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codeName="ThisWorkbook" defaultThemeVersion="124226"/>
  <mc:AlternateContent xmlns:mc="http://schemas.openxmlformats.org/markup-compatibility/2006">
    <mc:Choice Requires="x15">
      <x15ac:absPath xmlns:x15ac="http://schemas.microsoft.com/office/spreadsheetml/2010/11/ac" url="https://ruralservicesnetwork.sharepoint.com/sites/RSNShared/Shared Documents/12. Work areas/Daniel Worth/Cloud Folder/241024/"/>
    </mc:Choice>
  </mc:AlternateContent>
  <xr:revisionPtr revIDLastSave="347" documentId="8_{982FFFE8-F275-4D2A-BA20-4FC18AA4FEC5}" xr6:coauthVersionLast="47" xr6:coauthVersionMax="47" xr10:uidLastSave="{F24A81AA-62FF-4E8F-9921-DD506C112636}"/>
  <workbookProtection workbookAlgorithmName="SHA-512" workbookHashValue="nZiS5wcapym1yy4kXh5CXINK5MayT7+E530LwWW4k9ntobYpSpRjU0OcsvpK4UtkwqvLUJcncJ+8gk4xwEbcmw==" workbookSaltValue="8Fd3U/WxTbGmfVqPpp0Fhg==" workbookSpinCount="100000" lockStructure="1"/>
  <bookViews>
    <workbookView xWindow="-108" yWindow="-108" windowWidth="23256" windowHeight="12456" firstSheet="17" activeTab="17" xr2:uid="{00000000-000D-0000-FFFF-FFFF00000000}"/>
  </bookViews>
  <sheets>
    <sheet name="1718" sheetId="21" state="veryHidden" r:id="rId1"/>
    <sheet name="1617" sheetId="19" state="veryHidden" r:id="rId2"/>
    <sheet name="1516" sheetId="1" state="hidden" r:id="rId3"/>
    <sheet name="1415" sheetId="2" state="veryHidden" r:id="rId4"/>
    <sheet name="1314" sheetId="3" state="veryHidden" r:id="rId5"/>
    <sheet name="1213" sheetId="4" state="veryHidden" r:id="rId6"/>
    <sheet name="1112" sheetId="5" state="veryHidden" r:id="rId7"/>
    <sheet name="1011" sheetId="6" state="veryHidden" r:id="rId8"/>
    <sheet name="0910" sheetId="7" state="veryHidden" r:id="rId9"/>
    <sheet name="2017" sheetId="22" state="veryHidden" r:id="rId10"/>
    <sheet name="2016" sheetId="20" state="veryHidden" r:id="rId11"/>
    <sheet name="2015" sheetId="8" state="veryHidden" r:id="rId12"/>
    <sheet name="2014" sheetId="9" state="hidden" r:id="rId13"/>
    <sheet name="2013" sheetId="10" state="veryHidden" r:id="rId14"/>
    <sheet name="2012" sheetId="11" state="veryHidden" r:id="rId15"/>
    <sheet name="2011" sheetId="12" state="veryHidden" r:id="rId16"/>
    <sheet name="2010" sheetId="13" state="veryHidden" r:id="rId17"/>
    <sheet name="frontsheet" sheetId="14" r:id="rId18"/>
    <sheet name="members" sheetId="15" state="veryHidden" r:id="rId19"/>
    <sheet name="classifications" sheetId="16" state="veryHidden" r:id="rId20"/>
    <sheet name="regions" sheetId="17" state="veryHidden" r:id="rId21"/>
    <sheet name="calculations" sheetId="18" state="veryHidden" r:id="rId22"/>
    <sheet name="class" sheetId="23" state="veryHidden" r:id="rId23"/>
    <sheet name="1819" sheetId="24" state="veryHidden" r:id="rId24"/>
    <sheet name="2018" sheetId="25" state="veryHidden" r:id="rId25"/>
    <sheet name="1920" sheetId="26" state="veryHidden" r:id="rId26"/>
    <sheet name="2019" sheetId="27" state="veryHidden" r:id="rId27"/>
    <sheet name="2020" sheetId="28" state="veryHidden" r:id="rId28"/>
    <sheet name="2021" sheetId="29" state="veryHidden" r:id="rId29"/>
    <sheet name="2022" sheetId="30" state="veryHidden" r:id="rId30"/>
    <sheet name="20 21" sheetId="31" state="veryHidden" r:id="rId31"/>
    <sheet name="21 22" sheetId="32" state="veryHidden" r:id="rId32"/>
    <sheet name="22 23" sheetId="33" state="veryHidden" r:id="rId33"/>
    <sheet name="2023" sheetId="34" state="veryHidden" r:id="rId34"/>
    <sheet name="23 24" sheetId="35" state="veryHidden" r:id="rId35"/>
  </sheets>
  <definedNames>
    <definedName name="members">members!$A$1:$A$79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17" i="26" l="1"/>
  <c r="G517" i="27"/>
  <c r="G458" i="27"/>
  <c r="H458" i="27"/>
  <c r="G443" i="27"/>
  <c r="H443" i="27"/>
  <c r="G436" i="27"/>
  <c r="H436" i="27"/>
  <c r="G423" i="27"/>
  <c r="H423" i="27"/>
  <c r="G412" i="27"/>
  <c r="H412" i="27"/>
  <c r="G402" i="27"/>
  <c r="H402" i="27"/>
  <c r="G394" i="27"/>
  <c r="H394" i="27"/>
  <c r="G380" i="27"/>
  <c r="H380" i="27"/>
  <c r="G371" i="27"/>
  <c r="H371" i="27"/>
  <c r="G362" i="27"/>
  <c r="H362" i="27"/>
  <c r="G345" i="27"/>
  <c r="H345" i="27"/>
  <c r="G336" i="27"/>
  <c r="H336" i="27"/>
  <c r="G327" i="27"/>
  <c r="H327" i="27"/>
  <c r="G318" i="27"/>
  <c r="H318" i="27"/>
  <c r="G304" i="27"/>
  <c r="H304" i="27"/>
  <c r="G290" i="27"/>
  <c r="H290" i="27"/>
  <c r="G278" i="27"/>
  <c r="H278" i="27"/>
  <c r="G265" i="27"/>
  <c r="H265" i="27"/>
  <c r="G257" i="27"/>
  <c r="H257" i="27"/>
  <c r="G243" i="27"/>
  <c r="H243" i="27"/>
  <c r="G236" i="27"/>
  <c r="H236" i="27"/>
  <c r="G209" i="27"/>
  <c r="H209" i="27"/>
  <c r="G199" i="27"/>
  <c r="H199" i="27"/>
  <c r="G191" i="27"/>
  <c r="H191" i="27"/>
  <c r="G167" i="27"/>
  <c r="H167" i="27"/>
  <c r="G161" i="27"/>
  <c r="H161" i="27"/>
  <c r="G444" i="28"/>
  <c r="H444" i="28"/>
  <c r="G437" i="28"/>
  <c r="H437" i="28"/>
  <c r="G424" i="28"/>
  <c r="H424" i="28"/>
  <c r="G413" i="28"/>
  <c r="H413" i="28"/>
  <c r="G403" i="28"/>
  <c r="H403" i="28"/>
  <c r="G395" i="28"/>
  <c r="H395" i="28"/>
  <c r="G381" i="28"/>
  <c r="H381" i="28"/>
  <c r="G372" i="28"/>
  <c r="H372" i="28"/>
  <c r="G363" i="28"/>
  <c r="H363" i="28"/>
  <c r="G346" i="28"/>
  <c r="H346" i="28"/>
  <c r="G337" i="28"/>
  <c r="H337" i="28"/>
  <c r="G328" i="28"/>
  <c r="H328" i="28"/>
  <c r="G319" i="28"/>
  <c r="H319" i="28"/>
  <c r="G305" i="28"/>
  <c r="H305" i="28"/>
  <c r="G291" i="28"/>
  <c r="H291" i="28"/>
  <c r="G279" i="28"/>
  <c r="H279" i="28"/>
  <c r="G266" i="28"/>
  <c r="H266" i="28"/>
  <c r="G258" i="28"/>
  <c r="H258" i="28"/>
  <c r="G244" i="28"/>
  <c r="H244" i="28"/>
  <c r="G237" i="28"/>
  <c r="H237" i="28"/>
  <c r="G210" i="28"/>
  <c r="H210" i="28"/>
  <c r="G200" i="28"/>
  <c r="H200" i="28"/>
  <c r="G192" i="28"/>
  <c r="H192" i="28"/>
  <c r="G168" i="28"/>
  <c r="H168" i="28"/>
  <c r="G162" i="28"/>
  <c r="H162" i="28"/>
  <c r="G417" i="31"/>
  <c r="G417" i="32" l="1"/>
  <c r="G517" i="29"/>
  <c r="G169" i="29"/>
  <c r="H169" i="29"/>
  <c r="G193" i="29"/>
  <c r="H193" i="29"/>
  <c r="G201" i="29"/>
  <c r="H201" i="29"/>
  <c r="G211" i="29"/>
  <c r="H211" i="29"/>
  <c r="G238" i="29"/>
  <c r="H238" i="29"/>
  <c r="G245" i="29"/>
  <c r="H245" i="29"/>
  <c r="G259" i="29"/>
  <c r="H259" i="29"/>
  <c r="G267" i="29"/>
  <c r="H267" i="29"/>
  <c r="G280" i="29"/>
  <c r="H280" i="29"/>
  <c r="G292" i="29"/>
  <c r="H292" i="29"/>
  <c r="G306" i="29"/>
  <c r="H306" i="29"/>
  <c r="G320" i="29"/>
  <c r="H320" i="29"/>
  <c r="G329" i="29"/>
  <c r="H329" i="29"/>
  <c r="G338" i="29"/>
  <c r="H338" i="29"/>
  <c r="G364" i="29"/>
  <c r="H364" i="29"/>
  <c r="G373" i="29"/>
  <c r="H373" i="29"/>
  <c r="G382" i="29"/>
  <c r="H382" i="29"/>
  <c r="G396" i="29"/>
  <c r="H396" i="29"/>
  <c r="G404" i="29"/>
  <c r="H404" i="29"/>
  <c r="G414" i="29"/>
  <c r="H414" i="29"/>
  <c r="G425" i="29"/>
  <c r="H425" i="29"/>
  <c r="G438" i="29"/>
  <c r="H438" i="29"/>
  <c r="G445" i="29"/>
  <c r="H445" i="29"/>
  <c r="G460" i="29"/>
  <c r="H460" i="29"/>
  <c r="G372" i="34"/>
  <c r="G391" i="35"/>
  <c r="G161" i="35"/>
  <c r="H161" i="35"/>
  <c r="G168" i="35"/>
  <c r="H168" i="35"/>
  <c r="G178" i="35"/>
  <c r="H178" i="35"/>
  <c r="G188" i="35"/>
  <c r="H188" i="35"/>
  <c r="G195" i="35"/>
  <c r="H195" i="35"/>
  <c r="G209" i="35"/>
  <c r="H209" i="35"/>
  <c r="G217" i="35"/>
  <c r="H217" i="35"/>
  <c r="G230" i="35"/>
  <c r="H230" i="35"/>
  <c r="G242" i="35"/>
  <c r="H242" i="35"/>
  <c r="G256" i="35"/>
  <c r="H256" i="35"/>
  <c r="G270" i="35"/>
  <c r="H270" i="35"/>
  <c r="G279" i="35"/>
  <c r="H279" i="35"/>
  <c r="G288" i="35"/>
  <c r="H288" i="35"/>
  <c r="G297" i="35"/>
  <c r="H297" i="35"/>
  <c r="G306" i="35"/>
  <c r="H306" i="35"/>
  <c r="G313" i="35"/>
  <c r="H313" i="35"/>
  <c r="G323" i="35"/>
  <c r="H323" i="35"/>
  <c r="G330" i="35"/>
  <c r="H330" i="35"/>
  <c r="G343" i="35"/>
  <c r="H343" i="35"/>
  <c r="G350" i="35"/>
  <c r="H350" i="35"/>
  <c r="G359" i="35"/>
  <c r="H359" i="35"/>
  <c r="E292" i="34"/>
  <c r="F292" i="34"/>
  <c r="E284" i="34"/>
  <c r="F284" i="34"/>
  <c r="E276" i="34"/>
  <c r="F276" i="34"/>
  <c r="E268" i="34"/>
  <c r="F268" i="34"/>
  <c r="E260" i="34"/>
  <c r="F260" i="34"/>
  <c r="E252" i="34"/>
  <c r="F252" i="34"/>
  <c r="E239" i="34"/>
  <c r="F239" i="34"/>
  <c r="E226" i="34"/>
  <c r="F226" i="34"/>
  <c r="E215" i="34"/>
  <c r="F215" i="34"/>
  <c r="E203" i="34"/>
  <c r="F203" i="34"/>
  <c r="E196" i="34"/>
  <c r="F196" i="34"/>
  <c r="E183" i="34"/>
  <c r="F183" i="34"/>
  <c r="E177" i="34"/>
  <c r="F177" i="34"/>
  <c r="E168" i="34"/>
  <c r="F168" i="34"/>
  <c r="E159" i="34"/>
  <c r="F159" i="34"/>
  <c r="E144" i="34"/>
  <c r="F144" i="34"/>
  <c r="E298" i="34" l="1"/>
  <c r="F298" i="34"/>
  <c r="E303" i="34"/>
  <c r="F303" i="34"/>
  <c r="E312" i="34"/>
  <c r="F312" i="34"/>
  <c r="E318" i="34"/>
  <c r="F318" i="34"/>
  <c r="E330" i="34"/>
  <c r="F330" i="34"/>
  <c r="E336" i="34"/>
  <c r="F336" i="34"/>
  <c r="E344" i="34"/>
  <c r="F344" i="34"/>
  <c r="G417" i="33"/>
  <c r="G517" i="30"/>
  <c r="G462" i="30"/>
  <c r="H462" i="30"/>
  <c r="G447" i="30"/>
  <c r="H447" i="30"/>
  <c r="G440" i="30"/>
  <c r="H440" i="30"/>
  <c r="G427" i="30"/>
  <c r="H427" i="30"/>
  <c r="G416" i="30"/>
  <c r="H416" i="30"/>
  <c r="G406" i="30"/>
  <c r="H406" i="30"/>
  <c r="G398" i="30"/>
  <c r="H398" i="30"/>
  <c r="G384" i="30"/>
  <c r="H384" i="30"/>
  <c r="G375" i="30"/>
  <c r="H375" i="30"/>
  <c r="G366" i="30"/>
  <c r="H366" i="30"/>
  <c r="G340" i="30"/>
  <c r="H340" i="30"/>
  <c r="G331" i="30"/>
  <c r="H331" i="30"/>
  <c r="G322" i="30"/>
  <c r="H322" i="30"/>
  <c r="G308" i="30"/>
  <c r="H308" i="30"/>
  <c r="G294" i="30"/>
  <c r="H294" i="30"/>
  <c r="G282" i="30"/>
  <c r="H282" i="30"/>
  <c r="G269" i="30"/>
  <c r="H269" i="30"/>
  <c r="G261" i="30"/>
  <c r="H261" i="30"/>
  <c r="G247" i="30"/>
  <c r="H247" i="30"/>
  <c r="G240" i="30"/>
  <c r="H240" i="30"/>
  <c r="G213" i="30"/>
  <c r="H213" i="30"/>
  <c r="G203" i="30"/>
  <c r="H203" i="30"/>
  <c r="G195" i="30"/>
  <c r="H195" i="30"/>
  <c r="G171" i="30"/>
  <c r="H171" i="30"/>
  <c r="B11" i="14"/>
  <c r="B64" i="15"/>
  <c r="B60" i="15"/>
  <c r="B61" i="15"/>
  <c r="B62" i="15"/>
  <c r="B63" i="15"/>
  <c r="B65" i="15"/>
  <c r="B66" i="15"/>
  <c r="N2" i="15"/>
  <c r="N3" i="15"/>
  <c r="N4" i="15"/>
  <c r="N5"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 i="15"/>
  <c r="EO381" i="18"/>
  <c r="U80" i="14" s="1"/>
  <c r="EO380" i="18"/>
  <c r="U79" i="14" s="1"/>
  <c r="EO12" i="18"/>
  <c r="EO13" i="18"/>
  <c r="EO14" i="18"/>
  <c r="EO15" i="18"/>
  <c r="EO16" i="18"/>
  <c r="EO17" i="18"/>
  <c r="EO18" i="18"/>
  <c r="EO19" i="18"/>
  <c r="EO20" i="18"/>
  <c r="EO21" i="18"/>
  <c r="EO22" i="18"/>
  <c r="EO23" i="18"/>
  <c r="EO24" i="18"/>
  <c r="EO25" i="18"/>
  <c r="EO26" i="18"/>
  <c r="EO27" i="18"/>
  <c r="EO28" i="18"/>
  <c r="EO29" i="18"/>
  <c r="EO30" i="18"/>
  <c r="EO31" i="18"/>
  <c r="EO32" i="18"/>
  <c r="EO33" i="18"/>
  <c r="EO34" i="18"/>
  <c r="EO35" i="18"/>
  <c r="EO36" i="18"/>
  <c r="EO37" i="18"/>
  <c r="EO38" i="18"/>
  <c r="EO39" i="18"/>
  <c r="EO40" i="18"/>
  <c r="EO41" i="18"/>
  <c r="EO42" i="18"/>
  <c r="EO43" i="18"/>
  <c r="EO44" i="18"/>
  <c r="EO45" i="18"/>
  <c r="EO46" i="18"/>
  <c r="EO47" i="18"/>
  <c r="EO48" i="18"/>
  <c r="EO49" i="18"/>
  <c r="EO50" i="18"/>
  <c r="EO51" i="18"/>
  <c r="EO52" i="18"/>
  <c r="EO53" i="18"/>
  <c r="EO54" i="18"/>
  <c r="EO55" i="18"/>
  <c r="EO56" i="18"/>
  <c r="EO57" i="18"/>
  <c r="EO58" i="18"/>
  <c r="EO59" i="18"/>
  <c r="EO60" i="18"/>
  <c r="EO61" i="18"/>
  <c r="EO62" i="18"/>
  <c r="EO63" i="18"/>
  <c r="EO64" i="18"/>
  <c r="EO65" i="18"/>
  <c r="EO66" i="18"/>
  <c r="EO67" i="18"/>
  <c r="EO68" i="18"/>
  <c r="EO69" i="18"/>
  <c r="EO70" i="18"/>
  <c r="EO71" i="18"/>
  <c r="EO72" i="18"/>
  <c r="EO73" i="18"/>
  <c r="EO74" i="18"/>
  <c r="EO75" i="18"/>
  <c r="EO76" i="18"/>
  <c r="EO77" i="18"/>
  <c r="EO78" i="18"/>
  <c r="EO79" i="18"/>
  <c r="EO80" i="18"/>
  <c r="EO81" i="18"/>
  <c r="EO82" i="18"/>
  <c r="EO83" i="18"/>
  <c r="EO84" i="18"/>
  <c r="EO85" i="18"/>
  <c r="EO86" i="18"/>
  <c r="EO87" i="18"/>
  <c r="EO88" i="18"/>
  <c r="EO89" i="18"/>
  <c r="EO90" i="18"/>
  <c r="EO91" i="18"/>
  <c r="EO92" i="18"/>
  <c r="EO93" i="18"/>
  <c r="EO94" i="18"/>
  <c r="EO95" i="18"/>
  <c r="EO96" i="18"/>
  <c r="EO97" i="18"/>
  <c r="EO98" i="18"/>
  <c r="EO99" i="18"/>
  <c r="EO100" i="18"/>
  <c r="EO101" i="18"/>
  <c r="EO102" i="18"/>
  <c r="EO103" i="18"/>
  <c r="EO104" i="18"/>
  <c r="EO105" i="18"/>
  <c r="EO106" i="18"/>
  <c r="EO107" i="18"/>
  <c r="EO108" i="18"/>
  <c r="EO109" i="18"/>
  <c r="EO110" i="18"/>
  <c r="EO111" i="18"/>
  <c r="EO112" i="18"/>
  <c r="EO113" i="18"/>
  <c r="EO114" i="18"/>
  <c r="EO115" i="18"/>
  <c r="EO116" i="18"/>
  <c r="EO117" i="18"/>
  <c r="EO118" i="18"/>
  <c r="EO119" i="18"/>
  <c r="EO120" i="18"/>
  <c r="EO121" i="18"/>
  <c r="EO122" i="18"/>
  <c r="EO123" i="18"/>
  <c r="EO124" i="18"/>
  <c r="EO125" i="18"/>
  <c r="EO126" i="18"/>
  <c r="EO127" i="18"/>
  <c r="EO128" i="18"/>
  <c r="EO129" i="18"/>
  <c r="EO130" i="18"/>
  <c r="EO131" i="18"/>
  <c r="EO132" i="18"/>
  <c r="EO133" i="18"/>
  <c r="EO134" i="18"/>
  <c r="EO135" i="18"/>
  <c r="EO136" i="18"/>
  <c r="EO137" i="18"/>
  <c r="EO138" i="18"/>
  <c r="EO139" i="18"/>
  <c r="EO140" i="18"/>
  <c r="EO141" i="18"/>
  <c r="EO142" i="18"/>
  <c r="EO143" i="18"/>
  <c r="EO144" i="18"/>
  <c r="EO145" i="18"/>
  <c r="EO146" i="18"/>
  <c r="EO147" i="18"/>
  <c r="EO148" i="18"/>
  <c r="EO149" i="18"/>
  <c r="EO150" i="18"/>
  <c r="EO151" i="18"/>
  <c r="EO152" i="18"/>
  <c r="EO153" i="18"/>
  <c r="EO154" i="18"/>
  <c r="EO155" i="18"/>
  <c r="EO156" i="18"/>
  <c r="EO157" i="18"/>
  <c r="EO158" i="18"/>
  <c r="EO159" i="18"/>
  <c r="EO160" i="18"/>
  <c r="EO161" i="18"/>
  <c r="EO162" i="18"/>
  <c r="EO163" i="18"/>
  <c r="EO164" i="18"/>
  <c r="EO165" i="18"/>
  <c r="EO166" i="18"/>
  <c r="EO167" i="18"/>
  <c r="EO168" i="18"/>
  <c r="EO169" i="18"/>
  <c r="EO170" i="18"/>
  <c r="EO171" i="18"/>
  <c r="EO172" i="18"/>
  <c r="EO173" i="18"/>
  <c r="EO174" i="18"/>
  <c r="EO175" i="18"/>
  <c r="EO176" i="18"/>
  <c r="EO177" i="18"/>
  <c r="EO178" i="18"/>
  <c r="EO179" i="18"/>
  <c r="EO180" i="18"/>
  <c r="EO181" i="18"/>
  <c r="EO182" i="18"/>
  <c r="EO183" i="18"/>
  <c r="EO184" i="18"/>
  <c r="EO185" i="18"/>
  <c r="EO186" i="18"/>
  <c r="EO187" i="18"/>
  <c r="EO188" i="18"/>
  <c r="EO189" i="18"/>
  <c r="EO190" i="18"/>
  <c r="EO191" i="18"/>
  <c r="EO192" i="18"/>
  <c r="EO193" i="18"/>
  <c r="EO194" i="18"/>
  <c r="EO195" i="18"/>
  <c r="EO196" i="18"/>
  <c r="EO197" i="18"/>
  <c r="EO198" i="18"/>
  <c r="EO199" i="18"/>
  <c r="EO200" i="18"/>
  <c r="EO201" i="18"/>
  <c r="EO202" i="18"/>
  <c r="EO203" i="18"/>
  <c r="EO204" i="18"/>
  <c r="EO205" i="18"/>
  <c r="EO206" i="18"/>
  <c r="EO207" i="18"/>
  <c r="EO208" i="18"/>
  <c r="EO209" i="18"/>
  <c r="EO210" i="18"/>
  <c r="EO211" i="18"/>
  <c r="EO212" i="18"/>
  <c r="EO213" i="18"/>
  <c r="EO214" i="18"/>
  <c r="EO215" i="18"/>
  <c r="EO216" i="18"/>
  <c r="EO217" i="18"/>
  <c r="EO218" i="18"/>
  <c r="EO219" i="18"/>
  <c r="EO220" i="18"/>
  <c r="EO221" i="18"/>
  <c r="EO222" i="18"/>
  <c r="EO223" i="18"/>
  <c r="EO224" i="18"/>
  <c r="EO225" i="18"/>
  <c r="EO226" i="18"/>
  <c r="EO227" i="18"/>
  <c r="EO228" i="18"/>
  <c r="EO229" i="18"/>
  <c r="EO230" i="18"/>
  <c r="EO231" i="18"/>
  <c r="EO232" i="18"/>
  <c r="EO233" i="18"/>
  <c r="EO234" i="18"/>
  <c r="EO235" i="18"/>
  <c r="EO236" i="18"/>
  <c r="EO237" i="18"/>
  <c r="EO238" i="18"/>
  <c r="EO239" i="18"/>
  <c r="EO240" i="18"/>
  <c r="EO241" i="18"/>
  <c r="EO242" i="18"/>
  <c r="EO243" i="18"/>
  <c r="EO244" i="18"/>
  <c r="EO245" i="18"/>
  <c r="EO246" i="18"/>
  <c r="EO247" i="18"/>
  <c r="EO248" i="18"/>
  <c r="EO249" i="18"/>
  <c r="EO250" i="18"/>
  <c r="EO251" i="18"/>
  <c r="EO252" i="18"/>
  <c r="EO253" i="18"/>
  <c r="EO254" i="18"/>
  <c r="EO255" i="18"/>
  <c r="EO256" i="18"/>
  <c r="EO257" i="18"/>
  <c r="EO258" i="18"/>
  <c r="EO259" i="18"/>
  <c r="EO260" i="18"/>
  <c r="EO261" i="18"/>
  <c r="EO262" i="18"/>
  <c r="EO263" i="18"/>
  <c r="EO264" i="18"/>
  <c r="EO265" i="18"/>
  <c r="EO266" i="18"/>
  <c r="EO267" i="18"/>
  <c r="EO268" i="18"/>
  <c r="EO269" i="18"/>
  <c r="EO270" i="18"/>
  <c r="EO271" i="18"/>
  <c r="EO272" i="18"/>
  <c r="EO273" i="18"/>
  <c r="EO274" i="18"/>
  <c r="EO275" i="18"/>
  <c r="EO276" i="18"/>
  <c r="EO277" i="18"/>
  <c r="EO278" i="18"/>
  <c r="EO279" i="18"/>
  <c r="EO280" i="18"/>
  <c r="EO281" i="18"/>
  <c r="EO282" i="18"/>
  <c r="EO283" i="18"/>
  <c r="EO284" i="18"/>
  <c r="EO285" i="18"/>
  <c r="EO286" i="18"/>
  <c r="EO287" i="18"/>
  <c r="EO288" i="18"/>
  <c r="EO289" i="18"/>
  <c r="EO290" i="18"/>
  <c r="EO291" i="18"/>
  <c r="EO292" i="18"/>
  <c r="EO293" i="18"/>
  <c r="EO294" i="18"/>
  <c r="EO295" i="18"/>
  <c r="EO296" i="18"/>
  <c r="EO297" i="18"/>
  <c r="EO298" i="18"/>
  <c r="EO299" i="18"/>
  <c r="EO300" i="18"/>
  <c r="EO301" i="18"/>
  <c r="EO302" i="18"/>
  <c r="EO303" i="18"/>
  <c r="EO304" i="18"/>
  <c r="EO305" i="18"/>
  <c r="EO306" i="18"/>
  <c r="EO307" i="18"/>
  <c r="EO308" i="18"/>
  <c r="EO309" i="18"/>
  <c r="EO310" i="18"/>
  <c r="EO311" i="18"/>
  <c r="EO312" i="18"/>
  <c r="EO313" i="18"/>
  <c r="EO314" i="18"/>
  <c r="EO315" i="18"/>
  <c r="EO316" i="18"/>
  <c r="EO317" i="18"/>
  <c r="EO318" i="18"/>
  <c r="EO319" i="18"/>
  <c r="EO320" i="18"/>
  <c r="EO321" i="18"/>
  <c r="EO322" i="18"/>
  <c r="EO323" i="18"/>
  <c r="EO324" i="18"/>
  <c r="EO325" i="18"/>
  <c r="EO326" i="18"/>
  <c r="EO327" i="18"/>
  <c r="EO328" i="18"/>
  <c r="EO329" i="18"/>
  <c r="EO330" i="18"/>
  <c r="EO331" i="18"/>
  <c r="EO332" i="18"/>
  <c r="EO333" i="18"/>
  <c r="EO334" i="18"/>
  <c r="EO335" i="18"/>
  <c r="EO336" i="18"/>
  <c r="EO337" i="18"/>
  <c r="EO338" i="18"/>
  <c r="EO339" i="18"/>
  <c r="EO340" i="18"/>
  <c r="EO341" i="18"/>
  <c r="EO342" i="18"/>
  <c r="EO343" i="18"/>
  <c r="EO344" i="18"/>
  <c r="EO345" i="18"/>
  <c r="EO346" i="18"/>
  <c r="EO347" i="18"/>
  <c r="EO348" i="18"/>
  <c r="EO349" i="18"/>
  <c r="EO350" i="18"/>
  <c r="EO351" i="18"/>
  <c r="EO352" i="18"/>
  <c r="EO353" i="18"/>
  <c r="EO354" i="18"/>
  <c r="EO355" i="18"/>
  <c r="EO356" i="18"/>
  <c r="EO357" i="18"/>
  <c r="EO358" i="18"/>
  <c r="EO359" i="18"/>
  <c r="EO360" i="18"/>
  <c r="EO361" i="18"/>
  <c r="EO362" i="18"/>
  <c r="EO363" i="18"/>
  <c r="EO364" i="18"/>
  <c r="EO365" i="18"/>
  <c r="EO366" i="18"/>
  <c r="EO367" i="18"/>
  <c r="EO368" i="18"/>
  <c r="EO369" i="18"/>
  <c r="EO370" i="18"/>
  <c r="EO371" i="18"/>
  <c r="EO372" i="18"/>
  <c r="EO373" i="18"/>
  <c r="EO374" i="18"/>
  <c r="EO375" i="18"/>
  <c r="EO11" i="18"/>
  <c r="DY381" i="18"/>
  <c r="U70" i="14" s="1"/>
  <c r="DY380" i="18"/>
  <c r="U69" i="14" s="1"/>
  <c r="DY345" i="18"/>
  <c r="DY346" i="18"/>
  <c r="DY347" i="18"/>
  <c r="DY348" i="18"/>
  <c r="DY349" i="18"/>
  <c r="DY350" i="18"/>
  <c r="DY351" i="18"/>
  <c r="DY352" i="18"/>
  <c r="DY353" i="18"/>
  <c r="DY354" i="18"/>
  <c r="DY355" i="18"/>
  <c r="DY356" i="18"/>
  <c r="DY357" i="18"/>
  <c r="DY358" i="18"/>
  <c r="DY359" i="18"/>
  <c r="DY360" i="18"/>
  <c r="DY361" i="18"/>
  <c r="DY362" i="18"/>
  <c r="DY363" i="18"/>
  <c r="DY364" i="18"/>
  <c r="DY365" i="18"/>
  <c r="DY366" i="18"/>
  <c r="DY367" i="18"/>
  <c r="DY368" i="18"/>
  <c r="DY369" i="18"/>
  <c r="DY370" i="18"/>
  <c r="DY371" i="18"/>
  <c r="DY372" i="18"/>
  <c r="DY373" i="18"/>
  <c r="DY374" i="18"/>
  <c r="DY375" i="18"/>
  <c r="DY12" i="18"/>
  <c r="DY13" i="18"/>
  <c r="DY14" i="18"/>
  <c r="DY15" i="18"/>
  <c r="DY16" i="18"/>
  <c r="DY17" i="18"/>
  <c r="DY18" i="18"/>
  <c r="DY19" i="18"/>
  <c r="DY20" i="18"/>
  <c r="DY21" i="18"/>
  <c r="DY22" i="18"/>
  <c r="DY23" i="18"/>
  <c r="DY24" i="18"/>
  <c r="DY25" i="18"/>
  <c r="DY26" i="18"/>
  <c r="DY27" i="18"/>
  <c r="DY28" i="18"/>
  <c r="DY29" i="18"/>
  <c r="DY30" i="18"/>
  <c r="DY31" i="18"/>
  <c r="DY32" i="18"/>
  <c r="DY33" i="18"/>
  <c r="DY34" i="18"/>
  <c r="DY35" i="18"/>
  <c r="DY36" i="18"/>
  <c r="DY37" i="18"/>
  <c r="DY38" i="18"/>
  <c r="DY39" i="18"/>
  <c r="DY40" i="18"/>
  <c r="DY41" i="18"/>
  <c r="DY42" i="18"/>
  <c r="DY43" i="18"/>
  <c r="DY44" i="18"/>
  <c r="DY45" i="18"/>
  <c r="DY46" i="18"/>
  <c r="DY47" i="18"/>
  <c r="DY48" i="18"/>
  <c r="DY49" i="18"/>
  <c r="DY50" i="18"/>
  <c r="DY51" i="18"/>
  <c r="DY52" i="18"/>
  <c r="DY53" i="18"/>
  <c r="DY54" i="18"/>
  <c r="DY55" i="18"/>
  <c r="DY56" i="18"/>
  <c r="DY57" i="18"/>
  <c r="DY58" i="18"/>
  <c r="DY59" i="18"/>
  <c r="DY60" i="18"/>
  <c r="DY61" i="18"/>
  <c r="DY62" i="18"/>
  <c r="DY63" i="18"/>
  <c r="DY64" i="18"/>
  <c r="DY65" i="18"/>
  <c r="DY66" i="18"/>
  <c r="DY67" i="18"/>
  <c r="DY68" i="18"/>
  <c r="DY69" i="18"/>
  <c r="DY70" i="18"/>
  <c r="DY71" i="18"/>
  <c r="DY72" i="18"/>
  <c r="DY73" i="18"/>
  <c r="DY74" i="18"/>
  <c r="DY75" i="18"/>
  <c r="DY76" i="18"/>
  <c r="DY77" i="18"/>
  <c r="DY78" i="18"/>
  <c r="DY79" i="18"/>
  <c r="DY80" i="18"/>
  <c r="DY81" i="18"/>
  <c r="DY82" i="18"/>
  <c r="DY83" i="18"/>
  <c r="DY84" i="18"/>
  <c r="DY85" i="18"/>
  <c r="DY86" i="18"/>
  <c r="DY87" i="18"/>
  <c r="DY88" i="18"/>
  <c r="DY89" i="18"/>
  <c r="DY90" i="18"/>
  <c r="DY91" i="18"/>
  <c r="DY92" i="18"/>
  <c r="DY93" i="18"/>
  <c r="DY94" i="18"/>
  <c r="DY95" i="18"/>
  <c r="DY96" i="18"/>
  <c r="DY97" i="18"/>
  <c r="DY98" i="18"/>
  <c r="DY99" i="18"/>
  <c r="DY100" i="18"/>
  <c r="DY101" i="18"/>
  <c r="DY102" i="18"/>
  <c r="DY103" i="18"/>
  <c r="DY104" i="18"/>
  <c r="DY105" i="18"/>
  <c r="DY106" i="18"/>
  <c r="DY107" i="18"/>
  <c r="DY108" i="18"/>
  <c r="DY109" i="18"/>
  <c r="DY110" i="18"/>
  <c r="DY111" i="18"/>
  <c r="DY112" i="18"/>
  <c r="DY113" i="18"/>
  <c r="DY114" i="18"/>
  <c r="DY115" i="18"/>
  <c r="DY116" i="18"/>
  <c r="DY117" i="18"/>
  <c r="DY118" i="18"/>
  <c r="DY119" i="18"/>
  <c r="DY120" i="18"/>
  <c r="DY121" i="18"/>
  <c r="DY122" i="18"/>
  <c r="DY123" i="18"/>
  <c r="DY124" i="18"/>
  <c r="DY125" i="18"/>
  <c r="DY126" i="18"/>
  <c r="DY127" i="18"/>
  <c r="DY128" i="18"/>
  <c r="DY129" i="18"/>
  <c r="DY130" i="18"/>
  <c r="DY131" i="18"/>
  <c r="DY132" i="18"/>
  <c r="DY133" i="18"/>
  <c r="DY134" i="18"/>
  <c r="DY135" i="18"/>
  <c r="DY136" i="18"/>
  <c r="DY137" i="18"/>
  <c r="DY138" i="18"/>
  <c r="DY139" i="18"/>
  <c r="DY140" i="18"/>
  <c r="DY141" i="18"/>
  <c r="DY142" i="18"/>
  <c r="DY143" i="18"/>
  <c r="DY144" i="18"/>
  <c r="DY145" i="18"/>
  <c r="DY146" i="18"/>
  <c r="DY147" i="18"/>
  <c r="DY148" i="18"/>
  <c r="DY149" i="18"/>
  <c r="DY150" i="18"/>
  <c r="DY151" i="18"/>
  <c r="DY152" i="18"/>
  <c r="DY153" i="18"/>
  <c r="DY154" i="18"/>
  <c r="DY155" i="18"/>
  <c r="DY156" i="18"/>
  <c r="DY157" i="18"/>
  <c r="DY158" i="18"/>
  <c r="DY159" i="18"/>
  <c r="DY160" i="18"/>
  <c r="DY161" i="18"/>
  <c r="DY162" i="18"/>
  <c r="DY163" i="18"/>
  <c r="DY164" i="18"/>
  <c r="DY165" i="18"/>
  <c r="DY166" i="18"/>
  <c r="DY167" i="18"/>
  <c r="DY168" i="18"/>
  <c r="DY169" i="18"/>
  <c r="DY170" i="18"/>
  <c r="DY171" i="18"/>
  <c r="DY172" i="18"/>
  <c r="DY173" i="18"/>
  <c r="DY174" i="18"/>
  <c r="DY175" i="18"/>
  <c r="DY176" i="18"/>
  <c r="DY177" i="18"/>
  <c r="DY178" i="18"/>
  <c r="DY179" i="18"/>
  <c r="DY180" i="18"/>
  <c r="DY181" i="18"/>
  <c r="DY182" i="18"/>
  <c r="DY183" i="18"/>
  <c r="DY184" i="18"/>
  <c r="DY185" i="18"/>
  <c r="DY186" i="18"/>
  <c r="DY187" i="18"/>
  <c r="DY188" i="18"/>
  <c r="DY189" i="18"/>
  <c r="DY190" i="18"/>
  <c r="DY191" i="18"/>
  <c r="DY192" i="18"/>
  <c r="DY193" i="18"/>
  <c r="DY194" i="18"/>
  <c r="DY195" i="18"/>
  <c r="DY196" i="18"/>
  <c r="DY197" i="18"/>
  <c r="DY198" i="18"/>
  <c r="DY199" i="18"/>
  <c r="DY200" i="18"/>
  <c r="DY201" i="18"/>
  <c r="DY202" i="18"/>
  <c r="DY203" i="18"/>
  <c r="DY204" i="18"/>
  <c r="DY205" i="18"/>
  <c r="DY206" i="18"/>
  <c r="DY207" i="18"/>
  <c r="DY208" i="18"/>
  <c r="DY209" i="18"/>
  <c r="DY210" i="18"/>
  <c r="DY211" i="18"/>
  <c r="DY212" i="18"/>
  <c r="DY213" i="18"/>
  <c r="DY214" i="18"/>
  <c r="DY215" i="18"/>
  <c r="DY216" i="18"/>
  <c r="DY217" i="18"/>
  <c r="DY218" i="18"/>
  <c r="DY219" i="18"/>
  <c r="DY220" i="18"/>
  <c r="DY221" i="18"/>
  <c r="DY222" i="18"/>
  <c r="DY223" i="18"/>
  <c r="DY224" i="18"/>
  <c r="DY225" i="18"/>
  <c r="DY226" i="18"/>
  <c r="DY227" i="18"/>
  <c r="DY228" i="18"/>
  <c r="DY229" i="18"/>
  <c r="DY230" i="18"/>
  <c r="DY231" i="18"/>
  <c r="DY232" i="18"/>
  <c r="DY233" i="18"/>
  <c r="DY234" i="18"/>
  <c r="DY235" i="18"/>
  <c r="DY236" i="18"/>
  <c r="DY237" i="18"/>
  <c r="DY238" i="18"/>
  <c r="DY239" i="18"/>
  <c r="DY240" i="18"/>
  <c r="DY241" i="18"/>
  <c r="DY242" i="18"/>
  <c r="DY243" i="18"/>
  <c r="DY244" i="18"/>
  <c r="DY245" i="18"/>
  <c r="DY246" i="18"/>
  <c r="DY247" i="18"/>
  <c r="DY248" i="18"/>
  <c r="DY249" i="18"/>
  <c r="DY250" i="18"/>
  <c r="DY251" i="18"/>
  <c r="DY252" i="18"/>
  <c r="DY253" i="18"/>
  <c r="DY254" i="18"/>
  <c r="DY255" i="18"/>
  <c r="DY256" i="18"/>
  <c r="DY257" i="18"/>
  <c r="DY258" i="18"/>
  <c r="DY259" i="18"/>
  <c r="DY260" i="18"/>
  <c r="DY261" i="18"/>
  <c r="DY262" i="18"/>
  <c r="DY263" i="18"/>
  <c r="DY264" i="18"/>
  <c r="DY265" i="18"/>
  <c r="DY266" i="18"/>
  <c r="DY267" i="18"/>
  <c r="DY268" i="18"/>
  <c r="DY269" i="18"/>
  <c r="DY270" i="18"/>
  <c r="DY271" i="18"/>
  <c r="DY272" i="18"/>
  <c r="DY273" i="18"/>
  <c r="DY274" i="18"/>
  <c r="DY275" i="18"/>
  <c r="DY276" i="18"/>
  <c r="DY277" i="18"/>
  <c r="DY278" i="18"/>
  <c r="DY279" i="18"/>
  <c r="DY280" i="18"/>
  <c r="DY281" i="18"/>
  <c r="DY282" i="18"/>
  <c r="DY283" i="18"/>
  <c r="DY284" i="18"/>
  <c r="DY285" i="18"/>
  <c r="DY286" i="18"/>
  <c r="DY287" i="18"/>
  <c r="DY288" i="18"/>
  <c r="DY289" i="18"/>
  <c r="DY290" i="18"/>
  <c r="DY291" i="18"/>
  <c r="DY292" i="18"/>
  <c r="DY293" i="18"/>
  <c r="DY294" i="18"/>
  <c r="DY295" i="18"/>
  <c r="DY296" i="18"/>
  <c r="DY297" i="18"/>
  <c r="DY298" i="18"/>
  <c r="DY299" i="18"/>
  <c r="DY300" i="18"/>
  <c r="DY301" i="18"/>
  <c r="DY302" i="18"/>
  <c r="DY303" i="18"/>
  <c r="DY304" i="18"/>
  <c r="DY305" i="18"/>
  <c r="DY306" i="18"/>
  <c r="DY307" i="18"/>
  <c r="DY308" i="18"/>
  <c r="DY309" i="18"/>
  <c r="DY310" i="18"/>
  <c r="DY311" i="18"/>
  <c r="DY312" i="18"/>
  <c r="DY313" i="18"/>
  <c r="DY314" i="18"/>
  <c r="DY315" i="18"/>
  <c r="DY316" i="18"/>
  <c r="DY317" i="18"/>
  <c r="DY318" i="18"/>
  <c r="DY319" i="18"/>
  <c r="DY320" i="18"/>
  <c r="DY321" i="18"/>
  <c r="DY322" i="18"/>
  <c r="DY323" i="18"/>
  <c r="DY324" i="18"/>
  <c r="DY325" i="18"/>
  <c r="DY326" i="18"/>
  <c r="DY327" i="18"/>
  <c r="DY328" i="18"/>
  <c r="DY329" i="18"/>
  <c r="DY330" i="18"/>
  <c r="DY331" i="18"/>
  <c r="DY332" i="18"/>
  <c r="DY333" i="18"/>
  <c r="DY334" i="18"/>
  <c r="DY335" i="18"/>
  <c r="DY336" i="18"/>
  <c r="DY337" i="18"/>
  <c r="DY338" i="18"/>
  <c r="DY339" i="18"/>
  <c r="DY340" i="18"/>
  <c r="DY341" i="18"/>
  <c r="DY342" i="18"/>
  <c r="DY343" i="18"/>
  <c r="DY344" i="18"/>
  <c r="DY11" i="18"/>
  <c r="DI381" i="18"/>
  <c r="U59" i="14" s="1"/>
  <c r="DI380" i="18"/>
  <c r="U58" i="14" s="1"/>
  <c r="DI12" i="18"/>
  <c r="DI13" i="18"/>
  <c r="DI14" i="18"/>
  <c r="DI15" i="18"/>
  <c r="DI16" i="18"/>
  <c r="DI17" i="18"/>
  <c r="DI18" i="18"/>
  <c r="DI19" i="18"/>
  <c r="DI20" i="18"/>
  <c r="DI21" i="18"/>
  <c r="DI22" i="18"/>
  <c r="DI23" i="18"/>
  <c r="DI24" i="18"/>
  <c r="DI25" i="18"/>
  <c r="DI26" i="18"/>
  <c r="DI27" i="18"/>
  <c r="DI28" i="18"/>
  <c r="DI29" i="18"/>
  <c r="DI30" i="18"/>
  <c r="DI31" i="18"/>
  <c r="DI32" i="18"/>
  <c r="DI33" i="18"/>
  <c r="DI34" i="18"/>
  <c r="DI35" i="18"/>
  <c r="DI36" i="18"/>
  <c r="DI37" i="18"/>
  <c r="DI38" i="18"/>
  <c r="DI39" i="18"/>
  <c r="DI40" i="18"/>
  <c r="DI41" i="18"/>
  <c r="DI42" i="18"/>
  <c r="DI43" i="18"/>
  <c r="DI44" i="18"/>
  <c r="DI45" i="18"/>
  <c r="DI46" i="18"/>
  <c r="DI47" i="18"/>
  <c r="DI48" i="18"/>
  <c r="DI49" i="18"/>
  <c r="DI50" i="18"/>
  <c r="DI51" i="18"/>
  <c r="DI52" i="18"/>
  <c r="DI53" i="18"/>
  <c r="DI54" i="18"/>
  <c r="DI55" i="18"/>
  <c r="DI56" i="18"/>
  <c r="DI57" i="18"/>
  <c r="DI58" i="18"/>
  <c r="DI59" i="18"/>
  <c r="DI60" i="18"/>
  <c r="DI61" i="18"/>
  <c r="DI62" i="18"/>
  <c r="DI63" i="18"/>
  <c r="DI64" i="18"/>
  <c r="DI65" i="18"/>
  <c r="DI66" i="18"/>
  <c r="DI67" i="18"/>
  <c r="DI68" i="18"/>
  <c r="DI69" i="18"/>
  <c r="DI70" i="18"/>
  <c r="DI71" i="18"/>
  <c r="DI72" i="18"/>
  <c r="DI73" i="18"/>
  <c r="DI74" i="18"/>
  <c r="DI75" i="18"/>
  <c r="DI76" i="18"/>
  <c r="DI77" i="18"/>
  <c r="DI78" i="18"/>
  <c r="DI79" i="18"/>
  <c r="DI80" i="18"/>
  <c r="DI81" i="18"/>
  <c r="DI82" i="18"/>
  <c r="DI83" i="18"/>
  <c r="DI84" i="18"/>
  <c r="DI85" i="18"/>
  <c r="DI86" i="18"/>
  <c r="DI87" i="18"/>
  <c r="DI88" i="18"/>
  <c r="DI89" i="18"/>
  <c r="DI90" i="18"/>
  <c r="DI91" i="18"/>
  <c r="DI92" i="18"/>
  <c r="DI93" i="18"/>
  <c r="DI94" i="18"/>
  <c r="DI95" i="18"/>
  <c r="DI96" i="18"/>
  <c r="DI97" i="18"/>
  <c r="DI98" i="18"/>
  <c r="DI99" i="18"/>
  <c r="DI100" i="18"/>
  <c r="DI101" i="18"/>
  <c r="DI102" i="18"/>
  <c r="DI103" i="18"/>
  <c r="DI104" i="18"/>
  <c r="DI105" i="18"/>
  <c r="DI106" i="18"/>
  <c r="DI107" i="18"/>
  <c r="DI108" i="18"/>
  <c r="DI109" i="18"/>
  <c r="DI110" i="18"/>
  <c r="DI111" i="18"/>
  <c r="DI112" i="18"/>
  <c r="DI113" i="18"/>
  <c r="DI114" i="18"/>
  <c r="DI115" i="18"/>
  <c r="DI116" i="18"/>
  <c r="DI117" i="18"/>
  <c r="DI118" i="18"/>
  <c r="DI119" i="18"/>
  <c r="DI120" i="18"/>
  <c r="DI121" i="18"/>
  <c r="DI122" i="18"/>
  <c r="DI123" i="18"/>
  <c r="DI124" i="18"/>
  <c r="DI125" i="18"/>
  <c r="DI126" i="18"/>
  <c r="DI127" i="18"/>
  <c r="DI128" i="18"/>
  <c r="DI129" i="18"/>
  <c r="DI130" i="18"/>
  <c r="DI131" i="18"/>
  <c r="DI132" i="18"/>
  <c r="DI133" i="18"/>
  <c r="DI134" i="18"/>
  <c r="DI135" i="18"/>
  <c r="DI136" i="18"/>
  <c r="DI137" i="18"/>
  <c r="DI138" i="18"/>
  <c r="DI139" i="18"/>
  <c r="DI140" i="18"/>
  <c r="DI141" i="18"/>
  <c r="DI142" i="18"/>
  <c r="DI143" i="18"/>
  <c r="DI144" i="18"/>
  <c r="DI145" i="18"/>
  <c r="DI146" i="18"/>
  <c r="DI147" i="18"/>
  <c r="DI148" i="18"/>
  <c r="DI149" i="18"/>
  <c r="DI150" i="18"/>
  <c r="DI151" i="18"/>
  <c r="DI152" i="18"/>
  <c r="DI153" i="18"/>
  <c r="DI154" i="18"/>
  <c r="DI155" i="18"/>
  <c r="DI156" i="18"/>
  <c r="DI157" i="18"/>
  <c r="DI158" i="18"/>
  <c r="DI159" i="18"/>
  <c r="DI160" i="18"/>
  <c r="DI161" i="18"/>
  <c r="DI162" i="18"/>
  <c r="DI163" i="18"/>
  <c r="DI164" i="18"/>
  <c r="DI165" i="18"/>
  <c r="DI166" i="18"/>
  <c r="DI167" i="18"/>
  <c r="DI168" i="18"/>
  <c r="DI169" i="18"/>
  <c r="DI170" i="18"/>
  <c r="DI171" i="18"/>
  <c r="DI172" i="18"/>
  <c r="DI173" i="18"/>
  <c r="DI174" i="18"/>
  <c r="DI175" i="18"/>
  <c r="DI176" i="18"/>
  <c r="DI177" i="18"/>
  <c r="DI178" i="18"/>
  <c r="DI179" i="18"/>
  <c r="DI180" i="18"/>
  <c r="DI181" i="18"/>
  <c r="DI182" i="18"/>
  <c r="DI183" i="18"/>
  <c r="DI184" i="18"/>
  <c r="DI185" i="18"/>
  <c r="DI186" i="18"/>
  <c r="DI187" i="18"/>
  <c r="DI188" i="18"/>
  <c r="DI189" i="18"/>
  <c r="DI190" i="18"/>
  <c r="DI191" i="18"/>
  <c r="DI192" i="18"/>
  <c r="DI193" i="18"/>
  <c r="DI194" i="18"/>
  <c r="DI195" i="18"/>
  <c r="DI196" i="18"/>
  <c r="DI197" i="18"/>
  <c r="DI198" i="18"/>
  <c r="DI199" i="18"/>
  <c r="DI200" i="18"/>
  <c r="DI201" i="18"/>
  <c r="DI202" i="18"/>
  <c r="DI203" i="18"/>
  <c r="DI204" i="18"/>
  <c r="DI205" i="18"/>
  <c r="DI206" i="18"/>
  <c r="DI207" i="18"/>
  <c r="DI208" i="18"/>
  <c r="DI209" i="18"/>
  <c r="DI210" i="18"/>
  <c r="DI211" i="18"/>
  <c r="DI212" i="18"/>
  <c r="DI213" i="18"/>
  <c r="DI214" i="18"/>
  <c r="DI215" i="18"/>
  <c r="DI216" i="18"/>
  <c r="DI217" i="18"/>
  <c r="DI218" i="18"/>
  <c r="DI219" i="18"/>
  <c r="DI220" i="18"/>
  <c r="DI221" i="18"/>
  <c r="DI222" i="18"/>
  <c r="DI223" i="18"/>
  <c r="DI224" i="18"/>
  <c r="DI225" i="18"/>
  <c r="DI226" i="18"/>
  <c r="DI227" i="18"/>
  <c r="DI228" i="18"/>
  <c r="DI229" i="18"/>
  <c r="DI230" i="18"/>
  <c r="DI231" i="18"/>
  <c r="DI232" i="18"/>
  <c r="DI233" i="18"/>
  <c r="DI234" i="18"/>
  <c r="DI235" i="18"/>
  <c r="DI236" i="18"/>
  <c r="DI237" i="18"/>
  <c r="DI238" i="18"/>
  <c r="DI239" i="18"/>
  <c r="DI240" i="18"/>
  <c r="DI241" i="18"/>
  <c r="DI242" i="18"/>
  <c r="DI243" i="18"/>
  <c r="DI244" i="18"/>
  <c r="DI245" i="18"/>
  <c r="DI246" i="18"/>
  <c r="DI247" i="18"/>
  <c r="DI248" i="18"/>
  <c r="DI249" i="18"/>
  <c r="DI250" i="18"/>
  <c r="DI251" i="18"/>
  <c r="DI252" i="18"/>
  <c r="DI253" i="18"/>
  <c r="DI254" i="18"/>
  <c r="DI255" i="18"/>
  <c r="DI256" i="18"/>
  <c r="DI257" i="18"/>
  <c r="DI258" i="18"/>
  <c r="DI259" i="18"/>
  <c r="DI260" i="18"/>
  <c r="DI261" i="18"/>
  <c r="DI262" i="18"/>
  <c r="DI263" i="18"/>
  <c r="DI264" i="18"/>
  <c r="DI265" i="18"/>
  <c r="DI266" i="18"/>
  <c r="DI267" i="18"/>
  <c r="DI268" i="18"/>
  <c r="DI269" i="18"/>
  <c r="DI270" i="18"/>
  <c r="DI271" i="18"/>
  <c r="DI272" i="18"/>
  <c r="DI273" i="18"/>
  <c r="DI274" i="18"/>
  <c r="DI275" i="18"/>
  <c r="DI276" i="18"/>
  <c r="DI277" i="18"/>
  <c r="DI278" i="18"/>
  <c r="DI279" i="18"/>
  <c r="DI280" i="18"/>
  <c r="DI281" i="18"/>
  <c r="DI282" i="18"/>
  <c r="DI283" i="18"/>
  <c r="DI284" i="18"/>
  <c r="DI285" i="18"/>
  <c r="DI286" i="18"/>
  <c r="DI287" i="18"/>
  <c r="DI288" i="18"/>
  <c r="DI289" i="18"/>
  <c r="DI290" i="18"/>
  <c r="DI291" i="18"/>
  <c r="DI292" i="18"/>
  <c r="DI293" i="18"/>
  <c r="DI294" i="18"/>
  <c r="DI295" i="18"/>
  <c r="DI296" i="18"/>
  <c r="DI297" i="18"/>
  <c r="DI298" i="18"/>
  <c r="DI299" i="18"/>
  <c r="DI300" i="18"/>
  <c r="DI301" i="18"/>
  <c r="DI302" i="18"/>
  <c r="DI303" i="18"/>
  <c r="DI304" i="18"/>
  <c r="DI305" i="18"/>
  <c r="DI306" i="18"/>
  <c r="DI307" i="18"/>
  <c r="DI308" i="18"/>
  <c r="DI309" i="18"/>
  <c r="DI310" i="18"/>
  <c r="DI311" i="18"/>
  <c r="DI312" i="18"/>
  <c r="DI313" i="18"/>
  <c r="DI314" i="18"/>
  <c r="DI315" i="18"/>
  <c r="DI316" i="18"/>
  <c r="DI317" i="18"/>
  <c r="DI318" i="18"/>
  <c r="DI319" i="18"/>
  <c r="DI320" i="18"/>
  <c r="DI321" i="18"/>
  <c r="DI322" i="18"/>
  <c r="DI323" i="18"/>
  <c r="DI324" i="18"/>
  <c r="DI325" i="18"/>
  <c r="DI326" i="18"/>
  <c r="DI327" i="18"/>
  <c r="DI328" i="18"/>
  <c r="DI329" i="18"/>
  <c r="DI330" i="18"/>
  <c r="DI331" i="18"/>
  <c r="DI332" i="18"/>
  <c r="DI333" i="18"/>
  <c r="DI334" i="18"/>
  <c r="DI335" i="18"/>
  <c r="DI336" i="18"/>
  <c r="DI337" i="18"/>
  <c r="DI338" i="18"/>
  <c r="DI339" i="18"/>
  <c r="DI340" i="18"/>
  <c r="DI341" i="18"/>
  <c r="DI342" i="18"/>
  <c r="DI343" i="18"/>
  <c r="DI344" i="18"/>
  <c r="DI345" i="18"/>
  <c r="DI346" i="18"/>
  <c r="DI347" i="18"/>
  <c r="DI348" i="18"/>
  <c r="DI349" i="18"/>
  <c r="DI350" i="18"/>
  <c r="DI351" i="18"/>
  <c r="DI352" i="18"/>
  <c r="DI353" i="18"/>
  <c r="DI354" i="18"/>
  <c r="DI355" i="18"/>
  <c r="DI356" i="18"/>
  <c r="DI357" i="18"/>
  <c r="DI358" i="18"/>
  <c r="DI359" i="18"/>
  <c r="DI360" i="18"/>
  <c r="DI361" i="18"/>
  <c r="DI362" i="18"/>
  <c r="DI363" i="18"/>
  <c r="DI364" i="18"/>
  <c r="DI365" i="18"/>
  <c r="DI366" i="18"/>
  <c r="DI367" i="18"/>
  <c r="DI368" i="18"/>
  <c r="DI369" i="18"/>
  <c r="DI370" i="18"/>
  <c r="DI371" i="18"/>
  <c r="DI372" i="18"/>
  <c r="DI373" i="18"/>
  <c r="DI374" i="18"/>
  <c r="DI375" i="18"/>
  <c r="DI11" i="18"/>
  <c r="CS381" i="18"/>
  <c r="U49" i="14" s="1"/>
  <c r="CS380" i="18"/>
  <c r="U48" i="14" s="1"/>
  <c r="CS12" i="18"/>
  <c r="CS13" i="18"/>
  <c r="CS14" i="18"/>
  <c r="CS15" i="18"/>
  <c r="CS16" i="18"/>
  <c r="CS17" i="18"/>
  <c r="CS18" i="18"/>
  <c r="CS19" i="18"/>
  <c r="CS20" i="18"/>
  <c r="CS21" i="18"/>
  <c r="CS22" i="18"/>
  <c r="CS23" i="18"/>
  <c r="CS24" i="18"/>
  <c r="CS25" i="18"/>
  <c r="CS26" i="18"/>
  <c r="CS27" i="18"/>
  <c r="CS28" i="18"/>
  <c r="CS29" i="18"/>
  <c r="CS30" i="18"/>
  <c r="CS31" i="18"/>
  <c r="CS32" i="18"/>
  <c r="CS33" i="18"/>
  <c r="CS34" i="18"/>
  <c r="CS35" i="18"/>
  <c r="CS36" i="18"/>
  <c r="CS37" i="18"/>
  <c r="CS38" i="18"/>
  <c r="CS39" i="18"/>
  <c r="CS40" i="18"/>
  <c r="CS41" i="18"/>
  <c r="CS42" i="18"/>
  <c r="CS43" i="18"/>
  <c r="CS44" i="18"/>
  <c r="CS45" i="18"/>
  <c r="CS46" i="18"/>
  <c r="CS47" i="18"/>
  <c r="CS48" i="18"/>
  <c r="CS49" i="18"/>
  <c r="CS50" i="18"/>
  <c r="CS51" i="18"/>
  <c r="CS52" i="18"/>
  <c r="CS53" i="18"/>
  <c r="CS54" i="18"/>
  <c r="CS55" i="18"/>
  <c r="CS56" i="18"/>
  <c r="CS57" i="18"/>
  <c r="CS58" i="18"/>
  <c r="CS59" i="18"/>
  <c r="CS60" i="18"/>
  <c r="CS61" i="18"/>
  <c r="CS62" i="18"/>
  <c r="CS63" i="18"/>
  <c r="CS64" i="18"/>
  <c r="CS65" i="18"/>
  <c r="CS66" i="18"/>
  <c r="CS67" i="18"/>
  <c r="CS68" i="18"/>
  <c r="CS69" i="18"/>
  <c r="CS70" i="18"/>
  <c r="CS71" i="18"/>
  <c r="CS72" i="18"/>
  <c r="CS73" i="18"/>
  <c r="CS74" i="18"/>
  <c r="CS75" i="18"/>
  <c r="CS76" i="18"/>
  <c r="CS77" i="18"/>
  <c r="CS78" i="18"/>
  <c r="CS79" i="18"/>
  <c r="CS80" i="18"/>
  <c r="CS81" i="18"/>
  <c r="CS82" i="18"/>
  <c r="CS83" i="18"/>
  <c r="CS84" i="18"/>
  <c r="CS85" i="18"/>
  <c r="CS86" i="18"/>
  <c r="CS87" i="18"/>
  <c r="CS88" i="18"/>
  <c r="CS89" i="18"/>
  <c r="CS90" i="18"/>
  <c r="CS91" i="18"/>
  <c r="CS92" i="18"/>
  <c r="CS93" i="18"/>
  <c r="CS94" i="18"/>
  <c r="CS95" i="18"/>
  <c r="CS96" i="18"/>
  <c r="CS97" i="18"/>
  <c r="CS98" i="18"/>
  <c r="CS99" i="18"/>
  <c r="CS100" i="18"/>
  <c r="CS101" i="18"/>
  <c r="CS102" i="18"/>
  <c r="CS103" i="18"/>
  <c r="CS104" i="18"/>
  <c r="CS105" i="18"/>
  <c r="CS106" i="18"/>
  <c r="CS107" i="18"/>
  <c r="CS108" i="18"/>
  <c r="CS109" i="18"/>
  <c r="CS110" i="18"/>
  <c r="CS111" i="18"/>
  <c r="CS112" i="18"/>
  <c r="CS113" i="18"/>
  <c r="CS114" i="18"/>
  <c r="CS115" i="18"/>
  <c r="CS116" i="18"/>
  <c r="CS117" i="18"/>
  <c r="CS118" i="18"/>
  <c r="CS119" i="18"/>
  <c r="CS120" i="18"/>
  <c r="CS121" i="18"/>
  <c r="CS122" i="18"/>
  <c r="CS123" i="18"/>
  <c r="CS124" i="18"/>
  <c r="CS125" i="18"/>
  <c r="CS126" i="18"/>
  <c r="CS127" i="18"/>
  <c r="CS128" i="18"/>
  <c r="CS129" i="18"/>
  <c r="CS130" i="18"/>
  <c r="CS131" i="18"/>
  <c r="CS132" i="18"/>
  <c r="CS133" i="18"/>
  <c r="CS134" i="18"/>
  <c r="CS135" i="18"/>
  <c r="CS136" i="18"/>
  <c r="CS137" i="18"/>
  <c r="CS138" i="18"/>
  <c r="CS139" i="18"/>
  <c r="CS140" i="18"/>
  <c r="CS141" i="18"/>
  <c r="CS142" i="18"/>
  <c r="CS143" i="18"/>
  <c r="CS144" i="18"/>
  <c r="CS145" i="18"/>
  <c r="CS146" i="18"/>
  <c r="CS147" i="18"/>
  <c r="CS148" i="18"/>
  <c r="CS149" i="18"/>
  <c r="CS150" i="18"/>
  <c r="CS151" i="18"/>
  <c r="CS152" i="18"/>
  <c r="CS153" i="18"/>
  <c r="CS154" i="18"/>
  <c r="CS155" i="18"/>
  <c r="CS156" i="18"/>
  <c r="CS157" i="18"/>
  <c r="CS158" i="18"/>
  <c r="CS159" i="18"/>
  <c r="CS160" i="18"/>
  <c r="CS161" i="18"/>
  <c r="CS162" i="18"/>
  <c r="CS163" i="18"/>
  <c r="CS164" i="18"/>
  <c r="CS165" i="18"/>
  <c r="CS166" i="18"/>
  <c r="CS167" i="18"/>
  <c r="CS168" i="18"/>
  <c r="CS169" i="18"/>
  <c r="CS170" i="18"/>
  <c r="CS171" i="18"/>
  <c r="CS172" i="18"/>
  <c r="CS173" i="18"/>
  <c r="CS174" i="18"/>
  <c r="CS175" i="18"/>
  <c r="CS176" i="18"/>
  <c r="CS177" i="18"/>
  <c r="CS178" i="18"/>
  <c r="CS179" i="18"/>
  <c r="CS180" i="18"/>
  <c r="CS181" i="18"/>
  <c r="CS182" i="18"/>
  <c r="CS183" i="18"/>
  <c r="CS184" i="18"/>
  <c r="CS185" i="18"/>
  <c r="CS186" i="18"/>
  <c r="CS187" i="18"/>
  <c r="CS188" i="18"/>
  <c r="CS189" i="18"/>
  <c r="CS190" i="18"/>
  <c r="CS191" i="18"/>
  <c r="CS192" i="18"/>
  <c r="CS193" i="18"/>
  <c r="CS194" i="18"/>
  <c r="CS195" i="18"/>
  <c r="CS196" i="18"/>
  <c r="CS197" i="18"/>
  <c r="CS198" i="18"/>
  <c r="CS199" i="18"/>
  <c r="CS200" i="18"/>
  <c r="CS201" i="18"/>
  <c r="CS202" i="18"/>
  <c r="CS203" i="18"/>
  <c r="CS204" i="18"/>
  <c r="CS205" i="18"/>
  <c r="CS206" i="18"/>
  <c r="CS207" i="18"/>
  <c r="CS208" i="18"/>
  <c r="CS209" i="18"/>
  <c r="CS210" i="18"/>
  <c r="CS211" i="18"/>
  <c r="CS212" i="18"/>
  <c r="CS213" i="18"/>
  <c r="CS214" i="18"/>
  <c r="CS215" i="18"/>
  <c r="CS216" i="18"/>
  <c r="CS217" i="18"/>
  <c r="CS218" i="18"/>
  <c r="CS219" i="18"/>
  <c r="CS220" i="18"/>
  <c r="CS221" i="18"/>
  <c r="CS222" i="18"/>
  <c r="CS223" i="18"/>
  <c r="CS224" i="18"/>
  <c r="CS225" i="18"/>
  <c r="CS226" i="18"/>
  <c r="CS227" i="18"/>
  <c r="CS228" i="18"/>
  <c r="CS229" i="18"/>
  <c r="CS230" i="18"/>
  <c r="CS231" i="18"/>
  <c r="CS232" i="18"/>
  <c r="CS233" i="18"/>
  <c r="CS234" i="18"/>
  <c r="CS235" i="18"/>
  <c r="CS236" i="18"/>
  <c r="CS237" i="18"/>
  <c r="CS238" i="18"/>
  <c r="CS239" i="18"/>
  <c r="CS240" i="18"/>
  <c r="CS241" i="18"/>
  <c r="CS242" i="18"/>
  <c r="CS243" i="18"/>
  <c r="CS244" i="18"/>
  <c r="CS245" i="18"/>
  <c r="CS246" i="18"/>
  <c r="CS247" i="18"/>
  <c r="CS248" i="18"/>
  <c r="CS249" i="18"/>
  <c r="CS250" i="18"/>
  <c r="CS251" i="18"/>
  <c r="CS252" i="18"/>
  <c r="CS253" i="18"/>
  <c r="CS254" i="18"/>
  <c r="CS255" i="18"/>
  <c r="CS256" i="18"/>
  <c r="CS257" i="18"/>
  <c r="CS258" i="18"/>
  <c r="CS259" i="18"/>
  <c r="CS260" i="18"/>
  <c r="CS261" i="18"/>
  <c r="CS262" i="18"/>
  <c r="CS263" i="18"/>
  <c r="CS264" i="18"/>
  <c r="CS265" i="18"/>
  <c r="CS266" i="18"/>
  <c r="CS267" i="18"/>
  <c r="CS268" i="18"/>
  <c r="CS269" i="18"/>
  <c r="CS270" i="18"/>
  <c r="CS271" i="18"/>
  <c r="CS272" i="18"/>
  <c r="CS273" i="18"/>
  <c r="CS274" i="18"/>
  <c r="CS275" i="18"/>
  <c r="CS276" i="18"/>
  <c r="CS277" i="18"/>
  <c r="CS278" i="18"/>
  <c r="CS279" i="18"/>
  <c r="CS280" i="18"/>
  <c r="CS281" i="18"/>
  <c r="CS282" i="18"/>
  <c r="CS283" i="18"/>
  <c r="CS284" i="18"/>
  <c r="CS285" i="18"/>
  <c r="CS286" i="18"/>
  <c r="CS287" i="18"/>
  <c r="CS288" i="18"/>
  <c r="CS289" i="18"/>
  <c r="CS290" i="18"/>
  <c r="CS291" i="18"/>
  <c r="CS292" i="18"/>
  <c r="CS293" i="18"/>
  <c r="CS294" i="18"/>
  <c r="CS295" i="18"/>
  <c r="CS296" i="18"/>
  <c r="CS297" i="18"/>
  <c r="CS298" i="18"/>
  <c r="CS299" i="18"/>
  <c r="CS300" i="18"/>
  <c r="CS301" i="18"/>
  <c r="CS302" i="18"/>
  <c r="CS303" i="18"/>
  <c r="CS304" i="18"/>
  <c r="CS305" i="18"/>
  <c r="CS306" i="18"/>
  <c r="CS307" i="18"/>
  <c r="CS308" i="18"/>
  <c r="CS309" i="18"/>
  <c r="CS310" i="18"/>
  <c r="CS311" i="18"/>
  <c r="CS312" i="18"/>
  <c r="CS313" i="18"/>
  <c r="CS314" i="18"/>
  <c r="CS315" i="18"/>
  <c r="CS316" i="18"/>
  <c r="CS317" i="18"/>
  <c r="CS318" i="18"/>
  <c r="CS319" i="18"/>
  <c r="CS320" i="18"/>
  <c r="CS321" i="18"/>
  <c r="CS322" i="18"/>
  <c r="CS323" i="18"/>
  <c r="CS324" i="18"/>
  <c r="CS325" i="18"/>
  <c r="CS326" i="18"/>
  <c r="CS327" i="18"/>
  <c r="CS328" i="18"/>
  <c r="CS329" i="18"/>
  <c r="CS330" i="18"/>
  <c r="CS331" i="18"/>
  <c r="CS332" i="18"/>
  <c r="CS333" i="18"/>
  <c r="CS334" i="18"/>
  <c r="CS335" i="18"/>
  <c r="CS336" i="18"/>
  <c r="CS337" i="18"/>
  <c r="CS338" i="18"/>
  <c r="CS339" i="18"/>
  <c r="CS340" i="18"/>
  <c r="CS341" i="18"/>
  <c r="CS342" i="18"/>
  <c r="CS343" i="18"/>
  <c r="CS344" i="18"/>
  <c r="CS345" i="18"/>
  <c r="CS346" i="18"/>
  <c r="CS347" i="18"/>
  <c r="CS348" i="18"/>
  <c r="CS349" i="18"/>
  <c r="CS350" i="18"/>
  <c r="CS351" i="18"/>
  <c r="CS352" i="18"/>
  <c r="CS353" i="18"/>
  <c r="CS354" i="18"/>
  <c r="CS355" i="18"/>
  <c r="CS356" i="18"/>
  <c r="CS357" i="18"/>
  <c r="CS358" i="18"/>
  <c r="CS359" i="18"/>
  <c r="CS360" i="18"/>
  <c r="CS361" i="18"/>
  <c r="CS362" i="18"/>
  <c r="CS363" i="18"/>
  <c r="CS364" i="18"/>
  <c r="CS365" i="18"/>
  <c r="CS366" i="18"/>
  <c r="CS367" i="18"/>
  <c r="CS368" i="18"/>
  <c r="CS369" i="18"/>
  <c r="CS370" i="18"/>
  <c r="CS371" i="18"/>
  <c r="CS372" i="18"/>
  <c r="CS373" i="18"/>
  <c r="CS374" i="18"/>
  <c r="CS375" i="18"/>
  <c r="CS11" i="18"/>
  <c r="CC381" i="18"/>
  <c r="U39" i="14" s="1"/>
  <c r="CC380" i="18"/>
  <c r="U38" i="14" s="1"/>
  <c r="CC12" i="18"/>
  <c r="CC13" i="18"/>
  <c r="CC14" i="18"/>
  <c r="CC15" i="18"/>
  <c r="CC16" i="18"/>
  <c r="CC17" i="18"/>
  <c r="CC18" i="18"/>
  <c r="CC19" i="18"/>
  <c r="CC20" i="18"/>
  <c r="CC21" i="18"/>
  <c r="CC22" i="18"/>
  <c r="CC23" i="18"/>
  <c r="CC24" i="18"/>
  <c r="CC25" i="18"/>
  <c r="CC26" i="18"/>
  <c r="CC27" i="18"/>
  <c r="CC28" i="18"/>
  <c r="CC29" i="18"/>
  <c r="CC30" i="18"/>
  <c r="CC31" i="18"/>
  <c r="CC32" i="18"/>
  <c r="CC33" i="18"/>
  <c r="CC34" i="18"/>
  <c r="CC35" i="18"/>
  <c r="CC36" i="18"/>
  <c r="CC37" i="18"/>
  <c r="CC38" i="18"/>
  <c r="CC39" i="18"/>
  <c r="CC40" i="18"/>
  <c r="CC41" i="18"/>
  <c r="CC42" i="18"/>
  <c r="CC43" i="18"/>
  <c r="CC44" i="18"/>
  <c r="CC45" i="18"/>
  <c r="CC46" i="18"/>
  <c r="CC47" i="18"/>
  <c r="CC48" i="18"/>
  <c r="CC49" i="18"/>
  <c r="CC50" i="18"/>
  <c r="CC51" i="18"/>
  <c r="CC52" i="18"/>
  <c r="CC53" i="18"/>
  <c r="CC54" i="18"/>
  <c r="CC55" i="18"/>
  <c r="CC56" i="18"/>
  <c r="CC57" i="18"/>
  <c r="CC58" i="18"/>
  <c r="CC59" i="18"/>
  <c r="CC60" i="18"/>
  <c r="CC61" i="18"/>
  <c r="CC62" i="18"/>
  <c r="CC63" i="18"/>
  <c r="CC64" i="18"/>
  <c r="CC65" i="18"/>
  <c r="CC66" i="18"/>
  <c r="CC67" i="18"/>
  <c r="CC68" i="18"/>
  <c r="CC69" i="18"/>
  <c r="CC70" i="18"/>
  <c r="CC71" i="18"/>
  <c r="CC72" i="18"/>
  <c r="CC73" i="18"/>
  <c r="CC74" i="18"/>
  <c r="CC75" i="18"/>
  <c r="CC76" i="18"/>
  <c r="CC77" i="18"/>
  <c r="CC78" i="18"/>
  <c r="CC79" i="18"/>
  <c r="CC80" i="18"/>
  <c r="CC81" i="18"/>
  <c r="CC82" i="18"/>
  <c r="CC83" i="18"/>
  <c r="CC84" i="18"/>
  <c r="CC85" i="18"/>
  <c r="CC86" i="18"/>
  <c r="CC87" i="18"/>
  <c r="CC88" i="18"/>
  <c r="CC89" i="18"/>
  <c r="CC90" i="18"/>
  <c r="CC91" i="18"/>
  <c r="CC92" i="18"/>
  <c r="CC93" i="18"/>
  <c r="CC94" i="18"/>
  <c r="CC95" i="18"/>
  <c r="CC96" i="18"/>
  <c r="CC97" i="18"/>
  <c r="CC98" i="18"/>
  <c r="CC99" i="18"/>
  <c r="CC100" i="18"/>
  <c r="CC101" i="18"/>
  <c r="CC102" i="18"/>
  <c r="CC103" i="18"/>
  <c r="CC104" i="18"/>
  <c r="CC105" i="18"/>
  <c r="CC106" i="18"/>
  <c r="CC107" i="18"/>
  <c r="CC108" i="18"/>
  <c r="CC109" i="18"/>
  <c r="CC110" i="18"/>
  <c r="CC111" i="18"/>
  <c r="CC112" i="18"/>
  <c r="CC113" i="18"/>
  <c r="CC114" i="18"/>
  <c r="CC115" i="18"/>
  <c r="CC116" i="18"/>
  <c r="CC117" i="18"/>
  <c r="CC118" i="18"/>
  <c r="CC119" i="18"/>
  <c r="CC120" i="18"/>
  <c r="CC121" i="18"/>
  <c r="CC122" i="18"/>
  <c r="CC123" i="18"/>
  <c r="CC124" i="18"/>
  <c r="CC125" i="18"/>
  <c r="CC126" i="18"/>
  <c r="CC127" i="18"/>
  <c r="CC128" i="18"/>
  <c r="CC129" i="18"/>
  <c r="CC130" i="18"/>
  <c r="CC131" i="18"/>
  <c r="CC132" i="18"/>
  <c r="CC133" i="18"/>
  <c r="CC134" i="18"/>
  <c r="CC135" i="18"/>
  <c r="CC136" i="18"/>
  <c r="CC137" i="18"/>
  <c r="CC138" i="18"/>
  <c r="CC139" i="18"/>
  <c r="CC140" i="18"/>
  <c r="CC141" i="18"/>
  <c r="CC142" i="18"/>
  <c r="CC143" i="18"/>
  <c r="CC144" i="18"/>
  <c r="CC145" i="18"/>
  <c r="CC146" i="18"/>
  <c r="CC147" i="18"/>
  <c r="CC148" i="18"/>
  <c r="CC149" i="18"/>
  <c r="CC150" i="18"/>
  <c r="CC151" i="18"/>
  <c r="CC152" i="18"/>
  <c r="CC153" i="18"/>
  <c r="CC154" i="18"/>
  <c r="CC155" i="18"/>
  <c r="CC156" i="18"/>
  <c r="CC157" i="18"/>
  <c r="CC158" i="18"/>
  <c r="CC159" i="18"/>
  <c r="CC160" i="18"/>
  <c r="CC161" i="18"/>
  <c r="CC162" i="18"/>
  <c r="CC163" i="18"/>
  <c r="CC164" i="18"/>
  <c r="CC165" i="18"/>
  <c r="CC166" i="18"/>
  <c r="CC167" i="18"/>
  <c r="CC168" i="18"/>
  <c r="CC169" i="18"/>
  <c r="CC170" i="18"/>
  <c r="CC171" i="18"/>
  <c r="CC172" i="18"/>
  <c r="CC173" i="18"/>
  <c r="CC174" i="18"/>
  <c r="CC175" i="18"/>
  <c r="CC176" i="18"/>
  <c r="CC177" i="18"/>
  <c r="CC178" i="18"/>
  <c r="CC179" i="18"/>
  <c r="CC180" i="18"/>
  <c r="CC181" i="18"/>
  <c r="CC182" i="18"/>
  <c r="CC183" i="18"/>
  <c r="CC184" i="18"/>
  <c r="CC185" i="18"/>
  <c r="CC186" i="18"/>
  <c r="CC187" i="18"/>
  <c r="CC188" i="18"/>
  <c r="CC189" i="18"/>
  <c r="CC190" i="18"/>
  <c r="CC191" i="18"/>
  <c r="CC192" i="18"/>
  <c r="CC193" i="18"/>
  <c r="CC194" i="18"/>
  <c r="CC195" i="18"/>
  <c r="CC196" i="18"/>
  <c r="CC197" i="18"/>
  <c r="CC198" i="18"/>
  <c r="CC199" i="18"/>
  <c r="CC200" i="18"/>
  <c r="CC201" i="18"/>
  <c r="CC202" i="18"/>
  <c r="CC203" i="18"/>
  <c r="CC204" i="18"/>
  <c r="CC205" i="18"/>
  <c r="CC206" i="18"/>
  <c r="CC207" i="18"/>
  <c r="CC208" i="18"/>
  <c r="CC209" i="18"/>
  <c r="CC210" i="18"/>
  <c r="CC211" i="18"/>
  <c r="CC212" i="18"/>
  <c r="CC213" i="18"/>
  <c r="CC214" i="18"/>
  <c r="CC215" i="18"/>
  <c r="CC216" i="18"/>
  <c r="CC217" i="18"/>
  <c r="CC218" i="18"/>
  <c r="CC219" i="18"/>
  <c r="CC220" i="18"/>
  <c r="CC221" i="18"/>
  <c r="CC222" i="18"/>
  <c r="CC223" i="18"/>
  <c r="CC224" i="18"/>
  <c r="CC225" i="18"/>
  <c r="CC226" i="18"/>
  <c r="CC227" i="18"/>
  <c r="CC228" i="18"/>
  <c r="CC229" i="18"/>
  <c r="CC230" i="18"/>
  <c r="CC231" i="18"/>
  <c r="CC232" i="18"/>
  <c r="CC233" i="18"/>
  <c r="CC234" i="18"/>
  <c r="CC235" i="18"/>
  <c r="CC236" i="18"/>
  <c r="CC237" i="18"/>
  <c r="CC238" i="18"/>
  <c r="CC239" i="18"/>
  <c r="CC240" i="18"/>
  <c r="CC241" i="18"/>
  <c r="CC242" i="18"/>
  <c r="CC243" i="18"/>
  <c r="CC244" i="18"/>
  <c r="CC245" i="18"/>
  <c r="CC246" i="18"/>
  <c r="CC247" i="18"/>
  <c r="CC248" i="18"/>
  <c r="CC249" i="18"/>
  <c r="CC250" i="18"/>
  <c r="CC251" i="18"/>
  <c r="CC252" i="18"/>
  <c r="CC253" i="18"/>
  <c r="CC254" i="18"/>
  <c r="CC255" i="18"/>
  <c r="CC256" i="18"/>
  <c r="CC257" i="18"/>
  <c r="CC258" i="18"/>
  <c r="CC259" i="18"/>
  <c r="CC260" i="18"/>
  <c r="CC261" i="18"/>
  <c r="CC262" i="18"/>
  <c r="CC263" i="18"/>
  <c r="CC264" i="18"/>
  <c r="CC265" i="18"/>
  <c r="CC266" i="18"/>
  <c r="CC267" i="18"/>
  <c r="CC268" i="18"/>
  <c r="CC269" i="18"/>
  <c r="CC270" i="18"/>
  <c r="CC271" i="18"/>
  <c r="CC272" i="18"/>
  <c r="CC273" i="18"/>
  <c r="CC274" i="18"/>
  <c r="CC275" i="18"/>
  <c r="CC276" i="18"/>
  <c r="CC277" i="18"/>
  <c r="CC278" i="18"/>
  <c r="CC279" i="18"/>
  <c r="CC280" i="18"/>
  <c r="CC281" i="18"/>
  <c r="CC282" i="18"/>
  <c r="CC283" i="18"/>
  <c r="CC284" i="18"/>
  <c r="CC285" i="18"/>
  <c r="CC286" i="18"/>
  <c r="CC287" i="18"/>
  <c r="CC288" i="18"/>
  <c r="CC289" i="18"/>
  <c r="CC290" i="18"/>
  <c r="CC291" i="18"/>
  <c r="CC292" i="18"/>
  <c r="CC293" i="18"/>
  <c r="CC294" i="18"/>
  <c r="CC295" i="18"/>
  <c r="CC296" i="18"/>
  <c r="CC297" i="18"/>
  <c r="CC298" i="18"/>
  <c r="CC299" i="18"/>
  <c r="CC300" i="18"/>
  <c r="CC301" i="18"/>
  <c r="CC302" i="18"/>
  <c r="CC303" i="18"/>
  <c r="CC304" i="18"/>
  <c r="CC305" i="18"/>
  <c r="CC306" i="18"/>
  <c r="CC307" i="18"/>
  <c r="CC308" i="18"/>
  <c r="CC309" i="18"/>
  <c r="CC310" i="18"/>
  <c r="CC311" i="18"/>
  <c r="CC312" i="18"/>
  <c r="CC313" i="18"/>
  <c r="CC314" i="18"/>
  <c r="CC315" i="18"/>
  <c r="CC316" i="18"/>
  <c r="CC317" i="18"/>
  <c r="CC318" i="18"/>
  <c r="CC319" i="18"/>
  <c r="CC320" i="18"/>
  <c r="CC321" i="18"/>
  <c r="CC322" i="18"/>
  <c r="CC323" i="18"/>
  <c r="CC324" i="18"/>
  <c r="CC325" i="18"/>
  <c r="CC326" i="18"/>
  <c r="CC327" i="18"/>
  <c r="CC328" i="18"/>
  <c r="CC329" i="18"/>
  <c r="CC330" i="18"/>
  <c r="CC331" i="18"/>
  <c r="CC332" i="18"/>
  <c r="CC333" i="18"/>
  <c r="CC334" i="18"/>
  <c r="CC335" i="18"/>
  <c r="CC336" i="18"/>
  <c r="CC337" i="18"/>
  <c r="CC338" i="18"/>
  <c r="CC339" i="18"/>
  <c r="CC340" i="18"/>
  <c r="CC341" i="18"/>
  <c r="CC342" i="18"/>
  <c r="CC343" i="18"/>
  <c r="CC344" i="18"/>
  <c r="CC345" i="18"/>
  <c r="CC346" i="18"/>
  <c r="CC347" i="18"/>
  <c r="CC348" i="18"/>
  <c r="CC349" i="18"/>
  <c r="CC350" i="18"/>
  <c r="CC351" i="18"/>
  <c r="CC352" i="18"/>
  <c r="CC353" i="18"/>
  <c r="CC354" i="18"/>
  <c r="CC355" i="18"/>
  <c r="CC356" i="18"/>
  <c r="CC357" i="18"/>
  <c r="CC358" i="18"/>
  <c r="CC359" i="18"/>
  <c r="CC360" i="18"/>
  <c r="CC361" i="18"/>
  <c r="CC362" i="18"/>
  <c r="CC363" i="18"/>
  <c r="CC364" i="18"/>
  <c r="CC365" i="18"/>
  <c r="CC366" i="18"/>
  <c r="CC367" i="18"/>
  <c r="CC368" i="18"/>
  <c r="CC369" i="18"/>
  <c r="CC370" i="18"/>
  <c r="CC371" i="18"/>
  <c r="CC372" i="18"/>
  <c r="CC373" i="18"/>
  <c r="CC374" i="18"/>
  <c r="CC375" i="18"/>
  <c r="CC11" i="18"/>
  <c r="BM381" i="18"/>
  <c r="U29" i="14" s="1"/>
  <c r="BM380" i="18"/>
  <c r="U28" i="14" s="1"/>
  <c r="BM345" i="18"/>
  <c r="BM346" i="18"/>
  <c r="BM347" i="18"/>
  <c r="BM348" i="18"/>
  <c r="BM349" i="18"/>
  <c r="BM350" i="18"/>
  <c r="BM351" i="18"/>
  <c r="BM352" i="18"/>
  <c r="BM353" i="18"/>
  <c r="BM354" i="18"/>
  <c r="BM355" i="18"/>
  <c r="BM356" i="18"/>
  <c r="BM357" i="18"/>
  <c r="BM358" i="18"/>
  <c r="BM359" i="18"/>
  <c r="BM360" i="18"/>
  <c r="BM361" i="18"/>
  <c r="BM362" i="18"/>
  <c r="BM363" i="18"/>
  <c r="BM364" i="18"/>
  <c r="BM365" i="18"/>
  <c r="BM366" i="18"/>
  <c r="BM367" i="18"/>
  <c r="BM368" i="18"/>
  <c r="BM369" i="18"/>
  <c r="BM370" i="18"/>
  <c r="BM371" i="18"/>
  <c r="BM372" i="18"/>
  <c r="BM373" i="18"/>
  <c r="BM374" i="18"/>
  <c r="BM375" i="18"/>
  <c r="BM12" i="18"/>
  <c r="BM13" i="18"/>
  <c r="BM14" i="18"/>
  <c r="BM15" i="18"/>
  <c r="BM16" i="18"/>
  <c r="BM17" i="18"/>
  <c r="BM18" i="18"/>
  <c r="BM19" i="18"/>
  <c r="BM20" i="18"/>
  <c r="BM21" i="18"/>
  <c r="BM22" i="18"/>
  <c r="BM23" i="18"/>
  <c r="BM24" i="18"/>
  <c r="BM25" i="18"/>
  <c r="BM26" i="18"/>
  <c r="BM27" i="18"/>
  <c r="BM28" i="18"/>
  <c r="BM29" i="18"/>
  <c r="BM30" i="18"/>
  <c r="BM31" i="18"/>
  <c r="BM32" i="18"/>
  <c r="BM33" i="18"/>
  <c r="BM34" i="18"/>
  <c r="BM35" i="18"/>
  <c r="BM36" i="18"/>
  <c r="BM37" i="18"/>
  <c r="BM38" i="18"/>
  <c r="BM39" i="18"/>
  <c r="BM40" i="18"/>
  <c r="BM41" i="18"/>
  <c r="BM42" i="18"/>
  <c r="BM43" i="18"/>
  <c r="BM44" i="18"/>
  <c r="BM45" i="18"/>
  <c r="BM46" i="18"/>
  <c r="BM47" i="18"/>
  <c r="BM48" i="18"/>
  <c r="BM49" i="18"/>
  <c r="BM50" i="18"/>
  <c r="BM51" i="18"/>
  <c r="BM52" i="18"/>
  <c r="BM53" i="18"/>
  <c r="BM54" i="18"/>
  <c r="BM55" i="18"/>
  <c r="BM56" i="18"/>
  <c r="BM57" i="18"/>
  <c r="BM58" i="18"/>
  <c r="BM59" i="18"/>
  <c r="BM60" i="18"/>
  <c r="BM61" i="18"/>
  <c r="BM62" i="18"/>
  <c r="BM63" i="18"/>
  <c r="BM64" i="18"/>
  <c r="BM65" i="18"/>
  <c r="BM66" i="18"/>
  <c r="BM67" i="18"/>
  <c r="BM68" i="18"/>
  <c r="BM69" i="18"/>
  <c r="BM70" i="18"/>
  <c r="BM71" i="18"/>
  <c r="BM72" i="18"/>
  <c r="BM73" i="18"/>
  <c r="BM74" i="18"/>
  <c r="BM75" i="18"/>
  <c r="BM76" i="18"/>
  <c r="BM77" i="18"/>
  <c r="BM78" i="18"/>
  <c r="BM79" i="18"/>
  <c r="BM80" i="18"/>
  <c r="BM81" i="18"/>
  <c r="BM82" i="18"/>
  <c r="BM83" i="18"/>
  <c r="BM84" i="18"/>
  <c r="BM85" i="18"/>
  <c r="BM86" i="18"/>
  <c r="BM87" i="18"/>
  <c r="BM88" i="18"/>
  <c r="BM89" i="18"/>
  <c r="BM90" i="18"/>
  <c r="BM91" i="18"/>
  <c r="BM92" i="18"/>
  <c r="BM93" i="18"/>
  <c r="BM94" i="18"/>
  <c r="BM95" i="18"/>
  <c r="BM96" i="18"/>
  <c r="BM97" i="18"/>
  <c r="BM98" i="18"/>
  <c r="BM99" i="18"/>
  <c r="BM100" i="18"/>
  <c r="BM101" i="18"/>
  <c r="BM102" i="18"/>
  <c r="BM103" i="18"/>
  <c r="BM104" i="18"/>
  <c r="BM105" i="18"/>
  <c r="BM106" i="18"/>
  <c r="BM107" i="18"/>
  <c r="BM108" i="18"/>
  <c r="BM109" i="18"/>
  <c r="BM110" i="18"/>
  <c r="BM111" i="18"/>
  <c r="BM112" i="18"/>
  <c r="BM113" i="18"/>
  <c r="BM114" i="18"/>
  <c r="BM115" i="18"/>
  <c r="BM116" i="18"/>
  <c r="BM117" i="18"/>
  <c r="BM118" i="18"/>
  <c r="BM119" i="18"/>
  <c r="BM120" i="18"/>
  <c r="BM121" i="18"/>
  <c r="BM122" i="18"/>
  <c r="BM123" i="18"/>
  <c r="BM124" i="18"/>
  <c r="BM125" i="18"/>
  <c r="BM126" i="18"/>
  <c r="BM127" i="18"/>
  <c r="BM128" i="18"/>
  <c r="BM129" i="18"/>
  <c r="BM130" i="18"/>
  <c r="BM131" i="18"/>
  <c r="BM132" i="18"/>
  <c r="BM133" i="18"/>
  <c r="BM134" i="18"/>
  <c r="BM135" i="18"/>
  <c r="BM136" i="18"/>
  <c r="BM137" i="18"/>
  <c r="BM138" i="18"/>
  <c r="BM139" i="18"/>
  <c r="BM140" i="18"/>
  <c r="BM141" i="18"/>
  <c r="BM142" i="18"/>
  <c r="BM143" i="18"/>
  <c r="BM144" i="18"/>
  <c r="BM145" i="18"/>
  <c r="BM146" i="18"/>
  <c r="BM147" i="18"/>
  <c r="BM148" i="18"/>
  <c r="BM149" i="18"/>
  <c r="BM150" i="18"/>
  <c r="BM151" i="18"/>
  <c r="BM152" i="18"/>
  <c r="BM153" i="18"/>
  <c r="BM154" i="18"/>
  <c r="BM155" i="18"/>
  <c r="BM156" i="18"/>
  <c r="BM157" i="18"/>
  <c r="BM158" i="18"/>
  <c r="BM159" i="18"/>
  <c r="BM160" i="18"/>
  <c r="BM161" i="18"/>
  <c r="BM162" i="18"/>
  <c r="BM163" i="18"/>
  <c r="BM164" i="18"/>
  <c r="BM165" i="18"/>
  <c r="BM166" i="18"/>
  <c r="BM167" i="18"/>
  <c r="BM168" i="18"/>
  <c r="BM169" i="18"/>
  <c r="BM170" i="18"/>
  <c r="BM171" i="18"/>
  <c r="BM172" i="18"/>
  <c r="BM173" i="18"/>
  <c r="BM174" i="18"/>
  <c r="BM175" i="18"/>
  <c r="BM176" i="18"/>
  <c r="BM177" i="18"/>
  <c r="BM178" i="18"/>
  <c r="BM179" i="18"/>
  <c r="BM180" i="18"/>
  <c r="BM181" i="18"/>
  <c r="BM182" i="18"/>
  <c r="BM183" i="18"/>
  <c r="BM184" i="18"/>
  <c r="BM185" i="18"/>
  <c r="BM186" i="18"/>
  <c r="BM187" i="18"/>
  <c r="BM188" i="18"/>
  <c r="BM189" i="18"/>
  <c r="BM190" i="18"/>
  <c r="BM191" i="18"/>
  <c r="BM192" i="18"/>
  <c r="BM193" i="18"/>
  <c r="BM194" i="18"/>
  <c r="BM195" i="18"/>
  <c r="BM196" i="18"/>
  <c r="BM197" i="18"/>
  <c r="BM198" i="18"/>
  <c r="BM199" i="18"/>
  <c r="BM200" i="18"/>
  <c r="BM201" i="18"/>
  <c r="BM202" i="18"/>
  <c r="BM203" i="18"/>
  <c r="BM204" i="18"/>
  <c r="BM205" i="18"/>
  <c r="BM206" i="18"/>
  <c r="BM207" i="18"/>
  <c r="BM208" i="18"/>
  <c r="BM209" i="18"/>
  <c r="BM210" i="18"/>
  <c r="BM211" i="18"/>
  <c r="BM212" i="18"/>
  <c r="BM213" i="18"/>
  <c r="BM214" i="18"/>
  <c r="BM215" i="18"/>
  <c r="BM216" i="18"/>
  <c r="BM217" i="18"/>
  <c r="BM218" i="18"/>
  <c r="BM219" i="18"/>
  <c r="BM220" i="18"/>
  <c r="BM221" i="18"/>
  <c r="BM222" i="18"/>
  <c r="BM223" i="18"/>
  <c r="BM224" i="18"/>
  <c r="BM225" i="18"/>
  <c r="BM226" i="18"/>
  <c r="BM227" i="18"/>
  <c r="BM228" i="18"/>
  <c r="BM229" i="18"/>
  <c r="BM230" i="18"/>
  <c r="BM231" i="18"/>
  <c r="BM232" i="18"/>
  <c r="BM233" i="18"/>
  <c r="BM234" i="18"/>
  <c r="BM235" i="18"/>
  <c r="BM236" i="18"/>
  <c r="BM237" i="18"/>
  <c r="BM238" i="18"/>
  <c r="BM239" i="18"/>
  <c r="BM240" i="18"/>
  <c r="BM241" i="18"/>
  <c r="BM242" i="18"/>
  <c r="BM243" i="18"/>
  <c r="BM244" i="18"/>
  <c r="BM245" i="18"/>
  <c r="BM246" i="18"/>
  <c r="BM247" i="18"/>
  <c r="BM248" i="18"/>
  <c r="BM249" i="18"/>
  <c r="BM250" i="18"/>
  <c r="BM251" i="18"/>
  <c r="BM252" i="18"/>
  <c r="BM253" i="18"/>
  <c r="BM254" i="18"/>
  <c r="BM255" i="18"/>
  <c r="BM256" i="18"/>
  <c r="BM257" i="18"/>
  <c r="BM258" i="18"/>
  <c r="BM259" i="18"/>
  <c r="BM260" i="18"/>
  <c r="BM261" i="18"/>
  <c r="BM262" i="18"/>
  <c r="BM263" i="18"/>
  <c r="BM264" i="18"/>
  <c r="BM265" i="18"/>
  <c r="BM266" i="18"/>
  <c r="BM267" i="18"/>
  <c r="BM268" i="18"/>
  <c r="BM269" i="18"/>
  <c r="BM270" i="18"/>
  <c r="BM271" i="18"/>
  <c r="BM272" i="18"/>
  <c r="BM273" i="18"/>
  <c r="BM274" i="18"/>
  <c r="BM275" i="18"/>
  <c r="BM276" i="18"/>
  <c r="BM277" i="18"/>
  <c r="BM278" i="18"/>
  <c r="BM279" i="18"/>
  <c r="BM280" i="18"/>
  <c r="BM281" i="18"/>
  <c r="BM282" i="18"/>
  <c r="BM283" i="18"/>
  <c r="BM284" i="18"/>
  <c r="BM285" i="18"/>
  <c r="BM286" i="18"/>
  <c r="BM287" i="18"/>
  <c r="BM288" i="18"/>
  <c r="BM289" i="18"/>
  <c r="BM290" i="18"/>
  <c r="BM291" i="18"/>
  <c r="BM292" i="18"/>
  <c r="BM293" i="18"/>
  <c r="BM294" i="18"/>
  <c r="BM295" i="18"/>
  <c r="BM296" i="18"/>
  <c r="BM297" i="18"/>
  <c r="BM298" i="18"/>
  <c r="BM299" i="18"/>
  <c r="BM300" i="18"/>
  <c r="BM301" i="18"/>
  <c r="BM302" i="18"/>
  <c r="BM303" i="18"/>
  <c r="BM304" i="18"/>
  <c r="BM305" i="18"/>
  <c r="BM306" i="18"/>
  <c r="BM307" i="18"/>
  <c r="BM308" i="18"/>
  <c r="BM309" i="18"/>
  <c r="BM310" i="18"/>
  <c r="BM311" i="18"/>
  <c r="BM312" i="18"/>
  <c r="BM313" i="18"/>
  <c r="BM314" i="18"/>
  <c r="BM315" i="18"/>
  <c r="BM316" i="18"/>
  <c r="BM317" i="18"/>
  <c r="BM318" i="18"/>
  <c r="BM319" i="18"/>
  <c r="BM320" i="18"/>
  <c r="BM321" i="18"/>
  <c r="BM322" i="18"/>
  <c r="BM323" i="18"/>
  <c r="BM324" i="18"/>
  <c r="BM325" i="18"/>
  <c r="BM326" i="18"/>
  <c r="BM327" i="18"/>
  <c r="BM328" i="18"/>
  <c r="BM329" i="18"/>
  <c r="BM330" i="18"/>
  <c r="BM331" i="18"/>
  <c r="BM332" i="18"/>
  <c r="BM333" i="18"/>
  <c r="BM334" i="18"/>
  <c r="BM335" i="18"/>
  <c r="BM336" i="18"/>
  <c r="BM337" i="18"/>
  <c r="BM338" i="18"/>
  <c r="BM339" i="18"/>
  <c r="BM340" i="18"/>
  <c r="BM341" i="18"/>
  <c r="BM342" i="18"/>
  <c r="BM343" i="18"/>
  <c r="BM344" i="18"/>
  <c r="BM11" i="18"/>
  <c r="AW381" i="18"/>
  <c r="U19" i="14" s="1"/>
  <c r="AW380" i="18"/>
  <c r="U18" i="14" s="1"/>
  <c r="AW349" i="18"/>
  <c r="AW350" i="18"/>
  <c r="AW351" i="18"/>
  <c r="AW352" i="18"/>
  <c r="AW353" i="18"/>
  <c r="AW354" i="18"/>
  <c r="AW355" i="18"/>
  <c r="AW356" i="18"/>
  <c r="AW357" i="18"/>
  <c r="AW358" i="18"/>
  <c r="AW359" i="18"/>
  <c r="AW360" i="18"/>
  <c r="AW361" i="18"/>
  <c r="AW362" i="18"/>
  <c r="AW363" i="18"/>
  <c r="AW364" i="18"/>
  <c r="AW365" i="18"/>
  <c r="AW366" i="18"/>
  <c r="AW367" i="18"/>
  <c r="AW368" i="18"/>
  <c r="AW369" i="18"/>
  <c r="AW370" i="18"/>
  <c r="AW371" i="18"/>
  <c r="AW372" i="18"/>
  <c r="AW373" i="18"/>
  <c r="AW374" i="18"/>
  <c r="AW375" i="18"/>
  <c r="AW345" i="18"/>
  <c r="AW346" i="18"/>
  <c r="AW347" i="18"/>
  <c r="AW348" i="18"/>
  <c r="AW12" i="18"/>
  <c r="AW13" i="18"/>
  <c r="AW14" i="18"/>
  <c r="AW15" i="18"/>
  <c r="AW16" i="18"/>
  <c r="AW17" i="18"/>
  <c r="AW18" i="18"/>
  <c r="AW19" i="18"/>
  <c r="AW20" i="18"/>
  <c r="AW21" i="18"/>
  <c r="AW22" i="18"/>
  <c r="AW23" i="18"/>
  <c r="AW24" i="18"/>
  <c r="AW25" i="18"/>
  <c r="AW26" i="18"/>
  <c r="AW27" i="18"/>
  <c r="AW28" i="18"/>
  <c r="AW29" i="18"/>
  <c r="AW30" i="18"/>
  <c r="AW31" i="18"/>
  <c r="AW32" i="18"/>
  <c r="AW33" i="18"/>
  <c r="AW34" i="18"/>
  <c r="AW35" i="18"/>
  <c r="AW36" i="18"/>
  <c r="AW37" i="18"/>
  <c r="AW38" i="18"/>
  <c r="AW39" i="18"/>
  <c r="AW40" i="18"/>
  <c r="AW41" i="18"/>
  <c r="AW42" i="18"/>
  <c r="AW43" i="18"/>
  <c r="AW44" i="18"/>
  <c r="AW45" i="18"/>
  <c r="AW46" i="18"/>
  <c r="AW47" i="18"/>
  <c r="AW48" i="18"/>
  <c r="AW49" i="18"/>
  <c r="AW50" i="18"/>
  <c r="AW51" i="18"/>
  <c r="AW52" i="18"/>
  <c r="AW53" i="18"/>
  <c r="AW54" i="18"/>
  <c r="AW55" i="18"/>
  <c r="AW56" i="18"/>
  <c r="AW57" i="18"/>
  <c r="AW58" i="18"/>
  <c r="AW59" i="18"/>
  <c r="AW60" i="18"/>
  <c r="AW61" i="18"/>
  <c r="AW62" i="18"/>
  <c r="AW63" i="18"/>
  <c r="AW64" i="18"/>
  <c r="AW65" i="18"/>
  <c r="AW66" i="18"/>
  <c r="AW67" i="18"/>
  <c r="AW68" i="18"/>
  <c r="AW69" i="18"/>
  <c r="AW70" i="18"/>
  <c r="AW71" i="18"/>
  <c r="AW72" i="18"/>
  <c r="AW73" i="18"/>
  <c r="AW74" i="18"/>
  <c r="AW75" i="18"/>
  <c r="AW76" i="18"/>
  <c r="AW77" i="18"/>
  <c r="AW78" i="18"/>
  <c r="AW79" i="18"/>
  <c r="AW80" i="18"/>
  <c r="AW81" i="18"/>
  <c r="AW82" i="18"/>
  <c r="AW83" i="18"/>
  <c r="AW84" i="18"/>
  <c r="AW85" i="18"/>
  <c r="AW86" i="18"/>
  <c r="AW87" i="18"/>
  <c r="AW88" i="18"/>
  <c r="AW89" i="18"/>
  <c r="AW90" i="18"/>
  <c r="AW91" i="18"/>
  <c r="AW92" i="18"/>
  <c r="AW93" i="18"/>
  <c r="AW94" i="18"/>
  <c r="AW95" i="18"/>
  <c r="AW96" i="18"/>
  <c r="AW97" i="18"/>
  <c r="AW98" i="18"/>
  <c r="AW99" i="18"/>
  <c r="AW100" i="18"/>
  <c r="AW101" i="18"/>
  <c r="AW102" i="18"/>
  <c r="AW103" i="18"/>
  <c r="AW104" i="18"/>
  <c r="AW105" i="18"/>
  <c r="AW106" i="18"/>
  <c r="AW107" i="18"/>
  <c r="AW108" i="18"/>
  <c r="AW109" i="18"/>
  <c r="AW110" i="18"/>
  <c r="AW111" i="18"/>
  <c r="AW112" i="18"/>
  <c r="AW113" i="18"/>
  <c r="AW114" i="18"/>
  <c r="AW115" i="18"/>
  <c r="AW116" i="18"/>
  <c r="AW117" i="18"/>
  <c r="AW118" i="18"/>
  <c r="AW119" i="18"/>
  <c r="AW120" i="18"/>
  <c r="AW121" i="18"/>
  <c r="AW122" i="18"/>
  <c r="AW123" i="18"/>
  <c r="AW124" i="18"/>
  <c r="AW125" i="18"/>
  <c r="AW126" i="18"/>
  <c r="AW127" i="18"/>
  <c r="AW128" i="18"/>
  <c r="AW129" i="18"/>
  <c r="AW130" i="18"/>
  <c r="AW131" i="18"/>
  <c r="AW132" i="18"/>
  <c r="AW133" i="18"/>
  <c r="AW134" i="18"/>
  <c r="AW135" i="18"/>
  <c r="AW136" i="18"/>
  <c r="AW137" i="18"/>
  <c r="AW138" i="18"/>
  <c r="AW139" i="18"/>
  <c r="AW140" i="18"/>
  <c r="AW141" i="18"/>
  <c r="AW142" i="18"/>
  <c r="AW143" i="18"/>
  <c r="AW144" i="18"/>
  <c r="AW145" i="18"/>
  <c r="AW146" i="18"/>
  <c r="AW147" i="18"/>
  <c r="AW148" i="18"/>
  <c r="AW149" i="18"/>
  <c r="AW150" i="18"/>
  <c r="AW151" i="18"/>
  <c r="AW152" i="18"/>
  <c r="AW153" i="18"/>
  <c r="AW154" i="18"/>
  <c r="AW155" i="18"/>
  <c r="AW156" i="18"/>
  <c r="AW157" i="18"/>
  <c r="AW158" i="18"/>
  <c r="AW159" i="18"/>
  <c r="AW160" i="18"/>
  <c r="AW161" i="18"/>
  <c r="AW162" i="18"/>
  <c r="AW163" i="18"/>
  <c r="AW164" i="18"/>
  <c r="AW165" i="18"/>
  <c r="AW166" i="18"/>
  <c r="AW167" i="18"/>
  <c r="AW168" i="18"/>
  <c r="AW169" i="18"/>
  <c r="AW170" i="18"/>
  <c r="AW171" i="18"/>
  <c r="AW172" i="18"/>
  <c r="AW173" i="18"/>
  <c r="AW174" i="18"/>
  <c r="AW175" i="18"/>
  <c r="AW176" i="18"/>
  <c r="AW177" i="18"/>
  <c r="AW178" i="18"/>
  <c r="AW179" i="18"/>
  <c r="AW180" i="18"/>
  <c r="AW181" i="18"/>
  <c r="AW182" i="18"/>
  <c r="AW183" i="18"/>
  <c r="AW184" i="18"/>
  <c r="AW185" i="18"/>
  <c r="AW186" i="18"/>
  <c r="AW187" i="18"/>
  <c r="AW188" i="18"/>
  <c r="AW189" i="18"/>
  <c r="AW190" i="18"/>
  <c r="AW191" i="18"/>
  <c r="AW192" i="18"/>
  <c r="AW193" i="18"/>
  <c r="AW194" i="18"/>
  <c r="AW195" i="18"/>
  <c r="AW196" i="18"/>
  <c r="AW197" i="18"/>
  <c r="AW198" i="18"/>
  <c r="AW199" i="18"/>
  <c r="AW200" i="18"/>
  <c r="AW201" i="18"/>
  <c r="AW202" i="18"/>
  <c r="AW203" i="18"/>
  <c r="AW204" i="18"/>
  <c r="AW205" i="18"/>
  <c r="AW206" i="18"/>
  <c r="AW207" i="18"/>
  <c r="AW208" i="18"/>
  <c r="AW209" i="18"/>
  <c r="AW210" i="18"/>
  <c r="AW211" i="18"/>
  <c r="AW212" i="18"/>
  <c r="AW213" i="18"/>
  <c r="AW214" i="18"/>
  <c r="AW215" i="18"/>
  <c r="AW216" i="18"/>
  <c r="AW217" i="18"/>
  <c r="AW218" i="18"/>
  <c r="AW219" i="18"/>
  <c r="AW220" i="18"/>
  <c r="AW221" i="18"/>
  <c r="AW222" i="18"/>
  <c r="AW223" i="18"/>
  <c r="AW224" i="18"/>
  <c r="AW225" i="18"/>
  <c r="AW226" i="18"/>
  <c r="AW227" i="18"/>
  <c r="AW228" i="18"/>
  <c r="AW229" i="18"/>
  <c r="AW230" i="18"/>
  <c r="AW231" i="18"/>
  <c r="AW232" i="18"/>
  <c r="AW233" i="18"/>
  <c r="AW234" i="18"/>
  <c r="AW235" i="18"/>
  <c r="AW236" i="18"/>
  <c r="AW237" i="18"/>
  <c r="AW238" i="18"/>
  <c r="AW239" i="18"/>
  <c r="AW240" i="18"/>
  <c r="AW241" i="18"/>
  <c r="AW242" i="18"/>
  <c r="AW243" i="18"/>
  <c r="AW244" i="18"/>
  <c r="AW245" i="18"/>
  <c r="AW246" i="18"/>
  <c r="AW247" i="18"/>
  <c r="AW248" i="18"/>
  <c r="AW249" i="18"/>
  <c r="AW250" i="18"/>
  <c r="AW251" i="18"/>
  <c r="AW252" i="18"/>
  <c r="AW253" i="18"/>
  <c r="AW254" i="18"/>
  <c r="AW255" i="18"/>
  <c r="AW256" i="18"/>
  <c r="AW257" i="18"/>
  <c r="AW258" i="18"/>
  <c r="AW259" i="18"/>
  <c r="AW260" i="18"/>
  <c r="AW261" i="18"/>
  <c r="AW262" i="18"/>
  <c r="AW263" i="18"/>
  <c r="AW264" i="18"/>
  <c r="AW265" i="18"/>
  <c r="AW266" i="18"/>
  <c r="AW267" i="18"/>
  <c r="AW268" i="18"/>
  <c r="AW269" i="18"/>
  <c r="AW270" i="18"/>
  <c r="AW271" i="18"/>
  <c r="AW272" i="18"/>
  <c r="AW273" i="18"/>
  <c r="AW274" i="18"/>
  <c r="AW275" i="18"/>
  <c r="AW276" i="18"/>
  <c r="AW277" i="18"/>
  <c r="AW278" i="18"/>
  <c r="AW279" i="18"/>
  <c r="AW280" i="18"/>
  <c r="AW281" i="18"/>
  <c r="AW282" i="18"/>
  <c r="AW283" i="18"/>
  <c r="AW284" i="18"/>
  <c r="AW285" i="18"/>
  <c r="AW286" i="18"/>
  <c r="AW287" i="18"/>
  <c r="AW288" i="18"/>
  <c r="AW289" i="18"/>
  <c r="AW290" i="18"/>
  <c r="AW291" i="18"/>
  <c r="AW292" i="18"/>
  <c r="AW293" i="18"/>
  <c r="AW294" i="18"/>
  <c r="AW295" i="18"/>
  <c r="AW296" i="18"/>
  <c r="AW297" i="18"/>
  <c r="AW298" i="18"/>
  <c r="AW299" i="18"/>
  <c r="AW300" i="18"/>
  <c r="AW301" i="18"/>
  <c r="AW302" i="18"/>
  <c r="AW303" i="18"/>
  <c r="AW304" i="18"/>
  <c r="AW305" i="18"/>
  <c r="AW306" i="18"/>
  <c r="AW307" i="18"/>
  <c r="AW308" i="18"/>
  <c r="AW309" i="18"/>
  <c r="AW310" i="18"/>
  <c r="AW311" i="18"/>
  <c r="AW312" i="18"/>
  <c r="AW313" i="18"/>
  <c r="AW314" i="18"/>
  <c r="AW315" i="18"/>
  <c r="AW316" i="18"/>
  <c r="AW317" i="18"/>
  <c r="AW318" i="18"/>
  <c r="AW319" i="18"/>
  <c r="AW320" i="18"/>
  <c r="AW321" i="18"/>
  <c r="AW322" i="18"/>
  <c r="AW323" i="18"/>
  <c r="AW324" i="18"/>
  <c r="AW325" i="18"/>
  <c r="AW326" i="18"/>
  <c r="AW327" i="18"/>
  <c r="AW328" i="18"/>
  <c r="AW329" i="18"/>
  <c r="AW330" i="18"/>
  <c r="AW331" i="18"/>
  <c r="AW332" i="18"/>
  <c r="AW333" i="18"/>
  <c r="AW334" i="18"/>
  <c r="AW335" i="18"/>
  <c r="AW336" i="18"/>
  <c r="AW337" i="18"/>
  <c r="AW338" i="18"/>
  <c r="AW339" i="18"/>
  <c r="AW340" i="18"/>
  <c r="AW341" i="18"/>
  <c r="AW342" i="18"/>
  <c r="AW343" i="18"/>
  <c r="AW344" i="18"/>
  <c r="AW11" i="18"/>
  <c r="AG11" i="18"/>
  <c r="AG381" i="18"/>
  <c r="U9" i="14" s="1"/>
  <c r="AG380" i="18"/>
  <c r="U8" i="14" s="1"/>
  <c r="AG349" i="18"/>
  <c r="AG350" i="18"/>
  <c r="AG351" i="18"/>
  <c r="AG352" i="18"/>
  <c r="AG353" i="18"/>
  <c r="AG354" i="18"/>
  <c r="AG355" i="18"/>
  <c r="AG356" i="18"/>
  <c r="AG357" i="18"/>
  <c r="AG358" i="18"/>
  <c r="AG359" i="18"/>
  <c r="AG360" i="18"/>
  <c r="AG361" i="18"/>
  <c r="AG362" i="18"/>
  <c r="AG363" i="18"/>
  <c r="AG364" i="18"/>
  <c r="AG365" i="18"/>
  <c r="AG366" i="18"/>
  <c r="AG367" i="18"/>
  <c r="AG368" i="18"/>
  <c r="AG369" i="18"/>
  <c r="AG370" i="18"/>
  <c r="AG371" i="18"/>
  <c r="AG372" i="18"/>
  <c r="AG373" i="18"/>
  <c r="AG374" i="18"/>
  <c r="AG375" i="18"/>
  <c r="AG345" i="18"/>
  <c r="AG346" i="18"/>
  <c r="AG347" i="18"/>
  <c r="AG348" i="18"/>
  <c r="AG12" i="18"/>
  <c r="AG13" i="18"/>
  <c r="AG14" i="18"/>
  <c r="AG15" i="18"/>
  <c r="AG16" i="18"/>
  <c r="AG17" i="18"/>
  <c r="AG18" i="18"/>
  <c r="AG19" i="18"/>
  <c r="AG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134" i="18"/>
  <c r="AG135" i="18"/>
  <c r="AG136" i="18"/>
  <c r="AG137" i="18"/>
  <c r="AG138" i="18"/>
  <c r="AG139" i="18"/>
  <c r="AG140" i="18"/>
  <c r="AG141" i="18"/>
  <c r="AG142" i="18"/>
  <c r="AG143" i="18"/>
  <c r="AG144" i="18"/>
  <c r="AG145" i="18"/>
  <c r="AG146" i="18"/>
  <c r="AG147" i="18"/>
  <c r="AG148" i="18"/>
  <c r="AG149" i="18"/>
  <c r="AG150" i="18"/>
  <c r="AG151" i="18"/>
  <c r="AG152" i="18"/>
  <c r="AG153" i="18"/>
  <c r="AG154" i="18"/>
  <c r="AG155" i="18"/>
  <c r="AG156" i="18"/>
  <c r="AG157" i="18"/>
  <c r="AG158" i="18"/>
  <c r="AG159" i="18"/>
  <c r="AG160" i="18"/>
  <c r="AG161" i="18"/>
  <c r="AG162" i="18"/>
  <c r="AG163" i="18"/>
  <c r="AG164" i="18"/>
  <c r="AG165" i="18"/>
  <c r="AG166" i="18"/>
  <c r="AG167" i="18"/>
  <c r="AG168" i="18"/>
  <c r="AG169" i="18"/>
  <c r="AG170" i="18"/>
  <c r="AG171" i="18"/>
  <c r="AG172" i="18"/>
  <c r="AG173" i="18"/>
  <c r="AG174" i="18"/>
  <c r="AG175" i="18"/>
  <c r="AG176" i="18"/>
  <c r="AG177" i="18"/>
  <c r="AG178" i="18"/>
  <c r="AG179" i="18"/>
  <c r="AG180" i="18"/>
  <c r="AG181" i="18"/>
  <c r="AG182" i="18"/>
  <c r="AG183" i="18"/>
  <c r="AG184" i="18"/>
  <c r="AG185" i="18"/>
  <c r="AG186" i="18"/>
  <c r="AG187" i="18"/>
  <c r="AG188" i="18"/>
  <c r="AG189" i="18"/>
  <c r="AG190" i="18"/>
  <c r="AG191" i="18"/>
  <c r="AG192" i="18"/>
  <c r="AG193" i="18"/>
  <c r="AG194" i="18"/>
  <c r="AG195" i="18"/>
  <c r="AG196" i="18"/>
  <c r="AG197" i="18"/>
  <c r="AG198" i="18"/>
  <c r="AG199" i="18"/>
  <c r="AG200" i="18"/>
  <c r="AG201" i="18"/>
  <c r="AG202" i="18"/>
  <c r="AG203" i="18"/>
  <c r="AG204" i="18"/>
  <c r="AG205" i="18"/>
  <c r="AG206" i="18"/>
  <c r="AG207" i="18"/>
  <c r="AG208" i="18"/>
  <c r="AG209" i="18"/>
  <c r="AG210" i="18"/>
  <c r="AG211" i="18"/>
  <c r="AG212" i="18"/>
  <c r="AG213" i="18"/>
  <c r="AG214" i="18"/>
  <c r="AG215" i="18"/>
  <c r="AG216" i="18"/>
  <c r="AG217" i="18"/>
  <c r="AG218" i="18"/>
  <c r="AG219" i="18"/>
  <c r="AG220" i="18"/>
  <c r="AG221" i="18"/>
  <c r="AG222" i="18"/>
  <c r="AG223" i="18"/>
  <c r="AG224" i="18"/>
  <c r="AG225" i="18"/>
  <c r="AG226" i="18"/>
  <c r="AG227" i="18"/>
  <c r="AG228" i="18"/>
  <c r="AG229" i="18"/>
  <c r="AG230" i="18"/>
  <c r="AG231" i="18"/>
  <c r="AG232" i="18"/>
  <c r="AG233" i="18"/>
  <c r="AG234" i="18"/>
  <c r="AG235" i="18"/>
  <c r="AG236" i="18"/>
  <c r="AG237" i="18"/>
  <c r="AG238" i="18"/>
  <c r="AG239" i="18"/>
  <c r="AG240" i="18"/>
  <c r="AG241" i="18"/>
  <c r="AG242" i="18"/>
  <c r="AG243" i="18"/>
  <c r="AG244" i="18"/>
  <c r="AG245" i="18"/>
  <c r="AG246" i="18"/>
  <c r="AG247" i="18"/>
  <c r="AG248" i="18"/>
  <c r="AG249" i="18"/>
  <c r="AG250" i="18"/>
  <c r="AG251" i="18"/>
  <c r="AG252" i="18"/>
  <c r="AG253" i="18"/>
  <c r="AG254" i="18"/>
  <c r="AG255" i="18"/>
  <c r="AG256" i="18"/>
  <c r="AG257" i="18"/>
  <c r="AG258" i="18"/>
  <c r="AG259" i="18"/>
  <c r="AG260" i="18"/>
  <c r="AG261" i="18"/>
  <c r="AG262" i="18"/>
  <c r="AG263" i="18"/>
  <c r="AG264" i="18"/>
  <c r="AG265" i="18"/>
  <c r="AG266" i="18"/>
  <c r="AG267" i="18"/>
  <c r="AG268" i="18"/>
  <c r="AG269" i="18"/>
  <c r="AG270" i="18"/>
  <c r="AG271" i="18"/>
  <c r="AG272" i="18"/>
  <c r="AG273" i="18"/>
  <c r="AG274" i="18"/>
  <c r="AG275" i="18"/>
  <c r="AG276" i="18"/>
  <c r="AG277" i="18"/>
  <c r="AG278" i="18"/>
  <c r="AG279" i="18"/>
  <c r="AG280" i="18"/>
  <c r="AG281" i="18"/>
  <c r="AG282" i="18"/>
  <c r="AG283" i="18"/>
  <c r="AG284" i="18"/>
  <c r="AG285" i="18"/>
  <c r="AG286" i="18"/>
  <c r="AG287" i="18"/>
  <c r="AG288" i="18"/>
  <c r="AG289" i="18"/>
  <c r="AG290" i="18"/>
  <c r="AG291" i="18"/>
  <c r="AG292" i="18"/>
  <c r="AG293" i="18"/>
  <c r="AG294" i="18"/>
  <c r="AG295" i="18"/>
  <c r="AG296" i="18"/>
  <c r="AG297" i="18"/>
  <c r="AG298" i="18"/>
  <c r="AG299" i="18"/>
  <c r="AG300" i="18"/>
  <c r="AG301" i="18"/>
  <c r="AG302" i="18"/>
  <c r="AG303" i="18"/>
  <c r="AG304" i="18"/>
  <c r="AG305" i="18"/>
  <c r="AG306" i="18"/>
  <c r="AG307" i="18"/>
  <c r="AG308" i="18"/>
  <c r="AG309" i="18"/>
  <c r="AG310" i="18"/>
  <c r="AG311" i="18"/>
  <c r="AG312" i="18"/>
  <c r="AG313" i="18"/>
  <c r="AG314" i="18"/>
  <c r="AG315" i="18"/>
  <c r="AG316" i="18"/>
  <c r="AG317" i="18"/>
  <c r="AG318" i="18"/>
  <c r="AG319" i="18"/>
  <c r="AG320" i="18"/>
  <c r="AG321" i="18"/>
  <c r="AG322" i="18"/>
  <c r="AG323" i="18"/>
  <c r="AG324" i="18"/>
  <c r="AG325" i="18"/>
  <c r="AG326" i="18"/>
  <c r="AG327" i="18"/>
  <c r="AG328" i="18"/>
  <c r="AG329" i="18"/>
  <c r="AG330" i="18"/>
  <c r="AG331" i="18"/>
  <c r="AG332" i="18"/>
  <c r="AG333" i="18"/>
  <c r="AG334" i="18"/>
  <c r="AG335" i="18"/>
  <c r="AG336" i="18"/>
  <c r="AG337" i="18"/>
  <c r="AG338" i="18"/>
  <c r="AG339" i="18"/>
  <c r="AG340" i="18"/>
  <c r="AG341" i="18"/>
  <c r="AG342" i="18"/>
  <c r="AG343" i="18"/>
  <c r="AG344" i="18"/>
  <c r="Q12" i="18"/>
  <c r="Q13" i="18"/>
  <c r="Q14" i="18"/>
  <c r="Q15" i="18"/>
  <c r="Q16" i="18"/>
  <c r="Q17" i="18"/>
  <c r="Q18" i="18"/>
  <c r="Q19" i="18"/>
  <c r="Q20" i="18"/>
  <c r="Q21" i="18"/>
  <c r="Q22" i="18"/>
  <c r="Q23" i="18"/>
  <c r="Q24" i="18"/>
  <c r="Q25" i="18"/>
  <c r="Q26" i="18"/>
  <c r="Q27" i="18"/>
  <c r="Q28" i="18"/>
  <c r="Q29" i="18"/>
  <c r="Q30" i="18"/>
  <c r="Q31" i="18"/>
  <c r="Q32" i="18"/>
  <c r="Q33" i="18"/>
  <c r="Q34" i="18"/>
  <c r="Q35" i="18"/>
  <c r="Q36" i="18"/>
  <c r="Q37" i="18"/>
  <c r="Q38" i="18"/>
  <c r="Q39" i="18"/>
  <c r="Q40" i="18"/>
  <c r="Q41" i="18"/>
  <c r="Q42" i="18"/>
  <c r="Q43" i="18"/>
  <c r="Q44" i="18"/>
  <c r="Q45" i="18"/>
  <c r="Q46" i="18"/>
  <c r="Q47" i="18"/>
  <c r="Q48" i="18"/>
  <c r="Q49" i="18"/>
  <c r="Q50" i="18"/>
  <c r="Q51" i="18"/>
  <c r="Q52" i="18"/>
  <c r="Q53" i="18"/>
  <c r="Q54" i="18"/>
  <c r="Q55" i="18"/>
  <c r="Q56" i="18"/>
  <c r="Q57" i="18"/>
  <c r="Q58" i="18"/>
  <c r="Q59" i="18"/>
  <c r="Q60" i="18"/>
  <c r="Q61" i="18"/>
  <c r="Q62" i="18"/>
  <c r="Q63" i="18"/>
  <c r="Q64" i="18"/>
  <c r="Q65" i="18"/>
  <c r="Q66" i="18"/>
  <c r="Q67" i="18"/>
  <c r="Q68" i="18"/>
  <c r="Q69" i="18"/>
  <c r="Q70" i="18"/>
  <c r="Q71" i="18"/>
  <c r="Q72" i="18"/>
  <c r="Q73" i="18"/>
  <c r="Q74" i="18"/>
  <c r="Q75" i="18"/>
  <c r="Q76" i="18"/>
  <c r="Q77" i="18"/>
  <c r="Q78" i="18"/>
  <c r="Q79" i="18"/>
  <c r="Q80" i="18"/>
  <c r="Q81" i="18"/>
  <c r="Q82" i="18"/>
  <c r="Q83" i="18"/>
  <c r="Q84" i="18"/>
  <c r="Q85" i="18"/>
  <c r="Q86" i="18"/>
  <c r="Q87" i="18"/>
  <c r="Q88" i="18"/>
  <c r="Q89" i="18"/>
  <c r="Q90" i="18"/>
  <c r="Q91" i="18"/>
  <c r="Q92" i="18"/>
  <c r="Q93" i="18"/>
  <c r="Q94" i="18"/>
  <c r="Q95" i="18"/>
  <c r="Q96" i="18"/>
  <c r="Q97" i="18"/>
  <c r="Q98" i="18"/>
  <c r="Q99" i="18"/>
  <c r="Q100" i="18"/>
  <c r="Q101" i="18"/>
  <c r="Q102" i="18"/>
  <c r="Q103" i="18"/>
  <c r="Q104" i="18"/>
  <c r="Q105" i="18"/>
  <c r="Q106" i="18"/>
  <c r="Q107" i="18"/>
  <c r="Q108" i="18"/>
  <c r="Q109" i="18"/>
  <c r="Q110" i="18"/>
  <c r="Q111" i="18"/>
  <c r="Q112" i="18"/>
  <c r="Q113" i="18"/>
  <c r="Q114" i="18"/>
  <c r="Q115" i="18"/>
  <c r="Q116" i="18"/>
  <c r="Q117" i="18"/>
  <c r="Q118" i="18"/>
  <c r="Q119" i="18"/>
  <c r="Q120" i="18"/>
  <c r="Q121" i="18"/>
  <c r="Q122" i="18"/>
  <c r="Q123" i="18"/>
  <c r="Q124" i="18"/>
  <c r="Q125" i="18"/>
  <c r="Q126" i="18"/>
  <c r="Q127" i="18"/>
  <c r="Q128" i="18"/>
  <c r="Q129" i="18"/>
  <c r="Q130" i="18"/>
  <c r="Q131" i="18"/>
  <c r="Q132" i="18"/>
  <c r="Q133" i="18"/>
  <c r="Q134" i="18"/>
  <c r="Q135" i="18"/>
  <c r="Q136" i="18"/>
  <c r="Q137" i="18"/>
  <c r="Q138" i="18"/>
  <c r="Q139" i="18"/>
  <c r="Q140" i="18"/>
  <c r="Q141" i="18"/>
  <c r="Q142" i="18"/>
  <c r="Q143" i="18"/>
  <c r="Q144" i="18"/>
  <c r="Q145" i="18"/>
  <c r="Q146" i="18"/>
  <c r="Q147" i="18"/>
  <c r="Q148" i="18"/>
  <c r="Q149" i="18"/>
  <c r="Q150" i="18"/>
  <c r="Q151" i="18"/>
  <c r="Q152" i="18"/>
  <c r="Q153" i="18"/>
  <c r="Q154" i="18"/>
  <c r="Q155" i="18"/>
  <c r="Q156" i="18"/>
  <c r="Q157" i="18"/>
  <c r="Q158" i="18"/>
  <c r="Q159" i="18"/>
  <c r="Q160" i="18"/>
  <c r="Q161" i="18"/>
  <c r="Q162" i="18"/>
  <c r="Q163" i="18"/>
  <c r="Q164" i="18"/>
  <c r="Q165" i="18"/>
  <c r="Q166" i="18"/>
  <c r="Q167" i="18"/>
  <c r="Q168" i="18"/>
  <c r="Q169" i="18"/>
  <c r="Q170" i="18"/>
  <c r="Q171" i="18"/>
  <c r="Q172" i="18"/>
  <c r="Q173" i="18"/>
  <c r="Q174" i="18"/>
  <c r="Q175" i="18"/>
  <c r="Q176" i="18"/>
  <c r="Q177" i="18"/>
  <c r="Q178" i="18"/>
  <c r="Q179" i="18"/>
  <c r="Q180" i="18"/>
  <c r="Q181" i="18"/>
  <c r="Q182" i="18"/>
  <c r="Q183" i="18"/>
  <c r="Q184" i="18"/>
  <c r="Q185" i="18"/>
  <c r="Q186" i="18"/>
  <c r="Q187" i="18"/>
  <c r="Q188" i="18"/>
  <c r="Q189" i="18"/>
  <c r="Q190" i="18"/>
  <c r="Q191" i="18"/>
  <c r="Q192" i="18"/>
  <c r="Q193" i="18"/>
  <c r="Q194" i="18"/>
  <c r="Q195" i="18"/>
  <c r="Q196" i="18"/>
  <c r="Q197" i="18"/>
  <c r="Q198" i="18"/>
  <c r="Q199" i="18"/>
  <c r="Q200" i="18"/>
  <c r="Q201" i="18"/>
  <c r="Q202" i="18"/>
  <c r="Q203" i="18"/>
  <c r="Q204" i="18"/>
  <c r="Q205" i="18"/>
  <c r="Q206" i="18"/>
  <c r="Q207" i="18"/>
  <c r="Q208" i="18"/>
  <c r="Q209" i="18"/>
  <c r="Q210" i="18"/>
  <c r="Q211" i="18"/>
  <c r="Q212" i="18"/>
  <c r="Q213" i="18"/>
  <c r="Q214" i="18"/>
  <c r="Q215" i="18"/>
  <c r="Q216" i="18"/>
  <c r="Q217" i="18"/>
  <c r="Q218" i="18"/>
  <c r="Q219" i="18"/>
  <c r="Q220" i="18"/>
  <c r="Q221" i="18"/>
  <c r="Q222" i="18"/>
  <c r="Q223" i="18"/>
  <c r="Q224" i="18"/>
  <c r="Q225" i="18"/>
  <c r="Q226" i="18"/>
  <c r="Q227" i="18"/>
  <c r="Q228" i="18"/>
  <c r="Q229" i="18"/>
  <c r="Q230" i="18"/>
  <c r="Q231" i="18"/>
  <c r="Q232" i="18"/>
  <c r="Q233" i="18"/>
  <c r="Q234" i="18"/>
  <c r="Q235" i="18"/>
  <c r="Q236" i="18"/>
  <c r="Q237" i="18"/>
  <c r="Q238" i="18"/>
  <c r="Q239" i="18"/>
  <c r="Q240" i="18"/>
  <c r="Q241" i="18"/>
  <c r="Q242" i="18"/>
  <c r="Q243" i="18"/>
  <c r="Q244" i="18"/>
  <c r="Q245" i="18"/>
  <c r="Q246" i="18"/>
  <c r="Q247" i="18"/>
  <c r="Q248" i="18"/>
  <c r="Q249" i="18"/>
  <c r="Q250" i="18"/>
  <c r="Q251" i="18"/>
  <c r="Q252" i="18"/>
  <c r="Q253" i="18"/>
  <c r="Q254" i="18"/>
  <c r="Q255" i="18"/>
  <c r="Q256" i="18"/>
  <c r="Q257" i="18"/>
  <c r="Q258" i="18"/>
  <c r="Q259" i="18"/>
  <c r="Q260" i="18"/>
  <c r="Q261" i="18"/>
  <c r="Q262" i="18"/>
  <c r="Q263" i="18"/>
  <c r="Q264" i="18"/>
  <c r="Q265" i="18"/>
  <c r="Q266" i="18"/>
  <c r="Q267" i="18"/>
  <c r="Q268" i="18"/>
  <c r="Q269" i="18"/>
  <c r="Q270" i="18"/>
  <c r="Q271" i="18"/>
  <c r="Q272" i="18"/>
  <c r="Q273" i="18"/>
  <c r="Q274" i="18"/>
  <c r="Q275" i="18"/>
  <c r="Q276" i="18"/>
  <c r="Q277" i="18"/>
  <c r="Q278" i="18"/>
  <c r="Q279" i="18"/>
  <c r="Q280" i="18"/>
  <c r="Q281" i="18"/>
  <c r="Q282" i="18"/>
  <c r="Q283" i="18"/>
  <c r="Q284" i="18"/>
  <c r="Q285" i="18"/>
  <c r="Q286" i="18"/>
  <c r="Q287" i="18"/>
  <c r="Q288" i="18"/>
  <c r="Q289" i="18"/>
  <c r="Q290" i="18"/>
  <c r="Q291" i="18"/>
  <c r="Q292" i="18"/>
  <c r="Q293" i="18"/>
  <c r="Q294" i="18"/>
  <c r="Q295" i="18"/>
  <c r="Q296" i="18"/>
  <c r="Q297" i="18"/>
  <c r="Q298" i="18"/>
  <c r="Q299" i="18"/>
  <c r="Q300" i="18"/>
  <c r="Q301" i="18"/>
  <c r="Q302" i="18"/>
  <c r="Q303" i="18"/>
  <c r="Q304" i="18"/>
  <c r="Q305" i="18"/>
  <c r="Q306" i="18"/>
  <c r="Q307" i="18"/>
  <c r="Q308" i="18"/>
  <c r="Q309" i="18"/>
  <c r="Q310" i="18"/>
  <c r="Q311" i="18"/>
  <c r="Q312" i="18"/>
  <c r="Q313" i="18"/>
  <c r="Q314" i="18"/>
  <c r="Q315" i="18"/>
  <c r="Q316" i="18"/>
  <c r="Q317" i="18"/>
  <c r="Q318" i="18"/>
  <c r="Q319" i="18"/>
  <c r="Q320" i="18"/>
  <c r="Q321" i="18"/>
  <c r="Q322" i="18"/>
  <c r="Q323" i="18"/>
  <c r="Q324" i="18"/>
  <c r="Q325" i="18"/>
  <c r="Q326" i="18"/>
  <c r="Q327" i="18"/>
  <c r="Q328" i="18"/>
  <c r="Q329" i="18"/>
  <c r="Q330" i="18"/>
  <c r="Q331" i="18"/>
  <c r="Q332" i="18"/>
  <c r="Q333" i="18"/>
  <c r="Q334" i="18"/>
  <c r="Q335" i="18"/>
  <c r="Q336" i="18"/>
  <c r="Q337" i="18"/>
  <c r="Q338" i="18"/>
  <c r="Q339" i="18"/>
  <c r="Q340" i="18"/>
  <c r="Q341" i="18"/>
  <c r="Q342" i="18"/>
  <c r="Q343" i="18"/>
  <c r="Q344" i="18"/>
  <c r="Q345" i="18"/>
  <c r="Q346" i="18"/>
  <c r="Q347" i="18"/>
  <c r="Q348" i="18"/>
  <c r="Q349" i="18"/>
  <c r="Q350" i="18"/>
  <c r="Q351" i="18"/>
  <c r="Q352" i="18"/>
  <c r="Q353" i="18"/>
  <c r="Q354" i="18"/>
  <c r="Q355" i="18"/>
  <c r="Q356" i="18"/>
  <c r="Q357" i="18"/>
  <c r="Q358" i="18"/>
  <c r="Q359" i="18"/>
  <c r="Q360" i="18"/>
  <c r="Q361" i="18"/>
  <c r="Q362" i="18"/>
  <c r="Q363" i="18"/>
  <c r="Q364" i="18"/>
  <c r="Q365" i="18"/>
  <c r="Q366" i="18"/>
  <c r="Q367" i="18"/>
  <c r="Q368" i="18"/>
  <c r="Q369" i="18"/>
  <c r="Q370" i="18"/>
  <c r="Q371" i="18"/>
  <c r="Q372" i="18"/>
  <c r="Q373" i="18"/>
  <c r="Q374" i="18"/>
  <c r="Q375" i="18"/>
  <c r="Q11" i="18"/>
  <c r="H157" i="34"/>
  <c r="I157" i="34"/>
  <c r="J157" i="34"/>
  <c r="K157" i="34"/>
  <c r="G157" i="34"/>
  <c r="H158" i="34"/>
  <c r="I158" i="34"/>
  <c r="J158" i="34"/>
  <c r="K158" i="34"/>
  <c r="G158" i="34"/>
  <c r="E157" i="34"/>
  <c r="F157" i="34"/>
  <c r="E158" i="34"/>
  <c r="F158" i="34"/>
  <c r="F350" i="34"/>
  <c r="E350" i="34"/>
  <c r="F349" i="34"/>
  <c r="E349" i="34"/>
  <c r="F348" i="34"/>
  <c r="E348" i="34"/>
  <c r="F347" i="34"/>
  <c r="E347" i="34"/>
  <c r="F346" i="34"/>
  <c r="E346" i="34"/>
  <c r="F345" i="34"/>
  <c r="E345" i="34"/>
  <c r="F343" i="34"/>
  <c r="E343" i="34"/>
  <c r="F342" i="34"/>
  <c r="E342" i="34"/>
  <c r="F341" i="34"/>
  <c r="E341" i="34"/>
  <c r="F340" i="34"/>
  <c r="E340" i="34"/>
  <c r="F339" i="34"/>
  <c r="E339" i="34"/>
  <c r="F338" i="34"/>
  <c r="E338" i="34"/>
  <c r="F337" i="34"/>
  <c r="E337" i="34"/>
  <c r="F335" i="34"/>
  <c r="E335" i="34"/>
  <c r="F334" i="34"/>
  <c r="E334" i="34"/>
  <c r="F333" i="34"/>
  <c r="E333" i="34"/>
  <c r="F332" i="34"/>
  <c r="E332" i="34"/>
  <c r="F331" i="34"/>
  <c r="E331" i="34"/>
  <c r="F329" i="34"/>
  <c r="E329" i="34"/>
  <c r="F328" i="34"/>
  <c r="E328" i="34"/>
  <c r="F327" i="34"/>
  <c r="E327" i="34"/>
  <c r="F326" i="34"/>
  <c r="E326" i="34"/>
  <c r="F325" i="34"/>
  <c r="E325" i="34"/>
  <c r="F324" i="34"/>
  <c r="E324" i="34"/>
  <c r="F323" i="34"/>
  <c r="E323" i="34"/>
  <c r="F322" i="34"/>
  <c r="E322" i="34"/>
  <c r="F321" i="34"/>
  <c r="E321" i="34"/>
  <c r="F320" i="34"/>
  <c r="E320" i="34"/>
  <c r="F319" i="34"/>
  <c r="E319" i="34"/>
  <c r="F317" i="34"/>
  <c r="E317" i="34"/>
  <c r="F316" i="34"/>
  <c r="E316" i="34"/>
  <c r="F315" i="34"/>
  <c r="E315" i="34"/>
  <c r="F314" i="34"/>
  <c r="E314" i="34"/>
  <c r="F313" i="34"/>
  <c r="E313" i="34"/>
  <c r="F311" i="34"/>
  <c r="E311" i="34"/>
  <c r="F310" i="34"/>
  <c r="E310" i="34"/>
  <c r="F309" i="34"/>
  <c r="E309" i="34"/>
  <c r="F308" i="34"/>
  <c r="E308" i="34"/>
  <c r="F307" i="34"/>
  <c r="E307" i="34"/>
  <c r="F306" i="34"/>
  <c r="E306" i="34"/>
  <c r="F305" i="34"/>
  <c r="E305" i="34"/>
  <c r="F304" i="34"/>
  <c r="E304" i="34"/>
  <c r="F302" i="34"/>
  <c r="E302" i="34"/>
  <c r="F301" i="34"/>
  <c r="E301" i="34"/>
  <c r="F300" i="34"/>
  <c r="E300" i="34"/>
  <c r="F299" i="34"/>
  <c r="E299" i="34"/>
  <c r="F297" i="34"/>
  <c r="E297" i="34"/>
  <c r="F296" i="34"/>
  <c r="E296" i="34"/>
  <c r="F295" i="34"/>
  <c r="E295" i="34"/>
  <c r="F294" i="34"/>
  <c r="E294" i="34"/>
  <c r="F293" i="34"/>
  <c r="E293" i="34"/>
  <c r="F291" i="34"/>
  <c r="E291" i="34"/>
  <c r="F290" i="34"/>
  <c r="E290" i="34"/>
  <c r="F289" i="34"/>
  <c r="E289" i="34"/>
  <c r="F288" i="34"/>
  <c r="E288" i="34"/>
  <c r="F287" i="34"/>
  <c r="E287" i="34"/>
  <c r="F286" i="34"/>
  <c r="E286" i="34"/>
  <c r="F285" i="34"/>
  <c r="E285" i="34"/>
  <c r="F283" i="34"/>
  <c r="E283" i="34"/>
  <c r="F282" i="34"/>
  <c r="E282" i="34"/>
  <c r="F281" i="34"/>
  <c r="E281" i="34"/>
  <c r="F280" i="34"/>
  <c r="E280" i="34"/>
  <c r="F279" i="34"/>
  <c r="E279" i="34"/>
  <c r="F278" i="34"/>
  <c r="E278" i="34"/>
  <c r="F277" i="34"/>
  <c r="E277" i="34"/>
  <c r="F275" i="34"/>
  <c r="E275" i="34"/>
  <c r="F274" i="34"/>
  <c r="E274" i="34"/>
  <c r="F273" i="34"/>
  <c r="E273" i="34"/>
  <c r="F272" i="34"/>
  <c r="E272" i="34"/>
  <c r="F271" i="34"/>
  <c r="E271" i="34"/>
  <c r="F270" i="34"/>
  <c r="E270" i="34"/>
  <c r="F269" i="34"/>
  <c r="E269" i="34"/>
  <c r="F267" i="34"/>
  <c r="E267" i="34"/>
  <c r="F266" i="34"/>
  <c r="E266" i="34"/>
  <c r="F265" i="34"/>
  <c r="E265" i="34"/>
  <c r="F264" i="34"/>
  <c r="E264" i="34"/>
  <c r="F263" i="34"/>
  <c r="E263" i="34"/>
  <c r="F262" i="34"/>
  <c r="E262" i="34"/>
  <c r="F261" i="34"/>
  <c r="E261" i="34"/>
  <c r="F259" i="34"/>
  <c r="E259" i="34"/>
  <c r="F258" i="34"/>
  <c r="E258" i="34"/>
  <c r="F257" i="34"/>
  <c r="E257" i="34"/>
  <c r="F256" i="34"/>
  <c r="E256" i="34"/>
  <c r="F255" i="34"/>
  <c r="E255" i="34"/>
  <c r="F254" i="34"/>
  <c r="E254" i="34"/>
  <c r="F253" i="34"/>
  <c r="E253" i="34"/>
  <c r="F251" i="34"/>
  <c r="E251" i="34"/>
  <c r="F250" i="34"/>
  <c r="E250" i="34"/>
  <c r="F249" i="34"/>
  <c r="E249" i="34"/>
  <c r="F248" i="34"/>
  <c r="E248" i="34"/>
  <c r="F247" i="34"/>
  <c r="E247" i="34"/>
  <c r="F246" i="34"/>
  <c r="E246" i="34"/>
  <c r="F245" i="34"/>
  <c r="E245" i="34"/>
  <c r="F244" i="34"/>
  <c r="E244" i="34"/>
  <c r="F243" i="34"/>
  <c r="E243" i="34"/>
  <c r="F242" i="34"/>
  <c r="E242" i="34"/>
  <c r="F241" i="34"/>
  <c r="E241" i="34"/>
  <c r="F240" i="34"/>
  <c r="E240" i="34"/>
  <c r="F238" i="34"/>
  <c r="E238" i="34"/>
  <c r="F237" i="34"/>
  <c r="E237" i="34"/>
  <c r="F236" i="34"/>
  <c r="E236" i="34"/>
  <c r="F235" i="34"/>
  <c r="E235" i="34"/>
  <c r="F234" i="34"/>
  <c r="E234" i="34"/>
  <c r="F233" i="34"/>
  <c r="E233" i="34"/>
  <c r="F232" i="34"/>
  <c r="E232" i="34"/>
  <c r="F231" i="34"/>
  <c r="E231" i="34"/>
  <c r="F230" i="34"/>
  <c r="E230" i="34"/>
  <c r="F229" i="34"/>
  <c r="E229" i="34"/>
  <c r="F228" i="34"/>
  <c r="E228" i="34"/>
  <c r="F227" i="34"/>
  <c r="E227" i="34"/>
  <c r="F225" i="34"/>
  <c r="E225" i="34"/>
  <c r="F224" i="34"/>
  <c r="E224" i="34"/>
  <c r="F223" i="34"/>
  <c r="E223" i="34"/>
  <c r="F222" i="34"/>
  <c r="E222" i="34"/>
  <c r="F221" i="34"/>
  <c r="E221" i="34"/>
  <c r="F220" i="34"/>
  <c r="E220" i="34"/>
  <c r="F219" i="34"/>
  <c r="E219" i="34"/>
  <c r="F218" i="34"/>
  <c r="E218" i="34"/>
  <c r="F217" i="34"/>
  <c r="E217" i="34"/>
  <c r="F216" i="34"/>
  <c r="E216" i="34"/>
  <c r="F214" i="34"/>
  <c r="E214" i="34"/>
  <c r="F213" i="34"/>
  <c r="E213" i="34"/>
  <c r="F212" i="34"/>
  <c r="E212" i="34"/>
  <c r="F211" i="34"/>
  <c r="E211" i="34"/>
  <c r="F210" i="34"/>
  <c r="E210" i="34"/>
  <c r="F209" i="34"/>
  <c r="E209" i="34"/>
  <c r="F208" i="34"/>
  <c r="E208" i="34"/>
  <c r="F207" i="34"/>
  <c r="E207" i="34"/>
  <c r="F206" i="34"/>
  <c r="E206" i="34"/>
  <c r="F205" i="34"/>
  <c r="E205" i="34"/>
  <c r="F204" i="34"/>
  <c r="E204" i="34"/>
  <c r="F202" i="34"/>
  <c r="E202" i="34"/>
  <c r="F201" i="34"/>
  <c r="E201" i="34"/>
  <c r="F200" i="34"/>
  <c r="E200" i="34"/>
  <c r="F199" i="34"/>
  <c r="E199" i="34"/>
  <c r="F198" i="34"/>
  <c r="E198" i="34"/>
  <c r="F197" i="34"/>
  <c r="E197" i="34"/>
  <c r="F195" i="34"/>
  <c r="E195" i="34"/>
  <c r="F194" i="34"/>
  <c r="E194" i="34"/>
  <c r="F193" i="34"/>
  <c r="E193" i="34"/>
  <c r="F192" i="34"/>
  <c r="E192" i="34"/>
  <c r="F191" i="34"/>
  <c r="E191" i="34"/>
  <c r="F190" i="34"/>
  <c r="E190" i="34"/>
  <c r="F189" i="34"/>
  <c r="E189" i="34"/>
  <c r="F188" i="34"/>
  <c r="E188" i="34"/>
  <c r="F187" i="34"/>
  <c r="E187" i="34"/>
  <c r="F186" i="34"/>
  <c r="E186" i="34"/>
  <c r="F185" i="34"/>
  <c r="E185" i="34"/>
  <c r="F184" i="34"/>
  <c r="E184" i="34"/>
  <c r="F182" i="34"/>
  <c r="E182" i="34"/>
  <c r="F181" i="34"/>
  <c r="E181" i="34"/>
  <c r="F180" i="34"/>
  <c r="E180" i="34"/>
  <c r="F179" i="34"/>
  <c r="E179" i="34"/>
  <c r="F178" i="34"/>
  <c r="E178" i="34"/>
  <c r="F176" i="34"/>
  <c r="E176" i="34"/>
  <c r="F175" i="34"/>
  <c r="E175" i="34"/>
  <c r="F174" i="34"/>
  <c r="E174" i="34"/>
  <c r="F173" i="34"/>
  <c r="E173" i="34"/>
  <c r="F172" i="34"/>
  <c r="E172" i="34"/>
  <c r="F171" i="34"/>
  <c r="E171" i="34"/>
  <c r="F170" i="34"/>
  <c r="E170" i="34"/>
  <c r="F169" i="34"/>
  <c r="E169" i="34"/>
  <c r="F167" i="34"/>
  <c r="E167" i="34"/>
  <c r="F166" i="34"/>
  <c r="E166" i="34"/>
  <c r="F165" i="34"/>
  <c r="E165" i="34"/>
  <c r="F164" i="34"/>
  <c r="E164" i="34"/>
  <c r="F163" i="34"/>
  <c r="E163" i="34"/>
  <c r="F162" i="34"/>
  <c r="E162" i="34"/>
  <c r="F161" i="34"/>
  <c r="E161" i="34"/>
  <c r="F160" i="34"/>
  <c r="E160" i="34"/>
  <c r="F156" i="34"/>
  <c r="E156" i="34"/>
  <c r="F155" i="34"/>
  <c r="E155" i="34"/>
  <c r="F154" i="34"/>
  <c r="E154" i="34"/>
  <c r="F153" i="34"/>
  <c r="E153" i="34"/>
  <c r="F152" i="34"/>
  <c r="E152" i="34"/>
  <c r="F151" i="34"/>
  <c r="E151" i="34"/>
  <c r="F149" i="34"/>
  <c r="E149" i="34"/>
  <c r="F148" i="34"/>
  <c r="E148" i="34"/>
  <c r="F147" i="34"/>
  <c r="E147" i="34"/>
  <c r="F146" i="34"/>
  <c r="E146" i="34"/>
  <c r="F145" i="34"/>
  <c r="E145" i="34"/>
  <c r="F142" i="34"/>
  <c r="E142" i="34"/>
  <c r="F141" i="34"/>
  <c r="E141" i="34"/>
  <c r="F140" i="34"/>
  <c r="E140" i="34"/>
  <c r="F139" i="34"/>
  <c r="E139" i="34"/>
  <c r="F138" i="34"/>
  <c r="E138" i="34"/>
  <c r="F136" i="34"/>
  <c r="E136" i="34"/>
  <c r="F135" i="34"/>
  <c r="E135" i="34"/>
  <c r="F134" i="34"/>
  <c r="E134" i="34"/>
  <c r="F133" i="34"/>
  <c r="E133" i="34"/>
  <c r="F132" i="34"/>
  <c r="E132" i="34"/>
  <c r="F131" i="34"/>
  <c r="E131" i="34"/>
  <c r="F130" i="34"/>
  <c r="E130" i="34"/>
  <c r="F128" i="34"/>
  <c r="E128" i="34"/>
  <c r="F127" i="34"/>
  <c r="E127" i="34"/>
  <c r="F126" i="34"/>
  <c r="E126" i="34"/>
  <c r="F125" i="34"/>
  <c r="E125" i="34"/>
  <c r="F124" i="34"/>
  <c r="E124" i="34"/>
  <c r="F122" i="34"/>
  <c r="E122" i="34"/>
  <c r="F121" i="34"/>
  <c r="E121" i="34"/>
  <c r="F120" i="34"/>
  <c r="E120" i="34"/>
  <c r="F119" i="34"/>
  <c r="E119" i="34"/>
  <c r="F117" i="34"/>
  <c r="E117" i="34"/>
  <c r="F116" i="34"/>
  <c r="E116" i="34"/>
  <c r="F115" i="34"/>
  <c r="E115" i="34"/>
  <c r="F114" i="34"/>
  <c r="E114" i="34"/>
  <c r="F113" i="34"/>
  <c r="E113" i="34"/>
  <c r="E103" i="34"/>
  <c r="F103" i="34"/>
  <c r="E104" i="34"/>
  <c r="F104" i="34"/>
  <c r="E105" i="34"/>
  <c r="F105" i="34"/>
  <c r="E106" i="34"/>
  <c r="F106" i="34"/>
  <c r="E107" i="34"/>
  <c r="F107" i="34"/>
  <c r="E108" i="34"/>
  <c r="F108" i="34"/>
  <c r="E109" i="34"/>
  <c r="F109" i="34"/>
  <c r="E110" i="34"/>
  <c r="F110" i="34"/>
  <c r="E111" i="34"/>
  <c r="F111" i="34"/>
  <c r="F102" i="34"/>
  <c r="E102" i="34"/>
  <c r="E68" i="34"/>
  <c r="F68" i="34"/>
  <c r="E69" i="34"/>
  <c r="F69" i="34"/>
  <c r="E70" i="34"/>
  <c r="F70" i="34"/>
  <c r="E71" i="34"/>
  <c r="F71" i="34"/>
  <c r="E72" i="34"/>
  <c r="F72" i="34"/>
  <c r="E73" i="34"/>
  <c r="F73" i="34"/>
  <c r="E74" i="34"/>
  <c r="F74" i="34"/>
  <c r="E75" i="34"/>
  <c r="F75" i="34"/>
  <c r="E76" i="34"/>
  <c r="F76" i="34"/>
  <c r="E77" i="34"/>
  <c r="F77" i="34"/>
  <c r="E78" i="34"/>
  <c r="F78" i="34"/>
  <c r="E79" i="34"/>
  <c r="F79" i="34"/>
  <c r="E80" i="34"/>
  <c r="F80" i="34"/>
  <c r="E81" i="34"/>
  <c r="F81" i="34"/>
  <c r="E82" i="34"/>
  <c r="F82" i="34"/>
  <c r="E83" i="34"/>
  <c r="F83" i="34"/>
  <c r="E84" i="34"/>
  <c r="F84" i="34"/>
  <c r="E85" i="34"/>
  <c r="F85" i="34"/>
  <c r="E86" i="34"/>
  <c r="F86" i="34"/>
  <c r="E87" i="34"/>
  <c r="F87" i="34"/>
  <c r="E88" i="34"/>
  <c r="F88" i="34"/>
  <c r="E89" i="34"/>
  <c r="F89" i="34"/>
  <c r="E90" i="34"/>
  <c r="F90" i="34"/>
  <c r="E91" i="34"/>
  <c r="F91" i="34"/>
  <c r="E92" i="34"/>
  <c r="F92" i="34"/>
  <c r="E93" i="34"/>
  <c r="F93" i="34"/>
  <c r="E94" i="34"/>
  <c r="F94" i="34"/>
  <c r="E95" i="34"/>
  <c r="F95" i="34"/>
  <c r="E96" i="34"/>
  <c r="F96" i="34"/>
  <c r="E97" i="34"/>
  <c r="F97" i="34"/>
  <c r="E98" i="34"/>
  <c r="F98" i="34"/>
  <c r="E99" i="34"/>
  <c r="F99" i="34"/>
  <c r="F67" i="34"/>
  <c r="E67" i="34"/>
  <c r="E8" i="34"/>
  <c r="F8" i="34"/>
  <c r="E9" i="34"/>
  <c r="F9" i="34"/>
  <c r="E10" i="34"/>
  <c r="F10" i="34"/>
  <c r="E11" i="34"/>
  <c r="F11" i="34"/>
  <c r="E12" i="34"/>
  <c r="F12" i="34"/>
  <c r="E13" i="34"/>
  <c r="F13" i="34"/>
  <c r="E14" i="34"/>
  <c r="F14" i="34"/>
  <c r="E15" i="34"/>
  <c r="F15" i="34"/>
  <c r="E16" i="34"/>
  <c r="F16" i="34"/>
  <c r="E17" i="34"/>
  <c r="F17" i="34"/>
  <c r="E18" i="34"/>
  <c r="F18" i="34"/>
  <c r="E19" i="34"/>
  <c r="F19" i="34"/>
  <c r="E20" i="34"/>
  <c r="F20" i="34"/>
  <c r="E21" i="34"/>
  <c r="F21" i="34"/>
  <c r="E22" i="34"/>
  <c r="F22" i="34"/>
  <c r="E23" i="34"/>
  <c r="F23" i="34"/>
  <c r="E24" i="34"/>
  <c r="F24" i="34"/>
  <c r="E25" i="34"/>
  <c r="F25" i="34"/>
  <c r="E26" i="34"/>
  <c r="F26" i="34"/>
  <c r="E27" i="34"/>
  <c r="F27" i="34"/>
  <c r="E28" i="34"/>
  <c r="F28" i="34"/>
  <c r="E29" i="34"/>
  <c r="F29" i="34"/>
  <c r="E30" i="34"/>
  <c r="F30" i="34"/>
  <c r="E31" i="34"/>
  <c r="F31" i="34"/>
  <c r="E32" i="34"/>
  <c r="F32" i="34"/>
  <c r="E33" i="34"/>
  <c r="F33" i="34"/>
  <c r="E34" i="34"/>
  <c r="F34" i="34"/>
  <c r="E35" i="34"/>
  <c r="F35" i="34"/>
  <c r="E36" i="34"/>
  <c r="F36" i="34"/>
  <c r="E37" i="34"/>
  <c r="F37" i="34"/>
  <c r="E38" i="34"/>
  <c r="F38" i="34"/>
  <c r="E39" i="34"/>
  <c r="F39" i="34"/>
  <c r="E40" i="34"/>
  <c r="F40" i="34"/>
  <c r="E41" i="34"/>
  <c r="F41" i="34"/>
  <c r="E42" i="34"/>
  <c r="F42" i="34"/>
  <c r="E43" i="34"/>
  <c r="F43" i="34"/>
  <c r="E44" i="34"/>
  <c r="F44" i="34"/>
  <c r="E45" i="34"/>
  <c r="F45" i="34"/>
  <c r="E46" i="34"/>
  <c r="F46" i="34"/>
  <c r="E47" i="34"/>
  <c r="F47" i="34"/>
  <c r="E48" i="34"/>
  <c r="F48" i="34"/>
  <c r="E49" i="34"/>
  <c r="F49" i="34"/>
  <c r="E50" i="34"/>
  <c r="F50" i="34"/>
  <c r="E51" i="34"/>
  <c r="F51" i="34"/>
  <c r="E52" i="34"/>
  <c r="F52" i="34"/>
  <c r="E53" i="34"/>
  <c r="F53" i="34"/>
  <c r="E54" i="34"/>
  <c r="F54" i="34"/>
  <c r="E55" i="34"/>
  <c r="F55" i="34"/>
  <c r="E56" i="34"/>
  <c r="F56" i="34"/>
  <c r="E57" i="34"/>
  <c r="F57" i="34"/>
  <c r="E58" i="34"/>
  <c r="F58" i="34"/>
  <c r="E59" i="34"/>
  <c r="F59" i="34"/>
  <c r="E60" i="34"/>
  <c r="F60" i="34"/>
  <c r="E61" i="34"/>
  <c r="F61" i="34"/>
  <c r="E62" i="34"/>
  <c r="F62" i="34"/>
  <c r="E63" i="34"/>
  <c r="F63" i="34"/>
  <c r="E64" i="34"/>
  <c r="F64" i="34"/>
  <c r="E65" i="34"/>
  <c r="F65" i="34"/>
  <c r="F7" i="34"/>
  <c r="E7" i="34"/>
  <c r="G361" i="35"/>
  <c r="G362" i="35"/>
  <c r="G363" i="35"/>
  <c r="G364" i="35"/>
  <c r="G365" i="35"/>
  <c r="G360" i="35"/>
  <c r="G352" i="35"/>
  <c r="G353" i="35"/>
  <c r="G354" i="35"/>
  <c r="G355" i="35"/>
  <c r="G356" i="35"/>
  <c r="G357" i="35"/>
  <c r="G351" i="35"/>
  <c r="G345" i="35"/>
  <c r="G346" i="35"/>
  <c r="G347" i="35"/>
  <c r="G348" i="35"/>
  <c r="G344" i="35"/>
  <c r="G332" i="35"/>
  <c r="G333" i="35"/>
  <c r="G334" i="35"/>
  <c r="G335" i="35"/>
  <c r="G336" i="35"/>
  <c r="G337" i="35"/>
  <c r="G338" i="35"/>
  <c r="G339" i="35"/>
  <c r="G340" i="35"/>
  <c r="G341" i="35"/>
  <c r="G331" i="35"/>
  <c r="G325" i="35"/>
  <c r="G326" i="35"/>
  <c r="G327" i="35"/>
  <c r="G328" i="35"/>
  <c r="G324" i="35"/>
  <c r="G315" i="35"/>
  <c r="G316" i="35"/>
  <c r="G317" i="35"/>
  <c r="G318" i="35"/>
  <c r="G319" i="35"/>
  <c r="G320" i="35"/>
  <c r="G321" i="35"/>
  <c r="G314" i="35"/>
  <c r="G308" i="35"/>
  <c r="G309" i="35"/>
  <c r="G310" i="35"/>
  <c r="G311" i="35"/>
  <c r="G307" i="35"/>
  <c r="G299" i="35"/>
  <c r="G300" i="35"/>
  <c r="G301" i="35"/>
  <c r="G302" i="35"/>
  <c r="G303" i="35"/>
  <c r="G304" i="35"/>
  <c r="G298" i="35"/>
  <c r="G290" i="35"/>
  <c r="G291" i="35"/>
  <c r="G292" i="35"/>
  <c r="G293" i="35"/>
  <c r="G294" i="35"/>
  <c r="G295" i="35"/>
  <c r="G289" i="35"/>
  <c r="G281" i="35"/>
  <c r="G282" i="35"/>
  <c r="G283" i="35"/>
  <c r="G284" i="35"/>
  <c r="G285" i="35"/>
  <c r="G286" i="35"/>
  <c r="G280" i="35"/>
  <c r="G272" i="35"/>
  <c r="G273" i="35"/>
  <c r="G274" i="35"/>
  <c r="G275" i="35"/>
  <c r="G276" i="35"/>
  <c r="G277" i="35"/>
  <c r="G271" i="35"/>
  <c r="G258" i="35"/>
  <c r="G259" i="35"/>
  <c r="G260" i="35"/>
  <c r="G261" i="35"/>
  <c r="G262" i="35"/>
  <c r="G263" i="35"/>
  <c r="G264" i="35"/>
  <c r="G265" i="35"/>
  <c r="G266" i="35"/>
  <c r="G267" i="35"/>
  <c r="G268" i="35"/>
  <c r="G257" i="35"/>
  <c r="G244" i="35"/>
  <c r="G245" i="35"/>
  <c r="G246" i="35"/>
  <c r="G247" i="35"/>
  <c r="G248" i="35"/>
  <c r="G249" i="35"/>
  <c r="G250" i="35"/>
  <c r="G251" i="35"/>
  <c r="G252" i="35"/>
  <c r="G253" i="35"/>
  <c r="G254" i="35"/>
  <c r="G243" i="35"/>
  <c r="G232" i="35"/>
  <c r="G233" i="35"/>
  <c r="G234" i="35"/>
  <c r="G235" i="35"/>
  <c r="G236" i="35"/>
  <c r="G237" i="35"/>
  <c r="G238" i="35"/>
  <c r="G239" i="35"/>
  <c r="G240" i="35"/>
  <c r="G231" i="35"/>
  <c r="G219" i="35"/>
  <c r="G220" i="35"/>
  <c r="G221" i="35"/>
  <c r="G222" i="35"/>
  <c r="G223" i="35"/>
  <c r="G224" i="35"/>
  <c r="G225" i="35"/>
  <c r="G226" i="35"/>
  <c r="G227" i="35"/>
  <c r="G228" i="35"/>
  <c r="G218" i="35"/>
  <c r="G211" i="35"/>
  <c r="G212" i="35"/>
  <c r="G213" i="35"/>
  <c r="G214" i="35"/>
  <c r="G215" i="35"/>
  <c r="G210" i="35"/>
  <c r="G197" i="35"/>
  <c r="G198" i="35"/>
  <c r="G199" i="35"/>
  <c r="G200" i="35"/>
  <c r="G201" i="35"/>
  <c r="G202" i="35"/>
  <c r="G203" i="35"/>
  <c r="G204" i="35"/>
  <c r="G205" i="35"/>
  <c r="G206" i="35"/>
  <c r="G207" i="35"/>
  <c r="G196" i="35"/>
  <c r="G190" i="35"/>
  <c r="G191" i="35"/>
  <c r="G192" i="35"/>
  <c r="G193" i="35"/>
  <c r="G189" i="35"/>
  <c r="G180" i="35"/>
  <c r="G181" i="35"/>
  <c r="G182" i="35"/>
  <c r="G183" i="35"/>
  <c r="G184" i="35"/>
  <c r="G185" i="35"/>
  <c r="G186" i="35"/>
  <c r="G179" i="35"/>
  <c r="G170" i="35"/>
  <c r="G171" i="35"/>
  <c r="G172" i="35"/>
  <c r="G173" i="35"/>
  <c r="G174" i="35"/>
  <c r="G175" i="35"/>
  <c r="G176" i="35"/>
  <c r="G169" i="35"/>
  <c r="G163" i="35"/>
  <c r="G164" i="35"/>
  <c r="G165" i="35"/>
  <c r="G166" i="35"/>
  <c r="G162" i="35"/>
  <c r="G154" i="35"/>
  <c r="G155" i="35"/>
  <c r="G156" i="35"/>
  <c r="G157" i="35"/>
  <c r="G153" i="35"/>
  <c r="G145" i="35"/>
  <c r="G146" i="35"/>
  <c r="G147" i="35"/>
  <c r="G148" i="35"/>
  <c r="G149" i="35"/>
  <c r="G150" i="35"/>
  <c r="G144" i="35"/>
  <c r="G138" i="35"/>
  <c r="G139" i="35"/>
  <c r="G140" i="35"/>
  <c r="G141" i="35"/>
  <c r="G137" i="35"/>
  <c r="G132" i="35"/>
  <c r="G133" i="35"/>
  <c r="G134" i="35"/>
  <c r="G131" i="35"/>
  <c r="G125" i="35"/>
  <c r="G126" i="35"/>
  <c r="G127" i="35"/>
  <c r="G128" i="35"/>
  <c r="G124" i="35"/>
  <c r="G113" i="35"/>
  <c r="G114" i="35"/>
  <c r="G115" i="35"/>
  <c r="G116" i="35"/>
  <c r="G117" i="35"/>
  <c r="G118" i="35"/>
  <c r="G119" i="35"/>
  <c r="G120" i="35"/>
  <c r="G121" i="35"/>
  <c r="G112" i="35"/>
  <c r="G76" i="35"/>
  <c r="G77" i="35"/>
  <c r="G78" i="35"/>
  <c r="G79" i="35"/>
  <c r="G80" i="35"/>
  <c r="G81" i="35"/>
  <c r="G82" i="35"/>
  <c r="G83" i="35"/>
  <c r="G84" i="35"/>
  <c r="G85" i="35"/>
  <c r="G86" i="35"/>
  <c r="G87" i="35"/>
  <c r="G88" i="35"/>
  <c r="G89" i="35"/>
  <c r="G90" i="35"/>
  <c r="G91" i="35"/>
  <c r="G92" i="35"/>
  <c r="G93" i="35"/>
  <c r="G94" i="35"/>
  <c r="G95" i="35"/>
  <c r="G96" i="35"/>
  <c r="G97" i="35"/>
  <c r="G98" i="35"/>
  <c r="G99" i="35"/>
  <c r="G100" i="35"/>
  <c r="G101" i="35"/>
  <c r="G102" i="35"/>
  <c r="G103" i="35"/>
  <c r="G104" i="35"/>
  <c r="G105" i="35"/>
  <c r="G106" i="35"/>
  <c r="G107" i="35"/>
  <c r="G75" i="35"/>
  <c r="H361" i="35"/>
  <c r="H362" i="35"/>
  <c r="H363" i="35"/>
  <c r="H364" i="35"/>
  <c r="H365" i="35"/>
  <c r="H360" i="35"/>
  <c r="H352" i="35"/>
  <c r="H353" i="35"/>
  <c r="H354" i="35"/>
  <c r="H355" i="35"/>
  <c r="H356" i="35"/>
  <c r="H357" i="35"/>
  <c r="H351" i="35"/>
  <c r="H345" i="35"/>
  <c r="H346" i="35"/>
  <c r="H347" i="35"/>
  <c r="H348" i="35"/>
  <c r="H344" i="35"/>
  <c r="H332" i="35"/>
  <c r="H333" i="35"/>
  <c r="H334" i="35"/>
  <c r="H335" i="35"/>
  <c r="H336" i="35"/>
  <c r="H337" i="35"/>
  <c r="H338" i="35"/>
  <c r="H339" i="35"/>
  <c r="H340" i="35"/>
  <c r="H341" i="35"/>
  <c r="H331" i="35"/>
  <c r="H325" i="35"/>
  <c r="H326" i="35"/>
  <c r="H327" i="35"/>
  <c r="H328" i="35"/>
  <c r="H324" i="35"/>
  <c r="H315" i="35"/>
  <c r="H316" i="35"/>
  <c r="H317" i="35"/>
  <c r="H318" i="35"/>
  <c r="H319" i="35"/>
  <c r="H320" i="35"/>
  <c r="H321" i="35"/>
  <c r="H314" i="35"/>
  <c r="H308" i="35"/>
  <c r="H309" i="35"/>
  <c r="H310" i="35"/>
  <c r="H311" i="35"/>
  <c r="H307" i="35"/>
  <c r="H299" i="35"/>
  <c r="H300" i="35"/>
  <c r="H301" i="35"/>
  <c r="H302" i="35"/>
  <c r="H303" i="35"/>
  <c r="H304" i="35"/>
  <c r="H298" i="35"/>
  <c r="H290" i="35"/>
  <c r="H291" i="35"/>
  <c r="H292" i="35"/>
  <c r="H293" i="35"/>
  <c r="H294" i="35"/>
  <c r="H295" i="35"/>
  <c r="H289" i="35"/>
  <c r="H281" i="35"/>
  <c r="H282" i="35"/>
  <c r="H283" i="35"/>
  <c r="H284" i="35"/>
  <c r="H285" i="35"/>
  <c r="H286" i="35"/>
  <c r="H280" i="35"/>
  <c r="H272" i="35"/>
  <c r="H273" i="35"/>
  <c r="H274" i="35"/>
  <c r="H275" i="35"/>
  <c r="H276" i="35"/>
  <c r="H277" i="35"/>
  <c r="H271" i="35"/>
  <c r="H258" i="35"/>
  <c r="H259" i="35"/>
  <c r="H260" i="35"/>
  <c r="H261" i="35"/>
  <c r="H262" i="35"/>
  <c r="H263" i="35"/>
  <c r="H264" i="35"/>
  <c r="H265" i="35"/>
  <c r="H266" i="35"/>
  <c r="H267" i="35"/>
  <c r="H268" i="35"/>
  <c r="H257" i="35"/>
  <c r="H244" i="35"/>
  <c r="H245" i="35"/>
  <c r="H246" i="35"/>
  <c r="H247" i="35"/>
  <c r="H248" i="35"/>
  <c r="H249" i="35"/>
  <c r="H250" i="35"/>
  <c r="H251" i="35"/>
  <c r="H252" i="35"/>
  <c r="H253" i="35"/>
  <c r="H254" i="35"/>
  <c r="H243" i="35"/>
  <c r="H232" i="35"/>
  <c r="H233" i="35"/>
  <c r="H234" i="35"/>
  <c r="H235" i="35"/>
  <c r="H236" i="35"/>
  <c r="H237" i="35"/>
  <c r="H238" i="35"/>
  <c r="H239" i="35"/>
  <c r="H240" i="35"/>
  <c r="H231" i="35"/>
  <c r="H219" i="35"/>
  <c r="H220" i="35"/>
  <c r="H221" i="35"/>
  <c r="H222" i="35"/>
  <c r="H223" i="35"/>
  <c r="H224" i="35"/>
  <c r="H225" i="35"/>
  <c r="H226" i="35"/>
  <c r="H227" i="35"/>
  <c r="H228" i="35"/>
  <c r="H218" i="35"/>
  <c r="H211" i="35"/>
  <c r="H212" i="35"/>
  <c r="H213" i="35"/>
  <c r="H214" i="35"/>
  <c r="H215" i="35"/>
  <c r="H210" i="35"/>
  <c r="H197" i="35"/>
  <c r="H198" i="35"/>
  <c r="H199" i="35"/>
  <c r="H200" i="35"/>
  <c r="H201" i="35"/>
  <c r="H202" i="35"/>
  <c r="H203" i="35"/>
  <c r="H204" i="35"/>
  <c r="H205" i="35"/>
  <c r="H206" i="35"/>
  <c r="H207" i="35"/>
  <c r="H196" i="35"/>
  <c r="H190" i="35"/>
  <c r="H191" i="35"/>
  <c r="H192" i="35"/>
  <c r="H193" i="35"/>
  <c r="H189" i="35"/>
  <c r="H180" i="35"/>
  <c r="H181" i="35"/>
  <c r="H182" i="35"/>
  <c r="H183" i="35"/>
  <c r="H184" i="35"/>
  <c r="H185" i="35"/>
  <c r="H186" i="35"/>
  <c r="H179" i="35"/>
  <c r="H176" i="35"/>
  <c r="H170" i="35"/>
  <c r="H171" i="35"/>
  <c r="H172" i="35"/>
  <c r="H173" i="35"/>
  <c r="H174" i="35"/>
  <c r="H175" i="35"/>
  <c r="H169" i="35"/>
  <c r="H163" i="35"/>
  <c r="H164" i="35"/>
  <c r="H165" i="35"/>
  <c r="H166" i="35"/>
  <c r="H162" i="35"/>
  <c r="H154" i="35"/>
  <c r="H155" i="35"/>
  <c r="H156" i="35"/>
  <c r="H157" i="35"/>
  <c r="H153" i="35"/>
  <c r="H145" i="35"/>
  <c r="H146" i="35"/>
  <c r="H147" i="35"/>
  <c r="H148" i="35"/>
  <c r="H149" i="35"/>
  <c r="H150" i="35"/>
  <c r="H144" i="35"/>
  <c r="H138" i="35"/>
  <c r="H139" i="35"/>
  <c r="H140" i="35"/>
  <c r="H141" i="35"/>
  <c r="H137" i="35"/>
  <c r="H132" i="35"/>
  <c r="H133" i="35"/>
  <c r="H134" i="35"/>
  <c r="H131" i="35"/>
  <c r="H125" i="35"/>
  <c r="H126" i="35"/>
  <c r="H127" i="35"/>
  <c r="H128" i="35"/>
  <c r="H124" i="35"/>
  <c r="H113" i="35"/>
  <c r="H114" i="35"/>
  <c r="H115" i="35"/>
  <c r="H116" i="35"/>
  <c r="H117" i="35"/>
  <c r="H118" i="35"/>
  <c r="H119" i="35"/>
  <c r="H120" i="35"/>
  <c r="H121" i="35"/>
  <c r="H112" i="35"/>
  <c r="H76" i="35"/>
  <c r="H77" i="35"/>
  <c r="H78" i="35"/>
  <c r="H79" i="35"/>
  <c r="H80" i="35"/>
  <c r="H81" i="35"/>
  <c r="H82" i="35"/>
  <c r="H83" i="35"/>
  <c r="H84" i="35"/>
  <c r="H85" i="35"/>
  <c r="H86" i="35"/>
  <c r="H87" i="35"/>
  <c r="H88" i="35"/>
  <c r="H89" i="35"/>
  <c r="H90" i="35"/>
  <c r="H91" i="35"/>
  <c r="H92" i="35"/>
  <c r="H93" i="35"/>
  <c r="H94" i="35"/>
  <c r="H95" i="35"/>
  <c r="H96" i="35"/>
  <c r="H97" i="35"/>
  <c r="H98" i="35"/>
  <c r="H99" i="35"/>
  <c r="H100" i="35"/>
  <c r="H101" i="35"/>
  <c r="H102" i="35"/>
  <c r="H103" i="35"/>
  <c r="H104" i="35"/>
  <c r="H105" i="35"/>
  <c r="H106" i="35"/>
  <c r="H107" i="35"/>
  <c r="H75" i="35"/>
  <c r="H10" i="35"/>
  <c r="H11" i="35"/>
  <c r="H12" i="35"/>
  <c r="H13" i="35"/>
  <c r="H14" i="35"/>
  <c r="H15" i="35"/>
  <c r="H16" i="35"/>
  <c r="H17" i="35"/>
  <c r="H18" i="35"/>
  <c r="H19" i="35"/>
  <c r="H20" i="35"/>
  <c r="H21" i="35"/>
  <c r="H22" i="35"/>
  <c r="H23" i="35"/>
  <c r="H24" i="35"/>
  <c r="H25" i="35"/>
  <c r="H26" i="35"/>
  <c r="H27" i="35"/>
  <c r="H28" i="35"/>
  <c r="H29" i="35"/>
  <c r="H30" i="35"/>
  <c r="H31" i="35"/>
  <c r="H32" i="35"/>
  <c r="H33" i="35"/>
  <c r="H34" i="35"/>
  <c r="H35" i="35"/>
  <c r="H36" i="35"/>
  <c r="H37" i="35"/>
  <c r="H38" i="35"/>
  <c r="H39" i="35"/>
  <c r="H40" i="35"/>
  <c r="H41" i="35"/>
  <c r="H42" i="35"/>
  <c r="H43" i="35"/>
  <c r="H44" i="35"/>
  <c r="H45" i="35"/>
  <c r="H46" i="35"/>
  <c r="H47" i="35"/>
  <c r="H48" i="35"/>
  <c r="H49" i="35"/>
  <c r="H50" i="35"/>
  <c r="H51" i="35"/>
  <c r="H52" i="35"/>
  <c r="H53" i="35"/>
  <c r="H54" i="35"/>
  <c r="H55" i="35"/>
  <c r="H56" i="35"/>
  <c r="H57" i="35"/>
  <c r="H58" i="35"/>
  <c r="H59" i="35"/>
  <c r="H60" i="35"/>
  <c r="H61" i="35"/>
  <c r="H62" i="35"/>
  <c r="H63" i="35"/>
  <c r="H64" i="35"/>
  <c r="H65" i="35"/>
  <c r="H66" i="35"/>
  <c r="H67" i="35"/>
  <c r="H68" i="35"/>
  <c r="H69" i="35"/>
  <c r="H70" i="35"/>
  <c r="H71" i="35"/>
  <c r="H9" i="35"/>
  <c r="G10" i="35" l="1"/>
  <c r="G11" i="35"/>
  <c r="G12" i="35"/>
  <c r="G13" i="35"/>
  <c r="G14" i="35"/>
  <c r="G15" i="35"/>
  <c r="G16" i="35"/>
  <c r="G17" i="35"/>
  <c r="G18" i="35"/>
  <c r="G19" i="35"/>
  <c r="G20" i="35"/>
  <c r="G21" i="35"/>
  <c r="G22" i="35"/>
  <c r="G23" i="35"/>
  <c r="G24" i="35"/>
  <c r="G25" i="35"/>
  <c r="G26" i="35"/>
  <c r="G27" i="35"/>
  <c r="G28" i="35"/>
  <c r="G29" i="35"/>
  <c r="G30" i="35"/>
  <c r="G31" i="35"/>
  <c r="G32" i="35"/>
  <c r="G33" i="35"/>
  <c r="G34" i="35"/>
  <c r="G35" i="35"/>
  <c r="G36" i="35"/>
  <c r="G37" i="35"/>
  <c r="G38" i="35"/>
  <c r="G39" i="35"/>
  <c r="G40" i="35"/>
  <c r="G41" i="35"/>
  <c r="G42" i="35"/>
  <c r="G43" i="35"/>
  <c r="G44" i="35"/>
  <c r="G45" i="35"/>
  <c r="G46" i="35"/>
  <c r="G47" i="35"/>
  <c r="G48" i="35"/>
  <c r="G49" i="35"/>
  <c r="G50" i="35"/>
  <c r="G51" i="35"/>
  <c r="G52" i="35"/>
  <c r="G53" i="35"/>
  <c r="G54" i="35"/>
  <c r="G55" i="35"/>
  <c r="G56" i="35"/>
  <c r="G57" i="35"/>
  <c r="G58" i="35"/>
  <c r="G59" i="35"/>
  <c r="G60" i="35"/>
  <c r="G61" i="35"/>
  <c r="G62" i="35"/>
  <c r="G63" i="35"/>
  <c r="G64" i="35"/>
  <c r="G65" i="35"/>
  <c r="G66" i="35"/>
  <c r="G67" i="35"/>
  <c r="G68" i="35"/>
  <c r="G69" i="35"/>
  <c r="G70" i="35"/>
  <c r="G71" i="35"/>
  <c r="G9" i="35"/>
  <c r="EL350" i="18" l="1"/>
  <c r="EM350" i="18"/>
  <c r="EN350" i="18"/>
  <c r="EL351" i="18"/>
  <c r="EM351" i="18"/>
  <c r="EN351" i="18"/>
  <c r="EL352" i="18"/>
  <c r="EM352" i="18"/>
  <c r="EN352" i="18"/>
  <c r="EL353" i="18"/>
  <c r="EM353" i="18"/>
  <c r="EN353" i="18"/>
  <c r="EL354" i="18"/>
  <c r="EM354" i="18"/>
  <c r="EN354" i="18"/>
  <c r="EL355" i="18"/>
  <c r="EM355" i="18"/>
  <c r="EN355" i="18"/>
  <c r="EL356" i="18"/>
  <c r="EM356" i="18"/>
  <c r="EN356" i="18"/>
  <c r="EL357" i="18"/>
  <c r="EM357" i="18"/>
  <c r="EN357" i="18"/>
  <c r="EL358" i="18"/>
  <c r="EM358" i="18"/>
  <c r="EN358" i="18"/>
  <c r="EL359" i="18"/>
  <c r="EM359" i="18"/>
  <c r="EN359" i="18"/>
  <c r="EL360" i="18"/>
  <c r="EM360" i="18"/>
  <c r="EN360" i="18"/>
  <c r="EL361" i="18"/>
  <c r="EM361" i="18"/>
  <c r="EN361" i="18"/>
  <c r="EL362" i="18"/>
  <c r="EM362" i="18"/>
  <c r="EN362" i="18"/>
  <c r="EL363" i="18"/>
  <c r="EM363" i="18"/>
  <c r="EN363" i="18"/>
  <c r="EL364" i="18"/>
  <c r="EM364" i="18"/>
  <c r="EN364" i="18"/>
  <c r="EL365" i="18"/>
  <c r="EM365" i="18"/>
  <c r="EN365" i="18"/>
  <c r="EL366" i="18"/>
  <c r="EM366" i="18"/>
  <c r="EN366" i="18"/>
  <c r="EL367" i="18"/>
  <c r="EM367" i="18"/>
  <c r="EN367" i="18"/>
  <c r="EL368" i="18"/>
  <c r="EM368" i="18"/>
  <c r="EN368" i="18"/>
  <c r="EL369" i="18"/>
  <c r="EM369" i="18"/>
  <c r="EN369" i="18"/>
  <c r="EL370" i="18"/>
  <c r="EM370" i="18"/>
  <c r="EN370" i="18"/>
  <c r="EL371" i="18"/>
  <c r="EM371" i="18"/>
  <c r="EN371" i="18"/>
  <c r="EL372" i="18"/>
  <c r="EM372" i="18"/>
  <c r="EN372" i="18"/>
  <c r="EL373" i="18"/>
  <c r="EM373" i="18"/>
  <c r="EN373" i="18"/>
  <c r="EL374" i="18"/>
  <c r="EM374" i="18"/>
  <c r="EN374" i="18"/>
  <c r="EL375" i="18"/>
  <c r="EM375" i="18"/>
  <c r="EN375" i="18"/>
  <c r="EN349" i="18"/>
  <c r="EM349" i="18"/>
  <c r="EL349" i="18"/>
  <c r="EK349" i="18"/>
  <c r="EK337" i="18"/>
  <c r="EK338" i="18"/>
  <c r="EK339" i="18"/>
  <c r="EK340" i="18"/>
  <c r="EK341" i="18"/>
  <c r="EK342" i="18"/>
  <c r="EL337" i="18"/>
  <c r="EM337" i="18"/>
  <c r="EN337" i="18"/>
  <c r="EL338" i="18"/>
  <c r="EM338" i="18"/>
  <c r="EN338" i="18"/>
  <c r="EL339" i="18"/>
  <c r="EM339" i="18"/>
  <c r="EN339" i="18"/>
  <c r="EL340" i="18"/>
  <c r="EM340" i="18"/>
  <c r="EN340" i="18"/>
  <c r="EL341" i="18"/>
  <c r="EM341" i="18"/>
  <c r="EN341" i="18"/>
  <c r="EL342" i="18"/>
  <c r="EM342" i="18"/>
  <c r="EN342" i="18"/>
  <c r="EL343" i="18"/>
  <c r="EM343" i="18"/>
  <c r="EN343" i="18"/>
  <c r="EL344" i="18"/>
  <c r="EM344" i="18"/>
  <c r="EN344" i="18"/>
  <c r="EL12" i="18"/>
  <c r="EM12" i="18"/>
  <c r="EN12" i="18"/>
  <c r="EL13" i="18"/>
  <c r="EM13" i="18"/>
  <c r="EN13" i="18"/>
  <c r="EL14" i="18"/>
  <c r="EM14" i="18"/>
  <c r="EN14" i="18"/>
  <c r="EL15" i="18"/>
  <c r="EM15" i="18"/>
  <c r="EN15" i="18"/>
  <c r="EL16" i="18"/>
  <c r="EM16" i="18"/>
  <c r="EN16" i="18"/>
  <c r="EL17" i="18"/>
  <c r="EM17" i="18"/>
  <c r="EN17" i="18"/>
  <c r="EL18" i="18"/>
  <c r="EM18" i="18"/>
  <c r="EN18" i="18"/>
  <c r="EL19" i="18"/>
  <c r="EM19" i="18"/>
  <c r="EN19" i="18"/>
  <c r="EL20" i="18"/>
  <c r="EM20" i="18"/>
  <c r="EN20" i="18"/>
  <c r="EL21" i="18"/>
  <c r="EM21" i="18"/>
  <c r="EN21" i="18"/>
  <c r="EL22" i="18"/>
  <c r="EM22" i="18"/>
  <c r="EN22" i="18"/>
  <c r="EL23" i="18"/>
  <c r="EM23" i="18"/>
  <c r="EN23" i="18"/>
  <c r="EL24" i="18"/>
  <c r="EM24" i="18"/>
  <c r="EN24" i="18"/>
  <c r="EL25" i="18"/>
  <c r="EM25" i="18"/>
  <c r="EN25" i="18"/>
  <c r="EL26" i="18"/>
  <c r="EM26" i="18"/>
  <c r="EN26" i="18"/>
  <c r="EL27" i="18"/>
  <c r="EM27" i="18"/>
  <c r="EN27" i="18"/>
  <c r="EL28" i="18"/>
  <c r="EM28" i="18"/>
  <c r="EN28" i="18"/>
  <c r="EL29" i="18"/>
  <c r="EM29" i="18"/>
  <c r="EN29" i="18"/>
  <c r="EL30" i="18"/>
  <c r="EM30" i="18"/>
  <c r="EN30" i="18"/>
  <c r="EL31" i="18"/>
  <c r="EM31" i="18"/>
  <c r="EN31" i="18"/>
  <c r="EL32" i="18"/>
  <c r="EM32" i="18"/>
  <c r="EN32" i="18"/>
  <c r="EL33" i="18"/>
  <c r="EM33" i="18"/>
  <c r="EN33" i="18"/>
  <c r="EL34" i="18"/>
  <c r="EM34" i="18"/>
  <c r="EN34" i="18"/>
  <c r="EL35" i="18"/>
  <c r="EM35" i="18"/>
  <c r="EN35" i="18"/>
  <c r="EL36" i="18"/>
  <c r="EM36" i="18"/>
  <c r="EN36" i="18"/>
  <c r="EL37" i="18"/>
  <c r="EM37" i="18"/>
  <c r="EN37" i="18"/>
  <c r="EL38" i="18"/>
  <c r="EM38" i="18"/>
  <c r="EN38" i="18"/>
  <c r="EL39" i="18"/>
  <c r="EM39" i="18"/>
  <c r="EN39" i="18"/>
  <c r="EL40" i="18"/>
  <c r="EM40" i="18"/>
  <c r="EN40" i="18"/>
  <c r="EL41" i="18"/>
  <c r="EM41" i="18"/>
  <c r="EN41" i="18"/>
  <c r="EL42" i="18"/>
  <c r="EM42" i="18"/>
  <c r="EN42" i="18"/>
  <c r="EL43" i="18"/>
  <c r="EM43" i="18"/>
  <c r="EN43" i="18"/>
  <c r="EL44" i="18"/>
  <c r="EM44" i="18"/>
  <c r="EN44" i="18"/>
  <c r="EL45" i="18"/>
  <c r="EM45" i="18"/>
  <c r="EN45" i="18"/>
  <c r="EL46" i="18"/>
  <c r="EM46" i="18"/>
  <c r="EN46" i="18"/>
  <c r="EL47" i="18"/>
  <c r="EM47" i="18"/>
  <c r="EN47" i="18"/>
  <c r="EL48" i="18"/>
  <c r="EM48" i="18"/>
  <c r="EN48" i="18"/>
  <c r="EL49" i="18"/>
  <c r="EM49" i="18"/>
  <c r="EN49" i="18"/>
  <c r="EL50" i="18"/>
  <c r="EM50" i="18"/>
  <c r="EN50" i="18"/>
  <c r="EL51" i="18"/>
  <c r="EM51" i="18"/>
  <c r="EN51" i="18"/>
  <c r="EL52" i="18"/>
  <c r="EM52" i="18"/>
  <c r="EN52" i="18"/>
  <c r="EL53" i="18"/>
  <c r="EM53" i="18"/>
  <c r="EN53" i="18"/>
  <c r="EL54" i="18"/>
  <c r="EM54" i="18"/>
  <c r="EN54" i="18"/>
  <c r="EL55" i="18"/>
  <c r="EM55" i="18"/>
  <c r="EN55" i="18"/>
  <c r="EL56" i="18"/>
  <c r="EM56" i="18"/>
  <c r="EN56" i="18"/>
  <c r="EL57" i="18"/>
  <c r="EM57" i="18"/>
  <c r="EN57" i="18"/>
  <c r="EL58" i="18"/>
  <c r="EM58" i="18"/>
  <c r="EN58" i="18"/>
  <c r="EL59" i="18"/>
  <c r="EM59" i="18"/>
  <c r="EN59" i="18"/>
  <c r="EL60" i="18"/>
  <c r="EM60" i="18"/>
  <c r="EN60" i="18"/>
  <c r="EL61" i="18"/>
  <c r="EM61" i="18"/>
  <c r="EN61" i="18"/>
  <c r="EL62" i="18"/>
  <c r="EM62" i="18"/>
  <c r="EN62" i="18"/>
  <c r="EL63" i="18"/>
  <c r="EM63" i="18"/>
  <c r="EN63" i="18"/>
  <c r="EL64" i="18"/>
  <c r="EM64" i="18"/>
  <c r="EN64" i="18"/>
  <c r="EL65" i="18"/>
  <c r="EM65" i="18"/>
  <c r="EN65" i="18"/>
  <c r="EL66" i="18"/>
  <c r="EM66" i="18"/>
  <c r="EN66" i="18"/>
  <c r="EL67" i="18"/>
  <c r="EM67" i="18"/>
  <c r="EN67" i="18"/>
  <c r="EL68" i="18"/>
  <c r="EM68" i="18"/>
  <c r="EN68" i="18"/>
  <c r="EL69" i="18"/>
  <c r="EM69" i="18"/>
  <c r="EN69" i="18"/>
  <c r="EL70" i="18"/>
  <c r="EM70" i="18"/>
  <c r="EN70" i="18"/>
  <c r="EL71" i="18"/>
  <c r="EM71" i="18"/>
  <c r="EN71" i="18"/>
  <c r="EL72" i="18"/>
  <c r="EM72" i="18"/>
  <c r="EN72" i="18"/>
  <c r="EL73" i="18"/>
  <c r="EM73" i="18"/>
  <c r="EN73" i="18"/>
  <c r="EL74" i="18"/>
  <c r="EM74" i="18"/>
  <c r="EN74" i="18"/>
  <c r="EL75" i="18"/>
  <c r="EM75" i="18"/>
  <c r="EN75" i="18"/>
  <c r="EL76" i="18"/>
  <c r="EM76" i="18"/>
  <c r="EN76" i="18"/>
  <c r="EL77" i="18"/>
  <c r="EM77" i="18"/>
  <c r="EN77" i="18"/>
  <c r="EL78" i="18"/>
  <c r="EM78" i="18"/>
  <c r="EN78" i="18"/>
  <c r="EL79" i="18"/>
  <c r="EM79" i="18"/>
  <c r="EN79" i="18"/>
  <c r="EL80" i="18"/>
  <c r="EM80" i="18"/>
  <c r="EN80" i="18"/>
  <c r="EL81" i="18"/>
  <c r="EM81" i="18"/>
  <c r="EN81" i="18"/>
  <c r="EL82" i="18"/>
  <c r="EM82" i="18"/>
  <c r="EN82" i="18"/>
  <c r="EL83" i="18"/>
  <c r="EM83" i="18"/>
  <c r="EN83" i="18"/>
  <c r="EL84" i="18"/>
  <c r="EM84" i="18"/>
  <c r="EN84" i="18"/>
  <c r="EL85" i="18"/>
  <c r="EM85" i="18"/>
  <c r="EN85" i="18"/>
  <c r="EL86" i="18"/>
  <c r="EM86" i="18"/>
  <c r="EN86" i="18"/>
  <c r="EL87" i="18"/>
  <c r="EM87" i="18"/>
  <c r="EN87" i="18"/>
  <c r="EL88" i="18"/>
  <c r="EM88" i="18"/>
  <c r="EN88" i="18"/>
  <c r="EL89" i="18"/>
  <c r="EM89" i="18"/>
  <c r="EN89" i="18"/>
  <c r="EL90" i="18"/>
  <c r="EM90" i="18"/>
  <c r="EN90" i="18"/>
  <c r="EL91" i="18"/>
  <c r="EM91" i="18"/>
  <c r="EN91" i="18"/>
  <c r="EL92" i="18"/>
  <c r="EM92" i="18"/>
  <c r="EN92" i="18"/>
  <c r="EL93" i="18"/>
  <c r="EM93" i="18"/>
  <c r="EN93" i="18"/>
  <c r="EL94" i="18"/>
  <c r="EM94" i="18"/>
  <c r="EN94" i="18"/>
  <c r="EL95" i="18"/>
  <c r="EM95" i="18"/>
  <c r="EN95" i="18"/>
  <c r="EL96" i="18"/>
  <c r="EM96" i="18"/>
  <c r="EN96" i="18"/>
  <c r="EL97" i="18"/>
  <c r="EM97" i="18"/>
  <c r="EN97" i="18"/>
  <c r="EL98" i="18"/>
  <c r="EM98" i="18"/>
  <c r="EN98" i="18"/>
  <c r="EL99" i="18"/>
  <c r="EM99" i="18"/>
  <c r="EN99" i="18"/>
  <c r="EL100" i="18"/>
  <c r="EM100" i="18"/>
  <c r="EN100" i="18"/>
  <c r="EL101" i="18"/>
  <c r="EM101" i="18"/>
  <c r="EN101" i="18"/>
  <c r="EL102" i="18"/>
  <c r="EM102" i="18"/>
  <c r="EN102" i="18"/>
  <c r="EL103" i="18"/>
  <c r="EM103" i="18"/>
  <c r="EN103" i="18"/>
  <c r="EL104" i="18"/>
  <c r="EM104" i="18"/>
  <c r="EN104" i="18"/>
  <c r="EL105" i="18"/>
  <c r="EM105" i="18"/>
  <c r="EN105" i="18"/>
  <c r="EL106" i="18"/>
  <c r="EM106" i="18"/>
  <c r="EN106" i="18"/>
  <c r="EL107" i="18"/>
  <c r="EM107" i="18"/>
  <c r="EN107" i="18"/>
  <c r="EL108" i="18"/>
  <c r="EM108" i="18"/>
  <c r="EN108" i="18"/>
  <c r="EL109" i="18"/>
  <c r="EM109" i="18"/>
  <c r="EN109" i="18"/>
  <c r="EL110" i="18"/>
  <c r="EM110" i="18"/>
  <c r="EN110" i="18"/>
  <c r="EL111" i="18"/>
  <c r="EM111" i="18"/>
  <c r="EN111" i="18"/>
  <c r="EL112" i="18"/>
  <c r="EM112" i="18"/>
  <c r="EN112" i="18"/>
  <c r="EL113" i="18"/>
  <c r="EM113" i="18"/>
  <c r="EN113" i="18"/>
  <c r="EL114" i="18"/>
  <c r="EM114" i="18"/>
  <c r="EN114" i="18"/>
  <c r="EL115" i="18"/>
  <c r="EM115" i="18"/>
  <c r="EN115" i="18"/>
  <c r="EL116" i="18"/>
  <c r="EM116" i="18"/>
  <c r="EN116" i="18"/>
  <c r="EL117" i="18"/>
  <c r="EM117" i="18"/>
  <c r="EN117" i="18"/>
  <c r="EL118" i="18"/>
  <c r="EM118" i="18"/>
  <c r="EN118" i="18"/>
  <c r="EL119" i="18"/>
  <c r="EM119" i="18"/>
  <c r="EN119" i="18"/>
  <c r="EL120" i="18"/>
  <c r="EM120" i="18"/>
  <c r="EN120" i="18"/>
  <c r="EL121" i="18"/>
  <c r="EM121" i="18"/>
  <c r="EN121" i="18"/>
  <c r="EL122" i="18"/>
  <c r="EM122" i="18"/>
  <c r="EN122" i="18"/>
  <c r="EL123" i="18"/>
  <c r="EM123" i="18"/>
  <c r="EN123" i="18"/>
  <c r="EL124" i="18"/>
  <c r="EM124" i="18"/>
  <c r="EN124" i="18"/>
  <c r="EL125" i="18"/>
  <c r="EM125" i="18"/>
  <c r="EN125" i="18"/>
  <c r="EL126" i="18"/>
  <c r="EM126" i="18"/>
  <c r="EN126" i="18"/>
  <c r="EL127" i="18"/>
  <c r="EM127" i="18"/>
  <c r="EN127" i="18"/>
  <c r="EL128" i="18"/>
  <c r="EM128" i="18"/>
  <c r="EN128" i="18"/>
  <c r="EL129" i="18"/>
  <c r="EM129" i="18"/>
  <c r="EN129" i="18"/>
  <c r="EL130" i="18"/>
  <c r="EM130" i="18"/>
  <c r="EN130" i="18"/>
  <c r="EL131" i="18"/>
  <c r="EM131" i="18"/>
  <c r="EN131" i="18"/>
  <c r="EL132" i="18"/>
  <c r="EM132" i="18"/>
  <c r="EN132" i="18"/>
  <c r="EL133" i="18"/>
  <c r="EM133" i="18"/>
  <c r="EN133" i="18"/>
  <c r="EL134" i="18"/>
  <c r="EM134" i="18"/>
  <c r="EN134" i="18"/>
  <c r="EL135" i="18"/>
  <c r="EM135" i="18"/>
  <c r="EN135" i="18"/>
  <c r="EL136" i="18"/>
  <c r="EM136" i="18"/>
  <c r="EN136" i="18"/>
  <c r="EL137" i="18"/>
  <c r="EM137" i="18"/>
  <c r="EN137" i="18"/>
  <c r="EL138" i="18"/>
  <c r="EM138" i="18"/>
  <c r="EN138" i="18"/>
  <c r="EL139" i="18"/>
  <c r="EM139" i="18"/>
  <c r="EN139" i="18"/>
  <c r="EL140" i="18"/>
  <c r="EM140" i="18"/>
  <c r="EN140" i="18"/>
  <c r="EL141" i="18"/>
  <c r="EM141" i="18"/>
  <c r="EN141" i="18"/>
  <c r="EL142" i="18"/>
  <c r="EM142" i="18"/>
  <c r="EN142" i="18"/>
  <c r="EL143" i="18"/>
  <c r="EM143" i="18"/>
  <c r="EN143" i="18"/>
  <c r="EL144" i="18"/>
  <c r="EM144" i="18"/>
  <c r="EN144" i="18"/>
  <c r="EL145" i="18"/>
  <c r="EM145" i="18"/>
  <c r="EN145" i="18"/>
  <c r="EL146" i="18"/>
  <c r="EM146" i="18"/>
  <c r="EN146" i="18"/>
  <c r="EL147" i="18"/>
  <c r="EM147" i="18"/>
  <c r="EN147" i="18"/>
  <c r="EL148" i="18"/>
  <c r="EM148" i="18"/>
  <c r="EN148" i="18"/>
  <c r="EL149" i="18"/>
  <c r="EM149" i="18"/>
  <c r="EN149" i="18"/>
  <c r="EL150" i="18"/>
  <c r="EM150" i="18"/>
  <c r="EN150" i="18"/>
  <c r="EL151" i="18"/>
  <c r="EM151" i="18"/>
  <c r="EN151" i="18"/>
  <c r="EL152" i="18"/>
  <c r="EM152" i="18"/>
  <c r="EN152" i="18"/>
  <c r="EL153" i="18"/>
  <c r="EM153" i="18"/>
  <c r="EN153" i="18"/>
  <c r="EL154" i="18"/>
  <c r="EM154" i="18"/>
  <c r="EN154" i="18"/>
  <c r="EL155" i="18"/>
  <c r="EM155" i="18"/>
  <c r="EN155" i="18"/>
  <c r="EL156" i="18"/>
  <c r="EM156" i="18"/>
  <c r="EN156" i="18"/>
  <c r="EL157" i="18"/>
  <c r="EM157" i="18"/>
  <c r="EN157" i="18"/>
  <c r="EL158" i="18"/>
  <c r="EM158" i="18"/>
  <c r="EN158" i="18"/>
  <c r="EL159" i="18"/>
  <c r="EM159" i="18"/>
  <c r="EN159" i="18"/>
  <c r="EL160" i="18"/>
  <c r="EM160" i="18"/>
  <c r="EN160" i="18"/>
  <c r="EL161" i="18"/>
  <c r="EM161" i="18"/>
  <c r="EN161" i="18"/>
  <c r="EL162" i="18"/>
  <c r="EM162" i="18"/>
  <c r="EN162" i="18"/>
  <c r="EL163" i="18"/>
  <c r="EM163" i="18"/>
  <c r="EN163" i="18"/>
  <c r="EL164" i="18"/>
  <c r="EM164" i="18"/>
  <c r="EN164" i="18"/>
  <c r="EL165" i="18"/>
  <c r="EM165" i="18"/>
  <c r="EN165" i="18"/>
  <c r="EL166" i="18"/>
  <c r="EM166" i="18"/>
  <c r="EN166" i="18"/>
  <c r="EL167" i="18"/>
  <c r="EM167" i="18"/>
  <c r="EN167" i="18"/>
  <c r="EL168" i="18"/>
  <c r="EM168" i="18"/>
  <c r="EN168" i="18"/>
  <c r="EL169" i="18"/>
  <c r="EM169" i="18"/>
  <c r="EN169" i="18"/>
  <c r="EL170" i="18"/>
  <c r="EM170" i="18"/>
  <c r="EN170" i="18"/>
  <c r="EL171" i="18"/>
  <c r="EM171" i="18"/>
  <c r="EN171" i="18"/>
  <c r="EL172" i="18"/>
  <c r="EM172" i="18"/>
  <c r="EN172" i="18"/>
  <c r="EL173" i="18"/>
  <c r="EM173" i="18"/>
  <c r="EN173" i="18"/>
  <c r="EL174" i="18"/>
  <c r="EM174" i="18"/>
  <c r="EN174" i="18"/>
  <c r="EL175" i="18"/>
  <c r="EM175" i="18"/>
  <c r="EN175" i="18"/>
  <c r="EL176" i="18"/>
  <c r="EM176" i="18"/>
  <c r="EN176" i="18"/>
  <c r="EL177" i="18"/>
  <c r="EM177" i="18"/>
  <c r="EN177" i="18"/>
  <c r="EL178" i="18"/>
  <c r="EM178" i="18"/>
  <c r="EN178" i="18"/>
  <c r="EL179" i="18"/>
  <c r="EM179" i="18"/>
  <c r="EN179" i="18"/>
  <c r="EL180" i="18"/>
  <c r="EM180" i="18"/>
  <c r="EN180" i="18"/>
  <c r="EL181" i="18"/>
  <c r="EM181" i="18"/>
  <c r="EN181" i="18"/>
  <c r="EL182" i="18"/>
  <c r="EM182" i="18"/>
  <c r="EN182" i="18"/>
  <c r="EL183" i="18"/>
  <c r="EM183" i="18"/>
  <c r="EN183" i="18"/>
  <c r="EL184" i="18"/>
  <c r="EM184" i="18"/>
  <c r="EN184" i="18"/>
  <c r="EL185" i="18"/>
  <c r="EM185" i="18"/>
  <c r="EN185" i="18"/>
  <c r="EL186" i="18"/>
  <c r="EM186" i="18"/>
  <c r="EN186" i="18"/>
  <c r="EL187" i="18"/>
  <c r="EM187" i="18"/>
  <c r="EN187" i="18"/>
  <c r="EL188" i="18"/>
  <c r="EM188" i="18"/>
  <c r="EN188" i="18"/>
  <c r="EL189" i="18"/>
  <c r="EM189" i="18"/>
  <c r="EN189" i="18"/>
  <c r="EL190" i="18"/>
  <c r="EM190" i="18"/>
  <c r="EN190" i="18"/>
  <c r="EL191" i="18"/>
  <c r="EM191" i="18"/>
  <c r="EN191" i="18"/>
  <c r="EL192" i="18"/>
  <c r="EM192" i="18"/>
  <c r="EN192" i="18"/>
  <c r="EL193" i="18"/>
  <c r="EM193" i="18"/>
  <c r="EN193" i="18"/>
  <c r="EL194" i="18"/>
  <c r="EM194" i="18"/>
  <c r="EN194" i="18"/>
  <c r="EL195" i="18"/>
  <c r="EM195" i="18"/>
  <c r="EN195" i="18"/>
  <c r="EL196" i="18"/>
  <c r="EM196" i="18"/>
  <c r="EN196" i="18"/>
  <c r="EL197" i="18"/>
  <c r="EM197" i="18"/>
  <c r="EN197" i="18"/>
  <c r="EL198" i="18"/>
  <c r="EM198" i="18"/>
  <c r="EN198" i="18"/>
  <c r="EL199" i="18"/>
  <c r="EM199" i="18"/>
  <c r="EN199" i="18"/>
  <c r="EL200" i="18"/>
  <c r="EM200" i="18"/>
  <c r="EN200" i="18"/>
  <c r="EL201" i="18"/>
  <c r="EM201" i="18"/>
  <c r="EN201" i="18"/>
  <c r="EL202" i="18"/>
  <c r="EM202" i="18"/>
  <c r="EN202" i="18"/>
  <c r="EL203" i="18"/>
  <c r="EM203" i="18"/>
  <c r="EN203" i="18"/>
  <c r="EL204" i="18"/>
  <c r="EM204" i="18"/>
  <c r="EN204" i="18"/>
  <c r="EL205" i="18"/>
  <c r="EM205" i="18"/>
  <c r="EN205" i="18"/>
  <c r="EL206" i="18"/>
  <c r="EM206" i="18"/>
  <c r="EN206" i="18"/>
  <c r="EL207" i="18"/>
  <c r="EM207" i="18"/>
  <c r="EN207" i="18"/>
  <c r="EL208" i="18"/>
  <c r="EM208" i="18"/>
  <c r="EN208" i="18"/>
  <c r="EL209" i="18"/>
  <c r="EM209" i="18"/>
  <c r="EN209" i="18"/>
  <c r="EL210" i="18"/>
  <c r="EM210" i="18"/>
  <c r="EN210" i="18"/>
  <c r="EL211" i="18"/>
  <c r="EM211" i="18"/>
  <c r="EN211" i="18"/>
  <c r="EL212" i="18"/>
  <c r="EM212" i="18"/>
  <c r="EN212" i="18"/>
  <c r="EL213" i="18"/>
  <c r="EM213" i="18"/>
  <c r="EN213" i="18"/>
  <c r="EL214" i="18"/>
  <c r="EM214" i="18"/>
  <c r="EN214" i="18"/>
  <c r="EL215" i="18"/>
  <c r="EM215" i="18"/>
  <c r="EN215" i="18"/>
  <c r="EL216" i="18"/>
  <c r="EM216" i="18"/>
  <c r="EN216" i="18"/>
  <c r="EL217" i="18"/>
  <c r="EM217" i="18"/>
  <c r="EN217" i="18"/>
  <c r="EL218" i="18"/>
  <c r="EM218" i="18"/>
  <c r="EN218" i="18"/>
  <c r="EL219" i="18"/>
  <c r="EM219" i="18"/>
  <c r="EN219" i="18"/>
  <c r="EL220" i="18"/>
  <c r="EM220" i="18"/>
  <c r="EN220" i="18"/>
  <c r="EL221" i="18"/>
  <c r="EM221" i="18"/>
  <c r="EN221" i="18"/>
  <c r="EL222" i="18"/>
  <c r="EM222" i="18"/>
  <c r="EN222" i="18"/>
  <c r="EL223" i="18"/>
  <c r="EM223" i="18"/>
  <c r="EN223" i="18"/>
  <c r="EL224" i="18"/>
  <c r="EM224" i="18"/>
  <c r="EN224" i="18"/>
  <c r="EL225" i="18"/>
  <c r="EM225" i="18"/>
  <c r="EN225" i="18"/>
  <c r="EL226" i="18"/>
  <c r="EM226" i="18"/>
  <c r="EN226" i="18"/>
  <c r="EL227" i="18"/>
  <c r="EM227" i="18"/>
  <c r="EN227" i="18"/>
  <c r="EL228" i="18"/>
  <c r="EM228" i="18"/>
  <c r="EN228" i="18"/>
  <c r="EL229" i="18"/>
  <c r="EM229" i="18"/>
  <c r="EN229" i="18"/>
  <c r="EL230" i="18"/>
  <c r="EM230" i="18"/>
  <c r="EN230" i="18"/>
  <c r="EL231" i="18"/>
  <c r="EM231" i="18"/>
  <c r="EN231" i="18"/>
  <c r="EL232" i="18"/>
  <c r="EM232" i="18"/>
  <c r="EN232" i="18"/>
  <c r="EL233" i="18"/>
  <c r="EM233" i="18"/>
  <c r="EN233" i="18"/>
  <c r="EL234" i="18"/>
  <c r="EM234" i="18"/>
  <c r="EN234" i="18"/>
  <c r="EL235" i="18"/>
  <c r="EM235" i="18"/>
  <c r="EN235" i="18"/>
  <c r="EL236" i="18"/>
  <c r="EM236" i="18"/>
  <c r="EN236" i="18"/>
  <c r="EL237" i="18"/>
  <c r="EM237" i="18"/>
  <c r="EN237" i="18"/>
  <c r="EL238" i="18"/>
  <c r="EM238" i="18"/>
  <c r="EN238" i="18"/>
  <c r="EL239" i="18"/>
  <c r="EM239" i="18"/>
  <c r="EN239" i="18"/>
  <c r="EL240" i="18"/>
  <c r="EM240" i="18"/>
  <c r="EN240" i="18"/>
  <c r="EL241" i="18"/>
  <c r="EM241" i="18"/>
  <c r="EN241" i="18"/>
  <c r="EL242" i="18"/>
  <c r="EM242" i="18"/>
  <c r="EN242" i="18"/>
  <c r="EL243" i="18"/>
  <c r="EM243" i="18"/>
  <c r="EN243" i="18"/>
  <c r="EL244" i="18"/>
  <c r="EM244" i="18"/>
  <c r="EN244" i="18"/>
  <c r="EL245" i="18"/>
  <c r="EM245" i="18"/>
  <c r="EN245" i="18"/>
  <c r="EL246" i="18"/>
  <c r="EM246" i="18"/>
  <c r="EN246" i="18"/>
  <c r="EL247" i="18"/>
  <c r="EM247" i="18"/>
  <c r="EN247" i="18"/>
  <c r="EL248" i="18"/>
  <c r="EM248" i="18"/>
  <c r="EN248" i="18"/>
  <c r="EL249" i="18"/>
  <c r="EM249" i="18"/>
  <c r="EN249" i="18"/>
  <c r="EL250" i="18"/>
  <c r="EM250" i="18"/>
  <c r="EN250" i="18"/>
  <c r="EL251" i="18"/>
  <c r="EM251" i="18"/>
  <c r="EN251" i="18"/>
  <c r="EL252" i="18"/>
  <c r="EM252" i="18"/>
  <c r="EN252" i="18"/>
  <c r="EL253" i="18"/>
  <c r="EM253" i="18"/>
  <c r="EN253" i="18"/>
  <c r="EL254" i="18"/>
  <c r="EM254" i="18"/>
  <c r="EN254" i="18"/>
  <c r="EL255" i="18"/>
  <c r="EM255" i="18"/>
  <c r="EN255" i="18"/>
  <c r="EL256" i="18"/>
  <c r="EM256" i="18"/>
  <c r="EN256" i="18"/>
  <c r="EL257" i="18"/>
  <c r="EM257" i="18"/>
  <c r="EN257" i="18"/>
  <c r="EL258" i="18"/>
  <c r="EM258" i="18"/>
  <c r="EN258" i="18"/>
  <c r="EL259" i="18"/>
  <c r="EM259" i="18"/>
  <c r="EN259" i="18"/>
  <c r="EL260" i="18"/>
  <c r="EM260" i="18"/>
  <c r="EN260" i="18"/>
  <c r="EL261" i="18"/>
  <c r="EM261" i="18"/>
  <c r="EN261" i="18"/>
  <c r="EL262" i="18"/>
  <c r="EM262" i="18"/>
  <c r="EN262" i="18"/>
  <c r="EL263" i="18"/>
  <c r="EM263" i="18"/>
  <c r="EN263" i="18"/>
  <c r="EL264" i="18"/>
  <c r="EM264" i="18"/>
  <c r="EN264" i="18"/>
  <c r="EL265" i="18"/>
  <c r="EM265" i="18"/>
  <c r="EN265" i="18"/>
  <c r="EL266" i="18"/>
  <c r="EM266" i="18"/>
  <c r="EN266" i="18"/>
  <c r="EL267" i="18"/>
  <c r="EM267" i="18"/>
  <c r="EN267" i="18"/>
  <c r="EL268" i="18"/>
  <c r="EM268" i="18"/>
  <c r="EN268" i="18"/>
  <c r="EL269" i="18"/>
  <c r="EM269" i="18"/>
  <c r="EN269" i="18"/>
  <c r="EL270" i="18"/>
  <c r="EM270" i="18"/>
  <c r="EN270" i="18"/>
  <c r="EL271" i="18"/>
  <c r="EM271" i="18"/>
  <c r="EN271" i="18"/>
  <c r="EL272" i="18"/>
  <c r="EM272" i="18"/>
  <c r="EN272" i="18"/>
  <c r="EL273" i="18"/>
  <c r="EM273" i="18"/>
  <c r="EN273" i="18"/>
  <c r="EL274" i="18"/>
  <c r="EM274" i="18"/>
  <c r="EN274" i="18"/>
  <c r="EL275" i="18"/>
  <c r="EM275" i="18"/>
  <c r="EN275" i="18"/>
  <c r="EL276" i="18"/>
  <c r="EM276" i="18"/>
  <c r="EN276" i="18"/>
  <c r="EL277" i="18"/>
  <c r="EM277" i="18"/>
  <c r="EN277" i="18"/>
  <c r="EL278" i="18"/>
  <c r="EM278" i="18"/>
  <c r="EN278" i="18"/>
  <c r="EL279" i="18"/>
  <c r="EM279" i="18"/>
  <c r="EN279" i="18"/>
  <c r="EL280" i="18"/>
  <c r="EM280" i="18"/>
  <c r="EN280" i="18"/>
  <c r="EL281" i="18"/>
  <c r="EM281" i="18"/>
  <c r="EN281" i="18"/>
  <c r="EL282" i="18"/>
  <c r="EM282" i="18"/>
  <c r="EN282" i="18"/>
  <c r="EL283" i="18"/>
  <c r="EM283" i="18"/>
  <c r="EN283" i="18"/>
  <c r="EL284" i="18"/>
  <c r="EM284" i="18"/>
  <c r="EN284" i="18"/>
  <c r="EL285" i="18"/>
  <c r="EM285" i="18"/>
  <c r="EN285" i="18"/>
  <c r="EL286" i="18"/>
  <c r="EM286" i="18"/>
  <c r="EN286" i="18"/>
  <c r="EL287" i="18"/>
  <c r="EM287" i="18"/>
  <c r="EN287" i="18"/>
  <c r="EL288" i="18"/>
  <c r="EM288" i="18"/>
  <c r="EN288" i="18"/>
  <c r="EL289" i="18"/>
  <c r="EM289" i="18"/>
  <c r="EN289" i="18"/>
  <c r="EL290" i="18"/>
  <c r="EM290" i="18"/>
  <c r="EN290" i="18"/>
  <c r="EL291" i="18"/>
  <c r="EM291" i="18"/>
  <c r="EN291" i="18"/>
  <c r="EL292" i="18"/>
  <c r="EM292" i="18"/>
  <c r="EN292" i="18"/>
  <c r="EL293" i="18"/>
  <c r="EM293" i="18"/>
  <c r="EN293" i="18"/>
  <c r="EL294" i="18"/>
  <c r="EM294" i="18"/>
  <c r="EN294" i="18"/>
  <c r="EL295" i="18"/>
  <c r="EM295" i="18"/>
  <c r="EN295" i="18"/>
  <c r="EL296" i="18"/>
  <c r="EM296" i="18"/>
  <c r="EN296" i="18"/>
  <c r="EL297" i="18"/>
  <c r="EM297" i="18"/>
  <c r="EN297" i="18"/>
  <c r="EL298" i="18"/>
  <c r="EM298" i="18"/>
  <c r="EN298" i="18"/>
  <c r="EL299" i="18"/>
  <c r="EM299" i="18"/>
  <c r="EN299" i="18"/>
  <c r="EL300" i="18"/>
  <c r="EM300" i="18"/>
  <c r="EN300" i="18"/>
  <c r="EL301" i="18"/>
  <c r="EM301" i="18"/>
  <c r="EN301" i="18"/>
  <c r="EL302" i="18"/>
  <c r="EM302" i="18"/>
  <c r="EN302" i="18"/>
  <c r="EL303" i="18"/>
  <c r="EM303" i="18"/>
  <c r="EN303" i="18"/>
  <c r="EL304" i="18"/>
  <c r="EM304" i="18"/>
  <c r="EN304" i="18"/>
  <c r="EL305" i="18"/>
  <c r="EM305" i="18"/>
  <c r="EN305" i="18"/>
  <c r="EL306" i="18"/>
  <c r="EM306" i="18"/>
  <c r="EN306" i="18"/>
  <c r="EL307" i="18"/>
  <c r="EM307" i="18"/>
  <c r="EN307" i="18"/>
  <c r="EL308" i="18"/>
  <c r="EM308" i="18"/>
  <c r="EN308" i="18"/>
  <c r="EL309" i="18"/>
  <c r="EM309" i="18"/>
  <c r="EN309" i="18"/>
  <c r="EL310" i="18"/>
  <c r="EM310" i="18"/>
  <c r="EN310" i="18"/>
  <c r="EL311" i="18"/>
  <c r="EM311" i="18"/>
  <c r="EN311" i="18"/>
  <c r="EL312" i="18"/>
  <c r="EM312" i="18"/>
  <c r="EN312" i="18"/>
  <c r="EL313" i="18"/>
  <c r="EM313" i="18"/>
  <c r="EN313" i="18"/>
  <c r="EL314" i="18"/>
  <c r="EM314" i="18"/>
  <c r="EN314" i="18"/>
  <c r="EL315" i="18"/>
  <c r="EM315" i="18"/>
  <c r="EN315" i="18"/>
  <c r="EL316" i="18"/>
  <c r="EM316" i="18"/>
  <c r="EN316" i="18"/>
  <c r="EL317" i="18"/>
  <c r="EM317" i="18"/>
  <c r="EN317" i="18"/>
  <c r="EL318" i="18"/>
  <c r="EM318" i="18"/>
  <c r="EN318" i="18"/>
  <c r="EL319" i="18"/>
  <c r="EM319" i="18"/>
  <c r="EN319" i="18"/>
  <c r="EL320" i="18"/>
  <c r="EM320" i="18"/>
  <c r="EN320" i="18"/>
  <c r="EL321" i="18"/>
  <c r="EM321" i="18"/>
  <c r="EN321" i="18"/>
  <c r="EL322" i="18"/>
  <c r="EM322" i="18"/>
  <c r="EN322" i="18"/>
  <c r="EL323" i="18"/>
  <c r="EM323" i="18"/>
  <c r="EN323" i="18"/>
  <c r="EL324" i="18"/>
  <c r="EM324" i="18"/>
  <c r="EN324" i="18"/>
  <c r="EL325" i="18"/>
  <c r="EM325" i="18"/>
  <c r="EN325" i="18"/>
  <c r="EL326" i="18"/>
  <c r="EM326" i="18"/>
  <c r="EN326" i="18"/>
  <c r="EL327" i="18"/>
  <c r="EM327" i="18"/>
  <c r="EN327" i="18"/>
  <c r="EL328" i="18"/>
  <c r="EM328" i="18"/>
  <c r="EN328" i="18"/>
  <c r="EL329" i="18"/>
  <c r="EM329" i="18"/>
  <c r="EN329" i="18"/>
  <c r="EL330" i="18"/>
  <c r="EM330" i="18"/>
  <c r="EN330" i="18"/>
  <c r="EL331" i="18"/>
  <c r="EM331" i="18"/>
  <c r="EN331" i="18"/>
  <c r="EL332" i="18"/>
  <c r="EM332" i="18"/>
  <c r="EN332" i="18"/>
  <c r="EL333" i="18"/>
  <c r="EM333" i="18"/>
  <c r="EN333" i="18"/>
  <c r="EL334" i="18"/>
  <c r="EM334" i="18"/>
  <c r="EN334" i="18"/>
  <c r="EL335" i="18"/>
  <c r="EM335" i="18"/>
  <c r="EN335" i="18"/>
  <c r="EL336" i="18"/>
  <c r="EM336" i="18"/>
  <c r="EN336" i="18"/>
  <c r="EL11" i="18"/>
  <c r="EM11" i="18"/>
  <c r="EN11" i="18"/>
  <c r="EK11" i="18"/>
  <c r="DV350" i="18"/>
  <c r="DW350" i="18"/>
  <c r="DX350" i="18"/>
  <c r="DV351" i="18"/>
  <c r="DW351" i="18"/>
  <c r="DX351" i="18"/>
  <c r="DV352" i="18"/>
  <c r="DW352" i="18"/>
  <c r="DX352" i="18"/>
  <c r="DV353" i="18"/>
  <c r="DW353" i="18"/>
  <c r="DX353" i="18"/>
  <c r="DV354" i="18"/>
  <c r="DW354" i="18"/>
  <c r="DX354" i="18"/>
  <c r="DV355" i="18"/>
  <c r="DW355" i="18"/>
  <c r="DX355" i="18"/>
  <c r="DV356" i="18"/>
  <c r="DW356" i="18"/>
  <c r="DX356" i="18"/>
  <c r="DV357" i="18"/>
  <c r="DW357" i="18"/>
  <c r="DX357" i="18"/>
  <c r="DV358" i="18"/>
  <c r="DW358" i="18"/>
  <c r="DX358" i="18"/>
  <c r="DV359" i="18"/>
  <c r="DW359" i="18"/>
  <c r="DX359" i="18"/>
  <c r="DV360" i="18"/>
  <c r="DW360" i="18"/>
  <c r="DX360" i="18"/>
  <c r="DV361" i="18"/>
  <c r="DW361" i="18"/>
  <c r="DX361" i="18"/>
  <c r="DV362" i="18"/>
  <c r="DW362" i="18"/>
  <c r="DX362" i="18"/>
  <c r="DV363" i="18"/>
  <c r="DW363" i="18"/>
  <c r="DX363" i="18"/>
  <c r="DV364" i="18"/>
  <c r="DW364" i="18"/>
  <c r="DX364" i="18"/>
  <c r="DV365" i="18"/>
  <c r="DW365" i="18"/>
  <c r="DX365" i="18"/>
  <c r="DV366" i="18"/>
  <c r="DW366" i="18"/>
  <c r="DX366" i="18"/>
  <c r="DV367" i="18"/>
  <c r="DW367" i="18"/>
  <c r="DX367" i="18"/>
  <c r="DV368" i="18"/>
  <c r="DW368" i="18"/>
  <c r="DX368" i="18"/>
  <c r="DV369" i="18"/>
  <c r="DW369" i="18"/>
  <c r="DX369" i="18"/>
  <c r="DV370" i="18"/>
  <c r="DW370" i="18"/>
  <c r="DX370" i="18"/>
  <c r="DV371" i="18"/>
  <c r="DW371" i="18"/>
  <c r="DX371" i="18"/>
  <c r="DV372" i="18"/>
  <c r="DW372" i="18"/>
  <c r="DX372" i="18"/>
  <c r="DV373" i="18"/>
  <c r="DW373" i="18"/>
  <c r="DX373" i="18"/>
  <c r="DV374" i="18"/>
  <c r="DW374" i="18"/>
  <c r="DX374" i="18"/>
  <c r="DV375" i="18"/>
  <c r="DW375" i="18"/>
  <c r="DX375" i="18"/>
  <c r="DX349" i="18"/>
  <c r="DW349" i="18"/>
  <c r="DV349" i="18"/>
  <c r="DU349" i="18"/>
  <c r="DV12" i="18"/>
  <c r="DW12" i="18"/>
  <c r="DX12" i="18"/>
  <c r="DV13" i="18"/>
  <c r="DW13" i="18"/>
  <c r="DX13" i="18"/>
  <c r="DV14" i="18"/>
  <c r="DW14" i="18"/>
  <c r="DX14" i="18"/>
  <c r="DV15" i="18"/>
  <c r="DW15" i="18"/>
  <c r="DX15" i="18"/>
  <c r="DV16" i="18"/>
  <c r="DW16" i="18"/>
  <c r="DX16" i="18"/>
  <c r="DV17" i="18"/>
  <c r="DW17" i="18"/>
  <c r="DX17" i="18"/>
  <c r="DV18" i="18"/>
  <c r="DW18" i="18"/>
  <c r="DX18" i="18"/>
  <c r="DV19" i="18"/>
  <c r="DW19" i="18"/>
  <c r="DX19" i="18"/>
  <c r="DV20" i="18"/>
  <c r="DW20" i="18"/>
  <c r="DX20" i="18"/>
  <c r="DV21" i="18"/>
  <c r="DW21" i="18"/>
  <c r="DX21" i="18"/>
  <c r="DV22" i="18"/>
  <c r="DW22" i="18"/>
  <c r="DX22" i="18"/>
  <c r="DV23" i="18"/>
  <c r="DW23" i="18"/>
  <c r="DX23" i="18"/>
  <c r="DV24" i="18"/>
  <c r="DW24" i="18"/>
  <c r="DX24" i="18"/>
  <c r="DV25" i="18"/>
  <c r="DW25" i="18"/>
  <c r="DX25" i="18"/>
  <c r="DV26" i="18"/>
  <c r="DW26" i="18"/>
  <c r="DX26" i="18"/>
  <c r="DV27" i="18"/>
  <c r="DW27" i="18"/>
  <c r="DX27" i="18"/>
  <c r="DV28" i="18"/>
  <c r="DW28" i="18"/>
  <c r="DX28" i="18"/>
  <c r="DV29" i="18"/>
  <c r="DW29" i="18"/>
  <c r="DX29" i="18"/>
  <c r="DV30" i="18"/>
  <c r="DW30" i="18"/>
  <c r="DX30" i="18"/>
  <c r="DV31" i="18"/>
  <c r="DW31" i="18"/>
  <c r="DX31" i="18"/>
  <c r="DV32" i="18"/>
  <c r="DW32" i="18"/>
  <c r="DX32" i="18"/>
  <c r="DV33" i="18"/>
  <c r="DW33" i="18"/>
  <c r="DX33" i="18"/>
  <c r="DV34" i="18"/>
  <c r="DW34" i="18"/>
  <c r="DX34" i="18"/>
  <c r="DV35" i="18"/>
  <c r="DW35" i="18"/>
  <c r="DX35" i="18"/>
  <c r="DV36" i="18"/>
  <c r="DW36" i="18"/>
  <c r="DX36" i="18"/>
  <c r="DV37" i="18"/>
  <c r="DW37" i="18"/>
  <c r="DX37" i="18"/>
  <c r="DV38" i="18"/>
  <c r="DW38" i="18"/>
  <c r="DX38" i="18"/>
  <c r="DV39" i="18"/>
  <c r="DW39" i="18"/>
  <c r="DX39" i="18"/>
  <c r="DV40" i="18"/>
  <c r="DW40" i="18"/>
  <c r="DX40" i="18"/>
  <c r="DV41" i="18"/>
  <c r="DW41" i="18"/>
  <c r="DX41" i="18"/>
  <c r="DV42" i="18"/>
  <c r="DW42" i="18"/>
  <c r="DX42" i="18"/>
  <c r="DV43" i="18"/>
  <c r="DW43" i="18"/>
  <c r="DX43" i="18"/>
  <c r="DV44" i="18"/>
  <c r="DW44" i="18"/>
  <c r="DX44" i="18"/>
  <c r="DV45" i="18"/>
  <c r="DW45" i="18"/>
  <c r="DX45" i="18"/>
  <c r="DV46" i="18"/>
  <c r="DW46" i="18"/>
  <c r="DX46" i="18"/>
  <c r="DV47" i="18"/>
  <c r="DW47" i="18"/>
  <c r="DX47" i="18"/>
  <c r="DV48" i="18"/>
  <c r="DW48" i="18"/>
  <c r="DX48" i="18"/>
  <c r="DV49" i="18"/>
  <c r="DW49" i="18"/>
  <c r="DX49" i="18"/>
  <c r="DV50" i="18"/>
  <c r="DW50" i="18"/>
  <c r="DX50" i="18"/>
  <c r="DV51" i="18"/>
  <c r="DW51" i="18"/>
  <c r="DX51" i="18"/>
  <c r="DV52" i="18"/>
  <c r="DW52" i="18"/>
  <c r="DX52" i="18"/>
  <c r="DV53" i="18"/>
  <c r="DW53" i="18"/>
  <c r="DX53" i="18"/>
  <c r="DV54" i="18"/>
  <c r="DW54" i="18"/>
  <c r="DX54" i="18"/>
  <c r="DV55" i="18"/>
  <c r="DW55" i="18"/>
  <c r="DX55" i="18"/>
  <c r="DV56" i="18"/>
  <c r="DW56" i="18"/>
  <c r="DX56" i="18"/>
  <c r="DV57" i="18"/>
  <c r="DW57" i="18"/>
  <c r="DX57" i="18"/>
  <c r="DV58" i="18"/>
  <c r="DW58" i="18"/>
  <c r="DX58" i="18"/>
  <c r="DV59" i="18"/>
  <c r="DW59" i="18"/>
  <c r="DX59" i="18"/>
  <c r="DV60" i="18"/>
  <c r="DW60" i="18"/>
  <c r="DX60" i="18"/>
  <c r="DV61" i="18"/>
  <c r="DW61" i="18"/>
  <c r="DX61" i="18"/>
  <c r="DV62" i="18"/>
  <c r="DW62" i="18"/>
  <c r="DX62" i="18"/>
  <c r="DV63" i="18"/>
  <c r="DW63" i="18"/>
  <c r="DX63" i="18"/>
  <c r="DV64" i="18"/>
  <c r="DW64" i="18"/>
  <c r="DX64" i="18"/>
  <c r="DV65" i="18"/>
  <c r="DW65" i="18"/>
  <c r="DX65" i="18"/>
  <c r="DV66" i="18"/>
  <c r="DW66" i="18"/>
  <c r="DX66" i="18"/>
  <c r="DV67" i="18"/>
  <c r="DW67" i="18"/>
  <c r="DX67" i="18"/>
  <c r="DV68" i="18"/>
  <c r="DW68" i="18"/>
  <c r="DX68" i="18"/>
  <c r="DV69" i="18"/>
  <c r="DW69" i="18"/>
  <c r="DX69" i="18"/>
  <c r="DV70" i="18"/>
  <c r="DW70" i="18"/>
  <c r="DX70" i="18"/>
  <c r="DV71" i="18"/>
  <c r="DW71" i="18"/>
  <c r="DX71" i="18"/>
  <c r="DV72" i="18"/>
  <c r="DW72" i="18"/>
  <c r="DX72" i="18"/>
  <c r="DV73" i="18"/>
  <c r="DW73" i="18"/>
  <c r="DX73" i="18"/>
  <c r="DV74" i="18"/>
  <c r="DW74" i="18"/>
  <c r="DX74" i="18"/>
  <c r="DV75" i="18"/>
  <c r="DW75" i="18"/>
  <c r="DX75" i="18"/>
  <c r="DV76" i="18"/>
  <c r="DW76" i="18"/>
  <c r="DX76" i="18"/>
  <c r="DV77" i="18"/>
  <c r="DW77" i="18"/>
  <c r="DX77" i="18"/>
  <c r="DV78" i="18"/>
  <c r="DW78" i="18"/>
  <c r="DX78" i="18"/>
  <c r="DV79" i="18"/>
  <c r="DW79" i="18"/>
  <c r="DX79" i="18"/>
  <c r="DV80" i="18"/>
  <c r="DW80" i="18"/>
  <c r="DX80" i="18"/>
  <c r="DV81" i="18"/>
  <c r="DW81" i="18"/>
  <c r="DX81" i="18"/>
  <c r="DV82" i="18"/>
  <c r="DW82" i="18"/>
  <c r="DX82" i="18"/>
  <c r="DV83" i="18"/>
  <c r="DW83" i="18"/>
  <c r="DX83" i="18"/>
  <c r="DV84" i="18"/>
  <c r="DW84" i="18"/>
  <c r="DX84" i="18"/>
  <c r="DV85" i="18"/>
  <c r="DW85" i="18"/>
  <c r="DX85" i="18"/>
  <c r="DV86" i="18"/>
  <c r="DW86" i="18"/>
  <c r="DX86" i="18"/>
  <c r="DV87" i="18"/>
  <c r="DW87" i="18"/>
  <c r="DX87" i="18"/>
  <c r="DV88" i="18"/>
  <c r="DW88" i="18"/>
  <c r="DX88" i="18"/>
  <c r="DV89" i="18"/>
  <c r="DW89" i="18"/>
  <c r="DX89" i="18"/>
  <c r="DV90" i="18"/>
  <c r="DW90" i="18"/>
  <c r="DX90" i="18"/>
  <c r="DV91" i="18"/>
  <c r="DW91" i="18"/>
  <c r="DX91" i="18"/>
  <c r="DV92" i="18"/>
  <c r="DW92" i="18"/>
  <c r="DX92" i="18"/>
  <c r="DV93" i="18"/>
  <c r="DW93" i="18"/>
  <c r="DX93" i="18"/>
  <c r="DV94" i="18"/>
  <c r="DW94" i="18"/>
  <c r="DX94" i="18"/>
  <c r="DV95" i="18"/>
  <c r="DW95" i="18"/>
  <c r="DX95" i="18"/>
  <c r="DV96" i="18"/>
  <c r="DW96" i="18"/>
  <c r="DX96" i="18"/>
  <c r="DV97" i="18"/>
  <c r="DW97" i="18"/>
  <c r="DX97" i="18"/>
  <c r="DV98" i="18"/>
  <c r="DW98" i="18"/>
  <c r="DX98" i="18"/>
  <c r="DV99" i="18"/>
  <c r="DW99" i="18"/>
  <c r="DX99" i="18"/>
  <c r="DV100" i="18"/>
  <c r="DW100" i="18"/>
  <c r="DX100" i="18"/>
  <c r="DV101" i="18"/>
  <c r="DW101" i="18"/>
  <c r="DX101" i="18"/>
  <c r="DV102" i="18"/>
  <c r="DW102" i="18"/>
  <c r="DX102" i="18"/>
  <c r="DV103" i="18"/>
  <c r="DW103" i="18"/>
  <c r="DX103" i="18"/>
  <c r="DV104" i="18"/>
  <c r="DW104" i="18"/>
  <c r="DX104" i="18"/>
  <c r="DV105" i="18"/>
  <c r="DW105" i="18"/>
  <c r="DX105" i="18"/>
  <c r="DV106" i="18"/>
  <c r="DW106" i="18"/>
  <c r="DX106" i="18"/>
  <c r="DV107" i="18"/>
  <c r="DW107" i="18"/>
  <c r="DX107" i="18"/>
  <c r="DV108" i="18"/>
  <c r="DW108" i="18"/>
  <c r="DX108" i="18"/>
  <c r="DV109" i="18"/>
  <c r="DW109" i="18"/>
  <c r="DX109" i="18"/>
  <c r="DV110" i="18"/>
  <c r="DW110" i="18"/>
  <c r="DX110" i="18"/>
  <c r="DV111" i="18"/>
  <c r="DW111" i="18"/>
  <c r="DX111" i="18"/>
  <c r="DV112" i="18"/>
  <c r="DW112" i="18"/>
  <c r="DX112" i="18"/>
  <c r="DV113" i="18"/>
  <c r="DW113" i="18"/>
  <c r="DX113" i="18"/>
  <c r="DV114" i="18"/>
  <c r="DW114" i="18"/>
  <c r="DX114" i="18"/>
  <c r="DV115" i="18"/>
  <c r="DW115" i="18"/>
  <c r="DX115" i="18"/>
  <c r="DV116" i="18"/>
  <c r="DW116" i="18"/>
  <c r="DX116" i="18"/>
  <c r="DV117" i="18"/>
  <c r="DW117" i="18"/>
  <c r="DX117" i="18"/>
  <c r="DV118" i="18"/>
  <c r="DW118" i="18"/>
  <c r="DX118" i="18"/>
  <c r="DV119" i="18"/>
  <c r="DW119" i="18"/>
  <c r="DX119" i="18"/>
  <c r="DV120" i="18"/>
  <c r="DW120" i="18"/>
  <c r="DX120" i="18"/>
  <c r="DV121" i="18"/>
  <c r="DW121" i="18"/>
  <c r="DX121" i="18"/>
  <c r="DV122" i="18"/>
  <c r="DW122" i="18"/>
  <c r="DX122" i="18"/>
  <c r="DV123" i="18"/>
  <c r="DW123" i="18"/>
  <c r="DX123" i="18"/>
  <c r="DV124" i="18"/>
  <c r="DW124" i="18"/>
  <c r="DX124" i="18"/>
  <c r="DV125" i="18"/>
  <c r="DW125" i="18"/>
  <c r="DX125" i="18"/>
  <c r="DV126" i="18"/>
  <c r="DW126" i="18"/>
  <c r="DX126" i="18"/>
  <c r="DV127" i="18"/>
  <c r="DW127" i="18"/>
  <c r="DX127" i="18"/>
  <c r="DV128" i="18"/>
  <c r="DW128" i="18"/>
  <c r="DX128" i="18"/>
  <c r="DV129" i="18"/>
  <c r="DW129" i="18"/>
  <c r="DX129" i="18"/>
  <c r="DV130" i="18"/>
  <c r="DW130" i="18"/>
  <c r="DX130" i="18"/>
  <c r="DV131" i="18"/>
  <c r="DW131" i="18"/>
  <c r="DX131" i="18"/>
  <c r="DV132" i="18"/>
  <c r="DW132" i="18"/>
  <c r="DX132" i="18"/>
  <c r="DV133" i="18"/>
  <c r="DW133" i="18"/>
  <c r="DX133" i="18"/>
  <c r="DV134" i="18"/>
  <c r="DW134" i="18"/>
  <c r="DX134" i="18"/>
  <c r="DV135" i="18"/>
  <c r="DW135" i="18"/>
  <c r="DX135" i="18"/>
  <c r="DV136" i="18"/>
  <c r="DW136" i="18"/>
  <c r="DX136" i="18"/>
  <c r="DV137" i="18"/>
  <c r="DW137" i="18"/>
  <c r="DX137" i="18"/>
  <c r="DV138" i="18"/>
  <c r="DW138" i="18"/>
  <c r="DX138" i="18"/>
  <c r="DV139" i="18"/>
  <c r="DW139" i="18"/>
  <c r="DX139" i="18"/>
  <c r="DV140" i="18"/>
  <c r="DW140" i="18"/>
  <c r="DX140" i="18"/>
  <c r="DV141" i="18"/>
  <c r="DW141" i="18"/>
  <c r="DX141" i="18"/>
  <c r="DV142" i="18"/>
  <c r="DW142" i="18"/>
  <c r="DX142" i="18"/>
  <c r="DV143" i="18"/>
  <c r="DW143" i="18"/>
  <c r="DX143" i="18"/>
  <c r="DV144" i="18"/>
  <c r="DW144" i="18"/>
  <c r="DX144" i="18"/>
  <c r="DV145" i="18"/>
  <c r="DW145" i="18"/>
  <c r="DX145" i="18"/>
  <c r="DV146" i="18"/>
  <c r="DW146" i="18"/>
  <c r="DX146" i="18"/>
  <c r="DV147" i="18"/>
  <c r="DW147" i="18"/>
  <c r="DX147" i="18"/>
  <c r="DV148" i="18"/>
  <c r="DW148" i="18"/>
  <c r="DX148" i="18"/>
  <c r="DV149" i="18"/>
  <c r="DW149" i="18"/>
  <c r="DX149" i="18"/>
  <c r="DV150" i="18"/>
  <c r="DW150" i="18"/>
  <c r="DX150" i="18"/>
  <c r="DV151" i="18"/>
  <c r="DW151" i="18"/>
  <c r="DX151" i="18"/>
  <c r="DV152" i="18"/>
  <c r="DW152" i="18"/>
  <c r="DX152" i="18"/>
  <c r="DV153" i="18"/>
  <c r="DW153" i="18"/>
  <c r="DX153" i="18"/>
  <c r="DV154" i="18"/>
  <c r="DW154" i="18"/>
  <c r="DX154" i="18"/>
  <c r="DV155" i="18"/>
  <c r="DW155" i="18"/>
  <c r="DX155" i="18"/>
  <c r="DV156" i="18"/>
  <c r="DW156" i="18"/>
  <c r="DX156" i="18"/>
  <c r="DV157" i="18"/>
  <c r="DW157" i="18"/>
  <c r="DX157" i="18"/>
  <c r="DV158" i="18"/>
  <c r="DW158" i="18"/>
  <c r="DX158" i="18"/>
  <c r="DV159" i="18"/>
  <c r="DW159" i="18"/>
  <c r="DX159" i="18"/>
  <c r="DV160" i="18"/>
  <c r="DW160" i="18"/>
  <c r="DX160" i="18"/>
  <c r="DV161" i="18"/>
  <c r="DW161" i="18"/>
  <c r="DX161" i="18"/>
  <c r="DV162" i="18"/>
  <c r="DW162" i="18"/>
  <c r="DX162" i="18"/>
  <c r="DV163" i="18"/>
  <c r="DW163" i="18"/>
  <c r="DX163" i="18"/>
  <c r="DV164" i="18"/>
  <c r="DW164" i="18"/>
  <c r="DX164" i="18"/>
  <c r="DV165" i="18"/>
  <c r="DW165" i="18"/>
  <c r="DX165" i="18"/>
  <c r="DV166" i="18"/>
  <c r="DW166" i="18"/>
  <c r="DX166" i="18"/>
  <c r="DV167" i="18"/>
  <c r="DW167" i="18"/>
  <c r="DX167" i="18"/>
  <c r="DV168" i="18"/>
  <c r="DW168" i="18"/>
  <c r="DX168" i="18"/>
  <c r="DV169" i="18"/>
  <c r="DW169" i="18"/>
  <c r="DX169" i="18"/>
  <c r="DV170" i="18"/>
  <c r="DW170" i="18"/>
  <c r="DX170" i="18"/>
  <c r="DV171" i="18"/>
  <c r="DW171" i="18"/>
  <c r="DX171" i="18"/>
  <c r="DV172" i="18"/>
  <c r="DW172" i="18"/>
  <c r="DX172" i="18"/>
  <c r="DV173" i="18"/>
  <c r="DW173" i="18"/>
  <c r="DX173" i="18"/>
  <c r="DV174" i="18"/>
  <c r="DW174" i="18"/>
  <c r="DX174" i="18"/>
  <c r="DV175" i="18"/>
  <c r="DW175" i="18"/>
  <c r="DX175" i="18"/>
  <c r="DV176" i="18"/>
  <c r="DW176" i="18"/>
  <c r="DX176" i="18"/>
  <c r="DV177" i="18"/>
  <c r="DW177" i="18"/>
  <c r="DX177" i="18"/>
  <c r="DV178" i="18"/>
  <c r="DW178" i="18"/>
  <c r="DX178" i="18"/>
  <c r="DV179" i="18"/>
  <c r="DW179" i="18"/>
  <c r="DX179" i="18"/>
  <c r="DV180" i="18"/>
  <c r="DW180" i="18"/>
  <c r="DX180" i="18"/>
  <c r="DV181" i="18"/>
  <c r="DW181" i="18"/>
  <c r="DX181" i="18"/>
  <c r="DV182" i="18"/>
  <c r="DW182" i="18"/>
  <c r="DX182" i="18"/>
  <c r="DV183" i="18"/>
  <c r="DW183" i="18"/>
  <c r="DX183" i="18"/>
  <c r="DV184" i="18"/>
  <c r="DW184" i="18"/>
  <c r="DX184" i="18"/>
  <c r="DV185" i="18"/>
  <c r="DW185" i="18"/>
  <c r="DX185" i="18"/>
  <c r="DV186" i="18"/>
  <c r="DW186" i="18"/>
  <c r="DX186" i="18"/>
  <c r="DV187" i="18"/>
  <c r="DW187" i="18"/>
  <c r="DX187" i="18"/>
  <c r="DV188" i="18"/>
  <c r="DW188" i="18"/>
  <c r="DX188" i="18"/>
  <c r="DV189" i="18"/>
  <c r="DW189" i="18"/>
  <c r="DX189" i="18"/>
  <c r="DV190" i="18"/>
  <c r="DW190" i="18"/>
  <c r="DX190" i="18"/>
  <c r="DV191" i="18"/>
  <c r="DW191" i="18"/>
  <c r="DX191" i="18"/>
  <c r="DV192" i="18"/>
  <c r="DW192" i="18"/>
  <c r="DX192" i="18"/>
  <c r="DV193" i="18"/>
  <c r="DW193" i="18"/>
  <c r="DX193" i="18"/>
  <c r="DV194" i="18"/>
  <c r="DW194" i="18"/>
  <c r="DX194" i="18"/>
  <c r="DV195" i="18"/>
  <c r="DW195" i="18"/>
  <c r="DX195" i="18"/>
  <c r="DV196" i="18"/>
  <c r="DW196" i="18"/>
  <c r="DX196" i="18"/>
  <c r="DV197" i="18"/>
  <c r="DW197" i="18"/>
  <c r="DX197" i="18"/>
  <c r="DV198" i="18"/>
  <c r="DW198" i="18"/>
  <c r="DX198" i="18"/>
  <c r="DV199" i="18"/>
  <c r="DW199" i="18"/>
  <c r="DX199" i="18"/>
  <c r="DV200" i="18"/>
  <c r="DW200" i="18"/>
  <c r="DX200" i="18"/>
  <c r="DV201" i="18"/>
  <c r="DW201" i="18"/>
  <c r="DX201" i="18"/>
  <c r="DV202" i="18"/>
  <c r="DW202" i="18"/>
  <c r="DX202" i="18"/>
  <c r="DV203" i="18"/>
  <c r="DW203" i="18"/>
  <c r="DX203" i="18"/>
  <c r="DV204" i="18"/>
  <c r="DW204" i="18"/>
  <c r="DX204" i="18"/>
  <c r="DV205" i="18"/>
  <c r="DW205" i="18"/>
  <c r="DX205" i="18"/>
  <c r="DV206" i="18"/>
  <c r="DW206" i="18"/>
  <c r="DX206" i="18"/>
  <c r="DV207" i="18"/>
  <c r="DW207" i="18"/>
  <c r="DX207" i="18"/>
  <c r="DV208" i="18"/>
  <c r="DW208" i="18"/>
  <c r="DX208" i="18"/>
  <c r="DV209" i="18"/>
  <c r="DW209" i="18"/>
  <c r="DX209" i="18"/>
  <c r="DV210" i="18"/>
  <c r="DW210" i="18"/>
  <c r="DX210" i="18"/>
  <c r="DV211" i="18"/>
  <c r="DW211" i="18"/>
  <c r="DX211" i="18"/>
  <c r="DV212" i="18"/>
  <c r="DW212" i="18"/>
  <c r="DX212" i="18"/>
  <c r="DV213" i="18"/>
  <c r="DW213" i="18"/>
  <c r="DX213" i="18"/>
  <c r="DV214" i="18"/>
  <c r="DW214" i="18"/>
  <c r="DX214" i="18"/>
  <c r="DV215" i="18"/>
  <c r="DW215" i="18"/>
  <c r="DX215" i="18"/>
  <c r="DV216" i="18"/>
  <c r="DW216" i="18"/>
  <c r="DX216" i="18"/>
  <c r="DV217" i="18"/>
  <c r="DW217" i="18"/>
  <c r="DX217" i="18"/>
  <c r="DV218" i="18"/>
  <c r="DW218" i="18"/>
  <c r="DX218" i="18"/>
  <c r="DV219" i="18"/>
  <c r="DW219" i="18"/>
  <c r="DX219" i="18"/>
  <c r="DV220" i="18"/>
  <c r="DW220" i="18"/>
  <c r="DX220" i="18"/>
  <c r="DV221" i="18"/>
  <c r="DW221" i="18"/>
  <c r="DX221" i="18"/>
  <c r="DV222" i="18"/>
  <c r="DW222" i="18"/>
  <c r="DX222" i="18"/>
  <c r="DV223" i="18"/>
  <c r="DW223" i="18"/>
  <c r="DX223" i="18"/>
  <c r="DV224" i="18"/>
  <c r="DW224" i="18"/>
  <c r="DX224" i="18"/>
  <c r="DV225" i="18"/>
  <c r="DW225" i="18"/>
  <c r="DX225" i="18"/>
  <c r="DV226" i="18"/>
  <c r="DW226" i="18"/>
  <c r="DX226" i="18"/>
  <c r="DV227" i="18"/>
  <c r="DW227" i="18"/>
  <c r="DX227" i="18"/>
  <c r="DV228" i="18"/>
  <c r="DW228" i="18"/>
  <c r="DX228" i="18"/>
  <c r="DV229" i="18"/>
  <c r="DW229" i="18"/>
  <c r="DX229" i="18"/>
  <c r="DV230" i="18"/>
  <c r="DW230" i="18"/>
  <c r="DX230" i="18"/>
  <c r="DV231" i="18"/>
  <c r="DW231" i="18"/>
  <c r="DX231" i="18"/>
  <c r="DV232" i="18"/>
  <c r="DW232" i="18"/>
  <c r="DX232" i="18"/>
  <c r="DV233" i="18"/>
  <c r="DW233" i="18"/>
  <c r="DX233" i="18"/>
  <c r="DV234" i="18"/>
  <c r="DW234" i="18"/>
  <c r="DX234" i="18"/>
  <c r="DV235" i="18"/>
  <c r="DW235" i="18"/>
  <c r="DX235" i="18"/>
  <c r="DV236" i="18"/>
  <c r="DW236" i="18"/>
  <c r="DX236" i="18"/>
  <c r="DV237" i="18"/>
  <c r="DW237" i="18"/>
  <c r="DX237" i="18"/>
  <c r="DV238" i="18"/>
  <c r="DW238" i="18"/>
  <c r="DX238" i="18"/>
  <c r="DV239" i="18"/>
  <c r="DW239" i="18"/>
  <c r="DX239" i="18"/>
  <c r="DV240" i="18"/>
  <c r="DW240" i="18"/>
  <c r="DX240" i="18"/>
  <c r="DV241" i="18"/>
  <c r="DW241" i="18"/>
  <c r="DX241" i="18"/>
  <c r="DV242" i="18"/>
  <c r="DW242" i="18"/>
  <c r="DX242" i="18"/>
  <c r="DV243" i="18"/>
  <c r="DW243" i="18"/>
  <c r="DX243" i="18"/>
  <c r="DV244" i="18"/>
  <c r="DW244" i="18"/>
  <c r="DX244" i="18"/>
  <c r="DV245" i="18"/>
  <c r="DW245" i="18"/>
  <c r="DX245" i="18"/>
  <c r="DV246" i="18"/>
  <c r="DW246" i="18"/>
  <c r="DX246" i="18"/>
  <c r="DV247" i="18"/>
  <c r="DW247" i="18"/>
  <c r="DX247" i="18"/>
  <c r="DV248" i="18"/>
  <c r="DW248" i="18"/>
  <c r="DX248" i="18"/>
  <c r="DV249" i="18"/>
  <c r="DW249" i="18"/>
  <c r="DX249" i="18"/>
  <c r="DV250" i="18"/>
  <c r="DW250" i="18"/>
  <c r="DX250" i="18"/>
  <c r="DV251" i="18"/>
  <c r="DW251" i="18"/>
  <c r="DX251" i="18"/>
  <c r="DV252" i="18"/>
  <c r="DW252" i="18"/>
  <c r="DX252" i="18"/>
  <c r="DV253" i="18"/>
  <c r="DW253" i="18"/>
  <c r="DX253" i="18"/>
  <c r="DV254" i="18"/>
  <c r="DW254" i="18"/>
  <c r="DX254" i="18"/>
  <c r="DV255" i="18"/>
  <c r="DW255" i="18"/>
  <c r="DX255" i="18"/>
  <c r="DV256" i="18"/>
  <c r="DW256" i="18"/>
  <c r="DX256" i="18"/>
  <c r="DV257" i="18"/>
  <c r="DW257" i="18"/>
  <c r="DX257" i="18"/>
  <c r="DV258" i="18"/>
  <c r="DW258" i="18"/>
  <c r="DX258" i="18"/>
  <c r="DV259" i="18"/>
  <c r="DW259" i="18"/>
  <c r="DX259" i="18"/>
  <c r="DV260" i="18"/>
  <c r="DW260" i="18"/>
  <c r="DX260" i="18"/>
  <c r="DV261" i="18"/>
  <c r="DW261" i="18"/>
  <c r="DX261" i="18"/>
  <c r="DV262" i="18"/>
  <c r="DW262" i="18"/>
  <c r="DX262" i="18"/>
  <c r="DV263" i="18"/>
  <c r="DW263" i="18"/>
  <c r="DX263" i="18"/>
  <c r="DV264" i="18"/>
  <c r="DW264" i="18"/>
  <c r="DX264" i="18"/>
  <c r="DV265" i="18"/>
  <c r="DW265" i="18"/>
  <c r="DX265" i="18"/>
  <c r="DV266" i="18"/>
  <c r="DW266" i="18"/>
  <c r="DX266" i="18"/>
  <c r="DV267" i="18"/>
  <c r="DW267" i="18"/>
  <c r="DX267" i="18"/>
  <c r="DV268" i="18"/>
  <c r="DW268" i="18"/>
  <c r="DX268" i="18"/>
  <c r="DV269" i="18"/>
  <c r="DW269" i="18"/>
  <c r="DX269" i="18"/>
  <c r="DV270" i="18"/>
  <c r="DW270" i="18"/>
  <c r="DX270" i="18"/>
  <c r="DV271" i="18"/>
  <c r="DW271" i="18"/>
  <c r="DX271" i="18"/>
  <c r="DV272" i="18"/>
  <c r="DW272" i="18"/>
  <c r="DX272" i="18"/>
  <c r="DV273" i="18"/>
  <c r="DW273" i="18"/>
  <c r="DX273" i="18"/>
  <c r="DV274" i="18"/>
  <c r="DW274" i="18"/>
  <c r="DX274" i="18"/>
  <c r="DV275" i="18"/>
  <c r="DW275" i="18"/>
  <c r="DX275" i="18"/>
  <c r="DV276" i="18"/>
  <c r="DW276" i="18"/>
  <c r="DX276" i="18"/>
  <c r="DV277" i="18"/>
  <c r="DW277" i="18"/>
  <c r="DX277" i="18"/>
  <c r="DV278" i="18"/>
  <c r="DW278" i="18"/>
  <c r="DX278" i="18"/>
  <c r="DV279" i="18"/>
  <c r="DW279" i="18"/>
  <c r="DX279" i="18"/>
  <c r="DV280" i="18"/>
  <c r="DW280" i="18"/>
  <c r="DX280" i="18"/>
  <c r="DV281" i="18"/>
  <c r="DW281" i="18"/>
  <c r="DX281" i="18"/>
  <c r="DV282" i="18"/>
  <c r="DW282" i="18"/>
  <c r="DX282" i="18"/>
  <c r="DV283" i="18"/>
  <c r="DW283" i="18"/>
  <c r="DX283" i="18"/>
  <c r="DV284" i="18"/>
  <c r="DW284" i="18"/>
  <c r="DX284" i="18"/>
  <c r="DV285" i="18"/>
  <c r="DW285" i="18"/>
  <c r="DX285" i="18"/>
  <c r="DV286" i="18"/>
  <c r="DW286" i="18"/>
  <c r="DX286" i="18"/>
  <c r="DV287" i="18"/>
  <c r="DW287" i="18"/>
  <c r="DX287" i="18"/>
  <c r="DV288" i="18"/>
  <c r="DW288" i="18"/>
  <c r="DX288" i="18"/>
  <c r="DV289" i="18"/>
  <c r="DW289" i="18"/>
  <c r="DX289" i="18"/>
  <c r="DV290" i="18"/>
  <c r="DW290" i="18"/>
  <c r="DX290" i="18"/>
  <c r="DV291" i="18"/>
  <c r="DW291" i="18"/>
  <c r="DX291" i="18"/>
  <c r="DV292" i="18"/>
  <c r="DW292" i="18"/>
  <c r="DX292" i="18"/>
  <c r="DV293" i="18"/>
  <c r="DW293" i="18"/>
  <c r="DX293" i="18"/>
  <c r="DV294" i="18"/>
  <c r="DW294" i="18"/>
  <c r="DX294" i="18"/>
  <c r="DV295" i="18"/>
  <c r="DW295" i="18"/>
  <c r="DX295" i="18"/>
  <c r="DV296" i="18"/>
  <c r="DW296" i="18"/>
  <c r="DX296" i="18"/>
  <c r="DV297" i="18"/>
  <c r="DW297" i="18"/>
  <c r="DX297" i="18"/>
  <c r="DV298" i="18"/>
  <c r="DW298" i="18"/>
  <c r="DX298" i="18"/>
  <c r="DV299" i="18"/>
  <c r="DW299" i="18"/>
  <c r="DX299" i="18"/>
  <c r="DV300" i="18"/>
  <c r="DW300" i="18"/>
  <c r="DX300" i="18"/>
  <c r="DV301" i="18"/>
  <c r="DW301" i="18"/>
  <c r="DX301" i="18"/>
  <c r="DV302" i="18"/>
  <c r="DW302" i="18"/>
  <c r="DX302" i="18"/>
  <c r="DV303" i="18"/>
  <c r="DW303" i="18"/>
  <c r="DX303" i="18"/>
  <c r="DV304" i="18"/>
  <c r="DW304" i="18"/>
  <c r="DX304" i="18"/>
  <c r="DV305" i="18"/>
  <c r="DW305" i="18"/>
  <c r="DX305" i="18"/>
  <c r="DV306" i="18"/>
  <c r="DW306" i="18"/>
  <c r="DX306" i="18"/>
  <c r="DV307" i="18"/>
  <c r="DW307" i="18"/>
  <c r="DX307" i="18"/>
  <c r="DV308" i="18"/>
  <c r="DW308" i="18"/>
  <c r="DX308" i="18"/>
  <c r="DV309" i="18"/>
  <c r="DW309" i="18"/>
  <c r="DX309" i="18"/>
  <c r="DV310" i="18"/>
  <c r="DW310" i="18"/>
  <c r="DX310" i="18"/>
  <c r="DV311" i="18"/>
  <c r="DW311" i="18"/>
  <c r="DX311" i="18"/>
  <c r="DV312" i="18"/>
  <c r="DW312" i="18"/>
  <c r="DX312" i="18"/>
  <c r="DV313" i="18"/>
  <c r="DW313" i="18"/>
  <c r="DX313" i="18"/>
  <c r="DV314" i="18"/>
  <c r="DW314" i="18"/>
  <c r="DX314" i="18"/>
  <c r="DV315" i="18"/>
  <c r="DW315" i="18"/>
  <c r="DX315" i="18"/>
  <c r="DV316" i="18"/>
  <c r="DW316" i="18"/>
  <c r="DX316" i="18"/>
  <c r="DV317" i="18"/>
  <c r="DW317" i="18"/>
  <c r="DX317" i="18"/>
  <c r="DV318" i="18"/>
  <c r="DW318" i="18"/>
  <c r="DX318" i="18"/>
  <c r="DV319" i="18"/>
  <c r="DW319" i="18"/>
  <c r="DX319" i="18"/>
  <c r="DV320" i="18"/>
  <c r="DW320" i="18"/>
  <c r="DX320" i="18"/>
  <c r="DV321" i="18"/>
  <c r="DW321" i="18"/>
  <c r="DX321" i="18"/>
  <c r="DV322" i="18"/>
  <c r="DW322" i="18"/>
  <c r="DX322" i="18"/>
  <c r="DV323" i="18"/>
  <c r="DW323" i="18"/>
  <c r="DX323" i="18"/>
  <c r="DV324" i="18"/>
  <c r="DW324" i="18"/>
  <c r="DX324" i="18"/>
  <c r="DV325" i="18"/>
  <c r="DW325" i="18"/>
  <c r="DX325" i="18"/>
  <c r="DV326" i="18"/>
  <c r="DW326" i="18"/>
  <c r="DX326" i="18"/>
  <c r="DV327" i="18"/>
  <c r="DW327" i="18"/>
  <c r="DX327" i="18"/>
  <c r="DV328" i="18"/>
  <c r="DW328" i="18"/>
  <c r="DX328" i="18"/>
  <c r="DV329" i="18"/>
  <c r="DW329" i="18"/>
  <c r="DX329" i="18"/>
  <c r="DV330" i="18"/>
  <c r="DW330" i="18"/>
  <c r="DX330" i="18"/>
  <c r="DV331" i="18"/>
  <c r="DW331" i="18"/>
  <c r="DX331" i="18"/>
  <c r="DV332" i="18"/>
  <c r="DW332" i="18"/>
  <c r="DX332" i="18"/>
  <c r="DV333" i="18"/>
  <c r="DW333" i="18"/>
  <c r="DX333" i="18"/>
  <c r="DV334" i="18"/>
  <c r="DW334" i="18"/>
  <c r="DX334" i="18"/>
  <c r="DV335" i="18"/>
  <c r="DW335" i="18"/>
  <c r="DX335" i="18"/>
  <c r="DV336" i="18"/>
  <c r="DW336" i="18"/>
  <c r="DX336" i="18"/>
  <c r="DV337" i="18"/>
  <c r="DW337" i="18"/>
  <c r="DX337" i="18"/>
  <c r="DV338" i="18"/>
  <c r="DW338" i="18"/>
  <c r="DX338" i="18"/>
  <c r="DV339" i="18"/>
  <c r="DW339" i="18"/>
  <c r="DX339" i="18"/>
  <c r="DV340" i="18"/>
  <c r="DW340" i="18"/>
  <c r="DX340" i="18"/>
  <c r="DV341" i="18"/>
  <c r="DW341" i="18"/>
  <c r="DX341" i="18"/>
  <c r="DV342" i="18"/>
  <c r="DW342" i="18"/>
  <c r="DX342" i="18"/>
  <c r="DV343" i="18"/>
  <c r="DW343" i="18"/>
  <c r="DX343" i="18"/>
  <c r="DV344" i="18"/>
  <c r="DW344" i="18"/>
  <c r="DX344" i="18"/>
  <c r="DX11" i="18"/>
  <c r="DW11" i="18"/>
  <c r="DU337" i="18"/>
  <c r="DU338" i="18"/>
  <c r="DU339" i="18"/>
  <c r="DU340" i="18"/>
  <c r="DU341" i="18"/>
  <c r="DU342" i="18"/>
  <c r="DV11" i="18"/>
  <c r="DU11" i="18"/>
  <c r="DF350" i="18"/>
  <c r="DG350" i="18"/>
  <c r="DH350" i="18"/>
  <c r="DF351" i="18"/>
  <c r="DG351" i="18"/>
  <c r="DH351" i="18"/>
  <c r="DF352" i="18"/>
  <c r="DG352" i="18"/>
  <c r="DH352" i="18"/>
  <c r="DF353" i="18"/>
  <c r="DG353" i="18"/>
  <c r="DH353" i="18"/>
  <c r="DF354" i="18"/>
  <c r="DG354" i="18"/>
  <c r="DH354" i="18"/>
  <c r="DF355" i="18"/>
  <c r="DG355" i="18"/>
  <c r="DH355" i="18"/>
  <c r="DF356" i="18"/>
  <c r="DG356" i="18"/>
  <c r="DH356" i="18"/>
  <c r="DF357" i="18"/>
  <c r="DG357" i="18"/>
  <c r="DH357" i="18"/>
  <c r="DF358" i="18"/>
  <c r="DG358" i="18"/>
  <c r="DH358" i="18"/>
  <c r="DF359" i="18"/>
  <c r="DG359" i="18"/>
  <c r="DH359" i="18"/>
  <c r="DF360" i="18"/>
  <c r="DG360" i="18"/>
  <c r="DH360" i="18"/>
  <c r="DF361" i="18"/>
  <c r="DG361" i="18"/>
  <c r="DH361" i="18"/>
  <c r="DF362" i="18"/>
  <c r="DG362" i="18"/>
  <c r="DH362" i="18"/>
  <c r="DF363" i="18"/>
  <c r="DG363" i="18"/>
  <c r="DH363" i="18"/>
  <c r="DF364" i="18"/>
  <c r="DG364" i="18"/>
  <c r="DH364" i="18"/>
  <c r="DF365" i="18"/>
  <c r="DG365" i="18"/>
  <c r="DH365" i="18"/>
  <c r="DF366" i="18"/>
  <c r="DG366" i="18"/>
  <c r="DH366" i="18"/>
  <c r="DF367" i="18"/>
  <c r="DG367" i="18"/>
  <c r="DH367" i="18"/>
  <c r="DF368" i="18"/>
  <c r="DG368" i="18"/>
  <c r="DH368" i="18"/>
  <c r="DF369" i="18"/>
  <c r="DG369" i="18"/>
  <c r="DH369" i="18"/>
  <c r="DF370" i="18"/>
  <c r="DG370" i="18"/>
  <c r="DH370" i="18"/>
  <c r="DF371" i="18"/>
  <c r="DG371" i="18"/>
  <c r="DH371" i="18"/>
  <c r="DF372" i="18"/>
  <c r="DG372" i="18"/>
  <c r="DH372" i="18"/>
  <c r="DF373" i="18"/>
  <c r="DG373" i="18"/>
  <c r="DH373" i="18"/>
  <c r="DF374" i="18"/>
  <c r="DG374" i="18"/>
  <c r="DH374" i="18"/>
  <c r="DF375" i="18"/>
  <c r="DG375" i="18"/>
  <c r="DH375" i="18"/>
  <c r="DH349" i="18"/>
  <c r="DG349" i="18"/>
  <c r="DF349" i="18"/>
  <c r="DE349" i="18"/>
  <c r="DE337" i="18"/>
  <c r="DE338" i="18"/>
  <c r="DE339" i="18"/>
  <c r="DE340" i="18"/>
  <c r="DE341" i="18"/>
  <c r="DE342" i="18"/>
  <c r="DF12" i="18"/>
  <c r="DG12" i="18"/>
  <c r="DH12" i="18"/>
  <c r="DF13" i="18"/>
  <c r="DG13" i="18"/>
  <c r="DH13" i="18"/>
  <c r="DF14" i="18"/>
  <c r="DG14" i="18"/>
  <c r="DH14" i="18"/>
  <c r="DF15" i="18"/>
  <c r="DG15" i="18"/>
  <c r="DH15" i="18"/>
  <c r="DF16" i="18"/>
  <c r="DG16" i="18"/>
  <c r="DH16" i="18"/>
  <c r="DF17" i="18"/>
  <c r="DG17" i="18"/>
  <c r="DH17" i="18"/>
  <c r="DF18" i="18"/>
  <c r="DG18" i="18"/>
  <c r="DH18" i="18"/>
  <c r="DF19" i="18"/>
  <c r="DG19" i="18"/>
  <c r="DH19" i="18"/>
  <c r="DF20" i="18"/>
  <c r="DG20" i="18"/>
  <c r="DH20" i="18"/>
  <c r="DF21" i="18"/>
  <c r="DG21" i="18"/>
  <c r="DH21" i="18"/>
  <c r="DF22" i="18"/>
  <c r="DG22" i="18"/>
  <c r="DH22" i="18"/>
  <c r="DF23" i="18"/>
  <c r="DG23" i="18"/>
  <c r="DH23" i="18"/>
  <c r="DF24" i="18"/>
  <c r="DG24" i="18"/>
  <c r="DH24" i="18"/>
  <c r="DF25" i="18"/>
  <c r="DG25" i="18"/>
  <c r="DH25" i="18"/>
  <c r="DF26" i="18"/>
  <c r="DG26" i="18"/>
  <c r="DH26" i="18"/>
  <c r="DF27" i="18"/>
  <c r="DG27" i="18"/>
  <c r="DH27" i="18"/>
  <c r="DF28" i="18"/>
  <c r="DG28" i="18"/>
  <c r="DH28" i="18"/>
  <c r="DF29" i="18"/>
  <c r="DG29" i="18"/>
  <c r="DH29" i="18"/>
  <c r="DF30" i="18"/>
  <c r="DG30" i="18"/>
  <c r="DH30" i="18"/>
  <c r="DF31" i="18"/>
  <c r="DG31" i="18"/>
  <c r="DH31" i="18"/>
  <c r="DF32" i="18"/>
  <c r="DG32" i="18"/>
  <c r="DH32" i="18"/>
  <c r="DF33" i="18"/>
  <c r="DG33" i="18"/>
  <c r="DH33" i="18"/>
  <c r="DF34" i="18"/>
  <c r="DG34" i="18"/>
  <c r="DH34" i="18"/>
  <c r="DF35" i="18"/>
  <c r="DG35" i="18"/>
  <c r="DH35" i="18"/>
  <c r="DF36" i="18"/>
  <c r="DG36" i="18"/>
  <c r="DH36" i="18"/>
  <c r="DF37" i="18"/>
  <c r="DG37" i="18"/>
  <c r="DH37" i="18"/>
  <c r="DF38" i="18"/>
  <c r="DG38" i="18"/>
  <c r="DH38" i="18"/>
  <c r="DF39" i="18"/>
  <c r="DG39" i="18"/>
  <c r="DH39" i="18"/>
  <c r="DF40" i="18"/>
  <c r="DG40" i="18"/>
  <c r="DH40" i="18"/>
  <c r="DF41" i="18"/>
  <c r="DG41" i="18"/>
  <c r="DH41" i="18"/>
  <c r="DF42" i="18"/>
  <c r="DG42" i="18"/>
  <c r="DH42" i="18"/>
  <c r="DF43" i="18"/>
  <c r="DG43" i="18"/>
  <c r="DH43" i="18"/>
  <c r="DF44" i="18"/>
  <c r="DG44" i="18"/>
  <c r="DH44" i="18"/>
  <c r="DF45" i="18"/>
  <c r="DG45" i="18"/>
  <c r="DH45" i="18"/>
  <c r="DF46" i="18"/>
  <c r="DG46" i="18"/>
  <c r="DH46" i="18"/>
  <c r="DF47" i="18"/>
  <c r="DG47" i="18"/>
  <c r="DH47" i="18"/>
  <c r="DF48" i="18"/>
  <c r="DG48" i="18"/>
  <c r="DH48" i="18"/>
  <c r="DF49" i="18"/>
  <c r="DG49" i="18"/>
  <c r="DH49" i="18"/>
  <c r="DF50" i="18"/>
  <c r="DG50" i="18"/>
  <c r="DH50" i="18"/>
  <c r="DF51" i="18"/>
  <c r="DG51" i="18"/>
  <c r="DH51" i="18"/>
  <c r="DF52" i="18"/>
  <c r="DG52" i="18"/>
  <c r="DH52" i="18"/>
  <c r="DF53" i="18"/>
  <c r="DG53" i="18"/>
  <c r="DH53" i="18"/>
  <c r="DF54" i="18"/>
  <c r="DG54" i="18"/>
  <c r="DH54" i="18"/>
  <c r="DF55" i="18"/>
  <c r="DG55" i="18"/>
  <c r="DH55" i="18"/>
  <c r="DF56" i="18"/>
  <c r="DG56" i="18"/>
  <c r="DH56" i="18"/>
  <c r="DF57" i="18"/>
  <c r="DG57" i="18"/>
  <c r="DH57" i="18"/>
  <c r="DF58" i="18"/>
  <c r="DG58" i="18"/>
  <c r="DH58" i="18"/>
  <c r="DF59" i="18"/>
  <c r="DG59" i="18"/>
  <c r="DH59" i="18"/>
  <c r="DF60" i="18"/>
  <c r="DG60" i="18"/>
  <c r="DH60" i="18"/>
  <c r="DF61" i="18"/>
  <c r="DG61" i="18"/>
  <c r="DH61" i="18"/>
  <c r="DF62" i="18"/>
  <c r="DG62" i="18"/>
  <c r="DH62" i="18"/>
  <c r="DF63" i="18"/>
  <c r="DG63" i="18"/>
  <c r="DH63" i="18"/>
  <c r="DF64" i="18"/>
  <c r="DG64" i="18"/>
  <c r="DH64" i="18"/>
  <c r="DF65" i="18"/>
  <c r="DG65" i="18"/>
  <c r="DH65" i="18"/>
  <c r="DF66" i="18"/>
  <c r="DG66" i="18"/>
  <c r="DH66" i="18"/>
  <c r="DF67" i="18"/>
  <c r="DG67" i="18"/>
  <c r="DH67" i="18"/>
  <c r="DF68" i="18"/>
  <c r="DG68" i="18"/>
  <c r="DH68" i="18"/>
  <c r="DF69" i="18"/>
  <c r="DG69" i="18"/>
  <c r="DH69" i="18"/>
  <c r="DF70" i="18"/>
  <c r="DG70" i="18"/>
  <c r="DH70" i="18"/>
  <c r="DF71" i="18"/>
  <c r="DG71" i="18"/>
  <c r="DH71" i="18"/>
  <c r="DF72" i="18"/>
  <c r="DG72" i="18"/>
  <c r="DH72" i="18"/>
  <c r="DF73" i="18"/>
  <c r="DG73" i="18"/>
  <c r="DH73" i="18"/>
  <c r="DF74" i="18"/>
  <c r="DG74" i="18"/>
  <c r="DH74" i="18"/>
  <c r="DF75" i="18"/>
  <c r="DG75" i="18"/>
  <c r="DH75" i="18"/>
  <c r="DF76" i="18"/>
  <c r="DG76" i="18"/>
  <c r="DH76" i="18"/>
  <c r="DF77" i="18"/>
  <c r="DG77" i="18"/>
  <c r="DH77" i="18"/>
  <c r="DF78" i="18"/>
  <c r="DG78" i="18"/>
  <c r="DH78" i="18"/>
  <c r="DF79" i="18"/>
  <c r="DG79" i="18"/>
  <c r="DH79" i="18"/>
  <c r="DF80" i="18"/>
  <c r="DG80" i="18"/>
  <c r="DH80" i="18"/>
  <c r="DF81" i="18"/>
  <c r="DG81" i="18"/>
  <c r="DH81" i="18"/>
  <c r="DF82" i="18"/>
  <c r="DG82" i="18"/>
  <c r="DH82" i="18"/>
  <c r="DF83" i="18"/>
  <c r="DG83" i="18"/>
  <c r="DH83" i="18"/>
  <c r="DF84" i="18"/>
  <c r="DG84" i="18"/>
  <c r="DH84" i="18"/>
  <c r="DF85" i="18"/>
  <c r="DG85" i="18"/>
  <c r="DH85" i="18"/>
  <c r="DF86" i="18"/>
  <c r="DG86" i="18"/>
  <c r="DH86" i="18"/>
  <c r="DF87" i="18"/>
  <c r="DG87" i="18"/>
  <c r="DH87" i="18"/>
  <c r="DF88" i="18"/>
  <c r="DG88" i="18"/>
  <c r="DH88" i="18"/>
  <c r="DF89" i="18"/>
  <c r="DG89" i="18"/>
  <c r="DH89" i="18"/>
  <c r="DF90" i="18"/>
  <c r="DG90" i="18"/>
  <c r="DH90" i="18"/>
  <c r="DF91" i="18"/>
  <c r="DG91" i="18"/>
  <c r="DH91" i="18"/>
  <c r="DF92" i="18"/>
  <c r="DG92" i="18"/>
  <c r="DH92" i="18"/>
  <c r="DF93" i="18"/>
  <c r="DG93" i="18"/>
  <c r="DH93" i="18"/>
  <c r="DF94" i="18"/>
  <c r="DG94" i="18"/>
  <c r="DH94" i="18"/>
  <c r="DF95" i="18"/>
  <c r="DG95" i="18"/>
  <c r="DH95" i="18"/>
  <c r="DF96" i="18"/>
  <c r="DG96" i="18"/>
  <c r="DH96" i="18"/>
  <c r="DF97" i="18"/>
  <c r="DG97" i="18"/>
  <c r="DH97" i="18"/>
  <c r="DF98" i="18"/>
  <c r="DG98" i="18"/>
  <c r="DH98" i="18"/>
  <c r="DF99" i="18"/>
  <c r="DG99" i="18"/>
  <c r="DH99" i="18"/>
  <c r="DF100" i="18"/>
  <c r="DG100" i="18"/>
  <c r="DH100" i="18"/>
  <c r="DF101" i="18"/>
  <c r="DG101" i="18"/>
  <c r="DH101" i="18"/>
  <c r="DF102" i="18"/>
  <c r="DG102" i="18"/>
  <c r="DH102" i="18"/>
  <c r="DF103" i="18"/>
  <c r="DG103" i="18"/>
  <c r="DH103" i="18"/>
  <c r="DF104" i="18"/>
  <c r="DG104" i="18"/>
  <c r="DH104" i="18"/>
  <c r="DF105" i="18"/>
  <c r="DG105" i="18"/>
  <c r="DH105" i="18"/>
  <c r="DF106" i="18"/>
  <c r="DG106" i="18"/>
  <c r="DH106" i="18"/>
  <c r="DF107" i="18"/>
  <c r="DG107" i="18"/>
  <c r="DH107" i="18"/>
  <c r="DF108" i="18"/>
  <c r="DG108" i="18"/>
  <c r="DH108" i="18"/>
  <c r="DF109" i="18"/>
  <c r="DG109" i="18"/>
  <c r="DH109" i="18"/>
  <c r="DF110" i="18"/>
  <c r="DG110" i="18"/>
  <c r="DH110" i="18"/>
  <c r="DF111" i="18"/>
  <c r="DG111" i="18"/>
  <c r="DH111" i="18"/>
  <c r="DF112" i="18"/>
  <c r="DG112" i="18"/>
  <c r="DH112" i="18"/>
  <c r="DF113" i="18"/>
  <c r="DG113" i="18"/>
  <c r="DH113" i="18"/>
  <c r="DF114" i="18"/>
  <c r="DG114" i="18"/>
  <c r="DH114" i="18"/>
  <c r="DF115" i="18"/>
  <c r="DG115" i="18"/>
  <c r="DH115" i="18"/>
  <c r="DF116" i="18"/>
  <c r="DG116" i="18"/>
  <c r="DH116" i="18"/>
  <c r="DF117" i="18"/>
  <c r="DG117" i="18"/>
  <c r="DH117" i="18"/>
  <c r="DF118" i="18"/>
  <c r="DG118" i="18"/>
  <c r="DH118" i="18"/>
  <c r="DF119" i="18"/>
  <c r="DG119" i="18"/>
  <c r="DH119" i="18"/>
  <c r="DF120" i="18"/>
  <c r="DG120" i="18"/>
  <c r="DH120" i="18"/>
  <c r="DF121" i="18"/>
  <c r="DG121" i="18"/>
  <c r="DH121" i="18"/>
  <c r="DF122" i="18"/>
  <c r="DG122" i="18"/>
  <c r="DH122" i="18"/>
  <c r="DF123" i="18"/>
  <c r="DG123" i="18"/>
  <c r="DH123" i="18"/>
  <c r="DF124" i="18"/>
  <c r="DG124" i="18"/>
  <c r="DH124" i="18"/>
  <c r="DF125" i="18"/>
  <c r="DG125" i="18"/>
  <c r="DH125" i="18"/>
  <c r="DF126" i="18"/>
  <c r="DG126" i="18"/>
  <c r="DH126" i="18"/>
  <c r="DF127" i="18"/>
  <c r="DG127" i="18"/>
  <c r="DH127" i="18"/>
  <c r="DF128" i="18"/>
  <c r="DG128" i="18"/>
  <c r="DH128" i="18"/>
  <c r="DF129" i="18"/>
  <c r="DG129" i="18"/>
  <c r="DH129" i="18"/>
  <c r="DF130" i="18"/>
  <c r="DG130" i="18"/>
  <c r="DH130" i="18"/>
  <c r="DF131" i="18"/>
  <c r="DG131" i="18"/>
  <c r="DH131" i="18"/>
  <c r="DF132" i="18"/>
  <c r="DG132" i="18"/>
  <c r="DH132" i="18"/>
  <c r="DF133" i="18"/>
  <c r="DG133" i="18"/>
  <c r="DH133" i="18"/>
  <c r="DF134" i="18"/>
  <c r="DG134" i="18"/>
  <c r="DH134" i="18"/>
  <c r="DF135" i="18"/>
  <c r="DG135" i="18"/>
  <c r="DH135" i="18"/>
  <c r="DF136" i="18"/>
  <c r="DG136" i="18"/>
  <c r="DH136" i="18"/>
  <c r="DF137" i="18"/>
  <c r="DG137" i="18"/>
  <c r="DH137" i="18"/>
  <c r="DF138" i="18"/>
  <c r="DG138" i="18"/>
  <c r="DH138" i="18"/>
  <c r="DF139" i="18"/>
  <c r="DG139" i="18"/>
  <c r="DH139" i="18"/>
  <c r="DF140" i="18"/>
  <c r="DG140" i="18"/>
  <c r="DH140" i="18"/>
  <c r="DF141" i="18"/>
  <c r="DG141" i="18"/>
  <c r="DH141" i="18"/>
  <c r="DF142" i="18"/>
  <c r="DG142" i="18"/>
  <c r="DH142" i="18"/>
  <c r="DF143" i="18"/>
  <c r="DG143" i="18"/>
  <c r="DH143" i="18"/>
  <c r="DF144" i="18"/>
  <c r="DG144" i="18"/>
  <c r="DH144" i="18"/>
  <c r="DF145" i="18"/>
  <c r="DG145" i="18"/>
  <c r="DH145" i="18"/>
  <c r="DF146" i="18"/>
  <c r="DG146" i="18"/>
  <c r="DH146" i="18"/>
  <c r="DF147" i="18"/>
  <c r="DG147" i="18"/>
  <c r="DH147" i="18"/>
  <c r="DF148" i="18"/>
  <c r="DG148" i="18"/>
  <c r="DH148" i="18"/>
  <c r="DF149" i="18"/>
  <c r="DG149" i="18"/>
  <c r="DH149" i="18"/>
  <c r="DF150" i="18"/>
  <c r="DG150" i="18"/>
  <c r="DH150" i="18"/>
  <c r="DF151" i="18"/>
  <c r="DG151" i="18"/>
  <c r="DH151" i="18"/>
  <c r="DF152" i="18"/>
  <c r="DG152" i="18"/>
  <c r="DH152" i="18"/>
  <c r="DF153" i="18"/>
  <c r="DG153" i="18"/>
  <c r="DH153" i="18"/>
  <c r="DF154" i="18"/>
  <c r="DG154" i="18"/>
  <c r="DH154" i="18"/>
  <c r="DF155" i="18"/>
  <c r="DG155" i="18"/>
  <c r="DH155" i="18"/>
  <c r="DF156" i="18"/>
  <c r="DG156" i="18"/>
  <c r="DH156" i="18"/>
  <c r="DF157" i="18"/>
  <c r="DG157" i="18"/>
  <c r="DH157" i="18"/>
  <c r="DF158" i="18"/>
  <c r="DG158" i="18"/>
  <c r="DH158" i="18"/>
  <c r="DF159" i="18"/>
  <c r="DG159" i="18"/>
  <c r="DH159" i="18"/>
  <c r="DF160" i="18"/>
  <c r="DG160" i="18"/>
  <c r="DH160" i="18"/>
  <c r="DF161" i="18"/>
  <c r="DG161" i="18"/>
  <c r="DH161" i="18"/>
  <c r="DF162" i="18"/>
  <c r="DG162" i="18"/>
  <c r="DH162" i="18"/>
  <c r="DF163" i="18"/>
  <c r="DG163" i="18"/>
  <c r="DH163" i="18"/>
  <c r="DF164" i="18"/>
  <c r="DG164" i="18"/>
  <c r="DH164" i="18"/>
  <c r="DF165" i="18"/>
  <c r="DG165" i="18"/>
  <c r="DH165" i="18"/>
  <c r="DF166" i="18"/>
  <c r="DG166" i="18"/>
  <c r="DH166" i="18"/>
  <c r="DF167" i="18"/>
  <c r="DG167" i="18"/>
  <c r="DH167" i="18"/>
  <c r="DF168" i="18"/>
  <c r="DG168" i="18"/>
  <c r="DH168" i="18"/>
  <c r="DF169" i="18"/>
  <c r="DG169" i="18"/>
  <c r="DH169" i="18"/>
  <c r="DF170" i="18"/>
  <c r="DG170" i="18"/>
  <c r="DH170" i="18"/>
  <c r="DF171" i="18"/>
  <c r="DG171" i="18"/>
  <c r="DH171" i="18"/>
  <c r="DF172" i="18"/>
  <c r="DG172" i="18"/>
  <c r="DH172" i="18"/>
  <c r="DF173" i="18"/>
  <c r="DG173" i="18"/>
  <c r="DH173" i="18"/>
  <c r="DF174" i="18"/>
  <c r="DG174" i="18"/>
  <c r="DH174" i="18"/>
  <c r="DF175" i="18"/>
  <c r="DG175" i="18"/>
  <c r="DH175" i="18"/>
  <c r="DF176" i="18"/>
  <c r="DG176" i="18"/>
  <c r="DH176" i="18"/>
  <c r="DF177" i="18"/>
  <c r="DG177" i="18"/>
  <c r="DH177" i="18"/>
  <c r="DF178" i="18"/>
  <c r="DG178" i="18"/>
  <c r="DH178" i="18"/>
  <c r="DF179" i="18"/>
  <c r="DG179" i="18"/>
  <c r="DH179" i="18"/>
  <c r="DF180" i="18"/>
  <c r="DG180" i="18"/>
  <c r="DH180" i="18"/>
  <c r="DF181" i="18"/>
  <c r="DG181" i="18"/>
  <c r="DH181" i="18"/>
  <c r="DF182" i="18"/>
  <c r="DG182" i="18"/>
  <c r="DH182" i="18"/>
  <c r="DF183" i="18"/>
  <c r="DG183" i="18"/>
  <c r="DH183" i="18"/>
  <c r="DF184" i="18"/>
  <c r="DG184" i="18"/>
  <c r="DH184" i="18"/>
  <c r="DF185" i="18"/>
  <c r="DG185" i="18"/>
  <c r="DH185" i="18"/>
  <c r="DF186" i="18"/>
  <c r="DG186" i="18"/>
  <c r="DH186" i="18"/>
  <c r="DF187" i="18"/>
  <c r="DG187" i="18"/>
  <c r="DH187" i="18"/>
  <c r="DF188" i="18"/>
  <c r="DG188" i="18"/>
  <c r="DH188" i="18"/>
  <c r="DF189" i="18"/>
  <c r="DG189" i="18"/>
  <c r="DH189" i="18"/>
  <c r="DF190" i="18"/>
  <c r="DG190" i="18"/>
  <c r="DH190" i="18"/>
  <c r="DF191" i="18"/>
  <c r="DG191" i="18"/>
  <c r="DH191" i="18"/>
  <c r="DF192" i="18"/>
  <c r="DG192" i="18"/>
  <c r="DH192" i="18"/>
  <c r="DF193" i="18"/>
  <c r="DG193" i="18"/>
  <c r="DH193" i="18"/>
  <c r="DF194" i="18"/>
  <c r="DG194" i="18"/>
  <c r="DH194" i="18"/>
  <c r="DF195" i="18"/>
  <c r="DG195" i="18"/>
  <c r="DH195" i="18"/>
  <c r="DF196" i="18"/>
  <c r="DG196" i="18"/>
  <c r="DH196" i="18"/>
  <c r="DF197" i="18"/>
  <c r="DG197" i="18"/>
  <c r="DH197" i="18"/>
  <c r="DF198" i="18"/>
  <c r="DG198" i="18"/>
  <c r="DH198" i="18"/>
  <c r="DF199" i="18"/>
  <c r="DG199" i="18"/>
  <c r="DH199" i="18"/>
  <c r="DF200" i="18"/>
  <c r="DG200" i="18"/>
  <c r="DH200" i="18"/>
  <c r="DF201" i="18"/>
  <c r="DG201" i="18"/>
  <c r="DH201" i="18"/>
  <c r="DF202" i="18"/>
  <c r="DG202" i="18"/>
  <c r="DH202" i="18"/>
  <c r="DF203" i="18"/>
  <c r="DG203" i="18"/>
  <c r="DH203" i="18"/>
  <c r="DF204" i="18"/>
  <c r="DG204" i="18"/>
  <c r="DH204" i="18"/>
  <c r="DF205" i="18"/>
  <c r="DG205" i="18"/>
  <c r="DH205" i="18"/>
  <c r="DF206" i="18"/>
  <c r="DG206" i="18"/>
  <c r="DH206" i="18"/>
  <c r="DF207" i="18"/>
  <c r="DG207" i="18"/>
  <c r="DH207" i="18"/>
  <c r="DF208" i="18"/>
  <c r="DG208" i="18"/>
  <c r="DH208" i="18"/>
  <c r="DF209" i="18"/>
  <c r="DG209" i="18"/>
  <c r="DH209" i="18"/>
  <c r="DF210" i="18"/>
  <c r="DG210" i="18"/>
  <c r="DH210" i="18"/>
  <c r="DF211" i="18"/>
  <c r="DG211" i="18"/>
  <c r="DH211" i="18"/>
  <c r="DF212" i="18"/>
  <c r="DG212" i="18"/>
  <c r="DH212" i="18"/>
  <c r="DF213" i="18"/>
  <c r="DG213" i="18"/>
  <c r="DH213" i="18"/>
  <c r="DF214" i="18"/>
  <c r="DG214" i="18"/>
  <c r="DH214" i="18"/>
  <c r="DF215" i="18"/>
  <c r="DG215" i="18"/>
  <c r="DH215" i="18"/>
  <c r="DF216" i="18"/>
  <c r="DG216" i="18"/>
  <c r="DH216" i="18"/>
  <c r="DF217" i="18"/>
  <c r="DG217" i="18"/>
  <c r="DH217" i="18"/>
  <c r="DF218" i="18"/>
  <c r="DG218" i="18"/>
  <c r="DH218" i="18"/>
  <c r="DF219" i="18"/>
  <c r="DG219" i="18"/>
  <c r="DH219" i="18"/>
  <c r="DF220" i="18"/>
  <c r="DG220" i="18"/>
  <c r="DH220" i="18"/>
  <c r="DF221" i="18"/>
  <c r="DG221" i="18"/>
  <c r="DH221" i="18"/>
  <c r="DF222" i="18"/>
  <c r="DG222" i="18"/>
  <c r="DH222" i="18"/>
  <c r="DF223" i="18"/>
  <c r="DG223" i="18"/>
  <c r="DH223" i="18"/>
  <c r="DF224" i="18"/>
  <c r="DG224" i="18"/>
  <c r="DH224" i="18"/>
  <c r="DF225" i="18"/>
  <c r="DG225" i="18"/>
  <c r="DH225" i="18"/>
  <c r="DF226" i="18"/>
  <c r="DG226" i="18"/>
  <c r="DH226" i="18"/>
  <c r="DF227" i="18"/>
  <c r="DG227" i="18"/>
  <c r="DH227" i="18"/>
  <c r="DF228" i="18"/>
  <c r="DG228" i="18"/>
  <c r="DH228" i="18"/>
  <c r="DF229" i="18"/>
  <c r="DG229" i="18"/>
  <c r="DH229" i="18"/>
  <c r="DF230" i="18"/>
  <c r="DG230" i="18"/>
  <c r="DH230" i="18"/>
  <c r="DF231" i="18"/>
  <c r="DG231" i="18"/>
  <c r="DH231" i="18"/>
  <c r="DF232" i="18"/>
  <c r="DG232" i="18"/>
  <c r="DH232" i="18"/>
  <c r="DF233" i="18"/>
  <c r="DG233" i="18"/>
  <c r="DH233" i="18"/>
  <c r="DF234" i="18"/>
  <c r="DG234" i="18"/>
  <c r="DH234" i="18"/>
  <c r="DF235" i="18"/>
  <c r="DG235" i="18"/>
  <c r="DH235" i="18"/>
  <c r="DF236" i="18"/>
  <c r="DG236" i="18"/>
  <c r="DH236" i="18"/>
  <c r="DF237" i="18"/>
  <c r="DG237" i="18"/>
  <c r="DH237" i="18"/>
  <c r="DF238" i="18"/>
  <c r="DG238" i="18"/>
  <c r="DH238" i="18"/>
  <c r="DF239" i="18"/>
  <c r="DG239" i="18"/>
  <c r="DH239" i="18"/>
  <c r="DF240" i="18"/>
  <c r="DG240" i="18"/>
  <c r="DH240" i="18"/>
  <c r="DF241" i="18"/>
  <c r="DG241" i="18"/>
  <c r="DH241" i="18"/>
  <c r="DF242" i="18"/>
  <c r="DG242" i="18"/>
  <c r="DH242" i="18"/>
  <c r="DF243" i="18"/>
  <c r="DG243" i="18"/>
  <c r="DH243" i="18"/>
  <c r="DF244" i="18"/>
  <c r="DG244" i="18"/>
  <c r="DH244" i="18"/>
  <c r="DF245" i="18"/>
  <c r="DG245" i="18"/>
  <c r="DH245" i="18"/>
  <c r="DF246" i="18"/>
  <c r="DG246" i="18"/>
  <c r="DH246" i="18"/>
  <c r="DF247" i="18"/>
  <c r="DG247" i="18"/>
  <c r="DH247" i="18"/>
  <c r="DF248" i="18"/>
  <c r="DG248" i="18"/>
  <c r="DH248" i="18"/>
  <c r="DF249" i="18"/>
  <c r="DG249" i="18"/>
  <c r="DH249" i="18"/>
  <c r="DF250" i="18"/>
  <c r="DG250" i="18"/>
  <c r="DH250" i="18"/>
  <c r="DF251" i="18"/>
  <c r="DG251" i="18"/>
  <c r="DH251" i="18"/>
  <c r="DF252" i="18"/>
  <c r="DG252" i="18"/>
  <c r="DH252" i="18"/>
  <c r="DF253" i="18"/>
  <c r="DG253" i="18"/>
  <c r="DH253" i="18"/>
  <c r="DF254" i="18"/>
  <c r="DG254" i="18"/>
  <c r="DH254" i="18"/>
  <c r="DF255" i="18"/>
  <c r="DG255" i="18"/>
  <c r="DH255" i="18"/>
  <c r="DF256" i="18"/>
  <c r="DG256" i="18"/>
  <c r="DH256" i="18"/>
  <c r="DF257" i="18"/>
  <c r="DG257" i="18"/>
  <c r="DH257" i="18"/>
  <c r="DF258" i="18"/>
  <c r="DG258" i="18"/>
  <c r="DH258" i="18"/>
  <c r="DF259" i="18"/>
  <c r="DG259" i="18"/>
  <c r="DH259" i="18"/>
  <c r="DF260" i="18"/>
  <c r="DG260" i="18"/>
  <c r="DH260" i="18"/>
  <c r="DF261" i="18"/>
  <c r="DG261" i="18"/>
  <c r="DH261" i="18"/>
  <c r="DF262" i="18"/>
  <c r="DG262" i="18"/>
  <c r="DH262" i="18"/>
  <c r="DF263" i="18"/>
  <c r="DG263" i="18"/>
  <c r="DH263" i="18"/>
  <c r="DF264" i="18"/>
  <c r="DG264" i="18"/>
  <c r="DH264" i="18"/>
  <c r="DF265" i="18"/>
  <c r="DG265" i="18"/>
  <c r="DH265" i="18"/>
  <c r="DF266" i="18"/>
  <c r="DG266" i="18"/>
  <c r="DH266" i="18"/>
  <c r="DF267" i="18"/>
  <c r="DG267" i="18"/>
  <c r="DH267" i="18"/>
  <c r="DF268" i="18"/>
  <c r="DG268" i="18"/>
  <c r="DH268" i="18"/>
  <c r="DF269" i="18"/>
  <c r="DG269" i="18"/>
  <c r="DH269" i="18"/>
  <c r="DF270" i="18"/>
  <c r="DG270" i="18"/>
  <c r="DH270" i="18"/>
  <c r="DF271" i="18"/>
  <c r="DG271" i="18"/>
  <c r="DH271" i="18"/>
  <c r="DF272" i="18"/>
  <c r="DG272" i="18"/>
  <c r="DH272" i="18"/>
  <c r="DF273" i="18"/>
  <c r="DG273" i="18"/>
  <c r="DH273" i="18"/>
  <c r="DF274" i="18"/>
  <c r="DG274" i="18"/>
  <c r="DH274" i="18"/>
  <c r="DF275" i="18"/>
  <c r="DG275" i="18"/>
  <c r="DH275" i="18"/>
  <c r="DF276" i="18"/>
  <c r="DG276" i="18"/>
  <c r="DH276" i="18"/>
  <c r="DF277" i="18"/>
  <c r="DG277" i="18"/>
  <c r="DH277" i="18"/>
  <c r="DF278" i="18"/>
  <c r="DG278" i="18"/>
  <c r="DH278" i="18"/>
  <c r="DF279" i="18"/>
  <c r="DG279" i="18"/>
  <c r="DH279" i="18"/>
  <c r="DF280" i="18"/>
  <c r="DG280" i="18"/>
  <c r="DH280" i="18"/>
  <c r="DF281" i="18"/>
  <c r="DG281" i="18"/>
  <c r="DH281" i="18"/>
  <c r="DF282" i="18"/>
  <c r="DG282" i="18"/>
  <c r="DH282" i="18"/>
  <c r="DF283" i="18"/>
  <c r="DG283" i="18"/>
  <c r="DH283" i="18"/>
  <c r="DF284" i="18"/>
  <c r="DG284" i="18"/>
  <c r="DH284" i="18"/>
  <c r="DF285" i="18"/>
  <c r="DG285" i="18"/>
  <c r="DH285" i="18"/>
  <c r="DF286" i="18"/>
  <c r="DG286" i="18"/>
  <c r="DH286" i="18"/>
  <c r="DF287" i="18"/>
  <c r="DG287" i="18"/>
  <c r="DH287" i="18"/>
  <c r="DF288" i="18"/>
  <c r="DG288" i="18"/>
  <c r="DH288" i="18"/>
  <c r="DF289" i="18"/>
  <c r="DG289" i="18"/>
  <c r="DH289" i="18"/>
  <c r="DF290" i="18"/>
  <c r="DG290" i="18"/>
  <c r="DH290" i="18"/>
  <c r="DF291" i="18"/>
  <c r="DG291" i="18"/>
  <c r="DH291" i="18"/>
  <c r="DF292" i="18"/>
  <c r="DG292" i="18"/>
  <c r="DH292" i="18"/>
  <c r="DF293" i="18"/>
  <c r="DG293" i="18"/>
  <c r="DH293" i="18"/>
  <c r="DF294" i="18"/>
  <c r="DG294" i="18"/>
  <c r="DH294" i="18"/>
  <c r="DF295" i="18"/>
  <c r="DG295" i="18"/>
  <c r="DH295" i="18"/>
  <c r="DF296" i="18"/>
  <c r="DG296" i="18"/>
  <c r="DH296" i="18"/>
  <c r="DF297" i="18"/>
  <c r="DG297" i="18"/>
  <c r="DH297" i="18"/>
  <c r="DF298" i="18"/>
  <c r="DG298" i="18"/>
  <c r="DH298" i="18"/>
  <c r="DF299" i="18"/>
  <c r="DG299" i="18"/>
  <c r="DH299" i="18"/>
  <c r="DF300" i="18"/>
  <c r="DG300" i="18"/>
  <c r="DH300" i="18"/>
  <c r="DF301" i="18"/>
  <c r="DG301" i="18"/>
  <c r="DH301" i="18"/>
  <c r="DF302" i="18"/>
  <c r="DG302" i="18"/>
  <c r="DH302" i="18"/>
  <c r="DF303" i="18"/>
  <c r="DG303" i="18"/>
  <c r="DH303" i="18"/>
  <c r="DF304" i="18"/>
  <c r="DG304" i="18"/>
  <c r="DH304" i="18"/>
  <c r="DF305" i="18"/>
  <c r="DG305" i="18"/>
  <c r="DH305" i="18"/>
  <c r="DF306" i="18"/>
  <c r="DG306" i="18"/>
  <c r="DH306" i="18"/>
  <c r="DF307" i="18"/>
  <c r="DG307" i="18"/>
  <c r="DH307" i="18"/>
  <c r="DF308" i="18"/>
  <c r="DG308" i="18"/>
  <c r="DH308" i="18"/>
  <c r="DF309" i="18"/>
  <c r="DG309" i="18"/>
  <c r="DH309" i="18"/>
  <c r="DF310" i="18"/>
  <c r="DG310" i="18"/>
  <c r="DH310" i="18"/>
  <c r="DF311" i="18"/>
  <c r="DG311" i="18"/>
  <c r="DH311" i="18"/>
  <c r="DF312" i="18"/>
  <c r="DG312" i="18"/>
  <c r="DH312" i="18"/>
  <c r="DF313" i="18"/>
  <c r="DG313" i="18"/>
  <c r="DH313" i="18"/>
  <c r="DF314" i="18"/>
  <c r="DG314" i="18"/>
  <c r="DH314" i="18"/>
  <c r="DF315" i="18"/>
  <c r="DG315" i="18"/>
  <c r="DH315" i="18"/>
  <c r="DF316" i="18"/>
  <c r="DG316" i="18"/>
  <c r="DH316" i="18"/>
  <c r="DF317" i="18"/>
  <c r="DG317" i="18"/>
  <c r="DH317" i="18"/>
  <c r="DF318" i="18"/>
  <c r="DG318" i="18"/>
  <c r="DH318" i="18"/>
  <c r="DF319" i="18"/>
  <c r="DG319" i="18"/>
  <c r="DH319" i="18"/>
  <c r="DF320" i="18"/>
  <c r="DG320" i="18"/>
  <c r="DH320" i="18"/>
  <c r="DF321" i="18"/>
  <c r="DG321" i="18"/>
  <c r="DH321" i="18"/>
  <c r="DF322" i="18"/>
  <c r="DG322" i="18"/>
  <c r="DH322" i="18"/>
  <c r="DF323" i="18"/>
  <c r="DG323" i="18"/>
  <c r="DH323" i="18"/>
  <c r="DF324" i="18"/>
  <c r="DG324" i="18"/>
  <c r="DH324" i="18"/>
  <c r="DF325" i="18"/>
  <c r="DG325" i="18"/>
  <c r="DH325" i="18"/>
  <c r="DF326" i="18"/>
  <c r="DG326" i="18"/>
  <c r="DH326" i="18"/>
  <c r="DF327" i="18"/>
  <c r="DG327" i="18"/>
  <c r="DH327" i="18"/>
  <c r="DF328" i="18"/>
  <c r="DG328" i="18"/>
  <c r="DH328" i="18"/>
  <c r="DF329" i="18"/>
  <c r="DG329" i="18"/>
  <c r="DH329" i="18"/>
  <c r="DF330" i="18"/>
  <c r="DG330" i="18"/>
  <c r="DH330" i="18"/>
  <c r="DF331" i="18"/>
  <c r="DG331" i="18"/>
  <c r="DH331" i="18"/>
  <c r="DF332" i="18"/>
  <c r="DG332" i="18"/>
  <c r="DH332" i="18"/>
  <c r="DF333" i="18"/>
  <c r="DG333" i="18"/>
  <c r="DH333" i="18"/>
  <c r="DF334" i="18"/>
  <c r="DG334" i="18"/>
  <c r="DH334" i="18"/>
  <c r="DF335" i="18"/>
  <c r="DG335" i="18"/>
  <c r="DH335" i="18"/>
  <c r="DF336" i="18"/>
  <c r="DG336" i="18"/>
  <c r="DH336" i="18"/>
  <c r="DF337" i="18"/>
  <c r="DG337" i="18"/>
  <c r="DH337" i="18"/>
  <c r="DF338" i="18"/>
  <c r="DG338" i="18"/>
  <c r="DH338" i="18"/>
  <c r="DF339" i="18"/>
  <c r="DG339" i="18"/>
  <c r="DH339" i="18"/>
  <c r="DF340" i="18"/>
  <c r="DG340" i="18"/>
  <c r="DH340" i="18"/>
  <c r="DF341" i="18"/>
  <c r="DG341" i="18"/>
  <c r="DH341" i="18"/>
  <c r="DF342" i="18"/>
  <c r="DG342" i="18"/>
  <c r="DH342" i="18"/>
  <c r="DF343" i="18"/>
  <c r="DG343" i="18"/>
  <c r="DH343" i="18"/>
  <c r="DF344" i="18"/>
  <c r="DG344" i="18"/>
  <c r="DH344" i="18"/>
  <c r="DH11" i="18"/>
  <c r="DG11" i="18"/>
  <c r="DF11" i="18"/>
  <c r="DE11" i="18"/>
  <c r="CP350" i="18"/>
  <c r="CQ350" i="18"/>
  <c r="CR350" i="18"/>
  <c r="CP351" i="18"/>
  <c r="CQ351" i="18"/>
  <c r="CR351" i="18"/>
  <c r="CP352" i="18"/>
  <c r="CQ352" i="18"/>
  <c r="CR352" i="18"/>
  <c r="CP353" i="18"/>
  <c r="CQ353" i="18"/>
  <c r="CR353" i="18"/>
  <c r="CP354" i="18"/>
  <c r="CQ354" i="18"/>
  <c r="CR354" i="18"/>
  <c r="CP355" i="18"/>
  <c r="CQ355" i="18"/>
  <c r="CR355" i="18"/>
  <c r="CP356" i="18"/>
  <c r="CQ356" i="18"/>
  <c r="CR356" i="18"/>
  <c r="CP357" i="18"/>
  <c r="CQ357" i="18"/>
  <c r="CR357" i="18"/>
  <c r="CP358" i="18"/>
  <c r="CQ358" i="18"/>
  <c r="CR358" i="18"/>
  <c r="CP359" i="18"/>
  <c r="CQ359" i="18"/>
  <c r="CR359" i="18"/>
  <c r="CP360" i="18"/>
  <c r="CQ360" i="18"/>
  <c r="CR360" i="18"/>
  <c r="CP361" i="18"/>
  <c r="CQ361" i="18"/>
  <c r="CR361" i="18"/>
  <c r="CP362" i="18"/>
  <c r="CQ362" i="18"/>
  <c r="CR362" i="18"/>
  <c r="CP363" i="18"/>
  <c r="CQ363" i="18"/>
  <c r="CR363" i="18"/>
  <c r="CP364" i="18"/>
  <c r="CQ364" i="18"/>
  <c r="CR364" i="18"/>
  <c r="CP365" i="18"/>
  <c r="CQ365" i="18"/>
  <c r="CR365" i="18"/>
  <c r="CP366" i="18"/>
  <c r="CQ366" i="18"/>
  <c r="CR366" i="18"/>
  <c r="CP367" i="18"/>
  <c r="CQ367" i="18"/>
  <c r="CR367" i="18"/>
  <c r="CP368" i="18"/>
  <c r="CQ368" i="18"/>
  <c r="CR368" i="18"/>
  <c r="CP369" i="18"/>
  <c r="CQ369" i="18"/>
  <c r="CR369" i="18"/>
  <c r="CP370" i="18"/>
  <c r="CQ370" i="18"/>
  <c r="CR370" i="18"/>
  <c r="CP371" i="18"/>
  <c r="CQ371" i="18"/>
  <c r="CR371" i="18"/>
  <c r="CP372" i="18"/>
  <c r="CQ372" i="18"/>
  <c r="CR372" i="18"/>
  <c r="CP373" i="18"/>
  <c r="CQ373" i="18"/>
  <c r="CR373" i="18"/>
  <c r="CP374" i="18"/>
  <c r="CQ374" i="18"/>
  <c r="CR374" i="18"/>
  <c r="CP375" i="18"/>
  <c r="CQ375" i="18"/>
  <c r="CR375" i="18"/>
  <c r="CR349" i="18"/>
  <c r="CQ349" i="18"/>
  <c r="CP349" i="18"/>
  <c r="CO349" i="18"/>
  <c r="CO337" i="18"/>
  <c r="CO338" i="18"/>
  <c r="CO339" i="18"/>
  <c r="CO340" i="18"/>
  <c r="CO341" i="18"/>
  <c r="CO342" i="18"/>
  <c r="CP12" i="18"/>
  <c r="CQ12" i="18"/>
  <c r="CR12" i="18"/>
  <c r="CP13" i="18"/>
  <c r="CQ13" i="18"/>
  <c r="CR13" i="18"/>
  <c r="CP14" i="18"/>
  <c r="CQ14" i="18"/>
  <c r="CR14" i="18"/>
  <c r="CP15" i="18"/>
  <c r="CQ15" i="18"/>
  <c r="CR15" i="18"/>
  <c r="CP16" i="18"/>
  <c r="CQ16" i="18"/>
  <c r="CR16" i="18"/>
  <c r="CP17" i="18"/>
  <c r="CQ17" i="18"/>
  <c r="CR17" i="18"/>
  <c r="CP18" i="18"/>
  <c r="CQ18" i="18"/>
  <c r="CR18" i="18"/>
  <c r="CP19" i="18"/>
  <c r="CQ19" i="18"/>
  <c r="CR19" i="18"/>
  <c r="CP20" i="18"/>
  <c r="CQ20" i="18"/>
  <c r="CR20" i="18"/>
  <c r="CP21" i="18"/>
  <c r="CQ21" i="18"/>
  <c r="CR21" i="18"/>
  <c r="CP22" i="18"/>
  <c r="CQ22" i="18"/>
  <c r="CR22" i="18"/>
  <c r="CP23" i="18"/>
  <c r="CQ23" i="18"/>
  <c r="CR23" i="18"/>
  <c r="CP24" i="18"/>
  <c r="CQ24" i="18"/>
  <c r="CR24" i="18"/>
  <c r="CP25" i="18"/>
  <c r="CQ25" i="18"/>
  <c r="CR25" i="18"/>
  <c r="CP26" i="18"/>
  <c r="CQ26" i="18"/>
  <c r="CR26" i="18"/>
  <c r="CP27" i="18"/>
  <c r="CQ27" i="18"/>
  <c r="CR27" i="18"/>
  <c r="CP28" i="18"/>
  <c r="CQ28" i="18"/>
  <c r="CR28" i="18"/>
  <c r="CP29" i="18"/>
  <c r="CQ29" i="18"/>
  <c r="CR29" i="18"/>
  <c r="CP30" i="18"/>
  <c r="CQ30" i="18"/>
  <c r="CR30" i="18"/>
  <c r="CP31" i="18"/>
  <c r="CQ31" i="18"/>
  <c r="CR31" i="18"/>
  <c r="CP32" i="18"/>
  <c r="CQ32" i="18"/>
  <c r="CR32" i="18"/>
  <c r="CP33" i="18"/>
  <c r="CQ33" i="18"/>
  <c r="CR33" i="18"/>
  <c r="CP34" i="18"/>
  <c r="CQ34" i="18"/>
  <c r="CR34" i="18"/>
  <c r="CP35" i="18"/>
  <c r="CQ35" i="18"/>
  <c r="CR35" i="18"/>
  <c r="CP36" i="18"/>
  <c r="CQ36" i="18"/>
  <c r="CR36" i="18"/>
  <c r="CP37" i="18"/>
  <c r="CQ37" i="18"/>
  <c r="CR37" i="18"/>
  <c r="CP38" i="18"/>
  <c r="CQ38" i="18"/>
  <c r="CR38" i="18"/>
  <c r="CP39" i="18"/>
  <c r="CQ39" i="18"/>
  <c r="CR39" i="18"/>
  <c r="CP40" i="18"/>
  <c r="CQ40" i="18"/>
  <c r="CR40" i="18"/>
  <c r="CP41" i="18"/>
  <c r="CQ41" i="18"/>
  <c r="CR41" i="18"/>
  <c r="CP42" i="18"/>
  <c r="CQ42" i="18"/>
  <c r="CR42" i="18"/>
  <c r="CP43" i="18"/>
  <c r="CQ43" i="18"/>
  <c r="CR43" i="18"/>
  <c r="CP44" i="18"/>
  <c r="CQ44" i="18"/>
  <c r="CR44" i="18"/>
  <c r="CP45" i="18"/>
  <c r="CQ45" i="18"/>
  <c r="CR45" i="18"/>
  <c r="CP46" i="18"/>
  <c r="CQ46" i="18"/>
  <c r="CR46" i="18"/>
  <c r="CP47" i="18"/>
  <c r="CQ47" i="18"/>
  <c r="CR47" i="18"/>
  <c r="CP48" i="18"/>
  <c r="CQ48" i="18"/>
  <c r="CR48" i="18"/>
  <c r="CP49" i="18"/>
  <c r="CQ49" i="18"/>
  <c r="CR49" i="18"/>
  <c r="CP50" i="18"/>
  <c r="CQ50" i="18"/>
  <c r="CR50" i="18"/>
  <c r="CP51" i="18"/>
  <c r="CQ51" i="18"/>
  <c r="CR51" i="18"/>
  <c r="CP52" i="18"/>
  <c r="CQ52" i="18"/>
  <c r="CR52" i="18"/>
  <c r="CP53" i="18"/>
  <c r="CQ53" i="18"/>
  <c r="CR53" i="18"/>
  <c r="CP54" i="18"/>
  <c r="CQ54" i="18"/>
  <c r="CR54" i="18"/>
  <c r="CP55" i="18"/>
  <c r="CQ55" i="18"/>
  <c r="CR55" i="18"/>
  <c r="CP56" i="18"/>
  <c r="CQ56" i="18"/>
  <c r="CR56" i="18"/>
  <c r="CP57" i="18"/>
  <c r="CQ57" i="18"/>
  <c r="CR57" i="18"/>
  <c r="CP58" i="18"/>
  <c r="CQ58" i="18"/>
  <c r="CR58" i="18"/>
  <c r="CP59" i="18"/>
  <c r="CQ59" i="18"/>
  <c r="CR59" i="18"/>
  <c r="CP60" i="18"/>
  <c r="CQ60" i="18"/>
  <c r="CR60" i="18"/>
  <c r="CP61" i="18"/>
  <c r="CQ61" i="18"/>
  <c r="CR61" i="18"/>
  <c r="CP62" i="18"/>
  <c r="CQ62" i="18"/>
  <c r="CR62" i="18"/>
  <c r="CP63" i="18"/>
  <c r="CQ63" i="18"/>
  <c r="CR63" i="18"/>
  <c r="CP64" i="18"/>
  <c r="CQ64" i="18"/>
  <c r="CR64" i="18"/>
  <c r="CP65" i="18"/>
  <c r="CQ65" i="18"/>
  <c r="CR65" i="18"/>
  <c r="CP66" i="18"/>
  <c r="CQ66" i="18"/>
  <c r="CR66" i="18"/>
  <c r="CP67" i="18"/>
  <c r="CQ67" i="18"/>
  <c r="CR67" i="18"/>
  <c r="CP68" i="18"/>
  <c r="CQ68" i="18"/>
  <c r="CR68" i="18"/>
  <c r="CP69" i="18"/>
  <c r="CQ69" i="18"/>
  <c r="CR69" i="18"/>
  <c r="CP70" i="18"/>
  <c r="CQ70" i="18"/>
  <c r="CR70" i="18"/>
  <c r="CP71" i="18"/>
  <c r="CQ71" i="18"/>
  <c r="CR71" i="18"/>
  <c r="CP72" i="18"/>
  <c r="CQ72" i="18"/>
  <c r="CR72" i="18"/>
  <c r="CP73" i="18"/>
  <c r="CQ73" i="18"/>
  <c r="CR73" i="18"/>
  <c r="CP74" i="18"/>
  <c r="CQ74" i="18"/>
  <c r="CR74" i="18"/>
  <c r="CP75" i="18"/>
  <c r="CQ75" i="18"/>
  <c r="CR75" i="18"/>
  <c r="CP76" i="18"/>
  <c r="CQ76" i="18"/>
  <c r="CR76" i="18"/>
  <c r="CP77" i="18"/>
  <c r="CQ77" i="18"/>
  <c r="CR77" i="18"/>
  <c r="CP78" i="18"/>
  <c r="CQ78" i="18"/>
  <c r="CR78" i="18"/>
  <c r="CP79" i="18"/>
  <c r="CQ79" i="18"/>
  <c r="CR79" i="18"/>
  <c r="CP80" i="18"/>
  <c r="CQ80" i="18"/>
  <c r="CR80" i="18"/>
  <c r="CP81" i="18"/>
  <c r="CQ81" i="18"/>
  <c r="CR81" i="18"/>
  <c r="CP82" i="18"/>
  <c r="CQ82" i="18"/>
  <c r="CR82" i="18"/>
  <c r="CP83" i="18"/>
  <c r="CQ83" i="18"/>
  <c r="CR83" i="18"/>
  <c r="CP84" i="18"/>
  <c r="CQ84" i="18"/>
  <c r="CR84" i="18"/>
  <c r="CP85" i="18"/>
  <c r="CQ85" i="18"/>
  <c r="CR85" i="18"/>
  <c r="CP86" i="18"/>
  <c r="CQ86" i="18"/>
  <c r="CR86" i="18"/>
  <c r="CP87" i="18"/>
  <c r="CQ87" i="18"/>
  <c r="CR87" i="18"/>
  <c r="CP88" i="18"/>
  <c r="CQ88" i="18"/>
  <c r="CR88" i="18"/>
  <c r="CP89" i="18"/>
  <c r="CQ89" i="18"/>
  <c r="CR89" i="18"/>
  <c r="CP90" i="18"/>
  <c r="CQ90" i="18"/>
  <c r="CR90" i="18"/>
  <c r="CP91" i="18"/>
  <c r="CQ91" i="18"/>
  <c r="CR91" i="18"/>
  <c r="CP92" i="18"/>
  <c r="CQ92" i="18"/>
  <c r="CR92" i="18"/>
  <c r="CP93" i="18"/>
  <c r="CQ93" i="18"/>
  <c r="CR93" i="18"/>
  <c r="CP94" i="18"/>
  <c r="CQ94" i="18"/>
  <c r="CR94" i="18"/>
  <c r="CP95" i="18"/>
  <c r="CQ95" i="18"/>
  <c r="CR95" i="18"/>
  <c r="CP96" i="18"/>
  <c r="CQ96" i="18"/>
  <c r="CR96" i="18"/>
  <c r="CP97" i="18"/>
  <c r="CQ97" i="18"/>
  <c r="CR97" i="18"/>
  <c r="CP98" i="18"/>
  <c r="CQ98" i="18"/>
  <c r="CR98" i="18"/>
  <c r="CP99" i="18"/>
  <c r="CQ99" i="18"/>
  <c r="CR99" i="18"/>
  <c r="CP100" i="18"/>
  <c r="CQ100" i="18"/>
  <c r="CR100" i="18"/>
  <c r="CP101" i="18"/>
  <c r="CQ101" i="18"/>
  <c r="CR101" i="18"/>
  <c r="CP102" i="18"/>
  <c r="CQ102" i="18"/>
  <c r="CR102" i="18"/>
  <c r="CP103" i="18"/>
  <c r="CQ103" i="18"/>
  <c r="CR103" i="18"/>
  <c r="CP104" i="18"/>
  <c r="CQ104" i="18"/>
  <c r="CR104" i="18"/>
  <c r="CP105" i="18"/>
  <c r="CQ105" i="18"/>
  <c r="CR105" i="18"/>
  <c r="CP106" i="18"/>
  <c r="CQ106" i="18"/>
  <c r="CR106" i="18"/>
  <c r="CP107" i="18"/>
  <c r="CQ107" i="18"/>
  <c r="CR107" i="18"/>
  <c r="CP108" i="18"/>
  <c r="CQ108" i="18"/>
  <c r="CR108" i="18"/>
  <c r="CP109" i="18"/>
  <c r="CQ109" i="18"/>
  <c r="CR109" i="18"/>
  <c r="CP110" i="18"/>
  <c r="CQ110" i="18"/>
  <c r="CR110" i="18"/>
  <c r="CP111" i="18"/>
  <c r="CQ111" i="18"/>
  <c r="CR111" i="18"/>
  <c r="CP112" i="18"/>
  <c r="CQ112" i="18"/>
  <c r="CR112" i="18"/>
  <c r="CP113" i="18"/>
  <c r="CQ113" i="18"/>
  <c r="CR113" i="18"/>
  <c r="CP114" i="18"/>
  <c r="CQ114" i="18"/>
  <c r="CR114" i="18"/>
  <c r="CP115" i="18"/>
  <c r="CQ115" i="18"/>
  <c r="CR115" i="18"/>
  <c r="CP116" i="18"/>
  <c r="CQ116" i="18"/>
  <c r="CR116" i="18"/>
  <c r="CP117" i="18"/>
  <c r="CQ117" i="18"/>
  <c r="CR117" i="18"/>
  <c r="CP118" i="18"/>
  <c r="CQ118" i="18"/>
  <c r="CR118" i="18"/>
  <c r="CP119" i="18"/>
  <c r="CQ119" i="18"/>
  <c r="CR119" i="18"/>
  <c r="CP120" i="18"/>
  <c r="CQ120" i="18"/>
  <c r="CR120" i="18"/>
  <c r="CP121" i="18"/>
  <c r="CQ121" i="18"/>
  <c r="CR121" i="18"/>
  <c r="CP122" i="18"/>
  <c r="CQ122" i="18"/>
  <c r="CR122" i="18"/>
  <c r="CP123" i="18"/>
  <c r="CQ123" i="18"/>
  <c r="CR123" i="18"/>
  <c r="CP124" i="18"/>
  <c r="CQ124" i="18"/>
  <c r="CR124" i="18"/>
  <c r="CP125" i="18"/>
  <c r="CQ125" i="18"/>
  <c r="CR125" i="18"/>
  <c r="CP126" i="18"/>
  <c r="CQ126" i="18"/>
  <c r="CR126" i="18"/>
  <c r="CP127" i="18"/>
  <c r="CQ127" i="18"/>
  <c r="CR127" i="18"/>
  <c r="CP128" i="18"/>
  <c r="CQ128" i="18"/>
  <c r="CR128" i="18"/>
  <c r="CP129" i="18"/>
  <c r="CQ129" i="18"/>
  <c r="CR129" i="18"/>
  <c r="CP130" i="18"/>
  <c r="CQ130" i="18"/>
  <c r="CR130" i="18"/>
  <c r="CP131" i="18"/>
  <c r="CQ131" i="18"/>
  <c r="CR131" i="18"/>
  <c r="CP132" i="18"/>
  <c r="CQ132" i="18"/>
  <c r="CR132" i="18"/>
  <c r="CP133" i="18"/>
  <c r="CQ133" i="18"/>
  <c r="CR133" i="18"/>
  <c r="CP134" i="18"/>
  <c r="CQ134" i="18"/>
  <c r="CR134" i="18"/>
  <c r="CP135" i="18"/>
  <c r="CQ135" i="18"/>
  <c r="CR135" i="18"/>
  <c r="CP136" i="18"/>
  <c r="CQ136" i="18"/>
  <c r="CR136" i="18"/>
  <c r="CP137" i="18"/>
  <c r="CQ137" i="18"/>
  <c r="CR137" i="18"/>
  <c r="CP138" i="18"/>
  <c r="CQ138" i="18"/>
  <c r="CR138" i="18"/>
  <c r="CP139" i="18"/>
  <c r="CQ139" i="18"/>
  <c r="CR139" i="18"/>
  <c r="CP140" i="18"/>
  <c r="CQ140" i="18"/>
  <c r="CR140" i="18"/>
  <c r="CP141" i="18"/>
  <c r="CQ141" i="18"/>
  <c r="CR141" i="18"/>
  <c r="CP142" i="18"/>
  <c r="CQ142" i="18"/>
  <c r="CR142" i="18"/>
  <c r="CP143" i="18"/>
  <c r="CQ143" i="18"/>
  <c r="CR143" i="18"/>
  <c r="CP144" i="18"/>
  <c r="CQ144" i="18"/>
  <c r="CR144" i="18"/>
  <c r="CP145" i="18"/>
  <c r="CQ145" i="18"/>
  <c r="CR145" i="18"/>
  <c r="CP146" i="18"/>
  <c r="CQ146" i="18"/>
  <c r="CR146" i="18"/>
  <c r="CP147" i="18"/>
  <c r="CQ147" i="18"/>
  <c r="CR147" i="18"/>
  <c r="CP148" i="18"/>
  <c r="CQ148" i="18"/>
  <c r="CR148" i="18"/>
  <c r="CP149" i="18"/>
  <c r="CQ149" i="18"/>
  <c r="CR149" i="18"/>
  <c r="CP150" i="18"/>
  <c r="CQ150" i="18"/>
  <c r="CR150" i="18"/>
  <c r="CP151" i="18"/>
  <c r="CQ151" i="18"/>
  <c r="CR151" i="18"/>
  <c r="CP152" i="18"/>
  <c r="CQ152" i="18"/>
  <c r="CR152" i="18"/>
  <c r="CP153" i="18"/>
  <c r="CQ153" i="18"/>
  <c r="CR153" i="18"/>
  <c r="CP154" i="18"/>
  <c r="CQ154" i="18"/>
  <c r="CR154" i="18"/>
  <c r="CP155" i="18"/>
  <c r="CQ155" i="18"/>
  <c r="CR155" i="18"/>
  <c r="CP156" i="18"/>
  <c r="CQ156" i="18"/>
  <c r="CR156" i="18"/>
  <c r="CP157" i="18"/>
  <c r="CQ157" i="18"/>
  <c r="CR157" i="18"/>
  <c r="CP158" i="18"/>
  <c r="CQ158" i="18"/>
  <c r="CR158" i="18"/>
  <c r="CP159" i="18"/>
  <c r="CQ159" i="18"/>
  <c r="CR159" i="18"/>
  <c r="CP160" i="18"/>
  <c r="CQ160" i="18"/>
  <c r="CR160" i="18"/>
  <c r="CP161" i="18"/>
  <c r="CQ161" i="18"/>
  <c r="CR161" i="18"/>
  <c r="CP162" i="18"/>
  <c r="CQ162" i="18"/>
  <c r="CR162" i="18"/>
  <c r="CP163" i="18"/>
  <c r="CQ163" i="18"/>
  <c r="CR163" i="18"/>
  <c r="CP164" i="18"/>
  <c r="CQ164" i="18"/>
  <c r="CR164" i="18"/>
  <c r="CP165" i="18"/>
  <c r="CQ165" i="18"/>
  <c r="CR165" i="18"/>
  <c r="CP166" i="18"/>
  <c r="CQ166" i="18"/>
  <c r="CR166" i="18"/>
  <c r="CP167" i="18"/>
  <c r="CQ167" i="18"/>
  <c r="CR167" i="18"/>
  <c r="CP168" i="18"/>
  <c r="CQ168" i="18"/>
  <c r="CR168" i="18"/>
  <c r="CP169" i="18"/>
  <c r="CQ169" i="18"/>
  <c r="CR169" i="18"/>
  <c r="CP170" i="18"/>
  <c r="CQ170" i="18"/>
  <c r="CR170" i="18"/>
  <c r="CP171" i="18"/>
  <c r="CQ171" i="18"/>
  <c r="CR171" i="18"/>
  <c r="CP172" i="18"/>
  <c r="CQ172" i="18"/>
  <c r="CR172" i="18"/>
  <c r="CP173" i="18"/>
  <c r="CQ173" i="18"/>
  <c r="CR173" i="18"/>
  <c r="CP174" i="18"/>
  <c r="CQ174" i="18"/>
  <c r="CR174" i="18"/>
  <c r="CP175" i="18"/>
  <c r="CQ175" i="18"/>
  <c r="CR175" i="18"/>
  <c r="CP176" i="18"/>
  <c r="CQ176" i="18"/>
  <c r="CR176" i="18"/>
  <c r="CP177" i="18"/>
  <c r="CQ177" i="18"/>
  <c r="CR177" i="18"/>
  <c r="CP178" i="18"/>
  <c r="CQ178" i="18"/>
  <c r="CR178" i="18"/>
  <c r="CP179" i="18"/>
  <c r="CQ179" i="18"/>
  <c r="CR179" i="18"/>
  <c r="CP180" i="18"/>
  <c r="CQ180" i="18"/>
  <c r="CR180" i="18"/>
  <c r="CP181" i="18"/>
  <c r="CQ181" i="18"/>
  <c r="CR181" i="18"/>
  <c r="CP182" i="18"/>
  <c r="CQ182" i="18"/>
  <c r="CR182" i="18"/>
  <c r="CP183" i="18"/>
  <c r="CQ183" i="18"/>
  <c r="CR183" i="18"/>
  <c r="CP184" i="18"/>
  <c r="CQ184" i="18"/>
  <c r="CR184" i="18"/>
  <c r="CP185" i="18"/>
  <c r="CQ185" i="18"/>
  <c r="CR185" i="18"/>
  <c r="CP186" i="18"/>
  <c r="CQ186" i="18"/>
  <c r="CR186" i="18"/>
  <c r="CP187" i="18"/>
  <c r="CQ187" i="18"/>
  <c r="CR187" i="18"/>
  <c r="CP188" i="18"/>
  <c r="CQ188" i="18"/>
  <c r="CR188" i="18"/>
  <c r="CP189" i="18"/>
  <c r="CQ189" i="18"/>
  <c r="CR189" i="18"/>
  <c r="CP190" i="18"/>
  <c r="CQ190" i="18"/>
  <c r="CR190" i="18"/>
  <c r="CP191" i="18"/>
  <c r="CQ191" i="18"/>
  <c r="CR191" i="18"/>
  <c r="CP192" i="18"/>
  <c r="CQ192" i="18"/>
  <c r="CR192" i="18"/>
  <c r="CP193" i="18"/>
  <c r="CQ193" i="18"/>
  <c r="CR193" i="18"/>
  <c r="CP194" i="18"/>
  <c r="CQ194" i="18"/>
  <c r="CR194" i="18"/>
  <c r="CP195" i="18"/>
  <c r="CQ195" i="18"/>
  <c r="CR195" i="18"/>
  <c r="CP196" i="18"/>
  <c r="CQ196" i="18"/>
  <c r="CR196" i="18"/>
  <c r="CP197" i="18"/>
  <c r="CQ197" i="18"/>
  <c r="CR197" i="18"/>
  <c r="CP198" i="18"/>
  <c r="CQ198" i="18"/>
  <c r="CR198" i="18"/>
  <c r="CP199" i="18"/>
  <c r="CQ199" i="18"/>
  <c r="CR199" i="18"/>
  <c r="CP200" i="18"/>
  <c r="CQ200" i="18"/>
  <c r="CR200" i="18"/>
  <c r="CP201" i="18"/>
  <c r="CQ201" i="18"/>
  <c r="CR201" i="18"/>
  <c r="CP202" i="18"/>
  <c r="CQ202" i="18"/>
  <c r="CR202" i="18"/>
  <c r="CP203" i="18"/>
  <c r="CQ203" i="18"/>
  <c r="CR203" i="18"/>
  <c r="CP204" i="18"/>
  <c r="CQ204" i="18"/>
  <c r="CR204" i="18"/>
  <c r="CP205" i="18"/>
  <c r="CQ205" i="18"/>
  <c r="CR205" i="18"/>
  <c r="CP206" i="18"/>
  <c r="CQ206" i="18"/>
  <c r="CR206" i="18"/>
  <c r="CP207" i="18"/>
  <c r="CQ207" i="18"/>
  <c r="CR207" i="18"/>
  <c r="CP208" i="18"/>
  <c r="CQ208" i="18"/>
  <c r="CR208" i="18"/>
  <c r="CP209" i="18"/>
  <c r="CQ209" i="18"/>
  <c r="CR209" i="18"/>
  <c r="CP210" i="18"/>
  <c r="CQ210" i="18"/>
  <c r="CR210" i="18"/>
  <c r="CP211" i="18"/>
  <c r="CQ211" i="18"/>
  <c r="CR211" i="18"/>
  <c r="CP212" i="18"/>
  <c r="CQ212" i="18"/>
  <c r="CR212" i="18"/>
  <c r="CP213" i="18"/>
  <c r="CQ213" i="18"/>
  <c r="CR213" i="18"/>
  <c r="CP214" i="18"/>
  <c r="CQ214" i="18"/>
  <c r="CR214" i="18"/>
  <c r="CP215" i="18"/>
  <c r="CQ215" i="18"/>
  <c r="CR215" i="18"/>
  <c r="CP216" i="18"/>
  <c r="CQ216" i="18"/>
  <c r="CR216" i="18"/>
  <c r="CP217" i="18"/>
  <c r="CQ217" i="18"/>
  <c r="CR217" i="18"/>
  <c r="CP218" i="18"/>
  <c r="CQ218" i="18"/>
  <c r="CR218" i="18"/>
  <c r="CP219" i="18"/>
  <c r="CQ219" i="18"/>
  <c r="CR219" i="18"/>
  <c r="CP220" i="18"/>
  <c r="CQ220" i="18"/>
  <c r="CR220" i="18"/>
  <c r="CP221" i="18"/>
  <c r="CQ221" i="18"/>
  <c r="CR221" i="18"/>
  <c r="CP222" i="18"/>
  <c r="CQ222" i="18"/>
  <c r="CR222" i="18"/>
  <c r="CP223" i="18"/>
  <c r="CQ223" i="18"/>
  <c r="CR223" i="18"/>
  <c r="CP224" i="18"/>
  <c r="CQ224" i="18"/>
  <c r="CR224" i="18"/>
  <c r="CP225" i="18"/>
  <c r="CQ225" i="18"/>
  <c r="CR225" i="18"/>
  <c r="CP226" i="18"/>
  <c r="CQ226" i="18"/>
  <c r="CR226" i="18"/>
  <c r="CP227" i="18"/>
  <c r="CQ227" i="18"/>
  <c r="CR227" i="18"/>
  <c r="CP228" i="18"/>
  <c r="CQ228" i="18"/>
  <c r="CR228" i="18"/>
  <c r="CP229" i="18"/>
  <c r="CQ229" i="18"/>
  <c r="CR229" i="18"/>
  <c r="CP230" i="18"/>
  <c r="CQ230" i="18"/>
  <c r="CR230" i="18"/>
  <c r="CP231" i="18"/>
  <c r="CQ231" i="18"/>
  <c r="CR231" i="18"/>
  <c r="CP232" i="18"/>
  <c r="CQ232" i="18"/>
  <c r="CR232" i="18"/>
  <c r="CP233" i="18"/>
  <c r="CQ233" i="18"/>
  <c r="CR233" i="18"/>
  <c r="CP234" i="18"/>
  <c r="CQ234" i="18"/>
  <c r="CR234" i="18"/>
  <c r="CP235" i="18"/>
  <c r="CQ235" i="18"/>
  <c r="CR235" i="18"/>
  <c r="CP236" i="18"/>
  <c r="CQ236" i="18"/>
  <c r="CR236" i="18"/>
  <c r="CP237" i="18"/>
  <c r="CQ237" i="18"/>
  <c r="CR237" i="18"/>
  <c r="CP238" i="18"/>
  <c r="CQ238" i="18"/>
  <c r="CR238" i="18"/>
  <c r="CP239" i="18"/>
  <c r="CQ239" i="18"/>
  <c r="CR239" i="18"/>
  <c r="CP240" i="18"/>
  <c r="CQ240" i="18"/>
  <c r="CR240" i="18"/>
  <c r="CP241" i="18"/>
  <c r="CQ241" i="18"/>
  <c r="CR241" i="18"/>
  <c r="CP242" i="18"/>
  <c r="CQ242" i="18"/>
  <c r="CR242" i="18"/>
  <c r="CP243" i="18"/>
  <c r="CQ243" i="18"/>
  <c r="CR243" i="18"/>
  <c r="CP244" i="18"/>
  <c r="CQ244" i="18"/>
  <c r="CR244" i="18"/>
  <c r="CP245" i="18"/>
  <c r="CQ245" i="18"/>
  <c r="CR245" i="18"/>
  <c r="CP246" i="18"/>
  <c r="CQ246" i="18"/>
  <c r="CR246" i="18"/>
  <c r="CP247" i="18"/>
  <c r="CQ247" i="18"/>
  <c r="CR247" i="18"/>
  <c r="CP248" i="18"/>
  <c r="CQ248" i="18"/>
  <c r="CR248" i="18"/>
  <c r="CP249" i="18"/>
  <c r="CQ249" i="18"/>
  <c r="CR249" i="18"/>
  <c r="CP250" i="18"/>
  <c r="CQ250" i="18"/>
  <c r="CR250" i="18"/>
  <c r="CP251" i="18"/>
  <c r="CQ251" i="18"/>
  <c r="CR251" i="18"/>
  <c r="CP252" i="18"/>
  <c r="CQ252" i="18"/>
  <c r="CR252" i="18"/>
  <c r="CP253" i="18"/>
  <c r="CQ253" i="18"/>
  <c r="CR253" i="18"/>
  <c r="CP254" i="18"/>
  <c r="CQ254" i="18"/>
  <c r="CR254" i="18"/>
  <c r="CP255" i="18"/>
  <c r="CQ255" i="18"/>
  <c r="CR255" i="18"/>
  <c r="CP256" i="18"/>
  <c r="CQ256" i="18"/>
  <c r="CR256" i="18"/>
  <c r="CP257" i="18"/>
  <c r="CQ257" i="18"/>
  <c r="CR257" i="18"/>
  <c r="CP258" i="18"/>
  <c r="CQ258" i="18"/>
  <c r="CR258" i="18"/>
  <c r="CP259" i="18"/>
  <c r="CQ259" i="18"/>
  <c r="CR259" i="18"/>
  <c r="CP260" i="18"/>
  <c r="CQ260" i="18"/>
  <c r="CR260" i="18"/>
  <c r="CP261" i="18"/>
  <c r="CQ261" i="18"/>
  <c r="CR261" i="18"/>
  <c r="CP262" i="18"/>
  <c r="CQ262" i="18"/>
  <c r="CR262" i="18"/>
  <c r="CP263" i="18"/>
  <c r="CQ263" i="18"/>
  <c r="CR263" i="18"/>
  <c r="CP264" i="18"/>
  <c r="CQ264" i="18"/>
  <c r="CR264" i="18"/>
  <c r="CP265" i="18"/>
  <c r="CQ265" i="18"/>
  <c r="CR265" i="18"/>
  <c r="CP266" i="18"/>
  <c r="CQ266" i="18"/>
  <c r="CR266" i="18"/>
  <c r="CP267" i="18"/>
  <c r="CQ267" i="18"/>
  <c r="CR267" i="18"/>
  <c r="CP268" i="18"/>
  <c r="CQ268" i="18"/>
  <c r="CR268" i="18"/>
  <c r="CP269" i="18"/>
  <c r="CQ269" i="18"/>
  <c r="CR269" i="18"/>
  <c r="CP270" i="18"/>
  <c r="CQ270" i="18"/>
  <c r="CR270" i="18"/>
  <c r="CP271" i="18"/>
  <c r="CQ271" i="18"/>
  <c r="CR271" i="18"/>
  <c r="CP272" i="18"/>
  <c r="CQ272" i="18"/>
  <c r="CR272" i="18"/>
  <c r="CP273" i="18"/>
  <c r="CQ273" i="18"/>
  <c r="CR273" i="18"/>
  <c r="CP274" i="18"/>
  <c r="CQ274" i="18"/>
  <c r="CR274" i="18"/>
  <c r="CP275" i="18"/>
  <c r="CQ275" i="18"/>
  <c r="CR275" i="18"/>
  <c r="CP276" i="18"/>
  <c r="CQ276" i="18"/>
  <c r="CR276" i="18"/>
  <c r="CP277" i="18"/>
  <c r="CQ277" i="18"/>
  <c r="CR277" i="18"/>
  <c r="CP278" i="18"/>
  <c r="CQ278" i="18"/>
  <c r="CR278" i="18"/>
  <c r="CP279" i="18"/>
  <c r="CQ279" i="18"/>
  <c r="CR279" i="18"/>
  <c r="CP280" i="18"/>
  <c r="CQ280" i="18"/>
  <c r="CR280" i="18"/>
  <c r="CP281" i="18"/>
  <c r="CQ281" i="18"/>
  <c r="CR281" i="18"/>
  <c r="CP282" i="18"/>
  <c r="CQ282" i="18"/>
  <c r="CR282" i="18"/>
  <c r="CP283" i="18"/>
  <c r="CQ283" i="18"/>
  <c r="CR283" i="18"/>
  <c r="CP284" i="18"/>
  <c r="CQ284" i="18"/>
  <c r="CR284" i="18"/>
  <c r="CP285" i="18"/>
  <c r="CQ285" i="18"/>
  <c r="CR285" i="18"/>
  <c r="CP286" i="18"/>
  <c r="CQ286" i="18"/>
  <c r="CR286" i="18"/>
  <c r="CP287" i="18"/>
  <c r="CQ287" i="18"/>
  <c r="CR287" i="18"/>
  <c r="CP288" i="18"/>
  <c r="CQ288" i="18"/>
  <c r="CR288" i="18"/>
  <c r="CP289" i="18"/>
  <c r="CQ289" i="18"/>
  <c r="CR289" i="18"/>
  <c r="CP290" i="18"/>
  <c r="CQ290" i="18"/>
  <c r="CR290" i="18"/>
  <c r="CP291" i="18"/>
  <c r="CQ291" i="18"/>
  <c r="CR291" i="18"/>
  <c r="CP292" i="18"/>
  <c r="CQ292" i="18"/>
  <c r="CR292" i="18"/>
  <c r="CP293" i="18"/>
  <c r="CQ293" i="18"/>
  <c r="CR293" i="18"/>
  <c r="CP294" i="18"/>
  <c r="CQ294" i="18"/>
  <c r="CR294" i="18"/>
  <c r="CP295" i="18"/>
  <c r="CQ295" i="18"/>
  <c r="CR295" i="18"/>
  <c r="CP296" i="18"/>
  <c r="CQ296" i="18"/>
  <c r="CR296" i="18"/>
  <c r="CP297" i="18"/>
  <c r="CQ297" i="18"/>
  <c r="CR297" i="18"/>
  <c r="CP298" i="18"/>
  <c r="CQ298" i="18"/>
  <c r="CR298" i="18"/>
  <c r="CP299" i="18"/>
  <c r="CQ299" i="18"/>
  <c r="CR299" i="18"/>
  <c r="CP300" i="18"/>
  <c r="CQ300" i="18"/>
  <c r="CR300" i="18"/>
  <c r="CP301" i="18"/>
  <c r="CQ301" i="18"/>
  <c r="CR301" i="18"/>
  <c r="CP302" i="18"/>
  <c r="CQ302" i="18"/>
  <c r="CR302" i="18"/>
  <c r="CP303" i="18"/>
  <c r="CQ303" i="18"/>
  <c r="CR303" i="18"/>
  <c r="CP304" i="18"/>
  <c r="CQ304" i="18"/>
  <c r="CR304" i="18"/>
  <c r="CP305" i="18"/>
  <c r="CQ305" i="18"/>
  <c r="CR305" i="18"/>
  <c r="CP306" i="18"/>
  <c r="CQ306" i="18"/>
  <c r="CR306" i="18"/>
  <c r="CP307" i="18"/>
  <c r="CQ307" i="18"/>
  <c r="CR307" i="18"/>
  <c r="CP308" i="18"/>
  <c r="CQ308" i="18"/>
  <c r="CR308" i="18"/>
  <c r="CP309" i="18"/>
  <c r="CQ309" i="18"/>
  <c r="CR309" i="18"/>
  <c r="CP310" i="18"/>
  <c r="CQ310" i="18"/>
  <c r="CR310" i="18"/>
  <c r="CP311" i="18"/>
  <c r="CQ311" i="18"/>
  <c r="CR311" i="18"/>
  <c r="CP312" i="18"/>
  <c r="CQ312" i="18"/>
  <c r="CR312" i="18"/>
  <c r="CP313" i="18"/>
  <c r="CQ313" i="18"/>
  <c r="CR313" i="18"/>
  <c r="CP314" i="18"/>
  <c r="CQ314" i="18"/>
  <c r="CR314" i="18"/>
  <c r="CP315" i="18"/>
  <c r="CQ315" i="18"/>
  <c r="CR315" i="18"/>
  <c r="CP316" i="18"/>
  <c r="CQ316" i="18"/>
  <c r="CR316" i="18"/>
  <c r="CP317" i="18"/>
  <c r="CQ317" i="18"/>
  <c r="CR317" i="18"/>
  <c r="CP318" i="18"/>
  <c r="CQ318" i="18"/>
  <c r="CR318" i="18"/>
  <c r="CP319" i="18"/>
  <c r="CQ319" i="18"/>
  <c r="CR319" i="18"/>
  <c r="CP320" i="18"/>
  <c r="CQ320" i="18"/>
  <c r="CR320" i="18"/>
  <c r="CP321" i="18"/>
  <c r="CQ321" i="18"/>
  <c r="CR321" i="18"/>
  <c r="CP322" i="18"/>
  <c r="CQ322" i="18"/>
  <c r="CR322" i="18"/>
  <c r="CP323" i="18"/>
  <c r="CQ323" i="18"/>
  <c r="CR323" i="18"/>
  <c r="CP324" i="18"/>
  <c r="CQ324" i="18"/>
  <c r="CR324" i="18"/>
  <c r="CP325" i="18"/>
  <c r="CQ325" i="18"/>
  <c r="CR325" i="18"/>
  <c r="CP326" i="18"/>
  <c r="CQ326" i="18"/>
  <c r="CR326" i="18"/>
  <c r="CP327" i="18"/>
  <c r="CQ327" i="18"/>
  <c r="CR327" i="18"/>
  <c r="CP328" i="18"/>
  <c r="CQ328" i="18"/>
  <c r="CR328" i="18"/>
  <c r="CP329" i="18"/>
  <c r="CQ329" i="18"/>
  <c r="CR329" i="18"/>
  <c r="CP330" i="18"/>
  <c r="CQ330" i="18"/>
  <c r="CR330" i="18"/>
  <c r="CP331" i="18"/>
  <c r="CQ331" i="18"/>
  <c r="CR331" i="18"/>
  <c r="CP332" i="18"/>
  <c r="CQ332" i="18"/>
  <c r="CR332" i="18"/>
  <c r="CP333" i="18"/>
  <c r="CQ333" i="18"/>
  <c r="CR333" i="18"/>
  <c r="CP334" i="18"/>
  <c r="CQ334" i="18"/>
  <c r="CR334" i="18"/>
  <c r="CP335" i="18"/>
  <c r="CQ335" i="18"/>
  <c r="CR335" i="18"/>
  <c r="CP336" i="18"/>
  <c r="CQ336" i="18"/>
  <c r="CR336" i="18"/>
  <c r="CP337" i="18"/>
  <c r="CQ337" i="18"/>
  <c r="CR337" i="18"/>
  <c r="CP338" i="18"/>
  <c r="CQ338" i="18"/>
  <c r="CR338" i="18"/>
  <c r="CP339" i="18"/>
  <c r="CQ339" i="18"/>
  <c r="CR339" i="18"/>
  <c r="CP340" i="18"/>
  <c r="CQ340" i="18"/>
  <c r="CR340" i="18"/>
  <c r="CP341" i="18"/>
  <c r="CQ341" i="18"/>
  <c r="CR341" i="18"/>
  <c r="CP342" i="18"/>
  <c r="CQ342" i="18"/>
  <c r="CR342" i="18"/>
  <c r="CP343" i="18"/>
  <c r="CQ343" i="18"/>
  <c r="CR343" i="18"/>
  <c r="CP344" i="18"/>
  <c r="CQ344" i="18"/>
  <c r="CR344" i="18"/>
  <c r="CR11" i="18"/>
  <c r="CQ11" i="18"/>
  <c r="CP11" i="18"/>
  <c r="CO11" i="18"/>
  <c r="BZ350" i="18"/>
  <c r="CA350" i="18"/>
  <c r="CB350" i="18"/>
  <c r="BZ351" i="18"/>
  <c r="CA351" i="18"/>
  <c r="CB351" i="18"/>
  <c r="BZ352" i="18"/>
  <c r="CA352" i="18"/>
  <c r="CB352" i="18"/>
  <c r="BZ353" i="18"/>
  <c r="CA353" i="18"/>
  <c r="CB353" i="18"/>
  <c r="BZ354" i="18"/>
  <c r="CA354" i="18"/>
  <c r="CB354" i="18"/>
  <c r="BZ355" i="18"/>
  <c r="CA355" i="18"/>
  <c r="CB355" i="18"/>
  <c r="BZ356" i="18"/>
  <c r="CA356" i="18"/>
  <c r="CB356" i="18"/>
  <c r="BZ357" i="18"/>
  <c r="CA357" i="18"/>
  <c r="CB357" i="18"/>
  <c r="BZ358" i="18"/>
  <c r="CA358" i="18"/>
  <c r="CB358" i="18"/>
  <c r="BZ359" i="18"/>
  <c r="CA359" i="18"/>
  <c r="CB359" i="18"/>
  <c r="BZ360" i="18"/>
  <c r="CA360" i="18"/>
  <c r="CB360" i="18"/>
  <c r="BZ361" i="18"/>
  <c r="CA361" i="18"/>
  <c r="CB361" i="18"/>
  <c r="BZ362" i="18"/>
  <c r="CA362" i="18"/>
  <c r="CB362" i="18"/>
  <c r="BZ363" i="18"/>
  <c r="CA363" i="18"/>
  <c r="CB363" i="18"/>
  <c r="BZ364" i="18"/>
  <c r="CA364" i="18"/>
  <c r="CB364" i="18"/>
  <c r="BZ365" i="18"/>
  <c r="CA365" i="18"/>
  <c r="CB365" i="18"/>
  <c r="BZ366" i="18"/>
  <c r="CA366" i="18"/>
  <c r="CB366" i="18"/>
  <c r="BZ367" i="18"/>
  <c r="CA367" i="18"/>
  <c r="CB367" i="18"/>
  <c r="BZ368" i="18"/>
  <c r="CA368" i="18"/>
  <c r="CB368" i="18"/>
  <c r="BZ369" i="18"/>
  <c r="CA369" i="18"/>
  <c r="CB369" i="18"/>
  <c r="BZ370" i="18"/>
  <c r="CA370" i="18"/>
  <c r="CB370" i="18"/>
  <c r="BZ371" i="18"/>
  <c r="CA371" i="18"/>
  <c r="CB371" i="18"/>
  <c r="BZ372" i="18"/>
  <c r="CA372" i="18"/>
  <c r="CB372" i="18"/>
  <c r="BZ373" i="18"/>
  <c r="CA373" i="18"/>
  <c r="CB373" i="18"/>
  <c r="BZ374" i="18"/>
  <c r="CA374" i="18"/>
  <c r="CB374" i="18"/>
  <c r="BZ375" i="18"/>
  <c r="CA375" i="18"/>
  <c r="CB375" i="18"/>
  <c r="CB349" i="18"/>
  <c r="CA349" i="18"/>
  <c r="BZ349" i="18"/>
  <c r="BY349" i="18"/>
  <c r="BJ350" i="18"/>
  <c r="BK350" i="18"/>
  <c r="BL350" i="18"/>
  <c r="BJ351" i="18"/>
  <c r="BK351" i="18"/>
  <c r="BL351" i="18"/>
  <c r="BJ352" i="18"/>
  <c r="BK352" i="18"/>
  <c r="BL352" i="18"/>
  <c r="BJ353" i="18"/>
  <c r="BK353" i="18"/>
  <c r="BL353" i="18"/>
  <c r="BJ354" i="18"/>
  <c r="BK354" i="18"/>
  <c r="BL354" i="18"/>
  <c r="BJ355" i="18"/>
  <c r="BK355" i="18"/>
  <c r="BL355" i="18"/>
  <c r="BJ356" i="18"/>
  <c r="BK356" i="18"/>
  <c r="BL356" i="18"/>
  <c r="BJ357" i="18"/>
  <c r="BK357" i="18"/>
  <c r="BL357" i="18"/>
  <c r="BJ358" i="18"/>
  <c r="BK358" i="18"/>
  <c r="BL358" i="18"/>
  <c r="BJ359" i="18"/>
  <c r="BK359" i="18"/>
  <c r="BL359" i="18"/>
  <c r="BJ360" i="18"/>
  <c r="BK360" i="18"/>
  <c r="BL360" i="18"/>
  <c r="BJ361" i="18"/>
  <c r="BK361" i="18"/>
  <c r="BL361" i="18"/>
  <c r="BJ362" i="18"/>
  <c r="BK362" i="18"/>
  <c r="BL362" i="18"/>
  <c r="BJ363" i="18"/>
  <c r="BK363" i="18"/>
  <c r="BL363" i="18"/>
  <c r="BJ364" i="18"/>
  <c r="BK364" i="18"/>
  <c r="BL364" i="18"/>
  <c r="BJ365" i="18"/>
  <c r="BK365" i="18"/>
  <c r="BL365" i="18"/>
  <c r="BJ366" i="18"/>
  <c r="BK366" i="18"/>
  <c r="BL366" i="18"/>
  <c r="BJ367" i="18"/>
  <c r="BK367" i="18"/>
  <c r="BL367" i="18"/>
  <c r="BJ368" i="18"/>
  <c r="BK368" i="18"/>
  <c r="BL368" i="18"/>
  <c r="BJ369" i="18"/>
  <c r="BK369" i="18"/>
  <c r="BL369" i="18"/>
  <c r="BJ370" i="18"/>
  <c r="BK370" i="18"/>
  <c r="BL370" i="18"/>
  <c r="BJ371" i="18"/>
  <c r="BK371" i="18"/>
  <c r="BL371" i="18"/>
  <c r="BJ372" i="18"/>
  <c r="BK372" i="18"/>
  <c r="BL372" i="18"/>
  <c r="BJ373" i="18"/>
  <c r="BK373" i="18"/>
  <c r="BL373" i="18"/>
  <c r="BJ374" i="18"/>
  <c r="BK374" i="18"/>
  <c r="BL374" i="18"/>
  <c r="BJ375" i="18"/>
  <c r="BK375" i="18"/>
  <c r="BL375" i="18"/>
  <c r="BJ349" i="18"/>
  <c r="BK349" i="18"/>
  <c r="BL349" i="18"/>
  <c r="BI349" i="18"/>
  <c r="BY337" i="18"/>
  <c r="BY338" i="18"/>
  <c r="BY339" i="18"/>
  <c r="BY340" i="18"/>
  <c r="BY341" i="18"/>
  <c r="BY342" i="18"/>
  <c r="BY343" i="18"/>
  <c r="BY344" i="18"/>
  <c r="BZ337" i="18"/>
  <c r="CA337" i="18"/>
  <c r="CB337" i="18"/>
  <c r="BZ338" i="18"/>
  <c r="CA338" i="18"/>
  <c r="CB338" i="18"/>
  <c r="BZ339" i="18"/>
  <c r="CA339" i="18"/>
  <c r="CB339" i="18"/>
  <c r="BZ340" i="18"/>
  <c r="CA340" i="18"/>
  <c r="CB340" i="18"/>
  <c r="BZ341" i="18"/>
  <c r="CA341" i="18"/>
  <c r="CB341" i="18"/>
  <c r="BZ342" i="18"/>
  <c r="CA342" i="18"/>
  <c r="CB342" i="18"/>
  <c r="BZ343" i="18"/>
  <c r="CA343" i="18"/>
  <c r="CB343" i="18"/>
  <c r="BZ344" i="18"/>
  <c r="CA344" i="18"/>
  <c r="CB344" i="18"/>
  <c r="BZ12" i="18"/>
  <c r="CA12" i="18"/>
  <c r="CB12" i="18"/>
  <c r="BZ13" i="18"/>
  <c r="CA13" i="18"/>
  <c r="CB13" i="18"/>
  <c r="BZ14" i="18"/>
  <c r="CA14" i="18"/>
  <c r="CB14" i="18"/>
  <c r="BZ15" i="18"/>
  <c r="CA15" i="18"/>
  <c r="CB15" i="18"/>
  <c r="BZ16" i="18"/>
  <c r="CA16" i="18"/>
  <c r="CB16" i="18"/>
  <c r="BZ17" i="18"/>
  <c r="CA17" i="18"/>
  <c r="CB17" i="18"/>
  <c r="BZ18" i="18"/>
  <c r="CA18" i="18"/>
  <c r="CB18" i="18"/>
  <c r="BZ19" i="18"/>
  <c r="CA19" i="18"/>
  <c r="CB19" i="18"/>
  <c r="BZ20" i="18"/>
  <c r="CA20" i="18"/>
  <c r="CB20" i="18"/>
  <c r="BZ21" i="18"/>
  <c r="CA21" i="18"/>
  <c r="CB21" i="18"/>
  <c r="BZ22" i="18"/>
  <c r="CA22" i="18"/>
  <c r="CB22" i="18"/>
  <c r="BZ23" i="18"/>
  <c r="CA23" i="18"/>
  <c r="CB23" i="18"/>
  <c r="BZ24" i="18"/>
  <c r="CA24" i="18"/>
  <c r="CB24" i="18"/>
  <c r="BZ25" i="18"/>
  <c r="CA25" i="18"/>
  <c r="CB25" i="18"/>
  <c r="BZ26" i="18"/>
  <c r="CA26" i="18"/>
  <c r="CB26" i="18"/>
  <c r="BZ27" i="18"/>
  <c r="CA27" i="18"/>
  <c r="CB27" i="18"/>
  <c r="BZ28" i="18"/>
  <c r="CA28" i="18"/>
  <c r="CB28" i="18"/>
  <c r="BZ29" i="18"/>
  <c r="CA29" i="18"/>
  <c r="CB29" i="18"/>
  <c r="BZ30" i="18"/>
  <c r="CA30" i="18"/>
  <c r="CB30" i="18"/>
  <c r="BZ31" i="18"/>
  <c r="CA31" i="18"/>
  <c r="CB31" i="18"/>
  <c r="BZ32" i="18"/>
  <c r="CA32" i="18"/>
  <c r="CB32" i="18"/>
  <c r="BZ33" i="18"/>
  <c r="CA33" i="18"/>
  <c r="CB33" i="18"/>
  <c r="BZ34" i="18"/>
  <c r="CA34" i="18"/>
  <c r="CB34" i="18"/>
  <c r="BZ35" i="18"/>
  <c r="CA35" i="18"/>
  <c r="CB35" i="18"/>
  <c r="BZ36" i="18"/>
  <c r="CA36" i="18"/>
  <c r="CB36" i="18"/>
  <c r="BZ37" i="18"/>
  <c r="CA37" i="18"/>
  <c r="CB37" i="18"/>
  <c r="BZ38" i="18"/>
  <c r="CA38" i="18"/>
  <c r="CB38" i="18"/>
  <c r="BZ39" i="18"/>
  <c r="CA39" i="18"/>
  <c r="CB39" i="18"/>
  <c r="BZ40" i="18"/>
  <c r="CA40" i="18"/>
  <c r="CB40" i="18"/>
  <c r="BZ41" i="18"/>
  <c r="CA41" i="18"/>
  <c r="CB41" i="18"/>
  <c r="BZ42" i="18"/>
  <c r="CA42" i="18"/>
  <c r="CB42" i="18"/>
  <c r="BZ43" i="18"/>
  <c r="CA43" i="18"/>
  <c r="CB43" i="18"/>
  <c r="BZ44" i="18"/>
  <c r="CA44" i="18"/>
  <c r="CB44" i="18"/>
  <c r="BZ45" i="18"/>
  <c r="CA45" i="18"/>
  <c r="CB45" i="18"/>
  <c r="BZ46" i="18"/>
  <c r="CA46" i="18"/>
  <c r="CB46" i="18"/>
  <c r="BZ47" i="18"/>
  <c r="CA47" i="18"/>
  <c r="CB47" i="18"/>
  <c r="BZ48" i="18"/>
  <c r="CA48" i="18"/>
  <c r="CB48" i="18"/>
  <c r="BZ49" i="18"/>
  <c r="CA49" i="18"/>
  <c r="CB49" i="18"/>
  <c r="BZ50" i="18"/>
  <c r="CA50" i="18"/>
  <c r="CB50" i="18"/>
  <c r="BZ51" i="18"/>
  <c r="CA51" i="18"/>
  <c r="CB51" i="18"/>
  <c r="BZ52" i="18"/>
  <c r="CA52" i="18"/>
  <c r="CB52" i="18"/>
  <c r="BZ53" i="18"/>
  <c r="CA53" i="18"/>
  <c r="CB53" i="18"/>
  <c r="BZ54" i="18"/>
  <c r="CA54" i="18"/>
  <c r="CB54" i="18"/>
  <c r="BZ55" i="18"/>
  <c r="CA55" i="18"/>
  <c r="CB55" i="18"/>
  <c r="BZ56" i="18"/>
  <c r="CA56" i="18"/>
  <c r="CB56" i="18"/>
  <c r="BZ57" i="18"/>
  <c r="CA57" i="18"/>
  <c r="CB57" i="18"/>
  <c r="BZ58" i="18"/>
  <c r="CA58" i="18"/>
  <c r="CB58" i="18"/>
  <c r="BZ59" i="18"/>
  <c r="CA59" i="18"/>
  <c r="CB59" i="18"/>
  <c r="BZ60" i="18"/>
  <c r="CA60" i="18"/>
  <c r="CB60" i="18"/>
  <c r="BZ61" i="18"/>
  <c r="CA61" i="18"/>
  <c r="CB61" i="18"/>
  <c r="BZ62" i="18"/>
  <c r="CA62" i="18"/>
  <c r="CB62" i="18"/>
  <c r="BZ63" i="18"/>
  <c r="CA63" i="18"/>
  <c r="CB63" i="18"/>
  <c r="BZ64" i="18"/>
  <c r="CA64" i="18"/>
  <c r="CB64" i="18"/>
  <c r="BZ65" i="18"/>
  <c r="CA65" i="18"/>
  <c r="CB65" i="18"/>
  <c r="BZ66" i="18"/>
  <c r="CA66" i="18"/>
  <c r="CB66" i="18"/>
  <c r="BZ67" i="18"/>
  <c r="CA67" i="18"/>
  <c r="CB67" i="18"/>
  <c r="BZ68" i="18"/>
  <c r="CA68" i="18"/>
  <c r="CB68" i="18"/>
  <c r="BZ69" i="18"/>
  <c r="CA69" i="18"/>
  <c r="CB69" i="18"/>
  <c r="BZ70" i="18"/>
  <c r="CA70" i="18"/>
  <c r="CB70" i="18"/>
  <c r="BZ71" i="18"/>
  <c r="CA71" i="18"/>
  <c r="CB71" i="18"/>
  <c r="BZ72" i="18"/>
  <c r="CA72" i="18"/>
  <c r="CB72" i="18"/>
  <c r="BZ73" i="18"/>
  <c r="CA73" i="18"/>
  <c r="CB73" i="18"/>
  <c r="BZ74" i="18"/>
  <c r="CA74" i="18"/>
  <c r="CB74" i="18"/>
  <c r="BZ75" i="18"/>
  <c r="CA75" i="18"/>
  <c r="CB75" i="18"/>
  <c r="BZ76" i="18"/>
  <c r="CA76" i="18"/>
  <c r="CB76" i="18"/>
  <c r="BZ77" i="18"/>
  <c r="CA77" i="18"/>
  <c r="CB77" i="18"/>
  <c r="BZ78" i="18"/>
  <c r="CA78" i="18"/>
  <c r="CB78" i="18"/>
  <c r="BZ79" i="18"/>
  <c r="CA79" i="18"/>
  <c r="CB79" i="18"/>
  <c r="BZ80" i="18"/>
  <c r="CA80" i="18"/>
  <c r="CB80" i="18"/>
  <c r="BZ81" i="18"/>
  <c r="CA81" i="18"/>
  <c r="CB81" i="18"/>
  <c r="BZ82" i="18"/>
  <c r="CA82" i="18"/>
  <c r="CB82" i="18"/>
  <c r="BZ83" i="18"/>
  <c r="CA83" i="18"/>
  <c r="CB83" i="18"/>
  <c r="BZ84" i="18"/>
  <c r="CA84" i="18"/>
  <c r="CB84" i="18"/>
  <c r="BZ85" i="18"/>
  <c r="CA85" i="18"/>
  <c r="CB85" i="18"/>
  <c r="BZ86" i="18"/>
  <c r="CA86" i="18"/>
  <c r="CB86" i="18"/>
  <c r="BZ87" i="18"/>
  <c r="CA87" i="18"/>
  <c r="CB87" i="18"/>
  <c r="BZ88" i="18"/>
  <c r="CA88" i="18"/>
  <c r="CB88" i="18"/>
  <c r="BZ89" i="18"/>
  <c r="CA89" i="18"/>
  <c r="CB89" i="18"/>
  <c r="BZ90" i="18"/>
  <c r="CA90" i="18"/>
  <c r="CB90" i="18"/>
  <c r="BZ91" i="18"/>
  <c r="CA91" i="18"/>
  <c r="CB91" i="18"/>
  <c r="BZ92" i="18"/>
  <c r="CA92" i="18"/>
  <c r="CB92" i="18"/>
  <c r="BZ93" i="18"/>
  <c r="CA93" i="18"/>
  <c r="CB93" i="18"/>
  <c r="BZ94" i="18"/>
  <c r="CA94" i="18"/>
  <c r="CB94" i="18"/>
  <c r="BZ95" i="18"/>
  <c r="CA95" i="18"/>
  <c r="CB95" i="18"/>
  <c r="BZ96" i="18"/>
  <c r="CA96" i="18"/>
  <c r="CB96" i="18"/>
  <c r="BZ97" i="18"/>
  <c r="CA97" i="18"/>
  <c r="CB97" i="18"/>
  <c r="BZ98" i="18"/>
  <c r="CA98" i="18"/>
  <c r="CB98" i="18"/>
  <c r="BZ99" i="18"/>
  <c r="CA99" i="18"/>
  <c r="CB99" i="18"/>
  <c r="BZ100" i="18"/>
  <c r="CA100" i="18"/>
  <c r="CB100" i="18"/>
  <c r="BZ101" i="18"/>
  <c r="CA101" i="18"/>
  <c r="CB101" i="18"/>
  <c r="BZ102" i="18"/>
  <c r="CA102" i="18"/>
  <c r="CB102" i="18"/>
  <c r="BZ103" i="18"/>
  <c r="CA103" i="18"/>
  <c r="CB103" i="18"/>
  <c r="BZ104" i="18"/>
  <c r="CA104" i="18"/>
  <c r="CB104" i="18"/>
  <c r="BZ105" i="18"/>
  <c r="CA105" i="18"/>
  <c r="CB105" i="18"/>
  <c r="BZ106" i="18"/>
  <c r="CA106" i="18"/>
  <c r="CB106" i="18"/>
  <c r="BZ107" i="18"/>
  <c r="CA107" i="18"/>
  <c r="CB107" i="18"/>
  <c r="BZ108" i="18"/>
  <c r="CA108" i="18"/>
  <c r="CB108" i="18"/>
  <c r="BZ109" i="18"/>
  <c r="CA109" i="18"/>
  <c r="CB109" i="18"/>
  <c r="BZ110" i="18"/>
  <c r="CA110" i="18"/>
  <c r="CB110" i="18"/>
  <c r="BZ111" i="18"/>
  <c r="CA111" i="18"/>
  <c r="CB111" i="18"/>
  <c r="BZ112" i="18"/>
  <c r="CA112" i="18"/>
  <c r="CB112" i="18"/>
  <c r="BZ113" i="18"/>
  <c r="CA113" i="18"/>
  <c r="CB113" i="18"/>
  <c r="BZ114" i="18"/>
  <c r="CA114" i="18"/>
  <c r="CB114" i="18"/>
  <c r="BZ115" i="18"/>
  <c r="CA115" i="18"/>
  <c r="CB115" i="18"/>
  <c r="BZ116" i="18"/>
  <c r="CA116" i="18"/>
  <c r="CB116" i="18"/>
  <c r="BZ117" i="18"/>
  <c r="CA117" i="18"/>
  <c r="CB117" i="18"/>
  <c r="BZ118" i="18"/>
  <c r="CA118" i="18"/>
  <c r="CB118" i="18"/>
  <c r="BZ119" i="18"/>
  <c r="CA119" i="18"/>
  <c r="CB119" i="18"/>
  <c r="BZ120" i="18"/>
  <c r="CA120" i="18"/>
  <c r="CB120" i="18"/>
  <c r="BZ121" i="18"/>
  <c r="CA121" i="18"/>
  <c r="CB121" i="18"/>
  <c r="BZ122" i="18"/>
  <c r="CA122" i="18"/>
  <c r="CB122" i="18"/>
  <c r="BZ123" i="18"/>
  <c r="CA123" i="18"/>
  <c r="CB123" i="18"/>
  <c r="BZ124" i="18"/>
  <c r="CA124" i="18"/>
  <c r="CB124" i="18"/>
  <c r="BZ125" i="18"/>
  <c r="CA125" i="18"/>
  <c r="CB125" i="18"/>
  <c r="BZ126" i="18"/>
  <c r="CA126" i="18"/>
  <c r="CB126" i="18"/>
  <c r="BZ127" i="18"/>
  <c r="CA127" i="18"/>
  <c r="CB127" i="18"/>
  <c r="BZ128" i="18"/>
  <c r="CA128" i="18"/>
  <c r="CB128" i="18"/>
  <c r="BZ129" i="18"/>
  <c r="CA129" i="18"/>
  <c r="CB129" i="18"/>
  <c r="BZ130" i="18"/>
  <c r="CA130" i="18"/>
  <c r="CB130" i="18"/>
  <c r="BZ131" i="18"/>
  <c r="CA131" i="18"/>
  <c r="CB131" i="18"/>
  <c r="BZ132" i="18"/>
  <c r="CA132" i="18"/>
  <c r="CB132" i="18"/>
  <c r="BZ133" i="18"/>
  <c r="CA133" i="18"/>
  <c r="CB133" i="18"/>
  <c r="BZ134" i="18"/>
  <c r="CA134" i="18"/>
  <c r="CB134" i="18"/>
  <c r="BZ135" i="18"/>
  <c r="CA135" i="18"/>
  <c r="CB135" i="18"/>
  <c r="BZ136" i="18"/>
  <c r="CA136" i="18"/>
  <c r="CB136" i="18"/>
  <c r="BZ137" i="18"/>
  <c r="CA137" i="18"/>
  <c r="CB137" i="18"/>
  <c r="BZ138" i="18"/>
  <c r="CA138" i="18"/>
  <c r="CB138" i="18"/>
  <c r="BZ139" i="18"/>
  <c r="CA139" i="18"/>
  <c r="CB139" i="18"/>
  <c r="BZ140" i="18"/>
  <c r="CA140" i="18"/>
  <c r="CB140" i="18"/>
  <c r="BZ141" i="18"/>
  <c r="CA141" i="18"/>
  <c r="CB141" i="18"/>
  <c r="BZ142" i="18"/>
  <c r="CA142" i="18"/>
  <c r="CB142" i="18"/>
  <c r="BZ143" i="18"/>
  <c r="CA143" i="18"/>
  <c r="CB143" i="18"/>
  <c r="BZ144" i="18"/>
  <c r="CA144" i="18"/>
  <c r="CB144" i="18"/>
  <c r="BZ145" i="18"/>
  <c r="CA145" i="18"/>
  <c r="CB145" i="18"/>
  <c r="BZ146" i="18"/>
  <c r="CA146" i="18"/>
  <c r="CB146" i="18"/>
  <c r="BZ147" i="18"/>
  <c r="CA147" i="18"/>
  <c r="CB147" i="18"/>
  <c r="BZ148" i="18"/>
  <c r="CA148" i="18"/>
  <c r="CB148" i="18"/>
  <c r="BZ149" i="18"/>
  <c r="CA149" i="18"/>
  <c r="CB149" i="18"/>
  <c r="BZ150" i="18"/>
  <c r="CA150" i="18"/>
  <c r="CB150" i="18"/>
  <c r="BZ151" i="18"/>
  <c r="CA151" i="18"/>
  <c r="CB151" i="18"/>
  <c r="BZ152" i="18"/>
  <c r="CA152" i="18"/>
  <c r="CB152" i="18"/>
  <c r="BZ153" i="18"/>
  <c r="CA153" i="18"/>
  <c r="CB153" i="18"/>
  <c r="BZ154" i="18"/>
  <c r="CA154" i="18"/>
  <c r="CB154" i="18"/>
  <c r="BZ155" i="18"/>
  <c r="CA155" i="18"/>
  <c r="CB155" i="18"/>
  <c r="BZ156" i="18"/>
  <c r="CA156" i="18"/>
  <c r="CB156" i="18"/>
  <c r="BZ157" i="18"/>
  <c r="CA157" i="18"/>
  <c r="CB157" i="18"/>
  <c r="BZ158" i="18"/>
  <c r="CA158" i="18"/>
  <c r="CB158" i="18"/>
  <c r="BZ159" i="18"/>
  <c r="CA159" i="18"/>
  <c r="CB159" i="18"/>
  <c r="BZ160" i="18"/>
  <c r="CA160" i="18"/>
  <c r="CB160" i="18"/>
  <c r="BZ161" i="18"/>
  <c r="CA161" i="18"/>
  <c r="CB161" i="18"/>
  <c r="BZ162" i="18"/>
  <c r="CA162" i="18"/>
  <c r="CB162" i="18"/>
  <c r="BZ163" i="18"/>
  <c r="CA163" i="18"/>
  <c r="CB163" i="18"/>
  <c r="BZ164" i="18"/>
  <c r="CA164" i="18"/>
  <c r="CB164" i="18"/>
  <c r="BZ165" i="18"/>
  <c r="CA165" i="18"/>
  <c r="CB165" i="18"/>
  <c r="BZ166" i="18"/>
  <c r="CA166" i="18"/>
  <c r="CB166" i="18"/>
  <c r="BZ167" i="18"/>
  <c r="CA167" i="18"/>
  <c r="CB167" i="18"/>
  <c r="BZ168" i="18"/>
  <c r="CA168" i="18"/>
  <c r="CB168" i="18"/>
  <c r="BZ169" i="18"/>
  <c r="CA169" i="18"/>
  <c r="CB169" i="18"/>
  <c r="BZ170" i="18"/>
  <c r="CA170" i="18"/>
  <c r="CB170" i="18"/>
  <c r="BZ171" i="18"/>
  <c r="CA171" i="18"/>
  <c r="CB171" i="18"/>
  <c r="BZ172" i="18"/>
  <c r="CA172" i="18"/>
  <c r="CB172" i="18"/>
  <c r="BZ173" i="18"/>
  <c r="CA173" i="18"/>
  <c r="CB173" i="18"/>
  <c r="BZ174" i="18"/>
  <c r="CA174" i="18"/>
  <c r="CB174" i="18"/>
  <c r="BZ175" i="18"/>
  <c r="CA175" i="18"/>
  <c r="CB175" i="18"/>
  <c r="BZ176" i="18"/>
  <c r="CA176" i="18"/>
  <c r="CB176" i="18"/>
  <c r="BZ177" i="18"/>
  <c r="CA177" i="18"/>
  <c r="CB177" i="18"/>
  <c r="BZ178" i="18"/>
  <c r="CA178" i="18"/>
  <c r="CB178" i="18"/>
  <c r="BZ179" i="18"/>
  <c r="CA179" i="18"/>
  <c r="CB179" i="18"/>
  <c r="BZ180" i="18"/>
  <c r="CA180" i="18"/>
  <c r="CB180" i="18"/>
  <c r="BZ181" i="18"/>
  <c r="CA181" i="18"/>
  <c r="CB181" i="18"/>
  <c r="BZ182" i="18"/>
  <c r="CA182" i="18"/>
  <c r="CB182" i="18"/>
  <c r="BZ183" i="18"/>
  <c r="CA183" i="18"/>
  <c r="CB183" i="18"/>
  <c r="BZ184" i="18"/>
  <c r="CA184" i="18"/>
  <c r="CB184" i="18"/>
  <c r="BZ185" i="18"/>
  <c r="CA185" i="18"/>
  <c r="CB185" i="18"/>
  <c r="BZ186" i="18"/>
  <c r="CA186" i="18"/>
  <c r="CB186" i="18"/>
  <c r="BZ187" i="18"/>
  <c r="CA187" i="18"/>
  <c r="CB187" i="18"/>
  <c r="BZ188" i="18"/>
  <c r="CA188" i="18"/>
  <c r="CB188" i="18"/>
  <c r="BZ189" i="18"/>
  <c r="CA189" i="18"/>
  <c r="CB189" i="18"/>
  <c r="BZ190" i="18"/>
  <c r="CA190" i="18"/>
  <c r="CB190" i="18"/>
  <c r="BZ191" i="18"/>
  <c r="CA191" i="18"/>
  <c r="CB191" i="18"/>
  <c r="BZ192" i="18"/>
  <c r="CA192" i="18"/>
  <c r="CB192" i="18"/>
  <c r="BZ193" i="18"/>
  <c r="CA193" i="18"/>
  <c r="CB193" i="18"/>
  <c r="BZ194" i="18"/>
  <c r="CA194" i="18"/>
  <c r="CB194" i="18"/>
  <c r="BZ195" i="18"/>
  <c r="CA195" i="18"/>
  <c r="CB195" i="18"/>
  <c r="BZ196" i="18"/>
  <c r="CA196" i="18"/>
  <c r="CB196" i="18"/>
  <c r="BZ197" i="18"/>
  <c r="CA197" i="18"/>
  <c r="CB197" i="18"/>
  <c r="BZ198" i="18"/>
  <c r="CA198" i="18"/>
  <c r="CB198" i="18"/>
  <c r="BZ199" i="18"/>
  <c r="CA199" i="18"/>
  <c r="CB199" i="18"/>
  <c r="BZ200" i="18"/>
  <c r="CA200" i="18"/>
  <c r="CB200" i="18"/>
  <c r="BZ201" i="18"/>
  <c r="CA201" i="18"/>
  <c r="CB201" i="18"/>
  <c r="BZ202" i="18"/>
  <c r="CA202" i="18"/>
  <c r="CB202" i="18"/>
  <c r="BZ203" i="18"/>
  <c r="CA203" i="18"/>
  <c r="CB203" i="18"/>
  <c r="BZ204" i="18"/>
  <c r="CA204" i="18"/>
  <c r="CB204" i="18"/>
  <c r="BZ205" i="18"/>
  <c r="CA205" i="18"/>
  <c r="CB205" i="18"/>
  <c r="BZ206" i="18"/>
  <c r="CA206" i="18"/>
  <c r="CB206" i="18"/>
  <c r="BZ207" i="18"/>
  <c r="CA207" i="18"/>
  <c r="CB207" i="18"/>
  <c r="BZ208" i="18"/>
  <c r="CA208" i="18"/>
  <c r="CB208" i="18"/>
  <c r="BZ209" i="18"/>
  <c r="CA209" i="18"/>
  <c r="CB209" i="18"/>
  <c r="BZ210" i="18"/>
  <c r="CA210" i="18"/>
  <c r="CB210" i="18"/>
  <c r="BZ211" i="18"/>
  <c r="CA211" i="18"/>
  <c r="CB211" i="18"/>
  <c r="BZ212" i="18"/>
  <c r="CA212" i="18"/>
  <c r="CB212" i="18"/>
  <c r="BZ213" i="18"/>
  <c r="CA213" i="18"/>
  <c r="CB213" i="18"/>
  <c r="BZ214" i="18"/>
  <c r="CA214" i="18"/>
  <c r="CB214" i="18"/>
  <c r="BZ215" i="18"/>
  <c r="CA215" i="18"/>
  <c r="CB215" i="18"/>
  <c r="BZ216" i="18"/>
  <c r="CA216" i="18"/>
  <c r="CB216" i="18"/>
  <c r="BZ217" i="18"/>
  <c r="CA217" i="18"/>
  <c r="CB217" i="18"/>
  <c r="BZ218" i="18"/>
  <c r="CA218" i="18"/>
  <c r="CB218" i="18"/>
  <c r="BZ219" i="18"/>
  <c r="CA219" i="18"/>
  <c r="CB219" i="18"/>
  <c r="BZ220" i="18"/>
  <c r="CA220" i="18"/>
  <c r="CB220" i="18"/>
  <c r="BZ221" i="18"/>
  <c r="CA221" i="18"/>
  <c r="CB221" i="18"/>
  <c r="BZ222" i="18"/>
  <c r="CA222" i="18"/>
  <c r="CB222" i="18"/>
  <c r="BZ223" i="18"/>
  <c r="CA223" i="18"/>
  <c r="CB223" i="18"/>
  <c r="BZ224" i="18"/>
  <c r="CA224" i="18"/>
  <c r="CB224" i="18"/>
  <c r="BZ225" i="18"/>
  <c r="CA225" i="18"/>
  <c r="CB225" i="18"/>
  <c r="BZ226" i="18"/>
  <c r="CA226" i="18"/>
  <c r="CB226" i="18"/>
  <c r="BZ227" i="18"/>
  <c r="CA227" i="18"/>
  <c r="CB227" i="18"/>
  <c r="BZ228" i="18"/>
  <c r="CA228" i="18"/>
  <c r="CB228" i="18"/>
  <c r="BZ229" i="18"/>
  <c r="CA229" i="18"/>
  <c r="CB229" i="18"/>
  <c r="BZ230" i="18"/>
  <c r="CA230" i="18"/>
  <c r="CB230" i="18"/>
  <c r="BZ231" i="18"/>
  <c r="CA231" i="18"/>
  <c r="CB231" i="18"/>
  <c r="BZ232" i="18"/>
  <c r="CA232" i="18"/>
  <c r="CB232" i="18"/>
  <c r="BZ233" i="18"/>
  <c r="CA233" i="18"/>
  <c r="CB233" i="18"/>
  <c r="BZ234" i="18"/>
  <c r="CA234" i="18"/>
  <c r="CB234" i="18"/>
  <c r="BZ235" i="18"/>
  <c r="CA235" i="18"/>
  <c r="CB235" i="18"/>
  <c r="BZ236" i="18"/>
  <c r="CA236" i="18"/>
  <c r="CB236" i="18"/>
  <c r="BZ237" i="18"/>
  <c r="CA237" i="18"/>
  <c r="CB237" i="18"/>
  <c r="BZ238" i="18"/>
  <c r="CA238" i="18"/>
  <c r="CB238" i="18"/>
  <c r="BZ239" i="18"/>
  <c r="CA239" i="18"/>
  <c r="CB239" i="18"/>
  <c r="BZ240" i="18"/>
  <c r="CA240" i="18"/>
  <c r="CB240" i="18"/>
  <c r="BZ241" i="18"/>
  <c r="CA241" i="18"/>
  <c r="CB241" i="18"/>
  <c r="BZ242" i="18"/>
  <c r="CA242" i="18"/>
  <c r="CB242" i="18"/>
  <c r="BZ243" i="18"/>
  <c r="CA243" i="18"/>
  <c r="CB243" i="18"/>
  <c r="BZ244" i="18"/>
  <c r="CA244" i="18"/>
  <c r="CB244" i="18"/>
  <c r="BZ245" i="18"/>
  <c r="CA245" i="18"/>
  <c r="CB245" i="18"/>
  <c r="BZ246" i="18"/>
  <c r="CA246" i="18"/>
  <c r="CB246" i="18"/>
  <c r="BZ247" i="18"/>
  <c r="CA247" i="18"/>
  <c r="CB247" i="18"/>
  <c r="BZ248" i="18"/>
  <c r="CA248" i="18"/>
  <c r="CB248" i="18"/>
  <c r="BZ249" i="18"/>
  <c r="CA249" i="18"/>
  <c r="CB249" i="18"/>
  <c r="BZ250" i="18"/>
  <c r="CA250" i="18"/>
  <c r="CB250" i="18"/>
  <c r="BZ251" i="18"/>
  <c r="CA251" i="18"/>
  <c r="CB251" i="18"/>
  <c r="BZ252" i="18"/>
  <c r="CA252" i="18"/>
  <c r="CB252" i="18"/>
  <c r="BZ253" i="18"/>
  <c r="CA253" i="18"/>
  <c r="CB253" i="18"/>
  <c r="BZ254" i="18"/>
  <c r="CA254" i="18"/>
  <c r="CB254" i="18"/>
  <c r="BZ255" i="18"/>
  <c r="CA255" i="18"/>
  <c r="CB255" i="18"/>
  <c r="BZ256" i="18"/>
  <c r="CA256" i="18"/>
  <c r="CB256" i="18"/>
  <c r="BZ257" i="18"/>
  <c r="CA257" i="18"/>
  <c r="CB257" i="18"/>
  <c r="BZ258" i="18"/>
  <c r="CA258" i="18"/>
  <c r="CB258" i="18"/>
  <c r="BZ259" i="18"/>
  <c r="CA259" i="18"/>
  <c r="CB259" i="18"/>
  <c r="BZ260" i="18"/>
  <c r="CA260" i="18"/>
  <c r="CB260" i="18"/>
  <c r="BZ261" i="18"/>
  <c r="CA261" i="18"/>
  <c r="CB261" i="18"/>
  <c r="BZ262" i="18"/>
  <c r="CA262" i="18"/>
  <c r="CB262" i="18"/>
  <c r="BZ263" i="18"/>
  <c r="CA263" i="18"/>
  <c r="CB263" i="18"/>
  <c r="BZ264" i="18"/>
  <c r="CA264" i="18"/>
  <c r="CB264" i="18"/>
  <c r="BZ265" i="18"/>
  <c r="CA265" i="18"/>
  <c r="CB265" i="18"/>
  <c r="BZ266" i="18"/>
  <c r="CA266" i="18"/>
  <c r="CB266" i="18"/>
  <c r="BZ267" i="18"/>
  <c r="CA267" i="18"/>
  <c r="CB267" i="18"/>
  <c r="BZ268" i="18"/>
  <c r="CA268" i="18"/>
  <c r="CB268" i="18"/>
  <c r="BZ269" i="18"/>
  <c r="CA269" i="18"/>
  <c r="CB269" i="18"/>
  <c r="BZ270" i="18"/>
  <c r="CA270" i="18"/>
  <c r="CB270" i="18"/>
  <c r="BZ271" i="18"/>
  <c r="CA271" i="18"/>
  <c r="CB271" i="18"/>
  <c r="BZ272" i="18"/>
  <c r="CA272" i="18"/>
  <c r="CB272" i="18"/>
  <c r="BZ273" i="18"/>
  <c r="CA273" i="18"/>
  <c r="CB273" i="18"/>
  <c r="BZ274" i="18"/>
  <c r="CA274" i="18"/>
  <c r="CB274" i="18"/>
  <c r="BZ275" i="18"/>
  <c r="CA275" i="18"/>
  <c r="CB275" i="18"/>
  <c r="BZ276" i="18"/>
  <c r="CA276" i="18"/>
  <c r="CB276" i="18"/>
  <c r="BZ277" i="18"/>
  <c r="CA277" i="18"/>
  <c r="CB277" i="18"/>
  <c r="BZ278" i="18"/>
  <c r="CA278" i="18"/>
  <c r="CB278" i="18"/>
  <c r="BZ279" i="18"/>
  <c r="CA279" i="18"/>
  <c r="CB279" i="18"/>
  <c r="BZ280" i="18"/>
  <c r="CA280" i="18"/>
  <c r="CB280" i="18"/>
  <c r="BZ281" i="18"/>
  <c r="CA281" i="18"/>
  <c r="CB281" i="18"/>
  <c r="BZ282" i="18"/>
  <c r="CA282" i="18"/>
  <c r="CB282" i="18"/>
  <c r="BZ283" i="18"/>
  <c r="CA283" i="18"/>
  <c r="CB283" i="18"/>
  <c r="BZ284" i="18"/>
  <c r="CA284" i="18"/>
  <c r="CB284" i="18"/>
  <c r="BZ285" i="18"/>
  <c r="CA285" i="18"/>
  <c r="CB285" i="18"/>
  <c r="BZ286" i="18"/>
  <c r="CA286" i="18"/>
  <c r="CB286" i="18"/>
  <c r="BZ287" i="18"/>
  <c r="CA287" i="18"/>
  <c r="CB287" i="18"/>
  <c r="BZ288" i="18"/>
  <c r="CA288" i="18"/>
  <c r="CB288" i="18"/>
  <c r="BZ289" i="18"/>
  <c r="CA289" i="18"/>
  <c r="CB289" i="18"/>
  <c r="BZ290" i="18"/>
  <c r="CA290" i="18"/>
  <c r="CB290" i="18"/>
  <c r="BZ291" i="18"/>
  <c r="CA291" i="18"/>
  <c r="CB291" i="18"/>
  <c r="BZ292" i="18"/>
  <c r="CA292" i="18"/>
  <c r="CB292" i="18"/>
  <c r="BZ293" i="18"/>
  <c r="CA293" i="18"/>
  <c r="CB293" i="18"/>
  <c r="BZ294" i="18"/>
  <c r="CA294" i="18"/>
  <c r="CB294" i="18"/>
  <c r="BZ295" i="18"/>
  <c r="CA295" i="18"/>
  <c r="CB295" i="18"/>
  <c r="BZ296" i="18"/>
  <c r="CA296" i="18"/>
  <c r="CB296" i="18"/>
  <c r="BZ297" i="18"/>
  <c r="CA297" i="18"/>
  <c r="CB297" i="18"/>
  <c r="BZ298" i="18"/>
  <c r="CA298" i="18"/>
  <c r="CB298" i="18"/>
  <c r="BZ299" i="18"/>
  <c r="CA299" i="18"/>
  <c r="CB299" i="18"/>
  <c r="BZ300" i="18"/>
  <c r="CA300" i="18"/>
  <c r="CB300" i="18"/>
  <c r="BZ301" i="18"/>
  <c r="CA301" i="18"/>
  <c r="CB301" i="18"/>
  <c r="BZ302" i="18"/>
  <c r="CA302" i="18"/>
  <c r="CB302" i="18"/>
  <c r="BZ303" i="18"/>
  <c r="CA303" i="18"/>
  <c r="CB303" i="18"/>
  <c r="BZ304" i="18"/>
  <c r="CA304" i="18"/>
  <c r="CB304" i="18"/>
  <c r="BZ305" i="18"/>
  <c r="CA305" i="18"/>
  <c r="CB305" i="18"/>
  <c r="BZ306" i="18"/>
  <c r="CA306" i="18"/>
  <c r="CB306" i="18"/>
  <c r="BZ307" i="18"/>
  <c r="CA307" i="18"/>
  <c r="CB307" i="18"/>
  <c r="BZ308" i="18"/>
  <c r="CA308" i="18"/>
  <c r="CB308" i="18"/>
  <c r="BZ309" i="18"/>
  <c r="CA309" i="18"/>
  <c r="CB309" i="18"/>
  <c r="BZ310" i="18"/>
  <c r="CA310" i="18"/>
  <c r="CB310" i="18"/>
  <c r="BZ311" i="18"/>
  <c r="CA311" i="18"/>
  <c r="CB311" i="18"/>
  <c r="BZ312" i="18"/>
  <c r="CA312" i="18"/>
  <c r="CB312" i="18"/>
  <c r="BZ313" i="18"/>
  <c r="CA313" i="18"/>
  <c r="CB313" i="18"/>
  <c r="BZ314" i="18"/>
  <c r="CA314" i="18"/>
  <c r="CB314" i="18"/>
  <c r="BZ315" i="18"/>
  <c r="CA315" i="18"/>
  <c r="CB315" i="18"/>
  <c r="BZ316" i="18"/>
  <c r="CA316" i="18"/>
  <c r="CB316" i="18"/>
  <c r="BZ317" i="18"/>
  <c r="CA317" i="18"/>
  <c r="CB317" i="18"/>
  <c r="BZ318" i="18"/>
  <c r="CA318" i="18"/>
  <c r="CB318" i="18"/>
  <c r="BZ319" i="18"/>
  <c r="CA319" i="18"/>
  <c r="CB319" i="18"/>
  <c r="BZ320" i="18"/>
  <c r="CA320" i="18"/>
  <c r="CB320" i="18"/>
  <c r="BZ321" i="18"/>
  <c r="CA321" i="18"/>
  <c r="CB321" i="18"/>
  <c r="BZ322" i="18"/>
  <c r="CA322" i="18"/>
  <c r="CB322" i="18"/>
  <c r="BZ323" i="18"/>
  <c r="CA323" i="18"/>
  <c r="CB323" i="18"/>
  <c r="BZ324" i="18"/>
  <c r="CA324" i="18"/>
  <c r="CB324" i="18"/>
  <c r="BZ325" i="18"/>
  <c r="CA325" i="18"/>
  <c r="CB325" i="18"/>
  <c r="BZ326" i="18"/>
  <c r="CA326" i="18"/>
  <c r="CB326" i="18"/>
  <c r="BZ327" i="18"/>
  <c r="CA327" i="18"/>
  <c r="CB327" i="18"/>
  <c r="BZ328" i="18"/>
  <c r="CA328" i="18"/>
  <c r="CB328" i="18"/>
  <c r="BZ329" i="18"/>
  <c r="CA329" i="18"/>
  <c r="CB329" i="18"/>
  <c r="BZ330" i="18"/>
  <c r="CA330" i="18"/>
  <c r="CB330" i="18"/>
  <c r="BZ331" i="18"/>
  <c r="CA331" i="18"/>
  <c r="CB331" i="18"/>
  <c r="BZ332" i="18"/>
  <c r="CA332" i="18"/>
  <c r="CB332" i="18"/>
  <c r="BZ333" i="18"/>
  <c r="CA333" i="18"/>
  <c r="CB333" i="18"/>
  <c r="BZ334" i="18"/>
  <c r="CA334" i="18"/>
  <c r="CB334" i="18"/>
  <c r="BZ335" i="18"/>
  <c r="CA335" i="18"/>
  <c r="CB335" i="18"/>
  <c r="BZ336" i="18"/>
  <c r="CA336" i="18"/>
  <c r="CB336" i="18"/>
  <c r="CB11" i="18"/>
  <c r="CA11" i="18"/>
  <c r="BZ11" i="18"/>
  <c r="BY11" i="18"/>
  <c r="BJ12" i="18"/>
  <c r="BK12" i="18"/>
  <c r="BL12" i="18"/>
  <c r="BJ13" i="18"/>
  <c r="BK13" i="18"/>
  <c r="BL13" i="18"/>
  <c r="BJ14" i="18"/>
  <c r="BK14" i="18"/>
  <c r="BL14" i="18"/>
  <c r="BJ15" i="18"/>
  <c r="BK15" i="18"/>
  <c r="BL15" i="18"/>
  <c r="BJ16" i="18"/>
  <c r="BK16" i="18"/>
  <c r="BL16" i="18"/>
  <c r="BJ17" i="18"/>
  <c r="BK17" i="18"/>
  <c r="BL17" i="18"/>
  <c r="BJ18" i="18"/>
  <c r="BK18" i="18"/>
  <c r="BL18" i="18"/>
  <c r="BJ19" i="18"/>
  <c r="BK19" i="18"/>
  <c r="BL19" i="18"/>
  <c r="BJ20" i="18"/>
  <c r="BK20" i="18"/>
  <c r="BL20" i="18"/>
  <c r="BJ21" i="18"/>
  <c r="BK21" i="18"/>
  <c r="BL21" i="18"/>
  <c r="BJ22" i="18"/>
  <c r="BK22" i="18"/>
  <c r="BL22" i="18"/>
  <c r="BJ23" i="18"/>
  <c r="BK23" i="18"/>
  <c r="BL23" i="18"/>
  <c r="BJ24" i="18"/>
  <c r="BK24" i="18"/>
  <c r="BL24" i="18"/>
  <c r="BJ25" i="18"/>
  <c r="BK25" i="18"/>
  <c r="BL25" i="18"/>
  <c r="BJ26" i="18"/>
  <c r="BK26" i="18"/>
  <c r="BL26" i="18"/>
  <c r="BJ27" i="18"/>
  <c r="BK27" i="18"/>
  <c r="BL27" i="18"/>
  <c r="BJ28" i="18"/>
  <c r="BK28" i="18"/>
  <c r="BL28" i="18"/>
  <c r="BJ29" i="18"/>
  <c r="BK29" i="18"/>
  <c r="BL29" i="18"/>
  <c r="BJ30" i="18"/>
  <c r="BK30" i="18"/>
  <c r="BL30" i="18"/>
  <c r="BJ31" i="18"/>
  <c r="BK31" i="18"/>
  <c r="BL31" i="18"/>
  <c r="BJ32" i="18"/>
  <c r="BK32" i="18"/>
  <c r="BL32" i="18"/>
  <c r="BJ33" i="18"/>
  <c r="BK33" i="18"/>
  <c r="BL33" i="18"/>
  <c r="BJ34" i="18"/>
  <c r="BK34" i="18"/>
  <c r="BL34" i="18"/>
  <c r="BJ35" i="18"/>
  <c r="BK35" i="18"/>
  <c r="BL35" i="18"/>
  <c r="BJ36" i="18"/>
  <c r="BK36" i="18"/>
  <c r="BL36" i="18"/>
  <c r="BJ37" i="18"/>
  <c r="BK37" i="18"/>
  <c r="BL37" i="18"/>
  <c r="BJ38" i="18"/>
  <c r="BK38" i="18"/>
  <c r="BL38" i="18"/>
  <c r="BJ39" i="18"/>
  <c r="BK39" i="18"/>
  <c r="BL39" i="18"/>
  <c r="BJ40" i="18"/>
  <c r="BK40" i="18"/>
  <c r="BL40" i="18"/>
  <c r="BJ41" i="18"/>
  <c r="BK41" i="18"/>
  <c r="BL41" i="18"/>
  <c r="BJ42" i="18"/>
  <c r="BK42" i="18"/>
  <c r="BL42" i="18"/>
  <c r="BJ43" i="18"/>
  <c r="BK43" i="18"/>
  <c r="BL43" i="18"/>
  <c r="BJ44" i="18"/>
  <c r="BK44" i="18"/>
  <c r="BL44" i="18"/>
  <c r="BJ45" i="18"/>
  <c r="BK45" i="18"/>
  <c r="BL45" i="18"/>
  <c r="BJ46" i="18"/>
  <c r="BK46" i="18"/>
  <c r="BL46" i="18"/>
  <c r="BJ47" i="18"/>
  <c r="BK47" i="18"/>
  <c r="BL47" i="18"/>
  <c r="BJ48" i="18"/>
  <c r="BK48" i="18"/>
  <c r="BL48" i="18"/>
  <c r="BJ49" i="18"/>
  <c r="BK49" i="18"/>
  <c r="BL49" i="18"/>
  <c r="BJ50" i="18"/>
  <c r="BK50" i="18"/>
  <c r="BL50" i="18"/>
  <c r="BJ51" i="18"/>
  <c r="BK51" i="18"/>
  <c r="BL51" i="18"/>
  <c r="BJ52" i="18"/>
  <c r="BK52" i="18"/>
  <c r="BL52" i="18"/>
  <c r="BJ53" i="18"/>
  <c r="BK53" i="18"/>
  <c r="BL53" i="18"/>
  <c r="BJ54" i="18"/>
  <c r="BK54" i="18"/>
  <c r="BL54" i="18"/>
  <c r="BJ55" i="18"/>
  <c r="BK55" i="18"/>
  <c r="BL55" i="18"/>
  <c r="BJ56" i="18"/>
  <c r="BK56" i="18"/>
  <c r="BL56" i="18"/>
  <c r="BJ57" i="18"/>
  <c r="BK57" i="18"/>
  <c r="BL57" i="18"/>
  <c r="BJ58" i="18"/>
  <c r="BK58" i="18"/>
  <c r="BL58" i="18"/>
  <c r="BJ59" i="18"/>
  <c r="BK59" i="18"/>
  <c r="BL59" i="18"/>
  <c r="BJ60" i="18"/>
  <c r="BK60" i="18"/>
  <c r="BL60" i="18"/>
  <c r="BJ61" i="18"/>
  <c r="BK61" i="18"/>
  <c r="BL61" i="18"/>
  <c r="BJ62" i="18"/>
  <c r="BK62" i="18"/>
  <c r="BL62" i="18"/>
  <c r="BJ63" i="18"/>
  <c r="BK63" i="18"/>
  <c r="BL63" i="18"/>
  <c r="BJ64" i="18"/>
  <c r="BK64" i="18"/>
  <c r="BL64" i="18"/>
  <c r="BJ65" i="18"/>
  <c r="BK65" i="18"/>
  <c r="BL65" i="18"/>
  <c r="BJ66" i="18"/>
  <c r="BK66" i="18"/>
  <c r="BL66" i="18"/>
  <c r="BJ67" i="18"/>
  <c r="BK67" i="18"/>
  <c r="BL67" i="18"/>
  <c r="BJ68" i="18"/>
  <c r="BK68" i="18"/>
  <c r="BL68" i="18"/>
  <c r="BJ69" i="18"/>
  <c r="BK69" i="18"/>
  <c r="BL69" i="18"/>
  <c r="BJ70" i="18"/>
  <c r="BK70" i="18"/>
  <c r="BL70" i="18"/>
  <c r="BJ71" i="18"/>
  <c r="BK71" i="18"/>
  <c r="BL71" i="18"/>
  <c r="BJ72" i="18"/>
  <c r="BK72" i="18"/>
  <c r="BL72" i="18"/>
  <c r="BJ73" i="18"/>
  <c r="BK73" i="18"/>
  <c r="BL73" i="18"/>
  <c r="BJ74" i="18"/>
  <c r="BK74" i="18"/>
  <c r="BL74" i="18"/>
  <c r="BJ75" i="18"/>
  <c r="BK75" i="18"/>
  <c r="BL75" i="18"/>
  <c r="BJ76" i="18"/>
  <c r="BK76" i="18"/>
  <c r="BL76" i="18"/>
  <c r="BJ77" i="18"/>
  <c r="BK77" i="18"/>
  <c r="BL77" i="18"/>
  <c r="BJ78" i="18"/>
  <c r="BK78" i="18"/>
  <c r="BL78" i="18"/>
  <c r="BJ79" i="18"/>
  <c r="BK79" i="18"/>
  <c r="BL79" i="18"/>
  <c r="BJ80" i="18"/>
  <c r="BK80" i="18"/>
  <c r="BL80" i="18"/>
  <c r="BJ81" i="18"/>
  <c r="BK81" i="18"/>
  <c r="BL81" i="18"/>
  <c r="BJ82" i="18"/>
  <c r="BK82" i="18"/>
  <c r="BL82" i="18"/>
  <c r="BJ83" i="18"/>
  <c r="BK83" i="18"/>
  <c r="BL83" i="18"/>
  <c r="BJ84" i="18"/>
  <c r="BK84" i="18"/>
  <c r="BL84" i="18"/>
  <c r="BJ85" i="18"/>
  <c r="BK85" i="18"/>
  <c r="BL85" i="18"/>
  <c r="BJ86" i="18"/>
  <c r="BK86" i="18"/>
  <c r="BL86" i="18"/>
  <c r="BJ87" i="18"/>
  <c r="BK87" i="18"/>
  <c r="BL87" i="18"/>
  <c r="BJ88" i="18"/>
  <c r="BK88" i="18"/>
  <c r="BL88" i="18"/>
  <c r="BJ89" i="18"/>
  <c r="BK89" i="18"/>
  <c r="BL89" i="18"/>
  <c r="BJ90" i="18"/>
  <c r="BK90" i="18"/>
  <c r="BL90" i="18"/>
  <c r="BJ91" i="18"/>
  <c r="BK91" i="18"/>
  <c r="BL91" i="18"/>
  <c r="BJ92" i="18"/>
  <c r="BK92" i="18"/>
  <c r="BL92" i="18"/>
  <c r="BJ93" i="18"/>
  <c r="BK93" i="18"/>
  <c r="BL93" i="18"/>
  <c r="BJ94" i="18"/>
  <c r="BK94" i="18"/>
  <c r="BL94" i="18"/>
  <c r="BJ95" i="18"/>
  <c r="BK95" i="18"/>
  <c r="BL95" i="18"/>
  <c r="BJ96" i="18"/>
  <c r="BK96" i="18"/>
  <c r="BL96" i="18"/>
  <c r="BJ97" i="18"/>
  <c r="BK97" i="18"/>
  <c r="BL97" i="18"/>
  <c r="BJ98" i="18"/>
  <c r="BK98" i="18"/>
  <c r="BL98" i="18"/>
  <c r="BJ99" i="18"/>
  <c r="BK99" i="18"/>
  <c r="BL99" i="18"/>
  <c r="BJ100" i="18"/>
  <c r="BK100" i="18"/>
  <c r="BL100" i="18"/>
  <c r="BJ101" i="18"/>
  <c r="BK101" i="18"/>
  <c r="BL101" i="18"/>
  <c r="BJ102" i="18"/>
  <c r="BK102" i="18"/>
  <c r="BL102" i="18"/>
  <c r="BJ103" i="18"/>
  <c r="BK103" i="18"/>
  <c r="BL103" i="18"/>
  <c r="BJ104" i="18"/>
  <c r="BK104" i="18"/>
  <c r="BL104" i="18"/>
  <c r="BJ105" i="18"/>
  <c r="BK105" i="18"/>
  <c r="BL105" i="18"/>
  <c r="BJ106" i="18"/>
  <c r="BK106" i="18"/>
  <c r="BL106" i="18"/>
  <c r="BJ107" i="18"/>
  <c r="BK107" i="18"/>
  <c r="BL107" i="18"/>
  <c r="BJ108" i="18"/>
  <c r="BK108" i="18"/>
  <c r="BL108" i="18"/>
  <c r="BJ109" i="18"/>
  <c r="BK109" i="18"/>
  <c r="BL109" i="18"/>
  <c r="BJ110" i="18"/>
  <c r="BK110" i="18"/>
  <c r="BL110" i="18"/>
  <c r="BJ111" i="18"/>
  <c r="BK111" i="18"/>
  <c r="BL111" i="18"/>
  <c r="BJ112" i="18"/>
  <c r="BK112" i="18"/>
  <c r="BL112" i="18"/>
  <c r="BJ113" i="18"/>
  <c r="BK113" i="18"/>
  <c r="BL113" i="18"/>
  <c r="BJ114" i="18"/>
  <c r="BK114" i="18"/>
  <c r="BL114" i="18"/>
  <c r="BJ115" i="18"/>
  <c r="BK115" i="18"/>
  <c r="BL115" i="18"/>
  <c r="BJ116" i="18"/>
  <c r="BK116" i="18"/>
  <c r="BL116" i="18"/>
  <c r="BJ117" i="18"/>
  <c r="BK117" i="18"/>
  <c r="BL117" i="18"/>
  <c r="BJ118" i="18"/>
  <c r="BK118" i="18"/>
  <c r="BL118" i="18"/>
  <c r="BJ119" i="18"/>
  <c r="BK119" i="18"/>
  <c r="BL119" i="18"/>
  <c r="BJ120" i="18"/>
  <c r="BK120" i="18"/>
  <c r="BL120" i="18"/>
  <c r="BJ121" i="18"/>
  <c r="BK121" i="18"/>
  <c r="BL121" i="18"/>
  <c r="BJ122" i="18"/>
  <c r="BK122" i="18"/>
  <c r="BL122" i="18"/>
  <c r="BJ123" i="18"/>
  <c r="BK123" i="18"/>
  <c r="BL123" i="18"/>
  <c r="BJ124" i="18"/>
  <c r="BK124" i="18"/>
  <c r="BL124" i="18"/>
  <c r="BJ125" i="18"/>
  <c r="BK125" i="18"/>
  <c r="BL125" i="18"/>
  <c r="BJ126" i="18"/>
  <c r="BK126" i="18"/>
  <c r="BL126" i="18"/>
  <c r="BJ127" i="18"/>
  <c r="BK127" i="18"/>
  <c r="BL127" i="18"/>
  <c r="BJ128" i="18"/>
  <c r="BK128" i="18"/>
  <c r="BL128" i="18"/>
  <c r="BJ129" i="18"/>
  <c r="BK129" i="18"/>
  <c r="BL129" i="18"/>
  <c r="BJ130" i="18"/>
  <c r="BK130" i="18"/>
  <c r="BL130" i="18"/>
  <c r="BJ131" i="18"/>
  <c r="BK131" i="18"/>
  <c r="BL131" i="18"/>
  <c r="BJ132" i="18"/>
  <c r="BK132" i="18"/>
  <c r="BL132" i="18"/>
  <c r="BJ133" i="18"/>
  <c r="BK133" i="18"/>
  <c r="BL133" i="18"/>
  <c r="BJ134" i="18"/>
  <c r="BK134" i="18"/>
  <c r="BL134" i="18"/>
  <c r="BJ135" i="18"/>
  <c r="BK135" i="18"/>
  <c r="BL135" i="18"/>
  <c r="BJ136" i="18"/>
  <c r="BK136" i="18"/>
  <c r="BL136" i="18"/>
  <c r="BJ137" i="18"/>
  <c r="BK137" i="18"/>
  <c r="BL137" i="18"/>
  <c r="BJ138" i="18"/>
  <c r="BK138" i="18"/>
  <c r="BL138" i="18"/>
  <c r="BJ139" i="18"/>
  <c r="BK139" i="18"/>
  <c r="BL139" i="18"/>
  <c r="BJ140" i="18"/>
  <c r="BK140" i="18"/>
  <c r="BL140" i="18"/>
  <c r="BJ141" i="18"/>
  <c r="BK141" i="18"/>
  <c r="BL141" i="18"/>
  <c r="BJ142" i="18"/>
  <c r="BK142" i="18"/>
  <c r="BL142" i="18"/>
  <c r="BJ143" i="18"/>
  <c r="BK143" i="18"/>
  <c r="BL143" i="18"/>
  <c r="BJ144" i="18"/>
  <c r="BK144" i="18"/>
  <c r="BL144" i="18"/>
  <c r="BJ145" i="18"/>
  <c r="BK145" i="18"/>
  <c r="BL145" i="18"/>
  <c r="BJ146" i="18"/>
  <c r="BK146" i="18"/>
  <c r="BL146" i="18"/>
  <c r="BJ147" i="18"/>
  <c r="BK147" i="18"/>
  <c r="BL147" i="18"/>
  <c r="BJ148" i="18"/>
  <c r="BK148" i="18"/>
  <c r="BL148" i="18"/>
  <c r="BJ149" i="18"/>
  <c r="BK149" i="18"/>
  <c r="BL149" i="18"/>
  <c r="BJ150" i="18"/>
  <c r="BK150" i="18"/>
  <c r="BL150" i="18"/>
  <c r="BJ151" i="18"/>
  <c r="BK151" i="18"/>
  <c r="BL151" i="18"/>
  <c r="BJ152" i="18"/>
  <c r="BK152" i="18"/>
  <c r="BL152" i="18"/>
  <c r="BJ153" i="18"/>
  <c r="BK153" i="18"/>
  <c r="BL153" i="18"/>
  <c r="BJ154" i="18"/>
  <c r="BK154" i="18"/>
  <c r="BL154" i="18"/>
  <c r="BJ155" i="18"/>
  <c r="BK155" i="18"/>
  <c r="BL155" i="18"/>
  <c r="BJ156" i="18"/>
  <c r="BK156" i="18"/>
  <c r="BL156" i="18"/>
  <c r="BJ157" i="18"/>
  <c r="BK157" i="18"/>
  <c r="BL157" i="18"/>
  <c r="BJ158" i="18"/>
  <c r="BK158" i="18"/>
  <c r="BL158" i="18"/>
  <c r="BJ159" i="18"/>
  <c r="BK159" i="18"/>
  <c r="BL159" i="18"/>
  <c r="BJ160" i="18"/>
  <c r="BK160" i="18"/>
  <c r="BL160" i="18"/>
  <c r="BJ161" i="18"/>
  <c r="BK161" i="18"/>
  <c r="BL161" i="18"/>
  <c r="BJ162" i="18"/>
  <c r="BK162" i="18"/>
  <c r="BL162" i="18"/>
  <c r="BJ163" i="18"/>
  <c r="BK163" i="18"/>
  <c r="BL163" i="18"/>
  <c r="BJ164" i="18"/>
  <c r="BK164" i="18"/>
  <c r="BL164" i="18"/>
  <c r="BJ165" i="18"/>
  <c r="BK165" i="18"/>
  <c r="BL165" i="18"/>
  <c r="BJ166" i="18"/>
  <c r="BK166" i="18"/>
  <c r="BL166" i="18"/>
  <c r="BJ167" i="18"/>
  <c r="BK167" i="18"/>
  <c r="BL167" i="18"/>
  <c r="BJ168" i="18"/>
  <c r="BK168" i="18"/>
  <c r="BL168" i="18"/>
  <c r="BJ169" i="18"/>
  <c r="BK169" i="18"/>
  <c r="BL169" i="18"/>
  <c r="BJ170" i="18"/>
  <c r="BK170" i="18"/>
  <c r="BL170" i="18"/>
  <c r="BJ171" i="18"/>
  <c r="BK171" i="18"/>
  <c r="BL171" i="18"/>
  <c r="BJ172" i="18"/>
  <c r="BK172" i="18"/>
  <c r="BL172" i="18"/>
  <c r="BJ173" i="18"/>
  <c r="BK173" i="18"/>
  <c r="BL173" i="18"/>
  <c r="BJ174" i="18"/>
  <c r="BK174" i="18"/>
  <c r="BL174" i="18"/>
  <c r="BJ175" i="18"/>
  <c r="BK175" i="18"/>
  <c r="BL175" i="18"/>
  <c r="BJ176" i="18"/>
  <c r="BK176" i="18"/>
  <c r="BL176" i="18"/>
  <c r="BJ177" i="18"/>
  <c r="BK177" i="18"/>
  <c r="BL177" i="18"/>
  <c r="BJ178" i="18"/>
  <c r="BK178" i="18"/>
  <c r="BL178" i="18"/>
  <c r="BJ179" i="18"/>
  <c r="BK179" i="18"/>
  <c r="BL179" i="18"/>
  <c r="BJ180" i="18"/>
  <c r="BK180" i="18"/>
  <c r="BL180" i="18"/>
  <c r="BJ181" i="18"/>
  <c r="BK181" i="18"/>
  <c r="BL181" i="18"/>
  <c r="BJ182" i="18"/>
  <c r="BK182" i="18"/>
  <c r="BL182" i="18"/>
  <c r="BJ183" i="18"/>
  <c r="BK183" i="18"/>
  <c r="BL183" i="18"/>
  <c r="BJ184" i="18"/>
  <c r="BK184" i="18"/>
  <c r="BL184" i="18"/>
  <c r="BJ185" i="18"/>
  <c r="BK185" i="18"/>
  <c r="BL185" i="18"/>
  <c r="BJ186" i="18"/>
  <c r="BK186" i="18"/>
  <c r="BL186" i="18"/>
  <c r="BJ187" i="18"/>
  <c r="BK187" i="18"/>
  <c r="BL187" i="18"/>
  <c r="BJ188" i="18"/>
  <c r="BK188" i="18"/>
  <c r="BL188" i="18"/>
  <c r="BJ189" i="18"/>
  <c r="BK189" i="18"/>
  <c r="BL189" i="18"/>
  <c r="BJ190" i="18"/>
  <c r="BK190" i="18"/>
  <c r="BL190" i="18"/>
  <c r="BJ191" i="18"/>
  <c r="BK191" i="18"/>
  <c r="BL191" i="18"/>
  <c r="BJ192" i="18"/>
  <c r="BK192" i="18"/>
  <c r="BL192" i="18"/>
  <c r="BJ193" i="18"/>
  <c r="BK193" i="18"/>
  <c r="BL193" i="18"/>
  <c r="BJ194" i="18"/>
  <c r="BK194" i="18"/>
  <c r="BL194" i="18"/>
  <c r="BJ195" i="18"/>
  <c r="BK195" i="18"/>
  <c r="BL195" i="18"/>
  <c r="BJ196" i="18"/>
  <c r="BK196" i="18"/>
  <c r="BL196" i="18"/>
  <c r="BJ197" i="18"/>
  <c r="BK197" i="18"/>
  <c r="BL197" i="18"/>
  <c r="BJ198" i="18"/>
  <c r="BK198" i="18"/>
  <c r="BL198" i="18"/>
  <c r="BJ199" i="18"/>
  <c r="BK199" i="18"/>
  <c r="BL199" i="18"/>
  <c r="BJ200" i="18"/>
  <c r="BK200" i="18"/>
  <c r="BL200" i="18"/>
  <c r="BJ201" i="18"/>
  <c r="BK201" i="18"/>
  <c r="BL201" i="18"/>
  <c r="BJ202" i="18"/>
  <c r="BK202" i="18"/>
  <c r="BL202" i="18"/>
  <c r="BJ203" i="18"/>
  <c r="BK203" i="18"/>
  <c r="BL203" i="18"/>
  <c r="BJ204" i="18"/>
  <c r="BK204" i="18"/>
  <c r="BL204" i="18"/>
  <c r="BJ205" i="18"/>
  <c r="BK205" i="18"/>
  <c r="BL205" i="18"/>
  <c r="BJ206" i="18"/>
  <c r="BK206" i="18"/>
  <c r="BL206" i="18"/>
  <c r="BJ207" i="18"/>
  <c r="BK207" i="18"/>
  <c r="BL207" i="18"/>
  <c r="BJ208" i="18"/>
  <c r="BK208" i="18"/>
  <c r="BL208" i="18"/>
  <c r="BJ209" i="18"/>
  <c r="BK209" i="18"/>
  <c r="BL209" i="18"/>
  <c r="BJ210" i="18"/>
  <c r="BK210" i="18"/>
  <c r="BL210" i="18"/>
  <c r="BJ211" i="18"/>
  <c r="BK211" i="18"/>
  <c r="BL211" i="18"/>
  <c r="BJ212" i="18"/>
  <c r="BK212" i="18"/>
  <c r="BL212" i="18"/>
  <c r="BJ213" i="18"/>
  <c r="BK213" i="18"/>
  <c r="BL213" i="18"/>
  <c r="BJ214" i="18"/>
  <c r="BK214" i="18"/>
  <c r="BL214" i="18"/>
  <c r="BJ215" i="18"/>
  <c r="BK215" i="18"/>
  <c r="BL215" i="18"/>
  <c r="BJ216" i="18"/>
  <c r="BK216" i="18"/>
  <c r="BL216" i="18"/>
  <c r="BJ217" i="18"/>
  <c r="BK217" i="18"/>
  <c r="BL217" i="18"/>
  <c r="BJ218" i="18"/>
  <c r="BK218" i="18"/>
  <c r="BL218" i="18"/>
  <c r="BJ219" i="18"/>
  <c r="BK219" i="18"/>
  <c r="BL219" i="18"/>
  <c r="BJ220" i="18"/>
  <c r="BK220" i="18"/>
  <c r="BL220" i="18"/>
  <c r="BJ221" i="18"/>
  <c r="BK221" i="18"/>
  <c r="BL221" i="18"/>
  <c r="BJ222" i="18"/>
  <c r="BK222" i="18"/>
  <c r="BL222" i="18"/>
  <c r="BJ223" i="18"/>
  <c r="BK223" i="18"/>
  <c r="BL223" i="18"/>
  <c r="BJ224" i="18"/>
  <c r="BK224" i="18"/>
  <c r="BL224" i="18"/>
  <c r="BJ225" i="18"/>
  <c r="BK225" i="18"/>
  <c r="BL225" i="18"/>
  <c r="BJ226" i="18"/>
  <c r="BK226" i="18"/>
  <c r="BL226" i="18"/>
  <c r="BJ227" i="18"/>
  <c r="BK227" i="18"/>
  <c r="BL227" i="18"/>
  <c r="BJ228" i="18"/>
  <c r="BK228" i="18"/>
  <c r="BL228" i="18"/>
  <c r="BJ229" i="18"/>
  <c r="BK229" i="18"/>
  <c r="BL229" i="18"/>
  <c r="BJ230" i="18"/>
  <c r="BK230" i="18"/>
  <c r="BL230" i="18"/>
  <c r="BJ231" i="18"/>
  <c r="BK231" i="18"/>
  <c r="BL231" i="18"/>
  <c r="BJ232" i="18"/>
  <c r="BK232" i="18"/>
  <c r="BL232" i="18"/>
  <c r="BJ233" i="18"/>
  <c r="BK233" i="18"/>
  <c r="BL233" i="18"/>
  <c r="BJ234" i="18"/>
  <c r="BK234" i="18"/>
  <c r="BL234" i="18"/>
  <c r="BJ235" i="18"/>
  <c r="BK235" i="18"/>
  <c r="BL235" i="18"/>
  <c r="BJ236" i="18"/>
  <c r="BK236" i="18"/>
  <c r="BL236" i="18"/>
  <c r="BJ237" i="18"/>
  <c r="BK237" i="18"/>
  <c r="BL237" i="18"/>
  <c r="BJ238" i="18"/>
  <c r="BK238" i="18"/>
  <c r="BL238" i="18"/>
  <c r="BJ239" i="18"/>
  <c r="BK239" i="18"/>
  <c r="BL239" i="18"/>
  <c r="BJ240" i="18"/>
  <c r="BK240" i="18"/>
  <c r="BL240" i="18"/>
  <c r="BJ241" i="18"/>
  <c r="BK241" i="18"/>
  <c r="BL241" i="18"/>
  <c r="BJ242" i="18"/>
  <c r="BK242" i="18"/>
  <c r="BL242" i="18"/>
  <c r="BJ243" i="18"/>
  <c r="BK243" i="18"/>
  <c r="BL243" i="18"/>
  <c r="BJ244" i="18"/>
  <c r="BK244" i="18"/>
  <c r="BL244" i="18"/>
  <c r="BJ245" i="18"/>
  <c r="BK245" i="18"/>
  <c r="BL245" i="18"/>
  <c r="BJ246" i="18"/>
  <c r="BK246" i="18"/>
  <c r="BL246" i="18"/>
  <c r="BJ247" i="18"/>
  <c r="BK247" i="18"/>
  <c r="BL247" i="18"/>
  <c r="BJ248" i="18"/>
  <c r="BK248" i="18"/>
  <c r="BL248" i="18"/>
  <c r="BJ249" i="18"/>
  <c r="BK249" i="18"/>
  <c r="BL249" i="18"/>
  <c r="BJ250" i="18"/>
  <c r="BK250" i="18"/>
  <c r="BL250" i="18"/>
  <c r="BJ251" i="18"/>
  <c r="BK251" i="18"/>
  <c r="BL251" i="18"/>
  <c r="BJ252" i="18"/>
  <c r="BK252" i="18"/>
  <c r="BL252" i="18"/>
  <c r="BJ253" i="18"/>
  <c r="BK253" i="18"/>
  <c r="BL253" i="18"/>
  <c r="BJ254" i="18"/>
  <c r="BK254" i="18"/>
  <c r="BL254" i="18"/>
  <c r="BJ255" i="18"/>
  <c r="BK255" i="18"/>
  <c r="BL255" i="18"/>
  <c r="BJ256" i="18"/>
  <c r="BK256" i="18"/>
  <c r="BL256" i="18"/>
  <c r="BJ257" i="18"/>
  <c r="BK257" i="18"/>
  <c r="BL257" i="18"/>
  <c r="BJ258" i="18"/>
  <c r="BK258" i="18"/>
  <c r="BL258" i="18"/>
  <c r="BJ259" i="18"/>
  <c r="BK259" i="18"/>
  <c r="BL259" i="18"/>
  <c r="BJ260" i="18"/>
  <c r="BK260" i="18"/>
  <c r="BL260" i="18"/>
  <c r="BJ261" i="18"/>
  <c r="BK261" i="18"/>
  <c r="BL261" i="18"/>
  <c r="BJ262" i="18"/>
  <c r="BK262" i="18"/>
  <c r="BL262" i="18"/>
  <c r="BJ263" i="18"/>
  <c r="BK263" i="18"/>
  <c r="BL263" i="18"/>
  <c r="BJ264" i="18"/>
  <c r="BK264" i="18"/>
  <c r="BL264" i="18"/>
  <c r="BJ265" i="18"/>
  <c r="BK265" i="18"/>
  <c r="BL265" i="18"/>
  <c r="BJ266" i="18"/>
  <c r="BK266" i="18"/>
  <c r="BL266" i="18"/>
  <c r="BJ267" i="18"/>
  <c r="BK267" i="18"/>
  <c r="BL267" i="18"/>
  <c r="BJ268" i="18"/>
  <c r="BK268" i="18"/>
  <c r="BL268" i="18"/>
  <c r="BJ269" i="18"/>
  <c r="BK269" i="18"/>
  <c r="BL269" i="18"/>
  <c r="BJ270" i="18"/>
  <c r="BK270" i="18"/>
  <c r="BL270" i="18"/>
  <c r="BJ271" i="18"/>
  <c r="BK271" i="18"/>
  <c r="BL271" i="18"/>
  <c r="BJ272" i="18"/>
  <c r="BK272" i="18"/>
  <c r="BL272" i="18"/>
  <c r="BJ273" i="18"/>
  <c r="BK273" i="18"/>
  <c r="BL273" i="18"/>
  <c r="BJ274" i="18"/>
  <c r="BK274" i="18"/>
  <c r="BL274" i="18"/>
  <c r="BJ275" i="18"/>
  <c r="BK275" i="18"/>
  <c r="BL275" i="18"/>
  <c r="BJ276" i="18"/>
  <c r="BK276" i="18"/>
  <c r="BL276" i="18"/>
  <c r="BJ277" i="18"/>
  <c r="BK277" i="18"/>
  <c r="BL277" i="18"/>
  <c r="BJ278" i="18"/>
  <c r="BK278" i="18"/>
  <c r="BL278" i="18"/>
  <c r="BJ279" i="18"/>
  <c r="BK279" i="18"/>
  <c r="BL279" i="18"/>
  <c r="BJ280" i="18"/>
  <c r="BK280" i="18"/>
  <c r="BL280" i="18"/>
  <c r="BJ281" i="18"/>
  <c r="BK281" i="18"/>
  <c r="BL281" i="18"/>
  <c r="BJ282" i="18"/>
  <c r="BK282" i="18"/>
  <c r="BL282" i="18"/>
  <c r="BJ283" i="18"/>
  <c r="BK283" i="18"/>
  <c r="BL283" i="18"/>
  <c r="BJ284" i="18"/>
  <c r="BK284" i="18"/>
  <c r="BL284" i="18"/>
  <c r="BJ285" i="18"/>
  <c r="BK285" i="18"/>
  <c r="BL285" i="18"/>
  <c r="BJ286" i="18"/>
  <c r="BK286" i="18"/>
  <c r="BL286" i="18"/>
  <c r="BJ287" i="18"/>
  <c r="BK287" i="18"/>
  <c r="BL287" i="18"/>
  <c r="BJ288" i="18"/>
  <c r="BK288" i="18"/>
  <c r="BL288" i="18"/>
  <c r="BJ289" i="18"/>
  <c r="BK289" i="18"/>
  <c r="BL289" i="18"/>
  <c r="BJ290" i="18"/>
  <c r="BK290" i="18"/>
  <c r="BL290" i="18"/>
  <c r="BJ291" i="18"/>
  <c r="BK291" i="18"/>
  <c r="BL291" i="18"/>
  <c r="BJ292" i="18"/>
  <c r="BK292" i="18"/>
  <c r="BL292" i="18"/>
  <c r="BJ293" i="18"/>
  <c r="BK293" i="18"/>
  <c r="BL293" i="18"/>
  <c r="BJ294" i="18"/>
  <c r="BK294" i="18"/>
  <c r="BL294" i="18"/>
  <c r="BJ295" i="18"/>
  <c r="BK295" i="18"/>
  <c r="BL295" i="18"/>
  <c r="BJ296" i="18"/>
  <c r="BK296" i="18"/>
  <c r="BL296" i="18"/>
  <c r="BJ297" i="18"/>
  <c r="BK297" i="18"/>
  <c r="BL297" i="18"/>
  <c r="BJ298" i="18"/>
  <c r="BK298" i="18"/>
  <c r="BL298" i="18"/>
  <c r="BJ299" i="18"/>
  <c r="BK299" i="18"/>
  <c r="BL299" i="18"/>
  <c r="BJ300" i="18"/>
  <c r="BK300" i="18"/>
  <c r="BL300" i="18"/>
  <c r="BJ301" i="18"/>
  <c r="BK301" i="18"/>
  <c r="BL301" i="18"/>
  <c r="BJ302" i="18"/>
  <c r="BK302" i="18"/>
  <c r="BL302" i="18"/>
  <c r="BJ303" i="18"/>
  <c r="BK303" i="18"/>
  <c r="BL303" i="18"/>
  <c r="BJ304" i="18"/>
  <c r="BK304" i="18"/>
  <c r="BL304" i="18"/>
  <c r="BJ305" i="18"/>
  <c r="BK305" i="18"/>
  <c r="BL305" i="18"/>
  <c r="BJ306" i="18"/>
  <c r="BK306" i="18"/>
  <c r="BL306" i="18"/>
  <c r="BJ307" i="18"/>
  <c r="BK307" i="18"/>
  <c r="BL307" i="18"/>
  <c r="BJ308" i="18"/>
  <c r="BK308" i="18"/>
  <c r="BL308" i="18"/>
  <c r="BJ309" i="18"/>
  <c r="BK309" i="18"/>
  <c r="BL309" i="18"/>
  <c r="BJ310" i="18"/>
  <c r="BK310" i="18"/>
  <c r="BL310" i="18"/>
  <c r="BJ311" i="18"/>
  <c r="BK311" i="18"/>
  <c r="BL311" i="18"/>
  <c r="BJ312" i="18"/>
  <c r="BK312" i="18"/>
  <c r="BL312" i="18"/>
  <c r="BJ313" i="18"/>
  <c r="BK313" i="18"/>
  <c r="BL313" i="18"/>
  <c r="BJ314" i="18"/>
  <c r="BK314" i="18"/>
  <c r="BL314" i="18"/>
  <c r="BJ315" i="18"/>
  <c r="BK315" i="18"/>
  <c r="BL315" i="18"/>
  <c r="BJ316" i="18"/>
  <c r="BK316" i="18"/>
  <c r="BL316" i="18"/>
  <c r="BJ317" i="18"/>
  <c r="BK317" i="18"/>
  <c r="BL317" i="18"/>
  <c r="BJ318" i="18"/>
  <c r="BK318" i="18"/>
  <c r="BL318" i="18"/>
  <c r="BJ319" i="18"/>
  <c r="BK319" i="18"/>
  <c r="BL319" i="18"/>
  <c r="BJ320" i="18"/>
  <c r="BK320" i="18"/>
  <c r="BL320" i="18"/>
  <c r="BJ321" i="18"/>
  <c r="BK321" i="18"/>
  <c r="BL321" i="18"/>
  <c r="BJ322" i="18"/>
  <c r="BK322" i="18"/>
  <c r="BL322" i="18"/>
  <c r="BJ323" i="18"/>
  <c r="BK323" i="18"/>
  <c r="BL323" i="18"/>
  <c r="BJ324" i="18"/>
  <c r="BK324" i="18"/>
  <c r="BL324" i="18"/>
  <c r="BJ325" i="18"/>
  <c r="BK325" i="18"/>
  <c r="BL325" i="18"/>
  <c r="BJ326" i="18"/>
  <c r="BK326" i="18"/>
  <c r="BL326" i="18"/>
  <c r="BJ327" i="18"/>
  <c r="BK327" i="18"/>
  <c r="BL327" i="18"/>
  <c r="BJ328" i="18"/>
  <c r="BK328" i="18"/>
  <c r="BL328" i="18"/>
  <c r="BJ329" i="18"/>
  <c r="BK329" i="18"/>
  <c r="BL329" i="18"/>
  <c r="BJ330" i="18"/>
  <c r="BK330" i="18"/>
  <c r="BL330" i="18"/>
  <c r="BJ331" i="18"/>
  <c r="BK331" i="18"/>
  <c r="BL331" i="18"/>
  <c r="BJ332" i="18"/>
  <c r="BK332" i="18"/>
  <c r="BL332" i="18"/>
  <c r="BJ333" i="18"/>
  <c r="BK333" i="18"/>
  <c r="BL333" i="18"/>
  <c r="BJ334" i="18"/>
  <c r="BK334" i="18"/>
  <c r="BL334" i="18"/>
  <c r="BJ335" i="18"/>
  <c r="BK335" i="18"/>
  <c r="BL335" i="18"/>
  <c r="BJ336" i="18"/>
  <c r="BK336" i="18"/>
  <c r="BL336" i="18"/>
  <c r="BJ337" i="18"/>
  <c r="BK337" i="18"/>
  <c r="BL337" i="18"/>
  <c r="BJ338" i="18"/>
  <c r="BK338" i="18"/>
  <c r="BL338" i="18"/>
  <c r="BJ339" i="18"/>
  <c r="BK339" i="18"/>
  <c r="BL339" i="18"/>
  <c r="BJ340" i="18"/>
  <c r="BK340" i="18"/>
  <c r="BL340" i="18"/>
  <c r="BJ341" i="18"/>
  <c r="BK341" i="18"/>
  <c r="BL341" i="18"/>
  <c r="BJ342" i="18"/>
  <c r="BK342" i="18"/>
  <c r="BL342" i="18"/>
  <c r="BJ343" i="18"/>
  <c r="BK343" i="18"/>
  <c r="BL343" i="18"/>
  <c r="BJ344" i="18"/>
  <c r="BK344" i="18"/>
  <c r="BL344" i="18"/>
  <c r="AT12" i="18"/>
  <c r="AU12" i="18"/>
  <c r="AV12" i="18"/>
  <c r="AT13" i="18"/>
  <c r="AU13" i="18"/>
  <c r="AV13" i="18"/>
  <c r="AT14" i="18"/>
  <c r="AU14" i="18"/>
  <c r="AV14" i="18"/>
  <c r="AT15" i="18"/>
  <c r="AU15" i="18"/>
  <c r="AV15" i="18"/>
  <c r="AT16" i="18"/>
  <c r="AU16" i="18"/>
  <c r="AV16" i="18"/>
  <c r="AT17" i="18"/>
  <c r="AU17" i="18"/>
  <c r="AV17" i="18"/>
  <c r="AT18" i="18"/>
  <c r="AU18" i="18"/>
  <c r="AV18" i="18"/>
  <c r="AT19" i="18"/>
  <c r="AU19" i="18"/>
  <c r="AV19" i="18"/>
  <c r="AT20" i="18"/>
  <c r="AU20" i="18"/>
  <c r="AV20" i="18"/>
  <c r="AT21" i="18"/>
  <c r="AU21" i="18"/>
  <c r="AV21" i="18"/>
  <c r="AT22" i="18"/>
  <c r="AU22" i="18"/>
  <c r="AV22" i="18"/>
  <c r="AT23" i="18"/>
  <c r="AU23" i="18"/>
  <c r="AV23" i="18"/>
  <c r="AT24" i="18"/>
  <c r="AU24" i="18"/>
  <c r="AV24" i="18"/>
  <c r="AT25" i="18"/>
  <c r="AU25" i="18"/>
  <c r="AV25" i="18"/>
  <c r="AT26" i="18"/>
  <c r="AU26" i="18"/>
  <c r="AV26" i="18"/>
  <c r="AT27" i="18"/>
  <c r="AU27" i="18"/>
  <c r="AV27" i="18"/>
  <c r="AT28" i="18"/>
  <c r="AU28" i="18"/>
  <c r="AV28" i="18"/>
  <c r="AT29" i="18"/>
  <c r="AU29" i="18"/>
  <c r="AV29" i="18"/>
  <c r="AT30" i="18"/>
  <c r="AU30" i="18"/>
  <c r="AV30" i="18"/>
  <c r="AT31" i="18"/>
  <c r="AU31" i="18"/>
  <c r="AV31" i="18"/>
  <c r="AT32" i="18"/>
  <c r="AU32" i="18"/>
  <c r="AV32" i="18"/>
  <c r="AT33" i="18"/>
  <c r="AU33" i="18"/>
  <c r="AV33" i="18"/>
  <c r="AT34" i="18"/>
  <c r="AU34" i="18"/>
  <c r="AV34" i="18"/>
  <c r="AT35" i="18"/>
  <c r="AU35" i="18"/>
  <c r="AV35" i="18"/>
  <c r="AT36" i="18"/>
  <c r="AU36" i="18"/>
  <c r="AV36" i="18"/>
  <c r="AT37" i="18"/>
  <c r="AU37" i="18"/>
  <c r="AV37" i="18"/>
  <c r="AT38" i="18"/>
  <c r="AU38" i="18"/>
  <c r="AV38" i="18"/>
  <c r="AT39" i="18"/>
  <c r="AU39" i="18"/>
  <c r="AV39" i="18"/>
  <c r="AT40" i="18"/>
  <c r="AU40" i="18"/>
  <c r="AV40" i="18"/>
  <c r="AT41" i="18"/>
  <c r="AU41" i="18"/>
  <c r="AV41" i="18"/>
  <c r="AT42" i="18"/>
  <c r="AU42" i="18"/>
  <c r="AV42" i="18"/>
  <c r="AT43" i="18"/>
  <c r="AU43" i="18"/>
  <c r="AV43" i="18"/>
  <c r="AT44" i="18"/>
  <c r="AU44" i="18"/>
  <c r="AV44" i="18"/>
  <c r="AT45" i="18"/>
  <c r="AU45" i="18"/>
  <c r="AV45" i="18"/>
  <c r="AT46" i="18"/>
  <c r="AU46" i="18"/>
  <c r="AV46" i="18"/>
  <c r="AT47" i="18"/>
  <c r="AU47" i="18"/>
  <c r="AV47" i="18"/>
  <c r="AT48" i="18"/>
  <c r="AU48" i="18"/>
  <c r="AV48" i="18"/>
  <c r="AT49" i="18"/>
  <c r="AU49" i="18"/>
  <c r="AV49" i="18"/>
  <c r="AT50" i="18"/>
  <c r="AU50" i="18"/>
  <c r="AV50" i="18"/>
  <c r="AT51" i="18"/>
  <c r="AU51" i="18"/>
  <c r="AV51" i="18"/>
  <c r="AT52" i="18"/>
  <c r="AU52" i="18"/>
  <c r="AV52" i="18"/>
  <c r="AT53" i="18"/>
  <c r="AU53" i="18"/>
  <c r="AV53" i="18"/>
  <c r="AT54" i="18"/>
  <c r="AU54" i="18"/>
  <c r="AV54" i="18"/>
  <c r="AT55" i="18"/>
  <c r="AU55" i="18"/>
  <c r="AV55" i="18"/>
  <c r="AT56" i="18"/>
  <c r="AU56" i="18"/>
  <c r="AV56" i="18"/>
  <c r="AT57" i="18"/>
  <c r="AU57" i="18"/>
  <c r="AV57" i="18"/>
  <c r="AT58" i="18"/>
  <c r="AU58" i="18"/>
  <c r="AV58" i="18"/>
  <c r="AT59" i="18"/>
  <c r="AU59" i="18"/>
  <c r="AV59" i="18"/>
  <c r="AT60" i="18"/>
  <c r="AU60" i="18"/>
  <c r="AV60" i="18"/>
  <c r="AT61" i="18"/>
  <c r="AU61" i="18"/>
  <c r="AV61" i="18"/>
  <c r="AT62" i="18"/>
  <c r="AU62" i="18"/>
  <c r="AV62" i="18"/>
  <c r="AT63" i="18"/>
  <c r="AU63" i="18"/>
  <c r="AV63" i="18"/>
  <c r="AT64" i="18"/>
  <c r="AU64" i="18"/>
  <c r="AV64" i="18"/>
  <c r="AT65" i="18"/>
  <c r="AU65" i="18"/>
  <c r="AV65" i="18"/>
  <c r="AT66" i="18"/>
  <c r="AU66" i="18"/>
  <c r="AV66" i="18"/>
  <c r="AT67" i="18"/>
  <c r="AU67" i="18"/>
  <c r="AV67" i="18"/>
  <c r="AT68" i="18"/>
  <c r="AU68" i="18"/>
  <c r="AV68" i="18"/>
  <c r="AT69" i="18"/>
  <c r="AU69" i="18"/>
  <c r="AV69" i="18"/>
  <c r="AT70" i="18"/>
  <c r="AU70" i="18"/>
  <c r="AV70" i="18"/>
  <c r="AT71" i="18"/>
  <c r="AU71" i="18"/>
  <c r="AV71" i="18"/>
  <c r="AT72" i="18"/>
  <c r="AU72" i="18"/>
  <c r="AV72" i="18"/>
  <c r="AT73" i="18"/>
  <c r="AU73" i="18"/>
  <c r="AV73" i="18"/>
  <c r="AT74" i="18"/>
  <c r="AU74" i="18"/>
  <c r="AV74" i="18"/>
  <c r="AT75" i="18"/>
  <c r="AU75" i="18"/>
  <c r="AV75" i="18"/>
  <c r="AT76" i="18"/>
  <c r="AU76" i="18"/>
  <c r="AV76" i="18"/>
  <c r="AT77" i="18"/>
  <c r="AU77" i="18"/>
  <c r="AV77" i="18"/>
  <c r="AT78" i="18"/>
  <c r="AU78" i="18"/>
  <c r="AV78" i="18"/>
  <c r="AT79" i="18"/>
  <c r="AU79" i="18"/>
  <c r="AV79" i="18"/>
  <c r="AT80" i="18"/>
  <c r="AU80" i="18"/>
  <c r="AV80" i="18"/>
  <c r="AT81" i="18"/>
  <c r="AU81" i="18"/>
  <c r="AV81" i="18"/>
  <c r="AT82" i="18"/>
  <c r="AU82" i="18"/>
  <c r="AV82" i="18"/>
  <c r="AT83" i="18"/>
  <c r="AU83" i="18"/>
  <c r="AV83" i="18"/>
  <c r="AT84" i="18"/>
  <c r="AU84" i="18"/>
  <c r="AV84" i="18"/>
  <c r="AT85" i="18"/>
  <c r="AU85" i="18"/>
  <c r="AV85" i="18"/>
  <c r="AT86" i="18"/>
  <c r="AU86" i="18"/>
  <c r="AV86" i="18"/>
  <c r="AT87" i="18"/>
  <c r="AU87" i="18"/>
  <c r="AV87" i="18"/>
  <c r="AT88" i="18"/>
  <c r="AU88" i="18"/>
  <c r="AV88" i="18"/>
  <c r="AT89" i="18"/>
  <c r="AU89" i="18"/>
  <c r="AV89" i="18"/>
  <c r="AT90" i="18"/>
  <c r="AU90" i="18"/>
  <c r="AV90" i="18"/>
  <c r="AT91" i="18"/>
  <c r="AU91" i="18"/>
  <c r="AV91" i="18"/>
  <c r="AT92" i="18"/>
  <c r="AU92" i="18"/>
  <c r="AV92" i="18"/>
  <c r="AT93" i="18"/>
  <c r="AU93" i="18"/>
  <c r="AV93" i="18"/>
  <c r="AT94" i="18"/>
  <c r="AU94" i="18"/>
  <c r="AV94" i="18"/>
  <c r="AT95" i="18"/>
  <c r="AU95" i="18"/>
  <c r="AV95" i="18"/>
  <c r="AT96" i="18"/>
  <c r="AU96" i="18"/>
  <c r="AV96" i="18"/>
  <c r="AT97" i="18"/>
  <c r="AU97" i="18"/>
  <c r="AV97" i="18"/>
  <c r="AT98" i="18"/>
  <c r="AU98" i="18"/>
  <c r="AV98" i="18"/>
  <c r="AT99" i="18"/>
  <c r="AU99" i="18"/>
  <c r="AV99" i="18"/>
  <c r="AT100" i="18"/>
  <c r="AU100" i="18"/>
  <c r="AV100" i="18"/>
  <c r="AT101" i="18"/>
  <c r="AU101" i="18"/>
  <c r="AV101" i="18"/>
  <c r="AT102" i="18"/>
  <c r="AU102" i="18"/>
  <c r="AV102" i="18"/>
  <c r="AT103" i="18"/>
  <c r="AU103" i="18"/>
  <c r="AV103" i="18"/>
  <c r="AT104" i="18"/>
  <c r="AU104" i="18"/>
  <c r="AV104" i="18"/>
  <c r="AT105" i="18"/>
  <c r="AU105" i="18"/>
  <c r="AV105" i="18"/>
  <c r="AT106" i="18"/>
  <c r="AU106" i="18"/>
  <c r="AV106" i="18"/>
  <c r="AT107" i="18"/>
  <c r="AU107" i="18"/>
  <c r="AV107" i="18"/>
  <c r="AT108" i="18"/>
  <c r="AU108" i="18"/>
  <c r="AV108" i="18"/>
  <c r="AT109" i="18"/>
  <c r="AU109" i="18"/>
  <c r="AV109" i="18"/>
  <c r="AT110" i="18"/>
  <c r="AU110" i="18"/>
  <c r="AV110" i="18"/>
  <c r="AT111" i="18"/>
  <c r="AU111" i="18"/>
  <c r="AV111" i="18"/>
  <c r="AT112" i="18"/>
  <c r="AU112" i="18"/>
  <c r="AV112" i="18"/>
  <c r="AT113" i="18"/>
  <c r="AU113" i="18"/>
  <c r="AV113" i="18"/>
  <c r="AT114" i="18"/>
  <c r="AU114" i="18"/>
  <c r="AV114" i="18"/>
  <c r="AT115" i="18"/>
  <c r="AU115" i="18"/>
  <c r="AV115" i="18"/>
  <c r="AT116" i="18"/>
  <c r="AU116" i="18"/>
  <c r="AV116" i="18"/>
  <c r="AT117" i="18"/>
  <c r="AU117" i="18"/>
  <c r="AV117" i="18"/>
  <c r="AT118" i="18"/>
  <c r="AU118" i="18"/>
  <c r="AV118" i="18"/>
  <c r="AT119" i="18"/>
  <c r="AU119" i="18"/>
  <c r="AV119" i="18"/>
  <c r="AT120" i="18"/>
  <c r="AU120" i="18"/>
  <c r="AV120" i="18"/>
  <c r="AT121" i="18"/>
  <c r="AU121" i="18"/>
  <c r="AV121" i="18"/>
  <c r="AT122" i="18"/>
  <c r="AU122" i="18"/>
  <c r="AV122" i="18"/>
  <c r="AT123" i="18"/>
  <c r="AU123" i="18"/>
  <c r="AV123" i="18"/>
  <c r="AT124" i="18"/>
  <c r="AU124" i="18"/>
  <c r="AV124" i="18"/>
  <c r="AT125" i="18"/>
  <c r="AU125" i="18"/>
  <c r="AV125" i="18"/>
  <c r="AT126" i="18"/>
  <c r="AU126" i="18"/>
  <c r="AV126" i="18"/>
  <c r="AT127" i="18"/>
  <c r="AU127" i="18"/>
  <c r="AV127" i="18"/>
  <c r="AT128" i="18"/>
  <c r="AU128" i="18"/>
  <c r="AV128" i="18"/>
  <c r="AT129" i="18"/>
  <c r="AU129" i="18"/>
  <c r="AV129" i="18"/>
  <c r="AT130" i="18"/>
  <c r="AU130" i="18"/>
  <c r="AV130" i="18"/>
  <c r="AT131" i="18"/>
  <c r="AU131" i="18"/>
  <c r="AV131" i="18"/>
  <c r="AT132" i="18"/>
  <c r="AU132" i="18"/>
  <c r="AV132" i="18"/>
  <c r="AT133" i="18"/>
  <c r="AU133" i="18"/>
  <c r="AV133" i="18"/>
  <c r="AT134" i="18"/>
  <c r="AU134" i="18"/>
  <c r="AV134" i="18"/>
  <c r="AT135" i="18"/>
  <c r="AU135" i="18"/>
  <c r="AV135" i="18"/>
  <c r="AT136" i="18"/>
  <c r="AU136" i="18"/>
  <c r="AV136" i="18"/>
  <c r="AT137" i="18"/>
  <c r="AU137" i="18"/>
  <c r="AV137" i="18"/>
  <c r="AT138" i="18"/>
  <c r="AU138" i="18"/>
  <c r="AV138" i="18"/>
  <c r="AT139" i="18"/>
  <c r="AU139" i="18"/>
  <c r="AV139" i="18"/>
  <c r="AT140" i="18"/>
  <c r="AU140" i="18"/>
  <c r="AV140" i="18"/>
  <c r="AT141" i="18"/>
  <c r="AU141" i="18"/>
  <c r="AV141" i="18"/>
  <c r="AT142" i="18"/>
  <c r="AU142" i="18"/>
  <c r="AV142" i="18"/>
  <c r="AT143" i="18"/>
  <c r="AU143" i="18"/>
  <c r="AV143" i="18"/>
  <c r="AT144" i="18"/>
  <c r="AU144" i="18"/>
  <c r="AV144" i="18"/>
  <c r="AT145" i="18"/>
  <c r="AU145" i="18"/>
  <c r="AV145" i="18"/>
  <c r="AT146" i="18"/>
  <c r="AU146" i="18"/>
  <c r="AV146" i="18"/>
  <c r="AT147" i="18"/>
  <c r="AU147" i="18"/>
  <c r="AV147" i="18"/>
  <c r="AT148" i="18"/>
  <c r="AU148" i="18"/>
  <c r="AV148" i="18"/>
  <c r="AT149" i="18"/>
  <c r="AU149" i="18"/>
  <c r="AV149" i="18"/>
  <c r="AT150" i="18"/>
  <c r="AU150" i="18"/>
  <c r="AV150" i="18"/>
  <c r="AT151" i="18"/>
  <c r="AU151" i="18"/>
  <c r="AV151" i="18"/>
  <c r="AT152" i="18"/>
  <c r="AU152" i="18"/>
  <c r="AV152" i="18"/>
  <c r="AT153" i="18"/>
  <c r="AU153" i="18"/>
  <c r="AV153" i="18"/>
  <c r="AT154" i="18"/>
  <c r="AU154" i="18"/>
  <c r="AV154" i="18"/>
  <c r="AT155" i="18"/>
  <c r="AU155" i="18"/>
  <c r="AV155" i="18"/>
  <c r="AT156" i="18"/>
  <c r="AU156" i="18"/>
  <c r="AV156" i="18"/>
  <c r="AT157" i="18"/>
  <c r="AU157" i="18"/>
  <c r="AV157" i="18"/>
  <c r="AT158" i="18"/>
  <c r="AU158" i="18"/>
  <c r="AV158" i="18"/>
  <c r="AT159" i="18"/>
  <c r="AU159" i="18"/>
  <c r="AV159" i="18"/>
  <c r="AT160" i="18"/>
  <c r="AU160" i="18"/>
  <c r="AV160" i="18"/>
  <c r="AT161" i="18"/>
  <c r="AU161" i="18"/>
  <c r="AV161" i="18"/>
  <c r="AT162" i="18"/>
  <c r="AU162" i="18"/>
  <c r="AV162" i="18"/>
  <c r="AT163" i="18"/>
  <c r="AU163" i="18"/>
  <c r="AV163" i="18"/>
  <c r="AT164" i="18"/>
  <c r="AU164" i="18"/>
  <c r="AV164" i="18"/>
  <c r="AT165" i="18"/>
  <c r="AU165" i="18"/>
  <c r="AV165" i="18"/>
  <c r="AT166" i="18"/>
  <c r="AU166" i="18"/>
  <c r="AV166" i="18"/>
  <c r="AT167" i="18"/>
  <c r="AU167" i="18"/>
  <c r="AV167" i="18"/>
  <c r="AT168" i="18"/>
  <c r="AU168" i="18"/>
  <c r="AV168" i="18"/>
  <c r="AT169" i="18"/>
  <c r="AU169" i="18"/>
  <c r="AV169" i="18"/>
  <c r="AT170" i="18"/>
  <c r="AU170" i="18"/>
  <c r="AV170" i="18"/>
  <c r="AT171" i="18"/>
  <c r="AU171" i="18"/>
  <c r="AV171" i="18"/>
  <c r="AT172" i="18"/>
  <c r="AU172" i="18"/>
  <c r="AV172" i="18"/>
  <c r="AT173" i="18"/>
  <c r="AU173" i="18"/>
  <c r="AV173" i="18"/>
  <c r="AT174" i="18"/>
  <c r="AU174" i="18"/>
  <c r="AV174" i="18"/>
  <c r="AT175" i="18"/>
  <c r="AU175" i="18"/>
  <c r="AV175" i="18"/>
  <c r="AT176" i="18"/>
  <c r="AU176" i="18"/>
  <c r="AV176" i="18"/>
  <c r="AT177" i="18"/>
  <c r="AU177" i="18"/>
  <c r="AV177" i="18"/>
  <c r="AT178" i="18"/>
  <c r="AU178" i="18"/>
  <c r="AV178" i="18"/>
  <c r="AT179" i="18"/>
  <c r="AU179" i="18"/>
  <c r="AV179" i="18"/>
  <c r="AT180" i="18"/>
  <c r="AU180" i="18"/>
  <c r="AV180" i="18"/>
  <c r="AT181" i="18"/>
  <c r="AU181" i="18"/>
  <c r="AV181" i="18"/>
  <c r="AT182" i="18"/>
  <c r="AU182" i="18"/>
  <c r="AV182" i="18"/>
  <c r="AT183" i="18"/>
  <c r="AU183" i="18"/>
  <c r="AV183" i="18"/>
  <c r="AT184" i="18"/>
  <c r="AU184" i="18"/>
  <c r="AV184" i="18"/>
  <c r="AT185" i="18"/>
  <c r="AU185" i="18"/>
  <c r="AV185" i="18"/>
  <c r="AT186" i="18"/>
  <c r="AU186" i="18"/>
  <c r="AV186" i="18"/>
  <c r="AT187" i="18"/>
  <c r="AU187" i="18"/>
  <c r="AV187" i="18"/>
  <c r="AT188" i="18"/>
  <c r="AU188" i="18"/>
  <c r="AV188" i="18"/>
  <c r="AT189" i="18"/>
  <c r="AU189" i="18"/>
  <c r="AV189" i="18"/>
  <c r="AT190" i="18"/>
  <c r="AU190" i="18"/>
  <c r="AV190" i="18"/>
  <c r="AT191" i="18"/>
  <c r="AU191" i="18"/>
  <c r="AV191" i="18"/>
  <c r="AT192" i="18"/>
  <c r="AU192" i="18"/>
  <c r="AV192" i="18"/>
  <c r="AT193" i="18"/>
  <c r="AU193" i="18"/>
  <c r="AV193" i="18"/>
  <c r="AT194" i="18"/>
  <c r="AU194" i="18"/>
  <c r="AV194" i="18"/>
  <c r="AT195" i="18"/>
  <c r="AU195" i="18"/>
  <c r="AV195" i="18"/>
  <c r="AT196" i="18"/>
  <c r="AU196" i="18"/>
  <c r="AV196" i="18"/>
  <c r="AT197" i="18"/>
  <c r="AU197" i="18"/>
  <c r="AV197" i="18"/>
  <c r="AT198" i="18"/>
  <c r="AU198" i="18"/>
  <c r="AV198" i="18"/>
  <c r="AT199" i="18"/>
  <c r="AU199" i="18"/>
  <c r="AV199" i="18"/>
  <c r="AT200" i="18"/>
  <c r="AU200" i="18"/>
  <c r="AV200" i="18"/>
  <c r="AT201" i="18"/>
  <c r="AU201" i="18"/>
  <c r="AV201" i="18"/>
  <c r="AT202" i="18"/>
  <c r="AU202" i="18"/>
  <c r="AV202" i="18"/>
  <c r="AT203" i="18"/>
  <c r="AU203" i="18"/>
  <c r="AV203" i="18"/>
  <c r="AT204" i="18"/>
  <c r="AU204" i="18"/>
  <c r="AV204" i="18"/>
  <c r="AT205" i="18"/>
  <c r="AU205" i="18"/>
  <c r="AV205" i="18"/>
  <c r="AT206" i="18"/>
  <c r="AU206" i="18"/>
  <c r="AV206" i="18"/>
  <c r="AT207" i="18"/>
  <c r="AU207" i="18"/>
  <c r="AV207" i="18"/>
  <c r="AT208" i="18"/>
  <c r="AU208" i="18"/>
  <c r="AV208" i="18"/>
  <c r="AT209" i="18"/>
  <c r="AU209" i="18"/>
  <c r="AV209" i="18"/>
  <c r="AT210" i="18"/>
  <c r="AU210" i="18"/>
  <c r="AV210" i="18"/>
  <c r="AT211" i="18"/>
  <c r="AU211" i="18"/>
  <c r="AV211" i="18"/>
  <c r="AT212" i="18"/>
  <c r="AU212" i="18"/>
  <c r="AV212" i="18"/>
  <c r="AT213" i="18"/>
  <c r="AU213" i="18"/>
  <c r="AV213" i="18"/>
  <c r="AT214" i="18"/>
  <c r="AU214" i="18"/>
  <c r="AV214" i="18"/>
  <c r="AT215" i="18"/>
  <c r="AU215" i="18"/>
  <c r="AV215" i="18"/>
  <c r="AT216" i="18"/>
  <c r="AU216" i="18"/>
  <c r="AV216" i="18"/>
  <c r="AT217" i="18"/>
  <c r="AU217" i="18"/>
  <c r="AV217" i="18"/>
  <c r="AT218" i="18"/>
  <c r="AU218" i="18"/>
  <c r="AV218" i="18"/>
  <c r="AT219" i="18"/>
  <c r="AU219" i="18"/>
  <c r="AV219" i="18"/>
  <c r="AT220" i="18"/>
  <c r="AU220" i="18"/>
  <c r="AV220" i="18"/>
  <c r="AT221" i="18"/>
  <c r="AU221" i="18"/>
  <c r="AV221" i="18"/>
  <c r="AT222" i="18"/>
  <c r="AU222" i="18"/>
  <c r="AV222" i="18"/>
  <c r="AT223" i="18"/>
  <c r="AU223" i="18"/>
  <c r="AV223" i="18"/>
  <c r="AT224" i="18"/>
  <c r="AU224" i="18"/>
  <c r="AV224" i="18"/>
  <c r="AT225" i="18"/>
  <c r="AU225" i="18"/>
  <c r="AV225" i="18"/>
  <c r="AT226" i="18"/>
  <c r="AU226" i="18"/>
  <c r="AV226" i="18"/>
  <c r="AT227" i="18"/>
  <c r="AU227" i="18"/>
  <c r="AV227" i="18"/>
  <c r="AT228" i="18"/>
  <c r="AU228" i="18"/>
  <c r="AV228" i="18"/>
  <c r="AT229" i="18"/>
  <c r="AU229" i="18"/>
  <c r="AV229" i="18"/>
  <c r="AT230" i="18"/>
  <c r="AU230" i="18"/>
  <c r="AV230" i="18"/>
  <c r="AT231" i="18"/>
  <c r="AU231" i="18"/>
  <c r="AV231" i="18"/>
  <c r="AT232" i="18"/>
  <c r="AU232" i="18"/>
  <c r="AV232" i="18"/>
  <c r="AT233" i="18"/>
  <c r="AU233" i="18"/>
  <c r="AV233" i="18"/>
  <c r="AT234" i="18"/>
  <c r="AU234" i="18"/>
  <c r="AV234" i="18"/>
  <c r="AT235" i="18"/>
  <c r="AU235" i="18"/>
  <c r="AV235" i="18"/>
  <c r="AT236" i="18"/>
  <c r="AU236" i="18"/>
  <c r="AV236" i="18"/>
  <c r="AT237" i="18"/>
  <c r="AU237" i="18"/>
  <c r="AV237" i="18"/>
  <c r="AT238" i="18"/>
  <c r="AU238" i="18"/>
  <c r="AV238" i="18"/>
  <c r="AT239" i="18"/>
  <c r="AU239" i="18"/>
  <c r="AV239" i="18"/>
  <c r="AT240" i="18"/>
  <c r="AU240" i="18"/>
  <c r="AV240" i="18"/>
  <c r="AT241" i="18"/>
  <c r="AU241" i="18"/>
  <c r="AV241" i="18"/>
  <c r="AT242" i="18"/>
  <c r="AU242" i="18"/>
  <c r="AV242" i="18"/>
  <c r="AT243" i="18"/>
  <c r="AU243" i="18"/>
  <c r="AV243" i="18"/>
  <c r="AT244" i="18"/>
  <c r="AU244" i="18"/>
  <c r="AV244" i="18"/>
  <c r="AT245" i="18"/>
  <c r="AU245" i="18"/>
  <c r="AV245" i="18"/>
  <c r="AT246" i="18"/>
  <c r="AU246" i="18"/>
  <c r="AV246" i="18"/>
  <c r="AT247" i="18"/>
  <c r="AU247" i="18"/>
  <c r="AV247" i="18"/>
  <c r="AT248" i="18"/>
  <c r="AU248" i="18"/>
  <c r="AV248" i="18"/>
  <c r="AT249" i="18"/>
  <c r="AU249" i="18"/>
  <c r="AV249" i="18"/>
  <c r="AT250" i="18"/>
  <c r="AU250" i="18"/>
  <c r="AV250" i="18"/>
  <c r="AT251" i="18"/>
  <c r="AU251" i="18"/>
  <c r="AV251" i="18"/>
  <c r="AT252" i="18"/>
  <c r="AU252" i="18"/>
  <c r="AV252" i="18"/>
  <c r="AT253" i="18"/>
  <c r="AU253" i="18"/>
  <c r="AV253" i="18"/>
  <c r="AT254" i="18"/>
  <c r="AU254" i="18"/>
  <c r="AV254" i="18"/>
  <c r="AT255" i="18"/>
  <c r="AU255" i="18"/>
  <c r="AV255" i="18"/>
  <c r="AT256" i="18"/>
  <c r="AU256" i="18"/>
  <c r="AV256" i="18"/>
  <c r="AT257" i="18"/>
  <c r="AU257" i="18"/>
  <c r="AV257" i="18"/>
  <c r="AT258" i="18"/>
  <c r="AU258" i="18"/>
  <c r="AV258" i="18"/>
  <c r="AT259" i="18"/>
  <c r="AU259" i="18"/>
  <c r="AV259" i="18"/>
  <c r="AT260" i="18"/>
  <c r="AU260" i="18"/>
  <c r="AV260" i="18"/>
  <c r="AT261" i="18"/>
  <c r="AU261" i="18"/>
  <c r="AV261" i="18"/>
  <c r="AT262" i="18"/>
  <c r="AU262" i="18"/>
  <c r="AV262" i="18"/>
  <c r="AT263" i="18"/>
  <c r="AU263" i="18"/>
  <c r="AV263" i="18"/>
  <c r="AT264" i="18"/>
  <c r="AU264" i="18"/>
  <c r="AV264" i="18"/>
  <c r="AT265" i="18"/>
  <c r="AU265" i="18"/>
  <c r="AV265" i="18"/>
  <c r="AT266" i="18"/>
  <c r="AU266" i="18"/>
  <c r="AV266" i="18"/>
  <c r="AT267" i="18"/>
  <c r="AU267" i="18"/>
  <c r="AV267" i="18"/>
  <c r="AT268" i="18"/>
  <c r="AU268" i="18"/>
  <c r="AV268" i="18"/>
  <c r="AT269" i="18"/>
  <c r="AU269" i="18"/>
  <c r="AV269" i="18"/>
  <c r="AT270" i="18"/>
  <c r="AU270" i="18"/>
  <c r="AV270" i="18"/>
  <c r="AT271" i="18"/>
  <c r="AU271" i="18"/>
  <c r="AV271" i="18"/>
  <c r="AT272" i="18"/>
  <c r="AU272" i="18"/>
  <c r="AV272" i="18"/>
  <c r="AT273" i="18"/>
  <c r="AU273" i="18"/>
  <c r="AV273" i="18"/>
  <c r="AT274" i="18"/>
  <c r="AU274" i="18"/>
  <c r="AV274" i="18"/>
  <c r="AT275" i="18"/>
  <c r="AU275" i="18"/>
  <c r="AV275" i="18"/>
  <c r="AT276" i="18"/>
  <c r="AU276" i="18"/>
  <c r="AV276" i="18"/>
  <c r="AT277" i="18"/>
  <c r="AU277" i="18"/>
  <c r="AV277" i="18"/>
  <c r="AT278" i="18"/>
  <c r="AU278" i="18"/>
  <c r="AV278" i="18"/>
  <c r="AT279" i="18"/>
  <c r="AU279" i="18"/>
  <c r="AV279" i="18"/>
  <c r="AT280" i="18"/>
  <c r="AU280" i="18"/>
  <c r="AV280" i="18"/>
  <c r="AT281" i="18"/>
  <c r="AU281" i="18"/>
  <c r="AV281" i="18"/>
  <c r="AT282" i="18"/>
  <c r="AU282" i="18"/>
  <c r="AV282" i="18"/>
  <c r="AT283" i="18"/>
  <c r="AU283" i="18"/>
  <c r="AV283" i="18"/>
  <c r="AT284" i="18"/>
  <c r="AU284" i="18"/>
  <c r="AV284" i="18"/>
  <c r="AT285" i="18"/>
  <c r="AU285" i="18"/>
  <c r="AV285" i="18"/>
  <c r="AT286" i="18"/>
  <c r="AU286" i="18"/>
  <c r="AV286" i="18"/>
  <c r="AT287" i="18"/>
  <c r="AU287" i="18"/>
  <c r="AV287" i="18"/>
  <c r="AT288" i="18"/>
  <c r="AU288" i="18"/>
  <c r="AV288" i="18"/>
  <c r="AT289" i="18"/>
  <c r="AU289" i="18"/>
  <c r="AV289" i="18"/>
  <c r="AT290" i="18"/>
  <c r="AU290" i="18"/>
  <c r="AV290" i="18"/>
  <c r="AT291" i="18"/>
  <c r="AU291" i="18"/>
  <c r="AV291" i="18"/>
  <c r="AT292" i="18"/>
  <c r="AU292" i="18"/>
  <c r="AV292" i="18"/>
  <c r="AT293" i="18"/>
  <c r="AU293" i="18"/>
  <c r="AV293" i="18"/>
  <c r="AT294" i="18"/>
  <c r="AU294" i="18"/>
  <c r="AV294" i="18"/>
  <c r="AT295" i="18"/>
  <c r="AU295" i="18"/>
  <c r="AV295" i="18"/>
  <c r="AT296" i="18"/>
  <c r="AU296" i="18"/>
  <c r="AV296" i="18"/>
  <c r="AT297" i="18"/>
  <c r="AU297" i="18"/>
  <c r="AV297" i="18"/>
  <c r="AT298" i="18"/>
  <c r="AU298" i="18"/>
  <c r="AV298" i="18"/>
  <c r="AT299" i="18"/>
  <c r="AU299" i="18"/>
  <c r="AV299" i="18"/>
  <c r="AT300" i="18"/>
  <c r="AU300" i="18"/>
  <c r="AV300" i="18"/>
  <c r="AT301" i="18"/>
  <c r="AU301" i="18"/>
  <c r="AV301" i="18"/>
  <c r="AT302" i="18"/>
  <c r="AU302" i="18"/>
  <c r="AV302" i="18"/>
  <c r="AT303" i="18"/>
  <c r="AU303" i="18"/>
  <c r="AV303" i="18"/>
  <c r="AT304" i="18"/>
  <c r="AU304" i="18"/>
  <c r="AV304" i="18"/>
  <c r="AT305" i="18"/>
  <c r="AU305" i="18"/>
  <c r="AV305" i="18"/>
  <c r="AT306" i="18"/>
  <c r="AU306" i="18"/>
  <c r="AV306" i="18"/>
  <c r="AT307" i="18"/>
  <c r="AU307" i="18"/>
  <c r="AV307" i="18"/>
  <c r="AT308" i="18"/>
  <c r="AU308" i="18"/>
  <c r="AV308" i="18"/>
  <c r="AT309" i="18"/>
  <c r="AU309" i="18"/>
  <c r="AV309" i="18"/>
  <c r="AT310" i="18"/>
  <c r="AU310" i="18"/>
  <c r="AV310" i="18"/>
  <c r="AT311" i="18"/>
  <c r="AU311" i="18"/>
  <c r="AV311" i="18"/>
  <c r="AT312" i="18"/>
  <c r="AU312" i="18"/>
  <c r="AV312" i="18"/>
  <c r="AT313" i="18"/>
  <c r="AU313" i="18"/>
  <c r="AV313" i="18"/>
  <c r="AT314" i="18"/>
  <c r="AU314" i="18"/>
  <c r="AV314" i="18"/>
  <c r="AT315" i="18"/>
  <c r="AU315" i="18"/>
  <c r="AV315" i="18"/>
  <c r="AT316" i="18"/>
  <c r="AU316" i="18"/>
  <c r="AV316" i="18"/>
  <c r="AT317" i="18"/>
  <c r="AU317" i="18"/>
  <c r="AV317" i="18"/>
  <c r="AT318" i="18"/>
  <c r="AU318" i="18"/>
  <c r="AV318" i="18"/>
  <c r="AT319" i="18"/>
  <c r="AU319" i="18"/>
  <c r="AV319" i="18"/>
  <c r="AT320" i="18"/>
  <c r="AU320" i="18"/>
  <c r="AV320" i="18"/>
  <c r="AT321" i="18"/>
  <c r="AU321" i="18"/>
  <c r="AV321" i="18"/>
  <c r="AT322" i="18"/>
  <c r="AU322" i="18"/>
  <c r="AV322" i="18"/>
  <c r="AT323" i="18"/>
  <c r="AU323" i="18"/>
  <c r="AV323" i="18"/>
  <c r="AT324" i="18"/>
  <c r="AU324" i="18"/>
  <c r="AV324" i="18"/>
  <c r="AT325" i="18"/>
  <c r="AU325" i="18"/>
  <c r="AV325" i="18"/>
  <c r="AT326" i="18"/>
  <c r="AU326" i="18"/>
  <c r="AV326" i="18"/>
  <c r="AT327" i="18"/>
  <c r="AU327" i="18"/>
  <c r="AV327" i="18"/>
  <c r="AT328" i="18"/>
  <c r="AU328" i="18"/>
  <c r="AV328" i="18"/>
  <c r="AT329" i="18"/>
  <c r="AU329" i="18"/>
  <c r="AV329" i="18"/>
  <c r="AT330" i="18"/>
  <c r="AU330" i="18"/>
  <c r="AV330" i="18"/>
  <c r="AT331" i="18"/>
  <c r="AU331" i="18"/>
  <c r="AV331" i="18"/>
  <c r="AT332" i="18"/>
  <c r="AU332" i="18"/>
  <c r="AV332" i="18"/>
  <c r="AT333" i="18"/>
  <c r="AU333" i="18"/>
  <c r="AV333" i="18"/>
  <c r="AT334" i="18"/>
  <c r="AU334" i="18"/>
  <c r="AV334" i="18"/>
  <c r="AT335" i="18"/>
  <c r="AU335" i="18"/>
  <c r="AV335" i="18"/>
  <c r="AT336" i="18"/>
  <c r="AU336" i="18"/>
  <c r="AV336" i="18"/>
  <c r="AT337" i="18"/>
  <c r="AU337" i="18"/>
  <c r="AV337" i="18"/>
  <c r="AT338" i="18"/>
  <c r="AU338" i="18"/>
  <c r="AV338" i="18"/>
  <c r="AT339" i="18"/>
  <c r="AU339" i="18"/>
  <c r="AV339" i="18"/>
  <c r="AT340" i="18"/>
  <c r="AU340" i="18"/>
  <c r="AV340" i="18"/>
  <c r="AT341" i="18"/>
  <c r="AU341" i="18"/>
  <c r="AV341" i="18"/>
  <c r="AT342" i="18"/>
  <c r="AU342" i="18"/>
  <c r="AV342" i="18"/>
  <c r="AT343" i="18"/>
  <c r="AU343" i="18"/>
  <c r="AV343" i="18"/>
  <c r="AT344" i="18"/>
  <c r="AU344" i="18"/>
  <c r="AV344" i="18"/>
  <c r="AD12" i="18"/>
  <c r="AE12" i="18"/>
  <c r="AF12" i="18"/>
  <c r="AD13" i="18"/>
  <c r="AE13" i="18"/>
  <c r="AF13" i="18"/>
  <c r="AD14" i="18"/>
  <c r="AE14" i="18"/>
  <c r="AF14" i="18"/>
  <c r="AD15" i="18"/>
  <c r="AE15" i="18"/>
  <c r="AF15" i="18"/>
  <c r="AD16" i="18"/>
  <c r="AE16" i="18"/>
  <c r="AF16" i="18"/>
  <c r="AD17" i="18"/>
  <c r="AE17" i="18"/>
  <c r="AF17" i="18"/>
  <c r="AD18" i="18"/>
  <c r="AE18" i="18"/>
  <c r="AF18" i="18"/>
  <c r="AD19" i="18"/>
  <c r="AE19" i="18"/>
  <c r="AF19" i="18"/>
  <c r="AD20" i="18"/>
  <c r="AE20" i="18"/>
  <c r="AF20" i="18"/>
  <c r="AD21" i="18"/>
  <c r="AE21" i="18"/>
  <c r="AF21" i="18"/>
  <c r="AD22" i="18"/>
  <c r="AE22" i="18"/>
  <c r="AF22" i="18"/>
  <c r="AD23" i="18"/>
  <c r="AE23" i="18"/>
  <c r="AF23" i="18"/>
  <c r="AD24" i="18"/>
  <c r="AE24" i="18"/>
  <c r="AF24" i="18"/>
  <c r="AD25" i="18"/>
  <c r="AE25" i="18"/>
  <c r="AF25" i="18"/>
  <c r="AD26" i="18"/>
  <c r="AE26" i="18"/>
  <c r="AF26" i="18"/>
  <c r="AD27" i="18"/>
  <c r="AE27" i="18"/>
  <c r="AF27" i="18"/>
  <c r="AD28" i="18"/>
  <c r="AE28" i="18"/>
  <c r="AF28" i="18"/>
  <c r="AD29" i="18"/>
  <c r="AE29" i="18"/>
  <c r="AF29" i="18"/>
  <c r="AD30" i="18"/>
  <c r="AE30" i="18"/>
  <c r="AF30" i="18"/>
  <c r="AD31" i="18"/>
  <c r="AE31" i="18"/>
  <c r="AF31" i="18"/>
  <c r="AD32" i="18"/>
  <c r="AE32" i="18"/>
  <c r="AF32" i="18"/>
  <c r="AD33" i="18"/>
  <c r="AE33" i="18"/>
  <c r="AF33" i="18"/>
  <c r="AD34" i="18"/>
  <c r="AE34" i="18"/>
  <c r="AF34" i="18"/>
  <c r="AD35" i="18"/>
  <c r="AE35" i="18"/>
  <c r="AF35" i="18"/>
  <c r="AD36" i="18"/>
  <c r="AE36" i="18"/>
  <c r="AF36" i="18"/>
  <c r="AD37" i="18"/>
  <c r="AE37" i="18"/>
  <c r="AF37" i="18"/>
  <c r="AD38" i="18"/>
  <c r="AE38" i="18"/>
  <c r="AF38" i="18"/>
  <c r="AD39" i="18"/>
  <c r="AE39" i="18"/>
  <c r="AF39" i="18"/>
  <c r="AD40" i="18"/>
  <c r="AE40" i="18"/>
  <c r="AF40" i="18"/>
  <c r="AD41" i="18"/>
  <c r="AE41" i="18"/>
  <c r="AF41" i="18"/>
  <c r="AD42" i="18"/>
  <c r="AE42" i="18"/>
  <c r="AF42" i="18"/>
  <c r="AD43" i="18"/>
  <c r="AE43" i="18"/>
  <c r="AF43" i="18"/>
  <c r="AD44" i="18"/>
  <c r="AE44" i="18"/>
  <c r="AF44" i="18"/>
  <c r="AD45" i="18"/>
  <c r="AE45" i="18"/>
  <c r="AF45" i="18"/>
  <c r="AD46" i="18"/>
  <c r="AE46" i="18"/>
  <c r="AF46" i="18"/>
  <c r="AD47" i="18"/>
  <c r="AE47" i="18"/>
  <c r="AF47" i="18"/>
  <c r="AD48" i="18"/>
  <c r="AE48" i="18"/>
  <c r="AF48" i="18"/>
  <c r="AD49" i="18"/>
  <c r="AE49" i="18"/>
  <c r="AF49" i="18"/>
  <c r="AD50" i="18"/>
  <c r="AE50" i="18"/>
  <c r="AF50" i="18"/>
  <c r="AD51" i="18"/>
  <c r="AE51" i="18"/>
  <c r="AF51" i="18"/>
  <c r="AD52" i="18"/>
  <c r="AE52" i="18"/>
  <c r="AF52" i="18"/>
  <c r="AD53" i="18"/>
  <c r="AE53" i="18"/>
  <c r="AF53" i="18"/>
  <c r="AD54" i="18"/>
  <c r="AE54" i="18"/>
  <c r="AF54" i="18"/>
  <c r="AD55" i="18"/>
  <c r="AE55" i="18"/>
  <c r="AF55" i="18"/>
  <c r="AD56" i="18"/>
  <c r="AE56" i="18"/>
  <c r="AF56" i="18"/>
  <c r="AD57" i="18"/>
  <c r="AE57" i="18"/>
  <c r="AF57" i="18"/>
  <c r="AD58" i="18"/>
  <c r="AE58" i="18"/>
  <c r="AF58" i="18"/>
  <c r="AD59" i="18"/>
  <c r="AE59" i="18"/>
  <c r="AF59" i="18"/>
  <c r="AD60" i="18"/>
  <c r="AE60" i="18"/>
  <c r="AF60" i="18"/>
  <c r="AD61" i="18"/>
  <c r="AE61" i="18"/>
  <c r="AF61" i="18"/>
  <c r="AD62" i="18"/>
  <c r="AE62" i="18"/>
  <c r="AF62" i="18"/>
  <c r="AD63" i="18"/>
  <c r="AE63" i="18"/>
  <c r="AF63" i="18"/>
  <c r="AD64" i="18"/>
  <c r="AE64" i="18"/>
  <c r="AF64" i="18"/>
  <c r="AD65" i="18"/>
  <c r="AE65" i="18"/>
  <c r="AF65" i="18"/>
  <c r="AD66" i="18"/>
  <c r="AE66" i="18"/>
  <c r="AF66" i="18"/>
  <c r="AD67" i="18"/>
  <c r="AE67" i="18"/>
  <c r="AF67" i="18"/>
  <c r="AD68" i="18"/>
  <c r="AE68" i="18"/>
  <c r="AF68" i="18"/>
  <c r="AD69" i="18"/>
  <c r="AE69" i="18"/>
  <c r="AF69" i="18"/>
  <c r="AD70" i="18"/>
  <c r="AE70" i="18"/>
  <c r="AF70" i="18"/>
  <c r="AD71" i="18"/>
  <c r="AE71" i="18"/>
  <c r="AF71" i="18"/>
  <c r="AD72" i="18"/>
  <c r="AE72" i="18"/>
  <c r="AF72" i="18"/>
  <c r="AD73" i="18"/>
  <c r="AE73" i="18"/>
  <c r="AF73" i="18"/>
  <c r="AD74" i="18"/>
  <c r="AE74" i="18"/>
  <c r="AF74" i="18"/>
  <c r="AD75" i="18"/>
  <c r="AE75" i="18"/>
  <c r="AF75" i="18"/>
  <c r="AD76" i="18"/>
  <c r="AE76" i="18"/>
  <c r="AF76" i="18"/>
  <c r="AD77" i="18"/>
  <c r="AE77" i="18"/>
  <c r="AF77" i="18"/>
  <c r="AD78" i="18"/>
  <c r="AE78" i="18"/>
  <c r="AF78" i="18"/>
  <c r="AD79" i="18"/>
  <c r="AE79" i="18"/>
  <c r="AF79" i="18"/>
  <c r="AD80" i="18"/>
  <c r="AE80" i="18"/>
  <c r="AF80" i="18"/>
  <c r="AD81" i="18"/>
  <c r="AE81" i="18"/>
  <c r="AF81" i="18"/>
  <c r="AD82" i="18"/>
  <c r="AE82" i="18"/>
  <c r="AF82" i="18"/>
  <c r="AD83" i="18"/>
  <c r="AE83" i="18"/>
  <c r="AF83" i="18"/>
  <c r="AD84" i="18"/>
  <c r="AE84" i="18"/>
  <c r="AF84" i="18"/>
  <c r="AD85" i="18"/>
  <c r="AE85" i="18"/>
  <c r="AF85" i="18"/>
  <c r="AD86" i="18"/>
  <c r="AE86" i="18"/>
  <c r="AF86" i="18"/>
  <c r="AD87" i="18"/>
  <c r="AE87" i="18"/>
  <c r="AF87" i="18"/>
  <c r="AD88" i="18"/>
  <c r="AE88" i="18"/>
  <c r="AF88" i="18"/>
  <c r="AD89" i="18"/>
  <c r="AE89" i="18"/>
  <c r="AF89" i="18"/>
  <c r="AD90" i="18"/>
  <c r="AE90" i="18"/>
  <c r="AF90" i="18"/>
  <c r="AD91" i="18"/>
  <c r="AE91" i="18"/>
  <c r="AF91" i="18"/>
  <c r="AD92" i="18"/>
  <c r="AE92" i="18"/>
  <c r="AF92" i="18"/>
  <c r="AD93" i="18"/>
  <c r="AE93" i="18"/>
  <c r="AF93" i="18"/>
  <c r="AD94" i="18"/>
  <c r="AE94" i="18"/>
  <c r="AF94" i="18"/>
  <c r="AD95" i="18"/>
  <c r="AE95" i="18"/>
  <c r="AF95" i="18"/>
  <c r="AD96" i="18"/>
  <c r="AE96" i="18"/>
  <c r="AF96" i="18"/>
  <c r="AD97" i="18"/>
  <c r="AE97" i="18"/>
  <c r="AF97" i="18"/>
  <c r="AD98" i="18"/>
  <c r="AE98" i="18"/>
  <c r="AF98" i="18"/>
  <c r="AD99" i="18"/>
  <c r="AE99" i="18"/>
  <c r="AF99" i="18"/>
  <c r="AD100" i="18"/>
  <c r="AE100" i="18"/>
  <c r="AF100" i="18"/>
  <c r="AD101" i="18"/>
  <c r="AE101" i="18"/>
  <c r="AF101" i="18"/>
  <c r="AD102" i="18"/>
  <c r="AE102" i="18"/>
  <c r="AF102" i="18"/>
  <c r="AD103" i="18"/>
  <c r="AE103" i="18"/>
  <c r="AF103" i="18"/>
  <c r="AD104" i="18"/>
  <c r="AE104" i="18"/>
  <c r="AF104" i="18"/>
  <c r="AD105" i="18"/>
  <c r="AE105" i="18"/>
  <c r="AF105" i="18"/>
  <c r="AD106" i="18"/>
  <c r="AE106" i="18"/>
  <c r="AF106" i="18"/>
  <c r="AD107" i="18"/>
  <c r="AE107" i="18"/>
  <c r="AF107" i="18"/>
  <c r="AD108" i="18"/>
  <c r="AE108" i="18"/>
  <c r="AF108" i="18"/>
  <c r="AD109" i="18"/>
  <c r="AE109" i="18"/>
  <c r="AF109" i="18"/>
  <c r="AD110" i="18"/>
  <c r="AE110" i="18"/>
  <c r="AF110" i="18"/>
  <c r="AD111" i="18"/>
  <c r="AE111" i="18"/>
  <c r="AF111" i="18"/>
  <c r="AD112" i="18"/>
  <c r="AE112" i="18"/>
  <c r="AF112" i="18"/>
  <c r="AD113" i="18"/>
  <c r="AE113" i="18"/>
  <c r="AF113" i="18"/>
  <c r="AD114" i="18"/>
  <c r="AE114" i="18"/>
  <c r="AF114" i="18"/>
  <c r="AD115" i="18"/>
  <c r="AE115" i="18"/>
  <c r="AF115" i="18"/>
  <c r="AD116" i="18"/>
  <c r="AE116" i="18"/>
  <c r="AF116" i="18"/>
  <c r="AD117" i="18"/>
  <c r="AE117" i="18"/>
  <c r="AF117" i="18"/>
  <c r="AD118" i="18"/>
  <c r="AE118" i="18"/>
  <c r="AF118" i="18"/>
  <c r="AD119" i="18"/>
  <c r="AE119" i="18"/>
  <c r="AF119" i="18"/>
  <c r="AD120" i="18"/>
  <c r="AE120" i="18"/>
  <c r="AF120" i="18"/>
  <c r="AD121" i="18"/>
  <c r="AE121" i="18"/>
  <c r="AF121" i="18"/>
  <c r="AD122" i="18"/>
  <c r="AE122" i="18"/>
  <c r="AF122" i="18"/>
  <c r="AD123" i="18"/>
  <c r="AE123" i="18"/>
  <c r="AF123" i="18"/>
  <c r="AD124" i="18"/>
  <c r="AE124" i="18"/>
  <c r="AF124" i="18"/>
  <c r="AD125" i="18"/>
  <c r="AE125" i="18"/>
  <c r="AF125" i="18"/>
  <c r="AD126" i="18"/>
  <c r="AE126" i="18"/>
  <c r="AF126" i="18"/>
  <c r="AD127" i="18"/>
  <c r="AE127" i="18"/>
  <c r="AF127" i="18"/>
  <c r="AD128" i="18"/>
  <c r="AE128" i="18"/>
  <c r="AF128" i="18"/>
  <c r="AD129" i="18"/>
  <c r="AE129" i="18"/>
  <c r="AF129" i="18"/>
  <c r="AD130" i="18"/>
  <c r="AE130" i="18"/>
  <c r="AF130" i="18"/>
  <c r="AD131" i="18"/>
  <c r="AE131" i="18"/>
  <c r="AF131" i="18"/>
  <c r="AD132" i="18"/>
  <c r="AE132" i="18"/>
  <c r="AF132" i="18"/>
  <c r="AD133" i="18"/>
  <c r="AE133" i="18"/>
  <c r="AF133" i="18"/>
  <c r="AD134" i="18"/>
  <c r="AE134" i="18"/>
  <c r="AF134" i="18"/>
  <c r="AD135" i="18"/>
  <c r="AE135" i="18"/>
  <c r="AF135" i="18"/>
  <c r="AD136" i="18"/>
  <c r="AE136" i="18"/>
  <c r="AF136" i="18"/>
  <c r="AD137" i="18"/>
  <c r="AE137" i="18"/>
  <c r="AF137" i="18"/>
  <c r="AD138" i="18"/>
  <c r="AE138" i="18"/>
  <c r="AF138" i="18"/>
  <c r="AD139" i="18"/>
  <c r="AE139" i="18"/>
  <c r="AF139" i="18"/>
  <c r="AD140" i="18"/>
  <c r="AE140" i="18"/>
  <c r="AF140" i="18"/>
  <c r="AD141" i="18"/>
  <c r="AE141" i="18"/>
  <c r="AF141" i="18"/>
  <c r="AD142" i="18"/>
  <c r="AE142" i="18"/>
  <c r="AF142" i="18"/>
  <c r="AD143" i="18"/>
  <c r="AE143" i="18"/>
  <c r="AF143" i="18"/>
  <c r="AD144" i="18"/>
  <c r="AE144" i="18"/>
  <c r="AF144" i="18"/>
  <c r="AD145" i="18"/>
  <c r="AE145" i="18"/>
  <c r="AF145" i="18"/>
  <c r="AD146" i="18"/>
  <c r="AE146" i="18"/>
  <c r="AF146" i="18"/>
  <c r="AD147" i="18"/>
  <c r="AE147" i="18"/>
  <c r="AF147" i="18"/>
  <c r="AD148" i="18"/>
  <c r="AE148" i="18"/>
  <c r="AF148" i="18"/>
  <c r="AD149" i="18"/>
  <c r="AE149" i="18"/>
  <c r="AF149" i="18"/>
  <c r="AD150" i="18"/>
  <c r="AE150" i="18"/>
  <c r="AF150" i="18"/>
  <c r="AD151" i="18"/>
  <c r="AE151" i="18"/>
  <c r="AF151" i="18"/>
  <c r="AD152" i="18"/>
  <c r="AE152" i="18"/>
  <c r="AF152" i="18"/>
  <c r="AD153" i="18"/>
  <c r="AE153" i="18"/>
  <c r="AF153" i="18"/>
  <c r="AD154" i="18"/>
  <c r="AE154" i="18"/>
  <c r="AF154" i="18"/>
  <c r="AD155" i="18"/>
  <c r="AE155" i="18"/>
  <c r="AF155" i="18"/>
  <c r="AD156" i="18"/>
  <c r="AE156" i="18"/>
  <c r="AF156" i="18"/>
  <c r="AD157" i="18"/>
  <c r="AE157" i="18"/>
  <c r="AF157" i="18"/>
  <c r="AD158" i="18"/>
  <c r="AE158" i="18"/>
  <c r="AF158" i="18"/>
  <c r="AD159" i="18"/>
  <c r="AE159" i="18"/>
  <c r="AF159" i="18"/>
  <c r="AD160" i="18"/>
  <c r="AE160" i="18"/>
  <c r="AF160" i="18"/>
  <c r="AD161" i="18"/>
  <c r="AE161" i="18"/>
  <c r="AF161" i="18"/>
  <c r="AD162" i="18"/>
  <c r="AE162" i="18"/>
  <c r="AF162" i="18"/>
  <c r="AD163" i="18"/>
  <c r="AE163" i="18"/>
  <c r="AF163" i="18"/>
  <c r="AD164" i="18"/>
  <c r="AE164" i="18"/>
  <c r="AF164" i="18"/>
  <c r="AD165" i="18"/>
  <c r="AE165" i="18"/>
  <c r="AF165" i="18"/>
  <c r="AD166" i="18"/>
  <c r="AE166" i="18"/>
  <c r="AF166" i="18"/>
  <c r="AD167" i="18"/>
  <c r="AE167" i="18"/>
  <c r="AF167" i="18"/>
  <c r="AD168" i="18"/>
  <c r="AE168" i="18"/>
  <c r="AF168" i="18"/>
  <c r="AD169" i="18"/>
  <c r="AE169" i="18"/>
  <c r="AF169" i="18"/>
  <c r="AD170" i="18"/>
  <c r="AE170" i="18"/>
  <c r="AF170" i="18"/>
  <c r="AD171" i="18"/>
  <c r="AE171" i="18"/>
  <c r="AF171" i="18"/>
  <c r="AD172" i="18"/>
  <c r="AE172" i="18"/>
  <c r="AF172" i="18"/>
  <c r="AD173" i="18"/>
  <c r="AE173" i="18"/>
  <c r="AF173" i="18"/>
  <c r="AD174" i="18"/>
  <c r="AE174" i="18"/>
  <c r="AF174" i="18"/>
  <c r="AD175" i="18"/>
  <c r="AE175" i="18"/>
  <c r="AF175" i="18"/>
  <c r="AD176" i="18"/>
  <c r="AE176" i="18"/>
  <c r="AF176" i="18"/>
  <c r="AD177" i="18"/>
  <c r="AE177" i="18"/>
  <c r="AF177" i="18"/>
  <c r="AD178" i="18"/>
  <c r="AE178" i="18"/>
  <c r="AF178" i="18"/>
  <c r="AD179" i="18"/>
  <c r="AE179" i="18"/>
  <c r="AF179" i="18"/>
  <c r="AD180" i="18"/>
  <c r="AE180" i="18"/>
  <c r="AF180" i="18"/>
  <c r="AD181" i="18"/>
  <c r="AE181" i="18"/>
  <c r="AF181" i="18"/>
  <c r="AD182" i="18"/>
  <c r="AE182" i="18"/>
  <c r="AF182" i="18"/>
  <c r="AD183" i="18"/>
  <c r="AE183" i="18"/>
  <c r="AF183" i="18"/>
  <c r="AD184" i="18"/>
  <c r="AE184" i="18"/>
  <c r="AF184" i="18"/>
  <c r="AD185" i="18"/>
  <c r="AE185" i="18"/>
  <c r="AF185" i="18"/>
  <c r="AD186" i="18"/>
  <c r="AE186" i="18"/>
  <c r="AF186" i="18"/>
  <c r="AD187" i="18"/>
  <c r="AE187" i="18"/>
  <c r="AF187" i="18"/>
  <c r="AD188" i="18"/>
  <c r="AE188" i="18"/>
  <c r="AF188" i="18"/>
  <c r="AD189" i="18"/>
  <c r="AE189" i="18"/>
  <c r="AF189" i="18"/>
  <c r="AD190" i="18"/>
  <c r="AE190" i="18"/>
  <c r="AF190" i="18"/>
  <c r="AD191" i="18"/>
  <c r="AE191" i="18"/>
  <c r="AF191" i="18"/>
  <c r="AD192" i="18"/>
  <c r="AE192" i="18"/>
  <c r="AF192" i="18"/>
  <c r="AD193" i="18"/>
  <c r="AE193" i="18"/>
  <c r="AF193" i="18"/>
  <c r="AD194" i="18"/>
  <c r="AE194" i="18"/>
  <c r="AF194" i="18"/>
  <c r="AD195" i="18"/>
  <c r="AE195" i="18"/>
  <c r="AF195" i="18"/>
  <c r="AD196" i="18"/>
  <c r="AE196" i="18"/>
  <c r="AF196" i="18"/>
  <c r="AD197" i="18"/>
  <c r="AE197" i="18"/>
  <c r="AF197" i="18"/>
  <c r="AD198" i="18"/>
  <c r="AE198" i="18"/>
  <c r="AF198" i="18"/>
  <c r="AD199" i="18"/>
  <c r="AE199" i="18"/>
  <c r="AF199" i="18"/>
  <c r="AD200" i="18"/>
  <c r="AE200" i="18"/>
  <c r="AF200" i="18"/>
  <c r="AD201" i="18"/>
  <c r="AE201" i="18"/>
  <c r="AF201" i="18"/>
  <c r="AD202" i="18"/>
  <c r="AE202" i="18"/>
  <c r="AF202" i="18"/>
  <c r="AD203" i="18"/>
  <c r="AE203" i="18"/>
  <c r="AF203" i="18"/>
  <c r="AD204" i="18"/>
  <c r="AE204" i="18"/>
  <c r="AF204" i="18"/>
  <c r="AD205" i="18"/>
  <c r="AE205" i="18"/>
  <c r="AF205" i="18"/>
  <c r="AD206" i="18"/>
  <c r="AE206" i="18"/>
  <c r="AF206" i="18"/>
  <c r="AD207" i="18"/>
  <c r="AE207" i="18"/>
  <c r="AF207" i="18"/>
  <c r="AD208" i="18"/>
  <c r="AE208" i="18"/>
  <c r="AF208" i="18"/>
  <c r="AD209" i="18"/>
  <c r="AE209" i="18"/>
  <c r="AF209" i="18"/>
  <c r="AD210" i="18"/>
  <c r="AE210" i="18"/>
  <c r="AF210" i="18"/>
  <c r="AD211" i="18"/>
  <c r="AE211" i="18"/>
  <c r="AF211" i="18"/>
  <c r="AD212" i="18"/>
  <c r="AE212" i="18"/>
  <c r="AF212" i="18"/>
  <c r="AD213" i="18"/>
  <c r="AE213" i="18"/>
  <c r="AF213" i="18"/>
  <c r="AD214" i="18"/>
  <c r="AE214" i="18"/>
  <c r="AF214" i="18"/>
  <c r="AD215" i="18"/>
  <c r="AE215" i="18"/>
  <c r="AF215" i="18"/>
  <c r="AD216" i="18"/>
  <c r="AE216" i="18"/>
  <c r="AF216" i="18"/>
  <c r="AD217" i="18"/>
  <c r="AE217" i="18"/>
  <c r="AF217" i="18"/>
  <c r="AD218" i="18"/>
  <c r="AE218" i="18"/>
  <c r="AF218" i="18"/>
  <c r="AD219" i="18"/>
  <c r="AE219" i="18"/>
  <c r="AF219" i="18"/>
  <c r="AD220" i="18"/>
  <c r="AE220" i="18"/>
  <c r="AF220" i="18"/>
  <c r="AD221" i="18"/>
  <c r="AE221" i="18"/>
  <c r="AF221" i="18"/>
  <c r="AD222" i="18"/>
  <c r="AE222" i="18"/>
  <c r="AF222" i="18"/>
  <c r="AD223" i="18"/>
  <c r="AE223" i="18"/>
  <c r="AF223" i="18"/>
  <c r="AD224" i="18"/>
  <c r="AE224" i="18"/>
  <c r="AF224" i="18"/>
  <c r="AD225" i="18"/>
  <c r="AE225" i="18"/>
  <c r="AF225" i="18"/>
  <c r="AD226" i="18"/>
  <c r="AE226" i="18"/>
  <c r="AF226" i="18"/>
  <c r="AD227" i="18"/>
  <c r="AE227" i="18"/>
  <c r="AF227" i="18"/>
  <c r="AD228" i="18"/>
  <c r="AE228" i="18"/>
  <c r="AF228" i="18"/>
  <c r="AD229" i="18"/>
  <c r="AE229" i="18"/>
  <c r="AF229" i="18"/>
  <c r="AD230" i="18"/>
  <c r="AE230" i="18"/>
  <c r="AF230" i="18"/>
  <c r="AD231" i="18"/>
  <c r="AE231" i="18"/>
  <c r="AF231" i="18"/>
  <c r="AD232" i="18"/>
  <c r="AE232" i="18"/>
  <c r="AF232" i="18"/>
  <c r="AD233" i="18"/>
  <c r="AE233" i="18"/>
  <c r="AF233" i="18"/>
  <c r="AD234" i="18"/>
  <c r="AE234" i="18"/>
  <c r="AF234" i="18"/>
  <c r="AD235" i="18"/>
  <c r="AE235" i="18"/>
  <c r="AF235" i="18"/>
  <c r="AD236" i="18"/>
  <c r="AE236" i="18"/>
  <c r="AF236" i="18"/>
  <c r="AD237" i="18"/>
  <c r="AE237" i="18"/>
  <c r="AF237" i="18"/>
  <c r="AD238" i="18"/>
  <c r="AE238" i="18"/>
  <c r="AF238" i="18"/>
  <c r="AD239" i="18"/>
  <c r="AE239" i="18"/>
  <c r="AF239" i="18"/>
  <c r="AD240" i="18"/>
  <c r="AE240" i="18"/>
  <c r="AF240" i="18"/>
  <c r="AD241" i="18"/>
  <c r="AE241" i="18"/>
  <c r="AF241" i="18"/>
  <c r="AD242" i="18"/>
  <c r="AE242" i="18"/>
  <c r="AF242" i="18"/>
  <c r="AD243" i="18"/>
  <c r="AE243" i="18"/>
  <c r="AF243" i="18"/>
  <c r="AD244" i="18"/>
  <c r="AE244" i="18"/>
  <c r="AF244" i="18"/>
  <c r="AD245" i="18"/>
  <c r="AE245" i="18"/>
  <c r="AF245" i="18"/>
  <c r="AD246" i="18"/>
  <c r="AE246" i="18"/>
  <c r="AF246" i="18"/>
  <c r="AD247" i="18"/>
  <c r="AE247" i="18"/>
  <c r="AF247" i="18"/>
  <c r="AD248" i="18"/>
  <c r="AE248" i="18"/>
  <c r="AF248" i="18"/>
  <c r="AD249" i="18"/>
  <c r="AE249" i="18"/>
  <c r="AF249" i="18"/>
  <c r="AD250" i="18"/>
  <c r="AE250" i="18"/>
  <c r="AF250" i="18"/>
  <c r="AD251" i="18"/>
  <c r="AE251" i="18"/>
  <c r="AF251" i="18"/>
  <c r="AD252" i="18"/>
  <c r="AE252" i="18"/>
  <c r="AF252" i="18"/>
  <c r="AD253" i="18"/>
  <c r="AE253" i="18"/>
  <c r="AF253" i="18"/>
  <c r="AD254" i="18"/>
  <c r="AE254" i="18"/>
  <c r="AF254" i="18"/>
  <c r="AD255" i="18"/>
  <c r="AE255" i="18"/>
  <c r="AF255" i="18"/>
  <c r="AD256" i="18"/>
  <c r="AE256" i="18"/>
  <c r="AF256" i="18"/>
  <c r="AD257" i="18"/>
  <c r="AE257" i="18"/>
  <c r="AF257" i="18"/>
  <c r="AD258" i="18"/>
  <c r="AE258" i="18"/>
  <c r="AF258" i="18"/>
  <c r="AD259" i="18"/>
  <c r="AE259" i="18"/>
  <c r="AF259" i="18"/>
  <c r="AD260" i="18"/>
  <c r="AE260" i="18"/>
  <c r="AF260" i="18"/>
  <c r="AD261" i="18"/>
  <c r="AE261" i="18"/>
  <c r="AF261" i="18"/>
  <c r="AD262" i="18"/>
  <c r="AE262" i="18"/>
  <c r="AF262" i="18"/>
  <c r="AD263" i="18"/>
  <c r="AE263" i="18"/>
  <c r="AF263" i="18"/>
  <c r="AD264" i="18"/>
  <c r="AE264" i="18"/>
  <c r="AF264" i="18"/>
  <c r="AD265" i="18"/>
  <c r="AE265" i="18"/>
  <c r="AF265" i="18"/>
  <c r="AD266" i="18"/>
  <c r="AE266" i="18"/>
  <c r="AF266" i="18"/>
  <c r="AD267" i="18"/>
  <c r="AE267" i="18"/>
  <c r="AF267" i="18"/>
  <c r="AD268" i="18"/>
  <c r="AE268" i="18"/>
  <c r="AF268" i="18"/>
  <c r="AD269" i="18"/>
  <c r="AE269" i="18"/>
  <c r="AF269" i="18"/>
  <c r="AD270" i="18"/>
  <c r="AE270" i="18"/>
  <c r="AF270" i="18"/>
  <c r="AD271" i="18"/>
  <c r="AE271" i="18"/>
  <c r="AF271" i="18"/>
  <c r="AD272" i="18"/>
  <c r="AE272" i="18"/>
  <c r="AF272" i="18"/>
  <c r="AD273" i="18"/>
  <c r="AE273" i="18"/>
  <c r="AF273" i="18"/>
  <c r="AD274" i="18"/>
  <c r="AE274" i="18"/>
  <c r="AF274" i="18"/>
  <c r="AD275" i="18"/>
  <c r="AE275" i="18"/>
  <c r="AF275" i="18"/>
  <c r="AD276" i="18"/>
  <c r="AE276" i="18"/>
  <c r="AF276" i="18"/>
  <c r="AD277" i="18"/>
  <c r="AE277" i="18"/>
  <c r="AF277" i="18"/>
  <c r="AD278" i="18"/>
  <c r="AE278" i="18"/>
  <c r="AF278" i="18"/>
  <c r="AD279" i="18"/>
  <c r="AE279" i="18"/>
  <c r="AF279" i="18"/>
  <c r="AD280" i="18"/>
  <c r="AE280" i="18"/>
  <c r="AF280" i="18"/>
  <c r="AD281" i="18"/>
  <c r="AE281" i="18"/>
  <c r="AF281" i="18"/>
  <c r="AD282" i="18"/>
  <c r="AE282" i="18"/>
  <c r="AF282" i="18"/>
  <c r="AD283" i="18"/>
  <c r="AE283" i="18"/>
  <c r="AF283" i="18"/>
  <c r="AD284" i="18"/>
  <c r="AE284" i="18"/>
  <c r="AF284" i="18"/>
  <c r="AD285" i="18"/>
  <c r="AE285" i="18"/>
  <c r="AF285" i="18"/>
  <c r="AD286" i="18"/>
  <c r="AE286" i="18"/>
  <c r="AF286" i="18"/>
  <c r="AD287" i="18"/>
  <c r="AE287" i="18"/>
  <c r="AF287" i="18"/>
  <c r="AD288" i="18"/>
  <c r="AE288" i="18"/>
  <c r="AF288" i="18"/>
  <c r="AD289" i="18"/>
  <c r="AE289" i="18"/>
  <c r="AF289" i="18"/>
  <c r="AD290" i="18"/>
  <c r="AE290" i="18"/>
  <c r="AF290" i="18"/>
  <c r="AD291" i="18"/>
  <c r="AE291" i="18"/>
  <c r="AF291" i="18"/>
  <c r="AD292" i="18"/>
  <c r="AE292" i="18"/>
  <c r="AF292" i="18"/>
  <c r="AD293" i="18"/>
  <c r="AE293" i="18"/>
  <c r="AF293" i="18"/>
  <c r="AD294" i="18"/>
  <c r="AE294" i="18"/>
  <c r="AF294" i="18"/>
  <c r="AD295" i="18"/>
  <c r="AE295" i="18"/>
  <c r="AF295" i="18"/>
  <c r="AD296" i="18"/>
  <c r="AE296" i="18"/>
  <c r="AF296" i="18"/>
  <c r="AD297" i="18"/>
  <c r="AE297" i="18"/>
  <c r="AF297" i="18"/>
  <c r="AD298" i="18"/>
  <c r="AE298" i="18"/>
  <c r="AF298" i="18"/>
  <c r="AD299" i="18"/>
  <c r="AE299" i="18"/>
  <c r="AF299" i="18"/>
  <c r="AD300" i="18"/>
  <c r="AE300" i="18"/>
  <c r="AF300" i="18"/>
  <c r="AD301" i="18"/>
  <c r="AE301" i="18"/>
  <c r="AF301" i="18"/>
  <c r="AD302" i="18"/>
  <c r="AE302" i="18"/>
  <c r="AF302" i="18"/>
  <c r="AD303" i="18"/>
  <c r="AE303" i="18"/>
  <c r="AF303" i="18"/>
  <c r="AD304" i="18"/>
  <c r="AE304" i="18"/>
  <c r="AF304" i="18"/>
  <c r="AD305" i="18"/>
  <c r="AE305" i="18"/>
  <c r="AF305" i="18"/>
  <c r="AD306" i="18"/>
  <c r="AE306" i="18"/>
  <c r="AF306" i="18"/>
  <c r="AD307" i="18"/>
  <c r="AE307" i="18"/>
  <c r="AF307" i="18"/>
  <c r="AD308" i="18"/>
  <c r="AE308" i="18"/>
  <c r="AF308" i="18"/>
  <c r="AD309" i="18"/>
  <c r="AE309" i="18"/>
  <c r="AF309" i="18"/>
  <c r="AD310" i="18"/>
  <c r="AE310" i="18"/>
  <c r="AF310" i="18"/>
  <c r="AD311" i="18"/>
  <c r="AE311" i="18"/>
  <c r="AF311" i="18"/>
  <c r="AD312" i="18"/>
  <c r="AE312" i="18"/>
  <c r="AF312" i="18"/>
  <c r="AD313" i="18"/>
  <c r="AE313" i="18"/>
  <c r="AF313" i="18"/>
  <c r="AD314" i="18"/>
  <c r="AE314" i="18"/>
  <c r="AF314" i="18"/>
  <c r="AD315" i="18"/>
  <c r="AE315" i="18"/>
  <c r="AF315" i="18"/>
  <c r="AD316" i="18"/>
  <c r="AE316" i="18"/>
  <c r="AF316" i="18"/>
  <c r="AD317" i="18"/>
  <c r="AE317" i="18"/>
  <c r="AF317" i="18"/>
  <c r="AD318" i="18"/>
  <c r="AE318" i="18"/>
  <c r="AF318" i="18"/>
  <c r="AD319" i="18"/>
  <c r="AE319" i="18"/>
  <c r="AF319" i="18"/>
  <c r="AD320" i="18"/>
  <c r="AE320" i="18"/>
  <c r="AF320" i="18"/>
  <c r="AD321" i="18"/>
  <c r="AE321" i="18"/>
  <c r="AF321" i="18"/>
  <c r="AD322" i="18"/>
  <c r="AE322" i="18"/>
  <c r="AF322" i="18"/>
  <c r="AD323" i="18"/>
  <c r="AE323" i="18"/>
  <c r="AF323" i="18"/>
  <c r="AD324" i="18"/>
  <c r="AE324" i="18"/>
  <c r="AF324" i="18"/>
  <c r="AD325" i="18"/>
  <c r="AE325" i="18"/>
  <c r="AF325" i="18"/>
  <c r="AD326" i="18"/>
  <c r="AE326" i="18"/>
  <c r="AF326" i="18"/>
  <c r="AD327" i="18"/>
  <c r="AE327" i="18"/>
  <c r="AF327" i="18"/>
  <c r="AD328" i="18"/>
  <c r="AE328" i="18"/>
  <c r="AF328" i="18"/>
  <c r="AD329" i="18"/>
  <c r="AE329" i="18"/>
  <c r="AF329" i="18"/>
  <c r="AD330" i="18"/>
  <c r="AE330" i="18"/>
  <c r="AF330" i="18"/>
  <c r="AD331" i="18"/>
  <c r="AE331" i="18"/>
  <c r="AF331" i="18"/>
  <c r="AD332" i="18"/>
  <c r="AE332" i="18"/>
  <c r="AF332" i="18"/>
  <c r="AD333" i="18"/>
  <c r="AE333" i="18"/>
  <c r="AF333" i="18"/>
  <c r="AD334" i="18"/>
  <c r="AE334" i="18"/>
  <c r="AF334" i="18"/>
  <c r="AD335" i="18"/>
  <c r="AE335" i="18"/>
  <c r="AF335" i="18"/>
  <c r="AD336" i="18"/>
  <c r="AE336" i="18"/>
  <c r="AF336" i="18"/>
  <c r="AD337" i="18"/>
  <c r="AE337" i="18"/>
  <c r="AF337" i="18"/>
  <c r="AD338" i="18"/>
  <c r="AE338" i="18"/>
  <c r="AF338" i="18"/>
  <c r="AD339" i="18"/>
  <c r="AE339" i="18"/>
  <c r="AF339" i="18"/>
  <c r="AD340" i="18"/>
  <c r="AE340" i="18"/>
  <c r="AF340" i="18"/>
  <c r="AD341" i="18"/>
  <c r="AE341" i="18"/>
  <c r="AF341" i="18"/>
  <c r="AD342" i="18"/>
  <c r="AE342" i="18"/>
  <c r="AF342" i="18"/>
  <c r="AD343" i="18"/>
  <c r="AE343" i="18"/>
  <c r="AF343" i="18"/>
  <c r="AD344" i="18"/>
  <c r="AE344" i="18"/>
  <c r="AF344" i="18"/>
  <c r="AD11" i="18"/>
  <c r="AE11" i="18"/>
  <c r="AF11" i="18"/>
  <c r="AV11" i="18"/>
  <c r="BJ11" i="18"/>
  <c r="BL11" i="18"/>
  <c r="BK11" i="18"/>
  <c r="BI11" i="18"/>
  <c r="AT350" i="18"/>
  <c r="AU350" i="18"/>
  <c r="AV350" i="18"/>
  <c r="AT351" i="18"/>
  <c r="AU351" i="18"/>
  <c r="AV351" i="18"/>
  <c r="AT352" i="18"/>
  <c r="AU352" i="18"/>
  <c r="AV352" i="18"/>
  <c r="AT353" i="18"/>
  <c r="AU353" i="18"/>
  <c r="AV353" i="18"/>
  <c r="AT354" i="18"/>
  <c r="AU354" i="18"/>
  <c r="AV354" i="18"/>
  <c r="AT355" i="18"/>
  <c r="AU355" i="18"/>
  <c r="AV355" i="18"/>
  <c r="AT356" i="18"/>
  <c r="AU356" i="18"/>
  <c r="AV356" i="18"/>
  <c r="AT357" i="18"/>
  <c r="AU357" i="18"/>
  <c r="AV357" i="18"/>
  <c r="AT358" i="18"/>
  <c r="AU358" i="18"/>
  <c r="AV358" i="18"/>
  <c r="AT359" i="18"/>
  <c r="AU359" i="18"/>
  <c r="AV359" i="18"/>
  <c r="AT360" i="18"/>
  <c r="AU360" i="18"/>
  <c r="AV360" i="18"/>
  <c r="AT361" i="18"/>
  <c r="AU361" i="18"/>
  <c r="AV361" i="18"/>
  <c r="AT362" i="18"/>
  <c r="AU362" i="18"/>
  <c r="AV362" i="18"/>
  <c r="AT363" i="18"/>
  <c r="AU363" i="18"/>
  <c r="AV363" i="18"/>
  <c r="AT364" i="18"/>
  <c r="AU364" i="18"/>
  <c r="AV364" i="18"/>
  <c r="AT365" i="18"/>
  <c r="AU365" i="18"/>
  <c r="AV365" i="18"/>
  <c r="AT366" i="18"/>
  <c r="AU366" i="18"/>
  <c r="AV366" i="18"/>
  <c r="AT367" i="18"/>
  <c r="AU367" i="18"/>
  <c r="AV367" i="18"/>
  <c r="AT368" i="18"/>
  <c r="AU368" i="18"/>
  <c r="AV368" i="18"/>
  <c r="AT369" i="18"/>
  <c r="AU369" i="18"/>
  <c r="AV369" i="18"/>
  <c r="AT370" i="18"/>
  <c r="AU370" i="18"/>
  <c r="AV370" i="18"/>
  <c r="AT371" i="18"/>
  <c r="AU371" i="18"/>
  <c r="AV371" i="18"/>
  <c r="AT372" i="18"/>
  <c r="AU372" i="18"/>
  <c r="AV372" i="18"/>
  <c r="AT373" i="18"/>
  <c r="AU373" i="18"/>
  <c r="AV373" i="18"/>
  <c r="AT374" i="18"/>
  <c r="AU374" i="18"/>
  <c r="AV374" i="18"/>
  <c r="AT375" i="18"/>
  <c r="AU375" i="18"/>
  <c r="AV375" i="18"/>
  <c r="AT349" i="18"/>
  <c r="AU349" i="18"/>
  <c r="AV349" i="18"/>
  <c r="AS349" i="18"/>
  <c r="AT11" i="18"/>
  <c r="AU11" i="18"/>
  <c r="AS11" i="18"/>
  <c r="G459" i="28"/>
  <c r="H459" i="28"/>
  <c r="G159" i="33"/>
  <c r="H159" i="33"/>
  <c r="G166" i="33"/>
  <c r="H166" i="33"/>
  <c r="G174" i="33"/>
  <c r="H174" i="33"/>
  <c r="G184" i="33"/>
  <c r="H184" i="33"/>
  <c r="G194" i="33"/>
  <c r="H194" i="33"/>
  <c r="G201" i="33"/>
  <c r="H201" i="33"/>
  <c r="G215" i="33"/>
  <c r="H215" i="33"/>
  <c r="G223" i="33"/>
  <c r="H223" i="33"/>
  <c r="G236" i="33"/>
  <c r="H236" i="33"/>
  <c r="G248" i="33"/>
  <c r="H248" i="33"/>
  <c r="G262" i="33"/>
  <c r="H262" i="33"/>
  <c r="G276" i="33"/>
  <c r="H276" i="33"/>
  <c r="G285" i="33"/>
  <c r="H285" i="33"/>
  <c r="G294" i="33"/>
  <c r="H294" i="33"/>
  <c r="G303" i="33"/>
  <c r="H303" i="33"/>
  <c r="G312" i="33"/>
  <c r="H312" i="33"/>
  <c r="G321" i="33"/>
  <c r="H321" i="33"/>
  <c r="G328" i="33"/>
  <c r="H328" i="33"/>
  <c r="G334" i="33"/>
  <c r="H334" i="33"/>
  <c r="G344" i="33"/>
  <c r="H344" i="33"/>
  <c r="G351" i="33"/>
  <c r="H351" i="33"/>
  <c r="G364" i="33"/>
  <c r="H364" i="33"/>
  <c r="G371" i="33"/>
  <c r="H371" i="33"/>
  <c r="G380" i="33"/>
  <c r="H380" i="33"/>
  <c r="G159" i="32"/>
  <c r="H159" i="32"/>
  <c r="G166" i="32"/>
  <c r="H166" i="32"/>
  <c r="G174" i="32"/>
  <c r="H174" i="32"/>
  <c r="G184" i="32"/>
  <c r="H184" i="32"/>
  <c r="G194" i="32"/>
  <c r="H194" i="32"/>
  <c r="G201" i="32"/>
  <c r="H201" i="32"/>
  <c r="G215" i="32"/>
  <c r="H215" i="32"/>
  <c r="G223" i="32"/>
  <c r="H223" i="32"/>
  <c r="G236" i="32"/>
  <c r="H236" i="32"/>
  <c r="G248" i="32"/>
  <c r="H248" i="32"/>
  <c r="G262" i="32"/>
  <c r="H262" i="32"/>
  <c r="G276" i="32"/>
  <c r="H276" i="32"/>
  <c r="G285" i="32"/>
  <c r="H285" i="32"/>
  <c r="G294" i="32"/>
  <c r="H294" i="32"/>
  <c r="G303" i="32"/>
  <c r="H303" i="32"/>
  <c r="G312" i="32"/>
  <c r="H312" i="32"/>
  <c r="G321" i="32"/>
  <c r="H321" i="32"/>
  <c r="G328" i="32"/>
  <c r="H328" i="32"/>
  <c r="G334" i="32"/>
  <c r="H334" i="32"/>
  <c r="G344" i="32"/>
  <c r="H344" i="32"/>
  <c r="G351" i="32"/>
  <c r="H351" i="32"/>
  <c r="G364" i="32"/>
  <c r="H364" i="32"/>
  <c r="G371" i="32"/>
  <c r="H371" i="32"/>
  <c r="G380" i="32"/>
  <c r="H380" i="32"/>
  <c r="G157" i="31"/>
  <c r="H157" i="31"/>
  <c r="G164" i="31"/>
  <c r="H164" i="31"/>
  <c r="G172" i="31"/>
  <c r="H172" i="31"/>
  <c r="G182" i="31"/>
  <c r="H182" i="31"/>
  <c r="G192" i="31"/>
  <c r="H192" i="31"/>
  <c r="G199" i="31"/>
  <c r="H199" i="31"/>
  <c r="G213" i="31"/>
  <c r="H213" i="31"/>
  <c r="G221" i="31"/>
  <c r="H221" i="31"/>
  <c r="G234" i="31"/>
  <c r="H234" i="31"/>
  <c r="G246" i="31"/>
  <c r="H246" i="31"/>
  <c r="G260" i="31"/>
  <c r="H260" i="31"/>
  <c r="G274" i="31"/>
  <c r="H274" i="31"/>
  <c r="G283" i="31"/>
  <c r="H283" i="31"/>
  <c r="G292" i="31"/>
  <c r="H292" i="31"/>
  <c r="G301" i="31"/>
  <c r="H301" i="31"/>
  <c r="G310" i="31"/>
  <c r="H310" i="31"/>
  <c r="G319" i="31"/>
  <c r="H319" i="31"/>
  <c r="G328" i="31"/>
  <c r="H328" i="31"/>
  <c r="G335" i="31"/>
  <c r="H335" i="31"/>
  <c r="G341" i="31"/>
  <c r="H341" i="31"/>
  <c r="G351" i="31"/>
  <c r="H351" i="31"/>
  <c r="G358" i="31"/>
  <c r="H358" i="31"/>
  <c r="G371" i="31"/>
  <c r="H371" i="31"/>
  <c r="G378" i="31"/>
  <c r="H378" i="31"/>
  <c r="G387" i="31"/>
  <c r="H387" i="31"/>
  <c r="AD350" i="18"/>
  <c r="AE350" i="18"/>
  <c r="AF350" i="18"/>
  <c r="AD351" i="18"/>
  <c r="AE351" i="18"/>
  <c r="AF351" i="18"/>
  <c r="AD352" i="18"/>
  <c r="AE352" i="18"/>
  <c r="AF352" i="18"/>
  <c r="AD353" i="18"/>
  <c r="AE353" i="18"/>
  <c r="AF353" i="18"/>
  <c r="AD354" i="18"/>
  <c r="AE354" i="18"/>
  <c r="AF354" i="18"/>
  <c r="AD355" i="18"/>
  <c r="AE355" i="18"/>
  <c r="AF355" i="18"/>
  <c r="AD356" i="18"/>
  <c r="AE356" i="18"/>
  <c r="AF356" i="18"/>
  <c r="AD357" i="18"/>
  <c r="AE357" i="18"/>
  <c r="AF357" i="18"/>
  <c r="AD358" i="18"/>
  <c r="AE358" i="18"/>
  <c r="AF358" i="18"/>
  <c r="AD359" i="18"/>
  <c r="AE359" i="18"/>
  <c r="AF359" i="18"/>
  <c r="AD360" i="18"/>
  <c r="AE360" i="18"/>
  <c r="AF360" i="18"/>
  <c r="AD361" i="18"/>
  <c r="AE361" i="18"/>
  <c r="AF361" i="18"/>
  <c r="AD362" i="18"/>
  <c r="AE362" i="18"/>
  <c r="AF362" i="18"/>
  <c r="AD363" i="18"/>
  <c r="AE363" i="18"/>
  <c r="AF363" i="18"/>
  <c r="AD364" i="18"/>
  <c r="AE364" i="18"/>
  <c r="AF364" i="18"/>
  <c r="AD365" i="18"/>
  <c r="AE365" i="18"/>
  <c r="AF365" i="18"/>
  <c r="AD366" i="18"/>
  <c r="AE366" i="18"/>
  <c r="AF366" i="18"/>
  <c r="AD367" i="18"/>
  <c r="AE367" i="18"/>
  <c r="AF367" i="18"/>
  <c r="AD368" i="18"/>
  <c r="AE368" i="18"/>
  <c r="AF368" i="18"/>
  <c r="AD369" i="18"/>
  <c r="AE369" i="18"/>
  <c r="AF369" i="18"/>
  <c r="AD370" i="18"/>
  <c r="AE370" i="18"/>
  <c r="AF370" i="18"/>
  <c r="AD371" i="18"/>
  <c r="AE371" i="18"/>
  <c r="AF371" i="18"/>
  <c r="AD372" i="18"/>
  <c r="AE372" i="18"/>
  <c r="AF372" i="18"/>
  <c r="AD373" i="18"/>
  <c r="AE373" i="18"/>
  <c r="AF373" i="18"/>
  <c r="AD374" i="18"/>
  <c r="AE374" i="18"/>
  <c r="AF374" i="18"/>
  <c r="AD375" i="18"/>
  <c r="AE375" i="18"/>
  <c r="AF375" i="18"/>
  <c r="AF349" i="18"/>
  <c r="AE349" i="18"/>
  <c r="AD349" i="18"/>
  <c r="H386" i="33"/>
  <c r="G386" i="33"/>
  <c r="H385" i="33"/>
  <c r="G385" i="33"/>
  <c r="H384" i="33"/>
  <c r="G384" i="33"/>
  <c r="H383" i="33"/>
  <c r="G383" i="33"/>
  <c r="H382" i="33"/>
  <c r="G382" i="33"/>
  <c r="H381" i="33"/>
  <c r="G381" i="33"/>
  <c r="H378" i="33"/>
  <c r="G378" i="33"/>
  <c r="H377" i="33"/>
  <c r="G377" i="33"/>
  <c r="H376" i="33"/>
  <c r="G376" i="33"/>
  <c r="H375" i="33"/>
  <c r="G375" i="33"/>
  <c r="H374" i="33"/>
  <c r="G374" i="33"/>
  <c r="H373" i="33"/>
  <c r="G373" i="33"/>
  <c r="H372" i="33"/>
  <c r="G372" i="33"/>
  <c r="H369" i="33"/>
  <c r="G369" i="33"/>
  <c r="H368" i="33"/>
  <c r="G368" i="33"/>
  <c r="H367" i="33"/>
  <c r="G367" i="33"/>
  <c r="H366" i="33"/>
  <c r="G366" i="33"/>
  <c r="H365" i="33"/>
  <c r="G365" i="33"/>
  <c r="H362" i="33"/>
  <c r="G362" i="33"/>
  <c r="H361" i="33"/>
  <c r="G361" i="33"/>
  <c r="H360" i="33"/>
  <c r="G360" i="33"/>
  <c r="H359" i="33"/>
  <c r="G359" i="33"/>
  <c r="H358" i="33"/>
  <c r="G358" i="33"/>
  <c r="H357" i="33"/>
  <c r="G357" i="33"/>
  <c r="H356" i="33"/>
  <c r="G356" i="33"/>
  <c r="H355" i="33"/>
  <c r="G355" i="33"/>
  <c r="H354" i="33"/>
  <c r="G354" i="33"/>
  <c r="H353" i="33"/>
  <c r="G353" i="33"/>
  <c r="H352" i="33"/>
  <c r="G352" i="33"/>
  <c r="H349" i="33"/>
  <c r="G349" i="33"/>
  <c r="H348" i="33"/>
  <c r="G348" i="33"/>
  <c r="H347" i="33"/>
  <c r="G347" i="33"/>
  <c r="H346" i="33"/>
  <c r="G346" i="33"/>
  <c r="H345" i="33"/>
  <c r="G345" i="33"/>
  <c r="H342" i="33"/>
  <c r="G342" i="33"/>
  <c r="H341" i="33"/>
  <c r="G341" i="33"/>
  <c r="H340" i="33"/>
  <c r="G340" i="33"/>
  <c r="H339" i="33"/>
  <c r="G339" i="33"/>
  <c r="H338" i="33"/>
  <c r="G338" i="33"/>
  <c r="H337" i="33"/>
  <c r="G337" i="33"/>
  <c r="H336" i="33"/>
  <c r="G336" i="33"/>
  <c r="H335" i="33"/>
  <c r="G335" i="33"/>
  <c r="H332" i="33"/>
  <c r="G332" i="33"/>
  <c r="H331" i="33"/>
  <c r="G331" i="33"/>
  <c r="H330" i="33"/>
  <c r="G330" i="33"/>
  <c r="H329" i="33"/>
  <c r="G329" i="33"/>
  <c r="H326" i="33"/>
  <c r="G326" i="33"/>
  <c r="H325" i="33"/>
  <c r="G325" i="33"/>
  <c r="H324" i="33"/>
  <c r="G324" i="33"/>
  <c r="H323" i="33"/>
  <c r="G323" i="33"/>
  <c r="H322" i="33"/>
  <c r="G322" i="33"/>
  <c r="H319" i="33"/>
  <c r="G319" i="33"/>
  <c r="H318" i="33"/>
  <c r="G318" i="33"/>
  <c r="H317" i="33"/>
  <c r="G317" i="33"/>
  <c r="H316" i="33"/>
  <c r="G316" i="33"/>
  <c r="H315" i="33"/>
  <c r="G315" i="33"/>
  <c r="H314" i="33"/>
  <c r="G314" i="33"/>
  <c r="H313" i="33"/>
  <c r="G313" i="33"/>
  <c r="H310" i="33"/>
  <c r="G310" i="33"/>
  <c r="H309" i="33"/>
  <c r="G309" i="33"/>
  <c r="H308" i="33"/>
  <c r="G308" i="33"/>
  <c r="H307" i="33"/>
  <c r="G307" i="33"/>
  <c r="H306" i="33"/>
  <c r="G306" i="33"/>
  <c r="H305" i="33"/>
  <c r="G305" i="33"/>
  <c r="H304" i="33"/>
  <c r="G304" i="33"/>
  <c r="H301" i="33"/>
  <c r="G301" i="33"/>
  <c r="H300" i="33"/>
  <c r="G300" i="33"/>
  <c r="H299" i="33"/>
  <c r="G299" i="33"/>
  <c r="H298" i="33"/>
  <c r="G298" i="33"/>
  <c r="H297" i="33"/>
  <c r="G297" i="33"/>
  <c r="H296" i="33"/>
  <c r="G296" i="33"/>
  <c r="H295" i="33"/>
  <c r="G295" i="33"/>
  <c r="H292" i="33"/>
  <c r="G292" i="33"/>
  <c r="H291" i="33"/>
  <c r="G291" i="33"/>
  <c r="H290" i="33"/>
  <c r="G290" i="33"/>
  <c r="H289" i="33"/>
  <c r="G289" i="33"/>
  <c r="H288" i="33"/>
  <c r="G288" i="33"/>
  <c r="H287" i="33"/>
  <c r="G287" i="33"/>
  <c r="H286" i="33"/>
  <c r="G286" i="33"/>
  <c r="H283" i="33"/>
  <c r="G283" i="33"/>
  <c r="H282" i="33"/>
  <c r="G282" i="33"/>
  <c r="H281" i="33"/>
  <c r="G281" i="33"/>
  <c r="H280" i="33"/>
  <c r="G280" i="33"/>
  <c r="H279" i="33"/>
  <c r="G279" i="33"/>
  <c r="H278" i="33"/>
  <c r="G278" i="33"/>
  <c r="H277" i="33"/>
  <c r="G277" i="33"/>
  <c r="H274" i="33"/>
  <c r="G274" i="33"/>
  <c r="H273" i="33"/>
  <c r="G273" i="33"/>
  <c r="H272" i="33"/>
  <c r="G272" i="33"/>
  <c r="H271" i="33"/>
  <c r="G271" i="33"/>
  <c r="H270" i="33"/>
  <c r="G270" i="33"/>
  <c r="H269" i="33"/>
  <c r="G269" i="33"/>
  <c r="H268" i="33"/>
  <c r="G268" i="33"/>
  <c r="H267" i="33"/>
  <c r="G267" i="33"/>
  <c r="H266" i="33"/>
  <c r="G266" i="33"/>
  <c r="H265" i="33"/>
  <c r="G265" i="33"/>
  <c r="H264" i="33"/>
  <c r="G264" i="33"/>
  <c r="H263" i="33"/>
  <c r="G263" i="33"/>
  <c r="H260" i="33"/>
  <c r="G260" i="33"/>
  <c r="H259" i="33"/>
  <c r="G259" i="33"/>
  <c r="H258" i="33"/>
  <c r="G258" i="33"/>
  <c r="H257" i="33"/>
  <c r="G257" i="33"/>
  <c r="H256" i="33"/>
  <c r="G256" i="33"/>
  <c r="H255" i="33"/>
  <c r="G255" i="33"/>
  <c r="H254" i="33"/>
  <c r="G254" i="33"/>
  <c r="H253" i="33"/>
  <c r="G253" i="33"/>
  <c r="H252" i="33"/>
  <c r="G252" i="33"/>
  <c r="H251" i="33"/>
  <c r="G251" i="33"/>
  <c r="H250" i="33"/>
  <c r="G250" i="33"/>
  <c r="H249" i="33"/>
  <c r="G249" i="33"/>
  <c r="H246" i="33"/>
  <c r="G246" i="33"/>
  <c r="H245" i="33"/>
  <c r="G245" i="33"/>
  <c r="H244" i="33"/>
  <c r="G244" i="33"/>
  <c r="H243" i="33"/>
  <c r="G243" i="33"/>
  <c r="H242" i="33"/>
  <c r="G242" i="33"/>
  <c r="H241" i="33"/>
  <c r="G241" i="33"/>
  <c r="H240" i="33"/>
  <c r="G240" i="33"/>
  <c r="H239" i="33"/>
  <c r="G239" i="33"/>
  <c r="H238" i="33"/>
  <c r="G238" i="33"/>
  <c r="H237" i="33"/>
  <c r="G237" i="33"/>
  <c r="H234" i="33"/>
  <c r="G234" i="33"/>
  <c r="H233" i="33"/>
  <c r="G233" i="33"/>
  <c r="H232" i="33"/>
  <c r="G232" i="33"/>
  <c r="H231" i="33"/>
  <c r="G231" i="33"/>
  <c r="H230" i="33"/>
  <c r="G230" i="33"/>
  <c r="H229" i="33"/>
  <c r="G229" i="33"/>
  <c r="H228" i="33"/>
  <c r="G228" i="33"/>
  <c r="H227" i="33"/>
  <c r="G227" i="33"/>
  <c r="H226" i="33"/>
  <c r="G226" i="33"/>
  <c r="H225" i="33"/>
  <c r="G225" i="33"/>
  <c r="H224" i="33"/>
  <c r="G224" i="33"/>
  <c r="H221" i="33"/>
  <c r="G221" i="33"/>
  <c r="H220" i="33"/>
  <c r="G220" i="33"/>
  <c r="H219" i="33"/>
  <c r="G219" i="33"/>
  <c r="H218" i="33"/>
  <c r="G218" i="33"/>
  <c r="H217" i="33"/>
  <c r="G217" i="33"/>
  <c r="H216" i="33"/>
  <c r="G216" i="33"/>
  <c r="H213" i="33"/>
  <c r="G213" i="33"/>
  <c r="H212" i="33"/>
  <c r="G212" i="33"/>
  <c r="H211" i="33"/>
  <c r="G211" i="33"/>
  <c r="H210" i="33"/>
  <c r="G210" i="33"/>
  <c r="H209" i="33"/>
  <c r="G209" i="33"/>
  <c r="H208" i="33"/>
  <c r="G208" i="33"/>
  <c r="H207" i="33"/>
  <c r="G207" i="33"/>
  <c r="H206" i="33"/>
  <c r="G206" i="33"/>
  <c r="H205" i="33"/>
  <c r="G205" i="33"/>
  <c r="H204" i="33"/>
  <c r="G204" i="33"/>
  <c r="H203" i="33"/>
  <c r="G203" i="33"/>
  <c r="H202" i="33"/>
  <c r="G202" i="33"/>
  <c r="H199" i="33"/>
  <c r="G199" i="33"/>
  <c r="H198" i="33"/>
  <c r="G198" i="33"/>
  <c r="H197" i="33"/>
  <c r="G197" i="33"/>
  <c r="H196" i="33"/>
  <c r="G196" i="33"/>
  <c r="H195" i="33"/>
  <c r="G195" i="33"/>
  <c r="H192" i="33"/>
  <c r="G192" i="33"/>
  <c r="H191" i="33"/>
  <c r="G191" i="33"/>
  <c r="H190" i="33"/>
  <c r="G190" i="33"/>
  <c r="H189" i="33"/>
  <c r="G189" i="33"/>
  <c r="H188" i="33"/>
  <c r="G188" i="33"/>
  <c r="H187" i="33"/>
  <c r="G187" i="33"/>
  <c r="H186" i="33"/>
  <c r="G186" i="33"/>
  <c r="H185" i="33"/>
  <c r="G185" i="33"/>
  <c r="H182" i="33"/>
  <c r="G182" i="33"/>
  <c r="H181" i="33"/>
  <c r="G181" i="33"/>
  <c r="H180" i="33"/>
  <c r="G180" i="33"/>
  <c r="H179" i="33"/>
  <c r="G179" i="33"/>
  <c r="H178" i="33"/>
  <c r="G178" i="33"/>
  <c r="H177" i="33"/>
  <c r="G177" i="33"/>
  <c r="H176" i="33"/>
  <c r="G176" i="33"/>
  <c r="H175" i="33"/>
  <c r="G175" i="33"/>
  <c r="H172" i="33"/>
  <c r="G172" i="33"/>
  <c r="H171" i="33"/>
  <c r="G171" i="33"/>
  <c r="H170" i="33"/>
  <c r="G170" i="33"/>
  <c r="H169" i="33"/>
  <c r="G169" i="33"/>
  <c r="H168" i="33"/>
  <c r="G168" i="33"/>
  <c r="H167" i="33"/>
  <c r="G167" i="33"/>
  <c r="H164" i="33"/>
  <c r="G164" i="33"/>
  <c r="H163" i="33"/>
  <c r="G163" i="33"/>
  <c r="H162" i="33"/>
  <c r="G162" i="33"/>
  <c r="H161" i="33"/>
  <c r="G161" i="33"/>
  <c r="H160" i="33"/>
  <c r="G160" i="33"/>
  <c r="H155" i="33"/>
  <c r="G155" i="33"/>
  <c r="H154" i="33"/>
  <c r="G154" i="33"/>
  <c r="H153" i="33"/>
  <c r="G153" i="33"/>
  <c r="H152" i="33"/>
  <c r="G152" i="33"/>
  <c r="H151" i="33"/>
  <c r="G151" i="33"/>
  <c r="H148" i="33"/>
  <c r="G148" i="33"/>
  <c r="H147" i="33"/>
  <c r="G147" i="33"/>
  <c r="H146" i="33"/>
  <c r="G146" i="33"/>
  <c r="H145" i="33"/>
  <c r="G145" i="33"/>
  <c r="H144" i="33"/>
  <c r="G144" i="33"/>
  <c r="H143" i="33"/>
  <c r="G143" i="33"/>
  <c r="H142" i="33"/>
  <c r="G142" i="33"/>
  <c r="H139" i="33"/>
  <c r="G139" i="33"/>
  <c r="H138" i="33"/>
  <c r="G138" i="33"/>
  <c r="H137" i="33"/>
  <c r="G137" i="33"/>
  <c r="H136" i="33"/>
  <c r="G136" i="33"/>
  <c r="H135" i="33"/>
  <c r="G135" i="33"/>
  <c r="H132" i="33"/>
  <c r="G132" i="33"/>
  <c r="H131" i="33"/>
  <c r="G131" i="33"/>
  <c r="H130" i="33"/>
  <c r="G130" i="33"/>
  <c r="H129" i="33"/>
  <c r="G129" i="33"/>
  <c r="H126" i="33"/>
  <c r="G126" i="33"/>
  <c r="H125" i="33"/>
  <c r="G125" i="33"/>
  <c r="H124" i="33"/>
  <c r="G124" i="33"/>
  <c r="H123" i="33"/>
  <c r="G123" i="33"/>
  <c r="H122" i="33"/>
  <c r="G122" i="33"/>
  <c r="H119" i="33"/>
  <c r="G119" i="33"/>
  <c r="H118" i="33"/>
  <c r="G118" i="33"/>
  <c r="H117" i="33"/>
  <c r="G117" i="33"/>
  <c r="H116" i="33"/>
  <c r="G116" i="33"/>
  <c r="H115" i="33"/>
  <c r="G115" i="33"/>
  <c r="H114" i="33"/>
  <c r="G114" i="33"/>
  <c r="H113" i="33"/>
  <c r="G113" i="33"/>
  <c r="H112" i="33"/>
  <c r="G112" i="33"/>
  <c r="H111" i="33"/>
  <c r="G111" i="33"/>
  <c r="H110" i="33"/>
  <c r="G110" i="33"/>
  <c r="H105" i="33"/>
  <c r="G105" i="33"/>
  <c r="H104" i="33"/>
  <c r="G104" i="33"/>
  <c r="H103" i="33"/>
  <c r="G103" i="33"/>
  <c r="H102" i="33"/>
  <c r="G102" i="33"/>
  <c r="H101" i="33"/>
  <c r="G101" i="33"/>
  <c r="H100" i="33"/>
  <c r="G100" i="33"/>
  <c r="H99" i="33"/>
  <c r="G99" i="33"/>
  <c r="H98" i="33"/>
  <c r="G98" i="33"/>
  <c r="H97" i="33"/>
  <c r="G97" i="33"/>
  <c r="H96" i="33"/>
  <c r="G96" i="33"/>
  <c r="H95" i="33"/>
  <c r="G95" i="33"/>
  <c r="H94" i="33"/>
  <c r="G94" i="33"/>
  <c r="H93" i="33"/>
  <c r="G93" i="33"/>
  <c r="H92" i="33"/>
  <c r="G92" i="33"/>
  <c r="H91" i="33"/>
  <c r="G91" i="33"/>
  <c r="H90" i="33"/>
  <c r="G90" i="33"/>
  <c r="H89" i="33"/>
  <c r="G89" i="33"/>
  <c r="H88" i="33"/>
  <c r="G88" i="33"/>
  <c r="H87" i="33"/>
  <c r="G87" i="33"/>
  <c r="H86" i="33"/>
  <c r="G86" i="33"/>
  <c r="H85" i="33"/>
  <c r="G85" i="33"/>
  <c r="H84" i="33"/>
  <c r="G84" i="33"/>
  <c r="H83" i="33"/>
  <c r="G83" i="33"/>
  <c r="H82" i="33"/>
  <c r="G82" i="33"/>
  <c r="H81" i="33"/>
  <c r="G81" i="33"/>
  <c r="H80" i="33"/>
  <c r="G80" i="33"/>
  <c r="H79" i="33"/>
  <c r="G79" i="33"/>
  <c r="H78" i="33"/>
  <c r="G78" i="33"/>
  <c r="H77" i="33"/>
  <c r="G77" i="33"/>
  <c r="H76" i="33"/>
  <c r="G76" i="33"/>
  <c r="H75" i="33"/>
  <c r="G75" i="33"/>
  <c r="H74" i="33"/>
  <c r="G74" i="33"/>
  <c r="H73" i="33"/>
  <c r="G73" i="33"/>
  <c r="H65" i="33"/>
  <c r="H42" i="33"/>
  <c r="H19" i="33"/>
  <c r="H69" i="33"/>
  <c r="G69" i="33"/>
  <c r="H68" i="33"/>
  <c r="G68" i="33"/>
  <c r="H67" i="33"/>
  <c r="G67" i="33"/>
  <c r="H66" i="33"/>
  <c r="G66" i="33"/>
  <c r="G65" i="33"/>
  <c r="H64" i="33"/>
  <c r="G64" i="33"/>
  <c r="H63" i="33"/>
  <c r="G63" i="33"/>
  <c r="H62" i="33"/>
  <c r="G62" i="33"/>
  <c r="H61" i="33"/>
  <c r="G61" i="33"/>
  <c r="H60" i="33"/>
  <c r="G60" i="33"/>
  <c r="H59" i="33"/>
  <c r="G59" i="33"/>
  <c r="H58" i="33"/>
  <c r="G58" i="33"/>
  <c r="H57" i="33"/>
  <c r="G57" i="33"/>
  <c r="H56" i="33"/>
  <c r="G56" i="33"/>
  <c r="H55" i="33"/>
  <c r="G55" i="33"/>
  <c r="H54" i="33"/>
  <c r="G54" i="33"/>
  <c r="H53" i="33"/>
  <c r="G53" i="33"/>
  <c r="H52" i="33"/>
  <c r="G52" i="33"/>
  <c r="H51" i="33"/>
  <c r="G51" i="33"/>
  <c r="H50" i="33"/>
  <c r="G50" i="33"/>
  <c r="H49" i="33"/>
  <c r="G49" i="33"/>
  <c r="H48" i="33"/>
  <c r="G48" i="33"/>
  <c r="H47" i="33"/>
  <c r="G47" i="33"/>
  <c r="H46" i="33"/>
  <c r="G46" i="33"/>
  <c r="H45" i="33"/>
  <c r="G45" i="33"/>
  <c r="H44" i="33"/>
  <c r="G44" i="33"/>
  <c r="H43" i="33"/>
  <c r="G43" i="33"/>
  <c r="G42" i="33"/>
  <c r="H41" i="33"/>
  <c r="G41" i="33"/>
  <c r="H40" i="33"/>
  <c r="G40" i="33"/>
  <c r="H39" i="33"/>
  <c r="G39" i="33"/>
  <c r="H38" i="33"/>
  <c r="G38" i="33"/>
  <c r="H37" i="33"/>
  <c r="G37" i="33"/>
  <c r="H36" i="33"/>
  <c r="G36" i="33"/>
  <c r="H35" i="33"/>
  <c r="G35" i="33"/>
  <c r="H34" i="33"/>
  <c r="G34" i="33"/>
  <c r="H33" i="33"/>
  <c r="G33" i="33"/>
  <c r="H32" i="33"/>
  <c r="G32" i="33"/>
  <c r="H31" i="33"/>
  <c r="G31" i="33"/>
  <c r="H30" i="33"/>
  <c r="G30" i="33"/>
  <c r="H29" i="33"/>
  <c r="G29" i="33"/>
  <c r="H28" i="33"/>
  <c r="G28" i="33"/>
  <c r="H27" i="33"/>
  <c r="G27" i="33"/>
  <c r="H26" i="33"/>
  <c r="G26" i="33"/>
  <c r="H25" i="33"/>
  <c r="G25" i="33"/>
  <c r="H24" i="33"/>
  <c r="G24" i="33"/>
  <c r="H23" i="33"/>
  <c r="G23" i="33"/>
  <c r="H22" i="33"/>
  <c r="G22" i="33"/>
  <c r="H21" i="33"/>
  <c r="G21" i="33"/>
  <c r="H20" i="33"/>
  <c r="G20" i="33"/>
  <c r="G19" i="33"/>
  <c r="H18" i="33"/>
  <c r="G18" i="33"/>
  <c r="H17" i="33"/>
  <c r="G17" i="33"/>
  <c r="H16" i="33"/>
  <c r="G16" i="33"/>
  <c r="H15" i="33"/>
  <c r="G15" i="33"/>
  <c r="H14" i="33"/>
  <c r="G14" i="33"/>
  <c r="H13" i="33"/>
  <c r="G13" i="33"/>
  <c r="H12" i="33"/>
  <c r="G12" i="33"/>
  <c r="H386" i="32"/>
  <c r="G386" i="32"/>
  <c r="H385" i="32"/>
  <c r="G385" i="32"/>
  <c r="H384" i="32"/>
  <c r="G384" i="32"/>
  <c r="H383" i="32"/>
  <c r="G383" i="32"/>
  <c r="H382" i="32"/>
  <c r="G382" i="32"/>
  <c r="H381" i="32"/>
  <c r="G381" i="32"/>
  <c r="H378" i="32"/>
  <c r="G378" i="32"/>
  <c r="H377" i="32"/>
  <c r="G377" i="32"/>
  <c r="H376" i="32"/>
  <c r="G376" i="32"/>
  <c r="H375" i="32"/>
  <c r="G375" i="32"/>
  <c r="H374" i="32"/>
  <c r="G374" i="32"/>
  <c r="H373" i="32"/>
  <c r="G373" i="32"/>
  <c r="H372" i="32"/>
  <c r="G372" i="32"/>
  <c r="H369" i="32"/>
  <c r="G369" i="32"/>
  <c r="H368" i="32"/>
  <c r="G368" i="32"/>
  <c r="H367" i="32"/>
  <c r="G367" i="32"/>
  <c r="H366" i="32"/>
  <c r="G366" i="32"/>
  <c r="H365" i="32"/>
  <c r="G365" i="32"/>
  <c r="H362" i="32"/>
  <c r="G362" i="32"/>
  <c r="H361" i="32"/>
  <c r="G361" i="32"/>
  <c r="H360" i="32"/>
  <c r="G360" i="32"/>
  <c r="H359" i="32"/>
  <c r="G359" i="32"/>
  <c r="H358" i="32"/>
  <c r="G358" i="32"/>
  <c r="H357" i="32"/>
  <c r="G357" i="32"/>
  <c r="H356" i="32"/>
  <c r="G356" i="32"/>
  <c r="H355" i="32"/>
  <c r="G355" i="32"/>
  <c r="H354" i="32"/>
  <c r="G354" i="32"/>
  <c r="H353" i="32"/>
  <c r="G353" i="32"/>
  <c r="H352" i="32"/>
  <c r="G352" i="32"/>
  <c r="H349" i="32"/>
  <c r="G349" i="32"/>
  <c r="H348" i="32"/>
  <c r="G348" i="32"/>
  <c r="H347" i="32"/>
  <c r="G347" i="32"/>
  <c r="H346" i="32"/>
  <c r="G346" i="32"/>
  <c r="H345" i="32"/>
  <c r="G345" i="32"/>
  <c r="H342" i="32"/>
  <c r="G342" i="32"/>
  <c r="H341" i="32"/>
  <c r="G341" i="32"/>
  <c r="H340" i="32"/>
  <c r="G340" i="32"/>
  <c r="H339" i="32"/>
  <c r="G339" i="32"/>
  <c r="H338" i="32"/>
  <c r="G338" i="32"/>
  <c r="H337" i="32"/>
  <c r="G337" i="32"/>
  <c r="H336" i="32"/>
  <c r="G336" i="32"/>
  <c r="H335" i="32"/>
  <c r="G335" i="32"/>
  <c r="H332" i="32"/>
  <c r="G332" i="32"/>
  <c r="H331" i="32"/>
  <c r="G331" i="32"/>
  <c r="H330" i="32"/>
  <c r="G330" i="32"/>
  <c r="H329" i="32"/>
  <c r="G329" i="32"/>
  <c r="H326" i="32"/>
  <c r="G326" i="32"/>
  <c r="H325" i="32"/>
  <c r="G325" i="32"/>
  <c r="H324" i="32"/>
  <c r="G324" i="32"/>
  <c r="H323" i="32"/>
  <c r="G323" i="32"/>
  <c r="H322" i="32"/>
  <c r="G322" i="32"/>
  <c r="H319" i="32"/>
  <c r="G319" i="32"/>
  <c r="H318" i="32"/>
  <c r="G318" i="32"/>
  <c r="H317" i="32"/>
  <c r="G317" i="32"/>
  <c r="H316" i="32"/>
  <c r="G316" i="32"/>
  <c r="H315" i="32"/>
  <c r="G315" i="32"/>
  <c r="H314" i="32"/>
  <c r="G314" i="32"/>
  <c r="H313" i="32"/>
  <c r="G313" i="32"/>
  <c r="H310" i="32"/>
  <c r="G310" i="32"/>
  <c r="H309" i="32"/>
  <c r="G309" i="32"/>
  <c r="H308" i="32"/>
  <c r="G308" i="32"/>
  <c r="H307" i="32"/>
  <c r="G307" i="32"/>
  <c r="H306" i="32"/>
  <c r="G306" i="32"/>
  <c r="H305" i="32"/>
  <c r="G305" i="32"/>
  <c r="H304" i="32"/>
  <c r="G304" i="32"/>
  <c r="H301" i="32"/>
  <c r="G301" i="32"/>
  <c r="H300" i="32"/>
  <c r="G300" i="32"/>
  <c r="H299" i="32"/>
  <c r="G299" i="32"/>
  <c r="H298" i="32"/>
  <c r="G298" i="32"/>
  <c r="H297" i="32"/>
  <c r="G297" i="32"/>
  <c r="H296" i="32"/>
  <c r="G296" i="32"/>
  <c r="H295" i="32"/>
  <c r="G295" i="32"/>
  <c r="H292" i="32"/>
  <c r="G292" i="32"/>
  <c r="H291" i="32"/>
  <c r="G291" i="32"/>
  <c r="H290" i="32"/>
  <c r="G290" i="32"/>
  <c r="H289" i="32"/>
  <c r="G289" i="32"/>
  <c r="H288" i="32"/>
  <c r="G288" i="32"/>
  <c r="H287" i="32"/>
  <c r="G287" i="32"/>
  <c r="H286" i="32"/>
  <c r="G286" i="32"/>
  <c r="H283" i="32"/>
  <c r="G283" i="32"/>
  <c r="H282" i="32"/>
  <c r="G282" i="32"/>
  <c r="H281" i="32"/>
  <c r="G281" i="32"/>
  <c r="H280" i="32"/>
  <c r="G280" i="32"/>
  <c r="H279" i="32"/>
  <c r="G279" i="32"/>
  <c r="H278" i="32"/>
  <c r="G278" i="32"/>
  <c r="H277" i="32"/>
  <c r="G277" i="32"/>
  <c r="H274" i="32"/>
  <c r="G274" i="32"/>
  <c r="H273" i="32"/>
  <c r="G273" i="32"/>
  <c r="H272" i="32"/>
  <c r="G272" i="32"/>
  <c r="H271" i="32"/>
  <c r="G271" i="32"/>
  <c r="H270" i="32"/>
  <c r="G270" i="32"/>
  <c r="H269" i="32"/>
  <c r="G269" i="32"/>
  <c r="H268" i="32"/>
  <c r="G268" i="32"/>
  <c r="H267" i="32"/>
  <c r="G267" i="32"/>
  <c r="H266" i="32"/>
  <c r="G266" i="32"/>
  <c r="H265" i="32"/>
  <c r="G265" i="32"/>
  <c r="H264" i="32"/>
  <c r="G264" i="32"/>
  <c r="H263" i="32"/>
  <c r="G263" i="32"/>
  <c r="H260" i="32"/>
  <c r="G260" i="32"/>
  <c r="H259" i="32"/>
  <c r="G259" i="32"/>
  <c r="H258" i="32"/>
  <c r="G258" i="32"/>
  <c r="H257" i="32"/>
  <c r="G257" i="32"/>
  <c r="H256" i="32"/>
  <c r="G256" i="32"/>
  <c r="H255" i="32"/>
  <c r="G255" i="32"/>
  <c r="H254" i="32"/>
  <c r="G254" i="32"/>
  <c r="H253" i="32"/>
  <c r="G253" i="32"/>
  <c r="H252" i="32"/>
  <c r="G252" i="32"/>
  <c r="H251" i="32"/>
  <c r="G251" i="32"/>
  <c r="H250" i="32"/>
  <c r="G250" i="32"/>
  <c r="H249" i="32"/>
  <c r="G249" i="32"/>
  <c r="H246" i="32"/>
  <c r="G246" i="32"/>
  <c r="H245" i="32"/>
  <c r="G245" i="32"/>
  <c r="H244" i="32"/>
  <c r="G244" i="32"/>
  <c r="H243" i="32"/>
  <c r="G243" i="32"/>
  <c r="H242" i="32"/>
  <c r="G242" i="32"/>
  <c r="H241" i="32"/>
  <c r="G241" i="32"/>
  <c r="H240" i="32"/>
  <c r="G240" i="32"/>
  <c r="H239" i="32"/>
  <c r="G239" i="32"/>
  <c r="H238" i="32"/>
  <c r="G238" i="32"/>
  <c r="H237" i="32"/>
  <c r="G237" i="32"/>
  <c r="H234" i="32"/>
  <c r="G234" i="32"/>
  <c r="H233" i="32"/>
  <c r="G233" i="32"/>
  <c r="H232" i="32"/>
  <c r="G232" i="32"/>
  <c r="H231" i="32"/>
  <c r="G231" i="32"/>
  <c r="H230" i="32"/>
  <c r="G230" i="32"/>
  <c r="H229" i="32"/>
  <c r="G229" i="32"/>
  <c r="H228" i="32"/>
  <c r="G228" i="32"/>
  <c r="H227" i="32"/>
  <c r="G227" i="32"/>
  <c r="H226" i="32"/>
  <c r="G226" i="32"/>
  <c r="H225" i="32"/>
  <c r="G225" i="32"/>
  <c r="H224" i="32"/>
  <c r="G224" i="32"/>
  <c r="H221" i="32"/>
  <c r="G221" i="32"/>
  <c r="H220" i="32"/>
  <c r="G220" i="32"/>
  <c r="H219" i="32"/>
  <c r="G219" i="32"/>
  <c r="H218" i="32"/>
  <c r="G218" i="32"/>
  <c r="H217" i="32"/>
  <c r="G217" i="32"/>
  <c r="H216" i="32"/>
  <c r="G216" i="32"/>
  <c r="H213" i="32"/>
  <c r="G213" i="32"/>
  <c r="H212" i="32"/>
  <c r="G212" i="32"/>
  <c r="H211" i="32"/>
  <c r="G211" i="32"/>
  <c r="H210" i="32"/>
  <c r="G210" i="32"/>
  <c r="H209" i="32"/>
  <c r="G209" i="32"/>
  <c r="H208" i="32"/>
  <c r="G208" i="32"/>
  <c r="H207" i="32"/>
  <c r="G207" i="32"/>
  <c r="H206" i="32"/>
  <c r="G206" i="32"/>
  <c r="H205" i="32"/>
  <c r="G205" i="32"/>
  <c r="H204" i="32"/>
  <c r="G204" i="32"/>
  <c r="H203" i="32"/>
  <c r="G203" i="32"/>
  <c r="H202" i="32"/>
  <c r="G202" i="32"/>
  <c r="H199" i="32"/>
  <c r="G199" i="32"/>
  <c r="H198" i="32"/>
  <c r="G198" i="32"/>
  <c r="H197" i="32"/>
  <c r="G197" i="32"/>
  <c r="H196" i="32"/>
  <c r="G196" i="32"/>
  <c r="H195" i="32"/>
  <c r="G195" i="32"/>
  <c r="H192" i="32"/>
  <c r="G192" i="32"/>
  <c r="H191" i="32"/>
  <c r="G191" i="32"/>
  <c r="H190" i="32"/>
  <c r="G190" i="32"/>
  <c r="H189" i="32"/>
  <c r="G189" i="32"/>
  <c r="H188" i="32"/>
  <c r="G188" i="32"/>
  <c r="H187" i="32"/>
  <c r="G187" i="32"/>
  <c r="H186" i="32"/>
  <c r="G186" i="32"/>
  <c r="H185" i="32"/>
  <c r="G185" i="32"/>
  <c r="H182" i="32"/>
  <c r="G182" i="32"/>
  <c r="H181" i="32"/>
  <c r="G181" i="32"/>
  <c r="H180" i="32"/>
  <c r="G180" i="32"/>
  <c r="H179" i="32"/>
  <c r="G179" i="32"/>
  <c r="H178" i="32"/>
  <c r="G178" i="32"/>
  <c r="H177" i="32"/>
  <c r="G177" i="32"/>
  <c r="H176" i="32"/>
  <c r="G176" i="32"/>
  <c r="H175" i="32"/>
  <c r="G175" i="32"/>
  <c r="H172" i="32"/>
  <c r="G172" i="32"/>
  <c r="H171" i="32"/>
  <c r="G171" i="32"/>
  <c r="H170" i="32"/>
  <c r="G170" i="32"/>
  <c r="H169" i="32"/>
  <c r="G169" i="32"/>
  <c r="H168" i="32"/>
  <c r="G168" i="32"/>
  <c r="H167" i="32"/>
  <c r="G167" i="32"/>
  <c r="H164" i="32"/>
  <c r="G164" i="32"/>
  <c r="H163" i="32"/>
  <c r="G163" i="32"/>
  <c r="H162" i="32"/>
  <c r="G162" i="32"/>
  <c r="H161" i="32"/>
  <c r="G161" i="32"/>
  <c r="H160" i="32"/>
  <c r="G160" i="32"/>
  <c r="H155" i="32"/>
  <c r="G155" i="32"/>
  <c r="H154" i="32"/>
  <c r="G154" i="32"/>
  <c r="H153" i="32"/>
  <c r="G153" i="32"/>
  <c r="H152" i="32"/>
  <c r="G152" i="32"/>
  <c r="H151" i="32"/>
  <c r="G151" i="32"/>
  <c r="H148" i="32"/>
  <c r="G148" i="32"/>
  <c r="H147" i="32"/>
  <c r="G147" i="32"/>
  <c r="H146" i="32"/>
  <c r="G146" i="32"/>
  <c r="H145" i="32"/>
  <c r="G145" i="32"/>
  <c r="H144" i="32"/>
  <c r="G144" i="32"/>
  <c r="H143" i="32"/>
  <c r="G143" i="32"/>
  <c r="H142" i="32"/>
  <c r="G142" i="32"/>
  <c r="H139" i="32"/>
  <c r="G139" i="32"/>
  <c r="H138" i="32"/>
  <c r="G138" i="32"/>
  <c r="H137" i="32"/>
  <c r="G137" i="32"/>
  <c r="H136" i="32"/>
  <c r="G136" i="32"/>
  <c r="H135" i="32"/>
  <c r="G135" i="32"/>
  <c r="H132" i="32"/>
  <c r="G132" i="32"/>
  <c r="H131" i="32"/>
  <c r="G131" i="32"/>
  <c r="H130" i="32"/>
  <c r="G130" i="32"/>
  <c r="H129" i="32"/>
  <c r="G129" i="32"/>
  <c r="H126" i="32"/>
  <c r="G126" i="32"/>
  <c r="H125" i="32"/>
  <c r="G125" i="32"/>
  <c r="H124" i="32"/>
  <c r="G124" i="32"/>
  <c r="H123" i="32"/>
  <c r="G123" i="32"/>
  <c r="H122" i="32"/>
  <c r="G122" i="32"/>
  <c r="H119" i="32"/>
  <c r="G119" i="32"/>
  <c r="H118" i="32"/>
  <c r="G118" i="32"/>
  <c r="H117" i="32"/>
  <c r="G117" i="32"/>
  <c r="H116" i="32"/>
  <c r="G116" i="32"/>
  <c r="H115" i="32"/>
  <c r="G115" i="32"/>
  <c r="H114" i="32"/>
  <c r="G114" i="32"/>
  <c r="H113" i="32"/>
  <c r="G113" i="32"/>
  <c r="H112" i="32"/>
  <c r="G112" i="32"/>
  <c r="H111" i="32"/>
  <c r="G111" i="32"/>
  <c r="H110" i="32"/>
  <c r="G110" i="32"/>
  <c r="H105" i="32"/>
  <c r="G105" i="32"/>
  <c r="H104" i="32"/>
  <c r="G104" i="32"/>
  <c r="H103" i="32"/>
  <c r="G103" i="32"/>
  <c r="H102" i="32"/>
  <c r="G102" i="32"/>
  <c r="H101" i="32"/>
  <c r="G101" i="32"/>
  <c r="H100" i="32"/>
  <c r="G100" i="32"/>
  <c r="H99" i="32"/>
  <c r="G99" i="32"/>
  <c r="H98" i="32"/>
  <c r="G98" i="32"/>
  <c r="H97" i="32"/>
  <c r="G97" i="32"/>
  <c r="H96" i="32"/>
  <c r="G96" i="32"/>
  <c r="H95" i="32"/>
  <c r="G95" i="32"/>
  <c r="H94" i="32"/>
  <c r="G94" i="32"/>
  <c r="H93" i="32"/>
  <c r="G93" i="32"/>
  <c r="H92" i="32"/>
  <c r="G92" i="32"/>
  <c r="H91" i="32"/>
  <c r="G91" i="32"/>
  <c r="H90" i="32"/>
  <c r="G90" i="32"/>
  <c r="H89" i="32"/>
  <c r="G89" i="32"/>
  <c r="H88" i="32"/>
  <c r="G88" i="32"/>
  <c r="H87" i="32"/>
  <c r="G87" i="32"/>
  <c r="H86" i="32"/>
  <c r="G86" i="32"/>
  <c r="H85" i="32"/>
  <c r="G85" i="32"/>
  <c r="H84" i="32"/>
  <c r="G84" i="32"/>
  <c r="H83" i="32"/>
  <c r="G83" i="32"/>
  <c r="H82" i="32"/>
  <c r="G82" i="32"/>
  <c r="H81" i="32"/>
  <c r="G81" i="32"/>
  <c r="H80" i="32"/>
  <c r="G80" i="32"/>
  <c r="H79" i="32"/>
  <c r="G79" i="32"/>
  <c r="H78" i="32"/>
  <c r="G78" i="32"/>
  <c r="H77" i="32"/>
  <c r="G77" i="32"/>
  <c r="H76" i="32"/>
  <c r="G76" i="32"/>
  <c r="H75" i="32"/>
  <c r="G75" i="32"/>
  <c r="H74" i="32"/>
  <c r="G74" i="32"/>
  <c r="H73" i="32"/>
  <c r="G73" i="32"/>
  <c r="H65" i="32"/>
  <c r="H42" i="32"/>
  <c r="H19" i="32"/>
  <c r="H69" i="32"/>
  <c r="G69" i="32"/>
  <c r="H68" i="32"/>
  <c r="G68" i="32"/>
  <c r="H67" i="32"/>
  <c r="G67" i="32"/>
  <c r="H66" i="32"/>
  <c r="G66" i="32"/>
  <c r="G65" i="32"/>
  <c r="H64" i="32"/>
  <c r="G64" i="32"/>
  <c r="H63" i="32"/>
  <c r="G63" i="32"/>
  <c r="H62" i="32"/>
  <c r="G62" i="32"/>
  <c r="H61" i="32"/>
  <c r="G61" i="32"/>
  <c r="H60" i="32"/>
  <c r="G60" i="32"/>
  <c r="H59" i="32"/>
  <c r="G59" i="32"/>
  <c r="H58" i="32"/>
  <c r="G58" i="32"/>
  <c r="H57" i="32"/>
  <c r="G57" i="32"/>
  <c r="H56" i="32"/>
  <c r="G56" i="32"/>
  <c r="H55" i="32"/>
  <c r="G55" i="32"/>
  <c r="H54" i="32"/>
  <c r="G54" i="32"/>
  <c r="H53" i="32"/>
  <c r="G53" i="32"/>
  <c r="H52" i="32"/>
  <c r="G52" i="32"/>
  <c r="H51" i="32"/>
  <c r="G51" i="32"/>
  <c r="H50" i="32"/>
  <c r="G50" i="32"/>
  <c r="H49" i="32"/>
  <c r="G49" i="32"/>
  <c r="H48" i="32"/>
  <c r="G48" i="32"/>
  <c r="H47" i="32"/>
  <c r="G47" i="32"/>
  <c r="H46" i="32"/>
  <c r="G46" i="32"/>
  <c r="H45" i="32"/>
  <c r="G45" i="32"/>
  <c r="H44" i="32"/>
  <c r="G44" i="32"/>
  <c r="H43" i="32"/>
  <c r="G43" i="32"/>
  <c r="G42" i="32"/>
  <c r="H41" i="32"/>
  <c r="G41" i="32"/>
  <c r="H40" i="32"/>
  <c r="G40" i="32"/>
  <c r="H39" i="32"/>
  <c r="G39" i="32"/>
  <c r="H38" i="32"/>
  <c r="G38" i="32"/>
  <c r="H37" i="32"/>
  <c r="G37" i="32"/>
  <c r="H36" i="32"/>
  <c r="G36" i="32"/>
  <c r="H35" i="32"/>
  <c r="G35" i="32"/>
  <c r="H34" i="32"/>
  <c r="G34" i="32"/>
  <c r="H33" i="32"/>
  <c r="G33" i="32"/>
  <c r="H32" i="32"/>
  <c r="G32" i="32"/>
  <c r="H31" i="32"/>
  <c r="G31" i="32"/>
  <c r="H30" i="32"/>
  <c r="G30" i="32"/>
  <c r="H29" i="32"/>
  <c r="G29" i="32"/>
  <c r="H28" i="32"/>
  <c r="G28" i="32"/>
  <c r="H27" i="32"/>
  <c r="G27" i="32"/>
  <c r="H26" i="32"/>
  <c r="G26" i="32"/>
  <c r="H25" i="32"/>
  <c r="G25" i="32"/>
  <c r="H24" i="32"/>
  <c r="G24" i="32"/>
  <c r="H23" i="32"/>
  <c r="G23" i="32"/>
  <c r="H22" i="32"/>
  <c r="G22" i="32"/>
  <c r="H21" i="32"/>
  <c r="G21" i="32"/>
  <c r="H20" i="32"/>
  <c r="G20" i="32"/>
  <c r="G19" i="32"/>
  <c r="H18" i="32"/>
  <c r="G18" i="32"/>
  <c r="H17" i="32"/>
  <c r="G17" i="32"/>
  <c r="H16" i="32"/>
  <c r="G16" i="32"/>
  <c r="H15" i="32"/>
  <c r="G15" i="32"/>
  <c r="H14" i="32"/>
  <c r="G14" i="32"/>
  <c r="H13" i="32"/>
  <c r="G13" i="32"/>
  <c r="H12" i="32"/>
  <c r="G12" i="32"/>
  <c r="H19" i="31"/>
  <c r="H393" i="31"/>
  <c r="G393" i="31"/>
  <c r="H392" i="31"/>
  <c r="G392" i="31"/>
  <c r="H391" i="31"/>
  <c r="G391" i="31"/>
  <c r="H390" i="31"/>
  <c r="G390" i="31"/>
  <c r="H389" i="31"/>
  <c r="G389" i="31"/>
  <c r="H388" i="31"/>
  <c r="G388" i="31"/>
  <c r="H385" i="31"/>
  <c r="G385" i="31"/>
  <c r="H384" i="31"/>
  <c r="G384" i="31"/>
  <c r="H383" i="31"/>
  <c r="G383" i="31"/>
  <c r="H382" i="31"/>
  <c r="G382" i="31"/>
  <c r="H381" i="31"/>
  <c r="G381" i="31"/>
  <c r="H380" i="31"/>
  <c r="G380" i="31"/>
  <c r="H379" i="31"/>
  <c r="G379" i="31"/>
  <c r="H376" i="31"/>
  <c r="G376" i="31"/>
  <c r="H375" i="31"/>
  <c r="G375" i="31"/>
  <c r="H374" i="31"/>
  <c r="G374" i="31"/>
  <c r="H373" i="31"/>
  <c r="G373" i="31"/>
  <c r="H372" i="31"/>
  <c r="G372" i="31"/>
  <c r="H369" i="31"/>
  <c r="G369" i="31"/>
  <c r="H368" i="31"/>
  <c r="G368" i="31"/>
  <c r="H367" i="31"/>
  <c r="G367" i="31"/>
  <c r="H366" i="31"/>
  <c r="G366" i="31"/>
  <c r="H365" i="31"/>
  <c r="G365" i="31"/>
  <c r="H364" i="31"/>
  <c r="G364" i="31"/>
  <c r="H363" i="31"/>
  <c r="G363" i="31"/>
  <c r="H362" i="31"/>
  <c r="G362" i="31"/>
  <c r="H361" i="31"/>
  <c r="G361" i="31"/>
  <c r="H360" i="31"/>
  <c r="G360" i="31"/>
  <c r="H359" i="31"/>
  <c r="G359" i="31"/>
  <c r="H356" i="31"/>
  <c r="G356" i="31"/>
  <c r="H355" i="31"/>
  <c r="G355" i="31"/>
  <c r="H354" i="31"/>
  <c r="G354" i="31"/>
  <c r="H353" i="31"/>
  <c r="G353" i="31"/>
  <c r="H352" i="31"/>
  <c r="G352" i="31"/>
  <c r="H349" i="31"/>
  <c r="G349" i="31"/>
  <c r="H348" i="31"/>
  <c r="G348" i="31"/>
  <c r="H347" i="31"/>
  <c r="G347" i="31"/>
  <c r="H346" i="31"/>
  <c r="G346" i="31"/>
  <c r="H345" i="31"/>
  <c r="G345" i="31"/>
  <c r="H344" i="31"/>
  <c r="G344" i="31"/>
  <c r="H343" i="31"/>
  <c r="G343" i="31"/>
  <c r="H342" i="31"/>
  <c r="G342" i="31"/>
  <c r="H339" i="31"/>
  <c r="G339" i="31"/>
  <c r="H338" i="31"/>
  <c r="G338" i="31"/>
  <c r="H337" i="31"/>
  <c r="G337" i="31"/>
  <c r="H336" i="31"/>
  <c r="G336" i="31"/>
  <c r="H333" i="31"/>
  <c r="G333" i="31"/>
  <c r="H332" i="31"/>
  <c r="G332" i="31"/>
  <c r="H331" i="31"/>
  <c r="G331" i="31"/>
  <c r="H330" i="31"/>
  <c r="G330" i="31"/>
  <c r="H329" i="31"/>
  <c r="G329" i="31"/>
  <c r="H326" i="31"/>
  <c r="G326" i="31"/>
  <c r="H325" i="31"/>
  <c r="G325" i="31"/>
  <c r="H324" i="31"/>
  <c r="G324" i="31"/>
  <c r="H323" i="31"/>
  <c r="G323" i="31"/>
  <c r="H322" i="31"/>
  <c r="G322" i="31"/>
  <c r="H321" i="31"/>
  <c r="G321" i="31"/>
  <c r="H320" i="31"/>
  <c r="G320" i="31"/>
  <c r="H317" i="31"/>
  <c r="G317" i="31"/>
  <c r="H316" i="31"/>
  <c r="G316" i="31"/>
  <c r="H315" i="31"/>
  <c r="G315" i="31"/>
  <c r="H314" i="31"/>
  <c r="G314" i="31"/>
  <c r="H313" i="31"/>
  <c r="G313" i="31"/>
  <c r="H312" i="31"/>
  <c r="G312" i="31"/>
  <c r="H311" i="31"/>
  <c r="G311" i="31"/>
  <c r="H308" i="31"/>
  <c r="G308" i="31"/>
  <c r="H307" i="31"/>
  <c r="G307" i="31"/>
  <c r="H306" i="31"/>
  <c r="G306" i="31"/>
  <c r="H305" i="31"/>
  <c r="G305" i="31"/>
  <c r="H304" i="31"/>
  <c r="G304" i="31"/>
  <c r="H303" i="31"/>
  <c r="G303" i="31"/>
  <c r="H302" i="31"/>
  <c r="G302" i="31"/>
  <c r="H299" i="31"/>
  <c r="G299" i="31"/>
  <c r="H298" i="31"/>
  <c r="G298" i="31"/>
  <c r="H297" i="31"/>
  <c r="G297" i="31"/>
  <c r="H296" i="31"/>
  <c r="G296" i="31"/>
  <c r="H295" i="31"/>
  <c r="G295" i="31"/>
  <c r="H294" i="31"/>
  <c r="G294" i="31"/>
  <c r="H293" i="31"/>
  <c r="G293" i="31"/>
  <c r="H290" i="31"/>
  <c r="G290" i="31"/>
  <c r="H289" i="31"/>
  <c r="G289" i="31"/>
  <c r="H288" i="31"/>
  <c r="G288" i="31"/>
  <c r="H287" i="31"/>
  <c r="G287" i="31"/>
  <c r="H286" i="31"/>
  <c r="G286" i="31"/>
  <c r="H285" i="31"/>
  <c r="G285" i="31"/>
  <c r="H284" i="31"/>
  <c r="G284" i="31"/>
  <c r="H281" i="31"/>
  <c r="G281" i="31"/>
  <c r="H280" i="31"/>
  <c r="G280" i="31"/>
  <c r="H279" i="31"/>
  <c r="G279" i="31"/>
  <c r="H278" i="31"/>
  <c r="G278" i="31"/>
  <c r="H277" i="31"/>
  <c r="G277" i="31"/>
  <c r="H276" i="31"/>
  <c r="G276" i="31"/>
  <c r="H275" i="31"/>
  <c r="G275" i="31"/>
  <c r="H272" i="31"/>
  <c r="G272" i="31"/>
  <c r="H271" i="31"/>
  <c r="G271" i="31"/>
  <c r="H270" i="31"/>
  <c r="G270" i="31"/>
  <c r="H269" i="31"/>
  <c r="G269" i="31"/>
  <c r="H268" i="31"/>
  <c r="G268" i="31"/>
  <c r="H267" i="31"/>
  <c r="G267" i="31"/>
  <c r="H266" i="31"/>
  <c r="G266" i="31"/>
  <c r="H265" i="31"/>
  <c r="G265" i="31"/>
  <c r="H264" i="31"/>
  <c r="G264" i="31"/>
  <c r="H263" i="31"/>
  <c r="G263" i="31"/>
  <c r="H262" i="31"/>
  <c r="G262" i="31"/>
  <c r="H261" i="31"/>
  <c r="G261" i="31"/>
  <c r="H258" i="31"/>
  <c r="G258" i="31"/>
  <c r="H257" i="31"/>
  <c r="G257" i="31"/>
  <c r="H256" i="31"/>
  <c r="G256" i="31"/>
  <c r="H255" i="31"/>
  <c r="G255" i="31"/>
  <c r="H254" i="31"/>
  <c r="G254" i="31"/>
  <c r="H253" i="31"/>
  <c r="G253" i="31"/>
  <c r="H252" i="31"/>
  <c r="G252" i="31"/>
  <c r="H251" i="31"/>
  <c r="G251" i="31"/>
  <c r="H250" i="31"/>
  <c r="G250" i="31"/>
  <c r="H249" i="31"/>
  <c r="G249" i="31"/>
  <c r="H248" i="31"/>
  <c r="G248" i="31"/>
  <c r="H247" i="31"/>
  <c r="G247" i="31"/>
  <c r="H244" i="31"/>
  <c r="G244" i="31"/>
  <c r="H243" i="31"/>
  <c r="G243" i="31"/>
  <c r="H242" i="31"/>
  <c r="G242" i="31"/>
  <c r="H241" i="31"/>
  <c r="G241" i="31"/>
  <c r="H240" i="31"/>
  <c r="G240" i="31"/>
  <c r="H239" i="31"/>
  <c r="G239" i="31"/>
  <c r="H238" i="31"/>
  <c r="G238" i="31"/>
  <c r="H237" i="31"/>
  <c r="G237" i="31"/>
  <c r="H236" i="31"/>
  <c r="G236" i="31"/>
  <c r="H235" i="31"/>
  <c r="G235" i="31"/>
  <c r="H232" i="31"/>
  <c r="G232" i="31"/>
  <c r="H231" i="31"/>
  <c r="G231" i="31"/>
  <c r="H230" i="31"/>
  <c r="G230" i="31"/>
  <c r="H229" i="31"/>
  <c r="G229" i="31"/>
  <c r="H228" i="31"/>
  <c r="G228" i="31"/>
  <c r="H227" i="31"/>
  <c r="G227" i="31"/>
  <c r="H226" i="31"/>
  <c r="G226" i="31"/>
  <c r="H225" i="31"/>
  <c r="G225" i="31"/>
  <c r="H224" i="31"/>
  <c r="G224" i="31"/>
  <c r="H223" i="31"/>
  <c r="G223" i="31"/>
  <c r="H222" i="31"/>
  <c r="G222" i="31"/>
  <c r="H219" i="31"/>
  <c r="G219" i="31"/>
  <c r="H218" i="31"/>
  <c r="G218" i="31"/>
  <c r="H217" i="31"/>
  <c r="G217" i="31"/>
  <c r="H216" i="31"/>
  <c r="G216" i="31"/>
  <c r="H215" i="31"/>
  <c r="G215" i="31"/>
  <c r="H214" i="31"/>
  <c r="G214" i="31"/>
  <c r="H211" i="31"/>
  <c r="G211" i="31"/>
  <c r="H210" i="31"/>
  <c r="G210" i="31"/>
  <c r="H209" i="31"/>
  <c r="G209" i="31"/>
  <c r="H208" i="31"/>
  <c r="G208" i="31"/>
  <c r="H207" i="31"/>
  <c r="G207" i="31"/>
  <c r="H206" i="31"/>
  <c r="G206" i="31"/>
  <c r="H205" i="31"/>
  <c r="G205" i="31"/>
  <c r="H204" i="31"/>
  <c r="G204" i="31"/>
  <c r="H203" i="31"/>
  <c r="G203" i="31"/>
  <c r="H202" i="31"/>
  <c r="G202" i="31"/>
  <c r="H201" i="31"/>
  <c r="G201" i="31"/>
  <c r="H200" i="31"/>
  <c r="G200" i="31"/>
  <c r="H197" i="31"/>
  <c r="G197" i="31"/>
  <c r="H196" i="31"/>
  <c r="G196" i="31"/>
  <c r="H195" i="31"/>
  <c r="G195" i="31"/>
  <c r="H194" i="31"/>
  <c r="G194" i="31"/>
  <c r="H193" i="31"/>
  <c r="G193" i="31"/>
  <c r="H190" i="31"/>
  <c r="G190" i="31"/>
  <c r="H189" i="31"/>
  <c r="G189" i="31"/>
  <c r="H188" i="31"/>
  <c r="G188" i="31"/>
  <c r="H187" i="31"/>
  <c r="G187" i="31"/>
  <c r="H186" i="31"/>
  <c r="G186" i="31"/>
  <c r="H185" i="31"/>
  <c r="G185" i="31"/>
  <c r="H184" i="31"/>
  <c r="G184" i="31"/>
  <c r="H183" i="31"/>
  <c r="G183" i="31"/>
  <c r="H180" i="31"/>
  <c r="G180" i="31"/>
  <c r="H179" i="31"/>
  <c r="G179" i="31"/>
  <c r="H178" i="31"/>
  <c r="G178" i="31"/>
  <c r="H177" i="31"/>
  <c r="G177" i="31"/>
  <c r="H176" i="31"/>
  <c r="G176" i="31"/>
  <c r="H175" i="31"/>
  <c r="G175" i="31"/>
  <c r="H174" i="31"/>
  <c r="G174" i="31"/>
  <c r="H173" i="31"/>
  <c r="G173" i="31"/>
  <c r="H170" i="31"/>
  <c r="G170" i="31"/>
  <c r="H169" i="31"/>
  <c r="G169" i="31"/>
  <c r="H168" i="31"/>
  <c r="G168" i="31"/>
  <c r="H167" i="31"/>
  <c r="G167" i="31"/>
  <c r="H166" i="31"/>
  <c r="G166" i="31"/>
  <c r="H165" i="31"/>
  <c r="G165" i="31"/>
  <c r="H162" i="31"/>
  <c r="G162" i="31"/>
  <c r="H161" i="31"/>
  <c r="G161" i="31"/>
  <c r="H160" i="31"/>
  <c r="G160" i="31"/>
  <c r="H159" i="31"/>
  <c r="G159" i="31"/>
  <c r="H158" i="31"/>
  <c r="G158" i="31"/>
  <c r="H153" i="31"/>
  <c r="G153" i="31"/>
  <c r="H152" i="31"/>
  <c r="G152" i="31"/>
  <c r="H151" i="31"/>
  <c r="G151" i="31"/>
  <c r="H150" i="31"/>
  <c r="G150" i="31"/>
  <c r="H149" i="31"/>
  <c r="G149" i="31"/>
  <c r="H146" i="31"/>
  <c r="G146" i="31"/>
  <c r="H145" i="31"/>
  <c r="G145" i="31"/>
  <c r="H144" i="31"/>
  <c r="G144" i="31"/>
  <c r="H143" i="31"/>
  <c r="G143" i="31"/>
  <c r="H142" i="31"/>
  <c r="G142" i="31"/>
  <c r="H141" i="31"/>
  <c r="G141" i="31"/>
  <c r="H140" i="31"/>
  <c r="G140" i="31"/>
  <c r="H137" i="31"/>
  <c r="G137" i="31"/>
  <c r="H136" i="31"/>
  <c r="G136" i="31"/>
  <c r="H135" i="31"/>
  <c r="G135" i="31"/>
  <c r="H134" i="31"/>
  <c r="G134" i="31"/>
  <c r="H133" i="31"/>
  <c r="G133" i="31"/>
  <c r="H130" i="31"/>
  <c r="G130" i="31"/>
  <c r="H129" i="31"/>
  <c r="G129" i="31"/>
  <c r="H128" i="31"/>
  <c r="G128" i="31"/>
  <c r="H127" i="31"/>
  <c r="G127" i="31"/>
  <c r="H124" i="31"/>
  <c r="G124" i="31"/>
  <c r="H123" i="31"/>
  <c r="G123" i="31"/>
  <c r="H122" i="31"/>
  <c r="G122" i="31"/>
  <c r="H121" i="31"/>
  <c r="G121" i="31"/>
  <c r="H120" i="31"/>
  <c r="G120" i="31"/>
  <c r="H117" i="31"/>
  <c r="G117" i="31"/>
  <c r="H116" i="31"/>
  <c r="G116" i="31"/>
  <c r="H115" i="31"/>
  <c r="G115" i="31"/>
  <c r="H114" i="31"/>
  <c r="G114" i="31"/>
  <c r="H113" i="31"/>
  <c r="G113" i="31"/>
  <c r="H112" i="31"/>
  <c r="G112" i="31"/>
  <c r="H111" i="31"/>
  <c r="G111" i="31"/>
  <c r="H110" i="31"/>
  <c r="G110" i="31"/>
  <c r="H109" i="31"/>
  <c r="G109" i="31"/>
  <c r="H108" i="31"/>
  <c r="G108" i="31"/>
  <c r="H103" i="31"/>
  <c r="G103" i="31"/>
  <c r="H102" i="31"/>
  <c r="G102" i="31"/>
  <c r="H101" i="31"/>
  <c r="G101" i="31"/>
  <c r="H100" i="31"/>
  <c r="G100" i="31"/>
  <c r="H99" i="31"/>
  <c r="G99" i="31"/>
  <c r="H98" i="31"/>
  <c r="G98" i="31"/>
  <c r="H97" i="31"/>
  <c r="G97" i="31"/>
  <c r="H96" i="31"/>
  <c r="G96" i="31"/>
  <c r="H95" i="31"/>
  <c r="G95" i="31"/>
  <c r="H94" i="31"/>
  <c r="G94" i="31"/>
  <c r="H93" i="31"/>
  <c r="G93" i="31"/>
  <c r="H92" i="31"/>
  <c r="G92" i="31"/>
  <c r="H91" i="31"/>
  <c r="G91" i="31"/>
  <c r="H90" i="31"/>
  <c r="G90" i="31"/>
  <c r="H89" i="31"/>
  <c r="G89" i="31"/>
  <c r="H88" i="31"/>
  <c r="G88" i="31"/>
  <c r="H87" i="31"/>
  <c r="G87" i="31"/>
  <c r="H86" i="31"/>
  <c r="G86" i="31"/>
  <c r="H85" i="31"/>
  <c r="G85" i="31"/>
  <c r="H84" i="31"/>
  <c r="G84" i="31"/>
  <c r="H83" i="31"/>
  <c r="G83" i="31"/>
  <c r="H82" i="31"/>
  <c r="G82" i="31"/>
  <c r="H81" i="31"/>
  <c r="G81" i="31"/>
  <c r="H80" i="31"/>
  <c r="G80" i="31"/>
  <c r="H79" i="31"/>
  <c r="G79" i="31"/>
  <c r="H78" i="31"/>
  <c r="G78" i="31"/>
  <c r="H77" i="31"/>
  <c r="G77" i="31"/>
  <c r="H76" i="31"/>
  <c r="G76" i="31"/>
  <c r="H75" i="31"/>
  <c r="G75" i="31"/>
  <c r="H74" i="31"/>
  <c r="G74" i="31"/>
  <c r="H73" i="31"/>
  <c r="G73" i="31"/>
  <c r="H72" i="31"/>
  <c r="G72" i="31"/>
  <c r="H71" i="31"/>
  <c r="G71" i="31"/>
  <c r="G12" i="31"/>
  <c r="H12" i="31"/>
  <c r="G13" i="31"/>
  <c r="H13" i="31"/>
  <c r="G14" i="31"/>
  <c r="H14" i="31"/>
  <c r="G15" i="31"/>
  <c r="H15" i="31"/>
  <c r="G16" i="31"/>
  <c r="H16" i="31"/>
  <c r="G17" i="31"/>
  <c r="H17" i="31"/>
  <c r="G18" i="31"/>
  <c r="H18" i="31"/>
  <c r="G19" i="31"/>
  <c r="G20" i="31"/>
  <c r="H20" i="31"/>
  <c r="G21" i="31"/>
  <c r="H21" i="31"/>
  <c r="G22" i="31"/>
  <c r="H22" i="31"/>
  <c r="G23" i="31"/>
  <c r="H23" i="31"/>
  <c r="G24" i="31"/>
  <c r="H24" i="31"/>
  <c r="G25" i="31"/>
  <c r="H25" i="31"/>
  <c r="G26" i="31"/>
  <c r="H26" i="31"/>
  <c r="G27" i="31"/>
  <c r="H27" i="31"/>
  <c r="G28" i="31"/>
  <c r="H28" i="31"/>
  <c r="G29" i="31"/>
  <c r="H29" i="31"/>
  <c r="G30" i="31"/>
  <c r="H30" i="31"/>
  <c r="G31" i="31"/>
  <c r="H31" i="31"/>
  <c r="G32" i="31"/>
  <c r="H32" i="31"/>
  <c r="G33" i="31"/>
  <c r="H33" i="31"/>
  <c r="G34" i="31"/>
  <c r="H34" i="31"/>
  <c r="G35" i="31"/>
  <c r="H35" i="31"/>
  <c r="G36" i="31"/>
  <c r="H36" i="31"/>
  <c r="G37" i="31"/>
  <c r="H37" i="31"/>
  <c r="G38" i="31"/>
  <c r="H38" i="31"/>
  <c r="G39" i="31"/>
  <c r="H39" i="31"/>
  <c r="G40" i="31"/>
  <c r="H40" i="31"/>
  <c r="G41" i="31"/>
  <c r="H41" i="31"/>
  <c r="G42" i="31"/>
  <c r="H42" i="31"/>
  <c r="G43" i="31"/>
  <c r="H43" i="31"/>
  <c r="G44" i="31"/>
  <c r="H44" i="31"/>
  <c r="G45" i="31"/>
  <c r="H45" i="31"/>
  <c r="G46" i="31"/>
  <c r="H46" i="31"/>
  <c r="G47" i="31"/>
  <c r="H47" i="31"/>
  <c r="G48" i="31"/>
  <c r="H48" i="31"/>
  <c r="G49" i="31"/>
  <c r="H49" i="31"/>
  <c r="G50" i="31"/>
  <c r="H50" i="31"/>
  <c r="G51" i="31"/>
  <c r="H51" i="31"/>
  <c r="G52" i="31"/>
  <c r="H52" i="31"/>
  <c r="G53" i="31"/>
  <c r="H53" i="31"/>
  <c r="G54" i="31"/>
  <c r="H54" i="31"/>
  <c r="G55" i="31"/>
  <c r="H55" i="31"/>
  <c r="G56" i="31"/>
  <c r="H56" i="31"/>
  <c r="G57" i="31"/>
  <c r="H57" i="31"/>
  <c r="G58" i="31"/>
  <c r="H58" i="31"/>
  <c r="G59" i="31"/>
  <c r="H59" i="31"/>
  <c r="G60" i="31"/>
  <c r="H60" i="31"/>
  <c r="G61" i="31"/>
  <c r="H61" i="31"/>
  <c r="G62" i="31"/>
  <c r="H62" i="31"/>
  <c r="G63" i="31"/>
  <c r="H63" i="31"/>
  <c r="G64" i="31"/>
  <c r="H64" i="31"/>
  <c r="G65" i="31"/>
  <c r="H65" i="31"/>
  <c r="G66" i="31"/>
  <c r="H66" i="31"/>
  <c r="G67" i="31"/>
  <c r="H67" i="31"/>
  <c r="H11" i="31"/>
  <c r="G11" i="31"/>
  <c r="H11" i="32"/>
  <c r="G11" i="32"/>
  <c r="H11" i="33"/>
  <c r="G11" i="33"/>
  <c r="H465" i="28"/>
  <c r="G465" i="28"/>
  <c r="H464" i="28"/>
  <c r="G464" i="28"/>
  <c r="H463" i="28"/>
  <c r="G463" i="28"/>
  <c r="H462" i="28"/>
  <c r="G462" i="28"/>
  <c r="H461" i="28"/>
  <c r="G461" i="28"/>
  <c r="H460" i="28"/>
  <c r="G460" i="28"/>
  <c r="H451" i="28"/>
  <c r="G451" i="28"/>
  <c r="H450" i="28"/>
  <c r="G450" i="28"/>
  <c r="H449" i="28"/>
  <c r="G449" i="28"/>
  <c r="H448" i="28"/>
  <c r="G448" i="28"/>
  <c r="H447" i="28"/>
  <c r="G447" i="28"/>
  <c r="H446" i="28"/>
  <c r="G446" i="28"/>
  <c r="H445" i="28"/>
  <c r="G445" i="28"/>
  <c r="H442" i="28"/>
  <c r="G442" i="28"/>
  <c r="H441" i="28"/>
  <c r="G441" i="28"/>
  <c r="H440" i="28"/>
  <c r="G440" i="28"/>
  <c r="H439" i="28"/>
  <c r="G439" i="28"/>
  <c r="H438" i="28"/>
  <c r="G438" i="28"/>
  <c r="H435" i="28"/>
  <c r="G435" i="28"/>
  <c r="H434" i="28"/>
  <c r="G434" i="28"/>
  <c r="H433" i="28"/>
  <c r="G433" i="28"/>
  <c r="H432" i="28"/>
  <c r="G432" i="28"/>
  <c r="H431" i="28"/>
  <c r="G431" i="28"/>
  <c r="H430" i="28"/>
  <c r="G430" i="28"/>
  <c r="H429" i="28"/>
  <c r="G429" i="28"/>
  <c r="H428" i="28"/>
  <c r="G428" i="28"/>
  <c r="H427" i="28"/>
  <c r="G427" i="28"/>
  <c r="H426" i="28"/>
  <c r="G426" i="28"/>
  <c r="H425" i="28"/>
  <c r="G425" i="28"/>
  <c r="H422" i="28"/>
  <c r="G422" i="28"/>
  <c r="H418" i="28"/>
  <c r="G418" i="28"/>
  <c r="H417" i="28"/>
  <c r="G417" i="28"/>
  <c r="H415" i="28"/>
  <c r="G415" i="28"/>
  <c r="H414" i="28"/>
  <c r="G414" i="28"/>
  <c r="H411" i="28"/>
  <c r="G411" i="28"/>
  <c r="H410" i="28"/>
  <c r="G410" i="28"/>
  <c r="H409" i="28"/>
  <c r="G409" i="28"/>
  <c r="H408" i="28"/>
  <c r="G408" i="28"/>
  <c r="H407" i="28"/>
  <c r="G407" i="28"/>
  <c r="H406" i="28"/>
  <c r="G406" i="28"/>
  <c r="H405" i="28"/>
  <c r="G405" i="28"/>
  <c r="H404" i="28"/>
  <c r="G404" i="28"/>
  <c r="H399" i="28"/>
  <c r="G399" i="28"/>
  <c r="H398" i="28"/>
  <c r="G398" i="28"/>
  <c r="H397" i="28"/>
  <c r="G397" i="28"/>
  <c r="H396" i="28"/>
  <c r="G396" i="28"/>
  <c r="H386" i="28"/>
  <c r="G386" i="28"/>
  <c r="H385" i="28"/>
  <c r="G385" i="28"/>
  <c r="H384" i="28"/>
  <c r="G384" i="28"/>
  <c r="H383" i="28"/>
  <c r="G383" i="28"/>
  <c r="H382" i="28"/>
  <c r="G382" i="28"/>
  <c r="H379" i="28"/>
  <c r="G379" i="28"/>
  <c r="H378" i="28"/>
  <c r="G378" i="28"/>
  <c r="H377" i="28"/>
  <c r="G377" i="28"/>
  <c r="H376" i="28"/>
  <c r="G376" i="28"/>
  <c r="H375" i="28"/>
  <c r="G375" i="28"/>
  <c r="H374" i="28"/>
  <c r="G374" i="28"/>
  <c r="H373" i="28"/>
  <c r="G373" i="28"/>
  <c r="H370" i="28"/>
  <c r="G370" i="28"/>
  <c r="H369" i="28"/>
  <c r="G369" i="28"/>
  <c r="H368" i="28"/>
  <c r="G368" i="28"/>
  <c r="H367" i="28"/>
  <c r="G367" i="28"/>
  <c r="H366" i="28"/>
  <c r="G366" i="28"/>
  <c r="H365" i="28"/>
  <c r="G365" i="28"/>
  <c r="H364" i="28"/>
  <c r="G364" i="28"/>
  <c r="H353" i="28"/>
  <c r="G353" i="28"/>
  <c r="H352" i="28"/>
  <c r="G352" i="28"/>
  <c r="H351" i="28"/>
  <c r="G351" i="28"/>
  <c r="H350" i="28"/>
  <c r="G350" i="28"/>
  <c r="H349" i="28"/>
  <c r="G349" i="28"/>
  <c r="H348" i="28"/>
  <c r="G348" i="28"/>
  <c r="H347" i="28"/>
  <c r="G347" i="28"/>
  <c r="H344" i="28"/>
  <c r="G344" i="28"/>
  <c r="H343" i="28"/>
  <c r="G343" i="28"/>
  <c r="H342" i="28"/>
  <c r="G342" i="28"/>
  <c r="H341" i="28"/>
  <c r="G341" i="28"/>
  <c r="H340" i="28"/>
  <c r="G340" i="28"/>
  <c r="H339" i="28"/>
  <c r="G339" i="28"/>
  <c r="H338" i="28"/>
  <c r="G338" i="28"/>
  <c r="H335" i="28"/>
  <c r="G335" i="28"/>
  <c r="H334" i="28"/>
  <c r="G334" i="28"/>
  <c r="H333" i="28"/>
  <c r="G333" i="28"/>
  <c r="H332" i="28"/>
  <c r="G332" i="28"/>
  <c r="H331" i="28"/>
  <c r="G331" i="28"/>
  <c r="H330" i="28"/>
  <c r="G330" i="28"/>
  <c r="H329" i="28"/>
  <c r="G329" i="28"/>
  <c r="H326" i="28"/>
  <c r="G326" i="28"/>
  <c r="H325" i="28"/>
  <c r="G325" i="28"/>
  <c r="H324" i="28"/>
  <c r="G324" i="28"/>
  <c r="H323" i="28"/>
  <c r="G323" i="28"/>
  <c r="H322" i="28"/>
  <c r="G322" i="28"/>
  <c r="H321" i="28"/>
  <c r="G321" i="28"/>
  <c r="H320" i="28"/>
  <c r="G320" i="28"/>
  <c r="H317" i="28"/>
  <c r="G317" i="28"/>
  <c r="H316" i="28"/>
  <c r="G316" i="28"/>
  <c r="H315" i="28"/>
  <c r="G315" i="28"/>
  <c r="H314" i="28"/>
  <c r="G314" i="28"/>
  <c r="H313" i="28"/>
  <c r="G313" i="28"/>
  <c r="H312" i="28"/>
  <c r="G312" i="28"/>
  <c r="H311" i="28"/>
  <c r="G311" i="28"/>
  <c r="H310" i="28"/>
  <c r="G310" i="28"/>
  <c r="H309" i="28"/>
  <c r="G309" i="28"/>
  <c r="H308" i="28"/>
  <c r="G308" i="28"/>
  <c r="H307" i="28"/>
  <c r="G307" i="28"/>
  <c r="H306" i="28"/>
  <c r="G306" i="28"/>
  <c r="H303" i="28"/>
  <c r="G303" i="28"/>
  <c r="H302" i="28"/>
  <c r="G302" i="28"/>
  <c r="H301" i="28"/>
  <c r="G301" i="28"/>
  <c r="H300" i="28"/>
  <c r="G300" i="28"/>
  <c r="H299" i="28"/>
  <c r="G299" i="28"/>
  <c r="H298" i="28"/>
  <c r="G298" i="28"/>
  <c r="H297" i="28"/>
  <c r="G297" i="28"/>
  <c r="H296" i="28"/>
  <c r="G296" i="28"/>
  <c r="H295" i="28"/>
  <c r="G295" i="28"/>
  <c r="H294" i="28"/>
  <c r="G294" i="28"/>
  <c r="H293" i="28"/>
  <c r="G293" i="28"/>
  <c r="H292" i="28"/>
  <c r="G292" i="28"/>
  <c r="H289" i="28"/>
  <c r="G289" i="28"/>
  <c r="H288" i="28"/>
  <c r="G288" i="28"/>
  <c r="H287" i="28"/>
  <c r="G287" i="28"/>
  <c r="H286" i="28"/>
  <c r="G286" i="28"/>
  <c r="H285" i="28"/>
  <c r="G285" i="28"/>
  <c r="H284" i="28"/>
  <c r="G284" i="28"/>
  <c r="H283" i="28"/>
  <c r="G283" i="28"/>
  <c r="H282" i="28"/>
  <c r="G282" i="28"/>
  <c r="H281" i="28"/>
  <c r="G281" i="28"/>
  <c r="H280" i="28"/>
  <c r="G280" i="28"/>
  <c r="H277" i="28"/>
  <c r="G277" i="28"/>
  <c r="H276" i="28"/>
  <c r="G276" i="28"/>
  <c r="H275" i="28"/>
  <c r="G275" i="28"/>
  <c r="H274" i="28"/>
  <c r="G274" i="28"/>
  <c r="H273" i="28"/>
  <c r="G273" i="28"/>
  <c r="H272" i="28"/>
  <c r="G272" i="28"/>
  <c r="H271" i="28"/>
  <c r="G271" i="28"/>
  <c r="H270" i="28"/>
  <c r="G270" i="28"/>
  <c r="H269" i="28"/>
  <c r="G269" i="28"/>
  <c r="H268" i="28"/>
  <c r="G268" i="28"/>
  <c r="H267" i="28"/>
  <c r="G267" i="28"/>
  <c r="H264" i="28"/>
  <c r="G264" i="28"/>
  <c r="H263" i="28"/>
  <c r="G263" i="28"/>
  <c r="H262" i="28"/>
  <c r="G262" i="28"/>
  <c r="H261" i="28"/>
  <c r="G261" i="28"/>
  <c r="H260" i="28"/>
  <c r="G260" i="28"/>
  <c r="H259" i="28"/>
  <c r="G259" i="28"/>
  <c r="H256" i="28"/>
  <c r="G256" i="28"/>
  <c r="H255" i="28"/>
  <c r="G255" i="28"/>
  <c r="H254" i="28"/>
  <c r="G254" i="28"/>
  <c r="H253" i="28"/>
  <c r="G253" i="28"/>
  <c r="H252" i="28"/>
  <c r="G252" i="28"/>
  <c r="H251" i="28"/>
  <c r="G251" i="28"/>
  <c r="H250" i="28"/>
  <c r="G250" i="28"/>
  <c r="H249" i="28"/>
  <c r="G249" i="28"/>
  <c r="H248" i="28"/>
  <c r="G248" i="28"/>
  <c r="H247" i="28"/>
  <c r="G247" i="28"/>
  <c r="H246" i="28"/>
  <c r="G246" i="28"/>
  <c r="H245" i="28"/>
  <c r="G245" i="28"/>
  <c r="H242" i="28"/>
  <c r="G242" i="28"/>
  <c r="H241" i="28"/>
  <c r="G241" i="28"/>
  <c r="H240" i="28"/>
  <c r="G240" i="28"/>
  <c r="H239" i="28"/>
  <c r="G239" i="28"/>
  <c r="H238" i="28"/>
  <c r="G238" i="28"/>
  <c r="H218" i="28"/>
  <c r="G218" i="28"/>
  <c r="H217" i="28"/>
  <c r="G217" i="28"/>
  <c r="H216" i="28"/>
  <c r="G216" i="28"/>
  <c r="H215" i="28"/>
  <c r="G215" i="28"/>
  <c r="H214" i="28"/>
  <c r="G214" i="28"/>
  <c r="H213" i="28"/>
  <c r="G213" i="28"/>
  <c r="H212" i="28"/>
  <c r="G212" i="28"/>
  <c r="H211" i="28"/>
  <c r="G211" i="28"/>
  <c r="H208" i="28"/>
  <c r="G208" i="28"/>
  <c r="H207" i="28"/>
  <c r="G207" i="28"/>
  <c r="H206" i="28"/>
  <c r="G206" i="28"/>
  <c r="H205" i="28"/>
  <c r="G205" i="28"/>
  <c r="H204" i="28"/>
  <c r="G204" i="28"/>
  <c r="H203" i="28"/>
  <c r="G203" i="28"/>
  <c r="H202" i="28"/>
  <c r="G202" i="28"/>
  <c r="H201" i="28"/>
  <c r="G201" i="28"/>
  <c r="H198" i="28"/>
  <c r="G198" i="28"/>
  <c r="H197" i="28"/>
  <c r="G197" i="28"/>
  <c r="H196" i="28"/>
  <c r="G196" i="28"/>
  <c r="H195" i="28"/>
  <c r="G195" i="28"/>
  <c r="H194" i="28"/>
  <c r="G194" i="28"/>
  <c r="H193" i="28"/>
  <c r="G193" i="28"/>
  <c r="H173" i="28"/>
  <c r="G173" i="28"/>
  <c r="H172" i="28"/>
  <c r="G172" i="28"/>
  <c r="H171" i="28"/>
  <c r="G171" i="28"/>
  <c r="H170" i="28"/>
  <c r="G170" i="28"/>
  <c r="H169" i="28"/>
  <c r="G169" i="28"/>
  <c r="H166" i="28"/>
  <c r="G166" i="28"/>
  <c r="H165" i="28"/>
  <c r="G165" i="28"/>
  <c r="H164" i="28"/>
  <c r="G164" i="28"/>
  <c r="H163" i="28"/>
  <c r="G163" i="28"/>
  <c r="H153" i="28"/>
  <c r="G153" i="28"/>
  <c r="H152" i="28"/>
  <c r="G152" i="28"/>
  <c r="H151" i="28"/>
  <c r="G151" i="28"/>
  <c r="H150" i="28"/>
  <c r="G150" i="28"/>
  <c r="H149" i="28"/>
  <c r="G149" i="28"/>
  <c r="H146" i="28"/>
  <c r="G146" i="28"/>
  <c r="H145" i="28"/>
  <c r="G145" i="28"/>
  <c r="H144" i="28"/>
  <c r="G144" i="28"/>
  <c r="H143" i="28"/>
  <c r="G143" i="28"/>
  <c r="H142" i="28"/>
  <c r="G142" i="28"/>
  <c r="H141" i="28"/>
  <c r="G141" i="28"/>
  <c r="H140" i="28"/>
  <c r="G140" i="28"/>
  <c r="H137" i="28"/>
  <c r="G137" i="28"/>
  <c r="H136" i="28"/>
  <c r="G136" i="28"/>
  <c r="H135" i="28"/>
  <c r="G135" i="28"/>
  <c r="H134" i="28"/>
  <c r="G134" i="28"/>
  <c r="H133" i="28"/>
  <c r="G133" i="28"/>
  <c r="H130" i="28"/>
  <c r="G130" i="28"/>
  <c r="H129" i="28"/>
  <c r="G129" i="28"/>
  <c r="H128" i="28"/>
  <c r="G128" i="28"/>
  <c r="H127" i="28"/>
  <c r="G127" i="28"/>
  <c r="H124" i="28"/>
  <c r="G124" i="28"/>
  <c r="H123" i="28"/>
  <c r="G123" i="28"/>
  <c r="H122" i="28"/>
  <c r="G122" i="28"/>
  <c r="H121" i="28"/>
  <c r="G121" i="28"/>
  <c r="H120" i="28"/>
  <c r="G120" i="28"/>
  <c r="H117" i="28"/>
  <c r="G117" i="28"/>
  <c r="H116" i="28"/>
  <c r="G116" i="28"/>
  <c r="H115" i="28"/>
  <c r="G115" i="28"/>
  <c r="H114" i="28"/>
  <c r="G114" i="28"/>
  <c r="H113" i="28"/>
  <c r="G113" i="28"/>
  <c r="H112" i="28"/>
  <c r="G112" i="28"/>
  <c r="H111" i="28"/>
  <c r="G111" i="28"/>
  <c r="H110" i="28"/>
  <c r="G110" i="28"/>
  <c r="H109" i="28"/>
  <c r="G109" i="28"/>
  <c r="H108" i="28"/>
  <c r="G108" i="28"/>
  <c r="H103" i="28"/>
  <c r="G103" i="28"/>
  <c r="H102" i="28"/>
  <c r="G102" i="28"/>
  <c r="H101" i="28"/>
  <c r="G101" i="28"/>
  <c r="H100" i="28"/>
  <c r="G100" i="28"/>
  <c r="H99" i="28"/>
  <c r="G99" i="28"/>
  <c r="H98" i="28"/>
  <c r="G98" i="28"/>
  <c r="H97" i="28"/>
  <c r="G97" i="28"/>
  <c r="H96" i="28"/>
  <c r="G96" i="28"/>
  <c r="H95" i="28"/>
  <c r="G95" i="28"/>
  <c r="H94" i="28"/>
  <c r="G94" i="28"/>
  <c r="H93" i="28"/>
  <c r="G93" i="28"/>
  <c r="H92" i="28"/>
  <c r="G92" i="28"/>
  <c r="H91" i="28"/>
  <c r="G91" i="28"/>
  <c r="H90" i="28"/>
  <c r="G90" i="28"/>
  <c r="H89" i="28"/>
  <c r="G89" i="28"/>
  <c r="H88" i="28"/>
  <c r="G88" i="28"/>
  <c r="H87" i="28"/>
  <c r="G87" i="28"/>
  <c r="H86" i="28"/>
  <c r="G86" i="28"/>
  <c r="H85" i="28"/>
  <c r="G85" i="28"/>
  <c r="H84" i="28"/>
  <c r="G84" i="28"/>
  <c r="H83" i="28"/>
  <c r="G83" i="28"/>
  <c r="H82" i="28"/>
  <c r="G82" i="28"/>
  <c r="H81" i="28"/>
  <c r="G81" i="28"/>
  <c r="H80" i="28"/>
  <c r="G80" i="28"/>
  <c r="H79" i="28"/>
  <c r="G79" i="28"/>
  <c r="H78" i="28"/>
  <c r="G78" i="28"/>
  <c r="H77" i="28"/>
  <c r="G77" i="28"/>
  <c r="H76" i="28"/>
  <c r="G76" i="28"/>
  <c r="H75" i="28"/>
  <c r="G75" i="28"/>
  <c r="H74" i="28"/>
  <c r="G74" i="28"/>
  <c r="H73" i="28"/>
  <c r="G73" i="28"/>
  <c r="H72" i="28"/>
  <c r="G72" i="28"/>
  <c r="H71" i="28"/>
  <c r="G71" i="28"/>
  <c r="H67" i="28"/>
  <c r="G67" i="28"/>
  <c r="H66" i="28"/>
  <c r="G66" i="28"/>
  <c r="H65" i="28"/>
  <c r="G65" i="28"/>
  <c r="H64" i="28"/>
  <c r="G64" i="28"/>
  <c r="H63" i="28"/>
  <c r="G63" i="28"/>
  <c r="H62" i="28"/>
  <c r="G62" i="28"/>
  <c r="H61" i="28"/>
  <c r="G61" i="28"/>
  <c r="H60" i="28"/>
  <c r="G60" i="28"/>
  <c r="H59" i="28"/>
  <c r="G59" i="28"/>
  <c r="H58" i="28"/>
  <c r="G58" i="28"/>
  <c r="H57" i="28"/>
  <c r="G57" i="28"/>
  <c r="H56" i="28"/>
  <c r="G56" i="28"/>
  <c r="H55" i="28"/>
  <c r="G55" i="28"/>
  <c r="H54" i="28"/>
  <c r="G54" i="28"/>
  <c r="H53" i="28"/>
  <c r="G53" i="28"/>
  <c r="H52" i="28"/>
  <c r="G52" i="28"/>
  <c r="H51" i="28"/>
  <c r="G51" i="28"/>
  <c r="H50" i="28"/>
  <c r="G50" i="28"/>
  <c r="H49" i="28"/>
  <c r="G49" i="28"/>
  <c r="H48" i="28"/>
  <c r="G48" i="28"/>
  <c r="H47" i="28"/>
  <c r="G47" i="28"/>
  <c r="H45" i="28"/>
  <c r="G45" i="28"/>
  <c r="H44" i="28"/>
  <c r="G44" i="28"/>
  <c r="H43" i="28"/>
  <c r="G43" i="28"/>
  <c r="H42" i="28"/>
  <c r="G42" i="28"/>
  <c r="H41" i="28"/>
  <c r="G41" i="28"/>
  <c r="H40" i="28"/>
  <c r="G40" i="28"/>
  <c r="H39" i="28"/>
  <c r="G39" i="28"/>
  <c r="H38" i="28"/>
  <c r="G38" i="28"/>
  <c r="H37" i="28"/>
  <c r="G37" i="28"/>
  <c r="H36" i="28"/>
  <c r="G36" i="28"/>
  <c r="H35" i="28"/>
  <c r="G35" i="28"/>
  <c r="H34" i="28"/>
  <c r="G34" i="28"/>
  <c r="H33" i="28"/>
  <c r="G33" i="28"/>
  <c r="H32" i="28"/>
  <c r="G32" i="28"/>
  <c r="H31" i="28"/>
  <c r="G31" i="28"/>
  <c r="H30" i="28"/>
  <c r="G30" i="28"/>
  <c r="H29" i="28"/>
  <c r="G29" i="28"/>
  <c r="H28" i="28"/>
  <c r="G28" i="28"/>
  <c r="H27" i="28"/>
  <c r="G27" i="28"/>
  <c r="H26" i="28"/>
  <c r="G26" i="28"/>
  <c r="H25" i="28"/>
  <c r="G25" i="28"/>
  <c r="H24" i="28"/>
  <c r="G24" i="28"/>
  <c r="H23" i="28"/>
  <c r="G23" i="28"/>
  <c r="H22" i="28"/>
  <c r="G22" i="28"/>
  <c r="H21" i="28"/>
  <c r="G21" i="28"/>
  <c r="H20" i="28"/>
  <c r="G20" i="28"/>
  <c r="H19" i="28"/>
  <c r="G19" i="28"/>
  <c r="H18" i="28"/>
  <c r="G18" i="28"/>
  <c r="H17" i="28"/>
  <c r="G17" i="28"/>
  <c r="H16" i="28"/>
  <c r="G16" i="28"/>
  <c r="H15" i="28"/>
  <c r="G15" i="28"/>
  <c r="H13" i="28"/>
  <c r="G13" i="28"/>
  <c r="H12" i="28"/>
  <c r="G12" i="28"/>
  <c r="H11" i="28"/>
  <c r="G11" i="28"/>
  <c r="J469" i="29"/>
  <c r="K469" i="29"/>
  <c r="L469" i="29"/>
  <c r="M469" i="29"/>
  <c r="I469" i="29"/>
  <c r="J468" i="29"/>
  <c r="K468" i="29"/>
  <c r="L468" i="29"/>
  <c r="M468" i="29"/>
  <c r="H469" i="29"/>
  <c r="G469" i="29"/>
  <c r="H468" i="29"/>
  <c r="G468" i="29"/>
  <c r="H466" i="29"/>
  <c r="G466" i="29"/>
  <c r="H465" i="29"/>
  <c r="G465" i="29"/>
  <c r="H464" i="29"/>
  <c r="G464" i="29"/>
  <c r="H463" i="29"/>
  <c r="G463" i="29"/>
  <c r="H462" i="29"/>
  <c r="G462" i="29"/>
  <c r="H461" i="29"/>
  <c r="G461" i="29"/>
  <c r="H452" i="29"/>
  <c r="G452" i="29"/>
  <c r="H451" i="29"/>
  <c r="G451" i="29"/>
  <c r="H450" i="29"/>
  <c r="G450" i="29"/>
  <c r="H449" i="29"/>
  <c r="G449" i="29"/>
  <c r="H448" i="29"/>
  <c r="G448" i="29"/>
  <c r="H447" i="29"/>
  <c r="G447" i="29"/>
  <c r="H446" i="29"/>
  <c r="G446" i="29"/>
  <c r="H443" i="29"/>
  <c r="G443" i="29"/>
  <c r="H442" i="29"/>
  <c r="G442" i="29"/>
  <c r="H441" i="29"/>
  <c r="G441" i="29"/>
  <c r="H440" i="29"/>
  <c r="G440" i="29"/>
  <c r="H439" i="29"/>
  <c r="G439" i="29"/>
  <c r="H436" i="29"/>
  <c r="G436" i="29"/>
  <c r="H435" i="29"/>
  <c r="G435" i="29"/>
  <c r="H434" i="29"/>
  <c r="G434" i="29"/>
  <c r="H433" i="29"/>
  <c r="G433" i="29"/>
  <c r="H432" i="29"/>
  <c r="G432" i="29"/>
  <c r="H431" i="29"/>
  <c r="G431" i="29"/>
  <c r="H430" i="29"/>
  <c r="G430" i="29"/>
  <c r="H429" i="29"/>
  <c r="G429" i="29"/>
  <c r="H428" i="29"/>
  <c r="G428" i="29"/>
  <c r="H427" i="29"/>
  <c r="G427" i="29"/>
  <c r="H426" i="29"/>
  <c r="G426" i="29"/>
  <c r="H423" i="29"/>
  <c r="G423" i="29"/>
  <c r="H419" i="29"/>
  <c r="G419" i="29"/>
  <c r="H418" i="29"/>
  <c r="G418" i="29"/>
  <c r="H416" i="29"/>
  <c r="G416" i="29"/>
  <c r="H415" i="29"/>
  <c r="G415" i="29"/>
  <c r="H412" i="29"/>
  <c r="G412" i="29"/>
  <c r="H411" i="29"/>
  <c r="G411" i="29"/>
  <c r="H410" i="29"/>
  <c r="G410" i="29"/>
  <c r="H409" i="29"/>
  <c r="G409" i="29"/>
  <c r="H408" i="29"/>
  <c r="G408" i="29"/>
  <c r="H407" i="29"/>
  <c r="G407" i="29"/>
  <c r="H406" i="29"/>
  <c r="G406" i="29"/>
  <c r="H405" i="29"/>
  <c r="G405" i="29"/>
  <c r="H400" i="29"/>
  <c r="G400" i="29"/>
  <c r="H399" i="29"/>
  <c r="G399" i="29"/>
  <c r="H398" i="29"/>
  <c r="G398" i="29"/>
  <c r="H397" i="29"/>
  <c r="G397" i="29"/>
  <c r="H387" i="29"/>
  <c r="G387" i="29"/>
  <c r="H386" i="29"/>
  <c r="G386" i="29"/>
  <c r="H385" i="29"/>
  <c r="G385" i="29"/>
  <c r="H384" i="29"/>
  <c r="G384" i="29"/>
  <c r="H383" i="29"/>
  <c r="G383" i="29"/>
  <c r="H380" i="29"/>
  <c r="G380" i="29"/>
  <c r="H379" i="29"/>
  <c r="G379" i="29"/>
  <c r="H378" i="29"/>
  <c r="G378" i="29"/>
  <c r="H377" i="29"/>
  <c r="G377" i="29"/>
  <c r="H376" i="29"/>
  <c r="G376" i="29"/>
  <c r="H375" i="29"/>
  <c r="G375" i="29"/>
  <c r="H374" i="29"/>
  <c r="G374" i="29"/>
  <c r="H371" i="29"/>
  <c r="G371" i="29"/>
  <c r="H370" i="29"/>
  <c r="G370" i="29"/>
  <c r="H369" i="29"/>
  <c r="G369" i="29"/>
  <c r="H368" i="29"/>
  <c r="G368" i="29"/>
  <c r="H367" i="29"/>
  <c r="G367" i="29"/>
  <c r="H366" i="29"/>
  <c r="G366" i="29"/>
  <c r="H365" i="29"/>
  <c r="G365" i="29"/>
  <c r="H354" i="29"/>
  <c r="G354" i="29"/>
  <c r="H353" i="29"/>
  <c r="G353" i="29"/>
  <c r="H352" i="29"/>
  <c r="G352" i="29"/>
  <c r="H351" i="29"/>
  <c r="G351" i="29"/>
  <c r="H350" i="29"/>
  <c r="G350" i="29"/>
  <c r="H349" i="29"/>
  <c r="G349" i="29"/>
  <c r="H348" i="29"/>
  <c r="G348" i="29"/>
  <c r="H345" i="29"/>
  <c r="G345" i="29"/>
  <c r="H344" i="29"/>
  <c r="G344" i="29"/>
  <c r="H343" i="29"/>
  <c r="G343" i="29"/>
  <c r="H342" i="29"/>
  <c r="G342" i="29"/>
  <c r="H341" i="29"/>
  <c r="G341" i="29"/>
  <c r="H340" i="29"/>
  <c r="G340" i="29"/>
  <c r="H339" i="29"/>
  <c r="G339" i="29"/>
  <c r="H336" i="29"/>
  <c r="G336" i="29"/>
  <c r="H335" i="29"/>
  <c r="G335" i="29"/>
  <c r="H334" i="29"/>
  <c r="G334" i="29"/>
  <c r="H333" i="29"/>
  <c r="G333" i="29"/>
  <c r="H332" i="29"/>
  <c r="G332" i="29"/>
  <c r="H331" i="29"/>
  <c r="G331" i="29"/>
  <c r="H330" i="29"/>
  <c r="G330" i="29"/>
  <c r="H327" i="29"/>
  <c r="G327" i="29"/>
  <c r="H326" i="29"/>
  <c r="G326" i="29"/>
  <c r="H325" i="29"/>
  <c r="G325" i="29"/>
  <c r="H324" i="29"/>
  <c r="G324" i="29"/>
  <c r="H323" i="29"/>
  <c r="G323" i="29"/>
  <c r="H322" i="29"/>
  <c r="G322" i="29"/>
  <c r="H321" i="29"/>
  <c r="G321" i="29"/>
  <c r="H318" i="29"/>
  <c r="G318" i="29"/>
  <c r="H317" i="29"/>
  <c r="G317" i="29"/>
  <c r="H316" i="29"/>
  <c r="G316" i="29"/>
  <c r="H315" i="29"/>
  <c r="G315" i="29"/>
  <c r="H314" i="29"/>
  <c r="G314" i="29"/>
  <c r="H313" i="29"/>
  <c r="G313" i="29"/>
  <c r="H312" i="29"/>
  <c r="G312" i="29"/>
  <c r="H311" i="29"/>
  <c r="G311" i="29"/>
  <c r="H310" i="29"/>
  <c r="G310" i="29"/>
  <c r="H309" i="29"/>
  <c r="G309" i="29"/>
  <c r="H308" i="29"/>
  <c r="G308" i="29"/>
  <c r="H307" i="29"/>
  <c r="G307" i="29"/>
  <c r="H304" i="29"/>
  <c r="G304" i="29"/>
  <c r="H303" i="29"/>
  <c r="G303" i="29"/>
  <c r="H302" i="29"/>
  <c r="G302" i="29"/>
  <c r="H301" i="29"/>
  <c r="G301" i="29"/>
  <c r="H300" i="29"/>
  <c r="G300" i="29"/>
  <c r="H299" i="29"/>
  <c r="G299" i="29"/>
  <c r="H298" i="29"/>
  <c r="G298" i="29"/>
  <c r="H297" i="29"/>
  <c r="G297" i="29"/>
  <c r="H296" i="29"/>
  <c r="G296" i="29"/>
  <c r="H295" i="29"/>
  <c r="G295" i="29"/>
  <c r="H294" i="29"/>
  <c r="G294" i="29"/>
  <c r="H293" i="29"/>
  <c r="G293" i="29"/>
  <c r="H290" i="29"/>
  <c r="G290" i="29"/>
  <c r="H289" i="29"/>
  <c r="G289" i="29"/>
  <c r="H288" i="29"/>
  <c r="G288" i="29"/>
  <c r="H287" i="29"/>
  <c r="G287" i="29"/>
  <c r="H286" i="29"/>
  <c r="G286" i="29"/>
  <c r="H285" i="29"/>
  <c r="G285" i="29"/>
  <c r="H284" i="29"/>
  <c r="G284" i="29"/>
  <c r="H283" i="29"/>
  <c r="G283" i="29"/>
  <c r="H282" i="29"/>
  <c r="G282" i="29"/>
  <c r="H281" i="29"/>
  <c r="G281" i="29"/>
  <c r="H278" i="29"/>
  <c r="G278" i="29"/>
  <c r="H277" i="29"/>
  <c r="G277" i="29"/>
  <c r="H276" i="29"/>
  <c r="G276" i="29"/>
  <c r="H275" i="29"/>
  <c r="G275" i="29"/>
  <c r="H274" i="29"/>
  <c r="G274" i="29"/>
  <c r="H273" i="29"/>
  <c r="G273" i="29"/>
  <c r="H272" i="29"/>
  <c r="G272" i="29"/>
  <c r="H271" i="29"/>
  <c r="G271" i="29"/>
  <c r="H270" i="29"/>
  <c r="G270" i="29"/>
  <c r="H269" i="29"/>
  <c r="G269" i="29"/>
  <c r="H268" i="29"/>
  <c r="G268" i="29"/>
  <c r="H265" i="29"/>
  <c r="G265" i="29"/>
  <c r="H264" i="29"/>
  <c r="G264" i="29"/>
  <c r="H263" i="29"/>
  <c r="G263" i="29"/>
  <c r="H262" i="29"/>
  <c r="G262" i="29"/>
  <c r="H261" i="29"/>
  <c r="G261" i="29"/>
  <c r="H260" i="29"/>
  <c r="G260" i="29"/>
  <c r="H257" i="29"/>
  <c r="G257" i="29"/>
  <c r="H256" i="29"/>
  <c r="G256" i="29"/>
  <c r="H255" i="29"/>
  <c r="G255" i="29"/>
  <c r="H254" i="29"/>
  <c r="G254" i="29"/>
  <c r="H253" i="29"/>
  <c r="G253" i="29"/>
  <c r="H252" i="29"/>
  <c r="G252" i="29"/>
  <c r="H251" i="29"/>
  <c r="G251" i="29"/>
  <c r="H250" i="29"/>
  <c r="G250" i="29"/>
  <c r="H249" i="29"/>
  <c r="G249" i="29"/>
  <c r="H248" i="29"/>
  <c r="G248" i="29"/>
  <c r="H247" i="29"/>
  <c r="G247" i="29"/>
  <c r="H246" i="29"/>
  <c r="G246" i="29"/>
  <c r="H243" i="29"/>
  <c r="G243" i="29"/>
  <c r="H242" i="29"/>
  <c r="G242" i="29"/>
  <c r="H241" i="29"/>
  <c r="G241" i="29"/>
  <c r="H240" i="29"/>
  <c r="G240" i="29"/>
  <c r="H239" i="29"/>
  <c r="G239" i="29"/>
  <c r="H219" i="29"/>
  <c r="G219" i="29"/>
  <c r="H218" i="29"/>
  <c r="G218" i="29"/>
  <c r="H217" i="29"/>
  <c r="G217" i="29"/>
  <c r="H216" i="29"/>
  <c r="G216" i="29"/>
  <c r="H215" i="29"/>
  <c r="G215" i="29"/>
  <c r="H214" i="29"/>
  <c r="G214" i="29"/>
  <c r="H213" i="29"/>
  <c r="G213" i="29"/>
  <c r="H212" i="29"/>
  <c r="G212" i="29"/>
  <c r="H209" i="29"/>
  <c r="G209" i="29"/>
  <c r="H208" i="29"/>
  <c r="G208" i="29"/>
  <c r="H207" i="29"/>
  <c r="G207" i="29"/>
  <c r="H206" i="29"/>
  <c r="G206" i="29"/>
  <c r="H205" i="29"/>
  <c r="G205" i="29"/>
  <c r="H204" i="29"/>
  <c r="G204" i="29"/>
  <c r="H203" i="29"/>
  <c r="G203" i="29"/>
  <c r="H202" i="29"/>
  <c r="G202" i="29"/>
  <c r="H199" i="29"/>
  <c r="G199" i="29"/>
  <c r="H198" i="29"/>
  <c r="G198" i="29"/>
  <c r="H197" i="29"/>
  <c r="G197" i="29"/>
  <c r="H196" i="29"/>
  <c r="G196" i="29"/>
  <c r="H195" i="29"/>
  <c r="G195" i="29"/>
  <c r="H194" i="29"/>
  <c r="G194" i="29"/>
  <c r="H174" i="29"/>
  <c r="G174" i="29"/>
  <c r="H173" i="29"/>
  <c r="G173" i="29"/>
  <c r="H172" i="29"/>
  <c r="G172" i="29"/>
  <c r="H171" i="29"/>
  <c r="G171" i="29"/>
  <c r="H170" i="29"/>
  <c r="G170" i="29"/>
  <c r="H154" i="29"/>
  <c r="G154" i="29"/>
  <c r="H153" i="29"/>
  <c r="G153" i="29"/>
  <c r="H152" i="29"/>
  <c r="G152" i="29"/>
  <c r="H151" i="29"/>
  <c r="G151" i="29"/>
  <c r="H150" i="29"/>
  <c r="G150" i="29"/>
  <c r="H147" i="29"/>
  <c r="G147" i="29"/>
  <c r="H146" i="29"/>
  <c r="G146" i="29"/>
  <c r="H145" i="29"/>
  <c r="G145" i="29"/>
  <c r="H144" i="29"/>
  <c r="G144" i="29"/>
  <c r="H143" i="29"/>
  <c r="G143" i="29"/>
  <c r="H142" i="29"/>
  <c r="G142" i="29"/>
  <c r="H141" i="29"/>
  <c r="G141" i="29"/>
  <c r="H138" i="29"/>
  <c r="G138" i="29"/>
  <c r="H137" i="29"/>
  <c r="G137" i="29"/>
  <c r="H136" i="29"/>
  <c r="G136" i="29"/>
  <c r="H135" i="29"/>
  <c r="G135" i="29"/>
  <c r="H134" i="29"/>
  <c r="G134" i="29"/>
  <c r="H131" i="29"/>
  <c r="G131" i="29"/>
  <c r="H130" i="29"/>
  <c r="G130" i="29"/>
  <c r="H129" i="29"/>
  <c r="G129" i="29"/>
  <c r="H128" i="29"/>
  <c r="G128" i="29"/>
  <c r="H125" i="29"/>
  <c r="G125" i="29"/>
  <c r="H124" i="29"/>
  <c r="G124" i="29"/>
  <c r="H123" i="29"/>
  <c r="G123" i="29"/>
  <c r="H122" i="29"/>
  <c r="G122" i="29"/>
  <c r="H121" i="29"/>
  <c r="G121" i="29"/>
  <c r="H118" i="29"/>
  <c r="G118" i="29"/>
  <c r="H117" i="29"/>
  <c r="G117" i="29"/>
  <c r="H116" i="29"/>
  <c r="G116" i="29"/>
  <c r="H115" i="29"/>
  <c r="G115" i="29"/>
  <c r="H114" i="29"/>
  <c r="G114" i="29"/>
  <c r="H113" i="29"/>
  <c r="G113" i="29"/>
  <c r="H112" i="29"/>
  <c r="G112" i="29"/>
  <c r="H111" i="29"/>
  <c r="G111" i="29"/>
  <c r="H110" i="29"/>
  <c r="G110" i="29"/>
  <c r="H109" i="29"/>
  <c r="G109" i="29"/>
  <c r="H104" i="29"/>
  <c r="G104" i="29"/>
  <c r="H103" i="29"/>
  <c r="G103" i="29"/>
  <c r="H102" i="29"/>
  <c r="G102" i="29"/>
  <c r="H101" i="29"/>
  <c r="G101" i="29"/>
  <c r="H100" i="29"/>
  <c r="G100" i="29"/>
  <c r="H99" i="29"/>
  <c r="G99" i="29"/>
  <c r="H98" i="29"/>
  <c r="G98" i="29"/>
  <c r="H97" i="29"/>
  <c r="G97" i="29"/>
  <c r="H96" i="29"/>
  <c r="G96" i="29"/>
  <c r="H95" i="29"/>
  <c r="G95" i="29"/>
  <c r="H94" i="29"/>
  <c r="G94" i="29"/>
  <c r="H93" i="29"/>
  <c r="G93" i="29"/>
  <c r="H92" i="29"/>
  <c r="G92" i="29"/>
  <c r="H91" i="29"/>
  <c r="G91" i="29"/>
  <c r="H90" i="29"/>
  <c r="G90" i="29"/>
  <c r="H89" i="29"/>
  <c r="G89" i="29"/>
  <c r="H88" i="29"/>
  <c r="G88" i="29"/>
  <c r="H87" i="29"/>
  <c r="G87" i="29"/>
  <c r="H86" i="29"/>
  <c r="G86" i="29"/>
  <c r="H85" i="29"/>
  <c r="G85" i="29"/>
  <c r="H84" i="29"/>
  <c r="G84" i="29"/>
  <c r="H83" i="29"/>
  <c r="G83" i="29"/>
  <c r="H82" i="29"/>
  <c r="G82" i="29"/>
  <c r="H81" i="29"/>
  <c r="G81" i="29"/>
  <c r="H80" i="29"/>
  <c r="G80" i="29"/>
  <c r="H79" i="29"/>
  <c r="G79" i="29"/>
  <c r="H78" i="29"/>
  <c r="G78" i="29"/>
  <c r="H77" i="29"/>
  <c r="G77" i="29"/>
  <c r="H76" i="29"/>
  <c r="G76" i="29"/>
  <c r="H75" i="29"/>
  <c r="G75" i="29"/>
  <c r="H74" i="29"/>
  <c r="G74" i="29"/>
  <c r="H73" i="29"/>
  <c r="G73" i="29"/>
  <c r="H72" i="29"/>
  <c r="G72" i="29"/>
  <c r="H68" i="29"/>
  <c r="G68" i="29"/>
  <c r="H67" i="29"/>
  <c r="G67" i="29"/>
  <c r="H66" i="29"/>
  <c r="G66" i="29"/>
  <c r="H65" i="29"/>
  <c r="G65" i="29"/>
  <c r="H64" i="29"/>
  <c r="G64" i="29"/>
  <c r="H63" i="29"/>
  <c r="G63" i="29"/>
  <c r="H62" i="29"/>
  <c r="G62" i="29"/>
  <c r="H61" i="29"/>
  <c r="G61" i="29"/>
  <c r="H60" i="29"/>
  <c r="G60" i="29"/>
  <c r="H59" i="29"/>
  <c r="G59" i="29"/>
  <c r="H58" i="29"/>
  <c r="G58" i="29"/>
  <c r="H57" i="29"/>
  <c r="G57" i="29"/>
  <c r="H56" i="29"/>
  <c r="G56" i="29"/>
  <c r="H55" i="29"/>
  <c r="G55" i="29"/>
  <c r="H54" i="29"/>
  <c r="G54" i="29"/>
  <c r="H53" i="29"/>
  <c r="G53" i="29"/>
  <c r="H52" i="29"/>
  <c r="G52" i="29"/>
  <c r="H51" i="29"/>
  <c r="G51" i="29"/>
  <c r="H50" i="29"/>
  <c r="G50" i="29"/>
  <c r="H49" i="29"/>
  <c r="G49" i="29"/>
  <c r="H48" i="29"/>
  <c r="G48" i="29"/>
  <c r="H46" i="29"/>
  <c r="G46" i="29"/>
  <c r="H45" i="29"/>
  <c r="G45" i="29"/>
  <c r="H44" i="29"/>
  <c r="G44" i="29"/>
  <c r="H43" i="29"/>
  <c r="G43" i="29"/>
  <c r="H42" i="29"/>
  <c r="G42" i="29"/>
  <c r="H41" i="29"/>
  <c r="G41" i="29"/>
  <c r="H40" i="29"/>
  <c r="G40" i="29"/>
  <c r="H39" i="29"/>
  <c r="G39" i="29"/>
  <c r="H38" i="29"/>
  <c r="G38" i="29"/>
  <c r="H37" i="29"/>
  <c r="G37" i="29"/>
  <c r="H36" i="29"/>
  <c r="G36" i="29"/>
  <c r="H35" i="29"/>
  <c r="G35" i="29"/>
  <c r="H34" i="29"/>
  <c r="G34" i="29"/>
  <c r="H33" i="29"/>
  <c r="G33" i="29"/>
  <c r="H32" i="29"/>
  <c r="G32" i="29"/>
  <c r="H31" i="29"/>
  <c r="G31" i="29"/>
  <c r="H30" i="29"/>
  <c r="G30" i="29"/>
  <c r="H29" i="29"/>
  <c r="G29" i="29"/>
  <c r="H28" i="29"/>
  <c r="G28" i="29"/>
  <c r="H27" i="29"/>
  <c r="G27" i="29"/>
  <c r="H26" i="29"/>
  <c r="G26" i="29"/>
  <c r="H25" i="29"/>
  <c r="G25" i="29"/>
  <c r="H24" i="29"/>
  <c r="G24" i="29"/>
  <c r="H23" i="29"/>
  <c r="G23" i="29"/>
  <c r="H22" i="29"/>
  <c r="G22" i="29"/>
  <c r="H21" i="29"/>
  <c r="G21" i="29"/>
  <c r="H20" i="29"/>
  <c r="G20" i="29"/>
  <c r="H19" i="29"/>
  <c r="G19" i="29"/>
  <c r="H18" i="29"/>
  <c r="G18" i="29"/>
  <c r="H17" i="29"/>
  <c r="G17" i="29"/>
  <c r="H16" i="29"/>
  <c r="G16" i="29"/>
  <c r="H15" i="29"/>
  <c r="G15" i="29"/>
  <c r="H13" i="29"/>
  <c r="G13" i="29"/>
  <c r="H12" i="29"/>
  <c r="G12" i="29"/>
  <c r="H11" i="29"/>
  <c r="G11" i="29"/>
  <c r="H66" i="30"/>
  <c r="G468" i="30"/>
  <c r="G467" i="30"/>
  <c r="G466" i="30"/>
  <c r="G465" i="30"/>
  <c r="G464" i="30"/>
  <c r="G463" i="30"/>
  <c r="G454" i="30"/>
  <c r="G453" i="30"/>
  <c r="G452" i="30"/>
  <c r="G451" i="30"/>
  <c r="G450" i="30"/>
  <c r="G449" i="30"/>
  <c r="G448" i="30"/>
  <c r="G445" i="30"/>
  <c r="G444" i="30"/>
  <c r="G443" i="30"/>
  <c r="G442" i="30"/>
  <c r="G441" i="30"/>
  <c r="G438" i="30"/>
  <c r="G437" i="30"/>
  <c r="G436" i="30"/>
  <c r="G435" i="30"/>
  <c r="G434" i="30"/>
  <c r="G433" i="30"/>
  <c r="G432" i="30"/>
  <c r="G431" i="30"/>
  <c r="G430" i="30"/>
  <c r="G429" i="30"/>
  <c r="G428" i="30"/>
  <c r="H425" i="30"/>
  <c r="G425" i="30"/>
  <c r="G421" i="30"/>
  <c r="G420" i="30"/>
  <c r="H418" i="30"/>
  <c r="G418" i="30"/>
  <c r="G417" i="30"/>
  <c r="G414" i="30"/>
  <c r="G413" i="30"/>
  <c r="G412" i="30"/>
  <c r="G411" i="30"/>
  <c r="G410" i="30"/>
  <c r="G409" i="30"/>
  <c r="G408" i="30"/>
  <c r="G407" i="30"/>
  <c r="G402" i="30"/>
  <c r="H401" i="30"/>
  <c r="G401" i="30"/>
  <c r="G400" i="30"/>
  <c r="G399" i="30"/>
  <c r="G389" i="30"/>
  <c r="G388" i="30"/>
  <c r="G387" i="30"/>
  <c r="G386" i="30"/>
  <c r="G385" i="30"/>
  <c r="G382" i="30"/>
  <c r="G381" i="30"/>
  <c r="G380" i="30"/>
  <c r="G379" i="30"/>
  <c r="G378" i="30"/>
  <c r="G377" i="30"/>
  <c r="G376" i="30"/>
  <c r="G373" i="30"/>
  <c r="G372" i="30"/>
  <c r="G371" i="30"/>
  <c r="G370" i="30"/>
  <c r="G369" i="30"/>
  <c r="G368" i="30"/>
  <c r="G367" i="30"/>
  <c r="G347" i="30"/>
  <c r="G346" i="30"/>
  <c r="G345" i="30"/>
  <c r="G344" i="30"/>
  <c r="G343" i="30"/>
  <c r="G342" i="30"/>
  <c r="G341" i="30"/>
  <c r="G338" i="30"/>
  <c r="G337" i="30"/>
  <c r="G336" i="30"/>
  <c r="G335" i="30"/>
  <c r="G334" i="30"/>
  <c r="G333" i="30"/>
  <c r="G332" i="30"/>
  <c r="G329" i="30"/>
  <c r="G328" i="30"/>
  <c r="G327" i="30"/>
  <c r="G326" i="30"/>
  <c r="G325" i="30"/>
  <c r="G324" i="30"/>
  <c r="G323" i="30"/>
  <c r="G320" i="30"/>
  <c r="G319" i="30"/>
  <c r="G318" i="30"/>
  <c r="G317" i="30"/>
  <c r="G316" i="30"/>
  <c r="G315" i="30"/>
  <c r="G314" i="30"/>
  <c r="G313" i="30"/>
  <c r="G312" i="30"/>
  <c r="G311" i="30"/>
  <c r="G310" i="30"/>
  <c r="G309" i="30"/>
  <c r="G306" i="30"/>
  <c r="G305" i="30"/>
  <c r="G304" i="30"/>
  <c r="G303" i="30"/>
  <c r="G302" i="30"/>
  <c r="G301" i="30"/>
  <c r="G300" i="30"/>
  <c r="G299" i="30"/>
  <c r="G298" i="30"/>
  <c r="G297" i="30"/>
  <c r="G296" i="30"/>
  <c r="G295" i="30"/>
  <c r="G292" i="30"/>
  <c r="G291" i="30"/>
  <c r="G290" i="30"/>
  <c r="G289" i="30"/>
  <c r="G288" i="30"/>
  <c r="G287" i="30"/>
  <c r="G286" i="30"/>
  <c r="G285" i="30"/>
  <c r="G284" i="30"/>
  <c r="G283" i="30"/>
  <c r="G280" i="30"/>
  <c r="G279" i="30"/>
  <c r="G278" i="30"/>
  <c r="G277" i="30"/>
  <c r="G276" i="30"/>
  <c r="G275" i="30"/>
  <c r="G274" i="30"/>
  <c r="G273" i="30"/>
  <c r="G272" i="30"/>
  <c r="G271" i="30"/>
  <c r="G270" i="30"/>
  <c r="G267" i="30"/>
  <c r="G266" i="30"/>
  <c r="G265" i="30"/>
  <c r="G264" i="30"/>
  <c r="G263" i="30"/>
  <c r="G262" i="30"/>
  <c r="G259" i="30"/>
  <c r="G258" i="30"/>
  <c r="G257" i="30"/>
  <c r="G256" i="30"/>
  <c r="G255" i="30"/>
  <c r="G254" i="30"/>
  <c r="G253" i="30"/>
  <c r="G252" i="30"/>
  <c r="G251" i="30"/>
  <c r="G250" i="30"/>
  <c r="G249" i="30"/>
  <c r="G248" i="30"/>
  <c r="G245" i="30"/>
  <c r="G244" i="30"/>
  <c r="G243" i="30"/>
  <c r="G242" i="30"/>
  <c r="G241" i="30"/>
  <c r="G221" i="30"/>
  <c r="G220" i="30"/>
  <c r="G219" i="30"/>
  <c r="G218" i="30"/>
  <c r="G217" i="30"/>
  <c r="G216" i="30"/>
  <c r="G215" i="30"/>
  <c r="G214" i="30"/>
  <c r="G211" i="30"/>
  <c r="G210" i="30"/>
  <c r="G209" i="30"/>
  <c r="G208" i="30"/>
  <c r="G207" i="30"/>
  <c r="G206" i="30"/>
  <c r="G205" i="30"/>
  <c r="G204" i="30"/>
  <c r="G201" i="30"/>
  <c r="G200" i="30"/>
  <c r="G199" i="30"/>
  <c r="G198" i="30"/>
  <c r="G197" i="30"/>
  <c r="G196" i="30"/>
  <c r="G176" i="30"/>
  <c r="G175" i="30"/>
  <c r="G174" i="30"/>
  <c r="G173" i="30"/>
  <c r="G172" i="30"/>
  <c r="G156" i="30"/>
  <c r="G155" i="30"/>
  <c r="G154" i="30"/>
  <c r="G153" i="30"/>
  <c r="G152" i="30"/>
  <c r="G149" i="30"/>
  <c r="G148" i="30"/>
  <c r="G147" i="30"/>
  <c r="G146" i="30"/>
  <c r="G145" i="30"/>
  <c r="G144" i="30"/>
  <c r="G143" i="30"/>
  <c r="G140" i="30"/>
  <c r="G139" i="30"/>
  <c r="G138" i="30"/>
  <c r="G137" i="30"/>
  <c r="G136" i="30"/>
  <c r="G133" i="30"/>
  <c r="G132" i="30"/>
  <c r="G131" i="30"/>
  <c r="G130" i="30"/>
  <c r="G127" i="30"/>
  <c r="G126" i="30"/>
  <c r="G125" i="30"/>
  <c r="G124" i="30"/>
  <c r="G123" i="30"/>
  <c r="G120" i="30"/>
  <c r="G119" i="30"/>
  <c r="G118" i="30"/>
  <c r="G117" i="30"/>
  <c r="G116" i="30"/>
  <c r="G115" i="30"/>
  <c r="G114" i="30"/>
  <c r="G113" i="30"/>
  <c r="G112" i="30"/>
  <c r="G111" i="30"/>
  <c r="G106" i="30"/>
  <c r="G105" i="30"/>
  <c r="G104" i="30"/>
  <c r="G103" i="30"/>
  <c r="G102" i="30"/>
  <c r="G101" i="30"/>
  <c r="G100" i="30"/>
  <c r="G99" i="30"/>
  <c r="G98" i="30"/>
  <c r="G97" i="30"/>
  <c r="G96" i="30"/>
  <c r="G95" i="30"/>
  <c r="G94" i="30"/>
  <c r="G93" i="30"/>
  <c r="G92" i="30"/>
  <c r="G91" i="30"/>
  <c r="G90" i="30"/>
  <c r="G89" i="30"/>
  <c r="G88" i="30"/>
  <c r="G87" i="30"/>
  <c r="G86" i="30"/>
  <c r="G85" i="30"/>
  <c r="G84" i="30"/>
  <c r="G83" i="30"/>
  <c r="G82" i="30"/>
  <c r="G81" i="30"/>
  <c r="G80" i="30"/>
  <c r="G79" i="30"/>
  <c r="G78" i="30"/>
  <c r="G77" i="30"/>
  <c r="G76" i="30"/>
  <c r="G75" i="30"/>
  <c r="G74" i="30"/>
  <c r="G11" i="30"/>
  <c r="G12" i="30"/>
  <c r="G13" i="30"/>
  <c r="G15" i="30"/>
  <c r="H15" i="30"/>
  <c r="G16" i="30"/>
  <c r="G17" i="30"/>
  <c r="G18" i="30"/>
  <c r="G19" i="30"/>
  <c r="H19" i="30"/>
  <c r="G20" i="30"/>
  <c r="G21" i="30"/>
  <c r="G22" i="30"/>
  <c r="G23" i="30"/>
  <c r="G24" i="30"/>
  <c r="G25" i="30"/>
  <c r="G26" i="30"/>
  <c r="G27" i="30"/>
  <c r="H27" i="30"/>
  <c r="G28" i="30"/>
  <c r="G29" i="30"/>
  <c r="G30" i="30"/>
  <c r="G31" i="30"/>
  <c r="G32" i="30"/>
  <c r="G33" i="30"/>
  <c r="G34" i="30"/>
  <c r="G35" i="30"/>
  <c r="G36" i="30"/>
  <c r="G37" i="30"/>
  <c r="G38" i="30"/>
  <c r="G39" i="30"/>
  <c r="G40" i="30"/>
  <c r="G41" i="30"/>
  <c r="G42" i="30"/>
  <c r="H42" i="30"/>
  <c r="G43" i="30"/>
  <c r="G44" i="30"/>
  <c r="G45" i="30"/>
  <c r="G46" i="30"/>
  <c r="G47" i="30"/>
  <c r="G49" i="30"/>
  <c r="G50" i="30"/>
  <c r="G51" i="30"/>
  <c r="G52" i="30"/>
  <c r="G53" i="30"/>
  <c r="G54" i="30"/>
  <c r="G55" i="30"/>
  <c r="G56" i="30"/>
  <c r="G57" i="30"/>
  <c r="G58" i="30"/>
  <c r="G59" i="30"/>
  <c r="G60" i="30"/>
  <c r="G61" i="30"/>
  <c r="G62" i="30"/>
  <c r="G63" i="30"/>
  <c r="G64" i="30"/>
  <c r="G65" i="30"/>
  <c r="G66" i="30"/>
  <c r="G67" i="30"/>
  <c r="G68" i="30"/>
  <c r="G69" i="30"/>
  <c r="G70" i="30"/>
  <c r="G10" i="30"/>
  <c r="G10" i="29"/>
  <c r="G10" i="28"/>
  <c r="O339" i="18"/>
  <c r="P339" i="18"/>
  <c r="N339" i="18"/>
  <c r="G517" i="28" l="1"/>
  <c r="I468" i="29"/>
  <c r="O343" i="18"/>
  <c r="P343" i="18"/>
  <c r="O344" i="18"/>
  <c r="P344" i="18"/>
  <c r="N12" i="18" l="1"/>
  <c r="N13"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N89" i="18"/>
  <c r="N90" i="18"/>
  <c r="N91" i="18"/>
  <c r="N92" i="18"/>
  <c r="N93" i="18"/>
  <c r="N94" i="18"/>
  <c r="N95" i="18"/>
  <c r="N96" i="18"/>
  <c r="N97" i="18"/>
  <c r="N98" i="18"/>
  <c r="N99" i="18"/>
  <c r="N100" i="18"/>
  <c r="N101" i="18"/>
  <c r="N1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N264" i="18"/>
  <c r="N265" i="18"/>
  <c r="N266" i="18"/>
  <c r="N267" i="18"/>
  <c r="N268" i="18"/>
  <c r="N269" i="18"/>
  <c r="N270" i="18"/>
  <c r="N271" i="18"/>
  <c r="N272" i="18"/>
  <c r="N273" i="18"/>
  <c r="N274" i="18"/>
  <c r="N275" i="18"/>
  <c r="N276" i="18"/>
  <c r="N277" i="18"/>
  <c r="N278" i="18"/>
  <c r="N279" i="18"/>
  <c r="N280" i="18"/>
  <c r="N281" i="18"/>
  <c r="N282" i="18"/>
  <c r="N283" i="18"/>
  <c r="N284" i="18"/>
  <c r="N285" i="18"/>
  <c r="N286" i="18"/>
  <c r="N287" i="18"/>
  <c r="N288" i="18"/>
  <c r="N289" i="18"/>
  <c r="N290" i="18"/>
  <c r="N291" i="18"/>
  <c r="N292" i="18"/>
  <c r="N293" i="18"/>
  <c r="N294" i="18"/>
  <c r="N295" i="18"/>
  <c r="N296" i="18"/>
  <c r="N297" i="18"/>
  <c r="N298" i="18"/>
  <c r="N299" i="18"/>
  <c r="N300" i="18"/>
  <c r="N301" i="18"/>
  <c r="N302" i="18"/>
  <c r="N303" i="18"/>
  <c r="N304" i="18"/>
  <c r="N305" i="18"/>
  <c r="N306" i="18"/>
  <c r="N307" i="18"/>
  <c r="N308" i="18"/>
  <c r="N309" i="18"/>
  <c r="N310" i="18"/>
  <c r="N311" i="18"/>
  <c r="N312" i="18"/>
  <c r="N313" i="18"/>
  <c r="N314" i="18"/>
  <c r="N315" i="18"/>
  <c r="N316" i="18"/>
  <c r="N317" i="18"/>
  <c r="N318" i="18"/>
  <c r="N319" i="18"/>
  <c r="N320" i="18"/>
  <c r="N321" i="18"/>
  <c r="N322" i="18"/>
  <c r="N323" i="18"/>
  <c r="N324" i="18"/>
  <c r="N325" i="18"/>
  <c r="N326" i="18"/>
  <c r="N327" i="18"/>
  <c r="N328" i="18"/>
  <c r="N329" i="18"/>
  <c r="N330" i="18"/>
  <c r="N331" i="18"/>
  <c r="N332" i="18"/>
  <c r="N333" i="18"/>
  <c r="N334" i="18"/>
  <c r="N335" i="18"/>
  <c r="N336" i="18"/>
  <c r="N337" i="18"/>
  <c r="N338" i="18"/>
  <c r="N340" i="18"/>
  <c r="N341" i="18"/>
  <c r="N342" i="18"/>
  <c r="N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213" i="18"/>
  <c r="O214" i="18"/>
  <c r="O215" i="18"/>
  <c r="O216" i="18"/>
  <c r="O217" i="18"/>
  <c r="O218" i="18"/>
  <c r="O219" i="18"/>
  <c r="O220" i="18"/>
  <c r="O221" i="18"/>
  <c r="O222" i="18"/>
  <c r="O223" i="18"/>
  <c r="O224" i="18"/>
  <c r="O225" i="18"/>
  <c r="O226" i="18"/>
  <c r="O227" i="18"/>
  <c r="O228" i="18"/>
  <c r="O229" i="18"/>
  <c r="O230" i="18"/>
  <c r="O231" i="18"/>
  <c r="O232" i="18"/>
  <c r="O233" i="18"/>
  <c r="O234" i="18"/>
  <c r="O235" i="18"/>
  <c r="O236" i="18"/>
  <c r="O237" i="18"/>
  <c r="O238" i="18"/>
  <c r="O239" i="18"/>
  <c r="O240" i="18"/>
  <c r="O241" i="18"/>
  <c r="O242" i="18"/>
  <c r="O243" i="18"/>
  <c r="O244" i="18"/>
  <c r="O245" i="18"/>
  <c r="O246" i="18"/>
  <c r="O247" i="18"/>
  <c r="O248" i="18"/>
  <c r="O249" i="18"/>
  <c r="O250" i="18"/>
  <c r="O251" i="18"/>
  <c r="O252" i="18"/>
  <c r="O253" i="18"/>
  <c r="O254" i="18"/>
  <c r="O255" i="18"/>
  <c r="O256" i="18"/>
  <c r="O257" i="18"/>
  <c r="O258" i="18"/>
  <c r="O259" i="18"/>
  <c r="O260" i="18"/>
  <c r="O261" i="18"/>
  <c r="O262" i="18"/>
  <c r="O263" i="18"/>
  <c r="O264" i="18"/>
  <c r="O265" i="18"/>
  <c r="O266" i="18"/>
  <c r="O267" i="18"/>
  <c r="O268" i="18"/>
  <c r="O269" i="18"/>
  <c r="O270" i="18"/>
  <c r="O271" i="18"/>
  <c r="O272" i="18"/>
  <c r="O273" i="18"/>
  <c r="O274" i="18"/>
  <c r="O275" i="18"/>
  <c r="O276" i="18"/>
  <c r="O277" i="18"/>
  <c r="O278" i="18"/>
  <c r="O279" i="18"/>
  <c r="O280" i="18"/>
  <c r="O281" i="18"/>
  <c r="O282" i="18"/>
  <c r="O283" i="18"/>
  <c r="O284" i="18"/>
  <c r="O285" i="18"/>
  <c r="O286" i="18"/>
  <c r="O287" i="18"/>
  <c r="O288" i="18"/>
  <c r="O289" i="18"/>
  <c r="O290" i="18"/>
  <c r="O291" i="18"/>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40" i="18"/>
  <c r="O341" i="18"/>
  <c r="O342" i="18"/>
  <c r="O11" i="18"/>
  <c r="P12" i="18"/>
  <c r="P13" i="18"/>
  <c r="P14" i="18"/>
  <c r="P15" i="18"/>
  <c r="P16" i="18"/>
  <c r="P17" i="18"/>
  <c r="P18" i="18"/>
  <c r="P19" i="18"/>
  <c r="P20" i="18"/>
  <c r="P21" i="18"/>
  <c r="P22" i="18"/>
  <c r="P23" i="18"/>
  <c r="P24" i="18"/>
  <c r="P25" i="18"/>
  <c r="P26" i="18"/>
  <c r="P27" i="18"/>
  <c r="P28" i="18"/>
  <c r="P29" i="18"/>
  <c r="P30" i="18"/>
  <c r="P31" i="18"/>
  <c r="P32" i="18"/>
  <c r="P33" i="18"/>
  <c r="P34" i="18"/>
  <c r="P35" i="18"/>
  <c r="P36" i="18"/>
  <c r="P37" i="18"/>
  <c r="P38" i="18"/>
  <c r="P39" i="18"/>
  <c r="P40" i="18"/>
  <c r="P41" i="18"/>
  <c r="P42" i="18"/>
  <c r="P43" i="18"/>
  <c r="P44" i="18"/>
  <c r="P45" i="18"/>
  <c r="P46" i="18"/>
  <c r="P47" i="18"/>
  <c r="P48" i="18"/>
  <c r="P49" i="18"/>
  <c r="P50" i="18"/>
  <c r="P51" i="18"/>
  <c r="P52" i="18"/>
  <c r="P53" i="18"/>
  <c r="P54" i="18"/>
  <c r="P55" i="18"/>
  <c r="P56" i="18"/>
  <c r="P57" i="18"/>
  <c r="P58" i="18"/>
  <c r="P59" i="18"/>
  <c r="P60" i="18"/>
  <c r="P61" i="18"/>
  <c r="P62" i="18"/>
  <c r="P63" i="18"/>
  <c r="P64" i="18"/>
  <c r="P65" i="18"/>
  <c r="P66" i="18"/>
  <c r="P67" i="18"/>
  <c r="P68" i="18"/>
  <c r="P69" i="18"/>
  <c r="P70" i="18"/>
  <c r="P71" i="18"/>
  <c r="P72" i="18"/>
  <c r="P73" i="18"/>
  <c r="P74" i="18"/>
  <c r="P75" i="18"/>
  <c r="P76" i="18"/>
  <c r="P77" i="18"/>
  <c r="P78" i="18"/>
  <c r="P79" i="18"/>
  <c r="P80" i="18"/>
  <c r="P81" i="18"/>
  <c r="P82" i="18"/>
  <c r="P83" i="18"/>
  <c r="P84" i="18"/>
  <c r="P85" i="18"/>
  <c r="P86" i="18"/>
  <c r="P87" i="18"/>
  <c r="P88" i="18"/>
  <c r="P89" i="18"/>
  <c r="P90" i="18"/>
  <c r="P91" i="18"/>
  <c r="P92" i="18"/>
  <c r="P93" i="18"/>
  <c r="P94" i="18"/>
  <c r="P95" i="18"/>
  <c r="P96" i="18"/>
  <c r="P97" i="18"/>
  <c r="P98" i="18"/>
  <c r="P99" i="18"/>
  <c r="P100" i="18"/>
  <c r="P101" i="18"/>
  <c r="P102" i="18"/>
  <c r="P103" i="18"/>
  <c r="P104" i="18"/>
  <c r="P105" i="18"/>
  <c r="P106" i="18"/>
  <c r="P107" i="18"/>
  <c r="P108" i="18"/>
  <c r="P109" i="18"/>
  <c r="P110" i="18"/>
  <c r="P111" i="18"/>
  <c r="P112" i="18"/>
  <c r="P113" i="18"/>
  <c r="P114" i="18"/>
  <c r="P115" i="18"/>
  <c r="P116" i="18"/>
  <c r="P117" i="18"/>
  <c r="P118" i="18"/>
  <c r="P119" i="18"/>
  <c r="P120" i="18"/>
  <c r="P121" i="18"/>
  <c r="P122" i="18"/>
  <c r="P123" i="18"/>
  <c r="P124" i="18"/>
  <c r="P125" i="18"/>
  <c r="P126" i="18"/>
  <c r="P127" i="18"/>
  <c r="P128" i="18"/>
  <c r="P129" i="18"/>
  <c r="P130" i="18"/>
  <c r="P131" i="18"/>
  <c r="P132" i="18"/>
  <c r="P133" i="18"/>
  <c r="P134" i="18"/>
  <c r="P135" i="18"/>
  <c r="P136" i="18"/>
  <c r="P137" i="18"/>
  <c r="P138" i="18"/>
  <c r="P139" i="18"/>
  <c r="P140" i="18"/>
  <c r="P141" i="18"/>
  <c r="P142" i="18"/>
  <c r="P143" i="18"/>
  <c r="P144" i="18"/>
  <c r="P145" i="18"/>
  <c r="P146" i="18"/>
  <c r="P147" i="18"/>
  <c r="P148" i="18"/>
  <c r="P149" i="18"/>
  <c r="P150" i="18"/>
  <c r="P151" i="18"/>
  <c r="P152" i="18"/>
  <c r="P153" i="18"/>
  <c r="P154" i="18"/>
  <c r="P155" i="18"/>
  <c r="P156" i="18"/>
  <c r="P157" i="18"/>
  <c r="P158" i="18"/>
  <c r="P159" i="18"/>
  <c r="P160" i="18"/>
  <c r="P161" i="18"/>
  <c r="P162" i="18"/>
  <c r="P163" i="18"/>
  <c r="P164" i="18"/>
  <c r="P165" i="18"/>
  <c r="P166" i="18"/>
  <c r="P167" i="18"/>
  <c r="P168" i="18"/>
  <c r="P169" i="18"/>
  <c r="P170" i="18"/>
  <c r="P171" i="18"/>
  <c r="P172" i="18"/>
  <c r="P173" i="18"/>
  <c r="P174" i="18"/>
  <c r="P175" i="18"/>
  <c r="P176" i="18"/>
  <c r="P177" i="18"/>
  <c r="P178" i="18"/>
  <c r="P179" i="18"/>
  <c r="P180" i="18"/>
  <c r="P181" i="18"/>
  <c r="P182" i="18"/>
  <c r="P183" i="18"/>
  <c r="P184" i="18"/>
  <c r="P185" i="18"/>
  <c r="P186" i="18"/>
  <c r="P187" i="18"/>
  <c r="P188" i="18"/>
  <c r="P189" i="18"/>
  <c r="P190" i="18"/>
  <c r="P191" i="18"/>
  <c r="P192" i="18"/>
  <c r="P193" i="18"/>
  <c r="P194" i="18"/>
  <c r="P195" i="18"/>
  <c r="P196" i="18"/>
  <c r="P197" i="18"/>
  <c r="P198" i="18"/>
  <c r="P199" i="18"/>
  <c r="P200" i="18"/>
  <c r="P201" i="18"/>
  <c r="P202" i="18"/>
  <c r="P203" i="18"/>
  <c r="P204" i="18"/>
  <c r="P205" i="18"/>
  <c r="P206" i="18"/>
  <c r="P207" i="18"/>
  <c r="P208" i="18"/>
  <c r="P209" i="18"/>
  <c r="P210" i="18"/>
  <c r="P211" i="18"/>
  <c r="P212" i="18"/>
  <c r="P213" i="18"/>
  <c r="P214" i="18"/>
  <c r="P215" i="18"/>
  <c r="P216" i="18"/>
  <c r="P217" i="18"/>
  <c r="P218" i="18"/>
  <c r="P219" i="18"/>
  <c r="P220" i="18"/>
  <c r="P221" i="18"/>
  <c r="P222" i="18"/>
  <c r="P223" i="18"/>
  <c r="P224" i="18"/>
  <c r="P225" i="18"/>
  <c r="P226" i="18"/>
  <c r="P227" i="18"/>
  <c r="P228" i="18"/>
  <c r="P229" i="18"/>
  <c r="P230" i="18"/>
  <c r="P231" i="18"/>
  <c r="P232" i="18"/>
  <c r="P233" i="18"/>
  <c r="P234" i="18"/>
  <c r="P235" i="18"/>
  <c r="P236" i="18"/>
  <c r="P237" i="18"/>
  <c r="P238" i="18"/>
  <c r="P239" i="18"/>
  <c r="P240" i="18"/>
  <c r="P241" i="18"/>
  <c r="P242" i="18"/>
  <c r="P243" i="18"/>
  <c r="P244" i="18"/>
  <c r="P245" i="18"/>
  <c r="P246" i="18"/>
  <c r="P247" i="18"/>
  <c r="P248" i="18"/>
  <c r="P249" i="18"/>
  <c r="P250" i="18"/>
  <c r="P251" i="18"/>
  <c r="P252" i="18"/>
  <c r="P253" i="18"/>
  <c r="P254" i="18"/>
  <c r="P255" i="18"/>
  <c r="P256" i="18"/>
  <c r="P257" i="18"/>
  <c r="P258" i="18"/>
  <c r="P259" i="18"/>
  <c r="P260" i="18"/>
  <c r="P261" i="18"/>
  <c r="P262" i="18"/>
  <c r="P263" i="18"/>
  <c r="P264" i="18"/>
  <c r="P265" i="18"/>
  <c r="P266" i="18"/>
  <c r="P267" i="18"/>
  <c r="P268" i="18"/>
  <c r="P269" i="18"/>
  <c r="P270" i="18"/>
  <c r="P271" i="18"/>
  <c r="P272" i="18"/>
  <c r="P273" i="18"/>
  <c r="P274" i="18"/>
  <c r="P275" i="18"/>
  <c r="P276" i="18"/>
  <c r="P277" i="18"/>
  <c r="P278" i="18"/>
  <c r="P279" i="18"/>
  <c r="P280" i="18"/>
  <c r="P281" i="18"/>
  <c r="P282" i="18"/>
  <c r="P283" i="18"/>
  <c r="P284" i="18"/>
  <c r="P285" i="18"/>
  <c r="P286" i="18"/>
  <c r="P287" i="18"/>
  <c r="P288" i="18"/>
  <c r="P289" i="18"/>
  <c r="P290" i="18"/>
  <c r="P291" i="18"/>
  <c r="P292" i="18"/>
  <c r="P293" i="18"/>
  <c r="P294" i="18"/>
  <c r="P295" i="18"/>
  <c r="P296" i="18"/>
  <c r="P297" i="18"/>
  <c r="P298" i="18"/>
  <c r="P299" i="18"/>
  <c r="P300" i="18"/>
  <c r="P301" i="18"/>
  <c r="P302" i="18"/>
  <c r="P303" i="18"/>
  <c r="P304" i="18"/>
  <c r="P305" i="18"/>
  <c r="P306" i="18"/>
  <c r="P307" i="18"/>
  <c r="P308" i="18"/>
  <c r="P309" i="18"/>
  <c r="P310" i="18"/>
  <c r="P311" i="18"/>
  <c r="P312" i="18"/>
  <c r="P313" i="18"/>
  <c r="P314" i="18"/>
  <c r="P315" i="18"/>
  <c r="P316" i="18"/>
  <c r="P317" i="18"/>
  <c r="P318" i="18"/>
  <c r="P319" i="18"/>
  <c r="P320" i="18"/>
  <c r="P321" i="18"/>
  <c r="P322" i="18"/>
  <c r="P323" i="18"/>
  <c r="P324" i="18"/>
  <c r="P325" i="18"/>
  <c r="P326" i="18"/>
  <c r="P327" i="18"/>
  <c r="P328" i="18"/>
  <c r="P329" i="18"/>
  <c r="P330" i="18"/>
  <c r="P331" i="18"/>
  <c r="P332" i="18"/>
  <c r="P333" i="18"/>
  <c r="P334" i="18"/>
  <c r="P335" i="18"/>
  <c r="P336" i="18"/>
  <c r="P337" i="18"/>
  <c r="P338" i="18"/>
  <c r="P340" i="18"/>
  <c r="P341" i="18"/>
  <c r="P342" i="18"/>
  <c r="P11" i="18"/>
  <c r="M375" i="18"/>
  <c r="N350" i="18"/>
  <c r="O350" i="18"/>
  <c r="P350" i="18"/>
  <c r="N351" i="18"/>
  <c r="O351" i="18"/>
  <c r="P351" i="18"/>
  <c r="N352" i="18"/>
  <c r="O352" i="18"/>
  <c r="P352" i="18"/>
  <c r="N353" i="18"/>
  <c r="O353" i="18"/>
  <c r="P353" i="18"/>
  <c r="N354" i="18"/>
  <c r="O354" i="18"/>
  <c r="P354" i="18"/>
  <c r="N355" i="18"/>
  <c r="O355" i="18"/>
  <c r="P355" i="18"/>
  <c r="N356" i="18"/>
  <c r="O356" i="18"/>
  <c r="P356" i="18"/>
  <c r="N357" i="18"/>
  <c r="O357" i="18"/>
  <c r="P357" i="18"/>
  <c r="N358" i="18"/>
  <c r="O358" i="18"/>
  <c r="P358" i="18"/>
  <c r="N359" i="18"/>
  <c r="O359" i="18"/>
  <c r="P359" i="18"/>
  <c r="N360" i="18"/>
  <c r="O360" i="18"/>
  <c r="P360" i="18"/>
  <c r="N361" i="18"/>
  <c r="O361" i="18"/>
  <c r="P361" i="18"/>
  <c r="N362" i="18"/>
  <c r="O362" i="18"/>
  <c r="P362" i="18"/>
  <c r="N363" i="18"/>
  <c r="O363" i="18"/>
  <c r="P363" i="18"/>
  <c r="N364" i="18"/>
  <c r="O364" i="18"/>
  <c r="P364" i="18"/>
  <c r="N365" i="18"/>
  <c r="O365" i="18"/>
  <c r="P365" i="18"/>
  <c r="N366" i="18"/>
  <c r="O366" i="18"/>
  <c r="P366" i="18"/>
  <c r="N367" i="18"/>
  <c r="O367" i="18"/>
  <c r="P367" i="18"/>
  <c r="N368" i="18"/>
  <c r="O368" i="18"/>
  <c r="P368" i="18"/>
  <c r="N369" i="18"/>
  <c r="O369" i="18"/>
  <c r="P369" i="18"/>
  <c r="N370" i="18"/>
  <c r="O370" i="18"/>
  <c r="P370" i="18"/>
  <c r="N371" i="18"/>
  <c r="O371" i="18"/>
  <c r="P371" i="18"/>
  <c r="N372" i="18"/>
  <c r="O372" i="18"/>
  <c r="P372" i="18"/>
  <c r="N373" i="18"/>
  <c r="O373" i="18"/>
  <c r="P373" i="18"/>
  <c r="N374" i="18"/>
  <c r="O374" i="18"/>
  <c r="P374" i="18"/>
  <c r="N375" i="18"/>
  <c r="O375" i="18"/>
  <c r="P375" i="18"/>
  <c r="P349" i="18"/>
  <c r="O349" i="18"/>
  <c r="N349" i="18"/>
  <c r="M11" i="18"/>
  <c r="M427" i="30"/>
  <c r="M158" i="30"/>
  <c r="M135" i="30"/>
  <c r="M108" i="30" s="1"/>
  <c r="M72" i="30"/>
  <c r="M8" i="30"/>
  <c r="M156" i="29"/>
  <c r="M106" i="29"/>
  <c r="M70" i="29"/>
  <c r="M8" i="29"/>
  <c r="M155" i="28"/>
  <c r="K155" i="28"/>
  <c r="M105" i="28"/>
  <c r="M69" i="28"/>
  <c r="M8" i="28"/>
  <c r="B9" i="14" l="1"/>
  <c r="B1" i="15"/>
  <c r="B2" i="15"/>
  <c r="B3" i="15"/>
  <c r="B4" i="15"/>
  <c r="B5" i="15"/>
  <c r="B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52" i="15"/>
  <c r="B53" i="15"/>
  <c r="B54" i="15"/>
  <c r="B55" i="15"/>
  <c r="B56" i="15"/>
  <c r="B57" i="15"/>
  <c r="B58" i="15"/>
  <c r="B59" i="15"/>
  <c r="AC350" i="18" l="1"/>
  <c r="AC351" i="18"/>
  <c r="AC352" i="18"/>
  <c r="AC353" i="18"/>
  <c r="AC354" i="18"/>
  <c r="AC355" i="18"/>
  <c r="AC356" i="18"/>
  <c r="AC357" i="18"/>
  <c r="AC358" i="18"/>
  <c r="AC359" i="18"/>
  <c r="AC360" i="18"/>
  <c r="AC361" i="18"/>
  <c r="AC362" i="18"/>
  <c r="AC363" i="18"/>
  <c r="AC364" i="18"/>
  <c r="AC365" i="18"/>
  <c r="AC366" i="18"/>
  <c r="AC367" i="18"/>
  <c r="AC368" i="18"/>
  <c r="AC369" i="18"/>
  <c r="AC370" i="18"/>
  <c r="AC371" i="18"/>
  <c r="AC372" i="18"/>
  <c r="AC373" i="18"/>
  <c r="AC374" i="18"/>
  <c r="AC375" i="18"/>
  <c r="AC349" i="18"/>
  <c r="AS350" i="18"/>
  <c r="AS351" i="18"/>
  <c r="AS352" i="18"/>
  <c r="AS353" i="18"/>
  <c r="AS354" i="18"/>
  <c r="AS355" i="18"/>
  <c r="AS356" i="18"/>
  <c r="AS357" i="18"/>
  <c r="AS358" i="18"/>
  <c r="AS359" i="18"/>
  <c r="AS360" i="18"/>
  <c r="AS361" i="18"/>
  <c r="AS362" i="18"/>
  <c r="AS363" i="18"/>
  <c r="AS364" i="18"/>
  <c r="AS365" i="18"/>
  <c r="AS366" i="18"/>
  <c r="AS367" i="18"/>
  <c r="AS368" i="18"/>
  <c r="AS369" i="18"/>
  <c r="AS370" i="18"/>
  <c r="AS371" i="18"/>
  <c r="AS372" i="18"/>
  <c r="AS373" i="18"/>
  <c r="AS374" i="18"/>
  <c r="AS375" i="18"/>
  <c r="BI350" i="18"/>
  <c r="BI351" i="18"/>
  <c r="BI352" i="18"/>
  <c r="BI353" i="18"/>
  <c r="BI354" i="18"/>
  <c r="BI355" i="18"/>
  <c r="BI356" i="18"/>
  <c r="BI357" i="18"/>
  <c r="BI358" i="18"/>
  <c r="BI359" i="18"/>
  <c r="BI360" i="18"/>
  <c r="BI361" i="18"/>
  <c r="BI362" i="18"/>
  <c r="BI363" i="18"/>
  <c r="BI364" i="18"/>
  <c r="BI365" i="18"/>
  <c r="BI366" i="18"/>
  <c r="BI367" i="18"/>
  <c r="BI368" i="18"/>
  <c r="BI369" i="18"/>
  <c r="BI370" i="18"/>
  <c r="BI371" i="18"/>
  <c r="BI372" i="18"/>
  <c r="BI373" i="18"/>
  <c r="BI374" i="18"/>
  <c r="BI375" i="18"/>
  <c r="BY350" i="18"/>
  <c r="BY351" i="18"/>
  <c r="BY352" i="18"/>
  <c r="BY353" i="18"/>
  <c r="BY354" i="18"/>
  <c r="BY355" i="18"/>
  <c r="BY356" i="18"/>
  <c r="BY357" i="18"/>
  <c r="BY358" i="18"/>
  <c r="BY359" i="18"/>
  <c r="BY360" i="18"/>
  <c r="BY361" i="18"/>
  <c r="BY362" i="18"/>
  <c r="BY363" i="18"/>
  <c r="BY364" i="18"/>
  <c r="BY365" i="18"/>
  <c r="BY366" i="18"/>
  <c r="BY367" i="18"/>
  <c r="BY368" i="18"/>
  <c r="BY369" i="18"/>
  <c r="BY370" i="18"/>
  <c r="BY371" i="18"/>
  <c r="BY372" i="18"/>
  <c r="BY373" i="18"/>
  <c r="BY374" i="18"/>
  <c r="BY375" i="18"/>
  <c r="CO350" i="18"/>
  <c r="CO351" i="18"/>
  <c r="CO352" i="18"/>
  <c r="CO353" i="18"/>
  <c r="CO354" i="18"/>
  <c r="CO355" i="18"/>
  <c r="CO356" i="18"/>
  <c r="CO357" i="18"/>
  <c r="CO358" i="18"/>
  <c r="CO359" i="18"/>
  <c r="CO360" i="18"/>
  <c r="CO361" i="18"/>
  <c r="CO362" i="18"/>
  <c r="CO363" i="18"/>
  <c r="CO364" i="18"/>
  <c r="CO365" i="18"/>
  <c r="CO366" i="18"/>
  <c r="CO367" i="18"/>
  <c r="CO368" i="18"/>
  <c r="CO369" i="18"/>
  <c r="CO370" i="18"/>
  <c r="CO371" i="18"/>
  <c r="CO372" i="18"/>
  <c r="CO373" i="18"/>
  <c r="CO374" i="18"/>
  <c r="CO375" i="18"/>
  <c r="DE350" i="18"/>
  <c r="DE351" i="18"/>
  <c r="DE352" i="18"/>
  <c r="DE353" i="18"/>
  <c r="DE354" i="18"/>
  <c r="DE355" i="18"/>
  <c r="DE356" i="18"/>
  <c r="DE357" i="18"/>
  <c r="DE358" i="18"/>
  <c r="DE359" i="18"/>
  <c r="DE360" i="18"/>
  <c r="DE361" i="18"/>
  <c r="DE362" i="18"/>
  <c r="DE363" i="18"/>
  <c r="DE364" i="18"/>
  <c r="DE365" i="18"/>
  <c r="DE366" i="18"/>
  <c r="DE367" i="18"/>
  <c r="DE368" i="18"/>
  <c r="DE369" i="18"/>
  <c r="DE370" i="18"/>
  <c r="DE371" i="18"/>
  <c r="DE372" i="18"/>
  <c r="DE373" i="18"/>
  <c r="DE374" i="18"/>
  <c r="DE375" i="18"/>
  <c r="DU350" i="18"/>
  <c r="DU351" i="18"/>
  <c r="DU352" i="18"/>
  <c r="DU353" i="18"/>
  <c r="DU354" i="18"/>
  <c r="DU355" i="18"/>
  <c r="DU356" i="18"/>
  <c r="DU357" i="18"/>
  <c r="DU358" i="18"/>
  <c r="DU359" i="18"/>
  <c r="DU360" i="18"/>
  <c r="DU361" i="18"/>
  <c r="DU362" i="18"/>
  <c r="DU363" i="18"/>
  <c r="DU364" i="18"/>
  <c r="DU365" i="18"/>
  <c r="DU366" i="18"/>
  <c r="DU367" i="18"/>
  <c r="DU368" i="18"/>
  <c r="DU369" i="18"/>
  <c r="DU370" i="18"/>
  <c r="DU371" i="18"/>
  <c r="DU372" i="18"/>
  <c r="DU373" i="18"/>
  <c r="DU374" i="18"/>
  <c r="DU375" i="18"/>
  <c r="EK350" i="18"/>
  <c r="EK351" i="18"/>
  <c r="EK352" i="18"/>
  <c r="EK353" i="18"/>
  <c r="EK354" i="18"/>
  <c r="EK355" i="18"/>
  <c r="EK356" i="18"/>
  <c r="EK357" i="18"/>
  <c r="EK358" i="18"/>
  <c r="EK359" i="18"/>
  <c r="EK360" i="18"/>
  <c r="EK361" i="18"/>
  <c r="EK362" i="18"/>
  <c r="EK363" i="18"/>
  <c r="EK364" i="18"/>
  <c r="EK365" i="18"/>
  <c r="EK366" i="18"/>
  <c r="EK367" i="18"/>
  <c r="EK368" i="18"/>
  <c r="EK369" i="18"/>
  <c r="EK370" i="18"/>
  <c r="EK371" i="18"/>
  <c r="EK372" i="18"/>
  <c r="EK373" i="18"/>
  <c r="EK374" i="18"/>
  <c r="EK375" i="18"/>
  <c r="EK12" i="18"/>
  <c r="EK13" i="18"/>
  <c r="EK14" i="18"/>
  <c r="EK15" i="18"/>
  <c r="EK16" i="18"/>
  <c r="EK17" i="18"/>
  <c r="EK18" i="18"/>
  <c r="EK19" i="18"/>
  <c r="EK20" i="18"/>
  <c r="EK21" i="18"/>
  <c r="EK22" i="18"/>
  <c r="EK23" i="18"/>
  <c r="EK24" i="18"/>
  <c r="EK25" i="18"/>
  <c r="EK26" i="18"/>
  <c r="EK27" i="18"/>
  <c r="EK28" i="18"/>
  <c r="EK29" i="18"/>
  <c r="EK30" i="18"/>
  <c r="EK31" i="18"/>
  <c r="EK32" i="18"/>
  <c r="EK33" i="18"/>
  <c r="EK34" i="18"/>
  <c r="EK35" i="18"/>
  <c r="EK36" i="18"/>
  <c r="EK37" i="18"/>
  <c r="EK38" i="18"/>
  <c r="EK39" i="18"/>
  <c r="EK40" i="18"/>
  <c r="EK41" i="18"/>
  <c r="EK42" i="18"/>
  <c r="EK43" i="18"/>
  <c r="EK44" i="18"/>
  <c r="EK45" i="18"/>
  <c r="EK46" i="18"/>
  <c r="EK47" i="18"/>
  <c r="EK48" i="18"/>
  <c r="EK49" i="18"/>
  <c r="EK50" i="18"/>
  <c r="EK51" i="18"/>
  <c r="EK52" i="18"/>
  <c r="EK53" i="18"/>
  <c r="EK54" i="18"/>
  <c r="EK55" i="18"/>
  <c r="EK56" i="18"/>
  <c r="EK57" i="18"/>
  <c r="EK58" i="18"/>
  <c r="EK59" i="18"/>
  <c r="EK60" i="18"/>
  <c r="EK61" i="18"/>
  <c r="EK62" i="18"/>
  <c r="EK63" i="18"/>
  <c r="EK64" i="18"/>
  <c r="EK65" i="18"/>
  <c r="EK66" i="18"/>
  <c r="EK67" i="18"/>
  <c r="EK68" i="18"/>
  <c r="EK69" i="18"/>
  <c r="EK70" i="18"/>
  <c r="EK71" i="18"/>
  <c r="EK72" i="18"/>
  <c r="EK73" i="18"/>
  <c r="EK74" i="18"/>
  <c r="EK75" i="18"/>
  <c r="EK76" i="18"/>
  <c r="EK77" i="18"/>
  <c r="EK78" i="18"/>
  <c r="EK79" i="18"/>
  <c r="EK80" i="18"/>
  <c r="EK81" i="18"/>
  <c r="EK82" i="18"/>
  <c r="EK83" i="18"/>
  <c r="EK84" i="18"/>
  <c r="EK85" i="18"/>
  <c r="EK86" i="18"/>
  <c r="EK87" i="18"/>
  <c r="EK88" i="18"/>
  <c r="EK89" i="18"/>
  <c r="EK90" i="18"/>
  <c r="EK91" i="18"/>
  <c r="EK92" i="18"/>
  <c r="EK93" i="18"/>
  <c r="EK94" i="18"/>
  <c r="EK95" i="18"/>
  <c r="EK96" i="18"/>
  <c r="EK97" i="18"/>
  <c r="EK98" i="18"/>
  <c r="EK99" i="18"/>
  <c r="EK100" i="18"/>
  <c r="EK101" i="18"/>
  <c r="EK102" i="18"/>
  <c r="EK103" i="18"/>
  <c r="EK104" i="18"/>
  <c r="EK105" i="18"/>
  <c r="EK106" i="18"/>
  <c r="EK107" i="18"/>
  <c r="EK108" i="18"/>
  <c r="EK109" i="18"/>
  <c r="EK110" i="18"/>
  <c r="EK111" i="18"/>
  <c r="EK112" i="18"/>
  <c r="EK113" i="18"/>
  <c r="EK114" i="18"/>
  <c r="EK115" i="18"/>
  <c r="EK116" i="18"/>
  <c r="EK117" i="18"/>
  <c r="EK118" i="18"/>
  <c r="EK119" i="18"/>
  <c r="EK120" i="18"/>
  <c r="EK121" i="18"/>
  <c r="EK122" i="18"/>
  <c r="EK123" i="18"/>
  <c r="EK124" i="18"/>
  <c r="EK125" i="18"/>
  <c r="EK126" i="18"/>
  <c r="EK127" i="18"/>
  <c r="EK128" i="18"/>
  <c r="EK129" i="18"/>
  <c r="EK130" i="18"/>
  <c r="EK131" i="18"/>
  <c r="EK132" i="18"/>
  <c r="EK133" i="18"/>
  <c r="EK134" i="18"/>
  <c r="EK135" i="18"/>
  <c r="EK136" i="18"/>
  <c r="EK137" i="18"/>
  <c r="EK138" i="18"/>
  <c r="EK139" i="18"/>
  <c r="EK140" i="18"/>
  <c r="EK141" i="18"/>
  <c r="EK142" i="18"/>
  <c r="EK143" i="18"/>
  <c r="EK144" i="18"/>
  <c r="EK145" i="18"/>
  <c r="EK146" i="18"/>
  <c r="EK147" i="18"/>
  <c r="EK148" i="18"/>
  <c r="EK149" i="18"/>
  <c r="EK150" i="18"/>
  <c r="EK151" i="18"/>
  <c r="EK152" i="18"/>
  <c r="EK153" i="18"/>
  <c r="EK154" i="18"/>
  <c r="EK155" i="18"/>
  <c r="EK156" i="18"/>
  <c r="EK157" i="18"/>
  <c r="EK158" i="18"/>
  <c r="EK159" i="18"/>
  <c r="EK160" i="18"/>
  <c r="EK161" i="18"/>
  <c r="EK162" i="18"/>
  <c r="EK163" i="18"/>
  <c r="EK164" i="18"/>
  <c r="EK165" i="18"/>
  <c r="EK166" i="18"/>
  <c r="EK167" i="18"/>
  <c r="EK168" i="18"/>
  <c r="EK169" i="18"/>
  <c r="EK170" i="18"/>
  <c r="EK171" i="18"/>
  <c r="EK172" i="18"/>
  <c r="EK173" i="18"/>
  <c r="EK174" i="18"/>
  <c r="EK175" i="18"/>
  <c r="EK176" i="18"/>
  <c r="EK177" i="18"/>
  <c r="EK178" i="18"/>
  <c r="EK179" i="18"/>
  <c r="EK180" i="18"/>
  <c r="EK181" i="18"/>
  <c r="EK182" i="18"/>
  <c r="EK183" i="18"/>
  <c r="EK184" i="18"/>
  <c r="EK185" i="18"/>
  <c r="EK186" i="18"/>
  <c r="EK187" i="18"/>
  <c r="EK188" i="18"/>
  <c r="EK189" i="18"/>
  <c r="EK190" i="18"/>
  <c r="EK191" i="18"/>
  <c r="EK192" i="18"/>
  <c r="EK193" i="18"/>
  <c r="EK194" i="18"/>
  <c r="EK195" i="18"/>
  <c r="EK196" i="18"/>
  <c r="EK197" i="18"/>
  <c r="EK198" i="18"/>
  <c r="EK199" i="18"/>
  <c r="EK200" i="18"/>
  <c r="EK201" i="18"/>
  <c r="EK202" i="18"/>
  <c r="EK203" i="18"/>
  <c r="EK204" i="18"/>
  <c r="EK205" i="18"/>
  <c r="EK206" i="18"/>
  <c r="EK207" i="18"/>
  <c r="EK208" i="18"/>
  <c r="EK209" i="18"/>
  <c r="EK210" i="18"/>
  <c r="EK211" i="18"/>
  <c r="EK212" i="18"/>
  <c r="EK213" i="18"/>
  <c r="EK214" i="18"/>
  <c r="EK215" i="18"/>
  <c r="EK216" i="18"/>
  <c r="EK217" i="18"/>
  <c r="EK218" i="18"/>
  <c r="EK219" i="18"/>
  <c r="EK220" i="18"/>
  <c r="EK221" i="18"/>
  <c r="EK222" i="18"/>
  <c r="EK223" i="18"/>
  <c r="EK224" i="18"/>
  <c r="EK225" i="18"/>
  <c r="EK226" i="18"/>
  <c r="EK227" i="18"/>
  <c r="EK228" i="18"/>
  <c r="EK229" i="18"/>
  <c r="EK230" i="18"/>
  <c r="EK231" i="18"/>
  <c r="EK232" i="18"/>
  <c r="EK233" i="18"/>
  <c r="EK234" i="18"/>
  <c r="EK235" i="18"/>
  <c r="EK236" i="18"/>
  <c r="EK237" i="18"/>
  <c r="EK238" i="18"/>
  <c r="EK239" i="18"/>
  <c r="EK240" i="18"/>
  <c r="EK241" i="18"/>
  <c r="EK242" i="18"/>
  <c r="EK243" i="18"/>
  <c r="EK244" i="18"/>
  <c r="EK245" i="18"/>
  <c r="EK246" i="18"/>
  <c r="EK247" i="18"/>
  <c r="EK248" i="18"/>
  <c r="EK249" i="18"/>
  <c r="EK250" i="18"/>
  <c r="EK251" i="18"/>
  <c r="EK252" i="18"/>
  <c r="EK253" i="18"/>
  <c r="EK254" i="18"/>
  <c r="EK255" i="18"/>
  <c r="EK256" i="18"/>
  <c r="EK257" i="18"/>
  <c r="EK258" i="18"/>
  <c r="EK259" i="18"/>
  <c r="EK260" i="18"/>
  <c r="EK261" i="18"/>
  <c r="EK262" i="18"/>
  <c r="EK263" i="18"/>
  <c r="EK264" i="18"/>
  <c r="EK265" i="18"/>
  <c r="EK266" i="18"/>
  <c r="EK267" i="18"/>
  <c r="EK268" i="18"/>
  <c r="EK269" i="18"/>
  <c r="EK270" i="18"/>
  <c r="EK271" i="18"/>
  <c r="EK272" i="18"/>
  <c r="EK273" i="18"/>
  <c r="EK274" i="18"/>
  <c r="EK275" i="18"/>
  <c r="EK276" i="18"/>
  <c r="EK277" i="18"/>
  <c r="EK278" i="18"/>
  <c r="EK279" i="18"/>
  <c r="EK280" i="18"/>
  <c r="EK281" i="18"/>
  <c r="EK282" i="18"/>
  <c r="EK283" i="18"/>
  <c r="EK284" i="18"/>
  <c r="EK285" i="18"/>
  <c r="EK286" i="18"/>
  <c r="EK287" i="18"/>
  <c r="EK288" i="18"/>
  <c r="EK289" i="18"/>
  <c r="EK290" i="18"/>
  <c r="EK291" i="18"/>
  <c r="EK292" i="18"/>
  <c r="EK293" i="18"/>
  <c r="EK294" i="18"/>
  <c r="EK295" i="18"/>
  <c r="EK296" i="18"/>
  <c r="EK297" i="18"/>
  <c r="EK298" i="18"/>
  <c r="EK299" i="18"/>
  <c r="EK300" i="18"/>
  <c r="EK301" i="18"/>
  <c r="EK302" i="18"/>
  <c r="EK303" i="18"/>
  <c r="EK304" i="18"/>
  <c r="EK305" i="18"/>
  <c r="EK306" i="18"/>
  <c r="EK307" i="18"/>
  <c r="EK308" i="18"/>
  <c r="EK309" i="18"/>
  <c r="EK310" i="18"/>
  <c r="EK311" i="18"/>
  <c r="EK312" i="18"/>
  <c r="EK313" i="18"/>
  <c r="EK314" i="18"/>
  <c r="EK315" i="18"/>
  <c r="EK316" i="18"/>
  <c r="EK317" i="18"/>
  <c r="EK318" i="18"/>
  <c r="EK319" i="18"/>
  <c r="EK320" i="18"/>
  <c r="EK321" i="18"/>
  <c r="EK322" i="18"/>
  <c r="EK323" i="18"/>
  <c r="EK324" i="18"/>
  <c r="EK325" i="18"/>
  <c r="EK326" i="18"/>
  <c r="EK327" i="18"/>
  <c r="EK328" i="18"/>
  <c r="EK329" i="18"/>
  <c r="EK330" i="18"/>
  <c r="EK331" i="18"/>
  <c r="EK332" i="18"/>
  <c r="EK333" i="18"/>
  <c r="EK334" i="18"/>
  <c r="EK335" i="18"/>
  <c r="EK336" i="18"/>
  <c r="DU35" i="18"/>
  <c r="DU36" i="18"/>
  <c r="DU37" i="18"/>
  <c r="DU38" i="18"/>
  <c r="DU39" i="18"/>
  <c r="DU40" i="18"/>
  <c r="DU41" i="18"/>
  <c r="DU42" i="18"/>
  <c r="DU43" i="18"/>
  <c r="DU44" i="18"/>
  <c r="DU45" i="18"/>
  <c r="DU46" i="18"/>
  <c r="DU47" i="18"/>
  <c r="DU48" i="18"/>
  <c r="DU49" i="18"/>
  <c r="DU50" i="18"/>
  <c r="DU51" i="18"/>
  <c r="DU52" i="18"/>
  <c r="DU53" i="18"/>
  <c r="DU54" i="18"/>
  <c r="DU55" i="18"/>
  <c r="DU56" i="18"/>
  <c r="DU57" i="18"/>
  <c r="DU58" i="18"/>
  <c r="DU59" i="18"/>
  <c r="DU60" i="18"/>
  <c r="DU61" i="18"/>
  <c r="DU62" i="18"/>
  <c r="DU63" i="18"/>
  <c r="DU64" i="18"/>
  <c r="DU65" i="18"/>
  <c r="DU66" i="18"/>
  <c r="DU67" i="18"/>
  <c r="DU68" i="18"/>
  <c r="DU69" i="18"/>
  <c r="DU70" i="18"/>
  <c r="DU71" i="18"/>
  <c r="DU72" i="18"/>
  <c r="DU73" i="18"/>
  <c r="DU74" i="18"/>
  <c r="DU75" i="18"/>
  <c r="DU76" i="18"/>
  <c r="DU77" i="18"/>
  <c r="DU78" i="18"/>
  <c r="DU79" i="18"/>
  <c r="DU80" i="18"/>
  <c r="DU81" i="18"/>
  <c r="DU82" i="18"/>
  <c r="DU83" i="18"/>
  <c r="DU84" i="18"/>
  <c r="DU85" i="18"/>
  <c r="DU86" i="18"/>
  <c r="DU87" i="18"/>
  <c r="DU88" i="18"/>
  <c r="DU89" i="18"/>
  <c r="DU90" i="18"/>
  <c r="DU91" i="18"/>
  <c r="DU92" i="18"/>
  <c r="DU93" i="18"/>
  <c r="DU94" i="18"/>
  <c r="DU95" i="18"/>
  <c r="DU96" i="18"/>
  <c r="DU97" i="18"/>
  <c r="DU98" i="18"/>
  <c r="DU99" i="18"/>
  <c r="DU100" i="18"/>
  <c r="DU101" i="18"/>
  <c r="DU102" i="18"/>
  <c r="DU103" i="18"/>
  <c r="DU104" i="18"/>
  <c r="DU105" i="18"/>
  <c r="DU106" i="18"/>
  <c r="DU107" i="18"/>
  <c r="DU108" i="18"/>
  <c r="DU109" i="18"/>
  <c r="DU110" i="18"/>
  <c r="DU111" i="18"/>
  <c r="DU112" i="18"/>
  <c r="DU113" i="18"/>
  <c r="DU114" i="18"/>
  <c r="DU115" i="18"/>
  <c r="DU116" i="18"/>
  <c r="DU117" i="18"/>
  <c r="DU118" i="18"/>
  <c r="DU119" i="18"/>
  <c r="DU120" i="18"/>
  <c r="DU121" i="18"/>
  <c r="DU122" i="18"/>
  <c r="DU123" i="18"/>
  <c r="DU124" i="18"/>
  <c r="DU125" i="18"/>
  <c r="DU126" i="18"/>
  <c r="DU127" i="18"/>
  <c r="DU128" i="18"/>
  <c r="DU129" i="18"/>
  <c r="DU130" i="18"/>
  <c r="DU131" i="18"/>
  <c r="DU132" i="18"/>
  <c r="DU133" i="18"/>
  <c r="DU134" i="18"/>
  <c r="DU135" i="18"/>
  <c r="DU136" i="18"/>
  <c r="DU137" i="18"/>
  <c r="DU138" i="18"/>
  <c r="DU139" i="18"/>
  <c r="DU140" i="18"/>
  <c r="DU141" i="18"/>
  <c r="DU142" i="18"/>
  <c r="DU143" i="18"/>
  <c r="DU144" i="18"/>
  <c r="DU145" i="18"/>
  <c r="DU146" i="18"/>
  <c r="DU147" i="18"/>
  <c r="DU148" i="18"/>
  <c r="DU149" i="18"/>
  <c r="DU150" i="18"/>
  <c r="DU151" i="18"/>
  <c r="DU152" i="18"/>
  <c r="DU153" i="18"/>
  <c r="DU154" i="18"/>
  <c r="DU155" i="18"/>
  <c r="DU156" i="18"/>
  <c r="DU157" i="18"/>
  <c r="DU158" i="18"/>
  <c r="DU159" i="18"/>
  <c r="DU160" i="18"/>
  <c r="DU161" i="18"/>
  <c r="DU162" i="18"/>
  <c r="DU163" i="18"/>
  <c r="DU164" i="18"/>
  <c r="DU165" i="18"/>
  <c r="DU166" i="18"/>
  <c r="DU167" i="18"/>
  <c r="DU168" i="18"/>
  <c r="DU169" i="18"/>
  <c r="DU170" i="18"/>
  <c r="DU171" i="18"/>
  <c r="DU172" i="18"/>
  <c r="DU173" i="18"/>
  <c r="DU174" i="18"/>
  <c r="DU175" i="18"/>
  <c r="DU176" i="18"/>
  <c r="DU177" i="18"/>
  <c r="DU178" i="18"/>
  <c r="DU179" i="18"/>
  <c r="DU180" i="18"/>
  <c r="DU181" i="18"/>
  <c r="DU182" i="18"/>
  <c r="DU183" i="18"/>
  <c r="DU184" i="18"/>
  <c r="DU185" i="18"/>
  <c r="DU186" i="18"/>
  <c r="DU187" i="18"/>
  <c r="DU188" i="18"/>
  <c r="DU189" i="18"/>
  <c r="DU190" i="18"/>
  <c r="DU191" i="18"/>
  <c r="DU192" i="18"/>
  <c r="DU193" i="18"/>
  <c r="DU194" i="18"/>
  <c r="DU195" i="18"/>
  <c r="DU196" i="18"/>
  <c r="DU197" i="18"/>
  <c r="DU198" i="18"/>
  <c r="DU199" i="18"/>
  <c r="DU200" i="18"/>
  <c r="DU201" i="18"/>
  <c r="DU202" i="18"/>
  <c r="DU203" i="18"/>
  <c r="DU204" i="18"/>
  <c r="DU205" i="18"/>
  <c r="DU206" i="18"/>
  <c r="DU207" i="18"/>
  <c r="DU208" i="18"/>
  <c r="DU209" i="18"/>
  <c r="DU210" i="18"/>
  <c r="DU211" i="18"/>
  <c r="DU212" i="18"/>
  <c r="DU213" i="18"/>
  <c r="DU214" i="18"/>
  <c r="DU215" i="18"/>
  <c r="DU216" i="18"/>
  <c r="DU217" i="18"/>
  <c r="DU218" i="18"/>
  <c r="DU219" i="18"/>
  <c r="DU220" i="18"/>
  <c r="DU221" i="18"/>
  <c r="DU222" i="18"/>
  <c r="DU223" i="18"/>
  <c r="DU224" i="18"/>
  <c r="DU225" i="18"/>
  <c r="DU226" i="18"/>
  <c r="DU227" i="18"/>
  <c r="DU228" i="18"/>
  <c r="DU229" i="18"/>
  <c r="DU230" i="18"/>
  <c r="DU231" i="18"/>
  <c r="DU232" i="18"/>
  <c r="DU233" i="18"/>
  <c r="DU234" i="18"/>
  <c r="DU235" i="18"/>
  <c r="DU236" i="18"/>
  <c r="DU237" i="18"/>
  <c r="DU238" i="18"/>
  <c r="DU239" i="18"/>
  <c r="DU240" i="18"/>
  <c r="DU241" i="18"/>
  <c r="DU242" i="18"/>
  <c r="DU243" i="18"/>
  <c r="DU244" i="18"/>
  <c r="DU245" i="18"/>
  <c r="DU246" i="18"/>
  <c r="DU247" i="18"/>
  <c r="DU248" i="18"/>
  <c r="DU249" i="18"/>
  <c r="DU250" i="18"/>
  <c r="DU251" i="18"/>
  <c r="DU252" i="18"/>
  <c r="DU253" i="18"/>
  <c r="DU254" i="18"/>
  <c r="DU255" i="18"/>
  <c r="DU256" i="18"/>
  <c r="DU257" i="18"/>
  <c r="DU258" i="18"/>
  <c r="DU259" i="18"/>
  <c r="DU260" i="18"/>
  <c r="DU261" i="18"/>
  <c r="DU262" i="18"/>
  <c r="DU263" i="18"/>
  <c r="DU264" i="18"/>
  <c r="DU265" i="18"/>
  <c r="DU266" i="18"/>
  <c r="DU267" i="18"/>
  <c r="DU268" i="18"/>
  <c r="DU269" i="18"/>
  <c r="DU270" i="18"/>
  <c r="DU271" i="18"/>
  <c r="DU272" i="18"/>
  <c r="DU273" i="18"/>
  <c r="DU274" i="18"/>
  <c r="DU275" i="18"/>
  <c r="DU276" i="18"/>
  <c r="DU277" i="18"/>
  <c r="DU278" i="18"/>
  <c r="DU279" i="18"/>
  <c r="DU280" i="18"/>
  <c r="DU281" i="18"/>
  <c r="DU282" i="18"/>
  <c r="DU283" i="18"/>
  <c r="DU284" i="18"/>
  <c r="DU285" i="18"/>
  <c r="DU286" i="18"/>
  <c r="DU287" i="18"/>
  <c r="DU288" i="18"/>
  <c r="DU289" i="18"/>
  <c r="DU290" i="18"/>
  <c r="DU291" i="18"/>
  <c r="DU292" i="18"/>
  <c r="DU293" i="18"/>
  <c r="DU294" i="18"/>
  <c r="DU295" i="18"/>
  <c r="DU296" i="18"/>
  <c r="DU297" i="18"/>
  <c r="DU298" i="18"/>
  <c r="DU299" i="18"/>
  <c r="DU300" i="18"/>
  <c r="DU301" i="18"/>
  <c r="DU302" i="18"/>
  <c r="DU303" i="18"/>
  <c r="DU304" i="18"/>
  <c r="DU305" i="18"/>
  <c r="DU306" i="18"/>
  <c r="DU307" i="18"/>
  <c r="DU308" i="18"/>
  <c r="DU309" i="18"/>
  <c r="DU310" i="18"/>
  <c r="DU311" i="18"/>
  <c r="DU312" i="18"/>
  <c r="DU313" i="18"/>
  <c r="DU314" i="18"/>
  <c r="DU315" i="18"/>
  <c r="DU316" i="18"/>
  <c r="DU317" i="18"/>
  <c r="DU318" i="18"/>
  <c r="DU319" i="18"/>
  <c r="DU320" i="18"/>
  <c r="DU321" i="18"/>
  <c r="DU322" i="18"/>
  <c r="DU323" i="18"/>
  <c r="DU324" i="18"/>
  <c r="DU325" i="18"/>
  <c r="DU326" i="18"/>
  <c r="DU327" i="18"/>
  <c r="DU328" i="18"/>
  <c r="DU329" i="18"/>
  <c r="DU330" i="18"/>
  <c r="DU331" i="18"/>
  <c r="DU332" i="18"/>
  <c r="DU333" i="18"/>
  <c r="DU334" i="18"/>
  <c r="DU335" i="18"/>
  <c r="DU336" i="18"/>
  <c r="DU12" i="18"/>
  <c r="DU13" i="18"/>
  <c r="DU14" i="18"/>
  <c r="DU15" i="18"/>
  <c r="DU16" i="18"/>
  <c r="DU17" i="18"/>
  <c r="DU18" i="18"/>
  <c r="DU19" i="18"/>
  <c r="DU20" i="18"/>
  <c r="DU21" i="18"/>
  <c r="DU22" i="18"/>
  <c r="DU23" i="18"/>
  <c r="DU24" i="18"/>
  <c r="DU25" i="18"/>
  <c r="DU26" i="18"/>
  <c r="DU27" i="18"/>
  <c r="DU28" i="18"/>
  <c r="DU29" i="18"/>
  <c r="DU30" i="18"/>
  <c r="DU31" i="18"/>
  <c r="DU32" i="18"/>
  <c r="DU33" i="18"/>
  <c r="DU34" i="18"/>
  <c r="DE12" i="18"/>
  <c r="DE13" i="18"/>
  <c r="DE14" i="18"/>
  <c r="DE15" i="18"/>
  <c r="DE16" i="18"/>
  <c r="DE17" i="18"/>
  <c r="DE18" i="18"/>
  <c r="DE19" i="18"/>
  <c r="DE20" i="18"/>
  <c r="DE21" i="18"/>
  <c r="DE22" i="18"/>
  <c r="DE23" i="18"/>
  <c r="DE24" i="18"/>
  <c r="DE25" i="18"/>
  <c r="DE26" i="18"/>
  <c r="DE27" i="18"/>
  <c r="DE28" i="18"/>
  <c r="DE29" i="18"/>
  <c r="DE30" i="18"/>
  <c r="DE31" i="18"/>
  <c r="DE32" i="18"/>
  <c r="DE33" i="18"/>
  <c r="DE34" i="18"/>
  <c r="DE35" i="18"/>
  <c r="DE36" i="18"/>
  <c r="DE37" i="18"/>
  <c r="DE38" i="18"/>
  <c r="DE39" i="18"/>
  <c r="DE40" i="18"/>
  <c r="DE41" i="18"/>
  <c r="DE42" i="18"/>
  <c r="DE43" i="18"/>
  <c r="DE44" i="18"/>
  <c r="DE45" i="18"/>
  <c r="DE46" i="18"/>
  <c r="DE47" i="18"/>
  <c r="DE48" i="18"/>
  <c r="DE49" i="18"/>
  <c r="DE50" i="18"/>
  <c r="DE51" i="18"/>
  <c r="DE52" i="18"/>
  <c r="DE53" i="18"/>
  <c r="DE54" i="18"/>
  <c r="DE55" i="18"/>
  <c r="DE56" i="18"/>
  <c r="DE57" i="18"/>
  <c r="DE58" i="18"/>
  <c r="DE59" i="18"/>
  <c r="DE60" i="18"/>
  <c r="DE61" i="18"/>
  <c r="DE62" i="18"/>
  <c r="DE63" i="18"/>
  <c r="DE64" i="18"/>
  <c r="DE65" i="18"/>
  <c r="DE66" i="18"/>
  <c r="DE67" i="18"/>
  <c r="DE68" i="18"/>
  <c r="DE69" i="18"/>
  <c r="DE70" i="18"/>
  <c r="DE71" i="18"/>
  <c r="DE72" i="18"/>
  <c r="DE73" i="18"/>
  <c r="DE74" i="18"/>
  <c r="DE75" i="18"/>
  <c r="DE76" i="18"/>
  <c r="DE77" i="18"/>
  <c r="DE78" i="18"/>
  <c r="DE79" i="18"/>
  <c r="DE80" i="18"/>
  <c r="DE81" i="18"/>
  <c r="DE82" i="18"/>
  <c r="DE83" i="18"/>
  <c r="DE84" i="18"/>
  <c r="DE85" i="18"/>
  <c r="DE86" i="18"/>
  <c r="DE87" i="18"/>
  <c r="DE88" i="18"/>
  <c r="DE89" i="18"/>
  <c r="DE90" i="18"/>
  <c r="DE91" i="18"/>
  <c r="DE92" i="18"/>
  <c r="DE93" i="18"/>
  <c r="DE94" i="18"/>
  <c r="DE95" i="18"/>
  <c r="DE96" i="18"/>
  <c r="DE97" i="18"/>
  <c r="DE98" i="18"/>
  <c r="DE99" i="18"/>
  <c r="DE100" i="18"/>
  <c r="DE101" i="18"/>
  <c r="DE102" i="18"/>
  <c r="DE103" i="18"/>
  <c r="DE104" i="18"/>
  <c r="DE105" i="18"/>
  <c r="DE106" i="18"/>
  <c r="DE107" i="18"/>
  <c r="DE108" i="18"/>
  <c r="DE109" i="18"/>
  <c r="DE110" i="18"/>
  <c r="DE111" i="18"/>
  <c r="DE112" i="18"/>
  <c r="DE113" i="18"/>
  <c r="DE114" i="18"/>
  <c r="DE115" i="18"/>
  <c r="DE116" i="18"/>
  <c r="DE117" i="18"/>
  <c r="DE118" i="18"/>
  <c r="DE119" i="18"/>
  <c r="DE120" i="18"/>
  <c r="DE121" i="18"/>
  <c r="DE122" i="18"/>
  <c r="DE123" i="18"/>
  <c r="DE124" i="18"/>
  <c r="DE125" i="18"/>
  <c r="DE126" i="18"/>
  <c r="DE127" i="18"/>
  <c r="DE128" i="18"/>
  <c r="DE129" i="18"/>
  <c r="DE130" i="18"/>
  <c r="DE131" i="18"/>
  <c r="DE132" i="18"/>
  <c r="DE133" i="18"/>
  <c r="DE134" i="18"/>
  <c r="DE135" i="18"/>
  <c r="DE136" i="18"/>
  <c r="DE137" i="18"/>
  <c r="DE138" i="18"/>
  <c r="DE139" i="18"/>
  <c r="DE140" i="18"/>
  <c r="DE141" i="18"/>
  <c r="DE142" i="18"/>
  <c r="DE143" i="18"/>
  <c r="DE144" i="18"/>
  <c r="DE145" i="18"/>
  <c r="DE146" i="18"/>
  <c r="DE147" i="18"/>
  <c r="DE148" i="18"/>
  <c r="DE149" i="18"/>
  <c r="DE150" i="18"/>
  <c r="DE151" i="18"/>
  <c r="DE152" i="18"/>
  <c r="DE153" i="18"/>
  <c r="DE154" i="18"/>
  <c r="DE155" i="18"/>
  <c r="DE156" i="18"/>
  <c r="DE157" i="18"/>
  <c r="DE158" i="18"/>
  <c r="DE159" i="18"/>
  <c r="DE160" i="18"/>
  <c r="DE161" i="18"/>
  <c r="DE162" i="18"/>
  <c r="DE163" i="18"/>
  <c r="DE164" i="18"/>
  <c r="DE165" i="18"/>
  <c r="DE166" i="18"/>
  <c r="DE167" i="18"/>
  <c r="DE168" i="18"/>
  <c r="DE169" i="18"/>
  <c r="DE170" i="18"/>
  <c r="DE171" i="18"/>
  <c r="DE172" i="18"/>
  <c r="DE173" i="18"/>
  <c r="DE174" i="18"/>
  <c r="DE175" i="18"/>
  <c r="DE176" i="18"/>
  <c r="DE177" i="18"/>
  <c r="DE178" i="18"/>
  <c r="DE179" i="18"/>
  <c r="DE180" i="18"/>
  <c r="DE181" i="18"/>
  <c r="DE182" i="18"/>
  <c r="DE183" i="18"/>
  <c r="DE184" i="18"/>
  <c r="DE185" i="18"/>
  <c r="DE186" i="18"/>
  <c r="DE187" i="18"/>
  <c r="DE188" i="18"/>
  <c r="DE189" i="18"/>
  <c r="DE190" i="18"/>
  <c r="DE191" i="18"/>
  <c r="DE192" i="18"/>
  <c r="DE193" i="18"/>
  <c r="DE194" i="18"/>
  <c r="DE195" i="18"/>
  <c r="DE196" i="18"/>
  <c r="DE197" i="18"/>
  <c r="DE198" i="18"/>
  <c r="DE199" i="18"/>
  <c r="DE200" i="18"/>
  <c r="DE201" i="18"/>
  <c r="DE202" i="18"/>
  <c r="DE203" i="18"/>
  <c r="DE204" i="18"/>
  <c r="DE205" i="18"/>
  <c r="DE206" i="18"/>
  <c r="DE207" i="18"/>
  <c r="DE208" i="18"/>
  <c r="DE209" i="18"/>
  <c r="DE210" i="18"/>
  <c r="DE211" i="18"/>
  <c r="DE212" i="18"/>
  <c r="DE213" i="18"/>
  <c r="DE214" i="18"/>
  <c r="DE215" i="18"/>
  <c r="DE216" i="18"/>
  <c r="DE217" i="18"/>
  <c r="DE218" i="18"/>
  <c r="DE219" i="18"/>
  <c r="DE220" i="18"/>
  <c r="DE221" i="18"/>
  <c r="DE222" i="18"/>
  <c r="DE223" i="18"/>
  <c r="DE224" i="18"/>
  <c r="DE225" i="18"/>
  <c r="DE226" i="18"/>
  <c r="DE227" i="18"/>
  <c r="DE228" i="18"/>
  <c r="DE229" i="18"/>
  <c r="DE230" i="18"/>
  <c r="DE231" i="18"/>
  <c r="DE232" i="18"/>
  <c r="DE233" i="18"/>
  <c r="DE234" i="18"/>
  <c r="DE235" i="18"/>
  <c r="DE236" i="18"/>
  <c r="DE237" i="18"/>
  <c r="DE238" i="18"/>
  <c r="DE239" i="18"/>
  <c r="DE240" i="18"/>
  <c r="DE241" i="18"/>
  <c r="DE242" i="18"/>
  <c r="DE243" i="18"/>
  <c r="DE244" i="18"/>
  <c r="DE245" i="18"/>
  <c r="DE246" i="18"/>
  <c r="DE247" i="18"/>
  <c r="DE248" i="18"/>
  <c r="DE249" i="18"/>
  <c r="DE250" i="18"/>
  <c r="DE251" i="18"/>
  <c r="DE252" i="18"/>
  <c r="DE253" i="18"/>
  <c r="DE254" i="18"/>
  <c r="DE255" i="18"/>
  <c r="DE256" i="18"/>
  <c r="DE257" i="18"/>
  <c r="DE258" i="18"/>
  <c r="DE259" i="18"/>
  <c r="DE260" i="18"/>
  <c r="DE261" i="18"/>
  <c r="DE262" i="18"/>
  <c r="DE263" i="18"/>
  <c r="DE264" i="18"/>
  <c r="DE265" i="18"/>
  <c r="DE266" i="18"/>
  <c r="DE267" i="18"/>
  <c r="DE268" i="18"/>
  <c r="DE269" i="18"/>
  <c r="DE270" i="18"/>
  <c r="DE271" i="18"/>
  <c r="DE272" i="18"/>
  <c r="DE273" i="18"/>
  <c r="DE274" i="18"/>
  <c r="DE275" i="18"/>
  <c r="DE276" i="18"/>
  <c r="DE277" i="18"/>
  <c r="DE278" i="18"/>
  <c r="DE279" i="18"/>
  <c r="DE280" i="18"/>
  <c r="DE281" i="18"/>
  <c r="DE282" i="18"/>
  <c r="DE283" i="18"/>
  <c r="DE284" i="18"/>
  <c r="DE285" i="18"/>
  <c r="DE286" i="18"/>
  <c r="DE287" i="18"/>
  <c r="DE288" i="18"/>
  <c r="DE289" i="18"/>
  <c r="DE290" i="18"/>
  <c r="DE291" i="18"/>
  <c r="DE292" i="18"/>
  <c r="DE293" i="18"/>
  <c r="DE294" i="18"/>
  <c r="DE295" i="18"/>
  <c r="DE296" i="18"/>
  <c r="DE297" i="18"/>
  <c r="DE298" i="18"/>
  <c r="DE299" i="18"/>
  <c r="DE300" i="18"/>
  <c r="DE301" i="18"/>
  <c r="DE302" i="18"/>
  <c r="DE303" i="18"/>
  <c r="DE304" i="18"/>
  <c r="DE305" i="18"/>
  <c r="DE306" i="18"/>
  <c r="DE307" i="18"/>
  <c r="DE308" i="18"/>
  <c r="DE309" i="18"/>
  <c r="DE310" i="18"/>
  <c r="DE311" i="18"/>
  <c r="DE312" i="18"/>
  <c r="DE313" i="18"/>
  <c r="DE314" i="18"/>
  <c r="DE315" i="18"/>
  <c r="DE316" i="18"/>
  <c r="DE317" i="18"/>
  <c r="DE318" i="18"/>
  <c r="DE319" i="18"/>
  <c r="DE320" i="18"/>
  <c r="DE321" i="18"/>
  <c r="DE322" i="18"/>
  <c r="DE323" i="18"/>
  <c r="DE324" i="18"/>
  <c r="DE325" i="18"/>
  <c r="DE326" i="18"/>
  <c r="DE327" i="18"/>
  <c r="DE328" i="18"/>
  <c r="DE329" i="18"/>
  <c r="DE330" i="18"/>
  <c r="DE331" i="18"/>
  <c r="DE332" i="18"/>
  <c r="DE333" i="18"/>
  <c r="DE334" i="18"/>
  <c r="DE335" i="18"/>
  <c r="DE336" i="18"/>
  <c r="CO12" i="18"/>
  <c r="CO13" i="18"/>
  <c r="CO14" i="18"/>
  <c r="CO15" i="18"/>
  <c r="CO16" i="18"/>
  <c r="CO17" i="18"/>
  <c r="CO18" i="18"/>
  <c r="CO19" i="18"/>
  <c r="CO20" i="18"/>
  <c r="CO21" i="18"/>
  <c r="CO22" i="18"/>
  <c r="CO23" i="18"/>
  <c r="CO24" i="18"/>
  <c r="CO25" i="18"/>
  <c r="CO26" i="18"/>
  <c r="CO27" i="18"/>
  <c r="CO28" i="18"/>
  <c r="CO29" i="18"/>
  <c r="CO30" i="18"/>
  <c r="CO31" i="18"/>
  <c r="CO32" i="18"/>
  <c r="CO33" i="18"/>
  <c r="CO34" i="18"/>
  <c r="CO35" i="18"/>
  <c r="CO36" i="18"/>
  <c r="CO37" i="18"/>
  <c r="CO38" i="18"/>
  <c r="CO39" i="18"/>
  <c r="CO40" i="18"/>
  <c r="CO41" i="18"/>
  <c r="CO42" i="18"/>
  <c r="CO43" i="18"/>
  <c r="CO44" i="18"/>
  <c r="CO45" i="18"/>
  <c r="CO46" i="18"/>
  <c r="CO47" i="18"/>
  <c r="CO48" i="18"/>
  <c r="CO49" i="18"/>
  <c r="CO50" i="18"/>
  <c r="CO51" i="18"/>
  <c r="CO52" i="18"/>
  <c r="CO53" i="18"/>
  <c r="CO54" i="18"/>
  <c r="CO55" i="18"/>
  <c r="CO56" i="18"/>
  <c r="CO57" i="18"/>
  <c r="CO58" i="18"/>
  <c r="CO59" i="18"/>
  <c r="CO60" i="18"/>
  <c r="CO61" i="18"/>
  <c r="CO62" i="18"/>
  <c r="CO63" i="18"/>
  <c r="CO64" i="18"/>
  <c r="CO65" i="18"/>
  <c r="CO66" i="18"/>
  <c r="CO67" i="18"/>
  <c r="CO68" i="18"/>
  <c r="CO69" i="18"/>
  <c r="CO70" i="18"/>
  <c r="CO71" i="18"/>
  <c r="CO72" i="18"/>
  <c r="CO73" i="18"/>
  <c r="CO74" i="18"/>
  <c r="CO75" i="18"/>
  <c r="CO76" i="18"/>
  <c r="CO77" i="18"/>
  <c r="CO78" i="18"/>
  <c r="CO79" i="18"/>
  <c r="CO80" i="18"/>
  <c r="CO81" i="18"/>
  <c r="CO82" i="18"/>
  <c r="CO83" i="18"/>
  <c r="CO84" i="18"/>
  <c r="CO85" i="18"/>
  <c r="CO86" i="18"/>
  <c r="CO87" i="18"/>
  <c r="CO88" i="18"/>
  <c r="CO89" i="18"/>
  <c r="CO90" i="18"/>
  <c r="CO91" i="18"/>
  <c r="CO92" i="18"/>
  <c r="CO93" i="18"/>
  <c r="CO94" i="18"/>
  <c r="CO95" i="18"/>
  <c r="CO96" i="18"/>
  <c r="CO97" i="18"/>
  <c r="CO98" i="18"/>
  <c r="CO99" i="18"/>
  <c r="CO100" i="18"/>
  <c r="CO101" i="18"/>
  <c r="CO102" i="18"/>
  <c r="CO103" i="18"/>
  <c r="CO104" i="18"/>
  <c r="CO105" i="18"/>
  <c r="CO106" i="18"/>
  <c r="CO107" i="18"/>
  <c r="CO108" i="18"/>
  <c r="CO109" i="18"/>
  <c r="CO110" i="18"/>
  <c r="CO111" i="18"/>
  <c r="CO112" i="18"/>
  <c r="CO113" i="18"/>
  <c r="CO114" i="18"/>
  <c r="CO115" i="18"/>
  <c r="CO116" i="18"/>
  <c r="CO117" i="18"/>
  <c r="CO118" i="18"/>
  <c r="CO119" i="18"/>
  <c r="CO120" i="18"/>
  <c r="CO121" i="18"/>
  <c r="CO122" i="18"/>
  <c r="CO123" i="18"/>
  <c r="CO124" i="18"/>
  <c r="CO125" i="18"/>
  <c r="CO126" i="18"/>
  <c r="CO127" i="18"/>
  <c r="CO128" i="18"/>
  <c r="CO129" i="18"/>
  <c r="CO130" i="18"/>
  <c r="CO131" i="18"/>
  <c r="CO132" i="18"/>
  <c r="CO133" i="18"/>
  <c r="CO134" i="18"/>
  <c r="CO135" i="18"/>
  <c r="CO136" i="18"/>
  <c r="CO137" i="18"/>
  <c r="CO138" i="18"/>
  <c r="CO139" i="18"/>
  <c r="CO140" i="18"/>
  <c r="CO141" i="18"/>
  <c r="CO142" i="18"/>
  <c r="CO143" i="18"/>
  <c r="CO144" i="18"/>
  <c r="CO145" i="18"/>
  <c r="CO146" i="18"/>
  <c r="CO147" i="18"/>
  <c r="CO148" i="18"/>
  <c r="CO149" i="18"/>
  <c r="CO150" i="18"/>
  <c r="CO151" i="18"/>
  <c r="CO152" i="18"/>
  <c r="CO153" i="18"/>
  <c r="CO154" i="18"/>
  <c r="CO155" i="18"/>
  <c r="CO156" i="18"/>
  <c r="CO157" i="18"/>
  <c r="CO158" i="18"/>
  <c r="CO159" i="18"/>
  <c r="CO160" i="18"/>
  <c r="CO161" i="18"/>
  <c r="CO162" i="18"/>
  <c r="CO163" i="18"/>
  <c r="CO164" i="18"/>
  <c r="CO165" i="18"/>
  <c r="CO166" i="18"/>
  <c r="CO167" i="18"/>
  <c r="CO168" i="18"/>
  <c r="CO169" i="18"/>
  <c r="CO170" i="18"/>
  <c r="CO171" i="18"/>
  <c r="CO172" i="18"/>
  <c r="CO173" i="18"/>
  <c r="CO174" i="18"/>
  <c r="CO175" i="18"/>
  <c r="CO176" i="18"/>
  <c r="CO177" i="18"/>
  <c r="CO178" i="18"/>
  <c r="CO179" i="18"/>
  <c r="CO180" i="18"/>
  <c r="CO181" i="18"/>
  <c r="CO182" i="18"/>
  <c r="CO183" i="18"/>
  <c r="CO184" i="18"/>
  <c r="CO185" i="18"/>
  <c r="CO186" i="18"/>
  <c r="CO187" i="18"/>
  <c r="CO188" i="18"/>
  <c r="CO189" i="18"/>
  <c r="CO190" i="18"/>
  <c r="CO191" i="18"/>
  <c r="CO192" i="18"/>
  <c r="CO193" i="18"/>
  <c r="CO194" i="18"/>
  <c r="CO195" i="18"/>
  <c r="CO196" i="18"/>
  <c r="CO197" i="18"/>
  <c r="CO198" i="18"/>
  <c r="CO199" i="18"/>
  <c r="CO200" i="18"/>
  <c r="CO201" i="18"/>
  <c r="CO202" i="18"/>
  <c r="CO203" i="18"/>
  <c r="CO204" i="18"/>
  <c r="CO205" i="18"/>
  <c r="CO206" i="18"/>
  <c r="CO207" i="18"/>
  <c r="CO208" i="18"/>
  <c r="CO209" i="18"/>
  <c r="CO210" i="18"/>
  <c r="CO211" i="18"/>
  <c r="CO212" i="18"/>
  <c r="CO213" i="18"/>
  <c r="CO214" i="18"/>
  <c r="CO215" i="18"/>
  <c r="CO216" i="18"/>
  <c r="CO217" i="18"/>
  <c r="CO218" i="18"/>
  <c r="CO219" i="18"/>
  <c r="CO220" i="18"/>
  <c r="CO221" i="18"/>
  <c r="CO222" i="18"/>
  <c r="CO223" i="18"/>
  <c r="CO224" i="18"/>
  <c r="CO225" i="18"/>
  <c r="CO226" i="18"/>
  <c r="CO227" i="18"/>
  <c r="CO228" i="18"/>
  <c r="CO229" i="18"/>
  <c r="CO230" i="18"/>
  <c r="CO231" i="18"/>
  <c r="CO232" i="18"/>
  <c r="CO233" i="18"/>
  <c r="CO234" i="18"/>
  <c r="CO235" i="18"/>
  <c r="CO236" i="18"/>
  <c r="CO237" i="18"/>
  <c r="CO238" i="18"/>
  <c r="CO239" i="18"/>
  <c r="CO240" i="18"/>
  <c r="CO241" i="18"/>
  <c r="CO242" i="18"/>
  <c r="CO243" i="18"/>
  <c r="CO244" i="18"/>
  <c r="CO245" i="18"/>
  <c r="CO246" i="18"/>
  <c r="CO247" i="18"/>
  <c r="CO248" i="18"/>
  <c r="CO249" i="18"/>
  <c r="CO250" i="18"/>
  <c r="CO251" i="18"/>
  <c r="CO252" i="18"/>
  <c r="CO253" i="18"/>
  <c r="CO254" i="18"/>
  <c r="CO255" i="18"/>
  <c r="CO256" i="18"/>
  <c r="CO257" i="18"/>
  <c r="CO258" i="18"/>
  <c r="CO259" i="18"/>
  <c r="CO260" i="18"/>
  <c r="CO261" i="18"/>
  <c r="CO262" i="18"/>
  <c r="CO263" i="18"/>
  <c r="CO264" i="18"/>
  <c r="CO265" i="18"/>
  <c r="CO266" i="18"/>
  <c r="CO267" i="18"/>
  <c r="CO268" i="18"/>
  <c r="CO269" i="18"/>
  <c r="CO270" i="18"/>
  <c r="CO271" i="18"/>
  <c r="CO272" i="18"/>
  <c r="CO273" i="18"/>
  <c r="CO274" i="18"/>
  <c r="CO275" i="18"/>
  <c r="CO276" i="18"/>
  <c r="CO277" i="18"/>
  <c r="CO278" i="18"/>
  <c r="CO279" i="18"/>
  <c r="CO280" i="18"/>
  <c r="CO281" i="18"/>
  <c r="CO282" i="18"/>
  <c r="CO283" i="18"/>
  <c r="CO284" i="18"/>
  <c r="CO285" i="18"/>
  <c r="CO286" i="18"/>
  <c r="CO287" i="18"/>
  <c r="CO288" i="18"/>
  <c r="CO289" i="18"/>
  <c r="CO290" i="18"/>
  <c r="CO291" i="18"/>
  <c r="CO292" i="18"/>
  <c r="CO293" i="18"/>
  <c r="CO294" i="18"/>
  <c r="CO295" i="18"/>
  <c r="CO296" i="18"/>
  <c r="CO297" i="18"/>
  <c r="CO298" i="18"/>
  <c r="CO299" i="18"/>
  <c r="CO300" i="18"/>
  <c r="CO301" i="18"/>
  <c r="CO302" i="18"/>
  <c r="CO303" i="18"/>
  <c r="CO304" i="18"/>
  <c r="CO305" i="18"/>
  <c r="CO306" i="18"/>
  <c r="CO307" i="18"/>
  <c r="CO308" i="18"/>
  <c r="CO309" i="18"/>
  <c r="CO310" i="18"/>
  <c r="CO311" i="18"/>
  <c r="CO312" i="18"/>
  <c r="CO313" i="18"/>
  <c r="CO314" i="18"/>
  <c r="CO315" i="18"/>
  <c r="CO316" i="18"/>
  <c r="CO317" i="18"/>
  <c r="CO318" i="18"/>
  <c r="CO319" i="18"/>
  <c r="CO320" i="18"/>
  <c r="CO321" i="18"/>
  <c r="CO322" i="18"/>
  <c r="CO323" i="18"/>
  <c r="CO324" i="18"/>
  <c r="CO325" i="18"/>
  <c r="CO326" i="18"/>
  <c r="CO327" i="18"/>
  <c r="CO328" i="18"/>
  <c r="CO329" i="18"/>
  <c r="CO330" i="18"/>
  <c r="CO331" i="18"/>
  <c r="CO332" i="18"/>
  <c r="CO333" i="18"/>
  <c r="CO334" i="18"/>
  <c r="CO335" i="18"/>
  <c r="CO336" i="18"/>
  <c r="BY12" i="18"/>
  <c r="BY13" i="18"/>
  <c r="BY14" i="18"/>
  <c r="BY15" i="18"/>
  <c r="BY16" i="18"/>
  <c r="BY17" i="18"/>
  <c r="BY18" i="18"/>
  <c r="BY19" i="18"/>
  <c r="BY20" i="18"/>
  <c r="BY21" i="18"/>
  <c r="BY22" i="18"/>
  <c r="BY23" i="18"/>
  <c r="BY24" i="18"/>
  <c r="BY25" i="18"/>
  <c r="BY26" i="18"/>
  <c r="BY27" i="18"/>
  <c r="BY28" i="18"/>
  <c r="BY29" i="18"/>
  <c r="BY30" i="18"/>
  <c r="BY31" i="18"/>
  <c r="BY32" i="18"/>
  <c r="BY33" i="18"/>
  <c r="BY34" i="18"/>
  <c r="BY35" i="18"/>
  <c r="BY36" i="18"/>
  <c r="BY37" i="18"/>
  <c r="BY38" i="18"/>
  <c r="BY39" i="18"/>
  <c r="BY40" i="18"/>
  <c r="BY41" i="18"/>
  <c r="BY42" i="18"/>
  <c r="BY43" i="18"/>
  <c r="BY44" i="18"/>
  <c r="BY45" i="18"/>
  <c r="BY46" i="18"/>
  <c r="BY47" i="18"/>
  <c r="BY48" i="18"/>
  <c r="BY49" i="18"/>
  <c r="BY50" i="18"/>
  <c r="BY51" i="18"/>
  <c r="BY52" i="18"/>
  <c r="BY53" i="18"/>
  <c r="BY54" i="18"/>
  <c r="BY55" i="18"/>
  <c r="BY56" i="18"/>
  <c r="BY57" i="18"/>
  <c r="BY58" i="18"/>
  <c r="BY59" i="18"/>
  <c r="BY60" i="18"/>
  <c r="BY61" i="18"/>
  <c r="BY62" i="18"/>
  <c r="BY63" i="18"/>
  <c r="BY64" i="18"/>
  <c r="BY65" i="18"/>
  <c r="BY66" i="18"/>
  <c r="BY67" i="18"/>
  <c r="BY68" i="18"/>
  <c r="BY69" i="18"/>
  <c r="BY70" i="18"/>
  <c r="BY71" i="18"/>
  <c r="BY72" i="18"/>
  <c r="BY73" i="18"/>
  <c r="BY74" i="18"/>
  <c r="BY75" i="18"/>
  <c r="BY76" i="18"/>
  <c r="BY77" i="18"/>
  <c r="BY78" i="18"/>
  <c r="BY79" i="18"/>
  <c r="BY80" i="18"/>
  <c r="BY81" i="18"/>
  <c r="BY82" i="18"/>
  <c r="BY83" i="18"/>
  <c r="BY84" i="18"/>
  <c r="BY85" i="18"/>
  <c r="BY86" i="18"/>
  <c r="BY87" i="18"/>
  <c r="BY88" i="18"/>
  <c r="BY89" i="18"/>
  <c r="BY90" i="18"/>
  <c r="BY91" i="18"/>
  <c r="BY92" i="18"/>
  <c r="BY93" i="18"/>
  <c r="BY94" i="18"/>
  <c r="BY95" i="18"/>
  <c r="BY96" i="18"/>
  <c r="BY97" i="18"/>
  <c r="BY98" i="18"/>
  <c r="BY99" i="18"/>
  <c r="BY100" i="18"/>
  <c r="BY101" i="18"/>
  <c r="BY102" i="18"/>
  <c r="BY103" i="18"/>
  <c r="BY104" i="18"/>
  <c r="BY105" i="18"/>
  <c r="BY106" i="18"/>
  <c r="BY107" i="18"/>
  <c r="BY108" i="18"/>
  <c r="BY109" i="18"/>
  <c r="BY110" i="18"/>
  <c r="BY111" i="18"/>
  <c r="BY112" i="18"/>
  <c r="BY113" i="18"/>
  <c r="BY114" i="18"/>
  <c r="BY115" i="18"/>
  <c r="BY116" i="18"/>
  <c r="BY117" i="18"/>
  <c r="BY118" i="18"/>
  <c r="BY119" i="18"/>
  <c r="BY120" i="18"/>
  <c r="BY121" i="18"/>
  <c r="BY122" i="18"/>
  <c r="BY123" i="18"/>
  <c r="BY124" i="18"/>
  <c r="BY125" i="18"/>
  <c r="BY126" i="18"/>
  <c r="BY127" i="18"/>
  <c r="BY128" i="18"/>
  <c r="BY129" i="18"/>
  <c r="BY130" i="18"/>
  <c r="BY131" i="18"/>
  <c r="BY132" i="18"/>
  <c r="BY133" i="18"/>
  <c r="BY134" i="18"/>
  <c r="BY135" i="18"/>
  <c r="BY136" i="18"/>
  <c r="BY137" i="18"/>
  <c r="BY138" i="18"/>
  <c r="BY139" i="18"/>
  <c r="BY140" i="18"/>
  <c r="BY141" i="18"/>
  <c r="BY142" i="18"/>
  <c r="BY143" i="18"/>
  <c r="BY144" i="18"/>
  <c r="BY145" i="18"/>
  <c r="BY146" i="18"/>
  <c r="BY147" i="18"/>
  <c r="BY148" i="18"/>
  <c r="BY149" i="18"/>
  <c r="BY150" i="18"/>
  <c r="BY151" i="18"/>
  <c r="BY152" i="18"/>
  <c r="BY153" i="18"/>
  <c r="BY154" i="18"/>
  <c r="BY155" i="18"/>
  <c r="BY156" i="18"/>
  <c r="BY157" i="18"/>
  <c r="BY158" i="18"/>
  <c r="BY159" i="18"/>
  <c r="BY160" i="18"/>
  <c r="BY161" i="18"/>
  <c r="BY162" i="18"/>
  <c r="BY163" i="18"/>
  <c r="BY164" i="18"/>
  <c r="BY165" i="18"/>
  <c r="BY166" i="18"/>
  <c r="BY167" i="18"/>
  <c r="BY168" i="18"/>
  <c r="BY169" i="18"/>
  <c r="BY170" i="18"/>
  <c r="BY171" i="18"/>
  <c r="BY172" i="18"/>
  <c r="BY173" i="18"/>
  <c r="BY174" i="18"/>
  <c r="BY175" i="18"/>
  <c r="BY176" i="18"/>
  <c r="BY177" i="18"/>
  <c r="BY178" i="18"/>
  <c r="BY179" i="18"/>
  <c r="BY180" i="18"/>
  <c r="BY181" i="18"/>
  <c r="BY182" i="18"/>
  <c r="BY183" i="18"/>
  <c r="BY184" i="18"/>
  <c r="BY185" i="18"/>
  <c r="BY186" i="18"/>
  <c r="BY187" i="18"/>
  <c r="BY188" i="18"/>
  <c r="BY189" i="18"/>
  <c r="BY190" i="18"/>
  <c r="BY191" i="18"/>
  <c r="BY192" i="18"/>
  <c r="BY193" i="18"/>
  <c r="BY194" i="18"/>
  <c r="BY195" i="18"/>
  <c r="BY196" i="18"/>
  <c r="BY197" i="18"/>
  <c r="BY198" i="18"/>
  <c r="BY199" i="18"/>
  <c r="BY200" i="18"/>
  <c r="BY201" i="18"/>
  <c r="BY202" i="18"/>
  <c r="BY203" i="18"/>
  <c r="BY204" i="18"/>
  <c r="BY205" i="18"/>
  <c r="BY206" i="18"/>
  <c r="BY207" i="18"/>
  <c r="BY208" i="18"/>
  <c r="BY209" i="18"/>
  <c r="BY210" i="18"/>
  <c r="BY211" i="18"/>
  <c r="BY212" i="18"/>
  <c r="BY213" i="18"/>
  <c r="BY214" i="18"/>
  <c r="BY215" i="18"/>
  <c r="BY216" i="18"/>
  <c r="BY217" i="18"/>
  <c r="BY218" i="18"/>
  <c r="BY219" i="18"/>
  <c r="BY220" i="18"/>
  <c r="BY221" i="18"/>
  <c r="BY222" i="18"/>
  <c r="BY223" i="18"/>
  <c r="BY224" i="18"/>
  <c r="BY225" i="18"/>
  <c r="BY226" i="18"/>
  <c r="BY227" i="18"/>
  <c r="BY228" i="18"/>
  <c r="BY229" i="18"/>
  <c r="BY230" i="18"/>
  <c r="BY231" i="18"/>
  <c r="BY232" i="18"/>
  <c r="BY233" i="18"/>
  <c r="BY234" i="18"/>
  <c r="BY235" i="18"/>
  <c r="BY236" i="18"/>
  <c r="BY237" i="18"/>
  <c r="BY238" i="18"/>
  <c r="BY239" i="18"/>
  <c r="BY240" i="18"/>
  <c r="BY241" i="18"/>
  <c r="BY242" i="18"/>
  <c r="BY243" i="18"/>
  <c r="BY244" i="18"/>
  <c r="BY245" i="18"/>
  <c r="BY246" i="18"/>
  <c r="BY247" i="18"/>
  <c r="BY248" i="18"/>
  <c r="BY249" i="18"/>
  <c r="BY250" i="18"/>
  <c r="BY251" i="18"/>
  <c r="BY252" i="18"/>
  <c r="BY253" i="18"/>
  <c r="BY254" i="18"/>
  <c r="BY255" i="18"/>
  <c r="BY256" i="18"/>
  <c r="BY257" i="18"/>
  <c r="BY258" i="18"/>
  <c r="BY259" i="18"/>
  <c r="BY260" i="18"/>
  <c r="BY261" i="18"/>
  <c r="BY262" i="18"/>
  <c r="BY263" i="18"/>
  <c r="BY264" i="18"/>
  <c r="BY265" i="18"/>
  <c r="BY266" i="18"/>
  <c r="BY267" i="18"/>
  <c r="BY268" i="18"/>
  <c r="BY269" i="18"/>
  <c r="BY270" i="18"/>
  <c r="BY271" i="18"/>
  <c r="BY272" i="18"/>
  <c r="BY273" i="18"/>
  <c r="BY274" i="18"/>
  <c r="BY275" i="18"/>
  <c r="BY276" i="18"/>
  <c r="BY277" i="18"/>
  <c r="BY278" i="18"/>
  <c r="BY279" i="18"/>
  <c r="BY280" i="18"/>
  <c r="BY281" i="18"/>
  <c r="BY282" i="18"/>
  <c r="BY283" i="18"/>
  <c r="BY284" i="18"/>
  <c r="BY285" i="18"/>
  <c r="BY286" i="18"/>
  <c r="BY287" i="18"/>
  <c r="BY288" i="18"/>
  <c r="BY289" i="18"/>
  <c r="BY290" i="18"/>
  <c r="BY291" i="18"/>
  <c r="BY292" i="18"/>
  <c r="BY293" i="18"/>
  <c r="BY294" i="18"/>
  <c r="BY295" i="18"/>
  <c r="BY296" i="18"/>
  <c r="BY297" i="18"/>
  <c r="BY298" i="18"/>
  <c r="BY299" i="18"/>
  <c r="BY300" i="18"/>
  <c r="BY301" i="18"/>
  <c r="BY302" i="18"/>
  <c r="BY303" i="18"/>
  <c r="BY304" i="18"/>
  <c r="BY305" i="18"/>
  <c r="BY306" i="18"/>
  <c r="BY307" i="18"/>
  <c r="BY308" i="18"/>
  <c r="BY309" i="18"/>
  <c r="BY310" i="18"/>
  <c r="BY311" i="18"/>
  <c r="BY312" i="18"/>
  <c r="BY313" i="18"/>
  <c r="BY314" i="18"/>
  <c r="BY315" i="18"/>
  <c r="BY316" i="18"/>
  <c r="BY317" i="18"/>
  <c r="BY318" i="18"/>
  <c r="BY319" i="18"/>
  <c r="BY320" i="18"/>
  <c r="BY321" i="18"/>
  <c r="BY322" i="18"/>
  <c r="BY323" i="18"/>
  <c r="BY324" i="18"/>
  <c r="BY325" i="18"/>
  <c r="BY326" i="18"/>
  <c r="BY327" i="18"/>
  <c r="BY328" i="18"/>
  <c r="BY329" i="18"/>
  <c r="BY330" i="18"/>
  <c r="BY331" i="18"/>
  <c r="BY332" i="18"/>
  <c r="BY333" i="18"/>
  <c r="BY334" i="18"/>
  <c r="BY335" i="18"/>
  <c r="BY336" i="18"/>
  <c r="BI342" i="18"/>
  <c r="BI337" i="18"/>
  <c r="BI338" i="18"/>
  <c r="BI340" i="18"/>
  <c r="BI341" i="18"/>
  <c r="BI12" i="18"/>
  <c r="BI13" i="18"/>
  <c r="BI14" i="18"/>
  <c r="BI15" i="18"/>
  <c r="BI16" i="18"/>
  <c r="BI17" i="18"/>
  <c r="BI18" i="18"/>
  <c r="BI19" i="18"/>
  <c r="BI20" i="18"/>
  <c r="BI21" i="18"/>
  <c r="BI22" i="18"/>
  <c r="BI23" i="18"/>
  <c r="BI24" i="18"/>
  <c r="BI25" i="18"/>
  <c r="BI26" i="18"/>
  <c r="BI27" i="18"/>
  <c r="BI28" i="18"/>
  <c r="BI29" i="18"/>
  <c r="BI30" i="18"/>
  <c r="BI31" i="18"/>
  <c r="BI32" i="18"/>
  <c r="BI33" i="18"/>
  <c r="BI34" i="18"/>
  <c r="BI35" i="18"/>
  <c r="BI36" i="18"/>
  <c r="BI37" i="18"/>
  <c r="BI38" i="18"/>
  <c r="BI39" i="18"/>
  <c r="BI40" i="18"/>
  <c r="BI41" i="18"/>
  <c r="BI42" i="18"/>
  <c r="BI43" i="18"/>
  <c r="BI44" i="18"/>
  <c r="BI45" i="18"/>
  <c r="BI46" i="18"/>
  <c r="BI47" i="18"/>
  <c r="BI48" i="18"/>
  <c r="BI49" i="18"/>
  <c r="BI50" i="18"/>
  <c r="BI51" i="18"/>
  <c r="BI52" i="18"/>
  <c r="BI53" i="18"/>
  <c r="BI54" i="18"/>
  <c r="BI55" i="18"/>
  <c r="BI56" i="18"/>
  <c r="BI57" i="18"/>
  <c r="BI58" i="18"/>
  <c r="BI59" i="18"/>
  <c r="BI60" i="18"/>
  <c r="BI61" i="18"/>
  <c r="BI62" i="18"/>
  <c r="BI63" i="18"/>
  <c r="BI64" i="18"/>
  <c r="BI65" i="18"/>
  <c r="BI66" i="18"/>
  <c r="BI67" i="18"/>
  <c r="BI68" i="18"/>
  <c r="BI69" i="18"/>
  <c r="BI70" i="18"/>
  <c r="BI71" i="18"/>
  <c r="BI72" i="18"/>
  <c r="BI73" i="18"/>
  <c r="BI74" i="18"/>
  <c r="BI75" i="18"/>
  <c r="BI76" i="18"/>
  <c r="BI77" i="18"/>
  <c r="BI78" i="18"/>
  <c r="BI79" i="18"/>
  <c r="BI80" i="18"/>
  <c r="BI81" i="18"/>
  <c r="BI82" i="18"/>
  <c r="BI83" i="18"/>
  <c r="BI84" i="18"/>
  <c r="BI85" i="18"/>
  <c r="BI86" i="18"/>
  <c r="BI87" i="18"/>
  <c r="BI88" i="18"/>
  <c r="BI89" i="18"/>
  <c r="BI90" i="18"/>
  <c r="BI91" i="18"/>
  <c r="BI92" i="18"/>
  <c r="BI93" i="18"/>
  <c r="BI94" i="18"/>
  <c r="BI95" i="18"/>
  <c r="BI96" i="18"/>
  <c r="BI97" i="18"/>
  <c r="BI98" i="18"/>
  <c r="BI99" i="18"/>
  <c r="BI100" i="18"/>
  <c r="BI101" i="18"/>
  <c r="BI102" i="18"/>
  <c r="BI103" i="18"/>
  <c r="BI104" i="18"/>
  <c r="BI105" i="18"/>
  <c r="BI106" i="18"/>
  <c r="BI107" i="18"/>
  <c r="BI108" i="18"/>
  <c r="BI109" i="18"/>
  <c r="BI110" i="18"/>
  <c r="BI111" i="18"/>
  <c r="BI112" i="18"/>
  <c r="BI113" i="18"/>
  <c r="BI114" i="18"/>
  <c r="BI115" i="18"/>
  <c r="BI116" i="18"/>
  <c r="BI117" i="18"/>
  <c r="BI118" i="18"/>
  <c r="BI119" i="18"/>
  <c r="BI120" i="18"/>
  <c r="BI121" i="18"/>
  <c r="BI122" i="18"/>
  <c r="BI123" i="18"/>
  <c r="BI124" i="18"/>
  <c r="BI125" i="18"/>
  <c r="BI126" i="18"/>
  <c r="BI127" i="18"/>
  <c r="BI128" i="18"/>
  <c r="BI129" i="18"/>
  <c r="BI130" i="18"/>
  <c r="BI131" i="18"/>
  <c r="BI132" i="18"/>
  <c r="BI133" i="18"/>
  <c r="BI134" i="18"/>
  <c r="BI135" i="18"/>
  <c r="BI136" i="18"/>
  <c r="BI137" i="18"/>
  <c r="BI138" i="18"/>
  <c r="BI139" i="18"/>
  <c r="BI140" i="18"/>
  <c r="BI141" i="18"/>
  <c r="BI142" i="18"/>
  <c r="BI143" i="18"/>
  <c r="BI144" i="18"/>
  <c r="BI145" i="18"/>
  <c r="BI146" i="18"/>
  <c r="BI147" i="18"/>
  <c r="BI148" i="18"/>
  <c r="BI149" i="18"/>
  <c r="BI150" i="18"/>
  <c r="BI151" i="18"/>
  <c r="BI152" i="18"/>
  <c r="BI153" i="18"/>
  <c r="BI154" i="18"/>
  <c r="BI155" i="18"/>
  <c r="BI156" i="18"/>
  <c r="BI157" i="18"/>
  <c r="BI158" i="18"/>
  <c r="BI159" i="18"/>
  <c r="BI160" i="18"/>
  <c r="BI161" i="18"/>
  <c r="BI162" i="18"/>
  <c r="BI163" i="18"/>
  <c r="BI164" i="18"/>
  <c r="BI165" i="18"/>
  <c r="BI166" i="18"/>
  <c r="BI167" i="18"/>
  <c r="BI168" i="18"/>
  <c r="BI169" i="18"/>
  <c r="BI170" i="18"/>
  <c r="BI171" i="18"/>
  <c r="BI172" i="18"/>
  <c r="BI173" i="18"/>
  <c r="BI174" i="18"/>
  <c r="BI175" i="18"/>
  <c r="BI176" i="18"/>
  <c r="BI177" i="18"/>
  <c r="BI178" i="18"/>
  <c r="BI179" i="18"/>
  <c r="BI180" i="18"/>
  <c r="BI181" i="18"/>
  <c r="BI182" i="18"/>
  <c r="BI183" i="18"/>
  <c r="BI184" i="18"/>
  <c r="BI185" i="18"/>
  <c r="BI186" i="18"/>
  <c r="BI187" i="18"/>
  <c r="BI188" i="18"/>
  <c r="BI189" i="18"/>
  <c r="BI190" i="18"/>
  <c r="BI191" i="18"/>
  <c r="BI192" i="18"/>
  <c r="BI193" i="18"/>
  <c r="BI194" i="18"/>
  <c r="BI195" i="18"/>
  <c r="BI196" i="18"/>
  <c r="BI197" i="18"/>
  <c r="BI198" i="18"/>
  <c r="BI199" i="18"/>
  <c r="BI200" i="18"/>
  <c r="BI201" i="18"/>
  <c r="BI202" i="18"/>
  <c r="BI203" i="18"/>
  <c r="BI204" i="18"/>
  <c r="BI205" i="18"/>
  <c r="BI206" i="18"/>
  <c r="BI207" i="18"/>
  <c r="BI208" i="18"/>
  <c r="BI209" i="18"/>
  <c r="BI210" i="18"/>
  <c r="BI211" i="18"/>
  <c r="BI212" i="18"/>
  <c r="BI213" i="18"/>
  <c r="BI214" i="18"/>
  <c r="BI215" i="18"/>
  <c r="BI216" i="18"/>
  <c r="BI217" i="18"/>
  <c r="BI218" i="18"/>
  <c r="BI219" i="18"/>
  <c r="BI220" i="18"/>
  <c r="BI221" i="18"/>
  <c r="BI222" i="18"/>
  <c r="BI223" i="18"/>
  <c r="BI224" i="18"/>
  <c r="BI225" i="18"/>
  <c r="BI226" i="18"/>
  <c r="BI227" i="18"/>
  <c r="BI228" i="18"/>
  <c r="BI229" i="18"/>
  <c r="BI230" i="18"/>
  <c r="BI231" i="18"/>
  <c r="BI232" i="18"/>
  <c r="BI233" i="18"/>
  <c r="BI234" i="18"/>
  <c r="BI235" i="18"/>
  <c r="BI236" i="18"/>
  <c r="BI237" i="18"/>
  <c r="BI238" i="18"/>
  <c r="BI239" i="18"/>
  <c r="BI240" i="18"/>
  <c r="BI241" i="18"/>
  <c r="BI242" i="18"/>
  <c r="BI243" i="18"/>
  <c r="BI244" i="18"/>
  <c r="BI245" i="18"/>
  <c r="BI246" i="18"/>
  <c r="BI247" i="18"/>
  <c r="BI248" i="18"/>
  <c r="BI249" i="18"/>
  <c r="BI250" i="18"/>
  <c r="BI251" i="18"/>
  <c r="BI252" i="18"/>
  <c r="BI253" i="18"/>
  <c r="BI254" i="18"/>
  <c r="BI255" i="18"/>
  <c r="BI256" i="18"/>
  <c r="BI257" i="18"/>
  <c r="BI258" i="18"/>
  <c r="BI259" i="18"/>
  <c r="BI260" i="18"/>
  <c r="BI261" i="18"/>
  <c r="BI262" i="18"/>
  <c r="BI263" i="18"/>
  <c r="BI264" i="18"/>
  <c r="BI265" i="18"/>
  <c r="BI266" i="18"/>
  <c r="BI267" i="18"/>
  <c r="BI268" i="18"/>
  <c r="BI269" i="18"/>
  <c r="BI270" i="18"/>
  <c r="BI271" i="18"/>
  <c r="BI272" i="18"/>
  <c r="BI273" i="18"/>
  <c r="BI274" i="18"/>
  <c r="BI275" i="18"/>
  <c r="BI276" i="18"/>
  <c r="BI277" i="18"/>
  <c r="BI278" i="18"/>
  <c r="BI279" i="18"/>
  <c r="BI280" i="18"/>
  <c r="BI281" i="18"/>
  <c r="BI282" i="18"/>
  <c r="BI283" i="18"/>
  <c r="BI284" i="18"/>
  <c r="BI285" i="18"/>
  <c r="BI286" i="18"/>
  <c r="BI287" i="18"/>
  <c r="BI288" i="18"/>
  <c r="BI289" i="18"/>
  <c r="BI290" i="18"/>
  <c r="BI291" i="18"/>
  <c r="BI292" i="18"/>
  <c r="BI293" i="18"/>
  <c r="BI294" i="18"/>
  <c r="BI295" i="18"/>
  <c r="BI296" i="18"/>
  <c r="BI297" i="18"/>
  <c r="BI298" i="18"/>
  <c r="BI299" i="18"/>
  <c r="BI300" i="18"/>
  <c r="BI301" i="18"/>
  <c r="BI302" i="18"/>
  <c r="BI303" i="18"/>
  <c r="BI304" i="18"/>
  <c r="BI305" i="18"/>
  <c r="BI306" i="18"/>
  <c r="BI307" i="18"/>
  <c r="BI308" i="18"/>
  <c r="BI309" i="18"/>
  <c r="BI310" i="18"/>
  <c r="BI311" i="18"/>
  <c r="BI312" i="18"/>
  <c r="BI313" i="18"/>
  <c r="BI314" i="18"/>
  <c r="BI315" i="18"/>
  <c r="BI316" i="18"/>
  <c r="BI317" i="18"/>
  <c r="BI318" i="18"/>
  <c r="BI319" i="18"/>
  <c r="BI320" i="18"/>
  <c r="BI321" i="18"/>
  <c r="BI322" i="18"/>
  <c r="BI323" i="18"/>
  <c r="BI324" i="18"/>
  <c r="BI325" i="18"/>
  <c r="BI326" i="18"/>
  <c r="BI327" i="18"/>
  <c r="BI328" i="18"/>
  <c r="BI329" i="18"/>
  <c r="BI330" i="18"/>
  <c r="BI331" i="18"/>
  <c r="BI332" i="18"/>
  <c r="BI333" i="18"/>
  <c r="BI334" i="18"/>
  <c r="BI335" i="18"/>
  <c r="BI336" i="18"/>
  <c r="AS337" i="18" l="1"/>
  <c r="AS338" i="18"/>
  <c r="AS340" i="18"/>
  <c r="AS341" i="18"/>
  <c r="AS342" i="18"/>
  <c r="AS12" i="18"/>
  <c r="AS13" i="18"/>
  <c r="AS14" i="18"/>
  <c r="AS15" i="18"/>
  <c r="AS16" i="18"/>
  <c r="AS17" i="18"/>
  <c r="AS18" i="18"/>
  <c r="AS19" i="18"/>
  <c r="AS20" i="18"/>
  <c r="AS21" i="18"/>
  <c r="AS22" i="18"/>
  <c r="AS23" i="18"/>
  <c r="AS24" i="18"/>
  <c r="AS25" i="18"/>
  <c r="AS26" i="18"/>
  <c r="AS27" i="18"/>
  <c r="AS28" i="18"/>
  <c r="AS29" i="18"/>
  <c r="AS30" i="18"/>
  <c r="AS31" i="18"/>
  <c r="AS32" i="18"/>
  <c r="AS33" i="18"/>
  <c r="AS34" i="18"/>
  <c r="AS35" i="18"/>
  <c r="AS36" i="18"/>
  <c r="AS37" i="18"/>
  <c r="AS38" i="18"/>
  <c r="AS39" i="18"/>
  <c r="AS40" i="18"/>
  <c r="AS41" i="18"/>
  <c r="AS42" i="18"/>
  <c r="AS43" i="18"/>
  <c r="AS44" i="18"/>
  <c r="AS45" i="18"/>
  <c r="AS46" i="18"/>
  <c r="AS47" i="18"/>
  <c r="AS48" i="18"/>
  <c r="AS49" i="18"/>
  <c r="AS50" i="18"/>
  <c r="AS51" i="18"/>
  <c r="AS52" i="18"/>
  <c r="AS53" i="18"/>
  <c r="AS54" i="18"/>
  <c r="AS55" i="18"/>
  <c r="AS56" i="18"/>
  <c r="AS57" i="18"/>
  <c r="AS58" i="18"/>
  <c r="AS59" i="18"/>
  <c r="AS60" i="18"/>
  <c r="AS61" i="18"/>
  <c r="AS62" i="18"/>
  <c r="AS63" i="18"/>
  <c r="AS64" i="18"/>
  <c r="AS65" i="18"/>
  <c r="AS66" i="18"/>
  <c r="AS67" i="18"/>
  <c r="AS68" i="18"/>
  <c r="AS69" i="18"/>
  <c r="AS70" i="18"/>
  <c r="AS71" i="18"/>
  <c r="AS72" i="18"/>
  <c r="AS73" i="18"/>
  <c r="AS74" i="18"/>
  <c r="AS75" i="18"/>
  <c r="AS76" i="18"/>
  <c r="AS77" i="18"/>
  <c r="AS78" i="18"/>
  <c r="AS79" i="18"/>
  <c r="AS80" i="18"/>
  <c r="AS81" i="18"/>
  <c r="AS82" i="18"/>
  <c r="AS83" i="18"/>
  <c r="AS84" i="18"/>
  <c r="AS85" i="18"/>
  <c r="AS86" i="18"/>
  <c r="AS87" i="18"/>
  <c r="AS88" i="18"/>
  <c r="AS89" i="18"/>
  <c r="AS90" i="18"/>
  <c r="AS91" i="18"/>
  <c r="AS92" i="18"/>
  <c r="AS93" i="18"/>
  <c r="AS94" i="18"/>
  <c r="AS95" i="18"/>
  <c r="AS96" i="18"/>
  <c r="AS97" i="18"/>
  <c r="AS98" i="18"/>
  <c r="AS99" i="18"/>
  <c r="AS100" i="18"/>
  <c r="AS101" i="18"/>
  <c r="AS102" i="18"/>
  <c r="AS103" i="18"/>
  <c r="AS104" i="18"/>
  <c r="AS105" i="18"/>
  <c r="AS106" i="18"/>
  <c r="AS107" i="18"/>
  <c r="AS108" i="18"/>
  <c r="AS109" i="18"/>
  <c r="AS110" i="18"/>
  <c r="AS111" i="18"/>
  <c r="AS112" i="18"/>
  <c r="AS113" i="18"/>
  <c r="AS114" i="18"/>
  <c r="AS115" i="18"/>
  <c r="AS116" i="18"/>
  <c r="AS117" i="18"/>
  <c r="AS118" i="18"/>
  <c r="AS119" i="18"/>
  <c r="AS120" i="18"/>
  <c r="AS121" i="18"/>
  <c r="AS122" i="18"/>
  <c r="AS123" i="18"/>
  <c r="AS124" i="18"/>
  <c r="AS125" i="18"/>
  <c r="AS126" i="18"/>
  <c r="AS127" i="18"/>
  <c r="AS128" i="18"/>
  <c r="AS129" i="18"/>
  <c r="AS130" i="18"/>
  <c r="AS131" i="18"/>
  <c r="AS132" i="18"/>
  <c r="AS133" i="18"/>
  <c r="AS134" i="18"/>
  <c r="AS135" i="18"/>
  <c r="AS136" i="18"/>
  <c r="AS137" i="18"/>
  <c r="AS138" i="18"/>
  <c r="AS139" i="18"/>
  <c r="AS140" i="18"/>
  <c r="AS141" i="18"/>
  <c r="AS142" i="18"/>
  <c r="AS143" i="18"/>
  <c r="AS144" i="18"/>
  <c r="AS145" i="18"/>
  <c r="AS146" i="18"/>
  <c r="AS147" i="18"/>
  <c r="AS148" i="18"/>
  <c r="AS149" i="18"/>
  <c r="AS150" i="18"/>
  <c r="AS151" i="18"/>
  <c r="AS152" i="18"/>
  <c r="AS153" i="18"/>
  <c r="AS154" i="18"/>
  <c r="AS155" i="18"/>
  <c r="AS156" i="18"/>
  <c r="AS157" i="18"/>
  <c r="AS158" i="18"/>
  <c r="AS159" i="18"/>
  <c r="AS160" i="18"/>
  <c r="AS161" i="18"/>
  <c r="AS162" i="18"/>
  <c r="AS163" i="18"/>
  <c r="AS164" i="18"/>
  <c r="AS165" i="18"/>
  <c r="AS166" i="18"/>
  <c r="AS167" i="18"/>
  <c r="AS168" i="18"/>
  <c r="AS169" i="18"/>
  <c r="AS170" i="18"/>
  <c r="AS171" i="18"/>
  <c r="AS172" i="18"/>
  <c r="AS173" i="18"/>
  <c r="AS174" i="18"/>
  <c r="AS175" i="18"/>
  <c r="AS176" i="18"/>
  <c r="AS177" i="18"/>
  <c r="AS178" i="18"/>
  <c r="AS179" i="18"/>
  <c r="AS180" i="18"/>
  <c r="AS181" i="18"/>
  <c r="AS182" i="18"/>
  <c r="AS183" i="18"/>
  <c r="AS184" i="18"/>
  <c r="AS185" i="18"/>
  <c r="AS186" i="18"/>
  <c r="AS187" i="18"/>
  <c r="AS188" i="18"/>
  <c r="AS189" i="18"/>
  <c r="AS190" i="18"/>
  <c r="AS191" i="18"/>
  <c r="AS192" i="18"/>
  <c r="AS193" i="18"/>
  <c r="AS194" i="18"/>
  <c r="AS195" i="18"/>
  <c r="AS196" i="18"/>
  <c r="AS197" i="18"/>
  <c r="AS198" i="18"/>
  <c r="AS199" i="18"/>
  <c r="AS200" i="18"/>
  <c r="AS201" i="18"/>
  <c r="AS202" i="18"/>
  <c r="AS203" i="18"/>
  <c r="AS204" i="18"/>
  <c r="AS205" i="18"/>
  <c r="AS206" i="18"/>
  <c r="AS207" i="18"/>
  <c r="AS208" i="18"/>
  <c r="AS209" i="18"/>
  <c r="AS210" i="18"/>
  <c r="AS211" i="18"/>
  <c r="AS212" i="18"/>
  <c r="AS213" i="18"/>
  <c r="AS214" i="18"/>
  <c r="AS215" i="18"/>
  <c r="AS216" i="18"/>
  <c r="AS217" i="18"/>
  <c r="AS218" i="18"/>
  <c r="AS219" i="18"/>
  <c r="AS220" i="18"/>
  <c r="AS221" i="18"/>
  <c r="AS222" i="18"/>
  <c r="AS223" i="18"/>
  <c r="AS224" i="18"/>
  <c r="AS225" i="18"/>
  <c r="AS226" i="18"/>
  <c r="AS227" i="18"/>
  <c r="AS228" i="18"/>
  <c r="AS229" i="18"/>
  <c r="AS230" i="18"/>
  <c r="AS231" i="18"/>
  <c r="AS232" i="18"/>
  <c r="AS233" i="18"/>
  <c r="AS234" i="18"/>
  <c r="AS235" i="18"/>
  <c r="AS236" i="18"/>
  <c r="AS237" i="18"/>
  <c r="AS238" i="18"/>
  <c r="AS239" i="18"/>
  <c r="AS240" i="18"/>
  <c r="AS241" i="18"/>
  <c r="AS242" i="18"/>
  <c r="AS243" i="18"/>
  <c r="AS244" i="18"/>
  <c r="AS245" i="18"/>
  <c r="AS246" i="18"/>
  <c r="AS247" i="18"/>
  <c r="AS248" i="18"/>
  <c r="AS249" i="18"/>
  <c r="AS250" i="18"/>
  <c r="AS251" i="18"/>
  <c r="AS252" i="18"/>
  <c r="AS253" i="18"/>
  <c r="AS254" i="18"/>
  <c r="AS255" i="18"/>
  <c r="AS256" i="18"/>
  <c r="AS257" i="18"/>
  <c r="AS258" i="18"/>
  <c r="AS259" i="18"/>
  <c r="AS260" i="18"/>
  <c r="AS261" i="18"/>
  <c r="AS262" i="18"/>
  <c r="AS263" i="18"/>
  <c r="AS264" i="18"/>
  <c r="AS265" i="18"/>
  <c r="AS266" i="18"/>
  <c r="AS267" i="18"/>
  <c r="AS268" i="18"/>
  <c r="AS269" i="18"/>
  <c r="AS270" i="18"/>
  <c r="AS271" i="18"/>
  <c r="AS272" i="18"/>
  <c r="AS273" i="18"/>
  <c r="AS274" i="18"/>
  <c r="AS275" i="18"/>
  <c r="AS276" i="18"/>
  <c r="AS277" i="18"/>
  <c r="AS278" i="18"/>
  <c r="AS279" i="18"/>
  <c r="AS280" i="18"/>
  <c r="AS281" i="18"/>
  <c r="AS282" i="18"/>
  <c r="AS283" i="18"/>
  <c r="AS284" i="18"/>
  <c r="AS285" i="18"/>
  <c r="AS286" i="18"/>
  <c r="AS287" i="18"/>
  <c r="AS288" i="18"/>
  <c r="AS289" i="18"/>
  <c r="AS290" i="18"/>
  <c r="AS291" i="18"/>
  <c r="AS292" i="18"/>
  <c r="AS293" i="18"/>
  <c r="AS294" i="18"/>
  <c r="AS295" i="18"/>
  <c r="AS296" i="18"/>
  <c r="AS297" i="18"/>
  <c r="AS298" i="18"/>
  <c r="AS299" i="18"/>
  <c r="AS300" i="18"/>
  <c r="AS301" i="18"/>
  <c r="AS302" i="18"/>
  <c r="AS303" i="18"/>
  <c r="AS304" i="18"/>
  <c r="AS305" i="18"/>
  <c r="AS306" i="18"/>
  <c r="AS307" i="18"/>
  <c r="AS308" i="18"/>
  <c r="AS309" i="18"/>
  <c r="AS310" i="18"/>
  <c r="AS311" i="18"/>
  <c r="AS312" i="18"/>
  <c r="AS313" i="18"/>
  <c r="AS314" i="18"/>
  <c r="AS315" i="18"/>
  <c r="AS316" i="18"/>
  <c r="AS317" i="18"/>
  <c r="AS318" i="18"/>
  <c r="AS319" i="18"/>
  <c r="AS320" i="18"/>
  <c r="AS321" i="18"/>
  <c r="AS322" i="18"/>
  <c r="AS323" i="18"/>
  <c r="AS324" i="18"/>
  <c r="AS325" i="18"/>
  <c r="AS326" i="18"/>
  <c r="AS327" i="18"/>
  <c r="AS328" i="18"/>
  <c r="AS329" i="18"/>
  <c r="AS330" i="18"/>
  <c r="AS331" i="18"/>
  <c r="AS332" i="18"/>
  <c r="AS333" i="18"/>
  <c r="AS334" i="18"/>
  <c r="AS335" i="18"/>
  <c r="AS336" i="18"/>
  <c r="AC337" i="18"/>
  <c r="AC338" i="18"/>
  <c r="AC340" i="18"/>
  <c r="AC341" i="18"/>
  <c r="AC342" i="18"/>
  <c r="AC12" i="18"/>
  <c r="AC13" i="18"/>
  <c r="AC14" i="18"/>
  <c r="AC15" i="18"/>
  <c r="AC16" i="18"/>
  <c r="AC17" i="18"/>
  <c r="AC18" i="18"/>
  <c r="AC19" i="18"/>
  <c r="AC20" i="18"/>
  <c r="AC21" i="18"/>
  <c r="AC22" i="18"/>
  <c r="AC23" i="18"/>
  <c r="AC24" i="18"/>
  <c r="AC25" i="18"/>
  <c r="AC26" i="18"/>
  <c r="AC27" i="18"/>
  <c r="AC28" i="18"/>
  <c r="AC29" i="18"/>
  <c r="AC30" i="18"/>
  <c r="AC31" i="18"/>
  <c r="AC32" i="18"/>
  <c r="AC33" i="18"/>
  <c r="AC34" i="18"/>
  <c r="AC35" i="18"/>
  <c r="AC36" i="18"/>
  <c r="AC37" i="18"/>
  <c r="AC38" i="18"/>
  <c r="AC39" i="18"/>
  <c r="AC40" i="18"/>
  <c r="AC41" i="18"/>
  <c r="AC42" i="18"/>
  <c r="AC43" i="18"/>
  <c r="AC44" i="18"/>
  <c r="AC45" i="18"/>
  <c r="AC46" i="18"/>
  <c r="AC47" i="18"/>
  <c r="AC48" i="18"/>
  <c r="AC49" i="18"/>
  <c r="AC50" i="18"/>
  <c r="AC51" i="18"/>
  <c r="AC52" i="18"/>
  <c r="AC53" i="18"/>
  <c r="AC54" i="18"/>
  <c r="AC55" i="18"/>
  <c r="AC56" i="18"/>
  <c r="AC57" i="18"/>
  <c r="AC58" i="18"/>
  <c r="AC59" i="18"/>
  <c r="AC60" i="18"/>
  <c r="AC61" i="18"/>
  <c r="AC62" i="18"/>
  <c r="AC63" i="18"/>
  <c r="AC64" i="18"/>
  <c r="AC65" i="18"/>
  <c r="AC66" i="18"/>
  <c r="AC67" i="18"/>
  <c r="AC68" i="18"/>
  <c r="AC69" i="18"/>
  <c r="AC70" i="18"/>
  <c r="AC71" i="18"/>
  <c r="AC72" i="18"/>
  <c r="AC73" i="18"/>
  <c r="AC74" i="18"/>
  <c r="AC75" i="18"/>
  <c r="AC76" i="18"/>
  <c r="AC77" i="18"/>
  <c r="AC78" i="18"/>
  <c r="AC79" i="18"/>
  <c r="AC80" i="18"/>
  <c r="AC81" i="18"/>
  <c r="AC82" i="18"/>
  <c r="AC83" i="18"/>
  <c r="AC84" i="18"/>
  <c r="AC85" i="18"/>
  <c r="AC86" i="18"/>
  <c r="AC87" i="18"/>
  <c r="AC88" i="18"/>
  <c r="AC89" i="18"/>
  <c r="AC90" i="18"/>
  <c r="AC91" i="18"/>
  <c r="AC92" i="18"/>
  <c r="AC93" i="18"/>
  <c r="AC94" i="18"/>
  <c r="AC95" i="18"/>
  <c r="AC96" i="18"/>
  <c r="AC97" i="18"/>
  <c r="AC98" i="18"/>
  <c r="AC99" i="18"/>
  <c r="AC100" i="18"/>
  <c r="AC101" i="18"/>
  <c r="AC102" i="18"/>
  <c r="AC103" i="18"/>
  <c r="AC104" i="18"/>
  <c r="AC105" i="18"/>
  <c r="AC106" i="18"/>
  <c r="AC107" i="18"/>
  <c r="AC108" i="18"/>
  <c r="AC109" i="18"/>
  <c r="AC110" i="18"/>
  <c r="AC111" i="18"/>
  <c r="AC112" i="18"/>
  <c r="AC113" i="18"/>
  <c r="AC114" i="18"/>
  <c r="AC115" i="18"/>
  <c r="AC116" i="18"/>
  <c r="AC117" i="18"/>
  <c r="AC118" i="18"/>
  <c r="AC119" i="18"/>
  <c r="AC120" i="18"/>
  <c r="AC121" i="18"/>
  <c r="AC122" i="18"/>
  <c r="AC123" i="18"/>
  <c r="AC124" i="18"/>
  <c r="AC125" i="18"/>
  <c r="AC126" i="18"/>
  <c r="AC127" i="18"/>
  <c r="AC128" i="18"/>
  <c r="AC129" i="18"/>
  <c r="AC130" i="18"/>
  <c r="AC131" i="18"/>
  <c r="AC132" i="18"/>
  <c r="AC133" i="18"/>
  <c r="AC134" i="18"/>
  <c r="AC135" i="18"/>
  <c r="AC136" i="18"/>
  <c r="AC137" i="18"/>
  <c r="AC138" i="18"/>
  <c r="AC139" i="18"/>
  <c r="AC140" i="18"/>
  <c r="AC141" i="18"/>
  <c r="AC142" i="18"/>
  <c r="AC143" i="18"/>
  <c r="AC144" i="18"/>
  <c r="AC145" i="18"/>
  <c r="AC146" i="18"/>
  <c r="AC147" i="18"/>
  <c r="AC148" i="18"/>
  <c r="AC149" i="18"/>
  <c r="AC150" i="18"/>
  <c r="AC151" i="18"/>
  <c r="AC152" i="18"/>
  <c r="AC153" i="18"/>
  <c r="AC154" i="18"/>
  <c r="AC155" i="18"/>
  <c r="AC156" i="18"/>
  <c r="AC157" i="18"/>
  <c r="AC158" i="18"/>
  <c r="AC159" i="18"/>
  <c r="AC160" i="18"/>
  <c r="AC161" i="18"/>
  <c r="AC162" i="18"/>
  <c r="AC163" i="18"/>
  <c r="AC164" i="18"/>
  <c r="AC165" i="18"/>
  <c r="AC166" i="18"/>
  <c r="AC167" i="18"/>
  <c r="AC168" i="18"/>
  <c r="AC169" i="18"/>
  <c r="AC170" i="18"/>
  <c r="AC171" i="18"/>
  <c r="AC172" i="18"/>
  <c r="AC173" i="18"/>
  <c r="AC174" i="18"/>
  <c r="AC175" i="18"/>
  <c r="AC176" i="18"/>
  <c r="AC177" i="18"/>
  <c r="AC178" i="18"/>
  <c r="AC179" i="18"/>
  <c r="AC180" i="18"/>
  <c r="AC181" i="18"/>
  <c r="AC182" i="18"/>
  <c r="AC183" i="18"/>
  <c r="AC184" i="18"/>
  <c r="AC185" i="18"/>
  <c r="AC186" i="18"/>
  <c r="AC187" i="18"/>
  <c r="AC188" i="18"/>
  <c r="AC189" i="18"/>
  <c r="AC190" i="18"/>
  <c r="AC191" i="18"/>
  <c r="AC192" i="18"/>
  <c r="AC193" i="18"/>
  <c r="AC194" i="18"/>
  <c r="AC195" i="18"/>
  <c r="AC196" i="18"/>
  <c r="AC197" i="18"/>
  <c r="AC198" i="18"/>
  <c r="AC199" i="18"/>
  <c r="AC200" i="18"/>
  <c r="AC201" i="18"/>
  <c r="AC202" i="18"/>
  <c r="AC203" i="18"/>
  <c r="AC204" i="18"/>
  <c r="AC205" i="18"/>
  <c r="AC206" i="18"/>
  <c r="AC207" i="18"/>
  <c r="AC208" i="18"/>
  <c r="AC209" i="18"/>
  <c r="AC210" i="18"/>
  <c r="AC211" i="18"/>
  <c r="AC212" i="18"/>
  <c r="AC213" i="18"/>
  <c r="AC214" i="18"/>
  <c r="AC215" i="18"/>
  <c r="AC216" i="18"/>
  <c r="AC217" i="18"/>
  <c r="AC218" i="18"/>
  <c r="AC219" i="18"/>
  <c r="AC220" i="18"/>
  <c r="AC221" i="18"/>
  <c r="AC222" i="18"/>
  <c r="AC223" i="18"/>
  <c r="AC224" i="18"/>
  <c r="AC225" i="18"/>
  <c r="AC226" i="18"/>
  <c r="AC227" i="18"/>
  <c r="AC228" i="18"/>
  <c r="AC229" i="18"/>
  <c r="AC230" i="18"/>
  <c r="AC231" i="18"/>
  <c r="AC232" i="18"/>
  <c r="AC233" i="18"/>
  <c r="AC234" i="18"/>
  <c r="AC235" i="18"/>
  <c r="AC236" i="18"/>
  <c r="AC237" i="18"/>
  <c r="AC238" i="18"/>
  <c r="AC239" i="18"/>
  <c r="AC240" i="18"/>
  <c r="AC241" i="18"/>
  <c r="AC242" i="18"/>
  <c r="AC243" i="18"/>
  <c r="AC244" i="18"/>
  <c r="AC245" i="18"/>
  <c r="AC246" i="18"/>
  <c r="AC247" i="18"/>
  <c r="AC248" i="18"/>
  <c r="AC249" i="18"/>
  <c r="AC250" i="18"/>
  <c r="AC251" i="18"/>
  <c r="AC252" i="18"/>
  <c r="AC253" i="18"/>
  <c r="AC254" i="18"/>
  <c r="AC255" i="18"/>
  <c r="AC256" i="18"/>
  <c r="AC257" i="18"/>
  <c r="AC258" i="18"/>
  <c r="AC259" i="18"/>
  <c r="AC260" i="18"/>
  <c r="AC261" i="18"/>
  <c r="AC262" i="18"/>
  <c r="AC263" i="18"/>
  <c r="AC264" i="18"/>
  <c r="AC265" i="18"/>
  <c r="AC266" i="18"/>
  <c r="AC267" i="18"/>
  <c r="AC268" i="18"/>
  <c r="AC269" i="18"/>
  <c r="AC270" i="18"/>
  <c r="AC271" i="18"/>
  <c r="AC272" i="18"/>
  <c r="AC273" i="18"/>
  <c r="AC274" i="18"/>
  <c r="AC275" i="18"/>
  <c r="AC276" i="18"/>
  <c r="AC277" i="18"/>
  <c r="AC278" i="18"/>
  <c r="AC279" i="18"/>
  <c r="AC280" i="18"/>
  <c r="AC281" i="18"/>
  <c r="AC282" i="18"/>
  <c r="AC283" i="18"/>
  <c r="AC284" i="18"/>
  <c r="AC285" i="18"/>
  <c r="AC286" i="18"/>
  <c r="AC287" i="18"/>
  <c r="AC288" i="18"/>
  <c r="AC289" i="18"/>
  <c r="AC290" i="18"/>
  <c r="AC291" i="18"/>
  <c r="AC292" i="18"/>
  <c r="AC293" i="18"/>
  <c r="AC294" i="18"/>
  <c r="AC295" i="18"/>
  <c r="AC296" i="18"/>
  <c r="AC297" i="18"/>
  <c r="AC298" i="18"/>
  <c r="AC299" i="18"/>
  <c r="AC300" i="18"/>
  <c r="AC301" i="18"/>
  <c r="AC302" i="18"/>
  <c r="AC303" i="18"/>
  <c r="AC304" i="18"/>
  <c r="AC305" i="18"/>
  <c r="AC306" i="18"/>
  <c r="AC307" i="18"/>
  <c r="AC308" i="18"/>
  <c r="AC309" i="18"/>
  <c r="AC310" i="18"/>
  <c r="AC311" i="18"/>
  <c r="AC312" i="18"/>
  <c r="AC313" i="18"/>
  <c r="AC314" i="18"/>
  <c r="AC315" i="18"/>
  <c r="AC316" i="18"/>
  <c r="AC317" i="18"/>
  <c r="AC318" i="18"/>
  <c r="AC319" i="18"/>
  <c r="AC320" i="18"/>
  <c r="AC321" i="18"/>
  <c r="AC322" i="18"/>
  <c r="AC323" i="18"/>
  <c r="AC324" i="18"/>
  <c r="AC325" i="18"/>
  <c r="AC326" i="18"/>
  <c r="AC327" i="18"/>
  <c r="AC328" i="18"/>
  <c r="AC329" i="18"/>
  <c r="AC330" i="18"/>
  <c r="AC331" i="18"/>
  <c r="AC332" i="18"/>
  <c r="AC333" i="18"/>
  <c r="AC334" i="18"/>
  <c r="AC335" i="18"/>
  <c r="AC336" i="18"/>
  <c r="AC11" i="18"/>
  <c r="J66" i="27"/>
  <c r="K66" i="27"/>
  <c r="L66" i="27"/>
  <c r="M66" i="27"/>
  <c r="I66" i="27"/>
  <c r="G66" i="27"/>
  <c r="H66" i="27"/>
  <c r="J14" i="27"/>
  <c r="K14" i="27"/>
  <c r="L14" i="27"/>
  <c r="M14" i="27"/>
  <c r="I14" i="27"/>
  <c r="J420" i="27"/>
  <c r="K420" i="27"/>
  <c r="L420" i="27"/>
  <c r="M420" i="27"/>
  <c r="J421" i="27"/>
  <c r="K421" i="27"/>
  <c r="L421" i="27"/>
  <c r="M421" i="27"/>
  <c r="I421" i="27"/>
  <c r="I420" i="27"/>
  <c r="G420" i="27"/>
  <c r="H420" i="27"/>
  <c r="G421" i="27"/>
  <c r="H421" i="27"/>
  <c r="J400" i="27"/>
  <c r="K400" i="27"/>
  <c r="L400" i="27"/>
  <c r="M400" i="27"/>
  <c r="I400" i="27"/>
  <c r="G400" i="27"/>
  <c r="H400" i="27"/>
  <c r="M337" i="18"/>
  <c r="M338" i="18"/>
  <c r="M340" i="18"/>
  <c r="M341" i="18"/>
  <c r="M342" i="18"/>
  <c r="M350" i="18"/>
  <c r="M351" i="18"/>
  <c r="M352" i="18"/>
  <c r="M353" i="18"/>
  <c r="M354" i="18"/>
  <c r="M355" i="18"/>
  <c r="M356" i="18"/>
  <c r="M357" i="18"/>
  <c r="M358" i="18"/>
  <c r="M359" i="18"/>
  <c r="M360" i="18"/>
  <c r="M361" i="18"/>
  <c r="M362" i="18"/>
  <c r="M363" i="18"/>
  <c r="M364" i="18"/>
  <c r="M365" i="18"/>
  <c r="M366" i="18"/>
  <c r="M367" i="18"/>
  <c r="M368" i="18"/>
  <c r="M369" i="18"/>
  <c r="M370" i="18"/>
  <c r="M371" i="18"/>
  <c r="M372" i="18"/>
  <c r="M373" i="18"/>
  <c r="M374" i="18"/>
  <c r="M349" i="18"/>
  <c r="M12" i="18"/>
  <c r="M13" i="18"/>
  <c r="M14" i="18"/>
  <c r="M15" i="18"/>
  <c r="M16" i="18"/>
  <c r="M17" i="18"/>
  <c r="M18" i="18"/>
  <c r="M19" i="18"/>
  <c r="M20" i="18"/>
  <c r="M21" i="18"/>
  <c r="M22" i="18"/>
  <c r="M23" i="18"/>
  <c r="M24" i="18"/>
  <c r="M25" i="18"/>
  <c r="M26" i="18"/>
  <c r="M27" i="18"/>
  <c r="M28" i="18"/>
  <c r="M29" i="18"/>
  <c r="M30" i="18"/>
  <c r="M31" i="18"/>
  <c r="M32" i="18"/>
  <c r="M33" i="18"/>
  <c r="M34" i="18"/>
  <c r="M35" i="18"/>
  <c r="M36" i="18"/>
  <c r="M37" i="18"/>
  <c r="M38" i="18"/>
  <c r="M39" i="18"/>
  <c r="M40" i="18"/>
  <c r="M41" i="18"/>
  <c r="M42" i="18"/>
  <c r="M43" i="18"/>
  <c r="M44" i="18"/>
  <c r="M45" i="18"/>
  <c r="M46" i="18"/>
  <c r="M47" i="18"/>
  <c r="M48" i="18"/>
  <c r="M49" i="18"/>
  <c r="M50" i="18"/>
  <c r="M51" i="18"/>
  <c r="M52" i="18"/>
  <c r="M53" i="18"/>
  <c r="M54" i="18"/>
  <c r="M55" i="18"/>
  <c r="M56" i="18"/>
  <c r="M57" i="18"/>
  <c r="M58" i="18"/>
  <c r="M59" i="18"/>
  <c r="M60" i="18"/>
  <c r="M61" i="18"/>
  <c r="M62" i="18"/>
  <c r="M63" i="18"/>
  <c r="M64" i="18"/>
  <c r="M65" i="18"/>
  <c r="M66" i="18"/>
  <c r="M67" i="18"/>
  <c r="M68" i="18"/>
  <c r="M69" i="18"/>
  <c r="M70" i="18"/>
  <c r="M71" i="18"/>
  <c r="M72" i="18"/>
  <c r="M73" i="18"/>
  <c r="M74" i="18"/>
  <c r="M75" i="18"/>
  <c r="M76" i="18"/>
  <c r="M77" i="18"/>
  <c r="M78" i="18"/>
  <c r="M79" i="18"/>
  <c r="M80" i="18"/>
  <c r="M81" i="18"/>
  <c r="M82" i="18"/>
  <c r="M83" i="18"/>
  <c r="M84" i="18"/>
  <c r="M85" i="18"/>
  <c r="M86" i="18"/>
  <c r="M87" i="18"/>
  <c r="M88" i="18"/>
  <c r="M89" i="18"/>
  <c r="M90" i="18"/>
  <c r="M91" i="18"/>
  <c r="M92" i="18"/>
  <c r="M93" i="18"/>
  <c r="M94" i="18"/>
  <c r="M95" i="18"/>
  <c r="M96" i="18"/>
  <c r="M97" i="18"/>
  <c r="M98" i="18"/>
  <c r="M99" i="18"/>
  <c r="M100" i="18"/>
  <c r="M101" i="18"/>
  <c r="M102" i="18"/>
  <c r="M103" i="18"/>
  <c r="M104" i="18"/>
  <c r="M105" i="18"/>
  <c r="M106" i="18"/>
  <c r="M107" i="18"/>
  <c r="M108" i="18"/>
  <c r="M109" i="18"/>
  <c r="M110" i="18"/>
  <c r="M111" i="18"/>
  <c r="M112" i="18"/>
  <c r="M113" i="18"/>
  <c r="M114" i="18"/>
  <c r="M115" i="18"/>
  <c r="M116" i="18"/>
  <c r="M117" i="18"/>
  <c r="M118" i="18"/>
  <c r="M119" i="18"/>
  <c r="M120" i="18"/>
  <c r="M121" i="18"/>
  <c r="M122" i="18"/>
  <c r="M123" i="18"/>
  <c r="M124" i="18"/>
  <c r="M125" i="18"/>
  <c r="M126" i="18"/>
  <c r="M127" i="18"/>
  <c r="M128" i="18"/>
  <c r="M129" i="18"/>
  <c r="M130" i="18"/>
  <c r="M131" i="18"/>
  <c r="M132" i="18"/>
  <c r="M133" i="18"/>
  <c r="M134" i="18"/>
  <c r="M135" i="18"/>
  <c r="M136" i="18"/>
  <c r="M137" i="18"/>
  <c r="M138" i="18"/>
  <c r="M139" i="18"/>
  <c r="M140" i="18"/>
  <c r="M141" i="18"/>
  <c r="M142" i="18"/>
  <c r="M143" i="18"/>
  <c r="M144" i="18"/>
  <c r="M145" i="18"/>
  <c r="M146" i="18"/>
  <c r="M147" i="18"/>
  <c r="M148" i="18"/>
  <c r="M149" i="18"/>
  <c r="M150" i="18"/>
  <c r="M151" i="18"/>
  <c r="M152" i="18"/>
  <c r="M153" i="18"/>
  <c r="M154" i="18"/>
  <c r="M155" i="18"/>
  <c r="M156" i="18"/>
  <c r="M157" i="18"/>
  <c r="M158" i="18"/>
  <c r="M159" i="18"/>
  <c r="M160" i="18"/>
  <c r="M161" i="18"/>
  <c r="M162" i="18"/>
  <c r="M163" i="18"/>
  <c r="M164" i="18"/>
  <c r="M165" i="18"/>
  <c r="M166" i="18"/>
  <c r="M167" i="18"/>
  <c r="M168" i="18"/>
  <c r="M169" i="18"/>
  <c r="M170" i="18"/>
  <c r="M171" i="18"/>
  <c r="M172" i="18"/>
  <c r="M173" i="18"/>
  <c r="M174" i="18"/>
  <c r="M175" i="18"/>
  <c r="M176" i="18"/>
  <c r="M177" i="18"/>
  <c r="M178" i="18"/>
  <c r="M179" i="18"/>
  <c r="M180" i="18"/>
  <c r="M181" i="18"/>
  <c r="M182" i="18"/>
  <c r="M183" i="18"/>
  <c r="M184" i="18"/>
  <c r="M185" i="18"/>
  <c r="M186" i="18"/>
  <c r="M187" i="18"/>
  <c r="M188" i="18"/>
  <c r="M189" i="18"/>
  <c r="M190" i="18"/>
  <c r="M191" i="18"/>
  <c r="M192" i="18"/>
  <c r="M193" i="18"/>
  <c r="M194" i="18"/>
  <c r="M195" i="18"/>
  <c r="M196" i="18"/>
  <c r="M197" i="18"/>
  <c r="M198" i="18"/>
  <c r="M199" i="18"/>
  <c r="M200" i="18"/>
  <c r="M201" i="18"/>
  <c r="M202" i="18"/>
  <c r="M203" i="18"/>
  <c r="M204" i="18"/>
  <c r="M205" i="18"/>
  <c r="M206" i="18"/>
  <c r="M207" i="18"/>
  <c r="M208" i="18"/>
  <c r="M209" i="18"/>
  <c r="M210" i="18"/>
  <c r="M211" i="18"/>
  <c r="M212" i="18"/>
  <c r="M213" i="18"/>
  <c r="M214" i="18"/>
  <c r="M215" i="18"/>
  <c r="M216" i="18"/>
  <c r="M217" i="18"/>
  <c r="M218" i="18"/>
  <c r="M219" i="18"/>
  <c r="M220" i="18"/>
  <c r="M221" i="18"/>
  <c r="M222" i="18"/>
  <c r="M223" i="18"/>
  <c r="M224" i="18"/>
  <c r="M225" i="18"/>
  <c r="M226" i="18"/>
  <c r="M227" i="18"/>
  <c r="M228" i="18"/>
  <c r="M229" i="18"/>
  <c r="M230" i="18"/>
  <c r="M231" i="18"/>
  <c r="M232" i="18"/>
  <c r="M233" i="18"/>
  <c r="M234" i="18"/>
  <c r="M235" i="18"/>
  <c r="M236" i="18"/>
  <c r="M237" i="18"/>
  <c r="M238" i="18"/>
  <c r="M239" i="18"/>
  <c r="M240" i="18"/>
  <c r="M241" i="18"/>
  <c r="M242" i="18"/>
  <c r="M243" i="18"/>
  <c r="M244" i="18"/>
  <c r="M245" i="18"/>
  <c r="M246" i="18"/>
  <c r="M247" i="18"/>
  <c r="M248" i="18"/>
  <c r="M249" i="18"/>
  <c r="M250" i="18"/>
  <c r="M251" i="18"/>
  <c r="M252" i="18"/>
  <c r="M253" i="18"/>
  <c r="M254" i="18"/>
  <c r="M255" i="18"/>
  <c r="M256" i="18"/>
  <c r="M257" i="18"/>
  <c r="M258" i="18"/>
  <c r="M259" i="18"/>
  <c r="M260" i="18"/>
  <c r="M261" i="18"/>
  <c r="M262" i="18"/>
  <c r="M263" i="18"/>
  <c r="M264" i="18"/>
  <c r="M265" i="18"/>
  <c r="M266" i="18"/>
  <c r="M267" i="18"/>
  <c r="M268" i="18"/>
  <c r="M269" i="18"/>
  <c r="M270" i="18"/>
  <c r="M271" i="18"/>
  <c r="M272" i="18"/>
  <c r="M273" i="18"/>
  <c r="M274" i="18"/>
  <c r="M275" i="18"/>
  <c r="M276" i="18"/>
  <c r="M277" i="18"/>
  <c r="M278" i="18"/>
  <c r="M279" i="18"/>
  <c r="M280" i="18"/>
  <c r="M281" i="18"/>
  <c r="M282" i="18"/>
  <c r="M283" i="18"/>
  <c r="M284" i="18"/>
  <c r="M285" i="18"/>
  <c r="M286" i="18"/>
  <c r="M287" i="18"/>
  <c r="M288" i="18"/>
  <c r="M289" i="18"/>
  <c r="M290" i="18"/>
  <c r="M291" i="18"/>
  <c r="M292" i="18"/>
  <c r="M293" i="18"/>
  <c r="M294" i="18"/>
  <c r="M295" i="18"/>
  <c r="M296" i="18"/>
  <c r="M297" i="18"/>
  <c r="M298" i="18"/>
  <c r="M299" i="18"/>
  <c r="M300" i="18"/>
  <c r="M301" i="18"/>
  <c r="M302" i="18"/>
  <c r="M303" i="18"/>
  <c r="M304" i="18"/>
  <c r="M305" i="18"/>
  <c r="M306" i="18"/>
  <c r="M307" i="18"/>
  <c r="M308" i="18"/>
  <c r="M309" i="18"/>
  <c r="M310" i="18"/>
  <c r="M311" i="18"/>
  <c r="M312" i="18"/>
  <c r="M313" i="18"/>
  <c r="M314" i="18"/>
  <c r="M315" i="18"/>
  <c r="M316" i="18"/>
  <c r="M317" i="18"/>
  <c r="M318" i="18"/>
  <c r="M319" i="18"/>
  <c r="M320" i="18"/>
  <c r="M321" i="18"/>
  <c r="M322" i="18"/>
  <c r="M323" i="18"/>
  <c r="M324" i="18"/>
  <c r="M325" i="18"/>
  <c r="M326" i="18"/>
  <c r="M327" i="18"/>
  <c r="M328" i="18"/>
  <c r="M329" i="18"/>
  <c r="M330" i="18"/>
  <c r="M331" i="18"/>
  <c r="M332" i="18"/>
  <c r="M333" i="18"/>
  <c r="M334" i="18"/>
  <c r="M335" i="18"/>
  <c r="M336" i="18"/>
  <c r="H14" i="26"/>
  <c r="H25" i="26"/>
  <c r="H66" i="26"/>
  <c r="H67" i="26"/>
  <c r="H68" i="26"/>
  <c r="H102" i="26"/>
  <c r="H103" i="26"/>
  <c r="H104" i="26"/>
  <c r="H105" i="26"/>
  <c r="H116" i="26"/>
  <c r="H117" i="26"/>
  <c r="H123" i="26"/>
  <c r="H124" i="26"/>
  <c r="H129" i="26"/>
  <c r="H130" i="26"/>
  <c r="H136" i="26"/>
  <c r="H137" i="26"/>
  <c r="H145" i="26"/>
  <c r="H146" i="26"/>
  <c r="H152" i="26"/>
  <c r="H153" i="26"/>
  <c r="H154" i="26"/>
  <c r="H155" i="26"/>
  <c r="H160" i="26"/>
  <c r="H161" i="26"/>
  <c r="H167" i="26"/>
  <c r="H168" i="26"/>
  <c r="H175" i="26"/>
  <c r="H176" i="26"/>
  <c r="H185" i="26"/>
  <c r="H186" i="26"/>
  <c r="H195" i="26"/>
  <c r="H196" i="26"/>
  <c r="H202" i="26"/>
  <c r="H203" i="26"/>
  <c r="H216" i="26"/>
  <c r="H217" i="26"/>
  <c r="H224" i="26"/>
  <c r="H225" i="26"/>
  <c r="H237" i="26"/>
  <c r="H238" i="26"/>
  <c r="H249" i="26"/>
  <c r="H250" i="26"/>
  <c r="H263" i="26"/>
  <c r="H264" i="26"/>
  <c r="H277" i="26"/>
  <c r="H278" i="26"/>
  <c r="H286" i="26"/>
  <c r="H287" i="26"/>
  <c r="H295" i="26"/>
  <c r="H296" i="26"/>
  <c r="H304" i="26"/>
  <c r="H305" i="26"/>
  <c r="H313" i="26"/>
  <c r="H314" i="26"/>
  <c r="H322" i="26"/>
  <c r="H323" i="26"/>
  <c r="H331" i="26"/>
  <c r="H332" i="26"/>
  <c r="H338" i="26"/>
  <c r="H339" i="26"/>
  <c r="H342" i="26"/>
  <c r="H344" i="26"/>
  <c r="H345" i="26"/>
  <c r="H354" i="26"/>
  <c r="H355" i="26"/>
  <c r="H357" i="26"/>
  <c r="H360" i="26"/>
  <c r="H361" i="26"/>
  <c r="H362" i="26"/>
  <c r="H374" i="26"/>
  <c r="H375" i="26"/>
  <c r="H381" i="26"/>
  <c r="H382" i="26"/>
  <c r="H390" i="26"/>
  <c r="H391" i="26"/>
  <c r="G11" i="26"/>
  <c r="G12" i="26"/>
  <c r="G13" i="26"/>
  <c r="G14" i="26"/>
  <c r="G15" i="26"/>
  <c r="G16" i="26"/>
  <c r="G17" i="26"/>
  <c r="G18" i="26"/>
  <c r="G19" i="26"/>
  <c r="G20" i="26"/>
  <c r="G21" i="26"/>
  <c r="G22" i="26"/>
  <c r="G23" i="26"/>
  <c r="G24" i="26"/>
  <c r="G25" i="26"/>
  <c r="G26" i="26"/>
  <c r="G27" i="26"/>
  <c r="G28" i="26"/>
  <c r="G29" i="26"/>
  <c r="G30" i="26"/>
  <c r="G31" i="26"/>
  <c r="G32" i="26"/>
  <c r="G33" i="26"/>
  <c r="G34" i="26"/>
  <c r="G35" i="26"/>
  <c r="G36" i="26"/>
  <c r="G37" i="26"/>
  <c r="G38" i="26"/>
  <c r="G39" i="26"/>
  <c r="G40" i="26"/>
  <c r="G41" i="26"/>
  <c r="G42" i="26"/>
  <c r="G43" i="26"/>
  <c r="G44" i="26"/>
  <c r="G45" i="26"/>
  <c r="G46" i="26"/>
  <c r="G47" i="26"/>
  <c r="G48" i="26"/>
  <c r="G49" i="26"/>
  <c r="G50" i="26"/>
  <c r="G51" i="26"/>
  <c r="G52" i="26"/>
  <c r="G53" i="26"/>
  <c r="G54" i="26"/>
  <c r="G55" i="26"/>
  <c r="G56" i="26"/>
  <c r="G57" i="26"/>
  <c r="G58" i="26"/>
  <c r="G59" i="26"/>
  <c r="G60" i="26"/>
  <c r="G61" i="26"/>
  <c r="G62" i="26"/>
  <c r="G63" i="26"/>
  <c r="G64" i="26"/>
  <c r="G65" i="26"/>
  <c r="G66" i="26"/>
  <c r="G67" i="26"/>
  <c r="G68" i="26"/>
  <c r="G69" i="26"/>
  <c r="G70" i="26"/>
  <c r="G71" i="26"/>
  <c r="G72" i="26"/>
  <c r="G73" i="26"/>
  <c r="G74" i="26"/>
  <c r="G75" i="26"/>
  <c r="G76" i="26"/>
  <c r="G77" i="26"/>
  <c r="G78" i="26"/>
  <c r="G79" i="26"/>
  <c r="G80" i="26"/>
  <c r="G81" i="26"/>
  <c r="G82" i="26"/>
  <c r="G83" i="26"/>
  <c r="G84" i="26"/>
  <c r="G85" i="26"/>
  <c r="G86" i="26"/>
  <c r="G87" i="26"/>
  <c r="G88" i="26"/>
  <c r="G89" i="26"/>
  <c r="G90" i="26"/>
  <c r="G91" i="26"/>
  <c r="G92" i="26"/>
  <c r="G93" i="26"/>
  <c r="G94" i="26"/>
  <c r="G95" i="26"/>
  <c r="G96" i="26"/>
  <c r="G97" i="26"/>
  <c r="G98" i="26"/>
  <c r="G99" i="26"/>
  <c r="G100" i="26"/>
  <c r="G101" i="26"/>
  <c r="G102" i="26"/>
  <c r="G103" i="26"/>
  <c r="G104" i="26"/>
  <c r="G105" i="26"/>
  <c r="G106" i="26"/>
  <c r="G107" i="26"/>
  <c r="G108" i="26"/>
  <c r="G109" i="26"/>
  <c r="G110" i="26"/>
  <c r="G111" i="26"/>
  <c r="G112" i="26"/>
  <c r="G113" i="26"/>
  <c r="G114" i="26"/>
  <c r="G115" i="26"/>
  <c r="G116" i="26"/>
  <c r="G117" i="26"/>
  <c r="G118" i="26"/>
  <c r="G119" i="26"/>
  <c r="G120" i="26"/>
  <c r="G121" i="26"/>
  <c r="G122" i="26"/>
  <c r="G123" i="26"/>
  <c r="G124" i="26"/>
  <c r="G125" i="26"/>
  <c r="G126" i="26"/>
  <c r="G127" i="26"/>
  <c r="G128" i="26"/>
  <c r="G129" i="26"/>
  <c r="G130" i="26"/>
  <c r="G131" i="26"/>
  <c r="G132" i="26"/>
  <c r="G133" i="26"/>
  <c r="G134" i="26"/>
  <c r="G135" i="26"/>
  <c r="G136" i="26"/>
  <c r="G137" i="26"/>
  <c r="G138" i="26"/>
  <c r="G139" i="26"/>
  <c r="G140" i="26"/>
  <c r="G141" i="26"/>
  <c r="G142" i="26"/>
  <c r="G143" i="26"/>
  <c r="G144" i="26"/>
  <c r="G145" i="26"/>
  <c r="G146" i="26"/>
  <c r="G147" i="26"/>
  <c r="G148" i="26"/>
  <c r="G149" i="26"/>
  <c r="G150" i="26"/>
  <c r="G151" i="26"/>
  <c r="G152" i="26"/>
  <c r="G153" i="26"/>
  <c r="G154" i="26"/>
  <c r="G155" i="26"/>
  <c r="G156" i="26"/>
  <c r="G157" i="26"/>
  <c r="G158" i="26"/>
  <c r="G159" i="26"/>
  <c r="G160" i="26"/>
  <c r="G161" i="26"/>
  <c r="G162" i="26"/>
  <c r="G163" i="26"/>
  <c r="G164" i="26"/>
  <c r="G165" i="26"/>
  <c r="G166" i="26"/>
  <c r="G167" i="26"/>
  <c r="G168" i="26"/>
  <c r="G169" i="26"/>
  <c r="G170" i="26"/>
  <c r="G171" i="26"/>
  <c r="G172" i="26"/>
  <c r="G173" i="26"/>
  <c r="G174" i="26"/>
  <c r="G175" i="26"/>
  <c r="G176" i="26"/>
  <c r="G177" i="26"/>
  <c r="G178" i="26"/>
  <c r="G179" i="26"/>
  <c r="G180" i="26"/>
  <c r="G181" i="26"/>
  <c r="G182" i="26"/>
  <c r="G183" i="26"/>
  <c r="G184" i="26"/>
  <c r="G185" i="26"/>
  <c r="G186" i="26"/>
  <c r="G187" i="26"/>
  <c r="G188" i="26"/>
  <c r="G189" i="26"/>
  <c r="G190" i="26"/>
  <c r="G191" i="26"/>
  <c r="G192" i="26"/>
  <c r="G193" i="26"/>
  <c r="G194" i="26"/>
  <c r="G195" i="26"/>
  <c r="G196" i="26"/>
  <c r="G197" i="26"/>
  <c r="G198" i="26"/>
  <c r="G199" i="26"/>
  <c r="G200" i="26"/>
  <c r="G201" i="26"/>
  <c r="G202" i="26"/>
  <c r="G203" i="26"/>
  <c r="G204" i="26"/>
  <c r="G205" i="26"/>
  <c r="G206" i="26"/>
  <c r="G207" i="26"/>
  <c r="G208" i="26"/>
  <c r="G209" i="26"/>
  <c r="G210" i="26"/>
  <c r="G211" i="26"/>
  <c r="G212" i="26"/>
  <c r="G213" i="26"/>
  <c r="G214" i="26"/>
  <c r="G215" i="26"/>
  <c r="G216" i="26"/>
  <c r="G217" i="26"/>
  <c r="G218" i="26"/>
  <c r="G219" i="26"/>
  <c r="G220" i="26"/>
  <c r="G221" i="26"/>
  <c r="G222" i="26"/>
  <c r="G223" i="26"/>
  <c r="G224" i="26"/>
  <c r="G225" i="26"/>
  <c r="G226" i="26"/>
  <c r="G227" i="26"/>
  <c r="G228" i="26"/>
  <c r="G229" i="26"/>
  <c r="G230" i="26"/>
  <c r="G231" i="26"/>
  <c r="G232" i="26"/>
  <c r="G233" i="26"/>
  <c r="G234" i="26"/>
  <c r="G235" i="26"/>
  <c r="G236" i="26"/>
  <c r="G237" i="26"/>
  <c r="G238" i="26"/>
  <c r="G239" i="26"/>
  <c r="G240" i="26"/>
  <c r="G241" i="26"/>
  <c r="G242" i="26"/>
  <c r="G243" i="26"/>
  <c r="G244" i="26"/>
  <c r="G245" i="26"/>
  <c r="G246" i="26"/>
  <c r="G247" i="26"/>
  <c r="G248" i="26"/>
  <c r="G249" i="26"/>
  <c r="G250" i="26"/>
  <c r="G251" i="26"/>
  <c r="G252" i="26"/>
  <c r="G253" i="26"/>
  <c r="G254" i="26"/>
  <c r="G255" i="26"/>
  <c r="G256" i="26"/>
  <c r="G257" i="26"/>
  <c r="G258" i="26"/>
  <c r="G259" i="26"/>
  <c r="G260" i="26"/>
  <c r="G261" i="26"/>
  <c r="G262" i="26"/>
  <c r="G263" i="26"/>
  <c r="G264" i="26"/>
  <c r="G265" i="26"/>
  <c r="G266" i="26"/>
  <c r="G267" i="26"/>
  <c r="G268" i="26"/>
  <c r="G269" i="26"/>
  <c r="G270" i="26"/>
  <c r="G271" i="26"/>
  <c r="G272" i="26"/>
  <c r="G273" i="26"/>
  <c r="G274" i="26"/>
  <c r="G275" i="26"/>
  <c r="G276" i="26"/>
  <c r="G277" i="26"/>
  <c r="G278" i="26"/>
  <c r="G279" i="26"/>
  <c r="G280" i="26"/>
  <c r="G281" i="26"/>
  <c r="G282" i="26"/>
  <c r="G283" i="26"/>
  <c r="G284" i="26"/>
  <c r="G285" i="26"/>
  <c r="G286" i="26"/>
  <c r="G287" i="26"/>
  <c r="G288" i="26"/>
  <c r="G289" i="26"/>
  <c r="G290" i="26"/>
  <c r="G291" i="26"/>
  <c r="G292" i="26"/>
  <c r="G293" i="26"/>
  <c r="G294" i="26"/>
  <c r="G295" i="26"/>
  <c r="G296" i="26"/>
  <c r="G297" i="26"/>
  <c r="G298" i="26"/>
  <c r="G299" i="26"/>
  <c r="G300" i="26"/>
  <c r="G301" i="26"/>
  <c r="G302" i="26"/>
  <c r="G303" i="26"/>
  <c r="G304" i="26"/>
  <c r="G305" i="26"/>
  <c r="G306" i="26"/>
  <c r="G307" i="26"/>
  <c r="G308" i="26"/>
  <c r="G309" i="26"/>
  <c r="G310" i="26"/>
  <c r="G311" i="26"/>
  <c r="G312" i="26"/>
  <c r="G313" i="26"/>
  <c r="G314" i="26"/>
  <c r="G315" i="26"/>
  <c r="G316" i="26"/>
  <c r="G317" i="26"/>
  <c r="G318" i="26"/>
  <c r="G319" i="26"/>
  <c r="G320" i="26"/>
  <c r="G321" i="26"/>
  <c r="G322" i="26"/>
  <c r="G323" i="26"/>
  <c r="G324" i="26"/>
  <c r="G325" i="26"/>
  <c r="G326" i="26"/>
  <c r="G327" i="26"/>
  <c r="G328" i="26"/>
  <c r="G329" i="26"/>
  <c r="G330" i="26"/>
  <c r="G331" i="26"/>
  <c r="G332" i="26"/>
  <c r="G333" i="26"/>
  <c r="G334" i="26"/>
  <c r="G335" i="26"/>
  <c r="G336" i="26"/>
  <c r="G337" i="26"/>
  <c r="G338" i="26"/>
  <c r="G339" i="26"/>
  <c r="G340" i="26"/>
  <c r="G341" i="26"/>
  <c r="G342" i="26"/>
  <c r="G343" i="26"/>
  <c r="G344" i="26"/>
  <c r="G345" i="26"/>
  <c r="G346" i="26"/>
  <c r="G347" i="26"/>
  <c r="G348" i="26"/>
  <c r="G349" i="26"/>
  <c r="G350" i="26"/>
  <c r="G351" i="26"/>
  <c r="G352" i="26"/>
  <c r="G353" i="26"/>
  <c r="G354" i="26"/>
  <c r="G355" i="26"/>
  <c r="G356" i="26"/>
  <c r="G357" i="26"/>
  <c r="G358" i="26"/>
  <c r="G359" i="26"/>
  <c r="G360" i="26"/>
  <c r="G361" i="26"/>
  <c r="G362" i="26"/>
  <c r="G363" i="26"/>
  <c r="G364" i="26"/>
  <c r="G365" i="26"/>
  <c r="G366" i="26"/>
  <c r="G367" i="26"/>
  <c r="G368" i="26"/>
  <c r="G369" i="26"/>
  <c r="G370" i="26"/>
  <c r="G371" i="26"/>
  <c r="G372" i="26"/>
  <c r="G373" i="26"/>
  <c r="G374" i="26"/>
  <c r="G375" i="26"/>
  <c r="G376" i="26"/>
  <c r="G377" i="26"/>
  <c r="G378" i="26"/>
  <c r="G379" i="26"/>
  <c r="G380" i="26"/>
  <c r="G381" i="26"/>
  <c r="G382" i="26"/>
  <c r="G383" i="26"/>
  <c r="G384" i="26"/>
  <c r="G385" i="26"/>
  <c r="G386" i="26"/>
  <c r="G387" i="26"/>
  <c r="G388" i="26"/>
  <c r="G389" i="26"/>
  <c r="G390" i="26"/>
  <c r="G391" i="26"/>
  <c r="G392" i="26"/>
  <c r="G393" i="26"/>
  <c r="G394" i="26"/>
  <c r="G395" i="26"/>
  <c r="G396" i="26"/>
  <c r="G397" i="26"/>
  <c r="G10" i="26"/>
  <c r="G10" i="27"/>
  <c r="H14" i="27"/>
  <c r="G120" i="27"/>
  <c r="G121" i="27"/>
  <c r="G122" i="27"/>
  <c r="G123" i="27"/>
  <c r="G127" i="27"/>
  <c r="G128" i="27"/>
  <c r="G129" i="27"/>
  <c r="G133" i="27"/>
  <c r="G134" i="27"/>
  <c r="G135" i="27"/>
  <c r="G136" i="27"/>
  <c r="G140" i="27"/>
  <c r="G141" i="27"/>
  <c r="G142" i="27"/>
  <c r="G143" i="27"/>
  <c r="G144" i="27"/>
  <c r="G145" i="27"/>
  <c r="G149" i="27"/>
  <c r="G150" i="27"/>
  <c r="G151" i="27"/>
  <c r="G152" i="27"/>
  <c r="G163" i="27"/>
  <c r="G164" i="27"/>
  <c r="G165" i="27"/>
  <c r="G169" i="27"/>
  <c r="G170" i="27"/>
  <c r="G171" i="27"/>
  <c r="G172" i="27"/>
  <c r="G193" i="27"/>
  <c r="G194" i="27"/>
  <c r="G195" i="27"/>
  <c r="G196" i="27"/>
  <c r="G197" i="27"/>
  <c r="G201" i="27"/>
  <c r="G202" i="27"/>
  <c r="G203" i="27"/>
  <c r="G204" i="27"/>
  <c r="G205" i="27"/>
  <c r="G206" i="27"/>
  <c r="G207" i="27"/>
  <c r="G211" i="27"/>
  <c r="G212" i="27"/>
  <c r="G213" i="27"/>
  <c r="G214" i="27"/>
  <c r="G215" i="27"/>
  <c r="G216" i="27"/>
  <c r="G217" i="27"/>
  <c r="G221" i="27"/>
  <c r="G222" i="27"/>
  <c r="G223" i="27"/>
  <c r="G224" i="27"/>
  <c r="G225" i="27"/>
  <c r="G238" i="27"/>
  <c r="G239" i="27"/>
  <c r="G240" i="27"/>
  <c r="G241" i="27"/>
  <c r="G245" i="27"/>
  <c r="G246" i="27"/>
  <c r="G247" i="27"/>
  <c r="G248" i="27"/>
  <c r="G249" i="27"/>
  <c r="G250" i="27"/>
  <c r="G251" i="27"/>
  <c r="G252" i="27"/>
  <c r="G253" i="27"/>
  <c r="G254" i="27"/>
  <c r="G255" i="27"/>
  <c r="G259" i="27"/>
  <c r="G260" i="27"/>
  <c r="G261" i="27"/>
  <c r="G262" i="27"/>
  <c r="G263" i="27"/>
  <c r="G267" i="27"/>
  <c r="G268" i="27"/>
  <c r="G269" i="27"/>
  <c r="G270" i="27"/>
  <c r="G271" i="27"/>
  <c r="G272" i="27"/>
  <c r="G273" i="27"/>
  <c r="G274" i="27"/>
  <c r="G275" i="27"/>
  <c r="G276" i="27"/>
  <c r="G280" i="27"/>
  <c r="G281" i="27"/>
  <c r="G282" i="27"/>
  <c r="G283" i="27"/>
  <c r="G284" i="27"/>
  <c r="G285" i="27"/>
  <c r="G286" i="27"/>
  <c r="G287" i="27"/>
  <c r="G288" i="27"/>
  <c r="G292" i="27"/>
  <c r="G293" i="27"/>
  <c r="G294" i="27"/>
  <c r="G295" i="27"/>
  <c r="G296" i="27"/>
  <c r="G297" i="27"/>
  <c r="G298" i="27"/>
  <c r="G299" i="27"/>
  <c r="G300" i="27"/>
  <c r="G301" i="27"/>
  <c r="G302" i="27"/>
  <c r="G306" i="27"/>
  <c r="G307" i="27"/>
  <c r="G308" i="27"/>
  <c r="G309" i="27"/>
  <c r="G310" i="27"/>
  <c r="G311" i="27"/>
  <c r="G312" i="27"/>
  <c r="G313" i="27"/>
  <c r="G314" i="27"/>
  <c r="G315" i="27"/>
  <c r="G316" i="27"/>
  <c r="G320" i="27"/>
  <c r="G321" i="27"/>
  <c r="G322" i="27"/>
  <c r="G323" i="27"/>
  <c r="G324" i="27"/>
  <c r="G325" i="27"/>
  <c r="G329" i="27"/>
  <c r="G330" i="27"/>
  <c r="G331" i="27"/>
  <c r="G332" i="27"/>
  <c r="G333" i="27"/>
  <c r="G334" i="27"/>
  <c r="G338" i="27"/>
  <c r="G339" i="27"/>
  <c r="G340" i="27"/>
  <c r="G341" i="27"/>
  <c r="G342" i="27"/>
  <c r="G343" i="27"/>
  <c r="G347" i="27"/>
  <c r="G348" i="27"/>
  <c r="G349" i="27"/>
  <c r="G350" i="27"/>
  <c r="G351" i="27"/>
  <c r="G352" i="27"/>
  <c r="G364" i="27"/>
  <c r="G365" i="27"/>
  <c r="G366" i="27"/>
  <c r="G367" i="27"/>
  <c r="G368" i="27"/>
  <c r="G369" i="27"/>
  <c r="G373" i="27"/>
  <c r="G374" i="27"/>
  <c r="G375" i="27"/>
  <c r="G376" i="27"/>
  <c r="G377" i="27"/>
  <c r="G378" i="27"/>
  <c r="G382" i="27"/>
  <c r="G383" i="27"/>
  <c r="G384" i="27"/>
  <c r="G385" i="27"/>
  <c r="G396" i="27"/>
  <c r="G397" i="27"/>
  <c r="G398" i="27"/>
  <c r="G399" i="27"/>
  <c r="G404" i="27"/>
  <c r="G405" i="27"/>
  <c r="G406" i="27"/>
  <c r="G407" i="27"/>
  <c r="G408" i="27"/>
  <c r="G409" i="27"/>
  <c r="G410" i="27"/>
  <c r="G414" i="27"/>
  <c r="G415" i="27"/>
  <c r="G416" i="27"/>
  <c r="G417" i="27"/>
  <c r="G418" i="27"/>
  <c r="G419" i="27"/>
  <c r="G425" i="27"/>
  <c r="G426" i="27"/>
  <c r="G427" i="27"/>
  <c r="G428" i="27"/>
  <c r="G429" i="27"/>
  <c r="G430" i="27"/>
  <c r="G431" i="27"/>
  <c r="G432" i="27"/>
  <c r="G433" i="27"/>
  <c r="G434" i="27"/>
  <c r="G438" i="27"/>
  <c r="G439" i="27"/>
  <c r="G440" i="27"/>
  <c r="G441" i="27"/>
  <c r="G445" i="27"/>
  <c r="G446" i="27"/>
  <c r="G447" i="27"/>
  <c r="G448" i="27"/>
  <c r="G449" i="27"/>
  <c r="G450" i="27"/>
  <c r="G460" i="27"/>
  <c r="G461" i="27"/>
  <c r="G462" i="27"/>
  <c r="G463" i="27"/>
  <c r="G464" i="27"/>
  <c r="G459" i="27"/>
  <c r="G444" i="27"/>
  <c r="G437" i="27"/>
  <c r="G424" i="27"/>
  <c r="G413" i="27"/>
  <c r="G403" i="27"/>
  <c r="G395" i="27"/>
  <c r="G381" i="27"/>
  <c r="G372" i="27"/>
  <c r="G363" i="27"/>
  <c r="G346" i="27"/>
  <c r="G337" i="27"/>
  <c r="G328" i="27"/>
  <c r="G319" i="27"/>
  <c r="G305" i="27"/>
  <c r="G291" i="27"/>
  <c r="G279" i="27"/>
  <c r="G266" i="27"/>
  <c r="G258" i="27"/>
  <c r="G244" i="27"/>
  <c r="G237" i="27"/>
  <c r="G220" i="27"/>
  <c r="G210" i="27"/>
  <c r="G200" i="27"/>
  <c r="G192" i="27"/>
  <c r="G168" i="27"/>
  <c r="G162" i="27"/>
  <c r="G148" i="27"/>
  <c r="G139" i="27"/>
  <c r="G132" i="27"/>
  <c r="G126" i="27"/>
  <c r="G119" i="27"/>
  <c r="G108" i="27"/>
  <c r="G109" i="27"/>
  <c r="G110" i="27"/>
  <c r="G111" i="27"/>
  <c r="G112" i="27"/>
  <c r="G113" i="27"/>
  <c r="G114" i="27"/>
  <c r="G115" i="27"/>
  <c r="G116" i="27"/>
  <c r="G107"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70" i="27"/>
  <c r="G11" i="27"/>
  <c r="G12" i="27"/>
  <c r="G13" i="27"/>
  <c r="G14" i="27"/>
  <c r="G15" i="27"/>
  <c r="G16" i="27"/>
  <c r="G17" i="27"/>
  <c r="G18"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10" i="25"/>
  <c r="H155" i="24" l="1"/>
  <c r="H161" i="24"/>
  <c r="H168" i="24"/>
  <c r="H176" i="24"/>
  <c r="H186" i="24"/>
  <c r="H196" i="24"/>
  <c r="H204" i="24"/>
  <c r="H211" i="24"/>
  <c r="H225" i="24"/>
  <c r="H233" i="24"/>
  <c r="H246" i="24"/>
  <c r="H258" i="24"/>
  <c r="H272" i="24"/>
  <c r="H286" i="24"/>
  <c r="H295" i="24"/>
  <c r="H304" i="24"/>
  <c r="H313" i="24"/>
  <c r="H322" i="24"/>
  <c r="H331" i="24"/>
  <c r="H340" i="24"/>
  <c r="H347" i="24"/>
  <c r="H354" i="24"/>
  <c r="H364" i="24"/>
  <c r="H373" i="24"/>
  <c r="H386" i="24"/>
  <c r="H393" i="24"/>
  <c r="H402" i="24"/>
  <c r="G454" i="25"/>
  <c r="H454" i="25"/>
  <c r="G439" i="25"/>
  <c r="H439" i="25"/>
  <c r="G432" i="25"/>
  <c r="H432" i="25"/>
  <c r="G419" i="25"/>
  <c r="H419" i="25"/>
  <c r="G410" i="25"/>
  <c r="H410" i="25"/>
  <c r="G400" i="25"/>
  <c r="H400" i="25"/>
  <c r="G393" i="25"/>
  <c r="H393" i="25"/>
  <c r="G379" i="25"/>
  <c r="H379" i="25"/>
  <c r="G370" i="25"/>
  <c r="H370" i="25"/>
  <c r="G361" i="25"/>
  <c r="H361" i="25"/>
  <c r="G344" i="25"/>
  <c r="H344" i="25"/>
  <c r="G335" i="25"/>
  <c r="H335" i="25"/>
  <c r="G326" i="25"/>
  <c r="H326" i="25"/>
  <c r="G317" i="25"/>
  <c r="H317" i="25"/>
  <c r="G303" i="25"/>
  <c r="H303" i="25"/>
  <c r="G289" i="25"/>
  <c r="H289" i="25"/>
  <c r="G277" i="25"/>
  <c r="H277" i="25"/>
  <c r="G264" i="25"/>
  <c r="H264" i="25"/>
  <c r="G256" i="25"/>
  <c r="H256" i="25"/>
  <c r="G242" i="25"/>
  <c r="H242" i="25"/>
  <c r="G235" i="25"/>
  <c r="H235" i="25"/>
  <c r="G218" i="25"/>
  <c r="H218" i="25"/>
  <c r="G208" i="25"/>
  <c r="H208" i="25"/>
  <c r="G198" i="25"/>
  <c r="H198" i="25"/>
  <c r="H166" i="25"/>
  <c r="H160" i="25"/>
  <c r="H190" i="25"/>
  <c r="G190" i="25"/>
  <c r="G166" i="25"/>
  <c r="G160" i="25"/>
  <c r="G402" i="24"/>
  <c r="G393" i="24"/>
  <c r="G386" i="24"/>
  <c r="G373" i="24"/>
  <c r="G364" i="24"/>
  <c r="G354" i="24"/>
  <c r="G347" i="24"/>
  <c r="G340" i="24"/>
  <c r="G331" i="24"/>
  <c r="G322" i="24"/>
  <c r="G313" i="24"/>
  <c r="G304" i="24"/>
  <c r="G295" i="24"/>
  <c r="G286" i="24"/>
  <c r="G272" i="24"/>
  <c r="G258" i="24"/>
  <c r="G246" i="24"/>
  <c r="G233" i="24"/>
  <c r="G225" i="24"/>
  <c r="G211" i="24"/>
  <c r="G204" i="24"/>
  <c r="G196" i="24"/>
  <c r="G186" i="24"/>
  <c r="G176" i="24"/>
  <c r="G168" i="24"/>
  <c r="G161" i="24"/>
  <c r="G155" i="24"/>
  <c r="Z375" i="18"/>
  <c r="Z374" i="18"/>
  <c r="Z373" i="18"/>
  <c r="Z372" i="18"/>
  <c r="Z371" i="18"/>
  <c r="Z370" i="18"/>
  <c r="Z369" i="18"/>
  <c r="Z368" i="18"/>
  <c r="Z367" i="18"/>
  <c r="Z366" i="18"/>
  <c r="Z365" i="18"/>
  <c r="Z364" i="18"/>
  <c r="Z363" i="18"/>
  <c r="Z362" i="18"/>
  <c r="Z361" i="18"/>
  <c r="Z360" i="18"/>
  <c r="Z359" i="18"/>
  <c r="Z358" i="18"/>
  <c r="Z357" i="18"/>
  <c r="Z356" i="18"/>
  <c r="Z355" i="18"/>
  <c r="Z354" i="18"/>
  <c r="Z353" i="18"/>
  <c r="Z352" i="18"/>
  <c r="Z351" i="18"/>
  <c r="Z350" i="18"/>
  <c r="Z349" i="18"/>
  <c r="Z336" i="18"/>
  <c r="Z335" i="18"/>
  <c r="Z334" i="18"/>
  <c r="Z333" i="18"/>
  <c r="Z332" i="18"/>
  <c r="Z331" i="18"/>
  <c r="Z330" i="18"/>
  <c r="Z329" i="18"/>
  <c r="Z328" i="18"/>
  <c r="Z327" i="18"/>
  <c r="Z326" i="18"/>
  <c r="Z325" i="18"/>
  <c r="Z324" i="18"/>
  <c r="Z323" i="18"/>
  <c r="Z322" i="18"/>
  <c r="Z321" i="18"/>
  <c r="Z320" i="18"/>
  <c r="Z319" i="18"/>
  <c r="Z318" i="18"/>
  <c r="Z317" i="18"/>
  <c r="Z316" i="18"/>
  <c r="Z315" i="18"/>
  <c r="Z314" i="18"/>
  <c r="Z313" i="18"/>
  <c r="Z312" i="18"/>
  <c r="Z311" i="18"/>
  <c r="Z310" i="18"/>
  <c r="Z309" i="18"/>
  <c r="Z308" i="18"/>
  <c r="Z307" i="18"/>
  <c r="Z306" i="18"/>
  <c r="Z305" i="18"/>
  <c r="Z304" i="18"/>
  <c r="Z303" i="18"/>
  <c r="Z302" i="18"/>
  <c r="Z301" i="18"/>
  <c r="Z300" i="18"/>
  <c r="Z299" i="18"/>
  <c r="Z298" i="18"/>
  <c r="Z297" i="18"/>
  <c r="Z296" i="18"/>
  <c r="Z295" i="18"/>
  <c r="Z294" i="18"/>
  <c r="Z293" i="18"/>
  <c r="Z292" i="18"/>
  <c r="Z291" i="18"/>
  <c r="Z290" i="18"/>
  <c r="Z289" i="18"/>
  <c r="Z288" i="18"/>
  <c r="Z287" i="18"/>
  <c r="Z286" i="18"/>
  <c r="Z285" i="18"/>
  <c r="Z284" i="18"/>
  <c r="Z283" i="18"/>
  <c r="Z282" i="18"/>
  <c r="Z281" i="18"/>
  <c r="Z280" i="18"/>
  <c r="Z279" i="18"/>
  <c r="Z278" i="18"/>
  <c r="Z277" i="18"/>
  <c r="Z276" i="18"/>
  <c r="Z275" i="18"/>
  <c r="Z274" i="18"/>
  <c r="Z273" i="18"/>
  <c r="Z272" i="18"/>
  <c r="Z271" i="18"/>
  <c r="Z270" i="18"/>
  <c r="Z269" i="18"/>
  <c r="Z268" i="18"/>
  <c r="Z267" i="18"/>
  <c r="Z266" i="18"/>
  <c r="Z265" i="18"/>
  <c r="Z264" i="18"/>
  <c r="Z263" i="18"/>
  <c r="Z262" i="18"/>
  <c r="Z261" i="18"/>
  <c r="Z260" i="18"/>
  <c r="Z259" i="18"/>
  <c r="Z258" i="18"/>
  <c r="Z257" i="18"/>
  <c r="Z256" i="18"/>
  <c r="Z255" i="18"/>
  <c r="Z254" i="18"/>
  <c r="Z253" i="18"/>
  <c r="Z252" i="18"/>
  <c r="Z251" i="18"/>
  <c r="Z250" i="18"/>
  <c r="Z249" i="18"/>
  <c r="Z248" i="18"/>
  <c r="Z247" i="18"/>
  <c r="Z246" i="18"/>
  <c r="Z245" i="18"/>
  <c r="Z244" i="18"/>
  <c r="Z243" i="18"/>
  <c r="Z242" i="18"/>
  <c r="Z241" i="18"/>
  <c r="Z240" i="18"/>
  <c r="Z239" i="18"/>
  <c r="Z238" i="18"/>
  <c r="Z237" i="18"/>
  <c r="Z236" i="18"/>
  <c r="Z235" i="18"/>
  <c r="Z234" i="18"/>
  <c r="Z233" i="18"/>
  <c r="Z232" i="18"/>
  <c r="Z231" i="18"/>
  <c r="Z230" i="18"/>
  <c r="Z229" i="18"/>
  <c r="Z228" i="18"/>
  <c r="Z227" i="18"/>
  <c r="Z226" i="18"/>
  <c r="Z225" i="18"/>
  <c r="Z224" i="18"/>
  <c r="Z223" i="18"/>
  <c r="Z222" i="18"/>
  <c r="Z221" i="18"/>
  <c r="Z220" i="18"/>
  <c r="Z219" i="18"/>
  <c r="Z218" i="18"/>
  <c r="Z217" i="18"/>
  <c r="Z216" i="18"/>
  <c r="Z215" i="18"/>
  <c r="Z214" i="18"/>
  <c r="Z213" i="18"/>
  <c r="Z212" i="18"/>
  <c r="Z211" i="18"/>
  <c r="Z210" i="18"/>
  <c r="Z209" i="18"/>
  <c r="Z208" i="18"/>
  <c r="Z207" i="18"/>
  <c r="Z206" i="18"/>
  <c r="Z205" i="18"/>
  <c r="Z204" i="18"/>
  <c r="Z203" i="18"/>
  <c r="Z202" i="18"/>
  <c r="Z201" i="18"/>
  <c r="Z200" i="18"/>
  <c r="Z199" i="18"/>
  <c r="Z198" i="18"/>
  <c r="Z197" i="18"/>
  <c r="Z196" i="18"/>
  <c r="Z195" i="18"/>
  <c r="Z194" i="18"/>
  <c r="Z193" i="18"/>
  <c r="Z192" i="18"/>
  <c r="Z191" i="18"/>
  <c r="Z190" i="18"/>
  <c r="Z189" i="18"/>
  <c r="Z188" i="18"/>
  <c r="Z187" i="18"/>
  <c r="Z186" i="18"/>
  <c r="Z185" i="18"/>
  <c r="Z184" i="18"/>
  <c r="Z183" i="18"/>
  <c r="Z182" i="18"/>
  <c r="Z181" i="18"/>
  <c r="Z180" i="18"/>
  <c r="Z179" i="18"/>
  <c r="Z178" i="18"/>
  <c r="Z177" i="18"/>
  <c r="Z176" i="18"/>
  <c r="Z175" i="18"/>
  <c r="Z174" i="18"/>
  <c r="Z173" i="18"/>
  <c r="Z172" i="18"/>
  <c r="Z171" i="18"/>
  <c r="Z170" i="18"/>
  <c r="Z169" i="18"/>
  <c r="Z168" i="18"/>
  <c r="Z167" i="18"/>
  <c r="Z166" i="18"/>
  <c r="Z165" i="18"/>
  <c r="Z164" i="18"/>
  <c r="Z163" i="18"/>
  <c r="Z162" i="18"/>
  <c r="Z161" i="18"/>
  <c r="Z160" i="18"/>
  <c r="Z159" i="18"/>
  <c r="Z158" i="18"/>
  <c r="Z157" i="18"/>
  <c r="Z156" i="18"/>
  <c r="Z155" i="18"/>
  <c r="Z154" i="18"/>
  <c r="Z153" i="18"/>
  <c r="Z152" i="18"/>
  <c r="Z151" i="18"/>
  <c r="Z150" i="18"/>
  <c r="Z149" i="18"/>
  <c r="Z148" i="18"/>
  <c r="Z147" i="18"/>
  <c r="Z146" i="18"/>
  <c r="Z145" i="18"/>
  <c r="Z144" i="18"/>
  <c r="Z143" i="18"/>
  <c r="Z142" i="18"/>
  <c r="Z141" i="18"/>
  <c r="Z140" i="18"/>
  <c r="Z139" i="18"/>
  <c r="Z138" i="18"/>
  <c r="Z137" i="18"/>
  <c r="Z136" i="18"/>
  <c r="Z135" i="18"/>
  <c r="Z134" i="18"/>
  <c r="Z133" i="18"/>
  <c r="Z132" i="18"/>
  <c r="Z131" i="18"/>
  <c r="Z130" i="18"/>
  <c r="Z129" i="18"/>
  <c r="Z128" i="18"/>
  <c r="Z127" i="18"/>
  <c r="Z126" i="18"/>
  <c r="Z125" i="18"/>
  <c r="Z124" i="18"/>
  <c r="Z123" i="18"/>
  <c r="Z122" i="18"/>
  <c r="Z121" i="18"/>
  <c r="Z120" i="18"/>
  <c r="Z119" i="18"/>
  <c r="Z118" i="18"/>
  <c r="Z117" i="18"/>
  <c r="Z116" i="18"/>
  <c r="Z115" i="18"/>
  <c r="Z114" i="18"/>
  <c r="Z113" i="18"/>
  <c r="Z112" i="18"/>
  <c r="Z111" i="18"/>
  <c r="Z110" i="18"/>
  <c r="Z109" i="18"/>
  <c r="Z108" i="18"/>
  <c r="Z107" i="18"/>
  <c r="Z106" i="18"/>
  <c r="Z105" i="18"/>
  <c r="Z104" i="18"/>
  <c r="Z103" i="18"/>
  <c r="Z102" i="18"/>
  <c r="Z101" i="18"/>
  <c r="Z100" i="18"/>
  <c r="Z99" i="18"/>
  <c r="Z98" i="18"/>
  <c r="Z97" i="18"/>
  <c r="Z96" i="18"/>
  <c r="Z95" i="18"/>
  <c r="Z94" i="18"/>
  <c r="Z93" i="18"/>
  <c r="Z92" i="18"/>
  <c r="Z91" i="18"/>
  <c r="Z90" i="18"/>
  <c r="Z89" i="18"/>
  <c r="Z88" i="18"/>
  <c r="Z87" i="18"/>
  <c r="Z86" i="18"/>
  <c r="Z85" i="18"/>
  <c r="Z84" i="18"/>
  <c r="Z83" i="18"/>
  <c r="Z82" i="18"/>
  <c r="Z81" i="18"/>
  <c r="Z80" i="18"/>
  <c r="Z79" i="18"/>
  <c r="Z78" i="18"/>
  <c r="Z77" i="18"/>
  <c r="Z76" i="18"/>
  <c r="Z75" i="18"/>
  <c r="Z74" i="18"/>
  <c r="Z73" i="18"/>
  <c r="Z72" i="18"/>
  <c r="Z71" i="18"/>
  <c r="Z70" i="18"/>
  <c r="Z69" i="18"/>
  <c r="Z68" i="18"/>
  <c r="Z67" i="18"/>
  <c r="Z66" i="18"/>
  <c r="Z65" i="18"/>
  <c r="Z64" i="18"/>
  <c r="Z63" i="18"/>
  <c r="Z62" i="18"/>
  <c r="Z61" i="18"/>
  <c r="Z60" i="18"/>
  <c r="Z59" i="18"/>
  <c r="Z58" i="18"/>
  <c r="Z57" i="18"/>
  <c r="Z56" i="18"/>
  <c r="Z55" i="18"/>
  <c r="Z54" i="18"/>
  <c r="Z53" i="18"/>
  <c r="Z52" i="18"/>
  <c r="Z51" i="18"/>
  <c r="Z50" i="18"/>
  <c r="Z49" i="18"/>
  <c r="Z48" i="18"/>
  <c r="Z47" i="18"/>
  <c r="Z46" i="18"/>
  <c r="Z45" i="18"/>
  <c r="Z44" i="18"/>
  <c r="Z43" i="18"/>
  <c r="Z42" i="18"/>
  <c r="Z41" i="18"/>
  <c r="Z40" i="18"/>
  <c r="Z39" i="18"/>
  <c r="Z38" i="18"/>
  <c r="Z37" i="18"/>
  <c r="Z36" i="18"/>
  <c r="Z35" i="18"/>
  <c r="Z34" i="18"/>
  <c r="Z33" i="18"/>
  <c r="Z32" i="18"/>
  <c r="Z31" i="18"/>
  <c r="Z30" i="18"/>
  <c r="Z29" i="18"/>
  <c r="Z28" i="18"/>
  <c r="Z27" i="18"/>
  <c r="Z26" i="18"/>
  <c r="Z25" i="18"/>
  <c r="Z24" i="18"/>
  <c r="Z23" i="18"/>
  <c r="Z22" i="18"/>
  <c r="Z21" i="18"/>
  <c r="Z20" i="18"/>
  <c r="Z19" i="18"/>
  <c r="Z18" i="18"/>
  <c r="Z17" i="18"/>
  <c r="Z16" i="18"/>
  <c r="Z15" i="18"/>
  <c r="Z14" i="18"/>
  <c r="Z13" i="18"/>
  <c r="Z12" i="18"/>
  <c r="Z11" i="18"/>
  <c r="AP375" i="18"/>
  <c r="AP374" i="18"/>
  <c r="AP373" i="18"/>
  <c r="AP372" i="18"/>
  <c r="AP371" i="18"/>
  <c r="AP370" i="18"/>
  <c r="AP369" i="18"/>
  <c r="AP368" i="18"/>
  <c r="AP367" i="18"/>
  <c r="AP366" i="18"/>
  <c r="AP365" i="18"/>
  <c r="AP364" i="18"/>
  <c r="AP363" i="18"/>
  <c r="AP362" i="18"/>
  <c r="AP361" i="18"/>
  <c r="AP360" i="18"/>
  <c r="AP359" i="18"/>
  <c r="AP358" i="18"/>
  <c r="AP357" i="18"/>
  <c r="AP356" i="18"/>
  <c r="AP355" i="18"/>
  <c r="AP354" i="18"/>
  <c r="AP353" i="18"/>
  <c r="AP352" i="18"/>
  <c r="AP351" i="18"/>
  <c r="AP350" i="18"/>
  <c r="AP349" i="18"/>
  <c r="AP336" i="18"/>
  <c r="AP335" i="18"/>
  <c r="AP334" i="18"/>
  <c r="AP333" i="18"/>
  <c r="AP332" i="18"/>
  <c r="AP331" i="18"/>
  <c r="AP330" i="18"/>
  <c r="AP329" i="18"/>
  <c r="AP328" i="18"/>
  <c r="AP327" i="18"/>
  <c r="AP326" i="18"/>
  <c r="AP325" i="18"/>
  <c r="AP324" i="18"/>
  <c r="AP323" i="18"/>
  <c r="AP322" i="18"/>
  <c r="AP321" i="18"/>
  <c r="AP320" i="18"/>
  <c r="AP319" i="18"/>
  <c r="AP318" i="18"/>
  <c r="AP317" i="18"/>
  <c r="AP316" i="18"/>
  <c r="AP315" i="18"/>
  <c r="AP314" i="18"/>
  <c r="AP313" i="18"/>
  <c r="AP312" i="18"/>
  <c r="AP311" i="18"/>
  <c r="AP310" i="18"/>
  <c r="AP309" i="18"/>
  <c r="AP308" i="18"/>
  <c r="AP307" i="18"/>
  <c r="AP306" i="18"/>
  <c r="AP305" i="18"/>
  <c r="AP304" i="18"/>
  <c r="AP303" i="18"/>
  <c r="AP302" i="18"/>
  <c r="AP301" i="18"/>
  <c r="AP300" i="18"/>
  <c r="AP299" i="18"/>
  <c r="AP298" i="18"/>
  <c r="AP297" i="18"/>
  <c r="AP296" i="18"/>
  <c r="AP295" i="18"/>
  <c r="AP294" i="18"/>
  <c r="AP293" i="18"/>
  <c r="AP292" i="18"/>
  <c r="AP291" i="18"/>
  <c r="AP290" i="18"/>
  <c r="AP289" i="18"/>
  <c r="AP288" i="18"/>
  <c r="AP287" i="18"/>
  <c r="AP286" i="18"/>
  <c r="AP285" i="18"/>
  <c r="AP284" i="18"/>
  <c r="AP283" i="18"/>
  <c r="AP282" i="18"/>
  <c r="AP281" i="18"/>
  <c r="AP280" i="18"/>
  <c r="AP279" i="18"/>
  <c r="AP278" i="18"/>
  <c r="AP277" i="18"/>
  <c r="AP276" i="18"/>
  <c r="AP275" i="18"/>
  <c r="AP274" i="18"/>
  <c r="AP273" i="18"/>
  <c r="AP272" i="18"/>
  <c r="AP271" i="18"/>
  <c r="AP270" i="18"/>
  <c r="AP269" i="18"/>
  <c r="AP268" i="18"/>
  <c r="AP267" i="18"/>
  <c r="AP266" i="18"/>
  <c r="AP265" i="18"/>
  <c r="AP264" i="18"/>
  <c r="AP263" i="18"/>
  <c r="AP262" i="18"/>
  <c r="AP261" i="18"/>
  <c r="AP260" i="18"/>
  <c r="AP259" i="18"/>
  <c r="AP258" i="18"/>
  <c r="AP257" i="18"/>
  <c r="AP256" i="18"/>
  <c r="AP255" i="18"/>
  <c r="AP254" i="18"/>
  <c r="AP253" i="18"/>
  <c r="AP252" i="18"/>
  <c r="AP251" i="18"/>
  <c r="AP250" i="18"/>
  <c r="AP249" i="18"/>
  <c r="AP248" i="18"/>
  <c r="AP247" i="18"/>
  <c r="AP246" i="18"/>
  <c r="AP245" i="18"/>
  <c r="AP244" i="18"/>
  <c r="AP243" i="18"/>
  <c r="AP242" i="18"/>
  <c r="AP241" i="18"/>
  <c r="AP240" i="18"/>
  <c r="AP239" i="18"/>
  <c r="AP238" i="18"/>
  <c r="AP237" i="18"/>
  <c r="AP236" i="18"/>
  <c r="AP235" i="18"/>
  <c r="AP234" i="18"/>
  <c r="AP233" i="18"/>
  <c r="AP232" i="18"/>
  <c r="AP231" i="18"/>
  <c r="AP230" i="18"/>
  <c r="AP229" i="18"/>
  <c r="AP228" i="18"/>
  <c r="AP227" i="18"/>
  <c r="AP226" i="18"/>
  <c r="AP225" i="18"/>
  <c r="AP224" i="18"/>
  <c r="AP223" i="18"/>
  <c r="AP222" i="18"/>
  <c r="AP221" i="18"/>
  <c r="AP220" i="18"/>
  <c r="AP219" i="18"/>
  <c r="AP218" i="18"/>
  <c r="AP217" i="18"/>
  <c r="AP216" i="18"/>
  <c r="AP215" i="18"/>
  <c r="AP214" i="18"/>
  <c r="AP213" i="18"/>
  <c r="AP212" i="18"/>
  <c r="AP211" i="18"/>
  <c r="AP210" i="18"/>
  <c r="AP209" i="18"/>
  <c r="AP208" i="18"/>
  <c r="AP207" i="18"/>
  <c r="AP206" i="18"/>
  <c r="AP205" i="18"/>
  <c r="AP204" i="18"/>
  <c r="AP203" i="18"/>
  <c r="AP202" i="18"/>
  <c r="AP201" i="18"/>
  <c r="AP200" i="18"/>
  <c r="AP199" i="18"/>
  <c r="AP198" i="18"/>
  <c r="AP197" i="18"/>
  <c r="AP196" i="18"/>
  <c r="AP195" i="18"/>
  <c r="AP194" i="18"/>
  <c r="AP193" i="18"/>
  <c r="AP192" i="18"/>
  <c r="AP191" i="18"/>
  <c r="AP190" i="18"/>
  <c r="AP189" i="18"/>
  <c r="AP188" i="18"/>
  <c r="AP187" i="18"/>
  <c r="AP186" i="18"/>
  <c r="AP185" i="18"/>
  <c r="AP184" i="18"/>
  <c r="AP183" i="18"/>
  <c r="AP182" i="18"/>
  <c r="AP181" i="18"/>
  <c r="AP180" i="18"/>
  <c r="AP179" i="18"/>
  <c r="AP178" i="18"/>
  <c r="AP177" i="18"/>
  <c r="AP176" i="18"/>
  <c r="AP175" i="18"/>
  <c r="AP174" i="18"/>
  <c r="AP173" i="18"/>
  <c r="AP172" i="18"/>
  <c r="AP171" i="18"/>
  <c r="AP170" i="18"/>
  <c r="AP169" i="18"/>
  <c r="AP168" i="18"/>
  <c r="AP167" i="18"/>
  <c r="AP166" i="18"/>
  <c r="AP165" i="18"/>
  <c r="AP164" i="18"/>
  <c r="AP163" i="18"/>
  <c r="AP162" i="18"/>
  <c r="AP161" i="18"/>
  <c r="AP160" i="18"/>
  <c r="AP159" i="18"/>
  <c r="AP158" i="18"/>
  <c r="AP157" i="18"/>
  <c r="AP156" i="18"/>
  <c r="AP155" i="18"/>
  <c r="AP154" i="18"/>
  <c r="AP153" i="18"/>
  <c r="AP152" i="18"/>
  <c r="AP151" i="18"/>
  <c r="AP150" i="18"/>
  <c r="AP149" i="18"/>
  <c r="AP148" i="18"/>
  <c r="AP147" i="18"/>
  <c r="AP146" i="18"/>
  <c r="AP145" i="18"/>
  <c r="AP144" i="18"/>
  <c r="AP143" i="18"/>
  <c r="AP142" i="18"/>
  <c r="AP141" i="18"/>
  <c r="AP140" i="18"/>
  <c r="AP139" i="18"/>
  <c r="AP138" i="18"/>
  <c r="AP137" i="18"/>
  <c r="AP136" i="18"/>
  <c r="AP135" i="18"/>
  <c r="AP134" i="18"/>
  <c r="AP133" i="18"/>
  <c r="AP132" i="18"/>
  <c r="AP131" i="18"/>
  <c r="AP130" i="18"/>
  <c r="AP129" i="18"/>
  <c r="AP128" i="18"/>
  <c r="AP127" i="18"/>
  <c r="AP126" i="18"/>
  <c r="AP125" i="18"/>
  <c r="AP124" i="18"/>
  <c r="AP123" i="18"/>
  <c r="AP122" i="18"/>
  <c r="AP121" i="18"/>
  <c r="AP120" i="18"/>
  <c r="AP119" i="18"/>
  <c r="AP118" i="18"/>
  <c r="AP117" i="18"/>
  <c r="AP116" i="18"/>
  <c r="AP115" i="18"/>
  <c r="AP114" i="18"/>
  <c r="AP113" i="18"/>
  <c r="AP112" i="18"/>
  <c r="AP111" i="18"/>
  <c r="AP110" i="18"/>
  <c r="AP109" i="18"/>
  <c r="AP108" i="18"/>
  <c r="AP107" i="18"/>
  <c r="AP106" i="18"/>
  <c r="AP105" i="18"/>
  <c r="AP104" i="18"/>
  <c r="AP103" i="18"/>
  <c r="AP102" i="18"/>
  <c r="AP101" i="18"/>
  <c r="AP100" i="18"/>
  <c r="AP99" i="18"/>
  <c r="AP98" i="18"/>
  <c r="AP97" i="18"/>
  <c r="AP96" i="18"/>
  <c r="AP95" i="18"/>
  <c r="AP94" i="18"/>
  <c r="AP93" i="18"/>
  <c r="AP92" i="18"/>
  <c r="AP91" i="18"/>
  <c r="AP90" i="18"/>
  <c r="AP89" i="18"/>
  <c r="AP88" i="18"/>
  <c r="AP87" i="18"/>
  <c r="AP86" i="18"/>
  <c r="AP85" i="18"/>
  <c r="AP84" i="18"/>
  <c r="AP83" i="18"/>
  <c r="AP82" i="18"/>
  <c r="AP81" i="18"/>
  <c r="AP80" i="18"/>
  <c r="AP79" i="18"/>
  <c r="AP78" i="18"/>
  <c r="AP77" i="18"/>
  <c r="AP76" i="18"/>
  <c r="AP75" i="18"/>
  <c r="AP74" i="18"/>
  <c r="AP73" i="18"/>
  <c r="AP72" i="18"/>
  <c r="AP71" i="18"/>
  <c r="AP70" i="18"/>
  <c r="AP69" i="18"/>
  <c r="AP68" i="18"/>
  <c r="AP67" i="18"/>
  <c r="AP66" i="18"/>
  <c r="AP65" i="18"/>
  <c r="AP64" i="18"/>
  <c r="AP63" i="18"/>
  <c r="AP62" i="18"/>
  <c r="AP61" i="18"/>
  <c r="AP60" i="18"/>
  <c r="AP59" i="18"/>
  <c r="AP58" i="18"/>
  <c r="AP57" i="18"/>
  <c r="AP56" i="18"/>
  <c r="AP55" i="18"/>
  <c r="AP54" i="18"/>
  <c r="AP53" i="18"/>
  <c r="AP52" i="18"/>
  <c r="AP51" i="18"/>
  <c r="AP50" i="18"/>
  <c r="AP49" i="18"/>
  <c r="AP48" i="18"/>
  <c r="AP47" i="18"/>
  <c r="AP46" i="18"/>
  <c r="AP45" i="18"/>
  <c r="AP44" i="18"/>
  <c r="AP43" i="18"/>
  <c r="AP42" i="18"/>
  <c r="AP41" i="18"/>
  <c r="AP40" i="18"/>
  <c r="AP39" i="18"/>
  <c r="AP38" i="18"/>
  <c r="AP37" i="18"/>
  <c r="AP36" i="18"/>
  <c r="AP35" i="18"/>
  <c r="AP34" i="18"/>
  <c r="AP33" i="18"/>
  <c r="AP32" i="18"/>
  <c r="AP31" i="18"/>
  <c r="AP30" i="18"/>
  <c r="AP29" i="18"/>
  <c r="AP28" i="18"/>
  <c r="AP27" i="18"/>
  <c r="AP26" i="18"/>
  <c r="AP25" i="18"/>
  <c r="AP24" i="18"/>
  <c r="AP23" i="18"/>
  <c r="AP22" i="18"/>
  <c r="AP21" i="18"/>
  <c r="AP20" i="18"/>
  <c r="AP19" i="18"/>
  <c r="AP18" i="18"/>
  <c r="AP17" i="18"/>
  <c r="AP16" i="18"/>
  <c r="AP15" i="18"/>
  <c r="AP14" i="18"/>
  <c r="AP13" i="18"/>
  <c r="AP12" i="18"/>
  <c r="AP11" i="18"/>
  <c r="BF375" i="18"/>
  <c r="BF374" i="18"/>
  <c r="BF373" i="18"/>
  <c r="BF372" i="18"/>
  <c r="BF371" i="18"/>
  <c r="BF370" i="18"/>
  <c r="BF369" i="18"/>
  <c r="BF368" i="18"/>
  <c r="BF367" i="18"/>
  <c r="BF366" i="18"/>
  <c r="BF365" i="18"/>
  <c r="BF364" i="18"/>
  <c r="BF363" i="18"/>
  <c r="BF362" i="18"/>
  <c r="BF361" i="18"/>
  <c r="BF360" i="18"/>
  <c r="BF359" i="18"/>
  <c r="BF358" i="18"/>
  <c r="BF357" i="18"/>
  <c r="BF356" i="18"/>
  <c r="BF355" i="18"/>
  <c r="BF354" i="18"/>
  <c r="BF353" i="18"/>
  <c r="BF352" i="18"/>
  <c r="BF351" i="18"/>
  <c r="BF350" i="18"/>
  <c r="BF349" i="18"/>
  <c r="BF336" i="18"/>
  <c r="BF335" i="18"/>
  <c r="BF334" i="18"/>
  <c r="BF333" i="18"/>
  <c r="BF332" i="18"/>
  <c r="BF331" i="18"/>
  <c r="BF330" i="18"/>
  <c r="BF329" i="18"/>
  <c r="BF328" i="18"/>
  <c r="BF327" i="18"/>
  <c r="BF326" i="18"/>
  <c r="BF325" i="18"/>
  <c r="BF324" i="18"/>
  <c r="BF323" i="18"/>
  <c r="BF322" i="18"/>
  <c r="BF321" i="18"/>
  <c r="BF320" i="18"/>
  <c r="BF319" i="18"/>
  <c r="BF318" i="18"/>
  <c r="BF317" i="18"/>
  <c r="BF316" i="18"/>
  <c r="BF315" i="18"/>
  <c r="BF314" i="18"/>
  <c r="BF313" i="18"/>
  <c r="BF312" i="18"/>
  <c r="BF311" i="18"/>
  <c r="BF310" i="18"/>
  <c r="BF309" i="18"/>
  <c r="BF308" i="18"/>
  <c r="BF307" i="18"/>
  <c r="BF306" i="18"/>
  <c r="BF305" i="18"/>
  <c r="BF304" i="18"/>
  <c r="BF303" i="18"/>
  <c r="BF302" i="18"/>
  <c r="BF301" i="18"/>
  <c r="BF300" i="18"/>
  <c r="BF299" i="18"/>
  <c r="BF298" i="18"/>
  <c r="BF297" i="18"/>
  <c r="BF296" i="18"/>
  <c r="BF295" i="18"/>
  <c r="BF294" i="18"/>
  <c r="BF293" i="18"/>
  <c r="BF292" i="18"/>
  <c r="BF291" i="18"/>
  <c r="BF290" i="18"/>
  <c r="BF289" i="18"/>
  <c r="BF288" i="18"/>
  <c r="BF287" i="18"/>
  <c r="BF286" i="18"/>
  <c r="BF285" i="18"/>
  <c r="BF284" i="18"/>
  <c r="BF283" i="18"/>
  <c r="BF282" i="18"/>
  <c r="BF281" i="18"/>
  <c r="BF280" i="18"/>
  <c r="BF279" i="18"/>
  <c r="BF278" i="18"/>
  <c r="BF277" i="18"/>
  <c r="BF276" i="18"/>
  <c r="BF275" i="18"/>
  <c r="BF274" i="18"/>
  <c r="BF273" i="18"/>
  <c r="BF272" i="18"/>
  <c r="BF271" i="18"/>
  <c r="BF270" i="18"/>
  <c r="BF269" i="18"/>
  <c r="BF268" i="18"/>
  <c r="BF267" i="18"/>
  <c r="BF266" i="18"/>
  <c r="BF265" i="18"/>
  <c r="BF264" i="18"/>
  <c r="BF263" i="18"/>
  <c r="BF262" i="18"/>
  <c r="BF261" i="18"/>
  <c r="BF260" i="18"/>
  <c r="BF259" i="18"/>
  <c r="BF258" i="18"/>
  <c r="BF257" i="18"/>
  <c r="BF256" i="18"/>
  <c r="BF255" i="18"/>
  <c r="BF254" i="18"/>
  <c r="BF253" i="18"/>
  <c r="BF252" i="18"/>
  <c r="BF251" i="18"/>
  <c r="BF250" i="18"/>
  <c r="BF249" i="18"/>
  <c r="BF248" i="18"/>
  <c r="BF247" i="18"/>
  <c r="BF246" i="18"/>
  <c r="BF245" i="18"/>
  <c r="BF244" i="18"/>
  <c r="BF243" i="18"/>
  <c r="BF242" i="18"/>
  <c r="BF241" i="18"/>
  <c r="BF240" i="18"/>
  <c r="BF239" i="18"/>
  <c r="BF238" i="18"/>
  <c r="BF237" i="18"/>
  <c r="BF236" i="18"/>
  <c r="BF235" i="18"/>
  <c r="BF234" i="18"/>
  <c r="BF233" i="18"/>
  <c r="BF232" i="18"/>
  <c r="BF231" i="18"/>
  <c r="BF230" i="18"/>
  <c r="BF229" i="18"/>
  <c r="BF228" i="18"/>
  <c r="BF227" i="18"/>
  <c r="BF226" i="18"/>
  <c r="BF225" i="18"/>
  <c r="BF224" i="18"/>
  <c r="BF223" i="18"/>
  <c r="BF222" i="18"/>
  <c r="BF221" i="18"/>
  <c r="BF220" i="18"/>
  <c r="BF219" i="18"/>
  <c r="BF218" i="18"/>
  <c r="BF217" i="18"/>
  <c r="BF216" i="18"/>
  <c r="BF215" i="18"/>
  <c r="BF214" i="18"/>
  <c r="BF213" i="18"/>
  <c r="BF212" i="18"/>
  <c r="BF211" i="18"/>
  <c r="BF210" i="18"/>
  <c r="BF209" i="18"/>
  <c r="BF208" i="18"/>
  <c r="BF207" i="18"/>
  <c r="BF206" i="18"/>
  <c r="BF205" i="18"/>
  <c r="BF204" i="18"/>
  <c r="BF203" i="18"/>
  <c r="BF202" i="18"/>
  <c r="BF201" i="18"/>
  <c r="BF200" i="18"/>
  <c r="BF199" i="18"/>
  <c r="BF198" i="18"/>
  <c r="BF197" i="18"/>
  <c r="BF196" i="18"/>
  <c r="BF195" i="18"/>
  <c r="BF194" i="18"/>
  <c r="BF193" i="18"/>
  <c r="BF192" i="18"/>
  <c r="BF191" i="18"/>
  <c r="BF190" i="18"/>
  <c r="BF189" i="18"/>
  <c r="BF188" i="18"/>
  <c r="BF187" i="18"/>
  <c r="BF186" i="18"/>
  <c r="BF185" i="18"/>
  <c r="BF184" i="18"/>
  <c r="BF183" i="18"/>
  <c r="BF182" i="18"/>
  <c r="BF181" i="18"/>
  <c r="BF180" i="18"/>
  <c r="BF179" i="18"/>
  <c r="BF178" i="18"/>
  <c r="BF177" i="18"/>
  <c r="BF176" i="18"/>
  <c r="BF175" i="18"/>
  <c r="BF174" i="18"/>
  <c r="BF173" i="18"/>
  <c r="BF172" i="18"/>
  <c r="BF171" i="18"/>
  <c r="BF170" i="18"/>
  <c r="BF169" i="18"/>
  <c r="BF168" i="18"/>
  <c r="BF167" i="18"/>
  <c r="BF166" i="18"/>
  <c r="BF165" i="18"/>
  <c r="BF164" i="18"/>
  <c r="BF163" i="18"/>
  <c r="BF162" i="18"/>
  <c r="BF161" i="18"/>
  <c r="BF160" i="18"/>
  <c r="BF159" i="18"/>
  <c r="BF158" i="18"/>
  <c r="BF157" i="18"/>
  <c r="BF156" i="18"/>
  <c r="BF155" i="18"/>
  <c r="BF154" i="18"/>
  <c r="BF153" i="18"/>
  <c r="BF152" i="18"/>
  <c r="BF151" i="18"/>
  <c r="BF150" i="18"/>
  <c r="BF149" i="18"/>
  <c r="BF148" i="18"/>
  <c r="BF147" i="18"/>
  <c r="BF146" i="18"/>
  <c r="BF145" i="18"/>
  <c r="BF144" i="18"/>
  <c r="BF143" i="18"/>
  <c r="BF142" i="18"/>
  <c r="BF141" i="18"/>
  <c r="BF140" i="18"/>
  <c r="BF139" i="18"/>
  <c r="BF138" i="18"/>
  <c r="BF137" i="18"/>
  <c r="BF136" i="18"/>
  <c r="BF135" i="18"/>
  <c r="BF134" i="18"/>
  <c r="BF133" i="18"/>
  <c r="BF132" i="18"/>
  <c r="BF131" i="18"/>
  <c r="BF130" i="18"/>
  <c r="BF129" i="18"/>
  <c r="BF128" i="18"/>
  <c r="BF127" i="18"/>
  <c r="BF126" i="18"/>
  <c r="BF125" i="18"/>
  <c r="BF124" i="18"/>
  <c r="BF123" i="18"/>
  <c r="BF122" i="18"/>
  <c r="BF121" i="18"/>
  <c r="BF120" i="18"/>
  <c r="BF119" i="18"/>
  <c r="BF118" i="18"/>
  <c r="BF117" i="18"/>
  <c r="BF116" i="18"/>
  <c r="BF115" i="18"/>
  <c r="BF114" i="18"/>
  <c r="BF113" i="18"/>
  <c r="BF112" i="18"/>
  <c r="BF111" i="18"/>
  <c r="BF110" i="18"/>
  <c r="BF109" i="18"/>
  <c r="BF108" i="18"/>
  <c r="BF107" i="18"/>
  <c r="BF106" i="18"/>
  <c r="BF105" i="18"/>
  <c r="BF104" i="18"/>
  <c r="BF103" i="18"/>
  <c r="BF102" i="18"/>
  <c r="BF101" i="18"/>
  <c r="BF100" i="18"/>
  <c r="BF99" i="18"/>
  <c r="BF98" i="18"/>
  <c r="BF97" i="18"/>
  <c r="BF96" i="18"/>
  <c r="BF95" i="18"/>
  <c r="BF94" i="18"/>
  <c r="BF93" i="18"/>
  <c r="BF92" i="18"/>
  <c r="BF91" i="18"/>
  <c r="BF90" i="18"/>
  <c r="BF89" i="18"/>
  <c r="BF88" i="18"/>
  <c r="BF87" i="18"/>
  <c r="BF86" i="18"/>
  <c r="BF85" i="18"/>
  <c r="BF84" i="18"/>
  <c r="BF83" i="18"/>
  <c r="BF82" i="18"/>
  <c r="BF81" i="18"/>
  <c r="BF80" i="18"/>
  <c r="BF79" i="18"/>
  <c r="BF78" i="18"/>
  <c r="BF77" i="18"/>
  <c r="BF76" i="18"/>
  <c r="BF75" i="18"/>
  <c r="BF74" i="18"/>
  <c r="BF73" i="18"/>
  <c r="BF72" i="18"/>
  <c r="BF71" i="18"/>
  <c r="BF70" i="18"/>
  <c r="BF69" i="18"/>
  <c r="BF68" i="18"/>
  <c r="BF67" i="18"/>
  <c r="BF66" i="18"/>
  <c r="BF65" i="18"/>
  <c r="BF64" i="18"/>
  <c r="BF63" i="18"/>
  <c r="BF62" i="18"/>
  <c r="BF61" i="18"/>
  <c r="BF60" i="18"/>
  <c r="BF59" i="18"/>
  <c r="BF58" i="18"/>
  <c r="BF57" i="18"/>
  <c r="BF56" i="18"/>
  <c r="BF55" i="18"/>
  <c r="BF54" i="18"/>
  <c r="BF53" i="18"/>
  <c r="BF52" i="18"/>
  <c r="BF51" i="18"/>
  <c r="BF50" i="18"/>
  <c r="BF49" i="18"/>
  <c r="BF48" i="18"/>
  <c r="BF47" i="18"/>
  <c r="BF46" i="18"/>
  <c r="BF45" i="18"/>
  <c r="BF44" i="18"/>
  <c r="BF43" i="18"/>
  <c r="BF42" i="18"/>
  <c r="BF41" i="18"/>
  <c r="BF40" i="18"/>
  <c r="BF39" i="18"/>
  <c r="BF38" i="18"/>
  <c r="BF37" i="18"/>
  <c r="BF36" i="18"/>
  <c r="BF35" i="18"/>
  <c r="BF34" i="18"/>
  <c r="BF33" i="18"/>
  <c r="BF32" i="18"/>
  <c r="BF31" i="18"/>
  <c r="BF30" i="18"/>
  <c r="BF29" i="18"/>
  <c r="BF28" i="18"/>
  <c r="BF27" i="18"/>
  <c r="BF26" i="18"/>
  <c r="BF25" i="18"/>
  <c r="BF24" i="18"/>
  <c r="BF23" i="18"/>
  <c r="BF22" i="18"/>
  <c r="BF21" i="18"/>
  <c r="BF20" i="18"/>
  <c r="BF19" i="18"/>
  <c r="BF18" i="18"/>
  <c r="BF17" i="18"/>
  <c r="BF16" i="18"/>
  <c r="BF15" i="18"/>
  <c r="BF14" i="18"/>
  <c r="BF13" i="18"/>
  <c r="BF12" i="18"/>
  <c r="BF11" i="18"/>
  <c r="BV375" i="18"/>
  <c r="BV374" i="18"/>
  <c r="BV373" i="18"/>
  <c r="BV372" i="18"/>
  <c r="BV371" i="18"/>
  <c r="BV370" i="18"/>
  <c r="BV369" i="18"/>
  <c r="BV368" i="18"/>
  <c r="BV367" i="18"/>
  <c r="BV366" i="18"/>
  <c r="BV365" i="18"/>
  <c r="BV364" i="18"/>
  <c r="BV363" i="18"/>
  <c r="BV362" i="18"/>
  <c r="BV361" i="18"/>
  <c r="BV360" i="18"/>
  <c r="BV359" i="18"/>
  <c r="BV358" i="18"/>
  <c r="BV357" i="18"/>
  <c r="BV356" i="18"/>
  <c r="BV355" i="18"/>
  <c r="BV354" i="18"/>
  <c r="BV353" i="18"/>
  <c r="BV352" i="18"/>
  <c r="BV351" i="18"/>
  <c r="BV350" i="18"/>
  <c r="BV349" i="18"/>
  <c r="BV336" i="18"/>
  <c r="BV335" i="18"/>
  <c r="BV334" i="18"/>
  <c r="BV333" i="18"/>
  <c r="BV332" i="18"/>
  <c r="BV331" i="18"/>
  <c r="BV330" i="18"/>
  <c r="BV329" i="18"/>
  <c r="BV328" i="18"/>
  <c r="BV327" i="18"/>
  <c r="BV326" i="18"/>
  <c r="BV325" i="18"/>
  <c r="BV324" i="18"/>
  <c r="BV323" i="18"/>
  <c r="BV322" i="18"/>
  <c r="BV321" i="18"/>
  <c r="BV320" i="18"/>
  <c r="BV319" i="18"/>
  <c r="BV318" i="18"/>
  <c r="BV317" i="18"/>
  <c r="BV316" i="18"/>
  <c r="BV315" i="18"/>
  <c r="BV314" i="18"/>
  <c r="BV313" i="18"/>
  <c r="BV312" i="18"/>
  <c r="BV311" i="18"/>
  <c r="BV310" i="18"/>
  <c r="BV309" i="18"/>
  <c r="BV308" i="18"/>
  <c r="BV307" i="18"/>
  <c r="BV306" i="18"/>
  <c r="BV305" i="18"/>
  <c r="BV304" i="18"/>
  <c r="BV303" i="18"/>
  <c r="BV302" i="18"/>
  <c r="BV301" i="18"/>
  <c r="BV300" i="18"/>
  <c r="BV299" i="18"/>
  <c r="BV298" i="18"/>
  <c r="BV297" i="18"/>
  <c r="BV296" i="18"/>
  <c r="BV295" i="18"/>
  <c r="BV294" i="18"/>
  <c r="BV293" i="18"/>
  <c r="BV292" i="18"/>
  <c r="BV291" i="18"/>
  <c r="BV290" i="18"/>
  <c r="BV289" i="18"/>
  <c r="BV288" i="18"/>
  <c r="BV287" i="18"/>
  <c r="BV286" i="18"/>
  <c r="BV285" i="18"/>
  <c r="BV284" i="18"/>
  <c r="BV283" i="18"/>
  <c r="BV282" i="18"/>
  <c r="BV281" i="18"/>
  <c r="BV280" i="18"/>
  <c r="BV279" i="18"/>
  <c r="BV278" i="18"/>
  <c r="BV277" i="18"/>
  <c r="BV276" i="18"/>
  <c r="BV275" i="18"/>
  <c r="BV274" i="18"/>
  <c r="BV273" i="18"/>
  <c r="BV272" i="18"/>
  <c r="BV271" i="18"/>
  <c r="BV270" i="18"/>
  <c r="BV269" i="18"/>
  <c r="BV268" i="18"/>
  <c r="BV267" i="18"/>
  <c r="BV266" i="18"/>
  <c r="BV265" i="18"/>
  <c r="BV264" i="18"/>
  <c r="BV263" i="18"/>
  <c r="BV262" i="18"/>
  <c r="BV261" i="18"/>
  <c r="BV260" i="18"/>
  <c r="BV259" i="18"/>
  <c r="BV258" i="18"/>
  <c r="BV257" i="18"/>
  <c r="BV256" i="18"/>
  <c r="BV255" i="18"/>
  <c r="BV254" i="18"/>
  <c r="BV253" i="18"/>
  <c r="BV252" i="18"/>
  <c r="BV251" i="18"/>
  <c r="BV250" i="18"/>
  <c r="BV249" i="18"/>
  <c r="BV248" i="18"/>
  <c r="BV247" i="18"/>
  <c r="BV246" i="18"/>
  <c r="BV245" i="18"/>
  <c r="BV244" i="18"/>
  <c r="BV243" i="18"/>
  <c r="BV242" i="18"/>
  <c r="BV241" i="18"/>
  <c r="BV240" i="18"/>
  <c r="BV239" i="18"/>
  <c r="BV238" i="18"/>
  <c r="BV237" i="18"/>
  <c r="BV236" i="18"/>
  <c r="BV235" i="18"/>
  <c r="BV234" i="18"/>
  <c r="BV233" i="18"/>
  <c r="BV232" i="18"/>
  <c r="BV231" i="18"/>
  <c r="BV230" i="18"/>
  <c r="BV229" i="18"/>
  <c r="BV228" i="18"/>
  <c r="BV227" i="18"/>
  <c r="BV226" i="18"/>
  <c r="BV225" i="18"/>
  <c r="BV224" i="18"/>
  <c r="BV223" i="18"/>
  <c r="BV222" i="18"/>
  <c r="BV221" i="18"/>
  <c r="BV220" i="18"/>
  <c r="BV219" i="18"/>
  <c r="BV218" i="18"/>
  <c r="BV217" i="18"/>
  <c r="BV216" i="18"/>
  <c r="BV215" i="18"/>
  <c r="BV214" i="18"/>
  <c r="BV213" i="18"/>
  <c r="BV212" i="18"/>
  <c r="BV211" i="18"/>
  <c r="BV210" i="18"/>
  <c r="BV209" i="18"/>
  <c r="BV208" i="18"/>
  <c r="BV207" i="18"/>
  <c r="BV206" i="18"/>
  <c r="BV205" i="18"/>
  <c r="BV204" i="18"/>
  <c r="BV203" i="18"/>
  <c r="BV202" i="18"/>
  <c r="BV201" i="18"/>
  <c r="BV200" i="18"/>
  <c r="BV199" i="18"/>
  <c r="BV198" i="18"/>
  <c r="BV197" i="18"/>
  <c r="BV196" i="18"/>
  <c r="BV195" i="18"/>
  <c r="BV194" i="18"/>
  <c r="BV193" i="18"/>
  <c r="BV192" i="18"/>
  <c r="BV191" i="18"/>
  <c r="BV190" i="18"/>
  <c r="BV189" i="18"/>
  <c r="BV188" i="18"/>
  <c r="BV187" i="18"/>
  <c r="BV186" i="18"/>
  <c r="BV185" i="18"/>
  <c r="BV184" i="18"/>
  <c r="BV183" i="18"/>
  <c r="BV182" i="18"/>
  <c r="BV181" i="18"/>
  <c r="BV180" i="18"/>
  <c r="BV179" i="18"/>
  <c r="BV178" i="18"/>
  <c r="BV177" i="18"/>
  <c r="BV176" i="18"/>
  <c r="BV175" i="18"/>
  <c r="BV174" i="18"/>
  <c r="BV173" i="18"/>
  <c r="BV172" i="18"/>
  <c r="BV171" i="18"/>
  <c r="BV170" i="18"/>
  <c r="BV169" i="18"/>
  <c r="BV168" i="18"/>
  <c r="BV167" i="18"/>
  <c r="BV166" i="18"/>
  <c r="BV165" i="18"/>
  <c r="BV164" i="18"/>
  <c r="BV163" i="18"/>
  <c r="BV162" i="18"/>
  <c r="BV161" i="18"/>
  <c r="BV160" i="18"/>
  <c r="BV159" i="18"/>
  <c r="BV158" i="18"/>
  <c r="BV157" i="18"/>
  <c r="BV156" i="18"/>
  <c r="BV155" i="18"/>
  <c r="BV154" i="18"/>
  <c r="BV153" i="18"/>
  <c r="BV152" i="18"/>
  <c r="BV151" i="18"/>
  <c r="BV150" i="18"/>
  <c r="BV149" i="18"/>
  <c r="BV148" i="18"/>
  <c r="BV147" i="18"/>
  <c r="BV146" i="18"/>
  <c r="BV145" i="18"/>
  <c r="BV144" i="18"/>
  <c r="BV143" i="18"/>
  <c r="BV142" i="18"/>
  <c r="BV141" i="18"/>
  <c r="BV140" i="18"/>
  <c r="BV139" i="18"/>
  <c r="BV138" i="18"/>
  <c r="BV137" i="18"/>
  <c r="BV136" i="18"/>
  <c r="BV135" i="18"/>
  <c r="BV134" i="18"/>
  <c r="BV133" i="18"/>
  <c r="BV132" i="18"/>
  <c r="BV131" i="18"/>
  <c r="BV130" i="18"/>
  <c r="BV129" i="18"/>
  <c r="BV128" i="18"/>
  <c r="BV127" i="18"/>
  <c r="BV126" i="18"/>
  <c r="BV125" i="18"/>
  <c r="BV124" i="18"/>
  <c r="BV123" i="18"/>
  <c r="BV122" i="18"/>
  <c r="BV121" i="18"/>
  <c r="BV120" i="18"/>
  <c r="BV119" i="18"/>
  <c r="BV118" i="18"/>
  <c r="BV117" i="18"/>
  <c r="BV116" i="18"/>
  <c r="BV115" i="18"/>
  <c r="BV114" i="18"/>
  <c r="BV113" i="18"/>
  <c r="BV112" i="18"/>
  <c r="BV111" i="18"/>
  <c r="BV110" i="18"/>
  <c r="BV109" i="18"/>
  <c r="BV108" i="18"/>
  <c r="BV107" i="18"/>
  <c r="BV106" i="18"/>
  <c r="BV105" i="18"/>
  <c r="BV104" i="18"/>
  <c r="BV103" i="18"/>
  <c r="BV102" i="18"/>
  <c r="BV101" i="18"/>
  <c r="BV100" i="18"/>
  <c r="BV99" i="18"/>
  <c r="BV98" i="18"/>
  <c r="BV97" i="18"/>
  <c r="BV96" i="18"/>
  <c r="BV95" i="18"/>
  <c r="BV94" i="18"/>
  <c r="BV93" i="18"/>
  <c r="BV92" i="18"/>
  <c r="BV91" i="18"/>
  <c r="BV90" i="18"/>
  <c r="BV89" i="18"/>
  <c r="BV88" i="18"/>
  <c r="BV87" i="18"/>
  <c r="BV86" i="18"/>
  <c r="BV85" i="18"/>
  <c r="BV84" i="18"/>
  <c r="BV83" i="18"/>
  <c r="BV82" i="18"/>
  <c r="BV81" i="18"/>
  <c r="BV80" i="18"/>
  <c r="BV79" i="18"/>
  <c r="BV78" i="18"/>
  <c r="BV77" i="18"/>
  <c r="BV76" i="18"/>
  <c r="BV75" i="18"/>
  <c r="BV74" i="18"/>
  <c r="BV73" i="18"/>
  <c r="BV72" i="18"/>
  <c r="BV71" i="18"/>
  <c r="BV70" i="18"/>
  <c r="BV69" i="18"/>
  <c r="BV68" i="18"/>
  <c r="BV67" i="18"/>
  <c r="BV66" i="18"/>
  <c r="BV65" i="18"/>
  <c r="BV64" i="18"/>
  <c r="BV63" i="18"/>
  <c r="BV62" i="18"/>
  <c r="BV61" i="18"/>
  <c r="BV60" i="18"/>
  <c r="BV59" i="18"/>
  <c r="BV58" i="18"/>
  <c r="BV57" i="18"/>
  <c r="BV56" i="18"/>
  <c r="BV55" i="18"/>
  <c r="BV54" i="18"/>
  <c r="BV53" i="18"/>
  <c r="BV52" i="18"/>
  <c r="BV51" i="18"/>
  <c r="BV50" i="18"/>
  <c r="BV49" i="18"/>
  <c r="BV48" i="18"/>
  <c r="BV47" i="18"/>
  <c r="BV46" i="18"/>
  <c r="BV45" i="18"/>
  <c r="BV44" i="18"/>
  <c r="BV43" i="18"/>
  <c r="BV42" i="18"/>
  <c r="BV41" i="18"/>
  <c r="BV40" i="18"/>
  <c r="BV39" i="18"/>
  <c r="BV38" i="18"/>
  <c r="BV37" i="18"/>
  <c r="BV36" i="18"/>
  <c r="BV35" i="18"/>
  <c r="BV34" i="18"/>
  <c r="BV33" i="18"/>
  <c r="BV32" i="18"/>
  <c r="BV31" i="18"/>
  <c r="BV30" i="18"/>
  <c r="BV29" i="18"/>
  <c r="BV28" i="18"/>
  <c r="BV27" i="18"/>
  <c r="BV26" i="18"/>
  <c r="BV25" i="18"/>
  <c r="BV24" i="18"/>
  <c r="BV23" i="18"/>
  <c r="BV22" i="18"/>
  <c r="BV21" i="18"/>
  <c r="BV20" i="18"/>
  <c r="BV19" i="18"/>
  <c r="BV18" i="18"/>
  <c r="BV17" i="18"/>
  <c r="BV16" i="18"/>
  <c r="BV15" i="18"/>
  <c r="BV14" i="18"/>
  <c r="BV13" i="18"/>
  <c r="BV12" i="18"/>
  <c r="BV11" i="18"/>
  <c r="CL375" i="18"/>
  <c r="CL374" i="18"/>
  <c r="CL373" i="18"/>
  <c r="CL372" i="18"/>
  <c r="CL371" i="18"/>
  <c r="CL370" i="18"/>
  <c r="CL369" i="18"/>
  <c r="CL368" i="18"/>
  <c r="CL367" i="18"/>
  <c r="CL366" i="18"/>
  <c r="CL365" i="18"/>
  <c r="CL364" i="18"/>
  <c r="CL363" i="18"/>
  <c r="CL362" i="18"/>
  <c r="CL361" i="18"/>
  <c r="CL360" i="18"/>
  <c r="CL359" i="18"/>
  <c r="CL358" i="18"/>
  <c r="CL357" i="18"/>
  <c r="CL356" i="18"/>
  <c r="CL355" i="18"/>
  <c r="CL354" i="18"/>
  <c r="CL353" i="18"/>
  <c r="CL352" i="18"/>
  <c r="CL351" i="18"/>
  <c r="CL350" i="18"/>
  <c r="CL349" i="18"/>
  <c r="CL336" i="18"/>
  <c r="CL335" i="18"/>
  <c r="CL334" i="18"/>
  <c r="CL333" i="18"/>
  <c r="CL332" i="18"/>
  <c r="CL331" i="18"/>
  <c r="CL330" i="18"/>
  <c r="CL329" i="18"/>
  <c r="CL328" i="18"/>
  <c r="CL327" i="18"/>
  <c r="CL326" i="18"/>
  <c r="CL325" i="18"/>
  <c r="CL324" i="18"/>
  <c r="CL323" i="18"/>
  <c r="CL322" i="18"/>
  <c r="CL321" i="18"/>
  <c r="CL320" i="18"/>
  <c r="CL319" i="18"/>
  <c r="CL318" i="18"/>
  <c r="CL317" i="18"/>
  <c r="CL316" i="18"/>
  <c r="CL315" i="18"/>
  <c r="CL314" i="18"/>
  <c r="CL313" i="18"/>
  <c r="CL312" i="18"/>
  <c r="CL311" i="18"/>
  <c r="CL310" i="18"/>
  <c r="CL309" i="18"/>
  <c r="CL308" i="18"/>
  <c r="CL307" i="18"/>
  <c r="CL306" i="18"/>
  <c r="CL305" i="18"/>
  <c r="CL304" i="18"/>
  <c r="CL303" i="18"/>
  <c r="CL302" i="18"/>
  <c r="CL301" i="18"/>
  <c r="CL300" i="18"/>
  <c r="CL299" i="18"/>
  <c r="CL298" i="18"/>
  <c r="CL297" i="18"/>
  <c r="CL296" i="18"/>
  <c r="CL295" i="18"/>
  <c r="CL294" i="18"/>
  <c r="CL293" i="18"/>
  <c r="CL292" i="18"/>
  <c r="CL291" i="18"/>
  <c r="CL290" i="18"/>
  <c r="CL289" i="18"/>
  <c r="CL288" i="18"/>
  <c r="CL287" i="18"/>
  <c r="CL286" i="18"/>
  <c r="CL285" i="18"/>
  <c r="CL284" i="18"/>
  <c r="CL283" i="18"/>
  <c r="CL282" i="18"/>
  <c r="CL281" i="18"/>
  <c r="CL280" i="18"/>
  <c r="CL279" i="18"/>
  <c r="CL278" i="18"/>
  <c r="CL277" i="18"/>
  <c r="CL276" i="18"/>
  <c r="CL275" i="18"/>
  <c r="CL274" i="18"/>
  <c r="CL273" i="18"/>
  <c r="CL272" i="18"/>
  <c r="CL271" i="18"/>
  <c r="CL270" i="18"/>
  <c r="CL269" i="18"/>
  <c r="CL268" i="18"/>
  <c r="CL267" i="18"/>
  <c r="CL266" i="18"/>
  <c r="CL265" i="18"/>
  <c r="CL264" i="18"/>
  <c r="CL263" i="18"/>
  <c r="CL262" i="18"/>
  <c r="CL261" i="18"/>
  <c r="CL260" i="18"/>
  <c r="CL259" i="18"/>
  <c r="CL258" i="18"/>
  <c r="CL257" i="18"/>
  <c r="CL256" i="18"/>
  <c r="CL255" i="18"/>
  <c r="CL254" i="18"/>
  <c r="CL253" i="18"/>
  <c r="CL252" i="18"/>
  <c r="CL251" i="18"/>
  <c r="CL250" i="18"/>
  <c r="CL249" i="18"/>
  <c r="CL248" i="18"/>
  <c r="CL247" i="18"/>
  <c r="CL246" i="18"/>
  <c r="CL245" i="18"/>
  <c r="CL244" i="18"/>
  <c r="CL243" i="18"/>
  <c r="CL242" i="18"/>
  <c r="CL241" i="18"/>
  <c r="CL240" i="18"/>
  <c r="CL239" i="18"/>
  <c r="CL238" i="18"/>
  <c r="CL237" i="18"/>
  <c r="CL236" i="18"/>
  <c r="CL235" i="18"/>
  <c r="CL234" i="18"/>
  <c r="CL233" i="18"/>
  <c r="CL232" i="18"/>
  <c r="CL231" i="18"/>
  <c r="CL230" i="18"/>
  <c r="CL229" i="18"/>
  <c r="CL228" i="18"/>
  <c r="CL227" i="18"/>
  <c r="CL226" i="18"/>
  <c r="CL225" i="18"/>
  <c r="CL224" i="18"/>
  <c r="CL223" i="18"/>
  <c r="CL222" i="18"/>
  <c r="CL221" i="18"/>
  <c r="CL220" i="18"/>
  <c r="CL219" i="18"/>
  <c r="CL218" i="18"/>
  <c r="CL217" i="18"/>
  <c r="CL216" i="18"/>
  <c r="CL215" i="18"/>
  <c r="CL214" i="18"/>
  <c r="CL213" i="18"/>
  <c r="CL212" i="18"/>
  <c r="CL211" i="18"/>
  <c r="CL210" i="18"/>
  <c r="CL209" i="18"/>
  <c r="CL208" i="18"/>
  <c r="CL207" i="18"/>
  <c r="CL206" i="18"/>
  <c r="CL205" i="18"/>
  <c r="CL204" i="18"/>
  <c r="CL203" i="18"/>
  <c r="CL202" i="18"/>
  <c r="CL201" i="18"/>
  <c r="CL200" i="18"/>
  <c r="CL199" i="18"/>
  <c r="CL198" i="18"/>
  <c r="CL197" i="18"/>
  <c r="CL196" i="18"/>
  <c r="CL195" i="18"/>
  <c r="CL194" i="18"/>
  <c r="CL193" i="18"/>
  <c r="CL192" i="18"/>
  <c r="CL191" i="18"/>
  <c r="CL190" i="18"/>
  <c r="CL189" i="18"/>
  <c r="CL188" i="18"/>
  <c r="CL187" i="18"/>
  <c r="CL186" i="18"/>
  <c r="CL185" i="18"/>
  <c r="CL184" i="18"/>
  <c r="CL183" i="18"/>
  <c r="CL182" i="18"/>
  <c r="CL181" i="18"/>
  <c r="CL180" i="18"/>
  <c r="CL179" i="18"/>
  <c r="CL178" i="18"/>
  <c r="CL177" i="18"/>
  <c r="CL176" i="18"/>
  <c r="CL175" i="18"/>
  <c r="CL174" i="18"/>
  <c r="CL173" i="18"/>
  <c r="CL172" i="18"/>
  <c r="CL171" i="18"/>
  <c r="CL170" i="18"/>
  <c r="CL169" i="18"/>
  <c r="CL168" i="18"/>
  <c r="CL167" i="18"/>
  <c r="CL166" i="18"/>
  <c r="CL165" i="18"/>
  <c r="CL164" i="18"/>
  <c r="CL163" i="18"/>
  <c r="CL162" i="18"/>
  <c r="CL161" i="18"/>
  <c r="CL160" i="18"/>
  <c r="CL159" i="18"/>
  <c r="CL158" i="18"/>
  <c r="CL157" i="18"/>
  <c r="CL156" i="18"/>
  <c r="CL155" i="18"/>
  <c r="CL154" i="18"/>
  <c r="CL153" i="18"/>
  <c r="CL152" i="18"/>
  <c r="CL151" i="18"/>
  <c r="CL150" i="18"/>
  <c r="CL149" i="18"/>
  <c r="CL148" i="18"/>
  <c r="CL147" i="18"/>
  <c r="CL146" i="18"/>
  <c r="CL145" i="18"/>
  <c r="CL144" i="18"/>
  <c r="CL143" i="18"/>
  <c r="CL142" i="18"/>
  <c r="CL141" i="18"/>
  <c r="CL140" i="18"/>
  <c r="CL139" i="18"/>
  <c r="CL138" i="18"/>
  <c r="CL137" i="18"/>
  <c r="CL136" i="18"/>
  <c r="CL135" i="18"/>
  <c r="CL134" i="18"/>
  <c r="CL133" i="18"/>
  <c r="CL132" i="18"/>
  <c r="CL131" i="18"/>
  <c r="CL130" i="18"/>
  <c r="CL129" i="18"/>
  <c r="CL128" i="18"/>
  <c r="CL127" i="18"/>
  <c r="CL126" i="18"/>
  <c r="CL125" i="18"/>
  <c r="CL124" i="18"/>
  <c r="CL123" i="18"/>
  <c r="CL122" i="18"/>
  <c r="CL121" i="18"/>
  <c r="CL120" i="18"/>
  <c r="CL119" i="18"/>
  <c r="CL118" i="18"/>
  <c r="CL117" i="18"/>
  <c r="CL116" i="18"/>
  <c r="CL115" i="18"/>
  <c r="CL114" i="18"/>
  <c r="CL113" i="18"/>
  <c r="CL112" i="18"/>
  <c r="CL111" i="18"/>
  <c r="CL110" i="18"/>
  <c r="CL109" i="18"/>
  <c r="CL108" i="18"/>
  <c r="CL107" i="18"/>
  <c r="CL106" i="18"/>
  <c r="CL105" i="18"/>
  <c r="CL104" i="18"/>
  <c r="CL103" i="18"/>
  <c r="CL102" i="18"/>
  <c r="CL101" i="18"/>
  <c r="CL100" i="18"/>
  <c r="CL99" i="18"/>
  <c r="CL98" i="18"/>
  <c r="CL97" i="18"/>
  <c r="CL96" i="18"/>
  <c r="CL95" i="18"/>
  <c r="CL94" i="18"/>
  <c r="CL93" i="18"/>
  <c r="CL92" i="18"/>
  <c r="CL91" i="18"/>
  <c r="CL90" i="18"/>
  <c r="CL89" i="18"/>
  <c r="CL88" i="18"/>
  <c r="CL87" i="18"/>
  <c r="CL86" i="18"/>
  <c r="CL85" i="18"/>
  <c r="CL84" i="18"/>
  <c r="CL83" i="18"/>
  <c r="CL82" i="18"/>
  <c r="CL81" i="18"/>
  <c r="CL80" i="18"/>
  <c r="CL79" i="18"/>
  <c r="CL78" i="18"/>
  <c r="CL77" i="18"/>
  <c r="CL76" i="18"/>
  <c r="CL75" i="18"/>
  <c r="CL74" i="18"/>
  <c r="CL73" i="18"/>
  <c r="CL72" i="18"/>
  <c r="CL71" i="18"/>
  <c r="CL70" i="18"/>
  <c r="CL69" i="18"/>
  <c r="CL68" i="18"/>
  <c r="CL67" i="18"/>
  <c r="CL66" i="18"/>
  <c r="CL65" i="18"/>
  <c r="CL64" i="18"/>
  <c r="CL63" i="18"/>
  <c r="CL62" i="18"/>
  <c r="CL61" i="18"/>
  <c r="CL60" i="18"/>
  <c r="CL59" i="18"/>
  <c r="CL58" i="18"/>
  <c r="CL57" i="18"/>
  <c r="CL56" i="18"/>
  <c r="CL55" i="18"/>
  <c r="CL54" i="18"/>
  <c r="CL53" i="18"/>
  <c r="CL52" i="18"/>
  <c r="CL51" i="18"/>
  <c r="CL50" i="18"/>
  <c r="CL49" i="18"/>
  <c r="CL48" i="18"/>
  <c r="CL47" i="18"/>
  <c r="CL46" i="18"/>
  <c r="CL45" i="18"/>
  <c r="CL44" i="18"/>
  <c r="CL43" i="18"/>
  <c r="CL42" i="18"/>
  <c r="CL41" i="18"/>
  <c r="CL40" i="18"/>
  <c r="CL39" i="18"/>
  <c r="CL38" i="18"/>
  <c r="CL37" i="18"/>
  <c r="CL36" i="18"/>
  <c r="CL35" i="18"/>
  <c r="CL34" i="18"/>
  <c r="CL33" i="18"/>
  <c r="CL32" i="18"/>
  <c r="CL31" i="18"/>
  <c r="CL30" i="18"/>
  <c r="CL29" i="18"/>
  <c r="CL28" i="18"/>
  <c r="CL27" i="18"/>
  <c r="CL26" i="18"/>
  <c r="CL25" i="18"/>
  <c r="CL24" i="18"/>
  <c r="CL23" i="18"/>
  <c r="CL22" i="18"/>
  <c r="CL21" i="18"/>
  <c r="CL20" i="18"/>
  <c r="CL19" i="18"/>
  <c r="CL18" i="18"/>
  <c r="CL17" i="18"/>
  <c r="CL16" i="18"/>
  <c r="CL15" i="18"/>
  <c r="CL14" i="18"/>
  <c r="CL13" i="18"/>
  <c r="CL12" i="18"/>
  <c r="CL11" i="18"/>
  <c r="DB375" i="18"/>
  <c r="DB374" i="18"/>
  <c r="DB373" i="18"/>
  <c r="DB372" i="18"/>
  <c r="DB371" i="18"/>
  <c r="DB370" i="18"/>
  <c r="DB369" i="18"/>
  <c r="DB368" i="18"/>
  <c r="DB367" i="18"/>
  <c r="DB366" i="18"/>
  <c r="DB365" i="18"/>
  <c r="DB364" i="18"/>
  <c r="DB363" i="18"/>
  <c r="DB362" i="18"/>
  <c r="DB361" i="18"/>
  <c r="DB360" i="18"/>
  <c r="DB359" i="18"/>
  <c r="DB358" i="18"/>
  <c r="DB357" i="18"/>
  <c r="DB356" i="18"/>
  <c r="DB355" i="18"/>
  <c r="DB354" i="18"/>
  <c r="DB353" i="18"/>
  <c r="DB352" i="18"/>
  <c r="DB351" i="18"/>
  <c r="DB350" i="18"/>
  <c r="DB349" i="18"/>
  <c r="DB336" i="18"/>
  <c r="DB335" i="18"/>
  <c r="DB334" i="18"/>
  <c r="DB333" i="18"/>
  <c r="DB332" i="18"/>
  <c r="DB331" i="18"/>
  <c r="DB330" i="18"/>
  <c r="DB329" i="18"/>
  <c r="DB328" i="18"/>
  <c r="DB327" i="18"/>
  <c r="DB326" i="18"/>
  <c r="DB325" i="18"/>
  <c r="DB324" i="18"/>
  <c r="DB323" i="18"/>
  <c r="DB322" i="18"/>
  <c r="DB321" i="18"/>
  <c r="DB320" i="18"/>
  <c r="DB319" i="18"/>
  <c r="DB318" i="18"/>
  <c r="DB317" i="18"/>
  <c r="DB316" i="18"/>
  <c r="DB315" i="18"/>
  <c r="DB314" i="18"/>
  <c r="DB313" i="18"/>
  <c r="DB312" i="18"/>
  <c r="DB311" i="18"/>
  <c r="DB310" i="18"/>
  <c r="DB309" i="18"/>
  <c r="DB308" i="18"/>
  <c r="DB307" i="18"/>
  <c r="DB306" i="18"/>
  <c r="DB305" i="18"/>
  <c r="DB304" i="18"/>
  <c r="DB303" i="18"/>
  <c r="DB302" i="18"/>
  <c r="DB301" i="18"/>
  <c r="DB300" i="18"/>
  <c r="DB299" i="18"/>
  <c r="DB298" i="18"/>
  <c r="DB297" i="18"/>
  <c r="DB296" i="18"/>
  <c r="DB295" i="18"/>
  <c r="DB294" i="18"/>
  <c r="DB293" i="18"/>
  <c r="DB292" i="18"/>
  <c r="DB291" i="18"/>
  <c r="DB290" i="18"/>
  <c r="DB289" i="18"/>
  <c r="DB288" i="18"/>
  <c r="DB287" i="18"/>
  <c r="DB286" i="18"/>
  <c r="DB285" i="18"/>
  <c r="DB284" i="18"/>
  <c r="DB283" i="18"/>
  <c r="DB282" i="18"/>
  <c r="DB281" i="18"/>
  <c r="DB280" i="18"/>
  <c r="DB279" i="18"/>
  <c r="DB278" i="18"/>
  <c r="DB277" i="18"/>
  <c r="DB276" i="18"/>
  <c r="DB275" i="18"/>
  <c r="DB274" i="18"/>
  <c r="DB273" i="18"/>
  <c r="DB272" i="18"/>
  <c r="DB271" i="18"/>
  <c r="DB270" i="18"/>
  <c r="DB269" i="18"/>
  <c r="DB268" i="18"/>
  <c r="DB267" i="18"/>
  <c r="DB266" i="18"/>
  <c r="DB265" i="18"/>
  <c r="DB264" i="18"/>
  <c r="DB263" i="18"/>
  <c r="DB262" i="18"/>
  <c r="DB261" i="18"/>
  <c r="DB260" i="18"/>
  <c r="DB259" i="18"/>
  <c r="DB258" i="18"/>
  <c r="DB257" i="18"/>
  <c r="DB256" i="18"/>
  <c r="DB255" i="18"/>
  <c r="DB254" i="18"/>
  <c r="DB253" i="18"/>
  <c r="DB252" i="18"/>
  <c r="DB251" i="18"/>
  <c r="DB250" i="18"/>
  <c r="DB249" i="18"/>
  <c r="DB248" i="18"/>
  <c r="DB247" i="18"/>
  <c r="DB246" i="18"/>
  <c r="DB245" i="18"/>
  <c r="DB244" i="18"/>
  <c r="DB243" i="18"/>
  <c r="DB242" i="18"/>
  <c r="DB241" i="18"/>
  <c r="DB240" i="18"/>
  <c r="DB239" i="18"/>
  <c r="DB238" i="18"/>
  <c r="DB237" i="18"/>
  <c r="DB236" i="18"/>
  <c r="DB235" i="18"/>
  <c r="DB234" i="18"/>
  <c r="DB233" i="18"/>
  <c r="DB232" i="18"/>
  <c r="DB231" i="18"/>
  <c r="DB230" i="18"/>
  <c r="DB229" i="18"/>
  <c r="DB228" i="18"/>
  <c r="DB227" i="18"/>
  <c r="DB226" i="18"/>
  <c r="DB225" i="18"/>
  <c r="DB224" i="18"/>
  <c r="DB223" i="18"/>
  <c r="DB222" i="18"/>
  <c r="DB221" i="18"/>
  <c r="DB220" i="18"/>
  <c r="DB219" i="18"/>
  <c r="DB218" i="18"/>
  <c r="DB217" i="18"/>
  <c r="DB216" i="18"/>
  <c r="DB215" i="18"/>
  <c r="DB214" i="18"/>
  <c r="DB213" i="18"/>
  <c r="DB212" i="18"/>
  <c r="DB211" i="18"/>
  <c r="DB210" i="18"/>
  <c r="DB209" i="18"/>
  <c r="DB208" i="18"/>
  <c r="DB207" i="18"/>
  <c r="DB206" i="18"/>
  <c r="DB205" i="18"/>
  <c r="DB204" i="18"/>
  <c r="DB203" i="18"/>
  <c r="DB202" i="18"/>
  <c r="DB201" i="18"/>
  <c r="DB200" i="18"/>
  <c r="DB199" i="18"/>
  <c r="DB198" i="18"/>
  <c r="DB197" i="18"/>
  <c r="DB196" i="18"/>
  <c r="DB195" i="18"/>
  <c r="DB194" i="18"/>
  <c r="DB193" i="18"/>
  <c r="DB192" i="18"/>
  <c r="DB191" i="18"/>
  <c r="DB190" i="18"/>
  <c r="DB189" i="18"/>
  <c r="DB188" i="18"/>
  <c r="DB187" i="18"/>
  <c r="DB186" i="18"/>
  <c r="DB185" i="18"/>
  <c r="DB184" i="18"/>
  <c r="DB183" i="18"/>
  <c r="DB182" i="18"/>
  <c r="DB181" i="18"/>
  <c r="DB180" i="18"/>
  <c r="DB179" i="18"/>
  <c r="DB178" i="18"/>
  <c r="DB177" i="18"/>
  <c r="DB176" i="18"/>
  <c r="DB175" i="18"/>
  <c r="DB174" i="18"/>
  <c r="DB173" i="18"/>
  <c r="DB172" i="18"/>
  <c r="DB171" i="18"/>
  <c r="DB170" i="18"/>
  <c r="DB169" i="18"/>
  <c r="DB168" i="18"/>
  <c r="DB167" i="18"/>
  <c r="DB166" i="18"/>
  <c r="DB165" i="18"/>
  <c r="DB164" i="18"/>
  <c r="DB163" i="18"/>
  <c r="DB162" i="18"/>
  <c r="DB161" i="18"/>
  <c r="DB160" i="18"/>
  <c r="DB159" i="18"/>
  <c r="DB158" i="18"/>
  <c r="DB157" i="18"/>
  <c r="DB156" i="18"/>
  <c r="DB155" i="18"/>
  <c r="DB154" i="18"/>
  <c r="DB153" i="18"/>
  <c r="DB152" i="18"/>
  <c r="DB151" i="18"/>
  <c r="DB150" i="18"/>
  <c r="DB149" i="18"/>
  <c r="DB148" i="18"/>
  <c r="DB147" i="18"/>
  <c r="DB146" i="18"/>
  <c r="DB145" i="18"/>
  <c r="DB144" i="18"/>
  <c r="DB143" i="18"/>
  <c r="DB142" i="18"/>
  <c r="DB141" i="18"/>
  <c r="DB140" i="18"/>
  <c r="DB139" i="18"/>
  <c r="DB138" i="18"/>
  <c r="DB137" i="18"/>
  <c r="DB136" i="18"/>
  <c r="DB135" i="18"/>
  <c r="DB134" i="18"/>
  <c r="DB133" i="18"/>
  <c r="DB132" i="18"/>
  <c r="DB131" i="18"/>
  <c r="DB130" i="18"/>
  <c r="DB129" i="18"/>
  <c r="DB128" i="18"/>
  <c r="DB127" i="18"/>
  <c r="DB126" i="18"/>
  <c r="DB125" i="18"/>
  <c r="DB124" i="18"/>
  <c r="DB123" i="18"/>
  <c r="DB122" i="18"/>
  <c r="DB121" i="18"/>
  <c r="DB120" i="18"/>
  <c r="DB119" i="18"/>
  <c r="DB118" i="18"/>
  <c r="DB117" i="18"/>
  <c r="DB116" i="18"/>
  <c r="DB115" i="18"/>
  <c r="DB114" i="18"/>
  <c r="DB113" i="18"/>
  <c r="DB112" i="18"/>
  <c r="DB111" i="18"/>
  <c r="DB110" i="18"/>
  <c r="DB109" i="18"/>
  <c r="DB108" i="18"/>
  <c r="DB107" i="18"/>
  <c r="DB106" i="18"/>
  <c r="DB105" i="18"/>
  <c r="DB104" i="18"/>
  <c r="DB103" i="18"/>
  <c r="DB102" i="18"/>
  <c r="DB101" i="18"/>
  <c r="DB100" i="18"/>
  <c r="DB99" i="18"/>
  <c r="DB98" i="18"/>
  <c r="DB97" i="18"/>
  <c r="DB96" i="18"/>
  <c r="DB95" i="18"/>
  <c r="DB94" i="18"/>
  <c r="DB93" i="18"/>
  <c r="DB92" i="18"/>
  <c r="DB91" i="18"/>
  <c r="DB90" i="18"/>
  <c r="DB89" i="18"/>
  <c r="DB88" i="18"/>
  <c r="DB87" i="18"/>
  <c r="DB86" i="18"/>
  <c r="DB85" i="18"/>
  <c r="DB84" i="18"/>
  <c r="DB83" i="18"/>
  <c r="DB82" i="18"/>
  <c r="DB81" i="18"/>
  <c r="DB80" i="18"/>
  <c r="DB79" i="18"/>
  <c r="DB78" i="18"/>
  <c r="DB77" i="18"/>
  <c r="DB76" i="18"/>
  <c r="DB75" i="18"/>
  <c r="DB74" i="18"/>
  <c r="DB73" i="18"/>
  <c r="DB72" i="18"/>
  <c r="DB71" i="18"/>
  <c r="DB70" i="18"/>
  <c r="DB69" i="18"/>
  <c r="DB68" i="18"/>
  <c r="DB67" i="18"/>
  <c r="DB66" i="18"/>
  <c r="DB65" i="18"/>
  <c r="DB64" i="18"/>
  <c r="DB63" i="18"/>
  <c r="DB62" i="18"/>
  <c r="DB61" i="18"/>
  <c r="DB60" i="18"/>
  <c r="DB59" i="18"/>
  <c r="DB58" i="18"/>
  <c r="DB57" i="18"/>
  <c r="DB56" i="18"/>
  <c r="DB55" i="18"/>
  <c r="DB54" i="18"/>
  <c r="DB53" i="18"/>
  <c r="DB52" i="18"/>
  <c r="DB51" i="18"/>
  <c r="DB50" i="18"/>
  <c r="DB49" i="18"/>
  <c r="DB48" i="18"/>
  <c r="DB47" i="18"/>
  <c r="DB46" i="18"/>
  <c r="DB45" i="18"/>
  <c r="DB44" i="18"/>
  <c r="DB43" i="18"/>
  <c r="DB42" i="18"/>
  <c r="DB41" i="18"/>
  <c r="DB40" i="18"/>
  <c r="DB39" i="18"/>
  <c r="DB38" i="18"/>
  <c r="DB37" i="18"/>
  <c r="DB36" i="18"/>
  <c r="DB35" i="18"/>
  <c r="DB34" i="18"/>
  <c r="DB33" i="18"/>
  <c r="DB32" i="18"/>
  <c r="DB31" i="18"/>
  <c r="DB30" i="18"/>
  <c r="DB29" i="18"/>
  <c r="DB28" i="18"/>
  <c r="DB27" i="18"/>
  <c r="DB26" i="18"/>
  <c r="DB25" i="18"/>
  <c r="DB24" i="18"/>
  <c r="DB23" i="18"/>
  <c r="DB22" i="18"/>
  <c r="DB21" i="18"/>
  <c r="DB20" i="18"/>
  <c r="DB19" i="18"/>
  <c r="DB18" i="18"/>
  <c r="DB17" i="18"/>
  <c r="DB16" i="18"/>
  <c r="DB15" i="18"/>
  <c r="DB14" i="18"/>
  <c r="DB13" i="18"/>
  <c r="DB12" i="18"/>
  <c r="DB11" i="18"/>
  <c r="DR375" i="18"/>
  <c r="DR374" i="18"/>
  <c r="DR373" i="18"/>
  <c r="DR372" i="18"/>
  <c r="DR371" i="18"/>
  <c r="DR370" i="18"/>
  <c r="DR369" i="18"/>
  <c r="DR368" i="18"/>
  <c r="DR367" i="18"/>
  <c r="DR366" i="18"/>
  <c r="DR365" i="18"/>
  <c r="DR364" i="18"/>
  <c r="DR363" i="18"/>
  <c r="DR362" i="18"/>
  <c r="DR361" i="18"/>
  <c r="DR360" i="18"/>
  <c r="DR359" i="18"/>
  <c r="DR358" i="18"/>
  <c r="DR357" i="18"/>
  <c r="DR356" i="18"/>
  <c r="DR355" i="18"/>
  <c r="DR354" i="18"/>
  <c r="DR353" i="18"/>
  <c r="DR352" i="18"/>
  <c r="DR351" i="18"/>
  <c r="DR350" i="18"/>
  <c r="DR349" i="18"/>
  <c r="DR336" i="18"/>
  <c r="DR335" i="18"/>
  <c r="DR334" i="18"/>
  <c r="DR333" i="18"/>
  <c r="DR332" i="18"/>
  <c r="DR331" i="18"/>
  <c r="DR330" i="18"/>
  <c r="DR329" i="18"/>
  <c r="DR328" i="18"/>
  <c r="DR327" i="18"/>
  <c r="DR326" i="18"/>
  <c r="DR325" i="18"/>
  <c r="DR324" i="18"/>
  <c r="DR323" i="18"/>
  <c r="DR322" i="18"/>
  <c r="DR321" i="18"/>
  <c r="DR320" i="18"/>
  <c r="DR319" i="18"/>
  <c r="DR318" i="18"/>
  <c r="DR317" i="18"/>
  <c r="DR316" i="18"/>
  <c r="DR315" i="18"/>
  <c r="DR314" i="18"/>
  <c r="DR313" i="18"/>
  <c r="DR312" i="18"/>
  <c r="DR311" i="18"/>
  <c r="DR310" i="18"/>
  <c r="DR309" i="18"/>
  <c r="DR308" i="18"/>
  <c r="DR307" i="18"/>
  <c r="DR306" i="18"/>
  <c r="DR305" i="18"/>
  <c r="DR304" i="18"/>
  <c r="DR303" i="18"/>
  <c r="DR302" i="18"/>
  <c r="DR301" i="18"/>
  <c r="DR300" i="18"/>
  <c r="DR299" i="18"/>
  <c r="DR298" i="18"/>
  <c r="DR297" i="18"/>
  <c r="DR296" i="18"/>
  <c r="DR295" i="18"/>
  <c r="DR294" i="18"/>
  <c r="DR293" i="18"/>
  <c r="DR292" i="18"/>
  <c r="DR291" i="18"/>
  <c r="DR290" i="18"/>
  <c r="DR289" i="18"/>
  <c r="DR288" i="18"/>
  <c r="DR287" i="18"/>
  <c r="DR286" i="18"/>
  <c r="DR285" i="18"/>
  <c r="DR284" i="18"/>
  <c r="DR283" i="18"/>
  <c r="DR282" i="18"/>
  <c r="DR281" i="18"/>
  <c r="DR280" i="18"/>
  <c r="DR279" i="18"/>
  <c r="DR278" i="18"/>
  <c r="DR277" i="18"/>
  <c r="DR276" i="18"/>
  <c r="DR275" i="18"/>
  <c r="DR274" i="18"/>
  <c r="DR273" i="18"/>
  <c r="DR272" i="18"/>
  <c r="DR271" i="18"/>
  <c r="DR270" i="18"/>
  <c r="DR269" i="18"/>
  <c r="DR268" i="18"/>
  <c r="DR267" i="18"/>
  <c r="DR266" i="18"/>
  <c r="DR265" i="18"/>
  <c r="DR264" i="18"/>
  <c r="DR263" i="18"/>
  <c r="DR262" i="18"/>
  <c r="DR261" i="18"/>
  <c r="DR260" i="18"/>
  <c r="DR259" i="18"/>
  <c r="DR258" i="18"/>
  <c r="DR257" i="18"/>
  <c r="DR256" i="18"/>
  <c r="DR255" i="18"/>
  <c r="DR254" i="18"/>
  <c r="DR253" i="18"/>
  <c r="DR252" i="18"/>
  <c r="DR251" i="18"/>
  <c r="DR250" i="18"/>
  <c r="DR249" i="18"/>
  <c r="DR248" i="18"/>
  <c r="DR247" i="18"/>
  <c r="DR246" i="18"/>
  <c r="DR245" i="18"/>
  <c r="DR244" i="18"/>
  <c r="DR243" i="18"/>
  <c r="DR242" i="18"/>
  <c r="DR241" i="18"/>
  <c r="DR240" i="18"/>
  <c r="DR239" i="18"/>
  <c r="DR238" i="18"/>
  <c r="DR237" i="18"/>
  <c r="DR236" i="18"/>
  <c r="DR235" i="18"/>
  <c r="DR234" i="18"/>
  <c r="DR233" i="18"/>
  <c r="DR232" i="18"/>
  <c r="DR231" i="18"/>
  <c r="DR230" i="18"/>
  <c r="DR229" i="18"/>
  <c r="DR228" i="18"/>
  <c r="DR227" i="18"/>
  <c r="DR226" i="18"/>
  <c r="DR225" i="18"/>
  <c r="DR224" i="18"/>
  <c r="DR223" i="18"/>
  <c r="DR222" i="18"/>
  <c r="DR221" i="18"/>
  <c r="DR220" i="18"/>
  <c r="DR219" i="18"/>
  <c r="DR218" i="18"/>
  <c r="DR217" i="18"/>
  <c r="DR216" i="18"/>
  <c r="DR215" i="18"/>
  <c r="DR214" i="18"/>
  <c r="DR213" i="18"/>
  <c r="DR212" i="18"/>
  <c r="DR211" i="18"/>
  <c r="DR210" i="18"/>
  <c r="DR209" i="18"/>
  <c r="DR208" i="18"/>
  <c r="DR207" i="18"/>
  <c r="DR206" i="18"/>
  <c r="DR205" i="18"/>
  <c r="DR204" i="18"/>
  <c r="DR203" i="18"/>
  <c r="DR202" i="18"/>
  <c r="DR201" i="18"/>
  <c r="DR200" i="18"/>
  <c r="DR199" i="18"/>
  <c r="DR198" i="18"/>
  <c r="DR197" i="18"/>
  <c r="DR196" i="18"/>
  <c r="DR195" i="18"/>
  <c r="DR194" i="18"/>
  <c r="DR193" i="18"/>
  <c r="DR192" i="18"/>
  <c r="DR191" i="18"/>
  <c r="DR190" i="18"/>
  <c r="DR189" i="18"/>
  <c r="DR188" i="18"/>
  <c r="DR187" i="18"/>
  <c r="DR186" i="18"/>
  <c r="DR185" i="18"/>
  <c r="DR184" i="18"/>
  <c r="DR183" i="18"/>
  <c r="DR182" i="18"/>
  <c r="DR181" i="18"/>
  <c r="DR180" i="18"/>
  <c r="DR179" i="18"/>
  <c r="DR178" i="18"/>
  <c r="DR177" i="18"/>
  <c r="DR176" i="18"/>
  <c r="DR175" i="18"/>
  <c r="DR174" i="18"/>
  <c r="DR173" i="18"/>
  <c r="DR172" i="18"/>
  <c r="DR171" i="18"/>
  <c r="DR170" i="18"/>
  <c r="DR169" i="18"/>
  <c r="DR168" i="18"/>
  <c r="DR167" i="18"/>
  <c r="DR166" i="18"/>
  <c r="DR165" i="18"/>
  <c r="DR164" i="18"/>
  <c r="DR163" i="18"/>
  <c r="DR162" i="18"/>
  <c r="DR161" i="18"/>
  <c r="DR160" i="18"/>
  <c r="DR159" i="18"/>
  <c r="DR158" i="18"/>
  <c r="DR157" i="18"/>
  <c r="DR156" i="18"/>
  <c r="DR155" i="18"/>
  <c r="DR154" i="18"/>
  <c r="DR153" i="18"/>
  <c r="DR152" i="18"/>
  <c r="DR151" i="18"/>
  <c r="DR150" i="18"/>
  <c r="DR149" i="18"/>
  <c r="DR148" i="18"/>
  <c r="DR147" i="18"/>
  <c r="DR146" i="18"/>
  <c r="DR145" i="18"/>
  <c r="DR144" i="18"/>
  <c r="DR143" i="18"/>
  <c r="DR142" i="18"/>
  <c r="DR141" i="18"/>
  <c r="DR140" i="18"/>
  <c r="DR139" i="18"/>
  <c r="DR138" i="18"/>
  <c r="DR137" i="18"/>
  <c r="DR136" i="18"/>
  <c r="DR135" i="18"/>
  <c r="DR134" i="18"/>
  <c r="DR133" i="18"/>
  <c r="DR132" i="18"/>
  <c r="DR131" i="18"/>
  <c r="DR130" i="18"/>
  <c r="DR129" i="18"/>
  <c r="DR128" i="18"/>
  <c r="DR127" i="18"/>
  <c r="DR126" i="18"/>
  <c r="DR125" i="18"/>
  <c r="DR124" i="18"/>
  <c r="DR123" i="18"/>
  <c r="DR122" i="18"/>
  <c r="DR121" i="18"/>
  <c r="DR120" i="18"/>
  <c r="DR119" i="18"/>
  <c r="DR118" i="18"/>
  <c r="DR117" i="18"/>
  <c r="DR116" i="18"/>
  <c r="DR115" i="18"/>
  <c r="DR114" i="18"/>
  <c r="DR113" i="18"/>
  <c r="DR112" i="18"/>
  <c r="DR111" i="18"/>
  <c r="DR110" i="18"/>
  <c r="DR109" i="18"/>
  <c r="DR108" i="18"/>
  <c r="DR107" i="18"/>
  <c r="DR106" i="18"/>
  <c r="DR105" i="18"/>
  <c r="DR104" i="18"/>
  <c r="DR103" i="18"/>
  <c r="DR102" i="18"/>
  <c r="DR101" i="18"/>
  <c r="DR100" i="18"/>
  <c r="DR99" i="18"/>
  <c r="DR98" i="18"/>
  <c r="DR97" i="18"/>
  <c r="DR96" i="18"/>
  <c r="DR95" i="18"/>
  <c r="DR94" i="18"/>
  <c r="DR93" i="18"/>
  <c r="DR92" i="18"/>
  <c r="DR91" i="18"/>
  <c r="DR90" i="18"/>
  <c r="DR89" i="18"/>
  <c r="DR88" i="18"/>
  <c r="DR87" i="18"/>
  <c r="DR86" i="18"/>
  <c r="DR85" i="18"/>
  <c r="DR84" i="18"/>
  <c r="DR83" i="18"/>
  <c r="DR82" i="18"/>
  <c r="DR81" i="18"/>
  <c r="DR80" i="18"/>
  <c r="DR79" i="18"/>
  <c r="DR78" i="18"/>
  <c r="DR77" i="18"/>
  <c r="DR76" i="18"/>
  <c r="DR75" i="18"/>
  <c r="DR74" i="18"/>
  <c r="DR73" i="18"/>
  <c r="DR72" i="18"/>
  <c r="DR71" i="18"/>
  <c r="DR70" i="18"/>
  <c r="DR69" i="18"/>
  <c r="DR68" i="18"/>
  <c r="DR67" i="18"/>
  <c r="DR66" i="18"/>
  <c r="DR65" i="18"/>
  <c r="DR64" i="18"/>
  <c r="DR63" i="18"/>
  <c r="DR62" i="18"/>
  <c r="DR61" i="18"/>
  <c r="DR60" i="18"/>
  <c r="DR59" i="18"/>
  <c r="DR58" i="18"/>
  <c r="DR57" i="18"/>
  <c r="DR56" i="18"/>
  <c r="DR55" i="18"/>
  <c r="DR54" i="18"/>
  <c r="DR53" i="18"/>
  <c r="DR52" i="18"/>
  <c r="DR51" i="18"/>
  <c r="DR50" i="18"/>
  <c r="DR49" i="18"/>
  <c r="DR48" i="18"/>
  <c r="DR47" i="18"/>
  <c r="DR46" i="18"/>
  <c r="DR45" i="18"/>
  <c r="DR44" i="18"/>
  <c r="DR43" i="18"/>
  <c r="DR42" i="18"/>
  <c r="DR41" i="18"/>
  <c r="DR40" i="18"/>
  <c r="DR39" i="18"/>
  <c r="DR38" i="18"/>
  <c r="DR37" i="18"/>
  <c r="DR36" i="18"/>
  <c r="DR35" i="18"/>
  <c r="DR34" i="18"/>
  <c r="DR33" i="18"/>
  <c r="DR32" i="18"/>
  <c r="DR31" i="18"/>
  <c r="DR30" i="18"/>
  <c r="DR29" i="18"/>
  <c r="DR28" i="18"/>
  <c r="DR27" i="18"/>
  <c r="DR26" i="18"/>
  <c r="DR25" i="18"/>
  <c r="DR24" i="18"/>
  <c r="DR23" i="18"/>
  <c r="DR22" i="18"/>
  <c r="DR21" i="18"/>
  <c r="DR20" i="18"/>
  <c r="DR19" i="18"/>
  <c r="DR18" i="18"/>
  <c r="DR17" i="18"/>
  <c r="DR16" i="18"/>
  <c r="DR15" i="18"/>
  <c r="DR14" i="18"/>
  <c r="DR13" i="18"/>
  <c r="DR12" i="18"/>
  <c r="DR11" i="18"/>
  <c r="DS375" i="18"/>
  <c r="DS374" i="18"/>
  <c r="DS373" i="18"/>
  <c r="DS372" i="18"/>
  <c r="DS371" i="18"/>
  <c r="DS370" i="18"/>
  <c r="DS369" i="18"/>
  <c r="DS368" i="18"/>
  <c r="DS367" i="18"/>
  <c r="DS366" i="18"/>
  <c r="DS365" i="18"/>
  <c r="DS364" i="18"/>
  <c r="DS363" i="18"/>
  <c r="DS362" i="18"/>
  <c r="DS361" i="18"/>
  <c r="DS360" i="18"/>
  <c r="DS359" i="18"/>
  <c r="DS358" i="18"/>
  <c r="DS357" i="18"/>
  <c r="DS356" i="18"/>
  <c r="DS355" i="18"/>
  <c r="DS354" i="18"/>
  <c r="DS353" i="18"/>
  <c r="DS352" i="18"/>
  <c r="DS351" i="18"/>
  <c r="DS350" i="18"/>
  <c r="DS349" i="18"/>
  <c r="DS336" i="18"/>
  <c r="DS335" i="18"/>
  <c r="DS334" i="18"/>
  <c r="DS333" i="18"/>
  <c r="DS332" i="18"/>
  <c r="DS331" i="18"/>
  <c r="DS330" i="18"/>
  <c r="DS329" i="18"/>
  <c r="DS328" i="18"/>
  <c r="DS327" i="18"/>
  <c r="DS326" i="18"/>
  <c r="DS325" i="18"/>
  <c r="DS324" i="18"/>
  <c r="DS323" i="18"/>
  <c r="DS322" i="18"/>
  <c r="DS321" i="18"/>
  <c r="DS320" i="18"/>
  <c r="DS319" i="18"/>
  <c r="DS318" i="18"/>
  <c r="DS317" i="18"/>
  <c r="DS316" i="18"/>
  <c r="DS315" i="18"/>
  <c r="DS314" i="18"/>
  <c r="DS313" i="18"/>
  <c r="DS312" i="18"/>
  <c r="DS311" i="18"/>
  <c r="DS310" i="18"/>
  <c r="DS309" i="18"/>
  <c r="DS308" i="18"/>
  <c r="DS307" i="18"/>
  <c r="DS306" i="18"/>
  <c r="DS305" i="18"/>
  <c r="DS304" i="18"/>
  <c r="DS303" i="18"/>
  <c r="DS302" i="18"/>
  <c r="DS301" i="18"/>
  <c r="DS300" i="18"/>
  <c r="DS299" i="18"/>
  <c r="DS298" i="18"/>
  <c r="DS297" i="18"/>
  <c r="DS296" i="18"/>
  <c r="DS295" i="18"/>
  <c r="DS294" i="18"/>
  <c r="DS293" i="18"/>
  <c r="DS292" i="18"/>
  <c r="DS291" i="18"/>
  <c r="DS290" i="18"/>
  <c r="DS289" i="18"/>
  <c r="DS288" i="18"/>
  <c r="DS287" i="18"/>
  <c r="DS286" i="18"/>
  <c r="DS285" i="18"/>
  <c r="DS284" i="18"/>
  <c r="DS283" i="18"/>
  <c r="DS282" i="18"/>
  <c r="DS281" i="18"/>
  <c r="DS280" i="18"/>
  <c r="DS279" i="18"/>
  <c r="DS278" i="18"/>
  <c r="DS277" i="18"/>
  <c r="DS276" i="18"/>
  <c r="DS275" i="18"/>
  <c r="DS274" i="18"/>
  <c r="DS273" i="18"/>
  <c r="DS272" i="18"/>
  <c r="DS271" i="18"/>
  <c r="DS270" i="18"/>
  <c r="DS269" i="18"/>
  <c r="DS268" i="18"/>
  <c r="DS267" i="18"/>
  <c r="DS266" i="18"/>
  <c r="DS265" i="18"/>
  <c r="DS264" i="18"/>
  <c r="DS263" i="18"/>
  <c r="DS262" i="18"/>
  <c r="DS261" i="18"/>
  <c r="DS260" i="18"/>
  <c r="DS259" i="18"/>
  <c r="DS258" i="18"/>
  <c r="DS257" i="18"/>
  <c r="DS256" i="18"/>
  <c r="DS255" i="18"/>
  <c r="DS254" i="18"/>
  <c r="DS253" i="18"/>
  <c r="DS252" i="18"/>
  <c r="DS251" i="18"/>
  <c r="DS250" i="18"/>
  <c r="DS249" i="18"/>
  <c r="DS248" i="18"/>
  <c r="DS247" i="18"/>
  <c r="DS246" i="18"/>
  <c r="DS245" i="18"/>
  <c r="DS244" i="18"/>
  <c r="DS243" i="18"/>
  <c r="DS242" i="18"/>
  <c r="DS241" i="18"/>
  <c r="DS240" i="18"/>
  <c r="DS239" i="18"/>
  <c r="DS238" i="18"/>
  <c r="DS237" i="18"/>
  <c r="DS236" i="18"/>
  <c r="DS235" i="18"/>
  <c r="DS234" i="18"/>
  <c r="DS233" i="18"/>
  <c r="DS232" i="18"/>
  <c r="DS231" i="18"/>
  <c r="DS230" i="18"/>
  <c r="DS229" i="18"/>
  <c r="DS228" i="18"/>
  <c r="DS227" i="18"/>
  <c r="DS226" i="18"/>
  <c r="DS225" i="18"/>
  <c r="DS224" i="18"/>
  <c r="DS223" i="18"/>
  <c r="DS222" i="18"/>
  <c r="DS221" i="18"/>
  <c r="DS220" i="18"/>
  <c r="DS219" i="18"/>
  <c r="DS218" i="18"/>
  <c r="DS217" i="18"/>
  <c r="DS216" i="18"/>
  <c r="DS215" i="18"/>
  <c r="DS214" i="18"/>
  <c r="DS213" i="18"/>
  <c r="DS212" i="18"/>
  <c r="DS211" i="18"/>
  <c r="DS210" i="18"/>
  <c r="DS209" i="18"/>
  <c r="DS208" i="18"/>
  <c r="DS207" i="18"/>
  <c r="DS206" i="18"/>
  <c r="DS205" i="18"/>
  <c r="DS204" i="18"/>
  <c r="DS203" i="18"/>
  <c r="DS202" i="18"/>
  <c r="DS201" i="18"/>
  <c r="DS200" i="18"/>
  <c r="DS199" i="18"/>
  <c r="DS198" i="18"/>
  <c r="DS197" i="18"/>
  <c r="DS196" i="18"/>
  <c r="DS195" i="18"/>
  <c r="DS194" i="18"/>
  <c r="DS193" i="18"/>
  <c r="DS192" i="18"/>
  <c r="DS191" i="18"/>
  <c r="DS190" i="18"/>
  <c r="DS189" i="18"/>
  <c r="DS188" i="18"/>
  <c r="DS187" i="18"/>
  <c r="DS186" i="18"/>
  <c r="DS185" i="18"/>
  <c r="DS184" i="18"/>
  <c r="DS183" i="18"/>
  <c r="DS182" i="18"/>
  <c r="DS181" i="18"/>
  <c r="DS180" i="18"/>
  <c r="DS179" i="18"/>
  <c r="DS178" i="18"/>
  <c r="DS177" i="18"/>
  <c r="DS176" i="18"/>
  <c r="DS175" i="18"/>
  <c r="DS174" i="18"/>
  <c r="DS173" i="18"/>
  <c r="DS172" i="18"/>
  <c r="DS171" i="18"/>
  <c r="DS170" i="18"/>
  <c r="DS169" i="18"/>
  <c r="DS168" i="18"/>
  <c r="DS167" i="18"/>
  <c r="DS166" i="18"/>
  <c r="DS165" i="18"/>
  <c r="DS164" i="18"/>
  <c r="DS163" i="18"/>
  <c r="DS162" i="18"/>
  <c r="DS161" i="18"/>
  <c r="DS160" i="18"/>
  <c r="DS159" i="18"/>
  <c r="DS158" i="18"/>
  <c r="DS157" i="18"/>
  <c r="DS156" i="18"/>
  <c r="DS155" i="18"/>
  <c r="DS154" i="18"/>
  <c r="DS153" i="18"/>
  <c r="DS152" i="18"/>
  <c r="DS151" i="18"/>
  <c r="DS150" i="18"/>
  <c r="DS149" i="18"/>
  <c r="DS148" i="18"/>
  <c r="DS147" i="18"/>
  <c r="DS146" i="18"/>
  <c r="DS145" i="18"/>
  <c r="DS144" i="18"/>
  <c r="DS143" i="18"/>
  <c r="DS142" i="18"/>
  <c r="DS141" i="18"/>
  <c r="DS140" i="18"/>
  <c r="DS139" i="18"/>
  <c r="DS138" i="18"/>
  <c r="DS137" i="18"/>
  <c r="DS136" i="18"/>
  <c r="DS135" i="18"/>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92" i="18"/>
  <c r="DS91" i="18"/>
  <c r="DS90" i="18"/>
  <c r="DS89" i="18"/>
  <c r="DS88" i="18"/>
  <c r="DS87" i="18"/>
  <c r="DS86" i="18"/>
  <c r="DS85" i="18"/>
  <c r="DS84" i="18"/>
  <c r="DS83" i="18"/>
  <c r="DS82" i="18"/>
  <c r="DS81" i="18"/>
  <c r="DS80" i="18"/>
  <c r="DS79" i="18"/>
  <c r="DS78" i="18"/>
  <c r="DS77" i="18"/>
  <c r="DS76" i="18"/>
  <c r="DS75" i="18"/>
  <c r="DS74" i="18"/>
  <c r="DS73" i="18"/>
  <c r="DS72" i="18"/>
  <c r="DS71" i="18"/>
  <c r="DS70" i="18"/>
  <c r="DS69" i="18"/>
  <c r="DS68" i="18"/>
  <c r="DS67" i="18"/>
  <c r="DS66" i="18"/>
  <c r="DS65" i="18"/>
  <c r="DS64" i="18"/>
  <c r="DS63" i="18"/>
  <c r="DS62" i="18"/>
  <c r="DS61" i="18"/>
  <c r="DS60" i="18"/>
  <c r="DS59" i="18"/>
  <c r="DS58" i="18"/>
  <c r="DS57" i="18"/>
  <c r="DS56" i="18"/>
  <c r="DS55" i="18"/>
  <c r="DS54" i="18"/>
  <c r="DS53" i="18"/>
  <c r="DS52" i="18"/>
  <c r="DS51" i="18"/>
  <c r="DS50" i="18"/>
  <c r="DS49" i="18"/>
  <c r="DS48" i="18"/>
  <c r="DS47" i="18"/>
  <c r="DS46" i="18"/>
  <c r="DS45" i="18"/>
  <c r="DS44" i="18"/>
  <c r="DS43" i="18"/>
  <c r="DS42" i="18"/>
  <c r="DS41" i="18"/>
  <c r="DS40" i="18"/>
  <c r="DS39" i="18"/>
  <c r="DS38" i="18"/>
  <c r="DS37" i="18"/>
  <c r="DS36" i="18"/>
  <c r="DS35" i="18"/>
  <c r="DS34" i="18"/>
  <c r="DS33" i="18"/>
  <c r="DS32" i="18"/>
  <c r="DS31" i="18"/>
  <c r="DS30" i="18"/>
  <c r="DS29" i="18"/>
  <c r="DS28" i="18"/>
  <c r="DS27" i="18"/>
  <c r="DS26" i="18"/>
  <c r="DS25" i="18"/>
  <c r="DS24" i="18"/>
  <c r="DS23" i="18"/>
  <c r="DS22" i="18"/>
  <c r="DS21" i="18"/>
  <c r="DS20" i="18"/>
  <c r="DS19" i="18"/>
  <c r="DS18" i="18"/>
  <c r="DS17" i="18"/>
  <c r="DS16" i="18"/>
  <c r="DS15" i="18"/>
  <c r="DS14" i="18"/>
  <c r="DS13" i="18"/>
  <c r="DS12" i="18"/>
  <c r="DS11" i="18"/>
  <c r="DC375" i="18"/>
  <c r="DC374" i="18"/>
  <c r="DC373" i="18"/>
  <c r="DC372" i="18"/>
  <c r="DC371" i="18"/>
  <c r="DC370" i="18"/>
  <c r="DC369" i="18"/>
  <c r="DC368" i="18"/>
  <c r="DC367" i="18"/>
  <c r="DC366" i="18"/>
  <c r="DC365" i="18"/>
  <c r="DC364" i="18"/>
  <c r="DC363" i="18"/>
  <c r="DC362" i="18"/>
  <c r="DC361" i="18"/>
  <c r="DC360" i="18"/>
  <c r="DC359" i="18"/>
  <c r="DC358" i="18"/>
  <c r="DC357" i="18"/>
  <c r="DC356" i="18"/>
  <c r="DC355" i="18"/>
  <c r="DC354" i="18"/>
  <c r="DC353" i="18"/>
  <c r="DC352" i="18"/>
  <c r="DC351" i="18"/>
  <c r="DC350" i="18"/>
  <c r="DC349" i="18"/>
  <c r="DC336" i="18"/>
  <c r="DC335" i="18"/>
  <c r="DC334" i="18"/>
  <c r="DC333" i="18"/>
  <c r="DC332" i="18"/>
  <c r="DC331" i="18"/>
  <c r="DC330" i="18"/>
  <c r="DC329" i="18"/>
  <c r="DC328" i="18"/>
  <c r="DC327" i="18"/>
  <c r="DC326" i="18"/>
  <c r="DC325" i="18"/>
  <c r="DC324" i="18"/>
  <c r="DC323" i="18"/>
  <c r="DC322" i="18"/>
  <c r="DC321" i="18"/>
  <c r="DC320" i="18"/>
  <c r="DC319" i="18"/>
  <c r="DC318" i="18"/>
  <c r="DC317" i="18"/>
  <c r="DC316" i="18"/>
  <c r="DC315" i="18"/>
  <c r="DC314" i="18"/>
  <c r="DC313" i="18"/>
  <c r="DC312" i="18"/>
  <c r="DC311" i="18"/>
  <c r="DC310" i="18"/>
  <c r="DC309" i="18"/>
  <c r="DC308" i="18"/>
  <c r="DC307" i="18"/>
  <c r="DC306" i="18"/>
  <c r="DC305" i="18"/>
  <c r="DC304" i="18"/>
  <c r="DC303" i="18"/>
  <c r="DC302" i="18"/>
  <c r="DC301" i="18"/>
  <c r="DC300" i="18"/>
  <c r="DC299" i="18"/>
  <c r="DC298" i="18"/>
  <c r="DC297" i="18"/>
  <c r="DC296" i="18"/>
  <c r="DC295" i="18"/>
  <c r="DC294" i="18"/>
  <c r="DC293" i="18"/>
  <c r="DC292" i="18"/>
  <c r="DC291" i="18"/>
  <c r="DC290" i="18"/>
  <c r="DC289" i="18"/>
  <c r="DC288" i="18"/>
  <c r="DC287" i="18"/>
  <c r="DC286" i="18"/>
  <c r="DC285" i="18"/>
  <c r="DC284" i="18"/>
  <c r="DC283" i="18"/>
  <c r="DC282" i="18"/>
  <c r="DC281" i="18"/>
  <c r="DC280" i="18"/>
  <c r="DC279" i="18"/>
  <c r="DC278" i="18"/>
  <c r="DC277" i="18"/>
  <c r="DC276" i="18"/>
  <c r="DC275" i="18"/>
  <c r="DC274" i="18"/>
  <c r="DC273" i="18"/>
  <c r="DC272" i="18"/>
  <c r="DC271" i="18"/>
  <c r="DC270" i="18"/>
  <c r="DC269" i="18"/>
  <c r="DC268" i="18"/>
  <c r="DC267" i="18"/>
  <c r="DC266" i="18"/>
  <c r="DC265" i="18"/>
  <c r="DC264" i="18"/>
  <c r="DC263" i="18"/>
  <c r="DC262" i="18"/>
  <c r="DC261" i="18"/>
  <c r="DC260" i="18"/>
  <c r="DC259" i="18"/>
  <c r="DC258" i="18"/>
  <c r="DC257" i="18"/>
  <c r="DC256" i="18"/>
  <c r="DC255" i="18"/>
  <c r="DC254" i="18"/>
  <c r="DC253" i="18"/>
  <c r="DC252" i="18"/>
  <c r="DC251" i="18"/>
  <c r="DC250" i="18"/>
  <c r="DC249" i="18"/>
  <c r="DC248" i="18"/>
  <c r="DC247" i="18"/>
  <c r="DC246" i="18"/>
  <c r="DC245" i="18"/>
  <c r="DC244" i="18"/>
  <c r="DC243" i="18"/>
  <c r="DC242" i="18"/>
  <c r="DC241" i="18"/>
  <c r="DC240" i="18"/>
  <c r="DC239" i="18"/>
  <c r="DC238" i="18"/>
  <c r="DC237" i="18"/>
  <c r="DC236" i="18"/>
  <c r="DC235" i="18"/>
  <c r="DC234" i="18"/>
  <c r="DC233" i="18"/>
  <c r="DC232" i="18"/>
  <c r="DC231" i="18"/>
  <c r="DC230" i="18"/>
  <c r="DC229" i="18"/>
  <c r="DC228" i="18"/>
  <c r="DC227" i="18"/>
  <c r="DC226" i="18"/>
  <c r="DC225" i="18"/>
  <c r="DC224" i="18"/>
  <c r="DC223" i="18"/>
  <c r="DC222" i="18"/>
  <c r="DC221" i="18"/>
  <c r="DC220" i="18"/>
  <c r="DC219" i="18"/>
  <c r="DC218" i="18"/>
  <c r="DC217" i="18"/>
  <c r="DC216" i="18"/>
  <c r="DC215" i="18"/>
  <c r="DC214" i="18"/>
  <c r="DC213" i="18"/>
  <c r="DC212" i="18"/>
  <c r="DC211" i="18"/>
  <c r="DC210" i="18"/>
  <c r="DC209" i="18"/>
  <c r="DC208" i="18"/>
  <c r="DC207" i="18"/>
  <c r="DC206" i="18"/>
  <c r="DC205" i="18"/>
  <c r="DC204" i="18"/>
  <c r="DC203" i="18"/>
  <c r="DC202" i="18"/>
  <c r="DC201" i="18"/>
  <c r="DC200" i="18"/>
  <c r="DC199" i="18"/>
  <c r="DC198" i="18"/>
  <c r="DC197" i="18"/>
  <c r="DC196" i="18"/>
  <c r="DC195" i="18"/>
  <c r="DC194" i="18"/>
  <c r="DC193" i="18"/>
  <c r="DC192" i="18"/>
  <c r="DC191" i="18"/>
  <c r="DC190" i="18"/>
  <c r="DC189" i="18"/>
  <c r="DC188" i="18"/>
  <c r="DC187" i="18"/>
  <c r="DC186" i="18"/>
  <c r="DC185" i="18"/>
  <c r="DC184" i="18"/>
  <c r="DC183" i="18"/>
  <c r="DC182" i="18"/>
  <c r="DC181" i="18"/>
  <c r="DC180" i="18"/>
  <c r="DC179" i="18"/>
  <c r="DC178" i="18"/>
  <c r="DC177" i="18"/>
  <c r="DC176" i="18"/>
  <c r="DC175" i="18"/>
  <c r="DC174" i="18"/>
  <c r="DC173" i="18"/>
  <c r="DC172" i="18"/>
  <c r="DC171" i="18"/>
  <c r="DC170" i="18"/>
  <c r="DC169" i="18"/>
  <c r="DC168" i="18"/>
  <c r="DC167" i="18"/>
  <c r="DC166" i="18"/>
  <c r="DC165" i="18"/>
  <c r="DC164" i="18"/>
  <c r="DC163" i="18"/>
  <c r="DC162" i="18"/>
  <c r="DC161" i="18"/>
  <c r="DC160" i="18"/>
  <c r="DC159" i="18"/>
  <c r="DC158" i="18"/>
  <c r="DC157" i="18"/>
  <c r="DC156" i="18"/>
  <c r="DC155" i="18"/>
  <c r="DC154" i="18"/>
  <c r="DC153" i="18"/>
  <c r="DC152" i="18"/>
  <c r="DC151" i="18"/>
  <c r="DC150" i="18"/>
  <c r="DC149" i="18"/>
  <c r="DC148" i="18"/>
  <c r="DC147" i="18"/>
  <c r="DC146" i="18"/>
  <c r="DC145" i="18"/>
  <c r="DC144" i="18"/>
  <c r="DC143" i="18"/>
  <c r="DC142" i="18"/>
  <c r="DC141" i="18"/>
  <c r="DC140" i="18"/>
  <c r="DC139" i="18"/>
  <c r="DC138" i="18"/>
  <c r="DC137" i="18"/>
  <c r="DC136" i="18"/>
  <c r="DC135" i="18"/>
  <c r="DC134" i="18"/>
  <c r="DC133" i="18"/>
  <c r="DC132" i="18"/>
  <c r="DC131" i="18"/>
  <c r="DC130" i="18"/>
  <c r="DC129" i="18"/>
  <c r="DC128" i="18"/>
  <c r="DC127" i="18"/>
  <c r="DC126" i="18"/>
  <c r="DC125" i="18"/>
  <c r="DC124" i="18"/>
  <c r="DC123" i="18"/>
  <c r="DC122" i="18"/>
  <c r="DC121" i="18"/>
  <c r="DC120" i="18"/>
  <c r="DC119" i="18"/>
  <c r="DC118" i="18"/>
  <c r="DC117" i="18"/>
  <c r="DC116" i="18"/>
  <c r="DC115" i="18"/>
  <c r="DC114" i="18"/>
  <c r="DC113" i="18"/>
  <c r="DC112" i="18"/>
  <c r="DC111" i="18"/>
  <c r="DC110" i="18"/>
  <c r="DC109" i="18"/>
  <c r="DC108" i="18"/>
  <c r="DC107" i="18"/>
  <c r="DC106" i="18"/>
  <c r="DC105" i="18"/>
  <c r="DC104" i="18"/>
  <c r="DC103" i="18"/>
  <c r="DC102" i="18"/>
  <c r="DC101" i="18"/>
  <c r="DC100" i="18"/>
  <c r="DC99" i="18"/>
  <c r="DC98" i="18"/>
  <c r="DC97" i="18"/>
  <c r="DC96" i="18"/>
  <c r="DC95" i="18"/>
  <c r="DC94" i="18"/>
  <c r="DC93" i="18"/>
  <c r="DC92" i="18"/>
  <c r="DC91" i="18"/>
  <c r="DC90" i="18"/>
  <c r="DC89" i="18"/>
  <c r="DC88" i="18"/>
  <c r="DC87" i="18"/>
  <c r="DC86" i="18"/>
  <c r="DC85" i="18"/>
  <c r="DC84" i="18"/>
  <c r="DC83" i="18"/>
  <c r="DC82" i="18"/>
  <c r="DC81" i="18"/>
  <c r="DC80" i="18"/>
  <c r="DC79" i="18"/>
  <c r="DC78" i="18"/>
  <c r="DC77" i="18"/>
  <c r="DC76" i="18"/>
  <c r="DC75" i="18"/>
  <c r="DC74" i="18"/>
  <c r="DC73" i="18"/>
  <c r="DC72" i="18"/>
  <c r="DC71" i="18"/>
  <c r="DC70" i="18"/>
  <c r="DC69" i="18"/>
  <c r="DC68" i="18"/>
  <c r="DC67" i="18"/>
  <c r="DC66" i="18"/>
  <c r="DC65" i="18"/>
  <c r="DC64" i="18"/>
  <c r="DC63" i="18"/>
  <c r="DC62" i="18"/>
  <c r="DC61" i="18"/>
  <c r="DC60" i="18"/>
  <c r="DC59" i="18"/>
  <c r="DC58" i="18"/>
  <c r="DC57" i="18"/>
  <c r="DC56" i="18"/>
  <c r="DC55" i="18"/>
  <c r="DC54" i="18"/>
  <c r="DC53" i="18"/>
  <c r="DC52" i="18"/>
  <c r="DC51" i="18"/>
  <c r="DC50" i="18"/>
  <c r="DC49" i="18"/>
  <c r="DC48" i="18"/>
  <c r="DC47" i="18"/>
  <c r="DC46" i="18"/>
  <c r="DC45" i="18"/>
  <c r="DC44" i="18"/>
  <c r="DC43" i="18"/>
  <c r="DC42" i="18"/>
  <c r="DC41" i="18"/>
  <c r="DC40" i="18"/>
  <c r="DC39" i="18"/>
  <c r="DC38" i="18"/>
  <c r="DC37" i="18"/>
  <c r="DC36" i="18"/>
  <c r="DC35" i="18"/>
  <c r="DC34" i="18"/>
  <c r="DC33" i="18"/>
  <c r="DC32" i="18"/>
  <c r="DC31" i="18"/>
  <c r="DC30" i="18"/>
  <c r="DC29" i="18"/>
  <c r="DC28" i="18"/>
  <c r="DC27" i="18"/>
  <c r="DC26" i="18"/>
  <c r="DC25" i="18"/>
  <c r="DC24" i="18"/>
  <c r="DC23" i="18"/>
  <c r="DC22" i="18"/>
  <c r="DC21" i="18"/>
  <c r="DC20" i="18"/>
  <c r="DC19" i="18"/>
  <c r="DC18" i="18"/>
  <c r="DC17" i="18"/>
  <c r="DC16" i="18"/>
  <c r="DC15" i="18"/>
  <c r="DC14" i="18"/>
  <c r="DC13" i="18"/>
  <c r="DC12" i="18"/>
  <c r="DC11" i="18"/>
  <c r="CM375" i="18"/>
  <c r="CM374" i="18"/>
  <c r="CM373" i="18"/>
  <c r="CM372" i="18"/>
  <c r="CM371" i="18"/>
  <c r="CM370" i="18"/>
  <c r="CM369" i="18"/>
  <c r="CM368" i="18"/>
  <c r="CM367" i="18"/>
  <c r="CM366" i="18"/>
  <c r="CM365" i="18"/>
  <c r="CM364" i="18"/>
  <c r="CM363" i="18"/>
  <c r="CM362" i="18"/>
  <c r="CM361" i="18"/>
  <c r="CM360" i="18"/>
  <c r="CM359" i="18"/>
  <c r="CM358" i="18"/>
  <c r="CM357" i="18"/>
  <c r="CM356" i="18"/>
  <c r="CM355" i="18"/>
  <c r="CM354" i="18"/>
  <c r="CM353" i="18"/>
  <c r="CM352" i="18"/>
  <c r="CM351" i="18"/>
  <c r="CM350" i="18"/>
  <c r="CM349" i="18"/>
  <c r="CM336" i="18"/>
  <c r="CM335" i="18"/>
  <c r="CM334" i="18"/>
  <c r="CM333" i="18"/>
  <c r="CM332" i="18"/>
  <c r="CM331" i="18"/>
  <c r="CM330" i="18"/>
  <c r="CM329" i="18"/>
  <c r="CM328" i="18"/>
  <c r="CM327" i="18"/>
  <c r="CM326" i="18"/>
  <c r="CM325" i="18"/>
  <c r="CM324" i="18"/>
  <c r="CM323" i="18"/>
  <c r="CM322" i="18"/>
  <c r="CM321" i="18"/>
  <c r="CM320" i="18"/>
  <c r="CM319" i="18"/>
  <c r="CM318" i="18"/>
  <c r="CM317" i="18"/>
  <c r="CM316" i="18"/>
  <c r="CM315" i="18"/>
  <c r="CM314" i="18"/>
  <c r="CM313" i="18"/>
  <c r="CM312" i="18"/>
  <c r="CM311" i="18"/>
  <c r="CM310" i="18"/>
  <c r="CM309" i="18"/>
  <c r="CM308" i="18"/>
  <c r="CM307" i="18"/>
  <c r="CM306" i="18"/>
  <c r="CM305" i="18"/>
  <c r="CM304" i="18"/>
  <c r="CM303" i="18"/>
  <c r="CM302" i="18"/>
  <c r="CM301" i="18"/>
  <c r="CM300" i="18"/>
  <c r="CM299" i="18"/>
  <c r="CM298" i="18"/>
  <c r="CM297" i="18"/>
  <c r="CM296" i="18"/>
  <c r="CM295" i="18"/>
  <c r="CM294" i="18"/>
  <c r="CM293" i="18"/>
  <c r="CM292" i="18"/>
  <c r="CM291" i="18"/>
  <c r="CM290" i="18"/>
  <c r="CM289" i="18"/>
  <c r="CM288" i="18"/>
  <c r="CM287" i="18"/>
  <c r="CM286" i="18"/>
  <c r="CM285" i="18"/>
  <c r="CM284" i="18"/>
  <c r="CM283" i="18"/>
  <c r="CM282" i="18"/>
  <c r="CM281" i="18"/>
  <c r="CM280" i="18"/>
  <c r="CM279" i="18"/>
  <c r="CM278" i="18"/>
  <c r="CM277" i="18"/>
  <c r="CM276" i="18"/>
  <c r="CM275" i="18"/>
  <c r="CM274" i="18"/>
  <c r="CM273" i="18"/>
  <c r="CM272" i="18"/>
  <c r="CM271" i="18"/>
  <c r="CM270" i="18"/>
  <c r="CM269" i="18"/>
  <c r="CM268" i="18"/>
  <c r="CM267" i="18"/>
  <c r="CM266" i="18"/>
  <c r="CM265" i="18"/>
  <c r="CM264" i="18"/>
  <c r="CM263" i="18"/>
  <c r="CM262" i="18"/>
  <c r="CM261" i="18"/>
  <c r="CM260" i="18"/>
  <c r="CM259" i="18"/>
  <c r="CM258" i="18"/>
  <c r="CM257" i="18"/>
  <c r="CM256" i="18"/>
  <c r="CM255" i="18"/>
  <c r="CM254" i="18"/>
  <c r="CM253" i="18"/>
  <c r="CM252" i="18"/>
  <c r="CM251" i="18"/>
  <c r="CM250" i="18"/>
  <c r="CM249" i="18"/>
  <c r="CM248" i="18"/>
  <c r="CM247" i="18"/>
  <c r="CM246" i="18"/>
  <c r="CM245" i="18"/>
  <c r="CM244" i="18"/>
  <c r="CM243" i="18"/>
  <c r="CM242" i="18"/>
  <c r="CM241" i="18"/>
  <c r="CM240" i="18"/>
  <c r="CM239" i="18"/>
  <c r="CM238" i="18"/>
  <c r="CM237" i="18"/>
  <c r="CM236" i="18"/>
  <c r="CM235" i="18"/>
  <c r="CM234" i="18"/>
  <c r="CM233" i="18"/>
  <c r="CM232" i="18"/>
  <c r="CM231" i="18"/>
  <c r="CM230" i="18"/>
  <c r="CM229" i="18"/>
  <c r="CM228" i="18"/>
  <c r="CM227" i="18"/>
  <c r="CM226" i="18"/>
  <c r="CM225" i="18"/>
  <c r="CM224" i="18"/>
  <c r="CM223" i="18"/>
  <c r="CM222" i="18"/>
  <c r="CM221" i="18"/>
  <c r="CM220" i="18"/>
  <c r="CM219" i="18"/>
  <c r="CM218" i="18"/>
  <c r="CM217" i="18"/>
  <c r="CM216" i="18"/>
  <c r="CM215" i="18"/>
  <c r="CM214" i="18"/>
  <c r="CM213" i="18"/>
  <c r="CM212" i="18"/>
  <c r="CM211" i="18"/>
  <c r="CM210" i="18"/>
  <c r="CM209" i="18"/>
  <c r="CM208" i="18"/>
  <c r="CM207" i="18"/>
  <c r="CM206" i="18"/>
  <c r="CM205" i="18"/>
  <c r="CM204" i="18"/>
  <c r="CM203" i="18"/>
  <c r="CM202" i="18"/>
  <c r="CM201" i="18"/>
  <c r="CM200" i="18"/>
  <c r="CM199" i="18"/>
  <c r="CM198" i="18"/>
  <c r="CM197" i="18"/>
  <c r="CM196" i="18"/>
  <c r="CM195" i="18"/>
  <c r="CM194" i="18"/>
  <c r="CM193" i="18"/>
  <c r="CM192" i="18"/>
  <c r="CM191" i="18"/>
  <c r="CM190" i="18"/>
  <c r="CM189" i="18"/>
  <c r="CM188" i="18"/>
  <c r="CM187" i="18"/>
  <c r="CM186" i="18"/>
  <c r="CM185" i="18"/>
  <c r="CM184" i="18"/>
  <c r="CM183" i="18"/>
  <c r="CM182" i="18"/>
  <c r="CM181" i="18"/>
  <c r="CM180" i="18"/>
  <c r="CM179" i="18"/>
  <c r="CM178" i="18"/>
  <c r="CM177" i="18"/>
  <c r="CM176" i="18"/>
  <c r="CM175" i="18"/>
  <c r="CM174" i="18"/>
  <c r="CM173" i="18"/>
  <c r="CM172" i="18"/>
  <c r="CM171" i="18"/>
  <c r="CM170" i="18"/>
  <c r="CM169" i="18"/>
  <c r="CM168" i="18"/>
  <c r="CM167" i="18"/>
  <c r="CM166" i="18"/>
  <c r="CM165" i="18"/>
  <c r="CM164" i="18"/>
  <c r="CM163" i="18"/>
  <c r="CM162" i="18"/>
  <c r="CM161" i="18"/>
  <c r="CM160" i="18"/>
  <c r="CM159" i="18"/>
  <c r="CM158" i="18"/>
  <c r="CM157" i="18"/>
  <c r="CM156" i="18"/>
  <c r="CM155" i="18"/>
  <c r="CM154" i="18"/>
  <c r="CM153" i="18"/>
  <c r="CM152" i="18"/>
  <c r="CM151" i="18"/>
  <c r="CM150" i="18"/>
  <c r="CM149" i="18"/>
  <c r="CM148" i="18"/>
  <c r="CM147" i="18"/>
  <c r="CM146" i="18"/>
  <c r="CM145" i="18"/>
  <c r="CM144" i="18"/>
  <c r="CM143" i="18"/>
  <c r="CM142" i="18"/>
  <c r="CM141" i="18"/>
  <c r="CM140" i="18"/>
  <c r="CM139" i="18"/>
  <c r="CM138" i="18"/>
  <c r="CM137" i="18"/>
  <c r="CM136" i="18"/>
  <c r="CM135" i="18"/>
  <c r="CM134" i="18"/>
  <c r="CM133" i="18"/>
  <c r="CM132" i="18"/>
  <c r="CM131" i="18"/>
  <c r="CM130" i="18"/>
  <c r="CM129" i="18"/>
  <c r="CM128" i="18"/>
  <c r="CM127" i="18"/>
  <c r="CM126" i="18"/>
  <c r="CM125" i="18"/>
  <c r="CM124" i="18"/>
  <c r="CM123" i="18"/>
  <c r="CM122" i="18"/>
  <c r="CM121" i="18"/>
  <c r="CM120" i="18"/>
  <c r="CM119" i="18"/>
  <c r="CM118" i="18"/>
  <c r="CM117" i="18"/>
  <c r="CM116" i="18"/>
  <c r="CM115" i="18"/>
  <c r="CM114" i="18"/>
  <c r="CM113" i="18"/>
  <c r="CM112" i="18"/>
  <c r="CM111" i="18"/>
  <c r="CM110" i="18"/>
  <c r="CM109" i="18"/>
  <c r="CM108" i="18"/>
  <c r="CM107" i="18"/>
  <c r="CM106" i="18"/>
  <c r="CM105" i="18"/>
  <c r="CM104" i="18"/>
  <c r="CM103" i="18"/>
  <c r="CM102" i="18"/>
  <c r="CM101" i="18"/>
  <c r="CM100" i="18"/>
  <c r="CM99" i="18"/>
  <c r="CM98" i="18"/>
  <c r="CM97" i="18"/>
  <c r="CM96" i="18"/>
  <c r="CM95" i="18"/>
  <c r="CM94" i="18"/>
  <c r="CM93" i="18"/>
  <c r="CM92" i="18"/>
  <c r="CM91" i="18"/>
  <c r="CM90" i="18"/>
  <c r="CM89" i="18"/>
  <c r="CM88" i="18"/>
  <c r="CM87" i="18"/>
  <c r="CM86" i="18"/>
  <c r="CM85" i="18"/>
  <c r="CM84" i="18"/>
  <c r="CM83" i="18"/>
  <c r="CM82" i="18"/>
  <c r="CM81" i="18"/>
  <c r="CM80" i="18"/>
  <c r="CM79" i="18"/>
  <c r="CM78" i="18"/>
  <c r="CM77" i="18"/>
  <c r="CM76" i="18"/>
  <c r="CM75" i="18"/>
  <c r="CM74" i="18"/>
  <c r="CM73" i="18"/>
  <c r="CM72" i="18"/>
  <c r="CM71" i="18"/>
  <c r="CM70" i="18"/>
  <c r="CM69" i="18"/>
  <c r="CM68" i="18"/>
  <c r="CM67" i="18"/>
  <c r="CM66" i="18"/>
  <c r="CM65" i="18"/>
  <c r="CM64" i="18"/>
  <c r="CM63" i="18"/>
  <c r="CM62" i="18"/>
  <c r="CM61" i="18"/>
  <c r="CM60" i="18"/>
  <c r="CM59" i="18"/>
  <c r="CM58" i="18"/>
  <c r="CM57" i="18"/>
  <c r="CM56" i="18"/>
  <c r="CM55" i="18"/>
  <c r="CM54" i="18"/>
  <c r="CM53" i="18"/>
  <c r="CM52" i="18"/>
  <c r="CM51" i="18"/>
  <c r="CM50" i="18"/>
  <c r="CM49" i="18"/>
  <c r="CM48" i="18"/>
  <c r="CM47" i="18"/>
  <c r="CM46" i="18"/>
  <c r="CM45" i="18"/>
  <c r="CM44" i="18"/>
  <c r="CM43" i="18"/>
  <c r="CM42" i="18"/>
  <c r="CM41" i="18"/>
  <c r="CM40" i="18"/>
  <c r="CM39" i="18"/>
  <c r="CM38" i="18"/>
  <c r="CM37" i="18"/>
  <c r="CM36" i="18"/>
  <c r="CM35" i="18"/>
  <c r="CM34" i="18"/>
  <c r="CM33" i="18"/>
  <c r="CM32" i="18"/>
  <c r="CM31" i="18"/>
  <c r="CM30" i="18"/>
  <c r="CM29" i="18"/>
  <c r="CM28" i="18"/>
  <c r="CM27" i="18"/>
  <c r="CM26" i="18"/>
  <c r="CM25" i="18"/>
  <c r="CM24" i="18"/>
  <c r="CM23" i="18"/>
  <c r="CM22" i="18"/>
  <c r="CM21" i="18"/>
  <c r="CM20" i="18"/>
  <c r="CM19" i="18"/>
  <c r="CM18" i="18"/>
  <c r="CM17" i="18"/>
  <c r="CM16" i="18"/>
  <c r="CM15" i="18"/>
  <c r="CM14" i="18"/>
  <c r="CM13" i="18"/>
  <c r="CM12" i="18"/>
  <c r="CM11" i="18"/>
  <c r="BW375" i="18"/>
  <c r="BW374" i="18"/>
  <c r="BW373" i="18"/>
  <c r="BW372" i="18"/>
  <c r="BW371" i="18"/>
  <c r="BW370" i="18"/>
  <c r="BW369" i="18"/>
  <c r="BW368" i="18"/>
  <c r="BW367" i="18"/>
  <c r="BW366" i="18"/>
  <c r="BW365" i="18"/>
  <c r="BW364" i="18"/>
  <c r="BW363" i="18"/>
  <c r="BW362" i="18"/>
  <c r="BW361" i="18"/>
  <c r="BW360" i="18"/>
  <c r="BW359" i="18"/>
  <c r="BW358" i="18"/>
  <c r="BW357" i="18"/>
  <c r="BW356" i="18"/>
  <c r="BW355" i="18"/>
  <c r="BW354" i="18"/>
  <c r="BW353" i="18"/>
  <c r="BW352" i="18"/>
  <c r="BW351" i="18"/>
  <c r="BW350" i="18"/>
  <c r="BW349" i="18"/>
  <c r="BW336" i="18"/>
  <c r="BW335" i="18"/>
  <c r="BW334" i="18"/>
  <c r="BW333" i="18"/>
  <c r="BW332" i="18"/>
  <c r="BW331" i="18"/>
  <c r="BW330" i="18"/>
  <c r="BW329" i="18"/>
  <c r="BW328" i="18"/>
  <c r="BW327" i="18"/>
  <c r="BW326" i="18"/>
  <c r="BW325" i="18"/>
  <c r="BW324" i="18"/>
  <c r="BW323" i="18"/>
  <c r="BW322" i="18"/>
  <c r="BW321" i="18"/>
  <c r="BW320" i="18"/>
  <c r="BW319" i="18"/>
  <c r="BW318" i="18"/>
  <c r="BW317" i="18"/>
  <c r="BW316" i="18"/>
  <c r="BW315" i="18"/>
  <c r="BW314" i="18"/>
  <c r="BW313" i="18"/>
  <c r="BW312" i="18"/>
  <c r="BW311" i="18"/>
  <c r="BW310" i="18"/>
  <c r="BW309" i="18"/>
  <c r="BW308" i="18"/>
  <c r="BW307" i="18"/>
  <c r="BW306" i="18"/>
  <c r="BW305" i="18"/>
  <c r="BW304" i="18"/>
  <c r="BW303" i="18"/>
  <c r="BW302" i="18"/>
  <c r="BW301" i="18"/>
  <c r="BW300" i="18"/>
  <c r="BW299" i="18"/>
  <c r="BW298" i="18"/>
  <c r="BW297" i="18"/>
  <c r="BW296" i="18"/>
  <c r="BW295" i="18"/>
  <c r="BW294" i="18"/>
  <c r="BW293" i="18"/>
  <c r="BW292" i="18"/>
  <c r="BW291" i="18"/>
  <c r="BW290" i="18"/>
  <c r="BW289" i="18"/>
  <c r="BW288" i="18"/>
  <c r="BW287" i="18"/>
  <c r="BW286" i="18"/>
  <c r="BW285" i="18"/>
  <c r="BW284" i="18"/>
  <c r="BW283" i="18"/>
  <c r="BW282" i="18"/>
  <c r="BW281" i="18"/>
  <c r="BW280" i="18"/>
  <c r="BW279" i="18"/>
  <c r="BW278" i="18"/>
  <c r="BW277" i="18"/>
  <c r="BW276" i="18"/>
  <c r="BW275" i="18"/>
  <c r="BW274" i="18"/>
  <c r="BW273" i="18"/>
  <c r="BW272" i="18"/>
  <c r="BW271" i="18"/>
  <c r="BW270" i="18"/>
  <c r="BW269" i="18"/>
  <c r="BW268" i="18"/>
  <c r="BW267" i="18"/>
  <c r="BW266" i="18"/>
  <c r="BW265" i="18"/>
  <c r="BW264" i="18"/>
  <c r="BW263" i="18"/>
  <c r="BW262" i="18"/>
  <c r="BW261" i="18"/>
  <c r="BW260" i="18"/>
  <c r="BW259" i="18"/>
  <c r="BW258" i="18"/>
  <c r="BW257" i="18"/>
  <c r="BW256" i="18"/>
  <c r="BW255" i="18"/>
  <c r="BW254" i="18"/>
  <c r="BW253" i="18"/>
  <c r="BW252" i="18"/>
  <c r="BW251" i="18"/>
  <c r="BW250" i="18"/>
  <c r="BW249" i="18"/>
  <c r="BW248" i="18"/>
  <c r="BW247" i="18"/>
  <c r="BW246" i="18"/>
  <c r="BW245" i="18"/>
  <c r="BW244" i="18"/>
  <c r="BW243" i="18"/>
  <c r="BW242" i="18"/>
  <c r="BW241" i="18"/>
  <c r="BW240" i="18"/>
  <c r="BW239" i="18"/>
  <c r="BW238" i="18"/>
  <c r="BW237" i="18"/>
  <c r="BW236" i="18"/>
  <c r="BW235" i="18"/>
  <c r="BW234" i="18"/>
  <c r="BW233" i="18"/>
  <c r="BW232" i="18"/>
  <c r="BW231" i="18"/>
  <c r="BW230" i="18"/>
  <c r="BW229" i="18"/>
  <c r="BW228" i="18"/>
  <c r="BW227" i="18"/>
  <c r="BW226" i="18"/>
  <c r="BW225" i="18"/>
  <c r="BW224" i="18"/>
  <c r="BW223" i="18"/>
  <c r="BW222" i="18"/>
  <c r="BW221" i="18"/>
  <c r="BW220" i="18"/>
  <c r="BW219" i="18"/>
  <c r="BW218" i="18"/>
  <c r="BW217" i="18"/>
  <c r="BW216" i="18"/>
  <c r="BW215" i="18"/>
  <c r="BW214" i="18"/>
  <c r="BW213" i="18"/>
  <c r="BW212" i="18"/>
  <c r="BW211" i="18"/>
  <c r="BW210" i="18"/>
  <c r="BW209" i="18"/>
  <c r="BW208" i="18"/>
  <c r="BW207" i="18"/>
  <c r="BW206" i="18"/>
  <c r="BW205" i="18"/>
  <c r="BW204" i="18"/>
  <c r="BW203" i="18"/>
  <c r="BW202" i="18"/>
  <c r="BW201" i="18"/>
  <c r="BW200" i="18"/>
  <c r="BW199" i="18"/>
  <c r="BW198" i="18"/>
  <c r="BW197" i="18"/>
  <c r="BW196" i="18"/>
  <c r="BW195" i="18"/>
  <c r="BW194" i="18"/>
  <c r="BW193" i="18"/>
  <c r="BW192" i="18"/>
  <c r="BW191" i="18"/>
  <c r="BW190" i="18"/>
  <c r="BW189" i="18"/>
  <c r="BW188" i="18"/>
  <c r="BW187" i="18"/>
  <c r="BW186" i="18"/>
  <c r="BW185" i="18"/>
  <c r="BW184" i="18"/>
  <c r="BW183" i="18"/>
  <c r="BW182" i="18"/>
  <c r="BW181" i="18"/>
  <c r="BW180" i="18"/>
  <c r="BW179" i="18"/>
  <c r="BW178" i="18"/>
  <c r="BW177" i="18"/>
  <c r="BW176" i="18"/>
  <c r="BW175" i="18"/>
  <c r="BW174" i="18"/>
  <c r="BW173" i="18"/>
  <c r="BW172" i="18"/>
  <c r="BW171" i="18"/>
  <c r="BW170" i="18"/>
  <c r="BW169" i="18"/>
  <c r="BW168" i="18"/>
  <c r="BW167" i="18"/>
  <c r="BW166" i="18"/>
  <c r="BW165" i="18"/>
  <c r="BW164" i="18"/>
  <c r="BW163" i="18"/>
  <c r="BW162" i="18"/>
  <c r="BW161" i="18"/>
  <c r="BW160" i="18"/>
  <c r="BW159" i="18"/>
  <c r="BW158" i="18"/>
  <c r="BW157" i="18"/>
  <c r="BW156" i="18"/>
  <c r="BW155" i="18"/>
  <c r="BW154" i="18"/>
  <c r="BW153" i="18"/>
  <c r="BW152" i="18"/>
  <c r="BW151" i="18"/>
  <c r="BW150" i="18"/>
  <c r="BW149" i="18"/>
  <c r="BW148" i="18"/>
  <c r="BW147" i="18"/>
  <c r="BW146" i="18"/>
  <c r="BW145" i="18"/>
  <c r="BW144" i="18"/>
  <c r="BW143" i="18"/>
  <c r="BW142" i="18"/>
  <c r="BW141" i="18"/>
  <c r="BW140" i="18"/>
  <c r="BW139" i="18"/>
  <c r="BW138" i="18"/>
  <c r="BW137" i="18"/>
  <c r="BW136" i="18"/>
  <c r="BW135" i="18"/>
  <c r="BW134" i="18"/>
  <c r="BW133" i="18"/>
  <c r="BW132" i="18"/>
  <c r="BW131" i="18"/>
  <c r="BW130" i="18"/>
  <c r="BW129" i="18"/>
  <c r="BW128" i="18"/>
  <c r="BW127" i="18"/>
  <c r="BW126" i="18"/>
  <c r="BW125" i="18"/>
  <c r="BW124" i="18"/>
  <c r="BW123" i="18"/>
  <c r="BW122" i="18"/>
  <c r="BW121" i="18"/>
  <c r="BW120" i="18"/>
  <c r="BW119" i="18"/>
  <c r="BW118" i="18"/>
  <c r="BW117" i="18"/>
  <c r="BW116" i="18"/>
  <c r="BW115" i="18"/>
  <c r="BW114" i="18"/>
  <c r="BW113" i="18"/>
  <c r="BW112" i="18"/>
  <c r="BW111" i="18"/>
  <c r="BW110" i="18"/>
  <c r="BW109" i="18"/>
  <c r="BW108" i="18"/>
  <c r="BW107" i="18"/>
  <c r="BW106" i="18"/>
  <c r="BW105" i="18"/>
  <c r="BW104" i="18"/>
  <c r="BW103" i="18"/>
  <c r="BW102" i="18"/>
  <c r="BW101" i="18"/>
  <c r="BW100" i="18"/>
  <c r="BW99" i="18"/>
  <c r="BW98" i="18"/>
  <c r="BW97" i="18"/>
  <c r="BW96" i="18"/>
  <c r="BW95" i="18"/>
  <c r="BW94" i="18"/>
  <c r="BW93" i="18"/>
  <c r="BW92" i="18"/>
  <c r="BW91" i="18"/>
  <c r="BW90" i="18"/>
  <c r="BW89" i="18"/>
  <c r="BW88" i="18"/>
  <c r="BW87" i="18"/>
  <c r="BW86" i="18"/>
  <c r="BW85" i="18"/>
  <c r="BW84" i="18"/>
  <c r="BW83" i="18"/>
  <c r="BW82" i="18"/>
  <c r="BW81" i="18"/>
  <c r="BW80" i="18"/>
  <c r="BW79" i="18"/>
  <c r="BW78" i="18"/>
  <c r="BW77" i="18"/>
  <c r="BW76" i="18"/>
  <c r="BW75" i="18"/>
  <c r="BW74" i="18"/>
  <c r="BW73" i="18"/>
  <c r="BW72" i="18"/>
  <c r="BW71" i="18"/>
  <c r="BW70" i="18"/>
  <c r="BW69" i="18"/>
  <c r="BW68" i="18"/>
  <c r="BW67" i="18"/>
  <c r="BW66" i="18"/>
  <c r="BW65" i="18"/>
  <c r="BW64" i="18"/>
  <c r="BW63" i="18"/>
  <c r="BW62" i="18"/>
  <c r="BW61" i="18"/>
  <c r="BW60" i="18"/>
  <c r="BW59" i="18"/>
  <c r="BW58" i="18"/>
  <c r="BW57" i="18"/>
  <c r="BW56" i="18"/>
  <c r="BW55" i="18"/>
  <c r="BW54" i="18"/>
  <c r="BW53" i="18"/>
  <c r="BW52" i="18"/>
  <c r="BW51" i="18"/>
  <c r="BW50" i="18"/>
  <c r="BW49" i="18"/>
  <c r="BW48" i="18"/>
  <c r="BW47" i="18"/>
  <c r="BW46" i="18"/>
  <c r="BW45" i="18"/>
  <c r="BW44" i="18"/>
  <c r="BW43" i="18"/>
  <c r="BW42" i="18"/>
  <c r="BW41" i="18"/>
  <c r="BW40" i="18"/>
  <c r="BW39" i="18"/>
  <c r="BW38" i="18"/>
  <c r="BW37" i="18"/>
  <c r="BW36" i="18"/>
  <c r="BW35" i="18"/>
  <c r="BW34" i="18"/>
  <c r="BW33" i="18"/>
  <c r="BW32" i="18"/>
  <c r="BW31" i="18"/>
  <c r="BW30" i="18"/>
  <c r="BW29" i="18"/>
  <c r="BW28" i="18"/>
  <c r="BW27" i="18"/>
  <c r="BW26" i="18"/>
  <c r="BW25" i="18"/>
  <c r="BW24" i="18"/>
  <c r="BW23" i="18"/>
  <c r="BW22" i="18"/>
  <c r="BW21" i="18"/>
  <c r="BW20" i="18"/>
  <c r="BW19" i="18"/>
  <c r="BW18" i="18"/>
  <c r="BW17" i="18"/>
  <c r="BW16" i="18"/>
  <c r="BW15" i="18"/>
  <c r="BW14" i="18"/>
  <c r="BW13" i="18"/>
  <c r="BW12" i="18"/>
  <c r="BW11" i="18"/>
  <c r="BG375" i="18"/>
  <c r="BG374" i="18"/>
  <c r="BG373" i="18"/>
  <c r="BG372" i="18"/>
  <c r="BG371" i="18"/>
  <c r="BG370" i="18"/>
  <c r="BG369" i="18"/>
  <c r="BG368" i="18"/>
  <c r="BG367" i="18"/>
  <c r="BG366" i="18"/>
  <c r="BG365" i="18"/>
  <c r="BG364" i="18"/>
  <c r="BG363" i="18"/>
  <c r="BG362" i="18"/>
  <c r="BG361" i="18"/>
  <c r="BG360" i="18"/>
  <c r="BG359" i="18"/>
  <c r="BG358" i="18"/>
  <c r="BG357" i="18"/>
  <c r="BG356" i="18"/>
  <c r="BG355" i="18"/>
  <c r="BG354" i="18"/>
  <c r="BG353" i="18"/>
  <c r="BG352" i="18"/>
  <c r="BG351" i="18"/>
  <c r="BG350" i="18"/>
  <c r="BG349" i="18"/>
  <c r="BG336" i="18"/>
  <c r="BG335" i="18"/>
  <c r="BG334" i="18"/>
  <c r="BG333" i="18"/>
  <c r="BG332" i="18"/>
  <c r="BG331" i="18"/>
  <c r="BG330" i="18"/>
  <c r="BG329" i="18"/>
  <c r="BG328" i="18"/>
  <c r="BG327" i="18"/>
  <c r="BG326" i="18"/>
  <c r="BG325" i="18"/>
  <c r="BG324" i="18"/>
  <c r="BG323" i="18"/>
  <c r="BG322" i="18"/>
  <c r="BG321" i="18"/>
  <c r="BG320" i="18"/>
  <c r="BG319" i="18"/>
  <c r="BG318" i="18"/>
  <c r="BG317" i="18"/>
  <c r="BG316" i="18"/>
  <c r="BG315" i="18"/>
  <c r="BG314" i="18"/>
  <c r="BG313" i="18"/>
  <c r="BG312" i="18"/>
  <c r="BG311" i="18"/>
  <c r="BG310" i="18"/>
  <c r="BG309" i="18"/>
  <c r="BG308" i="18"/>
  <c r="BG307" i="18"/>
  <c r="BG306" i="18"/>
  <c r="BG305" i="18"/>
  <c r="BG304" i="18"/>
  <c r="BG303" i="18"/>
  <c r="BG302" i="18"/>
  <c r="BG301" i="18"/>
  <c r="BG300" i="18"/>
  <c r="BG299" i="18"/>
  <c r="BG298" i="18"/>
  <c r="BG297" i="18"/>
  <c r="BG296" i="18"/>
  <c r="BG295" i="18"/>
  <c r="BG294" i="18"/>
  <c r="BG293" i="18"/>
  <c r="BG292" i="18"/>
  <c r="BG291" i="18"/>
  <c r="BG290" i="18"/>
  <c r="BG289" i="18"/>
  <c r="BG288" i="18"/>
  <c r="BG287" i="18"/>
  <c r="BG286" i="18"/>
  <c r="BG285" i="18"/>
  <c r="BG284" i="18"/>
  <c r="BG283" i="18"/>
  <c r="BG282" i="18"/>
  <c r="BG281" i="18"/>
  <c r="BG280" i="18"/>
  <c r="BG279" i="18"/>
  <c r="BG278" i="18"/>
  <c r="BG277" i="18"/>
  <c r="BG276" i="18"/>
  <c r="BG275" i="18"/>
  <c r="BG274" i="18"/>
  <c r="BG273" i="18"/>
  <c r="BG272" i="18"/>
  <c r="BG271" i="18"/>
  <c r="BG270" i="18"/>
  <c r="BG269" i="18"/>
  <c r="BG268" i="18"/>
  <c r="BG267" i="18"/>
  <c r="BG266" i="18"/>
  <c r="BG265" i="18"/>
  <c r="BG264" i="18"/>
  <c r="BG263" i="18"/>
  <c r="BG262" i="18"/>
  <c r="BG261" i="18"/>
  <c r="BG260" i="18"/>
  <c r="BG259" i="18"/>
  <c r="BG258" i="18"/>
  <c r="BG257" i="18"/>
  <c r="BG256" i="18"/>
  <c r="BG255" i="18"/>
  <c r="BG254" i="18"/>
  <c r="BG253" i="18"/>
  <c r="BG252" i="18"/>
  <c r="BG251" i="18"/>
  <c r="BG250" i="18"/>
  <c r="BG249" i="18"/>
  <c r="BG248" i="18"/>
  <c r="BG247" i="18"/>
  <c r="BG246" i="18"/>
  <c r="BG245" i="18"/>
  <c r="BG244" i="18"/>
  <c r="BG243" i="18"/>
  <c r="BG242" i="18"/>
  <c r="BG241" i="18"/>
  <c r="BG240" i="18"/>
  <c r="BG239" i="18"/>
  <c r="BG238" i="18"/>
  <c r="BG237" i="18"/>
  <c r="BG236" i="18"/>
  <c r="BG235" i="18"/>
  <c r="BG234" i="18"/>
  <c r="BG233" i="18"/>
  <c r="BG232" i="18"/>
  <c r="BG231" i="18"/>
  <c r="BG230" i="18"/>
  <c r="BG229" i="18"/>
  <c r="BG228" i="18"/>
  <c r="BG227" i="18"/>
  <c r="BG226" i="18"/>
  <c r="BG225" i="18"/>
  <c r="BG224" i="18"/>
  <c r="BG223" i="18"/>
  <c r="BG222" i="18"/>
  <c r="BG221" i="18"/>
  <c r="BG220" i="18"/>
  <c r="BG219" i="18"/>
  <c r="BG218" i="18"/>
  <c r="BG217" i="18"/>
  <c r="BG216" i="18"/>
  <c r="BG215" i="18"/>
  <c r="BG214" i="18"/>
  <c r="BG213" i="18"/>
  <c r="BG212" i="18"/>
  <c r="BG211" i="18"/>
  <c r="BG210" i="18"/>
  <c r="BG209" i="18"/>
  <c r="BG208" i="18"/>
  <c r="BG207" i="18"/>
  <c r="BG206" i="18"/>
  <c r="BG205" i="18"/>
  <c r="BG204" i="18"/>
  <c r="BG203" i="18"/>
  <c r="BG202" i="18"/>
  <c r="BG201" i="18"/>
  <c r="BG200" i="18"/>
  <c r="BG199" i="18"/>
  <c r="BG198" i="18"/>
  <c r="BG197" i="18"/>
  <c r="BG196" i="18"/>
  <c r="BG195" i="18"/>
  <c r="BG194" i="18"/>
  <c r="BG193" i="18"/>
  <c r="BG192" i="18"/>
  <c r="BG191" i="18"/>
  <c r="BG190" i="18"/>
  <c r="BG189" i="18"/>
  <c r="BG188" i="18"/>
  <c r="BG187" i="18"/>
  <c r="BG186" i="18"/>
  <c r="BG185" i="18"/>
  <c r="BG184" i="18"/>
  <c r="BG183" i="18"/>
  <c r="BG182" i="18"/>
  <c r="BG181" i="18"/>
  <c r="BG180" i="18"/>
  <c r="BG179" i="18"/>
  <c r="BG178" i="18"/>
  <c r="BG177" i="18"/>
  <c r="BG176" i="18"/>
  <c r="BG175" i="18"/>
  <c r="BG174" i="18"/>
  <c r="BG173" i="18"/>
  <c r="BG172" i="18"/>
  <c r="BG171" i="18"/>
  <c r="BG170" i="18"/>
  <c r="BG169" i="18"/>
  <c r="BG168" i="18"/>
  <c r="BG167" i="18"/>
  <c r="BG166" i="18"/>
  <c r="BG165" i="18"/>
  <c r="BG164" i="18"/>
  <c r="BG163" i="18"/>
  <c r="BG162" i="18"/>
  <c r="BG161" i="18"/>
  <c r="BG160" i="18"/>
  <c r="BG159" i="18"/>
  <c r="BG158" i="18"/>
  <c r="BG157" i="18"/>
  <c r="BG156" i="18"/>
  <c r="BG155" i="18"/>
  <c r="BG154" i="18"/>
  <c r="BG153" i="18"/>
  <c r="BG152" i="18"/>
  <c r="BG151" i="18"/>
  <c r="BG150" i="18"/>
  <c r="BG149" i="18"/>
  <c r="BG148" i="18"/>
  <c r="BG147" i="18"/>
  <c r="BG146" i="18"/>
  <c r="BG145" i="18"/>
  <c r="BG144" i="18"/>
  <c r="BG143" i="18"/>
  <c r="BG142" i="18"/>
  <c r="BG141" i="18"/>
  <c r="BG140" i="18"/>
  <c r="BG139" i="18"/>
  <c r="BG138" i="18"/>
  <c r="BG137" i="18"/>
  <c r="BG136" i="18"/>
  <c r="BG135" i="18"/>
  <c r="BG134" i="18"/>
  <c r="BG133" i="18"/>
  <c r="BG132" i="18"/>
  <c r="BG131" i="18"/>
  <c r="BG130" i="18"/>
  <c r="BG129" i="18"/>
  <c r="BG128" i="18"/>
  <c r="BG127" i="18"/>
  <c r="BG126" i="18"/>
  <c r="BG125" i="18"/>
  <c r="BG124" i="18"/>
  <c r="BG123" i="18"/>
  <c r="BG122" i="18"/>
  <c r="BG121" i="18"/>
  <c r="BG120" i="18"/>
  <c r="BG119" i="18"/>
  <c r="BG118" i="18"/>
  <c r="BG117" i="18"/>
  <c r="BG116" i="18"/>
  <c r="BG115" i="18"/>
  <c r="BG114" i="18"/>
  <c r="BG113" i="18"/>
  <c r="BG112" i="18"/>
  <c r="BG111" i="18"/>
  <c r="BG110" i="18"/>
  <c r="BG109" i="18"/>
  <c r="BG108" i="18"/>
  <c r="BG107" i="18"/>
  <c r="BG106" i="18"/>
  <c r="BG105" i="18"/>
  <c r="BG104" i="18"/>
  <c r="BG103" i="18"/>
  <c r="BG102" i="18"/>
  <c r="BG101" i="18"/>
  <c r="BG100" i="18"/>
  <c r="BG99" i="18"/>
  <c r="BG98" i="18"/>
  <c r="BG97" i="18"/>
  <c r="BG96" i="18"/>
  <c r="BG95" i="18"/>
  <c r="BG94" i="18"/>
  <c r="BG93" i="18"/>
  <c r="BG92" i="18"/>
  <c r="BG91" i="18"/>
  <c r="BG90" i="18"/>
  <c r="BG89" i="18"/>
  <c r="BG88" i="18"/>
  <c r="BG87" i="18"/>
  <c r="BG86" i="18"/>
  <c r="BG85" i="18"/>
  <c r="BG84" i="18"/>
  <c r="BG83" i="18"/>
  <c r="BG82" i="18"/>
  <c r="BG81" i="18"/>
  <c r="BG80" i="18"/>
  <c r="BG79" i="18"/>
  <c r="BG78" i="18"/>
  <c r="BG77" i="18"/>
  <c r="BG76" i="18"/>
  <c r="BG75" i="18"/>
  <c r="BG74" i="18"/>
  <c r="BG73" i="18"/>
  <c r="BG72" i="18"/>
  <c r="BG71" i="18"/>
  <c r="BG70" i="18"/>
  <c r="BG69" i="18"/>
  <c r="BG68" i="18"/>
  <c r="BG67" i="18"/>
  <c r="BG66" i="18"/>
  <c r="BG65" i="18"/>
  <c r="BG64" i="18"/>
  <c r="BG63" i="18"/>
  <c r="BG62" i="18"/>
  <c r="BG61" i="18"/>
  <c r="BG60" i="18"/>
  <c r="BG59" i="18"/>
  <c r="BG58" i="18"/>
  <c r="BG57" i="18"/>
  <c r="BG56" i="18"/>
  <c r="BG55" i="18"/>
  <c r="BG54" i="18"/>
  <c r="BG53" i="18"/>
  <c r="BG52" i="18"/>
  <c r="BG51" i="18"/>
  <c r="BG50" i="18"/>
  <c r="BG49" i="18"/>
  <c r="BG48" i="18"/>
  <c r="BG47" i="18"/>
  <c r="BG46" i="18"/>
  <c r="BG45" i="18"/>
  <c r="BG44" i="18"/>
  <c r="BG43" i="18"/>
  <c r="BG42" i="18"/>
  <c r="BG41" i="18"/>
  <c r="BG40" i="18"/>
  <c r="BG39" i="18"/>
  <c r="BG38" i="18"/>
  <c r="BG37" i="18"/>
  <c r="BG36" i="18"/>
  <c r="BG35" i="18"/>
  <c r="BG34" i="18"/>
  <c r="BG33" i="18"/>
  <c r="BG32" i="18"/>
  <c r="BG31" i="18"/>
  <c r="BG30" i="18"/>
  <c r="BG29" i="18"/>
  <c r="BG28" i="18"/>
  <c r="BG27" i="18"/>
  <c r="BG26" i="18"/>
  <c r="BG25" i="18"/>
  <c r="BG24" i="18"/>
  <c r="BG23" i="18"/>
  <c r="BG22" i="18"/>
  <c r="BG21" i="18"/>
  <c r="BG20" i="18"/>
  <c r="BG19" i="18"/>
  <c r="BG18" i="18"/>
  <c r="BG17" i="18"/>
  <c r="BG16" i="18"/>
  <c r="BG15" i="18"/>
  <c r="BG14" i="18"/>
  <c r="BG13" i="18"/>
  <c r="BG12" i="18"/>
  <c r="BG11" i="18"/>
  <c r="AQ375" i="18"/>
  <c r="AQ374" i="18"/>
  <c r="AQ373" i="18"/>
  <c r="AQ372" i="18"/>
  <c r="AQ371" i="18"/>
  <c r="AQ370" i="18"/>
  <c r="AQ369" i="18"/>
  <c r="AQ368" i="18"/>
  <c r="AQ367" i="18"/>
  <c r="AQ366" i="18"/>
  <c r="AQ365" i="18"/>
  <c r="AQ364" i="18"/>
  <c r="AQ363" i="18"/>
  <c r="AQ362" i="18"/>
  <c r="AQ361" i="18"/>
  <c r="AQ360" i="18"/>
  <c r="AQ359" i="18"/>
  <c r="AQ358" i="18"/>
  <c r="AQ357" i="18"/>
  <c r="AQ356" i="18"/>
  <c r="AQ355" i="18"/>
  <c r="AQ354" i="18"/>
  <c r="AQ353" i="18"/>
  <c r="AQ352" i="18"/>
  <c r="AQ351" i="18"/>
  <c r="AQ350" i="18"/>
  <c r="AQ349" i="18"/>
  <c r="AQ336" i="18"/>
  <c r="AQ335" i="18"/>
  <c r="AQ334" i="18"/>
  <c r="AQ333" i="18"/>
  <c r="AQ332" i="18"/>
  <c r="AQ331" i="18"/>
  <c r="AQ330" i="18"/>
  <c r="AQ329" i="18"/>
  <c r="AQ328" i="18"/>
  <c r="AQ327" i="18"/>
  <c r="AQ326" i="18"/>
  <c r="AQ325" i="18"/>
  <c r="AQ324" i="18"/>
  <c r="AQ323" i="18"/>
  <c r="AQ322" i="18"/>
  <c r="AQ321" i="18"/>
  <c r="AQ320" i="18"/>
  <c r="AQ319" i="18"/>
  <c r="AQ318" i="18"/>
  <c r="AQ317" i="18"/>
  <c r="AQ316" i="18"/>
  <c r="AQ315" i="18"/>
  <c r="AQ314" i="18"/>
  <c r="AQ313" i="18"/>
  <c r="AQ312" i="18"/>
  <c r="AQ311" i="18"/>
  <c r="AQ310" i="18"/>
  <c r="AQ309" i="18"/>
  <c r="AQ308" i="18"/>
  <c r="AQ307" i="18"/>
  <c r="AQ306" i="18"/>
  <c r="AQ305" i="18"/>
  <c r="AQ304" i="18"/>
  <c r="AQ303" i="18"/>
  <c r="AQ302" i="18"/>
  <c r="AQ301" i="18"/>
  <c r="AQ300" i="18"/>
  <c r="AQ299" i="18"/>
  <c r="AQ298" i="18"/>
  <c r="AQ297" i="18"/>
  <c r="AQ296" i="18"/>
  <c r="AQ295" i="18"/>
  <c r="AQ294" i="18"/>
  <c r="AQ293" i="18"/>
  <c r="AQ292" i="18"/>
  <c r="AQ291" i="18"/>
  <c r="AQ290" i="18"/>
  <c r="AQ289" i="18"/>
  <c r="AQ288" i="18"/>
  <c r="AQ287" i="18"/>
  <c r="AQ286" i="18"/>
  <c r="AQ285" i="18"/>
  <c r="AQ284" i="18"/>
  <c r="AQ283" i="18"/>
  <c r="AQ282" i="18"/>
  <c r="AQ281" i="18"/>
  <c r="AQ280" i="18"/>
  <c r="AQ279" i="18"/>
  <c r="AQ278" i="18"/>
  <c r="AQ277" i="18"/>
  <c r="AQ276" i="18"/>
  <c r="AQ275" i="18"/>
  <c r="AQ274" i="18"/>
  <c r="AQ273" i="18"/>
  <c r="AQ272" i="18"/>
  <c r="AQ271" i="18"/>
  <c r="AQ270" i="18"/>
  <c r="AQ269" i="18"/>
  <c r="AQ268" i="18"/>
  <c r="AQ267" i="18"/>
  <c r="AQ266" i="18"/>
  <c r="AQ265" i="18"/>
  <c r="AQ264" i="18"/>
  <c r="AQ263" i="18"/>
  <c r="AQ262" i="18"/>
  <c r="AQ261" i="18"/>
  <c r="AQ260" i="18"/>
  <c r="AQ259" i="18"/>
  <c r="AQ258" i="18"/>
  <c r="AQ257" i="18"/>
  <c r="AQ256" i="18"/>
  <c r="AQ255" i="18"/>
  <c r="AQ254" i="18"/>
  <c r="AQ253" i="18"/>
  <c r="AQ252" i="18"/>
  <c r="AQ251" i="18"/>
  <c r="AQ250" i="18"/>
  <c r="AQ249" i="18"/>
  <c r="AQ248" i="18"/>
  <c r="AQ247" i="18"/>
  <c r="AQ246" i="18"/>
  <c r="AQ245" i="18"/>
  <c r="AQ244" i="18"/>
  <c r="AQ243" i="18"/>
  <c r="AQ242" i="18"/>
  <c r="AQ241" i="18"/>
  <c r="AQ240" i="18"/>
  <c r="AQ239" i="18"/>
  <c r="AQ238" i="18"/>
  <c r="AQ237" i="18"/>
  <c r="AQ236" i="18"/>
  <c r="AQ235" i="18"/>
  <c r="AQ234" i="18"/>
  <c r="AQ233" i="18"/>
  <c r="AQ232" i="18"/>
  <c r="AQ231" i="18"/>
  <c r="AQ230" i="18"/>
  <c r="AQ229" i="18"/>
  <c r="AQ228" i="18"/>
  <c r="AQ227" i="18"/>
  <c r="AQ226" i="18"/>
  <c r="AQ225" i="18"/>
  <c r="AQ224" i="18"/>
  <c r="AQ223" i="18"/>
  <c r="AQ222" i="18"/>
  <c r="AQ221" i="18"/>
  <c r="AQ220" i="18"/>
  <c r="AQ219" i="18"/>
  <c r="AQ218" i="18"/>
  <c r="AQ217" i="18"/>
  <c r="AQ216" i="18"/>
  <c r="AQ215" i="18"/>
  <c r="AQ214" i="18"/>
  <c r="AQ213" i="18"/>
  <c r="AQ212" i="18"/>
  <c r="AQ211" i="18"/>
  <c r="AQ210" i="18"/>
  <c r="AQ209" i="18"/>
  <c r="AQ208" i="18"/>
  <c r="AQ207" i="18"/>
  <c r="AQ206" i="18"/>
  <c r="AQ205" i="18"/>
  <c r="AQ204" i="18"/>
  <c r="AQ203" i="18"/>
  <c r="AQ202" i="18"/>
  <c r="AQ201" i="18"/>
  <c r="AQ200" i="18"/>
  <c r="AQ199" i="18"/>
  <c r="AQ198" i="18"/>
  <c r="AQ197" i="18"/>
  <c r="AQ196" i="18"/>
  <c r="AQ195" i="18"/>
  <c r="AQ194" i="18"/>
  <c r="AQ193" i="18"/>
  <c r="AQ192" i="18"/>
  <c r="AQ191" i="18"/>
  <c r="AQ190" i="18"/>
  <c r="AQ189" i="18"/>
  <c r="AQ188" i="18"/>
  <c r="AQ187" i="18"/>
  <c r="AQ186" i="18"/>
  <c r="AQ185" i="18"/>
  <c r="AQ184" i="18"/>
  <c r="AQ183" i="18"/>
  <c r="AQ182" i="18"/>
  <c r="AQ181" i="18"/>
  <c r="AQ180" i="18"/>
  <c r="AQ179" i="18"/>
  <c r="AQ178" i="18"/>
  <c r="AQ177" i="18"/>
  <c r="AQ176" i="18"/>
  <c r="AQ175" i="18"/>
  <c r="AQ174" i="18"/>
  <c r="AQ173" i="18"/>
  <c r="AQ172" i="18"/>
  <c r="AQ171" i="18"/>
  <c r="AQ170" i="18"/>
  <c r="AQ169" i="18"/>
  <c r="AQ168" i="18"/>
  <c r="AQ167" i="18"/>
  <c r="AQ166" i="18"/>
  <c r="AQ165" i="18"/>
  <c r="AQ164" i="18"/>
  <c r="AQ163" i="18"/>
  <c r="AQ162" i="18"/>
  <c r="AQ161" i="18"/>
  <c r="AQ160" i="18"/>
  <c r="AQ159" i="18"/>
  <c r="AQ158" i="18"/>
  <c r="AQ157" i="18"/>
  <c r="AQ156" i="18"/>
  <c r="AQ155" i="18"/>
  <c r="AQ154" i="18"/>
  <c r="AQ153" i="18"/>
  <c r="AQ152" i="18"/>
  <c r="AQ151" i="18"/>
  <c r="AQ150" i="18"/>
  <c r="AQ149" i="18"/>
  <c r="AQ148" i="18"/>
  <c r="AQ147" i="18"/>
  <c r="AQ146" i="18"/>
  <c r="AQ145" i="18"/>
  <c r="AQ144" i="18"/>
  <c r="AQ143" i="18"/>
  <c r="AQ142" i="18"/>
  <c r="AQ141" i="18"/>
  <c r="AQ140" i="18"/>
  <c r="AQ139" i="18"/>
  <c r="AQ138" i="18"/>
  <c r="AQ137" i="18"/>
  <c r="AQ136" i="18"/>
  <c r="AQ135" i="18"/>
  <c r="AQ134" i="18"/>
  <c r="AQ133" i="18"/>
  <c r="AQ132" i="18"/>
  <c r="AQ131" i="18"/>
  <c r="AQ130" i="18"/>
  <c r="AQ129" i="18"/>
  <c r="AQ128" i="18"/>
  <c r="AQ127" i="18"/>
  <c r="AQ126" i="18"/>
  <c r="AQ125" i="18"/>
  <c r="AQ124" i="18"/>
  <c r="AQ123" i="18"/>
  <c r="AQ122" i="18"/>
  <c r="AQ121" i="18"/>
  <c r="AQ120" i="18"/>
  <c r="AQ119" i="18"/>
  <c r="AQ118" i="18"/>
  <c r="AQ117" i="18"/>
  <c r="AQ116" i="18"/>
  <c r="AQ115" i="18"/>
  <c r="AQ114" i="18"/>
  <c r="AQ113" i="18"/>
  <c r="AQ112" i="18"/>
  <c r="AQ111" i="18"/>
  <c r="AQ110" i="18"/>
  <c r="AQ109" i="18"/>
  <c r="AQ108" i="18"/>
  <c r="AQ107" i="18"/>
  <c r="AQ106" i="18"/>
  <c r="AQ105" i="18"/>
  <c r="AQ104" i="18"/>
  <c r="AQ103" i="18"/>
  <c r="AQ102" i="18"/>
  <c r="AQ101" i="18"/>
  <c r="AQ100" i="18"/>
  <c r="AQ99" i="18"/>
  <c r="AQ98" i="18"/>
  <c r="AQ97" i="18"/>
  <c r="AQ96" i="18"/>
  <c r="AQ95" i="18"/>
  <c r="AQ94" i="18"/>
  <c r="AQ93" i="18"/>
  <c r="AQ92" i="18"/>
  <c r="AQ91" i="18"/>
  <c r="AQ90" i="18"/>
  <c r="AQ89" i="18"/>
  <c r="AQ88" i="18"/>
  <c r="AQ87" i="18"/>
  <c r="AQ86" i="18"/>
  <c r="AQ85" i="18"/>
  <c r="AQ84" i="18"/>
  <c r="AQ83" i="18"/>
  <c r="AQ82" i="18"/>
  <c r="AQ81" i="18"/>
  <c r="AQ80" i="18"/>
  <c r="AQ79" i="18"/>
  <c r="AQ78" i="18"/>
  <c r="AQ77" i="18"/>
  <c r="AQ76" i="18"/>
  <c r="AQ75" i="18"/>
  <c r="AQ74" i="18"/>
  <c r="AQ73" i="18"/>
  <c r="AQ72" i="18"/>
  <c r="AQ71" i="18"/>
  <c r="AQ70" i="18"/>
  <c r="AQ69" i="18"/>
  <c r="AQ68" i="18"/>
  <c r="AQ67" i="18"/>
  <c r="AQ66" i="18"/>
  <c r="AQ65" i="18"/>
  <c r="AQ64" i="18"/>
  <c r="AQ63" i="18"/>
  <c r="AQ62" i="18"/>
  <c r="AQ61" i="18"/>
  <c r="AQ60" i="18"/>
  <c r="AQ59" i="18"/>
  <c r="AQ58" i="18"/>
  <c r="AQ57" i="18"/>
  <c r="AQ56" i="18"/>
  <c r="AQ55" i="18"/>
  <c r="AQ54" i="18"/>
  <c r="AQ53" i="18"/>
  <c r="AQ52" i="18"/>
  <c r="AQ51" i="18"/>
  <c r="AQ50" i="18"/>
  <c r="AQ49" i="18"/>
  <c r="AQ48" i="18"/>
  <c r="AQ47" i="18"/>
  <c r="AQ46" i="18"/>
  <c r="AQ45" i="18"/>
  <c r="AQ44" i="18"/>
  <c r="AQ43" i="18"/>
  <c r="AQ42" i="18"/>
  <c r="AQ41" i="18"/>
  <c r="AQ40" i="18"/>
  <c r="AQ39" i="18"/>
  <c r="AQ38" i="18"/>
  <c r="AQ37" i="18"/>
  <c r="AQ36" i="18"/>
  <c r="AQ35" i="18"/>
  <c r="AQ34" i="18"/>
  <c r="AQ33" i="18"/>
  <c r="AQ32" i="18"/>
  <c r="AQ31" i="18"/>
  <c r="AQ30" i="18"/>
  <c r="AQ29" i="18"/>
  <c r="AQ28" i="18"/>
  <c r="AQ27" i="18"/>
  <c r="AQ26" i="18"/>
  <c r="AQ25" i="18"/>
  <c r="AQ24" i="18"/>
  <c r="AQ23" i="18"/>
  <c r="AQ22" i="18"/>
  <c r="AQ21" i="18"/>
  <c r="AQ20" i="18"/>
  <c r="AQ19" i="18"/>
  <c r="AQ18" i="18"/>
  <c r="AQ17" i="18"/>
  <c r="AQ16" i="18"/>
  <c r="AQ15" i="18"/>
  <c r="AQ14" i="18"/>
  <c r="AQ13" i="18"/>
  <c r="AQ12" i="18"/>
  <c r="AQ11" i="18"/>
  <c r="AA375" i="18"/>
  <c r="AA374" i="18"/>
  <c r="AA373" i="18"/>
  <c r="AA372" i="18"/>
  <c r="AA371" i="18"/>
  <c r="AA370" i="18"/>
  <c r="AA369" i="18"/>
  <c r="AA368" i="18"/>
  <c r="AA367" i="18"/>
  <c r="AA366" i="18"/>
  <c r="AA365" i="18"/>
  <c r="AA364" i="18"/>
  <c r="AA363" i="18"/>
  <c r="AA362" i="18"/>
  <c r="AA361" i="18"/>
  <c r="AA360" i="18"/>
  <c r="AA359" i="18"/>
  <c r="AA358" i="18"/>
  <c r="AA357" i="18"/>
  <c r="AA356" i="18"/>
  <c r="AA355" i="18"/>
  <c r="AA354" i="18"/>
  <c r="AA353" i="18"/>
  <c r="AA352" i="18"/>
  <c r="AA351" i="18"/>
  <c r="AA350" i="18"/>
  <c r="AA349" i="18"/>
  <c r="AA336" i="18"/>
  <c r="AA335" i="18"/>
  <c r="AA334" i="18"/>
  <c r="AA333" i="18"/>
  <c r="AA332" i="18"/>
  <c r="AA331" i="18"/>
  <c r="AA330" i="18"/>
  <c r="AA329" i="18"/>
  <c r="AA328" i="18"/>
  <c r="AA327" i="18"/>
  <c r="AA326" i="18"/>
  <c r="AA325" i="18"/>
  <c r="AA324" i="18"/>
  <c r="AA323" i="18"/>
  <c r="AA322" i="18"/>
  <c r="AA321" i="18"/>
  <c r="AA320" i="18"/>
  <c r="AA319" i="18"/>
  <c r="AA318" i="18"/>
  <c r="AA317" i="18"/>
  <c r="AA316" i="18"/>
  <c r="AA315" i="18"/>
  <c r="AA314" i="18"/>
  <c r="AA313" i="18"/>
  <c r="AA312" i="18"/>
  <c r="AA311" i="18"/>
  <c r="AA310" i="18"/>
  <c r="AA309" i="18"/>
  <c r="AA308" i="18"/>
  <c r="AA307" i="18"/>
  <c r="AA306" i="18"/>
  <c r="AA305" i="18"/>
  <c r="AA304" i="18"/>
  <c r="AA303" i="18"/>
  <c r="AA302" i="18"/>
  <c r="AA301" i="18"/>
  <c r="AA300" i="18"/>
  <c r="AA299" i="18"/>
  <c r="AA298" i="18"/>
  <c r="AA297" i="18"/>
  <c r="AA296" i="18"/>
  <c r="AA295" i="18"/>
  <c r="AA294" i="18"/>
  <c r="AA293" i="18"/>
  <c r="AA292" i="18"/>
  <c r="AA291" i="18"/>
  <c r="AA290" i="18"/>
  <c r="AA289" i="18"/>
  <c r="AA288" i="18"/>
  <c r="AA287" i="18"/>
  <c r="AA286" i="18"/>
  <c r="AA285" i="18"/>
  <c r="AA284" i="18"/>
  <c r="AA283" i="18"/>
  <c r="AA282" i="18"/>
  <c r="AA281" i="18"/>
  <c r="AA280" i="18"/>
  <c r="AA279" i="18"/>
  <c r="AA278" i="18"/>
  <c r="AA277" i="18"/>
  <c r="AA276" i="18"/>
  <c r="AA275" i="18"/>
  <c r="AA274" i="18"/>
  <c r="AA273" i="18"/>
  <c r="AA272" i="18"/>
  <c r="AA271" i="18"/>
  <c r="AA270" i="18"/>
  <c r="AA269" i="18"/>
  <c r="AA268" i="18"/>
  <c r="AA267" i="18"/>
  <c r="AA266" i="18"/>
  <c r="AA265" i="18"/>
  <c r="AA264" i="18"/>
  <c r="AA263" i="18"/>
  <c r="AA262" i="18"/>
  <c r="AA261" i="18"/>
  <c r="AA260" i="18"/>
  <c r="AA259" i="18"/>
  <c r="AA258" i="18"/>
  <c r="AA257" i="18"/>
  <c r="AA256" i="18"/>
  <c r="AA255" i="18"/>
  <c r="AA254" i="18"/>
  <c r="AA253" i="18"/>
  <c r="AA252" i="18"/>
  <c r="AA251" i="18"/>
  <c r="AA250" i="18"/>
  <c r="AA249" i="18"/>
  <c r="AA248" i="18"/>
  <c r="AA247" i="18"/>
  <c r="AA246" i="18"/>
  <c r="AA245" i="18"/>
  <c r="AA244" i="18"/>
  <c r="AA243" i="18"/>
  <c r="AA242" i="18"/>
  <c r="AA241" i="18"/>
  <c r="AA240" i="18"/>
  <c r="AA239" i="18"/>
  <c r="AA238" i="18"/>
  <c r="AA237" i="18"/>
  <c r="AA236" i="18"/>
  <c r="AA235" i="18"/>
  <c r="AA234" i="18"/>
  <c r="AA233" i="18"/>
  <c r="AA232" i="18"/>
  <c r="AA231" i="18"/>
  <c r="AA230" i="18"/>
  <c r="AA229" i="18"/>
  <c r="AA228" i="18"/>
  <c r="AA227" i="18"/>
  <c r="AA226" i="18"/>
  <c r="AA225" i="18"/>
  <c r="AA224" i="18"/>
  <c r="AA223" i="18"/>
  <c r="AA222" i="18"/>
  <c r="AA221" i="18"/>
  <c r="AA220" i="18"/>
  <c r="AA219" i="18"/>
  <c r="AA218" i="18"/>
  <c r="AA217" i="18"/>
  <c r="AA216" i="18"/>
  <c r="AA215" i="18"/>
  <c r="AA214" i="18"/>
  <c r="AA213" i="18"/>
  <c r="AA212" i="18"/>
  <c r="AA211" i="18"/>
  <c r="AA210" i="18"/>
  <c r="AA209" i="18"/>
  <c r="AA208" i="18"/>
  <c r="AA207" i="18"/>
  <c r="AA206" i="18"/>
  <c r="AA205" i="18"/>
  <c r="AA204" i="18"/>
  <c r="AA203" i="18"/>
  <c r="AA202" i="18"/>
  <c r="AA201" i="18"/>
  <c r="AA200" i="18"/>
  <c r="AA199" i="18"/>
  <c r="AA198" i="18"/>
  <c r="AA197" i="18"/>
  <c r="AA196" i="18"/>
  <c r="AA195" i="18"/>
  <c r="AA194" i="18"/>
  <c r="AA193" i="18"/>
  <c r="AA192" i="18"/>
  <c r="AA191" i="18"/>
  <c r="AA190" i="18"/>
  <c r="AA189" i="18"/>
  <c r="AA188" i="18"/>
  <c r="AA187" i="18"/>
  <c r="AA186" i="18"/>
  <c r="AA185" i="18"/>
  <c r="AA184" i="18"/>
  <c r="AA183" i="18"/>
  <c r="AA182" i="18"/>
  <c r="AA181" i="18"/>
  <c r="AA180" i="18"/>
  <c r="AA179" i="18"/>
  <c r="AA178" i="18"/>
  <c r="AA177" i="18"/>
  <c r="AA176" i="18"/>
  <c r="AA175" i="18"/>
  <c r="AA174" i="18"/>
  <c r="AA173" i="18"/>
  <c r="AA172" i="18"/>
  <c r="AA171" i="18"/>
  <c r="AA170" i="18"/>
  <c r="AA169" i="18"/>
  <c r="AA168" i="18"/>
  <c r="AA167" i="18"/>
  <c r="AA166" i="18"/>
  <c r="AA165" i="18"/>
  <c r="AA164" i="18"/>
  <c r="AA163" i="18"/>
  <c r="AA162" i="18"/>
  <c r="AA161" i="18"/>
  <c r="AA160" i="18"/>
  <c r="AA159" i="18"/>
  <c r="AA158" i="18"/>
  <c r="AA157" i="18"/>
  <c r="AA156" i="18"/>
  <c r="AA155" i="18"/>
  <c r="AA154" i="18"/>
  <c r="AA153" i="18"/>
  <c r="AA152" i="18"/>
  <c r="AA151" i="18"/>
  <c r="AA150" i="18"/>
  <c r="AA149" i="18"/>
  <c r="AA148" i="18"/>
  <c r="AA147" i="18"/>
  <c r="AA146" i="18"/>
  <c r="AA145" i="18"/>
  <c r="AA144" i="18"/>
  <c r="AA143" i="18"/>
  <c r="AA142" i="18"/>
  <c r="AA141" i="18"/>
  <c r="AA140" i="18"/>
  <c r="AA139" i="18"/>
  <c r="AA138" i="18"/>
  <c r="AA137" i="18"/>
  <c r="AA136" i="18"/>
  <c r="AA135" i="18"/>
  <c r="AA134" i="18"/>
  <c r="AA133" i="18"/>
  <c r="AA132" i="18"/>
  <c r="AA131" i="18"/>
  <c r="AA130" i="18"/>
  <c r="AA129" i="18"/>
  <c r="AA128" i="18"/>
  <c r="AA127" i="18"/>
  <c r="AA126" i="18"/>
  <c r="AA125" i="18"/>
  <c r="AA124" i="18"/>
  <c r="AA123" i="18"/>
  <c r="AA122" i="18"/>
  <c r="AA121" i="18"/>
  <c r="AA120" i="18"/>
  <c r="AA119" i="18"/>
  <c r="AA118" i="18"/>
  <c r="AA117" i="18"/>
  <c r="AA116" i="18"/>
  <c r="AA115" i="18"/>
  <c r="AA114" i="18"/>
  <c r="AA113" i="18"/>
  <c r="AA112" i="18"/>
  <c r="AA111" i="18"/>
  <c r="AA110" i="18"/>
  <c r="AA109" i="18"/>
  <c r="AA108" i="18"/>
  <c r="AA107" i="18"/>
  <c r="AA106" i="18"/>
  <c r="AA105" i="18"/>
  <c r="AA104" i="18"/>
  <c r="AA103" i="18"/>
  <c r="AA102" i="18"/>
  <c r="AA101" i="18"/>
  <c r="AA100" i="18"/>
  <c r="AA99" i="18"/>
  <c r="AA98" i="18"/>
  <c r="AA97" i="18"/>
  <c r="AA96" i="18"/>
  <c r="AA95" i="18"/>
  <c r="AA94" i="18"/>
  <c r="AA93" i="18"/>
  <c r="AA92" i="18"/>
  <c r="AA91" i="18"/>
  <c r="AA90" i="18"/>
  <c r="AA89" i="18"/>
  <c r="AA88" i="18"/>
  <c r="AA87" i="18"/>
  <c r="AA86" i="18"/>
  <c r="AA85" i="18"/>
  <c r="AA84" i="18"/>
  <c r="AA83" i="18"/>
  <c r="AA82" i="18"/>
  <c r="AA81" i="18"/>
  <c r="AA80" i="18"/>
  <c r="AA79" i="18"/>
  <c r="AA78" i="18"/>
  <c r="AA77" i="18"/>
  <c r="AA76" i="18"/>
  <c r="AA75" i="18"/>
  <c r="AA74" i="18"/>
  <c r="AA73" i="18"/>
  <c r="AA72" i="18"/>
  <c r="AA71" i="18"/>
  <c r="AA70" i="18"/>
  <c r="AA69" i="18"/>
  <c r="AA68" i="18"/>
  <c r="AA67" i="18"/>
  <c r="AA66" i="18"/>
  <c r="AA65" i="18"/>
  <c r="AA64" i="18"/>
  <c r="AA63" i="18"/>
  <c r="AA62" i="18"/>
  <c r="AA61" i="18"/>
  <c r="AA60" i="18"/>
  <c r="AA59" i="18"/>
  <c r="AA58" i="18"/>
  <c r="AA57" i="18"/>
  <c r="AA56" i="18"/>
  <c r="AA55" i="18"/>
  <c r="AA54" i="18"/>
  <c r="AA53" i="18"/>
  <c r="AA52" i="18"/>
  <c r="AA51" i="18"/>
  <c r="AA50" i="18"/>
  <c r="AA49" i="18"/>
  <c r="AA48" i="18"/>
  <c r="AA47" i="18"/>
  <c r="AA46" i="18"/>
  <c r="AA45" i="18"/>
  <c r="AA44" i="18"/>
  <c r="AA43" i="18"/>
  <c r="AA42" i="18"/>
  <c r="AA41" i="18"/>
  <c r="AA40" i="18"/>
  <c r="AA39" i="18"/>
  <c r="AA38" i="18"/>
  <c r="AA37" i="18"/>
  <c r="AA36" i="18"/>
  <c r="AA35" i="18"/>
  <c r="AA34" i="18"/>
  <c r="AA33" i="18"/>
  <c r="AA32" i="18"/>
  <c r="AA31" i="18"/>
  <c r="AA30" i="18"/>
  <c r="AA29" i="18"/>
  <c r="AA28" i="18"/>
  <c r="AA27" i="18"/>
  <c r="AA26" i="18"/>
  <c r="AA25" i="18"/>
  <c r="AA24" i="18"/>
  <c r="AA23" i="18"/>
  <c r="AA22" i="18"/>
  <c r="AA21" i="18"/>
  <c r="AA20" i="18"/>
  <c r="AA19" i="18"/>
  <c r="AA18" i="18"/>
  <c r="AA17" i="18"/>
  <c r="AA16" i="18"/>
  <c r="AA15" i="18"/>
  <c r="AA14" i="18"/>
  <c r="AA13" i="18"/>
  <c r="AA12" i="18"/>
  <c r="AA11" i="18"/>
  <c r="EI375" i="18"/>
  <c r="EI374" i="18"/>
  <c r="EI373" i="18"/>
  <c r="EI372" i="18"/>
  <c r="EI371" i="18"/>
  <c r="EI370" i="18"/>
  <c r="EI369" i="18"/>
  <c r="EI368" i="18"/>
  <c r="EI367" i="18"/>
  <c r="EI366" i="18"/>
  <c r="EI365" i="18"/>
  <c r="EI364" i="18"/>
  <c r="EI363" i="18"/>
  <c r="EI362" i="18"/>
  <c r="EI361" i="18"/>
  <c r="EI360" i="18"/>
  <c r="EI359" i="18"/>
  <c r="EI358" i="18"/>
  <c r="EI357" i="18"/>
  <c r="EI356" i="18"/>
  <c r="EI355" i="18"/>
  <c r="EI354" i="18"/>
  <c r="EI353" i="18"/>
  <c r="EI352" i="18"/>
  <c r="EI351" i="18"/>
  <c r="EI350" i="18"/>
  <c r="EI349" i="18"/>
  <c r="EI336" i="18"/>
  <c r="EI335" i="18"/>
  <c r="EI334" i="18"/>
  <c r="EI333" i="18"/>
  <c r="EI332" i="18"/>
  <c r="EI331" i="18"/>
  <c r="EI330" i="18"/>
  <c r="EI329" i="18"/>
  <c r="EI328" i="18"/>
  <c r="EI327" i="18"/>
  <c r="EI326" i="18"/>
  <c r="EI325" i="18"/>
  <c r="EI324" i="18"/>
  <c r="EI323" i="18"/>
  <c r="EI322" i="18"/>
  <c r="EI321" i="18"/>
  <c r="EI320" i="18"/>
  <c r="EI319" i="18"/>
  <c r="EI318" i="18"/>
  <c r="EI317" i="18"/>
  <c r="EI316" i="18"/>
  <c r="EI315" i="18"/>
  <c r="EI314" i="18"/>
  <c r="EI313" i="18"/>
  <c r="EI312" i="18"/>
  <c r="EI311" i="18"/>
  <c r="EI310" i="18"/>
  <c r="EI309" i="18"/>
  <c r="EI308" i="18"/>
  <c r="EI307" i="18"/>
  <c r="EI306" i="18"/>
  <c r="EI305" i="18"/>
  <c r="EI304" i="18"/>
  <c r="EI303" i="18"/>
  <c r="EI302" i="18"/>
  <c r="EI301" i="18"/>
  <c r="EI300" i="18"/>
  <c r="EI299" i="18"/>
  <c r="EI298" i="18"/>
  <c r="EI297" i="18"/>
  <c r="EI296" i="18"/>
  <c r="EI295" i="18"/>
  <c r="EI294" i="18"/>
  <c r="EI293" i="18"/>
  <c r="EI292" i="18"/>
  <c r="EI291" i="18"/>
  <c r="EI290" i="18"/>
  <c r="EI289" i="18"/>
  <c r="EI288" i="18"/>
  <c r="EI287" i="18"/>
  <c r="EI286" i="18"/>
  <c r="EI285" i="18"/>
  <c r="EI284" i="18"/>
  <c r="EI283" i="18"/>
  <c r="EI282" i="18"/>
  <c r="EI281" i="18"/>
  <c r="EI280" i="18"/>
  <c r="EI279" i="18"/>
  <c r="EI278" i="18"/>
  <c r="EI277" i="18"/>
  <c r="EI276" i="18"/>
  <c r="EI275" i="18"/>
  <c r="EI274" i="18"/>
  <c r="EI273" i="18"/>
  <c r="EI272" i="18"/>
  <c r="EI271" i="18"/>
  <c r="EI270" i="18"/>
  <c r="EI269" i="18"/>
  <c r="EI268" i="18"/>
  <c r="EI267" i="18"/>
  <c r="EI266" i="18"/>
  <c r="EI265" i="18"/>
  <c r="EI264" i="18"/>
  <c r="EI263" i="18"/>
  <c r="EI262" i="18"/>
  <c r="EI261" i="18"/>
  <c r="EI260" i="18"/>
  <c r="EI259" i="18"/>
  <c r="EI258" i="18"/>
  <c r="EI257" i="18"/>
  <c r="EI256" i="18"/>
  <c r="EI255" i="18"/>
  <c r="EI254" i="18"/>
  <c r="EI253" i="18"/>
  <c r="EI252" i="18"/>
  <c r="EI251" i="18"/>
  <c r="EI250" i="18"/>
  <c r="EI249" i="18"/>
  <c r="EI248" i="18"/>
  <c r="EI247" i="18"/>
  <c r="EI246" i="18"/>
  <c r="EI245" i="18"/>
  <c r="EI244" i="18"/>
  <c r="EI243" i="18"/>
  <c r="EI242" i="18"/>
  <c r="EI241" i="18"/>
  <c r="EI240" i="18"/>
  <c r="EI239" i="18"/>
  <c r="EI238" i="18"/>
  <c r="EI237" i="18"/>
  <c r="EI236" i="18"/>
  <c r="EI235" i="18"/>
  <c r="EI234" i="18"/>
  <c r="EI233" i="18"/>
  <c r="EI232" i="18"/>
  <c r="EI231" i="18"/>
  <c r="EI230" i="18"/>
  <c r="EI229" i="18"/>
  <c r="EI228" i="18"/>
  <c r="EI227" i="18"/>
  <c r="EI226" i="18"/>
  <c r="EI225" i="18"/>
  <c r="EI224" i="18"/>
  <c r="EI223" i="18"/>
  <c r="EI222" i="18"/>
  <c r="EI221" i="18"/>
  <c r="EI220" i="18"/>
  <c r="EI219" i="18"/>
  <c r="EI218" i="18"/>
  <c r="EI217" i="18"/>
  <c r="EI216" i="18"/>
  <c r="EI215" i="18"/>
  <c r="EI214" i="18"/>
  <c r="EI213" i="18"/>
  <c r="EI212" i="18"/>
  <c r="EI211" i="18"/>
  <c r="EI210" i="18"/>
  <c r="EI209" i="18"/>
  <c r="EI208" i="18"/>
  <c r="EI207" i="18"/>
  <c r="EI206" i="18"/>
  <c r="EI205" i="18"/>
  <c r="EI204" i="18"/>
  <c r="EI203" i="18"/>
  <c r="EI202" i="18"/>
  <c r="EI201" i="18"/>
  <c r="EI200" i="18"/>
  <c r="EI199" i="18"/>
  <c r="EI198" i="18"/>
  <c r="EI197" i="18"/>
  <c r="EI196" i="18"/>
  <c r="EI195" i="18"/>
  <c r="EI194" i="18"/>
  <c r="EI193" i="18"/>
  <c r="EI192" i="18"/>
  <c r="EI191" i="18"/>
  <c r="EI190" i="18"/>
  <c r="EI189" i="18"/>
  <c r="EI188" i="18"/>
  <c r="EI187" i="18"/>
  <c r="EI186" i="18"/>
  <c r="EI185" i="18"/>
  <c r="EI184" i="18"/>
  <c r="EI183" i="18"/>
  <c r="EI182" i="18"/>
  <c r="EI181" i="18"/>
  <c r="EI180" i="18"/>
  <c r="EI179" i="18"/>
  <c r="EI178" i="18"/>
  <c r="EI177" i="18"/>
  <c r="EI176" i="18"/>
  <c r="EI175" i="18"/>
  <c r="EI174" i="18"/>
  <c r="EI173" i="18"/>
  <c r="EI172" i="18"/>
  <c r="EI171" i="18"/>
  <c r="EI170" i="18"/>
  <c r="EI169" i="18"/>
  <c r="EI168" i="18"/>
  <c r="EI167" i="18"/>
  <c r="EI166" i="18"/>
  <c r="EI165" i="18"/>
  <c r="EI164" i="18"/>
  <c r="EI163" i="18"/>
  <c r="EI162" i="18"/>
  <c r="EI161" i="18"/>
  <c r="EI160" i="18"/>
  <c r="EI159" i="18"/>
  <c r="EI158" i="18"/>
  <c r="EI157" i="18"/>
  <c r="EI156" i="18"/>
  <c r="EI155" i="18"/>
  <c r="EI154" i="18"/>
  <c r="EI153" i="18"/>
  <c r="EI152" i="18"/>
  <c r="EI151" i="18"/>
  <c r="EI150" i="18"/>
  <c r="EI149" i="18"/>
  <c r="EI148" i="18"/>
  <c r="EI147" i="18"/>
  <c r="EI146" i="18"/>
  <c r="EI145" i="18"/>
  <c r="EI144" i="18"/>
  <c r="EI143" i="18"/>
  <c r="EI142" i="18"/>
  <c r="EI141" i="18"/>
  <c r="EI140" i="18"/>
  <c r="EI139" i="18"/>
  <c r="EI138" i="18"/>
  <c r="EI137" i="18"/>
  <c r="EI136" i="18"/>
  <c r="EI135" i="18"/>
  <c r="EI134" i="18"/>
  <c r="EI133" i="18"/>
  <c r="EI132" i="18"/>
  <c r="EI131" i="18"/>
  <c r="EI130" i="18"/>
  <c r="EI129" i="18"/>
  <c r="EI128" i="18"/>
  <c r="EI127" i="18"/>
  <c r="EI126" i="18"/>
  <c r="EI125" i="18"/>
  <c r="EI124" i="18"/>
  <c r="EI123" i="18"/>
  <c r="EI122" i="18"/>
  <c r="EI121" i="18"/>
  <c r="EI120" i="18"/>
  <c r="EI119" i="18"/>
  <c r="EI118" i="18"/>
  <c r="EI117" i="18"/>
  <c r="EI116" i="18"/>
  <c r="EI115" i="18"/>
  <c r="EI114" i="18"/>
  <c r="EI113" i="18"/>
  <c r="EI112" i="18"/>
  <c r="EI111" i="18"/>
  <c r="EI110" i="18"/>
  <c r="EI109" i="18"/>
  <c r="EI108" i="18"/>
  <c r="EI107" i="18"/>
  <c r="EI106" i="18"/>
  <c r="EI105" i="18"/>
  <c r="EI104" i="18"/>
  <c r="EI103" i="18"/>
  <c r="EI102" i="18"/>
  <c r="EI101" i="18"/>
  <c r="EI100" i="18"/>
  <c r="EI99" i="18"/>
  <c r="EI98" i="18"/>
  <c r="EI97" i="18"/>
  <c r="EI96" i="18"/>
  <c r="EI95" i="18"/>
  <c r="EI94" i="18"/>
  <c r="EI93" i="18"/>
  <c r="EI92" i="18"/>
  <c r="EI91" i="18"/>
  <c r="EI90" i="18"/>
  <c r="EI89" i="18"/>
  <c r="EI88" i="18"/>
  <c r="EI87" i="18"/>
  <c r="EI86" i="18"/>
  <c r="EI85" i="18"/>
  <c r="EI84" i="18"/>
  <c r="EI83" i="18"/>
  <c r="EI82" i="18"/>
  <c r="EI81" i="18"/>
  <c r="EI80" i="18"/>
  <c r="EI79" i="18"/>
  <c r="EI78" i="18"/>
  <c r="EI77" i="18"/>
  <c r="EI76" i="18"/>
  <c r="EI75" i="18"/>
  <c r="EI74" i="18"/>
  <c r="EI73" i="18"/>
  <c r="EI72" i="18"/>
  <c r="EI71" i="18"/>
  <c r="EI70" i="18"/>
  <c r="EI69" i="18"/>
  <c r="EI68" i="18"/>
  <c r="EI67" i="18"/>
  <c r="EI66" i="18"/>
  <c r="EI65" i="18"/>
  <c r="EI64" i="18"/>
  <c r="EI63" i="18"/>
  <c r="EI62" i="18"/>
  <c r="EI61" i="18"/>
  <c r="EI60" i="18"/>
  <c r="EI59" i="18"/>
  <c r="EI58" i="18"/>
  <c r="EI57" i="18"/>
  <c r="EI56" i="18"/>
  <c r="EI55" i="18"/>
  <c r="EI54" i="18"/>
  <c r="EI53" i="18"/>
  <c r="EI52" i="18"/>
  <c r="EI51" i="18"/>
  <c r="EI50" i="18"/>
  <c r="EI49" i="18"/>
  <c r="EI48" i="18"/>
  <c r="EI47" i="18"/>
  <c r="EI46" i="18"/>
  <c r="EI45" i="18"/>
  <c r="EI44" i="18"/>
  <c r="EI43" i="18"/>
  <c r="EI42" i="18"/>
  <c r="EI41" i="18"/>
  <c r="EI40" i="18"/>
  <c r="EI39" i="18"/>
  <c r="EI38" i="18"/>
  <c r="EI37" i="18"/>
  <c r="EI36" i="18"/>
  <c r="EI35" i="18"/>
  <c r="EI34" i="18"/>
  <c r="EI33" i="18"/>
  <c r="EI32" i="18"/>
  <c r="EI31" i="18"/>
  <c r="EI30" i="18"/>
  <c r="EI29" i="18"/>
  <c r="EI28" i="18"/>
  <c r="EI27" i="18"/>
  <c r="EI26" i="18"/>
  <c r="EI25" i="18"/>
  <c r="EI24" i="18"/>
  <c r="EI23" i="18"/>
  <c r="EI22" i="18"/>
  <c r="EI21" i="18"/>
  <c r="EI20" i="18"/>
  <c r="EI19" i="18"/>
  <c r="EI18" i="18"/>
  <c r="EI17" i="18"/>
  <c r="EI16" i="18"/>
  <c r="EI15" i="18"/>
  <c r="EI14" i="18"/>
  <c r="EI13" i="18"/>
  <c r="EI12" i="18"/>
  <c r="EI11" i="18"/>
  <c r="EH375" i="18"/>
  <c r="EH374" i="18"/>
  <c r="EH373" i="18"/>
  <c r="EH372" i="18"/>
  <c r="EH371" i="18"/>
  <c r="EH370" i="18"/>
  <c r="EH369" i="18"/>
  <c r="EH368" i="18"/>
  <c r="EH367" i="18"/>
  <c r="EH366" i="18"/>
  <c r="EH365" i="18"/>
  <c r="EH364" i="18"/>
  <c r="EH363" i="18"/>
  <c r="EH362" i="18"/>
  <c r="EH361" i="18"/>
  <c r="EH360" i="18"/>
  <c r="EH359" i="18"/>
  <c r="EH358" i="18"/>
  <c r="EH357" i="18"/>
  <c r="EH356" i="18"/>
  <c r="EH355" i="18"/>
  <c r="EH354" i="18"/>
  <c r="EH353" i="18"/>
  <c r="EH352" i="18"/>
  <c r="EH351" i="18"/>
  <c r="EH350" i="18"/>
  <c r="EH349" i="18"/>
  <c r="EH336" i="18"/>
  <c r="EH335" i="18"/>
  <c r="EH334" i="18"/>
  <c r="EH333" i="18"/>
  <c r="EH332" i="18"/>
  <c r="EH331" i="18"/>
  <c r="EH330" i="18"/>
  <c r="EH329" i="18"/>
  <c r="EH328" i="18"/>
  <c r="EH327" i="18"/>
  <c r="EH326" i="18"/>
  <c r="EH325" i="18"/>
  <c r="EH324" i="18"/>
  <c r="EH323" i="18"/>
  <c r="EH322" i="18"/>
  <c r="EH321" i="18"/>
  <c r="EH320" i="18"/>
  <c r="EH319" i="18"/>
  <c r="EH318" i="18"/>
  <c r="EH317" i="18"/>
  <c r="EH316" i="18"/>
  <c r="EH315" i="18"/>
  <c r="EH314" i="18"/>
  <c r="EH313" i="18"/>
  <c r="EH312" i="18"/>
  <c r="EH311" i="18"/>
  <c r="EH310" i="18"/>
  <c r="EH309" i="18"/>
  <c r="EH308" i="18"/>
  <c r="EH307" i="18"/>
  <c r="EH306" i="18"/>
  <c r="EH305" i="18"/>
  <c r="EH304" i="18"/>
  <c r="EH303" i="18"/>
  <c r="EH302" i="18"/>
  <c r="EH301" i="18"/>
  <c r="EH300" i="18"/>
  <c r="EH299" i="18"/>
  <c r="EH298" i="18"/>
  <c r="EH297" i="18"/>
  <c r="EH296" i="18"/>
  <c r="EH295" i="18"/>
  <c r="EH294" i="18"/>
  <c r="EH293" i="18"/>
  <c r="EH292" i="18"/>
  <c r="EH291" i="18"/>
  <c r="EH290" i="18"/>
  <c r="EH289" i="18"/>
  <c r="EH288" i="18"/>
  <c r="EH287" i="18"/>
  <c r="EH286" i="18"/>
  <c r="EH285" i="18"/>
  <c r="EH284" i="18"/>
  <c r="EH283" i="18"/>
  <c r="EH282" i="18"/>
  <c r="EH281" i="18"/>
  <c r="EH280" i="18"/>
  <c r="EH279" i="18"/>
  <c r="EH278" i="18"/>
  <c r="EH277" i="18"/>
  <c r="EH276" i="18"/>
  <c r="EH275" i="18"/>
  <c r="EH274" i="18"/>
  <c r="EH273" i="18"/>
  <c r="EH272" i="18"/>
  <c r="EH271" i="18"/>
  <c r="EH270" i="18"/>
  <c r="EH269" i="18"/>
  <c r="EH268" i="18"/>
  <c r="EH267" i="18"/>
  <c r="EH266" i="18"/>
  <c r="EH265" i="18"/>
  <c r="EH264" i="18"/>
  <c r="EH263" i="18"/>
  <c r="EH262" i="18"/>
  <c r="EH261" i="18"/>
  <c r="EH260" i="18"/>
  <c r="EH259" i="18"/>
  <c r="EH258" i="18"/>
  <c r="EH257" i="18"/>
  <c r="EH256" i="18"/>
  <c r="EH255" i="18"/>
  <c r="EH254" i="18"/>
  <c r="EH253" i="18"/>
  <c r="EH252" i="18"/>
  <c r="EH251" i="18"/>
  <c r="EH250" i="18"/>
  <c r="EH249" i="18"/>
  <c r="EH248" i="18"/>
  <c r="EH247" i="18"/>
  <c r="EH246" i="18"/>
  <c r="EH245" i="18"/>
  <c r="EH244" i="18"/>
  <c r="EH243" i="18"/>
  <c r="EH242" i="18"/>
  <c r="EH241" i="18"/>
  <c r="EH240" i="18"/>
  <c r="EH239" i="18"/>
  <c r="EH238" i="18"/>
  <c r="EH237" i="18"/>
  <c r="EH236" i="18"/>
  <c r="EH235" i="18"/>
  <c r="EH234" i="18"/>
  <c r="EH233" i="18"/>
  <c r="EH232" i="18"/>
  <c r="EH231" i="18"/>
  <c r="EH230" i="18"/>
  <c r="EH229" i="18"/>
  <c r="EH228" i="18"/>
  <c r="EH227" i="18"/>
  <c r="EH226" i="18"/>
  <c r="EH225" i="18"/>
  <c r="EH224" i="18"/>
  <c r="EH223" i="18"/>
  <c r="EH222" i="18"/>
  <c r="EH221" i="18"/>
  <c r="EH220" i="18"/>
  <c r="EH219" i="18"/>
  <c r="EH218" i="18"/>
  <c r="EH217" i="18"/>
  <c r="EH216" i="18"/>
  <c r="EH215" i="18"/>
  <c r="EH214" i="18"/>
  <c r="EH213" i="18"/>
  <c r="EH212" i="18"/>
  <c r="EH211" i="18"/>
  <c r="EH210" i="18"/>
  <c r="EH209" i="18"/>
  <c r="EH208" i="18"/>
  <c r="EH207" i="18"/>
  <c r="EH206" i="18"/>
  <c r="EH205" i="18"/>
  <c r="EH204" i="18"/>
  <c r="EH203" i="18"/>
  <c r="EH202" i="18"/>
  <c r="EH201" i="18"/>
  <c r="EH200" i="18"/>
  <c r="EH199" i="18"/>
  <c r="EH198" i="18"/>
  <c r="EH197" i="18"/>
  <c r="EH196" i="18"/>
  <c r="EH195" i="18"/>
  <c r="EH194" i="18"/>
  <c r="EH193" i="18"/>
  <c r="EH192" i="18"/>
  <c r="EH191" i="18"/>
  <c r="EH190" i="18"/>
  <c r="EH189" i="18"/>
  <c r="EH188" i="18"/>
  <c r="EH187" i="18"/>
  <c r="EH186" i="18"/>
  <c r="EH185" i="18"/>
  <c r="EH184" i="18"/>
  <c r="EH183" i="18"/>
  <c r="EH182" i="18"/>
  <c r="EH181" i="18"/>
  <c r="EH180" i="18"/>
  <c r="EH179" i="18"/>
  <c r="EH178" i="18"/>
  <c r="EH177" i="18"/>
  <c r="EH176" i="18"/>
  <c r="EH175" i="18"/>
  <c r="EH174" i="18"/>
  <c r="EH173" i="18"/>
  <c r="EH172" i="18"/>
  <c r="EH171" i="18"/>
  <c r="EH170" i="18"/>
  <c r="EH169" i="18"/>
  <c r="EH168" i="18"/>
  <c r="EH167" i="18"/>
  <c r="EH166" i="18"/>
  <c r="EH165" i="18"/>
  <c r="EH164" i="18"/>
  <c r="EH163" i="18"/>
  <c r="EH162" i="18"/>
  <c r="EH161" i="18"/>
  <c r="EH160" i="18"/>
  <c r="EH159" i="18"/>
  <c r="EH158" i="18"/>
  <c r="EH157" i="18"/>
  <c r="EH156" i="18"/>
  <c r="EH155" i="18"/>
  <c r="EH154" i="18"/>
  <c r="EH153" i="18"/>
  <c r="EH152" i="18"/>
  <c r="EH151" i="18"/>
  <c r="EH150" i="18"/>
  <c r="EH149" i="18"/>
  <c r="EH148" i="18"/>
  <c r="EH147" i="18"/>
  <c r="EH146" i="18"/>
  <c r="EH145" i="18"/>
  <c r="EH144" i="18"/>
  <c r="EH143" i="18"/>
  <c r="EH142" i="18"/>
  <c r="EH141" i="18"/>
  <c r="EH140" i="18"/>
  <c r="EH139" i="18"/>
  <c r="EH138" i="18"/>
  <c r="EH137" i="18"/>
  <c r="EH136" i="18"/>
  <c r="EH135" i="18"/>
  <c r="EH134" i="18"/>
  <c r="EH133" i="18"/>
  <c r="EH132" i="18"/>
  <c r="EH131" i="18"/>
  <c r="EH130" i="18"/>
  <c r="EH129" i="18"/>
  <c r="EH128" i="18"/>
  <c r="EH127" i="18"/>
  <c r="EH126" i="18"/>
  <c r="EH125" i="18"/>
  <c r="EH124" i="18"/>
  <c r="EH123" i="18"/>
  <c r="EH122" i="18"/>
  <c r="EH121" i="18"/>
  <c r="EH120" i="18"/>
  <c r="EH119" i="18"/>
  <c r="EH118" i="18"/>
  <c r="EH117" i="18"/>
  <c r="EH116" i="18"/>
  <c r="EH115" i="18"/>
  <c r="EH114" i="18"/>
  <c r="EH113" i="18"/>
  <c r="EH112" i="18"/>
  <c r="EH111" i="18"/>
  <c r="EH110" i="18"/>
  <c r="EH109" i="18"/>
  <c r="EH108" i="18"/>
  <c r="EH107" i="18"/>
  <c r="EH106" i="18"/>
  <c r="EH105" i="18"/>
  <c r="EH104" i="18"/>
  <c r="EH103" i="18"/>
  <c r="EH102" i="18"/>
  <c r="EH101" i="18"/>
  <c r="EH100" i="18"/>
  <c r="EH99" i="18"/>
  <c r="EH98" i="18"/>
  <c r="EH97" i="18"/>
  <c r="EH96" i="18"/>
  <c r="EH95" i="18"/>
  <c r="EH94" i="18"/>
  <c r="EH93" i="18"/>
  <c r="EH92" i="18"/>
  <c r="EH91" i="18"/>
  <c r="EH90" i="18"/>
  <c r="EH89" i="18"/>
  <c r="EH88" i="18"/>
  <c r="EH87" i="18"/>
  <c r="EH86" i="18"/>
  <c r="EH85" i="18"/>
  <c r="EH84" i="18"/>
  <c r="EH83" i="18"/>
  <c r="EH82" i="18"/>
  <c r="EH81" i="18"/>
  <c r="EH80" i="18"/>
  <c r="EH79" i="18"/>
  <c r="EH78" i="18"/>
  <c r="EH77" i="18"/>
  <c r="EH76" i="18"/>
  <c r="EH75" i="18"/>
  <c r="EH74" i="18"/>
  <c r="EH73" i="18"/>
  <c r="EH72" i="18"/>
  <c r="EH71" i="18"/>
  <c r="EH70" i="18"/>
  <c r="EH69" i="18"/>
  <c r="EH68" i="18"/>
  <c r="EH67" i="18"/>
  <c r="EH66" i="18"/>
  <c r="EH65" i="18"/>
  <c r="EH64" i="18"/>
  <c r="EH63" i="18"/>
  <c r="EH62" i="18"/>
  <c r="EH61" i="18"/>
  <c r="EH60" i="18"/>
  <c r="EH59" i="18"/>
  <c r="EH58" i="18"/>
  <c r="EH57" i="18"/>
  <c r="EH56" i="18"/>
  <c r="EH55" i="18"/>
  <c r="EH54" i="18"/>
  <c r="EH53" i="18"/>
  <c r="EH52" i="18"/>
  <c r="EH51" i="18"/>
  <c r="EH50" i="18"/>
  <c r="EH49" i="18"/>
  <c r="EH48" i="18"/>
  <c r="EH47" i="18"/>
  <c r="EH46" i="18"/>
  <c r="EH45" i="18"/>
  <c r="EH44" i="18"/>
  <c r="EH43" i="18"/>
  <c r="EH42" i="18"/>
  <c r="EH41" i="18"/>
  <c r="EH40" i="18"/>
  <c r="EH39" i="18"/>
  <c r="EH38" i="18"/>
  <c r="EH37" i="18"/>
  <c r="EH36" i="18"/>
  <c r="EH35" i="18"/>
  <c r="EH34" i="18"/>
  <c r="EH33" i="18"/>
  <c r="EH32" i="18"/>
  <c r="EH31" i="18"/>
  <c r="EH30" i="18"/>
  <c r="EH29" i="18"/>
  <c r="EH28" i="18"/>
  <c r="EH27" i="18"/>
  <c r="EH26" i="18"/>
  <c r="EH25" i="18"/>
  <c r="EH24" i="18"/>
  <c r="EH23" i="18"/>
  <c r="EH22" i="18"/>
  <c r="EH21" i="18"/>
  <c r="EH20" i="18"/>
  <c r="EH19" i="18"/>
  <c r="EH18" i="18"/>
  <c r="EH17" i="18"/>
  <c r="EH16" i="18"/>
  <c r="EH15" i="18"/>
  <c r="EH14" i="18"/>
  <c r="EH13" i="18"/>
  <c r="EH12" i="18"/>
  <c r="EH11" i="18"/>
  <c r="AB350" i="18"/>
  <c r="AB351" i="18"/>
  <c r="AB352" i="18"/>
  <c r="AB353" i="18"/>
  <c r="AB354" i="18"/>
  <c r="AB355" i="18"/>
  <c r="AB356" i="18"/>
  <c r="AB357" i="18"/>
  <c r="AB358" i="18"/>
  <c r="AB359" i="18"/>
  <c r="AB360" i="18"/>
  <c r="AB361" i="18"/>
  <c r="AB362" i="18"/>
  <c r="AB363" i="18"/>
  <c r="AB364" i="18"/>
  <c r="AB365" i="18"/>
  <c r="AB366" i="18"/>
  <c r="AB367" i="18"/>
  <c r="AB368" i="18"/>
  <c r="AB369" i="18"/>
  <c r="AB370" i="18"/>
  <c r="AB371" i="18"/>
  <c r="AB372" i="18"/>
  <c r="AB373" i="18"/>
  <c r="AB374" i="18"/>
  <c r="AB375" i="18"/>
  <c r="AR350" i="18"/>
  <c r="AR351" i="18"/>
  <c r="AR352" i="18"/>
  <c r="AR353" i="18"/>
  <c r="AR354" i="18"/>
  <c r="AR355" i="18"/>
  <c r="AR356" i="18"/>
  <c r="AR357" i="18"/>
  <c r="AR358" i="18"/>
  <c r="AR359" i="18"/>
  <c r="AR360" i="18"/>
  <c r="AR361" i="18"/>
  <c r="AR362" i="18"/>
  <c r="AR363" i="18"/>
  <c r="AR364" i="18"/>
  <c r="AR365" i="18"/>
  <c r="AR366" i="18"/>
  <c r="AR367" i="18"/>
  <c r="AR368" i="18"/>
  <c r="AR369" i="18"/>
  <c r="AR370" i="18"/>
  <c r="AR371" i="18"/>
  <c r="AR372" i="18"/>
  <c r="AR373" i="18"/>
  <c r="AR374" i="18"/>
  <c r="AR375" i="18"/>
  <c r="BH350" i="18"/>
  <c r="BH351" i="18"/>
  <c r="BH352" i="18"/>
  <c r="BH353" i="18"/>
  <c r="BH354" i="18"/>
  <c r="BH355" i="18"/>
  <c r="BH356" i="18"/>
  <c r="BH357" i="18"/>
  <c r="BH358" i="18"/>
  <c r="BH359" i="18"/>
  <c r="BH360" i="18"/>
  <c r="BH361" i="18"/>
  <c r="BH362" i="18"/>
  <c r="BH363" i="18"/>
  <c r="BH364" i="18"/>
  <c r="BH365" i="18"/>
  <c r="BH366" i="18"/>
  <c r="BH367" i="18"/>
  <c r="BH368" i="18"/>
  <c r="BH369" i="18"/>
  <c r="BH370" i="18"/>
  <c r="BH371" i="18"/>
  <c r="BH372" i="18"/>
  <c r="BH373" i="18"/>
  <c r="BH374" i="18"/>
  <c r="BH375" i="18"/>
  <c r="BX350" i="18"/>
  <c r="BX351" i="18"/>
  <c r="BX352" i="18"/>
  <c r="BX353" i="18"/>
  <c r="BX354" i="18"/>
  <c r="BX355" i="18"/>
  <c r="BX356" i="18"/>
  <c r="BX357" i="18"/>
  <c r="BX358" i="18"/>
  <c r="BX359" i="18"/>
  <c r="BX360" i="18"/>
  <c r="BX361" i="18"/>
  <c r="BX362" i="18"/>
  <c r="BX363" i="18"/>
  <c r="BX364" i="18"/>
  <c r="BX365" i="18"/>
  <c r="BX366" i="18"/>
  <c r="BX367" i="18"/>
  <c r="BX368" i="18"/>
  <c r="BX369" i="18"/>
  <c r="BX370" i="18"/>
  <c r="BX371" i="18"/>
  <c r="BX372" i="18"/>
  <c r="BX373" i="18"/>
  <c r="BX374" i="18"/>
  <c r="BX375" i="18"/>
  <c r="CN350" i="18"/>
  <c r="CN351" i="18"/>
  <c r="CN352" i="18"/>
  <c r="CN353" i="18"/>
  <c r="CN354" i="18"/>
  <c r="CN355" i="18"/>
  <c r="CN356" i="18"/>
  <c r="CN357" i="18"/>
  <c r="CN358" i="18"/>
  <c r="CN359" i="18"/>
  <c r="CN360" i="18"/>
  <c r="CN361" i="18"/>
  <c r="CN362" i="18"/>
  <c r="CN363" i="18"/>
  <c r="CN364" i="18"/>
  <c r="CN365" i="18"/>
  <c r="CN366" i="18"/>
  <c r="CN367" i="18"/>
  <c r="CN368" i="18"/>
  <c r="CN369" i="18"/>
  <c r="CN370" i="18"/>
  <c r="CN371" i="18"/>
  <c r="CN372" i="18"/>
  <c r="CN373" i="18"/>
  <c r="CN374" i="18"/>
  <c r="CN375" i="18"/>
  <c r="DD350" i="18"/>
  <c r="DD351" i="18"/>
  <c r="DD352" i="18"/>
  <c r="DD353" i="18"/>
  <c r="DD354" i="18"/>
  <c r="DD355" i="18"/>
  <c r="DD356" i="18"/>
  <c r="DD357" i="18"/>
  <c r="DD358" i="18"/>
  <c r="DD359" i="18"/>
  <c r="DD360" i="18"/>
  <c r="DD361" i="18"/>
  <c r="DD362" i="18"/>
  <c r="DD363" i="18"/>
  <c r="DD364" i="18"/>
  <c r="DD365" i="18"/>
  <c r="DD366" i="18"/>
  <c r="DD367" i="18"/>
  <c r="DD368" i="18"/>
  <c r="DD369" i="18"/>
  <c r="DD370" i="18"/>
  <c r="DD371" i="18"/>
  <c r="DD372" i="18"/>
  <c r="DD373" i="18"/>
  <c r="DD374" i="18"/>
  <c r="DD375" i="18"/>
  <c r="DT350" i="18"/>
  <c r="DT351" i="18"/>
  <c r="DT352" i="18"/>
  <c r="DT353" i="18"/>
  <c r="DT354" i="18"/>
  <c r="DT355" i="18"/>
  <c r="DT356" i="18"/>
  <c r="DT357" i="18"/>
  <c r="DT358" i="18"/>
  <c r="DT359" i="18"/>
  <c r="DT360" i="18"/>
  <c r="DT361" i="18"/>
  <c r="DT362" i="18"/>
  <c r="DT363" i="18"/>
  <c r="DT364" i="18"/>
  <c r="DT365" i="18"/>
  <c r="DT366" i="18"/>
  <c r="DT367" i="18"/>
  <c r="DT368" i="18"/>
  <c r="DT369" i="18"/>
  <c r="DT370" i="18"/>
  <c r="DT371" i="18"/>
  <c r="DT372" i="18"/>
  <c r="DT373" i="18"/>
  <c r="DT374" i="18"/>
  <c r="DT375" i="18"/>
  <c r="EJ350" i="18"/>
  <c r="EJ351" i="18"/>
  <c r="EJ352" i="18"/>
  <c r="EJ353" i="18"/>
  <c r="EJ354" i="18"/>
  <c r="EJ355" i="18"/>
  <c r="EJ356" i="18"/>
  <c r="EJ357" i="18"/>
  <c r="EJ358" i="18"/>
  <c r="EJ359" i="18"/>
  <c r="EJ360" i="18"/>
  <c r="EJ361" i="18"/>
  <c r="EJ362" i="18"/>
  <c r="EJ363" i="18"/>
  <c r="EJ364" i="18"/>
  <c r="EJ365" i="18"/>
  <c r="EJ366" i="18"/>
  <c r="EJ367" i="18"/>
  <c r="EJ368" i="18"/>
  <c r="EJ369" i="18"/>
  <c r="EJ370" i="18"/>
  <c r="EJ371" i="18"/>
  <c r="EJ372" i="18"/>
  <c r="EJ373" i="18"/>
  <c r="EJ374" i="18"/>
  <c r="EJ375" i="18"/>
  <c r="EJ349" i="18"/>
  <c r="DT349" i="18"/>
  <c r="DD349" i="18"/>
  <c r="CN349" i="18"/>
  <c r="BX349" i="18"/>
  <c r="BH349" i="18"/>
  <c r="AR349" i="18"/>
  <c r="AB349" i="18"/>
  <c r="EJ12" i="18"/>
  <c r="EJ13" i="18"/>
  <c r="EJ14" i="18"/>
  <c r="EJ15" i="18"/>
  <c r="EJ16" i="18"/>
  <c r="EJ17" i="18"/>
  <c r="EJ18" i="18"/>
  <c r="EJ19" i="18"/>
  <c r="EJ20" i="18"/>
  <c r="EJ21" i="18"/>
  <c r="EJ22" i="18"/>
  <c r="EJ23" i="18"/>
  <c r="EJ24" i="18"/>
  <c r="EJ25" i="18"/>
  <c r="EJ26" i="18"/>
  <c r="EJ27" i="18"/>
  <c r="EJ28" i="18"/>
  <c r="EJ29" i="18"/>
  <c r="EJ30" i="18"/>
  <c r="EJ31" i="18"/>
  <c r="EJ32" i="18"/>
  <c r="EJ33" i="18"/>
  <c r="EJ34" i="18"/>
  <c r="EJ35" i="18"/>
  <c r="EJ36" i="18"/>
  <c r="EJ37" i="18"/>
  <c r="EJ38" i="18"/>
  <c r="EJ39" i="18"/>
  <c r="EJ40" i="18"/>
  <c r="EJ41" i="18"/>
  <c r="EJ42" i="18"/>
  <c r="EJ43" i="18"/>
  <c r="EJ44" i="18"/>
  <c r="EJ45" i="18"/>
  <c r="EJ46" i="18"/>
  <c r="EJ47" i="18"/>
  <c r="EJ48" i="18"/>
  <c r="EJ49" i="18"/>
  <c r="EJ50" i="18"/>
  <c r="EJ51" i="18"/>
  <c r="EJ52" i="18"/>
  <c r="EJ53" i="18"/>
  <c r="EJ54" i="18"/>
  <c r="EJ55" i="18"/>
  <c r="EJ56" i="18"/>
  <c r="EJ57" i="18"/>
  <c r="EJ58" i="18"/>
  <c r="EJ59" i="18"/>
  <c r="EJ60" i="18"/>
  <c r="EJ61" i="18"/>
  <c r="EJ62" i="18"/>
  <c r="EJ63" i="18"/>
  <c r="EJ64" i="18"/>
  <c r="EJ65" i="18"/>
  <c r="EJ66" i="18"/>
  <c r="EJ67" i="18"/>
  <c r="EJ68" i="18"/>
  <c r="EJ69" i="18"/>
  <c r="EJ70" i="18"/>
  <c r="EJ71" i="18"/>
  <c r="EJ72" i="18"/>
  <c r="EJ73" i="18"/>
  <c r="EJ74" i="18"/>
  <c r="EJ75" i="18"/>
  <c r="EJ76" i="18"/>
  <c r="EJ77" i="18"/>
  <c r="EJ78" i="18"/>
  <c r="EJ79" i="18"/>
  <c r="EJ80" i="18"/>
  <c r="EJ81" i="18"/>
  <c r="EJ82" i="18"/>
  <c r="EJ83" i="18"/>
  <c r="EJ84" i="18"/>
  <c r="EJ85" i="18"/>
  <c r="EJ86" i="18"/>
  <c r="EJ87" i="18"/>
  <c r="EJ88" i="18"/>
  <c r="EJ89" i="18"/>
  <c r="EJ90" i="18"/>
  <c r="EJ91" i="18"/>
  <c r="EJ92" i="18"/>
  <c r="EJ93" i="18"/>
  <c r="EJ94" i="18"/>
  <c r="EJ95" i="18"/>
  <c r="EJ96" i="18"/>
  <c r="EJ97" i="18"/>
  <c r="EJ98" i="18"/>
  <c r="EJ99" i="18"/>
  <c r="EJ100" i="18"/>
  <c r="EJ101" i="18"/>
  <c r="EJ102" i="18"/>
  <c r="EJ103" i="18"/>
  <c r="EJ104" i="18"/>
  <c r="EJ105" i="18"/>
  <c r="EJ106" i="18"/>
  <c r="EJ107" i="18"/>
  <c r="EJ108" i="18"/>
  <c r="EJ109" i="18"/>
  <c r="EJ110" i="18"/>
  <c r="EJ111" i="18"/>
  <c r="EJ112" i="18"/>
  <c r="EJ113" i="18"/>
  <c r="EJ114" i="18"/>
  <c r="EJ115" i="18"/>
  <c r="EJ116" i="18"/>
  <c r="EJ117" i="18"/>
  <c r="EJ118" i="18"/>
  <c r="EJ119" i="18"/>
  <c r="EJ120" i="18"/>
  <c r="EJ121" i="18"/>
  <c r="EJ122" i="18"/>
  <c r="EJ123" i="18"/>
  <c r="EJ124" i="18"/>
  <c r="EJ125" i="18"/>
  <c r="EJ126" i="18"/>
  <c r="EJ127" i="18"/>
  <c r="EJ128" i="18"/>
  <c r="EJ129" i="18"/>
  <c r="EJ130" i="18"/>
  <c r="EJ131" i="18"/>
  <c r="EJ132" i="18"/>
  <c r="EJ133" i="18"/>
  <c r="EJ134" i="18"/>
  <c r="EJ135" i="18"/>
  <c r="EJ136" i="18"/>
  <c r="EJ137" i="18"/>
  <c r="EJ138" i="18"/>
  <c r="EJ139" i="18"/>
  <c r="EJ140" i="18"/>
  <c r="EJ141" i="18"/>
  <c r="EJ142" i="18"/>
  <c r="EJ143" i="18"/>
  <c r="EJ144" i="18"/>
  <c r="EJ145" i="18"/>
  <c r="EJ146" i="18"/>
  <c r="EJ147" i="18"/>
  <c r="EJ148" i="18"/>
  <c r="EJ149" i="18"/>
  <c r="EJ150" i="18"/>
  <c r="EJ151" i="18"/>
  <c r="EJ152" i="18"/>
  <c r="EJ153" i="18"/>
  <c r="EJ154" i="18"/>
  <c r="EJ155" i="18"/>
  <c r="EJ156" i="18"/>
  <c r="EJ157" i="18"/>
  <c r="EJ158" i="18"/>
  <c r="EJ159" i="18"/>
  <c r="EJ160" i="18"/>
  <c r="EJ161" i="18"/>
  <c r="EJ162" i="18"/>
  <c r="EJ163" i="18"/>
  <c r="EJ164" i="18"/>
  <c r="EJ165" i="18"/>
  <c r="EJ166" i="18"/>
  <c r="EJ167" i="18"/>
  <c r="EJ168" i="18"/>
  <c r="EJ169" i="18"/>
  <c r="EJ170" i="18"/>
  <c r="EJ171" i="18"/>
  <c r="EJ172" i="18"/>
  <c r="EJ173" i="18"/>
  <c r="EJ174" i="18"/>
  <c r="EJ175" i="18"/>
  <c r="EJ176" i="18"/>
  <c r="EJ177" i="18"/>
  <c r="EJ178" i="18"/>
  <c r="EJ179" i="18"/>
  <c r="EJ180" i="18"/>
  <c r="EJ181" i="18"/>
  <c r="EJ182" i="18"/>
  <c r="EJ183" i="18"/>
  <c r="EJ184" i="18"/>
  <c r="EJ185" i="18"/>
  <c r="EJ186" i="18"/>
  <c r="EJ187" i="18"/>
  <c r="EJ188" i="18"/>
  <c r="EJ189" i="18"/>
  <c r="EJ190" i="18"/>
  <c r="EJ191" i="18"/>
  <c r="EJ192" i="18"/>
  <c r="EJ193" i="18"/>
  <c r="EJ194" i="18"/>
  <c r="EJ195" i="18"/>
  <c r="EJ196" i="18"/>
  <c r="EJ197" i="18"/>
  <c r="EJ198" i="18"/>
  <c r="EJ199" i="18"/>
  <c r="EJ200" i="18"/>
  <c r="EJ201" i="18"/>
  <c r="EJ202" i="18"/>
  <c r="EJ203" i="18"/>
  <c r="EJ204" i="18"/>
  <c r="EJ205" i="18"/>
  <c r="EJ206" i="18"/>
  <c r="EJ207" i="18"/>
  <c r="EJ208" i="18"/>
  <c r="EJ209" i="18"/>
  <c r="EJ210" i="18"/>
  <c r="EJ211" i="18"/>
  <c r="EJ212" i="18"/>
  <c r="EJ213" i="18"/>
  <c r="EJ214" i="18"/>
  <c r="EJ215" i="18"/>
  <c r="EJ216" i="18"/>
  <c r="EJ217" i="18"/>
  <c r="EJ218" i="18"/>
  <c r="EJ219" i="18"/>
  <c r="EJ220" i="18"/>
  <c r="EJ221" i="18"/>
  <c r="EJ222" i="18"/>
  <c r="EJ223" i="18"/>
  <c r="EJ224" i="18"/>
  <c r="EJ225" i="18"/>
  <c r="EJ226" i="18"/>
  <c r="EJ227" i="18"/>
  <c r="EJ228" i="18"/>
  <c r="EJ229" i="18"/>
  <c r="EJ230" i="18"/>
  <c r="EJ231" i="18"/>
  <c r="EJ232" i="18"/>
  <c r="EJ233" i="18"/>
  <c r="EJ234" i="18"/>
  <c r="EJ235" i="18"/>
  <c r="EJ236" i="18"/>
  <c r="EJ237" i="18"/>
  <c r="EJ238" i="18"/>
  <c r="EJ239" i="18"/>
  <c r="EJ240" i="18"/>
  <c r="EJ241" i="18"/>
  <c r="EJ242" i="18"/>
  <c r="EJ243" i="18"/>
  <c r="EJ244" i="18"/>
  <c r="EJ245" i="18"/>
  <c r="EJ246" i="18"/>
  <c r="EJ247" i="18"/>
  <c r="EJ248" i="18"/>
  <c r="EJ249" i="18"/>
  <c r="EJ250" i="18"/>
  <c r="EJ251" i="18"/>
  <c r="EJ252" i="18"/>
  <c r="EJ253" i="18"/>
  <c r="EJ254" i="18"/>
  <c r="EJ255" i="18"/>
  <c r="EJ256" i="18"/>
  <c r="EJ257" i="18"/>
  <c r="EJ258" i="18"/>
  <c r="EJ259" i="18"/>
  <c r="EJ260" i="18"/>
  <c r="EJ261" i="18"/>
  <c r="EJ262" i="18"/>
  <c r="EJ263" i="18"/>
  <c r="EJ264" i="18"/>
  <c r="EJ265" i="18"/>
  <c r="EJ266" i="18"/>
  <c r="EJ267" i="18"/>
  <c r="EJ268" i="18"/>
  <c r="EJ269" i="18"/>
  <c r="EJ270" i="18"/>
  <c r="EJ271" i="18"/>
  <c r="EJ272" i="18"/>
  <c r="EJ273" i="18"/>
  <c r="EJ274" i="18"/>
  <c r="EJ275" i="18"/>
  <c r="EJ276" i="18"/>
  <c r="EJ277" i="18"/>
  <c r="EJ278" i="18"/>
  <c r="EJ279" i="18"/>
  <c r="EJ280" i="18"/>
  <c r="EJ281" i="18"/>
  <c r="EJ282" i="18"/>
  <c r="EJ283" i="18"/>
  <c r="EJ284" i="18"/>
  <c r="EJ285" i="18"/>
  <c r="EJ286" i="18"/>
  <c r="EJ287" i="18"/>
  <c r="EJ288" i="18"/>
  <c r="EJ289" i="18"/>
  <c r="EJ290" i="18"/>
  <c r="EJ291" i="18"/>
  <c r="EJ292" i="18"/>
  <c r="EJ293" i="18"/>
  <c r="EJ294" i="18"/>
  <c r="EJ295" i="18"/>
  <c r="EJ296" i="18"/>
  <c r="EJ297" i="18"/>
  <c r="EJ298" i="18"/>
  <c r="EJ299" i="18"/>
  <c r="EJ300" i="18"/>
  <c r="EJ301" i="18"/>
  <c r="EJ302" i="18"/>
  <c r="EJ303" i="18"/>
  <c r="EJ304" i="18"/>
  <c r="EJ305" i="18"/>
  <c r="EJ306" i="18"/>
  <c r="EJ307" i="18"/>
  <c r="EJ308" i="18"/>
  <c r="EJ309" i="18"/>
  <c r="EJ310" i="18"/>
  <c r="EJ311" i="18"/>
  <c r="EJ312" i="18"/>
  <c r="EJ313" i="18"/>
  <c r="EJ314" i="18"/>
  <c r="EJ315" i="18"/>
  <c r="EJ316" i="18"/>
  <c r="EJ317" i="18"/>
  <c r="EJ318" i="18"/>
  <c r="EJ319" i="18"/>
  <c r="EJ320" i="18"/>
  <c r="EJ321" i="18"/>
  <c r="EJ322" i="18"/>
  <c r="EJ323" i="18"/>
  <c r="EJ324" i="18"/>
  <c r="EJ325" i="18"/>
  <c r="EJ326" i="18"/>
  <c r="EJ327" i="18"/>
  <c r="EJ328" i="18"/>
  <c r="EJ329" i="18"/>
  <c r="EJ330" i="18"/>
  <c r="EJ331" i="18"/>
  <c r="EJ332" i="18"/>
  <c r="EJ333" i="18"/>
  <c r="EJ334" i="18"/>
  <c r="EJ335" i="18"/>
  <c r="EJ336" i="18"/>
  <c r="EJ11" i="18"/>
  <c r="DT12" i="18"/>
  <c r="DT13" i="18"/>
  <c r="DT14" i="18"/>
  <c r="DT15" i="18"/>
  <c r="DT16" i="18"/>
  <c r="DT17" i="18"/>
  <c r="DT18" i="18"/>
  <c r="DT19" i="18"/>
  <c r="DT20" i="18"/>
  <c r="DT21" i="18"/>
  <c r="DT22" i="18"/>
  <c r="DT23" i="18"/>
  <c r="DT24" i="18"/>
  <c r="DT25" i="18"/>
  <c r="DT26" i="18"/>
  <c r="DT27" i="18"/>
  <c r="DT28" i="18"/>
  <c r="DT29" i="18"/>
  <c r="DT30" i="18"/>
  <c r="DT31" i="18"/>
  <c r="DT32" i="18"/>
  <c r="DT33" i="18"/>
  <c r="DT34" i="18"/>
  <c r="DT35" i="18"/>
  <c r="DT36" i="18"/>
  <c r="DT37" i="18"/>
  <c r="DT38" i="18"/>
  <c r="DT39" i="18"/>
  <c r="DT40" i="18"/>
  <c r="DT41" i="18"/>
  <c r="DT42" i="18"/>
  <c r="DT43" i="18"/>
  <c r="DT44" i="18"/>
  <c r="DT45" i="18"/>
  <c r="DT46" i="18"/>
  <c r="DT47" i="18"/>
  <c r="DT48" i="18"/>
  <c r="DT49" i="18"/>
  <c r="DT50" i="18"/>
  <c r="DT51" i="18"/>
  <c r="DT52" i="18"/>
  <c r="DT53" i="18"/>
  <c r="DT54" i="18"/>
  <c r="DT55" i="18"/>
  <c r="DT56" i="18"/>
  <c r="DT57" i="18"/>
  <c r="DT58" i="18"/>
  <c r="DT59" i="18"/>
  <c r="DT60" i="18"/>
  <c r="DT61" i="18"/>
  <c r="DT62" i="18"/>
  <c r="DT63" i="18"/>
  <c r="DT64" i="18"/>
  <c r="DT65" i="18"/>
  <c r="DT66" i="18"/>
  <c r="DT67" i="18"/>
  <c r="DT68" i="18"/>
  <c r="DT69" i="18"/>
  <c r="DT70" i="18"/>
  <c r="DT71" i="18"/>
  <c r="DT72" i="18"/>
  <c r="DT73" i="18"/>
  <c r="DT74" i="18"/>
  <c r="DT75" i="18"/>
  <c r="DT76" i="18"/>
  <c r="DT77" i="18"/>
  <c r="DT78" i="18"/>
  <c r="DT79" i="18"/>
  <c r="DT80" i="18"/>
  <c r="DT81" i="18"/>
  <c r="DT82" i="18"/>
  <c r="DT83" i="18"/>
  <c r="DT84" i="18"/>
  <c r="DT85" i="18"/>
  <c r="DT86" i="18"/>
  <c r="DT87" i="18"/>
  <c r="DT88" i="18"/>
  <c r="DT89" i="18"/>
  <c r="DT90" i="18"/>
  <c r="DT91" i="18"/>
  <c r="DT92" i="18"/>
  <c r="DT93" i="18"/>
  <c r="DT94" i="18"/>
  <c r="DT95" i="18"/>
  <c r="DT96" i="18"/>
  <c r="DT97" i="18"/>
  <c r="DT98" i="18"/>
  <c r="DT99" i="18"/>
  <c r="DT100" i="18"/>
  <c r="DT101" i="18"/>
  <c r="DT102" i="18"/>
  <c r="DT103" i="18"/>
  <c r="DT104" i="18"/>
  <c r="DT105" i="18"/>
  <c r="DT106" i="18"/>
  <c r="DT107" i="18"/>
  <c r="DT108" i="18"/>
  <c r="DT109" i="18"/>
  <c r="DT110" i="18"/>
  <c r="DT111" i="18"/>
  <c r="DT112" i="18"/>
  <c r="DT113" i="18"/>
  <c r="DT114" i="18"/>
  <c r="DT115" i="18"/>
  <c r="DT116" i="18"/>
  <c r="DT117" i="18"/>
  <c r="DT118" i="18"/>
  <c r="DT119" i="18"/>
  <c r="DT120" i="18"/>
  <c r="DT121" i="18"/>
  <c r="DT122" i="18"/>
  <c r="DT123" i="18"/>
  <c r="DT124" i="18"/>
  <c r="DT125" i="18"/>
  <c r="DT126" i="18"/>
  <c r="DT127" i="18"/>
  <c r="DT128" i="18"/>
  <c r="DT129" i="18"/>
  <c r="DT130" i="18"/>
  <c r="DT131" i="18"/>
  <c r="DT132" i="18"/>
  <c r="DT133" i="18"/>
  <c r="DT134" i="18"/>
  <c r="DT135" i="18"/>
  <c r="DT136" i="18"/>
  <c r="DT137" i="18"/>
  <c r="DT138" i="18"/>
  <c r="DT139" i="18"/>
  <c r="DT140" i="18"/>
  <c r="DT141" i="18"/>
  <c r="DT142" i="18"/>
  <c r="DT143" i="18"/>
  <c r="DT144" i="18"/>
  <c r="DT145" i="18"/>
  <c r="DT146" i="18"/>
  <c r="DT147" i="18"/>
  <c r="DT148" i="18"/>
  <c r="DT149" i="18"/>
  <c r="DT150" i="18"/>
  <c r="DT151" i="18"/>
  <c r="DT152" i="18"/>
  <c r="DT153" i="18"/>
  <c r="DT154" i="18"/>
  <c r="DT155" i="18"/>
  <c r="DT156" i="18"/>
  <c r="DT157" i="18"/>
  <c r="DT158" i="18"/>
  <c r="DT159" i="18"/>
  <c r="DT160" i="18"/>
  <c r="DT161" i="18"/>
  <c r="DT162" i="18"/>
  <c r="DT163" i="18"/>
  <c r="DT164" i="18"/>
  <c r="DT165" i="18"/>
  <c r="DT166" i="18"/>
  <c r="DT167" i="18"/>
  <c r="DT168" i="18"/>
  <c r="DT169" i="18"/>
  <c r="DT170" i="18"/>
  <c r="DT171" i="18"/>
  <c r="DT172" i="18"/>
  <c r="DT173" i="18"/>
  <c r="DT174" i="18"/>
  <c r="DT175" i="18"/>
  <c r="DT176" i="18"/>
  <c r="DT177" i="18"/>
  <c r="DT178" i="18"/>
  <c r="DT179" i="18"/>
  <c r="DT180" i="18"/>
  <c r="DT181" i="18"/>
  <c r="DT182" i="18"/>
  <c r="DT183" i="18"/>
  <c r="DT184" i="18"/>
  <c r="DT185" i="18"/>
  <c r="DT186" i="18"/>
  <c r="DT187" i="18"/>
  <c r="DT188" i="18"/>
  <c r="DT189" i="18"/>
  <c r="DT190" i="18"/>
  <c r="DT191" i="18"/>
  <c r="DT192" i="18"/>
  <c r="DT193" i="18"/>
  <c r="DT194" i="18"/>
  <c r="DT195" i="18"/>
  <c r="DT196" i="18"/>
  <c r="DT197" i="18"/>
  <c r="DT198" i="18"/>
  <c r="DT199" i="18"/>
  <c r="DT200" i="18"/>
  <c r="DT201" i="18"/>
  <c r="DT202" i="18"/>
  <c r="DT203" i="18"/>
  <c r="DT204" i="18"/>
  <c r="DT205" i="18"/>
  <c r="DT206" i="18"/>
  <c r="DT207" i="18"/>
  <c r="DT208" i="18"/>
  <c r="DT209" i="18"/>
  <c r="DT210" i="18"/>
  <c r="DT211" i="18"/>
  <c r="DT212" i="18"/>
  <c r="DT213" i="18"/>
  <c r="DT214" i="18"/>
  <c r="DT215" i="18"/>
  <c r="DT216" i="18"/>
  <c r="DT217" i="18"/>
  <c r="DT218" i="18"/>
  <c r="DT219" i="18"/>
  <c r="DT220" i="18"/>
  <c r="DT221" i="18"/>
  <c r="DT222" i="18"/>
  <c r="DT223" i="18"/>
  <c r="DT224" i="18"/>
  <c r="DT225" i="18"/>
  <c r="DT226" i="18"/>
  <c r="DT227" i="18"/>
  <c r="DT228" i="18"/>
  <c r="DT229" i="18"/>
  <c r="DT230" i="18"/>
  <c r="DT231" i="18"/>
  <c r="DT232" i="18"/>
  <c r="DT233" i="18"/>
  <c r="DT234" i="18"/>
  <c r="DT235" i="18"/>
  <c r="DT236" i="18"/>
  <c r="DT237" i="18"/>
  <c r="DT238" i="18"/>
  <c r="DT239" i="18"/>
  <c r="DT240" i="18"/>
  <c r="DT241" i="18"/>
  <c r="DT242" i="18"/>
  <c r="DT243" i="18"/>
  <c r="DT244" i="18"/>
  <c r="DT245" i="18"/>
  <c r="DT246" i="18"/>
  <c r="DT247" i="18"/>
  <c r="DT248" i="18"/>
  <c r="DT249" i="18"/>
  <c r="DT250" i="18"/>
  <c r="DT251" i="18"/>
  <c r="DT252" i="18"/>
  <c r="DT253" i="18"/>
  <c r="DT254" i="18"/>
  <c r="DT255" i="18"/>
  <c r="DT256" i="18"/>
  <c r="DT257" i="18"/>
  <c r="DT258" i="18"/>
  <c r="DT259" i="18"/>
  <c r="DT260" i="18"/>
  <c r="DT261" i="18"/>
  <c r="DT262" i="18"/>
  <c r="DT263" i="18"/>
  <c r="DT264" i="18"/>
  <c r="DT265" i="18"/>
  <c r="DT266" i="18"/>
  <c r="DT267" i="18"/>
  <c r="DT268" i="18"/>
  <c r="DT269" i="18"/>
  <c r="DT270" i="18"/>
  <c r="DT271" i="18"/>
  <c r="DT272" i="18"/>
  <c r="DT273" i="18"/>
  <c r="DT274" i="18"/>
  <c r="DT275" i="18"/>
  <c r="DT276" i="18"/>
  <c r="DT277" i="18"/>
  <c r="DT278" i="18"/>
  <c r="DT279" i="18"/>
  <c r="DT280" i="18"/>
  <c r="DT281" i="18"/>
  <c r="DT282" i="18"/>
  <c r="DT283" i="18"/>
  <c r="DT284" i="18"/>
  <c r="DT285" i="18"/>
  <c r="DT286" i="18"/>
  <c r="DT287" i="18"/>
  <c r="DT288" i="18"/>
  <c r="DT289" i="18"/>
  <c r="DT290" i="18"/>
  <c r="DT291" i="18"/>
  <c r="DT292" i="18"/>
  <c r="DT293" i="18"/>
  <c r="DT294" i="18"/>
  <c r="DT295" i="18"/>
  <c r="DT296" i="18"/>
  <c r="DT297" i="18"/>
  <c r="DT298" i="18"/>
  <c r="DT299" i="18"/>
  <c r="DT300" i="18"/>
  <c r="DT301" i="18"/>
  <c r="DT302" i="18"/>
  <c r="DT303" i="18"/>
  <c r="DT304" i="18"/>
  <c r="DT305" i="18"/>
  <c r="DT306" i="18"/>
  <c r="DT307" i="18"/>
  <c r="DT308" i="18"/>
  <c r="DT309" i="18"/>
  <c r="DT310" i="18"/>
  <c r="DT311" i="18"/>
  <c r="DT312" i="18"/>
  <c r="DT313" i="18"/>
  <c r="DT314" i="18"/>
  <c r="DT315" i="18"/>
  <c r="DT316" i="18"/>
  <c r="DT317" i="18"/>
  <c r="DT318" i="18"/>
  <c r="DT319" i="18"/>
  <c r="DT320" i="18"/>
  <c r="DT321" i="18"/>
  <c r="DT322" i="18"/>
  <c r="DT323" i="18"/>
  <c r="DT324" i="18"/>
  <c r="DT325" i="18"/>
  <c r="DT326" i="18"/>
  <c r="DT327" i="18"/>
  <c r="DT328" i="18"/>
  <c r="DT329" i="18"/>
  <c r="DT330" i="18"/>
  <c r="DT331" i="18"/>
  <c r="DT332" i="18"/>
  <c r="DT333" i="18"/>
  <c r="DT334" i="18"/>
  <c r="DT335" i="18"/>
  <c r="DT336" i="18"/>
  <c r="DT11" i="18"/>
  <c r="DD12" i="18"/>
  <c r="DD13" i="18"/>
  <c r="DD14" i="18"/>
  <c r="DD15" i="18"/>
  <c r="DD16" i="18"/>
  <c r="DD17" i="18"/>
  <c r="DD18" i="18"/>
  <c r="DD19" i="18"/>
  <c r="DD20" i="18"/>
  <c r="DD21" i="18"/>
  <c r="DD22" i="18"/>
  <c r="DD23" i="18"/>
  <c r="DD24" i="18"/>
  <c r="DD25" i="18"/>
  <c r="DD26" i="18"/>
  <c r="DD27" i="18"/>
  <c r="DD28" i="18"/>
  <c r="DD29" i="18"/>
  <c r="DD30" i="18"/>
  <c r="DD31" i="18"/>
  <c r="DD32" i="18"/>
  <c r="DD33" i="18"/>
  <c r="DD34" i="18"/>
  <c r="DD35" i="18"/>
  <c r="DD36" i="18"/>
  <c r="DD37" i="18"/>
  <c r="DD38" i="18"/>
  <c r="DD39" i="18"/>
  <c r="DD40" i="18"/>
  <c r="DD41" i="18"/>
  <c r="DD42" i="18"/>
  <c r="DD43" i="18"/>
  <c r="DD44" i="18"/>
  <c r="DD45" i="18"/>
  <c r="DD46" i="18"/>
  <c r="DD47" i="18"/>
  <c r="DD48" i="18"/>
  <c r="DD49" i="18"/>
  <c r="DD50" i="18"/>
  <c r="DD51" i="18"/>
  <c r="DD52" i="18"/>
  <c r="DD53" i="18"/>
  <c r="DD54" i="18"/>
  <c r="DD55" i="18"/>
  <c r="DD56" i="18"/>
  <c r="DD57" i="18"/>
  <c r="DD58" i="18"/>
  <c r="DD59" i="18"/>
  <c r="DD60" i="18"/>
  <c r="DD61" i="18"/>
  <c r="DD62" i="18"/>
  <c r="DD63" i="18"/>
  <c r="DD64" i="18"/>
  <c r="DD65" i="18"/>
  <c r="DD66" i="18"/>
  <c r="DD67" i="18"/>
  <c r="DD68" i="18"/>
  <c r="DD69" i="18"/>
  <c r="DD70" i="18"/>
  <c r="DD71" i="18"/>
  <c r="DD72" i="18"/>
  <c r="DD73" i="18"/>
  <c r="DD74" i="18"/>
  <c r="DD75" i="18"/>
  <c r="DD76" i="18"/>
  <c r="DD77" i="18"/>
  <c r="DD78" i="18"/>
  <c r="DD79" i="18"/>
  <c r="DD80" i="18"/>
  <c r="DD81" i="18"/>
  <c r="DD82" i="18"/>
  <c r="DD83" i="18"/>
  <c r="DD84" i="18"/>
  <c r="DD85" i="18"/>
  <c r="DD86" i="18"/>
  <c r="DD87" i="18"/>
  <c r="DD88" i="18"/>
  <c r="DD89" i="18"/>
  <c r="DD90" i="18"/>
  <c r="DD91" i="18"/>
  <c r="DD92" i="18"/>
  <c r="DD93" i="18"/>
  <c r="DD94" i="18"/>
  <c r="DD95" i="18"/>
  <c r="DD96" i="18"/>
  <c r="DD97" i="18"/>
  <c r="DD98" i="18"/>
  <c r="DD99" i="18"/>
  <c r="DD100" i="18"/>
  <c r="DD101" i="18"/>
  <c r="DD102" i="18"/>
  <c r="DD103" i="18"/>
  <c r="DD104" i="18"/>
  <c r="DD105" i="18"/>
  <c r="DD106" i="18"/>
  <c r="DD107" i="18"/>
  <c r="DD108" i="18"/>
  <c r="DD109" i="18"/>
  <c r="DD110" i="18"/>
  <c r="DD111" i="18"/>
  <c r="DD112" i="18"/>
  <c r="DD113" i="18"/>
  <c r="DD114" i="18"/>
  <c r="DD115" i="18"/>
  <c r="DD116" i="18"/>
  <c r="DD117" i="18"/>
  <c r="DD118" i="18"/>
  <c r="DD119" i="18"/>
  <c r="DD120" i="18"/>
  <c r="DD121" i="18"/>
  <c r="DD122" i="18"/>
  <c r="DD123" i="18"/>
  <c r="DD124" i="18"/>
  <c r="DD125" i="18"/>
  <c r="DD126" i="18"/>
  <c r="DD127" i="18"/>
  <c r="DD128" i="18"/>
  <c r="DD129" i="18"/>
  <c r="DD130" i="18"/>
  <c r="DD131" i="18"/>
  <c r="DD132" i="18"/>
  <c r="DD133" i="18"/>
  <c r="DD134" i="18"/>
  <c r="DD135" i="18"/>
  <c r="DD136" i="18"/>
  <c r="DD137" i="18"/>
  <c r="DD138" i="18"/>
  <c r="DD139" i="18"/>
  <c r="DD140" i="18"/>
  <c r="DD141" i="18"/>
  <c r="DD142" i="18"/>
  <c r="DD143" i="18"/>
  <c r="DD144" i="18"/>
  <c r="DD145" i="18"/>
  <c r="DD146" i="18"/>
  <c r="DD147" i="18"/>
  <c r="DD148" i="18"/>
  <c r="DD149" i="18"/>
  <c r="DD150" i="18"/>
  <c r="DD151" i="18"/>
  <c r="DD152" i="18"/>
  <c r="DD153" i="18"/>
  <c r="DD154" i="18"/>
  <c r="DD155" i="18"/>
  <c r="DD156" i="18"/>
  <c r="DD157" i="18"/>
  <c r="DD158" i="18"/>
  <c r="DD159" i="18"/>
  <c r="DD160" i="18"/>
  <c r="DD161" i="18"/>
  <c r="DD162" i="18"/>
  <c r="DD163" i="18"/>
  <c r="DD164" i="18"/>
  <c r="DD165" i="18"/>
  <c r="DD166" i="18"/>
  <c r="DD167" i="18"/>
  <c r="DD168" i="18"/>
  <c r="DD169" i="18"/>
  <c r="DD170" i="18"/>
  <c r="DD171" i="18"/>
  <c r="DD172" i="18"/>
  <c r="DD173" i="18"/>
  <c r="DD174" i="18"/>
  <c r="DD175" i="18"/>
  <c r="DD176" i="18"/>
  <c r="DD177" i="18"/>
  <c r="DD178" i="18"/>
  <c r="DD179" i="18"/>
  <c r="DD180" i="18"/>
  <c r="DD181" i="18"/>
  <c r="DD182" i="18"/>
  <c r="DD183" i="18"/>
  <c r="DD184" i="18"/>
  <c r="DD185" i="18"/>
  <c r="DD186" i="18"/>
  <c r="DD187" i="18"/>
  <c r="DD188" i="18"/>
  <c r="DD189" i="18"/>
  <c r="DD190" i="18"/>
  <c r="DD191" i="18"/>
  <c r="DD192" i="18"/>
  <c r="DD193" i="18"/>
  <c r="DD194" i="18"/>
  <c r="DD195" i="18"/>
  <c r="DD196" i="18"/>
  <c r="DD197" i="18"/>
  <c r="DD198" i="18"/>
  <c r="DD199" i="18"/>
  <c r="DD200" i="18"/>
  <c r="DD201" i="18"/>
  <c r="DD202" i="18"/>
  <c r="DD203" i="18"/>
  <c r="DD204" i="18"/>
  <c r="DD205" i="18"/>
  <c r="DD206" i="18"/>
  <c r="DD207" i="18"/>
  <c r="DD208" i="18"/>
  <c r="DD209" i="18"/>
  <c r="DD210" i="18"/>
  <c r="DD211" i="18"/>
  <c r="DD212" i="18"/>
  <c r="DD213" i="18"/>
  <c r="DD214" i="18"/>
  <c r="DD215" i="18"/>
  <c r="DD216" i="18"/>
  <c r="DD217" i="18"/>
  <c r="DD218" i="18"/>
  <c r="DD219" i="18"/>
  <c r="DD220" i="18"/>
  <c r="DD221" i="18"/>
  <c r="DD222" i="18"/>
  <c r="DD223" i="18"/>
  <c r="DD224" i="18"/>
  <c r="DD225" i="18"/>
  <c r="DD226" i="18"/>
  <c r="DD227" i="18"/>
  <c r="DD228" i="18"/>
  <c r="DD229" i="18"/>
  <c r="DD230" i="18"/>
  <c r="DD231" i="18"/>
  <c r="DD232" i="18"/>
  <c r="DD233" i="18"/>
  <c r="DD234" i="18"/>
  <c r="DD235" i="18"/>
  <c r="DD236" i="18"/>
  <c r="DD237" i="18"/>
  <c r="DD238" i="18"/>
  <c r="DD239" i="18"/>
  <c r="DD240" i="18"/>
  <c r="DD241" i="18"/>
  <c r="DD242" i="18"/>
  <c r="DD243" i="18"/>
  <c r="DD244" i="18"/>
  <c r="DD245" i="18"/>
  <c r="DD246" i="18"/>
  <c r="DD247" i="18"/>
  <c r="DD248" i="18"/>
  <c r="DD249" i="18"/>
  <c r="DD250" i="18"/>
  <c r="DD251" i="18"/>
  <c r="DD252" i="18"/>
  <c r="DD253" i="18"/>
  <c r="DD254" i="18"/>
  <c r="DD255" i="18"/>
  <c r="DD256" i="18"/>
  <c r="DD257" i="18"/>
  <c r="DD258" i="18"/>
  <c r="DD259" i="18"/>
  <c r="DD260" i="18"/>
  <c r="DD261" i="18"/>
  <c r="DD262" i="18"/>
  <c r="DD263" i="18"/>
  <c r="DD264" i="18"/>
  <c r="DD265" i="18"/>
  <c r="DD266" i="18"/>
  <c r="DD267" i="18"/>
  <c r="DD268" i="18"/>
  <c r="DD269" i="18"/>
  <c r="DD270" i="18"/>
  <c r="DD271" i="18"/>
  <c r="DD272" i="18"/>
  <c r="DD273" i="18"/>
  <c r="DD274" i="18"/>
  <c r="DD275" i="18"/>
  <c r="DD276" i="18"/>
  <c r="DD277" i="18"/>
  <c r="DD278" i="18"/>
  <c r="DD279" i="18"/>
  <c r="DD280" i="18"/>
  <c r="DD281" i="18"/>
  <c r="DD282" i="18"/>
  <c r="DD283" i="18"/>
  <c r="DD284" i="18"/>
  <c r="DD285" i="18"/>
  <c r="DD286" i="18"/>
  <c r="DD287" i="18"/>
  <c r="DD288" i="18"/>
  <c r="DD289" i="18"/>
  <c r="DD290" i="18"/>
  <c r="DD291" i="18"/>
  <c r="DD292" i="18"/>
  <c r="DD293" i="18"/>
  <c r="DD294" i="18"/>
  <c r="DD295" i="18"/>
  <c r="DD296" i="18"/>
  <c r="DD297" i="18"/>
  <c r="DD298" i="18"/>
  <c r="DD299" i="18"/>
  <c r="DD300" i="18"/>
  <c r="DD301" i="18"/>
  <c r="DD302" i="18"/>
  <c r="DD303" i="18"/>
  <c r="DD304" i="18"/>
  <c r="DD305" i="18"/>
  <c r="DD306" i="18"/>
  <c r="DD307" i="18"/>
  <c r="DD308" i="18"/>
  <c r="DD309" i="18"/>
  <c r="DD310" i="18"/>
  <c r="DD311" i="18"/>
  <c r="DD312" i="18"/>
  <c r="DD313" i="18"/>
  <c r="DD314" i="18"/>
  <c r="DD315" i="18"/>
  <c r="DD316" i="18"/>
  <c r="DD317" i="18"/>
  <c r="DD318" i="18"/>
  <c r="DD319" i="18"/>
  <c r="DD320" i="18"/>
  <c r="DD321" i="18"/>
  <c r="DD322" i="18"/>
  <c r="DD323" i="18"/>
  <c r="DD324" i="18"/>
  <c r="DD325" i="18"/>
  <c r="DD326" i="18"/>
  <c r="DD327" i="18"/>
  <c r="DD328" i="18"/>
  <c r="DD329" i="18"/>
  <c r="DD330" i="18"/>
  <c r="DD331" i="18"/>
  <c r="DD332" i="18"/>
  <c r="DD333" i="18"/>
  <c r="DD334" i="18"/>
  <c r="DD335" i="18"/>
  <c r="DD336" i="18"/>
  <c r="DD11" i="18"/>
  <c r="CN336" i="18"/>
  <c r="CN12" i="18"/>
  <c r="CN13" i="18"/>
  <c r="CN14" i="18"/>
  <c r="CN15" i="18"/>
  <c r="CN16" i="18"/>
  <c r="CN17" i="18"/>
  <c r="CN18" i="18"/>
  <c r="CN19" i="18"/>
  <c r="CN20" i="18"/>
  <c r="CN21" i="18"/>
  <c r="CN22" i="18"/>
  <c r="CN23" i="18"/>
  <c r="CN24" i="18"/>
  <c r="CN25" i="18"/>
  <c r="CN26" i="18"/>
  <c r="CN27" i="18"/>
  <c r="CN28" i="18"/>
  <c r="CN29" i="18"/>
  <c r="CN30" i="18"/>
  <c r="CN31" i="18"/>
  <c r="CN32" i="18"/>
  <c r="CN33" i="18"/>
  <c r="CN34" i="18"/>
  <c r="CN35" i="18"/>
  <c r="CN36" i="18"/>
  <c r="CN37" i="18"/>
  <c r="CN38" i="18"/>
  <c r="CN39" i="18"/>
  <c r="CN40" i="18"/>
  <c r="CN41" i="18"/>
  <c r="CN42" i="18"/>
  <c r="CN43" i="18"/>
  <c r="CN44" i="18"/>
  <c r="CN45" i="18"/>
  <c r="CN46" i="18"/>
  <c r="CN47" i="18"/>
  <c r="CN48" i="18"/>
  <c r="CN49" i="18"/>
  <c r="CN50" i="18"/>
  <c r="CN51" i="18"/>
  <c r="CN52" i="18"/>
  <c r="CN53" i="18"/>
  <c r="CN54" i="18"/>
  <c r="CN55" i="18"/>
  <c r="CN56" i="18"/>
  <c r="CN57" i="18"/>
  <c r="CN58" i="18"/>
  <c r="CN59" i="18"/>
  <c r="CN60" i="18"/>
  <c r="CN61" i="18"/>
  <c r="CN62" i="18"/>
  <c r="CN63" i="18"/>
  <c r="CN64" i="18"/>
  <c r="CN65" i="18"/>
  <c r="CN66" i="18"/>
  <c r="CN67" i="18"/>
  <c r="CN68" i="18"/>
  <c r="CN69" i="18"/>
  <c r="CN70" i="18"/>
  <c r="CN71" i="18"/>
  <c r="CN72" i="18"/>
  <c r="CN73" i="18"/>
  <c r="CN74" i="18"/>
  <c r="CN75" i="18"/>
  <c r="CN76" i="18"/>
  <c r="CN77" i="18"/>
  <c r="CN78" i="18"/>
  <c r="CN79" i="18"/>
  <c r="CN80" i="18"/>
  <c r="CN81" i="18"/>
  <c r="CN82" i="18"/>
  <c r="CN83" i="18"/>
  <c r="CN84" i="18"/>
  <c r="CN85" i="18"/>
  <c r="CN86" i="18"/>
  <c r="CN87" i="18"/>
  <c r="CN88" i="18"/>
  <c r="CN89" i="18"/>
  <c r="CN90" i="18"/>
  <c r="CN91" i="18"/>
  <c r="CN92" i="18"/>
  <c r="CN93" i="18"/>
  <c r="CN94" i="18"/>
  <c r="CN95" i="18"/>
  <c r="CN96" i="18"/>
  <c r="CN97" i="18"/>
  <c r="CN98" i="18"/>
  <c r="CN99" i="18"/>
  <c r="CN100" i="18"/>
  <c r="CN101" i="18"/>
  <c r="CN102" i="18"/>
  <c r="CN103" i="18"/>
  <c r="CN104" i="18"/>
  <c r="CN105" i="18"/>
  <c r="CN106" i="18"/>
  <c r="CN107" i="18"/>
  <c r="CN108" i="18"/>
  <c r="CN109" i="18"/>
  <c r="CN110" i="18"/>
  <c r="CN111" i="18"/>
  <c r="CN112" i="18"/>
  <c r="CN113" i="18"/>
  <c r="CN114" i="18"/>
  <c r="CN115" i="18"/>
  <c r="CN116" i="18"/>
  <c r="CN117" i="18"/>
  <c r="CN118" i="18"/>
  <c r="CN119" i="18"/>
  <c r="CN120" i="18"/>
  <c r="CN121" i="18"/>
  <c r="CN122" i="18"/>
  <c r="CN123" i="18"/>
  <c r="CN124" i="18"/>
  <c r="CN125" i="18"/>
  <c r="CN126" i="18"/>
  <c r="CN127" i="18"/>
  <c r="CN128" i="18"/>
  <c r="CN129" i="18"/>
  <c r="CN130" i="18"/>
  <c r="CN131" i="18"/>
  <c r="CN132" i="18"/>
  <c r="CN133" i="18"/>
  <c r="CN134" i="18"/>
  <c r="CN135" i="18"/>
  <c r="CN136" i="18"/>
  <c r="CN137" i="18"/>
  <c r="CN138" i="18"/>
  <c r="CN139" i="18"/>
  <c r="CN140" i="18"/>
  <c r="CN141" i="18"/>
  <c r="CN142" i="18"/>
  <c r="CN143" i="18"/>
  <c r="CN144" i="18"/>
  <c r="CN145" i="18"/>
  <c r="CN146" i="18"/>
  <c r="CN147" i="18"/>
  <c r="CN148" i="18"/>
  <c r="CN149" i="18"/>
  <c r="CN150" i="18"/>
  <c r="CN151" i="18"/>
  <c r="CN152" i="18"/>
  <c r="CN153" i="18"/>
  <c r="CN154" i="18"/>
  <c r="CN155" i="18"/>
  <c r="CN156" i="18"/>
  <c r="CN157" i="18"/>
  <c r="CN158" i="18"/>
  <c r="CN159" i="18"/>
  <c r="CN160" i="18"/>
  <c r="CN161" i="18"/>
  <c r="CN162" i="18"/>
  <c r="CN163" i="18"/>
  <c r="CN164" i="18"/>
  <c r="CN165" i="18"/>
  <c r="CN166" i="18"/>
  <c r="CN167" i="18"/>
  <c r="CN168" i="18"/>
  <c r="CN169" i="18"/>
  <c r="CN170" i="18"/>
  <c r="CN171" i="18"/>
  <c r="CN172" i="18"/>
  <c r="CN173" i="18"/>
  <c r="CN174" i="18"/>
  <c r="CN175" i="18"/>
  <c r="CN176" i="18"/>
  <c r="CN177" i="18"/>
  <c r="CN178" i="18"/>
  <c r="CN179" i="18"/>
  <c r="CN180" i="18"/>
  <c r="CN181" i="18"/>
  <c r="CN182" i="18"/>
  <c r="CN183" i="18"/>
  <c r="CN184" i="18"/>
  <c r="CN185" i="18"/>
  <c r="CN186" i="18"/>
  <c r="CN187" i="18"/>
  <c r="CN188" i="18"/>
  <c r="CN189" i="18"/>
  <c r="CN190" i="18"/>
  <c r="CN191" i="18"/>
  <c r="CN192" i="18"/>
  <c r="CN193" i="18"/>
  <c r="CN194" i="18"/>
  <c r="CN195" i="18"/>
  <c r="CN196" i="18"/>
  <c r="CN197" i="18"/>
  <c r="CN198" i="18"/>
  <c r="CN199" i="18"/>
  <c r="CN200" i="18"/>
  <c r="CN201" i="18"/>
  <c r="CN202" i="18"/>
  <c r="CN203" i="18"/>
  <c r="CN204" i="18"/>
  <c r="CN205" i="18"/>
  <c r="CN206" i="18"/>
  <c r="CN207" i="18"/>
  <c r="CN208" i="18"/>
  <c r="CN209" i="18"/>
  <c r="CN210" i="18"/>
  <c r="CN211" i="18"/>
  <c r="CN212" i="18"/>
  <c r="CN213" i="18"/>
  <c r="CN214" i="18"/>
  <c r="CN215" i="18"/>
  <c r="CN216" i="18"/>
  <c r="CN217" i="18"/>
  <c r="CN218" i="18"/>
  <c r="CN219" i="18"/>
  <c r="CN220" i="18"/>
  <c r="CN221" i="18"/>
  <c r="CN222" i="18"/>
  <c r="CN223" i="18"/>
  <c r="CN224" i="18"/>
  <c r="CN225" i="18"/>
  <c r="CN226" i="18"/>
  <c r="CN227" i="18"/>
  <c r="CN228" i="18"/>
  <c r="CN229" i="18"/>
  <c r="CN230" i="18"/>
  <c r="CN231" i="18"/>
  <c r="CN232" i="18"/>
  <c r="CN233" i="18"/>
  <c r="CN234" i="18"/>
  <c r="CN235" i="18"/>
  <c r="CN236" i="18"/>
  <c r="CN237" i="18"/>
  <c r="CN238" i="18"/>
  <c r="CN239" i="18"/>
  <c r="CN240" i="18"/>
  <c r="CN241" i="18"/>
  <c r="CN242" i="18"/>
  <c r="CN243" i="18"/>
  <c r="CN244" i="18"/>
  <c r="CN245" i="18"/>
  <c r="CN246" i="18"/>
  <c r="CN247" i="18"/>
  <c r="CN248" i="18"/>
  <c r="CN249" i="18"/>
  <c r="CN250" i="18"/>
  <c r="CN251" i="18"/>
  <c r="CN252" i="18"/>
  <c r="CN253" i="18"/>
  <c r="CN254" i="18"/>
  <c r="CN255" i="18"/>
  <c r="CN256" i="18"/>
  <c r="CN257" i="18"/>
  <c r="CN258" i="18"/>
  <c r="CN259" i="18"/>
  <c r="CN260" i="18"/>
  <c r="CN261" i="18"/>
  <c r="CN262" i="18"/>
  <c r="CN263" i="18"/>
  <c r="CN264" i="18"/>
  <c r="CN265" i="18"/>
  <c r="CN266" i="18"/>
  <c r="CN267" i="18"/>
  <c r="CN268" i="18"/>
  <c r="CN269" i="18"/>
  <c r="CN270" i="18"/>
  <c r="CN271" i="18"/>
  <c r="CN272" i="18"/>
  <c r="CN273" i="18"/>
  <c r="CN274" i="18"/>
  <c r="CN275" i="18"/>
  <c r="CN276" i="18"/>
  <c r="CN277" i="18"/>
  <c r="CN278" i="18"/>
  <c r="CN279" i="18"/>
  <c r="CN280" i="18"/>
  <c r="CN281" i="18"/>
  <c r="CN282" i="18"/>
  <c r="CN283" i="18"/>
  <c r="CN284" i="18"/>
  <c r="CN285" i="18"/>
  <c r="CN286" i="18"/>
  <c r="CN287" i="18"/>
  <c r="CN288" i="18"/>
  <c r="CN289" i="18"/>
  <c r="CN290" i="18"/>
  <c r="CN291" i="18"/>
  <c r="CN292" i="18"/>
  <c r="CN293" i="18"/>
  <c r="CN294" i="18"/>
  <c r="CN295" i="18"/>
  <c r="CN296" i="18"/>
  <c r="CN297" i="18"/>
  <c r="CN298" i="18"/>
  <c r="CN299" i="18"/>
  <c r="CN300" i="18"/>
  <c r="CN301" i="18"/>
  <c r="CN302" i="18"/>
  <c r="CN303" i="18"/>
  <c r="CN304" i="18"/>
  <c r="CN305" i="18"/>
  <c r="CN306" i="18"/>
  <c r="CN307" i="18"/>
  <c r="CN308" i="18"/>
  <c r="CN309" i="18"/>
  <c r="CN310" i="18"/>
  <c r="CN311" i="18"/>
  <c r="CN312" i="18"/>
  <c r="CN313" i="18"/>
  <c r="CN314" i="18"/>
  <c r="CN315" i="18"/>
  <c r="CN316" i="18"/>
  <c r="CN317" i="18"/>
  <c r="CN318" i="18"/>
  <c r="CN319" i="18"/>
  <c r="CN320" i="18"/>
  <c r="CN321" i="18"/>
  <c r="CN322" i="18"/>
  <c r="CN323" i="18"/>
  <c r="CN324" i="18"/>
  <c r="CN325" i="18"/>
  <c r="CN326" i="18"/>
  <c r="CN327" i="18"/>
  <c r="CN328" i="18"/>
  <c r="CN329" i="18"/>
  <c r="CN330" i="18"/>
  <c r="CN331" i="18"/>
  <c r="CN332" i="18"/>
  <c r="CN333" i="18"/>
  <c r="CN334" i="18"/>
  <c r="CN335" i="18"/>
  <c r="CN11" i="18"/>
  <c r="BX12" i="18"/>
  <c r="BX13" i="18"/>
  <c r="BX14" i="18"/>
  <c r="BX15" i="18"/>
  <c r="BX16" i="18"/>
  <c r="BX17" i="18"/>
  <c r="BX18" i="18"/>
  <c r="BX19" i="18"/>
  <c r="BX20" i="18"/>
  <c r="BX21" i="18"/>
  <c r="BX22" i="18"/>
  <c r="BX23" i="18"/>
  <c r="BX24" i="18"/>
  <c r="BX25" i="18"/>
  <c r="BX26" i="18"/>
  <c r="BX27" i="18"/>
  <c r="BX28" i="18"/>
  <c r="BX29" i="18"/>
  <c r="BX30" i="18"/>
  <c r="BX31" i="18"/>
  <c r="BX32" i="18"/>
  <c r="BX33" i="18"/>
  <c r="BX34" i="18"/>
  <c r="BX35" i="18"/>
  <c r="BX36" i="18"/>
  <c r="BX37" i="18"/>
  <c r="BX38" i="18"/>
  <c r="BX39" i="18"/>
  <c r="BX40" i="18"/>
  <c r="BX41" i="18"/>
  <c r="BX42" i="18"/>
  <c r="BX43" i="18"/>
  <c r="BX44" i="18"/>
  <c r="BX45" i="18"/>
  <c r="BX46" i="18"/>
  <c r="BX47" i="18"/>
  <c r="BX48" i="18"/>
  <c r="BX49" i="18"/>
  <c r="BX50" i="18"/>
  <c r="BX51" i="18"/>
  <c r="BX52" i="18"/>
  <c r="BX53" i="18"/>
  <c r="BX54" i="18"/>
  <c r="BX55" i="18"/>
  <c r="BX56" i="18"/>
  <c r="BX57" i="18"/>
  <c r="BX58" i="18"/>
  <c r="BX59" i="18"/>
  <c r="BX60" i="18"/>
  <c r="BX61" i="18"/>
  <c r="BX62" i="18"/>
  <c r="BX63" i="18"/>
  <c r="BX64" i="18"/>
  <c r="BX65" i="18"/>
  <c r="BX66" i="18"/>
  <c r="BX67" i="18"/>
  <c r="BX68" i="18"/>
  <c r="BX69" i="18"/>
  <c r="BX70" i="18"/>
  <c r="BX71" i="18"/>
  <c r="BX72" i="18"/>
  <c r="BX73" i="18"/>
  <c r="BX74" i="18"/>
  <c r="BX75" i="18"/>
  <c r="BX76" i="18"/>
  <c r="BX77" i="18"/>
  <c r="BX78" i="18"/>
  <c r="BX79" i="18"/>
  <c r="BX80" i="18"/>
  <c r="BX81" i="18"/>
  <c r="BX82" i="18"/>
  <c r="BX83" i="18"/>
  <c r="BX84" i="18"/>
  <c r="BX85" i="18"/>
  <c r="BX86" i="18"/>
  <c r="BX87" i="18"/>
  <c r="BX88" i="18"/>
  <c r="BX89" i="18"/>
  <c r="BX90" i="18"/>
  <c r="BX91" i="18"/>
  <c r="BX92" i="18"/>
  <c r="BX93" i="18"/>
  <c r="BX94" i="18"/>
  <c r="BX95" i="18"/>
  <c r="BX96" i="18"/>
  <c r="BX97" i="18"/>
  <c r="BX98" i="18"/>
  <c r="BX99" i="18"/>
  <c r="BX100" i="18"/>
  <c r="BX101" i="18"/>
  <c r="BX102" i="18"/>
  <c r="BX103" i="18"/>
  <c r="BX104" i="18"/>
  <c r="BX105" i="18"/>
  <c r="BX106" i="18"/>
  <c r="BX107" i="18"/>
  <c r="BX108" i="18"/>
  <c r="BX109" i="18"/>
  <c r="BX110" i="18"/>
  <c r="BX111" i="18"/>
  <c r="BX112" i="18"/>
  <c r="BX113" i="18"/>
  <c r="BX114" i="18"/>
  <c r="BX115" i="18"/>
  <c r="BX116" i="18"/>
  <c r="BX117" i="18"/>
  <c r="BX118" i="18"/>
  <c r="BX119" i="18"/>
  <c r="BX120" i="18"/>
  <c r="BX121" i="18"/>
  <c r="BX122" i="18"/>
  <c r="BX123" i="18"/>
  <c r="BX124" i="18"/>
  <c r="BX125" i="18"/>
  <c r="BX126" i="18"/>
  <c r="BX127" i="18"/>
  <c r="BX128" i="18"/>
  <c r="BX129" i="18"/>
  <c r="BX130" i="18"/>
  <c r="BX131" i="18"/>
  <c r="BX132" i="18"/>
  <c r="BX133" i="18"/>
  <c r="BX134" i="18"/>
  <c r="BX135" i="18"/>
  <c r="BX136" i="18"/>
  <c r="BX137" i="18"/>
  <c r="BX138" i="18"/>
  <c r="BX139" i="18"/>
  <c r="BX140" i="18"/>
  <c r="BX141" i="18"/>
  <c r="BX142" i="18"/>
  <c r="BX143" i="18"/>
  <c r="BX144" i="18"/>
  <c r="BX145" i="18"/>
  <c r="BX146" i="18"/>
  <c r="BX147" i="18"/>
  <c r="BX148" i="18"/>
  <c r="BX149" i="18"/>
  <c r="BX150" i="18"/>
  <c r="BX151" i="18"/>
  <c r="BX152" i="18"/>
  <c r="BX153" i="18"/>
  <c r="BX154" i="18"/>
  <c r="BX155" i="18"/>
  <c r="BX156" i="18"/>
  <c r="BX157" i="18"/>
  <c r="BX158" i="18"/>
  <c r="BX159" i="18"/>
  <c r="BX160" i="18"/>
  <c r="BX161" i="18"/>
  <c r="BX162" i="18"/>
  <c r="BX163" i="18"/>
  <c r="BX164" i="18"/>
  <c r="BX165" i="18"/>
  <c r="BX166" i="18"/>
  <c r="BX167" i="18"/>
  <c r="BX168" i="18"/>
  <c r="BX169" i="18"/>
  <c r="BX170" i="18"/>
  <c r="BX171" i="18"/>
  <c r="BX172" i="18"/>
  <c r="BX173" i="18"/>
  <c r="BX174" i="18"/>
  <c r="BX175" i="18"/>
  <c r="BX176" i="18"/>
  <c r="BX177" i="18"/>
  <c r="BX178" i="18"/>
  <c r="BX179" i="18"/>
  <c r="BX180" i="18"/>
  <c r="BX181" i="18"/>
  <c r="BX182" i="18"/>
  <c r="BX183" i="18"/>
  <c r="BX184" i="18"/>
  <c r="BX185" i="18"/>
  <c r="BX186" i="18"/>
  <c r="BX187" i="18"/>
  <c r="BX188" i="18"/>
  <c r="BX189" i="18"/>
  <c r="BX190" i="18"/>
  <c r="BX191" i="18"/>
  <c r="BX192" i="18"/>
  <c r="BX193" i="18"/>
  <c r="BX194" i="18"/>
  <c r="BX195" i="18"/>
  <c r="BX196" i="18"/>
  <c r="BX197" i="18"/>
  <c r="BX198" i="18"/>
  <c r="BX199" i="18"/>
  <c r="BX200" i="18"/>
  <c r="BX201" i="18"/>
  <c r="BX202" i="18"/>
  <c r="BX203" i="18"/>
  <c r="BX204" i="18"/>
  <c r="BX205" i="18"/>
  <c r="BX206" i="18"/>
  <c r="BX207" i="18"/>
  <c r="BX208" i="18"/>
  <c r="BX209" i="18"/>
  <c r="BX210" i="18"/>
  <c r="BX211" i="18"/>
  <c r="BX212" i="18"/>
  <c r="BX213" i="18"/>
  <c r="BX214" i="18"/>
  <c r="BX215" i="18"/>
  <c r="BX216" i="18"/>
  <c r="BX217" i="18"/>
  <c r="BX218" i="18"/>
  <c r="BX219" i="18"/>
  <c r="BX220" i="18"/>
  <c r="BX221" i="18"/>
  <c r="BX222" i="18"/>
  <c r="BX223" i="18"/>
  <c r="BX224" i="18"/>
  <c r="BX225" i="18"/>
  <c r="BX226" i="18"/>
  <c r="BX227" i="18"/>
  <c r="BX228" i="18"/>
  <c r="BX229" i="18"/>
  <c r="BX230" i="18"/>
  <c r="BX231" i="18"/>
  <c r="BX232" i="18"/>
  <c r="BX233" i="18"/>
  <c r="BX234" i="18"/>
  <c r="BX235" i="18"/>
  <c r="BX236" i="18"/>
  <c r="BX237" i="18"/>
  <c r="BX238" i="18"/>
  <c r="BX239" i="18"/>
  <c r="BX240" i="18"/>
  <c r="BX241" i="18"/>
  <c r="BX242" i="18"/>
  <c r="BX243" i="18"/>
  <c r="BX244" i="18"/>
  <c r="BX245" i="18"/>
  <c r="BX246" i="18"/>
  <c r="BX247" i="18"/>
  <c r="BX248" i="18"/>
  <c r="BX249" i="18"/>
  <c r="BX250" i="18"/>
  <c r="BX251" i="18"/>
  <c r="BX252" i="18"/>
  <c r="BX253" i="18"/>
  <c r="BX254" i="18"/>
  <c r="BX255" i="18"/>
  <c r="BX256" i="18"/>
  <c r="BX257" i="18"/>
  <c r="BX258" i="18"/>
  <c r="BX259" i="18"/>
  <c r="BX260" i="18"/>
  <c r="BX261" i="18"/>
  <c r="BX262" i="18"/>
  <c r="BX263" i="18"/>
  <c r="BX264" i="18"/>
  <c r="BX265" i="18"/>
  <c r="BX266" i="18"/>
  <c r="BX267" i="18"/>
  <c r="BX268" i="18"/>
  <c r="BX269" i="18"/>
  <c r="BX270" i="18"/>
  <c r="BX271" i="18"/>
  <c r="BX272" i="18"/>
  <c r="BX273" i="18"/>
  <c r="BX274" i="18"/>
  <c r="BX275" i="18"/>
  <c r="BX276" i="18"/>
  <c r="BX277" i="18"/>
  <c r="BX278" i="18"/>
  <c r="BX279" i="18"/>
  <c r="BX280" i="18"/>
  <c r="BX281" i="18"/>
  <c r="BX282" i="18"/>
  <c r="BX283" i="18"/>
  <c r="BX284" i="18"/>
  <c r="BX285" i="18"/>
  <c r="BX286" i="18"/>
  <c r="BX287" i="18"/>
  <c r="BX288" i="18"/>
  <c r="BX289" i="18"/>
  <c r="BX290" i="18"/>
  <c r="BX291" i="18"/>
  <c r="BX292" i="18"/>
  <c r="BX293" i="18"/>
  <c r="BX294" i="18"/>
  <c r="BX295" i="18"/>
  <c r="BX296" i="18"/>
  <c r="BX297" i="18"/>
  <c r="BX298" i="18"/>
  <c r="BX299" i="18"/>
  <c r="BX300" i="18"/>
  <c r="BX301" i="18"/>
  <c r="BX302" i="18"/>
  <c r="BX303" i="18"/>
  <c r="BX304" i="18"/>
  <c r="BX305" i="18"/>
  <c r="BX306" i="18"/>
  <c r="BX307" i="18"/>
  <c r="BX308" i="18"/>
  <c r="BX309" i="18"/>
  <c r="BX310" i="18"/>
  <c r="BX311" i="18"/>
  <c r="BX312" i="18"/>
  <c r="BX313" i="18"/>
  <c r="BX314" i="18"/>
  <c r="BX315" i="18"/>
  <c r="BX316" i="18"/>
  <c r="BX317" i="18"/>
  <c r="BX318" i="18"/>
  <c r="BX319" i="18"/>
  <c r="BX320" i="18"/>
  <c r="BX321" i="18"/>
  <c r="BX322" i="18"/>
  <c r="BX323" i="18"/>
  <c r="BX324" i="18"/>
  <c r="BX325" i="18"/>
  <c r="BX326" i="18"/>
  <c r="BX327" i="18"/>
  <c r="BX328" i="18"/>
  <c r="BX329" i="18"/>
  <c r="BX330" i="18"/>
  <c r="BX331" i="18"/>
  <c r="BX332" i="18"/>
  <c r="BX333" i="18"/>
  <c r="BX334" i="18"/>
  <c r="BX335" i="18"/>
  <c r="BX336" i="18"/>
  <c r="BX11" i="18"/>
  <c r="BH12" i="18"/>
  <c r="BH13" i="18"/>
  <c r="BH14" i="18"/>
  <c r="BH15" i="18"/>
  <c r="BH16" i="18"/>
  <c r="BH17" i="18"/>
  <c r="BH18" i="18"/>
  <c r="BH19" i="18"/>
  <c r="BH20" i="18"/>
  <c r="BH21" i="18"/>
  <c r="BH22" i="18"/>
  <c r="BH23" i="18"/>
  <c r="BH24" i="18"/>
  <c r="BH25" i="18"/>
  <c r="BH26" i="18"/>
  <c r="BH27" i="18"/>
  <c r="BH28" i="18"/>
  <c r="BH29" i="18"/>
  <c r="BH30" i="18"/>
  <c r="BH31" i="18"/>
  <c r="BH32" i="18"/>
  <c r="BH33" i="18"/>
  <c r="BH34" i="18"/>
  <c r="BH35" i="18"/>
  <c r="BH36" i="18"/>
  <c r="BH37" i="18"/>
  <c r="BH38" i="18"/>
  <c r="BH39" i="18"/>
  <c r="BH40" i="18"/>
  <c r="BH41" i="18"/>
  <c r="BH42" i="18"/>
  <c r="BH43" i="18"/>
  <c r="BH44" i="18"/>
  <c r="BH45" i="18"/>
  <c r="BH46" i="18"/>
  <c r="BH47" i="18"/>
  <c r="BH48" i="18"/>
  <c r="BH49" i="18"/>
  <c r="BH50" i="18"/>
  <c r="BH51" i="18"/>
  <c r="BH52" i="18"/>
  <c r="BH53" i="18"/>
  <c r="BH54" i="18"/>
  <c r="BH55" i="18"/>
  <c r="BH56" i="18"/>
  <c r="BH57" i="18"/>
  <c r="BH58" i="18"/>
  <c r="BH59" i="18"/>
  <c r="BH60" i="18"/>
  <c r="BH61" i="18"/>
  <c r="BH62" i="18"/>
  <c r="BH63" i="18"/>
  <c r="BH64" i="18"/>
  <c r="BH65" i="18"/>
  <c r="BH66" i="18"/>
  <c r="BH67" i="18"/>
  <c r="BH68" i="18"/>
  <c r="BH69" i="18"/>
  <c r="BH70" i="18"/>
  <c r="BH71" i="18"/>
  <c r="BH72" i="18"/>
  <c r="BH73" i="18"/>
  <c r="BH74" i="18"/>
  <c r="BH75" i="18"/>
  <c r="BH76" i="18"/>
  <c r="BH77" i="18"/>
  <c r="BH78" i="18"/>
  <c r="BH79" i="18"/>
  <c r="BH80" i="18"/>
  <c r="BH81" i="18"/>
  <c r="BH82" i="18"/>
  <c r="BH83" i="18"/>
  <c r="BH84" i="18"/>
  <c r="BH85" i="18"/>
  <c r="BH86" i="18"/>
  <c r="BH87" i="18"/>
  <c r="BH88" i="18"/>
  <c r="BH89" i="18"/>
  <c r="BH90" i="18"/>
  <c r="BH91" i="18"/>
  <c r="BH92" i="18"/>
  <c r="BH93" i="18"/>
  <c r="BH94" i="18"/>
  <c r="BH95" i="18"/>
  <c r="BH96" i="18"/>
  <c r="BH97" i="18"/>
  <c r="BH98" i="18"/>
  <c r="BH99" i="18"/>
  <c r="BH100" i="18"/>
  <c r="BH101" i="18"/>
  <c r="BH102" i="18"/>
  <c r="BH103" i="18"/>
  <c r="BH104" i="18"/>
  <c r="BH105" i="18"/>
  <c r="BH106" i="18"/>
  <c r="BH107" i="18"/>
  <c r="BH108" i="18"/>
  <c r="BH109" i="18"/>
  <c r="BH110" i="18"/>
  <c r="BH111" i="18"/>
  <c r="BH112" i="18"/>
  <c r="BH113" i="18"/>
  <c r="BH114" i="18"/>
  <c r="BH115" i="18"/>
  <c r="BH116" i="18"/>
  <c r="BH117" i="18"/>
  <c r="BH118" i="18"/>
  <c r="BH119" i="18"/>
  <c r="BH120" i="18"/>
  <c r="BH121" i="18"/>
  <c r="BH122" i="18"/>
  <c r="BH123" i="18"/>
  <c r="BH124" i="18"/>
  <c r="BH125" i="18"/>
  <c r="BH126" i="18"/>
  <c r="BH127" i="18"/>
  <c r="BH128" i="18"/>
  <c r="BH129" i="18"/>
  <c r="BH130" i="18"/>
  <c r="BH131" i="18"/>
  <c r="BH132" i="18"/>
  <c r="BH133" i="18"/>
  <c r="BH134" i="18"/>
  <c r="BH135" i="18"/>
  <c r="BH136" i="18"/>
  <c r="BH137" i="18"/>
  <c r="BH138" i="18"/>
  <c r="BH139" i="18"/>
  <c r="BH140" i="18"/>
  <c r="BH141" i="18"/>
  <c r="BH142" i="18"/>
  <c r="BH143" i="18"/>
  <c r="BH144" i="18"/>
  <c r="BH145" i="18"/>
  <c r="BH146" i="18"/>
  <c r="BH147" i="18"/>
  <c r="BH148" i="18"/>
  <c r="BH149" i="18"/>
  <c r="BH150" i="18"/>
  <c r="BH151" i="18"/>
  <c r="BH152" i="18"/>
  <c r="BH153" i="18"/>
  <c r="BH154" i="18"/>
  <c r="BH155" i="18"/>
  <c r="BH156" i="18"/>
  <c r="BH157" i="18"/>
  <c r="BH158" i="18"/>
  <c r="BH159" i="18"/>
  <c r="BH160" i="18"/>
  <c r="BH161" i="18"/>
  <c r="BH162" i="18"/>
  <c r="BH163" i="18"/>
  <c r="BH164" i="18"/>
  <c r="BH165" i="18"/>
  <c r="BH166" i="18"/>
  <c r="BH167" i="18"/>
  <c r="BH168" i="18"/>
  <c r="BH169" i="18"/>
  <c r="BH170" i="18"/>
  <c r="BH171" i="18"/>
  <c r="BH172" i="18"/>
  <c r="BH173" i="18"/>
  <c r="BH174" i="18"/>
  <c r="BH175" i="18"/>
  <c r="BH176" i="18"/>
  <c r="BH177" i="18"/>
  <c r="BH178" i="18"/>
  <c r="BH179" i="18"/>
  <c r="BH180" i="18"/>
  <c r="BH181" i="18"/>
  <c r="BH182" i="18"/>
  <c r="BH183" i="18"/>
  <c r="BH184" i="18"/>
  <c r="BH185" i="18"/>
  <c r="BH186" i="18"/>
  <c r="BH187" i="18"/>
  <c r="BH188" i="18"/>
  <c r="BH189" i="18"/>
  <c r="BH190" i="18"/>
  <c r="BH191" i="18"/>
  <c r="BH192" i="18"/>
  <c r="BH193" i="18"/>
  <c r="BH194" i="18"/>
  <c r="BH195" i="18"/>
  <c r="BH196" i="18"/>
  <c r="BH197" i="18"/>
  <c r="BH198" i="18"/>
  <c r="BH199" i="18"/>
  <c r="BH200" i="18"/>
  <c r="BH201" i="18"/>
  <c r="BH202" i="18"/>
  <c r="BH203" i="18"/>
  <c r="BH204" i="18"/>
  <c r="BH205" i="18"/>
  <c r="BH206" i="18"/>
  <c r="BH207" i="18"/>
  <c r="BH208" i="18"/>
  <c r="BH209" i="18"/>
  <c r="BH210" i="18"/>
  <c r="BH211" i="18"/>
  <c r="BH212" i="18"/>
  <c r="BH213" i="18"/>
  <c r="BH214" i="18"/>
  <c r="BH215" i="18"/>
  <c r="BH216" i="18"/>
  <c r="BH217" i="18"/>
  <c r="BH218" i="18"/>
  <c r="BH219" i="18"/>
  <c r="BH220" i="18"/>
  <c r="BH221" i="18"/>
  <c r="BH222" i="18"/>
  <c r="BH223" i="18"/>
  <c r="BH224" i="18"/>
  <c r="BH225" i="18"/>
  <c r="BH226" i="18"/>
  <c r="BH227" i="18"/>
  <c r="BH228" i="18"/>
  <c r="BH229" i="18"/>
  <c r="BH230" i="18"/>
  <c r="BH231" i="18"/>
  <c r="BH232" i="18"/>
  <c r="BH233" i="18"/>
  <c r="BH234" i="18"/>
  <c r="BH235" i="18"/>
  <c r="BH236" i="18"/>
  <c r="BH237" i="18"/>
  <c r="BH238" i="18"/>
  <c r="BH239" i="18"/>
  <c r="BH240" i="18"/>
  <c r="BH241" i="18"/>
  <c r="BH242" i="18"/>
  <c r="BH243" i="18"/>
  <c r="BH244" i="18"/>
  <c r="BH245" i="18"/>
  <c r="BH246" i="18"/>
  <c r="BH247" i="18"/>
  <c r="BH248" i="18"/>
  <c r="BH249" i="18"/>
  <c r="BH250" i="18"/>
  <c r="BH251" i="18"/>
  <c r="BH252" i="18"/>
  <c r="BH253" i="18"/>
  <c r="BH254" i="18"/>
  <c r="BH255" i="18"/>
  <c r="BH256" i="18"/>
  <c r="BH257" i="18"/>
  <c r="BH258" i="18"/>
  <c r="BH259" i="18"/>
  <c r="BH260" i="18"/>
  <c r="BH261" i="18"/>
  <c r="BH262" i="18"/>
  <c r="BH263" i="18"/>
  <c r="BH264" i="18"/>
  <c r="BH265" i="18"/>
  <c r="BH266" i="18"/>
  <c r="BH267" i="18"/>
  <c r="BH268" i="18"/>
  <c r="BH269" i="18"/>
  <c r="BH270" i="18"/>
  <c r="BH271" i="18"/>
  <c r="BH272" i="18"/>
  <c r="BH273" i="18"/>
  <c r="BH274" i="18"/>
  <c r="BH275" i="18"/>
  <c r="BH276" i="18"/>
  <c r="BH277" i="18"/>
  <c r="BH278" i="18"/>
  <c r="BH279" i="18"/>
  <c r="BH280" i="18"/>
  <c r="BH281" i="18"/>
  <c r="BH282" i="18"/>
  <c r="BH283" i="18"/>
  <c r="BH284" i="18"/>
  <c r="BH285" i="18"/>
  <c r="BH286" i="18"/>
  <c r="BH287" i="18"/>
  <c r="BH288" i="18"/>
  <c r="BH289" i="18"/>
  <c r="BH290" i="18"/>
  <c r="BH291" i="18"/>
  <c r="BH292" i="18"/>
  <c r="BH293" i="18"/>
  <c r="BH294" i="18"/>
  <c r="BH295" i="18"/>
  <c r="BH296" i="18"/>
  <c r="BH297" i="18"/>
  <c r="BH298" i="18"/>
  <c r="BH299" i="18"/>
  <c r="BH300" i="18"/>
  <c r="BH301" i="18"/>
  <c r="BH302" i="18"/>
  <c r="BH303" i="18"/>
  <c r="BH304" i="18"/>
  <c r="BH305" i="18"/>
  <c r="BH306" i="18"/>
  <c r="BH307" i="18"/>
  <c r="BH308" i="18"/>
  <c r="BH309" i="18"/>
  <c r="BH310" i="18"/>
  <c r="BH311" i="18"/>
  <c r="BH312" i="18"/>
  <c r="BH313" i="18"/>
  <c r="BH314" i="18"/>
  <c r="BH315" i="18"/>
  <c r="BH316" i="18"/>
  <c r="BH317" i="18"/>
  <c r="BH318" i="18"/>
  <c r="BH319" i="18"/>
  <c r="BH320" i="18"/>
  <c r="BH321" i="18"/>
  <c r="BH322" i="18"/>
  <c r="BH323" i="18"/>
  <c r="BH324" i="18"/>
  <c r="BH325" i="18"/>
  <c r="BH326" i="18"/>
  <c r="BH327" i="18"/>
  <c r="BH328" i="18"/>
  <c r="BH329" i="18"/>
  <c r="BH330" i="18"/>
  <c r="BH331" i="18"/>
  <c r="BH332" i="18"/>
  <c r="BH333" i="18"/>
  <c r="BH334" i="18"/>
  <c r="BH335" i="18"/>
  <c r="BH336" i="18"/>
  <c r="BH11" i="18"/>
  <c r="AR12" i="18"/>
  <c r="AR13" i="18"/>
  <c r="AR14" i="18"/>
  <c r="AR15" i="18"/>
  <c r="AR16" i="18"/>
  <c r="AR17" i="18"/>
  <c r="AR18" i="18"/>
  <c r="AR19" i="18"/>
  <c r="AR20" i="18"/>
  <c r="AR21" i="18"/>
  <c r="AR22" i="18"/>
  <c r="AR23" i="18"/>
  <c r="AR24" i="18"/>
  <c r="AR25" i="18"/>
  <c r="AR26" i="18"/>
  <c r="AR27" i="18"/>
  <c r="AR28" i="18"/>
  <c r="AR29" i="18"/>
  <c r="AR30" i="18"/>
  <c r="AR31" i="18"/>
  <c r="AR32" i="18"/>
  <c r="AR33" i="18"/>
  <c r="AR34" i="18"/>
  <c r="AR35" i="18"/>
  <c r="AR36" i="18"/>
  <c r="AR37" i="18"/>
  <c r="AR38" i="18"/>
  <c r="AR39" i="18"/>
  <c r="AR40" i="18"/>
  <c r="AR41" i="18"/>
  <c r="AR42" i="18"/>
  <c r="AR43" i="18"/>
  <c r="AR44" i="18"/>
  <c r="AR45" i="18"/>
  <c r="AR46" i="18"/>
  <c r="AR47" i="18"/>
  <c r="AR48" i="18"/>
  <c r="AR49" i="18"/>
  <c r="AR50" i="18"/>
  <c r="AR51" i="18"/>
  <c r="AR52" i="18"/>
  <c r="AR53" i="18"/>
  <c r="AR54" i="18"/>
  <c r="AR55" i="18"/>
  <c r="AR56" i="18"/>
  <c r="AR57" i="18"/>
  <c r="AR58" i="18"/>
  <c r="AR59" i="18"/>
  <c r="AR60" i="18"/>
  <c r="AR61" i="18"/>
  <c r="AR62" i="18"/>
  <c r="AR63" i="18"/>
  <c r="AR64" i="18"/>
  <c r="AR65" i="18"/>
  <c r="AR66" i="18"/>
  <c r="AR67" i="18"/>
  <c r="AR68" i="18"/>
  <c r="AR69" i="18"/>
  <c r="AR70" i="18"/>
  <c r="AR71" i="18"/>
  <c r="AR72" i="18"/>
  <c r="AR73" i="18"/>
  <c r="AR74" i="18"/>
  <c r="AR75" i="18"/>
  <c r="AR76" i="18"/>
  <c r="AR77" i="18"/>
  <c r="AR78" i="18"/>
  <c r="AR79" i="18"/>
  <c r="AR80" i="18"/>
  <c r="AR81" i="18"/>
  <c r="AR82" i="18"/>
  <c r="AR83" i="18"/>
  <c r="AR84" i="18"/>
  <c r="AR85" i="18"/>
  <c r="AR86" i="18"/>
  <c r="AR87" i="18"/>
  <c r="AR88" i="18"/>
  <c r="AR89" i="18"/>
  <c r="AR90" i="18"/>
  <c r="AR91" i="18"/>
  <c r="AR92" i="18"/>
  <c r="AR93" i="18"/>
  <c r="AR94" i="18"/>
  <c r="AR95" i="18"/>
  <c r="AR96" i="18"/>
  <c r="AR97" i="18"/>
  <c r="AR98" i="18"/>
  <c r="AR99" i="18"/>
  <c r="AR100" i="18"/>
  <c r="AR101" i="18"/>
  <c r="AR102" i="18"/>
  <c r="AR103" i="18"/>
  <c r="AR104" i="18"/>
  <c r="AR105" i="18"/>
  <c r="AR106" i="18"/>
  <c r="AR107" i="18"/>
  <c r="AR108" i="18"/>
  <c r="AR109" i="18"/>
  <c r="AR110" i="18"/>
  <c r="AR111" i="18"/>
  <c r="AR112" i="18"/>
  <c r="AR113" i="18"/>
  <c r="AR114" i="18"/>
  <c r="AR115" i="18"/>
  <c r="AR116" i="18"/>
  <c r="AR117" i="18"/>
  <c r="AR118" i="18"/>
  <c r="AR119" i="18"/>
  <c r="AR120" i="18"/>
  <c r="AR121" i="18"/>
  <c r="AR122" i="18"/>
  <c r="AR123" i="18"/>
  <c r="AR124" i="18"/>
  <c r="AR125" i="18"/>
  <c r="AR126" i="18"/>
  <c r="AR127" i="18"/>
  <c r="AR128" i="18"/>
  <c r="AR129" i="18"/>
  <c r="AR130" i="18"/>
  <c r="AR131" i="18"/>
  <c r="AR132" i="18"/>
  <c r="AR133" i="18"/>
  <c r="AR134" i="18"/>
  <c r="AR135" i="18"/>
  <c r="AR136" i="18"/>
  <c r="AR137" i="18"/>
  <c r="AR138" i="18"/>
  <c r="AR139" i="18"/>
  <c r="AR140" i="18"/>
  <c r="AR141" i="18"/>
  <c r="AR142" i="18"/>
  <c r="AR143" i="18"/>
  <c r="AR144" i="18"/>
  <c r="AR145" i="18"/>
  <c r="AR146" i="18"/>
  <c r="AR147" i="18"/>
  <c r="AR148" i="18"/>
  <c r="AR149" i="18"/>
  <c r="AR150" i="18"/>
  <c r="AR151" i="18"/>
  <c r="AR152" i="18"/>
  <c r="AR153" i="18"/>
  <c r="AR154" i="18"/>
  <c r="AR155" i="18"/>
  <c r="AR156" i="18"/>
  <c r="AR157" i="18"/>
  <c r="AR158" i="18"/>
  <c r="AR159" i="18"/>
  <c r="AR160" i="18"/>
  <c r="AR161" i="18"/>
  <c r="AR162" i="18"/>
  <c r="AR163" i="18"/>
  <c r="AR164" i="18"/>
  <c r="AR165" i="18"/>
  <c r="AR166" i="18"/>
  <c r="AR167" i="18"/>
  <c r="AR168" i="18"/>
  <c r="AR169" i="18"/>
  <c r="AR170" i="18"/>
  <c r="AR171" i="18"/>
  <c r="AR172" i="18"/>
  <c r="AR173" i="18"/>
  <c r="AR174" i="18"/>
  <c r="AR175" i="18"/>
  <c r="AR176" i="18"/>
  <c r="AR177" i="18"/>
  <c r="AR178" i="18"/>
  <c r="AR179" i="18"/>
  <c r="AR180" i="18"/>
  <c r="AR181" i="18"/>
  <c r="AR182" i="18"/>
  <c r="AR183" i="18"/>
  <c r="AR184" i="18"/>
  <c r="AR185" i="18"/>
  <c r="AR186" i="18"/>
  <c r="AR187" i="18"/>
  <c r="AR188" i="18"/>
  <c r="AR189" i="18"/>
  <c r="AR190" i="18"/>
  <c r="AR191" i="18"/>
  <c r="AR192" i="18"/>
  <c r="AR193" i="18"/>
  <c r="AR194" i="18"/>
  <c r="AR195" i="18"/>
  <c r="AR196" i="18"/>
  <c r="AR197" i="18"/>
  <c r="AR198" i="18"/>
  <c r="AR199" i="18"/>
  <c r="AR200" i="18"/>
  <c r="AR201" i="18"/>
  <c r="AR202" i="18"/>
  <c r="AR203" i="18"/>
  <c r="AR204" i="18"/>
  <c r="AR205" i="18"/>
  <c r="AR206" i="18"/>
  <c r="AR207" i="18"/>
  <c r="AR208" i="18"/>
  <c r="AR209" i="18"/>
  <c r="AR210" i="18"/>
  <c r="AR211" i="18"/>
  <c r="AR212" i="18"/>
  <c r="AR213" i="18"/>
  <c r="AR214" i="18"/>
  <c r="AR215" i="18"/>
  <c r="AR216" i="18"/>
  <c r="AR217" i="18"/>
  <c r="AR218" i="18"/>
  <c r="AR219" i="18"/>
  <c r="AR220" i="18"/>
  <c r="AR221" i="18"/>
  <c r="AR222" i="18"/>
  <c r="AR223" i="18"/>
  <c r="AR224" i="18"/>
  <c r="AR225" i="18"/>
  <c r="AR226" i="18"/>
  <c r="AR227" i="18"/>
  <c r="AR228" i="18"/>
  <c r="AR229" i="18"/>
  <c r="AR230" i="18"/>
  <c r="AR231" i="18"/>
  <c r="AR232" i="18"/>
  <c r="AR233" i="18"/>
  <c r="AR234" i="18"/>
  <c r="AR235" i="18"/>
  <c r="AR236" i="18"/>
  <c r="AR237" i="18"/>
  <c r="AR238" i="18"/>
  <c r="AR239" i="18"/>
  <c r="AR240" i="18"/>
  <c r="AR241" i="18"/>
  <c r="AR242" i="18"/>
  <c r="AR243" i="18"/>
  <c r="AR244" i="18"/>
  <c r="AR245" i="18"/>
  <c r="AR246" i="18"/>
  <c r="AR247" i="18"/>
  <c r="AR248" i="18"/>
  <c r="AR249" i="18"/>
  <c r="AR250" i="18"/>
  <c r="AR251" i="18"/>
  <c r="AR252" i="18"/>
  <c r="AR253" i="18"/>
  <c r="AR254" i="18"/>
  <c r="AR255" i="18"/>
  <c r="AR256" i="18"/>
  <c r="AR257" i="18"/>
  <c r="AR258" i="18"/>
  <c r="AR259" i="18"/>
  <c r="AR260" i="18"/>
  <c r="AR261" i="18"/>
  <c r="AR262" i="18"/>
  <c r="AR263" i="18"/>
  <c r="AR264" i="18"/>
  <c r="AR265" i="18"/>
  <c r="AR266" i="18"/>
  <c r="AR267" i="18"/>
  <c r="AR268" i="18"/>
  <c r="AR269" i="18"/>
  <c r="AR270" i="18"/>
  <c r="AR271" i="18"/>
  <c r="AR272" i="18"/>
  <c r="AR273" i="18"/>
  <c r="AR274" i="18"/>
  <c r="AR275" i="18"/>
  <c r="AR276" i="18"/>
  <c r="AR277" i="18"/>
  <c r="AR278" i="18"/>
  <c r="AR279" i="18"/>
  <c r="AR280" i="18"/>
  <c r="AR281" i="18"/>
  <c r="AR282" i="18"/>
  <c r="AR283" i="18"/>
  <c r="AR284" i="18"/>
  <c r="AR285" i="18"/>
  <c r="AR286" i="18"/>
  <c r="AR287" i="18"/>
  <c r="AR288" i="18"/>
  <c r="AR289" i="18"/>
  <c r="AR290" i="18"/>
  <c r="AR291" i="18"/>
  <c r="AR292" i="18"/>
  <c r="AR293" i="18"/>
  <c r="AR294" i="18"/>
  <c r="AR295" i="18"/>
  <c r="AR296" i="18"/>
  <c r="AR297" i="18"/>
  <c r="AR298" i="18"/>
  <c r="AR299" i="18"/>
  <c r="AR300" i="18"/>
  <c r="AR301" i="18"/>
  <c r="AR302" i="18"/>
  <c r="AR303" i="18"/>
  <c r="AR304" i="18"/>
  <c r="AR305" i="18"/>
  <c r="AR306" i="18"/>
  <c r="AR307" i="18"/>
  <c r="AR308" i="18"/>
  <c r="AR309" i="18"/>
  <c r="AR310" i="18"/>
  <c r="AR311" i="18"/>
  <c r="AR312" i="18"/>
  <c r="AR313" i="18"/>
  <c r="AR314" i="18"/>
  <c r="AR315" i="18"/>
  <c r="AR316" i="18"/>
  <c r="AR317" i="18"/>
  <c r="AR318" i="18"/>
  <c r="AR319" i="18"/>
  <c r="AR320" i="18"/>
  <c r="AR321" i="18"/>
  <c r="AR322" i="18"/>
  <c r="AR323" i="18"/>
  <c r="AR324" i="18"/>
  <c r="AR325" i="18"/>
  <c r="AR326" i="18"/>
  <c r="AR327" i="18"/>
  <c r="AR328" i="18"/>
  <c r="AR329" i="18"/>
  <c r="AR330" i="18"/>
  <c r="AR331" i="18"/>
  <c r="AR332" i="18"/>
  <c r="AR333" i="18"/>
  <c r="AR334" i="18"/>
  <c r="AR335" i="18"/>
  <c r="AR336" i="18"/>
  <c r="AR11" i="18"/>
  <c r="AB12" i="18"/>
  <c r="AB13" i="18"/>
  <c r="AB14" i="18"/>
  <c r="AB15" i="18"/>
  <c r="AB16" i="18"/>
  <c r="AB17" i="18"/>
  <c r="AB18" i="18"/>
  <c r="AB19" i="18"/>
  <c r="AB20" i="18"/>
  <c r="AB21" i="18"/>
  <c r="AB22" i="18"/>
  <c r="AB23" i="18"/>
  <c r="AB24" i="18"/>
  <c r="AB25" i="18"/>
  <c r="AB26" i="18"/>
  <c r="AB27" i="18"/>
  <c r="AB28" i="18"/>
  <c r="AB29" i="18"/>
  <c r="AB30" i="18"/>
  <c r="AB31" i="18"/>
  <c r="AB32" i="18"/>
  <c r="AB33" i="18"/>
  <c r="AB34" i="18"/>
  <c r="AB35" i="18"/>
  <c r="AB36" i="18"/>
  <c r="AB37" i="18"/>
  <c r="AB38" i="18"/>
  <c r="AB39" i="18"/>
  <c r="AB40" i="18"/>
  <c r="AB41" i="18"/>
  <c r="AB42" i="18"/>
  <c r="AB43" i="18"/>
  <c r="AB44" i="18"/>
  <c r="AB45" i="18"/>
  <c r="AB46" i="18"/>
  <c r="AB47" i="18"/>
  <c r="AB48" i="18"/>
  <c r="AB49" i="18"/>
  <c r="AB50" i="18"/>
  <c r="AB51" i="18"/>
  <c r="AB52" i="18"/>
  <c r="AB53" i="18"/>
  <c r="AB54" i="18"/>
  <c r="AB55" i="18"/>
  <c r="AB56" i="18"/>
  <c r="AB57" i="18"/>
  <c r="AB58" i="18"/>
  <c r="AB59" i="18"/>
  <c r="AB60" i="18"/>
  <c r="AB61" i="18"/>
  <c r="AB62" i="18"/>
  <c r="AB63" i="18"/>
  <c r="AB64" i="18"/>
  <c r="AB65" i="18"/>
  <c r="AB66" i="18"/>
  <c r="AB67" i="18"/>
  <c r="AB68" i="18"/>
  <c r="AB69" i="18"/>
  <c r="AB70" i="18"/>
  <c r="AB71" i="18"/>
  <c r="AB72" i="18"/>
  <c r="AB73" i="18"/>
  <c r="AB74" i="18"/>
  <c r="AB75" i="18"/>
  <c r="AB76" i="18"/>
  <c r="AB77" i="18"/>
  <c r="AB78" i="18"/>
  <c r="AB79" i="18"/>
  <c r="AB80" i="18"/>
  <c r="AB81" i="18"/>
  <c r="AB82" i="18"/>
  <c r="AB83" i="18"/>
  <c r="AB84" i="18"/>
  <c r="AB85" i="18"/>
  <c r="AB86" i="18"/>
  <c r="AB87" i="18"/>
  <c r="AB88" i="18"/>
  <c r="AB89" i="18"/>
  <c r="AB90" i="18"/>
  <c r="AB91" i="18"/>
  <c r="AB92" i="18"/>
  <c r="AB93" i="18"/>
  <c r="AB94" i="18"/>
  <c r="AB95" i="18"/>
  <c r="AB96" i="18"/>
  <c r="AB97" i="18"/>
  <c r="AB98" i="18"/>
  <c r="AB99" i="18"/>
  <c r="AB100" i="18"/>
  <c r="AB101" i="18"/>
  <c r="AB102" i="18"/>
  <c r="AB103" i="18"/>
  <c r="AB104" i="18"/>
  <c r="AB105" i="18"/>
  <c r="AB106" i="18"/>
  <c r="AB107" i="18"/>
  <c r="AB108" i="18"/>
  <c r="AB109" i="18"/>
  <c r="AB110" i="18"/>
  <c r="AB111" i="18"/>
  <c r="AB112" i="18"/>
  <c r="AB113" i="18"/>
  <c r="AB114" i="18"/>
  <c r="AB115" i="18"/>
  <c r="AB116" i="18"/>
  <c r="AB117" i="18"/>
  <c r="AB118" i="18"/>
  <c r="AB119" i="18"/>
  <c r="AB120" i="18"/>
  <c r="AB121" i="18"/>
  <c r="AB122" i="18"/>
  <c r="AB123" i="18"/>
  <c r="AB124" i="18"/>
  <c r="AB125" i="18"/>
  <c r="AB126" i="18"/>
  <c r="AB127" i="18"/>
  <c r="AB128" i="18"/>
  <c r="AB129" i="18"/>
  <c r="AB130" i="18"/>
  <c r="AB131" i="18"/>
  <c r="AB132" i="18"/>
  <c r="AB133" i="18"/>
  <c r="AB134" i="18"/>
  <c r="AB135" i="18"/>
  <c r="AB136" i="18"/>
  <c r="AB137" i="18"/>
  <c r="AB138" i="18"/>
  <c r="AB139" i="18"/>
  <c r="AB140" i="18"/>
  <c r="AB141" i="18"/>
  <c r="AB142" i="18"/>
  <c r="AB143" i="18"/>
  <c r="AB144" i="18"/>
  <c r="AB145" i="18"/>
  <c r="AB146" i="18"/>
  <c r="AB147" i="18"/>
  <c r="AB148" i="18"/>
  <c r="AB149" i="18"/>
  <c r="AB150" i="18"/>
  <c r="AB151" i="18"/>
  <c r="AB152" i="18"/>
  <c r="AB153" i="18"/>
  <c r="AB154" i="18"/>
  <c r="AB155" i="18"/>
  <c r="AB156" i="18"/>
  <c r="AB157" i="18"/>
  <c r="AB158" i="18"/>
  <c r="AB159" i="18"/>
  <c r="AB160" i="18"/>
  <c r="AB161" i="18"/>
  <c r="AB162" i="18"/>
  <c r="AB163" i="18"/>
  <c r="AB164" i="18"/>
  <c r="AB165" i="18"/>
  <c r="AB166" i="18"/>
  <c r="AB167" i="18"/>
  <c r="AB168" i="18"/>
  <c r="AB169" i="18"/>
  <c r="AB170" i="18"/>
  <c r="AB171" i="18"/>
  <c r="AB172" i="18"/>
  <c r="AB173" i="18"/>
  <c r="AB174" i="18"/>
  <c r="AB175" i="18"/>
  <c r="AB176" i="18"/>
  <c r="AB177" i="18"/>
  <c r="AB178" i="18"/>
  <c r="AB179" i="18"/>
  <c r="AB180" i="18"/>
  <c r="AB181" i="18"/>
  <c r="AB182" i="18"/>
  <c r="AB183" i="18"/>
  <c r="AB184" i="18"/>
  <c r="AB185" i="18"/>
  <c r="AB186" i="18"/>
  <c r="AB187" i="18"/>
  <c r="AB188" i="18"/>
  <c r="AB189" i="18"/>
  <c r="AB190" i="18"/>
  <c r="AB191" i="18"/>
  <c r="AB192" i="18"/>
  <c r="AB193" i="18"/>
  <c r="AB194" i="18"/>
  <c r="AB195" i="18"/>
  <c r="AB196" i="18"/>
  <c r="AB197" i="18"/>
  <c r="AB198" i="18"/>
  <c r="AB199" i="18"/>
  <c r="AB200" i="18"/>
  <c r="AB201" i="18"/>
  <c r="AB202" i="18"/>
  <c r="AB203" i="18"/>
  <c r="AB204" i="18"/>
  <c r="AB205" i="18"/>
  <c r="AB206" i="18"/>
  <c r="AB207" i="18"/>
  <c r="AB208" i="18"/>
  <c r="AB209" i="18"/>
  <c r="AB210" i="18"/>
  <c r="AB211" i="18"/>
  <c r="AB212" i="18"/>
  <c r="AB213" i="18"/>
  <c r="AB214" i="18"/>
  <c r="AB215" i="18"/>
  <c r="AB216" i="18"/>
  <c r="AB217" i="18"/>
  <c r="AB218" i="18"/>
  <c r="AB219" i="18"/>
  <c r="AB220" i="18"/>
  <c r="AB221" i="18"/>
  <c r="AB222" i="18"/>
  <c r="AB223" i="18"/>
  <c r="AB224" i="18"/>
  <c r="AB225" i="18"/>
  <c r="AB226" i="18"/>
  <c r="AB227" i="18"/>
  <c r="AB228" i="18"/>
  <c r="AB229" i="18"/>
  <c r="AB230" i="18"/>
  <c r="AB231" i="18"/>
  <c r="AB232" i="18"/>
  <c r="AB233" i="18"/>
  <c r="AB234" i="18"/>
  <c r="AB235" i="18"/>
  <c r="AB236" i="18"/>
  <c r="AB237" i="18"/>
  <c r="AB238" i="18"/>
  <c r="AB239" i="18"/>
  <c r="AB240" i="18"/>
  <c r="AB241" i="18"/>
  <c r="AB242" i="18"/>
  <c r="AB243" i="18"/>
  <c r="AB244" i="18"/>
  <c r="AB245" i="18"/>
  <c r="AB246" i="18"/>
  <c r="AB247" i="18"/>
  <c r="AB248" i="18"/>
  <c r="AB249" i="18"/>
  <c r="AB250" i="18"/>
  <c r="AB251" i="18"/>
  <c r="AB252" i="18"/>
  <c r="AB253" i="18"/>
  <c r="AB254" i="18"/>
  <c r="AB255" i="18"/>
  <c r="AB256" i="18"/>
  <c r="AB257" i="18"/>
  <c r="AB258" i="18"/>
  <c r="AB259" i="18"/>
  <c r="AB260" i="18"/>
  <c r="AB261" i="18"/>
  <c r="AB262" i="18"/>
  <c r="AB263" i="18"/>
  <c r="AB264" i="18"/>
  <c r="AB265" i="18"/>
  <c r="AB266" i="18"/>
  <c r="AB267" i="18"/>
  <c r="AB268" i="18"/>
  <c r="AB269" i="18"/>
  <c r="AB270" i="18"/>
  <c r="AB271" i="18"/>
  <c r="AB272" i="18"/>
  <c r="AB273" i="18"/>
  <c r="AB274" i="18"/>
  <c r="AB275" i="18"/>
  <c r="AB276" i="18"/>
  <c r="AB277" i="18"/>
  <c r="AB278" i="18"/>
  <c r="AB279" i="18"/>
  <c r="AB280" i="18"/>
  <c r="AB281" i="18"/>
  <c r="AB282" i="18"/>
  <c r="AB283" i="18"/>
  <c r="AB284" i="18"/>
  <c r="AB285" i="18"/>
  <c r="AB286" i="18"/>
  <c r="AB287" i="18"/>
  <c r="AB288" i="18"/>
  <c r="AB289" i="18"/>
  <c r="AB290" i="18"/>
  <c r="AB291" i="18"/>
  <c r="AB292" i="18"/>
  <c r="AB293" i="18"/>
  <c r="AB294" i="18"/>
  <c r="AB295" i="18"/>
  <c r="AB296" i="18"/>
  <c r="AB297" i="18"/>
  <c r="AB298" i="18"/>
  <c r="AB299" i="18"/>
  <c r="AB300" i="18"/>
  <c r="AB301" i="18"/>
  <c r="AB302" i="18"/>
  <c r="AB303" i="18"/>
  <c r="AB304" i="18"/>
  <c r="AB305" i="18"/>
  <c r="AB306" i="18"/>
  <c r="AB307" i="18"/>
  <c r="AB308" i="18"/>
  <c r="AB309" i="18"/>
  <c r="AB310" i="18"/>
  <c r="AB311" i="18"/>
  <c r="AB312" i="18"/>
  <c r="AB313" i="18"/>
  <c r="AB314" i="18"/>
  <c r="AB315" i="18"/>
  <c r="AB316" i="18"/>
  <c r="AB317" i="18"/>
  <c r="AB318" i="18"/>
  <c r="AB319" i="18"/>
  <c r="AB320" i="18"/>
  <c r="AB321" i="18"/>
  <c r="AB322" i="18"/>
  <c r="AB323" i="18"/>
  <c r="AB324" i="18"/>
  <c r="AB325" i="18"/>
  <c r="AB326" i="18"/>
  <c r="AB327" i="18"/>
  <c r="AB328" i="18"/>
  <c r="AB329" i="18"/>
  <c r="AB330" i="18"/>
  <c r="AB331" i="18"/>
  <c r="AB332" i="18"/>
  <c r="AB333" i="18"/>
  <c r="AB334" i="18"/>
  <c r="AB335" i="18"/>
  <c r="AB336" i="18"/>
  <c r="AB11" i="18"/>
  <c r="L375" i="18"/>
  <c r="L374" i="18"/>
  <c r="L373" i="18"/>
  <c r="L372" i="18"/>
  <c r="L371" i="18"/>
  <c r="L370" i="18"/>
  <c r="L369" i="18"/>
  <c r="L368" i="18"/>
  <c r="L367" i="18"/>
  <c r="L366" i="18"/>
  <c r="L365" i="18"/>
  <c r="L364" i="18"/>
  <c r="L363" i="18"/>
  <c r="L362" i="18"/>
  <c r="L361" i="18"/>
  <c r="L360" i="18"/>
  <c r="L359" i="18"/>
  <c r="L358" i="18"/>
  <c r="L357" i="18"/>
  <c r="L356" i="18"/>
  <c r="L355" i="18"/>
  <c r="L354" i="18"/>
  <c r="L353" i="18"/>
  <c r="L352" i="18"/>
  <c r="L351" i="18"/>
  <c r="L350" i="18"/>
  <c r="L349" i="18"/>
  <c r="L12" i="18"/>
  <c r="L13" i="18"/>
  <c r="L14" i="18"/>
  <c r="L15" i="18"/>
  <c r="L16" i="18"/>
  <c r="L17" i="18"/>
  <c r="L18" i="18"/>
  <c r="L19" i="18"/>
  <c r="L20" i="18"/>
  <c r="L21" i="18"/>
  <c r="L22" i="18"/>
  <c r="L23" i="18"/>
  <c r="L24" i="18"/>
  <c r="L25" i="18"/>
  <c r="L26" i="18"/>
  <c r="L27" i="18"/>
  <c r="L28" i="18"/>
  <c r="L29" i="18"/>
  <c r="L30" i="18"/>
  <c r="L31" i="18"/>
  <c r="L32" i="18"/>
  <c r="L33" i="18"/>
  <c r="L34" i="18"/>
  <c r="L35" i="18"/>
  <c r="L36" i="18"/>
  <c r="L37" i="18"/>
  <c r="L38" i="18"/>
  <c r="L39" i="18"/>
  <c r="L40" i="18"/>
  <c r="L41" i="18"/>
  <c r="L42" i="18"/>
  <c r="L43" i="18"/>
  <c r="L44" i="18"/>
  <c r="L45" i="18"/>
  <c r="L46" i="18"/>
  <c r="L47" i="18"/>
  <c r="L48" i="18"/>
  <c r="L49" i="18"/>
  <c r="L50" i="18"/>
  <c r="L51" i="18"/>
  <c r="L52" i="18"/>
  <c r="L53" i="18"/>
  <c r="L54" i="18"/>
  <c r="L55" i="18"/>
  <c r="L56" i="18"/>
  <c r="L57" i="18"/>
  <c r="L58" i="18"/>
  <c r="L59" i="18"/>
  <c r="L60" i="18"/>
  <c r="L61" i="18"/>
  <c r="L62" i="18"/>
  <c r="L63" i="18"/>
  <c r="L64" i="18"/>
  <c r="L65"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3" i="18"/>
  <c r="L94" i="18"/>
  <c r="L95" i="18"/>
  <c r="L96" i="18"/>
  <c r="L97" i="18"/>
  <c r="L98" i="18"/>
  <c r="L99" i="18"/>
  <c r="L100" i="18"/>
  <c r="L101" i="18"/>
  <c r="L102" i="18"/>
  <c r="L103" i="18"/>
  <c r="L104" i="18"/>
  <c r="L105" i="18"/>
  <c r="L106" i="18"/>
  <c r="L107" i="18"/>
  <c r="L108" i="18"/>
  <c r="L109" i="18"/>
  <c r="L110" i="18"/>
  <c r="L111" i="18"/>
  <c r="L112" i="18"/>
  <c r="L113" i="18"/>
  <c r="L114" i="18"/>
  <c r="L115" i="18"/>
  <c r="L116" i="18"/>
  <c r="L117" i="18"/>
  <c r="L118" i="18"/>
  <c r="L119" i="18"/>
  <c r="L120" i="18"/>
  <c r="L121" i="18"/>
  <c r="L122" i="18"/>
  <c r="L123" i="18"/>
  <c r="L124" i="18"/>
  <c r="L125" i="18"/>
  <c r="L126" i="18"/>
  <c r="L127" i="18"/>
  <c r="L128" i="18"/>
  <c r="L129" i="18"/>
  <c r="L130" i="18"/>
  <c r="L131" i="18"/>
  <c r="L132" i="18"/>
  <c r="L133" i="18"/>
  <c r="L134" i="18"/>
  <c r="L135" i="18"/>
  <c r="L136" i="18"/>
  <c r="L137" i="18"/>
  <c r="L138" i="18"/>
  <c r="L139" i="18"/>
  <c r="L140" i="18"/>
  <c r="L141" i="18"/>
  <c r="L142" i="18"/>
  <c r="L143" i="18"/>
  <c r="L144" i="18"/>
  <c r="L145" i="18"/>
  <c r="L146" i="18"/>
  <c r="L147" i="18"/>
  <c r="L148" i="18"/>
  <c r="L149" i="18"/>
  <c r="L150" i="18"/>
  <c r="L151" i="18"/>
  <c r="L152" i="18"/>
  <c r="L153" i="18"/>
  <c r="L154" i="18"/>
  <c r="L155" i="18"/>
  <c r="L156" i="18"/>
  <c r="L157" i="18"/>
  <c r="L158" i="18"/>
  <c r="L159" i="18"/>
  <c r="L160" i="18"/>
  <c r="L161" i="18"/>
  <c r="L162" i="18"/>
  <c r="L163" i="18"/>
  <c r="L164" i="18"/>
  <c r="L165" i="18"/>
  <c r="L166" i="18"/>
  <c r="L167" i="18"/>
  <c r="L168" i="18"/>
  <c r="L169" i="18"/>
  <c r="L170" i="18"/>
  <c r="L171" i="18"/>
  <c r="L172" i="18"/>
  <c r="L173" i="18"/>
  <c r="L174" i="18"/>
  <c r="L175" i="18"/>
  <c r="L176" i="18"/>
  <c r="L177" i="18"/>
  <c r="L178" i="18"/>
  <c r="L179" i="18"/>
  <c r="L180" i="18"/>
  <c r="L181" i="18"/>
  <c r="L182" i="18"/>
  <c r="L183" i="18"/>
  <c r="L184" i="18"/>
  <c r="L185" i="18"/>
  <c r="L186" i="18"/>
  <c r="L187" i="18"/>
  <c r="L188" i="18"/>
  <c r="L189" i="18"/>
  <c r="L190" i="18"/>
  <c r="L191" i="18"/>
  <c r="L192" i="18"/>
  <c r="L193" i="18"/>
  <c r="L194" i="18"/>
  <c r="L195" i="18"/>
  <c r="L196" i="18"/>
  <c r="L197" i="18"/>
  <c r="L198" i="18"/>
  <c r="L199" i="18"/>
  <c r="L200" i="18"/>
  <c r="L201" i="18"/>
  <c r="L202" i="18"/>
  <c r="L203" i="18"/>
  <c r="L204" i="18"/>
  <c r="L205" i="18"/>
  <c r="L206" i="18"/>
  <c r="L207" i="18"/>
  <c r="L208" i="18"/>
  <c r="L209" i="18"/>
  <c r="L210" i="18"/>
  <c r="L211" i="18"/>
  <c r="L212" i="18"/>
  <c r="L213" i="18"/>
  <c r="L214" i="18"/>
  <c r="L215" i="18"/>
  <c r="L216" i="18"/>
  <c r="L217" i="18"/>
  <c r="L218" i="18"/>
  <c r="L219" i="18"/>
  <c r="L220" i="18"/>
  <c r="L221" i="18"/>
  <c r="L222" i="18"/>
  <c r="L223" i="18"/>
  <c r="L224" i="18"/>
  <c r="L225" i="18"/>
  <c r="L226" i="18"/>
  <c r="L227" i="18"/>
  <c r="L228" i="18"/>
  <c r="L229" i="18"/>
  <c r="L230" i="18"/>
  <c r="L231" i="18"/>
  <c r="L232" i="18"/>
  <c r="L233" i="18"/>
  <c r="L234" i="18"/>
  <c r="L235" i="18"/>
  <c r="L236" i="18"/>
  <c r="L237" i="18"/>
  <c r="L238" i="18"/>
  <c r="L239" i="18"/>
  <c r="L240" i="18"/>
  <c r="L241" i="18"/>
  <c r="L242" i="18"/>
  <c r="L243" i="18"/>
  <c r="L244" i="18"/>
  <c r="L245" i="18"/>
  <c r="L246" i="18"/>
  <c r="L247" i="18"/>
  <c r="L248" i="18"/>
  <c r="L249" i="18"/>
  <c r="L250" i="18"/>
  <c r="L251" i="18"/>
  <c r="L252" i="18"/>
  <c r="L253" i="18"/>
  <c r="L254" i="18"/>
  <c r="L255" i="18"/>
  <c r="L256" i="18"/>
  <c r="L257" i="18"/>
  <c r="L258" i="18"/>
  <c r="L259" i="18"/>
  <c r="L260" i="18"/>
  <c r="L261" i="18"/>
  <c r="L262" i="18"/>
  <c r="L263" i="18"/>
  <c r="L264" i="18"/>
  <c r="L265" i="18"/>
  <c r="L266" i="18"/>
  <c r="L267" i="18"/>
  <c r="L268" i="18"/>
  <c r="L269" i="18"/>
  <c r="L270" i="18"/>
  <c r="L271" i="18"/>
  <c r="L272" i="18"/>
  <c r="L273" i="18"/>
  <c r="L274" i="18"/>
  <c r="L275" i="18"/>
  <c r="L276" i="18"/>
  <c r="L277" i="18"/>
  <c r="L278" i="18"/>
  <c r="L279" i="18"/>
  <c r="L280" i="18"/>
  <c r="L281" i="18"/>
  <c r="L282" i="18"/>
  <c r="L283" i="18"/>
  <c r="L284" i="18"/>
  <c r="L285" i="18"/>
  <c r="L286" i="18"/>
  <c r="L287" i="18"/>
  <c r="L288" i="18"/>
  <c r="L289" i="18"/>
  <c r="L290" i="18"/>
  <c r="L291" i="18"/>
  <c r="L292" i="18"/>
  <c r="L293" i="18"/>
  <c r="L294" i="18"/>
  <c r="L295" i="18"/>
  <c r="L296" i="18"/>
  <c r="L297" i="18"/>
  <c r="L298" i="18"/>
  <c r="L299" i="18"/>
  <c r="L300" i="18"/>
  <c r="L301" i="18"/>
  <c r="L302" i="18"/>
  <c r="L303" i="18"/>
  <c r="L304" i="18"/>
  <c r="L305" i="18"/>
  <c r="L306" i="18"/>
  <c r="L307" i="18"/>
  <c r="L308" i="18"/>
  <c r="L309" i="18"/>
  <c r="L310" i="18"/>
  <c r="L311" i="18"/>
  <c r="L312" i="18"/>
  <c r="L313" i="18"/>
  <c r="L314" i="18"/>
  <c r="L315" i="18"/>
  <c r="L316" i="18"/>
  <c r="L317" i="18"/>
  <c r="L318" i="18"/>
  <c r="L319" i="18"/>
  <c r="L320" i="18"/>
  <c r="L321" i="18"/>
  <c r="L322" i="18"/>
  <c r="L323" i="18"/>
  <c r="L324" i="18"/>
  <c r="L325" i="18"/>
  <c r="L326" i="18"/>
  <c r="L327" i="18"/>
  <c r="L328" i="18"/>
  <c r="L329" i="18"/>
  <c r="L330" i="18"/>
  <c r="L331" i="18"/>
  <c r="L332" i="18"/>
  <c r="L333" i="18"/>
  <c r="L334" i="18"/>
  <c r="L335" i="18"/>
  <c r="L336" i="18"/>
  <c r="L11" i="18"/>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7" i="25"/>
  <c r="G108" i="25"/>
  <c r="G109" i="25"/>
  <c r="G110" i="25"/>
  <c r="G111" i="25"/>
  <c r="G112" i="25"/>
  <c r="G113" i="25"/>
  <c r="G114" i="25"/>
  <c r="G115" i="25"/>
  <c r="G119" i="25"/>
  <c r="G120" i="25"/>
  <c r="G121" i="25"/>
  <c r="G122" i="25"/>
  <c r="G126" i="25"/>
  <c r="G127" i="25"/>
  <c r="G128" i="25"/>
  <c r="G132" i="25"/>
  <c r="G133" i="25"/>
  <c r="G134" i="25"/>
  <c r="G135" i="25"/>
  <c r="G139" i="25"/>
  <c r="G140" i="25"/>
  <c r="G141" i="25"/>
  <c r="G142" i="25"/>
  <c r="G143" i="25"/>
  <c r="G144" i="25"/>
  <c r="G148" i="25"/>
  <c r="G149" i="25"/>
  <c r="G150" i="25"/>
  <c r="G151" i="25"/>
  <c r="G162" i="25"/>
  <c r="G163" i="25"/>
  <c r="G164" i="25"/>
  <c r="G168" i="25"/>
  <c r="G169" i="25"/>
  <c r="G170" i="25"/>
  <c r="G171" i="25"/>
  <c r="G192" i="25"/>
  <c r="G193" i="25"/>
  <c r="G194" i="25"/>
  <c r="G195" i="25"/>
  <c r="G196" i="25"/>
  <c r="G200" i="25"/>
  <c r="G201" i="25"/>
  <c r="G202" i="25"/>
  <c r="G203" i="25"/>
  <c r="G204" i="25"/>
  <c r="G205" i="25"/>
  <c r="G206" i="25"/>
  <c r="G210" i="25"/>
  <c r="G211" i="25"/>
  <c r="G212" i="25"/>
  <c r="G213" i="25"/>
  <c r="G214" i="25"/>
  <c r="G215" i="25"/>
  <c r="G216" i="25"/>
  <c r="G220" i="25"/>
  <c r="G221" i="25"/>
  <c r="G222" i="25"/>
  <c r="G223" i="25"/>
  <c r="G224" i="25"/>
  <c r="G237" i="25"/>
  <c r="G238" i="25"/>
  <c r="G239" i="25"/>
  <c r="G240" i="25"/>
  <c r="G244" i="25"/>
  <c r="G245" i="25"/>
  <c r="G246" i="25"/>
  <c r="G247" i="25"/>
  <c r="G248" i="25"/>
  <c r="G249" i="25"/>
  <c r="G250" i="25"/>
  <c r="G251" i="25"/>
  <c r="G252" i="25"/>
  <c r="G253" i="25"/>
  <c r="G254" i="25"/>
  <c r="G258" i="25"/>
  <c r="G259" i="25"/>
  <c r="G260" i="25"/>
  <c r="G261" i="25"/>
  <c r="G262" i="25"/>
  <c r="G266" i="25"/>
  <c r="G267" i="25"/>
  <c r="G268" i="25"/>
  <c r="G269" i="25"/>
  <c r="G270" i="25"/>
  <c r="G271" i="25"/>
  <c r="G272" i="25"/>
  <c r="G273" i="25"/>
  <c r="G274" i="25"/>
  <c r="G275" i="25"/>
  <c r="G279" i="25"/>
  <c r="G280" i="25"/>
  <c r="G281" i="25"/>
  <c r="G282" i="25"/>
  <c r="G283" i="25"/>
  <c r="G284" i="25"/>
  <c r="G285" i="25"/>
  <c r="G286" i="25"/>
  <c r="G287" i="25"/>
  <c r="G291" i="25"/>
  <c r="G292" i="25"/>
  <c r="G293" i="25"/>
  <c r="G294" i="25"/>
  <c r="G295" i="25"/>
  <c r="G296" i="25"/>
  <c r="G297" i="25"/>
  <c r="G298" i="25"/>
  <c r="G299" i="25"/>
  <c r="G300" i="25"/>
  <c r="G301" i="25"/>
  <c r="G305" i="25"/>
  <c r="G306" i="25"/>
  <c r="G307" i="25"/>
  <c r="G308" i="25"/>
  <c r="G309" i="25"/>
  <c r="G310" i="25"/>
  <c r="G311" i="25"/>
  <c r="G312" i="25"/>
  <c r="G313" i="25"/>
  <c r="G314" i="25"/>
  <c r="G315" i="25"/>
  <c r="G319" i="25"/>
  <c r="G320" i="25"/>
  <c r="G321" i="25"/>
  <c r="G322" i="25"/>
  <c r="G323" i="25"/>
  <c r="G324" i="25"/>
  <c r="G328" i="25"/>
  <c r="G329" i="25"/>
  <c r="G330" i="25"/>
  <c r="G331" i="25"/>
  <c r="G332" i="25"/>
  <c r="G333" i="25"/>
  <c r="G337" i="25"/>
  <c r="G338" i="25"/>
  <c r="G339" i="25"/>
  <c r="G340" i="25"/>
  <c r="G341" i="25"/>
  <c r="G342" i="25"/>
  <c r="G346" i="25"/>
  <c r="G347" i="25"/>
  <c r="G348" i="25"/>
  <c r="G349" i="25"/>
  <c r="G350" i="25"/>
  <c r="G351" i="25"/>
  <c r="G363" i="25"/>
  <c r="G364" i="25"/>
  <c r="G365" i="25"/>
  <c r="G366" i="25"/>
  <c r="G367" i="25"/>
  <c r="G368" i="25"/>
  <c r="G372" i="25"/>
  <c r="G373" i="25"/>
  <c r="G374" i="25"/>
  <c r="G375" i="25"/>
  <c r="G376" i="25"/>
  <c r="G377" i="25"/>
  <c r="G381" i="25"/>
  <c r="G382" i="25"/>
  <c r="G383" i="25"/>
  <c r="G384" i="25"/>
  <c r="G395" i="25"/>
  <c r="G396" i="25"/>
  <c r="G397" i="25"/>
  <c r="G398" i="25"/>
  <c r="G402" i="25"/>
  <c r="G403" i="25"/>
  <c r="G404" i="25"/>
  <c r="G405" i="25"/>
  <c r="G406" i="25"/>
  <c r="G407" i="25"/>
  <c r="G408" i="25"/>
  <c r="G412" i="25"/>
  <c r="G413" i="25"/>
  <c r="G414" i="25"/>
  <c r="G415" i="25"/>
  <c r="G416" i="25"/>
  <c r="G417" i="25"/>
  <c r="G421" i="25"/>
  <c r="G422" i="25"/>
  <c r="G423" i="25"/>
  <c r="G424" i="25"/>
  <c r="G425" i="25"/>
  <c r="G426" i="25"/>
  <c r="G427" i="25"/>
  <c r="G428" i="25"/>
  <c r="G429" i="25"/>
  <c r="G430" i="25"/>
  <c r="G434" i="25"/>
  <c r="G435" i="25"/>
  <c r="G436" i="25"/>
  <c r="G437" i="25"/>
  <c r="G446" i="25"/>
  <c r="G441" i="25"/>
  <c r="G442" i="25"/>
  <c r="G443" i="25"/>
  <c r="G444" i="25"/>
  <c r="G445" i="25"/>
  <c r="G456" i="25"/>
  <c r="G457" i="25"/>
  <c r="G458" i="25"/>
  <c r="G459" i="25"/>
  <c r="G460" i="25"/>
  <c r="G455" i="25"/>
  <c r="G440" i="25"/>
  <c r="G433" i="25"/>
  <c r="G420" i="25"/>
  <c r="G411" i="25"/>
  <c r="G401" i="25"/>
  <c r="G394" i="25"/>
  <c r="G380" i="25"/>
  <c r="G371" i="25"/>
  <c r="G362" i="25"/>
  <c r="G345" i="25"/>
  <c r="G336" i="25"/>
  <c r="G327" i="25"/>
  <c r="G318" i="25"/>
  <c r="G304" i="25"/>
  <c r="G290" i="25"/>
  <c r="G278" i="25"/>
  <c r="G265" i="25"/>
  <c r="G257" i="25"/>
  <c r="G243" i="25"/>
  <c r="G236" i="25"/>
  <c r="G219" i="25"/>
  <c r="G209" i="25"/>
  <c r="G199" i="25"/>
  <c r="G191" i="25"/>
  <c r="H182" i="25"/>
  <c r="G182" i="25"/>
  <c r="H174" i="25"/>
  <c r="G174" i="25"/>
  <c r="G167" i="25"/>
  <c r="G161" i="25"/>
  <c r="H156" i="25"/>
  <c r="G156" i="25"/>
  <c r="G147" i="25"/>
  <c r="G138" i="25"/>
  <c r="G131" i="25"/>
  <c r="G125" i="25"/>
  <c r="G118" i="25"/>
  <c r="G106" i="25"/>
  <c r="G69" i="25"/>
  <c r="G11" i="25"/>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10" i="22"/>
  <c r="G107" i="24"/>
  <c r="G108" i="24"/>
  <c r="G109" i="24"/>
  <c r="G110" i="24"/>
  <c r="G111" i="24"/>
  <c r="G112" i="24"/>
  <c r="G113" i="24"/>
  <c r="G114" i="24"/>
  <c r="G115" i="24"/>
  <c r="G119" i="24"/>
  <c r="G120" i="24"/>
  <c r="G121" i="24"/>
  <c r="G122" i="24"/>
  <c r="G126" i="24"/>
  <c r="G127" i="24"/>
  <c r="G128" i="24"/>
  <c r="G132" i="24"/>
  <c r="G133" i="24"/>
  <c r="G134" i="24"/>
  <c r="G135" i="24"/>
  <c r="G139" i="24"/>
  <c r="G140" i="24"/>
  <c r="G141" i="24"/>
  <c r="G142" i="24"/>
  <c r="G143" i="24"/>
  <c r="G144" i="24"/>
  <c r="G148" i="24"/>
  <c r="G149" i="24"/>
  <c r="G150" i="24"/>
  <c r="G151" i="24"/>
  <c r="G157" i="24"/>
  <c r="G158" i="24"/>
  <c r="G159" i="24"/>
  <c r="G163" i="24"/>
  <c r="G164" i="24"/>
  <c r="G165" i="24"/>
  <c r="G166" i="24"/>
  <c r="G170" i="24"/>
  <c r="G171" i="24"/>
  <c r="G172" i="24"/>
  <c r="G173" i="24"/>
  <c r="G174" i="24"/>
  <c r="G178" i="24"/>
  <c r="G179" i="24"/>
  <c r="G180" i="24"/>
  <c r="G181" i="24"/>
  <c r="G182" i="24"/>
  <c r="G183" i="24"/>
  <c r="G184" i="24"/>
  <c r="G188" i="24"/>
  <c r="G189" i="24"/>
  <c r="G190" i="24"/>
  <c r="G191" i="24"/>
  <c r="G192" i="24"/>
  <c r="G193" i="24"/>
  <c r="G194" i="24"/>
  <c r="G198" i="24"/>
  <c r="G199" i="24"/>
  <c r="G200" i="24"/>
  <c r="G201" i="24"/>
  <c r="G202" i="24"/>
  <c r="G206" i="24"/>
  <c r="G207" i="24"/>
  <c r="G208" i="24"/>
  <c r="G209" i="24"/>
  <c r="G213" i="24"/>
  <c r="G214" i="24"/>
  <c r="G215" i="24"/>
  <c r="G216" i="24"/>
  <c r="G217" i="24"/>
  <c r="G218" i="24"/>
  <c r="G219" i="24"/>
  <c r="G220" i="24"/>
  <c r="G221" i="24"/>
  <c r="G222" i="24"/>
  <c r="G223" i="24"/>
  <c r="G227" i="24"/>
  <c r="G228" i="24"/>
  <c r="G229" i="24"/>
  <c r="G230" i="24"/>
  <c r="G231" i="24"/>
  <c r="G235" i="24"/>
  <c r="G236" i="24"/>
  <c r="G237" i="24"/>
  <c r="G238" i="24"/>
  <c r="G239" i="24"/>
  <c r="G240" i="24"/>
  <c r="G241" i="24"/>
  <c r="G242" i="24"/>
  <c r="G243" i="24"/>
  <c r="G244" i="24"/>
  <c r="G248" i="24"/>
  <c r="G249" i="24"/>
  <c r="G250" i="24"/>
  <c r="G251" i="24"/>
  <c r="G252" i="24"/>
  <c r="G253" i="24"/>
  <c r="G254" i="24"/>
  <c r="G255" i="24"/>
  <c r="G256" i="24"/>
  <c r="G260" i="24"/>
  <c r="G261" i="24"/>
  <c r="G262" i="24"/>
  <c r="G263" i="24"/>
  <c r="G264" i="24"/>
  <c r="G265" i="24"/>
  <c r="G266" i="24"/>
  <c r="G267" i="24"/>
  <c r="G268" i="24"/>
  <c r="G269" i="24"/>
  <c r="G270" i="24"/>
  <c r="G274" i="24"/>
  <c r="G275" i="24"/>
  <c r="G276" i="24"/>
  <c r="G277" i="24"/>
  <c r="G278" i="24"/>
  <c r="G279" i="24"/>
  <c r="G280" i="24"/>
  <c r="G281" i="24"/>
  <c r="G282" i="24"/>
  <c r="G283" i="24"/>
  <c r="G284" i="24"/>
  <c r="G288" i="24"/>
  <c r="G289" i="24"/>
  <c r="G290" i="24"/>
  <c r="G291" i="24"/>
  <c r="G292" i="24"/>
  <c r="G293" i="24"/>
  <c r="G297" i="24"/>
  <c r="G298" i="24"/>
  <c r="G299" i="24"/>
  <c r="G300" i="24"/>
  <c r="G301" i="24"/>
  <c r="G302" i="24"/>
  <c r="G306" i="24"/>
  <c r="G307" i="24"/>
  <c r="G308" i="24"/>
  <c r="G309" i="24"/>
  <c r="G310" i="24"/>
  <c r="G311" i="24"/>
  <c r="G315" i="24"/>
  <c r="G316" i="24"/>
  <c r="G317" i="24"/>
  <c r="G318" i="24"/>
  <c r="G319" i="24"/>
  <c r="G320" i="24"/>
  <c r="G324" i="24"/>
  <c r="G325" i="24"/>
  <c r="G326" i="24"/>
  <c r="G327" i="24"/>
  <c r="G328" i="24"/>
  <c r="G329" i="24"/>
  <c r="G333" i="24"/>
  <c r="G334" i="24"/>
  <c r="G335" i="24"/>
  <c r="G336" i="24"/>
  <c r="G337" i="24"/>
  <c r="G338" i="24"/>
  <c r="G342" i="24"/>
  <c r="G343" i="24"/>
  <c r="G344" i="24"/>
  <c r="G345" i="24"/>
  <c r="G352" i="24"/>
  <c r="G349" i="24"/>
  <c r="G350" i="24"/>
  <c r="G351" i="24"/>
  <c r="G356" i="24"/>
  <c r="G357" i="24"/>
  <c r="G358" i="24"/>
  <c r="G359" i="24"/>
  <c r="G360" i="24"/>
  <c r="G361" i="24"/>
  <c r="G362" i="24"/>
  <c r="G366" i="24"/>
  <c r="G367" i="24"/>
  <c r="G368" i="24"/>
  <c r="G369" i="24"/>
  <c r="G370" i="24"/>
  <c r="G371" i="24"/>
  <c r="G375" i="24"/>
  <c r="G376" i="24"/>
  <c r="G377" i="24"/>
  <c r="G378" i="24"/>
  <c r="G379" i="24"/>
  <c r="G380" i="24"/>
  <c r="G381" i="24"/>
  <c r="G382" i="24"/>
  <c r="G383" i="24"/>
  <c r="G384" i="24"/>
  <c r="G388" i="24"/>
  <c r="G389" i="24"/>
  <c r="G390" i="24"/>
  <c r="G391" i="24"/>
  <c r="G395" i="24"/>
  <c r="G396" i="24"/>
  <c r="G397" i="24"/>
  <c r="G398" i="24"/>
  <c r="G399" i="24"/>
  <c r="G400" i="24"/>
  <c r="G404" i="24"/>
  <c r="G405" i="24"/>
  <c r="G406" i="24"/>
  <c r="G407" i="24"/>
  <c r="G408" i="24"/>
  <c r="G403" i="24"/>
  <c r="G394" i="24"/>
  <c r="G387" i="24"/>
  <c r="G374" i="24"/>
  <c r="G365" i="24"/>
  <c r="G355" i="24"/>
  <c r="G348" i="24"/>
  <c r="G341" i="24"/>
  <c r="G332" i="24"/>
  <c r="G323" i="24"/>
  <c r="G314" i="24"/>
  <c r="G305" i="24"/>
  <c r="G296" i="24"/>
  <c r="G287" i="24"/>
  <c r="G273" i="24"/>
  <c r="G259" i="24"/>
  <c r="G247" i="24"/>
  <c r="G234" i="24"/>
  <c r="G226" i="24"/>
  <c r="G212" i="24"/>
  <c r="G205" i="24"/>
  <c r="G197" i="24"/>
  <c r="G187" i="24"/>
  <c r="G177" i="24"/>
  <c r="G169" i="24"/>
  <c r="G162" i="24"/>
  <c r="G156" i="24"/>
  <c r="G147" i="24"/>
  <c r="G138" i="24"/>
  <c r="G131" i="24"/>
  <c r="G125" i="24"/>
  <c r="G118" i="24"/>
  <c r="G106" i="24"/>
  <c r="G70" i="24"/>
  <c r="G71" i="24"/>
  <c r="G72" i="24"/>
  <c r="G73" i="24"/>
  <c r="G74" i="24"/>
  <c r="G75" i="24"/>
  <c r="G76" i="24"/>
  <c r="G77" i="24"/>
  <c r="G78" i="24"/>
  <c r="G79" i="24"/>
  <c r="G80" i="24"/>
  <c r="G81" i="24"/>
  <c r="G82" i="24"/>
  <c r="G83" i="24"/>
  <c r="G84" i="24"/>
  <c r="G85" i="24"/>
  <c r="G86" i="24"/>
  <c r="G87" i="24"/>
  <c r="G88" i="24"/>
  <c r="G89" i="24"/>
  <c r="G90" i="24"/>
  <c r="G91" i="24"/>
  <c r="G92" i="24"/>
  <c r="G93" i="24"/>
  <c r="G94" i="24"/>
  <c r="G95" i="24"/>
  <c r="G96" i="24"/>
  <c r="G97" i="24"/>
  <c r="G98" i="24"/>
  <c r="G99" i="24"/>
  <c r="G100" i="24"/>
  <c r="G101" i="24"/>
  <c r="G69" i="24"/>
  <c r="G11" i="24"/>
  <c r="G12" i="24"/>
  <c r="G13" i="24"/>
  <c r="G14" i="24"/>
  <c r="G15" i="24"/>
  <c r="G16" i="24"/>
  <c r="G17" i="24"/>
  <c r="G18" i="24"/>
  <c r="G19" i="24"/>
  <c r="G20" i="24"/>
  <c r="G21" i="24"/>
  <c r="G22" i="24"/>
  <c r="G23" i="24"/>
  <c r="G24" i="24"/>
  <c r="G25" i="24"/>
  <c r="G26" i="24"/>
  <c r="G27" i="24"/>
  <c r="G28" i="24"/>
  <c r="G29" i="24"/>
  <c r="G30" i="24"/>
  <c r="G31" i="24"/>
  <c r="G32" i="24"/>
  <c r="G33" i="24"/>
  <c r="G34" i="24"/>
  <c r="G35" i="24"/>
  <c r="G36" i="24"/>
  <c r="G37" i="24"/>
  <c r="G38" i="24"/>
  <c r="G39" i="24"/>
  <c r="G40" i="24"/>
  <c r="G41" i="24"/>
  <c r="G42" i="24"/>
  <c r="G43" i="24"/>
  <c r="G44" i="24"/>
  <c r="G45" i="24"/>
  <c r="G46" i="24"/>
  <c r="G47" i="24"/>
  <c r="G48" i="24"/>
  <c r="G49" i="24"/>
  <c r="G50" i="24"/>
  <c r="G51" i="24"/>
  <c r="G52" i="24"/>
  <c r="G53" i="24"/>
  <c r="G54" i="24"/>
  <c r="G55" i="24"/>
  <c r="G56" i="24"/>
  <c r="G57" i="24"/>
  <c r="G58" i="24"/>
  <c r="G59" i="24"/>
  <c r="G60" i="24"/>
  <c r="G61" i="24"/>
  <c r="G62" i="24"/>
  <c r="G63" i="24"/>
  <c r="G64" i="24"/>
  <c r="G65" i="24"/>
  <c r="G10" i="24"/>
  <c r="G10" i="21"/>
  <c r="G402" i="21" l="1"/>
  <c r="H402" i="21"/>
  <c r="G393" i="21"/>
  <c r="H393" i="21"/>
  <c r="G386" i="21"/>
  <c r="H386" i="21"/>
  <c r="G373" i="21"/>
  <c r="H373" i="21"/>
  <c r="G364" i="21"/>
  <c r="H364" i="21"/>
  <c r="G354" i="21"/>
  <c r="H354" i="21"/>
  <c r="G347" i="21"/>
  <c r="H347" i="21"/>
  <c r="G340" i="21"/>
  <c r="H340" i="21"/>
  <c r="G331" i="21"/>
  <c r="H331" i="21"/>
  <c r="G322" i="21"/>
  <c r="H322" i="21"/>
  <c r="G313" i="21"/>
  <c r="H313" i="21"/>
  <c r="G304" i="21"/>
  <c r="H304" i="21"/>
  <c r="G295" i="21"/>
  <c r="H295" i="21"/>
  <c r="G286" i="21"/>
  <c r="H286" i="21"/>
  <c r="G272" i="21"/>
  <c r="H272" i="21"/>
  <c r="G258" i="21"/>
  <c r="H258" i="21"/>
  <c r="G246" i="21"/>
  <c r="H246" i="21"/>
  <c r="G233" i="21"/>
  <c r="H233" i="21"/>
  <c r="G225" i="21"/>
  <c r="H225" i="21"/>
  <c r="G211" i="21"/>
  <c r="H211" i="21"/>
  <c r="G204" i="21"/>
  <c r="H204" i="21"/>
  <c r="G196" i="21"/>
  <c r="H196" i="21"/>
  <c r="G186" i="21"/>
  <c r="H186" i="21"/>
  <c r="G176" i="21"/>
  <c r="H176" i="21"/>
  <c r="G168" i="21"/>
  <c r="H168" i="21"/>
  <c r="G161" i="21"/>
  <c r="H161" i="21"/>
  <c r="G155" i="21"/>
  <c r="H155" i="21"/>
  <c r="G454" i="22"/>
  <c r="G439" i="22"/>
  <c r="G432" i="22"/>
  <c r="G419" i="22"/>
  <c r="G410" i="22"/>
  <c r="G400" i="22"/>
  <c r="G393" i="22"/>
  <c r="G379" i="22"/>
  <c r="G370" i="22"/>
  <c r="G361" i="22"/>
  <c r="G344" i="22"/>
  <c r="G335" i="22"/>
  <c r="G326" i="22"/>
  <c r="G317" i="22"/>
  <c r="G303" i="22"/>
  <c r="G304" i="22"/>
  <c r="G289" i="22"/>
  <c r="G277" i="22"/>
  <c r="G264" i="22"/>
  <c r="G256" i="22"/>
  <c r="G242" i="22"/>
  <c r="G235" i="22"/>
  <c r="G218" i="22"/>
  <c r="G208" i="22"/>
  <c r="G198" i="22"/>
  <c r="G190" i="22"/>
  <c r="G166" i="22"/>
  <c r="G160" i="22"/>
  <c r="F9" i="14" l="1"/>
  <c r="F19" i="14" s="1"/>
  <c r="F29" i="14" s="1"/>
  <c r="F39" i="14" s="1"/>
  <c r="F49" i="14" s="1"/>
  <c r="F59" i="14" s="1"/>
  <c r="F70" i="14" s="1"/>
  <c r="F80" i="14" s="1"/>
  <c r="F8" i="14"/>
  <c r="F18" i="14" s="1"/>
  <c r="F28" i="14" s="1"/>
  <c r="F38" i="14" s="1"/>
  <c r="F48" i="14" s="1"/>
  <c r="F58" i="14" s="1"/>
  <c r="F69" i="14" s="1"/>
  <c r="F79" i="14" s="1"/>
  <c r="J1" i="19" l="1"/>
  <c r="K1" i="19"/>
  <c r="L1" i="19"/>
  <c r="M1" i="19"/>
  <c r="N1" i="19"/>
  <c r="O1" i="19"/>
  <c r="P1" i="19"/>
  <c r="Q1" i="19"/>
  <c r="I1" i="19"/>
  <c r="J5" i="20"/>
  <c r="K5" i="20"/>
  <c r="L5" i="20"/>
  <c r="M5" i="20"/>
  <c r="I5" i="20"/>
  <c r="K350" i="18"/>
  <c r="K351" i="18"/>
  <c r="K352" i="18"/>
  <c r="K353" i="18"/>
  <c r="K354" i="18"/>
  <c r="K355" i="18"/>
  <c r="K356" i="18"/>
  <c r="K357" i="18"/>
  <c r="K358" i="18"/>
  <c r="K359" i="18"/>
  <c r="K360" i="18"/>
  <c r="K361" i="18"/>
  <c r="K362" i="18"/>
  <c r="K363" i="18"/>
  <c r="K364" i="18"/>
  <c r="K365" i="18"/>
  <c r="K366" i="18"/>
  <c r="K367" i="18"/>
  <c r="K368" i="18"/>
  <c r="K369" i="18"/>
  <c r="K370" i="18"/>
  <c r="K371" i="18"/>
  <c r="K372" i="18"/>
  <c r="K373" i="18"/>
  <c r="K374" i="18"/>
  <c r="K375" i="18"/>
  <c r="K349"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115" i="18"/>
  <c r="K116" i="18"/>
  <c r="K117" i="18"/>
  <c r="K118" i="18"/>
  <c r="K119" i="18"/>
  <c r="K120" i="18"/>
  <c r="K121" i="18"/>
  <c r="K122" i="18"/>
  <c r="K123" i="18"/>
  <c r="K124" i="18"/>
  <c r="K125" i="18"/>
  <c r="K126" i="18"/>
  <c r="K127" i="18"/>
  <c r="K128" i="18"/>
  <c r="K129" i="18"/>
  <c r="K130" i="18"/>
  <c r="K131" i="18"/>
  <c r="K132" i="18"/>
  <c r="K133" i="18"/>
  <c r="K134" i="18"/>
  <c r="K135" i="18"/>
  <c r="K136" i="18"/>
  <c r="K137" i="18"/>
  <c r="K138" i="18"/>
  <c r="K139" i="18"/>
  <c r="K140" i="18"/>
  <c r="K141" i="18"/>
  <c r="K142" i="18"/>
  <c r="K143" i="18"/>
  <c r="K144" i="18"/>
  <c r="K145" i="18"/>
  <c r="K146" i="18"/>
  <c r="K147" i="18"/>
  <c r="K148" i="18"/>
  <c r="K149" i="18"/>
  <c r="K150" i="18"/>
  <c r="K151" i="18"/>
  <c r="K152" i="18"/>
  <c r="K153" i="18"/>
  <c r="K154" i="18"/>
  <c r="K155" i="18"/>
  <c r="K156" i="18"/>
  <c r="K157" i="18"/>
  <c r="K158" i="18"/>
  <c r="K159" i="18"/>
  <c r="K160" i="18"/>
  <c r="K161" i="18"/>
  <c r="K162" i="18"/>
  <c r="K163" i="18"/>
  <c r="K164" i="18"/>
  <c r="K165" i="18"/>
  <c r="K166" i="18"/>
  <c r="K167" i="18"/>
  <c r="K168" i="18"/>
  <c r="K169" i="18"/>
  <c r="K170" i="18"/>
  <c r="K171" i="18"/>
  <c r="K172" i="18"/>
  <c r="K173" i="18"/>
  <c r="K174" i="18"/>
  <c r="K175" i="18"/>
  <c r="K176" i="18"/>
  <c r="K177" i="18"/>
  <c r="K178" i="18"/>
  <c r="K179" i="18"/>
  <c r="K180" i="18"/>
  <c r="K181" i="18"/>
  <c r="K182" i="18"/>
  <c r="K183" i="18"/>
  <c r="K184" i="18"/>
  <c r="K185" i="18"/>
  <c r="K186" i="18"/>
  <c r="K187" i="18"/>
  <c r="K188" i="18"/>
  <c r="K189" i="18"/>
  <c r="K190" i="18"/>
  <c r="K191" i="18"/>
  <c r="K192" i="18"/>
  <c r="K193" i="18"/>
  <c r="K194" i="18"/>
  <c r="K195" i="18"/>
  <c r="K196" i="18"/>
  <c r="K197" i="18"/>
  <c r="K198" i="18"/>
  <c r="K199" i="18"/>
  <c r="K200" i="18"/>
  <c r="K201" i="18"/>
  <c r="K202" i="18"/>
  <c r="K203" i="18"/>
  <c r="K204" i="18"/>
  <c r="K205" i="18"/>
  <c r="K206" i="18"/>
  <c r="K207" i="18"/>
  <c r="K208" i="18"/>
  <c r="K209" i="18"/>
  <c r="K210" i="18"/>
  <c r="K211" i="18"/>
  <c r="K212" i="18"/>
  <c r="K213" i="18"/>
  <c r="K214" i="18"/>
  <c r="K215" i="18"/>
  <c r="K216" i="18"/>
  <c r="K217" i="18"/>
  <c r="K218" i="18"/>
  <c r="K219" i="18"/>
  <c r="K220" i="18"/>
  <c r="K221" i="18"/>
  <c r="K222" i="18"/>
  <c r="K223" i="18"/>
  <c r="K224" i="18"/>
  <c r="K225" i="18"/>
  <c r="K226" i="18"/>
  <c r="K227" i="18"/>
  <c r="K228" i="18"/>
  <c r="K229" i="18"/>
  <c r="K230" i="18"/>
  <c r="K231" i="18"/>
  <c r="K232" i="18"/>
  <c r="K233" i="18"/>
  <c r="K234" i="18"/>
  <c r="K235" i="18"/>
  <c r="K236" i="18"/>
  <c r="K237" i="18"/>
  <c r="K238" i="18"/>
  <c r="K239" i="18"/>
  <c r="K240" i="18"/>
  <c r="K241" i="18"/>
  <c r="K242" i="18"/>
  <c r="K243" i="18"/>
  <c r="K244" i="18"/>
  <c r="K245" i="18"/>
  <c r="K246" i="18"/>
  <c r="K247" i="18"/>
  <c r="K248" i="18"/>
  <c r="K249" i="18"/>
  <c r="K250" i="18"/>
  <c r="K251" i="18"/>
  <c r="K252" i="18"/>
  <c r="K253" i="18"/>
  <c r="K254" i="18"/>
  <c r="K255" i="18"/>
  <c r="K256" i="18"/>
  <c r="K257" i="18"/>
  <c r="K258" i="18"/>
  <c r="K259" i="18"/>
  <c r="K260" i="18"/>
  <c r="K261" i="18"/>
  <c r="K262" i="18"/>
  <c r="K263" i="18"/>
  <c r="K264" i="18"/>
  <c r="K265" i="18"/>
  <c r="K266" i="18"/>
  <c r="K267" i="18"/>
  <c r="K268" i="18"/>
  <c r="K269" i="18"/>
  <c r="K270" i="18"/>
  <c r="K271" i="18"/>
  <c r="K272" i="18"/>
  <c r="K273" i="18"/>
  <c r="K274" i="18"/>
  <c r="K275" i="18"/>
  <c r="K276" i="18"/>
  <c r="K277" i="18"/>
  <c r="K278" i="18"/>
  <c r="K279" i="18"/>
  <c r="K280" i="18"/>
  <c r="K281" i="18"/>
  <c r="K282" i="18"/>
  <c r="K283" i="18"/>
  <c r="K284" i="18"/>
  <c r="K285" i="18"/>
  <c r="K286" i="18"/>
  <c r="K287" i="18"/>
  <c r="K288" i="18"/>
  <c r="K289" i="18"/>
  <c r="K290" i="18"/>
  <c r="K291" i="18"/>
  <c r="K292" i="18"/>
  <c r="K293" i="18"/>
  <c r="K294" i="18"/>
  <c r="K295" i="18"/>
  <c r="K296" i="18"/>
  <c r="K297" i="18"/>
  <c r="K298" i="18"/>
  <c r="K299" i="18"/>
  <c r="K300" i="18"/>
  <c r="K301" i="18"/>
  <c r="K302" i="18"/>
  <c r="K303" i="18"/>
  <c r="K304" i="18"/>
  <c r="K305" i="18"/>
  <c r="K306" i="18"/>
  <c r="K307" i="18"/>
  <c r="K308" i="18"/>
  <c r="K309" i="18"/>
  <c r="K310" i="18"/>
  <c r="K311" i="18"/>
  <c r="K312" i="18"/>
  <c r="K313" i="18"/>
  <c r="K314" i="18"/>
  <c r="K315" i="18"/>
  <c r="K316" i="18"/>
  <c r="K317" i="18"/>
  <c r="K318" i="18"/>
  <c r="K319" i="18"/>
  <c r="K320" i="18"/>
  <c r="K321" i="18"/>
  <c r="K322" i="18"/>
  <c r="K323" i="18"/>
  <c r="K324" i="18"/>
  <c r="K325" i="18"/>
  <c r="K326" i="18"/>
  <c r="K327" i="18"/>
  <c r="K328" i="18"/>
  <c r="K329" i="18"/>
  <c r="K330" i="18"/>
  <c r="K331" i="18"/>
  <c r="K332" i="18"/>
  <c r="K333" i="18"/>
  <c r="K334" i="18"/>
  <c r="K335" i="18"/>
  <c r="K336" i="18"/>
  <c r="K11" i="18"/>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7" i="21"/>
  <c r="G108" i="21"/>
  <c r="G109" i="21"/>
  <c r="G110" i="21"/>
  <c r="G111" i="21"/>
  <c r="G112" i="21"/>
  <c r="G113" i="21"/>
  <c r="G114" i="21"/>
  <c r="G115" i="21"/>
  <c r="G119" i="21"/>
  <c r="G120" i="21"/>
  <c r="G121" i="21"/>
  <c r="G122" i="21"/>
  <c r="G126" i="21"/>
  <c r="G127" i="21"/>
  <c r="G128" i="21"/>
  <c r="G132" i="21"/>
  <c r="G133" i="21"/>
  <c r="G134" i="21"/>
  <c r="G135" i="21"/>
  <c r="G139" i="21"/>
  <c r="G140" i="21"/>
  <c r="G141" i="21"/>
  <c r="G142" i="21"/>
  <c r="G143" i="21"/>
  <c r="G144" i="21"/>
  <c r="G148" i="21"/>
  <c r="G149" i="21"/>
  <c r="G150" i="21"/>
  <c r="G151" i="21"/>
  <c r="G157" i="21"/>
  <c r="G158" i="21"/>
  <c r="G159" i="21"/>
  <c r="G163" i="21"/>
  <c r="G164" i="21"/>
  <c r="G165" i="21"/>
  <c r="G166" i="21"/>
  <c r="G170" i="21"/>
  <c r="G171" i="21"/>
  <c r="G172" i="21"/>
  <c r="G173" i="21"/>
  <c r="G174" i="21"/>
  <c r="G178" i="21"/>
  <c r="G179" i="21"/>
  <c r="G180" i="21"/>
  <c r="G181" i="21"/>
  <c r="G182" i="21"/>
  <c r="G183" i="21"/>
  <c r="G184" i="21"/>
  <c r="G188" i="21"/>
  <c r="G189" i="21"/>
  <c r="G190" i="21"/>
  <c r="G191" i="21"/>
  <c r="G192" i="21"/>
  <c r="G193" i="21"/>
  <c r="G194" i="21"/>
  <c r="G198" i="21"/>
  <c r="G199" i="21"/>
  <c r="G200" i="21"/>
  <c r="G201" i="21"/>
  <c r="G202" i="21"/>
  <c r="G206" i="21"/>
  <c r="G207" i="21"/>
  <c r="G208" i="21"/>
  <c r="G209" i="21"/>
  <c r="G213" i="21"/>
  <c r="G214" i="21"/>
  <c r="G215" i="21"/>
  <c r="G216" i="21"/>
  <c r="G217" i="21"/>
  <c r="G218" i="21"/>
  <c r="G219" i="21"/>
  <c r="G220" i="21"/>
  <c r="G221" i="21"/>
  <c r="G222" i="21"/>
  <c r="G223" i="21"/>
  <c r="G227" i="21"/>
  <c r="G228" i="21"/>
  <c r="G229" i="21"/>
  <c r="G230" i="21"/>
  <c r="G231" i="21"/>
  <c r="G235" i="21"/>
  <c r="G236" i="21"/>
  <c r="G237" i="21"/>
  <c r="G238" i="21"/>
  <c r="G239" i="21"/>
  <c r="G240" i="21"/>
  <c r="G241" i="21"/>
  <c r="G242" i="21"/>
  <c r="G243" i="21"/>
  <c r="G244" i="21"/>
  <c r="G248" i="21"/>
  <c r="G249" i="21"/>
  <c r="G250" i="21"/>
  <c r="G251" i="21"/>
  <c r="G252" i="21"/>
  <c r="G253" i="21"/>
  <c r="G254" i="21"/>
  <c r="G255" i="21"/>
  <c r="G256" i="21"/>
  <c r="G260" i="21"/>
  <c r="G261" i="21"/>
  <c r="G262" i="21"/>
  <c r="G263" i="21"/>
  <c r="G264" i="21"/>
  <c r="G265" i="21"/>
  <c r="G266" i="21"/>
  <c r="G267" i="21"/>
  <c r="G268" i="21"/>
  <c r="G269" i="21"/>
  <c r="G270" i="21"/>
  <c r="G274" i="21"/>
  <c r="G275" i="21"/>
  <c r="G276" i="21"/>
  <c r="G277" i="21"/>
  <c r="G278" i="21"/>
  <c r="G279" i="21"/>
  <c r="G280" i="21"/>
  <c r="G281" i="21"/>
  <c r="G282" i="21"/>
  <c r="G283" i="21"/>
  <c r="G284" i="21"/>
  <c r="G288" i="21"/>
  <c r="G289" i="21"/>
  <c r="G290" i="21"/>
  <c r="G291" i="21"/>
  <c r="G292" i="21"/>
  <c r="G293" i="21"/>
  <c r="G297" i="21"/>
  <c r="G298" i="21"/>
  <c r="G299" i="21"/>
  <c r="G300" i="21"/>
  <c r="G301" i="21"/>
  <c r="G302" i="21"/>
  <c r="G306" i="21"/>
  <c r="G307" i="21"/>
  <c r="G308" i="21"/>
  <c r="G309" i="21"/>
  <c r="G310" i="21"/>
  <c r="G311" i="21"/>
  <c r="G315" i="21"/>
  <c r="G316" i="21"/>
  <c r="G317" i="21"/>
  <c r="G318" i="21"/>
  <c r="G319" i="21"/>
  <c r="G320" i="21"/>
  <c r="G324" i="21"/>
  <c r="G325" i="21"/>
  <c r="G326" i="21"/>
  <c r="G327" i="21"/>
  <c r="G328" i="21"/>
  <c r="G329" i="21"/>
  <c r="G333" i="21"/>
  <c r="G334" i="21"/>
  <c r="G335" i="21"/>
  <c r="G336" i="21"/>
  <c r="G337" i="21"/>
  <c r="G338" i="21"/>
  <c r="G342" i="21"/>
  <c r="G343" i="21"/>
  <c r="G344" i="21"/>
  <c r="G345" i="21"/>
  <c r="G349" i="21"/>
  <c r="G350" i="21"/>
  <c r="G351" i="21"/>
  <c r="G352" i="21"/>
  <c r="G356" i="21"/>
  <c r="G357" i="21"/>
  <c r="G358" i="21"/>
  <c r="G359" i="21"/>
  <c r="G360" i="21"/>
  <c r="G361" i="21"/>
  <c r="G362" i="21"/>
  <c r="G366" i="21"/>
  <c r="G367" i="21"/>
  <c r="G368" i="21"/>
  <c r="G369" i="21"/>
  <c r="G370" i="21"/>
  <c r="G371" i="21"/>
  <c r="G375" i="21"/>
  <c r="G376" i="21"/>
  <c r="G377" i="21"/>
  <c r="G378" i="21"/>
  <c r="G379" i="21"/>
  <c r="G380" i="21"/>
  <c r="G381" i="21"/>
  <c r="G382" i="21"/>
  <c r="G383" i="21"/>
  <c r="G384" i="21"/>
  <c r="G388" i="21"/>
  <c r="G389" i="21"/>
  <c r="G390" i="21"/>
  <c r="G391" i="21"/>
  <c r="G395" i="21"/>
  <c r="G396" i="21"/>
  <c r="G397" i="21"/>
  <c r="G398" i="21"/>
  <c r="G399" i="21"/>
  <c r="G400" i="21"/>
  <c r="G404" i="21"/>
  <c r="G405" i="21"/>
  <c r="G406" i="21"/>
  <c r="G407" i="21"/>
  <c r="G408" i="21"/>
  <c r="G403" i="21"/>
  <c r="G394" i="21"/>
  <c r="G387" i="21"/>
  <c r="G374" i="21"/>
  <c r="G365" i="21"/>
  <c r="G355" i="21"/>
  <c r="G348" i="21"/>
  <c r="G341" i="21"/>
  <c r="G332" i="21"/>
  <c r="G323" i="21"/>
  <c r="G314" i="21"/>
  <c r="G305" i="21"/>
  <c r="G296" i="21"/>
  <c r="G287" i="21"/>
  <c r="G273" i="21"/>
  <c r="G259" i="21"/>
  <c r="G247" i="21"/>
  <c r="G234" i="21"/>
  <c r="G226" i="21"/>
  <c r="G212" i="21"/>
  <c r="G205" i="21"/>
  <c r="G197" i="21"/>
  <c r="G187" i="21"/>
  <c r="G177" i="21"/>
  <c r="G169" i="21"/>
  <c r="G162" i="21"/>
  <c r="G156" i="21"/>
  <c r="G147" i="21"/>
  <c r="G138" i="21"/>
  <c r="G131" i="21"/>
  <c r="G125" i="21"/>
  <c r="G118" i="21"/>
  <c r="G106" i="21"/>
  <c r="G69"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7" i="22"/>
  <c r="G108" i="22"/>
  <c r="G109" i="22"/>
  <c r="G110" i="22"/>
  <c r="G111" i="22"/>
  <c r="G112" i="22"/>
  <c r="G113" i="22"/>
  <c r="G114" i="22"/>
  <c r="G115" i="22"/>
  <c r="G119" i="22"/>
  <c r="G120" i="22"/>
  <c r="G121" i="22"/>
  <c r="G122" i="22"/>
  <c r="G126" i="22"/>
  <c r="G127" i="22"/>
  <c r="G128" i="22"/>
  <c r="G132" i="22"/>
  <c r="G133" i="22"/>
  <c r="G134" i="22"/>
  <c r="G135" i="22"/>
  <c r="G139" i="22"/>
  <c r="G140" i="22"/>
  <c r="G141" i="22"/>
  <c r="G142" i="22"/>
  <c r="G143" i="22"/>
  <c r="G144" i="22"/>
  <c r="G148" i="22"/>
  <c r="G149" i="22"/>
  <c r="G150" i="22"/>
  <c r="G151" i="22"/>
  <c r="G162" i="22"/>
  <c r="G163" i="22"/>
  <c r="G164" i="22"/>
  <c r="G168" i="22"/>
  <c r="G169" i="22"/>
  <c r="G170" i="22"/>
  <c r="G171" i="22"/>
  <c r="G192" i="22"/>
  <c r="G193" i="22"/>
  <c r="G194" i="22"/>
  <c r="G195" i="22"/>
  <c r="G196" i="22"/>
  <c r="G200" i="22"/>
  <c r="G201" i="22"/>
  <c r="G202" i="22"/>
  <c r="G203" i="22"/>
  <c r="G204" i="22"/>
  <c r="G205" i="22"/>
  <c r="G206" i="22"/>
  <c r="G210" i="22"/>
  <c r="G211" i="22"/>
  <c r="G212" i="22"/>
  <c r="G213" i="22"/>
  <c r="G214" i="22"/>
  <c r="G215" i="22"/>
  <c r="G216" i="22"/>
  <c r="G220" i="22"/>
  <c r="G221" i="22"/>
  <c r="G222" i="22"/>
  <c r="G223" i="22"/>
  <c r="G224" i="22"/>
  <c r="G237" i="22"/>
  <c r="G238" i="22"/>
  <c r="G239" i="22"/>
  <c r="G240" i="22"/>
  <c r="G244" i="22"/>
  <c r="G245" i="22"/>
  <c r="G246" i="22"/>
  <c r="G247" i="22"/>
  <c r="G248" i="22"/>
  <c r="G249" i="22"/>
  <c r="G250" i="22"/>
  <c r="G251" i="22"/>
  <c r="G252" i="22"/>
  <c r="G253" i="22"/>
  <c r="G254" i="22"/>
  <c r="G258" i="22"/>
  <c r="G259" i="22"/>
  <c r="G260" i="22"/>
  <c r="G261" i="22"/>
  <c r="G262" i="22"/>
  <c r="G266" i="22"/>
  <c r="G267" i="22"/>
  <c r="G268" i="22"/>
  <c r="G269" i="22"/>
  <c r="G270" i="22"/>
  <c r="G271" i="22"/>
  <c r="G272" i="22"/>
  <c r="G273" i="22"/>
  <c r="G274" i="22"/>
  <c r="G275" i="22"/>
  <c r="G279" i="22"/>
  <c r="G280" i="22"/>
  <c r="G281" i="22"/>
  <c r="G282" i="22"/>
  <c r="G283" i="22"/>
  <c r="G284" i="22"/>
  <c r="G285" i="22"/>
  <c r="G286" i="22"/>
  <c r="G287" i="22"/>
  <c r="G291" i="22"/>
  <c r="G292" i="22"/>
  <c r="G293" i="22"/>
  <c r="G294" i="22"/>
  <c r="G295" i="22"/>
  <c r="G296" i="22"/>
  <c r="G297" i="22"/>
  <c r="G298" i="22"/>
  <c r="G299" i="22"/>
  <c r="G300" i="22"/>
  <c r="G301" i="22"/>
  <c r="G305" i="22"/>
  <c r="G306" i="22"/>
  <c r="G307" i="22"/>
  <c r="G308" i="22"/>
  <c r="G309" i="22"/>
  <c r="G310" i="22"/>
  <c r="G311" i="22"/>
  <c r="G312" i="22"/>
  <c r="G313" i="22"/>
  <c r="G314" i="22"/>
  <c r="G315" i="22"/>
  <c r="G319" i="22"/>
  <c r="G320" i="22"/>
  <c r="G321" i="22"/>
  <c r="G322" i="22"/>
  <c r="G323" i="22"/>
  <c r="G324" i="22"/>
  <c r="G328" i="22"/>
  <c r="G329" i="22"/>
  <c r="G330" i="22"/>
  <c r="G331" i="22"/>
  <c r="G332" i="22"/>
  <c r="G333" i="22"/>
  <c r="G337" i="22"/>
  <c r="G338" i="22"/>
  <c r="G339" i="22"/>
  <c r="G340" i="22"/>
  <c r="G341" i="22"/>
  <c r="G342" i="22"/>
  <c r="G346" i="22"/>
  <c r="G347" i="22"/>
  <c r="G348" i="22"/>
  <c r="G349" i="22"/>
  <c r="G350" i="22"/>
  <c r="G351" i="22"/>
  <c r="G363" i="22"/>
  <c r="G364" i="22"/>
  <c r="G365" i="22"/>
  <c r="G366" i="22"/>
  <c r="G367" i="22"/>
  <c r="G368" i="22"/>
  <c r="G372" i="22"/>
  <c r="G373" i="22"/>
  <c r="G374" i="22"/>
  <c r="G375" i="22"/>
  <c r="G376" i="22"/>
  <c r="G377" i="22"/>
  <c r="G381" i="22"/>
  <c r="G382" i="22"/>
  <c r="G383" i="22"/>
  <c r="G384" i="22"/>
  <c r="G395" i="22"/>
  <c r="G396" i="22"/>
  <c r="G397" i="22"/>
  <c r="G398" i="22"/>
  <c r="G402" i="22"/>
  <c r="G403" i="22"/>
  <c r="G404" i="22"/>
  <c r="G405" i="22"/>
  <c r="G406" i="22"/>
  <c r="G407" i="22"/>
  <c r="G408" i="22"/>
  <c r="G412" i="22"/>
  <c r="G413" i="22"/>
  <c r="G414" i="22"/>
  <c r="G415" i="22"/>
  <c r="G416" i="22"/>
  <c r="G417" i="22"/>
  <c r="G421" i="22"/>
  <c r="G422" i="22"/>
  <c r="G423" i="22"/>
  <c r="G424" i="22"/>
  <c r="G425" i="22"/>
  <c r="G426" i="22"/>
  <c r="G427" i="22"/>
  <c r="G428" i="22"/>
  <c r="G429" i="22"/>
  <c r="G430" i="22"/>
  <c r="G434" i="22"/>
  <c r="G435" i="22"/>
  <c r="G436" i="22"/>
  <c r="G437" i="22"/>
  <c r="G441" i="22"/>
  <c r="G442" i="22"/>
  <c r="G443" i="22"/>
  <c r="G444" i="22"/>
  <c r="G445" i="22"/>
  <c r="G446" i="22"/>
  <c r="G456" i="22"/>
  <c r="G457" i="22"/>
  <c r="G458" i="22"/>
  <c r="G459" i="22"/>
  <c r="G460" i="22"/>
  <c r="G455" i="22"/>
  <c r="G440" i="22"/>
  <c r="G433" i="22"/>
  <c r="G420" i="22"/>
  <c r="G411" i="22"/>
  <c r="G401" i="22"/>
  <c r="G394" i="22"/>
  <c r="G380" i="22"/>
  <c r="G371" i="22"/>
  <c r="G362" i="22"/>
  <c r="G345" i="22"/>
  <c r="G336" i="22"/>
  <c r="G327" i="22"/>
  <c r="G318" i="22"/>
  <c r="G290" i="22"/>
  <c r="G278" i="22"/>
  <c r="G265" i="22"/>
  <c r="G257" i="22"/>
  <c r="G243" i="22"/>
  <c r="G236" i="22"/>
  <c r="G219" i="22"/>
  <c r="G209" i="22"/>
  <c r="G199" i="22"/>
  <c r="G191" i="22"/>
  <c r="G167" i="22"/>
  <c r="G161" i="22"/>
  <c r="G147" i="22"/>
  <c r="G138" i="22"/>
  <c r="G131" i="22"/>
  <c r="G125" i="22"/>
  <c r="G118" i="22"/>
  <c r="G106" i="22"/>
  <c r="G69" i="22"/>
  <c r="G11" i="22"/>
  <c r="G12" i="22"/>
  <c r="G13" i="22"/>
  <c r="G14" i="22"/>
  <c r="G15" i="22"/>
  <c r="G16" i="22"/>
  <c r="G17" i="22"/>
  <c r="G18" i="22"/>
  <c r="G19" i="22"/>
  <c r="G20"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EG375" i="18"/>
  <c r="EG374" i="18"/>
  <c r="EG373" i="18"/>
  <c r="EG372" i="18"/>
  <c r="EG371" i="18"/>
  <c r="EG370" i="18"/>
  <c r="EG369" i="18"/>
  <c r="EG368" i="18"/>
  <c r="EG367" i="18"/>
  <c r="EG366" i="18"/>
  <c r="EG365" i="18"/>
  <c r="EG364" i="18"/>
  <c r="EG363" i="18"/>
  <c r="EG362" i="18"/>
  <c r="EG361" i="18"/>
  <c r="EG360" i="18"/>
  <c r="EG359" i="18"/>
  <c r="EG358" i="18"/>
  <c r="EG357" i="18"/>
  <c r="EG356" i="18"/>
  <c r="EG355" i="18"/>
  <c r="EG354" i="18"/>
  <c r="EG353" i="18"/>
  <c r="EG352" i="18"/>
  <c r="EG351" i="18"/>
  <c r="EG350" i="18"/>
  <c r="EG349" i="18"/>
  <c r="EG336" i="18"/>
  <c r="EG335" i="18"/>
  <c r="EG334" i="18"/>
  <c r="EG333" i="18"/>
  <c r="EG332" i="18"/>
  <c r="EG331" i="18"/>
  <c r="EG330" i="18"/>
  <c r="EG329" i="18"/>
  <c r="EG328" i="18"/>
  <c r="EG327" i="18"/>
  <c r="EG326" i="18"/>
  <c r="EG325" i="18"/>
  <c r="EG324" i="18"/>
  <c r="EG323" i="18"/>
  <c r="EG322" i="18"/>
  <c r="EG321" i="18"/>
  <c r="EG320" i="18"/>
  <c r="EG319" i="18"/>
  <c r="EG318" i="18"/>
  <c r="EG317" i="18"/>
  <c r="EG316" i="18"/>
  <c r="EG315" i="18"/>
  <c r="EG314" i="18"/>
  <c r="EG313" i="18"/>
  <c r="EG312" i="18"/>
  <c r="EG311" i="18"/>
  <c r="EG310" i="18"/>
  <c r="EG309" i="18"/>
  <c r="EG308" i="18"/>
  <c r="EG307" i="18"/>
  <c r="EG306" i="18"/>
  <c r="EG305" i="18"/>
  <c r="EG304" i="18"/>
  <c r="EG303" i="18"/>
  <c r="EG302" i="18"/>
  <c r="EG301" i="18"/>
  <c r="EG300" i="18"/>
  <c r="EG299" i="18"/>
  <c r="EG298" i="18"/>
  <c r="EG297" i="18"/>
  <c r="EG296" i="18"/>
  <c r="EG295" i="18"/>
  <c r="EG294" i="18"/>
  <c r="EG293" i="18"/>
  <c r="EG292" i="18"/>
  <c r="EG291" i="18"/>
  <c r="EG290" i="18"/>
  <c r="EG289" i="18"/>
  <c r="EG288" i="18"/>
  <c r="EG287" i="18"/>
  <c r="EG286" i="18"/>
  <c r="EG285" i="18"/>
  <c r="EG284" i="18"/>
  <c r="EG283" i="18"/>
  <c r="EG282" i="18"/>
  <c r="EG281" i="18"/>
  <c r="EG280" i="18"/>
  <c r="EG279" i="18"/>
  <c r="EG278" i="18"/>
  <c r="EG277" i="18"/>
  <c r="EG276" i="18"/>
  <c r="EG275" i="18"/>
  <c r="EG274" i="18"/>
  <c r="EG273" i="18"/>
  <c r="EG272" i="18"/>
  <c r="EG271" i="18"/>
  <c r="EG270" i="18"/>
  <c r="EG269" i="18"/>
  <c r="EG268" i="18"/>
  <c r="EG267" i="18"/>
  <c r="EG266" i="18"/>
  <c r="EG265" i="18"/>
  <c r="EG264" i="18"/>
  <c r="EG263" i="18"/>
  <c r="EG262" i="18"/>
  <c r="EG261" i="18"/>
  <c r="EG260" i="18"/>
  <c r="EG259" i="18"/>
  <c r="EG258" i="18"/>
  <c r="EG257" i="18"/>
  <c r="EG256" i="18"/>
  <c r="EG255" i="18"/>
  <c r="EG254" i="18"/>
  <c r="EG253" i="18"/>
  <c r="EG252" i="18"/>
  <c r="EG251" i="18"/>
  <c r="EG250" i="18"/>
  <c r="EG249" i="18"/>
  <c r="EG248" i="18"/>
  <c r="EG247" i="18"/>
  <c r="EG246" i="18"/>
  <c r="EG245" i="18"/>
  <c r="EG244" i="18"/>
  <c r="EG243" i="18"/>
  <c r="EG242" i="18"/>
  <c r="EG241" i="18"/>
  <c r="EG240" i="18"/>
  <c r="EG239" i="18"/>
  <c r="EG238" i="18"/>
  <c r="EG237" i="18"/>
  <c r="EG236" i="18"/>
  <c r="EG235" i="18"/>
  <c r="EG234" i="18"/>
  <c r="EG233" i="18"/>
  <c r="EG232" i="18"/>
  <c r="EG231" i="18"/>
  <c r="EG230" i="18"/>
  <c r="EG229" i="18"/>
  <c r="EG228" i="18"/>
  <c r="EG227" i="18"/>
  <c r="EG226" i="18"/>
  <c r="EG225" i="18"/>
  <c r="EG224" i="18"/>
  <c r="EG223" i="18"/>
  <c r="EG222" i="18"/>
  <c r="EG221" i="18"/>
  <c r="EG220" i="18"/>
  <c r="EG219" i="18"/>
  <c r="EG218" i="18"/>
  <c r="EG217" i="18"/>
  <c r="EG216" i="18"/>
  <c r="EG215" i="18"/>
  <c r="EG214" i="18"/>
  <c r="EG213" i="18"/>
  <c r="EG212" i="18"/>
  <c r="EG211" i="18"/>
  <c r="EG210" i="18"/>
  <c r="EG209" i="18"/>
  <c r="EG208" i="18"/>
  <c r="EG207" i="18"/>
  <c r="EG206" i="18"/>
  <c r="EG205" i="18"/>
  <c r="EG204" i="18"/>
  <c r="EG203" i="18"/>
  <c r="EG202" i="18"/>
  <c r="EG201" i="18"/>
  <c r="EG200" i="18"/>
  <c r="EG199" i="18"/>
  <c r="EG198" i="18"/>
  <c r="EG197" i="18"/>
  <c r="EG196" i="18"/>
  <c r="EG195" i="18"/>
  <c r="EG194" i="18"/>
  <c r="EG193" i="18"/>
  <c r="EG192" i="18"/>
  <c r="EG191" i="18"/>
  <c r="EG190" i="18"/>
  <c r="EG189" i="18"/>
  <c r="EG188" i="18"/>
  <c r="EG187" i="18"/>
  <c r="EG186" i="18"/>
  <c r="EG185" i="18"/>
  <c r="EG184" i="18"/>
  <c r="EG183" i="18"/>
  <c r="EG182" i="18"/>
  <c r="EG181" i="18"/>
  <c r="EG180" i="18"/>
  <c r="EG179" i="18"/>
  <c r="EG178" i="18"/>
  <c r="EG177" i="18"/>
  <c r="EG176" i="18"/>
  <c r="EG175" i="18"/>
  <c r="EG174" i="18"/>
  <c r="EG173" i="18"/>
  <c r="EG172" i="18"/>
  <c r="EG171" i="18"/>
  <c r="EG170" i="18"/>
  <c r="EG169" i="18"/>
  <c r="EG168" i="18"/>
  <c r="EG167" i="18"/>
  <c r="EG166" i="18"/>
  <c r="EG165" i="18"/>
  <c r="EG164" i="18"/>
  <c r="EG163" i="18"/>
  <c r="EG162" i="18"/>
  <c r="EG161" i="18"/>
  <c r="EG160" i="18"/>
  <c r="EG159" i="18"/>
  <c r="EG158" i="18"/>
  <c r="EG157" i="18"/>
  <c r="EG156" i="18"/>
  <c r="EG155" i="18"/>
  <c r="EG154" i="18"/>
  <c r="EG153" i="18"/>
  <c r="EG152" i="18"/>
  <c r="EG151" i="18"/>
  <c r="EG150" i="18"/>
  <c r="EG149" i="18"/>
  <c r="EG148" i="18"/>
  <c r="EG147" i="18"/>
  <c r="EG146" i="18"/>
  <c r="EG145" i="18"/>
  <c r="EG144" i="18"/>
  <c r="EG143" i="18"/>
  <c r="EG142" i="18"/>
  <c r="EG141" i="18"/>
  <c r="EG140" i="18"/>
  <c r="EG139" i="18"/>
  <c r="EG138" i="18"/>
  <c r="EG137" i="18"/>
  <c r="EG136" i="18"/>
  <c r="EG135" i="18"/>
  <c r="EG134" i="18"/>
  <c r="EG133" i="18"/>
  <c r="EG132" i="18"/>
  <c r="EG131" i="18"/>
  <c r="EG130" i="18"/>
  <c r="EG129" i="18"/>
  <c r="EG128" i="18"/>
  <c r="EG127" i="18"/>
  <c r="EG126" i="18"/>
  <c r="EG125" i="18"/>
  <c r="EG124" i="18"/>
  <c r="EG123" i="18"/>
  <c r="EG122" i="18"/>
  <c r="EG121" i="18"/>
  <c r="EG120" i="18"/>
  <c r="EG119" i="18"/>
  <c r="EG118" i="18"/>
  <c r="EG117" i="18"/>
  <c r="EG116" i="18"/>
  <c r="EG115" i="18"/>
  <c r="EG114" i="18"/>
  <c r="EG113" i="18"/>
  <c r="EG112" i="18"/>
  <c r="EG111" i="18"/>
  <c r="EG110" i="18"/>
  <c r="EG109" i="18"/>
  <c r="EG108" i="18"/>
  <c r="EG107" i="18"/>
  <c r="EG106" i="18"/>
  <c r="EG105" i="18"/>
  <c r="EG104" i="18"/>
  <c r="EG103" i="18"/>
  <c r="EG102" i="18"/>
  <c r="EG101" i="18"/>
  <c r="EG100" i="18"/>
  <c r="EG99" i="18"/>
  <c r="EG98" i="18"/>
  <c r="EG97" i="18"/>
  <c r="EG96" i="18"/>
  <c r="EG95" i="18"/>
  <c r="EG94" i="18"/>
  <c r="EG93" i="18"/>
  <c r="EG92" i="18"/>
  <c r="EG91" i="18"/>
  <c r="EG90" i="18"/>
  <c r="EG89" i="18"/>
  <c r="EG88" i="18"/>
  <c r="EG87" i="18"/>
  <c r="EG86" i="18"/>
  <c r="EG85" i="18"/>
  <c r="EG84" i="18"/>
  <c r="EG83" i="18"/>
  <c r="EG82" i="18"/>
  <c r="EG81" i="18"/>
  <c r="EG80" i="18"/>
  <c r="EG79" i="18"/>
  <c r="EG78" i="18"/>
  <c r="EG77" i="18"/>
  <c r="EG76" i="18"/>
  <c r="EG75" i="18"/>
  <c r="EG74" i="18"/>
  <c r="EG73" i="18"/>
  <c r="EG72" i="18"/>
  <c r="EG71" i="18"/>
  <c r="EG70" i="18"/>
  <c r="EG69" i="18"/>
  <c r="EG68" i="18"/>
  <c r="EG67" i="18"/>
  <c r="EG66" i="18"/>
  <c r="EG65" i="18"/>
  <c r="EG64" i="18"/>
  <c r="EG63" i="18"/>
  <c r="EG62" i="18"/>
  <c r="EG61" i="18"/>
  <c r="EG60" i="18"/>
  <c r="EG59" i="18"/>
  <c r="EG58" i="18"/>
  <c r="EG57" i="18"/>
  <c r="EG56" i="18"/>
  <c r="EG55" i="18"/>
  <c r="EG54" i="18"/>
  <c r="EG53" i="18"/>
  <c r="EG52" i="18"/>
  <c r="EG51" i="18"/>
  <c r="EG50" i="18"/>
  <c r="EG49" i="18"/>
  <c r="EG48" i="18"/>
  <c r="EG47" i="18"/>
  <c r="EG46" i="18"/>
  <c r="EG45" i="18"/>
  <c r="EG44" i="18"/>
  <c r="EG43" i="18"/>
  <c r="EG42" i="18"/>
  <c r="EG41" i="18"/>
  <c r="EG40" i="18"/>
  <c r="EG39" i="18"/>
  <c r="EG38" i="18"/>
  <c r="EG37" i="18"/>
  <c r="EG36" i="18"/>
  <c r="EG35" i="18"/>
  <c r="EG34" i="18"/>
  <c r="EG33" i="18"/>
  <c r="EG32" i="18"/>
  <c r="EG31" i="18"/>
  <c r="EG30" i="18"/>
  <c r="EG29" i="18"/>
  <c r="EG28" i="18"/>
  <c r="EG27" i="18"/>
  <c r="EG26" i="18"/>
  <c r="EG25" i="18"/>
  <c r="EG24" i="18"/>
  <c r="EG23" i="18"/>
  <c r="EG22" i="18"/>
  <c r="EG21" i="18"/>
  <c r="EG20" i="18"/>
  <c r="EG19" i="18"/>
  <c r="EG18" i="18"/>
  <c r="EG17" i="18"/>
  <c r="EG16" i="18"/>
  <c r="EG15" i="18"/>
  <c r="EG14" i="18"/>
  <c r="EG13" i="18"/>
  <c r="EG12" i="18"/>
  <c r="EG11" i="18"/>
  <c r="DQ375" i="18"/>
  <c r="DQ374" i="18"/>
  <c r="DQ373" i="18"/>
  <c r="DQ372" i="18"/>
  <c r="DQ371" i="18"/>
  <c r="DQ370" i="18"/>
  <c r="DQ369" i="18"/>
  <c r="DQ368" i="18"/>
  <c r="DQ367" i="18"/>
  <c r="DQ366" i="18"/>
  <c r="DQ365" i="18"/>
  <c r="DQ364" i="18"/>
  <c r="DQ363" i="18"/>
  <c r="DQ362" i="18"/>
  <c r="DQ361" i="18"/>
  <c r="DQ360" i="18"/>
  <c r="DQ359" i="18"/>
  <c r="DQ358" i="18"/>
  <c r="DQ357" i="18"/>
  <c r="DQ356" i="18"/>
  <c r="DQ355" i="18"/>
  <c r="DQ354" i="18"/>
  <c r="DQ353" i="18"/>
  <c r="DQ352" i="18"/>
  <c r="DQ351" i="18"/>
  <c r="DQ350" i="18"/>
  <c r="DQ349" i="18"/>
  <c r="DQ336" i="18"/>
  <c r="DQ335" i="18"/>
  <c r="DQ334" i="18"/>
  <c r="DQ333" i="18"/>
  <c r="DQ332" i="18"/>
  <c r="DQ331" i="18"/>
  <c r="DQ330" i="18"/>
  <c r="DQ329" i="18"/>
  <c r="DQ328" i="18"/>
  <c r="DQ327" i="18"/>
  <c r="DQ326" i="18"/>
  <c r="DQ325" i="18"/>
  <c r="DQ324" i="18"/>
  <c r="DQ323" i="18"/>
  <c r="DQ322" i="18"/>
  <c r="DQ321" i="18"/>
  <c r="DQ320" i="18"/>
  <c r="DQ319" i="18"/>
  <c r="DQ318" i="18"/>
  <c r="DQ317" i="18"/>
  <c r="DQ316" i="18"/>
  <c r="DQ315" i="18"/>
  <c r="DQ314" i="18"/>
  <c r="DQ313" i="18"/>
  <c r="DQ312" i="18"/>
  <c r="DQ311" i="18"/>
  <c r="DQ310" i="18"/>
  <c r="DQ309" i="18"/>
  <c r="DQ308" i="18"/>
  <c r="DQ307" i="18"/>
  <c r="DQ306" i="18"/>
  <c r="DQ305" i="18"/>
  <c r="DQ304" i="18"/>
  <c r="DQ303" i="18"/>
  <c r="DQ302" i="18"/>
  <c r="DQ301" i="18"/>
  <c r="DQ300" i="18"/>
  <c r="DQ299" i="18"/>
  <c r="DQ298" i="18"/>
  <c r="DQ297" i="18"/>
  <c r="DQ296" i="18"/>
  <c r="DQ295" i="18"/>
  <c r="DQ294" i="18"/>
  <c r="DQ293" i="18"/>
  <c r="DQ292" i="18"/>
  <c r="DQ291" i="18"/>
  <c r="DQ290" i="18"/>
  <c r="DQ289" i="18"/>
  <c r="DQ288" i="18"/>
  <c r="DQ287" i="18"/>
  <c r="DQ286" i="18"/>
  <c r="DQ285" i="18"/>
  <c r="DQ284" i="18"/>
  <c r="DQ283" i="18"/>
  <c r="DQ282" i="18"/>
  <c r="DQ281" i="18"/>
  <c r="DQ280" i="18"/>
  <c r="DQ279" i="18"/>
  <c r="DQ278" i="18"/>
  <c r="DQ277" i="18"/>
  <c r="DQ276" i="18"/>
  <c r="DQ275" i="18"/>
  <c r="DQ274" i="18"/>
  <c r="DQ273" i="18"/>
  <c r="DQ272" i="18"/>
  <c r="DQ271" i="18"/>
  <c r="DQ270" i="18"/>
  <c r="DQ269" i="18"/>
  <c r="DQ268" i="18"/>
  <c r="DQ267" i="18"/>
  <c r="DQ266" i="18"/>
  <c r="DQ265" i="18"/>
  <c r="DQ264" i="18"/>
  <c r="DQ263" i="18"/>
  <c r="DQ262" i="18"/>
  <c r="DQ261" i="18"/>
  <c r="DQ260" i="18"/>
  <c r="DQ259" i="18"/>
  <c r="DQ258" i="18"/>
  <c r="DQ257" i="18"/>
  <c r="DQ256" i="18"/>
  <c r="DQ255" i="18"/>
  <c r="DQ254" i="18"/>
  <c r="DQ253" i="18"/>
  <c r="DQ252" i="18"/>
  <c r="DQ251" i="18"/>
  <c r="DQ250" i="18"/>
  <c r="DQ249" i="18"/>
  <c r="DQ248" i="18"/>
  <c r="DQ247" i="18"/>
  <c r="DQ246" i="18"/>
  <c r="DQ245" i="18"/>
  <c r="DQ244" i="18"/>
  <c r="DQ243" i="18"/>
  <c r="DQ242" i="18"/>
  <c r="DQ241" i="18"/>
  <c r="DQ240" i="18"/>
  <c r="DQ239" i="18"/>
  <c r="DQ238" i="18"/>
  <c r="DQ237" i="18"/>
  <c r="DQ236" i="18"/>
  <c r="DQ235" i="18"/>
  <c r="DQ234" i="18"/>
  <c r="DQ233" i="18"/>
  <c r="DQ232" i="18"/>
  <c r="DQ231" i="18"/>
  <c r="DQ230" i="18"/>
  <c r="DQ229" i="18"/>
  <c r="DQ228" i="18"/>
  <c r="DQ227" i="18"/>
  <c r="DQ226" i="18"/>
  <c r="DQ225" i="18"/>
  <c r="DQ224" i="18"/>
  <c r="DQ223" i="18"/>
  <c r="DQ222" i="18"/>
  <c r="DQ221" i="18"/>
  <c r="DQ220" i="18"/>
  <c r="DQ219" i="18"/>
  <c r="DQ218" i="18"/>
  <c r="DQ217" i="18"/>
  <c r="DQ216" i="18"/>
  <c r="DQ215" i="18"/>
  <c r="DQ214" i="18"/>
  <c r="DQ213" i="18"/>
  <c r="DQ212" i="18"/>
  <c r="DQ211" i="18"/>
  <c r="DQ210" i="18"/>
  <c r="DQ209" i="18"/>
  <c r="DQ208" i="18"/>
  <c r="DQ207" i="18"/>
  <c r="DQ206" i="18"/>
  <c r="DQ205" i="18"/>
  <c r="DQ204" i="18"/>
  <c r="DQ203" i="18"/>
  <c r="DQ202" i="18"/>
  <c r="DQ201" i="18"/>
  <c r="DQ200" i="18"/>
  <c r="DQ199" i="18"/>
  <c r="DQ198" i="18"/>
  <c r="DQ197" i="18"/>
  <c r="DQ196" i="18"/>
  <c r="DQ195" i="18"/>
  <c r="DQ194" i="18"/>
  <c r="DQ193" i="18"/>
  <c r="DQ192" i="18"/>
  <c r="DQ191" i="18"/>
  <c r="DQ190" i="18"/>
  <c r="DQ189" i="18"/>
  <c r="DQ188" i="18"/>
  <c r="DQ187" i="18"/>
  <c r="DQ186" i="18"/>
  <c r="DQ185" i="18"/>
  <c r="DQ184" i="18"/>
  <c r="DQ183" i="18"/>
  <c r="DQ182" i="18"/>
  <c r="DQ181" i="18"/>
  <c r="DQ180" i="18"/>
  <c r="DQ179" i="18"/>
  <c r="DQ178" i="18"/>
  <c r="DQ177" i="18"/>
  <c r="DQ176" i="18"/>
  <c r="DQ175" i="18"/>
  <c r="DQ174" i="18"/>
  <c r="DQ173" i="18"/>
  <c r="DQ172" i="18"/>
  <c r="DQ171" i="18"/>
  <c r="DQ170" i="18"/>
  <c r="DQ169" i="18"/>
  <c r="DQ168" i="18"/>
  <c r="DQ167" i="18"/>
  <c r="DQ166" i="18"/>
  <c r="DQ165" i="18"/>
  <c r="DQ164" i="18"/>
  <c r="DQ163" i="18"/>
  <c r="DQ162" i="18"/>
  <c r="DQ161" i="18"/>
  <c r="DQ160" i="18"/>
  <c r="DQ159" i="18"/>
  <c r="DQ158" i="18"/>
  <c r="DQ157" i="18"/>
  <c r="DQ156" i="18"/>
  <c r="DQ155" i="18"/>
  <c r="DQ154" i="18"/>
  <c r="DQ153" i="18"/>
  <c r="DQ152" i="18"/>
  <c r="DQ151" i="18"/>
  <c r="DQ150" i="18"/>
  <c r="DQ149" i="18"/>
  <c r="DQ148" i="18"/>
  <c r="DQ147" i="18"/>
  <c r="DQ146" i="18"/>
  <c r="DQ145" i="18"/>
  <c r="DQ144" i="18"/>
  <c r="DQ143" i="18"/>
  <c r="DQ142" i="18"/>
  <c r="DQ141" i="18"/>
  <c r="DQ140" i="18"/>
  <c r="DQ139" i="18"/>
  <c r="DQ138" i="18"/>
  <c r="DQ137" i="18"/>
  <c r="DQ136" i="18"/>
  <c r="DQ135" i="18"/>
  <c r="DQ134" i="18"/>
  <c r="DQ133" i="18"/>
  <c r="DQ132" i="18"/>
  <c r="DQ131" i="18"/>
  <c r="DQ130" i="18"/>
  <c r="DQ129" i="18"/>
  <c r="DQ128" i="18"/>
  <c r="DQ127" i="18"/>
  <c r="DQ126" i="18"/>
  <c r="DQ125" i="18"/>
  <c r="DQ124" i="18"/>
  <c r="DQ123" i="18"/>
  <c r="DQ122" i="18"/>
  <c r="DQ121" i="18"/>
  <c r="DQ120" i="18"/>
  <c r="DQ119" i="18"/>
  <c r="DQ118" i="18"/>
  <c r="DQ117" i="18"/>
  <c r="DQ116" i="18"/>
  <c r="DQ115" i="18"/>
  <c r="DQ114" i="18"/>
  <c r="DQ113" i="18"/>
  <c r="DQ112" i="18"/>
  <c r="DQ111" i="18"/>
  <c r="DQ110" i="18"/>
  <c r="DQ109" i="18"/>
  <c r="DQ108" i="18"/>
  <c r="DQ107" i="18"/>
  <c r="DQ106" i="18"/>
  <c r="DQ105" i="18"/>
  <c r="DQ104" i="18"/>
  <c r="DQ103" i="18"/>
  <c r="DQ102" i="18"/>
  <c r="DQ101" i="18"/>
  <c r="DQ100" i="18"/>
  <c r="DQ99" i="18"/>
  <c r="DQ98" i="18"/>
  <c r="DQ97" i="18"/>
  <c r="DQ96" i="18"/>
  <c r="DQ95" i="18"/>
  <c r="DQ94" i="18"/>
  <c r="DQ93" i="18"/>
  <c r="DQ92" i="18"/>
  <c r="DQ91" i="18"/>
  <c r="DQ90" i="18"/>
  <c r="DQ89" i="18"/>
  <c r="DQ88" i="18"/>
  <c r="DQ87" i="18"/>
  <c r="DQ86" i="18"/>
  <c r="DQ85" i="18"/>
  <c r="DQ84" i="18"/>
  <c r="DQ83" i="18"/>
  <c r="DQ82" i="18"/>
  <c r="DQ81" i="18"/>
  <c r="DQ80" i="18"/>
  <c r="DQ79" i="18"/>
  <c r="DQ78" i="18"/>
  <c r="DQ77" i="18"/>
  <c r="DQ76" i="18"/>
  <c r="DQ75" i="18"/>
  <c r="DQ74" i="18"/>
  <c r="DQ73" i="18"/>
  <c r="DQ72" i="18"/>
  <c r="DQ71" i="18"/>
  <c r="DQ70" i="18"/>
  <c r="DQ69" i="18"/>
  <c r="DQ68" i="18"/>
  <c r="DQ67" i="18"/>
  <c r="DQ66" i="18"/>
  <c r="DQ65" i="18"/>
  <c r="DQ64" i="18"/>
  <c r="DQ63" i="18"/>
  <c r="DQ62" i="18"/>
  <c r="DQ61" i="18"/>
  <c r="DQ60" i="18"/>
  <c r="DQ59" i="18"/>
  <c r="DQ58" i="18"/>
  <c r="DQ57" i="18"/>
  <c r="DQ56" i="18"/>
  <c r="DQ55" i="18"/>
  <c r="DQ54" i="18"/>
  <c r="DQ53" i="18"/>
  <c r="DQ52" i="18"/>
  <c r="DQ51" i="18"/>
  <c r="DQ50" i="18"/>
  <c r="DQ49" i="18"/>
  <c r="DQ48" i="18"/>
  <c r="DQ47" i="18"/>
  <c r="DQ46" i="18"/>
  <c r="DQ45" i="18"/>
  <c r="DQ44" i="18"/>
  <c r="DQ43" i="18"/>
  <c r="DQ42" i="18"/>
  <c r="DQ41" i="18"/>
  <c r="DQ40" i="18"/>
  <c r="DQ39" i="18"/>
  <c r="DQ38" i="18"/>
  <c r="DQ37" i="18"/>
  <c r="DQ36" i="18"/>
  <c r="DQ35" i="18"/>
  <c r="DQ34" i="18"/>
  <c r="DQ33" i="18"/>
  <c r="DQ32" i="18"/>
  <c r="DQ31" i="18"/>
  <c r="DQ30" i="18"/>
  <c r="DQ29" i="18"/>
  <c r="DQ28" i="18"/>
  <c r="DQ27" i="18"/>
  <c r="DQ26" i="18"/>
  <c r="DQ25" i="18"/>
  <c r="DQ24" i="18"/>
  <c r="DQ23" i="18"/>
  <c r="DQ22" i="18"/>
  <c r="DQ21" i="18"/>
  <c r="DQ20" i="18"/>
  <c r="DQ19" i="18"/>
  <c r="DQ18" i="18"/>
  <c r="DQ17" i="18"/>
  <c r="DQ16" i="18"/>
  <c r="DQ15" i="18"/>
  <c r="DQ14" i="18"/>
  <c r="DQ13" i="18"/>
  <c r="DQ12" i="18"/>
  <c r="DQ11" i="18"/>
  <c r="DA375" i="18"/>
  <c r="DA374" i="18"/>
  <c r="DA373" i="18"/>
  <c r="DA372" i="18"/>
  <c r="DA371" i="18"/>
  <c r="DA370" i="18"/>
  <c r="DA369" i="18"/>
  <c r="DA368" i="18"/>
  <c r="DA367" i="18"/>
  <c r="DA366" i="18"/>
  <c r="DA365" i="18"/>
  <c r="DA364" i="18"/>
  <c r="DA363" i="18"/>
  <c r="DA362" i="18"/>
  <c r="DA361" i="18"/>
  <c r="DA360" i="18"/>
  <c r="DA359" i="18"/>
  <c r="DA358" i="18"/>
  <c r="DA357" i="18"/>
  <c r="DA356" i="18"/>
  <c r="DA355" i="18"/>
  <c r="DA354" i="18"/>
  <c r="DA353" i="18"/>
  <c r="DA352" i="18"/>
  <c r="DA351" i="18"/>
  <c r="DA350" i="18"/>
  <c r="DA349" i="18"/>
  <c r="DA336" i="18"/>
  <c r="DA335" i="18"/>
  <c r="DA334" i="18"/>
  <c r="DA333" i="18"/>
  <c r="DA332" i="18"/>
  <c r="DA331" i="18"/>
  <c r="DA330" i="18"/>
  <c r="DA329" i="18"/>
  <c r="DA328" i="18"/>
  <c r="DA327" i="18"/>
  <c r="DA326" i="18"/>
  <c r="DA325" i="18"/>
  <c r="DA324" i="18"/>
  <c r="DA323" i="18"/>
  <c r="DA322" i="18"/>
  <c r="DA321" i="18"/>
  <c r="DA320" i="18"/>
  <c r="DA319" i="18"/>
  <c r="DA318" i="18"/>
  <c r="DA317" i="18"/>
  <c r="DA316" i="18"/>
  <c r="DA315" i="18"/>
  <c r="DA314" i="18"/>
  <c r="DA313" i="18"/>
  <c r="DA312" i="18"/>
  <c r="DA311" i="18"/>
  <c r="DA310" i="18"/>
  <c r="DA309" i="18"/>
  <c r="DA308" i="18"/>
  <c r="DA307" i="18"/>
  <c r="DA306" i="18"/>
  <c r="DA305" i="18"/>
  <c r="DA304" i="18"/>
  <c r="DA303" i="18"/>
  <c r="DA302" i="18"/>
  <c r="DA301" i="18"/>
  <c r="DA300" i="18"/>
  <c r="DA299" i="18"/>
  <c r="DA298" i="18"/>
  <c r="DA297" i="18"/>
  <c r="DA296" i="18"/>
  <c r="DA295" i="18"/>
  <c r="DA294" i="18"/>
  <c r="DA293" i="18"/>
  <c r="DA292" i="18"/>
  <c r="DA291" i="18"/>
  <c r="DA290" i="18"/>
  <c r="DA289" i="18"/>
  <c r="DA288" i="18"/>
  <c r="DA287" i="18"/>
  <c r="DA286" i="18"/>
  <c r="DA285" i="18"/>
  <c r="DA284" i="18"/>
  <c r="DA283" i="18"/>
  <c r="DA282" i="18"/>
  <c r="DA281" i="18"/>
  <c r="DA280" i="18"/>
  <c r="DA279" i="18"/>
  <c r="DA278" i="18"/>
  <c r="DA277" i="18"/>
  <c r="DA276" i="18"/>
  <c r="DA275" i="18"/>
  <c r="DA274" i="18"/>
  <c r="DA273" i="18"/>
  <c r="DA272" i="18"/>
  <c r="DA271" i="18"/>
  <c r="DA270" i="18"/>
  <c r="DA269" i="18"/>
  <c r="DA268" i="18"/>
  <c r="DA267" i="18"/>
  <c r="DA266" i="18"/>
  <c r="DA265" i="18"/>
  <c r="DA264" i="18"/>
  <c r="DA263" i="18"/>
  <c r="DA262" i="18"/>
  <c r="DA261" i="18"/>
  <c r="DA260" i="18"/>
  <c r="DA259" i="18"/>
  <c r="DA258" i="18"/>
  <c r="DA257" i="18"/>
  <c r="DA256" i="18"/>
  <c r="DA255" i="18"/>
  <c r="DA254" i="18"/>
  <c r="DA253" i="18"/>
  <c r="DA252" i="18"/>
  <c r="DA251" i="18"/>
  <c r="DA250" i="18"/>
  <c r="DA249" i="18"/>
  <c r="DA248" i="18"/>
  <c r="DA247" i="18"/>
  <c r="DA246" i="18"/>
  <c r="DA245" i="18"/>
  <c r="DA244" i="18"/>
  <c r="DA243" i="18"/>
  <c r="DA242" i="18"/>
  <c r="DA241" i="18"/>
  <c r="DA240" i="18"/>
  <c r="DA239" i="18"/>
  <c r="DA238" i="18"/>
  <c r="DA237" i="18"/>
  <c r="DA236" i="18"/>
  <c r="DA235" i="18"/>
  <c r="DA234" i="18"/>
  <c r="DA233" i="18"/>
  <c r="DA232" i="18"/>
  <c r="DA231" i="18"/>
  <c r="DA230" i="18"/>
  <c r="DA229" i="18"/>
  <c r="DA228" i="18"/>
  <c r="DA227" i="18"/>
  <c r="DA226" i="18"/>
  <c r="DA225" i="18"/>
  <c r="DA224" i="18"/>
  <c r="DA223" i="18"/>
  <c r="DA222" i="18"/>
  <c r="DA221" i="18"/>
  <c r="DA220" i="18"/>
  <c r="DA219" i="18"/>
  <c r="DA218" i="18"/>
  <c r="DA217" i="18"/>
  <c r="DA216" i="18"/>
  <c r="DA215" i="18"/>
  <c r="DA214" i="18"/>
  <c r="DA213" i="18"/>
  <c r="DA212" i="18"/>
  <c r="DA211" i="18"/>
  <c r="DA210" i="18"/>
  <c r="DA209" i="18"/>
  <c r="DA208" i="18"/>
  <c r="DA207" i="18"/>
  <c r="DA206" i="18"/>
  <c r="DA205" i="18"/>
  <c r="DA204" i="18"/>
  <c r="DA203" i="18"/>
  <c r="DA202" i="18"/>
  <c r="DA201" i="18"/>
  <c r="DA200" i="18"/>
  <c r="DA199" i="18"/>
  <c r="DA198" i="18"/>
  <c r="DA197" i="18"/>
  <c r="DA196" i="18"/>
  <c r="DA195" i="18"/>
  <c r="DA194" i="18"/>
  <c r="DA193" i="18"/>
  <c r="DA192" i="18"/>
  <c r="DA191" i="18"/>
  <c r="DA190" i="18"/>
  <c r="DA189" i="18"/>
  <c r="DA188" i="18"/>
  <c r="DA187" i="18"/>
  <c r="DA186" i="18"/>
  <c r="DA185" i="18"/>
  <c r="DA184" i="18"/>
  <c r="DA183" i="18"/>
  <c r="DA182" i="18"/>
  <c r="DA181" i="18"/>
  <c r="DA180" i="18"/>
  <c r="DA179" i="18"/>
  <c r="DA178" i="18"/>
  <c r="DA177" i="18"/>
  <c r="DA176" i="18"/>
  <c r="DA175" i="18"/>
  <c r="DA174" i="18"/>
  <c r="DA173" i="18"/>
  <c r="DA172" i="18"/>
  <c r="DA171" i="18"/>
  <c r="DA170" i="18"/>
  <c r="DA169" i="18"/>
  <c r="DA168" i="18"/>
  <c r="DA167" i="18"/>
  <c r="DA166" i="18"/>
  <c r="DA165" i="18"/>
  <c r="DA164" i="18"/>
  <c r="DA163" i="18"/>
  <c r="DA162" i="18"/>
  <c r="DA161" i="18"/>
  <c r="DA160" i="18"/>
  <c r="DA159" i="18"/>
  <c r="DA158" i="18"/>
  <c r="DA157" i="18"/>
  <c r="DA156" i="18"/>
  <c r="DA155" i="18"/>
  <c r="DA154" i="18"/>
  <c r="DA153" i="18"/>
  <c r="DA152" i="18"/>
  <c r="DA151" i="18"/>
  <c r="DA150" i="18"/>
  <c r="DA149" i="18"/>
  <c r="DA148" i="18"/>
  <c r="DA147" i="18"/>
  <c r="DA146" i="18"/>
  <c r="DA145" i="18"/>
  <c r="DA144" i="18"/>
  <c r="DA143" i="18"/>
  <c r="DA142" i="18"/>
  <c r="DA141" i="18"/>
  <c r="DA140" i="18"/>
  <c r="DA139" i="18"/>
  <c r="DA138" i="18"/>
  <c r="DA137" i="18"/>
  <c r="DA136" i="18"/>
  <c r="DA135" i="18"/>
  <c r="DA134" i="18"/>
  <c r="DA133" i="18"/>
  <c r="DA132" i="18"/>
  <c r="DA131" i="18"/>
  <c r="DA130" i="18"/>
  <c r="DA129" i="18"/>
  <c r="DA128" i="18"/>
  <c r="DA127" i="18"/>
  <c r="DA126" i="18"/>
  <c r="DA125" i="18"/>
  <c r="DA124" i="18"/>
  <c r="DA123" i="18"/>
  <c r="DA122" i="18"/>
  <c r="DA121" i="18"/>
  <c r="DA120" i="18"/>
  <c r="DA119" i="18"/>
  <c r="DA118" i="18"/>
  <c r="DA117" i="18"/>
  <c r="DA116" i="18"/>
  <c r="DA115" i="18"/>
  <c r="DA114" i="18"/>
  <c r="DA113" i="18"/>
  <c r="DA112" i="18"/>
  <c r="DA111" i="18"/>
  <c r="DA110" i="18"/>
  <c r="DA109" i="18"/>
  <c r="DA108" i="18"/>
  <c r="DA107" i="18"/>
  <c r="DA106" i="18"/>
  <c r="DA105" i="18"/>
  <c r="DA104" i="18"/>
  <c r="DA103" i="18"/>
  <c r="DA102" i="18"/>
  <c r="DA101" i="18"/>
  <c r="DA100" i="18"/>
  <c r="DA99" i="18"/>
  <c r="DA98" i="18"/>
  <c r="DA97" i="18"/>
  <c r="DA96" i="18"/>
  <c r="DA95" i="18"/>
  <c r="DA94" i="18"/>
  <c r="DA93" i="18"/>
  <c r="DA92" i="18"/>
  <c r="DA91" i="18"/>
  <c r="DA90" i="18"/>
  <c r="DA89" i="18"/>
  <c r="DA88" i="18"/>
  <c r="DA87" i="18"/>
  <c r="DA86" i="18"/>
  <c r="DA85" i="18"/>
  <c r="DA84" i="18"/>
  <c r="DA83" i="18"/>
  <c r="DA82" i="18"/>
  <c r="DA81" i="18"/>
  <c r="DA80" i="18"/>
  <c r="DA79" i="18"/>
  <c r="DA78" i="18"/>
  <c r="DA77" i="18"/>
  <c r="DA76" i="18"/>
  <c r="DA75" i="18"/>
  <c r="DA74" i="18"/>
  <c r="DA73" i="18"/>
  <c r="DA72" i="18"/>
  <c r="DA71" i="18"/>
  <c r="DA70" i="18"/>
  <c r="DA69" i="18"/>
  <c r="DA68" i="18"/>
  <c r="DA67" i="18"/>
  <c r="DA66" i="18"/>
  <c r="DA65" i="18"/>
  <c r="DA64" i="18"/>
  <c r="DA63" i="18"/>
  <c r="DA62" i="18"/>
  <c r="DA61" i="18"/>
  <c r="DA60" i="18"/>
  <c r="DA59" i="18"/>
  <c r="DA58" i="18"/>
  <c r="DA57" i="18"/>
  <c r="DA56" i="18"/>
  <c r="DA55" i="18"/>
  <c r="DA54" i="18"/>
  <c r="DA53" i="18"/>
  <c r="DA52" i="18"/>
  <c r="DA51" i="18"/>
  <c r="DA50" i="18"/>
  <c r="DA49" i="18"/>
  <c r="DA48" i="18"/>
  <c r="DA47" i="18"/>
  <c r="DA46" i="18"/>
  <c r="DA45" i="18"/>
  <c r="DA44" i="18"/>
  <c r="DA43" i="18"/>
  <c r="DA42" i="18"/>
  <c r="DA41" i="18"/>
  <c r="DA40" i="18"/>
  <c r="DA39" i="18"/>
  <c r="DA38" i="18"/>
  <c r="DA37" i="18"/>
  <c r="DA36" i="18"/>
  <c r="DA35" i="18"/>
  <c r="DA34" i="18"/>
  <c r="DA33" i="18"/>
  <c r="DA32" i="18"/>
  <c r="DA31" i="18"/>
  <c r="DA30" i="18"/>
  <c r="DA29" i="18"/>
  <c r="DA28" i="18"/>
  <c r="DA27" i="18"/>
  <c r="DA26" i="18"/>
  <c r="DA25" i="18"/>
  <c r="DA24" i="18"/>
  <c r="DA23" i="18"/>
  <c r="DA22" i="18"/>
  <c r="DA21" i="18"/>
  <c r="DA20" i="18"/>
  <c r="DA19" i="18"/>
  <c r="DA18" i="18"/>
  <c r="DA17" i="18"/>
  <c r="DA16" i="18"/>
  <c r="DA15" i="18"/>
  <c r="DA14" i="18"/>
  <c r="DA13" i="18"/>
  <c r="DA12" i="18"/>
  <c r="DA11" i="18"/>
  <c r="CK375" i="18"/>
  <c r="CK374" i="18"/>
  <c r="CK373" i="18"/>
  <c r="CK372" i="18"/>
  <c r="CK371" i="18"/>
  <c r="CK370" i="18"/>
  <c r="CK369" i="18"/>
  <c r="CK368" i="18"/>
  <c r="CK367" i="18"/>
  <c r="CK366" i="18"/>
  <c r="CK365" i="18"/>
  <c r="CK364" i="18"/>
  <c r="CK363" i="18"/>
  <c r="CK362" i="18"/>
  <c r="CK361" i="18"/>
  <c r="CK360" i="18"/>
  <c r="CK359" i="18"/>
  <c r="CK358" i="18"/>
  <c r="CK357" i="18"/>
  <c r="CK356" i="18"/>
  <c r="CK355" i="18"/>
  <c r="CK354" i="18"/>
  <c r="CK353" i="18"/>
  <c r="CK352" i="18"/>
  <c r="CK351" i="18"/>
  <c r="CK350" i="18"/>
  <c r="CK349" i="18"/>
  <c r="CK336" i="18"/>
  <c r="CK335" i="18"/>
  <c r="CK334" i="18"/>
  <c r="CK333" i="18"/>
  <c r="CK332" i="18"/>
  <c r="CK331" i="18"/>
  <c r="CK330" i="18"/>
  <c r="CK329" i="18"/>
  <c r="CK328" i="18"/>
  <c r="CK327" i="18"/>
  <c r="CK326" i="18"/>
  <c r="CK325" i="18"/>
  <c r="CK324" i="18"/>
  <c r="CK323" i="18"/>
  <c r="CK322" i="18"/>
  <c r="CK321" i="18"/>
  <c r="CK320" i="18"/>
  <c r="CK319" i="18"/>
  <c r="CK318" i="18"/>
  <c r="CK317" i="18"/>
  <c r="CK316" i="18"/>
  <c r="CK315" i="18"/>
  <c r="CK314" i="18"/>
  <c r="CK313" i="18"/>
  <c r="CK312" i="18"/>
  <c r="CK311" i="18"/>
  <c r="CK310" i="18"/>
  <c r="CK309" i="18"/>
  <c r="CK308" i="18"/>
  <c r="CK307" i="18"/>
  <c r="CK306" i="18"/>
  <c r="CK305" i="18"/>
  <c r="CK304" i="18"/>
  <c r="CK303" i="18"/>
  <c r="CK302" i="18"/>
  <c r="CK301" i="18"/>
  <c r="CK300" i="18"/>
  <c r="CK299" i="18"/>
  <c r="CK298" i="18"/>
  <c r="CK297" i="18"/>
  <c r="CK296" i="18"/>
  <c r="CK295" i="18"/>
  <c r="CK294" i="18"/>
  <c r="CK293" i="18"/>
  <c r="CK292" i="18"/>
  <c r="CK291" i="18"/>
  <c r="CK290" i="18"/>
  <c r="CK289" i="18"/>
  <c r="CK288" i="18"/>
  <c r="CK287" i="18"/>
  <c r="CK286" i="18"/>
  <c r="CK285" i="18"/>
  <c r="CK284" i="18"/>
  <c r="CK283" i="18"/>
  <c r="CK282" i="18"/>
  <c r="CK281" i="18"/>
  <c r="CK280" i="18"/>
  <c r="CK279" i="18"/>
  <c r="CK278" i="18"/>
  <c r="CK277" i="18"/>
  <c r="CK276" i="18"/>
  <c r="CK275" i="18"/>
  <c r="CK274" i="18"/>
  <c r="CK273" i="18"/>
  <c r="CK272" i="18"/>
  <c r="CK271" i="18"/>
  <c r="CK270" i="18"/>
  <c r="CK269" i="18"/>
  <c r="CK268" i="18"/>
  <c r="CK267" i="18"/>
  <c r="CK266" i="18"/>
  <c r="CK265" i="18"/>
  <c r="CK264" i="18"/>
  <c r="CK263" i="18"/>
  <c r="CK262" i="18"/>
  <c r="CK261" i="18"/>
  <c r="CK260" i="18"/>
  <c r="CK259" i="18"/>
  <c r="CK258" i="18"/>
  <c r="CK257" i="18"/>
  <c r="CK256" i="18"/>
  <c r="CK255" i="18"/>
  <c r="CK254" i="18"/>
  <c r="CK253" i="18"/>
  <c r="CK252" i="18"/>
  <c r="CK251" i="18"/>
  <c r="CK250" i="18"/>
  <c r="CK249" i="18"/>
  <c r="CK248" i="18"/>
  <c r="CK247" i="18"/>
  <c r="CK246" i="18"/>
  <c r="CK245" i="18"/>
  <c r="CK244" i="18"/>
  <c r="CK243" i="18"/>
  <c r="CK242" i="18"/>
  <c r="CK241" i="18"/>
  <c r="CK240" i="18"/>
  <c r="CK239" i="18"/>
  <c r="CK238" i="18"/>
  <c r="CK237" i="18"/>
  <c r="CK236" i="18"/>
  <c r="CK235" i="18"/>
  <c r="CK234" i="18"/>
  <c r="CK233" i="18"/>
  <c r="CK232" i="18"/>
  <c r="CK231" i="18"/>
  <c r="CK230" i="18"/>
  <c r="CK229" i="18"/>
  <c r="CK228" i="18"/>
  <c r="CK227" i="18"/>
  <c r="CK226" i="18"/>
  <c r="CK225" i="18"/>
  <c r="CK224" i="18"/>
  <c r="CK223" i="18"/>
  <c r="CK222" i="18"/>
  <c r="CK221" i="18"/>
  <c r="CK220" i="18"/>
  <c r="CK219" i="18"/>
  <c r="CK218" i="18"/>
  <c r="CK217" i="18"/>
  <c r="CK216" i="18"/>
  <c r="CK215" i="18"/>
  <c r="CK214" i="18"/>
  <c r="CK213" i="18"/>
  <c r="CK212" i="18"/>
  <c r="CK211" i="18"/>
  <c r="CK210" i="18"/>
  <c r="CK209" i="18"/>
  <c r="CK208" i="18"/>
  <c r="CK207" i="18"/>
  <c r="CK206" i="18"/>
  <c r="CK205" i="18"/>
  <c r="CK204" i="18"/>
  <c r="CK203" i="18"/>
  <c r="CK202" i="18"/>
  <c r="CK201" i="18"/>
  <c r="CK200" i="18"/>
  <c r="CK199" i="18"/>
  <c r="CK198" i="18"/>
  <c r="CK197" i="18"/>
  <c r="CK196" i="18"/>
  <c r="CK195" i="18"/>
  <c r="CK194" i="18"/>
  <c r="CK193" i="18"/>
  <c r="CK192" i="18"/>
  <c r="CK191" i="18"/>
  <c r="CK190" i="18"/>
  <c r="CK189" i="18"/>
  <c r="CK188" i="18"/>
  <c r="CK187" i="18"/>
  <c r="CK186" i="18"/>
  <c r="CK185" i="18"/>
  <c r="CK184" i="18"/>
  <c r="CK183" i="18"/>
  <c r="CK182" i="18"/>
  <c r="CK181" i="18"/>
  <c r="CK180" i="18"/>
  <c r="CK179" i="18"/>
  <c r="CK178" i="18"/>
  <c r="CK177" i="18"/>
  <c r="CK176" i="18"/>
  <c r="CK175" i="18"/>
  <c r="CK174" i="18"/>
  <c r="CK173" i="18"/>
  <c r="CK172" i="18"/>
  <c r="CK171" i="18"/>
  <c r="CK170" i="18"/>
  <c r="CK169" i="18"/>
  <c r="CK168" i="18"/>
  <c r="CK167" i="18"/>
  <c r="CK166" i="18"/>
  <c r="CK165" i="18"/>
  <c r="CK164" i="18"/>
  <c r="CK163" i="18"/>
  <c r="CK162" i="18"/>
  <c r="CK161" i="18"/>
  <c r="CK160" i="18"/>
  <c r="CK159" i="18"/>
  <c r="CK158" i="18"/>
  <c r="CK157" i="18"/>
  <c r="CK156" i="18"/>
  <c r="CK155" i="18"/>
  <c r="CK154" i="18"/>
  <c r="CK153" i="18"/>
  <c r="CK152" i="18"/>
  <c r="CK151" i="18"/>
  <c r="CK150" i="18"/>
  <c r="CK149" i="18"/>
  <c r="CK148" i="18"/>
  <c r="CK147" i="18"/>
  <c r="CK146" i="18"/>
  <c r="CK145" i="18"/>
  <c r="CK144" i="18"/>
  <c r="CK143" i="18"/>
  <c r="CK142" i="18"/>
  <c r="CK141" i="18"/>
  <c r="CK140" i="18"/>
  <c r="CK139" i="18"/>
  <c r="CK138" i="18"/>
  <c r="CK137" i="18"/>
  <c r="CK136" i="18"/>
  <c r="CK135" i="18"/>
  <c r="CK134" i="18"/>
  <c r="CK133" i="18"/>
  <c r="CK132" i="18"/>
  <c r="CK131" i="18"/>
  <c r="CK130" i="18"/>
  <c r="CK129" i="18"/>
  <c r="CK128" i="18"/>
  <c r="CK127" i="18"/>
  <c r="CK126" i="18"/>
  <c r="CK125" i="18"/>
  <c r="CK124" i="18"/>
  <c r="CK123" i="18"/>
  <c r="CK122" i="18"/>
  <c r="CK121" i="18"/>
  <c r="CK120" i="18"/>
  <c r="CK119" i="18"/>
  <c r="CK118" i="18"/>
  <c r="CK117" i="18"/>
  <c r="CK116" i="18"/>
  <c r="CK115" i="18"/>
  <c r="CK114" i="18"/>
  <c r="CK113" i="18"/>
  <c r="CK112" i="18"/>
  <c r="CK111" i="18"/>
  <c r="CK110" i="18"/>
  <c r="CK109" i="18"/>
  <c r="CK108" i="18"/>
  <c r="CK107" i="18"/>
  <c r="CK106" i="18"/>
  <c r="CK105" i="18"/>
  <c r="CK104" i="18"/>
  <c r="CK103" i="18"/>
  <c r="CK102" i="18"/>
  <c r="CK101" i="18"/>
  <c r="CK100" i="18"/>
  <c r="CK99" i="18"/>
  <c r="CK98" i="18"/>
  <c r="CK97" i="18"/>
  <c r="CK96" i="18"/>
  <c r="CK95" i="18"/>
  <c r="CK94" i="18"/>
  <c r="CK93" i="18"/>
  <c r="CK92" i="18"/>
  <c r="CK91" i="18"/>
  <c r="CK90" i="18"/>
  <c r="CK89" i="18"/>
  <c r="CK88" i="18"/>
  <c r="CK87" i="18"/>
  <c r="CK86" i="18"/>
  <c r="CK85" i="18"/>
  <c r="CK84" i="18"/>
  <c r="CK83" i="18"/>
  <c r="CK82" i="18"/>
  <c r="CK81" i="18"/>
  <c r="CK80" i="18"/>
  <c r="CK79" i="18"/>
  <c r="CK78" i="18"/>
  <c r="CK77" i="18"/>
  <c r="CK76" i="18"/>
  <c r="CK75" i="18"/>
  <c r="CK74" i="18"/>
  <c r="CK73" i="18"/>
  <c r="CK72" i="18"/>
  <c r="CK71" i="18"/>
  <c r="CK70" i="18"/>
  <c r="CK69" i="18"/>
  <c r="CK68" i="18"/>
  <c r="CK67" i="18"/>
  <c r="CK66" i="18"/>
  <c r="CK65" i="18"/>
  <c r="CK64" i="18"/>
  <c r="CK63" i="18"/>
  <c r="CK62" i="18"/>
  <c r="CK61" i="18"/>
  <c r="CK60" i="18"/>
  <c r="CK59" i="18"/>
  <c r="CK58" i="18"/>
  <c r="CK57" i="18"/>
  <c r="CK56" i="18"/>
  <c r="CK55" i="18"/>
  <c r="CK54" i="18"/>
  <c r="CK53" i="18"/>
  <c r="CK52" i="18"/>
  <c r="CK51" i="18"/>
  <c r="CK50" i="18"/>
  <c r="CK49" i="18"/>
  <c r="CK48" i="18"/>
  <c r="CK47" i="18"/>
  <c r="CK46" i="18"/>
  <c r="CK45" i="18"/>
  <c r="CK44" i="18"/>
  <c r="CK43" i="18"/>
  <c r="CK42" i="18"/>
  <c r="CK41" i="18"/>
  <c r="CK40" i="18"/>
  <c r="CK39" i="18"/>
  <c r="CK38" i="18"/>
  <c r="CK37" i="18"/>
  <c r="CK36" i="18"/>
  <c r="CK35" i="18"/>
  <c r="CK34" i="18"/>
  <c r="CK33" i="18"/>
  <c r="CK32" i="18"/>
  <c r="CK31" i="18"/>
  <c r="CK30" i="18"/>
  <c r="CK29" i="18"/>
  <c r="CK28" i="18"/>
  <c r="CK27" i="18"/>
  <c r="CK26" i="18"/>
  <c r="CK25" i="18"/>
  <c r="CK24" i="18"/>
  <c r="CK23" i="18"/>
  <c r="CK22" i="18"/>
  <c r="CK21" i="18"/>
  <c r="CK20" i="18"/>
  <c r="CK19" i="18"/>
  <c r="CK18" i="18"/>
  <c r="CK17" i="18"/>
  <c r="CK16" i="18"/>
  <c r="CK15" i="18"/>
  <c r="CK14" i="18"/>
  <c r="CK13" i="18"/>
  <c r="CK12" i="18"/>
  <c r="CK11" i="18"/>
  <c r="BU375" i="18"/>
  <c r="BU374" i="18"/>
  <c r="BU373" i="18"/>
  <c r="BU372" i="18"/>
  <c r="BU371" i="18"/>
  <c r="BU370" i="18"/>
  <c r="BU369" i="18"/>
  <c r="BU368" i="18"/>
  <c r="BU367" i="18"/>
  <c r="BU366" i="18"/>
  <c r="BU365" i="18"/>
  <c r="BU364" i="18"/>
  <c r="BU363" i="18"/>
  <c r="BU362" i="18"/>
  <c r="BU361" i="18"/>
  <c r="BU360" i="18"/>
  <c r="BU359" i="18"/>
  <c r="BU358" i="18"/>
  <c r="BU357" i="18"/>
  <c r="BU356" i="18"/>
  <c r="BU355" i="18"/>
  <c r="BU354" i="18"/>
  <c r="BU353" i="18"/>
  <c r="BU352" i="18"/>
  <c r="BU351" i="18"/>
  <c r="BU350" i="18"/>
  <c r="BU349" i="18"/>
  <c r="BU336" i="18"/>
  <c r="BU335" i="18"/>
  <c r="BU334" i="18"/>
  <c r="BU333" i="18"/>
  <c r="BU332" i="18"/>
  <c r="BU331" i="18"/>
  <c r="BU330" i="18"/>
  <c r="BU329" i="18"/>
  <c r="BU328" i="18"/>
  <c r="BU327" i="18"/>
  <c r="BU326" i="18"/>
  <c r="BU325" i="18"/>
  <c r="BU324" i="18"/>
  <c r="BU323" i="18"/>
  <c r="BU322" i="18"/>
  <c r="BU321" i="18"/>
  <c r="BU320" i="18"/>
  <c r="BU319" i="18"/>
  <c r="BU318" i="18"/>
  <c r="BU317" i="18"/>
  <c r="BU316" i="18"/>
  <c r="BU315" i="18"/>
  <c r="BU314" i="18"/>
  <c r="BU313" i="18"/>
  <c r="BU312" i="18"/>
  <c r="BU311" i="18"/>
  <c r="BU310" i="18"/>
  <c r="BU309" i="18"/>
  <c r="BU308" i="18"/>
  <c r="BU307" i="18"/>
  <c r="BU306" i="18"/>
  <c r="BU305" i="18"/>
  <c r="BU304" i="18"/>
  <c r="BU303" i="18"/>
  <c r="BU302" i="18"/>
  <c r="BU301" i="18"/>
  <c r="BU300" i="18"/>
  <c r="BU299" i="18"/>
  <c r="BU298" i="18"/>
  <c r="BU297" i="18"/>
  <c r="BU296" i="18"/>
  <c r="BU295" i="18"/>
  <c r="BU294" i="18"/>
  <c r="BU293" i="18"/>
  <c r="BU292" i="18"/>
  <c r="BU291" i="18"/>
  <c r="BU290" i="18"/>
  <c r="BU289" i="18"/>
  <c r="BU288" i="18"/>
  <c r="BU287" i="18"/>
  <c r="BU286" i="18"/>
  <c r="BU285" i="18"/>
  <c r="BU284" i="18"/>
  <c r="BU283" i="18"/>
  <c r="BU282" i="18"/>
  <c r="BU281" i="18"/>
  <c r="BU280" i="18"/>
  <c r="BU279" i="18"/>
  <c r="BU278" i="18"/>
  <c r="BU277" i="18"/>
  <c r="BU276" i="18"/>
  <c r="BU275" i="18"/>
  <c r="BU274" i="18"/>
  <c r="BU273" i="18"/>
  <c r="BU272" i="18"/>
  <c r="BU271" i="18"/>
  <c r="BU270" i="18"/>
  <c r="BU269" i="18"/>
  <c r="BU268" i="18"/>
  <c r="BU267" i="18"/>
  <c r="BU266" i="18"/>
  <c r="BU265" i="18"/>
  <c r="BU264" i="18"/>
  <c r="BU263" i="18"/>
  <c r="BU262" i="18"/>
  <c r="BU261" i="18"/>
  <c r="BU260" i="18"/>
  <c r="BU259" i="18"/>
  <c r="BU258" i="18"/>
  <c r="BU257" i="18"/>
  <c r="BU256" i="18"/>
  <c r="BU255" i="18"/>
  <c r="BU254" i="18"/>
  <c r="BU253" i="18"/>
  <c r="BU252" i="18"/>
  <c r="BU251" i="18"/>
  <c r="BU250" i="18"/>
  <c r="BU249" i="18"/>
  <c r="BU248" i="18"/>
  <c r="BU247" i="18"/>
  <c r="BU246" i="18"/>
  <c r="BU245" i="18"/>
  <c r="BU244" i="18"/>
  <c r="BU243" i="18"/>
  <c r="BU242" i="18"/>
  <c r="BU241" i="18"/>
  <c r="BU240" i="18"/>
  <c r="BU239" i="18"/>
  <c r="BU238" i="18"/>
  <c r="BU237" i="18"/>
  <c r="BU236" i="18"/>
  <c r="BU235" i="18"/>
  <c r="BU234" i="18"/>
  <c r="BU233" i="18"/>
  <c r="BU232" i="18"/>
  <c r="BU231" i="18"/>
  <c r="BU230" i="18"/>
  <c r="BU229" i="18"/>
  <c r="BU228" i="18"/>
  <c r="BU227" i="18"/>
  <c r="BU226" i="18"/>
  <c r="BU225" i="18"/>
  <c r="BU224" i="18"/>
  <c r="BU223" i="18"/>
  <c r="BU222" i="18"/>
  <c r="BU221" i="18"/>
  <c r="BU220" i="18"/>
  <c r="BU219" i="18"/>
  <c r="BU218" i="18"/>
  <c r="BU217" i="18"/>
  <c r="BU216" i="18"/>
  <c r="BU215" i="18"/>
  <c r="BU214" i="18"/>
  <c r="BU213" i="18"/>
  <c r="BU212" i="18"/>
  <c r="BU211" i="18"/>
  <c r="BU210" i="18"/>
  <c r="BU209" i="18"/>
  <c r="BU208" i="18"/>
  <c r="BU207" i="18"/>
  <c r="BU206" i="18"/>
  <c r="BU205" i="18"/>
  <c r="BU204" i="18"/>
  <c r="BU203" i="18"/>
  <c r="BU202" i="18"/>
  <c r="BU201" i="18"/>
  <c r="BU200" i="18"/>
  <c r="BU199" i="18"/>
  <c r="BU198" i="18"/>
  <c r="BU197" i="18"/>
  <c r="BU196" i="18"/>
  <c r="BU195" i="18"/>
  <c r="BU194" i="18"/>
  <c r="BU193" i="18"/>
  <c r="BU192" i="18"/>
  <c r="BU191" i="18"/>
  <c r="BU190" i="18"/>
  <c r="BU189" i="18"/>
  <c r="BU188" i="18"/>
  <c r="BU187" i="18"/>
  <c r="BU186" i="18"/>
  <c r="BU185" i="18"/>
  <c r="BU184" i="18"/>
  <c r="BU183" i="18"/>
  <c r="BU182" i="18"/>
  <c r="BU181" i="18"/>
  <c r="BU180" i="18"/>
  <c r="BU179" i="18"/>
  <c r="BU178" i="18"/>
  <c r="BU177" i="18"/>
  <c r="BU176" i="18"/>
  <c r="BU175" i="18"/>
  <c r="BU174" i="18"/>
  <c r="BU173" i="18"/>
  <c r="BU172" i="18"/>
  <c r="BU171" i="18"/>
  <c r="BU170" i="18"/>
  <c r="BU169" i="18"/>
  <c r="BU168" i="18"/>
  <c r="BU167" i="18"/>
  <c r="BU166" i="18"/>
  <c r="BU165" i="18"/>
  <c r="BU164" i="18"/>
  <c r="BU163" i="18"/>
  <c r="BU162" i="18"/>
  <c r="BU161" i="18"/>
  <c r="BU160" i="18"/>
  <c r="BU159" i="18"/>
  <c r="BU158" i="18"/>
  <c r="BU157" i="18"/>
  <c r="BU156" i="18"/>
  <c r="BU155" i="18"/>
  <c r="BU154" i="18"/>
  <c r="BU153" i="18"/>
  <c r="BU152" i="18"/>
  <c r="BU151" i="18"/>
  <c r="BU150" i="18"/>
  <c r="BU149" i="18"/>
  <c r="BU148" i="18"/>
  <c r="BU147" i="18"/>
  <c r="BU146" i="18"/>
  <c r="BU145" i="18"/>
  <c r="BU144" i="18"/>
  <c r="BU143" i="18"/>
  <c r="BU142" i="18"/>
  <c r="BU141" i="18"/>
  <c r="BU140" i="18"/>
  <c r="BU139" i="18"/>
  <c r="BU138" i="18"/>
  <c r="BU137" i="18"/>
  <c r="BU136" i="18"/>
  <c r="BU135" i="18"/>
  <c r="BU134" i="18"/>
  <c r="BU133" i="18"/>
  <c r="BU132" i="18"/>
  <c r="BU131" i="18"/>
  <c r="BU130" i="18"/>
  <c r="BU129" i="18"/>
  <c r="BU128" i="18"/>
  <c r="BU127" i="18"/>
  <c r="BU126" i="18"/>
  <c r="BU125" i="18"/>
  <c r="BU124" i="18"/>
  <c r="BU123" i="18"/>
  <c r="BU122" i="18"/>
  <c r="BU121" i="18"/>
  <c r="BU120" i="18"/>
  <c r="BU119" i="18"/>
  <c r="BU118" i="18"/>
  <c r="BU117" i="18"/>
  <c r="BU116" i="18"/>
  <c r="BU115" i="18"/>
  <c r="BU114" i="18"/>
  <c r="BU113" i="18"/>
  <c r="BU112" i="18"/>
  <c r="BU111" i="18"/>
  <c r="BU110" i="18"/>
  <c r="BU109" i="18"/>
  <c r="BU108" i="18"/>
  <c r="BU107" i="18"/>
  <c r="BU106" i="18"/>
  <c r="BU105" i="18"/>
  <c r="BU104" i="18"/>
  <c r="BU103" i="18"/>
  <c r="BU102" i="18"/>
  <c r="BU101" i="18"/>
  <c r="BU100" i="18"/>
  <c r="BU99" i="18"/>
  <c r="BU98" i="18"/>
  <c r="BU97" i="18"/>
  <c r="BU96" i="18"/>
  <c r="BU95" i="18"/>
  <c r="BU94" i="18"/>
  <c r="BU93" i="18"/>
  <c r="BU92" i="18"/>
  <c r="BU91" i="18"/>
  <c r="BU90" i="18"/>
  <c r="BU89" i="18"/>
  <c r="BU88" i="18"/>
  <c r="BU87" i="18"/>
  <c r="BU86" i="18"/>
  <c r="BU85" i="18"/>
  <c r="BU84" i="18"/>
  <c r="BU83" i="18"/>
  <c r="BU82" i="18"/>
  <c r="BU81" i="18"/>
  <c r="BU80" i="18"/>
  <c r="BU79" i="18"/>
  <c r="BU78" i="18"/>
  <c r="BU77" i="18"/>
  <c r="BU76" i="18"/>
  <c r="BU75" i="18"/>
  <c r="BU74" i="18"/>
  <c r="BU73" i="18"/>
  <c r="BU72" i="18"/>
  <c r="BU71" i="18"/>
  <c r="BU70" i="18"/>
  <c r="BU69" i="18"/>
  <c r="BU68" i="18"/>
  <c r="BU67" i="18"/>
  <c r="BU66" i="18"/>
  <c r="BU65" i="18"/>
  <c r="BU64" i="18"/>
  <c r="BU63" i="18"/>
  <c r="BU62" i="18"/>
  <c r="BU61" i="18"/>
  <c r="BU60" i="18"/>
  <c r="BU59" i="18"/>
  <c r="BU58" i="18"/>
  <c r="BU57" i="18"/>
  <c r="BU56" i="18"/>
  <c r="BU55" i="18"/>
  <c r="BU54" i="18"/>
  <c r="BU53" i="18"/>
  <c r="BU52" i="18"/>
  <c r="BU51" i="18"/>
  <c r="BU50" i="18"/>
  <c r="BU49" i="18"/>
  <c r="BU48" i="18"/>
  <c r="BU47" i="18"/>
  <c r="BU46" i="18"/>
  <c r="BU45" i="18"/>
  <c r="BU44" i="18"/>
  <c r="BU43" i="18"/>
  <c r="BU42" i="18"/>
  <c r="BU41" i="18"/>
  <c r="BU40" i="18"/>
  <c r="BU39" i="18"/>
  <c r="BU38" i="18"/>
  <c r="BU37" i="18"/>
  <c r="BU36" i="18"/>
  <c r="BU35" i="18"/>
  <c r="BU34" i="18"/>
  <c r="BU33" i="18"/>
  <c r="BU32" i="18"/>
  <c r="BU31" i="18"/>
  <c r="BU30" i="18"/>
  <c r="BU29" i="18"/>
  <c r="BU28" i="18"/>
  <c r="BU27" i="18"/>
  <c r="BU26" i="18"/>
  <c r="BU25" i="18"/>
  <c r="BU24" i="18"/>
  <c r="BU23" i="18"/>
  <c r="BU22" i="18"/>
  <c r="BU21" i="18"/>
  <c r="BU20" i="18"/>
  <c r="BU19" i="18"/>
  <c r="BU18" i="18"/>
  <c r="BU17" i="18"/>
  <c r="BU16" i="18"/>
  <c r="BU15" i="18"/>
  <c r="BU14" i="18"/>
  <c r="BU13" i="18"/>
  <c r="BU12" i="18"/>
  <c r="BU11" i="18"/>
  <c r="BE375" i="18"/>
  <c r="BE374" i="18"/>
  <c r="BE373" i="18"/>
  <c r="BE372" i="18"/>
  <c r="BE371" i="18"/>
  <c r="BE370" i="18"/>
  <c r="BE369" i="18"/>
  <c r="BE368" i="18"/>
  <c r="BE367" i="18"/>
  <c r="BE366" i="18"/>
  <c r="BE365" i="18"/>
  <c r="BE364" i="18"/>
  <c r="BE363" i="18"/>
  <c r="BE362" i="18"/>
  <c r="BE361" i="18"/>
  <c r="BE360" i="18"/>
  <c r="BE359" i="18"/>
  <c r="BE358" i="18"/>
  <c r="BE357" i="18"/>
  <c r="BE356" i="18"/>
  <c r="BE355" i="18"/>
  <c r="BE354" i="18"/>
  <c r="BE353" i="18"/>
  <c r="BE352" i="18"/>
  <c r="BE351" i="18"/>
  <c r="BE350" i="18"/>
  <c r="BE349" i="18"/>
  <c r="BE336" i="18"/>
  <c r="BE335" i="18"/>
  <c r="BE334" i="18"/>
  <c r="BE333" i="18"/>
  <c r="BE332" i="18"/>
  <c r="BE331" i="18"/>
  <c r="BE330" i="18"/>
  <c r="BE329" i="18"/>
  <c r="BE328" i="18"/>
  <c r="BE327" i="18"/>
  <c r="BE326" i="18"/>
  <c r="BE325" i="18"/>
  <c r="BE324" i="18"/>
  <c r="BE323" i="18"/>
  <c r="BE322" i="18"/>
  <c r="BE321" i="18"/>
  <c r="BE320" i="18"/>
  <c r="BE319" i="18"/>
  <c r="BE318" i="18"/>
  <c r="BE317" i="18"/>
  <c r="BE316" i="18"/>
  <c r="BE315" i="18"/>
  <c r="BE314" i="18"/>
  <c r="BE313" i="18"/>
  <c r="BE312" i="18"/>
  <c r="BE311" i="18"/>
  <c r="BE310" i="18"/>
  <c r="BE309" i="18"/>
  <c r="BE308" i="18"/>
  <c r="BE307" i="18"/>
  <c r="BE306" i="18"/>
  <c r="BE305" i="18"/>
  <c r="BE304" i="18"/>
  <c r="BE303" i="18"/>
  <c r="BE302" i="18"/>
  <c r="BE301" i="18"/>
  <c r="BE300" i="18"/>
  <c r="BE299" i="18"/>
  <c r="BE298" i="18"/>
  <c r="BE297" i="18"/>
  <c r="BE296" i="18"/>
  <c r="BE295" i="18"/>
  <c r="BE294" i="18"/>
  <c r="BE293" i="18"/>
  <c r="BE292" i="18"/>
  <c r="BE291" i="18"/>
  <c r="BE290" i="18"/>
  <c r="BE289" i="18"/>
  <c r="BE288" i="18"/>
  <c r="BE287" i="18"/>
  <c r="BE286" i="18"/>
  <c r="BE285" i="18"/>
  <c r="BE284" i="18"/>
  <c r="BE283" i="18"/>
  <c r="BE282" i="18"/>
  <c r="BE281" i="18"/>
  <c r="BE280" i="18"/>
  <c r="BE279" i="18"/>
  <c r="BE278" i="18"/>
  <c r="BE277" i="18"/>
  <c r="BE276" i="18"/>
  <c r="BE275" i="18"/>
  <c r="BE274" i="18"/>
  <c r="BE273" i="18"/>
  <c r="BE272" i="18"/>
  <c r="BE271" i="18"/>
  <c r="BE270" i="18"/>
  <c r="BE269" i="18"/>
  <c r="BE268" i="18"/>
  <c r="BE267" i="18"/>
  <c r="BE266" i="18"/>
  <c r="BE265" i="18"/>
  <c r="BE264" i="18"/>
  <c r="BE263" i="18"/>
  <c r="BE262" i="18"/>
  <c r="BE261" i="18"/>
  <c r="BE260" i="18"/>
  <c r="BE259" i="18"/>
  <c r="BE258" i="18"/>
  <c r="BE257" i="18"/>
  <c r="BE256" i="18"/>
  <c r="BE255" i="18"/>
  <c r="BE254" i="18"/>
  <c r="BE253" i="18"/>
  <c r="BE252" i="18"/>
  <c r="BE251" i="18"/>
  <c r="BE250" i="18"/>
  <c r="BE249" i="18"/>
  <c r="BE248" i="18"/>
  <c r="BE247" i="18"/>
  <c r="BE246" i="18"/>
  <c r="BE245" i="18"/>
  <c r="BE244" i="18"/>
  <c r="BE243" i="18"/>
  <c r="BE242" i="18"/>
  <c r="BE241" i="18"/>
  <c r="BE240" i="18"/>
  <c r="BE239" i="18"/>
  <c r="BE238" i="18"/>
  <c r="BE237" i="18"/>
  <c r="BE236" i="18"/>
  <c r="BE235" i="18"/>
  <c r="BE234" i="18"/>
  <c r="BE233" i="18"/>
  <c r="BE232" i="18"/>
  <c r="BE231" i="18"/>
  <c r="BE230" i="18"/>
  <c r="BE229" i="18"/>
  <c r="BE228" i="18"/>
  <c r="BE227" i="18"/>
  <c r="BE226" i="18"/>
  <c r="BE225" i="18"/>
  <c r="BE224" i="18"/>
  <c r="BE223" i="18"/>
  <c r="BE222" i="18"/>
  <c r="BE221" i="18"/>
  <c r="BE220" i="18"/>
  <c r="BE219" i="18"/>
  <c r="BE218" i="18"/>
  <c r="BE217" i="18"/>
  <c r="BE216" i="18"/>
  <c r="BE215" i="18"/>
  <c r="BE214" i="18"/>
  <c r="BE213" i="18"/>
  <c r="BE212" i="18"/>
  <c r="BE211" i="18"/>
  <c r="BE210" i="18"/>
  <c r="BE209" i="18"/>
  <c r="BE208" i="18"/>
  <c r="BE207" i="18"/>
  <c r="BE206" i="18"/>
  <c r="BE205" i="18"/>
  <c r="BE204" i="18"/>
  <c r="BE203" i="18"/>
  <c r="BE202" i="18"/>
  <c r="BE201" i="18"/>
  <c r="BE200" i="18"/>
  <c r="BE199" i="18"/>
  <c r="BE198" i="18"/>
  <c r="BE197" i="18"/>
  <c r="BE196" i="18"/>
  <c r="BE195" i="18"/>
  <c r="BE194" i="18"/>
  <c r="BE193" i="18"/>
  <c r="BE192" i="18"/>
  <c r="BE191" i="18"/>
  <c r="BE190" i="18"/>
  <c r="BE189" i="18"/>
  <c r="BE188" i="18"/>
  <c r="BE187" i="18"/>
  <c r="BE186" i="18"/>
  <c r="BE185" i="18"/>
  <c r="BE184" i="18"/>
  <c r="BE183" i="18"/>
  <c r="BE182" i="18"/>
  <c r="BE181" i="18"/>
  <c r="BE180" i="18"/>
  <c r="BE179" i="18"/>
  <c r="BE178" i="18"/>
  <c r="BE177" i="18"/>
  <c r="BE176" i="18"/>
  <c r="BE175" i="18"/>
  <c r="BE174" i="18"/>
  <c r="BE173" i="18"/>
  <c r="BE172" i="18"/>
  <c r="BE171" i="18"/>
  <c r="BE170" i="18"/>
  <c r="BE169" i="18"/>
  <c r="BE168" i="18"/>
  <c r="BE167" i="18"/>
  <c r="BE166" i="18"/>
  <c r="BE165" i="18"/>
  <c r="BE164" i="18"/>
  <c r="BE163" i="18"/>
  <c r="BE162" i="18"/>
  <c r="BE161" i="18"/>
  <c r="BE160" i="18"/>
  <c r="BE159" i="18"/>
  <c r="BE158" i="18"/>
  <c r="BE157" i="18"/>
  <c r="BE156" i="18"/>
  <c r="BE155" i="18"/>
  <c r="BE154" i="18"/>
  <c r="BE153" i="18"/>
  <c r="BE152" i="18"/>
  <c r="BE151" i="18"/>
  <c r="BE150" i="18"/>
  <c r="BE149" i="18"/>
  <c r="BE148" i="18"/>
  <c r="BE147" i="18"/>
  <c r="BE146" i="18"/>
  <c r="BE145" i="18"/>
  <c r="BE144" i="18"/>
  <c r="BE143" i="18"/>
  <c r="BE142" i="18"/>
  <c r="BE141" i="18"/>
  <c r="BE140" i="18"/>
  <c r="BE139" i="18"/>
  <c r="BE138" i="18"/>
  <c r="BE137" i="18"/>
  <c r="BE136" i="18"/>
  <c r="BE135" i="18"/>
  <c r="BE134" i="18"/>
  <c r="BE133" i="18"/>
  <c r="BE132" i="18"/>
  <c r="BE131" i="18"/>
  <c r="BE130" i="18"/>
  <c r="BE129" i="18"/>
  <c r="BE128" i="18"/>
  <c r="BE127" i="18"/>
  <c r="BE126" i="18"/>
  <c r="BE125" i="18"/>
  <c r="BE124" i="18"/>
  <c r="BE123" i="18"/>
  <c r="BE122" i="18"/>
  <c r="BE121" i="18"/>
  <c r="BE120" i="18"/>
  <c r="BE119" i="18"/>
  <c r="BE118" i="18"/>
  <c r="BE117" i="18"/>
  <c r="BE116" i="18"/>
  <c r="BE115" i="18"/>
  <c r="BE114" i="18"/>
  <c r="BE113" i="18"/>
  <c r="BE112" i="18"/>
  <c r="BE111" i="18"/>
  <c r="BE110" i="18"/>
  <c r="BE109" i="18"/>
  <c r="BE108" i="18"/>
  <c r="BE107" i="18"/>
  <c r="BE106" i="18"/>
  <c r="BE105" i="18"/>
  <c r="BE104" i="18"/>
  <c r="BE103" i="18"/>
  <c r="BE102" i="18"/>
  <c r="BE101" i="18"/>
  <c r="BE100" i="18"/>
  <c r="BE99" i="18"/>
  <c r="BE98" i="18"/>
  <c r="BE97" i="18"/>
  <c r="BE96" i="18"/>
  <c r="BE95" i="18"/>
  <c r="BE94" i="18"/>
  <c r="BE93" i="18"/>
  <c r="BE92" i="18"/>
  <c r="BE91" i="18"/>
  <c r="BE90" i="18"/>
  <c r="BE89" i="18"/>
  <c r="BE88" i="18"/>
  <c r="BE87" i="18"/>
  <c r="BE86" i="18"/>
  <c r="BE85" i="18"/>
  <c r="BE84" i="18"/>
  <c r="BE83" i="18"/>
  <c r="BE82" i="18"/>
  <c r="BE81" i="18"/>
  <c r="BE80" i="18"/>
  <c r="BE79" i="18"/>
  <c r="BE78" i="18"/>
  <c r="BE77" i="18"/>
  <c r="BE76" i="18"/>
  <c r="BE75" i="18"/>
  <c r="BE74" i="18"/>
  <c r="BE73" i="18"/>
  <c r="BE72" i="18"/>
  <c r="BE71" i="18"/>
  <c r="BE70" i="18"/>
  <c r="BE69" i="18"/>
  <c r="BE68" i="18"/>
  <c r="BE67" i="18"/>
  <c r="BE66" i="18"/>
  <c r="BE65" i="18"/>
  <c r="BE64" i="18"/>
  <c r="BE63" i="18"/>
  <c r="BE62" i="18"/>
  <c r="BE61" i="18"/>
  <c r="BE60" i="18"/>
  <c r="BE59" i="18"/>
  <c r="BE58" i="18"/>
  <c r="BE57" i="18"/>
  <c r="BE56" i="18"/>
  <c r="BE55" i="18"/>
  <c r="BE54" i="18"/>
  <c r="BE53" i="18"/>
  <c r="BE52" i="18"/>
  <c r="BE51" i="18"/>
  <c r="BE50" i="18"/>
  <c r="BE49" i="18"/>
  <c r="BE48" i="18"/>
  <c r="BE47" i="18"/>
  <c r="BE46" i="18"/>
  <c r="BE45" i="18"/>
  <c r="BE44" i="18"/>
  <c r="BE43" i="18"/>
  <c r="BE42" i="18"/>
  <c r="BE41" i="18"/>
  <c r="BE40" i="18"/>
  <c r="BE39" i="18"/>
  <c r="BE38" i="18"/>
  <c r="BE37" i="18"/>
  <c r="BE36" i="18"/>
  <c r="BE35" i="18"/>
  <c r="BE34" i="18"/>
  <c r="BE33" i="18"/>
  <c r="BE32" i="18"/>
  <c r="BE31" i="18"/>
  <c r="BE30" i="18"/>
  <c r="BE29" i="18"/>
  <c r="BE28" i="18"/>
  <c r="BE27" i="18"/>
  <c r="BE26" i="18"/>
  <c r="BE25" i="18"/>
  <c r="BE24" i="18"/>
  <c r="BE23" i="18"/>
  <c r="BE22" i="18"/>
  <c r="BE21" i="18"/>
  <c r="BE20" i="18"/>
  <c r="BE19" i="18"/>
  <c r="BE18" i="18"/>
  <c r="BE17" i="18"/>
  <c r="BE16" i="18"/>
  <c r="BE15" i="18"/>
  <c r="BE14" i="18"/>
  <c r="BE13" i="18"/>
  <c r="BE12" i="18"/>
  <c r="BE11" i="18"/>
  <c r="AO11" i="18"/>
  <c r="AO375" i="18"/>
  <c r="AO374" i="18"/>
  <c r="AO373" i="18"/>
  <c r="AO372" i="18"/>
  <c r="AO371" i="18"/>
  <c r="AO370" i="18"/>
  <c r="AO369" i="18"/>
  <c r="AO368" i="18"/>
  <c r="AO367" i="18"/>
  <c r="AO366" i="18"/>
  <c r="AO365" i="18"/>
  <c r="AO364" i="18"/>
  <c r="AO363" i="18"/>
  <c r="AO362" i="18"/>
  <c r="AO361" i="18"/>
  <c r="AO360" i="18"/>
  <c r="AO359" i="18"/>
  <c r="AO358" i="18"/>
  <c r="AO357" i="18"/>
  <c r="AO356" i="18"/>
  <c r="AO355" i="18"/>
  <c r="AO354" i="18"/>
  <c r="AO353" i="18"/>
  <c r="AO352" i="18"/>
  <c r="AO351" i="18"/>
  <c r="AO350" i="18"/>
  <c r="AO349" i="18"/>
  <c r="AO336" i="18"/>
  <c r="AO335" i="18"/>
  <c r="AO334" i="18"/>
  <c r="AO333" i="18"/>
  <c r="AO332" i="18"/>
  <c r="AO331" i="18"/>
  <c r="AO330" i="18"/>
  <c r="AO329" i="18"/>
  <c r="AO328" i="18"/>
  <c r="AO327" i="18"/>
  <c r="AO326" i="18"/>
  <c r="AO325" i="18"/>
  <c r="AO324" i="18"/>
  <c r="AO323" i="18"/>
  <c r="AO322" i="18"/>
  <c r="AO321" i="18"/>
  <c r="AO320" i="18"/>
  <c r="AO319" i="18"/>
  <c r="AO318" i="18"/>
  <c r="AO317" i="18"/>
  <c r="AO316" i="18"/>
  <c r="AO315" i="18"/>
  <c r="AO314" i="18"/>
  <c r="AO313" i="18"/>
  <c r="AO312" i="18"/>
  <c r="AO311" i="18"/>
  <c r="AO310" i="18"/>
  <c r="AO309" i="18"/>
  <c r="AO308" i="18"/>
  <c r="AO307" i="18"/>
  <c r="AO306" i="18"/>
  <c r="AO305" i="18"/>
  <c r="AO304" i="18"/>
  <c r="AO303" i="18"/>
  <c r="AO302" i="18"/>
  <c r="AO301" i="18"/>
  <c r="AO300" i="18"/>
  <c r="AO299" i="18"/>
  <c r="AO298" i="18"/>
  <c r="AO297" i="18"/>
  <c r="AO296" i="18"/>
  <c r="AO295" i="18"/>
  <c r="AO294" i="18"/>
  <c r="AO293" i="18"/>
  <c r="AO292" i="18"/>
  <c r="AO291" i="18"/>
  <c r="AO290" i="18"/>
  <c r="AO289" i="18"/>
  <c r="AO288" i="18"/>
  <c r="AO287" i="18"/>
  <c r="AO286" i="18"/>
  <c r="AO285" i="18"/>
  <c r="AO284" i="18"/>
  <c r="AO283" i="18"/>
  <c r="AO282" i="18"/>
  <c r="AO281" i="18"/>
  <c r="AO280" i="18"/>
  <c r="AO279" i="18"/>
  <c r="AO278" i="18"/>
  <c r="AO277" i="18"/>
  <c r="AO276" i="18"/>
  <c r="AO275" i="18"/>
  <c r="AO274" i="18"/>
  <c r="AO273" i="18"/>
  <c r="AO272" i="18"/>
  <c r="AO271" i="18"/>
  <c r="AO270" i="18"/>
  <c r="AO269" i="18"/>
  <c r="AO268" i="18"/>
  <c r="AO267" i="18"/>
  <c r="AO266" i="18"/>
  <c r="AO265" i="18"/>
  <c r="AO264" i="18"/>
  <c r="AO263" i="18"/>
  <c r="AO262" i="18"/>
  <c r="AO261" i="18"/>
  <c r="AO260" i="18"/>
  <c r="AO259" i="18"/>
  <c r="AO258" i="18"/>
  <c r="AO257" i="18"/>
  <c r="AO256" i="18"/>
  <c r="AO255" i="18"/>
  <c r="AO254" i="18"/>
  <c r="AO253" i="18"/>
  <c r="AO252" i="18"/>
  <c r="AO251" i="18"/>
  <c r="AO250" i="18"/>
  <c r="AO249" i="18"/>
  <c r="AO248" i="18"/>
  <c r="AO247" i="18"/>
  <c r="AO246" i="18"/>
  <c r="AO245" i="18"/>
  <c r="AO244" i="18"/>
  <c r="AO243" i="18"/>
  <c r="AO242" i="18"/>
  <c r="AO241" i="18"/>
  <c r="AO240" i="18"/>
  <c r="AO239" i="18"/>
  <c r="AO238" i="18"/>
  <c r="AO237" i="18"/>
  <c r="AO236" i="18"/>
  <c r="AO235" i="18"/>
  <c r="AO234" i="18"/>
  <c r="AO233" i="18"/>
  <c r="AO232" i="18"/>
  <c r="AO231" i="18"/>
  <c r="AO230" i="18"/>
  <c r="AO229" i="18"/>
  <c r="AO228" i="18"/>
  <c r="AO227" i="18"/>
  <c r="AO226" i="18"/>
  <c r="AO225" i="18"/>
  <c r="AO224" i="18"/>
  <c r="AO223" i="18"/>
  <c r="AO222" i="18"/>
  <c r="AO221" i="18"/>
  <c r="AO220" i="18"/>
  <c r="AO219" i="18"/>
  <c r="AO218" i="18"/>
  <c r="AO217" i="18"/>
  <c r="AO216" i="18"/>
  <c r="AO215" i="18"/>
  <c r="AO214" i="18"/>
  <c r="AO213" i="18"/>
  <c r="AO212" i="18"/>
  <c r="AO211" i="18"/>
  <c r="AO210" i="18"/>
  <c r="AO209" i="18"/>
  <c r="AO208" i="18"/>
  <c r="AO207" i="18"/>
  <c r="AO206" i="18"/>
  <c r="AO205" i="18"/>
  <c r="AO204" i="18"/>
  <c r="AO203" i="18"/>
  <c r="AO202" i="18"/>
  <c r="AO201" i="18"/>
  <c r="AO200" i="18"/>
  <c r="AO199" i="18"/>
  <c r="AO198" i="18"/>
  <c r="AO197" i="18"/>
  <c r="AO196" i="18"/>
  <c r="AO195" i="18"/>
  <c r="AO194" i="18"/>
  <c r="AO193" i="18"/>
  <c r="AO192" i="18"/>
  <c r="AO191" i="18"/>
  <c r="AO190" i="18"/>
  <c r="AO189" i="18"/>
  <c r="AO188" i="18"/>
  <c r="AO187" i="18"/>
  <c r="AO186" i="18"/>
  <c r="AO185" i="18"/>
  <c r="AO184" i="18"/>
  <c r="AO183" i="18"/>
  <c r="AO182" i="18"/>
  <c r="AO181" i="18"/>
  <c r="AO180" i="18"/>
  <c r="AO179" i="18"/>
  <c r="AO178" i="18"/>
  <c r="AO177" i="18"/>
  <c r="AO176" i="18"/>
  <c r="AO175" i="18"/>
  <c r="AO174" i="18"/>
  <c r="AO173" i="18"/>
  <c r="AO172" i="18"/>
  <c r="AO171" i="18"/>
  <c r="AO170" i="18"/>
  <c r="AO169" i="18"/>
  <c r="AO168" i="18"/>
  <c r="AO167" i="18"/>
  <c r="AO166" i="18"/>
  <c r="AO165" i="18"/>
  <c r="AO164" i="18"/>
  <c r="AO163" i="18"/>
  <c r="AO162" i="18"/>
  <c r="AO161" i="18"/>
  <c r="AO160" i="18"/>
  <c r="AO159" i="18"/>
  <c r="AO158" i="18"/>
  <c r="AO157" i="18"/>
  <c r="AO156" i="18"/>
  <c r="AO155" i="18"/>
  <c r="AO154" i="18"/>
  <c r="AO153" i="18"/>
  <c r="AO152" i="18"/>
  <c r="AO151" i="18"/>
  <c r="AO150" i="18"/>
  <c r="AO149" i="18"/>
  <c r="AO148" i="18"/>
  <c r="AO147" i="18"/>
  <c r="AO146" i="18"/>
  <c r="AO145" i="18"/>
  <c r="AO144" i="18"/>
  <c r="AO143" i="18"/>
  <c r="AO142" i="18"/>
  <c r="AO141" i="18"/>
  <c r="AO140" i="18"/>
  <c r="AO139" i="18"/>
  <c r="AO138" i="18"/>
  <c r="AO137" i="18"/>
  <c r="AO136" i="18"/>
  <c r="AO135" i="18"/>
  <c r="AO134" i="18"/>
  <c r="AO133" i="18"/>
  <c r="AO132" i="18"/>
  <c r="AO131" i="18"/>
  <c r="AO130" i="18"/>
  <c r="AO129" i="18"/>
  <c r="AO128" i="18"/>
  <c r="AO127" i="18"/>
  <c r="AO126" i="18"/>
  <c r="AO125" i="18"/>
  <c r="AO124" i="18"/>
  <c r="AO123" i="18"/>
  <c r="AO122" i="18"/>
  <c r="AO121" i="18"/>
  <c r="AO120" i="18"/>
  <c r="AO119" i="18"/>
  <c r="AO118" i="18"/>
  <c r="AO117" i="18"/>
  <c r="AO116" i="18"/>
  <c r="AO115" i="18"/>
  <c r="AO114" i="18"/>
  <c r="AO113" i="18"/>
  <c r="AO112" i="18"/>
  <c r="AO111" i="18"/>
  <c r="AO110" i="18"/>
  <c r="AO109" i="18"/>
  <c r="AO108" i="18"/>
  <c r="AO107" i="18"/>
  <c r="AO106" i="18"/>
  <c r="AO105" i="18"/>
  <c r="AO104" i="18"/>
  <c r="AO103" i="18"/>
  <c r="AO102" i="18"/>
  <c r="AO101" i="18"/>
  <c r="AO100" i="18"/>
  <c r="AO99" i="18"/>
  <c r="AO98" i="18"/>
  <c r="AO97" i="18"/>
  <c r="AO96" i="18"/>
  <c r="AO95" i="18"/>
  <c r="AO94" i="18"/>
  <c r="AO93" i="18"/>
  <c r="AO92" i="18"/>
  <c r="AO91" i="18"/>
  <c r="AO90" i="18"/>
  <c r="AO89" i="18"/>
  <c r="AO88" i="18"/>
  <c r="AO87" i="18"/>
  <c r="AO86" i="18"/>
  <c r="AO85" i="18"/>
  <c r="AO84" i="18"/>
  <c r="AO83" i="18"/>
  <c r="AO82" i="18"/>
  <c r="AO81" i="18"/>
  <c r="AO80" i="18"/>
  <c r="AO79" i="18"/>
  <c r="AO78" i="18"/>
  <c r="AO77" i="18"/>
  <c r="AO76" i="18"/>
  <c r="AO75" i="18"/>
  <c r="AO74" i="18"/>
  <c r="AO73" i="18"/>
  <c r="AO72" i="18"/>
  <c r="AO71" i="18"/>
  <c r="AO70" i="18"/>
  <c r="AO69" i="18"/>
  <c r="AO68" i="18"/>
  <c r="AO67" i="18"/>
  <c r="AO66" i="18"/>
  <c r="AO65" i="18"/>
  <c r="AO64" i="18"/>
  <c r="AO63" i="18"/>
  <c r="AO62" i="18"/>
  <c r="AO61" i="18"/>
  <c r="AO60" i="18"/>
  <c r="AO59" i="18"/>
  <c r="AO58" i="18"/>
  <c r="AO57" i="18"/>
  <c r="AO56" i="18"/>
  <c r="AO55" i="18"/>
  <c r="AO54" i="18"/>
  <c r="AO53" i="18"/>
  <c r="AO52" i="18"/>
  <c r="AO51" i="18"/>
  <c r="AO50" i="18"/>
  <c r="AO49" i="18"/>
  <c r="AO48" i="18"/>
  <c r="AO47" i="18"/>
  <c r="AO46" i="18"/>
  <c r="AO45" i="18"/>
  <c r="AO44" i="18"/>
  <c r="AO43" i="18"/>
  <c r="AO42" i="18"/>
  <c r="AO41" i="18"/>
  <c r="AO40" i="18"/>
  <c r="AO39" i="18"/>
  <c r="AO38" i="18"/>
  <c r="AO37" i="18"/>
  <c r="AO36" i="18"/>
  <c r="AO35" i="18"/>
  <c r="AO34" i="18"/>
  <c r="AO33" i="18"/>
  <c r="AO32" i="18"/>
  <c r="AO31" i="18"/>
  <c r="AO30" i="18"/>
  <c r="AO29" i="18"/>
  <c r="AO28" i="18"/>
  <c r="AO27" i="18"/>
  <c r="AO26" i="18"/>
  <c r="AO25" i="18"/>
  <c r="AO24" i="18"/>
  <c r="AO23" i="18"/>
  <c r="AO22" i="18"/>
  <c r="AO21" i="18"/>
  <c r="AO20" i="18"/>
  <c r="AO19" i="18"/>
  <c r="AO18" i="18"/>
  <c r="AO17" i="18"/>
  <c r="AO16" i="18"/>
  <c r="AO15" i="18"/>
  <c r="AO14" i="18"/>
  <c r="AO13" i="18"/>
  <c r="AO12" i="18"/>
  <c r="Y350" i="18"/>
  <c r="Y351" i="18"/>
  <c r="Y352" i="18"/>
  <c r="Y353" i="18"/>
  <c r="Y354" i="18"/>
  <c r="Y355" i="18"/>
  <c r="Y356" i="18"/>
  <c r="Y357" i="18"/>
  <c r="Y358" i="18"/>
  <c r="Y359" i="18"/>
  <c r="Y360" i="18"/>
  <c r="Y361" i="18"/>
  <c r="Y362" i="18"/>
  <c r="Y363" i="18"/>
  <c r="Y364" i="18"/>
  <c r="Y365" i="18"/>
  <c r="Y366" i="18"/>
  <c r="Y367" i="18"/>
  <c r="Y368" i="18"/>
  <c r="Y369" i="18"/>
  <c r="Y370" i="18"/>
  <c r="Y371" i="18"/>
  <c r="Y372" i="18"/>
  <c r="Y373" i="18"/>
  <c r="Y374" i="18"/>
  <c r="Y375" i="18"/>
  <c r="Y349" i="18"/>
  <c r="Y12" i="18"/>
  <c r="Y13" i="18"/>
  <c r="Y14" i="18"/>
  <c r="Y15" i="18"/>
  <c r="Y16" i="18"/>
  <c r="Y17" i="18"/>
  <c r="Y18" i="18"/>
  <c r="Y19" i="18"/>
  <c r="Y20" i="18"/>
  <c r="Y21" i="18"/>
  <c r="Y22" i="18"/>
  <c r="Y23" i="18"/>
  <c r="Y24" i="18"/>
  <c r="Y25" i="18"/>
  <c r="Y26" i="18"/>
  <c r="Y27" i="18"/>
  <c r="Y28" i="18"/>
  <c r="Y29" i="18"/>
  <c r="Y30" i="18"/>
  <c r="Y31" i="18"/>
  <c r="Y32" i="18"/>
  <c r="Y33" i="18"/>
  <c r="Y34" i="18"/>
  <c r="Y35" i="18"/>
  <c r="Y36" i="18"/>
  <c r="Y37" i="18"/>
  <c r="Y38" i="18"/>
  <c r="Y39" i="18"/>
  <c r="Y40" i="18"/>
  <c r="Y41" i="18"/>
  <c r="Y42" i="18"/>
  <c r="Y43" i="18"/>
  <c r="Y44" i="18"/>
  <c r="Y45" i="18"/>
  <c r="Y46" i="18"/>
  <c r="Y47" i="18"/>
  <c r="Y48" i="18"/>
  <c r="Y49" i="18"/>
  <c r="Y50" i="18"/>
  <c r="Y51" i="18"/>
  <c r="Y52" i="18"/>
  <c r="Y53" i="18"/>
  <c r="Y54" i="18"/>
  <c r="Y55" i="18"/>
  <c r="Y56" i="18"/>
  <c r="Y57" i="18"/>
  <c r="Y58" i="18"/>
  <c r="Y59" i="18"/>
  <c r="Y60" i="18"/>
  <c r="Y61" i="18"/>
  <c r="Y62" i="18"/>
  <c r="Y63" i="18"/>
  <c r="Y64" i="18"/>
  <c r="Y65" i="18"/>
  <c r="Y66" i="18"/>
  <c r="Y67" i="18"/>
  <c r="Y68" i="18"/>
  <c r="Y69" i="18"/>
  <c r="Y70" i="18"/>
  <c r="Y71" i="18"/>
  <c r="Y72" i="18"/>
  <c r="Y73" i="18"/>
  <c r="Y74" i="18"/>
  <c r="Y75" i="18"/>
  <c r="Y76" i="18"/>
  <c r="Y77" i="18"/>
  <c r="Y78" i="18"/>
  <c r="Y79" i="18"/>
  <c r="Y80" i="18"/>
  <c r="Y81" i="18"/>
  <c r="Y82" i="18"/>
  <c r="Y83" i="18"/>
  <c r="Y84" i="18"/>
  <c r="Y85" i="18"/>
  <c r="Y86" i="18"/>
  <c r="Y87" i="18"/>
  <c r="Y88" i="18"/>
  <c r="Y89" i="18"/>
  <c r="Y90" i="18"/>
  <c r="Y91" i="18"/>
  <c r="Y92" i="18"/>
  <c r="Y93" i="18"/>
  <c r="Y94" i="18"/>
  <c r="Y95" i="18"/>
  <c r="Y96" i="18"/>
  <c r="Y97" i="18"/>
  <c r="Y98" i="18"/>
  <c r="Y99" i="18"/>
  <c r="Y100" i="18"/>
  <c r="Y101" i="18"/>
  <c r="Y102" i="18"/>
  <c r="Y103" i="18"/>
  <c r="Y104" i="18"/>
  <c r="Y105" i="18"/>
  <c r="Y106" i="18"/>
  <c r="Y107" i="18"/>
  <c r="Y108" i="18"/>
  <c r="Y109" i="18"/>
  <c r="Y110" i="18"/>
  <c r="Y111" i="18"/>
  <c r="Y112" i="18"/>
  <c r="Y113" i="18"/>
  <c r="Y114" i="18"/>
  <c r="Y115" i="18"/>
  <c r="Y116" i="18"/>
  <c r="Y117" i="18"/>
  <c r="Y118" i="18"/>
  <c r="Y119" i="18"/>
  <c r="Y120" i="18"/>
  <c r="Y121" i="18"/>
  <c r="Y122" i="18"/>
  <c r="Y123" i="18"/>
  <c r="Y124" i="18"/>
  <c r="Y125" i="18"/>
  <c r="Y126" i="18"/>
  <c r="Y127" i="18"/>
  <c r="Y128" i="18"/>
  <c r="Y129" i="18"/>
  <c r="Y130" i="18"/>
  <c r="Y131" i="18"/>
  <c r="Y132" i="18"/>
  <c r="Y133" i="18"/>
  <c r="Y134" i="18"/>
  <c r="Y135" i="18"/>
  <c r="Y136" i="18"/>
  <c r="Y137" i="18"/>
  <c r="Y138" i="18"/>
  <c r="Y139" i="18"/>
  <c r="Y140" i="18"/>
  <c r="Y141" i="18"/>
  <c r="Y142" i="18"/>
  <c r="Y143" i="18"/>
  <c r="Y144" i="18"/>
  <c r="Y145" i="18"/>
  <c r="Y146" i="18"/>
  <c r="Y147" i="18"/>
  <c r="Y148" i="18"/>
  <c r="Y149" i="18"/>
  <c r="Y150" i="18"/>
  <c r="Y151" i="18"/>
  <c r="Y152" i="18"/>
  <c r="Y153" i="18"/>
  <c r="Y154" i="18"/>
  <c r="Y155" i="18"/>
  <c r="Y156" i="18"/>
  <c r="Y157" i="18"/>
  <c r="Y158" i="18"/>
  <c r="Y159" i="18"/>
  <c r="Y160" i="18"/>
  <c r="Y161" i="18"/>
  <c r="Y162" i="18"/>
  <c r="Y163" i="18"/>
  <c r="Y164" i="18"/>
  <c r="Y165" i="18"/>
  <c r="Y166" i="18"/>
  <c r="Y167" i="18"/>
  <c r="Y168" i="18"/>
  <c r="Y169" i="18"/>
  <c r="Y170" i="18"/>
  <c r="Y171" i="18"/>
  <c r="Y172" i="18"/>
  <c r="Y173" i="18"/>
  <c r="Y174" i="18"/>
  <c r="Y175" i="18"/>
  <c r="Y176" i="18"/>
  <c r="Y177" i="18"/>
  <c r="Y178" i="18"/>
  <c r="Y179" i="18"/>
  <c r="Y180" i="18"/>
  <c r="Y181" i="18"/>
  <c r="Y182" i="18"/>
  <c r="Y183" i="18"/>
  <c r="Y184" i="18"/>
  <c r="Y185" i="18"/>
  <c r="Y186" i="18"/>
  <c r="Y187" i="18"/>
  <c r="Y188" i="18"/>
  <c r="Y189" i="18"/>
  <c r="Y190" i="18"/>
  <c r="Y191" i="18"/>
  <c r="Y192" i="18"/>
  <c r="Y193" i="18"/>
  <c r="Y194" i="18"/>
  <c r="Y195" i="18"/>
  <c r="Y196" i="18"/>
  <c r="Y197" i="18"/>
  <c r="Y198" i="18"/>
  <c r="Y199" i="18"/>
  <c r="Y200" i="18"/>
  <c r="Y201" i="18"/>
  <c r="Y202" i="18"/>
  <c r="Y203" i="18"/>
  <c r="Y204" i="18"/>
  <c r="Y205" i="18"/>
  <c r="Y206" i="18"/>
  <c r="Y207" i="18"/>
  <c r="Y208" i="18"/>
  <c r="Y209" i="18"/>
  <c r="Y210" i="18"/>
  <c r="Y211" i="18"/>
  <c r="Y212" i="18"/>
  <c r="Y213" i="18"/>
  <c r="Y214" i="18"/>
  <c r="Y215" i="18"/>
  <c r="Y216" i="18"/>
  <c r="Y217" i="18"/>
  <c r="Y218" i="18"/>
  <c r="Y219" i="18"/>
  <c r="Y220" i="18"/>
  <c r="Y221" i="18"/>
  <c r="Y222" i="18"/>
  <c r="Y223" i="18"/>
  <c r="Y224" i="18"/>
  <c r="Y225" i="18"/>
  <c r="Y226" i="18"/>
  <c r="Y227" i="18"/>
  <c r="Y228" i="18"/>
  <c r="Y229" i="18"/>
  <c r="Y230" i="18"/>
  <c r="Y231" i="18"/>
  <c r="Y232" i="18"/>
  <c r="Y233" i="18"/>
  <c r="Y234" i="18"/>
  <c r="Y235" i="18"/>
  <c r="Y236" i="18"/>
  <c r="Y237" i="18"/>
  <c r="Y238" i="18"/>
  <c r="Y239" i="18"/>
  <c r="Y240" i="18"/>
  <c r="Y241" i="18"/>
  <c r="Y242" i="18"/>
  <c r="Y243" i="18"/>
  <c r="Y244" i="18"/>
  <c r="Y245" i="18"/>
  <c r="Y246" i="18"/>
  <c r="Y247" i="18"/>
  <c r="Y248" i="18"/>
  <c r="Y249" i="18"/>
  <c r="Y250" i="18"/>
  <c r="Y251" i="18"/>
  <c r="Y252" i="18"/>
  <c r="Y253" i="18"/>
  <c r="Y254" i="18"/>
  <c r="Y255" i="18"/>
  <c r="Y256" i="18"/>
  <c r="Y257" i="18"/>
  <c r="Y258" i="18"/>
  <c r="Y259" i="18"/>
  <c r="Y260" i="18"/>
  <c r="Y261" i="18"/>
  <c r="Y262" i="18"/>
  <c r="Y263" i="18"/>
  <c r="Y264" i="18"/>
  <c r="Y265" i="18"/>
  <c r="Y266" i="18"/>
  <c r="Y267" i="18"/>
  <c r="Y268" i="18"/>
  <c r="Y269" i="18"/>
  <c r="Y270" i="18"/>
  <c r="Y271" i="18"/>
  <c r="Y272" i="18"/>
  <c r="Y273" i="18"/>
  <c r="Y274" i="18"/>
  <c r="Y275" i="18"/>
  <c r="Y276" i="18"/>
  <c r="Y277" i="18"/>
  <c r="Y278" i="18"/>
  <c r="Y279" i="18"/>
  <c r="Y280" i="18"/>
  <c r="Y281" i="18"/>
  <c r="Y282" i="18"/>
  <c r="Y283" i="18"/>
  <c r="Y284" i="18"/>
  <c r="Y285" i="18"/>
  <c r="Y286" i="18"/>
  <c r="Y287" i="18"/>
  <c r="Y288" i="18"/>
  <c r="Y289" i="18"/>
  <c r="Y290" i="18"/>
  <c r="Y291" i="18"/>
  <c r="Y292" i="18"/>
  <c r="Y293" i="18"/>
  <c r="Y294" i="18"/>
  <c r="Y295" i="18"/>
  <c r="Y296" i="18"/>
  <c r="Y297" i="18"/>
  <c r="Y298" i="18"/>
  <c r="Y299" i="18"/>
  <c r="Y300" i="18"/>
  <c r="Y301" i="18"/>
  <c r="Y302" i="18"/>
  <c r="Y303" i="18"/>
  <c r="Y304" i="18"/>
  <c r="Y305" i="18"/>
  <c r="Y306" i="18"/>
  <c r="Y307" i="18"/>
  <c r="Y308" i="18"/>
  <c r="Y309" i="18"/>
  <c r="Y310" i="18"/>
  <c r="Y311" i="18"/>
  <c r="Y312" i="18"/>
  <c r="Y313" i="18"/>
  <c r="Y314" i="18"/>
  <c r="Y315" i="18"/>
  <c r="Y316" i="18"/>
  <c r="Y317" i="18"/>
  <c r="Y318" i="18"/>
  <c r="Y319" i="18"/>
  <c r="Y320" i="18"/>
  <c r="Y321" i="18"/>
  <c r="Y322" i="18"/>
  <c r="Y323" i="18"/>
  <c r="Y324" i="18"/>
  <c r="Y325" i="18"/>
  <c r="Y326" i="18"/>
  <c r="Y327" i="18"/>
  <c r="Y328" i="18"/>
  <c r="Y329" i="18"/>
  <c r="Y330" i="18"/>
  <c r="Y331" i="18"/>
  <c r="Y332" i="18"/>
  <c r="Y333" i="18"/>
  <c r="Y334" i="18"/>
  <c r="Y335" i="18"/>
  <c r="Y336" i="18"/>
  <c r="Y11" i="18"/>
  <c r="J350" i="18"/>
  <c r="J351" i="18"/>
  <c r="J352" i="18"/>
  <c r="J353" i="18"/>
  <c r="J354" i="18"/>
  <c r="J355" i="18"/>
  <c r="J356" i="18"/>
  <c r="J357" i="18"/>
  <c r="J358" i="18"/>
  <c r="J359" i="18"/>
  <c r="J360" i="18"/>
  <c r="J361" i="18"/>
  <c r="J362" i="18"/>
  <c r="J363" i="18"/>
  <c r="J364" i="18"/>
  <c r="J365" i="18"/>
  <c r="J366" i="18"/>
  <c r="J367" i="18"/>
  <c r="J368" i="18"/>
  <c r="J369" i="18"/>
  <c r="J370" i="18"/>
  <c r="J371" i="18"/>
  <c r="J372" i="18"/>
  <c r="J373" i="18"/>
  <c r="J374" i="18"/>
  <c r="J375" i="18"/>
  <c r="J349" i="18"/>
  <c r="J12" i="18"/>
  <c r="J13" i="18"/>
  <c r="J14" i="18"/>
  <c r="J15" i="18"/>
  <c r="J16" i="18"/>
  <c r="J17" i="18"/>
  <c r="J18" i="18"/>
  <c r="J19" i="18"/>
  <c r="J20" i="18"/>
  <c r="J21" i="18"/>
  <c r="J22" i="18"/>
  <c r="J23" i="18"/>
  <c r="J24" i="18"/>
  <c r="J25" i="18"/>
  <c r="J26" i="18"/>
  <c r="J27" i="18"/>
  <c r="J28" i="18"/>
  <c r="J29" i="18"/>
  <c r="J30" i="18"/>
  <c r="J31" i="18"/>
  <c r="J32" i="18"/>
  <c r="J33" i="18"/>
  <c r="J34" i="18"/>
  <c r="J35" i="18"/>
  <c r="J36" i="18"/>
  <c r="J37" i="18"/>
  <c r="J38" i="18"/>
  <c r="J39" i="18"/>
  <c r="J40" i="18"/>
  <c r="J41" i="18"/>
  <c r="J42" i="18"/>
  <c r="J43" i="18"/>
  <c r="J44" i="18"/>
  <c r="J45" i="18"/>
  <c r="J46" i="18"/>
  <c r="J47" i="18"/>
  <c r="J48" i="18"/>
  <c r="J49" i="18"/>
  <c r="J50" i="18"/>
  <c r="J51" i="18"/>
  <c r="J52" i="18"/>
  <c r="J53" i="18"/>
  <c r="J54" i="18"/>
  <c r="J55" i="18"/>
  <c r="J56" i="18"/>
  <c r="J57" i="18"/>
  <c r="J58" i="18"/>
  <c r="J59" i="18"/>
  <c r="J60" i="18"/>
  <c r="J61" i="18"/>
  <c r="J62" i="18"/>
  <c r="J63" i="18"/>
  <c r="J64" i="18"/>
  <c r="J65" i="18"/>
  <c r="J66" i="18"/>
  <c r="J67" i="18"/>
  <c r="J68" i="18"/>
  <c r="J69" i="18"/>
  <c r="J70" i="18"/>
  <c r="J71" i="18"/>
  <c r="J72" i="18"/>
  <c r="J73" i="18"/>
  <c r="J74" i="18"/>
  <c r="J75" i="18"/>
  <c r="J76" i="18"/>
  <c r="J77" i="18"/>
  <c r="J78" i="18"/>
  <c r="J79" i="18"/>
  <c r="J80" i="18"/>
  <c r="J81" i="18"/>
  <c r="J82" i="18"/>
  <c r="J83" i="18"/>
  <c r="J84" i="18"/>
  <c r="J85" i="18"/>
  <c r="J86" i="18"/>
  <c r="J87" i="18"/>
  <c r="J88" i="18"/>
  <c r="J89" i="18"/>
  <c r="J90" i="18"/>
  <c r="J91" i="18"/>
  <c r="J92" i="18"/>
  <c r="J93" i="18"/>
  <c r="J94" i="18"/>
  <c r="J95" i="18"/>
  <c r="J96" i="18"/>
  <c r="J97" i="18"/>
  <c r="J98" i="18"/>
  <c r="J99" i="18"/>
  <c r="J100" i="18"/>
  <c r="J101" i="18"/>
  <c r="J102" i="18"/>
  <c r="J103" i="18"/>
  <c r="J104" i="18"/>
  <c r="J105" i="18"/>
  <c r="J106" i="18"/>
  <c r="J107" i="18"/>
  <c r="J108" i="18"/>
  <c r="J109" i="18"/>
  <c r="J110" i="18"/>
  <c r="J111" i="18"/>
  <c r="J112" i="18"/>
  <c r="J113" i="18"/>
  <c r="J114" i="18"/>
  <c r="J115" i="18"/>
  <c r="J116" i="18"/>
  <c r="J117" i="18"/>
  <c r="J118" i="18"/>
  <c r="J119" i="18"/>
  <c r="J120" i="18"/>
  <c r="J121" i="18"/>
  <c r="J122" i="18"/>
  <c r="J123" i="18"/>
  <c r="J124" i="18"/>
  <c r="J125" i="18"/>
  <c r="J126" i="18"/>
  <c r="J127" i="18"/>
  <c r="J128" i="18"/>
  <c r="J129" i="18"/>
  <c r="J130" i="18"/>
  <c r="J131" i="18"/>
  <c r="J132" i="18"/>
  <c r="J133" i="18"/>
  <c r="J134" i="18"/>
  <c r="J135" i="18"/>
  <c r="J136" i="18"/>
  <c r="J137" i="18"/>
  <c r="J138" i="18"/>
  <c r="J139" i="18"/>
  <c r="J140" i="18"/>
  <c r="J141" i="18"/>
  <c r="J142" i="18"/>
  <c r="J143" i="18"/>
  <c r="J144" i="18"/>
  <c r="J145" i="18"/>
  <c r="J146" i="18"/>
  <c r="J147" i="18"/>
  <c r="J148" i="18"/>
  <c r="J149" i="18"/>
  <c r="J150" i="18"/>
  <c r="J151" i="18"/>
  <c r="J152" i="18"/>
  <c r="J153" i="18"/>
  <c r="J154" i="18"/>
  <c r="J155" i="18"/>
  <c r="J156" i="18"/>
  <c r="J157" i="18"/>
  <c r="J158" i="18"/>
  <c r="J159" i="18"/>
  <c r="J160" i="18"/>
  <c r="J161" i="18"/>
  <c r="J162" i="18"/>
  <c r="J163" i="18"/>
  <c r="J164" i="18"/>
  <c r="J165" i="18"/>
  <c r="J166" i="18"/>
  <c r="J167" i="18"/>
  <c r="J168" i="18"/>
  <c r="J169" i="18"/>
  <c r="J170" i="18"/>
  <c r="J171" i="18"/>
  <c r="J172" i="18"/>
  <c r="J173" i="18"/>
  <c r="J174" i="18"/>
  <c r="J175" i="18"/>
  <c r="J176" i="18"/>
  <c r="J177" i="18"/>
  <c r="J178" i="18"/>
  <c r="J179" i="18"/>
  <c r="J180" i="18"/>
  <c r="J181" i="18"/>
  <c r="J182" i="18"/>
  <c r="J183" i="18"/>
  <c r="J184" i="18"/>
  <c r="J185" i="18"/>
  <c r="J186" i="18"/>
  <c r="J187" i="18"/>
  <c r="J188" i="18"/>
  <c r="J189" i="18"/>
  <c r="J190" i="18"/>
  <c r="J191" i="18"/>
  <c r="J192" i="18"/>
  <c r="J193" i="18"/>
  <c r="J194" i="18"/>
  <c r="J195" i="18"/>
  <c r="J196" i="18"/>
  <c r="J197" i="18"/>
  <c r="J198" i="18"/>
  <c r="J199" i="18"/>
  <c r="J200" i="18"/>
  <c r="J201" i="18"/>
  <c r="J202" i="18"/>
  <c r="J203" i="18"/>
  <c r="J204" i="18"/>
  <c r="J205" i="18"/>
  <c r="J206" i="18"/>
  <c r="J207" i="18"/>
  <c r="J208" i="18"/>
  <c r="J209" i="18"/>
  <c r="J210" i="18"/>
  <c r="J211" i="18"/>
  <c r="J212" i="18"/>
  <c r="J213" i="18"/>
  <c r="J214" i="18"/>
  <c r="J215" i="18"/>
  <c r="J216" i="18"/>
  <c r="J217" i="18"/>
  <c r="J218" i="18"/>
  <c r="J219" i="18"/>
  <c r="J220" i="18"/>
  <c r="J221" i="18"/>
  <c r="J222" i="18"/>
  <c r="J223" i="18"/>
  <c r="J224" i="18"/>
  <c r="J225" i="18"/>
  <c r="J226" i="18"/>
  <c r="J227" i="18"/>
  <c r="J228" i="18"/>
  <c r="J229" i="18"/>
  <c r="J230" i="18"/>
  <c r="J231" i="18"/>
  <c r="J232" i="18"/>
  <c r="J233" i="18"/>
  <c r="J234" i="18"/>
  <c r="J235" i="18"/>
  <c r="J236" i="18"/>
  <c r="J237" i="18"/>
  <c r="J238" i="18"/>
  <c r="J239" i="18"/>
  <c r="J240" i="18"/>
  <c r="J241" i="18"/>
  <c r="J242" i="18"/>
  <c r="J243" i="18"/>
  <c r="J244" i="18"/>
  <c r="J245" i="18"/>
  <c r="J246" i="18"/>
  <c r="J247" i="18"/>
  <c r="J248" i="18"/>
  <c r="J249" i="18"/>
  <c r="J250" i="18"/>
  <c r="J251" i="18"/>
  <c r="J252" i="18"/>
  <c r="J253" i="18"/>
  <c r="J254" i="18"/>
  <c r="J255" i="18"/>
  <c r="J256" i="18"/>
  <c r="J257" i="18"/>
  <c r="J258" i="18"/>
  <c r="J259" i="18"/>
  <c r="J260" i="18"/>
  <c r="J261" i="18"/>
  <c r="J262" i="18"/>
  <c r="J263" i="18"/>
  <c r="J264" i="18"/>
  <c r="J265" i="18"/>
  <c r="J266" i="18"/>
  <c r="J267" i="18"/>
  <c r="J268" i="18"/>
  <c r="J269" i="18"/>
  <c r="J270" i="18"/>
  <c r="J271" i="18"/>
  <c r="J272" i="18"/>
  <c r="J273" i="18"/>
  <c r="J274" i="18"/>
  <c r="J275" i="18"/>
  <c r="J276" i="18"/>
  <c r="J277" i="18"/>
  <c r="J278" i="18"/>
  <c r="J279" i="18"/>
  <c r="J280" i="18"/>
  <c r="J281" i="18"/>
  <c r="J282" i="18"/>
  <c r="J283" i="18"/>
  <c r="J284" i="18"/>
  <c r="J285" i="18"/>
  <c r="J286" i="18"/>
  <c r="J287" i="18"/>
  <c r="J288" i="18"/>
  <c r="J289" i="18"/>
  <c r="J290" i="18"/>
  <c r="J291" i="18"/>
  <c r="J292" i="18"/>
  <c r="J293" i="18"/>
  <c r="J294" i="18"/>
  <c r="J295" i="18"/>
  <c r="J296" i="18"/>
  <c r="J297" i="18"/>
  <c r="J298" i="18"/>
  <c r="J299" i="18"/>
  <c r="J300" i="18"/>
  <c r="J301" i="18"/>
  <c r="J302" i="18"/>
  <c r="J303" i="18"/>
  <c r="J304" i="18"/>
  <c r="J305" i="18"/>
  <c r="J306" i="18"/>
  <c r="J307" i="18"/>
  <c r="J308" i="18"/>
  <c r="J309" i="18"/>
  <c r="J310" i="18"/>
  <c r="J311" i="18"/>
  <c r="J312" i="18"/>
  <c r="J313" i="18"/>
  <c r="J314" i="18"/>
  <c r="J315" i="18"/>
  <c r="J316" i="18"/>
  <c r="J317" i="18"/>
  <c r="J318" i="18"/>
  <c r="J319" i="18"/>
  <c r="J320" i="18"/>
  <c r="J321" i="18"/>
  <c r="J322" i="18"/>
  <c r="J323" i="18"/>
  <c r="J324" i="18"/>
  <c r="J325" i="18"/>
  <c r="J326" i="18"/>
  <c r="J327" i="18"/>
  <c r="J328" i="18"/>
  <c r="J329" i="18"/>
  <c r="J330" i="18"/>
  <c r="J331" i="18"/>
  <c r="J332" i="18"/>
  <c r="J333" i="18"/>
  <c r="J334" i="18"/>
  <c r="J335" i="18"/>
  <c r="J336" i="18"/>
  <c r="J11" i="18"/>
  <c r="G107" i="20"/>
  <c r="G108" i="20"/>
  <c r="G109" i="20"/>
  <c r="G110" i="20"/>
  <c r="G111" i="20"/>
  <c r="G112" i="20"/>
  <c r="G113" i="20"/>
  <c r="G114" i="20"/>
  <c r="G115" i="20"/>
  <c r="G119" i="20"/>
  <c r="G120" i="20"/>
  <c r="G121" i="20"/>
  <c r="G122" i="20"/>
  <c r="G126" i="20"/>
  <c r="G127" i="20"/>
  <c r="G128" i="20"/>
  <c r="G132" i="20"/>
  <c r="G133" i="20"/>
  <c r="G134" i="20"/>
  <c r="G135" i="20"/>
  <c r="G139" i="20"/>
  <c r="G140" i="20"/>
  <c r="G141" i="20"/>
  <c r="G142" i="20"/>
  <c r="G143" i="20"/>
  <c r="G144" i="20"/>
  <c r="G148" i="20"/>
  <c r="G149" i="20"/>
  <c r="G150" i="20"/>
  <c r="G151" i="20"/>
  <c r="G160" i="20"/>
  <c r="G162" i="20"/>
  <c r="G163" i="20"/>
  <c r="G164" i="20"/>
  <c r="G166" i="20"/>
  <c r="G168" i="20"/>
  <c r="G169" i="20"/>
  <c r="G170" i="20"/>
  <c r="G171" i="20"/>
  <c r="G190" i="20"/>
  <c r="G192" i="20"/>
  <c r="G193" i="20"/>
  <c r="G194" i="20"/>
  <c r="G195" i="20"/>
  <c r="G196" i="20"/>
  <c r="G198" i="20"/>
  <c r="G200" i="20"/>
  <c r="G201" i="20"/>
  <c r="G202" i="20"/>
  <c r="G203" i="20"/>
  <c r="G204" i="20"/>
  <c r="G205" i="20"/>
  <c r="G206" i="20"/>
  <c r="G208" i="20"/>
  <c r="G210" i="20"/>
  <c r="G211" i="20"/>
  <c r="G212" i="20"/>
  <c r="G213" i="20"/>
  <c r="G214" i="20"/>
  <c r="G215" i="20"/>
  <c r="G216" i="20"/>
  <c r="G218" i="20"/>
  <c r="G220" i="20"/>
  <c r="G221" i="20"/>
  <c r="G222" i="20"/>
  <c r="G223" i="20"/>
  <c r="G224" i="20"/>
  <c r="G235" i="20"/>
  <c r="G237" i="20"/>
  <c r="G238" i="20"/>
  <c r="G239" i="20"/>
  <c r="G240" i="20"/>
  <c r="G242" i="20"/>
  <c r="G244" i="20"/>
  <c r="G245" i="20"/>
  <c r="G246" i="20"/>
  <c r="G247" i="20"/>
  <c r="G248" i="20"/>
  <c r="G249" i="20"/>
  <c r="G250" i="20"/>
  <c r="G251" i="20"/>
  <c r="G252" i="20"/>
  <c r="G253" i="20"/>
  <c r="G254" i="20"/>
  <c r="G256" i="20"/>
  <c r="G258" i="20"/>
  <c r="G259" i="20"/>
  <c r="G260" i="20"/>
  <c r="G261" i="20"/>
  <c r="G262" i="20"/>
  <c r="G264" i="20"/>
  <c r="G266" i="20"/>
  <c r="G267" i="20"/>
  <c r="G268" i="20"/>
  <c r="G269" i="20"/>
  <c r="G270" i="20"/>
  <c r="G271" i="20"/>
  <c r="G272" i="20"/>
  <c r="G273" i="20"/>
  <c r="G274" i="20"/>
  <c r="G275" i="20"/>
  <c r="G277" i="20"/>
  <c r="G279" i="20"/>
  <c r="G280" i="20"/>
  <c r="G281" i="20"/>
  <c r="G282" i="20"/>
  <c r="G283" i="20"/>
  <c r="G284" i="20"/>
  <c r="G285" i="20"/>
  <c r="G286" i="20"/>
  <c r="G287" i="20"/>
  <c r="G289" i="20"/>
  <c r="G291" i="20"/>
  <c r="G292" i="20"/>
  <c r="G293" i="20"/>
  <c r="G294" i="20"/>
  <c r="G295" i="20"/>
  <c r="G296" i="20"/>
  <c r="G297" i="20"/>
  <c r="G298" i="20"/>
  <c r="G299" i="20"/>
  <c r="G300" i="20"/>
  <c r="G301" i="20"/>
  <c r="G303" i="20"/>
  <c r="G305" i="20"/>
  <c r="G306" i="20"/>
  <c r="G307" i="20"/>
  <c r="G308" i="20"/>
  <c r="G309" i="20"/>
  <c r="G310" i="20"/>
  <c r="G311" i="20"/>
  <c r="G312" i="20"/>
  <c r="G313" i="20"/>
  <c r="G314" i="20"/>
  <c r="G315" i="20"/>
  <c r="G317" i="20"/>
  <c r="G318" i="20"/>
  <c r="G319" i="20"/>
  <c r="G320" i="20"/>
  <c r="G321" i="20"/>
  <c r="G322" i="20"/>
  <c r="G323" i="20"/>
  <c r="G324" i="20"/>
  <c r="G326" i="20"/>
  <c r="G328" i="20"/>
  <c r="G329" i="20"/>
  <c r="G330" i="20"/>
  <c r="G331" i="20"/>
  <c r="G332" i="20"/>
  <c r="G333" i="20"/>
  <c r="G335" i="20"/>
  <c r="G337" i="20"/>
  <c r="G338" i="20"/>
  <c r="G339" i="20"/>
  <c r="G340" i="20"/>
  <c r="G341" i="20"/>
  <c r="G342" i="20"/>
  <c r="G344" i="20"/>
  <c r="G346" i="20"/>
  <c r="G347" i="20"/>
  <c r="G348" i="20"/>
  <c r="G349" i="20"/>
  <c r="G350" i="20"/>
  <c r="G351" i="20"/>
  <c r="G361" i="20"/>
  <c r="G363" i="20"/>
  <c r="G364" i="20"/>
  <c r="G365" i="20"/>
  <c r="G366" i="20"/>
  <c r="G367" i="20"/>
  <c r="G368" i="20"/>
  <c r="G370" i="20"/>
  <c r="G372" i="20"/>
  <c r="G373" i="20"/>
  <c r="G374" i="20"/>
  <c r="G375" i="20"/>
  <c r="G376" i="20"/>
  <c r="G377" i="20"/>
  <c r="G379" i="20"/>
  <c r="G381" i="20"/>
  <c r="G382" i="20"/>
  <c r="G383" i="20"/>
  <c r="G384" i="20"/>
  <c r="G393" i="20"/>
  <c r="G395" i="20"/>
  <c r="G396" i="20"/>
  <c r="G397" i="20"/>
  <c r="G398" i="20"/>
  <c r="G400" i="20"/>
  <c r="G402" i="20"/>
  <c r="G403" i="20"/>
  <c r="G404" i="20"/>
  <c r="G405" i="20"/>
  <c r="G406" i="20"/>
  <c r="G407" i="20"/>
  <c r="G408" i="20"/>
  <c r="G410" i="20"/>
  <c r="G412" i="20"/>
  <c r="G413" i="20"/>
  <c r="G414" i="20"/>
  <c r="G415" i="20"/>
  <c r="G416" i="20"/>
  <c r="G417" i="20"/>
  <c r="G419" i="20"/>
  <c r="G421" i="20"/>
  <c r="G422" i="20"/>
  <c r="G423" i="20"/>
  <c r="G424" i="20"/>
  <c r="G425" i="20"/>
  <c r="G426" i="20"/>
  <c r="G427" i="20"/>
  <c r="G428" i="20"/>
  <c r="G429" i="20"/>
  <c r="G430" i="20"/>
  <c r="G432" i="20"/>
  <c r="G434" i="20"/>
  <c r="G435" i="20"/>
  <c r="G436" i="20"/>
  <c r="G437" i="20"/>
  <c r="G439" i="20"/>
  <c r="G441" i="20"/>
  <c r="G442" i="20"/>
  <c r="G443" i="20"/>
  <c r="G444" i="20"/>
  <c r="G445" i="20"/>
  <c r="G446" i="20"/>
  <c r="G454" i="20"/>
  <c r="G456" i="20"/>
  <c r="G457" i="20"/>
  <c r="G458" i="20"/>
  <c r="G459" i="20"/>
  <c r="G460" i="20"/>
  <c r="G455" i="20"/>
  <c r="G440" i="20"/>
  <c r="G433" i="20"/>
  <c r="G420" i="20"/>
  <c r="G411" i="20"/>
  <c r="G401" i="20"/>
  <c r="G394" i="20"/>
  <c r="G380" i="20"/>
  <c r="G371" i="20"/>
  <c r="G362" i="20"/>
  <c r="G345" i="20"/>
  <c r="G336" i="20"/>
  <c r="G327" i="20"/>
  <c r="G304" i="20"/>
  <c r="G290" i="20"/>
  <c r="G278" i="20"/>
  <c r="G265" i="20"/>
  <c r="G257" i="20"/>
  <c r="G243" i="20"/>
  <c r="G236" i="20"/>
  <c r="G219" i="20"/>
  <c r="G209" i="20"/>
  <c r="G199" i="20"/>
  <c r="G191" i="20"/>
  <c r="G167" i="20"/>
  <c r="G161" i="20"/>
  <c r="G147" i="20"/>
  <c r="G138" i="20"/>
  <c r="G131" i="20"/>
  <c r="G125" i="20"/>
  <c r="G118" i="20"/>
  <c r="G106"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69"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10" i="20"/>
  <c r="G10" i="8"/>
  <c r="G155" i="19"/>
  <c r="H155" i="19"/>
  <c r="G161" i="19"/>
  <c r="H161" i="19"/>
  <c r="G168" i="19"/>
  <c r="H168" i="19"/>
  <c r="G176" i="19"/>
  <c r="H176" i="19"/>
  <c r="G186" i="19"/>
  <c r="H186" i="19"/>
  <c r="G196" i="19"/>
  <c r="H196" i="19"/>
  <c r="G204" i="19"/>
  <c r="H204" i="19"/>
  <c r="G211" i="19"/>
  <c r="H211" i="19"/>
  <c r="G225" i="19"/>
  <c r="H225" i="19"/>
  <c r="G233" i="19"/>
  <c r="H233" i="19"/>
  <c r="G246" i="19"/>
  <c r="H246" i="19"/>
  <c r="G258" i="19"/>
  <c r="H258" i="19"/>
  <c r="G272" i="19"/>
  <c r="H272" i="19"/>
  <c r="G286" i="19"/>
  <c r="H286" i="19"/>
  <c r="G295" i="19"/>
  <c r="H295" i="19"/>
  <c r="G304" i="19"/>
  <c r="H304" i="19"/>
  <c r="G306" i="19"/>
  <c r="G307" i="19"/>
  <c r="G308" i="19"/>
  <c r="G309" i="19"/>
  <c r="G310" i="19"/>
  <c r="G311" i="19"/>
  <c r="G313" i="19"/>
  <c r="H313" i="19"/>
  <c r="G322" i="19"/>
  <c r="H322" i="19"/>
  <c r="G331" i="19"/>
  <c r="H331" i="19"/>
  <c r="G340" i="19"/>
  <c r="H340" i="19"/>
  <c r="G347" i="19"/>
  <c r="H347" i="19"/>
  <c r="G354" i="19"/>
  <c r="H354" i="19"/>
  <c r="G364" i="19"/>
  <c r="H364" i="19"/>
  <c r="G373" i="19"/>
  <c r="H373" i="19"/>
  <c r="G386" i="19"/>
  <c r="H386" i="19"/>
  <c r="G393" i="19"/>
  <c r="H393" i="19"/>
  <c r="G402" i="19"/>
  <c r="H402" i="19"/>
  <c r="G119" i="19"/>
  <c r="G120" i="19"/>
  <c r="G121" i="19"/>
  <c r="G122" i="19"/>
  <c r="G126" i="19"/>
  <c r="G127" i="19"/>
  <c r="G128" i="19"/>
  <c r="G132" i="19"/>
  <c r="G133" i="19"/>
  <c r="G134" i="19"/>
  <c r="G135" i="19"/>
  <c r="G139" i="19"/>
  <c r="G140" i="19"/>
  <c r="G141" i="19"/>
  <c r="G142" i="19"/>
  <c r="G143" i="19"/>
  <c r="G144" i="19"/>
  <c r="G148" i="19"/>
  <c r="G149" i="19"/>
  <c r="G150" i="19"/>
  <c r="G151" i="19"/>
  <c r="G157" i="19"/>
  <c r="G158" i="19"/>
  <c r="G159" i="19"/>
  <c r="G163" i="19"/>
  <c r="G164" i="19"/>
  <c r="G165" i="19"/>
  <c r="G166" i="19"/>
  <c r="G170" i="19"/>
  <c r="G171" i="19"/>
  <c r="G172" i="19"/>
  <c r="G173" i="19"/>
  <c r="G174" i="19"/>
  <c r="G178" i="19"/>
  <c r="G179" i="19"/>
  <c r="G180" i="19"/>
  <c r="G181" i="19"/>
  <c r="G182" i="19"/>
  <c r="G183" i="19"/>
  <c r="G184" i="19"/>
  <c r="G188" i="19"/>
  <c r="G189" i="19"/>
  <c r="G190" i="19"/>
  <c r="G191" i="19"/>
  <c r="G192" i="19"/>
  <c r="G193" i="19"/>
  <c r="G194" i="19"/>
  <c r="G198" i="19"/>
  <c r="G199" i="19"/>
  <c r="G200" i="19"/>
  <c r="G201" i="19"/>
  <c r="G202" i="19"/>
  <c r="G206" i="19"/>
  <c r="G207" i="19"/>
  <c r="G208" i="19"/>
  <c r="G209" i="19"/>
  <c r="G213" i="19"/>
  <c r="G214" i="19"/>
  <c r="G215" i="19"/>
  <c r="G216" i="19"/>
  <c r="G217" i="19"/>
  <c r="G218" i="19"/>
  <c r="G219" i="19"/>
  <c r="G220" i="19"/>
  <c r="G221" i="19"/>
  <c r="G222" i="19"/>
  <c r="G223" i="19"/>
  <c r="G227" i="19"/>
  <c r="G228" i="19"/>
  <c r="G229" i="19"/>
  <c r="G230" i="19"/>
  <c r="G231" i="19"/>
  <c r="G235" i="19"/>
  <c r="G236" i="19"/>
  <c r="G237" i="19"/>
  <c r="G238" i="19"/>
  <c r="G239" i="19"/>
  <c r="G240" i="19"/>
  <c r="G241" i="19"/>
  <c r="G242" i="19"/>
  <c r="G243" i="19"/>
  <c r="G244" i="19"/>
  <c r="G248" i="19"/>
  <c r="G249" i="19"/>
  <c r="G250" i="19"/>
  <c r="G251" i="19"/>
  <c r="G252" i="19"/>
  <c r="G253" i="19"/>
  <c r="G254" i="19"/>
  <c r="G255" i="19"/>
  <c r="G256" i="19"/>
  <c r="G260" i="19"/>
  <c r="G261" i="19"/>
  <c r="G262" i="19"/>
  <c r="G263" i="19"/>
  <c r="G264" i="19"/>
  <c r="G265" i="19"/>
  <c r="G266" i="19"/>
  <c r="G267" i="19"/>
  <c r="G268" i="19"/>
  <c r="G269" i="19"/>
  <c r="G270" i="19"/>
  <c r="G274" i="19"/>
  <c r="G275" i="19"/>
  <c r="G276" i="19"/>
  <c r="G277" i="19"/>
  <c r="G278" i="19"/>
  <c r="G279" i="19"/>
  <c r="G280" i="19"/>
  <c r="G281" i="19"/>
  <c r="G282" i="19"/>
  <c r="G283" i="19"/>
  <c r="G284" i="19"/>
  <c r="G288" i="19"/>
  <c r="G289" i="19"/>
  <c r="G290" i="19"/>
  <c r="G291" i="19"/>
  <c r="G292" i="19"/>
  <c r="G293" i="19"/>
  <c r="G297" i="19"/>
  <c r="G298" i="19"/>
  <c r="G299" i="19"/>
  <c r="G300" i="19"/>
  <c r="G301" i="19"/>
  <c r="G302" i="19"/>
  <c r="G315" i="19"/>
  <c r="G316" i="19"/>
  <c r="G317" i="19"/>
  <c r="G318" i="19"/>
  <c r="G319" i="19"/>
  <c r="G320" i="19"/>
  <c r="G324" i="19"/>
  <c r="G325" i="19"/>
  <c r="G326" i="19"/>
  <c r="G327" i="19"/>
  <c r="G328" i="19"/>
  <c r="G329" i="19"/>
  <c r="G333" i="19"/>
  <c r="G334" i="19"/>
  <c r="G335" i="19"/>
  <c r="G336" i="19"/>
  <c r="G337" i="19"/>
  <c r="G338" i="19"/>
  <c r="G342" i="19"/>
  <c r="G343" i="19"/>
  <c r="G344" i="19"/>
  <c r="G345" i="19"/>
  <c r="G349" i="19"/>
  <c r="G350" i="19"/>
  <c r="G351" i="19"/>
  <c r="G352" i="19"/>
  <c r="G356" i="19"/>
  <c r="G357" i="19"/>
  <c r="G358" i="19"/>
  <c r="G359" i="19"/>
  <c r="G360" i="19"/>
  <c r="G361" i="19"/>
  <c r="G362" i="19"/>
  <c r="G366" i="19"/>
  <c r="G367" i="19"/>
  <c r="G368" i="19"/>
  <c r="G369" i="19"/>
  <c r="G370" i="19"/>
  <c r="G371" i="19"/>
  <c r="G375" i="19"/>
  <c r="G376" i="19"/>
  <c r="G377" i="19"/>
  <c r="G378" i="19"/>
  <c r="G379" i="19"/>
  <c r="G380" i="19"/>
  <c r="G381" i="19"/>
  <c r="G382" i="19"/>
  <c r="G383" i="19"/>
  <c r="G384" i="19"/>
  <c r="G388" i="19"/>
  <c r="G389" i="19"/>
  <c r="G390" i="19"/>
  <c r="G391" i="19"/>
  <c r="G395" i="19"/>
  <c r="G396" i="19"/>
  <c r="G397" i="19"/>
  <c r="G398" i="19"/>
  <c r="G399" i="19"/>
  <c r="G400" i="19"/>
  <c r="G404" i="19"/>
  <c r="G405" i="19"/>
  <c r="G406" i="19"/>
  <c r="G407" i="19"/>
  <c r="G408" i="19"/>
  <c r="G403" i="19"/>
  <c r="G394" i="19"/>
  <c r="G387" i="19"/>
  <c r="G374" i="19"/>
  <c r="G365" i="19"/>
  <c r="G355" i="19"/>
  <c r="G348" i="19"/>
  <c r="G341" i="19"/>
  <c r="G332" i="19"/>
  <c r="G323" i="19"/>
  <c r="G314" i="19"/>
  <c r="G305" i="19"/>
  <c r="G296" i="19"/>
  <c r="G287" i="19"/>
  <c r="G273" i="19"/>
  <c r="G259" i="19"/>
  <c r="G247" i="19"/>
  <c r="G234" i="19"/>
  <c r="G226" i="19"/>
  <c r="G212" i="19"/>
  <c r="G205" i="19"/>
  <c r="G197" i="19"/>
  <c r="G187" i="19"/>
  <c r="G177" i="19"/>
  <c r="G169" i="19"/>
  <c r="G162" i="19"/>
  <c r="G156" i="19"/>
  <c r="G147" i="19"/>
  <c r="G138" i="19"/>
  <c r="G131" i="19"/>
  <c r="G125" i="19"/>
  <c r="G118" i="19"/>
  <c r="G107" i="19"/>
  <c r="G108" i="19"/>
  <c r="G109" i="19"/>
  <c r="G110" i="19"/>
  <c r="G111" i="19"/>
  <c r="G112" i="19"/>
  <c r="G113" i="19"/>
  <c r="G114" i="19"/>
  <c r="G115" i="19"/>
  <c r="G106"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69"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10" i="19"/>
  <c r="G10" i="1"/>
  <c r="G35" i="7"/>
  <c r="G55" i="7"/>
  <c r="G85" i="7"/>
  <c r="G115" i="7"/>
  <c r="G125" i="7"/>
  <c r="G134" i="7"/>
  <c r="G143" i="7"/>
  <c r="G152" i="7"/>
  <c r="G169" i="7"/>
  <c r="G179" i="7"/>
  <c r="G195" i="7"/>
  <c r="G213" i="7"/>
  <c r="G220" i="7"/>
  <c r="G234" i="7"/>
  <c r="G246" i="7"/>
  <c r="G255" i="7"/>
  <c r="G317" i="7"/>
  <c r="G323" i="7"/>
  <c r="G330" i="7"/>
  <c r="G343" i="7"/>
  <c r="G357" i="7"/>
  <c r="G364" i="7"/>
  <c r="G377" i="7"/>
  <c r="G402" i="7"/>
  <c r="G412" i="7"/>
  <c r="G420" i="7"/>
  <c r="G428" i="7"/>
  <c r="EF375" i="18"/>
  <c r="EE375" i="18"/>
  <c r="ED375" i="18"/>
  <c r="EC375" i="18"/>
  <c r="DP375" i="18"/>
  <c r="DO375" i="18"/>
  <c r="DN375" i="18"/>
  <c r="DM375" i="18"/>
  <c r="CZ375" i="18"/>
  <c r="CY375" i="18"/>
  <c r="CX375" i="18"/>
  <c r="CW375" i="18"/>
  <c r="CJ375" i="18"/>
  <c r="CI375" i="18"/>
  <c r="CH375" i="18"/>
  <c r="CG375" i="18"/>
  <c r="BT375" i="18"/>
  <c r="BS375" i="18"/>
  <c r="BR375" i="18"/>
  <c r="BQ375" i="18"/>
  <c r="BD375" i="18"/>
  <c r="BC375" i="18"/>
  <c r="BB375" i="18"/>
  <c r="BA375" i="18"/>
  <c r="AN375" i="18"/>
  <c r="AM375" i="18"/>
  <c r="AL375" i="18"/>
  <c r="AK375" i="18"/>
  <c r="X375" i="18"/>
  <c r="W375" i="18"/>
  <c r="V375" i="18"/>
  <c r="U375" i="18"/>
  <c r="EF374" i="18"/>
  <c r="EE374" i="18"/>
  <c r="ED374" i="18"/>
  <c r="EC374" i="18"/>
  <c r="DP374" i="18"/>
  <c r="DO374" i="18"/>
  <c r="DN374" i="18"/>
  <c r="DM374" i="18"/>
  <c r="CZ374" i="18"/>
  <c r="CY374" i="18"/>
  <c r="CX374" i="18"/>
  <c r="CW374" i="18"/>
  <c r="CJ374" i="18"/>
  <c r="CI374" i="18"/>
  <c r="CH374" i="18"/>
  <c r="CG374" i="18"/>
  <c r="BT374" i="18"/>
  <c r="BS374" i="18"/>
  <c r="BR374" i="18"/>
  <c r="BQ374" i="18"/>
  <c r="BD374" i="18"/>
  <c r="BC374" i="18"/>
  <c r="BB374" i="18"/>
  <c r="BA374" i="18"/>
  <c r="AN374" i="18"/>
  <c r="AM374" i="18"/>
  <c r="AL374" i="18"/>
  <c r="AK374" i="18"/>
  <c r="X374" i="18"/>
  <c r="W374" i="18"/>
  <c r="V374" i="18"/>
  <c r="U374" i="18"/>
  <c r="EF373" i="18"/>
  <c r="EE373" i="18"/>
  <c r="ED373" i="18"/>
  <c r="EC373" i="18"/>
  <c r="DP373" i="18"/>
  <c r="DO373" i="18"/>
  <c r="DN373" i="18"/>
  <c r="DM373" i="18"/>
  <c r="CZ373" i="18"/>
  <c r="CY373" i="18"/>
  <c r="CX373" i="18"/>
  <c r="CW373" i="18"/>
  <c r="CJ373" i="18"/>
  <c r="CI373" i="18"/>
  <c r="CH373" i="18"/>
  <c r="CG373" i="18"/>
  <c r="BT373" i="18"/>
  <c r="BS373" i="18"/>
  <c r="BR373" i="18"/>
  <c r="BQ373" i="18"/>
  <c r="BD373" i="18"/>
  <c r="BC373" i="18"/>
  <c r="BB373" i="18"/>
  <c r="BA373" i="18"/>
  <c r="AN373" i="18"/>
  <c r="AM373" i="18"/>
  <c r="AL373" i="18"/>
  <c r="AK373" i="18"/>
  <c r="X373" i="18"/>
  <c r="W373" i="18"/>
  <c r="V373" i="18"/>
  <c r="U373" i="18"/>
  <c r="EF372" i="18"/>
  <c r="EE372" i="18"/>
  <c r="ED372" i="18"/>
  <c r="EC372" i="18"/>
  <c r="DP372" i="18"/>
  <c r="DO372" i="18"/>
  <c r="DN372" i="18"/>
  <c r="DM372" i="18"/>
  <c r="CZ372" i="18"/>
  <c r="CY372" i="18"/>
  <c r="CX372" i="18"/>
  <c r="CW372" i="18"/>
  <c r="CJ372" i="18"/>
  <c r="CI372" i="18"/>
  <c r="CH372" i="18"/>
  <c r="CG372" i="18"/>
  <c r="BT372" i="18"/>
  <c r="BS372" i="18"/>
  <c r="BR372" i="18"/>
  <c r="BQ372" i="18"/>
  <c r="BD372" i="18"/>
  <c r="BC372" i="18"/>
  <c r="BB372" i="18"/>
  <c r="BA372" i="18"/>
  <c r="AN372" i="18"/>
  <c r="AM372" i="18"/>
  <c r="AL372" i="18"/>
  <c r="AK372" i="18"/>
  <c r="X372" i="18"/>
  <c r="W372" i="18"/>
  <c r="V372" i="18"/>
  <c r="U372" i="18"/>
  <c r="EF371" i="18"/>
  <c r="EE371" i="18"/>
  <c r="ED371" i="18"/>
  <c r="EC371" i="18"/>
  <c r="DP371" i="18"/>
  <c r="DO371" i="18"/>
  <c r="DN371" i="18"/>
  <c r="DM371" i="18"/>
  <c r="CZ371" i="18"/>
  <c r="CY371" i="18"/>
  <c r="CX371" i="18"/>
  <c r="CW371" i="18"/>
  <c r="CJ371" i="18"/>
  <c r="CI371" i="18"/>
  <c r="CH371" i="18"/>
  <c r="CG371" i="18"/>
  <c r="BT371" i="18"/>
  <c r="BS371" i="18"/>
  <c r="BR371" i="18"/>
  <c r="BQ371" i="18"/>
  <c r="BD371" i="18"/>
  <c r="BC371" i="18"/>
  <c r="BB371" i="18"/>
  <c r="BA371" i="18"/>
  <c r="AN371" i="18"/>
  <c r="AM371" i="18"/>
  <c r="AL371" i="18"/>
  <c r="AK371" i="18"/>
  <c r="X371" i="18"/>
  <c r="W371" i="18"/>
  <c r="V371" i="18"/>
  <c r="U371" i="18"/>
  <c r="EF370" i="18"/>
  <c r="EE370" i="18"/>
  <c r="ED370" i="18"/>
  <c r="EC370" i="18"/>
  <c r="DP370" i="18"/>
  <c r="DO370" i="18"/>
  <c r="DN370" i="18"/>
  <c r="DM370" i="18"/>
  <c r="CZ370" i="18"/>
  <c r="CY370" i="18"/>
  <c r="CX370" i="18"/>
  <c r="CW370" i="18"/>
  <c r="CJ370" i="18"/>
  <c r="CI370" i="18"/>
  <c r="CH370" i="18"/>
  <c r="CG370" i="18"/>
  <c r="BT370" i="18"/>
  <c r="BS370" i="18"/>
  <c r="BR370" i="18"/>
  <c r="BQ370" i="18"/>
  <c r="BD370" i="18"/>
  <c r="BC370" i="18"/>
  <c r="BB370" i="18"/>
  <c r="BA370" i="18"/>
  <c r="AN370" i="18"/>
  <c r="AM370" i="18"/>
  <c r="AL370" i="18"/>
  <c r="AK370" i="18"/>
  <c r="X370" i="18"/>
  <c r="W370" i="18"/>
  <c r="V370" i="18"/>
  <c r="U370" i="18"/>
  <c r="EF369" i="18"/>
  <c r="EE369" i="18"/>
  <c r="ED369" i="18"/>
  <c r="EC369" i="18"/>
  <c r="DP369" i="18"/>
  <c r="DO369" i="18"/>
  <c r="DN369" i="18"/>
  <c r="DM369" i="18"/>
  <c r="CZ369" i="18"/>
  <c r="CY369" i="18"/>
  <c r="CX369" i="18"/>
  <c r="CW369" i="18"/>
  <c r="CJ369" i="18"/>
  <c r="CI369" i="18"/>
  <c r="CH369" i="18"/>
  <c r="CG369" i="18"/>
  <c r="BT369" i="18"/>
  <c r="BS369" i="18"/>
  <c r="BR369" i="18"/>
  <c r="BQ369" i="18"/>
  <c r="BD369" i="18"/>
  <c r="BC369" i="18"/>
  <c r="BB369" i="18"/>
  <c r="BA369" i="18"/>
  <c r="AN369" i="18"/>
  <c r="AM369" i="18"/>
  <c r="AL369" i="18"/>
  <c r="AK369" i="18"/>
  <c r="X369" i="18"/>
  <c r="W369" i="18"/>
  <c r="V369" i="18"/>
  <c r="U369" i="18"/>
  <c r="EF368" i="18"/>
  <c r="EE368" i="18"/>
  <c r="ED368" i="18"/>
  <c r="EC368" i="18"/>
  <c r="DP368" i="18"/>
  <c r="DO368" i="18"/>
  <c r="DN368" i="18"/>
  <c r="DM368" i="18"/>
  <c r="CZ368" i="18"/>
  <c r="CY368" i="18"/>
  <c r="CX368" i="18"/>
  <c r="CW368" i="18"/>
  <c r="CJ368" i="18"/>
  <c r="CI368" i="18"/>
  <c r="CH368" i="18"/>
  <c r="CG368" i="18"/>
  <c r="BT368" i="18"/>
  <c r="BS368" i="18"/>
  <c r="BR368" i="18"/>
  <c r="BQ368" i="18"/>
  <c r="BD368" i="18"/>
  <c r="BC368" i="18"/>
  <c r="BB368" i="18"/>
  <c r="BA368" i="18"/>
  <c r="AN368" i="18"/>
  <c r="AM368" i="18"/>
  <c r="AL368" i="18"/>
  <c r="AK368" i="18"/>
  <c r="X368" i="18"/>
  <c r="W368" i="18"/>
  <c r="V368" i="18"/>
  <c r="U368" i="18"/>
  <c r="EF367" i="18"/>
  <c r="EE367" i="18"/>
  <c r="ED367" i="18"/>
  <c r="EC367" i="18"/>
  <c r="DP367" i="18"/>
  <c r="DO367" i="18"/>
  <c r="DN367" i="18"/>
  <c r="DM367" i="18"/>
  <c r="CZ367" i="18"/>
  <c r="CY367" i="18"/>
  <c r="CX367" i="18"/>
  <c r="CW367" i="18"/>
  <c r="CJ367" i="18"/>
  <c r="CI367" i="18"/>
  <c r="CH367" i="18"/>
  <c r="CG367" i="18"/>
  <c r="BT367" i="18"/>
  <c r="BS367" i="18"/>
  <c r="BR367" i="18"/>
  <c r="BQ367" i="18"/>
  <c r="BD367" i="18"/>
  <c r="BC367" i="18"/>
  <c r="BB367" i="18"/>
  <c r="BA367" i="18"/>
  <c r="AN367" i="18"/>
  <c r="AM367" i="18"/>
  <c r="AL367" i="18"/>
  <c r="AK367" i="18"/>
  <c r="X367" i="18"/>
  <c r="W367" i="18"/>
  <c r="V367" i="18"/>
  <c r="U367" i="18"/>
  <c r="EF366" i="18"/>
  <c r="EE366" i="18"/>
  <c r="ED366" i="18"/>
  <c r="EC366" i="18"/>
  <c r="DP366" i="18"/>
  <c r="DO366" i="18"/>
  <c r="DN366" i="18"/>
  <c r="DM366" i="18"/>
  <c r="CZ366" i="18"/>
  <c r="CY366" i="18"/>
  <c r="CX366" i="18"/>
  <c r="CW366" i="18"/>
  <c r="CJ366" i="18"/>
  <c r="CI366" i="18"/>
  <c r="CH366" i="18"/>
  <c r="CG366" i="18"/>
  <c r="BT366" i="18"/>
  <c r="BS366" i="18"/>
  <c r="BR366" i="18"/>
  <c r="BQ366" i="18"/>
  <c r="BD366" i="18"/>
  <c r="BC366" i="18"/>
  <c r="BB366" i="18"/>
  <c r="BA366" i="18"/>
  <c r="AN366" i="18"/>
  <c r="AM366" i="18"/>
  <c r="AL366" i="18"/>
  <c r="AK366" i="18"/>
  <c r="X366" i="18"/>
  <c r="W366" i="18"/>
  <c r="V366" i="18"/>
  <c r="U366" i="18"/>
  <c r="EF365" i="18"/>
  <c r="EE365" i="18"/>
  <c r="ED365" i="18"/>
  <c r="EC365" i="18"/>
  <c r="DP365" i="18"/>
  <c r="DO365" i="18"/>
  <c r="DN365" i="18"/>
  <c r="DM365" i="18"/>
  <c r="CZ365" i="18"/>
  <c r="CY365" i="18"/>
  <c r="CX365" i="18"/>
  <c r="CW365" i="18"/>
  <c r="CJ365" i="18"/>
  <c r="CI365" i="18"/>
  <c r="CH365" i="18"/>
  <c r="CG365" i="18"/>
  <c r="BT365" i="18"/>
  <c r="BS365" i="18"/>
  <c r="BR365" i="18"/>
  <c r="BQ365" i="18"/>
  <c r="BD365" i="18"/>
  <c r="BC365" i="18"/>
  <c r="BB365" i="18"/>
  <c r="BA365" i="18"/>
  <c r="AN365" i="18"/>
  <c r="AM365" i="18"/>
  <c r="AL365" i="18"/>
  <c r="AK365" i="18"/>
  <c r="X365" i="18"/>
  <c r="W365" i="18"/>
  <c r="V365" i="18"/>
  <c r="U365" i="18"/>
  <c r="EF364" i="18"/>
  <c r="EE364" i="18"/>
  <c r="ED364" i="18"/>
  <c r="EC364" i="18"/>
  <c r="DP364" i="18"/>
  <c r="DO364" i="18"/>
  <c r="DN364" i="18"/>
  <c r="DM364" i="18"/>
  <c r="CZ364" i="18"/>
  <c r="CY364" i="18"/>
  <c r="CX364" i="18"/>
  <c r="CW364" i="18"/>
  <c r="CJ364" i="18"/>
  <c r="CI364" i="18"/>
  <c r="CH364" i="18"/>
  <c r="CG364" i="18"/>
  <c r="BT364" i="18"/>
  <c r="BS364" i="18"/>
  <c r="BR364" i="18"/>
  <c r="BQ364" i="18"/>
  <c r="BD364" i="18"/>
  <c r="BC364" i="18"/>
  <c r="BB364" i="18"/>
  <c r="BA364" i="18"/>
  <c r="AN364" i="18"/>
  <c r="AM364" i="18"/>
  <c r="AL364" i="18"/>
  <c r="AK364" i="18"/>
  <c r="X364" i="18"/>
  <c r="W364" i="18"/>
  <c r="V364" i="18"/>
  <c r="U364" i="18"/>
  <c r="EF363" i="18"/>
  <c r="EE363" i="18"/>
  <c r="ED363" i="18"/>
  <c r="EC363" i="18"/>
  <c r="DP363" i="18"/>
  <c r="DO363" i="18"/>
  <c r="DN363" i="18"/>
  <c r="DM363" i="18"/>
  <c r="CZ363" i="18"/>
  <c r="CY363" i="18"/>
  <c r="CX363" i="18"/>
  <c r="CW363" i="18"/>
  <c r="CJ363" i="18"/>
  <c r="CI363" i="18"/>
  <c r="CH363" i="18"/>
  <c r="CG363" i="18"/>
  <c r="BT363" i="18"/>
  <c r="BS363" i="18"/>
  <c r="BR363" i="18"/>
  <c r="BQ363" i="18"/>
  <c r="BD363" i="18"/>
  <c r="BC363" i="18"/>
  <c r="BB363" i="18"/>
  <c r="BA363" i="18"/>
  <c r="AN363" i="18"/>
  <c r="AM363" i="18"/>
  <c r="AL363" i="18"/>
  <c r="AK363" i="18"/>
  <c r="X363" i="18"/>
  <c r="W363" i="18"/>
  <c r="V363" i="18"/>
  <c r="U363" i="18"/>
  <c r="EF362" i="18"/>
  <c r="EE362" i="18"/>
  <c r="ED362" i="18"/>
  <c r="EC362" i="18"/>
  <c r="DP362" i="18"/>
  <c r="DO362" i="18"/>
  <c r="DN362" i="18"/>
  <c r="DM362" i="18"/>
  <c r="CZ362" i="18"/>
  <c r="CY362" i="18"/>
  <c r="CX362" i="18"/>
  <c r="CW362" i="18"/>
  <c r="CJ362" i="18"/>
  <c r="CI362" i="18"/>
  <c r="CH362" i="18"/>
  <c r="CG362" i="18"/>
  <c r="BT362" i="18"/>
  <c r="BS362" i="18"/>
  <c r="BR362" i="18"/>
  <c r="BQ362" i="18"/>
  <c r="BD362" i="18"/>
  <c r="BC362" i="18"/>
  <c r="BB362" i="18"/>
  <c r="BA362" i="18"/>
  <c r="AN362" i="18"/>
  <c r="AM362" i="18"/>
  <c r="AL362" i="18"/>
  <c r="AK362" i="18"/>
  <c r="X362" i="18"/>
  <c r="W362" i="18"/>
  <c r="V362" i="18"/>
  <c r="U362" i="18"/>
  <c r="EF361" i="18"/>
  <c r="EE361" i="18"/>
  <c r="ED361" i="18"/>
  <c r="EC361" i="18"/>
  <c r="DP361" i="18"/>
  <c r="DO361" i="18"/>
  <c r="DN361" i="18"/>
  <c r="DM361" i="18"/>
  <c r="CZ361" i="18"/>
  <c r="CY361" i="18"/>
  <c r="CX361" i="18"/>
  <c r="CW361" i="18"/>
  <c r="CJ361" i="18"/>
  <c r="CI361" i="18"/>
  <c r="CH361" i="18"/>
  <c r="CG361" i="18"/>
  <c r="BT361" i="18"/>
  <c r="BS361" i="18"/>
  <c r="BR361" i="18"/>
  <c r="BQ361" i="18"/>
  <c r="BD361" i="18"/>
  <c r="BC361" i="18"/>
  <c r="BB361" i="18"/>
  <c r="BA361" i="18"/>
  <c r="AN361" i="18"/>
  <c r="AM361" i="18"/>
  <c r="AL361" i="18"/>
  <c r="AK361" i="18"/>
  <c r="X361" i="18"/>
  <c r="W361" i="18"/>
  <c r="V361" i="18"/>
  <c r="U361" i="18"/>
  <c r="EF360" i="18"/>
  <c r="EE360" i="18"/>
  <c r="ED360" i="18"/>
  <c r="EC360" i="18"/>
  <c r="DP360" i="18"/>
  <c r="DO360" i="18"/>
  <c r="DN360" i="18"/>
  <c r="DM360" i="18"/>
  <c r="CZ360" i="18"/>
  <c r="CY360" i="18"/>
  <c r="CX360" i="18"/>
  <c r="CW360" i="18"/>
  <c r="CJ360" i="18"/>
  <c r="CI360" i="18"/>
  <c r="CH360" i="18"/>
  <c r="CG360" i="18"/>
  <c r="BT360" i="18"/>
  <c r="BS360" i="18"/>
  <c r="BR360" i="18"/>
  <c r="BQ360" i="18"/>
  <c r="BD360" i="18"/>
  <c r="BC360" i="18"/>
  <c r="BB360" i="18"/>
  <c r="BA360" i="18"/>
  <c r="AN360" i="18"/>
  <c r="AM360" i="18"/>
  <c r="AL360" i="18"/>
  <c r="AK360" i="18"/>
  <c r="X360" i="18"/>
  <c r="W360" i="18"/>
  <c r="V360" i="18"/>
  <c r="U360" i="18"/>
  <c r="EF359" i="18"/>
  <c r="EE359" i="18"/>
  <c r="ED359" i="18"/>
  <c r="EC359" i="18"/>
  <c r="DP359" i="18"/>
  <c r="DO359" i="18"/>
  <c r="DN359" i="18"/>
  <c r="DM359" i="18"/>
  <c r="CZ359" i="18"/>
  <c r="CY359" i="18"/>
  <c r="CX359" i="18"/>
  <c r="CW359" i="18"/>
  <c r="CJ359" i="18"/>
  <c r="CI359" i="18"/>
  <c r="CH359" i="18"/>
  <c r="CG359" i="18"/>
  <c r="BT359" i="18"/>
  <c r="BS359" i="18"/>
  <c r="BR359" i="18"/>
  <c r="BQ359" i="18"/>
  <c r="BD359" i="18"/>
  <c r="BC359" i="18"/>
  <c r="BB359" i="18"/>
  <c r="BA359" i="18"/>
  <c r="AN359" i="18"/>
  <c r="AM359" i="18"/>
  <c r="AL359" i="18"/>
  <c r="AK359" i="18"/>
  <c r="X359" i="18"/>
  <c r="W359" i="18"/>
  <c r="V359" i="18"/>
  <c r="U359" i="18"/>
  <c r="EF358" i="18"/>
  <c r="EE358" i="18"/>
  <c r="ED358" i="18"/>
  <c r="EC358" i="18"/>
  <c r="DP358" i="18"/>
  <c r="DO358" i="18"/>
  <c r="DN358" i="18"/>
  <c r="DM358" i="18"/>
  <c r="CZ358" i="18"/>
  <c r="CY358" i="18"/>
  <c r="CX358" i="18"/>
  <c r="CW358" i="18"/>
  <c r="CJ358" i="18"/>
  <c r="CI358" i="18"/>
  <c r="CH358" i="18"/>
  <c r="CG358" i="18"/>
  <c r="BT358" i="18"/>
  <c r="BS358" i="18"/>
  <c r="BR358" i="18"/>
  <c r="BQ358" i="18"/>
  <c r="BD358" i="18"/>
  <c r="BC358" i="18"/>
  <c r="BB358" i="18"/>
  <c r="BA358" i="18"/>
  <c r="AN358" i="18"/>
  <c r="AM358" i="18"/>
  <c r="AL358" i="18"/>
  <c r="AK358" i="18"/>
  <c r="X358" i="18"/>
  <c r="W358" i="18"/>
  <c r="V358" i="18"/>
  <c r="U358" i="18"/>
  <c r="EF357" i="18"/>
  <c r="EE357" i="18"/>
  <c r="ED357" i="18"/>
  <c r="EC357" i="18"/>
  <c r="DP357" i="18"/>
  <c r="DO357" i="18"/>
  <c r="DN357" i="18"/>
  <c r="DM357" i="18"/>
  <c r="CZ357" i="18"/>
  <c r="CY357" i="18"/>
  <c r="CX357" i="18"/>
  <c r="CW357" i="18"/>
  <c r="CJ357" i="18"/>
  <c r="CI357" i="18"/>
  <c r="CH357" i="18"/>
  <c r="CG357" i="18"/>
  <c r="BT357" i="18"/>
  <c r="BS357" i="18"/>
  <c r="BR357" i="18"/>
  <c r="BQ357" i="18"/>
  <c r="BD357" i="18"/>
  <c r="BC357" i="18"/>
  <c r="BB357" i="18"/>
  <c r="BA357" i="18"/>
  <c r="AN357" i="18"/>
  <c r="AM357" i="18"/>
  <c r="AL357" i="18"/>
  <c r="AK357" i="18"/>
  <c r="X357" i="18"/>
  <c r="W357" i="18"/>
  <c r="V357" i="18"/>
  <c r="U357" i="18"/>
  <c r="EF356" i="18"/>
  <c r="EE356" i="18"/>
  <c r="ED356" i="18"/>
  <c r="EC356" i="18"/>
  <c r="DP356" i="18"/>
  <c r="DO356" i="18"/>
  <c r="DN356" i="18"/>
  <c r="DM356" i="18"/>
  <c r="CZ356" i="18"/>
  <c r="CY356" i="18"/>
  <c r="CX356" i="18"/>
  <c r="CW356" i="18"/>
  <c r="CJ356" i="18"/>
  <c r="CI356" i="18"/>
  <c r="CH356" i="18"/>
  <c r="CG356" i="18"/>
  <c r="BT356" i="18"/>
  <c r="BS356" i="18"/>
  <c r="BR356" i="18"/>
  <c r="BQ356" i="18"/>
  <c r="BD356" i="18"/>
  <c r="BC356" i="18"/>
  <c r="BB356" i="18"/>
  <c r="BA356" i="18"/>
  <c r="AN356" i="18"/>
  <c r="AM356" i="18"/>
  <c r="AL356" i="18"/>
  <c r="AK356" i="18"/>
  <c r="X356" i="18"/>
  <c r="W356" i="18"/>
  <c r="V356" i="18"/>
  <c r="U356" i="18"/>
  <c r="EF355" i="18"/>
  <c r="EE355" i="18"/>
  <c r="ED355" i="18"/>
  <c r="EC355" i="18"/>
  <c r="DP355" i="18"/>
  <c r="DO355" i="18"/>
  <c r="DN355" i="18"/>
  <c r="DM355" i="18"/>
  <c r="CZ355" i="18"/>
  <c r="CY355" i="18"/>
  <c r="CX355" i="18"/>
  <c r="CW355" i="18"/>
  <c r="CJ355" i="18"/>
  <c r="CI355" i="18"/>
  <c r="CH355" i="18"/>
  <c r="CG355" i="18"/>
  <c r="BT355" i="18"/>
  <c r="BS355" i="18"/>
  <c r="BR355" i="18"/>
  <c r="BQ355" i="18"/>
  <c r="BD355" i="18"/>
  <c r="BC355" i="18"/>
  <c r="BB355" i="18"/>
  <c r="BA355" i="18"/>
  <c r="AN355" i="18"/>
  <c r="AM355" i="18"/>
  <c r="AL355" i="18"/>
  <c r="AK355" i="18"/>
  <c r="X355" i="18"/>
  <c r="W355" i="18"/>
  <c r="V355" i="18"/>
  <c r="U355" i="18"/>
  <c r="EF354" i="18"/>
  <c r="EE354" i="18"/>
  <c r="ED354" i="18"/>
  <c r="EC354" i="18"/>
  <c r="DP354" i="18"/>
  <c r="DO354" i="18"/>
  <c r="DN354" i="18"/>
  <c r="DM354" i="18"/>
  <c r="CZ354" i="18"/>
  <c r="CY354" i="18"/>
  <c r="CX354" i="18"/>
  <c r="CW354" i="18"/>
  <c r="CJ354" i="18"/>
  <c r="CI354" i="18"/>
  <c r="CH354" i="18"/>
  <c r="CG354" i="18"/>
  <c r="BT354" i="18"/>
  <c r="BS354" i="18"/>
  <c r="BR354" i="18"/>
  <c r="BQ354" i="18"/>
  <c r="BD354" i="18"/>
  <c r="BC354" i="18"/>
  <c r="BB354" i="18"/>
  <c r="BA354" i="18"/>
  <c r="AN354" i="18"/>
  <c r="AM354" i="18"/>
  <c r="AL354" i="18"/>
  <c r="AK354" i="18"/>
  <c r="X354" i="18"/>
  <c r="W354" i="18"/>
  <c r="V354" i="18"/>
  <c r="U354" i="18"/>
  <c r="EF353" i="18"/>
  <c r="EE353" i="18"/>
  <c r="ED353" i="18"/>
  <c r="EC353" i="18"/>
  <c r="DP353" i="18"/>
  <c r="DO353" i="18"/>
  <c r="DN353" i="18"/>
  <c r="DM353" i="18"/>
  <c r="CZ353" i="18"/>
  <c r="CY353" i="18"/>
  <c r="CX353" i="18"/>
  <c r="CW353" i="18"/>
  <c r="CJ353" i="18"/>
  <c r="CI353" i="18"/>
  <c r="CH353" i="18"/>
  <c r="CG353" i="18"/>
  <c r="BT353" i="18"/>
  <c r="BS353" i="18"/>
  <c r="BR353" i="18"/>
  <c r="BQ353" i="18"/>
  <c r="BD353" i="18"/>
  <c r="BC353" i="18"/>
  <c r="BB353" i="18"/>
  <c r="BA353" i="18"/>
  <c r="AN353" i="18"/>
  <c r="AM353" i="18"/>
  <c r="AL353" i="18"/>
  <c r="AK353" i="18"/>
  <c r="X353" i="18"/>
  <c r="W353" i="18"/>
  <c r="V353" i="18"/>
  <c r="U353" i="18"/>
  <c r="EF352" i="18"/>
  <c r="EE352" i="18"/>
  <c r="ED352" i="18"/>
  <c r="EC352" i="18"/>
  <c r="DP352" i="18"/>
  <c r="DO352" i="18"/>
  <c r="DN352" i="18"/>
  <c r="DM352" i="18"/>
  <c r="CZ352" i="18"/>
  <c r="CY352" i="18"/>
  <c r="CX352" i="18"/>
  <c r="CW352" i="18"/>
  <c r="CJ352" i="18"/>
  <c r="CI352" i="18"/>
  <c r="CH352" i="18"/>
  <c r="CG352" i="18"/>
  <c r="BT352" i="18"/>
  <c r="BS352" i="18"/>
  <c r="BR352" i="18"/>
  <c r="BQ352" i="18"/>
  <c r="BD352" i="18"/>
  <c r="BC352" i="18"/>
  <c r="BB352" i="18"/>
  <c r="BA352" i="18"/>
  <c r="AN352" i="18"/>
  <c r="AM352" i="18"/>
  <c r="AL352" i="18"/>
  <c r="AK352" i="18"/>
  <c r="X352" i="18"/>
  <c r="W352" i="18"/>
  <c r="V352" i="18"/>
  <c r="U352" i="18"/>
  <c r="EF351" i="18"/>
  <c r="EE351" i="18"/>
  <c r="ED351" i="18"/>
  <c r="EC351" i="18"/>
  <c r="DP351" i="18"/>
  <c r="DO351" i="18"/>
  <c r="DN351" i="18"/>
  <c r="DM351" i="18"/>
  <c r="CZ351" i="18"/>
  <c r="CY351" i="18"/>
  <c r="CX351" i="18"/>
  <c r="CW351" i="18"/>
  <c r="CJ351" i="18"/>
  <c r="CI351" i="18"/>
  <c r="CH351" i="18"/>
  <c r="CG351" i="18"/>
  <c r="BT351" i="18"/>
  <c r="BS351" i="18"/>
  <c r="BR351" i="18"/>
  <c r="BQ351" i="18"/>
  <c r="BD351" i="18"/>
  <c r="BC351" i="18"/>
  <c r="BB351" i="18"/>
  <c r="BA351" i="18"/>
  <c r="AN351" i="18"/>
  <c r="AM351" i="18"/>
  <c r="AL351" i="18"/>
  <c r="AK351" i="18"/>
  <c r="X351" i="18"/>
  <c r="W351" i="18"/>
  <c r="V351" i="18"/>
  <c r="U351" i="18"/>
  <c r="EF350" i="18"/>
  <c r="EE350" i="18"/>
  <c r="ED350" i="18"/>
  <c r="EC350" i="18"/>
  <c r="DP350" i="18"/>
  <c r="DO350" i="18"/>
  <c r="DN350" i="18"/>
  <c r="DM350" i="18"/>
  <c r="CZ350" i="18"/>
  <c r="CY350" i="18"/>
  <c r="CX350" i="18"/>
  <c r="CW350" i="18"/>
  <c r="CJ350" i="18"/>
  <c r="CI350" i="18"/>
  <c r="CH350" i="18"/>
  <c r="CG350" i="18"/>
  <c r="BT350" i="18"/>
  <c r="BS350" i="18"/>
  <c r="BR350" i="18"/>
  <c r="BQ350" i="18"/>
  <c r="BD350" i="18"/>
  <c r="BC350" i="18"/>
  <c r="BB350" i="18"/>
  <c r="BA350" i="18"/>
  <c r="AN350" i="18"/>
  <c r="AM350" i="18"/>
  <c r="AL350" i="18"/>
  <c r="AK350" i="18"/>
  <c r="X350" i="18"/>
  <c r="W350" i="18"/>
  <c r="V350" i="18"/>
  <c r="U350" i="18"/>
  <c r="EF349" i="18"/>
  <c r="EE349" i="18"/>
  <c r="ED349" i="18"/>
  <c r="EC349" i="18"/>
  <c r="DP349" i="18"/>
  <c r="DO349" i="18"/>
  <c r="DN349" i="18"/>
  <c r="DM349" i="18"/>
  <c r="CZ349" i="18"/>
  <c r="CY349" i="18"/>
  <c r="CX349" i="18"/>
  <c r="CW349" i="18"/>
  <c r="CJ349" i="18"/>
  <c r="CI349" i="18"/>
  <c r="CH349" i="18"/>
  <c r="CG349" i="18"/>
  <c r="BT349" i="18"/>
  <c r="BS349" i="18"/>
  <c r="BR349" i="18"/>
  <c r="BQ349" i="18"/>
  <c r="BD349" i="18"/>
  <c r="BC349" i="18"/>
  <c r="BB349" i="18"/>
  <c r="BA349" i="18"/>
  <c r="AN349" i="18"/>
  <c r="AM349" i="18"/>
  <c r="AL349" i="18"/>
  <c r="AK349" i="18"/>
  <c r="X349" i="18"/>
  <c r="W349" i="18"/>
  <c r="V349" i="18"/>
  <c r="U349" i="18"/>
  <c r="EF336" i="18"/>
  <c r="EE336" i="18"/>
  <c r="ED336" i="18"/>
  <c r="EC336" i="18"/>
  <c r="EB336" i="18"/>
  <c r="EA336" i="18"/>
  <c r="DP336" i="18"/>
  <c r="DO336" i="18"/>
  <c r="DN336" i="18"/>
  <c r="DM336" i="18"/>
  <c r="DL336" i="18"/>
  <c r="DK336" i="18"/>
  <c r="CZ336" i="18"/>
  <c r="CY336" i="18"/>
  <c r="CX336" i="18"/>
  <c r="CW336" i="18"/>
  <c r="CV336" i="18"/>
  <c r="CU336" i="18"/>
  <c r="CJ336" i="18"/>
  <c r="CI336" i="18"/>
  <c r="CH336" i="18"/>
  <c r="CG336" i="18"/>
  <c r="CF336" i="18"/>
  <c r="CE336" i="18"/>
  <c r="BT336" i="18"/>
  <c r="BS336" i="18"/>
  <c r="BR336" i="18"/>
  <c r="BQ336" i="18"/>
  <c r="BP336" i="18"/>
  <c r="BO336" i="18"/>
  <c r="BD336" i="18"/>
  <c r="BC336" i="18"/>
  <c r="BB336" i="18"/>
  <c r="BA336" i="18"/>
  <c r="AZ336" i="18"/>
  <c r="AY336" i="18"/>
  <c r="AN336" i="18"/>
  <c r="AM336" i="18"/>
  <c r="AL336" i="18"/>
  <c r="AK336" i="18"/>
  <c r="AJ336" i="18"/>
  <c r="AI336" i="18"/>
  <c r="X336" i="18"/>
  <c r="W336" i="18"/>
  <c r="V336" i="18"/>
  <c r="U336" i="18"/>
  <c r="T336" i="18"/>
  <c r="S336" i="18"/>
  <c r="EF335" i="18"/>
  <c r="EE335" i="18"/>
  <c r="ED335" i="18"/>
  <c r="EC335" i="18"/>
  <c r="EB335" i="18"/>
  <c r="EA335" i="18"/>
  <c r="DP335" i="18"/>
  <c r="DO335" i="18"/>
  <c r="DN335" i="18"/>
  <c r="DM335" i="18"/>
  <c r="DL335" i="18"/>
  <c r="DK335" i="18"/>
  <c r="CZ335" i="18"/>
  <c r="CY335" i="18"/>
  <c r="CX335" i="18"/>
  <c r="CW335" i="18"/>
  <c r="CV335" i="18"/>
  <c r="CU335" i="18"/>
  <c r="CJ335" i="18"/>
  <c r="CI335" i="18"/>
  <c r="CH335" i="18"/>
  <c r="CG335" i="18"/>
  <c r="CF335" i="18"/>
  <c r="CE335" i="18"/>
  <c r="BT335" i="18"/>
  <c r="BS335" i="18"/>
  <c r="BR335" i="18"/>
  <c r="BQ335" i="18"/>
  <c r="BP335" i="18"/>
  <c r="BO335" i="18"/>
  <c r="BD335" i="18"/>
  <c r="BC335" i="18"/>
  <c r="BB335" i="18"/>
  <c r="BA335" i="18"/>
  <c r="AZ335" i="18"/>
  <c r="AY335" i="18"/>
  <c r="AN335" i="18"/>
  <c r="AM335" i="18"/>
  <c r="AL335" i="18"/>
  <c r="AK335" i="18"/>
  <c r="AJ335" i="18"/>
  <c r="AI335" i="18"/>
  <c r="X335" i="18"/>
  <c r="W335" i="18"/>
  <c r="V335" i="18"/>
  <c r="U335" i="18"/>
  <c r="T335" i="18"/>
  <c r="S335" i="18"/>
  <c r="EF334" i="18"/>
  <c r="EE334" i="18"/>
  <c r="ED334" i="18"/>
  <c r="EC334" i="18"/>
  <c r="EB334" i="18"/>
  <c r="EA334" i="18"/>
  <c r="DP334" i="18"/>
  <c r="DO334" i="18"/>
  <c r="DN334" i="18"/>
  <c r="DM334" i="18"/>
  <c r="DL334" i="18"/>
  <c r="DK334" i="18"/>
  <c r="CZ334" i="18"/>
  <c r="CY334" i="18"/>
  <c r="CX334" i="18"/>
  <c r="CW334" i="18"/>
  <c r="CV334" i="18"/>
  <c r="CU334" i="18"/>
  <c r="CJ334" i="18"/>
  <c r="CI334" i="18"/>
  <c r="CH334" i="18"/>
  <c r="CG334" i="18"/>
  <c r="CF334" i="18"/>
  <c r="CE334" i="18"/>
  <c r="BT334" i="18"/>
  <c r="BS334" i="18"/>
  <c r="BR334" i="18"/>
  <c r="BQ334" i="18"/>
  <c r="BP334" i="18"/>
  <c r="BO334" i="18"/>
  <c r="BD334" i="18"/>
  <c r="BC334" i="18"/>
  <c r="BB334" i="18"/>
  <c r="BA334" i="18"/>
  <c r="AZ334" i="18"/>
  <c r="AY334" i="18"/>
  <c r="AN334" i="18"/>
  <c r="AM334" i="18"/>
  <c r="AL334" i="18"/>
  <c r="AK334" i="18"/>
  <c r="AJ334" i="18"/>
  <c r="AI334" i="18"/>
  <c r="X334" i="18"/>
  <c r="W334" i="18"/>
  <c r="V334" i="18"/>
  <c r="U334" i="18"/>
  <c r="T334" i="18"/>
  <c r="S334" i="18"/>
  <c r="EF333" i="18"/>
  <c r="EE333" i="18"/>
  <c r="ED333" i="18"/>
  <c r="EC333" i="18"/>
  <c r="EB333" i="18"/>
  <c r="EA333" i="18"/>
  <c r="DP333" i="18"/>
  <c r="DO333" i="18"/>
  <c r="DN333" i="18"/>
  <c r="DM333" i="18"/>
  <c r="DL333" i="18"/>
  <c r="DK333" i="18"/>
  <c r="CZ333" i="18"/>
  <c r="CY333" i="18"/>
  <c r="CX333" i="18"/>
  <c r="CW333" i="18"/>
  <c r="CV333" i="18"/>
  <c r="CU333" i="18"/>
  <c r="CJ333" i="18"/>
  <c r="CI333" i="18"/>
  <c r="CH333" i="18"/>
  <c r="CG333" i="18"/>
  <c r="CF333" i="18"/>
  <c r="CE333" i="18"/>
  <c r="BT333" i="18"/>
  <c r="BS333" i="18"/>
  <c r="BR333" i="18"/>
  <c r="BQ333" i="18"/>
  <c r="BP333" i="18"/>
  <c r="BO333" i="18"/>
  <c r="BD333" i="18"/>
  <c r="BC333" i="18"/>
  <c r="BB333" i="18"/>
  <c r="BA333" i="18"/>
  <c r="AZ333" i="18"/>
  <c r="AY333" i="18"/>
  <c r="AN333" i="18"/>
  <c r="AM333" i="18"/>
  <c r="AL333" i="18"/>
  <c r="AK333" i="18"/>
  <c r="AJ333" i="18"/>
  <c r="AI333" i="18"/>
  <c r="X333" i="18"/>
  <c r="W333" i="18"/>
  <c r="V333" i="18"/>
  <c r="U333" i="18"/>
  <c r="T333" i="18"/>
  <c r="S333" i="18"/>
  <c r="EF332" i="18"/>
  <c r="EE332" i="18"/>
  <c r="ED332" i="18"/>
  <c r="EC332" i="18"/>
  <c r="EB332" i="18"/>
  <c r="EA332" i="18"/>
  <c r="DP332" i="18"/>
  <c r="DO332" i="18"/>
  <c r="DN332" i="18"/>
  <c r="DM332" i="18"/>
  <c r="DL332" i="18"/>
  <c r="DK332" i="18"/>
  <c r="CZ332" i="18"/>
  <c r="CY332" i="18"/>
  <c r="CX332" i="18"/>
  <c r="CW332" i="18"/>
  <c r="CV332" i="18"/>
  <c r="CU332" i="18"/>
  <c r="CJ332" i="18"/>
  <c r="CI332" i="18"/>
  <c r="CH332" i="18"/>
  <c r="CG332" i="18"/>
  <c r="CF332" i="18"/>
  <c r="CE332" i="18"/>
  <c r="BT332" i="18"/>
  <c r="BS332" i="18"/>
  <c r="BR332" i="18"/>
  <c r="BQ332" i="18"/>
  <c r="BP332" i="18"/>
  <c r="BO332" i="18"/>
  <c r="BD332" i="18"/>
  <c r="BC332" i="18"/>
  <c r="BB332" i="18"/>
  <c r="BA332" i="18"/>
  <c r="AZ332" i="18"/>
  <c r="AY332" i="18"/>
  <c r="AN332" i="18"/>
  <c r="AM332" i="18"/>
  <c r="AL332" i="18"/>
  <c r="AK332" i="18"/>
  <c r="AJ332" i="18"/>
  <c r="AI332" i="18"/>
  <c r="X332" i="18"/>
  <c r="W332" i="18"/>
  <c r="V332" i="18"/>
  <c r="U332" i="18"/>
  <c r="T332" i="18"/>
  <c r="S332" i="18"/>
  <c r="EF331" i="18"/>
  <c r="EE331" i="18"/>
  <c r="ED331" i="18"/>
  <c r="EC331" i="18"/>
  <c r="EB331" i="18"/>
  <c r="EA331" i="18"/>
  <c r="DP331" i="18"/>
  <c r="DO331" i="18"/>
  <c r="DN331" i="18"/>
  <c r="DM331" i="18"/>
  <c r="DL331" i="18"/>
  <c r="DK331" i="18"/>
  <c r="CZ331" i="18"/>
  <c r="CY331" i="18"/>
  <c r="CX331" i="18"/>
  <c r="CW331" i="18"/>
  <c r="CV331" i="18"/>
  <c r="CU331" i="18"/>
  <c r="CJ331" i="18"/>
  <c r="CI331" i="18"/>
  <c r="CH331" i="18"/>
  <c r="CG331" i="18"/>
  <c r="CF331" i="18"/>
  <c r="CE331" i="18"/>
  <c r="BT331" i="18"/>
  <c r="BS331" i="18"/>
  <c r="BR331" i="18"/>
  <c r="BQ331" i="18"/>
  <c r="BP331" i="18"/>
  <c r="BO331" i="18"/>
  <c r="BD331" i="18"/>
  <c r="BC331" i="18"/>
  <c r="BB331" i="18"/>
  <c r="BA331" i="18"/>
  <c r="AZ331" i="18"/>
  <c r="AY331" i="18"/>
  <c r="AN331" i="18"/>
  <c r="AM331" i="18"/>
  <c r="AL331" i="18"/>
  <c r="AK331" i="18"/>
  <c r="AJ331" i="18"/>
  <c r="AI331" i="18"/>
  <c r="X331" i="18"/>
  <c r="W331" i="18"/>
  <c r="V331" i="18"/>
  <c r="U331" i="18"/>
  <c r="T331" i="18"/>
  <c r="S331" i="18"/>
  <c r="EF330" i="18"/>
  <c r="EE330" i="18"/>
  <c r="ED330" i="18"/>
  <c r="EC330" i="18"/>
  <c r="EB330" i="18"/>
  <c r="EA330" i="18"/>
  <c r="DP330" i="18"/>
  <c r="DO330" i="18"/>
  <c r="DN330" i="18"/>
  <c r="DM330" i="18"/>
  <c r="DL330" i="18"/>
  <c r="DK330" i="18"/>
  <c r="CZ330" i="18"/>
  <c r="CY330" i="18"/>
  <c r="CX330" i="18"/>
  <c r="CW330" i="18"/>
  <c r="CV330" i="18"/>
  <c r="CU330" i="18"/>
  <c r="CJ330" i="18"/>
  <c r="CI330" i="18"/>
  <c r="CH330" i="18"/>
  <c r="CG330" i="18"/>
  <c r="CF330" i="18"/>
  <c r="CE330" i="18"/>
  <c r="BT330" i="18"/>
  <c r="BS330" i="18"/>
  <c r="BR330" i="18"/>
  <c r="BQ330" i="18"/>
  <c r="BP330" i="18"/>
  <c r="BO330" i="18"/>
  <c r="BD330" i="18"/>
  <c r="BC330" i="18"/>
  <c r="BB330" i="18"/>
  <c r="BA330" i="18"/>
  <c r="AZ330" i="18"/>
  <c r="AY330" i="18"/>
  <c r="AN330" i="18"/>
  <c r="AM330" i="18"/>
  <c r="AL330" i="18"/>
  <c r="AK330" i="18"/>
  <c r="AJ330" i="18"/>
  <c r="AI330" i="18"/>
  <c r="X330" i="18"/>
  <c r="W330" i="18"/>
  <c r="V330" i="18"/>
  <c r="U330" i="18"/>
  <c r="T330" i="18"/>
  <c r="S330" i="18"/>
  <c r="EF329" i="18"/>
  <c r="EE329" i="18"/>
  <c r="ED329" i="18"/>
  <c r="EC329" i="18"/>
  <c r="EB329" i="18"/>
  <c r="EA329" i="18"/>
  <c r="DP329" i="18"/>
  <c r="DO329" i="18"/>
  <c r="DN329" i="18"/>
  <c r="DM329" i="18"/>
  <c r="DL329" i="18"/>
  <c r="DK329" i="18"/>
  <c r="CZ329" i="18"/>
  <c r="CY329" i="18"/>
  <c r="CX329" i="18"/>
  <c r="CW329" i="18"/>
  <c r="CV329" i="18"/>
  <c r="CU329" i="18"/>
  <c r="CJ329" i="18"/>
  <c r="CI329" i="18"/>
  <c r="CH329" i="18"/>
  <c r="CG329" i="18"/>
  <c r="CF329" i="18"/>
  <c r="CE329" i="18"/>
  <c r="BT329" i="18"/>
  <c r="BS329" i="18"/>
  <c r="BR329" i="18"/>
  <c r="BQ329" i="18"/>
  <c r="BP329" i="18"/>
  <c r="BO329" i="18"/>
  <c r="BD329" i="18"/>
  <c r="BC329" i="18"/>
  <c r="BB329" i="18"/>
  <c r="BA329" i="18"/>
  <c r="AZ329" i="18"/>
  <c r="AY329" i="18"/>
  <c r="AN329" i="18"/>
  <c r="AM329" i="18"/>
  <c r="AL329" i="18"/>
  <c r="AK329" i="18"/>
  <c r="AJ329" i="18"/>
  <c r="AI329" i="18"/>
  <c r="X329" i="18"/>
  <c r="W329" i="18"/>
  <c r="V329" i="18"/>
  <c r="U329" i="18"/>
  <c r="T329" i="18"/>
  <c r="S329" i="18"/>
  <c r="EF328" i="18"/>
  <c r="EE328" i="18"/>
  <c r="ED328" i="18"/>
  <c r="EC328" i="18"/>
  <c r="EB328" i="18"/>
  <c r="EA328" i="18"/>
  <c r="DP328" i="18"/>
  <c r="DO328" i="18"/>
  <c r="DN328" i="18"/>
  <c r="DM328" i="18"/>
  <c r="DL328" i="18"/>
  <c r="DK328" i="18"/>
  <c r="CZ328" i="18"/>
  <c r="CY328" i="18"/>
  <c r="CX328" i="18"/>
  <c r="CW328" i="18"/>
  <c r="CV328" i="18"/>
  <c r="CU328" i="18"/>
  <c r="CJ328" i="18"/>
  <c r="CI328" i="18"/>
  <c r="CH328" i="18"/>
  <c r="CG328" i="18"/>
  <c r="CF328" i="18"/>
  <c r="CE328" i="18"/>
  <c r="BT328" i="18"/>
  <c r="BS328" i="18"/>
  <c r="BR328" i="18"/>
  <c r="BQ328" i="18"/>
  <c r="BP328" i="18"/>
  <c r="BO328" i="18"/>
  <c r="BD328" i="18"/>
  <c r="BC328" i="18"/>
  <c r="BB328" i="18"/>
  <c r="BA328" i="18"/>
  <c r="AZ328" i="18"/>
  <c r="AY328" i="18"/>
  <c r="AN328" i="18"/>
  <c r="AM328" i="18"/>
  <c r="AL328" i="18"/>
  <c r="AK328" i="18"/>
  <c r="AJ328" i="18"/>
  <c r="AI328" i="18"/>
  <c r="X328" i="18"/>
  <c r="W328" i="18"/>
  <c r="V328" i="18"/>
  <c r="U328" i="18"/>
  <c r="T328" i="18"/>
  <c r="S328" i="18"/>
  <c r="EF327" i="18"/>
  <c r="EE327" i="18"/>
  <c r="ED327" i="18"/>
  <c r="EC327" i="18"/>
  <c r="EB327" i="18"/>
  <c r="EA327" i="18"/>
  <c r="DP327" i="18"/>
  <c r="DO327" i="18"/>
  <c r="DN327" i="18"/>
  <c r="DM327" i="18"/>
  <c r="DL327" i="18"/>
  <c r="DK327" i="18"/>
  <c r="CZ327" i="18"/>
  <c r="CY327" i="18"/>
  <c r="CX327" i="18"/>
  <c r="CW327" i="18"/>
  <c r="CV327" i="18"/>
  <c r="CU327" i="18"/>
  <c r="CJ327" i="18"/>
  <c r="CI327" i="18"/>
  <c r="CH327" i="18"/>
  <c r="CG327" i="18"/>
  <c r="CF327" i="18"/>
  <c r="CE327" i="18"/>
  <c r="BT327" i="18"/>
  <c r="BS327" i="18"/>
  <c r="BR327" i="18"/>
  <c r="BQ327" i="18"/>
  <c r="BP327" i="18"/>
  <c r="BO327" i="18"/>
  <c r="BD327" i="18"/>
  <c r="BC327" i="18"/>
  <c r="BB327" i="18"/>
  <c r="BA327" i="18"/>
  <c r="AZ327" i="18"/>
  <c r="AY327" i="18"/>
  <c r="AN327" i="18"/>
  <c r="AM327" i="18"/>
  <c r="AL327" i="18"/>
  <c r="AK327" i="18"/>
  <c r="AJ327" i="18"/>
  <c r="AI327" i="18"/>
  <c r="X327" i="18"/>
  <c r="W327" i="18"/>
  <c r="V327" i="18"/>
  <c r="U327" i="18"/>
  <c r="T327" i="18"/>
  <c r="S327" i="18"/>
  <c r="EF326" i="18"/>
  <c r="EE326" i="18"/>
  <c r="ED326" i="18"/>
  <c r="EC326" i="18"/>
  <c r="EB326" i="18"/>
  <c r="EA326" i="18"/>
  <c r="DP326" i="18"/>
  <c r="DO326" i="18"/>
  <c r="DN326" i="18"/>
  <c r="DM326" i="18"/>
  <c r="DL326" i="18"/>
  <c r="DK326" i="18"/>
  <c r="CZ326" i="18"/>
  <c r="CY326" i="18"/>
  <c r="CX326" i="18"/>
  <c r="CW326" i="18"/>
  <c r="CV326" i="18"/>
  <c r="CU326" i="18"/>
  <c r="CJ326" i="18"/>
  <c r="CI326" i="18"/>
  <c r="CH326" i="18"/>
  <c r="CG326" i="18"/>
  <c r="CF326" i="18"/>
  <c r="CE326" i="18"/>
  <c r="BT326" i="18"/>
  <c r="BS326" i="18"/>
  <c r="BR326" i="18"/>
  <c r="BQ326" i="18"/>
  <c r="BP326" i="18"/>
  <c r="BO326" i="18"/>
  <c r="BD326" i="18"/>
  <c r="BC326" i="18"/>
  <c r="BB326" i="18"/>
  <c r="BA326" i="18"/>
  <c r="AZ326" i="18"/>
  <c r="AY326" i="18"/>
  <c r="AN326" i="18"/>
  <c r="AM326" i="18"/>
  <c r="AL326" i="18"/>
  <c r="AK326" i="18"/>
  <c r="AJ326" i="18"/>
  <c r="AI326" i="18"/>
  <c r="X326" i="18"/>
  <c r="W326" i="18"/>
  <c r="V326" i="18"/>
  <c r="U326" i="18"/>
  <c r="T326" i="18"/>
  <c r="S326" i="18"/>
  <c r="EF325" i="18"/>
  <c r="EE325" i="18"/>
  <c r="ED325" i="18"/>
  <c r="EC325" i="18"/>
  <c r="EB325" i="18"/>
  <c r="EA325" i="18"/>
  <c r="DP325" i="18"/>
  <c r="DO325" i="18"/>
  <c r="DN325" i="18"/>
  <c r="DM325" i="18"/>
  <c r="DL325" i="18"/>
  <c r="DK325" i="18"/>
  <c r="CZ325" i="18"/>
  <c r="CY325" i="18"/>
  <c r="CX325" i="18"/>
  <c r="CW325" i="18"/>
  <c r="CV325" i="18"/>
  <c r="CU325" i="18"/>
  <c r="CJ325" i="18"/>
  <c r="CI325" i="18"/>
  <c r="CH325" i="18"/>
  <c r="CG325" i="18"/>
  <c r="CF325" i="18"/>
  <c r="CE325" i="18"/>
  <c r="BT325" i="18"/>
  <c r="BS325" i="18"/>
  <c r="BR325" i="18"/>
  <c r="BQ325" i="18"/>
  <c r="BP325" i="18"/>
  <c r="BO325" i="18"/>
  <c r="BD325" i="18"/>
  <c r="BC325" i="18"/>
  <c r="BB325" i="18"/>
  <c r="BA325" i="18"/>
  <c r="AZ325" i="18"/>
  <c r="AY325" i="18"/>
  <c r="AN325" i="18"/>
  <c r="AM325" i="18"/>
  <c r="AL325" i="18"/>
  <c r="AK325" i="18"/>
  <c r="AJ325" i="18"/>
  <c r="AI325" i="18"/>
  <c r="X325" i="18"/>
  <c r="W325" i="18"/>
  <c r="V325" i="18"/>
  <c r="U325" i="18"/>
  <c r="T325" i="18"/>
  <c r="S325" i="18"/>
  <c r="EF324" i="18"/>
  <c r="EE324" i="18"/>
  <c r="ED324" i="18"/>
  <c r="EC324" i="18"/>
  <c r="EB324" i="18"/>
  <c r="EA324" i="18"/>
  <c r="DP324" i="18"/>
  <c r="DO324" i="18"/>
  <c r="DN324" i="18"/>
  <c r="DM324" i="18"/>
  <c r="DL324" i="18"/>
  <c r="DK324" i="18"/>
  <c r="CZ324" i="18"/>
  <c r="CY324" i="18"/>
  <c r="CX324" i="18"/>
  <c r="CW324" i="18"/>
  <c r="CV324" i="18"/>
  <c r="CU324" i="18"/>
  <c r="CJ324" i="18"/>
  <c r="CI324" i="18"/>
  <c r="CH324" i="18"/>
  <c r="CG324" i="18"/>
  <c r="CF324" i="18"/>
  <c r="CE324" i="18"/>
  <c r="BT324" i="18"/>
  <c r="BS324" i="18"/>
  <c r="BR324" i="18"/>
  <c r="BQ324" i="18"/>
  <c r="BP324" i="18"/>
  <c r="BO324" i="18"/>
  <c r="BD324" i="18"/>
  <c r="BC324" i="18"/>
  <c r="BB324" i="18"/>
  <c r="BA324" i="18"/>
  <c r="AZ324" i="18"/>
  <c r="AY324" i="18"/>
  <c r="AN324" i="18"/>
  <c r="AM324" i="18"/>
  <c r="AL324" i="18"/>
  <c r="AK324" i="18"/>
  <c r="AJ324" i="18"/>
  <c r="AI324" i="18"/>
  <c r="X324" i="18"/>
  <c r="W324" i="18"/>
  <c r="V324" i="18"/>
  <c r="U324" i="18"/>
  <c r="T324" i="18"/>
  <c r="S324" i="18"/>
  <c r="EF323" i="18"/>
  <c r="EE323" i="18"/>
  <c r="ED323" i="18"/>
  <c r="EC323" i="18"/>
  <c r="EB323" i="18"/>
  <c r="EA323" i="18"/>
  <c r="DP323" i="18"/>
  <c r="DO323" i="18"/>
  <c r="DN323" i="18"/>
  <c r="DM323" i="18"/>
  <c r="DL323" i="18"/>
  <c r="DK323" i="18"/>
  <c r="CZ323" i="18"/>
  <c r="CY323" i="18"/>
  <c r="CX323" i="18"/>
  <c r="CW323" i="18"/>
  <c r="CV323" i="18"/>
  <c r="CU323" i="18"/>
  <c r="CJ323" i="18"/>
  <c r="CI323" i="18"/>
  <c r="CH323" i="18"/>
  <c r="CG323" i="18"/>
  <c r="CF323" i="18"/>
  <c r="CE323" i="18"/>
  <c r="BT323" i="18"/>
  <c r="BS323" i="18"/>
  <c r="BR323" i="18"/>
  <c r="BQ323" i="18"/>
  <c r="BP323" i="18"/>
  <c r="BO323" i="18"/>
  <c r="BD323" i="18"/>
  <c r="BC323" i="18"/>
  <c r="BB323" i="18"/>
  <c r="BA323" i="18"/>
  <c r="AZ323" i="18"/>
  <c r="AY323" i="18"/>
  <c r="AN323" i="18"/>
  <c r="AM323" i="18"/>
  <c r="AL323" i="18"/>
  <c r="AK323" i="18"/>
  <c r="AJ323" i="18"/>
  <c r="AI323" i="18"/>
  <c r="X323" i="18"/>
  <c r="W323" i="18"/>
  <c r="V323" i="18"/>
  <c r="U323" i="18"/>
  <c r="T323" i="18"/>
  <c r="S323" i="18"/>
  <c r="EF322" i="18"/>
  <c r="EE322" i="18"/>
  <c r="ED322" i="18"/>
  <c r="EC322" i="18"/>
  <c r="EB322" i="18"/>
  <c r="EA322" i="18"/>
  <c r="DP322" i="18"/>
  <c r="DO322" i="18"/>
  <c r="DN322" i="18"/>
  <c r="DM322" i="18"/>
  <c r="DL322" i="18"/>
  <c r="DK322" i="18"/>
  <c r="CZ322" i="18"/>
  <c r="CY322" i="18"/>
  <c r="CX322" i="18"/>
  <c r="CW322" i="18"/>
  <c r="CV322" i="18"/>
  <c r="CU322" i="18"/>
  <c r="CJ322" i="18"/>
  <c r="CI322" i="18"/>
  <c r="CH322" i="18"/>
  <c r="CG322" i="18"/>
  <c r="CF322" i="18"/>
  <c r="CE322" i="18"/>
  <c r="BT322" i="18"/>
  <c r="BS322" i="18"/>
  <c r="BR322" i="18"/>
  <c r="BQ322" i="18"/>
  <c r="BP322" i="18"/>
  <c r="BO322" i="18"/>
  <c r="BD322" i="18"/>
  <c r="BC322" i="18"/>
  <c r="BB322" i="18"/>
  <c r="BA322" i="18"/>
  <c r="AZ322" i="18"/>
  <c r="AY322" i="18"/>
  <c r="AN322" i="18"/>
  <c r="AM322" i="18"/>
  <c r="AL322" i="18"/>
  <c r="AK322" i="18"/>
  <c r="AJ322" i="18"/>
  <c r="AI322" i="18"/>
  <c r="X322" i="18"/>
  <c r="W322" i="18"/>
  <c r="V322" i="18"/>
  <c r="U322" i="18"/>
  <c r="T322" i="18"/>
  <c r="S322" i="18"/>
  <c r="EF321" i="18"/>
  <c r="EE321" i="18"/>
  <c r="ED321" i="18"/>
  <c r="EC321" i="18"/>
  <c r="EB321" i="18"/>
  <c r="EA321" i="18"/>
  <c r="DP321" i="18"/>
  <c r="DO321" i="18"/>
  <c r="DN321" i="18"/>
  <c r="DM321" i="18"/>
  <c r="DL321" i="18"/>
  <c r="DK321" i="18"/>
  <c r="CZ321" i="18"/>
  <c r="CY321" i="18"/>
  <c r="CX321" i="18"/>
  <c r="CW321" i="18"/>
  <c r="CV321" i="18"/>
  <c r="CU321" i="18"/>
  <c r="CJ321" i="18"/>
  <c r="CI321" i="18"/>
  <c r="CH321" i="18"/>
  <c r="CG321" i="18"/>
  <c r="CF321" i="18"/>
  <c r="CE321" i="18"/>
  <c r="BT321" i="18"/>
  <c r="BS321" i="18"/>
  <c r="BR321" i="18"/>
  <c r="BQ321" i="18"/>
  <c r="BP321" i="18"/>
  <c r="BO321" i="18"/>
  <c r="BD321" i="18"/>
  <c r="BC321" i="18"/>
  <c r="BB321" i="18"/>
  <c r="BA321" i="18"/>
  <c r="AZ321" i="18"/>
  <c r="AY321" i="18"/>
  <c r="AN321" i="18"/>
  <c r="AM321" i="18"/>
  <c r="AL321" i="18"/>
  <c r="AK321" i="18"/>
  <c r="AJ321" i="18"/>
  <c r="AI321" i="18"/>
  <c r="X321" i="18"/>
  <c r="W321" i="18"/>
  <c r="V321" i="18"/>
  <c r="U321" i="18"/>
  <c r="T321" i="18"/>
  <c r="S321" i="18"/>
  <c r="EF320" i="18"/>
  <c r="EE320" i="18"/>
  <c r="ED320" i="18"/>
  <c r="EC320" i="18"/>
  <c r="EB320" i="18"/>
  <c r="EA320" i="18"/>
  <c r="DP320" i="18"/>
  <c r="DO320" i="18"/>
  <c r="DN320" i="18"/>
  <c r="DM320" i="18"/>
  <c r="DL320" i="18"/>
  <c r="DK320" i="18"/>
  <c r="CZ320" i="18"/>
  <c r="CY320" i="18"/>
  <c r="CX320" i="18"/>
  <c r="CW320" i="18"/>
  <c r="CV320" i="18"/>
  <c r="CU320" i="18"/>
  <c r="CJ320" i="18"/>
  <c r="CI320" i="18"/>
  <c r="CH320" i="18"/>
  <c r="CG320" i="18"/>
  <c r="CF320" i="18"/>
  <c r="CE320" i="18"/>
  <c r="BT320" i="18"/>
  <c r="BS320" i="18"/>
  <c r="BR320" i="18"/>
  <c r="BQ320" i="18"/>
  <c r="BP320" i="18"/>
  <c r="BO320" i="18"/>
  <c r="BD320" i="18"/>
  <c r="BC320" i="18"/>
  <c r="BB320" i="18"/>
  <c r="BA320" i="18"/>
  <c r="AZ320" i="18"/>
  <c r="AY320" i="18"/>
  <c r="AN320" i="18"/>
  <c r="AM320" i="18"/>
  <c r="AL320" i="18"/>
  <c r="AK320" i="18"/>
  <c r="AJ320" i="18"/>
  <c r="AI320" i="18"/>
  <c r="X320" i="18"/>
  <c r="W320" i="18"/>
  <c r="V320" i="18"/>
  <c r="U320" i="18"/>
  <c r="T320" i="18"/>
  <c r="S320" i="18"/>
  <c r="EF319" i="18"/>
  <c r="EE319" i="18"/>
  <c r="ED319" i="18"/>
  <c r="EC319" i="18"/>
  <c r="EB319" i="18"/>
  <c r="EA319" i="18"/>
  <c r="DP319" i="18"/>
  <c r="DO319" i="18"/>
  <c r="DN319" i="18"/>
  <c r="DM319" i="18"/>
  <c r="DL319" i="18"/>
  <c r="DK319" i="18"/>
  <c r="CZ319" i="18"/>
  <c r="CY319" i="18"/>
  <c r="CX319" i="18"/>
  <c r="CW319" i="18"/>
  <c r="CV319" i="18"/>
  <c r="CU319" i="18"/>
  <c r="CJ319" i="18"/>
  <c r="CI319" i="18"/>
  <c r="CH319" i="18"/>
  <c r="CG319" i="18"/>
  <c r="CF319" i="18"/>
  <c r="CE319" i="18"/>
  <c r="BT319" i="18"/>
  <c r="BS319" i="18"/>
  <c r="BR319" i="18"/>
  <c r="BQ319" i="18"/>
  <c r="BP319" i="18"/>
  <c r="BO319" i="18"/>
  <c r="BD319" i="18"/>
  <c r="BC319" i="18"/>
  <c r="BB319" i="18"/>
  <c r="BA319" i="18"/>
  <c r="AZ319" i="18"/>
  <c r="AY319" i="18"/>
  <c r="AN319" i="18"/>
  <c r="AM319" i="18"/>
  <c r="AL319" i="18"/>
  <c r="AK319" i="18"/>
  <c r="AJ319" i="18"/>
  <c r="AI319" i="18"/>
  <c r="X319" i="18"/>
  <c r="W319" i="18"/>
  <c r="V319" i="18"/>
  <c r="U319" i="18"/>
  <c r="T319" i="18"/>
  <c r="S319" i="18"/>
  <c r="EF318" i="18"/>
  <c r="EE318" i="18"/>
  <c r="ED318" i="18"/>
  <c r="EC318" i="18"/>
  <c r="EB318" i="18"/>
  <c r="EA318" i="18"/>
  <c r="DP318" i="18"/>
  <c r="DO318" i="18"/>
  <c r="DN318" i="18"/>
  <c r="DM318" i="18"/>
  <c r="DL318" i="18"/>
  <c r="DK318" i="18"/>
  <c r="CZ318" i="18"/>
  <c r="CY318" i="18"/>
  <c r="CX318" i="18"/>
  <c r="CW318" i="18"/>
  <c r="CV318" i="18"/>
  <c r="CU318" i="18"/>
  <c r="CJ318" i="18"/>
  <c r="CI318" i="18"/>
  <c r="CH318" i="18"/>
  <c r="CG318" i="18"/>
  <c r="CF318" i="18"/>
  <c r="CE318" i="18"/>
  <c r="BT318" i="18"/>
  <c r="BS318" i="18"/>
  <c r="BR318" i="18"/>
  <c r="BQ318" i="18"/>
  <c r="BP318" i="18"/>
  <c r="BO318" i="18"/>
  <c r="BD318" i="18"/>
  <c r="BC318" i="18"/>
  <c r="BB318" i="18"/>
  <c r="BA318" i="18"/>
  <c r="AZ318" i="18"/>
  <c r="AY318" i="18"/>
  <c r="AN318" i="18"/>
  <c r="AM318" i="18"/>
  <c r="AL318" i="18"/>
  <c r="AK318" i="18"/>
  <c r="AJ318" i="18"/>
  <c r="AI318" i="18"/>
  <c r="X318" i="18"/>
  <c r="W318" i="18"/>
  <c r="V318" i="18"/>
  <c r="U318" i="18"/>
  <c r="T318" i="18"/>
  <c r="S318" i="18"/>
  <c r="EF317" i="18"/>
  <c r="EE317" i="18"/>
  <c r="ED317" i="18"/>
  <c r="EC317" i="18"/>
  <c r="EB317" i="18"/>
  <c r="EA317" i="18"/>
  <c r="DP317" i="18"/>
  <c r="DO317" i="18"/>
  <c r="DN317" i="18"/>
  <c r="DM317" i="18"/>
  <c r="DL317" i="18"/>
  <c r="DK317" i="18"/>
  <c r="CZ317" i="18"/>
  <c r="CY317" i="18"/>
  <c r="CX317" i="18"/>
  <c r="CW317" i="18"/>
  <c r="CV317" i="18"/>
  <c r="CU317" i="18"/>
  <c r="CJ317" i="18"/>
  <c r="CI317" i="18"/>
  <c r="CH317" i="18"/>
  <c r="CG317" i="18"/>
  <c r="CF317" i="18"/>
  <c r="CE317" i="18"/>
  <c r="BT317" i="18"/>
  <c r="BS317" i="18"/>
  <c r="BR317" i="18"/>
  <c r="BQ317" i="18"/>
  <c r="BP317" i="18"/>
  <c r="BO317" i="18"/>
  <c r="BD317" i="18"/>
  <c r="BC317" i="18"/>
  <c r="BB317" i="18"/>
  <c r="BA317" i="18"/>
  <c r="AZ317" i="18"/>
  <c r="AY317" i="18"/>
  <c r="AN317" i="18"/>
  <c r="AM317" i="18"/>
  <c r="AL317" i="18"/>
  <c r="AK317" i="18"/>
  <c r="AJ317" i="18"/>
  <c r="AI317" i="18"/>
  <c r="X317" i="18"/>
  <c r="W317" i="18"/>
  <c r="V317" i="18"/>
  <c r="U317" i="18"/>
  <c r="T317" i="18"/>
  <c r="S317" i="18"/>
  <c r="EF316" i="18"/>
  <c r="EE316" i="18"/>
  <c r="ED316" i="18"/>
  <c r="EC316" i="18"/>
  <c r="EB316" i="18"/>
  <c r="EA316" i="18"/>
  <c r="DP316" i="18"/>
  <c r="DO316" i="18"/>
  <c r="DN316" i="18"/>
  <c r="DM316" i="18"/>
  <c r="DL316" i="18"/>
  <c r="DK316" i="18"/>
  <c r="CZ316" i="18"/>
  <c r="CY316" i="18"/>
  <c r="CX316" i="18"/>
  <c r="CW316" i="18"/>
  <c r="CV316" i="18"/>
  <c r="CU316" i="18"/>
  <c r="CJ316" i="18"/>
  <c r="CI316" i="18"/>
  <c r="CH316" i="18"/>
  <c r="CG316" i="18"/>
  <c r="CF316" i="18"/>
  <c r="CE316" i="18"/>
  <c r="BT316" i="18"/>
  <c r="BS316" i="18"/>
  <c r="BR316" i="18"/>
  <c r="BQ316" i="18"/>
  <c r="BP316" i="18"/>
  <c r="BO316" i="18"/>
  <c r="BD316" i="18"/>
  <c r="BC316" i="18"/>
  <c r="BB316" i="18"/>
  <c r="BA316" i="18"/>
  <c r="AZ316" i="18"/>
  <c r="AY316" i="18"/>
  <c r="AN316" i="18"/>
  <c r="AM316" i="18"/>
  <c r="AL316" i="18"/>
  <c r="AK316" i="18"/>
  <c r="AJ316" i="18"/>
  <c r="AI316" i="18"/>
  <c r="X316" i="18"/>
  <c r="W316" i="18"/>
  <c r="V316" i="18"/>
  <c r="U316" i="18"/>
  <c r="T316" i="18"/>
  <c r="S316" i="18"/>
  <c r="EF315" i="18"/>
  <c r="EE315" i="18"/>
  <c r="ED315" i="18"/>
  <c r="EC315" i="18"/>
  <c r="EB315" i="18"/>
  <c r="EA315" i="18"/>
  <c r="DP315" i="18"/>
  <c r="DO315" i="18"/>
  <c r="DN315" i="18"/>
  <c r="DM315" i="18"/>
  <c r="DL315" i="18"/>
  <c r="DK315" i="18"/>
  <c r="CZ315" i="18"/>
  <c r="CY315" i="18"/>
  <c r="CX315" i="18"/>
  <c r="CW315" i="18"/>
  <c r="CV315" i="18"/>
  <c r="CU315" i="18"/>
  <c r="CJ315" i="18"/>
  <c r="CI315" i="18"/>
  <c r="CH315" i="18"/>
  <c r="CG315" i="18"/>
  <c r="CF315" i="18"/>
  <c r="CE315" i="18"/>
  <c r="BT315" i="18"/>
  <c r="BS315" i="18"/>
  <c r="BR315" i="18"/>
  <c r="BQ315" i="18"/>
  <c r="BP315" i="18"/>
  <c r="BO315" i="18"/>
  <c r="BD315" i="18"/>
  <c r="BC315" i="18"/>
  <c r="BB315" i="18"/>
  <c r="BA315" i="18"/>
  <c r="AZ315" i="18"/>
  <c r="AY315" i="18"/>
  <c r="AN315" i="18"/>
  <c r="AM315" i="18"/>
  <c r="AL315" i="18"/>
  <c r="AK315" i="18"/>
  <c r="AJ315" i="18"/>
  <c r="AI315" i="18"/>
  <c r="X315" i="18"/>
  <c r="W315" i="18"/>
  <c r="V315" i="18"/>
  <c r="U315" i="18"/>
  <c r="T315" i="18"/>
  <c r="S315" i="18"/>
  <c r="EF314" i="18"/>
  <c r="EE314" i="18"/>
  <c r="ED314" i="18"/>
  <c r="EC314" i="18"/>
  <c r="EB314" i="18"/>
  <c r="EA314" i="18"/>
  <c r="DP314" i="18"/>
  <c r="DO314" i="18"/>
  <c r="DN314" i="18"/>
  <c r="DM314" i="18"/>
  <c r="DL314" i="18"/>
  <c r="DK314" i="18"/>
  <c r="CZ314" i="18"/>
  <c r="CY314" i="18"/>
  <c r="CX314" i="18"/>
  <c r="CW314" i="18"/>
  <c r="CV314" i="18"/>
  <c r="CU314" i="18"/>
  <c r="CJ314" i="18"/>
  <c r="CI314" i="18"/>
  <c r="CH314" i="18"/>
  <c r="CG314" i="18"/>
  <c r="CF314" i="18"/>
  <c r="CE314" i="18"/>
  <c r="BT314" i="18"/>
  <c r="BS314" i="18"/>
  <c r="BR314" i="18"/>
  <c r="BQ314" i="18"/>
  <c r="BP314" i="18"/>
  <c r="BO314" i="18"/>
  <c r="BD314" i="18"/>
  <c r="BC314" i="18"/>
  <c r="BB314" i="18"/>
  <c r="BA314" i="18"/>
  <c r="AZ314" i="18"/>
  <c r="AY314" i="18"/>
  <c r="AN314" i="18"/>
  <c r="AM314" i="18"/>
  <c r="AL314" i="18"/>
  <c r="AK314" i="18"/>
  <c r="AJ314" i="18"/>
  <c r="AI314" i="18"/>
  <c r="X314" i="18"/>
  <c r="W314" i="18"/>
  <c r="V314" i="18"/>
  <c r="U314" i="18"/>
  <c r="T314" i="18"/>
  <c r="S314" i="18"/>
  <c r="EF313" i="18"/>
  <c r="EE313" i="18"/>
  <c r="ED313" i="18"/>
  <c r="EC313" i="18"/>
  <c r="EB313" i="18"/>
  <c r="EA313" i="18"/>
  <c r="DP313" i="18"/>
  <c r="DO313" i="18"/>
  <c r="DN313" i="18"/>
  <c r="DM313" i="18"/>
  <c r="DL313" i="18"/>
  <c r="DK313" i="18"/>
  <c r="CZ313" i="18"/>
  <c r="CY313" i="18"/>
  <c r="CX313" i="18"/>
  <c r="CW313" i="18"/>
  <c r="CV313" i="18"/>
  <c r="CU313" i="18"/>
  <c r="CJ313" i="18"/>
  <c r="CI313" i="18"/>
  <c r="CH313" i="18"/>
  <c r="CG313" i="18"/>
  <c r="CF313" i="18"/>
  <c r="CE313" i="18"/>
  <c r="BT313" i="18"/>
  <c r="BS313" i="18"/>
  <c r="BR313" i="18"/>
  <c r="BQ313" i="18"/>
  <c r="BP313" i="18"/>
  <c r="BO313" i="18"/>
  <c r="BD313" i="18"/>
  <c r="BC313" i="18"/>
  <c r="BB313" i="18"/>
  <c r="BA313" i="18"/>
  <c r="AZ313" i="18"/>
  <c r="AY313" i="18"/>
  <c r="AN313" i="18"/>
  <c r="AM313" i="18"/>
  <c r="AL313" i="18"/>
  <c r="AK313" i="18"/>
  <c r="AJ313" i="18"/>
  <c r="AI313" i="18"/>
  <c r="X313" i="18"/>
  <c r="W313" i="18"/>
  <c r="V313" i="18"/>
  <c r="U313" i="18"/>
  <c r="T313" i="18"/>
  <c r="S313" i="18"/>
  <c r="EF312" i="18"/>
  <c r="EE312" i="18"/>
  <c r="ED312" i="18"/>
  <c r="EC312" i="18"/>
  <c r="EB312" i="18"/>
  <c r="EA312" i="18"/>
  <c r="DP312" i="18"/>
  <c r="DO312" i="18"/>
  <c r="DN312" i="18"/>
  <c r="DM312" i="18"/>
  <c r="DL312" i="18"/>
  <c r="DK312" i="18"/>
  <c r="CZ312" i="18"/>
  <c r="CY312" i="18"/>
  <c r="CX312" i="18"/>
  <c r="CW312" i="18"/>
  <c r="CV312" i="18"/>
  <c r="CU312" i="18"/>
  <c r="CJ312" i="18"/>
  <c r="CI312" i="18"/>
  <c r="CH312" i="18"/>
  <c r="CG312" i="18"/>
  <c r="CF312" i="18"/>
  <c r="CE312" i="18"/>
  <c r="BT312" i="18"/>
  <c r="BS312" i="18"/>
  <c r="BR312" i="18"/>
  <c r="BQ312" i="18"/>
  <c r="BP312" i="18"/>
  <c r="BO312" i="18"/>
  <c r="BD312" i="18"/>
  <c r="BC312" i="18"/>
  <c r="BB312" i="18"/>
  <c r="BA312" i="18"/>
  <c r="AZ312" i="18"/>
  <c r="AY312" i="18"/>
  <c r="AN312" i="18"/>
  <c r="AM312" i="18"/>
  <c r="AL312" i="18"/>
  <c r="AK312" i="18"/>
  <c r="AJ312" i="18"/>
  <c r="AI312" i="18"/>
  <c r="X312" i="18"/>
  <c r="W312" i="18"/>
  <c r="V312" i="18"/>
  <c r="U312" i="18"/>
  <c r="T312" i="18"/>
  <c r="S312" i="18"/>
  <c r="EF311" i="18"/>
  <c r="EE311" i="18"/>
  <c r="ED311" i="18"/>
  <c r="EC311" i="18"/>
  <c r="EB311" i="18"/>
  <c r="EA311" i="18"/>
  <c r="DP311" i="18"/>
  <c r="DO311" i="18"/>
  <c r="DN311" i="18"/>
  <c r="DM311" i="18"/>
  <c r="DL311" i="18"/>
  <c r="DK311" i="18"/>
  <c r="CZ311" i="18"/>
  <c r="CY311" i="18"/>
  <c r="CX311" i="18"/>
  <c r="CW311" i="18"/>
  <c r="CV311" i="18"/>
  <c r="CU311" i="18"/>
  <c r="CJ311" i="18"/>
  <c r="CI311" i="18"/>
  <c r="CH311" i="18"/>
  <c r="CG311" i="18"/>
  <c r="CF311" i="18"/>
  <c r="CE311" i="18"/>
  <c r="BT311" i="18"/>
  <c r="BS311" i="18"/>
  <c r="BR311" i="18"/>
  <c r="BQ311" i="18"/>
  <c r="BP311" i="18"/>
  <c r="BO311" i="18"/>
  <c r="BD311" i="18"/>
  <c r="BC311" i="18"/>
  <c r="BB311" i="18"/>
  <c r="BA311" i="18"/>
  <c r="AZ311" i="18"/>
  <c r="AY311" i="18"/>
  <c r="AN311" i="18"/>
  <c r="AM311" i="18"/>
  <c r="AL311" i="18"/>
  <c r="AK311" i="18"/>
  <c r="AJ311" i="18"/>
  <c r="AI311" i="18"/>
  <c r="X311" i="18"/>
  <c r="W311" i="18"/>
  <c r="V311" i="18"/>
  <c r="U311" i="18"/>
  <c r="T311" i="18"/>
  <c r="S311" i="18"/>
  <c r="EF310" i="18"/>
  <c r="EE310" i="18"/>
  <c r="ED310" i="18"/>
  <c r="EC310" i="18"/>
  <c r="EB310" i="18"/>
  <c r="EA310" i="18"/>
  <c r="DP310" i="18"/>
  <c r="DO310" i="18"/>
  <c r="DN310" i="18"/>
  <c r="DM310" i="18"/>
  <c r="DL310" i="18"/>
  <c r="DK310" i="18"/>
  <c r="CZ310" i="18"/>
  <c r="CY310" i="18"/>
  <c r="CX310" i="18"/>
  <c r="CW310" i="18"/>
  <c r="CV310" i="18"/>
  <c r="CU310" i="18"/>
  <c r="CJ310" i="18"/>
  <c r="CI310" i="18"/>
  <c r="CH310" i="18"/>
  <c r="CG310" i="18"/>
  <c r="CF310" i="18"/>
  <c r="CE310" i="18"/>
  <c r="BT310" i="18"/>
  <c r="BS310" i="18"/>
  <c r="BR310" i="18"/>
  <c r="BQ310" i="18"/>
  <c r="BP310" i="18"/>
  <c r="BO310" i="18"/>
  <c r="BD310" i="18"/>
  <c r="BC310" i="18"/>
  <c r="BB310" i="18"/>
  <c r="BA310" i="18"/>
  <c r="AZ310" i="18"/>
  <c r="AY310" i="18"/>
  <c r="AN310" i="18"/>
  <c r="AM310" i="18"/>
  <c r="AL310" i="18"/>
  <c r="AK310" i="18"/>
  <c r="AJ310" i="18"/>
  <c r="AI310" i="18"/>
  <c r="X310" i="18"/>
  <c r="W310" i="18"/>
  <c r="V310" i="18"/>
  <c r="U310" i="18"/>
  <c r="T310" i="18"/>
  <c r="S310" i="18"/>
  <c r="EF309" i="18"/>
  <c r="EE309" i="18"/>
  <c r="ED309" i="18"/>
  <c r="EC309" i="18"/>
  <c r="EB309" i="18"/>
  <c r="EA309" i="18"/>
  <c r="DP309" i="18"/>
  <c r="DO309" i="18"/>
  <c r="DN309" i="18"/>
  <c r="DM309" i="18"/>
  <c r="DL309" i="18"/>
  <c r="DK309" i="18"/>
  <c r="CZ309" i="18"/>
  <c r="CY309" i="18"/>
  <c r="CX309" i="18"/>
  <c r="CW309" i="18"/>
  <c r="CV309" i="18"/>
  <c r="CU309" i="18"/>
  <c r="CJ309" i="18"/>
  <c r="CI309" i="18"/>
  <c r="CH309" i="18"/>
  <c r="CG309" i="18"/>
  <c r="CF309" i="18"/>
  <c r="CE309" i="18"/>
  <c r="BT309" i="18"/>
  <c r="BS309" i="18"/>
  <c r="BR309" i="18"/>
  <c r="BQ309" i="18"/>
  <c r="BP309" i="18"/>
  <c r="BO309" i="18"/>
  <c r="BD309" i="18"/>
  <c r="BC309" i="18"/>
  <c r="BB309" i="18"/>
  <c r="BA309" i="18"/>
  <c r="AZ309" i="18"/>
  <c r="AY309" i="18"/>
  <c r="AN309" i="18"/>
  <c r="AM309" i="18"/>
  <c r="AL309" i="18"/>
  <c r="AK309" i="18"/>
  <c r="AJ309" i="18"/>
  <c r="AI309" i="18"/>
  <c r="X309" i="18"/>
  <c r="W309" i="18"/>
  <c r="V309" i="18"/>
  <c r="U309" i="18"/>
  <c r="T309" i="18"/>
  <c r="S309" i="18"/>
  <c r="EF308" i="18"/>
  <c r="EE308" i="18"/>
  <c r="ED308" i="18"/>
  <c r="EC308" i="18"/>
  <c r="EB308" i="18"/>
  <c r="EA308" i="18"/>
  <c r="DP308" i="18"/>
  <c r="DO308" i="18"/>
  <c r="DN308" i="18"/>
  <c r="DM308" i="18"/>
  <c r="DL308" i="18"/>
  <c r="DK308" i="18"/>
  <c r="CZ308" i="18"/>
  <c r="CY308" i="18"/>
  <c r="CX308" i="18"/>
  <c r="CW308" i="18"/>
  <c r="CV308" i="18"/>
  <c r="CU308" i="18"/>
  <c r="CJ308" i="18"/>
  <c r="CI308" i="18"/>
  <c r="CH308" i="18"/>
  <c r="CG308" i="18"/>
  <c r="CF308" i="18"/>
  <c r="CE308" i="18"/>
  <c r="BT308" i="18"/>
  <c r="BS308" i="18"/>
  <c r="BR308" i="18"/>
  <c r="BQ308" i="18"/>
  <c r="BP308" i="18"/>
  <c r="BO308" i="18"/>
  <c r="BD308" i="18"/>
  <c r="BC308" i="18"/>
  <c r="BB308" i="18"/>
  <c r="BA308" i="18"/>
  <c r="AZ308" i="18"/>
  <c r="AY308" i="18"/>
  <c r="AN308" i="18"/>
  <c r="AM308" i="18"/>
  <c r="AL308" i="18"/>
  <c r="AK308" i="18"/>
  <c r="AJ308" i="18"/>
  <c r="AI308" i="18"/>
  <c r="X308" i="18"/>
  <c r="W308" i="18"/>
  <c r="V308" i="18"/>
  <c r="U308" i="18"/>
  <c r="T308" i="18"/>
  <c r="S308" i="18"/>
  <c r="EF307" i="18"/>
  <c r="EE307" i="18"/>
  <c r="ED307" i="18"/>
  <c r="EC307" i="18"/>
  <c r="EB307" i="18"/>
  <c r="EA307" i="18"/>
  <c r="DP307" i="18"/>
  <c r="DO307" i="18"/>
  <c r="DN307" i="18"/>
  <c r="DM307" i="18"/>
  <c r="DL307" i="18"/>
  <c r="DK307" i="18"/>
  <c r="CZ307" i="18"/>
  <c r="CY307" i="18"/>
  <c r="CX307" i="18"/>
  <c r="CW307" i="18"/>
  <c r="CV307" i="18"/>
  <c r="CU307" i="18"/>
  <c r="CJ307" i="18"/>
  <c r="CI307" i="18"/>
  <c r="CH307" i="18"/>
  <c r="CG307" i="18"/>
  <c r="CF307" i="18"/>
  <c r="CE307" i="18"/>
  <c r="BT307" i="18"/>
  <c r="BS307" i="18"/>
  <c r="BR307" i="18"/>
  <c r="BQ307" i="18"/>
  <c r="BP307" i="18"/>
  <c r="BO307" i="18"/>
  <c r="BD307" i="18"/>
  <c r="BC307" i="18"/>
  <c r="BB307" i="18"/>
  <c r="BA307" i="18"/>
  <c r="AZ307" i="18"/>
  <c r="AY307" i="18"/>
  <c r="AN307" i="18"/>
  <c r="AM307" i="18"/>
  <c r="AL307" i="18"/>
  <c r="AK307" i="18"/>
  <c r="AJ307" i="18"/>
  <c r="AI307" i="18"/>
  <c r="X307" i="18"/>
  <c r="W307" i="18"/>
  <c r="V307" i="18"/>
  <c r="U307" i="18"/>
  <c r="T307" i="18"/>
  <c r="S307" i="18"/>
  <c r="EF306" i="18"/>
  <c r="EE306" i="18"/>
  <c r="ED306" i="18"/>
  <c r="EC306" i="18"/>
  <c r="EB306" i="18"/>
  <c r="EA306" i="18"/>
  <c r="DP306" i="18"/>
  <c r="DO306" i="18"/>
  <c r="DN306" i="18"/>
  <c r="DM306" i="18"/>
  <c r="DL306" i="18"/>
  <c r="DK306" i="18"/>
  <c r="CZ306" i="18"/>
  <c r="CY306" i="18"/>
  <c r="CX306" i="18"/>
  <c r="CW306" i="18"/>
  <c r="CV306" i="18"/>
  <c r="CU306" i="18"/>
  <c r="CJ306" i="18"/>
  <c r="CI306" i="18"/>
  <c r="CH306" i="18"/>
  <c r="CG306" i="18"/>
  <c r="CF306" i="18"/>
  <c r="CE306" i="18"/>
  <c r="BT306" i="18"/>
  <c r="BS306" i="18"/>
  <c r="BR306" i="18"/>
  <c r="BQ306" i="18"/>
  <c r="BP306" i="18"/>
  <c r="BO306" i="18"/>
  <c r="BD306" i="18"/>
  <c r="BC306" i="18"/>
  <c r="BB306" i="18"/>
  <c r="BA306" i="18"/>
  <c r="AZ306" i="18"/>
  <c r="AY306" i="18"/>
  <c r="AN306" i="18"/>
  <c r="AM306" i="18"/>
  <c r="AL306" i="18"/>
  <c r="AK306" i="18"/>
  <c r="AJ306" i="18"/>
  <c r="AI306" i="18"/>
  <c r="X306" i="18"/>
  <c r="W306" i="18"/>
  <c r="V306" i="18"/>
  <c r="U306" i="18"/>
  <c r="T306" i="18"/>
  <c r="S306" i="18"/>
  <c r="EF305" i="18"/>
  <c r="EE305" i="18"/>
  <c r="ED305" i="18"/>
  <c r="EC305" i="18"/>
  <c r="EB305" i="18"/>
  <c r="EA305" i="18"/>
  <c r="DP305" i="18"/>
  <c r="DO305" i="18"/>
  <c r="DN305" i="18"/>
  <c r="DM305" i="18"/>
  <c r="DL305" i="18"/>
  <c r="DK305" i="18"/>
  <c r="CZ305" i="18"/>
  <c r="CY305" i="18"/>
  <c r="CX305" i="18"/>
  <c r="CW305" i="18"/>
  <c r="CV305" i="18"/>
  <c r="CU305" i="18"/>
  <c r="CJ305" i="18"/>
  <c r="CI305" i="18"/>
  <c r="CH305" i="18"/>
  <c r="CG305" i="18"/>
  <c r="CF305" i="18"/>
  <c r="CE305" i="18"/>
  <c r="BT305" i="18"/>
  <c r="BS305" i="18"/>
  <c r="BR305" i="18"/>
  <c r="BQ305" i="18"/>
  <c r="BP305" i="18"/>
  <c r="BO305" i="18"/>
  <c r="BD305" i="18"/>
  <c r="BC305" i="18"/>
  <c r="BB305" i="18"/>
  <c r="BA305" i="18"/>
  <c r="AZ305" i="18"/>
  <c r="AY305" i="18"/>
  <c r="AN305" i="18"/>
  <c r="AM305" i="18"/>
  <c r="AL305" i="18"/>
  <c r="AK305" i="18"/>
  <c r="AJ305" i="18"/>
  <c r="AI305" i="18"/>
  <c r="X305" i="18"/>
  <c r="W305" i="18"/>
  <c r="V305" i="18"/>
  <c r="U305" i="18"/>
  <c r="T305" i="18"/>
  <c r="S305" i="18"/>
  <c r="EF304" i="18"/>
  <c r="EE304" i="18"/>
  <c r="ED304" i="18"/>
  <c r="EC304" i="18"/>
  <c r="EB304" i="18"/>
  <c r="EA304" i="18"/>
  <c r="DP304" i="18"/>
  <c r="DO304" i="18"/>
  <c r="DN304" i="18"/>
  <c r="DM304" i="18"/>
  <c r="DL304" i="18"/>
  <c r="DK304" i="18"/>
  <c r="CZ304" i="18"/>
  <c r="CY304" i="18"/>
  <c r="CX304" i="18"/>
  <c r="CW304" i="18"/>
  <c r="CV304" i="18"/>
  <c r="CU304" i="18"/>
  <c r="CJ304" i="18"/>
  <c r="CI304" i="18"/>
  <c r="CH304" i="18"/>
  <c r="CG304" i="18"/>
  <c r="CF304" i="18"/>
  <c r="CE304" i="18"/>
  <c r="BT304" i="18"/>
  <c r="BS304" i="18"/>
  <c r="BR304" i="18"/>
  <c r="BQ304" i="18"/>
  <c r="BP304" i="18"/>
  <c r="BO304" i="18"/>
  <c r="BD304" i="18"/>
  <c r="BC304" i="18"/>
  <c r="BB304" i="18"/>
  <c r="BA304" i="18"/>
  <c r="AZ304" i="18"/>
  <c r="AY304" i="18"/>
  <c r="AN304" i="18"/>
  <c r="AM304" i="18"/>
  <c r="AL304" i="18"/>
  <c r="AK304" i="18"/>
  <c r="AJ304" i="18"/>
  <c r="AI304" i="18"/>
  <c r="X304" i="18"/>
  <c r="W304" i="18"/>
  <c r="V304" i="18"/>
  <c r="U304" i="18"/>
  <c r="T304" i="18"/>
  <c r="S304" i="18"/>
  <c r="EF303" i="18"/>
  <c r="EE303" i="18"/>
  <c r="ED303" i="18"/>
  <c r="EC303" i="18"/>
  <c r="EB303" i="18"/>
  <c r="EA303" i="18"/>
  <c r="DP303" i="18"/>
  <c r="DO303" i="18"/>
  <c r="DN303" i="18"/>
  <c r="DM303" i="18"/>
  <c r="DL303" i="18"/>
  <c r="DK303" i="18"/>
  <c r="CZ303" i="18"/>
  <c r="CY303" i="18"/>
  <c r="CX303" i="18"/>
  <c r="CW303" i="18"/>
  <c r="CV303" i="18"/>
  <c r="CU303" i="18"/>
  <c r="CJ303" i="18"/>
  <c r="CI303" i="18"/>
  <c r="CH303" i="18"/>
  <c r="CG303" i="18"/>
  <c r="CF303" i="18"/>
  <c r="CE303" i="18"/>
  <c r="BT303" i="18"/>
  <c r="BS303" i="18"/>
  <c r="BR303" i="18"/>
  <c r="BQ303" i="18"/>
  <c r="BP303" i="18"/>
  <c r="BO303" i="18"/>
  <c r="BD303" i="18"/>
  <c r="BC303" i="18"/>
  <c r="BB303" i="18"/>
  <c r="BA303" i="18"/>
  <c r="AZ303" i="18"/>
  <c r="AY303" i="18"/>
  <c r="AN303" i="18"/>
  <c r="AM303" i="18"/>
  <c r="AL303" i="18"/>
  <c r="AK303" i="18"/>
  <c r="AJ303" i="18"/>
  <c r="AI303" i="18"/>
  <c r="X303" i="18"/>
  <c r="W303" i="18"/>
  <c r="V303" i="18"/>
  <c r="U303" i="18"/>
  <c r="T303" i="18"/>
  <c r="S303" i="18"/>
  <c r="EF302" i="18"/>
  <c r="EE302" i="18"/>
  <c r="ED302" i="18"/>
  <c r="EC302" i="18"/>
  <c r="EB302" i="18"/>
  <c r="EA302" i="18"/>
  <c r="DP302" i="18"/>
  <c r="DO302" i="18"/>
  <c r="DN302" i="18"/>
  <c r="DM302" i="18"/>
  <c r="DL302" i="18"/>
  <c r="DK302" i="18"/>
  <c r="CZ302" i="18"/>
  <c r="CY302" i="18"/>
  <c r="CX302" i="18"/>
  <c r="CW302" i="18"/>
  <c r="CV302" i="18"/>
  <c r="CU302" i="18"/>
  <c r="CJ302" i="18"/>
  <c r="CI302" i="18"/>
  <c r="CH302" i="18"/>
  <c r="CG302" i="18"/>
  <c r="CF302" i="18"/>
  <c r="CE302" i="18"/>
  <c r="BT302" i="18"/>
  <c r="BS302" i="18"/>
  <c r="BR302" i="18"/>
  <c r="BQ302" i="18"/>
  <c r="BP302" i="18"/>
  <c r="BO302" i="18"/>
  <c r="BD302" i="18"/>
  <c r="BC302" i="18"/>
  <c r="BB302" i="18"/>
  <c r="BA302" i="18"/>
  <c r="AZ302" i="18"/>
  <c r="AY302" i="18"/>
  <c r="AN302" i="18"/>
  <c r="AM302" i="18"/>
  <c r="AL302" i="18"/>
  <c r="AK302" i="18"/>
  <c r="AJ302" i="18"/>
  <c r="AI302" i="18"/>
  <c r="X302" i="18"/>
  <c r="W302" i="18"/>
  <c r="V302" i="18"/>
  <c r="U302" i="18"/>
  <c r="T302" i="18"/>
  <c r="S302" i="18"/>
  <c r="EF301" i="18"/>
  <c r="EE301" i="18"/>
  <c r="ED301" i="18"/>
  <c r="EC301" i="18"/>
  <c r="EB301" i="18"/>
  <c r="EA301" i="18"/>
  <c r="DP301" i="18"/>
  <c r="DO301" i="18"/>
  <c r="DN301" i="18"/>
  <c r="DM301" i="18"/>
  <c r="DL301" i="18"/>
  <c r="DK301" i="18"/>
  <c r="CZ301" i="18"/>
  <c r="CY301" i="18"/>
  <c r="CX301" i="18"/>
  <c r="CW301" i="18"/>
  <c r="CV301" i="18"/>
  <c r="CU301" i="18"/>
  <c r="CJ301" i="18"/>
  <c r="CI301" i="18"/>
  <c r="CH301" i="18"/>
  <c r="CG301" i="18"/>
  <c r="CF301" i="18"/>
  <c r="CE301" i="18"/>
  <c r="BT301" i="18"/>
  <c r="BS301" i="18"/>
  <c r="BR301" i="18"/>
  <c r="BQ301" i="18"/>
  <c r="BP301" i="18"/>
  <c r="BO301" i="18"/>
  <c r="BD301" i="18"/>
  <c r="BC301" i="18"/>
  <c r="BB301" i="18"/>
  <c r="BA301" i="18"/>
  <c r="AZ301" i="18"/>
  <c r="AY301" i="18"/>
  <c r="AN301" i="18"/>
  <c r="AM301" i="18"/>
  <c r="AL301" i="18"/>
  <c r="AK301" i="18"/>
  <c r="AJ301" i="18"/>
  <c r="AI301" i="18"/>
  <c r="X301" i="18"/>
  <c r="W301" i="18"/>
  <c r="V301" i="18"/>
  <c r="U301" i="18"/>
  <c r="T301" i="18"/>
  <c r="S301" i="18"/>
  <c r="EF300" i="18"/>
  <c r="EE300" i="18"/>
  <c r="ED300" i="18"/>
  <c r="EC300" i="18"/>
  <c r="EB300" i="18"/>
  <c r="EA300" i="18"/>
  <c r="DP300" i="18"/>
  <c r="DO300" i="18"/>
  <c r="DN300" i="18"/>
  <c r="DM300" i="18"/>
  <c r="DL300" i="18"/>
  <c r="DK300" i="18"/>
  <c r="CZ300" i="18"/>
  <c r="CY300" i="18"/>
  <c r="CX300" i="18"/>
  <c r="CW300" i="18"/>
  <c r="CV300" i="18"/>
  <c r="CU300" i="18"/>
  <c r="CJ300" i="18"/>
  <c r="CI300" i="18"/>
  <c r="CH300" i="18"/>
  <c r="CG300" i="18"/>
  <c r="CF300" i="18"/>
  <c r="CE300" i="18"/>
  <c r="BT300" i="18"/>
  <c r="BS300" i="18"/>
  <c r="BR300" i="18"/>
  <c r="BQ300" i="18"/>
  <c r="BP300" i="18"/>
  <c r="BO300" i="18"/>
  <c r="BD300" i="18"/>
  <c r="BC300" i="18"/>
  <c r="BB300" i="18"/>
  <c r="BA300" i="18"/>
  <c r="AZ300" i="18"/>
  <c r="AY300" i="18"/>
  <c r="AN300" i="18"/>
  <c r="AM300" i="18"/>
  <c r="AL300" i="18"/>
  <c r="AK300" i="18"/>
  <c r="AJ300" i="18"/>
  <c r="AI300" i="18"/>
  <c r="X300" i="18"/>
  <c r="W300" i="18"/>
  <c r="V300" i="18"/>
  <c r="U300" i="18"/>
  <c r="T300" i="18"/>
  <c r="S300" i="18"/>
  <c r="EF299" i="18"/>
  <c r="EE299" i="18"/>
  <c r="ED299" i="18"/>
  <c r="EC299" i="18"/>
  <c r="EB299" i="18"/>
  <c r="EA299" i="18"/>
  <c r="DP299" i="18"/>
  <c r="DO299" i="18"/>
  <c r="DN299" i="18"/>
  <c r="DM299" i="18"/>
  <c r="DL299" i="18"/>
  <c r="DK299" i="18"/>
  <c r="CZ299" i="18"/>
  <c r="CY299" i="18"/>
  <c r="CX299" i="18"/>
  <c r="CW299" i="18"/>
  <c r="CV299" i="18"/>
  <c r="CU299" i="18"/>
  <c r="CJ299" i="18"/>
  <c r="CI299" i="18"/>
  <c r="CH299" i="18"/>
  <c r="CG299" i="18"/>
  <c r="CF299" i="18"/>
  <c r="CE299" i="18"/>
  <c r="BT299" i="18"/>
  <c r="BS299" i="18"/>
  <c r="BR299" i="18"/>
  <c r="BQ299" i="18"/>
  <c r="BP299" i="18"/>
  <c r="BO299" i="18"/>
  <c r="BD299" i="18"/>
  <c r="BC299" i="18"/>
  <c r="BB299" i="18"/>
  <c r="BA299" i="18"/>
  <c r="AZ299" i="18"/>
  <c r="AY299" i="18"/>
  <c r="AN299" i="18"/>
  <c r="AM299" i="18"/>
  <c r="AL299" i="18"/>
  <c r="AK299" i="18"/>
  <c r="AJ299" i="18"/>
  <c r="AI299" i="18"/>
  <c r="X299" i="18"/>
  <c r="W299" i="18"/>
  <c r="V299" i="18"/>
  <c r="U299" i="18"/>
  <c r="T299" i="18"/>
  <c r="S299" i="18"/>
  <c r="EF298" i="18"/>
  <c r="EE298" i="18"/>
  <c r="ED298" i="18"/>
  <c r="EC298" i="18"/>
  <c r="EB298" i="18"/>
  <c r="EA298" i="18"/>
  <c r="DP298" i="18"/>
  <c r="DO298" i="18"/>
  <c r="DN298" i="18"/>
  <c r="DM298" i="18"/>
  <c r="DL298" i="18"/>
  <c r="DK298" i="18"/>
  <c r="CZ298" i="18"/>
  <c r="CY298" i="18"/>
  <c r="CX298" i="18"/>
  <c r="CW298" i="18"/>
  <c r="CV298" i="18"/>
  <c r="CU298" i="18"/>
  <c r="CJ298" i="18"/>
  <c r="CI298" i="18"/>
  <c r="CH298" i="18"/>
  <c r="CG298" i="18"/>
  <c r="CF298" i="18"/>
  <c r="CE298" i="18"/>
  <c r="BT298" i="18"/>
  <c r="BS298" i="18"/>
  <c r="BR298" i="18"/>
  <c r="BQ298" i="18"/>
  <c r="BP298" i="18"/>
  <c r="BO298" i="18"/>
  <c r="BD298" i="18"/>
  <c r="BC298" i="18"/>
  <c r="BB298" i="18"/>
  <c r="BA298" i="18"/>
  <c r="AZ298" i="18"/>
  <c r="AY298" i="18"/>
  <c r="AN298" i="18"/>
  <c r="AM298" i="18"/>
  <c r="AL298" i="18"/>
  <c r="AK298" i="18"/>
  <c r="AJ298" i="18"/>
  <c r="AI298" i="18"/>
  <c r="X298" i="18"/>
  <c r="W298" i="18"/>
  <c r="V298" i="18"/>
  <c r="U298" i="18"/>
  <c r="T298" i="18"/>
  <c r="S298" i="18"/>
  <c r="EF297" i="18"/>
  <c r="EE297" i="18"/>
  <c r="ED297" i="18"/>
  <c r="EC297" i="18"/>
  <c r="EB297" i="18"/>
  <c r="EA297" i="18"/>
  <c r="DP297" i="18"/>
  <c r="DO297" i="18"/>
  <c r="DN297" i="18"/>
  <c r="DM297" i="18"/>
  <c r="DL297" i="18"/>
  <c r="DK297" i="18"/>
  <c r="CZ297" i="18"/>
  <c r="CY297" i="18"/>
  <c r="CX297" i="18"/>
  <c r="CW297" i="18"/>
  <c r="CV297" i="18"/>
  <c r="CU297" i="18"/>
  <c r="CJ297" i="18"/>
  <c r="CI297" i="18"/>
  <c r="CH297" i="18"/>
  <c r="CG297" i="18"/>
  <c r="CF297" i="18"/>
  <c r="CE297" i="18"/>
  <c r="BT297" i="18"/>
  <c r="BS297" i="18"/>
  <c r="BR297" i="18"/>
  <c r="BQ297" i="18"/>
  <c r="BP297" i="18"/>
  <c r="BO297" i="18"/>
  <c r="BD297" i="18"/>
  <c r="BC297" i="18"/>
  <c r="BB297" i="18"/>
  <c r="BA297" i="18"/>
  <c r="AZ297" i="18"/>
  <c r="AY297" i="18"/>
  <c r="AN297" i="18"/>
  <c r="AM297" i="18"/>
  <c r="AL297" i="18"/>
  <c r="AK297" i="18"/>
  <c r="AJ297" i="18"/>
  <c r="AI297" i="18"/>
  <c r="X297" i="18"/>
  <c r="W297" i="18"/>
  <c r="V297" i="18"/>
  <c r="U297" i="18"/>
  <c r="T297" i="18"/>
  <c r="S297" i="18"/>
  <c r="EF296" i="18"/>
  <c r="EE296" i="18"/>
  <c r="ED296" i="18"/>
  <c r="EC296" i="18"/>
  <c r="EB296" i="18"/>
  <c r="EA296" i="18"/>
  <c r="DP296" i="18"/>
  <c r="DO296" i="18"/>
  <c r="DN296" i="18"/>
  <c r="DM296" i="18"/>
  <c r="DL296" i="18"/>
  <c r="DK296" i="18"/>
  <c r="CZ296" i="18"/>
  <c r="CY296" i="18"/>
  <c r="CX296" i="18"/>
  <c r="CW296" i="18"/>
  <c r="CV296" i="18"/>
  <c r="CU296" i="18"/>
  <c r="CJ296" i="18"/>
  <c r="CI296" i="18"/>
  <c r="CH296" i="18"/>
  <c r="CG296" i="18"/>
  <c r="CF296" i="18"/>
  <c r="CE296" i="18"/>
  <c r="BT296" i="18"/>
  <c r="BS296" i="18"/>
  <c r="BR296" i="18"/>
  <c r="BQ296" i="18"/>
  <c r="BP296" i="18"/>
  <c r="BO296" i="18"/>
  <c r="BD296" i="18"/>
  <c r="BC296" i="18"/>
  <c r="BB296" i="18"/>
  <c r="BA296" i="18"/>
  <c r="AZ296" i="18"/>
  <c r="AY296" i="18"/>
  <c r="AN296" i="18"/>
  <c r="AM296" i="18"/>
  <c r="AL296" i="18"/>
  <c r="AK296" i="18"/>
  <c r="AJ296" i="18"/>
  <c r="AI296" i="18"/>
  <c r="X296" i="18"/>
  <c r="W296" i="18"/>
  <c r="V296" i="18"/>
  <c r="U296" i="18"/>
  <c r="T296" i="18"/>
  <c r="S296" i="18"/>
  <c r="EF295" i="18"/>
  <c r="EE295" i="18"/>
  <c r="ED295" i="18"/>
  <c r="EC295" i="18"/>
  <c r="EB295" i="18"/>
  <c r="EA295" i="18"/>
  <c r="DP295" i="18"/>
  <c r="DO295" i="18"/>
  <c r="DN295" i="18"/>
  <c r="DM295" i="18"/>
  <c r="DL295" i="18"/>
  <c r="DK295" i="18"/>
  <c r="CZ295" i="18"/>
  <c r="CY295" i="18"/>
  <c r="CX295" i="18"/>
  <c r="CW295" i="18"/>
  <c r="CV295" i="18"/>
  <c r="CU295" i="18"/>
  <c r="CJ295" i="18"/>
  <c r="CI295" i="18"/>
  <c r="CH295" i="18"/>
  <c r="CG295" i="18"/>
  <c r="CF295" i="18"/>
  <c r="CE295" i="18"/>
  <c r="BT295" i="18"/>
  <c r="BS295" i="18"/>
  <c r="BR295" i="18"/>
  <c r="BQ295" i="18"/>
  <c r="BP295" i="18"/>
  <c r="BO295" i="18"/>
  <c r="BD295" i="18"/>
  <c r="BC295" i="18"/>
  <c r="BB295" i="18"/>
  <c r="BA295" i="18"/>
  <c r="AZ295" i="18"/>
  <c r="AY295" i="18"/>
  <c r="AN295" i="18"/>
  <c r="AM295" i="18"/>
  <c r="AL295" i="18"/>
  <c r="AK295" i="18"/>
  <c r="AJ295" i="18"/>
  <c r="AI295" i="18"/>
  <c r="X295" i="18"/>
  <c r="W295" i="18"/>
  <c r="V295" i="18"/>
  <c r="U295" i="18"/>
  <c r="T295" i="18"/>
  <c r="S295" i="18"/>
  <c r="EF294" i="18"/>
  <c r="EE294" i="18"/>
  <c r="ED294" i="18"/>
  <c r="EC294" i="18"/>
  <c r="EB294" i="18"/>
  <c r="EA294" i="18"/>
  <c r="DP294" i="18"/>
  <c r="DO294" i="18"/>
  <c r="DN294" i="18"/>
  <c r="DM294" i="18"/>
  <c r="DL294" i="18"/>
  <c r="DK294" i="18"/>
  <c r="CZ294" i="18"/>
  <c r="CY294" i="18"/>
  <c r="CX294" i="18"/>
  <c r="CW294" i="18"/>
  <c r="CV294" i="18"/>
  <c r="CU294" i="18"/>
  <c r="CJ294" i="18"/>
  <c r="CI294" i="18"/>
  <c r="CH294" i="18"/>
  <c r="CG294" i="18"/>
  <c r="CF294" i="18"/>
  <c r="CE294" i="18"/>
  <c r="BT294" i="18"/>
  <c r="BS294" i="18"/>
  <c r="BR294" i="18"/>
  <c r="BQ294" i="18"/>
  <c r="BP294" i="18"/>
  <c r="BO294" i="18"/>
  <c r="BD294" i="18"/>
  <c r="BC294" i="18"/>
  <c r="BB294" i="18"/>
  <c r="BA294" i="18"/>
  <c r="AZ294" i="18"/>
  <c r="AY294" i="18"/>
  <c r="AN294" i="18"/>
  <c r="AM294" i="18"/>
  <c r="AL294" i="18"/>
  <c r="AK294" i="18"/>
  <c r="AJ294" i="18"/>
  <c r="AI294" i="18"/>
  <c r="X294" i="18"/>
  <c r="W294" i="18"/>
  <c r="V294" i="18"/>
  <c r="U294" i="18"/>
  <c r="T294" i="18"/>
  <c r="S294" i="18"/>
  <c r="EF293" i="18"/>
  <c r="EE293" i="18"/>
  <c r="ED293" i="18"/>
  <c r="EC293" i="18"/>
  <c r="EB293" i="18"/>
  <c r="EA293" i="18"/>
  <c r="DP293" i="18"/>
  <c r="DO293" i="18"/>
  <c r="DN293" i="18"/>
  <c r="DM293" i="18"/>
  <c r="DL293" i="18"/>
  <c r="DK293" i="18"/>
  <c r="CZ293" i="18"/>
  <c r="CY293" i="18"/>
  <c r="CX293" i="18"/>
  <c r="CW293" i="18"/>
  <c r="CV293" i="18"/>
  <c r="CU293" i="18"/>
  <c r="CJ293" i="18"/>
  <c r="CI293" i="18"/>
  <c r="CH293" i="18"/>
  <c r="CG293" i="18"/>
  <c r="CF293" i="18"/>
  <c r="CE293" i="18"/>
  <c r="BT293" i="18"/>
  <c r="BS293" i="18"/>
  <c r="BR293" i="18"/>
  <c r="BQ293" i="18"/>
  <c r="BP293" i="18"/>
  <c r="BO293" i="18"/>
  <c r="BD293" i="18"/>
  <c r="BC293" i="18"/>
  <c r="BB293" i="18"/>
  <c r="BA293" i="18"/>
  <c r="AZ293" i="18"/>
  <c r="AY293" i="18"/>
  <c r="AN293" i="18"/>
  <c r="AM293" i="18"/>
  <c r="AL293" i="18"/>
  <c r="AK293" i="18"/>
  <c r="AJ293" i="18"/>
  <c r="AI293" i="18"/>
  <c r="X293" i="18"/>
  <c r="W293" i="18"/>
  <c r="V293" i="18"/>
  <c r="U293" i="18"/>
  <c r="T293" i="18"/>
  <c r="S293" i="18"/>
  <c r="EF292" i="18"/>
  <c r="EE292" i="18"/>
  <c r="ED292" i="18"/>
  <c r="EC292" i="18"/>
  <c r="EB292" i="18"/>
  <c r="EA292" i="18"/>
  <c r="DP292" i="18"/>
  <c r="DO292" i="18"/>
  <c r="DN292" i="18"/>
  <c r="DM292" i="18"/>
  <c r="DL292" i="18"/>
  <c r="DK292" i="18"/>
  <c r="CZ292" i="18"/>
  <c r="CY292" i="18"/>
  <c r="CX292" i="18"/>
  <c r="CW292" i="18"/>
  <c r="CV292" i="18"/>
  <c r="CU292" i="18"/>
  <c r="CJ292" i="18"/>
  <c r="CI292" i="18"/>
  <c r="CH292" i="18"/>
  <c r="CG292" i="18"/>
  <c r="CF292" i="18"/>
  <c r="CE292" i="18"/>
  <c r="BT292" i="18"/>
  <c r="BS292" i="18"/>
  <c r="BR292" i="18"/>
  <c r="BQ292" i="18"/>
  <c r="BP292" i="18"/>
  <c r="BO292" i="18"/>
  <c r="BD292" i="18"/>
  <c r="BC292" i="18"/>
  <c r="BB292" i="18"/>
  <c r="BA292" i="18"/>
  <c r="AZ292" i="18"/>
  <c r="AY292" i="18"/>
  <c r="AN292" i="18"/>
  <c r="AM292" i="18"/>
  <c r="AL292" i="18"/>
  <c r="AK292" i="18"/>
  <c r="AJ292" i="18"/>
  <c r="AI292" i="18"/>
  <c r="X292" i="18"/>
  <c r="W292" i="18"/>
  <c r="V292" i="18"/>
  <c r="U292" i="18"/>
  <c r="T292" i="18"/>
  <c r="S292" i="18"/>
  <c r="EF291" i="18"/>
  <c r="EE291" i="18"/>
  <c r="ED291" i="18"/>
  <c r="EC291" i="18"/>
  <c r="EB291" i="18"/>
  <c r="EA291" i="18"/>
  <c r="DP291" i="18"/>
  <c r="DO291" i="18"/>
  <c r="DN291" i="18"/>
  <c r="DM291" i="18"/>
  <c r="DL291" i="18"/>
  <c r="DK291" i="18"/>
  <c r="CZ291" i="18"/>
  <c r="CY291" i="18"/>
  <c r="CX291" i="18"/>
  <c r="CW291" i="18"/>
  <c r="CV291" i="18"/>
  <c r="CU291" i="18"/>
  <c r="CJ291" i="18"/>
  <c r="CI291" i="18"/>
  <c r="CH291" i="18"/>
  <c r="CG291" i="18"/>
  <c r="CF291" i="18"/>
  <c r="CE291" i="18"/>
  <c r="BT291" i="18"/>
  <c r="BS291" i="18"/>
  <c r="BR291" i="18"/>
  <c r="BQ291" i="18"/>
  <c r="BP291" i="18"/>
  <c r="BO291" i="18"/>
  <c r="BD291" i="18"/>
  <c r="BC291" i="18"/>
  <c r="BB291" i="18"/>
  <c r="BA291" i="18"/>
  <c r="AZ291" i="18"/>
  <c r="AY291" i="18"/>
  <c r="AN291" i="18"/>
  <c r="AM291" i="18"/>
  <c r="AL291" i="18"/>
  <c r="AK291" i="18"/>
  <c r="AJ291" i="18"/>
  <c r="AI291" i="18"/>
  <c r="X291" i="18"/>
  <c r="W291" i="18"/>
  <c r="V291" i="18"/>
  <c r="U291" i="18"/>
  <c r="T291" i="18"/>
  <c r="S291" i="18"/>
  <c r="EF290" i="18"/>
  <c r="EE290" i="18"/>
  <c r="ED290" i="18"/>
  <c r="EC290" i="18"/>
  <c r="EB290" i="18"/>
  <c r="EA290" i="18"/>
  <c r="DP290" i="18"/>
  <c r="DO290" i="18"/>
  <c r="DN290" i="18"/>
  <c r="DM290" i="18"/>
  <c r="DL290" i="18"/>
  <c r="DK290" i="18"/>
  <c r="CZ290" i="18"/>
  <c r="CY290" i="18"/>
  <c r="CX290" i="18"/>
  <c r="CW290" i="18"/>
  <c r="CV290" i="18"/>
  <c r="CU290" i="18"/>
  <c r="CJ290" i="18"/>
  <c r="CI290" i="18"/>
  <c r="CH290" i="18"/>
  <c r="CG290" i="18"/>
  <c r="CF290" i="18"/>
  <c r="CE290" i="18"/>
  <c r="BT290" i="18"/>
  <c r="BS290" i="18"/>
  <c r="BR290" i="18"/>
  <c r="BQ290" i="18"/>
  <c r="BP290" i="18"/>
  <c r="BO290" i="18"/>
  <c r="BD290" i="18"/>
  <c r="BC290" i="18"/>
  <c r="BB290" i="18"/>
  <c r="BA290" i="18"/>
  <c r="AZ290" i="18"/>
  <c r="AY290" i="18"/>
  <c r="AN290" i="18"/>
  <c r="AM290" i="18"/>
  <c r="AL290" i="18"/>
  <c r="AK290" i="18"/>
  <c r="AJ290" i="18"/>
  <c r="AI290" i="18"/>
  <c r="X290" i="18"/>
  <c r="W290" i="18"/>
  <c r="V290" i="18"/>
  <c r="U290" i="18"/>
  <c r="T290" i="18"/>
  <c r="S290" i="18"/>
  <c r="EF289" i="18"/>
  <c r="EE289" i="18"/>
  <c r="ED289" i="18"/>
  <c r="EC289" i="18"/>
  <c r="EB289" i="18"/>
  <c r="EA289" i="18"/>
  <c r="DP289" i="18"/>
  <c r="DO289" i="18"/>
  <c r="DN289" i="18"/>
  <c r="DM289" i="18"/>
  <c r="DL289" i="18"/>
  <c r="DK289" i="18"/>
  <c r="CZ289" i="18"/>
  <c r="CY289" i="18"/>
  <c r="CX289" i="18"/>
  <c r="CW289" i="18"/>
  <c r="CV289" i="18"/>
  <c r="CU289" i="18"/>
  <c r="CJ289" i="18"/>
  <c r="CI289" i="18"/>
  <c r="CH289" i="18"/>
  <c r="CG289" i="18"/>
  <c r="CF289" i="18"/>
  <c r="CE289" i="18"/>
  <c r="BT289" i="18"/>
  <c r="BS289" i="18"/>
  <c r="BR289" i="18"/>
  <c r="BQ289" i="18"/>
  <c r="BP289" i="18"/>
  <c r="BO289" i="18"/>
  <c r="BD289" i="18"/>
  <c r="BC289" i="18"/>
  <c r="BB289" i="18"/>
  <c r="BA289" i="18"/>
  <c r="AZ289" i="18"/>
  <c r="AY289" i="18"/>
  <c r="AN289" i="18"/>
  <c r="AM289" i="18"/>
  <c r="AL289" i="18"/>
  <c r="AK289" i="18"/>
  <c r="AJ289" i="18"/>
  <c r="AI289" i="18"/>
  <c r="X289" i="18"/>
  <c r="W289" i="18"/>
  <c r="V289" i="18"/>
  <c r="U289" i="18"/>
  <c r="T289" i="18"/>
  <c r="S289" i="18"/>
  <c r="EF288" i="18"/>
  <c r="EE288" i="18"/>
  <c r="ED288" i="18"/>
  <c r="EC288" i="18"/>
  <c r="EB288" i="18"/>
  <c r="EA288" i="18"/>
  <c r="DP288" i="18"/>
  <c r="DO288" i="18"/>
  <c r="DN288" i="18"/>
  <c r="DM288" i="18"/>
  <c r="DL288" i="18"/>
  <c r="DK288" i="18"/>
  <c r="CZ288" i="18"/>
  <c r="CY288" i="18"/>
  <c r="CX288" i="18"/>
  <c r="CW288" i="18"/>
  <c r="CV288" i="18"/>
  <c r="CU288" i="18"/>
  <c r="CJ288" i="18"/>
  <c r="CI288" i="18"/>
  <c r="CH288" i="18"/>
  <c r="CG288" i="18"/>
  <c r="CF288" i="18"/>
  <c r="CE288" i="18"/>
  <c r="BT288" i="18"/>
  <c r="BS288" i="18"/>
  <c r="BR288" i="18"/>
  <c r="BQ288" i="18"/>
  <c r="BP288" i="18"/>
  <c r="BO288" i="18"/>
  <c r="BD288" i="18"/>
  <c r="BC288" i="18"/>
  <c r="BB288" i="18"/>
  <c r="BA288" i="18"/>
  <c r="AZ288" i="18"/>
  <c r="AY288" i="18"/>
  <c r="AN288" i="18"/>
  <c r="AM288" i="18"/>
  <c r="AL288" i="18"/>
  <c r="AK288" i="18"/>
  <c r="AJ288" i="18"/>
  <c r="AI288" i="18"/>
  <c r="X288" i="18"/>
  <c r="W288" i="18"/>
  <c r="V288" i="18"/>
  <c r="U288" i="18"/>
  <c r="T288" i="18"/>
  <c r="S288" i="18"/>
  <c r="EF287" i="18"/>
  <c r="EE287" i="18"/>
  <c r="ED287" i="18"/>
  <c r="EC287" i="18"/>
  <c r="EB287" i="18"/>
  <c r="EA287" i="18"/>
  <c r="DP287" i="18"/>
  <c r="DO287" i="18"/>
  <c r="DN287" i="18"/>
  <c r="DM287" i="18"/>
  <c r="DL287" i="18"/>
  <c r="DK287" i="18"/>
  <c r="CZ287" i="18"/>
  <c r="CY287" i="18"/>
  <c r="CX287" i="18"/>
  <c r="CW287" i="18"/>
  <c r="CV287" i="18"/>
  <c r="CU287" i="18"/>
  <c r="CJ287" i="18"/>
  <c r="CI287" i="18"/>
  <c r="CH287" i="18"/>
  <c r="CG287" i="18"/>
  <c r="CF287" i="18"/>
  <c r="CE287" i="18"/>
  <c r="BT287" i="18"/>
  <c r="BS287" i="18"/>
  <c r="BR287" i="18"/>
  <c r="BQ287" i="18"/>
  <c r="BP287" i="18"/>
  <c r="BO287" i="18"/>
  <c r="BD287" i="18"/>
  <c r="BC287" i="18"/>
  <c r="BB287" i="18"/>
  <c r="BA287" i="18"/>
  <c r="AZ287" i="18"/>
  <c r="AY287" i="18"/>
  <c r="AN287" i="18"/>
  <c r="AM287" i="18"/>
  <c r="AL287" i="18"/>
  <c r="AK287" i="18"/>
  <c r="AJ287" i="18"/>
  <c r="AI287" i="18"/>
  <c r="X287" i="18"/>
  <c r="W287" i="18"/>
  <c r="V287" i="18"/>
  <c r="U287" i="18"/>
  <c r="T287" i="18"/>
  <c r="S287" i="18"/>
  <c r="EF286" i="18"/>
  <c r="EE286" i="18"/>
  <c r="ED286" i="18"/>
  <c r="EC286" i="18"/>
  <c r="EB286" i="18"/>
  <c r="EA286" i="18"/>
  <c r="DP286" i="18"/>
  <c r="DO286" i="18"/>
  <c r="DN286" i="18"/>
  <c r="DM286" i="18"/>
  <c r="DL286" i="18"/>
  <c r="DK286" i="18"/>
  <c r="CZ286" i="18"/>
  <c r="CY286" i="18"/>
  <c r="CX286" i="18"/>
  <c r="CW286" i="18"/>
  <c r="CV286" i="18"/>
  <c r="CU286" i="18"/>
  <c r="CJ286" i="18"/>
  <c r="CI286" i="18"/>
  <c r="CH286" i="18"/>
  <c r="CG286" i="18"/>
  <c r="CF286" i="18"/>
  <c r="CE286" i="18"/>
  <c r="BT286" i="18"/>
  <c r="BS286" i="18"/>
  <c r="BR286" i="18"/>
  <c r="BQ286" i="18"/>
  <c r="BP286" i="18"/>
  <c r="BO286" i="18"/>
  <c r="BD286" i="18"/>
  <c r="BC286" i="18"/>
  <c r="BB286" i="18"/>
  <c r="BA286" i="18"/>
  <c r="AZ286" i="18"/>
  <c r="AY286" i="18"/>
  <c r="AN286" i="18"/>
  <c r="AM286" i="18"/>
  <c r="AL286" i="18"/>
  <c r="AK286" i="18"/>
  <c r="AJ286" i="18"/>
  <c r="AI286" i="18"/>
  <c r="X286" i="18"/>
  <c r="W286" i="18"/>
  <c r="V286" i="18"/>
  <c r="U286" i="18"/>
  <c r="T286" i="18"/>
  <c r="S286" i="18"/>
  <c r="EF285" i="18"/>
  <c r="EE285" i="18"/>
  <c r="ED285" i="18"/>
  <c r="EC285" i="18"/>
  <c r="EB285" i="18"/>
  <c r="EA285" i="18"/>
  <c r="DP285" i="18"/>
  <c r="DO285" i="18"/>
  <c r="DN285" i="18"/>
  <c r="DM285" i="18"/>
  <c r="DL285" i="18"/>
  <c r="DK285" i="18"/>
  <c r="CZ285" i="18"/>
  <c r="CY285" i="18"/>
  <c r="CX285" i="18"/>
  <c r="CW285" i="18"/>
  <c r="CV285" i="18"/>
  <c r="CU285" i="18"/>
  <c r="CJ285" i="18"/>
  <c r="CI285" i="18"/>
  <c r="CH285" i="18"/>
  <c r="CG285" i="18"/>
  <c r="CF285" i="18"/>
  <c r="CE285" i="18"/>
  <c r="BT285" i="18"/>
  <c r="BS285" i="18"/>
  <c r="BR285" i="18"/>
  <c r="BQ285" i="18"/>
  <c r="BP285" i="18"/>
  <c r="BO285" i="18"/>
  <c r="BD285" i="18"/>
  <c r="BC285" i="18"/>
  <c r="BB285" i="18"/>
  <c r="BA285" i="18"/>
  <c r="AZ285" i="18"/>
  <c r="AY285" i="18"/>
  <c r="AN285" i="18"/>
  <c r="AM285" i="18"/>
  <c r="AL285" i="18"/>
  <c r="AK285" i="18"/>
  <c r="AJ285" i="18"/>
  <c r="AI285" i="18"/>
  <c r="X285" i="18"/>
  <c r="W285" i="18"/>
  <c r="V285" i="18"/>
  <c r="U285" i="18"/>
  <c r="T285" i="18"/>
  <c r="S285" i="18"/>
  <c r="EF284" i="18"/>
  <c r="EE284" i="18"/>
  <c r="ED284" i="18"/>
  <c r="EC284" i="18"/>
  <c r="EB284" i="18"/>
  <c r="EA284" i="18"/>
  <c r="DP284" i="18"/>
  <c r="DO284" i="18"/>
  <c r="DN284" i="18"/>
  <c r="DM284" i="18"/>
  <c r="DL284" i="18"/>
  <c r="DK284" i="18"/>
  <c r="CZ284" i="18"/>
  <c r="CY284" i="18"/>
  <c r="CX284" i="18"/>
  <c r="CW284" i="18"/>
  <c r="CV284" i="18"/>
  <c r="CU284" i="18"/>
  <c r="CJ284" i="18"/>
  <c r="CI284" i="18"/>
  <c r="CH284" i="18"/>
  <c r="CG284" i="18"/>
  <c r="CF284" i="18"/>
  <c r="CE284" i="18"/>
  <c r="BT284" i="18"/>
  <c r="BS284" i="18"/>
  <c r="BR284" i="18"/>
  <c r="BQ284" i="18"/>
  <c r="BP284" i="18"/>
  <c r="BO284" i="18"/>
  <c r="BD284" i="18"/>
  <c r="BC284" i="18"/>
  <c r="BB284" i="18"/>
  <c r="BA284" i="18"/>
  <c r="AZ284" i="18"/>
  <c r="AY284" i="18"/>
  <c r="AN284" i="18"/>
  <c r="AM284" i="18"/>
  <c r="AL284" i="18"/>
  <c r="AK284" i="18"/>
  <c r="AJ284" i="18"/>
  <c r="AI284" i="18"/>
  <c r="X284" i="18"/>
  <c r="W284" i="18"/>
  <c r="V284" i="18"/>
  <c r="U284" i="18"/>
  <c r="T284" i="18"/>
  <c r="S284" i="18"/>
  <c r="EF283" i="18"/>
  <c r="EE283" i="18"/>
  <c r="ED283" i="18"/>
  <c r="EC283" i="18"/>
  <c r="EB283" i="18"/>
  <c r="EA283" i="18"/>
  <c r="DP283" i="18"/>
  <c r="DO283" i="18"/>
  <c r="DN283" i="18"/>
  <c r="DM283" i="18"/>
  <c r="DL283" i="18"/>
  <c r="DK283" i="18"/>
  <c r="CZ283" i="18"/>
  <c r="CY283" i="18"/>
  <c r="CX283" i="18"/>
  <c r="CW283" i="18"/>
  <c r="CV283" i="18"/>
  <c r="CU283" i="18"/>
  <c r="CJ283" i="18"/>
  <c r="CI283" i="18"/>
  <c r="CH283" i="18"/>
  <c r="CG283" i="18"/>
  <c r="CF283" i="18"/>
  <c r="CE283" i="18"/>
  <c r="BT283" i="18"/>
  <c r="BS283" i="18"/>
  <c r="BR283" i="18"/>
  <c r="BQ283" i="18"/>
  <c r="BP283" i="18"/>
  <c r="BO283" i="18"/>
  <c r="BD283" i="18"/>
  <c r="BC283" i="18"/>
  <c r="BB283" i="18"/>
  <c r="BA283" i="18"/>
  <c r="AZ283" i="18"/>
  <c r="AY283" i="18"/>
  <c r="AN283" i="18"/>
  <c r="AM283" i="18"/>
  <c r="AL283" i="18"/>
  <c r="AK283" i="18"/>
  <c r="AJ283" i="18"/>
  <c r="AI283" i="18"/>
  <c r="X283" i="18"/>
  <c r="W283" i="18"/>
  <c r="V283" i="18"/>
  <c r="U283" i="18"/>
  <c r="T283" i="18"/>
  <c r="S283" i="18"/>
  <c r="EF282" i="18"/>
  <c r="EE282" i="18"/>
  <c r="ED282" i="18"/>
  <c r="EC282" i="18"/>
  <c r="EB282" i="18"/>
  <c r="EA282" i="18"/>
  <c r="DP282" i="18"/>
  <c r="DO282" i="18"/>
  <c r="DN282" i="18"/>
  <c r="DM282" i="18"/>
  <c r="DL282" i="18"/>
  <c r="DK282" i="18"/>
  <c r="CZ282" i="18"/>
  <c r="CY282" i="18"/>
  <c r="CX282" i="18"/>
  <c r="CW282" i="18"/>
  <c r="CV282" i="18"/>
  <c r="CU282" i="18"/>
  <c r="CJ282" i="18"/>
  <c r="CI282" i="18"/>
  <c r="CH282" i="18"/>
  <c r="CG282" i="18"/>
  <c r="CF282" i="18"/>
  <c r="CE282" i="18"/>
  <c r="BT282" i="18"/>
  <c r="BS282" i="18"/>
  <c r="BR282" i="18"/>
  <c r="BQ282" i="18"/>
  <c r="BP282" i="18"/>
  <c r="BO282" i="18"/>
  <c r="BD282" i="18"/>
  <c r="BC282" i="18"/>
  <c r="BB282" i="18"/>
  <c r="BA282" i="18"/>
  <c r="AZ282" i="18"/>
  <c r="AY282" i="18"/>
  <c r="AN282" i="18"/>
  <c r="AM282" i="18"/>
  <c r="AL282" i="18"/>
  <c r="AK282" i="18"/>
  <c r="AJ282" i="18"/>
  <c r="AI282" i="18"/>
  <c r="X282" i="18"/>
  <c r="W282" i="18"/>
  <c r="V282" i="18"/>
  <c r="U282" i="18"/>
  <c r="T282" i="18"/>
  <c r="S282" i="18"/>
  <c r="EF281" i="18"/>
  <c r="EE281" i="18"/>
  <c r="ED281" i="18"/>
  <c r="EC281" i="18"/>
  <c r="EB281" i="18"/>
  <c r="EA281" i="18"/>
  <c r="DP281" i="18"/>
  <c r="DO281" i="18"/>
  <c r="DN281" i="18"/>
  <c r="DM281" i="18"/>
  <c r="DL281" i="18"/>
  <c r="DK281" i="18"/>
  <c r="CZ281" i="18"/>
  <c r="CY281" i="18"/>
  <c r="CX281" i="18"/>
  <c r="CW281" i="18"/>
  <c r="CV281" i="18"/>
  <c r="CU281" i="18"/>
  <c r="CJ281" i="18"/>
  <c r="CI281" i="18"/>
  <c r="CH281" i="18"/>
  <c r="CG281" i="18"/>
  <c r="CF281" i="18"/>
  <c r="CE281" i="18"/>
  <c r="BT281" i="18"/>
  <c r="BS281" i="18"/>
  <c r="BR281" i="18"/>
  <c r="BQ281" i="18"/>
  <c r="BP281" i="18"/>
  <c r="BO281" i="18"/>
  <c r="BD281" i="18"/>
  <c r="BC281" i="18"/>
  <c r="BB281" i="18"/>
  <c r="BA281" i="18"/>
  <c r="AZ281" i="18"/>
  <c r="AY281" i="18"/>
  <c r="AN281" i="18"/>
  <c r="AM281" i="18"/>
  <c r="AL281" i="18"/>
  <c r="AK281" i="18"/>
  <c r="AJ281" i="18"/>
  <c r="AI281" i="18"/>
  <c r="X281" i="18"/>
  <c r="W281" i="18"/>
  <c r="V281" i="18"/>
  <c r="U281" i="18"/>
  <c r="T281" i="18"/>
  <c r="S281" i="18"/>
  <c r="EF280" i="18"/>
  <c r="EE280" i="18"/>
  <c r="ED280" i="18"/>
  <c r="EC280" i="18"/>
  <c r="EB280" i="18"/>
  <c r="EA280" i="18"/>
  <c r="DP280" i="18"/>
  <c r="DO280" i="18"/>
  <c r="DN280" i="18"/>
  <c r="DM280" i="18"/>
  <c r="DL280" i="18"/>
  <c r="DK280" i="18"/>
  <c r="CZ280" i="18"/>
  <c r="CY280" i="18"/>
  <c r="CX280" i="18"/>
  <c r="CW280" i="18"/>
  <c r="CV280" i="18"/>
  <c r="CU280" i="18"/>
  <c r="CJ280" i="18"/>
  <c r="CI280" i="18"/>
  <c r="CH280" i="18"/>
  <c r="CG280" i="18"/>
  <c r="CF280" i="18"/>
  <c r="CE280" i="18"/>
  <c r="BT280" i="18"/>
  <c r="BS280" i="18"/>
  <c r="BR280" i="18"/>
  <c r="BQ280" i="18"/>
  <c r="BP280" i="18"/>
  <c r="BO280" i="18"/>
  <c r="BD280" i="18"/>
  <c r="BC280" i="18"/>
  <c r="BB280" i="18"/>
  <c r="BA280" i="18"/>
  <c r="AZ280" i="18"/>
  <c r="AY280" i="18"/>
  <c r="AN280" i="18"/>
  <c r="AM280" i="18"/>
  <c r="AL280" i="18"/>
  <c r="AK280" i="18"/>
  <c r="AJ280" i="18"/>
  <c r="AI280" i="18"/>
  <c r="X280" i="18"/>
  <c r="W280" i="18"/>
  <c r="V280" i="18"/>
  <c r="U280" i="18"/>
  <c r="T280" i="18"/>
  <c r="S280" i="18"/>
  <c r="EF279" i="18"/>
  <c r="EE279" i="18"/>
  <c r="ED279" i="18"/>
  <c r="EC279" i="18"/>
  <c r="EB279" i="18"/>
  <c r="EA279" i="18"/>
  <c r="DP279" i="18"/>
  <c r="DO279" i="18"/>
  <c r="DN279" i="18"/>
  <c r="DM279" i="18"/>
  <c r="DL279" i="18"/>
  <c r="DK279" i="18"/>
  <c r="CZ279" i="18"/>
  <c r="CY279" i="18"/>
  <c r="CX279" i="18"/>
  <c r="CW279" i="18"/>
  <c r="CV279" i="18"/>
  <c r="CU279" i="18"/>
  <c r="CJ279" i="18"/>
  <c r="CI279" i="18"/>
  <c r="CH279" i="18"/>
  <c r="CG279" i="18"/>
  <c r="CF279" i="18"/>
  <c r="CE279" i="18"/>
  <c r="BT279" i="18"/>
  <c r="BS279" i="18"/>
  <c r="BR279" i="18"/>
  <c r="BQ279" i="18"/>
  <c r="BP279" i="18"/>
  <c r="BO279" i="18"/>
  <c r="BD279" i="18"/>
  <c r="BC279" i="18"/>
  <c r="BB279" i="18"/>
  <c r="BA279" i="18"/>
  <c r="AZ279" i="18"/>
  <c r="AY279" i="18"/>
  <c r="AN279" i="18"/>
  <c r="AM279" i="18"/>
  <c r="AL279" i="18"/>
  <c r="AK279" i="18"/>
  <c r="AJ279" i="18"/>
  <c r="AI279" i="18"/>
  <c r="X279" i="18"/>
  <c r="W279" i="18"/>
  <c r="V279" i="18"/>
  <c r="U279" i="18"/>
  <c r="T279" i="18"/>
  <c r="S279" i="18"/>
  <c r="EF278" i="18"/>
  <c r="EE278" i="18"/>
  <c r="ED278" i="18"/>
  <c r="EC278" i="18"/>
  <c r="EB278" i="18"/>
  <c r="EA278" i="18"/>
  <c r="DP278" i="18"/>
  <c r="DO278" i="18"/>
  <c r="DN278" i="18"/>
  <c r="DM278" i="18"/>
  <c r="DL278" i="18"/>
  <c r="DK278" i="18"/>
  <c r="CZ278" i="18"/>
  <c r="CY278" i="18"/>
  <c r="CX278" i="18"/>
  <c r="CW278" i="18"/>
  <c r="CV278" i="18"/>
  <c r="CU278" i="18"/>
  <c r="CJ278" i="18"/>
  <c r="CI278" i="18"/>
  <c r="CH278" i="18"/>
  <c r="CG278" i="18"/>
  <c r="CF278" i="18"/>
  <c r="CE278" i="18"/>
  <c r="BT278" i="18"/>
  <c r="BS278" i="18"/>
  <c r="BR278" i="18"/>
  <c r="BQ278" i="18"/>
  <c r="BP278" i="18"/>
  <c r="BO278" i="18"/>
  <c r="BD278" i="18"/>
  <c r="BC278" i="18"/>
  <c r="BB278" i="18"/>
  <c r="BA278" i="18"/>
  <c r="AZ278" i="18"/>
  <c r="AY278" i="18"/>
  <c r="AN278" i="18"/>
  <c r="AM278" i="18"/>
  <c r="AL278" i="18"/>
  <c r="AK278" i="18"/>
  <c r="AJ278" i="18"/>
  <c r="AI278" i="18"/>
  <c r="X278" i="18"/>
  <c r="W278" i="18"/>
  <c r="V278" i="18"/>
  <c r="U278" i="18"/>
  <c r="T278" i="18"/>
  <c r="S278" i="18"/>
  <c r="EF277" i="18"/>
  <c r="EE277" i="18"/>
  <c r="ED277" i="18"/>
  <c r="EC277" i="18"/>
  <c r="EB277" i="18"/>
  <c r="EA277" i="18"/>
  <c r="DP277" i="18"/>
  <c r="DO277" i="18"/>
  <c r="DN277" i="18"/>
  <c r="DM277" i="18"/>
  <c r="DL277" i="18"/>
  <c r="DK277" i="18"/>
  <c r="CZ277" i="18"/>
  <c r="CY277" i="18"/>
  <c r="CX277" i="18"/>
  <c r="CW277" i="18"/>
  <c r="CV277" i="18"/>
  <c r="CU277" i="18"/>
  <c r="CJ277" i="18"/>
  <c r="CI277" i="18"/>
  <c r="CH277" i="18"/>
  <c r="CG277" i="18"/>
  <c r="CF277" i="18"/>
  <c r="CE277" i="18"/>
  <c r="BT277" i="18"/>
  <c r="BS277" i="18"/>
  <c r="BR277" i="18"/>
  <c r="BQ277" i="18"/>
  <c r="BP277" i="18"/>
  <c r="BO277" i="18"/>
  <c r="BD277" i="18"/>
  <c r="BC277" i="18"/>
  <c r="BB277" i="18"/>
  <c r="BA277" i="18"/>
  <c r="AZ277" i="18"/>
  <c r="AY277" i="18"/>
  <c r="AN277" i="18"/>
  <c r="AM277" i="18"/>
  <c r="AL277" i="18"/>
  <c r="AK277" i="18"/>
  <c r="AJ277" i="18"/>
  <c r="AI277" i="18"/>
  <c r="X277" i="18"/>
  <c r="W277" i="18"/>
  <c r="V277" i="18"/>
  <c r="U277" i="18"/>
  <c r="T277" i="18"/>
  <c r="S277" i="18"/>
  <c r="EF276" i="18"/>
  <c r="EE276" i="18"/>
  <c r="ED276" i="18"/>
  <c r="EC276" i="18"/>
  <c r="EB276" i="18"/>
  <c r="EA276" i="18"/>
  <c r="DP276" i="18"/>
  <c r="DO276" i="18"/>
  <c r="DN276" i="18"/>
  <c r="DM276" i="18"/>
  <c r="DL276" i="18"/>
  <c r="DK276" i="18"/>
  <c r="CZ276" i="18"/>
  <c r="CY276" i="18"/>
  <c r="CX276" i="18"/>
  <c r="CW276" i="18"/>
  <c r="CV276" i="18"/>
  <c r="CU276" i="18"/>
  <c r="CJ276" i="18"/>
  <c r="CI276" i="18"/>
  <c r="CH276" i="18"/>
  <c r="CG276" i="18"/>
  <c r="CF276" i="18"/>
  <c r="CE276" i="18"/>
  <c r="BT276" i="18"/>
  <c r="BS276" i="18"/>
  <c r="BR276" i="18"/>
  <c r="BQ276" i="18"/>
  <c r="BP276" i="18"/>
  <c r="BO276" i="18"/>
  <c r="BD276" i="18"/>
  <c r="BC276" i="18"/>
  <c r="BB276" i="18"/>
  <c r="BA276" i="18"/>
  <c r="AZ276" i="18"/>
  <c r="AY276" i="18"/>
  <c r="AN276" i="18"/>
  <c r="AM276" i="18"/>
  <c r="AL276" i="18"/>
  <c r="AK276" i="18"/>
  <c r="AJ276" i="18"/>
  <c r="AI276" i="18"/>
  <c r="X276" i="18"/>
  <c r="W276" i="18"/>
  <c r="V276" i="18"/>
  <c r="U276" i="18"/>
  <c r="T276" i="18"/>
  <c r="S276" i="18"/>
  <c r="EF275" i="18"/>
  <c r="EE275" i="18"/>
  <c r="ED275" i="18"/>
  <c r="EC275" i="18"/>
  <c r="EB275" i="18"/>
  <c r="EA275" i="18"/>
  <c r="DP275" i="18"/>
  <c r="DO275" i="18"/>
  <c r="DN275" i="18"/>
  <c r="DM275" i="18"/>
  <c r="DL275" i="18"/>
  <c r="DK275" i="18"/>
  <c r="CZ275" i="18"/>
  <c r="CY275" i="18"/>
  <c r="CX275" i="18"/>
  <c r="CW275" i="18"/>
  <c r="CV275" i="18"/>
  <c r="CU275" i="18"/>
  <c r="CJ275" i="18"/>
  <c r="CI275" i="18"/>
  <c r="CH275" i="18"/>
  <c r="CG275" i="18"/>
  <c r="CF275" i="18"/>
  <c r="CE275" i="18"/>
  <c r="BT275" i="18"/>
  <c r="BS275" i="18"/>
  <c r="BR275" i="18"/>
  <c r="BQ275" i="18"/>
  <c r="BP275" i="18"/>
  <c r="BO275" i="18"/>
  <c r="BD275" i="18"/>
  <c r="BC275" i="18"/>
  <c r="BB275" i="18"/>
  <c r="BA275" i="18"/>
  <c r="AZ275" i="18"/>
  <c r="AY275" i="18"/>
  <c r="AN275" i="18"/>
  <c r="AM275" i="18"/>
  <c r="AL275" i="18"/>
  <c r="AK275" i="18"/>
  <c r="AJ275" i="18"/>
  <c r="AI275" i="18"/>
  <c r="X275" i="18"/>
  <c r="W275" i="18"/>
  <c r="V275" i="18"/>
  <c r="U275" i="18"/>
  <c r="T275" i="18"/>
  <c r="S275" i="18"/>
  <c r="EF274" i="18"/>
  <c r="EE274" i="18"/>
  <c r="ED274" i="18"/>
  <c r="EC274" i="18"/>
  <c r="EB274" i="18"/>
  <c r="EA274" i="18"/>
  <c r="DP274" i="18"/>
  <c r="DO274" i="18"/>
  <c r="DN274" i="18"/>
  <c r="DM274" i="18"/>
  <c r="DL274" i="18"/>
  <c r="DK274" i="18"/>
  <c r="CZ274" i="18"/>
  <c r="CY274" i="18"/>
  <c r="CX274" i="18"/>
  <c r="CW274" i="18"/>
  <c r="CV274" i="18"/>
  <c r="CU274" i="18"/>
  <c r="CJ274" i="18"/>
  <c r="CI274" i="18"/>
  <c r="CH274" i="18"/>
  <c r="CG274" i="18"/>
  <c r="CF274" i="18"/>
  <c r="CE274" i="18"/>
  <c r="BT274" i="18"/>
  <c r="BS274" i="18"/>
  <c r="BR274" i="18"/>
  <c r="BQ274" i="18"/>
  <c r="BP274" i="18"/>
  <c r="BO274" i="18"/>
  <c r="BD274" i="18"/>
  <c r="BC274" i="18"/>
  <c r="BB274" i="18"/>
  <c r="BA274" i="18"/>
  <c r="AZ274" i="18"/>
  <c r="AY274" i="18"/>
  <c r="AN274" i="18"/>
  <c r="AM274" i="18"/>
  <c r="AL274" i="18"/>
  <c r="AK274" i="18"/>
  <c r="AJ274" i="18"/>
  <c r="AI274" i="18"/>
  <c r="X274" i="18"/>
  <c r="W274" i="18"/>
  <c r="V274" i="18"/>
  <c r="U274" i="18"/>
  <c r="T274" i="18"/>
  <c r="S274" i="18"/>
  <c r="EF273" i="18"/>
  <c r="EE273" i="18"/>
  <c r="ED273" i="18"/>
  <c r="EC273" i="18"/>
  <c r="EB273" i="18"/>
  <c r="EA273" i="18"/>
  <c r="DP273" i="18"/>
  <c r="DO273" i="18"/>
  <c r="DN273" i="18"/>
  <c r="DM273" i="18"/>
  <c r="DL273" i="18"/>
  <c r="DK273" i="18"/>
  <c r="CZ273" i="18"/>
  <c r="CY273" i="18"/>
  <c r="CX273" i="18"/>
  <c r="CW273" i="18"/>
  <c r="CV273" i="18"/>
  <c r="CU273" i="18"/>
  <c r="CJ273" i="18"/>
  <c r="CI273" i="18"/>
  <c r="CH273" i="18"/>
  <c r="CG273" i="18"/>
  <c r="CF273" i="18"/>
  <c r="CE273" i="18"/>
  <c r="BT273" i="18"/>
  <c r="BS273" i="18"/>
  <c r="BR273" i="18"/>
  <c r="BQ273" i="18"/>
  <c r="BP273" i="18"/>
  <c r="BO273" i="18"/>
  <c r="BD273" i="18"/>
  <c r="BC273" i="18"/>
  <c r="BB273" i="18"/>
  <c r="BA273" i="18"/>
  <c r="AZ273" i="18"/>
  <c r="AY273" i="18"/>
  <c r="AN273" i="18"/>
  <c r="AM273" i="18"/>
  <c r="AL273" i="18"/>
  <c r="AK273" i="18"/>
  <c r="AJ273" i="18"/>
  <c r="AI273" i="18"/>
  <c r="X273" i="18"/>
  <c r="W273" i="18"/>
  <c r="V273" i="18"/>
  <c r="U273" i="18"/>
  <c r="T273" i="18"/>
  <c r="S273" i="18"/>
  <c r="EF272" i="18"/>
  <c r="EE272" i="18"/>
  <c r="ED272" i="18"/>
  <c r="EC272" i="18"/>
  <c r="EB272" i="18"/>
  <c r="EA272" i="18"/>
  <c r="DP272" i="18"/>
  <c r="DO272" i="18"/>
  <c r="DN272" i="18"/>
  <c r="DM272" i="18"/>
  <c r="DL272" i="18"/>
  <c r="DK272" i="18"/>
  <c r="CZ272" i="18"/>
  <c r="CY272" i="18"/>
  <c r="CX272" i="18"/>
  <c r="CW272" i="18"/>
  <c r="CV272" i="18"/>
  <c r="CU272" i="18"/>
  <c r="CJ272" i="18"/>
  <c r="CI272" i="18"/>
  <c r="CH272" i="18"/>
  <c r="CG272" i="18"/>
  <c r="CF272" i="18"/>
  <c r="CE272" i="18"/>
  <c r="BT272" i="18"/>
  <c r="BS272" i="18"/>
  <c r="BR272" i="18"/>
  <c r="BQ272" i="18"/>
  <c r="BP272" i="18"/>
  <c r="BO272" i="18"/>
  <c r="BD272" i="18"/>
  <c r="BC272" i="18"/>
  <c r="BB272" i="18"/>
  <c r="BA272" i="18"/>
  <c r="AZ272" i="18"/>
  <c r="AY272" i="18"/>
  <c r="AN272" i="18"/>
  <c r="AM272" i="18"/>
  <c r="AL272" i="18"/>
  <c r="AK272" i="18"/>
  <c r="AJ272" i="18"/>
  <c r="AI272" i="18"/>
  <c r="X272" i="18"/>
  <c r="W272" i="18"/>
  <c r="V272" i="18"/>
  <c r="U272" i="18"/>
  <c r="T272" i="18"/>
  <c r="S272" i="18"/>
  <c r="EF271" i="18"/>
  <c r="EE271" i="18"/>
  <c r="ED271" i="18"/>
  <c r="EC271" i="18"/>
  <c r="EB271" i="18"/>
  <c r="EA271" i="18"/>
  <c r="DP271" i="18"/>
  <c r="DO271" i="18"/>
  <c r="DN271" i="18"/>
  <c r="DM271" i="18"/>
  <c r="DL271" i="18"/>
  <c r="DK271" i="18"/>
  <c r="CZ271" i="18"/>
  <c r="CY271" i="18"/>
  <c r="CX271" i="18"/>
  <c r="CW271" i="18"/>
  <c r="CV271" i="18"/>
  <c r="CU271" i="18"/>
  <c r="CJ271" i="18"/>
  <c r="CI271" i="18"/>
  <c r="CH271" i="18"/>
  <c r="CG271" i="18"/>
  <c r="CF271" i="18"/>
  <c r="CE271" i="18"/>
  <c r="BT271" i="18"/>
  <c r="BS271" i="18"/>
  <c r="BR271" i="18"/>
  <c r="BQ271" i="18"/>
  <c r="BP271" i="18"/>
  <c r="BO271" i="18"/>
  <c r="BD271" i="18"/>
  <c r="BC271" i="18"/>
  <c r="BB271" i="18"/>
  <c r="BA271" i="18"/>
  <c r="AZ271" i="18"/>
  <c r="AY271" i="18"/>
  <c r="AN271" i="18"/>
  <c r="AM271" i="18"/>
  <c r="AL271" i="18"/>
  <c r="AK271" i="18"/>
  <c r="AJ271" i="18"/>
  <c r="AI271" i="18"/>
  <c r="X271" i="18"/>
  <c r="W271" i="18"/>
  <c r="V271" i="18"/>
  <c r="U271" i="18"/>
  <c r="T271" i="18"/>
  <c r="S271" i="18"/>
  <c r="EF270" i="18"/>
  <c r="EE270" i="18"/>
  <c r="ED270" i="18"/>
  <c r="EC270" i="18"/>
  <c r="EB270" i="18"/>
  <c r="EA270" i="18"/>
  <c r="DP270" i="18"/>
  <c r="DO270" i="18"/>
  <c r="DN270" i="18"/>
  <c r="DM270" i="18"/>
  <c r="DL270" i="18"/>
  <c r="DK270" i="18"/>
  <c r="CZ270" i="18"/>
  <c r="CY270" i="18"/>
  <c r="CX270" i="18"/>
  <c r="CW270" i="18"/>
  <c r="CV270" i="18"/>
  <c r="CU270" i="18"/>
  <c r="CJ270" i="18"/>
  <c r="CI270" i="18"/>
  <c r="CH270" i="18"/>
  <c r="CG270" i="18"/>
  <c r="CF270" i="18"/>
  <c r="CE270" i="18"/>
  <c r="BT270" i="18"/>
  <c r="BS270" i="18"/>
  <c r="BR270" i="18"/>
  <c r="BQ270" i="18"/>
  <c r="BP270" i="18"/>
  <c r="BO270" i="18"/>
  <c r="BD270" i="18"/>
  <c r="BC270" i="18"/>
  <c r="BB270" i="18"/>
  <c r="BA270" i="18"/>
  <c r="AZ270" i="18"/>
  <c r="AY270" i="18"/>
  <c r="AN270" i="18"/>
  <c r="AM270" i="18"/>
  <c r="AL270" i="18"/>
  <c r="AK270" i="18"/>
  <c r="AJ270" i="18"/>
  <c r="AI270" i="18"/>
  <c r="X270" i="18"/>
  <c r="W270" i="18"/>
  <c r="V270" i="18"/>
  <c r="U270" i="18"/>
  <c r="T270" i="18"/>
  <c r="S270" i="18"/>
  <c r="EF269" i="18"/>
  <c r="EE269" i="18"/>
  <c r="ED269" i="18"/>
  <c r="EC269" i="18"/>
  <c r="EB269" i="18"/>
  <c r="EA269" i="18"/>
  <c r="DP269" i="18"/>
  <c r="DO269" i="18"/>
  <c r="DN269" i="18"/>
  <c r="DM269" i="18"/>
  <c r="DL269" i="18"/>
  <c r="DK269" i="18"/>
  <c r="CZ269" i="18"/>
  <c r="CY269" i="18"/>
  <c r="CX269" i="18"/>
  <c r="CW269" i="18"/>
  <c r="CV269" i="18"/>
  <c r="CU269" i="18"/>
  <c r="CJ269" i="18"/>
  <c r="CI269" i="18"/>
  <c r="CH269" i="18"/>
  <c r="CG269" i="18"/>
  <c r="CF269" i="18"/>
  <c r="CE269" i="18"/>
  <c r="BT269" i="18"/>
  <c r="BS269" i="18"/>
  <c r="BR269" i="18"/>
  <c r="BQ269" i="18"/>
  <c r="BP269" i="18"/>
  <c r="BO269" i="18"/>
  <c r="BD269" i="18"/>
  <c r="BC269" i="18"/>
  <c r="BB269" i="18"/>
  <c r="BA269" i="18"/>
  <c r="AZ269" i="18"/>
  <c r="AY269" i="18"/>
  <c r="AN269" i="18"/>
  <c r="AM269" i="18"/>
  <c r="AL269" i="18"/>
  <c r="AK269" i="18"/>
  <c r="AJ269" i="18"/>
  <c r="AI269" i="18"/>
  <c r="X269" i="18"/>
  <c r="W269" i="18"/>
  <c r="V269" i="18"/>
  <c r="U269" i="18"/>
  <c r="T269" i="18"/>
  <c r="S269" i="18"/>
  <c r="EF268" i="18"/>
  <c r="EE268" i="18"/>
  <c r="ED268" i="18"/>
  <c r="EC268" i="18"/>
  <c r="EB268" i="18"/>
  <c r="EA268" i="18"/>
  <c r="DP268" i="18"/>
  <c r="DO268" i="18"/>
  <c r="DN268" i="18"/>
  <c r="DM268" i="18"/>
  <c r="DL268" i="18"/>
  <c r="DK268" i="18"/>
  <c r="CZ268" i="18"/>
  <c r="CY268" i="18"/>
  <c r="CX268" i="18"/>
  <c r="CW268" i="18"/>
  <c r="CV268" i="18"/>
  <c r="CU268" i="18"/>
  <c r="CJ268" i="18"/>
  <c r="CI268" i="18"/>
  <c r="CH268" i="18"/>
  <c r="CG268" i="18"/>
  <c r="CF268" i="18"/>
  <c r="CE268" i="18"/>
  <c r="BT268" i="18"/>
  <c r="BS268" i="18"/>
  <c r="BR268" i="18"/>
  <c r="BQ268" i="18"/>
  <c r="BP268" i="18"/>
  <c r="BO268" i="18"/>
  <c r="BD268" i="18"/>
  <c r="BC268" i="18"/>
  <c r="BB268" i="18"/>
  <c r="BA268" i="18"/>
  <c r="AZ268" i="18"/>
  <c r="AY268" i="18"/>
  <c r="AN268" i="18"/>
  <c r="AM268" i="18"/>
  <c r="AL268" i="18"/>
  <c r="AK268" i="18"/>
  <c r="AJ268" i="18"/>
  <c r="AI268" i="18"/>
  <c r="X268" i="18"/>
  <c r="W268" i="18"/>
  <c r="V268" i="18"/>
  <c r="U268" i="18"/>
  <c r="T268" i="18"/>
  <c r="S268" i="18"/>
  <c r="EF267" i="18"/>
  <c r="EE267" i="18"/>
  <c r="ED267" i="18"/>
  <c r="EC267" i="18"/>
  <c r="EB267" i="18"/>
  <c r="EA267" i="18"/>
  <c r="DP267" i="18"/>
  <c r="DO267" i="18"/>
  <c r="DN267" i="18"/>
  <c r="DM267" i="18"/>
  <c r="DL267" i="18"/>
  <c r="DK267" i="18"/>
  <c r="CZ267" i="18"/>
  <c r="CY267" i="18"/>
  <c r="CX267" i="18"/>
  <c r="CW267" i="18"/>
  <c r="CV267" i="18"/>
  <c r="CU267" i="18"/>
  <c r="CJ267" i="18"/>
  <c r="CI267" i="18"/>
  <c r="CH267" i="18"/>
  <c r="CG267" i="18"/>
  <c r="CF267" i="18"/>
  <c r="CE267" i="18"/>
  <c r="BT267" i="18"/>
  <c r="BS267" i="18"/>
  <c r="BR267" i="18"/>
  <c r="BQ267" i="18"/>
  <c r="BP267" i="18"/>
  <c r="BO267" i="18"/>
  <c r="BD267" i="18"/>
  <c r="BC267" i="18"/>
  <c r="BB267" i="18"/>
  <c r="BA267" i="18"/>
  <c r="AZ267" i="18"/>
  <c r="AY267" i="18"/>
  <c r="AN267" i="18"/>
  <c r="AM267" i="18"/>
  <c r="AL267" i="18"/>
  <c r="AK267" i="18"/>
  <c r="AJ267" i="18"/>
  <c r="AI267" i="18"/>
  <c r="X267" i="18"/>
  <c r="W267" i="18"/>
  <c r="V267" i="18"/>
  <c r="U267" i="18"/>
  <c r="T267" i="18"/>
  <c r="S267" i="18"/>
  <c r="EF266" i="18"/>
  <c r="EE266" i="18"/>
  <c r="ED266" i="18"/>
  <c r="EC266" i="18"/>
  <c r="EB266" i="18"/>
  <c r="EA266" i="18"/>
  <c r="DP266" i="18"/>
  <c r="DO266" i="18"/>
  <c r="DN266" i="18"/>
  <c r="DM266" i="18"/>
  <c r="DL266" i="18"/>
  <c r="DK266" i="18"/>
  <c r="CZ266" i="18"/>
  <c r="CY266" i="18"/>
  <c r="CX266" i="18"/>
  <c r="CW266" i="18"/>
  <c r="CV266" i="18"/>
  <c r="CU266" i="18"/>
  <c r="CJ266" i="18"/>
  <c r="CI266" i="18"/>
  <c r="CH266" i="18"/>
  <c r="CG266" i="18"/>
  <c r="CF266" i="18"/>
  <c r="CE266" i="18"/>
  <c r="BT266" i="18"/>
  <c r="BS266" i="18"/>
  <c r="BR266" i="18"/>
  <c r="BQ266" i="18"/>
  <c r="BP266" i="18"/>
  <c r="BO266" i="18"/>
  <c r="BD266" i="18"/>
  <c r="BC266" i="18"/>
  <c r="BB266" i="18"/>
  <c r="BA266" i="18"/>
  <c r="AZ266" i="18"/>
  <c r="AY266" i="18"/>
  <c r="AN266" i="18"/>
  <c r="AM266" i="18"/>
  <c r="AL266" i="18"/>
  <c r="AK266" i="18"/>
  <c r="AJ266" i="18"/>
  <c r="AI266" i="18"/>
  <c r="X266" i="18"/>
  <c r="W266" i="18"/>
  <c r="V266" i="18"/>
  <c r="U266" i="18"/>
  <c r="T266" i="18"/>
  <c r="S266" i="18"/>
  <c r="EF265" i="18"/>
  <c r="EE265" i="18"/>
  <c r="ED265" i="18"/>
  <c r="EC265" i="18"/>
  <c r="EB265" i="18"/>
  <c r="EA265" i="18"/>
  <c r="DP265" i="18"/>
  <c r="DO265" i="18"/>
  <c r="DN265" i="18"/>
  <c r="DM265" i="18"/>
  <c r="DL265" i="18"/>
  <c r="DK265" i="18"/>
  <c r="CZ265" i="18"/>
  <c r="CY265" i="18"/>
  <c r="CX265" i="18"/>
  <c r="CW265" i="18"/>
  <c r="CV265" i="18"/>
  <c r="CU265" i="18"/>
  <c r="CJ265" i="18"/>
  <c r="CI265" i="18"/>
  <c r="CH265" i="18"/>
  <c r="CG265" i="18"/>
  <c r="CF265" i="18"/>
  <c r="CE265" i="18"/>
  <c r="BT265" i="18"/>
  <c r="BS265" i="18"/>
  <c r="BR265" i="18"/>
  <c r="BQ265" i="18"/>
  <c r="BP265" i="18"/>
  <c r="BO265" i="18"/>
  <c r="BD265" i="18"/>
  <c r="BC265" i="18"/>
  <c r="BB265" i="18"/>
  <c r="BA265" i="18"/>
  <c r="AZ265" i="18"/>
  <c r="AY265" i="18"/>
  <c r="AN265" i="18"/>
  <c r="AM265" i="18"/>
  <c r="AL265" i="18"/>
  <c r="AK265" i="18"/>
  <c r="AJ265" i="18"/>
  <c r="AI265" i="18"/>
  <c r="X265" i="18"/>
  <c r="W265" i="18"/>
  <c r="V265" i="18"/>
  <c r="U265" i="18"/>
  <c r="T265" i="18"/>
  <c r="S265" i="18"/>
  <c r="EF264" i="18"/>
  <c r="EE264" i="18"/>
  <c r="ED264" i="18"/>
  <c r="EC264" i="18"/>
  <c r="EB264" i="18"/>
  <c r="EA264" i="18"/>
  <c r="DP264" i="18"/>
  <c r="DO264" i="18"/>
  <c r="DN264" i="18"/>
  <c r="DM264" i="18"/>
  <c r="DL264" i="18"/>
  <c r="DK264" i="18"/>
  <c r="CZ264" i="18"/>
  <c r="CY264" i="18"/>
  <c r="CX264" i="18"/>
  <c r="CW264" i="18"/>
  <c r="CV264" i="18"/>
  <c r="CU264" i="18"/>
  <c r="CJ264" i="18"/>
  <c r="CI264" i="18"/>
  <c r="CH264" i="18"/>
  <c r="CG264" i="18"/>
  <c r="CF264" i="18"/>
  <c r="CE264" i="18"/>
  <c r="BT264" i="18"/>
  <c r="BS264" i="18"/>
  <c r="BR264" i="18"/>
  <c r="BQ264" i="18"/>
  <c r="BP264" i="18"/>
  <c r="BO264" i="18"/>
  <c r="BD264" i="18"/>
  <c r="BC264" i="18"/>
  <c r="BB264" i="18"/>
  <c r="BA264" i="18"/>
  <c r="AZ264" i="18"/>
  <c r="AY264" i="18"/>
  <c r="AN264" i="18"/>
  <c r="AM264" i="18"/>
  <c r="AL264" i="18"/>
  <c r="AK264" i="18"/>
  <c r="AJ264" i="18"/>
  <c r="AI264" i="18"/>
  <c r="X264" i="18"/>
  <c r="W264" i="18"/>
  <c r="V264" i="18"/>
  <c r="U264" i="18"/>
  <c r="T264" i="18"/>
  <c r="S264" i="18"/>
  <c r="EF263" i="18"/>
  <c r="EE263" i="18"/>
  <c r="ED263" i="18"/>
  <c r="EC263" i="18"/>
  <c r="EB263" i="18"/>
  <c r="EA263" i="18"/>
  <c r="DP263" i="18"/>
  <c r="DO263" i="18"/>
  <c r="DN263" i="18"/>
  <c r="DM263" i="18"/>
  <c r="DL263" i="18"/>
  <c r="DK263" i="18"/>
  <c r="CZ263" i="18"/>
  <c r="CY263" i="18"/>
  <c r="CX263" i="18"/>
  <c r="CW263" i="18"/>
  <c r="CV263" i="18"/>
  <c r="CU263" i="18"/>
  <c r="CJ263" i="18"/>
  <c r="CI263" i="18"/>
  <c r="CH263" i="18"/>
  <c r="CG263" i="18"/>
  <c r="CF263" i="18"/>
  <c r="CE263" i="18"/>
  <c r="BT263" i="18"/>
  <c r="BS263" i="18"/>
  <c r="BR263" i="18"/>
  <c r="BQ263" i="18"/>
  <c r="BP263" i="18"/>
  <c r="BO263" i="18"/>
  <c r="BD263" i="18"/>
  <c r="BC263" i="18"/>
  <c r="BB263" i="18"/>
  <c r="BA263" i="18"/>
  <c r="AZ263" i="18"/>
  <c r="AY263" i="18"/>
  <c r="AN263" i="18"/>
  <c r="AM263" i="18"/>
  <c r="AL263" i="18"/>
  <c r="AK263" i="18"/>
  <c r="AJ263" i="18"/>
  <c r="AI263" i="18"/>
  <c r="X263" i="18"/>
  <c r="W263" i="18"/>
  <c r="V263" i="18"/>
  <c r="U263" i="18"/>
  <c r="T263" i="18"/>
  <c r="S263" i="18"/>
  <c r="EF262" i="18"/>
  <c r="EE262" i="18"/>
  <c r="ED262" i="18"/>
  <c r="EC262" i="18"/>
  <c r="EB262" i="18"/>
  <c r="EA262" i="18"/>
  <c r="DP262" i="18"/>
  <c r="DO262" i="18"/>
  <c r="DN262" i="18"/>
  <c r="DM262" i="18"/>
  <c r="DL262" i="18"/>
  <c r="DK262" i="18"/>
  <c r="CZ262" i="18"/>
  <c r="CY262" i="18"/>
  <c r="CX262" i="18"/>
  <c r="CW262" i="18"/>
  <c r="CV262" i="18"/>
  <c r="CU262" i="18"/>
  <c r="CJ262" i="18"/>
  <c r="CI262" i="18"/>
  <c r="CH262" i="18"/>
  <c r="CG262" i="18"/>
  <c r="CF262" i="18"/>
  <c r="CE262" i="18"/>
  <c r="BT262" i="18"/>
  <c r="BS262" i="18"/>
  <c r="BR262" i="18"/>
  <c r="BQ262" i="18"/>
  <c r="BP262" i="18"/>
  <c r="BO262" i="18"/>
  <c r="BD262" i="18"/>
  <c r="BC262" i="18"/>
  <c r="BB262" i="18"/>
  <c r="BA262" i="18"/>
  <c r="AZ262" i="18"/>
  <c r="AY262" i="18"/>
  <c r="AN262" i="18"/>
  <c r="AM262" i="18"/>
  <c r="AL262" i="18"/>
  <c r="AK262" i="18"/>
  <c r="AJ262" i="18"/>
  <c r="AI262" i="18"/>
  <c r="X262" i="18"/>
  <c r="W262" i="18"/>
  <c r="V262" i="18"/>
  <c r="U262" i="18"/>
  <c r="T262" i="18"/>
  <c r="S262" i="18"/>
  <c r="EF261" i="18"/>
  <c r="EE261" i="18"/>
  <c r="ED261" i="18"/>
  <c r="EC261" i="18"/>
  <c r="EB261" i="18"/>
  <c r="EA261" i="18"/>
  <c r="DP261" i="18"/>
  <c r="DO261" i="18"/>
  <c r="DN261" i="18"/>
  <c r="DM261" i="18"/>
  <c r="DL261" i="18"/>
  <c r="DK261" i="18"/>
  <c r="CZ261" i="18"/>
  <c r="CY261" i="18"/>
  <c r="CX261" i="18"/>
  <c r="CW261" i="18"/>
  <c r="CV261" i="18"/>
  <c r="CU261" i="18"/>
  <c r="CJ261" i="18"/>
  <c r="CI261" i="18"/>
  <c r="CH261" i="18"/>
  <c r="CG261" i="18"/>
  <c r="CF261" i="18"/>
  <c r="CE261" i="18"/>
  <c r="BT261" i="18"/>
  <c r="BS261" i="18"/>
  <c r="BR261" i="18"/>
  <c r="BQ261" i="18"/>
  <c r="BP261" i="18"/>
  <c r="BO261" i="18"/>
  <c r="BD261" i="18"/>
  <c r="BC261" i="18"/>
  <c r="BB261" i="18"/>
  <c r="BA261" i="18"/>
  <c r="AZ261" i="18"/>
  <c r="AY261" i="18"/>
  <c r="AN261" i="18"/>
  <c r="AM261" i="18"/>
  <c r="AL261" i="18"/>
  <c r="AK261" i="18"/>
  <c r="AJ261" i="18"/>
  <c r="AI261" i="18"/>
  <c r="X261" i="18"/>
  <c r="W261" i="18"/>
  <c r="V261" i="18"/>
  <c r="U261" i="18"/>
  <c r="T261" i="18"/>
  <c r="S261" i="18"/>
  <c r="EF260" i="18"/>
  <c r="EE260" i="18"/>
  <c r="ED260" i="18"/>
  <c r="EC260" i="18"/>
  <c r="EB260" i="18"/>
  <c r="EA260" i="18"/>
  <c r="DP260" i="18"/>
  <c r="DO260" i="18"/>
  <c r="DN260" i="18"/>
  <c r="DM260" i="18"/>
  <c r="DL260" i="18"/>
  <c r="DK260" i="18"/>
  <c r="CZ260" i="18"/>
  <c r="CY260" i="18"/>
  <c r="CX260" i="18"/>
  <c r="CW260" i="18"/>
  <c r="CV260" i="18"/>
  <c r="CU260" i="18"/>
  <c r="CJ260" i="18"/>
  <c r="CI260" i="18"/>
  <c r="CH260" i="18"/>
  <c r="CG260" i="18"/>
  <c r="CF260" i="18"/>
  <c r="CE260" i="18"/>
  <c r="BT260" i="18"/>
  <c r="BS260" i="18"/>
  <c r="BR260" i="18"/>
  <c r="BQ260" i="18"/>
  <c r="BP260" i="18"/>
  <c r="BO260" i="18"/>
  <c r="BD260" i="18"/>
  <c r="BC260" i="18"/>
  <c r="BB260" i="18"/>
  <c r="BA260" i="18"/>
  <c r="AZ260" i="18"/>
  <c r="AY260" i="18"/>
  <c r="AN260" i="18"/>
  <c r="AM260" i="18"/>
  <c r="AL260" i="18"/>
  <c r="AK260" i="18"/>
  <c r="AJ260" i="18"/>
  <c r="AI260" i="18"/>
  <c r="X260" i="18"/>
  <c r="W260" i="18"/>
  <c r="V260" i="18"/>
  <c r="U260" i="18"/>
  <c r="T260" i="18"/>
  <c r="S260" i="18"/>
  <c r="EF259" i="18"/>
  <c r="EE259" i="18"/>
  <c r="ED259" i="18"/>
  <c r="EC259" i="18"/>
  <c r="EB259" i="18"/>
  <c r="EA259" i="18"/>
  <c r="DP259" i="18"/>
  <c r="DO259" i="18"/>
  <c r="DN259" i="18"/>
  <c r="DM259" i="18"/>
  <c r="DL259" i="18"/>
  <c r="DK259" i="18"/>
  <c r="CZ259" i="18"/>
  <c r="CY259" i="18"/>
  <c r="CX259" i="18"/>
  <c r="CW259" i="18"/>
  <c r="CV259" i="18"/>
  <c r="CU259" i="18"/>
  <c r="CJ259" i="18"/>
  <c r="CI259" i="18"/>
  <c r="CH259" i="18"/>
  <c r="CG259" i="18"/>
  <c r="CF259" i="18"/>
  <c r="CE259" i="18"/>
  <c r="BT259" i="18"/>
  <c r="BS259" i="18"/>
  <c r="BR259" i="18"/>
  <c r="BQ259" i="18"/>
  <c r="BP259" i="18"/>
  <c r="BO259" i="18"/>
  <c r="BD259" i="18"/>
  <c r="BC259" i="18"/>
  <c r="BB259" i="18"/>
  <c r="BA259" i="18"/>
  <c r="AZ259" i="18"/>
  <c r="AY259" i="18"/>
  <c r="AN259" i="18"/>
  <c r="AM259" i="18"/>
  <c r="AL259" i="18"/>
  <c r="AK259" i="18"/>
  <c r="AJ259" i="18"/>
  <c r="AI259" i="18"/>
  <c r="X259" i="18"/>
  <c r="W259" i="18"/>
  <c r="V259" i="18"/>
  <c r="U259" i="18"/>
  <c r="T259" i="18"/>
  <c r="S259" i="18"/>
  <c r="EF258" i="18"/>
  <c r="EE258" i="18"/>
  <c r="ED258" i="18"/>
  <c r="EC258" i="18"/>
  <c r="EB258" i="18"/>
  <c r="EA258" i="18"/>
  <c r="DP258" i="18"/>
  <c r="DO258" i="18"/>
  <c r="DN258" i="18"/>
  <c r="DM258" i="18"/>
  <c r="DL258" i="18"/>
  <c r="DK258" i="18"/>
  <c r="CZ258" i="18"/>
  <c r="CY258" i="18"/>
  <c r="CX258" i="18"/>
  <c r="CW258" i="18"/>
  <c r="CV258" i="18"/>
  <c r="CU258" i="18"/>
  <c r="CJ258" i="18"/>
  <c r="CI258" i="18"/>
  <c r="CH258" i="18"/>
  <c r="CG258" i="18"/>
  <c r="CF258" i="18"/>
  <c r="CE258" i="18"/>
  <c r="BT258" i="18"/>
  <c r="BS258" i="18"/>
  <c r="BR258" i="18"/>
  <c r="BQ258" i="18"/>
  <c r="BP258" i="18"/>
  <c r="BO258" i="18"/>
  <c r="BD258" i="18"/>
  <c r="BC258" i="18"/>
  <c r="BB258" i="18"/>
  <c r="BA258" i="18"/>
  <c r="AZ258" i="18"/>
  <c r="AY258" i="18"/>
  <c r="AN258" i="18"/>
  <c r="AM258" i="18"/>
  <c r="AL258" i="18"/>
  <c r="AK258" i="18"/>
  <c r="AJ258" i="18"/>
  <c r="AI258" i="18"/>
  <c r="X258" i="18"/>
  <c r="W258" i="18"/>
  <c r="V258" i="18"/>
  <c r="U258" i="18"/>
  <c r="T258" i="18"/>
  <c r="S258" i="18"/>
  <c r="EF257" i="18"/>
  <c r="EE257" i="18"/>
  <c r="ED257" i="18"/>
  <c r="EC257" i="18"/>
  <c r="EB257" i="18"/>
  <c r="EA257" i="18"/>
  <c r="DP257" i="18"/>
  <c r="DO257" i="18"/>
  <c r="DN257" i="18"/>
  <c r="DM257" i="18"/>
  <c r="DL257" i="18"/>
  <c r="DK257" i="18"/>
  <c r="CZ257" i="18"/>
  <c r="CY257" i="18"/>
  <c r="CX257" i="18"/>
  <c r="CW257" i="18"/>
  <c r="CV257" i="18"/>
  <c r="CU257" i="18"/>
  <c r="CJ257" i="18"/>
  <c r="CI257" i="18"/>
  <c r="CH257" i="18"/>
  <c r="CG257" i="18"/>
  <c r="CF257" i="18"/>
  <c r="CE257" i="18"/>
  <c r="BT257" i="18"/>
  <c r="BS257" i="18"/>
  <c r="BR257" i="18"/>
  <c r="BQ257" i="18"/>
  <c r="BP257" i="18"/>
  <c r="BO257" i="18"/>
  <c r="BD257" i="18"/>
  <c r="BC257" i="18"/>
  <c r="BB257" i="18"/>
  <c r="BA257" i="18"/>
  <c r="AZ257" i="18"/>
  <c r="AY257" i="18"/>
  <c r="AN257" i="18"/>
  <c r="AM257" i="18"/>
  <c r="AL257" i="18"/>
  <c r="AK257" i="18"/>
  <c r="AJ257" i="18"/>
  <c r="AI257" i="18"/>
  <c r="X257" i="18"/>
  <c r="W257" i="18"/>
  <c r="V257" i="18"/>
  <c r="U257" i="18"/>
  <c r="T257" i="18"/>
  <c r="S257" i="18"/>
  <c r="EF256" i="18"/>
  <c r="EE256" i="18"/>
  <c r="ED256" i="18"/>
  <c r="EC256" i="18"/>
  <c r="EB256" i="18"/>
  <c r="EA256" i="18"/>
  <c r="DP256" i="18"/>
  <c r="DO256" i="18"/>
  <c r="DN256" i="18"/>
  <c r="DM256" i="18"/>
  <c r="DL256" i="18"/>
  <c r="DK256" i="18"/>
  <c r="CZ256" i="18"/>
  <c r="CY256" i="18"/>
  <c r="CX256" i="18"/>
  <c r="CW256" i="18"/>
  <c r="CV256" i="18"/>
  <c r="CU256" i="18"/>
  <c r="CJ256" i="18"/>
  <c r="CI256" i="18"/>
  <c r="CH256" i="18"/>
  <c r="CG256" i="18"/>
  <c r="CF256" i="18"/>
  <c r="CE256" i="18"/>
  <c r="BT256" i="18"/>
  <c r="BS256" i="18"/>
  <c r="BR256" i="18"/>
  <c r="BQ256" i="18"/>
  <c r="BP256" i="18"/>
  <c r="BO256" i="18"/>
  <c r="BD256" i="18"/>
  <c r="BC256" i="18"/>
  <c r="BB256" i="18"/>
  <c r="BA256" i="18"/>
  <c r="AZ256" i="18"/>
  <c r="AY256" i="18"/>
  <c r="AN256" i="18"/>
  <c r="AM256" i="18"/>
  <c r="AL256" i="18"/>
  <c r="AK256" i="18"/>
  <c r="AJ256" i="18"/>
  <c r="AI256" i="18"/>
  <c r="X256" i="18"/>
  <c r="W256" i="18"/>
  <c r="V256" i="18"/>
  <c r="U256" i="18"/>
  <c r="T256" i="18"/>
  <c r="S256" i="18"/>
  <c r="EF255" i="18"/>
  <c r="EE255" i="18"/>
  <c r="ED255" i="18"/>
  <c r="EC255" i="18"/>
  <c r="EB255" i="18"/>
  <c r="EA255" i="18"/>
  <c r="DP255" i="18"/>
  <c r="DO255" i="18"/>
  <c r="DN255" i="18"/>
  <c r="DM255" i="18"/>
  <c r="DL255" i="18"/>
  <c r="DK255" i="18"/>
  <c r="CZ255" i="18"/>
  <c r="CY255" i="18"/>
  <c r="CX255" i="18"/>
  <c r="CW255" i="18"/>
  <c r="CV255" i="18"/>
  <c r="CU255" i="18"/>
  <c r="CJ255" i="18"/>
  <c r="CI255" i="18"/>
  <c r="CH255" i="18"/>
  <c r="CG255" i="18"/>
  <c r="CF255" i="18"/>
  <c r="CE255" i="18"/>
  <c r="BT255" i="18"/>
  <c r="BS255" i="18"/>
  <c r="BR255" i="18"/>
  <c r="BQ255" i="18"/>
  <c r="BP255" i="18"/>
  <c r="BO255" i="18"/>
  <c r="BD255" i="18"/>
  <c r="BC255" i="18"/>
  <c r="BB255" i="18"/>
  <c r="BA255" i="18"/>
  <c r="AZ255" i="18"/>
  <c r="AY255" i="18"/>
  <c r="AN255" i="18"/>
  <c r="AM255" i="18"/>
  <c r="AL255" i="18"/>
  <c r="AK255" i="18"/>
  <c r="AJ255" i="18"/>
  <c r="AI255" i="18"/>
  <c r="X255" i="18"/>
  <c r="W255" i="18"/>
  <c r="V255" i="18"/>
  <c r="U255" i="18"/>
  <c r="T255" i="18"/>
  <c r="S255" i="18"/>
  <c r="EF254" i="18"/>
  <c r="EE254" i="18"/>
  <c r="ED254" i="18"/>
  <c r="EC254" i="18"/>
  <c r="EB254" i="18"/>
  <c r="EA254" i="18"/>
  <c r="DP254" i="18"/>
  <c r="DO254" i="18"/>
  <c r="DN254" i="18"/>
  <c r="DM254" i="18"/>
  <c r="DL254" i="18"/>
  <c r="DK254" i="18"/>
  <c r="CZ254" i="18"/>
  <c r="CY254" i="18"/>
  <c r="CX254" i="18"/>
  <c r="CW254" i="18"/>
  <c r="CV254" i="18"/>
  <c r="CU254" i="18"/>
  <c r="CJ254" i="18"/>
  <c r="CI254" i="18"/>
  <c r="CH254" i="18"/>
  <c r="CG254" i="18"/>
  <c r="CF254" i="18"/>
  <c r="CE254" i="18"/>
  <c r="BT254" i="18"/>
  <c r="BS254" i="18"/>
  <c r="BR254" i="18"/>
  <c r="BQ254" i="18"/>
  <c r="BP254" i="18"/>
  <c r="BO254" i="18"/>
  <c r="BD254" i="18"/>
  <c r="BC254" i="18"/>
  <c r="BB254" i="18"/>
  <c r="BA254" i="18"/>
  <c r="AZ254" i="18"/>
  <c r="AY254" i="18"/>
  <c r="AN254" i="18"/>
  <c r="AM254" i="18"/>
  <c r="AL254" i="18"/>
  <c r="AK254" i="18"/>
  <c r="AJ254" i="18"/>
  <c r="AI254" i="18"/>
  <c r="X254" i="18"/>
  <c r="W254" i="18"/>
  <c r="V254" i="18"/>
  <c r="U254" i="18"/>
  <c r="T254" i="18"/>
  <c r="S254" i="18"/>
  <c r="EF253" i="18"/>
  <c r="EE253" i="18"/>
  <c r="ED253" i="18"/>
  <c r="EC253" i="18"/>
  <c r="EB253" i="18"/>
  <c r="EA253" i="18"/>
  <c r="DP253" i="18"/>
  <c r="DO253" i="18"/>
  <c r="DN253" i="18"/>
  <c r="DM253" i="18"/>
  <c r="DL253" i="18"/>
  <c r="DK253" i="18"/>
  <c r="CZ253" i="18"/>
  <c r="CY253" i="18"/>
  <c r="CX253" i="18"/>
  <c r="CW253" i="18"/>
  <c r="CV253" i="18"/>
  <c r="CU253" i="18"/>
  <c r="CJ253" i="18"/>
  <c r="CI253" i="18"/>
  <c r="CH253" i="18"/>
  <c r="CG253" i="18"/>
  <c r="CF253" i="18"/>
  <c r="CE253" i="18"/>
  <c r="BT253" i="18"/>
  <c r="BS253" i="18"/>
  <c r="BR253" i="18"/>
  <c r="BQ253" i="18"/>
  <c r="BP253" i="18"/>
  <c r="BO253" i="18"/>
  <c r="BD253" i="18"/>
  <c r="BC253" i="18"/>
  <c r="BB253" i="18"/>
  <c r="BA253" i="18"/>
  <c r="AZ253" i="18"/>
  <c r="AY253" i="18"/>
  <c r="AN253" i="18"/>
  <c r="AM253" i="18"/>
  <c r="AL253" i="18"/>
  <c r="AK253" i="18"/>
  <c r="AJ253" i="18"/>
  <c r="AI253" i="18"/>
  <c r="X253" i="18"/>
  <c r="W253" i="18"/>
  <c r="V253" i="18"/>
  <c r="U253" i="18"/>
  <c r="T253" i="18"/>
  <c r="S253" i="18"/>
  <c r="EF252" i="18"/>
  <c r="EE252" i="18"/>
  <c r="ED252" i="18"/>
  <c r="EC252" i="18"/>
  <c r="EB252" i="18"/>
  <c r="EA252" i="18"/>
  <c r="DP252" i="18"/>
  <c r="DO252" i="18"/>
  <c r="DN252" i="18"/>
  <c r="DM252" i="18"/>
  <c r="DL252" i="18"/>
  <c r="DK252" i="18"/>
  <c r="CZ252" i="18"/>
  <c r="CY252" i="18"/>
  <c r="CX252" i="18"/>
  <c r="CW252" i="18"/>
  <c r="CV252" i="18"/>
  <c r="CU252" i="18"/>
  <c r="CJ252" i="18"/>
  <c r="CI252" i="18"/>
  <c r="CH252" i="18"/>
  <c r="CG252" i="18"/>
  <c r="CF252" i="18"/>
  <c r="CE252" i="18"/>
  <c r="BT252" i="18"/>
  <c r="BS252" i="18"/>
  <c r="BR252" i="18"/>
  <c r="BQ252" i="18"/>
  <c r="BP252" i="18"/>
  <c r="BO252" i="18"/>
  <c r="BD252" i="18"/>
  <c r="BC252" i="18"/>
  <c r="BB252" i="18"/>
  <c r="BA252" i="18"/>
  <c r="AZ252" i="18"/>
  <c r="AY252" i="18"/>
  <c r="AN252" i="18"/>
  <c r="AM252" i="18"/>
  <c r="AL252" i="18"/>
  <c r="AK252" i="18"/>
  <c r="AJ252" i="18"/>
  <c r="AI252" i="18"/>
  <c r="X252" i="18"/>
  <c r="W252" i="18"/>
  <c r="V252" i="18"/>
  <c r="U252" i="18"/>
  <c r="T252" i="18"/>
  <c r="S252" i="18"/>
  <c r="EF251" i="18"/>
  <c r="EE251" i="18"/>
  <c r="ED251" i="18"/>
  <c r="EC251" i="18"/>
  <c r="EB251" i="18"/>
  <c r="EA251" i="18"/>
  <c r="DP251" i="18"/>
  <c r="DO251" i="18"/>
  <c r="DN251" i="18"/>
  <c r="DM251" i="18"/>
  <c r="DL251" i="18"/>
  <c r="DK251" i="18"/>
  <c r="CZ251" i="18"/>
  <c r="CY251" i="18"/>
  <c r="CX251" i="18"/>
  <c r="CW251" i="18"/>
  <c r="CV251" i="18"/>
  <c r="CU251" i="18"/>
  <c r="CJ251" i="18"/>
  <c r="CI251" i="18"/>
  <c r="CH251" i="18"/>
  <c r="CG251" i="18"/>
  <c r="CF251" i="18"/>
  <c r="CE251" i="18"/>
  <c r="BT251" i="18"/>
  <c r="BS251" i="18"/>
  <c r="BR251" i="18"/>
  <c r="BQ251" i="18"/>
  <c r="BP251" i="18"/>
  <c r="BO251" i="18"/>
  <c r="BD251" i="18"/>
  <c r="BC251" i="18"/>
  <c r="BB251" i="18"/>
  <c r="BA251" i="18"/>
  <c r="AZ251" i="18"/>
  <c r="AY251" i="18"/>
  <c r="AN251" i="18"/>
  <c r="AM251" i="18"/>
  <c r="AL251" i="18"/>
  <c r="AK251" i="18"/>
  <c r="AJ251" i="18"/>
  <c r="AI251" i="18"/>
  <c r="X251" i="18"/>
  <c r="W251" i="18"/>
  <c r="V251" i="18"/>
  <c r="U251" i="18"/>
  <c r="T251" i="18"/>
  <c r="S251" i="18"/>
  <c r="EF250" i="18"/>
  <c r="EE250" i="18"/>
  <c r="ED250" i="18"/>
  <c r="EC250" i="18"/>
  <c r="EB250" i="18"/>
  <c r="EA250" i="18"/>
  <c r="DP250" i="18"/>
  <c r="DO250" i="18"/>
  <c r="DN250" i="18"/>
  <c r="DM250" i="18"/>
  <c r="DL250" i="18"/>
  <c r="DK250" i="18"/>
  <c r="CZ250" i="18"/>
  <c r="CY250" i="18"/>
  <c r="CX250" i="18"/>
  <c r="CW250" i="18"/>
  <c r="CV250" i="18"/>
  <c r="CU250" i="18"/>
  <c r="CJ250" i="18"/>
  <c r="CI250" i="18"/>
  <c r="CH250" i="18"/>
  <c r="CG250" i="18"/>
  <c r="CF250" i="18"/>
  <c r="CE250" i="18"/>
  <c r="BT250" i="18"/>
  <c r="BS250" i="18"/>
  <c r="BR250" i="18"/>
  <c r="BQ250" i="18"/>
  <c r="BP250" i="18"/>
  <c r="BO250" i="18"/>
  <c r="BD250" i="18"/>
  <c r="BC250" i="18"/>
  <c r="BB250" i="18"/>
  <c r="BA250" i="18"/>
  <c r="AZ250" i="18"/>
  <c r="AY250" i="18"/>
  <c r="AN250" i="18"/>
  <c r="AM250" i="18"/>
  <c r="AL250" i="18"/>
  <c r="AK250" i="18"/>
  <c r="AJ250" i="18"/>
  <c r="AI250" i="18"/>
  <c r="X250" i="18"/>
  <c r="W250" i="18"/>
  <c r="V250" i="18"/>
  <c r="U250" i="18"/>
  <c r="T250" i="18"/>
  <c r="S250" i="18"/>
  <c r="EF249" i="18"/>
  <c r="EE249" i="18"/>
  <c r="ED249" i="18"/>
  <c r="EC249" i="18"/>
  <c r="EB249" i="18"/>
  <c r="EA249" i="18"/>
  <c r="DP249" i="18"/>
  <c r="DO249" i="18"/>
  <c r="DN249" i="18"/>
  <c r="DM249" i="18"/>
  <c r="DL249" i="18"/>
  <c r="DK249" i="18"/>
  <c r="CZ249" i="18"/>
  <c r="CY249" i="18"/>
  <c r="CX249" i="18"/>
  <c r="CW249" i="18"/>
  <c r="CV249" i="18"/>
  <c r="CU249" i="18"/>
  <c r="CJ249" i="18"/>
  <c r="CI249" i="18"/>
  <c r="CH249" i="18"/>
  <c r="CG249" i="18"/>
  <c r="CF249" i="18"/>
  <c r="CE249" i="18"/>
  <c r="BT249" i="18"/>
  <c r="BS249" i="18"/>
  <c r="BR249" i="18"/>
  <c r="BQ249" i="18"/>
  <c r="BP249" i="18"/>
  <c r="BO249" i="18"/>
  <c r="BD249" i="18"/>
  <c r="BC249" i="18"/>
  <c r="BB249" i="18"/>
  <c r="BA249" i="18"/>
  <c r="AZ249" i="18"/>
  <c r="AY249" i="18"/>
  <c r="AN249" i="18"/>
  <c r="AM249" i="18"/>
  <c r="AL249" i="18"/>
  <c r="AK249" i="18"/>
  <c r="AJ249" i="18"/>
  <c r="AI249" i="18"/>
  <c r="X249" i="18"/>
  <c r="W249" i="18"/>
  <c r="V249" i="18"/>
  <c r="U249" i="18"/>
  <c r="T249" i="18"/>
  <c r="S249" i="18"/>
  <c r="EF248" i="18"/>
  <c r="EE248" i="18"/>
  <c r="ED248" i="18"/>
  <c r="EC248" i="18"/>
  <c r="EB248" i="18"/>
  <c r="EA248" i="18"/>
  <c r="DP248" i="18"/>
  <c r="DO248" i="18"/>
  <c r="DN248" i="18"/>
  <c r="DM248" i="18"/>
  <c r="DL248" i="18"/>
  <c r="DK248" i="18"/>
  <c r="CZ248" i="18"/>
  <c r="CY248" i="18"/>
  <c r="CX248" i="18"/>
  <c r="CW248" i="18"/>
  <c r="CV248" i="18"/>
  <c r="CU248" i="18"/>
  <c r="CJ248" i="18"/>
  <c r="CI248" i="18"/>
  <c r="CH248" i="18"/>
  <c r="CG248" i="18"/>
  <c r="CF248" i="18"/>
  <c r="CE248" i="18"/>
  <c r="BT248" i="18"/>
  <c r="BS248" i="18"/>
  <c r="BR248" i="18"/>
  <c r="BQ248" i="18"/>
  <c r="BP248" i="18"/>
  <c r="BO248" i="18"/>
  <c r="BD248" i="18"/>
  <c r="BC248" i="18"/>
  <c r="BB248" i="18"/>
  <c r="BA248" i="18"/>
  <c r="AZ248" i="18"/>
  <c r="AY248" i="18"/>
  <c r="AN248" i="18"/>
  <c r="AM248" i="18"/>
  <c r="AL248" i="18"/>
  <c r="AK248" i="18"/>
  <c r="AJ248" i="18"/>
  <c r="AI248" i="18"/>
  <c r="X248" i="18"/>
  <c r="W248" i="18"/>
  <c r="V248" i="18"/>
  <c r="U248" i="18"/>
  <c r="T248" i="18"/>
  <c r="S248" i="18"/>
  <c r="EF247" i="18"/>
  <c r="EE247" i="18"/>
  <c r="ED247" i="18"/>
  <c r="EC247" i="18"/>
  <c r="EB247" i="18"/>
  <c r="EA247" i="18"/>
  <c r="DP247" i="18"/>
  <c r="DO247" i="18"/>
  <c r="DN247" i="18"/>
  <c r="DM247" i="18"/>
  <c r="DL247" i="18"/>
  <c r="DK247" i="18"/>
  <c r="CZ247" i="18"/>
  <c r="CY247" i="18"/>
  <c r="CX247" i="18"/>
  <c r="CW247" i="18"/>
  <c r="CV247" i="18"/>
  <c r="CU247" i="18"/>
  <c r="CJ247" i="18"/>
  <c r="CI247" i="18"/>
  <c r="CH247" i="18"/>
  <c r="CG247" i="18"/>
  <c r="CF247" i="18"/>
  <c r="CE247" i="18"/>
  <c r="BT247" i="18"/>
  <c r="BS247" i="18"/>
  <c r="BR247" i="18"/>
  <c r="BQ247" i="18"/>
  <c r="BP247" i="18"/>
  <c r="BO247" i="18"/>
  <c r="BD247" i="18"/>
  <c r="BC247" i="18"/>
  <c r="BB247" i="18"/>
  <c r="BA247" i="18"/>
  <c r="AZ247" i="18"/>
  <c r="AY247" i="18"/>
  <c r="AN247" i="18"/>
  <c r="AM247" i="18"/>
  <c r="AL247" i="18"/>
  <c r="AK247" i="18"/>
  <c r="AJ247" i="18"/>
  <c r="AI247" i="18"/>
  <c r="X247" i="18"/>
  <c r="W247" i="18"/>
  <c r="V247" i="18"/>
  <c r="U247" i="18"/>
  <c r="T247" i="18"/>
  <c r="S247" i="18"/>
  <c r="EF246" i="18"/>
  <c r="EE246" i="18"/>
  <c r="ED246" i="18"/>
  <c r="EC246" i="18"/>
  <c r="EB246" i="18"/>
  <c r="EA246" i="18"/>
  <c r="DP246" i="18"/>
  <c r="DO246" i="18"/>
  <c r="DN246" i="18"/>
  <c r="DM246" i="18"/>
  <c r="DL246" i="18"/>
  <c r="DK246" i="18"/>
  <c r="CZ246" i="18"/>
  <c r="CY246" i="18"/>
  <c r="CX246" i="18"/>
  <c r="CW246" i="18"/>
  <c r="CV246" i="18"/>
  <c r="CU246" i="18"/>
  <c r="CJ246" i="18"/>
  <c r="CI246" i="18"/>
  <c r="CH246" i="18"/>
  <c r="CG246" i="18"/>
  <c r="CF246" i="18"/>
  <c r="CE246" i="18"/>
  <c r="BT246" i="18"/>
  <c r="BS246" i="18"/>
  <c r="BR246" i="18"/>
  <c r="BQ246" i="18"/>
  <c r="BP246" i="18"/>
  <c r="BO246" i="18"/>
  <c r="BD246" i="18"/>
  <c r="BC246" i="18"/>
  <c r="BB246" i="18"/>
  <c r="BA246" i="18"/>
  <c r="AZ246" i="18"/>
  <c r="AY246" i="18"/>
  <c r="AN246" i="18"/>
  <c r="AM246" i="18"/>
  <c r="AL246" i="18"/>
  <c r="AK246" i="18"/>
  <c r="AJ246" i="18"/>
  <c r="AI246" i="18"/>
  <c r="X246" i="18"/>
  <c r="W246" i="18"/>
  <c r="V246" i="18"/>
  <c r="U246" i="18"/>
  <c r="T246" i="18"/>
  <c r="S246" i="18"/>
  <c r="EF245" i="18"/>
  <c r="EE245" i="18"/>
  <c r="ED245" i="18"/>
  <c r="EC245" i="18"/>
  <c r="EB245" i="18"/>
  <c r="EA245" i="18"/>
  <c r="DP245" i="18"/>
  <c r="DO245" i="18"/>
  <c r="DN245" i="18"/>
  <c r="DM245" i="18"/>
  <c r="DL245" i="18"/>
  <c r="DK245" i="18"/>
  <c r="CZ245" i="18"/>
  <c r="CY245" i="18"/>
  <c r="CX245" i="18"/>
  <c r="CW245" i="18"/>
  <c r="CV245" i="18"/>
  <c r="CU245" i="18"/>
  <c r="CJ245" i="18"/>
  <c r="CI245" i="18"/>
  <c r="CH245" i="18"/>
  <c r="CG245" i="18"/>
  <c r="CF245" i="18"/>
  <c r="CE245" i="18"/>
  <c r="BT245" i="18"/>
  <c r="BS245" i="18"/>
  <c r="BR245" i="18"/>
  <c r="BQ245" i="18"/>
  <c r="BP245" i="18"/>
  <c r="BO245" i="18"/>
  <c r="BD245" i="18"/>
  <c r="BC245" i="18"/>
  <c r="BB245" i="18"/>
  <c r="BA245" i="18"/>
  <c r="AZ245" i="18"/>
  <c r="AY245" i="18"/>
  <c r="AN245" i="18"/>
  <c r="AM245" i="18"/>
  <c r="AL245" i="18"/>
  <c r="AK245" i="18"/>
  <c r="AJ245" i="18"/>
  <c r="AI245" i="18"/>
  <c r="X245" i="18"/>
  <c r="W245" i="18"/>
  <c r="V245" i="18"/>
  <c r="U245" i="18"/>
  <c r="T245" i="18"/>
  <c r="S245" i="18"/>
  <c r="EF244" i="18"/>
  <c r="EE244" i="18"/>
  <c r="ED244" i="18"/>
  <c r="EC244" i="18"/>
  <c r="EB244" i="18"/>
  <c r="EA244" i="18"/>
  <c r="DP244" i="18"/>
  <c r="DO244" i="18"/>
  <c r="DN244" i="18"/>
  <c r="DM244" i="18"/>
  <c r="DL244" i="18"/>
  <c r="DK244" i="18"/>
  <c r="CZ244" i="18"/>
  <c r="CY244" i="18"/>
  <c r="CX244" i="18"/>
  <c r="CW244" i="18"/>
  <c r="CV244" i="18"/>
  <c r="CU244" i="18"/>
  <c r="CJ244" i="18"/>
  <c r="CI244" i="18"/>
  <c r="CH244" i="18"/>
  <c r="CG244" i="18"/>
  <c r="CF244" i="18"/>
  <c r="CE244" i="18"/>
  <c r="BT244" i="18"/>
  <c r="BS244" i="18"/>
  <c r="BR244" i="18"/>
  <c r="BQ244" i="18"/>
  <c r="BP244" i="18"/>
  <c r="BO244" i="18"/>
  <c r="BD244" i="18"/>
  <c r="BC244" i="18"/>
  <c r="BB244" i="18"/>
  <c r="BA244" i="18"/>
  <c r="AZ244" i="18"/>
  <c r="AY244" i="18"/>
  <c r="AN244" i="18"/>
  <c r="AM244" i="18"/>
  <c r="AL244" i="18"/>
  <c r="AK244" i="18"/>
  <c r="AJ244" i="18"/>
  <c r="AI244" i="18"/>
  <c r="X244" i="18"/>
  <c r="W244" i="18"/>
  <c r="V244" i="18"/>
  <c r="U244" i="18"/>
  <c r="T244" i="18"/>
  <c r="S244" i="18"/>
  <c r="EF243" i="18"/>
  <c r="EE243" i="18"/>
  <c r="ED243" i="18"/>
  <c r="EC243" i="18"/>
  <c r="EB243" i="18"/>
  <c r="EA243" i="18"/>
  <c r="DP243" i="18"/>
  <c r="DO243" i="18"/>
  <c r="DN243" i="18"/>
  <c r="DM243" i="18"/>
  <c r="DL243" i="18"/>
  <c r="DK243" i="18"/>
  <c r="CZ243" i="18"/>
  <c r="CY243" i="18"/>
  <c r="CX243" i="18"/>
  <c r="CW243" i="18"/>
  <c r="CV243" i="18"/>
  <c r="CU243" i="18"/>
  <c r="CJ243" i="18"/>
  <c r="CI243" i="18"/>
  <c r="CH243" i="18"/>
  <c r="CG243" i="18"/>
  <c r="CF243" i="18"/>
  <c r="CE243" i="18"/>
  <c r="BT243" i="18"/>
  <c r="BS243" i="18"/>
  <c r="BR243" i="18"/>
  <c r="BQ243" i="18"/>
  <c r="BP243" i="18"/>
  <c r="BO243" i="18"/>
  <c r="BD243" i="18"/>
  <c r="BC243" i="18"/>
  <c r="BB243" i="18"/>
  <c r="BA243" i="18"/>
  <c r="AZ243" i="18"/>
  <c r="AY243" i="18"/>
  <c r="AN243" i="18"/>
  <c r="AM243" i="18"/>
  <c r="AL243" i="18"/>
  <c r="AK243" i="18"/>
  <c r="AJ243" i="18"/>
  <c r="AI243" i="18"/>
  <c r="X243" i="18"/>
  <c r="W243" i="18"/>
  <c r="V243" i="18"/>
  <c r="U243" i="18"/>
  <c r="T243" i="18"/>
  <c r="S243" i="18"/>
  <c r="EF242" i="18"/>
  <c r="EE242" i="18"/>
  <c r="ED242" i="18"/>
  <c r="EC242" i="18"/>
  <c r="EB242" i="18"/>
  <c r="EA242" i="18"/>
  <c r="DP242" i="18"/>
  <c r="DO242" i="18"/>
  <c r="DN242" i="18"/>
  <c r="DM242" i="18"/>
  <c r="DL242" i="18"/>
  <c r="DK242" i="18"/>
  <c r="CZ242" i="18"/>
  <c r="CY242" i="18"/>
  <c r="CX242" i="18"/>
  <c r="CW242" i="18"/>
  <c r="CV242" i="18"/>
  <c r="CU242" i="18"/>
  <c r="CJ242" i="18"/>
  <c r="CI242" i="18"/>
  <c r="CH242" i="18"/>
  <c r="CG242" i="18"/>
  <c r="CF242" i="18"/>
  <c r="CE242" i="18"/>
  <c r="BT242" i="18"/>
  <c r="BS242" i="18"/>
  <c r="BR242" i="18"/>
  <c r="BQ242" i="18"/>
  <c r="BP242" i="18"/>
  <c r="BO242" i="18"/>
  <c r="BD242" i="18"/>
  <c r="BC242" i="18"/>
  <c r="BB242" i="18"/>
  <c r="BA242" i="18"/>
  <c r="AZ242" i="18"/>
  <c r="AY242" i="18"/>
  <c r="AN242" i="18"/>
  <c r="AM242" i="18"/>
  <c r="AL242" i="18"/>
  <c r="AK242" i="18"/>
  <c r="AJ242" i="18"/>
  <c r="AI242" i="18"/>
  <c r="X242" i="18"/>
  <c r="W242" i="18"/>
  <c r="V242" i="18"/>
  <c r="U242" i="18"/>
  <c r="T242" i="18"/>
  <c r="S242" i="18"/>
  <c r="EF241" i="18"/>
  <c r="EE241" i="18"/>
  <c r="ED241" i="18"/>
  <c r="EC241" i="18"/>
  <c r="EB241" i="18"/>
  <c r="EA241" i="18"/>
  <c r="DP241" i="18"/>
  <c r="DO241" i="18"/>
  <c r="DN241" i="18"/>
  <c r="DM241" i="18"/>
  <c r="DL241" i="18"/>
  <c r="DK241" i="18"/>
  <c r="CZ241" i="18"/>
  <c r="CY241" i="18"/>
  <c r="CX241" i="18"/>
  <c r="CW241" i="18"/>
  <c r="CV241" i="18"/>
  <c r="CU241" i="18"/>
  <c r="CJ241" i="18"/>
  <c r="CI241" i="18"/>
  <c r="CH241" i="18"/>
  <c r="CG241" i="18"/>
  <c r="CF241" i="18"/>
  <c r="CE241" i="18"/>
  <c r="BT241" i="18"/>
  <c r="BS241" i="18"/>
  <c r="BR241" i="18"/>
  <c r="BQ241" i="18"/>
  <c r="BP241" i="18"/>
  <c r="BO241" i="18"/>
  <c r="BD241" i="18"/>
  <c r="BC241" i="18"/>
  <c r="BB241" i="18"/>
  <c r="BA241" i="18"/>
  <c r="AZ241" i="18"/>
  <c r="AY241" i="18"/>
  <c r="AN241" i="18"/>
  <c r="AM241" i="18"/>
  <c r="AL241" i="18"/>
  <c r="AK241" i="18"/>
  <c r="AJ241" i="18"/>
  <c r="AI241" i="18"/>
  <c r="X241" i="18"/>
  <c r="W241" i="18"/>
  <c r="V241" i="18"/>
  <c r="U241" i="18"/>
  <c r="T241" i="18"/>
  <c r="S241" i="18"/>
  <c r="EF240" i="18"/>
  <c r="EE240" i="18"/>
  <c r="ED240" i="18"/>
  <c r="EC240" i="18"/>
  <c r="EB240" i="18"/>
  <c r="EA240" i="18"/>
  <c r="DP240" i="18"/>
  <c r="DO240" i="18"/>
  <c r="DN240" i="18"/>
  <c r="DM240" i="18"/>
  <c r="DL240" i="18"/>
  <c r="DK240" i="18"/>
  <c r="CZ240" i="18"/>
  <c r="CY240" i="18"/>
  <c r="CX240" i="18"/>
  <c r="CW240" i="18"/>
  <c r="CV240" i="18"/>
  <c r="CU240" i="18"/>
  <c r="CJ240" i="18"/>
  <c r="CI240" i="18"/>
  <c r="CH240" i="18"/>
  <c r="CG240" i="18"/>
  <c r="CF240" i="18"/>
  <c r="CE240" i="18"/>
  <c r="BT240" i="18"/>
  <c r="BS240" i="18"/>
  <c r="BR240" i="18"/>
  <c r="BQ240" i="18"/>
  <c r="BP240" i="18"/>
  <c r="BO240" i="18"/>
  <c r="BD240" i="18"/>
  <c r="BC240" i="18"/>
  <c r="BB240" i="18"/>
  <c r="BA240" i="18"/>
  <c r="AZ240" i="18"/>
  <c r="AY240" i="18"/>
  <c r="AN240" i="18"/>
  <c r="AM240" i="18"/>
  <c r="AL240" i="18"/>
  <c r="AK240" i="18"/>
  <c r="AJ240" i="18"/>
  <c r="AI240" i="18"/>
  <c r="X240" i="18"/>
  <c r="W240" i="18"/>
  <c r="V240" i="18"/>
  <c r="U240" i="18"/>
  <c r="T240" i="18"/>
  <c r="S240" i="18"/>
  <c r="EF239" i="18"/>
  <c r="EE239" i="18"/>
  <c r="ED239" i="18"/>
  <c r="EC239" i="18"/>
  <c r="EB239" i="18"/>
  <c r="EA239" i="18"/>
  <c r="DP239" i="18"/>
  <c r="DO239" i="18"/>
  <c r="DN239" i="18"/>
  <c r="DM239" i="18"/>
  <c r="DL239" i="18"/>
  <c r="DK239" i="18"/>
  <c r="CZ239" i="18"/>
  <c r="CY239" i="18"/>
  <c r="CX239" i="18"/>
  <c r="CW239" i="18"/>
  <c r="CV239" i="18"/>
  <c r="CU239" i="18"/>
  <c r="CJ239" i="18"/>
  <c r="CI239" i="18"/>
  <c r="CH239" i="18"/>
  <c r="CG239" i="18"/>
  <c r="CF239" i="18"/>
  <c r="CE239" i="18"/>
  <c r="BT239" i="18"/>
  <c r="BS239" i="18"/>
  <c r="BR239" i="18"/>
  <c r="BQ239" i="18"/>
  <c r="BP239" i="18"/>
  <c r="BO239" i="18"/>
  <c r="BD239" i="18"/>
  <c r="BC239" i="18"/>
  <c r="BB239" i="18"/>
  <c r="BA239" i="18"/>
  <c r="AZ239" i="18"/>
  <c r="AY239" i="18"/>
  <c r="AN239" i="18"/>
  <c r="AM239" i="18"/>
  <c r="AL239" i="18"/>
  <c r="AK239" i="18"/>
  <c r="AJ239" i="18"/>
  <c r="AI239" i="18"/>
  <c r="X239" i="18"/>
  <c r="W239" i="18"/>
  <c r="V239" i="18"/>
  <c r="U239" i="18"/>
  <c r="T239" i="18"/>
  <c r="S239" i="18"/>
  <c r="EF238" i="18"/>
  <c r="EE238" i="18"/>
  <c r="ED238" i="18"/>
  <c r="EC238" i="18"/>
  <c r="EB238" i="18"/>
  <c r="EA238" i="18"/>
  <c r="DP238" i="18"/>
  <c r="DO238" i="18"/>
  <c r="DN238" i="18"/>
  <c r="DM238" i="18"/>
  <c r="DL238" i="18"/>
  <c r="DK238" i="18"/>
  <c r="CZ238" i="18"/>
  <c r="CY238" i="18"/>
  <c r="CX238" i="18"/>
  <c r="CW238" i="18"/>
  <c r="CV238" i="18"/>
  <c r="CU238" i="18"/>
  <c r="CJ238" i="18"/>
  <c r="CI238" i="18"/>
  <c r="CH238" i="18"/>
  <c r="CG238" i="18"/>
  <c r="CF238" i="18"/>
  <c r="CE238" i="18"/>
  <c r="BT238" i="18"/>
  <c r="BS238" i="18"/>
  <c r="BR238" i="18"/>
  <c r="BQ238" i="18"/>
  <c r="BP238" i="18"/>
  <c r="BO238" i="18"/>
  <c r="BD238" i="18"/>
  <c r="BC238" i="18"/>
  <c r="BB238" i="18"/>
  <c r="BA238" i="18"/>
  <c r="AZ238" i="18"/>
  <c r="AY238" i="18"/>
  <c r="AN238" i="18"/>
  <c r="AM238" i="18"/>
  <c r="AL238" i="18"/>
  <c r="AK238" i="18"/>
  <c r="AJ238" i="18"/>
  <c r="AI238" i="18"/>
  <c r="X238" i="18"/>
  <c r="W238" i="18"/>
  <c r="V238" i="18"/>
  <c r="U238" i="18"/>
  <c r="T238" i="18"/>
  <c r="S238" i="18"/>
  <c r="EF237" i="18"/>
  <c r="EE237" i="18"/>
  <c r="ED237" i="18"/>
  <c r="EC237" i="18"/>
  <c r="EB237" i="18"/>
  <c r="EA237" i="18"/>
  <c r="DP237" i="18"/>
  <c r="DO237" i="18"/>
  <c r="DN237" i="18"/>
  <c r="DM237" i="18"/>
  <c r="DL237" i="18"/>
  <c r="DK237" i="18"/>
  <c r="CZ237" i="18"/>
  <c r="CY237" i="18"/>
  <c r="CX237" i="18"/>
  <c r="CW237" i="18"/>
  <c r="CV237" i="18"/>
  <c r="CU237" i="18"/>
  <c r="CJ237" i="18"/>
  <c r="CI237" i="18"/>
  <c r="CH237" i="18"/>
  <c r="CG237" i="18"/>
  <c r="CF237" i="18"/>
  <c r="CE237" i="18"/>
  <c r="BT237" i="18"/>
  <c r="BS237" i="18"/>
  <c r="BR237" i="18"/>
  <c r="BQ237" i="18"/>
  <c r="BP237" i="18"/>
  <c r="BO237" i="18"/>
  <c r="BD237" i="18"/>
  <c r="BC237" i="18"/>
  <c r="BB237" i="18"/>
  <c r="BA237" i="18"/>
  <c r="AZ237" i="18"/>
  <c r="AY237" i="18"/>
  <c r="AN237" i="18"/>
  <c r="AM237" i="18"/>
  <c r="AL237" i="18"/>
  <c r="AK237" i="18"/>
  <c r="AJ237" i="18"/>
  <c r="AI237" i="18"/>
  <c r="X237" i="18"/>
  <c r="W237" i="18"/>
  <c r="V237" i="18"/>
  <c r="U237" i="18"/>
  <c r="T237" i="18"/>
  <c r="S237" i="18"/>
  <c r="EF236" i="18"/>
  <c r="EE236" i="18"/>
  <c r="ED236" i="18"/>
  <c r="EC236" i="18"/>
  <c r="EB236" i="18"/>
  <c r="EA236" i="18"/>
  <c r="DP236" i="18"/>
  <c r="DO236" i="18"/>
  <c r="DN236" i="18"/>
  <c r="DM236" i="18"/>
  <c r="DL236" i="18"/>
  <c r="DK236" i="18"/>
  <c r="CZ236" i="18"/>
  <c r="CY236" i="18"/>
  <c r="CX236" i="18"/>
  <c r="CW236" i="18"/>
  <c r="CV236" i="18"/>
  <c r="CU236" i="18"/>
  <c r="CJ236" i="18"/>
  <c r="CI236" i="18"/>
  <c r="CH236" i="18"/>
  <c r="CG236" i="18"/>
  <c r="CF236" i="18"/>
  <c r="CE236" i="18"/>
  <c r="BT236" i="18"/>
  <c r="BS236" i="18"/>
  <c r="BR236" i="18"/>
  <c r="BQ236" i="18"/>
  <c r="BP236" i="18"/>
  <c r="BO236" i="18"/>
  <c r="BD236" i="18"/>
  <c r="BC236" i="18"/>
  <c r="BB236" i="18"/>
  <c r="BA236" i="18"/>
  <c r="AZ236" i="18"/>
  <c r="AY236" i="18"/>
  <c r="AN236" i="18"/>
  <c r="AM236" i="18"/>
  <c r="AL236" i="18"/>
  <c r="AK236" i="18"/>
  <c r="AJ236" i="18"/>
  <c r="AI236" i="18"/>
  <c r="X236" i="18"/>
  <c r="W236" i="18"/>
  <c r="V236" i="18"/>
  <c r="U236" i="18"/>
  <c r="T236" i="18"/>
  <c r="S236" i="18"/>
  <c r="EF235" i="18"/>
  <c r="EE235" i="18"/>
  <c r="ED235" i="18"/>
  <c r="EC235" i="18"/>
  <c r="EB235" i="18"/>
  <c r="EA235" i="18"/>
  <c r="DP235" i="18"/>
  <c r="DO235" i="18"/>
  <c r="DN235" i="18"/>
  <c r="DM235" i="18"/>
  <c r="DL235" i="18"/>
  <c r="DK235" i="18"/>
  <c r="CZ235" i="18"/>
  <c r="CY235" i="18"/>
  <c r="CX235" i="18"/>
  <c r="CW235" i="18"/>
  <c r="CV235" i="18"/>
  <c r="CU235" i="18"/>
  <c r="CJ235" i="18"/>
  <c r="CI235" i="18"/>
  <c r="CH235" i="18"/>
  <c r="CG235" i="18"/>
  <c r="CF235" i="18"/>
  <c r="CE235" i="18"/>
  <c r="BT235" i="18"/>
  <c r="BS235" i="18"/>
  <c r="BR235" i="18"/>
  <c r="BQ235" i="18"/>
  <c r="BP235" i="18"/>
  <c r="BO235" i="18"/>
  <c r="BD235" i="18"/>
  <c r="BC235" i="18"/>
  <c r="BB235" i="18"/>
  <c r="BA235" i="18"/>
  <c r="AZ235" i="18"/>
  <c r="AY235" i="18"/>
  <c r="AN235" i="18"/>
  <c r="AM235" i="18"/>
  <c r="AL235" i="18"/>
  <c r="AK235" i="18"/>
  <c r="AJ235" i="18"/>
  <c r="AI235" i="18"/>
  <c r="X235" i="18"/>
  <c r="W235" i="18"/>
  <c r="V235" i="18"/>
  <c r="U235" i="18"/>
  <c r="T235" i="18"/>
  <c r="S235" i="18"/>
  <c r="EF234" i="18"/>
  <c r="EE234" i="18"/>
  <c r="ED234" i="18"/>
  <c r="EC234" i="18"/>
  <c r="EB234" i="18"/>
  <c r="EA234" i="18"/>
  <c r="DP234" i="18"/>
  <c r="DO234" i="18"/>
  <c r="DN234" i="18"/>
  <c r="DM234" i="18"/>
  <c r="DL234" i="18"/>
  <c r="DK234" i="18"/>
  <c r="CZ234" i="18"/>
  <c r="CY234" i="18"/>
  <c r="CX234" i="18"/>
  <c r="CW234" i="18"/>
  <c r="CV234" i="18"/>
  <c r="CU234" i="18"/>
  <c r="CJ234" i="18"/>
  <c r="CI234" i="18"/>
  <c r="CH234" i="18"/>
  <c r="CG234" i="18"/>
  <c r="CF234" i="18"/>
  <c r="CE234" i="18"/>
  <c r="BT234" i="18"/>
  <c r="BS234" i="18"/>
  <c r="BR234" i="18"/>
  <c r="BQ234" i="18"/>
  <c r="BP234" i="18"/>
  <c r="BO234" i="18"/>
  <c r="BD234" i="18"/>
  <c r="BC234" i="18"/>
  <c r="BB234" i="18"/>
  <c r="BA234" i="18"/>
  <c r="AZ234" i="18"/>
  <c r="AY234" i="18"/>
  <c r="AN234" i="18"/>
  <c r="AM234" i="18"/>
  <c r="AL234" i="18"/>
  <c r="AK234" i="18"/>
  <c r="AJ234" i="18"/>
  <c r="AI234" i="18"/>
  <c r="X234" i="18"/>
  <c r="W234" i="18"/>
  <c r="V234" i="18"/>
  <c r="U234" i="18"/>
  <c r="T234" i="18"/>
  <c r="S234" i="18"/>
  <c r="EF233" i="18"/>
  <c r="EE233" i="18"/>
  <c r="ED233" i="18"/>
  <c r="EC233" i="18"/>
  <c r="EB233" i="18"/>
  <c r="EA233" i="18"/>
  <c r="DP233" i="18"/>
  <c r="DO233" i="18"/>
  <c r="DN233" i="18"/>
  <c r="DM233" i="18"/>
  <c r="DL233" i="18"/>
  <c r="DK233" i="18"/>
  <c r="CZ233" i="18"/>
  <c r="CY233" i="18"/>
  <c r="CX233" i="18"/>
  <c r="CW233" i="18"/>
  <c r="CV233" i="18"/>
  <c r="CU233" i="18"/>
  <c r="CJ233" i="18"/>
  <c r="CI233" i="18"/>
  <c r="CH233" i="18"/>
  <c r="CG233" i="18"/>
  <c r="CF233" i="18"/>
  <c r="CE233" i="18"/>
  <c r="BT233" i="18"/>
  <c r="BS233" i="18"/>
  <c r="BR233" i="18"/>
  <c r="BQ233" i="18"/>
  <c r="BP233" i="18"/>
  <c r="BO233" i="18"/>
  <c r="BD233" i="18"/>
  <c r="BC233" i="18"/>
  <c r="BB233" i="18"/>
  <c r="BA233" i="18"/>
  <c r="AZ233" i="18"/>
  <c r="AY233" i="18"/>
  <c r="AN233" i="18"/>
  <c r="AM233" i="18"/>
  <c r="AL233" i="18"/>
  <c r="AK233" i="18"/>
  <c r="AJ233" i="18"/>
  <c r="AI233" i="18"/>
  <c r="X233" i="18"/>
  <c r="W233" i="18"/>
  <c r="V233" i="18"/>
  <c r="U233" i="18"/>
  <c r="T233" i="18"/>
  <c r="S233" i="18"/>
  <c r="EF232" i="18"/>
  <c r="EE232" i="18"/>
  <c r="ED232" i="18"/>
  <c r="EC232" i="18"/>
  <c r="EB232" i="18"/>
  <c r="EA232" i="18"/>
  <c r="DP232" i="18"/>
  <c r="DO232" i="18"/>
  <c r="DN232" i="18"/>
  <c r="DM232" i="18"/>
  <c r="DL232" i="18"/>
  <c r="DK232" i="18"/>
  <c r="CZ232" i="18"/>
  <c r="CY232" i="18"/>
  <c r="CX232" i="18"/>
  <c r="CW232" i="18"/>
  <c r="CV232" i="18"/>
  <c r="CU232" i="18"/>
  <c r="CJ232" i="18"/>
  <c r="CI232" i="18"/>
  <c r="CH232" i="18"/>
  <c r="CG232" i="18"/>
  <c r="CF232" i="18"/>
  <c r="CE232" i="18"/>
  <c r="BT232" i="18"/>
  <c r="BS232" i="18"/>
  <c r="BR232" i="18"/>
  <c r="BQ232" i="18"/>
  <c r="BP232" i="18"/>
  <c r="BO232" i="18"/>
  <c r="BD232" i="18"/>
  <c r="BC232" i="18"/>
  <c r="BB232" i="18"/>
  <c r="BA232" i="18"/>
  <c r="AZ232" i="18"/>
  <c r="AY232" i="18"/>
  <c r="AN232" i="18"/>
  <c r="AM232" i="18"/>
  <c r="AL232" i="18"/>
  <c r="AK232" i="18"/>
  <c r="AJ232" i="18"/>
  <c r="AI232" i="18"/>
  <c r="X232" i="18"/>
  <c r="W232" i="18"/>
  <c r="V232" i="18"/>
  <c r="U232" i="18"/>
  <c r="T232" i="18"/>
  <c r="S232" i="18"/>
  <c r="EF231" i="18"/>
  <c r="EE231" i="18"/>
  <c r="ED231" i="18"/>
  <c r="EC231" i="18"/>
  <c r="EB231" i="18"/>
  <c r="EA231" i="18"/>
  <c r="DP231" i="18"/>
  <c r="DO231" i="18"/>
  <c r="DN231" i="18"/>
  <c r="DM231" i="18"/>
  <c r="DL231" i="18"/>
  <c r="DK231" i="18"/>
  <c r="CZ231" i="18"/>
  <c r="CY231" i="18"/>
  <c r="CX231" i="18"/>
  <c r="CW231" i="18"/>
  <c r="CV231" i="18"/>
  <c r="CU231" i="18"/>
  <c r="CJ231" i="18"/>
  <c r="CI231" i="18"/>
  <c r="CH231" i="18"/>
  <c r="CG231" i="18"/>
  <c r="CF231" i="18"/>
  <c r="CE231" i="18"/>
  <c r="BT231" i="18"/>
  <c r="BS231" i="18"/>
  <c r="BR231" i="18"/>
  <c r="BQ231" i="18"/>
  <c r="BP231" i="18"/>
  <c r="BO231" i="18"/>
  <c r="BD231" i="18"/>
  <c r="BC231" i="18"/>
  <c r="BB231" i="18"/>
  <c r="BA231" i="18"/>
  <c r="AZ231" i="18"/>
  <c r="AY231" i="18"/>
  <c r="AN231" i="18"/>
  <c r="AM231" i="18"/>
  <c r="AL231" i="18"/>
  <c r="AK231" i="18"/>
  <c r="AJ231" i="18"/>
  <c r="AI231" i="18"/>
  <c r="X231" i="18"/>
  <c r="W231" i="18"/>
  <c r="V231" i="18"/>
  <c r="U231" i="18"/>
  <c r="T231" i="18"/>
  <c r="S231" i="18"/>
  <c r="EF230" i="18"/>
  <c r="EE230" i="18"/>
  <c r="ED230" i="18"/>
  <c r="EC230" i="18"/>
  <c r="EB230" i="18"/>
  <c r="EA230" i="18"/>
  <c r="DP230" i="18"/>
  <c r="DO230" i="18"/>
  <c r="DN230" i="18"/>
  <c r="DM230" i="18"/>
  <c r="DL230" i="18"/>
  <c r="DK230" i="18"/>
  <c r="CZ230" i="18"/>
  <c r="CY230" i="18"/>
  <c r="CX230" i="18"/>
  <c r="CW230" i="18"/>
  <c r="CV230" i="18"/>
  <c r="CU230" i="18"/>
  <c r="CJ230" i="18"/>
  <c r="CI230" i="18"/>
  <c r="CH230" i="18"/>
  <c r="CG230" i="18"/>
  <c r="CF230" i="18"/>
  <c r="CE230" i="18"/>
  <c r="BT230" i="18"/>
  <c r="BS230" i="18"/>
  <c r="BR230" i="18"/>
  <c r="BQ230" i="18"/>
  <c r="BP230" i="18"/>
  <c r="BO230" i="18"/>
  <c r="BD230" i="18"/>
  <c r="BC230" i="18"/>
  <c r="BB230" i="18"/>
  <c r="BA230" i="18"/>
  <c r="AZ230" i="18"/>
  <c r="AY230" i="18"/>
  <c r="AN230" i="18"/>
  <c r="AM230" i="18"/>
  <c r="AL230" i="18"/>
  <c r="AK230" i="18"/>
  <c r="AJ230" i="18"/>
  <c r="AI230" i="18"/>
  <c r="X230" i="18"/>
  <c r="W230" i="18"/>
  <c r="V230" i="18"/>
  <c r="U230" i="18"/>
  <c r="T230" i="18"/>
  <c r="S230" i="18"/>
  <c r="EF229" i="18"/>
  <c r="EE229" i="18"/>
  <c r="ED229" i="18"/>
  <c r="EC229" i="18"/>
  <c r="EB229" i="18"/>
  <c r="EA229" i="18"/>
  <c r="DP229" i="18"/>
  <c r="DO229" i="18"/>
  <c r="DN229" i="18"/>
  <c r="DM229" i="18"/>
  <c r="DL229" i="18"/>
  <c r="DK229" i="18"/>
  <c r="CZ229" i="18"/>
  <c r="CY229" i="18"/>
  <c r="CX229" i="18"/>
  <c r="CW229" i="18"/>
  <c r="CV229" i="18"/>
  <c r="CU229" i="18"/>
  <c r="CJ229" i="18"/>
  <c r="CI229" i="18"/>
  <c r="CH229" i="18"/>
  <c r="CG229" i="18"/>
  <c r="CF229" i="18"/>
  <c r="CE229" i="18"/>
  <c r="BT229" i="18"/>
  <c r="BS229" i="18"/>
  <c r="BR229" i="18"/>
  <c r="BQ229" i="18"/>
  <c r="BP229" i="18"/>
  <c r="BO229" i="18"/>
  <c r="BD229" i="18"/>
  <c r="BC229" i="18"/>
  <c r="BB229" i="18"/>
  <c r="BA229" i="18"/>
  <c r="AZ229" i="18"/>
  <c r="AY229" i="18"/>
  <c r="AN229" i="18"/>
  <c r="AM229" i="18"/>
  <c r="AL229" i="18"/>
  <c r="AK229" i="18"/>
  <c r="AJ229" i="18"/>
  <c r="AI229" i="18"/>
  <c r="X229" i="18"/>
  <c r="W229" i="18"/>
  <c r="V229" i="18"/>
  <c r="U229" i="18"/>
  <c r="T229" i="18"/>
  <c r="S229" i="18"/>
  <c r="EF228" i="18"/>
  <c r="EE228" i="18"/>
  <c r="ED228" i="18"/>
  <c r="EC228" i="18"/>
  <c r="EB228" i="18"/>
  <c r="EA228" i="18"/>
  <c r="DP228" i="18"/>
  <c r="DO228" i="18"/>
  <c r="DN228" i="18"/>
  <c r="DM228" i="18"/>
  <c r="DL228" i="18"/>
  <c r="DK228" i="18"/>
  <c r="CZ228" i="18"/>
  <c r="CY228" i="18"/>
  <c r="CX228" i="18"/>
  <c r="CW228" i="18"/>
  <c r="CV228" i="18"/>
  <c r="CU228" i="18"/>
  <c r="CJ228" i="18"/>
  <c r="CI228" i="18"/>
  <c r="CH228" i="18"/>
  <c r="CG228" i="18"/>
  <c r="CF228" i="18"/>
  <c r="CE228" i="18"/>
  <c r="BT228" i="18"/>
  <c r="BS228" i="18"/>
  <c r="BR228" i="18"/>
  <c r="BQ228" i="18"/>
  <c r="BP228" i="18"/>
  <c r="BO228" i="18"/>
  <c r="BD228" i="18"/>
  <c r="BC228" i="18"/>
  <c r="BB228" i="18"/>
  <c r="BA228" i="18"/>
  <c r="AZ228" i="18"/>
  <c r="AY228" i="18"/>
  <c r="AN228" i="18"/>
  <c r="AM228" i="18"/>
  <c r="AL228" i="18"/>
  <c r="AK228" i="18"/>
  <c r="AJ228" i="18"/>
  <c r="AI228" i="18"/>
  <c r="X228" i="18"/>
  <c r="W228" i="18"/>
  <c r="V228" i="18"/>
  <c r="U228" i="18"/>
  <c r="T228" i="18"/>
  <c r="S228" i="18"/>
  <c r="EF227" i="18"/>
  <c r="EE227" i="18"/>
  <c r="ED227" i="18"/>
  <c r="EC227" i="18"/>
  <c r="EB227" i="18"/>
  <c r="EA227" i="18"/>
  <c r="DP227" i="18"/>
  <c r="DO227" i="18"/>
  <c r="DN227" i="18"/>
  <c r="DM227" i="18"/>
  <c r="DL227" i="18"/>
  <c r="DK227" i="18"/>
  <c r="CZ227" i="18"/>
  <c r="CY227" i="18"/>
  <c r="CX227" i="18"/>
  <c r="CW227" i="18"/>
  <c r="CV227" i="18"/>
  <c r="CU227" i="18"/>
  <c r="CJ227" i="18"/>
  <c r="CI227" i="18"/>
  <c r="CH227" i="18"/>
  <c r="CG227" i="18"/>
  <c r="CF227" i="18"/>
  <c r="CE227" i="18"/>
  <c r="BT227" i="18"/>
  <c r="BS227" i="18"/>
  <c r="BR227" i="18"/>
  <c r="BQ227" i="18"/>
  <c r="BP227" i="18"/>
  <c r="BO227" i="18"/>
  <c r="BD227" i="18"/>
  <c r="BC227" i="18"/>
  <c r="BB227" i="18"/>
  <c r="BA227" i="18"/>
  <c r="AZ227" i="18"/>
  <c r="AY227" i="18"/>
  <c r="AN227" i="18"/>
  <c r="AM227" i="18"/>
  <c r="AL227" i="18"/>
  <c r="AK227" i="18"/>
  <c r="AJ227" i="18"/>
  <c r="AI227" i="18"/>
  <c r="X227" i="18"/>
  <c r="W227" i="18"/>
  <c r="V227" i="18"/>
  <c r="U227" i="18"/>
  <c r="T227" i="18"/>
  <c r="S227" i="18"/>
  <c r="EF226" i="18"/>
  <c r="EE226" i="18"/>
  <c r="ED226" i="18"/>
  <c r="EC226" i="18"/>
  <c r="EB226" i="18"/>
  <c r="EA226" i="18"/>
  <c r="DP226" i="18"/>
  <c r="DO226" i="18"/>
  <c r="DN226" i="18"/>
  <c r="DM226" i="18"/>
  <c r="DL226" i="18"/>
  <c r="DK226" i="18"/>
  <c r="CZ226" i="18"/>
  <c r="CY226" i="18"/>
  <c r="CX226" i="18"/>
  <c r="CW226" i="18"/>
  <c r="CV226" i="18"/>
  <c r="CU226" i="18"/>
  <c r="CJ226" i="18"/>
  <c r="CI226" i="18"/>
  <c r="CH226" i="18"/>
  <c r="CG226" i="18"/>
  <c r="CF226" i="18"/>
  <c r="CE226" i="18"/>
  <c r="BT226" i="18"/>
  <c r="BS226" i="18"/>
  <c r="BR226" i="18"/>
  <c r="BQ226" i="18"/>
  <c r="BP226" i="18"/>
  <c r="BO226" i="18"/>
  <c r="BD226" i="18"/>
  <c r="BC226" i="18"/>
  <c r="BB226" i="18"/>
  <c r="BA226" i="18"/>
  <c r="AZ226" i="18"/>
  <c r="AY226" i="18"/>
  <c r="AN226" i="18"/>
  <c r="AM226" i="18"/>
  <c r="AL226" i="18"/>
  <c r="AK226" i="18"/>
  <c r="AJ226" i="18"/>
  <c r="AI226" i="18"/>
  <c r="X226" i="18"/>
  <c r="W226" i="18"/>
  <c r="V226" i="18"/>
  <c r="U226" i="18"/>
  <c r="T226" i="18"/>
  <c r="S226" i="18"/>
  <c r="EF225" i="18"/>
  <c r="EE225" i="18"/>
  <c r="ED225" i="18"/>
  <c r="EC225" i="18"/>
  <c r="EB225" i="18"/>
  <c r="EA225" i="18"/>
  <c r="DP225" i="18"/>
  <c r="DO225" i="18"/>
  <c r="DN225" i="18"/>
  <c r="DM225" i="18"/>
  <c r="DL225" i="18"/>
  <c r="DK225" i="18"/>
  <c r="CZ225" i="18"/>
  <c r="CY225" i="18"/>
  <c r="CX225" i="18"/>
  <c r="CW225" i="18"/>
  <c r="CV225" i="18"/>
  <c r="CU225" i="18"/>
  <c r="CJ225" i="18"/>
  <c r="CI225" i="18"/>
  <c r="CH225" i="18"/>
  <c r="CG225" i="18"/>
  <c r="CF225" i="18"/>
  <c r="CE225" i="18"/>
  <c r="BT225" i="18"/>
  <c r="BS225" i="18"/>
  <c r="BR225" i="18"/>
  <c r="BQ225" i="18"/>
  <c r="BP225" i="18"/>
  <c r="BO225" i="18"/>
  <c r="BD225" i="18"/>
  <c r="BC225" i="18"/>
  <c r="BB225" i="18"/>
  <c r="BA225" i="18"/>
  <c r="AZ225" i="18"/>
  <c r="AY225" i="18"/>
  <c r="AN225" i="18"/>
  <c r="AM225" i="18"/>
  <c r="AL225" i="18"/>
  <c r="AK225" i="18"/>
  <c r="AJ225" i="18"/>
  <c r="AI225" i="18"/>
  <c r="X225" i="18"/>
  <c r="W225" i="18"/>
  <c r="V225" i="18"/>
  <c r="U225" i="18"/>
  <c r="T225" i="18"/>
  <c r="S225" i="18"/>
  <c r="EF224" i="18"/>
  <c r="EE224" i="18"/>
  <c r="ED224" i="18"/>
  <c r="EC224" i="18"/>
  <c r="EB224" i="18"/>
  <c r="EA224" i="18"/>
  <c r="DP224" i="18"/>
  <c r="DO224" i="18"/>
  <c r="DN224" i="18"/>
  <c r="DM224" i="18"/>
  <c r="DL224" i="18"/>
  <c r="DK224" i="18"/>
  <c r="CZ224" i="18"/>
  <c r="CY224" i="18"/>
  <c r="CX224" i="18"/>
  <c r="CW224" i="18"/>
  <c r="CV224" i="18"/>
  <c r="CU224" i="18"/>
  <c r="CJ224" i="18"/>
  <c r="CI224" i="18"/>
  <c r="CH224" i="18"/>
  <c r="CG224" i="18"/>
  <c r="CF224" i="18"/>
  <c r="CE224" i="18"/>
  <c r="BT224" i="18"/>
  <c r="BS224" i="18"/>
  <c r="BR224" i="18"/>
  <c r="BQ224" i="18"/>
  <c r="BP224" i="18"/>
  <c r="BO224" i="18"/>
  <c r="BD224" i="18"/>
  <c r="BC224" i="18"/>
  <c r="BB224" i="18"/>
  <c r="BA224" i="18"/>
  <c r="AZ224" i="18"/>
  <c r="AY224" i="18"/>
  <c r="AN224" i="18"/>
  <c r="AM224" i="18"/>
  <c r="AL224" i="18"/>
  <c r="AK224" i="18"/>
  <c r="AJ224" i="18"/>
  <c r="AI224" i="18"/>
  <c r="X224" i="18"/>
  <c r="W224" i="18"/>
  <c r="V224" i="18"/>
  <c r="U224" i="18"/>
  <c r="T224" i="18"/>
  <c r="S224" i="18"/>
  <c r="EF223" i="18"/>
  <c r="EE223" i="18"/>
  <c r="ED223" i="18"/>
  <c r="EC223" i="18"/>
  <c r="EB223" i="18"/>
  <c r="EA223" i="18"/>
  <c r="DP223" i="18"/>
  <c r="DO223" i="18"/>
  <c r="DN223" i="18"/>
  <c r="DM223" i="18"/>
  <c r="DL223" i="18"/>
  <c r="DK223" i="18"/>
  <c r="CZ223" i="18"/>
  <c r="CY223" i="18"/>
  <c r="CX223" i="18"/>
  <c r="CW223" i="18"/>
  <c r="CV223" i="18"/>
  <c r="CU223" i="18"/>
  <c r="CJ223" i="18"/>
  <c r="CI223" i="18"/>
  <c r="CH223" i="18"/>
  <c r="CG223" i="18"/>
  <c r="CF223" i="18"/>
  <c r="CE223" i="18"/>
  <c r="BT223" i="18"/>
  <c r="BS223" i="18"/>
  <c r="BR223" i="18"/>
  <c r="BQ223" i="18"/>
  <c r="BP223" i="18"/>
  <c r="BO223" i="18"/>
  <c r="BD223" i="18"/>
  <c r="BC223" i="18"/>
  <c r="BB223" i="18"/>
  <c r="BA223" i="18"/>
  <c r="AZ223" i="18"/>
  <c r="AY223" i="18"/>
  <c r="AN223" i="18"/>
  <c r="AM223" i="18"/>
  <c r="AL223" i="18"/>
  <c r="AK223" i="18"/>
  <c r="AJ223" i="18"/>
  <c r="AI223" i="18"/>
  <c r="X223" i="18"/>
  <c r="W223" i="18"/>
  <c r="V223" i="18"/>
  <c r="U223" i="18"/>
  <c r="T223" i="18"/>
  <c r="S223" i="18"/>
  <c r="EF222" i="18"/>
  <c r="EE222" i="18"/>
  <c r="ED222" i="18"/>
  <c r="EC222" i="18"/>
  <c r="EB222" i="18"/>
  <c r="EA222" i="18"/>
  <c r="DP222" i="18"/>
  <c r="DO222" i="18"/>
  <c r="DN222" i="18"/>
  <c r="DM222" i="18"/>
  <c r="DL222" i="18"/>
  <c r="DK222" i="18"/>
  <c r="CZ222" i="18"/>
  <c r="CY222" i="18"/>
  <c r="CX222" i="18"/>
  <c r="CW222" i="18"/>
  <c r="CV222" i="18"/>
  <c r="CU222" i="18"/>
  <c r="CJ222" i="18"/>
  <c r="CI222" i="18"/>
  <c r="CH222" i="18"/>
  <c r="CG222" i="18"/>
  <c r="CF222" i="18"/>
  <c r="CE222" i="18"/>
  <c r="BT222" i="18"/>
  <c r="BS222" i="18"/>
  <c r="BR222" i="18"/>
  <c r="BQ222" i="18"/>
  <c r="BP222" i="18"/>
  <c r="BO222" i="18"/>
  <c r="BD222" i="18"/>
  <c r="BC222" i="18"/>
  <c r="BB222" i="18"/>
  <c r="BA222" i="18"/>
  <c r="AZ222" i="18"/>
  <c r="AY222" i="18"/>
  <c r="AN222" i="18"/>
  <c r="AM222" i="18"/>
  <c r="AL222" i="18"/>
  <c r="AK222" i="18"/>
  <c r="AJ222" i="18"/>
  <c r="AI222" i="18"/>
  <c r="X222" i="18"/>
  <c r="W222" i="18"/>
  <c r="V222" i="18"/>
  <c r="U222" i="18"/>
  <c r="T222" i="18"/>
  <c r="S222" i="18"/>
  <c r="EF221" i="18"/>
  <c r="EE221" i="18"/>
  <c r="ED221" i="18"/>
  <c r="EC221" i="18"/>
  <c r="EB221" i="18"/>
  <c r="EA221" i="18"/>
  <c r="DP221" i="18"/>
  <c r="DO221" i="18"/>
  <c r="DN221" i="18"/>
  <c r="DM221" i="18"/>
  <c r="DL221" i="18"/>
  <c r="DK221" i="18"/>
  <c r="CZ221" i="18"/>
  <c r="CY221" i="18"/>
  <c r="CX221" i="18"/>
  <c r="CW221" i="18"/>
  <c r="CV221" i="18"/>
  <c r="CU221" i="18"/>
  <c r="CJ221" i="18"/>
  <c r="CI221" i="18"/>
  <c r="CH221" i="18"/>
  <c r="CG221" i="18"/>
  <c r="CF221" i="18"/>
  <c r="CE221" i="18"/>
  <c r="BT221" i="18"/>
  <c r="BS221" i="18"/>
  <c r="BR221" i="18"/>
  <c r="BQ221" i="18"/>
  <c r="BP221" i="18"/>
  <c r="BO221" i="18"/>
  <c r="BD221" i="18"/>
  <c r="BC221" i="18"/>
  <c r="BB221" i="18"/>
  <c r="BA221" i="18"/>
  <c r="AZ221" i="18"/>
  <c r="AY221" i="18"/>
  <c r="AN221" i="18"/>
  <c r="AM221" i="18"/>
  <c r="AL221" i="18"/>
  <c r="AK221" i="18"/>
  <c r="AJ221" i="18"/>
  <c r="AI221" i="18"/>
  <c r="X221" i="18"/>
  <c r="W221" i="18"/>
  <c r="V221" i="18"/>
  <c r="U221" i="18"/>
  <c r="T221" i="18"/>
  <c r="S221" i="18"/>
  <c r="EF220" i="18"/>
  <c r="EE220" i="18"/>
  <c r="ED220" i="18"/>
  <c r="EC220" i="18"/>
  <c r="EB220" i="18"/>
  <c r="EA220" i="18"/>
  <c r="DP220" i="18"/>
  <c r="DO220" i="18"/>
  <c r="DN220" i="18"/>
  <c r="DM220" i="18"/>
  <c r="DL220" i="18"/>
  <c r="DK220" i="18"/>
  <c r="CZ220" i="18"/>
  <c r="CY220" i="18"/>
  <c r="CX220" i="18"/>
  <c r="CW220" i="18"/>
  <c r="CV220" i="18"/>
  <c r="CU220" i="18"/>
  <c r="CJ220" i="18"/>
  <c r="CI220" i="18"/>
  <c r="CH220" i="18"/>
  <c r="CG220" i="18"/>
  <c r="CF220" i="18"/>
  <c r="CE220" i="18"/>
  <c r="BT220" i="18"/>
  <c r="BS220" i="18"/>
  <c r="BR220" i="18"/>
  <c r="BQ220" i="18"/>
  <c r="BP220" i="18"/>
  <c r="BO220" i="18"/>
  <c r="BD220" i="18"/>
  <c r="BC220" i="18"/>
  <c r="BB220" i="18"/>
  <c r="BA220" i="18"/>
  <c r="AZ220" i="18"/>
  <c r="AY220" i="18"/>
  <c r="AN220" i="18"/>
  <c r="AM220" i="18"/>
  <c r="AL220" i="18"/>
  <c r="AK220" i="18"/>
  <c r="AJ220" i="18"/>
  <c r="AI220" i="18"/>
  <c r="X220" i="18"/>
  <c r="W220" i="18"/>
  <c r="V220" i="18"/>
  <c r="U220" i="18"/>
  <c r="T220" i="18"/>
  <c r="S220" i="18"/>
  <c r="EF219" i="18"/>
  <c r="EE219" i="18"/>
  <c r="ED219" i="18"/>
  <c r="EC219" i="18"/>
  <c r="EB219" i="18"/>
  <c r="EA219" i="18"/>
  <c r="DP219" i="18"/>
  <c r="DO219" i="18"/>
  <c r="DN219" i="18"/>
  <c r="DM219" i="18"/>
  <c r="DL219" i="18"/>
  <c r="DK219" i="18"/>
  <c r="CZ219" i="18"/>
  <c r="CY219" i="18"/>
  <c r="CX219" i="18"/>
  <c r="CW219" i="18"/>
  <c r="CV219" i="18"/>
  <c r="CU219" i="18"/>
  <c r="CJ219" i="18"/>
  <c r="CI219" i="18"/>
  <c r="CH219" i="18"/>
  <c r="CG219" i="18"/>
  <c r="CF219" i="18"/>
  <c r="CE219" i="18"/>
  <c r="BT219" i="18"/>
  <c r="BS219" i="18"/>
  <c r="BR219" i="18"/>
  <c r="BQ219" i="18"/>
  <c r="BP219" i="18"/>
  <c r="BO219" i="18"/>
  <c r="BD219" i="18"/>
  <c r="BC219" i="18"/>
  <c r="BB219" i="18"/>
  <c r="BA219" i="18"/>
  <c r="AZ219" i="18"/>
  <c r="AY219" i="18"/>
  <c r="AN219" i="18"/>
  <c r="AM219" i="18"/>
  <c r="AL219" i="18"/>
  <c r="AK219" i="18"/>
  <c r="AJ219" i="18"/>
  <c r="AI219" i="18"/>
  <c r="X219" i="18"/>
  <c r="W219" i="18"/>
  <c r="V219" i="18"/>
  <c r="U219" i="18"/>
  <c r="T219" i="18"/>
  <c r="S219" i="18"/>
  <c r="EF218" i="18"/>
  <c r="EE218" i="18"/>
  <c r="ED218" i="18"/>
  <c r="EC218" i="18"/>
  <c r="EB218" i="18"/>
  <c r="EA218" i="18"/>
  <c r="DP218" i="18"/>
  <c r="DO218" i="18"/>
  <c r="DN218" i="18"/>
  <c r="DM218" i="18"/>
  <c r="DL218" i="18"/>
  <c r="DK218" i="18"/>
  <c r="CZ218" i="18"/>
  <c r="CY218" i="18"/>
  <c r="CX218" i="18"/>
  <c r="CW218" i="18"/>
  <c r="CV218" i="18"/>
  <c r="CU218" i="18"/>
  <c r="CJ218" i="18"/>
  <c r="CI218" i="18"/>
  <c r="CH218" i="18"/>
  <c r="CG218" i="18"/>
  <c r="CF218" i="18"/>
  <c r="CE218" i="18"/>
  <c r="BT218" i="18"/>
  <c r="BS218" i="18"/>
  <c r="BR218" i="18"/>
  <c r="BQ218" i="18"/>
  <c r="BP218" i="18"/>
  <c r="BO218" i="18"/>
  <c r="BD218" i="18"/>
  <c r="BC218" i="18"/>
  <c r="BB218" i="18"/>
  <c r="BA218" i="18"/>
  <c r="AZ218" i="18"/>
  <c r="AY218" i="18"/>
  <c r="AN218" i="18"/>
  <c r="AM218" i="18"/>
  <c r="AL218" i="18"/>
  <c r="AK218" i="18"/>
  <c r="AJ218" i="18"/>
  <c r="AI218" i="18"/>
  <c r="X218" i="18"/>
  <c r="W218" i="18"/>
  <c r="V218" i="18"/>
  <c r="U218" i="18"/>
  <c r="T218" i="18"/>
  <c r="S218" i="18"/>
  <c r="EF217" i="18"/>
  <c r="EE217" i="18"/>
  <c r="ED217" i="18"/>
  <c r="EC217" i="18"/>
  <c r="EB217" i="18"/>
  <c r="EA217" i="18"/>
  <c r="DP217" i="18"/>
  <c r="DO217" i="18"/>
  <c r="DN217" i="18"/>
  <c r="DM217" i="18"/>
  <c r="DL217" i="18"/>
  <c r="DK217" i="18"/>
  <c r="CZ217" i="18"/>
  <c r="CY217" i="18"/>
  <c r="CX217" i="18"/>
  <c r="CW217" i="18"/>
  <c r="CV217" i="18"/>
  <c r="CU217" i="18"/>
  <c r="CJ217" i="18"/>
  <c r="CI217" i="18"/>
  <c r="CH217" i="18"/>
  <c r="CG217" i="18"/>
  <c r="CF217" i="18"/>
  <c r="CE217" i="18"/>
  <c r="BT217" i="18"/>
  <c r="BS217" i="18"/>
  <c r="BR217" i="18"/>
  <c r="BQ217" i="18"/>
  <c r="BP217" i="18"/>
  <c r="BO217" i="18"/>
  <c r="BD217" i="18"/>
  <c r="BC217" i="18"/>
  <c r="BB217" i="18"/>
  <c r="BA217" i="18"/>
  <c r="AZ217" i="18"/>
  <c r="AY217" i="18"/>
  <c r="AN217" i="18"/>
  <c r="AM217" i="18"/>
  <c r="AL217" i="18"/>
  <c r="AK217" i="18"/>
  <c r="AJ217" i="18"/>
  <c r="AI217" i="18"/>
  <c r="X217" i="18"/>
  <c r="W217" i="18"/>
  <c r="V217" i="18"/>
  <c r="U217" i="18"/>
  <c r="T217" i="18"/>
  <c r="S217" i="18"/>
  <c r="EF216" i="18"/>
  <c r="EE216" i="18"/>
  <c r="ED216" i="18"/>
  <c r="EC216" i="18"/>
  <c r="EB216" i="18"/>
  <c r="EA216" i="18"/>
  <c r="DP216" i="18"/>
  <c r="DO216" i="18"/>
  <c r="DN216" i="18"/>
  <c r="DM216" i="18"/>
  <c r="DL216" i="18"/>
  <c r="DK216" i="18"/>
  <c r="CZ216" i="18"/>
  <c r="CY216" i="18"/>
  <c r="CX216" i="18"/>
  <c r="CW216" i="18"/>
  <c r="CV216" i="18"/>
  <c r="CU216" i="18"/>
  <c r="CJ216" i="18"/>
  <c r="CI216" i="18"/>
  <c r="CH216" i="18"/>
  <c r="CG216" i="18"/>
  <c r="CF216" i="18"/>
  <c r="CE216" i="18"/>
  <c r="BT216" i="18"/>
  <c r="BS216" i="18"/>
  <c r="BR216" i="18"/>
  <c r="BQ216" i="18"/>
  <c r="BP216" i="18"/>
  <c r="BO216" i="18"/>
  <c r="BD216" i="18"/>
  <c r="BC216" i="18"/>
  <c r="BB216" i="18"/>
  <c r="BA216" i="18"/>
  <c r="AZ216" i="18"/>
  <c r="AY216" i="18"/>
  <c r="AN216" i="18"/>
  <c r="AM216" i="18"/>
  <c r="AL216" i="18"/>
  <c r="AK216" i="18"/>
  <c r="AJ216" i="18"/>
  <c r="AI216" i="18"/>
  <c r="X216" i="18"/>
  <c r="W216" i="18"/>
  <c r="V216" i="18"/>
  <c r="U216" i="18"/>
  <c r="T216" i="18"/>
  <c r="S216" i="18"/>
  <c r="EF215" i="18"/>
  <c r="EE215" i="18"/>
  <c r="ED215" i="18"/>
  <c r="EC215" i="18"/>
  <c r="EB215" i="18"/>
  <c r="EA215" i="18"/>
  <c r="DP215" i="18"/>
  <c r="DO215" i="18"/>
  <c r="DN215" i="18"/>
  <c r="DM215" i="18"/>
  <c r="DL215" i="18"/>
  <c r="DK215" i="18"/>
  <c r="CZ215" i="18"/>
  <c r="CY215" i="18"/>
  <c r="CX215" i="18"/>
  <c r="CW215" i="18"/>
  <c r="CV215" i="18"/>
  <c r="CU215" i="18"/>
  <c r="CJ215" i="18"/>
  <c r="CI215" i="18"/>
  <c r="CH215" i="18"/>
  <c r="CG215" i="18"/>
  <c r="CF215" i="18"/>
  <c r="CE215" i="18"/>
  <c r="BT215" i="18"/>
  <c r="BS215" i="18"/>
  <c r="BR215" i="18"/>
  <c r="BQ215" i="18"/>
  <c r="BP215" i="18"/>
  <c r="BO215" i="18"/>
  <c r="BD215" i="18"/>
  <c r="BC215" i="18"/>
  <c r="BB215" i="18"/>
  <c r="BA215" i="18"/>
  <c r="AZ215" i="18"/>
  <c r="AY215" i="18"/>
  <c r="AN215" i="18"/>
  <c r="AM215" i="18"/>
  <c r="AL215" i="18"/>
  <c r="AK215" i="18"/>
  <c r="AJ215" i="18"/>
  <c r="AI215" i="18"/>
  <c r="X215" i="18"/>
  <c r="W215" i="18"/>
  <c r="V215" i="18"/>
  <c r="U215" i="18"/>
  <c r="T215" i="18"/>
  <c r="S215" i="18"/>
  <c r="EF214" i="18"/>
  <c r="EE214" i="18"/>
  <c r="ED214" i="18"/>
  <c r="EC214" i="18"/>
  <c r="EB214" i="18"/>
  <c r="EA214" i="18"/>
  <c r="DP214" i="18"/>
  <c r="DO214" i="18"/>
  <c r="DN214" i="18"/>
  <c r="DM214" i="18"/>
  <c r="DL214" i="18"/>
  <c r="DK214" i="18"/>
  <c r="CZ214" i="18"/>
  <c r="CY214" i="18"/>
  <c r="CX214" i="18"/>
  <c r="CW214" i="18"/>
  <c r="CV214" i="18"/>
  <c r="CU214" i="18"/>
  <c r="CJ214" i="18"/>
  <c r="CI214" i="18"/>
  <c r="CH214" i="18"/>
  <c r="CG214" i="18"/>
  <c r="CF214" i="18"/>
  <c r="CE214" i="18"/>
  <c r="BT214" i="18"/>
  <c r="BS214" i="18"/>
  <c r="BR214" i="18"/>
  <c r="BQ214" i="18"/>
  <c r="BP214" i="18"/>
  <c r="BO214" i="18"/>
  <c r="BD214" i="18"/>
  <c r="BC214" i="18"/>
  <c r="BB214" i="18"/>
  <c r="BA214" i="18"/>
  <c r="AZ214" i="18"/>
  <c r="AY214" i="18"/>
  <c r="AN214" i="18"/>
  <c r="AM214" i="18"/>
  <c r="AL214" i="18"/>
  <c r="AK214" i="18"/>
  <c r="AJ214" i="18"/>
  <c r="AI214" i="18"/>
  <c r="X214" i="18"/>
  <c r="W214" i="18"/>
  <c r="V214" i="18"/>
  <c r="U214" i="18"/>
  <c r="T214" i="18"/>
  <c r="S214" i="18"/>
  <c r="EF213" i="18"/>
  <c r="EE213" i="18"/>
  <c r="ED213" i="18"/>
  <c r="EC213" i="18"/>
  <c r="EB213" i="18"/>
  <c r="EA213" i="18"/>
  <c r="DP213" i="18"/>
  <c r="DO213" i="18"/>
  <c r="DN213" i="18"/>
  <c r="DM213" i="18"/>
  <c r="DL213" i="18"/>
  <c r="DK213" i="18"/>
  <c r="CZ213" i="18"/>
  <c r="CY213" i="18"/>
  <c r="CX213" i="18"/>
  <c r="CW213" i="18"/>
  <c r="CV213" i="18"/>
  <c r="CU213" i="18"/>
  <c r="CJ213" i="18"/>
  <c r="CI213" i="18"/>
  <c r="CH213" i="18"/>
  <c r="CG213" i="18"/>
  <c r="CF213" i="18"/>
  <c r="CE213" i="18"/>
  <c r="BT213" i="18"/>
  <c r="BS213" i="18"/>
  <c r="BR213" i="18"/>
  <c r="BQ213" i="18"/>
  <c r="BP213" i="18"/>
  <c r="BO213" i="18"/>
  <c r="BD213" i="18"/>
  <c r="BC213" i="18"/>
  <c r="BB213" i="18"/>
  <c r="BA213" i="18"/>
  <c r="AZ213" i="18"/>
  <c r="AY213" i="18"/>
  <c r="AN213" i="18"/>
  <c r="AM213" i="18"/>
  <c r="AL213" i="18"/>
  <c r="AK213" i="18"/>
  <c r="AJ213" i="18"/>
  <c r="AI213" i="18"/>
  <c r="X213" i="18"/>
  <c r="W213" i="18"/>
  <c r="V213" i="18"/>
  <c r="U213" i="18"/>
  <c r="T213" i="18"/>
  <c r="S213" i="18"/>
  <c r="EF212" i="18"/>
  <c r="EE212" i="18"/>
  <c r="ED212" i="18"/>
  <c r="EC212" i="18"/>
  <c r="EB212" i="18"/>
  <c r="EA212" i="18"/>
  <c r="DP212" i="18"/>
  <c r="DO212" i="18"/>
  <c r="DN212" i="18"/>
  <c r="DM212" i="18"/>
  <c r="DL212" i="18"/>
  <c r="DK212" i="18"/>
  <c r="CZ212" i="18"/>
  <c r="CY212" i="18"/>
  <c r="CX212" i="18"/>
  <c r="CW212" i="18"/>
  <c r="CV212" i="18"/>
  <c r="CU212" i="18"/>
  <c r="CJ212" i="18"/>
  <c r="CI212" i="18"/>
  <c r="CH212" i="18"/>
  <c r="CG212" i="18"/>
  <c r="CF212" i="18"/>
  <c r="CE212" i="18"/>
  <c r="BT212" i="18"/>
  <c r="BS212" i="18"/>
  <c r="BR212" i="18"/>
  <c r="BQ212" i="18"/>
  <c r="BP212" i="18"/>
  <c r="BO212" i="18"/>
  <c r="BD212" i="18"/>
  <c r="BC212" i="18"/>
  <c r="BB212" i="18"/>
  <c r="BA212" i="18"/>
  <c r="AZ212" i="18"/>
  <c r="AY212" i="18"/>
  <c r="AN212" i="18"/>
  <c r="AM212" i="18"/>
  <c r="AL212" i="18"/>
  <c r="AK212" i="18"/>
  <c r="AJ212" i="18"/>
  <c r="AI212" i="18"/>
  <c r="X212" i="18"/>
  <c r="W212" i="18"/>
  <c r="V212" i="18"/>
  <c r="U212" i="18"/>
  <c r="T212" i="18"/>
  <c r="S212" i="18"/>
  <c r="EF211" i="18"/>
  <c r="EE211" i="18"/>
  <c r="ED211" i="18"/>
  <c r="EC211" i="18"/>
  <c r="EB211" i="18"/>
  <c r="EA211" i="18"/>
  <c r="DP211" i="18"/>
  <c r="DO211" i="18"/>
  <c r="DN211" i="18"/>
  <c r="DM211" i="18"/>
  <c r="DL211" i="18"/>
  <c r="DK211" i="18"/>
  <c r="CZ211" i="18"/>
  <c r="CY211" i="18"/>
  <c r="CX211" i="18"/>
  <c r="CW211" i="18"/>
  <c r="CV211" i="18"/>
  <c r="CU211" i="18"/>
  <c r="CJ211" i="18"/>
  <c r="CI211" i="18"/>
  <c r="CH211" i="18"/>
  <c r="CG211" i="18"/>
  <c r="CF211" i="18"/>
  <c r="CE211" i="18"/>
  <c r="BT211" i="18"/>
  <c r="BS211" i="18"/>
  <c r="BR211" i="18"/>
  <c r="BQ211" i="18"/>
  <c r="BP211" i="18"/>
  <c r="BO211" i="18"/>
  <c r="BD211" i="18"/>
  <c r="BC211" i="18"/>
  <c r="BB211" i="18"/>
  <c r="BA211" i="18"/>
  <c r="AZ211" i="18"/>
  <c r="AY211" i="18"/>
  <c r="AN211" i="18"/>
  <c r="AM211" i="18"/>
  <c r="AL211" i="18"/>
  <c r="AK211" i="18"/>
  <c r="AJ211" i="18"/>
  <c r="AI211" i="18"/>
  <c r="X211" i="18"/>
  <c r="W211" i="18"/>
  <c r="V211" i="18"/>
  <c r="U211" i="18"/>
  <c r="T211" i="18"/>
  <c r="S211" i="18"/>
  <c r="EF210" i="18"/>
  <c r="EE210" i="18"/>
  <c r="ED210" i="18"/>
  <c r="EC210" i="18"/>
  <c r="EB210" i="18"/>
  <c r="EA210" i="18"/>
  <c r="DP210" i="18"/>
  <c r="DO210" i="18"/>
  <c r="DN210" i="18"/>
  <c r="DM210" i="18"/>
  <c r="DL210" i="18"/>
  <c r="DK210" i="18"/>
  <c r="CZ210" i="18"/>
  <c r="CY210" i="18"/>
  <c r="CX210" i="18"/>
  <c r="CW210" i="18"/>
  <c r="CV210" i="18"/>
  <c r="CU210" i="18"/>
  <c r="CJ210" i="18"/>
  <c r="CI210" i="18"/>
  <c r="CH210" i="18"/>
  <c r="CG210" i="18"/>
  <c r="CF210" i="18"/>
  <c r="CE210" i="18"/>
  <c r="BT210" i="18"/>
  <c r="BS210" i="18"/>
  <c r="BR210" i="18"/>
  <c r="BQ210" i="18"/>
  <c r="BP210" i="18"/>
  <c r="BO210" i="18"/>
  <c r="BD210" i="18"/>
  <c r="BC210" i="18"/>
  <c r="BB210" i="18"/>
  <c r="BA210" i="18"/>
  <c r="AZ210" i="18"/>
  <c r="AY210" i="18"/>
  <c r="AN210" i="18"/>
  <c r="AM210" i="18"/>
  <c r="AL210" i="18"/>
  <c r="AK210" i="18"/>
  <c r="AJ210" i="18"/>
  <c r="AI210" i="18"/>
  <c r="X210" i="18"/>
  <c r="W210" i="18"/>
  <c r="V210" i="18"/>
  <c r="U210" i="18"/>
  <c r="T210" i="18"/>
  <c r="S210" i="18"/>
  <c r="EF209" i="18"/>
  <c r="EE209" i="18"/>
  <c r="ED209" i="18"/>
  <c r="EC209" i="18"/>
  <c r="EB209" i="18"/>
  <c r="EA209" i="18"/>
  <c r="DP209" i="18"/>
  <c r="DO209" i="18"/>
  <c r="DN209" i="18"/>
  <c r="DM209" i="18"/>
  <c r="DL209" i="18"/>
  <c r="DK209" i="18"/>
  <c r="CZ209" i="18"/>
  <c r="CY209" i="18"/>
  <c r="CX209" i="18"/>
  <c r="CW209" i="18"/>
  <c r="CV209" i="18"/>
  <c r="CU209" i="18"/>
  <c r="CJ209" i="18"/>
  <c r="CI209" i="18"/>
  <c r="CH209" i="18"/>
  <c r="CG209" i="18"/>
  <c r="CF209" i="18"/>
  <c r="CE209" i="18"/>
  <c r="BT209" i="18"/>
  <c r="BS209" i="18"/>
  <c r="BR209" i="18"/>
  <c r="BQ209" i="18"/>
  <c r="BP209" i="18"/>
  <c r="BO209" i="18"/>
  <c r="BD209" i="18"/>
  <c r="BC209" i="18"/>
  <c r="BB209" i="18"/>
  <c r="BA209" i="18"/>
  <c r="AZ209" i="18"/>
  <c r="AY209" i="18"/>
  <c r="AN209" i="18"/>
  <c r="AM209" i="18"/>
  <c r="AL209" i="18"/>
  <c r="AK209" i="18"/>
  <c r="AJ209" i="18"/>
  <c r="AI209" i="18"/>
  <c r="X209" i="18"/>
  <c r="W209" i="18"/>
  <c r="V209" i="18"/>
  <c r="U209" i="18"/>
  <c r="T209" i="18"/>
  <c r="S209" i="18"/>
  <c r="EF208" i="18"/>
  <c r="EE208" i="18"/>
  <c r="ED208" i="18"/>
  <c r="EC208" i="18"/>
  <c r="EB208" i="18"/>
  <c r="EA208" i="18"/>
  <c r="DP208" i="18"/>
  <c r="DO208" i="18"/>
  <c r="DN208" i="18"/>
  <c r="DM208" i="18"/>
  <c r="DL208" i="18"/>
  <c r="DK208" i="18"/>
  <c r="CZ208" i="18"/>
  <c r="CY208" i="18"/>
  <c r="CX208" i="18"/>
  <c r="CW208" i="18"/>
  <c r="CV208" i="18"/>
  <c r="CU208" i="18"/>
  <c r="CJ208" i="18"/>
  <c r="CI208" i="18"/>
  <c r="CH208" i="18"/>
  <c r="CG208" i="18"/>
  <c r="CF208" i="18"/>
  <c r="CE208" i="18"/>
  <c r="BT208" i="18"/>
  <c r="BS208" i="18"/>
  <c r="BR208" i="18"/>
  <c r="BQ208" i="18"/>
  <c r="BP208" i="18"/>
  <c r="BO208" i="18"/>
  <c r="BD208" i="18"/>
  <c r="BC208" i="18"/>
  <c r="BB208" i="18"/>
  <c r="BA208" i="18"/>
  <c r="AZ208" i="18"/>
  <c r="AY208" i="18"/>
  <c r="AN208" i="18"/>
  <c r="AM208" i="18"/>
  <c r="AL208" i="18"/>
  <c r="AK208" i="18"/>
  <c r="AJ208" i="18"/>
  <c r="AI208" i="18"/>
  <c r="X208" i="18"/>
  <c r="W208" i="18"/>
  <c r="V208" i="18"/>
  <c r="U208" i="18"/>
  <c r="T208" i="18"/>
  <c r="S208" i="18"/>
  <c r="EF207" i="18"/>
  <c r="EE207" i="18"/>
  <c r="ED207" i="18"/>
  <c r="EC207" i="18"/>
  <c r="EB207" i="18"/>
  <c r="EA207" i="18"/>
  <c r="DP207" i="18"/>
  <c r="DO207" i="18"/>
  <c r="DN207" i="18"/>
  <c r="DM207" i="18"/>
  <c r="DL207" i="18"/>
  <c r="DK207" i="18"/>
  <c r="CZ207" i="18"/>
  <c r="CY207" i="18"/>
  <c r="CX207" i="18"/>
  <c r="CW207" i="18"/>
  <c r="CV207" i="18"/>
  <c r="CU207" i="18"/>
  <c r="CJ207" i="18"/>
  <c r="CI207" i="18"/>
  <c r="CH207" i="18"/>
  <c r="CG207" i="18"/>
  <c r="CF207" i="18"/>
  <c r="CE207" i="18"/>
  <c r="BT207" i="18"/>
  <c r="BS207" i="18"/>
  <c r="BR207" i="18"/>
  <c r="BQ207" i="18"/>
  <c r="BP207" i="18"/>
  <c r="BO207" i="18"/>
  <c r="BD207" i="18"/>
  <c r="BC207" i="18"/>
  <c r="BB207" i="18"/>
  <c r="BA207" i="18"/>
  <c r="AZ207" i="18"/>
  <c r="AY207" i="18"/>
  <c r="AN207" i="18"/>
  <c r="AM207" i="18"/>
  <c r="AL207" i="18"/>
  <c r="AK207" i="18"/>
  <c r="AJ207" i="18"/>
  <c r="AI207" i="18"/>
  <c r="X207" i="18"/>
  <c r="W207" i="18"/>
  <c r="V207" i="18"/>
  <c r="U207" i="18"/>
  <c r="T207" i="18"/>
  <c r="S207" i="18"/>
  <c r="EF206" i="18"/>
  <c r="EE206" i="18"/>
  <c r="ED206" i="18"/>
  <c r="EC206" i="18"/>
  <c r="EB206" i="18"/>
  <c r="EA206" i="18"/>
  <c r="DP206" i="18"/>
  <c r="DO206" i="18"/>
  <c r="DN206" i="18"/>
  <c r="DM206" i="18"/>
  <c r="DL206" i="18"/>
  <c r="DK206" i="18"/>
  <c r="CZ206" i="18"/>
  <c r="CY206" i="18"/>
  <c r="CX206" i="18"/>
  <c r="CW206" i="18"/>
  <c r="CV206" i="18"/>
  <c r="CU206" i="18"/>
  <c r="CJ206" i="18"/>
  <c r="CI206" i="18"/>
  <c r="CH206" i="18"/>
  <c r="CG206" i="18"/>
  <c r="CF206" i="18"/>
  <c r="CE206" i="18"/>
  <c r="BT206" i="18"/>
  <c r="BS206" i="18"/>
  <c r="BR206" i="18"/>
  <c r="BQ206" i="18"/>
  <c r="BP206" i="18"/>
  <c r="BO206" i="18"/>
  <c r="BD206" i="18"/>
  <c r="BC206" i="18"/>
  <c r="BB206" i="18"/>
  <c r="BA206" i="18"/>
  <c r="AZ206" i="18"/>
  <c r="AY206" i="18"/>
  <c r="AN206" i="18"/>
  <c r="AM206" i="18"/>
  <c r="AL206" i="18"/>
  <c r="AK206" i="18"/>
  <c r="AJ206" i="18"/>
  <c r="AI206" i="18"/>
  <c r="X206" i="18"/>
  <c r="W206" i="18"/>
  <c r="V206" i="18"/>
  <c r="U206" i="18"/>
  <c r="T206" i="18"/>
  <c r="S206" i="18"/>
  <c r="EF205" i="18"/>
  <c r="EE205" i="18"/>
  <c r="ED205" i="18"/>
  <c r="EC205" i="18"/>
  <c r="EB205" i="18"/>
  <c r="EA205" i="18"/>
  <c r="DP205" i="18"/>
  <c r="DO205" i="18"/>
  <c r="DN205" i="18"/>
  <c r="DM205" i="18"/>
  <c r="DL205" i="18"/>
  <c r="DK205" i="18"/>
  <c r="CZ205" i="18"/>
  <c r="CY205" i="18"/>
  <c r="CX205" i="18"/>
  <c r="CW205" i="18"/>
  <c r="CV205" i="18"/>
  <c r="CU205" i="18"/>
  <c r="CJ205" i="18"/>
  <c r="CI205" i="18"/>
  <c r="CH205" i="18"/>
  <c r="CG205" i="18"/>
  <c r="CF205" i="18"/>
  <c r="CE205" i="18"/>
  <c r="BT205" i="18"/>
  <c r="BS205" i="18"/>
  <c r="BR205" i="18"/>
  <c r="BQ205" i="18"/>
  <c r="BP205" i="18"/>
  <c r="BO205" i="18"/>
  <c r="BD205" i="18"/>
  <c r="BC205" i="18"/>
  <c r="BB205" i="18"/>
  <c r="BA205" i="18"/>
  <c r="AZ205" i="18"/>
  <c r="AY205" i="18"/>
  <c r="AN205" i="18"/>
  <c r="AM205" i="18"/>
  <c r="AL205" i="18"/>
  <c r="AK205" i="18"/>
  <c r="AJ205" i="18"/>
  <c r="AI205" i="18"/>
  <c r="X205" i="18"/>
  <c r="W205" i="18"/>
  <c r="V205" i="18"/>
  <c r="U205" i="18"/>
  <c r="T205" i="18"/>
  <c r="S205" i="18"/>
  <c r="EF204" i="18"/>
  <c r="EE204" i="18"/>
  <c r="ED204" i="18"/>
  <c r="EC204" i="18"/>
  <c r="EB204" i="18"/>
  <c r="EA204" i="18"/>
  <c r="DP204" i="18"/>
  <c r="DO204" i="18"/>
  <c r="DN204" i="18"/>
  <c r="DM204" i="18"/>
  <c r="DL204" i="18"/>
  <c r="DK204" i="18"/>
  <c r="CZ204" i="18"/>
  <c r="CY204" i="18"/>
  <c r="CX204" i="18"/>
  <c r="CW204" i="18"/>
  <c r="CV204" i="18"/>
  <c r="CU204" i="18"/>
  <c r="CJ204" i="18"/>
  <c r="CI204" i="18"/>
  <c r="CH204" i="18"/>
  <c r="CG204" i="18"/>
  <c r="CF204" i="18"/>
  <c r="CE204" i="18"/>
  <c r="BT204" i="18"/>
  <c r="BS204" i="18"/>
  <c r="BR204" i="18"/>
  <c r="BQ204" i="18"/>
  <c r="BP204" i="18"/>
  <c r="BO204" i="18"/>
  <c r="BD204" i="18"/>
  <c r="BC204" i="18"/>
  <c r="BB204" i="18"/>
  <c r="BA204" i="18"/>
  <c r="AZ204" i="18"/>
  <c r="AY204" i="18"/>
  <c r="AN204" i="18"/>
  <c r="AM204" i="18"/>
  <c r="AL204" i="18"/>
  <c r="AK204" i="18"/>
  <c r="AJ204" i="18"/>
  <c r="AI204" i="18"/>
  <c r="X204" i="18"/>
  <c r="W204" i="18"/>
  <c r="V204" i="18"/>
  <c r="U204" i="18"/>
  <c r="T204" i="18"/>
  <c r="S204" i="18"/>
  <c r="EF203" i="18"/>
  <c r="EE203" i="18"/>
  <c r="ED203" i="18"/>
  <c r="EC203" i="18"/>
  <c r="EB203" i="18"/>
  <c r="EA203" i="18"/>
  <c r="DP203" i="18"/>
  <c r="DO203" i="18"/>
  <c r="DN203" i="18"/>
  <c r="DM203" i="18"/>
  <c r="DL203" i="18"/>
  <c r="DK203" i="18"/>
  <c r="CZ203" i="18"/>
  <c r="CY203" i="18"/>
  <c r="CX203" i="18"/>
  <c r="CW203" i="18"/>
  <c r="CV203" i="18"/>
  <c r="CU203" i="18"/>
  <c r="CJ203" i="18"/>
  <c r="CI203" i="18"/>
  <c r="CH203" i="18"/>
  <c r="CG203" i="18"/>
  <c r="CF203" i="18"/>
  <c r="CE203" i="18"/>
  <c r="BT203" i="18"/>
  <c r="BS203" i="18"/>
  <c r="BR203" i="18"/>
  <c r="BQ203" i="18"/>
  <c r="BP203" i="18"/>
  <c r="BO203" i="18"/>
  <c r="BD203" i="18"/>
  <c r="BC203" i="18"/>
  <c r="BB203" i="18"/>
  <c r="BA203" i="18"/>
  <c r="AZ203" i="18"/>
  <c r="AY203" i="18"/>
  <c r="AN203" i="18"/>
  <c r="AM203" i="18"/>
  <c r="AL203" i="18"/>
  <c r="AK203" i="18"/>
  <c r="AJ203" i="18"/>
  <c r="AI203" i="18"/>
  <c r="X203" i="18"/>
  <c r="W203" i="18"/>
  <c r="V203" i="18"/>
  <c r="U203" i="18"/>
  <c r="T203" i="18"/>
  <c r="S203" i="18"/>
  <c r="EF202" i="18"/>
  <c r="EE202" i="18"/>
  <c r="ED202" i="18"/>
  <c r="EC202" i="18"/>
  <c r="EB202" i="18"/>
  <c r="EA202" i="18"/>
  <c r="DP202" i="18"/>
  <c r="DO202" i="18"/>
  <c r="DN202" i="18"/>
  <c r="DM202" i="18"/>
  <c r="DL202" i="18"/>
  <c r="DK202" i="18"/>
  <c r="CZ202" i="18"/>
  <c r="CY202" i="18"/>
  <c r="CX202" i="18"/>
  <c r="CW202" i="18"/>
  <c r="CV202" i="18"/>
  <c r="CU202" i="18"/>
  <c r="CJ202" i="18"/>
  <c r="CI202" i="18"/>
  <c r="CH202" i="18"/>
  <c r="CG202" i="18"/>
  <c r="CF202" i="18"/>
  <c r="CE202" i="18"/>
  <c r="BT202" i="18"/>
  <c r="BS202" i="18"/>
  <c r="BR202" i="18"/>
  <c r="BQ202" i="18"/>
  <c r="BP202" i="18"/>
  <c r="BO202" i="18"/>
  <c r="BD202" i="18"/>
  <c r="BC202" i="18"/>
  <c r="BB202" i="18"/>
  <c r="BA202" i="18"/>
  <c r="AZ202" i="18"/>
  <c r="AY202" i="18"/>
  <c r="AN202" i="18"/>
  <c r="AM202" i="18"/>
  <c r="AL202" i="18"/>
  <c r="AK202" i="18"/>
  <c r="AJ202" i="18"/>
  <c r="AI202" i="18"/>
  <c r="X202" i="18"/>
  <c r="W202" i="18"/>
  <c r="V202" i="18"/>
  <c r="U202" i="18"/>
  <c r="T202" i="18"/>
  <c r="S202" i="18"/>
  <c r="EF201" i="18"/>
  <c r="EE201" i="18"/>
  <c r="ED201" i="18"/>
  <c r="EC201" i="18"/>
  <c r="EB201" i="18"/>
  <c r="EA201" i="18"/>
  <c r="DP201" i="18"/>
  <c r="DO201" i="18"/>
  <c r="DN201" i="18"/>
  <c r="DM201" i="18"/>
  <c r="DL201" i="18"/>
  <c r="DK201" i="18"/>
  <c r="CZ201" i="18"/>
  <c r="CY201" i="18"/>
  <c r="CX201" i="18"/>
  <c r="CW201" i="18"/>
  <c r="CV201" i="18"/>
  <c r="CU201" i="18"/>
  <c r="CJ201" i="18"/>
  <c r="CI201" i="18"/>
  <c r="CH201" i="18"/>
  <c r="CG201" i="18"/>
  <c r="CF201" i="18"/>
  <c r="CE201" i="18"/>
  <c r="BT201" i="18"/>
  <c r="BS201" i="18"/>
  <c r="BR201" i="18"/>
  <c r="BQ201" i="18"/>
  <c r="BP201" i="18"/>
  <c r="BO201" i="18"/>
  <c r="BD201" i="18"/>
  <c r="BC201" i="18"/>
  <c r="BB201" i="18"/>
  <c r="BA201" i="18"/>
  <c r="AZ201" i="18"/>
  <c r="AY201" i="18"/>
  <c r="AN201" i="18"/>
  <c r="AM201" i="18"/>
  <c r="AL201" i="18"/>
  <c r="AK201" i="18"/>
  <c r="AJ201" i="18"/>
  <c r="AI201" i="18"/>
  <c r="X201" i="18"/>
  <c r="W201" i="18"/>
  <c r="V201" i="18"/>
  <c r="U201" i="18"/>
  <c r="T201" i="18"/>
  <c r="S201" i="18"/>
  <c r="EF200" i="18"/>
  <c r="EE200" i="18"/>
  <c r="ED200" i="18"/>
  <c r="EC200" i="18"/>
  <c r="EB200" i="18"/>
  <c r="EA200" i="18"/>
  <c r="DP200" i="18"/>
  <c r="DO200" i="18"/>
  <c r="DN200" i="18"/>
  <c r="DM200" i="18"/>
  <c r="DL200" i="18"/>
  <c r="DK200" i="18"/>
  <c r="CZ200" i="18"/>
  <c r="CY200" i="18"/>
  <c r="CX200" i="18"/>
  <c r="CW200" i="18"/>
  <c r="CV200" i="18"/>
  <c r="CU200" i="18"/>
  <c r="CJ200" i="18"/>
  <c r="CI200" i="18"/>
  <c r="CH200" i="18"/>
  <c r="CG200" i="18"/>
  <c r="CF200" i="18"/>
  <c r="CE200" i="18"/>
  <c r="BT200" i="18"/>
  <c r="BS200" i="18"/>
  <c r="BR200" i="18"/>
  <c r="BQ200" i="18"/>
  <c r="BP200" i="18"/>
  <c r="BO200" i="18"/>
  <c r="BD200" i="18"/>
  <c r="BC200" i="18"/>
  <c r="BB200" i="18"/>
  <c r="BA200" i="18"/>
  <c r="AZ200" i="18"/>
  <c r="AY200" i="18"/>
  <c r="AN200" i="18"/>
  <c r="AM200" i="18"/>
  <c r="AL200" i="18"/>
  <c r="AK200" i="18"/>
  <c r="AJ200" i="18"/>
  <c r="AI200" i="18"/>
  <c r="X200" i="18"/>
  <c r="W200" i="18"/>
  <c r="V200" i="18"/>
  <c r="U200" i="18"/>
  <c r="T200" i="18"/>
  <c r="S200" i="18"/>
  <c r="EF199" i="18"/>
  <c r="EE199" i="18"/>
  <c r="ED199" i="18"/>
  <c r="EC199" i="18"/>
  <c r="EB199" i="18"/>
  <c r="EA199" i="18"/>
  <c r="DP199" i="18"/>
  <c r="DO199" i="18"/>
  <c r="DN199" i="18"/>
  <c r="DM199" i="18"/>
  <c r="DL199" i="18"/>
  <c r="DK199" i="18"/>
  <c r="CZ199" i="18"/>
  <c r="CY199" i="18"/>
  <c r="CX199" i="18"/>
  <c r="CW199" i="18"/>
  <c r="CV199" i="18"/>
  <c r="CU199" i="18"/>
  <c r="CJ199" i="18"/>
  <c r="CI199" i="18"/>
  <c r="CH199" i="18"/>
  <c r="CG199" i="18"/>
  <c r="CF199" i="18"/>
  <c r="CE199" i="18"/>
  <c r="BT199" i="18"/>
  <c r="BS199" i="18"/>
  <c r="BR199" i="18"/>
  <c r="BQ199" i="18"/>
  <c r="BP199" i="18"/>
  <c r="BO199" i="18"/>
  <c r="BD199" i="18"/>
  <c r="BC199" i="18"/>
  <c r="BB199" i="18"/>
  <c r="BA199" i="18"/>
  <c r="AZ199" i="18"/>
  <c r="AY199" i="18"/>
  <c r="AN199" i="18"/>
  <c r="AM199" i="18"/>
  <c r="AL199" i="18"/>
  <c r="AK199" i="18"/>
  <c r="AJ199" i="18"/>
  <c r="AI199" i="18"/>
  <c r="X199" i="18"/>
  <c r="W199" i="18"/>
  <c r="V199" i="18"/>
  <c r="U199" i="18"/>
  <c r="T199" i="18"/>
  <c r="S199" i="18"/>
  <c r="EF198" i="18"/>
  <c r="EE198" i="18"/>
  <c r="ED198" i="18"/>
  <c r="EC198" i="18"/>
  <c r="EB198" i="18"/>
  <c r="EA198" i="18"/>
  <c r="DP198" i="18"/>
  <c r="DO198" i="18"/>
  <c r="DN198" i="18"/>
  <c r="DM198" i="18"/>
  <c r="DL198" i="18"/>
  <c r="DK198" i="18"/>
  <c r="CZ198" i="18"/>
  <c r="CY198" i="18"/>
  <c r="CX198" i="18"/>
  <c r="CW198" i="18"/>
  <c r="CV198" i="18"/>
  <c r="CU198" i="18"/>
  <c r="CJ198" i="18"/>
  <c r="CI198" i="18"/>
  <c r="CH198" i="18"/>
  <c r="CG198" i="18"/>
  <c r="CF198" i="18"/>
  <c r="CE198" i="18"/>
  <c r="BT198" i="18"/>
  <c r="BS198" i="18"/>
  <c r="BR198" i="18"/>
  <c r="BQ198" i="18"/>
  <c r="BP198" i="18"/>
  <c r="BO198" i="18"/>
  <c r="BD198" i="18"/>
  <c r="BC198" i="18"/>
  <c r="BB198" i="18"/>
  <c r="BA198" i="18"/>
  <c r="AZ198" i="18"/>
  <c r="AY198" i="18"/>
  <c r="AN198" i="18"/>
  <c r="AM198" i="18"/>
  <c r="AL198" i="18"/>
  <c r="AK198" i="18"/>
  <c r="AJ198" i="18"/>
  <c r="AI198" i="18"/>
  <c r="X198" i="18"/>
  <c r="W198" i="18"/>
  <c r="V198" i="18"/>
  <c r="U198" i="18"/>
  <c r="T198" i="18"/>
  <c r="S198" i="18"/>
  <c r="EF197" i="18"/>
  <c r="EE197" i="18"/>
  <c r="ED197" i="18"/>
  <c r="EC197" i="18"/>
  <c r="EB197" i="18"/>
  <c r="EA197" i="18"/>
  <c r="DP197" i="18"/>
  <c r="DO197" i="18"/>
  <c r="DN197" i="18"/>
  <c r="DM197" i="18"/>
  <c r="DL197" i="18"/>
  <c r="DK197" i="18"/>
  <c r="CZ197" i="18"/>
  <c r="CY197" i="18"/>
  <c r="CX197" i="18"/>
  <c r="CW197" i="18"/>
  <c r="CV197" i="18"/>
  <c r="CU197" i="18"/>
  <c r="CJ197" i="18"/>
  <c r="CI197" i="18"/>
  <c r="CH197" i="18"/>
  <c r="CG197" i="18"/>
  <c r="CF197" i="18"/>
  <c r="CE197" i="18"/>
  <c r="BT197" i="18"/>
  <c r="BS197" i="18"/>
  <c r="BR197" i="18"/>
  <c r="BQ197" i="18"/>
  <c r="BP197" i="18"/>
  <c r="BO197" i="18"/>
  <c r="BD197" i="18"/>
  <c r="BC197" i="18"/>
  <c r="BB197" i="18"/>
  <c r="BA197" i="18"/>
  <c r="AZ197" i="18"/>
  <c r="AY197" i="18"/>
  <c r="AN197" i="18"/>
  <c r="AM197" i="18"/>
  <c r="AL197" i="18"/>
  <c r="AK197" i="18"/>
  <c r="AJ197" i="18"/>
  <c r="AI197" i="18"/>
  <c r="X197" i="18"/>
  <c r="W197" i="18"/>
  <c r="V197" i="18"/>
  <c r="U197" i="18"/>
  <c r="T197" i="18"/>
  <c r="S197" i="18"/>
  <c r="EF196" i="18"/>
  <c r="EE196" i="18"/>
  <c r="ED196" i="18"/>
  <c r="EC196" i="18"/>
  <c r="EB196" i="18"/>
  <c r="EA196" i="18"/>
  <c r="DP196" i="18"/>
  <c r="DO196" i="18"/>
  <c r="DN196" i="18"/>
  <c r="DM196" i="18"/>
  <c r="DL196" i="18"/>
  <c r="DK196" i="18"/>
  <c r="CZ196" i="18"/>
  <c r="CY196" i="18"/>
  <c r="CX196" i="18"/>
  <c r="CW196" i="18"/>
  <c r="CV196" i="18"/>
  <c r="CU196" i="18"/>
  <c r="CJ196" i="18"/>
  <c r="CI196" i="18"/>
  <c r="CH196" i="18"/>
  <c r="CG196" i="18"/>
  <c r="CF196" i="18"/>
  <c r="CE196" i="18"/>
  <c r="BT196" i="18"/>
  <c r="BS196" i="18"/>
  <c r="BR196" i="18"/>
  <c r="BQ196" i="18"/>
  <c r="BP196" i="18"/>
  <c r="BO196" i="18"/>
  <c r="BD196" i="18"/>
  <c r="BC196" i="18"/>
  <c r="BB196" i="18"/>
  <c r="BA196" i="18"/>
  <c r="AZ196" i="18"/>
  <c r="AY196" i="18"/>
  <c r="AN196" i="18"/>
  <c r="AM196" i="18"/>
  <c r="AL196" i="18"/>
  <c r="AK196" i="18"/>
  <c r="AJ196" i="18"/>
  <c r="AI196" i="18"/>
  <c r="X196" i="18"/>
  <c r="W196" i="18"/>
  <c r="V196" i="18"/>
  <c r="U196" i="18"/>
  <c r="T196" i="18"/>
  <c r="S196" i="18"/>
  <c r="EF195" i="18"/>
  <c r="EE195" i="18"/>
  <c r="ED195" i="18"/>
  <c r="EC195" i="18"/>
  <c r="EB195" i="18"/>
  <c r="EA195" i="18"/>
  <c r="DP195" i="18"/>
  <c r="DO195" i="18"/>
  <c r="DN195" i="18"/>
  <c r="DM195" i="18"/>
  <c r="DL195" i="18"/>
  <c r="DK195" i="18"/>
  <c r="CZ195" i="18"/>
  <c r="CY195" i="18"/>
  <c r="CX195" i="18"/>
  <c r="CW195" i="18"/>
  <c r="CV195" i="18"/>
  <c r="CU195" i="18"/>
  <c r="CJ195" i="18"/>
  <c r="CI195" i="18"/>
  <c r="CH195" i="18"/>
  <c r="CG195" i="18"/>
  <c r="CF195" i="18"/>
  <c r="CE195" i="18"/>
  <c r="BT195" i="18"/>
  <c r="BS195" i="18"/>
  <c r="BR195" i="18"/>
  <c r="BQ195" i="18"/>
  <c r="BP195" i="18"/>
  <c r="BO195" i="18"/>
  <c r="BD195" i="18"/>
  <c r="BC195" i="18"/>
  <c r="BB195" i="18"/>
  <c r="BA195" i="18"/>
  <c r="AZ195" i="18"/>
  <c r="AY195" i="18"/>
  <c r="AN195" i="18"/>
  <c r="AM195" i="18"/>
  <c r="AL195" i="18"/>
  <c r="AK195" i="18"/>
  <c r="AJ195" i="18"/>
  <c r="AI195" i="18"/>
  <c r="X195" i="18"/>
  <c r="W195" i="18"/>
  <c r="V195" i="18"/>
  <c r="U195" i="18"/>
  <c r="T195" i="18"/>
  <c r="S195" i="18"/>
  <c r="EF194" i="18"/>
  <c r="EE194" i="18"/>
  <c r="ED194" i="18"/>
  <c r="EC194" i="18"/>
  <c r="EB194" i="18"/>
  <c r="EA194" i="18"/>
  <c r="DP194" i="18"/>
  <c r="DO194" i="18"/>
  <c r="DN194" i="18"/>
  <c r="DM194" i="18"/>
  <c r="DL194" i="18"/>
  <c r="DK194" i="18"/>
  <c r="CZ194" i="18"/>
  <c r="CY194" i="18"/>
  <c r="CX194" i="18"/>
  <c r="CW194" i="18"/>
  <c r="CV194" i="18"/>
  <c r="CU194" i="18"/>
  <c r="CJ194" i="18"/>
  <c r="CI194" i="18"/>
  <c r="CH194" i="18"/>
  <c r="CG194" i="18"/>
  <c r="CF194" i="18"/>
  <c r="CE194" i="18"/>
  <c r="BT194" i="18"/>
  <c r="BS194" i="18"/>
  <c r="BR194" i="18"/>
  <c r="BQ194" i="18"/>
  <c r="BP194" i="18"/>
  <c r="BO194" i="18"/>
  <c r="BD194" i="18"/>
  <c r="BC194" i="18"/>
  <c r="BB194" i="18"/>
  <c r="BA194" i="18"/>
  <c r="AZ194" i="18"/>
  <c r="AY194" i="18"/>
  <c r="AN194" i="18"/>
  <c r="AM194" i="18"/>
  <c r="AL194" i="18"/>
  <c r="AK194" i="18"/>
  <c r="AJ194" i="18"/>
  <c r="AI194" i="18"/>
  <c r="X194" i="18"/>
  <c r="W194" i="18"/>
  <c r="V194" i="18"/>
  <c r="U194" i="18"/>
  <c r="T194" i="18"/>
  <c r="S194" i="18"/>
  <c r="EF193" i="18"/>
  <c r="EE193" i="18"/>
  <c r="ED193" i="18"/>
  <c r="EC193" i="18"/>
  <c r="EB193" i="18"/>
  <c r="EA193" i="18"/>
  <c r="DP193" i="18"/>
  <c r="DO193" i="18"/>
  <c r="DN193" i="18"/>
  <c r="DM193" i="18"/>
  <c r="DL193" i="18"/>
  <c r="DK193" i="18"/>
  <c r="CZ193" i="18"/>
  <c r="CY193" i="18"/>
  <c r="CX193" i="18"/>
  <c r="CW193" i="18"/>
  <c r="CV193" i="18"/>
  <c r="CU193" i="18"/>
  <c r="CJ193" i="18"/>
  <c r="CI193" i="18"/>
  <c r="CH193" i="18"/>
  <c r="CG193" i="18"/>
  <c r="CF193" i="18"/>
  <c r="CE193" i="18"/>
  <c r="BT193" i="18"/>
  <c r="BS193" i="18"/>
  <c r="BR193" i="18"/>
  <c r="BQ193" i="18"/>
  <c r="BP193" i="18"/>
  <c r="BO193" i="18"/>
  <c r="BD193" i="18"/>
  <c r="BC193" i="18"/>
  <c r="BB193" i="18"/>
  <c r="BA193" i="18"/>
  <c r="AZ193" i="18"/>
  <c r="AY193" i="18"/>
  <c r="AN193" i="18"/>
  <c r="AM193" i="18"/>
  <c r="AL193" i="18"/>
  <c r="AK193" i="18"/>
  <c r="AJ193" i="18"/>
  <c r="AI193" i="18"/>
  <c r="X193" i="18"/>
  <c r="W193" i="18"/>
  <c r="V193" i="18"/>
  <c r="U193" i="18"/>
  <c r="T193" i="18"/>
  <c r="S193" i="18"/>
  <c r="EF192" i="18"/>
  <c r="EE192" i="18"/>
  <c r="ED192" i="18"/>
  <c r="EC192" i="18"/>
  <c r="EB192" i="18"/>
  <c r="EA192" i="18"/>
  <c r="DP192" i="18"/>
  <c r="DO192" i="18"/>
  <c r="DN192" i="18"/>
  <c r="DM192" i="18"/>
  <c r="DL192" i="18"/>
  <c r="DK192" i="18"/>
  <c r="CZ192" i="18"/>
  <c r="CY192" i="18"/>
  <c r="CX192" i="18"/>
  <c r="CW192" i="18"/>
  <c r="CV192" i="18"/>
  <c r="CU192" i="18"/>
  <c r="CJ192" i="18"/>
  <c r="CI192" i="18"/>
  <c r="CH192" i="18"/>
  <c r="CG192" i="18"/>
  <c r="CF192" i="18"/>
  <c r="CE192" i="18"/>
  <c r="BT192" i="18"/>
  <c r="BS192" i="18"/>
  <c r="BR192" i="18"/>
  <c r="BQ192" i="18"/>
  <c r="BP192" i="18"/>
  <c r="BO192" i="18"/>
  <c r="BD192" i="18"/>
  <c r="BC192" i="18"/>
  <c r="BB192" i="18"/>
  <c r="BA192" i="18"/>
  <c r="AZ192" i="18"/>
  <c r="AY192" i="18"/>
  <c r="AN192" i="18"/>
  <c r="AM192" i="18"/>
  <c r="AL192" i="18"/>
  <c r="AK192" i="18"/>
  <c r="AJ192" i="18"/>
  <c r="AI192" i="18"/>
  <c r="X192" i="18"/>
  <c r="W192" i="18"/>
  <c r="V192" i="18"/>
  <c r="U192" i="18"/>
  <c r="T192" i="18"/>
  <c r="S192" i="18"/>
  <c r="EF191" i="18"/>
  <c r="EE191" i="18"/>
  <c r="ED191" i="18"/>
  <c r="EC191" i="18"/>
  <c r="EB191" i="18"/>
  <c r="EA191" i="18"/>
  <c r="DP191" i="18"/>
  <c r="DO191" i="18"/>
  <c r="DN191" i="18"/>
  <c r="DM191" i="18"/>
  <c r="DL191" i="18"/>
  <c r="DK191" i="18"/>
  <c r="CZ191" i="18"/>
  <c r="CY191" i="18"/>
  <c r="CX191" i="18"/>
  <c r="CW191" i="18"/>
  <c r="CV191" i="18"/>
  <c r="CU191" i="18"/>
  <c r="CJ191" i="18"/>
  <c r="CI191" i="18"/>
  <c r="CH191" i="18"/>
  <c r="CG191" i="18"/>
  <c r="CF191" i="18"/>
  <c r="CE191" i="18"/>
  <c r="BT191" i="18"/>
  <c r="BS191" i="18"/>
  <c r="BR191" i="18"/>
  <c r="BQ191" i="18"/>
  <c r="BP191" i="18"/>
  <c r="BO191" i="18"/>
  <c r="BD191" i="18"/>
  <c r="BC191" i="18"/>
  <c r="BB191" i="18"/>
  <c r="BA191" i="18"/>
  <c r="AZ191" i="18"/>
  <c r="AY191" i="18"/>
  <c r="AN191" i="18"/>
  <c r="AM191" i="18"/>
  <c r="AL191" i="18"/>
  <c r="AK191" i="18"/>
  <c r="AJ191" i="18"/>
  <c r="AI191" i="18"/>
  <c r="X191" i="18"/>
  <c r="W191" i="18"/>
  <c r="V191" i="18"/>
  <c r="U191" i="18"/>
  <c r="T191" i="18"/>
  <c r="S191" i="18"/>
  <c r="EF190" i="18"/>
  <c r="EE190" i="18"/>
  <c r="ED190" i="18"/>
  <c r="EC190" i="18"/>
  <c r="EB190" i="18"/>
  <c r="EA190" i="18"/>
  <c r="DP190" i="18"/>
  <c r="DO190" i="18"/>
  <c r="DN190" i="18"/>
  <c r="DM190" i="18"/>
  <c r="DL190" i="18"/>
  <c r="DK190" i="18"/>
  <c r="CZ190" i="18"/>
  <c r="CY190" i="18"/>
  <c r="CX190" i="18"/>
  <c r="CW190" i="18"/>
  <c r="CV190" i="18"/>
  <c r="CU190" i="18"/>
  <c r="CJ190" i="18"/>
  <c r="CI190" i="18"/>
  <c r="CH190" i="18"/>
  <c r="CG190" i="18"/>
  <c r="CF190" i="18"/>
  <c r="CE190" i="18"/>
  <c r="BT190" i="18"/>
  <c r="BS190" i="18"/>
  <c r="BR190" i="18"/>
  <c r="BQ190" i="18"/>
  <c r="BP190" i="18"/>
  <c r="BO190" i="18"/>
  <c r="BD190" i="18"/>
  <c r="BC190" i="18"/>
  <c r="BB190" i="18"/>
  <c r="BA190" i="18"/>
  <c r="AZ190" i="18"/>
  <c r="AY190" i="18"/>
  <c r="AN190" i="18"/>
  <c r="AM190" i="18"/>
  <c r="AL190" i="18"/>
  <c r="AK190" i="18"/>
  <c r="AJ190" i="18"/>
  <c r="AI190" i="18"/>
  <c r="X190" i="18"/>
  <c r="W190" i="18"/>
  <c r="V190" i="18"/>
  <c r="U190" i="18"/>
  <c r="T190" i="18"/>
  <c r="S190" i="18"/>
  <c r="EF189" i="18"/>
  <c r="EE189" i="18"/>
  <c r="ED189" i="18"/>
  <c r="EC189" i="18"/>
  <c r="EB189" i="18"/>
  <c r="EA189" i="18"/>
  <c r="DP189" i="18"/>
  <c r="DO189" i="18"/>
  <c r="DN189" i="18"/>
  <c r="DM189" i="18"/>
  <c r="DL189" i="18"/>
  <c r="DK189" i="18"/>
  <c r="CZ189" i="18"/>
  <c r="CY189" i="18"/>
  <c r="CX189" i="18"/>
  <c r="CW189" i="18"/>
  <c r="CV189" i="18"/>
  <c r="CU189" i="18"/>
  <c r="CJ189" i="18"/>
  <c r="CI189" i="18"/>
  <c r="CH189" i="18"/>
  <c r="CG189" i="18"/>
  <c r="CF189" i="18"/>
  <c r="CE189" i="18"/>
  <c r="BT189" i="18"/>
  <c r="BS189" i="18"/>
  <c r="BR189" i="18"/>
  <c r="BQ189" i="18"/>
  <c r="BP189" i="18"/>
  <c r="BO189" i="18"/>
  <c r="BD189" i="18"/>
  <c r="BC189" i="18"/>
  <c r="BB189" i="18"/>
  <c r="BA189" i="18"/>
  <c r="AZ189" i="18"/>
  <c r="AY189" i="18"/>
  <c r="AN189" i="18"/>
  <c r="AM189" i="18"/>
  <c r="AL189" i="18"/>
  <c r="AK189" i="18"/>
  <c r="AJ189" i="18"/>
  <c r="AI189" i="18"/>
  <c r="X189" i="18"/>
  <c r="W189" i="18"/>
  <c r="V189" i="18"/>
  <c r="U189" i="18"/>
  <c r="T189" i="18"/>
  <c r="S189" i="18"/>
  <c r="EF188" i="18"/>
  <c r="EE188" i="18"/>
  <c r="ED188" i="18"/>
  <c r="EC188" i="18"/>
  <c r="EB188" i="18"/>
  <c r="EA188" i="18"/>
  <c r="DP188" i="18"/>
  <c r="DO188" i="18"/>
  <c r="DN188" i="18"/>
  <c r="DM188" i="18"/>
  <c r="DL188" i="18"/>
  <c r="DK188" i="18"/>
  <c r="CZ188" i="18"/>
  <c r="CY188" i="18"/>
  <c r="CX188" i="18"/>
  <c r="CW188" i="18"/>
  <c r="CV188" i="18"/>
  <c r="CU188" i="18"/>
  <c r="CJ188" i="18"/>
  <c r="CI188" i="18"/>
  <c r="CH188" i="18"/>
  <c r="CG188" i="18"/>
  <c r="CF188" i="18"/>
  <c r="CE188" i="18"/>
  <c r="BT188" i="18"/>
  <c r="BS188" i="18"/>
  <c r="BR188" i="18"/>
  <c r="BQ188" i="18"/>
  <c r="BP188" i="18"/>
  <c r="BO188" i="18"/>
  <c r="BD188" i="18"/>
  <c r="BC188" i="18"/>
  <c r="BB188" i="18"/>
  <c r="BA188" i="18"/>
  <c r="AZ188" i="18"/>
  <c r="AY188" i="18"/>
  <c r="AN188" i="18"/>
  <c r="AM188" i="18"/>
  <c r="AL188" i="18"/>
  <c r="AK188" i="18"/>
  <c r="AJ188" i="18"/>
  <c r="AI188" i="18"/>
  <c r="X188" i="18"/>
  <c r="W188" i="18"/>
  <c r="V188" i="18"/>
  <c r="U188" i="18"/>
  <c r="T188" i="18"/>
  <c r="S188" i="18"/>
  <c r="EF187" i="18"/>
  <c r="EE187" i="18"/>
  <c r="ED187" i="18"/>
  <c r="EC187" i="18"/>
  <c r="EB187" i="18"/>
  <c r="EA187" i="18"/>
  <c r="DP187" i="18"/>
  <c r="DO187" i="18"/>
  <c r="DN187" i="18"/>
  <c r="DM187" i="18"/>
  <c r="DL187" i="18"/>
  <c r="DK187" i="18"/>
  <c r="CZ187" i="18"/>
  <c r="CY187" i="18"/>
  <c r="CX187" i="18"/>
  <c r="CW187" i="18"/>
  <c r="CV187" i="18"/>
  <c r="CU187" i="18"/>
  <c r="CJ187" i="18"/>
  <c r="CI187" i="18"/>
  <c r="CH187" i="18"/>
  <c r="CG187" i="18"/>
  <c r="CF187" i="18"/>
  <c r="CE187" i="18"/>
  <c r="BT187" i="18"/>
  <c r="BS187" i="18"/>
  <c r="BR187" i="18"/>
  <c r="BQ187" i="18"/>
  <c r="BP187" i="18"/>
  <c r="BO187" i="18"/>
  <c r="BD187" i="18"/>
  <c r="BC187" i="18"/>
  <c r="BB187" i="18"/>
  <c r="BA187" i="18"/>
  <c r="AZ187" i="18"/>
  <c r="AY187" i="18"/>
  <c r="AN187" i="18"/>
  <c r="AM187" i="18"/>
  <c r="AL187" i="18"/>
  <c r="AK187" i="18"/>
  <c r="AJ187" i="18"/>
  <c r="AI187" i="18"/>
  <c r="X187" i="18"/>
  <c r="W187" i="18"/>
  <c r="V187" i="18"/>
  <c r="U187" i="18"/>
  <c r="T187" i="18"/>
  <c r="S187" i="18"/>
  <c r="EF186" i="18"/>
  <c r="EE186" i="18"/>
  <c r="ED186" i="18"/>
  <c r="EC186" i="18"/>
  <c r="EB186" i="18"/>
  <c r="EA186" i="18"/>
  <c r="DP186" i="18"/>
  <c r="DO186" i="18"/>
  <c r="DN186" i="18"/>
  <c r="DM186" i="18"/>
  <c r="DL186" i="18"/>
  <c r="DK186" i="18"/>
  <c r="CZ186" i="18"/>
  <c r="CY186" i="18"/>
  <c r="CX186" i="18"/>
  <c r="CW186" i="18"/>
  <c r="CV186" i="18"/>
  <c r="CU186" i="18"/>
  <c r="CJ186" i="18"/>
  <c r="CI186" i="18"/>
  <c r="CH186" i="18"/>
  <c r="CG186" i="18"/>
  <c r="CF186" i="18"/>
  <c r="CE186" i="18"/>
  <c r="BT186" i="18"/>
  <c r="BS186" i="18"/>
  <c r="BR186" i="18"/>
  <c r="BQ186" i="18"/>
  <c r="BP186" i="18"/>
  <c r="BO186" i="18"/>
  <c r="BD186" i="18"/>
  <c r="BC186" i="18"/>
  <c r="BB186" i="18"/>
  <c r="BA186" i="18"/>
  <c r="AZ186" i="18"/>
  <c r="AY186" i="18"/>
  <c r="AN186" i="18"/>
  <c r="AM186" i="18"/>
  <c r="AL186" i="18"/>
  <c r="AK186" i="18"/>
  <c r="AJ186" i="18"/>
  <c r="AI186" i="18"/>
  <c r="X186" i="18"/>
  <c r="W186" i="18"/>
  <c r="V186" i="18"/>
  <c r="U186" i="18"/>
  <c r="T186" i="18"/>
  <c r="S186" i="18"/>
  <c r="EF185" i="18"/>
  <c r="EE185" i="18"/>
  <c r="ED185" i="18"/>
  <c r="EC185" i="18"/>
  <c r="EB185" i="18"/>
  <c r="EA185" i="18"/>
  <c r="DP185" i="18"/>
  <c r="DO185" i="18"/>
  <c r="DN185" i="18"/>
  <c r="DM185" i="18"/>
  <c r="DL185" i="18"/>
  <c r="DK185" i="18"/>
  <c r="CZ185" i="18"/>
  <c r="CY185" i="18"/>
  <c r="CX185" i="18"/>
  <c r="CW185" i="18"/>
  <c r="CV185" i="18"/>
  <c r="CU185" i="18"/>
  <c r="CJ185" i="18"/>
  <c r="CI185" i="18"/>
  <c r="CH185" i="18"/>
  <c r="CG185" i="18"/>
  <c r="CF185" i="18"/>
  <c r="CE185" i="18"/>
  <c r="BT185" i="18"/>
  <c r="BS185" i="18"/>
  <c r="BR185" i="18"/>
  <c r="BQ185" i="18"/>
  <c r="BP185" i="18"/>
  <c r="BO185" i="18"/>
  <c r="BD185" i="18"/>
  <c r="BC185" i="18"/>
  <c r="BB185" i="18"/>
  <c r="BA185" i="18"/>
  <c r="AZ185" i="18"/>
  <c r="AY185" i="18"/>
  <c r="AN185" i="18"/>
  <c r="AM185" i="18"/>
  <c r="AL185" i="18"/>
  <c r="AK185" i="18"/>
  <c r="AJ185" i="18"/>
  <c r="AI185" i="18"/>
  <c r="X185" i="18"/>
  <c r="W185" i="18"/>
  <c r="V185" i="18"/>
  <c r="U185" i="18"/>
  <c r="T185" i="18"/>
  <c r="S185" i="18"/>
  <c r="EF184" i="18"/>
  <c r="EE184" i="18"/>
  <c r="ED184" i="18"/>
  <c r="EC184" i="18"/>
  <c r="EB184" i="18"/>
  <c r="EA184" i="18"/>
  <c r="DP184" i="18"/>
  <c r="DO184" i="18"/>
  <c r="DN184" i="18"/>
  <c r="DM184" i="18"/>
  <c r="DL184" i="18"/>
  <c r="DK184" i="18"/>
  <c r="CZ184" i="18"/>
  <c r="CY184" i="18"/>
  <c r="CX184" i="18"/>
  <c r="CW184" i="18"/>
  <c r="CV184" i="18"/>
  <c r="CU184" i="18"/>
  <c r="CJ184" i="18"/>
  <c r="CI184" i="18"/>
  <c r="CH184" i="18"/>
  <c r="CG184" i="18"/>
  <c r="CF184" i="18"/>
  <c r="CE184" i="18"/>
  <c r="BT184" i="18"/>
  <c r="BS184" i="18"/>
  <c r="BR184" i="18"/>
  <c r="BQ184" i="18"/>
  <c r="BP184" i="18"/>
  <c r="BO184" i="18"/>
  <c r="BD184" i="18"/>
  <c r="BC184" i="18"/>
  <c r="BB184" i="18"/>
  <c r="BA184" i="18"/>
  <c r="AZ184" i="18"/>
  <c r="AY184" i="18"/>
  <c r="AN184" i="18"/>
  <c r="AM184" i="18"/>
  <c r="AL184" i="18"/>
  <c r="AK184" i="18"/>
  <c r="AJ184" i="18"/>
  <c r="AI184" i="18"/>
  <c r="X184" i="18"/>
  <c r="W184" i="18"/>
  <c r="V184" i="18"/>
  <c r="U184" i="18"/>
  <c r="T184" i="18"/>
  <c r="S184" i="18"/>
  <c r="EF183" i="18"/>
  <c r="EE183" i="18"/>
  <c r="ED183" i="18"/>
  <c r="EC183" i="18"/>
  <c r="EB183" i="18"/>
  <c r="EA183" i="18"/>
  <c r="DP183" i="18"/>
  <c r="DO183" i="18"/>
  <c r="DN183" i="18"/>
  <c r="DM183" i="18"/>
  <c r="DL183" i="18"/>
  <c r="DK183" i="18"/>
  <c r="CZ183" i="18"/>
  <c r="CY183" i="18"/>
  <c r="CX183" i="18"/>
  <c r="CW183" i="18"/>
  <c r="CV183" i="18"/>
  <c r="CU183" i="18"/>
  <c r="CJ183" i="18"/>
  <c r="CI183" i="18"/>
  <c r="CH183" i="18"/>
  <c r="CG183" i="18"/>
  <c r="CF183" i="18"/>
  <c r="CE183" i="18"/>
  <c r="BT183" i="18"/>
  <c r="BS183" i="18"/>
  <c r="BR183" i="18"/>
  <c r="BQ183" i="18"/>
  <c r="BP183" i="18"/>
  <c r="BO183" i="18"/>
  <c r="BD183" i="18"/>
  <c r="BC183" i="18"/>
  <c r="BB183" i="18"/>
  <c r="BA183" i="18"/>
  <c r="AZ183" i="18"/>
  <c r="AY183" i="18"/>
  <c r="AN183" i="18"/>
  <c r="AM183" i="18"/>
  <c r="AL183" i="18"/>
  <c r="AK183" i="18"/>
  <c r="AJ183" i="18"/>
  <c r="AI183" i="18"/>
  <c r="X183" i="18"/>
  <c r="W183" i="18"/>
  <c r="V183" i="18"/>
  <c r="U183" i="18"/>
  <c r="T183" i="18"/>
  <c r="S183" i="18"/>
  <c r="EF182" i="18"/>
  <c r="EE182" i="18"/>
  <c r="ED182" i="18"/>
  <c r="EC182" i="18"/>
  <c r="EB182" i="18"/>
  <c r="EA182" i="18"/>
  <c r="DP182" i="18"/>
  <c r="DO182" i="18"/>
  <c r="DN182" i="18"/>
  <c r="DM182" i="18"/>
  <c r="DL182" i="18"/>
  <c r="DK182" i="18"/>
  <c r="CZ182" i="18"/>
  <c r="CY182" i="18"/>
  <c r="CX182" i="18"/>
  <c r="CW182" i="18"/>
  <c r="CV182" i="18"/>
  <c r="CU182" i="18"/>
  <c r="CJ182" i="18"/>
  <c r="CI182" i="18"/>
  <c r="CH182" i="18"/>
  <c r="CG182" i="18"/>
  <c r="CF182" i="18"/>
  <c r="CE182" i="18"/>
  <c r="BT182" i="18"/>
  <c r="BS182" i="18"/>
  <c r="BR182" i="18"/>
  <c r="BQ182" i="18"/>
  <c r="BP182" i="18"/>
  <c r="BO182" i="18"/>
  <c r="BD182" i="18"/>
  <c r="BC182" i="18"/>
  <c r="BB182" i="18"/>
  <c r="BA182" i="18"/>
  <c r="AZ182" i="18"/>
  <c r="AY182" i="18"/>
  <c r="AN182" i="18"/>
  <c r="AM182" i="18"/>
  <c r="AL182" i="18"/>
  <c r="AK182" i="18"/>
  <c r="AJ182" i="18"/>
  <c r="AI182" i="18"/>
  <c r="X182" i="18"/>
  <c r="W182" i="18"/>
  <c r="V182" i="18"/>
  <c r="U182" i="18"/>
  <c r="T182" i="18"/>
  <c r="S182" i="18"/>
  <c r="EF181" i="18"/>
  <c r="EE181" i="18"/>
  <c r="ED181" i="18"/>
  <c r="EC181" i="18"/>
  <c r="EB181" i="18"/>
  <c r="EA181" i="18"/>
  <c r="DP181" i="18"/>
  <c r="DO181" i="18"/>
  <c r="DN181" i="18"/>
  <c r="DM181" i="18"/>
  <c r="DL181" i="18"/>
  <c r="DK181" i="18"/>
  <c r="CZ181" i="18"/>
  <c r="CY181" i="18"/>
  <c r="CX181" i="18"/>
  <c r="CW181" i="18"/>
  <c r="CV181" i="18"/>
  <c r="CU181" i="18"/>
  <c r="CJ181" i="18"/>
  <c r="CI181" i="18"/>
  <c r="CH181" i="18"/>
  <c r="CG181" i="18"/>
  <c r="CF181" i="18"/>
  <c r="CE181" i="18"/>
  <c r="BT181" i="18"/>
  <c r="BS181" i="18"/>
  <c r="BR181" i="18"/>
  <c r="BQ181" i="18"/>
  <c r="BP181" i="18"/>
  <c r="BO181" i="18"/>
  <c r="BD181" i="18"/>
  <c r="BC181" i="18"/>
  <c r="BB181" i="18"/>
  <c r="BA181" i="18"/>
  <c r="AZ181" i="18"/>
  <c r="AY181" i="18"/>
  <c r="AN181" i="18"/>
  <c r="AM181" i="18"/>
  <c r="AL181" i="18"/>
  <c r="AK181" i="18"/>
  <c r="AJ181" i="18"/>
  <c r="AI181" i="18"/>
  <c r="X181" i="18"/>
  <c r="W181" i="18"/>
  <c r="V181" i="18"/>
  <c r="U181" i="18"/>
  <c r="T181" i="18"/>
  <c r="S181" i="18"/>
  <c r="EF180" i="18"/>
  <c r="EE180" i="18"/>
  <c r="ED180" i="18"/>
  <c r="EC180" i="18"/>
  <c r="EB180" i="18"/>
  <c r="EA180" i="18"/>
  <c r="DP180" i="18"/>
  <c r="DO180" i="18"/>
  <c r="DN180" i="18"/>
  <c r="DM180" i="18"/>
  <c r="DL180" i="18"/>
  <c r="DK180" i="18"/>
  <c r="CZ180" i="18"/>
  <c r="CY180" i="18"/>
  <c r="CX180" i="18"/>
  <c r="CW180" i="18"/>
  <c r="CV180" i="18"/>
  <c r="CU180" i="18"/>
  <c r="CJ180" i="18"/>
  <c r="CI180" i="18"/>
  <c r="CH180" i="18"/>
  <c r="CG180" i="18"/>
  <c r="CF180" i="18"/>
  <c r="CE180" i="18"/>
  <c r="BT180" i="18"/>
  <c r="BS180" i="18"/>
  <c r="BR180" i="18"/>
  <c r="BQ180" i="18"/>
  <c r="BP180" i="18"/>
  <c r="BO180" i="18"/>
  <c r="BD180" i="18"/>
  <c r="BC180" i="18"/>
  <c r="BB180" i="18"/>
  <c r="BA180" i="18"/>
  <c r="AZ180" i="18"/>
  <c r="AY180" i="18"/>
  <c r="AN180" i="18"/>
  <c r="AM180" i="18"/>
  <c r="AL180" i="18"/>
  <c r="AK180" i="18"/>
  <c r="AJ180" i="18"/>
  <c r="AI180" i="18"/>
  <c r="X180" i="18"/>
  <c r="W180" i="18"/>
  <c r="V180" i="18"/>
  <c r="U180" i="18"/>
  <c r="T180" i="18"/>
  <c r="S180" i="18"/>
  <c r="EF179" i="18"/>
  <c r="EE179" i="18"/>
  <c r="ED179" i="18"/>
  <c r="EC179" i="18"/>
  <c r="EB179" i="18"/>
  <c r="EA179" i="18"/>
  <c r="DP179" i="18"/>
  <c r="DO179" i="18"/>
  <c r="DN179" i="18"/>
  <c r="DM179" i="18"/>
  <c r="DL179" i="18"/>
  <c r="DK179" i="18"/>
  <c r="CZ179" i="18"/>
  <c r="CY179" i="18"/>
  <c r="CX179" i="18"/>
  <c r="CW179" i="18"/>
  <c r="CV179" i="18"/>
  <c r="CU179" i="18"/>
  <c r="CJ179" i="18"/>
  <c r="CI179" i="18"/>
  <c r="CH179" i="18"/>
  <c r="CG179" i="18"/>
  <c r="CF179" i="18"/>
  <c r="CE179" i="18"/>
  <c r="BT179" i="18"/>
  <c r="BS179" i="18"/>
  <c r="BR179" i="18"/>
  <c r="BQ179" i="18"/>
  <c r="BP179" i="18"/>
  <c r="BO179" i="18"/>
  <c r="BD179" i="18"/>
  <c r="BC179" i="18"/>
  <c r="BB179" i="18"/>
  <c r="BA179" i="18"/>
  <c r="AZ179" i="18"/>
  <c r="AY179" i="18"/>
  <c r="AN179" i="18"/>
  <c r="AM179" i="18"/>
  <c r="AL179" i="18"/>
  <c r="AK179" i="18"/>
  <c r="AJ179" i="18"/>
  <c r="AI179" i="18"/>
  <c r="X179" i="18"/>
  <c r="W179" i="18"/>
  <c r="V179" i="18"/>
  <c r="U179" i="18"/>
  <c r="T179" i="18"/>
  <c r="S179" i="18"/>
  <c r="EF178" i="18"/>
  <c r="EE178" i="18"/>
  <c r="ED178" i="18"/>
  <c r="EC178" i="18"/>
  <c r="EB178" i="18"/>
  <c r="EA178" i="18"/>
  <c r="DP178" i="18"/>
  <c r="DO178" i="18"/>
  <c r="DN178" i="18"/>
  <c r="DM178" i="18"/>
  <c r="DL178" i="18"/>
  <c r="DK178" i="18"/>
  <c r="CZ178" i="18"/>
  <c r="CY178" i="18"/>
  <c r="CX178" i="18"/>
  <c r="CW178" i="18"/>
  <c r="CV178" i="18"/>
  <c r="CU178" i="18"/>
  <c r="CJ178" i="18"/>
  <c r="CI178" i="18"/>
  <c r="CH178" i="18"/>
  <c r="CG178" i="18"/>
  <c r="CF178" i="18"/>
  <c r="CE178" i="18"/>
  <c r="BT178" i="18"/>
  <c r="BS178" i="18"/>
  <c r="BR178" i="18"/>
  <c r="BQ178" i="18"/>
  <c r="BP178" i="18"/>
  <c r="BO178" i="18"/>
  <c r="BD178" i="18"/>
  <c r="BC178" i="18"/>
  <c r="BB178" i="18"/>
  <c r="BA178" i="18"/>
  <c r="AZ178" i="18"/>
  <c r="AY178" i="18"/>
  <c r="AN178" i="18"/>
  <c r="AM178" i="18"/>
  <c r="AL178" i="18"/>
  <c r="AK178" i="18"/>
  <c r="AJ178" i="18"/>
  <c r="AI178" i="18"/>
  <c r="X178" i="18"/>
  <c r="W178" i="18"/>
  <c r="V178" i="18"/>
  <c r="U178" i="18"/>
  <c r="T178" i="18"/>
  <c r="S178" i="18"/>
  <c r="EF177" i="18"/>
  <c r="EE177" i="18"/>
  <c r="ED177" i="18"/>
  <c r="EC177" i="18"/>
  <c r="EB177" i="18"/>
  <c r="EA177" i="18"/>
  <c r="DP177" i="18"/>
  <c r="DO177" i="18"/>
  <c r="DN177" i="18"/>
  <c r="DM177" i="18"/>
  <c r="DL177" i="18"/>
  <c r="DK177" i="18"/>
  <c r="CZ177" i="18"/>
  <c r="CY177" i="18"/>
  <c r="CX177" i="18"/>
  <c r="CW177" i="18"/>
  <c r="CV177" i="18"/>
  <c r="CU177" i="18"/>
  <c r="CJ177" i="18"/>
  <c r="CI177" i="18"/>
  <c r="CH177" i="18"/>
  <c r="CG177" i="18"/>
  <c r="CF177" i="18"/>
  <c r="CE177" i="18"/>
  <c r="BT177" i="18"/>
  <c r="BS177" i="18"/>
  <c r="BR177" i="18"/>
  <c r="BQ177" i="18"/>
  <c r="BP177" i="18"/>
  <c r="BO177" i="18"/>
  <c r="BD177" i="18"/>
  <c r="BC177" i="18"/>
  <c r="BB177" i="18"/>
  <c r="BA177" i="18"/>
  <c r="AZ177" i="18"/>
  <c r="AY177" i="18"/>
  <c r="AN177" i="18"/>
  <c r="AM177" i="18"/>
  <c r="AL177" i="18"/>
  <c r="AK177" i="18"/>
  <c r="AJ177" i="18"/>
  <c r="AI177" i="18"/>
  <c r="X177" i="18"/>
  <c r="W177" i="18"/>
  <c r="V177" i="18"/>
  <c r="U177" i="18"/>
  <c r="T177" i="18"/>
  <c r="S177" i="18"/>
  <c r="EF176" i="18"/>
  <c r="EE176" i="18"/>
  <c r="ED176" i="18"/>
  <c r="EC176" i="18"/>
  <c r="EB176" i="18"/>
  <c r="EA176" i="18"/>
  <c r="DP176" i="18"/>
  <c r="DO176" i="18"/>
  <c r="DN176" i="18"/>
  <c r="DM176" i="18"/>
  <c r="DL176" i="18"/>
  <c r="DK176" i="18"/>
  <c r="CZ176" i="18"/>
  <c r="CY176" i="18"/>
  <c r="CX176" i="18"/>
  <c r="CW176" i="18"/>
  <c r="CV176" i="18"/>
  <c r="CU176" i="18"/>
  <c r="CJ176" i="18"/>
  <c r="CI176" i="18"/>
  <c r="CH176" i="18"/>
  <c r="CG176" i="18"/>
  <c r="CF176" i="18"/>
  <c r="CE176" i="18"/>
  <c r="BT176" i="18"/>
  <c r="BS176" i="18"/>
  <c r="BR176" i="18"/>
  <c r="BQ176" i="18"/>
  <c r="BP176" i="18"/>
  <c r="BO176" i="18"/>
  <c r="BD176" i="18"/>
  <c r="BC176" i="18"/>
  <c r="BB176" i="18"/>
  <c r="BA176" i="18"/>
  <c r="AZ176" i="18"/>
  <c r="AY176" i="18"/>
  <c r="AN176" i="18"/>
  <c r="AM176" i="18"/>
  <c r="AL176" i="18"/>
  <c r="AK176" i="18"/>
  <c r="AJ176" i="18"/>
  <c r="AI176" i="18"/>
  <c r="X176" i="18"/>
  <c r="W176" i="18"/>
  <c r="V176" i="18"/>
  <c r="U176" i="18"/>
  <c r="T176" i="18"/>
  <c r="S176" i="18"/>
  <c r="EF175" i="18"/>
  <c r="EE175" i="18"/>
  <c r="ED175" i="18"/>
  <c r="EC175" i="18"/>
  <c r="EB175" i="18"/>
  <c r="EA175" i="18"/>
  <c r="DP175" i="18"/>
  <c r="DO175" i="18"/>
  <c r="DN175" i="18"/>
  <c r="DM175" i="18"/>
  <c r="DL175" i="18"/>
  <c r="DK175" i="18"/>
  <c r="CZ175" i="18"/>
  <c r="CY175" i="18"/>
  <c r="CX175" i="18"/>
  <c r="CW175" i="18"/>
  <c r="CV175" i="18"/>
  <c r="CU175" i="18"/>
  <c r="CJ175" i="18"/>
  <c r="CI175" i="18"/>
  <c r="CH175" i="18"/>
  <c r="CG175" i="18"/>
  <c r="CF175" i="18"/>
  <c r="CE175" i="18"/>
  <c r="BT175" i="18"/>
  <c r="BS175" i="18"/>
  <c r="BR175" i="18"/>
  <c r="BQ175" i="18"/>
  <c r="BP175" i="18"/>
  <c r="BO175" i="18"/>
  <c r="BD175" i="18"/>
  <c r="BC175" i="18"/>
  <c r="BB175" i="18"/>
  <c r="BA175" i="18"/>
  <c r="AZ175" i="18"/>
  <c r="AY175" i="18"/>
  <c r="AN175" i="18"/>
  <c r="AM175" i="18"/>
  <c r="AL175" i="18"/>
  <c r="AK175" i="18"/>
  <c r="AJ175" i="18"/>
  <c r="AI175" i="18"/>
  <c r="X175" i="18"/>
  <c r="W175" i="18"/>
  <c r="V175" i="18"/>
  <c r="U175" i="18"/>
  <c r="T175" i="18"/>
  <c r="S175" i="18"/>
  <c r="EF174" i="18"/>
  <c r="EE174" i="18"/>
  <c r="ED174" i="18"/>
  <c r="EC174" i="18"/>
  <c r="EB174" i="18"/>
  <c r="EA174" i="18"/>
  <c r="DP174" i="18"/>
  <c r="DO174" i="18"/>
  <c r="DN174" i="18"/>
  <c r="DM174" i="18"/>
  <c r="DL174" i="18"/>
  <c r="DK174" i="18"/>
  <c r="CZ174" i="18"/>
  <c r="CY174" i="18"/>
  <c r="CX174" i="18"/>
  <c r="CW174" i="18"/>
  <c r="CV174" i="18"/>
  <c r="CU174" i="18"/>
  <c r="CJ174" i="18"/>
  <c r="CI174" i="18"/>
  <c r="CH174" i="18"/>
  <c r="CG174" i="18"/>
  <c r="CF174" i="18"/>
  <c r="CE174" i="18"/>
  <c r="BT174" i="18"/>
  <c r="BS174" i="18"/>
  <c r="BR174" i="18"/>
  <c r="BQ174" i="18"/>
  <c r="BP174" i="18"/>
  <c r="BO174" i="18"/>
  <c r="BD174" i="18"/>
  <c r="BC174" i="18"/>
  <c r="BB174" i="18"/>
  <c r="BA174" i="18"/>
  <c r="AZ174" i="18"/>
  <c r="AY174" i="18"/>
  <c r="AN174" i="18"/>
  <c r="AM174" i="18"/>
  <c r="AL174" i="18"/>
  <c r="AK174" i="18"/>
  <c r="AJ174" i="18"/>
  <c r="AI174" i="18"/>
  <c r="X174" i="18"/>
  <c r="W174" i="18"/>
  <c r="V174" i="18"/>
  <c r="U174" i="18"/>
  <c r="T174" i="18"/>
  <c r="S174" i="18"/>
  <c r="EF173" i="18"/>
  <c r="EE173" i="18"/>
  <c r="ED173" i="18"/>
  <c r="EC173" i="18"/>
  <c r="EB173" i="18"/>
  <c r="EA173" i="18"/>
  <c r="DP173" i="18"/>
  <c r="DO173" i="18"/>
  <c r="DN173" i="18"/>
  <c r="DM173" i="18"/>
  <c r="DL173" i="18"/>
  <c r="DK173" i="18"/>
  <c r="CZ173" i="18"/>
  <c r="CY173" i="18"/>
  <c r="CX173" i="18"/>
  <c r="CW173" i="18"/>
  <c r="CV173" i="18"/>
  <c r="CU173" i="18"/>
  <c r="CJ173" i="18"/>
  <c r="CI173" i="18"/>
  <c r="CH173" i="18"/>
  <c r="CG173" i="18"/>
  <c r="CF173" i="18"/>
  <c r="CE173" i="18"/>
  <c r="BT173" i="18"/>
  <c r="BS173" i="18"/>
  <c r="BR173" i="18"/>
  <c r="BQ173" i="18"/>
  <c r="BP173" i="18"/>
  <c r="BO173" i="18"/>
  <c r="BD173" i="18"/>
  <c r="BC173" i="18"/>
  <c r="BB173" i="18"/>
  <c r="BA173" i="18"/>
  <c r="AZ173" i="18"/>
  <c r="AY173" i="18"/>
  <c r="AN173" i="18"/>
  <c r="AM173" i="18"/>
  <c r="AL173" i="18"/>
  <c r="AK173" i="18"/>
  <c r="AJ173" i="18"/>
  <c r="AI173" i="18"/>
  <c r="X173" i="18"/>
  <c r="W173" i="18"/>
  <c r="V173" i="18"/>
  <c r="U173" i="18"/>
  <c r="T173" i="18"/>
  <c r="S173" i="18"/>
  <c r="EF172" i="18"/>
  <c r="EE172" i="18"/>
  <c r="ED172" i="18"/>
  <c r="EC172" i="18"/>
  <c r="EB172" i="18"/>
  <c r="EA172" i="18"/>
  <c r="DP172" i="18"/>
  <c r="DO172" i="18"/>
  <c r="DN172" i="18"/>
  <c r="DM172" i="18"/>
  <c r="DL172" i="18"/>
  <c r="DK172" i="18"/>
  <c r="CZ172" i="18"/>
  <c r="CY172" i="18"/>
  <c r="CX172" i="18"/>
  <c r="CW172" i="18"/>
  <c r="CV172" i="18"/>
  <c r="CU172" i="18"/>
  <c r="CJ172" i="18"/>
  <c r="CI172" i="18"/>
  <c r="CH172" i="18"/>
  <c r="CG172" i="18"/>
  <c r="CF172" i="18"/>
  <c r="CE172" i="18"/>
  <c r="BT172" i="18"/>
  <c r="BS172" i="18"/>
  <c r="BR172" i="18"/>
  <c r="BQ172" i="18"/>
  <c r="BP172" i="18"/>
  <c r="BO172" i="18"/>
  <c r="BD172" i="18"/>
  <c r="BC172" i="18"/>
  <c r="BB172" i="18"/>
  <c r="BA172" i="18"/>
  <c r="AZ172" i="18"/>
  <c r="AY172" i="18"/>
  <c r="AN172" i="18"/>
  <c r="AM172" i="18"/>
  <c r="AL172" i="18"/>
  <c r="AK172" i="18"/>
  <c r="AJ172" i="18"/>
  <c r="AI172" i="18"/>
  <c r="X172" i="18"/>
  <c r="W172" i="18"/>
  <c r="V172" i="18"/>
  <c r="U172" i="18"/>
  <c r="T172" i="18"/>
  <c r="S172" i="18"/>
  <c r="EF171" i="18"/>
  <c r="EE171" i="18"/>
  <c r="ED171" i="18"/>
  <c r="EC171" i="18"/>
  <c r="EB171" i="18"/>
  <c r="EA171" i="18"/>
  <c r="DP171" i="18"/>
  <c r="DO171" i="18"/>
  <c r="DN171" i="18"/>
  <c r="DM171" i="18"/>
  <c r="DL171" i="18"/>
  <c r="DK171" i="18"/>
  <c r="CZ171" i="18"/>
  <c r="CY171" i="18"/>
  <c r="CX171" i="18"/>
  <c r="CW171" i="18"/>
  <c r="CV171" i="18"/>
  <c r="CU171" i="18"/>
  <c r="CJ171" i="18"/>
  <c r="CI171" i="18"/>
  <c r="CH171" i="18"/>
  <c r="CG171" i="18"/>
  <c r="CF171" i="18"/>
  <c r="CE171" i="18"/>
  <c r="BT171" i="18"/>
  <c r="BS171" i="18"/>
  <c r="BR171" i="18"/>
  <c r="BQ171" i="18"/>
  <c r="BP171" i="18"/>
  <c r="BO171" i="18"/>
  <c r="BD171" i="18"/>
  <c r="BC171" i="18"/>
  <c r="BB171" i="18"/>
  <c r="BA171" i="18"/>
  <c r="AZ171" i="18"/>
  <c r="AY171" i="18"/>
  <c r="AN171" i="18"/>
  <c r="AM171" i="18"/>
  <c r="AL171" i="18"/>
  <c r="AK171" i="18"/>
  <c r="AJ171" i="18"/>
  <c r="AI171" i="18"/>
  <c r="X171" i="18"/>
  <c r="W171" i="18"/>
  <c r="V171" i="18"/>
  <c r="U171" i="18"/>
  <c r="T171" i="18"/>
  <c r="S171" i="18"/>
  <c r="EF170" i="18"/>
  <c r="EE170" i="18"/>
  <c r="ED170" i="18"/>
  <c r="EC170" i="18"/>
  <c r="EB170" i="18"/>
  <c r="EA170" i="18"/>
  <c r="DP170" i="18"/>
  <c r="DO170" i="18"/>
  <c r="DN170" i="18"/>
  <c r="DM170" i="18"/>
  <c r="DL170" i="18"/>
  <c r="DK170" i="18"/>
  <c r="CZ170" i="18"/>
  <c r="CY170" i="18"/>
  <c r="CX170" i="18"/>
  <c r="CW170" i="18"/>
  <c r="CV170" i="18"/>
  <c r="CU170" i="18"/>
  <c r="CJ170" i="18"/>
  <c r="CI170" i="18"/>
  <c r="CH170" i="18"/>
  <c r="CG170" i="18"/>
  <c r="CF170" i="18"/>
  <c r="CE170" i="18"/>
  <c r="BT170" i="18"/>
  <c r="BS170" i="18"/>
  <c r="BR170" i="18"/>
  <c r="BQ170" i="18"/>
  <c r="BP170" i="18"/>
  <c r="BO170" i="18"/>
  <c r="BD170" i="18"/>
  <c r="BC170" i="18"/>
  <c r="BB170" i="18"/>
  <c r="BA170" i="18"/>
  <c r="AZ170" i="18"/>
  <c r="AY170" i="18"/>
  <c r="AN170" i="18"/>
  <c r="AM170" i="18"/>
  <c r="AL170" i="18"/>
  <c r="AK170" i="18"/>
  <c r="AJ170" i="18"/>
  <c r="AI170" i="18"/>
  <c r="X170" i="18"/>
  <c r="W170" i="18"/>
  <c r="V170" i="18"/>
  <c r="U170" i="18"/>
  <c r="T170" i="18"/>
  <c r="S170" i="18"/>
  <c r="EF169" i="18"/>
  <c r="EE169" i="18"/>
  <c r="ED169" i="18"/>
  <c r="EC169" i="18"/>
  <c r="EB169" i="18"/>
  <c r="EA169" i="18"/>
  <c r="DP169" i="18"/>
  <c r="DO169" i="18"/>
  <c r="DN169" i="18"/>
  <c r="DM169" i="18"/>
  <c r="DL169" i="18"/>
  <c r="DK169" i="18"/>
  <c r="CZ169" i="18"/>
  <c r="CY169" i="18"/>
  <c r="CX169" i="18"/>
  <c r="CW169" i="18"/>
  <c r="CV169" i="18"/>
  <c r="CU169" i="18"/>
  <c r="CJ169" i="18"/>
  <c r="CI169" i="18"/>
  <c r="CH169" i="18"/>
  <c r="CG169" i="18"/>
  <c r="CF169" i="18"/>
  <c r="CE169" i="18"/>
  <c r="BT169" i="18"/>
  <c r="BS169" i="18"/>
  <c r="BR169" i="18"/>
  <c r="BQ169" i="18"/>
  <c r="BP169" i="18"/>
  <c r="BO169" i="18"/>
  <c r="BD169" i="18"/>
  <c r="BC169" i="18"/>
  <c r="BB169" i="18"/>
  <c r="BA169" i="18"/>
  <c r="AZ169" i="18"/>
  <c r="AY169" i="18"/>
  <c r="AN169" i="18"/>
  <c r="AM169" i="18"/>
  <c r="AL169" i="18"/>
  <c r="AK169" i="18"/>
  <c r="AJ169" i="18"/>
  <c r="AI169" i="18"/>
  <c r="X169" i="18"/>
  <c r="W169" i="18"/>
  <c r="V169" i="18"/>
  <c r="U169" i="18"/>
  <c r="T169" i="18"/>
  <c r="S169" i="18"/>
  <c r="EF168" i="18"/>
  <c r="EE168" i="18"/>
  <c r="ED168" i="18"/>
  <c r="EC168" i="18"/>
  <c r="EB168" i="18"/>
  <c r="EA168" i="18"/>
  <c r="DP168" i="18"/>
  <c r="DO168" i="18"/>
  <c r="DN168" i="18"/>
  <c r="DM168" i="18"/>
  <c r="DL168" i="18"/>
  <c r="DK168" i="18"/>
  <c r="CZ168" i="18"/>
  <c r="CY168" i="18"/>
  <c r="CX168" i="18"/>
  <c r="CW168" i="18"/>
  <c r="CV168" i="18"/>
  <c r="CU168" i="18"/>
  <c r="CJ168" i="18"/>
  <c r="CI168" i="18"/>
  <c r="CH168" i="18"/>
  <c r="CG168" i="18"/>
  <c r="CF168" i="18"/>
  <c r="CE168" i="18"/>
  <c r="BT168" i="18"/>
  <c r="BS168" i="18"/>
  <c r="BR168" i="18"/>
  <c r="BQ168" i="18"/>
  <c r="BP168" i="18"/>
  <c r="BO168" i="18"/>
  <c r="BD168" i="18"/>
  <c r="BC168" i="18"/>
  <c r="BB168" i="18"/>
  <c r="BA168" i="18"/>
  <c r="AZ168" i="18"/>
  <c r="AY168" i="18"/>
  <c r="AN168" i="18"/>
  <c r="AM168" i="18"/>
  <c r="AL168" i="18"/>
  <c r="AK168" i="18"/>
  <c r="AJ168" i="18"/>
  <c r="AI168" i="18"/>
  <c r="X168" i="18"/>
  <c r="W168" i="18"/>
  <c r="V168" i="18"/>
  <c r="U168" i="18"/>
  <c r="T168" i="18"/>
  <c r="S168" i="18"/>
  <c r="EF167" i="18"/>
  <c r="EE167" i="18"/>
  <c r="ED167" i="18"/>
  <c r="EC167" i="18"/>
  <c r="EB167" i="18"/>
  <c r="EA167" i="18"/>
  <c r="DP167" i="18"/>
  <c r="DO167" i="18"/>
  <c r="DN167" i="18"/>
  <c r="DM167" i="18"/>
  <c r="DL167" i="18"/>
  <c r="DK167" i="18"/>
  <c r="CZ167" i="18"/>
  <c r="CY167" i="18"/>
  <c r="CX167" i="18"/>
  <c r="CW167" i="18"/>
  <c r="CV167" i="18"/>
  <c r="CU167" i="18"/>
  <c r="CJ167" i="18"/>
  <c r="CI167" i="18"/>
  <c r="CH167" i="18"/>
  <c r="CG167" i="18"/>
  <c r="CF167" i="18"/>
  <c r="CE167" i="18"/>
  <c r="BT167" i="18"/>
  <c r="BS167" i="18"/>
  <c r="BR167" i="18"/>
  <c r="BQ167" i="18"/>
  <c r="BP167" i="18"/>
  <c r="BO167" i="18"/>
  <c r="BD167" i="18"/>
  <c r="BC167" i="18"/>
  <c r="BB167" i="18"/>
  <c r="BA167" i="18"/>
  <c r="AZ167" i="18"/>
  <c r="AY167" i="18"/>
  <c r="AN167" i="18"/>
  <c r="AM167" i="18"/>
  <c r="AL167" i="18"/>
  <c r="AK167" i="18"/>
  <c r="AJ167" i="18"/>
  <c r="AI167" i="18"/>
  <c r="X167" i="18"/>
  <c r="W167" i="18"/>
  <c r="V167" i="18"/>
  <c r="U167" i="18"/>
  <c r="T167" i="18"/>
  <c r="S167" i="18"/>
  <c r="EF166" i="18"/>
  <c r="EE166" i="18"/>
  <c r="ED166" i="18"/>
  <c r="EC166" i="18"/>
  <c r="EB166" i="18"/>
  <c r="EA166" i="18"/>
  <c r="DP166" i="18"/>
  <c r="DO166" i="18"/>
  <c r="DN166" i="18"/>
  <c r="DM166" i="18"/>
  <c r="DL166" i="18"/>
  <c r="DK166" i="18"/>
  <c r="CZ166" i="18"/>
  <c r="CY166" i="18"/>
  <c r="CX166" i="18"/>
  <c r="CW166" i="18"/>
  <c r="CV166" i="18"/>
  <c r="CU166" i="18"/>
  <c r="CJ166" i="18"/>
  <c r="CI166" i="18"/>
  <c r="CH166" i="18"/>
  <c r="CG166" i="18"/>
  <c r="CF166" i="18"/>
  <c r="CE166" i="18"/>
  <c r="BT166" i="18"/>
  <c r="BS166" i="18"/>
  <c r="BR166" i="18"/>
  <c r="BQ166" i="18"/>
  <c r="BP166" i="18"/>
  <c r="BO166" i="18"/>
  <c r="BD166" i="18"/>
  <c r="BC166" i="18"/>
  <c r="BB166" i="18"/>
  <c r="BA166" i="18"/>
  <c r="AZ166" i="18"/>
  <c r="AY166" i="18"/>
  <c r="AN166" i="18"/>
  <c r="AM166" i="18"/>
  <c r="AL166" i="18"/>
  <c r="AK166" i="18"/>
  <c r="AJ166" i="18"/>
  <c r="AI166" i="18"/>
  <c r="X166" i="18"/>
  <c r="W166" i="18"/>
  <c r="V166" i="18"/>
  <c r="U166" i="18"/>
  <c r="T166" i="18"/>
  <c r="S166" i="18"/>
  <c r="EF165" i="18"/>
  <c r="EE165" i="18"/>
  <c r="ED165" i="18"/>
  <c r="EC165" i="18"/>
  <c r="EB165" i="18"/>
  <c r="EA165" i="18"/>
  <c r="DP165" i="18"/>
  <c r="DO165" i="18"/>
  <c r="DN165" i="18"/>
  <c r="DM165" i="18"/>
  <c r="DL165" i="18"/>
  <c r="DK165" i="18"/>
  <c r="CZ165" i="18"/>
  <c r="CY165" i="18"/>
  <c r="CX165" i="18"/>
  <c r="CW165" i="18"/>
  <c r="CV165" i="18"/>
  <c r="CU165" i="18"/>
  <c r="CJ165" i="18"/>
  <c r="CI165" i="18"/>
  <c r="CH165" i="18"/>
  <c r="CG165" i="18"/>
  <c r="CF165" i="18"/>
  <c r="CE165" i="18"/>
  <c r="BT165" i="18"/>
  <c r="BS165" i="18"/>
  <c r="BR165" i="18"/>
  <c r="BQ165" i="18"/>
  <c r="BP165" i="18"/>
  <c r="BO165" i="18"/>
  <c r="BD165" i="18"/>
  <c r="BC165" i="18"/>
  <c r="BB165" i="18"/>
  <c r="BA165" i="18"/>
  <c r="AZ165" i="18"/>
  <c r="AY165" i="18"/>
  <c r="AN165" i="18"/>
  <c r="AM165" i="18"/>
  <c r="AL165" i="18"/>
  <c r="AK165" i="18"/>
  <c r="AJ165" i="18"/>
  <c r="AI165" i="18"/>
  <c r="X165" i="18"/>
  <c r="W165" i="18"/>
  <c r="V165" i="18"/>
  <c r="U165" i="18"/>
  <c r="T165" i="18"/>
  <c r="S165" i="18"/>
  <c r="EF164" i="18"/>
  <c r="EE164" i="18"/>
  <c r="ED164" i="18"/>
  <c r="EC164" i="18"/>
  <c r="EB164" i="18"/>
  <c r="EA164" i="18"/>
  <c r="DP164" i="18"/>
  <c r="DO164" i="18"/>
  <c r="DN164" i="18"/>
  <c r="DM164" i="18"/>
  <c r="DL164" i="18"/>
  <c r="DK164" i="18"/>
  <c r="CZ164" i="18"/>
  <c r="CY164" i="18"/>
  <c r="CX164" i="18"/>
  <c r="CW164" i="18"/>
  <c r="CV164" i="18"/>
  <c r="CU164" i="18"/>
  <c r="CJ164" i="18"/>
  <c r="CI164" i="18"/>
  <c r="CH164" i="18"/>
  <c r="CG164" i="18"/>
  <c r="CF164" i="18"/>
  <c r="CE164" i="18"/>
  <c r="BT164" i="18"/>
  <c r="BS164" i="18"/>
  <c r="BR164" i="18"/>
  <c r="BQ164" i="18"/>
  <c r="BP164" i="18"/>
  <c r="BO164" i="18"/>
  <c r="BD164" i="18"/>
  <c r="BC164" i="18"/>
  <c r="BB164" i="18"/>
  <c r="BA164" i="18"/>
  <c r="AZ164" i="18"/>
  <c r="AY164" i="18"/>
  <c r="AN164" i="18"/>
  <c r="AM164" i="18"/>
  <c r="AL164" i="18"/>
  <c r="AK164" i="18"/>
  <c r="AJ164" i="18"/>
  <c r="AI164" i="18"/>
  <c r="X164" i="18"/>
  <c r="W164" i="18"/>
  <c r="V164" i="18"/>
  <c r="U164" i="18"/>
  <c r="T164" i="18"/>
  <c r="S164" i="18"/>
  <c r="EF163" i="18"/>
  <c r="EE163" i="18"/>
  <c r="ED163" i="18"/>
  <c r="EC163" i="18"/>
  <c r="EB163" i="18"/>
  <c r="EA163" i="18"/>
  <c r="DP163" i="18"/>
  <c r="DO163" i="18"/>
  <c r="DN163" i="18"/>
  <c r="DM163" i="18"/>
  <c r="DL163" i="18"/>
  <c r="DK163" i="18"/>
  <c r="CZ163" i="18"/>
  <c r="CY163" i="18"/>
  <c r="CX163" i="18"/>
  <c r="CW163" i="18"/>
  <c r="CV163" i="18"/>
  <c r="CU163" i="18"/>
  <c r="CJ163" i="18"/>
  <c r="CI163" i="18"/>
  <c r="CH163" i="18"/>
  <c r="CG163" i="18"/>
  <c r="CF163" i="18"/>
  <c r="CE163" i="18"/>
  <c r="BT163" i="18"/>
  <c r="BS163" i="18"/>
  <c r="BR163" i="18"/>
  <c r="BQ163" i="18"/>
  <c r="BP163" i="18"/>
  <c r="BO163" i="18"/>
  <c r="BD163" i="18"/>
  <c r="BC163" i="18"/>
  <c r="BB163" i="18"/>
  <c r="BA163" i="18"/>
  <c r="AZ163" i="18"/>
  <c r="AY163" i="18"/>
  <c r="AN163" i="18"/>
  <c r="AM163" i="18"/>
  <c r="AL163" i="18"/>
  <c r="AK163" i="18"/>
  <c r="AJ163" i="18"/>
  <c r="AI163" i="18"/>
  <c r="X163" i="18"/>
  <c r="W163" i="18"/>
  <c r="V163" i="18"/>
  <c r="U163" i="18"/>
  <c r="T163" i="18"/>
  <c r="S163" i="18"/>
  <c r="EF162" i="18"/>
  <c r="EE162" i="18"/>
  <c r="ED162" i="18"/>
  <c r="EC162" i="18"/>
  <c r="EB162" i="18"/>
  <c r="EA162" i="18"/>
  <c r="DP162" i="18"/>
  <c r="DO162" i="18"/>
  <c r="DN162" i="18"/>
  <c r="DM162" i="18"/>
  <c r="DL162" i="18"/>
  <c r="DK162" i="18"/>
  <c r="CZ162" i="18"/>
  <c r="CY162" i="18"/>
  <c r="CX162" i="18"/>
  <c r="CW162" i="18"/>
  <c r="CV162" i="18"/>
  <c r="CU162" i="18"/>
  <c r="CJ162" i="18"/>
  <c r="CI162" i="18"/>
  <c r="CH162" i="18"/>
  <c r="CG162" i="18"/>
  <c r="CF162" i="18"/>
  <c r="CE162" i="18"/>
  <c r="BT162" i="18"/>
  <c r="BS162" i="18"/>
  <c r="BR162" i="18"/>
  <c r="BQ162" i="18"/>
  <c r="BP162" i="18"/>
  <c r="BO162" i="18"/>
  <c r="BD162" i="18"/>
  <c r="BC162" i="18"/>
  <c r="BB162" i="18"/>
  <c r="BA162" i="18"/>
  <c r="AZ162" i="18"/>
  <c r="AY162" i="18"/>
  <c r="AN162" i="18"/>
  <c r="AM162" i="18"/>
  <c r="AL162" i="18"/>
  <c r="AK162" i="18"/>
  <c r="AJ162" i="18"/>
  <c r="AI162" i="18"/>
  <c r="X162" i="18"/>
  <c r="W162" i="18"/>
  <c r="V162" i="18"/>
  <c r="U162" i="18"/>
  <c r="T162" i="18"/>
  <c r="S162" i="18"/>
  <c r="EF161" i="18"/>
  <c r="EE161" i="18"/>
  <c r="ED161" i="18"/>
  <c r="EC161" i="18"/>
  <c r="EB161" i="18"/>
  <c r="EA161" i="18"/>
  <c r="DP161" i="18"/>
  <c r="DO161" i="18"/>
  <c r="DN161" i="18"/>
  <c r="DM161" i="18"/>
  <c r="DL161" i="18"/>
  <c r="DK161" i="18"/>
  <c r="CZ161" i="18"/>
  <c r="CY161" i="18"/>
  <c r="CX161" i="18"/>
  <c r="CW161" i="18"/>
  <c r="CV161" i="18"/>
  <c r="CU161" i="18"/>
  <c r="CJ161" i="18"/>
  <c r="CI161" i="18"/>
  <c r="CH161" i="18"/>
  <c r="CG161" i="18"/>
  <c r="CF161" i="18"/>
  <c r="CE161" i="18"/>
  <c r="BT161" i="18"/>
  <c r="BS161" i="18"/>
  <c r="BR161" i="18"/>
  <c r="BQ161" i="18"/>
  <c r="BP161" i="18"/>
  <c r="BO161" i="18"/>
  <c r="BD161" i="18"/>
  <c r="BC161" i="18"/>
  <c r="BB161" i="18"/>
  <c r="BA161" i="18"/>
  <c r="AZ161" i="18"/>
  <c r="AY161" i="18"/>
  <c r="AN161" i="18"/>
  <c r="AM161" i="18"/>
  <c r="AL161" i="18"/>
  <c r="AK161" i="18"/>
  <c r="AJ161" i="18"/>
  <c r="AI161" i="18"/>
  <c r="X161" i="18"/>
  <c r="W161" i="18"/>
  <c r="V161" i="18"/>
  <c r="U161" i="18"/>
  <c r="T161" i="18"/>
  <c r="S161" i="18"/>
  <c r="EF160" i="18"/>
  <c r="EE160" i="18"/>
  <c r="ED160" i="18"/>
  <c r="EC160" i="18"/>
  <c r="EB160" i="18"/>
  <c r="EA160" i="18"/>
  <c r="DP160" i="18"/>
  <c r="DO160" i="18"/>
  <c r="DN160" i="18"/>
  <c r="DM160" i="18"/>
  <c r="DL160" i="18"/>
  <c r="DK160" i="18"/>
  <c r="CZ160" i="18"/>
  <c r="CY160" i="18"/>
  <c r="CX160" i="18"/>
  <c r="CW160" i="18"/>
  <c r="CV160" i="18"/>
  <c r="CU160" i="18"/>
  <c r="CJ160" i="18"/>
  <c r="CI160" i="18"/>
  <c r="CH160" i="18"/>
  <c r="CG160" i="18"/>
  <c r="CF160" i="18"/>
  <c r="CE160" i="18"/>
  <c r="BT160" i="18"/>
  <c r="BS160" i="18"/>
  <c r="BR160" i="18"/>
  <c r="BQ160" i="18"/>
  <c r="BP160" i="18"/>
  <c r="BO160" i="18"/>
  <c r="BD160" i="18"/>
  <c r="BC160" i="18"/>
  <c r="BB160" i="18"/>
  <c r="BA160" i="18"/>
  <c r="AZ160" i="18"/>
  <c r="AY160" i="18"/>
  <c r="AN160" i="18"/>
  <c r="AM160" i="18"/>
  <c r="AL160" i="18"/>
  <c r="AK160" i="18"/>
  <c r="AJ160" i="18"/>
  <c r="AI160" i="18"/>
  <c r="X160" i="18"/>
  <c r="W160" i="18"/>
  <c r="V160" i="18"/>
  <c r="U160" i="18"/>
  <c r="T160" i="18"/>
  <c r="S160" i="18"/>
  <c r="EF159" i="18"/>
  <c r="EE159" i="18"/>
  <c r="ED159" i="18"/>
  <c r="EC159" i="18"/>
  <c r="EB159" i="18"/>
  <c r="EA159" i="18"/>
  <c r="DP159" i="18"/>
  <c r="DO159" i="18"/>
  <c r="DN159" i="18"/>
  <c r="DM159" i="18"/>
  <c r="DL159" i="18"/>
  <c r="DK159" i="18"/>
  <c r="CZ159" i="18"/>
  <c r="CY159" i="18"/>
  <c r="CX159" i="18"/>
  <c r="CW159" i="18"/>
  <c r="CV159" i="18"/>
  <c r="CU159" i="18"/>
  <c r="CJ159" i="18"/>
  <c r="CI159" i="18"/>
  <c r="CH159" i="18"/>
  <c r="CG159" i="18"/>
  <c r="CF159" i="18"/>
  <c r="CE159" i="18"/>
  <c r="BT159" i="18"/>
  <c r="BS159" i="18"/>
  <c r="BR159" i="18"/>
  <c r="BQ159" i="18"/>
  <c r="BP159" i="18"/>
  <c r="BO159" i="18"/>
  <c r="BD159" i="18"/>
  <c r="BC159" i="18"/>
  <c r="BB159" i="18"/>
  <c r="BA159" i="18"/>
  <c r="AZ159" i="18"/>
  <c r="AY159" i="18"/>
  <c r="AN159" i="18"/>
  <c r="AM159" i="18"/>
  <c r="AL159" i="18"/>
  <c r="AK159" i="18"/>
  <c r="AJ159" i="18"/>
  <c r="AI159" i="18"/>
  <c r="X159" i="18"/>
  <c r="W159" i="18"/>
  <c r="V159" i="18"/>
  <c r="U159" i="18"/>
  <c r="T159" i="18"/>
  <c r="S159" i="18"/>
  <c r="EF158" i="18"/>
  <c r="EE158" i="18"/>
  <c r="ED158" i="18"/>
  <c r="EC158" i="18"/>
  <c r="EB158" i="18"/>
  <c r="EA158" i="18"/>
  <c r="DP158" i="18"/>
  <c r="DO158" i="18"/>
  <c r="DN158" i="18"/>
  <c r="DM158" i="18"/>
  <c r="DL158" i="18"/>
  <c r="DK158" i="18"/>
  <c r="CZ158" i="18"/>
  <c r="CY158" i="18"/>
  <c r="CX158" i="18"/>
  <c r="CW158" i="18"/>
  <c r="CV158" i="18"/>
  <c r="CU158" i="18"/>
  <c r="CJ158" i="18"/>
  <c r="CI158" i="18"/>
  <c r="CH158" i="18"/>
  <c r="CG158" i="18"/>
  <c r="CF158" i="18"/>
  <c r="CE158" i="18"/>
  <c r="BT158" i="18"/>
  <c r="BS158" i="18"/>
  <c r="BR158" i="18"/>
  <c r="BQ158" i="18"/>
  <c r="BP158" i="18"/>
  <c r="BO158" i="18"/>
  <c r="BD158" i="18"/>
  <c r="BC158" i="18"/>
  <c r="BB158" i="18"/>
  <c r="BA158" i="18"/>
  <c r="AZ158" i="18"/>
  <c r="AY158" i="18"/>
  <c r="AN158" i="18"/>
  <c r="AM158" i="18"/>
  <c r="AL158" i="18"/>
  <c r="AK158" i="18"/>
  <c r="AJ158" i="18"/>
  <c r="AI158" i="18"/>
  <c r="X158" i="18"/>
  <c r="W158" i="18"/>
  <c r="V158" i="18"/>
  <c r="U158" i="18"/>
  <c r="T158" i="18"/>
  <c r="S158" i="18"/>
  <c r="EF157" i="18"/>
  <c r="EE157" i="18"/>
  <c r="ED157" i="18"/>
  <c r="EC157" i="18"/>
  <c r="EB157" i="18"/>
  <c r="EA157" i="18"/>
  <c r="DP157" i="18"/>
  <c r="DO157" i="18"/>
  <c r="DN157" i="18"/>
  <c r="DM157" i="18"/>
  <c r="DL157" i="18"/>
  <c r="DK157" i="18"/>
  <c r="CZ157" i="18"/>
  <c r="CY157" i="18"/>
  <c r="CX157" i="18"/>
  <c r="CW157" i="18"/>
  <c r="CV157" i="18"/>
  <c r="CU157" i="18"/>
  <c r="CJ157" i="18"/>
  <c r="CI157" i="18"/>
  <c r="CH157" i="18"/>
  <c r="CG157" i="18"/>
  <c r="CF157" i="18"/>
  <c r="CE157" i="18"/>
  <c r="BT157" i="18"/>
  <c r="BS157" i="18"/>
  <c r="BR157" i="18"/>
  <c r="BQ157" i="18"/>
  <c r="BP157" i="18"/>
  <c r="BO157" i="18"/>
  <c r="BD157" i="18"/>
  <c r="BC157" i="18"/>
  <c r="BB157" i="18"/>
  <c r="BA157" i="18"/>
  <c r="AZ157" i="18"/>
  <c r="AY157" i="18"/>
  <c r="AN157" i="18"/>
  <c r="AM157" i="18"/>
  <c r="AL157" i="18"/>
  <c r="AK157" i="18"/>
  <c r="AJ157" i="18"/>
  <c r="AI157" i="18"/>
  <c r="X157" i="18"/>
  <c r="W157" i="18"/>
  <c r="V157" i="18"/>
  <c r="U157" i="18"/>
  <c r="T157" i="18"/>
  <c r="S157" i="18"/>
  <c r="EF156" i="18"/>
  <c r="EE156" i="18"/>
  <c r="ED156" i="18"/>
  <c r="EC156" i="18"/>
  <c r="EB156" i="18"/>
  <c r="EA156" i="18"/>
  <c r="DP156" i="18"/>
  <c r="DO156" i="18"/>
  <c r="DN156" i="18"/>
  <c r="DM156" i="18"/>
  <c r="DL156" i="18"/>
  <c r="DK156" i="18"/>
  <c r="CZ156" i="18"/>
  <c r="CY156" i="18"/>
  <c r="CX156" i="18"/>
  <c r="CW156" i="18"/>
  <c r="CV156" i="18"/>
  <c r="CU156" i="18"/>
  <c r="CJ156" i="18"/>
  <c r="CI156" i="18"/>
  <c r="CH156" i="18"/>
  <c r="CG156" i="18"/>
  <c r="CF156" i="18"/>
  <c r="CE156" i="18"/>
  <c r="BT156" i="18"/>
  <c r="BS156" i="18"/>
  <c r="BR156" i="18"/>
  <c r="BQ156" i="18"/>
  <c r="BP156" i="18"/>
  <c r="BO156" i="18"/>
  <c r="BD156" i="18"/>
  <c r="BC156" i="18"/>
  <c r="BB156" i="18"/>
  <c r="BA156" i="18"/>
  <c r="AZ156" i="18"/>
  <c r="AY156" i="18"/>
  <c r="AN156" i="18"/>
  <c r="AM156" i="18"/>
  <c r="AL156" i="18"/>
  <c r="AK156" i="18"/>
  <c r="AJ156" i="18"/>
  <c r="AI156" i="18"/>
  <c r="X156" i="18"/>
  <c r="W156" i="18"/>
  <c r="V156" i="18"/>
  <c r="U156" i="18"/>
  <c r="T156" i="18"/>
  <c r="S156" i="18"/>
  <c r="EF155" i="18"/>
  <c r="EE155" i="18"/>
  <c r="ED155" i="18"/>
  <c r="EC155" i="18"/>
  <c r="EB155" i="18"/>
  <c r="EA155" i="18"/>
  <c r="DP155" i="18"/>
  <c r="DO155" i="18"/>
  <c r="DN155" i="18"/>
  <c r="DM155" i="18"/>
  <c r="DL155" i="18"/>
  <c r="DK155" i="18"/>
  <c r="CZ155" i="18"/>
  <c r="CY155" i="18"/>
  <c r="CX155" i="18"/>
  <c r="CW155" i="18"/>
  <c r="CV155" i="18"/>
  <c r="CU155" i="18"/>
  <c r="CJ155" i="18"/>
  <c r="CI155" i="18"/>
  <c r="CH155" i="18"/>
  <c r="CG155" i="18"/>
  <c r="CF155" i="18"/>
  <c r="CE155" i="18"/>
  <c r="BT155" i="18"/>
  <c r="BS155" i="18"/>
  <c r="BR155" i="18"/>
  <c r="BQ155" i="18"/>
  <c r="BP155" i="18"/>
  <c r="BO155" i="18"/>
  <c r="BD155" i="18"/>
  <c r="BC155" i="18"/>
  <c r="BB155" i="18"/>
  <c r="BA155" i="18"/>
  <c r="AZ155" i="18"/>
  <c r="AY155" i="18"/>
  <c r="AN155" i="18"/>
  <c r="AM155" i="18"/>
  <c r="AL155" i="18"/>
  <c r="AK155" i="18"/>
  <c r="AJ155" i="18"/>
  <c r="AI155" i="18"/>
  <c r="X155" i="18"/>
  <c r="W155" i="18"/>
  <c r="V155" i="18"/>
  <c r="U155" i="18"/>
  <c r="T155" i="18"/>
  <c r="S155" i="18"/>
  <c r="EF154" i="18"/>
  <c r="EE154" i="18"/>
  <c r="ED154" i="18"/>
  <c r="EC154" i="18"/>
  <c r="EB154" i="18"/>
  <c r="EA154" i="18"/>
  <c r="DP154" i="18"/>
  <c r="DO154" i="18"/>
  <c r="DN154" i="18"/>
  <c r="DM154" i="18"/>
  <c r="DL154" i="18"/>
  <c r="DK154" i="18"/>
  <c r="CZ154" i="18"/>
  <c r="CY154" i="18"/>
  <c r="CX154" i="18"/>
  <c r="CW154" i="18"/>
  <c r="CV154" i="18"/>
  <c r="CU154" i="18"/>
  <c r="CJ154" i="18"/>
  <c r="CI154" i="18"/>
  <c r="CH154" i="18"/>
  <c r="CG154" i="18"/>
  <c r="CF154" i="18"/>
  <c r="CE154" i="18"/>
  <c r="BT154" i="18"/>
  <c r="BS154" i="18"/>
  <c r="BR154" i="18"/>
  <c r="BQ154" i="18"/>
  <c r="BP154" i="18"/>
  <c r="BO154" i="18"/>
  <c r="BD154" i="18"/>
  <c r="BC154" i="18"/>
  <c r="BB154" i="18"/>
  <c r="BA154" i="18"/>
  <c r="AZ154" i="18"/>
  <c r="AY154" i="18"/>
  <c r="AN154" i="18"/>
  <c r="AM154" i="18"/>
  <c r="AL154" i="18"/>
  <c r="AK154" i="18"/>
  <c r="AJ154" i="18"/>
  <c r="AI154" i="18"/>
  <c r="X154" i="18"/>
  <c r="W154" i="18"/>
  <c r="V154" i="18"/>
  <c r="U154" i="18"/>
  <c r="T154" i="18"/>
  <c r="S154" i="18"/>
  <c r="EF153" i="18"/>
  <c r="EE153" i="18"/>
  <c r="ED153" i="18"/>
  <c r="EC153" i="18"/>
  <c r="EB153" i="18"/>
  <c r="EA153" i="18"/>
  <c r="DP153" i="18"/>
  <c r="DO153" i="18"/>
  <c r="DN153" i="18"/>
  <c r="DM153" i="18"/>
  <c r="DL153" i="18"/>
  <c r="DK153" i="18"/>
  <c r="CZ153" i="18"/>
  <c r="CY153" i="18"/>
  <c r="CX153" i="18"/>
  <c r="CW153" i="18"/>
  <c r="CV153" i="18"/>
  <c r="CU153" i="18"/>
  <c r="CJ153" i="18"/>
  <c r="CI153" i="18"/>
  <c r="CH153" i="18"/>
  <c r="CG153" i="18"/>
  <c r="CF153" i="18"/>
  <c r="CE153" i="18"/>
  <c r="BT153" i="18"/>
  <c r="BS153" i="18"/>
  <c r="BR153" i="18"/>
  <c r="BQ153" i="18"/>
  <c r="BP153" i="18"/>
  <c r="BO153" i="18"/>
  <c r="BD153" i="18"/>
  <c r="BC153" i="18"/>
  <c r="BB153" i="18"/>
  <c r="BA153" i="18"/>
  <c r="AZ153" i="18"/>
  <c r="AY153" i="18"/>
  <c r="AN153" i="18"/>
  <c r="AM153" i="18"/>
  <c r="AL153" i="18"/>
  <c r="AK153" i="18"/>
  <c r="AJ153" i="18"/>
  <c r="AI153" i="18"/>
  <c r="X153" i="18"/>
  <c r="W153" i="18"/>
  <c r="V153" i="18"/>
  <c r="U153" i="18"/>
  <c r="T153" i="18"/>
  <c r="S153" i="18"/>
  <c r="EF152" i="18"/>
  <c r="EE152" i="18"/>
  <c r="ED152" i="18"/>
  <c r="EC152" i="18"/>
  <c r="EB152" i="18"/>
  <c r="EA152" i="18"/>
  <c r="DP152" i="18"/>
  <c r="DO152" i="18"/>
  <c r="DN152" i="18"/>
  <c r="DM152" i="18"/>
  <c r="DL152" i="18"/>
  <c r="DK152" i="18"/>
  <c r="CZ152" i="18"/>
  <c r="CY152" i="18"/>
  <c r="CX152" i="18"/>
  <c r="CW152" i="18"/>
  <c r="CV152" i="18"/>
  <c r="CU152" i="18"/>
  <c r="CJ152" i="18"/>
  <c r="CI152" i="18"/>
  <c r="CH152" i="18"/>
  <c r="CG152" i="18"/>
  <c r="CF152" i="18"/>
  <c r="CE152" i="18"/>
  <c r="BT152" i="18"/>
  <c r="BS152" i="18"/>
  <c r="BR152" i="18"/>
  <c r="BQ152" i="18"/>
  <c r="BP152" i="18"/>
  <c r="BO152" i="18"/>
  <c r="BD152" i="18"/>
  <c r="BC152" i="18"/>
  <c r="BB152" i="18"/>
  <c r="BA152" i="18"/>
  <c r="AZ152" i="18"/>
  <c r="AY152" i="18"/>
  <c r="AN152" i="18"/>
  <c r="AM152" i="18"/>
  <c r="AL152" i="18"/>
  <c r="AK152" i="18"/>
  <c r="AJ152" i="18"/>
  <c r="AI152" i="18"/>
  <c r="X152" i="18"/>
  <c r="W152" i="18"/>
  <c r="V152" i="18"/>
  <c r="U152" i="18"/>
  <c r="T152" i="18"/>
  <c r="S152" i="18"/>
  <c r="EF151" i="18"/>
  <c r="EE151" i="18"/>
  <c r="ED151" i="18"/>
  <c r="EC151" i="18"/>
  <c r="EB151" i="18"/>
  <c r="EA151" i="18"/>
  <c r="DP151" i="18"/>
  <c r="DO151" i="18"/>
  <c r="DN151" i="18"/>
  <c r="DM151" i="18"/>
  <c r="DL151" i="18"/>
  <c r="DK151" i="18"/>
  <c r="CZ151" i="18"/>
  <c r="CY151" i="18"/>
  <c r="CX151" i="18"/>
  <c r="CW151" i="18"/>
  <c r="CV151" i="18"/>
  <c r="CU151" i="18"/>
  <c r="CJ151" i="18"/>
  <c r="CI151" i="18"/>
  <c r="CH151" i="18"/>
  <c r="CG151" i="18"/>
  <c r="CF151" i="18"/>
  <c r="CE151" i="18"/>
  <c r="BT151" i="18"/>
  <c r="BS151" i="18"/>
  <c r="BR151" i="18"/>
  <c r="BQ151" i="18"/>
  <c r="BP151" i="18"/>
  <c r="BO151" i="18"/>
  <c r="BD151" i="18"/>
  <c r="BC151" i="18"/>
  <c r="BB151" i="18"/>
  <c r="BA151" i="18"/>
  <c r="AZ151" i="18"/>
  <c r="AY151" i="18"/>
  <c r="AN151" i="18"/>
  <c r="AM151" i="18"/>
  <c r="AL151" i="18"/>
  <c r="AK151" i="18"/>
  <c r="AJ151" i="18"/>
  <c r="AI151" i="18"/>
  <c r="X151" i="18"/>
  <c r="W151" i="18"/>
  <c r="V151" i="18"/>
  <c r="U151" i="18"/>
  <c r="T151" i="18"/>
  <c r="S151" i="18"/>
  <c r="EF150" i="18"/>
  <c r="EE150" i="18"/>
  <c r="ED150" i="18"/>
  <c r="EC150" i="18"/>
  <c r="EB150" i="18"/>
  <c r="EA150" i="18"/>
  <c r="DP150" i="18"/>
  <c r="DO150" i="18"/>
  <c r="DN150" i="18"/>
  <c r="DM150" i="18"/>
  <c r="DL150" i="18"/>
  <c r="DK150" i="18"/>
  <c r="CZ150" i="18"/>
  <c r="CY150" i="18"/>
  <c r="CX150" i="18"/>
  <c r="CW150" i="18"/>
  <c r="CV150" i="18"/>
  <c r="CU150" i="18"/>
  <c r="CJ150" i="18"/>
  <c r="CI150" i="18"/>
  <c r="CH150" i="18"/>
  <c r="CG150" i="18"/>
  <c r="CF150" i="18"/>
  <c r="CE150" i="18"/>
  <c r="BT150" i="18"/>
  <c r="BS150" i="18"/>
  <c r="BR150" i="18"/>
  <c r="BQ150" i="18"/>
  <c r="BP150" i="18"/>
  <c r="BO150" i="18"/>
  <c r="BD150" i="18"/>
  <c r="BC150" i="18"/>
  <c r="BB150" i="18"/>
  <c r="BA150" i="18"/>
  <c r="AZ150" i="18"/>
  <c r="AY150" i="18"/>
  <c r="AN150" i="18"/>
  <c r="AM150" i="18"/>
  <c r="AL150" i="18"/>
  <c r="AK150" i="18"/>
  <c r="AJ150" i="18"/>
  <c r="AI150" i="18"/>
  <c r="X150" i="18"/>
  <c r="W150" i="18"/>
  <c r="V150" i="18"/>
  <c r="U150" i="18"/>
  <c r="T150" i="18"/>
  <c r="S150" i="18"/>
  <c r="EF149" i="18"/>
  <c r="EE149" i="18"/>
  <c r="ED149" i="18"/>
  <c r="EC149" i="18"/>
  <c r="EB149" i="18"/>
  <c r="EA149" i="18"/>
  <c r="DP149" i="18"/>
  <c r="DO149" i="18"/>
  <c r="DN149" i="18"/>
  <c r="DM149" i="18"/>
  <c r="DL149" i="18"/>
  <c r="DK149" i="18"/>
  <c r="CZ149" i="18"/>
  <c r="CY149" i="18"/>
  <c r="CX149" i="18"/>
  <c r="CW149" i="18"/>
  <c r="CV149" i="18"/>
  <c r="CU149" i="18"/>
  <c r="CJ149" i="18"/>
  <c r="CI149" i="18"/>
  <c r="CH149" i="18"/>
  <c r="CG149" i="18"/>
  <c r="CF149" i="18"/>
  <c r="CE149" i="18"/>
  <c r="BT149" i="18"/>
  <c r="BS149" i="18"/>
  <c r="BR149" i="18"/>
  <c r="BQ149" i="18"/>
  <c r="BP149" i="18"/>
  <c r="BO149" i="18"/>
  <c r="BD149" i="18"/>
  <c r="BC149" i="18"/>
  <c r="BB149" i="18"/>
  <c r="BA149" i="18"/>
  <c r="AZ149" i="18"/>
  <c r="AY149" i="18"/>
  <c r="AN149" i="18"/>
  <c r="AM149" i="18"/>
  <c r="AL149" i="18"/>
  <c r="AK149" i="18"/>
  <c r="AJ149" i="18"/>
  <c r="AI149" i="18"/>
  <c r="X149" i="18"/>
  <c r="W149" i="18"/>
  <c r="V149" i="18"/>
  <c r="U149" i="18"/>
  <c r="T149" i="18"/>
  <c r="S149" i="18"/>
  <c r="EF148" i="18"/>
  <c r="EE148" i="18"/>
  <c r="ED148" i="18"/>
  <c r="EC148" i="18"/>
  <c r="EB148" i="18"/>
  <c r="EA148" i="18"/>
  <c r="DP148" i="18"/>
  <c r="DO148" i="18"/>
  <c r="DN148" i="18"/>
  <c r="DM148" i="18"/>
  <c r="DL148" i="18"/>
  <c r="DK148" i="18"/>
  <c r="CZ148" i="18"/>
  <c r="CY148" i="18"/>
  <c r="CX148" i="18"/>
  <c r="CW148" i="18"/>
  <c r="CV148" i="18"/>
  <c r="CU148" i="18"/>
  <c r="CJ148" i="18"/>
  <c r="CI148" i="18"/>
  <c r="CH148" i="18"/>
  <c r="CG148" i="18"/>
  <c r="CF148" i="18"/>
  <c r="CE148" i="18"/>
  <c r="BT148" i="18"/>
  <c r="BS148" i="18"/>
  <c r="BR148" i="18"/>
  <c r="BQ148" i="18"/>
  <c r="BP148" i="18"/>
  <c r="BO148" i="18"/>
  <c r="BD148" i="18"/>
  <c r="BC148" i="18"/>
  <c r="BB148" i="18"/>
  <c r="BA148" i="18"/>
  <c r="AZ148" i="18"/>
  <c r="AY148" i="18"/>
  <c r="AN148" i="18"/>
  <c r="AM148" i="18"/>
  <c r="AL148" i="18"/>
  <c r="AK148" i="18"/>
  <c r="AJ148" i="18"/>
  <c r="AI148" i="18"/>
  <c r="X148" i="18"/>
  <c r="W148" i="18"/>
  <c r="V148" i="18"/>
  <c r="U148" i="18"/>
  <c r="T148" i="18"/>
  <c r="S148" i="18"/>
  <c r="EF147" i="18"/>
  <c r="EE147" i="18"/>
  <c r="ED147" i="18"/>
  <c r="EC147" i="18"/>
  <c r="EB147" i="18"/>
  <c r="EA147" i="18"/>
  <c r="DP147" i="18"/>
  <c r="DO147" i="18"/>
  <c r="DN147" i="18"/>
  <c r="DM147" i="18"/>
  <c r="DL147" i="18"/>
  <c r="DK147" i="18"/>
  <c r="CZ147" i="18"/>
  <c r="CY147" i="18"/>
  <c r="CX147" i="18"/>
  <c r="CW147" i="18"/>
  <c r="CV147" i="18"/>
  <c r="CU147" i="18"/>
  <c r="CJ147" i="18"/>
  <c r="CI147" i="18"/>
  <c r="CH147" i="18"/>
  <c r="CG147" i="18"/>
  <c r="CF147" i="18"/>
  <c r="CE147" i="18"/>
  <c r="BT147" i="18"/>
  <c r="BS147" i="18"/>
  <c r="BR147" i="18"/>
  <c r="BQ147" i="18"/>
  <c r="BP147" i="18"/>
  <c r="BO147" i="18"/>
  <c r="BD147" i="18"/>
  <c r="BC147" i="18"/>
  <c r="BB147" i="18"/>
  <c r="BA147" i="18"/>
  <c r="AZ147" i="18"/>
  <c r="AY147" i="18"/>
  <c r="AN147" i="18"/>
  <c r="AM147" i="18"/>
  <c r="AL147" i="18"/>
  <c r="AK147" i="18"/>
  <c r="AJ147" i="18"/>
  <c r="AI147" i="18"/>
  <c r="X147" i="18"/>
  <c r="W147" i="18"/>
  <c r="V147" i="18"/>
  <c r="U147" i="18"/>
  <c r="T147" i="18"/>
  <c r="S147" i="18"/>
  <c r="EF146" i="18"/>
  <c r="EE146" i="18"/>
  <c r="ED146" i="18"/>
  <c r="EC146" i="18"/>
  <c r="EB146" i="18"/>
  <c r="EA146" i="18"/>
  <c r="DP146" i="18"/>
  <c r="DO146" i="18"/>
  <c r="DN146" i="18"/>
  <c r="DM146" i="18"/>
  <c r="DL146" i="18"/>
  <c r="DK146" i="18"/>
  <c r="CZ146" i="18"/>
  <c r="CY146" i="18"/>
  <c r="CX146" i="18"/>
  <c r="CW146" i="18"/>
  <c r="CV146" i="18"/>
  <c r="CU146" i="18"/>
  <c r="CJ146" i="18"/>
  <c r="CI146" i="18"/>
  <c r="CH146" i="18"/>
  <c r="CG146" i="18"/>
  <c r="CF146" i="18"/>
  <c r="CE146" i="18"/>
  <c r="BT146" i="18"/>
  <c r="BS146" i="18"/>
  <c r="BR146" i="18"/>
  <c r="BQ146" i="18"/>
  <c r="BP146" i="18"/>
  <c r="BO146" i="18"/>
  <c r="BD146" i="18"/>
  <c r="BC146" i="18"/>
  <c r="BB146" i="18"/>
  <c r="BA146" i="18"/>
  <c r="AZ146" i="18"/>
  <c r="AY146" i="18"/>
  <c r="AN146" i="18"/>
  <c r="AM146" i="18"/>
  <c r="AL146" i="18"/>
  <c r="AK146" i="18"/>
  <c r="AJ146" i="18"/>
  <c r="AI146" i="18"/>
  <c r="X146" i="18"/>
  <c r="W146" i="18"/>
  <c r="V146" i="18"/>
  <c r="U146" i="18"/>
  <c r="T146" i="18"/>
  <c r="S146" i="18"/>
  <c r="EF145" i="18"/>
  <c r="EE145" i="18"/>
  <c r="ED145" i="18"/>
  <c r="EC145" i="18"/>
  <c r="EB145" i="18"/>
  <c r="EA145" i="18"/>
  <c r="DP145" i="18"/>
  <c r="DO145" i="18"/>
  <c r="DN145" i="18"/>
  <c r="DM145" i="18"/>
  <c r="DL145" i="18"/>
  <c r="DK145" i="18"/>
  <c r="CZ145" i="18"/>
  <c r="CY145" i="18"/>
  <c r="CX145" i="18"/>
  <c r="CW145" i="18"/>
  <c r="CV145" i="18"/>
  <c r="CU145" i="18"/>
  <c r="CJ145" i="18"/>
  <c r="CI145" i="18"/>
  <c r="CH145" i="18"/>
  <c r="CG145" i="18"/>
  <c r="CF145" i="18"/>
  <c r="CE145" i="18"/>
  <c r="BT145" i="18"/>
  <c r="BS145" i="18"/>
  <c r="BR145" i="18"/>
  <c r="BQ145" i="18"/>
  <c r="BP145" i="18"/>
  <c r="BO145" i="18"/>
  <c r="BD145" i="18"/>
  <c r="BC145" i="18"/>
  <c r="BB145" i="18"/>
  <c r="BA145" i="18"/>
  <c r="AZ145" i="18"/>
  <c r="AY145" i="18"/>
  <c r="AN145" i="18"/>
  <c r="AM145" i="18"/>
  <c r="AL145" i="18"/>
  <c r="AK145" i="18"/>
  <c r="AJ145" i="18"/>
  <c r="AI145" i="18"/>
  <c r="X145" i="18"/>
  <c r="W145" i="18"/>
  <c r="V145" i="18"/>
  <c r="U145" i="18"/>
  <c r="T145" i="18"/>
  <c r="S145" i="18"/>
  <c r="EF144" i="18"/>
  <c r="EE144" i="18"/>
  <c r="ED144" i="18"/>
  <c r="EC144" i="18"/>
  <c r="EB144" i="18"/>
  <c r="EA144" i="18"/>
  <c r="DP144" i="18"/>
  <c r="DO144" i="18"/>
  <c r="DN144" i="18"/>
  <c r="DM144" i="18"/>
  <c r="DL144" i="18"/>
  <c r="DK144" i="18"/>
  <c r="CZ144" i="18"/>
  <c r="CY144" i="18"/>
  <c r="CX144" i="18"/>
  <c r="CW144" i="18"/>
  <c r="CV144" i="18"/>
  <c r="CU144" i="18"/>
  <c r="CJ144" i="18"/>
  <c r="CI144" i="18"/>
  <c r="CH144" i="18"/>
  <c r="CG144" i="18"/>
  <c r="CF144" i="18"/>
  <c r="CE144" i="18"/>
  <c r="BT144" i="18"/>
  <c r="BS144" i="18"/>
  <c r="BR144" i="18"/>
  <c r="BQ144" i="18"/>
  <c r="BP144" i="18"/>
  <c r="BO144" i="18"/>
  <c r="BD144" i="18"/>
  <c r="BC144" i="18"/>
  <c r="BB144" i="18"/>
  <c r="BA144" i="18"/>
  <c r="AZ144" i="18"/>
  <c r="AY144" i="18"/>
  <c r="AN144" i="18"/>
  <c r="AM144" i="18"/>
  <c r="AL144" i="18"/>
  <c r="AK144" i="18"/>
  <c r="AJ144" i="18"/>
  <c r="AI144" i="18"/>
  <c r="X144" i="18"/>
  <c r="W144" i="18"/>
  <c r="V144" i="18"/>
  <c r="U144" i="18"/>
  <c r="T144" i="18"/>
  <c r="S144" i="18"/>
  <c r="EF143" i="18"/>
  <c r="EE143" i="18"/>
  <c r="ED143" i="18"/>
  <c r="EC143" i="18"/>
  <c r="EB143" i="18"/>
  <c r="EA143" i="18"/>
  <c r="DP143" i="18"/>
  <c r="DO143" i="18"/>
  <c r="DN143" i="18"/>
  <c r="DM143" i="18"/>
  <c r="DL143" i="18"/>
  <c r="DK143" i="18"/>
  <c r="CZ143" i="18"/>
  <c r="CY143" i="18"/>
  <c r="CX143" i="18"/>
  <c r="CW143" i="18"/>
  <c r="CV143" i="18"/>
  <c r="CU143" i="18"/>
  <c r="CJ143" i="18"/>
  <c r="CI143" i="18"/>
  <c r="CH143" i="18"/>
  <c r="CG143" i="18"/>
  <c r="CF143" i="18"/>
  <c r="CE143" i="18"/>
  <c r="BT143" i="18"/>
  <c r="BS143" i="18"/>
  <c r="BR143" i="18"/>
  <c r="BQ143" i="18"/>
  <c r="BP143" i="18"/>
  <c r="BO143" i="18"/>
  <c r="BD143" i="18"/>
  <c r="BC143" i="18"/>
  <c r="BB143" i="18"/>
  <c r="BA143" i="18"/>
  <c r="AZ143" i="18"/>
  <c r="AY143" i="18"/>
  <c r="AN143" i="18"/>
  <c r="AM143" i="18"/>
  <c r="AL143" i="18"/>
  <c r="AK143" i="18"/>
  <c r="AJ143" i="18"/>
  <c r="AI143" i="18"/>
  <c r="X143" i="18"/>
  <c r="W143" i="18"/>
  <c r="V143" i="18"/>
  <c r="U143" i="18"/>
  <c r="T143" i="18"/>
  <c r="S143" i="18"/>
  <c r="EF142" i="18"/>
  <c r="EE142" i="18"/>
  <c r="ED142" i="18"/>
  <c r="EC142" i="18"/>
  <c r="EB142" i="18"/>
  <c r="EA142" i="18"/>
  <c r="DP142" i="18"/>
  <c r="DO142" i="18"/>
  <c r="DN142" i="18"/>
  <c r="DM142" i="18"/>
  <c r="DL142" i="18"/>
  <c r="DK142" i="18"/>
  <c r="CZ142" i="18"/>
  <c r="CY142" i="18"/>
  <c r="CX142" i="18"/>
  <c r="CW142" i="18"/>
  <c r="CV142" i="18"/>
  <c r="CU142" i="18"/>
  <c r="CJ142" i="18"/>
  <c r="CI142" i="18"/>
  <c r="CH142" i="18"/>
  <c r="CG142" i="18"/>
  <c r="CF142" i="18"/>
  <c r="CE142" i="18"/>
  <c r="BT142" i="18"/>
  <c r="BS142" i="18"/>
  <c r="BR142" i="18"/>
  <c r="BQ142" i="18"/>
  <c r="BP142" i="18"/>
  <c r="BO142" i="18"/>
  <c r="BD142" i="18"/>
  <c r="BC142" i="18"/>
  <c r="BB142" i="18"/>
  <c r="BA142" i="18"/>
  <c r="AZ142" i="18"/>
  <c r="AY142" i="18"/>
  <c r="AN142" i="18"/>
  <c r="AM142" i="18"/>
  <c r="AL142" i="18"/>
  <c r="AK142" i="18"/>
  <c r="AJ142" i="18"/>
  <c r="AI142" i="18"/>
  <c r="X142" i="18"/>
  <c r="W142" i="18"/>
  <c r="V142" i="18"/>
  <c r="U142" i="18"/>
  <c r="T142" i="18"/>
  <c r="S142" i="18"/>
  <c r="EF141" i="18"/>
  <c r="EE141" i="18"/>
  <c r="ED141" i="18"/>
  <c r="EC141" i="18"/>
  <c r="EB141" i="18"/>
  <c r="EA141" i="18"/>
  <c r="DP141" i="18"/>
  <c r="DO141" i="18"/>
  <c r="DN141" i="18"/>
  <c r="DM141" i="18"/>
  <c r="DL141" i="18"/>
  <c r="DK141" i="18"/>
  <c r="CZ141" i="18"/>
  <c r="CY141" i="18"/>
  <c r="CX141" i="18"/>
  <c r="CW141" i="18"/>
  <c r="CV141" i="18"/>
  <c r="CU141" i="18"/>
  <c r="CJ141" i="18"/>
  <c r="CI141" i="18"/>
  <c r="CH141" i="18"/>
  <c r="CG141" i="18"/>
  <c r="CF141" i="18"/>
  <c r="CE141" i="18"/>
  <c r="BT141" i="18"/>
  <c r="BS141" i="18"/>
  <c r="BR141" i="18"/>
  <c r="BQ141" i="18"/>
  <c r="BP141" i="18"/>
  <c r="BO141" i="18"/>
  <c r="BD141" i="18"/>
  <c r="BC141" i="18"/>
  <c r="BB141" i="18"/>
  <c r="BA141" i="18"/>
  <c r="AZ141" i="18"/>
  <c r="AY141" i="18"/>
  <c r="AN141" i="18"/>
  <c r="AM141" i="18"/>
  <c r="AL141" i="18"/>
  <c r="AK141" i="18"/>
  <c r="AJ141" i="18"/>
  <c r="AI141" i="18"/>
  <c r="X141" i="18"/>
  <c r="W141" i="18"/>
  <c r="V141" i="18"/>
  <c r="U141" i="18"/>
  <c r="T141" i="18"/>
  <c r="S141" i="18"/>
  <c r="EF140" i="18"/>
  <c r="EE140" i="18"/>
  <c r="ED140" i="18"/>
  <c r="EC140" i="18"/>
  <c r="EB140" i="18"/>
  <c r="EA140" i="18"/>
  <c r="DP140" i="18"/>
  <c r="DO140" i="18"/>
  <c r="DN140" i="18"/>
  <c r="DM140" i="18"/>
  <c r="DL140" i="18"/>
  <c r="DK140" i="18"/>
  <c r="CZ140" i="18"/>
  <c r="CY140" i="18"/>
  <c r="CX140" i="18"/>
  <c r="CW140" i="18"/>
  <c r="CV140" i="18"/>
  <c r="CU140" i="18"/>
  <c r="CJ140" i="18"/>
  <c r="CI140" i="18"/>
  <c r="CH140" i="18"/>
  <c r="CG140" i="18"/>
  <c r="CF140" i="18"/>
  <c r="CE140" i="18"/>
  <c r="BT140" i="18"/>
  <c r="BS140" i="18"/>
  <c r="BR140" i="18"/>
  <c r="BQ140" i="18"/>
  <c r="BP140" i="18"/>
  <c r="BO140" i="18"/>
  <c r="BD140" i="18"/>
  <c r="BC140" i="18"/>
  <c r="BB140" i="18"/>
  <c r="BA140" i="18"/>
  <c r="AZ140" i="18"/>
  <c r="AY140" i="18"/>
  <c r="AN140" i="18"/>
  <c r="AM140" i="18"/>
  <c r="AL140" i="18"/>
  <c r="AK140" i="18"/>
  <c r="AJ140" i="18"/>
  <c r="AI140" i="18"/>
  <c r="X140" i="18"/>
  <c r="W140" i="18"/>
  <c r="V140" i="18"/>
  <c r="U140" i="18"/>
  <c r="T140" i="18"/>
  <c r="S140" i="18"/>
  <c r="EF139" i="18"/>
  <c r="EE139" i="18"/>
  <c r="ED139" i="18"/>
  <c r="EC139" i="18"/>
  <c r="EB139" i="18"/>
  <c r="EA139" i="18"/>
  <c r="DP139" i="18"/>
  <c r="DO139" i="18"/>
  <c r="DN139" i="18"/>
  <c r="DM139" i="18"/>
  <c r="DL139" i="18"/>
  <c r="DK139" i="18"/>
  <c r="CZ139" i="18"/>
  <c r="CY139" i="18"/>
  <c r="CX139" i="18"/>
  <c r="CW139" i="18"/>
  <c r="CV139" i="18"/>
  <c r="CU139" i="18"/>
  <c r="CJ139" i="18"/>
  <c r="CI139" i="18"/>
  <c r="CH139" i="18"/>
  <c r="CG139" i="18"/>
  <c r="CF139" i="18"/>
  <c r="CE139" i="18"/>
  <c r="BT139" i="18"/>
  <c r="BS139" i="18"/>
  <c r="BR139" i="18"/>
  <c r="BQ139" i="18"/>
  <c r="BP139" i="18"/>
  <c r="BO139" i="18"/>
  <c r="BD139" i="18"/>
  <c r="BC139" i="18"/>
  <c r="BB139" i="18"/>
  <c r="BA139" i="18"/>
  <c r="AZ139" i="18"/>
  <c r="AY139" i="18"/>
  <c r="AN139" i="18"/>
  <c r="AM139" i="18"/>
  <c r="AL139" i="18"/>
  <c r="AK139" i="18"/>
  <c r="AJ139" i="18"/>
  <c r="AI139" i="18"/>
  <c r="X139" i="18"/>
  <c r="W139" i="18"/>
  <c r="V139" i="18"/>
  <c r="U139" i="18"/>
  <c r="T139" i="18"/>
  <c r="S139" i="18"/>
  <c r="EF138" i="18"/>
  <c r="EE138" i="18"/>
  <c r="ED138" i="18"/>
  <c r="EC138" i="18"/>
  <c r="EB138" i="18"/>
  <c r="EA138" i="18"/>
  <c r="DP138" i="18"/>
  <c r="DO138" i="18"/>
  <c r="DN138" i="18"/>
  <c r="DM138" i="18"/>
  <c r="DL138" i="18"/>
  <c r="DK138" i="18"/>
  <c r="CZ138" i="18"/>
  <c r="CY138" i="18"/>
  <c r="CX138" i="18"/>
  <c r="CW138" i="18"/>
  <c r="CV138" i="18"/>
  <c r="CU138" i="18"/>
  <c r="CJ138" i="18"/>
  <c r="CI138" i="18"/>
  <c r="CH138" i="18"/>
  <c r="CG138" i="18"/>
  <c r="CF138" i="18"/>
  <c r="CE138" i="18"/>
  <c r="BT138" i="18"/>
  <c r="BS138" i="18"/>
  <c r="BR138" i="18"/>
  <c r="BQ138" i="18"/>
  <c r="BP138" i="18"/>
  <c r="BO138" i="18"/>
  <c r="BD138" i="18"/>
  <c r="BC138" i="18"/>
  <c r="BB138" i="18"/>
  <c r="BA138" i="18"/>
  <c r="AZ138" i="18"/>
  <c r="AY138" i="18"/>
  <c r="AN138" i="18"/>
  <c r="AM138" i="18"/>
  <c r="AL138" i="18"/>
  <c r="AK138" i="18"/>
  <c r="AJ138" i="18"/>
  <c r="AI138" i="18"/>
  <c r="X138" i="18"/>
  <c r="W138" i="18"/>
  <c r="V138" i="18"/>
  <c r="U138" i="18"/>
  <c r="T138" i="18"/>
  <c r="S138" i="18"/>
  <c r="EF137" i="18"/>
  <c r="EE137" i="18"/>
  <c r="ED137" i="18"/>
  <c r="EC137" i="18"/>
  <c r="EB137" i="18"/>
  <c r="EA137" i="18"/>
  <c r="DP137" i="18"/>
  <c r="DO137" i="18"/>
  <c r="DN137" i="18"/>
  <c r="DM137" i="18"/>
  <c r="DL137" i="18"/>
  <c r="DK137" i="18"/>
  <c r="CZ137" i="18"/>
  <c r="CY137" i="18"/>
  <c r="CX137" i="18"/>
  <c r="CW137" i="18"/>
  <c r="CV137" i="18"/>
  <c r="CU137" i="18"/>
  <c r="CJ137" i="18"/>
  <c r="CI137" i="18"/>
  <c r="CH137" i="18"/>
  <c r="CG137" i="18"/>
  <c r="CF137" i="18"/>
  <c r="CE137" i="18"/>
  <c r="BT137" i="18"/>
  <c r="BS137" i="18"/>
  <c r="BR137" i="18"/>
  <c r="BQ137" i="18"/>
  <c r="BP137" i="18"/>
  <c r="BO137" i="18"/>
  <c r="BD137" i="18"/>
  <c r="BC137" i="18"/>
  <c r="BB137" i="18"/>
  <c r="BA137" i="18"/>
  <c r="AZ137" i="18"/>
  <c r="AY137" i="18"/>
  <c r="AN137" i="18"/>
  <c r="AM137" i="18"/>
  <c r="AL137" i="18"/>
  <c r="AK137" i="18"/>
  <c r="AJ137" i="18"/>
  <c r="AI137" i="18"/>
  <c r="X137" i="18"/>
  <c r="W137" i="18"/>
  <c r="V137" i="18"/>
  <c r="U137" i="18"/>
  <c r="T137" i="18"/>
  <c r="S137" i="18"/>
  <c r="EF136" i="18"/>
  <c r="EE136" i="18"/>
  <c r="ED136" i="18"/>
  <c r="EC136" i="18"/>
  <c r="EB136" i="18"/>
  <c r="EA136" i="18"/>
  <c r="DP136" i="18"/>
  <c r="DO136" i="18"/>
  <c r="DN136" i="18"/>
  <c r="DM136" i="18"/>
  <c r="DL136" i="18"/>
  <c r="DK136" i="18"/>
  <c r="CZ136" i="18"/>
  <c r="CY136" i="18"/>
  <c r="CX136" i="18"/>
  <c r="CW136" i="18"/>
  <c r="CV136" i="18"/>
  <c r="CU136" i="18"/>
  <c r="CJ136" i="18"/>
  <c r="CI136" i="18"/>
  <c r="CH136" i="18"/>
  <c r="CG136" i="18"/>
  <c r="CF136" i="18"/>
  <c r="CE136" i="18"/>
  <c r="BT136" i="18"/>
  <c r="BS136" i="18"/>
  <c r="BR136" i="18"/>
  <c r="BQ136" i="18"/>
  <c r="BP136" i="18"/>
  <c r="BO136" i="18"/>
  <c r="BD136" i="18"/>
  <c r="BC136" i="18"/>
  <c r="BB136" i="18"/>
  <c r="BA136" i="18"/>
  <c r="AZ136" i="18"/>
  <c r="AY136" i="18"/>
  <c r="AN136" i="18"/>
  <c r="AM136" i="18"/>
  <c r="AL136" i="18"/>
  <c r="AK136" i="18"/>
  <c r="AJ136" i="18"/>
  <c r="AI136" i="18"/>
  <c r="X136" i="18"/>
  <c r="W136" i="18"/>
  <c r="V136" i="18"/>
  <c r="U136" i="18"/>
  <c r="T136" i="18"/>
  <c r="S136" i="18"/>
  <c r="EF135" i="18"/>
  <c r="EE135" i="18"/>
  <c r="ED135" i="18"/>
  <c r="EC135" i="18"/>
  <c r="EB135" i="18"/>
  <c r="EA135" i="18"/>
  <c r="DP135" i="18"/>
  <c r="DO135" i="18"/>
  <c r="DN135" i="18"/>
  <c r="DM135" i="18"/>
  <c r="DL135" i="18"/>
  <c r="DK135" i="18"/>
  <c r="CZ135" i="18"/>
  <c r="CY135" i="18"/>
  <c r="CX135" i="18"/>
  <c r="CW135" i="18"/>
  <c r="CV135" i="18"/>
  <c r="CU135" i="18"/>
  <c r="CJ135" i="18"/>
  <c r="CI135" i="18"/>
  <c r="CH135" i="18"/>
  <c r="CG135" i="18"/>
  <c r="CF135" i="18"/>
  <c r="CE135" i="18"/>
  <c r="BT135" i="18"/>
  <c r="BS135" i="18"/>
  <c r="BR135" i="18"/>
  <c r="BQ135" i="18"/>
  <c r="BP135" i="18"/>
  <c r="BO135" i="18"/>
  <c r="BD135" i="18"/>
  <c r="BC135" i="18"/>
  <c r="BB135" i="18"/>
  <c r="BA135" i="18"/>
  <c r="AZ135" i="18"/>
  <c r="AY135" i="18"/>
  <c r="AN135" i="18"/>
  <c r="AM135" i="18"/>
  <c r="AL135" i="18"/>
  <c r="AK135" i="18"/>
  <c r="AJ135" i="18"/>
  <c r="AI135" i="18"/>
  <c r="X135" i="18"/>
  <c r="W135" i="18"/>
  <c r="V135" i="18"/>
  <c r="U135" i="18"/>
  <c r="T135" i="18"/>
  <c r="S135" i="18"/>
  <c r="EF134" i="18"/>
  <c r="EE134" i="18"/>
  <c r="ED134" i="18"/>
  <c r="EC134" i="18"/>
  <c r="EB134" i="18"/>
  <c r="EA134" i="18"/>
  <c r="DP134" i="18"/>
  <c r="DO134" i="18"/>
  <c r="DN134" i="18"/>
  <c r="DM134" i="18"/>
  <c r="DL134" i="18"/>
  <c r="DK134" i="18"/>
  <c r="CZ134" i="18"/>
  <c r="CY134" i="18"/>
  <c r="CX134" i="18"/>
  <c r="CW134" i="18"/>
  <c r="CV134" i="18"/>
  <c r="CU134" i="18"/>
  <c r="CJ134" i="18"/>
  <c r="CI134" i="18"/>
  <c r="CH134" i="18"/>
  <c r="CG134" i="18"/>
  <c r="CF134" i="18"/>
  <c r="CE134" i="18"/>
  <c r="BT134" i="18"/>
  <c r="BS134" i="18"/>
  <c r="BR134" i="18"/>
  <c r="BQ134" i="18"/>
  <c r="BP134" i="18"/>
  <c r="BO134" i="18"/>
  <c r="BD134" i="18"/>
  <c r="BC134" i="18"/>
  <c r="BB134" i="18"/>
  <c r="BA134" i="18"/>
  <c r="AZ134" i="18"/>
  <c r="AY134" i="18"/>
  <c r="AN134" i="18"/>
  <c r="AM134" i="18"/>
  <c r="AL134" i="18"/>
  <c r="AK134" i="18"/>
  <c r="AJ134" i="18"/>
  <c r="AI134" i="18"/>
  <c r="X134" i="18"/>
  <c r="W134" i="18"/>
  <c r="V134" i="18"/>
  <c r="U134" i="18"/>
  <c r="T134" i="18"/>
  <c r="S134" i="18"/>
  <c r="EF133" i="18"/>
  <c r="EE133" i="18"/>
  <c r="ED133" i="18"/>
  <c r="EC133" i="18"/>
  <c r="EB133" i="18"/>
  <c r="EA133" i="18"/>
  <c r="DP133" i="18"/>
  <c r="DO133" i="18"/>
  <c r="DN133" i="18"/>
  <c r="DM133" i="18"/>
  <c r="DL133" i="18"/>
  <c r="DK133" i="18"/>
  <c r="CZ133" i="18"/>
  <c r="CY133" i="18"/>
  <c r="CX133" i="18"/>
  <c r="CW133" i="18"/>
  <c r="CV133" i="18"/>
  <c r="CU133" i="18"/>
  <c r="CJ133" i="18"/>
  <c r="CI133" i="18"/>
  <c r="CH133" i="18"/>
  <c r="CG133" i="18"/>
  <c r="CF133" i="18"/>
  <c r="CE133" i="18"/>
  <c r="BT133" i="18"/>
  <c r="BS133" i="18"/>
  <c r="BR133" i="18"/>
  <c r="BQ133" i="18"/>
  <c r="BP133" i="18"/>
  <c r="BO133" i="18"/>
  <c r="BD133" i="18"/>
  <c r="BC133" i="18"/>
  <c r="BB133" i="18"/>
  <c r="BA133" i="18"/>
  <c r="AZ133" i="18"/>
  <c r="AY133" i="18"/>
  <c r="AN133" i="18"/>
  <c r="AM133" i="18"/>
  <c r="AL133" i="18"/>
  <c r="AK133" i="18"/>
  <c r="AJ133" i="18"/>
  <c r="AI133" i="18"/>
  <c r="X133" i="18"/>
  <c r="W133" i="18"/>
  <c r="V133" i="18"/>
  <c r="U133" i="18"/>
  <c r="T133" i="18"/>
  <c r="S133" i="18"/>
  <c r="EF132" i="18"/>
  <c r="EE132" i="18"/>
  <c r="ED132" i="18"/>
  <c r="EC132" i="18"/>
  <c r="EB132" i="18"/>
  <c r="EA132" i="18"/>
  <c r="DP132" i="18"/>
  <c r="DO132" i="18"/>
  <c r="DN132" i="18"/>
  <c r="DM132" i="18"/>
  <c r="DL132" i="18"/>
  <c r="DK132" i="18"/>
  <c r="CZ132" i="18"/>
  <c r="CY132" i="18"/>
  <c r="CX132" i="18"/>
  <c r="CW132" i="18"/>
  <c r="CV132" i="18"/>
  <c r="CU132" i="18"/>
  <c r="CJ132" i="18"/>
  <c r="CI132" i="18"/>
  <c r="CH132" i="18"/>
  <c r="CG132" i="18"/>
  <c r="CF132" i="18"/>
  <c r="CE132" i="18"/>
  <c r="BT132" i="18"/>
  <c r="BS132" i="18"/>
  <c r="BR132" i="18"/>
  <c r="BQ132" i="18"/>
  <c r="BP132" i="18"/>
  <c r="BO132" i="18"/>
  <c r="BD132" i="18"/>
  <c r="BC132" i="18"/>
  <c r="BB132" i="18"/>
  <c r="BA132" i="18"/>
  <c r="AZ132" i="18"/>
  <c r="AY132" i="18"/>
  <c r="AN132" i="18"/>
  <c r="AM132" i="18"/>
  <c r="AL132" i="18"/>
  <c r="AK132" i="18"/>
  <c r="AJ132" i="18"/>
  <c r="AI132" i="18"/>
  <c r="X132" i="18"/>
  <c r="W132" i="18"/>
  <c r="V132" i="18"/>
  <c r="U132" i="18"/>
  <c r="T132" i="18"/>
  <c r="S132" i="18"/>
  <c r="EF131" i="18"/>
  <c r="EE131" i="18"/>
  <c r="ED131" i="18"/>
  <c r="EC131" i="18"/>
  <c r="EB131" i="18"/>
  <c r="EA131" i="18"/>
  <c r="DP131" i="18"/>
  <c r="DO131" i="18"/>
  <c r="DN131" i="18"/>
  <c r="DM131" i="18"/>
  <c r="DL131" i="18"/>
  <c r="DK131" i="18"/>
  <c r="CZ131" i="18"/>
  <c r="CY131" i="18"/>
  <c r="CX131" i="18"/>
  <c r="CW131" i="18"/>
  <c r="CV131" i="18"/>
  <c r="CU131" i="18"/>
  <c r="CJ131" i="18"/>
  <c r="CI131" i="18"/>
  <c r="CH131" i="18"/>
  <c r="CG131" i="18"/>
  <c r="CF131" i="18"/>
  <c r="CE131" i="18"/>
  <c r="BT131" i="18"/>
  <c r="BS131" i="18"/>
  <c r="BR131" i="18"/>
  <c r="BQ131" i="18"/>
  <c r="BP131" i="18"/>
  <c r="BO131" i="18"/>
  <c r="BD131" i="18"/>
  <c r="BC131" i="18"/>
  <c r="BB131" i="18"/>
  <c r="BA131" i="18"/>
  <c r="AZ131" i="18"/>
  <c r="AY131" i="18"/>
  <c r="AN131" i="18"/>
  <c r="AM131" i="18"/>
  <c r="AL131" i="18"/>
  <c r="AK131" i="18"/>
  <c r="AJ131" i="18"/>
  <c r="AI131" i="18"/>
  <c r="X131" i="18"/>
  <c r="W131" i="18"/>
  <c r="V131" i="18"/>
  <c r="U131" i="18"/>
  <c r="T131" i="18"/>
  <c r="S131" i="18"/>
  <c r="EF130" i="18"/>
  <c r="EE130" i="18"/>
  <c r="ED130" i="18"/>
  <c r="EC130" i="18"/>
  <c r="EB130" i="18"/>
  <c r="EA130" i="18"/>
  <c r="DP130" i="18"/>
  <c r="DO130" i="18"/>
  <c r="DN130" i="18"/>
  <c r="DM130" i="18"/>
  <c r="DL130" i="18"/>
  <c r="DK130" i="18"/>
  <c r="CZ130" i="18"/>
  <c r="CY130" i="18"/>
  <c r="CX130" i="18"/>
  <c r="CW130" i="18"/>
  <c r="CV130" i="18"/>
  <c r="CU130" i="18"/>
  <c r="CJ130" i="18"/>
  <c r="CI130" i="18"/>
  <c r="CH130" i="18"/>
  <c r="CG130" i="18"/>
  <c r="CF130" i="18"/>
  <c r="CE130" i="18"/>
  <c r="BT130" i="18"/>
  <c r="BS130" i="18"/>
  <c r="BR130" i="18"/>
  <c r="BQ130" i="18"/>
  <c r="BP130" i="18"/>
  <c r="BO130" i="18"/>
  <c r="BD130" i="18"/>
  <c r="BC130" i="18"/>
  <c r="BB130" i="18"/>
  <c r="BA130" i="18"/>
  <c r="AZ130" i="18"/>
  <c r="AY130" i="18"/>
  <c r="AN130" i="18"/>
  <c r="AM130" i="18"/>
  <c r="AL130" i="18"/>
  <c r="AK130" i="18"/>
  <c r="AJ130" i="18"/>
  <c r="AI130" i="18"/>
  <c r="X130" i="18"/>
  <c r="W130" i="18"/>
  <c r="V130" i="18"/>
  <c r="U130" i="18"/>
  <c r="T130" i="18"/>
  <c r="S130" i="18"/>
  <c r="EF129" i="18"/>
  <c r="EE129" i="18"/>
  <c r="ED129" i="18"/>
  <c r="EC129" i="18"/>
  <c r="EB129" i="18"/>
  <c r="EA129" i="18"/>
  <c r="DP129" i="18"/>
  <c r="DO129" i="18"/>
  <c r="DN129" i="18"/>
  <c r="DM129" i="18"/>
  <c r="DL129" i="18"/>
  <c r="DK129" i="18"/>
  <c r="CZ129" i="18"/>
  <c r="CY129" i="18"/>
  <c r="CX129" i="18"/>
  <c r="CW129" i="18"/>
  <c r="CV129" i="18"/>
  <c r="CU129" i="18"/>
  <c r="CJ129" i="18"/>
  <c r="CI129" i="18"/>
  <c r="CH129" i="18"/>
  <c r="CG129" i="18"/>
  <c r="CF129" i="18"/>
  <c r="CE129" i="18"/>
  <c r="BT129" i="18"/>
  <c r="BS129" i="18"/>
  <c r="BR129" i="18"/>
  <c r="BQ129" i="18"/>
  <c r="BP129" i="18"/>
  <c r="BO129" i="18"/>
  <c r="BD129" i="18"/>
  <c r="BC129" i="18"/>
  <c r="BB129" i="18"/>
  <c r="BA129" i="18"/>
  <c r="AZ129" i="18"/>
  <c r="AY129" i="18"/>
  <c r="AN129" i="18"/>
  <c r="AM129" i="18"/>
  <c r="AL129" i="18"/>
  <c r="AK129" i="18"/>
  <c r="AJ129" i="18"/>
  <c r="AI129" i="18"/>
  <c r="X129" i="18"/>
  <c r="W129" i="18"/>
  <c r="V129" i="18"/>
  <c r="U129" i="18"/>
  <c r="T129" i="18"/>
  <c r="S129" i="18"/>
  <c r="EF128" i="18"/>
  <c r="EE128" i="18"/>
  <c r="ED128" i="18"/>
  <c r="EC128" i="18"/>
  <c r="EB128" i="18"/>
  <c r="EA128" i="18"/>
  <c r="DP128" i="18"/>
  <c r="DO128" i="18"/>
  <c r="DN128" i="18"/>
  <c r="DM128" i="18"/>
  <c r="DL128" i="18"/>
  <c r="DK128" i="18"/>
  <c r="CZ128" i="18"/>
  <c r="CY128" i="18"/>
  <c r="CX128" i="18"/>
  <c r="CW128" i="18"/>
  <c r="CV128" i="18"/>
  <c r="CU128" i="18"/>
  <c r="CJ128" i="18"/>
  <c r="CI128" i="18"/>
  <c r="CH128" i="18"/>
  <c r="CG128" i="18"/>
  <c r="CF128" i="18"/>
  <c r="CE128" i="18"/>
  <c r="BT128" i="18"/>
  <c r="BS128" i="18"/>
  <c r="BR128" i="18"/>
  <c r="BQ128" i="18"/>
  <c r="BP128" i="18"/>
  <c r="BO128" i="18"/>
  <c r="BD128" i="18"/>
  <c r="BC128" i="18"/>
  <c r="BB128" i="18"/>
  <c r="BA128" i="18"/>
  <c r="AZ128" i="18"/>
  <c r="AY128" i="18"/>
  <c r="AN128" i="18"/>
  <c r="AM128" i="18"/>
  <c r="AL128" i="18"/>
  <c r="AK128" i="18"/>
  <c r="AJ128" i="18"/>
  <c r="AI128" i="18"/>
  <c r="X128" i="18"/>
  <c r="W128" i="18"/>
  <c r="V128" i="18"/>
  <c r="U128" i="18"/>
  <c r="T128" i="18"/>
  <c r="S128" i="18"/>
  <c r="EF127" i="18"/>
  <c r="EE127" i="18"/>
  <c r="ED127" i="18"/>
  <c r="EC127" i="18"/>
  <c r="EB127" i="18"/>
  <c r="EA127" i="18"/>
  <c r="DP127" i="18"/>
  <c r="DO127" i="18"/>
  <c r="DN127" i="18"/>
  <c r="DM127" i="18"/>
  <c r="DL127" i="18"/>
  <c r="DK127" i="18"/>
  <c r="CZ127" i="18"/>
  <c r="CY127" i="18"/>
  <c r="CX127" i="18"/>
  <c r="CW127" i="18"/>
  <c r="CV127" i="18"/>
  <c r="CU127" i="18"/>
  <c r="CJ127" i="18"/>
  <c r="CI127" i="18"/>
  <c r="CH127" i="18"/>
  <c r="CG127" i="18"/>
  <c r="CF127" i="18"/>
  <c r="CE127" i="18"/>
  <c r="BT127" i="18"/>
  <c r="BS127" i="18"/>
  <c r="BR127" i="18"/>
  <c r="BQ127" i="18"/>
  <c r="BP127" i="18"/>
  <c r="BO127" i="18"/>
  <c r="BD127" i="18"/>
  <c r="BC127" i="18"/>
  <c r="BB127" i="18"/>
  <c r="BA127" i="18"/>
  <c r="AZ127" i="18"/>
  <c r="AY127" i="18"/>
  <c r="AN127" i="18"/>
  <c r="AM127" i="18"/>
  <c r="AL127" i="18"/>
  <c r="AK127" i="18"/>
  <c r="AJ127" i="18"/>
  <c r="AI127" i="18"/>
  <c r="X127" i="18"/>
  <c r="W127" i="18"/>
  <c r="V127" i="18"/>
  <c r="U127" i="18"/>
  <c r="T127" i="18"/>
  <c r="S127" i="18"/>
  <c r="EF126" i="18"/>
  <c r="EE126" i="18"/>
  <c r="ED126" i="18"/>
  <c r="EC126" i="18"/>
  <c r="EB126" i="18"/>
  <c r="EA126" i="18"/>
  <c r="DP126" i="18"/>
  <c r="DO126" i="18"/>
  <c r="DN126" i="18"/>
  <c r="DM126" i="18"/>
  <c r="DL126" i="18"/>
  <c r="DK126" i="18"/>
  <c r="CZ126" i="18"/>
  <c r="CY126" i="18"/>
  <c r="CX126" i="18"/>
  <c r="CW126" i="18"/>
  <c r="CV126" i="18"/>
  <c r="CU126" i="18"/>
  <c r="CJ126" i="18"/>
  <c r="CI126" i="18"/>
  <c r="CH126" i="18"/>
  <c r="CG126" i="18"/>
  <c r="CF126" i="18"/>
  <c r="CE126" i="18"/>
  <c r="BT126" i="18"/>
  <c r="BS126" i="18"/>
  <c r="BR126" i="18"/>
  <c r="BQ126" i="18"/>
  <c r="BP126" i="18"/>
  <c r="BO126" i="18"/>
  <c r="BD126" i="18"/>
  <c r="BC126" i="18"/>
  <c r="BB126" i="18"/>
  <c r="BA126" i="18"/>
  <c r="AZ126" i="18"/>
  <c r="AY126" i="18"/>
  <c r="AN126" i="18"/>
  <c r="AM126" i="18"/>
  <c r="AL126" i="18"/>
  <c r="AK126" i="18"/>
  <c r="AJ126" i="18"/>
  <c r="AI126" i="18"/>
  <c r="X126" i="18"/>
  <c r="W126" i="18"/>
  <c r="V126" i="18"/>
  <c r="U126" i="18"/>
  <c r="T126" i="18"/>
  <c r="S126" i="18"/>
  <c r="EF125" i="18"/>
  <c r="EE125" i="18"/>
  <c r="ED125" i="18"/>
  <c r="EC125" i="18"/>
  <c r="EB125" i="18"/>
  <c r="EA125" i="18"/>
  <c r="DP125" i="18"/>
  <c r="DO125" i="18"/>
  <c r="DN125" i="18"/>
  <c r="DM125" i="18"/>
  <c r="DL125" i="18"/>
  <c r="DK125" i="18"/>
  <c r="CZ125" i="18"/>
  <c r="CY125" i="18"/>
  <c r="CX125" i="18"/>
  <c r="CW125" i="18"/>
  <c r="CV125" i="18"/>
  <c r="CU125" i="18"/>
  <c r="CJ125" i="18"/>
  <c r="CI125" i="18"/>
  <c r="CH125" i="18"/>
  <c r="CG125" i="18"/>
  <c r="CF125" i="18"/>
  <c r="CE125" i="18"/>
  <c r="BT125" i="18"/>
  <c r="BS125" i="18"/>
  <c r="BR125" i="18"/>
  <c r="BQ125" i="18"/>
  <c r="BP125" i="18"/>
  <c r="BO125" i="18"/>
  <c r="BD125" i="18"/>
  <c r="BC125" i="18"/>
  <c r="BB125" i="18"/>
  <c r="BA125" i="18"/>
  <c r="AZ125" i="18"/>
  <c r="AY125" i="18"/>
  <c r="AN125" i="18"/>
  <c r="AM125" i="18"/>
  <c r="AL125" i="18"/>
  <c r="AK125" i="18"/>
  <c r="AJ125" i="18"/>
  <c r="AI125" i="18"/>
  <c r="X125" i="18"/>
  <c r="W125" i="18"/>
  <c r="V125" i="18"/>
  <c r="U125" i="18"/>
  <c r="T125" i="18"/>
  <c r="S125" i="18"/>
  <c r="EF124" i="18"/>
  <c r="EE124" i="18"/>
  <c r="ED124" i="18"/>
  <c r="EC124" i="18"/>
  <c r="EB124" i="18"/>
  <c r="EA124" i="18"/>
  <c r="DP124" i="18"/>
  <c r="DO124" i="18"/>
  <c r="DN124" i="18"/>
  <c r="DM124" i="18"/>
  <c r="DL124" i="18"/>
  <c r="DK124" i="18"/>
  <c r="CZ124" i="18"/>
  <c r="CY124" i="18"/>
  <c r="CX124" i="18"/>
  <c r="CW124" i="18"/>
  <c r="CV124" i="18"/>
  <c r="CU124" i="18"/>
  <c r="CJ124" i="18"/>
  <c r="CI124" i="18"/>
  <c r="CH124" i="18"/>
  <c r="CG124" i="18"/>
  <c r="CF124" i="18"/>
  <c r="CE124" i="18"/>
  <c r="BT124" i="18"/>
  <c r="BS124" i="18"/>
  <c r="BR124" i="18"/>
  <c r="BQ124" i="18"/>
  <c r="BP124" i="18"/>
  <c r="BO124" i="18"/>
  <c r="BD124" i="18"/>
  <c r="BC124" i="18"/>
  <c r="BB124" i="18"/>
  <c r="BA124" i="18"/>
  <c r="AZ124" i="18"/>
  <c r="AY124" i="18"/>
  <c r="AN124" i="18"/>
  <c r="AM124" i="18"/>
  <c r="AL124" i="18"/>
  <c r="AK124" i="18"/>
  <c r="AJ124" i="18"/>
  <c r="AI124" i="18"/>
  <c r="X124" i="18"/>
  <c r="W124" i="18"/>
  <c r="V124" i="18"/>
  <c r="U124" i="18"/>
  <c r="T124" i="18"/>
  <c r="S124" i="18"/>
  <c r="EF123" i="18"/>
  <c r="EE123" i="18"/>
  <c r="ED123" i="18"/>
  <c r="EC123" i="18"/>
  <c r="EB123" i="18"/>
  <c r="EA123" i="18"/>
  <c r="DP123" i="18"/>
  <c r="DO123" i="18"/>
  <c r="DN123" i="18"/>
  <c r="DM123" i="18"/>
  <c r="DL123" i="18"/>
  <c r="DK123" i="18"/>
  <c r="CZ123" i="18"/>
  <c r="CY123" i="18"/>
  <c r="CX123" i="18"/>
  <c r="CW123" i="18"/>
  <c r="CV123" i="18"/>
  <c r="CU123" i="18"/>
  <c r="CJ123" i="18"/>
  <c r="CI123" i="18"/>
  <c r="CH123" i="18"/>
  <c r="CG123" i="18"/>
  <c r="CF123" i="18"/>
  <c r="CE123" i="18"/>
  <c r="BT123" i="18"/>
  <c r="BS123" i="18"/>
  <c r="BR123" i="18"/>
  <c r="BQ123" i="18"/>
  <c r="BP123" i="18"/>
  <c r="BO123" i="18"/>
  <c r="BD123" i="18"/>
  <c r="BC123" i="18"/>
  <c r="BB123" i="18"/>
  <c r="BA123" i="18"/>
  <c r="AZ123" i="18"/>
  <c r="AY123" i="18"/>
  <c r="AN123" i="18"/>
  <c r="AM123" i="18"/>
  <c r="AL123" i="18"/>
  <c r="AK123" i="18"/>
  <c r="AJ123" i="18"/>
  <c r="AI123" i="18"/>
  <c r="X123" i="18"/>
  <c r="W123" i="18"/>
  <c r="V123" i="18"/>
  <c r="U123" i="18"/>
  <c r="T123" i="18"/>
  <c r="S123" i="18"/>
  <c r="EF122" i="18"/>
  <c r="EE122" i="18"/>
  <c r="ED122" i="18"/>
  <c r="EC122" i="18"/>
  <c r="EB122" i="18"/>
  <c r="EA122" i="18"/>
  <c r="DP122" i="18"/>
  <c r="DO122" i="18"/>
  <c r="DN122" i="18"/>
  <c r="DM122" i="18"/>
  <c r="DL122" i="18"/>
  <c r="DK122" i="18"/>
  <c r="CZ122" i="18"/>
  <c r="CY122" i="18"/>
  <c r="CX122" i="18"/>
  <c r="CW122" i="18"/>
  <c r="CV122" i="18"/>
  <c r="CU122" i="18"/>
  <c r="CJ122" i="18"/>
  <c r="CI122" i="18"/>
  <c r="CH122" i="18"/>
  <c r="CG122" i="18"/>
  <c r="CF122" i="18"/>
  <c r="CE122" i="18"/>
  <c r="BT122" i="18"/>
  <c r="BS122" i="18"/>
  <c r="BR122" i="18"/>
  <c r="BQ122" i="18"/>
  <c r="BP122" i="18"/>
  <c r="BO122" i="18"/>
  <c r="BD122" i="18"/>
  <c r="BC122" i="18"/>
  <c r="BB122" i="18"/>
  <c r="BA122" i="18"/>
  <c r="AZ122" i="18"/>
  <c r="AY122" i="18"/>
  <c r="AN122" i="18"/>
  <c r="AM122" i="18"/>
  <c r="AL122" i="18"/>
  <c r="AK122" i="18"/>
  <c r="AJ122" i="18"/>
  <c r="AI122" i="18"/>
  <c r="X122" i="18"/>
  <c r="W122" i="18"/>
  <c r="V122" i="18"/>
  <c r="U122" i="18"/>
  <c r="T122" i="18"/>
  <c r="S122" i="18"/>
  <c r="EF121" i="18"/>
  <c r="EE121" i="18"/>
  <c r="ED121" i="18"/>
  <c r="EC121" i="18"/>
  <c r="EB121" i="18"/>
  <c r="EA121" i="18"/>
  <c r="DP121" i="18"/>
  <c r="DO121" i="18"/>
  <c r="DN121" i="18"/>
  <c r="DM121" i="18"/>
  <c r="DL121" i="18"/>
  <c r="DK121" i="18"/>
  <c r="CZ121" i="18"/>
  <c r="CY121" i="18"/>
  <c r="CX121" i="18"/>
  <c r="CW121" i="18"/>
  <c r="CV121" i="18"/>
  <c r="CU121" i="18"/>
  <c r="CJ121" i="18"/>
  <c r="CI121" i="18"/>
  <c r="CH121" i="18"/>
  <c r="CG121" i="18"/>
  <c r="CF121" i="18"/>
  <c r="CE121" i="18"/>
  <c r="BT121" i="18"/>
  <c r="BS121" i="18"/>
  <c r="BR121" i="18"/>
  <c r="BQ121" i="18"/>
  <c r="BP121" i="18"/>
  <c r="BO121" i="18"/>
  <c r="BD121" i="18"/>
  <c r="BC121" i="18"/>
  <c r="BB121" i="18"/>
  <c r="BA121" i="18"/>
  <c r="AZ121" i="18"/>
  <c r="AY121" i="18"/>
  <c r="AN121" i="18"/>
  <c r="AM121" i="18"/>
  <c r="AL121" i="18"/>
  <c r="AK121" i="18"/>
  <c r="AJ121" i="18"/>
  <c r="AI121" i="18"/>
  <c r="X121" i="18"/>
  <c r="W121" i="18"/>
  <c r="V121" i="18"/>
  <c r="U121" i="18"/>
  <c r="T121" i="18"/>
  <c r="S121" i="18"/>
  <c r="EF120" i="18"/>
  <c r="EE120" i="18"/>
  <c r="ED120" i="18"/>
  <c r="EC120" i="18"/>
  <c r="EB120" i="18"/>
  <c r="EA120" i="18"/>
  <c r="DP120" i="18"/>
  <c r="DO120" i="18"/>
  <c r="DN120" i="18"/>
  <c r="DM120" i="18"/>
  <c r="DL120" i="18"/>
  <c r="DK120" i="18"/>
  <c r="CZ120" i="18"/>
  <c r="CY120" i="18"/>
  <c r="CX120" i="18"/>
  <c r="CW120" i="18"/>
  <c r="CV120" i="18"/>
  <c r="CU120" i="18"/>
  <c r="CJ120" i="18"/>
  <c r="CI120" i="18"/>
  <c r="CH120" i="18"/>
  <c r="CG120" i="18"/>
  <c r="CF120" i="18"/>
  <c r="CE120" i="18"/>
  <c r="BT120" i="18"/>
  <c r="BS120" i="18"/>
  <c r="BR120" i="18"/>
  <c r="BQ120" i="18"/>
  <c r="BP120" i="18"/>
  <c r="BO120" i="18"/>
  <c r="BD120" i="18"/>
  <c r="BC120" i="18"/>
  <c r="BB120" i="18"/>
  <c r="BA120" i="18"/>
  <c r="AZ120" i="18"/>
  <c r="AY120" i="18"/>
  <c r="AN120" i="18"/>
  <c r="AM120" i="18"/>
  <c r="AL120" i="18"/>
  <c r="AK120" i="18"/>
  <c r="AJ120" i="18"/>
  <c r="AI120" i="18"/>
  <c r="X120" i="18"/>
  <c r="W120" i="18"/>
  <c r="V120" i="18"/>
  <c r="U120" i="18"/>
  <c r="T120" i="18"/>
  <c r="S120" i="18"/>
  <c r="EF119" i="18"/>
  <c r="EE119" i="18"/>
  <c r="ED119" i="18"/>
  <c r="EC119" i="18"/>
  <c r="EB119" i="18"/>
  <c r="EA119" i="18"/>
  <c r="DP119" i="18"/>
  <c r="DO119" i="18"/>
  <c r="DN119" i="18"/>
  <c r="DM119" i="18"/>
  <c r="DL119" i="18"/>
  <c r="DK119" i="18"/>
  <c r="CZ119" i="18"/>
  <c r="CY119" i="18"/>
  <c r="CX119" i="18"/>
  <c r="CW119" i="18"/>
  <c r="CV119" i="18"/>
  <c r="CU119" i="18"/>
  <c r="CJ119" i="18"/>
  <c r="CI119" i="18"/>
  <c r="CH119" i="18"/>
  <c r="CG119" i="18"/>
  <c r="CF119" i="18"/>
  <c r="CE119" i="18"/>
  <c r="BT119" i="18"/>
  <c r="BS119" i="18"/>
  <c r="BR119" i="18"/>
  <c r="BQ119" i="18"/>
  <c r="BP119" i="18"/>
  <c r="BO119" i="18"/>
  <c r="BD119" i="18"/>
  <c r="BC119" i="18"/>
  <c r="BB119" i="18"/>
  <c r="BA119" i="18"/>
  <c r="AZ119" i="18"/>
  <c r="AY119" i="18"/>
  <c r="AN119" i="18"/>
  <c r="AM119" i="18"/>
  <c r="AL119" i="18"/>
  <c r="AK119" i="18"/>
  <c r="AJ119" i="18"/>
  <c r="AI119" i="18"/>
  <c r="X119" i="18"/>
  <c r="W119" i="18"/>
  <c r="V119" i="18"/>
  <c r="U119" i="18"/>
  <c r="T119" i="18"/>
  <c r="S119" i="18"/>
  <c r="EF118" i="18"/>
  <c r="EE118" i="18"/>
  <c r="ED118" i="18"/>
  <c r="EC118" i="18"/>
  <c r="EB118" i="18"/>
  <c r="EA118" i="18"/>
  <c r="DP118" i="18"/>
  <c r="DO118" i="18"/>
  <c r="DN118" i="18"/>
  <c r="DM118" i="18"/>
  <c r="DL118" i="18"/>
  <c r="DK118" i="18"/>
  <c r="CZ118" i="18"/>
  <c r="CY118" i="18"/>
  <c r="CX118" i="18"/>
  <c r="CW118" i="18"/>
  <c r="CV118" i="18"/>
  <c r="CU118" i="18"/>
  <c r="CJ118" i="18"/>
  <c r="CI118" i="18"/>
  <c r="CH118" i="18"/>
  <c r="CG118" i="18"/>
  <c r="CF118" i="18"/>
  <c r="CE118" i="18"/>
  <c r="BT118" i="18"/>
  <c r="BS118" i="18"/>
  <c r="BR118" i="18"/>
  <c r="BQ118" i="18"/>
  <c r="BP118" i="18"/>
  <c r="BO118" i="18"/>
  <c r="BD118" i="18"/>
  <c r="BC118" i="18"/>
  <c r="BB118" i="18"/>
  <c r="BA118" i="18"/>
  <c r="AZ118" i="18"/>
  <c r="AY118" i="18"/>
  <c r="AN118" i="18"/>
  <c r="AM118" i="18"/>
  <c r="AL118" i="18"/>
  <c r="AK118" i="18"/>
  <c r="AJ118" i="18"/>
  <c r="AI118" i="18"/>
  <c r="X118" i="18"/>
  <c r="W118" i="18"/>
  <c r="V118" i="18"/>
  <c r="U118" i="18"/>
  <c r="T118" i="18"/>
  <c r="S118" i="18"/>
  <c r="EF117" i="18"/>
  <c r="EE117" i="18"/>
  <c r="ED117" i="18"/>
  <c r="EC117" i="18"/>
  <c r="EB117" i="18"/>
  <c r="EA117" i="18"/>
  <c r="DP117" i="18"/>
  <c r="DO117" i="18"/>
  <c r="DN117" i="18"/>
  <c r="DM117" i="18"/>
  <c r="DL117" i="18"/>
  <c r="DK117" i="18"/>
  <c r="CZ117" i="18"/>
  <c r="CY117" i="18"/>
  <c r="CX117" i="18"/>
  <c r="CW117" i="18"/>
  <c r="CV117" i="18"/>
  <c r="CU117" i="18"/>
  <c r="CJ117" i="18"/>
  <c r="CI117" i="18"/>
  <c r="CH117" i="18"/>
  <c r="CG117" i="18"/>
  <c r="CF117" i="18"/>
  <c r="CE117" i="18"/>
  <c r="BT117" i="18"/>
  <c r="BS117" i="18"/>
  <c r="BR117" i="18"/>
  <c r="BQ117" i="18"/>
  <c r="BP117" i="18"/>
  <c r="BO117" i="18"/>
  <c r="BD117" i="18"/>
  <c r="BC117" i="18"/>
  <c r="BB117" i="18"/>
  <c r="BA117" i="18"/>
  <c r="AZ117" i="18"/>
  <c r="AY117" i="18"/>
  <c r="AN117" i="18"/>
  <c r="AM117" i="18"/>
  <c r="AL117" i="18"/>
  <c r="AK117" i="18"/>
  <c r="AJ117" i="18"/>
  <c r="AI117" i="18"/>
  <c r="X117" i="18"/>
  <c r="W117" i="18"/>
  <c r="V117" i="18"/>
  <c r="U117" i="18"/>
  <c r="T117" i="18"/>
  <c r="S117" i="18"/>
  <c r="EF116" i="18"/>
  <c r="EE116" i="18"/>
  <c r="ED116" i="18"/>
  <c r="EC116" i="18"/>
  <c r="EB116" i="18"/>
  <c r="EA116" i="18"/>
  <c r="DP116" i="18"/>
  <c r="DO116" i="18"/>
  <c r="DN116" i="18"/>
  <c r="DM116" i="18"/>
  <c r="DL116" i="18"/>
  <c r="DK116" i="18"/>
  <c r="CZ116" i="18"/>
  <c r="CY116" i="18"/>
  <c r="CX116" i="18"/>
  <c r="CW116" i="18"/>
  <c r="CV116" i="18"/>
  <c r="CU116" i="18"/>
  <c r="CJ116" i="18"/>
  <c r="CI116" i="18"/>
  <c r="CH116" i="18"/>
  <c r="CG116" i="18"/>
  <c r="CF116" i="18"/>
  <c r="CE116" i="18"/>
  <c r="BT116" i="18"/>
  <c r="BS116" i="18"/>
  <c r="BR116" i="18"/>
  <c r="BQ116" i="18"/>
  <c r="BP116" i="18"/>
  <c r="BO116" i="18"/>
  <c r="BD116" i="18"/>
  <c r="BC116" i="18"/>
  <c r="BB116" i="18"/>
  <c r="BA116" i="18"/>
  <c r="AZ116" i="18"/>
  <c r="AY116" i="18"/>
  <c r="AN116" i="18"/>
  <c r="AM116" i="18"/>
  <c r="AL116" i="18"/>
  <c r="AK116" i="18"/>
  <c r="AJ116" i="18"/>
  <c r="AI116" i="18"/>
  <c r="X116" i="18"/>
  <c r="W116" i="18"/>
  <c r="V116" i="18"/>
  <c r="U116" i="18"/>
  <c r="T116" i="18"/>
  <c r="S116" i="18"/>
  <c r="EF115" i="18"/>
  <c r="EE115" i="18"/>
  <c r="ED115" i="18"/>
  <c r="EC115" i="18"/>
  <c r="EB115" i="18"/>
  <c r="EA115" i="18"/>
  <c r="DP115" i="18"/>
  <c r="DO115" i="18"/>
  <c r="DN115" i="18"/>
  <c r="DM115" i="18"/>
  <c r="DL115" i="18"/>
  <c r="DK115" i="18"/>
  <c r="CZ115" i="18"/>
  <c r="CY115" i="18"/>
  <c r="CX115" i="18"/>
  <c r="CW115" i="18"/>
  <c r="CV115" i="18"/>
  <c r="CU115" i="18"/>
  <c r="CJ115" i="18"/>
  <c r="CI115" i="18"/>
  <c r="CH115" i="18"/>
  <c r="CG115" i="18"/>
  <c r="CF115" i="18"/>
  <c r="CE115" i="18"/>
  <c r="BT115" i="18"/>
  <c r="BS115" i="18"/>
  <c r="BR115" i="18"/>
  <c r="BQ115" i="18"/>
  <c r="BP115" i="18"/>
  <c r="BO115" i="18"/>
  <c r="BD115" i="18"/>
  <c r="BC115" i="18"/>
  <c r="BB115" i="18"/>
  <c r="BA115" i="18"/>
  <c r="AZ115" i="18"/>
  <c r="AY115" i="18"/>
  <c r="AN115" i="18"/>
  <c r="AM115" i="18"/>
  <c r="AL115" i="18"/>
  <c r="AK115" i="18"/>
  <c r="AJ115" i="18"/>
  <c r="AI115" i="18"/>
  <c r="X115" i="18"/>
  <c r="W115" i="18"/>
  <c r="V115" i="18"/>
  <c r="U115" i="18"/>
  <c r="T115" i="18"/>
  <c r="S115" i="18"/>
  <c r="EF114" i="18"/>
  <c r="EE114" i="18"/>
  <c r="ED114" i="18"/>
  <c r="EC114" i="18"/>
  <c r="EB114" i="18"/>
  <c r="EA114" i="18"/>
  <c r="DP114" i="18"/>
  <c r="DO114" i="18"/>
  <c r="DN114" i="18"/>
  <c r="DM114" i="18"/>
  <c r="DL114" i="18"/>
  <c r="DK114" i="18"/>
  <c r="CZ114" i="18"/>
  <c r="CY114" i="18"/>
  <c r="CX114" i="18"/>
  <c r="CW114" i="18"/>
  <c r="CV114" i="18"/>
  <c r="CU114" i="18"/>
  <c r="CJ114" i="18"/>
  <c r="CI114" i="18"/>
  <c r="CH114" i="18"/>
  <c r="CG114" i="18"/>
  <c r="CF114" i="18"/>
  <c r="CE114" i="18"/>
  <c r="BT114" i="18"/>
  <c r="BS114" i="18"/>
  <c r="BR114" i="18"/>
  <c r="BQ114" i="18"/>
  <c r="BP114" i="18"/>
  <c r="BO114" i="18"/>
  <c r="BD114" i="18"/>
  <c r="BC114" i="18"/>
  <c r="BB114" i="18"/>
  <c r="BA114" i="18"/>
  <c r="AZ114" i="18"/>
  <c r="AY114" i="18"/>
  <c r="AN114" i="18"/>
  <c r="AM114" i="18"/>
  <c r="AL114" i="18"/>
  <c r="AK114" i="18"/>
  <c r="AJ114" i="18"/>
  <c r="AI114" i="18"/>
  <c r="X114" i="18"/>
  <c r="W114" i="18"/>
  <c r="V114" i="18"/>
  <c r="U114" i="18"/>
  <c r="T114" i="18"/>
  <c r="S114" i="18"/>
  <c r="EF113" i="18"/>
  <c r="EE113" i="18"/>
  <c r="ED113" i="18"/>
  <c r="EC113" i="18"/>
  <c r="EB113" i="18"/>
  <c r="EA113" i="18"/>
  <c r="DP113" i="18"/>
  <c r="DO113" i="18"/>
  <c r="DN113" i="18"/>
  <c r="DM113" i="18"/>
  <c r="DL113" i="18"/>
  <c r="DK113" i="18"/>
  <c r="CZ113" i="18"/>
  <c r="CY113" i="18"/>
  <c r="CX113" i="18"/>
  <c r="CW113" i="18"/>
  <c r="CV113" i="18"/>
  <c r="CU113" i="18"/>
  <c r="CJ113" i="18"/>
  <c r="CI113" i="18"/>
  <c r="CH113" i="18"/>
  <c r="CG113" i="18"/>
  <c r="CF113" i="18"/>
  <c r="CE113" i="18"/>
  <c r="BT113" i="18"/>
  <c r="BS113" i="18"/>
  <c r="BR113" i="18"/>
  <c r="BQ113" i="18"/>
  <c r="BP113" i="18"/>
  <c r="BO113" i="18"/>
  <c r="BD113" i="18"/>
  <c r="BC113" i="18"/>
  <c r="BB113" i="18"/>
  <c r="BA113" i="18"/>
  <c r="AZ113" i="18"/>
  <c r="AY113" i="18"/>
  <c r="AN113" i="18"/>
  <c r="AM113" i="18"/>
  <c r="AL113" i="18"/>
  <c r="AK113" i="18"/>
  <c r="AJ113" i="18"/>
  <c r="AI113" i="18"/>
  <c r="X113" i="18"/>
  <c r="W113" i="18"/>
  <c r="V113" i="18"/>
  <c r="U113" i="18"/>
  <c r="T113" i="18"/>
  <c r="S113" i="18"/>
  <c r="EF112" i="18"/>
  <c r="EE112" i="18"/>
  <c r="ED112" i="18"/>
  <c r="EC112" i="18"/>
  <c r="EB112" i="18"/>
  <c r="EA112" i="18"/>
  <c r="DP112" i="18"/>
  <c r="DO112" i="18"/>
  <c r="DN112" i="18"/>
  <c r="DM112" i="18"/>
  <c r="DL112" i="18"/>
  <c r="DK112" i="18"/>
  <c r="CZ112" i="18"/>
  <c r="CY112" i="18"/>
  <c r="CX112" i="18"/>
  <c r="CW112" i="18"/>
  <c r="CV112" i="18"/>
  <c r="CU112" i="18"/>
  <c r="CJ112" i="18"/>
  <c r="CI112" i="18"/>
  <c r="CH112" i="18"/>
  <c r="CG112" i="18"/>
  <c r="CF112" i="18"/>
  <c r="CE112" i="18"/>
  <c r="BT112" i="18"/>
  <c r="BS112" i="18"/>
  <c r="BR112" i="18"/>
  <c r="BQ112" i="18"/>
  <c r="BP112" i="18"/>
  <c r="BO112" i="18"/>
  <c r="BD112" i="18"/>
  <c r="BC112" i="18"/>
  <c r="BB112" i="18"/>
  <c r="BA112" i="18"/>
  <c r="AZ112" i="18"/>
  <c r="AY112" i="18"/>
  <c r="AN112" i="18"/>
  <c r="AM112" i="18"/>
  <c r="AL112" i="18"/>
  <c r="AK112" i="18"/>
  <c r="AJ112" i="18"/>
  <c r="AI112" i="18"/>
  <c r="X112" i="18"/>
  <c r="W112" i="18"/>
  <c r="V112" i="18"/>
  <c r="U112" i="18"/>
  <c r="T112" i="18"/>
  <c r="S112" i="18"/>
  <c r="EF111" i="18"/>
  <c r="EE111" i="18"/>
  <c r="ED111" i="18"/>
  <c r="EC111" i="18"/>
  <c r="EB111" i="18"/>
  <c r="EA111" i="18"/>
  <c r="DP111" i="18"/>
  <c r="DO111" i="18"/>
  <c r="DN111" i="18"/>
  <c r="DM111" i="18"/>
  <c r="DL111" i="18"/>
  <c r="DK111" i="18"/>
  <c r="CZ111" i="18"/>
  <c r="CY111" i="18"/>
  <c r="CX111" i="18"/>
  <c r="CW111" i="18"/>
  <c r="CV111" i="18"/>
  <c r="CU111" i="18"/>
  <c r="CJ111" i="18"/>
  <c r="CI111" i="18"/>
  <c r="CH111" i="18"/>
  <c r="CG111" i="18"/>
  <c r="CF111" i="18"/>
  <c r="CE111" i="18"/>
  <c r="BT111" i="18"/>
  <c r="BS111" i="18"/>
  <c r="BR111" i="18"/>
  <c r="BQ111" i="18"/>
  <c r="BP111" i="18"/>
  <c r="BO111" i="18"/>
  <c r="BD111" i="18"/>
  <c r="BC111" i="18"/>
  <c r="BB111" i="18"/>
  <c r="BA111" i="18"/>
  <c r="AZ111" i="18"/>
  <c r="AY111" i="18"/>
  <c r="AN111" i="18"/>
  <c r="AM111" i="18"/>
  <c r="AL111" i="18"/>
  <c r="AK111" i="18"/>
  <c r="AJ111" i="18"/>
  <c r="AI111" i="18"/>
  <c r="X111" i="18"/>
  <c r="W111" i="18"/>
  <c r="V111" i="18"/>
  <c r="U111" i="18"/>
  <c r="T111" i="18"/>
  <c r="S111" i="18"/>
  <c r="EF110" i="18"/>
  <c r="EE110" i="18"/>
  <c r="ED110" i="18"/>
  <c r="EC110" i="18"/>
  <c r="EB110" i="18"/>
  <c r="EA110" i="18"/>
  <c r="DP110" i="18"/>
  <c r="DO110" i="18"/>
  <c r="DN110" i="18"/>
  <c r="DM110" i="18"/>
  <c r="DL110" i="18"/>
  <c r="DK110" i="18"/>
  <c r="CZ110" i="18"/>
  <c r="CY110" i="18"/>
  <c r="CX110" i="18"/>
  <c r="CW110" i="18"/>
  <c r="CV110" i="18"/>
  <c r="CU110" i="18"/>
  <c r="CJ110" i="18"/>
  <c r="CI110" i="18"/>
  <c r="CH110" i="18"/>
  <c r="CG110" i="18"/>
  <c r="CF110" i="18"/>
  <c r="CE110" i="18"/>
  <c r="BT110" i="18"/>
  <c r="BS110" i="18"/>
  <c r="BR110" i="18"/>
  <c r="BQ110" i="18"/>
  <c r="BP110" i="18"/>
  <c r="BO110" i="18"/>
  <c r="BD110" i="18"/>
  <c r="BC110" i="18"/>
  <c r="BB110" i="18"/>
  <c r="BA110" i="18"/>
  <c r="AZ110" i="18"/>
  <c r="AY110" i="18"/>
  <c r="AN110" i="18"/>
  <c r="AM110" i="18"/>
  <c r="AL110" i="18"/>
  <c r="AK110" i="18"/>
  <c r="AJ110" i="18"/>
  <c r="AI110" i="18"/>
  <c r="X110" i="18"/>
  <c r="W110" i="18"/>
  <c r="V110" i="18"/>
  <c r="U110" i="18"/>
  <c r="T110" i="18"/>
  <c r="S110" i="18"/>
  <c r="EF109" i="18"/>
  <c r="EE109" i="18"/>
  <c r="ED109" i="18"/>
  <c r="EC109" i="18"/>
  <c r="EB109" i="18"/>
  <c r="EA109" i="18"/>
  <c r="DP109" i="18"/>
  <c r="DO109" i="18"/>
  <c r="DN109" i="18"/>
  <c r="DM109" i="18"/>
  <c r="DL109" i="18"/>
  <c r="DK109" i="18"/>
  <c r="CZ109" i="18"/>
  <c r="CY109" i="18"/>
  <c r="CX109" i="18"/>
  <c r="CW109" i="18"/>
  <c r="CV109" i="18"/>
  <c r="CU109" i="18"/>
  <c r="CJ109" i="18"/>
  <c r="CI109" i="18"/>
  <c r="CH109" i="18"/>
  <c r="CG109" i="18"/>
  <c r="CF109" i="18"/>
  <c r="CE109" i="18"/>
  <c r="BT109" i="18"/>
  <c r="BS109" i="18"/>
  <c r="BR109" i="18"/>
  <c r="BQ109" i="18"/>
  <c r="BP109" i="18"/>
  <c r="BO109" i="18"/>
  <c r="BD109" i="18"/>
  <c r="BC109" i="18"/>
  <c r="BB109" i="18"/>
  <c r="BA109" i="18"/>
  <c r="AZ109" i="18"/>
  <c r="AY109" i="18"/>
  <c r="AN109" i="18"/>
  <c r="AM109" i="18"/>
  <c r="AL109" i="18"/>
  <c r="AK109" i="18"/>
  <c r="AJ109" i="18"/>
  <c r="AI109" i="18"/>
  <c r="X109" i="18"/>
  <c r="W109" i="18"/>
  <c r="V109" i="18"/>
  <c r="U109" i="18"/>
  <c r="T109" i="18"/>
  <c r="S109" i="18"/>
  <c r="EF108" i="18"/>
  <c r="EE108" i="18"/>
  <c r="ED108" i="18"/>
  <c r="EC108" i="18"/>
  <c r="EB108" i="18"/>
  <c r="EA108" i="18"/>
  <c r="DP108" i="18"/>
  <c r="DO108" i="18"/>
  <c r="DN108" i="18"/>
  <c r="DM108" i="18"/>
  <c r="DL108" i="18"/>
  <c r="DK108" i="18"/>
  <c r="CZ108" i="18"/>
  <c r="CY108" i="18"/>
  <c r="CX108" i="18"/>
  <c r="CW108" i="18"/>
  <c r="CV108" i="18"/>
  <c r="CU108" i="18"/>
  <c r="CJ108" i="18"/>
  <c r="CI108" i="18"/>
  <c r="CH108" i="18"/>
  <c r="CG108" i="18"/>
  <c r="CF108" i="18"/>
  <c r="CE108" i="18"/>
  <c r="BT108" i="18"/>
  <c r="BS108" i="18"/>
  <c r="BR108" i="18"/>
  <c r="BQ108" i="18"/>
  <c r="BP108" i="18"/>
  <c r="BO108" i="18"/>
  <c r="BD108" i="18"/>
  <c r="BC108" i="18"/>
  <c r="BB108" i="18"/>
  <c r="BA108" i="18"/>
  <c r="AZ108" i="18"/>
  <c r="AY108" i="18"/>
  <c r="AN108" i="18"/>
  <c r="AM108" i="18"/>
  <c r="AL108" i="18"/>
  <c r="AK108" i="18"/>
  <c r="AJ108" i="18"/>
  <c r="AI108" i="18"/>
  <c r="X108" i="18"/>
  <c r="W108" i="18"/>
  <c r="V108" i="18"/>
  <c r="U108" i="18"/>
  <c r="T108" i="18"/>
  <c r="S108" i="18"/>
  <c r="EF107" i="18"/>
  <c r="EE107" i="18"/>
  <c r="ED107" i="18"/>
  <c r="EC107" i="18"/>
  <c r="EB107" i="18"/>
  <c r="EA107" i="18"/>
  <c r="DP107" i="18"/>
  <c r="DO107" i="18"/>
  <c r="DN107" i="18"/>
  <c r="DM107" i="18"/>
  <c r="DL107" i="18"/>
  <c r="DK107" i="18"/>
  <c r="CZ107" i="18"/>
  <c r="CY107" i="18"/>
  <c r="CX107" i="18"/>
  <c r="CW107" i="18"/>
  <c r="CV107" i="18"/>
  <c r="CU107" i="18"/>
  <c r="CJ107" i="18"/>
  <c r="CI107" i="18"/>
  <c r="CH107" i="18"/>
  <c r="CG107" i="18"/>
  <c r="CF107" i="18"/>
  <c r="CE107" i="18"/>
  <c r="BT107" i="18"/>
  <c r="BS107" i="18"/>
  <c r="BR107" i="18"/>
  <c r="BQ107" i="18"/>
  <c r="BP107" i="18"/>
  <c r="BO107" i="18"/>
  <c r="BD107" i="18"/>
  <c r="BC107" i="18"/>
  <c r="BB107" i="18"/>
  <c r="BA107" i="18"/>
  <c r="AZ107" i="18"/>
  <c r="AY107" i="18"/>
  <c r="AN107" i="18"/>
  <c r="AM107" i="18"/>
  <c r="AL107" i="18"/>
  <c r="AK107" i="18"/>
  <c r="AJ107" i="18"/>
  <c r="AI107" i="18"/>
  <c r="X107" i="18"/>
  <c r="W107" i="18"/>
  <c r="V107" i="18"/>
  <c r="U107" i="18"/>
  <c r="T107" i="18"/>
  <c r="S107" i="18"/>
  <c r="EF106" i="18"/>
  <c r="EE106" i="18"/>
  <c r="ED106" i="18"/>
  <c r="EC106" i="18"/>
  <c r="EB106" i="18"/>
  <c r="EA106" i="18"/>
  <c r="DP106" i="18"/>
  <c r="DO106" i="18"/>
  <c r="DN106" i="18"/>
  <c r="DM106" i="18"/>
  <c r="DL106" i="18"/>
  <c r="DK106" i="18"/>
  <c r="CZ106" i="18"/>
  <c r="CY106" i="18"/>
  <c r="CX106" i="18"/>
  <c r="CW106" i="18"/>
  <c r="CV106" i="18"/>
  <c r="CU106" i="18"/>
  <c r="CJ106" i="18"/>
  <c r="CI106" i="18"/>
  <c r="CH106" i="18"/>
  <c r="CG106" i="18"/>
  <c r="CF106" i="18"/>
  <c r="CE106" i="18"/>
  <c r="BT106" i="18"/>
  <c r="BS106" i="18"/>
  <c r="BR106" i="18"/>
  <c r="BQ106" i="18"/>
  <c r="BP106" i="18"/>
  <c r="BO106" i="18"/>
  <c r="BD106" i="18"/>
  <c r="BC106" i="18"/>
  <c r="BB106" i="18"/>
  <c r="BA106" i="18"/>
  <c r="AZ106" i="18"/>
  <c r="AY106" i="18"/>
  <c r="AN106" i="18"/>
  <c r="AM106" i="18"/>
  <c r="AL106" i="18"/>
  <c r="AK106" i="18"/>
  <c r="AJ106" i="18"/>
  <c r="AI106" i="18"/>
  <c r="X106" i="18"/>
  <c r="W106" i="18"/>
  <c r="V106" i="18"/>
  <c r="U106" i="18"/>
  <c r="T106" i="18"/>
  <c r="S106" i="18"/>
  <c r="EF105" i="18"/>
  <c r="EE105" i="18"/>
  <c r="ED105" i="18"/>
  <c r="EC105" i="18"/>
  <c r="EB105" i="18"/>
  <c r="EA105" i="18"/>
  <c r="DP105" i="18"/>
  <c r="DO105" i="18"/>
  <c r="DN105" i="18"/>
  <c r="DM105" i="18"/>
  <c r="DL105" i="18"/>
  <c r="DK105" i="18"/>
  <c r="CZ105" i="18"/>
  <c r="CY105" i="18"/>
  <c r="CX105" i="18"/>
  <c r="CW105" i="18"/>
  <c r="CV105" i="18"/>
  <c r="CU105" i="18"/>
  <c r="CJ105" i="18"/>
  <c r="CI105" i="18"/>
  <c r="CH105" i="18"/>
  <c r="CG105" i="18"/>
  <c r="CF105" i="18"/>
  <c r="CE105" i="18"/>
  <c r="BT105" i="18"/>
  <c r="BS105" i="18"/>
  <c r="BR105" i="18"/>
  <c r="BQ105" i="18"/>
  <c r="BP105" i="18"/>
  <c r="BO105" i="18"/>
  <c r="BD105" i="18"/>
  <c r="BC105" i="18"/>
  <c r="BB105" i="18"/>
  <c r="BA105" i="18"/>
  <c r="AZ105" i="18"/>
  <c r="AY105" i="18"/>
  <c r="AN105" i="18"/>
  <c r="AM105" i="18"/>
  <c r="AL105" i="18"/>
  <c r="AK105" i="18"/>
  <c r="AJ105" i="18"/>
  <c r="AI105" i="18"/>
  <c r="X105" i="18"/>
  <c r="W105" i="18"/>
  <c r="V105" i="18"/>
  <c r="U105" i="18"/>
  <c r="T105" i="18"/>
  <c r="S105" i="18"/>
  <c r="EF104" i="18"/>
  <c r="EE104" i="18"/>
  <c r="ED104" i="18"/>
  <c r="EC104" i="18"/>
  <c r="EB104" i="18"/>
  <c r="EA104" i="18"/>
  <c r="DP104" i="18"/>
  <c r="DO104" i="18"/>
  <c r="DN104" i="18"/>
  <c r="DM104" i="18"/>
  <c r="DL104" i="18"/>
  <c r="DK104" i="18"/>
  <c r="CZ104" i="18"/>
  <c r="CY104" i="18"/>
  <c r="CX104" i="18"/>
  <c r="CW104" i="18"/>
  <c r="CV104" i="18"/>
  <c r="CU104" i="18"/>
  <c r="CJ104" i="18"/>
  <c r="CI104" i="18"/>
  <c r="CH104" i="18"/>
  <c r="CG104" i="18"/>
  <c r="CF104" i="18"/>
  <c r="CE104" i="18"/>
  <c r="BT104" i="18"/>
  <c r="BS104" i="18"/>
  <c r="BR104" i="18"/>
  <c r="BQ104" i="18"/>
  <c r="BP104" i="18"/>
  <c r="BO104" i="18"/>
  <c r="BD104" i="18"/>
  <c r="BC104" i="18"/>
  <c r="BB104" i="18"/>
  <c r="BA104" i="18"/>
  <c r="AZ104" i="18"/>
  <c r="AY104" i="18"/>
  <c r="AN104" i="18"/>
  <c r="AM104" i="18"/>
  <c r="AL104" i="18"/>
  <c r="AK104" i="18"/>
  <c r="AJ104" i="18"/>
  <c r="AI104" i="18"/>
  <c r="X104" i="18"/>
  <c r="W104" i="18"/>
  <c r="V104" i="18"/>
  <c r="U104" i="18"/>
  <c r="T104" i="18"/>
  <c r="S104" i="18"/>
  <c r="EF103" i="18"/>
  <c r="EE103" i="18"/>
  <c r="ED103" i="18"/>
  <c r="EC103" i="18"/>
  <c r="EB103" i="18"/>
  <c r="EA103" i="18"/>
  <c r="DP103" i="18"/>
  <c r="DO103" i="18"/>
  <c r="DN103" i="18"/>
  <c r="DM103" i="18"/>
  <c r="DL103" i="18"/>
  <c r="DK103" i="18"/>
  <c r="CZ103" i="18"/>
  <c r="CY103" i="18"/>
  <c r="CX103" i="18"/>
  <c r="CW103" i="18"/>
  <c r="CV103" i="18"/>
  <c r="CU103" i="18"/>
  <c r="CJ103" i="18"/>
  <c r="CI103" i="18"/>
  <c r="CH103" i="18"/>
  <c r="CG103" i="18"/>
  <c r="CF103" i="18"/>
  <c r="CE103" i="18"/>
  <c r="BT103" i="18"/>
  <c r="BS103" i="18"/>
  <c r="BR103" i="18"/>
  <c r="BQ103" i="18"/>
  <c r="BP103" i="18"/>
  <c r="BO103" i="18"/>
  <c r="BD103" i="18"/>
  <c r="BC103" i="18"/>
  <c r="BB103" i="18"/>
  <c r="BA103" i="18"/>
  <c r="AZ103" i="18"/>
  <c r="AY103" i="18"/>
  <c r="AN103" i="18"/>
  <c r="AM103" i="18"/>
  <c r="AL103" i="18"/>
  <c r="AK103" i="18"/>
  <c r="AJ103" i="18"/>
  <c r="AI103" i="18"/>
  <c r="X103" i="18"/>
  <c r="W103" i="18"/>
  <c r="V103" i="18"/>
  <c r="U103" i="18"/>
  <c r="T103" i="18"/>
  <c r="S103" i="18"/>
  <c r="EF102" i="18"/>
  <c r="EE102" i="18"/>
  <c r="ED102" i="18"/>
  <c r="EC102" i="18"/>
  <c r="EB102" i="18"/>
  <c r="EA102" i="18"/>
  <c r="DP102" i="18"/>
  <c r="DO102" i="18"/>
  <c r="DN102" i="18"/>
  <c r="DM102" i="18"/>
  <c r="DL102" i="18"/>
  <c r="DK102" i="18"/>
  <c r="CZ102" i="18"/>
  <c r="CY102" i="18"/>
  <c r="CX102" i="18"/>
  <c r="CW102" i="18"/>
  <c r="CV102" i="18"/>
  <c r="CU102" i="18"/>
  <c r="CJ102" i="18"/>
  <c r="CI102" i="18"/>
  <c r="CH102" i="18"/>
  <c r="CG102" i="18"/>
  <c r="CF102" i="18"/>
  <c r="CE102" i="18"/>
  <c r="BT102" i="18"/>
  <c r="BS102" i="18"/>
  <c r="BR102" i="18"/>
  <c r="BQ102" i="18"/>
  <c r="BP102" i="18"/>
  <c r="BO102" i="18"/>
  <c r="BD102" i="18"/>
  <c r="BC102" i="18"/>
  <c r="BB102" i="18"/>
  <c r="BA102" i="18"/>
  <c r="AZ102" i="18"/>
  <c r="AY102" i="18"/>
  <c r="AN102" i="18"/>
  <c r="AM102" i="18"/>
  <c r="AL102" i="18"/>
  <c r="AK102" i="18"/>
  <c r="AJ102" i="18"/>
  <c r="AI102" i="18"/>
  <c r="X102" i="18"/>
  <c r="W102" i="18"/>
  <c r="V102" i="18"/>
  <c r="U102" i="18"/>
  <c r="T102" i="18"/>
  <c r="S102" i="18"/>
  <c r="EF101" i="18"/>
  <c r="EE101" i="18"/>
  <c r="ED101" i="18"/>
  <c r="EC101" i="18"/>
  <c r="EB101" i="18"/>
  <c r="EA101" i="18"/>
  <c r="DP101" i="18"/>
  <c r="DO101" i="18"/>
  <c r="DN101" i="18"/>
  <c r="DM101" i="18"/>
  <c r="DL101" i="18"/>
  <c r="DK101" i="18"/>
  <c r="CZ101" i="18"/>
  <c r="CY101" i="18"/>
  <c r="CX101" i="18"/>
  <c r="CW101" i="18"/>
  <c r="CV101" i="18"/>
  <c r="CU101" i="18"/>
  <c r="CJ101" i="18"/>
  <c r="CI101" i="18"/>
  <c r="CH101" i="18"/>
  <c r="CG101" i="18"/>
  <c r="CF101" i="18"/>
  <c r="CE101" i="18"/>
  <c r="BT101" i="18"/>
  <c r="BS101" i="18"/>
  <c r="BR101" i="18"/>
  <c r="BQ101" i="18"/>
  <c r="BP101" i="18"/>
  <c r="BO101" i="18"/>
  <c r="BD101" i="18"/>
  <c r="BC101" i="18"/>
  <c r="BB101" i="18"/>
  <c r="BA101" i="18"/>
  <c r="AZ101" i="18"/>
  <c r="AY101" i="18"/>
  <c r="AN101" i="18"/>
  <c r="AM101" i="18"/>
  <c r="AL101" i="18"/>
  <c r="AK101" i="18"/>
  <c r="AJ101" i="18"/>
  <c r="AI101" i="18"/>
  <c r="X101" i="18"/>
  <c r="W101" i="18"/>
  <c r="V101" i="18"/>
  <c r="U101" i="18"/>
  <c r="T101" i="18"/>
  <c r="S101" i="18"/>
  <c r="EF100" i="18"/>
  <c r="EE100" i="18"/>
  <c r="ED100" i="18"/>
  <c r="EC100" i="18"/>
  <c r="EB100" i="18"/>
  <c r="EA100" i="18"/>
  <c r="DP100" i="18"/>
  <c r="DO100" i="18"/>
  <c r="DN100" i="18"/>
  <c r="DM100" i="18"/>
  <c r="DL100" i="18"/>
  <c r="DK100" i="18"/>
  <c r="CZ100" i="18"/>
  <c r="CY100" i="18"/>
  <c r="CX100" i="18"/>
  <c r="CW100" i="18"/>
  <c r="CV100" i="18"/>
  <c r="CU100" i="18"/>
  <c r="CJ100" i="18"/>
  <c r="CI100" i="18"/>
  <c r="CH100" i="18"/>
  <c r="CG100" i="18"/>
  <c r="CF100" i="18"/>
  <c r="CE100" i="18"/>
  <c r="BT100" i="18"/>
  <c r="BS100" i="18"/>
  <c r="BR100" i="18"/>
  <c r="BQ100" i="18"/>
  <c r="BP100" i="18"/>
  <c r="BO100" i="18"/>
  <c r="BD100" i="18"/>
  <c r="BC100" i="18"/>
  <c r="BB100" i="18"/>
  <c r="BA100" i="18"/>
  <c r="AZ100" i="18"/>
  <c r="AY100" i="18"/>
  <c r="AN100" i="18"/>
  <c r="AM100" i="18"/>
  <c r="AL100" i="18"/>
  <c r="AK100" i="18"/>
  <c r="AJ100" i="18"/>
  <c r="AI100" i="18"/>
  <c r="X100" i="18"/>
  <c r="W100" i="18"/>
  <c r="V100" i="18"/>
  <c r="U100" i="18"/>
  <c r="T100" i="18"/>
  <c r="S100" i="18"/>
  <c r="EF99" i="18"/>
  <c r="EE99" i="18"/>
  <c r="ED99" i="18"/>
  <c r="EC99" i="18"/>
  <c r="EB99" i="18"/>
  <c r="EA99" i="18"/>
  <c r="DP99" i="18"/>
  <c r="DO99" i="18"/>
  <c r="DN99" i="18"/>
  <c r="DM99" i="18"/>
  <c r="DL99" i="18"/>
  <c r="DK99" i="18"/>
  <c r="CZ99" i="18"/>
  <c r="CY99" i="18"/>
  <c r="CX99" i="18"/>
  <c r="CW99" i="18"/>
  <c r="CV99" i="18"/>
  <c r="CU99" i="18"/>
  <c r="CJ99" i="18"/>
  <c r="CI99" i="18"/>
  <c r="CH99" i="18"/>
  <c r="CG99" i="18"/>
  <c r="CF99" i="18"/>
  <c r="CE99" i="18"/>
  <c r="BT99" i="18"/>
  <c r="BS99" i="18"/>
  <c r="BR99" i="18"/>
  <c r="BQ99" i="18"/>
  <c r="BP99" i="18"/>
  <c r="BO99" i="18"/>
  <c r="BD99" i="18"/>
  <c r="BC99" i="18"/>
  <c r="BB99" i="18"/>
  <c r="BA99" i="18"/>
  <c r="AZ99" i="18"/>
  <c r="AY99" i="18"/>
  <c r="AN99" i="18"/>
  <c r="AM99" i="18"/>
  <c r="AL99" i="18"/>
  <c r="AK99" i="18"/>
  <c r="AJ99" i="18"/>
  <c r="AI99" i="18"/>
  <c r="X99" i="18"/>
  <c r="W99" i="18"/>
  <c r="V99" i="18"/>
  <c r="U99" i="18"/>
  <c r="T99" i="18"/>
  <c r="S99" i="18"/>
  <c r="EF98" i="18"/>
  <c r="EE98" i="18"/>
  <c r="ED98" i="18"/>
  <c r="EC98" i="18"/>
  <c r="EB98" i="18"/>
  <c r="EA98" i="18"/>
  <c r="DP98" i="18"/>
  <c r="DO98" i="18"/>
  <c r="DN98" i="18"/>
  <c r="DM98" i="18"/>
  <c r="DL98" i="18"/>
  <c r="DK98" i="18"/>
  <c r="CZ98" i="18"/>
  <c r="CY98" i="18"/>
  <c r="CX98" i="18"/>
  <c r="CW98" i="18"/>
  <c r="CV98" i="18"/>
  <c r="CU98" i="18"/>
  <c r="CJ98" i="18"/>
  <c r="CI98" i="18"/>
  <c r="CH98" i="18"/>
  <c r="CG98" i="18"/>
  <c r="CF98" i="18"/>
  <c r="CE98" i="18"/>
  <c r="BT98" i="18"/>
  <c r="BS98" i="18"/>
  <c r="BR98" i="18"/>
  <c r="BQ98" i="18"/>
  <c r="BP98" i="18"/>
  <c r="BO98" i="18"/>
  <c r="BD98" i="18"/>
  <c r="BC98" i="18"/>
  <c r="BB98" i="18"/>
  <c r="BA98" i="18"/>
  <c r="AZ98" i="18"/>
  <c r="AY98" i="18"/>
  <c r="AN98" i="18"/>
  <c r="AM98" i="18"/>
  <c r="AL98" i="18"/>
  <c r="AK98" i="18"/>
  <c r="AJ98" i="18"/>
  <c r="AI98" i="18"/>
  <c r="X98" i="18"/>
  <c r="W98" i="18"/>
  <c r="V98" i="18"/>
  <c r="U98" i="18"/>
  <c r="T98" i="18"/>
  <c r="S98" i="18"/>
  <c r="EF97" i="18"/>
  <c r="EE97" i="18"/>
  <c r="ED97" i="18"/>
  <c r="EC97" i="18"/>
  <c r="EB97" i="18"/>
  <c r="EA97" i="18"/>
  <c r="DP97" i="18"/>
  <c r="DO97" i="18"/>
  <c r="DN97" i="18"/>
  <c r="DM97" i="18"/>
  <c r="DL97" i="18"/>
  <c r="DK97" i="18"/>
  <c r="CZ97" i="18"/>
  <c r="CY97" i="18"/>
  <c r="CX97" i="18"/>
  <c r="CW97" i="18"/>
  <c r="CV97" i="18"/>
  <c r="CU97" i="18"/>
  <c r="CJ97" i="18"/>
  <c r="CI97" i="18"/>
  <c r="CH97" i="18"/>
  <c r="CG97" i="18"/>
  <c r="CF97" i="18"/>
  <c r="CE97" i="18"/>
  <c r="BT97" i="18"/>
  <c r="BS97" i="18"/>
  <c r="BR97" i="18"/>
  <c r="BQ97" i="18"/>
  <c r="BP97" i="18"/>
  <c r="BO97" i="18"/>
  <c r="BD97" i="18"/>
  <c r="BC97" i="18"/>
  <c r="BB97" i="18"/>
  <c r="BA97" i="18"/>
  <c r="AZ97" i="18"/>
  <c r="AY97" i="18"/>
  <c r="AN97" i="18"/>
  <c r="AM97" i="18"/>
  <c r="AL97" i="18"/>
  <c r="AK97" i="18"/>
  <c r="AJ97" i="18"/>
  <c r="AI97" i="18"/>
  <c r="X97" i="18"/>
  <c r="W97" i="18"/>
  <c r="V97" i="18"/>
  <c r="U97" i="18"/>
  <c r="T97" i="18"/>
  <c r="S97" i="18"/>
  <c r="EF96" i="18"/>
  <c r="EE96" i="18"/>
  <c r="ED96" i="18"/>
  <c r="EC96" i="18"/>
  <c r="EB96" i="18"/>
  <c r="EA96" i="18"/>
  <c r="DP96" i="18"/>
  <c r="DO96" i="18"/>
  <c r="DN96" i="18"/>
  <c r="DM96" i="18"/>
  <c r="DL96" i="18"/>
  <c r="DK96" i="18"/>
  <c r="CZ96" i="18"/>
  <c r="CY96" i="18"/>
  <c r="CX96" i="18"/>
  <c r="CW96" i="18"/>
  <c r="CV96" i="18"/>
  <c r="CU96" i="18"/>
  <c r="CJ96" i="18"/>
  <c r="CI96" i="18"/>
  <c r="CH96" i="18"/>
  <c r="CG96" i="18"/>
  <c r="CF96" i="18"/>
  <c r="CE96" i="18"/>
  <c r="BT96" i="18"/>
  <c r="BS96" i="18"/>
  <c r="BR96" i="18"/>
  <c r="BQ96" i="18"/>
  <c r="BP96" i="18"/>
  <c r="BO96" i="18"/>
  <c r="BD96" i="18"/>
  <c r="BC96" i="18"/>
  <c r="BB96" i="18"/>
  <c r="BA96" i="18"/>
  <c r="AZ96" i="18"/>
  <c r="AY96" i="18"/>
  <c r="AN96" i="18"/>
  <c r="AM96" i="18"/>
  <c r="AL96" i="18"/>
  <c r="AK96" i="18"/>
  <c r="AJ96" i="18"/>
  <c r="AI96" i="18"/>
  <c r="X96" i="18"/>
  <c r="W96" i="18"/>
  <c r="V96" i="18"/>
  <c r="U96" i="18"/>
  <c r="T96" i="18"/>
  <c r="S96" i="18"/>
  <c r="EF95" i="18"/>
  <c r="EE95" i="18"/>
  <c r="ED95" i="18"/>
  <c r="EC95" i="18"/>
  <c r="EB95" i="18"/>
  <c r="EA95" i="18"/>
  <c r="DP95" i="18"/>
  <c r="DO95" i="18"/>
  <c r="DN95" i="18"/>
  <c r="DM95" i="18"/>
  <c r="DL95" i="18"/>
  <c r="DK95" i="18"/>
  <c r="CZ95" i="18"/>
  <c r="CY95" i="18"/>
  <c r="CX95" i="18"/>
  <c r="CW95" i="18"/>
  <c r="CV95" i="18"/>
  <c r="CU95" i="18"/>
  <c r="CJ95" i="18"/>
  <c r="CI95" i="18"/>
  <c r="CH95" i="18"/>
  <c r="CG95" i="18"/>
  <c r="CF95" i="18"/>
  <c r="CE95" i="18"/>
  <c r="BT95" i="18"/>
  <c r="BS95" i="18"/>
  <c r="BR95" i="18"/>
  <c r="BQ95" i="18"/>
  <c r="BP95" i="18"/>
  <c r="BO95" i="18"/>
  <c r="BD95" i="18"/>
  <c r="BC95" i="18"/>
  <c r="BB95" i="18"/>
  <c r="BA95" i="18"/>
  <c r="AZ95" i="18"/>
  <c r="AY95" i="18"/>
  <c r="AN95" i="18"/>
  <c r="AM95" i="18"/>
  <c r="AL95" i="18"/>
  <c r="AK95" i="18"/>
  <c r="AJ95" i="18"/>
  <c r="AI95" i="18"/>
  <c r="X95" i="18"/>
  <c r="W95" i="18"/>
  <c r="V95" i="18"/>
  <c r="U95" i="18"/>
  <c r="T95" i="18"/>
  <c r="S95" i="18"/>
  <c r="EF94" i="18"/>
  <c r="EE94" i="18"/>
  <c r="ED94" i="18"/>
  <c r="EC94" i="18"/>
  <c r="EB94" i="18"/>
  <c r="EA94" i="18"/>
  <c r="DP94" i="18"/>
  <c r="DO94" i="18"/>
  <c r="DN94" i="18"/>
  <c r="DM94" i="18"/>
  <c r="DL94" i="18"/>
  <c r="DK94" i="18"/>
  <c r="CZ94" i="18"/>
  <c r="CY94" i="18"/>
  <c r="CX94" i="18"/>
  <c r="CW94" i="18"/>
  <c r="CV94" i="18"/>
  <c r="CU94" i="18"/>
  <c r="CJ94" i="18"/>
  <c r="CI94" i="18"/>
  <c r="CH94" i="18"/>
  <c r="CG94" i="18"/>
  <c r="CF94" i="18"/>
  <c r="CE94" i="18"/>
  <c r="BT94" i="18"/>
  <c r="BS94" i="18"/>
  <c r="BR94" i="18"/>
  <c r="BQ94" i="18"/>
  <c r="BP94" i="18"/>
  <c r="BO94" i="18"/>
  <c r="BD94" i="18"/>
  <c r="BC94" i="18"/>
  <c r="BB94" i="18"/>
  <c r="BA94" i="18"/>
  <c r="AZ94" i="18"/>
  <c r="AY94" i="18"/>
  <c r="AN94" i="18"/>
  <c r="AM94" i="18"/>
  <c r="AL94" i="18"/>
  <c r="AK94" i="18"/>
  <c r="AJ94" i="18"/>
  <c r="AI94" i="18"/>
  <c r="X94" i="18"/>
  <c r="W94" i="18"/>
  <c r="V94" i="18"/>
  <c r="U94" i="18"/>
  <c r="T94" i="18"/>
  <c r="S94" i="18"/>
  <c r="EF93" i="18"/>
  <c r="EE93" i="18"/>
  <c r="ED93" i="18"/>
  <c r="EC93" i="18"/>
  <c r="EB93" i="18"/>
  <c r="EA93" i="18"/>
  <c r="DP93" i="18"/>
  <c r="DO93" i="18"/>
  <c r="DN93" i="18"/>
  <c r="DM93" i="18"/>
  <c r="DL93" i="18"/>
  <c r="DK93" i="18"/>
  <c r="CZ93" i="18"/>
  <c r="CY93" i="18"/>
  <c r="CX93" i="18"/>
  <c r="CW93" i="18"/>
  <c r="CV93" i="18"/>
  <c r="CU93" i="18"/>
  <c r="CJ93" i="18"/>
  <c r="CI93" i="18"/>
  <c r="CH93" i="18"/>
  <c r="CG93" i="18"/>
  <c r="CF93" i="18"/>
  <c r="CE93" i="18"/>
  <c r="BT93" i="18"/>
  <c r="BS93" i="18"/>
  <c r="BR93" i="18"/>
  <c r="BQ93" i="18"/>
  <c r="BP93" i="18"/>
  <c r="BO93" i="18"/>
  <c r="BD93" i="18"/>
  <c r="BC93" i="18"/>
  <c r="BB93" i="18"/>
  <c r="BA93" i="18"/>
  <c r="AZ93" i="18"/>
  <c r="AY93" i="18"/>
  <c r="AN93" i="18"/>
  <c r="AM93" i="18"/>
  <c r="AL93" i="18"/>
  <c r="AK93" i="18"/>
  <c r="AJ93" i="18"/>
  <c r="AI93" i="18"/>
  <c r="X93" i="18"/>
  <c r="W93" i="18"/>
  <c r="V93" i="18"/>
  <c r="U93" i="18"/>
  <c r="T93" i="18"/>
  <c r="S93" i="18"/>
  <c r="EF92" i="18"/>
  <c r="EE92" i="18"/>
  <c r="ED92" i="18"/>
  <c r="EC92" i="18"/>
  <c r="EB92" i="18"/>
  <c r="EA92" i="18"/>
  <c r="DP92" i="18"/>
  <c r="DO92" i="18"/>
  <c r="DN92" i="18"/>
  <c r="DM92" i="18"/>
  <c r="DL92" i="18"/>
  <c r="DK92" i="18"/>
  <c r="CZ92" i="18"/>
  <c r="CY92" i="18"/>
  <c r="CX92" i="18"/>
  <c r="CW92" i="18"/>
  <c r="CV92" i="18"/>
  <c r="CU92" i="18"/>
  <c r="CJ92" i="18"/>
  <c r="CI92" i="18"/>
  <c r="CH92" i="18"/>
  <c r="CG92" i="18"/>
  <c r="CF92" i="18"/>
  <c r="CE92" i="18"/>
  <c r="BT92" i="18"/>
  <c r="BS92" i="18"/>
  <c r="BR92" i="18"/>
  <c r="BQ92" i="18"/>
  <c r="BP92" i="18"/>
  <c r="BO92" i="18"/>
  <c r="BD92" i="18"/>
  <c r="BC92" i="18"/>
  <c r="BB92" i="18"/>
  <c r="BA92" i="18"/>
  <c r="AZ92" i="18"/>
  <c r="AY92" i="18"/>
  <c r="AN92" i="18"/>
  <c r="AM92" i="18"/>
  <c r="AL92" i="18"/>
  <c r="AK92" i="18"/>
  <c r="AJ92" i="18"/>
  <c r="AI92" i="18"/>
  <c r="X92" i="18"/>
  <c r="W92" i="18"/>
  <c r="V92" i="18"/>
  <c r="U92" i="18"/>
  <c r="T92" i="18"/>
  <c r="S92" i="18"/>
  <c r="EF91" i="18"/>
  <c r="EE91" i="18"/>
  <c r="ED91" i="18"/>
  <c r="EC91" i="18"/>
  <c r="EB91" i="18"/>
  <c r="EA91" i="18"/>
  <c r="DP91" i="18"/>
  <c r="DO91" i="18"/>
  <c r="DN91" i="18"/>
  <c r="DM91" i="18"/>
  <c r="DL91" i="18"/>
  <c r="DK91" i="18"/>
  <c r="CZ91" i="18"/>
  <c r="CY91" i="18"/>
  <c r="CX91" i="18"/>
  <c r="CW91" i="18"/>
  <c r="CV91" i="18"/>
  <c r="CU91" i="18"/>
  <c r="CJ91" i="18"/>
  <c r="CI91" i="18"/>
  <c r="CH91" i="18"/>
  <c r="CG91" i="18"/>
  <c r="CF91" i="18"/>
  <c r="CE91" i="18"/>
  <c r="BT91" i="18"/>
  <c r="BS91" i="18"/>
  <c r="BR91" i="18"/>
  <c r="BQ91" i="18"/>
  <c r="BP91" i="18"/>
  <c r="BO91" i="18"/>
  <c r="BD91" i="18"/>
  <c r="BC91" i="18"/>
  <c r="BB91" i="18"/>
  <c r="BA91" i="18"/>
  <c r="AZ91" i="18"/>
  <c r="AY91" i="18"/>
  <c r="AN91" i="18"/>
  <c r="AM91" i="18"/>
  <c r="AL91" i="18"/>
  <c r="AK91" i="18"/>
  <c r="AJ91" i="18"/>
  <c r="AI91" i="18"/>
  <c r="X91" i="18"/>
  <c r="W91" i="18"/>
  <c r="V91" i="18"/>
  <c r="U91" i="18"/>
  <c r="T91" i="18"/>
  <c r="S91" i="18"/>
  <c r="EF90" i="18"/>
  <c r="EE90" i="18"/>
  <c r="ED90" i="18"/>
  <c r="EC90" i="18"/>
  <c r="EB90" i="18"/>
  <c r="EA90" i="18"/>
  <c r="DP90" i="18"/>
  <c r="DO90" i="18"/>
  <c r="DN90" i="18"/>
  <c r="DM90" i="18"/>
  <c r="DL90" i="18"/>
  <c r="DK90" i="18"/>
  <c r="CZ90" i="18"/>
  <c r="CY90" i="18"/>
  <c r="CX90" i="18"/>
  <c r="CW90" i="18"/>
  <c r="CV90" i="18"/>
  <c r="CU90" i="18"/>
  <c r="CJ90" i="18"/>
  <c r="CI90" i="18"/>
  <c r="CH90" i="18"/>
  <c r="CG90" i="18"/>
  <c r="CF90" i="18"/>
  <c r="CE90" i="18"/>
  <c r="BT90" i="18"/>
  <c r="BS90" i="18"/>
  <c r="BR90" i="18"/>
  <c r="BQ90" i="18"/>
  <c r="BP90" i="18"/>
  <c r="BO90" i="18"/>
  <c r="BD90" i="18"/>
  <c r="BC90" i="18"/>
  <c r="BB90" i="18"/>
  <c r="BA90" i="18"/>
  <c r="AZ90" i="18"/>
  <c r="AY90" i="18"/>
  <c r="AN90" i="18"/>
  <c r="AM90" i="18"/>
  <c r="AL90" i="18"/>
  <c r="AK90" i="18"/>
  <c r="AJ90" i="18"/>
  <c r="AI90" i="18"/>
  <c r="X90" i="18"/>
  <c r="W90" i="18"/>
  <c r="V90" i="18"/>
  <c r="U90" i="18"/>
  <c r="T90" i="18"/>
  <c r="S90" i="18"/>
  <c r="EF89" i="18"/>
  <c r="EE89" i="18"/>
  <c r="ED89" i="18"/>
  <c r="EC89" i="18"/>
  <c r="EB89" i="18"/>
  <c r="EA89" i="18"/>
  <c r="DP89" i="18"/>
  <c r="DO89" i="18"/>
  <c r="DN89" i="18"/>
  <c r="DM89" i="18"/>
  <c r="DL89" i="18"/>
  <c r="DK89" i="18"/>
  <c r="CZ89" i="18"/>
  <c r="CY89" i="18"/>
  <c r="CX89" i="18"/>
  <c r="CW89" i="18"/>
  <c r="CV89" i="18"/>
  <c r="CU89" i="18"/>
  <c r="CJ89" i="18"/>
  <c r="CI89" i="18"/>
  <c r="CH89" i="18"/>
  <c r="CG89" i="18"/>
  <c r="CF89" i="18"/>
  <c r="CE89" i="18"/>
  <c r="BT89" i="18"/>
  <c r="BS89" i="18"/>
  <c r="BR89" i="18"/>
  <c r="BQ89" i="18"/>
  <c r="BP89" i="18"/>
  <c r="BO89" i="18"/>
  <c r="BD89" i="18"/>
  <c r="BC89" i="18"/>
  <c r="BB89" i="18"/>
  <c r="BA89" i="18"/>
  <c r="AZ89" i="18"/>
  <c r="AY89" i="18"/>
  <c r="AN89" i="18"/>
  <c r="AM89" i="18"/>
  <c r="AL89" i="18"/>
  <c r="AK89" i="18"/>
  <c r="AJ89" i="18"/>
  <c r="AI89" i="18"/>
  <c r="X89" i="18"/>
  <c r="W89" i="18"/>
  <c r="V89" i="18"/>
  <c r="U89" i="18"/>
  <c r="T89" i="18"/>
  <c r="S89" i="18"/>
  <c r="EF88" i="18"/>
  <c r="EE88" i="18"/>
  <c r="ED88" i="18"/>
  <c r="EC88" i="18"/>
  <c r="EB88" i="18"/>
  <c r="EA88" i="18"/>
  <c r="DP88" i="18"/>
  <c r="DO88" i="18"/>
  <c r="DN88" i="18"/>
  <c r="DM88" i="18"/>
  <c r="DL88" i="18"/>
  <c r="DK88" i="18"/>
  <c r="CZ88" i="18"/>
  <c r="CY88" i="18"/>
  <c r="CX88" i="18"/>
  <c r="CW88" i="18"/>
  <c r="CV88" i="18"/>
  <c r="CU88" i="18"/>
  <c r="CJ88" i="18"/>
  <c r="CI88" i="18"/>
  <c r="CH88" i="18"/>
  <c r="CG88" i="18"/>
  <c r="CF88" i="18"/>
  <c r="CE88" i="18"/>
  <c r="BT88" i="18"/>
  <c r="BS88" i="18"/>
  <c r="BR88" i="18"/>
  <c r="BQ88" i="18"/>
  <c r="BP88" i="18"/>
  <c r="BO88" i="18"/>
  <c r="BD88" i="18"/>
  <c r="BC88" i="18"/>
  <c r="BB88" i="18"/>
  <c r="BA88" i="18"/>
  <c r="AZ88" i="18"/>
  <c r="AY88" i="18"/>
  <c r="AN88" i="18"/>
  <c r="AM88" i="18"/>
  <c r="AL88" i="18"/>
  <c r="AK88" i="18"/>
  <c r="AJ88" i="18"/>
  <c r="AI88" i="18"/>
  <c r="X88" i="18"/>
  <c r="W88" i="18"/>
  <c r="V88" i="18"/>
  <c r="U88" i="18"/>
  <c r="T88" i="18"/>
  <c r="S88" i="18"/>
  <c r="EF87" i="18"/>
  <c r="EE87" i="18"/>
  <c r="ED87" i="18"/>
  <c r="EC87" i="18"/>
  <c r="EB87" i="18"/>
  <c r="EA87" i="18"/>
  <c r="DP87" i="18"/>
  <c r="DO87" i="18"/>
  <c r="DN87" i="18"/>
  <c r="DM87" i="18"/>
  <c r="DL87" i="18"/>
  <c r="DK87" i="18"/>
  <c r="CZ87" i="18"/>
  <c r="CY87" i="18"/>
  <c r="CX87" i="18"/>
  <c r="CW87" i="18"/>
  <c r="CV87" i="18"/>
  <c r="CU87" i="18"/>
  <c r="CJ87" i="18"/>
  <c r="CI87" i="18"/>
  <c r="CH87" i="18"/>
  <c r="CG87" i="18"/>
  <c r="CF87" i="18"/>
  <c r="CE87" i="18"/>
  <c r="BT87" i="18"/>
  <c r="BS87" i="18"/>
  <c r="BR87" i="18"/>
  <c r="BQ87" i="18"/>
  <c r="BP87" i="18"/>
  <c r="BO87" i="18"/>
  <c r="BD87" i="18"/>
  <c r="BC87" i="18"/>
  <c r="BB87" i="18"/>
  <c r="BA87" i="18"/>
  <c r="AZ87" i="18"/>
  <c r="AY87" i="18"/>
  <c r="AN87" i="18"/>
  <c r="AM87" i="18"/>
  <c r="AL87" i="18"/>
  <c r="AK87" i="18"/>
  <c r="AJ87" i="18"/>
  <c r="AI87" i="18"/>
  <c r="X87" i="18"/>
  <c r="W87" i="18"/>
  <c r="V87" i="18"/>
  <c r="U87" i="18"/>
  <c r="T87" i="18"/>
  <c r="S87" i="18"/>
  <c r="EF86" i="18"/>
  <c r="EE86" i="18"/>
  <c r="ED86" i="18"/>
  <c r="EC86" i="18"/>
  <c r="EB86" i="18"/>
  <c r="EA86" i="18"/>
  <c r="DP86" i="18"/>
  <c r="DO86" i="18"/>
  <c r="DN86" i="18"/>
  <c r="DM86" i="18"/>
  <c r="DL86" i="18"/>
  <c r="DK86" i="18"/>
  <c r="CZ86" i="18"/>
  <c r="CY86" i="18"/>
  <c r="CX86" i="18"/>
  <c r="CW86" i="18"/>
  <c r="CV86" i="18"/>
  <c r="CU86" i="18"/>
  <c r="CJ86" i="18"/>
  <c r="CI86" i="18"/>
  <c r="CH86" i="18"/>
  <c r="CG86" i="18"/>
  <c r="CF86" i="18"/>
  <c r="CE86" i="18"/>
  <c r="BT86" i="18"/>
  <c r="BS86" i="18"/>
  <c r="BR86" i="18"/>
  <c r="BQ86" i="18"/>
  <c r="BP86" i="18"/>
  <c r="BO86" i="18"/>
  <c r="BD86" i="18"/>
  <c r="BC86" i="18"/>
  <c r="BB86" i="18"/>
  <c r="BA86" i="18"/>
  <c r="AZ86" i="18"/>
  <c r="AY86" i="18"/>
  <c r="AN86" i="18"/>
  <c r="AM86" i="18"/>
  <c r="AL86" i="18"/>
  <c r="AK86" i="18"/>
  <c r="AJ86" i="18"/>
  <c r="AI86" i="18"/>
  <c r="X86" i="18"/>
  <c r="W86" i="18"/>
  <c r="V86" i="18"/>
  <c r="U86" i="18"/>
  <c r="T86" i="18"/>
  <c r="S86" i="18"/>
  <c r="EF85" i="18"/>
  <c r="EE85" i="18"/>
  <c r="ED85" i="18"/>
  <c r="EC85" i="18"/>
  <c r="EB85" i="18"/>
  <c r="EA85" i="18"/>
  <c r="DP85" i="18"/>
  <c r="DO85" i="18"/>
  <c r="DN85" i="18"/>
  <c r="DM85" i="18"/>
  <c r="DL85" i="18"/>
  <c r="DK85" i="18"/>
  <c r="CZ85" i="18"/>
  <c r="CY85" i="18"/>
  <c r="CX85" i="18"/>
  <c r="CW85" i="18"/>
  <c r="CV85" i="18"/>
  <c r="CU85" i="18"/>
  <c r="CJ85" i="18"/>
  <c r="CI85" i="18"/>
  <c r="CH85" i="18"/>
  <c r="CG85" i="18"/>
  <c r="CF85" i="18"/>
  <c r="CE85" i="18"/>
  <c r="BT85" i="18"/>
  <c r="BS85" i="18"/>
  <c r="BR85" i="18"/>
  <c r="BQ85" i="18"/>
  <c r="BP85" i="18"/>
  <c r="BO85" i="18"/>
  <c r="BD85" i="18"/>
  <c r="BC85" i="18"/>
  <c r="BB85" i="18"/>
  <c r="BA85" i="18"/>
  <c r="AZ85" i="18"/>
  <c r="AY85" i="18"/>
  <c r="AN85" i="18"/>
  <c r="AM85" i="18"/>
  <c r="AL85" i="18"/>
  <c r="AK85" i="18"/>
  <c r="AJ85" i="18"/>
  <c r="AI85" i="18"/>
  <c r="X85" i="18"/>
  <c r="W85" i="18"/>
  <c r="V85" i="18"/>
  <c r="U85" i="18"/>
  <c r="T85" i="18"/>
  <c r="S85" i="18"/>
  <c r="EF84" i="18"/>
  <c r="EE84" i="18"/>
  <c r="ED84" i="18"/>
  <c r="EC84" i="18"/>
  <c r="EB84" i="18"/>
  <c r="EA84" i="18"/>
  <c r="DP84" i="18"/>
  <c r="DO84" i="18"/>
  <c r="DN84" i="18"/>
  <c r="DM84" i="18"/>
  <c r="DL84" i="18"/>
  <c r="DK84" i="18"/>
  <c r="CZ84" i="18"/>
  <c r="CY84" i="18"/>
  <c r="CX84" i="18"/>
  <c r="CW84" i="18"/>
  <c r="CV84" i="18"/>
  <c r="CU84" i="18"/>
  <c r="CJ84" i="18"/>
  <c r="CI84" i="18"/>
  <c r="CH84" i="18"/>
  <c r="CG84" i="18"/>
  <c r="CF84" i="18"/>
  <c r="CE84" i="18"/>
  <c r="BT84" i="18"/>
  <c r="BS84" i="18"/>
  <c r="BR84" i="18"/>
  <c r="BQ84" i="18"/>
  <c r="BP84" i="18"/>
  <c r="BO84" i="18"/>
  <c r="BD84" i="18"/>
  <c r="BC84" i="18"/>
  <c r="BB84" i="18"/>
  <c r="BA84" i="18"/>
  <c r="AZ84" i="18"/>
  <c r="AY84" i="18"/>
  <c r="AN84" i="18"/>
  <c r="AM84" i="18"/>
  <c r="AL84" i="18"/>
  <c r="AK84" i="18"/>
  <c r="AJ84" i="18"/>
  <c r="AI84" i="18"/>
  <c r="X84" i="18"/>
  <c r="W84" i="18"/>
  <c r="V84" i="18"/>
  <c r="U84" i="18"/>
  <c r="T84" i="18"/>
  <c r="S84" i="18"/>
  <c r="EF83" i="18"/>
  <c r="EE83" i="18"/>
  <c r="ED83" i="18"/>
  <c r="EC83" i="18"/>
  <c r="EB83" i="18"/>
  <c r="EA83" i="18"/>
  <c r="DP83" i="18"/>
  <c r="DO83" i="18"/>
  <c r="DN83" i="18"/>
  <c r="DM83" i="18"/>
  <c r="DL83" i="18"/>
  <c r="DK83" i="18"/>
  <c r="CZ83" i="18"/>
  <c r="CY83" i="18"/>
  <c r="CX83" i="18"/>
  <c r="CW83" i="18"/>
  <c r="CV83" i="18"/>
  <c r="CU83" i="18"/>
  <c r="CJ83" i="18"/>
  <c r="CI83" i="18"/>
  <c r="CH83" i="18"/>
  <c r="CG83" i="18"/>
  <c r="CF83" i="18"/>
  <c r="CE83" i="18"/>
  <c r="BT83" i="18"/>
  <c r="BS83" i="18"/>
  <c r="BR83" i="18"/>
  <c r="BQ83" i="18"/>
  <c r="BP83" i="18"/>
  <c r="BO83" i="18"/>
  <c r="BD83" i="18"/>
  <c r="BC83" i="18"/>
  <c r="BB83" i="18"/>
  <c r="BA83" i="18"/>
  <c r="AZ83" i="18"/>
  <c r="AY83" i="18"/>
  <c r="AN83" i="18"/>
  <c r="AM83" i="18"/>
  <c r="AL83" i="18"/>
  <c r="AK83" i="18"/>
  <c r="AJ83" i="18"/>
  <c r="AI83" i="18"/>
  <c r="X83" i="18"/>
  <c r="W83" i="18"/>
  <c r="V83" i="18"/>
  <c r="U83" i="18"/>
  <c r="T83" i="18"/>
  <c r="S83" i="18"/>
  <c r="EF82" i="18"/>
  <c r="EE82" i="18"/>
  <c r="ED82" i="18"/>
  <c r="EC82" i="18"/>
  <c r="EB82" i="18"/>
  <c r="EA82" i="18"/>
  <c r="DP82" i="18"/>
  <c r="DO82" i="18"/>
  <c r="DN82" i="18"/>
  <c r="DM82" i="18"/>
  <c r="DL82" i="18"/>
  <c r="DK82" i="18"/>
  <c r="CZ82" i="18"/>
  <c r="CY82" i="18"/>
  <c r="CX82" i="18"/>
  <c r="CW82" i="18"/>
  <c r="CV82" i="18"/>
  <c r="CU82" i="18"/>
  <c r="CJ82" i="18"/>
  <c r="CI82" i="18"/>
  <c r="CH82" i="18"/>
  <c r="CG82" i="18"/>
  <c r="CF82" i="18"/>
  <c r="CE82" i="18"/>
  <c r="BT82" i="18"/>
  <c r="BS82" i="18"/>
  <c r="BR82" i="18"/>
  <c r="BQ82" i="18"/>
  <c r="BP82" i="18"/>
  <c r="BO82" i="18"/>
  <c r="BD82" i="18"/>
  <c r="BC82" i="18"/>
  <c r="BB82" i="18"/>
  <c r="BA82" i="18"/>
  <c r="AZ82" i="18"/>
  <c r="AY82" i="18"/>
  <c r="AN82" i="18"/>
  <c r="AM82" i="18"/>
  <c r="AL82" i="18"/>
  <c r="AK82" i="18"/>
  <c r="AJ82" i="18"/>
  <c r="AI82" i="18"/>
  <c r="X82" i="18"/>
  <c r="W82" i="18"/>
  <c r="V82" i="18"/>
  <c r="U82" i="18"/>
  <c r="T82" i="18"/>
  <c r="S82" i="18"/>
  <c r="EF81" i="18"/>
  <c r="EE81" i="18"/>
  <c r="ED81" i="18"/>
  <c r="EC81" i="18"/>
  <c r="EB81" i="18"/>
  <c r="EA81" i="18"/>
  <c r="DP81" i="18"/>
  <c r="DO81" i="18"/>
  <c r="DN81" i="18"/>
  <c r="DM81" i="18"/>
  <c r="DL81" i="18"/>
  <c r="DK81" i="18"/>
  <c r="CZ81" i="18"/>
  <c r="CY81" i="18"/>
  <c r="CX81" i="18"/>
  <c r="CW81" i="18"/>
  <c r="CV81" i="18"/>
  <c r="CU81" i="18"/>
  <c r="CJ81" i="18"/>
  <c r="CI81" i="18"/>
  <c r="CH81" i="18"/>
  <c r="CG81" i="18"/>
  <c r="CF81" i="18"/>
  <c r="CE81" i="18"/>
  <c r="BT81" i="18"/>
  <c r="BS81" i="18"/>
  <c r="BR81" i="18"/>
  <c r="BQ81" i="18"/>
  <c r="BP81" i="18"/>
  <c r="BO81" i="18"/>
  <c r="BD81" i="18"/>
  <c r="BC81" i="18"/>
  <c r="BB81" i="18"/>
  <c r="BA81" i="18"/>
  <c r="AZ81" i="18"/>
  <c r="AY81" i="18"/>
  <c r="AN81" i="18"/>
  <c r="AM81" i="18"/>
  <c r="AL81" i="18"/>
  <c r="AK81" i="18"/>
  <c r="AJ81" i="18"/>
  <c r="AI81" i="18"/>
  <c r="X81" i="18"/>
  <c r="W81" i="18"/>
  <c r="V81" i="18"/>
  <c r="U81" i="18"/>
  <c r="T81" i="18"/>
  <c r="S81" i="18"/>
  <c r="EF80" i="18"/>
  <c r="EE80" i="18"/>
  <c r="ED80" i="18"/>
  <c r="EC80" i="18"/>
  <c r="EB80" i="18"/>
  <c r="EA80" i="18"/>
  <c r="DP80" i="18"/>
  <c r="DO80" i="18"/>
  <c r="DN80" i="18"/>
  <c r="DM80" i="18"/>
  <c r="DL80" i="18"/>
  <c r="DK80" i="18"/>
  <c r="CZ80" i="18"/>
  <c r="CY80" i="18"/>
  <c r="CX80" i="18"/>
  <c r="CW80" i="18"/>
  <c r="CV80" i="18"/>
  <c r="CU80" i="18"/>
  <c r="CJ80" i="18"/>
  <c r="CI80" i="18"/>
  <c r="CH80" i="18"/>
  <c r="CG80" i="18"/>
  <c r="CF80" i="18"/>
  <c r="CE80" i="18"/>
  <c r="BT80" i="18"/>
  <c r="BS80" i="18"/>
  <c r="BR80" i="18"/>
  <c r="BQ80" i="18"/>
  <c r="BP80" i="18"/>
  <c r="BO80" i="18"/>
  <c r="BD80" i="18"/>
  <c r="BC80" i="18"/>
  <c r="BB80" i="18"/>
  <c r="BA80" i="18"/>
  <c r="AZ80" i="18"/>
  <c r="AY80" i="18"/>
  <c r="AN80" i="18"/>
  <c r="AM80" i="18"/>
  <c r="AL80" i="18"/>
  <c r="AK80" i="18"/>
  <c r="AJ80" i="18"/>
  <c r="AI80" i="18"/>
  <c r="X80" i="18"/>
  <c r="W80" i="18"/>
  <c r="V80" i="18"/>
  <c r="U80" i="18"/>
  <c r="T80" i="18"/>
  <c r="S80" i="18"/>
  <c r="EF79" i="18"/>
  <c r="EE79" i="18"/>
  <c r="ED79" i="18"/>
  <c r="EC79" i="18"/>
  <c r="EB79" i="18"/>
  <c r="EA79" i="18"/>
  <c r="DP79" i="18"/>
  <c r="DO79" i="18"/>
  <c r="DN79" i="18"/>
  <c r="DM79" i="18"/>
  <c r="DL79" i="18"/>
  <c r="DK79" i="18"/>
  <c r="CZ79" i="18"/>
  <c r="CY79" i="18"/>
  <c r="CX79" i="18"/>
  <c r="CW79" i="18"/>
  <c r="CV79" i="18"/>
  <c r="CU79" i="18"/>
  <c r="CJ79" i="18"/>
  <c r="CI79" i="18"/>
  <c r="CH79" i="18"/>
  <c r="CG79" i="18"/>
  <c r="CF79" i="18"/>
  <c r="CE79" i="18"/>
  <c r="BT79" i="18"/>
  <c r="BS79" i="18"/>
  <c r="BR79" i="18"/>
  <c r="BQ79" i="18"/>
  <c r="BP79" i="18"/>
  <c r="BO79" i="18"/>
  <c r="BD79" i="18"/>
  <c r="BC79" i="18"/>
  <c r="BB79" i="18"/>
  <c r="BA79" i="18"/>
  <c r="AZ79" i="18"/>
  <c r="AY79" i="18"/>
  <c r="AN79" i="18"/>
  <c r="AM79" i="18"/>
  <c r="AL79" i="18"/>
  <c r="AK79" i="18"/>
  <c r="AJ79" i="18"/>
  <c r="AI79" i="18"/>
  <c r="X79" i="18"/>
  <c r="W79" i="18"/>
  <c r="V79" i="18"/>
  <c r="U79" i="18"/>
  <c r="T79" i="18"/>
  <c r="S79" i="18"/>
  <c r="EF78" i="18"/>
  <c r="EE78" i="18"/>
  <c r="ED78" i="18"/>
  <c r="EC78" i="18"/>
  <c r="EB78" i="18"/>
  <c r="EA78" i="18"/>
  <c r="DP78" i="18"/>
  <c r="DO78" i="18"/>
  <c r="DN78" i="18"/>
  <c r="DM78" i="18"/>
  <c r="DL78" i="18"/>
  <c r="DK78" i="18"/>
  <c r="CZ78" i="18"/>
  <c r="CY78" i="18"/>
  <c r="CX78" i="18"/>
  <c r="CW78" i="18"/>
  <c r="CV78" i="18"/>
  <c r="CU78" i="18"/>
  <c r="CJ78" i="18"/>
  <c r="CI78" i="18"/>
  <c r="CH78" i="18"/>
  <c r="CG78" i="18"/>
  <c r="CF78" i="18"/>
  <c r="CE78" i="18"/>
  <c r="BT78" i="18"/>
  <c r="BS78" i="18"/>
  <c r="BR78" i="18"/>
  <c r="BQ78" i="18"/>
  <c r="BP78" i="18"/>
  <c r="BO78" i="18"/>
  <c r="BD78" i="18"/>
  <c r="BC78" i="18"/>
  <c r="BB78" i="18"/>
  <c r="BA78" i="18"/>
  <c r="AZ78" i="18"/>
  <c r="AY78" i="18"/>
  <c r="AN78" i="18"/>
  <c r="AM78" i="18"/>
  <c r="AL78" i="18"/>
  <c r="AK78" i="18"/>
  <c r="AJ78" i="18"/>
  <c r="AI78" i="18"/>
  <c r="X78" i="18"/>
  <c r="W78" i="18"/>
  <c r="V78" i="18"/>
  <c r="U78" i="18"/>
  <c r="T78" i="18"/>
  <c r="S78" i="18"/>
  <c r="EF77" i="18"/>
  <c r="EE77" i="18"/>
  <c r="ED77" i="18"/>
  <c r="EC77" i="18"/>
  <c r="EB77" i="18"/>
  <c r="EA77" i="18"/>
  <c r="DP77" i="18"/>
  <c r="DO77" i="18"/>
  <c r="DN77" i="18"/>
  <c r="DM77" i="18"/>
  <c r="DL77" i="18"/>
  <c r="DK77" i="18"/>
  <c r="CZ77" i="18"/>
  <c r="CY77" i="18"/>
  <c r="CX77" i="18"/>
  <c r="CW77" i="18"/>
  <c r="CV77" i="18"/>
  <c r="CU77" i="18"/>
  <c r="CJ77" i="18"/>
  <c r="CI77" i="18"/>
  <c r="CH77" i="18"/>
  <c r="CG77" i="18"/>
  <c r="CF77" i="18"/>
  <c r="CE77" i="18"/>
  <c r="BT77" i="18"/>
  <c r="BS77" i="18"/>
  <c r="BR77" i="18"/>
  <c r="BQ77" i="18"/>
  <c r="BP77" i="18"/>
  <c r="BO77" i="18"/>
  <c r="BD77" i="18"/>
  <c r="BC77" i="18"/>
  <c r="BB77" i="18"/>
  <c r="BA77" i="18"/>
  <c r="AZ77" i="18"/>
  <c r="AY77" i="18"/>
  <c r="AN77" i="18"/>
  <c r="AM77" i="18"/>
  <c r="AL77" i="18"/>
  <c r="AK77" i="18"/>
  <c r="AJ77" i="18"/>
  <c r="AI77" i="18"/>
  <c r="X77" i="18"/>
  <c r="W77" i="18"/>
  <c r="V77" i="18"/>
  <c r="U77" i="18"/>
  <c r="T77" i="18"/>
  <c r="S77" i="18"/>
  <c r="EF76" i="18"/>
  <c r="EE76" i="18"/>
  <c r="ED76" i="18"/>
  <c r="EC76" i="18"/>
  <c r="EB76" i="18"/>
  <c r="EA76" i="18"/>
  <c r="DP76" i="18"/>
  <c r="DO76" i="18"/>
  <c r="DN76" i="18"/>
  <c r="DM76" i="18"/>
  <c r="DL76" i="18"/>
  <c r="DK76" i="18"/>
  <c r="CZ76" i="18"/>
  <c r="CY76" i="18"/>
  <c r="CX76" i="18"/>
  <c r="CW76" i="18"/>
  <c r="CV76" i="18"/>
  <c r="CU76" i="18"/>
  <c r="CJ76" i="18"/>
  <c r="CI76" i="18"/>
  <c r="CH76" i="18"/>
  <c r="CG76" i="18"/>
  <c r="CF76" i="18"/>
  <c r="CE76" i="18"/>
  <c r="BT76" i="18"/>
  <c r="BS76" i="18"/>
  <c r="BR76" i="18"/>
  <c r="BQ76" i="18"/>
  <c r="BP76" i="18"/>
  <c r="BO76" i="18"/>
  <c r="BD76" i="18"/>
  <c r="BC76" i="18"/>
  <c r="BB76" i="18"/>
  <c r="BA76" i="18"/>
  <c r="AZ76" i="18"/>
  <c r="AY76" i="18"/>
  <c r="AN76" i="18"/>
  <c r="AM76" i="18"/>
  <c r="AL76" i="18"/>
  <c r="AK76" i="18"/>
  <c r="AJ76" i="18"/>
  <c r="AI76" i="18"/>
  <c r="X76" i="18"/>
  <c r="W76" i="18"/>
  <c r="V76" i="18"/>
  <c r="U76" i="18"/>
  <c r="T76" i="18"/>
  <c r="S76" i="18"/>
  <c r="EF75" i="18"/>
  <c r="EE75" i="18"/>
  <c r="ED75" i="18"/>
  <c r="EC75" i="18"/>
  <c r="EB75" i="18"/>
  <c r="EA75" i="18"/>
  <c r="DP75" i="18"/>
  <c r="DO75" i="18"/>
  <c r="DN75" i="18"/>
  <c r="DM75" i="18"/>
  <c r="DL75" i="18"/>
  <c r="DK75" i="18"/>
  <c r="CZ75" i="18"/>
  <c r="CY75" i="18"/>
  <c r="CX75" i="18"/>
  <c r="CW75" i="18"/>
  <c r="CV75" i="18"/>
  <c r="CU75" i="18"/>
  <c r="CJ75" i="18"/>
  <c r="CI75" i="18"/>
  <c r="CH75" i="18"/>
  <c r="CG75" i="18"/>
  <c r="CF75" i="18"/>
  <c r="CE75" i="18"/>
  <c r="BT75" i="18"/>
  <c r="BS75" i="18"/>
  <c r="BR75" i="18"/>
  <c r="BQ75" i="18"/>
  <c r="BP75" i="18"/>
  <c r="BO75" i="18"/>
  <c r="BD75" i="18"/>
  <c r="BC75" i="18"/>
  <c r="BB75" i="18"/>
  <c r="BA75" i="18"/>
  <c r="AZ75" i="18"/>
  <c r="AY75" i="18"/>
  <c r="AN75" i="18"/>
  <c r="AM75" i="18"/>
  <c r="AL75" i="18"/>
  <c r="AK75" i="18"/>
  <c r="AJ75" i="18"/>
  <c r="AI75" i="18"/>
  <c r="X75" i="18"/>
  <c r="W75" i="18"/>
  <c r="V75" i="18"/>
  <c r="U75" i="18"/>
  <c r="T75" i="18"/>
  <c r="S75" i="18"/>
  <c r="EF74" i="18"/>
  <c r="EE74" i="18"/>
  <c r="ED74" i="18"/>
  <c r="EC74" i="18"/>
  <c r="EB74" i="18"/>
  <c r="EA74" i="18"/>
  <c r="DP74" i="18"/>
  <c r="DO74" i="18"/>
  <c r="DN74" i="18"/>
  <c r="DM74" i="18"/>
  <c r="DL74" i="18"/>
  <c r="DK74" i="18"/>
  <c r="CZ74" i="18"/>
  <c r="CY74" i="18"/>
  <c r="CX74" i="18"/>
  <c r="CW74" i="18"/>
  <c r="CV74" i="18"/>
  <c r="CU74" i="18"/>
  <c r="CJ74" i="18"/>
  <c r="CI74" i="18"/>
  <c r="CH74" i="18"/>
  <c r="CG74" i="18"/>
  <c r="CF74" i="18"/>
  <c r="CE74" i="18"/>
  <c r="BT74" i="18"/>
  <c r="BS74" i="18"/>
  <c r="BR74" i="18"/>
  <c r="BQ74" i="18"/>
  <c r="BP74" i="18"/>
  <c r="BO74" i="18"/>
  <c r="BD74" i="18"/>
  <c r="BC74" i="18"/>
  <c r="BB74" i="18"/>
  <c r="BA74" i="18"/>
  <c r="AZ74" i="18"/>
  <c r="AY74" i="18"/>
  <c r="AN74" i="18"/>
  <c r="AM74" i="18"/>
  <c r="AL74" i="18"/>
  <c r="AK74" i="18"/>
  <c r="AJ74" i="18"/>
  <c r="AI74" i="18"/>
  <c r="X74" i="18"/>
  <c r="W74" i="18"/>
  <c r="V74" i="18"/>
  <c r="U74" i="18"/>
  <c r="T74" i="18"/>
  <c r="S74" i="18"/>
  <c r="EF73" i="18"/>
  <c r="EE73" i="18"/>
  <c r="ED73" i="18"/>
  <c r="EC73" i="18"/>
  <c r="EB73" i="18"/>
  <c r="EA73" i="18"/>
  <c r="DP73" i="18"/>
  <c r="DO73" i="18"/>
  <c r="DN73" i="18"/>
  <c r="DM73" i="18"/>
  <c r="DL73" i="18"/>
  <c r="DK73" i="18"/>
  <c r="CZ73" i="18"/>
  <c r="CY73" i="18"/>
  <c r="CX73" i="18"/>
  <c r="CW73" i="18"/>
  <c r="CV73" i="18"/>
  <c r="CU73" i="18"/>
  <c r="CJ73" i="18"/>
  <c r="CI73" i="18"/>
  <c r="CH73" i="18"/>
  <c r="CG73" i="18"/>
  <c r="CF73" i="18"/>
  <c r="CE73" i="18"/>
  <c r="BT73" i="18"/>
  <c r="BS73" i="18"/>
  <c r="BR73" i="18"/>
  <c r="BQ73" i="18"/>
  <c r="BP73" i="18"/>
  <c r="BO73" i="18"/>
  <c r="BD73" i="18"/>
  <c r="BC73" i="18"/>
  <c r="BB73" i="18"/>
  <c r="BA73" i="18"/>
  <c r="AZ73" i="18"/>
  <c r="AY73" i="18"/>
  <c r="AN73" i="18"/>
  <c r="AM73" i="18"/>
  <c r="AL73" i="18"/>
  <c r="AK73" i="18"/>
  <c r="AJ73" i="18"/>
  <c r="AI73" i="18"/>
  <c r="X73" i="18"/>
  <c r="W73" i="18"/>
  <c r="V73" i="18"/>
  <c r="U73" i="18"/>
  <c r="T73" i="18"/>
  <c r="S73" i="18"/>
  <c r="EF72" i="18"/>
  <c r="EE72" i="18"/>
  <c r="ED72" i="18"/>
  <c r="EC72" i="18"/>
  <c r="EB72" i="18"/>
  <c r="EA72" i="18"/>
  <c r="DP72" i="18"/>
  <c r="DO72" i="18"/>
  <c r="DN72" i="18"/>
  <c r="DM72" i="18"/>
  <c r="DL72" i="18"/>
  <c r="DK72" i="18"/>
  <c r="CZ72" i="18"/>
  <c r="CY72" i="18"/>
  <c r="CX72" i="18"/>
  <c r="CW72" i="18"/>
  <c r="CV72" i="18"/>
  <c r="CU72" i="18"/>
  <c r="CJ72" i="18"/>
  <c r="CI72" i="18"/>
  <c r="CH72" i="18"/>
  <c r="CG72" i="18"/>
  <c r="CF72" i="18"/>
  <c r="CE72" i="18"/>
  <c r="BT72" i="18"/>
  <c r="BS72" i="18"/>
  <c r="BR72" i="18"/>
  <c r="BQ72" i="18"/>
  <c r="BP72" i="18"/>
  <c r="BO72" i="18"/>
  <c r="BD72" i="18"/>
  <c r="BC72" i="18"/>
  <c r="BB72" i="18"/>
  <c r="BA72" i="18"/>
  <c r="AZ72" i="18"/>
  <c r="AY72" i="18"/>
  <c r="AN72" i="18"/>
  <c r="AM72" i="18"/>
  <c r="AL72" i="18"/>
  <c r="AK72" i="18"/>
  <c r="AJ72" i="18"/>
  <c r="AI72" i="18"/>
  <c r="X72" i="18"/>
  <c r="W72" i="18"/>
  <c r="V72" i="18"/>
  <c r="U72" i="18"/>
  <c r="T72" i="18"/>
  <c r="S72" i="18"/>
  <c r="EF71" i="18"/>
  <c r="EE71" i="18"/>
  <c r="ED71" i="18"/>
  <c r="EC71" i="18"/>
  <c r="EB71" i="18"/>
  <c r="EA71" i="18"/>
  <c r="DP71" i="18"/>
  <c r="DO71" i="18"/>
  <c r="DN71" i="18"/>
  <c r="DM71" i="18"/>
  <c r="DL71" i="18"/>
  <c r="DK71" i="18"/>
  <c r="CZ71" i="18"/>
  <c r="CY71" i="18"/>
  <c r="CX71" i="18"/>
  <c r="CW71" i="18"/>
  <c r="CV71" i="18"/>
  <c r="CU71" i="18"/>
  <c r="CJ71" i="18"/>
  <c r="CI71" i="18"/>
  <c r="CH71" i="18"/>
  <c r="CG71" i="18"/>
  <c r="CF71" i="18"/>
  <c r="CE71" i="18"/>
  <c r="BT71" i="18"/>
  <c r="BS71" i="18"/>
  <c r="BR71" i="18"/>
  <c r="BQ71" i="18"/>
  <c r="BP71" i="18"/>
  <c r="BO71" i="18"/>
  <c r="BD71" i="18"/>
  <c r="BC71" i="18"/>
  <c r="BB71" i="18"/>
  <c r="BA71" i="18"/>
  <c r="AZ71" i="18"/>
  <c r="AY71" i="18"/>
  <c r="AN71" i="18"/>
  <c r="AM71" i="18"/>
  <c r="AL71" i="18"/>
  <c r="AK71" i="18"/>
  <c r="AJ71" i="18"/>
  <c r="AI71" i="18"/>
  <c r="X71" i="18"/>
  <c r="W71" i="18"/>
  <c r="V71" i="18"/>
  <c r="U71" i="18"/>
  <c r="T71" i="18"/>
  <c r="S71" i="18"/>
  <c r="EF70" i="18"/>
  <c r="EE70" i="18"/>
  <c r="ED70" i="18"/>
  <c r="EC70" i="18"/>
  <c r="EB70" i="18"/>
  <c r="EA70" i="18"/>
  <c r="DP70" i="18"/>
  <c r="DO70" i="18"/>
  <c r="DN70" i="18"/>
  <c r="DM70" i="18"/>
  <c r="DL70" i="18"/>
  <c r="DK70" i="18"/>
  <c r="CZ70" i="18"/>
  <c r="CY70" i="18"/>
  <c r="CX70" i="18"/>
  <c r="CW70" i="18"/>
  <c r="CV70" i="18"/>
  <c r="CU70" i="18"/>
  <c r="CJ70" i="18"/>
  <c r="CI70" i="18"/>
  <c r="CH70" i="18"/>
  <c r="CG70" i="18"/>
  <c r="CF70" i="18"/>
  <c r="CE70" i="18"/>
  <c r="BT70" i="18"/>
  <c r="BS70" i="18"/>
  <c r="BR70" i="18"/>
  <c r="BQ70" i="18"/>
  <c r="BP70" i="18"/>
  <c r="BO70" i="18"/>
  <c r="BD70" i="18"/>
  <c r="BC70" i="18"/>
  <c r="BB70" i="18"/>
  <c r="BA70" i="18"/>
  <c r="AZ70" i="18"/>
  <c r="AY70" i="18"/>
  <c r="AN70" i="18"/>
  <c r="AM70" i="18"/>
  <c r="AL70" i="18"/>
  <c r="AK70" i="18"/>
  <c r="AJ70" i="18"/>
  <c r="AI70" i="18"/>
  <c r="X70" i="18"/>
  <c r="W70" i="18"/>
  <c r="V70" i="18"/>
  <c r="U70" i="18"/>
  <c r="T70" i="18"/>
  <c r="S70" i="18"/>
  <c r="EF69" i="18"/>
  <c r="EE69" i="18"/>
  <c r="ED69" i="18"/>
  <c r="EC69" i="18"/>
  <c r="EB69" i="18"/>
  <c r="EA69" i="18"/>
  <c r="DP69" i="18"/>
  <c r="DO69" i="18"/>
  <c r="DN69" i="18"/>
  <c r="DM69" i="18"/>
  <c r="DL69" i="18"/>
  <c r="DK69" i="18"/>
  <c r="CZ69" i="18"/>
  <c r="CY69" i="18"/>
  <c r="CX69" i="18"/>
  <c r="CW69" i="18"/>
  <c r="CV69" i="18"/>
  <c r="CU69" i="18"/>
  <c r="CJ69" i="18"/>
  <c r="CI69" i="18"/>
  <c r="CH69" i="18"/>
  <c r="CG69" i="18"/>
  <c r="CF69" i="18"/>
  <c r="CE69" i="18"/>
  <c r="BT69" i="18"/>
  <c r="BS69" i="18"/>
  <c r="BR69" i="18"/>
  <c r="BQ69" i="18"/>
  <c r="BP69" i="18"/>
  <c r="BO69" i="18"/>
  <c r="BD69" i="18"/>
  <c r="BC69" i="18"/>
  <c r="BB69" i="18"/>
  <c r="BA69" i="18"/>
  <c r="AZ69" i="18"/>
  <c r="AY69" i="18"/>
  <c r="AN69" i="18"/>
  <c r="AM69" i="18"/>
  <c r="AL69" i="18"/>
  <c r="AK69" i="18"/>
  <c r="AJ69" i="18"/>
  <c r="AI69" i="18"/>
  <c r="X69" i="18"/>
  <c r="W69" i="18"/>
  <c r="V69" i="18"/>
  <c r="U69" i="18"/>
  <c r="T69" i="18"/>
  <c r="S69" i="18"/>
  <c r="EF68" i="18"/>
  <c r="EE68" i="18"/>
  <c r="ED68" i="18"/>
  <c r="EC68" i="18"/>
  <c r="EB68" i="18"/>
  <c r="EA68" i="18"/>
  <c r="DP68" i="18"/>
  <c r="DO68" i="18"/>
  <c r="DN68" i="18"/>
  <c r="DM68" i="18"/>
  <c r="DL68" i="18"/>
  <c r="DK68" i="18"/>
  <c r="CZ68" i="18"/>
  <c r="CY68" i="18"/>
  <c r="CX68" i="18"/>
  <c r="CW68" i="18"/>
  <c r="CV68" i="18"/>
  <c r="CU68" i="18"/>
  <c r="CJ68" i="18"/>
  <c r="CI68" i="18"/>
  <c r="CH68" i="18"/>
  <c r="CG68" i="18"/>
  <c r="CF68" i="18"/>
  <c r="CE68" i="18"/>
  <c r="BT68" i="18"/>
  <c r="BS68" i="18"/>
  <c r="BR68" i="18"/>
  <c r="BQ68" i="18"/>
  <c r="BP68" i="18"/>
  <c r="BO68" i="18"/>
  <c r="BD68" i="18"/>
  <c r="BC68" i="18"/>
  <c r="BB68" i="18"/>
  <c r="BA68" i="18"/>
  <c r="AZ68" i="18"/>
  <c r="AY68" i="18"/>
  <c r="AN68" i="18"/>
  <c r="AM68" i="18"/>
  <c r="AL68" i="18"/>
  <c r="AK68" i="18"/>
  <c r="AJ68" i="18"/>
  <c r="AI68" i="18"/>
  <c r="X68" i="18"/>
  <c r="W68" i="18"/>
  <c r="V68" i="18"/>
  <c r="U68" i="18"/>
  <c r="T68" i="18"/>
  <c r="S68" i="18"/>
  <c r="EF67" i="18"/>
  <c r="EE67" i="18"/>
  <c r="ED67" i="18"/>
  <c r="EC67" i="18"/>
  <c r="EB67" i="18"/>
  <c r="EA67" i="18"/>
  <c r="DP67" i="18"/>
  <c r="DO67" i="18"/>
  <c r="DN67" i="18"/>
  <c r="DM67" i="18"/>
  <c r="DL67" i="18"/>
  <c r="DK67" i="18"/>
  <c r="CZ67" i="18"/>
  <c r="CY67" i="18"/>
  <c r="CX67" i="18"/>
  <c r="CW67" i="18"/>
  <c r="CV67" i="18"/>
  <c r="CU67" i="18"/>
  <c r="CJ67" i="18"/>
  <c r="CI67" i="18"/>
  <c r="CH67" i="18"/>
  <c r="CG67" i="18"/>
  <c r="CF67" i="18"/>
  <c r="CE67" i="18"/>
  <c r="BT67" i="18"/>
  <c r="BS67" i="18"/>
  <c r="BR67" i="18"/>
  <c r="BQ67" i="18"/>
  <c r="BP67" i="18"/>
  <c r="BO67" i="18"/>
  <c r="BD67" i="18"/>
  <c r="BC67" i="18"/>
  <c r="BB67" i="18"/>
  <c r="BA67" i="18"/>
  <c r="AZ67" i="18"/>
  <c r="AY67" i="18"/>
  <c r="AN67" i="18"/>
  <c r="AM67" i="18"/>
  <c r="AL67" i="18"/>
  <c r="AK67" i="18"/>
  <c r="AJ67" i="18"/>
  <c r="AI67" i="18"/>
  <c r="X67" i="18"/>
  <c r="W67" i="18"/>
  <c r="V67" i="18"/>
  <c r="U67" i="18"/>
  <c r="T67" i="18"/>
  <c r="S67" i="18"/>
  <c r="EF66" i="18"/>
  <c r="EE66" i="18"/>
  <c r="ED66" i="18"/>
  <c r="EC66" i="18"/>
  <c r="EB66" i="18"/>
  <c r="EA66" i="18"/>
  <c r="DP66" i="18"/>
  <c r="DO66" i="18"/>
  <c r="DN66" i="18"/>
  <c r="DM66" i="18"/>
  <c r="DL66" i="18"/>
  <c r="DK66" i="18"/>
  <c r="CZ66" i="18"/>
  <c r="CY66" i="18"/>
  <c r="CX66" i="18"/>
  <c r="CW66" i="18"/>
  <c r="CV66" i="18"/>
  <c r="CU66" i="18"/>
  <c r="CJ66" i="18"/>
  <c r="CI66" i="18"/>
  <c r="CH66" i="18"/>
  <c r="CG66" i="18"/>
  <c r="CF66" i="18"/>
  <c r="CE66" i="18"/>
  <c r="BT66" i="18"/>
  <c r="BS66" i="18"/>
  <c r="BR66" i="18"/>
  <c r="BQ66" i="18"/>
  <c r="BP66" i="18"/>
  <c r="BO66" i="18"/>
  <c r="BD66" i="18"/>
  <c r="BC66" i="18"/>
  <c r="BB66" i="18"/>
  <c r="BA66" i="18"/>
  <c r="AZ66" i="18"/>
  <c r="AY66" i="18"/>
  <c r="AN66" i="18"/>
  <c r="AM66" i="18"/>
  <c r="AL66" i="18"/>
  <c r="AK66" i="18"/>
  <c r="AJ66" i="18"/>
  <c r="AI66" i="18"/>
  <c r="X66" i="18"/>
  <c r="W66" i="18"/>
  <c r="V66" i="18"/>
  <c r="U66" i="18"/>
  <c r="T66" i="18"/>
  <c r="S66" i="18"/>
  <c r="EF65" i="18"/>
  <c r="EE65" i="18"/>
  <c r="ED65" i="18"/>
  <c r="EC65" i="18"/>
  <c r="EB65" i="18"/>
  <c r="EA65" i="18"/>
  <c r="DP65" i="18"/>
  <c r="DO65" i="18"/>
  <c r="DN65" i="18"/>
  <c r="DM65" i="18"/>
  <c r="DL65" i="18"/>
  <c r="DK65" i="18"/>
  <c r="CZ65" i="18"/>
  <c r="CY65" i="18"/>
  <c r="CX65" i="18"/>
  <c r="CW65" i="18"/>
  <c r="CV65" i="18"/>
  <c r="CU65" i="18"/>
  <c r="CJ65" i="18"/>
  <c r="CI65" i="18"/>
  <c r="CH65" i="18"/>
  <c r="CG65" i="18"/>
  <c r="CF65" i="18"/>
  <c r="CE65" i="18"/>
  <c r="BT65" i="18"/>
  <c r="BS65" i="18"/>
  <c r="BR65" i="18"/>
  <c r="BQ65" i="18"/>
  <c r="BP65" i="18"/>
  <c r="BO65" i="18"/>
  <c r="BD65" i="18"/>
  <c r="BC65" i="18"/>
  <c r="BB65" i="18"/>
  <c r="BA65" i="18"/>
  <c r="AZ65" i="18"/>
  <c r="AY65" i="18"/>
  <c r="AN65" i="18"/>
  <c r="AM65" i="18"/>
  <c r="AL65" i="18"/>
  <c r="AK65" i="18"/>
  <c r="AJ65" i="18"/>
  <c r="AI65" i="18"/>
  <c r="X65" i="18"/>
  <c r="W65" i="18"/>
  <c r="V65" i="18"/>
  <c r="U65" i="18"/>
  <c r="T65" i="18"/>
  <c r="S65" i="18"/>
  <c r="EF64" i="18"/>
  <c r="EE64" i="18"/>
  <c r="ED64" i="18"/>
  <c r="EC64" i="18"/>
  <c r="EB64" i="18"/>
  <c r="EA64" i="18"/>
  <c r="DP64" i="18"/>
  <c r="DO64" i="18"/>
  <c r="DN64" i="18"/>
  <c r="DM64" i="18"/>
  <c r="DL64" i="18"/>
  <c r="DK64" i="18"/>
  <c r="CZ64" i="18"/>
  <c r="CY64" i="18"/>
  <c r="CX64" i="18"/>
  <c r="CW64" i="18"/>
  <c r="CV64" i="18"/>
  <c r="CU64" i="18"/>
  <c r="CJ64" i="18"/>
  <c r="CI64" i="18"/>
  <c r="CH64" i="18"/>
  <c r="CG64" i="18"/>
  <c r="CF64" i="18"/>
  <c r="CE64" i="18"/>
  <c r="BT64" i="18"/>
  <c r="BS64" i="18"/>
  <c r="BR64" i="18"/>
  <c r="BQ64" i="18"/>
  <c r="BP64" i="18"/>
  <c r="BO64" i="18"/>
  <c r="BD64" i="18"/>
  <c r="BC64" i="18"/>
  <c r="BB64" i="18"/>
  <c r="BA64" i="18"/>
  <c r="AZ64" i="18"/>
  <c r="AY64" i="18"/>
  <c r="AN64" i="18"/>
  <c r="AM64" i="18"/>
  <c r="AL64" i="18"/>
  <c r="AK64" i="18"/>
  <c r="AJ64" i="18"/>
  <c r="AI64" i="18"/>
  <c r="X64" i="18"/>
  <c r="W64" i="18"/>
  <c r="V64" i="18"/>
  <c r="U64" i="18"/>
  <c r="T64" i="18"/>
  <c r="S64" i="18"/>
  <c r="EF63" i="18"/>
  <c r="EE63" i="18"/>
  <c r="ED63" i="18"/>
  <c r="EC63" i="18"/>
  <c r="EB63" i="18"/>
  <c r="EA63" i="18"/>
  <c r="DP63" i="18"/>
  <c r="DO63" i="18"/>
  <c r="DN63" i="18"/>
  <c r="DM63" i="18"/>
  <c r="DL63" i="18"/>
  <c r="DK63" i="18"/>
  <c r="CZ63" i="18"/>
  <c r="CY63" i="18"/>
  <c r="CX63" i="18"/>
  <c r="CW63" i="18"/>
  <c r="CV63" i="18"/>
  <c r="CU63" i="18"/>
  <c r="CJ63" i="18"/>
  <c r="CI63" i="18"/>
  <c r="CH63" i="18"/>
  <c r="CG63" i="18"/>
  <c r="CF63" i="18"/>
  <c r="CE63" i="18"/>
  <c r="BT63" i="18"/>
  <c r="BS63" i="18"/>
  <c r="BR63" i="18"/>
  <c r="BQ63" i="18"/>
  <c r="BP63" i="18"/>
  <c r="BO63" i="18"/>
  <c r="BD63" i="18"/>
  <c r="BC63" i="18"/>
  <c r="BB63" i="18"/>
  <c r="BA63" i="18"/>
  <c r="AZ63" i="18"/>
  <c r="AY63" i="18"/>
  <c r="AN63" i="18"/>
  <c r="AM63" i="18"/>
  <c r="AL63" i="18"/>
  <c r="AK63" i="18"/>
  <c r="AJ63" i="18"/>
  <c r="AI63" i="18"/>
  <c r="X63" i="18"/>
  <c r="W63" i="18"/>
  <c r="V63" i="18"/>
  <c r="U63" i="18"/>
  <c r="T63" i="18"/>
  <c r="S63" i="18"/>
  <c r="EF62" i="18"/>
  <c r="EE62" i="18"/>
  <c r="ED62" i="18"/>
  <c r="EC62" i="18"/>
  <c r="EB62" i="18"/>
  <c r="EA62" i="18"/>
  <c r="DP62" i="18"/>
  <c r="DO62" i="18"/>
  <c r="DN62" i="18"/>
  <c r="DM62" i="18"/>
  <c r="DL62" i="18"/>
  <c r="DK62" i="18"/>
  <c r="CZ62" i="18"/>
  <c r="CY62" i="18"/>
  <c r="CX62" i="18"/>
  <c r="CW62" i="18"/>
  <c r="CV62" i="18"/>
  <c r="CU62" i="18"/>
  <c r="CJ62" i="18"/>
  <c r="CI62" i="18"/>
  <c r="CH62" i="18"/>
  <c r="CG62" i="18"/>
  <c r="CF62" i="18"/>
  <c r="CE62" i="18"/>
  <c r="BT62" i="18"/>
  <c r="BS62" i="18"/>
  <c r="BR62" i="18"/>
  <c r="BQ62" i="18"/>
  <c r="BP62" i="18"/>
  <c r="BO62" i="18"/>
  <c r="BD62" i="18"/>
  <c r="BC62" i="18"/>
  <c r="BB62" i="18"/>
  <c r="BA62" i="18"/>
  <c r="AZ62" i="18"/>
  <c r="AY62" i="18"/>
  <c r="AN62" i="18"/>
  <c r="AM62" i="18"/>
  <c r="AL62" i="18"/>
  <c r="AK62" i="18"/>
  <c r="AJ62" i="18"/>
  <c r="AI62" i="18"/>
  <c r="X62" i="18"/>
  <c r="W62" i="18"/>
  <c r="V62" i="18"/>
  <c r="U62" i="18"/>
  <c r="T62" i="18"/>
  <c r="S62" i="18"/>
  <c r="EF61" i="18"/>
  <c r="EE61" i="18"/>
  <c r="ED61" i="18"/>
  <c r="EC61" i="18"/>
  <c r="EB61" i="18"/>
  <c r="EA61" i="18"/>
  <c r="DP61" i="18"/>
  <c r="DO61" i="18"/>
  <c r="DN61" i="18"/>
  <c r="DM61" i="18"/>
  <c r="DL61" i="18"/>
  <c r="DK61" i="18"/>
  <c r="CZ61" i="18"/>
  <c r="CY61" i="18"/>
  <c r="CX61" i="18"/>
  <c r="CW61" i="18"/>
  <c r="CV61" i="18"/>
  <c r="CU61" i="18"/>
  <c r="CJ61" i="18"/>
  <c r="CI61" i="18"/>
  <c r="CH61" i="18"/>
  <c r="CG61" i="18"/>
  <c r="CF61" i="18"/>
  <c r="CE61" i="18"/>
  <c r="BT61" i="18"/>
  <c r="BS61" i="18"/>
  <c r="BR61" i="18"/>
  <c r="BQ61" i="18"/>
  <c r="BP61" i="18"/>
  <c r="BO61" i="18"/>
  <c r="BD61" i="18"/>
  <c r="BC61" i="18"/>
  <c r="BB61" i="18"/>
  <c r="BA61" i="18"/>
  <c r="AZ61" i="18"/>
  <c r="AY61" i="18"/>
  <c r="AN61" i="18"/>
  <c r="AM61" i="18"/>
  <c r="AL61" i="18"/>
  <c r="AK61" i="18"/>
  <c r="AJ61" i="18"/>
  <c r="AI61" i="18"/>
  <c r="X61" i="18"/>
  <c r="W61" i="18"/>
  <c r="V61" i="18"/>
  <c r="U61" i="18"/>
  <c r="T61" i="18"/>
  <c r="S61" i="18"/>
  <c r="EF60" i="18"/>
  <c r="EE60" i="18"/>
  <c r="ED60" i="18"/>
  <c r="EC60" i="18"/>
  <c r="EB60" i="18"/>
  <c r="EA60" i="18"/>
  <c r="DP60" i="18"/>
  <c r="DO60" i="18"/>
  <c r="DN60" i="18"/>
  <c r="DM60" i="18"/>
  <c r="DL60" i="18"/>
  <c r="DK60" i="18"/>
  <c r="CZ60" i="18"/>
  <c r="CY60" i="18"/>
  <c r="CX60" i="18"/>
  <c r="CW60" i="18"/>
  <c r="CV60" i="18"/>
  <c r="CU60" i="18"/>
  <c r="CJ60" i="18"/>
  <c r="CI60" i="18"/>
  <c r="CH60" i="18"/>
  <c r="CG60" i="18"/>
  <c r="CF60" i="18"/>
  <c r="CE60" i="18"/>
  <c r="BT60" i="18"/>
  <c r="BS60" i="18"/>
  <c r="BR60" i="18"/>
  <c r="BQ60" i="18"/>
  <c r="BP60" i="18"/>
  <c r="BO60" i="18"/>
  <c r="BD60" i="18"/>
  <c r="BC60" i="18"/>
  <c r="BB60" i="18"/>
  <c r="BA60" i="18"/>
  <c r="AZ60" i="18"/>
  <c r="AY60" i="18"/>
  <c r="AN60" i="18"/>
  <c r="AM60" i="18"/>
  <c r="AL60" i="18"/>
  <c r="AK60" i="18"/>
  <c r="AJ60" i="18"/>
  <c r="AI60" i="18"/>
  <c r="X60" i="18"/>
  <c r="W60" i="18"/>
  <c r="V60" i="18"/>
  <c r="U60" i="18"/>
  <c r="T60" i="18"/>
  <c r="S60" i="18"/>
  <c r="EF59" i="18"/>
  <c r="EE59" i="18"/>
  <c r="ED59" i="18"/>
  <c r="EC59" i="18"/>
  <c r="EB59" i="18"/>
  <c r="EA59" i="18"/>
  <c r="DP59" i="18"/>
  <c r="DO59" i="18"/>
  <c r="DN59" i="18"/>
  <c r="DM59" i="18"/>
  <c r="DL59" i="18"/>
  <c r="DK59" i="18"/>
  <c r="CZ59" i="18"/>
  <c r="CY59" i="18"/>
  <c r="CX59" i="18"/>
  <c r="CW59" i="18"/>
  <c r="CV59" i="18"/>
  <c r="CU59" i="18"/>
  <c r="CJ59" i="18"/>
  <c r="CI59" i="18"/>
  <c r="CH59" i="18"/>
  <c r="CG59" i="18"/>
  <c r="CF59" i="18"/>
  <c r="CE59" i="18"/>
  <c r="BT59" i="18"/>
  <c r="BS59" i="18"/>
  <c r="BR59" i="18"/>
  <c r="BQ59" i="18"/>
  <c r="BP59" i="18"/>
  <c r="BO59" i="18"/>
  <c r="BD59" i="18"/>
  <c r="BC59" i="18"/>
  <c r="BB59" i="18"/>
  <c r="BA59" i="18"/>
  <c r="AZ59" i="18"/>
  <c r="AY59" i="18"/>
  <c r="AN59" i="18"/>
  <c r="AM59" i="18"/>
  <c r="AL59" i="18"/>
  <c r="AK59" i="18"/>
  <c r="AJ59" i="18"/>
  <c r="AI59" i="18"/>
  <c r="X59" i="18"/>
  <c r="W59" i="18"/>
  <c r="V59" i="18"/>
  <c r="U59" i="18"/>
  <c r="T59" i="18"/>
  <c r="S59" i="18"/>
  <c r="EF58" i="18"/>
  <c r="EE58" i="18"/>
  <c r="ED58" i="18"/>
  <c r="EC58" i="18"/>
  <c r="EB58" i="18"/>
  <c r="EA58" i="18"/>
  <c r="DP58" i="18"/>
  <c r="DO58" i="18"/>
  <c r="DN58" i="18"/>
  <c r="DM58" i="18"/>
  <c r="DL58" i="18"/>
  <c r="DK58" i="18"/>
  <c r="CZ58" i="18"/>
  <c r="CY58" i="18"/>
  <c r="CX58" i="18"/>
  <c r="CW58" i="18"/>
  <c r="CV58" i="18"/>
  <c r="CU58" i="18"/>
  <c r="CJ58" i="18"/>
  <c r="CI58" i="18"/>
  <c r="CH58" i="18"/>
  <c r="CG58" i="18"/>
  <c r="CF58" i="18"/>
  <c r="CE58" i="18"/>
  <c r="BT58" i="18"/>
  <c r="BS58" i="18"/>
  <c r="BR58" i="18"/>
  <c r="BQ58" i="18"/>
  <c r="BP58" i="18"/>
  <c r="BO58" i="18"/>
  <c r="BD58" i="18"/>
  <c r="BC58" i="18"/>
  <c r="BB58" i="18"/>
  <c r="BA58" i="18"/>
  <c r="AZ58" i="18"/>
  <c r="AY58" i="18"/>
  <c r="AN58" i="18"/>
  <c r="AM58" i="18"/>
  <c r="AL58" i="18"/>
  <c r="AK58" i="18"/>
  <c r="AJ58" i="18"/>
  <c r="AI58" i="18"/>
  <c r="X58" i="18"/>
  <c r="W58" i="18"/>
  <c r="V58" i="18"/>
  <c r="U58" i="18"/>
  <c r="T58" i="18"/>
  <c r="S58" i="18"/>
  <c r="EF57" i="18"/>
  <c r="EE57" i="18"/>
  <c r="ED57" i="18"/>
  <c r="EC57" i="18"/>
  <c r="EB57" i="18"/>
  <c r="EA57" i="18"/>
  <c r="DP57" i="18"/>
  <c r="DO57" i="18"/>
  <c r="DN57" i="18"/>
  <c r="DM57" i="18"/>
  <c r="DL57" i="18"/>
  <c r="DK57" i="18"/>
  <c r="CZ57" i="18"/>
  <c r="CY57" i="18"/>
  <c r="CX57" i="18"/>
  <c r="CW57" i="18"/>
  <c r="CV57" i="18"/>
  <c r="CU57" i="18"/>
  <c r="CJ57" i="18"/>
  <c r="CI57" i="18"/>
  <c r="CH57" i="18"/>
  <c r="CG57" i="18"/>
  <c r="CF57" i="18"/>
  <c r="CE57" i="18"/>
  <c r="BT57" i="18"/>
  <c r="BS57" i="18"/>
  <c r="BR57" i="18"/>
  <c r="BQ57" i="18"/>
  <c r="BP57" i="18"/>
  <c r="BO57" i="18"/>
  <c r="BD57" i="18"/>
  <c r="BC57" i="18"/>
  <c r="BB57" i="18"/>
  <c r="BA57" i="18"/>
  <c r="AZ57" i="18"/>
  <c r="AY57" i="18"/>
  <c r="AN57" i="18"/>
  <c r="AM57" i="18"/>
  <c r="AL57" i="18"/>
  <c r="AK57" i="18"/>
  <c r="AJ57" i="18"/>
  <c r="AI57" i="18"/>
  <c r="X57" i="18"/>
  <c r="W57" i="18"/>
  <c r="V57" i="18"/>
  <c r="U57" i="18"/>
  <c r="T57" i="18"/>
  <c r="S57" i="18"/>
  <c r="EF56" i="18"/>
  <c r="EE56" i="18"/>
  <c r="ED56" i="18"/>
  <c r="EC56" i="18"/>
  <c r="EB56" i="18"/>
  <c r="EA56" i="18"/>
  <c r="DP56" i="18"/>
  <c r="DO56" i="18"/>
  <c r="DN56" i="18"/>
  <c r="DM56" i="18"/>
  <c r="DL56" i="18"/>
  <c r="DK56" i="18"/>
  <c r="CZ56" i="18"/>
  <c r="CY56" i="18"/>
  <c r="CX56" i="18"/>
  <c r="CW56" i="18"/>
  <c r="CV56" i="18"/>
  <c r="CU56" i="18"/>
  <c r="CJ56" i="18"/>
  <c r="CI56" i="18"/>
  <c r="CH56" i="18"/>
  <c r="CG56" i="18"/>
  <c r="CF56" i="18"/>
  <c r="CE56" i="18"/>
  <c r="BT56" i="18"/>
  <c r="BS56" i="18"/>
  <c r="BR56" i="18"/>
  <c r="BQ56" i="18"/>
  <c r="BP56" i="18"/>
  <c r="BO56" i="18"/>
  <c r="BD56" i="18"/>
  <c r="BC56" i="18"/>
  <c r="BB56" i="18"/>
  <c r="BA56" i="18"/>
  <c r="AZ56" i="18"/>
  <c r="AY56" i="18"/>
  <c r="AN56" i="18"/>
  <c r="AM56" i="18"/>
  <c r="AL56" i="18"/>
  <c r="AK56" i="18"/>
  <c r="AJ56" i="18"/>
  <c r="AI56" i="18"/>
  <c r="X56" i="18"/>
  <c r="W56" i="18"/>
  <c r="V56" i="18"/>
  <c r="U56" i="18"/>
  <c r="T56" i="18"/>
  <c r="S56" i="18"/>
  <c r="EF55" i="18"/>
  <c r="EE55" i="18"/>
  <c r="ED55" i="18"/>
  <c r="EC55" i="18"/>
  <c r="EB55" i="18"/>
  <c r="EA55" i="18"/>
  <c r="DP55" i="18"/>
  <c r="DO55" i="18"/>
  <c r="DN55" i="18"/>
  <c r="DM55" i="18"/>
  <c r="DL55" i="18"/>
  <c r="DK55" i="18"/>
  <c r="CZ55" i="18"/>
  <c r="CY55" i="18"/>
  <c r="CX55" i="18"/>
  <c r="CW55" i="18"/>
  <c r="CV55" i="18"/>
  <c r="CU55" i="18"/>
  <c r="CJ55" i="18"/>
  <c r="CI55" i="18"/>
  <c r="CH55" i="18"/>
  <c r="CG55" i="18"/>
  <c r="CF55" i="18"/>
  <c r="CE55" i="18"/>
  <c r="BT55" i="18"/>
  <c r="BS55" i="18"/>
  <c r="BR55" i="18"/>
  <c r="BQ55" i="18"/>
  <c r="BP55" i="18"/>
  <c r="BO55" i="18"/>
  <c r="BD55" i="18"/>
  <c r="BC55" i="18"/>
  <c r="BB55" i="18"/>
  <c r="BA55" i="18"/>
  <c r="AZ55" i="18"/>
  <c r="AY55" i="18"/>
  <c r="AN55" i="18"/>
  <c r="AM55" i="18"/>
  <c r="AL55" i="18"/>
  <c r="AK55" i="18"/>
  <c r="AJ55" i="18"/>
  <c r="AI55" i="18"/>
  <c r="X55" i="18"/>
  <c r="W55" i="18"/>
  <c r="V55" i="18"/>
  <c r="U55" i="18"/>
  <c r="T55" i="18"/>
  <c r="S55" i="18"/>
  <c r="EF54" i="18"/>
  <c r="EE54" i="18"/>
  <c r="ED54" i="18"/>
  <c r="EC54" i="18"/>
  <c r="EB54" i="18"/>
  <c r="EA54" i="18"/>
  <c r="DP54" i="18"/>
  <c r="DO54" i="18"/>
  <c r="DN54" i="18"/>
  <c r="DM54" i="18"/>
  <c r="DL54" i="18"/>
  <c r="DK54" i="18"/>
  <c r="CZ54" i="18"/>
  <c r="CY54" i="18"/>
  <c r="CX54" i="18"/>
  <c r="CW54" i="18"/>
  <c r="CV54" i="18"/>
  <c r="CU54" i="18"/>
  <c r="CJ54" i="18"/>
  <c r="CI54" i="18"/>
  <c r="CH54" i="18"/>
  <c r="CG54" i="18"/>
  <c r="CF54" i="18"/>
  <c r="CE54" i="18"/>
  <c r="BT54" i="18"/>
  <c r="BS54" i="18"/>
  <c r="BR54" i="18"/>
  <c r="BQ54" i="18"/>
  <c r="BP54" i="18"/>
  <c r="BO54" i="18"/>
  <c r="BD54" i="18"/>
  <c r="BC54" i="18"/>
  <c r="BB54" i="18"/>
  <c r="BA54" i="18"/>
  <c r="AZ54" i="18"/>
  <c r="AY54" i="18"/>
  <c r="AN54" i="18"/>
  <c r="AM54" i="18"/>
  <c r="AL54" i="18"/>
  <c r="AK54" i="18"/>
  <c r="AJ54" i="18"/>
  <c r="AI54" i="18"/>
  <c r="X54" i="18"/>
  <c r="W54" i="18"/>
  <c r="V54" i="18"/>
  <c r="U54" i="18"/>
  <c r="T54" i="18"/>
  <c r="S54" i="18"/>
  <c r="EF53" i="18"/>
  <c r="EE53" i="18"/>
  <c r="ED53" i="18"/>
  <c r="EC53" i="18"/>
  <c r="EB53" i="18"/>
  <c r="EA53" i="18"/>
  <c r="DP53" i="18"/>
  <c r="DO53" i="18"/>
  <c r="DN53" i="18"/>
  <c r="DM53" i="18"/>
  <c r="DL53" i="18"/>
  <c r="DK53" i="18"/>
  <c r="CZ53" i="18"/>
  <c r="CY53" i="18"/>
  <c r="CX53" i="18"/>
  <c r="CW53" i="18"/>
  <c r="CV53" i="18"/>
  <c r="CU53" i="18"/>
  <c r="CJ53" i="18"/>
  <c r="CI53" i="18"/>
  <c r="CH53" i="18"/>
  <c r="CG53" i="18"/>
  <c r="CF53" i="18"/>
  <c r="CE53" i="18"/>
  <c r="BT53" i="18"/>
  <c r="BS53" i="18"/>
  <c r="BR53" i="18"/>
  <c r="BQ53" i="18"/>
  <c r="BP53" i="18"/>
  <c r="BO53" i="18"/>
  <c r="BD53" i="18"/>
  <c r="BC53" i="18"/>
  <c r="BB53" i="18"/>
  <c r="BA53" i="18"/>
  <c r="AZ53" i="18"/>
  <c r="AY53" i="18"/>
  <c r="AN53" i="18"/>
  <c r="AM53" i="18"/>
  <c r="AL53" i="18"/>
  <c r="AK53" i="18"/>
  <c r="AJ53" i="18"/>
  <c r="AI53" i="18"/>
  <c r="X53" i="18"/>
  <c r="W53" i="18"/>
  <c r="V53" i="18"/>
  <c r="U53" i="18"/>
  <c r="T53" i="18"/>
  <c r="S53" i="18"/>
  <c r="EF52" i="18"/>
  <c r="EE52" i="18"/>
  <c r="ED52" i="18"/>
  <c r="EC52" i="18"/>
  <c r="EB52" i="18"/>
  <c r="EA52" i="18"/>
  <c r="DP52" i="18"/>
  <c r="DO52" i="18"/>
  <c r="DN52" i="18"/>
  <c r="DM52" i="18"/>
  <c r="DL52" i="18"/>
  <c r="DK52" i="18"/>
  <c r="CZ52" i="18"/>
  <c r="CY52" i="18"/>
  <c r="CX52" i="18"/>
  <c r="CW52" i="18"/>
  <c r="CV52" i="18"/>
  <c r="CU52" i="18"/>
  <c r="CJ52" i="18"/>
  <c r="CI52" i="18"/>
  <c r="CH52" i="18"/>
  <c r="CG52" i="18"/>
  <c r="CF52" i="18"/>
  <c r="CE52" i="18"/>
  <c r="BT52" i="18"/>
  <c r="BS52" i="18"/>
  <c r="BR52" i="18"/>
  <c r="BQ52" i="18"/>
  <c r="BP52" i="18"/>
  <c r="BO52" i="18"/>
  <c r="BD52" i="18"/>
  <c r="BC52" i="18"/>
  <c r="BB52" i="18"/>
  <c r="BA52" i="18"/>
  <c r="AZ52" i="18"/>
  <c r="AY52" i="18"/>
  <c r="AN52" i="18"/>
  <c r="AM52" i="18"/>
  <c r="AL52" i="18"/>
  <c r="AK52" i="18"/>
  <c r="AJ52" i="18"/>
  <c r="AI52" i="18"/>
  <c r="X52" i="18"/>
  <c r="W52" i="18"/>
  <c r="V52" i="18"/>
  <c r="U52" i="18"/>
  <c r="T52" i="18"/>
  <c r="S52" i="18"/>
  <c r="EF51" i="18"/>
  <c r="EE51" i="18"/>
  <c r="ED51" i="18"/>
  <c r="EC51" i="18"/>
  <c r="EB51" i="18"/>
  <c r="EA51" i="18"/>
  <c r="DP51" i="18"/>
  <c r="DO51" i="18"/>
  <c r="DN51" i="18"/>
  <c r="DM51" i="18"/>
  <c r="DL51" i="18"/>
  <c r="DK51" i="18"/>
  <c r="CZ51" i="18"/>
  <c r="CY51" i="18"/>
  <c r="CX51" i="18"/>
  <c r="CW51" i="18"/>
  <c r="CV51" i="18"/>
  <c r="CU51" i="18"/>
  <c r="CJ51" i="18"/>
  <c r="CI51" i="18"/>
  <c r="CH51" i="18"/>
  <c r="CG51" i="18"/>
  <c r="CF51" i="18"/>
  <c r="CE51" i="18"/>
  <c r="BT51" i="18"/>
  <c r="BS51" i="18"/>
  <c r="BR51" i="18"/>
  <c r="BQ51" i="18"/>
  <c r="BP51" i="18"/>
  <c r="BO51" i="18"/>
  <c r="BD51" i="18"/>
  <c r="BC51" i="18"/>
  <c r="BB51" i="18"/>
  <c r="BA51" i="18"/>
  <c r="AZ51" i="18"/>
  <c r="AY51" i="18"/>
  <c r="AN51" i="18"/>
  <c r="AM51" i="18"/>
  <c r="AL51" i="18"/>
  <c r="AK51" i="18"/>
  <c r="AJ51" i="18"/>
  <c r="AI51" i="18"/>
  <c r="X51" i="18"/>
  <c r="W51" i="18"/>
  <c r="V51" i="18"/>
  <c r="U51" i="18"/>
  <c r="T51" i="18"/>
  <c r="S51" i="18"/>
  <c r="EF50" i="18"/>
  <c r="EE50" i="18"/>
  <c r="ED50" i="18"/>
  <c r="EC50" i="18"/>
  <c r="EB50" i="18"/>
  <c r="EA50" i="18"/>
  <c r="DP50" i="18"/>
  <c r="DO50" i="18"/>
  <c r="DN50" i="18"/>
  <c r="DM50" i="18"/>
  <c r="DL50" i="18"/>
  <c r="DK50" i="18"/>
  <c r="CZ50" i="18"/>
  <c r="CY50" i="18"/>
  <c r="CX50" i="18"/>
  <c r="CW50" i="18"/>
  <c r="CV50" i="18"/>
  <c r="CU50" i="18"/>
  <c r="CJ50" i="18"/>
  <c r="CI50" i="18"/>
  <c r="CH50" i="18"/>
  <c r="CG50" i="18"/>
  <c r="CF50" i="18"/>
  <c r="CE50" i="18"/>
  <c r="BT50" i="18"/>
  <c r="BS50" i="18"/>
  <c r="BR50" i="18"/>
  <c r="BQ50" i="18"/>
  <c r="BP50" i="18"/>
  <c r="BO50" i="18"/>
  <c r="BD50" i="18"/>
  <c r="BC50" i="18"/>
  <c r="BB50" i="18"/>
  <c r="BA50" i="18"/>
  <c r="AZ50" i="18"/>
  <c r="AY50" i="18"/>
  <c r="AN50" i="18"/>
  <c r="AM50" i="18"/>
  <c r="AL50" i="18"/>
  <c r="AK50" i="18"/>
  <c r="AJ50" i="18"/>
  <c r="AI50" i="18"/>
  <c r="X50" i="18"/>
  <c r="W50" i="18"/>
  <c r="V50" i="18"/>
  <c r="U50" i="18"/>
  <c r="T50" i="18"/>
  <c r="S50" i="18"/>
  <c r="EF49" i="18"/>
  <c r="EE49" i="18"/>
  <c r="ED49" i="18"/>
  <c r="EC49" i="18"/>
  <c r="EB49" i="18"/>
  <c r="EA49" i="18"/>
  <c r="DP49" i="18"/>
  <c r="DO49" i="18"/>
  <c r="DN49" i="18"/>
  <c r="DM49" i="18"/>
  <c r="DL49" i="18"/>
  <c r="DK49" i="18"/>
  <c r="CZ49" i="18"/>
  <c r="CY49" i="18"/>
  <c r="CX49" i="18"/>
  <c r="CW49" i="18"/>
  <c r="CV49" i="18"/>
  <c r="CU49" i="18"/>
  <c r="CJ49" i="18"/>
  <c r="CI49" i="18"/>
  <c r="CH49" i="18"/>
  <c r="CG49" i="18"/>
  <c r="CF49" i="18"/>
  <c r="CE49" i="18"/>
  <c r="BT49" i="18"/>
  <c r="BS49" i="18"/>
  <c r="BR49" i="18"/>
  <c r="BQ49" i="18"/>
  <c r="BP49" i="18"/>
  <c r="BO49" i="18"/>
  <c r="BD49" i="18"/>
  <c r="BC49" i="18"/>
  <c r="BB49" i="18"/>
  <c r="BA49" i="18"/>
  <c r="AZ49" i="18"/>
  <c r="AY49" i="18"/>
  <c r="AN49" i="18"/>
  <c r="AM49" i="18"/>
  <c r="AL49" i="18"/>
  <c r="AK49" i="18"/>
  <c r="AJ49" i="18"/>
  <c r="AI49" i="18"/>
  <c r="X49" i="18"/>
  <c r="W49" i="18"/>
  <c r="V49" i="18"/>
  <c r="U49" i="18"/>
  <c r="T49" i="18"/>
  <c r="S49" i="18"/>
  <c r="EF48" i="18"/>
  <c r="EE48" i="18"/>
  <c r="ED48" i="18"/>
  <c r="EC48" i="18"/>
  <c r="EB48" i="18"/>
  <c r="EA48" i="18"/>
  <c r="DP48" i="18"/>
  <c r="DO48" i="18"/>
  <c r="DN48" i="18"/>
  <c r="DM48" i="18"/>
  <c r="DL48" i="18"/>
  <c r="DK48" i="18"/>
  <c r="CZ48" i="18"/>
  <c r="CY48" i="18"/>
  <c r="CX48" i="18"/>
  <c r="CW48" i="18"/>
  <c r="CV48" i="18"/>
  <c r="CU48" i="18"/>
  <c r="CJ48" i="18"/>
  <c r="CI48" i="18"/>
  <c r="CH48" i="18"/>
  <c r="CG48" i="18"/>
  <c r="CF48" i="18"/>
  <c r="CE48" i="18"/>
  <c r="BT48" i="18"/>
  <c r="BS48" i="18"/>
  <c r="BR48" i="18"/>
  <c r="BQ48" i="18"/>
  <c r="BP48" i="18"/>
  <c r="BO48" i="18"/>
  <c r="BD48" i="18"/>
  <c r="BC48" i="18"/>
  <c r="BB48" i="18"/>
  <c r="BA48" i="18"/>
  <c r="AZ48" i="18"/>
  <c r="AY48" i="18"/>
  <c r="AN48" i="18"/>
  <c r="AM48" i="18"/>
  <c r="AL48" i="18"/>
  <c r="AK48" i="18"/>
  <c r="AJ48" i="18"/>
  <c r="AI48" i="18"/>
  <c r="X48" i="18"/>
  <c r="W48" i="18"/>
  <c r="V48" i="18"/>
  <c r="U48" i="18"/>
  <c r="T48" i="18"/>
  <c r="S48" i="18"/>
  <c r="EF47" i="18"/>
  <c r="EE47" i="18"/>
  <c r="ED47" i="18"/>
  <c r="EC47" i="18"/>
  <c r="EB47" i="18"/>
  <c r="EA47" i="18"/>
  <c r="DP47" i="18"/>
  <c r="DO47" i="18"/>
  <c r="DN47" i="18"/>
  <c r="DM47" i="18"/>
  <c r="DL47" i="18"/>
  <c r="DK47" i="18"/>
  <c r="CZ47" i="18"/>
  <c r="CY47" i="18"/>
  <c r="CX47" i="18"/>
  <c r="CW47" i="18"/>
  <c r="CV47" i="18"/>
  <c r="CU47" i="18"/>
  <c r="CJ47" i="18"/>
  <c r="CI47" i="18"/>
  <c r="CH47" i="18"/>
  <c r="CG47" i="18"/>
  <c r="CF47" i="18"/>
  <c r="CE47" i="18"/>
  <c r="BT47" i="18"/>
  <c r="BS47" i="18"/>
  <c r="BR47" i="18"/>
  <c r="BQ47" i="18"/>
  <c r="BP47" i="18"/>
  <c r="BO47" i="18"/>
  <c r="BD47" i="18"/>
  <c r="BC47" i="18"/>
  <c r="BB47" i="18"/>
  <c r="BA47" i="18"/>
  <c r="AZ47" i="18"/>
  <c r="AY47" i="18"/>
  <c r="AN47" i="18"/>
  <c r="AM47" i="18"/>
  <c r="AL47" i="18"/>
  <c r="AK47" i="18"/>
  <c r="AJ47" i="18"/>
  <c r="AI47" i="18"/>
  <c r="X47" i="18"/>
  <c r="W47" i="18"/>
  <c r="V47" i="18"/>
  <c r="U47" i="18"/>
  <c r="T47" i="18"/>
  <c r="S47" i="18"/>
  <c r="EF46" i="18"/>
  <c r="EE46" i="18"/>
  <c r="ED46" i="18"/>
  <c r="EC46" i="18"/>
  <c r="EB46" i="18"/>
  <c r="EA46" i="18"/>
  <c r="DP46" i="18"/>
  <c r="DO46" i="18"/>
  <c r="DN46" i="18"/>
  <c r="DM46" i="18"/>
  <c r="DL46" i="18"/>
  <c r="DK46" i="18"/>
  <c r="CZ46" i="18"/>
  <c r="CY46" i="18"/>
  <c r="CX46" i="18"/>
  <c r="CW46" i="18"/>
  <c r="CV46" i="18"/>
  <c r="CU46" i="18"/>
  <c r="CJ46" i="18"/>
  <c r="CI46" i="18"/>
  <c r="CH46" i="18"/>
  <c r="CG46" i="18"/>
  <c r="CF46" i="18"/>
  <c r="CE46" i="18"/>
  <c r="BT46" i="18"/>
  <c r="BS46" i="18"/>
  <c r="BR46" i="18"/>
  <c r="BQ46" i="18"/>
  <c r="BP46" i="18"/>
  <c r="BO46" i="18"/>
  <c r="BD46" i="18"/>
  <c r="BC46" i="18"/>
  <c r="BB46" i="18"/>
  <c r="BA46" i="18"/>
  <c r="AZ46" i="18"/>
  <c r="AY46" i="18"/>
  <c r="AN46" i="18"/>
  <c r="AM46" i="18"/>
  <c r="AL46" i="18"/>
  <c r="AK46" i="18"/>
  <c r="AJ46" i="18"/>
  <c r="AI46" i="18"/>
  <c r="X46" i="18"/>
  <c r="W46" i="18"/>
  <c r="V46" i="18"/>
  <c r="U46" i="18"/>
  <c r="T46" i="18"/>
  <c r="S46" i="18"/>
  <c r="EF45" i="18"/>
  <c r="EE45" i="18"/>
  <c r="ED45" i="18"/>
  <c r="EC45" i="18"/>
  <c r="EB45" i="18"/>
  <c r="EA45" i="18"/>
  <c r="DP45" i="18"/>
  <c r="DO45" i="18"/>
  <c r="DN45" i="18"/>
  <c r="DM45" i="18"/>
  <c r="DL45" i="18"/>
  <c r="DK45" i="18"/>
  <c r="CZ45" i="18"/>
  <c r="CY45" i="18"/>
  <c r="CX45" i="18"/>
  <c r="CW45" i="18"/>
  <c r="CV45" i="18"/>
  <c r="CU45" i="18"/>
  <c r="CJ45" i="18"/>
  <c r="CI45" i="18"/>
  <c r="CH45" i="18"/>
  <c r="CG45" i="18"/>
  <c r="CF45" i="18"/>
  <c r="CE45" i="18"/>
  <c r="BT45" i="18"/>
  <c r="BS45" i="18"/>
  <c r="BR45" i="18"/>
  <c r="BQ45" i="18"/>
  <c r="BP45" i="18"/>
  <c r="BO45" i="18"/>
  <c r="BD45" i="18"/>
  <c r="BC45" i="18"/>
  <c r="BB45" i="18"/>
  <c r="BA45" i="18"/>
  <c r="AZ45" i="18"/>
  <c r="AY45" i="18"/>
  <c r="AN45" i="18"/>
  <c r="AM45" i="18"/>
  <c r="AL45" i="18"/>
  <c r="AK45" i="18"/>
  <c r="AJ45" i="18"/>
  <c r="AI45" i="18"/>
  <c r="X45" i="18"/>
  <c r="W45" i="18"/>
  <c r="V45" i="18"/>
  <c r="U45" i="18"/>
  <c r="T45" i="18"/>
  <c r="S45" i="18"/>
  <c r="EF44" i="18"/>
  <c r="EE44" i="18"/>
  <c r="ED44" i="18"/>
  <c r="EC44" i="18"/>
  <c r="EB44" i="18"/>
  <c r="EA44" i="18"/>
  <c r="DP44" i="18"/>
  <c r="DO44" i="18"/>
  <c r="DN44" i="18"/>
  <c r="DM44" i="18"/>
  <c r="DL44" i="18"/>
  <c r="DK44" i="18"/>
  <c r="CZ44" i="18"/>
  <c r="CY44" i="18"/>
  <c r="CX44" i="18"/>
  <c r="CW44" i="18"/>
  <c r="CV44" i="18"/>
  <c r="CU44" i="18"/>
  <c r="CJ44" i="18"/>
  <c r="CI44" i="18"/>
  <c r="CH44" i="18"/>
  <c r="CG44" i="18"/>
  <c r="CF44" i="18"/>
  <c r="CE44" i="18"/>
  <c r="BT44" i="18"/>
  <c r="BS44" i="18"/>
  <c r="BR44" i="18"/>
  <c r="BQ44" i="18"/>
  <c r="BP44" i="18"/>
  <c r="BO44" i="18"/>
  <c r="BD44" i="18"/>
  <c r="BC44" i="18"/>
  <c r="BB44" i="18"/>
  <c r="BA44" i="18"/>
  <c r="AZ44" i="18"/>
  <c r="AY44" i="18"/>
  <c r="AN44" i="18"/>
  <c r="AM44" i="18"/>
  <c r="AL44" i="18"/>
  <c r="AK44" i="18"/>
  <c r="AJ44" i="18"/>
  <c r="AI44" i="18"/>
  <c r="X44" i="18"/>
  <c r="W44" i="18"/>
  <c r="V44" i="18"/>
  <c r="U44" i="18"/>
  <c r="T44" i="18"/>
  <c r="S44" i="18"/>
  <c r="EF43" i="18"/>
  <c r="EE43" i="18"/>
  <c r="ED43" i="18"/>
  <c r="EC43" i="18"/>
  <c r="EB43" i="18"/>
  <c r="EA43" i="18"/>
  <c r="DP43" i="18"/>
  <c r="DO43" i="18"/>
  <c r="DN43" i="18"/>
  <c r="DM43" i="18"/>
  <c r="DL43" i="18"/>
  <c r="DK43" i="18"/>
  <c r="CZ43" i="18"/>
  <c r="CY43" i="18"/>
  <c r="CX43" i="18"/>
  <c r="CW43" i="18"/>
  <c r="CV43" i="18"/>
  <c r="CU43" i="18"/>
  <c r="CJ43" i="18"/>
  <c r="CI43" i="18"/>
  <c r="CH43" i="18"/>
  <c r="CG43" i="18"/>
  <c r="CF43" i="18"/>
  <c r="CE43" i="18"/>
  <c r="BT43" i="18"/>
  <c r="BS43" i="18"/>
  <c r="BR43" i="18"/>
  <c r="BQ43" i="18"/>
  <c r="BP43" i="18"/>
  <c r="BO43" i="18"/>
  <c r="BD43" i="18"/>
  <c r="BC43" i="18"/>
  <c r="BB43" i="18"/>
  <c r="BA43" i="18"/>
  <c r="AZ43" i="18"/>
  <c r="AY43" i="18"/>
  <c r="AN43" i="18"/>
  <c r="AM43" i="18"/>
  <c r="AL43" i="18"/>
  <c r="AK43" i="18"/>
  <c r="AJ43" i="18"/>
  <c r="AI43" i="18"/>
  <c r="X43" i="18"/>
  <c r="W43" i="18"/>
  <c r="V43" i="18"/>
  <c r="U43" i="18"/>
  <c r="T43" i="18"/>
  <c r="S43" i="18"/>
  <c r="EF42" i="18"/>
  <c r="EE42" i="18"/>
  <c r="ED42" i="18"/>
  <c r="EC42" i="18"/>
  <c r="EB42" i="18"/>
  <c r="EA42" i="18"/>
  <c r="DP42" i="18"/>
  <c r="DO42" i="18"/>
  <c r="DN42" i="18"/>
  <c r="DM42" i="18"/>
  <c r="DL42" i="18"/>
  <c r="DK42" i="18"/>
  <c r="CZ42" i="18"/>
  <c r="CY42" i="18"/>
  <c r="CX42" i="18"/>
  <c r="CW42" i="18"/>
  <c r="CV42" i="18"/>
  <c r="CU42" i="18"/>
  <c r="CJ42" i="18"/>
  <c r="CI42" i="18"/>
  <c r="CH42" i="18"/>
  <c r="CG42" i="18"/>
  <c r="CF42" i="18"/>
  <c r="CE42" i="18"/>
  <c r="BT42" i="18"/>
  <c r="BS42" i="18"/>
  <c r="BR42" i="18"/>
  <c r="BQ42" i="18"/>
  <c r="BP42" i="18"/>
  <c r="BO42" i="18"/>
  <c r="BD42" i="18"/>
  <c r="BC42" i="18"/>
  <c r="BB42" i="18"/>
  <c r="BA42" i="18"/>
  <c r="AZ42" i="18"/>
  <c r="AY42" i="18"/>
  <c r="AN42" i="18"/>
  <c r="AM42" i="18"/>
  <c r="AL42" i="18"/>
  <c r="AK42" i="18"/>
  <c r="AJ42" i="18"/>
  <c r="AI42" i="18"/>
  <c r="X42" i="18"/>
  <c r="W42" i="18"/>
  <c r="V42" i="18"/>
  <c r="U42" i="18"/>
  <c r="T42" i="18"/>
  <c r="S42" i="18"/>
  <c r="EF41" i="18"/>
  <c r="EE41" i="18"/>
  <c r="ED41" i="18"/>
  <c r="EC41" i="18"/>
  <c r="EB41" i="18"/>
  <c r="EA41" i="18"/>
  <c r="DP41" i="18"/>
  <c r="DO41" i="18"/>
  <c r="DN41" i="18"/>
  <c r="DM41" i="18"/>
  <c r="DL41" i="18"/>
  <c r="DK41" i="18"/>
  <c r="CZ41" i="18"/>
  <c r="CY41" i="18"/>
  <c r="CX41" i="18"/>
  <c r="CW41" i="18"/>
  <c r="CV41" i="18"/>
  <c r="CU41" i="18"/>
  <c r="CJ41" i="18"/>
  <c r="CI41" i="18"/>
  <c r="CH41" i="18"/>
  <c r="CG41" i="18"/>
  <c r="CF41" i="18"/>
  <c r="CE41" i="18"/>
  <c r="BT41" i="18"/>
  <c r="BS41" i="18"/>
  <c r="BR41" i="18"/>
  <c r="BQ41" i="18"/>
  <c r="BP41" i="18"/>
  <c r="BO41" i="18"/>
  <c r="BD41" i="18"/>
  <c r="BC41" i="18"/>
  <c r="BB41" i="18"/>
  <c r="BA41" i="18"/>
  <c r="AZ41" i="18"/>
  <c r="AY41" i="18"/>
  <c r="AN41" i="18"/>
  <c r="AM41" i="18"/>
  <c r="AL41" i="18"/>
  <c r="AK41" i="18"/>
  <c r="AJ41" i="18"/>
  <c r="AI41" i="18"/>
  <c r="X41" i="18"/>
  <c r="W41" i="18"/>
  <c r="V41" i="18"/>
  <c r="U41" i="18"/>
  <c r="T41" i="18"/>
  <c r="S41" i="18"/>
  <c r="EF40" i="18"/>
  <c r="EE40" i="18"/>
  <c r="ED40" i="18"/>
  <c r="EC40" i="18"/>
  <c r="EB40" i="18"/>
  <c r="EA40" i="18"/>
  <c r="DP40" i="18"/>
  <c r="DO40" i="18"/>
  <c r="DN40" i="18"/>
  <c r="DM40" i="18"/>
  <c r="DL40" i="18"/>
  <c r="DK40" i="18"/>
  <c r="CZ40" i="18"/>
  <c r="CY40" i="18"/>
  <c r="CX40" i="18"/>
  <c r="CW40" i="18"/>
  <c r="CV40" i="18"/>
  <c r="CU40" i="18"/>
  <c r="CJ40" i="18"/>
  <c r="CI40" i="18"/>
  <c r="CH40" i="18"/>
  <c r="CG40" i="18"/>
  <c r="CF40" i="18"/>
  <c r="CE40" i="18"/>
  <c r="BT40" i="18"/>
  <c r="BS40" i="18"/>
  <c r="BR40" i="18"/>
  <c r="BQ40" i="18"/>
  <c r="BP40" i="18"/>
  <c r="BO40" i="18"/>
  <c r="BD40" i="18"/>
  <c r="BC40" i="18"/>
  <c r="BB40" i="18"/>
  <c r="BA40" i="18"/>
  <c r="AZ40" i="18"/>
  <c r="AY40" i="18"/>
  <c r="AN40" i="18"/>
  <c r="AM40" i="18"/>
  <c r="AL40" i="18"/>
  <c r="AK40" i="18"/>
  <c r="AJ40" i="18"/>
  <c r="AI40" i="18"/>
  <c r="X40" i="18"/>
  <c r="W40" i="18"/>
  <c r="V40" i="18"/>
  <c r="U40" i="18"/>
  <c r="T40" i="18"/>
  <c r="S40" i="18"/>
  <c r="EF39" i="18"/>
  <c r="EE39" i="18"/>
  <c r="ED39" i="18"/>
  <c r="EC39" i="18"/>
  <c r="EB39" i="18"/>
  <c r="EA39" i="18"/>
  <c r="DP39" i="18"/>
  <c r="DO39" i="18"/>
  <c r="DN39" i="18"/>
  <c r="DM39" i="18"/>
  <c r="DL39" i="18"/>
  <c r="DK39" i="18"/>
  <c r="CZ39" i="18"/>
  <c r="CY39" i="18"/>
  <c r="CX39" i="18"/>
  <c r="CW39" i="18"/>
  <c r="CV39" i="18"/>
  <c r="CU39" i="18"/>
  <c r="CJ39" i="18"/>
  <c r="CI39" i="18"/>
  <c r="CH39" i="18"/>
  <c r="CG39" i="18"/>
  <c r="CF39" i="18"/>
  <c r="CE39" i="18"/>
  <c r="BT39" i="18"/>
  <c r="BS39" i="18"/>
  <c r="BR39" i="18"/>
  <c r="BQ39" i="18"/>
  <c r="BP39" i="18"/>
  <c r="BO39" i="18"/>
  <c r="BD39" i="18"/>
  <c r="BC39" i="18"/>
  <c r="BB39" i="18"/>
  <c r="BA39" i="18"/>
  <c r="AZ39" i="18"/>
  <c r="AY39" i="18"/>
  <c r="AN39" i="18"/>
  <c r="AM39" i="18"/>
  <c r="AL39" i="18"/>
  <c r="AK39" i="18"/>
  <c r="AJ39" i="18"/>
  <c r="AI39" i="18"/>
  <c r="X39" i="18"/>
  <c r="W39" i="18"/>
  <c r="V39" i="18"/>
  <c r="U39" i="18"/>
  <c r="T39" i="18"/>
  <c r="S39" i="18"/>
  <c r="EF38" i="18"/>
  <c r="EE38" i="18"/>
  <c r="ED38" i="18"/>
  <c r="EC38" i="18"/>
  <c r="EB38" i="18"/>
  <c r="EA38" i="18"/>
  <c r="DP38" i="18"/>
  <c r="DO38" i="18"/>
  <c r="DN38" i="18"/>
  <c r="DM38" i="18"/>
  <c r="DL38" i="18"/>
  <c r="DK38" i="18"/>
  <c r="CZ38" i="18"/>
  <c r="CY38" i="18"/>
  <c r="CX38" i="18"/>
  <c r="CW38" i="18"/>
  <c r="CV38" i="18"/>
  <c r="CU38" i="18"/>
  <c r="CJ38" i="18"/>
  <c r="CI38" i="18"/>
  <c r="CH38" i="18"/>
  <c r="CG38" i="18"/>
  <c r="CF38" i="18"/>
  <c r="CE38" i="18"/>
  <c r="BT38" i="18"/>
  <c r="BS38" i="18"/>
  <c r="BR38" i="18"/>
  <c r="BQ38" i="18"/>
  <c r="BP38" i="18"/>
  <c r="BO38" i="18"/>
  <c r="BD38" i="18"/>
  <c r="BC38" i="18"/>
  <c r="BB38" i="18"/>
  <c r="BA38" i="18"/>
  <c r="AZ38" i="18"/>
  <c r="AY38" i="18"/>
  <c r="AN38" i="18"/>
  <c r="AM38" i="18"/>
  <c r="AL38" i="18"/>
  <c r="AK38" i="18"/>
  <c r="AJ38" i="18"/>
  <c r="AI38" i="18"/>
  <c r="X38" i="18"/>
  <c r="W38" i="18"/>
  <c r="V38" i="18"/>
  <c r="U38" i="18"/>
  <c r="T38" i="18"/>
  <c r="S38" i="18"/>
  <c r="EF37" i="18"/>
  <c r="EE37" i="18"/>
  <c r="ED37" i="18"/>
  <c r="EC37" i="18"/>
  <c r="EB37" i="18"/>
  <c r="EA37" i="18"/>
  <c r="DP37" i="18"/>
  <c r="DO37" i="18"/>
  <c r="DN37" i="18"/>
  <c r="DM37" i="18"/>
  <c r="DL37" i="18"/>
  <c r="DK37" i="18"/>
  <c r="CZ37" i="18"/>
  <c r="CY37" i="18"/>
  <c r="CX37" i="18"/>
  <c r="CW37" i="18"/>
  <c r="CV37" i="18"/>
  <c r="CU37" i="18"/>
  <c r="CJ37" i="18"/>
  <c r="CI37" i="18"/>
  <c r="CH37" i="18"/>
  <c r="CG37" i="18"/>
  <c r="CF37" i="18"/>
  <c r="CE37" i="18"/>
  <c r="BT37" i="18"/>
  <c r="BS37" i="18"/>
  <c r="BR37" i="18"/>
  <c r="BQ37" i="18"/>
  <c r="BP37" i="18"/>
  <c r="BO37" i="18"/>
  <c r="BD37" i="18"/>
  <c r="BC37" i="18"/>
  <c r="BB37" i="18"/>
  <c r="BA37" i="18"/>
  <c r="AZ37" i="18"/>
  <c r="AY37" i="18"/>
  <c r="AN37" i="18"/>
  <c r="AM37" i="18"/>
  <c r="AL37" i="18"/>
  <c r="AK37" i="18"/>
  <c r="AJ37" i="18"/>
  <c r="AI37" i="18"/>
  <c r="X37" i="18"/>
  <c r="W37" i="18"/>
  <c r="V37" i="18"/>
  <c r="U37" i="18"/>
  <c r="T37" i="18"/>
  <c r="S37" i="18"/>
  <c r="EF36" i="18"/>
  <c r="EE36" i="18"/>
  <c r="ED36" i="18"/>
  <c r="EC36" i="18"/>
  <c r="EB36" i="18"/>
  <c r="EA36" i="18"/>
  <c r="DP36" i="18"/>
  <c r="DO36" i="18"/>
  <c r="DN36" i="18"/>
  <c r="DM36" i="18"/>
  <c r="DL36" i="18"/>
  <c r="DK36" i="18"/>
  <c r="CZ36" i="18"/>
  <c r="CY36" i="18"/>
  <c r="CX36" i="18"/>
  <c r="CW36" i="18"/>
  <c r="CV36" i="18"/>
  <c r="CU36" i="18"/>
  <c r="CJ36" i="18"/>
  <c r="CI36" i="18"/>
  <c r="CH36" i="18"/>
  <c r="CG36" i="18"/>
  <c r="CF36" i="18"/>
  <c r="CE36" i="18"/>
  <c r="BT36" i="18"/>
  <c r="BS36" i="18"/>
  <c r="BR36" i="18"/>
  <c r="BQ36" i="18"/>
  <c r="BP36" i="18"/>
  <c r="BO36" i="18"/>
  <c r="BD36" i="18"/>
  <c r="BC36" i="18"/>
  <c r="BB36" i="18"/>
  <c r="BA36" i="18"/>
  <c r="AZ36" i="18"/>
  <c r="AY36" i="18"/>
  <c r="AN36" i="18"/>
  <c r="AM36" i="18"/>
  <c r="AL36" i="18"/>
  <c r="AK36" i="18"/>
  <c r="AJ36" i="18"/>
  <c r="AI36" i="18"/>
  <c r="X36" i="18"/>
  <c r="W36" i="18"/>
  <c r="V36" i="18"/>
  <c r="U36" i="18"/>
  <c r="T36" i="18"/>
  <c r="S36" i="18"/>
  <c r="EF35" i="18"/>
  <c r="EE35" i="18"/>
  <c r="ED35" i="18"/>
  <c r="EC35" i="18"/>
  <c r="EB35" i="18"/>
  <c r="EA35" i="18"/>
  <c r="DP35" i="18"/>
  <c r="DO35" i="18"/>
  <c r="DN35" i="18"/>
  <c r="DM35" i="18"/>
  <c r="DL35" i="18"/>
  <c r="DK35" i="18"/>
  <c r="CZ35" i="18"/>
  <c r="CY35" i="18"/>
  <c r="CX35" i="18"/>
  <c r="CW35" i="18"/>
  <c r="CV35" i="18"/>
  <c r="CU35" i="18"/>
  <c r="CJ35" i="18"/>
  <c r="CI35" i="18"/>
  <c r="CH35" i="18"/>
  <c r="CG35" i="18"/>
  <c r="CF35" i="18"/>
  <c r="CE35" i="18"/>
  <c r="BT35" i="18"/>
  <c r="BS35" i="18"/>
  <c r="BR35" i="18"/>
  <c r="BQ35" i="18"/>
  <c r="BP35" i="18"/>
  <c r="BO35" i="18"/>
  <c r="BD35" i="18"/>
  <c r="BC35" i="18"/>
  <c r="BB35" i="18"/>
  <c r="BA35" i="18"/>
  <c r="AZ35" i="18"/>
  <c r="AY35" i="18"/>
  <c r="AN35" i="18"/>
  <c r="AM35" i="18"/>
  <c r="AL35" i="18"/>
  <c r="AK35" i="18"/>
  <c r="AJ35" i="18"/>
  <c r="AI35" i="18"/>
  <c r="X35" i="18"/>
  <c r="W35" i="18"/>
  <c r="V35" i="18"/>
  <c r="U35" i="18"/>
  <c r="T35" i="18"/>
  <c r="S35" i="18"/>
  <c r="EF34" i="18"/>
  <c r="EE34" i="18"/>
  <c r="ED34" i="18"/>
  <c r="EC34" i="18"/>
  <c r="EB34" i="18"/>
  <c r="EA34" i="18"/>
  <c r="DP34" i="18"/>
  <c r="DO34" i="18"/>
  <c r="DN34" i="18"/>
  <c r="DM34" i="18"/>
  <c r="DL34" i="18"/>
  <c r="DK34" i="18"/>
  <c r="CZ34" i="18"/>
  <c r="CY34" i="18"/>
  <c r="CX34" i="18"/>
  <c r="CW34" i="18"/>
  <c r="CV34" i="18"/>
  <c r="CU34" i="18"/>
  <c r="CJ34" i="18"/>
  <c r="CI34" i="18"/>
  <c r="CH34" i="18"/>
  <c r="CG34" i="18"/>
  <c r="CF34" i="18"/>
  <c r="CE34" i="18"/>
  <c r="BT34" i="18"/>
  <c r="BS34" i="18"/>
  <c r="BR34" i="18"/>
  <c r="BQ34" i="18"/>
  <c r="BP34" i="18"/>
  <c r="BO34" i="18"/>
  <c r="BD34" i="18"/>
  <c r="BC34" i="18"/>
  <c r="BB34" i="18"/>
  <c r="BA34" i="18"/>
  <c r="AZ34" i="18"/>
  <c r="AY34" i="18"/>
  <c r="AN34" i="18"/>
  <c r="AM34" i="18"/>
  <c r="AL34" i="18"/>
  <c r="AK34" i="18"/>
  <c r="AJ34" i="18"/>
  <c r="AI34" i="18"/>
  <c r="X34" i="18"/>
  <c r="W34" i="18"/>
  <c r="V34" i="18"/>
  <c r="U34" i="18"/>
  <c r="T34" i="18"/>
  <c r="S34" i="18"/>
  <c r="EF33" i="18"/>
  <c r="EE33" i="18"/>
  <c r="ED33" i="18"/>
  <c r="EC33" i="18"/>
  <c r="EB33" i="18"/>
  <c r="EA33" i="18"/>
  <c r="DP33" i="18"/>
  <c r="DO33" i="18"/>
  <c r="DN33" i="18"/>
  <c r="DM33" i="18"/>
  <c r="DL33" i="18"/>
  <c r="DK33" i="18"/>
  <c r="CZ33" i="18"/>
  <c r="CY33" i="18"/>
  <c r="CX33" i="18"/>
  <c r="CW33" i="18"/>
  <c r="CV33" i="18"/>
  <c r="CU33" i="18"/>
  <c r="CJ33" i="18"/>
  <c r="CI33" i="18"/>
  <c r="CH33" i="18"/>
  <c r="CG33" i="18"/>
  <c r="CF33" i="18"/>
  <c r="CE33" i="18"/>
  <c r="BT33" i="18"/>
  <c r="BS33" i="18"/>
  <c r="BR33" i="18"/>
  <c r="BQ33" i="18"/>
  <c r="BP33" i="18"/>
  <c r="BO33" i="18"/>
  <c r="BD33" i="18"/>
  <c r="BC33" i="18"/>
  <c r="BB33" i="18"/>
  <c r="BA33" i="18"/>
  <c r="AZ33" i="18"/>
  <c r="AY33" i="18"/>
  <c r="AN33" i="18"/>
  <c r="AM33" i="18"/>
  <c r="AL33" i="18"/>
  <c r="AK33" i="18"/>
  <c r="AJ33" i="18"/>
  <c r="AI33" i="18"/>
  <c r="X33" i="18"/>
  <c r="W33" i="18"/>
  <c r="V33" i="18"/>
  <c r="U33" i="18"/>
  <c r="T33" i="18"/>
  <c r="S33" i="18"/>
  <c r="EF32" i="18"/>
  <c r="EE32" i="18"/>
  <c r="ED32" i="18"/>
  <c r="EC32" i="18"/>
  <c r="EB32" i="18"/>
  <c r="EA32" i="18"/>
  <c r="DP32" i="18"/>
  <c r="DO32" i="18"/>
  <c r="DN32" i="18"/>
  <c r="DM32" i="18"/>
  <c r="DL32" i="18"/>
  <c r="DK32" i="18"/>
  <c r="CZ32" i="18"/>
  <c r="CY32" i="18"/>
  <c r="CX32" i="18"/>
  <c r="CW32" i="18"/>
  <c r="CV32" i="18"/>
  <c r="CU32" i="18"/>
  <c r="CJ32" i="18"/>
  <c r="CI32" i="18"/>
  <c r="CH32" i="18"/>
  <c r="CG32" i="18"/>
  <c r="CF32" i="18"/>
  <c r="CE32" i="18"/>
  <c r="BT32" i="18"/>
  <c r="BS32" i="18"/>
  <c r="BR32" i="18"/>
  <c r="BQ32" i="18"/>
  <c r="BP32" i="18"/>
  <c r="BO32" i="18"/>
  <c r="BD32" i="18"/>
  <c r="BC32" i="18"/>
  <c r="BB32" i="18"/>
  <c r="BA32" i="18"/>
  <c r="AZ32" i="18"/>
  <c r="AY32" i="18"/>
  <c r="AN32" i="18"/>
  <c r="AM32" i="18"/>
  <c r="AL32" i="18"/>
  <c r="AK32" i="18"/>
  <c r="AJ32" i="18"/>
  <c r="AI32" i="18"/>
  <c r="X32" i="18"/>
  <c r="W32" i="18"/>
  <c r="V32" i="18"/>
  <c r="U32" i="18"/>
  <c r="T32" i="18"/>
  <c r="S32" i="18"/>
  <c r="EF31" i="18"/>
  <c r="EE31" i="18"/>
  <c r="ED31" i="18"/>
  <c r="EC31" i="18"/>
  <c r="EB31" i="18"/>
  <c r="EA31" i="18"/>
  <c r="DP31" i="18"/>
  <c r="DO31" i="18"/>
  <c r="DN31" i="18"/>
  <c r="DM31" i="18"/>
  <c r="DL31" i="18"/>
  <c r="DK31" i="18"/>
  <c r="CZ31" i="18"/>
  <c r="CY31" i="18"/>
  <c r="CX31" i="18"/>
  <c r="CW31" i="18"/>
  <c r="CV31" i="18"/>
  <c r="CU31" i="18"/>
  <c r="CJ31" i="18"/>
  <c r="CI31" i="18"/>
  <c r="CH31" i="18"/>
  <c r="CG31" i="18"/>
  <c r="CF31" i="18"/>
  <c r="CE31" i="18"/>
  <c r="BT31" i="18"/>
  <c r="BS31" i="18"/>
  <c r="BR31" i="18"/>
  <c r="BQ31" i="18"/>
  <c r="BP31" i="18"/>
  <c r="BO31" i="18"/>
  <c r="BD31" i="18"/>
  <c r="BC31" i="18"/>
  <c r="BB31" i="18"/>
  <c r="BA31" i="18"/>
  <c r="AZ31" i="18"/>
  <c r="AY31" i="18"/>
  <c r="AN31" i="18"/>
  <c r="AM31" i="18"/>
  <c r="AL31" i="18"/>
  <c r="AK31" i="18"/>
  <c r="AJ31" i="18"/>
  <c r="AI31" i="18"/>
  <c r="X31" i="18"/>
  <c r="W31" i="18"/>
  <c r="V31" i="18"/>
  <c r="U31" i="18"/>
  <c r="T31" i="18"/>
  <c r="S31" i="18"/>
  <c r="EF30" i="18"/>
  <c r="EE30" i="18"/>
  <c r="ED30" i="18"/>
  <c r="EC30" i="18"/>
  <c r="EB30" i="18"/>
  <c r="EA30" i="18"/>
  <c r="DP30" i="18"/>
  <c r="DO30" i="18"/>
  <c r="DN30" i="18"/>
  <c r="DM30" i="18"/>
  <c r="DL30" i="18"/>
  <c r="DK30" i="18"/>
  <c r="CZ30" i="18"/>
  <c r="CY30" i="18"/>
  <c r="CX30" i="18"/>
  <c r="CW30" i="18"/>
  <c r="CV30" i="18"/>
  <c r="CU30" i="18"/>
  <c r="CJ30" i="18"/>
  <c r="CI30" i="18"/>
  <c r="CH30" i="18"/>
  <c r="CG30" i="18"/>
  <c r="CF30" i="18"/>
  <c r="CE30" i="18"/>
  <c r="BT30" i="18"/>
  <c r="BS30" i="18"/>
  <c r="BR30" i="18"/>
  <c r="BQ30" i="18"/>
  <c r="BP30" i="18"/>
  <c r="BO30" i="18"/>
  <c r="BD30" i="18"/>
  <c r="BC30" i="18"/>
  <c r="BB30" i="18"/>
  <c r="BA30" i="18"/>
  <c r="AZ30" i="18"/>
  <c r="AY30" i="18"/>
  <c r="AN30" i="18"/>
  <c r="AM30" i="18"/>
  <c r="AL30" i="18"/>
  <c r="AK30" i="18"/>
  <c r="AJ30" i="18"/>
  <c r="AI30" i="18"/>
  <c r="X30" i="18"/>
  <c r="W30" i="18"/>
  <c r="V30" i="18"/>
  <c r="U30" i="18"/>
  <c r="T30" i="18"/>
  <c r="S30" i="18"/>
  <c r="EF29" i="18"/>
  <c r="EE29" i="18"/>
  <c r="ED29" i="18"/>
  <c r="EC29" i="18"/>
  <c r="EB29" i="18"/>
  <c r="EA29" i="18"/>
  <c r="DP29" i="18"/>
  <c r="DO29" i="18"/>
  <c r="DN29" i="18"/>
  <c r="DM29" i="18"/>
  <c r="DL29" i="18"/>
  <c r="DK29" i="18"/>
  <c r="CZ29" i="18"/>
  <c r="CY29" i="18"/>
  <c r="CX29" i="18"/>
  <c r="CW29" i="18"/>
  <c r="CV29" i="18"/>
  <c r="CU29" i="18"/>
  <c r="CJ29" i="18"/>
  <c r="CI29" i="18"/>
  <c r="CH29" i="18"/>
  <c r="CG29" i="18"/>
  <c r="CF29" i="18"/>
  <c r="CE29" i="18"/>
  <c r="BT29" i="18"/>
  <c r="BS29" i="18"/>
  <c r="BR29" i="18"/>
  <c r="BQ29" i="18"/>
  <c r="BP29" i="18"/>
  <c r="BO29" i="18"/>
  <c r="BD29" i="18"/>
  <c r="BC29" i="18"/>
  <c r="BB29" i="18"/>
  <c r="BA29" i="18"/>
  <c r="AZ29" i="18"/>
  <c r="AY29" i="18"/>
  <c r="AN29" i="18"/>
  <c r="AM29" i="18"/>
  <c r="AL29" i="18"/>
  <c r="AK29" i="18"/>
  <c r="AJ29" i="18"/>
  <c r="AI29" i="18"/>
  <c r="X29" i="18"/>
  <c r="W29" i="18"/>
  <c r="V29" i="18"/>
  <c r="U29" i="18"/>
  <c r="T29" i="18"/>
  <c r="S29" i="18"/>
  <c r="EF28" i="18"/>
  <c r="EE28" i="18"/>
  <c r="ED28" i="18"/>
  <c r="EC28" i="18"/>
  <c r="EB28" i="18"/>
  <c r="EA28" i="18"/>
  <c r="DP28" i="18"/>
  <c r="DO28" i="18"/>
  <c r="DN28" i="18"/>
  <c r="DM28" i="18"/>
  <c r="DL28" i="18"/>
  <c r="DK28" i="18"/>
  <c r="CZ28" i="18"/>
  <c r="CY28" i="18"/>
  <c r="CX28" i="18"/>
  <c r="CW28" i="18"/>
  <c r="CV28" i="18"/>
  <c r="CU28" i="18"/>
  <c r="CJ28" i="18"/>
  <c r="CI28" i="18"/>
  <c r="CH28" i="18"/>
  <c r="CG28" i="18"/>
  <c r="CF28" i="18"/>
  <c r="CE28" i="18"/>
  <c r="BT28" i="18"/>
  <c r="BS28" i="18"/>
  <c r="BR28" i="18"/>
  <c r="BQ28" i="18"/>
  <c r="BP28" i="18"/>
  <c r="BO28" i="18"/>
  <c r="BD28" i="18"/>
  <c r="BC28" i="18"/>
  <c r="BB28" i="18"/>
  <c r="BA28" i="18"/>
  <c r="AZ28" i="18"/>
  <c r="AY28" i="18"/>
  <c r="AN28" i="18"/>
  <c r="AM28" i="18"/>
  <c r="AL28" i="18"/>
  <c r="AK28" i="18"/>
  <c r="AJ28" i="18"/>
  <c r="AI28" i="18"/>
  <c r="X28" i="18"/>
  <c r="W28" i="18"/>
  <c r="V28" i="18"/>
  <c r="U28" i="18"/>
  <c r="T28" i="18"/>
  <c r="S28" i="18"/>
  <c r="EF27" i="18"/>
  <c r="EE27" i="18"/>
  <c r="ED27" i="18"/>
  <c r="EC27" i="18"/>
  <c r="EB27" i="18"/>
  <c r="EA27" i="18"/>
  <c r="DP27" i="18"/>
  <c r="DO27" i="18"/>
  <c r="DN27" i="18"/>
  <c r="DM27" i="18"/>
  <c r="DL27" i="18"/>
  <c r="DK27" i="18"/>
  <c r="CZ27" i="18"/>
  <c r="CY27" i="18"/>
  <c r="CX27" i="18"/>
  <c r="CW27" i="18"/>
  <c r="CV27" i="18"/>
  <c r="CU27" i="18"/>
  <c r="CJ27" i="18"/>
  <c r="CI27" i="18"/>
  <c r="CH27" i="18"/>
  <c r="CG27" i="18"/>
  <c r="CF27" i="18"/>
  <c r="CE27" i="18"/>
  <c r="BT27" i="18"/>
  <c r="BS27" i="18"/>
  <c r="BR27" i="18"/>
  <c r="BQ27" i="18"/>
  <c r="BP27" i="18"/>
  <c r="BO27" i="18"/>
  <c r="BD27" i="18"/>
  <c r="BC27" i="18"/>
  <c r="BB27" i="18"/>
  <c r="BA27" i="18"/>
  <c r="AZ27" i="18"/>
  <c r="AY27" i="18"/>
  <c r="AN27" i="18"/>
  <c r="AM27" i="18"/>
  <c r="AL27" i="18"/>
  <c r="AK27" i="18"/>
  <c r="AJ27" i="18"/>
  <c r="AI27" i="18"/>
  <c r="X27" i="18"/>
  <c r="W27" i="18"/>
  <c r="V27" i="18"/>
  <c r="U27" i="18"/>
  <c r="T27" i="18"/>
  <c r="S27" i="18"/>
  <c r="EF26" i="18"/>
  <c r="EE26" i="18"/>
  <c r="ED26" i="18"/>
  <c r="EC26" i="18"/>
  <c r="EB26" i="18"/>
  <c r="EA26" i="18"/>
  <c r="DP26" i="18"/>
  <c r="DO26" i="18"/>
  <c r="DN26" i="18"/>
  <c r="DM26" i="18"/>
  <c r="DL26" i="18"/>
  <c r="DK26" i="18"/>
  <c r="CZ26" i="18"/>
  <c r="CY26" i="18"/>
  <c r="CX26" i="18"/>
  <c r="CW26" i="18"/>
  <c r="CV26" i="18"/>
  <c r="CU26" i="18"/>
  <c r="CJ26" i="18"/>
  <c r="CI26" i="18"/>
  <c r="CH26" i="18"/>
  <c r="CG26" i="18"/>
  <c r="CF26" i="18"/>
  <c r="CE26" i="18"/>
  <c r="BT26" i="18"/>
  <c r="BS26" i="18"/>
  <c r="BR26" i="18"/>
  <c r="BQ26" i="18"/>
  <c r="BP26" i="18"/>
  <c r="BO26" i="18"/>
  <c r="BD26" i="18"/>
  <c r="BC26" i="18"/>
  <c r="BB26" i="18"/>
  <c r="BA26" i="18"/>
  <c r="AZ26" i="18"/>
  <c r="AY26" i="18"/>
  <c r="AN26" i="18"/>
  <c r="AM26" i="18"/>
  <c r="AL26" i="18"/>
  <c r="AK26" i="18"/>
  <c r="AJ26" i="18"/>
  <c r="AI26" i="18"/>
  <c r="X26" i="18"/>
  <c r="W26" i="18"/>
  <c r="V26" i="18"/>
  <c r="U26" i="18"/>
  <c r="T26" i="18"/>
  <c r="S26" i="18"/>
  <c r="EF25" i="18"/>
  <c r="EE25" i="18"/>
  <c r="ED25" i="18"/>
  <c r="EC25" i="18"/>
  <c r="EB25" i="18"/>
  <c r="EA25" i="18"/>
  <c r="DP25" i="18"/>
  <c r="DO25" i="18"/>
  <c r="DN25" i="18"/>
  <c r="DM25" i="18"/>
  <c r="DL25" i="18"/>
  <c r="DK25" i="18"/>
  <c r="CZ25" i="18"/>
  <c r="CY25" i="18"/>
  <c r="CX25" i="18"/>
  <c r="CW25" i="18"/>
  <c r="CV25" i="18"/>
  <c r="CU25" i="18"/>
  <c r="CJ25" i="18"/>
  <c r="CI25" i="18"/>
  <c r="CH25" i="18"/>
  <c r="CG25" i="18"/>
  <c r="CF25" i="18"/>
  <c r="CE25" i="18"/>
  <c r="BT25" i="18"/>
  <c r="BS25" i="18"/>
  <c r="BR25" i="18"/>
  <c r="BQ25" i="18"/>
  <c r="BP25" i="18"/>
  <c r="BO25" i="18"/>
  <c r="BD25" i="18"/>
  <c r="BC25" i="18"/>
  <c r="BB25" i="18"/>
  <c r="BA25" i="18"/>
  <c r="AZ25" i="18"/>
  <c r="AY25" i="18"/>
  <c r="AN25" i="18"/>
  <c r="AM25" i="18"/>
  <c r="AL25" i="18"/>
  <c r="AK25" i="18"/>
  <c r="AJ25" i="18"/>
  <c r="AI25" i="18"/>
  <c r="X25" i="18"/>
  <c r="W25" i="18"/>
  <c r="V25" i="18"/>
  <c r="U25" i="18"/>
  <c r="T25" i="18"/>
  <c r="S25" i="18"/>
  <c r="EF24" i="18"/>
  <c r="EE24" i="18"/>
  <c r="ED24" i="18"/>
  <c r="EC24" i="18"/>
  <c r="EB24" i="18"/>
  <c r="EA24" i="18"/>
  <c r="DP24" i="18"/>
  <c r="DO24" i="18"/>
  <c r="DN24" i="18"/>
  <c r="DM24" i="18"/>
  <c r="DL24" i="18"/>
  <c r="DK24" i="18"/>
  <c r="CZ24" i="18"/>
  <c r="CY24" i="18"/>
  <c r="CX24" i="18"/>
  <c r="CW24" i="18"/>
  <c r="CV24" i="18"/>
  <c r="CU24" i="18"/>
  <c r="CJ24" i="18"/>
  <c r="CI24" i="18"/>
  <c r="CH24" i="18"/>
  <c r="CG24" i="18"/>
  <c r="CF24" i="18"/>
  <c r="CE24" i="18"/>
  <c r="BT24" i="18"/>
  <c r="BS24" i="18"/>
  <c r="BR24" i="18"/>
  <c r="BQ24" i="18"/>
  <c r="BP24" i="18"/>
  <c r="BO24" i="18"/>
  <c r="BD24" i="18"/>
  <c r="BC24" i="18"/>
  <c r="BB24" i="18"/>
  <c r="BA24" i="18"/>
  <c r="AZ24" i="18"/>
  <c r="AY24" i="18"/>
  <c r="AN24" i="18"/>
  <c r="AM24" i="18"/>
  <c r="AL24" i="18"/>
  <c r="AK24" i="18"/>
  <c r="AJ24" i="18"/>
  <c r="AI24" i="18"/>
  <c r="X24" i="18"/>
  <c r="W24" i="18"/>
  <c r="V24" i="18"/>
  <c r="U24" i="18"/>
  <c r="T24" i="18"/>
  <c r="S24" i="18"/>
  <c r="EF23" i="18"/>
  <c r="EE23" i="18"/>
  <c r="ED23" i="18"/>
  <c r="EC23" i="18"/>
  <c r="EB23" i="18"/>
  <c r="EA23" i="18"/>
  <c r="DP23" i="18"/>
  <c r="DO23" i="18"/>
  <c r="DN23" i="18"/>
  <c r="DM23" i="18"/>
  <c r="DL23" i="18"/>
  <c r="DK23" i="18"/>
  <c r="CZ23" i="18"/>
  <c r="CY23" i="18"/>
  <c r="CX23" i="18"/>
  <c r="CW23" i="18"/>
  <c r="CV23" i="18"/>
  <c r="CU23" i="18"/>
  <c r="CJ23" i="18"/>
  <c r="CI23" i="18"/>
  <c r="CH23" i="18"/>
  <c r="CG23" i="18"/>
  <c r="CF23" i="18"/>
  <c r="CE23" i="18"/>
  <c r="BT23" i="18"/>
  <c r="BS23" i="18"/>
  <c r="BR23" i="18"/>
  <c r="BQ23" i="18"/>
  <c r="BP23" i="18"/>
  <c r="BO23" i="18"/>
  <c r="BD23" i="18"/>
  <c r="BC23" i="18"/>
  <c r="BB23" i="18"/>
  <c r="BA23" i="18"/>
  <c r="AZ23" i="18"/>
  <c r="AY23" i="18"/>
  <c r="AN23" i="18"/>
  <c r="AM23" i="18"/>
  <c r="AL23" i="18"/>
  <c r="AK23" i="18"/>
  <c r="AJ23" i="18"/>
  <c r="AI23" i="18"/>
  <c r="X23" i="18"/>
  <c r="W23" i="18"/>
  <c r="V23" i="18"/>
  <c r="U23" i="18"/>
  <c r="T23" i="18"/>
  <c r="S23" i="18"/>
  <c r="EF22" i="18"/>
  <c r="EE22" i="18"/>
  <c r="ED22" i="18"/>
  <c r="EC22" i="18"/>
  <c r="EB22" i="18"/>
  <c r="EA22" i="18"/>
  <c r="DP22" i="18"/>
  <c r="DO22" i="18"/>
  <c r="DN22" i="18"/>
  <c r="DM22" i="18"/>
  <c r="DL22" i="18"/>
  <c r="DK22" i="18"/>
  <c r="CZ22" i="18"/>
  <c r="CY22" i="18"/>
  <c r="CX22" i="18"/>
  <c r="CW22" i="18"/>
  <c r="CV22" i="18"/>
  <c r="CU22" i="18"/>
  <c r="CJ22" i="18"/>
  <c r="CI22" i="18"/>
  <c r="CH22" i="18"/>
  <c r="CG22" i="18"/>
  <c r="CF22" i="18"/>
  <c r="CE22" i="18"/>
  <c r="BT22" i="18"/>
  <c r="BS22" i="18"/>
  <c r="BR22" i="18"/>
  <c r="BQ22" i="18"/>
  <c r="BP22" i="18"/>
  <c r="BO22" i="18"/>
  <c r="BD22" i="18"/>
  <c r="BC22" i="18"/>
  <c r="BB22" i="18"/>
  <c r="BA22" i="18"/>
  <c r="AZ22" i="18"/>
  <c r="AY22" i="18"/>
  <c r="AN22" i="18"/>
  <c r="AM22" i="18"/>
  <c r="AL22" i="18"/>
  <c r="AK22" i="18"/>
  <c r="AJ22" i="18"/>
  <c r="AI22" i="18"/>
  <c r="X22" i="18"/>
  <c r="W22" i="18"/>
  <c r="V22" i="18"/>
  <c r="U22" i="18"/>
  <c r="T22" i="18"/>
  <c r="S22" i="18"/>
  <c r="EF21" i="18"/>
  <c r="EE21" i="18"/>
  <c r="ED21" i="18"/>
  <c r="EC21" i="18"/>
  <c r="EB21" i="18"/>
  <c r="EA21" i="18"/>
  <c r="DP21" i="18"/>
  <c r="DO21" i="18"/>
  <c r="DN21" i="18"/>
  <c r="DM21" i="18"/>
  <c r="DL21" i="18"/>
  <c r="DK21" i="18"/>
  <c r="CZ21" i="18"/>
  <c r="CY21" i="18"/>
  <c r="CX21" i="18"/>
  <c r="CW21" i="18"/>
  <c r="CV21" i="18"/>
  <c r="CU21" i="18"/>
  <c r="CJ21" i="18"/>
  <c r="CI21" i="18"/>
  <c r="CH21" i="18"/>
  <c r="CG21" i="18"/>
  <c r="CF21" i="18"/>
  <c r="CE21" i="18"/>
  <c r="BT21" i="18"/>
  <c r="BS21" i="18"/>
  <c r="BR21" i="18"/>
  <c r="BQ21" i="18"/>
  <c r="BP21" i="18"/>
  <c r="BO21" i="18"/>
  <c r="BD21" i="18"/>
  <c r="BC21" i="18"/>
  <c r="BB21" i="18"/>
  <c r="BA21" i="18"/>
  <c r="AZ21" i="18"/>
  <c r="AY21" i="18"/>
  <c r="AN21" i="18"/>
  <c r="AM21" i="18"/>
  <c r="AL21" i="18"/>
  <c r="AK21" i="18"/>
  <c r="AJ21" i="18"/>
  <c r="AI21" i="18"/>
  <c r="X21" i="18"/>
  <c r="W21" i="18"/>
  <c r="V21" i="18"/>
  <c r="U21" i="18"/>
  <c r="T21" i="18"/>
  <c r="S21" i="18"/>
  <c r="EF20" i="18"/>
  <c r="EE20" i="18"/>
  <c r="ED20" i="18"/>
  <c r="EC20" i="18"/>
  <c r="EB20" i="18"/>
  <c r="EA20" i="18"/>
  <c r="DP20" i="18"/>
  <c r="DO20" i="18"/>
  <c r="DN20" i="18"/>
  <c r="DM20" i="18"/>
  <c r="DL20" i="18"/>
  <c r="DK20" i="18"/>
  <c r="CZ20" i="18"/>
  <c r="CY20" i="18"/>
  <c r="CX20" i="18"/>
  <c r="CW20" i="18"/>
  <c r="CV20" i="18"/>
  <c r="CU20" i="18"/>
  <c r="CJ20" i="18"/>
  <c r="CI20" i="18"/>
  <c r="CH20" i="18"/>
  <c r="CG20" i="18"/>
  <c r="CF20" i="18"/>
  <c r="CE20" i="18"/>
  <c r="BT20" i="18"/>
  <c r="BS20" i="18"/>
  <c r="BR20" i="18"/>
  <c r="BQ20" i="18"/>
  <c r="BP20" i="18"/>
  <c r="BO20" i="18"/>
  <c r="BD20" i="18"/>
  <c r="BC20" i="18"/>
  <c r="BB20" i="18"/>
  <c r="BA20" i="18"/>
  <c r="AZ20" i="18"/>
  <c r="AY20" i="18"/>
  <c r="AN20" i="18"/>
  <c r="AM20" i="18"/>
  <c r="AL20" i="18"/>
  <c r="AK20" i="18"/>
  <c r="AJ20" i="18"/>
  <c r="AI20" i="18"/>
  <c r="X20" i="18"/>
  <c r="W20" i="18"/>
  <c r="V20" i="18"/>
  <c r="U20" i="18"/>
  <c r="T20" i="18"/>
  <c r="S20" i="18"/>
  <c r="EF19" i="18"/>
  <c r="EE19" i="18"/>
  <c r="ED19" i="18"/>
  <c r="EC19" i="18"/>
  <c r="EB19" i="18"/>
  <c r="EA19" i="18"/>
  <c r="DP19" i="18"/>
  <c r="DO19" i="18"/>
  <c r="DN19" i="18"/>
  <c r="DM19" i="18"/>
  <c r="DL19" i="18"/>
  <c r="DK19" i="18"/>
  <c r="CZ19" i="18"/>
  <c r="CY19" i="18"/>
  <c r="CX19" i="18"/>
  <c r="CW19" i="18"/>
  <c r="CV19" i="18"/>
  <c r="CU19" i="18"/>
  <c r="CJ19" i="18"/>
  <c r="CI19" i="18"/>
  <c r="CH19" i="18"/>
  <c r="CG19" i="18"/>
  <c r="CF19" i="18"/>
  <c r="CE19" i="18"/>
  <c r="BT19" i="18"/>
  <c r="BS19" i="18"/>
  <c r="BR19" i="18"/>
  <c r="BQ19" i="18"/>
  <c r="BP19" i="18"/>
  <c r="BO19" i="18"/>
  <c r="BD19" i="18"/>
  <c r="BC19" i="18"/>
  <c r="BB19" i="18"/>
  <c r="BA19" i="18"/>
  <c r="AZ19" i="18"/>
  <c r="AY19" i="18"/>
  <c r="AN19" i="18"/>
  <c r="AM19" i="18"/>
  <c r="AL19" i="18"/>
  <c r="AK19" i="18"/>
  <c r="AJ19" i="18"/>
  <c r="AI19" i="18"/>
  <c r="X19" i="18"/>
  <c r="W19" i="18"/>
  <c r="V19" i="18"/>
  <c r="U19" i="18"/>
  <c r="T19" i="18"/>
  <c r="S19" i="18"/>
  <c r="EF18" i="18"/>
  <c r="EE18" i="18"/>
  <c r="ED18" i="18"/>
  <c r="EC18" i="18"/>
  <c r="EB18" i="18"/>
  <c r="EA18" i="18"/>
  <c r="DP18" i="18"/>
  <c r="DO18" i="18"/>
  <c r="DN18" i="18"/>
  <c r="DM18" i="18"/>
  <c r="DL18" i="18"/>
  <c r="DK18" i="18"/>
  <c r="CZ18" i="18"/>
  <c r="CY18" i="18"/>
  <c r="CX18" i="18"/>
  <c r="CW18" i="18"/>
  <c r="CV18" i="18"/>
  <c r="CU18" i="18"/>
  <c r="CJ18" i="18"/>
  <c r="CI18" i="18"/>
  <c r="CH18" i="18"/>
  <c r="CG18" i="18"/>
  <c r="CF18" i="18"/>
  <c r="CE18" i="18"/>
  <c r="BT18" i="18"/>
  <c r="BS18" i="18"/>
  <c r="BR18" i="18"/>
  <c r="BQ18" i="18"/>
  <c r="BP18" i="18"/>
  <c r="BO18" i="18"/>
  <c r="BD18" i="18"/>
  <c r="BC18" i="18"/>
  <c r="BB18" i="18"/>
  <c r="BA18" i="18"/>
  <c r="AZ18" i="18"/>
  <c r="AY18" i="18"/>
  <c r="AN18" i="18"/>
  <c r="AM18" i="18"/>
  <c r="AL18" i="18"/>
  <c r="AK18" i="18"/>
  <c r="AJ18" i="18"/>
  <c r="AI18" i="18"/>
  <c r="X18" i="18"/>
  <c r="W18" i="18"/>
  <c r="V18" i="18"/>
  <c r="U18" i="18"/>
  <c r="T18" i="18"/>
  <c r="S18" i="18"/>
  <c r="EF17" i="18"/>
  <c r="EE17" i="18"/>
  <c r="ED17" i="18"/>
  <c r="EC17" i="18"/>
  <c r="EB17" i="18"/>
  <c r="EA17" i="18"/>
  <c r="DP17" i="18"/>
  <c r="DO17" i="18"/>
  <c r="DN17" i="18"/>
  <c r="DM17" i="18"/>
  <c r="DL17" i="18"/>
  <c r="DK17" i="18"/>
  <c r="CZ17" i="18"/>
  <c r="CY17" i="18"/>
  <c r="CX17" i="18"/>
  <c r="CW17" i="18"/>
  <c r="CV17" i="18"/>
  <c r="CU17" i="18"/>
  <c r="CJ17" i="18"/>
  <c r="CI17" i="18"/>
  <c r="CH17" i="18"/>
  <c r="CG17" i="18"/>
  <c r="CF17" i="18"/>
  <c r="CE17" i="18"/>
  <c r="BT17" i="18"/>
  <c r="BS17" i="18"/>
  <c r="BR17" i="18"/>
  <c r="BQ17" i="18"/>
  <c r="BP17" i="18"/>
  <c r="BO17" i="18"/>
  <c r="BD17" i="18"/>
  <c r="BC17" i="18"/>
  <c r="BB17" i="18"/>
  <c r="BA17" i="18"/>
  <c r="AZ17" i="18"/>
  <c r="AY17" i="18"/>
  <c r="AN17" i="18"/>
  <c r="AM17" i="18"/>
  <c r="AL17" i="18"/>
  <c r="AK17" i="18"/>
  <c r="AJ17" i="18"/>
  <c r="AI17" i="18"/>
  <c r="X17" i="18"/>
  <c r="W17" i="18"/>
  <c r="V17" i="18"/>
  <c r="U17" i="18"/>
  <c r="T17" i="18"/>
  <c r="S17" i="18"/>
  <c r="EF16" i="18"/>
  <c r="EE16" i="18"/>
  <c r="ED16" i="18"/>
  <c r="EC16" i="18"/>
  <c r="EB16" i="18"/>
  <c r="EA16" i="18"/>
  <c r="DP16" i="18"/>
  <c r="DO16" i="18"/>
  <c r="DN16" i="18"/>
  <c r="DM16" i="18"/>
  <c r="DL16" i="18"/>
  <c r="DK16" i="18"/>
  <c r="CZ16" i="18"/>
  <c r="CY16" i="18"/>
  <c r="CX16" i="18"/>
  <c r="CW16" i="18"/>
  <c r="CV16" i="18"/>
  <c r="CU16" i="18"/>
  <c r="CJ16" i="18"/>
  <c r="CI16" i="18"/>
  <c r="CH16" i="18"/>
  <c r="CG16" i="18"/>
  <c r="CF16" i="18"/>
  <c r="CE16" i="18"/>
  <c r="BT16" i="18"/>
  <c r="BS16" i="18"/>
  <c r="BR16" i="18"/>
  <c r="BQ16" i="18"/>
  <c r="BP16" i="18"/>
  <c r="BO16" i="18"/>
  <c r="BD16" i="18"/>
  <c r="BC16" i="18"/>
  <c r="BB16" i="18"/>
  <c r="BA16" i="18"/>
  <c r="AZ16" i="18"/>
  <c r="AY16" i="18"/>
  <c r="AN16" i="18"/>
  <c r="AM16" i="18"/>
  <c r="AL16" i="18"/>
  <c r="AK16" i="18"/>
  <c r="AJ16" i="18"/>
  <c r="AI16" i="18"/>
  <c r="X16" i="18"/>
  <c r="W16" i="18"/>
  <c r="V16" i="18"/>
  <c r="U16" i="18"/>
  <c r="T16" i="18"/>
  <c r="S16" i="18"/>
  <c r="EF15" i="18"/>
  <c r="EE15" i="18"/>
  <c r="ED15" i="18"/>
  <c r="EC15" i="18"/>
  <c r="EB15" i="18"/>
  <c r="EA15" i="18"/>
  <c r="DP15" i="18"/>
  <c r="DO15" i="18"/>
  <c r="DN15" i="18"/>
  <c r="DM15" i="18"/>
  <c r="DL15" i="18"/>
  <c r="DK15" i="18"/>
  <c r="CZ15" i="18"/>
  <c r="CY15" i="18"/>
  <c r="CX15" i="18"/>
  <c r="CW15" i="18"/>
  <c r="CV15" i="18"/>
  <c r="CU15" i="18"/>
  <c r="CJ15" i="18"/>
  <c r="CI15" i="18"/>
  <c r="CH15" i="18"/>
  <c r="CG15" i="18"/>
  <c r="CF15" i="18"/>
  <c r="CE15" i="18"/>
  <c r="BT15" i="18"/>
  <c r="BS15" i="18"/>
  <c r="BR15" i="18"/>
  <c r="BQ15" i="18"/>
  <c r="BP15" i="18"/>
  <c r="BO15" i="18"/>
  <c r="BD15" i="18"/>
  <c r="BC15" i="18"/>
  <c r="BB15" i="18"/>
  <c r="BA15" i="18"/>
  <c r="AZ15" i="18"/>
  <c r="AY15" i="18"/>
  <c r="AN15" i="18"/>
  <c r="AM15" i="18"/>
  <c r="AL15" i="18"/>
  <c r="AK15" i="18"/>
  <c r="AJ15" i="18"/>
  <c r="AI15" i="18"/>
  <c r="X15" i="18"/>
  <c r="W15" i="18"/>
  <c r="V15" i="18"/>
  <c r="U15" i="18"/>
  <c r="T15" i="18"/>
  <c r="S15" i="18"/>
  <c r="EF14" i="18"/>
  <c r="EE14" i="18"/>
  <c r="ED14" i="18"/>
  <c r="EC14" i="18"/>
  <c r="EB14" i="18"/>
  <c r="EA14" i="18"/>
  <c r="DP14" i="18"/>
  <c r="DO14" i="18"/>
  <c r="DN14" i="18"/>
  <c r="DM14" i="18"/>
  <c r="DL14" i="18"/>
  <c r="DK14" i="18"/>
  <c r="CZ14" i="18"/>
  <c r="CY14" i="18"/>
  <c r="CX14" i="18"/>
  <c r="CW14" i="18"/>
  <c r="CV14" i="18"/>
  <c r="CU14" i="18"/>
  <c r="CJ14" i="18"/>
  <c r="CI14" i="18"/>
  <c r="CH14" i="18"/>
  <c r="CG14" i="18"/>
  <c r="CF14" i="18"/>
  <c r="CE14" i="18"/>
  <c r="BT14" i="18"/>
  <c r="BS14" i="18"/>
  <c r="BR14" i="18"/>
  <c r="BQ14" i="18"/>
  <c r="BP14" i="18"/>
  <c r="BO14" i="18"/>
  <c r="BD14" i="18"/>
  <c r="BC14" i="18"/>
  <c r="BB14" i="18"/>
  <c r="BA14" i="18"/>
  <c r="AZ14" i="18"/>
  <c r="AY14" i="18"/>
  <c r="AN14" i="18"/>
  <c r="AM14" i="18"/>
  <c r="AL14" i="18"/>
  <c r="AK14" i="18"/>
  <c r="AJ14" i="18"/>
  <c r="AI14" i="18"/>
  <c r="X14" i="18"/>
  <c r="W14" i="18"/>
  <c r="V14" i="18"/>
  <c r="U14" i="18"/>
  <c r="T14" i="18"/>
  <c r="S14" i="18"/>
  <c r="EF13" i="18"/>
  <c r="EE13" i="18"/>
  <c r="ED13" i="18"/>
  <c r="EC13" i="18"/>
  <c r="EB13" i="18"/>
  <c r="EA13" i="18"/>
  <c r="DP13" i="18"/>
  <c r="DO13" i="18"/>
  <c r="DN13" i="18"/>
  <c r="DM13" i="18"/>
  <c r="DL13" i="18"/>
  <c r="DK13" i="18"/>
  <c r="CZ13" i="18"/>
  <c r="CY13" i="18"/>
  <c r="CX13" i="18"/>
  <c r="CW13" i="18"/>
  <c r="CV13" i="18"/>
  <c r="CU13" i="18"/>
  <c r="CJ13" i="18"/>
  <c r="CI13" i="18"/>
  <c r="CH13" i="18"/>
  <c r="CG13" i="18"/>
  <c r="CF13" i="18"/>
  <c r="CE13" i="18"/>
  <c r="BT13" i="18"/>
  <c r="BS13" i="18"/>
  <c r="BR13" i="18"/>
  <c r="BQ13" i="18"/>
  <c r="BP13" i="18"/>
  <c r="BO13" i="18"/>
  <c r="BD13" i="18"/>
  <c r="BC13" i="18"/>
  <c r="BB13" i="18"/>
  <c r="BA13" i="18"/>
  <c r="AZ13" i="18"/>
  <c r="AY13" i="18"/>
  <c r="AN13" i="18"/>
  <c r="AM13" i="18"/>
  <c r="AL13" i="18"/>
  <c r="AK13" i="18"/>
  <c r="AJ13" i="18"/>
  <c r="AI13" i="18"/>
  <c r="X13" i="18"/>
  <c r="W13" i="18"/>
  <c r="V13" i="18"/>
  <c r="U13" i="18"/>
  <c r="T13" i="18"/>
  <c r="S13" i="18"/>
  <c r="EF12" i="18"/>
  <c r="EE12" i="18"/>
  <c r="ED12" i="18"/>
  <c r="EC12" i="18"/>
  <c r="EB12" i="18"/>
  <c r="EA12" i="18"/>
  <c r="DP12" i="18"/>
  <c r="DO12" i="18"/>
  <c r="DN12" i="18"/>
  <c r="DM12" i="18"/>
  <c r="DL12" i="18"/>
  <c r="DK12" i="18"/>
  <c r="CZ12" i="18"/>
  <c r="CY12" i="18"/>
  <c r="CX12" i="18"/>
  <c r="CW12" i="18"/>
  <c r="CV12" i="18"/>
  <c r="CU12" i="18"/>
  <c r="CJ12" i="18"/>
  <c r="CI12" i="18"/>
  <c r="CH12" i="18"/>
  <c r="CG12" i="18"/>
  <c r="CF12" i="18"/>
  <c r="CE12" i="18"/>
  <c r="BT12" i="18"/>
  <c r="BS12" i="18"/>
  <c r="BR12" i="18"/>
  <c r="BQ12" i="18"/>
  <c r="BP12" i="18"/>
  <c r="BO12" i="18"/>
  <c r="BD12" i="18"/>
  <c r="BC12" i="18"/>
  <c r="BB12" i="18"/>
  <c r="BA12" i="18"/>
  <c r="AZ12" i="18"/>
  <c r="AY12" i="18"/>
  <c r="AN12" i="18"/>
  <c r="AM12" i="18"/>
  <c r="AL12" i="18"/>
  <c r="AK12" i="18"/>
  <c r="AJ12" i="18"/>
  <c r="AI12" i="18"/>
  <c r="X12" i="18"/>
  <c r="W12" i="18"/>
  <c r="V12" i="18"/>
  <c r="U12" i="18"/>
  <c r="T12" i="18"/>
  <c r="S12" i="18"/>
  <c r="EF11" i="18"/>
  <c r="EE11" i="18"/>
  <c r="ED11" i="18"/>
  <c r="EC11" i="18"/>
  <c r="EB11" i="18"/>
  <c r="EA11" i="18"/>
  <c r="DP11" i="18"/>
  <c r="DO11" i="18"/>
  <c r="DN11" i="18"/>
  <c r="DM11" i="18"/>
  <c r="DL11" i="18"/>
  <c r="DK11" i="18"/>
  <c r="CZ11" i="18"/>
  <c r="CY11" i="18"/>
  <c r="CX11" i="18"/>
  <c r="CW11" i="18"/>
  <c r="CV11" i="18"/>
  <c r="CU11" i="18"/>
  <c r="CJ11" i="18"/>
  <c r="CI11" i="18"/>
  <c r="CH11" i="18"/>
  <c r="CG11" i="18"/>
  <c r="CF11" i="18"/>
  <c r="CE11" i="18"/>
  <c r="BT11" i="18"/>
  <c r="BS11" i="18"/>
  <c r="BR11" i="18"/>
  <c r="BQ11" i="18"/>
  <c r="BP11" i="18"/>
  <c r="BO11" i="18"/>
  <c r="BD11" i="18"/>
  <c r="BC11" i="18"/>
  <c r="BB11" i="18"/>
  <c r="BA11" i="18"/>
  <c r="AZ11" i="18"/>
  <c r="AY11" i="18"/>
  <c r="AN11" i="18"/>
  <c r="AM11" i="18"/>
  <c r="AL11" i="18"/>
  <c r="AK11" i="18"/>
  <c r="AJ11" i="18"/>
  <c r="AI11" i="18"/>
  <c r="X11" i="18"/>
  <c r="W11" i="18"/>
  <c r="V11" i="18"/>
  <c r="U11" i="18"/>
  <c r="T11" i="18"/>
  <c r="S11" i="18"/>
  <c r="I350" i="18"/>
  <c r="I351" i="18"/>
  <c r="I352" i="18"/>
  <c r="I353" i="18"/>
  <c r="I354" i="18"/>
  <c r="I355" i="18"/>
  <c r="I356" i="18"/>
  <c r="I357" i="18"/>
  <c r="I358" i="18"/>
  <c r="I359" i="18"/>
  <c r="I360" i="18"/>
  <c r="I361" i="18"/>
  <c r="I362" i="18"/>
  <c r="I363" i="18"/>
  <c r="I364" i="18"/>
  <c r="I365" i="18"/>
  <c r="I366" i="18"/>
  <c r="I367" i="18"/>
  <c r="I368" i="18"/>
  <c r="I369" i="18"/>
  <c r="I370" i="18"/>
  <c r="I371" i="18"/>
  <c r="I372" i="18"/>
  <c r="I373" i="18"/>
  <c r="I374" i="18"/>
  <c r="I375" i="18"/>
  <c r="I349"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7" i="18"/>
  <c r="I108" i="18"/>
  <c r="I109" i="18"/>
  <c r="I110" i="18"/>
  <c r="I111"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I136" i="18"/>
  <c r="I137" i="18"/>
  <c r="I138" i="18"/>
  <c r="I139" i="18"/>
  <c r="I140" i="18"/>
  <c r="I141" i="18"/>
  <c r="I142" i="18"/>
  <c r="I143" i="18"/>
  <c r="I144" i="18"/>
  <c r="I145" i="18"/>
  <c r="I146" i="18"/>
  <c r="I147" i="18"/>
  <c r="I148" i="18"/>
  <c r="I149" i="18"/>
  <c r="I150" i="18"/>
  <c r="I151" i="18"/>
  <c r="I152" i="18"/>
  <c r="I153" i="18"/>
  <c r="I154" i="18"/>
  <c r="I155" i="18"/>
  <c r="I156" i="18"/>
  <c r="I157" i="18"/>
  <c r="I158" i="18"/>
  <c r="I159" i="18"/>
  <c r="I160" i="18"/>
  <c r="I161" i="18"/>
  <c r="I162" i="18"/>
  <c r="I163" i="18"/>
  <c r="I164" i="18"/>
  <c r="I165" i="18"/>
  <c r="I166" i="18"/>
  <c r="I167" i="18"/>
  <c r="I168" i="18"/>
  <c r="I169" i="18"/>
  <c r="I170" i="18"/>
  <c r="I171" i="18"/>
  <c r="I172" i="18"/>
  <c r="I173" i="18"/>
  <c r="I174" i="18"/>
  <c r="I175" i="18"/>
  <c r="I176" i="18"/>
  <c r="I177" i="18"/>
  <c r="I178" i="18"/>
  <c r="I179" i="18"/>
  <c r="I180" i="18"/>
  <c r="I181" i="18"/>
  <c r="I182" i="18"/>
  <c r="I183" i="18"/>
  <c r="I184" i="18"/>
  <c r="I185" i="18"/>
  <c r="I186" i="18"/>
  <c r="I187" i="18"/>
  <c r="I188" i="18"/>
  <c r="I189" i="18"/>
  <c r="I190" i="18"/>
  <c r="I191" i="18"/>
  <c r="I192" i="18"/>
  <c r="I193" i="18"/>
  <c r="I194" i="18"/>
  <c r="I195" i="18"/>
  <c r="I196" i="18"/>
  <c r="I197" i="18"/>
  <c r="I198" i="18"/>
  <c r="I199" i="18"/>
  <c r="I200" i="18"/>
  <c r="I201" i="18"/>
  <c r="I202" i="18"/>
  <c r="I203" i="18"/>
  <c r="I204" i="18"/>
  <c r="I205" i="18"/>
  <c r="I206" i="18"/>
  <c r="I207" i="18"/>
  <c r="I208" i="18"/>
  <c r="I209" i="18"/>
  <c r="I210" i="18"/>
  <c r="I211" i="18"/>
  <c r="I212" i="18"/>
  <c r="I213" i="18"/>
  <c r="I214" i="18"/>
  <c r="I215" i="18"/>
  <c r="I216" i="18"/>
  <c r="I217" i="18"/>
  <c r="I218" i="18"/>
  <c r="I219" i="18"/>
  <c r="I220" i="18"/>
  <c r="I221" i="18"/>
  <c r="I222" i="18"/>
  <c r="I223" i="18"/>
  <c r="I224" i="18"/>
  <c r="I225" i="18"/>
  <c r="I226" i="18"/>
  <c r="I227" i="18"/>
  <c r="I228" i="18"/>
  <c r="I229" i="18"/>
  <c r="I230" i="18"/>
  <c r="I231" i="18"/>
  <c r="I232" i="18"/>
  <c r="I233" i="18"/>
  <c r="I234" i="18"/>
  <c r="I235" i="18"/>
  <c r="I236" i="18"/>
  <c r="I237" i="18"/>
  <c r="I238" i="18"/>
  <c r="I239" i="18"/>
  <c r="I240" i="18"/>
  <c r="I241" i="18"/>
  <c r="I242" i="18"/>
  <c r="I243" i="18"/>
  <c r="I244" i="18"/>
  <c r="I245" i="18"/>
  <c r="I246" i="18"/>
  <c r="I247" i="18"/>
  <c r="I248" i="18"/>
  <c r="I249" i="18"/>
  <c r="I250" i="18"/>
  <c r="I251" i="18"/>
  <c r="I252" i="18"/>
  <c r="I253" i="18"/>
  <c r="I254" i="18"/>
  <c r="I255" i="18"/>
  <c r="I256" i="18"/>
  <c r="I257" i="18"/>
  <c r="I258" i="18"/>
  <c r="I259" i="18"/>
  <c r="I260" i="18"/>
  <c r="I261" i="18"/>
  <c r="I262" i="18"/>
  <c r="I263" i="18"/>
  <c r="I264" i="18"/>
  <c r="I265" i="18"/>
  <c r="I266" i="18"/>
  <c r="I267" i="18"/>
  <c r="I268" i="18"/>
  <c r="I269" i="18"/>
  <c r="I270" i="18"/>
  <c r="I271" i="18"/>
  <c r="I272" i="18"/>
  <c r="I273" i="18"/>
  <c r="I274" i="18"/>
  <c r="I275" i="18"/>
  <c r="I276" i="18"/>
  <c r="I277" i="18"/>
  <c r="I278" i="18"/>
  <c r="I279" i="18"/>
  <c r="I280" i="18"/>
  <c r="I281" i="18"/>
  <c r="I282" i="18"/>
  <c r="I283" i="18"/>
  <c r="I284" i="18"/>
  <c r="I285" i="18"/>
  <c r="I286" i="18"/>
  <c r="I287" i="18"/>
  <c r="I288" i="18"/>
  <c r="I289" i="18"/>
  <c r="I290" i="18"/>
  <c r="I291" i="18"/>
  <c r="I292" i="18"/>
  <c r="I293" i="18"/>
  <c r="I294" i="18"/>
  <c r="I295" i="18"/>
  <c r="I296" i="18"/>
  <c r="I297" i="18"/>
  <c r="I298" i="18"/>
  <c r="I299" i="18"/>
  <c r="I300" i="18"/>
  <c r="I301" i="18"/>
  <c r="I302" i="18"/>
  <c r="I303" i="18"/>
  <c r="I304" i="18"/>
  <c r="I305" i="18"/>
  <c r="I306" i="18"/>
  <c r="I307" i="18"/>
  <c r="I308" i="18"/>
  <c r="I309" i="18"/>
  <c r="I310" i="18"/>
  <c r="I311" i="18"/>
  <c r="I312" i="18"/>
  <c r="I313" i="18"/>
  <c r="I314" i="18"/>
  <c r="I315" i="18"/>
  <c r="I316" i="18"/>
  <c r="I317" i="18"/>
  <c r="I318" i="18"/>
  <c r="I319" i="18"/>
  <c r="I320" i="18"/>
  <c r="I321" i="18"/>
  <c r="I322" i="18"/>
  <c r="I323" i="18"/>
  <c r="I324" i="18"/>
  <c r="I325" i="18"/>
  <c r="I326" i="18"/>
  <c r="I327" i="18"/>
  <c r="I328" i="18"/>
  <c r="I329" i="18"/>
  <c r="I330" i="18"/>
  <c r="I331" i="18"/>
  <c r="I332" i="18"/>
  <c r="I333" i="18"/>
  <c r="I334" i="18"/>
  <c r="I335" i="18"/>
  <c r="I336" i="18"/>
  <c r="I11" i="18"/>
  <c r="H350" i="18"/>
  <c r="H351" i="18"/>
  <c r="H352" i="18"/>
  <c r="H353" i="18"/>
  <c r="H354" i="18"/>
  <c r="H355" i="18"/>
  <c r="H356" i="18"/>
  <c r="H357" i="18"/>
  <c r="H358" i="18"/>
  <c r="H359" i="18"/>
  <c r="H360" i="18"/>
  <c r="H361" i="18"/>
  <c r="H362" i="18"/>
  <c r="H363" i="18"/>
  <c r="H364" i="18"/>
  <c r="H365" i="18"/>
  <c r="H366" i="18"/>
  <c r="H367" i="18"/>
  <c r="H368" i="18"/>
  <c r="H369" i="18"/>
  <c r="H370" i="18"/>
  <c r="H371" i="18"/>
  <c r="H372" i="18"/>
  <c r="H373" i="18"/>
  <c r="H374" i="18"/>
  <c r="H375" i="18"/>
  <c r="H349" i="18"/>
  <c r="H12" i="18"/>
  <c r="H13" i="18"/>
  <c r="H14" i="18"/>
  <c r="H15" i="18"/>
  <c r="H16" i="18"/>
  <c r="H17" i="18"/>
  <c r="H18" i="18"/>
  <c r="H19" i="18"/>
  <c r="H20" i="18"/>
  <c r="H21" i="18"/>
  <c r="H22" i="18"/>
  <c r="H23" i="18"/>
  <c r="H24" i="18"/>
  <c r="H25" i="18"/>
  <c r="H26" i="18"/>
  <c r="H27" i="18"/>
  <c r="H28" i="18"/>
  <c r="H29" i="18"/>
  <c r="H30" i="18"/>
  <c r="H31" i="18"/>
  <c r="H32" i="18"/>
  <c r="H33" i="18"/>
  <c r="H34" i="18"/>
  <c r="H35" i="18"/>
  <c r="H36" i="18"/>
  <c r="H37" i="18"/>
  <c r="H38" i="18"/>
  <c r="H39" i="18"/>
  <c r="H40" i="18"/>
  <c r="H41" i="18"/>
  <c r="H42" i="18"/>
  <c r="H43" i="18"/>
  <c r="H44" i="18"/>
  <c r="H45" i="18"/>
  <c r="H46" i="18"/>
  <c r="H47" i="18"/>
  <c r="H48" i="18"/>
  <c r="H49" i="18"/>
  <c r="H50" i="18"/>
  <c r="H51" i="18"/>
  <c r="H52" i="18"/>
  <c r="H53" i="18"/>
  <c r="H54" i="18"/>
  <c r="H55" i="18"/>
  <c r="H56" i="18"/>
  <c r="H57" i="18"/>
  <c r="H58" i="18"/>
  <c r="H59" i="18"/>
  <c r="H60" i="18"/>
  <c r="H61" i="18"/>
  <c r="H62" i="18"/>
  <c r="H63" i="18"/>
  <c r="H64" i="18"/>
  <c r="H65" i="18"/>
  <c r="H66" i="18"/>
  <c r="H67" i="18"/>
  <c r="H68" i="18"/>
  <c r="H69" i="18"/>
  <c r="H70" i="18"/>
  <c r="H71" i="18"/>
  <c r="H72" i="18"/>
  <c r="H73" i="18"/>
  <c r="H74" i="18"/>
  <c r="H75" i="18"/>
  <c r="H76" i="18"/>
  <c r="H77" i="18"/>
  <c r="H78" i="18"/>
  <c r="H79" i="18"/>
  <c r="H80" i="18"/>
  <c r="H81" i="18"/>
  <c r="H82" i="18"/>
  <c r="H83" i="18"/>
  <c r="H84" i="18"/>
  <c r="H85" i="18"/>
  <c r="H86" i="18"/>
  <c r="H87" i="18"/>
  <c r="H88" i="18"/>
  <c r="H89" i="18"/>
  <c r="H90" i="18"/>
  <c r="H91" i="18"/>
  <c r="H92" i="18"/>
  <c r="H93" i="18"/>
  <c r="H94" i="18"/>
  <c r="H95" i="18"/>
  <c r="H96" i="18"/>
  <c r="H97" i="18"/>
  <c r="H98" i="18"/>
  <c r="H99" i="18"/>
  <c r="H100" i="18"/>
  <c r="H101" i="18"/>
  <c r="H102" i="18"/>
  <c r="H103" i="18"/>
  <c r="H104" i="18"/>
  <c r="H105" i="18"/>
  <c r="H106" i="18"/>
  <c r="H107" i="18"/>
  <c r="H108" i="18"/>
  <c r="H109" i="18"/>
  <c r="H110" i="18"/>
  <c r="H111" i="18"/>
  <c r="H112" i="18"/>
  <c r="H113" i="18"/>
  <c r="H114" i="18"/>
  <c r="H115" i="18"/>
  <c r="H116" i="18"/>
  <c r="H117" i="18"/>
  <c r="H118" i="18"/>
  <c r="H119" i="18"/>
  <c r="H120" i="18"/>
  <c r="H121" i="18"/>
  <c r="H122" i="18"/>
  <c r="H123" i="18"/>
  <c r="H124" i="18"/>
  <c r="H125" i="18"/>
  <c r="H126" i="18"/>
  <c r="H127" i="18"/>
  <c r="H128" i="18"/>
  <c r="H129" i="18"/>
  <c r="H130" i="18"/>
  <c r="H131" i="18"/>
  <c r="H132" i="18"/>
  <c r="H133" i="18"/>
  <c r="H134" i="18"/>
  <c r="H135" i="18"/>
  <c r="H136" i="18"/>
  <c r="H137" i="18"/>
  <c r="H138" i="18"/>
  <c r="H139" i="18"/>
  <c r="H140" i="18"/>
  <c r="H141" i="18"/>
  <c r="H142" i="18"/>
  <c r="H143" i="18"/>
  <c r="H144" i="18"/>
  <c r="H145" i="18"/>
  <c r="H146" i="18"/>
  <c r="H147" i="18"/>
  <c r="H148" i="18"/>
  <c r="H149" i="18"/>
  <c r="H150" i="18"/>
  <c r="H151" i="18"/>
  <c r="H152" i="18"/>
  <c r="H153" i="18"/>
  <c r="H154" i="18"/>
  <c r="H155" i="18"/>
  <c r="H156" i="18"/>
  <c r="H157" i="18"/>
  <c r="H158" i="18"/>
  <c r="H159" i="18"/>
  <c r="H160" i="18"/>
  <c r="H161" i="18"/>
  <c r="H162" i="18"/>
  <c r="H163" i="18"/>
  <c r="H164" i="18"/>
  <c r="H165" i="18"/>
  <c r="H166" i="18"/>
  <c r="H167" i="18"/>
  <c r="H168" i="18"/>
  <c r="H169" i="18"/>
  <c r="H170" i="18"/>
  <c r="H171" i="18"/>
  <c r="H172" i="18"/>
  <c r="H173" i="18"/>
  <c r="H174" i="18"/>
  <c r="H175" i="18"/>
  <c r="H176" i="18"/>
  <c r="H177" i="18"/>
  <c r="H178" i="18"/>
  <c r="H179" i="18"/>
  <c r="H180" i="18"/>
  <c r="H181" i="18"/>
  <c r="H182" i="18"/>
  <c r="H183" i="18"/>
  <c r="H184" i="18"/>
  <c r="H185" i="18"/>
  <c r="H186" i="18"/>
  <c r="H187" i="18"/>
  <c r="H188" i="18"/>
  <c r="H189" i="18"/>
  <c r="H190" i="18"/>
  <c r="H191" i="18"/>
  <c r="H192" i="18"/>
  <c r="H193" i="18"/>
  <c r="H194" i="18"/>
  <c r="H195" i="18"/>
  <c r="H196" i="18"/>
  <c r="H197" i="18"/>
  <c r="H198" i="18"/>
  <c r="H199" i="18"/>
  <c r="H200" i="18"/>
  <c r="H201" i="18"/>
  <c r="H202" i="18"/>
  <c r="H203" i="18"/>
  <c r="H204" i="18"/>
  <c r="H205" i="18"/>
  <c r="H206" i="18"/>
  <c r="H207" i="18"/>
  <c r="H208" i="18"/>
  <c r="H209" i="18"/>
  <c r="H210" i="18"/>
  <c r="H211" i="18"/>
  <c r="H212" i="18"/>
  <c r="H213" i="18"/>
  <c r="H214" i="18"/>
  <c r="H215" i="18"/>
  <c r="H216" i="18"/>
  <c r="H217" i="18"/>
  <c r="H218" i="18"/>
  <c r="H219" i="18"/>
  <c r="H220" i="18"/>
  <c r="H221" i="18"/>
  <c r="H222" i="18"/>
  <c r="H223" i="18"/>
  <c r="H224" i="18"/>
  <c r="H225" i="18"/>
  <c r="H226" i="18"/>
  <c r="H227" i="18"/>
  <c r="H228" i="18"/>
  <c r="H229" i="18"/>
  <c r="H230" i="18"/>
  <c r="H231" i="18"/>
  <c r="H232" i="18"/>
  <c r="H233" i="18"/>
  <c r="H234" i="18"/>
  <c r="H235" i="18"/>
  <c r="H236" i="18"/>
  <c r="H237" i="18"/>
  <c r="H238" i="18"/>
  <c r="H239" i="18"/>
  <c r="H240" i="18"/>
  <c r="H241" i="18"/>
  <c r="H242" i="18"/>
  <c r="H243" i="18"/>
  <c r="H244" i="18"/>
  <c r="H245" i="18"/>
  <c r="H246" i="18"/>
  <c r="H247" i="18"/>
  <c r="H248" i="18"/>
  <c r="H249" i="18"/>
  <c r="H250" i="18"/>
  <c r="H251" i="18"/>
  <c r="H252" i="18"/>
  <c r="H253" i="18"/>
  <c r="H254" i="18"/>
  <c r="H255" i="18"/>
  <c r="H256" i="18"/>
  <c r="H257" i="18"/>
  <c r="H258" i="18"/>
  <c r="H259" i="18"/>
  <c r="H260" i="18"/>
  <c r="H261" i="18"/>
  <c r="H262" i="18"/>
  <c r="H263" i="18"/>
  <c r="H264" i="18"/>
  <c r="H265" i="18"/>
  <c r="H266" i="18"/>
  <c r="H267" i="18"/>
  <c r="H268" i="18"/>
  <c r="H269" i="18"/>
  <c r="H270" i="18"/>
  <c r="H271" i="18"/>
  <c r="H272" i="18"/>
  <c r="H273" i="18"/>
  <c r="H274" i="18"/>
  <c r="H275" i="18"/>
  <c r="H276" i="18"/>
  <c r="H277" i="18"/>
  <c r="H278" i="18"/>
  <c r="H279" i="18"/>
  <c r="H280" i="18"/>
  <c r="H281" i="18"/>
  <c r="H282" i="18"/>
  <c r="H283" i="18"/>
  <c r="H284" i="18"/>
  <c r="H285" i="18"/>
  <c r="H286" i="18"/>
  <c r="H287" i="18"/>
  <c r="H288" i="18"/>
  <c r="H289" i="18"/>
  <c r="H290" i="18"/>
  <c r="H291" i="18"/>
  <c r="H292" i="18"/>
  <c r="H293" i="18"/>
  <c r="H294" i="18"/>
  <c r="H295" i="18"/>
  <c r="H296" i="18"/>
  <c r="H297" i="18"/>
  <c r="H298" i="18"/>
  <c r="H299" i="18"/>
  <c r="H300" i="18"/>
  <c r="H301" i="18"/>
  <c r="H302" i="18"/>
  <c r="H303" i="18"/>
  <c r="H304" i="18"/>
  <c r="H305" i="18"/>
  <c r="H306" i="18"/>
  <c r="H307" i="18"/>
  <c r="H308" i="18"/>
  <c r="H309" i="18"/>
  <c r="H310" i="18"/>
  <c r="H311" i="18"/>
  <c r="H312" i="18"/>
  <c r="H313" i="18"/>
  <c r="H314" i="18"/>
  <c r="H315" i="18"/>
  <c r="H316" i="18"/>
  <c r="H317" i="18"/>
  <c r="H318" i="18"/>
  <c r="H319" i="18"/>
  <c r="H320" i="18"/>
  <c r="H321" i="18"/>
  <c r="H322" i="18"/>
  <c r="H323" i="18"/>
  <c r="H324" i="18"/>
  <c r="H325" i="18"/>
  <c r="H326" i="18"/>
  <c r="H327" i="18"/>
  <c r="H328" i="18"/>
  <c r="H329" i="18"/>
  <c r="H330" i="18"/>
  <c r="H331" i="18"/>
  <c r="H332" i="18"/>
  <c r="H333" i="18"/>
  <c r="H334" i="18"/>
  <c r="H335" i="18"/>
  <c r="H336" i="18"/>
  <c r="H11" i="18"/>
  <c r="G350" i="18"/>
  <c r="G351" i="18"/>
  <c r="G352" i="18"/>
  <c r="G353" i="18"/>
  <c r="G354" i="18"/>
  <c r="G355" i="18"/>
  <c r="G356" i="18"/>
  <c r="G357" i="18"/>
  <c r="G358" i="18"/>
  <c r="G359" i="18"/>
  <c r="G360" i="18"/>
  <c r="G361" i="18"/>
  <c r="G362" i="18"/>
  <c r="G363" i="18"/>
  <c r="G364" i="18"/>
  <c r="G365" i="18"/>
  <c r="G366" i="18"/>
  <c r="G367" i="18"/>
  <c r="G368" i="18"/>
  <c r="G369" i="18"/>
  <c r="G370" i="18"/>
  <c r="G371" i="18"/>
  <c r="G372" i="18"/>
  <c r="G373" i="18"/>
  <c r="G374" i="18"/>
  <c r="G375" i="18"/>
  <c r="G349" i="18"/>
  <c r="G12" i="18"/>
  <c r="G13" i="18"/>
  <c r="G14" i="18"/>
  <c r="G15" i="18"/>
  <c r="G16" i="18"/>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56" i="18"/>
  <c r="G57" i="18"/>
  <c r="G58" i="18"/>
  <c r="G59" i="18"/>
  <c r="G60" i="18"/>
  <c r="G61" i="18"/>
  <c r="G62" i="18"/>
  <c r="G63" i="18"/>
  <c r="G64" i="18"/>
  <c r="G65" i="18"/>
  <c r="G66" i="18"/>
  <c r="G67" i="18"/>
  <c r="G68" i="18"/>
  <c r="G69" i="18"/>
  <c r="G70" i="18"/>
  <c r="G71" i="18"/>
  <c r="G72" i="18"/>
  <c r="G73" i="18"/>
  <c r="G74" i="18"/>
  <c r="G75" i="18"/>
  <c r="G76" i="18"/>
  <c r="G77" i="18"/>
  <c r="G78" i="18"/>
  <c r="G79" i="18"/>
  <c r="G80" i="18"/>
  <c r="G81" i="18"/>
  <c r="G82" i="18"/>
  <c r="G83" i="18"/>
  <c r="G84" i="18"/>
  <c r="G85" i="18"/>
  <c r="G86" i="18"/>
  <c r="G87" i="18"/>
  <c r="G88" i="18"/>
  <c r="G89" i="18"/>
  <c r="G90" i="18"/>
  <c r="G91" i="18"/>
  <c r="G92" i="18"/>
  <c r="G93" i="18"/>
  <c r="G94" i="18"/>
  <c r="G95" i="18"/>
  <c r="G96" i="18"/>
  <c r="G97" i="18"/>
  <c r="G98" i="18"/>
  <c r="G99" i="18"/>
  <c r="G100" i="18"/>
  <c r="G101" i="18"/>
  <c r="G102" i="18"/>
  <c r="G103" i="18"/>
  <c r="G104" i="18"/>
  <c r="G105" i="18"/>
  <c r="G106" i="18"/>
  <c r="G107" i="18"/>
  <c r="G108" i="18"/>
  <c r="G109" i="18"/>
  <c r="G110" i="18"/>
  <c r="G111" i="18"/>
  <c r="G112" i="18"/>
  <c r="G113" i="18"/>
  <c r="G114" i="18"/>
  <c r="G115" i="18"/>
  <c r="G116" i="18"/>
  <c r="G117" i="18"/>
  <c r="G118" i="18"/>
  <c r="G119" i="18"/>
  <c r="G120" i="18"/>
  <c r="G121" i="18"/>
  <c r="G122" i="18"/>
  <c r="G123" i="18"/>
  <c r="G124" i="18"/>
  <c r="G125" i="18"/>
  <c r="G126" i="18"/>
  <c r="G127" i="18"/>
  <c r="G128" i="18"/>
  <c r="G129" i="18"/>
  <c r="G130" i="18"/>
  <c r="G131" i="18"/>
  <c r="G132" i="18"/>
  <c r="G133" i="18"/>
  <c r="G134" i="18"/>
  <c r="G135" i="18"/>
  <c r="G136" i="18"/>
  <c r="G137" i="18"/>
  <c r="G138" i="18"/>
  <c r="G139" i="18"/>
  <c r="G140" i="18"/>
  <c r="G141" i="18"/>
  <c r="G142" i="18"/>
  <c r="G143" i="18"/>
  <c r="G144" i="18"/>
  <c r="G145" i="18"/>
  <c r="G146" i="18"/>
  <c r="G147" i="18"/>
  <c r="G148" i="18"/>
  <c r="G149" i="18"/>
  <c r="G150" i="18"/>
  <c r="G151" i="18"/>
  <c r="G152" i="18"/>
  <c r="G153" i="18"/>
  <c r="G154" i="18"/>
  <c r="G155" i="18"/>
  <c r="G156" i="18"/>
  <c r="G157" i="18"/>
  <c r="G158" i="18"/>
  <c r="G159" i="18"/>
  <c r="G160" i="18"/>
  <c r="G161" i="18"/>
  <c r="G162" i="18"/>
  <c r="G163" i="18"/>
  <c r="G164" i="18"/>
  <c r="G165" i="18"/>
  <c r="G166" i="18"/>
  <c r="G167" i="18"/>
  <c r="G168" i="18"/>
  <c r="G169" i="18"/>
  <c r="G170" i="18"/>
  <c r="G171" i="18"/>
  <c r="G172" i="18"/>
  <c r="G173" i="18"/>
  <c r="G174" i="18"/>
  <c r="G175" i="18"/>
  <c r="G176" i="18"/>
  <c r="G177" i="18"/>
  <c r="G178" i="18"/>
  <c r="G179" i="18"/>
  <c r="G180" i="18"/>
  <c r="G181" i="18"/>
  <c r="G182" i="18"/>
  <c r="G183" i="18"/>
  <c r="G184" i="18"/>
  <c r="G185" i="18"/>
  <c r="G186" i="18"/>
  <c r="G187" i="18"/>
  <c r="G188" i="18"/>
  <c r="G189" i="18"/>
  <c r="G190" i="18"/>
  <c r="G191" i="18"/>
  <c r="G192" i="18"/>
  <c r="G193" i="18"/>
  <c r="G194" i="18"/>
  <c r="G195" i="18"/>
  <c r="G196" i="18"/>
  <c r="G197" i="18"/>
  <c r="G198" i="18"/>
  <c r="G199" i="18"/>
  <c r="G200" i="18"/>
  <c r="G201" i="18"/>
  <c r="G202" i="18"/>
  <c r="G203" i="18"/>
  <c r="G204" i="18"/>
  <c r="G205" i="18"/>
  <c r="G206" i="18"/>
  <c r="G207" i="18"/>
  <c r="G208" i="18"/>
  <c r="G209" i="18"/>
  <c r="G210" i="18"/>
  <c r="G211" i="18"/>
  <c r="G212" i="18"/>
  <c r="G213" i="18"/>
  <c r="G214" i="18"/>
  <c r="G215" i="18"/>
  <c r="G216" i="18"/>
  <c r="G217" i="18"/>
  <c r="G218" i="18"/>
  <c r="G219" i="18"/>
  <c r="G220" i="18"/>
  <c r="G221" i="18"/>
  <c r="G222" i="18"/>
  <c r="G223" i="18"/>
  <c r="G224" i="18"/>
  <c r="G225" i="18"/>
  <c r="G226" i="18"/>
  <c r="G227" i="18"/>
  <c r="G228" i="18"/>
  <c r="G229" i="18"/>
  <c r="G230" i="18"/>
  <c r="G231" i="18"/>
  <c r="G232" i="18"/>
  <c r="G233" i="18"/>
  <c r="G234" i="18"/>
  <c r="G235" i="18"/>
  <c r="G236" i="18"/>
  <c r="G237" i="18"/>
  <c r="G238" i="18"/>
  <c r="G239" i="18"/>
  <c r="G240" i="18"/>
  <c r="G241" i="18"/>
  <c r="G242" i="18"/>
  <c r="G243" i="18"/>
  <c r="G244" i="18"/>
  <c r="G245" i="18"/>
  <c r="G246" i="18"/>
  <c r="G247" i="18"/>
  <c r="G248" i="18"/>
  <c r="G249" i="18"/>
  <c r="G250" i="18"/>
  <c r="G251" i="18"/>
  <c r="G252" i="18"/>
  <c r="G253" i="18"/>
  <c r="G254" i="18"/>
  <c r="G255" i="18"/>
  <c r="G256" i="18"/>
  <c r="G257" i="18"/>
  <c r="G258" i="18"/>
  <c r="G259" i="18"/>
  <c r="G260" i="18"/>
  <c r="G261" i="18"/>
  <c r="G262" i="18"/>
  <c r="G263" i="18"/>
  <c r="G264" i="18"/>
  <c r="G265" i="18"/>
  <c r="G266" i="18"/>
  <c r="G267" i="18"/>
  <c r="G268" i="18"/>
  <c r="G269" i="18"/>
  <c r="G270" i="18"/>
  <c r="G271" i="18"/>
  <c r="G272" i="18"/>
  <c r="G273" i="18"/>
  <c r="G274" i="18"/>
  <c r="G275" i="18"/>
  <c r="G276" i="18"/>
  <c r="G277" i="18"/>
  <c r="G278" i="18"/>
  <c r="G279" i="18"/>
  <c r="G280" i="18"/>
  <c r="G281" i="18"/>
  <c r="G282" i="18"/>
  <c r="G283" i="18"/>
  <c r="G284" i="18"/>
  <c r="G285" i="18"/>
  <c r="G286" i="18"/>
  <c r="G287" i="18"/>
  <c r="G288" i="18"/>
  <c r="G289" i="18"/>
  <c r="G290" i="18"/>
  <c r="G291" i="18"/>
  <c r="G292" i="18"/>
  <c r="G293" i="18"/>
  <c r="G294" i="18"/>
  <c r="G295" i="18"/>
  <c r="G296" i="18"/>
  <c r="G297" i="18"/>
  <c r="G298" i="18"/>
  <c r="G299" i="18"/>
  <c r="G300" i="18"/>
  <c r="G301" i="18"/>
  <c r="G302" i="18"/>
  <c r="G303" i="18"/>
  <c r="G304" i="18"/>
  <c r="G305" i="18"/>
  <c r="G306" i="18"/>
  <c r="G307" i="18"/>
  <c r="G308" i="18"/>
  <c r="G309" i="18"/>
  <c r="G310" i="18"/>
  <c r="G311" i="18"/>
  <c r="G312" i="18"/>
  <c r="G313" i="18"/>
  <c r="G314" i="18"/>
  <c r="G315" i="18"/>
  <c r="G316" i="18"/>
  <c r="G317" i="18"/>
  <c r="G318" i="18"/>
  <c r="G319" i="18"/>
  <c r="G320" i="18"/>
  <c r="G321" i="18"/>
  <c r="G322" i="18"/>
  <c r="G323" i="18"/>
  <c r="G324" i="18"/>
  <c r="G325" i="18"/>
  <c r="G326" i="18"/>
  <c r="G327" i="18"/>
  <c r="G328" i="18"/>
  <c r="G329" i="18"/>
  <c r="G330" i="18"/>
  <c r="G331" i="18"/>
  <c r="G332" i="18"/>
  <c r="G333" i="18"/>
  <c r="G334" i="18"/>
  <c r="G335" i="18"/>
  <c r="G336" i="18"/>
  <c r="G11" i="18"/>
  <c r="F350" i="18"/>
  <c r="F351" i="18"/>
  <c r="F352" i="18"/>
  <c r="F353" i="18"/>
  <c r="F354" i="18"/>
  <c r="F355" i="18"/>
  <c r="F356" i="18"/>
  <c r="F357" i="18"/>
  <c r="F358" i="18"/>
  <c r="F359" i="18"/>
  <c r="F360" i="18"/>
  <c r="F361" i="18"/>
  <c r="F362" i="18"/>
  <c r="F363" i="18"/>
  <c r="F364" i="18"/>
  <c r="F365" i="18"/>
  <c r="F366" i="18"/>
  <c r="F367" i="18"/>
  <c r="F368" i="18"/>
  <c r="F369" i="18"/>
  <c r="F370" i="18"/>
  <c r="F371" i="18"/>
  <c r="F372" i="18"/>
  <c r="F373" i="18"/>
  <c r="F374" i="18"/>
  <c r="F375" i="18"/>
  <c r="F349" i="18"/>
  <c r="F12" i="18"/>
  <c r="F13" i="18"/>
  <c r="F14" i="18"/>
  <c r="F15" i="18"/>
  <c r="F16" i="18"/>
  <c r="F17" i="18"/>
  <c r="F18" i="18"/>
  <c r="F19" i="18"/>
  <c r="F20" i="18"/>
  <c r="F21" i="18"/>
  <c r="F22" i="18"/>
  <c r="F23" i="18"/>
  <c r="F24" i="18"/>
  <c r="F25" i="18"/>
  <c r="F26" i="18"/>
  <c r="F27" i="18"/>
  <c r="F28" i="18"/>
  <c r="F29" i="18"/>
  <c r="F30" i="18"/>
  <c r="F31" i="18"/>
  <c r="F32" i="18"/>
  <c r="F33" i="18"/>
  <c r="F34" i="18"/>
  <c r="F35" i="18"/>
  <c r="F36" i="18"/>
  <c r="F37" i="18"/>
  <c r="F38" i="18"/>
  <c r="F39" i="18"/>
  <c r="F40" i="18"/>
  <c r="F41" i="18"/>
  <c r="F42" i="18"/>
  <c r="F43" i="18"/>
  <c r="F44" i="18"/>
  <c r="F45" i="18"/>
  <c r="F46" i="18"/>
  <c r="F47" i="18"/>
  <c r="F48" i="18"/>
  <c r="F49" i="18"/>
  <c r="F50" i="18"/>
  <c r="F51" i="18"/>
  <c r="F52" i="18"/>
  <c r="F53" i="18"/>
  <c r="F54" i="18"/>
  <c r="F55" i="18"/>
  <c r="F56" i="18"/>
  <c r="F57" i="18"/>
  <c r="F58" i="18"/>
  <c r="F59" i="18"/>
  <c r="F60" i="18"/>
  <c r="F61" i="18"/>
  <c r="F62" i="18"/>
  <c r="F63" i="18"/>
  <c r="F64" i="18"/>
  <c r="F65" i="18"/>
  <c r="F66" i="18"/>
  <c r="F67" i="18"/>
  <c r="F68" i="18"/>
  <c r="F69" i="18"/>
  <c r="F70" i="18"/>
  <c r="F71" i="18"/>
  <c r="F72" i="18"/>
  <c r="F73" i="18"/>
  <c r="F74" i="18"/>
  <c r="F75" i="18"/>
  <c r="F76" i="18"/>
  <c r="F77" i="18"/>
  <c r="F78" i="18"/>
  <c r="F79" i="18"/>
  <c r="F80" i="18"/>
  <c r="F81" i="18"/>
  <c r="F82" i="18"/>
  <c r="F83" i="18"/>
  <c r="F84" i="18"/>
  <c r="F85" i="18"/>
  <c r="F86" i="18"/>
  <c r="F87" i="18"/>
  <c r="F88" i="18"/>
  <c r="F89" i="18"/>
  <c r="F90" i="18"/>
  <c r="F91" i="18"/>
  <c r="F92" i="18"/>
  <c r="F93" i="18"/>
  <c r="F94" i="18"/>
  <c r="F95" i="18"/>
  <c r="F96" i="18"/>
  <c r="F97" i="18"/>
  <c r="F98" i="18"/>
  <c r="F99" i="18"/>
  <c r="F100" i="18"/>
  <c r="F101" i="18"/>
  <c r="F102" i="18"/>
  <c r="F103" i="18"/>
  <c r="F104" i="18"/>
  <c r="F105" i="18"/>
  <c r="F106" i="18"/>
  <c r="F107" i="18"/>
  <c r="F108" i="18"/>
  <c r="F109" i="18"/>
  <c r="F110" i="18"/>
  <c r="F111" i="18"/>
  <c r="F112" i="18"/>
  <c r="F113" i="18"/>
  <c r="F114" i="18"/>
  <c r="F115" i="18"/>
  <c r="F116" i="18"/>
  <c r="F117" i="18"/>
  <c r="F118" i="18"/>
  <c r="F119" i="18"/>
  <c r="F120" i="18"/>
  <c r="F121" i="18"/>
  <c r="F122" i="18"/>
  <c r="F123" i="18"/>
  <c r="F124" i="18"/>
  <c r="F125" i="18"/>
  <c r="F126" i="18"/>
  <c r="F127" i="18"/>
  <c r="F128" i="18"/>
  <c r="F129" i="18"/>
  <c r="F130" i="18"/>
  <c r="F131" i="18"/>
  <c r="F132" i="18"/>
  <c r="F133" i="18"/>
  <c r="F134" i="18"/>
  <c r="F135" i="18"/>
  <c r="F136" i="18"/>
  <c r="F137" i="18"/>
  <c r="F138" i="18"/>
  <c r="F139" i="18"/>
  <c r="F140" i="18"/>
  <c r="F141" i="18"/>
  <c r="F142" i="18"/>
  <c r="F143" i="18"/>
  <c r="F144" i="18"/>
  <c r="F145" i="18"/>
  <c r="F146" i="18"/>
  <c r="F147" i="18"/>
  <c r="F148" i="18"/>
  <c r="F149" i="18"/>
  <c r="F150" i="18"/>
  <c r="F151" i="18"/>
  <c r="F152" i="18"/>
  <c r="F153" i="18"/>
  <c r="F154" i="18"/>
  <c r="F155" i="18"/>
  <c r="F156" i="18"/>
  <c r="F157" i="18"/>
  <c r="F158" i="18"/>
  <c r="F159" i="18"/>
  <c r="F160" i="18"/>
  <c r="F161" i="18"/>
  <c r="F162" i="18"/>
  <c r="F163" i="18"/>
  <c r="F164" i="18"/>
  <c r="F165" i="18"/>
  <c r="F166" i="18"/>
  <c r="F167" i="18"/>
  <c r="F168" i="18"/>
  <c r="F169" i="18"/>
  <c r="F170" i="18"/>
  <c r="F171" i="18"/>
  <c r="F172" i="18"/>
  <c r="F173" i="18"/>
  <c r="F174" i="18"/>
  <c r="F175" i="18"/>
  <c r="F176" i="18"/>
  <c r="F177" i="18"/>
  <c r="F178" i="18"/>
  <c r="F179" i="18"/>
  <c r="F180" i="18"/>
  <c r="F181" i="18"/>
  <c r="F182" i="18"/>
  <c r="F183" i="18"/>
  <c r="F184" i="18"/>
  <c r="F185" i="18"/>
  <c r="F186" i="18"/>
  <c r="F187" i="18"/>
  <c r="F188" i="18"/>
  <c r="F189" i="18"/>
  <c r="F190" i="18"/>
  <c r="F191" i="18"/>
  <c r="F192" i="18"/>
  <c r="F193" i="18"/>
  <c r="F194" i="18"/>
  <c r="F195" i="18"/>
  <c r="F196" i="18"/>
  <c r="F197" i="18"/>
  <c r="F198" i="18"/>
  <c r="F199" i="18"/>
  <c r="F200" i="18"/>
  <c r="F201" i="18"/>
  <c r="F202" i="18"/>
  <c r="F203" i="18"/>
  <c r="F204" i="18"/>
  <c r="F205" i="18"/>
  <c r="F206" i="18"/>
  <c r="F207" i="18"/>
  <c r="F208" i="18"/>
  <c r="F209" i="18"/>
  <c r="F210" i="18"/>
  <c r="F211" i="18"/>
  <c r="F212" i="18"/>
  <c r="F213" i="18"/>
  <c r="F214" i="18"/>
  <c r="F215" i="18"/>
  <c r="F216" i="18"/>
  <c r="F217" i="18"/>
  <c r="F218" i="18"/>
  <c r="F219" i="18"/>
  <c r="F220" i="18"/>
  <c r="F221" i="18"/>
  <c r="F222" i="18"/>
  <c r="F223" i="18"/>
  <c r="F224" i="18"/>
  <c r="F225" i="18"/>
  <c r="F226" i="18"/>
  <c r="F227" i="18"/>
  <c r="F228" i="18"/>
  <c r="F229" i="18"/>
  <c r="F230" i="18"/>
  <c r="F231" i="18"/>
  <c r="F232" i="18"/>
  <c r="F233" i="18"/>
  <c r="F234" i="18"/>
  <c r="F235" i="18"/>
  <c r="F236" i="18"/>
  <c r="F237" i="18"/>
  <c r="F238" i="18"/>
  <c r="F239" i="18"/>
  <c r="F240" i="18"/>
  <c r="F241" i="18"/>
  <c r="F242" i="18"/>
  <c r="F243" i="18"/>
  <c r="F244" i="18"/>
  <c r="F245" i="18"/>
  <c r="F246" i="18"/>
  <c r="F247" i="18"/>
  <c r="F248" i="18"/>
  <c r="F249" i="18"/>
  <c r="F250" i="18"/>
  <c r="F251" i="18"/>
  <c r="F252" i="18"/>
  <c r="F253" i="18"/>
  <c r="F254" i="18"/>
  <c r="F255" i="18"/>
  <c r="F256" i="18"/>
  <c r="F257" i="18"/>
  <c r="F258" i="18"/>
  <c r="F259" i="18"/>
  <c r="F260" i="18"/>
  <c r="F261" i="18"/>
  <c r="F262" i="18"/>
  <c r="F263" i="18"/>
  <c r="F264" i="18"/>
  <c r="F265" i="18"/>
  <c r="F266" i="18"/>
  <c r="F267" i="18"/>
  <c r="F268" i="18"/>
  <c r="F269" i="18"/>
  <c r="F270" i="18"/>
  <c r="F271" i="18"/>
  <c r="F272" i="18"/>
  <c r="F273" i="18"/>
  <c r="F274" i="18"/>
  <c r="F275" i="18"/>
  <c r="F276" i="18"/>
  <c r="F277" i="18"/>
  <c r="F278" i="18"/>
  <c r="F279" i="18"/>
  <c r="F280" i="18"/>
  <c r="F281" i="18"/>
  <c r="F282" i="18"/>
  <c r="F283" i="18"/>
  <c r="F284" i="18"/>
  <c r="F285" i="18"/>
  <c r="F286" i="18"/>
  <c r="F287" i="18"/>
  <c r="F288" i="18"/>
  <c r="F289" i="18"/>
  <c r="F290" i="18"/>
  <c r="F291" i="18"/>
  <c r="F292" i="18"/>
  <c r="F293" i="18"/>
  <c r="F294" i="18"/>
  <c r="F295" i="18"/>
  <c r="F296" i="18"/>
  <c r="F297" i="18"/>
  <c r="F298" i="18"/>
  <c r="F299" i="18"/>
  <c r="F300" i="18"/>
  <c r="F301" i="18"/>
  <c r="F302" i="18"/>
  <c r="F303" i="18"/>
  <c r="F304" i="18"/>
  <c r="F305" i="18"/>
  <c r="F306" i="18"/>
  <c r="F307" i="18"/>
  <c r="F308" i="18"/>
  <c r="F309" i="18"/>
  <c r="F310" i="18"/>
  <c r="F311" i="18"/>
  <c r="F312" i="18"/>
  <c r="F313" i="18"/>
  <c r="F314" i="18"/>
  <c r="F315" i="18"/>
  <c r="F316" i="18"/>
  <c r="F317" i="18"/>
  <c r="F318" i="18"/>
  <c r="F319" i="18"/>
  <c r="F320" i="18"/>
  <c r="F321" i="18"/>
  <c r="F322" i="18"/>
  <c r="F323" i="18"/>
  <c r="F324" i="18"/>
  <c r="F325" i="18"/>
  <c r="F326" i="18"/>
  <c r="F327" i="18"/>
  <c r="F328" i="18"/>
  <c r="F329" i="18"/>
  <c r="F330" i="18"/>
  <c r="F331" i="18"/>
  <c r="F332" i="18"/>
  <c r="F333" i="18"/>
  <c r="F334" i="18"/>
  <c r="F335" i="18"/>
  <c r="F336" i="18"/>
  <c r="F11" i="18"/>
  <c r="E11" i="18"/>
  <c r="E350" i="18"/>
  <c r="E351" i="18"/>
  <c r="E352" i="18"/>
  <c r="E353" i="18"/>
  <c r="E354" i="18"/>
  <c r="E355" i="18"/>
  <c r="E356" i="18"/>
  <c r="E357" i="18"/>
  <c r="E358" i="18"/>
  <c r="E359" i="18"/>
  <c r="E360" i="18"/>
  <c r="E361" i="18"/>
  <c r="E362" i="18"/>
  <c r="E363" i="18"/>
  <c r="E364" i="18"/>
  <c r="E365" i="18"/>
  <c r="E366" i="18"/>
  <c r="E367" i="18"/>
  <c r="E368" i="18"/>
  <c r="E369" i="18"/>
  <c r="E370" i="18"/>
  <c r="E371" i="18"/>
  <c r="E372" i="18"/>
  <c r="E373" i="18"/>
  <c r="E374" i="18"/>
  <c r="E375" i="18"/>
  <c r="E349" i="18"/>
  <c r="E12" i="18"/>
  <c r="E13" i="18"/>
  <c r="E14" i="18"/>
  <c r="E15" i="18"/>
  <c r="E16" i="18"/>
  <c r="E17" i="18"/>
  <c r="E18" i="18"/>
  <c r="E19" i="18"/>
  <c r="E20" i="18"/>
  <c r="E21" i="18"/>
  <c r="E22" i="18"/>
  <c r="E23" i="18"/>
  <c r="E24" i="18"/>
  <c r="E25" i="18"/>
  <c r="E26" i="18"/>
  <c r="E27" i="18"/>
  <c r="E28" i="18"/>
  <c r="E29" i="18"/>
  <c r="E30" i="18"/>
  <c r="E31" i="18"/>
  <c r="E32" i="18"/>
  <c r="E33" i="18"/>
  <c r="E34" i="18"/>
  <c r="E35" i="18"/>
  <c r="E36" i="18"/>
  <c r="E37" i="18"/>
  <c r="E38" i="18"/>
  <c r="E39" i="18"/>
  <c r="E40" i="18"/>
  <c r="E41" i="18"/>
  <c r="E42" i="18"/>
  <c r="E43" i="18"/>
  <c r="E44" i="18"/>
  <c r="E45" i="18"/>
  <c r="E46" i="18"/>
  <c r="E47" i="18"/>
  <c r="E48" i="18"/>
  <c r="E49" i="18"/>
  <c r="E50" i="18"/>
  <c r="E51" i="18"/>
  <c r="E52" i="18"/>
  <c r="E53" i="18"/>
  <c r="E54" i="18"/>
  <c r="E55" i="18"/>
  <c r="E56" i="18"/>
  <c r="E57" i="18"/>
  <c r="E58" i="18"/>
  <c r="E59" i="18"/>
  <c r="E60" i="18"/>
  <c r="E61" i="18"/>
  <c r="E62" i="18"/>
  <c r="E63" i="18"/>
  <c r="E64" i="18"/>
  <c r="E65" i="18"/>
  <c r="E66" i="18"/>
  <c r="E67" i="18"/>
  <c r="E68" i="18"/>
  <c r="E69" i="18"/>
  <c r="E70" i="18"/>
  <c r="E71" i="18"/>
  <c r="E72" i="18"/>
  <c r="E73" i="18"/>
  <c r="E74" i="18"/>
  <c r="E75" i="18"/>
  <c r="E76" i="18"/>
  <c r="E77" i="18"/>
  <c r="E78" i="18"/>
  <c r="E79" i="18"/>
  <c r="E80" i="18"/>
  <c r="E81" i="18"/>
  <c r="E82" i="18"/>
  <c r="E83" i="18"/>
  <c r="E84" i="18"/>
  <c r="E85" i="18"/>
  <c r="E86" i="18"/>
  <c r="E87" i="18"/>
  <c r="E88" i="18"/>
  <c r="E89" i="18"/>
  <c r="E90" i="18"/>
  <c r="E91" i="18"/>
  <c r="E92" i="18"/>
  <c r="E93" i="18"/>
  <c r="E94" i="18"/>
  <c r="E95" i="18"/>
  <c r="E96" i="18"/>
  <c r="E97" i="18"/>
  <c r="E98" i="18"/>
  <c r="E99" i="18"/>
  <c r="E100" i="18"/>
  <c r="E101" i="18"/>
  <c r="E102" i="18"/>
  <c r="E103" i="18"/>
  <c r="E104" i="18"/>
  <c r="E105" i="18"/>
  <c r="E106" i="18"/>
  <c r="E107" i="18"/>
  <c r="E108" i="18"/>
  <c r="E109" i="18"/>
  <c r="E110" i="18"/>
  <c r="E111" i="18"/>
  <c r="E112" i="18"/>
  <c r="E113" i="18"/>
  <c r="E114" i="18"/>
  <c r="E115" i="18"/>
  <c r="E116" i="18"/>
  <c r="E117" i="18"/>
  <c r="E118" i="18"/>
  <c r="E119" i="18"/>
  <c r="E120" i="18"/>
  <c r="E121" i="18"/>
  <c r="E122" i="18"/>
  <c r="E123" i="18"/>
  <c r="E124" i="18"/>
  <c r="E125" i="18"/>
  <c r="E126" i="18"/>
  <c r="E127" i="18"/>
  <c r="E128" i="18"/>
  <c r="E129" i="18"/>
  <c r="E130" i="18"/>
  <c r="E131" i="18"/>
  <c r="E132" i="18"/>
  <c r="E133" i="18"/>
  <c r="E134" i="18"/>
  <c r="E135" i="18"/>
  <c r="E136" i="18"/>
  <c r="E137" i="18"/>
  <c r="E138" i="18"/>
  <c r="E139" i="18"/>
  <c r="E140" i="18"/>
  <c r="E141" i="18"/>
  <c r="E142" i="18"/>
  <c r="E143" i="18"/>
  <c r="E144" i="18"/>
  <c r="E145" i="18"/>
  <c r="E146" i="18"/>
  <c r="E147" i="18"/>
  <c r="E148" i="18"/>
  <c r="E149" i="18"/>
  <c r="E150" i="18"/>
  <c r="E151" i="18"/>
  <c r="E152" i="18"/>
  <c r="E153" i="18"/>
  <c r="E154" i="18"/>
  <c r="E155" i="18"/>
  <c r="E156" i="18"/>
  <c r="E157" i="18"/>
  <c r="E158" i="18"/>
  <c r="E159" i="18"/>
  <c r="E160" i="18"/>
  <c r="E161" i="18"/>
  <c r="E162" i="18"/>
  <c r="E163" i="18"/>
  <c r="E164" i="18"/>
  <c r="E165" i="18"/>
  <c r="E166" i="18"/>
  <c r="E167" i="18"/>
  <c r="E168" i="18"/>
  <c r="E169" i="18"/>
  <c r="E170" i="18"/>
  <c r="E171" i="18"/>
  <c r="E172" i="18"/>
  <c r="E173" i="18"/>
  <c r="E174" i="18"/>
  <c r="E175" i="18"/>
  <c r="E176" i="18"/>
  <c r="E177" i="18"/>
  <c r="E178" i="18"/>
  <c r="E179" i="18"/>
  <c r="E180" i="18"/>
  <c r="E181" i="18"/>
  <c r="E182" i="18"/>
  <c r="E183" i="18"/>
  <c r="E184" i="18"/>
  <c r="E185" i="18"/>
  <c r="E186" i="18"/>
  <c r="E187" i="18"/>
  <c r="E188" i="18"/>
  <c r="E189" i="18"/>
  <c r="E190" i="18"/>
  <c r="E191" i="18"/>
  <c r="E192" i="18"/>
  <c r="E193" i="18"/>
  <c r="E194" i="18"/>
  <c r="E195" i="18"/>
  <c r="E196" i="18"/>
  <c r="E197" i="18"/>
  <c r="E198" i="18"/>
  <c r="E199" i="18"/>
  <c r="E200" i="18"/>
  <c r="E201" i="18"/>
  <c r="E202" i="18"/>
  <c r="E203" i="18"/>
  <c r="E204" i="18"/>
  <c r="E205" i="18"/>
  <c r="E206" i="18"/>
  <c r="E207" i="18"/>
  <c r="E208" i="18"/>
  <c r="E209" i="18"/>
  <c r="E210" i="18"/>
  <c r="E211" i="18"/>
  <c r="E212" i="18"/>
  <c r="E213" i="18"/>
  <c r="E214" i="18"/>
  <c r="E215" i="18"/>
  <c r="E216" i="18"/>
  <c r="E217" i="18"/>
  <c r="E218" i="18"/>
  <c r="E219" i="18"/>
  <c r="E220" i="18"/>
  <c r="E221" i="18"/>
  <c r="E222" i="18"/>
  <c r="E223" i="18"/>
  <c r="E224" i="18"/>
  <c r="E225" i="18"/>
  <c r="E226" i="18"/>
  <c r="E227" i="18"/>
  <c r="E228" i="18"/>
  <c r="E229" i="18"/>
  <c r="E230" i="18"/>
  <c r="E231" i="18"/>
  <c r="E232" i="18"/>
  <c r="E233" i="18"/>
  <c r="E234" i="18"/>
  <c r="E235" i="18"/>
  <c r="E236" i="18"/>
  <c r="E237" i="18"/>
  <c r="E238" i="18"/>
  <c r="E239" i="18"/>
  <c r="E240" i="18"/>
  <c r="E241" i="18"/>
  <c r="E242" i="18"/>
  <c r="E243" i="18"/>
  <c r="E244" i="18"/>
  <c r="E245" i="18"/>
  <c r="E246" i="18"/>
  <c r="E247" i="18"/>
  <c r="E248" i="18"/>
  <c r="E249" i="18"/>
  <c r="E250" i="18"/>
  <c r="E251" i="18"/>
  <c r="E252" i="18"/>
  <c r="E253" i="18"/>
  <c r="E254" i="18"/>
  <c r="E255" i="18"/>
  <c r="E256" i="18"/>
  <c r="E257" i="18"/>
  <c r="E258" i="18"/>
  <c r="E259" i="18"/>
  <c r="E260" i="18"/>
  <c r="E261" i="18"/>
  <c r="E262" i="18"/>
  <c r="E263" i="18"/>
  <c r="E264" i="18"/>
  <c r="E265" i="18"/>
  <c r="E266" i="18"/>
  <c r="E267" i="18"/>
  <c r="E268" i="18"/>
  <c r="E269" i="18"/>
  <c r="E270" i="18"/>
  <c r="E271" i="18"/>
  <c r="E272" i="18"/>
  <c r="E273" i="18"/>
  <c r="E274" i="18"/>
  <c r="E275" i="18"/>
  <c r="E276" i="18"/>
  <c r="E277" i="18"/>
  <c r="E278" i="18"/>
  <c r="E279" i="18"/>
  <c r="E280" i="18"/>
  <c r="E281" i="18"/>
  <c r="E282" i="18"/>
  <c r="E283" i="18"/>
  <c r="E284" i="18"/>
  <c r="E285" i="18"/>
  <c r="E286" i="18"/>
  <c r="E287" i="18"/>
  <c r="E288" i="18"/>
  <c r="E289" i="18"/>
  <c r="E290" i="18"/>
  <c r="E291" i="18"/>
  <c r="E292" i="18"/>
  <c r="E293" i="18"/>
  <c r="E294" i="18"/>
  <c r="E295" i="18"/>
  <c r="E296" i="18"/>
  <c r="E297" i="18"/>
  <c r="E298" i="18"/>
  <c r="E299" i="18"/>
  <c r="E300" i="18"/>
  <c r="E301" i="18"/>
  <c r="E302" i="18"/>
  <c r="E303" i="18"/>
  <c r="E304" i="18"/>
  <c r="E305" i="18"/>
  <c r="E306" i="18"/>
  <c r="E307" i="18"/>
  <c r="E308" i="18"/>
  <c r="E309" i="18"/>
  <c r="E310" i="18"/>
  <c r="E311" i="18"/>
  <c r="E312" i="18"/>
  <c r="E313" i="18"/>
  <c r="E314" i="18"/>
  <c r="E315" i="18"/>
  <c r="E316" i="18"/>
  <c r="E317" i="18"/>
  <c r="E318" i="18"/>
  <c r="E319" i="18"/>
  <c r="E320" i="18"/>
  <c r="E321" i="18"/>
  <c r="E322" i="18"/>
  <c r="E323" i="18"/>
  <c r="E324" i="18"/>
  <c r="E325" i="18"/>
  <c r="E326" i="18"/>
  <c r="E327" i="18"/>
  <c r="E328" i="18"/>
  <c r="E329" i="18"/>
  <c r="E330" i="18"/>
  <c r="E331" i="18"/>
  <c r="E332" i="18"/>
  <c r="E333" i="18"/>
  <c r="E334" i="18"/>
  <c r="E335" i="18"/>
  <c r="E336"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49"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87" i="18"/>
  <c r="D88" i="18"/>
  <c r="D89" i="18"/>
  <c r="D90" i="18"/>
  <c r="D91" i="18"/>
  <c r="D92" i="18"/>
  <c r="D93" i="18"/>
  <c r="D94" i="18"/>
  <c r="D95" i="18"/>
  <c r="D96" i="18"/>
  <c r="D97" i="18"/>
  <c r="D98" i="18"/>
  <c r="D99" i="18"/>
  <c r="D100" i="18"/>
  <c r="D101" i="18"/>
  <c r="D102" i="18"/>
  <c r="D103" i="18"/>
  <c r="D104" i="18"/>
  <c r="D105" i="18"/>
  <c r="D106" i="18"/>
  <c r="D107" i="18"/>
  <c r="D108" i="18"/>
  <c r="D109" i="18"/>
  <c r="D110" i="18"/>
  <c r="D111" i="18"/>
  <c r="D112" i="18"/>
  <c r="D113" i="18"/>
  <c r="D114" i="18"/>
  <c r="D115" i="18"/>
  <c r="D116" i="18"/>
  <c r="D117" i="18"/>
  <c r="D118" i="18"/>
  <c r="D119" i="18"/>
  <c r="D120" i="18"/>
  <c r="D121" i="18"/>
  <c r="D122" i="18"/>
  <c r="D123" i="18"/>
  <c r="D124" i="18"/>
  <c r="D125" i="18"/>
  <c r="D126" i="18"/>
  <c r="D127" i="18"/>
  <c r="D128" i="18"/>
  <c r="D129" i="18"/>
  <c r="D130" i="18"/>
  <c r="D131" i="18"/>
  <c r="D132" i="18"/>
  <c r="D133" i="18"/>
  <c r="D134" i="18"/>
  <c r="D135" i="18"/>
  <c r="D136" i="18"/>
  <c r="D137" i="18"/>
  <c r="D138" i="18"/>
  <c r="D139" i="18"/>
  <c r="D140" i="18"/>
  <c r="D141" i="18"/>
  <c r="D142" i="18"/>
  <c r="D143" i="18"/>
  <c r="D144" i="18"/>
  <c r="D145" i="18"/>
  <c r="D146" i="18"/>
  <c r="D147" i="18"/>
  <c r="D148" i="18"/>
  <c r="D149" i="18"/>
  <c r="D150" i="18"/>
  <c r="D151" i="18"/>
  <c r="D152" i="18"/>
  <c r="D153" i="18"/>
  <c r="D154" i="18"/>
  <c r="D155" i="18"/>
  <c r="D156" i="18"/>
  <c r="D157" i="18"/>
  <c r="D158" i="18"/>
  <c r="D159" i="18"/>
  <c r="D160" i="18"/>
  <c r="D161" i="18"/>
  <c r="D162" i="18"/>
  <c r="D163" i="18"/>
  <c r="D164" i="18"/>
  <c r="D165" i="18"/>
  <c r="D166" i="18"/>
  <c r="D167" i="18"/>
  <c r="D168" i="18"/>
  <c r="D169" i="18"/>
  <c r="D170" i="18"/>
  <c r="D171" i="18"/>
  <c r="D172" i="18"/>
  <c r="D173" i="18"/>
  <c r="D174" i="18"/>
  <c r="D175" i="18"/>
  <c r="D176" i="18"/>
  <c r="D177" i="18"/>
  <c r="D178" i="18"/>
  <c r="D179" i="18"/>
  <c r="D180" i="18"/>
  <c r="D181" i="18"/>
  <c r="D182" i="18"/>
  <c r="D183" i="18"/>
  <c r="D184" i="18"/>
  <c r="D185" i="18"/>
  <c r="D186" i="18"/>
  <c r="D187" i="18"/>
  <c r="D188" i="18"/>
  <c r="D189" i="18"/>
  <c r="D190" i="18"/>
  <c r="D191" i="18"/>
  <c r="D192" i="18"/>
  <c r="D193" i="18"/>
  <c r="D194" i="18"/>
  <c r="D195" i="18"/>
  <c r="D196" i="18"/>
  <c r="D197" i="18"/>
  <c r="D198" i="18"/>
  <c r="D199" i="18"/>
  <c r="D200" i="18"/>
  <c r="D201" i="18"/>
  <c r="D202" i="18"/>
  <c r="D203" i="18"/>
  <c r="D204" i="18"/>
  <c r="D205" i="18"/>
  <c r="D206" i="18"/>
  <c r="D207" i="18"/>
  <c r="D208" i="18"/>
  <c r="D209" i="18"/>
  <c r="D210" i="18"/>
  <c r="D211" i="18"/>
  <c r="D212" i="18"/>
  <c r="D213" i="18"/>
  <c r="D214" i="18"/>
  <c r="D215" i="18"/>
  <c r="D216" i="18"/>
  <c r="D217" i="18"/>
  <c r="D218" i="18"/>
  <c r="D219" i="18"/>
  <c r="D220" i="18"/>
  <c r="D221" i="18"/>
  <c r="D222" i="18"/>
  <c r="D223" i="18"/>
  <c r="D224" i="18"/>
  <c r="D225" i="18"/>
  <c r="D226" i="18"/>
  <c r="D227" i="18"/>
  <c r="D228" i="18"/>
  <c r="D229" i="18"/>
  <c r="D230" i="18"/>
  <c r="D231" i="18"/>
  <c r="D232" i="18"/>
  <c r="D233" i="18"/>
  <c r="D234" i="18"/>
  <c r="D235" i="18"/>
  <c r="D236" i="18"/>
  <c r="D237" i="18"/>
  <c r="D238" i="18"/>
  <c r="D239" i="18"/>
  <c r="D240" i="18"/>
  <c r="D241" i="18"/>
  <c r="D242" i="18"/>
  <c r="D243" i="18"/>
  <c r="D244" i="18"/>
  <c r="D245" i="18"/>
  <c r="D246" i="18"/>
  <c r="D247" i="18"/>
  <c r="D248" i="18"/>
  <c r="D249" i="18"/>
  <c r="D250" i="18"/>
  <c r="D251" i="18"/>
  <c r="D252" i="18"/>
  <c r="D253" i="18"/>
  <c r="D254" i="18"/>
  <c r="D255" i="18"/>
  <c r="D256" i="18"/>
  <c r="D257" i="18"/>
  <c r="D258" i="18"/>
  <c r="D259" i="18"/>
  <c r="D260" i="18"/>
  <c r="D261" i="18"/>
  <c r="D262" i="18"/>
  <c r="D263" i="18"/>
  <c r="D264" i="18"/>
  <c r="D265" i="18"/>
  <c r="D266" i="18"/>
  <c r="D267" i="18"/>
  <c r="D268" i="18"/>
  <c r="D269" i="18"/>
  <c r="D270" i="18"/>
  <c r="D271" i="18"/>
  <c r="D272" i="18"/>
  <c r="D273" i="18"/>
  <c r="D274" i="18"/>
  <c r="D275" i="18"/>
  <c r="D276" i="18"/>
  <c r="D277" i="18"/>
  <c r="D278" i="18"/>
  <c r="D279" i="18"/>
  <c r="D280" i="18"/>
  <c r="D281" i="18"/>
  <c r="D282" i="18"/>
  <c r="D283" i="18"/>
  <c r="D284" i="18"/>
  <c r="D285" i="18"/>
  <c r="D286" i="18"/>
  <c r="D287" i="18"/>
  <c r="D288" i="18"/>
  <c r="D289" i="18"/>
  <c r="D290" i="18"/>
  <c r="D291" i="18"/>
  <c r="D292" i="18"/>
  <c r="D293" i="18"/>
  <c r="D294" i="18"/>
  <c r="D295" i="18"/>
  <c r="D296" i="18"/>
  <c r="D297" i="18"/>
  <c r="D298" i="18"/>
  <c r="D299" i="18"/>
  <c r="D300" i="18"/>
  <c r="D301" i="18"/>
  <c r="D302" i="18"/>
  <c r="D303" i="18"/>
  <c r="D304" i="18"/>
  <c r="D305" i="18"/>
  <c r="D306" i="18"/>
  <c r="D307" i="18"/>
  <c r="D308" i="18"/>
  <c r="D309" i="18"/>
  <c r="D310" i="18"/>
  <c r="D311" i="18"/>
  <c r="D312" i="18"/>
  <c r="D313" i="18"/>
  <c r="D314" i="18"/>
  <c r="D315" i="18"/>
  <c r="D316" i="18"/>
  <c r="D317" i="18"/>
  <c r="D318" i="18"/>
  <c r="D319" i="18"/>
  <c r="D320" i="18"/>
  <c r="D321" i="18"/>
  <c r="D322" i="18"/>
  <c r="D323" i="18"/>
  <c r="D324" i="18"/>
  <c r="D325" i="18"/>
  <c r="D326" i="18"/>
  <c r="D327" i="18"/>
  <c r="D328" i="18"/>
  <c r="D329" i="18"/>
  <c r="D330" i="18"/>
  <c r="D331" i="18"/>
  <c r="D332" i="18"/>
  <c r="D333" i="18"/>
  <c r="D334" i="18"/>
  <c r="D335" i="18"/>
  <c r="D336" i="18"/>
  <c r="D11" i="18"/>
  <c r="C350" i="18"/>
  <c r="C351" i="18"/>
  <c r="C352" i="18"/>
  <c r="C353" i="18"/>
  <c r="C354" i="18"/>
  <c r="C355" i="18"/>
  <c r="C356" i="18"/>
  <c r="C357" i="18"/>
  <c r="C358" i="18"/>
  <c r="C359" i="18"/>
  <c r="C360" i="18"/>
  <c r="C361" i="18"/>
  <c r="C362" i="18"/>
  <c r="C363" i="18"/>
  <c r="C364" i="18"/>
  <c r="C365" i="18"/>
  <c r="C366" i="18"/>
  <c r="C367" i="18"/>
  <c r="C368" i="18"/>
  <c r="C369" i="18"/>
  <c r="C370" i="18"/>
  <c r="C371" i="18"/>
  <c r="C372" i="18"/>
  <c r="C373" i="18"/>
  <c r="C374" i="18"/>
  <c r="C375" i="18"/>
  <c r="C349"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C58" i="18"/>
  <c r="C59" i="18"/>
  <c r="C60" i="18"/>
  <c r="C61" i="18"/>
  <c r="C62" i="18"/>
  <c r="C63" i="18"/>
  <c r="C64" i="18"/>
  <c r="C65" i="18"/>
  <c r="C66" i="18"/>
  <c r="C67" i="18"/>
  <c r="C68" i="18"/>
  <c r="C69" i="18"/>
  <c r="C70" i="18"/>
  <c r="C71" i="18"/>
  <c r="C72" i="18"/>
  <c r="C73" i="18"/>
  <c r="C74" i="18"/>
  <c r="C75" i="18"/>
  <c r="C76" i="18"/>
  <c r="C77" i="18"/>
  <c r="C78" i="18"/>
  <c r="C79" i="18"/>
  <c r="C80" i="18"/>
  <c r="C81" i="18"/>
  <c r="C82" i="18"/>
  <c r="C83" i="18"/>
  <c r="C84" i="18"/>
  <c r="C85" i="18"/>
  <c r="C86" i="18"/>
  <c r="C87" i="18"/>
  <c r="C88" i="18"/>
  <c r="C89" i="18"/>
  <c r="C90" i="18"/>
  <c r="C91" i="18"/>
  <c r="C92" i="18"/>
  <c r="C93" i="18"/>
  <c r="C94" i="18"/>
  <c r="C95" i="18"/>
  <c r="C96" i="18"/>
  <c r="C97" i="18"/>
  <c r="C98" i="18"/>
  <c r="C99" i="18"/>
  <c r="C100" i="18"/>
  <c r="C101" i="18"/>
  <c r="C102" i="18"/>
  <c r="C103" i="18"/>
  <c r="C104" i="18"/>
  <c r="C105" i="18"/>
  <c r="C106" i="18"/>
  <c r="C107" i="18"/>
  <c r="C108" i="18"/>
  <c r="C109" i="18"/>
  <c r="C110" i="18"/>
  <c r="C111" i="18"/>
  <c r="C112" i="18"/>
  <c r="C113" i="18"/>
  <c r="C114" i="18"/>
  <c r="C115" i="18"/>
  <c r="C116" i="18"/>
  <c r="C117" i="18"/>
  <c r="C118" i="18"/>
  <c r="C119" i="18"/>
  <c r="C120" i="18"/>
  <c r="C121" i="18"/>
  <c r="C122" i="18"/>
  <c r="C123" i="18"/>
  <c r="C124" i="18"/>
  <c r="C125" i="18"/>
  <c r="C126" i="18"/>
  <c r="C127" i="18"/>
  <c r="C128" i="18"/>
  <c r="C129" i="18"/>
  <c r="C130" i="18"/>
  <c r="C131" i="18"/>
  <c r="C132" i="18"/>
  <c r="C133" i="18"/>
  <c r="C134" i="18"/>
  <c r="C135" i="18"/>
  <c r="C136" i="18"/>
  <c r="C137" i="18"/>
  <c r="C138" i="18"/>
  <c r="C139" i="18"/>
  <c r="C140" i="18"/>
  <c r="C141" i="18"/>
  <c r="C142" i="18"/>
  <c r="C143" i="18"/>
  <c r="C144" i="18"/>
  <c r="C145" i="18"/>
  <c r="C146" i="18"/>
  <c r="C147" i="18"/>
  <c r="C148" i="18"/>
  <c r="C149" i="18"/>
  <c r="C150" i="18"/>
  <c r="C151" i="18"/>
  <c r="C152" i="18"/>
  <c r="C153" i="18"/>
  <c r="C154" i="18"/>
  <c r="C155" i="18"/>
  <c r="C156" i="18"/>
  <c r="C157" i="18"/>
  <c r="C158" i="18"/>
  <c r="C159" i="18"/>
  <c r="C160" i="18"/>
  <c r="C161" i="18"/>
  <c r="C162" i="18"/>
  <c r="C163" i="18"/>
  <c r="C164" i="18"/>
  <c r="C165" i="18"/>
  <c r="C166" i="18"/>
  <c r="C167" i="18"/>
  <c r="C168" i="18"/>
  <c r="C169" i="18"/>
  <c r="C170" i="18"/>
  <c r="C171" i="18"/>
  <c r="C172" i="18"/>
  <c r="C173" i="18"/>
  <c r="C174" i="18"/>
  <c r="C175" i="18"/>
  <c r="C176" i="18"/>
  <c r="C177" i="18"/>
  <c r="C178" i="18"/>
  <c r="C179" i="18"/>
  <c r="C180" i="18"/>
  <c r="C181" i="18"/>
  <c r="C182" i="18"/>
  <c r="C183" i="18"/>
  <c r="C184" i="18"/>
  <c r="C185" i="18"/>
  <c r="C186" i="18"/>
  <c r="C187" i="18"/>
  <c r="C188" i="18"/>
  <c r="C189" i="18"/>
  <c r="C190" i="18"/>
  <c r="C191" i="18"/>
  <c r="C192" i="18"/>
  <c r="C193" i="18"/>
  <c r="C194" i="18"/>
  <c r="C195" i="18"/>
  <c r="C196" i="18"/>
  <c r="C197" i="18"/>
  <c r="C198" i="18"/>
  <c r="C199" i="18"/>
  <c r="C200" i="18"/>
  <c r="C201" i="18"/>
  <c r="C202" i="18"/>
  <c r="C203" i="18"/>
  <c r="C204" i="18"/>
  <c r="C205" i="18"/>
  <c r="C206" i="18"/>
  <c r="C207" i="18"/>
  <c r="C208" i="18"/>
  <c r="C209" i="18"/>
  <c r="C210" i="18"/>
  <c r="C211" i="18"/>
  <c r="C212" i="18"/>
  <c r="C213" i="18"/>
  <c r="C214" i="18"/>
  <c r="C215" i="18"/>
  <c r="C216" i="18"/>
  <c r="C217" i="18"/>
  <c r="C218" i="18"/>
  <c r="C219" i="18"/>
  <c r="C220" i="18"/>
  <c r="C221" i="18"/>
  <c r="C222" i="18"/>
  <c r="C223" i="18"/>
  <c r="C224" i="18"/>
  <c r="C225" i="18"/>
  <c r="C226" i="18"/>
  <c r="C227" i="18"/>
  <c r="C228" i="18"/>
  <c r="C229" i="18"/>
  <c r="C230" i="18"/>
  <c r="C231" i="18"/>
  <c r="C232" i="18"/>
  <c r="C233" i="18"/>
  <c r="C234" i="18"/>
  <c r="C235" i="18"/>
  <c r="C236" i="18"/>
  <c r="C237" i="18"/>
  <c r="C238" i="18"/>
  <c r="C239" i="18"/>
  <c r="C240" i="18"/>
  <c r="C241" i="18"/>
  <c r="C242" i="18"/>
  <c r="C243" i="18"/>
  <c r="C244" i="18"/>
  <c r="C245" i="18"/>
  <c r="C246" i="18"/>
  <c r="C247" i="18"/>
  <c r="C248" i="18"/>
  <c r="C249" i="18"/>
  <c r="C250" i="18"/>
  <c r="C251" i="18"/>
  <c r="C252" i="18"/>
  <c r="C253" i="18"/>
  <c r="C254" i="18"/>
  <c r="C255" i="18"/>
  <c r="C256" i="18"/>
  <c r="C257" i="18"/>
  <c r="C258" i="18"/>
  <c r="C259" i="18"/>
  <c r="C260" i="18"/>
  <c r="C261" i="18"/>
  <c r="C262" i="18"/>
  <c r="C263" i="18"/>
  <c r="C264" i="18"/>
  <c r="C265" i="18"/>
  <c r="C266" i="18"/>
  <c r="C267" i="18"/>
  <c r="C268" i="18"/>
  <c r="C269" i="18"/>
  <c r="C270" i="18"/>
  <c r="C271" i="18"/>
  <c r="C272" i="18"/>
  <c r="C273" i="18"/>
  <c r="C274" i="18"/>
  <c r="C275" i="18"/>
  <c r="C276" i="18"/>
  <c r="C277" i="18"/>
  <c r="C278" i="18"/>
  <c r="C279" i="18"/>
  <c r="C280" i="18"/>
  <c r="C281" i="18"/>
  <c r="C282" i="18"/>
  <c r="C283" i="18"/>
  <c r="C284" i="18"/>
  <c r="C285" i="18"/>
  <c r="C286" i="18"/>
  <c r="C287" i="18"/>
  <c r="C288" i="18"/>
  <c r="C289" i="18"/>
  <c r="C290" i="18"/>
  <c r="C291" i="18"/>
  <c r="C292" i="18"/>
  <c r="C293" i="18"/>
  <c r="C294" i="18"/>
  <c r="C295" i="18"/>
  <c r="C296" i="18"/>
  <c r="C297" i="18"/>
  <c r="C298" i="18"/>
  <c r="C299" i="18"/>
  <c r="C300" i="18"/>
  <c r="C301" i="18"/>
  <c r="C302" i="18"/>
  <c r="C303" i="18"/>
  <c r="C304" i="18"/>
  <c r="C305" i="18"/>
  <c r="C306" i="18"/>
  <c r="C307" i="18"/>
  <c r="C308" i="18"/>
  <c r="C309" i="18"/>
  <c r="C310" i="18"/>
  <c r="C311" i="18"/>
  <c r="C312" i="18"/>
  <c r="C313" i="18"/>
  <c r="C314" i="18"/>
  <c r="C315" i="18"/>
  <c r="C316" i="18"/>
  <c r="C317" i="18"/>
  <c r="C318" i="18"/>
  <c r="C319" i="18"/>
  <c r="C320" i="18"/>
  <c r="C321" i="18"/>
  <c r="C322" i="18"/>
  <c r="C323" i="18"/>
  <c r="C324" i="18"/>
  <c r="C325" i="18"/>
  <c r="C326" i="18"/>
  <c r="C327" i="18"/>
  <c r="C328" i="18"/>
  <c r="C329" i="18"/>
  <c r="C330" i="18"/>
  <c r="C331" i="18"/>
  <c r="C332" i="18"/>
  <c r="C333" i="18"/>
  <c r="C334" i="18"/>
  <c r="C335" i="18"/>
  <c r="C336" i="18"/>
  <c r="C11" i="18"/>
  <c r="G454" i="11"/>
  <c r="G439" i="11"/>
  <c r="G432" i="11"/>
  <c r="G419" i="11"/>
  <c r="G410" i="11"/>
  <c r="G400" i="11"/>
  <c r="G393" i="11"/>
  <c r="G379" i="11"/>
  <c r="G370" i="11"/>
  <c r="G361" i="11"/>
  <c r="G344" i="11"/>
  <c r="G335" i="11"/>
  <c r="G326" i="11"/>
  <c r="G317" i="11"/>
  <c r="G303" i="11"/>
  <c r="G289" i="11"/>
  <c r="G277" i="11"/>
  <c r="G264" i="11"/>
  <c r="G256" i="11"/>
  <c r="G242" i="11"/>
  <c r="G235" i="11"/>
  <c r="G218" i="11"/>
  <c r="G208" i="11"/>
  <c r="G198" i="11"/>
  <c r="G190" i="11"/>
  <c r="G166" i="11"/>
  <c r="G160" i="11"/>
  <c r="G454" i="10"/>
  <c r="G439" i="10"/>
  <c r="G432" i="10"/>
  <c r="G419" i="10"/>
  <c r="G410" i="10"/>
  <c r="G400" i="10"/>
  <c r="G393" i="10"/>
  <c r="G379" i="10"/>
  <c r="G370" i="10"/>
  <c r="G361" i="10"/>
  <c r="G344" i="10"/>
  <c r="G335" i="10"/>
  <c r="G326" i="10"/>
  <c r="G317" i="10"/>
  <c r="G303" i="10"/>
  <c r="G289" i="10"/>
  <c r="G277" i="10"/>
  <c r="G264" i="10"/>
  <c r="G256" i="10"/>
  <c r="G242" i="10"/>
  <c r="G235" i="10"/>
  <c r="G218" i="10"/>
  <c r="G208" i="10"/>
  <c r="G198" i="10"/>
  <c r="G190" i="10"/>
  <c r="G166" i="10"/>
  <c r="G160" i="10"/>
  <c r="G400" i="9"/>
  <c r="G393" i="9"/>
  <c r="G379" i="9"/>
  <c r="G370" i="9"/>
  <c r="G361" i="9"/>
  <c r="G344" i="9"/>
  <c r="G335" i="9"/>
  <c r="G326" i="9"/>
  <c r="G317" i="9"/>
  <c r="G303" i="9"/>
  <c r="G289" i="9"/>
  <c r="G277" i="9"/>
  <c r="G264" i="9"/>
  <c r="G256" i="9"/>
  <c r="G242" i="9"/>
  <c r="G235" i="9"/>
  <c r="G218" i="9"/>
  <c r="G208" i="9"/>
  <c r="G198" i="9"/>
  <c r="G190" i="9"/>
  <c r="G166" i="9"/>
  <c r="G160" i="9"/>
  <c r="G410" i="9"/>
  <c r="G419" i="9"/>
  <c r="G432" i="9"/>
  <c r="G439" i="9"/>
  <c r="G454" i="9"/>
  <c r="G454" i="8"/>
  <c r="G439" i="8"/>
  <c r="G432" i="8"/>
  <c r="G419" i="8"/>
  <c r="G410" i="8"/>
  <c r="G411" i="8"/>
  <c r="G400" i="8"/>
  <c r="G393" i="8"/>
  <c r="G379" i="8"/>
  <c r="G370" i="8"/>
  <c r="G361" i="8"/>
  <c r="G344" i="8"/>
  <c r="G335" i="8"/>
  <c r="G326" i="8"/>
  <c r="G317" i="8"/>
  <c r="G303" i="8"/>
  <c r="G289" i="8"/>
  <c r="G277" i="8"/>
  <c r="G264" i="8"/>
  <c r="G256" i="8"/>
  <c r="G242" i="8"/>
  <c r="G235" i="8"/>
  <c r="G218" i="8"/>
  <c r="G208" i="8"/>
  <c r="G198" i="8"/>
  <c r="G190" i="8"/>
  <c r="G160" i="8"/>
  <c r="G166" i="8"/>
  <c r="K611" i="12"/>
  <c r="J611" i="12"/>
  <c r="I611" i="12"/>
  <c r="H611" i="12"/>
  <c r="G611" i="12"/>
  <c r="K610" i="12"/>
  <c r="J610" i="12"/>
  <c r="I610" i="12"/>
  <c r="H610" i="12"/>
  <c r="G610" i="12"/>
  <c r="K609" i="12"/>
  <c r="J609" i="12"/>
  <c r="I609" i="12"/>
  <c r="H609" i="12"/>
  <c r="G609" i="12"/>
  <c r="K608" i="12"/>
  <c r="J608" i="12"/>
  <c r="I608" i="12"/>
  <c r="H608" i="12"/>
  <c r="G608" i="12"/>
  <c r="K607" i="12"/>
  <c r="J607" i="12"/>
  <c r="I607" i="12"/>
  <c r="H607" i="12"/>
  <c r="G607" i="12"/>
  <c r="K606" i="12"/>
  <c r="J606" i="12"/>
  <c r="I606" i="12"/>
  <c r="H606" i="12"/>
  <c r="G606" i="12"/>
  <c r="K602" i="12"/>
  <c r="J602" i="12"/>
  <c r="I602" i="12"/>
  <c r="H602" i="12"/>
  <c r="G602" i="12"/>
  <c r="K601" i="12"/>
  <c r="J601" i="12"/>
  <c r="I601" i="12"/>
  <c r="H601" i="12"/>
  <c r="G601" i="12"/>
  <c r="K600" i="12"/>
  <c r="J600" i="12"/>
  <c r="I600" i="12"/>
  <c r="H600" i="12"/>
  <c r="G600" i="12"/>
  <c r="K599" i="12"/>
  <c r="J599" i="12"/>
  <c r="I599" i="12"/>
  <c r="H599" i="12"/>
  <c r="G599" i="12"/>
  <c r="K598" i="12"/>
  <c r="J598" i="12"/>
  <c r="I598" i="12"/>
  <c r="H598" i="12"/>
  <c r="G598" i="12"/>
  <c r="K597" i="12"/>
  <c r="J597" i="12"/>
  <c r="I597" i="12"/>
  <c r="H597" i="12"/>
  <c r="G597" i="12"/>
  <c r="K596" i="12"/>
  <c r="J596" i="12"/>
  <c r="I596" i="12"/>
  <c r="H596" i="12"/>
  <c r="G596" i="12"/>
  <c r="K593" i="12"/>
  <c r="J593" i="12"/>
  <c r="I593" i="12"/>
  <c r="H593" i="12"/>
  <c r="G593" i="12"/>
  <c r="K592" i="12"/>
  <c r="J592" i="12"/>
  <c r="I592" i="12"/>
  <c r="H592" i="12"/>
  <c r="G592" i="12"/>
  <c r="K591" i="12"/>
  <c r="J591" i="12"/>
  <c r="I591" i="12"/>
  <c r="H591" i="12"/>
  <c r="G591" i="12"/>
  <c r="K590" i="12"/>
  <c r="J590" i="12"/>
  <c r="I590" i="12"/>
  <c r="H590" i="12"/>
  <c r="G590" i="12"/>
  <c r="K589" i="12"/>
  <c r="J589" i="12"/>
  <c r="I589" i="12"/>
  <c r="H589" i="12"/>
  <c r="G589" i="12"/>
  <c r="K586" i="12"/>
  <c r="J586" i="12"/>
  <c r="I586" i="12"/>
  <c r="H586" i="12"/>
  <c r="G586" i="12"/>
  <c r="K585" i="12"/>
  <c r="J585" i="12"/>
  <c r="I585" i="12"/>
  <c r="H585" i="12"/>
  <c r="G585" i="12"/>
  <c r="K584" i="12"/>
  <c r="J584" i="12"/>
  <c r="I584" i="12"/>
  <c r="H584" i="12"/>
  <c r="G584" i="12"/>
  <c r="K583" i="12"/>
  <c r="J583" i="12"/>
  <c r="I583" i="12"/>
  <c r="H583" i="12"/>
  <c r="G583" i="12"/>
  <c r="K582" i="12"/>
  <c r="J582" i="12"/>
  <c r="I582" i="12"/>
  <c r="H582" i="12"/>
  <c r="G582" i="12"/>
  <c r="K581" i="12"/>
  <c r="J581" i="12"/>
  <c r="I581" i="12"/>
  <c r="H581" i="12"/>
  <c r="G581" i="12"/>
  <c r="K580" i="12"/>
  <c r="J580" i="12"/>
  <c r="I580" i="12"/>
  <c r="H580" i="12"/>
  <c r="G580" i="12"/>
  <c r="K579" i="12"/>
  <c r="J579" i="12"/>
  <c r="I579" i="12"/>
  <c r="H579" i="12"/>
  <c r="G579" i="12"/>
  <c r="K578" i="12"/>
  <c r="J578" i="12"/>
  <c r="I578" i="12"/>
  <c r="H578" i="12"/>
  <c r="G578" i="12"/>
  <c r="K577" i="12"/>
  <c r="J577" i="12"/>
  <c r="I577" i="12"/>
  <c r="H577" i="12"/>
  <c r="G577" i="12"/>
  <c r="K576" i="12"/>
  <c r="J576" i="12"/>
  <c r="I576" i="12"/>
  <c r="H576" i="12"/>
  <c r="G576" i="12"/>
  <c r="K573" i="12"/>
  <c r="J573" i="12"/>
  <c r="I573" i="12"/>
  <c r="H573" i="12"/>
  <c r="G573" i="12"/>
  <c r="K572" i="12"/>
  <c r="J572" i="12"/>
  <c r="I572" i="12"/>
  <c r="H572" i="12"/>
  <c r="G572" i="12"/>
  <c r="K571" i="12"/>
  <c r="J571" i="12"/>
  <c r="I571" i="12"/>
  <c r="H571" i="12"/>
  <c r="G571" i="12"/>
  <c r="K570" i="12"/>
  <c r="J570" i="12"/>
  <c r="I570" i="12"/>
  <c r="H570" i="12"/>
  <c r="G570" i="12"/>
  <c r="K569" i="12"/>
  <c r="J569" i="12"/>
  <c r="I569" i="12"/>
  <c r="H569" i="12"/>
  <c r="G569" i="12"/>
  <c r="K568" i="12"/>
  <c r="J568" i="12"/>
  <c r="I568" i="12"/>
  <c r="H568" i="12"/>
  <c r="G568" i="12"/>
  <c r="K567" i="12"/>
  <c r="J567" i="12"/>
  <c r="I567" i="12"/>
  <c r="H567" i="12"/>
  <c r="G567" i="12"/>
  <c r="K564" i="12"/>
  <c r="J564" i="12"/>
  <c r="I564" i="12"/>
  <c r="H564" i="12"/>
  <c r="G564" i="12"/>
  <c r="K563" i="12"/>
  <c r="J563" i="12"/>
  <c r="I563" i="12"/>
  <c r="H563" i="12"/>
  <c r="G563" i="12"/>
  <c r="K562" i="12"/>
  <c r="J562" i="12"/>
  <c r="I562" i="12"/>
  <c r="H562" i="12"/>
  <c r="G562" i="12"/>
  <c r="K561" i="12"/>
  <c r="J561" i="12"/>
  <c r="I561" i="12"/>
  <c r="H561" i="12"/>
  <c r="G561" i="12"/>
  <c r="K560" i="12"/>
  <c r="J560" i="12"/>
  <c r="I560" i="12"/>
  <c r="H560" i="12"/>
  <c r="G560" i="12"/>
  <c r="K559" i="12"/>
  <c r="J559" i="12"/>
  <c r="I559" i="12"/>
  <c r="H559" i="12"/>
  <c r="G559" i="12"/>
  <c r="K558" i="12"/>
  <c r="J558" i="12"/>
  <c r="I558" i="12"/>
  <c r="H558" i="12"/>
  <c r="G558" i="12"/>
  <c r="K557" i="12"/>
  <c r="J557" i="12"/>
  <c r="I557" i="12"/>
  <c r="H557" i="12"/>
  <c r="G557" i="12"/>
  <c r="K554" i="12"/>
  <c r="J554" i="12"/>
  <c r="I554" i="12"/>
  <c r="H554" i="12"/>
  <c r="G554" i="12"/>
  <c r="K553" i="12"/>
  <c r="J553" i="12"/>
  <c r="I553" i="12"/>
  <c r="H553" i="12"/>
  <c r="G553" i="12"/>
  <c r="K552" i="12"/>
  <c r="J552" i="12"/>
  <c r="I552" i="12"/>
  <c r="H552" i="12"/>
  <c r="G552" i="12"/>
  <c r="K551" i="12"/>
  <c r="J551" i="12"/>
  <c r="I551" i="12"/>
  <c r="H551" i="12"/>
  <c r="G551" i="12"/>
  <c r="K550" i="12"/>
  <c r="J550" i="12"/>
  <c r="I550" i="12"/>
  <c r="H550" i="12"/>
  <c r="G550" i="12"/>
  <c r="K546" i="12"/>
  <c r="J546" i="12"/>
  <c r="I546" i="12"/>
  <c r="H546" i="12"/>
  <c r="G546" i="12"/>
  <c r="K545" i="12"/>
  <c r="J545" i="12"/>
  <c r="I545" i="12"/>
  <c r="H545" i="12"/>
  <c r="G545" i="12"/>
  <c r="K544" i="12"/>
  <c r="J544" i="12"/>
  <c r="I544" i="12"/>
  <c r="H544" i="12"/>
  <c r="G544" i="12"/>
  <c r="K543" i="12"/>
  <c r="J543" i="12"/>
  <c r="I543" i="12"/>
  <c r="H543" i="12"/>
  <c r="G543" i="12"/>
  <c r="K542" i="12"/>
  <c r="J542" i="12"/>
  <c r="I542" i="12"/>
  <c r="H542" i="12"/>
  <c r="G542" i="12"/>
  <c r="K539" i="12"/>
  <c r="J539" i="12"/>
  <c r="I539" i="12"/>
  <c r="H539" i="12"/>
  <c r="G539" i="12"/>
  <c r="K538" i="12"/>
  <c r="J538" i="12"/>
  <c r="I538" i="12"/>
  <c r="H538" i="12"/>
  <c r="G538" i="12"/>
  <c r="K537" i="12"/>
  <c r="J537" i="12"/>
  <c r="I537" i="12"/>
  <c r="H537" i="12"/>
  <c r="G537" i="12"/>
  <c r="K536" i="12"/>
  <c r="J536" i="12"/>
  <c r="I536" i="12"/>
  <c r="H536" i="12"/>
  <c r="G536" i="12"/>
  <c r="K535" i="12"/>
  <c r="J535" i="12"/>
  <c r="I535" i="12"/>
  <c r="H535" i="12"/>
  <c r="G535" i="12"/>
  <c r="K534" i="12"/>
  <c r="J534" i="12"/>
  <c r="I534" i="12"/>
  <c r="H534" i="12"/>
  <c r="G534" i="12"/>
  <c r="K533" i="12"/>
  <c r="J533" i="12"/>
  <c r="I533" i="12"/>
  <c r="H533" i="12"/>
  <c r="G533" i="12"/>
  <c r="K530" i="12"/>
  <c r="J530" i="12"/>
  <c r="I530" i="12"/>
  <c r="H530" i="12"/>
  <c r="G530" i="12"/>
  <c r="K529" i="12"/>
  <c r="J529" i="12"/>
  <c r="I529" i="12"/>
  <c r="H529" i="12"/>
  <c r="G529" i="12"/>
  <c r="K528" i="12"/>
  <c r="J528" i="12"/>
  <c r="I528" i="12"/>
  <c r="H528" i="12"/>
  <c r="G528" i="12"/>
  <c r="K527" i="12"/>
  <c r="J527" i="12"/>
  <c r="I527" i="12"/>
  <c r="H527" i="12"/>
  <c r="G527" i="12"/>
  <c r="K526" i="12"/>
  <c r="J526" i="12"/>
  <c r="I526" i="12"/>
  <c r="H526" i="12"/>
  <c r="G526" i="12"/>
  <c r="K525" i="12"/>
  <c r="J525" i="12"/>
  <c r="I525" i="12"/>
  <c r="H525" i="12"/>
  <c r="G525" i="12"/>
  <c r="K524" i="12"/>
  <c r="J524" i="12"/>
  <c r="I524" i="12"/>
  <c r="H524" i="12"/>
  <c r="G524" i="12"/>
  <c r="K520" i="12"/>
  <c r="J520" i="12"/>
  <c r="I520" i="12"/>
  <c r="H520" i="12"/>
  <c r="G520" i="12"/>
  <c r="K519" i="12"/>
  <c r="J519" i="12"/>
  <c r="I519" i="12"/>
  <c r="H519" i="12"/>
  <c r="G519" i="12"/>
  <c r="K518" i="12"/>
  <c r="J518" i="12"/>
  <c r="I518" i="12"/>
  <c r="H518" i="12"/>
  <c r="G518" i="12"/>
  <c r="K517" i="12"/>
  <c r="J517" i="12"/>
  <c r="I517" i="12"/>
  <c r="H517" i="12"/>
  <c r="G517" i="12"/>
  <c r="K516" i="12"/>
  <c r="J516" i="12"/>
  <c r="I516" i="12"/>
  <c r="H516" i="12"/>
  <c r="G516" i="12"/>
  <c r="K515" i="12"/>
  <c r="J515" i="12"/>
  <c r="I515" i="12"/>
  <c r="H515" i="12"/>
  <c r="G515" i="12"/>
  <c r="K514" i="12"/>
  <c r="J514" i="12"/>
  <c r="I514" i="12"/>
  <c r="H514" i="12"/>
  <c r="G514" i="12"/>
  <c r="K511" i="12"/>
  <c r="J511" i="12"/>
  <c r="I511" i="12"/>
  <c r="H511" i="12"/>
  <c r="G511" i="12"/>
  <c r="K510" i="12"/>
  <c r="J510" i="12"/>
  <c r="I510" i="12"/>
  <c r="H510" i="12"/>
  <c r="G510" i="12"/>
  <c r="K509" i="12"/>
  <c r="J509" i="12"/>
  <c r="I509" i="12"/>
  <c r="H509" i="12"/>
  <c r="G509" i="12"/>
  <c r="K508" i="12"/>
  <c r="J508" i="12"/>
  <c r="I508" i="12"/>
  <c r="H508" i="12"/>
  <c r="G508" i="12"/>
  <c r="K507" i="12"/>
  <c r="J507" i="12"/>
  <c r="I507" i="12"/>
  <c r="H507" i="12"/>
  <c r="G507" i="12"/>
  <c r="K506" i="12"/>
  <c r="J506" i="12"/>
  <c r="I506" i="12"/>
  <c r="H506" i="12"/>
  <c r="G506" i="12"/>
  <c r="K505" i="12"/>
  <c r="J505" i="12"/>
  <c r="I505" i="12"/>
  <c r="H505" i="12"/>
  <c r="G505" i="12"/>
  <c r="K502" i="12"/>
  <c r="J502" i="12"/>
  <c r="I502" i="12"/>
  <c r="H502" i="12"/>
  <c r="G502" i="12"/>
  <c r="K501" i="12"/>
  <c r="J501" i="12"/>
  <c r="I501" i="12"/>
  <c r="H501" i="12"/>
  <c r="G501" i="12"/>
  <c r="K500" i="12"/>
  <c r="J500" i="12"/>
  <c r="I500" i="12"/>
  <c r="H500" i="12"/>
  <c r="G500" i="12"/>
  <c r="K499" i="12"/>
  <c r="J499" i="12"/>
  <c r="I499" i="12"/>
  <c r="H499" i="12"/>
  <c r="G499" i="12"/>
  <c r="K498" i="12"/>
  <c r="J498" i="12"/>
  <c r="I498" i="12"/>
  <c r="H498" i="12"/>
  <c r="G498" i="12"/>
  <c r="K497" i="12"/>
  <c r="J497" i="12"/>
  <c r="I497" i="12"/>
  <c r="H497" i="12"/>
  <c r="G497" i="12"/>
  <c r="K496" i="12"/>
  <c r="J496" i="12"/>
  <c r="I496" i="12"/>
  <c r="H496" i="12"/>
  <c r="G496" i="12"/>
  <c r="K493" i="12"/>
  <c r="J493" i="12"/>
  <c r="I493" i="12"/>
  <c r="H493" i="12"/>
  <c r="G493" i="12"/>
  <c r="K492" i="12"/>
  <c r="J492" i="12"/>
  <c r="I492" i="12"/>
  <c r="H492" i="12"/>
  <c r="G492" i="12"/>
  <c r="K491" i="12"/>
  <c r="J491" i="12"/>
  <c r="I491" i="12"/>
  <c r="H491" i="12"/>
  <c r="G491" i="12"/>
  <c r="K490" i="12"/>
  <c r="J490" i="12"/>
  <c r="I490" i="12"/>
  <c r="H490" i="12"/>
  <c r="G490" i="12"/>
  <c r="K489" i="12"/>
  <c r="J489" i="12"/>
  <c r="I489" i="12"/>
  <c r="H489" i="12"/>
  <c r="G489" i="12"/>
  <c r="K488" i="12"/>
  <c r="J488" i="12"/>
  <c r="I488" i="12"/>
  <c r="H488" i="12"/>
  <c r="G488" i="12"/>
  <c r="K487" i="12"/>
  <c r="J487" i="12"/>
  <c r="I487" i="12"/>
  <c r="H487" i="12"/>
  <c r="G487" i="12"/>
  <c r="K484" i="12"/>
  <c r="J484" i="12"/>
  <c r="I484" i="12"/>
  <c r="H484" i="12"/>
  <c r="G484" i="12"/>
  <c r="K483" i="12"/>
  <c r="J483" i="12"/>
  <c r="I483" i="12"/>
  <c r="H483" i="12"/>
  <c r="G483" i="12"/>
  <c r="K482" i="12"/>
  <c r="J482" i="12"/>
  <c r="I482" i="12"/>
  <c r="H482" i="12"/>
  <c r="G482" i="12"/>
  <c r="K481" i="12"/>
  <c r="J481" i="12"/>
  <c r="I481" i="12"/>
  <c r="H481" i="12"/>
  <c r="G481" i="12"/>
  <c r="K480" i="12"/>
  <c r="J480" i="12"/>
  <c r="I480" i="12"/>
  <c r="H480" i="12"/>
  <c r="G480" i="12"/>
  <c r="K479" i="12"/>
  <c r="J479" i="12"/>
  <c r="I479" i="12"/>
  <c r="H479" i="12"/>
  <c r="G479" i="12"/>
  <c r="K478" i="12"/>
  <c r="J478" i="12"/>
  <c r="I478" i="12"/>
  <c r="H478" i="12"/>
  <c r="G478" i="12"/>
  <c r="K477" i="12"/>
  <c r="J477" i="12"/>
  <c r="I477" i="12"/>
  <c r="H477" i="12"/>
  <c r="G477" i="12"/>
  <c r="K476" i="12"/>
  <c r="J476" i="12"/>
  <c r="I476" i="12"/>
  <c r="H476" i="12"/>
  <c r="G476" i="12"/>
  <c r="K475" i="12"/>
  <c r="J475" i="12"/>
  <c r="I475" i="12"/>
  <c r="H475" i="12"/>
  <c r="G475" i="12"/>
  <c r="K474" i="12"/>
  <c r="J474" i="12"/>
  <c r="I474" i="12"/>
  <c r="H474" i="12"/>
  <c r="G474" i="12"/>
  <c r="K473" i="12"/>
  <c r="J473" i="12"/>
  <c r="I473" i="12"/>
  <c r="H473" i="12"/>
  <c r="G473" i="12"/>
  <c r="K470" i="12"/>
  <c r="J470" i="12"/>
  <c r="I470" i="12"/>
  <c r="H470" i="12"/>
  <c r="G470" i="12"/>
  <c r="K469" i="12"/>
  <c r="J469" i="12"/>
  <c r="I469" i="12"/>
  <c r="H469" i="12"/>
  <c r="G469" i="12"/>
  <c r="K468" i="12"/>
  <c r="J468" i="12"/>
  <c r="I468" i="12"/>
  <c r="H468" i="12"/>
  <c r="G468" i="12"/>
  <c r="K467" i="12"/>
  <c r="J467" i="12"/>
  <c r="I467" i="12"/>
  <c r="H467" i="12"/>
  <c r="G467" i="12"/>
  <c r="K466" i="12"/>
  <c r="J466" i="12"/>
  <c r="I466" i="12"/>
  <c r="H466" i="12"/>
  <c r="G466" i="12"/>
  <c r="K465" i="12"/>
  <c r="J465" i="12"/>
  <c r="I465" i="12"/>
  <c r="H465" i="12"/>
  <c r="G465" i="12"/>
  <c r="K464" i="12"/>
  <c r="J464" i="12"/>
  <c r="I464" i="12"/>
  <c r="H464" i="12"/>
  <c r="G464" i="12"/>
  <c r="K463" i="12"/>
  <c r="J463" i="12"/>
  <c r="I463" i="12"/>
  <c r="H463" i="12"/>
  <c r="G463" i="12"/>
  <c r="K462" i="12"/>
  <c r="J462" i="12"/>
  <c r="I462" i="12"/>
  <c r="H462" i="12"/>
  <c r="G462" i="12"/>
  <c r="K461" i="12"/>
  <c r="J461" i="12"/>
  <c r="I461" i="12"/>
  <c r="H461" i="12"/>
  <c r="G461" i="12"/>
  <c r="K460" i="12"/>
  <c r="J460" i="12"/>
  <c r="I460" i="12"/>
  <c r="H460" i="12"/>
  <c r="G460" i="12"/>
  <c r="K459" i="12"/>
  <c r="J459" i="12"/>
  <c r="I459" i="12"/>
  <c r="H459" i="12"/>
  <c r="G459" i="12"/>
  <c r="K456" i="12"/>
  <c r="J456" i="12"/>
  <c r="I456" i="12"/>
  <c r="H456" i="12"/>
  <c r="G456" i="12"/>
  <c r="K455" i="12"/>
  <c r="J455" i="12"/>
  <c r="I455" i="12"/>
  <c r="H455" i="12"/>
  <c r="G455" i="12"/>
  <c r="K454" i="12"/>
  <c r="J454" i="12"/>
  <c r="I454" i="12"/>
  <c r="H454" i="12"/>
  <c r="G454" i="12"/>
  <c r="K453" i="12"/>
  <c r="J453" i="12"/>
  <c r="I453" i="12"/>
  <c r="H453" i="12"/>
  <c r="G453" i="12"/>
  <c r="K452" i="12"/>
  <c r="J452" i="12"/>
  <c r="I452" i="12"/>
  <c r="H452" i="12"/>
  <c r="G452" i="12"/>
  <c r="K451" i="12"/>
  <c r="J451" i="12"/>
  <c r="I451" i="12"/>
  <c r="H451" i="12"/>
  <c r="G451" i="12"/>
  <c r="K450" i="12"/>
  <c r="J450" i="12"/>
  <c r="I450" i="12"/>
  <c r="H450" i="12"/>
  <c r="G450" i="12"/>
  <c r="K449" i="12"/>
  <c r="J449" i="12"/>
  <c r="I449" i="12"/>
  <c r="H449" i="12"/>
  <c r="G449" i="12"/>
  <c r="K448" i="12"/>
  <c r="J448" i="12"/>
  <c r="I448" i="12"/>
  <c r="H448" i="12"/>
  <c r="G448" i="12"/>
  <c r="K447" i="12"/>
  <c r="J447" i="12"/>
  <c r="I447" i="12"/>
  <c r="H447" i="12"/>
  <c r="G447" i="12"/>
  <c r="K444" i="12"/>
  <c r="J444" i="12"/>
  <c r="I444" i="12"/>
  <c r="H444" i="12"/>
  <c r="G444" i="12"/>
  <c r="K443" i="12"/>
  <c r="J443" i="12"/>
  <c r="I443" i="12"/>
  <c r="H443" i="12"/>
  <c r="G443" i="12"/>
  <c r="K442" i="12"/>
  <c r="J442" i="12"/>
  <c r="I442" i="12"/>
  <c r="H442" i="12"/>
  <c r="G442" i="12"/>
  <c r="K441" i="12"/>
  <c r="J441" i="12"/>
  <c r="I441" i="12"/>
  <c r="H441" i="12"/>
  <c r="G441" i="12"/>
  <c r="K440" i="12"/>
  <c r="J440" i="12"/>
  <c r="I440" i="12"/>
  <c r="H440" i="12"/>
  <c r="G440" i="12"/>
  <c r="K439" i="12"/>
  <c r="J439" i="12"/>
  <c r="I439" i="12"/>
  <c r="H439" i="12"/>
  <c r="G439" i="12"/>
  <c r="K438" i="12"/>
  <c r="J438" i="12"/>
  <c r="I438" i="12"/>
  <c r="H438" i="12"/>
  <c r="G438" i="12"/>
  <c r="K437" i="12"/>
  <c r="J437" i="12"/>
  <c r="I437" i="12"/>
  <c r="H437" i="12"/>
  <c r="G437" i="12"/>
  <c r="K436" i="12"/>
  <c r="J436" i="12"/>
  <c r="I436" i="12"/>
  <c r="H436" i="12"/>
  <c r="G436" i="12"/>
  <c r="K435" i="12"/>
  <c r="J435" i="12"/>
  <c r="I435" i="12"/>
  <c r="H435" i="12"/>
  <c r="G435" i="12"/>
  <c r="K434" i="12"/>
  <c r="J434" i="12"/>
  <c r="I434" i="12"/>
  <c r="H434" i="12"/>
  <c r="G434" i="12"/>
  <c r="K431" i="12"/>
  <c r="J431" i="12"/>
  <c r="I431" i="12"/>
  <c r="H431" i="12"/>
  <c r="G431" i="12"/>
  <c r="K430" i="12"/>
  <c r="J430" i="12"/>
  <c r="I430" i="12"/>
  <c r="H430" i="12"/>
  <c r="G430" i="12"/>
  <c r="K429" i="12"/>
  <c r="J429" i="12"/>
  <c r="I429" i="12"/>
  <c r="H429" i="12"/>
  <c r="G429" i="12"/>
  <c r="K428" i="12"/>
  <c r="J428" i="12"/>
  <c r="I428" i="12"/>
  <c r="H428" i="12"/>
  <c r="G428" i="12"/>
  <c r="K427" i="12"/>
  <c r="J427" i="12"/>
  <c r="I427" i="12"/>
  <c r="H427" i="12"/>
  <c r="G427" i="12"/>
  <c r="K426" i="12"/>
  <c r="J426" i="12"/>
  <c r="I426" i="12"/>
  <c r="H426" i="12"/>
  <c r="G426" i="12"/>
  <c r="K423" i="12"/>
  <c r="J423" i="12"/>
  <c r="I423" i="12"/>
  <c r="H423" i="12"/>
  <c r="G423" i="12"/>
  <c r="K422" i="12"/>
  <c r="J422" i="12"/>
  <c r="I422" i="12"/>
  <c r="H422" i="12"/>
  <c r="G422" i="12"/>
  <c r="K421" i="12"/>
  <c r="J421" i="12"/>
  <c r="I421" i="12"/>
  <c r="H421" i="12"/>
  <c r="G421" i="12"/>
  <c r="K420" i="12"/>
  <c r="J420" i="12"/>
  <c r="I420" i="12"/>
  <c r="H420" i="12"/>
  <c r="G420" i="12"/>
  <c r="K419" i="12"/>
  <c r="J419" i="12"/>
  <c r="I419" i="12"/>
  <c r="H419" i="12"/>
  <c r="G419" i="12"/>
  <c r="K418" i="12"/>
  <c r="J418" i="12"/>
  <c r="I418" i="12"/>
  <c r="H418" i="12"/>
  <c r="G418" i="12"/>
  <c r="K417" i="12"/>
  <c r="J417" i="12"/>
  <c r="I417" i="12"/>
  <c r="H417" i="12"/>
  <c r="G417" i="12"/>
  <c r="K416" i="12"/>
  <c r="J416" i="12"/>
  <c r="I416" i="12"/>
  <c r="H416" i="12"/>
  <c r="G416" i="12"/>
  <c r="K415" i="12"/>
  <c r="J415" i="12"/>
  <c r="I415" i="12"/>
  <c r="H415" i="12"/>
  <c r="G415" i="12"/>
  <c r="K414" i="12"/>
  <c r="J414" i="12"/>
  <c r="I414" i="12"/>
  <c r="H414" i="12"/>
  <c r="G414" i="12"/>
  <c r="K413" i="12"/>
  <c r="J413" i="12"/>
  <c r="I413" i="12"/>
  <c r="H413" i="12"/>
  <c r="G413" i="12"/>
  <c r="K412" i="12"/>
  <c r="J412" i="12"/>
  <c r="I412" i="12"/>
  <c r="H412" i="12"/>
  <c r="G412" i="12"/>
  <c r="K409" i="12"/>
  <c r="J409" i="12"/>
  <c r="I409" i="12"/>
  <c r="H409" i="12"/>
  <c r="G409" i="12"/>
  <c r="K408" i="12"/>
  <c r="J408" i="12"/>
  <c r="I408" i="12"/>
  <c r="H408" i="12"/>
  <c r="G408" i="12"/>
  <c r="K407" i="12"/>
  <c r="J407" i="12"/>
  <c r="I407" i="12"/>
  <c r="H407" i="12"/>
  <c r="G407" i="12"/>
  <c r="K406" i="12"/>
  <c r="J406" i="12"/>
  <c r="I406" i="12"/>
  <c r="H406" i="12"/>
  <c r="G406" i="12"/>
  <c r="K405" i="12"/>
  <c r="J405" i="12"/>
  <c r="I405" i="12"/>
  <c r="H405" i="12"/>
  <c r="G405" i="12"/>
  <c r="K401" i="12"/>
  <c r="J401" i="12"/>
  <c r="I401" i="12"/>
  <c r="H401" i="12"/>
  <c r="G401" i="12"/>
  <c r="K400" i="12"/>
  <c r="J400" i="12"/>
  <c r="I400" i="12"/>
  <c r="H400" i="12"/>
  <c r="G400" i="12"/>
  <c r="K399" i="12"/>
  <c r="J399" i="12"/>
  <c r="I399" i="12"/>
  <c r="H399" i="12"/>
  <c r="G399" i="12"/>
  <c r="K398" i="12"/>
  <c r="J398" i="12"/>
  <c r="I398" i="12"/>
  <c r="H398" i="12"/>
  <c r="G398" i="12"/>
  <c r="K397" i="12"/>
  <c r="J397" i="12"/>
  <c r="I397" i="12"/>
  <c r="H397" i="12"/>
  <c r="G397" i="12"/>
  <c r="K396" i="12"/>
  <c r="J396" i="12"/>
  <c r="I396" i="12"/>
  <c r="H396" i="12"/>
  <c r="G396" i="12"/>
  <c r="K393" i="12"/>
  <c r="J393" i="12"/>
  <c r="I393" i="12"/>
  <c r="H393" i="12"/>
  <c r="G393" i="12"/>
  <c r="K392" i="12"/>
  <c r="J392" i="12"/>
  <c r="I392" i="12"/>
  <c r="H392" i="12"/>
  <c r="G392" i="12"/>
  <c r="K391" i="12"/>
  <c r="J391" i="12"/>
  <c r="I391" i="12"/>
  <c r="H391" i="12"/>
  <c r="G391" i="12"/>
  <c r="K390" i="12"/>
  <c r="J390" i="12"/>
  <c r="I390" i="12"/>
  <c r="H390" i="12"/>
  <c r="G390" i="12"/>
  <c r="K389" i="12"/>
  <c r="J389" i="12"/>
  <c r="I389" i="12"/>
  <c r="H389" i="12"/>
  <c r="G389" i="12"/>
  <c r="K388" i="12"/>
  <c r="J388" i="12"/>
  <c r="I388" i="12"/>
  <c r="H388" i="12"/>
  <c r="G388" i="12"/>
  <c r="K387" i="12"/>
  <c r="J387" i="12"/>
  <c r="I387" i="12"/>
  <c r="H387" i="12"/>
  <c r="G387" i="12"/>
  <c r="K386" i="12"/>
  <c r="J386" i="12"/>
  <c r="I386" i="12"/>
  <c r="H386" i="12"/>
  <c r="G386" i="12"/>
  <c r="K383" i="12"/>
  <c r="J383" i="12"/>
  <c r="I383" i="12"/>
  <c r="H383" i="12"/>
  <c r="G383" i="12"/>
  <c r="K382" i="12"/>
  <c r="J382" i="12"/>
  <c r="I382" i="12"/>
  <c r="H382" i="12"/>
  <c r="G382" i="12"/>
  <c r="K381" i="12"/>
  <c r="J381" i="12"/>
  <c r="I381" i="12"/>
  <c r="H381" i="12"/>
  <c r="G381" i="12"/>
  <c r="K380" i="12"/>
  <c r="J380" i="12"/>
  <c r="I380" i="12"/>
  <c r="H380" i="12"/>
  <c r="G380" i="12"/>
  <c r="K379" i="12"/>
  <c r="J379" i="12"/>
  <c r="I379" i="12"/>
  <c r="H379" i="12"/>
  <c r="G379" i="12"/>
  <c r="K378" i="12"/>
  <c r="J378" i="12"/>
  <c r="I378" i="12"/>
  <c r="H378" i="12"/>
  <c r="G378" i="12"/>
  <c r="K377" i="12"/>
  <c r="J377" i="12"/>
  <c r="I377" i="12"/>
  <c r="H377" i="12"/>
  <c r="G377" i="12"/>
  <c r="K376" i="12"/>
  <c r="J376" i="12"/>
  <c r="I376" i="12"/>
  <c r="H376" i="12"/>
  <c r="G376" i="12"/>
  <c r="K373" i="12"/>
  <c r="J373" i="12"/>
  <c r="I373" i="12"/>
  <c r="H373" i="12"/>
  <c r="G373" i="12"/>
  <c r="K372" i="12"/>
  <c r="J372" i="12"/>
  <c r="I372" i="12"/>
  <c r="H372" i="12"/>
  <c r="G372" i="12"/>
  <c r="K371" i="12"/>
  <c r="J371" i="12"/>
  <c r="I371" i="12"/>
  <c r="H371" i="12"/>
  <c r="G371" i="12"/>
  <c r="K370" i="12"/>
  <c r="J370" i="12"/>
  <c r="I370" i="12"/>
  <c r="H370" i="12"/>
  <c r="G370" i="12"/>
  <c r="K369" i="12"/>
  <c r="J369" i="12"/>
  <c r="I369" i="12"/>
  <c r="H369" i="12"/>
  <c r="G369" i="12"/>
  <c r="K368" i="12"/>
  <c r="J368" i="12"/>
  <c r="I368" i="12"/>
  <c r="H368" i="12"/>
  <c r="G368" i="12"/>
  <c r="K363" i="12"/>
  <c r="J363" i="12"/>
  <c r="I363" i="12"/>
  <c r="H363" i="12"/>
  <c r="G363" i="12"/>
  <c r="K362" i="12"/>
  <c r="J362" i="12"/>
  <c r="I362" i="12"/>
  <c r="H362" i="12"/>
  <c r="G362" i="12"/>
  <c r="K361" i="12"/>
  <c r="J361" i="12"/>
  <c r="I361" i="12"/>
  <c r="H361" i="12"/>
  <c r="G361" i="12"/>
  <c r="K360" i="12"/>
  <c r="J360" i="12"/>
  <c r="I360" i="12"/>
  <c r="H360" i="12"/>
  <c r="G360" i="12"/>
  <c r="K359" i="12"/>
  <c r="J359" i="12"/>
  <c r="I359" i="12"/>
  <c r="H359" i="12"/>
  <c r="G359" i="12"/>
  <c r="K356" i="12"/>
  <c r="J356" i="12"/>
  <c r="I356" i="12"/>
  <c r="H356" i="12"/>
  <c r="G356" i="12"/>
  <c r="K355" i="12"/>
  <c r="J355" i="12"/>
  <c r="I355" i="12"/>
  <c r="H355" i="12"/>
  <c r="G355" i="12"/>
  <c r="K354" i="12"/>
  <c r="J354" i="12"/>
  <c r="I354" i="12"/>
  <c r="H354" i="12"/>
  <c r="G354" i="12"/>
  <c r="K353" i="12"/>
  <c r="J353" i="12"/>
  <c r="I353" i="12"/>
  <c r="H353" i="12"/>
  <c r="G353" i="12"/>
  <c r="K605" i="12"/>
  <c r="EB375" i="18" s="1"/>
  <c r="J605" i="12"/>
  <c r="I605" i="12"/>
  <c r="H605" i="12"/>
  <c r="G605" i="12"/>
  <c r="K595" i="12"/>
  <c r="EB374" i="18" s="1"/>
  <c r="J595" i="12"/>
  <c r="I595" i="12"/>
  <c r="H595" i="12"/>
  <c r="G595" i="12"/>
  <c r="K588" i="12"/>
  <c r="EB373" i="18" s="1"/>
  <c r="J588" i="12"/>
  <c r="I588" i="12"/>
  <c r="H588" i="12"/>
  <c r="G588" i="12"/>
  <c r="K575" i="12"/>
  <c r="EB372" i="18" s="1"/>
  <c r="J575" i="12"/>
  <c r="I575" i="12"/>
  <c r="H575" i="12"/>
  <c r="G575" i="12"/>
  <c r="K566" i="12"/>
  <c r="EB371" i="18" s="1"/>
  <c r="J566" i="12"/>
  <c r="I566" i="12"/>
  <c r="H566" i="12"/>
  <c r="G566" i="12"/>
  <c r="K556" i="12"/>
  <c r="EB370" i="18" s="1"/>
  <c r="J556" i="12"/>
  <c r="I556" i="12"/>
  <c r="H556" i="12"/>
  <c r="G556" i="12"/>
  <c r="K549" i="12"/>
  <c r="EB369" i="18" s="1"/>
  <c r="J549" i="12"/>
  <c r="I549" i="12"/>
  <c r="H549" i="12"/>
  <c r="G549" i="12"/>
  <c r="K541" i="12"/>
  <c r="EB368" i="18" s="1"/>
  <c r="J541" i="12"/>
  <c r="I541" i="12"/>
  <c r="H541" i="12"/>
  <c r="G541" i="12"/>
  <c r="K532" i="12"/>
  <c r="EB367" i="18" s="1"/>
  <c r="J532" i="12"/>
  <c r="I532" i="12"/>
  <c r="H532" i="12"/>
  <c r="G532" i="12"/>
  <c r="K523" i="12"/>
  <c r="EB365" i="18" s="1"/>
  <c r="J523" i="12"/>
  <c r="I523" i="12"/>
  <c r="H523" i="12"/>
  <c r="G523" i="12"/>
  <c r="K513" i="12"/>
  <c r="EB366" i="18" s="1"/>
  <c r="J513" i="12"/>
  <c r="I513" i="12"/>
  <c r="H513" i="12"/>
  <c r="G513" i="12"/>
  <c r="K504" i="12"/>
  <c r="EB364" i="18" s="1"/>
  <c r="J504" i="12"/>
  <c r="I504" i="12"/>
  <c r="H504" i="12"/>
  <c r="G504" i="12"/>
  <c r="K495" i="12"/>
  <c r="EB363" i="18" s="1"/>
  <c r="J495" i="12"/>
  <c r="I495" i="12"/>
  <c r="H495" i="12"/>
  <c r="G495" i="12"/>
  <c r="K486" i="12"/>
  <c r="EB362" i="18" s="1"/>
  <c r="J486" i="12"/>
  <c r="I486" i="12"/>
  <c r="H486" i="12"/>
  <c r="G486" i="12"/>
  <c r="K472" i="12"/>
  <c r="EB361" i="18" s="1"/>
  <c r="J472" i="12"/>
  <c r="I472" i="12"/>
  <c r="H472" i="12"/>
  <c r="G472" i="12"/>
  <c r="K458" i="12"/>
  <c r="EB360" i="18" s="1"/>
  <c r="J458" i="12"/>
  <c r="I458" i="12"/>
  <c r="H458" i="12"/>
  <c r="G458" i="12"/>
  <c r="K446" i="12"/>
  <c r="EB359" i="18" s="1"/>
  <c r="J446" i="12"/>
  <c r="I446" i="12"/>
  <c r="H446" i="12"/>
  <c r="G446" i="12"/>
  <c r="K433" i="12"/>
  <c r="EB358" i="18" s="1"/>
  <c r="J433" i="12"/>
  <c r="I433" i="12"/>
  <c r="H433" i="12"/>
  <c r="G433" i="12"/>
  <c r="K425" i="12"/>
  <c r="EB357" i="18" s="1"/>
  <c r="J425" i="12"/>
  <c r="I425" i="12"/>
  <c r="H425" i="12"/>
  <c r="G425" i="12"/>
  <c r="K411" i="12"/>
  <c r="EB356" i="18" s="1"/>
  <c r="J411" i="12"/>
  <c r="I411" i="12"/>
  <c r="H411" i="12"/>
  <c r="G411" i="12"/>
  <c r="K404" i="12"/>
  <c r="EB355" i="18" s="1"/>
  <c r="J404" i="12"/>
  <c r="I404" i="12"/>
  <c r="H404" i="12"/>
  <c r="G404" i="12"/>
  <c r="K395" i="12"/>
  <c r="EB354" i="18" s="1"/>
  <c r="J395" i="12"/>
  <c r="I395" i="12"/>
  <c r="H395" i="12"/>
  <c r="G395" i="12"/>
  <c r="K385" i="12"/>
  <c r="EB353" i="18" s="1"/>
  <c r="J385" i="12"/>
  <c r="I385" i="12"/>
  <c r="H385" i="12"/>
  <c r="G385" i="12"/>
  <c r="K375" i="12"/>
  <c r="EB352" i="18" s="1"/>
  <c r="J375" i="12"/>
  <c r="I375" i="12"/>
  <c r="H375" i="12"/>
  <c r="G375" i="12"/>
  <c r="K367" i="12"/>
  <c r="EB351" i="18" s="1"/>
  <c r="J367" i="12"/>
  <c r="I367" i="12"/>
  <c r="H367" i="12"/>
  <c r="G367" i="12"/>
  <c r="K358" i="12"/>
  <c r="EB350" i="18" s="1"/>
  <c r="J358" i="12"/>
  <c r="I358" i="12"/>
  <c r="H358" i="12"/>
  <c r="G358" i="12"/>
  <c r="K352" i="12"/>
  <c r="EB349" i="18" s="1"/>
  <c r="J352" i="12"/>
  <c r="I352" i="12"/>
  <c r="H352" i="12"/>
  <c r="G352" i="12"/>
  <c r="K444" i="13"/>
  <c r="J444" i="13"/>
  <c r="I444" i="13"/>
  <c r="H444" i="13"/>
  <c r="G444" i="13"/>
  <c r="K443" i="13"/>
  <c r="J443" i="13"/>
  <c r="I443" i="13"/>
  <c r="H443" i="13"/>
  <c r="G443" i="13"/>
  <c r="K442" i="13"/>
  <c r="J442" i="13"/>
  <c r="I442" i="13"/>
  <c r="H442" i="13"/>
  <c r="G442" i="13"/>
  <c r="K441" i="13"/>
  <c r="J441" i="13"/>
  <c r="I441" i="13"/>
  <c r="H441" i="13"/>
  <c r="G441" i="13"/>
  <c r="K440" i="13"/>
  <c r="J440" i="13"/>
  <c r="I440" i="13"/>
  <c r="H440" i="13"/>
  <c r="G440" i="13"/>
  <c r="K439" i="13"/>
  <c r="J439" i="13"/>
  <c r="I439" i="13"/>
  <c r="H439" i="13"/>
  <c r="G439" i="13"/>
  <c r="K438" i="13"/>
  <c r="J438" i="13"/>
  <c r="I438" i="13"/>
  <c r="H438" i="13"/>
  <c r="G438" i="13"/>
  <c r="K437" i="13"/>
  <c r="J437" i="13"/>
  <c r="I437" i="13"/>
  <c r="H437" i="13"/>
  <c r="G437" i="13"/>
  <c r="K436" i="13"/>
  <c r="J436" i="13"/>
  <c r="I436" i="13"/>
  <c r="H436" i="13"/>
  <c r="G436" i="13"/>
  <c r="K435" i="13"/>
  <c r="J435" i="13"/>
  <c r="I435" i="13"/>
  <c r="H435" i="13"/>
  <c r="G435" i="13"/>
  <c r="K434" i="13"/>
  <c r="J434" i="13"/>
  <c r="I434" i="13"/>
  <c r="H434" i="13"/>
  <c r="G434" i="13"/>
  <c r="K431" i="13"/>
  <c r="J431" i="13"/>
  <c r="I431" i="13"/>
  <c r="H431" i="13"/>
  <c r="G431" i="13"/>
  <c r="K430" i="13"/>
  <c r="J430" i="13"/>
  <c r="I430" i="13"/>
  <c r="H430" i="13"/>
  <c r="G430" i="13"/>
  <c r="K429" i="13"/>
  <c r="J429" i="13"/>
  <c r="I429" i="13"/>
  <c r="H429" i="13"/>
  <c r="G429" i="13"/>
  <c r="K428" i="13"/>
  <c r="J428" i="13"/>
  <c r="I428" i="13"/>
  <c r="H428" i="13"/>
  <c r="G428" i="13"/>
  <c r="K427" i="13"/>
  <c r="J427" i="13"/>
  <c r="I427" i="13"/>
  <c r="H427" i="13"/>
  <c r="G427" i="13"/>
  <c r="K426" i="13"/>
  <c r="J426" i="13"/>
  <c r="I426" i="13"/>
  <c r="H426" i="13"/>
  <c r="G426" i="13"/>
  <c r="K423" i="13"/>
  <c r="J423" i="13"/>
  <c r="I423" i="13"/>
  <c r="H423" i="13"/>
  <c r="G423" i="13"/>
  <c r="K422" i="13"/>
  <c r="J422" i="13"/>
  <c r="I422" i="13"/>
  <c r="H422" i="13"/>
  <c r="G422" i="13"/>
  <c r="K421" i="13"/>
  <c r="J421" i="13"/>
  <c r="I421" i="13"/>
  <c r="H421" i="13"/>
  <c r="G421" i="13"/>
  <c r="K420" i="13"/>
  <c r="J420" i="13"/>
  <c r="I420" i="13"/>
  <c r="H420" i="13"/>
  <c r="G420" i="13"/>
  <c r="K419" i="13"/>
  <c r="J419" i="13"/>
  <c r="I419" i="13"/>
  <c r="H419" i="13"/>
  <c r="G419" i="13"/>
  <c r="K418" i="13"/>
  <c r="J418" i="13"/>
  <c r="I418" i="13"/>
  <c r="H418" i="13"/>
  <c r="G418" i="13"/>
  <c r="K417" i="13"/>
  <c r="J417" i="13"/>
  <c r="I417" i="13"/>
  <c r="H417" i="13"/>
  <c r="G417" i="13"/>
  <c r="K416" i="13"/>
  <c r="J416" i="13"/>
  <c r="I416" i="13"/>
  <c r="H416" i="13"/>
  <c r="G416" i="13"/>
  <c r="K415" i="13"/>
  <c r="J415" i="13"/>
  <c r="I415" i="13"/>
  <c r="H415" i="13"/>
  <c r="G415" i="13"/>
  <c r="K414" i="13"/>
  <c r="J414" i="13"/>
  <c r="I414" i="13"/>
  <c r="H414" i="13"/>
  <c r="G414" i="13"/>
  <c r="K413" i="13"/>
  <c r="J413" i="13"/>
  <c r="I413" i="13"/>
  <c r="H413" i="13"/>
  <c r="G413" i="13"/>
  <c r="K412" i="13"/>
  <c r="J412" i="13"/>
  <c r="I412" i="13"/>
  <c r="H412" i="13"/>
  <c r="G412" i="13"/>
  <c r="K409" i="13"/>
  <c r="J409" i="13"/>
  <c r="I409" i="13"/>
  <c r="H409" i="13"/>
  <c r="G409" i="13"/>
  <c r="K408" i="13"/>
  <c r="J408" i="13"/>
  <c r="I408" i="13"/>
  <c r="H408" i="13"/>
  <c r="G408" i="13"/>
  <c r="K407" i="13"/>
  <c r="J407" i="13"/>
  <c r="I407" i="13"/>
  <c r="H407" i="13"/>
  <c r="G407" i="13"/>
  <c r="K406" i="13"/>
  <c r="J406" i="13"/>
  <c r="I406" i="13"/>
  <c r="H406" i="13"/>
  <c r="G406" i="13"/>
  <c r="K405" i="13"/>
  <c r="J405" i="13"/>
  <c r="I405" i="13"/>
  <c r="H405" i="13"/>
  <c r="G405" i="13"/>
  <c r="K401" i="13"/>
  <c r="J401" i="13"/>
  <c r="I401" i="13"/>
  <c r="H401" i="13"/>
  <c r="G401" i="13"/>
  <c r="K400" i="13"/>
  <c r="J400" i="13"/>
  <c r="I400" i="13"/>
  <c r="H400" i="13"/>
  <c r="G400" i="13"/>
  <c r="K399" i="13"/>
  <c r="J399" i="13"/>
  <c r="I399" i="13"/>
  <c r="H399" i="13"/>
  <c r="G399" i="13"/>
  <c r="K398" i="13"/>
  <c r="J398" i="13"/>
  <c r="I398" i="13"/>
  <c r="H398" i="13"/>
  <c r="G398" i="13"/>
  <c r="K397" i="13"/>
  <c r="J397" i="13"/>
  <c r="I397" i="13"/>
  <c r="H397" i="13"/>
  <c r="G397" i="13"/>
  <c r="K396" i="13"/>
  <c r="J396" i="13"/>
  <c r="I396" i="13"/>
  <c r="H396" i="13"/>
  <c r="G396" i="13"/>
  <c r="K393" i="13"/>
  <c r="J393" i="13"/>
  <c r="I393" i="13"/>
  <c r="H393" i="13"/>
  <c r="G393" i="13"/>
  <c r="K392" i="13"/>
  <c r="J392" i="13"/>
  <c r="I392" i="13"/>
  <c r="H392" i="13"/>
  <c r="G392" i="13"/>
  <c r="K391" i="13"/>
  <c r="J391" i="13"/>
  <c r="I391" i="13"/>
  <c r="H391" i="13"/>
  <c r="G391" i="13"/>
  <c r="K390" i="13"/>
  <c r="J390" i="13"/>
  <c r="I390" i="13"/>
  <c r="H390" i="13"/>
  <c r="G390" i="13"/>
  <c r="K389" i="13"/>
  <c r="J389" i="13"/>
  <c r="I389" i="13"/>
  <c r="H389" i="13"/>
  <c r="G389" i="13"/>
  <c r="K388" i="13"/>
  <c r="J388" i="13"/>
  <c r="I388" i="13"/>
  <c r="H388" i="13"/>
  <c r="G388" i="13"/>
  <c r="K387" i="13"/>
  <c r="J387" i="13"/>
  <c r="I387" i="13"/>
  <c r="H387" i="13"/>
  <c r="G387" i="13"/>
  <c r="K386" i="13"/>
  <c r="J386" i="13"/>
  <c r="I386" i="13"/>
  <c r="H386" i="13"/>
  <c r="G386" i="13"/>
  <c r="K383" i="13"/>
  <c r="J383" i="13"/>
  <c r="I383" i="13"/>
  <c r="H383" i="13"/>
  <c r="G383" i="13"/>
  <c r="K382" i="13"/>
  <c r="J382" i="13"/>
  <c r="I382" i="13"/>
  <c r="H382" i="13"/>
  <c r="G382" i="13"/>
  <c r="K381" i="13"/>
  <c r="J381" i="13"/>
  <c r="I381" i="13"/>
  <c r="H381" i="13"/>
  <c r="G381" i="13"/>
  <c r="K380" i="13"/>
  <c r="J380" i="13"/>
  <c r="I380" i="13"/>
  <c r="H380" i="13"/>
  <c r="G380" i="13"/>
  <c r="K379" i="13"/>
  <c r="J379" i="13"/>
  <c r="I379" i="13"/>
  <c r="H379" i="13"/>
  <c r="G379" i="13"/>
  <c r="K378" i="13"/>
  <c r="J378" i="13"/>
  <c r="I378" i="13"/>
  <c r="H378" i="13"/>
  <c r="G378" i="13"/>
  <c r="K377" i="13"/>
  <c r="J377" i="13"/>
  <c r="I377" i="13"/>
  <c r="H377" i="13"/>
  <c r="G377" i="13"/>
  <c r="K376" i="13"/>
  <c r="J376" i="13"/>
  <c r="I376" i="13"/>
  <c r="H376" i="13"/>
  <c r="G376" i="13"/>
  <c r="K373" i="13"/>
  <c r="J373" i="13"/>
  <c r="I373" i="13"/>
  <c r="H373" i="13"/>
  <c r="G373" i="13"/>
  <c r="K372" i="13"/>
  <c r="J372" i="13"/>
  <c r="I372" i="13"/>
  <c r="H372" i="13"/>
  <c r="G372" i="13"/>
  <c r="K371" i="13"/>
  <c r="J371" i="13"/>
  <c r="I371" i="13"/>
  <c r="H371" i="13"/>
  <c r="G371" i="13"/>
  <c r="K370" i="13"/>
  <c r="J370" i="13"/>
  <c r="I370" i="13"/>
  <c r="H370" i="13"/>
  <c r="G370" i="13"/>
  <c r="K369" i="13"/>
  <c r="J369" i="13"/>
  <c r="I369" i="13"/>
  <c r="H369" i="13"/>
  <c r="G369" i="13"/>
  <c r="K368" i="13"/>
  <c r="J368" i="13"/>
  <c r="I368" i="13"/>
  <c r="H368" i="13"/>
  <c r="G368" i="13"/>
  <c r="K363" i="13"/>
  <c r="J363" i="13"/>
  <c r="I363" i="13"/>
  <c r="H363" i="13"/>
  <c r="G363" i="13"/>
  <c r="K362" i="13"/>
  <c r="J362" i="13"/>
  <c r="I362" i="13"/>
  <c r="H362" i="13"/>
  <c r="G362" i="13"/>
  <c r="K361" i="13"/>
  <c r="J361" i="13"/>
  <c r="I361" i="13"/>
  <c r="H361" i="13"/>
  <c r="G361" i="13"/>
  <c r="K360" i="13"/>
  <c r="J360" i="13"/>
  <c r="I360" i="13"/>
  <c r="H360" i="13"/>
  <c r="G360" i="13"/>
  <c r="K359" i="13"/>
  <c r="J359" i="13"/>
  <c r="I359" i="13"/>
  <c r="H359" i="13"/>
  <c r="G359" i="13"/>
  <c r="K356" i="13"/>
  <c r="J356" i="13"/>
  <c r="I356" i="13"/>
  <c r="H356" i="13"/>
  <c r="G356" i="13"/>
  <c r="K355" i="13"/>
  <c r="J355" i="13"/>
  <c r="I355" i="13"/>
  <c r="H355" i="13"/>
  <c r="G355" i="13"/>
  <c r="K354" i="13"/>
  <c r="J354" i="13"/>
  <c r="I354" i="13"/>
  <c r="H354" i="13"/>
  <c r="G354" i="13"/>
  <c r="K353" i="13"/>
  <c r="J353" i="13"/>
  <c r="I353" i="13"/>
  <c r="H353" i="13"/>
  <c r="G353" i="13"/>
  <c r="H447" i="13"/>
  <c r="I447" i="13"/>
  <c r="J447" i="13"/>
  <c r="K447" i="13"/>
  <c r="H448" i="13"/>
  <c r="I448" i="13"/>
  <c r="J448" i="13"/>
  <c r="K448" i="13"/>
  <c r="H449" i="13"/>
  <c r="I449" i="13"/>
  <c r="J449" i="13"/>
  <c r="K449" i="13"/>
  <c r="H450" i="13"/>
  <c r="I450" i="13"/>
  <c r="J450" i="13"/>
  <c r="K450" i="13"/>
  <c r="H451" i="13"/>
  <c r="I451" i="13"/>
  <c r="J451" i="13"/>
  <c r="K451" i="13"/>
  <c r="H452" i="13"/>
  <c r="I452" i="13"/>
  <c r="J452" i="13"/>
  <c r="K452" i="13"/>
  <c r="H453" i="13"/>
  <c r="I453" i="13"/>
  <c r="J453" i="13"/>
  <c r="K453" i="13"/>
  <c r="H454" i="13"/>
  <c r="I454" i="13"/>
  <c r="J454" i="13"/>
  <c r="K454" i="13"/>
  <c r="H455" i="13"/>
  <c r="I455" i="13"/>
  <c r="J455" i="13"/>
  <c r="K455" i="13"/>
  <c r="H456" i="13"/>
  <c r="I456" i="13"/>
  <c r="J456" i="13"/>
  <c r="K456" i="13"/>
  <c r="G456" i="13"/>
  <c r="G455" i="13"/>
  <c r="G454" i="13"/>
  <c r="G453" i="13"/>
  <c r="G452" i="13"/>
  <c r="G451" i="13"/>
  <c r="G450" i="13"/>
  <c r="G449" i="13"/>
  <c r="G448" i="13"/>
  <c r="G447" i="13"/>
  <c r="H459" i="13"/>
  <c r="I459" i="13"/>
  <c r="J459" i="13"/>
  <c r="K459" i="13"/>
  <c r="H460" i="13"/>
  <c r="I460" i="13"/>
  <c r="J460" i="13"/>
  <c r="K460" i="13"/>
  <c r="H461" i="13"/>
  <c r="I461" i="13"/>
  <c r="J461" i="13"/>
  <c r="K461" i="13"/>
  <c r="H462" i="13"/>
  <c r="I462" i="13"/>
  <c r="J462" i="13"/>
  <c r="K462" i="13"/>
  <c r="H463" i="13"/>
  <c r="I463" i="13"/>
  <c r="J463" i="13"/>
  <c r="K463" i="13"/>
  <c r="H464" i="13"/>
  <c r="I464" i="13"/>
  <c r="J464" i="13"/>
  <c r="K464" i="13"/>
  <c r="H465" i="13"/>
  <c r="I465" i="13"/>
  <c r="J465" i="13"/>
  <c r="K465" i="13"/>
  <c r="H466" i="13"/>
  <c r="I466" i="13"/>
  <c r="J466" i="13"/>
  <c r="K466" i="13"/>
  <c r="H467" i="13"/>
  <c r="I467" i="13"/>
  <c r="J467" i="13"/>
  <c r="K467" i="13"/>
  <c r="H468" i="13"/>
  <c r="I468" i="13"/>
  <c r="J468" i="13"/>
  <c r="K468" i="13"/>
  <c r="H469" i="13"/>
  <c r="I469" i="13"/>
  <c r="J469" i="13"/>
  <c r="K469" i="13"/>
  <c r="H470" i="13"/>
  <c r="I470" i="13"/>
  <c r="J470" i="13"/>
  <c r="K470" i="13"/>
  <c r="G460" i="13"/>
  <c r="G461" i="13"/>
  <c r="G462" i="13"/>
  <c r="G463" i="13"/>
  <c r="G464" i="13"/>
  <c r="G465" i="13"/>
  <c r="G466" i="13"/>
  <c r="G467" i="13"/>
  <c r="G468" i="13"/>
  <c r="G469" i="13"/>
  <c r="G470" i="13"/>
  <c r="G459" i="13"/>
  <c r="H473" i="13"/>
  <c r="I473" i="13"/>
  <c r="J473" i="13"/>
  <c r="K473" i="13"/>
  <c r="H474" i="13"/>
  <c r="I474" i="13"/>
  <c r="J474" i="13"/>
  <c r="K474" i="13"/>
  <c r="H475" i="13"/>
  <c r="I475" i="13"/>
  <c r="J475" i="13"/>
  <c r="K475" i="13"/>
  <c r="H476" i="13"/>
  <c r="I476" i="13"/>
  <c r="J476" i="13"/>
  <c r="K476" i="13"/>
  <c r="H477" i="13"/>
  <c r="I477" i="13"/>
  <c r="J477" i="13"/>
  <c r="K477" i="13"/>
  <c r="H478" i="13"/>
  <c r="I478" i="13"/>
  <c r="J478" i="13"/>
  <c r="K478" i="13"/>
  <c r="H479" i="13"/>
  <c r="I479" i="13"/>
  <c r="J479" i="13"/>
  <c r="K479" i="13"/>
  <c r="H480" i="13"/>
  <c r="I480" i="13"/>
  <c r="J480" i="13"/>
  <c r="K480" i="13"/>
  <c r="H481" i="13"/>
  <c r="I481" i="13"/>
  <c r="J481" i="13"/>
  <c r="K481" i="13"/>
  <c r="H482" i="13"/>
  <c r="I482" i="13"/>
  <c r="J482" i="13"/>
  <c r="K482" i="13"/>
  <c r="H483" i="13"/>
  <c r="I483" i="13"/>
  <c r="J483" i="13"/>
  <c r="K483" i="13"/>
  <c r="H484" i="13"/>
  <c r="I484" i="13"/>
  <c r="J484" i="13"/>
  <c r="K484" i="13"/>
  <c r="G474" i="13"/>
  <c r="G475" i="13"/>
  <c r="G476" i="13"/>
  <c r="G477" i="13"/>
  <c r="G478" i="13"/>
  <c r="G479" i="13"/>
  <c r="G480" i="13"/>
  <c r="G481" i="13"/>
  <c r="G482" i="13"/>
  <c r="G483" i="13"/>
  <c r="G484" i="13"/>
  <c r="G473" i="13"/>
  <c r="H487" i="13"/>
  <c r="I487" i="13"/>
  <c r="J487" i="13"/>
  <c r="K487" i="13"/>
  <c r="H488" i="13"/>
  <c r="I488" i="13"/>
  <c r="J488" i="13"/>
  <c r="K488" i="13"/>
  <c r="H489" i="13"/>
  <c r="I489" i="13"/>
  <c r="J489" i="13"/>
  <c r="K489" i="13"/>
  <c r="H490" i="13"/>
  <c r="I490" i="13"/>
  <c r="J490" i="13"/>
  <c r="K490" i="13"/>
  <c r="H491" i="13"/>
  <c r="I491" i="13"/>
  <c r="J491" i="13"/>
  <c r="K491" i="13"/>
  <c r="H492" i="13"/>
  <c r="I492" i="13"/>
  <c r="J492" i="13"/>
  <c r="K492" i="13"/>
  <c r="H493" i="13"/>
  <c r="I493" i="13"/>
  <c r="J493" i="13"/>
  <c r="K493" i="13"/>
  <c r="G493" i="13"/>
  <c r="G492" i="13"/>
  <c r="G491" i="13"/>
  <c r="G490" i="13"/>
  <c r="G489" i="13"/>
  <c r="G488" i="13"/>
  <c r="G487" i="13"/>
  <c r="H496" i="13"/>
  <c r="I496" i="13"/>
  <c r="J496" i="13"/>
  <c r="K496" i="13"/>
  <c r="H497" i="13"/>
  <c r="I497" i="13"/>
  <c r="J497" i="13"/>
  <c r="K497" i="13"/>
  <c r="H498" i="13"/>
  <c r="I498" i="13"/>
  <c r="J498" i="13"/>
  <c r="K498" i="13"/>
  <c r="H499" i="13"/>
  <c r="I499" i="13"/>
  <c r="J499" i="13"/>
  <c r="K499" i="13"/>
  <c r="H500" i="13"/>
  <c r="I500" i="13"/>
  <c r="J500" i="13"/>
  <c r="K500" i="13"/>
  <c r="H501" i="13"/>
  <c r="I501" i="13"/>
  <c r="J501" i="13"/>
  <c r="K501" i="13"/>
  <c r="H502" i="13"/>
  <c r="I502" i="13"/>
  <c r="J502" i="13"/>
  <c r="K502" i="13"/>
  <c r="G497" i="13"/>
  <c r="G498" i="13"/>
  <c r="G499" i="13"/>
  <c r="G500" i="13"/>
  <c r="G501" i="13"/>
  <c r="G502" i="13"/>
  <c r="G496" i="13"/>
  <c r="H505" i="13"/>
  <c r="I505" i="13"/>
  <c r="J505" i="13"/>
  <c r="K505" i="13"/>
  <c r="H506" i="13"/>
  <c r="I506" i="13"/>
  <c r="J506" i="13"/>
  <c r="K506" i="13"/>
  <c r="H507" i="13"/>
  <c r="I507" i="13"/>
  <c r="J507" i="13"/>
  <c r="K507" i="13"/>
  <c r="H508" i="13"/>
  <c r="I508" i="13"/>
  <c r="J508" i="13"/>
  <c r="K508" i="13"/>
  <c r="H509" i="13"/>
  <c r="I509" i="13"/>
  <c r="J509" i="13"/>
  <c r="K509" i="13"/>
  <c r="H510" i="13"/>
  <c r="I510" i="13"/>
  <c r="J510" i="13"/>
  <c r="K510" i="13"/>
  <c r="H511" i="13"/>
  <c r="I511" i="13"/>
  <c r="J511" i="13"/>
  <c r="K511" i="13"/>
  <c r="G506" i="13"/>
  <c r="G507" i="13"/>
  <c r="G508" i="13"/>
  <c r="G509" i="13"/>
  <c r="G510" i="13"/>
  <c r="G511" i="13"/>
  <c r="G505" i="13"/>
  <c r="H514" i="13"/>
  <c r="I514" i="13"/>
  <c r="J514" i="13"/>
  <c r="K514" i="13"/>
  <c r="H515" i="13"/>
  <c r="I515" i="13"/>
  <c r="J515" i="13"/>
  <c r="K515" i="13"/>
  <c r="H516" i="13"/>
  <c r="I516" i="13"/>
  <c r="J516" i="13"/>
  <c r="K516" i="13"/>
  <c r="H517" i="13"/>
  <c r="I517" i="13"/>
  <c r="J517" i="13"/>
  <c r="K517" i="13"/>
  <c r="H518" i="13"/>
  <c r="I518" i="13"/>
  <c r="J518" i="13"/>
  <c r="K518" i="13"/>
  <c r="H519" i="13"/>
  <c r="I519" i="13"/>
  <c r="J519" i="13"/>
  <c r="K519" i="13"/>
  <c r="H520" i="13"/>
  <c r="I520" i="13"/>
  <c r="J520" i="13"/>
  <c r="K520" i="13"/>
  <c r="G520" i="13"/>
  <c r="G519" i="13"/>
  <c r="G518" i="13"/>
  <c r="G517" i="13"/>
  <c r="G516" i="13"/>
  <c r="G515" i="13"/>
  <c r="G514" i="13"/>
  <c r="H524" i="13"/>
  <c r="I524" i="13"/>
  <c r="J524" i="13"/>
  <c r="K524" i="13"/>
  <c r="H525" i="13"/>
  <c r="I525" i="13"/>
  <c r="J525" i="13"/>
  <c r="K525" i="13"/>
  <c r="H526" i="13"/>
  <c r="I526" i="13"/>
  <c r="J526" i="13"/>
  <c r="K526" i="13"/>
  <c r="H527" i="13"/>
  <c r="I527" i="13"/>
  <c r="J527" i="13"/>
  <c r="K527" i="13"/>
  <c r="H528" i="13"/>
  <c r="I528" i="13"/>
  <c r="J528" i="13"/>
  <c r="K528" i="13"/>
  <c r="H529" i="13"/>
  <c r="I529" i="13"/>
  <c r="J529" i="13"/>
  <c r="K529" i="13"/>
  <c r="H530" i="13"/>
  <c r="I530" i="13"/>
  <c r="J530" i="13"/>
  <c r="K530" i="13"/>
  <c r="G525" i="13"/>
  <c r="G526" i="13"/>
  <c r="G527" i="13"/>
  <c r="G528" i="13"/>
  <c r="G529" i="13"/>
  <c r="G530" i="13"/>
  <c r="G524" i="13"/>
  <c r="H533" i="13"/>
  <c r="I533" i="13"/>
  <c r="J533" i="13"/>
  <c r="K533" i="13"/>
  <c r="H534" i="13"/>
  <c r="I534" i="13"/>
  <c r="J534" i="13"/>
  <c r="K534" i="13"/>
  <c r="H535" i="13"/>
  <c r="I535" i="13"/>
  <c r="J535" i="13"/>
  <c r="K535" i="13"/>
  <c r="H536" i="13"/>
  <c r="I536" i="13"/>
  <c r="J536" i="13"/>
  <c r="K536" i="13"/>
  <c r="H537" i="13"/>
  <c r="I537" i="13"/>
  <c r="J537" i="13"/>
  <c r="K537" i="13"/>
  <c r="H538" i="13"/>
  <c r="I538" i="13"/>
  <c r="J538" i="13"/>
  <c r="K538" i="13"/>
  <c r="H539" i="13"/>
  <c r="I539" i="13"/>
  <c r="J539" i="13"/>
  <c r="K539" i="13"/>
  <c r="G539" i="13"/>
  <c r="G538" i="13"/>
  <c r="G537" i="13"/>
  <c r="G536" i="13"/>
  <c r="G535" i="13"/>
  <c r="G534" i="13"/>
  <c r="G533" i="13"/>
  <c r="H542" i="13"/>
  <c r="I542" i="13"/>
  <c r="J542" i="13"/>
  <c r="K542" i="13"/>
  <c r="H543" i="13"/>
  <c r="I543" i="13"/>
  <c r="J543" i="13"/>
  <c r="K543" i="13"/>
  <c r="H544" i="13"/>
  <c r="I544" i="13"/>
  <c r="J544" i="13"/>
  <c r="K544" i="13"/>
  <c r="H545" i="13"/>
  <c r="I545" i="13"/>
  <c r="J545" i="13"/>
  <c r="K545" i="13"/>
  <c r="H546" i="13"/>
  <c r="I546" i="13"/>
  <c r="J546" i="13"/>
  <c r="K546" i="13"/>
  <c r="G546" i="13"/>
  <c r="G545" i="13"/>
  <c r="G544" i="13"/>
  <c r="G543" i="13"/>
  <c r="G542" i="13"/>
  <c r="H550" i="13"/>
  <c r="I550" i="13"/>
  <c r="J550" i="13"/>
  <c r="K550" i="13"/>
  <c r="H551" i="13"/>
  <c r="I551" i="13"/>
  <c r="J551" i="13"/>
  <c r="K551" i="13"/>
  <c r="H552" i="13"/>
  <c r="I552" i="13"/>
  <c r="J552" i="13"/>
  <c r="K552" i="13"/>
  <c r="H553" i="13"/>
  <c r="I553" i="13"/>
  <c r="J553" i="13"/>
  <c r="K553" i="13"/>
  <c r="H554" i="13"/>
  <c r="I554" i="13"/>
  <c r="J554" i="13"/>
  <c r="K554" i="13"/>
  <c r="G554" i="13"/>
  <c r="G553" i="13"/>
  <c r="G552" i="13"/>
  <c r="G551" i="13"/>
  <c r="G550" i="13"/>
  <c r="H557" i="13"/>
  <c r="I557" i="13"/>
  <c r="J557" i="13"/>
  <c r="K557" i="13"/>
  <c r="H558" i="13"/>
  <c r="I558" i="13"/>
  <c r="J558" i="13"/>
  <c r="K558" i="13"/>
  <c r="H559" i="13"/>
  <c r="I559" i="13"/>
  <c r="J559" i="13"/>
  <c r="K559" i="13"/>
  <c r="H560" i="13"/>
  <c r="I560" i="13"/>
  <c r="J560" i="13"/>
  <c r="K560" i="13"/>
  <c r="H561" i="13"/>
  <c r="I561" i="13"/>
  <c r="J561" i="13"/>
  <c r="K561" i="13"/>
  <c r="H562" i="13"/>
  <c r="I562" i="13"/>
  <c r="J562" i="13"/>
  <c r="K562" i="13"/>
  <c r="H563" i="13"/>
  <c r="I563" i="13"/>
  <c r="J563" i="13"/>
  <c r="K563" i="13"/>
  <c r="H564" i="13"/>
  <c r="I564" i="13"/>
  <c r="J564" i="13"/>
  <c r="K564" i="13"/>
  <c r="G564" i="13"/>
  <c r="G563" i="13"/>
  <c r="G562" i="13"/>
  <c r="G561" i="13"/>
  <c r="G560" i="13"/>
  <c r="G559" i="13"/>
  <c r="G558" i="13"/>
  <c r="G557" i="13"/>
  <c r="H567" i="13"/>
  <c r="I567" i="13"/>
  <c r="J567" i="13"/>
  <c r="K567" i="13"/>
  <c r="H568" i="13"/>
  <c r="I568" i="13"/>
  <c r="J568" i="13"/>
  <c r="K568" i="13"/>
  <c r="H569" i="13"/>
  <c r="I569" i="13"/>
  <c r="J569" i="13"/>
  <c r="K569" i="13"/>
  <c r="H570" i="13"/>
  <c r="I570" i="13"/>
  <c r="J570" i="13"/>
  <c r="K570" i="13"/>
  <c r="H571" i="13"/>
  <c r="I571" i="13"/>
  <c r="J571" i="13"/>
  <c r="K571" i="13"/>
  <c r="H572" i="13"/>
  <c r="I572" i="13"/>
  <c r="J572" i="13"/>
  <c r="K572" i="13"/>
  <c r="H573" i="13"/>
  <c r="I573" i="13"/>
  <c r="J573" i="13"/>
  <c r="K573" i="13"/>
  <c r="G573" i="13"/>
  <c r="G572" i="13"/>
  <c r="G571" i="13"/>
  <c r="G570" i="13"/>
  <c r="G569" i="13"/>
  <c r="G568" i="13"/>
  <c r="G567" i="13"/>
  <c r="H576" i="13"/>
  <c r="I576" i="13"/>
  <c r="J576" i="13"/>
  <c r="K576" i="13"/>
  <c r="H577" i="13"/>
  <c r="I577" i="13"/>
  <c r="J577" i="13"/>
  <c r="K577" i="13"/>
  <c r="H578" i="13"/>
  <c r="I578" i="13"/>
  <c r="J578" i="13"/>
  <c r="K578" i="13"/>
  <c r="H579" i="13"/>
  <c r="I579" i="13"/>
  <c r="J579" i="13"/>
  <c r="K579" i="13"/>
  <c r="H580" i="13"/>
  <c r="I580" i="13"/>
  <c r="J580" i="13"/>
  <c r="K580" i="13"/>
  <c r="H581" i="13"/>
  <c r="I581" i="13"/>
  <c r="J581" i="13"/>
  <c r="K581" i="13"/>
  <c r="H582" i="13"/>
  <c r="I582" i="13"/>
  <c r="J582" i="13"/>
  <c r="K582" i="13"/>
  <c r="H583" i="13"/>
  <c r="I583" i="13"/>
  <c r="J583" i="13"/>
  <c r="K583" i="13"/>
  <c r="H584" i="13"/>
  <c r="I584" i="13"/>
  <c r="J584" i="13"/>
  <c r="K584" i="13"/>
  <c r="H585" i="13"/>
  <c r="I585" i="13"/>
  <c r="J585" i="13"/>
  <c r="K585" i="13"/>
  <c r="H586" i="13"/>
  <c r="I586" i="13"/>
  <c r="J586" i="13"/>
  <c r="K586" i="13"/>
  <c r="G586" i="13"/>
  <c r="G585" i="13"/>
  <c r="G584" i="13"/>
  <c r="G583" i="13"/>
  <c r="G582" i="13"/>
  <c r="G581" i="13"/>
  <c r="G580" i="13"/>
  <c r="G579" i="13"/>
  <c r="G578" i="13"/>
  <c r="G577" i="13"/>
  <c r="G576" i="13"/>
  <c r="H589" i="13"/>
  <c r="I589" i="13"/>
  <c r="J589" i="13"/>
  <c r="K589" i="13"/>
  <c r="H590" i="13"/>
  <c r="I590" i="13"/>
  <c r="J590" i="13"/>
  <c r="K590" i="13"/>
  <c r="H591" i="13"/>
  <c r="I591" i="13"/>
  <c r="J591" i="13"/>
  <c r="K591" i="13"/>
  <c r="H592" i="13"/>
  <c r="I592" i="13"/>
  <c r="J592" i="13"/>
  <c r="K592" i="13"/>
  <c r="H593" i="13"/>
  <c r="I593" i="13"/>
  <c r="J593" i="13"/>
  <c r="K593" i="13"/>
  <c r="H596" i="13"/>
  <c r="I596" i="13"/>
  <c r="J596" i="13"/>
  <c r="K596" i="13"/>
  <c r="H597" i="13"/>
  <c r="I597" i="13"/>
  <c r="J597" i="13"/>
  <c r="K597" i="13"/>
  <c r="H598" i="13"/>
  <c r="I598" i="13"/>
  <c r="J598" i="13"/>
  <c r="K598" i="13"/>
  <c r="H599" i="13"/>
  <c r="I599" i="13"/>
  <c r="J599" i="13"/>
  <c r="K599" i="13"/>
  <c r="H600" i="13"/>
  <c r="I600" i="13"/>
  <c r="J600" i="13"/>
  <c r="K600" i="13"/>
  <c r="H601" i="13"/>
  <c r="I601" i="13"/>
  <c r="J601" i="13"/>
  <c r="K601" i="13"/>
  <c r="H602" i="13"/>
  <c r="I602" i="13"/>
  <c r="J602" i="13"/>
  <c r="K602" i="13"/>
  <c r="H606" i="13"/>
  <c r="I606" i="13"/>
  <c r="J606" i="13"/>
  <c r="K606" i="13"/>
  <c r="H607" i="13"/>
  <c r="I607" i="13"/>
  <c r="J607" i="13"/>
  <c r="K607" i="13"/>
  <c r="H608" i="13"/>
  <c r="I608" i="13"/>
  <c r="J608" i="13"/>
  <c r="K608" i="13"/>
  <c r="H609" i="13"/>
  <c r="I609" i="13"/>
  <c r="J609" i="13"/>
  <c r="K609" i="13"/>
  <c r="H610" i="13"/>
  <c r="I610" i="13"/>
  <c r="J610" i="13"/>
  <c r="K610" i="13"/>
  <c r="H611" i="13"/>
  <c r="I611" i="13"/>
  <c r="J611" i="13"/>
  <c r="K611" i="13"/>
  <c r="G593" i="13"/>
  <c r="G592" i="13"/>
  <c r="G591" i="13"/>
  <c r="G590" i="13"/>
  <c r="G589" i="13"/>
  <c r="G602" i="13"/>
  <c r="G601" i="13"/>
  <c r="G600" i="13"/>
  <c r="G599" i="13"/>
  <c r="G598" i="13"/>
  <c r="G597" i="13"/>
  <c r="G596" i="13"/>
  <c r="G606" i="13"/>
  <c r="G607" i="13"/>
  <c r="G608" i="13"/>
  <c r="G609" i="13"/>
  <c r="G610" i="13"/>
  <c r="G611" i="13"/>
  <c r="H605" i="13"/>
  <c r="I605" i="13"/>
  <c r="J605" i="13"/>
  <c r="K605" i="13"/>
  <c r="EA375" i="18" s="1"/>
  <c r="G605" i="13"/>
  <c r="H595" i="13"/>
  <c r="I595" i="13"/>
  <c r="J595" i="13"/>
  <c r="K595" i="13"/>
  <c r="EA374" i="18" s="1"/>
  <c r="G595" i="13"/>
  <c r="G588" i="13"/>
  <c r="H588" i="13"/>
  <c r="I588" i="13"/>
  <c r="J588" i="13"/>
  <c r="K588" i="13"/>
  <c r="EA373" i="18" s="1"/>
  <c r="H575" i="13"/>
  <c r="I575" i="13"/>
  <c r="J575" i="13"/>
  <c r="K575" i="13"/>
  <c r="EA372" i="18" s="1"/>
  <c r="G575" i="13"/>
  <c r="H566" i="13"/>
  <c r="I566" i="13"/>
  <c r="J566" i="13"/>
  <c r="K566" i="13"/>
  <c r="EA371" i="18" s="1"/>
  <c r="G566" i="13"/>
  <c r="H556" i="13"/>
  <c r="I556" i="13"/>
  <c r="J556" i="13"/>
  <c r="K556" i="13"/>
  <c r="EA370" i="18" s="1"/>
  <c r="G556" i="13"/>
  <c r="H549" i="13"/>
  <c r="I549" i="13"/>
  <c r="J549" i="13"/>
  <c r="K549" i="13"/>
  <c r="EA369" i="18" s="1"/>
  <c r="G549" i="13"/>
  <c r="H541" i="13"/>
  <c r="I541" i="13"/>
  <c r="J541" i="13"/>
  <c r="K541" i="13"/>
  <c r="EA368" i="18" s="1"/>
  <c r="G541" i="13"/>
  <c r="H532" i="13"/>
  <c r="I532" i="13"/>
  <c r="J532" i="13"/>
  <c r="K532" i="13"/>
  <c r="EA367" i="18" s="1"/>
  <c r="G532" i="13"/>
  <c r="H523" i="13"/>
  <c r="I523" i="13"/>
  <c r="J523" i="13"/>
  <c r="K523" i="13"/>
  <c r="EA365" i="18" s="1"/>
  <c r="G523" i="13"/>
  <c r="H513" i="13"/>
  <c r="I513" i="13"/>
  <c r="J513" i="13"/>
  <c r="K513" i="13"/>
  <c r="EA366" i="18" s="1"/>
  <c r="G513" i="13"/>
  <c r="H504" i="13"/>
  <c r="I504" i="13"/>
  <c r="J504" i="13"/>
  <c r="K504" i="13"/>
  <c r="EA364" i="18" s="1"/>
  <c r="G504" i="13"/>
  <c r="H495" i="13"/>
  <c r="I495" i="13"/>
  <c r="J495" i="13"/>
  <c r="K495" i="13"/>
  <c r="EA363" i="18" s="1"/>
  <c r="G495" i="13"/>
  <c r="H486" i="13"/>
  <c r="I486" i="13"/>
  <c r="J486" i="13"/>
  <c r="K486" i="13"/>
  <c r="EA362" i="18" s="1"/>
  <c r="G486" i="13"/>
  <c r="H472" i="13"/>
  <c r="I472" i="13"/>
  <c r="J472" i="13"/>
  <c r="K472" i="13"/>
  <c r="EA361" i="18" s="1"/>
  <c r="G472" i="13"/>
  <c r="H458" i="13"/>
  <c r="I458" i="13"/>
  <c r="J458" i="13"/>
  <c r="K458" i="13"/>
  <c r="EA360" i="18" s="1"/>
  <c r="G458" i="13"/>
  <c r="H446" i="13"/>
  <c r="I446" i="13"/>
  <c r="J446" i="13"/>
  <c r="K446" i="13"/>
  <c r="EA359" i="18" s="1"/>
  <c r="G446" i="13"/>
  <c r="G433" i="13"/>
  <c r="H433" i="13"/>
  <c r="I433" i="13"/>
  <c r="J433" i="13"/>
  <c r="K433" i="13"/>
  <c r="EA358" i="18" s="1"/>
  <c r="H425" i="13"/>
  <c r="I425" i="13"/>
  <c r="J425" i="13"/>
  <c r="K425" i="13"/>
  <c r="EA357" i="18" s="1"/>
  <c r="G425" i="13"/>
  <c r="K411" i="13"/>
  <c r="EA356" i="18" s="1"/>
  <c r="K404" i="13"/>
  <c r="EA355" i="18" s="1"/>
  <c r="K395" i="13"/>
  <c r="EA354" i="18" s="1"/>
  <c r="K385" i="13"/>
  <c r="EA353" i="18" s="1"/>
  <c r="K375" i="13"/>
  <c r="EA352" i="18" s="1"/>
  <c r="K367" i="13"/>
  <c r="EA351" i="18" s="1"/>
  <c r="K358" i="13"/>
  <c r="EA350" i="18" s="1"/>
  <c r="K352" i="13"/>
  <c r="EA349" i="18" s="1"/>
  <c r="H411" i="13"/>
  <c r="I411" i="13"/>
  <c r="J411" i="13"/>
  <c r="G411" i="13"/>
  <c r="H404" i="13"/>
  <c r="I404" i="13"/>
  <c r="J404" i="13"/>
  <c r="G404" i="13"/>
  <c r="H395" i="13"/>
  <c r="I395" i="13"/>
  <c r="J395" i="13"/>
  <c r="G395" i="13"/>
  <c r="H385" i="13"/>
  <c r="I385" i="13"/>
  <c r="J385" i="13"/>
  <c r="G385" i="13"/>
  <c r="H375" i="13"/>
  <c r="I375" i="13"/>
  <c r="J375" i="13"/>
  <c r="G375" i="13"/>
  <c r="H367" i="13"/>
  <c r="I367" i="13"/>
  <c r="J367" i="13"/>
  <c r="G367" i="13"/>
  <c r="H358" i="13"/>
  <c r="I358" i="13"/>
  <c r="J358" i="13"/>
  <c r="G358" i="13"/>
  <c r="H352" i="13"/>
  <c r="I352" i="13"/>
  <c r="J352" i="13"/>
  <c r="G352" i="13"/>
  <c r="E605" i="13"/>
  <c r="D605" i="13"/>
  <c r="E595" i="13"/>
  <c r="D595" i="13"/>
  <c r="E588" i="13"/>
  <c r="D588" i="13"/>
  <c r="E575" i="13"/>
  <c r="D575" i="13"/>
  <c r="E566" i="13"/>
  <c r="D566" i="13"/>
  <c r="E556" i="13"/>
  <c r="D556" i="13"/>
  <c r="E549" i="13"/>
  <c r="D549" i="13"/>
  <c r="E541" i="13"/>
  <c r="D541" i="13"/>
  <c r="E532" i="13"/>
  <c r="D532" i="13"/>
  <c r="E523" i="13"/>
  <c r="D523" i="13"/>
  <c r="E513" i="13"/>
  <c r="D513" i="13"/>
  <c r="E504" i="13"/>
  <c r="D504" i="13"/>
  <c r="E495" i="13"/>
  <c r="D495" i="13"/>
  <c r="E486" i="13"/>
  <c r="D486" i="13"/>
  <c r="E472" i="13"/>
  <c r="D472" i="13"/>
  <c r="E458" i="13"/>
  <c r="D458" i="13"/>
  <c r="E446" i="13"/>
  <c r="D446" i="13"/>
  <c r="E433" i="13"/>
  <c r="D433" i="13"/>
  <c r="E425" i="13"/>
  <c r="D425" i="13"/>
  <c r="E411" i="13"/>
  <c r="D411" i="13"/>
  <c r="E404" i="13"/>
  <c r="D404" i="13"/>
  <c r="E395" i="13"/>
  <c r="D395" i="13"/>
  <c r="E385" i="13"/>
  <c r="D385" i="13"/>
  <c r="E375" i="13"/>
  <c r="D375" i="13"/>
  <c r="E367" i="13"/>
  <c r="D367" i="13"/>
  <c r="E358" i="13"/>
  <c r="D358" i="13"/>
  <c r="E352" i="13"/>
  <c r="D352" i="13"/>
  <c r="E605" i="12"/>
  <c r="E595" i="12"/>
  <c r="E588" i="12"/>
  <c r="E575" i="12"/>
  <c r="E566" i="12"/>
  <c r="E556" i="12"/>
  <c r="E549" i="12"/>
  <c r="E541" i="12"/>
  <c r="E532" i="12"/>
  <c r="E523" i="12"/>
  <c r="E513" i="12"/>
  <c r="E504" i="12"/>
  <c r="E495" i="12"/>
  <c r="E486" i="12"/>
  <c r="E472" i="12"/>
  <c r="E458" i="12"/>
  <c r="E446" i="12"/>
  <c r="E433" i="12"/>
  <c r="E425" i="12"/>
  <c r="E411" i="12"/>
  <c r="E404" i="12"/>
  <c r="E395" i="12"/>
  <c r="E385" i="12"/>
  <c r="E375" i="12"/>
  <c r="E367" i="12"/>
  <c r="E358" i="12"/>
  <c r="E352" i="12"/>
  <c r="D549" i="12"/>
  <c r="D556" i="12"/>
  <c r="D566" i="12"/>
  <c r="D575" i="12"/>
  <c r="D588" i="12"/>
  <c r="D595" i="12"/>
  <c r="D605" i="12"/>
  <c r="D541" i="12"/>
  <c r="D532" i="12"/>
  <c r="D523" i="12"/>
  <c r="D513" i="12"/>
  <c r="D504" i="12"/>
  <c r="D495" i="12"/>
  <c r="D486" i="12"/>
  <c r="D472" i="12"/>
  <c r="D458" i="12"/>
  <c r="D446" i="12"/>
  <c r="D433" i="12"/>
  <c r="D425" i="12"/>
  <c r="D411" i="12"/>
  <c r="D404" i="12"/>
  <c r="D395" i="12"/>
  <c r="D385" i="12"/>
  <c r="D375" i="12"/>
  <c r="D367" i="12"/>
  <c r="D358" i="12"/>
  <c r="D352" i="12"/>
  <c r="G424" i="19" l="1"/>
  <c r="G501" i="20"/>
  <c r="G504" i="22"/>
  <c r="G424" i="21"/>
  <c r="AY349" i="18"/>
  <c r="DK349" i="18"/>
  <c r="AY350" i="18"/>
  <c r="DK350" i="18"/>
  <c r="AY351" i="18"/>
  <c r="DK351" i="18"/>
  <c r="AY352" i="18"/>
  <c r="DK352" i="18"/>
  <c r="AY353" i="18"/>
  <c r="DK353" i="18"/>
  <c r="AY354" i="18"/>
  <c r="DK354" i="18"/>
  <c r="AY355" i="18"/>
  <c r="DK355" i="18"/>
  <c r="AY356" i="18"/>
  <c r="DK356" i="18"/>
  <c r="AY357" i="18"/>
  <c r="DK357" i="18"/>
  <c r="AY358" i="18"/>
  <c r="DK358" i="18"/>
  <c r="AY359" i="18"/>
  <c r="DK359" i="18"/>
  <c r="AY360" i="18"/>
  <c r="DK360" i="18"/>
  <c r="AY361" i="18"/>
  <c r="DK361" i="18"/>
  <c r="AY362" i="18"/>
  <c r="DK362" i="18"/>
  <c r="AY363" i="18"/>
  <c r="DK363" i="18"/>
  <c r="AY364" i="18"/>
  <c r="DK364" i="18"/>
  <c r="AY365" i="18"/>
  <c r="DK365" i="18"/>
  <c r="AY366" i="18"/>
  <c r="DK366" i="18"/>
  <c r="AY367" i="18"/>
  <c r="DK367" i="18"/>
  <c r="AY368" i="18"/>
  <c r="DK368" i="18"/>
  <c r="AY369" i="18"/>
  <c r="DK369" i="18"/>
  <c r="AY370" i="18"/>
  <c r="DK370" i="18"/>
  <c r="AY371" i="18"/>
  <c r="DK371" i="18"/>
  <c r="AY372" i="18"/>
  <c r="DK372" i="18"/>
  <c r="AY373" i="18"/>
  <c r="DK373" i="18"/>
  <c r="AY374" i="18"/>
  <c r="DK374" i="18"/>
  <c r="AY375" i="18"/>
  <c r="DK375" i="18"/>
  <c r="AI349" i="18"/>
  <c r="CU349" i="18"/>
  <c r="AI350" i="18"/>
  <c r="CU350" i="18"/>
  <c r="AI351" i="18"/>
  <c r="CU351" i="18"/>
  <c r="AI352" i="18"/>
  <c r="CU352" i="18"/>
  <c r="AI353" i="18"/>
  <c r="CU353" i="18"/>
  <c r="AI354" i="18"/>
  <c r="CU354" i="18"/>
  <c r="AI355" i="18"/>
  <c r="CU355" i="18"/>
  <c r="AI356" i="18"/>
  <c r="CU356" i="18"/>
  <c r="AI357" i="18"/>
  <c r="CU357" i="18"/>
  <c r="AI358" i="18"/>
  <c r="CU358" i="18"/>
  <c r="AI359" i="18"/>
  <c r="CU359" i="18"/>
  <c r="AI360" i="18"/>
  <c r="CU360" i="18"/>
  <c r="AI361" i="18"/>
  <c r="CU361" i="18"/>
  <c r="AI362" i="18"/>
  <c r="CU362" i="18"/>
  <c r="AI363" i="18"/>
  <c r="CU363" i="18"/>
  <c r="AI364" i="18"/>
  <c r="CU364" i="18"/>
  <c r="AI365" i="18"/>
  <c r="CU365" i="18"/>
  <c r="AI366" i="18"/>
  <c r="CU366" i="18"/>
  <c r="AI367" i="18"/>
  <c r="CU367" i="18"/>
  <c r="AI368" i="18"/>
  <c r="CU368" i="18"/>
  <c r="AI369" i="18"/>
  <c r="CU369" i="18"/>
  <c r="AI370" i="18"/>
  <c r="CU370" i="18"/>
  <c r="AI371" i="18"/>
  <c r="CU371" i="18"/>
  <c r="AI372" i="18"/>
  <c r="CU372" i="18"/>
  <c r="AI373" i="18"/>
  <c r="CU373" i="18"/>
  <c r="AI374" i="18"/>
  <c r="CU374" i="18"/>
  <c r="AI375" i="18"/>
  <c r="CU375" i="18"/>
  <c r="S349" i="18"/>
  <c r="CE349" i="18"/>
  <c r="S350" i="18"/>
  <c r="CE350" i="18"/>
  <c r="S351" i="18"/>
  <c r="CE351" i="18"/>
  <c r="S352" i="18"/>
  <c r="CE352" i="18"/>
  <c r="S353" i="18"/>
  <c r="CE353" i="18"/>
  <c r="S354" i="18"/>
  <c r="CE354" i="18"/>
  <c r="S355" i="18"/>
  <c r="CE355" i="18"/>
  <c r="S356" i="18"/>
  <c r="CE356" i="18"/>
  <c r="S357" i="18"/>
  <c r="CE357" i="18"/>
  <c r="S358" i="18"/>
  <c r="CE358" i="18"/>
  <c r="S359" i="18"/>
  <c r="CE359" i="18"/>
  <c r="S360" i="18"/>
  <c r="CE360" i="18"/>
  <c r="S361" i="18"/>
  <c r="CE361" i="18"/>
  <c r="S362" i="18"/>
  <c r="CE362" i="18"/>
  <c r="S363" i="18"/>
  <c r="CE363" i="18"/>
  <c r="S364" i="18"/>
  <c r="CE364" i="18"/>
  <c r="S365" i="18"/>
  <c r="CE365" i="18"/>
  <c r="S366" i="18"/>
  <c r="CE366" i="18"/>
  <c r="S367" i="18"/>
  <c r="CE367" i="18"/>
  <c r="S368" i="18"/>
  <c r="CE368" i="18"/>
  <c r="S369" i="18"/>
  <c r="CE369" i="18"/>
  <c r="S370" i="18"/>
  <c r="CE370" i="18"/>
  <c r="S371" i="18"/>
  <c r="CE371" i="18"/>
  <c r="S372" i="18"/>
  <c r="CE372" i="18"/>
  <c r="S373" i="18"/>
  <c r="CE373" i="18"/>
  <c r="S374" i="18"/>
  <c r="CE374" i="18"/>
  <c r="S375" i="18"/>
  <c r="CE375" i="18"/>
  <c r="BO349" i="18"/>
  <c r="BO350" i="18"/>
  <c r="BO351" i="18"/>
  <c r="BO352" i="18"/>
  <c r="BO353" i="18"/>
  <c r="BO354" i="18"/>
  <c r="BO355" i="18"/>
  <c r="BO356" i="18"/>
  <c r="BO357" i="18"/>
  <c r="BO358" i="18"/>
  <c r="BO359" i="18"/>
  <c r="BO360" i="18"/>
  <c r="BO361" i="18"/>
  <c r="BO362" i="18"/>
  <c r="BO363" i="18"/>
  <c r="BO364" i="18"/>
  <c r="BO365" i="18"/>
  <c r="BO366" i="18"/>
  <c r="BO367" i="18"/>
  <c r="BO368" i="18"/>
  <c r="BO369" i="18"/>
  <c r="BO370" i="18"/>
  <c r="BO371" i="18"/>
  <c r="BO372" i="18"/>
  <c r="BO373" i="18"/>
  <c r="BO374" i="18"/>
  <c r="BO375" i="18"/>
  <c r="T349" i="18"/>
  <c r="AZ349" i="18"/>
  <c r="CF349" i="18"/>
  <c r="DL349" i="18"/>
  <c r="T350" i="18"/>
  <c r="AZ350" i="18"/>
  <c r="CF350" i="18"/>
  <c r="DL350" i="18"/>
  <c r="T351" i="18"/>
  <c r="AZ351" i="18"/>
  <c r="CF351" i="18"/>
  <c r="DL351" i="18"/>
  <c r="T352" i="18"/>
  <c r="AZ352" i="18"/>
  <c r="CF352" i="18"/>
  <c r="DL352" i="18"/>
  <c r="T353" i="18"/>
  <c r="AZ353" i="18"/>
  <c r="CF353" i="18"/>
  <c r="DL353" i="18"/>
  <c r="T354" i="18"/>
  <c r="AZ354" i="18"/>
  <c r="CF354" i="18"/>
  <c r="DL354" i="18"/>
  <c r="T355" i="18"/>
  <c r="AZ355" i="18"/>
  <c r="CF355" i="18"/>
  <c r="DL355" i="18"/>
  <c r="T356" i="18"/>
  <c r="AZ356" i="18"/>
  <c r="CF356" i="18"/>
  <c r="DL356" i="18"/>
  <c r="T357" i="18"/>
  <c r="AZ357" i="18"/>
  <c r="CF357" i="18"/>
  <c r="DL357" i="18"/>
  <c r="T358" i="18"/>
  <c r="AZ358" i="18"/>
  <c r="CF358" i="18"/>
  <c r="DL358" i="18"/>
  <c r="T359" i="18"/>
  <c r="AZ359" i="18"/>
  <c r="CF359" i="18"/>
  <c r="DL359" i="18"/>
  <c r="T360" i="18"/>
  <c r="AZ360" i="18"/>
  <c r="CF360" i="18"/>
  <c r="DL360" i="18"/>
  <c r="T361" i="18"/>
  <c r="AZ361" i="18"/>
  <c r="CF361" i="18"/>
  <c r="DL361" i="18"/>
  <c r="T362" i="18"/>
  <c r="AZ362" i="18"/>
  <c r="CF362" i="18"/>
  <c r="DL362" i="18"/>
  <c r="T363" i="18"/>
  <c r="AZ363" i="18"/>
  <c r="CF363" i="18"/>
  <c r="DL363" i="18"/>
  <c r="T364" i="18"/>
  <c r="AZ364" i="18"/>
  <c r="CF364" i="18"/>
  <c r="DL364" i="18"/>
  <c r="T365" i="18"/>
  <c r="AZ365" i="18"/>
  <c r="CF365" i="18"/>
  <c r="DL365" i="18"/>
  <c r="T366" i="18"/>
  <c r="AZ366" i="18"/>
  <c r="CF366" i="18"/>
  <c r="DL366" i="18"/>
  <c r="T367" i="18"/>
  <c r="AZ367" i="18"/>
  <c r="CF367" i="18"/>
  <c r="DL367" i="18"/>
  <c r="T368" i="18"/>
  <c r="AZ368" i="18"/>
  <c r="CF368" i="18"/>
  <c r="DL368" i="18"/>
  <c r="T369" i="18"/>
  <c r="AZ369" i="18"/>
  <c r="CF369" i="18"/>
  <c r="DL369" i="18"/>
  <c r="T370" i="18"/>
  <c r="AZ370" i="18"/>
  <c r="CF370" i="18"/>
  <c r="DL370" i="18"/>
  <c r="T371" i="18"/>
  <c r="AZ371" i="18"/>
  <c r="CF371" i="18"/>
  <c r="DL371" i="18"/>
  <c r="T372" i="18"/>
  <c r="AZ372" i="18"/>
  <c r="CF372" i="18"/>
  <c r="DL372" i="18"/>
  <c r="T373" i="18"/>
  <c r="AZ373" i="18"/>
  <c r="CF373" i="18"/>
  <c r="DL373" i="18"/>
  <c r="T374" i="18"/>
  <c r="AZ374" i="18"/>
  <c r="CF374" i="18"/>
  <c r="DL374" i="18"/>
  <c r="T375" i="18"/>
  <c r="AZ375" i="18"/>
  <c r="CF375" i="18"/>
  <c r="DL375" i="18"/>
  <c r="AJ349" i="18"/>
  <c r="BP349" i="18"/>
  <c r="CV349" i="18"/>
  <c r="AJ350" i="18"/>
  <c r="BP350" i="18"/>
  <c r="CV350" i="18"/>
  <c r="AJ351" i="18"/>
  <c r="BP351" i="18"/>
  <c r="CV351" i="18"/>
  <c r="AJ352" i="18"/>
  <c r="BP352" i="18"/>
  <c r="CV352" i="18"/>
  <c r="AJ353" i="18"/>
  <c r="BP353" i="18"/>
  <c r="CV353" i="18"/>
  <c r="AJ354" i="18"/>
  <c r="BP354" i="18"/>
  <c r="CV354" i="18"/>
  <c r="AJ355" i="18"/>
  <c r="BP355" i="18"/>
  <c r="CV355" i="18"/>
  <c r="AJ356" i="18"/>
  <c r="BP356" i="18"/>
  <c r="CV356" i="18"/>
  <c r="AJ357" i="18"/>
  <c r="BP357" i="18"/>
  <c r="CV357" i="18"/>
  <c r="AJ358" i="18"/>
  <c r="BP358" i="18"/>
  <c r="CV358" i="18"/>
  <c r="AJ359" i="18"/>
  <c r="BP359" i="18"/>
  <c r="CV359" i="18"/>
  <c r="AJ360" i="18"/>
  <c r="BP360" i="18"/>
  <c r="CV360" i="18"/>
  <c r="AJ361" i="18"/>
  <c r="BP361" i="18"/>
  <c r="CV361" i="18"/>
  <c r="AJ362" i="18"/>
  <c r="BP362" i="18"/>
  <c r="CV362" i="18"/>
  <c r="AJ363" i="18"/>
  <c r="BP363" i="18"/>
  <c r="CV363" i="18"/>
  <c r="AJ364" i="18"/>
  <c r="BP364" i="18"/>
  <c r="CV364" i="18"/>
  <c r="AJ365" i="18"/>
  <c r="BP365" i="18"/>
  <c r="CV365" i="18"/>
  <c r="AJ366" i="18"/>
  <c r="BP366" i="18"/>
  <c r="CV366" i="18"/>
  <c r="AJ367" i="18"/>
  <c r="BP367" i="18"/>
  <c r="CV367" i="18"/>
  <c r="AJ368" i="18"/>
  <c r="BP368" i="18"/>
  <c r="CV368" i="18"/>
  <c r="AJ369" i="18"/>
  <c r="BP369" i="18"/>
  <c r="CV369" i="18"/>
  <c r="AJ370" i="18"/>
  <c r="BP370" i="18"/>
  <c r="CV370" i="18"/>
  <c r="AJ371" i="18"/>
  <c r="BP371" i="18"/>
  <c r="CV371" i="18"/>
  <c r="AJ372" i="18"/>
  <c r="BP372" i="18"/>
  <c r="CV372" i="18"/>
  <c r="AJ373" i="18"/>
  <c r="BP373" i="18"/>
  <c r="CV373" i="18"/>
  <c r="AJ374" i="18"/>
  <c r="BP374" i="18"/>
  <c r="CV374" i="18"/>
  <c r="AJ375" i="18"/>
  <c r="BP375" i="18"/>
  <c r="CV375" i="18"/>
  <c r="A383" i="18"/>
  <c r="H428" i="6"/>
  <c r="H420" i="6"/>
  <c r="H412" i="6"/>
  <c r="H402" i="6"/>
  <c r="H377" i="6"/>
  <c r="H364" i="6"/>
  <c r="H357" i="6"/>
  <c r="H343" i="6"/>
  <c r="H330" i="6"/>
  <c r="H323" i="6"/>
  <c r="H317" i="6"/>
  <c r="H255" i="6"/>
  <c r="H246" i="6"/>
  <c r="H234" i="6"/>
  <c r="H220" i="6"/>
  <c r="H213" i="6"/>
  <c r="H195" i="6"/>
  <c r="H179" i="6"/>
  <c r="H169" i="6"/>
  <c r="H152" i="6"/>
  <c r="H143" i="6"/>
  <c r="H134" i="6"/>
  <c r="H125" i="6"/>
  <c r="H115" i="6"/>
  <c r="H85" i="6"/>
  <c r="H55" i="6"/>
  <c r="H35" i="6"/>
  <c r="H402" i="5"/>
  <c r="H393" i="5"/>
  <c r="H386" i="5"/>
  <c r="H373" i="5"/>
  <c r="H364" i="5"/>
  <c r="H354" i="5"/>
  <c r="H347" i="5"/>
  <c r="H340" i="5"/>
  <c r="H331" i="5"/>
  <c r="H322" i="5"/>
  <c r="H313" i="5"/>
  <c r="H304" i="5"/>
  <c r="H295" i="5"/>
  <c r="H286" i="5"/>
  <c r="H272" i="5"/>
  <c r="H258" i="5"/>
  <c r="H246" i="5"/>
  <c r="H233" i="5"/>
  <c r="H225" i="5"/>
  <c r="H211" i="5"/>
  <c r="H204" i="5"/>
  <c r="H196" i="5"/>
  <c r="H186" i="5"/>
  <c r="H176" i="5"/>
  <c r="H168" i="5"/>
  <c r="H161" i="5"/>
  <c r="H155" i="5"/>
  <c r="H402" i="4"/>
  <c r="H393" i="4"/>
  <c r="H386" i="4"/>
  <c r="H373" i="4"/>
  <c r="H364" i="4"/>
  <c r="H354" i="4"/>
  <c r="H347" i="4"/>
  <c r="H340" i="4"/>
  <c r="H331" i="4"/>
  <c r="H322" i="4"/>
  <c r="H313" i="4"/>
  <c r="H304" i="4"/>
  <c r="H295" i="4"/>
  <c r="H286" i="4"/>
  <c r="H272" i="4"/>
  <c r="H258" i="4"/>
  <c r="H246" i="4"/>
  <c r="H233" i="4"/>
  <c r="H225" i="4"/>
  <c r="H211" i="4"/>
  <c r="H204" i="4"/>
  <c r="H196" i="4"/>
  <c r="H186" i="4"/>
  <c r="H176" i="4"/>
  <c r="H168" i="4"/>
  <c r="H161" i="4"/>
  <c r="H155" i="4"/>
  <c r="H402" i="3"/>
  <c r="H393" i="3"/>
  <c r="H386" i="3"/>
  <c r="H373" i="3"/>
  <c r="H364" i="3"/>
  <c r="H354" i="3"/>
  <c r="H347" i="3"/>
  <c r="H340" i="3"/>
  <c r="H331" i="3"/>
  <c r="H322" i="3"/>
  <c r="H313" i="3"/>
  <c r="H304" i="3"/>
  <c r="H295" i="3"/>
  <c r="H286" i="3"/>
  <c r="H272" i="3"/>
  <c r="H258" i="3"/>
  <c r="H246" i="3"/>
  <c r="H233" i="3"/>
  <c r="H225" i="3"/>
  <c r="H211" i="3"/>
  <c r="H204" i="3"/>
  <c r="H196" i="3"/>
  <c r="H186" i="3"/>
  <c r="H176" i="3"/>
  <c r="H168" i="3"/>
  <c r="H161" i="3"/>
  <c r="H155" i="3"/>
  <c r="AG383" i="18" l="1"/>
  <c r="U7" i="14" s="1"/>
  <c r="EO383" i="18"/>
  <c r="U78" i="14" s="1"/>
  <c r="CC383" i="18"/>
  <c r="U37" i="14" s="1"/>
  <c r="CS383" i="18"/>
  <c r="U47" i="14" s="1"/>
  <c r="AW383" i="18"/>
  <c r="U17" i="14" s="1"/>
  <c r="BM383" i="18"/>
  <c r="U27" i="14" s="1"/>
  <c r="DI383" i="18"/>
  <c r="U57" i="14" s="1"/>
  <c r="DY383" i="18"/>
  <c r="U68" i="14" s="1"/>
  <c r="AE383" i="18"/>
  <c r="S7" i="14" s="1"/>
  <c r="AV383" i="18"/>
  <c r="T17" i="14" s="1"/>
  <c r="AD383" i="18"/>
  <c r="R7" i="14" s="1"/>
  <c r="AU383" i="18"/>
  <c r="S17" i="14" s="1"/>
  <c r="AT383" i="18"/>
  <c r="R17" i="14" s="1"/>
  <c r="AF383" i="18"/>
  <c r="T7" i="14" s="1"/>
  <c r="BL383" i="18"/>
  <c r="T27" i="14" s="1"/>
  <c r="CQ383" i="18"/>
  <c r="S47" i="14" s="1"/>
  <c r="DX383" i="18"/>
  <c r="T68" i="14" s="1"/>
  <c r="BK383" i="18"/>
  <c r="S27" i="14" s="1"/>
  <c r="CP383" i="18"/>
  <c r="R47" i="14" s="1"/>
  <c r="DU383" i="18"/>
  <c r="Q68" i="14" s="1"/>
  <c r="BJ383" i="18"/>
  <c r="R27" i="14" s="1"/>
  <c r="DH383" i="18"/>
  <c r="T57" i="14" s="1"/>
  <c r="DG383" i="18"/>
  <c r="S57" i="14" s="1"/>
  <c r="EL383" i="18"/>
  <c r="R78" i="14" s="1"/>
  <c r="DF383" i="18"/>
  <c r="R57" i="14" s="1"/>
  <c r="EM383" i="18"/>
  <c r="S78" i="14" s="1"/>
  <c r="CB383" i="18"/>
  <c r="T37" i="14" s="1"/>
  <c r="EN383" i="18"/>
  <c r="T78" i="14" s="1"/>
  <c r="CA383" i="18"/>
  <c r="S37" i="14" s="1"/>
  <c r="EK383" i="18"/>
  <c r="Q78" i="14" s="1"/>
  <c r="BZ383" i="18"/>
  <c r="R37" i="14" s="1"/>
  <c r="DV383" i="18"/>
  <c r="R68" i="14" s="1"/>
  <c r="CR383" i="18"/>
  <c r="T47" i="14" s="1"/>
  <c r="DW383" i="18"/>
  <c r="S68" i="14" s="1"/>
  <c r="CO383" i="18"/>
  <c r="Q47" i="14" s="1"/>
  <c r="AS383" i="18"/>
  <c r="Q17" i="14" s="1"/>
  <c r="BY383" i="18"/>
  <c r="Q37" i="14" s="1"/>
  <c r="DE383" i="18"/>
  <c r="Q57" i="14" s="1"/>
  <c r="BI383" i="18"/>
  <c r="Q27" i="14" s="1"/>
  <c r="AC383" i="18"/>
  <c r="Q7" i="14" s="1"/>
  <c r="F7" i="14"/>
  <c r="F17" i="14" s="1"/>
  <c r="F27" i="14" s="1"/>
  <c r="F37" i="14" s="1"/>
  <c r="F47" i="14" s="1"/>
  <c r="F57" i="14" s="1"/>
  <c r="F68" i="14" s="1"/>
  <c r="F78" i="14" s="1"/>
  <c r="CN383" i="18"/>
  <c r="P47" i="14" s="1"/>
  <c r="AB383" i="18"/>
  <c r="P7" i="14" s="1"/>
  <c r="DD383" i="18"/>
  <c r="P57" i="14" s="1"/>
  <c r="AR383" i="18"/>
  <c r="P17" i="14" s="1"/>
  <c r="DT383" i="18"/>
  <c r="P68" i="14" s="1"/>
  <c r="BH383" i="18"/>
  <c r="P27" i="14" s="1"/>
  <c r="EJ383" i="18"/>
  <c r="P78" i="14" s="1"/>
  <c r="BX383" i="18"/>
  <c r="P37" i="14" s="1"/>
  <c r="DS383" i="18"/>
  <c r="O68" i="14" s="1"/>
  <c r="BG383" i="18"/>
  <c r="O27" i="14" s="1"/>
  <c r="AQ383" i="18"/>
  <c r="O17" i="14" s="1"/>
  <c r="EI383" i="18"/>
  <c r="O78" i="14" s="1"/>
  <c r="BW383" i="18"/>
  <c r="O37" i="14" s="1"/>
  <c r="CM383" i="18"/>
  <c r="O47" i="14" s="1"/>
  <c r="AA383" i="18"/>
  <c r="O7" i="14" s="1"/>
  <c r="DC383" i="18"/>
  <c r="O57" i="14" s="1"/>
  <c r="EH383" i="18"/>
  <c r="N78" i="14" s="1"/>
  <c r="BV383" i="18"/>
  <c r="N37" i="14" s="1"/>
  <c r="CL383" i="18"/>
  <c r="N47" i="14" s="1"/>
  <c r="Z383" i="18"/>
  <c r="N7" i="14" s="1"/>
  <c r="DB383" i="18"/>
  <c r="N57" i="14" s="1"/>
  <c r="AP383" i="18"/>
  <c r="N17" i="14" s="1"/>
  <c r="DR383" i="18"/>
  <c r="N68" i="14" s="1"/>
  <c r="BF383" i="18"/>
  <c r="N27" i="14" s="1"/>
  <c r="EB383" i="18"/>
  <c r="H78" i="14" s="1"/>
  <c r="EF383" i="18"/>
  <c r="L78" i="14" s="1"/>
  <c r="DL383" i="18"/>
  <c r="H68" i="14" s="1"/>
  <c r="DP383" i="18"/>
  <c r="L68" i="14" s="1"/>
  <c r="CX383" i="18"/>
  <c r="J57" i="14" s="1"/>
  <c r="CU383" i="18"/>
  <c r="G57" i="14" s="1"/>
  <c r="CI383" i="18"/>
  <c r="K47" i="14" s="1"/>
  <c r="BP383" i="18"/>
  <c r="H37" i="14" s="1"/>
  <c r="BT383" i="18"/>
  <c r="L37" i="14" s="1"/>
  <c r="BA383" i="18"/>
  <c r="I27" i="14" s="1"/>
  <c r="BE383" i="18"/>
  <c r="M27" i="14" s="1"/>
  <c r="AL383" i="18"/>
  <c r="J17" i="14" s="1"/>
  <c r="AI383" i="18"/>
  <c r="G17" i="14" s="1"/>
  <c r="W383" i="18"/>
  <c r="K7" i="14" s="1"/>
  <c r="EE383" i="18"/>
  <c r="K78" i="14" s="1"/>
  <c r="DQ383" i="18"/>
  <c r="M68" i="14" s="1"/>
  <c r="DO383" i="18"/>
  <c r="K68" i="14" s="1"/>
  <c r="CW383" i="18"/>
  <c r="I57" i="14" s="1"/>
  <c r="DA383" i="18"/>
  <c r="M57" i="14" s="1"/>
  <c r="CH383" i="18"/>
  <c r="J47" i="14" s="1"/>
  <c r="CE383" i="18"/>
  <c r="G47" i="14" s="1"/>
  <c r="BS383" i="18"/>
  <c r="K37" i="14" s="1"/>
  <c r="AZ383" i="18"/>
  <c r="H27" i="14" s="1"/>
  <c r="BD383" i="18"/>
  <c r="L27" i="14" s="1"/>
  <c r="AK383" i="18"/>
  <c r="I17" i="14" s="1"/>
  <c r="AO383" i="18"/>
  <c r="M17" i="14" s="1"/>
  <c r="V383" i="18"/>
  <c r="J7" i="14" s="1"/>
  <c r="S383" i="18"/>
  <c r="G7" i="14" s="1"/>
  <c r="ED383" i="18"/>
  <c r="J78" i="14" s="1"/>
  <c r="EA383" i="18"/>
  <c r="G78" i="14" s="1"/>
  <c r="DN383" i="18"/>
  <c r="J68" i="14" s="1"/>
  <c r="CV383" i="18"/>
  <c r="H57" i="14" s="1"/>
  <c r="CZ383" i="18"/>
  <c r="L57" i="14" s="1"/>
  <c r="CG383" i="18"/>
  <c r="I47" i="14" s="1"/>
  <c r="CK383" i="18"/>
  <c r="M47" i="14" s="1"/>
  <c r="BR383" i="18"/>
  <c r="J37" i="14" s="1"/>
  <c r="BO383" i="18"/>
  <c r="G37" i="14" s="1"/>
  <c r="BC383" i="18"/>
  <c r="K27" i="14" s="1"/>
  <c r="AJ383" i="18"/>
  <c r="H17" i="14" s="1"/>
  <c r="AN383" i="18"/>
  <c r="L17" i="14" s="1"/>
  <c r="U383" i="18"/>
  <c r="I7" i="14" s="1"/>
  <c r="Y383" i="18"/>
  <c r="M7" i="14" s="1"/>
  <c r="EC383" i="18"/>
  <c r="I78" i="14" s="1"/>
  <c r="EG383" i="18"/>
  <c r="M78" i="14" s="1"/>
  <c r="DM383" i="18"/>
  <c r="I68" i="14" s="1"/>
  <c r="DK383" i="18"/>
  <c r="G68" i="14" s="1"/>
  <c r="CY383" i="18"/>
  <c r="K57" i="14" s="1"/>
  <c r="CF383" i="18"/>
  <c r="H47" i="14" s="1"/>
  <c r="CJ383" i="18"/>
  <c r="L47" i="14" s="1"/>
  <c r="BQ383" i="18"/>
  <c r="I37" i="14" s="1"/>
  <c r="BU383" i="18"/>
  <c r="M37" i="14" s="1"/>
  <c r="BB383" i="18"/>
  <c r="J27" i="14" s="1"/>
  <c r="AY383" i="18"/>
  <c r="G27" i="14" s="1"/>
  <c r="AM383" i="18"/>
  <c r="K17" i="14" s="1"/>
  <c r="T383" i="18"/>
  <c r="H7" i="14" s="1"/>
  <c r="X383" i="18"/>
  <c r="L7" i="14" s="1"/>
  <c r="A382" i="18"/>
  <c r="F10" i="14" s="1"/>
  <c r="F20" i="14" s="1"/>
  <c r="F30" i="14" s="1"/>
  <c r="F40" i="14" s="1"/>
  <c r="F50" i="14" s="1"/>
  <c r="F60" i="14" s="1"/>
  <c r="F71" i="14" s="1"/>
  <c r="F81" i="14" s="1"/>
  <c r="A385" i="18"/>
  <c r="H402" i="2"/>
  <c r="H393" i="2"/>
  <c r="H386" i="2"/>
  <c r="H373" i="2"/>
  <c r="H364" i="2"/>
  <c r="H354" i="2"/>
  <c r="H347" i="2"/>
  <c r="H340" i="2"/>
  <c r="H331" i="2"/>
  <c r="H322" i="2"/>
  <c r="H313" i="2"/>
  <c r="H304" i="2"/>
  <c r="H295" i="2"/>
  <c r="H286" i="2"/>
  <c r="H272" i="2"/>
  <c r="H258" i="2"/>
  <c r="H246" i="2"/>
  <c r="H233" i="2"/>
  <c r="H225" i="2"/>
  <c r="H211" i="2"/>
  <c r="H204" i="2"/>
  <c r="H196" i="2"/>
  <c r="H186" i="2"/>
  <c r="H176" i="2"/>
  <c r="H168" i="2"/>
  <c r="H161" i="2"/>
  <c r="H155" i="2"/>
  <c r="H402" i="1"/>
  <c r="H393" i="1"/>
  <c r="H386" i="1"/>
  <c r="H373" i="1"/>
  <c r="H364" i="1"/>
  <c r="H354" i="1"/>
  <c r="H347" i="1"/>
  <c r="H340" i="1"/>
  <c r="H331" i="1"/>
  <c r="H322" i="1"/>
  <c r="H313" i="1"/>
  <c r="H304" i="1"/>
  <c r="H295" i="1"/>
  <c r="H286" i="1"/>
  <c r="H272" i="1"/>
  <c r="H258" i="1"/>
  <c r="H246" i="1"/>
  <c r="H233" i="1"/>
  <c r="H225" i="1"/>
  <c r="H211" i="1"/>
  <c r="H204" i="1"/>
  <c r="H196" i="1"/>
  <c r="H186" i="1"/>
  <c r="H176" i="1"/>
  <c r="H168" i="1"/>
  <c r="H161" i="1"/>
  <c r="H155" i="1"/>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211" i="13"/>
  <c r="D212" i="13"/>
  <c r="D213" i="13"/>
  <c r="D214" i="13"/>
  <c r="D215" i="13"/>
  <c r="D216" i="13"/>
  <c r="D217" i="13"/>
  <c r="D218" i="13"/>
  <c r="D219" i="13"/>
  <c r="D220" i="13"/>
  <c r="D221" i="13"/>
  <c r="D222" i="13"/>
  <c r="D223" i="13"/>
  <c r="D224" i="13"/>
  <c r="D225" i="13"/>
  <c r="D226" i="13"/>
  <c r="D227" i="13"/>
  <c r="D228" i="13"/>
  <c r="D229" i="13"/>
  <c r="D230" i="13"/>
  <c r="D231" i="13"/>
  <c r="D232" i="13"/>
  <c r="D233" i="13"/>
  <c r="D234" i="13"/>
  <c r="D235" i="13"/>
  <c r="D236" i="13"/>
  <c r="D237" i="13"/>
  <c r="D238" i="13"/>
  <c r="D239" i="13"/>
  <c r="D240" i="13"/>
  <c r="D241" i="13"/>
  <c r="D242" i="13"/>
  <c r="D243" i="13"/>
  <c r="D244" i="13"/>
  <c r="D245" i="13"/>
  <c r="D246" i="13"/>
  <c r="D247" i="13"/>
  <c r="D248" i="13"/>
  <c r="D249" i="13"/>
  <c r="D250" i="13"/>
  <c r="D251" i="13"/>
  <c r="D252" i="13"/>
  <c r="D253" i="13"/>
  <c r="D254" i="13"/>
  <c r="D255" i="13"/>
  <c r="D256" i="13"/>
  <c r="D257" i="13"/>
  <c r="D258" i="13"/>
  <c r="D259" i="13"/>
  <c r="D260" i="13"/>
  <c r="D261" i="13"/>
  <c r="D262" i="13"/>
  <c r="D263" i="13"/>
  <c r="D264" i="13"/>
  <c r="D265" i="13"/>
  <c r="D266" i="13"/>
  <c r="D267" i="13"/>
  <c r="D268" i="13"/>
  <c r="D269" i="13"/>
  <c r="D270" i="13"/>
  <c r="D271" i="13"/>
  <c r="D272" i="13"/>
  <c r="D273" i="13"/>
  <c r="D274" i="13"/>
  <c r="D275" i="13"/>
  <c r="D276" i="13"/>
  <c r="D277" i="13"/>
  <c r="D278" i="13"/>
  <c r="D279" i="13"/>
  <c r="D280" i="13"/>
  <c r="D281" i="13"/>
  <c r="D282" i="13"/>
  <c r="D283" i="13"/>
  <c r="D284" i="13"/>
  <c r="D285" i="13"/>
  <c r="D286" i="13"/>
  <c r="D287" i="13"/>
  <c r="D288" i="13"/>
  <c r="D289" i="13"/>
  <c r="D290" i="13"/>
  <c r="D291" i="13"/>
  <c r="D292" i="13"/>
  <c r="D293" i="13"/>
  <c r="D294" i="13"/>
  <c r="D295" i="13"/>
  <c r="D296" i="13"/>
  <c r="D297" i="13"/>
  <c r="D298" i="13"/>
  <c r="D299" i="13"/>
  <c r="D300" i="13"/>
  <c r="D301" i="13"/>
  <c r="D302" i="13"/>
  <c r="D303" i="13"/>
  <c r="D304" i="13"/>
  <c r="D305" i="13"/>
  <c r="D306" i="13"/>
  <c r="D307" i="13"/>
  <c r="D308" i="13"/>
  <c r="D309" i="13"/>
  <c r="D310" i="13"/>
  <c r="D311" i="13"/>
  <c r="D312" i="13"/>
  <c r="D313" i="13"/>
  <c r="D314" i="13"/>
  <c r="D315" i="13"/>
  <c r="D316" i="13"/>
  <c r="D317" i="13"/>
  <c r="D318" i="13"/>
  <c r="D319" i="13"/>
  <c r="D320" i="13"/>
  <c r="D321" i="13"/>
  <c r="D322" i="13"/>
  <c r="D323" i="13"/>
  <c r="D324" i="13"/>
  <c r="D325" i="13"/>
  <c r="D326" i="13"/>
  <c r="D327" i="13"/>
  <c r="D328" i="13"/>
  <c r="D329" i="13"/>
  <c r="D330" i="13"/>
  <c r="D168" i="13"/>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5" i="13"/>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205" i="12"/>
  <c r="D206" i="12"/>
  <c r="D207" i="12"/>
  <c r="D208" i="12"/>
  <c r="D209" i="12"/>
  <c r="D210" i="12"/>
  <c r="D211" i="12"/>
  <c r="D212" i="12"/>
  <c r="D213" i="12"/>
  <c r="D214" i="12"/>
  <c r="D215" i="12"/>
  <c r="D216" i="12"/>
  <c r="D217" i="12"/>
  <c r="D218" i="12"/>
  <c r="D219" i="12"/>
  <c r="D220" i="12"/>
  <c r="D221" i="12"/>
  <c r="D222" i="12"/>
  <c r="D223" i="12"/>
  <c r="D224" i="12"/>
  <c r="D225" i="12"/>
  <c r="D226" i="12"/>
  <c r="D227" i="12"/>
  <c r="D228" i="12"/>
  <c r="D229" i="12"/>
  <c r="D230" i="12"/>
  <c r="D231" i="12"/>
  <c r="D232" i="12"/>
  <c r="D233" i="12"/>
  <c r="D234" i="12"/>
  <c r="D235" i="12"/>
  <c r="D236" i="12"/>
  <c r="D237" i="12"/>
  <c r="D238" i="12"/>
  <c r="D239" i="12"/>
  <c r="D240" i="12"/>
  <c r="D241" i="12"/>
  <c r="D242" i="12"/>
  <c r="D243" i="12"/>
  <c r="D244" i="12"/>
  <c r="D245" i="12"/>
  <c r="D246" i="12"/>
  <c r="D247" i="12"/>
  <c r="D248" i="12"/>
  <c r="D249" i="12"/>
  <c r="D250" i="12"/>
  <c r="D251" i="12"/>
  <c r="D252" i="12"/>
  <c r="D253" i="12"/>
  <c r="D254" i="12"/>
  <c r="D255" i="12"/>
  <c r="D256" i="12"/>
  <c r="D257" i="12"/>
  <c r="D258" i="12"/>
  <c r="D259" i="12"/>
  <c r="D260" i="12"/>
  <c r="D261" i="12"/>
  <c r="D262" i="12"/>
  <c r="D263" i="12"/>
  <c r="D264" i="12"/>
  <c r="D265" i="12"/>
  <c r="D266" i="12"/>
  <c r="D267" i="12"/>
  <c r="D268" i="12"/>
  <c r="D269" i="12"/>
  <c r="D270" i="12"/>
  <c r="D271" i="12"/>
  <c r="D272" i="12"/>
  <c r="D273" i="12"/>
  <c r="D274" i="12"/>
  <c r="D275" i="12"/>
  <c r="D276" i="12"/>
  <c r="D277" i="12"/>
  <c r="D278" i="12"/>
  <c r="D279" i="12"/>
  <c r="D280" i="12"/>
  <c r="D281" i="12"/>
  <c r="D282" i="12"/>
  <c r="D283" i="12"/>
  <c r="D284" i="12"/>
  <c r="D285" i="12"/>
  <c r="D286" i="12"/>
  <c r="D287" i="12"/>
  <c r="D288" i="12"/>
  <c r="D289" i="12"/>
  <c r="D290" i="12"/>
  <c r="D291" i="12"/>
  <c r="D292" i="12"/>
  <c r="D293" i="12"/>
  <c r="D294" i="12"/>
  <c r="D295" i="12"/>
  <c r="D296" i="12"/>
  <c r="D297" i="12"/>
  <c r="D298" i="12"/>
  <c r="D299" i="12"/>
  <c r="D300" i="12"/>
  <c r="D301" i="12"/>
  <c r="D302" i="12"/>
  <c r="D303" i="12"/>
  <c r="D304" i="12"/>
  <c r="D305" i="12"/>
  <c r="D306" i="12"/>
  <c r="D307" i="12"/>
  <c r="D308" i="12"/>
  <c r="D309" i="12"/>
  <c r="D310" i="12"/>
  <c r="D311" i="12"/>
  <c r="D312" i="12"/>
  <c r="D313" i="12"/>
  <c r="D314" i="12"/>
  <c r="D315" i="12"/>
  <c r="D316" i="12"/>
  <c r="D317" i="12"/>
  <c r="D318" i="12"/>
  <c r="D319" i="12"/>
  <c r="D320" i="12"/>
  <c r="D321" i="12"/>
  <c r="D322" i="12"/>
  <c r="D323" i="12"/>
  <c r="D324" i="12"/>
  <c r="D325" i="12"/>
  <c r="D326" i="12"/>
  <c r="D327" i="12"/>
  <c r="D328" i="12"/>
  <c r="D329" i="12"/>
  <c r="D330" i="12"/>
  <c r="G10" i="11"/>
  <c r="G456" i="11"/>
  <c r="G457" i="11"/>
  <c r="G458" i="11"/>
  <c r="G459" i="11"/>
  <c r="G460" i="11"/>
  <c r="G455" i="11"/>
  <c r="G441" i="11"/>
  <c r="G442" i="11"/>
  <c r="G443" i="11"/>
  <c r="G444" i="11"/>
  <c r="G445" i="11"/>
  <c r="G446" i="11"/>
  <c r="G440" i="11"/>
  <c r="G434" i="11"/>
  <c r="G435" i="11"/>
  <c r="G436" i="11"/>
  <c r="G437" i="11"/>
  <c r="G433" i="11"/>
  <c r="G421" i="11"/>
  <c r="G422" i="11"/>
  <c r="G423" i="11"/>
  <c r="G424" i="11"/>
  <c r="G425" i="11"/>
  <c r="G426" i="11"/>
  <c r="G427" i="11"/>
  <c r="G428" i="11"/>
  <c r="G429" i="11"/>
  <c r="G430" i="11"/>
  <c r="G420" i="11"/>
  <c r="G412" i="11"/>
  <c r="G413" i="11"/>
  <c r="G414" i="11"/>
  <c r="G415" i="11"/>
  <c r="G416" i="11"/>
  <c r="G417" i="11"/>
  <c r="G411" i="11"/>
  <c r="G402" i="11"/>
  <c r="G403" i="11"/>
  <c r="G404" i="11"/>
  <c r="G405" i="11"/>
  <c r="G406" i="11"/>
  <c r="G407" i="11"/>
  <c r="G408" i="11"/>
  <c r="G401" i="11"/>
  <c r="G395" i="11"/>
  <c r="G396" i="11"/>
  <c r="G397" i="11"/>
  <c r="G398" i="11"/>
  <c r="G394" i="11"/>
  <c r="G381" i="11"/>
  <c r="G382" i="11"/>
  <c r="G383" i="11"/>
  <c r="G384" i="11"/>
  <c r="G380" i="11"/>
  <c r="G372" i="11"/>
  <c r="G373" i="11"/>
  <c r="G374" i="11"/>
  <c r="G375" i="11"/>
  <c r="G376" i="11"/>
  <c r="G377" i="11"/>
  <c r="G371" i="11"/>
  <c r="G363" i="11"/>
  <c r="G364" i="11"/>
  <c r="G365" i="11"/>
  <c r="G366" i="11"/>
  <c r="G367" i="11"/>
  <c r="G368" i="11"/>
  <c r="G362" i="11"/>
  <c r="G346" i="11"/>
  <c r="G347" i="11"/>
  <c r="G348" i="11"/>
  <c r="G349" i="11"/>
  <c r="G350" i="11"/>
  <c r="G351" i="11"/>
  <c r="G345" i="11"/>
  <c r="G337" i="11"/>
  <c r="G338" i="11"/>
  <c r="G339" i="11"/>
  <c r="G340" i="11"/>
  <c r="G341" i="11"/>
  <c r="G342" i="11"/>
  <c r="G336" i="11"/>
  <c r="G328" i="11"/>
  <c r="G329" i="11"/>
  <c r="G330" i="11"/>
  <c r="G331" i="11"/>
  <c r="G332" i="11"/>
  <c r="G333" i="11"/>
  <c r="G327" i="11"/>
  <c r="G319" i="11"/>
  <c r="G320" i="11"/>
  <c r="G321" i="11"/>
  <c r="G322" i="11"/>
  <c r="G323" i="11"/>
  <c r="G324" i="11"/>
  <c r="G318" i="11"/>
  <c r="G305" i="11"/>
  <c r="G306" i="11"/>
  <c r="G307" i="11"/>
  <c r="G308" i="11"/>
  <c r="G309" i="11"/>
  <c r="G310" i="11"/>
  <c r="G311" i="11"/>
  <c r="G312" i="11"/>
  <c r="G313" i="11"/>
  <c r="G314" i="11"/>
  <c r="G315" i="11"/>
  <c r="G304" i="11"/>
  <c r="G291" i="11"/>
  <c r="G292" i="11"/>
  <c r="G293" i="11"/>
  <c r="G294" i="11"/>
  <c r="G295" i="11"/>
  <c r="G296" i="11"/>
  <c r="G297" i="11"/>
  <c r="G298" i="11"/>
  <c r="G299" i="11"/>
  <c r="G300" i="11"/>
  <c r="G301" i="11"/>
  <c r="G290" i="11"/>
  <c r="G279" i="11"/>
  <c r="G280" i="11"/>
  <c r="G281" i="11"/>
  <c r="G282" i="11"/>
  <c r="G283" i="11"/>
  <c r="G284" i="11"/>
  <c r="G285" i="11"/>
  <c r="G286" i="11"/>
  <c r="G287" i="11"/>
  <c r="G278" i="11"/>
  <c r="G266" i="11"/>
  <c r="G267" i="11"/>
  <c r="G268" i="11"/>
  <c r="G269" i="11"/>
  <c r="G270" i="11"/>
  <c r="G271" i="11"/>
  <c r="G272" i="11"/>
  <c r="G273" i="11"/>
  <c r="G274" i="11"/>
  <c r="G275" i="11"/>
  <c r="G265" i="11"/>
  <c r="G258" i="11"/>
  <c r="G259" i="11"/>
  <c r="G260" i="11"/>
  <c r="G261" i="11"/>
  <c r="G262" i="11"/>
  <c r="G257" i="11"/>
  <c r="G244" i="11"/>
  <c r="G245" i="11"/>
  <c r="G246" i="11"/>
  <c r="G247" i="11"/>
  <c r="G248" i="11"/>
  <c r="G249" i="11"/>
  <c r="G250" i="11"/>
  <c r="G251" i="11"/>
  <c r="G252" i="11"/>
  <c r="G253" i="11"/>
  <c r="G254" i="11"/>
  <c r="G243" i="11"/>
  <c r="G237" i="11"/>
  <c r="G238" i="11"/>
  <c r="G239" i="11"/>
  <c r="G240" i="11"/>
  <c r="G236" i="11"/>
  <c r="G220" i="11"/>
  <c r="G221" i="11"/>
  <c r="G222" i="11"/>
  <c r="G223" i="11"/>
  <c r="G224" i="11"/>
  <c r="G219" i="11"/>
  <c r="G210" i="11"/>
  <c r="G211" i="11"/>
  <c r="G212" i="11"/>
  <c r="G213" i="11"/>
  <c r="G214" i="11"/>
  <c r="G215" i="11"/>
  <c r="G216" i="11"/>
  <c r="G209" i="11"/>
  <c r="G200" i="11"/>
  <c r="G201" i="11"/>
  <c r="G202" i="11"/>
  <c r="G203" i="11"/>
  <c r="G204" i="11"/>
  <c r="G205" i="11"/>
  <c r="G206" i="11"/>
  <c r="G199" i="11"/>
  <c r="G192" i="11"/>
  <c r="G193" i="11"/>
  <c r="G194" i="11"/>
  <c r="G195" i="11"/>
  <c r="G196" i="11"/>
  <c r="G191" i="11"/>
  <c r="G168" i="11"/>
  <c r="G169" i="11"/>
  <c r="G170" i="11"/>
  <c r="G171" i="11"/>
  <c r="G167" i="11"/>
  <c r="G162" i="11"/>
  <c r="G163" i="11"/>
  <c r="G164" i="11"/>
  <c r="G161" i="11"/>
  <c r="G148" i="11"/>
  <c r="G149" i="11"/>
  <c r="G150" i="11"/>
  <c r="G151" i="11"/>
  <c r="G147" i="11"/>
  <c r="G139" i="11"/>
  <c r="G140" i="11"/>
  <c r="G141" i="11"/>
  <c r="G142" i="11"/>
  <c r="G143" i="11"/>
  <c r="G144" i="11"/>
  <c r="G138" i="11"/>
  <c r="G132" i="11"/>
  <c r="G133" i="11"/>
  <c r="G134" i="11"/>
  <c r="G135" i="11"/>
  <c r="G131" i="11"/>
  <c r="G126" i="11"/>
  <c r="G127" i="11"/>
  <c r="G128" i="11"/>
  <c r="G125" i="11"/>
  <c r="G119" i="11"/>
  <c r="G120" i="11"/>
  <c r="G121" i="11"/>
  <c r="G122" i="11"/>
  <c r="G118" i="11"/>
  <c r="G107" i="11"/>
  <c r="G108" i="11"/>
  <c r="G109" i="11"/>
  <c r="G110" i="11"/>
  <c r="G111" i="11"/>
  <c r="G112" i="11"/>
  <c r="G113" i="11"/>
  <c r="G114" i="11"/>
  <c r="G115" i="11"/>
  <c r="G106"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69"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10" i="10"/>
  <c r="G456" i="10"/>
  <c r="G457" i="10"/>
  <c r="G458" i="10"/>
  <c r="G459" i="10"/>
  <c r="G460" i="10"/>
  <c r="G455" i="10"/>
  <c r="G441" i="10"/>
  <c r="G442" i="10"/>
  <c r="G443" i="10"/>
  <c r="G444" i="10"/>
  <c r="G445" i="10"/>
  <c r="G446" i="10"/>
  <c r="G440" i="10"/>
  <c r="G434" i="10"/>
  <c r="G435" i="10"/>
  <c r="G436" i="10"/>
  <c r="G437" i="10"/>
  <c r="G433" i="10"/>
  <c r="G421" i="10"/>
  <c r="G422" i="10"/>
  <c r="G423" i="10"/>
  <c r="G424" i="10"/>
  <c r="G425" i="10"/>
  <c r="G426" i="10"/>
  <c r="G427" i="10"/>
  <c r="G428" i="10"/>
  <c r="G429" i="10"/>
  <c r="G430" i="10"/>
  <c r="G420" i="10"/>
  <c r="G412" i="10"/>
  <c r="G413" i="10"/>
  <c r="G414" i="10"/>
  <c r="G415" i="10"/>
  <c r="G416" i="10"/>
  <c r="G417" i="10"/>
  <c r="G411" i="10"/>
  <c r="G402" i="10"/>
  <c r="G403" i="10"/>
  <c r="G404" i="10"/>
  <c r="G405" i="10"/>
  <c r="G406" i="10"/>
  <c r="G407" i="10"/>
  <c r="G408" i="10"/>
  <c r="G401" i="10"/>
  <c r="G395" i="10"/>
  <c r="G396" i="10"/>
  <c r="G397" i="10"/>
  <c r="G398" i="10"/>
  <c r="G394" i="10"/>
  <c r="G381" i="10"/>
  <c r="G382" i="10"/>
  <c r="G383" i="10"/>
  <c r="G384" i="10"/>
  <c r="G380" i="10"/>
  <c r="G372" i="10"/>
  <c r="G373" i="10"/>
  <c r="G374" i="10"/>
  <c r="G375" i="10"/>
  <c r="G376" i="10"/>
  <c r="G377" i="10"/>
  <c r="G371" i="10"/>
  <c r="G363" i="10"/>
  <c r="G364" i="10"/>
  <c r="G365" i="10"/>
  <c r="G366" i="10"/>
  <c r="G367" i="10"/>
  <c r="G368" i="10"/>
  <c r="G362" i="10"/>
  <c r="G346" i="10"/>
  <c r="G347" i="10"/>
  <c r="G348" i="10"/>
  <c r="G349" i="10"/>
  <c r="G350" i="10"/>
  <c r="G351" i="10"/>
  <c r="G345" i="10"/>
  <c r="G337" i="10"/>
  <c r="G338" i="10"/>
  <c r="G339" i="10"/>
  <c r="G340" i="10"/>
  <c r="G341" i="10"/>
  <c r="G342" i="10"/>
  <c r="G336" i="10"/>
  <c r="G328" i="10"/>
  <c r="G329" i="10"/>
  <c r="G330" i="10"/>
  <c r="G331" i="10"/>
  <c r="G332" i="10"/>
  <c r="G333" i="10"/>
  <c r="G327" i="10"/>
  <c r="G319" i="10"/>
  <c r="G320" i="10"/>
  <c r="G321" i="10"/>
  <c r="G322" i="10"/>
  <c r="G323" i="10"/>
  <c r="G324" i="10"/>
  <c r="G318" i="10"/>
  <c r="G305" i="10"/>
  <c r="G306" i="10"/>
  <c r="G307" i="10"/>
  <c r="G308" i="10"/>
  <c r="G309" i="10"/>
  <c r="G310" i="10"/>
  <c r="G311" i="10"/>
  <c r="G312" i="10"/>
  <c r="G313" i="10"/>
  <c r="G314" i="10"/>
  <c r="G315" i="10"/>
  <c r="G304" i="10"/>
  <c r="G291" i="10"/>
  <c r="G292" i="10"/>
  <c r="G293" i="10"/>
  <c r="G294" i="10"/>
  <c r="G295" i="10"/>
  <c r="G296" i="10"/>
  <c r="G297" i="10"/>
  <c r="G298" i="10"/>
  <c r="G299" i="10"/>
  <c r="G300" i="10"/>
  <c r="G301" i="10"/>
  <c r="G290" i="10"/>
  <c r="G279" i="10"/>
  <c r="G280" i="10"/>
  <c r="G281" i="10"/>
  <c r="G282" i="10"/>
  <c r="G283" i="10"/>
  <c r="G284" i="10"/>
  <c r="G285" i="10"/>
  <c r="G286" i="10"/>
  <c r="G287" i="10"/>
  <c r="G278" i="10"/>
  <c r="G266" i="10"/>
  <c r="G267" i="10"/>
  <c r="G268" i="10"/>
  <c r="G269" i="10"/>
  <c r="G270" i="10"/>
  <c r="G271" i="10"/>
  <c r="G272" i="10"/>
  <c r="G273" i="10"/>
  <c r="G274" i="10"/>
  <c r="G275" i="10"/>
  <c r="G265" i="10"/>
  <c r="G258" i="10"/>
  <c r="G259" i="10"/>
  <c r="G260" i="10"/>
  <c r="G261" i="10"/>
  <c r="G262" i="10"/>
  <c r="G257" i="10"/>
  <c r="G244" i="10"/>
  <c r="G245" i="10"/>
  <c r="G246" i="10"/>
  <c r="G247" i="10"/>
  <c r="G248" i="10"/>
  <c r="G249" i="10"/>
  <c r="G250" i="10"/>
  <c r="G251" i="10"/>
  <c r="G252" i="10"/>
  <c r="G253" i="10"/>
  <c r="G254" i="10"/>
  <c r="G243" i="10"/>
  <c r="G237" i="10"/>
  <c r="G238" i="10"/>
  <c r="G239" i="10"/>
  <c r="G240" i="10"/>
  <c r="G236" i="10"/>
  <c r="G220" i="10"/>
  <c r="G221" i="10"/>
  <c r="G222" i="10"/>
  <c r="G223" i="10"/>
  <c r="G224" i="10"/>
  <c r="G219" i="10"/>
  <c r="G210" i="10"/>
  <c r="G211" i="10"/>
  <c r="G212" i="10"/>
  <c r="G213" i="10"/>
  <c r="G214" i="10"/>
  <c r="G215" i="10"/>
  <c r="G216" i="10"/>
  <c r="G209" i="10"/>
  <c r="G200" i="10"/>
  <c r="G201" i="10"/>
  <c r="G202" i="10"/>
  <c r="G203" i="10"/>
  <c r="G204" i="10"/>
  <c r="G205" i="10"/>
  <c r="G206" i="10"/>
  <c r="G199" i="10"/>
  <c r="G192" i="10"/>
  <c r="G193" i="10"/>
  <c r="G194" i="10"/>
  <c r="G195" i="10"/>
  <c r="G196" i="10"/>
  <c r="G191" i="10"/>
  <c r="G168" i="10"/>
  <c r="G169" i="10"/>
  <c r="G170" i="10"/>
  <c r="G171" i="10"/>
  <c r="G167" i="10"/>
  <c r="G162" i="10"/>
  <c r="G163" i="10"/>
  <c r="G164" i="10"/>
  <c r="G161" i="10"/>
  <c r="G148" i="10"/>
  <c r="G149" i="10"/>
  <c r="G150" i="10"/>
  <c r="G151" i="10"/>
  <c r="G147" i="10"/>
  <c r="G139" i="10"/>
  <c r="G140" i="10"/>
  <c r="G141" i="10"/>
  <c r="G142" i="10"/>
  <c r="G143" i="10"/>
  <c r="G144" i="10"/>
  <c r="G138" i="10"/>
  <c r="G132" i="10"/>
  <c r="G133" i="10"/>
  <c r="G134" i="10"/>
  <c r="G135" i="10"/>
  <c r="G131" i="10"/>
  <c r="G126" i="10"/>
  <c r="G127" i="10"/>
  <c r="G128" i="10"/>
  <c r="G125" i="10"/>
  <c r="G119" i="10"/>
  <c r="G120" i="10"/>
  <c r="G121" i="10"/>
  <c r="G122" i="10"/>
  <c r="G118" i="10"/>
  <c r="G107" i="10"/>
  <c r="G108" i="10"/>
  <c r="G109" i="10"/>
  <c r="G110" i="10"/>
  <c r="G111" i="10"/>
  <c r="G112" i="10"/>
  <c r="G113" i="10"/>
  <c r="G114" i="10"/>
  <c r="G115" i="10"/>
  <c r="G106"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69" i="10"/>
  <c r="G11" i="10"/>
  <c r="G12" i="10"/>
  <c r="G13" i="10"/>
  <c r="G14" i="10"/>
  <c r="G15" i="10"/>
  <c r="G16" i="10"/>
  <c r="G17" i="10"/>
  <c r="G18" i="10"/>
  <c r="G19" i="10"/>
  <c r="G20"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10" i="9"/>
  <c r="G456" i="9"/>
  <c r="G457" i="9"/>
  <c r="G458" i="9"/>
  <c r="G459" i="9"/>
  <c r="G460" i="9"/>
  <c r="G455" i="9"/>
  <c r="G441" i="9"/>
  <c r="G442" i="9"/>
  <c r="G443" i="9"/>
  <c r="G444" i="9"/>
  <c r="G445" i="9"/>
  <c r="G446" i="9"/>
  <c r="G440" i="9"/>
  <c r="G434" i="9"/>
  <c r="G435" i="9"/>
  <c r="G436" i="9"/>
  <c r="G437" i="9"/>
  <c r="G433" i="9"/>
  <c r="G421" i="9"/>
  <c r="G422" i="9"/>
  <c r="G423" i="9"/>
  <c r="G424" i="9"/>
  <c r="G425" i="9"/>
  <c r="G426" i="9"/>
  <c r="G427" i="9"/>
  <c r="G428" i="9"/>
  <c r="G429" i="9"/>
  <c r="G430" i="9"/>
  <c r="G420" i="9"/>
  <c r="G412" i="9"/>
  <c r="G413" i="9"/>
  <c r="G414" i="9"/>
  <c r="G415" i="9"/>
  <c r="G416" i="9"/>
  <c r="G417" i="9"/>
  <c r="G411" i="9"/>
  <c r="G402" i="9"/>
  <c r="G403" i="9"/>
  <c r="G404" i="9"/>
  <c r="G405" i="9"/>
  <c r="G406" i="9"/>
  <c r="G407" i="9"/>
  <c r="G408" i="9"/>
  <c r="G401" i="9"/>
  <c r="G395" i="9"/>
  <c r="G396" i="9"/>
  <c r="G397" i="9"/>
  <c r="G398" i="9"/>
  <c r="G394" i="9"/>
  <c r="G381" i="9"/>
  <c r="G382" i="9"/>
  <c r="G383" i="9"/>
  <c r="G384" i="9"/>
  <c r="G380" i="9"/>
  <c r="G372" i="9"/>
  <c r="G373" i="9"/>
  <c r="G374" i="9"/>
  <c r="G375" i="9"/>
  <c r="G376" i="9"/>
  <c r="G377" i="9"/>
  <c r="G371" i="9"/>
  <c r="G363" i="9"/>
  <c r="G364" i="9"/>
  <c r="G365" i="9"/>
  <c r="G366" i="9"/>
  <c r="G367" i="9"/>
  <c r="G368" i="9"/>
  <c r="G362" i="9"/>
  <c r="G346" i="9"/>
  <c r="G347" i="9"/>
  <c r="G348" i="9"/>
  <c r="G349" i="9"/>
  <c r="G350" i="9"/>
  <c r="G351" i="9"/>
  <c r="G345" i="9"/>
  <c r="G337" i="9"/>
  <c r="G338" i="9"/>
  <c r="G339" i="9"/>
  <c r="G340" i="9"/>
  <c r="G341" i="9"/>
  <c r="G342" i="9"/>
  <c r="G336" i="9"/>
  <c r="G328" i="9"/>
  <c r="G329" i="9"/>
  <c r="G330" i="9"/>
  <c r="G331" i="9"/>
  <c r="G332" i="9"/>
  <c r="G333" i="9"/>
  <c r="G327" i="9"/>
  <c r="G319" i="9"/>
  <c r="G320" i="9"/>
  <c r="G321" i="9"/>
  <c r="G322" i="9"/>
  <c r="G323" i="9"/>
  <c r="G324" i="9"/>
  <c r="G318" i="9"/>
  <c r="G305" i="9"/>
  <c r="G306" i="9"/>
  <c r="G307" i="9"/>
  <c r="G308" i="9"/>
  <c r="G309" i="9"/>
  <c r="G310" i="9"/>
  <c r="G311" i="9"/>
  <c r="G312" i="9"/>
  <c r="G313" i="9"/>
  <c r="G314" i="9"/>
  <c r="G315" i="9"/>
  <c r="G304" i="9"/>
  <c r="G291" i="9"/>
  <c r="G292" i="9"/>
  <c r="G293" i="9"/>
  <c r="G294" i="9"/>
  <c r="G295" i="9"/>
  <c r="G296" i="9"/>
  <c r="G297" i="9"/>
  <c r="G298" i="9"/>
  <c r="G299" i="9"/>
  <c r="G300" i="9"/>
  <c r="G301" i="9"/>
  <c r="G290" i="9"/>
  <c r="G279" i="9"/>
  <c r="G280" i="9"/>
  <c r="G281" i="9"/>
  <c r="G282" i="9"/>
  <c r="G283" i="9"/>
  <c r="G284" i="9"/>
  <c r="G285" i="9"/>
  <c r="G286" i="9"/>
  <c r="G287" i="9"/>
  <c r="G278" i="9"/>
  <c r="G266" i="9"/>
  <c r="G267" i="9"/>
  <c r="G268" i="9"/>
  <c r="G269" i="9"/>
  <c r="G270" i="9"/>
  <c r="G271" i="9"/>
  <c r="G272" i="9"/>
  <c r="G273" i="9"/>
  <c r="G274" i="9"/>
  <c r="G275" i="9"/>
  <c r="G265" i="9"/>
  <c r="G258" i="9"/>
  <c r="G259" i="9"/>
  <c r="G260" i="9"/>
  <c r="G261" i="9"/>
  <c r="G262" i="9"/>
  <c r="G257" i="9"/>
  <c r="G244" i="9"/>
  <c r="G245" i="9"/>
  <c r="G246" i="9"/>
  <c r="G247" i="9"/>
  <c r="G248" i="9"/>
  <c r="G249" i="9"/>
  <c r="G250" i="9"/>
  <c r="G251" i="9"/>
  <c r="G252" i="9"/>
  <c r="G253" i="9"/>
  <c r="G254" i="9"/>
  <c r="G243" i="9"/>
  <c r="G237" i="9"/>
  <c r="G238" i="9"/>
  <c r="G239" i="9"/>
  <c r="G240" i="9"/>
  <c r="G236" i="9"/>
  <c r="G220" i="9"/>
  <c r="G221" i="9"/>
  <c r="G222" i="9"/>
  <c r="G223" i="9"/>
  <c r="G224" i="9"/>
  <c r="G219" i="9"/>
  <c r="G210" i="9"/>
  <c r="G211" i="9"/>
  <c r="G212" i="9"/>
  <c r="G213" i="9"/>
  <c r="G214" i="9"/>
  <c r="G215" i="9"/>
  <c r="G216" i="9"/>
  <c r="G209" i="9"/>
  <c r="G200" i="9"/>
  <c r="G201" i="9"/>
  <c r="G202" i="9"/>
  <c r="G203" i="9"/>
  <c r="G204" i="9"/>
  <c r="G205" i="9"/>
  <c r="G206" i="9"/>
  <c r="G199" i="9"/>
  <c r="G192" i="9"/>
  <c r="G193" i="9"/>
  <c r="G194" i="9"/>
  <c r="G195" i="9"/>
  <c r="G196" i="9"/>
  <c r="G191" i="9"/>
  <c r="G168" i="9"/>
  <c r="G169" i="9"/>
  <c r="G170" i="9"/>
  <c r="G171" i="9"/>
  <c r="G167" i="9"/>
  <c r="G162" i="9"/>
  <c r="G163" i="9"/>
  <c r="G164" i="9"/>
  <c r="G161" i="9"/>
  <c r="G148" i="9"/>
  <c r="G149" i="9"/>
  <c r="G150" i="9"/>
  <c r="G151" i="9"/>
  <c r="G147" i="9"/>
  <c r="G139" i="9"/>
  <c r="G140" i="9"/>
  <c r="G141" i="9"/>
  <c r="G142" i="9"/>
  <c r="G143" i="9"/>
  <c r="G144" i="9"/>
  <c r="G138" i="9"/>
  <c r="G132" i="9"/>
  <c r="G133" i="9"/>
  <c r="G134" i="9"/>
  <c r="G135" i="9"/>
  <c r="G131" i="9"/>
  <c r="G126" i="9"/>
  <c r="G127" i="9"/>
  <c r="G128" i="9"/>
  <c r="G125" i="9"/>
  <c r="G119" i="9"/>
  <c r="G120" i="9"/>
  <c r="G121" i="9"/>
  <c r="G122" i="9"/>
  <c r="G118" i="9"/>
  <c r="G107" i="9"/>
  <c r="G108" i="9"/>
  <c r="G109" i="9"/>
  <c r="G110" i="9"/>
  <c r="G111" i="9"/>
  <c r="G112" i="9"/>
  <c r="G113" i="9"/>
  <c r="G114" i="9"/>
  <c r="G115" i="9"/>
  <c r="G106"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69" i="9"/>
  <c r="G65" i="9"/>
  <c r="G11" i="9"/>
  <c r="G12" i="9"/>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456" i="8"/>
  <c r="G457" i="8"/>
  <c r="G458" i="8"/>
  <c r="G459" i="8"/>
  <c r="G460" i="8"/>
  <c r="G455" i="8"/>
  <c r="G441" i="8"/>
  <c r="G442" i="8"/>
  <c r="G443" i="8"/>
  <c r="G444" i="8"/>
  <c r="G445" i="8"/>
  <c r="G446" i="8"/>
  <c r="G440" i="8"/>
  <c r="G434" i="8"/>
  <c r="G435" i="8"/>
  <c r="G436" i="8"/>
  <c r="G437" i="8"/>
  <c r="G433" i="8"/>
  <c r="G421" i="8"/>
  <c r="G422" i="8"/>
  <c r="G423" i="8"/>
  <c r="G424" i="8"/>
  <c r="G425" i="8"/>
  <c r="G426" i="8"/>
  <c r="G427" i="8"/>
  <c r="G428" i="8"/>
  <c r="G429" i="8"/>
  <c r="G430" i="8"/>
  <c r="G420" i="8"/>
  <c r="G412" i="8"/>
  <c r="G413" i="8"/>
  <c r="G414" i="8"/>
  <c r="G415" i="8"/>
  <c r="G416" i="8"/>
  <c r="G417" i="8"/>
  <c r="G402" i="8"/>
  <c r="G403" i="8"/>
  <c r="G404" i="8"/>
  <c r="G405" i="8"/>
  <c r="G406" i="8"/>
  <c r="G407" i="8"/>
  <c r="G408" i="8"/>
  <c r="G401" i="8"/>
  <c r="G395" i="8"/>
  <c r="G396" i="8"/>
  <c r="G397" i="8"/>
  <c r="G398" i="8"/>
  <c r="G394" i="8"/>
  <c r="G381" i="8"/>
  <c r="G382" i="8"/>
  <c r="G383" i="8"/>
  <c r="G384" i="8"/>
  <c r="G380" i="8"/>
  <c r="G372" i="8"/>
  <c r="G373" i="8"/>
  <c r="G374" i="8"/>
  <c r="G375" i="8"/>
  <c r="G376" i="8"/>
  <c r="G377" i="8"/>
  <c r="G371" i="8"/>
  <c r="G363" i="8"/>
  <c r="G364" i="8"/>
  <c r="G365" i="8"/>
  <c r="G366" i="8"/>
  <c r="G367" i="8"/>
  <c r="G368" i="8"/>
  <c r="G362" i="8"/>
  <c r="G346" i="8"/>
  <c r="G347" i="8"/>
  <c r="G348" i="8"/>
  <c r="G349" i="8"/>
  <c r="G350" i="8"/>
  <c r="G351" i="8"/>
  <c r="G345" i="8"/>
  <c r="G337" i="8"/>
  <c r="G338" i="8"/>
  <c r="G339" i="8"/>
  <c r="G340" i="8"/>
  <c r="G341" i="8"/>
  <c r="G342" i="8"/>
  <c r="G336" i="8"/>
  <c r="G328" i="8"/>
  <c r="G329" i="8"/>
  <c r="G330" i="8"/>
  <c r="G331" i="8"/>
  <c r="G332" i="8"/>
  <c r="G333" i="8"/>
  <c r="G327" i="8"/>
  <c r="G319" i="8"/>
  <c r="G320" i="8"/>
  <c r="G321" i="8"/>
  <c r="G322" i="8"/>
  <c r="G323" i="8"/>
  <c r="G324" i="8"/>
  <c r="G318" i="8"/>
  <c r="G305" i="8"/>
  <c r="G306" i="8"/>
  <c r="G307" i="8"/>
  <c r="G308" i="8"/>
  <c r="G309" i="8"/>
  <c r="G310" i="8"/>
  <c r="G311" i="8"/>
  <c r="G312" i="8"/>
  <c r="G313" i="8"/>
  <c r="G314" i="8"/>
  <c r="G315" i="8"/>
  <c r="G304" i="8"/>
  <c r="G291" i="8"/>
  <c r="G292" i="8"/>
  <c r="G293" i="8"/>
  <c r="G294" i="8"/>
  <c r="G295" i="8"/>
  <c r="G296" i="8"/>
  <c r="G297" i="8"/>
  <c r="G298" i="8"/>
  <c r="G299" i="8"/>
  <c r="G300" i="8"/>
  <c r="G301" i="8"/>
  <c r="G290" i="8"/>
  <c r="G279" i="8"/>
  <c r="G280" i="8"/>
  <c r="G281" i="8"/>
  <c r="G282" i="8"/>
  <c r="G283" i="8"/>
  <c r="G284" i="8"/>
  <c r="G285" i="8"/>
  <c r="G286" i="8"/>
  <c r="G287" i="8"/>
  <c r="G278" i="8"/>
  <c r="G266" i="8"/>
  <c r="G267" i="8"/>
  <c r="G268" i="8"/>
  <c r="G269" i="8"/>
  <c r="G270" i="8"/>
  <c r="G271" i="8"/>
  <c r="G272" i="8"/>
  <c r="G273" i="8"/>
  <c r="G274" i="8"/>
  <c r="G275" i="8"/>
  <c r="G265" i="8"/>
  <c r="G258" i="8"/>
  <c r="G259" i="8"/>
  <c r="G260" i="8"/>
  <c r="G261" i="8"/>
  <c r="G262" i="8"/>
  <c r="G257" i="8"/>
  <c r="G244" i="8"/>
  <c r="G245" i="8"/>
  <c r="G246" i="8"/>
  <c r="G247" i="8"/>
  <c r="G248" i="8"/>
  <c r="G249" i="8"/>
  <c r="G250" i="8"/>
  <c r="G251" i="8"/>
  <c r="G252" i="8"/>
  <c r="G253" i="8"/>
  <c r="G254" i="8"/>
  <c r="G243" i="8"/>
  <c r="G237" i="8"/>
  <c r="G238" i="8"/>
  <c r="G239" i="8"/>
  <c r="G240" i="8"/>
  <c r="G236" i="8"/>
  <c r="G220" i="8"/>
  <c r="G221" i="8"/>
  <c r="G222" i="8"/>
  <c r="G223" i="8"/>
  <c r="G224" i="8"/>
  <c r="G219" i="8"/>
  <c r="G210" i="8"/>
  <c r="G211" i="8"/>
  <c r="G212" i="8"/>
  <c r="G213" i="8"/>
  <c r="G214" i="8"/>
  <c r="G215" i="8"/>
  <c r="G216" i="8"/>
  <c r="G209" i="8"/>
  <c r="G200" i="8"/>
  <c r="G201" i="8"/>
  <c r="G202" i="8"/>
  <c r="G203" i="8"/>
  <c r="G204" i="8"/>
  <c r="G205" i="8"/>
  <c r="G206" i="8"/>
  <c r="G199" i="8"/>
  <c r="G192" i="8"/>
  <c r="G193" i="8"/>
  <c r="G194" i="8"/>
  <c r="G195" i="8"/>
  <c r="G196" i="8"/>
  <c r="G191" i="8"/>
  <c r="G168" i="8"/>
  <c r="G169" i="8"/>
  <c r="G170" i="8"/>
  <c r="G171" i="8"/>
  <c r="G167" i="8"/>
  <c r="G162" i="8"/>
  <c r="G163" i="8"/>
  <c r="G164" i="8"/>
  <c r="G161" i="8"/>
  <c r="G148" i="8"/>
  <c r="G149" i="8"/>
  <c r="G150" i="8"/>
  <c r="G151" i="8"/>
  <c r="G147" i="8"/>
  <c r="G139" i="8"/>
  <c r="G140" i="8"/>
  <c r="G141" i="8"/>
  <c r="G142" i="8"/>
  <c r="G143" i="8"/>
  <c r="G144" i="8"/>
  <c r="G138" i="8"/>
  <c r="G132" i="8"/>
  <c r="G133" i="8"/>
  <c r="G134" i="8"/>
  <c r="G135" i="8"/>
  <c r="G131" i="8"/>
  <c r="G126" i="8"/>
  <c r="G127" i="8"/>
  <c r="G128" i="8"/>
  <c r="G125" i="8"/>
  <c r="G119" i="8"/>
  <c r="G120" i="8"/>
  <c r="G121" i="8"/>
  <c r="G122" i="8"/>
  <c r="G118" i="8"/>
  <c r="G107" i="8"/>
  <c r="G108" i="8"/>
  <c r="G109" i="8"/>
  <c r="G110" i="8"/>
  <c r="G111" i="8"/>
  <c r="G112" i="8"/>
  <c r="G113" i="8"/>
  <c r="G114" i="8"/>
  <c r="G115" i="8"/>
  <c r="G106"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69"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10" i="7"/>
  <c r="G430" i="7"/>
  <c r="G431" i="7"/>
  <c r="G432" i="7"/>
  <c r="G433" i="7"/>
  <c r="G429" i="7"/>
  <c r="G422" i="7"/>
  <c r="G423" i="7"/>
  <c r="G424" i="7"/>
  <c r="G425" i="7"/>
  <c r="G426" i="7"/>
  <c r="G421" i="7"/>
  <c r="G414" i="7"/>
  <c r="G415" i="7"/>
  <c r="G416" i="7"/>
  <c r="G417" i="7"/>
  <c r="G418" i="7"/>
  <c r="G413" i="7"/>
  <c r="G404" i="7"/>
  <c r="G405" i="7"/>
  <c r="G406" i="7"/>
  <c r="G407" i="7"/>
  <c r="G408" i="7"/>
  <c r="G409" i="7"/>
  <c r="G410" i="7"/>
  <c r="G403" i="7"/>
  <c r="G390" i="7"/>
  <c r="G391" i="7"/>
  <c r="G392" i="7"/>
  <c r="G393" i="7"/>
  <c r="G394" i="7"/>
  <c r="G395" i="7"/>
  <c r="G396" i="7"/>
  <c r="G397" i="7"/>
  <c r="G398" i="7"/>
  <c r="G399" i="7"/>
  <c r="G400" i="7"/>
  <c r="G389" i="7"/>
  <c r="G379" i="7"/>
  <c r="G380" i="7"/>
  <c r="G381" i="7"/>
  <c r="G382" i="7"/>
  <c r="G383" i="7"/>
  <c r="G384" i="7"/>
  <c r="G378" i="7"/>
  <c r="G366" i="7"/>
  <c r="G367" i="7"/>
  <c r="G368" i="7"/>
  <c r="G369" i="7"/>
  <c r="G370" i="7"/>
  <c r="G371" i="7"/>
  <c r="G372" i="7"/>
  <c r="G373" i="7"/>
  <c r="G374" i="7"/>
  <c r="G375" i="7"/>
  <c r="G365" i="7"/>
  <c r="G359" i="7"/>
  <c r="G360" i="7"/>
  <c r="G361" i="7"/>
  <c r="G362" i="7"/>
  <c r="G358" i="7"/>
  <c r="G345" i="7"/>
  <c r="G346" i="7"/>
  <c r="G347" i="7"/>
  <c r="G348" i="7"/>
  <c r="G349" i="7"/>
  <c r="G350" i="7"/>
  <c r="G351" i="7"/>
  <c r="G352" i="7"/>
  <c r="G353" i="7"/>
  <c r="G354" i="7"/>
  <c r="G355" i="7"/>
  <c r="G344" i="7"/>
  <c r="G332" i="7"/>
  <c r="G333" i="7"/>
  <c r="G334" i="7"/>
  <c r="G335" i="7"/>
  <c r="G336" i="7"/>
  <c r="G337" i="7"/>
  <c r="G338" i="7"/>
  <c r="G339" i="7"/>
  <c r="G340" i="7"/>
  <c r="G341" i="7"/>
  <c r="G331" i="7"/>
  <c r="G325" i="7"/>
  <c r="G326" i="7"/>
  <c r="G327" i="7"/>
  <c r="G328" i="7"/>
  <c r="G324" i="7"/>
  <c r="G319" i="7"/>
  <c r="G320" i="7"/>
  <c r="G321" i="7"/>
  <c r="G318" i="7"/>
  <c r="G305" i="7"/>
  <c r="G306" i="7"/>
  <c r="G307" i="7"/>
  <c r="G308" i="7"/>
  <c r="G309" i="7"/>
  <c r="G310" i="7"/>
  <c r="G311" i="7"/>
  <c r="G312" i="7"/>
  <c r="G313" i="7"/>
  <c r="G314" i="7"/>
  <c r="G315" i="7"/>
  <c r="G304"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267" i="7"/>
  <c r="G257" i="7"/>
  <c r="G258" i="7"/>
  <c r="G259" i="7"/>
  <c r="G260" i="7"/>
  <c r="G261" i="7"/>
  <c r="G262" i="7"/>
  <c r="G256" i="7"/>
  <c r="G248" i="7"/>
  <c r="G249" i="7"/>
  <c r="G250" i="7"/>
  <c r="G251" i="7"/>
  <c r="G252" i="7"/>
  <c r="G253" i="7"/>
  <c r="G247" i="7"/>
  <c r="G236" i="7"/>
  <c r="G237" i="7"/>
  <c r="G238" i="7"/>
  <c r="G239" i="7"/>
  <c r="G240" i="7"/>
  <c r="G241" i="7"/>
  <c r="G242" i="7"/>
  <c r="G243" i="7"/>
  <c r="G244" i="7"/>
  <c r="G235" i="7"/>
  <c r="G222" i="7"/>
  <c r="G223" i="7"/>
  <c r="G224" i="7"/>
  <c r="G225" i="7"/>
  <c r="G226" i="7"/>
  <c r="G227" i="7"/>
  <c r="G228" i="7"/>
  <c r="G229" i="7"/>
  <c r="G230" i="7"/>
  <c r="G231" i="7"/>
  <c r="G232" i="7"/>
  <c r="G221" i="7"/>
  <c r="G215" i="7"/>
  <c r="G216" i="7"/>
  <c r="G217" i="7"/>
  <c r="G218" i="7"/>
  <c r="G214" i="7"/>
  <c r="G207" i="7"/>
  <c r="G208" i="7"/>
  <c r="G209" i="7"/>
  <c r="G210" i="7"/>
  <c r="G211" i="7"/>
  <c r="G206" i="7"/>
  <c r="G197" i="7"/>
  <c r="G198" i="7"/>
  <c r="G199" i="7"/>
  <c r="G200" i="7"/>
  <c r="G201" i="7"/>
  <c r="G196" i="7"/>
  <c r="G188" i="7"/>
  <c r="G189" i="7"/>
  <c r="G190" i="7"/>
  <c r="G191" i="7"/>
  <c r="G192" i="7"/>
  <c r="G193" i="7"/>
  <c r="G187" i="7"/>
  <c r="G181" i="7"/>
  <c r="G182" i="7"/>
  <c r="G183" i="7"/>
  <c r="G184" i="7"/>
  <c r="G180" i="7"/>
  <c r="G171" i="7"/>
  <c r="G172" i="7"/>
  <c r="G173" i="7"/>
  <c r="G174" i="7"/>
  <c r="G175" i="7"/>
  <c r="G176" i="7"/>
  <c r="G177" i="7"/>
  <c r="G170" i="7"/>
  <c r="G165" i="7"/>
  <c r="G166" i="7"/>
  <c r="G167" i="7"/>
  <c r="G164" i="7"/>
  <c r="G154" i="7"/>
  <c r="G155" i="7"/>
  <c r="G156" i="7"/>
  <c r="G157" i="7"/>
  <c r="G158" i="7"/>
  <c r="G159" i="7"/>
  <c r="G153" i="7"/>
  <c r="G145" i="7"/>
  <c r="G146" i="7"/>
  <c r="G147" i="7"/>
  <c r="G148" i="7"/>
  <c r="G149" i="7"/>
  <c r="G150" i="7"/>
  <c r="G144" i="7"/>
  <c r="G136" i="7"/>
  <c r="G137" i="7"/>
  <c r="G138" i="7"/>
  <c r="G139" i="7"/>
  <c r="G140" i="7"/>
  <c r="G141" i="7"/>
  <c r="G135" i="7"/>
  <c r="G127" i="7"/>
  <c r="G128" i="7"/>
  <c r="G129" i="7"/>
  <c r="G130" i="7"/>
  <c r="G131" i="7"/>
  <c r="G132" i="7"/>
  <c r="G126" i="7"/>
  <c r="G117" i="7"/>
  <c r="G118" i="7"/>
  <c r="G119" i="7"/>
  <c r="G120" i="7"/>
  <c r="G121" i="7"/>
  <c r="G122" i="7"/>
  <c r="G123" i="7"/>
  <c r="G116" i="7"/>
  <c r="G111" i="7"/>
  <c r="G112" i="7"/>
  <c r="G113" i="7"/>
  <c r="G110" i="7"/>
  <c r="G102" i="7"/>
  <c r="G103" i="7"/>
  <c r="G104" i="7"/>
  <c r="G105" i="7"/>
  <c r="G101" i="7"/>
  <c r="G96" i="7"/>
  <c r="G97" i="7"/>
  <c r="G98" i="7"/>
  <c r="G95" i="7"/>
  <c r="G87" i="7"/>
  <c r="G88" i="7"/>
  <c r="G89" i="7"/>
  <c r="G90" i="7"/>
  <c r="G91" i="7"/>
  <c r="G92" i="7"/>
  <c r="G86" i="7"/>
  <c r="G80" i="7"/>
  <c r="G81" i="7"/>
  <c r="G82" i="7"/>
  <c r="G83" i="7"/>
  <c r="G79" i="7"/>
  <c r="G71" i="7"/>
  <c r="G72" i="7"/>
  <c r="G73" i="7"/>
  <c r="G74" i="7"/>
  <c r="G70" i="7"/>
  <c r="G57" i="7"/>
  <c r="G58" i="7"/>
  <c r="G59" i="7"/>
  <c r="G60" i="7"/>
  <c r="G61" i="7"/>
  <c r="G62" i="7"/>
  <c r="G63" i="7"/>
  <c r="G64" i="7"/>
  <c r="G65" i="7"/>
  <c r="G66" i="7"/>
  <c r="G67" i="7"/>
  <c r="G56" i="7"/>
  <c r="G45" i="7"/>
  <c r="G46" i="7"/>
  <c r="G47" i="7"/>
  <c r="G48" i="7"/>
  <c r="G49" i="7"/>
  <c r="G50" i="7"/>
  <c r="G51" i="7"/>
  <c r="G52" i="7"/>
  <c r="G53" i="7"/>
  <c r="G44" i="7"/>
  <c r="G37" i="7"/>
  <c r="G38" i="7"/>
  <c r="G39" i="7"/>
  <c r="G40" i="7"/>
  <c r="G41" i="7"/>
  <c r="G36" i="7"/>
  <c r="G29" i="7"/>
  <c r="G30" i="7"/>
  <c r="G31" i="7"/>
  <c r="G32" i="7"/>
  <c r="G33" i="7"/>
  <c r="G28" i="7"/>
  <c r="G20" i="7"/>
  <c r="G21" i="7"/>
  <c r="G22" i="7"/>
  <c r="G23" i="7"/>
  <c r="G19" i="7"/>
  <c r="G11" i="7"/>
  <c r="G12" i="7"/>
  <c r="G13" i="7"/>
  <c r="G14" i="7"/>
  <c r="G15" i="7"/>
  <c r="G16" i="7"/>
  <c r="G10" i="6"/>
  <c r="G429" i="6"/>
  <c r="G430" i="6"/>
  <c r="G431" i="6"/>
  <c r="G432" i="6"/>
  <c r="G433" i="6"/>
  <c r="G428" i="6"/>
  <c r="G421" i="6"/>
  <c r="G422" i="6"/>
  <c r="G423" i="6"/>
  <c r="G424" i="6"/>
  <c r="G425" i="6"/>
  <c r="G426" i="6"/>
  <c r="G420" i="6"/>
  <c r="G413" i="6"/>
  <c r="G414" i="6"/>
  <c r="G415" i="6"/>
  <c r="G416" i="6"/>
  <c r="G417" i="6"/>
  <c r="G418" i="6"/>
  <c r="G412" i="6"/>
  <c r="G403" i="6"/>
  <c r="G404" i="6"/>
  <c r="G405" i="6"/>
  <c r="G406" i="6"/>
  <c r="G407" i="6"/>
  <c r="G408" i="6"/>
  <c r="G409" i="6"/>
  <c r="G410" i="6"/>
  <c r="G402" i="6"/>
  <c r="G390" i="6"/>
  <c r="G391" i="6"/>
  <c r="G392" i="6"/>
  <c r="G393" i="6"/>
  <c r="G394" i="6"/>
  <c r="G395" i="6"/>
  <c r="G396" i="6"/>
  <c r="G397" i="6"/>
  <c r="G398" i="6"/>
  <c r="G399" i="6"/>
  <c r="G400" i="6"/>
  <c r="G389" i="6"/>
  <c r="G378" i="6"/>
  <c r="G379" i="6"/>
  <c r="G380" i="6"/>
  <c r="G381" i="6"/>
  <c r="G382" i="6"/>
  <c r="G383" i="6"/>
  <c r="G384" i="6"/>
  <c r="G377" i="6"/>
  <c r="G365" i="6"/>
  <c r="G366" i="6"/>
  <c r="G367" i="6"/>
  <c r="G368" i="6"/>
  <c r="G369" i="6"/>
  <c r="G370" i="6"/>
  <c r="G371" i="6"/>
  <c r="G372" i="6"/>
  <c r="G373" i="6"/>
  <c r="G374" i="6"/>
  <c r="G375" i="6"/>
  <c r="G364" i="6"/>
  <c r="G358" i="6"/>
  <c r="G359" i="6"/>
  <c r="G360" i="6"/>
  <c r="G361" i="6"/>
  <c r="G362" i="6"/>
  <c r="G357" i="6"/>
  <c r="G344" i="6"/>
  <c r="G345" i="6"/>
  <c r="G346" i="6"/>
  <c r="G347" i="6"/>
  <c r="G348" i="6"/>
  <c r="G349" i="6"/>
  <c r="G350" i="6"/>
  <c r="G351" i="6"/>
  <c r="G352" i="6"/>
  <c r="G353" i="6"/>
  <c r="G354" i="6"/>
  <c r="G355" i="6"/>
  <c r="G343" i="6"/>
  <c r="G331" i="6"/>
  <c r="G332" i="6"/>
  <c r="G333" i="6"/>
  <c r="G334" i="6"/>
  <c r="G335" i="6"/>
  <c r="G336" i="6"/>
  <c r="G337" i="6"/>
  <c r="G338" i="6"/>
  <c r="G339" i="6"/>
  <c r="G340" i="6"/>
  <c r="G341" i="6"/>
  <c r="G330" i="6"/>
  <c r="G324" i="6"/>
  <c r="G325" i="6"/>
  <c r="G326" i="6"/>
  <c r="G327" i="6"/>
  <c r="G328" i="6"/>
  <c r="G323" i="6"/>
  <c r="G319" i="6"/>
  <c r="G320" i="6"/>
  <c r="G321" i="6"/>
  <c r="G318" i="6"/>
  <c r="G317" i="6"/>
  <c r="G305" i="6"/>
  <c r="G306" i="6"/>
  <c r="G307" i="6"/>
  <c r="G308" i="6"/>
  <c r="G309" i="6"/>
  <c r="G310" i="6"/>
  <c r="G311" i="6"/>
  <c r="G312" i="6"/>
  <c r="G313" i="6"/>
  <c r="G314" i="6"/>
  <c r="G315" i="6"/>
  <c r="G304"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267" i="6"/>
  <c r="G256" i="6"/>
  <c r="G257" i="6"/>
  <c r="G258" i="6"/>
  <c r="G259" i="6"/>
  <c r="G260" i="6"/>
  <c r="G261" i="6"/>
  <c r="G262" i="6"/>
  <c r="G255" i="6"/>
  <c r="G247" i="6"/>
  <c r="G248" i="6"/>
  <c r="G249" i="6"/>
  <c r="G250" i="6"/>
  <c r="G251" i="6"/>
  <c r="G252" i="6"/>
  <c r="G253" i="6"/>
  <c r="G246" i="6"/>
  <c r="G235" i="6"/>
  <c r="G236" i="6"/>
  <c r="G237" i="6"/>
  <c r="G238" i="6"/>
  <c r="G239" i="6"/>
  <c r="G240" i="6"/>
  <c r="G241" i="6"/>
  <c r="G242" i="6"/>
  <c r="G243" i="6"/>
  <c r="G244" i="6"/>
  <c r="G234" i="6"/>
  <c r="G221" i="6"/>
  <c r="G222" i="6"/>
  <c r="G223" i="6"/>
  <c r="G224" i="6"/>
  <c r="G225" i="6"/>
  <c r="G226" i="6"/>
  <c r="G227" i="6"/>
  <c r="G228" i="6"/>
  <c r="G229" i="6"/>
  <c r="G230" i="6"/>
  <c r="G231" i="6"/>
  <c r="G232" i="6"/>
  <c r="G220" i="6"/>
  <c r="G214" i="6"/>
  <c r="G215" i="6"/>
  <c r="G216" i="6"/>
  <c r="G217" i="6"/>
  <c r="G218" i="6"/>
  <c r="G213" i="6"/>
  <c r="G207" i="6"/>
  <c r="G208" i="6"/>
  <c r="G209" i="6"/>
  <c r="G210" i="6"/>
  <c r="G211" i="6"/>
  <c r="G206" i="6"/>
  <c r="G196" i="6"/>
  <c r="G197" i="6"/>
  <c r="G198" i="6"/>
  <c r="G199" i="6"/>
  <c r="G200" i="6"/>
  <c r="G201" i="6"/>
  <c r="G195" i="6"/>
  <c r="G188" i="6"/>
  <c r="G189" i="6"/>
  <c r="G190" i="6"/>
  <c r="G191" i="6"/>
  <c r="G192" i="6"/>
  <c r="G193" i="6"/>
  <c r="G187" i="6"/>
  <c r="G180" i="6"/>
  <c r="G181" i="6"/>
  <c r="G182" i="6"/>
  <c r="G183" i="6"/>
  <c r="G184" i="6"/>
  <c r="G179" i="6"/>
  <c r="G170" i="6"/>
  <c r="G171" i="6"/>
  <c r="G172" i="6"/>
  <c r="G173" i="6"/>
  <c r="G174" i="6"/>
  <c r="G175" i="6"/>
  <c r="G176" i="6"/>
  <c r="G177" i="6"/>
  <c r="G169" i="6"/>
  <c r="G165" i="6"/>
  <c r="G166" i="6"/>
  <c r="G167" i="6"/>
  <c r="G164" i="6"/>
  <c r="G153" i="6"/>
  <c r="G154" i="6"/>
  <c r="G155" i="6"/>
  <c r="G156" i="6"/>
  <c r="G157" i="6"/>
  <c r="G158" i="6"/>
  <c r="G159" i="6"/>
  <c r="G152" i="6"/>
  <c r="G144" i="6"/>
  <c r="G145" i="6"/>
  <c r="G146" i="6"/>
  <c r="G147" i="6"/>
  <c r="G148" i="6"/>
  <c r="G149" i="6"/>
  <c r="G150" i="6"/>
  <c r="G143" i="6"/>
  <c r="G135" i="6"/>
  <c r="G136" i="6"/>
  <c r="G137" i="6"/>
  <c r="G138" i="6"/>
  <c r="G139" i="6"/>
  <c r="G140" i="6"/>
  <c r="G141" i="6"/>
  <c r="G134" i="6"/>
  <c r="G126" i="6"/>
  <c r="G127" i="6"/>
  <c r="G128" i="6"/>
  <c r="G129" i="6"/>
  <c r="G130" i="6"/>
  <c r="G131" i="6"/>
  <c r="G132" i="6"/>
  <c r="G125" i="6"/>
  <c r="G116" i="6"/>
  <c r="G117" i="6"/>
  <c r="G118" i="6"/>
  <c r="G119" i="6"/>
  <c r="G120" i="6"/>
  <c r="G121" i="6"/>
  <c r="G122" i="6"/>
  <c r="G123" i="6"/>
  <c r="G115" i="6"/>
  <c r="G111" i="6"/>
  <c r="G112" i="6"/>
  <c r="G113" i="6"/>
  <c r="G110" i="6"/>
  <c r="G102" i="6"/>
  <c r="G103" i="6"/>
  <c r="G104" i="6"/>
  <c r="G105" i="6"/>
  <c r="G101" i="6"/>
  <c r="G96" i="6"/>
  <c r="G97" i="6"/>
  <c r="G98" i="6"/>
  <c r="G95" i="6"/>
  <c r="G86" i="6"/>
  <c r="G87" i="6"/>
  <c r="G88" i="6"/>
  <c r="G89" i="6"/>
  <c r="G90" i="6"/>
  <c r="G91" i="6"/>
  <c r="G92" i="6"/>
  <c r="G85" i="6"/>
  <c r="G80" i="6"/>
  <c r="G81" i="6"/>
  <c r="G82" i="6"/>
  <c r="G83" i="6"/>
  <c r="G79" i="6"/>
  <c r="G71" i="6"/>
  <c r="G72" i="6"/>
  <c r="G73" i="6"/>
  <c r="G74" i="6"/>
  <c r="G70" i="6"/>
  <c r="G56" i="6"/>
  <c r="G57" i="6"/>
  <c r="G58" i="6"/>
  <c r="G59" i="6"/>
  <c r="G60" i="6"/>
  <c r="G61" i="6"/>
  <c r="G62" i="6"/>
  <c r="G63" i="6"/>
  <c r="G64" i="6"/>
  <c r="G65" i="6"/>
  <c r="G66" i="6"/>
  <c r="G67" i="6"/>
  <c r="G55" i="6"/>
  <c r="G45" i="6"/>
  <c r="G46" i="6"/>
  <c r="G47" i="6"/>
  <c r="G48" i="6"/>
  <c r="G49" i="6"/>
  <c r="G50" i="6"/>
  <c r="G51" i="6"/>
  <c r="G52" i="6"/>
  <c r="G53" i="6"/>
  <c r="G44" i="6"/>
  <c r="G36" i="6"/>
  <c r="G37" i="6"/>
  <c r="G38" i="6"/>
  <c r="G39" i="6"/>
  <c r="G40" i="6"/>
  <c r="G41" i="6"/>
  <c r="G35" i="6"/>
  <c r="G29" i="6"/>
  <c r="G30" i="6"/>
  <c r="G31" i="6"/>
  <c r="G32" i="6"/>
  <c r="G33" i="6"/>
  <c r="G28" i="6"/>
  <c r="G20" i="6"/>
  <c r="G21" i="6"/>
  <c r="G22" i="6"/>
  <c r="G23" i="6"/>
  <c r="G19" i="6"/>
  <c r="G11" i="6"/>
  <c r="G12" i="6"/>
  <c r="G13" i="6"/>
  <c r="G14" i="6"/>
  <c r="G15" i="6"/>
  <c r="G16" i="6"/>
  <c r="G10" i="5"/>
  <c r="G403" i="5"/>
  <c r="G404" i="5"/>
  <c r="G405" i="5"/>
  <c r="G406" i="5"/>
  <c r="G407" i="5"/>
  <c r="G408" i="5"/>
  <c r="G402" i="5"/>
  <c r="G394" i="5"/>
  <c r="G395" i="5"/>
  <c r="G396" i="5"/>
  <c r="G397" i="5"/>
  <c r="G398" i="5"/>
  <c r="G399" i="5"/>
  <c r="G400" i="5"/>
  <c r="G393" i="5"/>
  <c r="G387" i="5"/>
  <c r="G388" i="5"/>
  <c r="G389" i="5"/>
  <c r="G390" i="5"/>
  <c r="G391" i="5"/>
  <c r="G386" i="5"/>
  <c r="G374" i="5"/>
  <c r="G375" i="5"/>
  <c r="G376" i="5"/>
  <c r="G377" i="5"/>
  <c r="G378" i="5"/>
  <c r="G379" i="5"/>
  <c r="G380" i="5"/>
  <c r="G381" i="5"/>
  <c r="G382" i="5"/>
  <c r="G383" i="5"/>
  <c r="G384" i="5"/>
  <c r="G373" i="5"/>
  <c r="G365" i="5"/>
  <c r="G366" i="5"/>
  <c r="G367" i="5"/>
  <c r="G368" i="5"/>
  <c r="G369" i="5"/>
  <c r="G370" i="5"/>
  <c r="G371" i="5"/>
  <c r="G364" i="5"/>
  <c r="G355" i="5"/>
  <c r="G356" i="5"/>
  <c r="G357" i="5"/>
  <c r="G358" i="5"/>
  <c r="G359" i="5"/>
  <c r="G360" i="5"/>
  <c r="G361" i="5"/>
  <c r="G362" i="5"/>
  <c r="G354" i="5"/>
  <c r="G348" i="5"/>
  <c r="G349" i="5"/>
  <c r="G350" i="5"/>
  <c r="G351" i="5"/>
  <c r="G352" i="5"/>
  <c r="G347" i="5"/>
  <c r="G341" i="5"/>
  <c r="G342" i="5"/>
  <c r="G343" i="5"/>
  <c r="G344" i="5"/>
  <c r="G345" i="5"/>
  <c r="G340" i="5"/>
  <c r="G332" i="5"/>
  <c r="G333" i="5"/>
  <c r="G334" i="5"/>
  <c r="G335" i="5"/>
  <c r="G336" i="5"/>
  <c r="G337" i="5"/>
  <c r="G338" i="5"/>
  <c r="G331" i="5"/>
  <c r="G323" i="5"/>
  <c r="G324" i="5"/>
  <c r="G325" i="5"/>
  <c r="G326" i="5"/>
  <c r="G327" i="5"/>
  <c r="G328" i="5"/>
  <c r="G329" i="5"/>
  <c r="G322" i="5"/>
  <c r="G314" i="5"/>
  <c r="G315" i="5"/>
  <c r="G316" i="5"/>
  <c r="G317" i="5"/>
  <c r="G318" i="5"/>
  <c r="G319" i="5"/>
  <c r="G320" i="5"/>
  <c r="G313" i="5"/>
  <c r="G305" i="5"/>
  <c r="G306" i="5"/>
  <c r="G307" i="5"/>
  <c r="G308" i="5"/>
  <c r="G309" i="5"/>
  <c r="G310" i="5"/>
  <c r="G311" i="5"/>
  <c r="G304" i="5"/>
  <c r="G296" i="5"/>
  <c r="G297" i="5"/>
  <c r="G298" i="5"/>
  <c r="G299" i="5"/>
  <c r="G300" i="5"/>
  <c r="G301" i="5"/>
  <c r="G302" i="5"/>
  <c r="G295" i="5"/>
  <c r="G287" i="5"/>
  <c r="G288" i="5"/>
  <c r="G289" i="5"/>
  <c r="G290" i="5"/>
  <c r="G291" i="5"/>
  <c r="G292" i="5"/>
  <c r="G293" i="5"/>
  <c r="G286" i="5"/>
  <c r="G273" i="5"/>
  <c r="G274" i="5"/>
  <c r="G275" i="5"/>
  <c r="G276" i="5"/>
  <c r="G277" i="5"/>
  <c r="G278" i="5"/>
  <c r="G279" i="5"/>
  <c r="G280" i="5"/>
  <c r="G281" i="5"/>
  <c r="G282" i="5"/>
  <c r="G283" i="5"/>
  <c r="G284" i="5"/>
  <c r="G272" i="5"/>
  <c r="G259" i="5"/>
  <c r="G260" i="5"/>
  <c r="G261" i="5"/>
  <c r="G262" i="5"/>
  <c r="G263" i="5"/>
  <c r="G264" i="5"/>
  <c r="G265" i="5"/>
  <c r="G266" i="5"/>
  <c r="G267" i="5"/>
  <c r="G268" i="5"/>
  <c r="G269" i="5"/>
  <c r="G270" i="5"/>
  <c r="G258" i="5"/>
  <c r="G247" i="5"/>
  <c r="G248" i="5"/>
  <c r="G249" i="5"/>
  <c r="G250" i="5"/>
  <c r="G251" i="5"/>
  <c r="G252" i="5"/>
  <c r="G253" i="5"/>
  <c r="G254" i="5"/>
  <c r="G255" i="5"/>
  <c r="G256" i="5"/>
  <c r="G246" i="5"/>
  <c r="G234" i="5"/>
  <c r="G235" i="5"/>
  <c r="G236" i="5"/>
  <c r="G237" i="5"/>
  <c r="G238" i="5"/>
  <c r="G239" i="5"/>
  <c r="G240" i="5"/>
  <c r="G241" i="5"/>
  <c r="G242" i="5"/>
  <c r="G243" i="5"/>
  <c r="G244" i="5"/>
  <c r="G233" i="5"/>
  <c r="G226" i="5"/>
  <c r="G227" i="5"/>
  <c r="G228" i="5"/>
  <c r="G229" i="5"/>
  <c r="G230" i="5"/>
  <c r="G231" i="5"/>
  <c r="G225" i="5"/>
  <c r="G212" i="5"/>
  <c r="G213" i="5"/>
  <c r="G214" i="5"/>
  <c r="G215" i="5"/>
  <c r="G216" i="5"/>
  <c r="G217" i="5"/>
  <c r="G218" i="5"/>
  <c r="G219" i="5"/>
  <c r="G220" i="5"/>
  <c r="G221" i="5"/>
  <c r="G222" i="5"/>
  <c r="G223" i="5"/>
  <c r="G211" i="5"/>
  <c r="G205" i="5"/>
  <c r="G206" i="5"/>
  <c r="G207" i="5"/>
  <c r="G208" i="5"/>
  <c r="G209" i="5"/>
  <c r="G204" i="5"/>
  <c r="G197" i="5"/>
  <c r="G198" i="5"/>
  <c r="G199" i="5"/>
  <c r="G200" i="5"/>
  <c r="G201" i="5"/>
  <c r="G202" i="5"/>
  <c r="G196" i="5"/>
  <c r="G187" i="5"/>
  <c r="G188" i="5"/>
  <c r="G189" i="5"/>
  <c r="G190" i="5"/>
  <c r="G191" i="5"/>
  <c r="G192" i="5"/>
  <c r="G193" i="5"/>
  <c r="G194" i="5"/>
  <c r="G186" i="5"/>
  <c r="G177" i="5"/>
  <c r="G178" i="5"/>
  <c r="G179" i="5"/>
  <c r="G180" i="5"/>
  <c r="G181" i="5"/>
  <c r="G182" i="5"/>
  <c r="G183" i="5"/>
  <c r="G184" i="5"/>
  <c r="G176" i="5"/>
  <c r="G169" i="5"/>
  <c r="G170" i="5"/>
  <c r="G171" i="5"/>
  <c r="G172" i="5"/>
  <c r="G173" i="5"/>
  <c r="G174" i="5"/>
  <c r="G168" i="5"/>
  <c r="G162" i="5"/>
  <c r="G163" i="5"/>
  <c r="G164" i="5"/>
  <c r="G165" i="5"/>
  <c r="G166" i="5"/>
  <c r="G161" i="5"/>
  <c r="G156" i="5"/>
  <c r="G157" i="5"/>
  <c r="G158" i="5"/>
  <c r="G159" i="5"/>
  <c r="G155" i="5"/>
  <c r="G148" i="5"/>
  <c r="G149" i="5"/>
  <c r="G150" i="5"/>
  <c r="G151" i="5"/>
  <c r="G147" i="5"/>
  <c r="G139" i="5"/>
  <c r="G140" i="5"/>
  <c r="G141" i="5"/>
  <c r="G142" i="5"/>
  <c r="G143" i="5"/>
  <c r="G144" i="5"/>
  <c r="G138" i="5"/>
  <c r="G132" i="5"/>
  <c r="G133" i="5"/>
  <c r="G134" i="5"/>
  <c r="G135" i="5"/>
  <c r="G131" i="5"/>
  <c r="G126" i="5"/>
  <c r="G127" i="5"/>
  <c r="G128" i="5"/>
  <c r="G125" i="5"/>
  <c r="G119" i="5"/>
  <c r="G120" i="5"/>
  <c r="G121" i="5"/>
  <c r="G122" i="5"/>
  <c r="G118" i="5"/>
  <c r="G107" i="5"/>
  <c r="G108" i="5"/>
  <c r="G109" i="5"/>
  <c r="G110" i="5"/>
  <c r="G111" i="5"/>
  <c r="G112" i="5"/>
  <c r="G113" i="5"/>
  <c r="G114" i="5"/>
  <c r="G115" i="5"/>
  <c r="G106"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69"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10" i="2"/>
  <c r="G10" i="3"/>
  <c r="G10" i="4"/>
  <c r="G403" i="4"/>
  <c r="G404" i="4"/>
  <c r="G405" i="4"/>
  <c r="G406" i="4"/>
  <c r="G407" i="4"/>
  <c r="G408" i="4"/>
  <c r="G402" i="4"/>
  <c r="G394" i="4"/>
  <c r="G395" i="4"/>
  <c r="G396" i="4"/>
  <c r="G397" i="4"/>
  <c r="G398" i="4"/>
  <c r="G399" i="4"/>
  <c r="G400" i="4"/>
  <c r="G393" i="4"/>
  <c r="G387" i="4"/>
  <c r="G388" i="4"/>
  <c r="G389" i="4"/>
  <c r="G390" i="4"/>
  <c r="G391" i="4"/>
  <c r="G386" i="4"/>
  <c r="G374" i="4"/>
  <c r="G375" i="4"/>
  <c r="G376" i="4"/>
  <c r="G377" i="4"/>
  <c r="G378" i="4"/>
  <c r="G379" i="4"/>
  <c r="G380" i="4"/>
  <c r="G381" i="4"/>
  <c r="G382" i="4"/>
  <c r="G383" i="4"/>
  <c r="G384" i="4"/>
  <c r="G373" i="4"/>
  <c r="G365" i="4"/>
  <c r="G366" i="4"/>
  <c r="G367" i="4"/>
  <c r="G368" i="4"/>
  <c r="G369" i="4"/>
  <c r="G370" i="4"/>
  <c r="G371" i="4"/>
  <c r="G364" i="4"/>
  <c r="G355" i="4"/>
  <c r="G356" i="4"/>
  <c r="G357" i="4"/>
  <c r="G358" i="4"/>
  <c r="G359" i="4"/>
  <c r="G360" i="4"/>
  <c r="G361" i="4"/>
  <c r="G362" i="4"/>
  <c r="G354" i="4"/>
  <c r="G348" i="4"/>
  <c r="G349" i="4"/>
  <c r="G350" i="4"/>
  <c r="G351" i="4"/>
  <c r="G352" i="4"/>
  <c r="G347" i="4"/>
  <c r="G341" i="4"/>
  <c r="G342" i="4"/>
  <c r="G343" i="4"/>
  <c r="G344" i="4"/>
  <c r="G345" i="4"/>
  <c r="G340" i="4"/>
  <c r="G332" i="4"/>
  <c r="G333" i="4"/>
  <c r="G334" i="4"/>
  <c r="G335" i="4"/>
  <c r="G336" i="4"/>
  <c r="G337" i="4"/>
  <c r="G338" i="4"/>
  <c r="G331" i="4"/>
  <c r="G323" i="4"/>
  <c r="G324" i="4"/>
  <c r="G325" i="4"/>
  <c r="G326" i="4"/>
  <c r="G327" i="4"/>
  <c r="G328" i="4"/>
  <c r="G329" i="4"/>
  <c r="G322" i="4"/>
  <c r="G314" i="4"/>
  <c r="G315" i="4"/>
  <c r="G316" i="4"/>
  <c r="G317" i="4"/>
  <c r="G318" i="4"/>
  <c r="G319" i="4"/>
  <c r="G320" i="4"/>
  <c r="G313" i="4"/>
  <c r="G305" i="4"/>
  <c r="G306" i="4"/>
  <c r="G307" i="4"/>
  <c r="G308" i="4"/>
  <c r="G309" i="4"/>
  <c r="G310" i="4"/>
  <c r="G311" i="4"/>
  <c r="G304" i="4"/>
  <c r="G296" i="4"/>
  <c r="G297" i="4"/>
  <c r="G298" i="4"/>
  <c r="G299" i="4"/>
  <c r="G300" i="4"/>
  <c r="G301" i="4"/>
  <c r="G302" i="4"/>
  <c r="G295" i="4"/>
  <c r="G287" i="4"/>
  <c r="G288" i="4"/>
  <c r="G289" i="4"/>
  <c r="G290" i="4"/>
  <c r="G291" i="4"/>
  <c r="G292" i="4"/>
  <c r="G293" i="4"/>
  <c r="G286" i="4"/>
  <c r="G273" i="4"/>
  <c r="G274" i="4"/>
  <c r="G275" i="4"/>
  <c r="G276" i="4"/>
  <c r="G277" i="4"/>
  <c r="G278" i="4"/>
  <c r="G279" i="4"/>
  <c r="G280" i="4"/>
  <c r="G281" i="4"/>
  <c r="G282" i="4"/>
  <c r="G283" i="4"/>
  <c r="G284" i="4"/>
  <c r="G272" i="4"/>
  <c r="G259" i="4"/>
  <c r="G260" i="4"/>
  <c r="G261" i="4"/>
  <c r="G262" i="4"/>
  <c r="G263" i="4"/>
  <c r="G264" i="4"/>
  <c r="G265" i="4"/>
  <c r="G266" i="4"/>
  <c r="G267" i="4"/>
  <c r="G268" i="4"/>
  <c r="G269" i="4"/>
  <c r="G270" i="4"/>
  <c r="G258" i="4"/>
  <c r="G247" i="4"/>
  <c r="G248" i="4"/>
  <c r="G249" i="4"/>
  <c r="G250" i="4"/>
  <c r="G251" i="4"/>
  <c r="G252" i="4"/>
  <c r="G253" i="4"/>
  <c r="G254" i="4"/>
  <c r="G255" i="4"/>
  <c r="G256" i="4"/>
  <c r="G246" i="4"/>
  <c r="G235" i="4"/>
  <c r="G236" i="4"/>
  <c r="G237" i="4"/>
  <c r="G238" i="4"/>
  <c r="G239" i="4"/>
  <c r="G240" i="4"/>
  <c r="G241" i="4"/>
  <c r="G242" i="4"/>
  <c r="G243" i="4"/>
  <c r="G244" i="4"/>
  <c r="G234" i="4"/>
  <c r="G233" i="4"/>
  <c r="G226" i="4"/>
  <c r="G227" i="4"/>
  <c r="G228" i="4"/>
  <c r="G229" i="4"/>
  <c r="G230" i="4"/>
  <c r="G231" i="4"/>
  <c r="G225" i="4"/>
  <c r="G212" i="4"/>
  <c r="G213" i="4"/>
  <c r="G214" i="4"/>
  <c r="G215" i="4"/>
  <c r="G216" i="4"/>
  <c r="G217" i="4"/>
  <c r="G218" i="4"/>
  <c r="G219" i="4"/>
  <c r="G220" i="4"/>
  <c r="G221" i="4"/>
  <c r="G222" i="4"/>
  <c r="G223" i="4"/>
  <c r="G211" i="4"/>
  <c r="G205" i="4"/>
  <c r="G206" i="4"/>
  <c r="G207" i="4"/>
  <c r="G208" i="4"/>
  <c r="G209" i="4"/>
  <c r="G204" i="4"/>
  <c r="G197" i="4"/>
  <c r="G198" i="4"/>
  <c r="G199" i="4"/>
  <c r="G200" i="4"/>
  <c r="G201" i="4"/>
  <c r="G202" i="4"/>
  <c r="G196" i="4"/>
  <c r="G187" i="4"/>
  <c r="G188" i="4"/>
  <c r="G189" i="4"/>
  <c r="G190" i="4"/>
  <c r="G191" i="4"/>
  <c r="G192" i="4"/>
  <c r="G193" i="4"/>
  <c r="G194" i="4"/>
  <c r="G186" i="4"/>
  <c r="G177" i="4"/>
  <c r="G178" i="4"/>
  <c r="G179" i="4"/>
  <c r="G180" i="4"/>
  <c r="G181" i="4"/>
  <c r="G182" i="4"/>
  <c r="G183" i="4"/>
  <c r="G184" i="4"/>
  <c r="G176" i="4"/>
  <c r="G169" i="4"/>
  <c r="G170" i="4"/>
  <c r="G171" i="4"/>
  <c r="G172" i="4"/>
  <c r="G173" i="4"/>
  <c r="G174" i="4"/>
  <c r="G168" i="4"/>
  <c r="G162" i="4"/>
  <c r="G163" i="4"/>
  <c r="G164" i="4"/>
  <c r="G165" i="4"/>
  <c r="G166" i="4"/>
  <c r="G161" i="4"/>
  <c r="G156" i="4"/>
  <c r="G157" i="4"/>
  <c r="G158" i="4"/>
  <c r="G159" i="4"/>
  <c r="G155" i="4"/>
  <c r="G148" i="4"/>
  <c r="G149" i="4"/>
  <c r="G150" i="4"/>
  <c r="G151" i="4"/>
  <c r="G147" i="4"/>
  <c r="G139" i="4"/>
  <c r="G140" i="4"/>
  <c r="G141" i="4"/>
  <c r="G142" i="4"/>
  <c r="G143" i="4"/>
  <c r="G144" i="4"/>
  <c r="G138" i="4"/>
  <c r="G132" i="4"/>
  <c r="G133" i="4"/>
  <c r="G134" i="4"/>
  <c r="G135" i="4"/>
  <c r="G131" i="4"/>
  <c r="G128" i="4"/>
  <c r="G127" i="4"/>
  <c r="G126" i="4"/>
  <c r="G125" i="4"/>
  <c r="G119" i="4"/>
  <c r="G120" i="4"/>
  <c r="G121" i="4"/>
  <c r="G122" i="4"/>
  <c r="G118" i="4"/>
  <c r="G107" i="4"/>
  <c r="G108" i="4"/>
  <c r="G109" i="4"/>
  <c r="G110" i="4"/>
  <c r="G111" i="4"/>
  <c r="G112" i="4"/>
  <c r="G113" i="4"/>
  <c r="G114" i="4"/>
  <c r="G115" i="4"/>
  <c r="G106"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69"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403" i="3"/>
  <c r="G404" i="3"/>
  <c r="G405" i="3"/>
  <c r="G406" i="3"/>
  <c r="G407" i="3"/>
  <c r="G408" i="3"/>
  <c r="G402" i="3"/>
  <c r="G394" i="3"/>
  <c r="G395" i="3"/>
  <c r="G396" i="3"/>
  <c r="G397" i="3"/>
  <c r="G398" i="3"/>
  <c r="G399" i="3"/>
  <c r="G400" i="3"/>
  <c r="G393" i="3"/>
  <c r="G387" i="3"/>
  <c r="G388" i="3"/>
  <c r="G389" i="3"/>
  <c r="G390" i="3"/>
  <c r="G391" i="3"/>
  <c r="G386" i="3"/>
  <c r="G374" i="3"/>
  <c r="G375" i="3"/>
  <c r="G376" i="3"/>
  <c r="G377" i="3"/>
  <c r="G378" i="3"/>
  <c r="G379" i="3"/>
  <c r="G380" i="3"/>
  <c r="G381" i="3"/>
  <c r="G382" i="3"/>
  <c r="G383" i="3"/>
  <c r="G384" i="3"/>
  <c r="G373" i="3"/>
  <c r="G365" i="3"/>
  <c r="G366" i="3"/>
  <c r="G367" i="3"/>
  <c r="G368" i="3"/>
  <c r="G369" i="3"/>
  <c r="G370" i="3"/>
  <c r="G371" i="3"/>
  <c r="G364" i="3"/>
  <c r="G355" i="3"/>
  <c r="G356" i="3"/>
  <c r="G357" i="3"/>
  <c r="G358" i="3"/>
  <c r="G359" i="3"/>
  <c r="G360" i="3"/>
  <c r="G361" i="3"/>
  <c r="G362" i="3"/>
  <c r="G354" i="3"/>
  <c r="G348" i="3"/>
  <c r="G349" i="3"/>
  <c r="G350" i="3"/>
  <c r="G351" i="3"/>
  <c r="G352" i="3"/>
  <c r="G347" i="3"/>
  <c r="G341" i="3"/>
  <c r="G342" i="3"/>
  <c r="G343" i="3"/>
  <c r="G344" i="3"/>
  <c r="G345" i="3"/>
  <c r="G340" i="3"/>
  <c r="G332" i="3"/>
  <c r="G333" i="3"/>
  <c r="G334" i="3"/>
  <c r="G335" i="3"/>
  <c r="G336" i="3"/>
  <c r="G337" i="3"/>
  <c r="G338" i="3"/>
  <c r="G331" i="3"/>
  <c r="G323" i="3"/>
  <c r="G324" i="3"/>
  <c r="G325" i="3"/>
  <c r="G326" i="3"/>
  <c r="G327" i="3"/>
  <c r="G328" i="3"/>
  <c r="G329" i="3"/>
  <c r="G322" i="3"/>
  <c r="G314" i="3"/>
  <c r="G315" i="3"/>
  <c r="G316" i="3"/>
  <c r="G317" i="3"/>
  <c r="G318" i="3"/>
  <c r="G319" i="3"/>
  <c r="G320" i="3"/>
  <c r="G313" i="3"/>
  <c r="G305" i="3"/>
  <c r="G306" i="3"/>
  <c r="G307" i="3"/>
  <c r="G308" i="3"/>
  <c r="G309" i="3"/>
  <c r="G310" i="3"/>
  <c r="G311" i="3"/>
  <c r="G304" i="3"/>
  <c r="G296" i="3"/>
  <c r="G297" i="3"/>
  <c r="G298" i="3"/>
  <c r="G299" i="3"/>
  <c r="G300" i="3"/>
  <c r="G301" i="3"/>
  <c r="G302" i="3"/>
  <c r="G295" i="3"/>
  <c r="G287" i="3"/>
  <c r="G288" i="3"/>
  <c r="G289" i="3"/>
  <c r="G290" i="3"/>
  <c r="G291" i="3"/>
  <c r="G292" i="3"/>
  <c r="G293" i="3"/>
  <c r="G286" i="3"/>
  <c r="G273" i="3"/>
  <c r="G274" i="3"/>
  <c r="G275" i="3"/>
  <c r="G276" i="3"/>
  <c r="G277" i="3"/>
  <c r="G278" i="3"/>
  <c r="G279" i="3"/>
  <c r="G280" i="3"/>
  <c r="G281" i="3"/>
  <c r="G282" i="3"/>
  <c r="G283" i="3"/>
  <c r="G284" i="3"/>
  <c r="G272" i="3"/>
  <c r="G259" i="3"/>
  <c r="G260" i="3"/>
  <c r="G261" i="3"/>
  <c r="G262" i="3"/>
  <c r="G263" i="3"/>
  <c r="G264" i="3"/>
  <c r="G265" i="3"/>
  <c r="G266" i="3"/>
  <c r="G267" i="3"/>
  <c r="G268" i="3"/>
  <c r="G269" i="3"/>
  <c r="G270" i="3"/>
  <c r="G258" i="3"/>
  <c r="G247" i="3"/>
  <c r="G248" i="3"/>
  <c r="G249" i="3"/>
  <c r="G250" i="3"/>
  <c r="G251" i="3"/>
  <c r="G252" i="3"/>
  <c r="G253" i="3"/>
  <c r="G254" i="3"/>
  <c r="G255" i="3"/>
  <c r="G256" i="3"/>
  <c r="G246" i="3"/>
  <c r="G234" i="3"/>
  <c r="G235" i="3"/>
  <c r="G236" i="3"/>
  <c r="G237" i="3"/>
  <c r="G238" i="3"/>
  <c r="G239" i="3"/>
  <c r="G240" i="3"/>
  <c r="G241" i="3"/>
  <c r="G242" i="3"/>
  <c r="G243" i="3"/>
  <c r="G244" i="3"/>
  <c r="G233" i="3"/>
  <c r="G226" i="3"/>
  <c r="G227" i="3"/>
  <c r="G228" i="3"/>
  <c r="G229" i="3"/>
  <c r="G230" i="3"/>
  <c r="G231" i="3"/>
  <c r="G225" i="3"/>
  <c r="G212" i="3"/>
  <c r="G213" i="3"/>
  <c r="G214" i="3"/>
  <c r="G215" i="3"/>
  <c r="G216" i="3"/>
  <c r="G217" i="3"/>
  <c r="G218" i="3"/>
  <c r="G219" i="3"/>
  <c r="G220" i="3"/>
  <c r="G221" i="3"/>
  <c r="G222" i="3"/>
  <c r="G223" i="3"/>
  <c r="G211" i="3"/>
  <c r="G205" i="3"/>
  <c r="G206" i="3"/>
  <c r="G207" i="3"/>
  <c r="G208" i="3"/>
  <c r="G209" i="3"/>
  <c r="G204" i="3"/>
  <c r="G197" i="3"/>
  <c r="G198" i="3"/>
  <c r="G199" i="3"/>
  <c r="G200" i="3"/>
  <c r="G201" i="3"/>
  <c r="G202" i="3"/>
  <c r="G196" i="3"/>
  <c r="G187" i="3"/>
  <c r="G188" i="3"/>
  <c r="G189" i="3"/>
  <c r="G190" i="3"/>
  <c r="G191" i="3"/>
  <c r="G192" i="3"/>
  <c r="G193" i="3"/>
  <c r="G194" i="3"/>
  <c r="G186" i="3"/>
  <c r="G177" i="3"/>
  <c r="G178" i="3"/>
  <c r="G179" i="3"/>
  <c r="G180" i="3"/>
  <c r="G181" i="3"/>
  <c r="G182" i="3"/>
  <c r="G183" i="3"/>
  <c r="G184" i="3"/>
  <c r="G176" i="3"/>
  <c r="G169" i="3"/>
  <c r="G170" i="3"/>
  <c r="G171" i="3"/>
  <c r="G172" i="3"/>
  <c r="G173" i="3"/>
  <c r="G174" i="3"/>
  <c r="G168" i="3"/>
  <c r="G162" i="3"/>
  <c r="G163" i="3"/>
  <c r="G164" i="3"/>
  <c r="G165" i="3"/>
  <c r="G166" i="3"/>
  <c r="G161" i="3"/>
  <c r="G156" i="3"/>
  <c r="G157" i="3"/>
  <c r="G158" i="3"/>
  <c r="G159" i="3"/>
  <c r="G155" i="3"/>
  <c r="G148" i="3"/>
  <c r="G149" i="3"/>
  <c r="G150" i="3"/>
  <c r="G151" i="3"/>
  <c r="G147" i="3"/>
  <c r="G139" i="3"/>
  <c r="G140" i="3"/>
  <c r="G141" i="3"/>
  <c r="G142" i="3"/>
  <c r="G143" i="3"/>
  <c r="G144" i="3"/>
  <c r="G138" i="3"/>
  <c r="G132" i="3"/>
  <c r="G133" i="3"/>
  <c r="G134" i="3"/>
  <c r="G135" i="3"/>
  <c r="G131" i="3"/>
  <c r="G126" i="3"/>
  <c r="G127" i="3"/>
  <c r="G128" i="3"/>
  <c r="G125" i="3"/>
  <c r="G119" i="3"/>
  <c r="G120" i="3"/>
  <c r="G121" i="3"/>
  <c r="G122" i="3"/>
  <c r="G118" i="3"/>
  <c r="G107" i="3"/>
  <c r="G108" i="3"/>
  <c r="G109" i="3"/>
  <c r="G110" i="3"/>
  <c r="G111" i="3"/>
  <c r="G112" i="3"/>
  <c r="G113" i="3"/>
  <c r="G114" i="3"/>
  <c r="G115" i="3"/>
  <c r="G106"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69"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403" i="2"/>
  <c r="G404" i="2"/>
  <c r="G405" i="2"/>
  <c r="G406" i="2"/>
  <c r="G407" i="2"/>
  <c r="G408" i="2"/>
  <c r="G402" i="2"/>
  <c r="G394" i="2"/>
  <c r="G395" i="2"/>
  <c r="G396" i="2"/>
  <c r="G397" i="2"/>
  <c r="G398" i="2"/>
  <c r="G399" i="2"/>
  <c r="G400" i="2"/>
  <c r="G393" i="2"/>
  <c r="G387" i="2"/>
  <c r="G388" i="2"/>
  <c r="G389" i="2"/>
  <c r="G390" i="2"/>
  <c r="G391" i="2"/>
  <c r="G386" i="2"/>
  <c r="G374" i="2"/>
  <c r="G375" i="2"/>
  <c r="G376" i="2"/>
  <c r="G377" i="2"/>
  <c r="G378" i="2"/>
  <c r="G379" i="2"/>
  <c r="G380" i="2"/>
  <c r="G381" i="2"/>
  <c r="G382" i="2"/>
  <c r="G383" i="2"/>
  <c r="G384" i="2"/>
  <c r="G373" i="2"/>
  <c r="G365" i="2"/>
  <c r="G366" i="2"/>
  <c r="G367" i="2"/>
  <c r="G368" i="2"/>
  <c r="G369" i="2"/>
  <c r="G370" i="2"/>
  <c r="G371" i="2"/>
  <c r="G364" i="2"/>
  <c r="G355" i="2"/>
  <c r="G356" i="2"/>
  <c r="G357" i="2"/>
  <c r="G358" i="2"/>
  <c r="G359" i="2"/>
  <c r="G360" i="2"/>
  <c r="G361" i="2"/>
  <c r="G362" i="2"/>
  <c r="G354" i="2"/>
  <c r="G348" i="2"/>
  <c r="G349" i="2"/>
  <c r="G350" i="2"/>
  <c r="G351" i="2"/>
  <c r="G352" i="2"/>
  <c r="G347" i="2"/>
  <c r="G341" i="2"/>
  <c r="G342" i="2"/>
  <c r="G343" i="2"/>
  <c r="G344" i="2"/>
  <c r="G345" i="2"/>
  <c r="G340" i="2"/>
  <c r="G332" i="2"/>
  <c r="G333" i="2"/>
  <c r="G334" i="2"/>
  <c r="G335" i="2"/>
  <c r="G336" i="2"/>
  <c r="G337" i="2"/>
  <c r="G338" i="2"/>
  <c r="G331" i="2"/>
  <c r="G323" i="2"/>
  <c r="G324" i="2"/>
  <c r="G325" i="2"/>
  <c r="G326" i="2"/>
  <c r="G327" i="2"/>
  <c r="G328" i="2"/>
  <c r="G329" i="2"/>
  <c r="G322" i="2"/>
  <c r="G314" i="2"/>
  <c r="G315" i="2"/>
  <c r="G316" i="2"/>
  <c r="G317" i="2"/>
  <c r="G318" i="2"/>
  <c r="G319" i="2"/>
  <c r="G320" i="2"/>
  <c r="G313" i="2"/>
  <c r="G305" i="2"/>
  <c r="G306" i="2"/>
  <c r="G307" i="2"/>
  <c r="G308" i="2"/>
  <c r="G309" i="2"/>
  <c r="G310" i="2"/>
  <c r="G311" i="2"/>
  <c r="G304" i="2"/>
  <c r="G296" i="2"/>
  <c r="G297" i="2"/>
  <c r="G298" i="2"/>
  <c r="G299" i="2"/>
  <c r="G300" i="2"/>
  <c r="G301" i="2"/>
  <c r="G302" i="2"/>
  <c r="G295" i="2"/>
  <c r="G287" i="2"/>
  <c r="G288" i="2"/>
  <c r="G289" i="2"/>
  <c r="G290" i="2"/>
  <c r="G291" i="2"/>
  <c r="G292" i="2"/>
  <c r="G293" i="2"/>
  <c r="G286" i="2"/>
  <c r="G273" i="2"/>
  <c r="G274" i="2"/>
  <c r="G275" i="2"/>
  <c r="G276" i="2"/>
  <c r="G277" i="2"/>
  <c r="G278" i="2"/>
  <c r="G279" i="2"/>
  <c r="G280" i="2"/>
  <c r="G281" i="2"/>
  <c r="G282" i="2"/>
  <c r="G283" i="2"/>
  <c r="G284" i="2"/>
  <c r="G272" i="2"/>
  <c r="G259" i="2"/>
  <c r="G260" i="2"/>
  <c r="G261" i="2"/>
  <c r="G262" i="2"/>
  <c r="G263" i="2"/>
  <c r="G264" i="2"/>
  <c r="G265" i="2"/>
  <c r="G266" i="2"/>
  <c r="G267" i="2"/>
  <c r="G268" i="2"/>
  <c r="G269" i="2"/>
  <c r="G270" i="2"/>
  <c r="G258" i="2"/>
  <c r="G247" i="2"/>
  <c r="G248" i="2"/>
  <c r="G249" i="2"/>
  <c r="G250" i="2"/>
  <c r="G251" i="2"/>
  <c r="G252" i="2"/>
  <c r="G253" i="2"/>
  <c r="G254" i="2"/>
  <c r="G255" i="2"/>
  <c r="G256" i="2"/>
  <c r="G246" i="2"/>
  <c r="G234" i="2"/>
  <c r="G235" i="2"/>
  <c r="G236" i="2"/>
  <c r="G237" i="2"/>
  <c r="G238" i="2"/>
  <c r="G239" i="2"/>
  <c r="G240" i="2"/>
  <c r="G241" i="2"/>
  <c r="G242" i="2"/>
  <c r="G243" i="2"/>
  <c r="G244" i="2"/>
  <c r="G233" i="2"/>
  <c r="G226" i="2"/>
  <c r="G227" i="2"/>
  <c r="G228" i="2"/>
  <c r="G229" i="2"/>
  <c r="G230" i="2"/>
  <c r="G231" i="2"/>
  <c r="G225" i="2"/>
  <c r="G212" i="2"/>
  <c r="G213" i="2"/>
  <c r="G214" i="2"/>
  <c r="G215" i="2"/>
  <c r="G216" i="2"/>
  <c r="G217" i="2"/>
  <c r="G218" i="2"/>
  <c r="G219" i="2"/>
  <c r="G220" i="2"/>
  <c r="G221" i="2"/>
  <c r="G222" i="2"/>
  <c r="G223" i="2"/>
  <c r="G211" i="2"/>
  <c r="G205" i="2"/>
  <c r="G206" i="2"/>
  <c r="G207" i="2"/>
  <c r="G208" i="2"/>
  <c r="G209" i="2"/>
  <c r="G204" i="2"/>
  <c r="G197" i="2"/>
  <c r="G198" i="2"/>
  <c r="G199" i="2"/>
  <c r="G200" i="2"/>
  <c r="G201" i="2"/>
  <c r="G202" i="2"/>
  <c r="G196" i="2"/>
  <c r="G187" i="2"/>
  <c r="G188" i="2"/>
  <c r="G189" i="2"/>
  <c r="G190" i="2"/>
  <c r="G191" i="2"/>
  <c r="G192" i="2"/>
  <c r="G193" i="2"/>
  <c r="G194" i="2"/>
  <c r="G186" i="2"/>
  <c r="G177" i="2"/>
  <c r="G178" i="2"/>
  <c r="G179" i="2"/>
  <c r="G180" i="2"/>
  <c r="G181" i="2"/>
  <c r="G182" i="2"/>
  <c r="G183" i="2"/>
  <c r="G184" i="2"/>
  <c r="G176" i="2"/>
  <c r="G169" i="2"/>
  <c r="G170" i="2"/>
  <c r="G171" i="2"/>
  <c r="G172" i="2"/>
  <c r="G173" i="2"/>
  <c r="G174" i="2"/>
  <c r="G168" i="2"/>
  <c r="G162" i="2"/>
  <c r="G163" i="2"/>
  <c r="G164" i="2"/>
  <c r="G165" i="2"/>
  <c r="G166" i="2"/>
  <c r="G161" i="2"/>
  <c r="G156" i="2"/>
  <c r="G157" i="2"/>
  <c r="G158" i="2"/>
  <c r="G159" i="2"/>
  <c r="G155" i="2"/>
  <c r="G148" i="2"/>
  <c r="G149" i="2"/>
  <c r="G150" i="2"/>
  <c r="G151" i="2"/>
  <c r="G147" i="2"/>
  <c r="G139" i="2"/>
  <c r="G140" i="2"/>
  <c r="G141" i="2"/>
  <c r="G142" i="2"/>
  <c r="G143" i="2"/>
  <c r="G144" i="2"/>
  <c r="G138" i="2"/>
  <c r="G132" i="2"/>
  <c r="G133" i="2"/>
  <c r="G134" i="2"/>
  <c r="G135" i="2"/>
  <c r="G131" i="2"/>
  <c r="G126" i="2"/>
  <c r="G127" i="2"/>
  <c r="G128" i="2"/>
  <c r="G125" i="2"/>
  <c r="G119" i="2"/>
  <c r="G120" i="2"/>
  <c r="G121" i="2"/>
  <c r="G122" i="2"/>
  <c r="G118" i="2"/>
  <c r="G107" i="2"/>
  <c r="G108" i="2"/>
  <c r="G109" i="2"/>
  <c r="G110" i="2"/>
  <c r="G111" i="2"/>
  <c r="G112" i="2"/>
  <c r="G113" i="2"/>
  <c r="G114" i="2"/>
  <c r="G115" i="2"/>
  <c r="G106"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69"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403" i="1"/>
  <c r="G404" i="1"/>
  <c r="G405" i="1"/>
  <c r="G406" i="1"/>
  <c r="G407" i="1"/>
  <c r="G408" i="1"/>
  <c r="G402" i="1"/>
  <c r="G394" i="1"/>
  <c r="G395" i="1"/>
  <c r="G396" i="1"/>
  <c r="G397" i="1"/>
  <c r="G398" i="1"/>
  <c r="G399" i="1"/>
  <c r="G400" i="1"/>
  <c r="G393" i="1"/>
  <c r="G387" i="1"/>
  <c r="G388" i="1"/>
  <c r="G389" i="1"/>
  <c r="G390" i="1"/>
  <c r="G391" i="1"/>
  <c r="G386" i="1"/>
  <c r="G374" i="1"/>
  <c r="G375" i="1"/>
  <c r="G376" i="1"/>
  <c r="G377" i="1"/>
  <c r="G378" i="1"/>
  <c r="G379" i="1"/>
  <c r="G380" i="1"/>
  <c r="G381" i="1"/>
  <c r="G382" i="1"/>
  <c r="G383" i="1"/>
  <c r="G384" i="1"/>
  <c r="G373" i="1"/>
  <c r="G365" i="1"/>
  <c r="G366" i="1"/>
  <c r="G367" i="1"/>
  <c r="G368" i="1"/>
  <c r="G369" i="1"/>
  <c r="G370" i="1"/>
  <c r="G371" i="1"/>
  <c r="G364" i="1"/>
  <c r="G355" i="1"/>
  <c r="G356" i="1"/>
  <c r="G357" i="1"/>
  <c r="G358" i="1"/>
  <c r="G359" i="1"/>
  <c r="G360" i="1"/>
  <c r="G361" i="1"/>
  <c r="G362" i="1"/>
  <c r="G354" i="1"/>
  <c r="G348" i="1"/>
  <c r="G349" i="1"/>
  <c r="G350" i="1"/>
  <c r="G351" i="1"/>
  <c r="G352" i="1"/>
  <c r="G347" i="1"/>
  <c r="G341" i="1"/>
  <c r="G342" i="1"/>
  <c r="G343" i="1"/>
  <c r="G344" i="1"/>
  <c r="G345" i="1"/>
  <c r="G340" i="1"/>
  <c r="G332" i="1"/>
  <c r="G333" i="1"/>
  <c r="G334" i="1"/>
  <c r="G335" i="1"/>
  <c r="G336" i="1"/>
  <c r="G337" i="1"/>
  <c r="G338" i="1"/>
  <c r="G331" i="1"/>
  <c r="G323" i="1"/>
  <c r="G324" i="1"/>
  <c r="G325" i="1"/>
  <c r="G326" i="1"/>
  <c r="G327" i="1"/>
  <c r="G328" i="1"/>
  <c r="G329" i="1"/>
  <c r="G322" i="1"/>
  <c r="G314" i="1"/>
  <c r="G315" i="1"/>
  <c r="G316" i="1"/>
  <c r="G317" i="1"/>
  <c r="G318" i="1"/>
  <c r="G319" i="1"/>
  <c r="G320" i="1"/>
  <c r="G313" i="1"/>
  <c r="G305" i="1"/>
  <c r="G306" i="1"/>
  <c r="G307" i="1"/>
  <c r="G308" i="1"/>
  <c r="G309" i="1"/>
  <c r="G310" i="1"/>
  <c r="G311" i="1"/>
  <c r="G304" i="1"/>
  <c r="G296" i="1"/>
  <c r="G297" i="1"/>
  <c r="G298" i="1"/>
  <c r="G299" i="1"/>
  <c r="G300" i="1"/>
  <c r="G301" i="1"/>
  <c r="G302" i="1"/>
  <c r="G295" i="1"/>
  <c r="G287" i="1"/>
  <c r="G288" i="1"/>
  <c r="G289" i="1"/>
  <c r="G290" i="1"/>
  <c r="G291" i="1"/>
  <c r="G292" i="1"/>
  <c r="G293" i="1"/>
  <c r="G286" i="1"/>
  <c r="G273" i="1"/>
  <c r="G274" i="1"/>
  <c r="G275" i="1"/>
  <c r="G276" i="1"/>
  <c r="G277" i="1"/>
  <c r="G278" i="1"/>
  <c r="G279" i="1"/>
  <c r="G280" i="1"/>
  <c r="G281" i="1"/>
  <c r="G282" i="1"/>
  <c r="G283" i="1"/>
  <c r="G284" i="1"/>
  <c r="G272" i="1"/>
  <c r="G259" i="1"/>
  <c r="G260" i="1"/>
  <c r="G261" i="1"/>
  <c r="G262" i="1"/>
  <c r="G263" i="1"/>
  <c r="G264" i="1"/>
  <c r="G265" i="1"/>
  <c r="G266" i="1"/>
  <c r="G267" i="1"/>
  <c r="G268" i="1"/>
  <c r="G269" i="1"/>
  <c r="G270" i="1"/>
  <c r="G258" i="1"/>
  <c r="G247" i="1"/>
  <c r="G248" i="1"/>
  <c r="G249" i="1"/>
  <c r="G250" i="1"/>
  <c r="G251" i="1"/>
  <c r="G252" i="1"/>
  <c r="G253" i="1"/>
  <c r="G254" i="1"/>
  <c r="G255" i="1"/>
  <c r="G256" i="1"/>
  <c r="G246" i="1"/>
  <c r="G234" i="1"/>
  <c r="G235" i="1"/>
  <c r="G236" i="1"/>
  <c r="G237" i="1"/>
  <c r="G238" i="1"/>
  <c r="G239" i="1"/>
  <c r="G240" i="1"/>
  <c r="G241" i="1"/>
  <c r="G242" i="1"/>
  <c r="G243" i="1"/>
  <c r="G244" i="1"/>
  <c r="G233" i="1"/>
  <c r="G226" i="1"/>
  <c r="G227" i="1"/>
  <c r="G228" i="1"/>
  <c r="G229" i="1"/>
  <c r="G230" i="1"/>
  <c r="G231" i="1"/>
  <c r="G225" i="1"/>
  <c r="G212" i="1"/>
  <c r="G213" i="1"/>
  <c r="G214" i="1"/>
  <c r="G215" i="1"/>
  <c r="G216" i="1"/>
  <c r="G217" i="1"/>
  <c r="G218" i="1"/>
  <c r="G219" i="1"/>
  <c r="G220" i="1"/>
  <c r="G221" i="1"/>
  <c r="G222" i="1"/>
  <c r="G223" i="1"/>
  <c r="G211" i="1"/>
  <c r="G205" i="1"/>
  <c r="G206" i="1"/>
  <c r="G207" i="1"/>
  <c r="G208" i="1"/>
  <c r="G209" i="1"/>
  <c r="G204" i="1"/>
  <c r="G197" i="1"/>
  <c r="G198" i="1"/>
  <c r="G199" i="1"/>
  <c r="G200" i="1"/>
  <c r="G201" i="1"/>
  <c r="G202" i="1"/>
  <c r="G196" i="1"/>
  <c r="G187" i="1"/>
  <c r="G188" i="1"/>
  <c r="G189" i="1"/>
  <c r="G190" i="1"/>
  <c r="G191" i="1"/>
  <c r="G192" i="1"/>
  <c r="G193" i="1"/>
  <c r="G194" i="1"/>
  <c r="G186" i="1"/>
  <c r="G177" i="1"/>
  <c r="G178" i="1"/>
  <c r="G179" i="1"/>
  <c r="G180" i="1"/>
  <c r="G181" i="1"/>
  <c r="G182" i="1"/>
  <c r="G183" i="1"/>
  <c r="G184" i="1"/>
  <c r="G176" i="1"/>
  <c r="G161" i="1"/>
  <c r="G155" i="1"/>
  <c r="G169" i="1"/>
  <c r="G170" i="1"/>
  <c r="G171" i="1"/>
  <c r="G172" i="1"/>
  <c r="G173" i="1"/>
  <c r="G174" i="1"/>
  <c r="G168" i="1"/>
  <c r="G163" i="1"/>
  <c r="G164" i="1"/>
  <c r="G165" i="1"/>
  <c r="G166" i="1"/>
  <c r="G162" i="1"/>
  <c r="G157" i="1"/>
  <c r="G158" i="1"/>
  <c r="G159" i="1"/>
  <c r="G156" i="1"/>
  <c r="G148" i="1"/>
  <c r="G149" i="1"/>
  <c r="G150" i="1"/>
  <c r="G151" i="1"/>
  <c r="G147" i="1"/>
  <c r="G139" i="1"/>
  <c r="G140" i="1"/>
  <c r="G141" i="1"/>
  <c r="G142" i="1"/>
  <c r="G143" i="1"/>
  <c r="G144" i="1"/>
  <c r="G138" i="1"/>
  <c r="G132" i="1"/>
  <c r="G133" i="1"/>
  <c r="G134" i="1"/>
  <c r="G135" i="1"/>
  <c r="G131" i="1"/>
  <c r="G126" i="1"/>
  <c r="G127" i="1"/>
  <c r="G128" i="1"/>
  <c r="G125" i="1"/>
  <c r="G119" i="1"/>
  <c r="G120" i="1"/>
  <c r="G121" i="1"/>
  <c r="G122" i="1"/>
  <c r="G118" i="1"/>
  <c r="G107" i="1"/>
  <c r="G108" i="1"/>
  <c r="G109" i="1"/>
  <c r="G110" i="1"/>
  <c r="G111" i="1"/>
  <c r="G112" i="1"/>
  <c r="G113" i="1"/>
  <c r="G114" i="1"/>
  <c r="G115" i="1"/>
  <c r="G106"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69"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AG382" i="18" l="1"/>
  <c r="U10" i="14" s="1"/>
  <c r="EO382" i="18"/>
  <c r="U81" i="14" s="1"/>
  <c r="CS382" i="18"/>
  <c r="U50" i="14" s="1"/>
  <c r="DI382" i="18"/>
  <c r="U60" i="14" s="1"/>
  <c r="AW382" i="18"/>
  <c r="U20" i="14" s="1"/>
  <c r="DY382" i="18"/>
  <c r="U71" i="14" s="1"/>
  <c r="BM382" i="18"/>
  <c r="U30" i="14" s="1"/>
  <c r="CC382" i="18"/>
  <c r="U40" i="14" s="1"/>
  <c r="AS382" i="18"/>
  <c r="Q20" i="14" s="1"/>
  <c r="AU382" i="18"/>
  <c r="S20" i="14" s="1"/>
  <c r="AV382" i="18"/>
  <c r="T20" i="14" s="1"/>
  <c r="BI382" i="18"/>
  <c r="Q30" i="14" s="1"/>
  <c r="BL382" i="18"/>
  <c r="T30" i="14" s="1"/>
  <c r="BJ382" i="18"/>
  <c r="R30" i="14" s="1"/>
  <c r="AE382" i="18"/>
  <c r="S10" i="14" s="1"/>
  <c r="AD382" i="18"/>
  <c r="R10" i="14" s="1"/>
  <c r="BK382" i="18"/>
  <c r="S30" i="14" s="1"/>
  <c r="AC382" i="18"/>
  <c r="Q10" i="14" s="1"/>
  <c r="AT382" i="18"/>
  <c r="R20" i="14" s="1"/>
  <c r="AF382" i="18"/>
  <c r="T10" i="14" s="1"/>
  <c r="CB382" i="18"/>
  <c r="T40" i="14" s="1"/>
  <c r="BY382" i="18"/>
  <c r="Q40" i="14" s="1"/>
  <c r="DF382" i="18"/>
  <c r="R60" i="14" s="1"/>
  <c r="EL382" i="18"/>
  <c r="R81" i="14" s="1"/>
  <c r="DU382" i="18"/>
  <c r="Q71" i="14" s="1"/>
  <c r="CP382" i="18"/>
  <c r="R50" i="14" s="1"/>
  <c r="DG382" i="18"/>
  <c r="S60" i="14" s="1"/>
  <c r="DV382" i="18"/>
  <c r="R71" i="14" s="1"/>
  <c r="EM382" i="18"/>
  <c r="S81" i="14" s="1"/>
  <c r="BZ382" i="18"/>
  <c r="R40" i="14" s="1"/>
  <c r="CQ382" i="18"/>
  <c r="S50" i="14" s="1"/>
  <c r="CO382" i="18"/>
  <c r="Q50" i="14" s="1"/>
  <c r="DH382" i="18"/>
  <c r="T60" i="14" s="1"/>
  <c r="DW382" i="18"/>
  <c r="S71" i="14" s="1"/>
  <c r="EN382" i="18"/>
  <c r="T81" i="14" s="1"/>
  <c r="CA382" i="18"/>
  <c r="S40" i="14" s="1"/>
  <c r="CR382" i="18"/>
  <c r="T50" i="14" s="1"/>
  <c r="DE382" i="18"/>
  <c r="Q60" i="14" s="1"/>
  <c r="DX382" i="18"/>
  <c r="T71" i="14" s="1"/>
  <c r="EK382" i="18"/>
  <c r="Q81" i="14" s="1"/>
  <c r="AA382" i="18"/>
  <c r="O10" i="14" s="1"/>
  <c r="BG382" i="18"/>
  <c r="O30" i="14" s="1"/>
  <c r="CM382" i="18"/>
  <c r="O50" i="14" s="1"/>
  <c r="DS382" i="18"/>
  <c r="O71" i="14" s="1"/>
  <c r="Z382" i="18"/>
  <c r="N10" i="14" s="1"/>
  <c r="AR382" i="18"/>
  <c r="P20" i="14" s="1"/>
  <c r="BF382" i="18"/>
  <c r="N30" i="14" s="1"/>
  <c r="BX382" i="18"/>
  <c r="P40" i="14" s="1"/>
  <c r="CL382" i="18"/>
  <c r="N50" i="14" s="1"/>
  <c r="DD382" i="18"/>
  <c r="P60" i="14" s="1"/>
  <c r="DR382" i="18"/>
  <c r="N71" i="14" s="1"/>
  <c r="EJ382" i="18"/>
  <c r="P81" i="14" s="1"/>
  <c r="AQ382" i="18"/>
  <c r="O20" i="14" s="1"/>
  <c r="BW382" i="18"/>
  <c r="O40" i="14" s="1"/>
  <c r="DC382" i="18"/>
  <c r="O60" i="14" s="1"/>
  <c r="EI382" i="18"/>
  <c r="O81" i="14" s="1"/>
  <c r="AB382" i="18"/>
  <c r="P10" i="14" s="1"/>
  <c r="AP382" i="18"/>
  <c r="N20" i="14" s="1"/>
  <c r="BH382" i="18"/>
  <c r="P30" i="14" s="1"/>
  <c r="BV382" i="18"/>
  <c r="N40" i="14" s="1"/>
  <c r="CN382" i="18"/>
  <c r="P50" i="14" s="1"/>
  <c r="DB382" i="18"/>
  <c r="N60" i="14" s="1"/>
  <c r="DT382" i="18"/>
  <c r="P71" i="14" s="1"/>
  <c r="EH382" i="18"/>
  <c r="N81" i="14" s="1"/>
  <c r="DA382" i="18"/>
  <c r="M60" i="14" s="1"/>
  <c r="DQ382" i="18"/>
  <c r="M71" i="14" s="1"/>
  <c r="EG382" i="18"/>
  <c r="M81" i="14" s="1"/>
  <c r="AO382" i="18"/>
  <c r="M20" i="14" s="1"/>
  <c r="CK382" i="18"/>
  <c r="M50" i="14" s="1"/>
  <c r="BU382" i="18"/>
  <c r="M40" i="14" s="1"/>
  <c r="BE382" i="18"/>
  <c r="M30" i="14" s="1"/>
  <c r="Y382" i="18"/>
  <c r="M10" i="14" s="1"/>
  <c r="EE382" i="18"/>
  <c r="K81" i="14" s="1"/>
  <c r="DL382" i="18"/>
  <c r="H71" i="14" s="1"/>
  <c r="DN382" i="18"/>
  <c r="J71" i="14" s="1"/>
  <c r="CW382" i="18"/>
  <c r="I60" i="14" s="1"/>
  <c r="CJ382" i="18"/>
  <c r="L50" i="14" s="1"/>
  <c r="CE382" i="18"/>
  <c r="G50" i="14" s="1"/>
  <c r="BR382" i="18"/>
  <c r="J40" i="14" s="1"/>
  <c r="BA382" i="18"/>
  <c r="I30" i="14" s="1"/>
  <c r="AN382" i="18"/>
  <c r="L20" i="14" s="1"/>
  <c r="AJ382" i="18"/>
  <c r="H20" i="14" s="1"/>
  <c r="W382" i="18"/>
  <c r="K10" i="14" s="1"/>
  <c r="EF382" i="18"/>
  <c r="L81" i="14" s="1"/>
  <c r="EA382" i="18"/>
  <c r="G81" i="14" s="1"/>
  <c r="DO382" i="18"/>
  <c r="K71" i="14" s="1"/>
  <c r="CV382" i="18"/>
  <c r="H60" i="14" s="1"/>
  <c r="CX382" i="18"/>
  <c r="J60" i="14" s="1"/>
  <c r="CG382" i="18"/>
  <c r="I50" i="14" s="1"/>
  <c r="BS382" i="18"/>
  <c r="K40" i="14" s="1"/>
  <c r="BO382" i="18"/>
  <c r="G40" i="14" s="1"/>
  <c r="BB382" i="18"/>
  <c r="J30" i="14" s="1"/>
  <c r="AK382" i="18"/>
  <c r="I20" i="14" s="1"/>
  <c r="X382" i="18"/>
  <c r="L10" i="14" s="1"/>
  <c r="T382" i="18"/>
  <c r="H10" i="14" s="1"/>
  <c r="EC382" i="18"/>
  <c r="I81" i="14" s="1"/>
  <c r="DP382" i="18"/>
  <c r="L71" i="14" s="1"/>
  <c r="DK382" i="18"/>
  <c r="G71" i="14" s="1"/>
  <c r="CY382" i="18"/>
  <c r="K60" i="14" s="1"/>
  <c r="CF382" i="18"/>
  <c r="H50" i="14" s="1"/>
  <c r="CH382" i="18"/>
  <c r="J50" i="14" s="1"/>
  <c r="BT382" i="18"/>
  <c r="L40" i="14" s="1"/>
  <c r="BP382" i="18"/>
  <c r="H40" i="14" s="1"/>
  <c r="BC382" i="18"/>
  <c r="K30" i="14" s="1"/>
  <c r="AY382" i="18"/>
  <c r="G30" i="14" s="1"/>
  <c r="AL382" i="18"/>
  <c r="J20" i="14" s="1"/>
  <c r="U382" i="18"/>
  <c r="I10" i="14" s="1"/>
  <c r="EB382" i="18"/>
  <c r="H81" i="14" s="1"/>
  <c r="ED382" i="18"/>
  <c r="J81" i="14" s="1"/>
  <c r="DM382" i="18"/>
  <c r="I71" i="14" s="1"/>
  <c r="CZ382" i="18"/>
  <c r="L60" i="14" s="1"/>
  <c r="CU382" i="18"/>
  <c r="G60" i="14" s="1"/>
  <c r="CI382" i="18"/>
  <c r="K50" i="14" s="1"/>
  <c r="BQ382" i="18"/>
  <c r="I40" i="14" s="1"/>
  <c r="BD382" i="18"/>
  <c r="L30" i="14" s="1"/>
  <c r="AZ382" i="18"/>
  <c r="H30" i="14" s="1"/>
  <c r="AM382" i="18"/>
  <c r="K20" i="14" s="1"/>
  <c r="AI382" i="18"/>
  <c r="G20" i="14" s="1"/>
  <c r="V382" i="18"/>
  <c r="J10" i="14" s="1"/>
  <c r="S382" i="18"/>
  <c r="G10" i="14" s="1"/>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H44" i="27" s="1"/>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H220" i="27" s="1"/>
  <c r="C91" i="16"/>
  <c r="H221" i="27" s="1"/>
  <c r="C92" i="16"/>
  <c r="H222" i="27" s="1"/>
  <c r="C93" i="16"/>
  <c r="H223" i="27" s="1"/>
  <c r="C94" i="16"/>
  <c r="H224" i="27" s="1"/>
  <c r="C95" i="16"/>
  <c r="H225" i="27" s="1"/>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H398" i="27" s="1"/>
  <c r="C215" i="16"/>
  <c r="H399" i="27" s="1"/>
  <c r="C216" i="16"/>
  <c r="C217" i="16"/>
  <c r="C218" i="16"/>
  <c r="C219" i="16"/>
  <c r="C220" i="16"/>
  <c r="C221" i="16"/>
  <c r="C222" i="16"/>
  <c r="C223" i="16"/>
  <c r="C224" i="16"/>
  <c r="C225" i="16"/>
  <c r="H414" i="27" s="1"/>
  <c r="C226" i="16"/>
  <c r="C227" i="16"/>
  <c r="C228" i="16"/>
  <c r="H417" i="27" s="1"/>
  <c r="C229" i="16"/>
  <c r="H418" i="27" s="1"/>
  <c r="C230" i="16"/>
  <c r="H419" i="27" s="1"/>
  <c r="C231" i="16"/>
  <c r="C232" i="16"/>
  <c r="C233" i="16"/>
  <c r="C234" i="16"/>
  <c r="C235" i="16"/>
  <c r="C236" i="16"/>
  <c r="C237" i="16"/>
  <c r="C238" i="16"/>
  <c r="C239" i="16"/>
  <c r="C240" i="16"/>
  <c r="C241" i="16"/>
  <c r="C242" i="16"/>
  <c r="C243" i="16"/>
  <c r="C244" i="16"/>
  <c r="C245" i="16"/>
  <c r="C246" i="16"/>
  <c r="C247" i="16"/>
  <c r="C248" i="16"/>
  <c r="C249" i="16"/>
  <c r="C250" i="16"/>
  <c r="C251" i="16"/>
  <c r="C252" i="16"/>
  <c r="C253" i="16"/>
  <c r="C254" i="16"/>
  <c r="C255" i="16"/>
  <c r="C256" i="16"/>
  <c r="C257" i="16"/>
  <c r="C258" i="16"/>
  <c r="C259" i="16"/>
  <c r="C260" i="16"/>
  <c r="C261" i="16"/>
  <c r="C262" i="16"/>
  <c r="C263" i="16"/>
  <c r="C264"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 i="16"/>
  <c r="H86" i="30" l="1"/>
  <c r="H82" i="27"/>
  <c r="H81" i="26"/>
  <c r="H433" i="30"/>
  <c r="H368" i="26"/>
  <c r="H429" i="27"/>
  <c r="H323" i="30"/>
  <c r="H319" i="27"/>
  <c r="H279" i="26"/>
  <c r="H265" i="30"/>
  <c r="H221" i="26"/>
  <c r="H261" i="27"/>
  <c r="H39" i="30"/>
  <c r="H36" i="27"/>
  <c r="H37" i="26"/>
  <c r="H101" i="30"/>
  <c r="H97" i="27"/>
  <c r="H96" i="26"/>
  <c r="H89" i="30"/>
  <c r="H85" i="27"/>
  <c r="H84" i="26"/>
  <c r="H76" i="30"/>
  <c r="H72" i="27"/>
  <c r="H71" i="26"/>
  <c r="H146" i="30"/>
  <c r="H142" i="27"/>
  <c r="H141" i="26"/>
  <c r="H130" i="30"/>
  <c r="H125" i="26"/>
  <c r="H126" i="27"/>
  <c r="H114" i="30"/>
  <c r="H109" i="26"/>
  <c r="H110" i="27"/>
  <c r="H452" i="30"/>
  <c r="H387" i="26"/>
  <c r="H448" i="27"/>
  <c r="H436" i="30"/>
  <c r="H432" i="27"/>
  <c r="H371" i="26"/>
  <c r="H421" i="30"/>
  <c r="H359" i="26"/>
  <c r="H416" i="27"/>
  <c r="H380" i="30"/>
  <c r="H328" i="26"/>
  <c r="H376" i="27"/>
  <c r="H352" i="27"/>
  <c r="H312" i="26"/>
  <c r="H342" i="30"/>
  <c r="H298" i="26"/>
  <c r="H338" i="27"/>
  <c r="H326" i="30"/>
  <c r="H282" i="26"/>
  <c r="H322" i="27"/>
  <c r="H312" i="30"/>
  <c r="H268" i="26"/>
  <c r="H308" i="27"/>
  <c r="H298" i="30"/>
  <c r="H294" i="27"/>
  <c r="H254" i="26"/>
  <c r="H284" i="30"/>
  <c r="H280" i="27"/>
  <c r="H240" i="26"/>
  <c r="H270" i="30"/>
  <c r="H266" i="27"/>
  <c r="H226" i="26"/>
  <c r="H254" i="30"/>
  <c r="H210" i="26"/>
  <c r="H250" i="27"/>
  <c r="H215" i="30"/>
  <c r="H188" i="26"/>
  <c r="H211" i="27"/>
  <c r="H199" i="30"/>
  <c r="H172" i="26"/>
  <c r="H195" i="27"/>
  <c r="H156" i="26"/>
  <c r="H162" i="27"/>
  <c r="H56" i="30"/>
  <c r="H52" i="26"/>
  <c r="H52" i="27"/>
  <c r="H57" i="30"/>
  <c r="H53" i="26"/>
  <c r="H53" i="27"/>
  <c r="H59" i="30"/>
  <c r="H55" i="26"/>
  <c r="H55" i="27"/>
  <c r="H13" i="30"/>
  <c r="H13" i="27"/>
  <c r="H13" i="26"/>
  <c r="H379" i="30"/>
  <c r="H375" i="27"/>
  <c r="H327" i="26"/>
  <c r="H351" i="27"/>
  <c r="H311" i="26"/>
  <c r="H341" i="30"/>
  <c r="H337" i="27"/>
  <c r="H297" i="26"/>
  <c r="H325" i="30"/>
  <c r="H281" i="26"/>
  <c r="H321" i="27"/>
  <c r="H311" i="30"/>
  <c r="H307" i="27"/>
  <c r="H267" i="26"/>
  <c r="H297" i="30"/>
  <c r="H293" i="27"/>
  <c r="H253" i="26"/>
  <c r="H283" i="30"/>
  <c r="H239" i="26"/>
  <c r="H279" i="27"/>
  <c r="H267" i="30"/>
  <c r="H263" i="27"/>
  <c r="H223" i="26"/>
  <c r="H253" i="30"/>
  <c r="H209" i="26"/>
  <c r="H249" i="27"/>
  <c r="H214" i="30"/>
  <c r="H210" i="27"/>
  <c r="H187" i="26"/>
  <c r="H198" i="30"/>
  <c r="H194" i="27"/>
  <c r="H171" i="26"/>
  <c r="H20" i="30"/>
  <c r="H18" i="26"/>
  <c r="H18" i="27"/>
  <c r="H49" i="30"/>
  <c r="H45" i="26"/>
  <c r="H45" i="27"/>
  <c r="H36" i="30"/>
  <c r="H34" i="26"/>
  <c r="H33" i="27"/>
  <c r="H61" i="30"/>
  <c r="H57" i="26"/>
  <c r="H57" i="27"/>
  <c r="H12" i="30"/>
  <c r="H12" i="27"/>
  <c r="H12" i="26"/>
  <c r="H420" i="30"/>
  <c r="H358" i="26"/>
  <c r="H415" i="27"/>
  <c r="H338" i="30"/>
  <c r="H294" i="26"/>
  <c r="H334" i="27"/>
  <c r="H266" i="30"/>
  <c r="H222" i="26"/>
  <c r="H262" i="27"/>
  <c r="H46" i="30"/>
  <c r="H43" i="26"/>
  <c r="H42" i="27"/>
  <c r="H111" i="30"/>
  <c r="H107" i="27"/>
  <c r="H106" i="26"/>
  <c r="H337" i="30"/>
  <c r="H293" i="26"/>
  <c r="H333" i="27"/>
  <c r="H251" i="30"/>
  <c r="H247" i="27"/>
  <c r="H207" i="26"/>
  <c r="H60" i="30"/>
  <c r="H56" i="26"/>
  <c r="H56" i="27"/>
  <c r="H140" i="30"/>
  <c r="H135" i="26"/>
  <c r="H136" i="27"/>
  <c r="H432" i="30"/>
  <c r="H367" i="26"/>
  <c r="H428" i="27"/>
  <c r="H348" i="27"/>
  <c r="H308" i="26"/>
  <c r="H320" i="30"/>
  <c r="H316" i="27"/>
  <c r="H276" i="26"/>
  <c r="H264" i="30"/>
  <c r="H220" i="26"/>
  <c r="H260" i="27"/>
  <c r="H209" i="30"/>
  <c r="H205" i="27"/>
  <c r="H182" i="26"/>
  <c r="H176" i="30"/>
  <c r="H172" i="27"/>
  <c r="H166" i="26"/>
  <c r="H33" i="30"/>
  <c r="H31" i="26"/>
  <c r="H30" i="27"/>
  <c r="H69" i="30"/>
  <c r="H64" i="26"/>
  <c r="H64" i="27"/>
  <c r="H52" i="30"/>
  <c r="H48" i="27"/>
  <c r="H48" i="26"/>
  <c r="H25" i="30"/>
  <c r="H23" i="26"/>
  <c r="H23" i="27"/>
  <c r="H96" i="30"/>
  <c r="H91" i="26"/>
  <c r="H92" i="27"/>
  <c r="H84" i="30"/>
  <c r="H79" i="26"/>
  <c r="H80" i="27"/>
  <c r="H155" i="30"/>
  <c r="H150" i="26"/>
  <c r="H151" i="27"/>
  <c r="H139" i="30"/>
  <c r="H134" i="26"/>
  <c r="H135" i="27"/>
  <c r="H123" i="30"/>
  <c r="H119" i="27"/>
  <c r="H118" i="26"/>
  <c r="H467" i="30"/>
  <c r="H463" i="27"/>
  <c r="H396" i="26"/>
  <c r="H445" i="30"/>
  <c r="H380" i="26"/>
  <c r="H441" i="27"/>
  <c r="H431" i="30"/>
  <c r="H366" i="26"/>
  <c r="H427" i="27"/>
  <c r="H413" i="30"/>
  <c r="H352" i="26"/>
  <c r="H409" i="27"/>
  <c r="H389" i="30"/>
  <c r="H337" i="26"/>
  <c r="H385" i="27"/>
  <c r="H373" i="30"/>
  <c r="H321" i="26"/>
  <c r="H369" i="27"/>
  <c r="H347" i="27"/>
  <c r="H307" i="26"/>
  <c r="H335" i="30"/>
  <c r="H331" i="27"/>
  <c r="H291" i="26"/>
  <c r="H319" i="30"/>
  <c r="H315" i="27"/>
  <c r="H275" i="26"/>
  <c r="H305" i="30"/>
  <c r="H261" i="26"/>
  <c r="H301" i="27"/>
  <c r="H291" i="30"/>
  <c r="H247" i="26"/>
  <c r="H287" i="27"/>
  <c r="H277" i="30"/>
  <c r="H233" i="26"/>
  <c r="H273" i="27"/>
  <c r="H263" i="30"/>
  <c r="H219" i="26"/>
  <c r="H259" i="27"/>
  <c r="H249" i="30"/>
  <c r="H205" i="26"/>
  <c r="H245" i="27"/>
  <c r="H208" i="30"/>
  <c r="H204" i="27"/>
  <c r="H181" i="26"/>
  <c r="H175" i="30"/>
  <c r="H171" i="27"/>
  <c r="H165" i="26"/>
  <c r="H23" i="30"/>
  <c r="H21" i="26"/>
  <c r="H21" i="27"/>
  <c r="H68" i="30"/>
  <c r="H63" i="27"/>
  <c r="H63" i="26"/>
  <c r="H35" i="30"/>
  <c r="H33" i="26"/>
  <c r="H32" i="27"/>
  <c r="H58" i="30"/>
  <c r="H54" i="26"/>
  <c r="H54" i="27"/>
  <c r="H30" i="30"/>
  <c r="H28" i="26"/>
  <c r="H27" i="27"/>
  <c r="H154" i="30"/>
  <c r="H149" i="26"/>
  <c r="H150" i="27"/>
  <c r="H138" i="30"/>
  <c r="H133" i="26"/>
  <c r="H134" i="27"/>
  <c r="H466" i="30"/>
  <c r="H462" i="27"/>
  <c r="H395" i="26"/>
  <c r="H412" i="30"/>
  <c r="H408" i="27"/>
  <c r="H351" i="26"/>
  <c r="H372" i="30"/>
  <c r="H320" i="26"/>
  <c r="H368" i="27"/>
  <c r="H334" i="30"/>
  <c r="H330" i="27"/>
  <c r="H290" i="26"/>
  <c r="H304" i="30"/>
  <c r="H260" i="26"/>
  <c r="H300" i="27"/>
  <c r="H276" i="30"/>
  <c r="H232" i="26"/>
  <c r="H272" i="27"/>
  <c r="H248" i="30"/>
  <c r="H204" i="26"/>
  <c r="H244" i="27"/>
  <c r="H207" i="30"/>
  <c r="H203" i="27"/>
  <c r="H180" i="26"/>
  <c r="H63" i="30"/>
  <c r="H59" i="27"/>
  <c r="H59" i="26"/>
  <c r="H100" i="30"/>
  <c r="H96" i="27"/>
  <c r="H95" i="26"/>
  <c r="H127" i="30"/>
  <c r="H123" i="27"/>
  <c r="H122" i="26"/>
  <c r="H451" i="30"/>
  <c r="H386" i="26"/>
  <c r="H447" i="27"/>
  <c r="H74" i="30"/>
  <c r="H69" i="26"/>
  <c r="H70" i="27"/>
  <c r="H112" i="30"/>
  <c r="H108" i="27"/>
  <c r="H107" i="26"/>
  <c r="H402" i="30"/>
  <c r="H343" i="26"/>
  <c r="H397" i="27"/>
  <c r="H324" i="30"/>
  <c r="H280" i="26"/>
  <c r="H320" i="27"/>
  <c r="H280" i="30"/>
  <c r="H236" i="26"/>
  <c r="H276" i="27"/>
  <c r="H197" i="30"/>
  <c r="H193" i="27"/>
  <c r="H170" i="26"/>
  <c r="H98" i="30"/>
  <c r="H94" i="27"/>
  <c r="H93" i="26"/>
  <c r="H126" i="30"/>
  <c r="H122" i="27"/>
  <c r="H121" i="26"/>
  <c r="H400" i="30"/>
  <c r="H341" i="26"/>
  <c r="H396" i="27"/>
  <c r="H279" i="30"/>
  <c r="H235" i="26"/>
  <c r="H275" i="27"/>
  <c r="H67" i="30"/>
  <c r="H62" i="27"/>
  <c r="H62" i="26"/>
  <c r="H97" i="30"/>
  <c r="H92" i="26"/>
  <c r="H93" i="27"/>
  <c r="H448" i="30"/>
  <c r="H444" i="27"/>
  <c r="H383" i="26"/>
  <c r="H376" i="30"/>
  <c r="H372" i="27"/>
  <c r="H324" i="26"/>
  <c r="H336" i="30"/>
  <c r="H292" i="26"/>
  <c r="H332" i="27"/>
  <c r="H306" i="30"/>
  <c r="H262" i="26"/>
  <c r="H302" i="27"/>
  <c r="H292" i="30"/>
  <c r="H248" i="26"/>
  <c r="H288" i="27"/>
  <c r="H278" i="30"/>
  <c r="H234" i="26"/>
  <c r="H274" i="27"/>
  <c r="H250" i="30"/>
  <c r="H246" i="27"/>
  <c r="H206" i="26"/>
  <c r="H95" i="30"/>
  <c r="H90" i="26"/>
  <c r="H91" i="27"/>
  <c r="H83" i="30"/>
  <c r="H78" i="26"/>
  <c r="H79" i="27"/>
  <c r="H120" i="30"/>
  <c r="H116" i="27"/>
  <c r="H115" i="26"/>
  <c r="H444" i="30"/>
  <c r="H379" i="26"/>
  <c r="H440" i="27"/>
  <c r="H430" i="30"/>
  <c r="H365" i="26"/>
  <c r="H426" i="27"/>
  <c r="H388" i="30"/>
  <c r="H384" i="27"/>
  <c r="H336" i="26"/>
  <c r="H306" i="26"/>
  <c r="H346" i="27"/>
  <c r="H318" i="30"/>
  <c r="H314" i="27"/>
  <c r="H274" i="26"/>
  <c r="H290" i="30"/>
  <c r="H246" i="26"/>
  <c r="H286" i="27"/>
  <c r="H262" i="30"/>
  <c r="H218" i="26"/>
  <c r="H258" i="27"/>
  <c r="H221" i="30"/>
  <c r="H194" i="26"/>
  <c r="H217" i="27"/>
  <c r="H174" i="30"/>
  <c r="H170" i="27"/>
  <c r="H164" i="26"/>
  <c r="H53" i="30"/>
  <c r="H49" i="27"/>
  <c r="H49" i="26"/>
  <c r="H54" i="30"/>
  <c r="H50" i="27"/>
  <c r="H50" i="26"/>
  <c r="H26" i="30"/>
  <c r="H24" i="27"/>
  <c r="H24" i="26"/>
  <c r="H51" i="30"/>
  <c r="H47" i="27"/>
  <c r="H47" i="26"/>
  <c r="H106" i="30"/>
  <c r="H101" i="26"/>
  <c r="H102" i="27"/>
  <c r="H94" i="30"/>
  <c r="H89" i="26"/>
  <c r="H90" i="27"/>
  <c r="H82" i="30"/>
  <c r="H77" i="26"/>
  <c r="H78" i="27"/>
  <c r="H153" i="30"/>
  <c r="H148" i="26"/>
  <c r="H149" i="27"/>
  <c r="H137" i="30"/>
  <c r="H132" i="26"/>
  <c r="H133" i="27"/>
  <c r="H119" i="30"/>
  <c r="H114" i="26"/>
  <c r="H115" i="27"/>
  <c r="H465" i="30"/>
  <c r="H461" i="27"/>
  <c r="H394" i="26"/>
  <c r="H443" i="30"/>
  <c r="H378" i="26"/>
  <c r="H439" i="27"/>
  <c r="H429" i="30"/>
  <c r="H364" i="26"/>
  <c r="H425" i="27"/>
  <c r="H411" i="30"/>
  <c r="H407" i="27"/>
  <c r="H350" i="26"/>
  <c r="H387" i="30"/>
  <c r="H335" i="26"/>
  <c r="H383" i="27"/>
  <c r="H371" i="30"/>
  <c r="H319" i="26"/>
  <c r="H367" i="27"/>
  <c r="H347" i="30"/>
  <c r="H343" i="27"/>
  <c r="H303" i="26"/>
  <c r="H333" i="30"/>
  <c r="H329" i="27"/>
  <c r="H289" i="26"/>
  <c r="H317" i="30"/>
  <c r="H313" i="27"/>
  <c r="H273" i="26"/>
  <c r="H303" i="30"/>
  <c r="H259" i="26"/>
  <c r="H299" i="27"/>
  <c r="H289" i="30"/>
  <c r="H245" i="26"/>
  <c r="H285" i="27"/>
  <c r="H275" i="30"/>
  <c r="H271" i="27"/>
  <c r="H231" i="26"/>
  <c r="H259" i="30"/>
  <c r="H215" i="26"/>
  <c r="H255" i="27"/>
  <c r="H245" i="30"/>
  <c r="H201" i="26"/>
  <c r="H241" i="27"/>
  <c r="H220" i="30"/>
  <c r="H193" i="26"/>
  <c r="H216" i="27"/>
  <c r="H206" i="30"/>
  <c r="H202" i="27"/>
  <c r="H179" i="26"/>
  <c r="H173" i="30"/>
  <c r="H169" i="27"/>
  <c r="H163" i="26"/>
  <c r="H22" i="30"/>
  <c r="H20" i="26"/>
  <c r="H20" i="27"/>
  <c r="H50" i="30"/>
  <c r="H46" i="26"/>
  <c r="H46" i="27"/>
  <c r="H47" i="30"/>
  <c r="H44" i="26"/>
  <c r="H43" i="27"/>
  <c r="H70" i="30"/>
  <c r="H65" i="26"/>
  <c r="H65" i="27"/>
  <c r="H38" i="30"/>
  <c r="H36" i="26"/>
  <c r="H35" i="27"/>
  <c r="H88" i="30"/>
  <c r="H84" i="27"/>
  <c r="H83" i="26"/>
  <c r="H87" i="30"/>
  <c r="H83" i="27"/>
  <c r="H82" i="26"/>
  <c r="H11" i="30"/>
  <c r="H11" i="27"/>
  <c r="H11" i="26"/>
  <c r="H80" i="30"/>
  <c r="H76" i="27"/>
  <c r="H75" i="26"/>
  <c r="H417" i="30"/>
  <c r="H356" i="26"/>
  <c r="H413" i="27"/>
  <c r="H295" i="30"/>
  <c r="H291" i="27"/>
  <c r="H251" i="26"/>
  <c r="H196" i="30"/>
  <c r="H192" i="27"/>
  <c r="H169" i="26"/>
  <c r="H124" i="30"/>
  <c r="H120" i="27"/>
  <c r="H119" i="26"/>
  <c r="H105" i="30"/>
  <c r="H100" i="26"/>
  <c r="H101" i="27"/>
  <c r="H118" i="30"/>
  <c r="H113" i="26"/>
  <c r="H114" i="27"/>
  <c r="H332" i="30"/>
  <c r="H328" i="27"/>
  <c r="H288" i="26"/>
  <c r="H31" i="30"/>
  <c r="H29" i="26"/>
  <c r="H28" i="27"/>
  <c r="H449" i="30"/>
  <c r="H445" i="27"/>
  <c r="H384" i="26"/>
  <c r="H377" i="30"/>
  <c r="H373" i="27"/>
  <c r="H325" i="26"/>
  <c r="H309" i="30"/>
  <c r="H305" i="27"/>
  <c r="H265" i="26"/>
  <c r="H210" i="30"/>
  <c r="H206" i="27"/>
  <c r="H183" i="26"/>
  <c r="H85" i="30"/>
  <c r="H80" i="26"/>
  <c r="H81" i="27"/>
  <c r="H414" i="30"/>
  <c r="H353" i="26"/>
  <c r="H410" i="27"/>
  <c r="H152" i="30"/>
  <c r="H148" i="27"/>
  <c r="H147" i="26"/>
  <c r="H442" i="30"/>
  <c r="H377" i="26"/>
  <c r="H438" i="27"/>
  <c r="H386" i="30"/>
  <c r="H334" i="26"/>
  <c r="H382" i="27"/>
  <c r="H346" i="30"/>
  <c r="H302" i="26"/>
  <c r="H342" i="27"/>
  <c r="H316" i="30"/>
  <c r="H312" i="27"/>
  <c r="H272" i="26"/>
  <c r="H302" i="30"/>
  <c r="H258" i="26"/>
  <c r="H298" i="27"/>
  <c r="H288" i="30"/>
  <c r="H244" i="26"/>
  <c r="H284" i="27"/>
  <c r="H274" i="30"/>
  <c r="H270" i="27"/>
  <c r="H230" i="26"/>
  <c r="H258" i="30"/>
  <c r="H214" i="26"/>
  <c r="H254" i="27"/>
  <c r="H244" i="30"/>
  <c r="H200" i="26"/>
  <c r="H240" i="27"/>
  <c r="H219" i="30"/>
  <c r="H215" i="27"/>
  <c r="H192" i="26"/>
  <c r="H205" i="30"/>
  <c r="H178" i="26"/>
  <c r="H201" i="27"/>
  <c r="H172" i="30"/>
  <c r="H162" i="26"/>
  <c r="H168" i="27"/>
  <c r="H21" i="30"/>
  <c r="H19" i="26"/>
  <c r="H19" i="27"/>
  <c r="H65" i="30"/>
  <c r="H61" i="27"/>
  <c r="H61" i="26"/>
  <c r="H55" i="30"/>
  <c r="H51" i="27"/>
  <c r="H51" i="26"/>
  <c r="H41" i="30"/>
  <c r="H38" i="27"/>
  <c r="H39" i="26"/>
  <c r="H104" i="30"/>
  <c r="H99" i="26"/>
  <c r="H100" i="27"/>
  <c r="H92" i="30"/>
  <c r="H88" i="27"/>
  <c r="H87" i="26"/>
  <c r="H79" i="30"/>
  <c r="H75" i="27"/>
  <c r="H74" i="26"/>
  <c r="H149" i="30"/>
  <c r="H145" i="27"/>
  <c r="H144" i="26"/>
  <c r="H133" i="30"/>
  <c r="H128" i="26"/>
  <c r="H129" i="27"/>
  <c r="H117" i="30"/>
  <c r="H112" i="26"/>
  <c r="H113" i="27"/>
  <c r="H463" i="30"/>
  <c r="H392" i="26"/>
  <c r="H459" i="27"/>
  <c r="H441" i="30"/>
  <c r="H376" i="26"/>
  <c r="H437" i="27"/>
  <c r="H409" i="30"/>
  <c r="H405" i="27"/>
  <c r="H348" i="26"/>
  <c r="H385" i="30"/>
  <c r="H333" i="26"/>
  <c r="H381" i="27"/>
  <c r="H369" i="30"/>
  <c r="H317" i="26"/>
  <c r="H365" i="27"/>
  <c r="H345" i="30"/>
  <c r="H301" i="26"/>
  <c r="H341" i="27"/>
  <c r="H329" i="30"/>
  <c r="H285" i="26"/>
  <c r="H325" i="27"/>
  <c r="H315" i="30"/>
  <c r="H311" i="27"/>
  <c r="H271" i="26"/>
  <c r="H301" i="30"/>
  <c r="H257" i="26"/>
  <c r="H297" i="27"/>
  <c r="H287" i="30"/>
  <c r="H283" i="27"/>
  <c r="H243" i="26"/>
  <c r="H273" i="30"/>
  <c r="H269" i="27"/>
  <c r="H229" i="26"/>
  <c r="H257" i="30"/>
  <c r="H213" i="26"/>
  <c r="H253" i="27"/>
  <c r="H243" i="30"/>
  <c r="H199" i="26"/>
  <c r="H239" i="27"/>
  <c r="H218" i="30"/>
  <c r="H214" i="27"/>
  <c r="H191" i="26"/>
  <c r="H204" i="30"/>
  <c r="H200" i="27"/>
  <c r="H177" i="26"/>
  <c r="H165" i="27"/>
  <c r="H159" i="26"/>
  <c r="H44" i="30"/>
  <c r="H41" i="26"/>
  <c r="H40" i="27"/>
  <c r="H16" i="30"/>
  <c r="H15" i="27"/>
  <c r="H15" i="26"/>
  <c r="H43" i="30"/>
  <c r="H40" i="26"/>
  <c r="H39" i="27"/>
  <c r="H40" i="30"/>
  <c r="H37" i="27"/>
  <c r="H38" i="26"/>
  <c r="H145" i="30"/>
  <c r="H141" i="27"/>
  <c r="H140" i="26"/>
  <c r="H435" i="30"/>
  <c r="H431" i="27"/>
  <c r="H370" i="26"/>
  <c r="H144" i="30"/>
  <c r="H140" i="27"/>
  <c r="H139" i="26"/>
  <c r="H434" i="30"/>
  <c r="H369" i="26"/>
  <c r="H430" i="27"/>
  <c r="H350" i="27"/>
  <c r="H310" i="26"/>
  <c r="H296" i="30"/>
  <c r="H292" i="27"/>
  <c r="H252" i="26"/>
  <c r="H211" i="30"/>
  <c r="H184" i="26"/>
  <c r="H207" i="27"/>
  <c r="H64" i="30"/>
  <c r="H60" i="27"/>
  <c r="H60" i="26"/>
  <c r="H143" i="30"/>
  <c r="H138" i="26"/>
  <c r="H139" i="27"/>
  <c r="H349" i="27"/>
  <c r="H309" i="26"/>
  <c r="H45" i="30"/>
  <c r="H42" i="26"/>
  <c r="H41" i="27"/>
  <c r="H156" i="30"/>
  <c r="H151" i="26"/>
  <c r="H152" i="27"/>
  <c r="H399" i="30"/>
  <c r="H340" i="26"/>
  <c r="H395" i="27"/>
  <c r="H81" i="30"/>
  <c r="H76" i="26"/>
  <c r="H77" i="27"/>
  <c r="H464" i="30"/>
  <c r="H393" i="26"/>
  <c r="H460" i="27"/>
  <c r="H410" i="30"/>
  <c r="H406" i="27"/>
  <c r="H349" i="26"/>
  <c r="H103" i="30"/>
  <c r="H99" i="27"/>
  <c r="H98" i="26"/>
  <c r="H382" i="30"/>
  <c r="H330" i="26"/>
  <c r="H378" i="27"/>
  <c r="H344" i="30"/>
  <c r="H340" i="27"/>
  <c r="H300" i="26"/>
  <c r="H314" i="30"/>
  <c r="H270" i="26"/>
  <c r="H310" i="27"/>
  <c r="H300" i="30"/>
  <c r="H256" i="26"/>
  <c r="H296" i="27"/>
  <c r="H256" i="30"/>
  <c r="H212" i="26"/>
  <c r="H252" i="27"/>
  <c r="H217" i="30"/>
  <c r="H190" i="26"/>
  <c r="H213" i="27"/>
  <c r="H158" i="26"/>
  <c r="H164" i="27"/>
  <c r="H37" i="30"/>
  <c r="H34" i="27"/>
  <c r="H35" i="26"/>
  <c r="H28" i="30"/>
  <c r="H25" i="27"/>
  <c r="H26" i="26"/>
  <c r="H75" i="30"/>
  <c r="H70" i="26"/>
  <c r="H71" i="27"/>
  <c r="H113" i="30"/>
  <c r="H109" i="27"/>
  <c r="H108" i="26"/>
  <c r="H99" i="30"/>
  <c r="H95" i="27"/>
  <c r="H94" i="26"/>
  <c r="H125" i="30"/>
  <c r="H121" i="27"/>
  <c r="H120" i="26"/>
  <c r="H450" i="30"/>
  <c r="H446" i="27"/>
  <c r="H385" i="26"/>
  <c r="H378" i="30"/>
  <c r="H374" i="27"/>
  <c r="H326" i="26"/>
  <c r="H310" i="30"/>
  <c r="H266" i="26"/>
  <c r="H306" i="27"/>
  <c r="H252" i="30"/>
  <c r="H208" i="26"/>
  <c r="H248" i="27"/>
  <c r="H17" i="30"/>
  <c r="H16" i="26"/>
  <c r="H16" i="27"/>
  <c r="H29" i="30"/>
  <c r="H26" i="27"/>
  <c r="H27" i="26"/>
  <c r="H468" i="30"/>
  <c r="H464" i="27"/>
  <c r="H397" i="26"/>
  <c r="H93" i="30"/>
  <c r="H88" i="26"/>
  <c r="H89" i="27"/>
  <c r="H136" i="30"/>
  <c r="H132" i="27"/>
  <c r="H131" i="26"/>
  <c r="H428" i="30"/>
  <c r="H424" i="27"/>
  <c r="H363" i="26"/>
  <c r="H370" i="30"/>
  <c r="H318" i="26"/>
  <c r="H366" i="27"/>
  <c r="H91" i="30"/>
  <c r="H87" i="27"/>
  <c r="H86" i="26"/>
  <c r="H78" i="30"/>
  <c r="H74" i="27"/>
  <c r="H73" i="26"/>
  <c r="H148" i="30"/>
  <c r="H144" i="27"/>
  <c r="H143" i="26"/>
  <c r="H132" i="30"/>
  <c r="H127" i="26"/>
  <c r="H128" i="27"/>
  <c r="H116" i="30"/>
  <c r="H111" i="26"/>
  <c r="H112" i="27"/>
  <c r="H454" i="30"/>
  <c r="H389" i="26"/>
  <c r="H450" i="27"/>
  <c r="H438" i="30"/>
  <c r="H434" i="27"/>
  <c r="H373" i="26"/>
  <c r="H408" i="30"/>
  <c r="H404" i="27"/>
  <c r="H347" i="26"/>
  <c r="H368" i="30"/>
  <c r="H316" i="26"/>
  <c r="H364" i="27"/>
  <c r="H328" i="30"/>
  <c r="H284" i="26"/>
  <c r="H324" i="27"/>
  <c r="H286" i="30"/>
  <c r="H282" i="27"/>
  <c r="H242" i="26"/>
  <c r="H272" i="30"/>
  <c r="H268" i="27"/>
  <c r="H228" i="26"/>
  <c r="H242" i="30"/>
  <c r="H198" i="26"/>
  <c r="H238" i="27"/>
  <c r="H201" i="30"/>
  <c r="H174" i="26"/>
  <c r="H197" i="27"/>
  <c r="H24" i="30"/>
  <c r="H22" i="26"/>
  <c r="H22" i="27"/>
  <c r="H18" i="30"/>
  <c r="H17" i="26"/>
  <c r="H17" i="27"/>
  <c r="H102" i="30"/>
  <c r="H98" i="27"/>
  <c r="H97" i="26"/>
  <c r="H90" i="30"/>
  <c r="H86" i="27"/>
  <c r="H85" i="26"/>
  <c r="H77" i="30"/>
  <c r="H73" i="27"/>
  <c r="H72" i="26"/>
  <c r="H147" i="30"/>
  <c r="H142" i="26"/>
  <c r="H143" i="27"/>
  <c r="H131" i="30"/>
  <c r="H126" i="26"/>
  <c r="H127" i="27"/>
  <c r="H115" i="30"/>
  <c r="H110" i="26"/>
  <c r="H111" i="27"/>
  <c r="H453" i="30"/>
  <c r="H388" i="26"/>
  <c r="H449" i="27"/>
  <c r="H437" i="30"/>
  <c r="H433" i="27"/>
  <c r="H372" i="26"/>
  <c r="H407" i="30"/>
  <c r="H346" i="26"/>
  <c r="H403" i="27"/>
  <c r="H381" i="30"/>
  <c r="H329" i="26"/>
  <c r="H377" i="27"/>
  <c r="H367" i="30"/>
  <c r="H363" i="27"/>
  <c r="H315" i="26"/>
  <c r="H343" i="30"/>
  <c r="H339" i="27"/>
  <c r="H299" i="26"/>
  <c r="H327" i="30"/>
  <c r="H283" i="26"/>
  <c r="H323" i="27"/>
  <c r="H313" i="30"/>
  <c r="H269" i="26"/>
  <c r="H309" i="27"/>
  <c r="H299" i="30"/>
  <c r="H295" i="27"/>
  <c r="H255" i="26"/>
  <c r="H285" i="30"/>
  <c r="H281" i="27"/>
  <c r="H241" i="26"/>
  <c r="H271" i="30"/>
  <c r="H267" i="27"/>
  <c r="H227" i="26"/>
  <c r="H255" i="30"/>
  <c r="H211" i="26"/>
  <c r="H251" i="27"/>
  <c r="H241" i="30"/>
  <c r="H237" i="27"/>
  <c r="H197" i="26"/>
  <c r="H216" i="30"/>
  <c r="H189" i="26"/>
  <c r="H212" i="27"/>
  <c r="H200" i="30"/>
  <c r="H173" i="26"/>
  <c r="H196" i="27"/>
  <c r="H163" i="27"/>
  <c r="H157" i="26"/>
  <c r="H32" i="30"/>
  <c r="H30" i="26"/>
  <c r="H29" i="27"/>
  <c r="H62" i="30"/>
  <c r="H58" i="26"/>
  <c r="H58" i="27"/>
  <c r="H10" i="28"/>
  <c r="H10" i="30"/>
  <c r="H10" i="29"/>
  <c r="H10" i="26"/>
  <c r="H10" i="24"/>
  <c r="H10" i="27"/>
  <c r="H10" i="25"/>
  <c r="H34" i="30"/>
  <c r="H32" i="26"/>
  <c r="H31" i="27"/>
  <c r="H92" i="25"/>
  <c r="H92" i="24"/>
  <c r="H92" i="21"/>
  <c r="H92" i="22"/>
  <c r="H92" i="20"/>
  <c r="H92" i="19"/>
  <c r="E217" i="13"/>
  <c r="H92" i="11"/>
  <c r="E217" i="12"/>
  <c r="H92" i="10"/>
  <c r="H92" i="9"/>
  <c r="H92" i="8"/>
  <c r="H290" i="7"/>
  <c r="H92" i="5"/>
  <c r="H290" i="6"/>
  <c r="H92" i="3"/>
  <c r="H92" i="4"/>
  <c r="H92" i="2"/>
  <c r="H92" i="1"/>
  <c r="H119" i="24"/>
  <c r="H119" i="25"/>
  <c r="H119" i="21"/>
  <c r="H119" i="22"/>
  <c r="H119" i="19"/>
  <c r="H119" i="20"/>
  <c r="E35" i="12"/>
  <c r="E35" i="13"/>
  <c r="H119" i="10"/>
  <c r="H119" i="11"/>
  <c r="H71" i="7"/>
  <c r="H119" i="8"/>
  <c r="H119" i="9"/>
  <c r="H119" i="5"/>
  <c r="H71" i="6"/>
  <c r="H119" i="4"/>
  <c r="H119" i="3"/>
  <c r="H119" i="2"/>
  <c r="H119" i="1"/>
  <c r="H362" i="24"/>
  <c r="H408" i="25"/>
  <c r="H362" i="21"/>
  <c r="H408" i="20"/>
  <c r="H408" i="22"/>
  <c r="H362" i="19"/>
  <c r="H408" i="11"/>
  <c r="H408" i="10"/>
  <c r="H408" i="9"/>
  <c r="E139" i="12"/>
  <c r="E139" i="13"/>
  <c r="H177" i="6"/>
  <c r="H362" i="5"/>
  <c r="H362" i="4"/>
  <c r="H177" i="7"/>
  <c r="H408" i="8"/>
  <c r="H362" i="3"/>
  <c r="H362" i="2"/>
  <c r="H362" i="1"/>
  <c r="H331" i="25"/>
  <c r="H300" i="24"/>
  <c r="H331" i="22"/>
  <c r="H300" i="19"/>
  <c r="H300" i="21"/>
  <c r="H331" i="20"/>
  <c r="E112" i="13"/>
  <c r="H331" i="11"/>
  <c r="H331" i="10"/>
  <c r="H331" i="9"/>
  <c r="E112" i="12"/>
  <c r="H139" i="7"/>
  <c r="H300" i="5"/>
  <c r="H331" i="8"/>
  <c r="H139" i="6"/>
  <c r="H300" i="4"/>
  <c r="H300" i="3"/>
  <c r="H300" i="2"/>
  <c r="H300" i="1"/>
  <c r="H273" i="25"/>
  <c r="H242" i="24"/>
  <c r="H242" i="21"/>
  <c r="H273" i="22"/>
  <c r="H242" i="19"/>
  <c r="H273" i="20"/>
  <c r="H273" i="11"/>
  <c r="H273" i="10"/>
  <c r="H273" i="9"/>
  <c r="E268" i="13"/>
  <c r="E268" i="12"/>
  <c r="H339" i="7"/>
  <c r="H242" i="5"/>
  <c r="H273" i="8"/>
  <c r="H242" i="4"/>
  <c r="H339" i="6"/>
  <c r="H242" i="3"/>
  <c r="H242" i="2"/>
  <c r="H242" i="1"/>
  <c r="H198" i="24"/>
  <c r="H220" i="25"/>
  <c r="H198" i="21"/>
  <c r="H220" i="22"/>
  <c r="H220" i="20"/>
  <c r="H198" i="19"/>
  <c r="E302" i="13"/>
  <c r="E302" i="12"/>
  <c r="H220" i="10"/>
  <c r="H220" i="9"/>
  <c r="H220" i="11"/>
  <c r="H414" i="7"/>
  <c r="H198" i="4"/>
  <c r="H414" i="6"/>
  <c r="H220" i="8"/>
  <c r="H198" i="5"/>
  <c r="H198" i="3"/>
  <c r="H198" i="1"/>
  <c r="H198" i="2"/>
  <c r="H64" i="24"/>
  <c r="H64" i="25"/>
  <c r="H64" i="21"/>
  <c r="H64" i="20"/>
  <c r="H64" i="19"/>
  <c r="H64" i="22"/>
  <c r="E291" i="12"/>
  <c r="H64" i="11"/>
  <c r="H64" i="10"/>
  <c r="E291" i="13"/>
  <c r="H64" i="9"/>
  <c r="H315" i="7"/>
  <c r="H64" i="8"/>
  <c r="H315" i="6"/>
  <c r="H64" i="5"/>
  <c r="H64" i="4"/>
  <c r="H64" i="3"/>
  <c r="H64" i="2"/>
  <c r="H64" i="1"/>
  <c r="H48" i="25"/>
  <c r="H48" i="24"/>
  <c r="H48" i="21"/>
  <c r="H48" i="22"/>
  <c r="H48" i="20"/>
  <c r="H48" i="19"/>
  <c r="E110" i="13"/>
  <c r="E110" i="12"/>
  <c r="H48" i="11"/>
  <c r="H48" i="10"/>
  <c r="H48" i="9"/>
  <c r="H48" i="8"/>
  <c r="H48" i="5"/>
  <c r="H113" i="7"/>
  <c r="H113" i="6"/>
  <c r="H48" i="3"/>
  <c r="H48" i="4"/>
  <c r="H48" i="2"/>
  <c r="H48" i="1"/>
  <c r="H27" i="25"/>
  <c r="H27" i="24"/>
  <c r="H27" i="21"/>
  <c r="H27" i="22"/>
  <c r="H27" i="20"/>
  <c r="H27" i="19"/>
  <c r="E8" i="13"/>
  <c r="E8" i="12"/>
  <c r="H27" i="10"/>
  <c r="H27" i="11"/>
  <c r="H27" i="9"/>
  <c r="H27" i="8"/>
  <c r="H12" i="7"/>
  <c r="H12" i="6"/>
  <c r="H27" i="5"/>
  <c r="H27" i="4"/>
  <c r="H27" i="3"/>
  <c r="H27" i="2"/>
  <c r="H27" i="1"/>
  <c r="H78" i="24"/>
  <c r="H78" i="25"/>
  <c r="H78" i="21"/>
  <c r="H78" i="22"/>
  <c r="H78" i="20"/>
  <c r="H78" i="19"/>
  <c r="E203" i="12"/>
  <c r="E203" i="13"/>
  <c r="H78" i="11"/>
  <c r="H78" i="9"/>
  <c r="H78" i="8"/>
  <c r="H276" i="7"/>
  <c r="H78" i="10"/>
  <c r="H276" i="6"/>
  <c r="H78" i="3"/>
  <c r="H78" i="5"/>
  <c r="H78" i="4"/>
  <c r="H78" i="2"/>
  <c r="H78" i="1"/>
  <c r="H133" i="25"/>
  <c r="H133" i="24"/>
  <c r="H133" i="22"/>
  <c r="H133" i="21"/>
  <c r="H133" i="19"/>
  <c r="H133" i="20"/>
  <c r="E11" i="12"/>
  <c r="E11" i="13"/>
  <c r="H133" i="10"/>
  <c r="H133" i="11"/>
  <c r="H133" i="9"/>
  <c r="H21" i="7"/>
  <c r="H133" i="8"/>
  <c r="H133" i="5"/>
  <c r="H21" i="6"/>
  <c r="H133" i="3"/>
  <c r="H133" i="4"/>
  <c r="H133" i="2"/>
  <c r="H133" i="1"/>
  <c r="H458" i="25"/>
  <c r="H406" i="24"/>
  <c r="H406" i="21"/>
  <c r="H458" i="22"/>
  <c r="H406" i="19"/>
  <c r="H458" i="20"/>
  <c r="E144" i="13"/>
  <c r="H458" i="11"/>
  <c r="E144" i="12"/>
  <c r="H199" i="7"/>
  <c r="H458" i="9"/>
  <c r="H458" i="10"/>
  <c r="H458" i="8"/>
  <c r="H406" i="5"/>
  <c r="H199" i="6"/>
  <c r="H406" i="2"/>
  <c r="H406" i="4"/>
  <c r="H406" i="3"/>
  <c r="H406" i="1"/>
  <c r="H376" i="24"/>
  <c r="H422" i="25"/>
  <c r="H376" i="21"/>
  <c r="H422" i="22"/>
  <c r="H422" i="20"/>
  <c r="H376" i="19"/>
  <c r="E249" i="12"/>
  <c r="H422" i="11"/>
  <c r="E249" i="13"/>
  <c r="H422" i="9"/>
  <c r="H367" i="7"/>
  <c r="H422" i="10"/>
  <c r="H422" i="8"/>
  <c r="H367" i="6"/>
  <c r="H376" i="5"/>
  <c r="H376" i="4"/>
  <c r="H376" i="3"/>
  <c r="H376" i="2"/>
  <c r="H376" i="1"/>
  <c r="H367" i="25"/>
  <c r="H328" i="24"/>
  <c r="H328" i="21"/>
  <c r="H367" i="20"/>
  <c r="H367" i="22"/>
  <c r="H328" i="19"/>
  <c r="E72" i="13"/>
  <c r="H367" i="11"/>
  <c r="E72" i="12"/>
  <c r="H367" i="10"/>
  <c r="H367" i="9"/>
  <c r="H367" i="8"/>
  <c r="H91" i="7"/>
  <c r="H328" i="5"/>
  <c r="H91" i="6"/>
  <c r="H328" i="4"/>
  <c r="H328" i="3"/>
  <c r="H328" i="1"/>
  <c r="H328" i="2"/>
  <c r="H329" i="25"/>
  <c r="H298" i="24"/>
  <c r="H298" i="21"/>
  <c r="H329" i="22"/>
  <c r="H298" i="19"/>
  <c r="H329" i="20"/>
  <c r="H329" i="11"/>
  <c r="E99" i="13"/>
  <c r="E99" i="12"/>
  <c r="H137" i="7"/>
  <c r="H329" i="10"/>
  <c r="H329" i="9"/>
  <c r="H329" i="8"/>
  <c r="H298" i="5"/>
  <c r="H298" i="4"/>
  <c r="H137" i="6"/>
  <c r="H298" i="3"/>
  <c r="H298" i="2"/>
  <c r="H298" i="1"/>
  <c r="H268" i="24"/>
  <c r="H299" i="25"/>
  <c r="H268" i="21"/>
  <c r="H299" i="22"/>
  <c r="H268" i="19"/>
  <c r="H299" i="20"/>
  <c r="E280" i="13"/>
  <c r="H299" i="11"/>
  <c r="E280" i="12"/>
  <c r="H299" i="10"/>
  <c r="H353" i="7"/>
  <c r="H299" i="9"/>
  <c r="H299" i="8"/>
  <c r="H268" i="5"/>
  <c r="H268" i="4"/>
  <c r="H353" i="6"/>
  <c r="H268" i="3"/>
  <c r="H268" i="2"/>
  <c r="H268" i="1"/>
  <c r="H271" i="25"/>
  <c r="H240" i="24"/>
  <c r="H240" i="21"/>
  <c r="H271" i="22"/>
  <c r="H240" i="19"/>
  <c r="H271" i="20"/>
  <c r="E252" i="13"/>
  <c r="H271" i="11"/>
  <c r="E252" i="12"/>
  <c r="H271" i="9"/>
  <c r="H337" i="7"/>
  <c r="H271" i="10"/>
  <c r="H271" i="8"/>
  <c r="H240" i="5"/>
  <c r="H240" i="4"/>
  <c r="H337" i="6"/>
  <c r="H240" i="3"/>
  <c r="H240" i="2"/>
  <c r="H240" i="1"/>
  <c r="H243" i="25"/>
  <c r="H212" i="24"/>
  <c r="H212" i="21"/>
  <c r="H243" i="20"/>
  <c r="H243" i="22"/>
  <c r="H212" i="19"/>
  <c r="E148" i="13"/>
  <c r="H243" i="11"/>
  <c r="E148" i="12"/>
  <c r="H243" i="10"/>
  <c r="H221" i="7"/>
  <c r="H243" i="9"/>
  <c r="H243" i="8"/>
  <c r="H212" i="5"/>
  <c r="H221" i="6"/>
  <c r="H212" i="4"/>
  <c r="H212" i="3"/>
  <c r="H212" i="2"/>
  <c r="H212" i="1"/>
  <c r="H194" i="24"/>
  <c r="H216" i="25"/>
  <c r="H194" i="21"/>
  <c r="H216" i="22"/>
  <c r="H216" i="20"/>
  <c r="H194" i="19"/>
  <c r="E326" i="13"/>
  <c r="E326" i="12"/>
  <c r="H216" i="11"/>
  <c r="H216" i="9"/>
  <c r="H216" i="10"/>
  <c r="H410" i="7"/>
  <c r="H216" i="8"/>
  <c r="H194" i="4"/>
  <c r="H410" i="6"/>
  <c r="H194" i="5"/>
  <c r="H194" i="3"/>
  <c r="H194" i="2"/>
  <c r="H194" i="1"/>
  <c r="H169" i="25"/>
  <c r="H164" i="24"/>
  <c r="H164" i="21"/>
  <c r="H169" i="22"/>
  <c r="H164" i="19"/>
  <c r="H169" i="20"/>
  <c r="E164" i="13"/>
  <c r="E164" i="12"/>
  <c r="H169" i="11"/>
  <c r="H216" i="7"/>
  <c r="H169" i="10"/>
  <c r="H169" i="9"/>
  <c r="H169" i="8"/>
  <c r="H164" i="5"/>
  <c r="H216" i="6"/>
  <c r="H164" i="4"/>
  <c r="H164" i="3"/>
  <c r="H164" i="1"/>
  <c r="H164" i="2"/>
  <c r="H59" i="25"/>
  <c r="H59" i="24"/>
  <c r="H59" i="21"/>
  <c r="H59" i="20"/>
  <c r="H59" i="22"/>
  <c r="H59" i="19"/>
  <c r="E324" i="13"/>
  <c r="H59" i="11"/>
  <c r="H59" i="10"/>
  <c r="H399" i="7"/>
  <c r="H59" i="9"/>
  <c r="H59" i="8"/>
  <c r="E324" i="12"/>
  <c r="H59" i="5"/>
  <c r="H399" i="6"/>
  <c r="H59" i="4"/>
  <c r="H59" i="3"/>
  <c r="H59" i="2"/>
  <c r="H59" i="1"/>
  <c r="H101" i="25"/>
  <c r="H101" i="24"/>
  <c r="H101" i="22"/>
  <c r="H101" i="21"/>
  <c r="H101" i="20"/>
  <c r="H101" i="19"/>
  <c r="E226" i="12"/>
  <c r="E226" i="13"/>
  <c r="H101" i="11"/>
  <c r="H101" i="8"/>
  <c r="H101" i="9"/>
  <c r="H299" i="7"/>
  <c r="H299" i="6"/>
  <c r="H101" i="5"/>
  <c r="H101" i="3"/>
  <c r="H101" i="4"/>
  <c r="H101" i="2"/>
  <c r="H101" i="1"/>
  <c r="H89" i="25"/>
  <c r="H89" i="24"/>
  <c r="H89" i="22"/>
  <c r="H89" i="21"/>
  <c r="H89" i="20"/>
  <c r="H89" i="19"/>
  <c r="E214" i="12"/>
  <c r="E214" i="13"/>
  <c r="H89" i="11"/>
  <c r="H89" i="10"/>
  <c r="H89" i="9"/>
  <c r="H89" i="8"/>
  <c r="H287" i="7"/>
  <c r="H287" i="6"/>
  <c r="H89" i="5"/>
  <c r="H89" i="3"/>
  <c r="H89" i="4"/>
  <c r="H89" i="2"/>
  <c r="H89" i="1"/>
  <c r="H77" i="25"/>
  <c r="H77" i="24"/>
  <c r="H77" i="22"/>
  <c r="H77" i="21"/>
  <c r="H77" i="20"/>
  <c r="H77" i="19"/>
  <c r="E202" i="12"/>
  <c r="H77" i="11"/>
  <c r="E202" i="13"/>
  <c r="H77" i="10"/>
  <c r="H77" i="9"/>
  <c r="H77" i="8"/>
  <c r="H275" i="7"/>
  <c r="H275" i="6"/>
  <c r="H77" i="5"/>
  <c r="H77" i="3"/>
  <c r="H77" i="4"/>
  <c r="H77" i="2"/>
  <c r="H77" i="1"/>
  <c r="H148" i="25"/>
  <c r="H148" i="24"/>
  <c r="H148" i="21"/>
  <c r="H148" i="20"/>
  <c r="H148" i="22"/>
  <c r="H148" i="19"/>
  <c r="E58" i="12"/>
  <c r="E58" i="13"/>
  <c r="H148" i="10"/>
  <c r="H148" i="9"/>
  <c r="H148" i="11"/>
  <c r="H102" i="7"/>
  <c r="H148" i="8"/>
  <c r="H102" i="6"/>
  <c r="H148" i="5"/>
  <c r="H148" i="4"/>
  <c r="H148" i="3"/>
  <c r="H148" i="2"/>
  <c r="H148" i="1"/>
  <c r="H132" i="24"/>
  <c r="H132" i="25"/>
  <c r="H132" i="21"/>
  <c r="H132" i="22"/>
  <c r="H132" i="19"/>
  <c r="H132" i="20"/>
  <c r="E10" i="12"/>
  <c r="E10" i="13"/>
  <c r="H132" i="10"/>
  <c r="H132" i="11"/>
  <c r="H132" i="9"/>
  <c r="H20" i="7"/>
  <c r="H132" i="5"/>
  <c r="H132" i="8"/>
  <c r="H20" i="6"/>
  <c r="H132" i="4"/>
  <c r="H132" i="3"/>
  <c r="H132" i="2"/>
  <c r="H132" i="1"/>
  <c r="H114" i="24"/>
  <c r="H114" i="25"/>
  <c r="H114" i="21"/>
  <c r="H114" i="22"/>
  <c r="H114" i="19"/>
  <c r="H114" i="20"/>
  <c r="E50" i="13"/>
  <c r="E50" i="12"/>
  <c r="H114" i="11"/>
  <c r="H114" i="10"/>
  <c r="H114" i="9"/>
  <c r="H52" i="7"/>
  <c r="H114" i="5"/>
  <c r="H52" i="6"/>
  <c r="H114" i="8"/>
  <c r="H114" i="3"/>
  <c r="H114" i="4"/>
  <c r="H114" i="2"/>
  <c r="H114" i="1"/>
  <c r="H405" i="24"/>
  <c r="H457" i="25"/>
  <c r="H405" i="21"/>
  <c r="H457" i="22"/>
  <c r="H405" i="19"/>
  <c r="H457" i="20"/>
  <c r="E129" i="12"/>
  <c r="H457" i="11"/>
  <c r="E129" i="13"/>
  <c r="H457" i="9"/>
  <c r="H457" i="8"/>
  <c r="H198" i="7"/>
  <c r="H457" i="10"/>
  <c r="H405" i="5"/>
  <c r="H198" i="6"/>
  <c r="H405" i="4"/>
  <c r="H405" i="2"/>
  <c r="H405" i="3"/>
  <c r="H405" i="1"/>
  <c r="H435" i="25"/>
  <c r="H389" i="24"/>
  <c r="H389" i="21"/>
  <c r="H435" i="22"/>
  <c r="H435" i="20"/>
  <c r="H389" i="19"/>
  <c r="E130" i="12"/>
  <c r="H435" i="11"/>
  <c r="E130" i="13"/>
  <c r="H435" i="9"/>
  <c r="H435" i="8"/>
  <c r="H435" i="10"/>
  <c r="H182" i="7"/>
  <c r="H389" i="4"/>
  <c r="H389" i="5"/>
  <c r="H182" i="6"/>
  <c r="H389" i="3"/>
  <c r="H389" i="1"/>
  <c r="H389" i="2"/>
  <c r="H421" i="25"/>
  <c r="H375" i="24"/>
  <c r="H375" i="21"/>
  <c r="H375" i="19"/>
  <c r="H421" i="22"/>
  <c r="H421" i="20"/>
  <c r="H421" i="11"/>
  <c r="E245" i="13"/>
  <c r="E245" i="12"/>
  <c r="H421" i="9"/>
  <c r="H421" i="8"/>
  <c r="H366" i="7"/>
  <c r="H421" i="10"/>
  <c r="H366" i="6"/>
  <c r="H375" i="5"/>
  <c r="H375" i="4"/>
  <c r="H375" i="3"/>
  <c r="H375" i="2"/>
  <c r="H375" i="1"/>
  <c r="H359" i="24"/>
  <c r="H405" i="25"/>
  <c r="H359" i="21"/>
  <c r="H405" i="22"/>
  <c r="H405" i="20"/>
  <c r="H359" i="19"/>
  <c r="E134" i="13"/>
  <c r="H405" i="11"/>
  <c r="E134" i="12"/>
  <c r="H405" i="9"/>
  <c r="H405" i="8"/>
  <c r="H174" i="7"/>
  <c r="H405" i="10"/>
  <c r="H359" i="5"/>
  <c r="H174" i="6"/>
  <c r="H359" i="4"/>
  <c r="H359" i="3"/>
  <c r="H359" i="2"/>
  <c r="H359" i="1"/>
  <c r="H382" i="25"/>
  <c r="H343" i="24"/>
  <c r="H343" i="21"/>
  <c r="H382" i="22"/>
  <c r="H382" i="20"/>
  <c r="H343" i="19"/>
  <c r="E273" i="12"/>
  <c r="H382" i="11"/>
  <c r="H382" i="9"/>
  <c r="E273" i="13"/>
  <c r="H382" i="8"/>
  <c r="H360" i="6"/>
  <c r="H360" i="7"/>
  <c r="H382" i="10"/>
  <c r="H343" i="5"/>
  <c r="H343" i="4"/>
  <c r="H343" i="3"/>
  <c r="H343" i="2"/>
  <c r="H343" i="1"/>
  <c r="H366" i="25"/>
  <c r="H327" i="24"/>
  <c r="H327" i="21"/>
  <c r="H366" i="20"/>
  <c r="H327" i="19"/>
  <c r="H366" i="22"/>
  <c r="E71" i="12"/>
  <c r="H366" i="11"/>
  <c r="E71" i="13"/>
  <c r="H366" i="9"/>
  <c r="H366" i="8"/>
  <c r="H90" i="7"/>
  <c r="H366" i="10"/>
  <c r="H327" i="5"/>
  <c r="H327" i="4"/>
  <c r="H90" i="6"/>
  <c r="H327" i="3"/>
  <c r="H327" i="2"/>
  <c r="H327" i="1"/>
  <c r="H311" i="24"/>
  <c r="H342" i="25"/>
  <c r="H311" i="21"/>
  <c r="H342" i="22"/>
  <c r="H311" i="19"/>
  <c r="H342" i="20"/>
  <c r="E181" i="13"/>
  <c r="H342" i="11"/>
  <c r="H342" i="9"/>
  <c r="E181" i="12"/>
  <c r="H342" i="8"/>
  <c r="H342" i="10"/>
  <c r="H253" i="7"/>
  <c r="H311" i="4"/>
  <c r="H253" i="6"/>
  <c r="H311" i="5"/>
  <c r="H311" i="3"/>
  <c r="H311" i="2"/>
  <c r="H311" i="1"/>
  <c r="H297" i="24"/>
  <c r="H328" i="25"/>
  <c r="H297" i="21"/>
  <c r="H297" i="19"/>
  <c r="H328" i="22"/>
  <c r="H328" i="20"/>
  <c r="H328" i="11"/>
  <c r="E90" i="13"/>
  <c r="H328" i="9"/>
  <c r="E90" i="12"/>
  <c r="H328" i="8"/>
  <c r="H136" i="7"/>
  <c r="H328" i="10"/>
  <c r="H136" i="6"/>
  <c r="H297" i="5"/>
  <c r="H297" i="4"/>
  <c r="H297" i="3"/>
  <c r="H297" i="2"/>
  <c r="H297" i="1"/>
  <c r="H312" i="25"/>
  <c r="H281" i="24"/>
  <c r="H281" i="21"/>
  <c r="H312" i="22"/>
  <c r="H312" i="20"/>
  <c r="H281" i="19"/>
  <c r="H312" i="11"/>
  <c r="E42" i="13"/>
  <c r="E42" i="12"/>
  <c r="H312" i="9"/>
  <c r="H312" i="8"/>
  <c r="H64" i="7"/>
  <c r="H312" i="10"/>
  <c r="H281" i="5"/>
  <c r="H64" i="6"/>
  <c r="H281" i="4"/>
  <c r="H281" i="3"/>
  <c r="H281" i="2"/>
  <c r="H281" i="1"/>
  <c r="H298" i="25"/>
  <c r="H267" i="24"/>
  <c r="H267" i="21"/>
  <c r="H267" i="19"/>
  <c r="H298" i="22"/>
  <c r="H298" i="20"/>
  <c r="E277" i="13"/>
  <c r="H298" i="11"/>
  <c r="E277" i="12"/>
  <c r="H298" i="9"/>
  <c r="H298" i="8"/>
  <c r="H298" i="10"/>
  <c r="H352" i="7"/>
  <c r="H267" i="5"/>
  <c r="H267" i="4"/>
  <c r="H352" i="6"/>
  <c r="H267" i="3"/>
  <c r="H267" i="2"/>
  <c r="H267" i="1"/>
  <c r="H253" i="24"/>
  <c r="H284" i="25"/>
  <c r="H253" i="21"/>
  <c r="H284" i="22"/>
  <c r="H284" i="20"/>
  <c r="H253" i="19"/>
  <c r="H284" i="11"/>
  <c r="E185" i="13"/>
  <c r="E185" i="12"/>
  <c r="H284" i="9"/>
  <c r="H284" i="8"/>
  <c r="H284" i="10"/>
  <c r="H241" i="7"/>
  <c r="H253" i="5"/>
  <c r="H253" i="4"/>
  <c r="H241" i="6"/>
  <c r="H253" i="3"/>
  <c r="H253" i="2"/>
  <c r="H253" i="1"/>
  <c r="H239" i="24"/>
  <c r="H270" i="25"/>
  <c r="H239" i="21"/>
  <c r="H270" i="22"/>
  <c r="H239" i="19"/>
  <c r="H270" i="20"/>
  <c r="E250" i="12"/>
  <c r="H270" i="11"/>
  <c r="E250" i="13"/>
  <c r="H270" i="9"/>
  <c r="H270" i="8"/>
  <c r="H336" i="7"/>
  <c r="H270" i="10"/>
  <c r="H336" i="6"/>
  <c r="H239" i="4"/>
  <c r="H239" i="5"/>
  <c r="H239" i="3"/>
  <c r="H239" i="2"/>
  <c r="H239" i="1"/>
  <c r="H254" i="25"/>
  <c r="H223" i="24"/>
  <c r="H223" i="21"/>
  <c r="H254" i="22"/>
  <c r="H223" i="19"/>
  <c r="H254" i="20"/>
  <c r="E190" i="12"/>
  <c r="H254" i="11"/>
  <c r="H254" i="9"/>
  <c r="E190" i="13"/>
  <c r="H254" i="8"/>
  <c r="H232" i="7"/>
  <c r="H254" i="10"/>
  <c r="H223" i="5"/>
  <c r="H232" i="6"/>
  <c r="H223" i="4"/>
  <c r="H223" i="3"/>
  <c r="H223" i="2"/>
  <c r="H223" i="1"/>
  <c r="H240" i="25"/>
  <c r="H209" i="24"/>
  <c r="H209" i="21"/>
  <c r="H240" i="22"/>
  <c r="H240" i="20"/>
  <c r="H209" i="19"/>
  <c r="E285" i="12"/>
  <c r="H240" i="11"/>
  <c r="E285" i="13"/>
  <c r="H240" i="9"/>
  <c r="H240" i="8"/>
  <c r="H240" i="10"/>
  <c r="H328" i="7"/>
  <c r="H328" i="6"/>
  <c r="H209" i="5"/>
  <c r="H209" i="4"/>
  <c r="H209" i="3"/>
  <c r="H209" i="1"/>
  <c r="H209" i="2"/>
  <c r="H193" i="24"/>
  <c r="H215" i="25"/>
  <c r="H193" i="21"/>
  <c r="H215" i="20"/>
  <c r="H193" i="19"/>
  <c r="H215" i="22"/>
  <c r="E325" i="13"/>
  <c r="H215" i="11"/>
  <c r="H215" i="9"/>
  <c r="E325" i="12"/>
  <c r="H215" i="8"/>
  <c r="H215" i="10"/>
  <c r="H409" i="7"/>
  <c r="H193" i="4"/>
  <c r="H409" i="6"/>
  <c r="H193" i="5"/>
  <c r="H193" i="3"/>
  <c r="H193" i="1"/>
  <c r="H193" i="2"/>
  <c r="H179" i="24"/>
  <c r="H201" i="25"/>
  <c r="H179" i="21"/>
  <c r="H201" i="22"/>
  <c r="H201" i="20"/>
  <c r="H179" i="19"/>
  <c r="E85" i="13"/>
  <c r="H201" i="11"/>
  <c r="E85" i="12"/>
  <c r="H201" i="9"/>
  <c r="H201" i="8"/>
  <c r="H118" i="7"/>
  <c r="H201" i="10"/>
  <c r="H179" i="5"/>
  <c r="H118" i="6"/>
  <c r="H179" i="3"/>
  <c r="H179" i="4"/>
  <c r="H179" i="2"/>
  <c r="H179" i="1"/>
  <c r="H168" i="25"/>
  <c r="H163" i="24"/>
  <c r="H163" i="21"/>
  <c r="H168" i="22"/>
  <c r="H163" i="19"/>
  <c r="H168" i="20"/>
  <c r="H168" i="11"/>
  <c r="E161" i="13"/>
  <c r="E161" i="12"/>
  <c r="H168" i="9"/>
  <c r="H168" i="8"/>
  <c r="H215" i="7"/>
  <c r="H168" i="10"/>
  <c r="H163" i="5"/>
  <c r="H215" i="6"/>
  <c r="H163" i="4"/>
  <c r="H163" i="3"/>
  <c r="H163" i="2"/>
  <c r="H163" i="1"/>
  <c r="H20" i="24"/>
  <c r="H20" i="25"/>
  <c r="H20" i="21"/>
  <c r="H20" i="22"/>
  <c r="H20" i="20"/>
  <c r="H20" i="19"/>
  <c r="E26" i="13"/>
  <c r="E26" i="12"/>
  <c r="H20" i="8"/>
  <c r="H20" i="10"/>
  <c r="H20" i="11"/>
  <c r="H20" i="9"/>
  <c r="H31" i="7"/>
  <c r="H20" i="5"/>
  <c r="H31" i="6"/>
  <c r="H20" i="4"/>
  <c r="H20" i="3"/>
  <c r="H20" i="1"/>
  <c r="H20" i="2"/>
  <c r="H46" i="25"/>
  <c r="H46" i="24"/>
  <c r="H46" i="21"/>
  <c r="H46" i="20"/>
  <c r="H46" i="19"/>
  <c r="H46" i="22"/>
  <c r="E264" i="13"/>
  <c r="H46" i="10"/>
  <c r="E264" i="12"/>
  <c r="H310" i="7"/>
  <c r="H46" i="9"/>
  <c r="H46" i="8"/>
  <c r="H46" i="11"/>
  <c r="H310" i="6"/>
  <c r="H46" i="5"/>
  <c r="H46" i="3"/>
  <c r="H46" i="4"/>
  <c r="H46" i="2"/>
  <c r="H46" i="1"/>
  <c r="H43" i="24"/>
  <c r="H43" i="25"/>
  <c r="H43" i="21"/>
  <c r="H43" i="22"/>
  <c r="H43" i="20"/>
  <c r="H43" i="19"/>
  <c r="E312" i="13"/>
  <c r="H43" i="11"/>
  <c r="H43" i="10"/>
  <c r="E312" i="12"/>
  <c r="H395" i="7"/>
  <c r="H43" i="8"/>
  <c r="H43" i="9"/>
  <c r="H395" i="6"/>
  <c r="H43" i="5"/>
  <c r="H43" i="3"/>
  <c r="H43" i="4"/>
  <c r="H43" i="1"/>
  <c r="H43" i="2"/>
  <c r="H65" i="25"/>
  <c r="H65" i="24"/>
  <c r="H65" i="21"/>
  <c r="H65" i="20"/>
  <c r="H65" i="22"/>
  <c r="H65" i="19"/>
  <c r="E76" i="13"/>
  <c r="H65" i="11"/>
  <c r="H65" i="10"/>
  <c r="E76" i="12"/>
  <c r="H83" i="7"/>
  <c r="H65" i="9"/>
  <c r="H83" i="6"/>
  <c r="H65" i="5"/>
  <c r="H65" i="8"/>
  <c r="H65" i="3"/>
  <c r="H65" i="4"/>
  <c r="H65" i="1"/>
  <c r="H65" i="2"/>
  <c r="H35" i="25"/>
  <c r="H35" i="24"/>
  <c r="H35" i="21"/>
  <c r="H35" i="20"/>
  <c r="H35" i="22"/>
  <c r="H35" i="19"/>
  <c r="E9" i="12"/>
  <c r="H35" i="11"/>
  <c r="H35" i="10"/>
  <c r="E9" i="13"/>
  <c r="H35" i="9"/>
  <c r="H35" i="8"/>
  <c r="H13" i="7"/>
  <c r="H35" i="5"/>
  <c r="H13" i="6"/>
  <c r="H35" i="3"/>
  <c r="H35" i="4"/>
  <c r="H35" i="2"/>
  <c r="H35" i="1"/>
  <c r="H135" i="24"/>
  <c r="H135" i="25"/>
  <c r="H135" i="21"/>
  <c r="H135" i="22"/>
  <c r="H135" i="19"/>
  <c r="H135" i="20"/>
  <c r="E16" i="13"/>
  <c r="H135" i="11"/>
  <c r="H135" i="10"/>
  <c r="E16" i="12"/>
  <c r="H23" i="7"/>
  <c r="H135" i="9"/>
  <c r="H135" i="8"/>
  <c r="H23" i="6"/>
  <c r="H135" i="5"/>
  <c r="H135" i="4"/>
  <c r="H135" i="3"/>
  <c r="H135" i="1"/>
  <c r="H135" i="2"/>
  <c r="H424" i="25"/>
  <c r="H378" i="24"/>
  <c r="H378" i="21"/>
  <c r="H424" i="20"/>
  <c r="H424" i="22"/>
  <c r="H378" i="19"/>
  <c r="E265" i="13"/>
  <c r="H424" i="11"/>
  <c r="H424" i="10"/>
  <c r="H424" i="9"/>
  <c r="E265" i="12"/>
  <c r="H369" i="7"/>
  <c r="H378" i="5"/>
  <c r="H424" i="8"/>
  <c r="H378" i="4"/>
  <c r="H369" i="6"/>
  <c r="H378" i="3"/>
  <c r="H378" i="2"/>
  <c r="H378" i="1"/>
  <c r="H316" i="24"/>
  <c r="H347" i="25"/>
  <c r="H316" i="21"/>
  <c r="H347" i="22"/>
  <c r="H316" i="19"/>
  <c r="H347" i="20"/>
  <c r="H347" i="11"/>
  <c r="H347" i="10"/>
  <c r="H347" i="9"/>
  <c r="E91" i="13"/>
  <c r="E91" i="12"/>
  <c r="H146" i="7"/>
  <c r="H146" i="6"/>
  <c r="H316" i="4"/>
  <c r="H347" i="8"/>
  <c r="H316" i="5"/>
  <c r="H316" i="3"/>
  <c r="H316" i="2"/>
  <c r="H316" i="1"/>
  <c r="H301" i="25"/>
  <c r="H270" i="24"/>
  <c r="H270" i="21"/>
  <c r="H301" i="20"/>
  <c r="H301" i="22"/>
  <c r="H270" i="19"/>
  <c r="E282" i="13"/>
  <c r="H301" i="11"/>
  <c r="H301" i="10"/>
  <c r="H301" i="9"/>
  <c r="E282" i="12"/>
  <c r="H355" i="7"/>
  <c r="H270" i="5"/>
  <c r="H355" i="6"/>
  <c r="H270" i="4"/>
  <c r="H301" i="8"/>
  <c r="H270" i="3"/>
  <c r="H270" i="2"/>
  <c r="H270" i="1"/>
  <c r="H245" i="25"/>
  <c r="H214" i="24"/>
  <c r="H214" i="21"/>
  <c r="H245" i="22"/>
  <c r="H214" i="19"/>
  <c r="H245" i="20"/>
  <c r="E152" i="13"/>
  <c r="E152" i="12"/>
  <c r="H245" i="11"/>
  <c r="H245" i="10"/>
  <c r="H245" i="9"/>
  <c r="H223" i="7"/>
  <c r="H223" i="6"/>
  <c r="H214" i="5"/>
  <c r="H245" i="8"/>
  <c r="H214" i="4"/>
  <c r="H214" i="3"/>
  <c r="H214" i="2"/>
  <c r="H214" i="1"/>
  <c r="H166" i="24"/>
  <c r="H171" i="25"/>
  <c r="H166" i="21"/>
  <c r="H171" i="22"/>
  <c r="H166" i="19"/>
  <c r="H171" i="20"/>
  <c r="E180" i="13"/>
  <c r="H171" i="11"/>
  <c r="H171" i="10"/>
  <c r="H171" i="9"/>
  <c r="E180" i="12"/>
  <c r="H218" i="7"/>
  <c r="H171" i="8"/>
  <c r="H166" i="4"/>
  <c r="H218" i="6"/>
  <c r="H166" i="5"/>
  <c r="H166" i="3"/>
  <c r="H166" i="1"/>
  <c r="H166" i="2"/>
  <c r="H44" i="24"/>
  <c r="H44" i="25"/>
  <c r="H44" i="21"/>
  <c r="H44" i="22"/>
  <c r="H44" i="19"/>
  <c r="H44" i="20"/>
  <c r="E313" i="13"/>
  <c r="H44" i="11"/>
  <c r="H44" i="8"/>
  <c r="H396" i="7"/>
  <c r="E313" i="12"/>
  <c r="H44" i="9"/>
  <c r="H44" i="10"/>
  <c r="H396" i="6"/>
  <c r="H44" i="5"/>
  <c r="H44" i="4"/>
  <c r="H44" i="3"/>
  <c r="H44" i="1"/>
  <c r="H44" i="2"/>
  <c r="H22" i="25"/>
  <c r="H23" i="24"/>
  <c r="H23" i="21"/>
  <c r="H23" i="20"/>
  <c r="H23" i="22"/>
  <c r="H23" i="19"/>
  <c r="E5" i="12"/>
  <c r="H23" i="10"/>
  <c r="E5" i="13"/>
  <c r="H23" i="11"/>
  <c r="H23" i="9"/>
  <c r="H23" i="8"/>
  <c r="H11" i="7"/>
  <c r="H23" i="5"/>
  <c r="H11" i="6"/>
  <c r="H23" i="4"/>
  <c r="H23" i="3"/>
  <c r="H23" i="2"/>
  <c r="H23" i="1"/>
  <c r="H90" i="24"/>
  <c r="H90" i="25"/>
  <c r="H90" i="21"/>
  <c r="H90" i="22"/>
  <c r="H90" i="20"/>
  <c r="H90" i="19"/>
  <c r="E215" i="12"/>
  <c r="E215" i="13"/>
  <c r="H90" i="11"/>
  <c r="H90" i="9"/>
  <c r="H90" i="10"/>
  <c r="H90" i="8"/>
  <c r="H288" i="7"/>
  <c r="H288" i="6"/>
  <c r="H90" i="3"/>
  <c r="H90" i="5"/>
  <c r="H90" i="4"/>
  <c r="H90" i="2"/>
  <c r="H90" i="1"/>
  <c r="H149" i="25"/>
  <c r="H149" i="24"/>
  <c r="H149" i="21"/>
  <c r="H149" i="22"/>
  <c r="H149" i="19"/>
  <c r="H149" i="20"/>
  <c r="E65" i="13"/>
  <c r="E65" i="12"/>
  <c r="H149" i="10"/>
  <c r="H149" i="9"/>
  <c r="H149" i="11"/>
  <c r="H103" i="7"/>
  <c r="H149" i="8"/>
  <c r="H103" i="6"/>
  <c r="H149" i="5"/>
  <c r="H149" i="4"/>
  <c r="H149" i="3"/>
  <c r="H149" i="2"/>
  <c r="H149" i="1"/>
  <c r="H115" i="25"/>
  <c r="H115" i="24"/>
  <c r="H115" i="21"/>
  <c r="H115" i="22"/>
  <c r="H115" i="20"/>
  <c r="H115" i="19"/>
  <c r="E53" i="13"/>
  <c r="E53" i="12"/>
  <c r="H115" i="11"/>
  <c r="H115" i="10"/>
  <c r="H115" i="9"/>
  <c r="H53" i="7"/>
  <c r="H115" i="8"/>
  <c r="H115" i="5"/>
  <c r="H53" i="6"/>
  <c r="H115" i="3"/>
  <c r="H115" i="4"/>
  <c r="H115" i="2"/>
  <c r="H115" i="1"/>
  <c r="H436" i="25"/>
  <c r="H390" i="24"/>
  <c r="H390" i="21"/>
  <c r="H436" i="22"/>
  <c r="H436" i="20"/>
  <c r="H390" i="19"/>
  <c r="H436" i="11"/>
  <c r="E138" i="13"/>
  <c r="E138" i="12"/>
  <c r="H436" i="10"/>
  <c r="H183" i="7"/>
  <c r="H436" i="9"/>
  <c r="H436" i="8"/>
  <c r="H390" i="4"/>
  <c r="H183" i="6"/>
  <c r="H390" i="5"/>
  <c r="H390" i="3"/>
  <c r="H390" i="1"/>
  <c r="H390" i="2"/>
  <c r="H406" i="25"/>
  <c r="H360" i="24"/>
  <c r="H360" i="21"/>
  <c r="H406" i="20"/>
  <c r="H406" i="22"/>
  <c r="H360" i="19"/>
  <c r="H406" i="11"/>
  <c r="E135" i="13"/>
  <c r="E135" i="12"/>
  <c r="H406" i="10"/>
  <c r="H406" i="9"/>
  <c r="H406" i="8"/>
  <c r="H175" i="7"/>
  <c r="H360" i="5"/>
  <c r="H175" i="6"/>
  <c r="H360" i="4"/>
  <c r="H360" i="3"/>
  <c r="H360" i="2"/>
  <c r="H360" i="1"/>
  <c r="H383" i="25"/>
  <c r="H344" i="24"/>
  <c r="H344" i="21"/>
  <c r="H383" i="22"/>
  <c r="H383" i="20"/>
  <c r="H344" i="19"/>
  <c r="H383" i="11"/>
  <c r="E283" i="13"/>
  <c r="E283" i="12"/>
  <c r="H361" i="6"/>
  <c r="H361" i="7"/>
  <c r="H383" i="10"/>
  <c r="H383" i="9"/>
  <c r="H383" i="8"/>
  <c r="H344" i="5"/>
  <c r="H344" i="4"/>
  <c r="H344" i="3"/>
  <c r="H344" i="2"/>
  <c r="H344" i="1"/>
  <c r="H314" i="24"/>
  <c r="H345" i="25"/>
  <c r="H314" i="21"/>
  <c r="H345" i="22"/>
  <c r="H345" i="20"/>
  <c r="H314" i="19"/>
  <c r="H345" i="11"/>
  <c r="E86" i="13"/>
  <c r="E86" i="12"/>
  <c r="H345" i="10"/>
  <c r="H345" i="9"/>
  <c r="H345" i="8"/>
  <c r="H144" i="7"/>
  <c r="H314" i="4"/>
  <c r="H144" i="6"/>
  <c r="H314" i="5"/>
  <c r="H314" i="3"/>
  <c r="H314" i="1"/>
  <c r="H314" i="2"/>
  <c r="H313" i="25"/>
  <c r="H282" i="24"/>
  <c r="H282" i="21"/>
  <c r="H282" i="19"/>
  <c r="H313" i="22"/>
  <c r="H313" i="20"/>
  <c r="E46" i="12"/>
  <c r="H313" i="11"/>
  <c r="E46" i="13"/>
  <c r="H313" i="9"/>
  <c r="H65" i="7"/>
  <c r="H313" i="10"/>
  <c r="H313" i="8"/>
  <c r="H282" i="5"/>
  <c r="H65" i="6"/>
  <c r="H282" i="4"/>
  <c r="H282" i="3"/>
  <c r="H282" i="2"/>
  <c r="H282" i="1"/>
  <c r="H254" i="24"/>
  <c r="H285" i="25"/>
  <c r="H254" i="21"/>
  <c r="H285" i="22"/>
  <c r="H285" i="20"/>
  <c r="H254" i="19"/>
  <c r="E188" i="13"/>
  <c r="E188" i="12"/>
  <c r="H285" i="11"/>
  <c r="H285" i="10"/>
  <c r="H242" i="7"/>
  <c r="H285" i="9"/>
  <c r="H285" i="8"/>
  <c r="H254" i="5"/>
  <c r="H254" i="4"/>
  <c r="H242" i="6"/>
  <c r="H254" i="3"/>
  <c r="H254" i="2"/>
  <c r="H254" i="1"/>
  <c r="H226" i="24"/>
  <c r="H257" i="25"/>
  <c r="H257" i="22"/>
  <c r="H226" i="21"/>
  <c r="H257" i="20"/>
  <c r="H226" i="19"/>
  <c r="E297" i="12"/>
  <c r="E297" i="13"/>
  <c r="H257" i="11"/>
  <c r="H421" i="6"/>
  <c r="H257" i="9"/>
  <c r="H257" i="10"/>
  <c r="H257" i="8"/>
  <c r="H421" i="7"/>
  <c r="H226" i="5"/>
  <c r="H226" i="3"/>
  <c r="H226" i="4"/>
  <c r="H226" i="1"/>
  <c r="H226" i="2"/>
  <c r="H202" i="25"/>
  <c r="H180" i="24"/>
  <c r="H180" i="21"/>
  <c r="H202" i="22"/>
  <c r="H180" i="19"/>
  <c r="H202" i="20"/>
  <c r="E89" i="13"/>
  <c r="E89" i="12"/>
  <c r="H202" i="11"/>
  <c r="H119" i="7"/>
  <c r="H202" i="10"/>
  <c r="H202" i="9"/>
  <c r="H202" i="8"/>
  <c r="H119" i="6"/>
  <c r="H180" i="5"/>
  <c r="H180" i="4"/>
  <c r="H180" i="3"/>
  <c r="H180" i="2"/>
  <c r="H180" i="1"/>
  <c r="H49" i="24"/>
  <c r="H49" i="25"/>
  <c r="H49" i="21"/>
  <c r="H49" i="22"/>
  <c r="H49" i="20"/>
  <c r="H49" i="19"/>
  <c r="E132" i="13"/>
  <c r="E132" i="12"/>
  <c r="H49" i="11"/>
  <c r="H49" i="10"/>
  <c r="H49" i="9"/>
  <c r="H49" i="8"/>
  <c r="H165" i="7"/>
  <c r="H165" i="6"/>
  <c r="H49" i="5"/>
  <c r="H49" i="3"/>
  <c r="H49" i="4"/>
  <c r="H49" i="2"/>
  <c r="H49" i="1"/>
  <c r="H50" i="24"/>
  <c r="H50" i="25"/>
  <c r="H50" i="21"/>
  <c r="H50" i="22"/>
  <c r="H50" i="20"/>
  <c r="H50" i="19"/>
  <c r="E271" i="12"/>
  <c r="E271" i="13"/>
  <c r="H50" i="10"/>
  <c r="H50" i="9"/>
  <c r="H50" i="11"/>
  <c r="H50" i="8"/>
  <c r="H311" i="7"/>
  <c r="H50" i="5"/>
  <c r="H311" i="6"/>
  <c r="H50" i="4"/>
  <c r="H50" i="3"/>
  <c r="H50" i="2"/>
  <c r="H50" i="1"/>
  <c r="H23" i="25"/>
  <c r="H24" i="24"/>
  <c r="H24" i="22"/>
  <c r="H24" i="20"/>
  <c r="H24" i="21"/>
  <c r="H24" i="19"/>
  <c r="E88" i="13"/>
  <c r="E88" i="12"/>
  <c r="H24" i="11"/>
  <c r="H110" i="7"/>
  <c r="H24" i="9"/>
  <c r="H24" i="10"/>
  <c r="H24" i="8"/>
  <c r="H24" i="5"/>
  <c r="H110" i="6"/>
  <c r="H24" i="3"/>
  <c r="H24" i="4"/>
  <c r="H24" i="2"/>
  <c r="H24" i="1"/>
  <c r="H47" i="25"/>
  <c r="H47" i="24"/>
  <c r="H47" i="21"/>
  <c r="H47" i="20"/>
  <c r="H47" i="22"/>
  <c r="H47" i="19"/>
  <c r="E13" i="13"/>
  <c r="E13" i="12"/>
  <c r="H47" i="11"/>
  <c r="H47" i="10"/>
  <c r="H47" i="9"/>
  <c r="H47" i="8"/>
  <c r="H47" i="5"/>
  <c r="H15" i="7"/>
  <c r="H15" i="6"/>
  <c r="H47" i="3"/>
  <c r="H47" i="4"/>
  <c r="H47" i="2"/>
  <c r="H47" i="1"/>
  <c r="H100" i="25"/>
  <c r="H100" i="24"/>
  <c r="H100" i="21"/>
  <c r="H100" i="22"/>
  <c r="H100" i="19"/>
  <c r="H100" i="20"/>
  <c r="E225" i="12"/>
  <c r="H100" i="10"/>
  <c r="E225" i="13"/>
  <c r="H100" i="11"/>
  <c r="H100" i="8"/>
  <c r="H100" i="9"/>
  <c r="H298" i="7"/>
  <c r="H298" i="6"/>
  <c r="H100" i="5"/>
  <c r="H100" i="4"/>
  <c r="H100" i="3"/>
  <c r="H100" i="1"/>
  <c r="H100" i="2"/>
  <c r="H88" i="24"/>
  <c r="H88" i="25"/>
  <c r="H88" i="21"/>
  <c r="H88" i="22"/>
  <c r="H88" i="20"/>
  <c r="H88" i="19"/>
  <c r="E213" i="12"/>
  <c r="H88" i="10"/>
  <c r="E213" i="13"/>
  <c r="H88" i="11"/>
  <c r="H88" i="9"/>
  <c r="H88" i="8"/>
  <c r="H286" i="7"/>
  <c r="H286" i="6"/>
  <c r="H88" i="5"/>
  <c r="H88" i="4"/>
  <c r="H88" i="3"/>
  <c r="H88" i="1"/>
  <c r="H88" i="2"/>
  <c r="H76" i="24"/>
  <c r="H76" i="25"/>
  <c r="H76" i="21"/>
  <c r="H76" i="22"/>
  <c r="H76" i="20"/>
  <c r="H76" i="19"/>
  <c r="E201" i="12"/>
  <c r="H76" i="11"/>
  <c r="H76" i="10"/>
  <c r="E201" i="13"/>
  <c r="H76" i="9"/>
  <c r="H76" i="8"/>
  <c r="H274" i="7"/>
  <c r="H76" i="4"/>
  <c r="H274" i="6"/>
  <c r="H76" i="5"/>
  <c r="H76" i="3"/>
  <c r="H76" i="1"/>
  <c r="H76" i="2"/>
  <c r="H147" i="24"/>
  <c r="H147" i="25"/>
  <c r="H147" i="21"/>
  <c r="H147" i="19"/>
  <c r="H147" i="20"/>
  <c r="H147" i="22"/>
  <c r="E57" i="12"/>
  <c r="H147" i="11"/>
  <c r="H147" i="10"/>
  <c r="E57" i="13"/>
  <c r="H147" i="9"/>
  <c r="H101" i="7"/>
  <c r="H147" i="4"/>
  <c r="H147" i="8"/>
  <c r="H101" i="6"/>
  <c r="H147" i="5"/>
  <c r="H147" i="3"/>
  <c r="H147" i="1"/>
  <c r="H147" i="2"/>
  <c r="H131" i="25"/>
  <c r="H131" i="24"/>
  <c r="H131" i="22"/>
  <c r="H131" i="21"/>
  <c r="H131" i="19"/>
  <c r="H131" i="20"/>
  <c r="H131" i="11"/>
  <c r="H131" i="10"/>
  <c r="E7" i="12"/>
  <c r="E7" i="13"/>
  <c r="H19" i="7"/>
  <c r="H131" i="9"/>
  <c r="H131" i="4"/>
  <c r="H131" i="8"/>
  <c r="H19" i="6"/>
  <c r="H131" i="5"/>
  <c r="H131" i="3"/>
  <c r="H131" i="1"/>
  <c r="H131" i="2"/>
  <c r="H113" i="25"/>
  <c r="H113" i="24"/>
  <c r="H113" i="21"/>
  <c r="H113" i="19"/>
  <c r="H113" i="20"/>
  <c r="H113" i="22"/>
  <c r="H113" i="11"/>
  <c r="E49" i="13"/>
  <c r="E49" i="12"/>
  <c r="H113" i="10"/>
  <c r="H113" i="9"/>
  <c r="H51" i="7"/>
  <c r="H113" i="4"/>
  <c r="H51" i="6"/>
  <c r="H113" i="8"/>
  <c r="H113" i="3"/>
  <c r="H113" i="5"/>
  <c r="H113" i="2"/>
  <c r="H113" i="1"/>
  <c r="H404" i="24"/>
  <c r="H456" i="25"/>
  <c r="H404" i="21"/>
  <c r="H456" i="20"/>
  <c r="H456" i="22"/>
  <c r="H404" i="19"/>
  <c r="E125" i="13"/>
  <c r="E125" i="12"/>
  <c r="H456" i="11"/>
  <c r="H456" i="10"/>
  <c r="H456" i="9"/>
  <c r="H456" i="8"/>
  <c r="H197" i="7"/>
  <c r="H404" i="5"/>
  <c r="H404" i="4"/>
  <c r="H197" i="6"/>
  <c r="H404" i="2"/>
  <c r="H404" i="3"/>
  <c r="H404" i="1"/>
  <c r="H434" i="25"/>
  <c r="H388" i="24"/>
  <c r="H388" i="21"/>
  <c r="H434" i="22"/>
  <c r="H388" i="19"/>
  <c r="H434" i="20"/>
  <c r="E128" i="13"/>
  <c r="E128" i="12"/>
  <c r="H434" i="10"/>
  <c r="H434" i="11"/>
  <c r="H434" i="9"/>
  <c r="H434" i="8"/>
  <c r="H181" i="7"/>
  <c r="H388" i="4"/>
  <c r="H388" i="5"/>
  <c r="H181" i="6"/>
  <c r="H388" i="3"/>
  <c r="H388" i="1"/>
  <c r="H388" i="2"/>
  <c r="H374" i="24"/>
  <c r="H420" i="25"/>
  <c r="H374" i="21"/>
  <c r="H420" i="22"/>
  <c r="H374" i="19"/>
  <c r="H420" i="20"/>
  <c r="E244" i="12"/>
  <c r="H420" i="11"/>
  <c r="H420" i="10"/>
  <c r="H420" i="9"/>
  <c r="E244" i="13"/>
  <c r="H420" i="8"/>
  <c r="H365" i="7"/>
  <c r="H374" i="5"/>
  <c r="H365" i="6"/>
  <c r="H374" i="4"/>
  <c r="H374" i="3"/>
  <c r="H374" i="2"/>
  <c r="H374" i="1"/>
  <c r="H358" i="24"/>
  <c r="H404" i="25"/>
  <c r="H358" i="21"/>
  <c r="H404" i="22"/>
  <c r="H404" i="20"/>
  <c r="H358" i="19"/>
  <c r="E126" i="13"/>
  <c r="E126" i="12"/>
  <c r="H404" i="10"/>
  <c r="H404" i="9"/>
  <c r="H404" i="8"/>
  <c r="H173" i="7"/>
  <c r="H404" i="11"/>
  <c r="H358" i="4"/>
  <c r="H173" i="6"/>
  <c r="H358" i="5"/>
  <c r="H358" i="3"/>
  <c r="H358" i="2"/>
  <c r="H358" i="1"/>
  <c r="H381" i="25"/>
  <c r="H342" i="24"/>
  <c r="H342" i="21"/>
  <c r="H381" i="22"/>
  <c r="H381" i="20"/>
  <c r="H342" i="19"/>
  <c r="E262" i="12"/>
  <c r="E262" i="13"/>
  <c r="H381" i="10"/>
  <c r="H381" i="9"/>
  <c r="H381" i="11"/>
  <c r="H381" i="8"/>
  <c r="H342" i="5"/>
  <c r="H359" i="6"/>
  <c r="H342" i="4"/>
  <c r="H359" i="7"/>
  <c r="H342" i="3"/>
  <c r="H342" i="2"/>
  <c r="H342" i="1"/>
  <c r="H326" i="24"/>
  <c r="H365" i="25"/>
  <c r="H326" i="21"/>
  <c r="H365" i="20"/>
  <c r="H365" i="22"/>
  <c r="H326" i="19"/>
  <c r="E69" i="12"/>
  <c r="E69" i="13"/>
  <c r="H365" i="11"/>
  <c r="H365" i="10"/>
  <c r="H365" i="9"/>
  <c r="H365" i="8"/>
  <c r="H89" i="7"/>
  <c r="H89" i="6"/>
  <c r="H326" i="5"/>
  <c r="H326" i="4"/>
  <c r="H326" i="3"/>
  <c r="H326" i="2"/>
  <c r="H326" i="1"/>
  <c r="H341" i="25"/>
  <c r="H310" i="24"/>
  <c r="H310" i="21"/>
  <c r="H341" i="22"/>
  <c r="H341" i="20"/>
  <c r="H310" i="19"/>
  <c r="E177" i="12"/>
  <c r="E177" i="13"/>
  <c r="H341" i="10"/>
  <c r="H341" i="9"/>
  <c r="H341" i="11"/>
  <c r="H252" i="7"/>
  <c r="H341" i="8"/>
  <c r="H310" i="4"/>
  <c r="H310" i="5"/>
  <c r="H252" i="6"/>
  <c r="H310" i="3"/>
  <c r="H310" i="2"/>
  <c r="H310" i="1"/>
  <c r="H327" i="25"/>
  <c r="H296" i="24"/>
  <c r="H327" i="20"/>
  <c r="H327" i="22"/>
  <c r="H296" i="21"/>
  <c r="H296" i="19"/>
  <c r="E82" i="12"/>
  <c r="H327" i="11"/>
  <c r="E82" i="13"/>
  <c r="H327" i="10"/>
  <c r="H327" i="9"/>
  <c r="H327" i="8"/>
  <c r="H135" i="7"/>
  <c r="H135" i="6"/>
  <c r="H296" i="5"/>
  <c r="H296" i="4"/>
  <c r="H296" i="3"/>
  <c r="H296" i="2"/>
  <c r="H296" i="1"/>
  <c r="H311" i="25"/>
  <c r="H280" i="24"/>
  <c r="H280" i="21"/>
  <c r="H311" i="22"/>
  <c r="H280" i="19"/>
  <c r="H311" i="20"/>
  <c r="E40" i="13"/>
  <c r="E40" i="12"/>
  <c r="H311" i="10"/>
  <c r="H311" i="11"/>
  <c r="H311" i="9"/>
  <c r="H311" i="8"/>
  <c r="H63" i="7"/>
  <c r="H280" i="5"/>
  <c r="H280" i="4"/>
  <c r="H63" i="6"/>
  <c r="H280" i="3"/>
  <c r="H280" i="2"/>
  <c r="H280" i="1"/>
  <c r="H297" i="25"/>
  <c r="H266" i="24"/>
  <c r="H266" i="21"/>
  <c r="H297" i="22"/>
  <c r="H297" i="20"/>
  <c r="H266" i="19"/>
  <c r="E270" i="13"/>
  <c r="E270" i="12"/>
  <c r="H297" i="11"/>
  <c r="H297" i="10"/>
  <c r="H297" i="9"/>
  <c r="H297" i="8"/>
  <c r="H351" i="7"/>
  <c r="H351" i="6"/>
  <c r="H266" i="5"/>
  <c r="H266" i="4"/>
  <c r="H266" i="3"/>
  <c r="H266" i="2"/>
  <c r="H266" i="1"/>
  <c r="H283" i="25"/>
  <c r="H252" i="24"/>
  <c r="H252" i="21"/>
  <c r="H283" i="22"/>
  <c r="H252" i="19"/>
  <c r="H283" i="20"/>
  <c r="E183" i="13"/>
  <c r="E183" i="12"/>
  <c r="H283" i="10"/>
  <c r="H283" i="11"/>
  <c r="H283" i="9"/>
  <c r="H283" i="8"/>
  <c r="H252" i="5"/>
  <c r="H240" i="7"/>
  <c r="H252" i="4"/>
  <c r="H240" i="6"/>
  <c r="H252" i="3"/>
  <c r="H252" i="2"/>
  <c r="H252" i="1"/>
  <c r="H269" i="25"/>
  <c r="H238" i="24"/>
  <c r="H238" i="21"/>
  <c r="H238" i="19"/>
  <c r="H269" i="22"/>
  <c r="H269" i="20"/>
  <c r="H269" i="11"/>
  <c r="E247" i="12"/>
  <c r="H269" i="10"/>
  <c r="H269" i="9"/>
  <c r="H269" i="8"/>
  <c r="H335" i="7"/>
  <c r="E247" i="13"/>
  <c r="H335" i="6"/>
  <c r="H238" i="4"/>
  <c r="H238" i="5"/>
  <c r="H238" i="3"/>
  <c r="H238" i="2"/>
  <c r="H238" i="1"/>
  <c r="H222" i="24"/>
  <c r="H253" i="25"/>
  <c r="H222" i="21"/>
  <c r="H253" i="22"/>
  <c r="H253" i="20"/>
  <c r="H222" i="19"/>
  <c r="E187" i="12"/>
  <c r="H253" i="10"/>
  <c r="H253" i="11"/>
  <c r="H253" i="9"/>
  <c r="E187" i="13"/>
  <c r="H253" i="8"/>
  <c r="H231" i="7"/>
  <c r="H222" i="4"/>
  <c r="H231" i="6"/>
  <c r="H222" i="5"/>
  <c r="H222" i="3"/>
  <c r="H222" i="2"/>
  <c r="H222" i="1"/>
  <c r="H208" i="24"/>
  <c r="H239" i="25"/>
  <c r="H208" i="21"/>
  <c r="H239" i="22"/>
  <c r="H208" i="19"/>
  <c r="H239" i="20"/>
  <c r="E266" i="13"/>
  <c r="E266" i="12"/>
  <c r="H239" i="11"/>
  <c r="H239" i="10"/>
  <c r="H239" i="9"/>
  <c r="H239" i="8"/>
  <c r="H327" i="7"/>
  <c r="H208" i="5"/>
  <c r="H327" i="6"/>
  <c r="H208" i="4"/>
  <c r="H208" i="3"/>
  <c r="H208" i="2"/>
  <c r="H208" i="1"/>
  <c r="H214" i="25"/>
  <c r="H192" i="24"/>
  <c r="H214" i="22"/>
  <c r="H214" i="20"/>
  <c r="H192" i="19"/>
  <c r="H192" i="21"/>
  <c r="E322" i="12"/>
  <c r="E322" i="13"/>
  <c r="H214" i="10"/>
  <c r="H214" i="9"/>
  <c r="H214" i="8"/>
  <c r="H214" i="11"/>
  <c r="H408" i="7"/>
  <c r="H192" i="4"/>
  <c r="H408" i="6"/>
  <c r="H192" i="5"/>
  <c r="H192" i="3"/>
  <c r="H192" i="1"/>
  <c r="H192" i="2"/>
  <c r="H178" i="24"/>
  <c r="H200" i="25"/>
  <c r="H178" i="21"/>
  <c r="H200" i="20"/>
  <c r="H200" i="22"/>
  <c r="H178" i="19"/>
  <c r="E81" i="12"/>
  <c r="E81" i="13"/>
  <c r="H200" i="10"/>
  <c r="H200" i="9"/>
  <c r="H200" i="8"/>
  <c r="H200" i="11"/>
  <c r="H117" i="7"/>
  <c r="H178" i="5"/>
  <c r="H117" i="6"/>
  <c r="H178" i="4"/>
  <c r="H178" i="3"/>
  <c r="H178" i="2"/>
  <c r="H178" i="1"/>
  <c r="H167" i="25"/>
  <c r="H162" i="24"/>
  <c r="H162" i="21"/>
  <c r="H167" i="20"/>
  <c r="H167" i="22"/>
  <c r="H162" i="19"/>
  <c r="E155" i="12"/>
  <c r="E155" i="13"/>
  <c r="H167" i="11"/>
  <c r="H167" i="10"/>
  <c r="H167" i="9"/>
  <c r="H167" i="8"/>
  <c r="H214" i="7"/>
  <c r="H162" i="5"/>
  <c r="H162" i="4"/>
  <c r="H214" i="6"/>
  <c r="H162" i="3"/>
  <c r="H162" i="2"/>
  <c r="H162" i="1"/>
  <c r="H19" i="25"/>
  <c r="H19" i="24"/>
  <c r="H19" i="21"/>
  <c r="H19" i="22"/>
  <c r="H19" i="20"/>
  <c r="H19" i="19"/>
  <c r="E25" i="13"/>
  <c r="H19" i="10"/>
  <c r="E25" i="12"/>
  <c r="H19" i="11"/>
  <c r="H19" i="8"/>
  <c r="H19" i="9"/>
  <c r="H30" i="6"/>
  <c r="H30" i="7"/>
  <c r="H19" i="5"/>
  <c r="H19" i="3"/>
  <c r="H19" i="4"/>
  <c r="H19" i="1"/>
  <c r="H19" i="2"/>
  <c r="H61" i="24"/>
  <c r="H61" i="25"/>
  <c r="H61" i="21"/>
  <c r="H61" i="22"/>
  <c r="H61" i="20"/>
  <c r="H61" i="19"/>
  <c r="E286" i="12"/>
  <c r="E286" i="13"/>
  <c r="H61" i="11"/>
  <c r="H61" i="9"/>
  <c r="H61" i="10"/>
  <c r="H61" i="8"/>
  <c r="H61" i="5"/>
  <c r="H313" i="7"/>
  <c r="H313" i="6"/>
  <c r="H61" i="3"/>
  <c r="H61" i="4"/>
  <c r="H61" i="2"/>
  <c r="H61" i="1"/>
  <c r="H51" i="25"/>
  <c r="H51" i="24"/>
  <c r="H51" i="21"/>
  <c r="H51" i="22"/>
  <c r="H51" i="20"/>
  <c r="H51" i="19"/>
  <c r="H51" i="10"/>
  <c r="E316" i="13"/>
  <c r="E316" i="12"/>
  <c r="H51" i="11"/>
  <c r="H397" i="7"/>
  <c r="H51" i="9"/>
  <c r="H51" i="8"/>
  <c r="H397" i="6"/>
  <c r="H51" i="5"/>
  <c r="H51" i="4"/>
  <c r="H51" i="3"/>
  <c r="H51" i="2"/>
  <c r="H51" i="1"/>
  <c r="H38" i="24"/>
  <c r="H38" i="25"/>
  <c r="H38" i="21"/>
  <c r="H38" i="22"/>
  <c r="H38" i="20"/>
  <c r="H38" i="19"/>
  <c r="E68" i="13"/>
  <c r="E68" i="12"/>
  <c r="H38" i="11"/>
  <c r="H38" i="10"/>
  <c r="H38" i="9"/>
  <c r="H38" i="8"/>
  <c r="H82" i="7"/>
  <c r="H38" i="5"/>
  <c r="H82" i="6"/>
  <c r="H38" i="4"/>
  <c r="H38" i="3"/>
  <c r="H38" i="2"/>
  <c r="H38" i="1"/>
  <c r="H151" i="25"/>
  <c r="H151" i="24"/>
  <c r="H151" i="22"/>
  <c r="H151" i="19"/>
  <c r="H151" i="21"/>
  <c r="H151" i="20"/>
  <c r="E75" i="13"/>
  <c r="E75" i="12"/>
  <c r="H151" i="11"/>
  <c r="H151" i="10"/>
  <c r="H151" i="9"/>
  <c r="H105" i="7"/>
  <c r="H151" i="8"/>
  <c r="H105" i="6"/>
  <c r="H151" i="5"/>
  <c r="H151" i="4"/>
  <c r="H151" i="3"/>
  <c r="H151" i="1"/>
  <c r="H151" i="2"/>
  <c r="H440" i="25"/>
  <c r="H394" i="24"/>
  <c r="H394" i="21"/>
  <c r="H440" i="20"/>
  <c r="H440" i="22"/>
  <c r="H394" i="19"/>
  <c r="E227" i="12"/>
  <c r="E227" i="13"/>
  <c r="H440" i="11"/>
  <c r="H440" i="10"/>
  <c r="H440" i="9"/>
  <c r="H378" i="7"/>
  <c r="H394" i="4"/>
  <c r="H378" i="6"/>
  <c r="H440" i="8"/>
  <c r="H394" i="5"/>
  <c r="H394" i="3"/>
  <c r="H394" i="2"/>
  <c r="H394" i="1"/>
  <c r="H371" i="25"/>
  <c r="H332" i="24"/>
  <c r="H332" i="21"/>
  <c r="H371" i="20"/>
  <c r="H332" i="19"/>
  <c r="H371" i="22"/>
  <c r="E78" i="13"/>
  <c r="H371" i="11"/>
  <c r="H371" i="10"/>
  <c r="E78" i="12"/>
  <c r="H371" i="9"/>
  <c r="H153" i="7"/>
  <c r="H371" i="8"/>
  <c r="H332" i="5"/>
  <c r="H153" i="6"/>
  <c r="H332" i="4"/>
  <c r="H332" i="3"/>
  <c r="H332" i="2"/>
  <c r="H332" i="1"/>
  <c r="H287" i="25"/>
  <c r="H256" i="24"/>
  <c r="H256" i="21"/>
  <c r="H287" i="22"/>
  <c r="H256" i="19"/>
  <c r="H287" i="20"/>
  <c r="E193" i="13"/>
  <c r="H287" i="11"/>
  <c r="H287" i="10"/>
  <c r="E193" i="12"/>
  <c r="H287" i="9"/>
  <c r="H244" i="7"/>
  <c r="H287" i="8"/>
  <c r="H256" i="5"/>
  <c r="H244" i="6"/>
  <c r="H256" i="4"/>
  <c r="H256" i="3"/>
  <c r="H256" i="2"/>
  <c r="H256" i="1"/>
  <c r="H204" i="25"/>
  <c r="H182" i="24"/>
  <c r="H182" i="21"/>
  <c r="H182" i="19"/>
  <c r="H204" i="20"/>
  <c r="H204" i="22"/>
  <c r="E95" i="12"/>
  <c r="E95" i="13"/>
  <c r="H204" i="10"/>
  <c r="H204" i="11"/>
  <c r="H204" i="9"/>
  <c r="H121" i="7"/>
  <c r="H121" i="6"/>
  <c r="H182" i="5"/>
  <c r="H204" i="8"/>
  <c r="H182" i="4"/>
  <c r="H182" i="3"/>
  <c r="H182" i="2"/>
  <c r="H182" i="1"/>
  <c r="H99" i="25"/>
  <c r="H99" i="24"/>
  <c r="H99" i="21"/>
  <c r="H99" i="22"/>
  <c r="H99" i="20"/>
  <c r="H99" i="19"/>
  <c r="E224" i="13"/>
  <c r="E224" i="12"/>
  <c r="H99" i="10"/>
  <c r="H99" i="11"/>
  <c r="H99" i="8"/>
  <c r="H99" i="9"/>
  <c r="H297" i="7"/>
  <c r="H297" i="6"/>
  <c r="H99" i="5"/>
  <c r="H99" i="3"/>
  <c r="H99" i="4"/>
  <c r="H99" i="1"/>
  <c r="H99" i="2"/>
  <c r="H74" i="24"/>
  <c r="H74" i="25"/>
  <c r="H74" i="21"/>
  <c r="H74" i="22"/>
  <c r="H74" i="20"/>
  <c r="H74" i="19"/>
  <c r="H74" i="11"/>
  <c r="E199" i="13"/>
  <c r="H74" i="10"/>
  <c r="E199" i="12"/>
  <c r="H74" i="9"/>
  <c r="H74" i="8"/>
  <c r="H74" i="5"/>
  <c r="H272" i="6"/>
  <c r="H272" i="7"/>
  <c r="H74" i="4"/>
  <c r="H74" i="3"/>
  <c r="H74" i="1"/>
  <c r="H74" i="2"/>
  <c r="H128" i="25"/>
  <c r="H128" i="24"/>
  <c r="H128" i="21"/>
  <c r="H128" i="22"/>
  <c r="H128" i="19"/>
  <c r="H128" i="20"/>
  <c r="E74" i="13"/>
  <c r="E74" i="12"/>
  <c r="H128" i="10"/>
  <c r="H98" i="7"/>
  <c r="H128" i="9"/>
  <c r="H128" i="11"/>
  <c r="H128" i="8"/>
  <c r="H128" i="4"/>
  <c r="H98" i="6"/>
  <c r="H128" i="5"/>
  <c r="H128" i="3"/>
  <c r="H128" i="2"/>
  <c r="H128" i="1"/>
  <c r="H455" i="25"/>
  <c r="H403" i="24"/>
  <c r="H455" i="20"/>
  <c r="H455" i="22"/>
  <c r="H403" i="21"/>
  <c r="H403" i="19"/>
  <c r="E118" i="12"/>
  <c r="E118" i="13"/>
  <c r="H455" i="11"/>
  <c r="H455" i="10"/>
  <c r="H455" i="8"/>
  <c r="H455" i="9"/>
  <c r="H196" i="7"/>
  <c r="H403" i="5"/>
  <c r="H403" i="4"/>
  <c r="H196" i="6"/>
  <c r="H403" i="2"/>
  <c r="H403" i="3"/>
  <c r="H403" i="1"/>
  <c r="H417" i="25"/>
  <c r="H371" i="24"/>
  <c r="H371" i="21"/>
  <c r="H417" i="20"/>
  <c r="H371" i="19"/>
  <c r="H417" i="22"/>
  <c r="E192" i="13"/>
  <c r="H417" i="11"/>
  <c r="E192" i="12"/>
  <c r="H417" i="10"/>
  <c r="H417" i="8"/>
  <c r="H417" i="9"/>
  <c r="H262" i="7"/>
  <c r="H262" i="6"/>
  <c r="H371" i="5"/>
  <c r="H371" i="4"/>
  <c r="H371" i="3"/>
  <c r="H371" i="1"/>
  <c r="H371" i="2"/>
  <c r="H403" i="25"/>
  <c r="H357" i="24"/>
  <c r="H357" i="21"/>
  <c r="H403" i="22"/>
  <c r="H357" i="19"/>
  <c r="H403" i="20"/>
  <c r="E124" i="13"/>
  <c r="H403" i="11"/>
  <c r="H403" i="10"/>
  <c r="E124" i="12"/>
  <c r="H403" i="8"/>
  <c r="H172" i="7"/>
  <c r="H403" i="9"/>
  <c r="H357" i="4"/>
  <c r="H172" i="6"/>
  <c r="H357" i="5"/>
  <c r="H357" i="3"/>
  <c r="H357" i="2"/>
  <c r="H357" i="1"/>
  <c r="H364" i="25"/>
  <c r="H325" i="24"/>
  <c r="H325" i="21"/>
  <c r="H364" i="22"/>
  <c r="H325" i="19"/>
  <c r="H364" i="20"/>
  <c r="E63" i="13"/>
  <c r="E63" i="12"/>
  <c r="H364" i="10"/>
  <c r="H364" i="11"/>
  <c r="H364" i="8"/>
  <c r="H88" i="7"/>
  <c r="H364" i="9"/>
  <c r="H88" i="6"/>
  <c r="H325" i="5"/>
  <c r="H325" i="4"/>
  <c r="H325" i="3"/>
  <c r="H325" i="2"/>
  <c r="H325" i="1"/>
  <c r="H293" i="24"/>
  <c r="H324" i="25"/>
  <c r="H293" i="21"/>
  <c r="H324" i="22"/>
  <c r="H324" i="20"/>
  <c r="H293" i="19"/>
  <c r="E108" i="13"/>
  <c r="H324" i="11"/>
  <c r="E108" i="12"/>
  <c r="H324" i="10"/>
  <c r="H324" i="9"/>
  <c r="H324" i="8"/>
  <c r="H132" i="7"/>
  <c r="H132" i="6"/>
  <c r="H293" i="5"/>
  <c r="H293" i="4"/>
  <c r="H293" i="3"/>
  <c r="H293" i="2"/>
  <c r="H293" i="1"/>
  <c r="H296" i="25"/>
  <c r="H265" i="24"/>
  <c r="H265" i="21"/>
  <c r="H296" i="22"/>
  <c r="H265" i="19"/>
  <c r="H296" i="20"/>
  <c r="E269" i="13"/>
  <c r="E269" i="12"/>
  <c r="H296" i="11"/>
  <c r="H296" i="10"/>
  <c r="H296" i="8"/>
  <c r="H350" i="7"/>
  <c r="H296" i="9"/>
  <c r="H265" i="5"/>
  <c r="H350" i="6"/>
  <c r="H265" i="4"/>
  <c r="H265" i="3"/>
  <c r="H265" i="2"/>
  <c r="H265" i="1"/>
  <c r="H282" i="25"/>
  <c r="H251" i="24"/>
  <c r="H251" i="21"/>
  <c r="H282" i="22"/>
  <c r="H251" i="19"/>
  <c r="H282" i="20"/>
  <c r="E175" i="13"/>
  <c r="H282" i="10"/>
  <c r="E175" i="12"/>
  <c r="H282" i="11"/>
  <c r="H282" i="9"/>
  <c r="H282" i="8"/>
  <c r="H239" i="7"/>
  <c r="H251" i="4"/>
  <c r="H239" i="6"/>
  <c r="H251" i="5"/>
  <c r="H251" i="3"/>
  <c r="H251" i="2"/>
  <c r="H251" i="1"/>
  <c r="H221" i="24"/>
  <c r="H252" i="25"/>
  <c r="H221" i="21"/>
  <c r="H252" i="22"/>
  <c r="H221" i="19"/>
  <c r="H252" i="20"/>
  <c r="E179" i="12"/>
  <c r="E179" i="13"/>
  <c r="H252" i="10"/>
  <c r="H252" i="11"/>
  <c r="H252" i="8"/>
  <c r="H230" i="7"/>
  <c r="H252" i="9"/>
  <c r="H221" i="4"/>
  <c r="H230" i="6"/>
  <c r="H221" i="5"/>
  <c r="H221" i="3"/>
  <c r="H221" i="2"/>
  <c r="H221" i="1"/>
  <c r="H238" i="25"/>
  <c r="H207" i="24"/>
  <c r="H207" i="21"/>
  <c r="H238" i="22"/>
  <c r="H238" i="20"/>
  <c r="H207" i="19"/>
  <c r="E255" i="12"/>
  <c r="E255" i="13"/>
  <c r="H238" i="11"/>
  <c r="H238" i="10"/>
  <c r="H238" i="9"/>
  <c r="H326" i="7"/>
  <c r="H238" i="8"/>
  <c r="H207" i="5"/>
  <c r="H326" i="6"/>
  <c r="H207" i="4"/>
  <c r="H207" i="3"/>
  <c r="H207" i="2"/>
  <c r="H207" i="1"/>
  <c r="H213" i="25"/>
  <c r="H191" i="24"/>
  <c r="H191" i="21"/>
  <c r="H191" i="19"/>
  <c r="H213" i="22"/>
  <c r="H213" i="20"/>
  <c r="E317" i="13"/>
  <c r="E317" i="12"/>
  <c r="H213" i="10"/>
  <c r="H213" i="11"/>
  <c r="H213" i="8"/>
  <c r="H213" i="9"/>
  <c r="H407" i="7"/>
  <c r="H191" i="4"/>
  <c r="H191" i="5"/>
  <c r="H407" i="6"/>
  <c r="H191" i="3"/>
  <c r="H191" i="1"/>
  <c r="H191" i="2"/>
  <c r="H177" i="24"/>
  <c r="H199" i="25"/>
  <c r="H177" i="21"/>
  <c r="H199" i="22"/>
  <c r="H177" i="19"/>
  <c r="H199" i="20"/>
  <c r="E77" i="13"/>
  <c r="E77" i="12"/>
  <c r="H199" i="11"/>
  <c r="H199" i="10"/>
  <c r="H199" i="8"/>
  <c r="H199" i="9"/>
  <c r="H116" i="7"/>
  <c r="H177" i="5"/>
  <c r="H177" i="4"/>
  <c r="H116" i="6"/>
  <c r="H177" i="3"/>
  <c r="H177" i="2"/>
  <c r="H177" i="1"/>
  <c r="H164" i="25"/>
  <c r="H159" i="24"/>
  <c r="H159" i="21"/>
  <c r="H164" i="22"/>
  <c r="H164" i="20"/>
  <c r="H159" i="19"/>
  <c r="E293" i="13"/>
  <c r="E293" i="12"/>
  <c r="H164" i="11"/>
  <c r="H164" i="10"/>
  <c r="H164" i="9"/>
  <c r="H164" i="8"/>
  <c r="H321" i="7"/>
  <c r="H321" i="6"/>
  <c r="H159" i="5"/>
  <c r="H159" i="4"/>
  <c r="H159" i="3"/>
  <c r="H159" i="2"/>
  <c r="H159" i="1"/>
  <c r="H40" i="25"/>
  <c r="H40" i="24"/>
  <c r="H40" i="21"/>
  <c r="H40" i="20"/>
  <c r="H40" i="19"/>
  <c r="H40" i="22"/>
  <c r="E12" i="13"/>
  <c r="E12" i="12"/>
  <c r="H40" i="11"/>
  <c r="H40" i="10"/>
  <c r="H40" i="9"/>
  <c r="H40" i="8"/>
  <c r="H14" i="7"/>
  <c r="H40" i="5"/>
  <c r="H14" i="6"/>
  <c r="H40" i="4"/>
  <c r="H40" i="3"/>
  <c r="H40" i="2"/>
  <c r="H40" i="1"/>
  <c r="H15" i="25"/>
  <c r="H15" i="24"/>
  <c r="H15" i="21"/>
  <c r="H15" i="22"/>
  <c r="H15" i="20"/>
  <c r="H15" i="19"/>
  <c r="H15" i="10"/>
  <c r="H15" i="11"/>
  <c r="E232" i="13"/>
  <c r="E232" i="12"/>
  <c r="H15" i="9"/>
  <c r="H304" i="7"/>
  <c r="H15" i="8"/>
  <c r="H304" i="6"/>
  <c r="H15" i="5"/>
  <c r="H15" i="4"/>
  <c r="H15" i="3"/>
  <c r="H15" i="2"/>
  <c r="H15" i="1"/>
  <c r="H39" i="25"/>
  <c r="H39" i="24"/>
  <c r="H39" i="21"/>
  <c r="H39" i="22"/>
  <c r="H39" i="20"/>
  <c r="H39" i="19"/>
  <c r="E311" i="12"/>
  <c r="E311" i="13"/>
  <c r="H39" i="11"/>
  <c r="H39" i="10"/>
  <c r="H39" i="9"/>
  <c r="H394" i="7"/>
  <c r="H39" i="8"/>
  <c r="H39" i="5"/>
  <c r="H394" i="6"/>
  <c r="H39" i="4"/>
  <c r="H39" i="3"/>
  <c r="H39" i="2"/>
  <c r="H39" i="1"/>
  <c r="H37" i="25"/>
  <c r="H37" i="24"/>
  <c r="H37" i="21"/>
  <c r="H37" i="22"/>
  <c r="H37" i="20"/>
  <c r="H37" i="19"/>
  <c r="E67" i="12"/>
  <c r="E67" i="13"/>
  <c r="H37" i="11"/>
  <c r="H37" i="9"/>
  <c r="H37" i="8"/>
  <c r="H81" i="7"/>
  <c r="H37" i="10"/>
  <c r="H37" i="5"/>
  <c r="H81" i="6"/>
  <c r="H37" i="3"/>
  <c r="H37" i="4"/>
  <c r="H37" i="2"/>
  <c r="H37" i="1"/>
  <c r="H98" i="25"/>
  <c r="H98" i="24"/>
  <c r="H98" i="21"/>
  <c r="H98" i="20"/>
  <c r="H98" i="22"/>
  <c r="H98" i="19"/>
  <c r="H98" i="11"/>
  <c r="E223" i="13"/>
  <c r="H98" i="10"/>
  <c r="E223" i="12"/>
  <c r="H296" i="7"/>
  <c r="H98" i="5"/>
  <c r="H296" i="6"/>
  <c r="H98" i="9"/>
  <c r="H98" i="8"/>
  <c r="H98" i="4"/>
  <c r="H98" i="3"/>
  <c r="H98" i="1"/>
  <c r="H98" i="2"/>
  <c r="H86" i="24"/>
  <c r="H86" i="25"/>
  <c r="H86" i="21"/>
  <c r="H86" i="22"/>
  <c r="H86" i="20"/>
  <c r="H86" i="19"/>
  <c r="H86" i="11"/>
  <c r="E211" i="12"/>
  <c r="H86" i="10"/>
  <c r="E211" i="13"/>
  <c r="H86" i="9"/>
  <c r="H86" i="5"/>
  <c r="H284" i="7"/>
  <c r="H284" i="6"/>
  <c r="H86" i="8"/>
  <c r="H86" i="4"/>
  <c r="H86" i="3"/>
  <c r="H86" i="1"/>
  <c r="H86" i="2"/>
  <c r="H143" i="24"/>
  <c r="H143" i="25"/>
  <c r="H143" i="21"/>
  <c r="H143" i="22"/>
  <c r="H143" i="20"/>
  <c r="H143" i="19"/>
  <c r="E141" i="12"/>
  <c r="H143" i="11"/>
  <c r="H143" i="9"/>
  <c r="E141" i="13"/>
  <c r="H143" i="8"/>
  <c r="H143" i="10"/>
  <c r="H143" i="5"/>
  <c r="H192" i="6"/>
  <c r="H192" i="7"/>
  <c r="H143" i="4"/>
  <c r="H143" i="3"/>
  <c r="H143" i="2"/>
  <c r="H143" i="1"/>
  <c r="H127" i="25"/>
  <c r="H127" i="24"/>
  <c r="H127" i="21"/>
  <c r="H127" i="20"/>
  <c r="H127" i="19"/>
  <c r="H127" i="22"/>
  <c r="E70" i="12"/>
  <c r="H127" i="11"/>
  <c r="E70" i="13"/>
  <c r="H127" i="9"/>
  <c r="H127" i="8"/>
  <c r="H127" i="10"/>
  <c r="H97" i="7"/>
  <c r="H127" i="4"/>
  <c r="H97" i="6"/>
  <c r="H127" i="5"/>
  <c r="H127" i="3"/>
  <c r="H127" i="1"/>
  <c r="H127" i="2"/>
  <c r="H111" i="24"/>
  <c r="H111" i="25"/>
  <c r="H111" i="21"/>
  <c r="H111" i="22"/>
  <c r="H111" i="20"/>
  <c r="H111" i="19"/>
  <c r="H111" i="11"/>
  <c r="E43" i="12"/>
  <c r="E43" i="13"/>
  <c r="H111" i="9"/>
  <c r="H111" i="8"/>
  <c r="H49" i="7"/>
  <c r="H111" i="10"/>
  <c r="H111" i="4"/>
  <c r="H49" i="6"/>
  <c r="H111" i="5"/>
  <c r="H111" i="3"/>
  <c r="H111" i="1"/>
  <c r="H111" i="2"/>
  <c r="H400" i="24"/>
  <c r="H446" i="25"/>
  <c r="H400" i="21"/>
  <c r="H446" i="20"/>
  <c r="H446" i="22"/>
  <c r="H400" i="19"/>
  <c r="H446" i="11"/>
  <c r="E292" i="13"/>
  <c r="E292" i="12"/>
  <c r="H446" i="10"/>
  <c r="H384" i="7"/>
  <c r="H446" i="8"/>
  <c r="H446" i="9"/>
  <c r="H400" i="5"/>
  <c r="H400" i="4"/>
  <c r="H384" i="6"/>
  <c r="H400" i="3"/>
  <c r="H400" i="2"/>
  <c r="H400" i="1"/>
  <c r="H430" i="25"/>
  <c r="H384" i="24"/>
  <c r="H384" i="21"/>
  <c r="H430" i="22"/>
  <c r="H430" i="20"/>
  <c r="H384" i="19"/>
  <c r="E290" i="13"/>
  <c r="E290" i="12"/>
  <c r="H430" i="11"/>
  <c r="H430" i="10"/>
  <c r="H430" i="9"/>
  <c r="H430" i="8"/>
  <c r="H375" i="7"/>
  <c r="H384" i="4"/>
  <c r="H375" i="6"/>
  <c r="H384" i="5"/>
  <c r="H384" i="3"/>
  <c r="H384" i="2"/>
  <c r="H384" i="1"/>
  <c r="H416" i="25"/>
  <c r="H370" i="24"/>
  <c r="H370" i="21"/>
  <c r="H416" i="22"/>
  <c r="H416" i="20"/>
  <c r="H370" i="19"/>
  <c r="H416" i="11"/>
  <c r="E186" i="13"/>
  <c r="E186" i="12"/>
  <c r="H416" i="10"/>
  <c r="H416" i="8"/>
  <c r="H416" i="9"/>
  <c r="H261" i="7"/>
  <c r="H261" i="6"/>
  <c r="H370" i="5"/>
  <c r="H370" i="4"/>
  <c r="H370" i="3"/>
  <c r="H370" i="2"/>
  <c r="H370" i="1"/>
  <c r="H356" i="24"/>
  <c r="H402" i="25"/>
  <c r="H356" i="21"/>
  <c r="H402" i="22"/>
  <c r="H402" i="20"/>
  <c r="H356" i="19"/>
  <c r="E122" i="13"/>
  <c r="E122" i="12"/>
  <c r="H402" i="11"/>
  <c r="H402" i="10"/>
  <c r="H402" i="8"/>
  <c r="H171" i="7"/>
  <c r="H402" i="9"/>
  <c r="H356" i="4"/>
  <c r="H171" i="6"/>
  <c r="H356" i="5"/>
  <c r="H356" i="3"/>
  <c r="H356" i="1"/>
  <c r="H356" i="2"/>
  <c r="H338" i="24"/>
  <c r="H377" i="25"/>
  <c r="H338" i="21"/>
  <c r="H377" i="22"/>
  <c r="H338" i="19"/>
  <c r="H377" i="20"/>
  <c r="E109" i="13"/>
  <c r="H377" i="11"/>
  <c r="E109" i="12"/>
  <c r="H377" i="10"/>
  <c r="H377" i="9"/>
  <c r="H377" i="8"/>
  <c r="H159" i="6"/>
  <c r="H338" i="4"/>
  <c r="H159" i="7"/>
  <c r="H338" i="5"/>
  <c r="H338" i="3"/>
  <c r="H338" i="2"/>
  <c r="H338" i="1"/>
  <c r="H363" i="25"/>
  <c r="H324" i="24"/>
  <c r="H324" i="21"/>
  <c r="H363" i="22"/>
  <c r="H363" i="20"/>
  <c r="H324" i="19"/>
  <c r="E62" i="13"/>
  <c r="E62" i="12"/>
  <c r="H363" i="11"/>
  <c r="H363" i="10"/>
  <c r="H363" i="8"/>
  <c r="H87" i="7"/>
  <c r="H363" i="9"/>
  <c r="H87" i="6"/>
  <c r="H324" i="5"/>
  <c r="H324" i="4"/>
  <c r="H324" i="3"/>
  <c r="H324" i="2"/>
  <c r="H324" i="1"/>
  <c r="H339" i="25"/>
  <c r="H308" i="24"/>
  <c r="H308" i="21"/>
  <c r="H339" i="22"/>
  <c r="H339" i="20"/>
  <c r="H308" i="19"/>
  <c r="E171" i="13"/>
  <c r="H339" i="11"/>
  <c r="E171" i="12"/>
  <c r="H339" i="10"/>
  <c r="H250" i="7"/>
  <c r="H339" i="8"/>
  <c r="H339" i="9"/>
  <c r="H250" i="6"/>
  <c r="H308" i="4"/>
  <c r="H308" i="5"/>
  <c r="H308" i="3"/>
  <c r="H308" i="1"/>
  <c r="H308" i="2"/>
  <c r="H323" i="25"/>
  <c r="H292" i="24"/>
  <c r="H292" i="21"/>
  <c r="H323" i="20"/>
  <c r="H323" i="22"/>
  <c r="H292" i="19"/>
  <c r="E105" i="12"/>
  <c r="H323" i="11"/>
  <c r="H323" i="10"/>
  <c r="E105" i="13"/>
  <c r="H323" i="9"/>
  <c r="H323" i="8"/>
  <c r="H131" i="7"/>
  <c r="H292" i="5"/>
  <c r="H131" i="6"/>
  <c r="H292" i="4"/>
  <c r="H292" i="3"/>
  <c r="H292" i="2"/>
  <c r="H292" i="1"/>
  <c r="H278" i="24"/>
  <c r="H309" i="25"/>
  <c r="H278" i="21"/>
  <c r="H309" i="22"/>
  <c r="H309" i="20"/>
  <c r="H278" i="19"/>
  <c r="E38" i="13"/>
  <c r="E38" i="12"/>
  <c r="H309" i="11"/>
  <c r="H309" i="10"/>
  <c r="H309" i="8"/>
  <c r="H309" i="9"/>
  <c r="H278" i="4"/>
  <c r="H61" i="6"/>
  <c r="H278" i="5"/>
  <c r="H61" i="7"/>
  <c r="H278" i="3"/>
  <c r="H278" i="2"/>
  <c r="H278" i="1"/>
  <c r="H295" i="25"/>
  <c r="H264" i="24"/>
  <c r="H264" i="21"/>
  <c r="H295" i="20"/>
  <c r="H295" i="22"/>
  <c r="H264" i="19"/>
  <c r="H295" i="11"/>
  <c r="E256" i="13"/>
  <c r="H295" i="10"/>
  <c r="H295" i="8"/>
  <c r="H349" i="7"/>
  <c r="H295" i="9"/>
  <c r="E256" i="12"/>
  <c r="H349" i="6"/>
  <c r="H264" i="4"/>
  <c r="H264" i="5"/>
  <c r="H264" i="3"/>
  <c r="H264" i="2"/>
  <c r="H264" i="1"/>
  <c r="H281" i="25"/>
  <c r="H250" i="24"/>
  <c r="H250" i="21"/>
  <c r="H281" i="22"/>
  <c r="H250" i="19"/>
  <c r="H281" i="20"/>
  <c r="E168" i="13"/>
  <c r="H281" i="11"/>
  <c r="H281" i="10"/>
  <c r="H238" i="7"/>
  <c r="H281" i="9"/>
  <c r="E168" i="12"/>
  <c r="H281" i="8"/>
  <c r="H238" i="6"/>
  <c r="H250" i="4"/>
  <c r="H250" i="5"/>
  <c r="H250" i="3"/>
  <c r="H250" i="2"/>
  <c r="H250" i="1"/>
  <c r="H236" i="24"/>
  <c r="H267" i="25"/>
  <c r="H236" i="21"/>
  <c r="H236" i="19"/>
  <c r="H267" i="20"/>
  <c r="H267" i="22"/>
  <c r="H267" i="11"/>
  <c r="E243" i="12"/>
  <c r="E243" i="13"/>
  <c r="H267" i="10"/>
  <c r="H267" i="8"/>
  <c r="H267" i="9"/>
  <c r="H333" i="7"/>
  <c r="H236" i="4"/>
  <c r="H333" i="6"/>
  <c r="H236" i="5"/>
  <c r="H236" i="3"/>
  <c r="H236" i="1"/>
  <c r="H236" i="2"/>
  <c r="H251" i="25"/>
  <c r="H220" i="24"/>
  <c r="H220" i="21"/>
  <c r="H251" i="22"/>
  <c r="H220" i="19"/>
  <c r="H251" i="20"/>
  <c r="E173" i="13"/>
  <c r="H251" i="11"/>
  <c r="E173" i="12"/>
  <c r="H251" i="10"/>
  <c r="H251" i="8"/>
  <c r="H229" i="7"/>
  <c r="H251" i="9"/>
  <c r="H220" i="4"/>
  <c r="H229" i="6"/>
  <c r="H220" i="5"/>
  <c r="H220" i="3"/>
  <c r="H220" i="1"/>
  <c r="H220" i="2"/>
  <c r="H206" i="24"/>
  <c r="H237" i="25"/>
  <c r="H206" i="21"/>
  <c r="H237" i="22"/>
  <c r="H237" i="20"/>
  <c r="H206" i="19"/>
  <c r="E251" i="12"/>
  <c r="H237" i="11"/>
  <c r="E251" i="13"/>
  <c r="H237" i="10"/>
  <c r="H237" i="9"/>
  <c r="H325" i="7"/>
  <c r="H237" i="8"/>
  <c r="H206" i="5"/>
  <c r="H206" i="4"/>
  <c r="H325" i="6"/>
  <c r="H206" i="3"/>
  <c r="H206" i="2"/>
  <c r="H206" i="1"/>
  <c r="H212" i="25"/>
  <c r="H190" i="24"/>
  <c r="H190" i="21"/>
  <c r="H212" i="22"/>
  <c r="H190" i="19"/>
  <c r="H212" i="20"/>
  <c r="E309" i="12"/>
  <c r="H212" i="11"/>
  <c r="E309" i="13"/>
  <c r="H212" i="10"/>
  <c r="H212" i="8"/>
  <c r="H212" i="9"/>
  <c r="H406" i="7"/>
  <c r="H190" i="5"/>
  <c r="H406" i="6"/>
  <c r="H190" i="4"/>
  <c r="H190" i="3"/>
  <c r="H190" i="1"/>
  <c r="H190" i="2"/>
  <c r="H196" i="25"/>
  <c r="H174" i="24"/>
  <c r="H196" i="22"/>
  <c r="H174" i="19"/>
  <c r="H196" i="20"/>
  <c r="H174" i="21"/>
  <c r="E45" i="12"/>
  <c r="H196" i="11"/>
  <c r="E45" i="13"/>
  <c r="H196" i="10"/>
  <c r="H41" i="7"/>
  <c r="H196" i="8"/>
  <c r="H196" i="9"/>
  <c r="H41" i="6"/>
  <c r="H174" i="5"/>
  <c r="H174" i="4"/>
  <c r="H174" i="3"/>
  <c r="H174" i="2"/>
  <c r="H174" i="1"/>
  <c r="H158" i="24"/>
  <c r="H163" i="25"/>
  <c r="H158" i="21"/>
  <c r="H163" i="22"/>
  <c r="H163" i="20"/>
  <c r="H158" i="19"/>
  <c r="H163" i="11"/>
  <c r="E272" i="13"/>
  <c r="E272" i="12"/>
  <c r="H163" i="10"/>
  <c r="H163" i="9"/>
  <c r="H163" i="8"/>
  <c r="H320" i="7"/>
  <c r="H158" i="5"/>
  <c r="H320" i="6"/>
  <c r="H158" i="4"/>
  <c r="H158" i="3"/>
  <c r="H158" i="2"/>
  <c r="H158" i="1"/>
  <c r="H22" i="24"/>
  <c r="H24" i="25"/>
  <c r="H22" i="21"/>
  <c r="H22" i="20"/>
  <c r="H22" i="19"/>
  <c r="H22" i="22"/>
  <c r="E6" i="13"/>
  <c r="H22" i="10"/>
  <c r="H22" i="11"/>
  <c r="H10" i="6"/>
  <c r="H22" i="9"/>
  <c r="H22" i="8"/>
  <c r="E6" i="12"/>
  <c r="H10" i="7"/>
  <c r="H22" i="3"/>
  <c r="H22" i="4"/>
  <c r="H22" i="5"/>
  <c r="H22" i="2"/>
  <c r="H22" i="1"/>
  <c r="H34" i="25"/>
  <c r="H34" i="24"/>
  <c r="H34" i="21"/>
  <c r="H34" i="20"/>
  <c r="H34" i="19"/>
  <c r="H34" i="22"/>
  <c r="E257" i="13"/>
  <c r="E257" i="12"/>
  <c r="H34" i="11"/>
  <c r="H34" i="10"/>
  <c r="H34" i="9"/>
  <c r="H34" i="8"/>
  <c r="H307" i="7"/>
  <c r="H307" i="6"/>
  <c r="H34" i="5"/>
  <c r="H34" i="3"/>
  <c r="H34" i="4"/>
  <c r="H34" i="2"/>
  <c r="H34" i="1"/>
  <c r="H17" i="24"/>
  <c r="H17" i="25"/>
  <c r="H17" i="21"/>
  <c r="H17" i="20"/>
  <c r="H17" i="22"/>
  <c r="H17" i="19"/>
  <c r="E296" i="13"/>
  <c r="E296" i="12"/>
  <c r="H17" i="10"/>
  <c r="H17" i="11"/>
  <c r="H391" i="6"/>
  <c r="H17" i="9"/>
  <c r="H17" i="8"/>
  <c r="H391" i="7"/>
  <c r="H17" i="5"/>
  <c r="H17" i="3"/>
  <c r="H17" i="4"/>
  <c r="H17" i="1"/>
  <c r="H17" i="2"/>
  <c r="H25" i="25"/>
  <c r="H25" i="24"/>
  <c r="H25" i="21"/>
  <c r="H25" i="22"/>
  <c r="H25" i="20"/>
  <c r="H25" i="19"/>
  <c r="E61" i="13"/>
  <c r="E61" i="12"/>
  <c r="H25" i="11"/>
  <c r="H25" i="9"/>
  <c r="H25" i="10"/>
  <c r="H25" i="8"/>
  <c r="H25" i="5"/>
  <c r="H79" i="7"/>
  <c r="H79" i="6"/>
  <c r="H25" i="3"/>
  <c r="H25" i="4"/>
  <c r="H25" i="2"/>
  <c r="H25" i="1"/>
  <c r="H85" i="24"/>
  <c r="H85" i="25"/>
  <c r="H85" i="21"/>
  <c r="H85" i="22"/>
  <c r="H85" i="20"/>
  <c r="H85" i="19"/>
  <c r="E210" i="13"/>
  <c r="H85" i="10"/>
  <c r="H85" i="11"/>
  <c r="E210" i="12"/>
  <c r="H85" i="9"/>
  <c r="H283" i="7"/>
  <c r="H85" i="8"/>
  <c r="H85" i="5"/>
  <c r="H283" i="6"/>
  <c r="H85" i="4"/>
  <c r="H85" i="3"/>
  <c r="H85" i="1"/>
  <c r="H85" i="2"/>
  <c r="H126" i="24"/>
  <c r="H126" i="25"/>
  <c r="H126" i="21"/>
  <c r="H126" i="22"/>
  <c r="H126" i="19"/>
  <c r="H126" i="20"/>
  <c r="E60" i="13"/>
  <c r="H126" i="10"/>
  <c r="E60" i="12"/>
  <c r="H126" i="9"/>
  <c r="H126" i="8"/>
  <c r="H96" i="7"/>
  <c r="H126" i="11"/>
  <c r="H126" i="4"/>
  <c r="H96" i="6"/>
  <c r="H126" i="5"/>
  <c r="H126" i="3"/>
  <c r="H126" i="1"/>
  <c r="H126" i="2"/>
  <c r="H445" i="25"/>
  <c r="H399" i="24"/>
  <c r="H445" i="22"/>
  <c r="H399" i="21"/>
  <c r="H445" i="20"/>
  <c r="H399" i="19"/>
  <c r="E258" i="13"/>
  <c r="H445" i="11"/>
  <c r="E258" i="12"/>
  <c r="H445" i="9"/>
  <c r="H445" i="10"/>
  <c r="H383" i="7"/>
  <c r="H445" i="8"/>
  <c r="H399" i="5"/>
  <c r="H399" i="4"/>
  <c r="H383" i="6"/>
  <c r="H399" i="3"/>
  <c r="H399" i="2"/>
  <c r="H399" i="1"/>
  <c r="H401" i="25"/>
  <c r="H355" i="24"/>
  <c r="H355" i="21"/>
  <c r="H401" i="22"/>
  <c r="H401" i="20"/>
  <c r="H355" i="19"/>
  <c r="E119" i="12"/>
  <c r="H401" i="11"/>
  <c r="E119" i="13"/>
  <c r="H401" i="9"/>
  <c r="H401" i="8"/>
  <c r="H170" i="7"/>
  <c r="H401" i="10"/>
  <c r="H355" i="4"/>
  <c r="H355" i="5"/>
  <c r="H170" i="6"/>
  <c r="H355" i="3"/>
  <c r="H355" i="1"/>
  <c r="H355" i="2"/>
  <c r="H323" i="24"/>
  <c r="H362" i="25"/>
  <c r="H323" i="21"/>
  <c r="H362" i="22"/>
  <c r="H362" i="20"/>
  <c r="H323" i="19"/>
  <c r="E59" i="12"/>
  <c r="H362" i="11"/>
  <c r="E59" i="13"/>
  <c r="H362" i="9"/>
  <c r="H362" i="10"/>
  <c r="H362" i="8"/>
  <c r="H86" i="7"/>
  <c r="H323" i="5"/>
  <c r="H86" i="6"/>
  <c r="H323" i="4"/>
  <c r="H323" i="3"/>
  <c r="H323" i="2"/>
  <c r="H323" i="1"/>
  <c r="H308" i="25"/>
  <c r="H277" i="24"/>
  <c r="H277" i="21"/>
  <c r="H308" i="22"/>
  <c r="H308" i="20"/>
  <c r="H277" i="19"/>
  <c r="E34" i="12"/>
  <c r="H308" i="11"/>
  <c r="E34" i="13"/>
  <c r="H308" i="9"/>
  <c r="H308" i="10"/>
  <c r="H308" i="8"/>
  <c r="H60" i="7"/>
  <c r="H277" i="4"/>
  <c r="H277" i="5"/>
  <c r="H60" i="6"/>
  <c r="H277" i="3"/>
  <c r="H277" i="1"/>
  <c r="H277" i="2"/>
  <c r="H280" i="25"/>
  <c r="H249" i="24"/>
  <c r="H249" i="21"/>
  <c r="H280" i="20"/>
  <c r="H280" i="22"/>
  <c r="H249" i="19"/>
  <c r="E162" i="13"/>
  <c r="H280" i="11"/>
  <c r="E162" i="12"/>
  <c r="H280" i="9"/>
  <c r="H237" i="7"/>
  <c r="H280" i="8"/>
  <c r="H280" i="10"/>
  <c r="H237" i="6"/>
  <c r="H249" i="4"/>
  <c r="H249" i="5"/>
  <c r="H249" i="3"/>
  <c r="H249" i="1"/>
  <c r="H249" i="2"/>
  <c r="H236" i="25"/>
  <c r="H205" i="24"/>
  <c r="H205" i="21"/>
  <c r="H236" i="22"/>
  <c r="H205" i="19"/>
  <c r="H236" i="20"/>
  <c r="E242" i="13"/>
  <c r="E242" i="12"/>
  <c r="H236" i="11"/>
  <c r="H236" i="9"/>
  <c r="H324" i="7"/>
  <c r="H236" i="10"/>
  <c r="H236" i="8"/>
  <c r="H205" i="5"/>
  <c r="H205" i="4"/>
  <c r="H324" i="6"/>
  <c r="H205" i="3"/>
  <c r="H205" i="2"/>
  <c r="H205" i="1"/>
  <c r="H195" i="25"/>
  <c r="H173" i="24"/>
  <c r="H173" i="21"/>
  <c r="H195" i="22"/>
  <c r="H173" i="19"/>
  <c r="H195" i="20"/>
  <c r="E29" i="13"/>
  <c r="E29" i="12"/>
  <c r="H195" i="11"/>
  <c r="H195" i="9"/>
  <c r="H40" i="7"/>
  <c r="H195" i="8"/>
  <c r="H195" i="10"/>
  <c r="H173" i="5"/>
  <c r="H40" i="6"/>
  <c r="H173" i="4"/>
  <c r="H173" i="3"/>
  <c r="H173" i="2"/>
  <c r="H173" i="1"/>
  <c r="H29" i="24"/>
  <c r="H29" i="25"/>
  <c r="H29" i="21"/>
  <c r="H29" i="20"/>
  <c r="H29" i="22"/>
  <c r="H29" i="19"/>
  <c r="E254" i="13"/>
  <c r="E254" i="12"/>
  <c r="H29" i="10"/>
  <c r="H29" i="11"/>
  <c r="H306" i="7"/>
  <c r="H29" i="9"/>
  <c r="H306" i="6"/>
  <c r="H29" i="8"/>
  <c r="H29" i="5"/>
  <c r="H29" i="3"/>
  <c r="H29" i="4"/>
  <c r="H29" i="1"/>
  <c r="H29" i="2"/>
  <c r="H10" i="22"/>
  <c r="H10" i="21"/>
  <c r="H10" i="20"/>
  <c r="H10" i="8"/>
  <c r="H10" i="19"/>
  <c r="H10" i="1"/>
  <c r="E294" i="13"/>
  <c r="H10" i="11"/>
  <c r="H10" i="10"/>
  <c r="H10" i="9"/>
  <c r="E294" i="12"/>
  <c r="H389" i="7"/>
  <c r="H10" i="5"/>
  <c r="H10" i="4"/>
  <c r="H389" i="6"/>
  <c r="H10" i="3"/>
  <c r="H10" i="2"/>
  <c r="H84" i="24"/>
  <c r="H84" i="25"/>
  <c r="H84" i="21"/>
  <c r="H84" i="22"/>
  <c r="H84" i="20"/>
  <c r="H84" i="19"/>
  <c r="E209" i="13"/>
  <c r="E209" i="12"/>
  <c r="H84" i="10"/>
  <c r="H84" i="11"/>
  <c r="H282" i="7"/>
  <c r="H84" i="8"/>
  <c r="H84" i="5"/>
  <c r="H84" i="9"/>
  <c r="H282" i="6"/>
  <c r="H84" i="4"/>
  <c r="H84" i="3"/>
  <c r="H84" i="2"/>
  <c r="H84" i="1"/>
  <c r="H141" i="25"/>
  <c r="H141" i="24"/>
  <c r="H141" i="21"/>
  <c r="H141" i="19"/>
  <c r="H141" i="22"/>
  <c r="H141" i="20"/>
  <c r="E131" i="12"/>
  <c r="E131" i="13"/>
  <c r="H141" i="10"/>
  <c r="H141" i="11"/>
  <c r="H190" i="7"/>
  <c r="H141" i="8"/>
  <c r="H141" i="9"/>
  <c r="H141" i="4"/>
  <c r="H190" i="6"/>
  <c r="H141" i="5"/>
  <c r="H141" i="3"/>
  <c r="H141" i="2"/>
  <c r="H141" i="1"/>
  <c r="H444" i="25"/>
  <c r="H398" i="24"/>
  <c r="H398" i="21"/>
  <c r="H444" i="22"/>
  <c r="H398" i="19"/>
  <c r="H444" i="20"/>
  <c r="E253" i="13"/>
  <c r="H444" i="9"/>
  <c r="H444" i="10"/>
  <c r="H382" i="7"/>
  <c r="H444" i="8"/>
  <c r="H444" i="11"/>
  <c r="E253" i="12"/>
  <c r="H382" i="6"/>
  <c r="H398" i="5"/>
  <c r="H398" i="4"/>
  <c r="H398" i="3"/>
  <c r="H398" i="2"/>
  <c r="H398" i="1"/>
  <c r="H352" i="24"/>
  <c r="H398" i="25"/>
  <c r="H352" i="21"/>
  <c r="H398" i="22"/>
  <c r="H398" i="20"/>
  <c r="H352" i="19"/>
  <c r="E328" i="12"/>
  <c r="H398" i="9"/>
  <c r="E328" i="13"/>
  <c r="H398" i="11"/>
  <c r="H398" i="10"/>
  <c r="H398" i="8"/>
  <c r="H433" i="7"/>
  <c r="H352" i="4"/>
  <c r="H433" i="6"/>
  <c r="H352" i="5"/>
  <c r="H352" i="3"/>
  <c r="H352" i="1"/>
  <c r="H352" i="2"/>
  <c r="H320" i="24"/>
  <c r="H351" i="25"/>
  <c r="H320" i="21"/>
  <c r="H351" i="22"/>
  <c r="H320" i="19"/>
  <c r="H351" i="20"/>
  <c r="H351" i="9"/>
  <c r="E115" i="13"/>
  <c r="E115" i="12"/>
  <c r="H351" i="10"/>
  <c r="H351" i="11"/>
  <c r="H150" i="7"/>
  <c r="H351" i="8"/>
  <c r="H320" i="5"/>
  <c r="H320" i="4"/>
  <c r="H150" i="6"/>
  <c r="H320" i="3"/>
  <c r="H320" i="2"/>
  <c r="H320" i="1"/>
  <c r="H262" i="24"/>
  <c r="H293" i="25"/>
  <c r="H262" i="21"/>
  <c r="H293" i="22"/>
  <c r="H262" i="19"/>
  <c r="H293" i="20"/>
  <c r="E240" i="13"/>
  <c r="H293" i="9"/>
  <c r="H293" i="11"/>
  <c r="E240" i="12"/>
  <c r="H293" i="10"/>
  <c r="H347" i="6"/>
  <c r="H293" i="8"/>
  <c r="H347" i="7"/>
  <c r="H262" i="4"/>
  <c r="H262" i="5"/>
  <c r="H262" i="3"/>
  <c r="H262" i="1"/>
  <c r="H262" i="2"/>
  <c r="H224" i="25"/>
  <c r="H202" i="24"/>
  <c r="H202" i="21"/>
  <c r="H224" i="20"/>
  <c r="H224" i="22"/>
  <c r="H202" i="19"/>
  <c r="E329" i="13"/>
  <c r="E329" i="12"/>
  <c r="H224" i="9"/>
  <c r="H224" i="10"/>
  <c r="H224" i="11"/>
  <c r="H224" i="8"/>
  <c r="H418" i="6"/>
  <c r="H202" i="5"/>
  <c r="H418" i="7"/>
  <c r="H202" i="4"/>
  <c r="H202" i="3"/>
  <c r="H202" i="2"/>
  <c r="H202" i="1"/>
  <c r="H13" i="25"/>
  <c r="H13" i="24"/>
  <c r="H13" i="21"/>
  <c r="H13" i="22"/>
  <c r="H13" i="20"/>
  <c r="H13" i="19"/>
  <c r="E20" i="13"/>
  <c r="E20" i="12"/>
  <c r="H13" i="11"/>
  <c r="H13" i="10"/>
  <c r="H13" i="9"/>
  <c r="H13" i="8"/>
  <c r="H29" i="7"/>
  <c r="H29" i="6"/>
  <c r="H13" i="5"/>
  <c r="H13" i="3"/>
  <c r="H13" i="4"/>
  <c r="H13" i="2"/>
  <c r="H13" i="1"/>
  <c r="H80" i="24"/>
  <c r="H80" i="25"/>
  <c r="H80" i="21"/>
  <c r="H80" i="22"/>
  <c r="H80" i="20"/>
  <c r="H80" i="19"/>
  <c r="E205" i="13"/>
  <c r="H80" i="11"/>
  <c r="H80" i="10"/>
  <c r="E205" i="12"/>
  <c r="H80" i="9"/>
  <c r="H80" i="8"/>
  <c r="H278" i="7"/>
  <c r="H80" i="5"/>
  <c r="H278" i="6"/>
  <c r="H80" i="3"/>
  <c r="H80" i="4"/>
  <c r="H80" i="2"/>
  <c r="H80" i="1"/>
  <c r="H460" i="25"/>
  <c r="H408" i="24"/>
  <c r="H460" i="22"/>
  <c r="H408" i="21"/>
  <c r="H460" i="20"/>
  <c r="H408" i="19"/>
  <c r="E146" i="13"/>
  <c r="E146" i="12"/>
  <c r="H460" i="11"/>
  <c r="H460" i="10"/>
  <c r="H460" i="9"/>
  <c r="H201" i="7"/>
  <c r="H408" i="4"/>
  <c r="H460" i="8"/>
  <c r="H201" i="6"/>
  <c r="H408" i="5"/>
  <c r="H408" i="3"/>
  <c r="H408" i="2"/>
  <c r="H408" i="1"/>
  <c r="H394" i="25"/>
  <c r="H348" i="24"/>
  <c r="H394" i="20"/>
  <c r="H348" i="21"/>
  <c r="H394" i="22"/>
  <c r="H348" i="19"/>
  <c r="H394" i="11"/>
  <c r="H394" i="10"/>
  <c r="E307" i="12"/>
  <c r="H394" i="9"/>
  <c r="E307" i="13"/>
  <c r="H429" i="7"/>
  <c r="H429" i="6"/>
  <c r="H394" i="8"/>
  <c r="H348" i="5"/>
  <c r="H348" i="4"/>
  <c r="H348" i="3"/>
  <c r="H348" i="2"/>
  <c r="H348" i="1"/>
  <c r="H284" i="24"/>
  <c r="H315" i="25"/>
  <c r="H284" i="21"/>
  <c r="H315" i="22"/>
  <c r="H315" i="20"/>
  <c r="H284" i="19"/>
  <c r="H315" i="11"/>
  <c r="H315" i="10"/>
  <c r="H315" i="9"/>
  <c r="E55" i="12"/>
  <c r="E55" i="13"/>
  <c r="H67" i="7"/>
  <c r="H67" i="6"/>
  <c r="H284" i="5"/>
  <c r="H315" i="8"/>
  <c r="H284" i="4"/>
  <c r="H284" i="3"/>
  <c r="H284" i="2"/>
  <c r="H284" i="1"/>
  <c r="H259" i="25"/>
  <c r="H228" i="24"/>
  <c r="H228" i="21"/>
  <c r="H259" i="20"/>
  <c r="H228" i="19"/>
  <c r="H259" i="22"/>
  <c r="H259" i="11"/>
  <c r="E304" i="12"/>
  <c r="H259" i="10"/>
  <c r="H259" i="9"/>
  <c r="H423" i="7"/>
  <c r="E304" i="13"/>
  <c r="H228" i="4"/>
  <c r="H259" i="8"/>
  <c r="H228" i="5"/>
  <c r="H423" i="6"/>
  <c r="H228" i="3"/>
  <c r="H228" i="1"/>
  <c r="H228" i="2"/>
  <c r="H30" i="25"/>
  <c r="H30" i="24"/>
  <c r="H30" i="22"/>
  <c r="H30" i="21"/>
  <c r="H30" i="20"/>
  <c r="H30" i="19"/>
  <c r="H30" i="11"/>
  <c r="E306" i="13"/>
  <c r="E306" i="12"/>
  <c r="H30" i="10"/>
  <c r="H393" i="7"/>
  <c r="H30" i="9"/>
  <c r="H30" i="8"/>
  <c r="H393" i="6"/>
  <c r="H30" i="5"/>
  <c r="H30" i="3"/>
  <c r="H30" i="4"/>
  <c r="H30" i="1"/>
  <c r="H30" i="2"/>
  <c r="H87" i="25"/>
  <c r="H87" i="24"/>
  <c r="H87" i="21"/>
  <c r="H87" i="22"/>
  <c r="H87" i="20"/>
  <c r="H87" i="19"/>
  <c r="E212" i="13"/>
  <c r="E212" i="12"/>
  <c r="H87" i="10"/>
  <c r="H87" i="11"/>
  <c r="H87" i="9"/>
  <c r="H87" i="8"/>
  <c r="H285" i="7"/>
  <c r="H285" i="6"/>
  <c r="H87" i="5"/>
  <c r="H87" i="3"/>
  <c r="H87" i="4"/>
  <c r="H87" i="1"/>
  <c r="H87" i="2"/>
  <c r="H144" i="24"/>
  <c r="H144" i="25"/>
  <c r="H144" i="21"/>
  <c r="H144" i="22"/>
  <c r="H144" i="20"/>
  <c r="H144" i="19"/>
  <c r="E143" i="12"/>
  <c r="E143" i="13"/>
  <c r="H144" i="11"/>
  <c r="H144" i="10"/>
  <c r="H144" i="9"/>
  <c r="H144" i="8"/>
  <c r="H193" i="6"/>
  <c r="H144" i="5"/>
  <c r="H144" i="4"/>
  <c r="H193" i="7"/>
  <c r="H144" i="3"/>
  <c r="H144" i="2"/>
  <c r="H144" i="1"/>
  <c r="H112" i="25"/>
  <c r="H112" i="24"/>
  <c r="H112" i="22"/>
  <c r="H112" i="21"/>
  <c r="H112" i="20"/>
  <c r="H112" i="19"/>
  <c r="E48" i="13"/>
  <c r="H112" i="11"/>
  <c r="E48" i="12"/>
  <c r="H112" i="9"/>
  <c r="H50" i="7"/>
  <c r="H112" i="10"/>
  <c r="H112" i="8"/>
  <c r="H112" i="4"/>
  <c r="H50" i="6"/>
  <c r="H112" i="5"/>
  <c r="H112" i="3"/>
  <c r="H112" i="2"/>
  <c r="H112" i="1"/>
  <c r="H433" i="25"/>
  <c r="H387" i="24"/>
  <c r="H387" i="21"/>
  <c r="H433" i="20"/>
  <c r="H387" i="19"/>
  <c r="H433" i="22"/>
  <c r="E127" i="12"/>
  <c r="E127" i="13"/>
  <c r="H433" i="10"/>
  <c r="H433" i="11"/>
  <c r="H433" i="9"/>
  <c r="H433" i="8"/>
  <c r="H180" i="7"/>
  <c r="H180" i="6"/>
  <c r="H387" i="5"/>
  <c r="H387" i="4"/>
  <c r="H387" i="3"/>
  <c r="H387" i="1"/>
  <c r="H387" i="2"/>
  <c r="H380" i="25"/>
  <c r="H341" i="24"/>
  <c r="H341" i="21"/>
  <c r="H380" i="20"/>
  <c r="H380" i="22"/>
  <c r="H341" i="19"/>
  <c r="H380" i="11"/>
  <c r="E235" i="13"/>
  <c r="H380" i="10"/>
  <c r="H380" i="9"/>
  <c r="H380" i="8"/>
  <c r="E235" i="12"/>
  <c r="H341" i="4"/>
  <c r="H358" i="6"/>
  <c r="H358" i="7"/>
  <c r="H341" i="5"/>
  <c r="H341" i="3"/>
  <c r="H341" i="2"/>
  <c r="H341" i="1"/>
  <c r="H340" i="25"/>
  <c r="H309" i="24"/>
  <c r="H309" i="21"/>
  <c r="H340" i="22"/>
  <c r="H340" i="20"/>
  <c r="H309" i="19"/>
  <c r="E176" i="13"/>
  <c r="E176" i="12"/>
  <c r="H340" i="10"/>
  <c r="H251" i="7"/>
  <c r="H340" i="8"/>
  <c r="H340" i="11"/>
  <c r="H340" i="9"/>
  <c r="H251" i="6"/>
  <c r="H309" i="4"/>
  <c r="H309" i="5"/>
  <c r="H309" i="3"/>
  <c r="H309" i="1"/>
  <c r="H309" i="2"/>
  <c r="H310" i="25"/>
  <c r="H279" i="24"/>
  <c r="H279" i="21"/>
  <c r="H310" i="22"/>
  <c r="H310" i="20"/>
  <c r="H279" i="19"/>
  <c r="E39" i="13"/>
  <c r="E39" i="12"/>
  <c r="H310" i="10"/>
  <c r="H310" i="11"/>
  <c r="H310" i="8"/>
  <c r="H310" i="9"/>
  <c r="H62" i="7"/>
  <c r="H279" i="4"/>
  <c r="H62" i="6"/>
  <c r="H279" i="5"/>
  <c r="H279" i="3"/>
  <c r="H279" i="2"/>
  <c r="H279" i="1"/>
  <c r="H268" i="25"/>
  <c r="H237" i="24"/>
  <c r="H237" i="19"/>
  <c r="H268" i="22"/>
  <c r="H268" i="20"/>
  <c r="H237" i="21"/>
  <c r="E246" i="13"/>
  <c r="E246" i="12"/>
  <c r="H268" i="11"/>
  <c r="H268" i="10"/>
  <c r="H268" i="8"/>
  <c r="H268" i="9"/>
  <c r="H334" i="6"/>
  <c r="H334" i="7"/>
  <c r="H237" i="4"/>
  <c r="H237" i="5"/>
  <c r="H237" i="3"/>
  <c r="H237" i="1"/>
  <c r="H237" i="2"/>
  <c r="H72" i="24"/>
  <c r="H72" i="25"/>
  <c r="H72" i="21"/>
  <c r="H72" i="22"/>
  <c r="H72" i="20"/>
  <c r="H72" i="19"/>
  <c r="E197" i="13"/>
  <c r="E197" i="12"/>
  <c r="H72" i="10"/>
  <c r="H72" i="11"/>
  <c r="H270" i="7"/>
  <c r="H72" i="8"/>
  <c r="H72" i="5"/>
  <c r="H270" i="6"/>
  <c r="H72" i="9"/>
  <c r="H72" i="4"/>
  <c r="H72" i="3"/>
  <c r="H72" i="2"/>
  <c r="H72" i="1"/>
  <c r="H307" i="24"/>
  <c r="H338" i="25"/>
  <c r="H307" i="21"/>
  <c r="H338" i="22"/>
  <c r="H307" i="19"/>
  <c r="H338" i="20"/>
  <c r="E166" i="12"/>
  <c r="H338" i="11"/>
  <c r="E166" i="13"/>
  <c r="H338" i="9"/>
  <c r="H249" i="7"/>
  <c r="H338" i="8"/>
  <c r="H338" i="10"/>
  <c r="H307" i="4"/>
  <c r="H249" i="6"/>
  <c r="H307" i="5"/>
  <c r="H307" i="3"/>
  <c r="H307" i="1"/>
  <c r="H307" i="2"/>
  <c r="H73" i="24"/>
  <c r="H73" i="25"/>
  <c r="H73" i="21"/>
  <c r="H73" i="22"/>
  <c r="H73" i="20"/>
  <c r="H73" i="19"/>
  <c r="E198" i="13"/>
  <c r="H73" i="10"/>
  <c r="E198" i="12"/>
  <c r="H73" i="11"/>
  <c r="H73" i="9"/>
  <c r="H271" i="7"/>
  <c r="H73" i="8"/>
  <c r="H73" i="5"/>
  <c r="H271" i="6"/>
  <c r="H73" i="4"/>
  <c r="H73" i="3"/>
  <c r="H73" i="1"/>
  <c r="H73" i="2"/>
  <c r="H97" i="24"/>
  <c r="H97" i="25"/>
  <c r="H97" i="21"/>
  <c r="H97" i="22"/>
  <c r="H97" i="20"/>
  <c r="H97" i="19"/>
  <c r="E222" i="13"/>
  <c r="H97" i="10"/>
  <c r="E222" i="12"/>
  <c r="H97" i="11"/>
  <c r="H97" i="9"/>
  <c r="H295" i="7"/>
  <c r="H97" i="5"/>
  <c r="H295" i="6"/>
  <c r="H97" i="8"/>
  <c r="H97" i="4"/>
  <c r="H97" i="3"/>
  <c r="H97" i="1"/>
  <c r="H97" i="2"/>
  <c r="H142" i="25"/>
  <c r="H142" i="24"/>
  <c r="H142" i="22"/>
  <c r="H142" i="21"/>
  <c r="H142" i="19"/>
  <c r="H142" i="20"/>
  <c r="E133" i="13"/>
  <c r="E133" i="12"/>
  <c r="H142" i="10"/>
  <c r="H142" i="9"/>
  <c r="H142" i="8"/>
  <c r="H142" i="11"/>
  <c r="H191" i="7"/>
  <c r="H191" i="6"/>
  <c r="H142" i="4"/>
  <c r="H142" i="5"/>
  <c r="H142" i="3"/>
  <c r="H142" i="2"/>
  <c r="H142" i="1"/>
  <c r="H110" i="25"/>
  <c r="H110" i="24"/>
  <c r="H110" i="21"/>
  <c r="H110" i="22"/>
  <c r="H110" i="20"/>
  <c r="H110" i="19"/>
  <c r="E41" i="13"/>
  <c r="E41" i="12"/>
  <c r="H110" i="11"/>
  <c r="H110" i="10"/>
  <c r="H110" i="9"/>
  <c r="H110" i="8"/>
  <c r="H48" i="7"/>
  <c r="H110" i="4"/>
  <c r="H110" i="5"/>
  <c r="H48" i="6"/>
  <c r="H110" i="3"/>
  <c r="H110" i="1"/>
  <c r="H110" i="2"/>
  <c r="H383" i="24"/>
  <c r="H429" i="25"/>
  <c r="H383" i="21"/>
  <c r="H429" i="22"/>
  <c r="H429" i="20"/>
  <c r="H383" i="19"/>
  <c r="H429" i="11"/>
  <c r="E284" i="13"/>
  <c r="E284" i="12"/>
  <c r="H429" i="9"/>
  <c r="H429" i="10"/>
  <c r="H374" i="6"/>
  <c r="H429" i="8"/>
  <c r="H374" i="7"/>
  <c r="H383" i="4"/>
  <c r="H383" i="5"/>
  <c r="H383" i="3"/>
  <c r="H383" i="1"/>
  <c r="H383" i="2"/>
  <c r="H415" i="25"/>
  <c r="H369" i="24"/>
  <c r="H369" i="21"/>
  <c r="H415" i="20"/>
  <c r="H415" i="22"/>
  <c r="H369" i="19"/>
  <c r="H415" i="11"/>
  <c r="E184" i="12"/>
  <c r="E184" i="13"/>
  <c r="H415" i="9"/>
  <c r="H415" i="8"/>
  <c r="H415" i="10"/>
  <c r="H260" i="7"/>
  <c r="H260" i="6"/>
  <c r="H369" i="5"/>
  <c r="H369" i="4"/>
  <c r="H369" i="3"/>
  <c r="H369" i="2"/>
  <c r="H369" i="1"/>
  <c r="H376" i="25"/>
  <c r="H337" i="24"/>
  <c r="H337" i="21"/>
  <c r="H337" i="19"/>
  <c r="H376" i="20"/>
  <c r="H376" i="22"/>
  <c r="E102" i="13"/>
  <c r="H376" i="11"/>
  <c r="E102" i="12"/>
  <c r="H376" i="9"/>
  <c r="H376" i="10"/>
  <c r="H376" i="8"/>
  <c r="H158" i="7"/>
  <c r="H337" i="4"/>
  <c r="H158" i="6"/>
  <c r="H337" i="5"/>
  <c r="H337" i="3"/>
  <c r="H337" i="2"/>
  <c r="H337" i="1"/>
  <c r="H322" i="25"/>
  <c r="H291" i="24"/>
  <c r="H322" i="22"/>
  <c r="H291" i="19"/>
  <c r="H291" i="21"/>
  <c r="H322" i="20"/>
  <c r="E101" i="13"/>
  <c r="H322" i="11"/>
  <c r="E101" i="12"/>
  <c r="H322" i="9"/>
  <c r="H322" i="8"/>
  <c r="H130" i="7"/>
  <c r="H322" i="10"/>
  <c r="H291" i="5"/>
  <c r="H130" i="6"/>
  <c r="H291" i="4"/>
  <c r="H291" i="3"/>
  <c r="H291" i="2"/>
  <c r="H291" i="1"/>
  <c r="H263" i="24"/>
  <c r="H294" i="25"/>
  <c r="H263" i="21"/>
  <c r="H294" i="22"/>
  <c r="H294" i="20"/>
  <c r="H263" i="19"/>
  <c r="H294" i="11"/>
  <c r="E248" i="13"/>
  <c r="E248" i="12"/>
  <c r="H294" i="9"/>
  <c r="H294" i="10"/>
  <c r="H348" i="6"/>
  <c r="H294" i="8"/>
  <c r="H348" i="7"/>
  <c r="H263" i="4"/>
  <c r="H263" i="5"/>
  <c r="H263" i="3"/>
  <c r="H263" i="2"/>
  <c r="H263" i="1"/>
  <c r="H235" i="24"/>
  <c r="H266" i="25"/>
  <c r="H235" i="21"/>
  <c r="H266" i="22"/>
  <c r="H235" i="19"/>
  <c r="H266" i="20"/>
  <c r="E241" i="13"/>
  <c r="H266" i="11"/>
  <c r="E241" i="12"/>
  <c r="H266" i="9"/>
  <c r="H266" i="8"/>
  <c r="H332" i="7"/>
  <c r="H266" i="10"/>
  <c r="H235" i="4"/>
  <c r="H332" i="6"/>
  <c r="H235" i="5"/>
  <c r="H235" i="3"/>
  <c r="H235" i="1"/>
  <c r="H235" i="2"/>
  <c r="H250" i="25"/>
  <c r="H219" i="24"/>
  <c r="H250" i="20"/>
  <c r="H219" i="19"/>
  <c r="H219" i="21"/>
  <c r="H250" i="22"/>
  <c r="E167" i="12"/>
  <c r="H250" i="11"/>
  <c r="E167" i="13"/>
  <c r="H250" i="9"/>
  <c r="H250" i="10"/>
  <c r="H250" i="8"/>
  <c r="H228" i="7"/>
  <c r="H219" i="4"/>
  <c r="H219" i="5"/>
  <c r="H228" i="6"/>
  <c r="H219" i="3"/>
  <c r="H219" i="1"/>
  <c r="H219" i="2"/>
  <c r="H189" i="24"/>
  <c r="H211" i="25"/>
  <c r="H189" i="21"/>
  <c r="H211" i="22"/>
  <c r="H211" i="20"/>
  <c r="H189" i="19"/>
  <c r="E308" i="13"/>
  <c r="E308" i="12"/>
  <c r="H211" i="11"/>
  <c r="H211" i="9"/>
  <c r="H211" i="8"/>
  <c r="H211" i="10"/>
  <c r="H405" i="7"/>
  <c r="H189" i="5"/>
  <c r="H405" i="6"/>
  <c r="H189" i="4"/>
  <c r="H189" i="3"/>
  <c r="H189" i="2"/>
  <c r="H189" i="1"/>
  <c r="H157" i="24"/>
  <c r="H162" i="25"/>
  <c r="H157" i="21"/>
  <c r="H162" i="20"/>
  <c r="H162" i="22"/>
  <c r="H157" i="19"/>
  <c r="E237" i="12"/>
  <c r="H162" i="11"/>
  <c r="E237" i="13"/>
  <c r="H162" i="9"/>
  <c r="H162" i="10"/>
  <c r="H162" i="8"/>
  <c r="H319" i="7"/>
  <c r="H319" i="6"/>
  <c r="H157" i="4"/>
  <c r="H157" i="5"/>
  <c r="H157" i="3"/>
  <c r="H157" i="2"/>
  <c r="H157" i="1"/>
  <c r="H58" i="25"/>
  <c r="H58" i="24"/>
  <c r="H58" i="21"/>
  <c r="H58" i="20"/>
  <c r="H58" i="22"/>
  <c r="H58" i="19"/>
  <c r="E189" i="12"/>
  <c r="H58" i="10"/>
  <c r="H58" i="9"/>
  <c r="H58" i="8"/>
  <c r="E189" i="13"/>
  <c r="H58" i="11"/>
  <c r="H211" i="6"/>
  <c r="H211" i="7"/>
  <c r="H58" i="5"/>
  <c r="H58" i="3"/>
  <c r="H58" i="4"/>
  <c r="H58" i="2"/>
  <c r="H58" i="1"/>
  <c r="H31" i="24"/>
  <c r="H31" i="25"/>
  <c r="H31" i="21"/>
  <c r="H31" i="22"/>
  <c r="H31" i="20"/>
  <c r="H31" i="19"/>
  <c r="E64" i="13"/>
  <c r="H31" i="11"/>
  <c r="H31" i="10"/>
  <c r="H80" i="7"/>
  <c r="E64" i="12"/>
  <c r="H31" i="8"/>
  <c r="H31" i="9"/>
  <c r="H80" i="6"/>
  <c r="H31" i="5"/>
  <c r="H31" i="3"/>
  <c r="H31" i="4"/>
  <c r="H31" i="1"/>
  <c r="H31" i="2"/>
  <c r="H96" i="25"/>
  <c r="H96" i="24"/>
  <c r="H96" i="21"/>
  <c r="H96" i="22"/>
  <c r="H96" i="20"/>
  <c r="H96" i="19"/>
  <c r="E221" i="13"/>
  <c r="E221" i="12"/>
  <c r="H96" i="10"/>
  <c r="H96" i="9"/>
  <c r="H294" i="7"/>
  <c r="H96" i="11"/>
  <c r="H96" i="8"/>
  <c r="H96" i="5"/>
  <c r="H294" i="6"/>
  <c r="H96" i="4"/>
  <c r="H96" i="3"/>
  <c r="H96" i="2"/>
  <c r="H96" i="1"/>
  <c r="H71" i="25"/>
  <c r="H71" i="24"/>
  <c r="H71" i="22"/>
  <c r="H71" i="20"/>
  <c r="H71" i="21"/>
  <c r="H71" i="19"/>
  <c r="E196" i="13"/>
  <c r="H71" i="11"/>
  <c r="H71" i="8"/>
  <c r="H269" i="7"/>
  <c r="E196" i="12"/>
  <c r="H71" i="9"/>
  <c r="H71" i="10"/>
  <c r="H71" i="5"/>
  <c r="H269" i="6"/>
  <c r="H71" i="4"/>
  <c r="H71" i="3"/>
  <c r="H71" i="2"/>
  <c r="H71" i="1"/>
  <c r="H125" i="25"/>
  <c r="H125" i="24"/>
  <c r="H125" i="22"/>
  <c r="H125" i="21"/>
  <c r="H125" i="20"/>
  <c r="H125" i="19"/>
  <c r="E56" i="13"/>
  <c r="E56" i="12"/>
  <c r="H125" i="11"/>
  <c r="H125" i="10"/>
  <c r="H125" i="8"/>
  <c r="H125" i="9"/>
  <c r="H125" i="4"/>
  <c r="H95" i="7"/>
  <c r="H95" i="6"/>
  <c r="H125" i="3"/>
  <c r="H125" i="5"/>
  <c r="H125" i="2"/>
  <c r="H125" i="1"/>
  <c r="H109" i="24"/>
  <c r="H109" i="25"/>
  <c r="H109" i="21"/>
  <c r="H109" i="20"/>
  <c r="H109" i="22"/>
  <c r="H109" i="19"/>
  <c r="E37" i="13"/>
  <c r="H109" i="11"/>
  <c r="H109" i="10"/>
  <c r="E37" i="12"/>
  <c r="H109" i="8"/>
  <c r="H109" i="9"/>
  <c r="H47" i="7"/>
  <c r="H109" i="5"/>
  <c r="H47" i="6"/>
  <c r="H109" i="4"/>
  <c r="H109" i="3"/>
  <c r="H109" i="1"/>
  <c r="H109" i="2"/>
  <c r="H428" i="25"/>
  <c r="H382" i="24"/>
  <c r="H382" i="21"/>
  <c r="H428" i="22"/>
  <c r="H428" i="20"/>
  <c r="H382" i="19"/>
  <c r="E278" i="13"/>
  <c r="E278" i="12"/>
  <c r="H428" i="9"/>
  <c r="H428" i="10"/>
  <c r="H373" i="6"/>
  <c r="H428" i="8"/>
  <c r="H428" i="11"/>
  <c r="H382" i="4"/>
  <c r="H373" i="7"/>
  <c r="H382" i="5"/>
  <c r="H382" i="3"/>
  <c r="H382" i="1"/>
  <c r="H382" i="2"/>
  <c r="H368" i="24"/>
  <c r="H414" i="25"/>
  <c r="H368" i="21"/>
  <c r="H414" i="22"/>
  <c r="H414" i="20"/>
  <c r="H368" i="19"/>
  <c r="E174" i="13"/>
  <c r="H414" i="9"/>
  <c r="H414" i="11"/>
  <c r="E174" i="12"/>
  <c r="H414" i="10"/>
  <c r="H414" i="8"/>
  <c r="H259" i="7"/>
  <c r="H368" i="5"/>
  <c r="H259" i="6"/>
  <c r="H368" i="4"/>
  <c r="H368" i="3"/>
  <c r="H368" i="2"/>
  <c r="H368" i="1"/>
  <c r="H375" i="25"/>
  <c r="H336" i="24"/>
  <c r="H336" i="19"/>
  <c r="H375" i="22"/>
  <c r="H375" i="20"/>
  <c r="H336" i="21"/>
  <c r="E100" i="13"/>
  <c r="H375" i="9"/>
  <c r="E100" i="12"/>
  <c r="H375" i="11"/>
  <c r="H375" i="10"/>
  <c r="H375" i="8"/>
  <c r="H157" i="7"/>
  <c r="H336" i="4"/>
  <c r="H157" i="6"/>
  <c r="H336" i="5"/>
  <c r="H336" i="3"/>
  <c r="H336" i="1"/>
  <c r="H336" i="2"/>
  <c r="H337" i="25"/>
  <c r="H306" i="24"/>
  <c r="H306" i="21"/>
  <c r="H306" i="19"/>
  <c r="H337" i="22"/>
  <c r="H337" i="20"/>
  <c r="E153" i="12"/>
  <c r="H337" i="9"/>
  <c r="E153" i="13"/>
  <c r="H337" i="11"/>
  <c r="H337" i="10"/>
  <c r="H248" i="7"/>
  <c r="H337" i="8"/>
  <c r="H248" i="6"/>
  <c r="H306" i="5"/>
  <c r="H306" i="3"/>
  <c r="H306" i="4"/>
  <c r="H306" i="1"/>
  <c r="H306" i="2"/>
  <c r="H321" i="25"/>
  <c r="H290" i="24"/>
  <c r="H290" i="21"/>
  <c r="H321" i="22"/>
  <c r="H290" i="19"/>
  <c r="H321" i="20"/>
  <c r="E96" i="13"/>
  <c r="H321" i="9"/>
  <c r="H321" i="11"/>
  <c r="E96" i="12"/>
  <c r="H321" i="10"/>
  <c r="H321" i="8"/>
  <c r="H290" i="5"/>
  <c r="H129" i="7"/>
  <c r="H290" i="4"/>
  <c r="H129" i="6"/>
  <c r="H290" i="3"/>
  <c r="H290" i="2"/>
  <c r="H290" i="1"/>
  <c r="H307" i="25"/>
  <c r="H276" i="24"/>
  <c r="H276" i="19"/>
  <c r="H276" i="21"/>
  <c r="H307" i="20"/>
  <c r="H307" i="22"/>
  <c r="E32" i="13"/>
  <c r="E32" i="12"/>
  <c r="H307" i="9"/>
  <c r="H307" i="10"/>
  <c r="H307" i="8"/>
  <c r="H307" i="11"/>
  <c r="H59" i="7"/>
  <c r="H276" i="4"/>
  <c r="H276" i="5"/>
  <c r="H59" i="6"/>
  <c r="H276" i="3"/>
  <c r="H276" i="1"/>
  <c r="H276" i="2"/>
  <c r="H248" i="24"/>
  <c r="H279" i="25"/>
  <c r="H248" i="21"/>
  <c r="H279" i="22"/>
  <c r="H279" i="20"/>
  <c r="H248" i="19"/>
  <c r="E160" i="13"/>
  <c r="H279" i="9"/>
  <c r="E160" i="12"/>
  <c r="H279" i="10"/>
  <c r="H236" i="7"/>
  <c r="H279" i="8"/>
  <c r="H279" i="11"/>
  <c r="H248" i="4"/>
  <c r="H236" i="6"/>
  <c r="H248" i="5"/>
  <c r="H248" i="3"/>
  <c r="H248" i="1"/>
  <c r="H248" i="2"/>
  <c r="H234" i="24"/>
  <c r="H265" i="25"/>
  <c r="H265" i="22"/>
  <c r="H234" i="21"/>
  <c r="H265" i="20"/>
  <c r="H234" i="19"/>
  <c r="E231" i="12"/>
  <c r="H265" i="9"/>
  <c r="E231" i="13"/>
  <c r="H265" i="11"/>
  <c r="H265" i="10"/>
  <c r="H265" i="8"/>
  <c r="H331" i="7"/>
  <c r="H331" i="6"/>
  <c r="H234" i="5"/>
  <c r="H234" i="4"/>
  <c r="H234" i="3"/>
  <c r="H234" i="1"/>
  <c r="H234" i="2"/>
  <c r="H249" i="25"/>
  <c r="H218" i="24"/>
  <c r="H218" i="21"/>
  <c r="H249" i="20"/>
  <c r="H218" i="19"/>
  <c r="H249" i="22"/>
  <c r="H249" i="9"/>
  <c r="E163" i="13"/>
  <c r="E163" i="12"/>
  <c r="H249" i="10"/>
  <c r="H249" i="11"/>
  <c r="H249" i="8"/>
  <c r="H218" i="4"/>
  <c r="H227" i="7"/>
  <c r="H218" i="5"/>
  <c r="H227" i="6"/>
  <c r="H218" i="3"/>
  <c r="H218" i="1"/>
  <c r="H218" i="2"/>
  <c r="H188" i="24"/>
  <c r="H210" i="25"/>
  <c r="H188" i="21"/>
  <c r="H210" i="22"/>
  <c r="H210" i="20"/>
  <c r="H188" i="19"/>
  <c r="E303" i="12"/>
  <c r="H210" i="9"/>
  <c r="H210" i="11"/>
  <c r="E303" i="13"/>
  <c r="H210" i="10"/>
  <c r="H404" i="6"/>
  <c r="H210" i="8"/>
  <c r="H404" i="7"/>
  <c r="H188" i="5"/>
  <c r="H188" i="4"/>
  <c r="H188" i="3"/>
  <c r="H188" i="1"/>
  <c r="H188" i="2"/>
  <c r="H194" i="25"/>
  <c r="H172" i="24"/>
  <c r="H172" i="21"/>
  <c r="H194" i="22"/>
  <c r="H172" i="19"/>
  <c r="H194" i="20"/>
  <c r="E28" i="13"/>
  <c r="H194" i="9"/>
  <c r="E28" i="12"/>
  <c r="H194" i="11"/>
  <c r="H194" i="10"/>
  <c r="H39" i="7"/>
  <c r="H194" i="8"/>
  <c r="H172" i="5"/>
  <c r="H39" i="6"/>
  <c r="H172" i="4"/>
  <c r="H172" i="3"/>
  <c r="H172" i="2"/>
  <c r="H172" i="1"/>
  <c r="H161" i="25"/>
  <c r="H156" i="24"/>
  <c r="H156" i="21"/>
  <c r="H161" i="22"/>
  <c r="H156" i="19"/>
  <c r="H161" i="20"/>
  <c r="E230" i="13"/>
  <c r="E230" i="12"/>
  <c r="H161" i="9"/>
  <c r="H161" i="10"/>
  <c r="H161" i="8"/>
  <c r="H318" i="7"/>
  <c r="H161" i="11"/>
  <c r="H318" i="6"/>
  <c r="H156" i="4"/>
  <c r="H156" i="5"/>
  <c r="H156" i="3"/>
  <c r="H156" i="2"/>
  <c r="H156" i="1"/>
  <c r="H52" i="25"/>
  <c r="H52" i="24"/>
  <c r="H52" i="21"/>
  <c r="H52" i="20"/>
  <c r="H52" i="19"/>
  <c r="H52" i="22"/>
  <c r="E274" i="12"/>
  <c r="H52" i="11"/>
  <c r="H52" i="10"/>
  <c r="E274" i="13"/>
  <c r="H52" i="9"/>
  <c r="H52" i="8"/>
  <c r="H312" i="7"/>
  <c r="H52" i="5"/>
  <c r="H312" i="6"/>
  <c r="H52" i="4"/>
  <c r="H52" i="3"/>
  <c r="H52" i="2"/>
  <c r="H52" i="1"/>
  <c r="H53" i="25"/>
  <c r="H53" i="24"/>
  <c r="H53" i="21"/>
  <c r="H53" i="20"/>
  <c r="H53" i="22"/>
  <c r="H53" i="19"/>
  <c r="E182" i="13"/>
  <c r="E182" i="12"/>
  <c r="H53" i="11"/>
  <c r="H53" i="10"/>
  <c r="H53" i="9"/>
  <c r="H210" i="6"/>
  <c r="H210" i="7"/>
  <c r="H53" i="5"/>
  <c r="H53" i="8"/>
  <c r="H53" i="3"/>
  <c r="H53" i="4"/>
  <c r="H53" i="1"/>
  <c r="H53" i="2"/>
  <c r="H55" i="25"/>
  <c r="H55" i="24"/>
  <c r="H55" i="21"/>
  <c r="H55" i="22"/>
  <c r="H55" i="20"/>
  <c r="H55" i="19"/>
  <c r="E137" i="13"/>
  <c r="E137" i="12"/>
  <c r="H55" i="11"/>
  <c r="H55" i="10"/>
  <c r="H166" i="7"/>
  <c r="H55" i="8"/>
  <c r="H166" i="6"/>
  <c r="H55" i="9"/>
  <c r="H55" i="5"/>
  <c r="H55" i="3"/>
  <c r="H55" i="4"/>
  <c r="H55" i="1"/>
  <c r="H55" i="2"/>
  <c r="H95" i="25"/>
  <c r="H95" i="24"/>
  <c r="H95" i="22"/>
  <c r="H95" i="21"/>
  <c r="H95" i="20"/>
  <c r="H95" i="19"/>
  <c r="E220" i="12"/>
  <c r="H95" i="11"/>
  <c r="E220" i="13"/>
  <c r="H95" i="8"/>
  <c r="H95" i="9"/>
  <c r="H293" i="7"/>
  <c r="H95" i="10"/>
  <c r="H95" i="5"/>
  <c r="H293" i="6"/>
  <c r="H95" i="4"/>
  <c r="H95" i="3"/>
  <c r="H95" i="2"/>
  <c r="H95" i="1"/>
  <c r="H83" i="25"/>
  <c r="H83" i="24"/>
  <c r="H83" i="22"/>
  <c r="H83" i="21"/>
  <c r="H83" i="20"/>
  <c r="H83" i="19"/>
  <c r="E208" i="13"/>
  <c r="H83" i="8"/>
  <c r="H281" i="7"/>
  <c r="H83" i="11"/>
  <c r="E208" i="12"/>
  <c r="H83" i="10"/>
  <c r="H83" i="9"/>
  <c r="H83" i="5"/>
  <c r="H281" i="6"/>
  <c r="H83" i="4"/>
  <c r="H83" i="3"/>
  <c r="H83" i="2"/>
  <c r="H83" i="1"/>
  <c r="H70" i="24"/>
  <c r="H70" i="25"/>
  <c r="H70" i="21"/>
  <c r="H70" i="20"/>
  <c r="H70" i="22"/>
  <c r="H70" i="19"/>
  <c r="E195" i="12"/>
  <c r="E195" i="13"/>
  <c r="H70" i="11"/>
  <c r="H70" i="9"/>
  <c r="H70" i="8"/>
  <c r="H268" i="7"/>
  <c r="H70" i="10"/>
  <c r="H268" i="6"/>
  <c r="H70" i="5"/>
  <c r="H70" i="4"/>
  <c r="H70" i="3"/>
  <c r="H70" i="2"/>
  <c r="H70" i="1"/>
  <c r="H140" i="25"/>
  <c r="H140" i="24"/>
  <c r="H140" i="21"/>
  <c r="H140" i="22"/>
  <c r="H140" i="19"/>
  <c r="H140" i="20"/>
  <c r="E121" i="13"/>
  <c r="H140" i="11"/>
  <c r="E121" i="12"/>
  <c r="H189" i="7"/>
  <c r="H140" i="8"/>
  <c r="H140" i="10"/>
  <c r="H140" i="9"/>
  <c r="H140" i="4"/>
  <c r="H189" i="6"/>
  <c r="H140" i="5"/>
  <c r="H140" i="3"/>
  <c r="H140" i="1"/>
  <c r="H140" i="2"/>
  <c r="H122" i="25"/>
  <c r="H122" i="24"/>
  <c r="H122" i="21"/>
  <c r="H122" i="22"/>
  <c r="H122" i="19"/>
  <c r="H122" i="20"/>
  <c r="H122" i="11"/>
  <c r="E54" i="13"/>
  <c r="E54" i="12"/>
  <c r="H122" i="8"/>
  <c r="H122" i="10"/>
  <c r="H122" i="5"/>
  <c r="H122" i="9"/>
  <c r="H74" i="7"/>
  <c r="H74" i="6"/>
  <c r="H122" i="4"/>
  <c r="H122" i="3"/>
  <c r="H122" i="2"/>
  <c r="H122" i="1"/>
  <c r="H108" i="24"/>
  <c r="H108" i="25"/>
  <c r="H108" i="21"/>
  <c r="H108" i="22"/>
  <c r="H108" i="19"/>
  <c r="H108" i="20"/>
  <c r="E36" i="13"/>
  <c r="H108" i="11"/>
  <c r="H108" i="10"/>
  <c r="H108" i="8"/>
  <c r="H108" i="9"/>
  <c r="E36" i="12"/>
  <c r="H46" i="7"/>
  <c r="H108" i="5"/>
  <c r="H46" i="6"/>
  <c r="H108" i="4"/>
  <c r="H108" i="3"/>
  <c r="H108" i="1"/>
  <c r="H108" i="2"/>
  <c r="H443" i="25"/>
  <c r="H397" i="24"/>
  <c r="H397" i="21"/>
  <c r="H443" i="22"/>
  <c r="H397" i="19"/>
  <c r="H443" i="20"/>
  <c r="E238" i="12"/>
  <c r="H443" i="11"/>
  <c r="H443" i="10"/>
  <c r="H443" i="9"/>
  <c r="E238" i="13"/>
  <c r="H381" i="7"/>
  <c r="H443" i="8"/>
  <c r="H381" i="6"/>
  <c r="H397" i="5"/>
  <c r="H397" i="4"/>
  <c r="H397" i="3"/>
  <c r="H397" i="2"/>
  <c r="H397" i="1"/>
  <c r="H427" i="25"/>
  <c r="H381" i="24"/>
  <c r="H381" i="21"/>
  <c r="H427" i="20"/>
  <c r="H427" i="22"/>
  <c r="H381" i="19"/>
  <c r="E276" i="13"/>
  <c r="H427" i="11"/>
  <c r="H427" i="10"/>
  <c r="H427" i="9"/>
  <c r="E276" i="12"/>
  <c r="H427" i="8"/>
  <c r="H381" i="4"/>
  <c r="H372" i="6"/>
  <c r="H381" i="5"/>
  <c r="H372" i="7"/>
  <c r="H381" i="3"/>
  <c r="H381" i="1"/>
  <c r="H381" i="2"/>
  <c r="H367" i="24"/>
  <c r="H413" i="25"/>
  <c r="H367" i="21"/>
  <c r="H413" i="22"/>
  <c r="H413" i="20"/>
  <c r="H367" i="19"/>
  <c r="E170" i="13"/>
  <c r="E170" i="12"/>
  <c r="H413" i="11"/>
  <c r="H413" i="10"/>
  <c r="H413" i="9"/>
  <c r="H413" i="8"/>
  <c r="H258" i="7"/>
  <c r="H367" i="5"/>
  <c r="H258" i="6"/>
  <c r="H367" i="4"/>
  <c r="H367" i="3"/>
  <c r="H367" i="2"/>
  <c r="H367" i="1"/>
  <c r="H397" i="25"/>
  <c r="H351" i="24"/>
  <c r="H351" i="21"/>
  <c r="H351" i="19"/>
  <c r="H397" i="20"/>
  <c r="H397" i="22"/>
  <c r="E321" i="12"/>
  <c r="H397" i="11"/>
  <c r="H397" i="10"/>
  <c r="H397" i="9"/>
  <c r="E321" i="13"/>
  <c r="H432" i="7"/>
  <c r="H397" i="8"/>
  <c r="H351" i="4"/>
  <c r="H432" i="6"/>
  <c r="H351" i="5"/>
  <c r="H351" i="3"/>
  <c r="H351" i="1"/>
  <c r="H351" i="2"/>
  <c r="H335" i="24"/>
  <c r="H374" i="25"/>
  <c r="H335" i="21"/>
  <c r="H374" i="20"/>
  <c r="H374" i="22"/>
  <c r="H335" i="19"/>
  <c r="E93" i="12"/>
  <c r="H374" i="11"/>
  <c r="H374" i="10"/>
  <c r="H374" i="9"/>
  <c r="E93" i="13"/>
  <c r="H156" i="7"/>
  <c r="H374" i="8"/>
  <c r="H335" i="4"/>
  <c r="H156" i="6"/>
  <c r="H335" i="5"/>
  <c r="H335" i="3"/>
  <c r="H335" i="1"/>
  <c r="H335" i="2"/>
  <c r="H350" i="25"/>
  <c r="H319" i="24"/>
  <c r="H319" i="21"/>
  <c r="H350" i="22"/>
  <c r="H350" i="20"/>
  <c r="H319" i="19"/>
  <c r="E114" i="13"/>
  <c r="H350" i="11"/>
  <c r="H350" i="10"/>
  <c r="H350" i="9"/>
  <c r="E114" i="12"/>
  <c r="H149" i="7"/>
  <c r="H350" i="8"/>
  <c r="H149" i="6"/>
  <c r="H319" i="5"/>
  <c r="H319" i="4"/>
  <c r="H319" i="3"/>
  <c r="H319" i="2"/>
  <c r="H319" i="1"/>
  <c r="H305" i="24"/>
  <c r="H336" i="25"/>
  <c r="H336" i="22"/>
  <c r="H336" i="20"/>
  <c r="H305" i="19"/>
  <c r="H305" i="21"/>
  <c r="H336" i="11"/>
  <c r="H336" i="10"/>
  <c r="H336" i="9"/>
  <c r="E151" i="12"/>
  <c r="E151" i="13"/>
  <c r="H247" i="7"/>
  <c r="H336" i="8"/>
  <c r="H247" i="6"/>
  <c r="H305" i="5"/>
  <c r="H305" i="4"/>
  <c r="H305" i="3"/>
  <c r="H305" i="2"/>
  <c r="H305" i="1"/>
  <c r="H320" i="25"/>
  <c r="H289" i="24"/>
  <c r="H289" i="21"/>
  <c r="H320" i="22"/>
  <c r="H289" i="19"/>
  <c r="H320" i="20"/>
  <c r="E94" i="12"/>
  <c r="H320" i="11"/>
  <c r="H320" i="10"/>
  <c r="H320" i="9"/>
  <c r="E94" i="13"/>
  <c r="H320" i="8"/>
  <c r="H128" i="7"/>
  <c r="H289" i="4"/>
  <c r="H128" i="6"/>
  <c r="H289" i="5"/>
  <c r="H289" i="3"/>
  <c r="H289" i="2"/>
  <c r="H289" i="1"/>
  <c r="H306" i="25"/>
  <c r="H275" i="24"/>
  <c r="H275" i="21"/>
  <c r="H306" i="22"/>
  <c r="H306" i="20"/>
  <c r="H275" i="19"/>
  <c r="E30" i="13"/>
  <c r="H306" i="11"/>
  <c r="H306" i="10"/>
  <c r="H306" i="9"/>
  <c r="E30" i="12"/>
  <c r="H58" i="7"/>
  <c r="H306" i="8"/>
  <c r="H58" i="6"/>
  <c r="H275" i="4"/>
  <c r="H275" i="5"/>
  <c r="H275" i="3"/>
  <c r="H275" i="1"/>
  <c r="H275" i="2"/>
  <c r="H292" i="25"/>
  <c r="H261" i="24"/>
  <c r="H292" i="22"/>
  <c r="H261" i="19"/>
  <c r="H261" i="21"/>
  <c r="H292" i="20"/>
  <c r="E239" i="12"/>
  <c r="H292" i="11"/>
  <c r="E239" i="13"/>
  <c r="H292" i="10"/>
  <c r="H292" i="9"/>
  <c r="H292" i="8"/>
  <c r="H346" i="7"/>
  <c r="H261" i="4"/>
  <c r="H346" i="6"/>
  <c r="H261" i="5"/>
  <c r="H261" i="3"/>
  <c r="H261" i="1"/>
  <c r="H261" i="2"/>
  <c r="H247" i="24"/>
  <c r="H278" i="25"/>
  <c r="H247" i="21"/>
  <c r="H278" i="22"/>
  <c r="H247" i="19"/>
  <c r="H278" i="20"/>
  <c r="E154" i="12"/>
  <c r="H278" i="11"/>
  <c r="E154" i="13"/>
  <c r="H278" i="10"/>
  <c r="H278" i="9"/>
  <c r="H235" i="7"/>
  <c r="H278" i="8"/>
  <c r="H247" i="4"/>
  <c r="H235" i="6"/>
  <c r="H247" i="5"/>
  <c r="H247" i="3"/>
  <c r="H247" i="1"/>
  <c r="H247" i="2"/>
  <c r="H262" i="25"/>
  <c r="H231" i="24"/>
  <c r="H231" i="21"/>
  <c r="H262" i="22"/>
  <c r="H262" i="20"/>
  <c r="H231" i="19"/>
  <c r="E323" i="12"/>
  <c r="H262" i="11"/>
  <c r="E323" i="13"/>
  <c r="H262" i="10"/>
  <c r="H262" i="9"/>
  <c r="H426" i="7"/>
  <c r="H262" i="8"/>
  <c r="H426" i="6"/>
  <c r="H231" i="4"/>
  <c r="H231" i="5"/>
  <c r="H231" i="3"/>
  <c r="H231" i="1"/>
  <c r="H231" i="2"/>
  <c r="H217" i="24"/>
  <c r="H248" i="25"/>
  <c r="H217" i="21"/>
  <c r="H248" i="22"/>
  <c r="H217" i="19"/>
  <c r="H248" i="20"/>
  <c r="E159" i="13"/>
  <c r="E159" i="12"/>
  <c r="H248" i="11"/>
  <c r="H248" i="10"/>
  <c r="H248" i="9"/>
  <c r="H248" i="8"/>
  <c r="H226" i="7"/>
  <c r="H217" i="5"/>
  <c r="H226" i="6"/>
  <c r="H217" i="4"/>
  <c r="H217" i="3"/>
  <c r="H217" i="1"/>
  <c r="H217" i="2"/>
  <c r="H223" i="25"/>
  <c r="H201" i="24"/>
  <c r="H223" i="22"/>
  <c r="H223" i="20"/>
  <c r="H201" i="19"/>
  <c r="H201" i="21"/>
  <c r="E327" i="12"/>
  <c r="H223" i="11"/>
  <c r="H223" i="10"/>
  <c r="H223" i="9"/>
  <c r="E327" i="13"/>
  <c r="H417" i="6"/>
  <c r="H223" i="8"/>
  <c r="H417" i="7"/>
  <c r="H201" i="5"/>
  <c r="H201" i="4"/>
  <c r="H201" i="3"/>
  <c r="H201" i="2"/>
  <c r="H201" i="1"/>
  <c r="H187" i="24"/>
  <c r="H209" i="25"/>
  <c r="H187" i="21"/>
  <c r="H209" i="22"/>
  <c r="H187" i="19"/>
  <c r="H209" i="20"/>
  <c r="E301" i="13"/>
  <c r="H209" i="11"/>
  <c r="H209" i="10"/>
  <c r="E301" i="12"/>
  <c r="H209" i="9"/>
  <c r="H403" i="6"/>
  <c r="H209" i="8"/>
  <c r="H403" i="7"/>
  <c r="H187" i="5"/>
  <c r="H187" i="4"/>
  <c r="H187" i="3"/>
  <c r="H187" i="2"/>
  <c r="H187" i="1"/>
  <c r="H193" i="25"/>
  <c r="H171" i="24"/>
  <c r="H171" i="21"/>
  <c r="H193" i="20"/>
  <c r="H171" i="19"/>
  <c r="H193" i="22"/>
  <c r="E24" i="13"/>
  <c r="H193" i="11"/>
  <c r="H193" i="10"/>
  <c r="H193" i="9"/>
  <c r="E24" i="12"/>
  <c r="H38" i="7"/>
  <c r="H193" i="8"/>
  <c r="H171" i="4"/>
  <c r="H38" i="6"/>
  <c r="H171" i="5"/>
  <c r="H171" i="3"/>
  <c r="H171" i="2"/>
  <c r="H171" i="1"/>
  <c r="H18" i="24"/>
  <c r="H18" i="25"/>
  <c r="H18" i="21"/>
  <c r="H18" i="22"/>
  <c r="H18" i="20"/>
  <c r="H18" i="19"/>
  <c r="H18" i="11"/>
  <c r="E157" i="13"/>
  <c r="E157" i="12"/>
  <c r="H18" i="10"/>
  <c r="H207" i="7"/>
  <c r="H18" i="9"/>
  <c r="H18" i="8"/>
  <c r="H207" i="6"/>
  <c r="H18" i="5"/>
  <c r="H18" i="3"/>
  <c r="H18" i="4"/>
  <c r="H18" i="1"/>
  <c r="H18" i="2"/>
  <c r="H45" i="25"/>
  <c r="H45" i="24"/>
  <c r="H45" i="21"/>
  <c r="H45" i="22"/>
  <c r="H45" i="20"/>
  <c r="H45" i="19"/>
  <c r="E263" i="12"/>
  <c r="E263" i="13"/>
  <c r="H45" i="9"/>
  <c r="H45" i="8"/>
  <c r="H309" i="7"/>
  <c r="H45" i="11"/>
  <c r="H45" i="10"/>
  <c r="H45" i="5"/>
  <c r="H309" i="6"/>
  <c r="H45" i="3"/>
  <c r="H45" i="4"/>
  <c r="H45" i="2"/>
  <c r="H45" i="1"/>
  <c r="H33" i="25"/>
  <c r="H33" i="24"/>
  <c r="H33" i="21"/>
  <c r="H33" i="22"/>
  <c r="H33" i="20"/>
  <c r="H33" i="19"/>
  <c r="E172" i="13"/>
  <c r="E172" i="12"/>
  <c r="H33" i="9"/>
  <c r="H208" i="7"/>
  <c r="H33" i="8"/>
  <c r="H33" i="11"/>
  <c r="H33" i="10"/>
  <c r="H208" i="6"/>
  <c r="H33" i="5"/>
  <c r="H33" i="3"/>
  <c r="H33" i="4"/>
  <c r="H33" i="2"/>
  <c r="H33" i="1"/>
  <c r="H57" i="25"/>
  <c r="H57" i="24"/>
  <c r="H57" i="21"/>
  <c r="H57" i="22"/>
  <c r="H57" i="20"/>
  <c r="H57" i="19"/>
  <c r="E140" i="13"/>
  <c r="E140" i="12"/>
  <c r="H57" i="9"/>
  <c r="H57" i="8"/>
  <c r="H57" i="10"/>
  <c r="H167" i="7"/>
  <c r="H57" i="11"/>
  <c r="H57" i="5"/>
  <c r="H167" i="6"/>
  <c r="H57" i="3"/>
  <c r="H57" i="4"/>
  <c r="H57" i="2"/>
  <c r="H57" i="1"/>
  <c r="H12" i="25"/>
  <c r="H12" i="24"/>
  <c r="H12" i="22"/>
  <c r="H12" i="20"/>
  <c r="H12" i="21"/>
  <c r="H12" i="19"/>
  <c r="E19" i="13"/>
  <c r="E19" i="12"/>
  <c r="H12" i="11"/>
  <c r="H12" i="10"/>
  <c r="H28" i="7"/>
  <c r="H12" i="9"/>
  <c r="H12" i="8"/>
  <c r="H12" i="5"/>
  <c r="H28" i="6"/>
  <c r="H12" i="3"/>
  <c r="H12" i="4"/>
  <c r="H12" i="2"/>
  <c r="H12" i="1"/>
  <c r="H94" i="24"/>
  <c r="H94" i="25"/>
  <c r="H94" i="21"/>
  <c r="H94" i="22"/>
  <c r="H94" i="20"/>
  <c r="H94" i="19"/>
  <c r="E219" i="12"/>
  <c r="H94" i="11"/>
  <c r="H94" i="9"/>
  <c r="H94" i="8"/>
  <c r="H292" i="7"/>
  <c r="H94" i="10"/>
  <c r="E219" i="13"/>
  <c r="H292" i="6"/>
  <c r="H94" i="5"/>
  <c r="H94" i="4"/>
  <c r="H94" i="3"/>
  <c r="H94" i="2"/>
  <c r="H94" i="1"/>
  <c r="H82" i="24"/>
  <c r="H82" i="25"/>
  <c r="H82" i="21"/>
  <c r="H82" i="22"/>
  <c r="H82" i="19"/>
  <c r="H82" i="20"/>
  <c r="E207" i="12"/>
  <c r="E207" i="13"/>
  <c r="H82" i="9"/>
  <c r="H82" i="8"/>
  <c r="H280" i="7"/>
  <c r="H82" i="11"/>
  <c r="H82" i="10"/>
  <c r="H280" i="6"/>
  <c r="H82" i="5"/>
  <c r="H82" i="4"/>
  <c r="H82" i="3"/>
  <c r="H82" i="2"/>
  <c r="H82" i="1"/>
  <c r="H69" i="24"/>
  <c r="H69" i="25"/>
  <c r="H69" i="21"/>
  <c r="H69" i="22"/>
  <c r="H69" i="19"/>
  <c r="H69" i="20"/>
  <c r="E194" i="13"/>
  <c r="E194" i="12"/>
  <c r="H69" i="10"/>
  <c r="H69" i="9"/>
  <c r="H69" i="8"/>
  <c r="H267" i="7"/>
  <c r="H69" i="11"/>
  <c r="H267" i="6"/>
  <c r="H69" i="3"/>
  <c r="H69" i="5"/>
  <c r="H69" i="4"/>
  <c r="H69" i="2"/>
  <c r="H69" i="1"/>
  <c r="H139" i="25"/>
  <c r="H139" i="24"/>
  <c r="H139" i="21"/>
  <c r="H139" i="20"/>
  <c r="H139" i="22"/>
  <c r="H139" i="19"/>
  <c r="E120" i="13"/>
  <c r="H139" i="11"/>
  <c r="E120" i="12"/>
  <c r="H139" i="9"/>
  <c r="H188" i="7"/>
  <c r="H139" i="8"/>
  <c r="H139" i="10"/>
  <c r="H139" i="4"/>
  <c r="H188" i="6"/>
  <c r="H139" i="5"/>
  <c r="H139" i="3"/>
  <c r="H139" i="1"/>
  <c r="H139" i="2"/>
  <c r="H121" i="25"/>
  <c r="H120" i="24"/>
  <c r="H120" i="21"/>
  <c r="H120" i="22"/>
  <c r="H120" i="19"/>
  <c r="H120" i="20"/>
  <c r="E44" i="13"/>
  <c r="E44" i="12"/>
  <c r="H120" i="9"/>
  <c r="H120" i="11"/>
  <c r="H120" i="10"/>
  <c r="H72" i="7"/>
  <c r="H120" i="8"/>
  <c r="H72" i="6"/>
  <c r="H120" i="5"/>
  <c r="H120" i="4"/>
  <c r="H120" i="3"/>
  <c r="H120" i="2"/>
  <c r="H120" i="1"/>
  <c r="H107" i="25"/>
  <c r="H107" i="24"/>
  <c r="H107" i="21"/>
  <c r="H107" i="22"/>
  <c r="H107" i="19"/>
  <c r="H107" i="20"/>
  <c r="E23" i="12"/>
  <c r="E23" i="13"/>
  <c r="H107" i="11"/>
  <c r="H107" i="10"/>
  <c r="H107" i="8"/>
  <c r="H107" i="9"/>
  <c r="H45" i="7"/>
  <c r="H45" i="6"/>
  <c r="H107" i="5"/>
  <c r="H107" i="4"/>
  <c r="H107" i="3"/>
  <c r="H107" i="2"/>
  <c r="H107" i="1"/>
  <c r="H442" i="25"/>
  <c r="H396" i="24"/>
  <c r="H396" i="21"/>
  <c r="H442" i="22"/>
  <c r="H442" i="20"/>
  <c r="H396" i="19"/>
  <c r="E236" i="13"/>
  <c r="E236" i="12"/>
  <c r="H442" i="10"/>
  <c r="H442" i="9"/>
  <c r="H380" i="7"/>
  <c r="H442" i="8"/>
  <c r="H442" i="11"/>
  <c r="H396" i="5"/>
  <c r="H380" i="6"/>
  <c r="H396" i="4"/>
  <c r="H396" i="3"/>
  <c r="H396" i="2"/>
  <c r="H396" i="1"/>
  <c r="H426" i="25"/>
  <c r="H380" i="24"/>
  <c r="H380" i="21"/>
  <c r="H426" i="22"/>
  <c r="H426" i="20"/>
  <c r="H380" i="19"/>
  <c r="E275" i="12"/>
  <c r="E275" i="13"/>
  <c r="H426" i="10"/>
  <c r="H426" i="9"/>
  <c r="H426" i="11"/>
  <c r="H426" i="8"/>
  <c r="H371" i="7"/>
  <c r="H380" i="5"/>
  <c r="H371" i="6"/>
  <c r="H380" i="4"/>
  <c r="H380" i="3"/>
  <c r="H380" i="1"/>
  <c r="H380" i="2"/>
  <c r="H412" i="25"/>
  <c r="H366" i="24"/>
  <c r="H412" i="22"/>
  <c r="H366" i="19"/>
  <c r="H366" i="21"/>
  <c r="H412" i="20"/>
  <c r="E165" i="12"/>
  <c r="H412" i="10"/>
  <c r="E165" i="13"/>
  <c r="H412" i="9"/>
  <c r="H412" i="11"/>
  <c r="H412" i="8"/>
  <c r="H366" i="5"/>
  <c r="H366" i="4"/>
  <c r="H257" i="6"/>
  <c r="H257" i="7"/>
  <c r="H366" i="3"/>
  <c r="H366" i="2"/>
  <c r="H366" i="1"/>
  <c r="H396" i="25"/>
  <c r="H350" i="24"/>
  <c r="H350" i="21"/>
  <c r="H396" i="22"/>
  <c r="H350" i="19"/>
  <c r="H396" i="20"/>
  <c r="E318" i="13"/>
  <c r="H396" i="10"/>
  <c r="H396" i="9"/>
  <c r="E318" i="12"/>
  <c r="H396" i="11"/>
  <c r="H431" i="7"/>
  <c r="H431" i="6"/>
  <c r="H396" i="8"/>
  <c r="H350" i="4"/>
  <c r="H350" i="5"/>
  <c r="H350" i="3"/>
  <c r="H350" i="1"/>
  <c r="H350" i="2"/>
  <c r="H373" i="25"/>
  <c r="H334" i="24"/>
  <c r="H334" i="21"/>
  <c r="H373" i="22"/>
  <c r="H334" i="19"/>
  <c r="H373" i="20"/>
  <c r="E83" i="12"/>
  <c r="E83" i="13"/>
  <c r="H373" i="10"/>
  <c r="H373" i="11"/>
  <c r="H373" i="9"/>
  <c r="H155" i="7"/>
  <c r="H373" i="8"/>
  <c r="H334" i="4"/>
  <c r="H155" i="6"/>
  <c r="H334" i="5"/>
  <c r="H334" i="3"/>
  <c r="H334" i="1"/>
  <c r="H334" i="2"/>
  <c r="H349" i="25"/>
  <c r="H318" i="24"/>
  <c r="H349" i="20"/>
  <c r="H318" i="19"/>
  <c r="H318" i="21"/>
  <c r="H349" i="22"/>
  <c r="E106" i="12"/>
  <c r="E106" i="13"/>
  <c r="H349" i="10"/>
  <c r="H349" i="9"/>
  <c r="H349" i="11"/>
  <c r="H148" i="7"/>
  <c r="H349" i="8"/>
  <c r="H148" i="6"/>
  <c r="H318" i="5"/>
  <c r="H318" i="4"/>
  <c r="H318" i="3"/>
  <c r="H318" i="2"/>
  <c r="H318" i="1"/>
  <c r="H302" i="24"/>
  <c r="H333" i="25"/>
  <c r="H302" i="21"/>
  <c r="H333" i="22"/>
  <c r="H333" i="20"/>
  <c r="H302" i="19"/>
  <c r="E116" i="13"/>
  <c r="E116" i="12"/>
  <c r="H333" i="11"/>
  <c r="H333" i="10"/>
  <c r="H333" i="9"/>
  <c r="H333" i="8"/>
  <c r="H141" i="7"/>
  <c r="H302" i="4"/>
  <c r="H141" i="6"/>
  <c r="H302" i="5"/>
  <c r="H302" i="3"/>
  <c r="H302" i="1"/>
  <c r="H302" i="2"/>
  <c r="H288" i="24"/>
  <c r="H319" i="25"/>
  <c r="H288" i="21"/>
  <c r="H319" i="22"/>
  <c r="H319" i="20"/>
  <c r="H288" i="19"/>
  <c r="E84" i="13"/>
  <c r="H319" i="10"/>
  <c r="H319" i="9"/>
  <c r="E84" i="12"/>
  <c r="H319" i="11"/>
  <c r="H319" i="8"/>
  <c r="H127" i="7"/>
  <c r="H288" i="4"/>
  <c r="H127" i="6"/>
  <c r="H288" i="5"/>
  <c r="H288" i="3"/>
  <c r="H288" i="2"/>
  <c r="H288" i="1"/>
  <c r="H305" i="25"/>
  <c r="H274" i="24"/>
  <c r="H274" i="21"/>
  <c r="H305" i="22"/>
  <c r="H274" i="19"/>
  <c r="H305" i="20"/>
  <c r="E27" i="13"/>
  <c r="E27" i="12"/>
  <c r="H305" i="10"/>
  <c r="H305" i="9"/>
  <c r="H305" i="11"/>
  <c r="H57" i="7"/>
  <c r="H305" i="8"/>
  <c r="H57" i="6"/>
  <c r="H274" i="5"/>
  <c r="H274" i="4"/>
  <c r="H274" i="3"/>
  <c r="H274" i="1"/>
  <c r="H274" i="2"/>
  <c r="H291" i="25"/>
  <c r="H260" i="24"/>
  <c r="H260" i="21"/>
  <c r="H260" i="19"/>
  <c r="H291" i="22"/>
  <c r="H291" i="20"/>
  <c r="E234" i="13"/>
  <c r="H291" i="10"/>
  <c r="H291" i="9"/>
  <c r="E234" i="12"/>
  <c r="H291" i="11"/>
  <c r="H291" i="8"/>
  <c r="H260" i="4"/>
  <c r="H345" i="6"/>
  <c r="H260" i="5"/>
  <c r="H345" i="7"/>
  <c r="H260" i="3"/>
  <c r="H260" i="1"/>
  <c r="H260" i="2"/>
  <c r="H275" i="25"/>
  <c r="H244" i="24"/>
  <c r="H244" i="21"/>
  <c r="H275" i="22"/>
  <c r="H275" i="20"/>
  <c r="H244" i="19"/>
  <c r="E288" i="13"/>
  <c r="H275" i="10"/>
  <c r="H275" i="9"/>
  <c r="E288" i="12"/>
  <c r="H275" i="11"/>
  <c r="H275" i="8"/>
  <c r="H341" i="7"/>
  <c r="H244" i="5"/>
  <c r="H341" i="6"/>
  <c r="H244" i="4"/>
  <c r="H244" i="3"/>
  <c r="H244" i="2"/>
  <c r="H244" i="1"/>
  <c r="H230" i="24"/>
  <c r="H261" i="25"/>
  <c r="H230" i="21"/>
  <c r="H261" i="22"/>
  <c r="H230" i="19"/>
  <c r="H261" i="20"/>
  <c r="H261" i="10"/>
  <c r="H261" i="9"/>
  <c r="E319" i="13"/>
  <c r="E319" i="12"/>
  <c r="H425" i="7"/>
  <c r="H261" i="8"/>
  <c r="H425" i="6"/>
  <c r="H261" i="11"/>
  <c r="H230" i="4"/>
  <c r="H230" i="5"/>
  <c r="H230" i="3"/>
  <c r="H230" i="1"/>
  <c r="H230" i="2"/>
  <c r="H247" i="25"/>
  <c r="H216" i="24"/>
  <c r="H216" i="21"/>
  <c r="H247" i="22"/>
  <c r="H216" i="19"/>
  <c r="H247" i="20"/>
  <c r="E158" i="13"/>
  <c r="E158" i="12"/>
  <c r="H247" i="10"/>
  <c r="H247" i="9"/>
  <c r="H247" i="11"/>
  <c r="H247" i="8"/>
  <c r="H225" i="7"/>
  <c r="H225" i="6"/>
  <c r="H216" i="5"/>
  <c r="H216" i="3"/>
  <c r="H216" i="4"/>
  <c r="H216" i="2"/>
  <c r="H216" i="1"/>
  <c r="H222" i="25"/>
  <c r="H200" i="24"/>
  <c r="H200" i="21"/>
  <c r="H222" i="22"/>
  <c r="H200" i="19"/>
  <c r="H222" i="20"/>
  <c r="E314" i="13"/>
  <c r="E314" i="12"/>
  <c r="H222" i="10"/>
  <c r="H222" i="9"/>
  <c r="H416" i="7"/>
  <c r="H222" i="11"/>
  <c r="H416" i="6"/>
  <c r="H222" i="8"/>
  <c r="H200" i="4"/>
  <c r="H200" i="5"/>
  <c r="H200" i="3"/>
  <c r="H200" i="2"/>
  <c r="H200" i="1"/>
  <c r="H184" i="24"/>
  <c r="H206" i="25"/>
  <c r="H184" i="21"/>
  <c r="H206" i="22"/>
  <c r="H206" i="20"/>
  <c r="H184" i="19"/>
  <c r="E111" i="13"/>
  <c r="E111" i="12"/>
  <c r="H206" i="10"/>
  <c r="H206" i="11"/>
  <c r="H206" i="9"/>
  <c r="H123" i="7"/>
  <c r="H206" i="8"/>
  <c r="H184" i="4"/>
  <c r="H184" i="5"/>
  <c r="H123" i="6"/>
  <c r="H184" i="3"/>
  <c r="H184" i="1"/>
  <c r="H184" i="2"/>
  <c r="H170" i="24"/>
  <c r="H192" i="25"/>
  <c r="H170" i="21"/>
  <c r="H192" i="22"/>
  <c r="H192" i="20"/>
  <c r="H170" i="19"/>
  <c r="E18" i="13"/>
  <c r="H192" i="10"/>
  <c r="H192" i="9"/>
  <c r="E18" i="12"/>
  <c r="H37" i="7"/>
  <c r="H192" i="11"/>
  <c r="H192" i="8"/>
  <c r="H170" i="4"/>
  <c r="H37" i="6"/>
  <c r="H170" i="5"/>
  <c r="H170" i="3"/>
  <c r="H170" i="2"/>
  <c r="H170" i="1"/>
  <c r="H11" i="25"/>
  <c r="H11" i="24"/>
  <c r="H11" i="21"/>
  <c r="H11" i="20"/>
  <c r="H11" i="22"/>
  <c r="H11" i="19"/>
  <c r="E149" i="13"/>
  <c r="H11" i="11"/>
  <c r="E149" i="12"/>
  <c r="H11" i="10"/>
  <c r="H11" i="9"/>
  <c r="H206" i="7"/>
  <c r="H11" i="8"/>
  <c r="H11" i="5"/>
  <c r="H206" i="6"/>
  <c r="H11" i="4"/>
  <c r="H11" i="3"/>
  <c r="H11" i="2"/>
  <c r="H11" i="1"/>
  <c r="H16" i="24"/>
  <c r="H16" i="25"/>
  <c r="H16" i="21"/>
  <c r="H16" i="20"/>
  <c r="H16" i="22"/>
  <c r="H16" i="19"/>
  <c r="E233" i="13"/>
  <c r="E233" i="12"/>
  <c r="H16" i="10"/>
  <c r="H16" i="11"/>
  <c r="H305" i="7"/>
  <c r="H16" i="9"/>
  <c r="H16" i="8"/>
  <c r="H305" i="6"/>
  <c r="H16" i="5"/>
  <c r="H16" i="4"/>
  <c r="H16" i="3"/>
  <c r="H16" i="2"/>
  <c r="H16" i="1"/>
  <c r="H42" i="25"/>
  <c r="H42" i="24"/>
  <c r="H42" i="22"/>
  <c r="H42" i="20"/>
  <c r="H42" i="21"/>
  <c r="H42" i="19"/>
  <c r="H42" i="11"/>
  <c r="E178" i="12"/>
  <c r="H42" i="10"/>
  <c r="E178" i="13"/>
  <c r="H42" i="9"/>
  <c r="H209" i="7"/>
  <c r="H209" i="6"/>
  <c r="H42" i="5"/>
  <c r="H42" i="8"/>
  <c r="H42" i="3"/>
  <c r="H42" i="4"/>
  <c r="H42" i="1"/>
  <c r="H42" i="2"/>
  <c r="H28" i="25"/>
  <c r="H28" i="24"/>
  <c r="H28" i="21"/>
  <c r="H28" i="20"/>
  <c r="H28" i="19"/>
  <c r="H28" i="22"/>
  <c r="E123" i="13"/>
  <c r="E123" i="12"/>
  <c r="H28" i="10"/>
  <c r="H28" i="11"/>
  <c r="H28" i="9"/>
  <c r="H28" i="8"/>
  <c r="H164" i="7"/>
  <c r="H164" i="6"/>
  <c r="H28" i="5"/>
  <c r="H28" i="4"/>
  <c r="H28" i="3"/>
  <c r="H28" i="2"/>
  <c r="H28" i="1"/>
  <c r="H60" i="25"/>
  <c r="H60" i="24"/>
  <c r="H60" i="22"/>
  <c r="H60" i="21"/>
  <c r="H60" i="20"/>
  <c r="H60" i="19"/>
  <c r="E51" i="13"/>
  <c r="E51" i="12"/>
  <c r="H60" i="11"/>
  <c r="H60" i="9"/>
  <c r="H60" i="10"/>
  <c r="H60" i="8"/>
  <c r="H33" i="7"/>
  <c r="H60" i="5"/>
  <c r="H33" i="6"/>
  <c r="H60" i="4"/>
  <c r="H60" i="3"/>
  <c r="H60" i="2"/>
  <c r="H60" i="1"/>
  <c r="H93" i="25"/>
  <c r="H93" i="24"/>
  <c r="H93" i="21"/>
  <c r="H93" i="22"/>
  <c r="H93" i="20"/>
  <c r="H93" i="19"/>
  <c r="E218" i="13"/>
  <c r="E218" i="12"/>
  <c r="H93" i="11"/>
  <c r="H93" i="10"/>
  <c r="H93" i="9"/>
  <c r="H93" i="8"/>
  <c r="H291" i="7"/>
  <c r="H291" i="6"/>
  <c r="H93" i="5"/>
  <c r="H93" i="3"/>
  <c r="H93" i="4"/>
  <c r="H93" i="2"/>
  <c r="H93" i="1"/>
  <c r="H81" i="25"/>
  <c r="H81" i="24"/>
  <c r="H81" i="21"/>
  <c r="H81" i="22"/>
  <c r="H81" i="20"/>
  <c r="H81" i="19"/>
  <c r="E206" i="13"/>
  <c r="E206" i="12"/>
  <c r="H81" i="11"/>
  <c r="H81" i="10"/>
  <c r="H81" i="9"/>
  <c r="H81" i="8"/>
  <c r="H279" i="7"/>
  <c r="H279" i="6"/>
  <c r="H81" i="5"/>
  <c r="H81" i="3"/>
  <c r="H81" i="4"/>
  <c r="H81" i="2"/>
  <c r="H81" i="1"/>
  <c r="H75" i="25"/>
  <c r="H75" i="24"/>
  <c r="H75" i="21"/>
  <c r="H75" i="22"/>
  <c r="H75" i="20"/>
  <c r="H75" i="19"/>
  <c r="E200" i="13"/>
  <c r="E200" i="12"/>
  <c r="H75" i="10"/>
  <c r="H75" i="11"/>
  <c r="H75" i="9"/>
  <c r="H75" i="8"/>
  <c r="H273" i="6"/>
  <c r="H75" i="5"/>
  <c r="H273" i="7"/>
  <c r="H75" i="3"/>
  <c r="H75" i="4"/>
  <c r="H75" i="1"/>
  <c r="H75" i="2"/>
  <c r="H138" i="25"/>
  <c r="H138" i="24"/>
  <c r="H138" i="21"/>
  <c r="H138" i="22"/>
  <c r="H138" i="19"/>
  <c r="H138" i="20"/>
  <c r="E117" i="12"/>
  <c r="H138" i="9"/>
  <c r="H138" i="11"/>
  <c r="E117" i="13"/>
  <c r="H138" i="10"/>
  <c r="H187" i="7"/>
  <c r="H138" i="8"/>
  <c r="H138" i="5"/>
  <c r="H187" i="6"/>
  <c r="H138" i="3"/>
  <c r="H138" i="4"/>
  <c r="H138" i="2"/>
  <c r="H138" i="1"/>
  <c r="H121" i="24"/>
  <c r="H120" i="25"/>
  <c r="H121" i="22"/>
  <c r="H121" i="19"/>
  <c r="H121" i="20"/>
  <c r="H121" i="21"/>
  <c r="E47" i="12"/>
  <c r="E47" i="13"/>
  <c r="H121" i="11"/>
  <c r="H121" i="9"/>
  <c r="H121" i="8"/>
  <c r="H121" i="10"/>
  <c r="H73" i="7"/>
  <c r="H121" i="5"/>
  <c r="H73" i="6"/>
  <c r="H121" i="4"/>
  <c r="H121" i="3"/>
  <c r="H121" i="2"/>
  <c r="H121" i="1"/>
  <c r="H106" i="25"/>
  <c r="H106" i="24"/>
  <c r="H106" i="21"/>
  <c r="H106" i="22"/>
  <c r="H106" i="20"/>
  <c r="H106" i="19"/>
  <c r="E21" i="12"/>
  <c r="H106" i="9"/>
  <c r="E21" i="13"/>
  <c r="H106" i="10"/>
  <c r="H44" i="7"/>
  <c r="H106" i="11"/>
  <c r="H106" i="8"/>
  <c r="H44" i="6"/>
  <c r="H106" i="5"/>
  <c r="H106" i="4"/>
  <c r="H106" i="3"/>
  <c r="H106" i="2"/>
  <c r="H106" i="1"/>
  <c r="H395" i="24"/>
  <c r="H441" i="25"/>
  <c r="H395" i="21"/>
  <c r="H441" i="20"/>
  <c r="H441" i="22"/>
  <c r="H395" i="19"/>
  <c r="E228" i="13"/>
  <c r="H441" i="10"/>
  <c r="H441" i="9"/>
  <c r="H441" i="11"/>
  <c r="H379" i="7"/>
  <c r="E228" i="12"/>
  <c r="H441" i="8"/>
  <c r="H379" i="6"/>
  <c r="H395" i="4"/>
  <c r="H395" i="5"/>
  <c r="H395" i="3"/>
  <c r="H395" i="2"/>
  <c r="H395" i="1"/>
  <c r="H425" i="25"/>
  <c r="H379" i="24"/>
  <c r="H379" i="21"/>
  <c r="H425" i="22"/>
  <c r="H425" i="20"/>
  <c r="H379" i="19"/>
  <c r="E267" i="12"/>
  <c r="H425" i="11"/>
  <c r="H425" i="10"/>
  <c r="H425" i="9"/>
  <c r="E267" i="13"/>
  <c r="H370" i="7"/>
  <c r="H425" i="8"/>
  <c r="H379" i="5"/>
  <c r="H370" i="6"/>
  <c r="H379" i="4"/>
  <c r="H379" i="3"/>
  <c r="H379" i="2"/>
  <c r="H379" i="1"/>
  <c r="H365" i="24"/>
  <c r="H411" i="25"/>
  <c r="H365" i="21"/>
  <c r="H411" i="22"/>
  <c r="H365" i="19"/>
  <c r="H411" i="20"/>
  <c r="E147" i="13"/>
  <c r="E147" i="12"/>
  <c r="H411" i="10"/>
  <c r="H411" i="9"/>
  <c r="H411" i="8"/>
  <c r="H411" i="11"/>
  <c r="H256" i="7"/>
  <c r="H365" i="5"/>
  <c r="H365" i="4"/>
  <c r="H256" i="6"/>
  <c r="H365" i="3"/>
  <c r="H365" i="2"/>
  <c r="H365" i="1"/>
  <c r="H349" i="24"/>
  <c r="H395" i="25"/>
  <c r="H349" i="21"/>
  <c r="H395" i="22"/>
  <c r="H349" i="19"/>
  <c r="H395" i="20"/>
  <c r="E315" i="12"/>
  <c r="E315" i="13"/>
  <c r="H395" i="10"/>
  <c r="H395" i="9"/>
  <c r="H395" i="11"/>
  <c r="H430" i="7"/>
  <c r="H430" i="6"/>
  <c r="H395" i="8"/>
  <c r="H349" i="5"/>
  <c r="H349" i="4"/>
  <c r="H349" i="3"/>
  <c r="H349" i="1"/>
  <c r="H349" i="2"/>
  <c r="H372" i="25"/>
  <c r="H333" i="24"/>
  <c r="H333" i="21"/>
  <c r="H372" i="22"/>
  <c r="H333" i="19"/>
  <c r="H372" i="20"/>
  <c r="H372" i="10"/>
  <c r="H372" i="11"/>
  <c r="H372" i="9"/>
  <c r="E79" i="13"/>
  <c r="E79" i="12"/>
  <c r="H154" i="7"/>
  <c r="H372" i="8"/>
  <c r="H333" i="5"/>
  <c r="H154" i="6"/>
  <c r="H333" i="4"/>
  <c r="H333" i="3"/>
  <c r="H333" i="1"/>
  <c r="H333" i="2"/>
  <c r="H348" i="25"/>
  <c r="H317" i="24"/>
  <c r="H317" i="21"/>
  <c r="H317" i="19"/>
  <c r="H348" i="20"/>
  <c r="H348" i="22"/>
  <c r="E97" i="13"/>
  <c r="E97" i="12"/>
  <c r="H348" i="10"/>
  <c r="H348" i="9"/>
  <c r="H348" i="11"/>
  <c r="H147" i="7"/>
  <c r="H348" i="8"/>
  <c r="H317" i="5"/>
  <c r="H147" i="6"/>
  <c r="H317" i="4"/>
  <c r="H317" i="3"/>
  <c r="H317" i="2"/>
  <c r="H317" i="1"/>
  <c r="H332" i="25"/>
  <c r="H301" i="24"/>
  <c r="H301" i="21"/>
  <c r="H332" i="20"/>
  <c r="H332" i="22"/>
  <c r="H301" i="19"/>
  <c r="E113" i="13"/>
  <c r="E113" i="12"/>
  <c r="H332" i="11"/>
  <c r="H332" i="10"/>
  <c r="H332" i="9"/>
  <c r="H140" i="7"/>
  <c r="H332" i="8"/>
  <c r="H301" i="5"/>
  <c r="H140" i="6"/>
  <c r="H301" i="3"/>
  <c r="H301" i="4"/>
  <c r="H301" i="1"/>
  <c r="H301" i="2"/>
  <c r="H318" i="25"/>
  <c r="H287" i="24"/>
  <c r="H287" i="21"/>
  <c r="H318" i="20"/>
  <c r="H318" i="22"/>
  <c r="H287" i="19"/>
  <c r="E80" i="13"/>
  <c r="E80" i="12"/>
  <c r="H318" i="10"/>
  <c r="H318" i="9"/>
  <c r="H126" i="7"/>
  <c r="H318" i="11"/>
  <c r="H318" i="8"/>
  <c r="H287" i="4"/>
  <c r="H126" i="6"/>
  <c r="H287" i="5"/>
  <c r="H287" i="3"/>
  <c r="H287" i="1"/>
  <c r="H287" i="2"/>
  <c r="H304" i="25"/>
  <c r="H273" i="24"/>
  <c r="H273" i="21"/>
  <c r="H273" i="19"/>
  <c r="H304" i="20"/>
  <c r="H304" i="22"/>
  <c r="E22" i="12"/>
  <c r="H304" i="11"/>
  <c r="H304" i="10"/>
  <c r="E22" i="13"/>
  <c r="H304" i="9"/>
  <c r="H56" i="7"/>
  <c r="H304" i="8"/>
  <c r="H56" i="6"/>
  <c r="H273" i="5"/>
  <c r="H273" i="4"/>
  <c r="H273" i="3"/>
  <c r="H273" i="2"/>
  <c r="H273" i="1"/>
  <c r="H259" i="24"/>
  <c r="H290" i="25"/>
  <c r="H259" i="21"/>
  <c r="H290" i="22"/>
  <c r="H259" i="19"/>
  <c r="H290" i="20"/>
  <c r="E229" i="13"/>
  <c r="H290" i="10"/>
  <c r="H290" i="9"/>
  <c r="E229" i="12"/>
  <c r="H290" i="11"/>
  <c r="H290" i="8"/>
  <c r="H344" i="7"/>
  <c r="H344" i="6"/>
  <c r="H259" i="5"/>
  <c r="H259" i="4"/>
  <c r="H259" i="3"/>
  <c r="H259" i="1"/>
  <c r="H259" i="2"/>
  <c r="H274" i="25"/>
  <c r="H243" i="24"/>
  <c r="H243" i="21"/>
  <c r="H274" i="22"/>
  <c r="H243" i="19"/>
  <c r="H274" i="20"/>
  <c r="E279" i="12"/>
  <c r="H274" i="11"/>
  <c r="H274" i="10"/>
  <c r="H274" i="9"/>
  <c r="E279" i="13"/>
  <c r="H340" i="7"/>
  <c r="H274" i="8"/>
  <c r="H243" i="5"/>
  <c r="H340" i="6"/>
  <c r="H243" i="4"/>
  <c r="H243" i="3"/>
  <c r="H243" i="2"/>
  <c r="H243" i="1"/>
  <c r="H260" i="25"/>
  <c r="H229" i="24"/>
  <c r="H229" i="21"/>
  <c r="H260" i="22"/>
  <c r="H229" i="19"/>
  <c r="H260" i="20"/>
  <c r="E305" i="13"/>
  <c r="E305" i="12"/>
  <c r="H260" i="10"/>
  <c r="H260" i="9"/>
  <c r="H424" i="7"/>
  <c r="H260" i="8"/>
  <c r="H260" i="11"/>
  <c r="H229" i="4"/>
  <c r="H229" i="5"/>
  <c r="H424" i="6"/>
  <c r="H229" i="3"/>
  <c r="H229" i="1"/>
  <c r="H229" i="2"/>
  <c r="H215" i="24"/>
  <c r="H246" i="25"/>
  <c r="H215" i="21"/>
  <c r="H246" i="22"/>
  <c r="H215" i="19"/>
  <c r="H246" i="20"/>
  <c r="E156" i="13"/>
  <c r="E156" i="12"/>
  <c r="H246" i="11"/>
  <c r="H246" i="10"/>
  <c r="H246" i="9"/>
  <c r="H224" i="7"/>
  <c r="H246" i="8"/>
  <c r="H224" i="6"/>
  <c r="H215" i="5"/>
  <c r="H215" i="4"/>
  <c r="H215" i="3"/>
  <c r="H215" i="2"/>
  <c r="H215" i="1"/>
  <c r="H221" i="25"/>
  <c r="H199" i="24"/>
  <c r="H199" i="21"/>
  <c r="H221" i="22"/>
  <c r="H199" i="19"/>
  <c r="H221" i="20"/>
  <c r="E310" i="12"/>
  <c r="E310" i="13"/>
  <c r="H221" i="10"/>
  <c r="H221" i="9"/>
  <c r="H221" i="11"/>
  <c r="H415" i="7"/>
  <c r="H221" i="8"/>
  <c r="H415" i="6"/>
  <c r="H199" i="4"/>
  <c r="H199" i="5"/>
  <c r="H199" i="3"/>
  <c r="H199" i="2"/>
  <c r="H199" i="1"/>
  <c r="H205" i="25"/>
  <c r="H183" i="24"/>
  <c r="H205" i="22"/>
  <c r="H183" i="21"/>
  <c r="H183" i="19"/>
  <c r="H205" i="20"/>
  <c r="H205" i="10"/>
  <c r="E103" i="12"/>
  <c r="H205" i="11"/>
  <c r="H205" i="9"/>
  <c r="E103" i="13"/>
  <c r="H122" i="7"/>
  <c r="H205" i="8"/>
  <c r="H122" i="6"/>
  <c r="H183" i="5"/>
  <c r="H183" i="3"/>
  <c r="H183" i="4"/>
  <c r="H183" i="1"/>
  <c r="H183" i="2"/>
  <c r="H169" i="24"/>
  <c r="H191" i="25"/>
  <c r="H169" i="21"/>
  <c r="H191" i="22"/>
  <c r="H191" i="20"/>
  <c r="H169" i="19"/>
  <c r="E17" i="13"/>
  <c r="E17" i="12"/>
  <c r="H191" i="10"/>
  <c r="H191" i="9"/>
  <c r="H191" i="11"/>
  <c r="H36" i="7"/>
  <c r="H191" i="8"/>
  <c r="H169" i="4"/>
  <c r="H36" i="6"/>
  <c r="H169" i="5"/>
  <c r="H169" i="3"/>
  <c r="H169" i="1"/>
  <c r="H169" i="2"/>
  <c r="H62" i="24"/>
  <c r="H62" i="25"/>
  <c r="H62" i="21"/>
  <c r="H62" i="22"/>
  <c r="H62" i="19"/>
  <c r="H62" i="20"/>
  <c r="E330" i="13"/>
  <c r="E330" i="12"/>
  <c r="H62" i="10"/>
  <c r="H400" i="7"/>
  <c r="H62" i="9"/>
  <c r="H62" i="8"/>
  <c r="H62" i="11"/>
  <c r="H400" i="6"/>
  <c r="H62" i="5"/>
  <c r="H62" i="4"/>
  <c r="H62" i="3"/>
  <c r="H62" i="2"/>
  <c r="H62" i="1"/>
  <c r="H36" i="25"/>
  <c r="H36" i="24"/>
  <c r="H36" i="22"/>
  <c r="H36" i="20"/>
  <c r="H36" i="21"/>
  <c r="H36" i="19"/>
  <c r="E259" i="13"/>
  <c r="E259" i="12"/>
  <c r="H36" i="11"/>
  <c r="H308" i="7"/>
  <c r="H36" i="9"/>
  <c r="H36" i="8"/>
  <c r="H36" i="10"/>
  <c r="H308" i="6"/>
  <c r="H36" i="5"/>
  <c r="H36" i="4"/>
  <c r="H36" i="3"/>
  <c r="H36" i="2"/>
  <c r="H36" i="1"/>
  <c r="H56" i="24"/>
  <c r="H56" i="25"/>
  <c r="H56" i="21"/>
  <c r="H56" i="22"/>
  <c r="H56" i="20"/>
  <c r="H56" i="19"/>
  <c r="E320" i="13"/>
  <c r="E320" i="12"/>
  <c r="H56" i="11"/>
  <c r="H56" i="8"/>
  <c r="H56" i="10"/>
  <c r="H398" i="7"/>
  <c r="H56" i="9"/>
  <c r="H398" i="6"/>
  <c r="H56" i="5"/>
  <c r="H56" i="4"/>
  <c r="H56" i="3"/>
  <c r="H56" i="1"/>
  <c r="H56" i="2"/>
  <c r="H41" i="25"/>
  <c r="H41" i="24"/>
  <c r="H41" i="21"/>
  <c r="H41" i="20"/>
  <c r="H41" i="22"/>
  <c r="H41" i="19"/>
  <c r="E107" i="12"/>
  <c r="E107" i="13"/>
  <c r="H41" i="11"/>
  <c r="H41" i="10"/>
  <c r="H41" i="9"/>
  <c r="H112" i="7"/>
  <c r="H41" i="5"/>
  <c r="H41" i="8"/>
  <c r="H112" i="6"/>
  <c r="H41" i="3"/>
  <c r="H41" i="4"/>
  <c r="H41" i="1"/>
  <c r="H41" i="2"/>
  <c r="H26" i="24"/>
  <c r="H26" i="25"/>
  <c r="H26" i="21"/>
  <c r="H26" i="22"/>
  <c r="H26" i="19"/>
  <c r="H26" i="20"/>
  <c r="H26" i="11"/>
  <c r="E31" i="13"/>
  <c r="E31" i="12"/>
  <c r="H26" i="10"/>
  <c r="H26" i="9"/>
  <c r="H26" i="8"/>
  <c r="H32" i="7"/>
  <c r="H26" i="5"/>
  <c r="H32" i="6"/>
  <c r="H26" i="4"/>
  <c r="H26" i="3"/>
  <c r="H26" i="2"/>
  <c r="H26" i="1"/>
  <c r="H91" i="24"/>
  <c r="H91" i="25"/>
  <c r="H91" i="21"/>
  <c r="H91" i="22"/>
  <c r="H91" i="20"/>
  <c r="H91" i="19"/>
  <c r="E216" i="13"/>
  <c r="H91" i="11"/>
  <c r="E216" i="12"/>
  <c r="H91" i="10"/>
  <c r="H91" i="9"/>
  <c r="H91" i="8"/>
  <c r="H289" i="7"/>
  <c r="H91" i="5"/>
  <c r="H289" i="6"/>
  <c r="H91" i="3"/>
  <c r="H91" i="4"/>
  <c r="H91" i="2"/>
  <c r="H91" i="1"/>
  <c r="H79" i="25"/>
  <c r="H79" i="24"/>
  <c r="H79" i="21"/>
  <c r="H79" i="22"/>
  <c r="H79" i="20"/>
  <c r="H79" i="19"/>
  <c r="E204" i="13"/>
  <c r="H79" i="11"/>
  <c r="E204" i="12"/>
  <c r="H79" i="9"/>
  <c r="H79" i="8"/>
  <c r="H277" i="7"/>
  <c r="H79" i="10"/>
  <c r="H79" i="5"/>
  <c r="H277" i="6"/>
  <c r="H79" i="3"/>
  <c r="H79" i="4"/>
  <c r="H79" i="2"/>
  <c r="H79" i="1"/>
  <c r="H150" i="24"/>
  <c r="H150" i="25"/>
  <c r="H150" i="21"/>
  <c r="H150" i="19"/>
  <c r="H150" i="22"/>
  <c r="H150" i="20"/>
  <c r="E66" i="13"/>
  <c r="H150" i="10"/>
  <c r="H150" i="9"/>
  <c r="E66" i="12"/>
  <c r="H104" i="7"/>
  <c r="H150" i="8"/>
  <c r="H150" i="11"/>
  <c r="H104" i="6"/>
  <c r="H150" i="5"/>
  <c r="H150" i="4"/>
  <c r="H150" i="3"/>
  <c r="H150" i="2"/>
  <c r="H150" i="1"/>
  <c r="H134" i="25"/>
  <c r="H134" i="24"/>
  <c r="H134" i="21"/>
  <c r="H134" i="22"/>
  <c r="H134" i="20"/>
  <c r="H134" i="19"/>
  <c r="E14" i="13"/>
  <c r="E14" i="12"/>
  <c r="H134" i="10"/>
  <c r="H134" i="11"/>
  <c r="H134" i="9"/>
  <c r="H22" i="7"/>
  <c r="H134" i="8"/>
  <c r="H22" i="6"/>
  <c r="H134" i="5"/>
  <c r="H134" i="4"/>
  <c r="H134" i="3"/>
  <c r="H134" i="2"/>
  <c r="H134" i="1"/>
  <c r="H118" i="25"/>
  <c r="H118" i="24"/>
  <c r="H118" i="21"/>
  <c r="H118" i="20"/>
  <c r="H118" i="22"/>
  <c r="H118" i="19"/>
  <c r="E33" i="12"/>
  <c r="H118" i="10"/>
  <c r="E33" i="13"/>
  <c r="H118" i="11"/>
  <c r="H118" i="9"/>
  <c r="H70" i="7"/>
  <c r="H118" i="8"/>
  <c r="H70" i="6"/>
  <c r="H118" i="5"/>
  <c r="H118" i="3"/>
  <c r="H118" i="4"/>
  <c r="H118" i="2"/>
  <c r="H118" i="1"/>
  <c r="H459" i="25"/>
  <c r="H407" i="24"/>
  <c r="H407" i="21"/>
  <c r="H459" i="22"/>
  <c r="H407" i="19"/>
  <c r="H459" i="20"/>
  <c r="H459" i="11"/>
  <c r="E145" i="13"/>
  <c r="H459" i="10"/>
  <c r="E145" i="12"/>
  <c r="H200" i="7"/>
  <c r="H459" i="9"/>
  <c r="H407" i="4"/>
  <c r="H459" i="8"/>
  <c r="H200" i="6"/>
  <c r="H407" i="5"/>
  <c r="H407" i="2"/>
  <c r="H407" i="3"/>
  <c r="H407" i="1"/>
  <c r="H437" i="25"/>
  <c r="H391" i="24"/>
  <c r="H391" i="21"/>
  <c r="H437" i="22"/>
  <c r="H437" i="20"/>
  <c r="H391" i="19"/>
  <c r="H437" i="11"/>
  <c r="E142" i="12"/>
  <c r="H437" i="10"/>
  <c r="E142" i="13"/>
  <c r="H184" i="7"/>
  <c r="H437" i="9"/>
  <c r="H391" i="4"/>
  <c r="H437" i="8"/>
  <c r="H184" i="6"/>
  <c r="H391" i="5"/>
  <c r="H391" i="3"/>
  <c r="H391" i="2"/>
  <c r="H391" i="1"/>
  <c r="H377" i="24"/>
  <c r="H423" i="25"/>
  <c r="H377" i="21"/>
  <c r="H423" i="22"/>
  <c r="H423" i="20"/>
  <c r="H377" i="19"/>
  <c r="H423" i="11"/>
  <c r="E260" i="13"/>
  <c r="E260" i="12"/>
  <c r="H423" i="10"/>
  <c r="H423" i="9"/>
  <c r="H368" i="7"/>
  <c r="H377" i="5"/>
  <c r="H377" i="4"/>
  <c r="H423" i="8"/>
  <c r="H368" i="6"/>
  <c r="H377" i="3"/>
  <c r="H377" i="2"/>
  <c r="H377" i="1"/>
  <c r="H407" i="25"/>
  <c r="H361" i="24"/>
  <c r="H361" i="21"/>
  <c r="H407" i="22"/>
  <c r="H407" i="20"/>
  <c r="H361" i="19"/>
  <c r="H407" i="11"/>
  <c r="E136" i="13"/>
  <c r="E136" i="12"/>
  <c r="H407" i="10"/>
  <c r="H407" i="9"/>
  <c r="H407" i="8"/>
  <c r="H361" i="5"/>
  <c r="H176" i="6"/>
  <c r="H361" i="4"/>
  <c r="H176" i="7"/>
  <c r="H361" i="3"/>
  <c r="H361" i="2"/>
  <c r="H361" i="1"/>
  <c r="H384" i="25"/>
  <c r="H345" i="24"/>
  <c r="H345" i="21"/>
  <c r="H384" i="22"/>
  <c r="H384" i="20"/>
  <c r="H345" i="19"/>
  <c r="H384" i="11"/>
  <c r="E287" i="12"/>
  <c r="E287" i="13"/>
  <c r="H384" i="10"/>
  <c r="H362" i="7"/>
  <c r="H384" i="8"/>
  <c r="H384" i="9"/>
  <c r="H345" i="5"/>
  <c r="H362" i="6"/>
  <c r="H345" i="4"/>
  <c r="H345" i="3"/>
  <c r="H345" i="2"/>
  <c r="H345" i="1"/>
  <c r="H329" i="24"/>
  <c r="H368" i="25"/>
  <c r="H329" i="21"/>
  <c r="H368" i="22"/>
  <c r="H329" i="19"/>
  <c r="H368" i="20"/>
  <c r="H368" i="11"/>
  <c r="E73" i="13"/>
  <c r="E73" i="12"/>
  <c r="H368" i="10"/>
  <c r="H368" i="9"/>
  <c r="H329" i="4"/>
  <c r="H368" i="8"/>
  <c r="H329" i="5"/>
  <c r="H92" i="7"/>
  <c r="H92" i="6"/>
  <c r="H329" i="3"/>
  <c r="H329" i="1"/>
  <c r="H329" i="2"/>
  <c r="H315" i="24"/>
  <c r="H346" i="25"/>
  <c r="H315" i="21"/>
  <c r="H346" i="22"/>
  <c r="H346" i="20"/>
  <c r="H315" i="19"/>
  <c r="H346" i="11"/>
  <c r="E87" i="13"/>
  <c r="E87" i="12"/>
  <c r="H346" i="10"/>
  <c r="H346" i="9"/>
  <c r="H145" i="7"/>
  <c r="H315" i="4"/>
  <c r="H145" i="6"/>
  <c r="H346" i="8"/>
  <c r="H315" i="5"/>
  <c r="H315" i="3"/>
  <c r="H315" i="2"/>
  <c r="H315" i="1"/>
  <c r="H330" i="25"/>
  <c r="H299" i="24"/>
  <c r="H299" i="21"/>
  <c r="H330" i="22"/>
  <c r="H299" i="19"/>
  <c r="H330" i="20"/>
  <c r="H330" i="11"/>
  <c r="E104" i="13"/>
  <c r="E104" i="12"/>
  <c r="H330" i="10"/>
  <c r="H138" i="7"/>
  <c r="H330" i="9"/>
  <c r="H299" i="5"/>
  <c r="H330" i="8"/>
  <c r="H299" i="4"/>
  <c r="H138" i="6"/>
  <c r="H299" i="3"/>
  <c r="H299" i="2"/>
  <c r="H299" i="1"/>
  <c r="H314" i="25"/>
  <c r="H283" i="24"/>
  <c r="H283" i="21"/>
  <c r="H314" i="20"/>
  <c r="H314" i="22"/>
  <c r="H283" i="19"/>
  <c r="H314" i="11"/>
  <c r="E52" i="13"/>
  <c r="H314" i="10"/>
  <c r="E52" i="12"/>
  <c r="H314" i="9"/>
  <c r="H66" i="7"/>
  <c r="H283" i="5"/>
  <c r="H66" i="6"/>
  <c r="H283" i="4"/>
  <c r="H314" i="8"/>
  <c r="H283" i="3"/>
  <c r="H283" i="2"/>
  <c r="H283" i="1"/>
  <c r="H269" i="24"/>
  <c r="H300" i="25"/>
  <c r="H269" i="21"/>
  <c r="H300" i="22"/>
  <c r="H269" i="19"/>
  <c r="H300" i="20"/>
  <c r="H300" i="11"/>
  <c r="E281" i="13"/>
  <c r="E281" i="12"/>
  <c r="H300" i="10"/>
  <c r="H354" i="7"/>
  <c r="H300" i="9"/>
  <c r="H300" i="8"/>
  <c r="H269" i="5"/>
  <c r="H354" i="6"/>
  <c r="H269" i="4"/>
  <c r="H269" i="3"/>
  <c r="H269" i="2"/>
  <c r="H269" i="1"/>
  <c r="H286" i="25"/>
  <c r="H255" i="24"/>
  <c r="H255" i="21"/>
  <c r="H286" i="20"/>
  <c r="H286" i="22"/>
  <c r="H255" i="19"/>
  <c r="H286" i="11"/>
  <c r="E191" i="12"/>
  <c r="E191" i="13"/>
  <c r="H286" i="10"/>
  <c r="H243" i="7"/>
  <c r="H286" i="8"/>
  <c r="H255" i="5"/>
  <c r="H286" i="9"/>
  <c r="H243" i="6"/>
  <c r="H255" i="4"/>
  <c r="H255" i="3"/>
  <c r="H255" i="2"/>
  <c r="H255" i="1"/>
  <c r="H241" i="24"/>
  <c r="H272" i="25"/>
  <c r="H241" i="21"/>
  <c r="H272" i="22"/>
  <c r="H241" i="19"/>
  <c r="H272" i="20"/>
  <c r="E261" i="12"/>
  <c r="H272" i="11"/>
  <c r="E261" i="13"/>
  <c r="H272" i="10"/>
  <c r="H272" i="9"/>
  <c r="H338" i="7"/>
  <c r="H241" i="5"/>
  <c r="H272" i="8"/>
  <c r="H241" i="4"/>
  <c r="H338" i="6"/>
  <c r="H241" i="3"/>
  <c r="H241" i="2"/>
  <c r="H241" i="1"/>
  <c r="H227" i="24"/>
  <c r="H258" i="25"/>
  <c r="H227" i="21"/>
  <c r="H258" i="20"/>
  <c r="H227" i="19"/>
  <c r="H258" i="22"/>
  <c r="E300" i="13"/>
  <c r="H258" i="11"/>
  <c r="E300" i="12"/>
  <c r="H258" i="10"/>
  <c r="H258" i="9"/>
  <c r="H422" i="7"/>
  <c r="H422" i="6"/>
  <c r="H227" i="4"/>
  <c r="H258" i="8"/>
  <c r="H227" i="5"/>
  <c r="H227" i="3"/>
  <c r="H227" i="2"/>
  <c r="H227" i="1"/>
  <c r="H244" i="25"/>
  <c r="H213" i="24"/>
  <c r="H244" i="22"/>
  <c r="H213" i="21"/>
  <c r="H244" i="20"/>
  <c r="H213" i="19"/>
  <c r="H244" i="11"/>
  <c r="E150" i="13"/>
  <c r="H244" i="10"/>
  <c r="E150" i="12"/>
  <c r="H222" i="7"/>
  <c r="H213" i="5"/>
  <c r="H222" i="6"/>
  <c r="H244" i="9"/>
  <c r="H213" i="4"/>
  <c r="H244" i="8"/>
  <c r="H213" i="3"/>
  <c r="H213" i="2"/>
  <c r="H213" i="1"/>
  <c r="H197" i="24"/>
  <c r="H219" i="25"/>
  <c r="H197" i="21"/>
  <c r="H197" i="19"/>
  <c r="H219" i="22"/>
  <c r="H219" i="20"/>
  <c r="H219" i="11"/>
  <c r="E298" i="12"/>
  <c r="H219" i="10"/>
  <c r="E298" i="13"/>
  <c r="H219" i="9"/>
  <c r="H413" i="7"/>
  <c r="H413" i="6"/>
  <c r="H197" i="4"/>
  <c r="H197" i="5"/>
  <c r="H219" i="8"/>
  <c r="H197" i="3"/>
  <c r="H197" i="1"/>
  <c r="H197" i="2"/>
  <c r="H203" i="25"/>
  <c r="H181" i="24"/>
  <c r="H181" i="21"/>
  <c r="H203" i="22"/>
  <c r="H181" i="19"/>
  <c r="H203" i="20"/>
  <c r="H203" i="11"/>
  <c r="E92" i="13"/>
  <c r="E92" i="12"/>
  <c r="H203" i="10"/>
  <c r="H120" i="7"/>
  <c r="H203" i="9"/>
  <c r="H203" i="8"/>
  <c r="H120" i="6"/>
  <c r="H181" i="5"/>
  <c r="H181" i="4"/>
  <c r="H181" i="3"/>
  <c r="H181" i="2"/>
  <c r="H181" i="1"/>
  <c r="H170" i="25"/>
  <c r="H165" i="24"/>
  <c r="H170" i="22"/>
  <c r="H165" i="21"/>
  <c r="H165" i="19"/>
  <c r="H170" i="20"/>
  <c r="H170" i="11"/>
  <c r="E169" i="13"/>
  <c r="H170" i="10"/>
  <c r="E169" i="12"/>
  <c r="H217" i="7"/>
  <c r="H165" i="4"/>
  <c r="H170" i="8"/>
  <c r="H170" i="9"/>
  <c r="H217" i="6"/>
  <c r="H165" i="5"/>
  <c r="H165" i="3"/>
  <c r="H165" i="1"/>
  <c r="H165" i="2"/>
  <c r="H21" i="25"/>
  <c r="H21" i="24"/>
  <c r="H21" i="21"/>
  <c r="H21" i="22"/>
  <c r="H21" i="20"/>
  <c r="H21" i="19"/>
  <c r="E299" i="12"/>
  <c r="E299" i="13"/>
  <c r="H21" i="11"/>
  <c r="H21" i="9"/>
  <c r="H21" i="8"/>
  <c r="H21" i="10"/>
  <c r="H392" i="7"/>
  <c r="H392" i="6"/>
  <c r="H21" i="5"/>
  <c r="H21" i="3"/>
  <c r="H21" i="4"/>
  <c r="H21" i="2"/>
  <c r="H21" i="1"/>
  <c r="H63" i="25"/>
  <c r="H63" i="24"/>
  <c r="H63" i="21"/>
  <c r="H63" i="22"/>
  <c r="H63" i="20"/>
  <c r="H63" i="19"/>
  <c r="E289" i="13"/>
  <c r="H63" i="10"/>
  <c r="E289" i="12"/>
  <c r="H63" i="11"/>
  <c r="H63" i="9"/>
  <c r="H63" i="8"/>
  <c r="H314" i="7"/>
  <c r="H63" i="5"/>
  <c r="H314" i="6"/>
  <c r="H63" i="4"/>
  <c r="H63" i="3"/>
  <c r="H63" i="2"/>
  <c r="H63" i="1"/>
  <c r="H14" i="24"/>
  <c r="H14" i="25"/>
  <c r="H14" i="21"/>
  <c r="H14" i="22"/>
  <c r="H14" i="20"/>
  <c r="H14" i="19"/>
  <c r="H14" i="11"/>
  <c r="E295" i="13"/>
  <c r="E295" i="12"/>
  <c r="H14" i="10"/>
  <c r="H390" i="6"/>
  <c r="H14" i="9"/>
  <c r="H14" i="8"/>
  <c r="H14" i="5"/>
  <c r="H390" i="7"/>
  <c r="H14" i="4"/>
  <c r="H14" i="3"/>
  <c r="H14" i="2"/>
  <c r="H14" i="1"/>
  <c r="H32" i="25"/>
  <c r="H32" i="24"/>
  <c r="H32" i="21"/>
  <c r="H32" i="22"/>
  <c r="H32" i="20"/>
  <c r="H32" i="19"/>
  <c r="E98" i="13"/>
  <c r="E98" i="12"/>
  <c r="H32" i="8"/>
  <c r="H32" i="11"/>
  <c r="H32" i="10"/>
  <c r="H32" i="9"/>
  <c r="H111" i="7"/>
  <c r="H32" i="5"/>
  <c r="H111" i="6"/>
  <c r="H32" i="4"/>
  <c r="H32" i="3"/>
  <c r="H32" i="1"/>
  <c r="H32" i="2"/>
  <c r="H54" i="25"/>
  <c r="H54" i="24"/>
  <c r="H54" i="22"/>
  <c r="H54" i="20"/>
  <c r="H54" i="21"/>
  <c r="H54" i="19"/>
  <c r="E15" i="13"/>
  <c r="E15" i="12"/>
  <c r="H54" i="11"/>
  <c r="H54" i="10"/>
  <c r="H16" i="7"/>
  <c r="H54" i="9"/>
  <c r="H54" i="5"/>
  <c r="H16" i="6"/>
  <c r="H54" i="8"/>
  <c r="H54" i="3"/>
  <c r="H54" i="4"/>
  <c r="H54" i="1"/>
  <c r="H54" i="2"/>
  <c r="AS381" i="18" l="1"/>
  <c r="Q19" i="14" s="1"/>
  <c r="DE380" i="18"/>
  <c r="Q58" i="14" s="1"/>
  <c r="AC381" i="18"/>
  <c r="Q9" i="14" s="1"/>
  <c r="BI381" i="18"/>
  <c r="Q29" i="14" s="1"/>
  <c r="CO380" i="18"/>
  <c r="Q48" i="14" s="1"/>
  <c r="DU381" i="18"/>
  <c r="Q70" i="14" s="1"/>
  <c r="EK380" i="18"/>
  <c r="Q79" i="14" s="1"/>
  <c r="DE381" i="18"/>
  <c r="Q59" i="14" s="1"/>
  <c r="BY380" i="18"/>
  <c r="Q38" i="14" s="1"/>
  <c r="BY381" i="18"/>
  <c r="Q39" i="14" s="1"/>
  <c r="CO381" i="18"/>
  <c r="Q49" i="14" s="1"/>
  <c r="EK381" i="18"/>
  <c r="Q80" i="14" s="1"/>
  <c r="AS380" i="18"/>
  <c r="Q18" i="14" s="1"/>
  <c r="AC380" i="18"/>
  <c r="Q8" i="14" s="1"/>
  <c r="BI380" i="18"/>
  <c r="Q28" i="14" s="1"/>
  <c r="DU380" i="18"/>
  <c r="Q69" i="14" s="1"/>
  <c r="CQ380" i="18"/>
  <c r="S48" i="14" s="1"/>
  <c r="AE381" i="18"/>
  <c r="S9" i="14" s="1"/>
  <c r="BK381" i="18"/>
  <c r="S29" i="14" s="1"/>
  <c r="CA381" i="18"/>
  <c r="S39" i="14" s="1"/>
  <c r="AU380" i="18"/>
  <c r="S18" i="14" s="1"/>
  <c r="AU381" i="18"/>
  <c r="S19" i="14" s="1"/>
  <c r="DG380" i="18"/>
  <c r="S58" i="14" s="1"/>
  <c r="DG381" i="18"/>
  <c r="S59" i="14" s="1"/>
  <c r="EM380" i="18"/>
  <c r="S79" i="14" s="1"/>
  <c r="AE380" i="18"/>
  <c r="S8" i="14" s="1"/>
  <c r="BK380" i="18"/>
  <c r="S28" i="14" s="1"/>
  <c r="CA380" i="18"/>
  <c r="S38" i="14" s="1"/>
  <c r="DW381" i="18"/>
  <c r="S70" i="14" s="1"/>
  <c r="EM381" i="18"/>
  <c r="S80" i="14" s="1"/>
  <c r="DW380" i="18"/>
  <c r="S69" i="14" s="1"/>
  <c r="CQ381" i="18"/>
  <c r="S49" i="14" s="1"/>
  <c r="BL380" i="18"/>
  <c r="T28" i="14" s="1"/>
  <c r="EN381" i="18"/>
  <c r="T80" i="14" s="1"/>
  <c r="DX380" i="18"/>
  <c r="T69" i="14" s="1"/>
  <c r="CR380" i="18"/>
  <c r="T48" i="14" s="1"/>
  <c r="DH380" i="18"/>
  <c r="T58" i="14" s="1"/>
  <c r="CB380" i="18"/>
  <c r="T38" i="14" s="1"/>
  <c r="CR381" i="18"/>
  <c r="T49" i="14" s="1"/>
  <c r="AV381" i="18"/>
  <c r="T19" i="14" s="1"/>
  <c r="AF381" i="18"/>
  <c r="T9" i="14" s="1"/>
  <c r="EN380" i="18"/>
  <c r="T79" i="14" s="1"/>
  <c r="BL381" i="18"/>
  <c r="T29" i="14" s="1"/>
  <c r="DX381" i="18"/>
  <c r="T70" i="14" s="1"/>
  <c r="CB381" i="18"/>
  <c r="T39" i="14" s="1"/>
  <c r="DH381" i="18"/>
  <c r="T59" i="14" s="1"/>
  <c r="AF380" i="18"/>
  <c r="T8" i="14" s="1"/>
  <c r="AV380" i="18"/>
  <c r="T18" i="14" s="1"/>
  <c r="EL380" i="18"/>
  <c r="R79" i="14" s="1"/>
  <c r="DF380" i="18"/>
  <c r="R58" i="14" s="1"/>
  <c r="DF381" i="18"/>
  <c r="R59" i="14" s="1"/>
  <c r="AD380" i="18"/>
  <c r="R8" i="14" s="1"/>
  <c r="BJ380" i="18"/>
  <c r="R28" i="14" s="1"/>
  <c r="AD381" i="18"/>
  <c r="R9" i="14" s="1"/>
  <c r="CP381" i="18"/>
  <c r="R49" i="14" s="1"/>
  <c r="AT380" i="18"/>
  <c r="R18" i="14" s="1"/>
  <c r="CP380" i="18"/>
  <c r="R48" i="14" s="1"/>
  <c r="BJ381" i="18"/>
  <c r="R29" i="14" s="1"/>
  <c r="DV380" i="18"/>
  <c r="R69" i="14" s="1"/>
  <c r="EL381" i="18"/>
  <c r="R80" i="14" s="1"/>
  <c r="AT381" i="18"/>
  <c r="R19" i="14" s="1"/>
  <c r="BZ380" i="18"/>
  <c r="R38" i="14" s="1"/>
  <c r="DV381" i="18"/>
  <c r="R70" i="14" s="1"/>
  <c r="BZ381" i="18"/>
  <c r="R39" i="14" s="1"/>
  <c r="AK381" i="18"/>
  <c r="I19" i="14" s="1"/>
  <c r="U380" i="18"/>
  <c r="I8" i="14" s="1"/>
  <c r="BQ380" i="18"/>
  <c r="I38" i="14" s="1"/>
  <c r="BA380" i="18"/>
  <c r="I28" i="14" s="1"/>
  <c r="AK380" i="18"/>
  <c r="I18" i="14" s="1"/>
  <c r="CG381" i="18"/>
  <c r="I49" i="14" s="1"/>
  <c r="CG380" i="18"/>
  <c r="I48" i="14" s="1"/>
  <c r="EC381" i="18"/>
  <c r="I80" i="14" s="1"/>
  <c r="U381" i="18"/>
  <c r="I9" i="14" s="1"/>
  <c r="EC380" i="18"/>
  <c r="I79" i="14" s="1"/>
  <c r="DM381" i="18"/>
  <c r="I70" i="14" s="1"/>
  <c r="BQ381" i="18"/>
  <c r="I39" i="14" s="1"/>
  <c r="DM380" i="18"/>
  <c r="I69" i="14" s="1"/>
  <c r="CW381" i="18"/>
  <c r="I59" i="14" s="1"/>
  <c r="BA381" i="18"/>
  <c r="I29" i="14" s="1"/>
  <c r="CW380" i="18"/>
  <c r="I58" i="14" s="1"/>
  <c r="AL380" i="18"/>
  <c r="J18" i="14" s="1"/>
  <c r="V380" i="18"/>
  <c r="J8" i="14" s="1"/>
  <c r="ED381" i="18"/>
  <c r="J80" i="14" s="1"/>
  <c r="ED380" i="18"/>
  <c r="J79" i="14" s="1"/>
  <c r="DN381" i="18"/>
  <c r="J70" i="14" s="1"/>
  <c r="DN380" i="18"/>
  <c r="J69" i="14" s="1"/>
  <c r="CX381" i="18"/>
  <c r="J59" i="14" s="1"/>
  <c r="BR381" i="18"/>
  <c r="J39" i="14" s="1"/>
  <c r="CX380" i="18"/>
  <c r="J58" i="14" s="1"/>
  <c r="CH381" i="18"/>
  <c r="J49" i="14" s="1"/>
  <c r="BB381" i="18"/>
  <c r="J29" i="14" s="1"/>
  <c r="CH380" i="18"/>
  <c r="J48" i="14" s="1"/>
  <c r="AL381" i="18"/>
  <c r="J19" i="14" s="1"/>
  <c r="V381" i="18"/>
  <c r="J9" i="14" s="1"/>
  <c r="BR380" i="18"/>
  <c r="J38" i="14" s="1"/>
  <c r="BB380" i="18"/>
  <c r="J28" i="14" s="1"/>
  <c r="EI380" i="18"/>
  <c r="O79" i="14" s="1"/>
  <c r="BW380" i="18"/>
  <c r="O38" i="14" s="1"/>
  <c r="EI381" i="18"/>
  <c r="O80" i="14" s="1"/>
  <c r="BW381" i="18"/>
  <c r="O39" i="14" s="1"/>
  <c r="DC381" i="18"/>
  <c r="O59" i="14" s="1"/>
  <c r="AA380" i="18"/>
  <c r="O8" i="14" s="1"/>
  <c r="AQ381" i="18"/>
  <c r="O19" i="14" s="1"/>
  <c r="CM381" i="18"/>
  <c r="O49" i="14" s="1"/>
  <c r="DC380" i="18"/>
  <c r="O58" i="14" s="1"/>
  <c r="AA381" i="18"/>
  <c r="O9" i="14" s="1"/>
  <c r="AQ380" i="18"/>
  <c r="O18" i="14" s="1"/>
  <c r="CM380" i="18"/>
  <c r="O48" i="14" s="1"/>
  <c r="DS381" i="18"/>
  <c r="O70" i="14" s="1"/>
  <c r="BG380" i="18"/>
  <c r="O28" i="14" s="1"/>
  <c r="BG381" i="18"/>
  <c r="O29" i="14" s="1"/>
  <c r="DS380" i="18"/>
  <c r="O69" i="14" s="1"/>
  <c r="AR381" i="18"/>
  <c r="P19" i="14" s="1"/>
  <c r="BH381" i="18"/>
  <c r="P29" i="14" s="1"/>
  <c r="DT380" i="18"/>
  <c r="P69" i="14" s="1"/>
  <c r="DD380" i="18"/>
  <c r="P58" i="14" s="1"/>
  <c r="CN381" i="18"/>
  <c r="P49" i="14" s="1"/>
  <c r="DD381" i="18"/>
  <c r="P59" i="14" s="1"/>
  <c r="AR380" i="18"/>
  <c r="P18" i="14" s="1"/>
  <c r="BH380" i="18"/>
  <c r="P28" i="14" s="1"/>
  <c r="AB381" i="18"/>
  <c r="P9" i="14" s="1"/>
  <c r="EJ381" i="18"/>
  <c r="P80" i="14" s="1"/>
  <c r="CN380" i="18"/>
  <c r="P48" i="14" s="1"/>
  <c r="BX381" i="18"/>
  <c r="P39" i="14" s="1"/>
  <c r="AB380" i="18"/>
  <c r="P8" i="14" s="1"/>
  <c r="EJ380" i="18"/>
  <c r="P79" i="14" s="1"/>
  <c r="DT381" i="18"/>
  <c r="P70" i="14" s="1"/>
  <c r="BX380" i="18"/>
  <c r="P38" i="14" s="1"/>
  <c r="AI381" i="18"/>
  <c r="G19" i="14" s="1"/>
  <c r="AI380" i="18"/>
  <c r="G18" i="14" s="1"/>
  <c r="CE381" i="18"/>
  <c r="G49" i="14" s="1"/>
  <c r="DK380" i="18"/>
  <c r="G69" i="14" s="1"/>
  <c r="CE380" i="18"/>
  <c r="G48" i="14" s="1"/>
  <c r="EA381" i="18"/>
  <c r="G80" i="14" s="1"/>
  <c r="CU380" i="18"/>
  <c r="G58" i="14" s="1"/>
  <c r="EA380" i="18"/>
  <c r="G79" i="14" s="1"/>
  <c r="S381" i="18"/>
  <c r="G9" i="14" s="1"/>
  <c r="BO381" i="18"/>
  <c r="G39" i="14" s="1"/>
  <c r="CU381" i="18"/>
  <c r="G59" i="14" s="1"/>
  <c r="BO380" i="18"/>
  <c r="G38" i="14" s="1"/>
  <c r="S380" i="18"/>
  <c r="G8" i="14" s="1"/>
  <c r="DK381" i="18"/>
  <c r="G70" i="14" s="1"/>
  <c r="AY381" i="18"/>
  <c r="G29" i="14" s="1"/>
  <c r="AY380" i="18"/>
  <c r="G28" i="14" s="1"/>
  <c r="BE380" i="18"/>
  <c r="M28" i="14" s="1"/>
  <c r="DQ381" i="18"/>
  <c r="M70" i="14" s="1"/>
  <c r="BU380" i="18"/>
  <c r="M38" i="14" s="1"/>
  <c r="EG381" i="18"/>
  <c r="M80" i="14" s="1"/>
  <c r="Y380" i="18"/>
  <c r="M8" i="14" s="1"/>
  <c r="CK381" i="18"/>
  <c r="M49" i="14" s="1"/>
  <c r="DA380" i="18"/>
  <c r="M58" i="14" s="1"/>
  <c r="DQ380" i="18"/>
  <c r="M69" i="14" s="1"/>
  <c r="EG380" i="18"/>
  <c r="M79" i="14" s="1"/>
  <c r="CK380" i="18"/>
  <c r="M48" i="14" s="1"/>
  <c r="AO381" i="18"/>
  <c r="M19" i="14" s="1"/>
  <c r="BE381" i="18"/>
  <c r="M29" i="14" s="1"/>
  <c r="BU381" i="18"/>
  <c r="M39" i="14" s="1"/>
  <c r="Y381" i="18"/>
  <c r="M9" i="14" s="1"/>
  <c r="AO380" i="18"/>
  <c r="M18" i="14" s="1"/>
  <c r="DA381" i="18"/>
  <c r="M59" i="14" s="1"/>
  <c r="CF381" i="18"/>
  <c r="H49" i="14" s="1"/>
  <c r="CF380" i="18"/>
  <c r="H48" i="14" s="1"/>
  <c r="T380" i="18"/>
  <c r="H8" i="14" s="1"/>
  <c r="AZ380" i="18"/>
  <c r="H28" i="14" s="1"/>
  <c r="EB381" i="18"/>
  <c r="H80" i="14" s="1"/>
  <c r="EB380" i="18"/>
  <c r="H79" i="14" s="1"/>
  <c r="BP380" i="18"/>
  <c r="H38" i="14" s="1"/>
  <c r="DL381" i="18"/>
  <c r="H70" i="14" s="1"/>
  <c r="DL380" i="18"/>
  <c r="H69" i="14" s="1"/>
  <c r="AJ381" i="18"/>
  <c r="H19" i="14" s="1"/>
  <c r="T381" i="18"/>
  <c r="H9" i="14" s="1"/>
  <c r="BP381" i="18"/>
  <c r="H39" i="14" s="1"/>
  <c r="AZ381" i="18"/>
  <c r="H29" i="14" s="1"/>
  <c r="CV381" i="18"/>
  <c r="H59" i="14" s="1"/>
  <c r="CV380" i="18"/>
  <c r="H58" i="14" s="1"/>
  <c r="AJ380" i="18"/>
  <c r="H18" i="14" s="1"/>
  <c r="AN380" i="18"/>
  <c r="L18" i="14" s="1"/>
  <c r="CZ381" i="18"/>
  <c r="L59" i="14" s="1"/>
  <c r="CZ380" i="18"/>
  <c r="L58" i="14" s="1"/>
  <c r="X380" i="18"/>
  <c r="L8" i="14" s="1"/>
  <c r="CJ381" i="18"/>
  <c r="L49" i="14" s="1"/>
  <c r="CJ380" i="18"/>
  <c r="L48" i="14" s="1"/>
  <c r="BT380" i="18"/>
  <c r="L38" i="14" s="1"/>
  <c r="EF381" i="18"/>
  <c r="L80" i="14" s="1"/>
  <c r="EF380" i="18"/>
  <c r="L79" i="14" s="1"/>
  <c r="DP381" i="18"/>
  <c r="L70" i="14" s="1"/>
  <c r="AN381" i="18"/>
  <c r="L19" i="14" s="1"/>
  <c r="DP380" i="18"/>
  <c r="L69" i="14" s="1"/>
  <c r="X381" i="18"/>
  <c r="L9" i="14" s="1"/>
  <c r="BT381" i="18"/>
  <c r="L39" i="14" s="1"/>
  <c r="BD381" i="18"/>
  <c r="L29" i="14" s="1"/>
  <c r="BD380" i="18"/>
  <c r="L28" i="14" s="1"/>
  <c r="AP381" i="18"/>
  <c r="N19" i="14" s="1"/>
  <c r="Z381" i="18"/>
  <c r="N9" i="14" s="1"/>
  <c r="BF380" i="18"/>
  <c r="N28" i="14" s="1"/>
  <c r="AP380" i="18"/>
  <c r="N18" i="14" s="1"/>
  <c r="DB381" i="18"/>
  <c r="N59" i="14" s="1"/>
  <c r="CL381" i="18"/>
  <c r="N49" i="14" s="1"/>
  <c r="DR380" i="18"/>
  <c r="N69" i="14" s="1"/>
  <c r="DB380" i="18"/>
  <c r="N58" i="14" s="1"/>
  <c r="BF381" i="18"/>
  <c r="N29" i="14" s="1"/>
  <c r="BV380" i="18"/>
  <c r="N38" i="14" s="1"/>
  <c r="DR381" i="18"/>
  <c r="N70" i="14" s="1"/>
  <c r="EH380" i="18"/>
  <c r="N79" i="14" s="1"/>
  <c r="Z380" i="18"/>
  <c r="N8" i="14" s="1"/>
  <c r="EH381" i="18"/>
  <c r="N80" i="14" s="1"/>
  <c r="BV381" i="18"/>
  <c r="N39" i="14" s="1"/>
  <c r="CL380" i="18"/>
  <c r="N48" i="14" s="1"/>
  <c r="W381" i="18"/>
  <c r="K9" i="14" s="1"/>
  <c r="BS380" i="18"/>
  <c r="K38" i="14" s="1"/>
  <c r="BC380" i="18"/>
  <c r="K28" i="14" s="1"/>
  <c r="AM380" i="18"/>
  <c r="K18" i="14" s="1"/>
  <c r="BS381" i="18"/>
  <c r="K39" i="14" s="1"/>
  <c r="DO381" i="18"/>
  <c r="K70" i="14" s="1"/>
  <c r="DO380" i="18"/>
  <c r="K69" i="14" s="1"/>
  <c r="W380" i="18"/>
  <c r="K8" i="14" s="1"/>
  <c r="CY381" i="18"/>
  <c r="K59" i="14" s="1"/>
  <c r="CY380" i="18"/>
  <c r="K58" i="14" s="1"/>
  <c r="CI381" i="18"/>
  <c r="K49" i="14" s="1"/>
  <c r="CI380" i="18"/>
  <c r="K48" i="14" s="1"/>
  <c r="EE381" i="18"/>
  <c r="K80" i="14" s="1"/>
  <c r="BC381" i="18"/>
  <c r="K29" i="14" s="1"/>
  <c r="EE380" i="18"/>
  <c r="K79" i="14" s="1"/>
  <c r="AM381" i="18"/>
  <c r="K19" i="14" s="1"/>
</calcChain>
</file>

<file path=xl/sharedStrings.xml><?xml version="1.0" encoding="utf-8"?>
<sst xmlns="http://schemas.openxmlformats.org/spreadsheetml/2006/main" count="50667" uniqueCount="2121">
  <si>
    <r>
      <t>Table 253  Housebuilding: permanent dwellings started and completed, by tenure and district, 2015-16</t>
    </r>
    <r>
      <rPr>
        <b/>
        <vertAlign val="superscript"/>
        <sz val="10"/>
        <rFont val="Arial"/>
        <family val="2"/>
      </rPr>
      <t>2</t>
    </r>
  </si>
  <si>
    <t>Number of dwellings</t>
  </si>
  <si>
    <t>Dwellings started </t>
  </si>
  <si>
    <t>Dwellings completed</t>
  </si>
  <si>
    <t>DCLG code</t>
  </si>
  <si>
    <t>Former
ONS code</t>
  </si>
  <si>
    <t>Current
ONS code</t>
  </si>
  <si>
    <t>Met and Shire County Totals</t>
  </si>
  <si>
    <t>Lower and Single Tier Authority Data</t>
  </si>
  <si>
    <t>Private
Enterprise</t>
  </si>
  <si>
    <t>Housing Associations</t>
  </si>
  <si>
    <t>Local
Authority</t>
  </si>
  <si>
    <t>All</t>
  </si>
  <si>
    <t>England</t>
  </si>
  <si>
    <t xml:space="preserve">   Unitary Authorities</t>
  </si>
  <si>
    <t>F0114</t>
  </si>
  <si>
    <t>00HA</t>
  </si>
  <si>
    <t>E06000022</t>
  </si>
  <si>
    <t>K0235</t>
  </si>
  <si>
    <t>00KB</t>
  </si>
  <si>
    <t>E06000055</t>
  </si>
  <si>
    <t>M2372</t>
  </si>
  <si>
    <t>00EX</t>
  </si>
  <si>
    <t>E06000008</t>
  </si>
  <si>
    <t>J2373</t>
  </si>
  <si>
    <t>00EY</t>
  </si>
  <si>
    <t>E06000009</t>
  </si>
  <si>
    <t>G1250</t>
  </si>
  <si>
    <t>00HN</t>
  </si>
  <si>
    <t>E06000028</t>
  </si>
  <si>
    <t>R0335</t>
  </si>
  <si>
    <t>00MA</t>
  </si>
  <si>
    <t>E06000036</t>
  </si>
  <si>
    <t>Q1445</t>
  </si>
  <si>
    <t>00ML</t>
  </si>
  <si>
    <t>E06000043</t>
  </si>
  <si>
    <t>Z0116</t>
  </si>
  <si>
    <t>00HB</t>
  </si>
  <si>
    <t>E06000023</t>
  </si>
  <si>
    <t>P0240</t>
  </si>
  <si>
    <t>00KC</t>
  </si>
  <si>
    <t>E06000056</t>
  </si>
  <si>
    <t>R0660</t>
  </si>
  <si>
    <t>00EQ</t>
  </si>
  <si>
    <t>E06000049</t>
  </si>
  <si>
    <t>A0665</t>
  </si>
  <si>
    <t>00EW</t>
  </si>
  <si>
    <t>E06000050</t>
  </si>
  <si>
    <t>D0840</t>
  </si>
  <si>
    <t>00HE</t>
  </si>
  <si>
    <t>E06000052</t>
  </si>
  <si>
    <t>X1355</t>
  </si>
  <si>
    <t>00EJ</t>
  </si>
  <si>
    <t>E06000047</t>
  </si>
  <si>
    <t>N1350</t>
  </si>
  <si>
    <t>00EH</t>
  </si>
  <si>
    <t>E06000005</t>
  </si>
  <si>
    <t>C1055</t>
  </si>
  <si>
    <t>00FK</t>
  </si>
  <si>
    <t>E06000015</t>
  </si>
  <si>
    <t>E2001</t>
  </si>
  <si>
    <t>00FB</t>
  </si>
  <si>
    <t>E06000011</t>
  </si>
  <si>
    <t>D0650</t>
  </si>
  <si>
    <t>00ET</t>
  </si>
  <si>
    <t>E06000006</t>
  </si>
  <si>
    <t>H0724</t>
  </si>
  <si>
    <t>00EB</t>
  </si>
  <si>
    <t>E06000001</t>
  </si>
  <si>
    <t>W1850</t>
  </si>
  <si>
    <t>00GA</t>
  </si>
  <si>
    <t>E06000019</t>
  </si>
  <si>
    <t>P2114</t>
  </si>
  <si>
    <t>00MW</t>
  </si>
  <si>
    <t>E06000046</t>
  </si>
  <si>
    <t>Z0835</t>
  </si>
  <si>
    <t>00HF</t>
  </si>
  <si>
    <t>E06000053</t>
  </si>
  <si>
    <t>V2004</t>
  </si>
  <si>
    <t>00FA</t>
  </si>
  <si>
    <t>E06000010</t>
  </si>
  <si>
    <t>W2465</t>
  </si>
  <si>
    <t>00FN</t>
  </si>
  <si>
    <t>E06000016</t>
  </si>
  <si>
    <t>B0230</t>
  </si>
  <si>
    <t>00KA</t>
  </si>
  <si>
    <t>E06000032</t>
  </si>
  <si>
    <t>A2280</t>
  </si>
  <si>
    <t>00LC</t>
  </si>
  <si>
    <t>E06000035</t>
  </si>
  <si>
    <t>W0734</t>
  </si>
  <si>
    <t>00EC</t>
  </si>
  <si>
    <t>E06000002</t>
  </si>
  <si>
    <t>Y0435</t>
  </si>
  <si>
    <t>00MG</t>
  </si>
  <si>
    <t>E06000042</t>
  </si>
  <si>
    <t>B2002</t>
  </si>
  <si>
    <t>00FC</t>
  </si>
  <si>
    <t>E06000012</t>
  </si>
  <si>
    <t>Y2003</t>
  </si>
  <si>
    <t>00FD</t>
  </si>
  <si>
    <t>E06000013</t>
  </si>
  <si>
    <t>D0121</t>
  </si>
  <si>
    <t>00HC</t>
  </si>
  <si>
    <t>E06000024</t>
  </si>
  <si>
    <t>P2935</t>
  </si>
  <si>
    <t>00EM</t>
  </si>
  <si>
    <t>E06000057</t>
  </si>
  <si>
    <t>Q3060</t>
  </si>
  <si>
    <t>00FY</t>
  </si>
  <si>
    <t>E06000018</t>
  </si>
  <si>
    <t>J0540</t>
  </si>
  <si>
    <t>00JA</t>
  </si>
  <si>
    <t>E06000031</t>
  </si>
  <si>
    <t>N1160</t>
  </si>
  <si>
    <t>00HG</t>
  </si>
  <si>
    <t>E06000026</t>
  </si>
  <si>
    <t>Q1255</t>
  </si>
  <si>
    <t>00HP</t>
  </si>
  <si>
    <t>E06000029</t>
  </si>
  <si>
    <t>Z1775</t>
  </si>
  <si>
    <t>00MR</t>
  </si>
  <si>
    <t>E06000044</t>
  </si>
  <si>
    <t>E0345</t>
  </si>
  <si>
    <t>00MC</t>
  </si>
  <si>
    <t>E06000038</t>
  </si>
  <si>
    <t>V0728</t>
  </si>
  <si>
    <t>00EE</t>
  </si>
  <si>
    <t>E06000003</t>
  </si>
  <si>
    <t>A2470</t>
  </si>
  <si>
    <t>00FP</t>
  </si>
  <si>
    <t>E06000017</t>
  </si>
  <si>
    <t>L3245</t>
  </si>
  <si>
    <t>00GG</t>
  </si>
  <si>
    <t>E06000051</t>
  </si>
  <si>
    <t>J0350</t>
  </si>
  <si>
    <t>00MD</t>
  </si>
  <si>
    <t>E06000039</t>
  </si>
  <si>
    <t>P0119</t>
  </si>
  <si>
    <t>00HD</t>
  </si>
  <si>
    <t>E06000025</t>
  </si>
  <si>
    <t>D1780</t>
  </si>
  <si>
    <t>00MS</t>
  </si>
  <si>
    <t>E06000045</t>
  </si>
  <si>
    <t>D1590</t>
  </si>
  <si>
    <t>00KF</t>
  </si>
  <si>
    <t>E06000033</t>
  </si>
  <si>
    <t>H0738</t>
  </si>
  <si>
    <t>00EF</t>
  </si>
  <si>
    <t>E06000004</t>
  </si>
  <si>
    <t>M3455</t>
  </si>
  <si>
    <t>00GL</t>
  </si>
  <si>
    <t>E06000021</t>
  </si>
  <si>
    <t>U3935</t>
  </si>
  <si>
    <t>00HX</t>
  </si>
  <si>
    <t>E06000030</t>
  </si>
  <si>
    <t>C3240</t>
  </si>
  <si>
    <t>00GF</t>
  </si>
  <si>
    <t>E06000020</t>
  </si>
  <si>
    <t>M1595</t>
  </si>
  <si>
    <t>00KG</t>
  </si>
  <si>
    <t>E06000034</t>
  </si>
  <si>
    <t>X1165</t>
  </si>
  <si>
    <t>00HH</t>
  </si>
  <si>
    <t>E06000027</t>
  </si>
  <si>
    <t>M0655</t>
  </si>
  <si>
    <t>00EU</t>
  </si>
  <si>
    <t>E06000007</t>
  </si>
  <si>
    <t>W0340</t>
  </si>
  <si>
    <t>00MB</t>
  </si>
  <si>
    <t>E06000037</t>
  </si>
  <si>
    <t>Y3940</t>
  </si>
  <si>
    <t>00HY</t>
  </si>
  <si>
    <t>E06000054</t>
  </si>
  <si>
    <t>T0355</t>
  </si>
  <si>
    <t>00ME</t>
  </si>
  <si>
    <t>E06000040</t>
  </si>
  <si>
    <t>X0360</t>
  </si>
  <si>
    <t>00MF</t>
  </si>
  <si>
    <t>E06000041</t>
  </si>
  <si>
    <t>C2741</t>
  </si>
  <si>
    <t>00FF</t>
  </si>
  <si>
    <t>E06000014</t>
  </si>
  <si>
    <t xml:space="preserve">   London Boroughs</t>
  </si>
  <si>
    <t>Z5060</t>
  </si>
  <si>
    <t>00AB</t>
  </si>
  <si>
    <t>E09000002</t>
  </si>
  <si>
    <t>Barking and Dagenham</t>
  </si>
  <si>
    <t>N5090</t>
  </si>
  <si>
    <t>00AC</t>
  </si>
  <si>
    <t>E09000003</t>
  </si>
  <si>
    <t>Barnet</t>
  </si>
  <si>
    <t>D5120</t>
  </si>
  <si>
    <t>00AD</t>
  </si>
  <si>
    <t>E09000004</t>
  </si>
  <si>
    <t>Bexley</t>
  </si>
  <si>
    <t>T5150</t>
  </si>
  <si>
    <t>00AE</t>
  </si>
  <si>
    <t>E09000005</t>
  </si>
  <si>
    <t>Brent</t>
  </si>
  <si>
    <t>G5180</t>
  </si>
  <si>
    <t>00AF</t>
  </si>
  <si>
    <t>E09000006</t>
  </si>
  <si>
    <t>Bromley</t>
  </si>
  <si>
    <t>X5210</t>
  </si>
  <si>
    <t>00AG</t>
  </si>
  <si>
    <t>E09000007</t>
  </si>
  <si>
    <t>Camden</t>
  </si>
  <si>
    <t>K5030</t>
  </si>
  <si>
    <t>00AA</t>
  </si>
  <si>
    <t>E09000001</t>
  </si>
  <si>
    <t>City of London</t>
  </si>
  <si>
    <t>L5240</t>
  </si>
  <si>
    <t>00AH</t>
  </si>
  <si>
    <t>E09000008</t>
  </si>
  <si>
    <t>Croydon</t>
  </si>
  <si>
    <t>A5270</t>
  </si>
  <si>
    <t>00AJ</t>
  </si>
  <si>
    <t>E09000009</t>
  </si>
  <si>
    <t>Ealing</t>
  </si>
  <si>
    <t>Q5300</t>
  </si>
  <si>
    <t>00AK</t>
  </si>
  <si>
    <t>E09000010</t>
  </si>
  <si>
    <t>Enfield</t>
  </si>
  <si>
    <t>E5330</t>
  </si>
  <si>
    <t>00AL</t>
  </si>
  <si>
    <t>E09000011</t>
  </si>
  <si>
    <t>Greenwich</t>
  </si>
  <si>
    <t>U5360</t>
  </si>
  <si>
    <t>00AM</t>
  </si>
  <si>
    <t>E09000012</t>
  </si>
  <si>
    <t>Hackney</t>
  </si>
  <si>
    <t>H5390</t>
  </si>
  <si>
    <t>00AN</t>
  </si>
  <si>
    <t>E09000013</t>
  </si>
  <si>
    <t>Hammersmith and Fulham</t>
  </si>
  <si>
    <t>Y5420</t>
  </si>
  <si>
    <t>00AP</t>
  </si>
  <si>
    <t>E09000014</t>
  </si>
  <si>
    <t>Haringey</t>
  </si>
  <si>
    <t>M5450</t>
  </si>
  <si>
    <t>00AQ</t>
  </si>
  <si>
    <t>E09000015</t>
  </si>
  <si>
    <t>Harrow</t>
  </si>
  <si>
    <t>B5480</t>
  </si>
  <si>
    <t>00AR</t>
  </si>
  <si>
    <t>E09000016</t>
  </si>
  <si>
    <t>Havering</t>
  </si>
  <si>
    <t>R5510</t>
  </si>
  <si>
    <t>00AS</t>
  </si>
  <si>
    <t>E09000017</t>
  </si>
  <si>
    <t>Hillingdon</t>
  </si>
  <si>
    <t>F5540</t>
  </si>
  <si>
    <t>00AT</t>
  </si>
  <si>
    <t>E09000018</t>
  </si>
  <si>
    <t>Hounslow</t>
  </si>
  <si>
    <t>V5570</t>
  </si>
  <si>
    <t>00AU</t>
  </si>
  <si>
    <t>E09000019</t>
  </si>
  <si>
    <t>Islington</t>
  </si>
  <si>
    <t>K5600</t>
  </si>
  <si>
    <t>00AW</t>
  </si>
  <si>
    <t>E09000020</t>
  </si>
  <si>
    <t>Kensington and Chelsea</t>
  </si>
  <si>
    <t>Z5630</t>
  </si>
  <si>
    <t>00AX</t>
  </si>
  <si>
    <t>E09000021</t>
  </si>
  <si>
    <t>Kingston upon Thames</t>
  </si>
  <si>
    <t>N5660</t>
  </si>
  <si>
    <t>00AY</t>
  </si>
  <si>
    <t>E09000022</t>
  </si>
  <si>
    <t>Lambeth</t>
  </si>
  <si>
    <t>C5690</t>
  </si>
  <si>
    <t>00AZ</t>
  </si>
  <si>
    <t>E09000023</t>
  </si>
  <si>
    <t>Lewisham</t>
  </si>
  <si>
    <t>T5720</t>
  </si>
  <si>
    <t>00BA</t>
  </si>
  <si>
    <t>E09000024</t>
  </si>
  <si>
    <t>Merton</t>
  </si>
  <si>
    <t>G5750</t>
  </si>
  <si>
    <t>00BB</t>
  </si>
  <si>
    <t>E09000025</t>
  </si>
  <si>
    <t>Newham</t>
  </si>
  <si>
    <t>W5780</t>
  </si>
  <si>
    <t>00BC</t>
  </si>
  <si>
    <t>E09000026</t>
  </si>
  <si>
    <t>Redbridge</t>
  </si>
  <si>
    <t>L5810</t>
  </si>
  <si>
    <t>00BD</t>
  </si>
  <si>
    <t>E09000027</t>
  </si>
  <si>
    <t>Richmond upon Thames</t>
  </si>
  <si>
    <t>A5840</t>
  </si>
  <si>
    <t>00BE</t>
  </si>
  <si>
    <t>E09000028</t>
  </si>
  <si>
    <t>Southwark</t>
  </si>
  <si>
    <t>P5870</t>
  </si>
  <si>
    <t>00BF</t>
  </si>
  <si>
    <t>E09000029</t>
  </si>
  <si>
    <t>Sutton</t>
  </si>
  <si>
    <t>E5900</t>
  </si>
  <si>
    <t>00BG</t>
  </si>
  <si>
    <t>E09000030</t>
  </si>
  <si>
    <t>Tower Hamlets</t>
  </si>
  <si>
    <t>U5930</t>
  </si>
  <si>
    <t>00BH</t>
  </si>
  <si>
    <t>E09000031</t>
  </si>
  <si>
    <t>Waltham Forest</t>
  </si>
  <si>
    <t>H5960</t>
  </si>
  <si>
    <t>00BJ</t>
  </si>
  <si>
    <t>E09000032</t>
  </si>
  <si>
    <t>Wandsworth</t>
  </si>
  <si>
    <t>X5990</t>
  </si>
  <si>
    <t>00BK</t>
  </si>
  <si>
    <t>E09000033</t>
  </si>
  <si>
    <t>Westminster</t>
  </si>
  <si>
    <t xml:space="preserve">   Metropolitan Districts</t>
  </si>
  <si>
    <t>E11000001</t>
  </si>
  <si>
    <t>Greater Manchester (Met County)</t>
  </si>
  <si>
    <t>N4205</t>
  </si>
  <si>
    <t>00BL</t>
  </si>
  <si>
    <t>E08000001</t>
  </si>
  <si>
    <t>Bolton</t>
  </si>
  <si>
    <t>T4210</t>
  </si>
  <si>
    <t>00BM</t>
  </si>
  <si>
    <t>E08000002</t>
  </si>
  <si>
    <t>Bury</t>
  </si>
  <si>
    <t>B4215</t>
  </si>
  <si>
    <t>00BN</t>
  </si>
  <si>
    <t>E08000003</t>
  </si>
  <si>
    <t>Manchester</t>
  </si>
  <si>
    <t>F4220</t>
  </si>
  <si>
    <t>00BP</t>
  </si>
  <si>
    <t>E08000004</t>
  </si>
  <si>
    <t>Oldham</t>
  </si>
  <si>
    <t>P4225</t>
  </si>
  <si>
    <t>00BQ</t>
  </si>
  <si>
    <t>E08000005</t>
  </si>
  <si>
    <t>Rochdale</t>
  </si>
  <si>
    <t>U4230</t>
  </si>
  <si>
    <t>00BR</t>
  </si>
  <si>
    <t>E08000006</t>
  </si>
  <si>
    <t>Salford</t>
  </si>
  <si>
    <t>C4235</t>
  </si>
  <si>
    <t>00BS</t>
  </si>
  <si>
    <t>E08000007</t>
  </si>
  <si>
    <t>Stockport</t>
  </si>
  <si>
    <t>G4240</t>
  </si>
  <si>
    <t>00BT</t>
  </si>
  <si>
    <t>E08000008</t>
  </si>
  <si>
    <t>Tameside</t>
  </si>
  <si>
    <t>Q4245</t>
  </si>
  <si>
    <t>00BU</t>
  </si>
  <si>
    <t>E08000009</t>
  </si>
  <si>
    <t>Trafford</t>
  </si>
  <si>
    <t>V4250</t>
  </si>
  <si>
    <t>00BW</t>
  </si>
  <si>
    <t>E08000010</t>
  </si>
  <si>
    <t>Wigan</t>
  </si>
  <si>
    <t>E11000002</t>
  </si>
  <si>
    <t>Merseyside (Met County)</t>
  </si>
  <si>
    <t>V4305</t>
  </si>
  <si>
    <t>00BX</t>
  </si>
  <si>
    <t>E08000011</t>
  </si>
  <si>
    <t>Knowsley</t>
  </si>
  <si>
    <t>Z4310</t>
  </si>
  <si>
    <t>00BY</t>
  </si>
  <si>
    <t>E08000012</t>
  </si>
  <si>
    <t>Liverpool</t>
  </si>
  <si>
    <t>M4320</t>
  </si>
  <si>
    <t>00CA</t>
  </si>
  <si>
    <t>E08000014</t>
  </si>
  <si>
    <t>Sefton</t>
  </si>
  <si>
    <t>H4315</t>
  </si>
  <si>
    <t>00BZ</t>
  </si>
  <si>
    <t>E08000013</t>
  </si>
  <si>
    <t>St. Helens</t>
  </si>
  <si>
    <t>W4325</t>
  </si>
  <si>
    <t>00CB</t>
  </si>
  <si>
    <t>E08000015</t>
  </si>
  <si>
    <t>Wirral</t>
  </si>
  <si>
    <t>E11000003</t>
  </si>
  <si>
    <t>South Yorkshire (Met County)</t>
  </si>
  <si>
    <t>B4405</t>
  </si>
  <si>
    <t>00CC</t>
  </si>
  <si>
    <t>E08000016</t>
  </si>
  <si>
    <t>Barnsley</t>
  </si>
  <si>
    <t>F4410</t>
  </si>
  <si>
    <t>00CE</t>
  </si>
  <si>
    <t>E08000017</t>
  </si>
  <si>
    <t>Doncaster</t>
  </si>
  <si>
    <t>P4415</t>
  </si>
  <si>
    <t>00CF</t>
  </si>
  <si>
    <t>E08000018</t>
  </si>
  <si>
    <t>Rotherham</t>
  </si>
  <si>
    <t>U4420</t>
  </si>
  <si>
    <t>00CG</t>
  </si>
  <si>
    <t>E08000019</t>
  </si>
  <si>
    <t>Sheffield</t>
  </si>
  <si>
    <t>E11000004</t>
  </si>
  <si>
    <t>Tyne and Wear (Met County)</t>
  </si>
  <si>
    <t>H4505</t>
  </si>
  <si>
    <t>00CH</t>
  </si>
  <si>
    <t>E08000037</t>
  </si>
  <si>
    <t>Gateshead</t>
  </si>
  <si>
    <t>M4510</t>
  </si>
  <si>
    <t>00CJ</t>
  </si>
  <si>
    <t>E08000021</t>
  </si>
  <si>
    <t>Newcastle upon Tyne</t>
  </si>
  <si>
    <t>W4515</t>
  </si>
  <si>
    <t>00CK</t>
  </si>
  <si>
    <t>E08000022</t>
  </si>
  <si>
    <t>North Tyneside</t>
  </si>
  <si>
    <t>A4520</t>
  </si>
  <si>
    <t>00CL</t>
  </si>
  <si>
    <t>E08000023</t>
  </si>
  <si>
    <t>South Tyneside</t>
  </si>
  <si>
    <t>J4525</t>
  </si>
  <si>
    <t>00CM</t>
  </si>
  <si>
    <t>E08000024</t>
  </si>
  <si>
    <t>Sunderland</t>
  </si>
  <si>
    <t>E11000005</t>
  </si>
  <si>
    <t>West Midlands (Met County)</t>
  </si>
  <si>
    <t>P4605</t>
  </si>
  <si>
    <t>00CN</t>
  </si>
  <si>
    <t>E08000025</t>
  </si>
  <si>
    <t>Birmingham</t>
  </si>
  <si>
    <t>U4610</t>
  </si>
  <si>
    <t>00CQ</t>
  </si>
  <si>
    <t>E08000026</t>
  </si>
  <si>
    <t>Coventry</t>
  </si>
  <si>
    <t>C4615</t>
  </si>
  <si>
    <t>00CR</t>
  </si>
  <si>
    <t>E08000027</t>
  </si>
  <si>
    <t>Dudley</t>
  </si>
  <si>
    <t>G4620</t>
  </si>
  <si>
    <t>00CS</t>
  </si>
  <si>
    <t>E08000028</t>
  </si>
  <si>
    <t>Sandwell</t>
  </si>
  <si>
    <t>Q4625</t>
  </si>
  <si>
    <t>00CT</t>
  </si>
  <si>
    <t>E08000029</t>
  </si>
  <si>
    <t>Solihull</t>
  </si>
  <si>
    <t>V4630</t>
  </si>
  <si>
    <t>00CU</t>
  </si>
  <si>
    <t>E08000030</t>
  </si>
  <si>
    <t>Walsall</t>
  </si>
  <si>
    <t>D4635</t>
  </si>
  <si>
    <t>00CW</t>
  </si>
  <si>
    <t>E08000031</t>
  </si>
  <si>
    <t>Wolverhampton</t>
  </si>
  <si>
    <t>E11000006</t>
  </si>
  <si>
    <t>West Yorkshire (Met County)</t>
  </si>
  <si>
    <t>W4705</t>
  </si>
  <si>
    <t>00CX</t>
  </si>
  <si>
    <t>E08000032</t>
  </si>
  <si>
    <t>Bradford</t>
  </si>
  <si>
    <t>A4710</t>
  </si>
  <si>
    <t>00CY</t>
  </si>
  <si>
    <t>E08000033</t>
  </si>
  <si>
    <t>Calderdale</t>
  </si>
  <si>
    <t>J4715</t>
  </si>
  <si>
    <t>00CZ</t>
  </si>
  <si>
    <t>E08000034</t>
  </si>
  <si>
    <t>Kirklees</t>
  </si>
  <si>
    <t>N4720</t>
  </si>
  <si>
    <t>00DA</t>
  </si>
  <si>
    <t>E08000035</t>
  </si>
  <si>
    <t>Leeds</t>
  </si>
  <si>
    <t>X4725</t>
  </si>
  <si>
    <t>00DB</t>
  </si>
  <si>
    <t>E08000036</t>
  </si>
  <si>
    <t>Wakefield</t>
  </si>
  <si>
    <t xml:space="preserve">   Shire Districts</t>
  </si>
  <si>
    <t>E10000002</t>
  </si>
  <si>
    <t>Buckinghamshire</t>
  </si>
  <si>
    <t>J0405</t>
  </si>
  <si>
    <t>11UB</t>
  </si>
  <si>
    <t>E07000004</t>
  </si>
  <si>
    <t>Aylesbury Vale</t>
  </si>
  <si>
    <t>X0415</t>
  </si>
  <si>
    <t>11UC</t>
  </si>
  <si>
    <t>E07000005</t>
  </si>
  <si>
    <t>Chiltern</t>
  </si>
  <si>
    <t>N0410</t>
  </si>
  <si>
    <t>11UE</t>
  </si>
  <si>
    <t>E07000006</t>
  </si>
  <si>
    <t>South Bucks</t>
  </si>
  <si>
    <t>K0425</t>
  </si>
  <si>
    <t>11UF</t>
  </si>
  <si>
    <t>E07000007</t>
  </si>
  <si>
    <t>Wycombe</t>
  </si>
  <si>
    <t>E10000003</t>
  </si>
  <si>
    <t>Cambridgeshire</t>
  </si>
  <si>
    <t>Q0505</t>
  </si>
  <si>
    <t>12UB</t>
  </si>
  <si>
    <t>E07000008</t>
  </si>
  <si>
    <t>Cambridge</t>
  </si>
  <si>
    <t>V0510</t>
  </si>
  <si>
    <t>12UC</t>
  </si>
  <si>
    <t>E07000009</t>
  </si>
  <si>
    <t>East Cambridgeshire</t>
  </si>
  <si>
    <t>D0515</t>
  </si>
  <si>
    <t>12UD</t>
  </si>
  <si>
    <t>E07000010</t>
  </si>
  <si>
    <t>Fenland</t>
  </si>
  <si>
    <t>H0520</t>
  </si>
  <si>
    <t>12UE</t>
  </si>
  <si>
    <t>E07000011</t>
  </si>
  <si>
    <t>Huntingdonshire</t>
  </si>
  <si>
    <t>W0530</t>
  </si>
  <si>
    <t>12UG</t>
  </si>
  <si>
    <t>E07000012</t>
  </si>
  <si>
    <t>South Cambridgeshire</t>
  </si>
  <si>
    <t>E10000006</t>
  </si>
  <si>
    <t>Cumbria</t>
  </si>
  <si>
    <t>R0905</t>
  </si>
  <si>
    <t>16UB</t>
  </si>
  <si>
    <t>E07000026</t>
  </si>
  <si>
    <t>Allerdale</t>
  </si>
  <si>
    <t>W0910</t>
  </si>
  <si>
    <t>16UC</t>
  </si>
  <si>
    <t>E07000027</t>
  </si>
  <si>
    <t>Barrow-in-Furness</t>
  </si>
  <si>
    <t>E0915</t>
  </si>
  <si>
    <t>16UD</t>
  </si>
  <si>
    <t>E07000028</t>
  </si>
  <si>
    <t>Carlisle</t>
  </si>
  <si>
    <t>J0920</t>
  </si>
  <si>
    <t>16UE</t>
  </si>
  <si>
    <t>E07000029</t>
  </si>
  <si>
    <t>Copeland</t>
  </si>
  <si>
    <t>T0925</t>
  </si>
  <si>
    <t>16UF</t>
  </si>
  <si>
    <t>E07000030</t>
  </si>
  <si>
    <t>Eden</t>
  </si>
  <si>
    <t>X0930</t>
  </si>
  <si>
    <t>16UG</t>
  </si>
  <si>
    <t>E07000031</t>
  </si>
  <si>
    <t>South Lakeland</t>
  </si>
  <si>
    <t>E10000007</t>
  </si>
  <si>
    <t>Derbyshire</t>
  </si>
  <si>
    <t>M1005</t>
  </si>
  <si>
    <t>17UB</t>
  </si>
  <si>
    <t>E07000032</t>
  </si>
  <si>
    <t>Amber Valley</t>
  </si>
  <si>
    <t>R1010</t>
  </si>
  <si>
    <t>17UC</t>
  </si>
  <si>
    <t>E07000033</t>
  </si>
  <si>
    <t>Bolsover</t>
  </si>
  <si>
    <t>A1015</t>
  </si>
  <si>
    <t>17UD</t>
  </si>
  <si>
    <t>E07000034</t>
  </si>
  <si>
    <t>Chesterfield</t>
  </si>
  <si>
    <t>P1045</t>
  </si>
  <si>
    <t>17UF</t>
  </si>
  <si>
    <t>E07000035</t>
  </si>
  <si>
    <t>Derbyshire Dales</t>
  </si>
  <si>
    <t>N1025</t>
  </si>
  <si>
    <t>17UG</t>
  </si>
  <si>
    <t>E07000036</t>
  </si>
  <si>
    <t>Erewash</t>
  </si>
  <si>
    <t>T1030</t>
  </si>
  <si>
    <t>17UH</t>
  </si>
  <si>
    <t>E07000037</t>
  </si>
  <si>
    <t>High Peak</t>
  </si>
  <si>
    <t>B1035</t>
  </si>
  <si>
    <t>17UJ</t>
  </si>
  <si>
    <t>E07000038</t>
  </si>
  <si>
    <t>North East Derbyshire</t>
  </si>
  <si>
    <t>F1040</t>
  </si>
  <si>
    <t>17UK</t>
  </si>
  <si>
    <t>E07000039</t>
  </si>
  <si>
    <t>South Derbyshire</t>
  </si>
  <si>
    <t>E10000008</t>
  </si>
  <si>
    <t>Devon</t>
  </si>
  <si>
    <t>U1105</t>
  </si>
  <si>
    <t>18UB</t>
  </si>
  <si>
    <t>E07000040</t>
  </si>
  <si>
    <t>East Devon</t>
  </si>
  <si>
    <t>Y1110</t>
  </si>
  <si>
    <t>18UC</t>
  </si>
  <si>
    <t>E07000041</t>
  </si>
  <si>
    <t>Exeter</t>
  </si>
  <si>
    <t>H1135</t>
  </si>
  <si>
    <t>18UD</t>
  </si>
  <si>
    <t>E07000042</t>
  </si>
  <si>
    <t>Mid Devon</t>
  </si>
  <si>
    <t>G1115</t>
  </si>
  <si>
    <t>18UE</t>
  </si>
  <si>
    <t>E07000043</t>
  </si>
  <si>
    <t>North Devon</t>
  </si>
  <si>
    <t>V1125</t>
  </si>
  <si>
    <t>18UG</t>
  </si>
  <si>
    <t>E07000044</t>
  </si>
  <si>
    <t>South Hams</t>
  </si>
  <si>
    <t>Z1130</t>
  </si>
  <si>
    <t>18UH</t>
  </si>
  <si>
    <t>E07000045</t>
  </si>
  <si>
    <t>Teignbridge</t>
  </si>
  <si>
    <t>W1145</t>
  </si>
  <si>
    <t>18UK</t>
  </si>
  <si>
    <t>E07000046</t>
  </si>
  <si>
    <t>Torridge</t>
  </si>
  <si>
    <t>A1150</t>
  </si>
  <si>
    <t>18UL</t>
  </si>
  <si>
    <t>E07000047</t>
  </si>
  <si>
    <t>West Devon</t>
  </si>
  <si>
    <t>E10000009</t>
  </si>
  <si>
    <t>Dorset</t>
  </si>
  <si>
    <t>E1210</t>
  </si>
  <si>
    <t>19UC</t>
  </si>
  <si>
    <t>E07000048</t>
  </si>
  <si>
    <t>Christchurch</t>
  </si>
  <si>
    <t>U1240</t>
  </si>
  <si>
    <t>19UD</t>
  </si>
  <si>
    <t>E07000049</t>
  </si>
  <si>
    <t>East Dorset</t>
  </si>
  <si>
    <t>N1215</t>
  </si>
  <si>
    <t>19UE</t>
  </si>
  <si>
    <t>E07000050</t>
  </si>
  <si>
    <t>North Dorset</t>
  </si>
  <si>
    <t>B1225</t>
  </si>
  <si>
    <t>19UG</t>
  </si>
  <si>
    <t>E07000051</t>
  </si>
  <si>
    <t>Purbeck</t>
  </si>
  <si>
    <t>F1230</t>
  </si>
  <si>
    <t>19UH</t>
  </si>
  <si>
    <t>E07000052</t>
  </si>
  <si>
    <t>West Dorset</t>
  </si>
  <si>
    <t>P1235</t>
  </si>
  <si>
    <t>19UJ</t>
  </si>
  <si>
    <t>E07000053</t>
  </si>
  <si>
    <t>Weymouth and Portland</t>
  </si>
  <si>
    <t>E10000011</t>
  </si>
  <si>
    <t>East Sussex</t>
  </si>
  <si>
    <t>T1410</t>
  </si>
  <si>
    <t>21UC</t>
  </si>
  <si>
    <t>E07000061</t>
  </si>
  <si>
    <t>Eastbourne</t>
  </si>
  <si>
    <t>B1415</t>
  </si>
  <si>
    <t>21UD</t>
  </si>
  <si>
    <t>E07000062</t>
  </si>
  <si>
    <t>Hastings</t>
  </si>
  <si>
    <t>P1425</t>
  </si>
  <si>
    <t>21UF</t>
  </si>
  <si>
    <t>E07000063</t>
  </si>
  <si>
    <t>Lewes</t>
  </si>
  <si>
    <t>U1430</t>
  </si>
  <si>
    <t>21UG</t>
  </si>
  <si>
    <t>E07000064</t>
  </si>
  <si>
    <t>Rother</t>
  </si>
  <si>
    <t>C1435</t>
  </si>
  <si>
    <t>21UH</t>
  </si>
  <si>
    <t>E07000065</t>
  </si>
  <si>
    <t>Wealden</t>
  </si>
  <si>
    <t>E10000012</t>
  </si>
  <si>
    <t>Essex</t>
  </si>
  <si>
    <t>V1505</t>
  </si>
  <si>
    <t>22UB</t>
  </si>
  <si>
    <t>E07000066</t>
  </si>
  <si>
    <t>Basildon</t>
  </si>
  <si>
    <t>Z1510</t>
  </si>
  <si>
    <t>22UC</t>
  </si>
  <si>
    <t>E07000067</t>
  </si>
  <si>
    <t>Braintree</t>
  </si>
  <si>
    <t>H1515</t>
  </si>
  <si>
    <t>22UD</t>
  </si>
  <si>
    <t>E07000068</t>
  </si>
  <si>
    <t>Brentwood</t>
  </si>
  <si>
    <t>M1520</t>
  </si>
  <si>
    <t>22UE</t>
  </si>
  <si>
    <t>E07000069</t>
  </si>
  <si>
    <t>Castle Point</t>
  </si>
  <si>
    <t>W1525</t>
  </si>
  <si>
    <t>22UF</t>
  </si>
  <si>
    <t>E07000070</t>
  </si>
  <si>
    <t>Chelmsford</t>
  </si>
  <si>
    <t>A1530</t>
  </si>
  <si>
    <t>22UG</t>
  </si>
  <si>
    <t>E07000071</t>
  </si>
  <si>
    <t>Colchester</t>
  </si>
  <si>
    <t>J1535</t>
  </si>
  <si>
    <t>22UH</t>
  </si>
  <si>
    <t>E07000072</t>
  </si>
  <si>
    <t>Epping Forest</t>
  </si>
  <si>
    <t>N1540</t>
  </si>
  <si>
    <t>22UJ</t>
  </si>
  <si>
    <t>E07000073</t>
  </si>
  <si>
    <t>Harlow</t>
  </si>
  <si>
    <t>X1545</t>
  </si>
  <si>
    <t>22UK</t>
  </si>
  <si>
    <t>E07000074</t>
  </si>
  <si>
    <t>Maldon</t>
  </si>
  <si>
    <t>B1550</t>
  </si>
  <si>
    <t>22UL</t>
  </si>
  <si>
    <t>E07000075</t>
  </si>
  <si>
    <t>Rochford</t>
  </si>
  <si>
    <t>P1560</t>
  </si>
  <si>
    <t>22UN</t>
  </si>
  <si>
    <t>E07000076</t>
  </si>
  <si>
    <t>Tendring</t>
  </si>
  <si>
    <t>C1570</t>
  </si>
  <si>
    <t>22UQ</t>
  </si>
  <si>
    <t>E07000077</t>
  </si>
  <si>
    <t>Uttlesford</t>
  </si>
  <si>
    <t>E10000013</t>
  </si>
  <si>
    <t>Gloucestershire</t>
  </si>
  <si>
    <t>B1605</t>
  </si>
  <si>
    <t>23UB</t>
  </si>
  <si>
    <t>E07000078</t>
  </si>
  <si>
    <t>Cheltenham</t>
  </si>
  <si>
    <t>F1610</t>
  </si>
  <si>
    <t>23UC</t>
  </si>
  <si>
    <t>E07000079</t>
  </si>
  <si>
    <t>Cotswold</t>
  </si>
  <si>
    <t>P1615</t>
  </si>
  <si>
    <t>23UD</t>
  </si>
  <si>
    <t>E07000080</t>
  </si>
  <si>
    <t>Forest of Dean</t>
  </si>
  <si>
    <t>U1620</t>
  </si>
  <si>
    <t>23UE</t>
  </si>
  <si>
    <t>E07000081</t>
  </si>
  <si>
    <t>Gloucester</t>
  </si>
  <si>
    <t>C1625</t>
  </si>
  <si>
    <t>23UF</t>
  </si>
  <si>
    <t>E07000082</t>
  </si>
  <si>
    <t>Stroud</t>
  </si>
  <si>
    <t>G1630</t>
  </si>
  <si>
    <t>23UG</t>
  </si>
  <si>
    <t>E07000083</t>
  </si>
  <si>
    <t>Tewkesbury</t>
  </si>
  <si>
    <t>E10000014</t>
  </si>
  <si>
    <t>Hampshire</t>
  </si>
  <si>
    <t>H1705</t>
  </si>
  <si>
    <t>24UB</t>
  </si>
  <si>
    <t>E07000084</t>
  </si>
  <si>
    <t>Basingstoke and Deane</t>
  </si>
  <si>
    <t>M1710</t>
  </si>
  <si>
    <t>24UC</t>
  </si>
  <si>
    <t>E07000085</t>
  </si>
  <si>
    <t>East Hampshire</t>
  </si>
  <si>
    <t>W1715</t>
  </si>
  <si>
    <t>24UD</t>
  </si>
  <si>
    <t>E07000086</t>
  </si>
  <si>
    <t>Eastleigh</t>
  </si>
  <si>
    <t>A1720</t>
  </si>
  <si>
    <t>24UE</t>
  </si>
  <si>
    <t>E07000087</t>
  </si>
  <si>
    <t>Fareham</t>
  </si>
  <si>
    <t>J1725</t>
  </si>
  <si>
    <t>24UF</t>
  </si>
  <si>
    <t>E07000088</t>
  </si>
  <si>
    <t>Gosport</t>
  </si>
  <si>
    <t>N1730</t>
  </si>
  <si>
    <t>24UG</t>
  </si>
  <si>
    <t>E07000089</t>
  </si>
  <si>
    <t>Hart</t>
  </si>
  <si>
    <t>X1735</t>
  </si>
  <si>
    <t>24UH</t>
  </si>
  <si>
    <t>E07000090</t>
  </si>
  <si>
    <t>Havant</t>
  </si>
  <si>
    <t>B1740</t>
  </si>
  <si>
    <t>24UJ</t>
  </si>
  <si>
    <t>E07000091</t>
  </si>
  <si>
    <t>New Forest</t>
  </si>
  <si>
    <t>P1750</t>
  </si>
  <si>
    <t>24UL</t>
  </si>
  <si>
    <t>E07000092</t>
  </si>
  <si>
    <t>Rushmoor</t>
  </si>
  <si>
    <t>C1760</t>
  </si>
  <si>
    <t>24UN</t>
  </si>
  <si>
    <t>E07000093</t>
  </si>
  <si>
    <t>Test Valley</t>
  </si>
  <si>
    <t>L1765</t>
  </si>
  <si>
    <t>24UP</t>
  </si>
  <si>
    <t>E07000094</t>
  </si>
  <si>
    <t>Winchester</t>
  </si>
  <si>
    <t>E10000015</t>
  </si>
  <si>
    <t>Hertfordshire</t>
  </si>
  <si>
    <t>W1905</t>
  </si>
  <si>
    <t>26UB</t>
  </si>
  <si>
    <t>E07000095</t>
  </si>
  <si>
    <t>Broxbourne</t>
  </si>
  <si>
    <t>A1910</t>
  </si>
  <si>
    <t>26UC</t>
  </si>
  <si>
    <t>E07000096</t>
  </si>
  <si>
    <t>Dacorum</t>
  </si>
  <si>
    <t>J1915</t>
  </si>
  <si>
    <t>26UD</t>
  </si>
  <si>
    <t>E07000242</t>
  </si>
  <si>
    <t>East Hertfordshire</t>
  </si>
  <si>
    <t>N1920</t>
  </si>
  <si>
    <t>26UE</t>
  </si>
  <si>
    <t>E07000098</t>
  </si>
  <si>
    <t>Hertsmere</t>
  </si>
  <si>
    <t>X1925</t>
  </si>
  <si>
    <t>26UF</t>
  </si>
  <si>
    <t>E07000099</t>
  </si>
  <si>
    <t>North Hertfordshire</t>
  </si>
  <si>
    <t>B1930</t>
  </si>
  <si>
    <t>26UG</t>
  </si>
  <si>
    <t>E07000240</t>
  </si>
  <si>
    <t>St Albans</t>
  </si>
  <si>
    <t>K1935</t>
  </si>
  <si>
    <t>26UH</t>
  </si>
  <si>
    <t>E07000243</t>
  </si>
  <si>
    <t>Stevenage</t>
  </si>
  <si>
    <t>P1940</t>
  </si>
  <si>
    <t>26UJ</t>
  </si>
  <si>
    <t>E07000102</t>
  </si>
  <si>
    <t>Three Rivers</t>
  </si>
  <si>
    <t>Y1945</t>
  </si>
  <si>
    <t>26UK</t>
  </si>
  <si>
    <t>E07000103</t>
  </si>
  <si>
    <t>Watford</t>
  </si>
  <si>
    <t>C1950</t>
  </si>
  <si>
    <t>26UL</t>
  </si>
  <si>
    <t>E07000241</t>
  </si>
  <si>
    <t>Welwyn Hatfield</t>
  </si>
  <si>
    <t>E10000016</t>
  </si>
  <si>
    <t>Kent</t>
  </si>
  <si>
    <t>E2205</t>
  </si>
  <si>
    <t>29UB</t>
  </si>
  <si>
    <t>E07000105</t>
  </si>
  <si>
    <t>Ashford</t>
  </si>
  <si>
    <t>J2210</t>
  </si>
  <si>
    <t>29UC</t>
  </si>
  <si>
    <t>E07000106</t>
  </si>
  <si>
    <t>Canterbury</t>
  </si>
  <si>
    <t>T2215</t>
  </si>
  <si>
    <t>29UD</t>
  </si>
  <si>
    <t>E07000107</t>
  </si>
  <si>
    <t>Dartford</t>
  </si>
  <si>
    <t>X2220</t>
  </si>
  <si>
    <t>29UE</t>
  </si>
  <si>
    <t>E07000108</t>
  </si>
  <si>
    <t>Dover</t>
  </si>
  <si>
    <t>K2230</t>
  </si>
  <si>
    <t>29UG</t>
  </si>
  <si>
    <t>E07000109</t>
  </si>
  <si>
    <t>Gravesham</t>
  </si>
  <si>
    <t>U2235</t>
  </si>
  <si>
    <t>29UH</t>
  </si>
  <si>
    <t>E07000110</t>
  </si>
  <si>
    <t>Maidstone</t>
  </si>
  <si>
    <t>G2245</t>
  </si>
  <si>
    <t>29UK</t>
  </si>
  <si>
    <t>E07000111</t>
  </si>
  <si>
    <t>Sevenoaks</t>
  </si>
  <si>
    <t>L2250</t>
  </si>
  <si>
    <t>29UL</t>
  </si>
  <si>
    <t>E07000112</t>
  </si>
  <si>
    <t>V2255</t>
  </si>
  <si>
    <t>29UM</t>
  </si>
  <si>
    <t>E07000113</t>
  </si>
  <si>
    <t>Swale</t>
  </si>
  <si>
    <t>Z2260</t>
  </si>
  <si>
    <t>29UN</t>
  </si>
  <si>
    <t>E07000114</t>
  </si>
  <si>
    <t>Thanet</t>
  </si>
  <si>
    <t>H2265</t>
  </si>
  <si>
    <t>29UP</t>
  </si>
  <si>
    <t>E07000115</t>
  </si>
  <si>
    <t>Tonbridge and Malling</t>
  </si>
  <si>
    <t>M2270</t>
  </si>
  <si>
    <t>29UQ</t>
  </si>
  <si>
    <t>E07000116</t>
  </si>
  <si>
    <t>Tunbridge Wells</t>
  </si>
  <si>
    <t>E10000017</t>
  </si>
  <si>
    <t>Lancashire</t>
  </si>
  <si>
    <t>Z2315</t>
  </si>
  <si>
    <t>30UD</t>
  </si>
  <si>
    <t>E07000117</t>
  </si>
  <si>
    <t>Burnley</t>
  </si>
  <si>
    <t>D2320</t>
  </si>
  <si>
    <t>30UE</t>
  </si>
  <si>
    <t>E07000118</t>
  </si>
  <si>
    <t>Chorley</t>
  </si>
  <si>
    <t>M2325</t>
  </si>
  <si>
    <t>30UF</t>
  </si>
  <si>
    <t>E07000119</t>
  </si>
  <si>
    <t>Fylde</t>
  </si>
  <si>
    <t>R2330</t>
  </si>
  <si>
    <t>30UG</t>
  </si>
  <si>
    <t>E07000120</t>
  </si>
  <si>
    <t>Hyndburn</t>
  </si>
  <si>
    <t>A2335</t>
  </si>
  <si>
    <t>30UH</t>
  </si>
  <si>
    <t>E07000121</t>
  </si>
  <si>
    <t>Lancaster</t>
  </si>
  <si>
    <t>E2340</t>
  </si>
  <si>
    <t>30UJ</t>
  </si>
  <si>
    <t>E07000122</t>
  </si>
  <si>
    <t>Pendle</t>
  </si>
  <si>
    <t>N2345</t>
  </si>
  <si>
    <t>30UK</t>
  </si>
  <si>
    <t>E07000123</t>
  </si>
  <si>
    <t>Preston</t>
  </si>
  <si>
    <t>T2350</t>
  </si>
  <si>
    <t>30UL</t>
  </si>
  <si>
    <t>E07000124</t>
  </si>
  <si>
    <t>Ribble Valley</t>
  </si>
  <si>
    <t>B2355</t>
  </si>
  <si>
    <t>30UM</t>
  </si>
  <si>
    <t>E07000125</t>
  </si>
  <si>
    <t>Rossendale</t>
  </si>
  <si>
    <t>F2360</t>
  </si>
  <si>
    <t>30UN</t>
  </si>
  <si>
    <t>E07000126</t>
  </si>
  <si>
    <t>South Ribble</t>
  </si>
  <si>
    <t>P2365</t>
  </si>
  <si>
    <t>30UP</t>
  </si>
  <si>
    <t>E07000127</t>
  </si>
  <si>
    <t>West Lancashire</t>
  </si>
  <si>
    <t>U2370</t>
  </si>
  <si>
    <t>30UQ</t>
  </si>
  <si>
    <t>E07000128</t>
  </si>
  <si>
    <t>Wyre</t>
  </si>
  <si>
    <t>E10000018</t>
  </si>
  <si>
    <t>Leicestershire</t>
  </si>
  <si>
    <t>T2405</t>
  </si>
  <si>
    <t>31UB</t>
  </si>
  <si>
    <t>E07000129</t>
  </si>
  <si>
    <t>Blaby</t>
  </si>
  <si>
    <t>X2410</t>
  </si>
  <si>
    <t>31UC</t>
  </si>
  <si>
    <t>E07000130</t>
  </si>
  <si>
    <t>Charnwood</t>
  </si>
  <si>
    <t>F2415</t>
  </si>
  <si>
    <t>31UD</t>
  </si>
  <si>
    <t>E07000131</t>
  </si>
  <si>
    <t>Harborough</t>
  </si>
  <si>
    <t>K2420</t>
  </si>
  <si>
    <t>31UE</t>
  </si>
  <si>
    <t>E07000132</t>
  </si>
  <si>
    <t>Hinckley and Bosworth</t>
  </si>
  <si>
    <t>Y2430</t>
  </si>
  <si>
    <t>31UG</t>
  </si>
  <si>
    <t>E07000133</t>
  </si>
  <si>
    <t>Melton</t>
  </si>
  <si>
    <t>G2435</t>
  </si>
  <si>
    <t>31UH</t>
  </si>
  <si>
    <t>E07000134</t>
  </si>
  <si>
    <t>North West Leicestershire</t>
  </si>
  <si>
    <t>L2440</t>
  </si>
  <si>
    <t>31UJ</t>
  </si>
  <si>
    <t>E07000135</t>
  </si>
  <si>
    <t>Oadby and Wigston</t>
  </si>
  <si>
    <t>E10000019</t>
  </si>
  <si>
    <t>Lincolnshire</t>
  </si>
  <si>
    <t>Z2505</t>
  </si>
  <si>
    <t>32UB</t>
  </si>
  <si>
    <t>E07000136</t>
  </si>
  <si>
    <t>Boston</t>
  </si>
  <si>
    <t>D2510</t>
  </si>
  <si>
    <t>32UC</t>
  </si>
  <si>
    <t>E07000137</t>
  </si>
  <si>
    <t>East Lindsey</t>
  </si>
  <si>
    <t>M2515</t>
  </si>
  <si>
    <t>32UD</t>
  </si>
  <si>
    <t>E07000138</t>
  </si>
  <si>
    <t>Lincoln</t>
  </si>
  <si>
    <t>R2520</t>
  </si>
  <si>
    <t>32UE</t>
  </si>
  <si>
    <t>E07000139</t>
  </si>
  <si>
    <t>North Kesteven</t>
  </si>
  <si>
    <t>A2525</t>
  </si>
  <si>
    <t>32UF</t>
  </si>
  <si>
    <t>E07000140</t>
  </si>
  <si>
    <t>South Holland</t>
  </si>
  <si>
    <t>E2530</t>
  </si>
  <si>
    <t>32UG</t>
  </si>
  <si>
    <t>E07000141</t>
  </si>
  <si>
    <t>South Kesteven</t>
  </si>
  <si>
    <t>N2535</t>
  </si>
  <si>
    <t>32UH</t>
  </si>
  <si>
    <t>E07000142</t>
  </si>
  <si>
    <t>West Lindsey</t>
  </si>
  <si>
    <t>E10000020</t>
  </si>
  <si>
    <t>Norfolk</t>
  </si>
  <si>
    <t>F2605</t>
  </si>
  <si>
    <t>33UB</t>
  </si>
  <si>
    <t>E07000143</t>
  </si>
  <si>
    <t>Breckland</t>
  </si>
  <si>
    <t>K2610</t>
  </si>
  <si>
    <t>33UC</t>
  </si>
  <si>
    <t>E07000144</t>
  </si>
  <si>
    <t>Broadland</t>
  </si>
  <si>
    <t>U2615</t>
  </si>
  <si>
    <t>33UD</t>
  </si>
  <si>
    <t>E07000145</t>
  </si>
  <si>
    <t>Great Yarmouth</t>
  </si>
  <si>
    <t>V2635</t>
  </si>
  <si>
    <t>33UE</t>
  </si>
  <si>
    <t>E07000146</t>
  </si>
  <si>
    <t>King's Lynn and West Norfolk</t>
  </si>
  <si>
    <t>Y2620</t>
  </si>
  <si>
    <t>33UF</t>
  </si>
  <si>
    <t>E07000147</t>
  </si>
  <si>
    <t>North Norfolk</t>
  </si>
  <si>
    <t>G2625</t>
  </si>
  <si>
    <t>33UG</t>
  </si>
  <si>
    <t>E07000148</t>
  </si>
  <si>
    <t>Norwich</t>
  </si>
  <si>
    <t>L2630</t>
  </si>
  <si>
    <t>33UH</t>
  </si>
  <si>
    <t>E07000149</t>
  </si>
  <si>
    <t>South Norfolk</t>
  </si>
  <si>
    <t>E10000021</t>
  </si>
  <si>
    <t>Northamptonshire</t>
  </si>
  <si>
    <t>U2805</t>
  </si>
  <si>
    <t>34UB</t>
  </si>
  <si>
    <t>E07000150</t>
  </si>
  <si>
    <t>Corby</t>
  </si>
  <si>
    <t>Y2810</t>
  </si>
  <si>
    <t>34UC</t>
  </si>
  <si>
    <t>E07000151</t>
  </si>
  <si>
    <t>Daventry</t>
  </si>
  <si>
    <t>G2815</t>
  </si>
  <si>
    <t>34UD</t>
  </si>
  <si>
    <t>E07000152</t>
  </si>
  <si>
    <t>East Northamptonshire</t>
  </si>
  <si>
    <t>L2820</t>
  </si>
  <si>
    <t>34UE</t>
  </si>
  <si>
    <t>E07000153</t>
  </si>
  <si>
    <t>Kettering</t>
  </si>
  <si>
    <t>V2825</t>
  </si>
  <si>
    <t>34UF</t>
  </si>
  <si>
    <t>E07000154</t>
  </si>
  <si>
    <t>Northampton</t>
  </si>
  <si>
    <t>Z2830</t>
  </si>
  <si>
    <t>34UG</t>
  </si>
  <si>
    <t>E07000155</t>
  </si>
  <si>
    <t>South Northamptonshire</t>
  </si>
  <si>
    <t>H2835</t>
  </si>
  <si>
    <t>34UH</t>
  </si>
  <si>
    <t>E07000156</t>
  </si>
  <si>
    <t>Wellingborough</t>
  </si>
  <si>
    <t>E10000023</t>
  </si>
  <si>
    <t>North Yorkshire</t>
  </si>
  <si>
    <t>M2705</t>
  </si>
  <si>
    <t>36UB</t>
  </si>
  <si>
    <t>E07000163</t>
  </si>
  <si>
    <t>Craven</t>
  </si>
  <si>
    <t>R2710</t>
  </si>
  <si>
    <t>36UC</t>
  </si>
  <si>
    <t>E07000164</t>
  </si>
  <si>
    <t>Hambleton</t>
  </si>
  <si>
    <t>E2734</t>
  </si>
  <si>
    <t>36UD</t>
  </si>
  <si>
    <t>E07000165</t>
  </si>
  <si>
    <t>Harrogate</t>
  </si>
  <si>
    <t>E2720</t>
  </si>
  <si>
    <t>36UE</t>
  </si>
  <si>
    <t>E07000166</t>
  </si>
  <si>
    <t>Richmondshire</t>
  </si>
  <si>
    <t>Y2736</t>
  </si>
  <si>
    <t>36UF</t>
  </si>
  <si>
    <t>E07000167</t>
  </si>
  <si>
    <t>Ryedale</t>
  </si>
  <si>
    <t>T2730</t>
  </si>
  <si>
    <t>36UG</t>
  </si>
  <si>
    <t>E07000168</t>
  </si>
  <si>
    <t>Scarborough</t>
  </si>
  <si>
    <t>N2739</t>
  </si>
  <si>
    <t>36UH</t>
  </si>
  <si>
    <t>E07000169</t>
  </si>
  <si>
    <t>Selby</t>
  </si>
  <si>
    <t>E10000024</t>
  </si>
  <si>
    <t>Nottinghamshire</t>
  </si>
  <si>
    <t>W3005</t>
  </si>
  <si>
    <t>37UB</t>
  </si>
  <si>
    <t>E07000170</t>
  </si>
  <si>
    <t>Ashfield</t>
  </si>
  <si>
    <t>A3010</t>
  </si>
  <si>
    <t>37UC</t>
  </si>
  <si>
    <t>E07000171</t>
  </si>
  <si>
    <t>Bassetlaw</t>
  </si>
  <si>
    <t>J3015</t>
  </si>
  <si>
    <t>37UD</t>
  </si>
  <si>
    <t>E07000172</t>
  </si>
  <si>
    <t>Broxtowe</t>
  </si>
  <si>
    <t>N3020</t>
  </si>
  <si>
    <t>37UE</t>
  </si>
  <si>
    <t>E07000173</t>
  </si>
  <si>
    <t>Gedling</t>
  </si>
  <si>
    <t>X3025</t>
  </si>
  <si>
    <t>37UF</t>
  </si>
  <si>
    <t>E07000174</t>
  </si>
  <si>
    <t>Mansfield</t>
  </si>
  <si>
    <t>B3030</t>
  </si>
  <si>
    <t>37UG</t>
  </si>
  <si>
    <t>E07000175</t>
  </si>
  <si>
    <t>Newark and Sherwood</t>
  </si>
  <si>
    <t>P3040</t>
  </si>
  <si>
    <t>37UJ</t>
  </si>
  <si>
    <t>E07000176</t>
  </si>
  <si>
    <t>Rushcliffe</t>
  </si>
  <si>
    <t>E10000025</t>
  </si>
  <si>
    <t>Oxfordshire</t>
  </si>
  <si>
    <t>C3105</t>
  </si>
  <si>
    <t>38UB</t>
  </si>
  <si>
    <t>E07000177</t>
  </si>
  <si>
    <t>Cherwell</t>
  </si>
  <si>
    <t>G3110</t>
  </si>
  <si>
    <t>38UC</t>
  </si>
  <si>
    <t>E07000178</t>
  </si>
  <si>
    <t>Oxford</t>
  </si>
  <si>
    <t>Q3115</t>
  </si>
  <si>
    <t>38UD</t>
  </si>
  <si>
    <t>E07000179</t>
  </si>
  <si>
    <t>South Oxfordshire</t>
  </si>
  <si>
    <t>V3120</t>
  </si>
  <si>
    <t>38UE</t>
  </si>
  <si>
    <t>E07000180</t>
  </si>
  <si>
    <t>Vale of White Horse</t>
  </si>
  <si>
    <t>D3125</t>
  </si>
  <si>
    <t>38UF</t>
  </si>
  <si>
    <t>E07000181</t>
  </si>
  <si>
    <t>West Oxfordshire</t>
  </si>
  <si>
    <t>E10000027</t>
  </si>
  <si>
    <t>Somerset</t>
  </si>
  <si>
    <t>Q3305</t>
  </si>
  <si>
    <t>40UB</t>
  </si>
  <si>
    <t>E07000187</t>
  </si>
  <si>
    <t>Mendip</t>
  </si>
  <si>
    <t>V3310</t>
  </si>
  <si>
    <t>40UC</t>
  </si>
  <si>
    <t>E07000188</t>
  </si>
  <si>
    <t>Sedgemoor</t>
  </si>
  <si>
    <t>R3325</t>
  </si>
  <si>
    <t>40UD</t>
  </si>
  <si>
    <t>E07000189</t>
  </si>
  <si>
    <t>South Somerset</t>
  </si>
  <si>
    <t>D3315</t>
  </si>
  <si>
    <t>40UE</t>
  </si>
  <si>
    <t>E07000190</t>
  </si>
  <si>
    <t>Taunton Deane</t>
  </si>
  <si>
    <t>H3320</t>
  </si>
  <si>
    <t>40UF</t>
  </si>
  <si>
    <t>E07000191</t>
  </si>
  <si>
    <t>West Somerset</t>
  </si>
  <si>
    <t>E10000028</t>
  </si>
  <si>
    <t>Staffordshire</t>
  </si>
  <si>
    <t>X3405</t>
  </si>
  <si>
    <t>41UB</t>
  </si>
  <si>
    <t>E07000192</t>
  </si>
  <si>
    <t>Cannock Chase</t>
  </si>
  <si>
    <t>B3410</t>
  </si>
  <si>
    <t>41UC</t>
  </si>
  <si>
    <t>E07000193</t>
  </si>
  <si>
    <t>East Staffordshire</t>
  </si>
  <si>
    <t>K3415</t>
  </si>
  <si>
    <t>41UD</t>
  </si>
  <si>
    <t>E07000194</t>
  </si>
  <si>
    <t>Lichfield</t>
  </si>
  <si>
    <t>P3420</t>
  </si>
  <si>
    <t>41UE</t>
  </si>
  <si>
    <t>E07000195</t>
  </si>
  <si>
    <t>Newcastle-under-Lyme</t>
  </si>
  <si>
    <t>C3430</t>
  </si>
  <si>
    <t>41UF</t>
  </si>
  <si>
    <t>E07000196</t>
  </si>
  <si>
    <t>South Staffordshire</t>
  </si>
  <si>
    <t>Y3425</t>
  </si>
  <si>
    <t>41UG</t>
  </si>
  <si>
    <t>E07000197</t>
  </si>
  <si>
    <t>Stafford</t>
  </si>
  <si>
    <t>L3435</t>
  </si>
  <si>
    <t>41UH</t>
  </si>
  <si>
    <t>E07000198</t>
  </si>
  <si>
    <t>Staffordshire Moorlands</t>
  </si>
  <si>
    <t>Z3445</t>
  </si>
  <si>
    <t>41UK</t>
  </si>
  <si>
    <t>E07000199</t>
  </si>
  <si>
    <t>Tamworth</t>
  </si>
  <si>
    <t>E10000029</t>
  </si>
  <si>
    <t>Suffolk</t>
  </si>
  <si>
    <t>D3505</t>
  </si>
  <si>
    <t>42UB</t>
  </si>
  <si>
    <t>E07000200</t>
  </si>
  <si>
    <t>Babergh</t>
  </si>
  <si>
    <t>H3510</t>
  </si>
  <si>
    <t>42UC</t>
  </si>
  <si>
    <t>E07000201</t>
  </si>
  <si>
    <t>Forest Heath</t>
  </si>
  <si>
    <t>R3515</t>
  </si>
  <si>
    <t>42UD</t>
  </si>
  <si>
    <t>E07000202</t>
  </si>
  <si>
    <t>Ipswich</t>
  </si>
  <si>
    <t>W3520</t>
  </si>
  <si>
    <t>42UE</t>
  </si>
  <si>
    <t>E07000203</t>
  </si>
  <si>
    <t>Mid Suffolk</t>
  </si>
  <si>
    <t>E3525</t>
  </si>
  <si>
    <t>42UF</t>
  </si>
  <si>
    <t>E07000204</t>
  </si>
  <si>
    <t>St Edmundsbury</t>
  </si>
  <si>
    <t>J3530</t>
  </si>
  <si>
    <t>42UG</t>
  </si>
  <si>
    <t>E07000205</t>
  </si>
  <si>
    <t>Suffolk Coastal</t>
  </si>
  <si>
    <t>T3535</t>
  </si>
  <si>
    <t>42UH</t>
  </si>
  <si>
    <t>E07000206</t>
  </si>
  <si>
    <t>Waveney</t>
  </si>
  <si>
    <t>E10000030</t>
  </si>
  <si>
    <t>Surrey</t>
  </si>
  <si>
    <t>K3605</t>
  </si>
  <si>
    <t>43UB</t>
  </si>
  <si>
    <t>E07000207</t>
  </si>
  <si>
    <t>Elmbridge</t>
  </si>
  <si>
    <t>P3610</t>
  </si>
  <si>
    <t>43UC</t>
  </si>
  <si>
    <t>E07000208</t>
  </si>
  <si>
    <t>Epsom and Ewell</t>
  </si>
  <si>
    <t>Y3615</t>
  </si>
  <si>
    <t>43UD</t>
  </si>
  <si>
    <t>E07000209</t>
  </si>
  <si>
    <t>Guildford</t>
  </si>
  <si>
    <t>C3620</t>
  </si>
  <si>
    <t>43UE</t>
  </si>
  <si>
    <t>E07000210</t>
  </si>
  <si>
    <t>Mole Valley</t>
  </si>
  <si>
    <t>L3625</t>
  </si>
  <si>
    <t>43UF</t>
  </si>
  <si>
    <t>E07000211</t>
  </si>
  <si>
    <t>Reigate and Banstead</t>
  </si>
  <si>
    <t>Q3630</t>
  </si>
  <si>
    <t>43UG</t>
  </si>
  <si>
    <t>E07000212</t>
  </si>
  <si>
    <t>Runnymede</t>
  </si>
  <si>
    <t>Z3635</t>
  </si>
  <si>
    <t>43UH</t>
  </si>
  <si>
    <t>E07000213</t>
  </si>
  <si>
    <t>Spelthorne</t>
  </si>
  <si>
    <t>D3640</t>
  </si>
  <si>
    <t>43UJ</t>
  </si>
  <si>
    <t>E07000214</t>
  </si>
  <si>
    <t>Surrey Heath</t>
  </si>
  <si>
    <t>M3645</t>
  </si>
  <si>
    <t>43UK</t>
  </si>
  <si>
    <t>E07000215</t>
  </si>
  <si>
    <t>Tandridge</t>
  </si>
  <si>
    <t>R3650</t>
  </si>
  <si>
    <t>43UL</t>
  </si>
  <si>
    <t>E07000216</t>
  </si>
  <si>
    <t>Waverley</t>
  </si>
  <si>
    <t>A3655</t>
  </si>
  <si>
    <t>43UM</t>
  </si>
  <si>
    <t>E07000217</t>
  </si>
  <si>
    <t>Woking</t>
  </si>
  <si>
    <t>E10000031</t>
  </si>
  <si>
    <t>Warwickshire</t>
  </si>
  <si>
    <t>R3705</t>
  </si>
  <si>
    <t>44UB</t>
  </si>
  <si>
    <t>E07000218</t>
  </si>
  <si>
    <t>North Warwickshire</t>
  </si>
  <si>
    <t>W3710</t>
  </si>
  <si>
    <t>44UC</t>
  </si>
  <si>
    <t>E07000219</t>
  </si>
  <si>
    <t>Nuneaton and Bedworth</t>
  </si>
  <si>
    <t>E3715</t>
  </si>
  <si>
    <t>44UD</t>
  </si>
  <si>
    <t>E07000220</t>
  </si>
  <si>
    <t>Rugby</t>
  </si>
  <si>
    <t>J3720</t>
  </si>
  <si>
    <t>44UE</t>
  </si>
  <si>
    <t>E07000221</t>
  </si>
  <si>
    <t>Stratford-on-Avon</t>
  </si>
  <si>
    <t>T3725</t>
  </si>
  <si>
    <t>44UF</t>
  </si>
  <si>
    <t>E07000222</t>
  </si>
  <si>
    <t>Warwick</t>
  </si>
  <si>
    <t>E10000032</t>
  </si>
  <si>
    <t>West Sussex</t>
  </si>
  <si>
    <t>Y3805</t>
  </si>
  <si>
    <t>45UB</t>
  </si>
  <si>
    <t>E07000223</t>
  </si>
  <si>
    <t>Adur</t>
  </si>
  <si>
    <t>C3810</t>
  </si>
  <si>
    <t>45UC</t>
  </si>
  <si>
    <t>E07000224</t>
  </si>
  <si>
    <t>Arun</t>
  </si>
  <si>
    <t>L3815</t>
  </si>
  <si>
    <t>45UD</t>
  </si>
  <si>
    <t>E07000225</t>
  </si>
  <si>
    <t>Chichester</t>
  </si>
  <si>
    <t>Q3820</t>
  </si>
  <si>
    <t>45UE</t>
  </si>
  <si>
    <t>E07000226</t>
  </si>
  <si>
    <t>Crawley</t>
  </si>
  <si>
    <t>Z3825</t>
  </si>
  <si>
    <t>45UF</t>
  </si>
  <si>
    <t>E07000227</t>
  </si>
  <si>
    <t>Horsham</t>
  </si>
  <si>
    <t>D3830</t>
  </si>
  <si>
    <t>45UG</t>
  </si>
  <si>
    <t>E07000228</t>
  </si>
  <si>
    <t>Mid Sussex</t>
  </si>
  <si>
    <t>M3835</t>
  </si>
  <si>
    <t>45UH</t>
  </si>
  <si>
    <t>E07000229</t>
  </si>
  <si>
    <t>Worthing</t>
  </si>
  <si>
    <t>E10000034</t>
  </si>
  <si>
    <t>Worcestershire</t>
  </si>
  <si>
    <t>P1805</t>
  </si>
  <si>
    <t>47UB</t>
  </si>
  <si>
    <t>E07000234</t>
  </si>
  <si>
    <t>Bromsgrove</t>
  </si>
  <si>
    <t>J1860</t>
  </si>
  <si>
    <t>47UC</t>
  </si>
  <si>
    <t>E07000235</t>
  </si>
  <si>
    <t>Malvern Hills</t>
  </si>
  <si>
    <t>Q1825</t>
  </si>
  <si>
    <t>47UD</t>
  </si>
  <si>
    <t>E07000236</t>
  </si>
  <si>
    <t>Redditch</t>
  </si>
  <si>
    <t>D1835</t>
  </si>
  <si>
    <t>47UE</t>
  </si>
  <si>
    <t>E07000237</t>
  </si>
  <si>
    <t>Worcester</t>
  </si>
  <si>
    <t>H1840</t>
  </si>
  <si>
    <t>47UF</t>
  </si>
  <si>
    <t>E07000238</t>
  </si>
  <si>
    <t>Wychavon</t>
  </si>
  <si>
    <t>R1845</t>
  </si>
  <si>
    <t>47UG</t>
  </si>
  <si>
    <t>E07000239</t>
  </si>
  <si>
    <t>Wyre Forest</t>
  </si>
  <si>
    <t>1.    For detailed definitions of all tenures, see definitions of housing terms on Housing Statistics</t>
  </si>
  <si>
    <t xml:space="preserve">2.    These figures are for new build dwellings only. The Department also publishes an annual release entitled 'Housing Supply: net additional dwellings' </t>
  </si>
  <si>
    <t xml:space="preserve">       which is the primary and most comprehensive measure of housing supply.</t>
  </si>
  <si>
    <t>Source:</t>
  </si>
  <si>
    <t>National figures are published DCLG housebuilding statistics</t>
  </si>
  <si>
    <t>P2 returns from local authorities</t>
  </si>
  <si>
    <t>National House-Building Council (NHBC)</t>
  </si>
  <si>
    <t>Figures are rounded to the nearest 10, 0 represents the range 0 - 4</t>
  </si>
  <si>
    <t>Approved inspector data returns</t>
  </si>
  <si>
    <t xml:space="preserve">These cells contain imputed data - this data should not be seen as an estimate for the individual authority but is given on an authority basis to allow custom totals to be constructed </t>
  </si>
  <si>
    <t>Tenure cells marked as imputed where the total is marked as reported indicate an overall figure was given and the tenure split imputed</t>
  </si>
  <si>
    <t>1. Subject to further investigation and possible revision.</t>
  </si>
  <si>
    <t>Latest update: 23/02/2017</t>
  </si>
  <si>
    <t>Contact:</t>
  </si>
  <si>
    <t>Next update: 25/05/2017</t>
  </si>
  <si>
    <t>Telephone: 0303 444 1291</t>
  </si>
  <si>
    <t>Email: housing.statistics@communities.gsi.gov.uk</t>
  </si>
  <si>
    <t>File: hb5-la</t>
  </si>
  <si>
    <r>
      <t>Table 253  Housebuilding: permanent dwellings started and completed, by tenure and district, 2014-15</t>
    </r>
    <r>
      <rPr>
        <b/>
        <vertAlign val="superscript"/>
        <sz val="10"/>
        <rFont val="Arial"/>
        <family val="2"/>
      </rPr>
      <t>2</t>
    </r>
  </si>
  <si>
    <r>
      <t>Table 253  Housebuilding: permanent dwellings started and completed, by tenure and district, 2013-14</t>
    </r>
    <r>
      <rPr>
        <b/>
        <vertAlign val="superscript"/>
        <sz val="10"/>
        <rFont val="Arial"/>
        <family val="2"/>
      </rPr>
      <t>2</t>
    </r>
  </si>
  <si>
    <r>
      <t>Table 253  Housebuilding: permanent dwellings started and completed, by tenure and district, 2012-13</t>
    </r>
    <r>
      <rPr>
        <b/>
        <vertAlign val="superscript"/>
        <sz val="10"/>
        <rFont val="Arial"/>
        <family val="2"/>
      </rPr>
      <t>2</t>
    </r>
  </si>
  <si>
    <t>E06000048</t>
  </si>
  <si>
    <t>E08000020</t>
  </si>
  <si>
    <t>E07000097</t>
  </si>
  <si>
    <t>E07000101</t>
  </si>
  <si>
    <r>
      <t>Table 253  Housebuilding: permanent dwellings started and completed, by tenure and district, 2011-12</t>
    </r>
    <r>
      <rPr>
        <b/>
        <vertAlign val="superscript"/>
        <sz val="10"/>
        <rFont val="Arial"/>
        <family val="2"/>
      </rPr>
      <t>2</t>
    </r>
  </si>
  <si>
    <t>Unitary Authorities</t>
  </si>
  <si>
    <t>London Boroughs</t>
  </si>
  <si>
    <t>Metropolitan Districts</t>
  </si>
  <si>
    <t>Shire Districts</t>
  </si>
  <si>
    <t>E07000100</t>
  </si>
  <si>
    <t>E07000104</t>
  </si>
  <si>
    <t>Table 253  Housebuilding: permanent dwellings started and completed, by tenure and district, 2010/11</t>
  </si>
  <si>
    <t>National and Regional Totals</t>
  </si>
  <si>
    <t/>
  </si>
  <si>
    <t>A</t>
  </si>
  <si>
    <t>E12000001</t>
  </si>
  <si>
    <t>North East</t>
  </si>
  <si>
    <t>40</t>
  </si>
  <si>
    <t>..</t>
  </si>
  <si>
    <t>30</t>
  </si>
  <si>
    <t>00</t>
  </si>
  <si>
    <t>B</t>
  </si>
  <si>
    <t>E12000002</t>
  </si>
  <si>
    <t>North West</t>
  </si>
  <si>
    <t>16</t>
  </si>
  <si>
    <t>D</t>
  </si>
  <si>
    <t>E12000003</t>
  </si>
  <si>
    <t>Yorkshire and The Humber</t>
  </si>
  <si>
    <t>36</t>
  </si>
  <si>
    <t>E</t>
  </si>
  <si>
    <t>E12000004</t>
  </si>
  <si>
    <t>East Midlands</t>
  </si>
  <si>
    <t>17</t>
  </si>
  <si>
    <t>31</t>
  </si>
  <si>
    <t>32</t>
  </si>
  <si>
    <t>34</t>
  </si>
  <si>
    <t>37</t>
  </si>
  <si>
    <t>F</t>
  </si>
  <si>
    <t>E12000005</t>
  </si>
  <si>
    <t>West Midlands</t>
  </si>
  <si>
    <t>41</t>
  </si>
  <si>
    <t>44</t>
  </si>
  <si>
    <t>47</t>
  </si>
  <si>
    <t>G</t>
  </si>
  <si>
    <t>E12000006</t>
  </si>
  <si>
    <t>East of England</t>
  </si>
  <si>
    <t>12</t>
  </si>
  <si>
    <t>22</t>
  </si>
  <si>
    <t>26</t>
  </si>
  <si>
    <t>33</t>
  </si>
  <si>
    <t>42</t>
  </si>
  <si>
    <t>H</t>
  </si>
  <si>
    <t>E12000007</t>
  </si>
  <si>
    <t>London</t>
  </si>
  <si>
    <t>J</t>
  </si>
  <si>
    <t>E12000008</t>
  </si>
  <si>
    <t>South East</t>
  </si>
  <si>
    <t>11</t>
  </si>
  <si>
    <t>21</t>
  </si>
  <si>
    <t>24</t>
  </si>
  <si>
    <t>29</t>
  </si>
  <si>
    <t>38</t>
  </si>
  <si>
    <t>43</t>
  </si>
  <si>
    <t>45</t>
  </si>
  <si>
    <t>K</t>
  </si>
  <si>
    <t>E12000009</t>
  </si>
  <si>
    <t>South West</t>
  </si>
  <si>
    <t>18</t>
  </si>
  <si>
    <t>19</t>
  </si>
  <si>
    <t>23</t>
  </si>
  <si>
    <t>_______________________________________________________________________________________________________________________________________________________________________________________________________________________________</t>
  </si>
  <si>
    <r>
      <t>•</t>
    </r>
    <r>
      <rPr>
        <sz val="8"/>
        <rFont val="Arial"/>
        <family val="2"/>
      </rPr>
      <t xml:space="preserve"> Regional and national figures are published DCLG housebuilding statistics</t>
    </r>
  </si>
  <si>
    <t xml:space="preserve">• The district level and county figures are as reported by local authorities and the NHBC. Where a local authority has not submitted a quarterly return to DCLG, </t>
  </si>
  <si>
    <t>Sources:</t>
  </si>
  <si>
    <t xml:space="preserve">  no figure has been presented for this local authority (and when relevant its county) for any 12-month period that includes the missing quarter.</t>
  </si>
  <si>
    <t>• Regional and England figures include estimates for missing returns.</t>
  </si>
  <si>
    <t>• England total figures include estimates for missing data returns from independend Approved Inspectors, so the sum of regional totals may be slightly</t>
  </si>
  <si>
    <t xml:space="preserve">  less than the England totals.</t>
  </si>
  <si>
    <t>• Tenure totals may not equal the sum of component parts due to rounding to the nearest 10</t>
  </si>
  <si>
    <t>• For detailed definitions of all tenures see definitions of houseing terms on Housing Statistics home page</t>
  </si>
  <si>
    <t xml:space="preserve">• These figures are for new build dwellings only. The Department also publishes an annual release entitled 'Housing Supply: net additional dwellings' </t>
  </si>
  <si>
    <t xml:space="preserve"> which is the primary and most comprehensive measure of housing supply.</t>
  </si>
  <si>
    <t>- Less than five</t>
  </si>
  <si>
    <t>.. Not available</t>
  </si>
  <si>
    <t>Table 253  Housebuilding: permanent dwellings started and completed, by tenure and district, 2009/10</t>
  </si>
  <si>
    <t>Table 100 Dwelling stock: Number of Dwellings by Tenure and district: England; 2015</t>
  </si>
  <si>
    <t>Number of dwellings, as at 1 April each year</t>
  </si>
  <si>
    <t>Local Authority (incl. owned by other LAs)</t>
  </si>
  <si>
    <t>Private Registered Provider</t>
  </si>
  <si>
    <t>Other public sector</t>
  </si>
  <si>
    <r>
      <t>Private sector (P)</t>
    </r>
    <r>
      <rPr>
        <b/>
        <vertAlign val="superscript"/>
        <sz val="10"/>
        <rFont val="Arial"/>
        <family val="2"/>
      </rPr>
      <t>1</t>
    </r>
  </si>
  <si>
    <r>
      <t>Total (P)</t>
    </r>
    <r>
      <rPr>
        <b/>
        <vertAlign val="superscript"/>
        <sz val="10"/>
        <rFont val="Arial"/>
        <family val="2"/>
      </rPr>
      <t>1</t>
    </r>
  </si>
  <si>
    <t>E10000001</t>
  </si>
  <si>
    <t>Bedfordshire</t>
  </si>
  <si>
    <t>W0205</t>
  </si>
  <si>
    <t>09UD</t>
  </si>
  <si>
    <t>E07000002</t>
  </si>
  <si>
    <t>Bedford</t>
  </si>
  <si>
    <t>J0215</t>
  </si>
  <si>
    <t>09UC</t>
  </si>
  <si>
    <t>E07000001</t>
  </si>
  <si>
    <t>Mid Bedfordshire</t>
  </si>
  <si>
    <t>N0220</t>
  </si>
  <si>
    <t>09UE</t>
  </si>
  <si>
    <t>E07000003</t>
  </si>
  <si>
    <t>South Bedfordshire</t>
  </si>
  <si>
    <t>E10000004</t>
  </si>
  <si>
    <t>Cheshire</t>
  </si>
  <si>
    <t>X0605</t>
  </si>
  <si>
    <t>13UB</t>
  </si>
  <si>
    <t>E07000013</t>
  </si>
  <si>
    <t>Chester</t>
  </si>
  <si>
    <t>B0610</t>
  </si>
  <si>
    <t>13UC</t>
  </si>
  <si>
    <t>E07000014</t>
  </si>
  <si>
    <t>Congleton</t>
  </si>
  <si>
    <t>K0615</t>
  </si>
  <si>
    <t>13UD</t>
  </si>
  <si>
    <t>E07000015</t>
  </si>
  <si>
    <t>Crewe and Nantwich</t>
  </si>
  <si>
    <t>P0620</t>
  </si>
  <si>
    <t>13UE</t>
  </si>
  <si>
    <t>E07000016</t>
  </si>
  <si>
    <t>Ellesmere Port &amp; Neston</t>
  </si>
  <si>
    <t>C0630</t>
  </si>
  <si>
    <t>13UG</t>
  </si>
  <si>
    <t>E07000017</t>
  </si>
  <si>
    <t>Macclesfield</t>
  </si>
  <si>
    <t>L0635</t>
  </si>
  <si>
    <t>13UH</t>
  </si>
  <si>
    <t>E07000018</t>
  </si>
  <si>
    <t>Vale Royal</t>
  </si>
  <si>
    <t>E10000005</t>
  </si>
  <si>
    <t>Cornwall and Isles of Scilly</t>
  </si>
  <si>
    <t>K0805</t>
  </si>
  <si>
    <t>15UB</t>
  </si>
  <si>
    <t>E07000019</t>
  </si>
  <si>
    <t>Caradon</t>
  </si>
  <si>
    <t>P0810</t>
  </si>
  <si>
    <t>15UC</t>
  </si>
  <si>
    <t>E07000020</t>
  </si>
  <si>
    <t>Carrick</t>
  </si>
  <si>
    <t>15UH</t>
  </si>
  <si>
    <t>E07000025</t>
  </si>
  <si>
    <t>Isles of Scilly</t>
  </si>
  <si>
    <t>Y0815</t>
  </si>
  <si>
    <t>15UD</t>
  </si>
  <si>
    <t>E07000021</t>
  </si>
  <si>
    <t>Kerrier</t>
  </si>
  <si>
    <t>C0820</t>
  </si>
  <si>
    <t>15UE</t>
  </si>
  <si>
    <t>E07000022</t>
  </si>
  <si>
    <t>North Cornwall</t>
  </si>
  <si>
    <t>L0825</t>
  </si>
  <si>
    <t>15UF</t>
  </si>
  <si>
    <t>E07000023</t>
  </si>
  <si>
    <t>Penwith</t>
  </si>
  <si>
    <t>Q0830</t>
  </si>
  <si>
    <t>15UG</t>
  </si>
  <si>
    <t>E07000024</t>
  </si>
  <si>
    <t>Restormel</t>
  </si>
  <si>
    <t>E10000010</t>
  </si>
  <si>
    <t>Durham</t>
  </si>
  <si>
    <t>G1305</t>
  </si>
  <si>
    <t>20UB</t>
  </si>
  <si>
    <t>E07000054</t>
  </si>
  <si>
    <t>Chester-le-Street</t>
  </si>
  <si>
    <t>V1315</t>
  </si>
  <si>
    <t>20UD</t>
  </si>
  <si>
    <t>E07000055</t>
  </si>
  <si>
    <t>Derwentside</t>
  </si>
  <si>
    <t>Z1320</t>
  </si>
  <si>
    <t>20UE</t>
  </si>
  <si>
    <t>E07000056</t>
  </si>
  <si>
    <t>H1325</t>
  </si>
  <si>
    <t>20UF</t>
  </si>
  <si>
    <t>E07000057</t>
  </si>
  <si>
    <t>Easington</t>
  </si>
  <si>
    <t>M1330</t>
  </si>
  <si>
    <t>20UG</t>
  </si>
  <si>
    <t>E07000058</t>
  </si>
  <si>
    <t>Sedgefield</t>
  </si>
  <si>
    <t>W1335</t>
  </si>
  <si>
    <t>20UH</t>
  </si>
  <si>
    <t>E07000059</t>
  </si>
  <si>
    <t>Teesdale</t>
  </si>
  <si>
    <t>A1340</t>
  </si>
  <si>
    <t>20UJ</t>
  </si>
  <si>
    <t>E07000060</t>
  </si>
  <si>
    <t>Wear Valley</t>
  </si>
  <si>
    <t>E10000022</t>
  </si>
  <si>
    <t>Northumberland</t>
  </si>
  <si>
    <t>A2905</t>
  </si>
  <si>
    <t>35UB</t>
  </si>
  <si>
    <t>E07000157</t>
  </si>
  <si>
    <t>Alnwick</t>
  </si>
  <si>
    <t>E2910</t>
  </si>
  <si>
    <t>35UC</t>
  </si>
  <si>
    <t>E07000158</t>
  </si>
  <si>
    <t>Berwick-upon-Tweed</t>
  </si>
  <si>
    <t>N2915</t>
  </si>
  <si>
    <t>35UD</t>
  </si>
  <si>
    <t>E07000159</t>
  </si>
  <si>
    <t>Blyth Valley</t>
  </si>
  <si>
    <t>T2920</t>
  </si>
  <si>
    <t>35UE</t>
  </si>
  <si>
    <t>E07000160</t>
  </si>
  <si>
    <t>Castle Morpeth</t>
  </si>
  <si>
    <t>B2925</t>
  </si>
  <si>
    <t>35UF</t>
  </si>
  <si>
    <t>E07000161</t>
  </si>
  <si>
    <t>Tynedale</t>
  </si>
  <si>
    <t>F2930</t>
  </si>
  <si>
    <t>35UG</t>
  </si>
  <si>
    <t>E07000162</t>
  </si>
  <si>
    <t>Wansbeck</t>
  </si>
  <si>
    <t>E10000026</t>
  </si>
  <si>
    <t>Shropshire</t>
  </si>
  <si>
    <t>J3205</t>
  </si>
  <si>
    <t>39UB</t>
  </si>
  <si>
    <t>E07000182</t>
  </si>
  <si>
    <t>Bridgnorth</t>
  </si>
  <si>
    <t>N3210</t>
  </si>
  <si>
    <t>39UC</t>
  </si>
  <si>
    <t>E07000183</t>
  </si>
  <si>
    <t>North Shropshire</t>
  </si>
  <si>
    <t>X3215</t>
  </si>
  <si>
    <t>39UD</t>
  </si>
  <si>
    <t>E07000184</t>
  </si>
  <si>
    <t>Oswestry</t>
  </si>
  <si>
    <t>B3220</t>
  </si>
  <si>
    <t>39UE</t>
  </si>
  <si>
    <t>E07000185</t>
  </si>
  <si>
    <t>Shrewsbury and Atcham</t>
  </si>
  <si>
    <t>K3225</t>
  </si>
  <si>
    <t>39UF</t>
  </si>
  <si>
    <t>E07000186</t>
  </si>
  <si>
    <t>South Shropshire</t>
  </si>
  <si>
    <t>E10000033</t>
  </si>
  <si>
    <t>Wiltshire</t>
  </si>
  <si>
    <t>E3905</t>
  </si>
  <si>
    <t>46UB</t>
  </si>
  <si>
    <t>E07000230</t>
  </si>
  <si>
    <t>Kennet</t>
  </si>
  <si>
    <t>J3910</t>
  </si>
  <si>
    <t>46UC</t>
  </si>
  <si>
    <t>E07000231</t>
  </si>
  <si>
    <t>North Wiltshire</t>
  </si>
  <si>
    <t>T3915</t>
  </si>
  <si>
    <t>46UD</t>
  </si>
  <si>
    <t>E07000232</t>
  </si>
  <si>
    <t>Salisbury</t>
  </si>
  <si>
    <t>F3925</t>
  </si>
  <si>
    <t>46UF</t>
  </si>
  <si>
    <t>E07000233</t>
  </si>
  <si>
    <t>West Wiltshire</t>
  </si>
  <si>
    <t xml:space="preserve">Local Authority and other public sector stock were reported by local authorities in the Local Authority Housing Statistics </t>
  </si>
  <si>
    <t xml:space="preserve">return as at 1 April 2015 and include non-permanent dwellings. Some authorities have indicated that the data reported for </t>
  </si>
  <si>
    <t xml:space="preserve">other public sector stock may be based on partial information and so reductions in these data items may reflect lower data </t>
  </si>
  <si>
    <t>quality rather than real changes</t>
  </si>
  <si>
    <t xml:space="preserve">Private Registered Provider here refers to registered providers of social housing (previously known as Housing </t>
  </si>
  <si>
    <t xml:space="preserve">Associatons or Registered Social Landlords). These figures include all self-contained units and bedspaces as at 31 March </t>
  </si>
  <si>
    <t>2015, as collected in the Homes and Communities Agency's Statistical Data Return.</t>
  </si>
  <si>
    <t xml:space="preserve">Total stock figures use the census 2011 as a baseline, with information on subsequent changes to the </t>
  </si>
  <si>
    <t xml:space="preserve">dwelling stock collected annually as at 31 March through the Housing Flows Reconciliation form and 'joint returns' from </t>
  </si>
  <si>
    <t xml:space="preserve">the Greater London Authority. </t>
  </si>
  <si>
    <t>Private stock is calculated by the residual.</t>
  </si>
  <si>
    <t>Notes</t>
  </si>
  <si>
    <t xml:space="preserve">The Office for National Statistics has recommended that the most suitable method for producing estimates of total </t>
  </si>
  <si>
    <t xml:space="preserve">dwelling stock at the national and regional levels is to use the census count as a baseline and project this forward using </t>
  </si>
  <si>
    <t xml:space="preserve">information on annual net supply of housing. The ONS also recommends that, to maintain consistency, the same </t>
  </si>
  <si>
    <t xml:space="preserve">methodology should be used to produce estimates at the district level. </t>
  </si>
  <si>
    <r>
      <t>1</t>
    </r>
    <r>
      <rPr>
        <sz val="10"/>
        <color indexed="8"/>
        <rFont val="Arial"/>
        <family val="2"/>
      </rPr>
      <t xml:space="preserve"> Figures for the total dwelling stock and private sector are estimates and are therefore expressed to the nearest </t>
    </r>
  </si>
  <si>
    <t xml:space="preserve">ten dwellings at district level and thousand dwellings at the England level because they should not be considered </t>
  </si>
  <si>
    <t>as acurate to the nearest dwelling</t>
  </si>
  <si>
    <t xml:space="preserve">Figures for 2015 are provisional. </t>
  </si>
  <si>
    <t>Contact: Tel: 0303 44 41864</t>
  </si>
  <si>
    <t>E-mail: housing.statistics@communities.gsi.gov.uk</t>
  </si>
  <si>
    <t>Latest update</t>
  </si>
  <si>
    <t>File: dwst_la</t>
  </si>
  <si>
    <t>Next update</t>
  </si>
  <si>
    <t>April 2017</t>
  </si>
  <si>
    <t>Table 100 Dwelling stock: Number of Dwellings by Tenure and district: England; 2014</t>
  </si>
  <si>
    <t xml:space="preserve">return as at 1 April 2013 and include non-permanent dwellings. Some authorities have indicated that the data reported for </t>
  </si>
  <si>
    <t>2013, as collected in the Homes and Communities Agency's Statistical Data Return.</t>
  </si>
  <si>
    <t xml:space="preserve">Figures for 2014 are provisional. </t>
  </si>
  <si>
    <t>April 2016</t>
  </si>
  <si>
    <t>Table 100 Dwelling stock: Number of Dwellings by Tenure and district: England; 2013</t>
  </si>
  <si>
    <r>
      <t>Other public sector (P R)</t>
    </r>
    <r>
      <rPr>
        <b/>
        <vertAlign val="superscript"/>
        <sz val="10"/>
        <rFont val="Arial"/>
        <family val="2"/>
      </rPr>
      <t>1</t>
    </r>
  </si>
  <si>
    <r>
      <t>Private sector (P R)</t>
    </r>
    <r>
      <rPr>
        <b/>
        <vertAlign val="superscript"/>
        <sz val="10"/>
        <rFont val="Arial"/>
        <family val="2"/>
      </rPr>
      <t>1</t>
    </r>
  </si>
  <si>
    <r>
      <t xml:space="preserve">Total </t>
    </r>
    <r>
      <rPr>
        <b/>
        <vertAlign val="superscript"/>
        <sz val="10"/>
        <rFont val="Arial"/>
        <family val="2"/>
      </rPr>
      <t>1</t>
    </r>
  </si>
  <si>
    <t>as accurate to the nearest dwelling</t>
  </si>
  <si>
    <r>
      <rPr>
        <vertAlign val="superscript"/>
        <sz val="10"/>
        <color indexed="8"/>
        <rFont val="Arial"/>
        <family val="2"/>
      </rPr>
      <t xml:space="preserve">R </t>
    </r>
    <r>
      <rPr>
        <sz val="10"/>
        <color indexed="8"/>
        <rFont val="Arial"/>
        <family val="2"/>
      </rPr>
      <t>Estimates have been revised</t>
    </r>
  </si>
  <si>
    <r>
      <t xml:space="preserve">P </t>
    </r>
    <r>
      <rPr>
        <sz val="10"/>
        <color indexed="8"/>
        <rFont val="Arial"/>
        <family val="2"/>
      </rPr>
      <t>Figures for 2013 are provisional</t>
    </r>
  </si>
  <si>
    <t>Table 100 Dwelling stock: Number of Dwellings by Tenure and district: England; 2012</t>
  </si>
  <si>
    <t>Local Authority (incl. owned by other LAs) (R)</t>
  </si>
  <si>
    <t>2012, as collected in the Homes and Communities Agency's Statistical Data Return.</t>
  </si>
  <si>
    <r>
      <rPr>
        <vertAlign val="superscript"/>
        <sz val="10"/>
        <color indexed="8"/>
        <rFont val="Arial"/>
        <family val="2"/>
      </rPr>
      <t xml:space="preserve">R </t>
    </r>
    <r>
      <rPr>
        <sz val="10"/>
        <color indexed="8"/>
        <rFont val="Arial"/>
        <family val="2"/>
      </rPr>
      <t xml:space="preserve">Estimates have been revised. </t>
    </r>
  </si>
  <si>
    <r>
      <t xml:space="preserve">P </t>
    </r>
    <r>
      <rPr>
        <sz val="10"/>
        <color indexed="8"/>
        <rFont val="Arial"/>
        <family val="2"/>
      </rPr>
      <t>Figures for 2012 are provisional</t>
    </r>
  </si>
  <si>
    <t>Table 100 Dwelling stock: Number of Dwellings by Tenure and district: England; 2011</t>
  </si>
  <si>
    <t>ONS code</t>
  </si>
  <si>
    <t>LA code</t>
  </si>
  <si>
    <t>Local Authority Name</t>
  </si>
  <si>
    <t>Region</t>
  </si>
  <si>
    <t>Housing association</t>
  </si>
  <si>
    <r>
      <t>Private sector (R)</t>
    </r>
    <r>
      <rPr>
        <b/>
        <vertAlign val="superscript"/>
        <sz val="10"/>
        <rFont val="Arial"/>
        <family val="2"/>
      </rPr>
      <t>1</t>
    </r>
  </si>
  <si>
    <r>
      <t>Total (R)</t>
    </r>
    <r>
      <rPr>
        <b/>
        <vertAlign val="superscript"/>
        <sz val="10"/>
        <rFont val="Arial"/>
        <family val="2"/>
      </rPr>
      <t>1</t>
    </r>
  </si>
  <si>
    <t>Darlington</t>
  </si>
  <si>
    <t>NE</t>
  </si>
  <si>
    <t>Hartlepool</t>
  </si>
  <si>
    <t>Middlesbrough</t>
  </si>
  <si>
    <t>Redcar and Cleveland</t>
  </si>
  <si>
    <t>Stockton-on-Tees</t>
  </si>
  <si>
    <t>NW</t>
  </si>
  <si>
    <t>Blackburn with Darwen</t>
  </si>
  <si>
    <t>Blackpool</t>
  </si>
  <si>
    <t>Halton</t>
  </si>
  <si>
    <t>Warrington</t>
  </si>
  <si>
    <t>YH</t>
  </si>
  <si>
    <t>East Riding of Yorkshire</t>
  </si>
  <si>
    <t>North East Lincolnshire</t>
  </si>
  <si>
    <t>North Lincolnshire</t>
  </si>
  <si>
    <t>EM</t>
  </si>
  <si>
    <t>Derby</t>
  </si>
  <si>
    <t>Leicester</t>
  </si>
  <si>
    <t>WM</t>
  </si>
  <si>
    <t>.</t>
  </si>
  <si>
    <t>Stoke-on-Trent</t>
  </si>
  <si>
    <t>Luton</t>
  </si>
  <si>
    <t>Peterborough</t>
  </si>
  <si>
    <t>Thurrock</t>
  </si>
  <si>
    <t>L</t>
  </si>
  <si>
    <t>SE</t>
  </si>
  <si>
    <t>Bracknell Forest</t>
  </si>
  <si>
    <t>Brighton and Hove</t>
  </si>
  <si>
    <t>Isle of Wight</t>
  </si>
  <si>
    <t>Milton Keynes</t>
  </si>
  <si>
    <t>Portsmouth</t>
  </si>
  <si>
    <t>Reading</t>
  </si>
  <si>
    <t>Slough</t>
  </si>
  <si>
    <t>Southampton</t>
  </si>
  <si>
    <t>Windsor and Maidenhead</t>
  </si>
  <si>
    <t>Wokingham</t>
  </si>
  <si>
    <t>Bath and North East Somerset</t>
  </si>
  <si>
    <t>SW</t>
  </si>
  <si>
    <t>Bournemouth</t>
  </si>
  <si>
    <t>Plymouth</t>
  </si>
  <si>
    <t>Poole</t>
  </si>
  <si>
    <t>South Gloucestershire</t>
  </si>
  <si>
    <t>Swindon</t>
  </si>
  <si>
    <t>Torbay</t>
  </si>
  <si>
    <t>ENGLAND</t>
  </si>
  <si>
    <t>Local Authority and other public sector were reported by local authorities through the HSSA as at 1 April 2011 and includes non-permanent dwellings. Some authorities have indicated that the data reported in hsd1a (other public sector stock) may be based on partial information and so reductions in these data items may reflect lower data quality rather than real changes</t>
  </si>
  <si>
    <t>"Housing association" here refers only to registered providers of social housing (previously known as Registered Social Landlords). These figures include all self-contained units and bedspaces as at 31 March 2011 as collected in the Regulatory and Statistical Return.</t>
  </si>
  <si>
    <t>Total stock figures use the census 2001 and  census 2011 dwelling counts as a baseline, with information on subsequent changes to the dwelling stock collected annually as at 31st March through the Housing Flows Reconciliation form.</t>
  </si>
  <si>
    <t xml:space="preserve">The Office for National Statistics has recommended that the most suitable method for producing estimates of total dwelling stock at the national and regional levels is to use the census count as a baseline and project this forward using information on annual net supply of housing. The ONS also recommends that, to maintain consistency, the same methodology should be used to produce estimates at the district level. </t>
  </si>
  <si>
    <t>Regional and England totals for local authority and other public sector tenures include some imputed values for non-responding authorities. As a consequence the total of individual authorities will not match the regional and England totals</t>
  </si>
  <si>
    <t>Figures in columns marked (R) are revised because annual estimates of the total dwelling stock between 2002 and 2011 have been adjusted since the 2011 census dwelling count became available.</t>
  </si>
  <si>
    <r>
      <t>1</t>
    </r>
    <r>
      <rPr>
        <sz val="11"/>
        <color theme="1"/>
        <rFont val="Calibri"/>
        <family val="2"/>
        <scheme val="minor"/>
      </rPr>
      <t xml:space="preserve"> Figures for the total dwelling stock and private sector are estimates and are therefore expressed to the nearest ten dwellings at district level and thousand dwellings at the England level because they should not be considered as accurate to the nearest dwelling.</t>
    </r>
  </si>
  <si>
    <t>Dec 2013</t>
  </si>
  <si>
    <t>Table 100 Dwelling stock: Number of Dwellings by Tenure and district: England; 2010</t>
  </si>
  <si>
    <t>R</t>
  </si>
  <si>
    <t>Local Authority and other public sector were reported by local authorities through the HSSA as at 1 April 2010 and includes non-permanent dwellings. Some authorities have indicated that the data reported in hsd1a (other public sector stock) may be based on partial information and so reductions in these data items may reflect lower data quality rather than real changes</t>
  </si>
  <si>
    <t>Cheshire East</t>
  </si>
  <si>
    <t>Cheshire West and Chester</t>
  </si>
  <si>
    <t>Cornwall</t>
  </si>
  <si>
    <t>County Durham</t>
  </si>
  <si>
    <t>Herefordshire, County of</t>
  </si>
  <si>
    <t>North Somerset</t>
  </si>
  <si>
    <t>Rutland</t>
  </si>
  <si>
    <t>West Berkshire</t>
  </si>
  <si>
    <t>LAD11NM</t>
  </si>
  <si>
    <t>Kingston upon Hull, City of</t>
  </si>
  <si>
    <t>York</t>
  </si>
  <si>
    <t>Nottingham</t>
  </si>
  <si>
    <t>Telford and Wrekin</t>
  </si>
  <si>
    <t>Bristol, City of</t>
  </si>
  <si>
    <t>Southend-on-Sea</t>
  </si>
  <si>
    <t>Medway</t>
  </si>
  <si>
    <t>Central Bedfordshire</t>
  </si>
  <si>
    <t>RUC11</t>
  </si>
  <si>
    <t>Urban with City and Town</t>
  </si>
  <si>
    <t>Urban with Significant Rural (rural including hub towns 26-49%)</t>
  </si>
  <si>
    <t xml:space="preserve">Largely Rural (rural including hub towns 50-79%) </t>
  </si>
  <si>
    <t xml:space="preserve">Mainly Rural (rural including hub towns &gt;=80%) </t>
  </si>
  <si>
    <t>Urban with Minor Conurbation</t>
  </si>
  <si>
    <t>Urban with Major Conurbation</t>
  </si>
  <si>
    <t>CTYNM</t>
  </si>
  <si>
    <t>Broad_RUC11</t>
  </si>
  <si>
    <t>Urban with Significant Rural</t>
  </si>
  <si>
    <t>Predominantly Rural</t>
  </si>
  <si>
    <t>Predominantly Urban</t>
  </si>
  <si>
    <t>Area</t>
  </si>
  <si>
    <t>REGION</t>
  </si>
  <si>
    <t>CLASS</t>
  </si>
  <si>
    <t>COUNTY</t>
  </si>
  <si>
    <t>CLASSIFICATION</t>
  </si>
  <si>
    <t>Aberdeen City</t>
  </si>
  <si>
    <t>Aberdeenshire</t>
  </si>
  <si>
    <t>Anglesey</t>
  </si>
  <si>
    <t>Angus</t>
  </si>
  <si>
    <t>Antrim and Newtownabbey</t>
  </si>
  <si>
    <t>Ards and North Down</t>
  </si>
  <si>
    <t>Argyll and Bute</t>
  </si>
  <si>
    <t>Armagh City, Banbridge and Craigavon</t>
  </si>
  <si>
    <t>EE</t>
  </si>
  <si>
    <t>Greater London</t>
  </si>
  <si>
    <t>South Yorkshire</t>
  </si>
  <si>
    <t>Belfast</t>
  </si>
  <si>
    <t>Blaenau Gwent</t>
  </si>
  <si>
    <t>Greater Manchester</t>
  </si>
  <si>
    <t>West Yorkshire</t>
  </si>
  <si>
    <t>Bridgend</t>
  </si>
  <si>
    <t>Caerphilly</t>
  </si>
  <si>
    <t>Cardiff</t>
  </si>
  <si>
    <t>Carmarthenshire</t>
  </si>
  <si>
    <t>Causeway Coast and Glens</t>
  </si>
  <si>
    <t>Ceredigion</t>
  </si>
  <si>
    <t>Clackmannanshire</t>
  </si>
  <si>
    <t>Conwy</t>
  </si>
  <si>
    <t>Denbighshire</t>
  </si>
  <si>
    <t>Derry City and Strabane</t>
  </si>
  <si>
    <t>Dumfries and Galloway</t>
  </si>
  <si>
    <t>Dundee City</t>
  </si>
  <si>
    <t>East Ayrshire</t>
  </si>
  <si>
    <t>East Dunbartonshire</t>
  </si>
  <si>
    <t>East Lothian</t>
  </si>
  <si>
    <t>East Renfrewshire</t>
  </si>
  <si>
    <t>Edinburgh, City of</t>
  </si>
  <si>
    <t>Eilean Siar</t>
  </si>
  <si>
    <t>Falkirk</t>
  </si>
  <si>
    <t>Fermanagh and Omagh</t>
  </si>
  <si>
    <t>Fife</t>
  </si>
  <si>
    <t>Flintshire</t>
  </si>
  <si>
    <t>Tyne and Wear</t>
  </si>
  <si>
    <t>Glasgow City</t>
  </si>
  <si>
    <t>Gwynedd</t>
  </si>
  <si>
    <t>Highland</t>
  </si>
  <si>
    <t>Inverclyde</t>
  </si>
  <si>
    <t>Merseyside</t>
  </si>
  <si>
    <t>Lisburn and Castlereagh</t>
  </si>
  <si>
    <t>Merthyr Tydfil</t>
  </si>
  <si>
    <t>Mid and East Antrim</t>
  </si>
  <si>
    <t>Mid Ulster</t>
  </si>
  <si>
    <t>Midlothian</t>
  </si>
  <si>
    <t>Monmouthshire</t>
  </si>
  <si>
    <t>Moray</t>
  </si>
  <si>
    <t>Neath Port Talbot</t>
  </si>
  <si>
    <t>Newport</t>
  </si>
  <si>
    <t>Newry, Mourne and Down</t>
  </si>
  <si>
    <t>North Ayrshire</t>
  </si>
  <si>
    <t>North Lanarkshire</t>
  </si>
  <si>
    <t>Orkney Islands</t>
  </si>
  <si>
    <t>Pembrokeshire</t>
  </si>
  <si>
    <t>Perth and Kinross</t>
  </si>
  <si>
    <t>Powys</t>
  </si>
  <si>
    <t>Renfrewshire</t>
  </si>
  <si>
    <t>Rhondda, Cynon, Taff</t>
  </si>
  <si>
    <t>Scottish Borders</t>
  </si>
  <si>
    <t>Shetland Islands</t>
  </si>
  <si>
    <t>South Ayrshire</t>
  </si>
  <si>
    <t>South Lanarkshire</t>
  </si>
  <si>
    <t>Stirling</t>
  </si>
  <si>
    <t>Swansea</t>
  </si>
  <si>
    <t>The Vale of Glamorgan</t>
  </si>
  <si>
    <t>Torfaen</t>
  </si>
  <si>
    <t>West Dunbartonshire</t>
  </si>
  <si>
    <t>West Lothian</t>
  </si>
  <si>
    <t>Wrexham</t>
  </si>
  <si>
    <t>0910</t>
  </si>
  <si>
    <t>1011</t>
  </si>
  <si>
    <t>1112</t>
  </si>
  <si>
    <t>1213</t>
  </si>
  <si>
    <t>1314</t>
  </si>
  <si>
    <t>1415</t>
  </si>
  <si>
    <t>1516</t>
  </si>
  <si>
    <t>Local Authority</t>
  </si>
  <si>
    <t>Private Enterprise</t>
  </si>
  <si>
    <t>London borough</t>
  </si>
  <si>
    <t>Metropolitan district</t>
  </si>
  <si>
    <t>Shire county</t>
  </si>
  <si>
    <t>Shire district</t>
  </si>
  <si>
    <t>Unitary authority</t>
  </si>
  <si>
    <t>Predominantly Rural average</t>
  </si>
  <si>
    <t>Predominantly Urban average</t>
  </si>
  <si>
    <t>testing the names</t>
  </si>
  <si>
    <t>Private Enterprise Housebuilding: Permanent Dwellings Started per 1,000 Total Dwelling Stock</t>
  </si>
  <si>
    <t>Housing Association Housebuilding: Permanent Dwellings Started per 1,000 Total Dwelling Stock</t>
  </si>
  <si>
    <t>Local Authority Housebuilding: Permanent Dwellings Started per 1,000 Total Dwelling Stock</t>
  </si>
  <si>
    <t>Housebuilding: All Permanent Dwellings Started per 1,000 Total Dwelling Stock</t>
  </si>
  <si>
    <t>Private Enterprise Housebuilding: Permanent Dwellings Completed per 1,000 Total Dwelling Stock</t>
  </si>
  <si>
    <t>Housing Association Housebuilding: Permanent Dwellings Completed per 1,000 Total Dwelling Stock</t>
  </si>
  <si>
    <t>Local Authority Housebuilding: Permanent Dwellings Completed per 1,000 Total Dwelling Stock</t>
  </si>
  <si>
    <t>Housebuilding: All Permanent Dwellings Completed per 1,000 Total Dwelling Stock</t>
  </si>
  <si>
    <t>2009/10</t>
  </si>
  <si>
    <t>2010/11</t>
  </si>
  <si>
    <t>2011/12</t>
  </si>
  <si>
    <t>2012/13</t>
  </si>
  <si>
    <t>2013/14</t>
  </si>
  <si>
    <t>2014/15</t>
  </si>
  <si>
    <t>2015/16</t>
  </si>
  <si>
    <r>
      <t>Table 253  Housebuilding: permanent dwellings started and completed, by tenure and district, 2016-17</t>
    </r>
    <r>
      <rPr>
        <b/>
        <vertAlign val="superscript"/>
        <sz val="10"/>
        <rFont val="Arial"/>
        <family val="2"/>
      </rPr>
      <t>2</t>
    </r>
  </si>
  <si>
    <t>3. Subject to further investigation and possible revision.</t>
  </si>
  <si>
    <t>Latest update: 22 March 2018</t>
  </si>
  <si>
    <t>Contact: Rosie McGarrity</t>
  </si>
  <si>
    <t>Next update: June 2018</t>
  </si>
  <si>
    <t>Telephone: 0303 444 6770</t>
  </si>
  <si>
    <t>Table 100 Dwelling stock: Number of Dwellings by Tenure and district: England; 2016</t>
  </si>
  <si>
    <t>E92000001</t>
  </si>
  <si>
    <t xml:space="preserve">Figures for 2016 are provisional. </t>
  </si>
  <si>
    <t>April 2018</t>
  </si>
  <si>
    <t>1617</t>
  </si>
  <si>
    <t>2016/17</t>
  </si>
  <si>
    <r>
      <t>Table 253  Housebuilding: permanent dwellings started and completed, by tenure and district, 2017-18</t>
    </r>
    <r>
      <rPr>
        <b/>
        <vertAlign val="superscript"/>
        <sz val="10"/>
        <rFont val="Arial"/>
        <family val="2"/>
      </rPr>
      <t>2</t>
    </r>
  </si>
  <si>
    <t>Latest update: 28 March 2019</t>
  </si>
  <si>
    <t>Contact: Nicholas Mainwaring</t>
  </si>
  <si>
    <t>Next update: June 2019</t>
  </si>
  <si>
    <t>Telephone: 0303 444 2255</t>
  </si>
  <si>
    <t>Table 100 Dwelling stock: Number of Dwellings by Tenure and district: England; 2017</t>
  </si>
  <si>
    <t xml:space="preserve">Figures for 2017 are provisional. </t>
  </si>
  <si>
    <t>May 2019</t>
  </si>
  <si>
    <t>1718</t>
  </si>
  <si>
    <t>2017/18</t>
  </si>
  <si>
    <t>Folkestone &amp; Hythe</t>
  </si>
  <si>
    <t>Local authority selection:</t>
  </si>
  <si>
    <t>Class:</t>
  </si>
  <si>
    <t>Classification:</t>
  </si>
  <si>
    <t>Unitary Authority</t>
  </si>
  <si>
    <t>LAD16NM</t>
  </si>
  <si>
    <t>CTY16NM</t>
  </si>
  <si>
    <t>Inner London</t>
  </si>
  <si>
    <t>Outer London</t>
  </si>
  <si>
    <t>London Borough</t>
  </si>
  <si>
    <t>Metropolitan District</t>
  </si>
  <si>
    <t>St Helens</t>
  </si>
  <si>
    <t>Shire County</t>
  </si>
  <si>
    <t>Shire District</t>
  </si>
  <si>
    <t>House Building</t>
  </si>
  <si>
    <t>Source: Ministry of Housing, Communities &amp; Local Government</t>
  </si>
  <si>
    <t>Housebuilding Statistics - Table 253 Housebuilding</t>
  </si>
  <si>
    <t>Housing Statistics - Table 100 Dwelling Stock</t>
  </si>
  <si>
    <t>Years:</t>
  </si>
  <si>
    <r>
      <t>Table 253  Housebuilding: permanent dwellings started and completed, by tenure and district, 2018-19</t>
    </r>
    <r>
      <rPr>
        <b/>
        <vertAlign val="superscript"/>
        <sz val="10"/>
        <rFont val="Arial"/>
        <family val="2"/>
      </rPr>
      <t>2</t>
    </r>
  </si>
  <si>
    <t>Bath and North East Somerset UA</t>
  </si>
  <si>
    <t>Bedford UA</t>
  </si>
  <si>
    <t>Blackburn with Darwen UA</t>
  </si>
  <si>
    <t>Blackpool UA</t>
  </si>
  <si>
    <t>Bournemouth UA</t>
  </si>
  <si>
    <t>Bracknell Forest UA</t>
  </si>
  <si>
    <t>Brighton and Hove UA</t>
  </si>
  <si>
    <t>Bristol, City of UA</t>
  </si>
  <si>
    <t>Central Bedfordshire UA</t>
  </si>
  <si>
    <t>Cheshire East UA</t>
  </si>
  <si>
    <t>Cornwall UA</t>
  </si>
  <si>
    <t>Darlington UA</t>
  </si>
  <si>
    <t>Derby UA</t>
  </si>
  <si>
    <t>East Riding of Yorkshire UA</t>
  </si>
  <si>
    <t>Halton UA</t>
  </si>
  <si>
    <t>Hartlepool UA</t>
  </si>
  <si>
    <t>Herefordshire, County of UA</t>
  </si>
  <si>
    <t>Isle of Wight UA</t>
  </si>
  <si>
    <t>Isles of Scilly UA</t>
  </si>
  <si>
    <t>Kingston upon Hull, City of UA</t>
  </si>
  <si>
    <t>Leicester UA</t>
  </si>
  <si>
    <t>Luton UA</t>
  </si>
  <si>
    <t>Medway UA</t>
  </si>
  <si>
    <t>Middlesbrough UA</t>
  </si>
  <si>
    <t>Milton Keynes UA</t>
  </si>
  <si>
    <t>North East Lincolnshire UA</t>
  </si>
  <si>
    <t>North Lincolnshire UA</t>
  </si>
  <si>
    <t>North Somerset UA</t>
  </si>
  <si>
    <t>Northumberland UA</t>
  </si>
  <si>
    <t>Nottingham UA</t>
  </si>
  <si>
    <t>Peterborough UA</t>
  </si>
  <si>
    <t>Plymouth UA</t>
  </si>
  <si>
    <t>Poole UA</t>
  </si>
  <si>
    <t>Portsmouth UA</t>
  </si>
  <si>
    <t>Reading UA</t>
  </si>
  <si>
    <t>Redcar and Cleveland UA</t>
  </si>
  <si>
    <t>Rutland UA</t>
  </si>
  <si>
    <t>Shropshire UA</t>
  </si>
  <si>
    <t>Slough UA</t>
  </si>
  <si>
    <t>South Gloucestershire UA</t>
  </si>
  <si>
    <t>Southampton UA</t>
  </si>
  <si>
    <t>Southend-on-Sea UA</t>
  </si>
  <si>
    <t>Stockton-on-Tees UA</t>
  </si>
  <si>
    <t>Stoke-on-Trent UA</t>
  </si>
  <si>
    <t>Swindon UA</t>
  </si>
  <si>
    <t>Telford and Wrekin UA</t>
  </si>
  <si>
    <t>Thurrock UA</t>
  </si>
  <si>
    <t>Torbay UA</t>
  </si>
  <si>
    <t>Warrington UA</t>
  </si>
  <si>
    <t>West Berkshire UA</t>
  </si>
  <si>
    <t>Wiltshire UA</t>
  </si>
  <si>
    <t>Windsor and Maidenhead UA</t>
  </si>
  <si>
    <t>Wokingham UA</t>
  </si>
  <si>
    <t>York UA</t>
  </si>
  <si>
    <t>Latest update: 3 October 2019</t>
  </si>
  <si>
    <t>Contact: Anthony Myers</t>
  </si>
  <si>
    <t>Next update: January 2020</t>
  </si>
  <si>
    <t>Telephone: 0303 444 2246</t>
  </si>
  <si>
    <t>Email: housing.statistics@communities.gov.uk</t>
  </si>
  <si>
    <t>Table 100 Dwelling stock: Number of Dwellings by Tenure and district: England; 2018</t>
  </si>
  <si>
    <t>Cheshire West UA</t>
  </si>
  <si>
    <t>Durham UA</t>
  </si>
  <si>
    <t xml:space="preserve">Oldham </t>
  </si>
  <si>
    <t xml:space="preserve">Knowsley </t>
  </si>
  <si>
    <t xml:space="preserve">Rotherham </t>
  </si>
  <si>
    <t xml:space="preserve">Dudley </t>
  </si>
  <si>
    <t xml:space="preserve">Sandwell </t>
  </si>
  <si>
    <t xml:space="preserve">Bradford </t>
  </si>
  <si>
    <t xml:space="preserve">Kirklees </t>
  </si>
  <si>
    <t xml:space="preserve">Leeds </t>
  </si>
  <si>
    <t xml:space="preserve">Isles of Scilly </t>
  </si>
  <si>
    <r>
      <t xml:space="preserve">Folkestone and Hythe </t>
    </r>
    <r>
      <rPr>
        <vertAlign val="superscript"/>
        <sz val="10"/>
        <color indexed="8"/>
        <rFont val="Arial"/>
        <family val="2"/>
      </rPr>
      <t>2</t>
    </r>
  </si>
  <si>
    <t>King’s Lynn and West Norfolk</t>
  </si>
  <si>
    <t xml:space="preserve">return as at 1 April 2018 and include non-permanent dwellings. Some authorities have indicated that the data reported for </t>
  </si>
  <si>
    <t>Associations or Registered Social Landlords). These figures include all self-contained units and bedspaces, as at 31 March each year,</t>
  </si>
  <si>
    <t>, as collected in the Regulator of Social Housing (RSH) Statistical Data Return. As such this figure does not match Live Table 104 (self -contained units only).</t>
  </si>
  <si>
    <t>Shared ownership dwellings are currenly included in owner-occupied dwellings.</t>
  </si>
  <si>
    <r>
      <rPr>
        <sz val="10"/>
        <color indexed="8"/>
        <rFont val="Arial"/>
        <family val="2"/>
      </rPr>
      <t>1.</t>
    </r>
    <r>
      <rPr>
        <sz val="10"/>
        <color indexed="8"/>
        <rFont val="Arial"/>
        <family val="2"/>
      </rPr>
      <t xml:space="preserve"> Figures for the total dwelling stock and private sector are estimates and are therefore expressed to the nearest </t>
    </r>
  </si>
  <si>
    <t>2. As of April 2018 Shepway District Council's name was changed to Folkestone and Hythe District Council.</t>
  </si>
  <si>
    <t xml:space="preserve">3. On 1st April 2009 nine new unitary authorities (UAs) were formed from the combination of 37 former district councils.  Figures are no longer collected on the </t>
  </si>
  <si>
    <t xml:space="preserve">previous geographic basis.  Cheshire East UA was formed from Congleton, Crewe &amp; Nantwich and Macclesfield; Cheshire West UA from Chester, Ellesmere Port </t>
  </si>
  <si>
    <t>&amp; Neston and Vale Royal; Bedford UA from Bedford; and Central Bedfordshire UA from Mid Bedfordshire and South Bedfordshire.  The remaining five new UAs</t>
  </si>
  <si>
    <t>(Cornwall, Durham, Northumberland, Shropshire and Wiltshire) were each formed from all former districts of the county concerned.</t>
  </si>
  <si>
    <t xml:space="preserve">Figures for 2018 are provisional. </t>
  </si>
  <si>
    <t>Telephone  0303 444 2255</t>
  </si>
  <si>
    <t>E-Mail: housing.statistics@Communities.gov.uk</t>
  </si>
  <si>
    <t>May 2020</t>
  </si>
  <si>
    <t xml:space="preserve">previous geographic basis.  Cheshire East was formed from Congleton, Crewe &amp; Nantwich and Macclesfield; Cheshire West from Chester, Ellesmere Port </t>
  </si>
  <si>
    <t>&amp; Neston and Vale Royal; Bedford from Bedford; and Central Bedfordshire from Mid Bedfordshire and South Bedfordshire.  The remaining five news</t>
  </si>
  <si>
    <t>1819</t>
  </si>
  <si>
    <t>2018/19</t>
  </si>
  <si>
    <t>Bournemouth, Christchurch and Poole</t>
  </si>
  <si>
    <t>Dorset Council</t>
  </si>
  <si>
    <t>West Suffolk</t>
  </si>
  <si>
    <t>East Suffolk</t>
  </si>
  <si>
    <t>Somerset West and Taunton</t>
  </si>
  <si>
    <t>Table 100 Dwelling stock: Number of Dwellings by Tenure and district: England; 2019</t>
  </si>
  <si>
    <t>County Durham UA</t>
  </si>
  <si>
    <t xml:space="preserve">1. Figures for the total dwelling stock and private sector are estimates and although expressed to the nearest </t>
  </si>
  <si>
    <t>dwelling at district and England level they should not be considered as accurate to the nearest dwelling.</t>
  </si>
  <si>
    <t xml:space="preserve">Figures for 2019 are provisional. </t>
  </si>
  <si>
    <t>Telephone  0303 444 2246</t>
  </si>
  <si>
    <t>E-Mail: housing.statistics@communities.gov.uk</t>
  </si>
  <si>
    <t>May 2021</t>
  </si>
  <si>
    <r>
      <t>Table 253  Housebuilding: permanent dwellings started and completed, by tenure and district, 2019-20</t>
    </r>
    <r>
      <rPr>
        <b/>
        <vertAlign val="superscript"/>
        <sz val="10"/>
        <rFont val="Arial"/>
        <family val="2"/>
      </rPr>
      <t>2</t>
    </r>
  </si>
  <si>
    <t>MHCLG code</t>
  </si>
  <si>
    <t>A0014</t>
  </si>
  <si>
    <t>E06000058</t>
  </si>
  <si>
    <t>A0015</t>
  </si>
  <si>
    <t>E06000059</t>
  </si>
  <si>
    <t>A0013</t>
  </si>
  <si>
    <t>E07000246</t>
  </si>
  <si>
    <t>A0011</t>
  </si>
  <si>
    <t>E07000244</t>
  </si>
  <si>
    <t>A0012</t>
  </si>
  <si>
    <t>E07000245</t>
  </si>
  <si>
    <t xml:space="preserve">2.    These figures are for new build dwellings only. The Ministry also publishes an annual release entitled 'Housing Supply: net additional dwellings' </t>
  </si>
  <si>
    <t>National figures are published MHCLG housebuilding statistics</t>
  </si>
  <si>
    <t>Latest update: 30 September 2020</t>
  </si>
  <si>
    <t>Contact: Neil Higgins</t>
  </si>
  <si>
    <t>Next update: January 2021</t>
  </si>
  <si>
    <t>Telephone: 0303 444 1864</t>
  </si>
  <si>
    <t>1920</t>
  </si>
  <si>
    <t>2019/20</t>
  </si>
  <si>
    <t>Table 100: Number of Dwellings by Tenure and district, England: 2020</t>
  </si>
  <si>
    <t>Number of dwellings, as at 31 March each year</t>
  </si>
  <si>
    <r>
      <t>Other public sector</t>
    </r>
    <r>
      <rPr>
        <b/>
        <sz val="10"/>
        <color rgb="FF000000"/>
        <rFont val="Calibri"/>
        <family val="2"/>
      </rPr>
      <t>²</t>
    </r>
  </si>
  <si>
    <r>
      <t>Private sector (R)</t>
    </r>
    <r>
      <rPr>
        <b/>
        <vertAlign val="superscript"/>
        <sz val="10"/>
        <color rgb="FF000000"/>
        <rFont val="Arial"/>
        <family val="2"/>
      </rPr>
      <t>1</t>
    </r>
  </si>
  <si>
    <r>
      <t>Total (R)</t>
    </r>
    <r>
      <rPr>
        <b/>
        <vertAlign val="superscript"/>
        <sz val="10"/>
        <color rgb="FF000000"/>
        <rFont val="Arial"/>
        <family val="2"/>
      </rPr>
      <t>1</t>
    </r>
  </si>
  <si>
    <t>Bournemouth, Christchurch and Poole UA</t>
  </si>
  <si>
    <t>Cheshire West and Chester UA</t>
  </si>
  <si>
    <t>Folkestone and Hythe</t>
  </si>
  <si>
    <t xml:space="preserve">The Office for National Statistics (ONS) has recommended that the most suitable method for producing estimates of total </t>
  </si>
  <si>
    <r>
      <t>1</t>
    </r>
    <r>
      <rPr>
        <sz val="11"/>
        <color theme="1"/>
        <rFont val="Calibri"/>
        <family val="2"/>
        <scheme val="minor"/>
      </rPr>
      <t xml:space="preserve"> Figures for the total dwelling stock and private sector are estimates and, although expressed to the nearest dwelling</t>
    </r>
  </si>
  <si>
    <t xml:space="preserve">  at district and England level, they should not be considered as accurate to the nearest dwelling.</t>
  </si>
  <si>
    <t xml:space="preserve">² Other public sector might be 0 for some local authorities that did not submit any data. </t>
  </si>
  <si>
    <r>
      <rPr>
        <sz val="10"/>
        <color rgb="FF000000"/>
        <rFont val="Calibri"/>
        <family val="2"/>
      </rPr>
      <t>³</t>
    </r>
    <r>
      <rPr>
        <sz val="11"/>
        <color theme="1"/>
        <rFont val="Calibri"/>
        <family val="2"/>
        <scheme val="minor"/>
      </rPr>
      <t xml:space="preserve"> On 1st April 2019, five new unitary authorities (UAs) were formed from the combination of 15 former district councils. </t>
    </r>
  </si>
  <si>
    <t xml:space="preserve">  Figures are no longer collected on the previous geographic basis. </t>
  </si>
  <si>
    <t xml:space="preserve">  Bournemouth, Christchurch and Poole UA from Bournemouth UA, Christchurch and Poole UA; Somerset West and</t>
  </si>
  <si>
    <t xml:space="preserve">  Taunton from West Somerset and Taunton Deane; East Suffolk from Suffolk Coastal and Waveney; West Suffolk</t>
  </si>
  <si>
    <t xml:space="preserve">  from Forest Heath and St Edmundsbury; Dorset US from East Dorset, North Dorset, Purbeck, West Dorset, Weymouth</t>
  </si>
  <si>
    <t xml:space="preserve">  and Portland.</t>
  </si>
  <si>
    <r>
      <rPr>
        <vertAlign val="superscript"/>
        <sz val="10"/>
        <color rgb="FF000000"/>
        <rFont val="Arial"/>
        <family val="2"/>
      </rPr>
      <t xml:space="preserve">R </t>
    </r>
    <r>
      <rPr>
        <sz val="11"/>
        <color theme="1"/>
        <rFont val="Calibri"/>
        <family val="2"/>
        <scheme val="minor"/>
      </rPr>
      <t>Estimates have been revised</t>
    </r>
  </si>
  <si>
    <t>return as at 31 March 2020 and include non-permanent dwellings. Due to disruptions caused by the coronavirus</t>
  </si>
  <si>
    <t>pandemic, there was a lower response rate for the LAHS return for 2020 compared to previous years. As such, the</t>
  </si>
  <si>
    <t>reductions seen in Local Authority stock and Other Public Sector stock may reflect lower data quality rather than real</t>
  </si>
  <si>
    <t>changes.</t>
  </si>
  <si>
    <t>Associatons or Registered Social Landlords). These figures include all self-contained units and bedspaces, as at</t>
  </si>
  <si>
    <t xml:space="preserve">31 March each year, as collected in the Regulator of Social Housing (RSH) Statistical Data Return. </t>
  </si>
  <si>
    <t>As such, this figure does not match Live Table 104 (self -contained units only).</t>
  </si>
  <si>
    <t>Total stock figures use the census 2021 as a baseline, with information on subsequent changes to the dwelling stock</t>
  </si>
  <si>
    <t>collected annually as at 31 March through the Housing Flows Reconciliation form and 'joint returns' from the Greater</t>
  </si>
  <si>
    <t>London Authority.</t>
  </si>
  <si>
    <t>Latest update: 23 May 2023</t>
  </si>
  <si>
    <t>Next update: May 2024</t>
  </si>
  <si>
    <t>Email: housing.statistics@levellingup.gov.uk</t>
  </si>
  <si>
    <t>Table 100: Number of Dwellings by Tenure and district, England: 2021</t>
  </si>
  <si>
    <t>A0016</t>
  </si>
  <si>
    <t>E06000060</t>
  </si>
  <si>
    <t>Buckinghamshire UA</t>
  </si>
  <si>
    <r>
      <rPr>
        <sz val="10"/>
        <color rgb="FF000000"/>
        <rFont val="Calibri"/>
        <family val="2"/>
      </rPr>
      <t>³</t>
    </r>
    <r>
      <rPr>
        <sz val="11"/>
        <color theme="1"/>
        <rFont val="Calibri"/>
        <family val="2"/>
        <scheme val="minor"/>
      </rPr>
      <t xml:space="preserve"> On 1 April 2020, Wycombe, South Bucks, Chiltern and Aylesbury were combined to form Buckinghamshire UA.</t>
    </r>
  </si>
  <si>
    <t>return as at 31 March 2021 and include non-permanent dwellings. Due to disruptions caused by the coronavirus</t>
  </si>
  <si>
    <t>Table 100: Number of Dwellings by Tenure and district, England: 2022</t>
  </si>
  <si>
    <r>
      <t>Private sector (P)</t>
    </r>
    <r>
      <rPr>
        <b/>
        <vertAlign val="superscript"/>
        <sz val="10"/>
        <color rgb="FF000000"/>
        <rFont val="Arial"/>
        <family val="2"/>
      </rPr>
      <t>1</t>
    </r>
  </si>
  <si>
    <r>
      <t>Total (P)</t>
    </r>
    <r>
      <rPr>
        <b/>
        <vertAlign val="superscript"/>
        <sz val="10"/>
        <color rgb="FF000000"/>
        <rFont val="Arial"/>
        <family val="2"/>
      </rPr>
      <t>1</t>
    </r>
  </si>
  <si>
    <t>A0017</t>
  </si>
  <si>
    <t>E06000061</t>
  </si>
  <si>
    <t>North Northamptonshire</t>
  </si>
  <si>
    <t>A0018</t>
  </si>
  <si>
    <t>E06000062</t>
  </si>
  <si>
    <t>West Northamptonshire</t>
  </si>
  <si>
    <t>Net additional dwellings figures for 2021-22 were imputed for Cheltenham and Hyndburn local authorities due to non-response.</t>
  </si>
  <si>
    <r>
      <rPr>
        <sz val="10"/>
        <color rgb="FF000000"/>
        <rFont val="Calibri"/>
        <family val="2"/>
      </rPr>
      <t>³</t>
    </r>
    <r>
      <rPr>
        <sz val="11"/>
        <color theme="1"/>
        <rFont val="Calibri"/>
        <family val="2"/>
        <scheme val="minor"/>
      </rPr>
      <t xml:space="preserve"> On 1 April 2021, two new unitary authorities (UAs) were formed from the combination of 7 former district councils </t>
    </r>
  </si>
  <si>
    <t>North Northamptonshire from Corby, East Northamptonshire, Kettering and Wellingborough.</t>
  </si>
  <si>
    <t>West Northamptonshire from Northampton, Daventry and South Northamptonshire.</t>
  </si>
  <si>
    <r>
      <t xml:space="preserve">P </t>
    </r>
    <r>
      <rPr>
        <sz val="11"/>
        <color theme="1"/>
        <rFont val="Calibri"/>
        <family val="2"/>
        <scheme val="minor"/>
      </rPr>
      <t>Figures for 2022 are provisional</t>
    </r>
  </si>
  <si>
    <t>return as at 31 March 2022 and include non-permanent dwellings. Due to disruptions caused by the coronavirus</t>
  </si>
  <si>
    <r>
      <t>Table 253 House building: permanent dwellings started and completed, by tenure</t>
    </r>
    <r>
      <rPr>
        <b/>
        <vertAlign val="superscript"/>
        <sz val="10"/>
        <color rgb="FF000000"/>
        <rFont val="Arial"/>
        <family val="2"/>
      </rPr>
      <t xml:space="preserve">1 </t>
    </r>
    <r>
      <rPr>
        <b/>
        <sz val="10"/>
        <color rgb="FF000000"/>
        <rFont val="Arial"/>
        <family val="2"/>
      </rPr>
      <t>and district, 2022-23</t>
    </r>
    <r>
      <rPr>
        <b/>
        <vertAlign val="superscript"/>
        <sz val="10"/>
        <color rgb="FF000000"/>
        <rFont val="Arial"/>
        <family val="2"/>
      </rPr>
      <t xml:space="preserve"> 2,3</t>
    </r>
  </si>
  <si>
    <t>DLUHC code</t>
  </si>
  <si>
    <t>1.    For detailed definitions of all tenures, see Definitions of housing terms on the Housing Statistics home page.</t>
  </si>
  <si>
    <r>
      <t xml:space="preserve">2.    These figures are for new build dwellings only. </t>
    </r>
    <r>
      <rPr>
        <b/>
        <sz val="8"/>
        <color rgb="FF000000"/>
        <rFont val="Arial"/>
        <family val="2"/>
      </rPr>
      <t>The Department also publishes an annual release entitled 'Housing Supply: net additional dwellings'  which is the primary and most comprehensive measure of housing supply</t>
    </r>
    <r>
      <rPr>
        <sz val="8"/>
        <color rgb="FF000000"/>
        <rFont val="Arial"/>
        <family val="2"/>
      </rPr>
      <t xml:space="preserve"> (https://www.gov.uk/government/collections/net-supply-of-housing).  New build figures from the annual 'housing supply; net additional dwelllings' statistical release may not correspond to new build data from the quarterly 'Housing supply: indicators of supply' building control reported completions statistical release. New build data collected for 'net additions dwellings ' is more comprehensive, as collection is over a longer time  period, is based on all available evidence (eg site visits, council tax records, planning databases, building control records and any other sources),  and may pick up some elements missing from the quarterly P2 and AIR collections (which are based on building control reported completions only).</t>
    </r>
    <r>
      <rPr>
        <b/>
        <sz val="8"/>
        <color rgb="FF000000"/>
        <rFont val="Arial"/>
        <family val="2"/>
      </rPr>
      <t xml:space="preserve"> The Department also publishes an annual release entitled 'Affordable Housing Supply'  which is the primary and most comprehensive measure of </t>
    </r>
    <r>
      <rPr>
        <b/>
        <u/>
        <sz val="8"/>
        <color rgb="FF000000"/>
        <rFont val="Arial"/>
        <family val="2"/>
      </rPr>
      <t>affordable</t>
    </r>
    <r>
      <rPr>
        <b/>
        <sz val="8"/>
        <color rgb="FF000000"/>
        <rFont val="Arial"/>
        <family val="2"/>
      </rPr>
      <t xml:space="preserve"> housing supply (https://www.gov.uk/government/collections/affordable-housing-supply). </t>
    </r>
    <r>
      <rPr>
        <sz val="8"/>
        <color rgb="FF000000"/>
        <rFont val="Arial"/>
        <family val="2"/>
      </rPr>
      <t>Affordable housing, which can be for either rent or sale, is for those whose needs are not met by the market. It includes different tenures, including social rent, affordable rent and shared ownership, among others. It can be a new-build property or a private sector property that has been purchased for use as an affordable home.</t>
    </r>
  </si>
  <si>
    <t>3. These figures have been revised this quarter.</t>
  </si>
  <si>
    <t>Data for earlier years are less reliable and definitions may not be consistent throughout the series.</t>
  </si>
  <si>
    <t>Totals may not equal the sum of component parts due to rounding to the nearest 10</t>
  </si>
  <si>
    <t>These cells contain imputed data.</t>
  </si>
  <si>
    <t>This data should not be seen as an estimate for the individual authority but is given on an authority basis to allow custom totals to be constructed.</t>
  </si>
  <si>
    <t>Latest update: 24 January 2024</t>
  </si>
  <si>
    <t>Tenure cells marked as imputed where the total is marked as reported indicate an overall figure was given and the tenure split is imputed.</t>
  </si>
  <si>
    <t>Next update: March 2024</t>
  </si>
  <si>
    <t>Contact: Elise Whiteley</t>
  </si>
  <si>
    <r>
      <t>Table 253 House building: permanent dwellings started and completed, by tenure</t>
    </r>
    <r>
      <rPr>
        <b/>
        <vertAlign val="superscript"/>
        <sz val="10"/>
        <color rgb="FF000000"/>
        <rFont val="Arial"/>
        <family val="2"/>
      </rPr>
      <t xml:space="preserve">1 </t>
    </r>
    <r>
      <rPr>
        <b/>
        <sz val="10"/>
        <color rgb="FF000000"/>
        <rFont val="Arial"/>
        <family val="2"/>
      </rPr>
      <t>and district, 2021-22</t>
    </r>
    <r>
      <rPr>
        <b/>
        <vertAlign val="superscript"/>
        <sz val="10"/>
        <color rgb="FF000000"/>
        <rFont val="Arial"/>
        <family val="2"/>
      </rPr>
      <t>2</t>
    </r>
  </si>
  <si>
    <t>Table 253 Housebuilding: permanent dwellings started and completed, by tenure¹ and district, 2020-21²</t>
  </si>
  <si>
    <r>
      <t>England</t>
    </r>
    <r>
      <rPr>
        <b/>
        <vertAlign val="superscript"/>
        <sz val="10"/>
        <color rgb="FF000000"/>
        <rFont val="Arial"/>
        <family val="2"/>
      </rPr>
      <t>R</t>
    </r>
  </si>
  <si>
    <r>
      <t>Unitary Authorities</t>
    </r>
    <r>
      <rPr>
        <b/>
        <vertAlign val="superscript"/>
        <sz val="10"/>
        <color rgb="FF000000"/>
        <rFont val="Arial"/>
        <family val="2"/>
      </rPr>
      <t>R</t>
    </r>
  </si>
  <si>
    <r>
      <t xml:space="preserve">R         </t>
    </r>
    <r>
      <rPr>
        <sz val="8"/>
        <color rgb="FF000000"/>
        <rFont val="Arial"/>
        <family val="2"/>
      </rPr>
      <t>The 2020 Q4 figures for Bournemouth, Christchurch and Poole have been revised this quarter due to data processing issues, resulting in a small change to the national and unitary authority totals.</t>
    </r>
  </si>
  <si>
    <t>2021</t>
  </si>
  <si>
    <t>2122</t>
  </si>
  <si>
    <t>2223</t>
  </si>
  <si>
    <t>Buckinghamshire Council</t>
  </si>
  <si>
    <t>2022/23</t>
  </si>
  <si>
    <t>2021/22</t>
  </si>
  <si>
    <t>2020/21</t>
  </si>
  <si>
    <t>Table 100: Number of Dwellings by Tenure and district, England, 2023 [p]</t>
  </si>
  <si>
    <t>This worksheet contains one table. Some cells refer to notes which can be found in the Notes sheet. Stock estimates are expressed to the nearest thousand but should not be regarded as accurate to the last digit.</t>
  </si>
  <si>
    <t>Back to contents</t>
  </si>
  <si>
    <t>Other public sector [note 5]</t>
  </si>
  <si>
    <t>Private sector</t>
  </si>
  <si>
    <t>Total</t>
  </si>
  <si>
    <t>Table 253  Housebuilding: permanent dwellings started and completed, by tenure1 and district, 2023-24 2,3</t>
  </si>
  <si>
    <t>A0020</t>
  </si>
  <si>
    <t>E06000063</t>
  </si>
  <si>
    <t>A0022</t>
  </si>
  <si>
    <t>E06000065</t>
  </si>
  <si>
    <t>A0023</t>
  </si>
  <si>
    <t>E06000066</t>
  </si>
  <si>
    <t>A0021</t>
  </si>
  <si>
    <t>E06000064</t>
  </si>
  <si>
    <t>_____________________________________________________________________________________________________________________________________________________________________________________________________________________________</t>
  </si>
  <si>
    <t>Cumberland</t>
  </si>
  <si>
    <t>Westmorland and Furness</t>
  </si>
  <si>
    <t>Westmorland &amp; Furness</t>
  </si>
  <si>
    <t>2324</t>
  </si>
  <si>
    <t>Somerset Council</t>
  </si>
  <si>
    <t>North Yorkshire Council</t>
  </si>
  <si>
    <t>2023/24</t>
  </si>
  <si>
    <t>2009/10 to 2023/24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</si>
</sst>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10409]#,##0;\(#,##0\)"/>
    <numFmt numFmtId="165" formatCode="_-* #,##0_-;\-* #,##0_-;_-* &quot;-&quot;??_-;_-@_-"/>
    <numFmt numFmtId="166" formatCode="General_)"/>
    <numFmt numFmtId="167" formatCode="[$-F800]dddd\,\ mmmm\ dd\,\ yyyy"/>
    <numFmt numFmtId="168" formatCode="0.00_)"/>
    <numFmt numFmtId="169" formatCode="d\.m\.yy;@"/>
    <numFmt numFmtId="170" formatCode="0.000"/>
    <numFmt numFmtId="171" formatCode="&quot; &quot;* #,##0&quot; &quot;;&quot;-&quot;* #,##0&quot; &quot;;&quot; &quot;* &quot;-&quot;#&quot; &quot;;&quot; &quot;@&quot; &quot;"/>
    <numFmt numFmtId="172" formatCode="#,##0;&quot;-&quot;#,##0"/>
    <numFmt numFmtId="173" formatCode="[$-409]#,##0;[$-409]&quot;(&quot;#,##0&quot;)&quot;"/>
  </numFmts>
  <fonts count="78" x14ac:knownFonts="1">
    <font>
      <sz val="11"/>
      <color theme="1"/>
      <name val="Calibri"/>
      <family val="2"/>
      <scheme val="minor"/>
    </font>
    <font>
      <sz val="11"/>
      <color theme="1"/>
      <name val="Calibri"/>
      <family val="2"/>
      <scheme val="minor"/>
    </font>
    <font>
      <b/>
      <sz val="10"/>
      <name val="Arial"/>
      <family val="2"/>
    </font>
    <font>
      <b/>
      <vertAlign val="superscript"/>
      <sz val="10"/>
      <name val="Arial"/>
      <family val="2"/>
    </font>
    <font>
      <sz val="10"/>
      <name val="Arial"/>
      <family val="2"/>
    </font>
    <font>
      <i/>
      <sz val="10"/>
      <name val="Arial"/>
      <family val="2"/>
    </font>
    <font>
      <b/>
      <sz val="11"/>
      <name val="Tahoma"/>
      <family val="2"/>
    </font>
    <font>
      <b/>
      <sz val="10"/>
      <color indexed="8"/>
      <name val="Tahoma"/>
      <family val="2"/>
    </font>
    <font>
      <sz val="10"/>
      <color indexed="8"/>
      <name val="Tahoma"/>
      <family val="2"/>
    </font>
    <font>
      <sz val="10"/>
      <color rgb="FFFFFF00"/>
      <name val="Tahoma"/>
      <family val="2"/>
    </font>
    <font>
      <sz val="10"/>
      <color rgb="FFFFFF00"/>
      <name val="Arial"/>
      <family val="2"/>
    </font>
    <font>
      <u/>
      <sz val="10"/>
      <color indexed="12"/>
      <name val="Arial"/>
      <family val="2"/>
    </font>
    <font>
      <u/>
      <sz val="10"/>
      <name val="Arial"/>
      <family val="2"/>
    </font>
    <font>
      <sz val="8"/>
      <name val="Arial"/>
      <family val="2"/>
    </font>
    <font>
      <sz val="10"/>
      <name val="Tahoma"/>
      <family val="2"/>
    </font>
    <font>
      <sz val="8"/>
      <color rgb="FFFFFF00"/>
      <name val="Arial"/>
      <family val="2"/>
    </font>
    <font>
      <sz val="9"/>
      <name val="Arial"/>
      <family val="2"/>
    </font>
    <font>
      <b/>
      <sz val="10"/>
      <color rgb="FF000000"/>
      <name val="Tahoma"/>
      <family val="2"/>
    </font>
    <font>
      <sz val="10"/>
      <color rgb="FF000000"/>
      <name val="Tahoma"/>
      <family val="2"/>
    </font>
    <font>
      <sz val="8"/>
      <color indexed="9"/>
      <name val="Arial"/>
      <family val="2"/>
    </font>
    <font>
      <b/>
      <sz val="12"/>
      <color indexed="9"/>
      <name val="Arial"/>
      <family val="2"/>
    </font>
    <font>
      <sz val="10"/>
      <color indexed="9"/>
      <name val="Arial"/>
      <family val="2"/>
    </font>
    <font>
      <b/>
      <sz val="10"/>
      <color indexed="8"/>
      <name val="Arial"/>
      <family val="2"/>
    </font>
    <font>
      <sz val="10"/>
      <color indexed="8"/>
      <name val="Arial"/>
      <family val="2"/>
    </font>
    <font>
      <b/>
      <u/>
      <sz val="10"/>
      <name val="Arial"/>
      <family val="2"/>
    </font>
    <font>
      <vertAlign val="superscript"/>
      <sz val="10"/>
      <color indexed="8"/>
      <name val="Arial"/>
      <family val="2"/>
    </font>
    <font>
      <b/>
      <u/>
      <sz val="10"/>
      <color indexed="8"/>
      <name val="Arial"/>
      <family val="2"/>
    </font>
    <font>
      <sz val="8"/>
      <color indexed="8"/>
      <name val="Arial"/>
      <family val="2"/>
    </font>
    <font>
      <b/>
      <sz val="10"/>
      <color indexed="13"/>
      <name val="Arial"/>
      <family val="2"/>
    </font>
    <font>
      <sz val="10"/>
      <color indexed="18"/>
      <name val="Arial"/>
      <family val="2"/>
    </font>
    <font>
      <b/>
      <sz val="11"/>
      <color indexed="9"/>
      <name val="Arial"/>
      <family val="2"/>
    </font>
    <font>
      <vertAlign val="superscript"/>
      <sz val="10"/>
      <name val="Arial"/>
      <family val="2"/>
    </font>
    <font>
      <sz val="8"/>
      <color theme="1"/>
      <name val="Calibri"/>
      <family val="2"/>
      <scheme val="minor"/>
    </font>
    <font>
      <b/>
      <sz val="10"/>
      <name val="Tahoma"/>
      <family val="2"/>
    </font>
    <font>
      <u/>
      <sz val="10"/>
      <name val="Tahoma"/>
      <family val="2"/>
    </font>
    <font>
      <b/>
      <sz val="8"/>
      <name val="Arial"/>
      <family val="2"/>
    </font>
    <font>
      <u/>
      <sz val="8"/>
      <name val="Arial"/>
      <family val="2"/>
    </font>
    <font>
      <sz val="4"/>
      <color theme="0" tint="-4.9989318521683403E-2"/>
      <name val="Arial"/>
      <family val="2"/>
    </font>
    <font>
      <i/>
      <sz val="11"/>
      <color theme="1"/>
      <name val="Calibri"/>
      <family val="2"/>
      <scheme val="minor"/>
    </font>
    <font>
      <sz val="4"/>
      <color theme="0"/>
      <name val="Arial"/>
      <family val="2"/>
    </font>
    <font>
      <b/>
      <i/>
      <sz val="11"/>
      <color theme="1"/>
      <name val="Calibri"/>
      <family val="2"/>
      <scheme val="minor"/>
    </font>
    <font>
      <b/>
      <sz val="11"/>
      <color theme="1"/>
      <name val="Tahoma"/>
      <family val="2"/>
    </font>
    <font>
      <b/>
      <sz val="12"/>
      <color theme="1"/>
      <name val="Calibri"/>
      <family val="2"/>
      <scheme val="minor"/>
    </font>
    <font>
      <b/>
      <i/>
      <sz val="10"/>
      <color theme="1"/>
      <name val="Calibri"/>
      <family val="2"/>
      <scheme val="minor"/>
    </font>
    <font>
      <sz val="10"/>
      <color theme="1"/>
      <name val="Calibri"/>
      <family val="2"/>
      <scheme val="minor"/>
    </font>
    <font>
      <sz val="10"/>
      <color theme="1"/>
      <name val="Arial"/>
      <family val="2"/>
    </font>
    <font>
      <sz val="12"/>
      <name val="Helv"/>
    </font>
    <font>
      <b/>
      <sz val="10"/>
      <color rgb="FF000000"/>
      <name val="Tahoma"/>
    </font>
    <font>
      <sz val="10"/>
      <color rgb="FF000000"/>
      <name val="Tahoma"/>
    </font>
    <font>
      <sz val="10"/>
      <color rgb="FFFFFF00"/>
      <name val="Tahoma"/>
    </font>
    <font>
      <b/>
      <sz val="8"/>
      <color rgb="FFFFFF00"/>
      <name val="Arial"/>
      <family val="2"/>
    </font>
    <font>
      <sz val="8"/>
      <color rgb="FF000000"/>
      <name val="Arial"/>
      <family val="2"/>
    </font>
    <font>
      <sz val="11"/>
      <name val="Calibri"/>
      <family val="2"/>
    </font>
    <font>
      <sz val="8"/>
      <name val="Calibri"/>
      <family val="2"/>
      <scheme val="minor"/>
    </font>
    <font>
      <b/>
      <sz val="12"/>
      <color rgb="FFFFFFFF"/>
      <name val="Arial"/>
      <family val="2"/>
    </font>
    <font>
      <sz val="10"/>
      <color rgb="FFFFFFFF"/>
      <name val="Arial"/>
      <family val="2"/>
    </font>
    <font>
      <b/>
      <sz val="10"/>
      <color rgb="FF000000"/>
      <name val="Arial"/>
      <family val="2"/>
    </font>
    <font>
      <b/>
      <sz val="10"/>
      <color rgb="FF000000"/>
      <name val="Calibri"/>
      <family val="2"/>
    </font>
    <font>
      <b/>
      <vertAlign val="superscript"/>
      <sz val="10"/>
      <color rgb="FF000000"/>
      <name val="Arial"/>
      <family val="2"/>
    </font>
    <font>
      <b/>
      <u/>
      <sz val="10"/>
      <color rgb="FF000000"/>
      <name val="Arial"/>
      <family val="2"/>
    </font>
    <font>
      <vertAlign val="superscript"/>
      <sz val="10"/>
      <color rgb="FF000000"/>
      <name val="Arial"/>
      <family val="2"/>
    </font>
    <font>
      <sz val="10"/>
      <color rgb="FF000000"/>
      <name val="Calibri"/>
      <family val="2"/>
    </font>
    <font>
      <sz val="10"/>
      <color rgb="FFFF0000"/>
      <name val="Arial"/>
      <family val="2"/>
    </font>
    <font>
      <sz val="11"/>
      <color rgb="FF000000"/>
      <name val="Arial"/>
      <family val="2"/>
    </font>
    <font>
      <i/>
      <sz val="10"/>
      <color rgb="FF000000"/>
      <name val="Arial"/>
      <family val="2"/>
    </font>
    <font>
      <b/>
      <sz val="11"/>
      <color rgb="FF000000"/>
      <name val="Arial"/>
      <family val="2"/>
    </font>
    <font>
      <b/>
      <sz val="8"/>
      <color rgb="FF000000"/>
      <name val="Arial"/>
      <family val="2"/>
    </font>
    <font>
      <b/>
      <u/>
      <sz val="8"/>
      <color rgb="FF000000"/>
      <name val="Arial"/>
      <family val="2"/>
    </font>
    <font>
      <u/>
      <sz val="10"/>
      <color rgb="FF000000"/>
      <name val="Arial"/>
      <family val="2"/>
    </font>
    <font>
      <vertAlign val="superscript"/>
      <sz val="8"/>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b/>
      <sz val="15"/>
      <color rgb="FF000000"/>
      <name val="Arial"/>
      <family val="2"/>
    </font>
    <font>
      <u/>
      <sz val="10"/>
      <color rgb="FF0000FF"/>
      <name val="Arial"/>
      <family val="2"/>
    </font>
    <font>
      <b/>
      <sz val="13"/>
      <color rgb="FF000000"/>
      <name val="Arial"/>
      <family val="2"/>
    </font>
    <font>
      <sz val="11"/>
      <color rgb="FF000000"/>
      <name val="Calibri"/>
      <family val="2"/>
    </font>
    <font>
      <b/>
      <sz val="11"/>
      <color rgb="FF000000"/>
      <name val="Tahoma"/>
      <family val="2"/>
    </font>
  </fonts>
  <fills count="20">
    <fill>
      <patternFill patternType="none"/>
    </fill>
    <fill>
      <patternFill patternType="gray125"/>
    </fill>
    <fill>
      <patternFill patternType="solid">
        <fgColor theme="0"/>
        <bgColor indexed="64"/>
      </patternFill>
    </fill>
    <fill>
      <patternFill patternType="solid">
        <fgColor indexed="10"/>
        <bgColor indexed="0"/>
      </patternFill>
    </fill>
    <fill>
      <patternFill patternType="solid">
        <fgColor rgb="FFFF0000"/>
        <bgColor indexed="64"/>
      </patternFill>
    </fill>
    <fill>
      <patternFill patternType="solid">
        <fgColor indexed="46"/>
        <bgColor indexed="64"/>
      </patternFill>
    </fill>
    <fill>
      <patternFill patternType="solid">
        <fgColor theme="0"/>
        <bgColor indexed="0"/>
      </patternFill>
    </fill>
    <fill>
      <patternFill patternType="solid">
        <fgColor rgb="FFFF0000"/>
        <bgColor rgb="FF000000"/>
      </patternFill>
    </fill>
    <fill>
      <patternFill patternType="solid">
        <fgColor indexed="8"/>
        <bgColor indexed="64"/>
      </patternFill>
    </fill>
    <fill>
      <patternFill patternType="solid">
        <fgColor indexed="10"/>
        <bgColor indexed="64"/>
      </patternFill>
    </fill>
    <fill>
      <patternFill patternType="solid">
        <fgColor indexed="44"/>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0000"/>
        <bgColor rgb="FFFF0000"/>
      </patternFill>
    </fill>
    <fill>
      <patternFill patternType="solid">
        <fgColor theme="1"/>
        <bgColor indexed="64"/>
      </patternFill>
    </fill>
    <fill>
      <patternFill patternType="solid">
        <fgColor rgb="FFF6FEEC"/>
        <bgColor indexed="64"/>
      </patternFill>
    </fill>
    <fill>
      <patternFill patternType="solid">
        <fgColor theme="0"/>
        <bgColor rgb="FFFF0000"/>
      </patternFill>
    </fill>
    <fill>
      <patternFill patternType="solid">
        <fgColor indexed="9"/>
        <bgColor indexed="64"/>
      </patternFill>
    </fill>
    <fill>
      <patternFill patternType="solid">
        <fgColor rgb="FF000000"/>
        <bgColor rgb="FF000000"/>
      </patternFill>
    </fill>
    <fill>
      <patternFill patternType="solid">
        <fgColor rgb="FFFFFFFF"/>
        <bgColor rgb="FFFFFFFF"/>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right/>
      <top style="thin">
        <color indexed="8"/>
      </top>
      <bottom/>
      <diagonal/>
    </border>
    <border>
      <left/>
      <right/>
      <top style="thin">
        <color indexed="8"/>
      </top>
      <bottom style="thin">
        <color indexed="8"/>
      </bottom>
      <diagonal/>
    </border>
    <border>
      <left/>
      <right/>
      <top/>
      <bottom style="thin">
        <color indexed="8"/>
      </bottom>
      <diagonal/>
    </border>
    <border>
      <left/>
      <right/>
      <top/>
      <bottom style="medium">
        <color indexed="64"/>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medium">
        <color indexed="8"/>
      </top>
      <bottom style="thin">
        <color indexed="8"/>
      </bottom>
      <diagonal/>
    </border>
    <border>
      <left/>
      <right/>
      <top style="thin">
        <color indexed="8"/>
      </top>
      <bottom style="thin">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medium">
        <color rgb="FF000000"/>
      </bottom>
      <diagonal/>
    </border>
    <border>
      <left/>
      <right/>
      <top style="thin">
        <color rgb="FF000000"/>
      </top>
      <bottom style="medium">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s>
  <cellStyleXfs count="11">
    <xf numFmtId="0" fontId="0" fillId="0" borderId="0"/>
    <xf numFmtId="43" fontId="1" fillId="0" borderId="0" applyFont="0" applyFill="0" applyBorder="0" applyAlignment="0" applyProtection="0"/>
    <xf numFmtId="0" fontId="11" fillId="0" borderId="0" applyNumberFormat="0" applyFill="0" applyBorder="0" applyAlignment="0" applyProtection="0">
      <alignment vertical="top"/>
      <protection locked="0"/>
    </xf>
    <xf numFmtId="0" fontId="14" fillId="0" borderId="0"/>
    <xf numFmtId="166" fontId="46" fillId="0" borderId="0"/>
    <xf numFmtId="0" fontId="4" fillId="0" borderId="0"/>
    <xf numFmtId="0" fontId="70" fillId="0" borderId="27" applyNumberFormat="0" applyFill="0" applyAlignment="0" applyProtection="0"/>
    <xf numFmtId="0" fontId="71" fillId="0" borderId="28" applyNumberFormat="0" applyFill="0" applyAlignment="0" applyProtection="0"/>
    <xf numFmtId="0" fontId="72" fillId="0" borderId="29" applyNumberFormat="0" applyFill="0" applyAlignment="0" applyProtection="0"/>
    <xf numFmtId="0" fontId="72" fillId="0" borderId="0" applyNumberFormat="0" applyFill="0" applyBorder="0" applyAlignment="0" applyProtection="0"/>
    <xf numFmtId="0" fontId="74" fillId="0" borderId="0" applyNumberFormat="0" applyFill="0" applyBorder="0" applyAlignment="0" applyProtection="0"/>
  </cellStyleXfs>
  <cellXfs count="533">
    <xf numFmtId="0" fontId="0" fillId="0" borderId="0" xfId="0"/>
    <xf numFmtId="0" fontId="2" fillId="2" borderId="0" xfId="0" applyFont="1" applyFill="1" applyAlignment="1" applyProtection="1">
      <alignment vertical="top" readingOrder="1"/>
      <protection locked="0"/>
    </xf>
    <xf numFmtId="0" fontId="4" fillId="2" borderId="0" xfId="0" applyFont="1" applyFill="1" applyAlignment="1">
      <alignment readingOrder="1"/>
    </xf>
    <xf numFmtId="0" fontId="4" fillId="2" borderId="0" xfId="0" applyFont="1" applyFill="1"/>
    <xf numFmtId="0" fontId="5" fillId="2" borderId="1" xfId="0" applyFont="1" applyFill="1" applyBorder="1" applyAlignment="1">
      <alignment horizontal="right"/>
    </xf>
    <xf numFmtId="0" fontId="2" fillId="2" borderId="0" xfId="0" applyFont="1" applyFill="1" applyAlignment="1" applyProtection="1">
      <alignment vertical="center" wrapText="1" readingOrder="1"/>
      <protection locked="0"/>
    </xf>
    <xf numFmtId="0" fontId="2" fillId="2" borderId="0" xfId="0" applyFont="1" applyFill="1" applyAlignment="1" applyProtection="1">
      <alignment vertical="center" readingOrder="1"/>
      <protection locked="0"/>
    </xf>
    <xf numFmtId="0" fontId="2" fillId="2" borderId="2" xfId="0" applyFont="1" applyFill="1" applyBorder="1" applyAlignment="1" applyProtection="1">
      <alignment horizontal="center" vertical="center" readingOrder="1"/>
      <protection locked="0"/>
    </xf>
    <xf numFmtId="0" fontId="2" fillId="2" borderId="2" xfId="0" applyFont="1" applyFill="1" applyBorder="1" applyAlignment="1" applyProtection="1">
      <alignment horizontal="left" vertical="center" readingOrder="1"/>
      <protection locked="0"/>
    </xf>
    <xf numFmtId="0" fontId="4" fillId="2" borderId="2" xfId="0" applyFont="1" applyFill="1" applyBorder="1" applyAlignment="1" applyProtection="1">
      <alignment vertical="top"/>
      <protection locked="0"/>
    </xf>
    <xf numFmtId="0" fontId="6" fillId="2" borderId="3" xfId="0" applyFont="1" applyFill="1" applyBorder="1" applyAlignment="1" applyProtection="1">
      <alignment horizontal="right" vertical="center" wrapText="1" readingOrder="1"/>
      <protection locked="0"/>
    </xf>
    <xf numFmtId="0" fontId="2" fillId="2" borderId="4" xfId="0" applyFont="1" applyFill="1" applyBorder="1" applyAlignment="1" applyProtection="1">
      <alignment horizontal="center" vertical="center" readingOrder="1"/>
      <protection locked="0"/>
    </xf>
    <xf numFmtId="0" fontId="2" fillId="2" borderId="4" xfId="0" applyFont="1" applyFill="1" applyBorder="1" applyAlignment="1" applyProtection="1">
      <alignment horizontal="left" vertical="center" readingOrder="1"/>
      <protection locked="0"/>
    </xf>
    <xf numFmtId="0" fontId="4" fillId="2" borderId="4" xfId="0" applyFont="1" applyFill="1" applyBorder="1" applyAlignment="1" applyProtection="1">
      <alignment vertical="top"/>
      <protection locked="0"/>
    </xf>
    <xf numFmtId="0" fontId="4" fillId="2" borderId="5" xfId="0" applyFont="1" applyFill="1" applyBorder="1" applyAlignment="1" applyProtection="1">
      <alignment vertical="top"/>
      <protection locked="0"/>
    </xf>
    <xf numFmtId="0" fontId="4" fillId="2" borderId="6" xfId="0" applyFont="1" applyFill="1" applyBorder="1"/>
    <xf numFmtId="0" fontId="2" fillId="2" borderId="6" xfId="0" applyFont="1" applyFill="1" applyBorder="1" applyAlignment="1" applyProtection="1">
      <alignment horizontal="left" wrapText="1" readingOrder="1"/>
      <protection locked="0"/>
    </xf>
    <xf numFmtId="0" fontId="2" fillId="2" borderId="6" xfId="0" applyFont="1" applyFill="1" applyBorder="1" applyAlignment="1" applyProtection="1">
      <alignment horizontal="left" readingOrder="1"/>
      <protection locked="0"/>
    </xf>
    <xf numFmtId="0" fontId="2" fillId="2" borderId="6" xfId="0" applyFont="1" applyFill="1" applyBorder="1" applyAlignment="1" applyProtection="1">
      <alignment horizontal="right" wrapText="1" readingOrder="1"/>
      <protection locked="0"/>
    </xf>
    <xf numFmtId="0" fontId="6" fillId="2" borderId="6" xfId="0" applyFont="1" applyFill="1" applyBorder="1" applyAlignment="1" applyProtection="1">
      <alignment horizontal="right" wrapText="1" readingOrder="1"/>
      <protection locked="0"/>
    </xf>
    <xf numFmtId="0" fontId="2" fillId="2" borderId="2" xfId="0" applyFont="1" applyFill="1" applyBorder="1"/>
    <xf numFmtId="0" fontId="4" fillId="2" borderId="2" xfId="0" applyFont="1" applyFill="1" applyBorder="1"/>
    <xf numFmtId="0" fontId="4" fillId="2" borderId="2" xfId="0" applyFont="1" applyFill="1" applyBorder="1" applyAlignment="1">
      <alignment readingOrder="1"/>
    </xf>
    <xf numFmtId="164" fontId="7" fillId="0" borderId="4" xfId="0" applyNumberFormat="1" applyFont="1" applyBorder="1" applyAlignment="1" applyProtection="1">
      <alignment horizontal="right" vertical="top" wrapText="1" readingOrder="1"/>
      <protection locked="0"/>
    </xf>
    <xf numFmtId="0" fontId="8" fillId="0" borderId="4" xfId="0" applyFont="1" applyBorder="1" applyAlignment="1" applyProtection="1">
      <alignment horizontal="right" vertical="top" wrapText="1" readingOrder="1"/>
      <protection locked="0"/>
    </xf>
    <xf numFmtId="0" fontId="8" fillId="0" borderId="0" xfId="0" applyFont="1" applyAlignment="1" applyProtection="1">
      <alignment horizontal="right" vertical="top" wrapText="1" readingOrder="1"/>
      <protection locked="0"/>
    </xf>
    <xf numFmtId="164" fontId="4" fillId="2" borderId="0" xfId="0" applyNumberFormat="1" applyFont="1" applyFill="1"/>
    <xf numFmtId="0" fontId="8" fillId="0" borderId="3" xfId="0" applyFont="1" applyBorder="1" applyAlignment="1" applyProtection="1">
      <alignment horizontal="right" vertical="top" wrapText="1" readingOrder="1"/>
      <protection locked="0"/>
    </xf>
    <xf numFmtId="0" fontId="8" fillId="2" borderId="0" xfId="0" applyFont="1" applyFill="1" applyAlignment="1" applyProtection="1">
      <alignment horizontal="left" vertical="top" wrapText="1" readingOrder="1"/>
      <protection locked="0"/>
    </xf>
    <xf numFmtId="164" fontId="8" fillId="0" borderId="0" xfId="0" applyNumberFormat="1" applyFont="1" applyAlignment="1" applyProtection="1">
      <alignment horizontal="right" vertical="top" wrapText="1" readingOrder="1"/>
      <protection locked="0"/>
    </xf>
    <xf numFmtId="164" fontId="9" fillId="3" borderId="0" xfId="0" applyNumberFormat="1" applyFont="1" applyFill="1" applyAlignment="1" applyProtection="1">
      <alignment horizontal="right" vertical="top" wrapText="1" readingOrder="1"/>
      <protection locked="0"/>
    </xf>
    <xf numFmtId="0" fontId="9" fillId="0" borderId="0" xfId="0" applyFont="1" applyAlignment="1" applyProtection="1">
      <alignment horizontal="right" vertical="top" wrapText="1" readingOrder="1"/>
      <protection locked="0"/>
    </xf>
    <xf numFmtId="0" fontId="10" fillId="2" borderId="0" xfId="0" applyFont="1" applyFill="1"/>
    <xf numFmtId="0" fontId="8" fillId="0" borderId="5" xfId="0" applyFont="1" applyBorder="1" applyAlignment="1" applyProtection="1">
      <alignment horizontal="right" vertical="top" wrapText="1" readingOrder="1"/>
      <protection locked="0"/>
    </xf>
    <xf numFmtId="164" fontId="7" fillId="2" borderId="0" xfId="0" applyNumberFormat="1" applyFont="1" applyFill="1" applyAlignment="1" applyProtection="1">
      <alignment horizontal="right" vertical="top" wrapText="1" readingOrder="1"/>
      <protection locked="0"/>
    </xf>
    <xf numFmtId="0" fontId="4" fillId="2" borderId="1" xfId="0" applyFont="1" applyFill="1" applyBorder="1"/>
    <xf numFmtId="0" fontId="4" fillId="2" borderId="1" xfId="0" applyFont="1" applyFill="1" applyBorder="1" applyAlignment="1">
      <alignment readingOrder="1"/>
    </xf>
    <xf numFmtId="0" fontId="12" fillId="2" borderId="0" xfId="2" applyFont="1" applyFill="1" applyAlignment="1" applyProtection="1"/>
    <xf numFmtId="0" fontId="2" fillId="2" borderId="0" xfId="0" applyFont="1" applyFill="1"/>
    <xf numFmtId="0" fontId="2" fillId="2" borderId="0" xfId="0" applyFont="1" applyFill="1" applyAlignment="1">
      <alignment readingOrder="1"/>
    </xf>
    <xf numFmtId="0" fontId="13" fillId="2" borderId="0" xfId="0" applyFont="1" applyFill="1"/>
    <xf numFmtId="0" fontId="14" fillId="2" borderId="0" xfId="0" applyFont="1" applyFill="1" applyAlignment="1" applyProtection="1">
      <alignment horizontal="left" vertical="top" wrapText="1" readingOrder="1"/>
      <protection locked="0"/>
    </xf>
    <xf numFmtId="0" fontId="13" fillId="0" borderId="0" xfId="0" applyFont="1"/>
    <xf numFmtId="0" fontId="0" fillId="2" borderId="0" xfId="0" applyFill="1"/>
    <xf numFmtId="0" fontId="10" fillId="2" borderId="0" xfId="0" applyFont="1" applyFill="1" applyAlignment="1">
      <alignment readingOrder="1"/>
    </xf>
    <xf numFmtId="49" fontId="15" fillId="4" borderId="0" xfId="0" applyNumberFormat="1" applyFont="1" applyFill="1"/>
    <xf numFmtId="0" fontId="10" fillId="4" borderId="0" xfId="0" applyFont="1" applyFill="1"/>
    <xf numFmtId="0" fontId="10" fillId="4" borderId="0" xfId="0" applyFont="1" applyFill="1" applyAlignment="1">
      <alignment readingOrder="1"/>
    </xf>
    <xf numFmtId="0" fontId="4" fillId="4" borderId="0" xfId="0" applyFont="1" applyFill="1"/>
    <xf numFmtId="0" fontId="2" fillId="4" borderId="0" xfId="0" applyFont="1" applyFill="1"/>
    <xf numFmtId="0" fontId="15" fillId="4" borderId="0" xfId="0" applyFont="1" applyFill="1"/>
    <xf numFmtId="0" fontId="4" fillId="4" borderId="0" xfId="0" applyFont="1" applyFill="1" applyAlignment="1">
      <alignment readingOrder="1"/>
    </xf>
    <xf numFmtId="0" fontId="13" fillId="5" borderId="0" xfId="0" applyFont="1" applyFill="1"/>
    <xf numFmtId="0" fontId="0" fillId="5" borderId="0" xfId="0" applyFill="1"/>
    <xf numFmtId="49" fontId="16" fillId="2" borderId="0" xfId="0" applyNumberFormat="1" applyFont="1" applyFill="1"/>
    <xf numFmtId="164" fontId="17" fillId="2" borderId="7" xfId="0" applyNumberFormat="1" applyFont="1" applyFill="1" applyBorder="1" applyAlignment="1" applyProtection="1">
      <alignment horizontal="right" vertical="top" wrapText="1" readingOrder="1"/>
      <protection locked="0"/>
    </xf>
    <xf numFmtId="0" fontId="18" fillId="2" borderId="7" xfId="0" applyFont="1" applyFill="1" applyBorder="1" applyAlignment="1" applyProtection="1">
      <alignment horizontal="right" vertical="top" wrapText="1" readingOrder="1"/>
      <protection locked="0"/>
    </xf>
    <xf numFmtId="0" fontId="18" fillId="2" borderId="0" xfId="0" applyFont="1" applyFill="1" applyAlignment="1" applyProtection="1">
      <alignment horizontal="right" vertical="top" wrapText="1" readingOrder="1"/>
      <protection locked="0"/>
    </xf>
    <xf numFmtId="0" fontId="18" fillId="2" borderId="7" xfId="0" applyFont="1" applyFill="1" applyBorder="1" applyAlignment="1" applyProtection="1">
      <alignment vertical="top" wrapText="1" readingOrder="1"/>
      <protection locked="0"/>
    </xf>
    <xf numFmtId="164" fontId="17" fillId="2" borderId="7" xfId="0" applyNumberFormat="1" applyFont="1" applyFill="1" applyBorder="1" applyAlignment="1" applyProtection="1">
      <alignment vertical="top" wrapText="1" readingOrder="1"/>
      <protection locked="0"/>
    </xf>
    <xf numFmtId="0" fontId="18" fillId="2" borderId="8" xfId="0" applyFont="1" applyFill="1" applyBorder="1" applyAlignment="1" applyProtection="1">
      <alignment vertical="top" wrapText="1" readingOrder="1"/>
      <protection locked="0"/>
    </xf>
    <xf numFmtId="164" fontId="18" fillId="2" borderId="0" xfId="0" applyNumberFormat="1" applyFont="1" applyFill="1" applyAlignment="1" applyProtection="1">
      <alignment horizontal="right" vertical="top" wrapText="1" readingOrder="1"/>
      <protection locked="0"/>
    </xf>
    <xf numFmtId="164" fontId="18" fillId="2" borderId="0" xfId="0" applyNumberFormat="1" applyFont="1" applyFill="1" applyAlignment="1" applyProtection="1">
      <alignment vertical="top" wrapText="1" readingOrder="1"/>
      <protection locked="0"/>
    </xf>
    <xf numFmtId="164" fontId="9" fillId="6" borderId="0" xfId="0" applyNumberFormat="1" applyFont="1" applyFill="1" applyAlignment="1" applyProtection="1">
      <alignment horizontal="right" vertical="top" wrapText="1" readingOrder="1"/>
      <protection locked="0"/>
    </xf>
    <xf numFmtId="0" fontId="18" fillId="2" borderId="9" xfId="0" applyFont="1" applyFill="1" applyBorder="1" applyAlignment="1" applyProtection="1">
      <alignment vertical="top" wrapText="1" readingOrder="1"/>
      <protection locked="0"/>
    </xf>
    <xf numFmtId="0" fontId="18" fillId="2" borderId="0" xfId="0" applyFont="1" applyFill="1" applyAlignment="1" applyProtection="1">
      <alignment vertical="top" wrapText="1" readingOrder="1"/>
      <protection locked="0"/>
    </xf>
    <xf numFmtId="164" fontId="17" fillId="2" borderId="7" xfId="0" applyNumberFormat="1" applyFont="1" applyFill="1" applyBorder="1" applyAlignment="1" applyProtection="1">
      <alignment horizontal="right" vertical="top" readingOrder="1"/>
      <protection locked="0"/>
    </xf>
    <xf numFmtId="0" fontId="18" fillId="2" borderId="0" xfId="0" applyFont="1" applyFill="1" applyAlignment="1" applyProtection="1">
      <alignment horizontal="right" vertical="top" readingOrder="1"/>
      <protection locked="0"/>
    </xf>
    <xf numFmtId="165" fontId="4" fillId="2" borderId="0" xfId="1" applyNumberFormat="1" applyFont="1" applyFill="1"/>
    <xf numFmtId="165" fontId="4" fillId="2" borderId="0" xfId="0" applyNumberFormat="1" applyFont="1" applyFill="1"/>
    <xf numFmtId="164" fontId="8" fillId="2" borderId="0" xfId="0" applyNumberFormat="1" applyFont="1" applyFill="1" applyAlignment="1" applyProtection="1">
      <alignment horizontal="right" vertical="top" wrapText="1" readingOrder="1"/>
      <protection locked="0"/>
    </xf>
    <xf numFmtId="0" fontId="8" fillId="2" borderId="0" xfId="0" applyFont="1" applyFill="1" applyAlignment="1" applyProtection="1">
      <alignment horizontal="right" vertical="top" wrapText="1" readingOrder="1"/>
      <protection locked="0"/>
    </xf>
    <xf numFmtId="164" fontId="8" fillId="2" borderId="0" xfId="0" applyNumberFormat="1" applyFont="1" applyFill="1" applyAlignment="1" applyProtection="1">
      <alignment vertical="top" wrapText="1" readingOrder="1"/>
      <protection locked="0"/>
    </xf>
    <xf numFmtId="0" fontId="14" fillId="2" borderId="0" xfId="0" applyFont="1" applyFill="1" applyAlignment="1" applyProtection="1">
      <alignment horizontal="left" vertical="top" readingOrder="1"/>
      <protection locked="0"/>
    </xf>
    <xf numFmtId="0" fontId="9" fillId="2" borderId="0" xfId="0" applyFont="1" applyFill="1" applyAlignment="1" applyProtection="1">
      <alignment horizontal="right" vertical="top" wrapText="1" readingOrder="1"/>
      <protection locked="0"/>
    </xf>
    <xf numFmtId="164" fontId="9" fillId="3" borderId="0" xfId="0" applyNumberFormat="1" applyFont="1" applyFill="1" applyAlignment="1" applyProtection="1">
      <alignment vertical="top" wrapText="1" readingOrder="1"/>
      <protection locked="0"/>
    </xf>
    <xf numFmtId="0" fontId="8" fillId="2" borderId="5" xfId="0" applyFont="1" applyFill="1" applyBorder="1" applyAlignment="1" applyProtection="1">
      <alignment vertical="top" wrapText="1" readingOrder="1"/>
      <protection locked="0"/>
    </xf>
    <xf numFmtId="164" fontId="7" fillId="2" borderId="4" xfId="0" applyNumberFormat="1" applyFont="1" applyFill="1" applyBorder="1" applyAlignment="1" applyProtection="1">
      <alignment horizontal="right" vertical="top" wrapText="1" readingOrder="1"/>
      <protection locked="0"/>
    </xf>
    <xf numFmtId="0" fontId="8" fillId="2" borderId="4" xfId="0" applyFont="1" applyFill="1" applyBorder="1" applyAlignment="1" applyProtection="1">
      <alignment horizontal="right" vertical="top" wrapText="1" readingOrder="1"/>
      <protection locked="0"/>
    </xf>
    <xf numFmtId="164" fontId="7" fillId="2" borderId="4" xfId="0" applyNumberFormat="1" applyFont="1" applyFill="1" applyBorder="1" applyAlignment="1" applyProtection="1">
      <alignment vertical="top" wrapText="1" readingOrder="1"/>
      <protection locked="0"/>
    </xf>
    <xf numFmtId="0" fontId="8" fillId="2" borderId="3" xfId="0" applyFont="1" applyFill="1" applyBorder="1" applyAlignment="1" applyProtection="1">
      <alignment vertical="top" wrapText="1" readingOrder="1"/>
      <protection locked="0"/>
    </xf>
    <xf numFmtId="0" fontId="8" fillId="2" borderId="0" xfId="0" applyFont="1" applyFill="1" applyAlignment="1" applyProtection="1">
      <alignment vertical="top" wrapText="1" readingOrder="1"/>
      <protection locked="0"/>
    </xf>
    <xf numFmtId="164" fontId="8" fillId="0" borderId="0" xfId="0" applyNumberFormat="1" applyFont="1" applyAlignment="1" applyProtection="1">
      <alignment vertical="top" wrapText="1" readingOrder="1"/>
      <protection locked="0"/>
    </xf>
    <xf numFmtId="0" fontId="9" fillId="2" borderId="0" xfId="0" applyFont="1" applyFill="1" applyAlignment="1" applyProtection="1">
      <alignment vertical="top" wrapText="1" readingOrder="1"/>
      <protection locked="0"/>
    </xf>
    <xf numFmtId="164" fontId="9" fillId="7" borderId="0" xfId="0" applyNumberFormat="1" applyFont="1" applyFill="1" applyAlignment="1" applyProtection="1">
      <alignment horizontal="right" vertical="top" wrapText="1" readingOrder="1"/>
      <protection locked="0"/>
    </xf>
    <xf numFmtId="164" fontId="9" fillId="7" borderId="0" xfId="0" applyNumberFormat="1" applyFont="1" applyFill="1" applyAlignment="1" applyProtection="1">
      <alignment horizontal="right" vertical="top" readingOrder="1"/>
      <protection locked="0"/>
    </xf>
    <xf numFmtId="164" fontId="18" fillId="2" borderId="0" xfId="0" applyNumberFormat="1" applyFont="1" applyFill="1" applyAlignment="1" applyProtection="1">
      <alignment horizontal="right" vertical="top" readingOrder="1"/>
      <protection locked="0"/>
    </xf>
    <xf numFmtId="164" fontId="18" fillId="0" borderId="0" xfId="0" applyNumberFormat="1" applyFont="1" applyAlignment="1" applyProtection="1">
      <alignment horizontal="right" vertical="top" wrapText="1" readingOrder="1"/>
      <protection locked="0"/>
    </xf>
    <xf numFmtId="164" fontId="18" fillId="0" borderId="0" xfId="0" applyNumberFormat="1" applyFont="1" applyAlignment="1" applyProtection="1">
      <alignment horizontal="right" vertical="top" readingOrder="1"/>
      <protection locked="0"/>
    </xf>
    <xf numFmtId="0" fontId="2" fillId="0" borderId="0" xfId="0" applyFont="1" applyAlignment="1" applyProtection="1">
      <alignment vertical="top" readingOrder="1"/>
      <protection locked="0"/>
    </xf>
    <xf numFmtId="0" fontId="4" fillId="0" borderId="0" xfId="0" applyFont="1"/>
    <xf numFmtId="0" fontId="4" fillId="0" borderId="0" xfId="0" applyFont="1" applyAlignment="1" applyProtection="1">
      <alignment vertical="top" readingOrder="1"/>
      <protection locked="0"/>
    </xf>
    <xf numFmtId="0" fontId="2" fillId="0" borderId="0" xfId="0" applyFont="1" applyAlignment="1" applyProtection="1">
      <alignment vertical="top" wrapText="1" readingOrder="1"/>
      <protection locked="0"/>
    </xf>
    <xf numFmtId="0" fontId="2" fillId="0" borderId="0" xfId="0" applyFont="1" applyAlignment="1" applyProtection="1">
      <alignment horizontal="center" vertical="top" wrapText="1" readingOrder="1"/>
      <protection locked="0"/>
    </xf>
    <xf numFmtId="0" fontId="6" fillId="0" borderId="0" xfId="0" applyFont="1" applyAlignment="1" applyProtection="1">
      <alignment horizontal="right" vertical="top" wrapText="1" readingOrder="1"/>
      <protection locked="0"/>
    </xf>
    <xf numFmtId="0" fontId="5" fillId="0" borderId="0" xfId="0" applyFont="1" applyAlignment="1" applyProtection="1">
      <alignment horizontal="right" vertical="top" readingOrder="1"/>
      <protection locked="0"/>
    </xf>
    <xf numFmtId="0" fontId="2" fillId="0" borderId="3" xfId="0" applyFont="1" applyBorder="1" applyAlignment="1" applyProtection="1">
      <alignment vertical="center" wrapText="1" readingOrder="1"/>
      <protection locked="0"/>
    </xf>
    <xf numFmtId="0" fontId="2" fillId="0" borderId="4" xfId="0" applyFont="1" applyBorder="1" applyAlignment="1" applyProtection="1">
      <alignment horizontal="left" vertical="center" readingOrder="1"/>
      <protection locked="0"/>
    </xf>
    <xf numFmtId="0" fontId="4" fillId="0" borderId="4" xfId="0" applyFont="1" applyBorder="1" applyAlignment="1" applyProtection="1">
      <alignment horizontal="left" vertical="top"/>
      <protection locked="0"/>
    </xf>
    <xf numFmtId="0" fontId="6" fillId="0" borderId="3" xfId="0" applyFont="1" applyBorder="1" applyAlignment="1" applyProtection="1">
      <alignment horizontal="right" vertical="center" wrapText="1" readingOrder="1"/>
      <protection locked="0"/>
    </xf>
    <xf numFmtId="0" fontId="2" fillId="0" borderId="5" xfId="0" applyFont="1" applyBorder="1" applyAlignment="1" applyProtection="1">
      <alignment horizontal="left" wrapText="1" readingOrder="1"/>
      <protection locked="0"/>
    </xf>
    <xf numFmtId="0" fontId="2" fillId="0" borderId="5" xfId="0" applyFont="1" applyBorder="1" applyAlignment="1" applyProtection="1">
      <alignment horizontal="right" wrapText="1" readingOrder="1"/>
      <protection locked="0"/>
    </xf>
    <xf numFmtId="0" fontId="6" fillId="0" borderId="5" xfId="0" applyFont="1" applyBorder="1" applyAlignment="1" applyProtection="1">
      <alignment horizontal="right" wrapText="1" readingOrder="1"/>
      <protection locked="0"/>
    </xf>
    <xf numFmtId="0" fontId="14" fillId="0" borderId="0" xfId="0" applyFont="1" applyAlignment="1" applyProtection="1">
      <alignment horizontal="left" vertical="top" wrapText="1" readingOrder="1"/>
      <protection locked="0"/>
    </xf>
    <xf numFmtId="164" fontId="14" fillId="0" borderId="0" xfId="0" applyNumberFormat="1" applyFont="1" applyAlignment="1" applyProtection="1">
      <alignment horizontal="right" vertical="top" wrapText="1" readingOrder="1"/>
      <protection locked="0"/>
    </xf>
    <xf numFmtId="0" fontId="14" fillId="0" borderId="0" xfId="0" applyFont="1" applyAlignment="1" applyProtection="1">
      <alignment horizontal="right" vertical="top" wrapText="1" readingOrder="1"/>
      <protection locked="0"/>
    </xf>
    <xf numFmtId="0" fontId="4" fillId="0" borderId="0" xfId="0" applyFont="1" applyAlignment="1" applyProtection="1">
      <alignment horizontal="right" vertical="top" wrapText="1" readingOrder="1"/>
      <protection locked="0"/>
    </xf>
    <xf numFmtId="0" fontId="13" fillId="0" borderId="0" xfId="0" quotePrefix="1" applyFont="1"/>
    <xf numFmtId="0" fontId="8" fillId="0" borderId="0" xfId="0" applyFont="1" applyAlignment="1" applyProtection="1">
      <alignment horizontal="left" vertical="top" wrapText="1" readingOrder="1"/>
      <protection locked="0"/>
    </xf>
    <xf numFmtId="3" fontId="8" fillId="0" borderId="0" xfId="0" applyNumberFormat="1" applyFont="1" applyAlignment="1" applyProtection="1">
      <alignment horizontal="right" vertical="top" wrapText="1" readingOrder="1"/>
      <protection locked="0"/>
    </xf>
    <xf numFmtId="0" fontId="20" fillId="8" borderId="0" xfId="0" applyFont="1" applyFill="1" applyAlignment="1">
      <alignment horizontal="left"/>
    </xf>
    <xf numFmtId="0" fontId="21" fillId="8" borderId="0" xfId="0" applyFont="1" applyFill="1"/>
    <xf numFmtId="0" fontId="21" fillId="8" borderId="0" xfId="0" applyFont="1" applyFill="1" applyAlignment="1">
      <alignment readingOrder="1"/>
    </xf>
    <xf numFmtId="0" fontId="22" fillId="2" borderId="0" xfId="0" applyFont="1" applyFill="1" applyAlignment="1">
      <alignment horizontal="left"/>
    </xf>
    <xf numFmtId="0" fontId="4" fillId="0" borderId="0" xfId="0" applyFont="1" applyAlignment="1">
      <alignment readingOrder="1"/>
    </xf>
    <xf numFmtId="0" fontId="4" fillId="2" borderId="6" xfId="0" applyFont="1" applyFill="1" applyBorder="1" applyAlignment="1">
      <alignment horizontal="right"/>
    </xf>
    <xf numFmtId="0" fontId="2" fillId="0" borderId="0" xfId="0" applyFont="1" applyAlignment="1" applyProtection="1">
      <alignment vertical="center" wrapText="1" readingOrder="1"/>
      <protection locked="0"/>
    </xf>
    <xf numFmtId="0" fontId="2" fillId="0" borderId="0" xfId="0" applyFont="1" applyAlignment="1" applyProtection="1">
      <alignment vertical="center" readingOrder="1"/>
      <protection locked="0"/>
    </xf>
    <xf numFmtId="0" fontId="2" fillId="0" borderId="6" xfId="0" applyFont="1" applyBorder="1" applyAlignment="1" applyProtection="1">
      <alignment horizontal="left" wrapText="1" readingOrder="1"/>
      <protection locked="0"/>
    </xf>
    <xf numFmtId="0" fontId="2" fillId="0" borderId="6" xfId="0" applyFont="1" applyBorder="1" applyAlignment="1" applyProtection="1">
      <alignment horizontal="left" readingOrder="1"/>
      <protection locked="0"/>
    </xf>
    <xf numFmtId="0" fontId="2" fillId="2" borderId="11" xfId="0" applyFont="1" applyFill="1" applyBorder="1" applyAlignment="1">
      <alignment horizontal="center" wrapText="1"/>
    </xf>
    <xf numFmtId="0" fontId="4" fillId="0" borderId="2" xfId="0" applyFont="1" applyBorder="1"/>
    <xf numFmtId="0" fontId="4" fillId="0" borderId="2" xfId="0" applyFont="1" applyBorder="1" applyAlignment="1">
      <alignment readingOrder="1"/>
    </xf>
    <xf numFmtId="3" fontId="2" fillId="2" borderId="2" xfId="0" applyNumberFormat="1" applyFont="1" applyFill="1" applyBorder="1"/>
    <xf numFmtId="3" fontId="4" fillId="2" borderId="0" xfId="0" applyNumberFormat="1" applyFont="1" applyFill="1"/>
    <xf numFmtId="3" fontId="21" fillId="2" borderId="0" xfId="0" applyNumberFormat="1" applyFont="1" applyFill="1"/>
    <xf numFmtId="0" fontId="23" fillId="0" borderId="0" xfId="0" applyFont="1" applyAlignment="1" applyProtection="1">
      <alignment horizontal="left" vertical="top" wrapText="1" readingOrder="1"/>
      <protection locked="0"/>
    </xf>
    <xf numFmtId="0" fontId="23" fillId="0" borderId="0" xfId="0" applyFont="1" applyAlignment="1" applyProtection="1">
      <alignment horizontal="left" vertical="top" readingOrder="1"/>
      <protection locked="0"/>
    </xf>
    <xf numFmtId="3" fontId="2" fillId="2" borderId="2" xfId="1" applyNumberFormat="1" applyFont="1" applyFill="1" applyBorder="1"/>
    <xf numFmtId="0" fontId="23" fillId="2" borderId="0" xfId="0" applyFont="1" applyFill="1" applyAlignment="1" applyProtection="1">
      <alignment horizontal="left" vertical="top" wrapText="1" readingOrder="1"/>
      <protection locked="0"/>
    </xf>
    <xf numFmtId="3" fontId="2" fillId="2" borderId="0" xfId="1" applyNumberFormat="1" applyFont="1" applyFill="1"/>
    <xf numFmtId="3" fontId="4" fillId="8" borderId="0" xfId="0" applyNumberFormat="1" applyFont="1" applyFill="1"/>
    <xf numFmtId="3" fontId="2" fillId="2" borderId="0" xfId="0" applyNumberFormat="1" applyFont="1" applyFill="1" applyAlignment="1">
      <alignment horizontal="right"/>
    </xf>
    <xf numFmtId="3" fontId="4" fillId="8" borderId="0" xfId="0" applyNumberFormat="1" applyFont="1" applyFill="1" applyAlignment="1">
      <alignment horizontal="right"/>
    </xf>
    <xf numFmtId="3" fontId="2" fillId="2" borderId="0" xfId="0" applyNumberFormat="1" applyFont="1" applyFill="1"/>
    <xf numFmtId="0" fontId="23" fillId="0" borderId="6" xfId="0" applyFont="1" applyBorder="1" applyAlignment="1" applyProtection="1">
      <alignment horizontal="left" vertical="top" wrapText="1" readingOrder="1"/>
      <protection locked="0"/>
    </xf>
    <xf numFmtId="0" fontId="23" fillId="0" borderId="6" xfId="0" applyFont="1" applyBorder="1" applyAlignment="1" applyProtection="1">
      <alignment horizontal="left" vertical="top" readingOrder="1"/>
      <protection locked="0"/>
    </xf>
    <xf numFmtId="3" fontId="4" fillId="2" borderId="6" xfId="0" applyNumberFormat="1" applyFont="1" applyFill="1" applyBorder="1"/>
    <xf numFmtId="0" fontId="24" fillId="0" borderId="0" xfId="0" applyFont="1"/>
    <xf numFmtId="0" fontId="26" fillId="0" borderId="0" xfId="0" applyFont="1"/>
    <xf numFmtId="0" fontId="23" fillId="2" borderId="0" xfId="0" applyFont="1" applyFill="1"/>
    <xf numFmtId="0" fontId="27" fillId="0" borderId="0" xfId="0" applyFont="1"/>
    <xf numFmtId="0" fontId="23" fillId="0" borderId="0" xfId="0" applyFont="1"/>
    <xf numFmtId="166" fontId="27" fillId="0" borderId="0" xfId="0" applyNumberFormat="1" applyFont="1" applyAlignment="1">
      <alignment horizontal="left"/>
    </xf>
    <xf numFmtId="0" fontId="13" fillId="5" borderId="0" xfId="0" applyFont="1" applyFill="1" applyAlignment="1">
      <alignment horizontal="right"/>
    </xf>
    <xf numFmtId="49" fontId="0" fillId="5" borderId="0" xfId="0" applyNumberFormat="1" applyFill="1" applyAlignment="1">
      <alignment horizontal="right"/>
    </xf>
    <xf numFmtId="0" fontId="22" fillId="0" borderId="0" xfId="0" applyFont="1" applyAlignment="1">
      <alignment horizontal="left"/>
    </xf>
    <xf numFmtId="0" fontId="4" fillId="0" borderId="6" xfId="0" applyFont="1" applyBorder="1" applyAlignment="1">
      <alignment horizontal="right"/>
    </xf>
    <xf numFmtId="0" fontId="4" fillId="0" borderId="6" xfId="0" applyFont="1" applyBorder="1"/>
    <xf numFmtId="0" fontId="2" fillId="0" borderId="11" xfId="0" applyFont="1" applyBorder="1" applyAlignment="1">
      <alignment horizontal="center" wrapText="1"/>
    </xf>
    <xf numFmtId="0" fontId="2" fillId="0" borderId="2" xfId="0" applyFont="1" applyBorder="1"/>
    <xf numFmtId="3" fontId="2" fillId="0" borderId="2" xfId="0" applyNumberFormat="1" applyFont="1" applyBorder="1"/>
    <xf numFmtId="165" fontId="4" fillId="0" borderId="0" xfId="0" applyNumberFormat="1" applyFont="1"/>
    <xf numFmtId="3" fontId="4" fillId="0" borderId="0" xfId="0" applyNumberFormat="1" applyFont="1"/>
    <xf numFmtId="3" fontId="21" fillId="0" borderId="0" xfId="0" applyNumberFormat="1" applyFont="1"/>
    <xf numFmtId="3" fontId="2" fillId="0" borderId="2" xfId="1" applyNumberFormat="1" applyFont="1" applyBorder="1"/>
    <xf numFmtId="3" fontId="2" fillId="0" borderId="0" xfId="1" applyNumberFormat="1" applyFont="1"/>
    <xf numFmtId="3" fontId="2" fillId="0" borderId="0" xfId="0" applyNumberFormat="1" applyFont="1" applyAlignment="1">
      <alignment horizontal="right"/>
    </xf>
    <xf numFmtId="3" fontId="2" fillId="0" borderId="0" xfId="0" applyNumberFormat="1" applyFont="1"/>
    <xf numFmtId="3" fontId="4" fillId="0" borderId="6" xfId="0" applyNumberFormat="1" applyFont="1" applyBorder="1"/>
    <xf numFmtId="3" fontId="28" fillId="9" borderId="0" xfId="0" applyNumberFormat="1" applyFont="1" applyFill="1" applyAlignment="1">
      <alignment horizontal="right"/>
    </xf>
    <xf numFmtId="49" fontId="4" fillId="5" borderId="0" xfId="0" applyNumberFormat="1" applyFont="1" applyFill="1" applyAlignment="1">
      <alignment horizontal="right"/>
    </xf>
    <xf numFmtId="0" fontId="29" fillId="10" borderId="0" xfId="0" applyFont="1" applyFill="1"/>
    <xf numFmtId="0" fontId="28" fillId="9" borderId="0" xfId="0" applyFont="1" applyFill="1"/>
    <xf numFmtId="168" fontId="30" fillId="8" borderId="0" xfId="0" applyNumberFormat="1" applyFont="1" applyFill="1"/>
    <xf numFmtId="0" fontId="2" fillId="0" borderId="2" xfId="0" applyFont="1" applyBorder="1" applyAlignment="1">
      <alignment horizontal="center" vertical="center"/>
    </xf>
    <xf numFmtId="0" fontId="2" fillId="0" borderId="12" xfId="0" applyFont="1" applyBorder="1" applyAlignment="1">
      <alignment horizontal="center" vertical="center" wrapText="1"/>
    </xf>
    <xf numFmtId="0" fontId="2" fillId="0" borderId="12" xfId="0" quotePrefix="1" applyFont="1" applyBorder="1" applyAlignment="1">
      <alignment horizontal="center" vertical="center" wrapText="1"/>
    </xf>
    <xf numFmtId="0" fontId="2" fillId="0" borderId="0" xfId="0" applyFont="1"/>
    <xf numFmtId="0" fontId="0" fillId="0" borderId="0" xfId="0" applyAlignment="1">
      <alignment horizontal="right"/>
    </xf>
    <xf numFmtId="3" fontId="0" fillId="0" borderId="13" xfId="0" applyNumberFormat="1" applyBorder="1" applyAlignment="1">
      <alignment horizontal="right"/>
    </xf>
    <xf numFmtId="3" fontId="0" fillId="0" borderId="14" xfId="0" applyNumberFormat="1" applyBorder="1" applyAlignment="1">
      <alignment horizontal="right"/>
    </xf>
    <xf numFmtId="3" fontId="0" fillId="0" borderId="15" xfId="0" applyNumberFormat="1" applyBorder="1"/>
    <xf numFmtId="3" fontId="0" fillId="0" borderId="0" xfId="0" applyNumberFormat="1"/>
    <xf numFmtId="3" fontId="0" fillId="0" borderId="16" xfId="0" applyNumberFormat="1" applyBorder="1" applyAlignment="1">
      <alignment horizontal="right"/>
    </xf>
    <xf numFmtId="3" fontId="0" fillId="0" borderId="0" xfId="0" applyNumberFormat="1" applyAlignment="1">
      <alignment horizontal="right"/>
    </xf>
    <xf numFmtId="3" fontId="0" fillId="0" borderId="17" xfId="0" applyNumberFormat="1" applyBorder="1"/>
    <xf numFmtId="0" fontId="0" fillId="0" borderId="17" xfId="0" applyBorder="1"/>
    <xf numFmtId="0" fontId="2" fillId="0" borderId="14" xfId="0" applyFont="1" applyBorder="1"/>
    <xf numFmtId="3" fontId="2" fillId="0" borderId="13" xfId="0" applyNumberFormat="1" applyFont="1" applyBorder="1" applyAlignment="1">
      <alignment horizontal="right"/>
    </xf>
    <xf numFmtId="3" fontId="2" fillId="0" borderId="14" xfId="0" applyNumberFormat="1" applyFont="1" applyBorder="1" applyAlignment="1">
      <alignment horizontal="right"/>
    </xf>
    <xf numFmtId="3" fontId="2" fillId="0" borderId="15" xfId="0" applyNumberFormat="1" applyFont="1" applyBorder="1" applyAlignment="1">
      <alignment horizontal="right"/>
    </xf>
    <xf numFmtId="0" fontId="0" fillId="0" borderId="0" xfId="0" applyAlignment="1">
      <alignment wrapText="1"/>
    </xf>
    <xf numFmtId="0" fontId="4" fillId="0" borderId="0" xfId="0" applyFont="1" applyAlignment="1">
      <alignment wrapText="1"/>
    </xf>
    <xf numFmtId="166" fontId="13" fillId="0" borderId="0" xfId="0" applyNumberFormat="1" applyFont="1" applyAlignment="1">
      <alignment horizontal="left"/>
    </xf>
    <xf numFmtId="169" fontId="0" fillId="5" borderId="0" xfId="0" applyNumberFormat="1" applyFill="1"/>
    <xf numFmtId="0" fontId="2" fillId="0" borderId="12" xfId="0" applyFont="1" applyBorder="1" applyAlignment="1">
      <alignment horizontal="center" vertical="center"/>
    </xf>
    <xf numFmtId="0" fontId="0" fillId="0" borderId="15" xfId="0" applyBorder="1"/>
    <xf numFmtId="0" fontId="0" fillId="0" borderId="18" xfId="0" applyBorder="1" applyAlignment="1">
      <alignment horizontal="right"/>
    </xf>
    <xf numFmtId="3" fontId="0" fillId="0" borderId="13" xfId="0" applyNumberFormat="1" applyBorder="1"/>
    <xf numFmtId="3" fontId="0" fillId="0" borderId="14" xfId="0" applyNumberFormat="1" applyBorder="1"/>
    <xf numFmtId="0" fontId="0" fillId="0" borderId="19" xfId="0" applyBorder="1" applyAlignment="1">
      <alignment horizontal="right"/>
    </xf>
    <xf numFmtId="3" fontId="0" fillId="0" borderId="16" xfId="0" applyNumberFormat="1" applyBorder="1"/>
    <xf numFmtId="0" fontId="0" fillId="0" borderId="19" xfId="0" applyBorder="1"/>
    <xf numFmtId="0" fontId="0" fillId="0" borderId="16" xfId="0" applyBorder="1"/>
    <xf numFmtId="0" fontId="0" fillId="11" borderId="0" xfId="0" quotePrefix="1" applyFill="1"/>
    <xf numFmtId="0" fontId="0" fillId="11" borderId="0" xfId="0" applyFill="1"/>
    <xf numFmtId="0" fontId="0" fillId="12" borderId="0" xfId="0" quotePrefix="1" applyFill="1"/>
    <xf numFmtId="0" fontId="0" fillId="12" borderId="0" xfId="0" applyFill="1"/>
    <xf numFmtId="0" fontId="23" fillId="2" borderId="0" xfId="0" applyFont="1" applyFill="1" applyAlignment="1">
      <alignment horizontal="left"/>
    </xf>
    <xf numFmtId="0" fontId="23" fillId="2" borderId="0" xfId="0" applyFont="1" applyFill="1" applyAlignment="1">
      <alignment horizontal="left" wrapText="1"/>
    </xf>
    <xf numFmtId="0" fontId="0" fillId="2" borderId="0" xfId="0" applyFill="1" applyAlignment="1">
      <alignment horizontal="left" wrapText="1"/>
    </xf>
    <xf numFmtId="0" fontId="23" fillId="0" borderId="0" xfId="0" applyFont="1" applyAlignment="1">
      <alignment horizontal="left"/>
    </xf>
    <xf numFmtId="0" fontId="23" fillId="0" borderId="0" xfId="0" applyFont="1" applyAlignment="1">
      <alignment horizontal="left" wrapText="1"/>
    </xf>
    <xf numFmtId="0" fontId="0" fillId="0" borderId="0" xfId="0" applyAlignment="1">
      <alignment horizontal="left" wrapText="1"/>
    </xf>
    <xf numFmtId="0" fontId="25" fillId="0" borderId="0" xfId="0" applyFont="1" applyAlignment="1">
      <alignment horizontal="left" wrapText="1"/>
    </xf>
    <xf numFmtId="0" fontId="31" fillId="0" borderId="0" xfId="0" applyFont="1" applyAlignment="1">
      <alignment wrapText="1"/>
    </xf>
    <xf numFmtId="3" fontId="14" fillId="0" borderId="0" xfId="0" applyNumberFormat="1" applyFont="1" applyAlignment="1" applyProtection="1">
      <alignment horizontal="right" vertical="top" wrapText="1" readingOrder="1"/>
      <protection locked="0"/>
    </xf>
    <xf numFmtId="0" fontId="23" fillId="0" borderId="0" xfId="0" applyFont="1" applyAlignment="1">
      <alignment wrapText="1"/>
    </xf>
    <xf numFmtId="0" fontId="25" fillId="0" borderId="0" xfId="0" applyFont="1"/>
    <xf numFmtId="0" fontId="25" fillId="0" borderId="0" xfId="0" applyFont="1" applyAlignment="1">
      <alignment wrapText="1"/>
    </xf>
    <xf numFmtId="167" fontId="0" fillId="5" borderId="0" xfId="0" applyNumberFormat="1" applyFill="1"/>
    <xf numFmtId="0" fontId="0" fillId="2" borderId="0" xfId="0" applyFill="1" applyAlignment="1">
      <alignment wrapText="1"/>
    </xf>
    <xf numFmtId="0" fontId="4" fillId="2" borderId="0" xfId="0" applyFont="1" applyFill="1" applyAlignment="1">
      <alignment wrapText="1"/>
    </xf>
    <xf numFmtId="0" fontId="23" fillId="2" borderId="0" xfId="0" applyFont="1" applyFill="1" applyAlignment="1">
      <alignment wrapText="1"/>
    </xf>
    <xf numFmtId="0" fontId="25" fillId="2" borderId="0" xfId="0" applyFont="1" applyFill="1"/>
    <xf numFmtId="0" fontId="32" fillId="11" borderId="0" xfId="0" applyFont="1" applyFill="1"/>
    <xf numFmtId="0" fontId="32" fillId="12" borderId="0" xfId="0" applyFont="1" applyFill="1"/>
    <xf numFmtId="0" fontId="32" fillId="0" borderId="0" xfId="0" applyFont="1"/>
    <xf numFmtId="164" fontId="7" fillId="0" borderId="20" xfId="0" applyNumberFormat="1" applyFont="1" applyBorder="1" applyAlignment="1" applyProtection="1">
      <alignment vertical="top" wrapText="1" readingOrder="1"/>
      <protection locked="0"/>
    </xf>
    <xf numFmtId="0" fontId="8" fillId="0" borderId="4" xfId="0" applyFont="1" applyBorder="1" applyAlignment="1" applyProtection="1">
      <alignment vertical="top" wrapText="1" readingOrder="1"/>
      <protection locked="0"/>
    </xf>
    <xf numFmtId="164" fontId="7" fillId="0" borderId="4" xfId="0" applyNumberFormat="1" applyFont="1" applyBorder="1" applyAlignment="1" applyProtection="1">
      <alignment vertical="top" wrapText="1" readingOrder="1"/>
      <protection locked="0"/>
    </xf>
    <xf numFmtId="0" fontId="8" fillId="0" borderId="3" xfId="0" applyFont="1" applyBorder="1" applyAlignment="1" applyProtection="1">
      <alignment vertical="top" wrapText="1" readingOrder="1"/>
      <protection locked="0"/>
    </xf>
    <xf numFmtId="0" fontId="18" fillId="0" borderId="0" xfId="0" applyFont="1" applyAlignment="1" applyProtection="1">
      <alignment horizontal="left" vertical="top" wrapText="1" readingOrder="1"/>
      <protection locked="0"/>
    </xf>
    <xf numFmtId="0" fontId="18" fillId="0" borderId="0" xfId="0" applyFont="1" applyAlignment="1" applyProtection="1">
      <alignment horizontal="right" vertical="top" wrapText="1" readingOrder="1"/>
      <protection locked="0"/>
    </xf>
    <xf numFmtId="164" fontId="18" fillId="0" borderId="0" xfId="0" applyNumberFormat="1" applyFont="1" applyAlignment="1" applyProtection="1">
      <alignment vertical="top" wrapText="1" readingOrder="1"/>
      <protection locked="0"/>
    </xf>
    <xf numFmtId="164" fontId="9" fillId="7" borderId="0" xfId="0" applyNumberFormat="1" applyFont="1" applyFill="1" applyAlignment="1" applyProtection="1">
      <alignment vertical="top" wrapText="1" readingOrder="1"/>
      <protection locked="0"/>
    </xf>
    <xf numFmtId="0" fontId="18" fillId="0" borderId="9" xfId="0" applyFont="1" applyBorder="1" applyAlignment="1" applyProtection="1">
      <alignment vertical="top" wrapText="1" readingOrder="1"/>
      <protection locked="0"/>
    </xf>
    <xf numFmtId="0" fontId="17" fillId="0" borderId="7" xfId="0" applyFont="1" applyBorder="1" applyAlignment="1" applyProtection="1">
      <alignment horizontal="left" vertical="top" wrapText="1" readingOrder="1"/>
      <protection locked="0"/>
    </xf>
    <xf numFmtId="0" fontId="18" fillId="0" borderId="7" xfId="0" applyFont="1" applyBorder="1" applyAlignment="1" applyProtection="1">
      <alignment horizontal="left" vertical="top" wrapText="1" readingOrder="1"/>
      <protection locked="0"/>
    </xf>
    <xf numFmtId="164" fontId="17" fillId="0" borderId="7" xfId="0" applyNumberFormat="1" applyFont="1" applyBorder="1" applyAlignment="1" applyProtection="1">
      <alignment horizontal="right" vertical="top" wrapText="1" readingOrder="1"/>
      <protection locked="0"/>
    </xf>
    <xf numFmtId="0" fontId="18" fillId="0" borderId="7" xfId="0" applyFont="1" applyBorder="1" applyAlignment="1" applyProtection="1">
      <alignment horizontal="right" vertical="top" wrapText="1" readingOrder="1"/>
      <protection locked="0"/>
    </xf>
    <xf numFmtId="164" fontId="17" fillId="0" borderId="7" xfId="0" applyNumberFormat="1" applyFont="1" applyBorder="1" applyAlignment="1" applyProtection="1">
      <alignment vertical="top" wrapText="1" readingOrder="1"/>
      <protection locked="0"/>
    </xf>
    <xf numFmtId="0" fontId="18" fillId="0" borderId="8" xfId="0" applyFont="1" applyBorder="1" applyAlignment="1" applyProtection="1">
      <alignment vertical="top" wrapText="1" readingOrder="1"/>
      <protection locked="0"/>
    </xf>
    <xf numFmtId="0" fontId="18" fillId="0" borderId="0" xfId="0" applyFont="1" applyAlignment="1" applyProtection="1">
      <alignment vertical="top" wrapText="1" readingOrder="1"/>
      <protection locked="0"/>
    </xf>
    <xf numFmtId="0" fontId="0" fillId="12" borderId="0" xfId="0" applyFill="1" applyAlignment="1">
      <alignment horizontal="center"/>
    </xf>
    <xf numFmtId="0" fontId="0" fillId="11" borderId="0" xfId="0" applyFill="1" applyAlignment="1">
      <alignment horizontal="center"/>
    </xf>
    <xf numFmtId="0" fontId="5" fillId="0" borderId="1" xfId="0" applyFont="1" applyBorder="1" applyAlignment="1">
      <alignment horizontal="right"/>
    </xf>
    <xf numFmtId="0" fontId="2" fillId="0" borderId="2" xfId="0" applyFont="1" applyBorder="1" applyAlignment="1" applyProtection="1">
      <alignment horizontal="center" vertical="center" readingOrder="1"/>
      <protection locked="0"/>
    </xf>
    <xf numFmtId="0" fontId="2" fillId="0" borderId="2" xfId="0" applyFont="1" applyBorder="1" applyAlignment="1" applyProtection="1">
      <alignment horizontal="left" vertical="center" readingOrder="1"/>
      <protection locked="0"/>
    </xf>
    <xf numFmtId="0" fontId="4" fillId="0" borderId="2" xfId="0" applyFont="1" applyBorder="1" applyAlignment="1" applyProtection="1">
      <alignment vertical="top"/>
      <protection locked="0"/>
    </xf>
    <xf numFmtId="0" fontId="2" fillId="0" borderId="21" xfId="0" applyFont="1" applyBorder="1" applyAlignment="1" applyProtection="1">
      <alignment horizontal="right" vertical="center" wrapText="1" readingOrder="1"/>
      <protection locked="0"/>
    </xf>
    <xf numFmtId="0" fontId="4" fillId="0" borderId="4" xfId="0" applyFont="1" applyBorder="1" applyAlignment="1" applyProtection="1">
      <alignment vertical="top"/>
      <protection locked="0"/>
    </xf>
    <xf numFmtId="0" fontId="4" fillId="0" borderId="5" xfId="0" applyFont="1" applyBorder="1" applyAlignment="1" applyProtection="1">
      <alignment vertical="top"/>
      <protection locked="0"/>
    </xf>
    <xf numFmtId="0" fontId="2" fillId="0" borderId="6" xfId="0" applyFont="1" applyBorder="1" applyAlignment="1" applyProtection="1">
      <alignment horizontal="right" wrapText="1" readingOrder="1"/>
      <protection locked="0"/>
    </xf>
    <xf numFmtId="0" fontId="14" fillId="0" borderId="0" xfId="0" applyFont="1"/>
    <xf numFmtId="0" fontId="14" fillId="0" borderId="0" xfId="0" applyFont="1" applyAlignment="1">
      <alignment readingOrder="1"/>
    </xf>
    <xf numFmtId="0" fontId="14" fillId="0" borderId="22" xfId="0" applyFont="1" applyBorder="1"/>
    <xf numFmtId="0" fontId="14" fillId="0" borderId="2" xfId="0" applyFont="1" applyBorder="1"/>
    <xf numFmtId="0" fontId="14" fillId="0" borderId="2" xfId="0" applyFont="1" applyBorder="1" applyAlignment="1">
      <alignment readingOrder="1"/>
    </xf>
    <xf numFmtId="164" fontId="17" fillId="0" borderId="7" xfId="0" applyNumberFormat="1" applyFont="1" applyBorder="1" applyAlignment="1">
      <alignment horizontal="right" vertical="top" wrapText="1" readingOrder="1"/>
    </xf>
    <xf numFmtId="0" fontId="18" fillId="0" borderId="7" xfId="0" applyFont="1" applyBorder="1" applyAlignment="1">
      <alignment horizontal="right" vertical="top" wrapText="1" readingOrder="1"/>
    </xf>
    <xf numFmtId="164" fontId="17" fillId="0" borderId="7" xfId="0" applyNumberFormat="1" applyFont="1" applyBorder="1" applyAlignment="1">
      <alignment vertical="top" wrapText="1" readingOrder="1"/>
    </xf>
    <xf numFmtId="0" fontId="18" fillId="0" borderId="7" xfId="0" applyFont="1" applyBorder="1" applyAlignment="1">
      <alignment vertical="top" wrapText="1" readingOrder="1"/>
    </xf>
    <xf numFmtId="0" fontId="18" fillId="0" borderId="8" xfId="0" applyFont="1" applyBorder="1" applyAlignment="1">
      <alignment horizontal="right" vertical="top" wrapText="1" readingOrder="1"/>
    </xf>
    <xf numFmtId="0" fontId="18" fillId="0" borderId="8" xfId="0" applyFont="1" applyBorder="1" applyAlignment="1">
      <alignment vertical="top" wrapText="1" readingOrder="1"/>
    </xf>
    <xf numFmtId="164" fontId="18" fillId="0" borderId="0" xfId="0" applyNumberFormat="1" applyFont="1" applyAlignment="1">
      <alignment horizontal="right" vertical="top" wrapText="1" readingOrder="1"/>
    </xf>
    <xf numFmtId="0" fontId="18" fillId="0" borderId="0" xfId="0" applyFont="1" applyAlignment="1">
      <alignment horizontal="right" vertical="top" wrapText="1" readingOrder="1"/>
    </xf>
    <xf numFmtId="164" fontId="18" fillId="0" borderId="0" xfId="0" applyNumberFormat="1" applyFont="1" applyAlignment="1">
      <alignment vertical="top" wrapText="1" readingOrder="1"/>
    </xf>
    <xf numFmtId="164" fontId="9" fillId="13" borderId="0" xfId="0" applyNumberFormat="1" applyFont="1" applyFill="1" applyAlignment="1">
      <alignment horizontal="right" vertical="top" wrapText="1" readingOrder="1"/>
    </xf>
    <xf numFmtId="164" fontId="9" fillId="13" borderId="0" xfId="0" applyNumberFormat="1" applyFont="1" applyFill="1" applyAlignment="1">
      <alignment vertical="top" wrapText="1" readingOrder="1"/>
    </xf>
    <xf numFmtId="0" fontId="18" fillId="0" borderId="9" xfId="0" applyFont="1" applyBorder="1" applyAlignment="1">
      <alignment horizontal="right" vertical="top" wrapText="1" readingOrder="1"/>
    </xf>
    <xf numFmtId="0" fontId="18" fillId="0" borderId="9" xfId="0" applyFont="1" applyBorder="1" applyAlignment="1">
      <alignment vertical="top" wrapText="1" readingOrder="1"/>
    </xf>
    <xf numFmtId="0" fontId="33" fillId="0" borderId="2" xfId="0" applyFont="1" applyBorder="1"/>
    <xf numFmtId="0" fontId="17" fillId="0" borderId="0" xfId="0" applyFont="1" applyAlignment="1" applyProtection="1">
      <alignment horizontal="left" vertical="top" wrapText="1" readingOrder="1"/>
      <protection locked="0"/>
    </xf>
    <xf numFmtId="0" fontId="18" fillId="0" borderId="0" xfId="0" applyFont="1" applyAlignment="1">
      <alignment vertical="top" wrapText="1" readingOrder="1"/>
    </xf>
    <xf numFmtId="0" fontId="17" fillId="0" borderId="2" xfId="0" applyFont="1" applyBorder="1" applyAlignment="1" applyProtection="1">
      <alignment horizontal="left" vertical="top" wrapText="1" readingOrder="1"/>
      <protection locked="0"/>
    </xf>
    <xf numFmtId="0" fontId="18" fillId="0" borderId="2" xfId="0" applyFont="1" applyBorder="1" applyAlignment="1" applyProtection="1">
      <alignment horizontal="left" vertical="top" wrapText="1" readingOrder="1"/>
      <protection locked="0"/>
    </xf>
    <xf numFmtId="0" fontId="14" fillId="0" borderId="1" xfId="0" applyFont="1" applyBorder="1"/>
    <xf numFmtId="0" fontId="14" fillId="0" borderId="1" xfId="0" applyFont="1" applyBorder="1" applyAlignment="1">
      <alignment readingOrder="1"/>
    </xf>
    <xf numFmtId="0" fontId="34" fillId="0" borderId="0" xfId="2" applyFont="1" applyFill="1" applyAlignment="1" applyProtection="1"/>
    <xf numFmtId="0" fontId="33" fillId="0" borderId="0" xfId="0" applyFont="1"/>
    <xf numFmtId="0" fontId="33" fillId="0" borderId="0" xfId="0" applyFont="1" applyAlignment="1">
      <alignment readingOrder="1"/>
    </xf>
    <xf numFmtId="0" fontId="13" fillId="0" borderId="0" xfId="0" applyFont="1" applyAlignment="1" applyProtection="1">
      <alignment horizontal="left" vertical="top" wrapText="1" readingOrder="1"/>
      <protection locked="0"/>
    </xf>
    <xf numFmtId="0" fontId="35" fillId="0" borderId="0" xfId="0" applyFont="1"/>
    <xf numFmtId="0" fontId="35" fillId="0" borderId="0" xfId="0" applyFont="1" applyAlignment="1">
      <alignment readingOrder="1"/>
    </xf>
    <xf numFmtId="0" fontId="36" fillId="0" borderId="0" xfId="2" applyFont="1" applyFill="1" applyAlignment="1" applyProtection="1"/>
    <xf numFmtId="0" fontId="15" fillId="0" borderId="0" xfId="0" applyFont="1"/>
    <xf numFmtId="0" fontId="15" fillId="0" borderId="0" xfId="0" applyFont="1" applyAlignment="1">
      <alignment readingOrder="1"/>
    </xf>
    <xf numFmtId="0" fontId="15" fillId="4" borderId="0" xfId="0" applyFont="1" applyFill="1" applyAlignment="1">
      <alignment readingOrder="1"/>
    </xf>
    <xf numFmtId="0" fontId="13" fillId="4" borderId="0" xfId="0" applyFont="1" applyFill="1"/>
    <xf numFmtId="0" fontId="35" fillId="4" borderId="0" xfId="0" applyFont="1" applyFill="1"/>
    <xf numFmtId="0" fontId="13" fillId="4" borderId="0" xfId="0" applyFont="1" applyFill="1" applyAlignment="1">
      <alignment readingOrder="1"/>
    </xf>
    <xf numFmtId="49" fontId="13" fillId="0" borderId="0" xfId="0" applyNumberFormat="1" applyFont="1"/>
    <xf numFmtId="0" fontId="20" fillId="14" borderId="0" xfId="0" applyFont="1" applyFill="1" applyAlignment="1">
      <alignment horizontal="left"/>
    </xf>
    <xf numFmtId="0" fontId="21" fillId="14" borderId="0" xfId="0" applyFont="1" applyFill="1"/>
    <xf numFmtId="0" fontId="21" fillId="14" borderId="0" xfId="0" applyFont="1" applyFill="1" applyAlignment="1">
      <alignment readingOrder="1"/>
    </xf>
    <xf numFmtId="0" fontId="23" fillId="2" borderId="0" xfId="0" applyFont="1" applyFill="1" applyAlignment="1" applyProtection="1">
      <alignment horizontal="left" vertical="top" readingOrder="1"/>
      <protection locked="0"/>
    </xf>
    <xf numFmtId="0" fontId="23" fillId="2" borderId="6" xfId="0" applyFont="1" applyFill="1" applyBorder="1" applyAlignment="1" applyProtection="1">
      <alignment horizontal="left" vertical="top" wrapText="1" readingOrder="1"/>
      <protection locked="0"/>
    </xf>
    <xf numFmtId="0" fontId="23" fillId="2" borderId="6" xfId="0" applyFont="1" applyFill="1" applyBorder="1" applyAlignment="1" applyProtection="1">
      <alignment horizontal="left" vertical="top" readingOrder="1"/>
      <protection locked="0"/>
    </xf>
    <xf numFmtId="0" fontId="24" fillId="2" borderId="0" xfId="0" applyFont="1" applyFill="1"/>
    <xf numFmtId="0" fontId="25" fillId="2" borderId="0" xfId="0" applyFont="1" applyFill="1" applyAlignment="1">
      <alignment horizontal="left" wrapText="1"/>
    </xf>
    <xf numFmtId="0" fontId="26" fillId="2" borderId="0" xfId="0" applyFont="1" applyFill="1"/>
    <xf numFmtId="0" fontId="27" fillId="2" borderId="0" xfId="0" applyFont="1" applyFill="1"/>
    <xf numFmtId="166" fontId="27" fillId="2" borderId="0" xfId="0" applyNumberFormat="1" applyFont="1" applyFill="1" applyAlignment="1">
      <alignment horizontal="left"/>
    </xf>
    <xf numFmtId="0" fontId="6" fillId="15" borderId="0" xfId="3" applyFont="1" applyFill="1" applyAlignment="1" applyProtection="1">
      <alignment vertical="top"/>
      <protection locked="0" hidden="1"/>
    </xf>
    <xf numFmtId="0" fontId="37" fillId="15" borderId="0" xfId="0" applyFont="1" applyFill="1"/>
    <xf numFmtId="0" fontId="38" fillId="15" borderId="0" xfId="0" applyFont="1" applyFill="1" applyAlignment="1">
      <alignment horizontal="center" vertical="top"/>
    </xf>
    <xf numFmtId="0" fontId="1" fillId="15" borderId="0" xfId="0" applyFont="1" applyFill="1" applyAlignment="1">
      <alignment vertical="top"/>
    </xf>
    <xf numFmtId="0" fontId="0" fillId="15" borderId="0" xfId="0" applyFill="1"/>
    <xf numFmtId="0" fontId="39" fillId="15" borderId="0" xfId="0" applyFont="1" applyFill="1"/>
    <xf numFmtId="0" fontId="40" fillId="15" borderId="0" xfId="0" applyFont="1" applyFill="1"/>
    <xf numFmtId="0" fontId="0" fillId="15" borderId="14" xfId="0" applyFill="1" applyBorder="1"/>
    <xf numFmtId="0" fontId="38" fillId="15" borderId="0" xfId="0" applyFont="1" applyFill="1" applyAlignment="1">
      <alignment horizontal="left"/>
    </xf>
    <xf numFmtId="0" fontId="42" fillId="15" borderId="23" xfId="0" applyFont="1" applyFill="1" applyBorder="1"/>
    <xf numFmtId="0" fontId="1" fillId="15" borderId="0" xfId="0" applyFont="1" applyFill="1"/>
    <xf numFmtId="0" fontId="1" fillId="15" borderId="0" xfId="0" applyFont="1" applyFill="1" applyAlignment="1">
      <alignment horizontal="center"/>
    </xf>
    <xf numFmtId="0" fontId="43" fillId="15" borderId="0" xfId="0" applyFont="1" applyFill="1"/>
    <xf numFmtId="170" fontId="1" fillId="15" borderId="0" xfId="0" applyNumberFormat="1" applyFont="1" applyFill="1"/>
    <xf numFmtId="0" fontId="41" fillId="15" borderId="1" xfId="0" applyFont="1" applyFill="1" applyBorder="1"/>
    <xf numFmtId="0" fontId="41" fillId="15" borderId="0" xfId="0" applyFont="1" applyFill="1"/>
    <xf numFmtId="0" fontId="41" fillId="15" borderId="14" xfId="0" applyFont="1" applyFill="1" applyBorder="1"/>
    <xf numFmtId="0" fontId="0" fillId="15" borderId="12" xfId="0" applyFill="1" applyBorder="1"/>
    <xf numFmtId="0" fontId="0" fillId="15" borderId="24" xfId="0" applyFill="1" applyBorder="1"/>
    <xf numFmtId="0" fontId="1" fillId="15" borderId="24" xfId="0" applyFont="1" applyFill="1" applyBorder="1" applyAlignment="1">
      <alignment horizontal="left"/>
    </xf>
    <xf numFmtId="0" fontId="1" fillId="15" borderId="14" xfId="0" applyFont="1" applyFill="1" applyBorder="1" applyAlignment="1">
      <alignment horizontal="center"/>
    </xf>
    <xf numFmtId="170" fontId="1" fillId="15" borderId="14" xfId="0" applyNumberFormat="1" applyFont="1" applyFill="1" applyBorder="1"/>
    <xf numFmtId="2" fontId="0" fillId="15" borderId="12" xfId="0" applyNumberFormat="1" applyFill="1" applyBorder="1"/>
    <xf numFmtId="2" fontId="1" fillId="15" borderId="12" xfId="0" applyNumberFormat="1" applyFont="1" applyFill="1" applyBorder="1"/>
    <xf numFmtId="0" fontId="44" fillId="15" borderId="12" xfId="0" applyFont="1" applyFill="1" applyBorder="1"/>
    <xf numFmtId="0" fontId="44" fillId="15" borderId="18" xfId="0" applyFont="1" applyFill="1" applyBorder="1"/>
    <xf numFmtId="164" fontId="18" fillId="0" borderId="7" xfId="0" applyNumberFormat="1" applyFont="1" applyBorder="1" applyAlignment="1">
      <alignment horizontal="right" vertical="top" wrapText="1" readingOrder="1"/>
    </xf>
    <xf numFmtId="164" fontId="18" fillId="0" borderId="7" xfId="0" applyNumberFormat="1" applyFont="1" applyBorder="1" applyAlignment="1">
      <alignment vertical="top" wrapText="1" readingOrder="1"/>
    </xf>
    <xf numFmtId="164" fontId="9" fillId="13" borderId="7" xfId="0" applyNumberFormat="1" applyFont="1" applyFill="1" applyBorder="1" applyAlignment="1">
      <alignment horizontal="right" vertical="top" wrapText="1" readingOrder="1"/>
    </xf>
    <xf numFmtId="164" fontId="9" fillId="13" borderId="7" xfId="0" applyNumberFormat="1" applyFont="1" applyFill="1" applyBorder="1" applyAlignment="1">
      <alignment vertical="top" wrapText="1" readingOrder="1"/>
    </xf>
    <xf numFmtId="164" fontId="17" fillId="16" borderId="7" xfId="0" applyNumberFormat="1" applyFont="1" applyFill="1" applyBorder="1" applyAlignment="1">
      <alignment horizontal="right" vertical="top" wrapText="1" readingOrder="1"/>
    </xf>
    <xf numFmtId="164" fontId="9" fillId="0" borderId="0" xfId="0" applyNumberFormat="1" applyFont="1" applyAlignment="1">
      <alignment horizontal="right" vertical="top" wrapText="1" readingOrder="1"/>
    </xf>
    <xf numFmtId="0" fontId="45" fillId="0" borderId="0" xfId="0" applyFont="1"/>
    <xf numFmtId="0" fontId="16" fillId="0" borderId="0" xfId="0" applyFont="1"/>
    <xf numFmtId="0" fontId="31" fillId="2" borderId="0" xfId="0" applyFont="1" applyFill="1" applyAlignment="1">
      <alignment horizontal="left"/>
    </xf>
    <xf numFmtId="165" fontId="4" fillId="2" borderId="0" xfId="1" applyNumberFormat="1" applyFont="1" applyFill="1" applyAlignment="1">
      <alignment horizontal="right"/>
    </xf>
    <xf numFmtId="0" fontId="4" fillId="2" borderId="0" xfId="0" applyFont="1" applyFill="1" applyAlignment="1">
      <alignment horizontal="left"/>
    </xf>
    <xf numFmtId="166" fontId="4" fillId="2" borderId="0" xfId="4" applyFont="1" applyFill="1"/>
    <xf numFmtId="0" fontId="4" fillId="5" borderId="0" xfId="5" applyFill="1"/>
    <xf numFmtId="0" fontId="4" fillId="5" borderId="0" xfId="5" applyFill="1" applyAlignment="1">
      <alignment horizontal="right"/>
    </xf>
    <xf numFmtId="49" fontId="4" fillId="5" borderId="0" xfId="5" applyNumberFormat="1" applyFill="1" applyAlignment="1">
      <alignment horizontal="right"/>
    </xf>
    <xf numFmtId="0" fontId="0" fillId="15" borderId="0" xfId="0" applyFill="1" applyAlignment="1">
      <alignment vertical="top"/>
    </xf>
    <xf numFmtId="0" fontId="2" fillId="0" borderId="0" xfId="0" applyFont="1" applyAlignment="1">
      <alignment readingOrder="1"/>
    </xf>
    <xf numFmtId="0" fontId="2" fillId="0" borderId="0" xfId="0" applyFont="1" applyAlignment="1" applyProtection="1">
      <alignment horizontal="left" wrapText="1" readingOrder="1"/>
      <protection locked="0"/>
    </xf>
    <xf numFmtId="0" fontId="2" fillId="0" borderId="0" xfId="0" applyFont="1" applyAlignment="1" applyProtection="1">
      <alignment horizontal="left" readingOrder="1"/>
      <protection locked="0"/>
    </xf>
    <xf numFmtId="0" fontId="2" fillId="0" borderId="0" xfId="0" applyFont="1" applyAlignment="1" applyProtection="1">
      <alignment horizontal="right" wrapText="1" readingOrder="1"/>
      <protection locked="0"/>
    </xf>
    <xf numFmtId="0" fontId="47" fillId="0" borderId="7" xfId="0" applyFont="1" applyBorder="1" applyAlignment="1">
      <alignment horizontal="left" vertical="top" wrapText="1" readingOrder="1"/>
    </xf>
    <xf numFmtId="0" fontId="17" fillId="0" borderId="7" xfId="0" applyFont="1" applyBorder="1" applyAlignment="1">
      <alignment horizontal="left" vertical="top" wrapText="1" readingOrder="1"/>
    </xf>
    <xf numFmtId="0" fontId="48" fillId="0" borderId="7" xfId="0" applyFont="1" applyBorder="1" applyAlignment="1">
      <alignment horizontal="left" vertical="top" wrapText="1" readingOrder="1"/>
    </xf>
    <xf numFmtId="164" fontId="47" fillId="0" borderId="7" xfId="0" applyNumberFormat="1" applyFont="1" applyBorder="1" applyAlignment="1">
      <alignment horizontal="right" vertical="top" wrapText="1" readingOrder="1"/>
    </xf>
    <xf numFmtId="0" fontId="2" fillId="0" borderId="2" xfId="0" applyFont="1" applyBorder="1" applyAlignment="1" applyProtection="1">
      <alignment horizontal="right" wrapText="1" readingOrder="1"/>
      <protection locked="0"/>
    </xf>
    <xf numFmtId="0" fontId="48" fillId="0" borderId="7" xfId="0" applyFont="1" applyBorder="1" applyAlignment="1">
      <alignment horizontal="right" vertical="top" wrapText="1" readingOrder="1"/>
    </xf>
    <xf numFmtId="164" fontId="48" fillId="0" borderId="7" xfId="0" applyNumberFormat="1" applyFont="1" applyBorder="1" applyAlignment="1">
      <alignment horizontal="right" vertical="top" wrapText="1" readingOrder="1"/>
    </xf>
    <xf numFmtId="164" fontId="49" fillId="13" borderId="7" xfId="0" applyNumberFormat="1" applyFont="1" applyFill="1" applyBorder="1" applyAlignment="1">
      <alignment horizontal="right" vertical="top" wrapText="1" readingOrder="1"/>
    </xf>
    <xf numFmtId="0" fontId="13" fillId="2" borderId="0" xfId="0" applyFont="1" applyFill="1" applyAlignment="1" applyProtection="1">
      <alignment horizontal="left" vertical="top" wrapText="1" readingOrder="1"/>
      <protection locked="0"/>
    </xf>
    <xf numFmtId="0" fontId="35" fillId="2" borderId="0" xfId="0" applyFont="1" applyFill="1" applyAlignment="1" applyProtection="1">
      <alignment horizontal="left" vertical="top" wrapText="1" readingOrder="1"/>
      <protection locked="0"/>
    </xf>
    <xf numFmtId="0" fontId="35" fillId="2" borderId="0" xfId="0" applyFont="1" applyFill="1"/>
    <xf numFmtId="0" fontId="35" fillId="2" borderId="0" xfId="0" applyFont="1" applyFill="1" applyAlignment="1">
      <alignment readingOrder="1"/>
    </xf>
    <xf numFmtId="0" fontId="36" fillId="2" borderId="0" xfId="2" applyFont="1" applyFill="1" applyAlignment="1" applyProtection="1"/>
    <xf numFmtId="0" fontId="15" fillId="2" borderId="0" xfId="0" applyFont="1" applyFill="1"/>
    <xf numFmtId="0" fontId="50" fillId="2" borderId="0" xfId="0" applyFont="1" applyFill="1" applyAlignment="1">
      <alignment readingOrder="1"/>
    </xf>
    <xf numFmtId="0" fontId="50" fillId="4" borderId="0" xfId="0" applyFont="1" applyFill="1" applyAlignment="1">
      <alignment readingOrder="1"/>
    </xf>
    <xf numFmtId="0" fontId="35" fillId="4" borderId="0" xfId="0" applyFont="1" applyFill="1" applyAlignment="1">
      <alignment readingOrder="1"/>
    </xf>
    <xf numFmtId="49" fontId="13" fillId="2" borderId="0" xfId="0" applyNumberFormat="1" applyFont="1" applyFill="1"/>
    <xf numFmtId="0" fontId="54" fillId="18" borderId="0" xfId="0" applyFont="1" applyFill="1" applyAlignment="1">
      <alignment horizontal="left"/>
    </xf>
    <xf numFmtId="0" fontId="55" fillId="18" borderId="0" xfId="0" applyFont="1" applyFill="1"/>
    <xf numFmtId="0" fontId="55" fillId="18" borderId="0" xfId="0" applyFont="1" applyFill="1" applyAlignment="1">
      <alignment readingOrder="1"/>
    </xf>
    <xf numFmtId="0" fontId="0" fillId="19" borderId="0" xfId="0" applyFill="1"/>
    <xf numFmtId="0" fontId="56" fillId="19" borderId="0" xfId="0" applyFont="1" applyFill="1" applyAlignment="1">
      <alignment horizontal="left"/>
    </xf>
    <xf numFmtId="0" fontId="0" fillId="19" borderId="0" xfId="0" applyFill="1" applyAlignment="1">
      <alignment readingOrder="1"/>
    </xf>
    <xf numFmtId="0" fontId="56" fillId="19" borderId="0" xfId="0" applyFont="1" applyFill="1" applyAlignment="1" applyProtection="1">
      <alignment vertical="center" wrapText="1" readingOrder="1"/>
      <protection locked="0"/>
    </xf>
    <xf numFmtId="0" fontId="56" fillId="19" borderId="0" xfId="0" applyFont="1" applyFill="1" applyAlignment="1" applyProtection="1">
      <alignment vertical="center" readingOrder="1"/>
      <protection locked="0"/>
    </xf>
    <xf numFmtId="0" fontId="56" fillId="19" borderId="9" xfId="0" applyFont="1" applyFill="1" applyBorder="1" applyAlignment="1">
      <alignment wrapText="1"/>
    </xf>
    <xf numFmtId="0" fontId="0" fillId="19" borderId="9" xfId="0" applyFill="1" applyBorder="1" applyAlignment="1">
      <alignment horizontal="right"/>
    </xf>
    <xf numFmtId="0" fontId="0" fillId="19" borderId="25" xfId="0" applyFill="1" applyBorder="1"/>
    <xf numFmtId="0" fontId="56" fillId="19" borderId="25" xfId="0" applyFont="1" applyFill="1" applyBorder="1" applyAlignment="1" applyProtection="1">
      <alignment horizontal="left" wrapText="1" readingOrder="1"/>
      <protection locked="0"/>
    </xf>
    <xf numFmtId="0" fontId="56" fillId="19" borderId="25" xfId="0" applyFont="1" applyFill="1" applyBorder="1" applyAlignment="1" applyProtection="1">
      <alignment horizontal="left" readingOrder="1"/>
      <protection locked="0"/>
    </xf>
    <xf numFmtId="0" fontId="56" fillId="19" borderId="26" xfId="0" applyFont="1" applyFill="1" applyBorder="1" applyAlignment="1">
      <alignment horizontal="center" wrapText="1"/>
    </xf>
    <xf numFmtId="0" fontId="56" fillId="19" borderId="7" xfId="0" applyFont="1" applyFill="1" applyBorder="1"/>
    <xf numFmtId="0" fontId="0" fillId="19" borderId="7" xfId="0" applyFill="1" applyBorder="1"/>
    <xf numFmtId="0" fontId="0" fillId="19" borderId="7" xfId="0" applyFill="1" applyBorder="1" applyAlignment="1">
      <alignment readingOrder="1"/>
    </xf>
    <xf numFmtId="3" fontId="56" fillId="19" borderId="7" xfId="0" applyNumberFormat="1" applyFont="1" applyFill="1" applyBorder="1"/>
    <xf numFmtId="171" fontId="0" fillId="19" borderId="0" xfId="0" applyNumberFormat="1" applyFill="1"/>
    <xf numFmtId="3" fontId="0" fillId="19" borderId="0" xfId="0" applyNumberFormat="1" applyFill="1"/>
    <xf numFmtId="3" fontId="55" fillId="19" borderId="0" xfId="0" applyNumberFormat="1" applyFont="1" applyFill="1"/>
    <xf numFmtId="0" fontId="0" fillId="19" borderId="0" xfId="0" applyFill="1" applyAlignment="1" applyProtection="1">
      <alignment horizontal="left" vertical="top" wrapText="1" readingOrder="1"/>
      <protection locked="0"/>
    </xf>
    <xf numFmtId="0" fontId="0" fillId="19" borderId="0" xfId="0" applyFill="1" applyAlignment="1" applyProtection="1">
      <alignment horizontal="left" vertical="top" readingOrder="1"/>
      <protection locked="0"/>
    </xf>
    <xf numFmtId="3" fontId="0" fillId="18" borderId="0" xfId="0" applyNumberFormat="1" applyFill="1"/>
    <xf numFmtId="3" fontId="56" fillId="19" borderId="7" xfId="1" applyNumberFormat="1" applyFont="1" applyFill="1" applyBorder="1"/>
    <xf numFmtId="3" fontId="56" fillId="19" borderId="0" xfId="1" applyNumberFormat="1" applyFont="1" applyFill="1"/>
    <xf numFmtId="3" fontId="56" fillId="19" borderId="0" xfId="0" applyNumberFormat="1" applyFont="1" applyFill="1" applyAlignment="1">
      <alignment horizontal="right"/>
    </xf>
    <xf numFmtId="3" fontId="0" fillId="18" borderId="0" xfId="0" applyNumberFormat="1" applyFill="1" applyAlignment="1">
      <alignment horizontal="right"/>
    </xf>
    <xf numFmtId="3" fontId="56" fillId="18" borderId="0" xfId="0" applyNumberFormat="1" applyFont="1" applyFill="1" applyAlignment="1">
      <alignment horizontal="right"/>
    </xf>
    <xf numFmtId="3" fontId="56" fillId="19" borderId="0" xfId="0" applyNumberFormat="1" applyFont="1" applyFill="1"/>
    <xf numFmtId="0" fontId="0" fillId="19" borderId="25" xfId="0" applyFill="1" applyBorder="1" applyAlignment="1" applyProtection="1">
      <alignment horizontal="left" vertical="top" wrapText="1" readingOrder="1"/>
      <protection locked="0"/>
    </xf>
    <xf numFmtId="0" fontId="0" fillId="19" borderId="25" xfId="0" applyFill="1" applyBorder="1" applyAlignment="1" applyProtection="1">
      <alignment horizontal="left" vertical="top" readingOrder="1"/>
      <protection locked="0"/>
    </xf>
    <xf numFmtId="3" fontId="0" fillId="19" borderId="25" xfId="0" applyNumberFormat="1" applyFill="1" applyBorder="1"/>
    <xf numFmtId="0" fontId="59" fillId="19" borderId="0" xfId="0" applyFont="1" applyFill="1"/>
    <xf numFmtId="0" fontId="0" fillId="19" borderId="0" xfId="0" applyFill="1" applyAlignment="1">
      <alignment horizontal="left" wrapText="1"/>
    </xf>
    <xf numFmtId="0" fontId="0" fillId="19" borderId="0" xfId="0" applyFill="1" applyAlignment="1">
      <alignment horizontal="left"/>
    </xf>
    <xf numFmtId="0" fontId="62" fillId="19" borderId="0" xfId="0" applyFont="1" applyFill="1" applyAlignment="1">
      <alignment horizontal="left" wrapText="1"/>
    </xf>
    <xf numFmtId="0" fontId="62" fillId="19" borderId="0" xfId="0" applyFont="1" applyFill="1"/>
    <xf numFmtId="0" fontId="60" fillId="19" borderId="0" xfId="0" applyFont="1" applyFill="1" applyAlignment="1">
      <alignment horizontal="left" wrapText="1"/>
    </xf>
    <xf numFmtId="172" fontId="62" fillId="19" borderId="0" xfId="2" applyNumberFormat="1" applyFont="1" applyFill="1" applyAlignment="1" applyProtection="1">
      <alignment wrapText="1"/>
    </xf>
    <xf numFmtId="0" fontId="62" fillId="19" borderId="0" xfId="0" applyFont="1" applyFill="1" applyAlignment="1">
      <alignment wrapText="1"/>
    </xf>
    <xf numFmtId="0" fontId="0" fillId="19" borderId="0" xfId="5" applyFont="1" applyFill="1" applyAlignment="1">
      <alignment horizontal="right"/>
    </xf>
    <xf numFmtId="166" fontId="0" fillId="19" borderId="0" xfId="4" applyFont="1" applyFill="1"/>
    <xf numFmtId="3" fontId="0" fillId="19" borderId="0" xfId="0" applyNumberFormat="1" applyFill="1" applyAlignment="1">
      <alignment horizontal="left" vertical="center"/>
    </xf>
    <xf numFmtId="0" fontId="63" fillId="19" borderId="0" xfId="0" applyFont="1" applyFill="1"/>
    <xf numFmtId="0" fontId="56" fillId="19" borderId="0" xfId="0" applyFont="1" applyFill="1" applyAlignment="1">
      <alignment vertical="top" wrapText="1" readingOrder="1"/>
    </xf>
    <xf numFmtId="0" fontId="56" fillId="19" borderId="0" xfId="0" applyFont="1" applyFill="1" applyAlignment="1">
      <alignment horizontal="center" vertical="top" wrapText="1" readingOrder="1"/>
    </xf>
    <xf numFmtId="0" fontId="56" fillId="19" borderId="8" xfId="0" applyFont="1" applyFill="1" applyBorder="1" applyAlignment="1">
      <alignment vertical="center" wrapText="1" readingOrder="1"/>
    </xf>
    <xf numFmtId="0" fontId="63" fillId="19" borderId="7" xfId="0" applyFont="1" applyFill="1" applyBorder="1" applyAlignment="1">
      <alignment vertical="top" wrapText="1"/>
    </xf>
    <xf numFmtId="0" fontId="56" fillId="19" borderId="25" xfId="0" applyFont="1" applyFill="1" applyBorder="1" applyAlignment="1">
      <alignment horizontal="left" wrapText="1" readingOrder="1"/>
    </xf>
    <xf numFmtId="0" fontId="56" fillId="19" borderId="25" xfId="0" applyFont="1" applyFill="1" applyBorder="1" applyAlignment="1">
      <alignment horizontal="right" wrapText="1" readingOrder="1"/>
    </xf>
    <xf numFmtId="0" fontId="65" fillId="19" borderId="25" xfId="0" applyFont="1" applyFill="1" applyBorder="1" applyAlignment="1">
      <alignment horizontal="right" wrapText="1" readingOrder="1"/>
    </xf>
    <xf numFmtId="0" fontId="56" fillId="19" borderId="25" xfId="0" applyFont="1" applyFill="1" applyBorder="1" applyAlignment="1">
      <alignment wrapText="1" readingOrder="1"/>
    </xf>
    <xf numFmtId="0" fontId="56" fillId="19" borderId="0" xfId="0" applyFont="1" applyFill="1" applyAlignment="1">
      <alignment horizontal="left" wrapText="1" readingOrder="1"/>
    </xf>
    <xf numFmtId="0" fontId="56" fillId="19" borderId="0" xfId="0" applyFont="1" applyFill="1" applyAlignment="1" applyProtection="1">
      <alignment horizontal="left" wrapText="1" readingOrder="1"/>
      <protection locked="0"/>
    </xf>
    <xf numFmtId="0" fontId="56" fillId="19" borderId="0" xfId="0" applyFont="1" applyFill="1" applyAlignment="1">
      <alignment horizontal="right" wrapText="1" readingOrder="1"/>
    </xf>
    <xf numFmtId="0" fontId="65" fillId="19" borderId="0" xfId="0" applyFont="1" applyFill="1" applyAlignment="1">
      <alignment horizontal="right" wrapText="1" readingOrder="1"/>
    </xf>
    <xf numFmtId="0" fontId="56" fillId="19" borderId="0" xfId="0" applyFont="1" applyFill="1" applyAlignment="1">
      <alignment wrapText="1" readingOrder="1"/>
    </xf>
    <xf numFmtId="0" fontId="17" fillId="19" borderId="7" xfId="0" applyFont="1" applyFill="1" applyBorder="1" applyAlignment="1">
      <alignment horizontal="left" vertical="top" wrapText="1" readingOrder="1"/>
    </xf>
    <xf numFmtId="173" fontId="17" fillId="0" borderId="7" xfId="0" applyNumberFormat="1" applyFont="1" applyBorder="1" applyAlignment="1">
      <alignment horizontal="right" vertical="top" wrapText="1" readingOrder="1"/>
    </xf>
    <xf numFmtId="173" fontId="17" fillId="0" borderId="7" xfId="0" applyNumberFormat="1" applyFont="1" applyBorder="1" applyAlignment="1">
      <alignment vertical="top" wrapText="1" readingOrder="1"/>
    </xf>
    <xf numFmtId="0" fontId="65" fillId="19" borderId="0" xfId="0" applyFont="1" applyFill="1"/>
    <xf numFmtId="0" fontId="18" fillId="19" borderId="7" xfId="0" applyFont="1" applyFill="1" applyBorder="1" applyAlignment="1">
      <alignment horizontal="left" vertical="top" wrapText="1" readingOrder="1"/>
    </xf>
    <xf numFmtId="173" fontId="18" fillId="0" borderId="7" xfId="0" applyNumberFormat="1" applyFont="1" applyBorder="1" applyAlignment="1">
      <alignment horizontal="right" vertical="top" wrapText="1" readingOrder="1"/>
    </xf>
    <xf numFmtId="173" fontId="9" fillId="13" borderId="7" xfId="0" applyNumberFormat="1" applyFont="1" applyFill="1" applyBorder="1" applyAlignment="1">
      <alignment horizontal="right" vertical="top" wrapText="1" readingOrder="1"/>
    </xf>
    <xf numFmtId="173" fontId="18" fillId="0" borderId="7" xfId="0" applyNumberFormat="1" applyFont="1" applyBorder="1" applyAlignment="1">
      <alignment vertical="top" wrapText="1" readingOrder="1"/>
    </xf>
    <xf numFmtId="173" fontId="9" fillId="13" borderId="7" xfId="0" applyNumberFormat="1" applyFont="1" applyFill="1" applyBorder="1" applyAlignment="1">
      <alignment vertical="top" wrapText="1" readingOrder="1"/>
    </xf>
    <xf numFmtId="0" fontId="17" fillId="0" borderId="7" xfId="0" applyFont="1" applyBorder="1" applyAlignment="1">
      <alignment horizontal="right" vertical="top" wrapText="1" readingOrder="1"/>
    </xf>
    <xf numFmtId="0" fontId="18" fillId="19" borderId="7" xfId="0" applyFont="1" applyFill="1" applyBorder="1" applyAlignment="1">
      <alignment horizontal="right" vertical="top" wrapText="1" readingOrder="1"/>
    </xf>
    <xf numFmtId="0" fontId="18" fillId="19" borderId="7" xfId="0" applyFont="1" applyFill="1" applyBorder="1" applyAlignment="1">
      <alignment vertical="top" wrapText="1" readingOrder="1"/>
    </xf>
    <xf numFmtId="0" fontId="51" fillId="19" borderId="0" xfId="0" applyFont="1" applyFill="1"/>
    <xf numFmtId="0" fontId="51" fillId="19" borderId="9" xfId="0" applyFont="1" applyFill="1" applyBorder="1"/>
    <xf numFmtId="0" fontId="63" fillId="19" borderId="9" xfId="0" applyFont="1" applyFill="1" applyBorder="1"/>
    <xf numFmtId="0" fontId="18" fillId="19" borderId="9" xfId="0" applyFont="1" applyFill="1" applyBorder="1" applyAlignment="1">
      <alignment vertical="top" wrapText="1" readingOrder="1"/>
    </xf>
    <xf numFmtId="0" fontId="18" fillId="19" borderId="9" xfId="0" applyFont="1" applyFill="1" applyBorder="1" applyAlignment="1">
      <alignment horizontal="right" vertical="top" wrapText="1" readingOrder="1"/>
    </xf>
    <xf numFmtId="0" fontId="18" fillId="19" borderId="0" xfId="0" applyFont="1" applyFill="1" applyAlignment="1">
      <alignment vertical="top" wrapText="1" readingOrder="1"/>
    </xf>
    <xf numFmtId="0" fontId="18" fillId="19" borderId="0" xfId="0" applyFont="1" applyFill="1" applyAlignment="1">
      <alignment horizontal="right" vertical="top" wrapText="1" readingOrder="1"/>
    </xf>
    <xf numFmtId="0" fontId="51" fillId="19" borderId="0" xfId="0" applyFont="1" applyFill="1" applyAlignment="1">
      <alignment vertical="top" readingOrder="1"/>
    </xf>
    <xf numFmtId="0" fontId="51" fillId="19" borderId="0" xfId="0" applyFont="1" applyFill="1" applyAlignment="1">
      <alignment vertical="top" wrapText="1" readingOrder="1"/>
    </xf>
    <xf numFmtId="0" fontId="51" fillId="0" borderId="0" xfId="0" applyFont="1"/>
    <xf numFmtId="0" fontId="51" fillId="19" borderId="0" xfId="0" applyFont="1" applyFill="1" applyAlignment="1">
      <alignment horizontal="right"/>
    </xf>
    <xf numFmtId="0" fontId="66" fillId="19" borderId="0" xfId="0" applyFont="1" applyFill="1" applyAlignment="1">
      <alignment horizontal="right"/>
    </xf>
    <xf numFmtId="0" fontId="68" fillId="19" borderId="0" xfId="2" applyFont="1" applyFill="1" applyAlignment="1" applyProtection="1"/>
    <xf numFmtId="0" fontId="15" fillId="19" borderId="0" xfId="0" applyFont="1" applyFill="1"/>
    <xf numFmtId="0" fontId="15" fillId="19" borderId="0" xfId="0" applyFont="1" applyFill="1" applyAlignment="1">
      <alignment horizontal="left"/>
    </xf>
    <xf numFmtId="0" fontId="15" fillId="13" borderId="0" xfId="0" applyFont="1" applyFill="1"/>
    <xf numFmtId="0" fontId="56" fillId="19" borderId="7" xfId="0" applyFont="1" applyFill="1" applyBorder="1" applyAlignment="1">
      <alignment horizontal="left" vertical="top" wrapText="1" readingOrder="1"/>
    </xf>
    <xf numFmtId="0" fontId="0" fillId="19" borderId="7" xfId="0" applyFill="1" applyBorder="1" applyAlignment="1">
      <alignment horizontal="left" vertical="top" wrapText="1" readingOrder="1"/>
    </xf>
    <xf numFmtId="0" fontId="0" fillId="19" borderId="7" xfId="0" applyFill="1" applyBorder="1" applyAlignment="1">
      <alignment horizontal="left" vertical="top" readingOrder="1"/>
    </xf>
    <xf numFmtId="0" fontId="0" fillId="19" borderId="9" xfId="0" applyFill="1" applyBorder="1" applyAlignment="1">
      <alignment horizontal="left" vertical="top" readingOrder="1"/>
    </xf>
    <xf numFmtId="0" fontId="63" fillId="19" borderId="0" xfId="0" applyFont="1" applyFill="1" applyAlignment="1">
      <alignment horizontal="right"/>
    </xf>
    <xf numFmtId="0" fontId="51" fillId="19" borderId="0" xfId="0" applyFont="1" applyFill="1" applyAlignment="1">
      <alignment readingOrder="1"/>
    </xf>
    <xf numFmtId="0" fontId="63" fillId="19" borderId="0" xfId="0" applyFont="1" applyFill="1" applyAlignment="1">
      <alignment horizontal="center"/>
    </xf>
    <xf numFmtId="173" fontId="18" fillId="0" borderId="9" xfId="0" applyNumberFormat="1" applyFont="1" applyBorder="1" applyAlignment="1">
      <alignment horizontal="right" vertical="top" wrapText="1" readingOrder="1"/>
    </xf>
    <xf numFmtId="0" fontId="0" fillId="0" borderId="9" xfId="0" applyBorder="1" applyAlignment="1">
      <alignment horizontal="right" vertical="top" readingOrder="1"/>
    </xf>
    <xf numFmtId="0" fontId="0" fillId="19" borderId="9" xfId="0" applyFill="1" applyBorder="1" applyAlignment="1">
      <alignment horizontal="right" vertical="top" readingOrder="1"/>
    </xf>
    <xf numFmtId="0" fontId="0" fillId="0" borderId="7" xfId="0" applyBorder="1" applyAlignment="1">
      <alignment horizontal="right" vertical="top" readingOrder="1"/>
    </xf>
    <xf numFmtId="0" fontId="69" fillId="19" borderId="0" xfId="0" applyFont="1" applyFill="1" applyAlignment="1">
      <alignment readingOrder="1"/>
    </xf>
    <xf numFmtId="49" fontId="15" fillId="19" borderId="0" xfId="0" applyNumberFormat="1" applyFont="1" applyFill="1"/>
    <xf numFmtId="0" fontId="4" fillId="0" borderId="0" xfId="0" applyFont="1" applyAlignment="1" applyProtection="1">
      <alignment vertical="top" wrapText="1" readingOrder="1"/>
      <protection locked="0"/>
    </xf>
    <xf numFmtId="0" fontId="4" fillId="0" borderId="0" xfId="0" applyFont="1"/>
    <xf numFmtId="0" fontId="19" fillId="0" borderId="0" xfId="0" applyFont="1" applyAlignment="1" applyProtection="1">
      <alignment vertical="top" wrapText="1" readingOrder="1"/>
      <protection locked="0"/>
    </xf>
    <xf numFmtId="0" fontId="0" fillId="0" borderId="0" xfId="0"/>
    <xf numFmtId="0" fontId="23" fillId="2" borderId="0" xfId="0" applyFont="1" applyFill="1" applyAlignment="1">
      <alignment horizontal="left" wrapText="1"/>
    </xf>
    <xf numFmtId="0" fontId="2" fillId="2" borderId="10" xfId="0" applyFont="1" applyFill="1" applyBorder="1" applyAlignment="1">
      <alignment horizontal="center" wrapText="1"/>
    </xf>
    <xf numFmtId="0" fontId="0" fillId="2" borderId="0" xfId="0" applyFill="1" applyAlignment="1">
      <alignment horizontal="left" wrapText="1"/>
    </xf>
    <xf numFmtId="0" fontId="4" fillId="2" borderId="0" xfId="0" applyFont="1" applyFill="1" applyAlignment="1">
      <alignment horizontal="left" wrapText="1"/>
    </xf>
    <xf numFmtId="0" fontId="23" fillId="2" borderId="0" xfId="0" applyFont="1" applyFill="1" applyAlignment="1">
      <alignment horizontal="left"/>
    </xf>
    <xf numFmtId="167" fontId="0" fillId="5" borderId="0" xfId="0" applyNumberFormat="1" applyFill="1" applyAlignment="1">
      <alignment horizontal="right"/>
    </xf>
    <xf numFmtId="0" fontId="0" fillId="0" borderId="0" xfId="0" applyAlignment="1">
      <alignment horizontal="right"/>
    </xf>
    <xf numFmtId="0" fontId="25" fillId="2" borderId="0" xfId="0" applyFont="1" applyFill="1" applyAlignment="1">
      <alignment horizontal="left"/>
    </xf>
    <xf numFmtId="0" fontId="2" fillId="0" borderId="10" xfId="0" applyFont="1" applyBorder="1" applyAlignment="1">
      <alignment horizontal="center" wrapText="1"/>
    </xf>
    <xf numFmtId="0" fontId="0" fillId="11" borderId="0" xfId="0" applyFill="1" applyAlignment="1">
      <alignment horizontal="center"/>
    </xf>
    <xf numFmtId="0" fontId="0" fillId="12" borderId="0" xfId="0" applyFill="1" applyAlignment="1">
      <alignment horizontal="center"/>
    </xf>
    <xf numFmtId="37" fontId="4" fillId="17" borderId="0" xfId="2" applyNumberFormat="1" applyFont="1" applyFill="1" applyAlignment="1" applyProtection="1">
      <alignment horizontal="left" wrapText="1"/>
    </xf>
    <xf numFmtId="0" fontId="4" fillId="0" borderId="0" xfId="0" applyFont="1" applyAlignment="1">
      <alignment horizontal="left" wrapText="1"/>
    </xf>
    <xf numFmtId="167" fontId="4" fillId="5" borderId="0" xfId="5" applyNumberFormat="1" applyFill="1" applyAlignment="1">
      <alignment horizontal="right"/>
    </xf>
    <xf numFmtId="0" fontId="4" fillId="0" borderId="0" xfId="5" applyAlignment="1">
      <alignment horizontal="right"/>
    </xf>
    <xf numFmtId="0" fontId="51" fillId="0" borderId="0" xfId="0" applyFont="1" applyAlignment="1">
      <alignment horizontal="left" vertical="top" wrapText="1" readingOrder="1"/>
    </xf>
    <xf numFmtId="0" fontId="52" fillId="0" borderId="0" xfId="0" applyFont="1"/>
    <xf numFmtId="0" fontId="0" fillId="19" borderId="0" xfId="0" applyFill="1" applyAlignment="1">
      <alignment horizontal="left" wrapText="1"/>
    </xf>
    <xf numFmtId="0" fontId="0" fillId="19" borderId="0" xfId="0" applyFill="1"/>
    <xf numFmtId="0" fontId="60" fillId="19" borderId="0" xfId="0" applyFont="1" applyFill="1" applyAlignment="1">
      <alignment horizontal="left"/>
    </xf>
    <xf numFmtId="0" fontId="0" fillId="19" borderId="0" xfId="0" applyFill="1" applyAlignment="1">
      <alignment horizontal="left"/>
    </xf>
    <xf numFmtId="172" fontId="0" fillId="19" borderId="0" xfId="2" applyNumberFormat="1" applyFont="1" applyFill="1" applyAlignment="1" applyProtection="1">
      <alignment horizontal="left" wrapText="1"/>
    </xf>
    <xf numFmtId="0" fontId="0" fillId="19" borderId="0" xfId="0" applyFill="1" applyAlignment="1">
      <alignment horizontal="left" vertical="top" wrapText="1"/>
    </xf>
    <xf numFmtId="0" fontId="60" fillId="19" borderId="0" xfId="0" applyFont="1" applyFill="1" applyAlignment="1">
      <alignment horizontal="left" wrapText="1"/>
    </xf>
    <xf numFmtId="0" fontId="56" fillId="19" borderId="0" xfId="0" applyFont="1" applyFill="1" applyAlignment="1">
      <alignment horizontal="left" vertical="top" readingOrder="1"/>
    </xf>
    <xf numFmtId="0" fontId="64" fillId="19" borderId="0" xfId="0" applyFont="1" applyFill="1" applyAlignment="1">
      <alignment horizontal="right" vertical="top" wrapText="1" readingOrder="1"/>
    </xf>
    <xf numFmtId="0" fontId="56" fillId="19" borderId="7" xfId="0" applyFont="1" applyFill="1" applyBorder="1" applyAlignment="1">
      <alignment horizontal="center" vertical="center" wrapText="1" readingOrder="1"/>
    </xf>
    <xf numFmtId="0" fontId="56" fillId="19" borderId="0" xfId="0" applyFont="1" applyFill="1" applyAlignment="1" applyProtection="1">
      <alignment horizontal="left" vertical="center" readingOrder="1"/>
      <protection locked="0"/>
    </xf>
    <xf numFmtId="0" fontId="51" fillId="19" borderId="0" xfId="0" applyFont="1" applyFill="1" applyAlignment="1">
      <alignment vertical="top" wrapText="1" readingOrder="1"/>
    </xf>
    <xf numFmtId="0" fontId="73" fillId="0" borderId="0" xfId="6" applyFont="1" applyBorder="1" applyAlignment="1">
      <alignment horizontal="left"/>
    </xf>
    <xf numFmtId="0" fontId="0" fillId="0" borderId="0" xfId="0" applyAlignment="1">
      <alignment readingOrder="1"/>
    </xf>
    <xf numFmtId="0" fontId="0" fillId="0" borderId="0" xfId="0" applyAlignment="1">
      <alignment horizontal="left" vertical="center"/>
    </xf>
    <xf numFmtId="0" fontId="74" fillId="0" borderId="0" xfId="10" applyAlignment="1">
      <alignment horizontal="left"/>
    </xf>
    <xf numFmtId="0" fontId="56" fillId="0" borderId="0" xfId="0" applyFont="1" applyAlignment="1" applyProtection="1">
      <alignment vertical="center" wrapText="1" readingOrder="1"/>
      <protection locked="0"/>
    </xf>
    <xf numFmtId="0" fontId="56" fillId="0" borderId="0" xfId="0" applyFont="1" applyAlignment="1" applyProtection="1">
      <alignment vertical="center" readingOrder="1"/>
      <protection locked="0"/>
    </xf>
    <xf numFmtId="0" fontId="56" fillId="0" borderId="0" xfId="0" applyFont="1" applyAlignment="1">
      <alignment wrapText="1"/>
    </xf>
    <xf numFmtId="0" fontId="75" fillId="0" borderId="9" xfId="7" applyFont="1" applyBorder="1" applyAlignment="1">
      <alignment horizontal="left" wrapText="1"/>
    </xf>
    <xf numFmtId="0" fontId="75" fillId="0" borderId="9" xfId="7" applyFont="1" applyBorder="1" applyAlignment="1">
      <alignment horizontal="left"/>
    </xf>
    <xf numFmtId="3" fontId="75" fillId="0" borderId="9" xfId="7" applyNumberFormat="1" applyFont="1" applyBorder="1" applyAlignment="1">
      <alignment horizontal="left" wrapText="1"/>
    </xf>
    <xf numFmtId="0" fontId="75" fillId="0" borderId="7" xfId="7" applyFont="1" applyBorder="1" applyAlignment="1">
      <alignment horizontal="left" wrapText="1"/>
    </xf>
    <xf numFmtId="0" fontId="65" fillId="0" borderId="7" xfId="8" applyFont="1" applyBorder="1" applyAlignment="1">
      <alignment vertical="center"/>
    </xf>
    <xf numFmtId="3" fontId="65" fillId="0" borderId="7" xfId="8" applyNumberFormat="1" applyFont="1" applyBorder="1" applyAlignment="1">
      <alignment vertical="center"/>
    </xf>
    <xf numFmtId="3" fontId="65" fillId="0" borderId="7" xfId="8" applyNumberFormat="1" applyFont="1" applyBorder="1" applyAlignment="1">
      <alignment horizontal="right" vertical="center"/>
    </xf>
    <xf numFmtId="171" fontId="0" fillId="0" borderId="0" xfId="0" applyNumberFormat="1"/>
    <xf numFmtId="0" fontId="0" fillId="0" borderId="0" xfId="0" applyAlignment="1" applyProtection="1">
      <alignment horizontal="left" vertical="top" wrapText="1" readingOrder="1"/>
      <protection locked="0"/>
    </xf>
    <xf numFmtId="0" fontId="0" fillId="0" borderId="0" xfId="0" applyAlignment="1" applyProtection="1">
      <alignment horizontal="left" vertical="top" readingOrder="1"/>
      <protection locked="0"/>
    </xf>
    <xf numFmtId="3" fontId="0" fillId="0" borderId="0" xfId="0" applyNumberFormat="1" applyAlignment="1">
      <alignment horizontal="left" vertical="center"/>
    </xf>
    <xf numFmtId="0" fontId="56" fillId="0" borderId="0" xfId="9" applyFont="1"/>
    <xf numFmtId="3" fontId="56" fillId="0" borderId="0" xfId="9" applyNumberFormat="1" applyFont="1"/>
    <xf numFmtId="0" fontId="56" fillId="0" borderId="0" xfId="0" applyFont="1" applyAlignment="1">
      <alignment vertical="top" readingOrder="1"/>
    </xf>
    <xf numFmtId="0" fontId="76" fillId="0" borderId="0" xfId="0" applyFont="1"/>
    <xf numFmtId="0" fontId="76" fillId="19" borderId="0" xfId="0" applyFont="1" applyFill="1"/>
    <xf numFmtId="0" fontId="56" fillId="0" borderId="0" xfId="0" applyFont="1" applyAlignment="1">
      <alignment vertical="top" wrapText="1" readingOrder="1"/>
    </xf>
    <xf numFmtId="0" fontId="56" fillId="0" borderId="0" xfId="0" applyFont="1" applyAlignment="1">
      <alignment horizontal="center" vertical="top" wrapText="1" readingOrder="1"/>
    </xf>
    <xf numFmtId="0" fontId="64" fillId="0" borderId="0" xfId="0" applyFont="1" applyAlignment="1">
      <alignment vertical="top" readingOrder="1"/>
    </xf>
    <xf numFmtId="0" fontId="56" fillId="0" borderId="8" xfId="0" applyFont="1" applyBorder="1" applyAlignment="1">
      <alignment vertical="center" readingOrder="1"/>
    </xf>
    <xf numFmtId="0" fontId="56" fillId="0" borderId="7" xfId="0" applyFont="1" applyBorder="1" applyAlignment="1">
      <alignment vertical="center" readingOrder="1"/>
    </xf>
    <xf numFmtId="0" fontId="76" fillId="0" borderId="7" xfId="0" applyFont="1" applyBorder="1" applyAlignment="1">
      <alignment vertical="top"/>
    </xf>
    <xf numFmtId="0" fontId="76" fillId="19" borderId="7" xfId="0" applyFont="1" applyFill="1" applyBorder="1" applyAlignment="1">
      <alignment vertical="top"/>
    </xf>
    <xf numFmtId="0" fontId="56" fillId="0" borderId="25" xfId="0" applyFont="1" applyBorder="1" applyAlignment="1">
      <alignment horizontal="left" wrapText="1" readingOrder="1"/>
    </xf>
    <xf numFmtId="0" fontId="56" fillId="0" borderId="25" xfId="0" applyFont="1" applyBorder="1" applyAlignment="1">
      <alignment horizontal="right" wrapText="1" readingOrder="1"/>
    </xf>
    <xf numFmtId="0" fontId="77" fillId="0" borderId="25" xfId="0" applyFont="1" applyBorder="1" applyAlignment="1">
      <alignment horizontal="right" wrapText="1" readingOrder="1"/>
    </xf>
    <xf numFmtId="0" fontId="77" fillId="19" borderId="25" xfId="0" applyFont="1" applyFill="1" applyBorder="1" applyAlignment="1">
      <alignment horizontal="right" wrapText="1" readingOrder="1"/>
    </xf>
    <xf numFmtId="0" fontId="56" fillId="0" borderId="25" xfId="0" applyFont="1" applyBorder="1" applyAlignment="1">
      <alignment wrapText="1" readingOrder="1"/>
    </xf>
    <xf numFmtId="0" fontId="18" fillId="0" borderId="7" xfId="0" applyFont="1" applyBorder="1" applyAlignment="1">
      <alignment horizontal="left" vertical="top" wrapText="1" readingOrder="1"/>
    </xf>
    <xf numFmtId="173" fontId="17" fillId="19" borderId="7" xfId="0" applyNumberFormat="1" applyFont="1" applyFill="1" applyBorder="1" applyAlignment="1">
      <alignment horizontal="right" vertical="top" wrapText="1" readingOrder="1"/>
    </xf>
    <xf numFmtId="173" fontId="9" fillId="19" borderId="7" xfId="0" applyNumberFormat="1" applyFont="1" applyFill="1" applyBorder="1" applyAlignment="1">
      <alignment horizontal="right" vertical="top" wrapText="1" readingOrder="1"/>
    </xf>
    <xf numFmtId="173" fontId="76" fillId="0" borderId="0" xfId="0" applyNumberFormat="1" applyFont="1"/>
    <xf numFmtId="173" fontId="18" fillId="19" borderId="7" xfId="0" applyNumberFormat="1" applyFont="1" applyFill="1" applyBorder="1" applyAlignment="1">
      <alignment horizontal="right" vertical="top" wrapText="1" readingOrder="1"/>
    </xf>
    <xf numFmtId="0" fontId="18" fillId="0" borderId="0" xfId="0" applyFont="1" applyAlignment="1">
      <alignment horizontal="left" vertical="top" wrapText="1" readingOrder="1"/>
    </xf>
    <xf numFmtId="0" fontId="0" fillId="0" borderId="0" xfId="0" applyAlignment="1">
      <alignment vertical="top" wrapText="1" readingOrder="1"/>
    </xf>
  </cellXfs>
  <cellStyles count="11">
    <cellStyle name="Comma" xfId="1" builtinId="3"/>
    <cellStyle name="Heading 1" xfId="6" builtinId="16"/>
    <cellStyle name="Heading 2" xfId="7" builtinId="17"/>
    <cellStyle name="Heading 3" xfId="8" builtinId="18"/>
    <cellStyle name="Heading 4" xfId="9" builtinId="19"/>
    <cellStyle name="Hyperlink" xfId="2" builtinId="8"/>
    <cellStyle name="Hyperlink 2" xfId="10" xr:uid="{F1ABBC79-1571-4BC3-9DFE-839C34F6D762}"/>
    <cellStyle name="Normal" xfId="0" builtinId="0"/>
    <cellStyle name="Normal 2" xfId="5" xr:uid="{00000000-0005-0000-0000-000003000000}"/>
    <cellStyle name="Normal 21" xfId="3" xr:uid="{00000000-0005-0000-0000-000004000000}"/>
    <cellStyle name="Normal_DraftHS1.4" xfId="4" xr:uid="{00000000-0005-0000-0000-000005000000}"/>
  </cellStyles>
  <dxfs count="6">
    <dxf>
      <font>
        <color rgb="FF9C0006"/>
        <family val="2"/>
      </font>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calculations!$S$378</c:f>
          <c:strCache>
            <c:ptCount val="1"/>
            <c:pt idx="0">
              <c:v>Private Enterprise Housebuilding: Permanent Dwellings Started per 1,000 Total Dwelling Stock</c:v>
            </c:pt>
          </c:strCache>
        </c:strRef>
      </c:tx>
      <c:overlay val="0"/>
      <c:txPr>
        <a:bodyPr/>
        <a:lstStyle/>
        <a:p>
          <a:pPr>
            <a:defRPr sz="1100"/>
          </a:pPr>
          <a:endParaRPr lang="en-US"/>
        </a:p>
      </c:txPr>
    </c:title>
    <c:autoTitleDeleted val="0"/>
    <c:plotArea>
      <c:layout/>
      <c:lineChart>
        <c:grouping val="standard"/>
        <c:varyColors val="0"/>
        <c:ser>
          <c:idx val="0"/>
          <c:order val="0"/>
          <c:tx>
            <c:strRef>
              <c:f>calculations!$A$380</c:f>
              <c:strCache>
                <c:ptCount val="1"/>
                <c:pt idx="0">
                  <c:v>Predominantly Rural average</c:v>
                </c:pt>
              </c:strCache>
            </c:strRef>
          </c:tx>
          <c:spPr>
            <a:ln w="19050">
              <a:solidFill>
                <a:schemeClr val="bg1">
                  <a:lumMod val="65000"/>
                </a:schemeClr>
              </a:solidFill>
            </a:ln>
          </c:spPr>
          <c:marker>
            <c:symbol val="none"/>
          </c:marker>
          <c:cat>
            <c:strRef>
              <c:f>calculations!$S$379:$AG$379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calculations!$S$380:$AG$380</c:f>
              <c:numCache>
                <c:formatCode>General</c:formatCode>
                <c:ptCount val="15"/>
                <c:pt idx="0">
                  <c:v>3.487619355882829</c:v>
                </c:pt>
                <c:pt idx="1">
                  <c:v>4.2724317725974092</c:v>
                </c:pt>
                <c:pt idx="2">
                  <c:v>4.5694417585572369</c:v>
                </c:pt>
                <c:pt idx="3">
                  <c:v>4.4740469626390338</c:v>
                </c:pt>
                <c:pt idx="4">
                  <c:v>6.1888514144681857</c:v>
                </c:pt>
                <c:pt idx="5">
                  <c:v>6.2390120492260195</c:v>
                </c:pt>
                <c:pt idx="6">
                  <c:v>6.6651215790795142</c:v>
                </c:pt>
                <c:pt idx="7">
                  <c:v>7.4366925262195984</c:v>
                </c:pt>
                <c:pt idx="8">
                  <c:v>7.5592849876911092</c:v>
                </c:pt>
                <c:pt idx="9">
                  <c:v>7.7710508502777538</c:v>
                </c:pt>
                <c:pt idx="10">
                  <c:v>6.4541130280006769</c:v>
                </c:pt>
                <c:pt idx="11">
                  <c:v>6.4397378530783227</c:v>
                </c:pt>
                <c:pt idx="12">
                  <c:v>8.1243599103914637</c:v>
                </c:pt>
                <c:pt idx="13">
                  <c:v>8.0222728415888458</c:v>
                </c:pt>
                <c:pt idx="14">
                  <c:v>4.7724247777350497</c:v>
                </c:pt>
              </c:numCache>
            </c:numRef>
          </c:val>
          <c:smooth val="0"/>
          <c:extLst>
            <c:ext xmlns:c16="http://schemas.microsoft.com/office/drawing/2014/chart" uri="{C3380CC4-5D6E-409C-BE32-E72D297353CC}">
              <c16:uniqueId val="{00000000-6A49-4CA3-A912-73048A704864}"/>
            </c:ext>
          </c:extLst>
        </c:ser>
        <c:ser>
          <c:idx val="1"/>
          <c:order val="1"/>
          <c:tx>
            <c:strRef>
              <c:f>calculations!$A$381</c:f>
              <c:strCache>
                <c:ptCount val="1"/>
                <c:pt idx="0">
                  <c:v>Predominantly Urban average</c:v>
                </c:pt>
              </c:strCache>
            </c:strRef>
          </c:tx>
          <c:spPr>
            <a:ln w="19050">
              <a:solidFill>
                <a:schemeClr val="accent6">
                  <a:lumMod val="75000"/>
                </a:schemeClr>
              </a:solidFill>
              <a:prstDash val="sysDash"/>
            </a:ln>
          </c:spPr>
          <c:marker>
            <c:symbol val="none"/>
          </c:marker>
          <c:cat>
            <c:strRef>
              <c:f>calculations!$S$379:$AG$379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calculations!$S$381:$AG$381</c:f>
              <c:numCache>
                <c:formatCode>General</c:formatCode>
                <c:ptCount val="15"/>
                <c:pt idx="0">
                  <c:v>2.3854167226308354</c:v>
                </c:pt>
                <c:pt idx="1">
                  <c:v>2.7839282911369154</c:v>
                </c:pt>
                <c:pt idx="2">
                  <c:v>3.3993359436761192</c:v>
                </c:pt>
                <c:pt idx="3">
                  <c:v>3.2367505103645309</c:v>
                </c:pt>
                <c:pt idx="4">
                  <c:v>3.9844042227716492</c:v>
                </c:pt>
                <c:pt idx="5">
                  <c:v>4.2504174342210517</c:v>
                </c:pt>
                <c:pt idx="6">
                  <c:v>4.167549759442287</c:v>
                </c:pt>
                <c:pt idx="7">
                  <c:v>4.6395184154181095</c:v>
                </c:pt>
                <c:pt idx="8">
                  <c:v>4.431469936548539</c:v>
                </c:pt>
                <c:pt idx="9">
                  <c:v>4.5162248260453683</c:v>
                </c:pt>
                <c:pt idx="10">
                  <c:v>3.7418335337115263</c:v>
                </c:pt>
                <c:pt idx="11">
                  <c:v>3.5124185664877472</c:v>
                </c:pt>
                <c:pt idx="12">
                  <c:v>4.2628498447033669</c:v>
                </c:pt>
                <c:pt idx="13">
                  <c:v>4.3426911087870605</c:v>
                </c:pt>
                <c:pt idx="14">
                  <c:v>3.2833337804238392</c:v>
                </c:pt>
              </c:numCache>
            </c:numRef>
          </c:val>
          <c:smooth val="0"/>
          <c:extLst>
            <c:ext xmlns:c16="http://schemas.microsoft.com/office/drawing/2014/chart" uri="{C3380CC4-5D6E-409C-BE32-E72D297353CC}">
              <c16:uniqueId val="{00000001-6A49-4CA3-A912-73048A704864}"/>
            </c:ext>
          </c:extLst>
        </c:ser>
        <c:ser>
          <c:idx val="2"/>
          <c:order val="2"/>
          <c:tx>
            <c:strRef>
              <c:f>calculations!$A$382</c:f>
              <c:strCache>
                <c:ptCount val="1"/>
                <c:pt idx="0">
                  <c:v>Shire district average</c:v>
                </c:pt>
              </c:strCache>
            </c:strRef>
          </c:tx>
          <c:spPr>
            <a:ln w="19050">
              <a:solidFill>
                <a:schemeClr val="accent5">
                  <a:lumMod val="60000"/>
                  <a:lumOff val="40000"/>
                </a:schemeClr>
              </a:solidFill>
              <a:prstDash val="sysDot"/>
            </a:ln>
          </c:spPr>
          <c:marker>
            <c:symbol val="none"/>
          </c:marker>
          <c:cat>
            <c:strRef>
              <c:f>calculations!$S$379:$AG$379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calculations!$S$382:$AG$382</c:f>
              <c:numCache>
                <c:formatCode>General</c:formatCode>
                <c:ptCount val="15"/>
                <c:pt idx="0">
                  <c:v>3.382692071667424</c:v>
                </c:pt>
                <c:pt idx="1">
                  <c:v>3.6666631012610837</c:v>
                </c:pt>
                <c:pt idx="2">
                  <c:v>4.159261558346584</c:v>
                </c:pt>
                <c:pt idx="3">
                  <c:v>3.9679142237146827</c:v>
                </c:pt>
                <c:pt idx="4">
                  <c:v>5.0967350223008419</c:v>
                </c:pt>
                <c:pt idx="5">
                  <c:v>5.4489551305435402</c:v>
                </c:pt>
                <c:pt idx="6">
                  <c:v>5.7889766643178762</c:v>
                </c:pt>
                <c:pt idx="7">
                  <c:v>6.3835340235096645</c:v>
                </c:pt>
                <c:pt idx="8">
                  <c:v>6.308249974919006</c:v>
                </c:pt>
                <c:pt idx="9">
                  <c:v>6.397426842034327</c:v>
                </c:pt>
                <c:pt idx="10">
                  <c:v>5.5589259136147176</c:v>
                </c:pt>
                <c:pt idx="11">
                  <c:v>5.4594997506009282</c:v>
                </c:pt>
                <c:pt idx="12">
                  <c:v>6.8110960698694436</c:v>
                </c:pt>
                <c:pt idx="13">
                  <c:v>7.0969643903639295</c:v>
                </c:pt>
                <c:pt idx="14">
                  <c:v>4.6713059574430931</c:v>
                </c:pt>
              </c:numCache>
            </c:numRef>
          </c:val>
          <c:smooth val="0"/>
          <c:extLst>
            <c:ext xmlns:c16="http://schemas.microsoft.com/office/drawing/2014/chart" uri="{C3380CC4-5D6E-409C-BE32-E72D297353CC}">
              <c16:uniqueId val="{00000002-6A49-4CA3-A912-73048A704864}"/>
            </c:ext>
          </c:extLst>
        </c:ser>
        <c:ser>
          <c:idx val="3"/>
          <c:order val="3"/>
          <c:tx>
            <c:strRef>
              <c:f>calculations!$A$383</c:f>
              <c:strCache>
                <c:ptCount val="1"/>
                <c:pt idx="0">
                  <c:v>Babergh</c:v>
                </c:pt>
              </c:strCache>
            </c:strRef>
          </c:tx>
          <c:spPr>
            <a:ln w="19050">
              <a:solidFill>
                <a:schemeClr val="tx1"/>
              </a:solidFill>
            </a:ln>
          </c:spPr>
          <c:marker>
            <c:symbol val="none"/>
          </c:marker>
          <c:cat>
            <c:strRef>
              <c:f>calculations!$S$379:$AG$379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calculations!$S$383:$AG$383</c:f>
              <c:numCache>
                <c:formatCode>General</c:formatCode>
                <c:ptCount val="15"/>
                <c:pt idx="0">
                  <c:v>4.6463603510583376</c:v>
                </c:pt>
                <c:pt idx="1">
                  <c:v>6.6632496155817531</c:v>
                </c:pt>
                <c:pt idx="2">
                  <c:v>6.3661828367710722</c:v>
                </c:pt>
                <c:pt idx="3">
                  <c:v>4.5581159787287922</c:v>
                </c:pt>
                <c:pt idx="4">
                  <c:v>4.2735042735042743</c:v>
                </c:pt>
                <c:pt idx="5">
                  <c:v>3.0037546933667083</c:v>
                </c:pt>
                <c:pt idx="6">
                  <c:v>3.2410870107205185</c:v>
                </c:pt>
                <c:pt idx="7">
                  <c:v>6.1988594098685841</c:v>
                </c:pt>
                <c:pt idx="8">
                  <c:v>3.4423407917383821</c:v>
                </c:pt>
                <c:pt idx="9">
                  <c:v>11.310548315711827</c:v>
                </c:pt>
                <c:pt idx="10">
                  <c:v>6.5463799711426596</c:v>
                </c:pt>
                <c:pt idx="11">
                  <c:v>9.6500373261119261</c:v>
                </c:pt>
                <c:pt idx="12">
                  <c:v>13.383041774208966</c:v>
                </c:pt>
                <c:pt idx="13">
                  <c:v>15.022768884089949</c:v>
                </c:pt>
                <c:pt idx="14">
                  <c:v>8.0932340563289102</c:v>
                </c:pt>
              </c:numCache>
            </c:numRef>
          </c:val>
          <c:smooth val="0"/>
          <c:extLst>
            <c:ext xmlns:c16="http://schemas.microsoft.com/office/drawing/2014/chart" uri="{C3380CC4-5D6E-409C-BE32-E72D297353CC}">
              <c16:uniqueId val="{00000003-6A49-4CA3-A912-73048A704864}"/>
            </c:ext>
          </c:extLst>
        </c:ser>
        <c:dLbls>
          <c:showLegendKey val="0"/>
          <c:showVal val="0"/>
          <c:showCatName val="0"/>
          <c:showSerName val="0"/>
          <c:showPercent val="0"/>
          <c:showBubbleSize val="0"/>
        </c:dLbls>
        <c:smooth val="0"/>
        <c:axId val="167034240"/>
        <c:axId val="167527936"/>
      </c:lineChart>
      <c:catAx>
        <c:axId val="167034240"/>
        <c:scaling>
          <c:orientation val="minMax"/>
        </c:scaling>
        <c:delete val="0"/>
        <c:axPos val="b"/>
        <c:numFmt formatCode="General" sourceLinked="0"/>
        <c:majorTickMark val="out"/>
        <c:minorTickMark val="none"/>
        <c:tickLblPos val="nextTo"/>
        <c:txPr>
          <a:bodyPr/>
          <a:lstStyle/>
          <a:p>
            <a:pPr>
              <a:defRPr sz="800"/>
            </a:pPr>
            <a:endParaRPr lang="en-US"/>
          </a:p>
        </c:txPr>
        <c:crossAx val="167527936"/>
        <c:crosses val="autoZero"/>
        <c:auto val="1"/>
        <c:lblAlgn val="ctr"/>
        <c:lblOffset val="100"/>
        <c:noMultiLvlLbl val="0"/>
      </c:catAx>
      <c:valAx>
        <c:axId val="167527936"/>
        <c:scaling>
          <c:orientation val="minMax"/>
        </c:scaling>
        <c:delete val="0"/>
        <c:axPos val="l"/>
        <c:majorGridlines/>
        <c:numFmt formatCode="General" sourceLinked="1"/>
        <c:majorTickMark val="out"/>
        <c:minorTickMark val="none"/>
        <c:tickLblPos val="nextTo"/>
        <c:crossAx val="167034240"/>
        <c:crosses val="autoZero"/>
        <c:crossBetween val="between"/>
      </c:valAx>
    </c:plotArea>
    <c:legend>
      <c:legendPos val="r"/>
      <c:overlay val="0"/>
      <c:txPr>
        <a:bodyPr/>
        <a:lstStyle/>
        <a:p>
          <a:pPr>
            <a:defRPr sz="900"/>
          </a:pPr>
          <a:endParaRPr lang="en-US"/>
        </a:p>
      </c:txPr>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calculations!$AI$378</c:f>
          <c:strCache>
            <c:ptCount val="1"/>
            <c:pt idx="0">
              <c:v>Housing Association Housebuilding: Permanent Dwellings Started per 1,000 Total Dwelling Stock</c:v>
            </c:pt>
          </c:strCache>
        </c:strRef>
      </c:tx>
      <c:overlay val="0"/>
    </c:title>
    <c:autoTitleDeleted val="0"/>
    <c:plotArea>
      <c:layout/>
      <c:lineChart>
        <c:grouping val="standard"/>
        <c:varyColors val="0"/>
        <c:ser>
          <c:idx val="0"/>
          <c:order val="0"/>
          <c:tx>
            <c:strRef>
              <c:f>calculations!$A$380</c:f>
              <c:strCache>
                <c:ptCount val="1"/>
                <c:pt idx="0">
                  <c:v>Predominantly Rural average</c:v>
                </c:pt>
              </c:strCache>
            </c:strRef>
          </c:tx>
          <c:marker>
            <c:symbol val="none"/>
          </c:marker>
          <c:cat>
            <c:strRef>
              <c:f>calculations!$AI$379:$AQ$379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calculations!$AI$380:$AQ$380</c:f>
              <c:numCache>
                <c:formatCode>General</c:formatCode>
                <c:ptCount val="9"/>
                <c:pt idx="0">
                  <c:v>0.7930085774397152</c:v>
                </c:pt>
                <c:pt idx="1">
                  <c:v>1.1263318723811779</c:v>
                </c:pt>
                <c:pt idx="2">
                  <c:v>1.1303985502190022</c:v>
                </c:pt>
                <c:pt idx="3">
                  <c:v>0.98631048578762237</c:v>
                </c:pt>
                <c:pt idx="4">
                  <c:v>1.4454419414153532</c:v>
                </c:pt>
                <c:pt idx="5">
                  <c:v>1.4462189754844443</c:v>
                </c:pt>
                <c:pt idx="6">
                  <c:v>1.3133244490797071</c:v>
                </c:pt>
                <c:pt idx="7">
                  <c:v>1.5963080358337698</c:v>
                </c:pt>
                <c:pt idx="8">
                  <c:v>1.6166054688534013</c:v>
                </c:pt>
              </c:numCache>
            </c:numRef>
          </c:val>
          <c:smooth val="0"/>
          <c:extLst>
            <c:ext xmlns:c16="http://schemas.microsoft.com/office/drawing/2014/chart" uri="{C3380CC4-5D6E-409C-BE32-E72D297353CC}">
              <c16:uniqueId val="{00000000-D1B5-4BF9-AD2C-6609E7387EF6}"/>
            </c:ext>
          </c:extLst>
        </c:ser>
        <c:ser>
          <c:idx val="1"/>
          <c:order val="1"/>
          <c:tx>
            <c:strRef>
              <c:f>calculations!$A$381</c:f>
              <c:strCache>
                <c:ptCount val="1"/>
                <c:pt idx="0">
                  <c:v>Predominantly Urban average</c:v>
                </c:pt>
              </c:strCache>
            </c:strRef>
          </c:tx>
          <c:marker>
            <c:symbol val="none"/>
          </c:marker>
          <c:cat>
            <c:strRef>
              <c:f>calculations!$AI$379:$AQ$379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calculations!$AI$381:$AQ$381</c:f>
              <c:numCache>
                <c:formatCode>General</c:formatCode>
                <c:ptCount val="9"/>
                <c:pt idx="0">
                  <c:v>0.80655559793908593</c:v>
                </c:pt>
                <c:pt idx="1">
                  <c:v>0.97517641676101163</c:v>
                </c:pt>
                <c:pt idx="2">
                  <c:v>0.88221968598825218</c:v>
                </c:pt>
                <c:pt idx="3">
                  <c:v>0.85549354781969078</c:v>
                </c:pt>
                <c:pt idx="4">
                  <c:v>1.0202599164727932</c:v>
                </c:pt>
                <c:pt idx="5">
                  <c:v>1.0291377901877981</c:v>
                </c:pt>
                <c:pt idx="6">
                  <c:v>0.82573225404812967</c:v>
                </c:pt>
                <c:pt idx="7">
                  <c:v>0.81287961156563826</c:v>
                </c:pt>
                <c:pt idx="8">
                  <c:v>0.78828419780134351</c:v>
                </c:pt>
              </c:numCache>
            </c:numRef>
          </c:val>
          <c:smooth val="0"/>
          <c:extLst>
            <c:ext xmlns:c16="http://schemas.microsoft.com/office/drawing/2014/chart" uri="{C3380CC4-5D6E-409C-BE32-E72D297353CC}">
              <c16:uniqueId val="{00000001-D1B5-4BF9-AD2C-6609E7387EF6}"/>
            </c:ext>
          </c:extLst>
        </c:ser>
        <c:ser>
          <c:idx val="2"/>
          <c:order val="2"/>
          <c:tx>
            <c:strRef>
              <c:f>calculations!$A$382</c:f>
              <c:strCache>
                <c:ptCount val="1"/>
                <c:pt idx="0">
                  <c:v>Shire district average</c:v>
                </c:pt>
              </c:strCache>
            </c:strRef>
          </c:tx>
          <c:marker>
            <c:symbol val="none"/>
          </c:marker>
          <c:cat>
            <c:strRef>
              <c:f>calculations!$AI$379:$AQ$379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calculations!$AI$382:$AQ$382</c:f>
              <c:numCache>
                <c:formatCode>General</c:formatCode>
                <c:ptCount val="9"/>
                <c:pt idx="0">
                  <c:v>0.84298150608389333</c:v>
                </c:pt>
                <c:pt idx="1">
                  <c:v>0.90276069354269395</c:v>
                </c:pt>
                <c:pt idx="2">
                  <c:v>0.97683653772566092</c:v>
                </c:pt>
                <c:pt idx="3">
                  <c:v>0.85932718803410679</c:v>
                </c:pt>
                <c:pt idx="4">
                  <c:v>1.1071637909120129</c:v>
                </c:pt>
                <c:pt idx="5">
                  <c:v>1.2434207097816456</c:v>
                </c:pt>
                <c:pt idx="6">
                  <c:v>1.2129678036603937</c:v>
                </c:pt>
                <c:pt idx="7">
                  <c:v>1.3612474348673806</c:v>
                </c:pt>
                <c:pt idx="8">
                  <c:v>1.3366396332398665</c:v>
                </c:pt>
              </c:numCache>
            </c:numRef>
          </c:val>
          <c:smooth val="0"/>
          <c:extLst>
            <c:ext xmlns:c16="http://schemas.microsoft.com/office/drawing/2014/chart" uri="{C3380CC4-5D6E-409C-BE32-E72D297353CC}">
              <c16:uniqueId val="{00000002-D1B5-4BF9-AD2C-6609E7387EF6}"/>
            </c:ext>
          </c:extLst>
        </c:ser>
        <c:ser>
          <c:idx val="3"/>
          <c:order val="3"/>
          <c:tx>
            <c:strRef>
              <c:f>calculations!$A$383</c:f>
              <c:strCache>
                <c:ptCount val="1"/>
                <c:pt idx="0">
                  <c:v>Babergh</c:v>
                </c:pt>
              </c:strCache>
            </c:strRef>
          </c:tx>
          <c:marker>
            <c:symbol val="none"/>
          </c:marker>
          <c:cat>
            <c:strRef>
              <c:f>calculations!$AI$379:$AQ$379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calculations!$AI$383:$AQ$383</c:f>
              <c:numCache>
                <c:formatCode>General</c:formatCode>
                <c:ptCount val="9"/>
                <c:pt idx="0">
                  <c:v>0</c:v>
                </c:pt>
                <c:pt idx="1">
                  <c:v>0.25627883136852897</c:v>
                </c:pt>
                <c:pt idx="2">
                  <c:v>0.5092946269416857</c:v>
                </c:pt>
                <c:pt idx="3">
                  <c:v>0.25322866548493289</c:v>
                </c:pt>
                <c:pt idx="4">
                  <c:v>1.0055304172951232</c:v>
                </c:pt>
                <c:pt idx="5">
                  <c:v>0.25031289111389238</c:v>
                </c:pt>
                <c:pt idx="6">
                  <c:v>0.99725754176015957</c:v>
                </c:pt>
                <c:pt idx="7">
                  <c:v>0.74386312918423014</c:v>
                </c:pt>
                <c:pt idx="8">
                  <c:v>0.98352594049668063</c:v>
                </c:pt>
              </c:numCache>
            </c:numRef>
          </c:val>
          <c:smooth val="0"/>
          <c:extLst>
            <c:ext xmlns:c16="http://schemas.microsoft.com/office/drawing/2014/chart" uri="{C3380CC4-5D6E-409C-BE32-E72D297353CC}">
              <c16:uniqueId val="{00000003-D1B5-4BF9-AD2C-6609E7387EF6}"/>
            </c:ext>
          </c:extLst>
        </c:ser>
        <c:dLbls>
          <c:showLegendKey val="0"/>
          <c:showVal val="0"/>
          <c:showCatName val="0"/>
          <c:showSerName val="0"/>
          <c:showPercent val="0"/>
          <c:showBubbleSize val="0"/>
        </c:dLbls>
        <c:smooth val="0"/>
        <c:axId val="165467264"/>
        <c:axId val="165468800"/>
      </c:lineChart>
      <c:catAx>
        <c:axId val="165467264"/>
        <c:scaling>
          <c:orientation val="minMax"/>
        </c:scaling>
        <c:delete val="0"/>
        <c:axPos val="b"/>
        <c:numFmt formatCode="General" sourceLinked="0"/>
        <c:majorTickMark val="out"/>
        <c:minorTickMark val="none"/>
        <c:tickLblPos val="nextTo"/>
        <c:crossAx val="165468800"/>
        <c:crosses val="autoZero"/>
        <c:auto val="1"/>
        <c:lblAlgn val="ctr"/>
        <c:lblOffset val="100"/>
        <c:noMultiLvlLbl val="0"/>
      </c:catAx>
      <c:valAx>
        <c:axId val="165468800"/>
        <c:scaling>
          <c:orientation val="minMax"/>
        </c:scaling>
        <c:delete val="0"/>
        <c:axPos val="l"/>
        <c:majorGridlines/>
        <c:numFmt formatCode="General" sourceLinked="1"/>
        <c:majorTickMark val="out"/>
        <c:minorTickMark val="none"/>
        <c:tickLblPos val="nextTo"/>
        <c:crossAx val="165467264"/>
        <c:crosses val="autoZero"/>
        <c:crossBetween val="between"/>
      </c:valAx>
    </c:plotArea>
    <c:legend>
      <c:legendPos val="r"/>
      <c:overlay val="0"/>
    </c:legend>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calculations!$AY$378</c:f>
          <c:strCache>
            <c:ptCount val="1"/>
            <c:pt idx="0">
              <c:v>Local Authority Housebuilding: Permanent Dwellings Started per 1,000 Total Dwelling Stock</c:v>
            </c:pt>
          </c:strCache>
        </c:strRef>
      </c:tx>
      <c:overlay val="0"/>
    </c:title>
    <c:autoTitleDeleted val="0"/>
    <c:plotArea>
      <c:layout/>
      <c:lineChart>
        <c:grouping val="standard"/>
        <c:varyColors val="0"/>
        <c:ser>
          <c:idx val="0"/>
          <c:order val="0"/>
          <c:tx>
            <c:strRef>
              <c:f>calculations!$A$380</c:f>
              <c:strCache>
                <c:ptCount val="1"/>
                <c:pt idx="0">
                  <c:v>Predominantly Rural average</c:v>
                </c:pt>
              </c:strCache>
            </c:strRef>
          </c:tx>
          <c:marker>
            <c:symbol val="none"/>
          </c:marker>
          <c:cat>
            <c:strRef>
              <c:f>calculations!$AY$379:$BG$379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calculations!$AY$380:$BG$380</c:f>
              <c:numCache>
                <c:formatCode>General</c:formatCode>
                <c:ptCount val="9"/>
                <c:pt idx="0">
                  <c:v>1.2137886389383396E-2</c:v>
                </c:pt>
                <c:pt idx="1">
                  <c:v>6.826253772007139E-2</c:v>
                </c:pt>
                <c:pt idx="2">
                  <c:v>1.395553765702472E-2</c:v>
                </c:pt>
                <c:pt idx="3">
                  <c:v>3.9610862883037046E-3</c:v>
                </c:pt>
                <c:pt idx="4">
                  <c:v>3.9331753507900764E-3</c:v>
                </c:pt>
                <c:pt idx="5">
                  <c:v>2.5338068303635816E-2</c:v>
                </c:pt>
                <c:pt idx="6">
                  <c:v>1.3519516387585221E-2</c:v>
                </c:pt>
                <c:pt idx="7">
                  <c:v>5.1617146068876393E-2</c:v>
                </c:pt>
                <c:pt idx="8">
                  <c:v>2.0798432932616857E-2</c:v>
                </c:pt>
              </c:numCache>
            </c:numRef>
          </c:val>
          <c:smooth val="0"/>
          <c:extLst>
            <c:ext xmlns:c16="http://schemas.microsoft.com/office/drawing/2014/chart" uri="{C3380CC4-5D6E-409C-BE32-E72D297353CC}">
              <c16:uniqueId val="{00000000-794E-4089-8503-CB9861A49048}"/>
            </c:ext>
          </c:extLst>
        </c:ser>
        <c:ser>
          <c:idx val="1"/>
          <c:order val="1"/>
          <c:tx>
            <c:strRef>
              <c:f>calculations!$A$381</c:f>
              <c:strCache>
                <c:ptCount val="1"/>
                <c:pt idx="0">
                  <c:v>Predominantly Urban average</c:v>
                </c:pt>
              </c:strCache>
            </c:strRef>
          </c:tx>
          <c:marker>
            <c:symbol val="none"/>
          </c:marker>
          <c:cat>
            <c:strRef>
              <c:f>calculations!$AY$379:$BG$379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calculations!$AY$381:$BG$381</c:f>
              <c:numCache>
                <c:formatCode>General</c:formatCode>
                <c:ptCount val="9"/>
                <c:pt idx="0">
                  <c:v>1.6789250581579641E-2</c:v>
                </c:pt>
                <c:pt idx="1">
                  <c:v>6.7460834310179574E-2</c:v>
                </c:pt>
                <c:pt idx="2">
                  <c:v>8.5033222745855633E-2</c:v>
                </c:pt>
                <c:pt idx="3">
                  <c:v>0.10327219619318696</c:v>
                </c:pt>
                <c:pt idx="4">
                  <c:v>0.13673586509429186</c:v>
                </c:pt>
                <c:pt idx="5">
                  <c:v>0.10644001256383952</c:v>
                </c:pt>
                <c:pt idx="6">
                  <c:v>7.648069542988957E-2</c:v>
                </c:pt>
                <c:pt idx="7">
                  <c:v>8.0966664867407445E-2</c:v>
                </c:pt>
                <c:pt idx="8">
                  <c:v>9.3039202004038923E-2</c:v>
                </c:pt>
              </c:numCache>
            </c:numRef>
          </c:val>
          <c:smooth val="0"/>
          <c:extLst>
            <c:ext xmlns:c16="http://schemas.microsoft.com/office/drawing/2014/chart" uri="{C3380CC4-5D6E-409C-BE32-E72D297353CC}">
              <c16:uniqueId val="{00000001-794E-4089-8503-CB9861A49048}"/>
            </c:ext>
          </c:extLst>
        </c:ser>
        <c:ser>
          <c:idx val="2"/>
          <c:order val="2"/>
          <c:tx>
            <c:strRef>
              <c:f>calculations!$A$382</c:f>
              <c:strCache>
                <c:ptCount val="1"/>
                <c:pt idx="0">
                  <c:v>Shire district average</c:v>
                </c:pt>
              </c:strCache>
            </c:strRef>
          </c:tx>
          <c:marker>
            <c:symbol val="none"/>
          </c:marker>
          <c:cat>
            <c:strRef>
              <c:f>calculations!$AY$379:$BG$379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calculations!$AY$382:$BG$382</c:f>
              <c:numCache>
                <c:formatCode>General</c:formatCode>
                <c:ptCount val="9"/>
                <c:pt idx="0">
                  <c:v>2.3685304130071076E-2</c:v>
                </c:pt>
                <c:pt idx="1">
                  <c:v>4.0645623642917503E-2</c:v>
                </c:pt>
                <c:pt idx="2">
                  <c:v>2.6573355215605575E-2</c:v>
                </c:pt>
                <c:pt idx="3">
                  <c:v>2.2196643233353307E-2</c:v>
                </c:pt>
                <c:pt idx="4">
                  <c:v>2.4160120674550568E-2</c:v>
                </c:pt>
                <c:pt idx="5">
                  <c:v>5.0028662254416593E-2</c:v>
                </c:pt>
                <c:pt idx="6">
                  <c:v>5.3726001524991893E-2</c:v>
                </c:pt>
                <c:pt idx="7">
                  <c:v>5.8339175780030603E-2</c:v>
                </c:pt>
                <c:pt idx="8">
                  <c:v>3.0401204698404849E-2</c:v>
                </c:pt>
              </c:numCache>
            </c:numRef>
          </c:val>
          <c:smooth val="0"/>
          <c:extLst>
            <c:ext xmlns:c16="http://schemas.microsoft.com/office/drawing/2014/chart" uri="{C3380CC4-5D6E-409C-BE32-E72D297353CC}">
              <c16:uniqueId val="{00000002-794E-4089-8503-CB9861A49048}"/>
            </c:ext>
          </c:extLst>
        </c:ser>
        <c:ser>
          <c:idx val="3"/>
          <c:order val="3"/>
          <c:tx>
            <c:strRef>
              <c:f>calculations!$A$383</c:f>
              <c:strCache>
                <c:ptCount val="1"/>
                <c:pt idx="0">
                  <c:v>Babergh</c:v>
                </c:pt>
              </c:strCache>
            </c:strRef>
          </c:tx>
          <c:marker>
            <c:symbol val="none"/>
          </c:marker>
          <c:cat>
            <c:strRef>
              <c:f>calculations!$AY$379:$BG$379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calculations!$AY$383:$BG$383</c:f>
              <c:numCache>
                <c:formatCode>General</c:formatCode>
                <c:ptCount val="9"/>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3-794E-4089-8503-CB9861A49048}"/>
            </c:ext>
          </c:extLst>
        </c:ser>
        <c:dLbls>
          <c:showLegendKey val="0"/>
          <c:showVal val="0"/>
          <c:showCatName val="0"/>
          <c:showSerName val="0"/>
          <c:showPercent val="0"/>
          <c:showBubbleSize val="0"/>
        </c:dLbls>
        <c:smooth val="0"/>
        <c:axId val="165483264"/>
        <c:axId val="165484800"/>
      </c:lineChart>
      <c:catAx>
        <c:axId val="165483264"/>
        <c:scaling>
          <c:orientation val="minMax"/>
        </c:scaling>
        <c:delete val="0"/>
        <c:axPos val="b"/>
        <c:numFmt formatCode="General" sourceLinked="0"/>
        <c:majorTickMark val="out"/>
        <c:minorTickMark val="none"/>
        <c:tickLblPos val="nextTo"/>
        <c:crossAx val="165484800"/>
        <c:crosses val="autoZero"/>
        <c:auto val="1"/>
        <c:lblAlgn val="ctr"/>
        <c:lblOffset val="100"/>
        <c:noMultiLvlLbl val="0"/>
      </c:catAx>
      <c:valAx>
        <c:axId val="165484800"/>
        <c:scaling>
          <c:orientation val="minMax"/>
        </c:scaling>
        <c:delete val="0"/>
        <c:axPos val="l"/>
        <c:majorGridlines/>
        <c:numFmt formatCode="General" sourceLinked="1"/>
        <c:majorTickMark val="out"/>
        <c:minorTickMark val="none"/>
        <c:tickLblPos val="nextTo"/>
        <c:crossAx val="165483264"/>
        <c:crosses val="autoZero"/>
        <c:crossBetween val="between"/>
      </c:valAx>
    </c:plotArea>
    <c:legend>
      <c:legendPos val="r"/>
      <c:overlay val="0"/>
    </c:legend>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calculations!$BO$378</c:f>
          <c:strCache>
            <c:ptCount val="1"/>
            <c:pt idx="0">
              <c:v>Housebuilding: All Permanent Dwellings Started per 1,000 Total Dwelling Stock</c:v>
            </c:pt>
          </c:strCache>
        </c:strRef>
      </c:tx>
      <c:overlay val="0"/>
    </c:title>
    <c:autoTitleDeleted val="0"/>
    <c:plotArea>
      <c:layout/>
      <c:lineChart>
        <c:grouping val="standard"/>
        <c:varyColors val="0"/>
        <c:ser>
          <c:idx val="0"/>
          <c:order val="0"/>
          <c:tx>
            <c:strRef>
              <c:f>calculations!$A$380</c:f>
              <c:strCache>
                <c:ptCount val="1"/>
                <c:pt idx="0">
                  <c:v>Predominantly Rural average</c:v>
                </c:pt>
              </c:strCache>
            </c:strRef>
          </c:tx>
          <c:marker>
            <c:symbol val="none"/>
          </c:marker>
          <c:cat>
            <c:strRef>
              <c:f>calculations!$BO$379:$BW$379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calculations!$BO$380:$BW$380</c:f>
              <c:numCache>
                <c:formatCode>General</c:formatCode>
                <c:ptCount val="9"/>
                <c:pt idx="0">
                  <c:v>4.1329503155850462</c:v>
                </c:pt>
                <c:pt idx="1">
                  <c:v>5.446948965722167</c:v>
                </c:pt>
                <c:pt idx="2">
                  <c:v>5.7018339570129566</c:v>
                </c:pt>
                <c:pt idx="3">
                  <c:v>5.4722407072915678</c:v>
                </c:pt>
                <c:pt idx="4">
                  <c:v>7.6382265312343289</c:v>
                </c:pt>
                <c:pt idx="5">
                  <c:v>7.6949764355964776</c:v>
                </c:pt>
                <c:pt idx="6">
                  <c:v>7.9784460281592215</c:v>
                </c:pt>
                <c:pt idx="7">
                  <c:v>9.0616767543138543</c:v>
                </c:pt>
                <c:pt idx="8">
                  <c:v>9.1947981228468887</c:v>
                </c:pt>
              </c:numCache>
            </c:numRef>
          </c:val>
          <c:smooth val="0"/>
          <c:extLst>
            <c:ext xmlns:c16="http://schemas.microsoft.com/office/drawing/2014/chart" uri="{C3380CC4-5D6E-409C-BE32-E72D297353CC}">
              <c16:uniqueId val="{00000000-49AB-487E-9DE3-EFD1AF7E333A}"/>
            </c:ext>
          </c:extLst>
        </c:ser>
        <c:ser>
          <c:idx val="1"/>
          <c:order val="1"/>
          <c:tx>
            <c:strRef>
              <c:f>calculations!$A$381</c:f>
              <c:strCache>
                <c:ptCount val="1"/>
                <c:pt idx="0">
                  <c:v>Predominantly Urban average</c:v>
                </c:pt>
              </c:strCache>
            </c:strRef>
          </c:tx>
          <c:marker>
            <c:symbol val="none"/>
          </c:marker>
          <c:cat>
            <c:strRef>
              <c:f>calculations!$BO$379:$BW$379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calculations!$BO$381:$BW$381</c:f>
              <c:numCache>
                <c:formatCode>General</c:formatCode>
                <c:ptCount val="9"/>
                <c:pt idx="0">
                  <c:v>3.2074184311049745</c:v>
                </c:pt>
                <c:pt idx="1">
                  <c:v>3.8559544205214524</c:v>
                </c:pt>
                <c:pt idx="2">
                  <c:v>4.366588852410227</c:v>
                </c:pt>
                <c:pt idx="3">
                  <c:v>4.1941837099103996</c:v>
                </c:pt>
                <c:pt idx="4">
                  <c:v>5.1394278524383354</c:v>
                </c:pt>
                <c:pt idx="5">
                  <c:v>5.3820771997004009</c:v>
                </c:pt>
                <c:pt idx="6">
                  <c:v>5.0652257185134486</c:v>
                </c:pt>
                <c:pt idx="7">
                  <c:v>5.5269387660680271</c:v>
                </c:pt>
                <c:pt idx="8">
                  <c:v>5.3121560815456741</c:v>
                </c:pt>
              </c:numCache>
            </c:numRef>
          </c:val>
          <c:smooth val="0"/>
          <c:extLst>
            <c:ext xmlns:c16="http://schemas.microsoft.com/office/drawing/2014/chart" uri="{C3380CC4-5D6E-409C-BE32-E72D297353CC}">
              <c16:uniqueId val="{00000001-49AB-487E-9DE3-EFD1AF7E333A}"/>
            </c:ext>
          </c:extLst>
        </c:ser>
        <c:ser>
          <c:idx val="2"/>
          <c:order val="2"/>
          <c:tx>
            <c:strRef>
              <c:f>calculations!$A$382</c:f>
              <c:strCache>
                <c:ptCount val="1"/>
                <c:pt idx="0">
                  <c:v>Shire district average</c:v>
                </c:pt>
              </c:strCache>
            </c:strRef>
          </c:tx>
          <c:marker>
            <c:symbol val="none"/>
          </c:marker>
          <c:cat>
            <c:strRef>
              <c:f>calculations!$BO$379:$BW$379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calculations!$BO$382:$BW$382</c:f>
              <c:numCache>
                <c:formatCode>General</c:formatCode>
                <c:ptCount val="9"/>
                <c:pt idx="0">
                  <c:v>4.197681854688506</c:v>
                </c:pt>
                <c:pt idx="1">
                  <c:v>4.6549935287888671</c:v>
                </c:pt>
                <c:pt idx="2">
                  <c:v>5.1531050434102328</c:v>
                </c:pt>
                <c:pt idx="3">
                  <c:v>4.8589509020821513</c:v>
                </c:pt>
                <c:pt idx="4">
                  <c:v>6.2343615740633744</c:v>
                </c:pt>
                <c:pt idx="5">
                  <c:v>6.7382354473917347</c:v>
                </c:pt>
                <c:pt idx="6">
                  <c:v>7.042238969122014</c:v>
                </c:pt>
                <c:pt idx="7">
                  <c:v>7.7928856910377728</c:v>
                </c:pt>
                <c:pt idx="8">
                  <c:v>7.6813710537969584</c:v>
                </c:pt>
              </c:numCache>
            </c:numRef>
          </c:val>
          <c:smooth val="0"/>
          <c:extLst>
            <c:ext xmlns:c16="http://schemas.microsoft.com/office/drawing/2014/chart" uri="{C3380CC4-5D6E-409C-BE32-E72D297353CC}">
              <c16:uniqueId val="{00000002-49AB-487E-9DE3-EFD1AF7E333A}"/>
            </c:ext>
          </c:extLst>
        </c:ser>
        <c:ser>
          <c:idx val="3"/>
          <c:order val="3"/>
          <c:tx>
            <c:strRef>
              <c:f>calculations!$A$383</c:f>
              <c:strCache>
                <c:ptCount val="1"/>
                <c:pt idx="0">
                  <c:v>Babergh</c:v>
                </c:pt>
              </c:strCache>
            </c:strRef>
          </c:tx>
          <c:marker>
            <c:symbol val="none"/>
          </c:marker>
          <c:cat>
            <c:strRef>
              <c:f>calculations!$BO$379:$BW$379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calculations!$BO$383:$BW$383</c:f>
              <c:numCache>
                <c:formatCode>General</c:formatCode>
                <c:ptCount val="9"/>
                <c:pt idx="0">
                  <c:v>4.6463603510583376</c:v>
                </c:pt>
                <c:pt idx="1">
                  <c:v>6.6632496155817531</c:v>
                </c:pt>
                <c:pt idx="2">
                  <c:v>6.875477463712758</c:v>
                </c:pt>
                <c:pt idx="3">
                  <c:v>5.0645733096986572</c:v>
                </c:pt>
                <c:pt idx="4">
                  <c:v>5.2790346907993966</c:v>
                </c:pt>
                <c:pt idx="5">
                  <c:v>3.2540675844806008</c:v>
                </c:pt>
                <c:pt idx="6">
                  <c:v>4.2383445524806778</c:v>
                </c:pt>
                <c:pt idx="7">
                  <c:v>7.1906769154475576</c:v>
                </c:pt>
                <c:pt idx="8">
                  <c:v>4.4258667322350629</c:v>
                </c:pt>
              </c:numCache>
            </c:numRef>
          </c:val>
          <c:smooth val="0"/>
          <c:extLst>
            <c:ext xmlns:c16="http://schemas.microsoft.com/office/drawing/2014/chart" uri="{C3380CC4-5D6E-409C-BE32-E72D297353CC}">
              <c16:uniqueId val="{00000003-49AB-487E-9DE3-EFD1AF7E333A}"/>
            </c:ext>
          </c:extLst>
        </c:ser>
        <c:dLbls>
          <c:showLegendKey val="0"/>
          <c:showVal val="0"/>
          <c:showCatName val="0"/>
          <c:showSerName val="0"/>
          <c:showPercent val="0"/>
          <c:showBubbleSize val="0"/>
        </c:dLbls>
        <c:smooth val="0"/>
        <c:axId val="165528320"/>
        <c:axId val="165529856"/>
      </c:lineChart>
      <c:catAx>
        <c:axId val="165528320"/>
        <c:scaling>
          <c:orientation val="minMax"/>
        </c:scaling>
        <c:delete val="0"/>
        <c:axPos val="b"/>
        <c:numFmt formatCode="General" sourceLinked="0"/>
        <c:majorTickMark val="out"/>
        <c:minorTickMark val="none"/>
        <c:tickLblPos val="nextTo"/>
        <c:crossAx val="165529856"/>
        <c:crosses val="autoZero"/>
        <c:auto val="1"/>
        <c:lblAlgn val="ctr"/>
        <c:lblOffset val="100"/>
        <c:noMultiLvlLbl val="0"/>
      </c:catAx>
      <c:valAx>
        <c:axId val="165529856"/>
        <c:scaling>
          <c:orientation val="minMax"/>
        </c:scaling>
        <c:delete val="0"/>
        <c:axPos val="l"/>
        <c:majorGridlines/>
        <c:numFmt formatCode="General" sourceLinked="1"/>
        <c:majorTickMark val="out"/>
        <c:minorTickMark val="none"/>
        <c:tickLblPos val="nextTo"/>
        <c:crossAx val="165528320"/>
        <c:crosses val="autoZero"/>
        <c:crossBetween val="between"/>
      </c:valAx>
    </c:plotArea>
    <c:legend>
      <c:legendPos val="r"/>
      <c:overlay val="0"/>
    </c:legend>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calculations!$CE$378</c:f>
          <c:strCache>
            <c:ptCount val="1"/>
            <c:pt idx="0">
              <c:v>Private Enterprise Housebuilding: Permanent Dwellings Completed per 1,000 Total Dwelling Stock</c:v>
            </c:pt>
          </c:strCache>
        </c:strRef>
      </c:tx>
      <c:overlay val="0"/>
    </c:title>
    <c:autoTitleDeleted val="0"/>
    <c:plotArea>
      <c:layout/>
      <c:lineChart>
        <c:grouping val="standard"/>
        <c:varyColors val="0"/>
        <c:ser>
          <c:idx val="0"/>
          <c:order val="0"/>
          <c:tx>
            <c:strRef>
              <c:f>calculations!$A$380</c:f>
              <c:strCache>
                <c:ptCount val="1"/>
                <c:pt idx="0">
                  <c:v>Predominantly Rural average</c:v>
                </c:pt>
              </c:strCache>
            </c:strRef>
          </c:tx>
          <c:marker>
            <c:symbol val="none"/>
          </c:marker>
          <c:cat>
            <c:strRef>
              <c:f>calculations!$CE$379:$CM$379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calculations!$CE$380:$CM$380</c:f>
              <c:numCache>
                <c:formatCode>General</c:formatCode>
                <c:ptCount val="9"/>
                <c:pt idx="0">
                  <c:v>4.1066515617413817</c:v>
                </c:pt>
                <c:pt idx="1">
                  <c:v>4.2523545556209177</c:v>
                </c:pt>
                <c:pt idx="2">
                  <c:v>4.6850733562868703</c:v>
                </c:pt>
                <c:pt idx="3">
                  <c:v>4.511677282377919</c:v>
                </c:pt>
                <c:pt idx="4">
                  <c:v>4.9361350652415465</c:v>
                </c:pt>
                <c:pt idx="5">
                  <c:v>5.5919167663947045</c:v>
                </c:pt>
                <c:pt idx="6">
                  <c:v>6.0876450933812309</c:v>
                </c:pt>
                <c:pt idx="7">
                  <c:v>6.6567000967343555</c:v>
                </c:pt>
                <c:pt idx="8">
                  <c:v>7.0506687641571153</c:v>
                </c:pt>
              </c:numCache>
            </c:numRef>
          </c:val>
          <c:smooth val="0"/>
          <c:extLst>
            <c:ext xmlns:c16="http://schemas.microsoft.com/office/drawing/2014/chart" uri="{C3380CC4-5D6E-409C-BE32-E72D297353CC}">
              <c16:uniqueId val="{00000000-ABCA-4F56-8DA6-E73A6760DC3A}"/>
            </c:ext>
          </c:extLst>
        </c:ser>
        <c:ser>
          <c:idx val="1"/>
          <c:order val="1"/>
          <c:tx>
            <c:strRef>
              <c:f>calculations!$A$381</c:f>
              <c:strCache>
                <c:ptCount val="1"/>
                <c:pt idx="0">
                  <c:v>Predominantly Urban average</c:v>
                </c:pt>
              </c:strCache>
            </c:strRef>
          </c:tx>
          <c:marker>
            <c:symbol val="none"/>
          </c:marker>
          <c:cat>
            <c:strRef>
              <c:f>calculations!$CE$379:$CM$379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calculations!$CE$381:$CM$381</c:f>
              <c:numCache>
                <c:formatCode>General</c:formatCode>
                <c:ptCount val="9"/>
                <c:pt idx="0">
                  <c:v>3.2779332835476089</c:v>
                </c:pt>
                <c:pt idx="1">
                  <c:v>2.8360267572378461</c:v>
                </c:pt>
                <c:pt idx="2">
                  <c:v>3.5003128956868226</c:v>
                </c:pt>
                <c:pt idx="3">
                  <c:v>3.3633422347303727</c:v>
                </c:pt>
                <c:pt idx="4">
                  <c:v>3.4677004248672576</c:v>
                </c:pt>
                <c:pt idx="5">
                  <c:v>3.5314575947560991</c:v>
                </c:pt>
                <c:pt idx="6">
                  <c:v>4.1312538361874243</c:v>
                </c:pt>
                <c:pt idx="7">
                  <c:v>4.2912332379725946</c:v>
                </c:pt>
                <c:pt idx="8">
                  <c:v>4.6366659848040221</c:v>
                </c:pt>
              </c:numCache>
            </c:numRef>
          </c:val>
          <c:smooth val="0"/>
          <c:extLst>
            <c:ext xmlns:c16="http://schemas.microsoft.com/office/drawing/2014/chart" uri="{C3380CC4-5D6E-409C-BE32-E72D297353CC}">
              <c16:uniqueId val="{00000001-ABCA-4F56-8DA6-E73A6760DC3A}"/>
            </c:ext>
          </c:extLst>
        </c:ser>
        <c:ser>
          <c:idx val="2"/>
          <c:order val="2"/>
          <c:tx>
            <c:strRef>
              <c:f>calculations!$A$382</c:f>
              <c:strCache>
                <c:ptCount val="1"/>
                <c:pt idx="0">
                  <c:v>Shire district average</c:v>
                </c:pt>
              </c:strCache>
            </c:strRef>
          </c:tx>
          <c:marker>
            <c:symbol val="none"/>
          </c:marker>
          <c:cat>
            <c:strRef>
              <c:f>calculations!$CE$379:$CM$379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calculations!$CE$382:$CM$382</c:f>
              <c:numCache>
                <c:formatCode>General</c:formatCode>
                <c:ptCount val="9"/>
                <c:pt idx="0">
                  <c:v>4.018965468979788</c:v>
                </c:pt>
                <c:pt idx="1">
                  <c:v>3.7511632135713597</c:v>
                </c:pt>
                <c:pt idx="2">
                  <c:v>4.3686595974455562</c:v>
                </c:pt>
                <c:pt idx="3">
                  <c:v>4.0640996777258795</c:v>
                </c:pt>
                <c:pt idx="4">
                  <c:v>4.3950410827095476</c:v>
                </c:pt>
                <c:pt idx="5">
                  <c:v>4.720412736463599</c:v>
                </c:pt>
                <c:pt idx="6">
                  <c:v>5.4376912697313902</c:v>
                </c:pt>
                <c:pt idx="7">
                  <c:v>5.7745549079110994</c:v>
                </c:pt>
                <c:pt idx="8">
                  <c:v>6.1106421443793746</c:v>
                </c:pt>
              </c:numCache>
            </c:numRef>
          </c:val>
          <c:smooth val="0"/>
          <c:extLst>
            <c:ext xmlns:c16="http://schemas.microsoft.com/office/drawing/2014/chart" uri="{C3380CC4-5D6E-409C-BE32-E72D297353CC}">
              <c16:uniqueId val="{00000002-ABCA-4F56-8DA6-E73A6760DC3A}"/>
            </c:ext>
          </c:extLst>
        </c:ser>
        <c:ser>
          <c:idx val="3"/>
          <c:order val="3"/>
          <c:tx>
            <c:strRef>
              <c:f>calculations!$A$383</c:f>
              <c:strCache>
                <c:ptCount val="1"/>
                <c:pt idx="0">
                  <c:v>Babergh</c:v>
                </c:pt>
              </c:strCache>
            </c:strRef>
          </c:tx>
          <c:marker>
            <c:symbol val="none"/>
          </c:marker>
          <c:cat>
            <c:strRef>
              <c:f>calculations!$CE$379:$CM$379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calculations!$CE$383:$CM$383</c:f>
              <c:numCache>
                <c:formatCode>General</c:formatCode>
                <c:ptCount val="9"/>
                <c:pt idx="0">
                  <c:v>4.6463603510583376</c:v>
                </c:pt>
                <c:pt idx="1">
                  <c:v>5.1255766273705792</c:v>
                </c:pt>
                <c:pt idx="2">
                  <c:v>4.8382989559460148</c:v>
                </c:pt>
                <c:pt idx="3">
                  <c:v>5.8242593061534569</c:v>
                </c:pt>
                <c:pt idx="4">
                  <c:v>5.7817998994469582</c:v>
                </c:pt>
                <c:pt idx="5">
                  <c:v>3.7546933667083855</c:v>
                </c:pt>
                <c:pt idx="6">
                  <c:v>1.7452006980802792</c:v>
                </c:pt>
                <c:pt idx="7">
                  <c:v>4.215224398710637</c:v>
                </c:pt>
                <c:pt idx="8">
                  <c:v>5.6552741578559136</c:v>
                </c:pt>
              </c:numCache>
            </c:numRef>
          </c:val>
          <c:smooth val="0"/>
          <c:extLst>
            <c:ext xmlns:c16="http://schemas.microsoft.com/office/drawing/2014/chart" uri="{C3380CC4-5D6E-409C-BE32-E72D297353CC}">
              <c16:uniqueId val="{00000003-ABCA-4F56-8DA6-E73A6760DC3A}"/>
            </c:ext>
          </c:extLst>
        </c:ser>
        <c:dLbls>
          <c:showLegendKey val="0"/>
          <c:showVal val="0"/>
          <c:showCatName val="0"/>
          <c:showSerName val="0"/>
          <c:showPercent val="0"/>
          <c:showBubbleSize val="0"/>
        </c:dLbls>
        <c:smooth val="0"/>
        <c:axId val="165552512"/>
        <c:axId val="165554048"/>
      </c:lineChart>
      <c:catAx>
        <c:axId val="165552512"/>
        <c:scaling>
          <c:orientation val="minMax"/>
        </c:scaling>
        <c:delete val="0"/>
        <c:axPos val="b"/>
        <c:numFmt formatCode="General" sourceLinked="0"/>
        <c:majorTickMark val="out"/>
        <c:minorTickMark val="none"/>
        <c:tickLblPos val="nextTo"/>
        <c:crossAx val="165554048"/>
        <c:crosses val="autoZero"/>
        <c:auto val="1"/>
        <c:lblAlgn val="ctr"/>
        <c:lblOffset val="100"/>
        <c:noMultiLvlLbl val="0"/>
      </c:catAx>
      <c:valAx>
        <c:axId val="165554048"/>
        <c:scaling>
          <c:orientation val="minMax"/>
        </c:scaling>
        <c:delete val="0"/>
        <c:axPos val="l"/>
        <c:majorGridlines/>
        <c:numFmt formatCode="General" sourceLinked="1"/>
        <c:majorTickMark val="out"/>
        <c:minorTickMark val="none"/>
        <c:tickLblPos val="nextTo"/>
        <c:crossAx val="165552512"/>
        <c:crosses val="autoZero"/>
        <c:crossBetween val="between"/>
      </c:valAx>
    </c:plotArea>
    <c:legend>
      <c:legendPos val="r"/>
      <c:overlay val="0"/>
    </c:legend>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calculations!$CU$378</c:f>
          <c:strCache>
            <c:ptCount val="1"/>
            <c:pt idx="0">
              <c:v>Housing Association Housebuilding: Permanent Dwellings Completed per 1,000 Total Dwelling Stock</c:v>
            </c:pt>
          </c:strCache>
        </c:strRef>
      </c:tx>
      <c:overlay val="0"/>
    </c:title>
    <c:autoTitleDeleted val="0"/>
    <c:plotArea>
      <c:layout/>
      <c:lineChart>
        <c:grouping val="standard"/>
        <c:varyColors val="0"/>
        <c:ser>
          <c:idx val="0"/>
          <c:order val="0"/>
          <c:tx>
            <c:strRef>
              <c:f>calculations!$A$380</c:f>
              <c:strCache>
                <c:ptCount val="1"/>
                <c:pt idx="0">
                  <c:v>Predominantly Rural average</c:v>
                </c:pt>
              </c:strCache>
            </c:strRef>
          </c:tx>
          <c:marker>
            <c:symbol val="none"/>
          </c:marker>
          <c:cat>
            <c:strRef>
              <c:f>calculations!$CU$379:$DC$379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calculations!$CU$380:$DC$380</c:f>
              <c:numCache>
                <c:formatCode>General</c:formatCode>
                <c:ptCount val="9"/>
                <c:pt idx="0">
                  <c:v>0.90427253600906299</c:v>
                </c:pt>
                <c:pt idx="1">
                  <c:v>1.0319689525916675</c:v>
                </c:pt>
                <c:pt idx="2">
                  <c:v>1.3118205397603235</c:v>
                </c:pt>
                <c:pt idx="3">
                  <c:v>1.0734543841303039</c:v>
                </c:pt>
                <c:pt idx="4">
                  <c:v>1.1720862545354429</c:v>
                </c:pt>
                <c:pt idx="5">
                  <c:v>1.4540153041932553</c:v>
                </c:pt>
                <c:pt idx="6">
                  <c:v>1.3287753249512331</c:v>
                </c:pt>
                <c:pt idx="7">
                  <c:v>1.3668984977498748</c:v>
                </c:pt>
                <c:pt idx="8">
                  <c:v>1.5920255026603087</c:v>
                </c:pt>
              </c:numCache>
            </c:numRef>
          </c:val>
          <c:smooth val="0"/>
          <c:extLst>
            <c:ext xmlns:c16="http://schemas.microsoft.com/office/drawing/2014/chart" uri="{C3380CC4-5D6E-409C-BE32-E72D297353CC}">
              <c16:uniqueId val="{00000000-6B56-4DF8-99E0-5DB078C5DBA1}"/>
            </c:ext>
          </c:extLst>
        </c:ser>
        <c:ser>
          <c:idx val="1"/>
          <c:order val="1"/>
          <c:tx>
            <c:strRef>
              <c:f>calculations!$A$381</c:f>
              <c:strCache>
                <c:ptCount val="1"/>
                <c:pt idx="0">
                  <c:v>Predominantly Urban average</c:v>
                </c:pt>
              </c:strCache>
            </c:strRef>
          </c:tx>
          <c:marker>
            <c:symbol val="none"/>
          </c:marker>
          <c:cat>
            <c:strRef>
              <c:f>calculations!$CU$379:$DC$379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calculations!$CU$381:$DC$381</c:f>
              <c:numCache>
                <c:formatCode>General</c:formatCode>
                <c:ptCount val="9"/>
                <c:pt idx="0">
                  <c:v>1.038247255964885</c:v>
                </c:pt>
                <c:pt idx="1">
                  <c:v>0.925081737817809</c:v>
                </c:pt>
                <c:pt idx="2">
                  <c:v>1.158577659912283</c:v>
                </c:pt>
                <c:pt idx="3">
                  <c:v>0.94877166051031125</c:v>
                </c:pt>
                <c:pt idx="4">
                  <c:v>0.892727426913694</c:v>
                </c:pt>
                <c:pt idx="5">
                  <c:v>1.0310968088239423</c:v>
                </c:pt>
                <c:pt idx="6">
                  <c:v>1.0091562947825259</c:v>
                </c:pt>
                <c:pt idx="7">
                  <c:v>0.85529072173428022</c:v>
                </c:pt>
                <c:pt idx="8">
                  <c:v>0.85073516900953394</c:v>
                </c:pt>
              </c:numCache>
            </c:numRef>
          </c:val>
          <c:smooth val="0"/>
          <c:extLst>
            <c:ext xmlns:c16="http://schemas.microsoft.com/office/drawing/2014/chart" uri="{C3380CC4-5D6E-409C-BE32-E72D297353CC}">
              <c16:uniqueId val="{00000001-6B56-4DF8-99E0-5DB078C5DBA1}"/>
            </c:ext>
          </c:extLst>
        </c:ser>
        <c:ser>
          <c:idx val="2"/>
          <c:order val="2"/>
          <c:tx>
            <c:strRef>
              <c:f>calculations!$A$382</c:f>
              <c:strCache>
                <c:ptCount val="1"/>
                <c:pt idx="0">
                  <c:v>Shire district average</c:v>
                </c:pt>
              </c:strCache>
            </c:strRef>
          </c:tx>
          <c:marker>
            <c:symbol val="none"/>
          </c:marker>
          <c:cat>
            <c:strRef>
              <c:f>calculations!$CU$379:$DC$379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calculations!$CU$382:$DC$382</c:f>
              <c:numCache>
                <c:formatCode>General</c:formatCode>
                <c:ptCount val="9"/>
                <c:pt idx="0">
                  <c:v>1.034617148590832</c:v>
                </c:pt>
                <c:pt idx="1">
                  <c:v>0.97014685905595188</c:v>
                </c:pt>
                <c:pt idx="2">
                  <c:v>1.1437172084796638</c:v>
                </c:pt>
                <c:pt idx="3">
                  <c:v>0.97982325130088188</c:v>
                </c:pt>
                <c:pt idx="4">
                  <c:v>0.90022710513434079</c:v>
                </c:pt>
                <c:pt idx="5">
                  <c:v>1.1944343113241962</c:v>
                </c:pt>
                <c:pt idx="6">
                  <c:v>1.2243329193676036</c:v>
                </c:pt>
                <c:pt idx="7">
                  <c:v>1.288579338720325</c:v>
                </c:pt>
                <c:pt idx="8">
                  <c:v>1.4501374641139113</c:v>
                </c:pt>
              </c:numCache>
            </c:numRef>
          </c:val>
          <c:smooth val="0"/>
          <c:extLst>
            <c:ext xmlns:c16="http://schemas.microsoft.com/office/drawing/2014/chart" uri="{C3380CC4-5D6E-409C-BE32-E72D297353CC}">
              <c16:uniqueId val="{00000002-6B56-4DF8-99E0-5DB078C5DBA1}"/>
            </c:ext>
          </c:extLst>
        </c:ser>
        <c:ser>
          <c:idx val="3"/>
          <c:order val="3"/>
          <c:tx>
            <c:strRef>
              <c:f>calculations!$A$383</c:f>
              <c:strCache>
                <c:ptCount val="1"/>
                <c:pt idx="0">
                  <c:v>Babergh</c:v>
                </c:pt>
              </c:strCache>
            </c:strRef>
          </c:tx>
          <c:marker>
            <c:symbol val="none"/>
          </c:marker>
          <c:cat>
            <c:strRef>
              <c:f>calculations!$CU$379:$DC$379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calculations!$CU$383:$DC$383</c:f>
              <c:numCache>
                <c:formatCode>General</c:formatCode>
                <c:ptCount val="9"/>
                <c:pt idx="0">
                  <c:v>0</c:v>
                </c:pt>
                <c:pt idx="1">
                  <c:v>0</c:v>
                </c:pt>
                <c:pt idx="2">
                  <c:v>0.76394194041252861</c:v>
                </c:pt>
                <c:pt idx="3">
                  <c:v>0</c:v>
                </c:pt>
                <c:pt idx="4">
                  <c:v>1.0055304172951232</c:v>
                </c:pt>
                <c:pt idx="5">
                  <c:v>0</c:v>
                </c:pt>
                <c:pt idx="6">
                  <c:v>0.24931438544003989</c:v>
                </c:pt>
                <c:pt idx="7">
                  <c:v>0.99181750557897352</c:v>
                </c:pt>
                <c:pt idx="8">
                  <c:v>1.4752889107450209</c:v>
                </c:pt>
              </c:numCache>
            </c:numRef>
          </c:val>
          <c:smooth val="0"/>
          <c:extLst>
            <c:ext xmlns:c16="http://schemas.microsoft.com/office/drawing/2014/chart" uri="{C3380CC4-5D6E-409C-BE32-E72D297353CC}">
              <c16:uniqueId val="{00000003-6B56-4DF8-99E0-5DB078C5DBA1}"/>
            </c:ext>
          </c:extLst>
        </c:ser>
        <c:dLbls>
          <c:showLegendKey val="0"/>
          <c:showVal val="0"/>
          <c:showCatName val="0"/>
          <c:showSerName val="0"/>
          <c:showPercent val="0"/>
          <c:showBubbleSize val="0"/>
        </c:dLbls>
        <c:smooth val="0"/>
        <c:axId val="165615488"/>
        <c:axId val="165617024"/>
      </c:lineChart>
      <c:catAx>
        <c:axId val="165615488"/>
        <c:scaling>
          <c:orientation val="minMax"/>
        </c:scaling>
        <c:delete val="0"/>
        <c:axPos val="b"/>
        <c:numFmt formatCode="General" sourceLinked="0"/>
        <c:majorTickMark val="out"/>
        <c:minorTickMark val="none"/>
        <c:tickLblPos val="nextTo"/>
        <c:crossAx val="165617024"/>
        <c:crosses val="autoZero"/>
        <c:auto val="1"/>
        <c:lblAlgn val="ctr"/>
        <c:lblOffset val="100"/>
        <c:noMultiLvlLbl val="0"/>
      </c:catAx>
      <c:valAx>
        <c:axId val="165617024"/>
        <c:scaling>
          <c:orientation val="minMax"/>
        </c:scaling>
        <c:delete val="0"/>
        <c:axPos val="l"/>
        <c:majorGridlines/>
        <c:numFmt formatCode="General" sourceLinked="1"/>
        <c:majorTickMark val="out"/>
        <c:minorTickMark val="none"/>
        <c:tickLblPos val="nextTo"/>
        <c:crossAx val="165615488"/>
        <c:crosses val="autoZero"/>
        <c:crossBetween val="between"/>
      </c:valAx>
    </c:plotArea>
    <c:legend>
      <c:legendPos val="r"/>
      <c:overlay val="0"/>
    </c:legend>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calculations!$DK$378</c:f>
          <c:strCache>
            <c:ptCount val="1"/>
            <c:pt idx="0">
              <c:v>Local Authority Housebuilding: Permanent Dwellings Completed per 1,000 Total Dwelling Stock</c:v>
            </c:pt>
          </c:strCache>
        </c:strRef>
      </c:tx>
      <c:overlay val="0"/>
    </c:title>
    <c:autoTitleDeleted val="0"/>
    <c:plotArea>
      <c:layout/>
      <c:lineChart>
        <c:grouping val="standard"/>
        <c:varyColors val="0"/>
        <c:ser>
          <c:idx val="0"/>
          <c:order val="0"/>
          <c:tx>
            <c:strRef>
              <c:f>calculations!$A$380</c:f>
              <c:strCache>
                <c:ptCount val="1"/>
                <c:pt idx="0">
                  <c:v>Predominantly Rural average</c:v>
                </c:pt>
              </c:strCache>
            </c:strRef>
          </c:tx>
          <c:marker>
            <c:symbol val="none"/>
          </c:marker>
          <c:cat>
            <c:strRef>
              <c:f>calculations!$DK$379:$DS$379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calculations!$DK$380:$DS$380</c:f>
              <c:numCache>
                <c:formatCode>General</c:formatCode>
                <c:ptCount val="9"/>
                <c:pt idx="0">
                  <c:v>4.0459621297944653E-3</c:v>
                </c:pt>
                <c:pt idx="1">
                  <c:v>1.0038608488245794E-2</c:v>
                </c:pt>
                <c:pt idx="2">
                  <c:v>4.9841205917945428E-2</c:v>
                </c:pt>
                <c:pt idx="3">
                  <c:v>1.782488829736667E-2</c:v>
                </c:pt>
                <c:pt idx="4">
                  <c:v>3.9331753507900764E-3</c:v>
                </c:pt>
                <c:pt idx="5">
                  <c:v>3.8981643544055103E-2</c:v>
                </c:pt>
                <c:pt idx="6">
                  <c:v>2.3176313807288951E-2</c:v>
                </c:pt>
                <c:pt idx="7">
                  <c:v>4.9705399918177268E-2</c:v>
                </c:pt>
                <c:pt idx="8">
                  <c:v>2.2689199562854756E-2</c:v>
                </c:pt>
              </c:numCache>
            </c:numRef>
          </c:val>
          <c:smooth val="0"/>
          <c:extLst>
            <c:ext xmlns:c16="http://schemas.microsoft.com/office/drawing/2014/chart" uri="{C3380CC4-5D6E-409C-BE32-E72D297353CC}">
              <c16:uniqueId val="{00000000-655E-4ECB-844E-53708661617A}"/>
            </c:ext>
          </c:extLst>
        </c:ser>
        <c:ser>
          <c:idx val="1"/>
          <c:order val="1"/>
          <c:tx>
            <c:strRef>
              <c:f>calculations!$A$381</c:f>
              <c:strCache>
                <c:ptCount val="1"/>
                <c:pt idx="0">
                  <c:v>Predominantly Urban average</c:v>
                </c:pt>
              </c:strCache>
            </c:strRef>
          </c:tx>
          <c:marker>
            <c:symbol val="none"/>
          </c:marker>
          <c:cat>
            <c:strRef>
              <c:f>calculations!$DK$379:$DS$379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calculations!$DK$381:$DS$381</c:f>
              <c:numCache>
                <c:formatCode>General</c:formatCode>
                <c:ptCount val="9"/>
                <c:pt idx="0">
                  <c:v>2.0147100697895569E-2</c:v>
                </c:pt>
                <c:pt idx="1">
                  <c:v>4.809089178547455E-2</c:v>
                </c:pt>
                <c:pt idx="2">
                  <c:v>0.10828449459042552</c:v>
                </c:pt>
                <c:pt idx="3">
                  <c:v>8.3950301421558432E-2</c:v>
                </c:pt>
                <c:pt idx="4">
                  <c:v>5.0618565443559971E-2</c:v>
                </c:pt>
                <c:pt idx="5">
                  <c:v>6.9218658477098099E-2</c:v>
                </c:pt>
                <c:pt idx="6">
                  <c:v>0.11018405273797649</c:v>
                </c:pt>
                <c:pt idx="7">
                  <c:v>8.417962775897124E-2</c:v>
                </c:pt>
                <c:pt idx="8">
                  <c:v>0.1064215529772226</c:v>
                </c:pt>
              </c:numCache>
            </c:numRef>
          </c:val>
          <c:smooth val="0"/>
          <c:extLst>
            <c:ext xmlns:c16="http://schemas.microsoft.com/office/drawing/2014/chart" uri="{C3380CC4-5D6E-409C-BE32-E72D297353CC}">
              <c16:uniqueId val="{00000001-655E-4ECB-844E-53708661617A}"/>
            </c:ext>
          </c:extLst>
        </c:ser>
        <c:ser>
          <c:idx val="2"/>
          <c:order val="2"/>
          <c:tx>
            <c:strRef>
              <c:f>calculations!$A$382</c:f>
              <c:strCache>
                <c:ptCount val="1"/>
                <c:pt idx="0">
                  <c:v>Shire district average</c:v>
                </c:pt>
              </c:strCache>
            </c:strRef>
          </c:tx>
          <c:marker>
            <c:symbol val="none"/>
          </c:marker>
          <c:cat>
            <c:strRef>
              <c:f>calculations!$DK$379:$DS$379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calculations!$DK$382:$DS$382</c:f>
              <c:numCache>
                <c:formatCode>General</c:formatCode>
                <c:ptCount val="9"/>
                <c:pt idx="0">
                  <c:v>1.8302280464145834E-2</c:v>
                </c:pt>
                <c:pt idx="1">
                  <c:v>3.2088650244408552E-2</c:v>
                </c:pt>
                <c:pt idx="2">
                  <c:v>5.314671043121115E-2</c:v>
                </c:pt>
                <c:pt idx="3">
                  <c:v>3.1709490333361866E-2</c:v>
                </c:pt>
                <c:pt idx="4">
                  <c:v>3.4664520967833429E-2</c:v>
                </c:pt>
                <c:pt idx="5">
                  <c:v>2.3972067330241282E-2</c:v>
                </c:pt>
                <c:pt idx="6">
                  <c:v>6.1991540221144496E-2</c:v>
                </c:pt>
                <c:pt idx="7">
                  <c:v>7.778556770670747E-2</c:v>
                </c:pt>
                <c:pt idx="8">
                  <c:v>4.0534939597873132E-2</c:v>
                </c:pt>
              </c:numCache>
            </c:numRef>
          </c:val>
          <c:smooth val="0"/>
          <c:extLst>
            <c:ext xmlns:c16="http://schemas.microsoft.com/office/drawing/2014/chart" uri="{C3380CC4-5D6E-409C-BE32-E72D297353CC}">
              <c16:uniqueId val="{00000002-655E-4ECB-844E-53708661617A}"/>
            </c:ext>
          </c:extLst>
        </c:ser>
        <c:ser>
          <c:idx val="3"/>
          <c:order val="3"/>
          <c:tx>
            <c:strRef>
              <c:f>calculations!$A$383</c:f>
              <c:strCache>
                <c:ptCount val="1"/>
                <c:pt idx="0">
                  <c:v>Babergh</c:v>
                </c:pt>
              </c:strCache>
            </c:strRef>
          </c:tx>
          <c:marker>
            <c:symbol val="none"/>
          </c:marker>
          <c:cat>
            <c:strRef>
              <c:f>calculations!$DK$379:$DS$379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calculations!$DK$383:$DS$383</c:f>
              <c:numCache>
                <c:formatCode>General</c:formatCode>
                <c:ptCount val="9"/>
                <c:pt idx="0">
                  <c:v>0</c:v>
                </c:pt>
                <c:pt idx="1">
                  <c:v>0</c:v>
                </c:pt>
                <c:pt idx="2">
                  <c:v>0</c:v>
                </c:pt>
                <c:pt idx="3">
                  <c:v>0</c:v>
                </c:pt>
                <c:pt idx="4">
                  <c:v>0</c:v>
                </c:pt>
                <c:pt idx="5">
                  <c:v>0</c:v>
                </c:pt>
                <c:pt idx="6">
                  <c:v>0.24931438544003989</c:v>
                </c:pt>
                <c:pt idx="7">
                  <c:v>0</c:v>
                </c:pt>
                <c:pt idx="8">
                  <c:v>0</c:v>
                </c:pt>
              </c:numCache>
            </c:numRef>
          </c:val>
          <c:smooth val="0"/>
          <c:extLst>
            <c:ext xmlns:c16="http://schemas.microsoft.com/office/drawing/2014/chart" uri="{C3380CC4-5D6E-409C-BE32-E72D297353CC}">
              <c16:uniqueId val="{00000003-655E-4ECB-844E-53708661617A}"/>
            </c:ext>
          </c:extLst>
        </c:ser>
        <c:dLbls>
          <c:showLegendKey val="0"/>
          <c:showVal val="0"/>
          <c:showCatName val="0"/>
          <c:showSerName val="0"/>
          <c:showPercent val="0"/>
          <c:showBubbleSize val="0"/>
        </c:dLbls>
        <c:smooth val="0"/>
        <c:axId val="165643776"/>
        <c:axId val="165645312"/>
      </c:lineChart>
      <c:catAx>
        <c:axId val="165643776"/>
        <c:scaling>
          <c:orientation val="minMax"/>
        </c:scaling>
        <c:delete val="0"/>
        <c:axPos val="b"/>
        <c:numFmt formatCode="General" sourceLinked="0"/>
        <c:majorTickMark val="out"/>
        <c:minorTickMark val="none"/>
        <c:tickLblPos val="nextTo"/>
        <c:crossAx val="165645312"/>
        <c:crosses val="autoZero"/>
        <c:auto val="1"/>
        <c:lblAlgn val="ctr"/>
        <c:lblOffset val="100"/>
        <c:noMultiLvlLbl val="0"/>
      </c:catAx>
      <c:valAx>
        <c:axId val="165645312"/>
        <c:scaling>
          <c:orientation val="minMax"/>
        </c:scaling>
        <c:delete val="0"/>
        <c:axPos val="l"/>
        <c:majorGridlines/>
        <c:numFmt formatCode="General" sourceLinked="1"/>
        <c:majorTickMark val="out"/>
        <c:minorTickMark val="none"/>
        <c:tickLblPos val="nextTo"/>
        <c:crossAx val="165643776"/>
        <c:crosses val="autoZero"/>
        <c:crossBetween val="between"/>
      </c:valAx>
    </c:plotArea>
    <c:legend>
      <c:legendPos val="r"/>
      <c:overlay val="0"/>
    </c:legend>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calculations!$EA$378</c:f>
          <c:strCache>
            <c:ptCount val="1"/>
            <c:pt idx="0">
              <c:v>Housebuilding: All Permanent Dwellings Completed per 1,000 Total Dwelling Stock</c:v>
            </c:pt>
          </c:strCache>
        </c:strRef>
      </c:tx>
      <c:overlay val="0"/>
    </c:title>
    <c:autoTitleDeleted val="0"/>
    <c:plotArea>
      <c:layout/>
      <c:lineChart>
        <c:grouping val="standard"/>
        <c:varyColors val="0"/>
        <c:ser>
          <c:idx val="0"/>
          <c:order val="0"/>
          <c:tx>
            <c:strRef>
              <c:f>calculations!$A$380</c:f>
              <c:strCache>
                <c:ptCount val="1"/>
                <c:pt idx="0">
                  <c:v>Predominantly Rural average</c:v>
                </c:pt>
              </c:strCache>
            </c:strRef>
          </c:tx>
          <c:marker>
            <c:symbol val="none"/>
          </c:marker>
          <c:cat>
            <c:strRef>
              <c:f>calculations!$EA$379:$EI$379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calculations!$EA$380:$EI$380</c:f>
              <c:numCache>
                <c:formatCode>General</c:formatCode>
                <c:ptCount val="9"/>
                <c:pt idx="0">
                  <c:v>4.8511085936235636</c:v>
                </c:pt>
                <c:pt idx="1">
                  <c:v>5.2762926214219892</c:v>
                </c:pt>
                <c:pt idx="2">
                  <c:v>6.0427478054917039</c:v>
                </c:pt>
                <c:pt idx="3">
                  <c:v>5.6009760116614382</c:v>
                </c:pt>
                <c:pt idx="4">
                  <c:v>6.1101879074523842</c:v>
                </c:pt>
                <c:pt idx="5">
                  <c:v>7.0868627963092177</c:v>
                </c:pt>
                <c:pt idx="6">
                  <c:v>7.4434594511076346</c:v>
                </c:pt>
                <c:pt idx="7">
                  <c:v>8.06756875595031</c:v>
                </c:pt>
                <c:pt idx="8">
                  <c:v>8.6672742330105166</c:v>
                </c:pt>
              </c:numCache>
            </c:numRef>
          </c:val>
          <c:smooth val="0"/>
          <c:extLst>
            <c:ext xmlns:c16="http://schemas.microsoft.com/office/drawing/2014/chart" uri="{C3380CC4-5D6E-409C-BE32-E72D297353CC}">
              <c16:uniqueId val="{00000000-C563-47BE-B56B-A482782063B9}"/>
            </c:ext>
          </c:extLst>
        </c:ser>
        <c:ser>
          <c:idx val="1"/>
          <c:order val="1"/>
          <c:tx>
            <c:strRef>
              <c:f>calculations!$A$381</c:f>
              <c:strCache>
                <c:ptCount val="1"/>
                <c:pt idx="0">
                  <c:v>Predominantly Urban average</c:v>
                </c:pt>
              </c:strCache>
            </c:strRef>
          </c:tx>
          <c:marker>
            <c:symbol val="none"/>
          </c:marker>
          <c:cat>
            <c:strRef>
              <c:f>calculations!$EA$379:$EI$379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calculations!$EA$381:$EI$381</c:f>
              <c:numCache>
                <c:formatCode>General</c:formatCode>
                <c:ptCount val="9"/>
                <c:pt idx="0">
                  <c:v>4.3255825198381785</c:v>
                </c:pt>
                <c:pt idx="1">
                  <c:v>3.8539506333637239</c:v>
                </c:pt>
                <c:pt idx="2">
                  <c:v>4.7638534399260211</c:v>
                </c:pt>
                <c:pt idx="3">
                  <c:v>4.3880689298601894</c:v>
                </c:pt>
                <c:pt idx="4">
                  <c:v>4.4097316492909124</c:v>
                </c:pt>
                <c:pt idx="5">
                  <c:v>4.6278550247848509</c:v>
                </c:pt>
                <c:pt idx="6">
                  <c:v>5.242816485867599</c:v>
                </c:pt>
                <c:pt idx="7">
                  <c:v>5.2274906245742825</c:v>
                </c:pt>
                <c:pt idx="8">
                  <c:v>5.5861756490918166</c:v>
                </c:pt>
              </c:numCache>
            </c:numRef>
          </c:val>
          <c:smooth val="0"/>
          <c:extLst>
            <c:ext xmlns:c16="http://schemas.microsoft.com/office/drawing/2014/chart" uri="{C3380CC4-5D6E-409C-BE32-E72D297353CC}">
              <c16:uniqueId val="{00000001-C563-47BE-B56B-A482782063B9}"/>
            </c:ext>
          </c:extLst>
        </c:ser>
        <c:ser>
          <c:idx val="2"/>
          <c:order val="2"/>
          <c:tx>
            <c:strRef>
              <c:f>calculations!$A$382</c:f>
              <c:strCache>
                <c:ptCount val="1"/>
                <c:pt idx="0">
                  <c:v>Shire district average</c:v>
                </c:pt>
              </c:strCache>
            </c:strRef>
          </c:tx>
          <c:marker>
            <c:symbol val="none"/>
          </c:marker>
          <c:cat>
            <c:strRef>
              <c:f>calculations!$EA$379:$EI$379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calculations!$EA$382:$EI$382</c:f>
              <c:numCache>
                <c:formatCode>General</c:formatCode>
                <c:ptCount val="9"/>
                <c:pt idx="0">
                  <c:v>5.0159014519091434</c:v>
                </c:pt>
                <c:pt idx="1">
                  <c:v>4.7747911563679928</c:v>
                </c:pt>
                <c:pt idx="2">
                  <c:v>5.5708381873995521</c:v>
                </c:pt>
                <c:pt idx="3">
                  <c:v>5.0661195722601153</c:v>
                </c:pt>
                <c:pt idx="4">
                  <c:v>5.3225796286064231</c:v>
                </c:pt>
                <c:pt idx="5">
                  <c:v>5.9409036427119704</c:v>
                </c:pt>
                <c:pt idx="6">
                  <c:v>6.7188497676350432</c:v>
                </c:pt>
                <c:pt idx="7">
                  <c:v>7.1265908939711071</c:v>
                </c:pt>
                <c:pt idx="8">
                  <c:v>7.597261054131371</c:v>
                </c:pt>
              </c:numCache>
            </c:numRef>
          </c:val>
          <c:smooth val="0"/>
          <c:extLst>
            <c:ext xmlns:c16="http://schemas.microsoft.com/office/drawing/2014/chart" uri="{C3380CC4-5D6E-409C-BE32-E72D297353CC}">
              <c16:uniqueId val="{00000002-C563-47BE-B56B-A482782063B9}"/>
            </c:ext>
          </c:extLst>
        </c:ser>
        <c:ser>
          <c:idx val="3"/>
          <c:order val="3"/>
          <c:tx>
            <c:strRef>
              <c:f>calculations!$A$383</c:f>
              <c:strCache>
                <c:ptCount val="1"/>
                <c:pt idx="0">
                  <c:v>Babergh</c:v>
                </c:pt>
              </c:strCache>
            </c:strRef>
          </c:tx>
          <c:marker>
            <c:symbol val="none"/>
          </c:marker>
          <c:cat>
            <c:strRef>
              <c:f>calculations!$EA$379:$EI$379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calculations!$EA$383:$EI$383</c:f>
              <c:numCache>
                <c:formatCode>General</c:formatCode>
                <c:ptCount val="9"/>
                <c:pt idx="0">
                  <c:v>4.6463603510583376</c:v>
                </c:pt>
                <c:pt idx="1">
                  <c:v>5.1255766273705792</c:v>
                </c:pt>
                <c:pt idx="2">
                  <c:v>5.6022408963585431</c:v>
                </c:pt>
                <c:pt idx="3">
                  <c:v>5.8242593061534569</c:v>
                </c:pt>
                <c:pt idx="4">
                  <c:v>6.7873303167420813</c:v>
                </c:pt>
                <c:pt idx="5">
                  <c:v>3.7546933667083855</c:v>
                </c:pt>
                <c:pt idx="6">
                  <c:v>2.2438294689603588</c:v>
                </c:pt>
                <c:pt idx="7">
                  <c:v>5.2070419042896106</c:v>
                </c:pt>
                <c:pt idx="8">
                  <c:v>6.8846815834767643</c:v>
                </c:pt>
              </c:numCache>
            </c:numRef>
          </c:val>
          <c:smooth val="0"/>
          <c:extLst>
            <c:ext xmlns:c16="http://schemas.microsoft.com/office/drawing/2014/chart" uri="{C3380CC4-5D6E-409C-BE32-E72D297353CC}">
              <c16:uniqueId val="{00000003-C563-47BE-B56B-A482782063B9}"/>
            </c:ext>
          </c:extLst>
        </c:ser>
        <c:dLbls>
          <c:showLegendKey val="0"/>
          <c:showVal val="0"/>
          <c:showCatName val="0"/>
          <c:showSerName val="0"/>
          <c:showPercent val="0"/>
          <c:showBubbleSize val="0"/>
        </c:dLbls>
        <c:smooth val="0"/>
        <c:axId val="165741696"/>
        <c:axId val="165743232"/>
      </c:lineChart>
      <c:catAx>
        <c:axId val="165741696"/>
        <c:scaling>
          <c:orientation val="minMax"/>
        </c:scaling>
        <c:delete val="0"/>
        <c:axPos val="b"/>
        <c:numFmt formatCode="General" sourceLinked="0"/>
        <c:majorTickMark val="out"/>
        <c:minorTickMark val="none"/>
        <c:tickLblPos val="nextTo"/>
        <c:crossAx val="165743232"/>
        <c:crosses val="autoZero"/>
        <c:auto val="1"/>
        <c:lblAlgn val="ctr"/>
        <c:lblOffset val="100"/>
        <c:noMultiLvlLbl val="0"/>
      </c:catAx>
      <c:valAx>
        <c:axId val="165743232"/>
        <c:scaling>
          <c:orientation val="minMax"/>
        </c:scaling>
        <c:delete val="0"/>
        <c:axPos val="l"/>
        <c:majorGridlines/>
        <c:numFmt formatCode="General" sourceLinked="1"/>
        <c:majorTickMark val="out"/>
        <c:minorTickMark val="none"/>
        <c:tickLblPos val="nextTo"/>
        <c:crossAx val="165741696"/>
        <c:crosses val="autoZero"/>
        <c:crossBetween val="between"/>
      </c:valAx>
    </c:plotArea>
    <c:legend>
      <c:legendPos val="r"/>
      <c:overlay val="0"/>
    </c:legend>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calculations!$AI$378</c:f>
          <c:strCache>
            <c:ptCount val="1"/>
            <c:pt idx="0">
              <c:v>Housing Association Housebuilding: Permanent Dwellings Started per 1,000 Total Dwelling Stock</c:v>
            </c:pt>
          </c:strCache>
        </c:strRef>
      </c:tx>
      <c:overlay val="0"/>
      <c:txPr>
        <a:bodyPr/>
        <a:lstStyle/>
        <a:p>
          <a:pPr>
            <a:defRPr sz="1100"/>
          </a:pPr>
          <a:endParaRPr lang="en-US"/>
        </a:p>
      </c:txPr>
    </c:title>
    <c:autoTitleDeleted val="0"/>
    <c:plotArea>
      <c:layout/>
      <c:lineChart>
        <c:grouping val="standard"/>
        <c:varyColors val="0"/>
        <c:ser>
          <c:idx val="0"/>
          <c:order val="0"/>
          <c:tx>
            <c:strRef>
              <c:f>calculations!$A$380</c:f>
              <c:strCache>
                <c:ptCount val="1"/>
                <c:pt idx="0">
                  <c:v>Predominantly Rural average</c:v>
                </c:pt>
              </c:strCache>
            </c:strRef>
          </c:tx>
          <c:spPr>
            <a:ln w="19050">
              <a:solidFill>
                <a:schemeClr val="bg1">
                  <a:lumMod val="65000"/>
                </a:schemeClr>
              </a:solidFill>
            </a:ln>
          </c:spPr>
          <c:marker>
            <c:symbol val="none"/>
          </c:marker>
          <c:cat>
            <c:strRef>
              <c:f>calculations!$AI$379:$AW$379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calculations!$AI$380:$AW$380</c:f>
              <c:numCache>
                <c:formatCode>General</c:formatCode>
                <c:ptCount val="15"/>
                <c:pt idx="0">
                  <c:v>0.7930085774397152</c:v>
                </c:pt>
                <c:pt idx="1">
                  <c:v>1.1263318723811779</c:v>
                </c:pt>
                <c:pt idx="2">
                  <c:v>1.1303985502190022</c:v>
                </c:pt>
                <c:pt idx="3">
                  <c:v>0.98631048578762237</c:v>
                </c:pt>
                <c:pt idx="4">
                  <c:v>1.4454419414153532</c:v>
                </c:pt>
                <c:pt idx="5">
                  <c:v>1.4462189754844443</c:v>
                </c:pt>
                <c:pt idx="6">
                  <c:v>1.3133244490797071</c:v>
                </c:pt>
                <c:pt idx="7">
                  <c:v>1.5963080358337698</c:v>
                </c:pt>
                <c:pt idx="8">
                  <c:v>1.6166054688534013</c:v>
                </c:pt>
                <c:pt idx="9">
                  <c:v>1.8624051307843279</c:v>
                </c:pt>
                <c:pt idx="10">
                  <c:v>1.666077762433704</c:v>
                </c:pt>
                <c:pt idx="11">
                  <c:v>1.552278408111166</c:v>
                </c:pt>
                <c:pt idx="12">
                  <c:v>2.1438045563064119</c:v>
                </c:pt>
                <c:pt idx="13">
                  <c:v>2.0375456060716335</c:v>
                </c:pt>
                <c:pt idx="14">
                  <c:v>1.5670417181845193</c:v>
                </c:pt>
              </c:numCache>
            </c:numRef>
          </c:val>
          <c:smooth val="0"/>
          <c:extLst>
            <c:ext xmlns:c16="http://schemas.microsoft.com/office/drawing/2014/chart" uri="{C3380CC4-5D6E-409C-BE32-E72D297353CC}">
              <c16:uniqueId val="{00000000-FC0E-43BB-9855-9931CD5EF5C5}"/>
            </c:ext>
          </c:extLst>
        </c:ser>
        <c:ser>
          <c:idx val="1"/>
          <c:order val="1"/>
          <c:tx>
            <c:strRef>
              <c:f>calculations!$A$381</c:f>
              <c:strCache>
                <c:ptCount val="1"/>
                <c:pt idx="0">
                  <c:v>Predominantly Urban average</c:v>
                </c:pt>
              </c:strCache>
            </c:strRef>
          </c:tx>
          <c:spPr>
            <a:ln w="19050">
              <a:solidFill>
                <a:schemeClr val="accent6">
                  <a:lumMod val="75000"/>
                </a:schemeClr>
              </a:solidFill>
              <a:prstDash val="sysDash"/>
            </a:ln>
          </c:spPr>
          <c:marker>
            <c:symbol val="none"/>
          </c:marker>
          <c:cat>
            <c:strRef>
              <c:f>calculations!$AI$379:$AW$379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calculations!$AI$381:$AW$381</c:f>
              <c:numCache>
                <c:formatCode>General</c:formatCode>
                <c:ptCount val="15"/>
                <c:pt idx="0">
                  <c:v>0.80655559793908593</c:v>
                </c:pt>
                <c:pt idx="1">
                  <c:v>0.97517641676101163</c:v>
                </c:pt>
                <c:pt idx="2">
                  <c:v>0.88221968598825218</c:v>
                </c:pt>
                <c:pt idx="3">
                  <c:v>0.85549354781969078</c:v>
                </c:pt>
                <c:pt idx="4">
                  <c:v>1.0202599164727932</c:v>
                </c:pt>
                <c:pt idx="5">
                  <c:v>1.0291377901877981</c:v>
                </c:pt>
                <c:pt idx="6">
                  <c:v>0.82573225404812967</c:v>
                </c:pt>
                <c:pt idx="7">
                  <c:v>0.81287961156563826</c:v>
                </c:pt>
                <c:pt idx="8">
                  <c:v>0.78828419780134351</c:v>
                </c:pt>
                <c:pt idx="9">
                  <c:v>0.84372536611881865</c:v>
                </c:pt>
                <c:pt idx="10">
                  <c:v>0.76343449278409659</c:v>
                </c:pt>
                <c:pt idx="11">
                  <c:v>0.90582437081171441</c:v>
                </c:pt>
                <c:pt idx="12">
                  <c:v>0.90738602905189036</c:v>
                </c:pt>
                <c:pt idx="13">
                  <c:v>1.013232277642095</c:v>
                </c:pt>
                <c:pt idx="14">
                  <c:v>0.96546825395746183</c:v>
                </c:pt>
              </c:numCache>
            </c:numRef>
          </c:val>
          <c:smooth val="0"/>
          <c:extLst>
            <c:ext xmlns:c16="http://schemas.microsoft.com/office/drawing/2014/chart" uri="{C3380CC4-5D6E-409C-BE32-E72D297353CC}">
              <c16:uniqueId val="{00000001-FC0E-43BB-9855-9931CD5EF5C5}"/>
            </c:ext>
          </c:extLst>
        </c:ser>
        <c:ser>
          <c:idx val="2"/>
          <c:order val="2"/>
          <c:tx>
            <c:strRef>
              <c:f>calculations!$A$382</c:f>
              <c:strCache>
                <c:ptCount val="1"/>
                <c:pt idx="0">
                  <c:v>Shire district average</c:v>
                </c:pt>
              </c:strCache>
            </c:strRef>
          </c:tx>
          <c:spPr>
            <a:ln w="19050">
              <a:solidFill>
                <a:schemeClr val="accent5">
                  <a:lumMod val="60000"/>
                  <a:lumOff val="40000"/>
                </a:schemeClr>
              </a:solidFill>
              <a:prstDash val="sysDot"/>
            </a:ln>
          </c:spPr>
          <c:marker>
            <c:symbol val="none"/>
          </c:marker>
          <c:cat>
            <c:strRef>
              <c:f>calculations!$AI$379:$AW$379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calculations!$AI$382:$AW$382</c:f>
              <c:numCache>
                <c:formatCode>General</c:formatCode>
                <c:ptCount val="15"/>
                <c:pt idx="0">
                  <c:v>0.84298150608389333</c:v>
                </c:pt>
                <c:pt idx="1">
                  <c:v>0.90276069354269395</c:v>
                </c:pt>
                <c:pt idx="2">
                  <c:v>0.97683653772566092</c:v>
                </c:pt>
                <c:pt idx="3">
                  <c:v>0.85932718803410679</c:v>
                </c:pt>
                <c:pt idx="4">
                  <c:v>1.1071637909120129</c:v>
                </c:pt>
                <c:pt idx="5">
                  <c:v>1.2434207097816456</c:v>
                </c:pt>
                <c:pt idx="6">
                  <c:v>1.2129678036603937</c:v>
                </c:pt>
                <c:pt idx="7">
                  <c:v>1.3612474348673806</c:v>
                </c:pt>
                <c:pt idx="8">
                  <c:v>1.3366396332398665</c:v>
                </c:pt>
                <c:pt idx="9">
                  <c:v>1.594036499686361</c:v>
                </c:pt>
                <c:pt idx="10">
                  <c:v>1.4426852502761287</c:v>
                </c:pt>
                <c:pt idx="11">
                  <c:v>1.4123928058499069</c:v>
                </c:pt>
                <c:pt idx="12">
                  <c:v>1.8460171590421171</c:v>
                </c:pt>
                <c:pt idx="13">
                  <c:v>1.8638067843827701</c:v>
                </c:pt>
                <c:pt idx="14">
                  <c:v>1.5674965251055148</c:v>
                </c:pt>
              </c:numCache>
            </c:numRef>
          </c:val>
          <c:smooth val="0"/>
          <c:extLst>
            <c:ext xmlns:c16="http://schemas.microsoft.com/office/drawing/2014/chart" uri="{C3380CC4-5D6E-409C-BE32-E72D297353CC}">
              <c16:uniqueId val="{00000002-FC0E-43BB-9855-9931CD5EF5C5}"/>
            </c:ext>
          </c:extLst>
        </c:ser>
        <c:ser>
          <c:idx val="3"/>
          <c:order val="3"/>
          <c:tx>
            <c:strRef>
              <c:f>calculations!$A$383</c:f>
              <c:strCache>
                <c:ptCount val="1"/>
                <c:pt idx="0">
                  <c:v>Babergh</c:v>
                </c:pt>
              </c:strCache>
            </c:strRef>
          </c:tx>
          <c:spPr>
            <a:ln w="19050">
              <a:solidFill>
                <a:schemeClr val="tx1"/>
              </a:solidFill>
            </a:ln>
          </c:spPr>
          <c:marker>
            <c:symbol val="none"/>
          </c:marker>
          <c:cat>
            <c:strRef>
              <c:f>calculations!$AI$379:$AW$379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calculations!$AI$383:$AW$383</c:f>
              <c:numCache>
                <c:formatCode>General</c:formatCode>
                <c:ptCount val="15"/>
                <c:pt idx="0">
                  <c:v>0</c:v>
                </c:pt>
                <c:pt idx="1">
                  <c:v>0.25627883136852897</c:v>
                </c:pt>
                <c:pt idx="2">
                  <c:v>0.5092946269416857</c:v>
                </c:pt>
                <c:pt idx="3">
                  <c:v>0.25322866548493289</c:v>
                </c:pt>
                <c:pt idx="4">
                  <c:v>1.0055304172951232</c:v>
                </c:pt>
                <c:pt idx="5">
                  <c:v>0.25031289111389238</c:v>
                </c:pt>
                <c:pt idx="6">
                  <c:v>0.99725754176015957</c:v>
                </c:pt>
                <c:pt idx="7">
                  <c:v>0.74386312918423014</c:v>
                </c:pt>
                <c:pt idx="8">
                  <c:v>0.98352594049668063</c:v>
                </c:pt>
                <c:pt idx="9">
                  <c:v>1.2294074256208507</c:v>
                </c:pt>
                <c:pt idx="10">
                  <c:v>1.2122925872486405</c:v>
                </c:pt>
                <c:pt idx="11">
                  <c:v>2.1712583983751834</c:v>
                </c:pt>
                <c:pt idx="12">
                  <c:v>3.8237262212025618</c:v>
                </c:pt>
                <c:pt idx="13">
                  <c:v>6.1029998591615415</c:v>
                </c:pt>
                <c:pt idx="14">
                  <c:v>2.7748231050270542</c:v>
                </c:pt>
              </c:numCache>
            </c:numRef>
          </c:val>
          <c:smooth val="0"/>
          <c:extLst>
            <c:ext xmlns:c16="http://schemas.microsoft.com/office/drawing/2014/chart" uri="{C3380CC4-5D6E-409C-BE32-E72D297353CC}">
              <c16:uniqueId val="{00000003-FC0E-43BB-9855-9931CD5EF5C5}"/>
            </c:ext>
          </c:extLst>
        </c:ser>
        <c:dLbls>
          <c:showLegendKey val="0"/>
          <c:showVal val="0"/>
          <c:showCatName val="0"/>
          <c:showSerName val="0"/>
          <c:showPercent val="0"/>
          <c:showBubbleSize val="0"/>
        </c:dLbls>
        <c:smooth val="0"/>
        <c:axId val="203450240"/>
        <c:axId val="208716160"/>
      </c:lineChart>
      <c:catAx>
        <c:axId val="203450240"/>
        <c:scaling>
          <c:orientation val="minMax"/>
        </c:scaling>
        <c:delete val="0"/>
        <c:axPos val="b"/>
        <c:numFmt formatCode="General" sourceLinked="0"/>
        <c:majorTickMark val="out"/>
        <c:minorTickMark val="none"/>
        <c:tickLblPos val="nextTo"/>
        <c:txPr>
          <a:bodyPr/>
          <a:lstStyle/>
          <a:p>
            <a:pPr>
              <a:defRPr sz="800"/>
            </a:pPr>
            <a:endParaRPr lang="en-US"/>
          </a:p>
        </c:txPr>
        <c:crossAx val="208716160"/>
        <c:crosses val="autoZero"/>
        <c:auto val="1"/>
        <c:lblAlgn val="ctr"/>
        <c:lblOffset val="100"/>
        <c:noMultiLvlLbl val="0"/>
      </c:catAx>
      <c:valAx>
        <c:axId val="208716160"/>
        <c:scaling>
          <c:orientation val="minMax"/>
        </c:scaling>
        <c:delete val="0"/>
        <c:axPos val="l"/>
        <c:majorGridlines/>
        <c:numFmt formatCode="General" sourceLinked="1"/>
        <c:majorTickMark val="out"/>
        <c:minorTickMark val="none"/>
        <c:tickLblPos val="nextTo"/>
        <c:crossAx val="203450240"/>
        <c:crosses val="autoZero"/>
        <c:crossBetween val="between"/>
      </c:valAx>
    </c:plotArea>
    <c:legend>
      <c:legendPos val="r"/>
      <c:overlay val="0"/>
      <c:txPr>
        <a:bodyPr/>
        <a:lstStyle/>
        <a:p>
          <a:pPr>
            <a:defRPr sz="900"/>
          </a:pPr>
          <a:endParaRPr lang="en-US"/>
        </a:p>
      </c:txPr>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calculations!$AY$378</c:f>
          <c:strCache>
            <c:ptCount val="1"/>
            <c:pt idx="0">
              <c:v>Local Authority Housebuilding: Permanent Dwellings Started per 1,000 Total Dwelling Stock</c:v>
            </c:pt>
          </c:strCache>
        </c:strRef>
      </c:tx>
      <c:overlay val="0"/>
      <c:txPr>
        <a:bodyPr/>
        <a:lstStyle/>
        <a:p>
          <a:pPr>
            <a:defRPr sz="1100"/>
          </a:pPr>
          <a:endParaRPr lang="en-US"/>
        </a:p>
      </c:txPr>
    </c:title>
    <c:autoTitleDeleted val="0"/>
    <c:plotArea>
      <c:layout/>
      <c:lineChart>
        <c:grouping val="standard"/>
        <c:varyColors val="0"/>
        <c:ser>
          <c:idx val="0"/>
          <c:order val="0"/>
          <c:tx>
            <c:strRef>
              <c:f>calculations!$A$380</c:f>
              <c:strCache>
                <c:ptCount val="1"/>
                <c:pt idx="0">
                  <c:v>Predominantly Rural average</c:v>
                </c:pt>
              </c:strCache>
            </c:strRef>
          </c:tx>
          <c:spPr>
            <a:ln w="19050">
              <a:solidFill>
                <a:schemeClr val="bg1">
                  <a:lumMod val="65000"/>
                </a:schemeClr>
              </a:solidFill>
            </a:ln>
          </c:spPr>
          <c:marker>
            <c:symbol val="none"/>
          </c:marker>
          <c:cat>
            <c:strRef>
              <c:f>calculations!$AY$379:$BM$379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calculations!$AY$380:$BM$380</c:f>
              <c:numCache>
                <c:formatCode>General</c:formatCode>
                <c:ptCount val="15"/>
                <c:pt idx="0">
                  <c:v>1.2137886389383396E-2</c:v>
                </c:pt>
                <c:pt idx="1">
                  <c:v>6.826253772007139E-2</c:v>
                </c:pt>
                <c:pt idx="2">
                  <c:v>1.395553765702472E-2</c:v>
                </c:pt>
                <c:pt idx="3">
                  <c:v>3.9610862883037046E-3</c:v>
                </c:pt>
                <c:pt idx="4">
                  <c:v>3.9331753507900764E-3</c:v>
                </c:pt>
                <c:pt idx="5">
                  <c:v>2.5338068303635816E-2</c:v>
                </c:pt>
                <c:pt idx="6">
                  <c:v>1.3519516387585221E-2</c:v>
                </c:pt>
                <c:pt idx="7">
                  <c:v>5.1617146068876393E-2</c:v>
                </c:pt>
                <c:pt idx="8">
                  <c:v>2.0798432932616857E-2</c:v>
                </c:pt>
                <c:pt idx="9">
                  <c:v>9.6429098142132713E-2</c:v>
                </c:pt>
                <c:pt idx="10">
                  <c:v>5.8579776548858258E-2</c:v>
                </c:pt>
                <c:pt idx="11">
                  <c:v>2.4836454529778656E-2</c:v>
                </c:pt>
                <c:pt idx="12">
                  <c:v>2.1384584102807101E-2</c:v>
                </c:pt>
                <c:pt idx="13">
                  <c:v>1.2610803927941146E-2</c:v>
                </c:pt>
                <c:pt idx="14">
                  <c:v>1.0849942658053053E-2</c:v>
                </c:pt>
              </c:numCache>
            </c:numRef>
          </c:val>
          <c:smooth val="0"/>
          <c:extLst>
            <c:ext xmlns:c16="http://schemas.microsoft.com/office/drawing/2014/chart" uri="{C3380CC4-5D6E-409C-BE32-E72D297353CC}">
              <c16:uniqueId val="{00000000-6C17-4ADC-90E8-9895355E26FB}"/>
            </c:ext>
          </c:extLst>
        </c:ser>
        <c:ser>
          <c:idx val="1"/>
          <c:order val="1"/>
          <c:tx>
            <c:strRef>
              <c:f>calculations!$A$381</c:f>
              <c:strCache>
                <c:ptCount val="1"/>
                <c:pt idx="0">
                  <c:v>Predominantly Urban average</c:v>
                </c:pt>
              </c:strCache>
            </c:strRef>
          </c:tx>
          <c:spPr>
            <a:ln w="19050">
              <a:solidFill>
                <a:schemeClr val="accent6">
                  <a:lumMod val="75000"/>
                </a:schemeClr>
              </a:solidFill>
              <a:prstDash val="sysDash"/>
            </a:ln>
          </c:spPr>
          <c:marker>
            <c:symbol val="none"/>
          </c:marker>
          <c:cat>
            <c:strRef>
              <c:f>calculations!$AY$379:$BM$379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calculations!$AY$381:$BM$381</c:f>
              <c:numCache>
                <c:formatCode>General</c:formatCode>
                <c:ptCount val="15"/>
                <c:pt idx="0">
                  <c:v>1.6789250581579641E-2</c:v>
                </c:pt>
                <c:pt idx="1">
                  <c:v>6.7460834310179574E-2</c:v>
                </c:pt>
                <c:pt idx="2">
                  <c:v>8.5033222745855633E-2</c:v>
                </c:pt>
                <c:pt idx="3">
                  <c:v>0.10327219619318696</c:v>
                </c:pt>
                <c:pt idx="4">
                  <c:v>0.13673586509429186</c:v>
                </c:pt>
                <c:pt idx="5">
                  <c:v>0.10644001256383952</c:v>
                </c:pt>
                <c:pt idx="6">
                  <c:v>7.648069542988957E-2</c:v>
                </c:pt>
                <c:pt idx="7">
                  <c:v>8.0966664867407445E-2</c:v>
                </c:pt>
                <c:pt idx="8">
                  <c:v>9.3039202004038923E-2</c:v>
                </c:pt>
                <c:pt idx="9">
                  <c:v>0.11661762990917207</c:v>
                </c:pt>
                <c:pt idx="10">
                  <c:v>8.0361525556220698E-2</c:v>
                </c:pt>
                <c:pt idx="11">
                  <c:v>0.12278117336037069</c:v>
                </c:pt>
                <c:pt idx="12">
                  <c:v>0.12181346691381542</c:v>
                </c:pt>
                <c:pt idx="13">
                  <c:v>0.10281877356146721</c:v>
                </c:pt>
                <c:pt idx="14">
                  <c:v>0.16874061032675228</c:v>
                </c:pt>
              </c:numCache>
            </c:numRef>
          </c:val>
          <c:smooth val="0"/>
          <c:extLst>
            <c:ext xmlns:c16="http://schemas.microsoft.com/office/drawing/2014/chart" uri="{C3380CC4-5D6E-409C-BE32-E72D297353CC}">
              <c16:uniqueId val="{00000001-6C17-4ADC-90E8-9895355E26FB}"/>
            </c:ext>
          </c:extLst>
        </c:ser>
        <c:ser>
          <c:idx val="2"/>
          <c:order val="2"/>
          <c:tx>
            <c:strRef>
              <c:f>calculations!$A$382</c:f>
              <c:strCache>
                <c:ptCount val="1"/>
                <c:pt idx="0">
                  <c:v>Shire district average</c:v>
                </c:pt>
              </c:strCache>
            </c:strRef>
          </c:tx>
          <c:spPr>
            <a:ln w="19050">
              <a:solidFill>
                <a:schemeClr val="accent5">
                  <a:lumMod val="60000"/>
                  <a:lumOff val="40000"/>
                </a:schemeClr>
              </a:solidFill>
              <a:prstDash val="sysDot"/>
            </a:ln>
          </c:spPr>
          <c:marker>
            <c:symbol val="none"/>
          </c:marker>
          <c:cat>
            <c:strRef>
              <c:f>calculations!$AY$379:$BM$379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calculations!$AY$382:$BM$382</c:f>
              <c:numCache>
                <c:formatCode>General</c:formatCode>
                <c:ptCount val="15"/>
                <c:pt idx="0">
                  <c:v>2.3685304130071076E-2</c:v>
                </c:pt>
                <c:pt idx="1">
                  <c:v>4.0645623642917503E-2</c:v>
                </c:pt>
                <c:pt idx="2">
                  <c:v>2.6573355215605575E-2</c:v>
                </c:pt>
                <c:pt idx="3">
                  <c:v>2.2196643233353307E-2</c:v>
                </c:pt>
                <c:pt idx="4">
                  <c:v>2.4160120674550568E-2</c:v>
                </c:pt>
                <c:pt idx="5">
                  <c:v>5.0028662254416593E-2</c:v>
                </c:pt>
                <c:pt idx="6">
                  <c:v>5.3726001524991893E-2</c:v>
                </c:pt>
                <c:pt idx="7">
                  <c:v>5.8339175780030603E-2</c:v>
                </c:pt>
                <c:pt idx="8">
                  <c:v>3.0401204698404849E-2</c:v>
                </c:pt>
                <c:pt idx="9">
                  <c:v>4.5601807047607273E-2</c:v>
                </c:pt>
                <c:pt idx="10">
                  <c:v>3.611593657660133E-2</c:v>
                </c:pt>
                <c:pt idx="11">
                  <c:v>2.931953569767165E-2</c:v>
                </c:pt>
                <c:pt idx="12">
                  <c:v>3.484985197525374E-2</c:v>
                </c:pt>
                <c:pt idx="13">
                  <c:v>2.4164349515672891E-2</c:v>
                </c:pt>
                <c:pt idx="14">
                  <c:v>5.7169966101328462E-2</c:v>
                </c:pt>
              </c:numCache>
            </c:numRef>
          </c:val>
          <c:smooth val="0"/>
          <c:extLst>
            <c:ext xmlns:c16="http://schemas.microsoft.com/office/drawing/2014/chart" uri="{C3380CC4-5D6E-409C-BE32-E72D297353CC}">
              <c16:uniqueId val="{00000002-6C17-4ADC-90E8-9895355E26FB}"/>
            </c:ext>
          </c:extLst>
        </c:ser>
        <c:ser>
          <c:idx val="3"/>
          <c:order val="3"/>
          <c:tx>
            <c:strRef>
              <c:f>calculations!$A$383</c:f>
              <c:strCache>
                <c:ptCount val="1"/>
                <c:pt idx="0">
                  <c:v>Babergh</c:v>
                </c:pt>
              </c:strCache>
            </c:strRef>
          </c:tx>
          <c:spPr>
            <a:ln w="19050">
              <a:solidFill>
                <a:schemeClr val="tx1"/>
              </a:solidFill>
            </a:ln>
          </c:spPr>
          <c:marker>
            <c:symbol val="none"/>
          </c:marker>
          <c:cat>
            <c:strRef>
              <c:f>calculations!$AY$379:$BM$379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calculations!$AY$383:$BM$383</c:f>
              <c:numCache>
                <c:formatCode>General</c:formatCode>
                <c:ptCount val="15"/>
                <c:pt idx="0">
                  <c:v>0</c:v>
                </c:pt>
                <c:pt idx="1">
                  <c:v>0</c:v>
                </c:pt>
                <c:pt idx="2">
                  <c:v>0</c:v>
                </c:pt>
                <c:pt idx="3">
                  <c:v>0</c:v>
                </c:pt>
                <c:pt idx="4">
                  <c:v>0</c:v>
                </c:pt>
                <c:pt idx="5">
                  <c:v>0</c:v>
                </c:pt>
                <c:pt idx="6">
                  <c:v>0</c:v>
                </c:pt>
                <c:pt idx="7">
                  <c:v>0</c:v>
                </c:pt>
                <c:pt idx="8">
                  <c:v>0</c:v>
                </c:pt>
                <c:pt idx="9">
                  <c:v>0</c:v>
                </c:pt>
                <c:pt idx="10">
                  <c:v>0.24245851744972813</c:v>
                </c:pt>
                <c:pt idx="11">
                  <c:v>0.48250186630559633</c:v>
                </c:pt>
                <c:pt idx="12">
                  <c:v>0.47796577765032022</c:v>
                </c:pt>
                <c:pt idx="13">
                  <c:v>0</c:v>
                </c:pt>
                <c:pt idx="14">
                  <c:v>0</c:v>
                </c:pt>
              </c:numCache>
            </c:numRef>
          </c:val>
          <c:smooth val="0"/>
          <c:extLst>
            <c:ext xmlns:c16="http://schemas.microsoft.com/office/drawing/2014/chart" uri="{C3380CC4-5D6E-409C-BE32-E72D297353CC}">
              <c16:uniqueId val="{00000003-6C17-4ADC-90E8-9895355E26FB}"/>
            </c:ext>
          </c:extLst>
        </c:ser>
        <c:dLbls>
          <c:showLegendKey val="0"/>
          <c:showVal val="0"/>
          <c:showCatName val="0"/>
          <c:showSerName val="0"/>
          <c:showPercent val="0"/>
          <c:showBubbleSize val="0"/>
        </c:dLbls>
        <c:smooth val="0"/>
        <c:axId val="209616896"/>
        <c:axId val="209618816"/>
      </c:lineChart>
      <c:catAx>
        <c:axId val="209616896"/>
        <c:scaling>
          <c:orientation val="minMax"/>
        </c:scaling>
        <c:delete val="0"/>
        <c:axPos val="b"/>
        <c:numFmt formatCode="General" sourceLinked="0"/>
        <c:majorTickMark val="out"/>
        <c:minorTickMark val="none"/>
        <c:tickLblPos val="nextTo"/>
        <c:txPr>
          <a:bodyPr/>
          <a:lstStyle/>
          <a:p>
            <a:pPr>
              <a:defRPr sz="800"/>
            </a:pPr>
            <a:endParaRPr lang="en-US"/>
          </a:p>
        </c:txPr>
        <c:crossAx val="209618816"/>
        <c:crosses val="autoZero"/>
        <c:auto val="1"/>
        <c:lblAlgn val="ctr"/>
        <c:lblOffset val="100"/>
        <c:noMultiLvlLbl val="0"/>
      </c:catAx>
      <c:valAx>
        <c:axId val="209618816"/>
        <c:scaling>
          <c:orientation val="minMax"/>
        </c:scaling>
        <c:delete val="0"/>
        <c:axPos val="l"/>
        <c:majorGridlines/>
        <c:numFmt formatCode="General" sourceLinked="1"/>
        <c:majorTickMark val="out"/>
        <c:minorTickMark val="none"/>
        <c:tickLblPos val="nextTo"/>
        <c:crossAx val="209616896"/>
        <c:crosses val="autoZero"/>
        <c:crossBetween val="between"/>
      </c:valAx>
    </c:plotArea>
    <c:legend>
      <c:legendPos val="r"/>
      <c:overlay val="0"/>
      <c:txPr>
        <a:bodyPr/>
        <a:lstStyle/>
        <a:p>
          <a:pPr>
            <a:defRPr sz="900"/>
          </a:pPr>
          <a:endParaRPr lang="en-US"/>
        </a:p>
      </c:txPr>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calculations!$BO$378</c:f>
          <c:strCache>
            <c:ptCount val="1"/>
            <c:pt idx="0">
              <c:v>Housebuilding: All Permanent Dwellings Started per 1,000 Total Dwelling Stock</c:v>
            </c:pt>
          </c:strCache>
        </c:strRef>
      </c:tx>
      <c:overlay val="0"/>
      <c:txPr>
        <a:bodyPr/>
        <a:lstStyle/>
        <a:p>
          <a:pPr>
            <a:defRPr sz="1100"/>
          </a:pPr>
          <a:endParaRPr lang="en-US"/>
        </a:p>
      </c:txPr>
    </c:title>
    <c:autoTitleDeleted val="0"/>
    <c:plotArea>
      <c:layout/>
      <c:lineChart>
        <c:grouping val="standard"/>
        <c:varyColors val="0"/>
        <c:ser>
          <c:idx val="0"/>
          <c:order val="0"/>
          <c:tx>
            <c:strRef>
              <c:f>calculations!$A$380</c:f>
              <c:strCache>
                <c:ptCount val="1"/>
                <c:pt idx="0">
                  <c:v>Predominantly Rural average</c:v>
                </c:pt>
              </c:strCache>
            </c:strRef>
          </c:tx>
          <c:spPr>
            <a:ln w="19050">
              <a:solidFill>
                <a:schemeClr val="bg1">
                  <a:lumMod val="65000"/>
                </a:schemeClr>
              </a:solidFill>
            </a:ln>
          </c:spPr>
          <c:marker>
            <c:symbol val="none"/>
          </c:marker>
          <c:cat>
            <c:strRef>
              <c:f>calculations!$BO$379:$CC$379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calculations!$BO$380:$CC$380</c:f>
              <c:numCache>
                <c:formatCode>General</c:formatCode>
                <c:ptCount val="15"/>
                <c:pt idx="0">
                  <c:v>4.1329503155850462</c:v>
                </c:pt>
                <c:pt idx="1">
                  <c:v>5.446948965722167</c:v>
                </c:pt>
                <c:pt idx="2">
                  <c:v>5.7018339570129566</c:v>
                </c:pt>
                <c:pt idx="3">
                  <c:v>5.4722407072915678</c:v>
                </c:pt>
                <c:pt idx="4">
                  <c:v>7.6382265312343289</c:v>
                </c:pt>
                <c:pt idx="5">
                  <c:v>7.6949764355964776</c:v>
                </c:pt>
                <c:pt idx="6">
                  <c:v>7.9784460281592215</c:v>
                </c:pt>
                <c:pt idx="7">
                  <c:v>9.0616767543138543</c:v>
                </c:pt>
                <c:pt idx="8">
                  <c:v>9.1947981228468887</c:v>
                </c:pt>
                <c:pt idx="9">
                  <c:v>9.7242127793135005</c:v>
                </c:pt>
                <c:pt idx="10">
                  <c:v>8.1649870901482142</c:v>
                </c:pt>
                <c:pt idx="11">
                  <c:v>8.0168527157192671</c:v>
                </c:pt>
                <c:pt idx="12">
                  <c:v>10.277074710074046</c:v>
                </c:pt>
                <c:pt idx="13">
                  <c:v>10.061619991078757</c:v>
                </c:pt>
                <c:pt idx="14">
                  <c:v>6.3549664140025017</c:v>
                </c:pt>
              </c:numCache>
            </c:numRef>
          </c:val>
          <c:smooth val="0"/>
          <c:extLst>
            <c:ext xmlns:c16="http://schemas.microsoft.com/office/drawing/2014/chart" uri="{C3380CC4-5D6E-409C-BE32-E72D297353CC}">
              <c16:uniqueId val="{00000000-2DAD-403A-A0C2-C20531900B43}"/>
            </c:ext>
          </c:extLst>
        </c:ser>
        <c:ser>
          <c:idx val="1"/>
          <c:order val="1"/>
          <c:tx>
            <c:strRef>
              <c:f>calculations!$A$381</c:f>
              <c:strCache>
                <c:ptCount val="1"/>
                <c:pt idx="0">
                  <c:v>Predominantly Urban average</c:v>
                </c:pt>
              </c:strCache>
            </c:strRef>
          </c:tx>
          <c:spPr>
            <a:ln w="19050">
              <a:solidFill>
                <a:schemeClr val="accent6">
                  <a:lumMod val="75000"/>
                </a:schemeClr>
              </a:solidFill>
              <a:prstDash val="sysDash"/>
            </a:ln>
          </c:spPr>
          <c:marker>
            <c:symbol val="none"/>
          </c:marker>
          <c:cat>
            <c:strRef>
              <c:f>calculations!$BO$379:$CC$379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calculations!$BO$381:$CC$381</c:f>
              <c:numCache>
                <c:formatCode>General</c:formatCode>
                <c:ptCount val="15"/>
                <c:pt idx="0">
                  <c:v>3.2074184311049745</c:v>
                </c:pt>
                <c:pt idx="1">
                  <c:v>3.8559544205214524</c:v>
                </c:pt>
                <c:pt idx="2">
                  <c:v>4.366588852410227</c:v>
                </c:pt>
                <c:pt idx="3">
                  <c:v>4.1941837099103996</c:v>
                </c:pt>
                <c:pt idx="4">
                  <c:v>5.1394278524383354</c:v>
                </c:pt>
                <c:pt idx="5">
                  <c:v>5.3820771997004009</c:v>
                </c:pt>
                <c:pt idx="6">
                  <c:v>5.0652257185134486</c:v>
                </c:pt>
                <c:pt idx="7">
                  <c:v>5.5269387660680271</c:v>
                </c:pt>
                <c:pt idx="8">
                  <c:v>5.3121560815456741</c:v>
                </c:pt>
                <c:pt idx="9">
                  <c:v>5.4765678220733598</c:v>
                </c:pt>
                <c:pt idx="10">
                  <c:v>4.573073063683684</c:v>
                </c:pt>
                <c:pt idx="11">
                  <c:v>4.5353861996381823</c:v>
                </c:pt>
                <c:pt idx="12">
                  <c:v>5.2814838869061402</c:v>
                </c:pt>
                <c:pt idx="13">
                  <c:v>5.4562495836618599</c:v>
                </c:pt>
                <c:pt idx="14">
                  <c:v>4.4119797674445342</c:v>
                </c:pt>
              </c:numCache>
            </c:numRef>
          </c:val>
          <c:smooth val="0"/>
          <c:extLst>
            <c:ext xmlns:c16="http://schemas.microsoft.com/office/drawing/2014/chart" uri="{C3380CC4-5D6E-409C-BE32-E72D297353CC}">
              <c16:uniqueId val="{00000001-2DAD-403A-A0C2-C20531900B43}"/>
            </c:ext>
          </c:extLst>
        </c:ser>
        <c:ser>
          <c:idx val="2"/>
          <c:order val="2"/>
          <c:tx>
            <c:strRef>
              <c:f>calculations!$A$382</c:f>
              <c:strCache>
                <c:ptCount val="1"/>
                <c:pt idx="0">
                  <c:v>Shire district average</c:v>
                </c:pt>
              </c:strCache>
            </c:strRef>
          </c:tx>
          <c:spPr>
            <a:ln w="19050">
              <a:solidFill>
                <a:schemeClr val="accent5">
                  <a:lumMod val="60000"/>
                  <a:lumOff val="40000"/>
                </a:schemeClr>
              </a:solidFill>
              <a:prstDash val="sysDot"/>
            </a:ln>
          </c:spPr>
          <c:marker>
            <c:symbol val="none"/>
          </c:marker>
          <c:cat>
            <c:strRef>
              <c:f>calculations!$BO$379:$CC$379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calculations!$BO$382:$CC$382</c:f>
              <c:numCache>
                <c:formatCode>General</c:formatCode>
                <c:ptCount val="15"/>
                <c:pt idx="0">
                  <c:v>4.197681854688506</c:v>
                </c:pt>
                <c:pt idx="1">
                  <c:v>4.6549935287888671</c:v>
                </c:pt>
                <c:pt idx="2">
                  <c:v>5.1531050434102328</c:v>
                </c:pt>
                <c:pt idx="3">
                  <c:v>4.8589509020821513</c:v>
                </c:pt>
                <c:pt idx="4">
                  <c:v>6.2343615740633744</c:v>
                </c:pt>
                <c:pt idx="5">
                  <c:v>6.7382354473917347</c:v>
                </c:pt>
                <c:pt idx="6">
                  <c:v>7.042238969122014</c:v>
                </c:pt>
                <c:pt idx="7">
                  <c:v>7.7928856910377728</c:v>
                </c:pt>
                <c:pt idx="8">
                  <c:v>7.6813710537969584</c:v>
                </c:pt>
                <c:pt idx="9">
                  <c:v>8.0370651487682956</c:v>
                </c:pt>
                <c:pt idx="10">
                  <c:v>7.0152766534063176</c:v>
                </c:pt>
                <c:pt idx="11">
                  <c:v>6.8961569997868386</c:v>
                </c:pt>
                <c:pt idx="12">
                  <c:v>8.6796631331308429</c:v>
                </c:pt>
                <c:pt idx="13">
                  <c:v>8.9733786614505284</c:v>
                </c:pt>
                <c:pt idx="14">
                  <c:v>6.297011902579051</c:v>
                </c:pt>
              </c:numCache>
            </c:numRef>
          </c:val>
          <c:smooth val="0"/>
          <c:extLst>
            <c:ext xmlns:c16="http://schemas.microsoft.com/office/drawing/2014/chart" uri="{C3380CC4-5D6E-409C-BE32-E72D297353CC}">
              <c16:uniqueId val="{00000002-2DAD-403A-A0C2-C20531900B43}"/>
            </c:ext>
          </c:extLst>
        </c:ser>
        <c:ser>
          <c:idx val="3"/>
          <c:order val="3"/>
          <c:tx>
            <c:strRef>
              <c:f>calculations!$A$383</c:f>
              <c:strCache>
                <c:ptCount val="1"/>
                <c:pt idx="0">
                  <c:v>Babergh</c:v>
                </c:pt>
              </c:strCache>
            </c:strRef>
          </c:tx>
          <c:spPr>
            <a:ln w="19050">
              <a:solidFill>
                <a:schemeClr val="tx1"/>
              </a:solidFill>
            </a:ln>
          </c:spPr>
          <c:marker>
            <c:symbol val="none"/>
          </c:marker>
          <c:cat>
            <c:strRef>
              <c:f>calculations!$BO$379:$CC$379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calculations!$BO$383:$CC$383</c:f>
              <c:numCache>
                <c:formatCode>General</c:formatCode>
                <c:ptCount val="15"/>
                <c:pt idx="0">
                  <c:v>4.6463603510583376</c:v>
                </c:pt>
                <c:pt idx="1">
                  <c:v>6.6632496155817531</c:v>
                </c:pt>
                <c:pt idx="2">
                  <c:v>6.875477463712758</c:v>
                </c:pt>
                <c:pt idx="3">
                  <c:v>5.0645733096986572</c:v>
                </c:pt>
                <c:pt idx="4">
                  <c:v>5.2790346907993966</c:v>
                </c:pt>
                <c:pt idx="5">
                  <c:v>3.2540675844806008</c:v>
                </c:pt>
                <c:pt idx="6">
                  <c:v>4.2383445524806778</c:v>
                </c:pt>
                <c:pt idx="7">
                  <c:v>7.1906769154475576</c:v>
                </c:pt>
                <c:pt idx="8">
                  <c:v>4.4258667322350629</c:v>
                </c:pt>
                <c:pt idx="9">
                  <c:v>12.539955741332678</c:v>
                </c:pt>
                <c:pt idx="10">
                  <c:v>7.7586725583913001</c:v>
                </c:pt>
                <c:pt idx="11">
                  <c:v>12.303797590792705</c:v>
                </c:pt>
                <c:pt idx="12">
                  <c:v>17.684733773061847</c:v>
                </c:pt>
                <c:pt idx="13">
                  <c:v>20.891037979437584</c:v>
                </c:pt>
                <c:pt idx="14">
                  <c:v>10.868057161355964</c:v>
                </c:pt>
              </c:numCache>
            </c:numRef>
          </c:val>
          <c:smooth val="0"/>
          <c:extLst>
            <c:ext xmlns:c16="http://schemas.microsoft.com/office/drawing/2014/chart" uri="{C3380CC4-5D6E-409C-BE32-E72D297353CC}">
              <c16:uniqueId val="{00000003-2DAD-403A-A0C2-C20531900B43}"/>
            </c:ext>
          </c:extLst>
        </c:ser>
        <c:dLbls>
          <c:showLegendKey val="0"/>
          <c:showVal val="0"/>
          <c:showCatName val="0"/>
          <c:showSerName val="0"/>
          <c:showPercent val="0"/>
          <c:showBubbleSize val="0"/>
        </c:dLbls>
        <c:smooth val="0"/>
        <c:axId val="209914880"/>
        <c:axId val="210268928"/>
      </c:lineChart>
      <c:catAx>
        <c:axId val="209914880"/>
        <c:scaling>
          <c:orientation val="minMax"/>
        </c:scaling>
        <c:delete val="0"/>
        <c:axPos val="b"/>
        <c:numFmt formatCode="General" sourceLinked="0"/>
        <c:majorTickMark val="out"/>
        <c:minorTickMark val="none"/>
        <c:tickLblPos val="nextTo"/>
        <c:txPr>
          <a:bodyPr/>
          <a:lstStyle/>
          <a:p>
            <a:pPr>
              <a:defRPr sz="800"/>
            </a:pPr>
            <a:endParaRPr lang="en-US"/>
          </a:p>
        </c:txPr>
        <c:crossAx val="210268928"/>
        <c:crosses val="autoZero"/>
        <c:auto val="1"/>
        <c:lblAlgn val="ctr"/>
        <c:lblOffset val="100"/>
        <c:noMultiLvlLbl val="0"/>
      </c:catAx>
      <c:valAx>
        <c:axId val="210268928"/>
        <c:scaling>
          <c:orientation val="minMax"/>
        </c:scaling>
        <c:delete val="0"/>
        <c:axPos val="l"/>
        <c:majorGridlines/>
        <c:numFmt formatCode="General" sourceLinked="1"/>
        <c:majorTickMark val="out"/>
        <c:minorTickMark val="none"/>
        <c:tickLblPos val="nextTo"/>
        <c:crossAx val="209914880"/>
        <c:crosses val="autoZero"/>
        <c:crossBetween val="between"/>
      </c:valAx>
    </c:plotArea>
    <c:legend>
      <c:legendPos val="r"/>
      <c:overlay val="0"/>
      <c:txPr>
        <a:bodyPr/>
        <a:lstStyle/>
        <a:p>
          <a:pPr>
            <a:defRPr sz="900"/>
          </a:pPr>
          <a:endParaRPr lang="en-US"/>
        </a:p>
      </c:txPr>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calculations!$CE$378</c:f>
          <c:strCache>
            <c:ptCount val="1"/>
            <c:pt idx="0">
              <c:v>Private Enterprise Housebuilding: Permanent Dwellings Completed per 1,000 Total Dwelling Stock</c:v>
            </c:pt>
          </c:strCache>
        </c:strRef>
      </c:tx>
      <c:overlay val="0"/>
      <c:txPr>
        <a:bodyPr/>
        <a:lstStyle/>
        <a:p>
          <a:pPr>
            <a:defRPr sz="1100"/>
          </a:pPr>
          <a:endParaRPr lang="en-US"/>
        </a:p>
      </c:txPr>
    </c:title>
    <c:autoTitleDeleted val="0"/>
    <c:plotArea>
      <c:layout/>
      <c:lineChart>
        <c:grouping val="standard"/>
        <c:varyColors val="0"/>
        <c:ser>
          <c:idx val="0"/>
          <c:order val="0"/>
          <c:tx>
            <c:strRef>
              <c:f>calculations!$A$380</c:f>
              <c:strCache>
                <c:ptCount val="1"/>
                <c:pt idx="0">
                  <c:v>Predominantly Rural average</c:v>
                </c:pt>
              </c:strCache>
            </c:strRef>
          </c:tx>
          <c:spPr>
            <a:ln w="19050">
              <a:solidFill>
                <a:schemeClr val="bg1">
                  <a:lumMod val="65000"/>
                </a:schemeClr>
              </a:solidFill>
            </a:ln>
          </c:spPr>
          <c:marker>
            <c:symbol val="none"/>
          </c:marker>
          <c:cat>
            <c:strRef>
              <c:f>calculations!$CE$379:$CS$379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calculations!$CE$380:$CS$380</c:f>
              <c:numCache>
                <c:formatCode>General</c:formatCode>
                <c:ptCount val="15"/>
                <c:pt idx="0">
                  <c:v>4.1066515617413817</c:v>
                </c:pt>
                <c:pt idx="1">
                  <c:v>4.2523545556209177</c:v>
                </c:pt>
                <c:pt idx="2">
                  <c:v>4.6850733562868703</c:v>
                </c:pt>
                <c:pt idx="3">
                  <c:v>4.511677282377919</c:v>
                </c:pt>
                <c:pt idx="4">
                  <c:v>4.9361350652415465</c:v>
                </c:pt>
                <c:pt idx="5">
                  <c:v>5.5919167663947045</c:v>
                </c:pt>
                <c:pt idx="6">
                  <c:v>6.0876450933812309</c:v>
                </c:pt>
                <c:pt idx="7">
                  <c:v>6.6567000967343555</c:v>
                </c:pt>
                <c:pt idx="8">
                  <c:v>7.0506687641571153</c:v>
                </c:pt>
                <c:pt idx="9">
                  <c:v>7.5876464871446778</c:v>
                </c:pt>
                <c:pt idx="10">
                  <c:v>7.522332482715151</c:v>
                </c:pt>
                <c:pt idx="11">
                  <c:v>6.5674681906600414</c:v>
                </c:pt>
                <c:pt idx="12">
                  <c:v>7.4952967280338889</c:v>
                </c:pt>
                <c:pt idx="13">
                  <c:v>8.0042574074060724</c:v>
                </c:pt>
                <c:pt idx="14">
                  <c:v>5.8155692647164363</c:v>
                </c:pt>
              </c:numCache>
            </c:numRef>
          </c:val>
          <c:smooth val="0"/>
          <c:extLst>
            <c:ext xmlns:c16="http://schemas.microsoft.com/office/drawing/2014/chart" uri="{C3380CC4-5D6E-409C-BE32-E72D297353CC}">
              <c16:uniqueId val="{00000000-33EE-4FB0-86F7-7D71010AE5BD}"/>
            </c:ext>
          </c:extLst>
        </c:ser>
        <c:ser>
          <c:idx val="1"/>
          <c:order val="1"/>
          <c:tx>
            <c:strRef>
              <c:f>calculations!$A$381</c:f>
              <c:strCache>
                <c:ptCount val="1"/>
                <c:pt idx="0">
                  <c:v>Predominantly Urban average</c:v>
                </c:pt>
              </c:strCache>
            </c:strRef>
          </c:tx>
          <c:spPr>
            <a:ln w="19050">
              <a:solidFill>
                <a:schemeClr val="accent6">
                  <a:lumMod val="75000"/>
                </a:schemeClr>
              </a:solidFill>
              <a:prstDash val="sysDash"/>
            </a:ln>
          </c:spPr>
          <c:marker>
            <c:symbol val="none"/>
          </c:marker>
          <c:cat>
            <c:strRef>
              <c:f>calculations!$CE$379:$CS$379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calculations!$CE$381:$CS$381</c:f>
              <c:numCache>
                <c:formatCode>General</c:formatCode>
                <c:ptCount val="15"/>
                <c:pt idx="0">
                  <c:v>3.2779332835476089</c:v>
                </c:pt>
                <c:pt idx="1">
                  <c:v>2.8360267572378461</c:v>
                </c:pt>
                <c:pt idx="2">
                  <c:v>3.5003128956868226</c:v>
                </c:pt>
                <c:pt idx="3">
                  <c:v>3.3633422347303727</c:v>
                </c:pt>
                <c:pt idx="4">
                  <c:v>3.4677004248672576</c:v>
                </c:pt>
                <c:pt idx="5">
                  <c:v>3.5314575947560991</c:v>
                </c:pt>
                <c:pt idx="6">
                  <c:v>4.1312538361874243</c:v>
                </c:pt>
                <c:pt idx="7">
                  <c:v>4.2912332379725946</c:v>
                </c:pt>
                <c:pt idx="8">
                  <c:v>4.6366659848040221</c:v>
                </c:pt>
                <c:pt idx="9">
                  <c:v>4.7469110666307257</c:v>
                </c:pt>
                <c:pt idx="10">
                  <c:v>4.8869852728876708</c:v>
                </c:pt>
                <c:pt idx="11">
                  <c:v>4.3292892300689889</c:v>
                </c:pt>
                <c:pt idx="12">
                  <c:v>4.4269251266689142</c:v>
                </c:pt>
                <c:pt idx="13">
                  <c:v>4.3638780075815449</c:v>
                </c:pt>
                <c:pt idx="14">
                  <c:v>3.8526015537239817</c:v>
                </c:pt>
              </c:numCache>
            </c:numRef>
          </c:val>
          <c:smooth val="0"/>
          <c:extLst>
            <c:ext xmlns:c16="http://schemas.microsoft.com/office/drawing/2014/chart" uri="{C3380CC4-5D6E-409C-BE32-E72D297353CC}">
              <c16:uniqueId val="{00000001-33EE-4FB0-86F7-7D71010AE5BD}"/>
            </c:ext>
          </c:extLst>
        </c:ser>
        <c:ser>
          <c:idx val="2"/>
          <c:order val="2"/>
          <c:tx>
            <c:strRef>
              <c:f>calculations!$A$382</c:f>
              <c:strCache>
                <c:ptCount val="1"/>
                <c:pt idx="0">
                  <c:v>Shire district average</c:v>
                </c:pt>
              </c:strCache>
            </c:strRef>
          </c:tx>
          <c:spPr>
            <a:ln w="19050">
              <a:solidFill>
                <a:schemeClr val="accent5">
                  <a:lumMod val="60000"/>
                  <a:lumOff val="40000"/>
                </a:schemeClr>
              </a:solidFill>
              <a:prstDash val="sysDot"/>
            </a:ln>
          </c:spPr>
          <c:marker>
            <c:symbol val="none"/>
          </c:marker>
          <c:cat>
            <c:strRef>
              <c:f>calculations!$CE$379:$CS$379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calculations!$CE$382:$CS$382</c:f>
              <c:numCache>
                <c:formatCode>General</c:formatCode>
                <c:ptCount val="15"/>
                <c:pt idx="0">
                  <c:v>4.018965468979788</c:v>
                </c:pt>
                <c:pt idx="1">
                  <c:v>3.7511632135713597</c:v>
                </c:pt>
                <c:pt idx="2">
                  <c:v>4.3686595974455562</c:v>
                </c:pt>
                <c:pt idx="3">
                  <c:v>4.0640996777258795</c:v>
                </c:pt>
                <c:pt idx="4">
                  <c:v>4.3950410827095476</c:v>
                </c:pt>
                <c:pt idx="5">
                  <c:v>4.720412736463599</c:v>
                </c:pt>
                <c:pt idx="6">
                  <c:v>5.4376912697313902</c:v>
                </c:pt>
                <c:pt idx="7">
                  <c:v>5.7745549079110994</c:v>
                </c:pt>
                <c:pt idx="8">
                  <c:v>6.1106421443793746</c:v>
                </c:pt>
                <c:pt idx="9">
                  <c:v>6.5413258776067771</c:v>
                </c:pt>
                <c:pt idx="10">
                  <c:v>6.4774420303331466</c:v>
                </c:pt>
                <c:pt idx="11">
                  <c:v>5.6475491864549596</c:v>
                </c:pt>
                <c:pt idx="12">
                  <c:v>6.2493984556800593</c:v>
                </c:pt>
                <c:pt idx="13">
                  <c:v>6.9320164393221626</c:v>
                </c:pt>
                <c:pt idx="14">
                  <c:v>5.4165944246185935</c:v>
                </c:pt>
              </c:numCache>
            </c:numRef>
          </c:val>
          <c:smooth val="0"/>
          <c:extLst>
            <c:ext xmlns:c16="http://schemas.microsoft.com/office/drawing/2014/chart" uri="{C3380CC4-5D6E-409C-BE32-E72D297353CC}">
              <c16:uniqueId val="{00000002-33EE-4FB0-86F7-7D71010AE5BD}"/>
            </c:ext>
          </c:extLst>
        </c:ser>
        <c:ser>
          <c:idx val="3"/>
          <c:order val="3"/>
          <c:tx>
            <c:strRef>
              <c:f>calculations!$A$383</c:f>
              <c:strCache>
                <c:ptCount val="1"/>
                <c:pt idx="0">
                  <c:v>Babergh</c:v>
                </c:pt>
              </c:strCache>
            </c:strRef>
          </c:tx>
          <c:spPr>
            <a:ln w="19050">
              <a:solidFill>
                <a:schemeClr val="tx1"/>
              </a:solidFill>
            </a:ln>
          </c:spPr>
          <c:marker>
            <c:symbol val="none"/>
          </c:marker>
          <c:cat>
            <c:strRef>
              <c:f>calculations!$CE$379:$CS$379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calculations!$CE$383:$CS$383</c:f>
              <c:numCache>
                <c:formatCode>General</c:formatCode>
                <c:ptCount val="15"/>
                <c:pt idx="0">
                  <c:v>4.6463603510583376</c:v>
                </c:pt>
                <c:pt idx="1">
                  <c:v>5.1255766273705792</c:v>
                </c:pt>
                <c:pt idx="2">
                  <c:v>4.8382989559460148</c:v>
                </c:pt>
                <c:pt idx="3">
                  <c:v>5.8242593061534569</c:v>
                </c:pt>
                <c:pt idx="4">
                  <c:v>5.7817998994469582</c:v>
                </c:pt>
                <c:pt idx="5">
                  <c:v>3.7546933667083855</c:v>
                </c:pt>
                <c:pt idx="6">
                  <c:v>1.7452006980802792</c:v>
                </c:pt>
                <c:pt idx="7">
                  <c:v>4.215224398710637</c:v>
                </c:pt>
                <c:pt idx="8">
                  <c:v>5.6552741578559136</c:v>
                </c:pt>
                <c:pt idx="9">
                  <c:v>7.6223260388492751</c:v>
                </c:pt>
                <c:pt idx="10">
                  <c:v>8.9709651456399406</c:v>
                </c:pt>
                <c:pt idx="11">
                  <c:v>7.4787789277367427</c:v>
                </c:pt>
                <c:pt idx="12">
                  <c:v>10.515247108307046</c:v>
                </c:pt>
                <c:pt idx="13">
                  <c:v>11.736538190695274</c:v>
                </c:pt>
                <c:pt idx="14">
                  <c:v>11.561762937612727</c:v>
                </c:pt>
              </c:numCache>
            </c:numRef>
          </c:val>
          <c:smooth val="0"/>
          <c:extLst>
            <c:ext xmlns:c16="http://schemas.microsoft.com/office/drawing/2014/chart" uri="{C3380CC4-5D6E-409C-BE32-E72D297353CC}">
              <c16:uniqueId val="{00000003-33EE-4FB0-86F7-7D71010AE5BD}"/>
            </c:ext>
          </c:extLst>
        </c:ser>
        <c:dLbls>
          <c:showLegendKey val="0"/>
          <c:showVal val="0"/>
          <c:showCatName val="0"/>
          <c:showSerName val="0"/>
          <c:showPercent val="0"/>
          <c:showBubbleSize val="0"/>
        </c:dLbls>
        <c:smooth val="0"/>
        <c:axId val="214814080"/>
        <c:axId val="215287296"/>
      </c:lineChart>
      <c:catAx>
        <c:axId val="214814080"/>
        <c:scaling>
          <c:orientation val="minMax"/>
        </c:scaling>
        <c:delete val="0"/>
        <c:axPos val="b"/>
        <c:numFmt formatCode="General" sourceLinked="0"/>
        <c:majorTickMark val="out"/>
        <c:minorTickMark val="none"/>
        <c:tickLblPos val="nextTo"/>
        <c:txPr>
          <a:bodyPr/>
          <a:lstStyle/>
          <a:p>
            <a:pPr>
              <a:defRPr sz="800"/>
            </a:pPr>
            <a:endParaRPr lang="en-US"/>
          </a:p>
        </c:txPr>
        <c:crossAx val="215287296"/>
        <c:crosses val="autoZero"/>
        <c:auto val="1"/>
        <c:lblAlgn val="ctr"/>
        <c:lblOffset val="100"/>
        <c:noMultiLvlLbl val="0"/>
      </c:catAx>
      <c:valAx>
        <c:axId val="215287296"/>
        <c:scaling>
          <c:orientation val="minMax"/>
        </c:scaling>
        <c:delete val="0"/>
        <c:axPos val="l"/>
        <c:majorGridlines/>
        <c:numFmt formatCode="General" sourceLinked="1"/>
        <c:majorTickMark val="out"/>
        <c:minorTickMark val="none"/>
        <c:tickLblPos val="nextTo"/>
        <c:crossAx val="214814080"/>
        <c:crosses val="autoZero"/>
        <c:crossBetween val="between"/>
      </c:valAx>
    </c:plotArea>
    <c:legend>
      <c:legendPos val="r"/>
      <c:overlay val="0"/>
      <c:txPr>
        <a:bodyPr/>
        <a:lstStyle/>
        <a:p>
          <a:pPr>
            <a:defRPr sz="900"/>
          </a:pPr>
          <a:endParaRPr lang="en-US"/>
        </a:p>
      </c:txPr>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calculations!$CU$378</c:f>
          <c:strCache>
            <c:ptCount val="1"/>
            <c:pt idx="0">
              <c:v>Housing Association Housebuilding: Permanent Dwellings Completed per 1,000 Total Dwelling Stock</c:v>
            </c:pt>
          </c:strCache>
        </c:strRef>
      </c:tx>
      <c:overlay val="0"/>
      <c:txPr>
        <a:bodyPr/>
        <a:lstStyle/>
        <a:p>
          <a:pPr>
            <a:defRPr sz="1100"/>
          </a:pPr>
          <a:endParaRPr lang="en-US"/>
        </a:p>
      </c:txPr>
    </c:title>
    <c:autoTitleDeleted val="0"/>
    <c:plotArea>
      <c:layout/>
      <c:lineChart>
        <c:grouping val="standard"/>
        <c:varyColors val="0"/>
        <c:ser>
          <c:idx val="0"/>
          <c:order val="0"/>
          <c:tx>
            <c:strRef>
              <c:f>calculations!$A$380</c:f>
              <c:strCache>
                <c:ptCount val="1"/>
                <c:pt idx="0">
                  <c:v>Predominantly Rural average</c:v>
                </c:pt>
              </c:strCache>
            </c:strRef>
          </c:tx>
          <c:spPr>
            <a:ln w="19050">
              <a:solidFill>
                <a:schemeClr val="bg1">
                  <a:lumMod val="65000"/>
                </a:schemeClr>
              </a:solidFill>
            </a:ln>
          </c:spPr>
          <c:marker>
            <c:symbol val="none"/>
          </c:marker>
          <c:cat>
            <c:strRef>
              <c:f>calculations!$CU$379:$DI$379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calculations!$CU$380:$DI$380</c:f>
              <c:numCache>
                <c:formatCode>General</c:formatCode>
                <c:ptCount val="15"/>
                <c:pt idx="0">
                  <c:v>0.90427253600906299</c:v>
                </c:pt>
                <c:pt idx="1">
                  <c:v>1.0319689525916675</c:v>
                </c:pt>
                <c:pt idx="2">
                  <c:v>1.3118205397603235</c:v>
                </c:pt>
                <c:pt idx="3">
                  <c:v>1.0734543841303039</c:v>
                </c:pt>
                <c:pt idx="4">
                  <c:v>1.1720862545354429</c:v>
                </c:pt>
                <c:pt idx="5">
                  <c:v>1.4540153041932553</c:v>
                </c:pt>
                <c:pt idx="6">
                  <c:v>1.3287753249512331</c:v>
                </c:pt>
                <c:pt idx="7">
                  <c:v>1.3668984977498748</c:v>
                </c:pt>
                <c:pt idx="8">
                  <c:v>1.5920255026603087</c:v>
                </c:pt>
                <c:pt idx="9">
                  <c:v>1.7962282987260014</c:v>
                </c:pt>
                <c:pt idx="10">
                  <c:v>1.8711069803547078</c:v>
                </c:pt>
                <c:pt idx="11">
                  <c:v>1.4671248497233533</c:v>
                </c:pt>
                <c:pt idx="12">
                  <c:v>1.8265998921147732</c:v>
                </c:pt>
                <c:pt idx="13">
                  <c:v>1.9708884995953733</c:v>
                </c:pt>
                <c:pt idx="14">
                  <c:v>1.9669396047241889</c:v>
                </c:pt>
              </c:numCache>
            </c:numRef>
          </c:val>
          <c:smooth val="0"/>
          <c:extLst>
            <c:ext xmlns:c16="http://schemas.microsoft.com/office/drawing/2014/chart" uri="{C3380CC4-5D6E-409C-BE32-E72D297353CC}">
              <c16:uniqueId val="{00000000-ACC2-43C8-8AF0-4473B82B2D22}"/>
            </c:ext>
          </c:extLst>
        </c:ser>
        <c:ser>
          <c:idx val="1"/>
          <c:order val="1"/>
          <c:tx>
            <c:strRef>
              <c:f>calculations!$A$381</c:f>
              <c:strCache>
                <c:ptCount val="1"/>
                <c:pt idx="0">
                  <c:v>Predominantly Urban average</c:v>
                </c:pt>
              </c:strCache>
            </c:strRef>
          </c:tx>
          <c:spPr>
            <a:ln w="19050">
              <a:solidFill>
                <a:schemeClr val="accent6">
                  <a:lumMod val="75000"/>
                </a:schemeClr>
              </a:solidFill>
              <a:prstDash val="sysDash"/>
            </a:ln>
          </c:spPr>
          <c:marker>
            <c:symbol val="none"/>
          </c:marker>
          <c:cat>
            <c:strRef>
              <c:f>calculations!$CU$379:$DI$379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calculations!$CU$381:$DI$381</c:f>
              <c:numCache>
                <c:formatCode>General</c:formatCode>
                <c:ptCount val="15"/>
                <c:pt idx="0">
                  <c:v>1.038247255964885</c:v>
                </c:pt>
                <c:pt idx="1">
                  <c:v>0.925081737817809</c:v>
                </c:pt>
                <c:pt idx="2">
                  <c:v>1.158577659912283</c:v>
                </c:pt>
                <c:pt idx="3">
                  <c:v>0.94877166051031125</c:v>
                </c:pt>
                <c:pt idx="4">
                  <c:v>0.892727426913694</c:v>
                </c:pt>
                <c:pt idx="5">
                  <c:v>1.0310968088239423</c:v>
                </c:pt>
                <c:pt idx="6">
                  <c:v>1.0091562947825259</c:v>
                </c:pt>
                <c:pt idx="7">
                  <c:v>0.85529072173428022</c:v>
                </c:pt>
                <c:pt idx="8">
                  <c:v>0.85073516900953394</c:v>
                </c:pt>
                <c:pt idx="9">
                  <c:v>0.85073516900953394</c:v>
                </c:pt>
                <c:pt idx="10">
                  <c:v>1.0045190694527586</c:v>
                </c:pt>
                <c:pt idx="11">
                  <c:v>0.81624422902328064</c:v>
                </c:pt>
                <c:pt idx="12">
                  <c:v>0.89371308888809475</c:v>
                </c:pt>
                <c:pt idx="13">
                  <c:v>1.0057545486558066</c:v>
                </c:pt>
                <c:pt idx="14">
                  <c:v>1.0414942432255589</c:v>
                </c:pt>
              </c:numCache>
            </c:numRef>
          </c:val>
          <c:smooth val="0"/>
          <c:extLst>
            <c:ext xmlns:c16="http://schemas.microsoft.com/office/drawing/2014/chart" uri="{C3380CC4-5D6E-409C-BE32-E72D297353CC}">
              <c16:uniqueId val="{00000001-ACC2-43C8-8AF0-4473B82B2D22}"/>
            </c:ext>
          </c:extLst>
        </c:ser>
        <c:ser>
          <c:idx val="2"/>
          <c:order val="2"/>
          <c:tx>
            <c:strRef>
              <c:f>calculations!$A$382</c:f>
              <c:strCache>
                <c:ptCount val="1"/>
                <c:pt idx="0">
                  <c:v>Shire district average</c:v>
                </c:pt>
              </c:strCache>
            </c:strRef>
          </c:tx>
          <c:spPr>
            <a:ln w="19050">
              <a:solidFill>
                <a:schemeClr val="accent5">
                  <a:lumMod val="60000"/>
                  <a:lumOff val="40000"/>
                </a:schemeClr>
              </a:solidFill>
              <a:prstDash val="sysDot"/>
            </a:ln>
          </c:spPr>
          <c:marker>
            <c:symbol val="none"/>
          </c:marker>
          <c:cat>
            <c:strRef>
              <c:f>calculations!$CU$379:$DI$379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calculations!$CU$382:$DI$382</c:f>
              <c:numCache>
                <c:formatCode>General</c:formatCode>
                <c:ptCount val="15"/>
                <c:pt idx="0">
                  <c:v>1.034617148590832</c:v>
                </c:pt>
                <c:pt idx="1">
                  <c:v>0.97014685905595188</c:v>
                </c:pt>
                <c:pt idx="2">
                  <c:v>1.1437172084796638</c:v>
                </c:pt>
                <c:pt idx="3">
                  <c:v>0.97982325130088188</c:v>
                </c:pt>
                <c:pt idx="4">
                  <c:v>0.90022710513434079</c:v>
                </c:pt>
                <c:pt idx="5">
                  <c:v>1.1944343113241962</c:v>
                </c:pt>
                <c:pt idx="6">
                  <c:v>1.2243329193676036</c:v>
                </c:pt>
                <c:pt idx="7">
                  <c:v>1.288579338720325</c:v>
                </c:pt>
                <c:pt idx="8">
                  <c:v>1.4501374641139113</c:v>
                </c:pt>
                <c:pt idx="9">
                  <c:v>1.4906724037117844</c:v>
                </c:pt>
                <c:pt idx="10">
                  <c:v>1.7198994661613931</c:v>
                </c:pt>
                <c:pt idx="11">
                  <c:v>1.4053156765435724</c:v>
                </c:pt>
                <c:pt idx="12">
                  <c:v>1.6717678991658482</c:v>
                </c:pt>
                <c:pt idx="13">
                  <c:v>1.9173886028740446</c:v>
                </c:pt>
                <c:pt idx="14">
                  <c:v>1.9011612363514501</c:v>
                </c:pt>
              </c:numCache>
            </c:numRef>
          </c:val>
          <c:smooth val="0"/>
          <c:extLst>
            <c:ext xmlns:c16="http://schemas.microsoft.com/office/drawing/2014/chart" uri="{C3380CC4-5D6E-409C-BE32-E72D297353CC}">
              <c16:uniqueId val="{00000002-ACC2-43C8-8AF0-4473B82B2D22}"/>
            </c:ext>
          </c:extLst>
        </c:ser>
        <c:ser>
          <c:idx val="3"/>
          <c:order val="3"/>
          <c:tx>
            <c:strRef>
              <c:f>calculations!$A$383</c:f>
              <c:strCache>
                <c:ptCount val="1"/>
                <c:pt idx="0">
                  <c:v>Babergh</c:v>
                </c:pt>
              </c:strCache>
            </c:strRef>
          </c:tx>
          <c:spPr>
            <a:ln w="19050">
              <a:solidFill>
                <a:schemeClr val="tx1"/>
              </a:solidFill>
            </a:ln>
          </c:spPr>
          <c:marker>
            <c:symbol val="none"/>
          </c:marker>
          <c:cat>
            <c:strRef>
              <c:f>calculations!$CU$379:$DI$379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calculations!$CU$383:$DI$383</c:f>
              <c:numCache>
                <c:formatCode>General</c:formatCode>
                <c:ptCount val="15"/>
                <c:pt idx="0">
                  <c:v>0</c:v>
                </c:pt>
                <c:pt idx="1">
                  <c:v>0</c:v>
                </c:pt>
                <c:pt idx="2">
                  <c:v>0.76394194041252861</c:v>
                </c:pt>
                <c:pt idx="3">
                  <c:v>0</c:v>
                </c:pt>
                <c:pt idx="4">
                  <c:v>1.0055304172951232</c:v>
                </c:pt>
                <c:pt idx="5">
                  <c:v>0</c:v>
                </c:pt>
                <c:pt idx="6">
                  <c:v>0.24931438544003989</c:v>
                </c:pt>
                <c:pt idx="7">
                  <c:v>0.99181750557897352</c:v>
                </c:pt>
                <c:pt idx="8">
                  <c:v>1.4752889107450209</c:v>
                </c:pt>
                <c:pt idx="9">
                  <c:v>0.49176297024834031</c:v>
                </c:pt>
                <c:pt idx="10">
                  <c:v>0.7273755523491845</c:v>
                </c:pt>
                <c:pt idx="11">
                  <c:v>1.688756532069587</c:v>
                </c:pt>
                <c:pt idx="12">
                  <c:v>2.8677946659019216</c:v>
                </c:pt>
                <c:pt idx="13">
                  <c:v>3.7556922210224872</c:v>
                </c:pt>
                <c:pt idx="14">
                  <c:v>6.0121167275586176</c:v>
                </c:pt>
              </c:numCache>
            </c:numRef>
          </c:val>
          <c:smooth val="0"/>
          <c:extLst>
            <c:ext xmlns:c16="http://schemas.microsoft.com/office/drawing/2014/chart" uri="{C3380CC4-5D6E-409C-BE32-E72D297353CC}">
              <c16:uniqueId val="{00000003-ACC2-43C8-8AF0-4473B82B2D22}"/>
            </c:ext>
          </c:extLst>
        </c:ser>
        <c:dLbls>
          <c:showLegendKey val="0"/>
          <c:showVal val="0"/>
          <c:showCatName val="0"/>
          <c:showSerName val="0"/>
          <c:showPercent val="0"/>
          <c:showBubbleSize val="0"/>
        </c:dLbls>
        <c:smooth val="0"/>
        <c:axId val="298671488"/>
        <c:axId val="118789248"/>
      </c:lineChart>
      <c:catAx>
        <c:axId val="298671488"/>
        <c:scaling>
          <c:orientation val="minMax"/>
        </c:scaling>
        <c:delete val="0"/>
        <c:axPos val="b"/>
        <c:numFmt formatCode="General" sourceLinked="0"/>
        <c:majorTickMark val="out"/>
        <c:minorTickMark val="none"/>
        <c:tickLblPos val="nextTo"/>
        <c:txPr>
          <a:bodyPr/>
          <a:lstStyle/>
          <a:p>
            <a:pPr>
              <a:defRPr sz="800"/>
            </a:pPr>
            <a:endParaRPr lang="en-US"/>
          </a:p>
        </c:txPr>
        <c:crossAx val="118789248"/>
        <c:crosses val="autoZero"/>
        <c:auto val="1"/>
        <c:lblAlgn val="ctr"/>
        <c:lblOffset val="100"/>
        <c:noMultiLvlLbl val="0"/>
      </c:catAx>
      <c:valAx>
        <c:axId val="118789248"/>
        <c:scaling>
          <c:orientation val="minMax"/>
        </c:scaling>
        <c:delete val="0"/>
        <c:axPos val="l"/>
        <c:majorGridlines/>
        <c:numFmt formatCode="General" sourceLinked="1"/>
        <c:majorTickMark val="out"/>
        <c:minorTickMark val="none"/>
        <c:tickLblPos val="nextTo"/>
        <c:crossAx val="298671488"/>
        <c:crosses val="autoZero"/>
        <c:crossBetween val="between"/>
      </c:valAx>
    </c:plotArea>
    <c:legend>
      <c:legendPos val="r"/>
      <c:overlay val="0"/>
      <c:txPr>
        <a:bodyPr/>
        <a:lstStyle/>
        <a:p>
          <a:pPr>
            <a:defRPr sz="900"/>
          </a:pPr>
          <a:endParaRPr lang="en-US"/>
        </a:p>
      </c:txPr>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calculations!$DK$378</c:f>
          <c:strCache>
            <c:ptCount val="1"/>
            <c:pt idx="0">
              <c:v>Local Authority Housebuilding: Permanent Dwellings Completed per 1,000 Total Dwelling Stock</c:v>
            </c:pt>
          </c:strCache>
        </c:strRef>
      </c:tx>
      <c:overlay val="0"/>
      <c:txPr>
        <a:bodyPr/>
        <a:lstStyle/>
        <a:p>
          <a:pPr>
            <a:defRPr sz="1100"/>
          </a:pPr>
          <a:endParaRPr lang="en-US"/>
        </a:p>
      </c:txPr>
    </c:title>
    <c:autoTitleDeleted val="0"/>
    <c:plotArea>
      <c:layout/>
      <c:lineChart>
        <c:grouping val="standard"/>
        <c:varyColors val="0"/>
        <c:ser>
          <c:idx val="0"/>
          <c:order val="0"/>
          <c:tx>
            <c:strRef>
              <c:f>calculations!$A$380</c:f>
              <c:strCache>
                <c:ptCount val="1"/>
                <c:pt idx="0">
                  <c:v>Predominantly Rural average</c:v>
                </c:pt>
              </c:strCache>
            </c:strRef>
          </c:tx>
          <c:spPr>
            <a:ln w="19050">
              <a:solidFill>
                <a:schemeClr val="bg1">
                  <a:lumMod val="65000"/>
                </a:schemeClr>
              </a:solidFill>
            </a:ln>
          </c:spPr>
          <c:marker>
            <c:symbol val="none"/>
          </c:marker>
          <c:cat>
            <c:strRef>
              <c:f>calculations!$DK$379:$DY$379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calculations!$DK$380:$DY$380</c:f>
              <c:numCache>
                <c:formatCode>General</c:formatCode>
                <c:ptCount val="15"/>
                <c:pt idx="0">
                  <c:v>4.0459621297944653E-3</c:v>
                </c:pt>
                <c:pt idx="1">
                  <c:v>1.0038608488245794E-2</c:v>
                </c:pt>
                <c:pt idx="2">
                  <c:v>4.9841205917945428E-2</c:v>
                </c:pt>
                <c:pt idx="3">
                  <c:v>1.782488829736667E-2</c:v>
                </c:pt>
                <c:pt idx="4">
                  <c:v>3.9331753507900764E-3</c:v>
                </c:pt>
                <c:pt idx="5">
                  <c:v>3.8981643544055103E-2</c:v>
                </c:pt>
                <c:pt idx="6">
                  <c:v>2.3176313807288951E-2</c:v>
                </c:pt>
                <c:pt idx="7">
                  <c:v>4.9705399918177268E-2</c:v>
                </c:pt>
                <c:pt idx="8">
                  <c:v>2.2689199562854756E-2</c:v>
                </c:pt>
                <c:pt idx="9">
                  <c:v>9.0756798251419024E-2</c:v>
                </c:pt>
                <c:pt idx="10">
                  <c:v>2.5844019065672758E-2</c:v>
                </c:pt>
                <c:pt idx="11">
                  <c:v>1.9514357130540373E-2</c:v>
                </c:pt>
                <c:pt idx="12">
                  <c:v>2.8512778803742801E-2</c:v>
                </c:pt>
                <c:pt idx="13">
                  <c:v>1.8015434182773064E-2</c:v>
                </c:pt>
                <c:pt idx="14">
                  <c:v>2.9449844357572572E-2</c:v>
                </c:pt>
              </c:numCache>
            </c:numRef>
          </c:val>
          <c:smooth val="0"/>
          <c:extLst>
            <c:ext xmlns:c16="http://schemas.microsoft.com/office/drawing/2014/chart" uri="{C3380CC4-5D6E-409C-BE32-E72D297353CC}">
              <c16:uniqueId val="{00000000-A8A6-4517-A57F-27E6847D7D1C}"/>
            </c:ext>
          </c:extLst>
        </c:ser>
        <c:ser>
          <c:idx val="1"/>
          <c:order val="1"/>
          <c:tx>
            <c:strRef>
              <c:f>calculations!$A$381</c:f>
              <c:strCache>
                <c:ptCount val="1"/>
                <c:pt idx="0">
                  <c:v>Predominantly Urban average</c:v>
                </c:pt>
              </c:strCache>
            </c:strRef>
          </c:tx>
          <c:spPr>
            <a:ln w="19050">
              <a:solidFill>
                <a:schemeClr val="accent6">
                  <a:lumMod val="75000"/>
                </a:schemeClr>
              </a:solidFill>
              <a:prstDash val="sysDash"/>
            </a:ln>
          </c:spPr>
          <c:marker>
            <c:symbol val="none"/>
          </c:marker>
          <c:cat>
            <c:strRef>
              <c:f>calculations!$DK$379:$DY$379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calculations!$DK$381:$DY$381</c:f>
              <c:numCache>
                <c:formatCode>General</c:formatCode>
                <c:ptCount val="15"/>
                <c:pt idx="0">
                  <c:v>2.0147100697895569E-2</c:v>
                </c:pt>
                <c:pt idx="1">
                  <c:v>4.809089178547455E-2</c:v>
                </c:pt>
                <c:pt idx="2">
                  <c:v>0.10828449459042552</c:v>
                </c:pt>
                <c:pt idx="3">
                  <c:v>8.3950301421558432E-2</c:v>
                </c:pt>
                <c:pt idx="4">
                  <c:v>5.0618565443559971E-2</c:v>
                </c:pt>
                <c:pt idx="5">
                  <c:v>6.9218658477098099E-2</c:v>
                </c:pt>
                <c:pt idx="6">
                  <c:v>0.11018405273797649</c:v>
                </c:pt>
                <c:pt idx="7">
                  <c:v>8.417962775897124E-2</c:v>
                </c:pt>
                <c:pt idx="8">
                  <c:v>0.1064215529772226</c:v>
                </c:pt>
                <c:pt idx="9">
                  <c:v>0.12681370684112153</c:v>
                </c:pt>
                <c:pt idx="10">
                  <c:v>9.3545838342788151E-2</c:v>
                </c:pt>
                <c:pt idx="11">
                  <c:v>8.4568665324745121E-2</c:v>
                </c:pt>
                <c:pt idx="12">
                  <c:v>6.6500208978460457E-2</c:v>
                </c:pt>
                <c:pt idx="13">
                  <c:v>0.10531134989023005</c:v>
                </c:pt>
                <c:pt idx="14">
                  <c:v>0.16194153811578424</c:v>
                </c:pt>
              </c:numCache>
            </c:numRef>
          </c:val>
          <c:smooth val="0"/>
          <c:extLst>
            <c:ext xmlns:c16="http://schemas.microsoft.com/office/drawing/2014/chart" uri="{C3380CC4-5D6E-409C-BE32-E72D297353CC}">
              <c16:uniqueId val="{00000001-A8A6-4517-A57F-27E6847D7D1C}"/>
            </c:ext>
          </c:extLst>
        </c:ser>
        <c:ser>
          <c:idx val="2"/>
          <c:order val="2"/>
          <c:tx>
            <c:strRef>
              <c:f>calculations!$A$382</c:f>
              <c:strCache>
                <c:ptCount val="1"/>
                <c:pt idx="0">
                  <c:v>Shire district average</c:v>
                </c:pt>
              </c:strCache>
            </c:strRef>
          </c:tx>
          <c:spPr>
            <a:ln w="19050">
              <a:solidFill>
                <a:schemeClr val="accent5">
                  <a:lumMod val="60000"/>
                  <a:lumOff val="40000"/>
                </a:schemeClr>
              </a:solidFill>
              <a:prstDash val="sysDot"/>
            </a:ln>
          </c:spPr>
          <c:marker>
            <c:symbol val="none"/>
          </c:marker>
          <c:cat>
            <c:strRef>
              <c:f>calculations!$DK$379:$DY$379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calculations!$DK$382:$DY$382</c:f>
              <c:numCache>
                <c:formatCode>General</c:formatCode>
                <c:ptCount val="15"/>
                <c:pt idx="0">
                  <c:v>1.8302280464145834E-2</c:v>
                </c:pt>
                <c:pt idx="1">
                  <c:v>3.2088650244408552E-2</c:v>
                </c:pt>
                <c:pt idx="2">
                  <c:v>5.314671043121115E-2</c:v>
                </c:pt>
                <c:pt idx="3">
                  <c:v>3.1709490333361866E-2</c:v>
                </c:pt>
                <c:pt idx="4">
                  <c:v>3.4664520967833429E-2</c:v>
                </c:pt>
                <c:pt idx="5">
                  <c:v>2.3972067330241282E-2</c:v>
                </c:pt>
                <c:pt idx="6">
                  <c:v>6.1991540221144496E-2</c:v>
                </c:pt>
                <c:pt idx="7">
                  <c:v>7.778556770670747E-2</c:v>
                </c:pt>
                <c:pt idx="8">
                  <c:v>4.0534939597873132E-2</c:v>
                </c:pt>
                <c:pt idx="9">
                  <c:v>4.4588433557660442E-2</c:v>
                </c:pt>
                <c:pt idx="10">
                  <c:v>4.3924787728298914E-2</c:v>
                </c:pt>
                <c:pt idx="11">
                  <c:v>3.8418701948673202E-2</c:v>
                </c:pt>
                <c:pt idx="12">
                  <c:v>4.304981714590167E-2</c:v>
                </c:pt>
                <c:pt idx="13">
                  <c:v>3.2569340651559121E-2</c:v>
                </c:pt>
                <c:pt idx="14">
                  <c:v>2.7025802156991637E-2</c:v>
                </c:pt>
              </c:numCache>
            </c:numRef>
          </c:val>
          <c:smooth val="0"/>
          <c:extLst>
            <c:ext xmlns:c16="http://schemas.microsoft.com/office/drawing/2014/chart" uri="{C3380CC4-5D6E-409C-BE32-E72D297353CC}">
              <c16:uniqueId val="{00000002-A8A6-4517-A57F-27E6847D7D1C}"/>
            </c:ext>
          </c:extLst>
        </c:ser>
        <c:ser>
          <c:idx val="3"/>
          <c:order val="3"/>
          <c:tx>
            <c:strRef>
              <c:f>calculations!$A$383</c:f>
              <c:strCache>
                <c:ptCount val="1"/>
                <c:pt idx="0">
                  <c:v>Babergh</c:v>
                </c:pt>
              </c:strCache>
            </c:strRef>
          </c:tx>
          <c:spPr>
            <a:ln w="19050">
              <a:solidFill>
                <a:schemeClr val="tx1"/>
              </a:solidFill>
            </a:ln>
          </c:spPr>
          <c:marker>
            <c:symbol val="none"/>
          </c:marker>
          <c:cat>
            <c:strRef>
              <c:f>calculations!$DK$379:$DY$379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calculations!$DK$383:$DY$383</c:f>
              <c:numCache>
                <c:formatCode>General</c:formatCode>
                <c:ptCount val="15"/>
                <c:pt idx="0">
                  <c:v>0</c:v>
                </c:pt>
                <c:pt idx="1">
                  <c:v>0</c:v>
                </c:pt>
                <c:pt idx="2">
                  <c:v>0</c:v>
                </c:pt>
                <c:pt idx="3">
                  <c:v>0</c:v>
                </c:pt>
                <c:pt idx="4">
                  <c:v>0</c:v>
                </c:pt>
                <c:pt idx="5">
                  <c:v>0</c:v>
                </c:pt>
                <c:pt idx="6">
                  <c:v>0.24931438544003989</c:v>
                </c:pt>
                <c:pt idx="7">
                  <c:v>0</c:v>
                </c:pt>
                <c:pt idx="8">
                  <c:v>0</c:v>
                </c:pt>
                <c:pt idx="9">
                  <c:v>0</c:v>
                </c:pt>
                <c:pt idx="10">
                  <c:v>0</c:v>
                </c:pt>
                <c:pt idx="11">
                  <c:v>0</c:v>
                </c:pt>
                <c:pt idx="12">
                  <c:v>0.95593155530064045</c:v>
                </c:pt>
                <c:pt idx="13">
                  <c:v>0</c:v>
                </c:pt>
                <c:pt idx="14">
                  <c:v>0</c:v>
                </c:pt>
              </c:numCache>
            </c:numRef>
          </c:val>
          <c:smooth val="0"/>
          <c:extLst>
            <c:ext xmlns:c16="http://schemas.microsoft.com/office/drawing/2014/chart" uri="{C3380CC4-5D6E-409C-BE32-E72D297353CC}">
              <c16:uniqueId val="{00000003-A8A6-4517-A57F-27E6847D7D1C}"/>
            </c:ext>
          </c:extLst>
        </c:ser>
        <c:dLbls>
          <c:showLegendKey val="0"/>
          <c:showVal val="0"/>
          <c:showCatName val="0"/>
          <c:showSerName val="0"/>
          <c:showPercent val="0"/>
          <c:showBubbleSize val="0"/>
        </c:dLbls>
        <c:smooth val="0"/>
        <c:axId val="118824320"/>
        <c:axId val="118834304"/>
      </c:lineChart>
      <c:catAx>
        <c:axId val="118824320"/>
        <c:scaling>
          <c:orientation val="minMax"/>
        </c:scaling>
        <c:delete val="0"/>
        <c:axPos val="b"/>
        <c:numFmt formatCode="General" sourceLinked="0"/>
        <c:majorTickMark val="out"/>
        <c:minorTickMark val="none"/>
        <c:tickLblPos val="nextTo"/>
        <c:txPr>
          <a:bodyPr/>
          <a:lstStyle/>
          <a:p>
            <a:pPr>
              <a:defRPr sz="800"/>
            </a:pPr>
            <a:endParaRPr lang="en-US"/>
          </a:p>
        </c:txPr>
        <c:crossAx val="118834304"/>
        <c:crosses val="autoZero"/>
        <c:auto val="1"/>
        <c:lblAlgn val="ctr"/>
        <c:lblOffset val="100"/>
        <c:noMultiLvlLbl val="0"/>
      </c:catAx>
      <c:valAx>
        <c:axId val="118834304"/>
        <c:scaling>
          <c:orientation val="minMax"/>
        </c:scaling>
        <c:delete val="0"/>
        <c:axPos val="l"/>
        <c:majorGridlines/>
        <c:numFmt formatCode="General" sourceLinked="1"/>
        <c:majorTickMark val="out"/>
        <c:minorTickMark val="none"/>
        <c:tickLblPos val="nextTo"/>
        <c:crossAx val="118824320"/>
        <c:crosses val="autoZero"/>
        <c:crossBetween val="between"/>
      </c:valAx>
    </c:plotArea>
    <c:legend>
      <c:legendPos val="r"/>
      <c:overlay val="0"/>
      <c:txPr>
        <a:bodyPr/>
        <a:lstStyle/>
        <a:p>
          <a:pPr>
            <a:defRPr sz="900"/>
          </a:pPr>
          <a:endParaRPr lang="en-US"/>
        </a:p>
      </c:txPr>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calculations!$EA$378</c:f>
          <c:strCache>
            <c:ptCount val="1"/>
            <c:pt idx="0">
              <c:v>Housebuilding: All Permanent Dwellings Completed per 1,000 Total Dwelling Stock</c:v>
            </c:pt>
          </c:strCache>
        </c:strRef>
      </c:tx>
      <c:overlay val="0"/>
      <c:txPr>
        <a:bodyPr/>
        <a:lstStyle/>
        <a:p>
          <a:pPr>
            <a:defRPr sz="1100"/>
          </a:pPr>
          <a:endParaRPr lang="en-US"/>
        </a:p>
      </c:txPr>
    </c:title>
    <c:autoTitleDeleted val="0"/>
    <c:plotArea>
      <c:layout/>
      <c:lineChart>
        <c:grouping val="standard"/>
        <c:varyColors val="0"/>
        <c:ser>
          <c:idx val="0"/>
          <c:order val="0"/>
          <c:tx>
            <c:strRef>
              <c:f>calculations!$A$380</c:f>
              <c:strCache>
                <c:ptCount val="1"/>
                <c:pt idx="0">
                  <c:v>Predominantly Rural average</c:v>
                </c:pt>
              </c:strCache>
            </c:strRef>
          </c:tx>
          <c:spPr>
            <a:ln w="19050">
              <a:solidFill>
                <a:schemeClr val="bg1">
                  <a:lumMod val="65000"/>
                </a:schemeClr>
              </a:solidFill>
            </a:ln>
          </c:spPr>
          <c:marker>
            <c:symbol val="none"/>
          </c:marker>
          <c:cat>
            <c:strRef>
              <c:f>calculations!$EA$379:$EO$379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calculations!$EA$380:$EO$380</c:f>
              <c:numCache>
                <c:formatCode>General</c:formatCode>
                <c:ptCount val="15"/>
                <c:pt idx="0">
                  <c:v>4.8511085936235636</c:v>
                </c:pt>
                <c:pt idx="1">
                  <c:v>5.2762926214219892</c:v>
                </c:pt>
                <c:pt idx="2">
                  <c:v>6.0427478054917039</c:v>
                </c:pt>
                <c:pt idx="3">
                  <c:v>5.6009760116614382</c:v>
                </c:pt>
                <c:pt idx="4">
                  <c:v>6.1101879074523842</c:v>
                </c:pt>
                <c:pt idx="5">
                  <c:v>7.0868627963092177</c:v>
                </c:pt>
                <c:pt idx="6">
                  <c:v>7.4434594511076346</c:v>
                </c:pt>
                <c:pt idx="7">
                  <c:v>8.06756875595031</c:v>
                </c:pt>
                <c:pt idx="8">
                  <c:v>8.6672742330105166</c:v>
                </c:pt>
                <c:pt idx="9">
                  <c:v>9.4765223507523366</c:v>
                </c:pt>
                <c:pt idx="10">
                  <c:v>9.414114678322397</c:v>
                </c:pt>
                <c:pt idx="11">
                  <c:v>8.0487853001146963</c:v>
                </c:pt>
                <c:pt idx="12">
                  <c:v>9.3343709608752992</c:v>
                </c:pt>
                <c:pt idx="13">
                  <c:v>9.9895582543476653</c:v>
                </c:pt>
                <c:pt idx="14">
                  <c:v>7.8104087219899041</c:v>
                </c:pt>
              </c:numCache>
            </c:numRef>
          </c:val>
          <c:smooth val="0"/>
          <c:extLst>
            <c:ext xmlns:c16="http://schemas.microsoft.com/office/drawing/2014/chart" uri="{C3380CC4-5D6E-409C-BE32-E72D297353CC}">
              <c16:uniqueId val="{00000000-A0C9-4C22-B906-166FAF3FA170}"/>
            </c:ext>
          </c:extLst>
        </c:ser>
        <c:ser>
          <c:idx val="1"/>
          <c:order val="1"/>
          <c:tx>
            <c:strRef>
              <c:f>calculations!$A$381</c:f>
              <c:strCache>
                <c:ptCount val="1"/>
                <c:pt idx="0">
                  <c:v>Predominantly Urban average</c:v>
                </c:pt>
              </c:strCache>
            </c:strRef>
          </c:tx>
          <c:spPr>
            <a:ln w="19050">
              <a:solidFill>
                <a:schemeClr val="accent6">
                  <a:lumMod val="75000"/>
                </a:schemeClr>
              </a:solidFill>
              <a:prstDash val="sysDash"/>
            </a:ln>
          </c:spPr>
          <c:marker>
            <c:symbol val="none"/>
          </c:marker>
          <c:cat>
            <c:strRef>
              <c:f>calculations!$EA$379:$EO$379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calculations!$EA$381:$EO$381</c:f>
              <c:numCache>
                <c:formatCode>General</c:formatCode>
                <c:ptCount val="15"/>
                <c:pt idx="0">
                  <c:v>4.3255825198381785</c:v>
                </c:pt>
                <c:pt idx="1">
                  <c:v>3.8539506333637239</c:v>
                </c:pt>
                <c:pt idx="2">
                  <c:v>4.7638534399260211</c:v>
                </c:pt>
                <c:pt idx="3">
                  <c:v>4.3880689298601894</c:v>
                </c:pt>
                <c:pt idx="4">
                  <c:v>4.4097316492909124</c:v>
                </c:pt>
                <c:pt idx="5">
                  <c:v>4.6278550247848509</c:v>
                </c:pt>
                <c:pt idx="6">
                  <c:v>5.242816485867599</c:v>
                </c:pt>
                <c:pt idx="7">
                  <c:v>5.2274906245742825</c:v>
                </c:pt>
                <c:pt idx="8">
                  <c:v>5.5861756490918166</c:v>
                </c:pt>
                <c:pt idx="9">
                  <c:v>5.7263717069061215</c:v>
                </c:pt>
                <c:pt idx="10">
                  <c:v>5.977516287662322</c:v>
                </c:pt>
                <c:pt idx="11">
                  <c:v>5.2163205641418706</c:v>
                </c:pt>
                <c:pt idx="12">
                  <c:v>5.3771944680527088</c:v>
                </c:pt>
                <c:pt idx="13">
                  <c:v>5.4730744738810095</c:v>
                </c:pt>
                <c:pt idx="14">
                  <c:v>5.052328750222979</c:v>
                </c:pt>
              </c:numCache>
            </c:numRef>
          </c:val>
          <c:smooth val="0"/>
          <c:extLst>
            <c:ext xmlns:c16="http://schemas.microsoft.com/office/drawing/2014/chart" uri="{C3380CC4-5D6E-409C-BE32-E72D297353CC}">
              <c16:uniqueId val="{00000001-A0C9-4C22-B906-166FAF3FA170}"/>
            </c:ext>
          </c:extLst>
        </c:ser>
        <c:ser>
          <c:idx val="2"/>
          <c:order val="2"/>
          <c:tx>
            <c:strRef>
              <c:f>calculations!$A$382</c:f>
              <c:strCache>
                <c:ptCount val="1"/>
                <c:pt idx="0">
                  <c:v>Shire district average</c:v>
                </c:pt>
              </c:strCache>
            </c:strRef>
          </c:tx>
          <c:spPr>
            <a:ln w="19050">
              <a:solidFill>
                <a:schemeClr val="accent5">
                  <a:lumMod val="60000"/>
                  <a:lumOff val="40000"/>
                </a:schemeClr>
              </a:solidFill>
              <a:prstDash val="sysDot"/>
            </a:ln>
          </c:spPr>
          <c:marker>
            <c:symbol val="none"/>
          </c:marker>
          <c:cat>
            <c:strRef>
              <c:f>calculations!$EA$379:$EO$379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calculations!$EA$382:$EO$382</c:f>
              <c:numCache>
                <c:formatCode>General</c:formatCode>
                <c:ptCount val="15"/>
                <c:pt idx="0">
                  <c:v>5.0159014519091434</c:v>
                </c:pt>
                <c:pt idx="1">
                  <c:v>4.7747911563679928</c:v>
                </c:pt>
                <c:pt idx="2">
                  <c:v>5.5708381873995521</c:v>
                </c:pt>
                <c:pt idx="3">
                  <c:v>5.0661195722601153</c:v>
                </c:pt>
                <c:pt idx="4">
                  <c:v>5.3225796286064231</c:v>
                </c:pt>
                <c:pt idx="5">
                  <c:v>5.9409036427119704</c:v>
                </c:pt>
                <c:pt idx="6">
                  <c:v>6.7188497676350432</c:v>
                </c:pt>
                <c:pt idx="7">
                  <c:v>7.1265908939711071</c:v>
                </c:pt>
                <c:pt idx="8">
                  <c:v>7.597261054131371</c:v>
                </c:pt>
                <c:pt idx="9">
                  <c:v>8.0806402088360088</c:v>
                </c:pt>
                <c:pt idx="10">
                  <c:v>8.2334574330711412</c:v>
                </c:pt>
                <c:pt idx="11">
                  <c:v>7.0751072693898696</c:v>
                </c:pt>
                <c:pt idx="12">
                  <c:v>7.9488412372968451</c:v>
                </c:pt>
                <c:pt idx="13">
                  <c:v>8.8861768784157089</c:v>
                </c:pt>
                <c:pt idx="14">
                  <c:v>7.3427025552688043</c:v>
                </c:pt>
              </c:numCache>
            </c:numRef>
          </c:val>
          <c:smooth val="0"/>
          <c:extLst>
            <c:ext xmlns:c16="http://schemas.microsoft.com/office/drawing/2014/chart" uri="{C3380CC4-5D6E-409C-BE32-E72D297353CC}">
              <c16:uniqueId val="{00000002-A0C9-4C22-B906-166FAF3FA170}"/>
            </c:ext>
          </c:extLst>
        </c:ser>
        <c:ser>
          <c:idx val="3"/>
          <c:order val="3"/>
          <c:tx>
            <c:strRef>
              <c:f>calculations!$A$383</c:f>
              <c:strCache>
                <c:ptCount val="1"/>
                <c:pt idx="0">
                  <c:v>Babergh</c:v>
                </c:pt>
              </c:strCache>
            </c:strRef>
          </c:tx>
          <c:spPr>
            <a:ln w="19050">
              <a:solidFill>
                <a:schemeClr val="tx1"/>
              </a:solidFill>
            </a:ln>
          </c:spPr>
          <c:marker>
            <c:symbol val="none"/>
          </c:marker>
          <c:cat>
            <c:strRef>
              <c:f>calculations!$EA$379:$EO$379</c:f>
              <c:strCache>
                <c:ptCount val="15"/>
                <c:pt idx="0">
                  <c:v>2009/10</c:v>
                </c:pt>
                <c:pt idx="1">
                  <c:v>2010/11</c:v>
                </c:pt>
                <c:pt idx="2">
                  <c:v>2011/12</c:v>
                </c:pt>
                <c:pt idx="3">
                  <c:v>2012/13</c:v>
                </c:pt>
                <c:pt idx="4">
                  <c:v>2013/14</c:v>
                </c:pt>
                <c:pt idx="5">
                  <c:v>2014/15</c:v>
                </c:pt>
                <c:pt idx="6">
                  <c:v>2015/16</c:v>
                </c:pt>
                <c:pt idx="7">
                  <c:v>2016/17</c:v>
                </c:pt>
                <c:pt idx="8">
                  <c:v>2017/18</c:v>
                </c:pt>
                <c:pt idx="9">
                  <c:v>2018/19</c:v>
                </c:pt>
                <c:pt idx="10">
                  <c:v>2019/20</c:v>
                </c:pt>
                <c:pt idx="11">
                  <c:v>2020/21</c:v>
                </c:pt>
                <c:pt idx="12">
                  <c:v>2021/22</c:v>
                </c:pt>
                <c:pt idx="13">
                  <c:v>2022/23</c:v>
                </c:pt>
                <c:pt idx="14">
                  <c:v>2023/24</c:v>
                </c:pt>
              </c:strCache>
            </c:strRef>
          </c:cat>
          <c:val>
            <c:numRef>
              <c:f>calculations!$EA$383:$EO$383</c:f>
              <c:numCache>
                <c:formatCode>General</c:formatCode>
                <c:ptCount val="15"/>
                <c:pt idx="0">
                  <c:v>4.6463603510583376</c:v>
                </c:pt>
                <c:pt idx="1">
                  <c:v>5.1255766273705792</c:v>
                </c:pt>
                <c:pt idx="2">
                  <c:v>5.6022408963585431</c:v>
                </c:pt>
                <c:pt idx="3">
                  <c:v>5.8242593061534569</c:v>
                </c:pt>
                <c:pt idx="4">
                  <c:v>6.7873303167420813</c:v>
                </c:pt>
                <c:pt idx="5">
                  <c:v>3.7546933667083855</c:v>
                </c:pt>
                <c:pt idx="6">
                  <c:v>2.2438294689603588</c:v>
                </c:pt>
                <c:pt idx="7">
                  <c:v>5.2070419042896106</c:v>
                </c:pt>
                <c:pt idx="8">
                  <c:v>6.8846815834767643</c:v>
                </c:pt>
                <c:pt idx="9">
                  <c:v>8.114089009097615</c:v>
                </c:pt>
                <c:pt idx="10">
                  <c:v>9.6983406979891242</c:v>
                </c:pt>
                <c:pt idx="11">
                  <c:v>9.167535459806329</c:v>
                </c:pt>
                <c:pt idx="12">
                  <c:v>14.338973329509606</c:v>
                </c:pt>
                <c:pt idx="13">
                  <c:v>15.49223041171776</c:v>
                </c:pt>
                <c:pt idx="14">
                  <c:v>17.573879665171347</c:v>
                </c:pt>
              </c:numCache>
            </c:numRef>
          </c:val>
          <c:smooth val="0"/>
          <c:extLst>
            <c:ext xmlns:c16="http://schemas.microsoft.com/office/drawing/2014/chart" uri="{C3380CC4-5D6E-409C-BE32-E72D297353CC}">
              <c16:uniqueId val="{00000003-A0C9-4C22-B906-166FAF3FA170}"/>
            </c:ext>
          </c:extLst>
        </c:ser>
        <c:dLbls>
          <c:showLegendKey val="0"/>
          <c:showVal val="0"/>
          <c:showCatName val="0"/>
          <c:showSerName val="0"/>
          <c:showPercent val="0"/>
          <c:showBubbleSize val="0"/>
        </c:dLbls>
        <c:smooth val="0"/>
        <c:axId val="118848512"/>
        <c:axId val="118854400"/>
      </c:lineChart>
      <c:catAx>
        <c:axId val="118848512"/>
        <c:scaling>
          <c:orientation val="minMax"/>
        </c:scaling>
        <c:delete val="0"/>
        <c:axPos val="b"/>
        <c:numFmt formatCode="General" sourceLinked="0"/>
        <c:majorTickMark val="out"/>
        <c:minorTickMark val="none"/>
        <c:tickLblPos val="nextTo"/>
        <c:txPr>
          <a:bodyPr/>
          <a:lstStyle/>
          <a:p>
            <a:pPr>
              <a:defRPr sz="800"/>
            </a:pPr>
            <a:endParaRPr lang="en-US"/>
          </a:p>
        </c:txPr>
        <c:crossAx val="118854400"/>
        <c:crosses val="autoZero"/>
        <c:auto val="1"/>
        <c:lblAlgn val="ctr"/>
        <c:lblOffset val="100"/>
        <c:noMultiLvlLbl val="0"/>
      </c:catAx>
      <c:valAx>
        <c:axId val="118854400"/>
        <c:scaling>
          <c:orientation val="minMax"/>
        </c:scaling>
        <c:delete val="0"/>
        <c:axPos val="l"/>
        <c:majorGridlines/>
        <c:numFmt formatCode="General" sourceLinked="1"/>
        <c:majorTickMark val="out"/>
        <c:minorTickMark val="none"/>
        <c:tickLblPos val="nextTo"/>
        <c:crossAx val="118848512"/>
        <c:crosses val="autoZero"/>
        <c:crossBetween val="between"/>
      </c:valAx>
    </c:plotArea>
    <c:legend>
      <c:legendPos val="r"/>
      <c:overlay val="0"/>
      <c:txPr>
        <a:bodyPr/>
        <a:lstStyle/>
        <a:p>
          <a:pPr>
            <a:defRPr sz="900"/>
          </a:pPr>
          <a:endParaRPr lang="en-US"/>
        </a:p>
      </c:txPr>
    </c:legend>
    <c:plotVisOnly val="1"/>
    <c:dispBlanksAs val="gap"/>
    <c:showDLblsOverMax val="0"/>
  </c:chart>
  <c:printSettings>
    <c:headerFooter/>
    <c:pageMargins b="0.75000000000000178" l="0.70000000000000062" r="0.70000000000000062" t="0.75000000000000178"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calculations!$S$378</c:f>
          <c:strCache>
            <c:ptCount val="1"/>
            <c:pt idx="0">
              <c:v>Private Enterprise Housebuilding: Permanent Dwellings Started per 1,000 Total Dwelling Stock</c:v>
            </c:pt>
          </c:strCache>
        </c:strRef>
      </c:tx>
      <c:overlay val="0"/>
    </c:title>
    <c:autoTitleDeleted val="0"/>
    <c:plotArea>
      <c:layout/>
      <c:lineChart>
        <c:grouping val="standard"/>
        <c:varyColors val="0"/>
        <c:ser>
          <c:idx val="0"/>
          <c:order val="0"/>
          <c:tx>
            <c:strRef>
              <c:f>calculations!$A$380</c:f>
              <c:strCache>
                <c:ptCount val="1"/>
                <c:pt idx="0">
                  <c:v>Predominantly Rural average</c:v>
                </c:pt>
              </c:strCache>
            </c:strRef>
          </c:tx>
          <c:marker>
            <c:symbol val="none"/>
          </c:marker>
          <c:cat>
            <c:strRef>
              <c:f>calculations!$S$379:$AA$379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calculations!$S$380:$AA$380</c:f>
              <c:numCache>
                <c:formatCode>General</c:formatCode>
                <c:ptCount val="9"/>
                <c:pt idx="0">
                  <c:v>3.487619355882829</c:v>
                </c:pt>
                <c:pt idx="1">
                  <c:v>4.2724317725974092</c:v>
                </c:pt>
                <c:pt idx="2">
                  <c:v>4.5694417585572369</c:v>
                </c:pt>
                <c:pt idx="3">
                  <c:v>4.4740469626390338</c:v>
                </c:pt>
                <c:pt idx="4">
                  <c:v>6.1888514144681857</c:v>
                </c:pt>
                <c:pt idx="5">
                  <c:v>6.2390120492260195</c:v>
                </c:pt>
                <c:pt idx="6">
                  <c:v>6.6651215790795142</c:v>
                </c:pt>
                <c:pt idx="7">
                  <c:v>7.4366925262195984</c:v>
                </c:pt>
                <c:pt idx="8">
                  <c:v>7.5592849876911092</c:v>
                </c:pt>
              </c:numCache>
            </c:numRef>
          </c:val>
          <c:smooth val="0"/>
          <c:extLst>
            <c:ext xmlns:c16="http://schemas.microsoft.com/office/drawing/2014/chart" uri="{C3380CC4-5D6E-409C-BE32-E72D297353CC}">
              <c16:uniqueId val="{00000000-AE43-4C92-BA68-217E9016C43B}"/>
            </c:ext>
          </c:extLst>
        </c:ser>
        <c:ser>
          <c:idx val="1"/>
          <c:order val="1"/>
          <c:tx>
            <c:strRef>
              <c:f>calculations!$A$381</c:f>
              <c:strCache>
                <c:ptCount val="1"/>
                <c:pt idx="0">
                  <c:v>Predominantly Urban average</c:v>
                </c:pt>
              </c:strCache>
            </c:strRef>
          </c:tx>
          <c:marker>
            <c:symbol val="none"/>
          </c:marker>
          <c:cat>
            <c:strRef>
              <c:f>calculations!$S$379:$AA$379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calculations!$S$381:$AA$381</c:f>
              <c:numCache>
                <c:formatCode>General</c:formatCode>
                <c:ptCount val="9"/>
                <c:pt idx="0">
                  <c:v>2.3854167226308354</c:v>
                </c:pt>
                <c:pt idx="1">
                  <c:v>2.7839282911369154</c:v>
                </c:pt>
                <c:pt idx="2">
                  <c:v>3.3993359436761192</c:v>
                </c:pt>
                <c:pt idx="3">
                  <c:v>3.2367505103645309</c:v>
                </c:pt>
                <c:pt idx="4">
                  <c:v>3.9844042227716492</c:v>
                </c:pt>
                <c:pt idx="5">
                  <c:v>4.2504174342210517</c:v>
                </c:pt>
                <c:pt idx="6">
                  <c:v>4.167549759442287</c:v>
                </c:pt>
                <c:pt idx="7">
                  <c:v>4.6395184154181095</c:v>
                </c:pt>
                <c:pt idx="8">
                  <c:v>4.431469936548539</c:v>
                </c:pt>
              </c:numCache>
            </c:numRef>
          </c:val>
          <c:smooth val="0"/>
          <c:extLst>
            <c:ext xmlns:c16="http://schemas.microsoft.com/office/drawing/2014/chart" uri="{C3380CC4-5D6E-409C-BE32-E72D297353CC}">
              <c16:uniqueId val="{00000001-AE43-4C92-BA68-217E9016C43B}"/>
            </c:ext>
          </c:extLst>
        </c:ser>
        <c:ser>
          <c:idx val="2"/>
          <c:order val="2"/>
          <c:tx>
            <c:strRef>
              <c:f>calculations!$A$382</c:f>
              <c:strCache>
                <c:ptCount val="1"/>
                <c:pt idx="0">
                  <c:v>Shire district average</c:v>
                </c:pt>
              </c:strCache>
            </c:strRef>
          </c:tx>
          <c:marker>
            <c:symbol val="none"/>
          </c:marker>
          <c:cat>
            <c:strRef>
              <c:f>calculations!$S$379:$AA$379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calculations!$S$382:$AA$382</c:f>
              <c:numCache>
                <c:formatCode>General</c:formatCode>
                <c:ptCount val="9"/>
                <c:pt idx="0">
                  <c:v>3.382692071667424</c:v>
                </c:pt>
                <c:pt idx="1">
                  <c:v>3.6666631012610837</c:v>
                </c:pt>
                <c:pt idx="2">
                  <c:v>4.159261558346584</c:v>
                </c:pt>
                <c:pt idx="3">
                  <c:v>3.9679142237146827</c:v>
                </c:pt>
                <c:pt idx="4">
                  <c:v>5.0967350223008419</c:v>
                </c:pt>
                <c:pt idx="5">
                  <c:v>5.4489551305435402</c:v>
                </c:pt>
                <c:pt idx="6">
                  <c:v>5.7889766643178762</c:v>
                </c:pt>
                <c:pt idx="7">
                  <c:v>6.3835340235096645</c:v>
                </c:pt>
                <c:pt idx="8">
                  <c:v>6.308249974919006</c:v>
                </c:pt>
              </c:numCache>
            </c:numRef>
          </c:val>
          <c:smooth val="0"/>
          <c:extLst>
            <c:ext xmlns:c16="http://schemas.microsoft.com/office/drawing/2014/chart" uri="{C3380CC4-5D6E-409C-BE32-E72D297353CC}">
              <c16:uniqueId val="{00000002-AE43-4C92-BA68-217E9016C43B}"/>
            </c:ext>
          </c:extLst>
        </c:ser>
        <c:ser>
          <c:idx val="3"/>
          <c:order val="3"/>
          <c:tx>
            <c:strRef>
              <c:f>calculations!$A$383</c:f>
              <c:strCache>
                <c:ptCount val="1"/>
                <c:pt idx="0">
                  <c:v>Babergh</c:v>
                </c:pt>
              </c:strCache>
            </c:strRef>
          </c:tx>
          <c:marker>
            <c:symbol val="none"/>
          </c:marker>
          <c:cat>
            <c:strRef>
              <c:f>calculations!$S$379:$AA$379</c:f>
              <c:strCache>
                <c:ptCount val="9"/>
                <c:pt idx="0">
                  <c:v>2009/10</c:v>
                </c:pt>
                <c:pt idx="1">
                  <c:v>2010/11</c:v>
                </c:pt>
                <c:pt idx="2">
                  <c:v>2011/12</c:v>
                </c:pt>
                <c:pt idx="3">
                  <c:v>2012/13</c:v>
                </c:pt>
                <c:pt idx="4">
                  <c:v>2013/14</c:v>
                </c:pt>
                <c:pt idx="5">
                  <c:v>2014/15</c:v>
                </c:pt>
                <c:pt idx="6">
                  <c:v>2015/16</c:v>
                </c:pt>
                <c:pt idx="7">
                  <c:v>2016/17</c:v>
                </c:pt>
                <c:pt idx="8">
                  <c:v>2017/18</c:v>
                </c:pt>
              </c:strCache>
            </c:strRef>
          </c:cat>
          <c:val>
            <c:numRef>
              <c:f>calculations!$S$383:$AA$383</c:f>
              <c:numCache>
                <c:formatCode>General</c:formatCode>
                <c:ptCount val="9"/>
                <c:pt idx="0">
                  <c:v>4.6463603510583376</c:v>
                </c:pt>
                <c:pt idx="1">
                  <c:v>6.6632496155817531</c:v>
                </c:pt>
                <c:pt idx="2">
                  <c:v>6.3661828367710722</c:v>
                </c:pt>
                <c:pt idx="3">
                  <c:v>4.5581159787287922</c:v>
                </c:pt>
                <c:pt idx="4">
                  <c:v>4.2735042735042743</c:v>
                </c:pt>
                <c:pt idx="5">
                  <c:v>3.0037546933667083</c:v>
                </c:pt>
                <c:pt idx="6">
                  <c:v>3.2410870107205185</c:v>
                </c:pt>
                <c:pt idx="7">
                  <c:v>6.1988594098685841</c:v>
                </c:pt>
                <c:pt idx="8">
                  <c:v>3.4423407917383821</c:v>
                </c:pt>
              </c:numCache>
            </c:numRef>
          </c:val>
          <c:smooth val="0"/>
          <c:extLst>
            <c:ext xmlns:c16="http://schemas.microsoft.com/office/drawing/2014/chart" uri="{C3380CC4-5D6E-409C-BE32-E72D297353CC}">
              <c16:uniqueId val="{00000003-AE43-4C92-BA68-217E9016C43B}"/>
            </c:ext>
          </c:extLst>
        </c:ser>
        <c:dLbls>
          <c:showLegendKey val="0"/>
          <c:showVal val="0"/>
          <c:showCatName val="0"/>
          <c:showSerName val="0"/>
          <c:showPercent val="0"/>
          <c:showBubbleSize val="0"/>
        </c:dLbls>
        <c:smooth val="0"/>
        <c:axId val="165422592"/>
        <c:axId val="165424128"/>
      </c:lineChart>
      <c:catAx>
        <c:axId val="165422592"/>
        <c:scaling>
          <c:orientation val="minMax"/>
        </c:scaling>
        <c:delete val="0"/>
        <c:axPos val="b"/>
        <c:numFmt formatCode="General" sourceLinked="0"/>
        <c:majorTickMark val="out"/>
        <c:minorTickMark val="none"/>
        <c:tickLblPos val="nextTo"/>
        <c:crossAx val="165424128"/>
        <c:crosses val="autoZero"/>
        <c:auto val="1"/>
        <c:lblAlgn val="ctr"/>
        <c:lblOffset val="100"/>
        <c:noMultiLvlLbl val="0"/>
      </c:catAx>
      <c:valAx>
        <c:axId val="165424128"/>
        <c:scaling>
          <c:orientation val="minMax"/>
        </c:scaling>
        <c:delete val="0"/>
        <c:axPos val="l"/>
        <c:majorGridlines/>
        <c:numFmt formatCode="General" sourceLinked="1"/>
        <c:majorTickMark val="out"/>
        <c:minorTickMark val="none"/>
        <c:tickLblPos val="nextTo"/>
        <c:crossAx val="165422592"/>
        <c:crosses val="autoZero"/>
        <c:crossBetween val="between"/>
      </c:valAx>
    </c:plotArea>
    <c:legend>
      <c:legendPos val="r"/>
      <c:overlay val="0"/>
    </c:legend>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4</xdr:col>
      <xdr:colOff>761999</xdr:colOff>
      <xdr:row>11</xdr:row>
      <xdr:rowOff>0</xdr:rowOff>
    </xdr:from>
    <xdr:to>
      <xdr:col>21</xdr:col>
      <xdr:colOff>0</xdr:colOff>
      <xdr:row>12</xdr:row>
      <xdr:rowOff>0</xdr:rowOff>
    </xdr:to>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761999</xdr:colOff>
      <xdr:row>21</xdr:row>
      <xdr:rowOff>0</xdr:rowOff>
    </xdr:from>
    <xdr:to>
      <xdr:col>21</xdr:col>
      <xdr:colOff>0</xdr:colOff>
      <xdr:row>22</xdr:row>
      <xdr:rowOff>0</xdr:rowOff>
    </xdr:to>
    <xdr:graphicFrame macro="">
      <xdr:nvGraphicFramePr>
        <xdr:cNvPr id="3" name="Chart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761999</xdr:colOff>
      <xdr:row>31</xdr:row>
      <xdr:rowOff>0</xdr:rowOff>
    </xdr:from>
    <xdr:to>
      <xdr:col>21</xdr:col>
      <xdr:colOff>0</xdr:colOff>
      <xdr:row>32</xdr:row>
      <xdr:rowOff>0</xdr:rowOff>
    </xdr:to>
    <xdr:graphicFrame macro="">
      <xdr:nvGraphicFramePr>
        <xdr:cNvPr id="4" name="Chart 3">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761999</xdr:colOff>
      <xdr:row>41</xdr:row>
      <xdr:rowOff>0</xdr:rowOff>
    </xdr:from>
    <xdr:to>
      <xdr:col>21</xdr:col>
      <xdr:colOff>0</xdr:colOff>
      <xdr:row>42</xdr:row>
      <xdr:rowOff>0</xdr:rowOff>
    </xdr:to>
    <xdr:graphicFrame macro="">
      <xdr:nvGraphicFramePr>
        <xdr:cNvPr id="5" name="Chart 4">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761999</xdr:colOff>
      <xdr:row>51</xdr:row>
      <xdr:rowOff>0</xdr:rowOff>
    </xdr:from>
    <xdr:to>
      <xdr:col>21</xdr:col>
      <xdr:colOff>0</xdr:colOff>
      <xdr:row>52</xdr:row>
      <xdr:rowOff>0</xdr:rowOff>
    </xdr:to>
    <xdr:graphicFrame macro="">
      <xdr:nvGraphicFramePr>
        <xdr:cNvPr id="6" name="Chart 5">
          <a:extLst>
            <a:ext uri="{FF2B5EF4-FFF2-40B4-BE49-F238E27FC236}">
              <a16:creationId xmlns:a16="http://schemas.microsoft.com/office/drawing/2014/main" id="{00000000-0008-0000-1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761999</xdr:colOff>
      <xdr:row>61</xdr:row>
      <xdr:rowOff>0</xdr:rowOff>
    </xdr:from>
    <xdr:to>
      <xdr:col>21</xdr:col>
      <xdr:colOff>0</xdr:colOff>
      <xdr:row>63</xdr:row>
      <xdr:rowOff>0</xdr:rowOff>
    </xdr:to>
    <xdr:graphicFrame macro="">
      <xdr:nvGraphicFramePr>
        <xdr:cNvPr id="7" name="Chart 6">
          <a:extLst>
            <a:ext uri="{FF2B5EF4-FFF2-40B4-BE49-F238E27FC236}">
              <a16:creationId xmlns:a16="http://schemas.microsoft.com/office/drawing/2014/main" id="{00000000-0008-0000-1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761999</xdr:colOff>
      <xdr:row>72</xdr:row>
      <xdr:rowOff>0</xdr:rowOff>
    </xdr:from>
    <xdr:to>
      <xdr:col>21</xdr:col>
      <xdr:colOff>0</xdr:colOff>
      <xdr:row>73</xdr:row>
      <xdr:rowOff>0</xdr:rowOff>
    </xdr:to>
    <xdr:graphicFrame macro="">
      <xdr:nvGraphicFramePr>
        <xdr:cNvPr id="8" name="Chart 7">
          <a:extLst>
            <a:ext uri="{FF2B5EF4-FFF2-40B4-BE49-F238E27FC236}">
              <a16:creationId xmlns:a16="http://schemas.microsoft.com/office/drawing/2014/main" id="{00000000-0008-0000-1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761999</xdr:colOff>
      <xdr:row>82</xdr:row>
      <xdr:rowOff>0</xdr:rowOff>
    </xdr:from>
    <xdr:to>
      <xdr:col>21</xdr:col>
      <xdr:colOff>0</xdr:colOff>
      <xdr:row>83</xdr:row>
      <xdr:rowOff>0</xdr:rowOff>
    </xdr:to>
    <xdr:graphicFrame macro="">
      <xdr:nvGraphicFramePr>
        <xdr:cNvPr id="9" name="Chart 8">
          <a:extLst>
            <a:ext uri="{FF2B5EF4-FFF2-40B4-BE49-F238E27FC236}">
              <a16:creationId xmlns:a16="http://schemas.microsoft.com/office/drawing/2014/main" id="{00000000-0008-0000-1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18</xdr:col>
      <xdr:colOff>47625</xdr:colOff>
      <xdr:row>390</xdr:row>
      <xdr:rowOff>161925</xdr:rowOff>
    </xdr:from>
    <xdr:to>
      <xdr:col>33</xdr:col>
      <xdr:colOff>352425</xdr:colOff>
      <xdr:row>405</xdr:row>
      <xdr:rowOff>47625</xdr:rowOff>
    </xdr:to>
    <xdr:graphicFrame macro="">
      <xdr:nvGraphicFramePr>
        <xdr:cNvPr id="4" name="Chart 3">
          <a:extLst>
            <a:ext uri="{FF2B5EF4-FFF2-40B4-BE49-F238E27FC236}">
              <a16:creationId xmlns:a16="http://schemas.microsoft.com/office/drawing/2014/main" id="{00000000-0008-0000-1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590550</xdr:colOff>
      <xdr:row>388</xdr:row>
      <xdr:rowOff>142875</xdr:rowOff>
    </xdr:from>
    <xdr:to>
      <xdr:col>49</xdr:col>
      <xdr:colOff>285750</xdr:colOff>
      <xdr:row>403</xdr:row>
      <xdr:rowOff>28575</xdr:rowOff>
    </xdr:to>
    <xdr:graphicFrame macro="">
      <xdr:nvGraphicFramePr>
        <xdr:cNvPr id="5" name="Chart 4">
          <a:extLst>
            <a:ext uri="{FF2B5EF4-FFF2-40B4-BE49-F238E27FC236}">
              <a16:creationId xmlns:a16="http://schemas.microsoft.com/office/drawing/2014/main" id="{00000000-0008-0000-1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49</xdr:col>
      <xdr:colOff>552450</xdr:colOff>
      <xdr:row>388</xdr:row>
      <xdr:rowOff>133350</xdr:rowOff>
    </xdr:from>
    <xdr:to>
      <xdr:col>65</xdr:col>
      <xdr:colOff>247650</xdr:colOff>
      <xdr:row>403</xdr:row>
      <xdr:rowOff>19050</xdr:rowOff>
    </xdr:to>
    <xdr:graphicFrame macro="">
      <xdr:nvGraphicFramePr>
        <xdr:cNvPr id="6" name="Chart 5">
          <a:extLst>
            <a:ext uri="{FF2B5EF4-FFF2-40B4-BE49-F238E27FC236}">
              <a16:creationId xmlns:a16="http://schemas.microsoft.com/office/drawing/2014/main" id="{00000000-0008-0000-1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65</xdr:col>
      <xdr:colOff>428625</xdr:colOff>
      <xdr:row>388</xdr:row>
      <xdr:rowOff>133350</xdr:rowOff>
    </xdr:from>
    <xdr:to>
      <xdr:col>81</xdr:col>
      <xdr:colOff>123825</xdr:colOff>
      <xdr:row>403</xdr:row>
      <xdr:rowOff>19050</xdr:rowOff>
    </xdr:to>
    <xdr:graphicFrame macro="">
      <xdr:nvGraphicFramePr>
        <xdr:cNvPr id="8" name="Chart 7">
          <a:extLst>
            <a:ext uri="{FF2B5EF4-FFF2-40B4-BE49-F238E27FC236}">
              <a16:creationId xmlns:a16="http://schemas.microsoft.com/office/drawing/2014/main" id="{00000000-0008-0000-15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81</xdr:col>
      <xdr:colOff>590550</xdr:colOff>
      <xdr:row>388</xdr:row>
      <xdr:rowOff>85725</xdr:rowOff>
    </xdr:from>
    <xdr:to>
      <xdr:col>97</xdr:col>
      <xdr:colOff>285750</xdr:colOff>
      <xdr:row>402</xdr:row>
      <xdr:rowOff>161925</xdr:rowOff>
    </xdr:to>
    <xdr:graphicFrame macro="">
      <xdr:nvGraphicFramePr>
        <xdr:cNvPr id="9" name="Chart 8">
          <a:extLst>
            <a:ext uri="{FF2B5EF4-FFF2-40B4-BE49-F238E27FC236}">
              <a16:creationId xmlns:a16="http://schemas.microsoft.com/office/drawing/2014/main" id="{00000000-0008-0000-15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97</xdr:col>
      <xdr:colOff>533400</xdr:colOff>
      <xdr:row>388</xdr:row>
      <xdr:rowOff>123825</xdr:rowOff>
    </xdr:from>
    <xdr:to>
      <xdr:col>113</xdr:col>
      <xdr:colOff>228600</xdr:colOff>
      <xdr:row>403</xdr:row>
      <xdr:rowOff>9525</xdr:rowOff>
    </xdr:to>
    <xdr:graphicFrame macro="">
      <xdr:nvGraphicFramePr>
        <xdr:cNvPr id="10" name="Chart 9">
          <a:extLst>
            <a:ext uri="{FF2B5EF4-FFF2-40B4-BE49-F238E27FC236}">
              <a16:creationId xmlns:a16="http://schemas.microsoft.com/office/drawing/2014/main" id="{00000000-0008-0000-15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113</xdr:col>
      <xdr:colOff>485775</xdr:colOff>
      <xdr:row>388</xdr:row>
      <xdr:rowOff>133350</xdr:rowOff>
    </xdr:from>
    <xdr:to>
      <xdr:col>129</xdr:col>
      <xdr:colOff>180975</xdr:colOff>
      <xdr:row>403</xdr:row>
      <xdr:rowOff>19050</xdr:rowOff>
    </xdr:to>
    <xdr:graphicFrame macro="">
      <xdr:nvGraphicFramePr>
        <xdr:cNvPr id="11" name="Chart 10">
          <a:extLst>
            <a:ext uri="{FF2B5EF4-FFF2-40B4-BE49-F238E27FC236}">
              <a16:creationId xmlns:a16="http://schemas.microsoft.com/office/drawing/2014/main" id="{00000000-0008-0000-15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129</xdr:col>
      <xdr:colOff>476250</xdr:colOff>
      <xdr:row>388</xdr:row>
      <xdr:rowOff>142875</xdr:rowOff>
    </xdr:from>
    <xdr:to>
      <xdr:col>145</xdr:col>
      <xdr:colOff>171450</xdr:colOff>
      <xdr:row>403</xdr:row>
      <xdr:rowOff>28575</xdr:rowOff>
    </xdr:to>
    <xdr:graphicFrame macro="">
      <xdr:nvGraphicFramePr>
        <xdr:cNvPr id="12" name="Chart 11">
          <a:extLst>
            <a:ext uri="{FF2B5EF4-FFF2-40B4-BE49-F238E27FC236}">
              <a16:creationId xmlns:a16="http://schemas.microsoft.com/office/drawing/2014/main" id="{00000000-0008-0000-15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8</xdr:col>
      <xdr:colOff>571500</xdr:colOff>
      <xdr:row>0</xdr:row>
      <xdr:rowOff>52385</xdr:rowOff>
    </xdr:from>
    <xdr:ext cx="64" cy="172227"/>
    <xdr:sp macro="" textlink="">
      <xdr:nvSpPr>
        <xdr:cNvPr id="2" name="TextBox 1">
          <a:extLst>
            <a:ext uri="{FF2B5EF4-FFF2-40B4-BE49-F238E27FC236}">
              <a16:creationId xmlns:a16="http://schemas.microsoft.com/office/drawing/2014/main" id="{2F914D4A-D42E-4053-A024-735463F79CB3}"/>
            </a:ext>
          </a:extLst>
        </xdr:cNvPr>
        <xdr:cNvSpPr txBox="1"/>
      </xdr:nvSpPr>
      <xdr:spPr>
        <a:xfrm>
          <a:off x="8999220" y="52385"/>
          <a:ext cx="64" cy="172227"/>
        </a:xfrm>
        <a:prstGeom prst="rect">
          <a:avLst/>
        </a:prstGeom>
        <a:noFill/>
        <a:ln cap="flat">
          <a:noFill/>
        </a:ln>
      </xdr:spPr>
      <xdr:txBody>
        <a:bodyPr vert="horz" wrap="none" lIns="0" tIns="0" rIns="0" bIns="0" anchor="t" anchorCtr="0" compatLnSpc="0">
          <a:sp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571500</xdr:colOff>
      <xdr:row>0</xdr:row>
      <xdr:rowOff>52385</xdr:rowOff>
    </xdr:from>
    <xdr:ext cx="64" cy="172227"/>
    <xdr:sp macro="" textlink="">
      <xdr:nvSpPr>
        <xdr:cNvPr id="2" name="TextBox 1">
          <a:extLst>
            <a:ext uri="{FF2B5EF4-FFF2-40B4-BE49-F238E27FC236}">
              <a16:creationId xmlns:a16="http://schemas.microsoft.com/office/drawing/2014/main" id="{35EA2A6B-627E-4339-B62A-3B8692FFD8B3}"/>
            </a:ext>
          </a:extLst>
        </xdr:cNvPr>
        <xdr:cNvSpPr txBox="1"/>
      </xdr:nvSpPr>
      <xdr:spPr>
        <a:xfrm>
          <a:off x="8999220" y="52385"/>
          <a:ext cx="64" cy="172227"/>
        </a:xfrm>
        <a:prstGeom prst="rect">
          <a:avLst/>
        </a:prstGeom>
        <a:noFill/>
        <a:ln cap="flat">
          <a:noFill/>
        </a:ln>
      </xdr:spPr>
      <xdr:txBody>
        <a:bodyPr vert="horz" wrap="none" lIns="0" tIns="0" rIns="0" bIns="0" anchor="t" anchorCtr="0" compatLnSpc="0">
          <a:sp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571500</xdr:colOff>
      <xdr:row>0</xdr:row>
      <xdr:rowOff>52385</xdr:rowOff>
    </xdr:from>
    <xdr:ext cx="64" cy="172227"/>
    <xdr:sp macro="" textlink="">
      <xdr:nvSpPr>
        <xdr:cNvPr id="2" name="TextBox 2">
          <a:extLst>
            <a:ext uri="{FF2B5EF4-FFF2-40B4-BE49-F238E27FC236}">
              <a16:creationId xmlns:a16="http://schemas.microsoft.com/office/drawing/2014/main" id="{EE8454EA-A993-4695-98A2-E2CB98C4403E}"/>
            </a:ext>
          </a:extLst>
        </xdr:cNvPr>
        <xdr:cNvSpPr txBox="1"/>
      </xdr:nvSpPr>
      <xdr:spPr>
        <a:xfrm>
          <a:off x="8999220" y="52385"/>
          <a:ext cx="64" cy="172227"/>
        </a:xfrm>
        <a:prstGeom prst="rect">
          <a:avLst/>
        </a:prstGeom>
        <a:noFill/>
        <a:ln cap="flat">
          <a:noFill/>
        </a:ln>
      </xdr:spPr>
      <xdr:txBody>
        <a:bodyPr vert="horz" wrap="none" lIns="0" tIns="0" rIns="0" bIns="0" anchor="t" anchorCtr="0" compatLnSpc="0">
          <a:sp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endParaRPr lang="en-GB" sz="1100" b="0" i="0" u="none" strike="noStrike" kern="0" cap="none" spc="0" baseline="0">
            <a:solidFill>
              <a:srgbClr val="000000"/>
            </a:solidFill>
            <a:uFillTx/>
            <a:latin typeface="Calibri"/>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T3500"/>
  <sheetViews>
    <sheetView topLeftCell="E350" workbookViewId="0">
      <selection activeCell="I364" sqref="I364"/>
    </sheetView>
  </sheetViews>
  <sheetFormatPr defaultColWidth="15.5546875" defaultRowHeight="13.2" x14ac:dyDescent="0.25"/>
  <cols>
    <col min="1" max="1" width="15.5546875" style="90"/>
    <col min="2" max="4" width="15.5546875" style="3"/>
    <col min="5" max="5" width="15.5546875" style="2"/>
    <col min="6" max="16384" width="15.5546875" style="3"/>
  </cols>
  <sheetData>
    <row r="1" spans="1:20" ht="15.6" x14ac:dyDescent="0.25">
      <c r="A1" s="89" t="s">
        <v>1865</v>
      </c>
      <c r="B1" s="114"/>
      <c r="C1" s="114"/>
      <c r="D1" s="114"/>
      <c r="E1" s="114"/>
      <c r="F1" s="114"/>
      <c r="G1" s="114"/>
      <c r="H1" s="114"/>
      <c r="I1" s="114"/>
      <c r="J1" s="114"/>
      <c r="K1" s="114"/>
      <c r="L1" s="114"/>
      <c r="M1" s="114"/>
      <c r="N1" s="114"/>
      <c r="O1" s="114"/>
      <c r="P1" s="114"/>
      <c r="Q1" s="114"/>
    </row>
    <row r="2" spans="1:20" x14ac:dyDescent="0.25">
      <c r="B2" s="90"/>
      <c r="C2" s="90"/>
      <c r="D2" s="90"/>
      <c r="E2" s="114"/>
      <c r="F2" s="90"/>
      <c r="G2" s="90"/>
      <c r="H2" s="90"/>
      <c r="I2" s="90"/>
      <c r="J2" s="90"/>
      <c r="K2" s="90"/>
      <c r="L2" s="90"/>
      <c r="M2" s="90"/>
      <c r="N2" s="90"/>
      <c r="O2" s="90"/>
      <c r="P2" s="90"/>
      <c r="Q2" s="237" t="s">
        <v>1</v>
      </c>
    </row>
    <row r="3" spans="1:20" x14ac:dyDescent="0.25">
      <c r="B3" s="116"/>
      <c r="C3" s="116"/>
      <c r="D3" s="116"/>
      <c r="E3" s="117"/>
      <c r="F3" s="116"/>
      <c r="G3" s="116"/>
      <c r="H3" s="116"/>
      <c r="I3" s="238"/>
      <c r="J3" s="239" t="s">
        <v>2</v>
      </c>
      <c r="K3" s="240"/>
      <c r="L3" s="240"/>
      <c r="M3" s="241"/>
      <c r="N3" s="97"/>
      <c r="O3" s="97" t="s">
        <v>3</v>
      </c>
      <c r="P3" s="242"/>
      <c r="Q3" s="243"/>
    </row>
    <row r="4" spans="1:20" ht="40.200000000000003" thickBot="1" x14ac:dyDescent="0.3">
      <c r="A4" s="148"/>
      <c r="B4" s="118" t="s">
        <v>4</v>
      </c>
      <c r="C4" s="118" t="s">
        <v>5</v>
      </c>
      <c r="D4" s="118" t="s">
        <v>6</v>
      </c>
      <c r="E4" s="119" t="s">
        <v>7</v>
      </c>
      <c r="F4" s="118" t="s">
        <v>8</v>
      </c>
      <c r="G4" s="118"/>
      <c r="H4" s="118"/>
      <c r="I4" s="244" t="s">
        <v>9</v>
      </c>
      <c r="J4" s="244" t="s">
        <v>10</v>
      </c>
      <c r="K4" s="244" t="s">
        <v>11</v>
      </c>
      <c r="L4" s="244" t="s">
        <v>12</v>
      </c>
      <c r="M4" s="244"/>
      <c r="N4" s="244" t="s">
        <v>9</v>
      </c>
      <c r="O4" s="244" t="s">
        <v>10</v>
      </c>
      <c r="P4" s="244" t="s">
        <v>11</v>
      </c>
      <c r="Q4" s="244" t="s">
        <v>12</v>
      </c>
    </row>
    <row r="5" spans="1:20" x14ac:dyDescent="0.25">
      <c r="A5" s="245"/>
      <c r="B5" s="245"/>
      <c r="C5" s="245"/>
      <c r="D5" s="245"/>
      <c r="E5" s="246"/>
      <c r="F5" s="245"/>
      <c r="G5" s="245"/>
      <c r="H5" s="245"/>
      <c r="I5" s="245"/>
      <c r="J5" s="245"/>
      <c r="K5" s="245"/>
      <c r="L5" s="245"/>
      <c r="M5" s="245"/>
      <c r="N5" s="247"/>
      <c r="O5" s="245"/>
      <c r="P5" s="245"/>
      <c r="Q5" s="245"/>
    </row>
    <row r="6" spans="1:20" x14ac:dyDescent="0.25">
      <c r="A6" s="150" t="s">
        <v>13</v>
      </c>
      <c r="B6" s="121"/>
      <c r="C6" s="121"/>
      <c r="D6" s="248"/>
      <c r="E6" s="249"/>
      <c r="F6" s="248"/>
      <c r="G6" s="248"/>
      <c r="H6" s="248"/>
      <c r="I6" s="250">
        <v>133820</v>
      </c>
      <c r="J6" s="250">
        <v>24730</v>
      </c>
      <c r="K6" s="250">
        <v>1630</v>
      </c>
      <c r="L6" s="250">
        <v>160180</v>
      </c>
      <c r="M6" s="251" t="s">
        <v>1365</v>
      </c>
      <c r="N6" s="252">
        <v>131480</v>
      </c>
      <c r="O6" s="250">
        <v>27110</v>
      </c>
      <c r="P6" s="250">
        <v>1960</v>
      </c>
      <c r="Q6" s="250">
        <v>160560</v>
      </c>
    </row>
    <row r="7" spans="1:20" x14ac:dyDescent="0.25">
      <c r="B7" s="90"/>
      <c r="C7" s="90"/>
      <c r="D7" s="245"/>
      <c r="E7" s="246"/>
      <c r="F7" s="245"/>
      <c r="G7" s="245"/>
      <c r="H7" s="245"/>
      <c r="I7" s="251"/>
      <c r="J7" s="251"/>
      <c r="K7" s="251"/>
      <c r="L7" s="251"/>
      <c r="M7" s="251" t="s">
        <v>1365</v>
      </c>
      <c r="N7" s="253"/>
      <c r="O7" s="251"/>
      <c r="P7" s="251"/>
      <c r="Q7" s="251"/>
    </row>
    <row r="8" spans="1:20" x14ac:dyDescent="0.25">
      <c r="A8" s="150" t="s">
        <v>14</v>
      </c>
      <c r="B8" s="121"/>
      <c r="C8" s="121"/>
      <c r="D8" s="248"/>
      <c r="E8" s="249"/>
      <c r="F8" s="248"/>
      <c r="G8" s="248"/>
      <c r="H8" s="248"/>
      <c r="I8" s="250">
        <v>29800</v>
      </c>
      <c r="J8" s="250">
        <v>5340</v>
      </c>
      <c r="K8" s="250">
        <v>220</v>
      </c>
      <c r="L8" s="250">
        <v>35350</v>
      </c>
      <c r="M8" s="251" t="s">
        <v>1365</v>
      </c>
      <c r="N8" s="252">
        <v>31070</v>
      </c>
      <c r="O8" s="250">
        <v>6110</v>
      </c>
      <c r="P8" s="250">
        <v>390</v>
      </c>
      <c r="Q8" s="250">
        <v>37560</v>
      </c>
      <c r="T8" s="26"/>
    </row>
    <row r="9" spans="1:20" x14ac:dyDescent="0.25">
      <c r="A9" s="245"/>
      <c r="B9" s="245"/>
      <c r="C9" s="245"/>
      <c r="D9" s="245"/>
      <c r="E9" s="246"/>
      <c r="F9" s="245"/>
      <c r="G9" s="245"/>
      <c r="H9" s="245"/>
      <c r="I9" s="254"/>
      <c r="J9" s="254"/>
      <c r="K9" s="254"/>
      <c r="L9" s="254"/>
      <c r="M9" s="254" t="s">
        <v>1365</v>
      </c>
      <c r="N9" s="255"/>
      <c r="O9" s="254"/>
      <c r="P9" s="254"/>
      <c r="Q9" s="254"/>
      <c r="T9" s="26"/>
    </row>
    <row r="10" spans="1:20" ht="14.25" customHeight="1" x14ac:dyDescent="0.25">
      <c r="A10" s="245"/>
      <c r="B10" s="223" t="s">
        <v>15</v>
      </c>
      <c r="C10" s="223" t="s">
        <v>16</v>
      </c>
      <c r="D10" s="223" t="s">
        <v>17</v>
      </c>
      <c r="E10" s="223"/>
      <c r="F10" s="223" t="s">
        <v>1695</v>
      </c>
      <c r="G10" s="223" t="str">
        <f>VLOOKUP(F10,regions!A$2:C$419,3,FALSE)</f>
        <v>Unitary authority</v>
      </c>
      <c r="H10" s="223" t="str">
        <f>IFERROR(VLOOKUP(F10,classifications!A$3:C$328,3,FALSE),VLOOKUP(F10,classifications!I$2:K$28,3,FALSE))</f>
        <v>Urban with Significant Rural</v>
      </c>
      <c r="I10" s="256">
        <v>570</v>
      </c>
      <c r="J10" s="256">
        <v>80</v>
      </c>
      <c r="K10" s="256">
        <v>10</v>
      </c>
      <c r="L10" s="256">
        <v>660</v>
      </c>
      <c r="M10" s="257" t="s">
        <v>1365</v>
      </c>
      <c r="N10" s="258">
        <v>630</v>
      </c>
      <c r="O10" s="256">
        <v>160</v>
      </c>
      <c r="P10" s="256">
        <v>0</v>
      </c>
      <c r="Q10" s="256">
        <v>790</v>
      </c>
    </row>
    <row r="11" spans="1:20" ht="14.25" customHeight="1" x14ac:dyDescent="0.25">
      <c r="A11" s="245"/>
      <c r="B11" s="223" t="s">
        <v>18</v>
      </c>
      <c r="C11" s="223" t="s">
        <v>19</v>
      </c>
      <c r="D11" s="223" t="s">
        <v>20</v>
      </c>
      <c r="E11" s="223"/>
      <c r="F11" s="223" t="s">
        <v>1449</v>
      </c>
      <c r="G11" s="223" t="str">
        <f>VLOOKUP(F11,regions!A$2:C$419,3,FALSE)</f>
        <v>Unitary authority</v>
      </c>
      <c r="H11" s="223" t="str">
        <f>IFERROR(VLOOKUP(F11,classifications!A$3:C$328,3,FALSE),VLOOKUP(F11,classifications!I$2:K$28,3,FALSE))</f>
        <v>Urban with Significant Rural</v>
      </c>
      <c r="I11" s="256">
        <v>1010</v>
      </c>
      <c r="J11" s="256">
        <v>260</v>
      </c>
      <c r="K11" s="256">
        <v>0</v>
      </c>
      <c r="L11" s="256">
        <v>1260</v>
      </c>
      <c r="M11" s="257" t="s">
        <v>1365</v>
      </c>
      <c r="N11" s="258">
        <v>870</v>
      </c>
      <c r="O11" s="256">
        <v>190</v>
      </c>
      <c r="P11" s="256">
        <v>0</v>
      </c>
      <c r="Q11" s="256">
        <v>1060</v>
      </c>
    </row>
    <row r="12" spans="1:20" ht="14.25" customHeight="1" x14ac:dyDescent="0.25">
      <c r="A12" s="245"/>
      <c r="B12" s="223" t="s">
        <v>21</v>
      </c>
      <c r="C12" s="223" t="s">
        <v>22</v>
      </c>
      <c r="D12" s="223" t="s">
        <v>23</v>
      </c>
      <c r="E12" s="223"/>
      <c r="F12" s="223" t="s">
        <v>1666</v>
      </c>
      <c r="G12" s="223" t="str">
        <f>VLOOKUP(F12,regions!A$2:C$419,3,FALSE)</f>
        <v>Unitary authority</v>
      </c>
      <c r="H12" s="223" t="str">
        <f>IFERROR(VLOOKUP(F12,classifications!A$3:C$328,3,FALSE),VLOOKUP(F12,classifications!I$2:K$28,3,FALSE))</f>
        <v>Predominantly Urban</v>
      </c>
      <c r="I12" s="256">
        <v>150</v>
      </c>
      <c r="J12" s="256">
        <v>40</v>
      </c>
      <c r="K12" s="256">
        <v>0</v>
      </c>
      <c r="L12" s="256">
        <v>190</v>
      </c>
      <c r="M12" s="257" t="s">
        <v>1365</v>
      </c>
      <c r="N12" s="258">
        <v>100</v>
      </c>
      <c r="O12" s="256">
        <v>100</v>
      </c>
      <c r="P12" s="256">
        <v>0</v>
      </c>
      <c r="Q12" s="256">
        <v>200</v>
      </c>
    </row>
    <row r="13" spans="1:20" ht="26.4" x14ac:dyDescent="0.25">
      <c r="A13" s="245"/>
      <c r="B13" s="223" t="s">
        <v>24</v>
      </c>
      <c r="C13" s="223" t="s">
        <v>25</v>
      </c>
      <c r="D13" s="223" t="s">
        <v>26</v>
      </c>
      <c r="E13" s="223"/>
      <c r="F13" s="223" t="s">
        <v>1667</v>
      </c>
      <c r="G13" s="223" t="str">
        <f>VLOOKUP(F13,regions!A$2:C$419,3,FALSE)</f>
        <v>Unitary authority</v>
      </c>
      <c r="H13" s="223" t="str">
        <f>IFERROR(VLOOKUP(F13,classifications!A$3:C$328,3,FALSE),VLOOKUP(F13,classifications!I$2:K$28,3,FALSE))</f>
        <v>Predominantly Urban</v>
      </c>
      <c r="I13" s="256">
        <v>80</v>
      </c>
      <c r="J13" s="256">
        <v>50</v>
      </c>
      <c r="K13" s="256">
        <v>0</v>
      </c>
      <c r="L13" s="256">
        <v>130</v>
      </c>
      <c r="M13" s="257" t="s">
        <v>1365</v>
      </c>
      <c r="N13" s="258">
        <v>80</v>
      </c>
      <c r="O13" s="256">
        <v>0</v>
      </c>
      <c r="P13" s="256">
        <v>0</v>
      </c>
      <c r="Q13" s="256">
        <v>80</v>
      </c>
    </row>
    <row r="14" spans="1:20" ht="26.4" x14ac:dyDescent="0.25">
      <c r="A14" s="245"/>
      <c r="B14" s="223" t="s">
        <v>27</v>
      </c>
      <c r="C14" s="223" t="s">
        <v>28</v>
      </c>
      <c r="D14" s="223" t="s">
        <v>29</v>
      </c>
      <c r="E14" s="223"/>
      <c r="F14" s="223" t="s">
        <v>1697</v>
      </c>
      <c r="G14" s="223" t="str">
        <f>VLOOKUP(F14,regions!A$2:C$419,3,FALSE)</f>
        <v>Unitary authority</v>
      </c>
      <c r="H14" s="223" t="str">
        <f>IFERROR(VLOOKUP(F14,classifications!A$3:C$328,3,FALSE),VLOOKUP(F14,classifications!I$2:K$28,3,FALSE))</f>
        <v>Predominantly Urban</v>
      </c>
      <c r="I14" s="256">
        <v>70</v>
      </c>
      <c r="J14" s="256">
        <v>0</v>
      </c>
      <c r="K14" s="256">
        <v>0</v>
      </c>
      <c r="L14" s="256">
        <v>70</v>
      </c>
      <c r="M14" s="257" t="s">
        <v>1365</v>
      </c>
      <c r="N14" s="258">
        <v>130</v>
      </c>
      <c r="O14" s="256">
        <v>60</v>
      </c>
      <c r="P14" s="256">
        <v>10</v>
      </c>
      <c r="Q14" s="256">
        <v>200</v>
      </c>
    </row>
    <row r="15" spans="1:20" ht="26.4" x14ac:dyDescent="0.25">
      <c r="A15" s="245"/>
      <c r="B15" s="223" t="s">
        <v>30</v>
      </c>
      <c r="C15" s="223" t="s">
        <v>31</v>
      </c>
      <c r="D15" s="223" t="s">
        <v>32</v>
      </c>
      <c r="E15" s="223"/>
      <c r="F15" s="223" t="s">
        <v>1685</v>
      </c>
      <c r="G15" s="223" t="str">
        <f>VLOOKUP(F15,regions!A$2:C$419,3,FALSE)</f>
        <v>Unitary authority</v>
      </c>
      <c r="H15" s="223" t="str">
        <f>IFERROR(VLOOKUP(F15,classifications!A$3:C$328,3,FALSE),VLOOKUP(F15,classifications!I$2:K$28,3,FALSE))</f>
        <v>Predominantly Urban</v>
      </c>
      <c r="I15" s="256">
        <v>290</v>
      </c>
      <c r="J15" s="256">
        <v>60</v>
      </c>
      <c r="K15" s="256">
        <v>0</v>
      </c>
      <c r="L15" s="256">
        <v>350</v>
      </c>
      <c r="M15" s="257" t="s">
        <v>1365</v>
      </c>
      <c r="N15" s="258">
        <v>240</v>
      </c>
      <c r="O15" s="256">
        <v>0</v>
      </c>
      <c r="P15" s="256">
        <v>0</v>
      </c>
      <c r="Q15" s="256">
        <v>240</v>
      </c>
    </row>
    <row r="16" spans="1:20" ht="26.4" x14ac:dyDescent="0.25">
      <c r="A16" s="245"/>
      <c r="B16" s="223" t="s">
        <v>33</v>
      </c>
      <c r="C16" s="223" t="s">
        <v>34</v>
      </c>
      <c r="D16" s="223" t="s">
        <v>35</v>
      </c>
      <c r="E16" s="223"/>
      <c r="F16" s="223" t="s">
        <v>1686</v>
      </c>
      <c r="G16" s="223" t="str">
        <f>VLOOKUP(F16,regions!A$2:C$419,3,FALSE)</f>
        <v>Unitary authority</v>
      </c>
      <c r="H16" s="223" t="str">
        <f>IFERROR(VLOOKUP(F16,classifications!A$3:C$328,3,FALSE),VLOOKUP(F16,classifications!I$2:K$28,3,FALSE))</f>
        <v>Predominantly Urban</v>
      </c>
      <c r="I16" s="256">
        <v>170</v>
      </c>
      <c r="J16" s="256">
        <v>0</v>
      </c>
      <c r="K16" s="256">
        <v>0</v>
      </c>
      <c r="L16" s="256">
        <v>170</v>
      </c>
      <c r="M16" s="257" t="s">
        <v>1365</v>
      </c>
      <c r="N16" s="258">
        <v>100</v>
      </c>
      <c r="O16" s="256">
        <v>0</v>
      </c>
      <c r="P16" s="256">
        <v>0</v>
      </c>
      <c r="Q16" s="256">
        <v>100</v>
      </c>
    </row>
    <row r="17" spans="1:18" ht="26.4" x14ac:dyDescent="0.25">
      <c r="A17" s="245"/>
      <c r="B17" s="223" t="s">
        <v>36</v>
      </c>
      <c r="C17" s="223" t="s">
        <v>37</v>
      </c>
      <c r="D17" s="223" t="s">
        <v>38</v>
      </c>
      <c r="E17" s="223"/>
      <c r="F17" s="223" t="s">
        <v>1728</v>
      </c>
      <c r="G17" s="223" t="str">
        <f>VLOOKUP(F17,regions!A$2:C$419,3,FALSE)</f>
        <v>Unitary authority</v>
      </c>
      <c r="H17" s="223" t="str">
        <f>IFERROR(VLOOKUP(F17,classifications!A$3:C$328,3,FALSE),VLOOKUP(F17,classifications!I$2:K$28,3,FALSE))</f>
        <v>Predominantly Urban</v>
      </c>
      <c r="I17" s="259">
        <v>630</v>
      </c>
      <c r="J17" s="259">
        <v>90</v>
      </c>
      <c r="K17" s="259">
        <v>0</v>
      </c>
      <c r="L17" s="259">
        <v>720</v>
      </c>
      <c r="M17" s="257" t="s">
        <v>1365</v>
      </c>
      <c r="N17" s="260">
        <v>610</v>
      </c>
      <c r="O17" s="259">
        <v>60</v>
      </c>
      <c r="P17" s="259">
        <v>40</v>
      </c>
      <c r="Q17" s="259">
        <v>710</v>
      </c>
    </row>
    <row r="18" spans="1:18" ht="26.4" x14ac:dyDescent="0.25">
      <c r="A18" s="245"/>
      <c r="B18" s="223" t="s">
        <v>39</v>
      </c>
      <c r="C18" s="223" t="s">
        <v>40</v>
      </c>
      <c r="D18" s="223" t="s">
        <v>41</v>
      </c>
      <c r="E18" s="223"/>
      <c r="F18" s="223" t="s">
        <v>1731</v>
      </c>
      <c r="G18" s="223" t="str">
        <f>VLOOKUP(F18,regions!A$2:C$419,3,FALSE)</f>
        <v>Unitary authority</v>
      </c>
      <c r="H18" s="223" t="str">
        <f>IFERROR(VLOOKUP(F18,classifications!A$3:C$328,3,FALSE),VLOOKUP(F18,classifications!I$2:K$28,3,FALSE))</f>
        <v>Predominantly Rural</v>
      </c>
      <c r="I18" s="256">
        <v>1290</v>
      </c>
      <c r="J18" s="256">
        <v>170</v>
      </c>
      <c r="K18" s="256">
        <v>0</v>
      </c>
      <c r="L18" s="256">
        <v>1460</v>
      </c>
      <c r="M18" s="257" t="s">
        <v>1365</v>
      </c>
      <c r="N18" s="258">
        <v>1300</v>
      </c>
      <c r="O18" s="256">
        <v>270</v>
      </c>
      <c r="P18" s="256">
        <v>0</v>
      </c>
      <c r="Q18" s="256">
        <v>1580</v>
      </c>
    </row>
    <row r="19" spans="1:18" ht="26.4" x14ac:dyDescent="0.25">
      <c r="A19" s="245"/>
      <c r="B19" s="223" t="s">
        <v>42</v>
      </c>
      <c r="C19" s="223" t="s">
        <v>43</v>
      </c>
      <c r="D19" s="223" t="s">
        <v>44</v>
      </c>
      <c r="E19" s="223"/>
      <c r="F19" s="223" t="s">
        <v>1715</v>
      </c>
      <c r="G19" s="223" t="str">
        <f>VLOOKUP(F19,regions!A$2:C$419,3,FALSE)</f>
        <v>Unitary authority</v>
      </c>
      <c r="H19" s="223" t="str">
        <f>IFERROR(VLOOKUP(F19,classifications!A$3:C$328,3,FALSE),VLOOKUP(F19,classifications!I$2:K$28,3,FALSE))</f>
        <v>Urban with Significant Rural</v>
      </c>
      <c r="I19" s="259">
        <v>1440</v>
      </c>
      <c r="J19" s="259">
        <v>170</v>
      </c>
      <c r="K19" s="259">
        <v>0</v>
      </c>
      <c r="L19" s="259">
        <v>1600</v>
      </c>
      <c r="M19" s="257" t="s">
        <v>1365</v>
      </c>
      <c r="N19" s="260">
        <v>1210</v>
      </c>
      <c r="O19" s="259">
        <v>260</v>
      </c>
      <c r="P19" s="259">
        <v>0</v>
      </c>
      <c r="Q19" s="259">
        <v>1470</v>
      </c>
    </row>
    <row r="20" spans="1:18" ht="26.4" x14ac:dyDescent="0.25">
      <c r="A20" s="245"/>
      <c r="B20" s="223" t="s">
        <v>45</v>
      </c>
      <c r="C20" s="223" t="s">
        <v>46</v>
      </c>
      <c r="D20" s="223" t="s">
        <v>47</v>
      </c>
      <c r="E20" s="223"/>
      <c r="F20" s="223" t="s">
        <v>1716</v>
      </c>
      <c r="G20" s="223" t="str">
        <f>VLOOKUP(F20,regions!A$2:C$419,3,FALSE)</f>
        <v>Unitary authority</v>
      </c>
      <c r="H20" s="223" t="str">
        <f>IFERROR(VLOOKUP(F20,classifications!A$3:C$328,3,FALSE),VLOOKUP(F20,classifications!I$2:K$28,3,FALSE))</f>
        <v>Urban with Significant Rural</v>
      </c>
      <c r="I20" s="259">
        <v>1330</v>
      </c>
      <c r="J20" s="259">
        <v>230</v>
      </c>
      <c r="K20" s="259">
        <v>0</v>
      </c>
      <c r="L20" s="259">
        <v>1550</v>
      </c>
      <c r="M20" s="257" t="s">
        <v>1365</v>
      </c>
      <c r="N20" s="260">
        <v>1220</v>
      </c>
      <c r="O20" s="259">
        <v>400</v>
      </c>
      <c r="P20" s="259">
        <v>0</v>
      </c>
      <c r="Q20" s="259">
        <v>1620</v>
      </c>
    </row>
    <row r="21" spans="1:18" ht="26.4" x14ac:dyDescent="0.25">
      <c r="A21" s="245"/>
      <c r="B21" s="223" t="s">
        <v>48</v>
      </c>
      <c r="C21" s="223" t="s">
        <v>49</v>
      </c>
      <c r="D21" s="223" t="s">
        <v>50</v>
      </c>
      <c r="E21" s="223"/>
      <c r="F21" s="223" t="s">
        <v>1717</v>
      </c>
      <c r="G21" s="223" t="str">
        <f>VLOOKUP(F21,regions!A$2:C$419,3,FALSE)</f>
        <v>Unitary authority</v>
      </c>
      <c r="H21" s="223" t="str">
        <f>IFERROR(VLOOKUP(F21,classifications!A$3:C$328,3,FALSE),VLOOKUP(F21,classifications!I$2:K$28,3,FALSE))</f>
        <v>Predominantly Rural</v>
      </c>
      <c r="I21" s="256">
        <v>2140</v>
      </c>
      <c r="J21" s="256">
        <v>190</v>
      </c>
      <c r="K21" s="256">
        <v>0</v>
      </c>
      <c r="L21" s="256">
        <v>2330</v>
      </c>
      <c r="M21" s="257" t="s">
        <v>1365</v>
      </c>
      <c r="N21" s="258">
        <v>2000</v>
      </c>
      <c r="O21" s="256">
        <v>90</v>
      </c>
      <c r="P21" s="256">
        <v>0</v>
      </c>
      <c r="Q21" s="256">
        <v>2080</v>
      </c>
    </row>
    <row r="22" spans="1:18" ht="26.4" x14ac:dyDescent="0.25">
      <c r="A22" s="245"/>
      <c r="B22" s="223" t="s">
        <v>51</v>
      </c>
      <c r="C22" s="223" t="s">
        <v>52</v>
      </c>
      <c r="D22" s="223" t="s">
        <v>53</v>
      </c>
      <c r="E22" s="223"/>
      <c r="F22" s="223" t="s">
        <v>1718</v>
      </c>
      <c r="G22" s="223" t="str">
        <f>VLOOKUP(F22,regions!A$2:C$419,3,FALSE)</f>
        <v>Unitary authority</v>
      </c>
      <c r="H22" s="223" t="str">
        <f>IFERROR(VLOOKUP(F22,classifications!A$3:C$328,3,FALSE),VLOOKUP(F22,classifications!I$2:K$28,3,FALSE))</f>
        <v>Predominantly Rural</v>
      </c>
      <c r="I22" s="256">
        <v>1260</v>
      </c>
      <c r="J22" s="256">
        <v>60</v>
      </c>
      <c r="K22" s="256">
        <v>0</v>
      </c>
      <c r="L22" s="256">
        <v>1310</v>
      </c>
      <c r="M22" s="257" t="s">
        <v>1365</v>
      </c>
      <c r="N22" s="258">
        <v>1200</v>
      </c>
      <c r="O22" s="256">
        <v>70</v>
      </c>
      <c r="P22" s="256">
        <v>0</v>
      </c>
      <c r="Q22" s="256">
        <v>1270</v>
      </c>
    </row>
    <row r="23" spans="1:18" ht="26.4" x14ac:dyDescent="0.25">
      <c r="A23" s="245"/>
      <c r="B23" s="223" t="s">
        <v>54</v>
      </c>
      <c r="C23" s="223" t="s">
        <v>55</v>
      </c>
      <c r="D23" s="223" t="s">
        <v>56</v>
      </c>
      <c r="E23" s="223"/>
      <c r="F23" s="223" t="s">
        <v>1659</v>
      </c>
      <c r="G23" s="223" t="str">
        <f>VLOOKUP(F23,regions!A$2:C$419,3,FALSE)</f>
        <v>Unitary authority</v>
      </c>
      <c r="H23" s="223" t="str">
        <f>IFERROR(VLOOKUP(F23,classifications!A$3:C$328,3,FALSE),VLOOKUP(F23,classifications!I$2:K$28,3,FALSE))</f>
        <v>Predominantly Urban</v>
      </c>
      <c r="I23" s="256">
        <v>250</v>
      </c>
      <c r="J23" s="256">
        <v>120</v>
      </c>
      <c r="K23" s="256">
        <v>40</v>
      </c>
      <c r="L23" s="256">
        <v>400</v>
      </c>
      <c r="M23" s="257" t="s">
        <v>1365</v>
      </c>
      <c r="N23" s="258">
        <v>270</v>
      </c>
      <c r="O23" s="256">
        <v>50</v>
      </c>
      <c r="P23" s="256">
        <v>10</v>
      </c>
      <c r="Q23" s="256">
        <v>330</v>
      </c>
    </row>
    <row r="24" spans="1:18" ht="26.4" x14ac:dyDescent="0.25">
      <c r="A24" s="245"/>
      <c r="B24" s="223" t="s">
        <v>57</v>
      </c>
      <c r="C24" s="223" t="s">
        <v>58</v>
      </c>
      <c r="D24" s="223" t="s">
        <v>59</v>
      </c>
      <c r="E24" s="223"/>
      <c r="F24" s="223" t="s">
        <v>1675</v>
      </c>
      <c r="G24" s="223" t="str">
        <f>VLOOKUP(F24,regions!A$2:C$419,3,FALSE)</f>
        <v>Unitary authority</v>
      </c>
      <c r="H24" s="223" t="str">
        <f>IFERROR(VLOOKUP(F24,classifications!A$3:C$328,3,FALSE),VLOOKUP(F24,classifications!I$2:K$28,3,FALSE))</f>
        <v>Predominantly Urban</v>
      </c>
      <c r="I24" s="259">
        <v>410</v>
      </c>
      <c r="J24" s="259">
        <v>80</v>
      </c>
      <c r="K24" s="259">
        <v>0</v>
      </c>
      <c r="L24" s="259">
        <v>490</v>
      </c>
      <c r="M24" s="257" t="s">
        <v>1365</v>
      </c>
      <c r="N24" s="260">
        <v>320</v>
      </c>
      <c r="O24" s="259">
        <v>30</v>
      </c>
      <c r="P24" s="259">
        <v>0</v>
      </c>
      <c r="Q24" s="259">
        <v>350</v>
      </c>
      <c r="R24" s="32"/>
    </row>
    <row r="25" spans="1:18" ht="26.4" x14ac:dyDescent="0.25">
      <c r="A25" s="245"/>
      <c r="B25" s="223" t="s">
        <v>60</v>
      </c>
      <c r="C25" s="223" t="s">
        <v>61</v>
      </c>
      <c r="D25" s="223" t="s">
        <v>62</v>
      </c>
      <c r="E25" s="223"/>
      <c r="F25" s="223" t="s">
        <v>1671</v>
      </c>
      <c r="G25" s="223" t="str">
        <f>VLOOKUP(F25,regions!A$2:C$419,3,FALSE)</f>
        <v>Unitary authority</v>
      </c>
      <c r="H25" s="223" t="str">
        <f>IFERROR(VLOOKUP(F25,classifications!A$3:C$328,3,FALSE),VLOOKUP(F25,classifications!I$2:K$28,3,FALSE))</f>
        <v>Predominantly Rural</v>
      </c>
      <c r="I25" s="256">
        <v>1020</v>
      </c>
      <c r="J25" s="256">
        <v>150</v>
      </c>
      <c r="K25" s="256">
        <v>0</v>
      </c>
      <c r="L25" s="256">
        <v>1170</v>
      </c>
      <c r="M25" s="257" t="s">
        <v>1365</v>
      </c>
      <c r="N25" s="258">
        <v>760</v>
      </c>
      <c r="O25" s="256">
        <v>150</v>
      </c>
      <c r="P25" s="256">
        <v>0</v>
      </c>
      <c r="Q25" s="256">
        <v>910</v>
      </c>
    </row>
    <row r="26" spans="1:18" ht="26.4" x14ac:dyDescent="0.25">
      <c r="A26" s="245"/>
      <c r="B26" s="223" t="s">
        <v>63</v>
      </c>
      <c r="C26" s="223" t="s">
        <v>64</v>
      </c>
      <c r="D26" s="223" t="s">
        <v>65</v>
      </c>
      <c r="E26" s="223"/>
      <c r="F26" s="223" t="s">
        <v>1668</v>
      </c>
      <c r="G26" s="223" t="str">
        <f>VLOOKUP(F26,regions!A$2:C$419,3,FALSE)</f>
        <v>Unitary authority</v>
      </c>
      <c r="H26" s="223" t="str">
        <f>IFERROR(VLOOKUP(F26,classifications!A$3:C$328,3,FALSE),VLOOKUP(F26,classifications!I$2:K$28,3,FALSE))</f>
        <v>Predominantly Urban</v>
      </c>
      <c r="I26" s="259">
        <v>350</v>
      </c>
      <c r="J26" s="259">
        <v>10</v>
      </c>
      <c r="K26" s="259">
        <v>0</v>
      </c>
      <c r="L26" s="259">
        <v>350</v>
      </c>
      <c r="M26" s="257" t="s">
        <v>1365</v>
      </c>
      <c r="N26" s="260">
        <v>400</v>
      </c>
      <c r="O26" s="259">
        <v>20</v>
      </c>
      <c r="P26" s="259">
        <v>0</v>
      </c>
      <c r="Q26" s="259">
        <v>420</v>
      </c>
    </row>
    <row r="27" spans="1:18" ht="26.4" x14ac:dyDescent="0.25">
      <c r="A27" s="245"/>
      <c r="B27" s="223" t="s">
        <v>66</v>
      </c>
      <c r="C27" s="223" t="s">
        <v>67</v>
      </c>
      <c r="D27" s="223" t="s">
        <v>68</v>
      </c>
      <c r="E27" s="223"/>
      <c r="F27" s="223" t="s">
        <v>1661</v>
      </c>
      <c r="G27" s="223" t="str">
        <f>VLOOKUP(F27,regions!A$2:C$419,3,FALSE)</f>
        <v>Unitary authority</v>
      </c>
      <c r="H27" s="223" t="str">
        <f>IFERROR(VLOOKUP(F27,classifications!A$3:C$328,3,FALSE),VLOOKUP(F27,classifications!I$2:K$28,3,FALSE))</f>
        <v>Predominantly Urban</v>
      </c>
      <c r="I27" s="256">
        <v>240</v>
      </c>
      <c r="J27" s="256">
        <v>0</v>
      </c>
      <c r="K27" s="256">
        <v>0</v>
      </c>
      <c r="L27" s="256">
        <v>240</v>
      </c>
      <c r="M27" s="257" t="s">
        <v>1365</v>
      </c>
      <c r="N27" s="258">
        <v>240</v>
      </c>
      <c r="O27" s="256">
        <v>0</v>
      </c>
      <c r="P27" s="256">
        <v>0</v>
      </c>
      <c r="Q27" s="256">
        <v>240</v>
      </c>
    </row>
    <row r="28" spans="1:18" ht="26.4" x14ac:dyDescent="0.25">
      <c r="A28" s="245"/>
      <c r="B28" s="223" t="s">
        <v>69</v>
      </c>
      <c r="C28" s="223" t="s">
        <v>70</v>
      </c>
      <c r="D28" s="223" t="s">
        <v>71</v>
      </c>
      <c r="E28" s="223"/>
      <c r="F28" s="223" t="s">
        <v>1719</v>
      </c>
      <c r="G28" s="223" t="str">
        <f>VLOOKUP(F28,regions!A$2:C$419,3,FALSE)</f>
        <v>Unitary authority</v>
      </c>
      <c r="H28" s="223" t="str">
        <f>IFERROR(VLOOKUP(F28,classifications!A$3:C$328,3,FALSE),VLOOKUP(F28,classifications!I$2:K$28,3,FALSE))</f>
        <v>Predominantly Rural</v>
      </c>
      <c r="I28" s="256">
        <v>590</v>
      </c>
      <c r="J28" s="256">
        <v>140</v>
      </c>
      <c r="K28" s="256">
        <v>0</v>
      </c>
      <c r="L28" s="256">
        <v>730</v>
      </c>
      <c r="M28" s="257" t="s">
        <v>1365</v>
      </c>
      <c r="N28" s="258">
        <v>310</v>
      </c>
      <c r="O28" s="256">
        <v>30</v>
      </c>
      <c r="P28" s="256">
        <v>0</v>
      </c>
      <c r="Q28" s="256">
        <v>340</v>
      </c>
    </row>
    <row r="29" spans="1:18" ht="26.4" x14ac:dyDescent="0.25">
      <c r="A29" s="245"/>
      <c r="B29" s="223" t="s">
        <v>72</v>
      </c>
      <c r="C29" s="223" t="s">
        <v>73</v>
      </c>
      <c r="D29" s="223" t="s">
        <v>74</v>
      </c>
      <c r="E29" s="223"/>
      <c r="F29" s="223" t="s">
        <v>1687</v>
      </c>
      <c r="G29" s="223" t="str">
        <f>VLOOKUP(F29,regions!A$2:C$419,3,FALSE)</f>
        <v>Unitary authority</v>
      </c>
      <c r="H29" s="223" t="str">
        <f>IFERROR(VLOOKUP(F29,classifications!A$3:C$328,3,FALSE),VLOOKUP(F29,classifications!I$2:K$28,3,FALSE))</f>
        <v>Predominantly Rural</v>
      </c>
      <c r="I29" s="256">
        <v>230</v>
      </c>
      <c r="J29" s="256">
        <v>0</v>
      </c>
      <c r="K29" s="256">
        <v>0</v>
      </c>
      <c r="L29" s="256">
        <v>230</v>
      </c>
      <c r="M29" s="257" t="s">
        <v>1365</v>
      </c>
      <c r="N29" s="258">
        <v>330</v>
      </c>
      <c r="O29" s="256">
        <v>0</v>
      </c>
      <c r="P29" s="256">
        <v>0</v>
      </c>
      <c r="Q29" s="256">
        <v>330</v>
      </c>
    </row>
    <row r="30" spans="1:18" ht="26.4" x14ac:dyDescent="0.25">
      <c r="A30" s="245"/>
      <c r="B30" s="223" t="s">
        <v>75</v>
      </c>
      <c r="C30" s="223" t="s">
        <v>76</v>
      </c>
      <c r="D30" s="223" t="s">
        <v>77</v>
      </c>
      <c r="E30" s="223"/>
      <c r="F30" s="223" t="s">
        <v>1496</v>
      </c>
      <c r="G30" s="223" t="str">
        <f>VLOOKUP(F30,regions!A$2:C$419,3,FALSE)</f>
        <v>Unitary authority</v>
      </c>
      <c r="H30" s="223" t="str">
        <f>IFERROR(VLOOKUP(F30,classifications!A$3:C$328,3,FALSE),VLOOKUP(F30,classifications!I$2:K$28,3,FALSE))</f>
        <v>Predominantly Rural</v>
      </c>
      <c r="I30" s="256">
        <v>0</v>
      </c>
      <c r="J30" s="256">
        <v>0</v>
      </c>
      <c r="K30" s="256">
        <v>0</v>
      </c>
      <c r="L30" s="256">
        <v>0</v>
      </c>
      <c r="M30" s="257" t="s">
        <v>1365</v>
      </c>
      <c r="N30" s="258">
        <v>0</v>
      </c>
      <c r="O30" s="256">
        <v>0</v>
      </c>
      <c r="P30" s="256">
        <v>0</v>
      </c>
      <c r="Q30" s="256">
        <v>0</v>
      </c>
    </row>
    <row r="31" spans="1:18" ht="26.4" x14ac:dyDescent="0.25">
      <c r="A31" s="245"/>
      <c r="B31" s="223" t="s">
        <v>78</v>
      </c>
      <c r="C31" s="223" t="s">
        <v>79</v>
      </c>
      <c r="D31" s="223" t="s">
        <v>80</v>
      </c>
      <c r="E31" s="223"/>
      <c r="F31" s="223" t="s">
        <v>1724</v>
      </c>
      <c r="G31" s="223" t="str">
        <f>VLOOKUP(F31,regions!A$2:C$419,3,FALSE)</f>
        <v>Unitary authority</v>
      </c>
      <c r="H31" s="223" t="str">
        <f>IFERROR(VLOOKUP(F31,classifications!A$3:C$328,3,FALSE),VLOOKUP(F31,classifications!I$2:K$28,3,FALSE))</f>
        <v>Predominantly Urban</v>
      </c>
      <c r="I31" s="256">
        <v>560</v>
      </c>
      <c r="J31" s="256">
        <v>100</v>
      </c>
      <c r="K31" s="256">
        <v>0</v>
      </c>
      <c r="L31" s="256">
        <v>660</v>
      </c>
      <c r="M31" s="257" t="s">
        <v>1365</v>
      </c>
      <c r="N31" s="258">
        <v>300</v>
      </c>
      <c r="O31" s="256">
        <v>270</v>
      </c>
      <c r="P31" s="256">
        <v>0</v>
      </c>
      <c r="Q31" s="256">
        <v>570</v>
      </c>
    </row>
    <row r="32" spans="1:18" ht="26.4" x14ac:dyDescent="0.25">
      <c r="A32" s="245"/>
      <c r="B32" s="223" t="s">
        <v>81</v>
      </c>
      <c r="C32" s="223" t="s">
        <v>82</v>
      </c>
      <c r="D32" s="223" t="s">
        <v>83</v>
      </c>
      <c r="E32" s="223"/>
      <c r="F32" s="223" t="s">
        <v>1676</v>
      </c>
      <c r="G32" s="223" t="str">
        <f>VLOOKUP(F32,regions!A$2:C$419,3,FALSE)</f>
        <v>Unitary authority</v>
      </c>
      <c r="H32" s="223" t="str">
        <f>IFERROR(VLOOKUP(F32,classifications!A$3:C$328,3,FALSE),VLOOKUP(F32,classifications!I$2:K$28,3,FALSE))</f>
        <v>Predominantly Urban</v>
      </c>
      <c r="I32" s="256">
        <v>180</v>
      </c>
      <c r="J32" s="256">
        <v>50</v>
      </c>
      <c r="K32" s="256">
        <v>0</v>
      </c>
      <c r="L32" s="256">
        <v>230</v>
      </c>
      <c r="M32" s="257" t="s">
        <v>1365</v>
      </c>
      <c r="N32" s="258">
        <v>280</v>
      </c>
      <c r="O32" s="256">
        <v>30</v>
      </c>
      <c r="P32" s="256">
        <v>0</v>
      </c>
      <c r="Q32" s="256">
        <v>300</v>
      </c>
    </row>
    <row r="33" spans="1:17" ht="26.4" x14ac:dyDescent="0.25">
      <c r="A33" s="245"/>
      <c r="B33" s="223" t="s">
        <v>84</v>
      </c>
      <c r="C33" s="223" t="s">
        <v>85</v>
      </c>
      <c r="D33" s="223" t="s">
        <v>86</v>
      </c>
      <c r="E33" s="223"/>
      <c r="F33" s="223" t="s">
        <v>1680</v>
      </c>
      <c r="G33" s="223" t="str">
        <f>VLOOKUP(F33,regions!A$2:C$419,3,FALSE)</f>
        <v>Unitary authority</v>
      </c>
      <c r="H33" s="223" t="str">
        <f>IFERROR(VLOOKUP(F33,classifications!A$3:C$328,3,FALSE),VLOOKUP(F33,classifications!I$2:K$28,3,FALSE))</f>
        <v>Predominantly Urban</v>
      </c>
      <c r="I33" s="256">
        <v>270</v>
      </c>
      <c r="J33" s="256">
        <v>90</v>
      </c>
      <c r="K33" s="256">
        <v>0</v>
      </c>
      <c r="L33" s="256">
        <v>360</v>
      </c>
      <c r="M33" s="257" t="s">
        <v>1365</v>
      </c>
      <c r="N33" s="258">
        <v>270</v>
      </c>
      <c r="O33" s="256">
        <v>110</v>
      </c>
      <c r="P33" s="256">
        <v>10</v>
      </c>
      <c r="Q33" s="256">
        <v>390</v>
      </c>
    </row>
    <row r="34" spans="1:17" ht="26.4" x14ac:dyDescent="0.25">
      <c r="A34" s="245"/>
      <c r="B34" s="223" t="s">
        <v>87</v>
      </c>
      <c r="C34" s="223" t="s">
        <v>88</v>
      </c>
      <c r="D34" s="223" t="s">
        <v>89</v>
      </c>
      <c r="E34" s="223"/>
      <c r="F34" s="223" t="s">
        <v>1730</v>
      </c>
      <c r="G34" s="223" t="str">
        <f>VLOOKUP(F34,regions!A$2:C$419,3,FALSE)</f>
        <v>Unitary authority</v>
      </c>
      <c r="H34" s="223" t="str">
        <f>IFERROR(VLOOKUP(F34,classifications!A$3:C$328,3,FALSE),VLOOKUP(F34,classifications!I$2:K$28,3,FALSE))</f>
        <v>Predominantly Urban</v>
      </c>
      <c r="I34" s="256">
        <v>350</v>
      </c>
      <c r="J34" s="256">
        <v>120</v>
      </c>
      <c r="K34" s="256">
        <v>0</v>
      </c>
      <c r="L34" s="256">
        <v>470</v>
      </c>
      <c r="M34" s="257" t="s">
        <v>1365</v>
      </c>
      <c r="N34" s="258">
        <v>190</v>
      </c>
      <c r="O34" s="256">
        <v>70</v>
      </c>
      <c r="P34" s="256">
        <v>0</v>
      </c>
      <c r="Q34" s="256">
        <v>250</v>
      </c>
    </row>
    <row r="35" spans="1:17" ht="26.4" x14ac:dyDescent="0.25">
      <c r="A35" s="245"/>
      <c r="B35" s="223" t="s">
        <v>90</v>
      </c>
      <c r="C35" s="223" t="s">
        <v>91</v>
      </c>
      <c r="D35" s="223" t="s">
        <v>92</v>
      </c>
      <c r="E35" s="223"/>
      <c r="F35" s="223" t="s">
        <v>1662</v>
      </c>
      <c r="G35" s="223" t="str">
        <f>VLOOKUP(F35,regions!A$2:C$419,3,FALSE)</f>
        <v>Unitary authority</v>
      </c>
      <c r="H35" s="223" t="str">
        <f>IFERROR(VLOOKUP(F35,classifications!A$3:C$328,3,FALSE),VLOOKUP(F35,classifications!I$2:K$28,3,FALSE))</f>
        <v>Predominantly Urban</v>
      </c>
      <c r="I35" s="259">
        <v>440</v>
      </c>
      <c r="J35" s="259">
        <v>20</v>
      </c>
      <c r="K35" s="259">
        <v>0</v>
      </c>
      <c r="L35" s="259">
        <v>460</v>
      </c>
      <c r="M35" s="257" t="s">
        <v>1365</v>
      </c>
      <c r="N35" s="260">
        <v>390</v>
      </c>
      <c r="O35" s="259">
        <v>20</v>
      </c>
      <c r="P35" s="259">
        <v>0</v>
      </c>
      <c r="Q35" s="259">
        <v>410</v>
      </c>
    </row>
    <row r="36" spans="1:17" ht="26.4" x14ac:dyDescent="0.25">
      <c r="A36" s="245"/>
      <c r="B36" s="223" t="s">
        <v>93</v>
      </c>
      <c r="C36" s="223" t="s">
        <v>94</v>
      </c>
      <c r="D36" s="223" t="s">
        <v>95</v>
      </c>
      <c r="E36" s="223"/>
      <c r="F36" s="223" t="s">
        <v>1688</v>
      </c>
      <c r="G36" s="223" t="str">
        <f>VLOOKUP(F36,regions!A$2:C$419,3,FALSE)</f>
        <v>Unitary authority</v>
      </c>
      <c r="H36" s="223" t="str">
        <f>IFERROR(VLOOKUP(F36,classifications!A$3:C$328,3,FALSE),VLOOKUP(F36,classifications!I$2:K$28,3,FALSE))</f>
        <v>Predominantly Urban</v>
      </c>
      <c r="I36" s="259">
        <v>1250</v>
      </c>
      <c r="J36" s="259">
        <v>280</v>
      </c>
      <c r="K36" s="259">
        <v>20</v>
      </c>
      <c r="L36" s="259">
        <v>1550</v>
      </c>
      <c r="M36" s="257" t="s">
        <v>1365</v>
      </c>
      <c r="N36" s="260">
        <v>1140</v>
      </c>
      <c r="O36" s="259">
        <v>470</v>
      </c>
      <c r="P36" s="259">
        <v>10</v>
      </c>
      <c r="Q36" s="259">
        <v>1620</v>
      </c>
    </row>
    <row r="37" spans="1:17" ht="26.4" x14ac:dyDescent="0.25">
      <c r="A37" s="245"/>
      <c r="B37" s="223" t="s">
        <v>96</v>
      </c>
      <c r="C37" s="223" t="s">
        <v>97</v>
      </c>
      <c r="D37" s="223" t="s">
        <v>98</v>
      </c>
      <c r="E37" s="223"/>
      <c r="F37" s="223" t="s">
        <v>1672</v>
      </c>
      <c r="G37" s="223" t="str">
        <f>VLOOKUP(F37,regions!A$2:C$419,3,FALSE)</f>
        <v>Unitary authority</v>
      </c>
      <c r="H37" s="223" t="str">
        <f>IFERROR(VLOOKUP(F37,classifications!A$3:C$328,3,FALSE),VLOOKUP(F37,classifications!I$2:K$28,3,FALSE))</f>
        <v>Predominantly Urban</v>
      </c>
      <c r="I37" s="256">
        <v>140</v>
      </c>
      <c r="J37" s="256">
        <v>0</v>
      </c>
      <c r="K37" s="256">
        <v>0</v>
      </c>
      <c r="L37" s="256">
        <v>140</v>
      </c>
      <c r="M37" s="257" t="s">
        <v>1365</v>
      </c>
      <c r="N37" s="258">
        <v>140</v>
      </c>
      <c r="O37" s="256">
        <v>10</v>
      </c>
      <c r="P37" s="256">
        <v>0</v>
      </c>
      <c r="Q37" s="256">
        <v>150</v>
      </c>
    </row>
    <row r="38" spans="1:17" ht="26.4" x14ac:dyDescent="0.25">
      <c r="A38" s="245"/>
      <c r="B38" s="223" t="s">
        <v>99</v>
      </c>
      <c r="C38" s="223" t="s">
        <v>100</v>
      </c>
      <c r="D38" s="223" t="s">
        <v>101</v>
      </c>
      <c r="E38" s="223"/>
      <c r="F38" s="223" t="s">
        <v>1673</v>
      </c>
      <c r="G38" s="223" t="str">
        <f>VLOOKUP(F38,regions!A$2:C$419,3,FALSE)</f>
        <v>Unitary authority</v>
      </c>
      <c r="H38" s="223" t="str">
        <f>IFERROR(VLOOKUP(F38,classifications!A$3:C$328,3,FALSE),VLOOKUP(F38,classifications!I$2:K$28,3,FALSE))</f>
        <v>Urban with Significant Rural</v>
      </c>
      <c r="I38" s="256">
        <v>280</v>
      </c>
      <c r="J38" s="256">
        <v>10</v>
      </c>
      <c r="K38" s="256">
        <v>0</v>
      </c>
      <c r="L38" s="256">
        <v>290</v>
      </c>
      <c r="M38" s="257" t="s">
        <v>1365</v>
      </c>
      <c r="N38" s="258">
        <v>340</v>
      </c>
      <c r="O38" s="256">
        <v>10</v>
      </c>
      <c r="P38" s="256">
        <v>0</v>
      </c>
      <c r="Q38" s="256">
        <v>350</v>
      </c>
    </row>
    <row r="39" spans="1:17" ht="26.4" x14ac:dyDescent="0.25">
      <c r="A39" s="245"/>
      <c r="B39" s="223" t="s">
        <v>102</v>
      </c>
      <c r="C39" s="223" t="s">
        <v>103</v>
      </c>
      <c r="D39" s="223" t="s">
        <v>104</v>
      </c>
      <c r="E39" s="223"/>
      <c r="F39" s="223" t="s">
        <v>1720</v>
      </c>
      <c r="G39" s="223" t="str">
        <f>VLOOKUP(F39,regions!A$2:C$419,3,FALSE)</f>
        <v>Unitary authority</v>
      </c>
      <c r="H39" s="223" t="str">
        <f>IFERROR(VLOOKUP(F39,classifications!A$3:C$328,3,FALSE),VLOOKUP(F39,classifications!I$2:K$28,3,FALSE))</f>
        <v>Urban with Significant Rural</v>
      </c>
      <c r="I39" s="259">
        <v>280</v>
      </c>
      <c r="J39" s="259">
        <v>20</v>
      </c>
      <c r="K39" s="259">
        <v>0</v>
      </c>
      <c r="L39" s="259">
        <v>290</v>
      </c>
      <c r="M39" s="257" t="s">
        <v>1365</v>
      </c>
      <c r="N39" s="260">
        <v>540</v>
      </c>
      <c r="O39" s="259">
        <v>90</v>
      </c>
      <c r="P39" s="259">
        <v>0</v>
      </c>
      <c r="Q39" s="259">
        <v>630</v>
      </c>
    </row>
    <row r="40" spans="1:17" ht="26.4" x14ac:dyDescent="0.25">
      <c r="A40" s="245"/>
      <c r="B40" s="223" t="s">
        <v>105</v>
      </c>
      <c r="C40" s="223" t="s">
        <v>106</v>
      </c>
      <c r="D40" s="223" t="s">
        <v>107</v>
      </c>
      <c r="E40" s="223"/>
      <c r="F40" s="223" t="s">
        <v>1543</v>
      </c>
      <c r="G40" s="223" t="str">
        <f>VLOOKUP(F40,regions!A$2:C$419,3,FALSE)</f>
        <v>Unitary authority</v>
      </c>
      <c r="H40" s="223" t="str">
        <f>IFERROR(VLOOKUP(F40,classifications!A$3:C$328,3,FALSE),VLOOKUP(F40,classifications!I$2:K$28,3,FALSE))</f>
        <v>Predominantly Rural</v>
      </c>
      <c r="I40" s="256">
        <v>1490</v>
      </c>
      <c r="J40" s="256">
        <v>140</v>
      </c>
      <c r="K40" s="256">
        <v>30</v>
      </c>
      <c r="L40" s="256">
        <v>1660</v>
      </c>
      <c r="M40" s="257" t="s">
        <v>1365</v>
      </c>
      <c r="N40" s="258">
        <v>1370</v>
      </c>
      <c r="O40" s="256">
        <v>120</v>
      </c>
      <c r="P40" s="256">
        <v>10</v>
      </c>
      <c r="Q40" s="256">
        <v>1500</v>
      </c>
    </row>
    <row r="41" spans="1:17" ht="26.4" x14ac:dyDescent="0.25">
      <c r="A41" s="245"/>
      <c r="B41" s="223" t="s">
        <v>108</v>
      </c>
      <c r="C41" s="223" t="s">
        <v>109</v>
      </c>
      <c r="D41" s="223" t="s">
        <v>110</v>
      </c>
      <c r="E41" s="223"/>
      <c r="F41" s="223" t="s">
        <v>1726</v>
      </c>
      <c r="G41" s="223" t="str">
        <f>VLOOKUP(F41,regions!A$2:C$419,3,FALSE)</f>
        <v>Unitary authority</v>
      </c>
      <c r="H41" s="223" t="str">
        <f>IFERROR(VLOOKUP(F41,classifications!A$3:C$328,3,FALSE),VLOOKUP(F41,classifications!I$2:K$28,3,FALSE))</f>
        <v>Predominantly Urban</v>
      </c>
      <c r="I41" s="256">
        <v>210</v>
      </c>
      <c r="J41" s="256">
        <v>0</v>
      </c>
      <c r="K41" s="256">
        <v>30</v>
      </c>
      <c r="L41" s="256">
        <v>250</v>
      </c>
      <c r="M41" s="257" t="s">
        <v>1365</v>
      </c>
      <c r="N41" s="258">
        <v>290</v>
      </c>
      <c r="O41" s="256">
        <v>0</v>
      </c>
      <c r="P41" s="256">
        <v>180</v>
      </c>
      <c r="Q41" s="256">
        <v>470</v>
      </c>
    </row>
    <row r="42" spans="1:17" ht="26.4" x14ac:dyDescent="0.25">
      <c r="A42" s="245"/>
      <c r="B42" s="223" t="s">
        <v>111</v>
      </c>
      <c r="C42" s="223" t="s">
        <v>112</v>
      </c>
      <c r="D42" s="223" t="s">
        <v>113</v>
      </c>
      <c r="E42" s="223"/>
      <c r="F42" s="223" t="s">
        <v>1681</v>
      </c>
      <c r="G42" s="223" t="str">
        <f>VLOOKUP(F42,regions!A$2:C$419,3,FALSE)</f>
        <v>Unitary authority</v>
      </c>
      <c r="H42" s="223" t="str">
        <f>IFERROR(VLOOKUP(F42,classifications!A$3:C$328,3,FALSE),VLOOKUP(F42,classifications!I$2:K$28,3,FALSE))</f>
        <v>Predominantly Urban</v>
      </c>
      <c r="I42" s="256">
        <v>520</v>
      </c>
      <c r="J42" s="256">
        <v>50</v>
      </c>
      <c r="K42" s="256">
        <v>0</v>
      </c>
      <c r="L42" s="256">
        <v>570</v>
      </c>
      <c r="M42" s="257" t="s">
        <v>1365</v>
      </c>
      <c r="N42" s="258">
        <v>560</v>
      </c>
      <c r="O42" s="256">
        <v>110</v>
      </c>
      <c r="P42" s="256">
        <v>0</v>
      </c>
      <c r="Q42" s="256">
        <v>670</v>
      </c>
    </row>
    <row r="43" spans="1:17" ht="26.4" x14ac:dyDescent="0.25">
      <c r="A43" s="245"/>
      <c r="B43" s="223" t="s">
        <v>114</v>
      </c>
      <c r="C43" s="223" t="s">
        <v>115</v>
      </c>
      <c r="D43" s="223" t="s">
        <v>116</v>
      </c>
      <c r="E43" s="223"/>
      <c r="F43" s="223" t="s">
        <v>1698</v>
      </c>
      <c r="G43" s="223" t="str">
        <f>VLOOKUP(F43,regions!A$2:C$419,3,FALSE)</f>
        <v>Unitary authority</v>
      </c>
      <c r="H43" s="223" t="str">
        <f>IFERROR(VLOOKUP(F43,classifications!A$3:C$328,3,FALSE),VLOOKUP(F43,classifications!I$2:K$28,3,FALSE))</f>
        <v>Predominantly Urban</v>
      </c>
      <c r="I43" s="256">
        <v>290</v>
      </c>
      <c r="J43" s="256">
        <v>80</v>
      </c>
      <c r="K43" s="256">
        <v>10</v>
      </c>
      <c r="L43" s="256">
        <v>370</v>
      </c>
      <c r="M43" s="257" t="s">
        <v>1365</v>
      </c>
      <c r="N43" s="258">
        <v>250</v>
      </c>
      <c r="O43" s="256">
        <v>90</v>
      </c>
      <c r="P43" s="256">
        <v>0</v>
      </c>
      <c r="Q43" s="256">
        <v>340</v>
      </c>
    </row>
    <row r="44" spans="1:17" ht="26.4" x14ac:dyDescent="0.25">
      <c r="A44" s="245"/>
      <c r="B44" s="223" t="s">
        <v>117</v>
      </c>
      <c r="C44" s="223" t="s">
        <v>118</v>
      </c>
      <c r="D44" s="223" t="s">
        <v>119</v>
      </c>
      <c r="E44" s="223"/>
      <c r="F44" s="223" t="s">
        <v>1699</v>
      </c>
      <c r="G44" s="223" t="str">
        <f>VLOOKUP(F44,regions!A$2:C$419,3,FALSE)</f>
        <v>Unitary authority</v>
      </c>
      <c r="H44" s="223" t="str">
        <f>IFERROR(VLOOKUP(F44,classifications!A$3:C$328,3,FALSE),VLOOKUP(F44,classifications!I$2:K$28,3,FALSE))</f>
        <v>Predominantly Urban</v>
      </c>
      <c r="I44" s="256">
        <v>260</v>
      </c>
      <c r="J44" s="256">
        <v>0</v>
      </c>
      <c r="K44" s="256">
        <v>0</v>
      </c>
      <c r="L44" s="256">
        <v>260</v>
      </c>
      <c r="M44" s="257" t="s">
        <v>1365</v>
      </c>
      <c r="N44" s="258">
        <v>330</v>
      </c>
      <c r="O44" s="256">
        <v>0</v>
      </c>
      <c r="P44" s="256">
        <v>0</v>
      </c>
      <c r="Q44" s="256">
        <v>330</v>
      </c>
    </row>
    <row r="45" spans="1:17" ht="26.4" x14ac:dyDescent="0.25">
      <c r="A45" s="245"/>
      <c r="B45" s="223" t="s">
        <v>120</v>
      </c>
      <c r="C45" s="223" t="s">
        <v>121</v>
      </c>
      <c r="D45" s="223" t="s">
        <v>122</v>
      </c>
      <c r="E45" s="223"/>
      <c r="F45" s="223" t="s">
        <v>1689</v>
      </c>
      <c r="G45" s="223" t="str">
        <f>VLOOKUP(F45,regions!A$2:C$419,3,FALSE)</f>
        <v>Unitary authority</v>
      </c>
      <c r="H45" s="223" t="str">
        <f>IFERROR(VLOOKUP(F45,classifications!A$3:C$328,3,FALSE),VLOOKUP(F45,classifications!I$2:K$28,3,FALSE))</f>
        <v>Predominantly Urban</v>
      </c>
      <c r="I45" s="256">
        <v>330</v>
      </c>
      <c r="J45" s="256">
        <v>0</v>
      </c>
      <c r="K45" s="256">
        <v>0</v>
      </c>
      <c r="L45" s="256">
        <v>330</v>
      </c>
      <c r="M45" s="257" t="s">
        <v>1365</v>
      </c>
      <c r="N45" s="258">
        <v>610</v>
      </c>
      <c r="O45" s="256">
        <v>30</v>
      </c>
      <c r="P45" s="256">
        <v>10</v>
      </c>
      <c r="Q45" s="256">
        <v>650</v>
      </c>
    </row>
    <row r="46" spans="1:17" ht="26.4" x14ac:dyDescent="0.25">
      <c r="A46" s="245"/>
      <c r="B46" s="223" t="s">
        <v>123</v>
      </c>
      <c r="C46" s="223" t="s">
        <v>124</v>
      </c>
      <c r="D46" s="223" t="s">
        <v>125</v>
      </c>
      <c r="E46" s="223"/>
      <c r="F46" s="223" t="s">
        <v>1690</v>
      </c>
      <c r="G46" s="223" t="str">
        <f>VLOOKUP(F46,regions!A$2:C$419,3,FALSE)</f>
        <v>Unitary authority</v>
      </c>
      <c r="H46" s="223" t="str">
        <f>IFERROR(VLOOKUP(F46,classifications!A$3:C$328,3,FALSE),VLOOKUP(F46,classifications!I$2:K$28,3,FALSE))</f>
        <v>Predominantly Urban</v>
      </c>
      <c r="I46" s="256">
        <v>240</v>
      </c>
      <c r="J46" s="256">
        <v>40</v>
      </c>
      <c r="K46" s="256">
        <v>0</v>
      </c>
      <c r="L46" s="256">
        <v>270</v>
      </c>
      <c r="M46" s="257" t="s">
        <v>1365</v>
      </c>
      <c r="N46" s="258">
        <v>640</v>
      </c>
      <c r="O46" s="256">
        <v>20</v>
      </c>
      <c r="P46" s="256">
        <v>0</v>
      </c>
      <c r="Q46" s="256">
        <v>670</v>
      </c>
    </row>
    <row r="47" spans="1:17" ht="26.4" x14ac:dyDescent="0.25">
      <c r="A47" s="245"/>
      <c r="B47" s="223" t="s">
        <v>126</v>
      </c>
      <c r="C47" s="223" t="s">
        <v>127</v>
      </c>
      <c r="D47" s="223" t="s">
        <v>128</v>
      </c>
      <c r="E47" s="223"/>
      <c r="F47" s="223" t="s">
        <v>1663</v>
      </c>
      <c r="G47" s="223" t="str">
        <f>VLOOKUP(F47,regions!A$2:C$419,3,FALSE)</f>
        <v>Unitary authority</v>
      </c>
      <c r="H47" s="223" t="str">
        <f>IFERROR(VLOOKUP(F47,classifications!A$3:C$328,3,FALSE),VLOOKUP(F47,classifications!I$2:K$28,3,FALSE))</f>
        <v>Urban with Significant Rural</v>
      </c>
      <c r="I47" s="256">
        <v>350</v>
      </c>
      <c r="J47" s="256">
        <v>60</v>
      </c>
      <c r="K47" s="256">
        <v>0</v>
      </c>
      <c r="L47" s="256">
        <v>420</v>
      </c>
      <c r="M47" s="257" t="s">
        <v>1365</v>
      </c>
      <c r="N47" s="258">
        <v>370</v>
      </c>
      <c r="O47" s="256">
        <v>40</v>
      </c>
      <c r="P47" s="256">
        <v>0</v>
      </c>
      <c r="Q47" s="256">
        <v>410</v>
      </c>
    </row>
    <row r="48" spans="1:17" ht="26.4" x14ac:dyDescent="0.25">
      <c r="A48" s="245"/>
      <c r="B48" s="223" t="s">
        <v>129</v>
      </c>
      <c r="C48" s="223" t="s">
        <v>130</v>
      </c>
      <c r="D48" s="223" t="s">
        <v>131</v>
      </c>
      <c r="E48" s="223"/>
      <c r="F48" s="223" t="s">
        <v>1721</v>
      </c>
      <c r="G48" s="223" t="str">
        <f>VLOOKUP(F48,regions!A$2:C$419,3,FALSE)</f>
        <v>Unitary authority</v>
      </c>
      <c r="H48" s="223" t="str">
        <f>IFERROR(VLOOKUP(F48,classifications!A$3:C$328,3,FALSE),VLOOKUP(F48,classifications!I$2:K$28,3,FALSE))</f>
        <v>Predominantly Rural</v>
      </c>
      <c r="I48" s="256">
        <v>210</v>
      </c>
      <c r="J48" s="256">
        <v>10</v>
      </c>
      <c r="K48" s="256">
        <v>0</v>
      </c>
      <c r="L48" s="256">
        <v>220</v>
      </c>
      <c r="M48" s="257" t="s">
        <v>1365</v>
      </c>
      <c r="N48" s="258">
        <v>120</v>
      </c>
      <c r="O48" s="256">
        <v>0</v>
      </c>
      <c r="P48" s="256">
        <v>0</v>
      </c>
      <c r="Q48" s="256">
        <v>120</v>
      </c>
    </row>
    <row r="49" spans="1:17" ht="26.4" x14ac:dyDescent="0.25">
      <c r="A49" s="245"/>
      <c r="B49" s="223" t="s">
        <v>132</v>
      </c>
      <c r="C49" s="223" t="s">
        <v>133</v>
      </c>
      <c r="D49" s="223" t="s">
        <v>134</v>
      </c>
      <c r="E49" s="223"/>
      <c r="F49" s="223" t="s">
        <v>1569</v>
      </c>
      <c r="G49" s="223" t="str">
        <f>VLOOKUP(F49,regions!A$2:C$419,3,FALSE)</f>
        <v>Unitary authority</v>
      </c>
      <c r="H49" s="223" t="str">
        <f>IFERROR(VLOOKUP(F49,classifications!A$3:C$328,3,FALSE),VLOOKUP(F49,classifications!I$2:K$28,3,FALSE))</f>
        <v>Predominantly Rural</v>
      </c>
      <c r="I49" s="256">
        <v>1210</v>
      </c>
      <c r="J49" s="256">
        <v>40</v>
      </c>
      <c r="K49" s="256">
        <v>0</v>
      </c>
      <c r="L49" s="256">
        <v>1250</v>
      </c>
      <c r="M49" s="257" t="s">
        <v>1365</v>
      </c>
      <c r="N49" s="258">
        <v>1270</v>
      </c>
      <c r="O49" s="256">
        <v>120</v>
      </c>
      <c r="P49" s="256">
        <v>0</v>
      </c>
      <c r="Q49" s="256">
        <v>1390</v>
      </c>
    </row>
    <row r="50" spans="1:17" ht="26.4" x14ac:dyDescent="0.25">
      <c r="A50" s="245"/>
      <c r="B50" s="223" t="s">
        <v>135</v>
      </c>
      <c r="C50" s="223" t="s">
        <v>136</v>
      </c>
      <c r="D50" s="223" t="s">
        <v>137</v>
      </c>
      <c r="E50" s="223"/>
      <c r="F50" s="223" t="s">
        <v>1691</v>
      </c>
      <c r="G50" s="223" t="str">
        <f>VLOOKUP(F50,regions!A$2:C$419,3,FALSE)</f>
        <v>Unitary authority</v>
      </c>
      <c r="H50" s="223" t="str">
        <f>IFERROR(VLOOKUP(F50,classifications!A$3:C$328,3,FALSE),VLOOKUP(F50,classifications!I$2:K$28,3,FALSE))</f>
        <v>Predominantly Urban</v>
      </c>
      <c r="I50" s="256">
        <v>170</v>
      </c>
      <c r="J50" s="256">
        <v>0</v>
      </c>
      <c r="K50" s="256">
        <v>10</v>
      </c>
      <c r="L50" s="256">
        <v>180</v>
      </c>
      <c r="M50" s="257" t="s">
        <v>1365</v>
      </c>
      <c r="N50" s="258">
        <v>310</v>
      </c>
      <c r="O50" s="256">
        <v>40</v>
      </c>
      <c r="P50" s="256">
        <v>0</v>
      </c>
      <c r="Q50" s="256">
        <v>350</v>
      </c>
    </row>
    <row r="51" spans="1:17" ht="26.4" x14ac:dyDescent="0.25">
      <c r="A51" s="245"/>
      <c r="B51" s="223" t="s">
        <v>138</v>
      </c>
      <c r="C51" s="223" t="s">
        <v>139</v>
      </c>
      <c r="D51" s="223" t="s">
        <v>140</v>
      </c>
      <c r="E51" s="223"/>
      <c r="F51" s="223" t="s">
        <v>1700</v>
      </c>
      <c r="G51" s="223" t="str">
        <f>VLOOKUP(F51,regions!A$2:C$419,3,FALSE)</f>
        <v>Unitary authority</v>
      </c>
      <c r="H51" s="223" t="str">
        <f>IFERROR(VLOOKUP(F51,classifications!A$3:C$328,3,FALSE),VLOOKUP(F51,classifications!I$2:K$28,3,FALSE))</f>
        <v>Predominantly Urban</v>
      </c>
      <c r="I51" s="259">
        <v>780</v>
      </c>
      <c r="J51" s="259">
        <v>470</v>
      </c>
      <c r="K51" s="259">
        <v>0</v>
      </c>
      <c r="L51" s="259">
        <v>1250</v>
      </c>
      <c r="M51" s="257" t="s">
        <v>1365</v>
      </c>
      <c r="N51" s="260">
        <v>1070</v>
      </c>
      <c r="O51" s="259">
        <v>450</v>
      </c>
      <c r="P51" s="259">
        <v>0</v>
      </c>
      <c r="Q51" s="259">
        <v>1520</v>
      </c>
    </row>
    <row r="52" spans="1:17" ht="26.4" x14ac:dyDescent="0.25">
      <c r="A52" s="245"/>
      <c r="B52" s="223" t="s">
        <v>141</v>
      </c>
      <c r="C52" s="223" t="s">
        <v>142</v>
      </c>
      <c r="D52" s="223" t="s">
        <v>143</v>
      </c>
      <c r="E52" s="223"/>
      <c r="F52" s="223" t="s">
        <v>1692</v>
      </c>
      <c r="G52" s="223" t="str">
        <f>VLOOKUP(F52,regions!A$2:C$419,3,FALSE)</f>
        <v>Unitary authority</v>
      </c>
      <c r="H52" s="223" t="str">
        <f>IFERROR(VLOOKUP(F52,classifications!A$3:C$328,3,FALSE),VLOOKUP(F52,classifications!I$2:K$28,3,FALSE))</f>
        <v>Predominantly Urban</v>
      </c>
      <c r="I52" s="256">
        <v>230</v>
      </c>
      <c r="J52" s="256">
        <v>10</v>
      </c>
      <c r="K52" s="256">
        <v>0</v>
      </c>
      <c r="L52" s="256">
        <v>240</v>
      </c>
      <c r="M52" s="257" t="s">
        <v>1365</v>
      </c>
      <c r="N52" s="258">
        <v>750</v>
      </c>
      <c r="O52" s="256">
        <v>10</v>
      </c>
      <c r="P52" s="256">
        <v>0</v>
      </c>
      <c r="Q52" s="256">
        <v>760</v>
      </c>
    </row>
    <row r="53" spans="1:17" ht="26.4" x14ac:dyDescent="0.25">
      <c r="A53" s="245"/>
      <c r="B53" s="223" t="s">
        <v>144</v>
      </c>
      <c r="C53" s="223" t="s">
        <v>145</v>
      </c>
      <c r="D53" s="223" t="s">
        <v>146</v>
      </c>
      <c r="E53" s="223"/>
      <c r="F53" s="223" t="s">
        <v>1729</v>
      </c>
      <c r="G53" s="223" t="str">
        <f>VLOOKUP(F53,regions!A$2:C$419,3,FALSE)</f>
        <v>Unitary authority</v>
      </c>
      <c r="H53" s="223" t="str">
        <f>IFERROR(VLOOKUP(F53,classifications!A$3:C$328,3,FALSE),VLOOKUP(F53,classifications!I$2:K$28,3,FALSE))</f>
        <v>Predominantly Urban</v>
      </c>
      <c r="I53" s="256">
        <v>120</v>
      </c>
      <c r="J53" s="256">
        <v>90</v>
      </c>
      <c r="K53" s="256">
        <v>0</v>
      </c>
      <c r="L53" s="256">
        <v>210</v>
      </c>
      <c r="M53" s="257" t="s">
        <v>1365</v>
      </c>
      <c r="N53" s="258">
        <v>250</v>
      </c>
      <c r="O53" s="256">
        <v>20</v>
      </c>
      <c r="P53" s="256">
        <v>0</v>
      </c>
      <c r="Q53" s="256">
        <v>270</v>
      </c>
    </row>
    <row r="54" spans="1:17" ht="26.4" x14ac:dyDescent="0.25">
      <c r="A54" s="245"/>
      <c r="B54" s="223" t="s">
        <v>147</v>
      </c>
      <c r="C54" s="223" t="s">
        <v>148</v>
      </c>
      <c r="D54" s="223" t="s">
        <v>149</v>
      </c>
      <c r="E54" s="223"/>
      <c r="F54" s="223" t="s">
        <v>1664</v>
      </c>
      <c r="G54" s="223" t="str">
        <f>VLOOKUP(F54,regions!A$2:C$419,3,FALSE)</f>
        <v>Unitary authority</v>
      </c>
      <c r="H54" s="223" t="str">
        <f>IFERROR(VLOOKUP(F54,classifications!A$3:C$328,3,FALSE),VLOOKUP(F54,classifications!I$2:K$28,3,FALSE))</f>
        <v>Predominantly Urban</v>
      </c>
      <c r="I54" s="256">
        <v>780</v>
      </c>
      <c r="J54" s="256">
        <v>70</v>
      </c>
      <c r="K54" s="256">
        <v>0</v>
      </c>
      <c r="L54" s="256">
        <v>850</v>
      </c>
      <c r="M54" s="257" t="s">
        <v>1365</v>
      </c>
      <c r="N54" s="258">
        <v>890</v>
      </c>
      <c r="O54" s="256">
        <v>90</v>
      </c>
      <c r="P54" s="256">
        <v>0</v>
      </c>
      <c r="Q54" s="256">
        <v>980</v>
      </c>
    </row>
    <row r="55" spans="1:17" ht="26.4" x14ac:dyDescent="0.25">
      <c r="A55" s="245"/>
      <c r="B55" s="223" t="s">
        <v>150</v>
      </c>
      <c r="C55" s="223" t="s">
        <v>151</v>
      </c>
      <c r="D55" s="223" t="s">
        <v>152</v>
      </c>
      <c r="E55" s="223"/>
      <c r="F55" s="223" t="s">
        <v>1679</v>
      </c>
      <c r="G55" s="223" t="str">
        <f>VLOOKUP(F55,regions!A$2:C$419,3,FALSE)</f>
        <v>Unitary authority</v>
      </c>
      <c r="H55" s="223" t="str">
        <f>IFERROR(VLOOKUP(F55,classifications!A$3:C$328,3,FALSE),VLOOKUP(F55,classifications!I$2:K$28,3,FALSE))</f>
        <v>Predominantly Urban</v>
      </c>
      <c r="I55" s="256">
        <v>460</v>
      </c>
      <c r="J55" s="256">
        <v>0</v>
      </c>
      <c r="K55" s="256">
        <v>0</v>
      </c>
      <c r="L55" s="256">
        <v>460</v>
      </c>
      <c r="M55" s="257" t="s">
        <v>1365</v>
      </c>
      <c r="N55" s="258">
        <v>310</v>
      </c>
      <c r="O55" s="256">
        <v>0</v>
      </c>
      <c r="P55" s="256">
        <v>0</v>
      </c>
      <c r="Q55" s="256">
        <v>310</v>
      </c>
    </row>
    <row r="56" spans="1:17" ht="26.4" x14ac:dyDescent="0.25">
      <c r="A56" s="245"/>
      <c r="B56" s="223" t="s">
        <v>153</v>
      </c>
      <c r="C56" s="223" t="s">
        <v>154</v>
      </c>
      <c r="D56" s="223" t="s">
        <v>155</v>
      </c>
      <c r="E56" s="223"/>
      <c r="F56" s="223" t="s">
        <v>1701</v>
      </c>
      <c r="G56" s="223" t="str">
        <f>VLOOKUP(F56,regions!A$2:C$419,3,FALSE)</f>
        <v>Unitary authority</v>
      </c>
      <c r="H56" s="223" t="str">
        <f>IFERROR(VLOOKUP(F56,classifications!A$3:C$328,3,FALSE),VLOOKUP(F56,classifications!I$2:K$28,3,FALSE))</f>
        <v>Predominantly Urban</v>
      </c>
      <c r="I56" s="256">
        <v>760</v>
      </c>
      <c r="J56" s="256">
        <v>160</v>
      </c>
      <c r="K56" s="256">
        <v>0</v>
      </c>
      <c r="L56" s="256">
        <v>920</v>
      </c>
      <c r="M56" s="257" t="s">
        <v>1365</v>
      </c>
      <c r="N56" s="258">
        <v>1040</v>
      </c>
      <c r="O56" s="256">
        <v>150</v>
      </c>
      <c r="P56" s="256">
        <v>0</v>
      </c>
      <c r="Q56" s="256">
        <v>1180</v>
      </c>
    </row>
    <row r="57" spans="1:17" ht="26.4" x14ac:dyDescent="0.25">
      <c r="A57" s="245"/>
      <c r="B57" s="223" t="s">
        <v>156</v>
      </c>
      <c r="C57" s="223" t="s">
        <v>157</v>
      </c>
      <c r="D57" s="223" t="s">
        <v>158</v>
      </c>
      <c r="E57" s="223"/>
      <c r="F57" s="223" t="s">
        <v>1727</v>
      </c>
      <c r="G57" s="223" t="str">
        <f>VLOOKUP(F57,regions!A$2:C$419,3,FALSE)</f>
        <v>Unitary authority</v>
      </c>
      <c r="H57" s="223" t="str">
        <f>IFERROR(VLOOKUP(F57,classifications!A$3:C$328,3,FALSE),VLOOKUP(F57,classifications!I$2:K$28,3,FALSE))</f>
        <v>Predominantly Urban</v>
      </c>
      <c r="I57" s="256">
        <v>690</v>
      </c>
      <c r="J57" s="256">
        <v>240</v>
      </c>
      <c r="K57" s="256">
        <v>70</v>
      </c>
      <c r="L57" s="256">
        <v>990</v>
      </c>
      <c r="M57" s="257" t="s">
        <v>1365</v>
      </c>
      <c r="N57" s="258">
        <v>630</v>
      </c>
      <c r="O57" s="256">
        <v>160</v>
      </c>
      <c r="P57" s="256">
        <v>100</v>
      </c>
      <c r="Q57" s="256">
        <v>880</v>
      </c>
    </row>
    <row r="58" spans="1:17" ht="26.4" x14ac:dyDescent="0.25">
      <c r="A58" s="245"/>
      <c r="B58" s="223" t="s">
        <v>159</v>
      </c>
      <c r="C58" s="223" t="s">
        <v>160</v>
      </c>
      <c r="D58" s="223" t="s">
        <v>161</v>
      </c>
      <c r="E58" s="223"/>
      <c r="F58" s="223" t="s">
        <v>1682</v>
      </c>
      <c r="G58" s="223" t="str">
        <f>VLOOKUP(F58,regions!A$2:C$419,3,FALSE)</f>
        <v>Unitary authority</v>
      </c>
      <c r="H58" s="223" t="str">
        <f>IFERROR(VLOOKUP(F58,classifications!A$3:C$328,3,FALSE),VLOOKUP(F58,classifications!I$2:K$28,3,FALSE))</f>
        <v>Predominantly Urban</v>
      </c>
      <c r="I58" s="259">
        <v>200</v>
      </c>
      <c r="J58" s="259">
        <v>10</v>
      </c>
      <c r="K58" s="259">
        <v>0</v>
      </c>
      <c r="L58" s="259">
        <v>210</v>
      </c>
      <c r="M58" s="257" t="s">
        <v>1365</v>
      </c>
      <c r="N58" s="260">
        <v>380</v>
      </c>
      <c r="O58" s="259">
        <v>240</v>
      </c>
      <c r="P58" s="259">
        <v>0</v>
      </c>
      <c r="Q58" s="259">
        <v>620</v>
      </c>
    </row>
    <row r="59" spans="1:17" ht="26.4" x14ac:dyDescent="0.25">
      <c r="A59" s="245"/>
      <c r="B59" s="223" t="s">
        <v>162</v>
      </c>
      <c r="C59" s="223" t="s">
        <v>163</v>
      </c>
      <c r="D59" s="223" t="s">
        <v>164</v>
      </c>
      <c r="E59" s="223"/>
      <c r="F59" s="223" t="s">
        <v>1702</v>
      </c>
      <c r="G59" s="223" t="str">
        <f>VLOOKUP(F59,regions!A$2:C$419,3,FALSE)</f>
        <v>Unitary authority</v>
      </c>
      <c r="H59" s="223" t="str">
        <f>IFERROR(VLOOKUP(F59,classifications!A$3:C$328,3,FALSE),VLOOKUP(F59,classifications!I$2:K$28,3,FALSE))</f>
        <v>Predominantly Urban</v>
      </c>
      <c r="I59" s="256">
        <v>240</v>
      </c>
      <c r="J59" s="256">
        <v>20</v>
      </c>
      <c r="K59" s="256">
        <v>0</v>
      </c>
      <c r="L59" s="256">
        <v>260</v>
      </c>
      <c r="M59" s="257" t="s">
        <v>1365</v>
      </c>
      <c r="N59" s="258">
        <v>320</v>
      </c>
      <c r="O59" s="256">
        <v>0</v>
      </c>
      <c r="P59" s="256">
        <v>0</v>
      </c>
      <c r="Q59" s="256">
        <v>320</v>
      </c>
    </row>
    <row r="60" spans="1:17" ht="26.4" x14ac:dyDescent="0.25">
      <c r="A60" s="245"/>
      <c r="B60" s="223" t="s">
        <v>165</v>
      </c>
      <c r="C60" s="223" t="s">
        <v>166</v>
      </c>
      <c r="D60" s="223" t="s">
        <v>167</v>
      </c>
      <c r="E60" s="223"/>
      <c r="F60" s="223" t="s">
        <v>1669</v>
      </c>
      <c r="G60" s="223" t="str">
        <f>VLOOKUP(F60,regions!A$2:C$419,3,FALSE)</f>
        <v>Unitary authority</v>
      </c>
      <c r="H60" s="223" t="str">
        <f>IFERROR(VLOOKUP(F60,classifications!A$3:C$328,3,FALSE),VLOOKUP(F60,classifications!I$2:K$28,3,FALSE))</f>
        <v>Predominantly Urban</v>
      </c>
      <c r="I60" s="256">
        <v>280</v>
      </c>
      <c r="J60" s="256">
        <v>0</v>
      </c>
      <c r="K60" s="256">
        <v>0</v>
      </c>
      <c r="L60" s="256">
        <v>280</v>
      </c>
      <c r="M60" s="257" t="s">
        <v>1365</v>
      </c>
      <c r="N60" s="258">
        <v>200</v>
      </c>
      <c r="O60" s="256">
        <v>60</v>
      </c>
      <c r="P60" s="256">
        <v>0</v>
      </c>
      <c r="Q60" s="256">
        <v>260</v>
      </c>
    </row>
    <row r="61" spans="1:17" ht="26.4" x14ac:dyDescent="0.25">
      <c r="A61" s="245"/>
      <c r="B61" s="223" t="s">
        <v>168</v>
      </c>
      <c r="C61" s="223" t="s">
        <v>169</v>
      </c>
      <c r="D61" s="223" t="s">
        <v>170</v>
      </c>
      <c r="E61" s="223"/>
      <c r="F61" s="223" t="s">
        <v>1722</v>
      </c>
      <c r="G61" s="223" t="str">
        <f>VLOOKUP(F61,regions!A$2:C$419,3,FALSE)</f>
        <v>Unitary authority</v>
      </c>
      <c r="H61" s="223" t="str">
        <f>IFERROR(VLOOKUP(F61,classifications!A$3:C$328,3,FALSE),VLOOKUP(F61,classifications!I$2:K$28,3,FALSE))</f>
        <v>Urban with Significant Rural</v>
      </c>
      <c r="I61" s="256">
        <v>150</v>
      </c>
      <c r="J61" s="256">
        <v>70</v>
      </c>
      <c r="K61" s="256">
        <v>0</v>
      </c>
      <c r="L61" s="256">
        <v>220</v>
      </c>
      <c r="M61" s="257" t="s">
        <v>1365</v>
      </c>
      <c r="N61" s="258">
        <v>340</v>
      </c>
      <c r="O61" s="256">
        <v>120</v>
      </c>
      <c r="P61" s="256">
        <v>0</v>
      </c>
      <c r="Q61" s="256">
        <v>460</v>
      </c>
    </row>
    <row r="62" spans="1:17" ht="26.4" x14ac:dyDescent="0.25">
      <c r="A62" s="245"/>
      <c r="B62" s="223" t="s">
        <v>171</v>
      </c>
      <c r="C62" s="223" t="s">
        <v>172</v>
      </c>
      <c r="D62" s="223" t="s">
        <v>173</v>
      </c>
      <c r="E62" s="223"/>
      <c r="F62" s="223" t="s">
        <v>1591</v>
      </c>
      <c r="G62" s="223" t="str">
        <f>VLOOKUP(F62,regions!A$2:C$419,3,FALSE)</f>
        <v>Unitary authority</v>
      </c>
      <c r="H62" s="223" t="str">
        <f>IFERROR(VLOOKUP(F62,classifications!A$3:C$328,3,FALSE),VLOOKUP(F62,classifications!I$2:K$28,3,FALSE))</f>
        <v>Predominantly Rural</v>
      </c>
      <c r="I62" s="259">
        <v>1190</v>
      </c>
      <c r="J62" s="259">
        <v>830</v>
      </c>
      <c r="K62" s="259">
        <v>10</v>
      </c>
      <c r="L62" s="259">
        <v>2030</v>
      </c>
      <c r="M62" s="257" t="s">
        <v>1365</v>
      </c>
      <c r="N62" s="260">
        <v>1440</v>
      </c>
      <c r="O62" s="259">
        <v>840</v>
      </c>
      <c r="P62" s="259">
        <v>0</v>
      </c>
      <c r="Q62" s="259">
        <v>2290</v>
      </c>
    </row>
    <row r="63" spans="1:17" ht="26.4" x14ac:dyDescent="0.25">
      <c r="A63" s="245"/>
      <c r="B63" s="223" t="s">
        <v>174</v>
      </c>
      <c r="C63" s="223" t="s">
        <v>175</v>
      </c>
      <c r="D63" s="223" t="s">
        <v>176</v>
      </c>
      <c r="E63" s="223"/>
      <c r="F63" s="223" t="s">
        <v>1693</v>
      </c>
      <c r="G63" s="223" t="str">
        <f>VLOOKUP(F63,regions!A$2:C$419,3,FALSE)</f>
        <v>Unitary authority</v>
      </c>
      <c r="H63" s="223" t="str">
        <f>IFERROR(VLOOKUP(F63,classifications!A$3:C$328,3,FALSE),VLOOKUP(F63,classifications!I$2:K$28,3,FALSE))</f>
        <v>Predominantly Urban</v>
      </c>
      <c r="I63" s="256">
        <v>100</v>
      </c>
      <c r="J63" s="256">
        <v>0</v>
      </c>
      <c r="K63" s="256">
        <v>0</v>
      </c>
      <c r="L63" s="256">
        <v>100</v>
      </c>
      <c r="M63" s="257" t="s">
        <v>1365</v>
      </c>
      <c r="N63" s="258">
        <v>260</v>
      </c>
      <c r="O63" s="256">
        <v>0</v>
      </c>
      <c r="P63" s="256">
        <v>0</v>
      </c>
      <c r="Q63" s="256">
        <v>270</v>
      </c>
    </row>
    <row r="64" spans="1:17" ht="26.4" x14ac:dyDescent="0.25">
      <c r="A64" s="245"/>
      <c r="B64" s="223" t="s">
        <v>177</v>
      </c>
      <c r="C64" s="223" t="s">
        <v>178</v>
      </c>
      <c r="D64" s="223" t="s">
        <v>179</v>
      </c>
      <c r="E64" s="223"/>
      <c r="F64" s="223" t="s">
        <v>1694</v>
      </c>
      <c r="G64" s="223" t="str">
        <f>VLOOKUP(F64,regions!A$2:C$419,3,FALSE)</f>
        <v>Unitary authority</v>
      </c>
      <c r="H64" s="223" t="str">
        <f>IFERROR(VLOOKUP(F64,classifications!A$3:C$328,3,FALSE),VLOOKUP(F64,classifications!I$2:K$28,3,FALSE))</f>
        <v>Predominantly Urban</v>
      </c>
      <c r="I64" s="256">
        <v>1050</v>
      </c>
      <c r="J64" s="256">
        <v>320</v>
      </c>
      <c r="K64" s="256">
        <v>0</v>
      </c>
      <c r="L64" s="256">
        <v>1370</v>
      </c>
      <c r="M64" s="257" t="s">
        <v>1365</v>
      </c>
      <c r="N64" s="258">
        <v>930</v>
      </c>
      <c r="O64" s="256">
        <v>320</v>
      </c>
      <c r="P64" s="256">
        <v>0</v>
      </c>
      <c r="Q64" s="256">
        <v>1250</v>
      </c>
    </row>
    <row r="65" spans="1:17" ht="26.4" x14ac:dyDescent="0.25">
      <c r="A65" s="245"/>
      <c r="B65" s="223" t="s">
        <v>180</v>
      </c>
      <c r="C65" s="223" t="s">
        <v>181</v>
      </c>
      <c r="D65" s="223" t="s">
        <v>182</v>
      </c>
      <c r="E65" s="223"/>
      <c r="F65" s="223" t="s">
        <v>1725</v>
      </c>
      <c r="G65" s="223" t="str">
        <f>VLOOKUP(F65,regions!A$2:C$419,3,FALSE)</f>
        <v>Unitary authority</v>
      </c>
      <c r="H65" s="223" t="str">
        <f>IFERROR(VLOOKUP(F65,classifications!A$3:C$328,3,FALSE),VLOOKUP(F65,classifications!I$2:K$28,3,FALSE))</f>
        <v>Predominantly Urban</v>
      </c>
      <c r="I65" s="256">
        <v>260</v>
      </c>
      <c r="J65" s="256">
        <v>60</v>
      </c>
      <c r="K65" s="256">
        <v>0</v>
      </c>
      <c r="L65" s="256">
        <v>320</v>
      </c>
      <c r="M65" s="257" t="s">
        <v>1365</v>
      </c>
      <c r="N65" s="258">
        <v>260</v>
      </c>
      <c r="O65" s="256">
        <v>60</v>
      </c>
      <c r="P65" s="256">
        <v>0</v>
      </c>
      <c r="Q65" s="256">
        <v>320</v>
      </c>
    </row>
    <row r="66" spans="1:17" x14ac:dyDescent="0.25">
      <c r="A66" s="245"/>
      <c r="B66" s="223"/>
      <c r="C66" s="223"/>
      <c r="D66" s="223"/>
      <c r="E66" s="223"/>
      <c r="F66" s="223"/>
      <c r="G66" s="223"/>
      <c r="H66" s="223"/>
      <c r="I66" s="261"/>
      <c r="J66" s="261"/>
      <c r="K66" s="261"/>
      <c r="L66" s="261"/>
      <c r="M66" s="261" t="s">
        <v>1365</v>
      </c>
      <c r="N66" s="262"/>
      <c r="O66" s="261"/>
      <c r="P66" s="261"/>
      <c r="Q66" s="261"/>
    </row>
    <row r="67" spans="1:17" x14ac:dyDescent="0.25">
      <c r="A67" s="263" t="s">
        <v>183</v>
      </c>
      <c r="B67" s="228"/>
      <c r="C67" s="228"/>
      <c r="D67" s="228"/>
      <c r="E67" s="229"/>
      <c r="F67" s="228"/>
      <c r="G67" s="228"/>
      <c r="H67" s="229"/>
      <c r="I67" s="250">
        <v>14230</v>
      </c>
      <c r="J67" s="250">
        <v>3990</v>
      </c>
      <c r="K67" s="250">
        <v>750</v>
      </c>
      <c r="L67" s="250">
        <v>18970</v>
      </c>
      <c r="M67" s="251" t="s">
        <v>1365</v>
      </c>
      <c r="N67" s="252">
        <v>18830</v>
      </c>
      <c r="O67" s="250">
        <v>4260</v>
      </c>
      <c r="P67" s="250">
        <v>670</v>
      </c>
      <c r="Q67" s="250">
        <v>23760</v>
      </c>
    </row>
    <row r="68" spans="1:17" x14ac:dyDescent="0.25">
      <c r="A68" s="245"/>
      <c r="B68" s="223"/>
      <c r="C68" s="223"/>
      <c r="D68" s="223"/>
      <c r="E68" s="223"/>
      <c r="F68" s="223"/>
      <c r="G68" s="223"/>
      <c r="H68" s="223"/>
      <c r="I68" s="254"/>
      <c r="J68" s="254"/>
      <c r="K68" s="254"/>
      <c r="L68" s="254"/>
      <c r="M68" s="254" t="s">
        <v>1365</v>
      </c>
      <c r="N68" s="255"/>
      <c r="O68" s="254"/>
      <c r="P68" s="254"/>
      <c r="Q68" s="254"/>
    </row>
    <row r="69" spans="1:17" ht="26.4" x14ac:dyDescent="0.25">
      <c r="A69" s="245"/>
      <c r="B69" s="223" t="s">
        <v>184</v>
      </c>
      <c r="C69" s="223" t="s">
        <v>185</v>
      </c>
      <c r="D69" s="223" t="s">
        <v>186</v>
      </c>
      <c r="E69" s="223"/>
      <c r="F69" s="223" t="s">
        <v>187</v>
      </c>
      <c r="G69" s="223" t="str">
        <f>VLOOKUP(F69,regions!A$2:C$419,3,FALSE)</f>
        <v>London borough</v>
      </c>
      <c r="H69" s="223" t="str">
        <f>IFERROR(VLOOKUP(F69,classifications!A$3:C$328,3,FALSE),VLOOKUP(F69,classifications!I$2:K$28,3,FALSE))</f>
        <v>Predominantly Urban</v>
      </c>
      <c r="I69" s="256">
        <v>400</v>
      </c>
      <c r="J69" s="256">
        <v>200</v>
      </c>
      <c r="K69" s="256">
        <v>0</v>
      </c>
      <c r="L69" s="256">
        <v>600</v>
      </c>
      <c r="M69" s="257" t="s">
        <v>1365</v>
      </c>
      <c r="N69" s="258">
        <v>320</v>
      </c>
      <c r="O69" s="256">
        <v>130</v>
      </c>
      <c r="P69" s="256">
        <v>0</v>
      </c>
      <c r="Q69" s="256">
        <v>450</v>
      </c>
    </row>
    <row r="70" spans="1:17" ht="26.4" x14ac:dyDescent="0.25">
      <c r="A70" s="245"/>
      <c r="B70" s="223" t="s">
        <v>188</v>
      </c>
      <c r="C70" s="223" t="s">
        <v>189</v>
      </c>
      <c r="D70" s="223" t="s">
        <v>190</v>
      </c>
      <c r="E70" s="223"/>
      <c r="F70" s="223" t="s">
        <v>191</v>
      </c>
      <c r="G70" s="223" t="str">
        <f>VLOOKUP(F70,regions!A$2:C$419,3,FALSE)</f>
        <v>London borough</v>
      </c>
      <c r="H70" s="223" t="str">
        <f>IFERROR(VLOOKUP(F70,classifications!A$3:C$328,3,FALSE),VLOOKUP(F70,classifications!I$2:K$28,3,FALSE))</f>
        <v>Predominantly Urban</v>
      </c>
      <c r="I70" s="259">
        <v>670</v>
      </c>
      <c r="J70" s="259">
        <v>290</v>
      </c>
      <c r="K70" s="259">
        <v>50</v>
      </c>
      <c r="L70" s="259">
        <v>1010</v>
      </c>
      <c r="M70" s="257" t="s">
        <v>1365</v>
      </c>
      <c r="N70" s="260">
        <v>1090</v>
      </c>
      <c r="O70" s="259">
        <v>470</v>
      </c>
      <c r="P70" s="259">
        <v>0</v>
      </c>
      <c r="Q70" s="259">
        <v>1560</v>
      </c>
    </row>
    <row r="71" spans="1:17" ht="26.4" x14ac:dyDescent="0.25">
      <c r="A71" s="245"/>
      <c r="B71" s="223" t="s">
        <v>192</v>
      </c>
      <c r="C71" s="223" t="s">
        <v>193</v>
      </c>
      <c r="D71" s="223" t="s">
        <v>194</v>
      </c>
      <c r="E71" s="223"/>
      <c r="F71" s="223" t="s">
        <v>195</v>
      </c>
      <c r="G71" s="223" t="str">
        <f>VLOOKUP(F71,regions!A$2:C$419,3,FALSE)</f>
        <v>London borough</v>
      </c>
      <c r="H71" s="223" t="str">
        <f>IFERROR(VLOOKUP(F71,classifications!A$3:C$328,3,FALSE),VLOOKUP(F71,classifications!I$2:K$28,3,FALSE))</f>
        <v>Predominantly Urban</v>
      </c>
      <c r="I71" s="259">
        <v>630</v>
      </c>
      <c r="J71" s="259">
        <v>80</v>
      </c>
      <c r="K71" s="259">
        <v>0</v>
      </c>
      <c r="L71" s="259">
        <v>710</v>
      </c>
      <c r="M71" s="257" t="s">
        <v>1365</v>
      </c>
      <c r="N71" s="260">
        <v>200</v>
      </c>
      <c r="O71" s="259">
        <v>30</v>
      </c>
      <c r="P71" s="259">
        <v>0</v>
      </c>
      <c r="Q71" s="259">
        <v>230</v>
      </c>
    </row>
    <row r="72" spans="1:17" ht="26.4" x14ac:dyDescent="0.25">
      <c r="A72" s="245"/>
      <c r="B72" s="223" t="s">
        <v>196</v>
      </c>
      <c r="C72" s="223" t="s">
        <v>197</v>
      </c>
      <c r="D72" s="223" t="s">
        <v>198</v>
      </c>
      <c r="E72" s="223"/>
      <c r="F72" s="223" t="s">
        <v>199</v>
      </c>
      <c r="G72" s="223" t="str">
        <f>VLOOKUP(F72,regions!A$2:C$419,3,FALSE)</f>
        <v>London borough</v>
      </c>
      <c r="H72" s="223" t="str">
        <f>IFERROR(VLOOKUP(F72,classifications!A$3:C$328,3,FALSE),VLOOKUP(F72,classifications!I$2:K$28,3,FALSE))</f>
        <v>Predominantly Urban</v>
      </c>
      <c r="I72" s="259">
        <v>110</v>
      </c>
      <c r="J72" s="259">
        <v>40</v>
      </c>
      <c r="K72" s="259">
        <v>0</v>
      </c>
      <c r="L72" s="259">
        <v>150</v>
      </c>
      <c r="M72" s="257" t="s">
        <v>1365</v>
      </c>
      <c r="N72" s="260">
        <v>360</v>
      </c>
      <c r="O72" s="259">
        <v>140</v>
      </c>
      <c r="P72" s="259">
        <v>0</v>
      </c>
      <c r="Q72" s="259">
        <v>500</v>
      </c>
    </row>
    <row r="73" spans="1:17" ht="26.4" x14ac:dyDescent="0.25">
      <c r="A73" s="245"/>
      <c r="B73" s="223" t="s">
        <v>200</v>
      </c>
      <c r="C73" s="223" t="s">
        <v>201</v>
      </c>
      <c r="D73" s="223" t="s">
        <v>202</v>
      </c>
      <c r="E73" s="223"/>
      <c r="F73" s="223" t="s">
        <v>203</v>
      </c>
      <c r="G73" s="223" t="str">
        <f>VLOOKUP(F73,regions!A$2:C$419,3,FALSE)</f>
        <v>London borough</v>
      </c>
      <c r="H73" s="223" t="str">
        <f>IFERROR(VLOOKUP(F73,classifications!A$3:C$328,3,FALSE),VLOOKUP(F73,classifications!I$2:K$28,3,FALSE))</f>
        <v>Predominantly Urban</v>
      </c>
      <c r="I73" s="256">
        <v>260</v>
      </c>
      <c r="J73" s="259">
        <v>10</v>
      </c>
      <c r="K73" s="259">
        <v>0</v>
      </c>
      <c r="L73" s="259">
        <v>270</v>
      </c>
      <c r="M73" s="257" t="s">
        <v>1365</v>
      </c>
      <c r="N73" s="258">
        <v>320</v>
      </c>
      <c r="O73" s="259">
        <v>10</v>
      </c>
      <c r="P73" s="259">
        <v>0</v>
      </c>
      <c r="Q73" s="259">
        <v>330</v>
      </c>
    </row>
    <row r="74" spans="1:17" ht="26.4" x14ac:dyDescent="0.25">
      <c r="A74" s="245"/>
      <c r="B74" s="223" t="s">
        <v>204</v>
      </c>
      <c r="C74" s="223" t="s">
        <v>205</v>
      </c>
      <c r="D74" s="223" t="s">
        <v>206</v>
      </c>
      <c r="E74" s="223"/>
      <c r="F74" s="223" t="s">
        <v>207</v>
      </c>
      <c r="G74" s="223" t="str">
        <f>VLOOKUP(F74,regions!A$2:C$419,3,FALSE)</f>
        <v>London borough</v>
      </c>
      <c r="H74" s="223" t="str">
        <f>IFERROR(VLOOKUP(F74,classifications!A$3:C$328,3,FALSE),VLOOKUP(F74,classifications!I$2:K$28,3,FALSE))</f>
        <v>Predominantly Urban</v>
      </c>
      <c r="I74" s="256">
        <v>50</v>
      </c>
      <c r="J74" s="256">
        <v>0</v>
      </c>
      <c r="K74" s="256">
        <v>30</v>
      </c>
      <c r="L74" s="256">
        <v>80</v>
      </c>
      <c r="M74" s="257" t="s">
        <v>1365</v>
      </c>
      <c r="N74" s="258">
        <v>410</v>
      </c>
      <c r="O74" s="256">
        <v>90</v>
      </c>
      <c r="P74" s="256">
        <v>360</v>
      </c>
      <c r="Q74" s="256">
        <v>850</v>
      </c>
    </row>
    <row r="75" spans="1:17" ht="26.4" x14ac:dyDescent="0.25">
      <c r="A75" s="245"/>
      <c r="B75" s="223" t="s">
        <v>208</v>
      </c>
      <c r="C75" s="223" t="s">
        <v>209</v>
      </c>
      <c r="D75" s="223" t="s">
        <v>210</v>
      </c>
      <c r="E75" s="223"/>
      <c r="F75" s="223" t="s">
        <v>211</v>
      </c>
      <c r="G75" s="223" t="str">
        <f>VLOOKUP(F75,regions!A$2:C$419,3,FALSE)</f>
        <v>London borough</v>
      </c>
      <c r="H75" s="223" t="str">
        <f>IFERROR(VLOOKUP(F75,classifications!A$3:C$328,3,FALSE),VLOOKUP(F75,classifications!I$2:K$28,3,FALSE))</f>
        <v>Predominantly Urban</v>
      </c>
      <c r="I75" s="256">
        <v>0</v>
      </c>
      <c r="J75" s="256">
        <v>0</v>
      </c>
      <c r="K75" s="256">
        <v>0</v>
      </c>
      <c r="L75" s="256">
        <v>0</v>
      </c>
      <c r="M75" s="257" t="s">
        <v>1365</v>
      </c>
      <c r="N75" s="258">
        <v>0</v>
      </c>
      <c r="O75" s="256">
        <v>0</v>
      </c>
      <c r="P75" s="256">
        <v>0</v>
      </c>
      <c r="Q75" s="256">
        <v>0</v>
      </c>
    </row>
    <row r="76" spans="1:17" ht="26.4" x14ac:dyDescent="0.25">
      <c r="A76" s="245"/>
      <c r="B76" s="223" t="s">
        <v>212</v>
      </c>
      <c r="C76" s="223" t="s">
        <v>213</v>
      </c>
      <c r="D76" s="223" t="s">
        <v>214</v>
      </c>
      <c r="E76" s="223"/>
      <c r="F76" s="223" t="s">
        <v>215</v>
      </c>
      <c r="G76" s="223" t="str">
        <f>VLOOKUP(F76,regions!A$2:C$419,3,FALSE)</f>
        <v>London borough</v>
      </c>
      <c r="H76" s="223" t="str">
        <f>IFERROR(VLOOKUP(F76,classifications!A$3:C$328,3,FALSE),VLOOKUP(F76,classifications!I$2:K$28,3,FALSE))</f>
        <v>Predominantly Urban</v>
      </c>
      <c r="I76" s="259">
        <v>670</v>
      </c>
      <c r="J76" s="259">
        <v>150</v>
      </c>
      <c r="K76" s="259">
        <v>0</v>
      </c>
      <c r="L76" s="259">
        <v>810</v>
      </c>
      <c r="M76" s="257" t="s">
        <v>1365</v>
      </c>
      <c r="N76" s="260">
        <v>2640</v>
      </c>
      <c r="O76" s="259">
        <v>150</v>
      </c>
      <c r="P76" s="259">
        <v>0</v>
      </c>
      <c r="Q76" s="259">
        <v>2790</v>
      </c>
    </row>
    <row r="77" spans="1:17" ht="26.4" x14ac:dyDescent="0.25">
      <c r="A77" s="245"/>
      <c r="B77" s="223" t="s">
        <v>216</v>
      </c>
      <c r="C77" s="223" t="s">
        <v>217</v>
      </c>
      <c r="D77" s="223" t="s">
        <v>218</v>
      </c>
      <c r="E77" s="223"/>
      <c r="F77" s="223" t="s">
        <v>219</v>
      </c>
      <c r="G77" s="223" t="str">
        <f>VLOOKUP(F77,regions!A$2:C$419,3,FALSE)</f>
        <v>London borough</v>
      </c>
      <c r="H77" s="223" t="str">
        <f>IFERROR(VLOOKUP(F77,classifications!A$3:C$328,3,FALSE),VLOOKUP(F77,classifications!I$2:K$28,3,FALSE))</f>
        <v>Predominantly Urban</v>
      </c>
      <c r="I77" s="256">
        <v>1340</v>
      </c>
      <c r="J77" s="256">
        <v>240</v>
      </c>
      <c r="K77" s="256">
        <v>70</v>
      </c>
      <c r="L77" s="256">
        <v>1660</v>
      </c>
      <c r="M77" s="257" t="s">
        <v>1365</v>
      </c>
      <c r="N77" s="258">
        <v>500</v>
      </c>
      <c r="O77" s="256">
        <v>270</v>
      </c>
      <c r="P77" s="256">
        <v>120</v>
      </c>
      <c r="Q77" s="256">
        <v>900</v>
      </c>
    </row>
    <row r="78" spans="1:17" ht="26.4" x14ac:dyDescent="0.25">
      <c r="A78" s="245"/>
      <c r="B78" s="223" t="s">
        <v>220</v>
      </c>
      <c r="C78" s="223" t="s">
        <v>221</v>
      </c>
      <c r="D78" s="223" t="s">
        <v>222</v>
      </c>
      <c r="E78" s="223"/>
      <c r="F78" s="223" t="s">
        <v>223</v>
      </c>
      <c r="G78" s="223" t="str">
        <f>VLOOKUP(F78,regions!A$2:C$419,3,FALSE)</f>
        <v>London borough</v>
      </c>
      <c r="H78" s="223" t="str">
        <f>IFERROR(VLOOKUP(F78,classifications!A$3:C$328,3,FALSE),VLOOKUP(F78,classifications!I$2:K$28,3,FALSE))</f>
        <v>Predominantly Urban</v>
      </c>
      <c r="I78" s="259">
        <v>240</v>
      </c>
      <c r="J78" s="259">
        <v>200</v>
      </c>
      <c r="K78" s="259">
        <v>0</v>
      </c>
      <c r="L78" s="259">
        <v>440</v>
      </c>
      <c r="M78" s="257" t="s">
        <v>1365</v>
      </c>
      <c r="N78" s="260">
        <v>140</v>
      </c>
      <c r="O78" s="259">
        <v>160</v>
      </c>
      <c r="P78" s="259">
        <v>0</v>
      </c>
      <c r="Q78" s="259">
        <v>300</v>
      </c>
    </row>
    <row r="79" spans="1:17" ht="26.4" x14ac:dyDescent="0.25">
      <c r="A79" s="245"/>
      <c r="B79" s="223" t="s">
        <v>224</v>
      </c>
      <c r="C79" s="223" t="s">
        <v>225</v>
      </c>
      <c r="D79" s="223" t="s">
        <v>226</v>
      </c>
      <c r="E79" s="223"/>
      <c r="F79" s="223" t="s">
        <v>227</v>
      </c>
      <c r="G79" s="223" t="str">
        <f>VLOOKUP(F79,regions!A$2:C$419,3,FALSE)</f>
        <v>London borough</v>
      </c>
      <c r="H79" s="223" t="str">
        <f>IFERROR(VLOOKUP(F79,classifications!A$3:C$328,3,FALSE),VLOOKUP(F79,classifications!I$2:K$28,3,FALSE))</f>
        <v>Predominantly Urban</v>
      </c>
      <c r="I79" s="259">
        <v>510</v>
      </c>
      <c r="J79" s="259">
        <v>140</v>
      </c>
      <c r="K79" s="259">
        <v>0</v>
      </c>
      <c r="L79" s="259">
        <v>650</v>
      </c>
      <c r="M79" s="257" t="s">
        <v>1365</v>
      </c>
      <c r="N79" s="260">
        <v>1290</v>
      </c>
      <c r="O79" s="259">
        <v>410</v>
      </c>
      <c r="P79" s="259">
        <v>0</v>
      </c>
      <c r="Q79" s="259">
        <v>1700</v>
      </c>
    </row>
    <row r="80" spans="1:17" ht="26.4" x14ac:dyDescent="0.25">
      <c r="A80" s="245"/>
      <c r="B80" s="223" t="s">
        <v>228</v>
      </c>
      <c r="C80" s="223" t="s">
        <v>229</v>
      </c>
      <c r="D80" s="223" t="s">
        <v>230</v>
      </c>
      <c r="E80" s="223"/>
      <c r="F80" s="223" t="s">
        <v>231</v>
      </c>
      <c r="G80" s="223" t="str">
        <f>VLOOKUP(F80,regions!A$2:C$419,3,FALSE)</f>
        <v>London borough</v>
      </c>
      <c r="H80" s="223" t="str">
        <f>IFERROR(VLOOKUP(F80,classifications!A$3:C$328,3,FALSE),VLOOKUP(F80,classifications!I$2:K$28,3,FALSE))</f>
        <v>Predominantly Urban</v>
      </c>
      <c r="I80" s="256">
        <v>60</v>
      </c>
      <c r="J80" s="256">
        <v>10</v>
      </c>
      <c r="K80" s="256">
        <v>590</v>
      </c>
      <c r="L80" s="256">
        <v>650</v>
      </c>
      <c r="M80" s="257" t="s">
        <v>1365</v>
      </c>
      <c r="N80" s="258">
        <v>410</v>
      </c>
      <c r="O80" s="256">
        <v>220</v>
      </c>
      <c r="P80" s="256">
        <v>20</v>
      </c>
      <c r="Q80" s="256">
        <v>650</v>
      </c>
    </row>
    <row r="81" spans="1:17" ht="26.4" x14ac:dyDescent="0.25">
      <c r="A81" s="245"/>
      <c r="B81" s="223" t="s">
        <v>232</v>
      </c>
      <c r="C81" s="223" t="s">
        <v>233</v>
      </c>
      <c r="D81" s="223" t="s">
        <v>234</v>
      </c>
      <c r="E81" s="223"/>
      <c r="F81" s="223" t="s">
        <v>235</v>
      </c>
      <c r="G81" s="223" t="str">
        <f>VLOOKUP(F81,regions!A$2:C$419,3,FALSE)</f>
        <v>London borough</v>
      </c>
      <c r="H81" s="223" t="str">
        <f>IFERROR(VLOOKUP(F81,classifications!A$3:C$328,3,FALSE),VLOOKUP(F81,classifications!I$2:K$28,3,FALSE))</f>
        <v>Predominantly Urban</v>
      </c>
      <c r="I81" s="259">
        <v>530</v>
      </c>
      <c r="J81" s="259">
        <v>0</v>
      </c>
      <c r="K81" s="259">
        <v>0</v>
      </c>
      <c r="L81" s="259">
        <v>530</v>
      </c>
      <c r="M81" s="257" t="s">
        <v>1365</v>
      </c>
      <c r="N81" s="260">
        <v>480</v>
      </c>
      <c r="O81" s="259">
        <v>0</v>
      </c>
      <c r="P81" s="259">
        <v>0</v>
      </c>
      <c r="Q81" s="259">
        <v>480</v>
      </c>
    </row>
    <row r="82" spans="1:17" ht="26.4" x14ac:dyDescent="0.25">
      <c r="A82" s="245"/>
      <c r="B82" s="223" t="s">
        <v>236</v>
      </c>
      <c r="C82" s="223" t="s">
        <v>237</v>
      </c>
      <c r="D82" s="223" t="s">
        <v>238</v>
      </c>
      <c r="E82" s="223"/>
      <c r="F82" s="223" t="s">
        <v>239</v>
      </c>
      <c r="G82" s="223" t="str">
        <f>VLOOKUP(F82,regions!A$2:C$419,3,FALSE)</f>
        <v>London borough</v>
      </c>
      <c r="H82" s="223" t="str">
        <f>IFERROR(VLOOKUP(F82,classifications!A$3:C$328,3,FALSE),VLOOKUP(F82,classifications!I$2:K$28,3,FALSE))</f>
        <v>Predominantly Urban</v>
      </c>
      <c r="I82" s="256">
        <v>180</v>
      </c>
      <c r="J82" s="256">
        <v>30</v>
      </c>
      <c r="K82" s="256">
        <v>0</v>
      </c>
      <c r="L82" s="256">
        <v>210</v>
      </c>
      <c r="M82" s="257" t="s">
        <v>1365</v>
      </c>
      <c r="N82" s="258">
        <v>120</v>
      </c>
      <c r="O82" s="256">
        <v>30</v>
      </c>
      <c r="P82" s="256">
        <v>0</v>
      </c>
      <c r="Q82" s="256">
        <v>150</v>
      </c>
    </row>
    <row r="83" spans="1:17" ht="26.4" x14ac:dyDescent="0.25">
      <c r="A83" s="245"/>
      <c r="B83" s="223" t="s">
        <v>240</v>
      </c>
      <c r="C83" s="223" t="s">
        <v>241</v>
      </c>
      <c r="D83" s="223" t="s">
        <v>242</v>
      </c>
      <c r="E83" s="223"/>
      <c r="F83" s="223" t="s">
        <v>243</v>
      </c>
      <c r="G83" s="223" t="str">
        <f>VLOOKUP(F83,regions!A$2:C$419,3,FALSE)</f>
        <v>London borough</v>
      </c>
      <c r="H83" s="223" t="str">
        <f>IFERROR(VLOOKUP(F83,classifications!A$3:C$328,3,FALSE),VLOOKUP(F83,classifications!I$2:K$28,3,FALSE))</f>
        <v>Predominantly Urban</v>
      </c>
      <c r="I83" s="256">
        <v>380</v>
      </c>
      <c r="J83" s="256">
        <v>0</v>
      </c>
      <c r="K83" s="256">
        <v>0</v>
      </c>
      <c r="L83" s="256">
        <v>380</v>
      </c>
      <c r="M83" s="257" t="s">
        <v>1365</v>
      </c>
      <c r="N83" s="258">
        <v>930</v>
      </c>
      <c r="O83" s="256">
        <v>150</v>
      </c>
      <c r="P83" s="256">
        <v>120</v>
      </c>
      <c r="Q83" s="256">
        <v>1200</v>
      </c>
    </row>
    <row r="84" spans="1:17" ht="26.4" x14ac:dyDescent="0.25">
      <c r="A84" s="245"/>
      <c r="B84" s="223" t="s">
        <v>244</v>
      </c>
      <c r="C84" s="223" t="s">
        <v>245</v>
      </c>
      <c r="D84" s="223" t="s">
        <v>246</v>
      </c>
      <c r="E84" s="223"/>
      <c r="F84" s="223" t="s">
        <v>247</v>
      </c>
      <c r="G84" s="223" t="str">
        <f>VLOOKUP(F84,regions!A$2:C$419,3,FALSE)</f>
        <v>London borough</v>
      </c>
      <c r="H84" s="223" t="str">
        <f>IFERROR(VLOOKUP(F84,classifications!A$3:C$328,3,FALSE),VLOOKUP(F84,classifications!I$2:K$28,3,FALSE))</f>
        <v>Predominantly Urban</v>
      </c>
      <c r="I84" s="256">
        <v>150</v>
      </c>
      <c r="J84" s="256">
        <v>170</v>
      </c>
      <c r="K84" s="256">
        <v>0</v>
      </c>
      <c r="L84" s="256">
        <v>320</v>
      </c>
      <c r="M84" s="257" t="s">
        <v>1365</v>
      </c>
      <c r="N84" s="258">
        <v>210</v>
      </c>
      <c r="O84" s="256">
        <v>70</v>
      </c>
      <c r="P84" s="256">
        <v>0</v>
      </c>
      <c r="Q84" s="256">
        <v>280</v>
      </c>
    </row>
    <row r="85" spans="1:17" ht="26.4" x14ac:dyDescent="0.25">
      <c r="A85" s="245"/>
      <c r="B85" s="223" t="s">
        <v>248</v>
      </c>
      <c r="C85" s="223" t="s">
        <v>249</v>
      </c>
      <c r="D85" s="223" t="s">
        <v>250</v>
      </c>
      <c r="E85" s="223"/>
      <c r="F85" s="223" t="s">
        <v>251</v>
      </c>
      <c r="G85" s="223" t="str">
        <f>VLOOKUP(F85,regions!A$2:C$419,3,FALSE)</f>
        <v>London borough</v>
      </c>
      <c r="H85" s="223" t="str">
        <f>IFERROR(VLOOKUP(F85,classifications!A$3:C$328,3,FALSE),VLOOKUP(F85,classifications!I$2:K$28,3,FALSE))</f>
        <v>Predominantly Urban</v>
      </c>
      <c r="I85" s="259">
        <v>190</v>
      </c>
      <c r="J85" s="259">
        <v>0</v>
      </c>
      <c r="K85" s="259">
        <v>0</v>
      </c>
      <c r="L85" s="259">
        <v>190</v>
      </c>
      <c r="M85" s="257" t="s">
        <v>1365</v>
      </c>
      <c r="N85" s="260">
        <v>740</v>
      </c>
      <c r="O85" s="259">
        <v>50</v>
      </c>
      <c r="P85" s="259">
        <v>0</v>
      </c>
      <c r="Q85" s="259">
        <v>790</v>
      </c>
    </row>
    <row r="86" spans="1:17" ht="26.4" x14ac:dyDescent="0.25">
      <c r="A86" s="245"/>
      <c r="B86" s="223" t="s">
        <v>252</v>
      </c>
      <c r="C86" s="223" t="s">
        <v>253</v>
      </c>
      <c r="D86" s="223" t="s">
        <v>254</v>
      </c>
      <c r="E86" s="223"/>
      <c r="F86" s="223" t="s">
        <v>255</v>
      </c>
      <c r="G86" s="223" t="str">
        <f>VLOOKUP(F86,regions!A$2:C$419,3,FALSE)</f>
        <v>London borough</v>
      </c>
      <c r="H86" s="223" t="str">
        <f>IFERROR(VLOOKUP(F86,classifications!A$3:C$328,3,FALSE),VLOOKUP(F86,classifications!I$2:K$28,3,FALSE))</f>
        <v>Predominantly Urban</v>
      </c>
      <c r="I86" s="259">
        <v>540</v>
      </c>
      <c r="J86" s="259">
        <v>120</v>
      </c>
      <c r="K86" s="259">
        <v>0</v>
      </c>
      <c r="L86" s="259">
        <v>660</v>
      </c>
      <c r="M86" s="257" t="s">
        <v>1365</v>
      </c>
      <c r="N86" s="260">
        <v>370</v>
      </c>
      <c r="O86" s="259">
        <v>160</v>
      </c>
      <c r="P86" s="259">
        <v>0</v>
      </c>
      <c r="Q86" s="259">
        <v>530</v>
      </c>
    </row>
    <row r="87" spans="1:17" ht="26.4" x14ac:dyDescent="0.25">
      <c r="A87" s="245"/>
      <c r="B87" s="223" t="s">
        <v>256</v>
      </c>
      <c r="C87" s="223" t="s">
        <v>257</v>
      </c>
      <c r="D87" s="223" t="s">
        <v>258</v>
      </c>
      <c r="E87" s="223"/>
      <c r="F87" s="223" t="s">
        <v>259</v>
      </c>
      <c r="G87" s="223" t="str">
        <f>VLOOKUP(F87,regions!A$2:C$419,3,FALSE)</f>
        <v>London borough</v>
      </c>
      <c r="H87" s="223" t="str">
        <f>IFERROR(VLOOKUP(F87,classifications!A$3:C$328,3,FALSE),VLOOKUP(F87,classifications!I$2:K$28,3,FALSE))</f>
        <v>Predominantly Urban</v>
      </c>
      <c r="I87" s="256">
        <v>40</v>
      </c>
      <c r="J87" s="256">
        <v>90</v>
      </c>
      <c r="K87" s="256">
        <v>0</v>
      </c>
      <c r="L87" s="256">
        <v>130</v>
      </c>
      <c r="M87" s="257" t="s">
        <v>1365</v>
      </c>
      <c r="N87" s="258">
        <v>460</v>
      </c>
      <c r="O87" s="256">
        <v>0</v>
      </c>
      <c r="P87" s="256">
        <v>30</v>
      </c>
      <c r="Q87" s="256">
        <v>490</v>
      </c>
    </row>
    <row r="88" spans="1:17" ht="26.4" x14ac:dyDescent="0.25">
      <c r="A88" s="245"/>
      <c r="B88" s="223" t="s">
        <v>260</v>
      </c>
      <c r="C88" s="223" t="s">
        <v>261</v>
      </c>
      <c r="D88" s="223" t="s">
        <v>262</v>
      </c>
      <c r="E88" s="223"/>
      <c r="F88" s="223" t="s">
        <v>263</v>
      </c>
      <c r="G88" s="223" t="str">
        <f>VLOOKUP(F88,regions!A$2:C$419,3,FALSE)</f>
        <v>London borough</v>
      </c>
      <c r="H88" s="223" t="str">
        <f>IFERROR(VLOOKUP(F88,classifications!A$3:C$328,3,FALSE),VLOOKUP(F88,classifications!I$2:K$28,3,FALSE))</f>
        <v>Predominantly Urban</v>
      </c>
      <c r="I88" s="259">
        <v>260</v>
      </c>
      <c r="J88" s="259">
        <v>110</v>
      </c>
      <c r="K88" s="259">
        <v>0</v>
      </c>
      <c r="L88" s="259">
        <v>380</v>
      </c>
      <c r="M88" s="257" t="s">
        <v>1365</v>
      </c>
      <c r="N88" s="260">
        <v>230</v>
      </c>
      <c r="O88" s="259">
        <v>10</v>
      </c>
      <c r="P88" s="259">
        <v>0</v>
      </c>
      <c r="Q88" s="259">
        <v>240</v>
      </c>
    </row>
    <row r="89" spans="1:17" ht="26.4" x14ac:dyDescent="0.25">
      <c r="A89" s="245"/>
      <c r="B89" s="223" t="s">
        <v>264</v>
      </c>
      <c r="C89" s="223" t="s">
        <v>265</v>
      </c>
      <c r="D89" s="223" t="s">
        <v>266</v>
      </c>
      <c r="E89" s="223"/>
      <c r="F89" s="223" t="s">
        <v>267</v>
      </c>
      <c r="G89" s="223" t="str">
        <f>VLOOKUP(F89,regions!A$2:C$419,3,FALSE)</f>
        <v>London borough</v>
      </c>
      <c r="H89" s="223" t="str">
        <f>IFERROR(VLOOKUP(F89,classifications!A$3:C$328,3,FALSE),VLOOKUP(F89,classifications!I$2:K$28,3,FALSE))</f>
        <v>Predominantly Urban</v>
      </c>
      <c r="I89" s="256">
        <v>220</v>
      </c>
      <c r="J89" s="256">
        <v>0</v>
      </c>
      <c r="K89" s="256">
        <v>0</v>
      </c>
      <c r="L89" s="256">
        <v>220</v>
      </c>
      <c r="M89" s="257" t="s">
        <v>1365</v>
      </c>
      <c r="N89" s="258">
        <v>50</v>
      </c>
      <c r="O89" s="256">
        <v>10</v>
      </c>
      <c r="P89" s="256">
        <v>0</v>
      </c>
      <c r="Q89" s="256">
        <v>60</v>
      </c>
    </row>
    <row r="90" spans="1:17" ht="26.4" x14ac:dyDescent="0.25">
      <c r="A90" s="245"/>
      <c r="B90" s="223" t="s">
        <v>268</v>
      </c>
      <c r="C90" s="223" t="s">
        <v>269</v>
      </c>
      <c r="D90" s="223" t="s">
        <v>270</v>
      </c>
      <c r="E90" s="223"/>
      <c r="F90" s="223" t="s">
        <v>271</v>
      </c>
      <c r="G90" s="223" t="str">
        <f>VLOOKUP(F90,regions!A$2:C$419,3,FALSE)</f>
        <v>London borough</v>
      </c>
      <c r="H90" s="223" t="str">
        <f>IFERROR(VLOOKUP(F90,classifications!A$3:C$328,3,FALSE),VLOOKUP(F90,classifications!I$2:K$28,3,FALSE))</f>
        <v>Predominantly Urban</v>
      </c>
      <c r="I90" s="256">
        <v>300</v>
      </c>
      <c r="J90" s="256">
        <v>60</v>
      </c>
      <c r="K90" s="256">
        <v>0</v>
      </c>
      <c r="L90" s="256">
        <v>360</v>
      </c>
      <c r="M90" s="257" t="s">
        <v>1365</v>
      </c>
      <c r="N90" s="258">
        <v>610</v>
      </c>
      <c r="O90" s="256">
        <v>120</v>
      </c>
      <c r="P90" s="256">
        <v>0</v>
      </c>
      <c r="Q90" s="256">
        <v>720</v>
      </c>
    </row>
    <row r="91" spans="1:17" ht="26.4" x14ac:dyDescent="0.25">
      <c r="A91" s="245"/>
      <c r="B91" s="223" t="s">
        <v>272</v>
      </c>
      <c r="C91" s="223" t="s">
        <v>273</v>
      </c>
      <c r="D91" s="223" t="s">
        <v>274</v>
      </c>
      <c r="E91" s="223"/>
      <c r="F91" s="223" t="s">
        <v>275</v>
      </c>
      <c r="G91" s="223" t="str">
        <f>VLOOKUP(F91,regions!A$2:C$419,3,FALSE)</f>
        <v>London borough</v>
      </c>
      <c r="H91" s="223" t="str">
        <f>IFERROR(VLOOKUP(F91,classifications!A$3:C$328,3,FALSE),VLOOKUP(F91,classifications!I$2:K$28,3,FALSE))</f>
        <v>Predominantly Urban</v>
      </c>
      <c r="I91" s="259">
        <v>610</v>
      </c>
      <c r="J91" s="259">
        <v>210</v>
      </c>
      <c r="K91" s="259">
        <v>0</v>
      </c>
      <c r="L91" s="259">
        <v>820</v>
      </c>
      <c r="M91" s="257" t="s">
        <v>1365</v>
      </c>
      <c r="N91" s="260">
        <v>860</v>
      </c>
      <c r="O91" s="259">
        <v>230</v>
      </c>
      <c r="P91" s="259">
        <v>0</v>
      </c>
      <c r="Q91" s="259">
        <v>1090</v>
      </c>
    </row>
    <row r="92" spans="1:17" ht="26.4" x14ac:dyDescent="0.25">
      <c r="A92" s="245"/>
      <c r="B92" s="223" t="s">
        <v>276</v>
      </c>
      <c r="C92" s="223" t="s">
        <v>277</v>
      </c>
      <c r="D92" s="223" t="s">
        <v>278</v>
      </c>
      <c r="E92" s="223"/>
      <c r="F92" s="223" t="s">
        <v>279</v>
      </c>
      <c r="G92" s="223" t="str">
        <f>VLOOKUP(F92,regions!A$2:C$419,3,FALSE)</f>
        <v>London borough</v>
      </c>
      <c r="H92" s="223" t="str">
        <f>IFERROR(VLOOKUP(F92,classifications!A$3:C$328,3,FALSE),VLOOKUP(F92,classifications!I$2:K$28,3,FALSE))</f>
        <v>Predominantly Urban</v>
      </c>
      <c r="I92" s="256">
        <v>70</v>
      </c>
      <c r="J92" s="256">
        <v>70</v>
      </c>
      <c r="K92" s="256">
        <v>0</v>
      </c>
      <c r="L92" s="256">
        <v>140</v>
      </c>
      <c r="M92" s="257" t="s">
        <v>1365</v>
      </c>
      <c r="N92" s="258">
        <v>260</v>
      </c>
      <c r="O92" s="256">
        <v>130</v>
      </c>
      <c r="P92" s="256">
        <v>0</v>
      </c>
      <c r="Q92" s="256">
        <v>380</v>
      </c>
    </row>
    <row r="93" spans="1:17" ht="26.4" x14ac:dyDescent="0.25">
      <c r="A93" s="245"/>
      <c r="B93" s="223" t="s">
        <v>280</v>
      </c>
      <c r="C93" s="223" t="s">
        <v>281</v>
      </c>
      <c r="D93" s="223" t="s">
        <v>282</v>
      </c>
      <c r="E93" s="223"/>
      <c r="F93" s="223" t="s">
        <v>283</v>
      </c>
      <c r="G93" s="223" t="str">
        <f>VLOOKUP(F93,regions!A$2:C$419,3,FALSE)</f>
        <v>London borough</v>
      </c>
      <c r="H93" s="223" t="str">
        <f>IFERROR(VLOOKUP(F93,classifications!A$3:C$328,3,FALSE),VLOOKUP(F93,classifications!I$2:K$28,3,FALSE))</f>
        <v>Predominantly Urban</v>
      </c>
      <c r="I93" s="259">
        <v>1590</v>
      </c>
      <c r="J93" s="259">
        <v>440</v>
      </c>
      <c r="K93" s="259">
        <v>0</v>
      </c>
      <c r="L93" s="259">
        <v>2030</v>
      </c>
      <c r="M93" s="257" t="s">
        <v>1365</v>
      </c>
      <c r="N93" s="260">
        <v>1510</v>
      </c>
      <c r="O93" s="259">
        <v>10</v>
      </c>
      <c r="P93" s="259">
        <v>0</v>
      </c>
      <c r="Q93" s="259">
        <v>1510</v>
      </c>
    </row>
    <row r="94" spans="1:17" ht="26.4" x14ac:dyDescent="0.25">
      <c r="A94" s="245"/>
      <c r="B94" s="223" t="s">
        <v>284</v>
      </c>
      <c r="C94" s="223" t="s">
        <v>285</v>
      </c>
      <c r="D94" s="223" t="s">
        <v>286</v>
      </c>
      <c r="E94" s="223"/>
      <c r="F94" s="223" t="s">
        <v>287</v>
      </c>
      <c r="G94" s="223" t="str">
        <f>VLOOKUP(F94,regions!A$2:C$419,3,FALSE)</f>
        <v>London borough</v>
      </c>
      <c r="H94" s="223" t="str">
        <f>IFERROR(VLOOKUP(F94,classifications!A$3:C$328,3,FALSE),VLOOKUP(F94,classifications!I$2:K$28,3,FALSE))</f>
        <v>Predominantly Urban</v>
      </c>
      <c r="I94" s="256">
        <v>320</v>
      </c>
      <c r="J94" s="256">
        <v>310</v>
      </c>
      <c r="K94" s="256">
        <v>0</v>
      </c>
      <c r="L94" s="256">
        <v>620</v>
      </c>
      <c r="M94" s="257" t="s">
        <v>1365</v>
      </c>
      <c r="N94" s="258">
        <v>320</v>
      </c>
      <c r="O94" s="256">
        <v>110</v>
      </c>
      <c r="P94" s="256">
        <v>0</v>
      </c>
      <c r="Q94" s="256">
        <v>430</v>
      </c>
    </row>
    <row r="95" spans="1:17" ht="26.4" x14ac:dyDescent="0.25">
      <c r="A95" s="245"/>
      <c r="B95" s="223" t="s">
        <v>288</v>
      </c>
      <c r="C95" s="223" t="s">
        <v>289</v>
      </c>
      <c r="D95" s="223" t="s">
        <v>290</v>
      </c>
      <c r="E95" s="223"/>
      <c r="F95" s="223" t="s">
        <v>291</v>
      </c>
      <c r="G95" s="223" t="str">
        <f>VLOOKUP(F95,regions!A$2:C$419,3,FALSE)</f>
        <v>London borough</v>
      </c>
      <c r="H95" s="223" t="str">
        <f>IFERROR(VLOOKUP(F95,classifications!A$3:C$328,3,FALSE),VLOOKUP(F95,classifications!I$2:K$28,3,FALSE))</f>
        <v>Predominantly Urban</v>
      </c>
      <c r="I95" s="256">
        <v>40</v>
      </c>
      <c r="J95" s="256">
        <v>0</v>
      </c>
      <c r="K95" s="256">
        <v>0</v>
      </c>
      <c r="L95" s="256">
        <v>40</v>
      </c>
      <c r="M95" s="257" t="s">
        <v>1365</v>
      </c>
      <c r="N95" s="258">
        <v>170</v>
      </c>
      <c r="O95" s="256">
        <v>10</v>
      </c>
      <c r="P95" s="256">
        <v>0</v>
      </c>
      <c r="Q95" s="256">
        <v>180</v>
      </c>
    </row>
    <row r="96" spans="1:17" ht="26.4" x14ac:dyDescent="0.25">
      <c r="A96" s="245"/>
      <c r="B96" s="223" t="s">
        <v>292</v>
      </c>
      <c r="C96" s="223" t="s">
        <v>293</v>
      </c>
      <c r="D96" s="223" t="s">
        <v>294</v>
      </c>
      <c r="E96" s="223"/>
      <c r="F96" s="223" t="s">
        <v>295</v>
      </c>
      <c r="G96" s="223" t="str">
        <f>VLOOKUP(F96,regions!A$2:C$419,3,FALSE)</f>
        <v>London borough</v>
      </c>
      <c r="H96" s="223" t="str">
        <f>IFERROR(VLOOKUP(F96,classifications!A$3:C$328,3,FALSE),VLOOKUP(F96,classifications!I$2:K$28,3,FALSE))</f>
        <v>Predominantly Urban</v>
      </c>
      <c r="I96" s="259">
        <v>920</v>
      </c>
      <c r="J96" s="259">
        <v>70</v>
      </c>
      <c r="K96" s="259">
        <v>0</v>
      </c>
      <c r="L96" s="259">
        <v>990</v>
      </c>
      <c r="M96" s="257" t="s">
        <v>1365</v>
      </c>
      <c r="N96" s="260">
        <v>1490</v>
      </c>
      <c r="O96" s="259">
        <v>160</v>
      </c>
      <c r="P96" s="259">
        <v>0</v>
      </c>
      <c r="Q96" s="259">
        <v>1650</v>
      </c>
    </row>
    <row r="97" spans="1:18" ht="26.4" x14ac:dyDescent="0.25">
      <c r="A97" s="245"/>
      <c r="B97" s="223" t="s">
        <v>296</v>
      </c>
      <c r="C97" s="223" t="s">
        <v>297</v>
      </c>
      <c r="D97" s="223" t="s">
        <v>298</v>
      </c>
      <c r="E97" s="223"/>
      <c r="F97" s="223" t="s">
        <v>299</v>
      </c>
      <c r="G97" s="223" t="str">
        <f>VLOOKUP(F97,regions!A$2:C$419,3,FALSE)</f>
        <v>London borough</v>
      </c>
      <c r="H97" s="223" t="str">
        <f>IFERROR(VLOOKUP(F97,classifications!A$3:C$328,3,FALSE),VLOOKUP(F97,classifications!I$2:K$28,3,FALSE))</f>
        <v>Predominantly Urban</v>
      </c>
      <c r="I97" s="259">
        <v>480</v>
      </c>
      <c r="J97" s="259">
        <v>40</v>
      </c>
      <c r="K97" s="259">
        <v>0</v>
      </c>
      <c r="L97" s="259">
        <v>520</v>
      </c>
      <c r="M97" s="257" t="s">
        <v>1365</v>
      </c>
      <c r="N97" s="260">
        <v>180</v>
      </c>
      <c r="O97" s="259">
        <v>160</v>
      </c>
      <c r="P97" s="259">
        <v>0</v>
      </c>
      <c r="Q97" s="259">
        <v>340</v>
      </c>
    </row>
    <row r="98" spans="1:18" ht="26.4" x14ac:dyDescent="0.25">
      <c r="A98" s="245"/>
      <c r="B98" s="223" t="s">
        <v>300</v>
      </c>
      <c r="C98" s="223" t="s">
        <v>301</v>
      </c>
      <c r="D98" s="223" t="s">
        <v>302</v>
      </c>
      <c r="E98" s="223"/>
      <c r="F98" s="223" t="s">
        <v>303</v>
      </c>
      <c r="G98" s="223" t="str">
        <f>VLOOKUP(F98,regions!A$2:C$419,3,FALSE)</f>
        <v>London borough</v>
      </c>
      <c r="H98" s="223" t="str">
        <f>IFERROR(VLOOKUP(F98,classifications!A$3:C$328,3,FALSE),VLOOKUP(F98,classifications!I$2:K$28,3,FALSE))</f>
        <v>Predominantly Urban</v>
      </c>
      <c r="I98" s="256">
        <v>1280</v>
      </c>
      <c r="J98" s="256">
        <v>550</v>
      </c>
      <c r="K98" s="256">
        <v>0</v>
      </c>
      <c r="L98" s="256">
        <v>1830</v>
      </c>
      <c r="M98" s="257" t="s">
        <v>1365</v>
      </c>
      <c r="N98" s="258">
        <v>1050</v>
      </c>
      <c r="O98" s="256">
        <v>370</v>
      </c>
      <c r="P98" s="256">
        <v>0</v>
      </c>
      <c r="Q98" s="256">
        <v>1420</v>
      </c>
    </row>
    <row r="99" spans="1:18" ht="26.4" x14ac:dyDescent="0.25">
      <c r="A99" s="245"/>
      <c r="B99" s="223" t="s">
        <v>304</v>
      </c>
      <c r="C99" s="223" t="s">
        <v>305</v>
      </c>
      <c r="D99" s="223" t="s">
        <v>306</v>
      </c>
      <c r="E99" s="223"/>
      <c r="F99" s="223" t="s">
        <v>307</v>
      </c>
      <c r="G99" s="223" t="str">
        <f>VLOOKUP(F99,regions!A$2:C$419,3,FALSE)</f>
        <v>London borough</v>
      </c>
      <c r="H99" s="223" t="str">
        <f>IFERROR(VLOOKUP(F99,classifications!A$3:C$328,3,FALSE),VLOOKUP(F99,classifications!I$2:K$28,3,FALSE))</f>
        <v>Predominantly Urban</v>
      </c>
      <c r="I99" s="259">
        <v>430</v>
      </c>
      <c r="J99" s="259">
        <v>200</v>
      </c>
      <c r="K99" s="259">
        <v>0</v>
      </c>
      <c r="L99" s="259">
        <v>630</v>
      </c>
      <c r="M99" s="257" t="s">
        <v>1365</v>
      </c>
      <c r="N99" s="260">
        <v>480</v>
      </c>
      <c r="O99" s="259">
        <v>230</v>
      </c>
      <c r="P99" s="259">
        <v>30</v>
      </c>
      <c r="Q99" s="259">
        <v>740</v>
      </c>
    </row>
    <row r="100" spans="1:18" ht="26.4" x14ac:dyDescent="0.25">
      <c r="A100" s="245"/>
      <c r="B100" s="223" t="s">
        <v>308</v>
      </c>
      <c r="C100" s="223" t="s">
        <v>309</v>
      </c>
      <c r="D100" s="223" t="s">
        <v>310</v>
      </c>
      <c r="E100" s="223"/>
      <c r="F100" s="223" t="s">
        <v>311</v>
      </c>
      <c r="G100" s="223" t="str">
        <f>VLOOKUP(F100,regions!A$2:C$419,3,FALSE)</f>
        <v>London borough</v>
      </c>
      <c r="H100" s="223" t="str">
        <f>IFERROR(VLOOKUP(F100,classifications!A$3:C$328,3,FALSE),VLOOKUP(F100,classifications!I$2:K$28,3,FALSE))</f>
        <v>Predominantly Urban</v>
      </c>
      <c r="I100" s="256">
        <v>770</v>
      </c>
      <c r="J100" s="256">
        <v>20</v>
      </c>
      <c r="K100" s="256">
        <v>0</v>
      </c>
      <c r="L100" s="256">
        <v>790</v>
      </c>
      <c r="M100" s="257" t="s">
        <v>1365</v>
      </c>
      <c r="N100" s="258">
        <v>310</v>
      </c>
      <c r="O100" s="256">
        <v>30</v>
      </c>
      <c r="P100" s="256">
        <v>0</v>
      </c>
      <c r="Q100" s="256">
        <v>340</v>
      </c>
    </row>
    <row r="101" spans="1:18" ht="26.4" x14ac:dyDescent="0.25">
      <c r="A101" s="245"/>
      <c r="B101" s="223" t="s">
        <v>312</v>
      </c>
      <c r="C101" s="223" t="s">
        <v>313</v>
      </c>
      <c r="D101" s="223" t="s">
        <v>314</v>
      </c>
      <c r="E101" s="223"/>
      <c r="F101" s="223" t="s">
        <v>315</v>
      </c>
      <c r="G101" s="223" t="str">
        <f>VLOOKUP(F101,regions!A$2:C$419,3,FALSE)</f>
        <v>London borough</v>
      </c>
      <c r="H101" s="223" t="str">
        <f>IFERROR(VLOOKUP(F101,classifications!A$3:C$328,3,FALSE),VLOOKUP(F101,classifications!I$2:K$28,3,FALSE))</f>
        <v>Predominantly Urban</v>
      </c>
      <c r="I101" s="256">
        <v>20</v>
      </c>
      <c r="J101" s="256">
        <v>140</v>
      </c>
      <c r="K101" s="256">
        <v>10</v>
      </c>
      <c r="L101" s="256">
        <v>170</v>
      </c>
      <c r="M101" s="257" t="s">
        <v>1365</v>
      </c>
      <c r="N101" s="258">
        <v>330</v>
      </c>
      <c r="O101" s="256">
        <v>130</v>
      </c>
      <c r="P101" s="256">
        <v>0</v>
      </c>
      <c r="Q101" s="256">
        <v>460</v>
      </c>
    </row>
    <row r="102" spans="1:18" x14ac:dyDescent="0.25">
      <c r="A102" s="245"/>
      <c r="B102" s="223"/>
      <c r="C102" s="223"/>
      <c r="D102" s="223"/>
      <c r="E102" s="223"/>
      <c r="F102" s="223"/>
      <c r="G102" s="223"/>
      <c r="H102" s="223"/>
      <c r="I102" s="261"/>
      <c r="J102" s="261"/>
      <c r="K102" s="261"/>
      <c r="L102" s="261"/>
      <c r="M102" s="261" t="s">
        <v>1365</v>
      </c>
      <c r="N102" s="262"/>
      <c r="O102" s="261"/>
      <c r="P102" s="261"/>
      <c r="Q102" s="261"/>
    </row>
    <row r="103" spans="1:18" x14ac:dyDescent="0.25">
      <c r="A103" s="263" t="s">
        <v>316</v>
      </c>
      <c r="B103" s="228"/>
      <c r="C103" s="228"/>
      <c r="D103" s="228"/>
      <c r="E103" s="229"/>
      <c r="F103" s="228"/>
      <c r="G103" s="228"/>
      <c r="H103" s="229"/>
      <c r="I103" s="250">
        <v>23660</v>
      </c>
      <c r="J103" s="250">
        <v>2250</v>
      </c>
      <c r="K103" s="250">
        <v>350</v>
      </c>
      <c r="L103" s="250">
        <v>26250</v>
      </c>
      <c r="M103" s="251" t="s">
        <v>1365</v>
      </c>
      <c r="N103" s="252">
        <v>20070</v>
      </c>
      <c r="O103" s="250">
        <v>2390</v>
      </c>
      <c r="P103" s="250">
        <v>520</v>
      </c>
      <c r="Q103" s="250">
        <v>22980</v>
      </c>
      <c r="R103" s="34"/>
    </row>
    <row r="104" spans="1:18" x14ac:dyDescent="0.25">
      <c r="A104" s="245"/>
      <c r="B104" s="223"/>
      <c r="C104" s="223"/>
      <c r="D104" s="223"/>
      <c r="E104" s="223"/>
      <c r="F104" s="223"/>
      <c r="G104" s="223"/>
      <c r="H104" s="223"/>
      <c r="I104" s="254"/>
      <c r="J104" s="254"/>
      <c r="K104" s="254"/>
      <c r="L104" s="254"/>
      <c r="M104" s="254" t="s">
        <v>1365</v>
      </c>
      <c r="N104" s="255"/>
      <c r="O104" s="254"/>
      <c r="P104" s="254"/>
      <c r="Q104" s="254"/>
    </row>
    <row r="105" spans="1:18" ht="39.6" x14ac:dyDescent="0.25">
      <c r="A105" s="245"/>
      <c r="B105" s="223"/>
      <c r="C105" s="223"/>
      <c r="D105" s="223" t="s">
        <v>317</v>
      </c>
      <c r="E105" s="264" t="s">
        <v>318</v>
      </c>
      <c r="F105" s="223"/>
      <c r="G105" s="223"/>
      <c r="H105" s="223"/>
      <c r="I105" s="256">
        <v>7460</v>
      </c>
      <c r="J105" s="256">
        <v>470</v>
      </c>
      <c r="K105" s="256">
        <v>100</v>
      </c>
      <c r="L105" s="256">
        <v>8030</v>
      </c>
      <c r="M105" s="257" t="s">
        <v>1365</v>
      </c>
      <c r="N105" s="258">
        <v>4030</v>
      </c>
      <c r="O105" s="256">
        <v>620</v>
      </c>
      <c r="P105" s="256">
        <v>400</v>
      </c>
      <c r="Q105" s="256">
        <v>5040</v>
      </c>
    </row>
    <row r="106" spans="1:18" ht="26.4" x14ac:dyDescent="0.25">
      <c r="A106" s="245"/>
      <c r="B106" s="223" t="s">
        <v>319</v>
      </c>
      <c r="C106" s="223" t="s">
        <v>320</v>
      </c>
      <c r="D106" s="223" t="s">
        <v>321</v>
      </c>
      <c r="E106" s="223"/>
      <c r="F106" s="223" t="s">
        <v>322</v>
      </c>
      <c r="G106" s="223" t="str">
        <f>VLOOKUP(F106,regions!A$2:C$419,3,FALSE)</f>
        <v>Metropolitan district</v>
      </c>
      <c r="H106" s="223" t="str">
        <f>IFERROR(VLOOKUP(F106,classifications!A$3:C$328,3,FALSE),VLOOKUP(F106,classifications!I$2:K$28,3,FALSE))</f>
        <v>Predominantly Urban</v>
      </c>
      <c r="I106" s="256">
        <v>340</v>
      </c>
      <c r="J106" s="256">
        <v>50</v>
      </c>
      <c r="K106" s="256">
        <v>0</v>
      </c>
      <c r="L106" s="256">
        <v>390</v>
      </c>
      <c r="M106" s="257" t="s">
        <v>1365</v>
      </c>
      <c r="N106" s="258">
        <v>270</v>
      </c>
      <c r="O106" s="256">
        <v>50</v>
      </c>
      <c r="P106" s="256">
        <v>0</v>
      </c>
      <c r="Q106" s="256">
        <v>320</v>
      </c>
    </row>
    <row r="107" spans="1:18" ht="26.4" x14ac:dyDescent="0.25">
      <c r="A107" s="245"/>
      <c r="B107" s="223" t="s">
        <v>323</v>
      </c>
      <c r="C107" s="223" t="s">
        <v>324</v>
      </c>
      <c r="D107" s="223" t="s">
        <v>325</v>
      </c>
      <c r="E107" s="223"/>
      <c r="F107" s="223" t="s">
        <v>326</v>
      </c>
      <c r="G107" s="223" t="str">
        <f>VLOOKUP(F107,regions!A$2:C$419,3,FALSE)</f>
        <v>Metropolitan district</v>
      </c>
      <c r="H107" s="223" t="str">
        <f>IFERROR(VLOOKUP(F107,classifications!A$3:C$328,3,FALSE),VLOOKUP(F107,classifications!I$2:K$28,3,FALSE))</f>
        <v>Predominantly Urban</v>
      </c>
      <c r="I107" s="256">
        <v>190</v>
      </c>
      <c r="J107" s="256">
        <v>0</v>
      </c>
      <c r="K107" s="256">
        <v>0</v>
      </c>
      <c r="L107" s="256">
        <v>190</v>
      </c>
      <c r="M107" s="257" t="s">
        <v>1365</v>
      </c>
      <c r="N107" s="258">
        <v>180</v>
      </c>
      <c r="O107" s="256">
        <v>40</v>
      </c>
      <c r="P107" s="256">
        <v>0</v>
      </c>
      <c r="Q107" s="256">
        <v>220</v>
      </c>
    </row>
    <row r="108" spans="1:18" ht="26.4" x14ac:dyDescent="0.25">
      <c r="A108" s="245"/>
      <c r="B108" s="223" t="s">
        <v>327</v>
      </c>
      <c r="C108" s="223" t="s">
        <v>328</v>
      </c>
      <c r="D108" s="223" t="s">
        <v>329</v>
      </c>
      <c r="E108" s="223"/>
      <c r="F108" s="223" t="s">
        <v>330</v>
      </c>
      <c r="G108" s="223" t="str">
        <f>VLOOKUP(F108,regions!A$2:C$419,3,FALSE)</f>
        <v>Metropolitan district</v>
      </c>
      <c r="H108" s="223" t="str">
        <f>IFERROR(VLOOKUP(F108,classifications!A$3:C$328,3,FALSE),VLOOKUP(F108,classifications!I$2:K$28,3,FALSE))</f>
        <v>Predominantly Urban</v>
      </c>
      <c r="I108" s="259">
        <v>3020</v>
      </c>
      <c r="J108" s="259">
        <v>190</v>
      </c>
      <c r="K108" s="259">
        <v>0</v>
      </c>
      <c r="L108" s="259">
        <v>3210</v>
      </c>
      <c r="M108" s="257" t="s">
        <v>1365</v>
      </c>
      <c r="N108" s="260">
        <v>500</v>
      </c>
      <c r="O108" s="259">
        <v>100</v>
      </c>
      <c r="P108" s="259">
        <v>0</v>
      </c>
      <c r="Q108" s="259">
        <v>600</v>
      </c>
    </row>
    <row r="109" spans="1:18" ht="26.4" x14ac:dyDescent="0.25">
      <c r="A109" s="245"/>
      <c r="B109" s="223" t="s">
        <v>331</v>
      </c>
      <c r="C109" s="223" t="s">
        <v>332</v>
      </c>
      <c r="D109" s="223" t="s">
        <v>333</v>
      </c>
      <c r="E109" s="223"/>
      <c r="F109" s="223" t="s">
        <v>334</v>
      </c>
      <c r="G109" s="223" t="str">
        <f>VLOOKUP(F109,regions!A$2:C$419,3,FALSE)</f>
        <v>Metropolitan district</v>
      </c>
      <c r="H109" s="223" t="str">
        <f>IFERROR(VLOOKUP(F109,classifications!A$3:C$328,3,FALSE),VLOOKUP(F109,classifications!I$2:K$28,3,FALSE))</f>
        <v>Predominantly Urban</v>
      </c>
      <c r="I109" s="256">
        <v>330</v>
      </c>
      <c r="J109" s="256">
        <v>10</v>
      </c>
      <c r="K109" s="256">
        <v>0</v>
      </c>
      <c r="L109" s="256">
        <v>340</v>
      </c>
      <c r="M109" s="257" t="s">
        <v>1365</v>
      </c>
      <c r="N109" s="258">
        <v>180</v>
      </c>
      <c r="O109" s="256">
        <v>20</v>
      </c>
      <c r="P109" s="256">
        <v>0</v>
      </c>
      <c r="Q109" s="256">
        <v>200</v>
      </c>
    </row>
    <row r="110" spans="1:18" ht="26.4" x14ac:dyDescent="0.25">
      <c r="A110" s="245"/>
      <c r="B110" s="223" t="s">
        <v>335</v>
      </c>
      <c r="C110" s="223" t="s">
        <v>336</v>
      </c>
      <c r="D110" s="223" t="s">
        <v>337</v>
      </c>
      <c r="E110" s="223"/>
      <c r="F110" s="223" t="s">
        <v>338</v>
      </c>
      <c r="G110" s="223" t="str">
        <f>VLOOKUP(F110,regions!A$2:C$419,3,FALSE)</f>
        <v>Metropolitan district</v>
      </c>
      <c r="H110" s="223" t="str">
        <f>IFERROR(VLOOKUP(F110,classifications!A$3:C$328,3,FALSE),VLOOKUP(F110,classifications!I$2:K$28,3,FALSE))</f>
        <v>Predominantly Urban</v>
      </c>
      <c r="I110" s="256">
        <v>370</v>
      </c>
      <c r="J110" s="256">
        <v>40</v>
      </c>
      <c r="K110" s="256">
        <v>0</v>
      </c>
      <c r="L110" s="256">
        <v>400</v>
      </c>
      <c r="M110" s="257" t="s">
        <v>1365</v>
      </c>
      <c r="N110" s="258">
        <v>330</v>
      </c>
      <c r="O110" s="256">
        <v>40</v>
      </c>
      <c r="P110" s="256">
        <v>0</v>
      </c>
      <c r="Q110" s="256">
        <v>370</v>
      </c>
    </row>
    <row r="111" spans="1:18" ht="26.4" x14ac:dyDescent="0.25">
      <c r="A111" s="245"/>
      <c r="B111" s="223" t="s">
        <v>339</v>
      </c>
      <c r="C111" s="223" t="s">
        <v>340</v>
      </c>
      <c r="D111" s="223" t="s">
        <v>341</v>
      </c>
      <c r="E111" s="223"/>
      <c r="F111" s="223" t="s">
        <v>342</v>
      </c>
      <c r="G111" s="223" t="str">
        <f>VLOOKUP(F111,regions!A$2:C$419,3,FALSE)</f>
        <v>Metropolitan district</v>
      </c>
      <c r="H111" s="223" t="str">
        <f>IFERROR(VLOOKUP(F111,classifications!A$3:C$328,3,FALSE),VLOOKUP(F111,classifications!I$2:K$28,3,FALSE))</f>
        <v>Predominantly Urban</v>
      </c>
      <c r="I111" s="256">
        <v>1490</v>
      </c>
      <c r="J111" s="256">
        <v>30</v>
      </c>
      <c r="K111" s="256">
        <v>0</v>
      </c>
      <c r="L111" s="256">
        <v>1520</v>
      </c>
      <c r="M111" s="257" t="s">
        <v>1365</v>
      </c>
      <c r="N111" s="258">
        <v>750</v>
      </c>
      <c r="O111" s="256">
        <v>40</v>
      </c>
      <c r="P111" s="256">
        <v>0</v>
      </c>
      <c r="Q111" s="256">
        <v>780</v>
      </c>
    </row>
    <row r="112" spans="1:18" ht="26.4" x14ac:dyDescent="0.25">
      <c r="A112" s="245"/>
      <c r="B112" s="223" t="s">
        <v>343</v>
      </c>
      <c r="C112" s="223" t="s">
        <v>344</v>
      </c>
      <c r="D112" s="223" t="s">
        <v>345</v>
      </c>
      <c r="E112" s="223"/>
      <c r="F112" s="223" t="s">
        <v>346</v>
      </c>
      <c r="G112" s="223" t="str">
        <f>VLOOKUP(F112,regions!A$2:C$419,3,FALSE)</f>
        <v>Metropolitan district</v>
      </c>
      <c r="H112" s="223" t="str">
        <f>IFERROR(VLOOKUP(F112,classifications!A$3:C$328,3,FALSE),VLOOKUP(F112,classifications!I$2:K$28,3,FALSE))</f>
        <v>Predominantly Urban</v>
      </c>
      <c r="I112" s="259">
        <v>300</v>
      </c>
      <c r="J112" s="259">
        <v>20</v>
      </c>
      <c r="K112" s="259">
        <v>40</v>
      </c>
      <c r="L112" s="259">
        <v>360</v>
      </c>
      <c r="M112" s="257" t="s">
        <v>1365</v>
      </c>
      <c r="N112" s="260">
        <v>370</v>
      </c>
      <c r="O112" s="259">
        <v>50</v>
      </c>
      <c r="P112" s="259">
        <v>320</v>
      </c>
      <c r="Q112" s="259">
        <v>740</v>
      </c>
    </row>
    <row r="113" spans="1:17" ht="26.4" x14ac:dyDescent="0.25">
      <c r="A113" s="245"/>
      <c r="B113" s="223" t="s">
        <v>347</v>
      </c>
      <c r="C113" s="223" t="s">
        <v>348</v>
      </c>
      <c r="D113" s="223" t="s">
        <v>349</v>
      </c>
      <c r="E113" s="223"/>
      <c r="F113" s="223" t="s">
        <v>350</v>
      </c>
      <c r="G113" s="223" t="str">
        <f>VLOOKUP(F113,regions!A$2:C$419,3,FALSE)</f>
        <v>Metropolitan district</v>
      </c>
      <c r="H113" s="223" t="str">
        <f>IFERROR(VLOOKUP(F113,classifications!A$3:C$328,3,FALSE),VLOOKUP(F113,classifications!I$2:K$28,3,FALSE))</f>
        <v>Predominantly Urban</v>
      </c>
      <c r="I113" s="256">
        <v>440</v>
      </c>
      <c r="J113" s="256">
        <v>40</v>
      </c>
      <c r="K113" s="256">
        <v>0</v>
      </c>
      <c r="L113" s="256">
        <v>470</v>
      </c>
      <c r="M113" s="257" t="s">
        <v>1365</v>
      </c>
      <c r="N113" s="258">
        <v>360</v>
      </c>
      <c r="O113" s="256">
        <v>70</v>
      </c>
      <c r="P113" s="256">
        <v>0</v>
      </c>
      <c r="Q113" s="256">
        <v>430</v>
      </c>
    </row>
    <row r="114" spans="1:17" ht="26.4" x14ac:dyDescent="0.25">
      <c r="A114" s="245"/>
      <c r="B114" s="223" t="s">
        <v>351</v>
      </c>
      <c r="C114" s="223" t="s">
        <v>352</v>
      </c>
      <c r="D114" s="223" t="s">
        <v>353</v>
      </c>
      <c r="E114" s="223"/>
      <c r="F114" s="223" t="s">
        <v>354</v>
      </c>
      <c r="G114" s="223" t="str">
        <f>VLOOKUP(F114,regions!A$2:C$419,3,FALSE)</f>
        <v>Metropolitan district</v>
      </c>
      <c r="H114" s="223" t="str">
        <f>IFERROR(VLOOKUP(F114,classifications!A$3:C$328,3,FALSE),VLOOKUP(F114,classifications!I$2:K$28,3,FALSE))</f>
        <v>Predominantly Urban</v>
      </c>
      <c r="I114" s="259">
        <v>240</v>
      </c>
      <c r="J114" s="259">
        <v>30</v>
      </c>
      <c r="K114" s="259">
        <v>0</v>
      </c>
      <c r="L114" s="259">
        <v>270</v>
      </c>
      <c r="M114" s="257" t="s">
        <v>1365</v>
      </c>
      <c r="N114" s="260">
        <v>270</v>
      </c>
      <c r="O114" s="259">
        <v>10</v>
      </c>
      <c r="P114" s="259">
        <v>0</v>
      </c>
      <c r="Q114" s="259">
        <v>290</v>
      </c>
    </row>
    <row r="115" spans="1:17" ht="26.4" x14ac:dyDescent="0.25">
      <c r="A115" s="245"/>
      <c r="B115" s="223" t="s">
        <v>355</v>
      </c>
      <c r="C115" s="223" t="s">
        <v>356</v>
      </c>
      <c r="D115" s="223" t="s">
        <v>357</v>
      </c>
      <c r="E115" s="223"/>
      <c r="F115" s="223" t="s">
        <v>358</v>
      </c>
      <c r="G115" s="223" t="str">
        <f>VLOOKUP(F115,regions!A$2:C$419,3,FALSE)</f>
        <v>Metropolitan district</v>
      </c>
      <c r="H115" s="223" t="str">
        <f>IFERROR(VLOOKUP(F115,classifications!A$3:C$328,3,FALSE),VLOOKUP(F115,classifications!I$2:K$28,3,FALSE))</f>
        <v>Predominantly Urban</v>
      </c>
      <c r="I115" s="256">
        <v>760</v>
      </c>
      <c r="J115" s="256">
        <v>70</v>
      </c>
      <c r="K115" s="256">
        <v>60</v>
      </c>
      <c r="L115" s="256">
        <v>880</v>
      </c>
      <c r="M115" s="257" t="s">
        <v>1365</v>
      </c>
      <c r="N115" s="258">
        <v>830</v>
      </c>
      <c r="O115" s="259">
        <v>200</v>
      </c>
      <c r="P115" s="256">
        <v>70</v>
      </c>
      <c r="Q115" s="259">
        <v>1090</v>
      </c>
    </row>
    <row r="116" spans="1:17" x14ac:dyDescent="0.25">
      <c r="A116" s="245"/>
      <c r="B116" s="223"/>
      <c r="C116" s="223"/>
      <c r="D116" s="223"/>
      <c r="E116" s="223"/>
      <c r="F116" s="223"/>
      <c r="G116" s="223"/>
      <c r="H116" s="223"/>
      <c r="I116" s="257"/>
      <c r="J116" s="257"/>
      <c r="K116" s="257"/>
      <c r="L116" s="257"/>
      <c r="M116" s="257" t="s">
        <v>1365</v>
      </c>
      <c r="N116" s="265"/>
      <c r="O116" s="257"/>
      <c r="P116" s="257"/>
      <c r="Q116" s="257"/>
    </row>
    <row r="117" spans="1:17" ht="26.4" x14ac:dyDescent="0.25">
      <c r="A117" s="245"/>
      <c r="B117" s="223"/>
      <c r="C117" s="223"/>
      <c r="D117" s="223" t="s">
        <v>359</v>
      </c>
      <c r="E117" s="264" t="s">
        <v>360</v>
      </c>
      <c r="F117" s="223"/>
      <c r="G117" s="223"/>
      <c r="H117" s="223"/>
      <c r="I117" s="256">
        <v>2180</v>
      </c>
      <c r="J117" s="256">
        <v>300</v>
      </c>
      <c r="K117" s="256">
        <v>0</v>
      </c>
      <c r="L117" s="256">
        <v>2480</v>
      </c>
      <c r="M117" s="257" t="s">
        <v>1365</v>
      </c>
      <c r="N117" s="258">
        <v>1560</v>
      </c>
      <c r="O117" s="256">
        <v>310</v>
      </c>
      <c r="P117" s="256">
        <v>0</v>
      </c>
      <c r="Q117" s="256">
        <v>1870</v>
      </c>
    </row>
    <row r="118" spans="1:17" ht="26.4" x14ac:dyDescent="0.25">
      <c r="A118" s="245"/>
      <c r="B118" s="223" t="s">
        <v>361</v>
      </c>
      <c r="C118" s="223" t="s">
        <v>362</v>
      </c>
      <c r="D118" s="223" t="s">
        <v>363</v>
      </c>
      <c r="E118" s="223"/>
      <c r="F118" s="223" t="s">
        <v>364</v>
      </c>
      <c r="G118" s="223" t="str">
        <f>VLOOKUP(F118,regions!A$2:C$419,3,FALSE)</f>
        <v>Metropolitan district</v>
      </c>
      <c r="H118" s="223" t="str">
        <f>IFERROR(VLOOKUP(F118,classifications!A$3:C$328,3,FALSE),VLOOKUP(F118,classifications!I$2:K$28,3,FALSE))</f>
        <v>Predominantly Urban</v>
      </c>
      <c r="I118" s="259">
        <v>460</v>
      </c>
      <c r="J118" s="259">
        <v>140</v>
      </c>
      <c r="K118" s="259">
        <v>0</v>
      </c>
      <c r="L118" s="259">
        <v>600</v>
      </c>
      <c r="M118" s="257" t="s">
        <v>1365</v>
      </c>
      <c r="N118" s="260">
        <v>320</v>
      </c>
      <c r="O118" s="259">
        <v>160</v>
      </c>
      <c r="P118" s="259">
        <v>0</v>
      </c>
      <c r="Q118" s="259">
        <v>480</v>
      </c>
    </row>
    <row r="119" spans="1:17" ht="26.4" x14ac:dyDescent="0.25">
      <c r="A119" s="245"/>
      <c r="B119" s="223" t="s">
        <v>365</v>
      </c>
      <c r="C119" s="223" t="s">
        <v>366</v>
      </c>
      <c r="D119" s="223" t="s">
        <v>367</v>
      </c>
      <c r="E119" s="223"/>
      <c r="F119" s="223" t="s">
        <v>368</v>
      </c>
      <c r="G119" s="223" t="str">
        <f>VLOOKUP(F119,regions!A$2:C$419,3,FALSE)</f>
        <v>Metropolitan district</v>
      </c>
      <c r="H119" s="223" t="str">
        <f>IFERROR(VLOOKUP(F119,classifications!A$3:C$328,3,FALSE),VLOOKUP(F119,classifications!I$2:K$28,3,FALSE))</f>
        <v>Predominantly Urban</v>
      </c>
      <c r="I119" s="256">
        <v>730</v>
      </c>
      <c r="J119" s="256">
        <v>50</v>
      </c>
      <c r="K119" s="256">
        <v>0</v>
      </c>
      <c r="L119" s="256">
        <v>770</v>
      </c>
      <c r="M119" s="257" t="s">
        <v>1365</v>
      </c>
      <c r="N119" s="258">
        <v>320</v>
      </c>
      <c r="O119" s="256">
        <v>40</v>
      </c>
      <c r="P119" s="256">
        <v>0</v>
      </c>
      <c r="Q119" s="256">
        <v>350</v>
      </c>
    </row>
    <row r="120" spans="1:17" ht="26.4" x14ac:dyDescent="0.25">
      <c r="A120" s="245"/>
      <c r="B120" s="223" t="s">
        <v>369</v>
      </c>
      <c r="C120" s="223" t="s">
        <v>370</v>
      </c>
      <c r="D120" s="223" t="s">
        <v>371</v>
      </c>
      <c r="E120" s="223"/>
      <c r="F120" s="223" t="s">
        <v>372</v>
      </c>
      <c r="G120" s="223" t="str">
        <f>VLOOKUP(F120,regions!A$2:C$419,3,FALSE)</f>
        <v>Metropolitan district</v>
      </c>
      <c r="H120" s="223" t="str">
        <f>IFERROR(VLOOKUP(F120,classifications!A$3:C$328,3,FALSE),VLOOKUP(F120,classifications!I$2:K$28,3,FALSE))</f>
        <v>Predominantly Urban</v>
      </c>
      <c r="I120" s="256">
        <v>390</v>
      </c>
      <c r="J120" s="256">
        <v>90</v>
      </c>
      <c r="K120" s="256">
        <v>0</v>
      </c>
      <c r="L120" s="256">
        <v>470</v>
      </c>
      <c r="M120" s="257" t="s">
        <v>1365</v>
      </c>
      <c r="N120" s="258">
        <v>300</v>
      </c>
      <c r="O120" s="256">
        <v>50</v>
      </c>
      <c r="P120" s="256">
        <v>0</v>
      </c>
      <c r="Q120" s="256">
        <v>350</v>
      </c>
    </row>
    <row r="121" spans="1:17" ht="26.4" x14ac:dyDescent="0.25">
      <c r="A121" s="245"/>
      <c r="B121" s="223" t="s">
        <v>373</v>
      </c>
      <c r="C121" s="223" t="s">
        <v>374</v>
      </c>
      <c r="D121" s="223" t="s">
        <v>375</v>
      </c>
      <c r="E121" s="223"/>
      <c r="F121" s="223" t="s">
        <v>376</v>
      </c>
      <c r="G121" s="223" t="str">
        <f>VLOOKUP(F121,regions!A$2:C$419,3,FALSE)</f>
        <v>Metropolitan district</v>
      </c>
      <c r="H121" s="223" t="str">
        <f>IFERROR(VLOOKUP(F121,classifications!A$3:C$328,3,FALSE),VLOOKUP(F121,classifications!I$2:K$28,3,FALSE))</f>
        <v>Predominantly Urban</v>
      </c>
      <c r="I121" s="256">
        <v>300</v>
      </c>
      <c r="J121" s="256">
        <v>20</v>
      </c>
      <c r="K121" s="256">
        <v>0</v>
      </c>
      <c r="L121" s="256">
        <v>320</v>
      </c>
      <c r="M121" s="257" t="s">
        <v>1365</v>
      </c>
      <c r="N121" s="258">
        <v>280</v>
      </c>
      <c r="O121" s="256">
        <v>20</v>
      </c>
      <c r="P121" s="256">
        <v>0</v>
      </c>
      <c r="Q121" s="256">
        <v>290</v>
      </c>
    </row>
    <row r="122" spans="1:17" ht="26.4" x14ac:dyDescent="0.25">
      <c r="A122" s="245"/>
      <c r="B122" s="223" t="s">
        <v>377</v>
      </c>
      <c r="C122" s="223" t="s">
        <v>378</v>
      </c>
      <c r="D122" s="223" t="s">
        <v>379</v>
      </c>
      <c r="E122" s="223"/>
      <c r="F122" s="223" t="s">
        <v>380</v>
      </c>
      <c r="G122" s="223" t="str">
        <f>VLOOKUP(F122,regions!A$2:C$419,3,FALSE)</f>
        <v>Metropolitan district</v>
      </c>
      <c r="H122" s="223" t="str">
        <f>IFERROR(VLOOKUP(F122,classifications!A$3:C$328,3,FALSE),VLOOKUP(F122,classifications!I$2:K$28,3,FALSE))</f>
        <v>Predominantly Urban</v>
      </c>
      <c r="I122" s="256">
        <v>320</v>
      </c>
      <c r="J122" s="256">
        <v>0</v>
      </c>
      <c r="K122" s="256">
        <v>0</v>
      </c>
      <c r="L122" s="256">
        <v>320</v>
      </c>
      <c r="M122" s="257" t="s">
        <v>1365</v>
      </c>
      <c r="N122" s="258">
        <v>340</v>
      </c>
      <c r="O122" s="256">
        <v>50</v>
      </c>
      <c r="P122" s="256">
        <v>0</v>
      </c>
      <c r="Q122" s="256">
        <v>390</v>
      </c>
    </row>
    <row r="123" spans="1:17" x14ac:dyDescent="0.25">
      <c r="A123" s="245"/>
      <c r="B123" s="223"/>
      <c r="C123" s="223"/>
      <c r="D123" s="223"/>
      <c r="E123" s="223"/>
      <c r="F123" s="223"/>
      <c r="G123" s="223"/>
      <c r="H123" s="223"/>
      <c r="I123" s="257"/>
      <c r="J123" s="257"/>
      <c r="K123" s="257"/>
      <c r="L123" s="257"/>
      <c r="M123" s="257" t="s">
        <v>1365</v>
      </c>
      <c r="N123" s="265"/>
      <c r="O123" s="257"/>
      <c r="P123" s="257"/>
      <c r="Q123" s="257"/>
    </row>
    <row r="124" spans="1:17" ht="39.6" x14ac:dyDescent="0.25">
      <c r="A124" s="245"/>
      <c r="B124" s="223"/>
      <c r="C124" s="223"/>
      <c r="D124" s="223" t="s">
        <v>381</v>
      </c>
      <c r="E124" s="264" t="s">
        <v>382</v>
      </c>
      <c r="F124" s="223"/>
      <c r="G124" s="223"/>
      <c r="H124" s="223"/>
      <c r="I124" s="256">
        <v>2770</v>
      </c>
      <c r="J124" s="256">
        <v>80</v>
      </c>
      <c r="K124" s="256">
        <v>0</v>
      </c>
      <c r="L124" s="256">
        <v>2850</v>
      </c>
      <c r="M124" s="257" t="s">
        <v>1365</v>
      </c>
      <c r="N124" s="258">
        <v>3190</v>
      </c>
      <c r="O124" s="256">
        <v>120</v>
      </c>
      <c r="P124" s="256">
        <v>0</v>
      </c>
      <c r="Q124" s="256">
        <v>3310</v>
      </c>
    </row>
    <row r="125" spans="1:17" ht="26.4" x14ac:dyDescent="0.25">
      <c r="A125" s="245"/>
      <c r="B125" s="223" t="s">
        <v>383</v>
      </c>
      <c r="C125" s="223" t="s">
        <v>384</v>
      </c>
      <c r="D125" s="223" t="s">
        <v>385</v>
      </c>
      <c r="E125" s="223"/>
      <c r="F125" s="223" t="s">
        <v>386</v>
      </c>
      <c r="G125" s="223" t="str">
        <f>VLOOKUP(F125,regions!A$2:C$419,3,FALSE)</f>
        <v>Metropolitan district</v>
      </c>
      <c r="H125" s="223" t="str">
        <f>IFERROR(VLOOKUP(F125,classifications!A$3:C$328,3,FALSE),VLOOKUP(F125,classifications!I$2:K$28,3,FALSE))</f>
        <v>Predominantly Urban</v>
      </c>
      <c r="I125" s="256">
        <v>890</v>
      </c>
      <c r="J125" s="256">
        <v>30</v>
      </c>
      <c r="K125" s="256">
        <v>0</v>
      </c>
      <c r="L125" s="256">
        <v>920</v>
      </c>
      <c r="M125" s="257" t="s">
        <v>1365</v>
      </c>
      <c r="N125" s="258">
        <v>1070</v>
      </c>
      <c r="O125" s="256">
        <v>60</v>
      </c>
      <c r="P125" s="256">
        <v>0</v>
      </c>
      <c r="Q125" s="256">
        <v>1130</v>
      </c>
    </row>
    <row r="126" spans="1:17" ht="26.4" x14ac:dyDescent="0.25">
      <c r="A126" s="245"/>
      <c r="B126" s="223" t="s">
        <v>387</v>
      </c>
      <c r="C126" s="223" t="s">
        <v>388</v>
      </c>
      <c r="D126" s="223" t="s">
        <v>389</v>
      </c>
      <c r="E126" s="223"/>
      <c r="F126" s="223" t="s">
        <v>390</v>
      </c>
      <c r="G126" s="223" t="str">
        <f>VLOOKUP(F126,regions!A$2:C$419,3,FALSE)</f>
        <v>Metropolitan district</v>
      </c>
      <c r="H126" s="223" t="str">
        <f>IFERROR(VLOOKUP(F126,classifications!A$3:C$328,3,FALSE),VLOOKUP(F126,classifications!I$2:K$28,3,FALSE))</f>
        <v>Predominantly Urban</v>
      </c>
      <c r="I126" s="256">
        <v>1030</v>
      </c>
      <c r="J126" s="256">
        <v>0</v>
      </c>
      <c r="K126" s="256">
        <v>0</v>
      </c>
      <c r="L126" s="256">
        <v>1030</v>
      </c>
      <c r="M126" s="257" t="s">
        <v>1365</v>
      </c>
      <c r="N126" s="258">
        <v>1040</v>
      </c>
      <c r="O126" s="256">
        <v>0</v>
      </c>
      <c r="P126" s="256">
        <v>0</v>
      </c>
      <c r="Q126" s="256">
        <v>1040</v>
      </c>
    </row>
    <row r="127" spans="1:17" ht="26.4" x14ac:dyDescent="0.25">
      <c r="A127" s="245"/>
      <c r="B127" s="223" t="s">
        <v>391</v>
      </c>
      <c r="C127" s="223" t="s">
        <v>392</v>
      </c>
      <c r="D127" s="223" t="s">
        <v>393</v>
      </c>
      <c r="E127" s="223"/>
      <c r="F127" s="223" t="s">
        <v>394</v>
      </c>
      <c r="G127" s="223" t="str">
        <f>VLOOKUP(F127,regions!A$2:C$419,3,FALSE)</f>
        <v>Metropolitan district</v>
      </c>
      <c r="H127" s="223" t="str">
        <f>IFERROR(VLOOKUP(F127,classifications!A$3:C$328,3,FALSE),VLOOKUP(F127,classifications!I$2:K$28,3,FALSE))</f>
        <v>Predominantly Urban</v>
      </c>
      <c r="I127" s="256">
        <v>350</v>
      </c>
      <c r="J127" s="256">
        <v>10</v>
      </c>
      <c r="K127" s="256">
        <v>0</v>
      </c>
      <c r="L127" s="256">
        <v>370</v>
      </c>
      <c r="M127" s="257" t="s">
        <v>1365</v>
      </c>
      <c r="N127" s="258">
        <v>460</v>
      </c>
      <c r="O127" s="256">
        <v>30</v>
      </c>
      <c r="P127" s="256">
        <v>0</v>
      </c>
      <c r="Q127" s="256">
        <v>490</v>
      </c>
    </row>
    <row r="128" spans="1:17" ht="26.4" x14ac:dyDescent="0.25">
      <c r="A128" s="245"/>
      <c r="B128" s="223" t="s">
        <v>395</v>
      </c>
      <c r="C128" s="223" t="s">
        <v>396</v>
      </c>
      <c r="D128" s="223" t="s">
        <v>397</v>
      </c>
      <c r="E128" s="223"/>
      <c r="F128" s="223" t="s">
        <v>398</v>
      </c>
      <c r="G128" s="223" t="str">
        <f>VLOOKUP(F128,regions!A$2:C$419,3,FALSE)</f>
        <v>Metropolitan district</v>
      </c>
      <c r="H128" s="223" t="str">
        <f>IFERROR(VLOOKUP(F128,classifications!A$3:C$328,3,FALSE),VLOOKUP(F128,classifications!I$2:K$28,3,FALSE))</f>
        <v>Predominantly Urban</v>
      </c>
      <c r="I128" s="256">
        <v>500</v>
      </c>
      <c r="J128" s="256">
        <v>40</v>
      </c>
      <c r="K128" s="256">
        <v>0</v>
      </c>
      <c r="L128" s="256">
        <v>540</v>
      </c>
      <c r="M128" s="257" t="s">
        <v>1365</v>
      </c>
      <c r="N128" s="258">
        <v>610</v>
      </c>
      <c r="O128" s="256">
        <v>40</v>
      </c>
      <c r="P128" s="256">
        <v>0</v>
      </c>
      <c r="Q128" s="256">
        <v>650</v>
      </c>
    </row>
    <row r="129" spans="1:17" x14ac:dyDescent="0.25">
      <c r="A129" s="245"/>
      <c r="B129" s="223"/>
      <c r="C129" s="223"/>
      <c r="D129" s="223"/>
      <c r="E129" s="223"/>
      <c r="F129" s="223"/>
      <c r="G129" s="223"/>
      <c r="H129" s="223"/>
      <c r="I129" s="257"/>
      <c r="J129" s="257"/>
      <c r="K129" s="257"/>
      <c r="L129" s="257"/>
      <c r="M129" s="257" t="s">
        <v>1365</v>
      </c>
      <c r="N129" s="265"/>
      <c r="O129" s="257"/>
      <c r="P129" s="257"/>
      <c r="Q129" s="257"/>
    </row>
    <row r="130" spans="1:17" ht="26.4" x14ac:dyDescent="0.25">
      <c r="A130" s="245"/>
      <c r="B130" s="223"/>
      <c r="C130" s="223"/>
      <c r="D130" s="223" t="s">
        <v>399</v>
      </c>
      <c r="E130" s="264" t="s">
        <v>400</v>
      </c>
      <c r="F130" s="223"/>
      <c r="G130" s="223"/>
      <c r="H130" s="223"/>
      <c r="I130" s="256">
        <v>2540</v>
      </c>
      <c r="J130" s="256">
        <v>310</v>
      </c>
      <c r="K130" s="256">
        <v>110</v>
      </c>
      <c r="L130" s="256">
        <v>2950</v>
      </c>
      <c r="M130" s="257" t="s">
        <v>1365</v>
      </c>
      <c r="N130" s="258">
        <v>2400</v>
      </c>
      <c r="O130" s="256">
        <v>310</v>
      </c>
      <c r="P130" s="256">
        <v>10</v>
      </c>
      <c r="Q130" s="256">
        <v>2720</v>
      </c>
    </row>
    <row r="131" spans="1:17" ht="26.4" x14ac:dyDescent="0.25">
      <c r="A131" s="245"/>
      <c r="B131" s="223" t="s">
        <v>401</v>
      </c>
      <c r="C131" s="223" t="s">
        <v>402</v>
      </c>
      <c r="D131" s="223" t="s">
        <v>403</v>
      </c>
      <c r="E131" s="223"/>
      <c r="F131" s="223" t="s">
        <v>404</v>
      </c>
      <c r="G131" s="223" t="str">
        <f>VLOOKUP(F131,regions!A$2:C$419,3,FALSE)</f>
        <v>Metropolitan district</v>
      </c>
      <c r="H131" s="223" t="str">
        <f>IFERROR(VLOOKUP(F131,classifications!A$3:C$328,3,FALSE),VLOOKUP(F131,classifications!I$2:K$28,3,FALSE))</f>
        <v>Predominantly Urban</v>
      </c>
      <c r="I131" s="259">
        <v>350</v>
      </c>
      <c r="J131" s="259">
        <v>50</v>
      </c>
      <c r="K131" s="259">
        <v>0</v>
      </c>
      <c r="L131" s="259">
        <v>400</v>
      </c>
      <c r="M131" s="257" t="s">
        <v>1365</v>
      </c>
      <c r="N131" s="260">
        <v>310</v>
      </c>
      <c r="O131" s="259">
        <v>30</v>
      </c>
      <c r="P131" s="259">
        <v>0</v>
      </c>
      <c r="Q131" s="259">
        <v>340</v>
      </c>
    </row>
    <row r="132" spans="1:17" ht="26.4" x14ac:dyDescent="0.25">
      <c r="A132" s="245"/>
      <c r="B132" s="223" t="s">
        <v>405</v>
      </c>
      <c r="C132" s="223" t="s">
        <v>406</v>
      </c>
      <c r="D132" s="223" t="s">
        <v>407</v>
      </c>
      <c r="E132" s="223"/>
      <c r="F132" s="223" t="s">
        <v>408</v>
      </c>
      <c r="G132" s="223" t="str">
        <f>VLOOKUP(F132,regions!A$2:C$419,3,FALSE)</f>
        <v>Metropolitan district</v>
      </c>
      <c r="H132" s="223" t="str">
        <f>IFERROR(VLOOKUP(F132,classifications!A$3:C$328,3,FALSE),VLOOKUP(F132,classifications!I$2:K$28,3,FALSE))</f>
        <v>Predominantly Urban</v>
      </c>
      <c r="I132" s="259">
        <v>750</v>
      </c>
      <c r="J132" s="259">
        <v>100</v>
      </c>
      <c r="K132" s="259">
        <v>30</v>
      </c>
      <c r="L132" s="259">
        <v>880</v>
      </c>
      <c r="M132" s="257" t="s">
        <v>1365</v>
      </c>
      <c r="N132" s="260">
        <v>610</v>
      </c>
      <c r="O132" s="259">
        <v>100</v>
      </c>
      <c r="P132" s="259">
        <v>10</v>
      </c>
      <c r="Q132" s="259">
        <v>720</v>
      </c>
    </row>
    <row r="133" spans="1:17" ht="26.4" x14ac:dyDescent="0.25">
      <c r="A133" s="245"/>
      <c r="B133" s="223" t="s">
        <v>409</v>
      </c>
      <c r="C133" s="223" t="s">
        <v>410</v>
      </c>
      <c r="D133" s="223" t="s">
        <v>411</v>
      </c>
      <c r="E133" s="223"/>
      <c r="F133" s="223" t="s">
        <v>412</v>
      </c>
      <c r="G133" s="223" t="str">
        <f>VLOOKUP(F133,regions!A$2:C$419,3,FALSE)</f>
        <v>Metropolitan district</v>
      </c>
      <c r="H133" s="223" t="str">
        <f>IFERROR(VLOOKUP(F133,classifications!A$3:C$328,3,FALSE),VLOOKUP(F133,classifications!I$2:K$28,3,FALSE))</f>
        <v>Predominantly Urban</v>
      </c>
      <c r="I133" s="256">
        <v>690</v>
      </c>
      <c r="J133" s="256">
        <v>20</v>
      </c>
      <c r="K133" s="256">
        <v>20</v>
      </c>
      <c r="L133" s="256">
        <v>720</v>
      </c>
      <c r="M133" s="257" t="s">
        <v>1365</v>
      </c>
      <c r="N133" s="258">
        <v>560</v>
      </c>
      <c r="O133" s="256">
        <v>20</v>
      </c>
      <c r="P133" s="256">
        <v>0</v>
      </c>
      <c r="Q133" s="256">
        <v>580</v>
      </c>
    </row>
    <row r="134" spans="1:17" ht="26.4" x14ac:dyDescent="0.25">
      <c r="A134" s="245"/>
      <c r="B134" s="223" t="s">
        <v>413</v>
      </c>
      <c r="C134" s="223" t="s">
        <v>414</v>
      </c>
      <c r="D134" s="223" t="s">
        <v>415</v>
      </c>
      <c r="E134" s="223"/>
      <c r="F134" s="223" t="s">
        <v>416</v>
      </c>
      <c r="G134" s="223" t="str">
        <f>VLOOKUP(F134,regions!A$2:C$419,3,FALSE)</f>
        <v>Metropolitan district</v>
      </c>
      <c r="H134" s="223" t="str">
        <f>IFERROR(VLOOKUP(F134,classifications!A$3:C$328,3,FALSE),VLOOKUP(F134,classifications!I$2:K$28,3,FALSE))</f>
        <v>Predominantly Urban</v>
      </c>
      <c r="I134" s="256">
        <v>250</v>
      </c>
      <c r="J134" s="256">
        <v>40</v>
      </c>
      <c r="K134" s="256">
        <v>60</v>
      </c>
      <c r="L134" s="256">
        <v>340</v>
      </c>
      <c r="M134" s="257" t="s">
        <v>1365</v>
      </c>
      <c r="N134" s="258">
        <v>330</v>
      </c>
      <c r="O134" s="256">
        <v>70</v>
      </c>
      <c r="P134" s="256">
        <v>0</v>
      </c>
      <c r="Q134" s="256">
        <v>400</v>
      </c>
    </row>
    <row r="135" spans="1:17" ht="26.4" x14ac:dyDescent="0.25">
      <c r="A135" s="245"/>
      <c r="B135" s="223" t="s">
        <v>417</v>
      </c>
      <c r="C135" s="223" t="s">
        <v>418</v>
      </c>
      <c r="D135" s="223" t="s">
        <v>419</v>
      </c>
      <c r="E135" s="223"/>
      <c r="F135" s="223" t="s">
        <v>420</v>
      </c>
      <c r="G135" s="223" t="str">
        <f>VLOOKUP(F135,regions!A$2:C$419,3,FALSE)</f>
        <v>Metropolitan district</v>
      </c>
      <c r="H135" s="223" t="str">
        <f>IFERROR(VLOOKUP(F135,classifications!A$3:C$328,3,FALSE),VLOOKUP(F135,classifications!I$2:K$28,3,FALSE))</f>
        <v>Predominantly Urban</v>
      </c>
      <c r="I135" s="256">
        <v>510</v>
      </c>
      <c r="J135" s="256">
        <v>110</v>
      </c>
      <c r="K135" s="256">
        <v>0</v>
      </c>
      <c r="L135" s="256">
        <v>610</v>
      </c>
      <c r="M135" s="257" t="s">
        <v>1365</v>
      </c>
      <c r="N135" s="258">
        <v>600</v>
      </c>
      <c r="O135" s="256">
        <v>90</v>
      </c>
      <c r="P135" s="256">
        <v>0</v>
      </c>
      <c r="Q135" s="256">
        <v>690</v>
      </c>
    </row>
    <row r="136" spans="1:17" x14ac:dyDescent="0.25">
      <c r="A136" s="245"/>
      <c r="B136" s="223"/>
      <c r="C136" s="223"/>
      <c r="D136" s="223"/>
      <c r="E136" s="223"/>
      <c r="F136" s="223"/>
      <c r="G136" s="223"/>
      <c r="H136" s="223"/>
      <c r="I136" s="257"/>
      <c r="J136" s="257"/>
      <c r="K136" s="257"/>
      <c r="L136" s="257"/>
      <c r="M136" s="257" t="s">
        <v>1365</v>
      </c>
      <c r="N136" s="265"/>
      <c r="O136" s="257"/>
      <c r="P136" s="257"/>
      <c r="Q136" s="257"/>
    </row>
    <row r="137" spans="1:17" ht="26.4" x14ac:dyDescent="0.25">
      <c r="A137" s="245"/>
      <c r="B137" s="223"/>
      <c r="C137" s="223"/>
      <c r="D137" s="223" t="s">
        <v>421</v>
      </c>
      <c r="E137" s="264" t="s">
        <v>422</v>
      </c>
      <c r="F137" s="223"/>
      <c r="G137" s="223"/>
      <c r="H137" s="223"/>
      <c r="I137" s="256">
        <v>3560</v>
      </c>
      <c r="J137" s="256">
        <v>640</v>
      </c>
      <c r="K137" s="256">
        <v>140</v>
      </c>
      <c r="L137" s="256">
        <v>4340</v>
      </c>
      <c r="M137" s="257" t="s">
        <v>1365</v>
      </c>
      <c r="N137" s="258">
        <v>4370</v>
      </c>
      <c r="O137" s="256">
        <v>640</v>
      </c>
      <c r="P137" s="256">
        <v>110</v>
      </c>
      <c r="Q137" s="256">
        <v>5120</v>
      </c>
    </row>
    <row r="138" spans="1:17" ht="26.4" x14ac:dyDescent="0.25">
      <c r="A138" s="245"/>
      <c r="B138" s="223" t="s">
        <v>423</v>
      </c>
      <c r="C138" s="223" t="s">
        <v>424</v>
      </c>
      <c r="D138" s="223" t="s">
        <v>425</v>
      </c>
      <c r="E138" s="223"/>
      <c r="F138" s="223" t="s">
        <v>426</v>
      </c>
      <c r="G138" s="223" t="str">
        <f>VLOOKUP(F138,regions!A$2:C$419,3,FALSE)</f>
        <v>Metropolitan district</v>
      </c>
      <c r="H138" s="223" t="str">
        <f>IFERROR(VLOOKUP(F138,classifications!A$3:C$328,3,FALSE),VLOOKUP(F138,classifications!I$2:K$28,3,FALSE))</f>
        <v>Predominantly Urban</v>
      </c>
      <c r="I138" s="256">
        <v>820</v>
      </c>
      <c r="J138" s="256">
        <v>130</v>
      </c>
      <c r="K138" s="256">
        <v>10</v>
      </c>
      <c r="L138" s="256">
        <v>970</v>
      </c>
      <c r="M138" s="257" t="s">
        <v>1365</v>
      </c>
      <c r="N138" s="258">
        <v>550</v>
      </c>
      <c r="O138" s="256">
        <v>130</v>
      </c>
      <c r="P138" s="256">
        <v>30</v>
      </c>
      <c r="Q138" s="256">
        <v>710</v>
      </c>
    </row>
    <row r="139" spans="1:17" ht="26.4" x14ac:dyDescent="0.25">
      <c r="A139" s="245"/>
      <c r="B139" s="223" t="s">
        <v>427</v>
      </c>
      <c r="C139" s="223" t="s">
        <v>428</v>
      </c>
      <c r="D139" s="223" t="s">
        <v>429</v>
      </c>
      <c r="E139" s="223"/>
      <c r="F139" s="223" t="s">
        <v>430</v>
      </c>
      <c r="G139" s="223" t="str">
        <f>VLOOKUP(F139,regions!A$2:C$419,3,FALSE)</f>
        <v>Metropolitan district</v>
      </c>
      <c r="H139" s="223" t="str">
        <f>IFERROR(VLOOKUP(F139,classifications!A$3:C$328,3,FALSE),VLOOKUP(F139,classifications!I$2:K$28,3,FALSE))</f>
        <v>Predominantly Urban</v>
      </c>
      <c r="I139" s="256">
        <v>430</v>
      </c>
      <c r="J139" s="256">
        <v>160</v>
      </c>
      <c r="K139" s="256">
        <v>0</v>
      </c>
      <c r="L139" s="256">
        <v>590</v>
      </c>
      <c r="M139" s="257" t="s">
        <v>1365</v>
      </c>
      <c r="N139" s="258">
        <v>470</v>
      </c>
      <c r="O139" s="256">
        <v>190</v>
      </c>
      <c r="P139" s="256">
        <v>0</v>
      </c>
      <c r="Q139" s="256">
        <v>660</v>
      </c>
    </row>
    <row r="140" spans="1:17" ht="26.4" x14ac:dyDescent="0.25">
      <c r="A140" s="245"/>
      <c r="B140" s="223" t="s">
        <v>431</v>
      </c>
      <c r="C140" s="223" t="s">
        <v>432</v>
      </c>
      <c r="D140" s="223" t="s">
        <v>433</v>
      </c>
      <c r="E140" s="223"/>
      <c r="F140" s="223" t="s">
        <v>434</v>
      </c>
      <c r="G140" s="223" t="str">
        <f>VLOOKUP(F140,regions!A$2:C$419,3,FALSE)</f>
        <v>Metropolitan district</v>
      </c>
      <c r="H140" s="223" t="str">
        <f>IFERROR(VLOOKUP(F140,classifications!A$3:C$328,3,FALSE),VLOOKUP(F140,classifications!I$2:K$28,3,FALSE))</f>
        <v>Predominantly Urban</v>
      </c>
      <c r="I140" s="256">
        <v>350</v>
      </c>
      <c r="J140" s="256">
        <v>80</v>
      </c>
      <c r="K140" s="256">
        <v>0</v>
      </c>
      <c r="L140" s="256">
        <v>430</v>
      </c>
      <c r="M140" s="257" t="s">
        <v>1365</v>
      </c>
      <c r="N140" s="258">
        <v>330</v>
      </c>
      <c r="O140" s="256">
        <v>10</v>
      </c>
      <c r="P140" s="256">
        <v>0</v>
      </c>
      <c r="Q140" s="256">
        <v>340</v>
      </c>
    </row>
    <row r="141" spans="1:17" ht="26.4" x14ac:dyDescent="0.25">
      <c r="A141" s="245"/>
      <c r="B141" s="223" t="s">
        <v>435</v>
      </c>
      <c r="C141" s="223" t="s">
        <v>436</v>
      </c>
      <c r="D141" s="223" t="s">
        <v>437</v>
      </c>
      <c r="E141" s="223"/>
      <c r="F141" s="223" t="s">
        <v>438</v>
      </c>
      <c r="G141" s="223" t="str">
        <f>VLOOKUP(F141,regions!A$2:C$419,3,FALSE)</f>
        <v>Metropolitan district</v>
      </c>
      <c r="H141" s="223" t="str">
        <f>IFERROR(VLOOKUP(F141,classifications!A$3:C$328,3,FALSE),VLOOKUP(F141,classifications!I$2:K$28,3,FALSE))</f>
        <v>Predominantly Urban</v>
      </c>
      <c r="I141" s="256">
        <v>430</v>
      </c>
      <c r="J141" s="256">
        <v>0</v>
      </c>
      <c r="K141" s="256">
        <v>90</v>
      </c>
      <c r="L141" s="256">
        <v>520</v>
      </c>
      <c r="M141" s="257" t="s">
        <v>1365</v>
      </c>
      <c r="N141" s="258">
        <v>1390</v>
      </c>
      <c r="O141" s="256">
        <v>0</v>
      </c>
      <c r="P141" s="256">
        <v>70</v>
      </c>
      <c r="Q141" s="256">
        <v>1470</v>
      </c>
    </row>
    <row r="142" spans="1:17" ht="26.4" x14ac:dyDescent="0.25">
      <c r="A142" s="245"/>
      <c r="B142" s="223" t="s">
        <v>439</v>
      </c>
      <c r="C142" s="223" t="s">
        <v>440</v>
      </c>
      <c r="D142" s="223" t="s">
        <v>441</v>
      </c>
      <c r="E142" s="223"/>
      <c r="F142" s="223" t="s">
        <v>442</v>
      </c>
      <c r="G142" s="223" t="str">
        <f>VLOOKUP(F142,regions!A$2:C$419,3,FALSE)</f>
        <v>Metropolitan district</v>
      </c>
      <c r="H142" s="223" t="str">
        <f>IFERROR(VLOOKUP(F142,classifications!A$3:C$328,3,FALSE),VLOOKUP(F142,classifications!I$2:K$28,3,FALSE))</f>
        <v>Predominantly Urban</v>
      </c>
      <c r="I142" s="256">
        <v>440</v>
      </c>
      <c r="J142" s="256">
        <v>150</v>
      </c>
      <c r="K142" s="256">
        <v>0</v>
      </c>
      <c r="L142" s="256">
        <v>600</v>
      </c>
      <c r="M142" s="257" t="s">
        <v>1365</v>
      </c>
      <c r="N142" s="258">
        <v>450</v>
      </c>
      <c r="O142" s="256">
        <v>130</v>
      </c>
      <c r="P142" s="256">
        <v>0</v>
      </c>
      <c r="Q142" s="256">
        <v>580</v>
      </c>
    </row>
    <row r="143" spans="1:17" ht="26.4" x14ac:dyDescent="0.25">
      <c r="A143" s="245"/>
      <c r="B143" s="223" t="s">
        <v>443</v>
      </c>
      <c r="C143" s="223" t="s">
        <v>444</v>
      </c>
      <c r="D143" s="223" t="s">
        <v>445</v>
      </c>
      <c r="E143" s="223"/>
      <c r="F143" s="223" t="s">
        <v>446</v>
      </c>
      <c r="G143" s="223" t="str">
        <f>VLOOKUP(F143,regions!A$2:C$419,3,FALSE)</f>
        <v>Metropolitan district</v>
      </c>
      <c r="H143" s="223" t="str">
        <f>IFERROR(VLOOKUP(F143,classifications!A$3:C$328,3,FALSE),VLOOKUP(F143,classifications!I$2:K$28,3,FALSE))</f>
        <v>Predominantly Urban</v>
      </c>
      <c r="I143" s="256">
        <v>770</v>
      </c>
      <c r="J143" s="256">
        <v>0</v>
      </c>
      <c r="K143" s="256">
        <v>0</v>
      </c>
      <c r="L143" s="256">
        <v>770</v>
      </c>
      <c r="M143" s="257" t="s">
        <v>1365</v>
      </c>
      <c r="N143" s="258">
        <v>750</v>
      </c>
      <c r="O143" s="256">
        <v>20</v>
      </c>
      <c r="P143" s="256">
        <v>0</v>
      </c>
      <c r="Q143" s="256">
        <v>760</v>
      </c>
    </row>
    <row r="144" spans="1:17" ht="26.4" x14ac:dyDescent="0.25">
      <c r="A144" s="245"/>
      <c r="B144" s="223" t="s">
        <v>447</v>
      </c>
      <c r="C144" s="223" t="s">
        <v>448</v>
      </c>
      <c r="D144" s="223" t="s">
        <v>449</v>
      </c>
      <c r="E144" s="223"/>
      <c r="F144" s="223" t="s">
        <v>450</v>
      </c>
      <c r="G144" s="223" t="str">
        <f>VLOOKUP(F144,regions!A$2:C$419,3,FALSE)</f>
        <v>Metropolitan district</v>
      </c>
      <c r="H144" s="223" t="str">
        <f>IFERROR(VLOOKUP(F144,classifications!A$3:C$328,3,FALSE),VLOOKUP(F144,classifications!I$2:K$28,3,FALSE))</f>
        <v>Predominantly Urban</v>
      </c>
      <c r="I144" s="256">
        <v>330</v>
      </c>
      <c r="J144" s="256">
        <v>100</v>
      </c>
      <c r="K144" s="256">
        <v>40</v>
      </c>
      <c r="L144" s="256">
        <v>480</v>
      </c>
      <c r="M144" s="257" t="s">
        <v>1365</v>
      </c>
      <c r="N144" s="258">
        <v>420</v>
      </c>
      <c r="O144" s="256">
        <v>160</v>
      </c>
      <c r="P144" s="256">
        <v>20</v>
      </c>
      <c r="Q144" s="256">
        <v>600</v>
      </c>
    </row>
    <row r="145" spans="1:17" x14ac:dyDescent="0.25">
      <c r="A145" s="245"/>
      <c r="B145" s="223"/>
      <c r="C145" s="223"/>
      <c r="D145" s="223"/>
      <c r="E145" s="223"/>
      <c r="F145" s="223"/>
      <c r="G145" s="223"/>
      <c r="H145" s="223"/>
      <c r="I145" s="257"/>
      <c r="J145" s="257"/>
      <c r="K145" s="257"/>
      <c r="L145" s="257"/>
      <c r="M145" s="257" t="s">
        <v>1365</v>
      </c>
      <c r="N145" s="265"/>
      <c r="O145" s="257"/>
      <c r="P145" s="257"/>
      <c r="Q145" s="257"/>
    </row>
    <row r="146" spans="1:17" ht="26.4" x14ac:dyDescent="0.25">
      <c r="A146" s="245"/>
      <c r="B146" s="223"/>
      <c r="C146" s="223"/>
      <c r="D146" s="223" t="s">
        <v>451</v>
      </c>
      <c r="E146" s="264" t="s">
        <v>452</v>
      </c>
      <c r="F146" s="223"/>
      <c r="G146" s="223"/>
      <c r="H146" s="223"/>
      <c r="I146" s="256">
        <v>5140</v>
      </c>
      <c r="J146" s="256">
        <v>450</v>
      </c>
      <c r="K146" s="256">
        <v>0</v>
      </c>
      <c r="L146" s="256">
        <v>5590</v>
      </c>
      <c r="M146" s="257" t="s">
        <v>1365</v>
      </c>
      <c r="N146" s="258">
        <v>4540</v>
      </c>
      <c r="O146" s="256">
        <v>390</v>
      </c>
      <c r="P146" s="256">
        <v>0</v>
      </c>
      <c r="Q146" s="256">
        <v>4930</v>
      </c>
    </row>
    <row r="147" spans="1:17" ht="26.4" x14ac:dyDescent="0.25">
      <c r="A147" s="245"/>
      <c r="B147" s="223" t="s">
        <v>453</v>
      </c>
      <c r="C147" s="223" t="s">
        <v>454</v>
      </c>
      <c r="D147" s="223" t="s">
        <v>455</v>
      </c>
      <c r="E147" s="223"/>
      <c r="F147" s="223" t="s">
        <v>456</v>
      </c>
      <c r="G147" s="223" t="str">
        <f>VLOOKUP(F147,regions!A$2:C$419,3,FALSE)</f>
        <v>Metropolitan district</v>
      </c>
      <c r="H147" s="223" t="str">
        <f>IFERROR(VLOOKUP(F147,classifications!A$3:C$328,3,FALSE),VLOOKUP(F147,classifications!I$2:K$28,3,FALSE))</f>
        <v>Predominantly Urban</v>
      </c>
      <c r="I147" s="259">
        <v>830</v>
      </c>
      <c r="J147" s="259">
        <v>20</v>
      </c>
      <c r="K147" s="259">
        <v>0</v>
      </c>
      <c r="L147" s="259">
        <v>850</v>
      </c>
      <c r="M147" s="257" t="s">
        <v>1365</v>
      </c>
      <c r="N147" s="260">
        <v>650</v>
      </c>
      <c r="O147" s="259">
        <v>60</v>
      </c>
      <c r="P147" s="259">
        <v>0</v>
      </c>
      <c r="Q147" s="259">
        <v>720</v>
      </c>
    </row>
    <row r="148" spans="1:17" ht="26.4" x14ac:dyDescent="0.25">
      <c r="A148" s="245"/>
      <c r="B148" s="223" t="s">
        <v>457</v>
      </c>
      <c r="C148" s="223" t="s">
        <v>458</v>
      </c>
      <c r="D148" s="223" t="s">
        <v>459</v>
      </c>
      <c r="E148" s="223"/>
      <c r="F148" s="223" t="s">
        <v>460</v>
      </c>
      <c r="G148" s="223" t="str">
        <f>VLOOKUP(F148,regions!A$2:C$419,3,FALSE)</f>
        <v>Metropolitan district</v>
      </c>
      <c r="H148" s="223" t="str">
        <f>IFERROR(VLOOKUP(F148,classifications!A$3:C$328,3,FALSE),VLOOKUP(F148,classifications!I$2:K$28,3,FALSE))</f>
        <v>Predominantly Urban</v>
      </c>
      <c r="I148" s="256">
        <v>300</v>
      </c>
      <c r="J148" s="256">
        <v>0</v>
      </c>
      <c r="K148" s="256">
        <v>0</v>
      </c>
      <c r="L148" s="256">
        <v>300</v>
      </c>
      <c r="M148" s="257" t="s">
        <v>1365</v>
      </c>
      <c r="N148" s="258">
        <v>220</v>
      </c>
      <c r="O148" s="256">
        <v>0</v>
      </c>
      <c r="P148" s="256">
        <v>0</v>
      </c>
      <c r="Q148" s="256">
        <v>220</v>
      </c>
    </row>
    <row r="149" spans="1:17" ht="26.4" x14ac:dyDescent="0.25">
      <c r="A149" s="245"/>
      <c r="B149" s="223" t="s">
        <v>461</v>
      </c>
      <c r="C149" s="223" t="s">
        <v>462</v>
      </c>
      <c r="D149" s="223" t="s">
        <v>463</v>
      </c>
      <c r="E149" s="223"/>
      <c r="F149" s="223" t="s">
        <v>464</v>
      </c>
      <c r="G149" s="223" t="str">
        <f>VLOOKUP(F149,regions!A$2:C$419,3,FALSE)</f>
        <v>Metropolitan district</v>
      </c>
      <c r="H149" s="223" t="str">
        <f>IFERROR(VLOOKUP(F149,classifications!A$3:C$328,3,FALSE),VLOOKUP(F149,classifications!I$2:K$28,3,FALSE))</f>
        <v>Predominantly Urban</v>
      </c>
      <c r="I149" s="256">
        <v>770</v>
      </c>
      <c r="J149" s="256">
        <v>20</v>
      </c>
      <c r="K149" s="256">
        <v>0</v>
      </c>
      <c r="L149" s="256">
        <v>790</v>
      </c>
      <c r="M149" s="257" t="s">
        <v>1365</v>
      </c>
      <c r="N149" s="258">
        <v>450</v>
      </c>
      <c r="O149" s="256">
        <v>20</v>
      </c>
      <c r="P149" s="256">
        <v>0</v>
      </c>
      <c r="Q149" s="256">
        <v>460</v>
      </c>
    </row>
    <row r="150" spans="1:17" ht="26.4" x14ac:dyDescent="0.25">
      <c r="A150" s="245"/>
      <c r="B150" s="223" t="s">
        <v>465</v>
      </c>
      <c r="C150" s="223" t="s">
        <v>466</v>
      </c>
      <c r="D150" s="223" t="s">
        <v>467</v>
      </c>
      <c r="E150" s="223"/>
      <c r="F150" s="223" t="s">
        <v>468</v>
      </c>
      <c r="G150" s="223" t="str">
        <f>VLOOKUP(F150,regions!A$2:C$419,3,FALSE)</f>
        <v>Metropolitan district</v>
      </c>
      <c r="H150" s="223" t="str">
        <f>IFERROR(VLOOKUP(F150,classifications!A$3:C$328,3,FALSE),VLOOKUP(F150,classifications!I$2:K$28,3,FALSE))</f>
        <v>Predominantly Urban</v>
      </c>
      <c r="I150" s="256">
        <v>1810</v>
      </c>
      <c r="J150" s="256">
        <v>170</v>
      </c>
      <c r="K150" s="256">
        <v>0</v>
      </c>
      <c r="L150" s="256">
        <v>1970</v>
      </c>
      <c r="M150" s="257" t="s">
        <v>1365</v>
      </c>
      <c r="N150" s="258">
        <v>1580</v>
      </c>
      <c r="O150" s="256">
        <v>90</v>
      </c>
      <c r="P150" s="256">
        <v>0</v>
      </c>
      <c r="Q150" s="256">
        <v>1670</v>
      </c>
    </row>
    <row r="151" spans="1:17" ht="26.4" x14ac:dyDescent="0.25">
      <c r="A151" s="245"/>
      <c r="B151" s="223" t="s">
        <v>469</v>
      </c>
      <c r="C151" s="223" t="s">
        <v>470</v>
      </c>
      <c r="D151" s="223" t="s">
        <v>471</v>
      </c>
      <c r="E151" s="223"/>
      <c r="F151" s="223" t="s">
        <v>472</v>
      </c>
      <c r="G151" s="223" t="str">
        <f>VLOOKUP(F151,regions!A$2:C$419,3,FALSE)</f>
        <v>Metropolitan district</v>
      </c>
      <c r="H151" s="223" t="str">
        <f>IFERROR(VLOOKUP(F151,classifications!A$3:C$328,3,FALSE),VLOOKUP(F151,classifications!I$2:K$28,3,FALSE))</f>
        <v>Predominantly Urban</v>
      </c>
      <c r="I151" s="256">
        <v>1430</v>
      </c>
      <c r="J151" s="256">
        <v>240</v>
      </c>
      <c r="K151" s="256">
        <v>0</v>
      </c>
      <c r="L151" s="256">
        <v>1680</v>
      </c>
      <c r="M151" s="257" t="s">
        <v>1365</v>
      </c>
      <c r="N151" s="258">
        <v>1640</v>
      </c>
      <c r="O151" s="256">
        <v>220</v>
      </c>
      <c r="P151" s="256">
        <v>0</v>
      </c>
      <c r="Q151" s="256">
        <v>1860</v>
      </c>
    </row>
    <row r="152" spans="1:17" x14ac:dyDescent="0.25">
      <c r="A152" s="245"/>
      <c r="B152" s="223"/>
      <c r="C152" s="223"/>
      <c r="D152" s="223"/>
      <c r="E152" s="223"/>
      <c r="F152" s="223"/>
      <c r="G152" s="223"/>
      <c r="H152" s="223"/>
      <c r="I152" s="261"/>
      <c r="J152" s="261"/>
      <c r="K152" s="261"/>
      <c r="L152" s="261"/>
      <c r="M152" s="261" t="s">
        <v>1365</v>
      </c>
      <c r="N152" s="262"/>
      <c r="O152" s="261"/>
      <c r="P152" s="261"/>
      <c r="Q152" s="261"/>
    </row>
    <row r="153" spans="1:17" x14ac:dyDescent="0.25">
      <c r="A153" s="263" t="s">
        <v>473</v>
      </c>
      <c r="B153" s="228"/>
      <c r="C153" s="228"/>
      <c r="D153" s="228"/>
      <c r="E153" s="229"/>
      <c r="F153" s="266"/>
      <c r="G153" s="266"/>
      <c r="H153" s="267"/>
      <c r="I153" s="250">
        <v>62190</v>
      </c>
      <c r="J153" s="250">
        <v>13140</v>
      </c>
      <c r="K153" s="250">
        <v>310</v>
      </c>
      <c r="L153" s="250">
        <v>75640</v>
      </c>
      <c r="M153" s="251" t="s">
        <v>1365</v>
      </c>
      <c r="N153" s="252">
        <v>60230</v>
      </c>
      <c r="O153" s="250">
        <v>14230</v>
      </c>
      <c r="P153" s="250">
        <v>380</v>
      </c>
      <c r="Q153" s="250">
        <v>74840</v>
      </c>
    </row>
    <row r="154" spans="1:17" x14ac:dyDescent="0.25">
      <c r="A154" s="245"/>
      <c r="B154" s="223"/>
      <c r="C154" s="223"/>
      <c r="D154" s="223"/>
      <c r="E154" s="223"/>
      <c r="F154" s="223"/>
      <c r="G154" s="223"/>
      <c r="H154" s="223"/>
      <c r="I154" s="254"/>
      <c r="J154" s="254"/>
      <c r="K154" s="254"/>
      <c r="L154" s="254"/>
      <c r="M154" s="254" t="s">
        <v>1365</v>
      </c>
      <c r="N154" s="255"/>
      <c r="O154" s="254"/>
      <c r="P154" s="254"/>
      <c r="Q154" s="254"/>
    </row>
    <row r="155" spans="1:17" ht="26.4" x14ac:dyDescent="0.25">
      <c r="A155" s="245"/>
      <c r="B155" s="223"/>
      <c r="C155" s="223"/>
      <c r="D155" s="223" t="s">
        <v>474</v>
      </c>
      <c r="E155" s="264" t="s">
        <v>475</v>
      </c>
      <c r="F155" s="264" t="s">
        <v>475</v>
      </c>
      <c r="G155" s="223" t="str">
        <f>VLOOKUP(F155,regions!A$2:C$419,3,FALSE)</f>
        <v>Shire county</v>
      </c>
      <c r="H155" s="223" t="str">
        <f>IFERROR(VLOOKUP(F155,classifications!A$3:C$328,3,FALSE),VLOOKUP(F155,classifications!I$2:K$28,3,FALSE))</f>
        <v>Urban with Significant Rural</v>
      </c>
      <c r="I155" s="256">
        <v>1800</v>
      </c>
      <c r="J155" s="256">
        <v>340</v>
      </c>
      <c r="K155" s="256">
        <v>0</v>
      </c>
      <c r="L155" s="256">
        <v>2140</v>
      </c>
      <c r="M155" s="257" t="s">
        <v>1365</v>
      </c>
      <c r="N155" s="258">
        <v>1450</v>
      </c>
      <c r="O155" s="256">
        <v>410</v>
      </c>
      <c r="P155" s="256">
        <v>0</v>
      </c>
      <c r="Q155" s="256">
        <v>1850</v>
      </c>
    </row>
    <row r="156" spans="1:17" ht="26.4" x14ac:dyDescent="0.25">
      <c r="A156" s="245"/>
      <c r="B156" s="223" t="s">
        <v>476</v>
      </c>
      <c r="C156" s="223" t="s">
        <v>477</v>
      </c>
      <c r="D156" s="223" t="s">
        <v>478</v>
      </c>
      <c r="E156" s="223"/>
      <c r="F156" s="223" t="s">
        <v>479</v>
      </c>
      <c r="G156" s="223" t="str">
        <f>VLOOKUP(F156,regions!A$2:C$419,3,FALSE)</f>
        <v>Shire district</v>
      </c>
      <c r="H156" s="223" t="str">
        <f>IFERROR(VLOOKUP(F156,classifications!A$3:C$328,3,FALSE),VLOOKUP(F156,classifications!I$2:K$28,3,FALSE))</f>
        <v>Predominantly Rural</v>
      </c>
      <c r="I156" s="256">
        <v>1210</v>
      </c>
      <c r="J156" s="256">
        <v>290</v>
      </c>
      <c r="K156" s="256">
        <v>0</v>
      </c>
      <c r="L156" s="256">
        <v>1500</v>
      </c>
      <c r="M156" s="257" t="s">
        <v>1365</v>
      </c>
      <c r="N156" s="258">
        <v>900</v>
      </c>
      <c r="O156" s="256">
        <v>280</v>
      </c>
      <c r="P156" s="256">
        <v>0</v>
      </c>
      <c r="Q156" s="256">
        <v>1190</v>
      </c>
    </row>
    <row r="157" spans="1:17" ht="26.4" x14ac:dyDescent="0.25">
      <c r="A157" s="245"/>
      <c r="B157" s="223" t="s">
        <v>480</v>
      </c>
      <c r="C157" s="223" t="s">
        <v>481</v>
      </c>
      <c r="D157" s="223" t="s">
        <v>482</v>
      </c>
      <c r="E157" s="223"/>
      <c r="F157" s="223" t="s">
        <v>483</v>
      </c>
      <c r="G157" s="223" t="str">
        <f>VLOOKUP(F157,regions!A$2:C$419,3,FALSE)</f>
        <v>Shire district</v>
      </c>
      <c r="H157" s="223" t="str">
        <f>IFERROR(VLOOKUP(F157,classifications!A$3:C$328,3,FALSE),VLOOKUP(F157,classifications!I$2:K$28,3,FALSE))</f>
        <v>Urban with Significant Rural</v>
      </c>
      <c r="I157" s="256">
        <v>230</v>
      </c>
      <c r="J157" s="256">
        <v>10</v>
      </c>
      <c r="K157" s="256">
        <v>0</v>
      </c>
      <c r="L157" s="256">
        <v>240</v>
      </c>
      <c r="M157" s="257" t="s">
        <v>1365</v>
      </c>
      <c r="N157" s="258">
        <v>150</v>
      </c>
      <c r="O157" s="256">
        <v>70</v>
      </c>
      <c r="P157" s="256">
        <v>0</v>
      </c>
      <c r="Q157" s="256">
        <v>220</v>
      </c>
    </row>
    <row r="158" spans="1:17" ht="26.4" x14ac:dyDescent="0.25">
      <c r="A158" s="245"/>
      <c r="B158" s="223" t="s">
        <v>484</v>
      </c>
      <c r="C158" s="223" t="s">
        <v>485</v>
      </c>
      <c r="D158" s="223" t="s">
        <v>486</v>
      </c>
      <c r="E158" s="223"/>
      <c r="F158" s="223" t="s">
        <v>487</v>
      </c>
      <c r="G158" s="223" t="str">
        <f>VLOOKUP(F158,regions!A$2:C$419,3,FALSE)</f>
        <v>Shire district</v>
      </c>
      <c r="H158" s="223" t="str">
        <f>IFERROR(VLOOKUP(F158,classifications!A$3:C$328,3,FALSE),VLOOKUP(F158,classifications!I$2:K$28,3,FALSE))</f>
        <v>Urban with Significant Rural</v>
      </c>
      <c r="I158" s="256">
        <v>130</v>
      </c>
      <c r="J158" s="256">
        <v>0</v>
      </c>
      <c r="K158" s="256">
        <v>0</v>
      </c>
      <c r="L158" s="256">
        <v>130</v>
      </c>
      <c r="M158" s="257" t="s">
        <v>1365</v>
      </c>
      <c r="N158" s="258">
        <v>150</v>
      </c>
      <c r="O158" s="256">
        <v>0</v>
      </c>
      <c r="P158" s="256">
        <v>0</v>
      </c>
      <c r="Q158" s="256">
        <v>150</v>
      </c>
    </row>
    <row r="159" spans="1:17" ht="26.4" x14ac:dyDescent="0.25">
      <c r="A159" s="245"/>
      <c r="B159" s="223" t="s">
        <v>488</v>
      </c>
      <c r="C159" s="223" t="s">
        <v>489</v>
      </c>
      <c r="D159" s="223" t="s">
        <v>490</v>
      </c>
      <c r="E159" s="223"/>
      <c r="F159" s="223" t="s">
        <v>491</v>
      </c>
      <c r="G159" s="223" t="str">
        <f>VLOOKUP(F159,regions!A$2:C$419,3,FALSE)</f>
        <v>Shire district</v>
      </c>
      <c r="H159" s="223" t="str">
        <f>IFERROR(VLOOKUP(F159,classifications!A$3:C$328,3,FALSE),VLOOKUP(F159,classifications!I$2:K$28,3,FALSE))</f>
        <v>Urban with Significant Rural</v>
      </c>
      <c r="I159" s="256">
        <v>230</v>
      </c>
      <c r="J159" s="256">
        <v>40</v>
      </c>
      <c r="K159" s="256">
        <v>0</v>
      </c>
      <c r="L159" s="256">
        <v>270</v>
      </c>
      <c r="M159" s="257" t="s">
        <v>1365</v>
      </c>
      <c r="N159" s="258">
        <v>240</v>
      </c>
      <c r="O159" s="256">
        <v>60</v>
      </c>
      <c r="P159" s="256">
        <v>0</v>
      </c>
      <c r="Q159" s="256">
        <v>300</v>
      </c>
    </row>
    <row r="160" spans="1:17" x14ac:dyDescent="0.25">
      <c r="A160" s="245"/>
      <c r="B160" s="223"/>
      <c r="C160" s="223"/>
      <c r="D160" s="223"/>
      <c r="E160" s="223"/>
      <c r="F160" s="223"/>
      <c r="G160" s="223"/>
      <c r="H160" s="223"/>
      <c r="I160" s="257"/>
      <c r="J160" s="257"/>
      <c r="K160" s="257"/>
      <c r="L160" s="257"/>
      <c r="M160" s="257" t="s">
        <v>1365</v>
      </c>
      <c r="N160" s="265"/>
      <c r="O160" s="257"/>
      <c r="P160" s="257"/>
      <c r="Q160" s="257"/>
    </row>
    <row r="161" spans="1:17" ht="26.4" x14ac:dyDescent="0.25">
      <c r="A161" s="245"/>
      <c r="B161" s="223"/>
      <c r="C161" s="223"/>
      <c r="D161" s="223" t="s">
        <v>492</v>
      </c>
      <c r="E161" s="264" t="s">
        <v>493</v>
      </c>
      <c r="F161" s="264" t="s">
        <v>493</v>
      </c>
      <c r="G161" s="223" t="str">
        <f>VLOOKUP(F161,regions!A$2:C$419,3,FALSE)</f>
        <v>Shire county</v>
      </c>
      <c r="H161" s="223" t="str">
        <f>IFERROR(VLOOKUP(F161,classifications!A$3:C$328,3,FALSE),VLOOKUP(F161,classifications!I$2:K$28,3,FALSE))</f>
        <v>Predominantly Rural</v>
      </c>
      <c r="I161" s="256">
        <v>2220</v>
      </c>
      <c r="J161" s="256">
        <v>700</v>
      </c>
      <c r="K161" s="256">
        <v>0</v>
      </c>
      <c r="L161" s="256">
        <v>2920</v>
      </c>
      <c r="M161" s="257" t="s">
        <v>1365</v>
      </c>
      <c r="N161" s="258">
        <v>2020</v>
      </c>
      <c r="O161" s="256">
        <v>470</v>
      </c>
      <c r="P161" s="256">
        <v>0</v>
      </c>
      <c r="Q161" s="256">
        <v>2490</v>
      </c>
    </row>
    <row r="162" spans="1:17" ht="26.4" x14ac:dyDescent="0.25">
      <c r="A162" s="245"/>
      <c r="B162" s="223" t="s">
        <v>494</v>
      </c>
      <c r="C162" s="223" t="s">
        <v>495</v>
      </c>
      <c r="D162" s="223" t="s">
        <v>496</v>
      </c>
      <c r="E162" s="223"/>
      <c r="F162" s="223" t="s">
        <v>497</v>
      </c>
      <c r="G162" s="223" t="str">
        <f>VLOOKUP(F162,regions!A$2:C$419,3,FALSE)</f>
        <v>Shire district</v>
      </c>
      <c r="H162" s="223" t="str">
        <f>IFERROR(VLOOKUP(F162,classifications!A$3:C$328,3,FALSE),VLOOKUP(F162,classifications!I$2:K$28,3,FALSE))</f>
        <v>Predominantly Urban</v>
      </c>
      <c r="I162" s="259">
        <v>200</v>
      </c>
      <c r="J162" s="259">
        <v>70</v>
      </c>
      <c r="K162" s="259">
        <v>0</v>
      </c>
      <c r="L162" s="259">
        <v>280</v>
      </c>
      <c r="M162" s="257" t="s">
        <v>1365</v>
      </c>
      <c r="N162" s="260">
        <v>370</v>
      </c>
      <c r="O162" s="259">
        <v>170</v>
      </c>
      <c r="P162" s="259">
        <v>0</v>
      </c>
      <c r="Q162" s="259">
        <v>540</v>
      </c>
    </row>
    <row r="163" spans="1:17" ht="26.4" x14ac:dyDescent="0.25">
      <c r="A163" s="245"/>
      <c r="B163" s="223" t="s">
        <v>498</v>
      </c>
      <c r="C163" s="223" t="s">
        <v>499</v>
      </c>
      <c r="D163" s="223" t="s">
        <v>500</v>
      </c>
      <c r="E163" s="223"/>
      <c r="F163" s="223" t="s">
        <v>501</v>
      </c>
      <c r="G163" s="223" t="str">
        <f>VLOOKUP(F163,regions!A$2:C$419,3,FALSE)</f>
        <v>Shire district</v>
      </c>
      <c r="H163" s="223" t="str">
        <f>IFERROR(VLOOKUP(F163,classifications!A$3:C$328,3,FALSE),VLOOKUP(F163,classifications!I$2:K$28,3,FALSE))</f>
        <v>Predominantly Rural</v>
      </c>
      <c r="I163" s="256">
        <v>390</v>
      </c>
      <c r="J163" s="256">
        <v>0</v>
      </c>
      <c r="K163" s="256">
        <v>0</v>
      </c>
      <c r="L163" s="256">
        <v>390</v>
      </c>
      <c r="M163" s="257" t="s">
        <v>1365</v>
      </c>
      <c r="N163" s="258">
        <v>260</v>
      </c>
      <c r="O163" s="256">
        <v>40</v>
      </c>
      <c r="P163" s="256">
        <v>0</v>
      </c>
      <c r="Q163" s="256">
        <v>290</v>
      </c>
    </row>
    <row r="164" spans="1:17" ht="26.4" x14ac:dyDescent="0.25">
      <c r="A164" s="245"/>
      <c r="B164" s="223" t="s">
        <v>502</v>
      </c>
      <c r="C164" s="223" t="s">
        <v>503</v>
      </c>
      <c r="D164" s="223" t="s">
        <v>504</v>
      </c>
      <c r="E164" s="223"/>
      <c r="F164" s="223" t="s">
        <v>505</v>
      </c>
      <c r="G164" s="223" t="str">
        <f>VLOOKUP(F164,regions!A$2:C$419,3,FALSE)</f>
        <v>Shire district</v>
      </c>
      <c r="H164" s="223" t="str">
        <f>IFERROR(VLOOKUP(F164,classifications!A$3:C$328,3,FALSE),VLOOKUP(F164,classifications!I$2:K$28,3,FALSE))</f>
        <v>Predominantly Rural</v>
      </c>
      <c r="I164" s="256">
        <v>320</v>
      </c>
      <c r="J164" s="256">
        <v>20</v>
      </c>
      <c r="K164" s="256">
        <v>0</v>
      </c>
      <c r="L164" s="256">
        <v>340</v>
      </c>
      <c r="M164" s="257" t="s">
        <v>1365</v>
      </c>
      <c r="N164" s="258">
        <v>470</v>
      </c>
      <c r="O164" s="256">
        <v>10</v>
      </c>
      <c r="P164" s="256">
        <v>0</v>
      </c>
      <c r="Q164" s="256">
        <v>490</v>
      </c>
    </row>
    <row r="165" spans="1:17" ht="26.4" x14ac:dyDescent="0.25">
      <c r="A165" s="245"/>
      <c r="B165" s="223" t="s">
        <v>506</v>
      </c>
      <c r="C165" s="223" t="s">
        <v>507</v>
      </c>
      <c r="D165" s="223" t="s">
        <v>508</v>
      </c>
      <c r="E165" s="223"/>
      <c r="F165" s="223" t="s">
        <v>509</v>
      </c>
      <c r="G165" s="223" t="str">
        <f>VLOOKUP(F165,regions!A$2:C$419,3,FALSE)</f>
        <v>Shire district</v>
      </c>
      <c r="H165" s="223" t="str">
        <f>IFERROR(VLOOKUP(F165,classifications!A$3:C$328,3,FALSE),VLOOKUP(F165,classifications!I$2:K$28,3,FALSE))</f>
        <v>Predominantly Rural</v>
      </c>
      <c r="I165" s="256">
        <v>580</v>
      </c>
      <c r="J165" s="256">
        <v>360</v>
      </c>
      <c r="K165" s="256">
        <v>0</v>
      </c>
      <c r="L165" s="256">
        <v>930</v>
      </c>
      <c r="M165" s="257" t="s">
        <v>1365</v>
      </c>
      <c r="N165" s="258">
        <v>490</v>
      </c>
      <c r="O165" s="256">
        <v>110</v>
      </c>
      <c r="P165" s="256">
        <v>0</v>
      </c>
      <c r="Q165" s="256">
        <v>600</v>
      </c>
    </row>
    <row r="166" spans="1:17" ht="26.4" x14ac:dyDescent="0.25">
      <c r="A166" s="245"/>
      <c r="B166" s="223" t="s">
        <v>510</v>
      </c>
      <c r="C166" s="223" t="s">
        <v>511</v>
      </c>
      <c r="D166" s="223" t="s">
        <v>512</v>
      </c>
      <c r="E166" s="223"/>
      <c r="F166" s="223" t="s">
        <v>513</v>
      </c>
      <c r="G166" s="223" t="str">
        <f>VLOOKUP(F166,regions!A$2:C$419,3,FALSE)</f>
        <v>Shire district</v>
      </c>
      <c r="H166" s="223" t="str">
        <f>IFERROR(VLOOKUP(F166,classifications!A$3:C$328,3,FALSE),VLOOKUP(F166,classifications!I$2:K$28,3,FALSE))</f>
        <v>Predominantly Rural</v>
      </c>
      <c r="I166" s="259">
        <v>740</v>
      </c>
      <c r="J166" s="259">
        <v>250</v>
      </c>
      <c r="K166" s="259">
        <v>0</v>
      </c>
      <c r="L166" s="259">
        <v>990</v>
      </c>
      <c r="M166" s="257" t="s">
        <v>1365</v>
      </c>
      <c r="N166" s="260">
        <v>430</v>
      </c>
      <c r="O166" s="259">
        <v>140</v>
      </c>
      <c r="P166" s="259">
        <v>0</v>
      </c>
      <c r="Q166" s="259">
        <v>580</v>
      </c>
    </row>
    <row r="167" spans="1:17" x14ac:dyDescent="0.25">
      <c r="A167" s="245"/>
      <c r="B167" s="223"/>
      <c r="C167" s="223"/>
      <c r="D167" s="223"/>
      <c r="E167" s="223"/>
      <c r="F167" s="223"/>
      <c r="G167" s="223"/>
      <c r="H167" s="223"/>
      <c r="I167" s="257"/>
      <c r="J167" s="257"/>
      <c r="K167" s="257"/>
      <c r="L167" s="257"/>
      <c r="M167" s="257" t="s">
        <v>1365</v>
      </c>
      <c r="N167" s="265"/>
      <c r="O167" s="257"/>
      <c r="P167" s="257"/>
      <c r="Q167" s="257"/>
    </row>
    <row r="168" spans="1:17" ht="26.4" x14ac:dyDescent="0.25">
      <c r="A168" s="245"/>
      <c r="B168" s="223"/>
      <c r="C168" s="223"/>
      <c r="D168" s="223" t="s">
        <v>514</v>
      </c>
      <c r="E168" s="264" t="s">
        <v>515</v>
      </c>
      <c r="F168" s="264" t="s">
        <v>515</v>
      </c>
      <c r="G168" s="223" t="str">
        <f>VLOOKUP(F168,regions!A$2:C$419,3,FALSE)</f>
        <v>Shire county</v>
      </c>
      <c r="H168" s="223" t="str">
        <f>IFERROR(VLOOKUP(F168,classifications!A$3:C$328,3,FALSE),VLOOKUP(F168,classifications!I$2:K$28,3,FALSE))</f>
        <v>Predominantly Rural</v>
      </c>
      <c r="I168" s="256">
        <v>1250</v>
      </c>
      <c r="J168" s="256">
        <v>110</v>
      </c>
      <c r="K168" s="256">
        <v>0</v>
      </c>
      <c r="L168" s="256">
        <v>1360</v>
      </c>
      <c r="M168" s="257" t="s">
        <v>1365</v>
      </c>
      <c r="N168" s="258">
        <v>980</v>
      </c>
      <c r="O168" s="256">
        <v>90</v>
      </c>
      <c r="P168" s="256">
        <v>10</v>
      </c>
      <c r="Q168" s="256">
        <v>1080</v>
      </c>
    </row>
    <row r="169" spans="1:17" ht="26.4" x14ac:dyDescent="0.25">
      <c r="A169" s="245"/>
      <c r="B169" s="223" t="s">
        <v>516</v>
      </c>
      <c r="C169" s="223" t="s">
        <v>517</v>
      </c>
      <c r="D169" s="223" t="s">
        <v>518</v>
      </c>
      <c r="E169" s="223"/>
      <c r="F169" s="223" t="s">
        <v>519</v>
      </c>
      <c r="G169" s="223" t="str">
        <f>VLOOKUP(F169,regions!A$2:C$419,3,FALSE)</f>
        <v>Shire district</v>
      </c>
      <c r="H169" s="223" t="str">
        <f>IFERROR(VLOOKUP(F169,classifications!A$3:C$328,3,FALSE),VLOOKUP(F169,classifications!I$2:K$28,3,FALSE))</f>
        <v>Predominantly Rural</v>
      </c>
      <c r="I169" s="256">
        <v>290</v>
      </c>
      <c r="J169" s="256">
        <v>20</v>
      </c>
      <c r="K169" s="256">
        <v>0</v>
      </c>
      <c r="L169" s="256">
        <v>310</v>
      </c>
      <c r="M169" s="257" t="s">
        <v>1365</v>
      </c>
      <c r="N169" s="258">
        <v>220</v>
      </c>
      <c r="O169" s="256">
        <v>10</v>
      </c>
      <c r="P169" s="256">
        <v>0</v>
      </c>
      <c r="Q169" s="256">
        <v>230</v>
      </c>
    </row>
    <row r="170" spans="1:17" ht="26.4" x14ac:dyDescent="0.25">
      <c r="A170" s="245"/>
      <c r="B170" s="223" t="s">
        <v>520</v>
      </c>
      <c r="C170" s="223" t="s">
        <v>521</v>
      </c>
      <c r="D170" s="223" t="s">
        <v>522</v>
      </c>
      <c r="E170" s="223"/>
      <c r="F170" s="223" t="s">
        <v>523</v>
      </c>
      <c r="G170" s="223" t="str">
        <f>VLOOKUP(F170,regions!A$2:C$419,3,FALSE)</f>
        <v>Shire district</v>
      </c>
      <c r="H170" s="223" t="str">
        <f>IFERROR(VLOOKUP(F170,classifications!A$3:C$328,3,FALSE),VLOOKUP(F170,classifications!I$2:K$28,3,FALSE))</f>
        <v>Urban with Significant Rural</v>
      </c>
      <c r="I170" s="256">
        <v>110</v>
      </c>
      <c r="J170" s="256">
        <v>0</v>
      </c>
      <c r="K170" s="256">
        <v>0</v>
      </c>
      <c r="L170" s="256">
        <v>110</v>
      </c>
      <c r="M170" s="257" t="s">
        <v>1365</v>
      </c>
      <c r="N170" s="258">
        <v>70</v>
      </c>
      <c r="O170" s="256">
        <v>0</v>
      </c>
      <c r="P170" s="256">
        <v>0</v>
      </c>
      <c r="Q170" s="256">
        <v>70</v>
      </c>
    </row>
    <row r="171" spans="1:17" ht="26.4" x14ac:dyDescent="0.25">
      <c r="A171" s="245"/>
      <c r="B171" s="223" t="s">
        <v>524</v>
      </c>
      <c r="C171" s="223" t="s">
        <v>525</v>
      </c>
      <c r="D171" s="223" t="s">
        <v>526</v>
      </c>
      <c r="E171" s="223"/>
      <c r="F171" s="223" t="s">
        <v>527</v>
      </c>
      <c r="G171" s="223" t="str">
        <f>VLOOKUP(F171,regions!A$2:C$419,3,FALSE)</f>
        <v>Shire district</v>
      </c>
      <c r="H171" s="223" t="str">
        <f>IFERROR(VLOOKUP(F171,classifications!A$3:C$328,3,FALSE),VLOOKUP(F171,classifications!I$2:K$28,3,FALSE))</f>
        <v>Urban with Significant Rural</v>
      </c>
      <c r="I171" s="256">
        <v>470</v>
      </c>
      <c r="J171" s="256">
        <v>50</v>
      </c>
      <c r="K171" s="256">
        <v>0</v>
      </c>
      <c r="L171" s="256">
        <v>520</v>
      </c>
      <c r="M171" s="257" t="s">
        <v>1365</v>
      </c>
      <c r="N171" s="258">
        <v>230</v>
      </c>
      <c r="O171" s="256">
        <v>60</v>
      </c>
      <c r="P171" s="256">
        <v>0</v>
      </c>
      <c r="Q171" s="256">
        <v>300</v>
      </c>
    </row>
    <row r="172" spans="1:17" ht="26.4" x14ac:dyDescent="0.25">
      <c r="A172" s="245"/>
      <c r="B172" s="223" t="s">
        <v>528</v>
      </c>
      <c r="C172" s="223" t="s">
        <v>529</v>
      </c>
      <c r="D172" s="223" t="s">
        <v>530</v>
      </c>
      <c r="E172" s="223"/>
      <c r="F172" s="223" t="s">
        <v>531</v>
      </c>
      <c r="G172" s="223" t="str">
        <f>VLOOKUP(F172,regions!A$2:C$419,3,FALSE)</f>
        <v>Shire district</v>
      </c>
      <c r="H172" s="223" t="str">
        <f>IFERROR(VLOOKUP(F172,classifications!A$3:C$328,3,FALSE),VLOOKUP(F172,classifications!I$2:K$28,3,FALSE))</f>
        <v>Predominantly Rural</v>
      </c>
      <c r="I172" s="259">
        <v>90</v>
      </c>
      <c r="J172" s="259">
        <v>10</v>
      </c>
      <c r="K172" s="259">
        <v>0</v>
      </c>
      <c r="L172" s="259">
        <v>100</v>
      </c>
      <c r="M172" s="257" t="s">
        <v>1365</v>
      </c>
      <c r="N172" s="260">
        <v>100</v>
      </c>
      <c r="O172" s="259">
        <v>10</v>
      </c>
      <c r="P172" s="259">
        <v>0</v>
      </c>
      <c r="Q172" s="259">
        <v>110</v>
      </c>
    </row>
    <row r="173" spans="1:17" ht="26.4" x14ac:dyDescent="0.25">
      <c r="A173" s="245"/>
      <c r="B173" s="223" t="s">
        <v>532</v>
      </c>
      <c r="C173" s="223" t="s">
        <v>533</v>
      </c>
      <c r="D173" s="223" t="s">
        <v>534</v>
      </c>
      <c r="E173" s="223"/>
      <c r="F173" s="223" t="s">
        <v>535</v>
      </c>
      <c r="G173" s="223" t="str">
        <f>VLOOKUP(F173,regions!A$2:C$419,3,FALSE)</f>
        <v>Shire district</v>
      </c>
      <c r="H173" s="223" t="str">
        <f>IFERROR(VLOOKUP(F173,classifications!A$3:C$328,3,FALSE),VLOOKUP(F173,classifications!I$2:K$28,3,FALSE))</f>
        <v>Predominantly Rural</v>
      </c>
      <c r="I173" s="256">
        <v>70</v>
      </c>
      <c r="J173" s="256">
        <v>0</v>
      </c>
      <c r="K173" s="256">
        <v>0</v>
      </c>
      <c r="L173" s="256">
        <v>70</v>
      </c>
      <c r="M173" s="257" t="s">
        <v>1365</v>
      </c>
      <c r="N173" s="258">
        <v>160</v>
      </c>
      <c r="O173" s="256">
        <v>0</v>
      </c>
      <c r="P173" s="256">
        <v>0</v>
      </c>
      <c r="Q173" s="256">
        <v>160</v>
      </c>
    </row>
    <row r="174" spans="1:17" ht="26.4" x14ac:dyDescent="0.25">
      <c r="A174" s="245"/>
      <c r="B174" s="223" t="s">
        <v>536</v>
      </c>
      <c r="C174" s="223" t="s">
        <v>537</v>
      </c>
      <c r="D174" s="223" t="s">
        <v>538</v>
      </c>
      <c r="E174" s="223"/>
      <c r="F174" s="223" t="s">
        <v>539</v>
      </c>
      <c r="G174" s="223" t="str">
        <f>VLOOKUP(F174,regions!A$2:C$419,3,FALSE)</f>
        <v>Shire district</v>
      </c>
      <c r="H174" s="223" t="str">
        <f>IFERROR(VLOOKUP(F174,classifications!A$3:C$328,3,FALSE),VLOOKUP(F174,classifications!I$2:K$28,3,FALSE))</f>
        <v>Predominantly Rural</v>
      </c>
      <c r="I174" s="256">
        <v>220</v>
      </c>
      <c r="J174" s="256">
        <v>40</v>
      </c>
      <c r="K174" s="256">
        <v>0</v>
      </c>
      <c r="L174" s="256">
        <v>250</v>
      </c>
      <c r="M174" s="257" t="s">
        <v>1365</v>
      </c>
      <c r="N174" s="258">
        <v>200</v>
      </c>
      <c r="O174" s="256">
        <v>10</v>
      </c>
      <c r="P174" s="256">
        <v>10</v>
      </c>
      <c r="Q174" s="256">
        <v>220</v>
      </c>
    </row>
    <row r="175" spans="1:17" x14ac:dyDescent="0.25">
      <c r="A175" s="245"/>
      <c r="B175" s="223"/>
      <c r="C175" s="223"/>
      <c r="D175" s="223"/>
      <c r="E175" s="223"/>
      <c r="F175" s="223"/>
      <c r="G175" s="223"/>
      <c r="H175" s="223"/>
      <c r="I175" s="257"/>
      <c r="J175" s="257"/>
      <c r="K175" s="257"/>
      <c r="L175" s="257"/>
      <c r="M175" s="257" t="s">
        <v>1365</v>
      </c>
      <c r="N175" s="265"/>
      <c r="O175" s="257"/>
      <c r="P175" s="257"/>
      <c r="Q175" s="257"/>
    </row>
    <row r="176" spans="1:17" ht="26.4" x14ac:dyDescent="0.25">
      <c r="A176" s="245"/>
      <c r="B176" s="223"/>
      <c r="C176" s="223"/>
      <c r="D176" s="223" t="s">
        <v>540</v>
      </c>
      <c r="E176" s="264" t="s">
        <v>541</v>
      </c>
      <c r="F176" s="264" t="s">
        <v>541</v>
      </c>
      <c r="G176" s="223" t="str">
        <f>VLOOKUP(F176,regions!A$2:C$419,3,FALSE)</f>
        <v>Shire county</v>
      </c>
      <c r="H176" s="223" t="str">
        <f>IFERROR(VLOOKUP(F176,classifications!A$3:C$328,3,FALSE),VLOOKUP(F176,classifications!I$2:K$28,3,FALSE))</f>
        <v>Urban with Significant Rural</v>
      </c>
      <c r="I176" s="256">
        <v>2250</v>
      </c>
      <c r="J176" s="256">
        <v>270</v>
      </c>
      <c r="K176" s="256">
        <v>0</v>
      </c>
      <c r="L176" s="256">
        <v>2520</v>
      </c>
      <c r="M176" s="257" t="s">
        <v>1365</v>
      </c>
      <c r="N176" s="258">
        <v>2180</v>
      </c>
      <c r="O176" s="256">
        <v>300</v>
      </c>
      <c r="P176" s="256">
        <v>0</v>
      </c>
      <c r="Q176" s="256">
        <v>2480</v>
      </c>
    </row>
    <row r="177" spans="1:18" ht="26.4" x14ac:dyDescent="0.25">
      <c r="A177" s="245"/>
      <c r="B177" s="223" t="s">
        <v>542</v>
      </c>
      <c r="C177" s="223" t="s">
        <v>543</v>
      </c>
      <c r="D177" s="223" t="s">
        <v>544</v>
      </c>
      <c r="E177" s="223"/>
      <c r="F177" s="223" t="s">
        <v>545</v>
      </c>
      <c r="G177" s="223" t="str">
        <f>VLOOKUP(F177,regions!A$2:C$419,3,FALSE)</f>
        <v>Shire district</v>
      </c>
      <c r="H177" s="223" t="str">
        <f>IFERROR(VLOOKUP(F177,classifications!A$3:C$328,3,FALSE),VLOOKUP(F177,classifications!I$2:K$28,3,FALSE))</f>
        <v>Predominantly Urban</v>
      </c>
      <c r="I177" s="259">
        <v>340</v>
      </c>
      <c r="J177" s="259">
        <v>30</v>
      </c>
      <c r="K177" s="259">
        <v>0</v>
      </c>
      <c r="L177" s="259">
        <v>370</v>
      </c>
      <c r="M177" s="257" t="s">
        <v>1365</v>
      </c>
      <c r="N177" s="260">
        <v>330</v>
      </c>
      <c r="O177" s="259">
        <v>30</v>
      </c>
      <c r="P177" s="259">
        <v>0</v>
      </c>
      <c r="Q177" s="259">
        <v>360</v>
      </c>
    </row>
    <row r="178" spans="1:18" ht="26.4" x14ac:dyDescent="0.25">
      <c r="A178" s="245"/>
      <c r="B178" s="223" t="s">
        <v>546</v>
      </c>
      <c r="C178" s="223" t="s">
        <v>547</v>
      </c>
      <c r="D178" s="223" t="s">
        <v>548</v>
      </c>
      <c r="E178" s="223"/>
      <c r="F178" s="223" t="s">
        <v>549</v>
      </c>
      <c r="G178" s="223" t="str">
        <f>VLOOKUP(F178,regions!A$2:C$419,3,FALSE)</f>
        <v>Shire district</v>
      </c>
      <c r="H178" s="223" t="str">
        <f>IFERROR(VLOOKUP(F178,classifications!A$3:C$328,3,FALSE),VLOOKUP(F178,classifications!I$2:K$28,3,FALSE))</f>
        <v>Urban with Significant Rural</v>
      </c>
      <c r="I178" s="259">
        <v>250</v>
      </c>
      <c r="J178" s="259">
        <v>0</v>
      </c>
      <c r="K178" s="259">
        <v>0</v>
      </c>
      <c r="L178" s="259">
        <v>250</v>
      </c>
      <c r="M178" s="257" t="s">
        <v>1365</v>
      </c>
      <c r="N178" s="260">
        <v>240</v>
      </c>
      <c r="O178" s="259">
        <v>0</v>
      </c>
      <c r="P178" s="259">
        <v>0</v>
      </c>
      <c r="Q178" s="259">
        <v>240</v>
      </c>
    </row>
    <row r="179" spans="1:18" ht="26.4" x14ac:dyDescent="0.25">
      <c r="A179" s="245"/>
      <c r="B179" s="223" t="s">
        <v>550</v>
      </c>
      <c r="C179" s="223" t="s">
        <v>551</v>
      </c>
      <c r="D179" s="223" t="s">
        <v>552</v>
      </c>
      <c r="E179" s="223"/>
      <c r="F179" s="223" t="s">
        <v>553</v>
      </c>
      <c r="G179" s="223" t="str">
        <f>VLOOKUP(F179,regions!A$2:C$419,3,FALSE)</f>
        <v>Shire district</v>
      </c>
      <c r="H179" s="223" t="str">
        <f>IFERROR(VLOOKUP(F179,classifications!A$3:C$328,3,FALSE),VLOOKUP(F179,classifications!I$2:K$28,3,FALSE))</f>
        <v>Predominantly Urban</v>
      </c>
      <c r="I179" s="259">
        <v>90</v>
      </c>
      <c r="J179" s="259">
        <v>10</v>
      </c>
      <c r="K179" s="259">
        <v>0</v>
      </c>
      <c r="L179" s="259">
        <v>100</v>
      </c>
      <c r="M179" s="257" t="s">
        <v>1365</v>
      </c>
      <c r="N179" s="260">
        <v>60</v>
      </c>
      <c r="O179" s="259">
        <v>20</v>
      </c>
      <c r="P179" s="259">
        <v>0</v>
      </c>
      <c r="Q179" s="259">
        <v>80</v>
      </c>
    </row>
    <row r="180" spans="1:18" ht="26.4" x14ac:dyDescent="0.25">
      <c r="A180" s="245"/>
      <c r="B180" s="223" t="s">
        <v>554</v>
      </c>
      <c r="C180" s="223" t="s">
        <v>555</v>
      </c>
      <c r="D180" s="223" t="s">
        <v>556</v>
      </c>
      <c r="E180" s="223"/>
      <c r="F180" s="223" t="s">
        <v>557</v>
      </c>
      <c r="G180" s="223" t="str">
        <f>VLOOKUP(F180,regions!A$2:C$419,3,FALSE)</f>
        <v>Shire district</v>
      </c>
      <c r="H180" s="223" t="str">
        <f>IFERROR(VLOOKUP(F180,classifications!A$3:C$328,3,FALSE),VLOOKUP(F180,classifications!I$2:K$28,3,FALSE))</f>
        <v>Predominantly Rural</v>
      </c>
      <c r="I180" s="259">
        <v>170</v>
      </c>
      <c r="J180" s="259">
        <v>40</v>
      </c>
      <c r="K180" s="259">
        <v>0</v>
      </c>
      <c r="L180" s="259">
        <v>210</v>
      </c>
      <c r="M180" s="257" t="s">
        <v>1365</v>
      </c>
      <c r="N180" s="260">
        <v>170</v>
      </c>
      <c r="O180" s="259">
        <v>30</v>
      </c>
      <c r="P180" s="259">
        <v>0</v>
      </c>
      <c r="Q180" s="259">
        <v>200</v>
      </c>
    </row>
    <row r="181" spans="1:18" ht="26.4" x14ac:dyDescent="0.25">
      <c r="A181" s="245"/>
      <c r="B181" s="223" t="s">
        <v>558</v>
      </c>
      <c r="C181" s="223" t="s">
        <v>559</v>
      </c>
      <c r="D181" s="223" t="s">
        <v>560</v>
      </c>
      <c r="E181" s="223"/>
      <c r="F181" s="223" t="s">
        <v>561</v>
      </c>
      <c r="G181" s="223" t="str">
        <f>VLOOKUP(F181,regions!A$2:C$419,3,FALSE)</f>
        <v>Shire district</v>
      </c>
      <c r="H181" s="223" t="str">
        <f>IFERROR(VLOOKUP(F181,classifications!A$3:C$328,3,FALSE),VLOOKUP(F181,classifications!I$2:K$28,3,FALSE))</f>
        <v>Predominantly Urban</v>
      </c>
      <c r="I181" s="256">
        <v>180</v>
      </c>
      <c r="J181" s="256">
        <v>0</v>
      </c>
      <c r="K181" s="256">
        <v>0</v>
      </c>
      <c r="L181" s="256">
        <v>180</v>
      </c>
      <c r="M181" s="257" t="s">
        <v>1365</v>
      </c>
      <c r="N181" s="258">
        <v>140</v>
      </c>
      <c r="O181" s="256">
        <v>0</v>
      </c>
      <c r="P181" s="256">
        <v>0</v>
      </c>
      <c r="Q181" s="256">
        <v>140</v>
      </c>
    </row>
    <row r="182" spans="1:18" ht="26.4" x14ac:dyDescent="0.25">
      <c r="A182" s="245"/>
      <c r="B182" s="223" t="s">
        <v>562</v>
      </c>
      <c r="C182" s="223" t="s">
        <v>563</v>
      </c>
      <c r="D182" s="223" t="s">
        <v>564</v>
      </c>
      <c r="E182" s="223"/>
      <c r="F182" s="223" t="s">
        <v>565</v>
      </c>
      <c r="G182" s="223" t="str">
        <f>VLOOKUP(F182,regions!A$2:C$419,3,FALSE)</f>
        <v>Shire district</v>
      </c>
      <c r="H182" s="223" t="str">
        <f>IFERROR(VLOOKUP(F182,classifications!A$3:C$328,3,FALSE),VLOOKUP(F182,classifications!I$2:K$28,3,FALSE))</f>
        <v>Predominantly Rural</v>
      </c>
      <c r="I182" s="256">
        <v>270</v>
      </c>
      <c r="J182" s="256">
        <v>40</v>
      </c>
      <c r="K182" s="256">
        <v>0</v>
      </c>
      <c r="L182" s="256">
        <v>310</v>
      </c>
      <c r="M182" s="257" t="s">
        <v>1365</v>
      </c>
      <c r="N182" s="258">
        <v>320</v>
      </c>
      <c r="O182" s="256">
        <v>30</v>
      </c>
      <c r="P182" s="256">
        <v>0</v>
      </c>
      <c r="Q182" s="256">
        <v>350</v>
      </c>
    </row>
    <row r="183" spans="1:18" ht="26.4" x14ac:dyDescent="0.25">
      <c r="A183" s="245"/>
      <c r="B183" s="223" t="s">
        <v>566</v>
      </c>
      <c r="C183" s="223" t="s">
        <v>567</v>
      </c>
      <c r="D183" s="223" t="s">
        <v>568</v>
      </c>
      <c r="E183" s="223"/>
      <c r="F183" s="223" t="s">
        <v>569</v>
      </c>
      <c r="G183" s="223" t="str">
        <f>VLOOKUP(F183,regions!A$2:C$419,3,FALSE)</f>
        <v>Shire district</v>
      </c>
      <c r="H183" s="223" t="str">
        <f>IFERROR(VLOOKUP(F183,classifications!A$3:C$328,3,FALSE),VLOOKUP(F183,classifications!I$2:K$28,3,FALSE))</f>
        <v>Predominantly Urban</v>
      </c>
      <c r="I183" s="259">
        <v>200</v>
      </c>
      <c r="J183" s="259">
        <v>10</v>
      </c>
      <c r="K183" s="259">
        <v>0</v>
      </c>
      <c r="L183" s="259">
        <v>210</v>
      </c>
      <c r="M183" s="257" t="s">
        <v>1365</v>
      </c>
      <c r="N183" s="260">
        <v>190</v>
      </c>
      <c r="O183" s="259">
        <v>30</v>
      </c>
      <c r="P183" s="259">
        <v>0</v>
      </c>
      <c r="Q183" s="259">
        <v>210</v>
      </c>
    </row>
    <row r="184" spans="1:18" ht="26.4" x14ac:dyDescent="0.25">
      <c r="A184" s="245"/>
      <c r="B184" s="223" t="s">
        <v>570</v>
      </c>
      <c r="C184" s="223" t="s">
        <v>571</v>
      </c>
      <c r="D184" s="223" t="s">
        <v>572</v>
      </c>
      <c r="E184" s="223"/>
      <c r="F184" s="223" t="s">
        <v>573</v>
      </c>
      <c r="G184" s="223" t="str">
        <f>VLOOKUP(F184,regions!A$2:C$419,3,FALSE)</f>
        <v>Shire district</v>
      </c>
      <c r="H184" s="223" t="str">
        <f>IFERROR(VLOOKUP(F184,classifications!A$3:C$328,3,FALSE),VLOOKUP(F184,classifications!I$2:K$28,3,FALSE))</f>
        <v>Urban with Significant Rural</v>
      </c>
      <c r="I184" s="256">
        <v>750</v>
      </c>
      <c r="J184" s="256">
        <v>140</v>
      </c>
      <c r="K184" s="256">
        <v>0</v>
      </c>
      <c r="L184" s="256">
        <v>890</v>
      </c>
      <c r="M184" s="257" t="s">
        <v>1365</v>
      </c>
      <c r="N184" s="258">
        <v>730</v>
      </c>
      <c r="O184" s="256">
        <v>170</v>
      </c>
      <c r="P184" s="256">
        <v>0</v>
      </c>
      <c r="Q184" s="256">
        <v>900</v>
      </c>
    </row>
    <row r="185" spans="1:18" x14ac:dyDescent="0.25">
      <c r="A185" s="245"/>
      <c r="B185" s="223"/>
      <c r="C185" s="223"/>
      <c r="D185" s="223"/>
      <c r="E185" s="223"/>
      <c r="F185" s="223"/>
      <c r="G185" s="223"/>
      <c r="H185" s="223"/>
      <c r="I185" s="257"/>
      <c r="J185" s="257"/>
      <c r="K185" s="257"/>
      <c r="L185" s="257"/>
      <c r="M185" s="257" t="s">
        <v>1365</v>
      </c>
      <c r="N185" s="265"/>
      <c r="O185" s="257"/>
      <c r="P185" s="257"/>
      <c r="Q185" s="257"/>
    </row>
    <row r="186" spans="1:18" ht="26.4" x14ac:dyDescent="0.25">
      <c r="A186" s="245"/>
      <c r="B186" s="223"/>
      <c r="C186" s="223"/>
      <c r="D186" s="223" t="s">
        <v>574</v>
      </c>
      <c r="E186" s="264" t="s">
        <v>575</v>
      </c>
      <c r="F186" s="264" t="s">
        <v>575</v>
      </c>
      <c r="G186" s="223" t="str">
        <f>VLOOKUP(F186,regions!A$2:C$419,3,FALSE)</f>
        <v>Shire county</v>
      </c>
      <c r="H186" s="223" t="str">
        <f>IFERROR(VLOOKUP(F186,classifications!A$3:C$328,3,FALSE),VLOOKUP(F186,classifications!I$2:K$28,3,FALSE))</f>
        <v>Predominantly Rural</v>
      </c>
      <c r="I186" s="256">
        <v>2360</v>
      </c>
      <c r="J186" s="256">
        <v>520</v>
      </c>
      <c r="K186" s="256">
        <v>10</v>
      </c>
      <c r="L186" s="256">
        <v>2890</v>
      </c>
      <c r="M186" s="257" t="s">
        <v>1365</v>
      </c>
      <c r="N186" s="258">
        <v>3000</v>
      </c>
      <c r="O186" s="256">
        <v>770</v>
      </c>
      <c r="P186" s="256">
        <v>20</v>
      </c>
      <c r="Q186" s="256">
        <v>3790</v>
      </c>
    </row>
    <row r="187" spans="1:18" ht="26.4" x14ac:dyDescent="0.25">
      <c r="A187" s="245"/>
      <c r="B187" s="223" t="s">
        <v>576</v>
      </c>
      <c r="C187" s="223" t="s">
        <v>577</v>
      </c>
      <c r="D187" s="223" t="s">
        <v>578</v>
      </c>
      <c r="E187" s="223"/>
      <c r="F187" s="223" t="s">
        <v>579</v>
      </c>
      <c r="G187" s="223" t="str">
        <f>VLOOKUP(F187,regions!A$2:C$419,3,FALSE)</f>
        <v>Shire district</v>
      </c>
      <c r="H187" s="223" t="str">
        <f>IFERROR(VLOOKUP(F187,classifications!A$3:C$328,3,FALSE),VLOOKUP(F187,classifications!I$2:K$28,3,FALSE))</f>
        <v>Predominantly Rural</v>
      </c>
      <c r="I187" s="256">
        <v>670</v>
      </c>
      <c r="J187" s="256">
        <v>190</v>
      </c>
      <c r="K187" s="256">
        <v>0</v>
      </c>
      <c r="L187" s="256">
        <v>860</v>
      </c>
      <c r="M187" s="257" t="s">
        <v>1365</v>
      </c>
      <c r="N187" s="258">
        <v>660</v>
      </c>
      <c r="O187" s="256">
        <v>210</v>
      </c>
      <c r="P187" s="256">
        <v>0</v>
      </c>
      <c r="Q187" s="256">
        <v>870</v>
      </c>
    </row>
    <row r="188" spans="1:18" ht="26.4" x14ac:dyDescent="0.25">
      <c r="A188" s="245"/>
      <c r="B188" s="223" t="s">
        <v>580</v>
      </c>
      <c r="C188" s="223" t="s">
        <v>581</v>
      </c>
      <c r="D188" s="223" t="s">
        <v>582</v>
      </c>
      <c r="E188" s="223"/>
      <c r="F188" s="223" t="s">
        <v>583</v>
      </c>
      <c r="G188" s="223" t="str">
        <f>VLOOKUP(F188,regions!A$2:C$419,3,FALSE)</f>
        <v>Shire district</v>
      </c>
      <c r="H188" s="223" t="str">
        <f>IFERROR(VLOOKUP(F188,classifications!A$3:C$328,3,FALSE),VLOOKUP(F188,classifications!I$2:K$28,3,FALSE))</f>
        <v>Predominantly Urban</v>
      </c>
      <c r="I188" s="256">
        <v>250</v>
      </c>
      <c r="J188" s="256">
        <v>50</v>
      </c>
      <c r="K188" s="256">
        <v>10</v>
      </c>
      <c r="L188" s="256">
        <v>320</v>
      </c>
      <c r="M188" s="257" t="s">
        <v>1365</v>
      </c>
      <c r="N188" s="258">
        <v>410</v>
      </c>
      <c r="O188" s="256">
        <v>130</v>
      </c>
      <c r="P188" s="256">
        <v>20</v>
      </c>
      <c r="Q188" s="256">
        <v>560</v>
      </c>
    </row>
    <row r="189" spans="1:18" ht="26.4" x14ac:dyDescent="0.25">
      <c r="A189" s="245"/>
      <c r="B189" s="223" t="s">
        <v>584</v>
      </c>
      <c r="C189" s="223" t="s">
        <v>585</v>
      </c>
      <c r="D189" s="223" t="s">
        <v>586</v>
      </c>
      <c r="E189" s="223"/>
      <c r="F189" s="223" t="s">
        <v>587</v>
      </c>
      <c r="G189" s="223" t="str">
        <f>VLOOKUP(F189,regions!A$2:C$419,3,FALSE)</f>
        <v>Shire district</v>
      </c>
      <c r="H189" s="223" t="str">
        <f>IFERROR(VLOOKUP(F189,classifications!A$3:C$328,3,FALSE),VLOOKUP(F189,classifications!I$2:K$28,3,FALSE))</f>
        <v>Predominantly Rural</v>
      </c>
      <c r="I189" s="256">
        <v>180</v>
      </c>
      <c r="J189" s="256">
        <v>40</v>
      </c>
      <c r="K189" s="256">
        <v>0</v>
      </c>
      <c r="L189" s="256">
        <v>220</v>
      </c>
      <c r="M189" s="257" t="s">
        <v>1365</v>
      </c>
      <c r="N189" s="258">
        <v>290</v>
      </c>
      <c r="O189" s="256">
        <v>90</v>
      </c>
      <c r="P189" s="256">
        <v>0</v>
      </c>
      <c r="Q189" s="256">
        <v>380</v>
      </c>
    </row>
    <row r="190" spans="1:18" ht="26.4" x14ac:dyDescent="0.25">
      <c r="A190" s="245"/>
      <c r="B190" s="223" t="s">
        <v>588</v>
      </c>
      <c r="C190" s="223" t="s">
        <v>589</v>
      </c>
      <c r="D190" s="223" t="s">
        <v>590</v>
      </c>
      <c r="E190" s="223"/>
      <c r="F190" s="223" t="s">
        <v>591</v>
      </c>
      <c r="G190" s="223" t="str">
        <f>VLOOKUP(F190,regions!A$2:C$419,3,FALSE)</f>
        <v>Shire district</v>
      </c>
      <c r="H190" s="223" t="str">
        <f>IFERROR(VLOOKUP(F190,classifications!A$3:C$328,3,FALSE),VLOOKUP(F190,classifications!I$2:K$28,3,FALSE))</f>
        <v>Predominantly Rural</v>
      </c>
      <c r="I190" s="259">
        <v>340</v>
      </c>
      <c r="J190" s="259">
        <v>90</v>
      </c>
      <c r="K190" s="259">
        <v>0</v>
      </c>
      <c r="L190" s="259">
        <v>430</v>
      </c>
      <c r="M190" s="257" t="s">
        <v>1365</v>
      </c>
      <c r="N190" s="260">
        <v>410</v>
      </c>
      <c r="O190" s="259">
        <v>130</v>
      </c>
      <c r="P190" s="259">
        <v>0</v>
      </c>
      <c r="Q190" s="259">
        <v>540</v>
      </c>
      <c r="R190" s="32"/>
    </row>
    <row r="191" spans="1:18" ht="26.4" x14ac:dyDescent="0.25">
      <c r="A191" s="245"/>
      <c r="B191" s="223" t="s">
        <v>592</v>
      </c>
      <c r="C191" s="223" t="s">
        <v>593</v>
      </c>
      <c r="D191" s="223" t="s">
        <v>594</v>
      </c>
      <c r="E191" s="223"/>
      <c r="F191" s="223" t="s">
        <v>595</v>
      </c>
      <c r="G191" s="223" t="str">
        <f>VLOOKUP(F191,regions!A$2:C$419,3,FALSE)</f>
        <v>Shire district</v>
      </c>
      <c r="H191" s="223" t="str">
        <f>IFERROR(VLOOKUP(F191,classifications!A$3:C$328,3,FALSE),VLOOKUP(F191,classifications!I$2:K$28,3,FALSE))</f>
        <v>Predominantly Rural</v>
      </c>
      <c r="I191" s="256">
        <v>240</v>
      </c>
      <c r="J191" s="256">
        <v>40</v>
      </c>
      <c r="K191" s="256">
        <v>0</v>
      </c>
      <c r="L191" s="256">
        <v>290</v>
      </c>
      <c r="M191" s="257" t="s">
        <v>1365</v>
      </c>
      <c r="N191" s="258">
        <v>370</v>
      </c>
      <c r="O191" s="256">
        <v>40</v>
      </c>
      <c r="P191" s="256">
        <v>0</v>
      </c>
      <c r="Q191" s="256">
        <v>410</v>
      </c>
    </row>
    <row r="192" spans="1:18" ht="26.4" x14ac:dyDescent="0.25">
      <c r="A192" s="245"/>
      <c r="B192" s="223" t="s">
        <v>596</v>
      </c>
      <c r="C192" s="223" t="s">
        <v>597</v>
      </c>
      <c r="D192" s="223" t="s">
        <v>598</v>
      </c>
      <c r="E192" s="223"/>
      <c r="F192" s="223" t="s">
        <v>599</v>
      </c>
      <c r="G192" s="223" t="str">
        <f>VLOOKUP(F192,regions!A$2:C$419,3,FALSE)</f>
        <v>Shire district</v>
      </c>
      <c r="H192" s="223" t="str">
        <f>IFERROR(VLOOKUP(F192,classifications!A$3:C$328,3,FALSE),VLOOKUP(F192,classifications!I$2:K$28,3,FALSE))</f>
        <v>Predominantly Rural</v>
      </c>
      <c r="I192" s="256">
        <v>380</v>
      </c>
      <c r="J192" s="256">
        <v>90</v>
      </c>
      <c r="K192" s="256">
        <v>0</v>
      </c>
      <c r="L192" s="256">
        <v>470</v>
      </c>
      <c r="M192" s="257" t="s">
        <v>1365</v>
      </c>
      <c r="N192" s="258">
        <v>590</v>
      </c>
      <c r="O192" s="256">
        <v>130</v>
      </c>
      <c r="P192" s="256">
        <v>0</v>
      </c>
      <c r="Q192" s="256">
        <v>720</v>
      </c>
    </row>
    <row r="193" spans="1:17" ht="26.4" x14ac:dyDescent="0.25">
      <c r="A193" s="245"/>
      <c r="B193" s="223" t="s">
        <v>600</v>
      </c>
      <c r="C193" s="223" t="s">
        <v>601</v>
      </c>
      <c r="D193" s="223" t="s">
        <v>602</v>
      </c>
      <c r="E193" s="223"/>
      <c r="F193" s="223" t="s">
        <v>603</v>
      </c>
      <c r="G193" s="223" t="str">
        <f>VLOOKUP(F193,regions!A$2:C$419,3,FALSE)</f>
        <v>Shire district</v>
      </c>
      <c r="H193" s="223" t="str">
        <f>IFERROR(VLOOKUP(F193,classifications!A$3:C$328,3,FALSE),VLOOKUP(F193,classifications!I$2:K$28,3,FALSE))</f>
        <v>Predominantly Rural</v>
      </c>
      <c r="I193" s="256">
        <v>180</v>
      </c>
      <c r="J193" s="256">
        <v>30</v>
      </c>
      <c r="K193" s="256">
        <v>0</v>
      </c>
      <c r="L193" s="256">
        <v>210</v>
      </c>
      <c r="M193" s="257" t="s">
        <v>1365</v>
      </c>
      <c r="N193" s="258">
        <v>170</v>
      </c>
      <c r="O193" s="256">
        <v>10</v>
      </c>
      <c r="P193" s="256">
        <v>0</v>
      </c>
      <c r="Q193" s="256">
        <v>180</v>
      </c>
    </row>
    <row r="194" spans="1:17" ht="26.4" x14ac:dyDescent="0.25">
      <c r="A194" s="245"/>
      <c r="B194" s="223" t="s">
        <v>604</v>
      </c>
      <c r="C194" s="223" t="s">
        <v>605</v>
      </c>
      <c r="D194" s="223" t="s">
        <v>606</v>
      </c>
      <c r="E194" s="223"/>
      <c r="F194" s="223" t="s">
        <v>607</v>
      </c>
      <c r="G194" s="223" t="str">
        <f>VLOOKUP(F194,regions!A$2:C$419,3,FALSE)</f>
        <v>Shire district</v>
      </c>
      <c r="H194" s="223" t="str">
        <f>IFERROR(VLOOKUP(F194,classifications!A$3:C$328,3,FALSE),VLOOKUP(F194,classifications!I$2:K$28,3,FALSE))</f>
        <v>Predominantly Rural</v>
      </c>
      <c r="I194" s="256">
        <v>120</v>
      </c>
      <c r="J194" s="256">
        <v>0</v>
      </c>
      <c r="K194" s="256">
        <v>0</v>
      </c>
      <c r="L194" s="256">
        <v>120</v>
      </c>
      <c r="M194" s="257" t="s">
        <v>1365</v>
      </c>
      <c r="N194" s="258">
        <v>90</v>
      </c>
      <c r="O194" s="256">
        <v>40</v>
      </c>
      <c r="P194" s="256">
        <v>0</v>
      </c>
      <c r="Q194" s="256">
        <v>130</v>
      </c>
    </row>
    <row r="195" spans="1:17" x14ac:dyDescent="0.25">
      <c r="A195" s="245"/>
      <c r="B195" s="223"/>
      <c r="C195" s="223"/>
      <c r="D195" s="223"/>
      <c r="E195" s="223"/>
      <c r="F195" s="223"/>
      <c r="G195" s="223"/>
      <c r="H195" s="223"/>
      <c r="I195" s="257"/>
      <c r="J195" s="257"/>
      <c r="K195" s="257"/>
      <c r="L195" s="257"/>
      <c r="M195" s="257" t="s">
        <v>1365</v>
      </c>
      <c r="N195" s="265"/>
      <c r="O195" s="257"/>
      <c r="P195" s="257"/>
      <c r="Q195" s="257"/>
    </row>
    <row r="196" spans="1:17" ht="26.4" x14ac:dyDescent="0.25">
      <c r="A196" s="245"/>
      <c r="B196" s="223"/>
      <c r="C196" s="223"/>
      <c r="D196" s="223" t="s">
        <v>608</v>
      </c>
      <c r="E196" s="264" t="s">
        <v>609</v>
      </c>
      <c r="F196" s="264" t="s">
        <v>609</v>
      </c>
      <c r="G196" s="223" t="str">
        <f>VLOOKUP(F196,regions!A$2:C$419,3,FALSE)</f>
        <v>Shire county</v>
      </c>
      <c r="H196" s="223" t="str">
        <f>IFERROR(VLOOKUP(F196,classifications!A$3:C$328,3,FALSE),VLOOKUP(F196,classifications!I$2:K$28,3,FALSE))</f>
        <v>Predominantly Rural</v>
      </c>
      <c r="I196" s="256">
        <v>900</v>
      </c>
      <c r="J196" s="256">
        <v>80</v>
      </c>
      <c r="K196" s="256">
        <v>0</v>
      </c>
      <c r="L196" s="256">
        <v>980</v>
      </c>
      <c r="M196" s="257" t="s">
        <v>1365</v>
      </c>
      <c r="N196" s="258">
        <v>900</v>
      </c>
      <c r="O196" s="256">
        <v>150</v>
      </c>
      <c r="P196" s="256">
        <v>0</v>
      </c>
      <c r="Q196" s="256">
        <v>1050</v>
      </c>
    </row>
    <row r="197" spans="1:17" ht="26.4" x14ac:dyDescent="0.25">
      <c r="A197" s="245"/>
      <c r="B197" s="223" t="s">
        <v>610</v>
      </c>
      <c r="C197" s="223" t="s">
        <v>611</v>
      </c>
      <c r="D197" s="223" t="s">
        <v>612</v>
      </c>
      <c r="E197" s="223"/>
      <c r="F197" s="223" t="s">
        <v>613</v>
      </c>
      <c r="G197" s="223" t="str">
        <f>VLOOKUP(F197,regions!A$2:C$419,3,FALSE)</f>
        <v>Shire district</v>
      </c>
      <c r="H197" s="223" t="str">
        <f>IFERROR(VLOOKUP(F197,classifications!A$3:C$328,3,FALSE),VLOOKUP(F197,classifications!I$2:K$28,3,FALSE))</f>
        <v>Predominantly Urban</v>
      </c>
      <c r="I197" s="256">
        <v>120</v>
      </c>
      <c r="J197" s="256">
        <v>0</v>
      </c>
      <c r="K197" s="256">
        <v>0</v>
      </c>
      <c r="L197" s="256">
        <v>120</v>
      </c>
      <c r="M197" s="257" t="s">
        <v>1365</v>
      </c>
      <c r="N197" s="258">
        <v>210</v>
      </c>
      <c r="O197" s="256">
        <v>0</v>
      </c>
      <c r="P197" s="256">
        <v>0</v>
      </c>
      <c r="Q197" s="256">
        <v>210</v>
      </c>
    </row>
    <row r="198" spans="1:17" ht="26.4" x14ac:dyDescent="0.25">
      <c r="A198" s="245"/>
      <c r="B198" s="223" t="s">
        <v>614</v>
      </c>
      <c r="C198" s="223" t="s">
        <v>615</v>
      </c>
      <c r="D198" s="223" t="s">
        <v>616</v>
      </c>
      <c r="E198" s="223"/>
      <c r="F198" s="223" t="s">
        <v>617</v>
      </c>
      <c r="G198" s="223" t="str">
        <f>VLOOKUP(F198,regions!A$2:C$419,3,FALSE)</f>
        <v>Shire district</v>
      </c>
      <c r="H198" s="223" t="str">
        <f>IFERROR(VLOOKUP(F198,classifications!A$3:C$328,3,FALSE),VLOOKUP(F198,classifications!I$2:K$28,3,FALSE))</f>
        <v>Urban with Significant Rural</v>
      </c>
      <c r="I198" s="256">
        <v>180</v>
      </c>
      <c r="J198" s="256">
        <v>20</v>
      </c>
      <c r="K198" s="256">
        <v>0</v>
      </c>
      <c r="L198" s="256">
        <v>200</v>
      </c>
      <c r="M198" s="257" t="s">
        <v>1365</v>
      </c>
      <c r="N198" s="258">
        <v>160</v>
      </c>
      <c r="O198" s="256">
        <v>60</v>
      </c>
      <c r="P198" s="256">
        <v>0</v>
      </c>
      <c r="Q198" s="256">
        <v>220</v>
      </c>
    </row>
    <row r="199" spans="1:17" ht="26.4" x14ac:dyDescent="0.25">
      <c r="A199" s="245"/>
      <c r="B199" s="223" t="s">
        <v>618</v>
      </c>
      <c r="C199" s="223" t="s">
        <v>619</v>
      </c>
      <c r="D199" s="223" t="s">
        <v>620</v>
      </c>
      <c r="E199" s="223"/>
      <c r="F199" s="223" t="s">
        <v>621</v>
      </c>
      <c r="G199" s="223" t="str">
        <f>VLOOKUP(F199,regions!A$2:C$419,3,FALSE)</f>
        <v>Shire district</v>
      </c>
      <c r="H199" s="223" t="str">
        <f>IFERROR(VLOOKUP(F199,classifications!A$3:C$328,3,FALSE),VLOOKUP(F199,classifications!I$2:K$28,3,FALSE))</f>
        <v>Predominantly Rural</v>
      </c>
      <c r="I199" s="256">
        <v>110</v>
      </c>
      <c r="J199" s="256">
        <v>10</v>
      </c>
      <c r="K199" s="256">
        <v>0</v>
      </c>
      <c r="L199" s="256">
        <v>120</v>
      </c>
      <c r="M199" s="257" t="s">
        <v>1365</v>
      </c>
      <c r="N199" s="258">
        <v>90</v>
      </c>
      <c r="O199" s="256">
        <v>0</v>
      </c>
      <c r="P199" s="256">
        <v>0</v>
      </c>
      <c r="Q199" s="256">
        <v>90</v>
      </c>
    </row>
    <row r="200" spans="1:17" ht="26.4" x14ac:dyDescent="0.25">
      <c r="A200" s="245"/>
      <c r="B200" s="223" t="s">
        <v>622</v>
      </c>
      <c r="C200" s="223" t="s">
        <v>623</v>
      </c>
      <c r="D200" s="223" t="s">
        <v>624</v>
      </c>
      <c r="E200" s="223"/>
      <c r="F200" s="223" t="s">
        <v>625</v>
      </c>
      <c r="G200" s="223" t="str">
        <f>VLOOKUP(F200,regions!A$2:C$419,3,FALSE)</f>
        <v>Shire district</v>
      </c>
      <c r="H200" s="223" t="str">
        <f>IFERROR(VLOOKUP(F200,classifications!A$3:C$328,3,FALSE),VLOOKUP(F200,classifications!I$2:K$28,3,FALSE))</f>
        <v>Predominantly Rural</v>
      </c>
      <c r="I200" s="256">
        <v>20</v>
      </c>
      <c r="J200" s="256">
        <v>0</v>
      </c>
      <c r="K200" s="256">
        <v>0</v>
      </c>
      <c r="L200" s="256">
        <v>20</v>
      </c>
      <c r="M200" s="257" t="s">
        <v>1365</v>
      </c>
      <c r="N200" s="258">
        <v>120</v>
      </c>
      <c r="O200" s="256">
        <v>0</v>
      </c>
      <c r="P200" s="256">
        <v>0</v>
      </c>
      <c r="Q200" s="256">
        <v>120</v>
      </c>
    </row>
    <row r="201" spans="1:17" ht="26.4" x14ac:dyDescent="0.25">
      <c r="A201" s="245"/>
      <c r="B201" s="223" t="s">
        <v>626</v>
      </c>
      <c r="C201" s="223" t="s">
        <v>627</v>
      </c>
      <c r="D201" s="223" t="s">
        <v>628</v>
      </c>
      <c r="E201" s="223"/>
      <c r="F201" s="223" t="s">
        <v>629</v>
      </c>
      <c r="G201" s="223" t="str">
        <f>VLOOKUP(F201,regions!A$2:C$419,3,FALSE)</f>
        <v>Shire district</v>
      </c>
      <c r="H201" s="223" t="str">
        <f>IFERROR(VLOOKUP(F201,classifications!A$3:C$328,3,FALSE),VLOOKUP(F201,classifications!I$2:K$28,3,FALSE))</f>
        <v>Predominantly Rural</v>
      </c>
      <c r="I201" s="256">
        <v>340</v>
      </c>
      <c r="J201" s="256">
        <v>60</v>
      </c>
      <c r="K201" s="256">
        <v>0</v>
      </c>
      <c r="L201" s="256">
        <v>390</v>
      </c>
      <c r="M201" s="257" t="s">
        <v>1365</v>
      </c>
      <c r="N201" s="258">
        <v>260</v>
      </c>
      <c r="O201" s="256">
        <v>80</v>
      </c>
      <c r="P201" s="256">
        <v>0</v>
      </c>
      <c r="Q201" s="256">
        <v>340</v>
      </c>
    </row>
    <row r="202" spans="1:17" ht="26.4" x14ac:dyDescent="0.25">
      <c r="A202" s="245"/>
      <c r="B202" s="223" t="s">
        <v>630</v>
      </c>
      <c r="C202" s="223" t="s">
        <v>631</v>
      </c>
      <c r="D202" s="223" t="s">
        <v>632</v>
      </c>
      <c r="E202" s="223"/>
      <c r="F202" s="223" t="s">
        <v>633</v>
      </c>
      <c r="G202" s="223" t="str">
        <f>VLOOKUP(F202,regions!A$2:C$419,3,FALSE)</f>
        <v>Shire district</v>
      </c>
      <c r="H202" s="223" t="str">
        <f>IFERROR(VLOOKUP(F202,classifications!A$3:C$328,3,FALSE),VLOOKUP(F202,classifications!I$2:K$28,3,FALSE))</f>
        <v>Predominantly Urban</v>
      </c>
      <c r="I202" s="256">
        <v>130</v>
      </c>
      <c r="J202" s="256">
        <v>0</v>
      </c>
      <c r="K202" s="256">
        <v>0</v>
      </c>
      <c r="L202" s="256">
        <v>130</v>
      </c>
      <c r="M202" s="257" t="s">
        <v>1365</v>
      </c>
      <c r="N202" s="258">
        <v>70</v>
      </c>
      <c r="O202" s="256">
        <v>0</v>
      </c>
      <c r="P202" s="256">
        <v>0</v>
      </c>
      <c r="Q202" s="256">
        <v>70</v>
      </c>
    </row>
    <row r="203" spans="1:17" x14ac:dyDescent="0.25">
      <c r="A203" s="245"/>
      <c r="B203" s="223"/>
      <c r="C203" s="223"/>
      <c r="D203" s="223"/>
      <c r="E203" s="223"/>
      <c r="F203" s="223"/>
      <c r="G203" s="223"/>
      <c r="H203" s="223"/>
      <c r="I203" s="257"/>
      <c r="J203" s="257"/>
      <c r="K203" s="257"/>
      <c r="L203" s="257"/>
      <c r="M203" s="257" t="s">
        <v>1365</v>
      </c>
      <c r="N203" s="265"/>
      <c r="O203" s="257"/>
      <c r="P203" s="257"/>
      <c r="Q203" s="257"/>
    </row>
    <row r="204" spans="1:17" ht="26.4" x14ac:dyDescent="0.25">
      <c r="A204" s="245"/>
      <c r="B204" s="223"/>
      <c r="C204" s="223"/>
      <c r="D204" s="223" t="s">
        <v>634</v>
      </c>
      <c r="E204" s="264" t="s">
        <v>635</v>
      </c>
      <c r="F204" s="264" t="s">
        <v>635</v>
      </c>
      <c r="G204" s="223" t="str">
        <f>VLOOKUP(F204,regions!A$2:C$419,3,FALSE)</f>
        <v>Shire county</v>
      </c>
      <c r="H204" s="223" t="str">
        <f>IFERROR(VLOOKUP(F204,classifications!A$3:C$328,3,FALSE),VLOOKUP(F204,classifications!I$2:K$28,3,FALSE))</f>
        <v>Urban with Significant Rural</v>
      </c>
      <c r="I204" s="256">
        <v>910</v>
      </c>
      <c r="J204" s="256">
        <v>170</v>
      </c>
      <c r="K204" s="256">
        <v>0</v>
      </c>
      <c r="L204" s="256">
        <v>1080</v>
      </c>
      <c r="M204" s="257" t="s">
        <v>1365</v>
      </c>
      <c r="N204" s="258">
        <v>840</v>
      </c>
      <c r="O204" s="256">
        <v>240</v>
      </c>
      <c r="P204" s="256">
        <v>10</v>
      </c>
      <c r="Q204" s="256">
        <v>1090</v>
      </c>
    </row>
    <row r="205" spans="1:17" ht="26.4" x14ac:dyDescent="0.25">
      <c r="A205" s="245"/>
      <c r="B205" s="223" t="s">
        <v>636</v>
      </c>
      <c r="C205" s="223" t="s">
        <v>637</v>
      </c>
      <c r="D205" s="223" t="s">
        <v>638</v>
      </c>
      <c r="E205" s="264"/>
      <c r="F205" s="223" t="s">
        <v>639</v>
      </c>
      <c r="G205" s="223" t="str">
        <f>VLOOKUP(F205,regions!A$2:C$419,3,FALSE)</f>
        <v>Shire district</v>
      </c>
      <c r="H205" s="223" t="str">
        <f>IFERROR(VLOOKUP(F205,classifications!A$3:C$328,3,FALSE),VLOOKUP(F205,classifications!I$2:K$28,3,FALSE))</f>
        <v>Predominantly Urban</v>
      </c>
      <c r="I205" s="256">
        <v>100</v>
      </c>
      <c r="J205" s="256">
        <v>0</v>
      </c>
      <c r="K205" s="256">
        <v>0</v>
      </c>
      <c r="L205" s="256">
        <v>100</v>
      </c>
      <c r="M205" s="257" t="s">
        <v>1365</v>
      </c>
      <c r="N205" s="258">
        <v>60</v>
      </c>
      <c r="O205" s="256">
        <v>0</v>
      </c>
      <c r="P205" s="256">
        <v>0</v>
      </c>
      <c r="Q205" s="256">
        <v>60</v>
      </c>
    </row>
    <row r="206" spans="1:17" ht="26.4" x14ac:dyDescent="0.25">
      <c r="A206" s="245"/>
      <c r="B206" s="223" t="s">
        <v>640</v>
      </c>
      <c r="C206" s="223" t="s">
        <v>641</v>
      </c>
      <c r="D206" s="223" t="s">
        <v>642</v>
      </c>
      <c r="E206" s="223"/>
      <c r="F206" s="223" t="s">
        <v>643</v>
      </c>
      <c r="G206" s="223" t="str">
        <f>VLOOKUP(F206,regions!A$2:C$419,3,FALSE)</f>
        <v>Shire district</v>
      </c>
      <c r="H206" s="223" t="str">
        <f>IFERROR(VLOOKUP(F206,classifications!A$3:C$328,3,FALSE),VLOOKUP(F206,classifications!I$2:K$28,3,FALSE))</f>
        <v>Predominantly Urban</v>
      </c>
      <c r="I206" s="256">
        <v>80</v>
      </c>
      <c r="J206" s="256">
        <v>0</v>
      </c>
      <c r="K206" s="256">
        <v>0</v>
      </c>
      <c r="L206" s="256">
        <v>80</v>
      </c>
      <c r="M206" s="257" t="s">
        <v>1365</v>
      </c>
      <c r="N206" s="258">
        <v>90</v>
      </c>
      <c r="O206" s="256">
        <v>40</v>
      </c>
      <c r="P206" s="256">
        <v>0</v>
      </c>
      <c r="Q206" s="256">
        <v>130</v>
      </c>
    </row>
    <row r="207" spans="1:17" ht="26.4" x14ac:dyDescent="0.25">
      <c r="A207" s="245"/>
      <c r="B207" s="223" t="s">
        <v>644</v>
      </c>
      <c r="C207" s="223" t="s">
        <v>645</v>
      </c>
      <c r="D207" s="223" t="s">
        <v>646</v>
      </c>
      <c r="E207" s="223"/>
      <c r="F207" s="223" t="s">
        <v>647</v>
      </c>
      <c r="G207" s="223" t="str">
        <f>VLOOKUP(F207,regions!A$2:C$419,3,FALSE)</f>
        <v>Shire district</v>
      </c>
      <c r="H207" s="223" t="str">
        <f>IFERROR(VLOOKUP(F207,classifications!A$3:C$328,3,FALSE),VLOOKUP(F207,classifications!I$2:K$28,3,FALSE))</f>
        <v>Urban with Significant Rural</v>
      </c>
      <c r="I207" s="256">
        <v>190</v>
      </c>
      <c r="J207" s="256">
        <v>40</v>
      </c>
      <c r="K207" s="256">
        <v>0</v>
      </c>
      <c r="L207" s="256">
        <v>220</v>
      </c>
      <c r="M207" s="257" t="s">
        <v>1365</v>
      </c>
      <c r="N207" s="258">
        <v>200</v>
      </c>
      <c r="O207" s="256">
        <v>30</v>
      </c>
      <c r="P207" s="256">
        <v>10</v>
      </c>
      <c r="Q207" s="256">
        <v>240</v>
      </c>
    </row>
    <row r="208" spans="1:17" ht="26.4" x14ac:dyDescent="0.25">
      <c r="A208" s="245"/>
      <c r="B208" s="223" t="s">
        <v>648</v>
      </c>
      <c r="C208" s="223" t="s">
        <v>649</v>
      </c>
      <c r="D208" s="223" t="s">
        <v>650</v>
      </c>
      <c r="E208" s="223"/>
      <c r="F208" s="223" t="s">
        <v>651</v>
      </c>
      <c r="G208" s="223" t="str">
        <f>VLOOKUP(F208,regions!A$2:C$419,3,FALSE)</f>
        <v>Shire district</v>
      </c>
      <c r="H208" s="223" t="str">
        <f>IFERROR(VLOOKUP(F208,classifications!A$3:C$328,3,FALSE),VLOOKUP(F208,classifications!I$2:K$28,3,FALSE))</f>
        <v>Predominantly Rural</v>
      </c>
      <c r="I208" s="256">
        <v>140</v>
      </c>
      <c r="J208" s="256">
        <v>60</v>
      </c>
      <c r="K208" s="256">
        <v>0</v>
      </c>
      <c r="L208" s="256">
        <v>190</v>
      </c>
      <c r="M208" s="257" t="s">
        <v>1365</v>
      </c>
      <c r="N208" s="258">
        <v>120</v>
      </c>
      <c r="O208" s="256">
        <v>50</v>
      </c>
      <c r="P208" s="256">
        <v>0</v>
      </c>
      <c r="Q208" s="256">
        <v>170</v>
      </c>
    </row>
    <row r="209" spans="1:17" ht="26.4" x14ac:dyDescent="0.25">
      <c r="A209" s="245"/>
      <c r="B209" s="223" t="s">
        <v>652</v>
      </c>
      <c r="C209" s="223" t="s">
        <v>653</v>
      </c>
      <c r="D209" s="223" t="s">
        <v>654</v>
      </c>
      <c r="E209" s="223"/>
      <c r="F209" s="223" t="s">
        <v>655</v>
      </c>
      <c r="G209" s="223" t="str">
        <f>VLOOKUP(F209,regions!A$2:C$419,3,FALSE)</f>
        <v>Shire district</v>
      </c>
      <c r="H209" s="223" t="str">
        <f>IFERROR(VLOOKUP(F209,classifications!A$3:C$328,3,FALSE),VLOOKUP(F209,classifications!I$2:K$28,3,FALSE))</f>
        <v>Predominantly Rural</v>
      </c>
      <c r="I209" s="256">
        <v>410</v>
      </c>
      <c r="J209" s="256">
        <v>80</v>
      </c>
      <c r="K209" s="256">
        <v>0</v>
      </c>
      <c r="L209" s="256">
        <v>480</v>
      </c>
      <c r="M209" s="257" t="s">
        <v>1365</v>
      </c>
      <c r="N209" s="258">
        <v>370</v>
      </c>
      <c r="O209" s="256">
        <v>120</v>
      </c>
      <c r="P209" s="256">
        <v>0</v>
      </c>
      <c r="Q209" s="256">
        <v>490</v>
      </c>
    </row>
    <row r="210" spans="1:17" x14ac:dyDescent="0.25">
      <c r="A210" s="245"/>
      <c r="B210" s="223"/>
      <c r="C210" s="223"/>
      <c r="D210" s="223"/>
      <c r="E210" s="223"/>
      <c r="F210" s="223"/>
      <c r="G210" s="223"/>
      <c r="H210" s="223"/>
      <c r="I210" s="257"/>
      <c r="J210" s="257"/>
      <c r="K210" s="257"/>
      <c r="L210" s="257"/>
      <c r="M210" s="257" t="s">
        <v>1365</v>
      </c>
      <c r="N210" s="265"/>
      <c r="O210" s="257"/>
      <c r="P210" s="257"/>
      <c r="Q210" s="257"/>
    </row>
    <row r="211" spans="1:17" ht="26.4" x14ac:dyDescent="0.25">
      <c r="A211" s="245"/>
      <c r="B211" s="223"/>
      <c r="C211" s="223"/>
      <c r="D211" s="223" t="s">
        <v>656</v>
      </c>
      <c r="E211" s="264" t="s">
        <v>657</v>
      </c>
      <c r="F211" s="264" t="s">
        <v>657</v>
      </c>
      <c r="G211" s="223" t="str">
        <f>VLOOKUP(F211,regions!A$2:C$419,3,FALSE)</f>
        <v>Shire county</v>
      </c>
      <c r="H211" s="223" t="str">
        <f>IFERROR(VLOOKUP(F211,classifications!A$3:C$328,3,FALSE),VLOOKUP(F211,classifications!I$2:K$28,3,FALSE))</f>
        <v>Urban with Significant Rural</v>
      </c>
      <c r="I211" s="256">
        <v>3600</v>
      </c>
      <c r="J211" s="256">
        <v>700</v>
      </c>
      <c r="K211" s="256">
        <v>50</v>
      </c>
      <c r="L211" s="256">
        <v>4340</v>
      </c>
      <c r="M211" s="257" t="s">
        <v>1365</v>
      </c>
      <c r="N211" s="258">
        <v>3760</v>
      </c>
      <c r="O211" s="256">
        <v>500</v>
      </c>
      <c r="P211" s="256">
        <v>30</v>
      </c>
      <c r="Q211" s="256">
        <v>4290</v>
      </c>
    </row>
    <row r="212" spans="1:17" ht="26.4" x14ac:dyDescent="0.25">
      <c r="A212" s="245"/>
      <c r="B212" s="223" t="s">
        <v>658</v>
      </c>
      <c r="C212" s="223" t="s">
        <v>659</v>
      </c>
      <c r="D212" s="223" t="s">
        <v>660</v>
      </c>
      <c r="E212" s="223"/>
      <c r="F212" s="223" t="s">
        <v>661</v>
      </c>
      <c r="G212" s="223" t="str">
        <f>VLOOKUP(F212,regions!A$2:C$419,3,FALSE)</f>
        <v>Shire district</v>
      </c>
      <c r="H212" s="223" t="str">
        <f>IFERROR(VLOOKUP(F212,classifications!A$3:C$328,3,FALSE),VLOOKUP(F212,classifications!I$2:K$28,3,FALSE))</f>
        <v>Predominantly Urban</v>
      </c>
      <c r="I212" s="256">
        <v>200</v>
      </c>
      <c r="J212" s="256">
        <v>10</v>
      </c>
      <c r="K212" s="256">
        <v>10</v>
      </c>
      <c r="L212" s="256">
        <v>220</v>
      </c>
      <c r="M212" s="257" t="s">
        <v>1365</v>
      </c>
      <c r="N212" s="258">
        <v>330</v>
      </c>
      <c r="O212" s="256">
        <v>0</v>
      </c>
      <c r="P212" s="256">
        <v>10</v>
      </c>
      <c r="Q212" s="256">
        <v>340</v>
      </c>
    </row>
    <row r="213" spans="1:17" ht="26.4" x14ac:dyDescent="0.25">
      <c r="A213" s="245"/>
      <c r="B213" s="223" t="s">
        <v>662</v>
      </c>
      <c r="C213" s="223" t="s">
        <v>663</v>
      </c>
      <c r="D213" s="223" t="s">
        <v>664</v>
      </c>
      <c r="E213" s="223"/>
      <c r="F213" s="223" t="s">
        <v>665</v>
      </c>
      <c r="G213" s="223" t="str">
        <f>VLOOKUP(F213,regions!A$2:C$419,3,FALSE)</f>
        <v>Shire district</v>
      </c>
      <c r="H213" s="223" t="str">
        <f>IFERROR(VLOOKUP(F213,classifications!A$3:C$328,3,FALSE),VLOOKUP(F213,classifications!I$2:K$28,3,FALSE))</f>
        <v>Predominantly Rural</v>
      </c>
      <c r="I213" s="256">
        <v>270</v>
      </c>
      <c r="J213" s="256">
        <v>100</v>
      </c>
      <c r="K213" s="256">
        <v>0</v>
      </c>
      <c r="L213" s="256">
        <v>370</v>
      </c>
      <c r="M213" s="257" t="s">
        <v>1365</v>
      </c>
      <c r="N213" s="258">
        <v>150</v>
      </c>
      <c r="O213" s="256">
        <v>50</v>
      </c>
      <c r="P213" s="256">
        <v>0</v>
      </c>
      <c r="Q213" s="256">
        <v>210</v>
      </c>
    </row>
    <row r="214" spans="1:17" ht="26.4" x14ac:dyDescent="0.25">
      <c r="A214" s="245"/>
      <c r="B214" s="223" t="s">
        <v>666</v>
      </c>
      <c r="C214" s="223" t="s">
        <v>667</v>
      </c>
      <c r="D214" s="223" t="s">
        <v>668</v>
      </c>
      <c r="E214" s="223"/>
      <c r="F214" s="223" t="s">
        <v>669</v>
      </c>
      <c r="G214" s="223" t="str">
        <f>VLOOKUP(F214,regions!A$2:C$419,3,FALSE)</f>
        <v>Shire district</v>
      </c>
      <c r="H214" s="223" t="str">
        <f>IFERROR(VLOOKUP(F214,classifications!A$3:C$328,3,FALSE),VLOOKUP(F214,classifications!I$2:K$28,3,FALSE))</f>
        <v>Urban with Significant Rural</v>
      </c>
      <c r="I214" s="256">
        <v>370</v>
      </c>
      <c r="J214" s="256">
        <v>0</v>
      </c>
      <c r="K214" s="256">
        <v>0</v>
      </c>
      <c r="L214" s="256">
        <v>370</v>
      </c>
      <c r="M214" s="257" t="s">
        <v>1365</v>
      </c>
      <c r="N214" s="258">
        <v>200</v>
      </c>
      <c r="O214" s="256">
        <v>30</v>
      </c>
      <c r="P214" s="256">
        <v>0</v>
      </c>
      <c r="Q214" s="256">
        <v>230</v>
      </c>
    </row>
    <row r="215" spans="1:17" ht="26.4" x14ac:dyDescent="0.25">
      <c r="A215" s="245"/>
      <c r="B215" s="223" t="s">
        <v>670</v>
      </c>
      <c r="C215" s="223" t="s">
        <v>671</v>
      </c>
      <c r="D215" s="223" t="s">
        <v>672</v>
      </c>
      <c r="E215" s="223"/>
      <c r="F215" s="223" t="s">
        <v>673</v>
      </c>
      <c r="G215" s="223" t="str">
        <f>VLOOKUP(F215,regions!A$2:C$419,3,FALSE)</f>
        <v>Shire district</v>
      </c>
      <c r="H215" s="223" t="str">
        <f>IFERROR(VLOOKUP(F215,classifications!A$3:C$328,3,FALSE),VLOOKUP(F215,classifications!I$2:K$28,3,FALSE))</f>
        <v>Predominantly Urban</v>
      </c>
      <c r="I215" s="256">
        <v>70</v>
      </c>
      <c r="J215" s="256">
        <v>0</v>
      </c>
      <c r="K215" s="256">
        <v>0</v>
      </c>
      <c r="L215" s="256">
        <v>80</v>
      </c>
      <c r="M215" s="257" t="s">
        <v>1365</v>
      </c>
      <c r="N215" s="258">
        <v>130</v>
      </c>
      <c r="O215" s="256">
        <v>10</v>
      </c>
      <c r="P215" s="256">
        <v>0</v>
      </c>
      <c r="Q215" s="256">
        <v>140</v>
      </c>
    </row>
    <row r="216" spans="1:17" ht="26.4" x14ac:dyDescent="0.25">
      <c r="A216" s="245"/>
      <c r="B216" s="223" t="s">
        <v>674</v>
      </c>
      <c r="C216" s="223" t="s">
        <v>675</v>
      </c>
      <c r="D216" s="223" t="s">
        <v>676</v>
      </c>
      <c r="E216" s="223"/>
      <c r="F216" s="223" t="s">
        <v>677</v>
      </c>
      <c r="G216" s="223" t="str">
        <f>VLOOKUP(F216,regions!A$2:C$419,3,FALSE)</f>
        <v>Shire district</v>
      </c>
      <c r="H216" s="223" t="str">
        <f>IFERROR(VLOOKUP(F216,classifications!A$3:C$328,3,FALSE),VLOOKUP(F216,classifications!I$2:K$28,3,FALSE))</f>
        <v>Predominantly Urban</v>
      </c>
      <c r="I216" s="256">
        <v>400</v>
      </c>
      <c r="J216" s="256">
        <v>130</v>
      </c>
      <c r="K216" s="256">
        <v>20</v>
      </c>
      <c r="L216" s="256">
        <v>550</v>
      </c>
      <c r="M216" s="257" t="s">
        <v>1365</v>
      </c>
      <c r="N216" s="258">
        <v>510</v>
      </c>
      <c r="O216" s="256">
        <v>90</v>
      </c>
      <c r="P216" s="256">
        <v>0</v>
      </c>
      <c r="Q216" s="256">
        <v>600</v>
      </c>
    </row>
    <row r="217" spans="1:17" ht="26.4" x14ac:dyDescent="0.25">
      <c r="A217" s="245"/>
      <c r="B217" s="223" t="s">
        <v>678</v>
      </c>
      <c r="C217" s="223" t="s">
        <v>679</v>
      </c>
      <c r="D217" s="223" t="s">
        <v>680</v>
      </c>
      <c r="E217" s="223"/>
      <c r="F217" s="223" t="s">
        <v>681</v>
      </c>
      <c r="G217" s="223" t="str">
        <f>VLOOKUP(F217,regions!A$2:C$419,3,FALSE)</f>
        <v>Shire district</v>
      </c>
      <c r="H217" s="223" t="str">
        <f>IFERROR(VLOOKUP(F217,classifications!A$3:C$328,3,FALSE),VLOOKUP(F217,classifications!I$2:K$28,3,FALSE))</f>
        <v>Urban with Significant Rural</v>
      </c>
      <c r="I217" s="259">
        <v>590</v>
      </c>
      <c r="J217" s="259">
        <v>80</v>
      </c>
      <c r="K217" s="259">
        <v>0</v>
      </c>
      <c r="L217" s="259">
        <v>680</v>
      </c>
      <c r="M217" s="257" t="s">
        <v>1365</v>
      </c>
      <c r="N217" s="260">
        <v>760</v>
      </c>
      <c r="O217" s="259">
        <v>50</v>
      </c>
      <c r="P217" s="259">
        <v>0</v>
      </c>
      <c r="Q217" s="259">
        <v>810</v>
      </c>
    </row>
    <row r="218" spans="1:17" ht="26.4" x14ac:dyDescent="0.25">
      <c r="A218" s="245"/>
      <c r="B218" s="223" t="s">
        <v>682</v>
      </c>
      <c r="C218" s="223" t="s">
        <v>683</v>
      </c>
      <c r="D218" s="223" t="s">
        <v>684</v>
      </c>
      <c r="E218" s="223"/>
      <c r="F218" s="223" t="s">
        <v>685</v>
      </c>
      <c r="G218" s="223" t="str">
        <f>VLOOKUP(F218,regions!A$2:C$419,3,FALSE)</f>
        <v>Shire district</v>
      </c>
      <c r="H218" s="223" t="str">
        <f>IFERROR(VLOOKUP(F218,classifications!A$3:C$328,3,FALSE),VLOOKUP(F218,classifications!I$2:K$28,3,FALSE))</f>
        <v>Urban with Significant Rural</v>
      </c>
      <c r="I218" s="256">
        <v>190</v>
      </c>
      <c r="J218" s="256">
        <v>10</v>
      </c>
      <c r="K218" s="256">
        <v>20</v>
      </c>
      <c r="L218" s="256">
        <v>220</v>
      </c>
      <c r="M218" s="257" t="s">
        <v>1365</v>
      </c>
      <c r="N218" s="258">
        <v>260</v>
      </c>
      <c r="O218" s="256">
        <v>10</v>
      </c>
      <c r="P218" s="256">
        <v>20</v>
      </c>
      <c r="Q218" s="256">
        <v>300</v>
      </c>
    </row>
    <row r="219" spans="1:17" ht="26.4" x14ac:dyDescent="0.25">
      <c r="A219" s="245"/>
      <c r="B219" s="223" t="s">
        <v>686</v>
      </c>
      <c r="C219" s="223" t="s">
        <v>687</v>
      </c>
      <c r="D219" s="223" t="s">
        <v>688</v>
      </c>
      <c r="E219" s="223"/>
      <c r="F219" s="223" t="s">
        <v>689</v>
      </c>
      <c r="G219" s="223" t="str">
        <f>VLOOKUP(F219,regions!A$2:C$419,3,FALSE)</f>
        <v>Shire district</v>
      </c>
      <c r="H219" s="223" t="str">
        <f>IFERROR(VLOOKUP(F219,classifications!A$3:C$328,3,FALSE),VLOOKUP(F219,classifications!I$2:K$28,3,FALSE))</f>
        <v>Predominantly Urban</v>
      </c>
      <c r="I219" s="256">
        <v>160</v>
      </c>
      <c r="J219" s="256">
        <v>0</v>
      </c>
      <c r="K219" s="256">
        <v>0</v>
      </c>
      <c r="L219" s="256">
        <v>160</v>
      </c>
      <c r="M219" s="257" t="s">
        <v>1365</v>
      </c>
      <c r="N219" s="258">
        <v>260</v>
      </c>
      <c r="O219" s="256">
        <v>0</v>
      </c>
      <c r="P219" s="256">
        <v>0</v>
      </c>
      <c r="Q219" s="256">
        <v>260</v>
      </c>
    </row>
    <row r="220" spans="1:17" ht="26.4" x14ac:dyDescent="0.25">
      <c r="A220" s="245"/>
      <c r="B220" s="223" t="s">
        <v>690</v>
      </c>
      <c r="C220" s="223" t="s">
        <v>691</v>
      </c>
      <c r="D220" s="223" t="s">
        <v>692</v>
      </c>
      <c r="E220" s="223"/>
      <c r="F220" s="223" t="s">
        <v>693</v>
      </c>
      <c r="G220" s="223" t="str">
        <f>VLOOKUP(F220,regions!A$2:C$419,3,FALSE)</f>
        <v>Shire district</v>
      </c>
      <c r="H220" s="223" t="str">
        <f>IFERROR(VLOOKUP(F220,classifications!A$3:C$328,3,FALSE),VLOOKUP(F220,classifications!I$2:K$28,3,FALSE))</f>
        <v>Predominantly Rural</v>
      </c>
      <c r="I220" s="256">
        <v>90</v>
      </c>
      <c r="J220" s="256">
        <v>20</v>
      </c>
      <c r="K220" s="256">
        <v>0</v>
      </c>
      <c r="L220" s="256">
        <v>120</v>
      </c>
      <c r="M220" s="257" t="s">
        <v>1365</v>
      </c>
      <c r="N220" s="258">
        <v>140</v>
      </c>
      <c r="O220" s="256">
        <v>10</v>
      </c>
      <c r="P220" s="256">
        <v>0</v>
      </c>
      <c r="Q220" s="256">
        <v>150</v>
      </c>
    </row>
    <row r="221" spans="1:17" ht="26.4" x14ac:dyDescent="0.25">
      <c r="A221" s="245"/>
      <c r="B221" s="223" t="s">
        <v>694</v>
      </c>
      <c r="C221" s="223" t="s">
        <v>695</v>
      </c>
      <c r="D221" s="223" t="s">
        <v>696</v>
      </c>
      <c r="E221" s="223"/>
      <c r="F221" s="223" t="s">
        <v>697</v>
      </c>
      <c r="G221" s="223" t="str">
        <f>VLOOKUP(F221,regions!A$2:C$419,3,FALSE)</f>
        <v>Shire district</v>
      </c>
      <c r="H221" s="223" t="str">
        <f>IFERROR(VLOOKUP(F221,classifications!A$3:C$328,3,FALSE),VLOOKUP(F221,classifications!I$2:K$28,3,FALSE))</f>
        <v>Predominantly Urban</v>
      </c>
      <c r="I221" s="256">
        <v>170</v>
      </c>
      <c r="J221" s="256">
        <v>40</v>
      </c>
      <c r="K221" s="256">
        <v>0</v>
      </c>
      <c r="L221" s="256">
        <v>210</v>
      </c>
      <c r="M221" s="257" t="s">
        <v>1365</v>
      </c>
      <c r="N221" s="258">
        <v>230</v>
      </c>
      <c r="O221" s="256">
        <v>40</v>
      </c>
      <c r="P221" s="256">
        <v>0</v>
      </c>
      <c r="Q221" s="256">
        <v>270</v>
      </c>
    </row>
    <row r="222" spans="1:17" ht="26.4" x14ac:dyDescent="0.25">
      <c r="A222" s="245"/>
      <c r="B222" s="223" t="s">
        <v>698</v>
      </c>
      <c r="C222" s="223" t="s">
        <v>699</v>
      </c>
      <c r="D222" s="223" t="s">
        <v>700</v>
      </c>
      <c r="E222" s="223"/>
      <c r="F222" s="223" t="s">
        <v>701</v>
      </c>
      <c r="G222" s="223" t="str">
        <f>VLOOKUP(F222,regions!A$2:C$419,3,FALSE)</f>
        <v>Shire district</v>
      </c>
      <c r="H222" s="223" t="str">
        <f>IFERROR(VLOOKUP(F222,classifications!A$3:C$328,3,FALSE),VLOOKUP(F222,classifications!I$2:K$28,3,FALSE))</f>
        <v>Predominantly Rural</v>
      </c>
      <c r="I222" s="256">
        <v>460</v>
      </c>
      <c r="J222" s="256">
        <v>70</v>
      </c>
      <c r="K222" s="256">
        <v>0</v>
      </c>
      <c r="L222" s="256">
        <v>530</v>
      </c>
      <c r="M222" s="257" t="s">
        <v>1365</v>
      </c>
      <c r="N222" s="258">
        <v>360</v>
      </c>
      <c r="O222" s="256">
        <v>60</v>
      </c>
      <c r="P222" s="256">
        <v>0</v>
      </c>
      <c r="Q222" s="256">
        <v>420</v>
      </c>
    </row>
    <row r="223" spans="1:17" ht="26.4" x14ac:dyDescent="0.25">
      <c r="A223" s="245"/>
      <c r="B223" s="223" t="s">
        <v>702</v>
      </c>
      <c r="C223" s="223" t="s">
        <v>703</v>
      </c>
      <c r="D223" s="223" t="s">
        <v>704</v>
      </c>
      <c r="E223" s="223"/>
      <c r="F223" s="223" t="s">
        <v>705</v>
      </c>
      <c r="G223" s="223" t="str">
        <f>VLOOKUP(F223,regions!A$2:C$419,3,FALSE)</f>
        <v>Shire district</v>
      </c>
      <c r="H223" s="223" t="str">
        <f>IFERROR(VLOOKUP(F223,classifications!A$3:C$328,3,FALSE),VLOOKUP(F223,classifications!I$2:K$28,3,FALSE))</f>
        <v>Predominantly Rural</v>
      </c>
      <c r="I223" s="256">
        <v>630</v>
      </c>
      <c r="J223" s="256">
        <v>230</v>
      </c>
      <c r="K223" s="256">
        <v>0</v>
      </c>
      <c r="L223" s="256">
        <v>850</v>
      </c>
      <c r="M223" s="257" t="s">
        <v>1365</v>
      </c>
      <c r="N223" s="258">
        <v>440</v>
      </c>
      <c r="O223" s="256">
        <v>130</v>
      </c>
      <c r="P223" s="256">
        <v>0</v>
      </c>
      <c r="Q223" s="256">
        <v>570</v>
      </c>
    </row>
    <row r="224" spans="1:17" x14ac:dyDescent="0.25">
      <c r="A224" s="245"/>
      <c r="B224" s="223"/>
      <c r="C224" s="223"/>
      <c r="D224" s="223"/>
      <c r="E224" s="223"/>
      <c r="F224" s="223"/>
      <c r="G224" s="223"/>
      <c r="H224" s="223"/>
      <c r="I224" s="257"/>
      <c r="J224" s="257"/>
      <c r="K224" s="257"/>
      <c r="L224" s="257"/>
      <c r="M224" s="257" t="s">
        <v>1365</v>
      </c>
      <c r="N224" s="265"/>
      <c r="O224" s="257"/>
      <c r="P224" s="257"/>
      <c r="Q224" s="257"/>
    </row>
    <row r="225" spans="1:17" ht="26.4" x14ac:dyDescent="0.25">
      <c r="A225" s="245"/>
      <c r="B225" s="223"/>
      <c r="C225" s="223"/>
      <c r="D225" s="223" t="s">
        <v>706</v>
      </c>
      <c r="E225" s="264" t="s">
        <v>707</v>
      </c>
      <c r="F225" s="264" t="s">
        <v>707</v>
      </c>
      <c r="G225" s="223" t="str">
        <f>VLOOKUP(F225,regions!A$2:C$419,3,FALSE)</f>
        <v>Shire county</v>
      </c>
      <c r="H225" s="223" t="str">
        <f>IFERROR(VLOOKUP(F225,classifications!A$3:C$328,3,FALSE),VLOOKUP(F225,classifications!I$2:K$28,3,FALSE))</f>
        <v>Urban with Significant Rural</v>
      </c>
      <c r="I225" s="256">
        <v>2160</v>
      </c>
      <c r="J225" s="256">
        <v>810</v>
      </c>
      <c r="K225" s="256">
        <v>10</v>
      </c>
      <c r="L225" s="256">
        <v>2980</v>
      </c>
      <c r="M225" s="257" t="s">
        <v>1365</v>
      </c>
      <c r="N225" s="258">
        <v>1960</v>
      </c>
      <c r="O225" s="256">
        <v>690</v>
      </c>
      <c r="P225" s="256">
        <v>30</v>
      </c>
      <c r="Q225" s="256">
        <v>2680</v>
      </c>
    </row>
    <row r="226" spans="1:17" ht="26.4" x14ac:dyDescent="0.25">
      <c r="A226" s="245"/>
      <c r="B226" s="223" t="s">
        <v>708</v>
      </c>
      <c r="C226" s="223" t="s">
        <v>709</v>
      </c>
      <c r="D226" s="223" t="s">
        <v>710</v>
      </c>
      <c r="E226" s="264"/>
      <c r="F226" s="223" t="s">
        <v>711</v>
      </c>
      <c r="G226" s="223" t="str">
        <f>VLOOKUP(F226,regions!A$2:C$419,3,FALSE)</f>
        <v>Shire district</v>
      </c>
      <c r="H226" s="223" t="str">
        <f>IFERROR(VLOOKUP(F226,classifications!A$3:C$328,3,FALSE),VLOOKUP(F226,classifications!I$2:K$28,3,FALSE))</f>
        <v>Predominantly Urban</v>
      </c>
      <c r="I226" s="256">
        <v>440</v>
      </c>
      <c r="J226" s="256">
        <v>100</v>
      </c>
      <c r="K226" s="256">
        <v>10</v>
      </c>
      <c r="L226" s="256">
        <v>550</v>
      </c>
      <c r="M226" s="257" t="s">
        <v>1365</v>
      </c>
      <c r="N226" s="258">
        <v>300</v>
      </c>
      <c r="O226" s="256">
        <v>90</v>
      </c>
      <c r="P226" s="256">
        <v>0</v>
      </c>
      <c r="Q226" s="256">
        <v>390</v>
      </c>
    </row>
    <row r="227" spans="1:17" ht="26.4" x14ac:dyDescent="0.25">
      <c r="A227" s="245"/>
      <c r="B227" s="223" t="s">
        <v>712</v>
      </c>
      <c r="C227" s="223" t="s">
        <v>713</v>
      </c>
      <c r="D227" s="223" t="s">
        <v>714</v>
      </c>
      <c r="E227" s="223"/>
      <c r="F227" s="223" t="s">
        <v>715</v>
      </c>
      <c r="G227" s="223" t="str">
        <f>VLOOKUP(F227,regions!A$2:C$419,3,FALSE)</f>
        <v>Shire district</v>
      </c>
      <c r="H227" s="223" t="str">
        <f>IFERROR(VLOOKUP(F227,classifications!A$3:C$328,3,FALSE),VLOOKUP(F227,classifications!I$2:K$28,3,FALSE))</f>
        <v>Predominantly Rural</v>
      </c>
      <c r="I227" s="259">
        <v>420</v>
      </c>
      <c r="J227" s="259">
        <v>240</v>
      </c>
      <c r="K227" s="259">
        <v>0</v>
      </c>
      <c r="L227" s="259">
        <v>660</v>
      </c>
      <c r="M227" s="257" t="s">
        <v>1365</v>
      </c>
      <c r="N227" s="260">
        <v>510</v>
      </c>
      <c r="O227" s="259">
        <v>220</v>
      </c>
      <c r="P227" s="259">
        <v>0</v>
      </c>
      <c r="Q227" s="259">
        <v>730</v>
      </c>
    </row>
    <row r="228" spans="1:17" ht="26.4" x14ac:dyDescent="0.25">
      <c r="A228" s="245"/>
      <c r="B228" s="223" t="s">
        <v>716</v>
      </c>
      <c r="C228" s="223" t="s">
        <v>717</v>
      </c>
      <c r="D228" s="223" t="s">
        <v>718</v>
      </c>
      <c r="E228" s="223"/>
      <c r="F228" s="223" t="s">
        <v>719</v>
      </c>
      <c r="G228" s="223" t="str">
        <f>VLOOKUP(F228,regions!A$2:C$419,3,FALSE)</f>
        <v>Shire district</v>
      </c>
      <c r="H228" s="223" t="str">
        <f>IFERROR(VLOOKUP(F228,classifications!A$3:C$328,3,FALSE),VLOOKUP(F228,classifications!I$2:K$28,3,FALSE))</f>
        <v>Predominantly Rural</v>
      </c>
      <c r="I228" s="256">
        <v>200</v>
      </c>
      <c r="J228" s="256">
        <v>40</v>
      </c>
      <c r="K228" s="256">
        <v>0</v>
      </c>
      <c r="L228" s="256">
        <v>250</v>
      </c>
      <c r="M228" s="257" t="s">
        <v>1365</v>
      </c>
      <c r="N228" s="258">
        <v>170</v>
      </c>
      <c r="O228" s="256">
        <v>80</v>
      </c>
      <c r="P228" s="256">
        <v>0</v>
      </c>
      <c r="Q228" s="256">
        <v>250</v>
      </c>
    </row>
    <row r="229" spans="1:17" ht="26.4" x14ac:dyDescent="0.25">
      <c r="A229" s="245"/>
      <c r="B229" s="223" t="s">
        <v>720</v>
      </c>
      <c r="C229" s="223" t="s">
        <v>721</v>
      </c>
      <c r="D229" s="223" t="s">
        <v>722</v>
      </c>
      <c r="E229" s="223"/>
      <c r="F229" s="223" t="s">
        <v>723</v>
      </c>
      <c r="G229" s="223" t="str">
        <f>VLOOKUP(F229,regions!A$2:C$419,3,FALSE)</f>
        <v>Shire district</v>
      </c>
      <c r="H229" s="223" t="str">
        <f>IFERROR(VLOOKUP(F229,classifications!A$3:C$328,3,FALSE),VLOOKUP(F229,classifications!I$2:K$28,3,FALSE))</f>
        <v>Predominantly Urban</v>
      </c>
      <c r="I229" s="256">
        <v>200</v>
      </c>
      <c r="J229" s="256">
        <v>90</v>
      </c>
      <c r="K229" s="256">
        <v>0</v>
      </c>
      <c r="L229" s="256">
        <v>290</v>
      </c>
      <c r="M229" s="257" t="s">
        <v>1365</v>
      </c>
      <c r="N229" s="258">
        <v>210</v>
      </c>
      <c r="O229" s="256">
        <v>60</v>
      </c>
      <c r="P229" s="256">
        <v>0</v>
      </c>
      <c r="Q229" s="256">
        <v>270</v>
      </c>
    </row>
    <row r="230" spans="1:17" ht="26.4" x14ac:dyDescent="0.25">
      <c r="A230" s="245"/>
      <c r="B230" s="223" t="s">
        <v>724</v>
      </c>
      <c r="C230" s="223" t="s">
        <v>725</v>
      </c>
      <c r="D230" s="223" t="s">
        <v>726</v>
      </c>
      <c r="E230" s="223"/>
      <c r="F230" s="223" t="s">
        <v>727</v>
      </c>
      <c r="G230" s="223" t="str">
        <f>VLOOKUP(F230,regions!A$2:C$419,3,FALSE)</f>
        <v>Shire district</v>
      </c>
      <c r="H230" s="223" t="str">
        <f>IFERROR(VLOOKUP(F230,classifications!A$3:C$328,3,FALSE),VLOOKUP(F230,classifications!I$2:K$28,3,FALSE))</f>
        <v>Urban with Significant Rural</v>
      </c>
      <c r="I230" s="256">
        <v>350</v>
      </c>
      <c r="J230" s="256">
        <v>70</v>
      </c>
      <c r="K230" s="256">
        <v>0</v>
      </c>
      <c r="L230" s="256">
        <v>420</v>
      </c>
      <c r="M230" s="257" t="s">
        <v>1365</v>
      </c>
      <c r="N230" s="258">
        <v>270</v>
      </c>
      <c r="O230" s="256">
        <v>90</v>
      </c>
      <c r="P230" s="256">
        <v>30</v>
      </c>
      <c r="Q230" s="256">
        <v>380</v>
      </c>
    </row>
    <row r="231" spans="1:17" ht="26.4" x14ac:dyDescent="0.25">
      <c r="A231" s="245"/>
      <c r="B231" s="223" t="s">
        <v>728</v>
      </c>
      <c r="C231" s="223" t="s">
        <v>729</v>
      </c>
      <c r="D231" s="223" t="s">
        <v>730</v>
      </c>
      <c r="E231" s="223"/>
      <c r="F231" s="223" t="s">
        <v>731</v>
      </c>
      <c r="G231" s="223" t="str">
        <f>VLOOKUP(F231,regions!A$2:C$419,3,FALSE)</f>
        <v>Shire district</v>
      </c>
      <c r="H231" s="223" t="str">
        <f>IFERROR(VLOOKUP(F231,classifications!A$3:C$328,3,FALSE),VLOOKUP(F231,classifications!I$2:K$28,3,FALSE))</f>
        <v>Predominantly Rural</v>
      </c>
      <c r="I231" s="256">
        <v>540</v>
      </c>
      <c r="J231" s="256">
        <v>260</v>
      </c>
      <c r="K231" s="256">
        <v>0</v>
      </c>
      <c r="L231" s="256">
        <v>810</v>
      </c>
      <c r="M231" s="257" t="s">
        <v>1365</v>
      </c>
      <c r="N231" s="258">
        <v>510</v>
      </c>
      <c r="O231" s="256">
        <v>160</v>
      </c>
      <c r="P231" s="256">
        <v>0</v>
      </c>
      <c r="Q231" s="256">
        <v>670</v>
      </c>
    </row>
    <row r="232" spans="1:17" x14ac:dyDescent="0.25">
      <c r="A232" s="245"/>
      <c r="B232" s="223"/>
      <c r="C232" s="223"/>
      <c r="D232" s="223"/>
      <c r="E232" s="223"/>
      <c r="F232" s="223"/>
      <c r="G232" s="223"/>
      <c r="H232" s="223"/>
      <c r="I232" s="257"/>
      <c r="J232" s="257"/>
      <c r="K232" s="257"/>
      <c r="L232" s="257"/>
      <c r="M232" s="257" t="s">
        <v>1365</v>
      </c>
      <c r="N232" s="265"/>
      <c r="O232" s="257"/>
      <c r="P232" s="257"/>
      <c r="Q232" s="257"/>
    </row>
    <row r="233" spans="1:17" ht="26.4" x14ac:dyDescent="0.25">
      <c r="A233" s="245"/>
      <c r="B233" s="223"/>
      <c r="C233" s="223"/>
      <c r="D233" s="223" t="s">
        <v>732</v>
      </c>
      <c r="E233" s="264" t="s">
        <v>733</v>
      </c>
      <c r="F233" s="264" t="s">
        <v>733</v>
      </c>
      <c r="G233" s="223" t="str">
        <f>VLOOKUP(F233,regions!A$2:C$419,3,FALSE)</f>
        <v>Shire county</v>
      </c>
      <c r="H233" s="223" t="str">
        <f>IFERROR(VLOOKUP(F233,classifications!A$3:C$328,3,FALSE),VLOOKUP(F233,classifications!I$2:K$28,3,FALSE))</f>
        <v>Urban with Significant Rural</v>
      </c>
      <c r="I233" s="256">
        <v>3580</v>
      </c>
      <c r="J233" s="256">
        <v>1320</v>
      </c>
      <c r="K233" s="256">
        <v>10</v>
      </c>
      <c r="L233" s="256">
        <v>4910</v>
      </c>
      <c r="M233" s="257" t="s">
        <v>1365</v>
      </c>
      <c r="N233" s="258">
        <v>3570</v>
      </c>
      <c r="O233" s="256">
        <v>1170</v>
      </c>
      <c r="P233" s="256">
        <v>0</v>
      </c>
      <c r="Q233" s="256">
        <v>4740</v>
      </c>
    </row>
    <row r="234" spans="1:17" ht="26.4" x14ac:dyDescent="0.25">
      <c r="A234" s="245"/>
      <c r="B234" s="223" t="s">
        <v>734</v>
      </c>
      <c r="C234" s="223" t="s">
        <v>735</v>
      </c>
      <c r="D234" s="223" t="s">
        <v>736</v>
      </c>
      <c r="E234" s="223"/>
      <c r="F234" s="223" t="s">
        <v>737</v>
      </c>
      <c r="G234" s="223" t="str">
        <f>VLOOKUP(F234,regions!A$2:C$419,3,FALSE)</f>
        <v>Shire district</v>
      </c>
      <c r="H234" s="223" t="str">
        <f>IFERROR(VLOOKUP(F234,classifications!A$3:C$328,3,FALSE),VLOOKUP(F234,classifications!I$2:K$28,3,FALSE))</f>
        <v>Urban with Significant Rural</v>
      </c>
      <c r="I234" s="256">
        <v>650</v>
      </c>
      <c r="J234" s="256">
        <v>310</v>
      </c>
      <c r="K234" s="256">
        <v>0</v>
      </c>
      <c r="L234" s="256">
        <v>960</v>
      </c>
      <c r="M234" s="257" t="s">
        <v>1365</v>
      </c>
      <c r="N234" s="258">
        <v>580</v>
      </c>
      <c r="O234" s="256">
        <v>190</v>
      </c>
      <c r="P234" s="256">
        <v>0</v>
      </c>
      <c r="Q234" s="256">
        <v>770</v>
      </c>
    </row>
    <row r="235" spans="1:17" ht="26.4" x14ac:dyDescent="0.25">
      <c r="A235" s="245"/>
      <c r="B235" s="223" t="s">
        <v>738</v>
      </c>
      <c r="C235" s="223" t="s">
        <v>739</v>
      </c>
      <c r="D235" s="223" t="s">
        <v>740</v>
      </c>
      <c r="E235" s="223"/>
      <c r="F235" s="223" t="s">
        <v>741</v>
      </c>
      <c r="G235" s="223" t="str">
        <f>VLOOKUP(F235,regions!A$2:C$419,3,FALSE)</f>
        <v>Shire district</v>
      </c>
      <c r="H235" s="223" t="str">
        <f>IFERROR(VLOOKUP(F235,classifications!A$3:C$328,3,FALSE),VLOOKUP(F235,classifications!I$2:K$28,3,FALSE))</f>
        <v>Predominantly Rural</v>
      </c>
      <c r="I235" s="259">
        <v>540</v>
      </c>
      <c r="J235" s="259">
        <v>200</v>
      </c>
      <c r="K235" s="259">
        <v>0</v>
      </c>
      <c r="L235" s="259">
        <v>730</v>
      </c>
      <c r="M235" s="257" t="s">
        <v>1365</v>
      </c>
      <c r="N235" s="260">
        <v>440</v>
      </c>
      <c r="O235" s="259">
        <v>150</v>
      </c>
      <c r="P235" s="259">
        <v>0</v>
      </c>
      <c r="Q235" s="259">
        <v>590</v>
      </c>
    </row>
    <row r="236" spans="1:17" ht="26.4" x14ac:dyDescent="0.25">
      <c r="A236" s="245"/>
      <c r="B236" s="223" t="s">
        <v>742</v>
      </c>
      <c r="C236" s="223" t="s">
        <v>743</v>
      </c>
      <c r="D236" s="223" t="s">
        <v>744</v>
      </c>
      <c r="E236" s="223"/>
      <c r="F236" s="223" t="s">
        <v>745</v>
      </c>
      <c r="G236" s="223" t="str">
        <f>VLOOKUP(F236,regions!A$2:C$419,3,FALSE)</f>
        <v>Shire district</v>
      </c>
      <c r="H236" s="223" t="str">
        <f>IFERROR(VLOOKUP(F236,classifications!A$3:C$328,3,FALSE),VLOOKUP(F236,classifications!I$2:K$28,3,FALSE))</f>
        <v>Predominantly Urban</v>
      </c>
      <c r="I236" s="256">
        <v>500</v>
      </c>
      <c r="J236" s="256">
        <v>280</v>
      </c>
      <c r="K236" s="256">
        <v>0</v>
      </c>
      <c r="L236" s="256">
        <v>790</v>
      </c>
      <c r="M236" s="257" t="s">
        <v>1365</v>
      </c>
      <c r="N236" s="258">
        <v>640</v>
      </c>
      <c r="O236" s="256">
        <v>170</v>
      </c>
      <c r="P236" s="256">
        <v>0</v>
      </c>
      <c r="Q236" s="256">
        <v>810</v>
      </c>
    </row>
    <row r="237" spans="1:17" ht="26.4" x14ac:dyDescent="0.25">
      <c r="A237" s="245"/>
      <c r="B237" s="223" t="s">
        <v>746</v>
      </c>
      <c r="C237" s="223" t="s">
        <v>747</v>
      </c>
      <c r="D237" s="223" t="s">
        <v>748</v>
      </c>
      <c r="E237" s="223"/>
      <c r="F237" s="223" t="s">
        <v>749</v>
      </c>
      <c r="G237" s="223" t="str">
        <f>VLOOKUP(F237,regions!A$2:C$419,3,FALSE)</f>
        <v>Shire district</v>
      </c>
      <c r="H237" s="223" t="str">
        <f>IFERROR(VLOOKUP(F237,classifications!A$3:C$328,3,FALSE),VLOOKUP(F237,classifications!I$2:K$28,3,FALSE))</f>
        <v>Predominantly Urban</v>
      </c>
      <c r="I237" s="256">
        <v>110</v>
      </c>
      <c r="J237" s="256">
        <v>10</v>
      </c>
      <c r="K237" s="256">
        <v>0</v>
      </c>
      <c r="L237" s="256">
        <v>120</v>
      </c>
      <c r="M237" s="257" t="s">
        <v>1365</v>
      </c>
      <c r="N237" s="258">
        <v>240</v>
      </c>
      <c r="O237" s="256">
        <v>50</v>
      </c>
      <c r="P237" s="256">
        <v>0</v>
      </c>
      <c r="Q237" s="256">
        <v>290</v>
      </c>
    </row>
    <row r="238" spans="1:17" ht="26.4" x14ac:dyDescent="0.25">
      <c r="A238" s="245"/>
      <c r="B238" s="223" t="s">
        <v>750</v>
      </c>
      <c r="C238" s="223" t="s">
        <v>751</v>
      </c>
      <c r="D238" s="223" t="s">
        <v>752</v>
      </c>
      <c r="E238" s="223"/>
      <c r="F238" s="223" t="s">
        <v>753</v>
      </c>
      <c r="G238" s="223" t="str">
        <f>VLOOKUP(F238,regions!A$2:C$419,3,FALSE)</f>
        <v>Shire district</v>
      </c>
      <c r="H238" s="223" t="str">
        <f>IFERROR(VLOOKUP(F238,classifications!A$3:C$328,3,FALSE),VLOOKUP(F238,classifications!I$2:K$28,3,FALSE))</f>
        <v>Predominantly Urban</v>
      </c>
      <c r="I238" s="256">
        <v>40</v>
      </c>
      <c r="J238" s="256">
        <v>0</v>
      </c>
      <c r="K238" s="256">
        <v>10</v>
      </c>
      <c r="L238" s="256">
        <v>50</v>
      </c>
      <c r="M238" s="257" t="s">
        <v>1365</v>
      </c>
      <c r="N238" s="258">
        <v>140</v>
      </c>
      <c r="O238" s="256">
        <v>40</v>
      </c>
      <c r="P238" s="256">
        <v>0</v>
      </c>
      <c r="Q238" s="256">
        <v>170</v>
      </c>
    </row>
    <row r="239" spans="1:17" ht="26.4" x14ac:dyDescent="0.25">
      <c r="A239" s="245"/>
      <c r="B239" s="223" t="s">
        <v>754</v>
      </c>
      <c r="C239" s="223" t="s">
        <v>755</v>
      </c>
      <c r="D239" s="223" t="s">
        <v>756</v>
      </c>
      <c r="E239" s="223"/>
      <c r="F239" s="223" t="s">
        <v>757</v>
      </c>
      <c r="G239" s="223" t="str">
        <f>VLOOKUP(F239,regions!A$2:C$419,3,FALSE)</f>
        <v>Shire district</v>
      </c>
      <c r="H239" s="223" t="str">
        <f>IFERROR(VLOOKUP(F239,classifications!A$3:C$328,3,FALSE),VLOOKUP(F239,classifications!I$2:K$28,3,FALSE))</f>
        <v>Urban with Significant Rural</v>
      </c>
      <c r="I239" s="256">
        <v>110</v>
      </c>
      <c r="J239" s="256">
        <v>70</v>
      </c>
      <c r="K239" s="256">
        <v>0</v>
      </c>
      <c r="L239" s="256">
        <v>190</v>
      </c>
      <c r="M239" s="257" t="s">
        <v>1365</v>
      </c>
      <c r="N239" s="258">
        <v>270</v>
      </c>
      <c r="O239" s="256">
        <v>160</v>
      </c>
      <c r="P239" s="256">
        <v>0</v>
      </c>
      <c r="Q239" s="256">
        <v>430</v>
      </c>
    </row>
    <row r="240" spans="1:17" ht="26.4" x14ac:dyDescent="0.25">
      <c r="A240" s="245"/>
      <c r="B240" s="223" t="s">
        <v>758</v>
      </c>
      <c r="C240" s="223" t="s">
        <v>759</v>
      </c>
      <c r="D240" s="223" t="s">
        <v>760</v>
      </c>
      <c r="E240" s="223"/>
      <c r="F240" s="223" t="s">
        <v>761</v>
      </c>
      <c r="G240" s="223" t="str">
        <f>VLOOKUP(F240,regions!A$2:C$419,3,FALSE)</f>
        <v>Shire district</v>
      </c>
      <c r="H240" s="223" t="str">
        <f>IFERROR(VLOOKUP(F240,classifications!A$3:C$328,3,FALSE),VLOOKUP(F240,classifications!I$2:K$28,3,FALSE))</f>
        <v>Predominantly Urban</v>
      </c>
      <c r="I240" s="256">
        <v>160</v>
      </c>
      <c r="J240" s="256">
        <v>60</v>
      </c>
      <c r="K240" s="256">
        <v>0</v>
      </c>
      <c r="L240" s="256">
        <v>220</v>
      </c>
      <c r="M240" s="257" t="s">
        <v>1365</v>
      </c>
      <c r="N240" s="258">
        <v>200</v>
      </c>
      <c r="O240" s="256">
        <v>40</v>
      </c>
      <c r="P240" s="256">
        <v>0</v>
      </c>
      <c r="Q240" s="256">
        <v>240</v>
      </c>
    </row>
    <row r="241" spans="1:17" ht="26.4" x14ac:dyDescent="0.25">
      <c r="A241" s="245"/>
      <c r="B241" s="223" t="s">
        <v>762</v>
      </c>
      <c r="C241" s="223" t="s">
        <v>763</v>
      </c>
      <c r="D241" s="223" t="s">
        <v>764</v>
      </c>
      <c r="E241" s="223"/>
      <c r="F241" s="223" t="s">
        <v>765</v>
      </c>
      <c r="G241" s="223" t="str">
        <f>VLOOKUP(F241,regions!A$2:C$419,3,FALSE)</f>
        <v>Shire district</v>
      </c>
      <c r="H241" s="223" t="str">
        <f>IFERROR(VLOOKUP(F241,classifications!A$3:C$328,3,FALSE),VLOOKUP(F241,classifications!I$2:K$28,3,FALSE))</f>
        <v>Urban with Significant Rural</v>
      </c>
      <c r="I241" s="256">
        <v>210</v>
      </c>
      <c r="J241" s="256">
        <v>20</v>
      </c>
      <c r="K241" s="256">
        <v>0</v>
      </c>
      <c r="L241" s="256">
        <v>230</v>
      </c>
      <c r="M241" s="257" t="s">
        <v>1365</v>
      </c>
      <c r="N241" s="258">
        <v>210</v>
      </c>
      <c r="O241" s="256">
        <v>20</v>
      </c>
      <c r="P241" s="256">
        <v>0</v>
      </c>
      <c r="Q241" s="256">
        <v>230</v>
      </c>
    </row>
    <row r="242" spans="1:17" ht="26.4" x14ac:dyDescent="0.25">
      <c r="A242" s="245"/>
      <c r="B242" s="223" t="s">
        <v>766</v>
      </c>
      <c r="C242" s="223" t="s">
        <v>767</v>
      </c>
      <c r="D242" s="223" t="s">
        <v>768</v>
      </c>
      <c r="E242" s="223"/>
      <c r="F242" s="223" t="s">
        <v>769</v>
      </c>
      <c r="G242" s="223" t="str">
        <f>VLOOKUP(F242,regions!A$2:C$419,3,FALSE)</f>
        <v>Shire district</v>
      </c>
      <c r="H242" s="223" t="str">
        <f>IFERROR(VLOOKUP(F242,classifications!A$3:C$328,3,FALSE),VLOOKUP(F242,classifications!I$2:K$28,3,FALSE))</f>
        <v>Predominantly Urban</v>
      </c>
      <c r="I242" s="256">
        <v>270</v>
      </c>
      <c r="J242" s="256">
        <v>80</v>
      </c>
      <c r="K242" s="256">
        <v>0</v>
      </c>
      <c r="L242" s="256">
        <v>350</v>
      </c>
      <c r="M242" s="257" t="s">
        <v>1365</v>
      </c>
      <c r="N242" s="258">
        <v>120</v>
      </c>
      <c r="O242" s="256">
        <v>20</v>
      </c>
      <c r="P242" s="256">
        <v>0</v>
      </c>
      <c r="Q242" s="256">
        <v>140</v>
      </c>
    </row>
    <row r="243" spans="1:17" ht="26.4" x14ac:dyDescent="0.25">
      <c r="A243" s="245"/>
      <c r="B243" s="223" t="s">
        <v>770</v>
      </c>
      <c r="C243" s="223" t="s">
        <v>771</v>
      </c>
      <c r="D243" s="223" t="s">
        <v>772</v>
      </c>
      <c r="E243" s="223"/>
      <c r="F243" s="223" t="s">
        <v>773</v>
      </c>
      <c r="G243" s="223" t="str">
        <f>VLOOKUP(F243,regions!A$2:C$419,3,FALSE)</f>
        <v>Shire district</v>
      </c>
      <c r="H243" s="223" t="str">
        <f>IFERROR(VLOOKUP(F243,classifications!A$3:C$328,3,FALSE),VLOOKUP(F243,classifications!I$2:K$28,3,FALSE))</f>
        <v>Urban with Significant Rural</v>
      </c>
      <c r="I243" s="256">
        <v>620</v>
      </c>
      <c r="J243" s="256">
        <v>230</v>
      </c>
      <c r="K243" s="256">
        <v>0</v>
      </c>
      <c r="L243" s="256">
        <v>840</v>
      </c>
      <c r="M243" s="257" t="s">
        <v>1365</v>
      </c>
      <c r="N243" s="258">
        <v>480</v>
      </c>
      <c r="O243" s="256">
        <v>170</v>
      </c>
      <c r="P243" s="256">
        <v>0</v>
      </c>
      <c r="Q243" s="256">
        <v>650</v>
      </c>
    </row>
    <row r="244" spans="1:17" ht="26.4" x14ac:dyDescent="0.25">
      <c r="A244" s="245"/>
      <c r="B244" s="223" t="s">
        <v>774</v>
      </c>
      <c r="C244" s="223" t="s">
        <v>775</v>
      </c>
      <c r="D244" s="223" t="s">
        <v>776</v>
      </c>
      <c r="E244" s="223"/>
      <c r="F244" s="223" t="s">
        <v>777</v>
      </c>
      <c r="G244" s="223" t="str">
        <f>VLOOKUP(F244,regions!A$2:C$419,3,FALSE)</f>
        <v>Shire district</v>
      </c>
      <c r="H244" s="223" t="str">
        <f>IFERROR(VLOOKUP(F244,classifications!A$3:C$328,3,FALSE),VLOOKUP(F244,classifications!I$2:K$28,3,FALSE))</f>
        <v>Predominantly Rural</v>
      </c>
      <c r="I244" s="256">
        <v>370</v>
      </c>
      <c r="J244" s="256">
        <v>70</v>
      </c>
      <c r="K244" s="256">
        <v>0</v>
      </c>
      <c r="L244" s="256">
        <v>440</v>
      </c>
      <c r="M244" s="257" t="s">
        <v>1365</v>
      </c>
      <c r="N244" s="258">
        <v>260</v>
      </c>
      <c r="O244" s="256">
        <v>160</v>
      </c>
      <c r="P244" s="256">
        <v>0</v>
      </c>
      <c r="Q244" s="256">
        <v>420</v>
      </c>
    </row>
    <row r="245" spans="1:17" x14ac:dyDescent="0.25">
      <c r="A245" s="245"/>
      <c r="B245" s="223"/>
      <c r="C245" s="223"/>
      <c r="D245" s="223"/>
      <c r="E245" s="223"/>
      <c r="F245" s="223"/>
      <c r="G245" s="223"/>
      <c r="H245" s="223"/>
      <c r="I245" s="257"/>
      <c r="J245" s="257"/>
      <c r="K245" s="257"/>
      <c r="L245" s="257"/>
      <c r="M245" s="257" t="s">
        <v>1365</v>
      </c>
      <c r="N245" s="265"/>
      <c r="O245" s="257"/>
      <c r="P245" s="257"/>
      <c r="Q245" s="257"/>
    </row>
    <row r="246" spans="1:17" ht="26.4" x14ac:dyDescent="0.25">
      <c r="A246" s="245"/>
      <c r="B246" s="223"/>
      <c r="C246" s="223"/>
      <c r="D246" s="223" t="s">
        <v>778</v>
      </c>
      <c r="E246" s="264" t="s">
        <v>779</v>
      </c>
      <c r="F246" s="264" t="s">
        <v>779</v>
      </c>
      <c r="G246" s="223" t="str">
        <f>VLOOKUP(F246,regions!A$2:C$419,3,FALSE)</f>
        <v>Shire county</v>
      </c>
      <c r="H246" s="223" t="str">
        <f>IFERROR(VLOOKUP(F246,classifications!A$3:C$328,3,FALSE),VLOOKUP(F246,classifications!I$2:K$28,3,FALSE))</f>
        <v>Predominantly Urban</v>
      </c>
      <c r="I246" s="256">
        <v>2050</v>
      </c>
      <c r="J246" s="256">
        <v>370</v>
      </c>
      <c r="K246" s="256">
        <v>20</v>
      </c>
      <c r="L246" s="256">
        <v>2450</v>
      </c>
      <c r="M246" s="257" t="s">
        <v>1365</v>
      </c>
      <c r="N246" s="258">
        <v>1930</v>
      </c>
      <c r="O246" s="256">
        <v>580</v>
      </c>
      <c r="P246" s="256">
        <v>0</v>
      </c>
      <c r="Q246" s="256">
        <v>2500</v>
      </c>
    </row>
    <row r="247" spans="1:17" ht="26.4" x14ac:dyDescent="0.25">
      <c r="A247" s="245"/>
      <c r="B247" s="223" t="s">
        <v>780</v>
      </c>
      <c r="C247" s="223" t="s">
        <v>781</v>
      </c>
      <c r="D247" s="223" t="s">
        <v>782</v>
      </c>
      <c r="E247" s="223"/>
      <c r="F247" s="223" t="s">
        <v>783</v>
      </c>
      <c r="G247" s="223" t="str">
        <f>VLOOKUP(F247,regions!A$2:C$419,3,FALSE)</f>
        <v>Shire district</v>
      </c>
      <c r="H247" s="223" t="str">
        <f>IFERROR(VLOOKUP(F247,classifications!A$3:C$328,3,FALSE),VLOOKUP(F247,classifications!I$2:K$28,3,FALSE))</f>
        <v>Predominantly Urban</v>
      </c>
      <c r="I247" s="259">
        <v>140</v>
      </c>
      <c r="J247" s="259">
        <v>50</v>
      </c>
      <c r="K247" s="259">
        <v>0</v>
      </c>
      <c r="L247" s="259">
        <v>190</v>
      </c>
      <c r="M247" s="257" t="s">
        <v>1365</v>
      </c>
      <c r="N247" s="260">
        <v>100</v>
      </c>
      <c r="O247" s="259">
        <v>40</v>
      </c>
      <c r="P247" s="259">
        <v>0</v>
      </c>
      <c r="Q247" s="259">
        <v>130</v>
      </c>
    </row>
    <row r="248" spans="1:17" ht="26.4" x14ac:dyDescent="0.25">
      <c r="A248" s="245"/>
      <c r="B248" s="223" t="s">
        <v>784</v>
      </c>
      <c r="C248" s="223" t="s">
        <v>785</v>
      </c>
      <c r="D248" s="223" t="s">
        <v>786</v>
      </c>
      <c r="E248" s="223"/>
      <c r="F248" s="223" t="s">
        <v>787</v>
      </c>
      <c r="G248" s="223" t="str">
        <f>VLOOKUP(F248,regions!A$2:C$419,3,FALSE)</f>
        <v>Shire district</v>
      </c>
      <c r="H248" s="223" t="str">
        <f>IFERROR(VLOOKUP(F248,classifications!A$3:C$328,3,FALSE),VLOOKUP(F248,classifications!I$2:K$28,3,FALSE))</f>
        <v>Urban with Significant Rural</v>
      </c>
      <c r="I248" s="259">
        <v>300</v>
      </c>
      <c r="J248" s="259">
        <v>90</v>
      </c>
      <c r="K248" s="259">
        <v>0</v>
      </c>
      <c r="L248" s="259">
        <v>400</v>
      </c>
      <c r="M248" s="257" t="s">
        <v>1365</v>
      </c>
      <c r="N248" s="260">
        <v>330</v>
      </c>
      <c r="O248" s="259">
        <v>80</v>
      </c>
      <c r="P248" s="259">
        <v>0</v>
      </c>
      <c r="Q248" s="259">
        <v>410</v>
      </c>
    </row>
    <row r="249" spans="1:17" ht="26.4" x14ac:dyDescent="0.25">
      <c r="A249" s="245"/>
      <c r="B249" s="223" t="s">
        <v>788</v>
      </c>
      <c r="C249" s="223" t="s">
        <v>789</v>
      </c>
      <c r="D249" s="223" t="s">
        <v>790</v>
      </c>
      <c r="E249" s="223"/>
      <c r="F249" s="223" t="s">
        <v>791</v>
      </c>
      <c r="G249" s="223" t="str">
        <f>VLOOKUP(F249,regions!A$2:C$419,3,FALSE)</f>
        <v>Shire district</v>
      </c>
      <c r="H249" s="223" t="str">
        <f>IFERROR(VLOOKUP(F249,classifications!A$3:C$328,3,FALSE),VLOOKUP(F249,classifications!I$2:K$28,3,FALSE))</f>
        <v>Urban with Significant Rural</v>
      </c>
      <c r="I249" s="259">
        <v>390</v>
      </c>
      <c r="J249" s="259">
        <v>70</v>
      </c>
      <c r="K249" s="259">
        <v>0</v>
      </c>
      <c r="L249" s="259">
        <v>460</v>
      </c>
      <c r="M249" s="257" t="s">
        <v>1365</v>
      </c>
      <c r="N249" s="260">
        <v>280</v>
      </c>
      <c r="O249" s="259">
        <v>110</v>
      </c>
      <c r="P249" s="259">
        <v>0</v>
      </c>
      <c r="Q249" s="259">
        <v>390</v>
      </c>
    </row>
    <row r="250" spans="1:17" ht="26.4" x14ac:dyDescent="0.25">
      <c r="A250" s="245"/>
      <c r="B250" s="223" t="s">
        <v>792</v>
      </c>
      <c r="C250" s="223" t="s">
        <v>793</v>
      </c>
      <c r="D250" s="223" t="s">
        <v>794</v>
      </c>
      <c r="E250" s="223"/>
      <c r="F250" s="223" t="s">
        <v>795</v>
      </c>
      <c r="G250" s="223" t="str">
        <f>VLOOKUP(F250,regions!A$2:C$419,3,FALSE)</f>
        <v>Shire district</v>
      </c>
      <c r="H250" s="223" t="str">
        <f>IFERROR(VLOOKUP(F250,classifications!A$3:C$328,3,FALSE),VLOOKUP(F250,classifications!I$2:K$28,3,FALSE))</f>
        <v>Predominantly Urban</v>
      </c>
      <c r="I250" s="259">
        <v>350</v>
      </c>
      <c r="J250" s="259">
        <v>10</v>
      </c>
      <c r="K250" s="259">
        <v>0</v>
      </c>
      <c r="L250" s="259">
        <v>360</v>
      </c>
      <c r="M250" s="257" t="s">
        <v>1365</v>
      </c>
      <c r="N250" s="260">
        <v>330</v>
      </c>
      <c r="O250" s="259">
        <v>30</v>
      </c>
      <c r="P250" s="259">
        <v>0</v>
      </c>
      <c r="Q250" s="259">
        <v>360</v>
      </c>
    </row>
    <row r="251" spans="1:17" ht="26.4" x14ac:dyDescent="0.25">
      <c r="A251" s="245"/>
      <c r="B251" s="223" t="s">
        <v>796</v>
      </c>
      <c r="C251" s="223" t="s">
        <v>797</v>
      </c>
      <c r="D251" s="223" t="s">
        <v>798</v>
      </c>
      <c r="E251" s="223"/>
      <c r="F251" s="223" t="s">
        <v>799</v>
      </c>
      <c r="G251" s="223" t="str">
        <f>VLOOKUP(F251,regions!A$2:C$419,3,FALSE)</f>
        <v>Shire district</v>
      </c>
      <c r="H251" s="223" t="str">
        <f>IFERROR(VLOOKUP(F251,classifications!A$3:C$328,3,FALSE),VLOOKUP(F251,classifications!I$2:K$28,3,FALSE))</f>
        <v>Urban with Significant Rural</v>
      </c>
      <c r="I251" s="259">
        <v>110</v>
      </c>
      <c r="J251" s="259">
        <v>0</v>
      </c>
      <c r="K251" s="259">
        <v>0</v>
      </c>
      <c r="L251" s="259">
        <v>110</v>
      </c>
      <c r="M251" s="257" t="s">
        <v>1365</v>
      </c>
      <c r="N251" s="260">
        <v>190</v>
      </c>
      <c r="O251" s="259">
        <v>50</v>
      </c>
      <c r="P251" s="259">
        <v>0</v>
      </c>
      <c r="Q251" s="259">
        <v>250</v>
      </c>
    </row>
    <row r="252" spans="1:17" ht="26.4" x14ac:dyDescent="0.25">
      <c r="A252" s="245"/>
      <c r="B252" s="223" t="s">
        <v>800</v>
      </c>
      <c r="C252" s="223" t="s">
        <v>801</v>
      </c>
      <c r="D252" s="223" t="s">
        <v>802</v>
      </c>
      <c r="E252" s="223"/>
      <c r="F252" s="223" t="s">
        <v>803</v>
      </c>
      <c r="G252" s="223" t="str">
        <f>VLOOKUP(F252,regions!A$2:C$419,3,FALSE)</f>
        <v>Shire district</v>
      </c>
      <c r="H252" s="223" t="str">
        <f>IFERROR(VLOOKUP(F252,classifications!A$3:C$328,3,FALSE),VLOOKUP(F252,classifications!I$2:K$28,3,FALSE))</f>
        <v>Predominantly Urban</v>
      </c>
      <c r="I252" s="256">
        <v>270</v>
      </c>
      <c r="J252" s="256">
        <v>30</v>
      </c>
      <c r="K252" s="256">
        <v>20</v>
      </c>
      <c r="L252" s="256">
        <v>330</v>
      </c>
      <c r="M252" s="257" t="s">
        <v>1365</v>
      </c>
      <c r="N252" s="258">
        <v>250</v>
      </c>
      <c r="O252" s="256">
        <v>10</v>
      </c>
      <c r="P252" s="256">
        <v>0</v>
      </c>
      <c r="Q252" s="256">
        <v>260</v>
      </c>
    </row>
    <row r="253" spans="1:17" ht="26.4" x14ac:dyDescent="0.25">
      <c r="A253" s="245"/>
      <c r="B253" s="223" t="s">
        <v>804</v>
      </c>
      <c r="C253" s="223" t="s">
        <v>805</v>
      </c>
      <c r="D253" s="223" t="s">
        <v>806</v>
      </c>
      <c r="E253" s="223"/>
      <c r="F253" s="223" t="s">
        <v>807</v>
      </c>
      <c r="G253" s="223" t="str">
        <f>VLOOKUP(F253,regions!A$2:C$419,3,FALSE)</f>
        <v>Shire district</v>
      </c>
      <c r="H253" s="223" t="str">
        <f>IFERROR(VLOOKUP(F253,classifications!A$3:C$328,3,FALSE),VLOOKUP(F253,classifications!I$2:K$28,3,FALSE))</f>
        <v>Predominantly Urban</v>
      </c>
      <c r="I253" s="259">
        <v>50</v>
      </c>
      <c r="J253" s="259">
        <v>10</v>
      </c>
      <c r="K253" s="259">
        <v>0</v>
      </c>
      <c r="L253" s="259">
        <v>60</v>
      </c>
      <c r="M253" s="257" t="s">
        <v>1365</v>
      </c>
      <c r="N253" s="260">
        <v>50</v>
      </c>
      <c r="O253" s="259">
        <v>20</v>
      </c>
      <c r="P253" s="259">
        <v>0</v>
      </c>
      <c r="Q253" s="259">
        <v>70</v>
      </c>
    </row>
    <row r="254" spans="1:17" ht="26.4" x14ac:dyDescent="0.25">
      <c r="A254" s="245"/>
      <c r="B254" s="223" t="s">
        <v>808</v>
      </c>
      <c r="C254" s="223" t="s">
        <v>809</v>
      </c>
      <c r="D254" s="223" t="s">
        <v>810</v>
      </c>
      <c r="E254" s="223"/>
      <c r="F254" s="223" t="s">
        <v>811</v>
      </c>
      <c r="G254" s="223" t="str">
        <f>VLOOKUP(F254,regions!A$2:C$419,3,FALSE)</f>
        <v>Shire district</v>
      </c>
      <c r="H254" s="223" t="str">
        <f>IFERROR(VLOOKUP(F254,classifications!A$3:C$328,3,FALSE),VLOOKUP(F254,classifications!I$2:K$28,3,FALSE))</f>
        <v>Predominantly Urban</v>
      </c>
      <c r="I254" s="256">
        <v>110</v>
      </c>
      <c r="J254" s="256">
        <v>10</v>
      </c>
      <c r="K254" s="256">
        <v>0</v>
      </c>
      <c r="L254" s="256">
        <v>120</v>
      </c>
      <c r="M254" s="257" t="s">
        <v>1365</v>
      </c>
      <c r="N254" s="258">
        <v>90</v>
      </c>
      <c r="O254" s="256">
        <v>120</v>
      </c>
      <c r="P254" s="256">
        <v>0</v>
      </c>
      <c r="Q254" s="256">
        <v>210</v>
      </c>
    </row>
    <row r="255" spans="1:17" ht="26.4" x14ac:dyDescent="0.25">
      <c r="A255" s="245"/>
      <c r="B255" s="223" t="s">
        <v>812</v>
      </c>
      <c r="C255" s="223" t="s">
        <v>813</v>
      </c>
      <c r="D255" s="223" t="s">
        <v>814</v>
      </c>
      <c r="E255" s="223"/>
      <c r="F255" s="223" t="s">
        <v>815</v>
      </c>
      <c r="G255" s="223" t="str">
        <f>VLOOKUP(F255,regions!A$2:C$419,3,FALSE)</f>
        <v>Shire district</v>
      </c>
      <c r="H255" s="223" t="str">
        <f>IFERROR(VLOOKUP(F255,classifications!A$3:C$328,3,FALSE),VLOOKUP(F255,classifications!I$2:K$28,3,FALSE))</f>
        <v>Predominantly Urban</v>
      </c>
      <c r="I255" s="256">
        <v>140</v>
      </c>
      <c r="J255" s="256">
        <v>40</v>
      </c>
      <c r="K255" s="256">
        <v>0</v>
      </c>
      <c r="L255" s="256">
        <v>190</v>
      </c>
      <c r="M255" s="257" t="s">
        <v>1365</v>
      </c>
      <c r="N255" s="258">
        <v>150</v>
      </c>
      <c r="O255" s="256">
        <v>100</v>
      </c>
      <c r="P255" s="256">
        <v>0</v>
      </c>
      <c r="Q255" s="256">
        <v>250</v>
      </c>
    </row>
    <row r="256" spans="1:17" ht="26.4" x14ac:dyDescent="0.25">
      <c r="A256" s="245"/>
      <c r="B256" s="223" t="s">
        <v>816</v>
      </c>
      <c r="C256" s="223" t="s">
        <v>817</v>
      </c>
      <c r="D256" s="223" t="s">
        <v>818</v>
      </c>
      <c r="E256" s="223"/>
      <c r="F256" s="223" t="s">
        <v>819</v>
      </c>
      <c r="G256" s="223" t="str">
        <f>VLOOKUP(F256,regions!A$2:C$419,3,FALSE)</f>
        <v>Shire district</v>
      </c>
      <c r="H256" s="223" t="str">
        <f>IFERROR(VLOOKUP(F256,classifications!A$3:C$328,3,FALSE),VLOOKUP(F256,classifications!I$2:K$28,3,FALSE))</f>
        <v>Predominantly Urban</v>
      </c>
      <c r="I256" s="259">
        <v>190</v>
      </c>
      <c r="J256" s="259">
        <v>50</v>
      </c>
      <c r="K256" s="259">
        <v>0</v>
      </c>
      <c r="L256" s="259">
        <v>240</v>
      </c>
      <c r="M256" s="257" t="s">
        <v>1365</v>
      </c>
      <c r="N256" s="260">
        <v>160</v>
      </c>
      <c r="O256" s="259">
        <v>10</v>
      </c>
      <c r="P256" s="259">
        <v>0</v>
      </c>
      <c r="Q256" s="259">
        <v>180</v>
      </c>
    </row>
    <row r="257" spans="1:17" x14ac:dyDescent="0.25">
      <c r="A257" s="245"/>
      <c r="B257" s="223"/>
      <c r="C257" s="223"/>
      <c r="D257" s="223"/>
      <c r="E257" s="223"/>
      <c r="F257" s="223"/>
      <c r="G257" s="223"/>
      <c r="H257" s="223"/>
      <c r="I257" s="257"/>
      <c r="J257" s="257"/>
      <c r="K257" s="257"/>
      <c r="L257" s="257"/>
      <c r="M257" s="257" t="s">
        <v>1365</v>
      </c>
      <c r="N257" s="265"/>
      <c r="O257" s="257"/>
      <c r="P257" s="257"/>
      <c r="Q257" s="257"/>
    </row>
    <row r="258" spans="1:17" ht="26.4" x14ac:dyDescent="0.25">
      <c r="A258" s="245"/>
      <c r="B258" s="223"/>
      <c r="C258" s="223"/>
      <c r="D258" s="223" t="s">
        <v>820</v>
      </c>
      <c r="E258" s="264" t="s">
        <v>821</v>
      </c>
      <c r="F258" s="264" t="s">
        <v>821</v>
      </c>
      <c r="G258" s="223" t="str">
        <f>VLOOKUP(F258,regions!A$2:C$419,3,FALSE)</f>
        <v>Shire county</v>
      </c>
      <c r="H258" s="223" t="str">
        <f>IFERROR(VLOOKUP(F258,classifications!A$3:C$328,3,FALSE),VLOOKUP(F258,classifications!I$2:K$28,3,FALSE))</f>
        <v>Urban with Significant Rural</v>
      </c>
      <c r="I258" s="256">
        <v>4160</v>
      </c>
      <c r="J258" s="256">
        <v>680</v>
      </c>
      <c r="K258" s="256">
        <v>30</v>
      </c>
      <c r="L258" s="256">
        <v>4860</v>
      </c>
      <c r="M258" s="257" t="s">
        <v>1365</v>
      </c>
      <c r="N258" s="258">
        <v>4450</v>
      </c>
      <c r="O258" s="256">
        <v>1290</v>
      </c>
      <c r="P258" s="256">
        <v>90</v>
      </c>
      <c r="Q258" s="256">
        <v>5820</v>
      </c>
    </row>
    <row r="259" spans="1:17" ht="26.4" x14ac:dyDescent="0.25">
      <c r="A259" s="245"/>
      <c r="B259" s="223" t="s">
        <v>822</v>
      </c>
      <c r="C259" s="223" t="s">
        <v>823</v>
      </c>
      <c r="D259" s="223" t="s">
        <v>824</v>
      </c>
      <c r="E259" s="223"/>
      <c r="F259" s="223" t="s">
        <v>825</v>
      </c>
      <c r="G259" s="223" t="str">
        <f>VLOOKUP(F259,regions!A$2:C$419,3,FALSE)</f>
        <v>Shire district</v>
      </c>
      <c r="H259" s="223" t="str">
        <f>IFERROR(VLOOKUP(F259,classifications!A$3:C$328,3,FALSE),VLOOKUP(F259,classifications!I$2:K$28,3,FALSE))</f>
        <v>Urban with Significant Rural</v>
      </c>
      <c r="I259" s="256">
        <v>420</v>
      </c>
      <c r="J259" s="256">
        <v>50</v>
      </c>
      <c r="K259" s="256">
        <v>10</v>
      </c>
      <c r="L259" s="256">
        <v>470</v>
      </c>
      <c r="M259" s="257" t="s">
        <v>1365</v>
      </c>
      <c r="N259" s="258">
        <v>540</v>
      </c>
      <c r="O259" s="256">
        <v>70</v>
      </c>
      <c r="P259" s="256">
        <v>90</v>
      </c>
      <c r="Q259" s="256">
        <v>700</v>
      </c>
    </row>
    <row r="260" spans="1:17" ht="26.4" x14ac:dyDescent="0.25">
      <c r="A260" s="245"/>
      <c r="B260" s="223" t="s">
        <v>826</v>
      </c>
      <c r="C260" s="223" t="s">
        <v>827</v>
      </c>
      <c r="D260" s="223" t="s">
        <v>828</v>
      </c>
      <c r="E260" s="223"/>
      <c r="F260" s="223" t="s">
        <v>829</v>
      </c>
      <c r="G260" s="223" t="str">
        <f>VLOOKUP(F260,regions!A$2:C$419,3,FALSE)</f>
        <v>Shire district</v>
      </c>
      <c r="H260" s="223" t="str">
        <f>IFERROR(VLOOKUP(F260,classifications!A$3:C$328,3,FALSE),VLOOKUP(F260,classifications!I$2:K$28,3,FALSE))</f>
        <v>Predominantly Urban</v>
      </c>
      <c r="I260" s="256">
        <v>230</v>
      </c>
      <c r="J260" s="256">
        <v>40</v>
      </c>
      <c r="K260" s="256">
        <v>0</v>
      </c>
      <c r="L260" s="256">
        <v>270</v>
      </c>
      <c r="M260" s="257" t="s">
        <v>1365</v>
      </c>
      <c r="N260" s="258">
        <v>230</v>
      </c>
      <c r="O260" s="256">
        <v>30</v>
      </c>
      <c r="P260" s="256">
        <v>0</v>
      </c>
      <c r="Q260" s="256">
        <v>260</v>
      </c>
    </row>
    <row r="261" spans="1:17" ht="26.4" x14ac:dyDescent="0.25">
      <c r="A261" s="245"/>
      <c r="B261" s="223" t="s">
        <v>830</v>
      </c>
      <c r="C261" s="223" t="s">
        <v>831</v>
      </c>
      <c r="D261" s="223" t="s">
        <v>832</v>
      </c>
      <c r="E261" s="223"/>
      <c r="F261" s="223" t="s">
        <v>833</v>
      </c>
      <c r="G261" s="223" t="str">
        <f>VLOOKUP(F261,regions!A$2:C$419,3,FALSE)</f>
        <v>Shire district</v>
      </c>
      <c r="H261" s="223" t="str">
        <f>IFERROR(VLOOKUP(F261,classifications!A$3:C$328,3,FALSE),VLOOKUP(F261,classifications!I$2:K$28,3,FALSE))</f>
        <v>Predominantly Urban</v>
      </c>
      <c r="I261" s="259">
        <v>780</v>
      </c>
      <c r="J261" s="259">
        <v>100</v>
      </c>
      <c r="K261" s="259">
        <v>20</v>
      </c>
      <c r="L261" s="259">
        <v>890</v>
      </c>
      <c r="M261" s="257" t="s">
        <v>1365</v>
      </c>
      <c r="N261" s="260">
        <v>750</v>
      </c>
      <c r="O261" s="259">
        <v>180</v>
      </c>
      <c r="P261" s="259">
        <v>0</v>
      </c>
      <c r="Q261" s="259">
        <v>930</v>
      </c>
    </row>
    <row r="262" spans="1:17" ht="26.4" x14ac:dyDescent="0.25">
      <c r="A262" s="245"/>
      <c r="B262" s="223" t="s">
        <v>834</v>
      </c>
      <c r="C262" s="223" t="s">
        <v>835</v>
      </c>
      <c r="D262" s="223" t="s">
        <v>836</v>
      </c>
      <c r="E262" s="223"/>
      <c r="F262" s="223" t="s">
        <v>837</v>
      </c>
      <c r="G262" s="223" t="str">
        <f>VLOOKUP(F262,regions!A$2:C$419,3,FALSE)</f>
        <v>Shire district</v>
      </c>
      <c r="H262" s="223" t="str">
        <f>IFERROR(VLOOKUP(F262,classifications!A$3:C$328,3,FALSE),VLOOKUP(F262,classifications!I$2:K$28,3,FALSE))</f>
        <v>Urban with Significant Rural</v>
      </c>
      <c r="I262" s="256">
        <v>220</v>
      </c>
      <c r="J262" s="256">
        <v>20</v>
      </c>
      <c r="K262" s="256">
        <v>0</v>
      </c>
      <c r="L262" s="256">
        <v>240</v>
      </c>
      <c r="M262" s="257" t="s">
        <v>1365</v>
      </c>
      <c r="N262" s="258">
        <v>340</v>
      </c>
      <c r="O262" s="256">
        <v>70</v>
      </c>
      <c r="P262" s="256">
        <v>0</v>
      </c>
      <c r="Q262" s="256">
        <v>420</v>
      </c>
    </row>
    <row r="263" spans="1:17" ht="26.4" x14ac:dyDescent="0.25">
      <c r="A263" s="245"/>
      <c r="B263" s="223" t="s">
        <v>838</v>
      </c>
      <c r="C263" s="223" t="s">
        <v>839</v>
      </c>
      <c r="D263" s="223" t="s">
        <v>840</v>
      </c>
      <c r="E263" s="223"/>
      <c r="F263" s="223" t="s">
        <v>841</v>
      </c>
      <c r="G263" s="223" t="str">
        <f>VLOOKUP(F263,regions!A$2:C$419,3,FALSE)</f>
        <v>Shire district</v>
      </c>
      <c r="H263" s="223" t="str">
        <f>IFERROR(VLOOKUP(F263,classifications!A$3:C$328,3,FALSE),VLOOKUP(F263,classifications!I$2:K$28,3,FALSE))</f>
        <v>Predominantly Urban</v>
      </c>
      <c r="I263" s="256">
        <v>150</v>
      </c>
      <c r="J263" s="256">
        <v>50</v>
      </c>
      <c r="K263" s="256">
        <v>0</v>
      </c>
      <c r="L263" s="256">
        <v>200</v>
      </c>
      <c r="M263" s="257" t="s">
        <v>1365</v>
      </c>
      <c r="N263" s="258">
        <v>150</v>
      </c>
      <c r="O263" s="256">
        <v>30</v>
      </c>
      <c r="P263" s="256">
        <v>0</v>
      </c>
      <c r="Q263" s="256">
        <v>170</v>
      </c>
    </row>
    <row r="264" spans="1:17" ht="26.4" x14ac:dyDescent="0.25">
      <c r="A264" s="245"/>
      <c r="B264" s="223" t="s">
        <v>842</v>
      </c>
      <c r="C264" s="223" t="s">
        <v>843</v>
      </c>
      <c r="D264" s="223" t="s">
        <v>844</v>
      </c>
      <c r="E264" s="223"/>
      <c r="F264" s="223" t="s">
        <v>845</v>
      </c>
      <c r="G264" s="223" t="str">
        <f>VLOOKUP(F264,regions!A$2:C$419,3,FALSE)</f>
        <v>Shire district</v>
      </c>
      <c r="H264" s="223" t="str">
        <f>IFERROR(VLOOKUP(F264,classifications!A$3:C$328,3,FALSE),VLOOKUP(F264,classifications!I$2:K$28,3,FALSE))</f>
        <v>Urban with Significant Rural</v>
      </c>
      <c r="I264" s="256">
        <v>620</v>
      </c>
      <c r="J264" s="256">
        <v>190</v>
      </c>
      <c r="K264" s="256">
        <v>0</v>
      </c>
      <c r="L264" s="256">
        <v>810</v>
      </c>
      <c r="M264" s="257" t="s">
        <v>1365</v>
      </c>
      <c r="N264" s="258">
        <v>700</v>
      </c>
      <c r="O264" s="256">
        <v>470</v>
      </c>
      <c r="P264" s="256">
        <v>0</v>
      </c>
      <c r="Q264" s="256">
        <v>1170</v>
      </c>
    </row>
    <row r="265" spans="1:17" ht="26.4" x14ac:dyDescent="0.25">
      <c r="A265" s="245"/>
      <c r="B265" s="223" t="s">
        <v>846</v>
      </c>
      <c r="C265" s="223" t="s">
        <v>847</v>
      </c>
      <c r="D265" s="223" t="s">
        <v>848</v>
      </c>
      <c r="E265" s="223"/>
      <c r="F265" s="223" t="s">
        <v>849</v>
      </c>
      <c r="G265" s="223" t="str">
        <f>VLOOKUP(F265,regions!A$2:C$419,3,FALSE)</f>
        <v>Shire district</v>
      </c>
      <c r="H265" s="223" t="str">
        <f>IFERROR(VLOOKUP(F265,classifications!A$3:C$328,3,FALSE),VLOOKUP(F265,classifications!I$2:K$28,3,FALSE))</f>
        <v>Predominantly Rural</v>
      </c>
      <c r="I265" s="259">
        <v>580</v>
      </c>
      <c r="J265" s="259">
        <v>60</v>
      </c>
      <c r="K265" s="259">
        <v>0</v>
      </c>
      <c r="L265" s="259">
        <v>640</v>
      </c>
      <c r="M265" s="257" t="s">
        <v>1365</v>
      </c>
      <c r="N265" s="260">
        <v>180</v>
      </c>
      <c r="O265" s="259">
        <v>50</v>
      </c>
      <c r="P265" s="259">
        <v>0</v>
      </c>
      <c r="Q265" s="259">
        <v>230</v>
      </c>
    </row>
    <row r="266" spans="1:17" ht="26.4" x14ac:dyDescent="0.25">
      <c r="A266" s="245"/>
      <c r="B266" s="223" t="s">
        <v>850</v>
      </c>
      <c r="C266" s="223" t="s">
        <v>851</v>
      </c>
      <c r="D266" s="223" t="s">
        <v>852</v>
      </c>
      <c r="E266" s="223"/>
      <c r="F266" s="223" t="s">
        <v>1875</v>
      </c>
      <c r="G266" s="223" t="str">
        <f>VLOOKUP(F266,regions!A$2:C$419,3,FALSE)</f>
        <v>Shire district</v>
      </c>
      <c r="H266" s="223" t="str">
        <f>IFERROR(VLOOKUP(F266,classifications!A$3:C$328,3,FALSE),VLOOKUP(F266,classifications!I$2:K$28,3,FALSE))</f>
        <v>Urban with Significant Rural</v>
      </c>
      <c r="I266" s="259">
        <v>290</v>
      </c>
      <c r="J266" s="259">
        <v>50</v>
      </c>
      <c r="K266" s="259">
        <v>0</v>
      </c>
      <c r="L266" s="259">
        <v>340</v>
      </c>
      <c r="M266" s="257" t="s">
        <v>1365</v>
      </c>
      <c r="N266" s="260">
        <v>230</v>
      </c>
      <c r="O266" s="259">
        <v>10</v>
      </c>
      <c r="P266" s="259">
        <v>0</v>
      </c>
      <c r="Q266" s="259">
        <v>240</v>
      </c>
    </row>
    <row r="267" spans="1:17" ht="26.4" x14ac:dyDescent="0.25">
      <c r="A267" s="245"/>
      <c r="B267" s="223" t="s">
        <v>853</v>
      </c>
      <c r="C267" s="223" t="s">
        <v>854</v>
      </c>
      <c r="D267" s="223" t="s">
        <v>855</v>
      </c>
      <c r="E267" s="223"/>
      <c r="F267" s="223" t="s">
        <v>856</v>
      </c>
      <c r="G267" s="223" t="str">
        <f>VLOOKUP(F267,regions!A$2:C$419,3,FALSE)</f>
        <v>Shire district</v>
      </c>
      <c r="H267" s="223" t="str">
        <f>IFERROR(VLOOKUP(F267,classifications!A$3:C$328,3,FALSE),VLOOKUP(F267,classifications!I$2:K$28,3,FALSE))</f>
        <v>Predominantly Rural</v>
      </c>
      <c r="I267" s="256">
        <v>170</v>
      </c>
      <c r="J267" s="256">
        <v>20</v>
      </c>
      <c r="K267" s="256">
        <v>0</v>
      </c>
      <c r="L267" s="256">
        <v>200</v>
      </c>
      <c r="M267" s="257" t="s">
        <v>1365</v>
      </c>
      <c r="N267" s="258">
        <v>320</v>
      </c>
      <c r="O267" s="256">
        <v>130</v>
      </c>
      <c r="P267" s="256">
        <v>0</v>
      </c>
      <c r="Q267" s="256">
        <v>450</v>
      </c>
    </row>
    <row r="268" spans="1:17" ht="26.4" x14ac:dyDescent="0.25">
      <c r="A268" s="245"/>
      <c r="B268" s="223" t="s">
        <v>857</v>
      </c>
      <c r="C268" s="223" t="s">
        <v>858</v>
      </c>
      <c r="D268" s="223" t="s">
        <v>859</v>
      </c>
      <c r="E268" s="223"/>
      <c r="F268" s="223" t="s">
        <v>860</v>
      </c>
      <c r="G268" s="223" t="str">
        <f>VLOOKUP(F268,regions!A$2:C$419,3,FALSE)</f>
        <v>Shire district</v>
      </c>
      <c r="H268" s="223" t="str">
        <f>IFERROR(VLOOKUP(F268,classifications!A$3:C$328,3,FALSE),VLOOKUP(F268,classifications!I$2:K$28,3,FALSE))</f>
        <v>Predominantly Urban</v>
      </c>
      <c r="I268" s="259">
        <v>110</v>
      </c>
      <c r="J268" s="259">
        <v>10</v>
      </c>
      <c r="K268" s="259">
        <v>0</v>
      </c>
      <c r="L268" s="259">
        <v>120</v>
      </c>
      <c r="M268" s="257" t="s">
        <v>1365</v>
      </c>
      <c r="N268" s="260">
        <v>160</v>
      </c>
      <c r="O268" s="259">
        <v>40</v>
      </c>
      <c r="P268" s="259">
        <v>0</v>
      </c>
      <c r="Q268" s="259">
        <v>200</v>
      </c>
    </row>
    <row r="269" spans="1:17" ht="26.4" x14ac:dyDescent="0.25">
      <c r="A269" s="245"/>
      <c r="B269" s="223" t="s">
        <v>861</v>
      </c>
      <c r="C269" s="223" t="s">
        <v>862</v>
      </c>
      <c r="D269" s="223" t="s">
        <v>863</v>
      </c>
      <c r="E269" s="223"/>
      <c r="F269" s="223" t="s">
        <v>864</v>
      </c>
      <c r="G269" s="223" t="str">
        <f>VLOOKUP(F269,regions!A$2:C$419,3,FALSE)</f>
        <v>Shire district</v>
      </c>
      <c r="H269" s="223" t="str">
        <f>IFERROR(VLOOKUP(F269,classifications!A$3:C$328,3,FALSE),VLOOKUP(F269,classifications!I$2:K$28,3,FALSE))</f>
        <v>Urban with Significant Rural</v>
      </c>
      <c r="I269" s="256">
        <v>280</v>
      </c>
      <c r="J269" s="256">
        <v>60</v>
      </c>
      <c r="K269" s="256">
        <v>0</v>
      </c>
      <c r="L269" s="256">
        <v>340</v>
      </c>
      <c r="M269" s="257" t="s">
        <v>1365</v>
      </c>
      <c r="N269" s="258">
        <v>680</v>
      </c>
      <c r="O269" s="256">
        <v>170</v>
      </c>
      <c r="P269" s="256">
        <v>0</v>
      </c>
      <c r="Q269" s="256">
        <v>860</v>
      </c>
    </row>
    <row r="270" spans="1:17" ht="26.4" x14ac:dyDescent="0.25">
      <c r="A270" s="245"/>
      <c r="B270" s="223" t="s">
        <v>865</v>
      </c>
      <c r="C270" s="223" t="s">
        <v>866</v>
      </c>
      <c r="D270" s="223" t="s">
        <v>867</v>
      </c>
      <c r="E270" s="223"/>
      <c r="F270" s="223" t="s">
        <v>868</v>
      </c>
      <c r="G270" s="223" t="str">
        <f>VLOOKUP(F270,regions!A$2:C$419,3,FALSE)</f>
        <v>Shire district</v>
      </c>
      <c r="H270" s="223" t="str">
        <f>IFERROR(VLOOKUP(F270,classifications!A$3:C$328,3,FALSE),VLOOKUP(F270,classifications!I$2:K$28,3,FALSE))</f>
        <v>Urban with Significant Rural</v>
      </c>
      <c r="I270" s="256">
        <v>310</v>
      </c>
      <c r="J270" s="256">
        <v>40</v>
      </c>
      <c r="K270" s="256">
        <v>0</v>
      </c>
      <c r="L270" s="256">
        <v>350</v>
      </c>
      <c r="M270" s="257" t="s">
        <v>1365</v>
      </c>
      <c r="N270" s="258">
        <v>170</v>
      </c>
      <c r="O270" s="256">
        <v>40</v>
      </c>
      <c r="P270" s="256">
        <v>0</v>
      </c>
      <c r="Q270" s="256">
        <v>210</v>
      </c>
    </row>
    <row r="271" spans="1:17" x14ac:dyDescent="0.25">
      <c r="A271" s="245"/>
      <c r="B271" s="223"/>
      <c r="C271" s="223"/>
      <c r="D271" s="223"/>
      <c r="E271" s="223"/>
      <c r="F271" s="223"/>
      <c r="G271" s="223"/>
      <c r="H271" s="223"/>
      <c r="I271" s="257"/>
      <c r="J271" s="257"/>
      <c r="K271" s="257"/>
      <c r="L271" s="257"/>
      <c r="M271" s="257" t="s">
        <v>1365</v>
      </c>
      <c r="N271" s="265"/>
      <c r="O271" s="257"/>
      <c r="P271" s="257"/>
      <c r="Q271" s="257"/>
    </row>
    <row r="272" spans="1:17" ht="26.4" x14ac:dyDescent="0.25">
      <c r="A272" s="245"/>
      <c r="B272" s="223"/>
      <c r="C272" s="223"/>
      <c r="D272" s="223" t="s">
        <v>869</v>
      </c>
      <c r="E272" s="264" t="s">
        <v>870</v>
      </c>
      <c r="F272" s="264" t="s">
        <v>870</v>
      </c>
      <c r="G272" s="223" t="str">
        <f>VLOOKUP(F272,regions!A$2:C$419,3,FALSE)</f>
        <v>Shire county</v>
      </c>
      <c r="H272" s="223" t="str">
        <f>IFERROR(VLOOKUP(F272,classifications!A$3:C$328,3,FALSE),VLOOKUP(F272,classifications!I$2:K$28,3,FALSE))</f>
        <v>Predominantly Urban</v>
      </c>
      <c r="I272" s="256">
        <v>3190</v>
      </c>
      <c r="J272" s="256">
        <v>240</v>
      </c>
      <c r="K272" s="256">
        <v>0</v>
      </c>
      <c r="L272" s="256">
        <v>3430</v>
      </c>
      <c r="M272" s="257" t="s">
        <v>1365</v>
      </c>
      <c r="N272" s="258">
        <v>2830</v>
      </c>
      <c r="O272" s="256">
        <v>410</v>
      </c>
      <c r="P272" s="256">
        <v>0</v>
      </c>
      <c r="Q272" s="256">
        <v>3240</v>
      </c>
    </row>
    <row r="273" spans="1:17" ht="26.4" x14ac:dyDescent="0.25">
      <c r="A273" s="245"/>
      <c r="B273" s="223" t="s">
        <v>871</v>
      </c>
      <c r="C273" s="223" t="s">
        <v>872</v>
      </c>
      <c r="D273" s="223" t="s">
        <v>873</v>
      </c>
      <c r="E273" s="223"/>
      <c r="F273" s="223" t="s">
        <v>874</v>
      </c>
      <c r="G273" s="223" t="str">
        <f>VLOOKUP(F273,regions!A$2:C$419,3,FALSE)</f>
        <v>Shire district</v>
      </c>
      <c r="H273" s="223" t="str">
        <f>IFERROR(VLOOKUP(F273,classifications!A$3:C$328,3,FALSE),VLOOKUP(F273,classifications!I$2:K$28,3,FALSE))</f>
        <v>Predominantly Urban</v>
      </c>
      <c r="I273" s="256">
        <v>210</v>
      </c>
      <c r="J273" s="256">
        <v>0</v>
      </c>
      <c r="K273" s="256">
        <v>0</v>
      </c>
      <c r="L273" s="256">
        <v>210</v>
      </c>
      <c r="M273" s="257" t="s">
        <v>1365</v>
      </c>
      <c r="N273" s="258">
        <v>120</v>
      </c>
      <c r="O273" s="256">
        <v>10</v>
      </c>
      <c r="P273" s="256">
        <v>0</v>
      </c>
      <c r="Q273" s="256">
        <v>130</v>
      </c>
    </row>
    <row r="274" spans="1:17" ht="26.4" x14ac:dyDescent="0.25">
      <c r="A274" s="245"/>
      <c r="B274" s="223" t="s">
        <v>875</v>
      </c>
      <c r="C274" s="223" t="s">
        <v>876</v>
      </c>
      <c r="D274" s="223" t="s">
        <v>877</v>
      </c>
      <c r="E274" s="223"/>
      <c r="F274" s="223" t="s">
        <v>878</v>
      </c>
      <c r="G274" s="223" t="str">
        <f>VLOOKUP(F274,regions!A$2:C$419,3,FALSE)</f>
        <v>Shire district</v>
      </c>
      <c r="H274" s="223" t="str">
        <f>IFERROR(VLOOKUP(F274,classifications!A$3:C$328,3,FALSE),VLOOKUP(F274,classifications!I$2:K$28,3,FALSE))</f>
        <v>Urban with Significant Rural</v>
      </c>
      <c r="I274" s="256">
        <v>410</v>
      </c>
      <c r="J274" s="256">
        <v>70</v>
      </c>
      <c r="K274" s="256">
        <v>0</v>
      </c>
      <c r="L274" s="256">
        <v>480</v>
      </c>
      <c r="M274" s="257" t="s">
        <v>1365</v>
      </c>
      <c r="N274" s="258">
        <v>440</v>
      </c>
      <c r="O274" s="256">
        <v>100</v>
      </c>
      <c r="P274" s="256">
        <v>0</v>
      </c>
      <c r="Q274" s="256">
        <v>540</v>
      </c>
    </row>
    <row r="275" spans="1:17" ht="26.4" x14ac:dyDescent="0.25">
      <c r="A275" s="245"/>
      <c r="B275" s="223" t="s">
        <v>879</v>
      </c>
      <c r="C275" s="223" t="s">
        <v>880</v>
      </c>
      <c r="D275" s="223" t="s">
        <v>881</v>
      </c>
      <c r="E275" s="223"/>
      <c r="F275" s="223" t="s">
        <v>882</v>
      </c>
      <c r="G275" s="223" t="str">
        <f>VLOOKUP(F275,regions!A$2:C$419,3,FALSE)</f>
        <v>Shire district</v>
      </c>
      <c r="H275" s="223" t="str">
        <f>IFERROR(VLOOKUP(F275,classifications!A$3:C$328,3,FALSE),VLOOKUP(F275,classifications!I$2:K$28,3,FALSE))</f>
        <v>Predominantly Urban</v>
      </c>
      <c r="I275" s="256">
        <v>470</v>
      </c>
      <c r="J275" s="256">
        <v>0</v>
      </c>
      <c r="K275" s="256">
        <v>0</v>
      </c>
      <c r="L275" s="256">
        <v>470</v>
      </c>
      <c r="M275" s="257" t="s">
        <v>1365</v>
      </c>
      <c r="N275" s="258">
        <v>390</v>
      </c>
      <c r="O275" s="256">
        <v>0</v>
      </c>
      <c r="P275" s="256">
        <v>0</v>
      </c>
      <c r="Q275" s="256">
        <v>390</v>
      </c>
    </row>
    <row r="276" spans="1:17" ht="26.4" x14ac:dyDescent="0.25">
      <c r="A276" s="245"/>
      <c r="B276" s="223" t="s">
        <v>883</v>
      </c>
      <c r="C276" s="223" t="s">
        <v>884</v>
      </c>
      <c r="D276" s="223" t="s">
        <v>885</v>
      </c>
      <c r="E276" s="223"/>
      <c r="F276" s="223" t="s">
        <v>886</v>
      </c>
      <c r="G276" s="223" t="str">
        <f>VLOOKUP(F276,regions!A$2:C$419,3,FALSE)</f>
        <v>Shire district</v>
      </c>
      <c r="H276" s="223" t="str">
        <f>IFERROR(VLOOKUP(F276,classifications!A$3:C$328,3,FALSE),VLOOKUP(F276,classifications!I$2:K$28,3,FALSE))</f>
        <v>Predominantly Urban</v>
      </c>
      <c r="I276" s="256">
        <v>30</v>
      </c>
      <c r="J276" s="256">
        <v>0</v>
      </c>
      <c r="K276" s="256">
        <v>0</v>
      </c>
      <c r="L276" s="256">
        <v>30</v>
      </c>
      <c r="M276" s="257" t="s">
        <v>1365</v>
      </c>
      <c r="N276" s="258">
        <v>70</v>
      </c>
      <c r="O276" s="256">
        <v>10</v>
      </c>
      <c r="P276" s="256">
        <v>0</v>
      </c>
      <c r="Q276" s="256">
        <v>70</v>
      </c>
    </row>
    <row r="277" spans="1:17" ht="26.4" x14ac:dyDescent="0.25">
      <c r="A277" s="245"/>
      <c r="B277" s="223" t="s">
        <v>887</v>
      </c>
      <c r="C277" s="223" t="s">
        <v>888</v>
      </c>
      <c r="D277" s="223" t="s">
        <v>889</v>
      </c>
      <c r="E277" s="223"/>
      <c r="F277" s="223" t="s">
        <v>890</v>
      </c>
      <c r="G277" s="223" t="str">
        <f>VLOOKUP(F277,regions!A$2:C$419,3,FALSE)</f>
        <v>Shire district</v>
      </c>
      <c r="H277" s="223" t="str">
        <f>IFERROR(VLOOKUP(F277,classifications!A$3:C$328,3,FALSE),VLOOKUP(F277,classifications!I$2:K$28,3,FALSE))</f>
        <v>Urban with Significant Rural</v>
      </c>
      <c r="I277" s="256">
        <v>270</v>
      </c>
      <c r="J277" s="256">
        <v>10</v>
      </c>
      <c r="K277" s="256">
        <v>0</v>
      </c>
      <c r="L277" s="256">
        <v>290</v>
      </c>
      <c r="M277" s="257" t="s">
        <v>1365</v>
      </c>
      <c r="N277" s="258">
        <v>320</v>
      </c>
      <c r="O277" s="256">
        <v>120</v>
      </c>
      <c r="P277" s="256">
        <v>0</v>
      </c>
      <c r="Q277" s="256">
        <v>440</v>
      </c>
    </row>
    <row r="278" spans="1:17" ht="26.4" x14ac:dyDescent="0.25">
      <c r="A278" s="245"/>
      <c r="B278" s="223" t="s">
        <v>891</v>
      </c>
      <c r="C278" s="223" t="s">
        <v>892</v>
      </c>
      <c r="D278" s="223" t="s">
        <v>893</v>
      </c>
      <c r="E278" s="223"/>
      <c r="F278" s="223" t="s">
        <v>894</v>
      </c>
      <c r="G278" s="223" t="str">
        <f>VLOOKUP(F278,regions!A$2:C$419,3,FALSE)</f>
        <v>Shire district</v>
      </c>
      <c r="H278" s="223" t="str">
        <f>IFERROR(VLOOKUP(F278,classifications!A$3:C$328,3,FALSE),VLOOKUP(F278,classifications!I$2:K$28,3,FALSE))</f>
        <v>Predominantly Urban</v>
      </c>
      <c r="I278" s="256">
        <v>60</v>
      </c>
      <c r="J278" s="256">
        <v>0</v>
      </c>
      <c r="K278" s="256">
        <v>0</v>
      </c>
      <c r="L278" s="256">
        <v>60</v>
      </c>
      <c r="M278" s="257" t="s">
        <v>1365</v>
      </c>
      <c r="N278" s="258">
        <v>110</v>
      </c>
      <c r="O278" s="256">
        <v>10</v>
      </c>
      <c r="P278" s="256">
        <v>0</v>
      </c>
      <c r="Q278" s="256">
        <v>120</v>
      </c>
    </row>
    <row r="279" spans="1:17" ht="26.4" x14ac:dyDescent="0.25">
      <c r="A279" s="245"/>
      <c r="B279" s="223" t="s">
        <v>895</v>
      </c>
      <c r="C279" s="223" t="s">
        <v>896</v>
      </c>
      <c r="D279" s="223" t="s">
        <v>897</v>
      </c>
      <c r="E279" s="223"/>
      <c r="F279" s="223" t="s">
        <v>898</v>
      </c>
      <c r="G279" s="223" t="str">
        <f>VLOOKUP(F279,regions!A$2:C$419,3,FALSE)</f>
        <v>Shire district</v>
      </c>
      <c r="H279" s="223" t="str">
        <f>IFERROR(VLOOKUP(F279,classifications!A$3:C$328,3,FALSE),VLOOKUP(F279,classifications!I$2:K$28,3,FALSE))</f>
        <v>Predominantly Urban</v>
      </c>
      <c r="I279" s="256">
        <v>530</v>
      </c>
      <c r="J279" s="256">
        <v>60</v>
      </c>
      <c r="K279" s="256">
        <v>0</v>
      </c>
      <c r="L279" s="256">
        <v>600</v>
      </c>
      <c r="M279" s="257" t="s">
        <v>1365</v>
      </c>
      <c r="N279" s="258">
        <v>450</v>
      </c>
      <c r="O279" s="256">
        <v>130</v>
      </c>
      <c r="P279" s="256">
        <v>0</v>
      </c>
      <c r="Q279" s="256">
        <v>570</v>
      </c>
    </row>
    <row r="280" spans="1:17" ht="26.4" x14ac:dyDescent="0.25">
      <c r="A280" s="245"/>
      <c r="B280" s="223" t="s">
        <v>899</v>
      </c>
      <c r="C280" s="223" t="s">
        <v>900</v>
      </c>
      <c r="D280" s="223" t="s">
        <v>901</v>
      </c>
      <c r="E280" s="223"/>
      <c r="F280" s="223" t="s">
        <v>902</v>
      </c>
      <c r="G280" s="223" t="str">
        <f>VLOOKUP(F280,regions!A$2:C$419,3,FALSE)</f>
        <v>Shire district</v>
      </c>
      <c r="H280" s="223" t="str">
        <f>IFERROR(VLOOKUP(F280,classifications!A$3:C$328,3,FALSE),VLOOKUP(F280,classifications!I$2:K$28,3,FALSE))</f>
        <v>Predominantly Rural</v>
      </c>
      <c r="I280" s="256">
        <v>360</v>
      </c>
      <c r="J280" s="256">
        <v>30</v>
      </c>
      <c r="K280" s="256">
        <v>0</v>
      </c>
      <c r="L280" s="256">
        <v>390</v>
      </c>
      <c r="M280" s="257" t="s">
        <v>1365</v>
      </c>
      <c r="N280" s="258">
        <v>380</v>
      </c>
      <c r="O280" s="256">
        <v>10</v>
      </c>
      <c r="P280" s="256">
        <v>0</v>
      </c>
      <c r="Q280" s="256">
        <v>390</v>
      </c>
    </row>
    <row r="281" spans="1:17" ht="26.4" x14ac:dyDescent="0.25">
      <c r="A281" s="245"/>
      <c r="B281" s="223" t="s">
        <v>903</v>
      </c>
      <c r="C281" s="223" t="s">
        <v>904</v>
      </c>
      <c r="D281" s="223" t="s">
        <v>905</v>
      </c>
      <c r="E281" s="223"/>
      <c r="F281" s="223" t="s">
        <v>906</v>
      </c>
      <c r="G281" s="223" t="str">
        <f>VLOOKUP(F281,regions!A$2:C$419,3,FALSE)</f>
        <v>Shire district</v>
      </c>
      <c r="H281" s="223" t="str">
        <f>IFERROR(VLOOKUP(F281,classifications!A$3:C$328,3,FALSE),VLOOKUP(F281,classifications!I$2:K$28,3,FALSE))</f>
        <v>Predominantly Urban</v>
      </c>
      <c r="I281" s="256">
        <v>40</v>
      </c>
      <c r="J281" s="256">
        <v>0</v>
      </c>
      <c r="K281" s="256">
        <v>0</v>
      </c>
      <c r="L281" s="256">
        <v>40</v>
      </c>
      <c r="M281" s="257" t="s">
        <v>1365</v>
      </c>
      <c r="N281" s="258">
        <v>90</v>
      </c>
      <c r="O281" s="256">
        <v>0</v>
      </c>
      <c r="P281" s="256">
        <v>0</v>
      </c>
      <c r="Q281" s="256">
        <v>90</v>
      </c>
    </row>
    <row r="282" spans="1:17" ht="26.4" x14ac:dyDescent="0.25">
      <c r="A282" s="245"/>
      <c r="B282" s="223" t="s">
        <v>907</v>
      </c>
      <c r="C282" s="223" t="s">
        <v>908</v>
      </c>
      <c r="D282" s="223" t="s">
        <v>909</v>
      </c>
      <c r="E282" s="223"/>
      <c r="F282" s="223" t="s">
        <v>910</v>
      </c>
      <c r="G282" s="223" t="str">
        <f>VLOOKUP(F282,regions!A$2:C$419,3,FALSE)</f>
        <v>Shire district</v>
      </c>
      <c r="H282" s="223" t="str">
        <f>IFERROR(VLOOKUP(F282,classifications!A$3:C$328,3,FALSE),VLOOKUP(F282,classifications!I$2:K$28,3,FALSE))</f>
        <v>Predominantly Urban</v>
      </c>
      <c r="I282" s="256">
        <v>320</v>
      </c>
      <c r="J282" s="256">
        <v>20</v>
      </c>
      <c r="K282" s="256">
        <v>0</v>
      </c>
      <c r="L282" s="256">
        <v>340</v>
      </c>
      <c r="M282" s="257" t="s">
        <v>1365</v>
      </c>
      <c r="N282" s="258">
        <v>170</v>
      </c>
      <c r="O282" s="256">
        <v>0</v>
      </c>
      <c r="P282" s="256">
        <v>0</v>
      </c>
      <c r="Q282" s="256">
        <v>170</v>
      </c>
    </row>
    <row r="283" spans="1:17" ht="26.4" x14ac:dyDescent="0.25">
      <c r="A283" s="245"/>
      <c r="B283" s="223" t="s">
        <v>911</v>
      </c>
      <c r="C283" s="223" t="s">
        <v>912</v>
      </c>
      <c r="D283" s="223" t="s">
        <v>913</v>
      </c>
      <c r="E283" s="223"/>
      <c r="F283" s="223" t="s">
        <v>914</v>
      </c>
      <c r="G283" s="223" t="str">
        <f>VLOOKUP(F283,regions!A$2:C$419,3,FALSE)</f>
        <v>Shire district</v>
      </c>
      <c r="H283" s="223" t="str">
        <f>IFERROR(VLOOKUP(F283,classifications!A$3:C$328,3,FALSE),VLOOKUP(F283,classifications!I$2:K$28,3,FALSE))</f>
        <v>Urban with Significant Rural</v>
      </c>
      <c r="I283" s="256">
        <v>240</v>
      </c>
      <c r="J283" s="256">
        <v>40</v>
      </c>
      <c r="K283" s="256">
        <v>0</v>
      </c>
      <c r="L283" s="256">
        <v>280</v>
      </c>
      <c r="M283" s="257" t="s">
        <v>1365</v>
      </c>
      <c r="N283" s="258">
        <v>170</v>
      </c>
      <c r="O283" s="256">
        <v>20</v>
      </c>
      <c r="P283" s="256">
        <v>0</v>
      </c>
      <c r="Q283" s="256">
        <v>180</v>
      </c>
    </row>
    <row r="284" spans="1:17" ht="26.4" x14ac:dyDescent="0.25">
      <c r="A284" s="245"/>
      <c r="B284" s="223" t="s">
        <v>915</v>
      </c>
      <c r="C284" s="223" t="s">
        <v>916</v>
      </c>
      <c r="D284" s="223" t="s">
        <v>917</v>
      </c>
      <c r="E284" s="223"/>
      <c r="F284" s="223" t="s">
        <v>918</v>
      </c>
      <c r="G284" s="223" t="str">
        <f>VLOOKUP(F284,regions!A$2:C$419,3,FALSE)</f>
        <v>Shire district</v>
      </c>
      <c r="H284" s="223" t="str">
        <f>IFERROR(VLOOKUP(F284,classifications!A$3:C$328,3,FALSE),VLOOKUP(F284,classifications!I$2:K$28,3,FALSE))</f>
        <v>Predominantly Rural</v>
      </c>
      <c r="I284" s="256">
        <v>270</v>
      </c>
      <c r="J284" s="256">
        <v>0</v>
      </c>
      <c r="K284" s="256">
        <v>0</v>
      </c>
      <c r="L284" s="256">
        <v>270</v>
      </c>
      <c r="M284" s="257" t="s">
        <v>1365</v>
      </c>
      <c r="N284" s="258">
        <v>130</v>
      </c>
      <c r="O284" s="256">
        <v>10</v>
      </c>
      <c r="P284" s="256">
        <v>0</v>
      </c>
      <c r="Q284" s="256">
        <v>140</v>
      </c>
    </row>
    <row r="285" spans="1:17" x14ac:dyDescent="0.25">
      <c r="A285" s="245"/>
      <c r="B285" s="223"/>
      <c r="C285" s="223"/>
      <c r="D285" s="223"/>
      <c r="E285" s="223"/>
      <c r="F285" s="223"/>
      <c r="G285" s="223"/>
      <c r="H285" s="223"/>
      <c r="I285" s="257"/>
      <c r="J285" s="257"/>
      <c r="K285" s="257"/>
      <c r="L285" s="257"/>
      <c r="M285" s="257" t="s">
        <v>1365</v>
      </c>
      <c r="N285" s="265"/>
      <c r="O285" s="257"/>
      <c r="P285" s="257"/>
      <c r="Q285" s="257"/>
    </row>
    <row r="286" spans="1:17" ht="26.4" x14ac:dyDescent="0.25">
      <c r="A286" s="245"/>
      <c r="B286" s="223"/>
      <c r="C286" s="223"/>
      <c r="D286" s="223" t="s">
        <v>919</v>
      </c>
      <c r="E286" s="264" t="s">
        <v>920</v>
      </c>
      <c r="F286" s="264" t="s">
        <v>920</v>
      </c>
      <c r="G286" s="223" t="str">
        <f>VLOOKUP(F286,regions!A$2:C$419,3,FALSE)</f>
        <v>Shire county</v>
      </c>
      <c r="H286" s="223" t="str">
        <f>IFERROR(VLOOKUP(F286,classifications!A$3:C$328,3,FALSE),VLOOKUP(F286,classifications!I$2:K$28,3,FALSE))</f>
        <v>Urban with Significant Rural</v>
      </c>
      <c r="I286" s="256">
        <v>2350</v>
      </c>
      <c r="J286" s="256">
        <v>530</v>
      </c>
      <c r="K286" s="256">
        <v>0</v>
      </c>
      <c r="L286" s="256">
        <v>2880</v>
      </c>
      <c r="M286" s="257" t="s">
        <v>1365</v>
      </c>
      <c r="N286" s="258">
        <v>2480</v>
      </c>
      <c r="O286" s="256">
        <v>670</v>
      </c>
      <c r="P286" s="256">
        <v>0</v>
      </c>
      <c r="Q286" s="256">
        <v>3140</v>
      </c>
    </row>
    <row r="287" spans="1:17" ht="26.4" x14ac:dyDescent="0.25">
      <c r="A287" s="245"/>
      <c r="B287" s="223" t="s">
        <v>921</v>
      </c>
      <c r="C287" s="223" t="s">
        <v>922</v>
      </c>
      <c r="D287" s="223" t="s">
        <v>923</v>
      </c>
      <c r="E287" s="223"/>
      <c r="F287" s="223" t="s">
        <v>924</v>
      </c>
      <c r="G287" s="223" t="str">
        <f>VLOOKUP(F287,regions!A$2:C$419,3,FALSE)</f>
        <v>Shire district</v>
      </c>
      <c r="H287" s="223" t="str">
        <f>IFERROR(VLOOKUP(F287,classifications!A$3:C$328,3,FALSE),VLOOKUP(F287,classifications!I$2:K$28,3,FALSE))</f>
        <v>Predominantly Urban</v>
      </c>
      <c r="I287" s="256">
        <v>380</v>
      </c>
      <c r="J287" s="256">
        <v>60</v>
      </c>
      <c r="K287" s="256">
        <v>0</v>
      </c>
      <c r="L287" s="256">
        <v>440</v>
      </c>
      <c r="M287" s="257" t="s">
        <v>1365</v>
      </c>
      <c r="N287" s="258">
        <v>400</v>
      </c>
      <c r="O287" s="256">
        <v>80</v>
      </c>
      <c r="P287" s="256">
        <v>0</v>
      </c>
      <c r="Q287" s="256">
        <v>470</v>
      </c>
    </row>
    <row r="288" spans="1:17" ht="26.4" x14ac:dyDescent="0.25">
      <c r="A288" s="245"/>
      <c r="B288" s="223" t="s">
        <v>925</v>
      </c>
      <c r="C288" s="223" t="s">
        <v>926</v>
      </c>
      <c r="D288" s="223" t="s">
        <v>927</v>
      </c>
      <c r="E288" s="223"/>
      <c r="F288" s="223" t="s">
        <v>928</v>
      </c>
      <c r="G288" s="223" t="str">
        <f>VLOOKUP(F288,regions!A$2:C$419,3,FALSE)</f>
        <v>Shire district</v>
      </c>
      <c r="H288" s="223" t="str">
        <f>IFERROR(VLOOKUP(F288,classifications!A$3:C$328,3,FALSE),VLOOKUP(F288,classifications!I$2:K$28,3,FALSE))</f>
        <v>Predominantly Urban</v>
      </c>
      <c r="I288" s="256">
        <v>720</v>
      </c>
      <c r="J288" s="256">
        <v>120</v>
      </c>
      <c r="K288" s="256">
        <v>0</v>
      </c>
      <c r="L288" s="256">
        <v>850</v>
      </c>
      <c r="M288" s="257" t="s">
        <v>1365</v>
      </c>
      <c r="N288" s="258">
        <v>700</v>
      </c>
      <c r="O288" s="256">
        <v>120</v>
      </c>
      <c r="P288" s="256">
        <v>0</v>
      </c>
      <c r="Q288" s="256">
        <v>820</v>
      </c>
    </row>
    <row r="289" spans="1:18" ht="26.4" x14ac:dyDescent="0.25">
      <c r="A289" s="245"/>
      <c r="B289" s="223" t="s">
        <v>929</v>
      </c>
      <c r="C289" s="223" t="s">
        <v>930</v>
      </c>
      <c r="D289" s="223" t="s">
        <v>931</v>
      </c>
      <c r="E289" s="223"/>
      <c r="F289" s="223" t="s">
        <v>932</v>
      </c>
      <c r="G289" s="223" t="str">
        <f>VLOOKUP(F289,regions!A$2:C$419,3,FALSE)</f>
        <v>Shire district</v>
      </c>
      <c r="H289" s="223" t="str">
        <f>IFERROR(VLOOKUP(F289,classifications!A$3:C$328,3,FALSE),VLOOKUP(F289,classifications!I$2:K$28,3,FALSE))</f>
        <v>Predominantly Rural</v>
      </c>
      <c r="I289" s="256">
        <v>440</v>
      </c>
      <c r="J289" s="256">
        <v>100</v>
      </c>
      <c r="K289" s="256">
        <v>0</v>
      </c>
      <c r="L289" s="256">
        <v>530</v>
      </c>
      <c r="M289" s="257" t="s">
        <v>1365</v>
      </c>
      <c r="N289" s="258">
        <v>380</v>
      </c>
      <c r="O289" s="256">
        <v>120</v>
      </c>
      <c r="P289" s="256">
        <v>0</v>
      </c>
      <c r="Q289" s="256">
        <v>500</v>
      </c>
    </row>
    <row r="290" spans="1:18" ht="26.4" x14ac:dyDescent="0.25">
      <c r="A290" s="245"/>
      <c r="B290" s="223" t="s">
        <v>933</v>
      </c>
      <c r="C290" s="223" t="s">
        <v>934</v>
      </c>
      <c r="D290" s="223" t="s">
        <v>935</v>
      </c>
      <c r="E290" s="223"/>
      <c r="F290" s="223" t="s">
        <v>936</v>
      </c>
      <c r="G290" s="223" t="str">
        <f>VLOOKUP(F290,regions!A$2:C$419,3,FALSE)</f>
        <v>Shire district</v>
      </c>
      <c r="H290" s="223" t="str">
        <f>IFERROR(VLOOKUP(F290,classifications!A$3:C$328,3,FALSE),VLOOKUP(F290,classifications!I$2:K$28,3,FALSE))</f>
        <v>Predominantly Rural</v>
      </c>
      <c r="I290" s="256">
        <v>200</v>
      </c>
      <c r="J290" s="256">
        <v>90</v>
      </c>
      <c r="K290" s="256">
        <v>0</v>
      </c>
      <c r="L290" s="256">
        <v>290</v>
      </c>
      <c r="M290" s="257" t="s">
        <v>1365</v>
      </c>
      <c r="N290" s="258">
        <v>370</v>
      </c>
      <c r="O290" s="256">
        <v>150</v>
      </c>
      <c r="P290" s="256">
        <v>0</v>
      </c>
      <c r="Q290" s="256">
        <v>520</v>
      </c>
    </row>
    <row r="291" spans="1:18" ht="26.4" x14ac:dyDescent="0.25">
      <c r="A291" s="245"/>
      <c r="B291" s="223" t="s">
        <v>937</v>
      </c>
      <c r="C291" s="223" t="s">
        <v>938</v>
      </c>
      <c r="D291" s="223" t="s">
        <v>939</v>
      </c>
      <c r="E291" s="223"/>
      <c r="F291" s="223" t="s">
        <v>940</v>
      </c>
      <c r="G291" s="223" t="str">
        <f>VLOOKUP(F291,regions!A$2:C$419,3,FALSE)</f>
        <v>Shire district</v>
      </c>
      <c r="H291" s="223" t="str">
        <f>IFERROR(VLOOKUP(F291,classifications!A$3:C$328,3,FALSE),VLOOKUP(F291,classifications!I$2:K$28,3,FALSE))</f>
        <v>Predominantly Rural</v>
      </c>
      <c r="I291" s="256">
        <v>90</v>
      </c>
      <c r="J291" s="256">
        <v>0</v>
      </c>
      <c r="K291" s="256">
        <v>0</v>
      </c>
      <c r="L291" s="256">
        <v>90</v>
      </c>
      <c r="M291" s="257" t="s">
        <v>1365</v>
      </c>
      <c r="N291" s="258">
        <v>90</v>
      </c>
      <c r="O291" s="256">
        <v>20</v>
      </c>
      <c r="P291" s="256">
        <v>0</v>
      </c>
      <c r="Q291" s="256">
        <v>100</v>
      </c>
    </row>
    <row r="292" spans="1:18" ht="26.4" x14ac:dyDescent="0.25">
      <c r="A292" s="245"/>
      <c r="B292" s="223" t="s">
        <v>941</v>
      </c>
      <c r="C292" s="223" t="s">
        <v>942</v>
      </c>
      <c r="D292" s="223" t="s">
        <v>943</v>
      </c>
      <c r="E292" s="223"/>
      <c r="F292" s="223" t="s">
        <v>944</v>
      </c>
      <c r="G292" s="223" t="str">
        <f>VLOOKUP(F292,regions!A$2:C$419,3,FALSE)</f>
        <v>Shire district</v>
      </c>
      <c r="H292" s="223" t="str">
        <f>IFERROR(VLOOKUP(F292,classifications!A$3:C$328,3,FALSE),VLOOKUP(F292,classifications!I$2:K$28,3,FALSE))</f>
        <v>Predominantly Rural</v>
      </c>
      <c r="I292" s="259">
        <v>520</v>
      </c>
      <c r="J292" s="259">
        <v>160</v>
      </c>
      <c r="K292" s="259">
        <v>0</v>
      </c>
      <c r="L292" s="259">
        <v>680</v>
      </c>
      <c r="M292" s="257" t="s">
        <v>1365</v>
      </c>
      <c r="N292" s="260">
        <v>530</v>
      </c>
      <c r="O292" s="259">
        <v>180</v>
      </c>
      <c r="P292" s="259">
        <v>0</v>
      </c>
      <c r="Q292" s="259">
        <v>710</v>
      </c>
      <c r="R292" s="32"/>
    </row>
    <row r="293" spans="1:18" ht="26.4" x14ac:dyDescent="0.25">
      <c r="A293" s="245"/>
      <c r="B293" s="223" t="s">
        <v>945</v>
      </c>
      <c r="C293" s="223" t="s">
        <v>946</v>
      </c>
      <c r="D293" s="223" t="s">
        <v>947</v>
      </c>
      <c r="E293" s="223"/>
      <c r="F293" s="223" t="s">
        <v>948</v>
      </c>
      <c r="G293" s="223" t="str">
        <f>VLOOKUP(F293,regions!A$2:C$419,3,FALSE)</f>
        <v>Shire district</v>
      </c>
      <c r="H293" s="223" t="str">
        <f>IFERROR(VLOOKUP(F293,classifications!A$3:C$328,3,FALSE),VLOOKUP(F293,classifications!I$2:K$28,3,FALSE))</f>
        <v>Predominantly Urban</v>
      </c>
      <c r="I293" s="256">
        <v>0</v>
      </c>
      <c r="J293" s="256">
        <v>0</v>
      </c>
      <c r="K293" s="256">
        <v>0</v>
      </c>
      <c r="L293" s="256">
        <v>0</v>
      </c>
      <c r="M293" s="257" t="s">
        <v>1365</v>
      </c>
      <c r="N293" s="258">
        <v>20</v>
      </c>
      <c r="O293" s="256">
        <v>10</v>
      </c>
      <c r="P293" s="256">
        <v>0</v>
      </c>
      <c r="Q293" s="256">
        <v>20</v>
      </c>
    </row>
    <row r="294" spans="1:18" x14ac:dyDescent="0.25">
      <c r="A294" s="245"/>
      <c r="B294" s="223"/>
      <c r="C294" s="223"/>
      <c r="D294" s="223"/>
      <c r="E294" s="223"/>
      <c r="F294" s="223"/>
      <c r="G294" s="223"/>
      <c r="H294" s="223"/>
      <c r="I294" s="257"/>
      <c r="J294" s="257"/>
      <c r="K294" s="257"/>
      <c r="L294" s="257"/>
      <c r="M294" s="257" t="s">
        <v>1365</v>
      </c>
      <c r="N294" s="265"/>
      <c r="O294" s="257"/>
      <c r="P294" s="257"/>
      <c r="Q294" s="257"/>
    </row>
    <row r="295" spans="1:18" ht="26.4" x14ac:dyDescent="0.25">
      <c r="A295" s="245"/>
      <c r="B295" s="223"/>
      <c r="C295" s="223"/>
      <c r="D295" s="223" t="s">
        <v>949</v>
      </c>
      <c r="E295" s="264" t="s">
        <v>950</v>
      </c>
      <c r="F295" s="264" t="s">
        <v>950</v>
      </c>
      <c r="G295" s="223" t="str">
        <f>VLOOKUP(F295,regions!A$2:C$419,3,FALSE)</f>
        <v>Shire county</v>
      </c>
      <c r="H295" s="223" t="str">
        <f>IFERROR(VLOOKUP(F295,classifications!A$3:C$328,3,FALSE),VLOOKUP(F295,classifications!I$2:K$28,3,FALSE))</f>
        <v>Predominantly Rural</v>
      </c>
      <c r="I295" s="256">
        <v>2520</v>
      </c>
      <c r="J295" s="256">
        <v>410</v>
      </c>
      <c r="K295" s="256">
        <v>20</v>
      </c>
      <c r="L295" s="256">
        <v>2950</v>
      </c>
      <c r="M295" s="257" t="s">
        <v>1365</v>
      </c>
      <c r="N295" s="258">
        <v>1750</v>
      </c>
      <c r="O295" s="256">
        <v>410</v>
      </c>
      <c r="P295" s="256">
        <v>20</v>
      </c>
      <c r="Q295" s="256">
        <v>2170</v>
      </c>
    </row>
    <row r="296" spans="1:18" ht="26.4" x14ac:dyDescent="0.25">
      <c r="A296" s="245"/>
      <c r="B296" s="223" t="s">
        <v>951</v>
      </c>
      <c r="C296" s="223" t="s">
        <v>952</v>
      </c>
      <c r="D296" s="223" t="s">
        <v>953</v>
      </c>
      <c r="E296" s="223"/>
      <c r="F296" s="223" t="s">
        <v>954</v>
      </c>
      <c r="G296" s="223" t="str">
        <f>VLOOKUP(F296,regions!A$2:C$419,3,FALSE)</f>
        <v>Shire district</v>
      </c>
      <c r="H296" s="223" t="str">
        <f>IFERROR(VLOOKUP(F296,classifications!A$3:C$328,3,FALSE),VLOOKUP(F296,classifications!I$2:K$28,3,FALSE))</f>
        <v>Urban with Significant Rural</v>
      </c>
      <c r="I296" s="256">
        <v>330</v>
      </c>
      <c r="J296" s="256">
        <v>60</v>
      </c>
      <c r="K296" s="256">
        <v>0</v>
      </c>
      <c r="L296" s="256">
        <v>390</v>
      </c>
      <c r="M296" s="257" t="s">
        <v>1365</v>
      </c>
      <c r="N296" s="258">
        <v>190</v>
      </c>
      <c r="O296" s="256">
        <v>120</v>
      </c>
      <c r="P296" s="256">
        <v>0</v>
      </c>
      <c r="Q296" s="256">
        <v>310</v>
      </c>
    </row>
    <row r="297" spans="1:18" ht="26.4" x14ac:dyDescent="0.25">
      <c r="A297" s="245"/>
      <c r="B297" s="223" t="s">
        <v>955</v>
      </c>
      <c r="C297" s="223" t="s">
        <v>956</v>
      </c>
      <c r="D297" s="223" t="s">
        <v>957</v>
      </c>
      <c r="E297" s="223"/>
      <c r="F297" s="223" t="s">
        <v>958</v>
      </c>
      <c r="G297" s="223" t="str">
        <f>VLOOKUP(F297,regions!A$2:C$419,3,FALSE)</f>
        <v>Shire district</v>
      </c>
      <c r="H297" s="223" t="str">
        <f>IFERROR(VLOOKUP(F297,classifications!A$3:C$328,3,FALSE),VLOOKUP(F297,classifications!I$2:K$28,3,FALSE))</f>
        <v>Predominantly Rural</v>
      </c>
      <c r="I297" s="256">
        <v>370</v>
      </c>
      <c r="J297" s="256">
        <v>60</v>
      </c>
      <c r="K297" s="256">
        <v>0</v>
      </c>
      <c r="L297" s="256">
        <v>430</v>
      </c>
      <c r="M297" s="257" t="s">
        <v>1365</v>
      </c>
      <c r="N297" s="258">
        <v>280</v>
      </c>
      <c r="O297" s="256">
        <v>120</v>
      </c>
      <c r="P297" s="256">
        <v>0</v>
      </c>
      <c r="Q297" s="256">
        <v>400</v>
      </c>
    </row>
    <row r="298" spans="1:18" ht="26.4" x14ac:dyDescent="0.25">
      <c r="A298" s="245"/>
      <c r="B298" s="223" t="s">
        <v>959</v>
      </c>
      <c r="C298" s="223" t="s">
        <v>960</v>
      </c>
      <c r="D298" s="223" t="s">
        <v>961</v>
      </c>
      <c r="E298" s="223"/>
      <c r="F298" s="223" t="s">
        <v>962</v>
      </c>
      <c r="G298" s="223" t="str">
        <f>VLOOKUP(F298,regions!A$2:C$419,3,FALSE)</f>
        <v>Shire district</v>
      </c>
      <c r="H298" s="223" t="str">
        <f>IFERROR(VLOOKUP(F298,classifications!A$3:C$328,3,FALSE),VLOOKUP(F298,classifications!I$2:K$28,3,FALSE))</f>
        <v>Predominantly Urban</v>
      </c>
      <c r="I298" s="256">
        <v>120</v>
      </c>
      <c r="J298" s="256">
        <v>60</v>
      </c>
      <c r="K298" s="256">
        <v>20</v>
      </c>
      <c r="L298" s="256">
        <v>190</v>
      </c>
      <c r="M298" s="257" t="s">
        <v>1365</v>
      </c>
      <c r="N298" s="258">
        <v>40</v>
      </c>
      <c r="O298" s="256">
        <v>0</v>
      </c>
      <c r="P298" s="256">
        <v>20</v>
      </c>
      <c r="Q298" s="256">
        <v>60</v>
      </c>
    </row>
    <row r="299" spans="1:18" ht="26.4" x14ac:dyDescent="0.25">
      <c r="A299" s="245"/>
      <c r="B299" s="223" t="s">
        <v>963</v>
      </c>
      <c r="C299" s="223" t="s">
        <v>964</v>
      </c>
      <c r="D299" s="223" t="s">
        <v>965</v>
      </c>
      <c r="E299" s="223"/>
      <c r="F299" s="223" t="s">
        <v>966</v>
      </c>
      <c r="G299" s="223" t="str">
        <f>VLOOKUP(F299,regions!A$2:C$419,3,FALSE)</f>
        <v>Shire district</v>
      </c>
      <c r="H299" s="223" t="str">
        <f>IFERROR(VLOOKUP(F299,classifications!A$3:C$328,3,FALSE),VLOOKUP(F299,classifications!I$2:K$28,3,FALSE))</f>
        <v>Predominantly Rural</v>
      </c>
      <c r="I299" s="256">
        <v>660</v>
      </c>
      <c r="J299" s="256">
        <v>60</v>
      </c>
      <c r="K299" s="256">
        <v>0</v>
      </c>
      <c r="L299" s="256">
        <v>720</v>
      </c>
      <c r="M299" s="257" t="s">
        <v>1365</v>
      </c>
      <c r="N299" s="258">
        <v>500</v>
      </c>
      <c r="O299" s="256">
        <v>20</v>
      </c>
      <c r="P299" s="256">
        <v>0</v>
      </c>
      <c r="Q299" s="256">
        <v>520</v>
      </c>
    </row>
    <row r="300" spans="1:18" ht="26.4" x14ac:dyDescent="0.25">
      <c r="A300" s="245"/>
      <c r="B300" s="223" t="s">
        <v>967</v>
      </c>
      <c r="C300" s="223" t="s">
        <v>968</v>
      </c>
      <c r="D300" s="223" t="s">
        <v>969</v>
      </c>
      <c r="E300" s="223"/>
      <c r="F300" s="223" t="s">
        <v>970</v>
      </c>
      <c r="G300" s="223" t="str">
        <f>VLOOKUP(F300,regions!A$2:C$419,3,FALSE)</f>
        <v>Shire district</v>
      </c>
      <c r="H300" s="223" t="str">
        <f>IFERROR(VLOOKUP(F300,classifications!A$3:C$328,3,FALSE),VLOOKUP(F300,classifications!I$2:K$28,3,FALSE))</f>
        <v>Predominantly Rural</v>
      </c>
      <c r="I300" s="256">
        <v>390</v>
      </c>
      <c r="J300" s="256">
        <v>120</v>
      </c>
      <c r="K300" s="256">
        <v>0</v>
      </c>
      <c r="L300" s="256">
        <v>510</v>
      </c>
      <c r="M300" s="257" t="s">
        <v>1365</v>
      </c>
      <c r="N300" s="258">
        <v>210</v>
      </c>
      <c r="O300" s="256">
        <v>60</v>
      </c>
      <c r="P300" s="256">
        <v>0</v>
      </c>
      <c r="Q300" s="256">
        <v>270</v>
      </c>
    </row>
    <row r="301" spans="1:18" ht="26.4" x14ac:dyDescent="0.25">
      <c r="A301" s="245"/>
      <c r="B301" s="223" t="s">
        <v>971</v>
      </c>
      <c r="C301" s="223" t="s">
        <v>972</v>
      </c>
      <c r="D301" s="223" t="s">
        <v>973</v>
      </c>
      <c r="E301" s="223"/>
      <c r="F301" s="223" t="s">
        <v>974</v>
      </c>
      <c r="G301" s="223" t="str">
        <f>VLOOKUP(F301,regions!A$2:C$419,3,FALSE)</f>
        <v>Shire district</v>
      </c>
      <c r="H301" s="223" t="str">
        <f>IFERROR(VLOOKUP(F301,classifications!A$3:C$328,3,FALSE),VLOOKUP(F301,classifications!I$2:K$28,3,FALSE))</f>
        <v>Predominantly Rural</v>
      </c>
      <c r="I301" s="256">
        <v>420</v>
      </c>
      <c r="J301" s="256">
        <v>50</v>
      </c>
      <c r="K301" s="256">
        <v>0</v>
      </c>
      <c r="L301" s="256">
        <v>470</v>
      </c>
      <c r="M301" s="257" t="s">
        <v>1365</v>
      </c>
      <c r="N301" s="258">
        <v>360</v>
      </c>
      <c r="O301" s="256">
        <v>80</v>
      </c>
      <c r="P301" s="256">
        <v>0</v>
      </c>
      <c r="Q301" s="256">
        <v>450</v>
      </c>
    </row>
    <row r="302" spans="1:18" ht="26.4" x14ac:dyDescent="0.25">
      <c r="A302" s="245"/>
      <c r="B302" s="223" t="s">
        <v>975</v>
      </c>
      <c r="C302" s="223" t="s">
        <v>976</v>
      </c>
      <c r="D302" s="223" t="s">
        <v>977</v>
      </c>
      <c r="E302" s="223"/>
      <c r="F302" s="223" t="s">
        <v>978</v>
      </c>
      <c r="G302" s="223" t="str">
        <f>VLOOKUP(F302,regions!A$2:C$419,3,FALSE)</f>
        <v>Shire district</v>
      </c>
      <c r="H302" s="223" t="str">
        <f>IFERROR(VLOOKUP(F302,classifications!A$3:C$328,3,FALSE),VLOOKUP(F302,classifications!I$2:K$28,3,FALSE))</f>
        <v>Predominantly Rural</v>
      </c>
      <c r="I302" s="256">
        <v>240</v>
      </c>
      <c r="J302" s="256">
        <v>0</v>
      </c>
      <c r="K302" s="256">
        <v>0</v>
      </c>
      <c r="L302" s="256">
        <v>240</v>
      </c>
      <c r="M302" s="257" t="s">
        <v>1365</v>
      </c>
      <c r="N302" s="258">
        <v>170</v>
      </c>
      <c r="O302" s="256">
        <v>0</v>
      </c>
      <c r="P302" s="256">
        <v>0</v>
      </c>
      <c r="Q302" s="256">
        <v>170</v>
      </c>
    </row>
    <row r="303" spans="1:18" x14ac:dyDescent="0.25">
      <c r="A303" s="245"/>
      <c r="B303" s="223"/>
      <c r="C303" s="223"/>
      <c r="D303" s="223"/>
      <c r="E303" s="223"/>
      <c r="F303" s="223"/>
      <c r="G303" s="223"/>
      <c r="H303" s="223"/>
      <c r="I303" s="257"/>
      <c r="J303" s="257"/>
      <c r="K303" s="257"/>
      <c r="L303" s="257"/>
      <c r="M303" s="257" t="s">
        <v>1365</v>
      </c>
      <c r="N303" s="265"/>
      <c r="O303" s="257"/>
      <c r="P303" s="257"/>
      <c r="Q303" s="257"/>
    </row>
    <row r="304" spans="1:18" ht="26.4" x14ac:dyDescent="0.25">
      <c r="A304" s="245"/>
      <c r="B304" s="223"/>
      <c r="C304" s="223"/>
      <c r="D304" s="223" t="s">
        <v>979</v>
      </c>
      <c r="E304" s="264" t="s">
        <v>980</v>
      </c>
      <c r="F304" s="264" t="s">
        <v>980</v>
      </c>
      <c r="G304" s="223" t="str">
        <f>VLOOKUP(F304,regions!A$2:C$419,3,FALSE)</f>
        <v>Shire county</v>
      </c>
      <c r="H304" s="223" t="str">
        <f>IFERROR(VLOOKUP(F304,classifications!A$3:C$328,3,FALSE),VLOOKUP(F304,classifications!I$2:K$28,3,FALSE))</f>
        <v>Predominantly Rural</v>
      </c>
      <c r="I304" s="256">
        <v>2770</v>
      </c>
      <c r="J304" s="256">
        <v>290</v>
      </c>
      <c r="K304" s="256">
        <v>0</v>
      </c>
      <c r="L304" s="256">
        <v>3060</v>
      </c>
      <c r="M304" s="257" t="s">
        <v>1365</v>
      </c>
      <c r="N304" s="258">
        <v>2610</v>
      </c>
      <c r="O304" s="256">
        <v>350</v>
      </c>
      <c r="P304" s="256">
        <v>10</v>
      </c>
      <c r="Q304" s="256">
        <v>2970</v>
      </c>
    </row>
    <row r="305" spans="1:17" ht="26.4" x14ac:dyDescent="0.25">
      <c r="A305" s="245"/>
      <c r="B305" s="223" t="s">
        <v>981</v>
      </c>
      <c r="C305" s="223" t="s">
        <v>982</v>
      </c>
      <c r="D305" s="223" t="s">
        <v>983</v>
      </c>
      <c r="E305" s="223"/>
      <c r="F305" s="223" t="s">
        <v>984</v>
      </c>
      <c r="G305" s="223" t="str">
        <f>VLOOKUP(F305,regions!A$2:C$419,3,FALSE)</f>
        <v>Shire district</v>
      </c>
      <c r="H305" s="223" t="str">
        <f>IFERROR(VLOOKUP(F305,classifications!A$3:C$328,3,FALSE),VLOOKUP(F305,classifications!I$2:K$28,3,FALSE))</f>
        <v>Predominantly Rural</v>
      </c>
      <c r="I305" s="256">
        <v>360</v>
      </c>
      <c r="J305" s="256">
        <v>30</v>
      </c>
      <c r="K305" s="256">
        <v>0</v>
      </c>
      <c r="L305" s="256">
        <v>400</v>
      </c>
      <c r="M305" s="257" t="s">
        <v>1365</v>
      </c>
      <c r="N305" s="258">
        <v>370</v>
      </c>
      <c r="O305" s="256">
        <v>20</v>
      </c>
      <c r="P305" s="256">
        <v>0</v>
      </c>
      <c r="Q305" s="256">
        <v>390</v>
      </c>
    </row>
    <row r="306" spans="1:17" ht="26.4" x14ac:dyDescent="0.25">
      <c r="A306" s="245"/>
      <c r="B306" s="223" t="s">
        <v>985</v>
      </c>
      <c r="C306" s="223" t="s">
        <v>986</v>
      </c>
      <c r="D306" s="223" t="s">
        <v>987</v>
      </c>
      <c r="E306" s="223"/>
      <c r="F306" s="223" t="s">
        <v>988</v>
      </c>
      <c r="G306" s="223" t="str">
        <f>VLOOKUP(F306,regions!A$2:C$419,3,FALSE)</f>
        <v>Shire district</v>
      </c>
      <c r="H306" s="223" t="str">
        <f>IFERROR(VLOOKUP(F306,classifications!A$3:C$328,3,FALSE),VLOOKUP(F306,classifications!I$2:K$28,3,FALSE))</f>
        <v>Urban with Significant Rural</v>
      </c>
      <c r="I306" s="256">
        <v>580</v>
      </c>
      <c r="J306" s="256">
        <v>0</v>
      </c>
      <c r="K306" s="256">
        <v>0</v>
      </c>
      <c r="L306" s="256">
        <v>580</v>
      </c>
      <c r="M306" s="257" t="s">
        <v>1365</v>
      </c>
      <c r="N306" s="258">
        <v>450</v>
      </c>
      <c r="O306" s="256">
        <v>50</v>
      </c>
      <c r="P306" s="256">
        <v>0</v>
      </c>
      <c r="Q306" s="256">
        <v>490</v>
      </c>
    </row>
    <row r="307" spans="1:17" ht="26.4" x14ac:dyDescent="0.25">
      <c r="A307" s="245"/>
      <c r="B307" s="223" t="s">
        <v>989</v>
      </c>
      <c r="C307" s="223" t="s">
        <v>990</v>
      </c>
      <c r="D307" s="223" t="s">
        <v>991</v>
      </c>
      <c r="E307" s="223"/>
      <c r="F307" s="223" t="s">
        <v>992</v>
      </c>
      <c r="G307" s="223" t="str">
        <f>VLOOKUP(F307,regions!A$2:C$419,3,FALSE)</f>
        <v>Shire district</v>
      </c>
      <c r="H307" s="223" t="str">
        <f>IFERROR(VLOOKUP(F307,classifications!A$3:C$328,3,FALSE),VLOOKUP(F307,classifications!I$2:K$28,3,FALSE))</f>
        <v>Urban with Significant Rural</v>
      </c>
      <c r="I307" s="256">
        <v>240</v>
      </c>
      <c r="J307" s="256">
        <v>0</v>
      </c>
      <c r="K307" s="256">
        <v>0</v>
      </c>
      <c r="L307" s="256">
        <v>240</v>
      </c>
      <c r="M307" s="257" t="s">
        <v>1365</v>
      </c>
      <c r="N307" s="258">
        <v>150</v>
      </c>
      <c r="O307" s="256">
        <v>0</v>
      </c>
      <c r="P307" s="256">
        <v>10</v>
      </c>
      <c r="Q307" s="256">
        <v>160</v>
      </c>
    </row>
    <row r="308" spans="1:17" ht="26.4" x14ac:dyDescent="0.25">
      <c r="A308" s="245"/>
      <c r="B308" s="223" t="s">
        <v>993</v>
      </c>
      <c r="C308" s="223" t="s">
        <v>994</v>
      </c>
      <c r="D308" s="223" t="s">
        <v>995</v>
      </c>
      <c r="E308" s="223"/>
      <c r="F308" s="223" t="s">
        <v>996</v>
      </c>
      <c r="G308" s="223" t="str">
        <f>VLOOKUP(F308,regions!A$2:C$419,3,FALSE)</f>
        <v>Shire district</v>
      </c>
      <c r="H308" s="223" t="str">
        <f>IFERROR(VLOOKUP(F308,classifications!A$3:C$328,3,FALSE),VLOOKUP(F308,classifications!I$2:K$28,3,FALSE))</f>
        <v>Predominantly Rural</v>
      </c>
      <c r="I308" s="256">
        <v>270</v>
      </c>
      <c r="J308" s="256">
        <v>10</v>
      </c>
      <c r="K308" s="256">
        <v>0</v>
      </c>
      <c r="L308" s="256">
        <v>290</v>
      </c>
      <c r="M308" s="257" t="s">
        <v>1365</v>
      </c>
      <c r="N308" s="258">
        <v>320</v>
      </c>
      <c r="O308" s="256">
        <v>30</v>
      </c>
      <c r="P308" s="256">
        <v>0</v>
      </c>
      <c r="Q308" s="256">
        <v>350</v>
      </c>
    </row>
    <row r="309" spans="1:17" ht="26.4" x14ac:dyDescent="0.25">
      <c r="A309" s="245"/>
      <c r="B309" s="223" t="s">
        <v>997</v>
      </c>
      <c r="C309" s="223" t="s">
        <v>998</v>
      </c>
      <c r="D309" s="223" t="s">
        <v>999</v>
      </c>
      <c r="E309" s="223"/>
      <c r="F309" s="223" t="s">
        <v>1000</v>
      </c>
      <c r="G309" s="223" t="str">
        <f>VLOOKUP(F309,regions!A$2:C$419,3,FALSE)</f>
        <v>Shire district</v>
      </c>
      <c r="H309" s="223" t="str">
        <f>IFERROR(VLOOKUP(F309,classifications!A$3:C$328,3,FALSE),VLOOKUP(F309,classifications!I$2:K$28,3,FALSE))</f>
        <v>Predominantly Rural</v>
      </c>
      <c r="I309" s="256">
        <v>320</v>
      </c>
      <c r="J309" s="256">
        <v>10</v>
      </c>
      <c r="K309" s="256">
        <v>0</v>
      </c>
      <c r="L309" s="256">
        <v>320</v>
      </c>
      <c r="M309" s="257" t="s">
        <v>1365</v>
      </c>
      <c r="N309" s="258">
        <v>280</v>
      </c>
      <c r="O309" s="256">
        <v>10</v>
      </c>
      <c r="P309" s="256">
        <v>0</v>
      </c>
      <c r="Q309" s="256">
        <v>290</v>
      </c>
    </row>
    <row r="310" spans="1:17" ht="26.4" x14ac:dyDescent="0.25">
      <c r="A310" s="245"/>
      <c r="B310" s="223" t="s">
        <v>1001</v>
      </c>
      <c r="C310" s="223" t="s">
        <v>1002</v>
      </c>
      <c r="D310" s="223" t="s">
        <v>1003</v>
      </c>
      <c r="E310" s="223"/>
      <c r="F310" s="223" t="s">
        <v>1004</v>
      </c>
      <c r="G310" s="223" t="str">
        <f>VLOOKUP(F310,regions!A$2:C$419,3,FALSE)</f>
        <v>Shire district</v>
      </c>
      <c r="H310" s="223" t="str">
        <f>IFERROR(VLOOKUP(F310,classifications!A$3:C$328,3,FALSE),VLOOKUP(F310,classifications!I$2:K$28,3,FALSE))</f>
        <v>Predominantly Urban</v>
      </c>
      <c r="I310" s="256">
        <v>160</v>
      </c>
      <c r="J310" s="256">
        <v>20</v>
      </c>
      <c r="K310" s="256">
        <v>0</v>
      </c>
      <c r="L310" s="256">
        <v>170</v>
      </c>
      <c r="M310" s="257" t="s">
        <v>1365</v>
      </c>
      <c r="N310" s="258">
        <v>90</v>
      </c>
      <c r="O310" s="256">
        <v>20</v>
      </c>
      <c r="P310" s="256">
        <v>0</v>
      </c>
      <c r="Q310" s="256">
        <v>120</v>
      </c>
    </row>
    <row r="311" spans="1:17" ht="26.4" x14ac:dyDescent="0.25">
      <c r="A311" s="245"/>
      <c r="B311" s="223" t="s">
        <v>1005</v>
      </c>
      <c r="C311" s="223" t="s">
        <v>1006</v>
      </c>
      <c r="D311" s="223" t="s">
        <v>1007</v>
      </c>
      <c r="E311" s="223"/>
      <c r="F311" s="223" t="s">
        <v>1008</v>
      </c>
      <c r="G311" s="223" t="str">
        <f>VLOOKUP(F311,regions!A$2:C$419,3,FALSE)</f>
        <v>Shire district</v>
      </c>
      <c r="H311" s="223" t="str">
        <f>IFERROR(VLOOKUP(F311,classifications!A$3:C$328,3,FALSE),VLOOKUP(F311,classifications!I$2:K$28,3,FALSE))</f>
        <v>Predominantly Rural</v>
      </c>
      <c r="I311" s="256">
        <v>840</v>
      </c>
      <c r="J311" s="256">
        <v>220</v>
      </c>
      <c r="K311" s="256">
        <v>0</v>
      </c>
      <c r="L311" s="256">
        <v>1070</v>
      </c>
      <c r="M311" s="257" t="s">
        <v>1365</v>
      </c>
      <c r="N311" s="258">
        <v>960</v>
      </c>
      <c r="O311" s="256">
        <v>220</v>
      </c>
      <c r="P311" s="256">
        <v>0</v>
      </c>
      <c r="Q311" s="256">
        <v>1180</v>
      </c>
    </row>
    <row r="312" spans="1:17" x14ac:dyDescent="0.25">
      <c r="A312" s="245"/>
      <c r="B312" s="223"/>
      <c r="C312" s="223"/>
      <c r="D312" s="223"/>
      <c r="E312" s="223"/>
      <c r="F312" s="223"/>
      <c r="G312" s="223"/>
      <c r="H312" s="223"/>
      <c r="I312" s="257"/>
      <c r="J312" s="257"/>
      <c r="K312" s="257"/>
      <c r="L312" s="257"/>
      <c r="M312" s="257" t="s">
        <v>1365</v>
      </c>
      <c r="N312" s="265"/>
      <c r="O312" s="257"/>
      <c r="P312" s="257"/>
      <c r="Q312" s="257"/>
    </row>
    <row r="313" spans="1:17" ht="26.4" x14ac:dyDescent="0.25">
      <c r="A313" s="245"/>
      <c r="B313" s="223"/>
      <c r="C313" s="223"/>
      <c r="D313" s="223" t="s">
        <v>1009</v>
      </c>
      <c r="E313" s="264" t="s">
        <v>1010</v>
      </c>
      <c r="F313" s="264" t="s">
        <v>1010</v>
      </c>
      <c r="G313" s="223" t="str">
        <f>VLOOKUP(F313,regions!A$2:C$419,3,FALSE)</f>
        <v>Shire county</v>
      </c>
      <c r="H313" s="223" t="str">
        <f>IFERROR(VLOOKUP(F313,classifications!A$3:C$328,3,FALSE),VLOOKUP(F313,classifications!I$2:K$28,3,FALSE))</f>
        <v>Urban with Significant Rural</v>
      </c>
      <c r="I313" s="256">
        <v>2620</v>
      </c>
      <c r="J313" s="256">
        <v>510</v>
      </c>
      <c r="K313" s="256">
        <v>20</v>
      </c>
      <c r="L313" s="256">
        <v>3150</v>
      </c>
      <c r="M313" s="257" t="s">
        <v>1365</v>
      </c>
      <c r="N313" s="258">
        <v>3050</v>
      </c>
      <c r="O313" s="256">
        <v>610</v>
      </c>
      <c r="P313" s="256">
        <v>30</v>
      </c>
      <c r="Q313" s="256">
        <v>3690</v>
      </c>
    </row>
    <row r="314" spans="1:17" ht="26.4" x14ac:dyDescent="0.25">
      <c r="A314" s="245"/>
      <c r="B314" s="223" t="s">
        <v>1011</v>
      </c>
      <c r="C314" s="223" t="s">
        <v>1012</v>
      </c>
      <c r="D314" s="223" t="s">
        <v>1013</v>
      </c>
      <c r="E314" s="223"/>
      <c r="F314" s="223" t="s">
        <v>1014</v>
      </c>
      <c r="G314" s="223" t="str">
        <f>VLOOKUP(F314,regions!A$2:C$419,3,FALSE)</f>
        <v>Shire district</v>
      </c>
      <c r="H314" s="223" t="str">
        <f>IFERROR(VLOOKUP(F314,classifications!A$3:C$328,3,FALSE),VLOOKUP(F314,classifications!I$2:K$28,3,FALSE))</f>
        <v>Predominantly Urban</v>
      </c>
      <c r="I314" s="256">
        <v>460</v>
      </c>
      <c r="J314" s="256">
        <v>20</v>
      </c>
      <c r="K314" s="256">
        <v>20</v>
      </c>
      <c r="L314" s="256">
        <v>500</v>
      </c>
      <c r="M314" s="257" t="s">
        <v>1365</v>
      </c>
      <c r="N314" s="258">
        <v>530</v>
      </c>
      <c r="O314" s="256">
        <v>20</v>
      </c>
      <c r="P314" s="256">
        <v>30</v>
      </c>
      <c r="Q314" s="256">
        <v>580</v>
      </c>
    </row>
    <row r="315" spans="1:17" ht="26.4" x14ac:dyDescent="0.25">
      <c r="A315" s="245"/>
      <c r="B315" s="223" t="s">
        <v>1015</v>
      </c>
      <c r="C315" s="223" t="s">
        <v>1016</v>
      </c>
      <c r="D315" s="223" t="s">
        <v>1017</v>
      </c>
      <c r="E315" s="223"/>
      <c r="F315" s="223" t="s">
        <v>1018</v>
      </c>
      <c r="G315" s="223" t="str">
        <f>VLOOKUP(F315,regions!A$2:C$419,3,FALSE)</f>
        <v>Shire district</v>
      </c>
      <c r="H315" s="223" t="str">
        <f>IFERROR(VLOOKUP(F315,classifications!A$3:C$328,3,FALSE),VLOOKUP(F315,classifications!I$2:K$28,3,FALSE))</f>
        <v>Predominantly Rural</v>
      </c>
      <c r="I315" s="256">
        <v>560</v>
      </c>
      <c r="J315" s="256">
        <v>160</v>
      </c>
      <c r="K315" s="256">
        <v>0</v>
      </c>
      <c r="L315" s="256">
        <v>720</v>
      </c>
      <c r="M315" s="257" t="s">
        <v>1365</v>
      </c>
      <c r="N315" s="258">
        <v>680</v>
      </c>
      <c r="O315" s="256">
        <v>130</v>
      </c>
      <c r="P315" s="256">
        <v>0</v>
      </c>
      <c r="Q315" s="256">
        <v>810</v>
      </c>
    </row>
    <row r="316" spans="1:17" ht="39.6" x14ac:dyDescent="0.25">
      <c r="A316" s="245"/>
      <c r="B316" s="223" t="s">
        <v>1019</v>
      </c>
      <c r="C316" s="223" t="s">
        <v>1020</v>
      </c>
      <c r="D316" s="223" t="s">
        <v>1021</v>
      </c>
      <c r="E316" s="223"/>
      <c r="F316" s="223" t="s">
        <v>1022</v>
      </c>
      <c r="G316" s="223" t="str">
        <f>VLOOKUP(F316,regions!A$2:C$419,3,FALSE)</f>
        <v>Shire district</v>
      </c>
      <c r="H316" s="223" t="str">
        <f>IFERROR(VLOOKUP(F316,classifications!A$3:C$328,3,FALSE),VLOOKUP(F316,classifications!I$2:K$28,3,FALSE))</f>
        <v>Predominantly Rural</v>
      </c>
      <c r="I316" s="259">
        <v>270</v>
      </c>
      <c r="J316" s="259">
        <v>50</v>
      </c>
      <c r="K316" s="259">
        <v>0</v>
      </c>
      <c r="L316" s="259">
        <v>320</v>
      </c>
      <c r="M316" s="257" t="s">
        <v>1365</v>
      </c>
      <c r="N316" s="260">
        <v>300</v>
      </c>
      <c r="O316" s="259">
        <v>60</v>
      </c>
      <c r="P316" s="259">
        <v>0</v>
      </c>
      <c r="Q316" s="259">
        <v>360</v>
      </c>
    </row>
    <row r="317" spans="1:17" ht="26.4" x14ac:dyDescent="0.25">
      <c r="A317" s="245"/>
      <c r="B317" s="223" t="s">
        <v>1023</v>
      </c>
      <c r="C317" s="223" t="s">
        <v>1024</v>
      </c>
      <c r="D317" s="223" t="s">
        <v>1025</v>
      </c>
      <c r="E317" s="223"/>
      <c r="F317" s="223" t="s">
        <v>1026</v>
      </c>
      <c r="G317" s="223" t="str">
        <f>VLOOKUP(F317,regions!A$2:C$419,3,FALSE)</f>
        <v>Shire district</v>
      </c>
      <c r="H317" s="223" t="str">
        <f>IFERROR(VLOOKUP(F317,classifications!A$3:C$328,3,FALSE),VLOOKUP(F317,classifications!I$2:K$28,3,FALSE))</f>
        <v>Predominantly Urban</v>
      </c>
      <c r="I317" s="256">
        <v>310</v>
      </c>
      <c r="J317" s="256">
        <v>80</v>
      </c>
      <c r="K317" s="256">
        <v>0</v>
      </c>
      <c r="L317" s="256">
        <v>390</v>
      </c>
      <c r="M317" s="257" t="s">
        <v>1365</v>
      </c>
      <c r="N317" s="258">
        <v>540</v>
      </c>
      <c r="O317" s="256">
        <v>70</v>
      </c>
      <c r="P317" s="256">
        <v>0</v>
      </c>
      <c r="Q317" s="256">
        <v>610</v>
      </c>
    </row>
    <row r="318" spans="1:17" ht="26.4" x14ac:dyDescent="0.25">
      <c r="A318" s="245"/>
      <c r="B318" s="223" t="s">
        <v>1027</v>
      </c>
      <c r="C318" s="223" t="s">
        <v>1028</v>
      </c>
      <c r="D318" s="223" t="s">
        <v>1029</v>
      </c>
      <c r="E318" s="223"/>
      <c r="F318" s="223" t="s">
        <v>1030</v>
      </c>
      <c r="G318" s="223" t="str">
        <f>VLOOKUP(F318,regions!A$2:C$419,3,FALSE)</f>
        <v>Shire district</v>
      </c>
      <c r="H318" s="223" t="str">
        <f>IFERROR(VLOOKUP(F318,classifications!A$3:C$328,3,FALSE),VLOOKUP(F318,classifications!I$2:K$28,3,FALSE))</f>
        <v>Predominantly Urban</v>
      </c>
      <c r="I318" s="256">
        <v>120</v>
      </c>
      <c r="J318" s="256">
        <v>40</v>
      </c>
      <c r="K318" s="256">
        <v>0</v>
      </c>
      <c r="L318" s="256">
        <v>160</v>
      </c>
      <c r="M318" s="257" t="s">
        <v>1365</v>
      </c>
      <c r="N318" s="258">
        <v>280</v>
      </c>
      <c r="O318" s="256">
        <v>160</v>
      </c>
      <c r="P318" s="256">
        <v>0</v>
      </c>
      <c r="Q318" s="256">
        <v>440</v>
      </c>
    </row>
    <row r="319" spans="1:17" ht="39.6" x14ac:dyDescent="0.25">
      <c r="A319" s="245"/>
      <c r="B319" s="223" t="s">
        <v>1031</v>
      </c>
      <c r="C319" s="223" t="s">
        <v>1032</v>
      </c>
      <c r="D319" s="223" t="s">
        <v>1033</v>
      </c>
      <c r="E319" s="223"/>
      <c r="F319" s="223" t="s">
        <v>1034</v>
      </c>
      <c r="G319" s="223" t="str">
        <f>VLOOKUP(F319,regions!A$2:C$419,3,FALSE)</f>
        <v>Shire district</v>
      </c>
      <c r="H319" s="223" t="str">
        <f>IFERROR(VLOOKUP(F319,classifications!A$3:C$328,3,FALSE),VLOOKUP(F319,classifications!I$2:K$28,3,FALSE))</f>
        <v>Predominantly Rural</v>
      </c>
      <c r="I319" s="256">
        <v>650</v>
      </c>
      <c r="J319" s="256">
        <v>150</v>
      </c>
      <c r="K319" s="256">
        <v>0</v>
      </c>
      <c r="L319" s="256">
        <v>800</v>
      </c>
      <c r="M319" s="257" t="s">
        <v>1365</v>
      </c>
      <c r="N319" s="258">
        <v>570</v>
      </c>
      <c r="O319" s="256">
        <v>170</v>
      </c>
      <c r="P319" s="256">
        <v>0</v>
      </c>
      <c r="Q319" s="256">
        <v>730</v>
      </c>
    </row>
    <row r="320" spans="1:17" ht="26.4" x14ac:dyDescent="0.25">
      <c r="A320" s="245"/>
      <c r="B320" s="223" t="s">
        <v>1035</v>
      </c>
      <c r="C320" s="223" t="s">
        <v>1036</v>
      </c>
      <c r="D320" s="223" t="s">
        <v>1037</v>
      </c>
      <c r="E320" s="223"/>
      <c r="F320" s="223" t="s">
        <v>1038</v>
      </c>
      <c r="G320" s="223" t="str">
        <f>VLOOKUP(F320,regions!A$2:C$419,3,FALSE)</f>
        <v>Shire district</v>
      </c>
      <c r="H320" s="223" t="str">
        <f>IFERROR(VLOOKUP(F320,classifications!A$3:C$328,3,FALSE),VLOOKUP(F320,classifications!I$2:K$28,3,FALSE))</f>
        <v>Urban with Significant Rural</v>
      </c>
      <c r="I320" s="256">
        <v>250</v>
      </c>
      <c r="J320" s="256">
        <v>20</v>
      </c>
      <c r="K320" s="256">
        <v>0</v>
      </c>
      <c r="L320" s="256">
        <v>270</v>
      </c>
      <c r="M320" s="257" t="s">
        <v>1365</v>
      </c>
      <c r="N320" s="258">
        <v>150</v>
      </c>
      <c r="O320" s="256">
        <v>10</v>
      </c>
      <c r="P320" s="256">
        <v>0</v>
      </c>
      <c r="Q320" s="256">
        <v>160</v>
      </c>
    </row>
    <row r="321" spans="1:17" x14ac:dyDescent="0.25">
      <c r="A321" s="245"/>
      <c r="B321" s="223"/>
      <c r="C321" s="223"/>
      <c r="D321" s="223"/>
      <c r="E321" s="223"/>
      <c r="F321" s="223"/>
      <c r="G321" s="223"/>
      <c r="H321" s="223"/>
      <c r="I321" s="257"/>
      <c r="J321" s="257"/>
      <c r="K321" s="257"/>
      <c r="L321" s="257"/>
      <c r="M321" s="257" t="s">
        <v>1365</v>
      </c>
      <c r="N321" s="265"/>
      <c r="O321" s="257"/>
      <c r="P321" s="257"/>
      <c r="Q321" s="257"/>
    </row>
    <row r="322" spans="1:17" ht="26.4" x14ac:dyDescent="0.25">
      <c r="A322" s="245"/>
      <c r="B322" s="223"/>
      <c r="C322" s="223"/>
      <c r="D322" s="223" t="s">
        <v>1039</v>
      </c>
      <c r="E322" s="264" t="s">
        <v>1040</v>
      </c>
      <c r="F322" s="264" t="s">
        <v>1040</v>
      </c>
      <c r="G322" s="223" t="str">
        <f>VLOOKUP(F322,regions!A$2:C$419,3,FALSE)</f>
        <v>Shire county</v>
      </c>
      <c r="H322" s="223" t="str">
        <f>IFERROR(VLOOKUP(F322,classifications!A$3:C$328,3,FALSE),VLOOKUP(F322,classifications!I$2:K$28,3,FALSE))</f>
        <v>Predominantly Rural</v>
      </c>
      <c r="I322" s="256">
        <v>2000</v>
      </c>
      <c r="J322" s="256">
        <v>280</v>
      </c>
      <c r="K322" s="256">
        <v>0</v>
      </c>
      <c r="L322" s="256">
        <v>2280</v>
      </c>
      <c r="M322" s="257" t="s">
        <v>1365</v>
      </c>
      <c r="N322" s="258">
        <v>1760</v>
      </c>
      <c r="O322" s="256">
        <v>310</v>
      </c>
      <c r="P322" s="256">
        <v>0</v>
      </c>
      <c r="Q322" s="256">
        <v>2080</v>
      </c>
    </row>
    <row r="323" spans="1:17" ht="26.4" x14ac:dyDescent="0.25">
      <c r="A323" s="245"/>
      <c r="B323" s="223" t="s">
        <v>1041</v>
      </c>
      <c r="C323" s="223" t="s">
        <v>1042</v>
      </c>
      <c r="D323" s="223" t="s">
        <v>1043</v>
      </c>
      <c r="E323" s="264"/>
      <c r="F323" s="223" t="s">
        <v>1044</v>
      </c>
      <c r="G323" s="223" t="str">
        <f>VLOOKUP(F323,regions!A$2:C$419,3,FALSE)</f>
        <v>Shire district</v>
      </c>
      <c r="H323" s="223" t="str">
        <f>IFERROR(VLOOKUP(F323,classifications!A$3:C$328,3,FALSE),VLOOKUP(F323,classifications!I$2:K$28,3,FALSE))</f>
        <v>Predominantly Rural</v>
      </c>
      <c r="I323" s="256">
        <v>100</v>
      </c>
      <c r="J323" s="256">
        <v>0</v>
      </c>
      <c r="K323" s="256">
        <v>0</v>
      </c>
      <c r="L323" s="256">
        <v>100</v>
      </c>
      <c r="M323" s="257" t="s">
        <v>1365</v>
      </c>
      <c r="N323" s="258">
        <v>30</v>
      </c>
      <c r="O323" s="256">
        <v>0</v>
      </c>
      <c r="P323" s="256">
        <v>0</v>
      </c>
      <c r="Q323" s="256">
        <v>30</v>
      </c>
    </row>
    <row r="324" spans="1:17" ht="26.4" x14ac:dyDescent="0.25">
      <c r="A324" s="245"/>
      <c r="B324" s="223" t="s">
        <v>1045</v>
      </c>
      <c r="C324" s="223" t="s">
        <v>1046</v>
      </c>
      <c r="D324" s="223" t="s">
        <v>1047</v>
      </c>
      <c r="E324" s="223"/>
      <c r="F324" s="223" t="s">
        <v>1048</v>
      </c>
      <c r="G324" s="223" t="str">
        <f>VLOOKUP(F324,regions!A$2:C$419,3,FALSE)</f>
        <v>Shire district</v>
      </c>
      <c r="H324" s="223" t="str">
        <f>IFERROR(VLOOKUP(F324,classifications!A$3:C$328,3,FALSE),VLOOKUP(F324,classifications!I$2:K$28,3,FALSE))</f>
        <v>Predominantly Rural</v>
      </c>
      <c r="I324" s="256">
        <v>200</v>
      </c>
      <c r="J324" s="256">
        <v>40</v>
      </c>
      <c r="K324" s="256">
        <v>0</v>
      </c>
      <c r="L324" s="256">
        <v>240</v>
      </c>
      <c r="M324" s="257" t="s">
        <v>1365</v>
      </c>
      <c r="N324" s="258">
        <v>270</v>
      </c>
      <c r="O324" s="256">
        <v>40</v>
      </c>
      <c r="P324" s="256">
        <v>0</v>
      </c>
      <c r="Q324" s="256">
        <v>310</v>
      </c>
    </row>
    <row r="325" spans="1:17" ht="26.4" x14ac:dyDescent="0.25">
      <c r="A325" s="245"/>
      <c r="B325" s="223" t="s">
        <v>1049</v>
      </c>
      <c r="C325" s="223" t="s">
        <v>1050</v>
      </c>
      <c r="D325" s="223" t="s">
        <v>1051</v>
      </c>
      <c r="E325" s="223"/>
      <c r="F325" s="223" t="s">
        <v>1052</v>
      </c>
      <c r="G325" s="223" t="str">
        <f>VLOOKUP(F325,regions!A$2:C$419,3,FALSE)</f>
        <v>Shire district</v>
      </c>
      <c r="H325" s="223" t="str">
        <f>IFERROR(VLOOKUP(F325,classifications!A$3:C$328,3,FALSE),VLOOKUP(F325,classifications!I$2:K$28,3,FALSE))</f>
        <v>Urban with Significant Rural</v>
      </c>
      <c r="I325" s="256">
        <v>490</v>
      </c>
      <c r="J325" s="256">
        <v>120</v>
      </c>
      <c r="K325" s="256">
        <v>0</v>
      </c>
      <c r="L325" s="256">
        <v>610</v>
      </c>
      <c r="M325" s="257" t="s">
        <v>1365</v>
      </c>
      <c r="N325" s="258">
        <v>280</v>
      </c>
      <c r="O325" s="256">
        <v>100</v>
      </c>
      <c r="P325" s="256">
        <v>0</v>
      </c>
      <c r="Q325" s="256">
        <v>380</v>
      </c>
    </row>
    <row r="326" spans="1:17" ht="26.4" x14ac:dyDescent="0.25">
      <c r="A326" s="245"/>
      <c r="B326" s="223" t="s">
        <v>1053</v>
      </c>
      <c r="C326" s="223" t="s">
        <v>1054</v>
      </c>
      <c r="D326" s="223" t="s">
        <v>1055</v>
      </c>
      <c r="E326" s="223"/>
      <c r="F326" s="223" t="s">
        <v>1056</v>
      </c>
      <c r="G326" s="223" t="str">
        <f>VLOOKUP(F326,regions!A$2:C$419,3,FALSE)</f>
        <v>Shire district</v>
      </c>
      <c r="H326" s="223" t="str">
        <f>IFERROR(VLOOKUP(F326,classifications!A$3:C$328,3,FALSE),VLOOKUP(F326,classifications!I$2:K$28,3,FALSE))</f>
        <v>Predominantly Rural</v>
      </c>
      <c r="I326" s="256">
        <v>80</v>
      </c>
      <c r="J326" s="256">
        <v>20</v>
      </c>
      <c r="K326" s="256">
        <v>0</v>
      </c>
      <c r="L326" s="256">
        <v>100</v>
      </c>
      <c r="M326" s="257" t="s">
        <v>1365</v>
      </c>
      <c r="N326" s="258">
        <v>190</v>
      </c>
      <c r="O326" s="256">
        <v>50</v>
      </c>
      <c r="P326" s="256">
        <v>0</v>
      </c>
      <c r="Q326" s="256">
        <v>240</v>
      </c>
    </row>
    <row r="327" spans="1:17" ht="26.4" x14ac:dyDescent="0.25">
      <c r="A327" s="245"/>
      <c r="B327" s="223" t="s">
        <v>1057</v>
      </c>
      <c r="C327" s="223" t="s">
        <v>1058</v>
      </c>
      <c r="D327" s="223" t="s">
        <v>1059</v>
      </c>
      <c r="E327" s="223"/>
      <c r="F327" s="223" t="s">
        <v>1060</v>
      </c>
      <c r="G327" s="223" t="str">
        <f>VLOOKUP(F327,regions!A$2:C$419,3,FALSE)</f>
        <v>Shire district</v>
      </c>
      <c r="H327" s="223" t="str">
        <f>IFERROR(VLOOKUP(F327,classifications!A$3:C$328,3,FALSE),VLOOKUP(F327,classifications!I$2:K$28,3,FALSE))</f>
        <v>Predominantly Rural</v>
      </c>
      <c r="I327" s="256">
        <v>160</v>
      </c>
      <c r="J327" s="256">
        <v>30</v>
      </c>
      <c r="K327" s="256">
        <v>0</v>
      </c>
      <c r="L327" s="256">
        <v>190</v>
      </c>
      <c r="M327" s="257" t="s">
        <v>1365</v>
      </c>
      <c r="N327" s="258">
        <v>140</v>
      </c>
      <c r="O327" s="256">
        <v>20</v>
      </c>
      <c r="P327" s="256">
        <v>0</v>
      </c>
      <c r="Q327" s="256">
        <v>150</v>
      </c>
    </row>
    <row r="328" spans="1:17" ht="26.4" x14ac:dyDescent="0.25">
      <c r="A328" s="245"/>
      <c r="B328" s="223" t="s">
        <v>1061</v>
      </c>
      <c r="C328" s="223" t="s">
        <v>1062</v>
      </c>
      <c r="D328" s="223" t="s">
        <v>1063</v>
      </c>
      <c r="E328" s="223"/>
      <c r="F328" s="223" t="s">
        <v>1064</v>
      </c>
      <c r="G328" s="223" t="str">
        <f>VLOOKUP(F328,regions!A$2:C$419,3,FALSE)</f>
        <v>Shire district</v>
      </c>
      <c r="H328" s="223" t="str">
        <f>IFERROR(VLOOKUP(F328,classifications!A$3:C$328,3,FALSE),VLOOKUP(F328,classifications!I$2:K$28,3,FALSE))</f>
        <v>Urban with Significant Rural</v>
      </c>
      <c r="I328" s="256">
        <v>420</v>
      </c>
      <c r="J328" s="256">
        <v>10</v>
      </c>
      <c r="K328" s="256">
        <v>0</v>
      </c>
      <c r="L328" s="256">
        <v>430</v>
      </c>
      <c r="M328" s="257" t="s">
        <v>1365</v>
      </c>
      <c r="N328" s="258">
        <v>360</v>
      </c>
      <c r="O328" s="256">
        <v>40</v>
      </c>
      <c r="P328" s="256">
        <v>0</v>
      </c>
      <c r="Q328" s="256">
        <v>400</v>
      </c>
    </row>
    <row r="329" spans="1:17" ht="26.4" x14ac:dyDescent="0.25">
      <c r="A329" s="245"/>
      <c r="B329" s="223" t="s">
        <v>1065</v>
      </c>
      <c r="C329" s="223" t="s">
        <v>1066</v>
      </c>
      <c r="D329" s="223" t="s">
        <v>1067</v>
      </c>
      <c r="E329" s="223"/>
      <c r="F329" s="223" t="s">
        <v>1068</v>
      </c>
      <c r="G329" s="223" t="str">
        <f>VLOOKUP(F329,regions!A$2:C$419,3,FALSE)</f>
        <v>Shire district</v>
      </c>
      <c r="H329" s="223" t="str">
        <f>IFERROR(VLOOKUP(F329,classifications!A$3:C$328,3,FALSE),VLOOKUP(F329,classifications!I$2:K$28,3,FALSE))</f>
        <v>Predominantly Rural</v>
      </c>
      <c r="I329" s="256">
        <v>540</v>
      </c>
      <c r="J329" s="256">
        <v>70</v>
      </c>
      <c r="K329" s="256">
        <v>0</v>
      </c>
      <c r="L329" s="256">
        <v>610</v>
      </c>
      <c r="M329" s="257" t="s">
        <v>1365</v>
      </c>
      <c r="N329" s="258">
        <v>490</v>
      </c>
      <c r="O329" s="256">
        <v>70</v>
      </c>
      <c r="P329" s="256">
        <v>0</v>
      </c>
      <c r="Q329" s="256">
        <v>570</v>
      </c>
    </row>
    <row r="330" spans="1:17" x14ac:dyDescent="0.25">
      <c r="A330" s="245"/>
      <c r="B330" s="223"/>
      <c r="C330" s="223"/>
      <c r="D330" s="223"/>
      <c r="E330" s="223"/>
      <c r="F330" s="223"/>
      <c r="G330" s="223"/>
      <c r="H330" s="223"/>
      <c r="I330" s="257"/>
      <c r="J330" s="257"/>
      <c r="K330" s="257"/>
      <c r="L330" s="257"/>
      <c r="M330" s="257" t="s">
        <v>1365</v>
      </c>
      <c r="N330" s="265"/>
      <c r="O330" s="257"/>
      <c r="P330" s="257"/>
      <c r="Q330" s="257"/>
    </row>
    <row r="331" spans="1:17" ht="26.4" x14ac:dyDescent="0.25">
      <c r="A331" s="245"/>
      <c r="B331" s="223"/>
      <c r="C331" s="223"/>
      <c r="D331" s="223" t="s">
        <v>1069</v>
      </c>
      <c r="E331" s="264" t="s">
        <v>1070</v>
      </c>
      <c r="F331" s="264" t="s">
        <v>1070</v>
      </c>
      <c r="G331" s="223" t="str">
        <f>VLOOKUP(F331,regions!A$2:C$419,3,FALSE)</f>
        <v>Shire county</v>
      </c>
      <c r="H331" s="223" t="str">
        <f>IFERROR(VLOOKUP(F331,classifications!A$3:C$328,3,FALSE),VLOOKUP(F331,classifications!I$2:K$28,3,FALSE))</f>
        <v>Urban with Significant Rural</v>
      </c>
      <c r="I331" s="256">
        <v>2020</v>
      </c>
      <c r="J331" s="256">
        <v>320</v>
      </c>
      <c r="K331" s="256">
        <v>0</v>
      </c>
      <c r="L331" s="256">
        <v>2350</v>
      </c>
      <c r="M331" s="257" t="s">
        <v>1365</v>
      </c>
      <c r="N331" s="258">
        <v>1810</v>
      </c>
      <c r="O331" s="256">
        <v>300</v>
      </c>
      <c r="P331" s="256">
        <v>30</v>
      </c>
      <c r="Q331" s="256">
        <v>2140</v>
      </c>
    </row>
    <row r="332" spans="1:17" ht="26.4" x14ac:dyDescent="0.25">
      <c r="A332" s="245"/>
      <c r="B332" s="223" t="s">
        <v>1071</v>
      </c>
      <c r="C332" s="223" t="s">
        <v>1072</v>
      </c>
      <c r="D332" s="223" t="s">
        <v>1073</v>
      </c>
      <c r="E332" s="223"/>
      <c r="F332" s="223" t="s">
        <v>1074</v>
      </c>
      <c r="G332" s="223" t="str">
        <f>VLOOKUP(F332,regions!A$2:C$419,3,FALSE)</f>
        <v>Shire district</v>
      </c>
      <c r="H332" s="223" t="str">
        <f>IFERROR(VLOOKUP(F332,classifications!A$3:C$328,3,FALSE),VLOOKUP(F332,classifications!I$2:K$28,3,FALSE))</f>
        <v>Predominantly Urban</v>
      </c>
      <c r="I332" s="256">
        <v>220</v>
      </c>
      <c r="J332" s="256">
        <v>10</v>
      </c>
      <c r="K332" s="256">
        <v>0</v>
      </c>
      <c r="L332" s="256">
        <v>230</v>
      </c>
      <c r="M332" s="257" t="s">
        <v>1365</v>
      </c>
      <c r="N332" s="258">
        <v>270</v>
      </c>
      <c r="O332" s="256">
        <v>20</v>
      </c>
      <c r="P332" s="256">
        <v>0</v>
      </c>
      <c r="Q332" s="256">
        <v>290</v>
      </c>
    </row>
    <row r="333" spans="1:17" ht="26.4" x14ac:dyDescent="0.25">
      <c r="A333" s="245"/>
      <c r="B333" s="223" t="s">
        <v>1075</v>
      </c>
      <c r="C333" s="223" t="s">
        <v>1076</v>
      </c>
      <c r="D333" s="223" t="s">
        <v>1077</v>
      </c>
      <c r="E333" s="223"/>
      <c r="F333" s="223" t="s">
        <v>1078</v>
      </c>
      <c r="G333" s="223" t="str">
        <f>VLOOKUP(F333,regions!A$2:C$419,3,FALSE)</f>
        <v>Shire district</v>
      </c>
      <c r="H333" s="223" t="str">
        <f>IFERROR(VLOOKUP(F333,classifications!A$3:C$328,3,FALSE),VLOOKUP(F333,classifications!I$2:K$28,3,FALSE))</f>
        <v>Predominantly Rural</v>
      </c>
      <c r="I333" s="256">
        <v>400</v>
      </c>
      <c r="J333" s="256">
        <v>20</v>
      </c>
      <c r="K333" s="256">
        <v>0</v>
      </c>
      <c r="L333" s="256">
        <v>430</v>
      </c>
      <c r="M333" s="257" t="s">
        <v>1365</v>
      </c>
      <c r="N333" s="258">
        <v>330</v>
      </c>
      <c r="O333" s="256">
        <v>50</v>
      </c>
      <c r="P333" s="256">
        <v>30</v>
      </c>
      <c r="Q333" s="256">
        <v>410</v>
      </c>
    </row>
    <row r="334" spans="1:17" ht="26.4" x14ac:dyDescent="0.25">
      <c r="A334" s="245"/>
      <c r="B334" s="223" t="s">
        <v>1079</v>
      </c>
      <c r="C334" s="223" t="s">
        <v>1080</v>
      </c>
      <c r="D334" s="223" t="s">
        <v>1081</v>
      </c>
      <c r="E334" s="223"/>
      <c r="F334" s="223" t="s">
        <v>1082</v>
      </c>
      <c r="G334" s="223" t="str">
        <f>VLOOKUP(F334,regions!A$2:C$419,3,FALSE)</f>
        <v>Shire district</v>
      </c>
      <c r="H334" s="223" t="str">
        <f>IFERROR(VLOOKUP(F334,classifications!A$3:C$328,3,FALSE),VLOOKUP(F334,classifications!I$2:K$28,3,FALSE))</f>
        <v>Predominantly Urban</v>
      </c>
      <c r="I334" s="259">
        <v>150</v>
      </c>
      <c r="J334" s="259">
        <v>10</v>
      </c>
      <c r="K334" s="259">
        <v>0</v>
      </c>
      <c r="L334" s="259">
        <v>160</v>
      </c>
      <c r="M334" s="257" t="s">
        <v>1365</v>
      </c>
      <c r="N334" s="260">
        <v>120</v>
      </c>
      <c r="O334" s="259">
        <v>10</v>
      </c>
      <c r="P334" s="259">
        <v>0</v>
      </c>
      <c r="Q334" s="259">
        <v>140</v>
      </c>
    </row>
    <row r="335" spans="1:17" ht="26.4" x14ac:dyDescent="0.25">
      <c r="A335" s="245"/>
      <c r="B335" s="223" t="s">
        <v>1083</v>
      </c>
      <c r="C335" s="223" t="s">
        <v>1084</v>
      </c>
      <c r="D335" s="223" t="s">
        <v>1085</v>
      </c>
      <c r="E335" s="223"/>
      <c r="F335" s="223" t="s">
        <v>1086</v>
      </c>
      <c r="G335" s="223" t="str">
        <f>VLOOKUP(F335,regions!A$2:C$419,3,FALSE)</f>
        <v>Shire district</v>
      </c>
      <c r="H335" s="223" t="str">
        <f>IFERROR(VLOOKUP(F335,classifications!A$3:C$328,3,FALSE),VLOOKUP(F335,classifications!I$2:K$28,3,FALSE))</f>
        <v>Predominantly Urban</v>
      </c>
      <c r="I335" s="256">
        <v>240</v>
      </c>
      <c r="J335" s="256">
        <v>50</v>
      </c>
      <c r="K335" s="256">
        <v>0</v>
      </c>
      <c r="L335" s="256">
        <v>280</v>
      </c>
      <c r="M335" s="257" t="s">
        <v>1365</v>
      </c>
      <c r="N335" s="258">
        <v>180</v>
      </c>
      <c r="O335" s="256">
        <v>30</v>
      </c>
      <c r="P335" s="256">
        <v>0</v>
      </c>
      <c r="Q335" s="256">
        <v>210</v>
      </c>
    </row>
    <row r="336" spans="1:17" ht="26.4" x14ac:dyDescent="0.25">
      <c r="A336" s="245"/>
      <c r="B336" s="223" t="s">
        <v>1087</v>
      </c>
      <c r="C336" s="223" t="s">
        <v>1088</v>
      </c>
      <c r="D336" s="223" t="s">
        <v>1089</v>
      </c>
      <c r="E336" s="223"/>
      <c r="F336" s="223" t="s">
        <v>1090</v>
      </c>
      <c r="G336" s="223" t="str">
        <f>VLOOKUP(F336,regions!A$2:C$419,3,FALSE)</f>
        <v>Shire district</v>
      </c>
      <c r="H336" s="223" t="str">
        <f>IFERROR(VLOOKUP(F336,classifications!A$3:C$328,3,FALSE),VLOOKUP(F336,classifications!I$2:K$28,3,FALSE))</f>
        <v>Predominantly Urban</v>
      </c>
      <c r="I336" s="256">
        <v>160</v>
      </c>
      <c r="J336" s="256">
        <v>20</v>
      </c>
      <c r="K336" s="256">
        <v>0</v>
      </c>
      <c r="L336" s="256">
        <v>180</v>
      </c>
      <c r="M336" s="257" t="s">
        <v>1365</v>
      </c>
      <c r="N336" s="258">
        <v>190</v>
      </c>
      <c r="O336" s="256">
        <v>10</v>
      </c>
      <c r="P336" s="256">
        <v>0</v>
      </c>
      <c r="Q336" s="256">
        <v>210</v>
      </c>
    </row>
    <row r="337" spans="1:17" ht="26.4" x14ac:dyDescent="0.25">
      <c r="A337" s="245"/>
      <c r="B337" s="223" t="s">
        <v>1091</v>
      </c>
      <c r="C337" s="223" t="s">
        <v>1092</v>
      </c>
      <c r="D337" s="223" t="s">
        <v>1093</v>
      </c>
      <c r="E337" s="223"/>
      <c r="F337" s="223" t="s">
        <v>1094</v>
      </c>
      <c r="G337" s="223" t="str">
        <f>VLOOKUP(F337,regions!A$2:C$419,3,FALSE)</f>
        <v>Shire district</v>
      </c>
      <c r="H337" s="223" t="str">
        <f>IFERROR(VLOOKUP(F337,classifications!A$3:C$328,3,FALSE),VLOOKUP(F337,classifications!I$2:K$28,3,FALSE))</f>
        <v>Predominantly Rural</v>
      </c>
      <c r="I337" s="256">
        <v>270</v>
      </c>
      <c r="J337" s="256">
        <v>30</v>
      </c>
      <c r="K337" s="256">
        <v>0</v>
      </c>
      <c r="L337" s="256">
        <v>310</v>
      </c>
      <c r="M337" s="257" t="s">
        <v>1365</v>
      </c>
      <c r="N337" s="258">
        <v>270</v>
      </c>
      <c r="O337" s="256">
        <v>50</v>
      </c>
      <c r="P337" s="256">
        <v>0</v>
      </c>
      <c r="Q337" s="256">
        <v>310</v>
      </c>
    </row>
    <row r="338" spans="1:17" ht="26.4" x14ac:dyDescent="0.25">
      <c r="A338" s="245"/>
      <c r="B338" s="223" t="s">
        <v>1095</v>
      </c>
      <c r="C338" s="223" t="s">
        <v>1096</v>
      </c>
      <c r="D338" s="223" t="s">
        <v>1097</v>
      </c>
      <c r="E338" s="223"/>
      <c r="F338" s="223" t="s">
        <v>1098</v>
      </c>
      <c r="G338" s="223" t="str">
        <f>VLOOKUP(F338,regions!A$2:C$419,3,FALSE)</f>
        <v>Shire district</v>
      </c>
      <c r="H338" s="223" t="str">
        <f>IFERROR(VLOOKUP(F338,classifications!A$3:C$328,3,FALSE),VLOOKUP(F338,classifications!I$2:K$28,3,FALSE))</f>
        <v>Predominantly Rural</v>
      </c>
      <c r="I338" s="256">
        <v>580</v>
      </c>
      <c r="J338" s="256">
        <v>180</v>
      </c>
      <c r="K338" s="256">
        <v>0</v>
      </c>
      <c r="L338" s="256">
        <v>760</v>
      </c>
      <c r="M338" s="257" t="s">
        <v>1365</v>
      </c>
      <c r="N338" s="258">
        <v>460</v>
      </c>
      <c r="O338" s="256">
        <v>130</v>
      </c>
      <c r="P338" s="256">
        <v>0</v>
      </c>
      <c r="Q338" s="256">
        <v>580</v>
      </c>
    </row>
    <row r="339" spans="1:17" x14ac:dyDescent="0.25">
      <c r="A339" s="245"/>
      <c r="B339" s="223"/>
      <c r="C339" s="223"/>
      <c r="D339" s="223"/>
      <c r="E339" s="223"/>
      <c r="F339" s="223"/>
      <c r="G339" s="223"/>
      <c r="H339" s="223"/>
      <c r="I339" s="257"/>
      <c r="J339" s="257"/>
      <c r="K339" s="257"/>
      <c r="L339" s="257"/>
      <c r="M339" s="257" t="s">
        <v>1365</v>
      </c>
      <c r="N339" s="265"/>
      <c r="O339" s="257"/>
      <c r="P339" s="257"/>
      <c r="Q339" s="257"/>
    </row>
    <row r="340" spans="1:17" ht="26.4" x14ac:dyDescent="0.25">
      <c r="A340" s="245"/>
      <c r="B340" s="223"/>
      <c r="C340" s="223"/>
      <c r="D340" s="223" t="s">
        <v>1099</v>
      </c>
      <c r="E340" s="264" t="s">
        <v>1100</v>
      </c>
      <c r="F340" s="264" t="s">
        <v>1100</v>
      </c>
      <c r="G340" s="223" t="str">
        <f>VLOOKUP(F340,regions!A$2:C$419,3,FALSE)</f>
        <v>Shire county</v>
      </c>
      <c r="H340" s="223" t="str">
        <f>IFERROR(VLOOKUP(F340,classifications!A$3:C$328,3,FALSE),VLOOKUP(F340,classifications!I$2:K$28,3,FALSE))</f>
        <v>Predominantly Rural</v>
      </c>
      <c r="I340" s="256">
        <v>2730</v>
      </c>
      <c r="J340" s="256">
        <v>860</v>
      </c>
      <c r="K340" s="256">
        <v>30</v>
      </c>
      <c r="L340" s="256">
        <v>3630</v>
      </c>
      <c r="M340" s="257" t="s">
        <v>1365</v>
      </c>
      <c r="N340" s="258">
        <v>2450</v>
      </c>
      <c r="O340" s="256">
        <v>1010</v>
      </c>
      <c r="P340" s="256">
        <v>40</v>
      </c>
      <c r="Q340" s="256">
        <v>3510</v>
      </c>
    </row>
    <row r="341" spans="1:17" ht="26.4" x14ac:dyDescent="0.25">
      <c r="A341" s="245"/>
      <c r="B341" s="223" t="s">
        <v>1101</v>
      </c>
      <c r="C341" s="223" t="s">
        <v>1102</v>
      </c>
      <c r="D341" s="223" t="s">
        <v>1103</v>
      </c>
      <c r="E341" s="223"/>
      <c r="F341" s="223" t="s">
        <v>1104</v>
      </c>
      <c r="G341" s="223" t="str">
        <f>VLOOKUP(F341,regions!A$2:C$419,3,FALSE)</f>
        <v>Shire district</v>
      </c>
      <c r="H341" s="223" t="str">
        <f>IFERROR(VLOOKUP(F341,classifications!A$3:C$328,3,FALSE),VLOOKUP(F341,classifications!I$2:K$28,3,FALSE))</f>
        <v>Urban with Significant Rural</v>
      </c>
      <c r="I341" s="256">
        <v>680</v>
      </c>
      <c r="J341" s="256">
        <v>230</v>
      </c>
      <c r="K341" s="256">
        <v>0</v>
      </c>
      <c r="L341" s="256">
        <v>900</v>
      </c>
      <c r="M341" s="257" t="s">
        <v>1365</v>
      </c>
      <c r="N341" s="258">
        <v>670</v>
      </c>
      <c r="O341" s="256">
        <v>300</v>
      </c>
      <c r="P341" s="256">
        <v>0</v>
      </c>
      <c r="Q341" s="256">
        <v>970</v>
      </c>
    </row>
    <row r="342" spans="1:17" ht="26.4" x14ac:dyDescent="0.25">
      <c r="A342" s="245"/>
      <c r="B342" s="223" t="s">
        <v>1105</v>
      </c>
      <c r="C342" s="223" t="s">
        <v>1106</v>
      </c>
      <c r="D342" s="223" t="s">
        <v>1107</v>
      </c>
      <c r="E342" s="223"/>
      <c r="F342" s="223" t="s">
        <v>1108</v>
      </c>
      <c r="G342" s="223" t="str">
        <f>VLOOKUP(F342,regions!A$2:C$419,3,FALSE)</f>
        <v>Shire district</v>
      </c>
      <c r="H342" s="223" t="str">
        <f>IFERROR(VLOOKUP(F342,classifications!A$3:C$328,3,FALSE),VLOOKUP(F342,classifications!I$2:K$28,3,FALSE))</f>
        <v>Predominantly Urban</v>
      </c>
      <c r="I342" s="256">
        <v>70</v>
      </c>
      <c r="J342" s="256">
        <v>0</v>
      </c>
      <c r="K342" s="256">
        <v>0</v>
      </c>
      <c r="L342" s="256">
        <v>70</v>
      </c>
      <c r="M342" s="257" t="s">
        <v>1365</v>
      </c>
      <c r="N342" s="258">
        <v>130</v>
      </c>
      <c r="O342" s="256">
        <v>0</v>
      </c>
      <c r="P342" s="256">
        <v>0</v>
      </c>
      <c r="Q342" s="256">
        <v>130</v>
      </c>
    </row>
    <row r="343" spans="1:17" ht="26.4" x14ac:dyDescent="0.25">
      <c r="A343" s="245"/>
      <c r="B343" s="223" t="s">
        <v>1109</v>
      </c>
      <c r="C343" s="223" t="s">
        <v>1110</v>
      </c>
      <c r="D343" s="223" t="s">
        <v>1111</v>
      </c>
      <c r="E343" s="223"/>
      <c r="F343" s="223" t="s">
        <v>1112</v>
      </c>
      <c r="G343" s="223" t="str">
        <f>VLOOKUP(F343,regions!A$2:C$419,3,FALSE)</f>
        <v>Shire district</v>
      </c>
      <c r="H343" s="223" t="str">
        <f>IFERROR(VLOOKUP(F343,classifications!A$3:C$328,3,FALSE),VLOOKUP(F343,classifications!I$2:K$28,3,FALSE))</f>
        <v>Predominantly Rural</v>
      </c>
      <c r="I343" s="256">
        <v>530</v>
      </c>
      <c r="J343" s="259">
        <v>250</v>
      </c>
      <c r="K343" s="259">
        <v>30</v>
      </c>
      <c r="L343" s="259">
        <v>810</v>
      </c>
      <c r="M343" s="257" t="s">
        <v>1365</v>
      </c>
      <c r="N343" s="258">
        <v>470</v>
      </c>
      <c r="O343" s="259">
        <v>200</v>
      </c>
      <c r="P343" s="259">
        <v>10</v>
      </c>
      <c r="Q343" s="259">
        <v>680</v>
      </c>
    </row>
    <row r="344" spans="1:17" ht="26.4" x14ac:dyDescent="0.25">
      <c r="A344" s="245"/>
      <c r="B344" s="223" t="s">
        <v>1113</v>
      </c>
      <c r="C344" s="223" t="s">
        <v>1114</v>
      </c>
      <c r="D344" s="223" t="s">
        <v>1115</v>
      </c>
      <c r="E344" s="223"/>
      <c r="F344" s="223" t="s">
        <v>1116</v>
      </c>
      <c r="G344" s="223" t="str">
        <f>VLOOKUP(F344,regions!A$2:C$419,3,FALSE)</f>
        <v>Shire district</v>
      </c>
      <c r="H344" s="223" t="str">
        <f>IFERROR(VLOOKUP(F344,classifications!A$3:C$328,3,FALSE),VLOOKUP(F344,classifications!I$2:K$28,3,FALSE))</f>
        <v>Predominantly Rural</v>
      </c>
      <c r="I344" s="256">
        <v>830</v>
      </c>
      <c r="J344" s="259">
        <v>310</v>
      </c>
      <c r="K344" s="259">
        <v>10</v>
      </c>
      <c r="L344" s="259">
        <v>1140</v>
      </c>
      <c r="M344" s="257" t="s">
        <v>1365</v>
      </c>
      <c r="N344" s="258">
        <v>800</v>
      </c>
      <c r="O344" s="259">
        <v>380</v>
      </c>
      <c r="P344" s="259">
        <v>40</v>
      </c>
      <c r="Q344" s="259">
        <v>1220</v>
      </c>
    </row>
    <row r="345" spans="1:17" ht="26.4" x14ac:dyDescent="0.25">
      <c r="A345" s="245"/>
      <c r="B345" s="223" t="s">
        <v>1117</v>
      </c>
      <c r="C345" s="223" t="s">
        <v>1118</v>
      </c>
      <c r="D345" s="223" t="s">
        <v>1119</v>
      </c>
      <c r="E345" s="223"/>
      <c r="F345" s="223" t="s">
        <v>1120</v>
      </c>
      <c r="G345" s="223" t="str">
        <f>VLOOKUP(F345,regions!A$2:C$419,3,FALSE)</f>
        <v>Shire district</v>
      </c>
      <c r="H345" s="223" t="str">
        <f>IFERROR(VLOOKUP(F345,classifications!A$3:C$328,3,FALSE),VLOOKUP(F345,classifications!I$2:K$28,3,FALSE))</f>
        <v>Predominantly Rural</v>
      </c>
      <c r="I345" s="256">
        <v>620</v>
      </c>
      <c r="J345" s="256">
        <v>80</v>
      </c>
      <c r="K345" s="256">
        <v>0</v>
      </c>
      <c r="L345" s="256">
        <v>700</v>
      </c>
      <c r="M345" s="257" t="s">
        <v>1365</v>
      </c>
      <c r="N345" s="258">
        <v>370</v>
      </c>
      <c r="O345" s="256">
        <v>140</v>
      </c>
      <c r="P345" s="256">
        <v>0</v>
      </c>
      <c r="Q345" s="256">
        <v>510</v>
      </c>
    </row>
    <row r="346" spans="1:17" x14ac:dyDescent="0.25">
      <c r="A346" s="245"/>
      <c r="B346" s="223"/>
      <c r="C346" s="223"/>
      <c r="D346" s="223"/>
      <c r="E346" s="223"/>
      <c r="F346" s="223"/>
      <c r="G346" s="223"/>
      <c r="H346" s="223"/>
      <c r="I346" s="257"/>
      <c r="J346" s="257"/>
      <c r="K346" s="257"/>
      <c r="L346" s="257"/>
      <c r="M346" s="257" t="s">
        <v>1365</v>
      </c>
      <c r="N346" s="265"/>
      <c r="O346" s="257"/>
      <c r="P346" s="257"/>
      <c r="Q346" s="257"/>
    </row>
    <row r="347" spans="1:17" ht="26.4" x14ac:dyDescent="0.25">
      <c r="A347" s="245"/>
      <c r="B347" s="223"/>
      <c r="C347" s="223"/>
      <c r="D347" s="223" t="s">
        <v>1121</v>
      </c>
      <c r="E347" s="264" t="s">
        <v>1122</v>
      </c>
      <c r="F347" s="264" t="s">
        <v>1122</v>
      </c>
      <c r="G347" s="223" t="str">
        <f>VLOOKUP(F347,regions!A$2:C$419,3,FALSE)</f>
        <v>Shire county</v>
      </c>
      <c r="H347" s="223" t="str">
        <f>IFERROR(VLOOKUP(F347,classifications!A$3:C$328,3,FALSE),VLOOKUP(F347,classifications!I$2:K$28,3,FALSE))</f>
        <v>Predominantly Rural</v>
      </c>
      <c r="I347" s="256">
        <v>1720</v>
      </c>
      <c r="J347" s="256">
        <v>230</v>
      </c>
      <c r="K347" s="256">
        <v>0</v>
      </c>
      <c r="L347" s="256">
        <v>1950</v>
      </c>
      <c r="M347" s="257" t="s">
        <v>1365</v>
      </c>
      <c r="N347" s="258">
        <v>1670</v>
      </c>
      <c r="O347" s="256">
        <v>270</v>
      </c>
      <c r="P347" s="256">
        <v>0</v>
      </c>
      <c r="Q347" s="256">
        <v>1940</v>
      </c>
    </row>
    <row r="348" spans="1:17" ht="26.4" x14ac:dyDescent="0.25">
      <c r="A348" s="245"/>
      <c r="B348" s="223" t="s">
        <v>1123</v>
      </c>
      <c r="C348" s="223" t="s">
        <v>1124</v>
      </c>
      <c r="D348" s="223" t="s">
        <v>1125</v>
      </c>
      <c r="E348" s="223"/>
      <c r="F348" s="223" t="s">
        <v>1126</v>
      </c>
      <c r="G348" s="223" t="str">
        <f>VLOOKUP(F348,regions!A$2:C$419,3,FALSE)</f>
        <v>Shire district</v>
      </c>
      <c r="H348" s="223" t="str">
        <f>IFERROR(VLOOKUP(F348,classifications!A$3:C$328,3,FALSE),VLOOKUP(F348,classifications!I$2:K$28,3,FALSE))</f>
        <v>Predominantly Rural</v>
      </c>
      <c r="I348" s="256">
        <v>400</v>
      </c>
      <c r="J348" s="256">
        <v>90</v>
      </c>
      <c r="K348" s="256">
        <v>0</v>
      </c>
      <c r="L348" s="256">
        <v>490</v>
      </c>
      <c r="M348" s="257" t="s">
        <v>1365</v>
      </c>
      <c r="N348" s="258">
        <v>390</v>
      </c>
      <c r="O348" s="256">
        <v>110</v>
      </c>
      <c r="P348" s="256">
        <v>0</v>
      </c>
      <c r="Q348" s="256">
        <v>500</v>
      </c>
    </row>
    <row r="349" spans="1:17" ht="26.4" x14ac:dyDescent="0.25">
      <c r="A349" s="245"/>
      <c r="B349" s="223" t="s">
        <v>1127</v>
      </c>
      <c r="C349" s="223" t="s">
        <v>1128</v>
      </c>
      <c r="D349" s="223" t="s">
        <v>1129</v>
      </c>
      <c r="E349" s="223"/>
      <c r="F349" s="223" t="s">
        <v>1130</v>
      </c>
      <c r="G349" s="223" t="str">
        <f>VLOOKUP(F349,regions!A$2:C$419,3,FALSE)</f>
        <v>Shire district</v>
      </c>
      <c r="H349" s="223" t="str">
        <f>IFERROR(VLOOKUP(F349,classifications!A$3:C$328,3,FALSE),VLOOKUP(F349,classifications!I$2:K$28,3,FALSE))</f>
        <v>Predominantly Rural</v>
      </c>
      <c r="I349" s="256">
        <v>330</v>
      </c>
      <c r="J349" s="256">
        <v>10</v>
      </c>
      <c r="K349" s="256">
        <v>0</v>
      </c>
      <c r="L349" s="256">
        <v>340</v>
      </c>
      <c r="M349" s="257" t="s">
        <v>1365</v>
      </c>
      <c r="N349" s="258">
        <v>260</v>
      </c>
      <c r="O349" s="256">
        <v>10</v>
      </c>
      <c r="P349" s="256">
        <v>0</v>
      </c>
      <c r="Q349" s="256">
        <v>270</v>
      </c>
    </row>
    <row r="350" spans="1:17" ht="26.4" x14ac:dyDescent="0.25">
      <c r="A350" s="245"/>
      <c r="B350" s="223" t="s">
        <v>1131</v>
      </c>
      <c r="C350" s="223" t="s">
        <v>1132</v>
      </c>
      <c r="D350" s="223" t="s">
        <v>1133</v>
      </c>
      <c r="E350" s="223"/>
      <c r="F350" s="223" t="s">
        <v>1134</v>
      </c>
      <c r="G350" s="223" t="str">
        <f>VLOOKUP(F350,regions!A$2:C$419,3,FALSE)</f>
        <v>Shire district</v>
      </c>
      <c r="H350" s="223" t="str">
        <f>IFERROR(VLOOKUP(F350,classifications!A$3:C$328,3,FALSE),VLOOKUP(F350,classifications!I$2:K$28,3,FALSE))</f>
        <v>Predominantly Rural</v>
      </c>
      <c r="I350" s="259">
        <v>600</v>
      </c>
      <c r="J350" s="259">
        <v>50</v>
      </c>
      <c r="K350" s="259">
        <v>0</v>
      </c>
      <c r="L350" s="259">
        <v>650</v>
      </c>
      <c r="M350" s="257" t="s">
        <v>1365</v>
      </c>
      <c r="N350" s="260">
        <v>390</v>
      </c>
      <c r="O350" s="259">
        <v>50</v>
      </c>
      <c r="P350" s="259">
        <v>0</v>
      </c>
      <c r="Q350" s="259">
        <v>440</v>
      </c>
    </row>
    <row r="351" spans="1:17" ht="26.4" x14ac:dyDescent="0.25">
      <c r="A351" s="245"/>
      <c r="B351" s="223" t="s">
        <v>1135</v>
      </c>
      <c r="C351" s="223" t="s">
        <v>1136</v>
      </c>
      <c r="D351" s="223" t="s">
        <v>1137</v>
      </c>
      <c r="E351" s="223"/>
      <c r="F351" s="223" t="s">
        <v>1138</v>
      </c>
      <c r="G351" s="223" t="str">
        <f>VLOOKUP(F351,regions!A$2:C$419,3,FALSE)</f>
        <v>Shire district</v>
      </c>
      <c r="H351" s="223" t="str">
        <f>IFERROR(VLOOKUP(F351,classifications!A$3:C$328,3,FALSE),VLOOKUP(F351,classifications!I$2:K$28,3,FALSE))</f>
        <v>Urban with Significant Rural</v>
      </c>
      <c r="I351" s="259">
        <v>360</v>
      </c>
      <c r="J351" s="259">
        <v>70</v>
      </c>
      <c r="K351" s="259">
        <v>0</v>
      </c>
      <c r="L351" s="259">
        <v>430</v>
      </c>
      <c r="M351" s="257" t="s">
        <v>1365</v>
      </c>
      <c r="N351" s="260">
        <v>570</v>
      </c>
      <c r="O351" s="259">
        <v>90</v>
      </c>
      <c r="P351" s="259">
        <v>0</v>
      </c>
      <c r="Q351" s="259">
        <v>650</v>
      </c>
    </row>
    <row r="352" spans="1:17" ht="26.4" x14ac:dyDescent="0.25">
      <c r="A352" s="245"/>
      <c r="B352" s="223" t="s">
        <v>1139</v>
      </c>
      <c r="C352" s="223" t="s">
        <v>1140</v>
      </c>
      <c r="D352" s="223" t="s">
        <v>1141</v>
      </c>
      <c r="E352" s="223"/>
      <c r="F352" s="223" t="s">
        <v>1142</v>
      </c>
      <c r="G352" s="223" t="str">
        <f>VLOOKUP(F352,regions!A$2:C$419,3,FALSE)</f>
        <v>Shire district</v>
      </c>
      <c r="H352" s="223" t="str">
        <f>IFERROR(VLOOKUP(F352,classifications!A$3:C$328,3,FALSE),VLOOKUP(F352,classifications!I$2:K$28,3,FALSE))</f>
        <v>Predominantly Rural</v>
      </c>
      <c r="I352" s="256">
        <v>40</v>
      </c>
      <c r="J352" s="256">
        <v>0</v>
      </c>
      <c r="K352" s="256">
        <v>0</v>
      </c>
      <c r="L352" s="256">
        <v>40</v>
      </c>
      <c r="M352" s="257" t="s">
        <v>1365</v>
      </c>
      <c r="N352" s="258">
        <v>60</v>
      </c>
      <c r="O352" s="256">
        <v>20</v>
      </c>
      <c r="P352" s="256">
        <v>0</v>
      </c>
      <c r="Q352" s="256">
        <v>80</v>
      </c>
    </row>
    <row r="353" spans="1:17" x14ac:dyDescent="0.25">
      <c r="A353" s="245"/>
      <c r="B353" s="223"/>
      <c r="C353" s="223"/>
      <c r="D353" s="223"/>
      <c r="E353" s="223"/>
      <c r="F353" s="223"/>
      <c r="G353" s="223"/>
      <c r="H353" s="223"/>
      <c r="I353" s="257"/>
      <c r="J353" s="257"/>
      <c r="K353" s="257"/>
      <c r="L353" s="257"/>
      <c r="M353" s="257" t="s">
        <v>1365</v>
      </c>
      <c r="N353" s="265"/>
      <c r="O353" s="257"/>
      <c r="P353" s="257"/>
      <c r="Q353" s="257"/>
    </row>
    <row r="354" spans="1:17" ht="26.4" x14ac:dyDescent="0.25">
      <c r="A354" s="245"/>
      <c r="B354" s="223"/>
      <c r="C354" s="223"/>
      <c r="D354" s="223" t="s">
        <v>1143</v>
      </c>
      <c r="E354" s="264" t="s">
        <v>1144</v>
      </c>
      <c r="F354" s="264" t="s">
        <v>1144</v>
      </c>
      <c r="G354" s="223" t="str">
        <f>VLOOKUP(F354,regions!A$2:C$419,3,FALSE)</f>
        <v>Shire county</v>
      </c>
      <c r="H354" s="223" t="str">
        <f>IFERROR(VLOOKUP(F354,classifications!A$3:C$328,3,FALSE),VLOOKUP(F354,classifications!I$2:K$28,3,FALSE))</f>
        <v>Urban with Significant Rural</v>
      </c>
      <c r="I354" s="256">
        <v>2530</v>
      </c>
      <c r="J354" s="256">
        <v>650</v>
      </c>
      <c r="K354" s="256">
        <v>0</v>
      </c>
      <c r="L354" s="256">
        <v>3170</v>
      </c>
      <c r="M354" s="257" t="s">
        <v>1365</v>
      </c>
      <c r="N354" s="258">
        <v>2260</v>
      </c>
      <c r="O354" s="256">
        <v>600</v>
      </c>
      <c r="P354" s="256">
        <v>10</v>
      </c>
      <c r="Q354" s="256">
        <v>2870</v>
      </c>
    </row>
    <row r="355" spans="1:17" ht="26.4" x14ac:dyDescent="0.25">
      <c r="A355" s="245"/>
      <c r="B355" s="223" t="s">
        <v>1145</v>
      </c>
      <c r="C355" s="223" t="s">
        <v>1146</v>
      </c>
      <c r="D355" s="223" t="s">
        <v>1147</v>
      </c>
      <c r="E355" s="223"/>
      <c r="F355" s="223" t="s">
        <v>1148</v>
      </c>
      <c r="G355" s="223" t="str">
        <f>VLOOKUP(F355,regions!A$2:C$419,3,FALSE)</f>
        <v>Shire district</v>
      </c>
      <c r="H355" s="223" t="str">
        <f>IFERROR(VLOOKUP(F355,classifications!A$3:C$328,3,FALSE),VLOOKUP(F355,classifications!I$2:K$28,3,FALSE))</f>
        <v>Urban with Significant Rural</v>
      </c>
      <c r="I355" s="259">
        <v>240</v>
      </c>
      <c r="J355" s="259">
        <v>50</v>
      </c>
      <c r="K355" s="259">
        <v>0</v>
      </c>
      <c r="L355" s="259">
        <v>290</v>
      </c>
      <c r="M355" s="257" t="s">
        <v>1365</v>
      </c>
      <c r="N355" s="260">
        <v>350</v>
      </c>
      <c r="O355" s="259">
        <v>110</v>
      </c>
      <c r="P355" s="259">
        <v>0</v>
      </c>
      <c r="Q355" s="259">
        <v>460</v>
      </c>
    </row>
    <row r="356" spans="1:17" ht="26.4" x14ac:dyDescent="0.25">
      <c r="A356" s="245"/>
      <c r="B356" s="223" t="s">
        <v>1149</v>
      </c>
      <c r="C356" s="223" t="s">
        <v>1150</v>
      </c>
      <c r="D356" s="223" t="s">
        <v>1151</v>
      </c>
      <c r="E356" s="223"/>
      <c r="F356" s="223" t="s">
        <v>1152</v>
      </c>
      <c r="G356" s="223" t="str">
        <f>VLOOKUP(F356,regions!A$2:C$419,3,FALSE)</f>
        <v>Shire district</v>
      </c>
      <c r="H356" s="223" t="str">
        <f>IFERROR(VLOOKUP(F356,classifications!A$3:C$328,3,FALSE),VLOOKUP(F356,classifications!I$2:K$28,3,FALSE))</f>
        <v>Urban with Significant Rural</v>
      </c>
      <c r="I356" s="256">
        <v>480</v>
      </c>
      <c r="J356" s="256">
        <v>70</v>
      </c>
      <c r="K356" s="256">
        <v>0</v>
      </c>
      <c r="L356" s="256">
        <v>550</v>
      </c>
      <c r="M356" s="257" t="s">
        <v>1365</v>
      </c>
      <c r="N356" s="258">
        <v>440</v>
      </c>
      <c r="O356" s="256">
        <v>70</v>
      </c>
      <c r="P356" s="256">
        <v>10</v>
      </c>
      <c r="Q356" s="256">
        <v>510</v>
      </c>
    </row>
    <row r="357" spans="1:17" ht="26.4" x14ac:dyDescent="0.25">
      <c r="A357" s="245"/>
      <c r="B357" s="223" t="s">
        <v>1153</v>
      </c>
      <c r="C357" s="223" t="s">
        <v>1154</v>
      </c>
      <c r="D357" s="223" t="s">
        <v>1155</v>
      </c>
      <c r="E357" s="223"/>
      <c r="F357" s="223" t="s">
        <v>1156</v>
      </c>
      <c r="G357" s="223" t="str">
        <f>VLOOKUP(F357,regions!A$2:C$419,3,FALSE)</f>
        <v>Shire district</v>
      </c>
      <c r="H357" s="223" t="str">
        <f>IFERROR(VLOOKUP(F357,classifications!A$3:C$328,3,FALSE),VLOOKUP(F357,classifications!I$2:K$28,3,FALSE))</f>
        <v>Urban with Significant Rural</v>
      </c>
      <c r="I357" s="256">
        <v>520</v>
      </c>
      <c r="J357" s="256">
        <v>210</v>
      </c>
      <c r="K357" s="256">
        <v>0</v>
      </c>
      <c r="L357" s="256">
        <v>730</v>
      </c>
      <c r="M357" s="257" t="s">
        <v>1365</v>
      </c>
      <c r="N357" s="258">
        <v>410</v>
      </c>
      <c r="O357" s="256">
        <v>80</v>
      </c>
      <c r="P357" s="256">
        <v>0</v>
      </c>
      <c r="Q357" s="256">
        <v>490</v>
      </c>
    </row>
    <row r="358" spans="1:17" ht="26.4" x14ac:dyDescent="0.25">
      <c r="A358" s="245"/>
      <c r="B358" s="223" t="s">
        <v>1157</v>
      </c>
      <c r="C358" s="223" t="s">
        <v>1158</v>
      </c>
      <c r="D358" s="223" t="s">
        <v>1159</v>
      </c>
      <c r="E358" s="223"/>
      <c r="F358" s="223" t="s">
        <v>1160</v>
      </c>
      <c r="G358" s="223" t="str">
        <f>VLOOKUP(F358,regions!A$2:C$419,3,FALSE)</f>
        <v>Shire district</v>
      </c>
      <c r="H358" s="223" t="str">
        <f>IFERROR(VLOOKUP(F358,classifications!A$3:C$328,3,FALSE),VLOOKUP(F358,classifications!I$2:K$28,3,FALSE))</f>
        <v>Predominantly Urban</v>
      </c>
      <c r="I358" s="259">
        <v>170</v>
      </c>
      <c r="J358" s="259">
        <v>30</v>
      </c>
      <c r="K358" s="259">
        <v>0</v>
      </c>
      <c r="L358" s="259">
        <v>200</v>
      </c>
      <c r="M358" s="257" t="s">
        <v>1365</v>
      </c>
      <c r="N358" s="260">
        <v>100</v>
      </c>
      <c r="O358" s="259">
        <v>20</v>
      </c>
      <c r="P358" s="259">
        <v>0</v>
      </c>
      <c r="Q358" s="259">
        <v>120</v>
      </c>
    </row>
    <row r="359" spans="1:17" ht="26.4" x14ac:dyDescent="0.25">
      <c r="A359" s="245"/>
      <c r="B359" s="223" t="s">
        <v>1161</v>
      </c>
      <c r="C359" s="223" t="s">
        <v>1162</v>
      </c>
      <c r="D359" s="223" t="s">
        <v>1163</v>
      </c>
      <c r="E359" s="223"/>
      <c r="F359" s="223" t="s">
        <v>1164</v>
      </c>
      <c r="G359" s="223" t="str">
        <f>VLOOKUP(F359,regions!A$2:C$419,3,FALSE)</f>
        <v>Shire district</v>
      </c>
      <c r="H359" s="223" t="str">
        <f>IFERROR(VLOOKUP(F359,classifications!A$3:C$328,3,FALSE),VLOOKUP(F359,classifications!I$2:K$28,3,FALSE))</f>
        <v>Urban with Significant Rural</v>
      </c>
      <c r="I359" s="256">
        <v>170</v>
      </c>
      <c r="J359" s="256">
        <v>70</v>
      </c>
      <c r="K359" s="256">
        <v>0</v>
      </c>
      <c r="L359" s="256">
        <v>240</v>
      </c>
      <c r="M359" s="257" t="s">
        <v>1365</v>
      </c>
      <c r="N359" s="258">
        <v>120</v>
      </c>
      <c r="O359" s="256">
        <v>60</v>
      </c>
      <c r="P359" s="256">
        <v>0</v>
      </c>
      <c r="Q359" s="256">
        <v>180</v>
      </c>
    </row>
    <row r="360" spans="1:17" ht="26.4" x14ac:dyDescent="0.25">
      <c r="A360" s="245"/>
      <c r="B360" s="223" t="s">
        <v>1165</v>
      </c>
      <c r="C360" s="223" t="s">
        <v>1166</v>
      </c>
      <c r="D360" s="223" t="s">
        <v>1167</v>
      </c>
      <c r="E360" s="223"/>
      <c r="F360" s="223" t="s">
        <v>1168</v>
      </c>
      <c r="G360" s="223" t="str">
        <f>VLOOKUP(F360,regions!A$2:C$419,3,FALSE)</f>
        <v>Shire district</v>
      </c>
      <c r="H360" s="223" t="str">
        <f>IFERROR(VLOOKUP(F360,classifications!A$3:C$328,3,FALSE),VLOOKUP(F360,classifications!I$2:K$28,3,FALSE))</f>
        <v>Urban with Significant Rural</v>
      </c>
      <c r="I360" s="259">
        <v>510</v>
      </c>
      <c r="J360" s="259">
        <v>180</v>
      </c>
      <c r="K360" s="259">
        <v>0</v>
      </c>
      <c r="L360" s="259">
        <v>690</v>
      </c>
      <c r="M360" s="257" t="s">
        <v>1365</v>
      </c>
      <c r="N360" s="260">
        <v>540</v>
      </c>
      <c r="O360" s="259">
        <v>220</v>
      </c>
      <c r="P360" s="259">
        <v>0</v>
      </c>
      <c r="Q360" s="259">
        <v>750</v>
      </c>
    </row>
    <row r="361" spans="1:17" ht="26.4" x14ac:dyDescent="0.25">
      <c r="A361" s="245"/>
      <c r="B361" s="223" t="s">
        <v>1169</v>
      </c>
      <c r="C361" s="223" t="s">
        <v>1170</v>
      </c>
      <c r="D361" s="223" t="s">
        <v>1171</v>
      </c>
      <c r="E361" s="223"/>
      <c r="F361" s="223" t="s">
        <v>1172</v>
      </c>
      <c r="G361" s="223" t="str">
        <f>VLOOKUP(F361,regions!A$2:C$419,3,FALSE)</f>
        <v>Shire district</v>
      </c>
      <c r="H361" s="223" t="str">
        <f>IFERROR(VLOOKUP(F361,classifications!A$3:C$328,3,FALSE),VLOOKUP(F361,classifications!I$2:K$28,3,FALSE))</f>
        <v>Predominantly Rural</v>
      </c>
      <c r="I361" s="256">
        <v>90</v>
      </c>
      <c r="J361" s="256">
        <v>0</v>
      </c>
      <c r="K361" s="256">
        <v>0</v>
      </c>
      <c r="L361" s="256">
        <v>90</v>
      </c>
      <c r="M361" s="257" t="s">
        <v>1365</v>
      </c>
      <c r="N361" s="258">
        <v>80</v>
      </c>
      <c r="O361" s="256">
        <v>0</v>
      </c>
      <c r="P361" s="256">
        <v>0</v>
      </c>
      <c r="Q361" s="256">
        <v>80</v>
      </c>
    </row>
    <row r="362" spans="1:17" ht="26.4" x14ac:dyDescent="0.25">
      <c r="A362" s="245"/>
      <c r="B362" s="223" t="s">
        <v>1173</v>
      </c>
      <c r="C362" s="223" t="s">
        <v>1174</v>
      </c>
      <c r="D362" s="223" t="s">
        <v>1175</v>
      </c>
      <c r="E362" s="223"/>
      <c r="F362" s="223" t="s">
        <v>1176</v>
      </c>
      <c r="G362" s="223" t="str">
        <f>VLOOKUP(F362,regions!A$2:C$419,3,FALSE)</f>
        <v>Shire district</v>
      </c>
      <c r="H362" s="223" t="str">
        <f>IFERROR(VLOOKUP(F362,classifications!A$3:C$328,3,FALSE),VLOOKUP(F362,classifications!I$2:K$28,3,FALSE))</f>
        <v>Predominantly Urban</v>
      </c>
      <c r="I362" s="256">
        <v>340</v>
      </c>
      <c r="J362" s="256">
        <v>40</v>
      </c>
      <c r="K362" s="256">
        <v>0</v>
      </c>
      <c r="L362" s="256">
        <v>380</v>
      </c>
      <c r="M362" s="257" t="s">
        <v>1365</v>
      </c>
      <c r="N362" s="258">
        <v>220</v>
      </c>
      <c r="O362" s="256">
        <v>50</v>
      </c>
      <c r="P362" s="256">
        <v>0</v>
      </c>
      <c r="Q362" s="256">
        <v>270</v>
      </c>
    </row>
    <row r="363" spans="1:17" x14ac:dyDescent="0.25">
      <c r="A363" s="245"/>
      <c r="B363" s="223"/>
      <c r="C363" s="223"/>
      <c r="D363" s="223"/>
      <c r="E363" s="223"/>
      <c r="F363" s="223"/>
      <c r="G363" s="223"/>
      <c r="H363" s="223"/>
      <c r="I363" s="257"/>
      <c r="J363" s="257"/>
      <c r="K363" s="257"/>
      <c r="L363" s="257"/>
      <c r="M363" s="257" t="s">
        <v>1365</v>
      </c>
      <c r="N363" s="265"/>
      <c r="O363" s="257"/>
      <c r="P363" s="257"/>
      <c r="Q363" s="257"/>
    </row>
    <row r="364" spans="1:17" ht="26.4" x14ac:dyDescent="0.25">
      <c r="A364" s="245"/>
      <c r="B364" s="223"/>
      <c r="C364" s="223"/>
      <c r="D364" s="223" t="s">
        <v>1177</v>
      </c>
      <c r="E364" s="264" t="s">
        <v>1178</v>
      </c>
      <c r="F364" s="264" t="s">
        <v>1178</v>
      </c>
      <c r="G364" s="223" t="str">
        <f>VLOOKUP(F364,regions!A$2:C$419,3,FALSE)</f>
        <v>Shire county</v>
      </c>
      <c r="H364" s="223" t="str">
        <f>IFERROR(VLOOKUP(F364,classifications!A$3:C$328,3,FALSE),VLOOKUP(F364,classifications!I$2:K$28,3,FALSE))</f>
        <v>Predominantly Rural</v>
      </c>
      <c r="I364" s="256">
        <v>1820</v>
      </c>
      <c r="J364" s="256">
        <v>290</v>
      </c>
      <c r="K364" s="256">
        <v>0</v>
      </c>
      <c r="L364" s="256">
        <v>2110</v>
      </c>
      <c r="M364" s="257" t="s">
        <v>1365</v>
      </c>
      <c r="N364" s="258">
        <v>1540</v>
      </c>
      <c r="O364" s="256">
        <v>390</v>
      </c>
      <c r="P364" s="256">
        <v>0</v>
      </c>
      <c r="Q364" s="256">
        <v>1930</v>
      </c>
    </row>
    <row r="365" spans="1:17" ht="26.4" x14ac:dyDescent="0.25">
      <c r="A365" s="245"/>
      <c r="B365" s="223" t="s">
        <v>1179</v>
      </c>
      <c r="C365" s="223" t="s">
        <v>1180</v>
      </c>
      <c r="D365" s="223" t="s">
        <v>1181</v>
      </c>
      <c r="E365" s="223"/>
      <c r="F365" s="223" t="s">
        <v>1182</v>
      </c>
      <c r="G365" s="223" t="str">
        <f>VLOOKUP(F365,regions!A$2:C$419,3,FALSE)</f>
        <v>Shire district</v>
      </c>
      <c r="H365" s="223" t="str">
        <f>IFERROR(VLOOKUP(F365,classifications!A$3:C$328,3,FALSE),VLOOKUP(F365,classifications!I$2:K$28,3,FALSE))</f>
        <v>Predominantly Rural</v>
      </c>
      <c r="I365" s="256">
        <v>140</v>
      </c>
      <c r="J365" s="256">
        <v>40</v>
      </c>
      <c r="K365" s="256">
        <v>0</v>
      </c>
      <c r="L365" s="256">
        <v>180</v>
      </c>
      <c r="M365" s="257" t="s">
        <v>1365</v>
      </c>
      <c r="N365" s="258">
        <v>230</v>
      </c>
      <c r="O365" s="256">
        <v>60</v>
      </c>
      <c r="P365" s="256">
        <v>0</v>
      </c>
      <c r="Q365" s="256">
        <v>280</v>
      </c>
    </row>
    <row r="366" spans="1:17" ht="26.4" x14ac:dyDescent="0.25">
      <c r="A366" s="245"/>
      <c r="B366" s="223" t="s">
        <v>1183</v>
      </c>
      <c r="C366" s="223" t="s">
        <v>1184</v>
      </c>
      <c r="D366" s="223" t="s">
        <v>1185</v>
      </c>
      <c r="E366" s="223"/>
      <c r="F366" s="223" t="s">
        <v>1186</v>
      </c>
      <c r="G366" s="223" t="str">
        <f>VLOOKUP(F366,regions!A$2:C$419,3,FALSE)</f>
        <v>Shire district</v>
      </c>
      <c r="H366" s="223" t="str">
        <f>IFERROR(VLOOKUP(F366,classifications!A$3:C$328,3,FALSE),VLOOKUP(F366,classifications!I$2:K$28,3,FALSE))</f>
        <v>Predominantly Rural</v>
      </c>
      <c r="I366" s="256">
        <v>230</v>
      </c>
      <c r="J366" s="256">
        <v>90</v>
      </c>
      <c r="K366" s="256">
        <v>0</v>
      </c>
      <c r="L366" s="256">
        <v>310</v>
      </c>
      <c r="M366" s="257" t="s">
        <v>1365</v>
      </c>
      <c r="N366" s="258">
        <v>190</v>
      </c>
      <c r="O366" s="256">
        <v>90</v>
      </c>
      <c r="P366" s="256">
        <v>0</v>
      </c>
      <c r="Q366" s="256">
        <v>270</v>
      </c>
    </row>
    <row r="367" spans="1:17" ht="26.4" x14ac:dyDescent="0.25">
      <c r="A367" s="245"/>
      <c r="B367" s="223" t="s">
        <v>1187</v>
      </c>
      <c r="C367" s="223" t="s">
        <v>1188</v>
      </c>
      <c r="D367" s="223" t="s">
        <v>1189</v>
      </c>
      <c r="E367" s="223"/>
      <c r="F367" s="223" t="s">
        <v>1190</v>
      </c>
      <c r="G367" s="223" t="str">
        <f>VLOOKUP(F367,regions!A$2:C$419,3,FALSE)</f>
        <v>Shire district</v>
      </c>
      <c r="H367" s="223" t="str">
        <f>IFERROR(VLOOKUP(F367,classifications!A$3:C$328,3,FALSE),VLOOKUP(F367,classifications!I$2:K$28,3,FALSE))</f>
        <v>Predominantly Urban</v>
      </c>
      <c r="I367" s="256">
        <v>110</v>
      </c>
      <c r="J367" s="256">
        <v>20</v>
      </c>
      <c r="K367" s="256">
        <v>0</v>
      </c>
      <c r="L367" s="256">
        <v>130</v>
      </c>
      <c r="M367" s="257" t="s">
        <v>1365</v>
      </c>
      <c r="N367" s="258">
        <v>80</v>
      </c>
      <c r="O367" s="256">
        <v>10</v>
      </c>
      <c r="P367" s="256">
        <v>0</v>
      </c>
      <c r="Q367" s="256">
        <v>90</v>
      </c>
    </row>
    <row r="368" spans="1:17" ht="26.4" x14ac:dyDescent="0.25">
      <c r="A368" s="245"/>
      <c r="B368" s="223" t="s">
        <v>1191</v>
      </c>
      <c r="C368" s="223" t="s">
        <v>1192</v>
      </c>
      <c r="D368" s="223" t="s">
        <v>1193</v>
      </c>
      <c r="E368" s="223"/>
      <c r="F368" s="223" t="s">
        <v>1194</v>
      </c>
      <c r="G368" s="223" t="str">
        <f>VLOOKUP(F368,regions!A$2:C$419,3,FALSE)</f>
        <v>Shire district</v>
      </c>
      <c r="H368" s="223" t="str">
        <f>IFERROR(VLOOKUP(F368,classifications!A$3:C$328,3,FALSE),VLOOKUP(F368,classifications!I$2:K$28,3,FALSE))</f>
        <v>Predominantly Rural</v>
      </c>
      <c r="I368" s="256">
        <v>510</v>
      </c>
      <c r="J368" s="256">
        <v>30</v>
      </c>
      <c r="K368" s="256">
        <v>0</v>
      </c>
      <c r="L368" s="256">
        <v>540</v>
      </c>
      <c r="M368" s="257" t="s">
        <v>1365</v>
      </c>
      <c r="N368" s="258">
        <v>330</v>
      </c>
      <c r="O368" s="256">
        <v>80</v>
      </c>
      <c r="P368" s="256">
        <v>0</v>
      </c>
      <c r="Q368" s="256">
        <v>400</v>
      </c>
    </row>
    <row r="369" spans="1:17" ht="26.4" x14ac:dyDescent="0.25">
      <c r="A369" s="245"/>
      <c r="B369" s="223" t="s">
        <v>1195</v>
      </c>
      <c r="C369" s="223" t="s">
        <v>1196</v>
      </c>
      <c r="D369" s="223" t="s">
        <v>1197</v>
      </c>
      <c r="E369" s="223"/>
      <c r="F369" s="223" t="s">
        <v>1198</v>
      </c>
      <c r="G369" s="223" t="str">
        <f>VLOOKUP(F369,regions!A$2:C$419,3,FALSE)</f>
        <v>Shire district</v>
      </c>
      <c r="H369" s="223" t="str">
        <f>IFERROR(VLOOKUP(F369,classifications!A$3:C$328,3,FALSE),VLOOKUP(F369,classifications!I$2:K$28,3,FALSE))</f>
        <v>Predominantly Rural</v>
      </c>
      <c r="I369" s="256">
        <v>180</v>
      </c>
      <c r="J369" s="256">
        <v>50</v>
      </c>
      <c r="K369" s="256">
        <v>0</v>
      </c>
      <c r="L369" s="256">
        <v>230</v>
      </c>
      <c r="M369" s="257" t="s">
        <v>1365</v>
      </c>
      <c r="N369" s="258">
        <v>110</v>
      </c>
      <c r="O369" s="256">
        <v>10</v>
      </c>
      <c r="P369" s="256">
        <v>0</v>
      </c>
      <c r="Q369" s="256">
        <v>130</v>
      </c>
    </row>
    <row r="370" spans="1:17" ht="26.4" x14ac:dyDescent="0.25">
      <c r="A370" s="245"/>
      <c r="B370" s="223" t="s">
        <v>1199</v>
      </c>
      <c r="C370" s="223" t="s">
        <v>1200</v>
      </c>
      <c r="D370" s="223" t="s">
        <v>1201</v>
      </c>
      <c r="E370" s="223"/>
      <c r="F370" s="223" t="s">
        <v>1202</v>
      </c>
      <c r="G370" s="223" t="str">
        <f>VLOOKUP(F370,regions!A$2:C$419,3,FALSE)</f>
        <v>Shire district</v>
      </c>
      <c r="H370" s="223" t="str">
        <f>IFERROR(VLOOKUP(F370,classifications!A$3:C$328,3,FALSE),VLOOKUP(F370,classifications!I$2:K$28,3,FALSE))</f>
        <v>Predominantly Rural</v>
      </c>
      <c r="I370" s="256">
        <v>510</v>
      </c>
      <c r="J370" s="256">
        <v>20</v>
      </c>
      <c r="K370" s="256">
        <v>0</v>
      </c>
      <c r="L370" s="256">
        <v>540</v>
      </c>
      <c r="M370" s="257" t="s">
        <v>1365</v>
      </c>
      <c r="N370" s="258">
        <v>490</v>
      </c>
      <c r="O370" s="256">
        <v>50</v>
      </c>
      <c r="P370" s="256">
        <v>0</v>
      </c>
      <c r="Q370" s="256">
        <v>540</v>
      </c>
    </row>
    <row r="371" spans="1:17" ht="26.4" x14ac:dyDescent="0.25">
      <c r="A371" s="245"/>
      <c r="B371" s="223" t="s">
        <v>1203</v>
      </c>
      <c r="C371" s="223" t="s">
        <v>1204</v>
      </c>
      <c r="D371" s="223" t="s">
        <v>1205</v>
      </c>
      <c r="E371" s="223"/>
      <c r="F371" s="223" t="s">
        <v>1206</v>
      </c>
      <c r="G371" s="223" t="str">
        <f>VLOOKUP(F371,regions!A$2:C$419,3,FALSE)</f>
        <v>Shire district</v>
      </c>
      <c r="H371" s="223" t="str">
        <f>IFERROR(VLOOKUP(F371,classifications!A$3:C$328,3,FALSE),VLOOKUP(F371,classifications!I$2:K$28,3,FALSE))</f>
        <v>Urban with Significant Rural</v>
      </c>
      <c r="I371" s="256">
        <v>140</v>
      </c>
      <c r="J371" s="256">
        <v>50</v>
      </c>
      <c r="K371" s="256">
        <v>0</v>
      </c>
      <c r="L371" s="256">
        <v>180</v>
      </c>
      <c r="M371" s="257" t="s">
        <v>1365</v>
      </c>
      <c r="N371" s="258">
        <v>110</v>
      </c>
      <c r="O371" s="256">
        <v>100</v>
      </c>
      <c r="P371" s="256">
        <v>0</v>
      </c>
      <c r="Q371" s="256">
        <v>220</v>
      </c>
    </row>
    <row r="372" spans="1:17" x14ac:dyDescent="0.25">
      <c r="A372" s="245"/>
      <c r="B372" s="223"/>
      <c r="C372" s="223"/>
      <c r="D372" s="223"/>
      <c r="E372" s="223"/>
      <c r="F372" s="223"/>
      <c r="G372" s="223"/>
      <c r="H372" s="223"/>
      <c r="I372" s="257"/>
      <c r="J372" s="257"/>
      <c r="K372" s="257"/>
      <c r="L372" s="257"/>
      <c r="M372" s="257" t="s">
        <v>1365</v>
      </c>
      <c r="N372" s="265"/>
      <c r="O372" s="257"/>
      <c r="P372" s="257"/>
      <c r="Q372" s="257"/>
    </row>
    <row r="373" spans="1:17" ht="26.4" x14ac:dyDescent="0.25">
      <c r="A373" s="245"/>
      <c r="B373" s="223"/>
      <c r="C373" s="223"/>
      <c r="D373" s="223" t="s">
        <v>1207</v>
      </c>
      <c r="E373" s="264" t="s">
        <v>1208</v>
      </c>
      <c r="F373" s="264" t="s">
        <v>1208</v>
      </c>
      <c r="G373" s="223" t="str">
        <f>VLOOKUP(F373,regions!A$2:C$419,3,FALSE)</f>
        <v>Shire county</v>
      </c>
      <c r="H373" s="223" t="str">
        <f>IFERROR(VLOOKUP(F373,classifications!A$3:C$328,3,FALSE),VLOOKUP(F373,classifications!I$2:K$28,3,FALSE))</f>
        <v>Predominantly Urban</v>
      </c>
      <c r="I373" s="256">
        <v>2590</v>
      </c>
      <c r="J373" s="256">
        <v>480</v>
      </c>
      <c r="K373" s="256">
        <v>80</v>
      </c>
      <c r="L373" s="256">
        <v>3150</v>
      </c>
      <c r="M373" s="257" t="s">
        <v>1365</v>
      </c>
      <c r="N373" s="258">
        <v>1960</v>
      </c>
      <c r="O373" s="256">
        <v>460</v>
      </c>
      <c r="P373" s="256">
        <v>30</v>
      </c>
      <c r="Q373" s="256">
        <v>2440</v>
      </c>
    </row>
    <row r="374" spans="1:17" ht="26.4" x14ac:dyDescent="0.25">
      <c r="A374" s="245"/>
      <c r="B374" s="223" t="s">
        <v>1209</v>
      </c>
      <c r="C374" s="223" t="s">
        <v>1210</v>
      </c>
      <c r="D374" s="223" t="s">
        <v>1211</v>
      </c>
      <c r="E374" s="223"/>
      <c r="F374" s="223" t="s">
        <v>1212</v>
      </c>
      <c r="G374" s="223" t="str">
        <f>VLOOKUP(F374,regions!A$2:C$419,3,FALSE)</f>
        <v>Shire district</v>
      </c>
      <c r="H374" s="223" t="str">
        <f>IFERROR(VLOOKUP(F374,classifications!A$3:C$328,3,FALSE),VLOOKUP(F374,classifications!I$2:K$28,3,FALSE))</f>
        <v>Predominantly Urban</v>
      </c>
      <c r="I374" s="256">
        <v>310</v>
      </c>
      <c r="J374" s="256">
        <v>80</v>
      </c>
      <c r="K374" s="256">
        <v>0</v>
      </c>
      <c r="L374" s="256">
        <v>390</v>
      </c>
      <c r="M374" s="257" t="s">
        <v>1365</v>
      </c>
      <c r="N374" s="258">
        <v>140</v>
      </c>
      <c r="O374" s="256">
        <v>10</v>
      </c>
      <c r="P374" s="256">
        <v>0</v>
      </c>
      <c r="Q374" s="256">
        <v>150</v>
      </c>
    </row>
    <row r="375" spans="1:17" ht="26.4" x14ac:dyDescent="0.25">
      <c r="A375" s="245"/>
      <c r="B375" s="223" t="s">
        <v>1213</v>
      </c>
      <c r="C375" s="223" t="s">
        <v>1214</v>
      </c>
      <c r="D375" s="223" t="s">
        <v>1215</v>
      </c>
      <c r="E375" s="223"/>
      <c r="F375" s="223" t="s">
        <v>1216</v>
      </c>
      <c r="G375" s="223" t="str">
        <f>VLOOKUP(F375,regions!A$2:C$419,3,FALSE)</f>
        <v>Shire district</v>
      </c>
      <c r="H375" s="223" t="str">
        <f>IFERROR(VLOOKUP(F375,classifications!A$3:C$328,3,FALSE),VLOOKUP(F375,classifications!I$2:K$28,3,FALSE))</f>
        <v>Predominantly Urban</v>
      </c>
      <c r="I375" s="256">
        <v>40</v>
      </c>
      <c r="J375" s="256">
        <v>0</v>
      </c>
      <c r="K375" s="256">
        <v>0</v>
      </c>
      <c r="L375" s="256">
        <v>50</v>
      </c>
      <c r="M375" s="257" t="s">
        <v>1365</v>
      </c>
      <c r="N375" s="258">
        <v>50</v>
      </c>
      <c r="O375" s="256">
        <v>20</v>
      </c>
      <c r="P375" s="256">
        <v>0</v>
      </c>
      <c r="Q375" s="256">
        <v>80</v>
      </c>
    </row>
    <row r="376" spans="1:17" ht="26.4" x14ac:dyDescent="0.25">
      <c r="A376" s="245"/>
      <c r="B376" s="223" t="s">
        <v>1217</v>
      </c>
      <c r="C376" s="223" t="s">
        <v>1218</v>
      </c>
      <c r="D376" s="223" t="s">
        <v>1219</v>
      </c>
      <c r="E376" s="223"/>
      <c r="F376" s="223" t="s">
        <v>1220</v>
      </c>
      <c r="G376" s="223" t="str">
        <f>VLOOKUP(F376,regions!A$2:C$419,3,FALSE)</f>
        <v>Shire district</v>
      </c>
      <c r="H376" s="223" t="str">
        <f>IFERROR(VLOOKUP(F376,classifications!A$3:C$328,3,FALSE),VLOOKUP(F376,classifications!I$2:K$28,3,FALSE))</f>
        <v>Predominantly Urban</v>
      </c>
      <c r="I376" s="256">
        <v>230</v>
      </c>
      <c r="J376" s="256">
        <v>40</v>
      </c>
      <c r="K376" s="256">
        <v>20</v>
      </c>
      <c r="L376" s="256">
        <v>290</v>
      </c>
      <c r="M376" s="257" t="s">
        <v>1365</v>
      </c>
      <c r="N376" s="258">
        <v>220</v>
      </c>
      <c r="O376" s="256">
        <v>60</v>
      </c>
      <c r="P376" s="256">
        <v>20</v>
      </c>
      <c r="Q376" s="256">
        <v>300</v>
      </c>
    </row>
    <row r="377" spans="1:17" ht="26.4" x14ac:dyDescent="0.25">
      <c r="A377" s="245"/>
      <c r="B377" s="223" t="s">
        <v>1221</v>
      </c>
      <c r="C377" s="223" t="s">
        <v>1222</v>
      </c>
      <c r="D377" s="223" t="s">
        <v>1223</v>
      </c>
      <c r="E377" s="223"/>
      <c r="F377" s="223" t="s">
        <v>1224</v>
      </c>
      <c r="G377" s="223" t="str">
        <f>VLOOKUP(F377,regions!A$2:C$419,3,FALSE)</f>
        <v>Shire district</v>
      </c>
      <c r="H377" s="223" t="str">
        <f>IFERROR(VLOOKUP(F377,classifications!A$3:C$328,3,FALSE),VLOOKUP(F377,classifications!I$2:K$28,3,FALSE))</f>
        <v>Urban with Significant Rural</v>
      </c>
      <c r="I377" s="256">
        <v>110</v>
      </c>
      <c r="J377" s="256">
        <v>30</v>
      </c>
      <c r="K377" s="256">
        <v>0</v>
      </c>
      <c r="L377" s="256">
        <v>140</v>
      </c>
      <c r="M377" s="257" t="s">
        <v>1365</v>
      </c>
      <c r="N377" s="258">
        <v>120</v>
      </c>
      <c r="O377" s="256">
        <v>20</v>
      </c>
      <c r="P377" s="256">
        <v>0</v>
      </c>
      <c r="Q377" s="256">
        <v>140</v>
      </c>
    </row>
    <row r="378" spans="1:17" ht="26.4" x14ac:dyDescent="0.25">
      <c r="A378" s="245"/>
      <c r="B378" s="223" t="s">
        <v>1225</v>
      </c>
      <c r="C378" s="223" t="s">
        <v>1226</v>
      </c>
      <c r="D378" s="223" t="s">
        <v>1227</v>
      </c>
      <c r="E378" s="223"/>
      <c r="F378" s="223" t="s">
        <v>1228</v>
      </c>
      <c r="G378" s="223" t="str">
        <f>VLOOKUP(F378,regions!A$2:C$419,3,FALSE)</f>
        <v>Shire district</v>
      </c>
      <c r="H378" s="223" t="str">
        <f>IFERROR(VLOOKUP(F378,classifications!A$3:C$328,3,FALSE),VLOOKUP(F378,classifications!I$2:K$28,3,FALSE))</f>
        <v>Predominantly Urban</v>
      </c>
      <c r="I378" s="256">
        <v>320</v>
      </c>
      <c r="J378" s="256">
        <v>50</v>
      </c>
      <c r="K378" s="256">
        <v>0</v>
      </c>
      <c r="L378" s="256">
        <v>370</v>
      </c>
      <c r="M378" s="257" t="s">
        <v>1365</v>
      </c>
      <c r="N378" s="258">
        <v>390</v>
      </c>
      <c r="O378" s="256">
        <v>60</v>
      </c>
      <c r="P378" s="256">
        <v>0</v>
      </c>
      <c r="Q378" s="256">
        <v>450</v>
      </c>
    </row>
    <row r="379" spans="1:17" ht="26.4" x14ac:dyDescent="0.25">
      <c r="A379" s="245"/>
      <c r="B379" s="223" t="s">
        <v>1229</v>
      </c>
      <c r="C379" s="223" t="s">
        <v>1230</v>
      </c>
      <c r="D379" s="223" t="s">
        <v>1231</v>
      </c>
      <c r="E379" s="223"/>
      <c r="F379" s="223" t="s">
        <v>1232</v>
      </c>
      <c r="G379" s="223" t="str">
        <f>VLOOKUP(F379,regions!A$2:C$419,3,FALSE)</f>
        <v>Shire district</v>
      </c>
      <c r="H379" s="223" t="str">
        <f>IFERROR(VLOOKUP(F379,classifications!A$3:C$328,3,FALSE),VLOOKUP(F379,classifications!I$2:K$28,3,FALSE))</f>
        <v>Predominantly Urban</v>
      </c>
      <c r="I379" s="256">
        <v>170</v>
      </c>
      <c r="J379" s="256">
        <v>50</v>
      </c>
      <c r="K379" s="256">
        <v>10</v>
      </c>
      <c r="L379" s="256">
        <v>230</v>
      </c>
      <c r="M379" s="257" t="s">
        <v>1365</v>
      </c>
      <c r="N379" s="258">
        <v>200</v>
      </c>
      <c r="O379" s="256">
        <v>70</v>
      </c>
      <c r="P379" s="256">
        <v>0</v>
      </c>
      <c r="Q379" s="256">
        <v>270</v>
      </c>
    </row>
    <row r="380" spans="1:17" ht="26.4" x14ac:dyDescent="0.25">
      <c r="A380" s="245"/>
      <c r="B380" s="223" t="s">
        <v>1233</v>
      </c>
      <c r="C380" s="223" t="s">
        <v>1234</v>
      </c>
      <c r="D380" s="223" t="s">
        <v>1235</v>
      </c>
      <c r="E380" s="223"/>
      <c r="F380" s="223" t="s">
        <v>1236</v>
      </c>
      <c r="G380" s="223" t="str">
        <f>VLOOKUP(F380,regions!A$2:C$419,3,FALSE)</f>
        <v>Shire district</v>
      </c>
      <c r="H380" s="223" t="str">
        <f>IFERROR(VLOOKUP(F380,classifications!A$3:C$328,3,FALSE),VLOOKUP(F380,classifications!I$2:K$28,3,FALSE))</f>
        <v>Predominantly Urban</v>
      </c>
      <c r="I380" s="256">
        <v>680</v>
      </c>
      <c r="J380" s="256">
        <v>30</v>
      </c>
      <c r="K380" s="256">
        <v>10</v>
      </c>
      <c r="L380" s="256">
        <v>730</v>
      </c>
      <c r="M380" s="257" t="s">
        <v>1365</v>
      </c>
      <c r="N380" s="258">
        <v>140</v>
      </c>
      <c r="O380" s="256">
        <v>10</v>
      </c>
      <c r="P380" s="256">
        <v>0</v>
      </c>
      <c r="Q380" s="256">
        <v>150</v>
      </c>
    </row>
    <row r="381" spans="1:17" ht="26.4" x14ac:dyDescent="0.25">
      <c r="A381" s="245"/>
      <c r="B381" s="223" t="s">
        <v>1237</v>
      </c>
      <c r="C381" s="223" t="s">
        <v>1238</v>
      </c>
      <c r="D381" s="223" t="s">
        <v>1239</v>
      </c>
      <c r="E381" s="223"/>
      <c r="F381" s="223" t="s">
        <v>1240</v>
      </c>
      <c r="G381" s="223" t="str">
        <f>VLOOKUP(F381,regions!A$2:C$419,3,FALSE)</f>
        <v>Shire district</v>
      </c>
      <c r="H381" s="223" t="str">
        <f>IFERROR(VLOOKUP(F381,classifications!A$3:C$328,3,FALSE),VLOOKUP(F381,classifications!I$2:K$28,3,FALSE))</f>
        <v>Predominantly Urban</v>
      </c>
      <c r="I381" s="256">
        <v>160</v>
      </c>
      <c r="J381" s="256">
        <v>130</v>
      </c>
      <c r="K381" s="256">
        <v>0</v>
      </c>
      <c r="L381" s="256">
        <v>290</v>
      </c>
      <c r="M381" s="257" t="s">
        <v>1365</v>
      </c>
      <c r="N381" s="258">
        <v>130</v>
      </c>
      <c r="O381" s="256">
        <v>30</v>
      </c>
      <c r="P381" s="256">
        <v>0</v>
      </c>
      <c r="Q381" s="256">
        <v>160</v>
      </c>
    </row>
    <row r="382" spans="1:17" ht="26.4" x14ac:dyDescent="0.25">
      <c r="A382" s="245"/>
      <c r="B382" s="223" t="s">
        <v>1241</v>
      </c>
      <c r="C382" s="223" t="s">
        <v>1242</v>
      </c>
      <c r="D382" s="223" t="s">
        <v>1243</v>
      </c>
      <c r="E382" s="223"/>
      <c r="F382" s="223" t="s">
        <v>1244</v>
      </c>
      <c r="G382" s="223" t="str">
        <f>VLOOKUP(F382,regions!A$2:C$419,3,FALSE)</f>
        <v>Shire district</v>
      </c>
      <c r="H382" s="223" t="str">
        <f>IFERROR(VLOOKUP(F382,classifications!A$3:C$328,3,FALSE),VLOOKUP(F382,classifications!I$2:K$28,3,FALSE))</f>
        <v>Urban with Significant Rural</v>
      </c>
      <c r="I382" s="256">
        <v>100</v>
      </c>
      <c r="J382" s="256">
        <v>0</v>
      </c>
      <c r="K382" s="256">
        <v>0</v>
      </c>
      <c r="L382" s="256">
        <v>100</v>
      </c>
      <c r="M382" s="257" t="s">
        <v>1365</v>
      </c>
      <c r="N382" s="258">
        <v>200</v>
      </c>
      <c r="O382" s="256">
        <v>110</v>
      </c>
      <c r="P382" s="256">
        <v>10</v>
      </c>
      <c r="Q382" s="256">
        <v>320</v>
      </c>
    </row>
    <row r="383" spans="1:17" ht="26.4" x14ac:dyDescent="0.25">
      <c r="A383" s="245"/>
      <c r="B383" s="223" t="s">
        <v>1245</v>
      </c>
      <c r="C383" s="223" t="s">
        <v>1246</v>
      </c>
      <c r="D383" s="223" t="s">
        <v>1247</v>
      </c>
      <c r="E383" s="223"/>
      <c r="F383" s="223" t="s">
        <v>1248</v>
      </c>
      <c r="G383" s="223" t="str">
        <f>VLOOKUP(F383,regions!A$2:C$419,3,FALSE)</f>
        <v>Shire district</v>
      </c>
      <c r="H383" s="223" t="str">
        <f>IFERROR(VLOOKUP(F383,classifications!A$3:C$328,3,FALSE),VLOOKUP(F383,classifications!I$2:K$28,3,FALSE))</f>
        <v>Predominantly Rural</v>
      </c>
      <c r="I383" s="256">
        <v>230</v>
      </c>
      <c r="J383" s="256">
        <v>80</v>
      </c>
      <c r="K383" s="256">
        <v>30</v>
      </c>
      <c r="L383" s="256">
        <v>340</v>
      </c>
      <c r="M383" s="257" t="s">
        <v>1365</v>
      </c>
      <c r="N383" s="258">
        <v>210</v>
      </c>
      <c r="O383" s="256">
        <v>30</v>
      </c>
      <c r="P383" s="256">
        <v>0</v>
      </c>
      <c r="Q383" s="256">
        <v>250</v>
      </c>
    </row>
    <row r="384" spans="1:17" ht="26.4" x14ac:dyDescent="0.25">
      <c r="A384" s="245"/>
      <c r="B384" s="223" t="s">
        <v>1249</v>
      </c>
      <c r="C384" s="223" t="s">
        <v>1250</v>
      </c>
      <c r="D384" s="223" t="s">
        <v>1251</v>
      </c>
      <c r="E384" s="223"/>
      <c r="F384" s="223" t="s">
        <v>1252</v>
      </c>
      <c r="G384" s="223" t="str">
        <f>VLOOKUP(F384,regions!A$2:C$419,3,FALSE)</f>
        <v>Shire district</v>
      </c>
      <c r="H384" s="223" t="str">
        <f>IFERROR(VLOOKUP(F384,classifications!A$3:C$328,3,FALSE),VLOOKUP(F384,classifications!I$2:K$28,3,FALSE))</f>
        <v>Predominantly Urban</v>
      </c>
      <c r="I384" s="256">
        <v>230</v>
      </c>
      <c r="J384" s="256">
        <v>0</v>
      </c>
      <c r="K384" s="256">
        <v>0</v>
      </c>
      <c r="L384" s="256">
        <v>230</v>
      </c>
      <c r="M384" s="257" t="s">
        <v>1365</v>
      </c>
      <c r="N384" s="258">
        <v>160</v>
      </c>
      <c r="O384" s="256">
        <v>30</v>
      </c>
      <c r="P384" s="256">
        <v>0</v>
      </c>
      <c r="Q384" s="256">
        <v>190</v>
      </c>
    </row>
    <row r="385" spans="1:17" x14ac:dyDescent="0.25">
      <c r="A385" s="245"/>
      <c r="B385" s="223"/>
      <c r="C385" s="223"/>
      <c r="D385" s="223"/>
      <c r="E385" s="223"/>
      <c r="F385" s="223"/>
      <c r="G385" s="223"/>
      <c r="H385" s="223"/>
      <c r="I385" s="257"/>
      <c r="J385" s="257"/>
      <c r="K385" s="257"/>
      <c r="L385" s="257"/>
      <c r="M385" s="257" t="s">
        <v>1365</v>
      </c>
      <c r="N385" s="265"/>
      <c r="O385" s="257"/>
      <c r="P385" s="257"/>
      <c r="Q385" s="257"/>
    </row>
    <row r="386" spans="1:17" ht="26.4" x14ac:dyDescent="0.25">
      <c r="A386" s="245"/>
      <c r="B386" s="223"/>
      <c r="C386" s="223"/>
      <c r="D386" s="223" t="s">
        <v>1253</v>
      </c>
      <c r="E386" s="264" t="s">
        <v>1254</v>
      </c>
      <c r="F386" s="264" t="s">
        <v>1254</v>
      </c>
      <c r="G386" s="223" t="str">
        <f>VLOOKUP(F386,regions!A$2:C$419,3,FALSE)</f>
        <v>Shire county</v>
      </c>
      <c r="H386" s="223" t="str">
        <f>IFERROR(VLOOKUP(F386,classifications!A$3:C$328,3,FALSE),VLOOKUP(F386,classifications!I$2:K$28,3,FALSE))</f>
        <v>Urban with Significant Rural</v>
      </c>
      <c r="I386" s="256">
        <v>2080</v>
      </c>
      <c r="J386" s="256">
        <v>710</v>
      </c>
      <c r="K386" s="256">
        <v>0</v>
      </c>
      <c r="L386" s="256">
        <v>2790</v>
      </c>
      <c r="M386" s="257" t="s">
        <v>1365</v>
      </c>
      <c r="N386" s="258">
        <v>2180</v>
      </c>
      <c r="O386" s="256">
        <v>710</v>
      </c>
      <c r="P386" s="256">
        <v>0</v>
      </c>
      <c r="Q386" s="256">
        <v>2890</v>
      </c>
    </row>
    <row r="387" spans="1:17" ht="26.4" x14ac:dyDescent="0.25">
      <c r="A387" s="245"/>
      <c r="B387" s="223" t="s">
        <v>1255</v>
      </c>
      <c r="C387" s="223" t="s">
        <v>1256</v>
      </c>
      <c r="D387" s="223" t="s">
        <v>1257</v>
      </c>
      <c r="E387" s="223"/>
      <c r="F387" s="223" t="s">
        <v>1258</v>
      </c>
      <c r="G387" s="223" t="str">
        <f>VLOOKUP(F387,regions!A$2:C$419,3,FALSE)</f>
        <v>Shire district</v>
      </c>
      <c r="H387" s="223" t="str">
        <f>IFERROR(VLOOKUP(F387,classifications!A$3:C$328,3,FALSE),VLOOKUP(F387,classifications!I$2:K$28,3,FALSE))</f>
        <v>Predominantly Rural</v>
      </c>
      <c r="I387" s="256">
        <v>50</v>
      </c>
      <c r="J387" s="256">
        <v>0</v>
      </c>
      <c r="K387" s="256">
        <v>0</v>
      </c>
      <c r="L387" s="256">
        <v>50</v>
      </c>
      <c r="M387" s="257" t="s">
        <v>1365</v>
      </c>
      <c r="N387" s="258">
        <v>100</v>
      </c>
      <c r="O387" s="256">
        <v>10</v>
      </c>
      <c r="P387" s="256">
        <v>0</v>
      </c>
      <c r="Q387" s="256">
        <v>110</v>
      </c>
    </row>
    <row r="388" spans="1:17" ht="26.4" x14ac:dyDescent="0.25">
      <c r="A388" s="245"/>
      <c r="B388" s="223" t="s">
        <v>1259</v>
      </c>
      <c r="C388" s="223" t="s">
        <v>1260</v>
      </c>
      <c r="D388" s="223" t="s">
        <v>1261</v>
      </c>
      <c r="E388" s="223"/>
      <c r="F388" s="223" t="s">
        <v>1262</v>
      </c>
      <c r="G388" s="223" t="str">
        <f>VLOOKUP(F388,regions!A$2:C$419,3,FALSE)</f>
        <v>Shire district</v>
      </c>
      <c r="H388" s="223" t="str">
        <f>IFERROR(VLOOKUP(F388,classifications!A$3:C$328,3,FALSE),VLOOKUP(F388,classifications!I$2:K$28,3,FALSE))</f>
        <v>Predominantly Urban</v>
      </c>
      <c r="I388" s="256">
        <v>470</v>
      </c>
      <c r="J388" s="256">
        <v>100</v>
      </c>
      <c r="K388" s="256">
        <v>0</v>
      </c>
      <c r="L388" s="256">
        <v>570</v>
      </c>
      <c r="M388" s="257" t="s">
        <v>1365</v>
      </c>
      <c r="N388" s="258">
        <v>360</v>
      </c>
      <c r="O388" s="256">
        <v>120</v>
      </c>
      <c r="P388" s="256">
        <v>0</v>
      </c>
      <c r="Q388" s="256">
        <v>480</v>
      </c>
    </row>
    <row r="389" spans="1:17" ht="26.4" x14ac:dyDescent="0.25">
      <c r="A389" s="245"/>
      <c r="B389" s="223" t="s">
        <v>1263</v>
      </c>
      <c r="C389" s="223" t="s">
        <v>1264</v>
      </c>
      <c r="D389" s="223" t="s">
        <v>1265</v>
      </c>
      <c r="E389" s="223"/>
      <c r="F389" s="223" t="s">
        <v>1266</v>
      </c>
      <c r="G389" s="223" t="str">
        <f>VLOOKUP(F389,regions!A$2:C$419,3,FALSE)</f>
        <v>Shire district</v>
      </c>
      <c r="H389" s="223" t="str">
        <f>IFERROR(VLOOKUP(F389,classifications!A$3:C$328,3,FALSE),VLOOKUP(F389,classifications!I$2:K$28,3,FALSE))</f>
        <v>Predominantly Urban</v>
      </c>
      <c r="I389" s="256">
        <v>510</v>
      </c>
      <c r="J389" s="256">
        <v>120</v>
      </c>
      <c r="K389" s="256">
        <v>0</v>
      </c>
      <c r="L389" s="256">
        <v>640</v>
      </c>
      <c r="M389" s="257" t="s">
        <v>1365</v>
      </c>
      <c r="N389" s="258">
        <v>350</v>
      </c>
      <c r="O389" s="256">
        <v>60</v>
      </c>
      <c r="P389" s="256">
        <v>0</v>
      </c>
      <c r="Q389" s="256">
        <v>400</v>
      </c>
    </row>
    <row r="390" spans="1:17" ht="26.4" x14ac:dyDescent="0.25">
      <c r="A390" s="245"/>
      <c r="B390" s="223" t="s">
        <v>1267</v>
      </c>
      <c r="C390" s="223" t="s">
        <v>1268</v>
      </c>
      <c r="D390" s="223" t="s">
        <v>1269</v>
      </c>
      <c r="E390" s="223"/>
      <c r="F390" s="223" t="s">
        <v>1270</v>
      </c>
      <c r="G390" s="223" t="str">
        <f>VLOOKUP(F390,regions!A$2:C$419,3,FALSE)</f>
        <v>Shire district</v>
      </c>
      <c r="H390" s="223" t="str">
        <f>IFERROR(VLOOKUP(F390,classifications!A$3:C$328,3,FALSE),VLOOKUP(F390,classifications!I$2:K$28,3,FALSE))</f>
        <v>Predominantly Rural</v>
      </c>
      <c r="I390" s="256">
        <v>730</v>
      </c>
      <c r="J390" s="256">
        <v>220</v>
      </c>
      <c r="K390" s="256">
        <v>0</v>
      </c>
      <c r="L390" s="256">
        <v>950</v>
      </c>
      <c r="M390" s="257" t="s">
        <v>1365</v>
      </c>
      <c r="N390" s="258">
        <v>850</v>
      </c>
      <c r="O390" s="256">
        <v>280</v>
      </c>
      <c r="P390" s="256">
        <v>0</v>
      </c>
      <c r="Q390" s="256">
        <v>1130</v>
      </c>
    </row>
    <row r="391" spans="1:17" ht="26.4" x14ac:dyDescent="0.25">
      <c r="A391" s="245"/>
      <c r="B391" s="223" t="s">
        <v>1271</v>
      </c>
      <c r="C391" s="223" t="s">
        <v>1272</v>
      </c>
      <c r="D391" s="223" t="s">
        <v>1273</v>
      </c>
      <c r="E391" s="223"/>
      <c r="F391" s="223" t="s">
        <v>1274</v>
      </c>
      <c r="G391" s="223" t="str">
        <f>VLOOKUP(F391,regions!A$2:C$419,3,FALSE)</f>
        <v>Shire district</v>
      </c>
      <c r="H391" s="223" t="str">
        <f>IFERROR(VLOOKUP(F391,classifications!A$3:C$328,3,FALSE),VLOOKUP(F391,classifications!I$2:K$28,3,FALSE))</f>
        <v>Predominantly Urban</v>
      </c>
      <c r="I391" s="256">
        <v>330</v>
      </c>
      <c r="J391" s="256">
        <v>270</v>
      </c>
      <c r="K391" s="256">
        <v>0</v>
      </c>
      <c r="L391" s="256">
        <v>590</v>
      </c>
      <c r="M391" s="257" t="s">
        <v>1365</v>
      </c>
      <c r="N391" s="258">
        <v>520</v>
      </c>
      <c r="O391" s="256">
        <v>260</v>
      </c>
      <c r="P391" s="256">
        <v>0</v>
      </c>
      <c r="Q391" s="256">
        <v>780</v>
      </c>
    </row>
    <row r="392" spans="1:17" x14ac:dyDescent="0.25">
      <c r="A392" s="245"/>
      <c r="B392" s="223"/>
      <c r="C392" s="223"/>
      <c r="D392" s="223"/>
      <c r="E392" s="223"/>
      <c r="F392" s="223"/>
      <c r="G392" s="223"/>
      <c r="H392" s="223"/>
      <c r="I392" s="257"/>
      <c r="J392" s="257"/>
      <c r="K392" s="257"/>
      <c r="L392" s="257"/>
      <c r="M392" s="257" t="s">
        <v>1365</v>
      </c>
      <c r="N392" s="265"/>
      <c r="O392" s="257"/>
      <c r="P392" s="257"/>
      <c r="Q392" s="257"/>
    </row>
    <row r="393" spans="1:17" ht="26.4" x14ac:dyDescent="0.25">
      <c r="A393" s="245"/>
      <c r="B393" s="223"/>
      <c r="C393" s="223"/>
      <c r="D393" s="223" t="s">
        <v>1275</v>
      </c>
      <c r="E393" s="264" t="s">
        <v>1276</v>
      </c>
      <c r="F393" s="264" t="s">
        <v>1276</v>
      </c>
      <c r="G393" s="223" t="str">
        <f>VLOOKUP(F393,regions!A$2:C$419,3,FALSE)</f>
        <v>Shire county</v>
      </c>
      <c r="H393" s="223" t="str">
        <f>IFERROR(VLOOKUP(F393,classifications!A$3:C$328,3,FALSE),VLOOKUP(F393,classifications!I$2:K$28,3,FALSE))</f>
        <v>Predominantly Urban</v>
      </c>
      <c r="I393" s="256">
        <v>2500</v>
      </c>
      <c r="J393" s="256">
        <v>700</v>
      </c>
      <c r="K393" s="256">
        <v>0</v>
      </c>
      <c r="L393" s="256">
        <v>3200</v>
      </c>
      <c r="M393" s="257" t="s">
        <v>1365</v>
      </c>
      <c r="N393" s="258">
        <v>3240</v>
      </c>
      <c r="O393" s="256">
        <v>480</v>
      </c>
      <c r="P393" s="256">
        <v>20</v>
      </c>
      <c r="Q393" s="256">
        <v>3730</v>
      </c>
    </row>
    <row r="394" spans="1:17" ht="26.4" x14ac:dyDescent="0.25">
      <c r="A394" s="245"/>
      <c r="B394" s="223" t="s">
        <v>1277</v>
      </c>
      <c r="C394" s="223" t="s">
        <v>1278</v>
      </c>
      <c r="D394" s="223" t="s">
        <v>1279</v>
      </c>
      <c r="E394" s="223"/>
      <c r="F394" s="223" t="s">
        <v>1280</v>
      </c>
      <c r="G394" s="223" t="str">
        <f>VLOOKUP(F394,regions!A$2:C$419,3,FALSE)</f>
        <v>Shire district</v>
      </c>
      <c r="H394" s="223" t="str">
        <f>IFERROR(VLOOKUP(F394,classifications!A$3:C$328,3,FALSE),VLOOKUP(F394,classifications!I$2:K$28,3,FALSE))</f>
        <v>Predominantly Urban</v>
      </c>
      <c r="I394" s="259">
        <v>110</v>
      </c>
      <c r="J394" s="259">
        <v>0</v>
      </c>
      <c r="K394" s="259">
        <v>0</v>
      </c>
      <c r="L394" s="259">
        <v>110</v>
      </c>
      <c r="M394" s="257" t="s">
        <v>1365</v>
      </c>
      <c r="N394" s="260">
        <v>150</v>
      </c>
      <c r="O394" s="259">
        <v>0</v>
      </c>
      <c r="P394" s="259">
        <v>0</v>
      </c>
      <c r="Q394" s="259">
        <v>150</v>
      </c>
    </row>
    <row r="395" spans="1:17" ht="26.4" x14ac:dyDescent="0.25">
      <c r="A395" s="245"/>
      <c r="B395" s="223" t="s">
        <v>1281</v>
      </c>
      <c r="C395" s="223" t="s">
        <v>1282</v>
      </c>
      <c r="D395" s="223" t="s">
        <v>1283</v>
      </c>
      <c r="E395" s="223"/>
      <c r="F395" s="223" t="s">
        <v>1284</v>
      </c>
      <c r="G395" s="223" t="str">
        <f>VLOOKUP(F395,regions!A$2:C$419,3,FALSE)</f>
        <v>Shire district</v>
      </c>
      <c r="H395" s="223" t="str">
        <f>IFERROR(VLOOKUP(F395,classifications!A$3:C$328,3,FALSE),VLOOKUP(F395,classifications!I$2:K$28,3,FALSE))</f>
        <v>Predominantly Urban</v>
      </c>
      <c r="I395" s="259">
        <v>470</v>
      </c>
      <c r="J395" s="259">
        <v>70</v>
      </c>
      <c r="K395" s="259">
        <v>0</v>
      </c>
      <c r="L395" s="259">
        <v>540</v>
      </c>
      <c r="M395" s="257" t="s">
        <v>1365</v>
      </c>
      <c r="N395" s="260">
        <v>630</v>
      </c>
      <c r="O395" s="259">
        <v>100</v>
      </c>
      <c r="P395" s="259">
        <v>0</v>
      </c>
      <c r="Q395" s="259">
        <v>740</v>
      </c>
    </row>
    <row r="396" spans="1:17" ht="26.4" x14ac:dyDescent="0.25">
      <c r="A396" s="245"/>
      <c r="B396" s="223" t="s">
        <v>1285</v>
      </c>
      <c r="C396" s="223" t="s">
        <v>1286</v>
      </c>
      <c r="D396" s="223" t="s">
        <v>1287</v>
      </c>
      <c r="E396" s="223"/>
      <c r="F396" s="223" t="s">
        <v>1288</v>
      </c>
      <c r="G396" s="223" t="str">
        <f>VLOOKUP(F396,regions!A$2:C$419,3,FALSE)</f>
        <v>Shire district</v>
      </c>
      <c r="H396" s="223" t="str">
        <f>IFERROR(VLOOKUP(F396,classifications!A$3:C$328,3,FALSE),VLOOKUP(F396,classifications!I$2:K$28,3,FALSE))</f>
        <v>Predominantly Rural</v>
      </c>
      <c r="I396" s="256">
        <v>360</v>
      </c>
      <c r="J396" s="256">
        <v>130</v>
      </c>
      <c r="K396" s="256">
        <v>0</v>
      </c>
      <c r="L396" s="256">
        <v>490</v>
      </c>
      <c r="M396" s="257" t="s">
        <v>1365</v>
      </c>
      <c r="N396" s="258">
        <v>390</v>
      </c>
      <c r="O396" s="256">
        <v>140</v>
      </c>
      <c r="P396" s="256">
        <v>0</v>
      </c>
      <c r="Q396" s="256">
        <v>530</v>
      </c>
    </row>
    <row r="397" spans="1:17" ht="26.4" x14ac:dyDescent="0.25">
      <c r="A397" s="245"/>
      <c r="B397" s="223" t="s">
        <v>1289</v>
      </c>
      <c r="C397" s="223" t="s">
        <v>1290</v>
      </c>
      <c r="D397" s="223" t="s">
        <v>1291</v>
      </c>
      <c r="E397" s="223"/>
      <c r="F397" s="223" t="s">
        <v>1292</v>
      </c>
      <c r="G397" s="223" t="str">
        <f>VLOOKUP(F397,regions!A$2:C$419,3,FALSE)</f>
        <v>Shire district</v>
      </c>
      <c r="H397" s="223" t="str">
        <f>IFERROR(VLOOKUP(F397,classifications!A$3:C$328,3,FALSE),VLOOKUP(F397,classifications!I$2:K$28,3,FALSE))</f>
        <v>Predominantly Urban</v>
      </c>
      <c r="I397" s="256">
        <v>230</v>
      </c>
      <c r="J397" s="256">
        <v>60</v>
      </c>
      <c r="K397" s="256">
        <v>0</v>
      </c>
      <c r="L397" s="256">
        <v>300</v>
      </c>
      <c r="M397" s="257" t="s">
        <v>1365</v>
      </c>
      <c r="N397" s="258">
        <v>200</v>
      </c>
      <c r="O397" s="256">
        <v>40</v>
      </c>
      <c r="P397" s="256">
        <v>0</v>
      </c>
      <c r="Q397" s="256">
        <v>230</v>
      </c>
    </row>
    <row r="398" spans="1:17" ht="26.4" x14ac:dyDescent="0.25">
      <c r="A398" s="245"/>
      <c r="B398" s="223" t="s">
        <v>1293</v>
      </c>
      <c r="C398" s="223" t="s">
        <v>1294</v>
      </c>
      <c r="D398" s="223" t="s">
        <v>1295</v>
      </c>
      <c r="E398" s="223"/>
      <c r="F398" s="223" t="s">
        <v>1296</v>
      </c>
      <c r="G398" s="223" t="str">
        <f>VLOOKUP(F398,regions!A$2:C$419,3,FALSE)</f>
        <v>Shire district</v>
      </c>
      <c r="H398" s="223" t="str">
        <f>IFERROR(VLOOKUP(F398,classifications!A$3:C$328,3,FALSE),VLOOKUP(F398,classifications!I$2:K$28,3,FALSE))</f>
        <v>Predominantly Rural</v>
      </c>
      <c r="I398" s="256">
        <v>620</v>
      </c>
      <c r="J398" s="256">
        <v>270</v>
      </c>
      <c r="K398" s="256">
        <v>0</v>
      </c>
      <c r="L398" s="256">
        <v>890</v>
      </c>
      <c r="M398" s="257" t="s">
        <v>1365</v>
      </c>
      <c r="N398" s="258">
        <v>740</v>
      </c>
      <c r="O398" s="256">
        <v>140</v>
      </c>
      <c r="P398" s="256">
        <v>20</v>
      </c>
      <c r="Q398" s="256">
        <v>900</v>
      </c>
    </row>
    <row r="399" spans="1:17" ht="26.4" x14ac:dyDescent="0.25">
      <c r="A399" s="245"/>
      <c r="B399" s="223" t="s">
        <v>1297</v>
      </c>
      <c r="C399" s="223" t="s">
        <v>1298</v>
      </c>
      <c r="D399" s="223" t="s">
        <v>1299</v>
      </c>
      <c r="E399" s="223"/>
      <c r="F399" s="223" t="s">
        <v>1300</v>
      </c>
      <c r="G399" s="223" t="str">
        <f>VLOOKUP(F399,regions!A$2:C$419,3,FALSE)</f>
        <v>Shire district</v>
      </c>
      <c r="H399" s="223" t="str">
        <f>IFERROR(VLOOKUP(F399,classifications!A$3:C$328,3,FALSE),VLOOKUP(F399,classifications!I$2:K$28,3,FALSE))</f>
        <v>Predominantly Urban</v>
      </c>
      <c r="I399" s="256">
        <v>380</v>
      </c>
      <c r="J399" s="256">
        <v>80</v>
      </c>
      <c r="K399" s="256">
        <v>0</v>
      </c>
      <c r="L399" s="256">
        <v>460</v>
      </c>
      <c r="M399" s="257" t="s">
        <v>1365</v>
      </c>
      <c r="N399" s="258">
        <v>910</v>
      </c>
      <c r="O399" s="256">
        <v>50</v>
      </c>
      <c r="P399" s="256">
        <v>0</v>
      </c>
      <c r="Q399" s="256">
        <v>960</v>
      </c>
    </row>
    <row r="400" spans="1:17" ht="26.4" x14ac:dyDescent="0.25">
      <c r="A400" s="245"/>
      <c r="B400" s="223" t="s">
        <v>1301</v>
      </c>
      <c r="C400" s="223" t="s">
        <v>1302</v>
      </c>
      <c r="D400" s="223" t="s">
        <v>1303</v>
      </c>
      <c r="E400" s="223"/>
      <c r="F400" s="223" t="s">
        <v>1304</v>
      </c>
      <c r="G400" s="223" t="str">
        <f>VLOOKUP(F400,regions!A$2:C$419,3,FALSE)</f>
        <v>Shire district</v>
      </c>
      <c r="H400" s="223" t="str">
        <f>IFERROR(VLOOKUP(F400,classifications!A$3:C$328,3,FALSE),VLOOKUP(F400,classifications!I$2:K$28,3,FALSE))</f>
        <v>Predominantly Urban</v>
      </c>
      <c r="I400" s="256">
        <v>340</v>
      </c>
      <c r="J400" s="256">
        <v>80</v>
      </c>
      <c r="K400" s="256">
        <v>0</v>
      </c>
      <c r="L400" s="256">
        <v>420</v>
      </c>
      <c r="M400" s="257" t="s">
        <v>1365</v>
      </c>
      <c r="N400" s="258">
        <v>220</v>
      </c>
      <c r="O400" s="256">
        <v>10</v>
      </c>
      <c r="P400" s="256">
        <v>0</v>
      </c>
      <c r="Q400" s="256">
        <v>230</v>
      </c>
    </row>
    <row r="401" spans="1:17" x14ac:dyDescent="0.25">
      <c r="A401" s="245"/>
      <c r="B401" s="223"/>
      <c r="C401" s="223"/>
      <c r="D401" s="223"/>
      <c r="E401" s="223"/>
      <c r="F401" s="223"/>
      <c r="G401" s="223"/>
      <c r="H401" s="223"/>
      <c r="I401" s="257"/>
      <c r="J401" s="257"/>
      <c r="K401" s="257"/>
      <c r="L401" s="257"/>
      <c r="M401" s="257" t="s">
        <v>1365</v>
      </c>
      <c r="N401" s="265"/>
      <c r="O401" s="257"/>
      <c r="P401" s="257"/>
      <c r="Q401" s="257"/>
    </row>
    <row r="402" spans="1:17" ht="26.4" x14ac:dyDescent="0.25">
      <c r="A402" s="245"/>
      <c r="B402" s="223"/>
      <c r="C402" s="223"/>
      <c r="D402" s="223" t="s">
        <v>1305</v>
      </c>
      <c r="E402" s="264" t="s">
        <v>1306</v>
      </c>
      <c r="F402" s="264" t="s">
        <v>1306</v>
      </c>
      <c r="G402" s="223" t="str">
        <f>VLOOKUP(F402,regions!A$2:C$419,3,FALSE)</f>
        <v>Shire county</v>
      </c>
      <c r="H402" s="223" t="str">
        <f>IFERROR(VLOOKUP(F402,classifications!A$3:C$328,3,FALSE),VLOOKUP(F402,classifications!I$2:K$28,3,FALSE))</f>
        <v>Urban with Significant Rural</v>
      </c>
      <c r="I402" s="256">
        <v>1520</v>
      </c>
      <c r="J402" s="256">
        <v>570</v>
      </c>
      <c r="K402" s="256">
        <v>20</v>
      </c>
      <c r="L402" s="256">
        <v>2110</v>
      </c>
      <c r="M402" s="257" t="s">
        <v>1365</v>
      </c>
      <c r="N402" s="258">
        <v>1620</v>
      </c>
      <c r="O402" s="256">
        <v>600</v>
      </c>
      <c r="P402" s="256">
        <v>10</v>
      </c>
      <c r="Q402" s="256">
        <v>2230</v>
      </c>
    </row>
    <row r="403" spans="1:17" ht="26.4" x14ac:dyDescent="0.25">
      <c r="A403" s="245"/>
      <c r="B403" s="223" t="s">
        <v>1307</v>
      </c>
      <c r="C403" s="223" t="s">
        <v>1308</v>
      </c>
      <c r="D403" s="223" t="s">
        <v>1309</v>
      </c>
      <c r="E403" s="223"/>
      <c r="F403" s="223" t="s">
        <v>1310</v>
      </c>
      <c r="G403" s="223" t="str">
        <f>VLOOKUP(F403,regions!A$2:C$419,3,FALSE)</f>
        <v>Shire district</v>
      </c>
      <c r="H403" s="223" t="str">
        <f>IFERROR(VLOOKUP(F403,classifications!A$3:C$328,3,FALSE),VLOOKUP(F403,classifications!I$2:K$28,3,FALSE))</f>
        <v>Predominantly Urban</v>
      </c>
      <c r="I403" s="256">
        <v>190</v>
      </c>
      <c r="J403" s="256">
        <v>150</v>
      </c>
      <c r="K403" s="256">
        <v>0</v>
      </c>
      <c r="L403" s="256">
        <v>350</v>
      </c>
      <c r="M403" s="257" t="s">
        <v>1365</v>
      </c>
      <c r="N403" s="258">
        <v>350</v>
      </c>
      <c r="O403" s="256">
        <v>140</v>
      </c>
      <c r="P403" s="256">
        <v>0</v>
      </c>
      <c r="Q403" s="256">
        <v>490</v>
      </c>
    </row>
    <row r="404" spans="1:17" ht="26.4" x14ac:dyDescent="0.25">
      <c r="A404" s="245"/>
      <c r="B404" s="223" t="s">
        <v>1311</v>
      </c>
      <c r="C404" s="223" t="s">
        <v>1312</v>
      </c>
      <c r="D404" s="223" t="s">
        <v>1313</v>
      </c>
      <c r="E404" s="223"/>
      <c r="F404" s="223" t="s">
        <v>1314</v>
      </c>
      <c r="G404" s="223" t="str">
        <f>VLOOKUP(F404,regions!A$2:C$419,3,FALSE)</f>
        <v>Shire district</v>
      </c>
      <c r="H404" s="223" t="str">
        <f>IFERROR(VLOOKUP(F404,classifications!A$3:C$328,3,FALSE),VLOOKUP(F404,classifications!I$2:K$28,3,FALSE))</f>
        <v>Predominantly Rural</v>
      </c>
      <c r="I404" s="256">
        <v>310</v>
      </c>
      <c r="J404" s="256">
        <v>70</v>
      </c>
      <c r="K404" s="256">
        <v>0</v>
      </c>
      <c r="L404" s="256">
        <v>380</v>
      </c>
      <c r="M404" s="257" t="s">
        <v>1365</v>
      </c>
      <c r="N404" s="258">
        <v>250</v>
      </c>
      <c r="O404" s="256">
        <v>100</v>
      </c>
      <c r="P404" s="256">
        <v>0</v>
      </c>
      <c r="Q404" s="256">
        <v>350</v>
      </c>
    </row>
    <row r="405" spans="1:17" ht="26.4" x14ac:dyDescent="0.25">
      <c r="A405" s="245"/>
      <c r="B405" s="223" t="s">
        <v>1315</v>
      </c>
      <c r="C405" s="223" t="s">
        <v>1316</v>
      </c>
      <c r="D405" s="223" t="s">
        <v>1317</v>
      </c>
      <c r="E405" s="223"/>
      <c r="F405" s="223" t="s">
        <v>1318</v>
      </c>
      <c r="G405" s="223" t="str">
        <f>VLOOKUP(F405,regions!A$2:C$419,3,FALSE)</f>
        <v>Shire district</v>
      </c>
      <c r="H405" s="223" t="str">
        <f>IFERROR(VLOOKUP(F405,classifications!A$3:C$328,3,FALSE),VLOOKUP(F405,classifications!I$2:K$28,3,FALSE))</f>
        <v>Predominantly Urban</v>
      </c>
      <c r="I405" s="259">
        <v>180</v>
      </c>
      <c r="J405" s="259">
        <v>60</v>
      </c>
      <c r="K405" s="259">
        <v>0</v>
      </c>
      <c r="L405" s="259">
        <v>240</v>
      </c>
      <c r="M405" s="257" t="s">
        <v>1365</v>
      </c>
      <c r="N405" s="260">
        <v>90</v>
      </c>
      <c r="O405" s="259">
        <v>30</v>
      </c>
      <c r="P405" s="259">
        <v>0</v>
      </c>
      <c r="Q405" s="259">
        <v>120</v>
      </c>
    </row>
    <row r="406" spans="1:17" ht="26.4" x14ac:dyDescent="0.25">
      <c r="A406" s="245"/>
      <c r="B406" s="223" t="s">
        <v>1319</v>
      </c>
      <c r="C406" s="223" t="s">
        <v>1320</v>
      </c>
      <c r="D406" s="223" t="s">
        <v>1321</v>
      </c>
      <c r="E406" s="223"/>
      <c r="F406" s="223" t="s">
        <v>1322</v>
      </c>
      <c r="G406" s="223" t="str">
        <f>VLOOKUP(F406,regions!A$2:C$419,3,FALSE)</f>
        <v>Shire district</v>
      </c>
      <c r="H406" s="223" t="str">
        <f>IFERROR(VLOOKUP(F406,classifications!A$3:C$328,3,FALSE),VLOOKUP(F406,classifications!I$2:K$28,3,FALSE))</f>
        <v>Predominantly Urban</v>
      </c>
      <c r="I406" s="256">
        <v>100</v>
      </c>
      <c r="J406" s="256">
        <v>0</v>
      </c>
      <c r="K406" s="256">
        <v>0</v>
      </c>
      <c r="L406" s="256">
        <v>100</v>
      </c>
      <c r="M406" s="257" t="s">
        <v>1365</v>
      </c>
      <c r="N406" s="258">
        <v>190</v>
      </c>
      <c r="O406" s="256">
        <v>10</v>
      </c>
      <c r="P406" s="256">
        <v>0</v>
      </c>
      <c r="Q406" s="256">
        <v>200</v>
      </c>
    </row>
    <row r="407" spans="1:17" ht="26.4" x14ac:dyDescent="0.25">
      <c r="A407" s="245"/>
      <c r="B407" s="223" t="s">
        <v>1323</v>
      </c>
      <c r="C407" s="223" t="s">
        <v>1324</v>
      </c>
      <c r="D407" s="223" t="s">
        <v>1325</v>
      </c>
      <c r="E407" s="223"/>
      <c r="F407" s="223" t="s">
        <v>1326</v>
      </c>
      <c r="G407" s="223" t="str">
        <f>VLOOKUP(F407,regions!A$2:C$419,3,FALSE)</f>
        <v>Shire district</v>
      </c>
      <c r="H407" s="223" t="str">
        <f>IFERROR(VLOOKUP(F407,classifications!A$3:C$328,3,FALSE),VLOOKUP(F407,classifications!I$2:K$28,3,FALSE))</f>
        <v>Predominantly Rural</v>
      </c>
      <c r="I407" s="256">
        <v>730</v>
      </c>
      <c r="J407" s="256">
        <v>270</v>
      </c>
      <c r="K407" s="256">
        <v>0</v>
      </c>
      <c r="L407" s="256">
        <v>1000</v>
      </c>
      <c r="M407" s="257" t="s">
        <v>1365</v>
      </c>
      <c r="N407" s="258">
        <v>680</v>
      </c>
      <c r="O407" s="256">
        <v>240</v>
      </c>
      <c r="P407" s="256">
        <v>0</v>
      </c>
      <c r="Q407" s="256">
        <v>930</v>
      </c>
    </row>
    <row r="408" spans="1:17" ht="26.4" x14ac:dyDescent="0.25">
      <c r="A408" s="245"/>
      <c r="B408" s="223" t="s">
        <v>1327</v>
      </c>
      <c r="C408" s="223" t="s">
        <v>1328</v>
      </c>
      <c r="D408" s="223" t="s">
        <v>1329</v>
      </c>
      <c r="E408" s="223"/>
      <c r="F408" s="223" t="s">
        <v>1330</v>
      </c>
      <c r="G408" s="223" t="str">
        <f>VLOOKUP(F408,regions!A$2:C$419,3,FALSE)</f>
        <v>Shire district</v>
      </c>
      <c r="H408" s="223" t="str">
        <f>IFERROR(VLOOKUP(F408,classifications!A$3:C$328,3,FALSE),VLOOKUP(F408,classifications!I$2:K$28,3,FALSE))</f>
        <v>Urban with Significant Rural</v>
      </c>
      <c r="I408" s="259">
        <v>20</v>
      </c>
      <c r="J408" s="259">
        <v>20</v>
      </c>
      <c r="K408" s="259">
        <v>20</v>
      </c>
      <c r="L408" s="259">
        <v>50</v>
      </c>
      <c r="M408" s="257" t="s">
        <v>1365</v>
      </c>
      <c r="N408" s="260">
        <v>60</v>
      </c>
      <c r="O408" s="259">
        <v>80</v>
      </c>
      <c r="P408" s="259">
        <v>10</v>
      </c>
      <c r="Q408" s="259">
        <v>150</v>
      </c>
    </row>
    <row r="409" spans="1:17" x14ac:dyDescent="0.25">
      <c r="A409" s="268"/>
      <c r="B409" s="268"/>
      <c r="C409" s="268"/>
      <c r="D409" s="268"/>
      <c r="E409" s="269"/>
      <c r="F409" s="268"/>
      <c r="G409" s="268"/>
      <c r="H409" s="268"/>
      <c r="I409" s="268"/>
      <c r="J409" s="268"/>
      <c r="K409" s="268"/>
      <c r="L409" s="268"/>
      <c r="M409" s="268"/>
      <c r="N409" s="268"/>
      <c r="O409" s="268"/>
      <c r="P409" s="268"/>
      <c r="Q409" s="268"/>
    </row>
    <row r="410" spans="1:17" s="38" customFormat="1" x14ac:dyDescent="0.25">
      <c r="A410" s="270"/>
      <c r="B410" s="271"/>
      <c r="C410" s="271"/>
      <c r="D410" s="271"/>
      <c r="E410" s="272"/>
      <c r="F410" s="271"/>
      <c r="G410" s="271"/>
      <c r="H410" s="271"/>
      <c r="I410" s="271"/>
      <c r="J410" s="271"/>
      <c r="K410" s="271"/>
      <c r="L410" s="271"/>
      <c r="M410" s="271"/>
      <c r="N410" s="271"/>
      <c r="O410" s="271"/>
      <c r="P410" s="271"/>
      <c r="Q410" s="271"/>
    </row>
    <row r="411" spans="1:17" s="38" customFormat="1" x14ac:dyDescent="0.25">
      <c r="A411" s="42" t="s">
        <v>1331</v>
      </c>
      <c r="B411" s="273"/>
      <c r="C411" s="273"/>
      <c r="D411" s="273"/>
      <c r="E411" s="273"/>
      <c r="F411" s="273"/>
      <c r="G411" s="273"/>
      <c r="H411" s="274"/>
      <c r="I411" s="274"/>
      <c r="J411" s="274"/>
      <c r="K411" s="274"/>
      <c r="L411" s="274"/>
      <c r="M411" s="274"/>
      <c r="N411" s="274"/>
      <c r="O411" s="274"/>
      <c r="P411" s="274"/>
      <c r="Q411" s="274"/>
    </row>
    <row r="412" spans="1:17" s="38" customFormat="1" x14ac:dyDescent="0.25">
      <c r="A412" s="42" t="s">
        <v>1332</v>
      </c>
      <c r="B412" s="273"/>
      <c r="C412" s="273"/>
      <c r="D412" s="273"/>
      <c r="E412" s="273"/>
      <c r="F412" s="273"/>
      <c r="G412" s="273"/>
      <c r="H412" s="274"/>
      <c r="I412" s="274"/>
      <c r="J412" s="274"/>
      <c r="K412" s="274"/>
      <c r="L412" s="274"/>
      <c r="M412" s="274"/>
      <c r="N412" s="274"/>
      <c r="O412" s="274"/>
      <c r="P412" s="274"/>
      <c r="Q412" s="274"/>
    </row>
    <row r="413" spans="1:17" s="38" customFormat="1" x14ac:dyDescent="0.25">
      <c r="A413" s="42" t="s">
        <v>1333</v>
      </c>
      <c r="B413" s="42"/>
      <c r="C413" s="42"/>
      <c r="D413" s="42"/>
      <c r="E413" s="42"/>
      <c r="F413" s="42"/>
      <c r="G413" s="42"/>
      <c r="H413" s="274"/>
      <c r="I413" s="274"/>
      <c r="J413" s="274"/>
      <c r="K413" s="274"/>
      <c r="L413" s="274"/>
      <c r="M413" s="274"/>
      <c r="N413" s="42" t="s">
        <v>1334</v>
      </c>
      <c r="O413" s="42"/>
      <c r="P413" s="42"/>
      <c r="Q413" s="274"/>
    </row>
    <row r="414" spans="1:17" s="38" customFormat="1" x14ac:dyDescent="0.25">
      <c r="A414" s="42" t="s">
        <v>1854</v>
      </c>
      <c r="B414" s="42"/>
      <c r="C414" s="42"/>
      <c r="D414" s="42"/>
      <c r="E414" s="42"/>
      <c r="F414" s="42"/>
      <c r="G414" s="42"/>
      <c r="H414" s="274"/>
      <c r="I414" s="274"/>
      <c r="J414" s="274"/>
      <c r="K414" s="274"/>
      <c r="L414" s="274"/>
      <c r="M414" s="274"/>
      <c r="N414" s="42"/>
      <c r="O414" s="42"/>
      <c r="P414" s="42"/>
      <c r="Q414" s="274"/>
    </row>
    <row r="415" spans="1:17" s="38" customFormat="1" x14ac:dyDescent="0.25">
      <c r="A415" s="42" t="s">
        <v>1335</v>
      </c>
      <c r="B415" s="274"/>
      <c r="C415" s="274"/>
      <c r="D415" s="274"/>
      <c r="E415" s="275"/>
      <c r="F415" s="42"/>
      <c r="G415" s="42"/>
      <c r="H415" s="274"/>
      <c r="I415" s="274"/>
      <c r="J415" s="274"/>
      <c r="K415" s="274"/>
      <c r="L415" s="274"/>
      <c r="M415" s="274"/>
      <c r="N415" s="42" t="s">
        <v>1336</v>
      </c>
      <c r="O415" s="42"/>
      <c r="P415" s="42"/>
      <c r="Q415" s="274"/>
    </row>
    <row r="416" spans="1:17" s="38" customFormat="1" x14ac:dyDescent="0.25">
      <c r="A416" s="276"/>
      <c r="B416" s="42"/>
      <c r="C416" s="42"/>
      <c r="D416" s="42"/>
      <c r="E416" s="42"/>
      <c r="F416" s="42"/>
      <c r="G416" s="42"/>
      <c r="H416" s="274"/>
      <c r="I416" s="274"/>
      <c r="J416" s="274"/>
      <c r="K416" s="274"/>
      <c r="L416" s="274"/>
      <c r="M416" s="274"/>
      <c r="N416" s="42" t="s">
        <v>1337</v>
      </c>
      <c r="O416" s="42"/>
      <c r="P416" s="42"/>
      <c r="Q416" s="274"/>
    </row>
    <row r="417" spans="1:17" s="38" customFormat="1" x14ac:dyDescent="0.25">
      <c r="A417" s="42" t="s">
        <v>1338</v>
      </c>
      <c r="B417" s="277"/>
      <c r="C417" s="277"/>
      <c r="D417" s="277"/>
      <c r="E417" s="278"/>
      <c r="F417" s="42"/>
      <c r="G417" s="42"/>
      <c r="H417" s="274"/>
      <c r="I417" s="274"/>
      <c r="J417" s="274"/>
      <c r="K417" s="274"/>
      <c r="L417" s="274"/>
      <c r="M417" s="274"/>
      <c r="N417" s="42" t="s">
        <v>1339</v>
      </c>
      <c r="O417" s="42"/>
      <c r="P417" s="42"/>
      <c r="Q417" s="274"/>
    </row>
    <row r="418" spans="1:17" s="38" customFormat="1" x14ac:dyDescent="0.25">
      <c r="A418" s="45" t="s">
        <v>1340</v>
      </c>
      <c r="B418" s="50"/>
      <c r="C418" s="50"/>
      <c r="D418" s="50"/>
      <c r="E418" s="279"/>
      <c r="F418" s="280"/>
      <c r="G418" s="280"/>
      <c r="H418" s="281"/>
      <c r="I418" s="281"/>
      <c r="J418" s="281"/>
      <c r="K418" s="281"/>
      <c r="L418" s="281"/>
      <c r="M418" s="281"/>
      <c r="N418" s="42"/>
      <c r="O418" s="42"/>
      <c r="P418" s="42"/>
      <c r="Q418" s="274"/>
    </row>
    <row r="419" spans="1:17" s="38" customFormat="1" x14ac:dyDescent="0.25">
      <c r="A419" s="50" t="s">
        <v>1341</v>
      </c>
      <c r="B419" s="280"/>
      <c r="C419" s="280"/>
      <c r="D419" s="280"/>
      <c r="E419" s="282"/>
      <c r="F419" s="281"/>
      <c r="G419" s="281"/>
      <c r="H419" s="281"/>
      <c r="I419" s="281"/>
      <c r="J419" s="281"/>
      <c r="K419" s="274"/>
      <c r="L419" s="274"/>
      <c r="M419" s="274"/>
      <c r="N419" s="42"/>
      <c r="O419" s="42"/>
      <c r="P419" s="42"/>
      <c r="Q419" s="274"/>
    </row>
    <row r="420" spans="1:17" x14ac:dyDescent="0.25">
      <c r="A420" s="42" t="s">
        <v>1342</v>
      </c>
      <c r="B420" s="42"/>
      <c r="C420" s="42"/>
      <c r="D420" s="42"/>
      <c r="E420" s="42"/>
      <c r="F420" s="42"/>
      <c r="G420" s="42"/>
      <c r="H420" s="42"/>
      <c r="I420" s="42"/>
      <c r="J420" s="42"/>
      <c r="K420" s="42"/>
      <c r="L420" s="42"/>
      <c r="M420" s="42"/>
      <c r="N420" s="52" t="s">
        <v>1866</v>
      </c>
      <c r="O420" s="52"/>
      <c r="P420" s="42"/>
      <c r="Q420" s="42"/>
    </row>
    <row r="421" spans="1:17" x14ac:dyDescent="0.25">
      <c r="A421" s="42" t="s">
        <v>1867</v>
      </c>
      <c r="B421" s="283"/>
      <c r="C421" s="42"/>
      <c r="D421" s="42"/>
      <c r="E421" s="42"/>
      <c r="F421" s="42"/>
      <c r="G421" s="42"/>
      <c r="H421" s="42"/>
      <c r="I421" s="42"/>
      <c r="J421" s="42"/>
      <c r="K421" s="42"/>
      <c r="L421" s="42"/>
      <c r="M421" s="42"/>
      <c r="N421" s="52" t="s">
        <v>1868</v>
      </c>
      <c r="O421" s="52"/>
      <c r="P421" s="42"/>
      <c r="Q421" s="42"/>
    </row>
    <row r="422" spans="1:17" x14ac:dyDescent="0.25">
      <c r="A422" s="42" t="s">
        <v>1869</v>
      </c>
      <c r="B422" s="42"/>
      <c r="C422" s="42"/>
      <c r="D422" s="42"/>
      <c r="E422" s="42"/>
      <c r="F422" s="42"/>
      <c r="G422" s="42"/>
      <c r="H422" s="42"/>
      <c r="I422" s="42"/>
      <c r="J422" s="42"/>
      <c r="K422" s="42"/>
      <c r="L422" s="42"/>
      <c r="M422" s="42"/>
      <c r="N422" s="42"/>
      <c r="O422" s="42"/>
      <c r="P422" s="42"/>
      <c r="Q422" s="42"/>
    </row>
    <row r="423" spans="1:17" x14ac:dyDescent="0.25">
      <c r="A423" s="42" t="s">
        <v>1347</v>
      </c>
      <c r="B423" s="42"/>
      <c r="C423" s="42"/>
      <c r="D423" s="42"/>
      <c r="E423" s="42"/>
      <c r="F423" s="42"/>
      <c r="G423" s="42"/>
      <c r="H423" s="42"/>
      <c r="I423" s="42"/>
      <c r="J423" s="42"/>
      <c r="K423" s="42"/>
      <c r="L423" s="42"/>
      <c r="M423" s="42"/>
      <c r="N423" s="42"/>
      <c r="O423" s="42"/>
      <c r="P423" s="42"/>
      <c r="Q423" s="42"/>
    </row>
    <row r="424" spans="1:17" x14ac:dyDescent="0.25">
      <c r="A424" s="42"/>
      <c r="B424" s="42"/>
      <c r="C424" s="42"/>
      <c r="D424" s="42"/>
      <c r="E424" s="42"/>
      <c r="F424" s="42"/>
      <c r="G424" s="42">
        <f>COUNTIF(G10:G408,"Shire county")</f>
        <v>27</v>
      </c>
      <c r="H424" s="42"/>
      <c r="I424" s="42"/>
      <c r="J424" s="42"/>
      <c r="K424" s="42"/>
      <c r="L424" s="42"/>
      <c r="M424" s="42"/>
      <c r="N424" s="42"/>
      <c r="O424" s="42"/>
      <c r="P424" s="42"/>
      <c r="Q424" s="42"/>
    </row>
    <row r="425" spans="1:17" x14ac:dyDescent="0.25">
      <c r="A425" s="42" t="s">
        <v>1348</v>
      </c>
      <c r="B425" s="42"/>
      <c r="C425" s="42"/>
      <c r="D425" s="42"/>
      <c r="E425" s="42"/>
      <c r="F425" s="42"/>
      <c r="G425" s="42"/>
      <c r="H425" s="42"/>
      <c r="I425" s="42"/>
      <c r="J425" s="42"/>
      <c r="K425" s="42"/>
      <c r="L425" s="42"/>
      <c r="M425" s="42"/>
      <c r="N425" s="42"/>
      <c r="O425" s="42"/>
      <c r="P425" s="42"/>
      <c r="Q425" s="42"/>
    </row>
    <row r="426" spans="1:17" x14ac:dyDescent="0.25">
      <c r="B426" s="90"/>
      <c r="C426" s="90"/>
      <c r="D426" s="90"/>
      <c r="E426" s="90"/>
      <c r="F426" s="90"/>
      <c r="G426" s="90"/>
      <c r="H426" s="90"/>
      <c r="I426" s="90"/>
      <c r="J426" s="90"/>
      <c r="K426" s="90"/>
      <c r="L426" s="90"/>
      <c r="M426" s="90"/>
      <c r="N426" s="90"/>
      <c r="O426" s="90"/>
      <c r="P426" s="90"/>
      <c r="Q426" s="90"/>
    </row>
    <row r="427" spans="1:17" x14ac:dyDescent="0.25">
      <c r="B427" s="90"/>
      <c r="C427" s="90"/>
      <c r="D427" s="90"/>
      <c r="E427" s="90"/>
      <c r="F427" s="90"/>
      <c r="G427" s="90"/>
      <c r="H427" s="90"/>
      <c r="I427" s="90"/>
      <c r="J427" s="90"/>
      <c r="K427" s="90"/>
      <c r="L427" s="90"/>
      <c r="M427" s="90"/>
      <c r="N427" s="90"/>
      <c r="O427" s="90"/>
      <c r="P427" s="90"/>
      <c r="Q427" s="90"/>
    </row>
    <row r="428" spans="1:17" x14ac:dyDescent="0.25">
      <c r="A428" s="3"/>
      <c r="E428" s="3"/>
    </row>
    <row r="429" spans="1:17" x14ac:dyDescent="0.25">
      <c r="A429" s="3"/>
      <c r="E429" s="3"/>
    </row>
    <row r="430" spans="1:17" x14ac:dyDescent="0.25">
      <c r="A430" s="3"/>
      <c r="D430" s="2"/>
      <c r="E430" s="3"/>
    </row>
    <row r="431" spans="1:17" x14ac:dyDescent="0.25">
      <c r="A431" s="3"/>
      <c r="E431" s="3"/>
    </row>
    <row r="432" spans="1:17" x14ac:dyDescent="0.25">
      <c r="A432" s="3"/>
      <c r="E432" s="3"/>
      <c r="M432" s="40"/>
    </row>
    <row r="433" spans="1:13" x14ac:dyDescent="0.25">
      <c r="A433" s="3"/>
      <c r="E433" s="3"/>
      <c r="M433" s="40"/>
    </row>
    <row r="434" spans="1:13" x14ac:dyDescent="0.25">
      <c r="A434" s="3"/>
      <c r="E434" s="3"/>
    </row>
    <row r="435" spans="1:13" x14ac:dyDescent="0.25">
      <c r="A435" s="3"/>
      <c r="E435" s="3"/>
    </row>
    <row r="436" spans="1:13" x14ac:dyDescent="0.25">
      <c r="A436" s="3"/>
      <c r="E436" s="3"/>
    </row>
    <row r="437" spans="1:13" x14ac:dyDescent="0.25">
      <c r="A437" s="3"/>
    </row>
    <row r="438" spans="1:13" x14ac:dyDescent="0.25">
      <c r="A438" s="3"/>
    </row>
    <row r="439" spans="1:13" x14ac:dyDescent="0.25">
      <c r="A439" s="3"/>
    </row>
    <row r="440" spans="1:13" x14ac:dyDescent="0.25">
      <c r="A440" s="3"/>
    </row>
    <row r="441" spans="1:13" x14ac:dyDescent="0.25">
      <c r="A441" s="3"/>
    </row>
    <row r="442" spans="1:13" x14ac:dyDescent="0.25">
      <c r="A442" s="3"/>
    </row>
    <row r="443" spans="1:13" x14ac:dyDescent="0.25">
      <c r="A443" s="3"/>
    </row>
    <row r="444" spans="1:13" x14ac:dyDescent="0.25">
      <c r="A444" s="3"/>
    </row>
    <row r="445" spans="1:13" x14ac:dyDescent="0.25">
      <c r="A445" s="3"/>
    </row>
    <row r="446" spans="1:13" x14ac:dyDescent="0.25">
      <c r="A446" s="3"/>
    </row>
    <row r="447" spans="1:13" x14ac:dyDescent="0.25">
      <c r="A447" s="3"/>
    </row>
    <row r="448" spans="1:13" x14ac:dyDescent="0.25">
      <c r="A448" s="3"/>
    </row>
    <row r="449" spans="1:1" x14ac:dyDescent="0.25">
      <c r="A449" s="3"/>
    </row>
    <row r="450" spans="1:1" x14ac:dyDescent="0.25">
      <c r="A450" s="3"/>
    </row>
    <row r="451" spans="1:1" x14ac:dyDescent="0.25">
      <c r="A451" s="3"/>
    </row>
    <row r="452" spans="1:1" x14ac:dyDescent="0.25">
      <c r="A452" s="3"/>
    </row>
    <row r="453" spans="1:1" x14ac:dyDescent="0.25">
      <c r="A453" s="3"/>
    </row>
    <row r="454" spans="1:1" x14ac:dyDescent="0.25">
      <c r="A454" s="3"/>
    </row>
    <row r="455" spans="1:1" x14ac:dyDescent="0.25">
      <c r="A455" s="3"/>
    </row>
    <row r="456" spans="1:1" x14ac:dyDescent="0.25">
      <c r="A456" s="3"/>
    </row>
    <row r="457" spans="1:1" x14ac:dyDescent="0.25">
      <c r="A457" s="3"/>
    </row>
    <row r="458" spans="1:1" x14ac:dyDescent="0.25">
      <c r="A458" s="3"/>
    </row>
    <row r="459" spans="1:1" x14ac:dyDescent="0.25">
      <c r="A459" s="3"/>
    </row>
    <row r="460" spans="1:1" x14ac:dyDescent="0.25">
      <c r="A460" s="3"/>
    </row>
    <row r="461" spans="1:1" x14ac:dyDescent="0.25">
      <c r="A461" s="3"/>
    </row>
    <row r="462" spans="1:1" x14ac:dyDescent="0.25">
      <c r="A462" s="3"/>
    </row>
    <row r="463" spans="1:1" x14ac:dyDescent="0.25">
      <c r="A463" s="3"/>
    </row>
    <row r="464" spans="1:1" x14ac:dyDescent="0.25">
      <c r="A464" s="3"/>
    </row>
    <row r="465" spans="1:1" x14ac:dyDescent="0.25">
      <c r="A465" s="3"/>
    </row>
    <row r="466" spans="1:1" x14ac:dyDescent="0.25">
      <c r="A466" s="3"/>
    </row>
    <row r="467" spans="1:1" x14ac:dyDescent="0.25">
      <c r="A467" s="3"/>
    </row>
    <row r="468" spans="1:1" x14ac:dyDescent="0.25">
      <c r="A468" s="3"/>
    </row>
    <row r="469" spans="1:1" x14ac:dyDescent="0.25">
      <c r="A469" s="3"/>
    </row>
    <row r="470" spans="1:1" x14ac:dyDescent="0.25">
      <c r="A470" s="3"/>
    </row>
    <row r="471" spans="1:1" x14ac:dyDescent="0.25">
      <c r="A471" s="3"/>
    </row>
    <row r="472" spans="1:1" x14ac:dyDescent="0.25">
      <c r="A472" s="3"/>
    </row>
    <row r="473" spans="1:1" x14ac:dyDescent="0.25">
      <c r="A473" s="3"/>
    </row>
    <row r="474" spans="1:1" x14ac:dyDescent="0.25">
      <c r="A474" s="3"/>
    </row>
    <row r="475" spans="1:1" x14ac:dyDescent="0.25">
      <c r="A475" s="3"/>
    </row>
    <row r="476" spans="1:1" x14ac:dyDescent="0.25">
      <c r="A476" s="3"/>
    </row>
    <row r="477" spans="1:1" x14ac:dyDescent="0.25">
      <c r="A477" s="3"/>
    </row>
    <row r="478" spans="1:1" x14ac:dyDescent="0.25">
      <c r="A478" s="3"/>
    </row>
    <row r="479" spans="1:1" x14ac:dyDescent="0.25">
      <c r="A479" s="3"/>
    </row>
    <row r="480" spans="1:1" x14ac:dyDescent="0.25">
      <c r="A480" s="3"/>
    </row>
    <row r="481" spans="1:1" x14ac:dyDescent="0.25">
      <c r="A481" s="3"/>
    </row>
    <row r="482" spans="1:1" x14ac:dyDescent="0.25">
      <c r="A482" s="3"/>
    </row>
    <row r="483" spans="1:1" x14ac:dyDescent="0.25">
      <c r="A483" s="3"/>
    </row>
    <row r="484" spans="1:1" x14ac:dyDescent="0.25">
      <c r="A484" s="3"/>
    </row>
    <row r="485" spans="1:1" x14ac:dyDescent="0.25">
      <c r="A485" s="3"/>
    </row>
    <row r="486" spans="1:1" x14ac:dyDescent="0.25">
      <c r="A486" s="3"/>
    </row>
    <row r="487" spans="1:1" x14ac:dyDescent="0.25">
      <c r="A487" s="3"/>
    </row>
    <row r="488" spans="1:1" x14ac:dyDescent="0.25">
      <c r="A488" s="3"/>
    </row>
    <row r="489" spans="1:1" x14ac:dyDescent="0.25">
      <c r="A489" s="3"/>
    </row>
    <row r="490" spans="1:1" x14ac:dyDescent="0.25">
      <c r="A490" s="3"/>
    </row>
    <row r="491" spans="1:1" x14ac:dyDescent="0.25">
      <c r="A491" s="3"/>
    </row>
    <row r="492" spans="1:1" x14ac:dyDescent="0.25">
      <c r="A492" s="3"/>
    </row>
    <row r="493" spans="1:1" x14ac:dyDescent="0.25">
      <c r="A493" s="3"/>
    </row>
    <row r="494" spans="1:1" x14ac:dyDescent="0.25">
      <c r="A494" s="3"/>
    </row>
    <row r="495" spans="1:1" x14ac:dyDescent="0.25">
      <c r="A495" s="3"/>
    </row>
    <row r="496" spans="1:1" x14ac:dyDescent="0.25">
      <c r="A496" s="3"/>
    </row>
    <row r="497" spans="1:1" x14ac:dyDescent="0.25">
      <c r="A497" s="3"/>
    </row>
    <row r="498" spans="1:1" x14ac:dyDescent="0.25">
      <c r="A498" s="3"/>
    </row>
    <row r="499" spans="1:1" x14ac:dyDescent="0.25">
      <c r="A499" s="3"/>
    </row>
    <row r="500" spans="1:1" x14ac:dyDescent="0.25">
      <c r="A500" s="3"/>
    </row>
    <row r="501" spans="1:1" x14ac:dyDescent="0.25">
      <c r="A501" s="3"/>
    </row>
    <row r="502" spans="1:1" x14ac:dyDescent="0.25">
      <c r="A502" s="3"/>
    </row>
    <row r="503" spans="1:1" x14ac:dyDescent="0.25">
      <c r="A503" s="3"/>
    </row>
    <row r="504" spans="1:1" x14ac:dyDescent="0.25">
      <c r="A504" s="3"/>
    </row>
    <row r="505" spans="1:1" x14ac:dyDescent="0.25">
      <c r="A505" s="3"/>
    </row>
    <row r="506" spans="1:1" x14ac:dyDescent="0.25">
      <c r="A506" s="3"/>
    </row>
    <row r="507" spans="1:1" x14ac:dyDescent="0.25">
      <c r="A507" s="3"/>
    </row>
    <row r="508" spans="1:1" x14ac:dyDescent="0.25">
      <c r="A508" s="3"/>
    </row>
    <row r="509" spans="1:1" x14ac:dyDescent="0.25">
      <c r="A509" s="3"/>
    </row>
    <row r="510" spans="1:1" x14ac:dyDescent="0.25">
      <c r="A510" s="3"/>
    </row>
    <row r="511" spans="1:1" x14ac:dyDescent="0.25">
      <c r="A511" s="3"/>
    </row>
    <row r="512" spans="1:1" x14ac:dyDescent="0.25">
      <c r="A512" s="3"/>
    </row>
    <row r="513" spans="1:1" x14ac:dyDescent="0.25">
      <c r="A513" s="3"/>
    </row>
    <row r="514" spans="1:1" x14ac:dyDescent="0.25">
      <c r="A514" s="3"/>
    </row>
    <row r="515" spans="1:1" x14ac:dyDescent="0.25">
      <c r="A515" s="3"/>
    </row>
    <row r="516" spans="1:1" x14ac:dyDescent="0.25">
      <c r="A516" s="3"/>
    </row>
    <row r="517" spans="1:1" x14ac:dyDescent="0.25">
      <c r="A517" s="3"/>
    </row>
    <row r="518" spans="1:1" x14ac:dyDescent="0.25">
      <c r="A518" s="3"/>
    </row>
    <row r="519" spans="1:1" x14ac:dyDescent="0.25">
      <c r="A519" s="3"/>
    </row>
    <row r="520" spans="1:1" x14ac:dyDescent="0.25">
      <c r="A520" s="3"/>
    </row>
    <row r="521" spans="1:1" x14ac:dyDescent="0.25">
      <c r="A521" s="3"/>
    </row>
    <row r="522" spans="1:1" x14ac:dyDescent="0.25">
      <c r="A522" s="3"/>
    </row>
    <row r="523" spans="1:1" x14ac:dyDescent="0.25">
      <c r="A523" s="3"/>
    </row>
    <row r="524" spans="1:1" x14ac:dyDescent="0.25">
      <c r="A524" s="3"/>
    </row>
    <row r="525" spans="1:1" x14ac:dyDescent="0.25">
      <c r="A525" s="3"/>
    </row>
    <row r="526" spans="1:1" x14ac:dyDescent="0.25">
      <c r="A526" s="3"/>
    </row>
    <row r="527" spans="1:1" x14ac:dyDescent="0.25">
      <c r="A527" s="3"/>
    </row>
    <row r="528" spans="1:1" x14ac:dyDescent="0.25">
      <c r="A528" s="3"/>
    </row>
    <row r="529" spans="1:1" x14ac:dyDescent="0.25">
      <c r="A529" s="3"/>
    </row>
    <row r="530" spans="1:1" x14ac:dyDescent="0.25">
      <c r="A530" s="3"/>
    </row>
    <row r="531" spans="1:1" x14ac:dyDescent="0.25">
      <c r="A531" s="3"/>
    </row>
    <row r="532" spans="1:1" x14ac:dyDescent="0.25">
      <c r="A532" s="3"/>
    </row>
    <row r="533" spans="1:1" x14ac:dyDescent="0.25">
      <c r="A533" s="3"/>
    </row>
    <row r="534" spans="1:1" x14ac:dyDescent="0.25">
      <c r="A534" s="3"/>
    </row>
    <row r="535" spans="1:1" x14ac:dyDescent="0.25">
      <c r="A535" s="3"/>
    </row>
    <row r="536" spans="1:1" x14ac:dyDescent="0.25">
      <c r="A536" s="3"/>
    </row>
    <row r="537" spans="1:1" x14ac:dyDescent="0.25">
      <c r="A537" s="3"/>
    </row>
    <row r="538" spans="1:1" x14ac:dyDescent="0.25">
      <c r="A538" s="3"/>
    </row>
    <row r="539" spans="1:1" x14ac:dyDescent="0.25">
      <c r="A539" s="3"/>
    </row>
    <row r="540" spans="1:1" x14ac:dyDescent="0.25">
      <c r="A540" s="3"/>
    </row>
    <row r="541" spans="1:1" x14ac:dyDescent="0.25">
      <c r="A541" s="3"/>
    </row>
    <row r="542" spans="1:1" x14ac:dyDescent="0.25">
      <c r="A542" s="3"/>
    </row>
    <row r="543" spans="1:1" x14ac:dyDescent="0.25">
      <c r="A543" s="3"/>
    </row>
    <row r="544" spans="1:1" x14ac:dyDescent="0.25">
      <c r="A544" s="3"/>
    </row>
    <row r="545" spans="1:1" x14ac:dyDescent="0.25">
      <c r="A545" s="3"/>
    </row>
    <row r="546" spans="1:1" x14ac:dyDescent="0.25">
      <c r="A546" s="3"/>
    </row>
    <row r="547" spans="1:1" x14ac:dyDescent="0.25">
      <c r="A547" s="3"/>
    </row>
    <row r="548" spans="1:1" x14ac:dyDescent="0.25">
      <c r="A548" s="3"/>
    </row>
    <row r="549" spans="1:1" x14ac:dyDescent="0.25">
      <c r="A549" s="3"/>
    </row>
    <row r="550" spans="1:1" x14ac:dyDescent="0.25">
      <c r="A550" s="3"/>
    </row>
    <row r="551" spans="1:1" x14ac:dyDescent="0.25">
      <c r="A551" s="3"/>
    </row>
    <row r="552" spans="1:1" x14ac:dyDescent="0.25">
      <c r="A552" s="3"/>
    </row>
    <row r="553" spans="1:1" x14ac:dyDescent="0.25">
      <c r="A553" s="3"/>
    </row>
    <row r="554" spans="1:1" x14ac:dyDescent="0.25">
      <c r="A554" s="3"/>
    </row>
    <row r="555" spans="1:1" x14ac:dyDescent="0.25">
      <c r="A555" s="3"/>
    </row>
    <row r="556" spans="1:1" x14ac:dyDescent="0.25">
      <c r="A556" s="3"/>
    </row>
    <row r="557" spans="1:1" x14ac:dyDescent="0.25">
      <c r="A557" s="3"/>
    </row>
    <row r="558" spans="1:1" x14ac:dyDescent="0.25">
      <c r="A558" s="3"/>
    </row>
    <row r="559" spans="1:1" x14ac:dyDescent="0.25">
      <c r="A559" s="3"/>
    </row>
    <row r="560" spans="1:1" x14ac:dyDescent="0.25">
      <c r="A560" s="3"/>
    </row>
    <row r="561" spans="1:1" x14ac:dyDescent="0.25">
      <c r="A561" s="3"/>
    </row>
    <row r="562" spans="1:1" x14ac:dyDescent="0.25">
      <c r="A562" s="3"/>
    </row>
    <row r="563" spans="1:1" x14ac:dyDescent="0.25">
      <c r="A563" s="3"/>
    </row>
    <row r="564" spans="1:1" x14ac:dyDescent="0.25">
      <c r="A564" s="3"/>
    </row>
    <row r="565" spans="1:1" x14ac:dyDescent="0.25">
      <c r="A565" s="3"/>
    </row>
    <row r="566" spans="1:1" x14ac:dyDescent="0.25">
      <c r="A566" s="3"/>
    </row>
    <row r="567" spans="1:1" x14ac:dyDescent="0.25">
      <c r="A567" s="3"/>
    </row>
    <row r="568" spans="1:1" x14ac:dyDescent="0.25">
      <c r="A568" s="3"/>
    </row>
    <row r="569" spans="1:1" x14ac:dyDescent="0.25">
      <c r="A569" s="3"/>
    </row>
    <row r="570" spans="1:1" x14ac:dyDescent="0.25">
      <c r="A570" s="3"/>
    </row>
    <row r="571" spans="1:1" x14ac:dyDescent="0.25">
      <c r="A571" s="3"/>
    </row>
    <row r="572" spans="1:1" x14ac:dyDescent="0.25">
      <c r="A572" s="3"/>
    </row>
    <row r="573" spans="1:1" x14ac:dyDescent="0.25">
      <c r="A573" s="3"/>
    </row>
    <row r="574" spans="1:1" x14ac:dyDescent="0.25">
      <c r="A574" s="3"/>
    </row>
    <row r="575" spans="1:1" x14ac:dyDescent="0.25">
      <c r="A575" s="3"/>
    </row>
    <row r="576" spans="1:1" x14ac:dyDescent="0.25">
      <c r="A576" s="3"/>
    </row>
    <row r="577" spans="1:1" x14ac:dyDescent="0.25">
      <c r="A577" s="3"/>
    </row>
    <row r="578" spans="1:1" x14ac:dyDescent="0.25">
      <c r="A578" s="3"/>
    </row>
    <row r="579" spans="1:1" x14ac:dyDescent="0.25">
      <c r="A579" s="3"/>
    </row>
    <row r="580" spans="1:1" x14ac:dyDescent="0.25">
      <c r="A580" s="3"/>
    </row>
    <row r="581" spans="1:1" x14ac:dyDescent="0.25">
      <c r="A581" s="3"/>
    </row>
    <row r="582" spans="1:1" x14ac:dyDescent="0.25">
      <c r="A582" s="3"/>
    </row>
    <row r="583" spans="1:1" x14ac:dyDescent="0.25">
      <c r="A583" s="3"/>
    </row>
    <row r="584" spans="1:1" x14ac:dyDescent="0.25">
      <c r="A584" s="3"/>
    </row>
    <row r="585" spans="1:1" x14ac:dyDescent="0.25">
      <c r="A585" s="3"/>
    </row>
    <row r="586" spans="1:1" x14ac:dyDescent="0.25">
      <c r="A586" s="3"/>
    </row>
    <row r="587" spans="1:1" x14ac:dyDescent="0.25">
      <c r="A587" s="3"/>
    </row>
    <row r="588" spans="1:1" x14ac:dyDescent="0.25">
      <c r="A588" s="3"/>
    </row>
    <row r="589" spans="1:1" x14ac:dyDescent="0.25">
      <c r="A589" s="3"/>
    </row>
    <row r="590" spans="1:1" x14ac:dyDescent="0.25">
      <c r="A590" s="3"/>
    </row>
    <row r="591" spans="1:1" x14ac:dyDescent="0.25">
      <c r="A591" s="3"/>
    </row>
    <row r="592" spans="1:1" x14ac:dyDescent="0.25">
      <c r="A592" s="3"/>
    </row>
    <row r="593" spans="1:1" x14ac:dyDescent="0.25">
      <c r="A593" s="3"/>
    </row>
    <row r="594" spans="1:1" x14ac:dyDescent="0.25">
      <c r="A594" s="3"/>
    </row>
    <row r="595" spans="1:1" x14ac:dyDescent="0.25">
      <c r="A595" s="3"/>
    </row>
    <row r="596" spans="1:1" x14ac:dyDescent="0.25">
      <c r="A596" s="3"/>
    </row>
    <row r="597" spans="1:1" x14ac:dyDescent="0.25">
      <c r="A597" s="3"/>
    </row>
    <row r="598" spans="1:1" x14ac:dyDescent="0.25">
      <c r="A598" s="3"/>
    </row>
    <row r="599" spans="1:1" x14ac:dyDescent="0.25">
      <c r="A599" s="3"/>
    </row>
    <row r="600" spans="1:1" x14ac:dyDescent="0.25">
      <c r="A600" s="3"/>
    </row>
    <row r="601" spans="1:1" x14ac:dyDescent="0.25">
      <c r="A601" s="3"/>
    </row>
    <row r="602" spans="1:1" x14ac:dyDescent="0.25">
      <c r="A602" s="3"/>
    </row>
    <row r="603" spans="1:1" x14ac:dyDescent="0.25">
      <c r="A603" s="3"/>
    </row>
    <row r="604" spans="1:1" x14ac:dyDescent="0.25">
      <c r="A604" s="3"/>
    </row>
    <row r="605" spans="1:1" x14ac:dyDescent="0.25">
      <c r="A605" s="3"/>
    </row>
    <row r="606" spans="1:1" x14ac:dyDescent="0.25">
      <c r="A606" s="3"/>
    </row>
    <row r="607" spans="1:1" x14ac:dyDescent="0.25">
      <c r="A607" s="3"/>
    </row>
    <row r="608" spans="1:1" x14ac:dyDescent="0.25">
      <c r="A608" s="3"/>
    </row>
    <row r="609" spans="1:1" x14ac:dyDescent="0.25">
      <c r="A609" s="3"/>
    </row>
    <row r="610" spans="1:1" x14ac:dyDescent="0.25">
      <c r="A610" s="3"/>
    </row>
    <row r="611" spans="1:1" x14ac:dyDescent="0.25">
      <c r="A611" s="3"/>
    </row>
    <row r="612" spans="1:1" x14ac:dyDescent="0.25">
      <c r="A612" s="3"/>
    </row>
    <row r="613" spans="1:1" x14ac:dyDescent="0.25">
      <c r="A613" s="3"/>
    </row>
    <row r="614" spans="1:1" x14ac:dyDescent="0.25">
      <c r="A614" s="3"/>
    </row>
    <row r="615" spans="1:1" x14ac:dyDescent="0.25">
      <c r="A615" s="3"/>
    </row>
    <row r="616" spans="1:1" x14ac:dyDescent="0.25">
      <c r="A616" s="3"/>
    </row>
    <row r="617" spans="1:1" x14ac:dyDescent="0.25">
      <c r="A617" s="3"/>
    </row>
    <row r="618" spans="1:1" x14ac:dyDescent="0.25">
      <c r="A618" s="3"/>
    </row>
    <row r="619" spans="1:1" x14ac:dyDescent="0.25">
      <c r="A619" s="3"/>
    </row>
    <row r="620" spans="1:1" x14ac:dyDescent="0.25">
      <c r="A620" s="3"/>
    </row>
    <row r="621" spans="1:1" x14ac:dyDescent="0.25">
      <c r="A621" s="3"/>
    </row>
    <row r="622" spans="1:1" x14ac:dyDescent="0.25">
      <c r="A622" s="3"/>
    </row>
    <row r="623" spans="1:1" x14ac:dyDescent="0.25">
      <c r="A623" s="3"/>
    </row>
    <row r="624" spans="1:1" x14ac:dyDescent="0.25">
      <c r="A624" s="3"/>
    </row>
    <row r="625" spans="1:1" x14ac:dyDescent="0.25">
      <c r="A625" s="3"/>
    </row>
    <row r="626" spans="1:1" x14ac:dyDescent="0.25">
      <c r="A626" s="3"/>
    </row>
    <row r="627" spans="1:1" x14ac:dyDescent="0.25">
      <c r="A627" s="3"/>
    </row>
    <row r="628" spans="1:1" x14ac:dyDescent="0.25">
      <c r="A628" s="3"/>
    </row>
    <row r="629" spans="1:1" x14ac:dyDescent="0.25">
      <c r="A629" s="3"/>
    </row>
    <row r="630" spans="1:1" x14ac:dyDescent="0.25">
      <c r="A630" s="3"/>
    </row>
    <row r="631" spans="1:1" x14ac:dyDescent="0.25">
      <c r="A631" s="3"/>
    </row>
    <row r="632" spans="1:1" x14ac:dyDescent="0.25">
      <c r="A632" s="3"/>
    </row>
    <row r="633" spans="1:1" x14ac:dyDescent="0.25">
      <c r="A633" s="3"/>
    </row>
    <row r="634" spans="1:1" x14ac:dyDescent="0.25">
      <c r="A634" s="3"/>
    </row>
    <row r="635" spans="1:1" x14ac:dyDescent="0.25">
      <c r="A635" s="3"/>
    </row>
    <row r="636" spans="1:1" x14ac:dyDescent="0.25">
      <c r="A636" s="3"/>
    </row>
    <row r="637" spans="1:1" x14ac:dyDescent="0.25">
      <c r="A637" s="3"/>
    </row>
    <row r="638" spans="1:1" x14ac:dyDescent="0.25">
      <c r="A638" s="3"/>
    </row>
    <row r="639" spans="1:1" x14ac:dyDescent="0.25">
      <c r="A639" s="3"/>
    </row>
    <row r="640" spans="1:1" x14ac:dyDescent="0.25">
      <c r="A640" s="3"/>
    </row>
    <row r="641" spans="1:1" x14ac:dyDescent="0.25">
      <c r="A641" s="3"/>
    </row>
    <row r="642" spans="1:1" x14ac:dyDescent="0.25">
      <c r="A642" s="3"/>
    </row>
    <row r="643" spans="1:1" x14ac:dyDescent="0.25">
      <c r="A643" s="3"/>
    </row>
    <row r="644" spans="1:1" x14ac:dyDescent="0.25">
      <c r="A644" s="3"/>
    </row>
    <row r="645" spans="1:1" x14ac:dyDescent="0.25">
      <c r="A645" s="3"/>
    </row>
    <row r="646" spans="1:1" x14ac:dyDescent="0.25">
      <c r="A646" s="3"/>
    </row>
    <row r="647" spans="1:1" x14ac:dyDescent="0.25">
      <c r="A647" s="3"/>
    </row>
    <row r="648" spans="1:1" x14ac:dyDescent="0.25">
      <c r="A648" s="3"/>
    </row>
    <row r="649" spans="1:1" x14ac:dyDescent="0.25">
      <c r="A649" s="3"/>
    </row>
    <row r="650" spans="1:1" x14ac:dyDescent="0.25">
      <c r="A650" s="3"/>
    </row>
    <row r="651" spans="1:1" x14ac:dyDescent="0.25">
      <c r="A651" s="3"/>
    </row>
    <row r="652" spans="1:1" x14ac:dyDescent="0.25">
      <c r="A652" s="3"/>
    </row>
    <row r="653" spans="1:1" x14ac:dyDescent="0.25">
      <c r="A653" s="3"/>
    </row>
    <row r="654" spans="1:1" x14ac:dyDescent="0.25">
      <c r="A654" s="3"/>
    </row>
    <row r="655" spans="1:1" x14ac:dyDescent="0.25">
      <c r="A655" s="3"/>
    </row>
    <row r="656" spans="1:1" x14ac:dyDescent="0.25">
      <c r="A656" s="3"/>
    </row>
    <row r="657" spans="1:1" x14ac:dyDescent="0.25">
      <c r="A657" s="3"/>
    </row>
    <row r="658" spans="1:1" x14ac:dyDescent="0.25">
      <c r="A658" s="3"/>
    </row>
    <row r="659" spans="1:1" x14ac:dyDescent="0.25">
      <c r="A659" s="3"/>
    </row>
    <row r="660" spans="1:1" x14ac:dyDescent="0.25">
      <c r="A660" s="3"/>
    </row>
    <row r="661" spans="1:1" x14ac:dyDescent="0.25">
      <c r="A661" s="3"/>
    </row>
    <row r="662" spans="1:1" x14ac:dyDescent="0.25">
      <c r="A662" s="3"/>
    </row>
    <row r="663" spans="1:1" x14ac:dyDescent="0.25">
      <c r="A663" s="3"/>
    </row>
    <row r="664" spans="1:1" x14ac:dyDescent="0.25">
      <c r="A664" s="3"/>
    </row>
    <row r="665" spans="1:1" x14ac:dyDescent="0.25">
      <c r="A665" s="3"/>
    </row>
    <row r="666" spans="1:1" x14ac:dyDescent="0.25">
      <c r="A666" s="3"/>
    </row>
    <row r="667" spans="1:1" x14ac:dyDescent="0.25">
      <c r="A667" s="3"/>
    </row>
    <row r="668" spans="1:1" x14ac:dyDescent="0.25">
      <c r="A668" s="3"/>
    </row>
    <row r="669" spans="1:1" x14ac:dyDescent="0.25">
      <c r="A669" s="3"/>
    </row>
    <row r="670" spans="1:1" x14ac:dyDescent="0.25">
      <c r="A670" s="3"/>
    </row>
    <row r="671" spans="1:1" x14ac:dyDescent="0.25">
      <c r="A671" s="3"/>
    </row>
    <row r="672" spans="1:1" x14ac:dyDescent="0.25">
      <c r="A672" s="3"/>
    </row>
    <row r="673" spans="1:1" x14ac:dyDescent="0.25">
      <c r="A673" s="3"/>
    </row>
    <row r="674" spans="1:1" x14ac:dyDescent="0.25">
      <c r="A674" s="3"/>
    </row>
    <row r="675" spans="1:1" x14ac:dyDescent="0.25">
      <c r="A675" s="3"/>
    </row>
    <row r="676" spans="1:1" x14ac:dyDescent="0.25">
      <c r="A676" s="3"/>
    </row>
    <row r="677" spans="1:1" x14ac:dyDescent="0.25">
      <c r="A677" s="3"/>
    </row>
    <row r="678" spans="1:1" x14ac:dyDescent="0.25">
      <c r="A678" s="3"/>
    </row>
    <row r="679" spans="1:1" x14ac:dyDescent="0.25">
      <c r="A679" s="3"/>
    </row>
    <row r="680" spans="1:1" x14ac:dyDescent="0.25">
      <c r="A680" s="3"/>
    </row>
    <row r="681" spans="1:1" x14ac:dyDescent="0.25">
      <c r="A681" s="3"/>
    </row>
    <row r="682" spans="1:1" x14ac:dyDescent="0.25">
      <c r="A682" s="3"/>
    </row>
    <row r="683" spans="1:1" x14ac:dyDescent="0.25">
      <c r="A683" s="3"/>
    </row>
    <row r="684" spans="1:1" x14ac:dyDescent="0.25">
      <c r="A684" s="3"/>
    </row>
    <row r="685" spans="1:1" x14ac:dyDescent="0.25">
      <c r="A685" s="3"/>
    </row>
    <row r="686" spans="1:1" x14ac:dyDescent="0.25">
      <c r="A686" s="3"/>
    </row>
    <row r="687" spans="1:1" x14ac:dyDescent="0.25">
      <c r="A687" s="3"/>
    </row>
    <row r="688" spans="1:1" x14ac:dyDescent="0.25">
      <c r="A688" s="3"/>
    </row>
    <row r="689" spans="1:1" x14ac:dyDescent="0.25">
      <c r="A689" s="3"/>
    </row>
    <row r="690" spans="1:1" x14ac:dyDescent="0.25">
      <c r="A690" s="3"/>
    </row>
    <row r="691" spans="1:1" x14ac:dyDescent="0.25">
      <c r="A691" s="3"/>
    </row>
    <row r="692" spans="1:1" x14ac:dyDescent="0.25">
      <c r="A692" s="3"/>
    </row>
    <row r="693" spans="1:1" x14ac:dyDescent="0.25">
      <c r="A693" s="3"/>
    </row>
    <row r="694" spans="1:1" x14ac:dyDescent="0.25">
      <c r="A694" s="3"/>
    </row>
    <row r="695" spans="1:1" x14ac:dyDescent="0.25">
      <c r="A695" s="3"/>
    </row>
    <row r="696" spans="1:1" x14ac:dyDescent="0.25">
      <c r="A696" s="3"/>
    </row>
    <row r="697" spans="1:1" x14ac:dyDescent="0.25">
      <c r="A697" s="3"/>
    </row>
    <row r="698" spans="1:1" x14ac:dyDescent="0.25">
      <c r="A698" s="3"/>
    </row>
    <row r="699" spans="1:1" x14ac:dyDescent="0.25">
      <c r="A699" s="3"/>
    </row>
    <row r="700" spans="1:1" x14ac:dyDescent="0.25">
      <c r="A700" s="3"/>
    </row>
    <row r="701" spans="1:1" x14ac:dyDescent="0.25">
      <c r="A701" s="3"/>
    </row>
    <row r="702" spans="1:1" x14ac:dyDescent="0.25">
      <c r="A702" s="3"/>
    </row>
    <row r="703" spans="1:1" x14ac:dyDescent="0.25">
      <c r="A703" s="3"/>
    </row>
    <row r="704" spans="1:1" x14ac:dyDescent="0.25">
      <c r="A704" s="3"/>
    </row>
    <row r="705" spans="1:1" x14ac:dyDescent="0.25">
      <c r="A705" s="3"/>
    </row>
    <row r="706" spans="1:1" x14ac:dyDescent="0.25">
      <c r="A706" s="3"/>
    </row>
    <row r="707" spans="1:1" x14ac:dyDescent="0.25">
      <c r="A707" s="3"/>
    </row>
    <row r="708" spans="1:1" x14ac:dyDescent="0.25">
      <c r="A708" s="3"/>
    </row>
    <row r="709" spans="1:1" x14ac:dyDescent="0.25">
      <c r="A709" s="3"/>
    </row>
    <row r="710" spans="1:1" x14ac:dyDescent="0.25">
      <c r="A710" s="3"/>
    </row>
    <row r="711" spans="1:1" x14ac:dyDescent="0.25">
      <c r="A711" s="3"/>
    </row>
    <row r="712" spans="1:1" x14ac:dyDescent="0.25">
      <c r="A712" s="3"/>
    </row>
    <row r="713" spans="1:1" x14ac:dyDescent="0.25">
      <c r="A713" s="3"/>
    </row>
    <row r="714" spans="1:1" x14ac:dyDescent="0.25">
      <c r="A714" s="3"/>
    </row>
    <row r="715" spans="1:1" x14ac:dyDescent="0.25">
      <c r="A715" s="3"/>
    </row>
    <row r="716" spans="1:1" x14ac:dyDescent="0.25">
      <c r="A716" s="3"/>
    </row>
    <row r="717" spans="1:1" x14ac:dyDescent="0.25">
      <c r="A717" s="3"/>
    </row>
    <row r="718" spans="1:1" x14ac:dyDescent="0.25">
      <c r="A718" s="3"/>
    </row>
    <row r="719" spans="1:1" x14ac:dyDescent="0.25">
      <c r="A719" s="3"/>
    </row>
    <row r="720" spans="1:1" x14ac:dyDescent="0.25">
      <c r="A720" s="3"/>
    </row>
    <row r="721" spans="1:1" x14ac:dyDescent="0.25">
      <c r="A721" s="3"/>
    </row>
    <row r="722" spans="1:1" x14ac:dyDescent="0.25">
      <c r="A722" s="3"/>
    </row>
    <row r="723" spans="1:1" x14ac:dyDescent="0.25">
      <c r="A723" s="3"/>
    </row>
    <row r="724" spans="1:1" x14ac:dyDescent="0.25">
      <c r="A724" s="3"/>
    </row>
    <row r="725" spans="1:1" x14ac:dyDescent="0.25">
      <c r="A725" s="3"/>
    </row>
    <row r="726" spans="1:1" x14ac:dyDescent="0.25">
      <c r="A726" s="3"/>
    </row>
    <row r="727" spans="1:1" x14ac:dyDescent="0.25">
      <c r="A727" s="3"/>
    </row>
    <row r="728" spans="1:1" x14ac:dyDescent="0.25">
      <c r="A728" s="3"/>
    </row>
    <row r="729" spans="1:1" x14ac:dyDescent="0.25">
      <c r="A729" s="3"/>
    </row>
    <row r="730" spans="1:1" x14ac:dyDescent="0.25">
      <c r="A730" s="3"/>
    </row>
    <row r="731" spans="1:1" x14ac:dyDescent="0.25">
      <c r="A731" s="3"/>
    </row>
    <row r="732" spans="1:1" x14ac:dyDescent="0.25">
      <c r="A732" s="3"/>
    </row>
    <row r="733" spans="1:1" x14ac:dyDescent="0.25">
      <c r="A733" s="3"/>
    </row>
    <row r="734" spans="1:1" x14ac:dyDescent="0.25">
      <c r="A734" s="3"/>
    </row>
    <row r="735" spans="1:1" x14ac:dyDescent="0.25">
      <c r="A735" s="3"/>
    </row>
    <row r="736" spans="1:1" x14ac:dyDescent="0.25">
      <c r="A736" s="3"/>
    </row>
    <row r="737" spans="1:1" x14ac:dyDescent="0.25">
      <c r="A737" s="3"/>
    </row>
    <row r="738" spans="1:1" x14ac:dyDescent="0.25">
      <c r="A738" s="3"/>
    </row>
    <row r="739" spans="1:1" x14ac:dyDescent="0.25">
      <c r="A739" s="3"/>
    </row>
    <row r="740" spans="1:1" x14ac:dyDescent="0.25">
      <c r="A740" s="3"/>
    </row>
    <row r="741" spans="1:1" x14ac:dyDescent="0.25">
      <c r="A741" s="3"/>
    </row>
    <row r="742" spans="1:1" x14ac:dyDescent="0.25">
      <c r="A742" s="3"/>
    </row>
    <row r="743" spans="1:1" x14ac:dyDescent="0.25">
      <c r="A743" s="3"/>
    </row>
    <row r="744" spans="1:1" x14ac:dyDescent="0.25">
      <c r="A744" s="3"/>
    </row>
    <row r="745" spans="1:1" x14ac:dyDescent="0.25">
      <c r="A745" s="3"/>
    </row>
    <row r="746" spans="1:1" x14ac:dyDescent="0.25">
      <c r="A746" s="3"/>
    </row>
    <row r="747" spans="1:1" x14ac:dyDescent="0.25">
      <c r="A747" s="3"/>
    </row>
    <row r="748" spans="1:1" x14ac:dyDescent="0.25">
      <c r="A748" s="3"/>
    </row>
    <row r="749" spans="1:1" x14ac:dyDescent="0.25">
      <c r="A749" s="3"/>
    </row>
    <row r="750" spans="1:1" x14ac:dyDescent="0.25">
      <c r="A750" s="3"/>
    </row>
    <row r="751" spans="1:1" x14ac:dyDescent="0.25">
      <c r="A751" s="3"/>
    </row>
    <row r="752" spans="1:1" x14ac:dyDescent="0.25">
      <c r="A752" s="3"/>
    </row>
    <row r="753" spans="1:1" x14ac:dyDescent="0.25">
      <c r="A753" s="3"/>
    </row>
    <row r="754" spans="1:1" x14ac:dyDescent="0.25">
      <c r="A754" s="3"/>
    </row>
    <row r="755" spans="1:1" x14ac:dyDescent="0.25">
      <c r="A755" s="3"/>
    </row>
    <row r="756" spans="1:1" x14ac:dyDescent="0.25">
      <c r="A756" s="3"/>
    </row>
    <row r="757" spans="1:1" x14ac:dyDescent="0.25">
      <c r="A757" s="3"/>
    </row>
    <row r="758" spans="1:1" x14ac:dyDescent="0.25">
      <c r="A758" s="3"/>
    </row>
    <row r="759" spans="1:1" x14ac:dyDescent="0.25">
      <c r="A759" s="3"/>
    </row>
    <row r="760" spans="1:1" x14ac:dyDescent="0.25">
      <c r="A760" s="3"/>
    </row>
    <row r="761" spans="1:1" x14ac:dyDescent="0.25">
      <c r="A761" s="3"/>
    </row>
    <row r="762" spans="1:1" x14ac:dyDescent="0.25">
      <c r="A762" s="3"/>
    </row>
    <row r="763" spans="1:1" x14ac:dyDescent="0.25">
      <c r="A763" s="3"/>
    </row>
    <row r="764" spans="1:1" x14ac:dyDescent="0.25">
      <c r="A764" s="3"/>
    </row>
    <row r="765" spans="1:1" x14ac:dyDescent="0.25">
      <c r="A765" s="3"/>
    </row>
    <row r="766" spans="1:1" x14ac:dyDescent="0.25">
      <c r="A766" s="3"/>
    </row>
    <row r="767" spans="1:1" x14ac:dyDescent="0.25">
      <c r="A767" s="3"/>
    </row>
    <row r="768" spans="1:1" x14ac:dyDescent="0.25">
      <c r="A768" s="3"/>
    </row>
    <row r="769" spans="1:1" x14ac:dyDescent="0.25">
      <c r="A769" s="3"/>
    </row>
    <row r="770" spans="1:1" x14ac:dyDescent="0.25">
      <c r="A770" s="3"/>
    </row>
    <row r="771" spans="1:1" x14ac:dyDescent="0.25">
      <c r="A771" s="3"/>
    </row>
    <row r="772" spans="1:1" x14ac:dyDescent="0.25">
      <c r="A772" s="3"/>
    </row>
    <row r="773" spans="1:1" x14ac:dyDescent="0.25">
      <c r="A773" s="3"/>
    </row>
    <row r="774" spans="1:1" x14ac:dyDescent="0.25">
      <c r="A774" s="3"/>
    </row>
    <row r="775" spans="1:1" x14ac:dyDescent="0.25">
      <c r="A775" s="3"/>
    </row>
    <row r="776" spans="1:1" x14ac:dyDescent="0.25">
      <c r="A776" s="3"/>
    </row>
    <row r="777" spans="1:1" x14ac:dyDescent="0.25">
      <c r="A777" s="3"/>
    </row>
    <row r="778" spans="1:1" x14ac:dyDescent="0.25">
      <c r="A778" s="3"/>
    </row>
    <row r="779" spans="1:1" x14ac:dyDescent="0.25">
      <c r="A779" s="3"/>
    </row>
    <row r="780" spans="1:1" x14ac:dyDescent="0.25">
      <c r="A780" s="3"/>
    </row>
    <row r="781" spans="1:1" x14ac:dyDescent="0.25">
      <c r="A781" s="3"/>
    </row>
    <row r="782" spans="1:1" x14ac:dyDescent="0.25">
      <c r="A782" s="3"/>
    </row>
    <row r="783" spans="1:1" x14ac:dyDescent="0.25">
      <c r="A783" s="3"/>
    </row>
    <row r="784" spans="1:1" x14ac:dyDescent="0.25">
      <c r="A784" s="3"/>
    </row>
    <row r="785" spans="1:1" x14ac:dyDescent="0.25">
      <c r="A785" s="3"/>
    </row>
    <row r="786" spans="1:1" x14ac:dyDescent="0.25">
      <c r="A786" s="3"/>
    </row>
    <row r="787" spans="1:1" x14ac:dyDescent="0.25">
      <c r="A787" s="3"/>
    </row>
    <row r="788" spans="1:1" x14ac:dyDescent="0.25">
      <c r="A788" s="3"/>
    </row>
    <row r="789" spans="1:1" x14ac:dyDescent="0.25">
      <c r="A789" s="3"/>
    </row>
    <row r="790" spans="1:1" x14ac:dyDescent="0.25">
      <c r="A790" s="3"/>
    </row>
    <row r="791" spans="1:1" x14ac:dyDescent="0.25">
      <c r="A791" s="3"/>
    </row>
    <row r="792" spans="1:1" x14ac:dyDescent="0.25">
      <c r="A792" s="3"/>
    </row>
    <row r="793" spans="1:1" x14ac:dyDescent="0.25">
      <c r="A793" s="3"/>
    </row>
    <row r="794" spans="1:1" x14ac:dyDescent="0.25">
      <c r="A794" s="3"/>
    </row>
    <row r="795" spans="1:1" x14ac:dyDescent="0.25">
      <c r="A795" s="3"/>
    </row>
    <row r="796" spans="1:1" x14ac:dyDescent="0.25">
      <c r="A796" s="3"/>
    </row>
    <row r="797" spans="1:1" x14ac:dyDescent="0.25">
      <c r="A797" s="3"/>
    </row>
    <row r="798" spans="1:1" x14ac:dyDescent="0.25">
      <c r="A798" s="3"/>
    </row>
    <row r="799" spans="1:1" x14ac:dyDescent="0.25">
      <c r="A799" s="3"/>
    </row>
    <row r="800" spans="1:1" x14ac:dyDescent="0.25">
      <c r="A800" s="3"/>
    </row>
    <row r="801" spans="1:1" x14ac:dyDescent="0.25">
      <c r="A801" s="3"/>
    </row>
    <row r="802" spans="1:1" x14ac:dyDescent="0.25">
      <c r="A802" s="3"/>
    </row>
    <row r="803" spans="1:1" x14ac:dyDescent="0.25">
      <c r="A803" s="3"/>
    </row>
    <row r="804" spans="1:1" x14ac:dyDescent="0.25">
      <c r="A804" s="3"/>
    </row>
    <row r="805" spans="1:1" x14ac:dyDescent="0.25">
      <c r="A805" s="3"/>
    </row>
    <row r="806" spans="1:1" x14ac:dyDescent="0.25">
      <c r="A806" s="3"/>
    </row>
    <row r="807" spans="1:1" x14ac:dyDescent="0.25">
      <c r="A807" s="3"/>
    </row>
    <row r="808" spans="1:1" x14ac:dyDescent="0.25">
      <c r="A808" s="3"/>
    </row>
    <row r="809" spans="1:1" x14ac:dyDescent="0.25">
      <c r="A809" s="3"/>
    </row>
    <row r="810" spans="1:1" x14ac:dyDescent="0.25">
      <c r="A810" s="3"/>
    </row>
    <row r="811" spans="1:1" x14ac:dyDescent="0.25">
      <c r="A811" s="3"/>
    </row>
    <row r="812" spans="1:1" x14ac:dyDescent="0.25">
      <c r="A812" s="3"/>
    </row>
    <row r="813" spans="1:1" x14ac:dyDescent="0.25">
      <c r="A813" s="3"/>
    </row>
    <row r="814" spans="1:1" x14ac:dyDescent="0.25">
      <c r="A814" s="3"/>
    </row>
    <row r="815" spans="1:1" x14ac:dyDescent="0.25">
      <c r="A815" s="3"/>
    </row>
    <row r="816" spans="1:1" x14ac:dyDescent="0.25">
      <c r="A816" s="3"/>
    </row>
    <row r="817" spans="1:1" x14ac:dyDescent="0.25">
      <c r="A817" s="3"/>
    </row>
    <row r="818" spans="1:1" x14ac:dyDescent="0.25">
      <c r="A818" s="3"/>
    </row>
    <row r="819" spans="1:1" x14ac:dyDescent="0.25">
      <c r="A819" s="3"/>
    </row>
    <row r="820" spans="1:1" x14ac:dyDescent="0.25">
      <c r="A820" s="3"/>
    </row>
    <row r="821" spans="1:1" x14ac:dyDescent="0.25">
      <c r="A821" s="3"/>
    </row>
    <row r="822" spans="1:1" x14ac:dyDescent="0.25">
      <c r="A822" s="3"/>
    </row>
    <row r="823" spans="1:1" x14ac:dyDescent="0.25">
      <c r="A823" s="3"/>
    </row>
    <row r="824" spans="1:1" x14ac:dyDescent="0.25">
      <c r="A824" s="3"/>
    </row>
    <row r="825" spans="1:1" x14ac:dyDescent="0.25">
      <c r="A825" s="3"/>
    </row>
    <row r="826" spans="1:1" x14ac:dyDescent="0.25">
      <c r="A826" s="3"/>
    </row>
    <row r="827" spans="1:1" x14ac:dyDescent="0.25">
      <c r="A827" s="3"/>
    </row>
    <row r="828" spans="1:1" x14ac:dyDescent="0.25">
      <c r="A828" s="3"/>
    </row>
    <row r="829" spans="1:1" x14ac:dyDescent="0.25">
      <c r="A829" s="3"/>
    </row>
    <row r="830" spans="1:1" x14ac:dyDescent="0.25">
      <c r="A830" s="3"/>
    </row>
    <row r="831" spans="1:1" x14ac:dyDescent="0.25">
      <c r="A831" s="3"/>
    </row>
    <row r="832" spans="1:1" x14ac:dyDescent="0.25">
      <c r="A832" s="3"/>
    </row>
    <row r="833" spans="1:1" x14ac:dyDescent="0.25">
      <c r="A833" s="3"/>
    </row>
    <row r="834" spans="1:1" x14ac:dyDescent="0.25">
      <c r="A834" s="3"/>
    </row>
    <row r="835" spans="1:1" x14ac:dyDescent="0.25">
      <c r="A835" s="3"/>
    </row>
    <row r="836" spans="1:1" x14ac:dyDescent="0.25">
      <c r="A836" s="3"/>
    </row>
    <row r="837" spans="1:1" x14ac:dyDescent="0.25">
      <c r="A837" s="3"/>
    </row>
    <row r="838" spans="1:1" x14ac:dyDescent="0.25">
      <c r="A838" s="3"/>
    </row>
    <row r="839" spans="1:1" x14ac:dyDescent="0.25">
      <c r="A839" s="3"/>
    </row>
    <row r="840" spans="1:1" x14ac:dyDescent="0.25">
      <c r="A840" s="3"/>
    </row>
    <row r="841" spans="1:1" x14ac:dyDescent="0.25">
      <c r="A841" s="3"/>
    </row>
    <row r="842" spans="1:1" x14ac:dyDescent="0.25">
      <c r="A842" s="3"/>
    </row>
    <row r="843" spans="1:1" x14ac:dyDescent="0.25">
      <c r="A843" s="3"/>
    </row>
    <row r="844" spans="1:1" x14ac:dyDescent="0.25">
      <c r="A844" s="3"/>
    </row>
    <row r="845" spans="1:1" x14ac:dyDescent="0.25">
      <c r="A845" s="3"/>
    </row>
    <row r="846" spans="1:1" x14ac:dyDescent="0.25">
      <c r="A846" s="3"/>
    </row>
    <row r="847" spans="1:1" x14ac:dyDescent="0.25">
      <c r="A847" s="3"/>
    </row>
    <row r="848" spans="1:1" x14ac:dyDescent="0.25">
      <c r="A848" s="3"/>
    </row>
    <row r="849" spans="1:1" x14ac:dyDescent="0.25">
      <c r="A849" s="3"/>
    </row>
    <row r="850" spans="1:1" x14ac:dyDescent="0.25">
      <c r="A850" s="3"/>
    </row>
    <row r="851" spans="1:1" x14ac:dyDescent="0.25">
      <c r="A851" s="3"/>
    </row>
    <row r="852" spans="1:1" x14ac:dyDescent="0.25">
      <c r="A852" s="3"/>
    </row>
    <row r="853" spans="1:1" x14ac:dyDescent="0.25">
      <c r="A853" s="3"/>
    </row>
    <row r="854" spans="1:1" x14ac:dyDescent="0.25">
      <c r="A854" s="3"/>
    </row>
    <row r="855" spans="1:1" x14ac:dyDescent="0.25">
      <c r="A855" s="3"/>
    </row>
    <row r="856" spans="1:1" x14ac:dyDescent="0.25">
      <c r="A856" s="3"/>
    </row>
    <row r="857" spans="1:1" x14ac:dyDescent="0.25">
      <c r="A857" s="3"/>
    </row>
    <row r="858" spans="1:1" x14ac:dyDescent="0.25">
      <c r="A858" s="3"/>
    </row>
    <row r="859" spans="1:1" x14ac:dyDescent="0.25">
      <c r="A859" s="3"/>
    </row>
    <row r="860" spans="1:1" x14ac:dyDescent="0.25">
      <c r="A860" s="3"/>
    </row>
    <row r="861" spans="1:1" x14ac:dyDescent="0.25">
      <c r="A861" s="3"/>
    </row>
    <row r="862" spans="1:1" x14ac:dyDescent="0.25">
      <c r="A862" s="3"/>
    </row>
    <row r="863" spans="1:1" x14ac:dyDescent="0.25">
      <c r="A863" s="3"/>
    </row>
    <row r="864" spans="1:1" x14ac:dyDescent="0.25">
      <c r="A864" s="3"/>
    </row>
    <row r="865" spans="1:1" x14ac:dyDescent="0.25">
      <c r="A865" s="3"/>
    </row>
    <row r="866" spans="1:1" x14ac:dyDescent="0.25">
      <c r="A866" s="3"/>
    </row>
    <row r="867" spans="1:1" x14ac:dyDescent="0.25">
      <c r="A867" s="3"/>
    </row>
    <row r="868" spans="1:1" x14ac:dyDescent="0.25">
      <c r="A868" s="3"/>
    </row>
    <row r="869" spans="1:1" x14ac:dyDescent="0.25">
      <c r="A869" s="3"/>
    </row>
    <row r="870" spans="1:1" x14ac:dyDescent="0.25">
      <c r="A870" s="3"/>
    </row>
    <row r="871" spans="1:1" x14ac:dyDescent="0.25">
      <c r="A871" s="3"/>
    </row>
    <row r="872" spans="1:1" x14ac:dyDescent="0.25">
      <c r="A872" s="3"/>
    </row>
    <row r="873" spans="1:1" x14ac:dyDescent="0.25">
      <c r="A873" s="3"/>
    </row>
    <row r="874" spans="1:1" x14ac:dyDescent="0.25">
      <c r="A874" s="3"/>
    </row>
    <row r="875" spans="1:1" x14ac:dyDescent="0.25">
      <c r="A875" s="3"/>
    </row>
    <row r="876" spans="1:1" x14ac:dyDescent="0.25">
      <c r="A876" s="3"/>
    </row>
    <row r="877" spans="1:1" x14ac:dyDescent="0.25">
      <c r="A877" s="3"/>
    </row>
    <row r="878" spans="1:1" x14ac:dyDescent="0.25">
      <c r="A878" s="3"/>
    </row>
    <row r="879" spans="1:1" x14ac:dyDescent="0.25">
      <c r="A879" s="3"/>
    </row>
    <row r="880" spans="1:1" x14ac:dyDescent="0.25">
      <c r="A880" s="3"/>
    </row>
    <row r="881" spans="1:1" x14ac:dyDescent="0.25">
      <c r="A881" s="3"/>
    </row>
    <row r="882" spans="1:1" x14ac:dyDescent="0.25">
      <c r="A882" s="3"/>
    </row>
    <row r="883" spans="1:1" x14ac:dyDescent="0.25">
      <c r="A883" s="3"/>
    </row>
    <row r="884" spans="1:1" x14ac:dyDescent="0.25">
      <c r="A884" s="3"/>
    </row>
    <row r="885" spans="1:1" x14ac:dyDescent="0.25">
      <c r="A885" s="3"/>
    </row>
    <row r="886" spans="1:1" x14ac:dyDescent="0.25">
      <c r="A886" s="3"/>
    </row>
    <row r="887" spans="1:1" x14ac:dyDescent="0.25">
      <c r="A887" s="3"/>
    </row>
    <row r="888" spans="1:1" x14ac:dyDescent="0.25">
      <c r="A888" s="3"/>
    </row>
    <row r="889" spans="1:1" x14ac:dyDescent="0.25">
      <c r="A889" s="3"/>
    </row>
    <row r="890" spans="1:1" x14ac:dyDescent="0.25">
      <c r="A890" s="3"/>
    </row>
    <row r="891" spans="1:1" x14ac:dyDescent="0.25">
      <c r="A891" s="3"/>
    </row>
    <row r="892" spans="1:1" x14ac:dyDescent="0.25">
      <c r="A892" s="3"/>
    </row>
    <row r="893" spans="1:1" x14ac:dyDescent="0.25">
      <c r="A893" s="3"/>
    </row>
    <row r="894" spans="1:1" x14ac:dyDescent="0.25">
      <c r="A894" s="3"/>
    </row>
    <row r="895" spans="1:1" x14ac:dyDescent="0.25">
      <c r="A895" s="3"/>
    </row>
    <row r="896" spans="1:1" x14ac:dyDescent="0.25">
      <c r="A896" s="3"/>
    </row>
    <row r="897" spans="1:1" x14ac:dyDescent="0.25">
      <c r="A897" s="3"/>
    </row>
    <row r="898" spans="1:1" x14ac:dyDescent="0.25">
      <c r="A898" s="3"/>
    </row>
    <row r="899" spans="1:1" x14ac:dyDescent="0.25">
      <c r="A899" s="3"/>
    </row>
    <row r="900" spans="1:1" x14ac:dyDescent="0.25">
      <c r="A900" s="3"/>
    </row>
    <row r="901" spans="1:1" x14ac:dyDescent="0.25">
      <c r="A901" s="3"/>
    </row>
    <row r="902" spans="1:1" x14ac:dyDescent="0.25">
      <c r="A902" s="3"/>
    </row>
    <row r="903" spans="1:1" x14ac:dyDescent="0.25">
      <c r="A903" s="3"/>
    </row>
    <row r="904" spans="1:1" x14ac:dyDescent="0.25">
      <c r="A904" s="3"/>
    </row>
    <row r="905" spans="1:1" x14ac:dyDescent="0.25">
      <c r="A905" s="3"/>
    </row>
    <row r="906" spans="1:1" x14ac:dyDescent="0.25">
      <c r="A906" s="3"/>
    </row>
    <row r="907" spans="1:1" x14ac:dyDescent="0.25">
      <c r="A907" s="3"/>
    </row>
    <row r="908" spans="1:1" x14ac:dyDescent="0.25">
      <c r="A908" s="3"/>
    </row>
    <row r="909" spans="1:1" x14ac:dyDescent="0.25">
      <c r="A909" s="3"/>
    </row>
    <row r="910" spans="1:1" x14ac:dyDescent="0.25">
      <c r="A910" s="3"/>
    </row>
    <row r="911" spans="1:1" x14ac:dyDescent="0.25">
      <c r="A911" s="3"/>
    </row>
    <row r="912" spans="1:1" x14ac:dyDescent="0.25">
      <c r="A912" s="3"/>
    </row>
    <row r="913" spans="1:1" x14ac:dyDescent="0.25">
      <c r="A913" s="3"/>
    </row>
    <row r="914" spans="1:1" x14ac:dyDescent="0.25">
      <c r="A914" s="3"/>
    </row>
    <row r="915" spans="1:1" x14ac:dyDescent="0.25">
      <c r="A915" s="3"/>
    </row>
    <row r="916" spans="1:1" x14ac:dyDescent="0.25">
      <c r="A916" s="3"/>
    </row>
    <row r="917" spans="1:1" x14ac:dyDescent="0.25">
      <c r="A917" s="3"/>
    </row>
    <row r="918" spans="1:1" x14ac:dyDescent="0.25">
      <c r="A918" s="3"/>
    </row>
    <row r="919" spans="1:1" x14ac:dyDescent="0.25">
      <c r="A919" s="3"/>
    </row>
    <row r="920" spans="1:1" x14ac:dyDescent="0.25">
      <c r="A920" s="3"/>
    </row>
    <row r="921" spans="1:1" x14ac:dyDescent="0.25">
      <c r="A921" s="3"/>
    </row>
    <row r="922" spans="1:1" x14ac:dyDescent="0.25">
      <c r="A922" s="3"/>
    </row>
    <row r="923" spans="1:1" x14ac:dyDescent="0.25">
      <c r="A923" s="3"/>
    </row>
    <row r="924" spans="1:1" x14ac:dyDescent="0.25">
      <c r="A924" s="3"/>
    </row>
    <row r="925" spans="1:1" x14ac:dyDescent="0.25">
      <c r="A925" s="3"/>
    </row>
    <row r="926" spans="1:1" x14ac:dyDescent="0.25">
      <c r="A926" s="3"/>
    </row>
    <row r="927" spans="1:1" x14ac:dyDescent="0.25">
      <c r="A927" s="3"/>
    </row>
    <row r="928" spans="1:1" x14ac:dyDescent="0.25">
      <c r="A928" s="3"/>
    </row>
    <row r="929" spans="1:1" x14ac:dyDescent="0.25">
      <c r="A929" s="3"/>
    </row>
    <row r="930" spans="1:1" x14ac:dyDescent="0.25">
      <c r="A930" s="3"/>
    </row>
    <row r="931" spans="1:1" x14ac:dyDescent="0.25">
      <c r="A931" s="3"/>
    </row>
    <row r="932" spans="1:1" x14ac:dyDescent="0.25">
      <c r="A932" s="3"/>
    </row>
    <row r="933" spans="1:1" x14ac:dyDescent="0.25">
      <c r="A933" s="3"/>
    </row>
    <row r="934" spans="1:1" x14ac:dyDescent="0.25">
      <c r="A934" s="3"/>
    </row>
    <row r="935" spans="1:1" x14ac:dyDescent="0.25">
      <c r="A935" s="3"/>
    </row>
    <row r="936" spans="1:1" x14ac:dyDescent="0.25">
      <c r="A936" s="3"/>
    </row>
    <row r="937" spans="1:1" x14ac:dyDescent="0.25">
      <c r="A937" s="3"/>
    </row>
    <row r="938" spans="1:1" x14ac:dyDescent="0.25">
      <c r="A938" s="3"/>
    </row>
    <row r="939" spans="1:1" x14ac:dyDescent="0.25">
      <c r="A939" s="3"/>
    </row>
    <row r="940" spans="1:1" x14ac:dyDescent="0.25">
      <c r="A940" s="3"/>
    </row>
    <row r="941" spans="1:1" x14ac:dyDescent="0.25">
      <c r="A941" s="3"/>
    </row>
    <row r="942" spans="1:1" x14ac:dyDescent="0.25">
      <c r="A942" s="3"/>
    </row>
    <row r="943" spans="1:1" x14ac:dyDescent="0.25">
      <c r="A943" s="3"/>
    </row>
    <row r="944" spans="1:1" x14ac:dyDescent="0.25">
      <c r="A944" s="3"/>
    </row>
    <row r="945" spans="1:1" x14ac:dyDescent="0.25">
      <c r="A945" s="3"/>
    </row>
    <row r="946" spans="1:1" x14ac:dyDescent="0.25">
      <c r="A946" s="3"/>
    </row>
    <row r="947" spans="1:1" x14ac:dyDescent="0.25">
      <c r="A947" s="3"/>
    </row>
    <row r="948" spans="1:1" x14ac:dyDescent="0.25">
      <c r="A948" s="3"/>
    </row>
    <row r="949" spans="1:1" x14ac:dyDescent="0.25">
      <c r="A949" s="3"/>
    </row>
    <row r="950" spans="1:1" x14ac:dyDescent="0.25">
      <c r="A950" s="3"/>
    </row>
    <row r="951" spans="1:1" x14ac:dyDescent="0.25">
      <c r="A951" s="3"/>
    </row>
    <row r="952" spans="1:1" x14ac:dyDescent="0.25">
      <c r="A952" s="3"/>
    </row>
    <row r="953" spans="1:1" x14ac:dyDescent="0.25">
      <c r="A953" s="3"/>
    </row>
    <row r="954" spans="1:1" x14ac:dyDescent="0.25">
      <c r="A954" s="3"/>
    </row>
    <row r="955" spans="1:1" x14ac:dyDescent="0.25">
      <c r="A955" s="3"/>
    </row>
    <row r="956" spans="1:1" x14ac:dyDescent="0.25">
      <c r="A956" s="3"/>
    </row>
    <row r="957" spans="1:1" x14ac:dyDescent="0.25">
      <c r="A957" s="3"/>
    </row>
    <row r="958" spans="1:1" x14ac:dyDescent="0.25">
      <c r="A958" s="3"/>
    </row>
    <row r="959" spans="1:1" x14ac:dyDescent="0.25">
      <c r="A959" s="3"/>
    </row>
    <row r="960" spans="1:1" x14ac:dyDescent="0.25">
      <c r="A960" s="3"/>
    </row>
    <row r="961" spans="1:1" x14ac:dyDescent="0.25">
      <c r="A961" s="3"/>
    </row>
    <row r="962" spans="1:1" x14ac:dyDescent="0.25">
      <c r="A962" s="3"/>
    </row>
    <row r="963" spans="1:1" x14ac:dyDescent="0.25">
      <c r="A963" s="3"/>
    </row>
    <row r="964" spans="1:1" x14ac:dyDescent="0.25">
      <c r="A964" s="3"/>
    </row>
    <row r="965" spans="1:1" x14ac:dyDescent="0.25">
      <c r="A965" s="3"/>
    </row>
    <row r="966" spans="1:1" x14ac:dyDescent="0.25">
      <c r="A966" s="3"/>
    </row>
    <row r="967" spans="1:1" x14ac:dyDescent="0.25">
      <c r="A967" s="3"/>
    </row>
    <row r="968" spans="1:1" x14ac:dyDescent="0.25">
      <c r="A968" s="3"/>
    </row>
    <row r="969" spans="1:1" x14ac:dyDescent="0.25">
      <c r="A969" s="3"/>
    </row>
    <row r="970" spans="1:1" x14ac:dyDescent="0.25">
      <c r="A970" s="3"/>
    </row>
    <row r="971" spans="1:1" x14ac:dyDescent="0.25">
      <c r="A971" s="3"/>
    </row>
    <row r="972" spans="1:1" x14ac:dyDescent="0.25">
      <c r="A972" s="3"/>
    </row>
    <row r="973" spans="1:1" x14ac:dyDescent="0.25">
      <c r="A973" s="3"/>
    </row>
    <row r="974" spans="1:1" x14ac:dyDescent="0.25">
      <c r="A974" s="3"/>
    </row>
    <row r="975" spans="1:1" x14ac:dyDescent="0.25">
      <c r="A975" s="3"/>
    </row>
    <row r="976" spans="1:1" x14ac:dyDescent="0.25">
      <c r="A976" s="3"/>
    </row>
    <row r="977" spans="1:1" x14ac:dyDescent="0.25">
      <c r="A977" s="3"/>
    </row>
    <row r="978" spans="1:1" x14ac:dyDescent="0.25">
      <c r="A978" s="3"/>
    </row>
    <row r="979" spans="1:1" x14ac:dyDescent="0.25">
      <c r="A979" s="3"/>
    </row>
    <row r="980" spans="1:1" x14ac:dyDescent="0.25">
      <c r="A980" s="3"/>
    </row>
    <row r="981" spans="1:1" x14ac:dyDescent="0.25">
      <c r="A981" s="3"/>
    </row>
    <row r="982" spans="1:1" x14ac:dyDescent="0.25">
      <c r="A982" s="3"/>
    </row>
    <row r="983" spans="1:1" x14ac:dyDescent="0.25">
      <c r="A983" s="3"/>
    </row>
    <row r="984" spans="1:1" x14ac:dyDescent="0.25">
      <c r="A984" s="3"/>
    </row>
    <row r="985" spans="1:1" x14ac:dyDescent="0.25">
      <c r="A985" s="3"/>
    </row>
    <row r="986" spans="1:1" x14ac:dyDescent="0.25">
      <c r="A986" s="3"/>
    </row>
    <row r="987" spans="1:1" x14ac:dyDescent="0.25">
      <c r="A987" s="3"/>
    </row>
    <row r="988" spans="1:1" x14ac:dyDescent="0.25">
      <c r="A988" s="3"/>
    </row>
    <row r="989" spans="1:1" x14ac:dyDescent="0.25">
      <c r="A989" s="3"/>
    </row>
    <row r="990" spans="1:1" x14ac:dyDescent="0.25">
      <c r="A990" s="3"/>
    </row>
    <row r="991" spans="1:1" x14ac:dyDescent="0.25">
      <c r="A991" s="3"/>
    </row>
    <row r="992" spans="1:1" x14ac:dyDescent="0.25">
      <c r="A992" s="3"/>
    </row>
    <row r="993" spans="1:1" x14ac:dyDescent="0.25">
      <c r="A993" s="3"/>
    </row>
    <row r="994" spans="1:1" x14ac:dyDescent="0.25">
      <c r="A994" s="3"/>
    </row>
    <row r="995" spans="1:1" x14ac:dyDescent="0.25">
      <c r="A995" s="3"/>
    </row>
    <row r="996" spans="1:1" x14ac:dyDescent="0.25">
      <c r="A996" s="3"/>
    </row>
    <row r="997" spans="1:1" x14ac:dyDescent="0.25">
      <c r="A997" s="3"/>
    </row>
    <row r="998" spans="1:1" x14ac:dyDescent="0.25">
      <c r="A998" s="3"/>
    </row>
    <row r="999" spans="1:1" x14ac:dyDescent="0.25">
      <c r="A999" s="3"/>
    </row>
    <row r="1000" spans="1:1" x14ac:dyDescent="0.25">
      <c r="A1000" s="3"/>
    </row>
    <row r="1001" spans="1:1" x14ac:dyDescent="0.25">
      <c r="A1001" s="3"/>
    </row>
    <row r="1002" spans="1:1" x14ac:dyDescent="0.25">
      <c r="A1002" s="3"/>
    </row>
    <row r="1003" spans="1:1" x14ac:dyDescent="0.25">
      <c r="A1003" s="3"/>
    </row>
    <row r="1004" spans="1:1" x14ac:dyDescent="0.25">
      <c r="A1004" s="3"/>
    </row>
    <row r="1005" spans="1:1" x14ac:dyDescent="0.25">
      <c r="A1005" s="3"/>
    </row>
    <row r="1006" spans="1:1" x14ac:dyDescent="0.25">
      <c r="A1006" s="3"/>
    </row>
    <row r="1007" spans="1:1" x14ac:dyDescent="0.25">
      <c r="A1007" s="3"/>
    </row>
    <row r="1008" spans="1:1" x14ac:dyDescent="0.25">
      <c r="A1008" s="3"/>
    </row>
    <row r="1009" spans="1:1" x14ac:dyDescent="0.25">
      <c r="A1009" s="3"/>
    </row>
    <row r="1010" spans="1:1" x14ac:dyDescent="0.25">
      <c r="A1010" s="3"/>
    </row>
    <row r="1011" spans="1:1" x14ac:dyDescent="0.25">
      <c r="A1011" s="3"/>
    </row>
    <row r="1012" spans="1:1" x14ac:dyDescent="0.25">
      <c r="A1012" s="3"/>
    </row>
    <row r="1013" spans="1:1" x14ac:dyDescent="0.25">
      <c r="A1013" s="3"/>
    </row>
    <row r="1014" spans="1:1" x14ac:dyDescent="0.25">
      <c r="A1014" s="3"/>
    </row>
    <row r="1015" spans="1:1" x14ac:dyDescent="0.25">
      <c r="A1015" s="3"/>
    </row>
    <row r="1016" spans="1:1" x14ac:dyDescent="0.25">
      <c r="A1016" s="3"/>
    </row>
    <row r="1017" spans="1:1" x14ac:dyDescent="0.25">
      <c r="A1017" s="3"/>
    </row>
    <row r="1018" spans="1:1" x14ac:dyDescent="0.25">
      <c r="A1018" s="3"/>
    </row>
    <row r="1019" spans="1:1" x14ac:dyDescent="0.25">
      <c r="A1019" s="3"/>
    </row>
    <row r="1020" spans="1:1" x14ac:dyDescent="0.25">
      <c r="A1020" s="3"/>
    </row>
    <row r="1021" spans="1:1" x14ac:dyDescent="0.25">
      <c r="A1021" s="3"/>
    </row>
    <row r="1022" spans="1:1" x14ac:dyDescent="0.25">
      <c r="A1022" s="3"/>
    </row>
    <row r="1023" spans="1:1" x14ac:dyDescent="0.25">
      <c r="A1023" s="3"/>
    </row>
    <row r="1024" spans="1:1" x14ac:dyDescent="0.25">
      <c r="A1024" s="3"/>
    </row>
    <row r="1025" spans="1:1" x14ac:dyDescent="0.25">
      <c r="A1025" s="3"/>
    </row>
    <row r="1026" spans="1:1" x14ac:dyDescent="0.25">
      <c r="A1026" s="3"/>
    </row>
    <row r="1027" spans="1:1" x14ac:dyDescent="0.25">
      <c r="A1027" s="3"/>
    </row>
    <row r="1028" spans="1:1" x14ac:dyDescent="0.25">
      <c r="A1028" s="3"/>
    </row>
    <row r="1029" spans="1:1" x14ac:dyDescent="0.25">
      <c r="A1029" s="3"/>
    </row>
    <row r="1030" spans="1:1" x14ac:dyDescent="0.25">
      <c r="A1030" s="3"/>
    </row>
    <row r="1031" spans="1:1" x14ac:dyDescent="0.25">
      <c r="A1031" s="3"/>
    </row>
    <row r="1032" spans="1:1" x14ac:dyDescent="0.25">
      <c r="A1032" s="3"/>
    </row>
    <row r="1033" spans="1:1" x14ac:dyDescent="0.25">
      <c r="A1033" s="3"/>
    </row>
    <row r="1034" spans="1:1" x14ac:dyDescent="0.25">
      <c r="A1034" s="3"/>
    </row>
    <row r="1035" spans="1:1" x14ac:dyDescent="0.25">
      <c r="A1035" s="3"/>
    </row>
    <row r="1036" spans="1:1" x14ac:dyDescent="0.25">
      <c r="A1036" s="3"/>
    </row>
    <row r="1037" spans="1:1" x14ac:dyDescent="0.25">
      <c r="A1037" s="3"/>
    </row>
    <row r="1038" spans="1:1" x14ac:dyDescent="0.25">
      <c r="A1038" s="3"/>
    </row>
    <row r="1039" spans="1:1" x14ac:dyDescent="0.25">
      <c r="A1039" s="3"/>
    </row>
    <row r="1040" spans="1:1" x14ac:dyDescent="0.25">
      <c r="A1040" s="3"/>
    </row>
    <row r="1041" spans="1:1" x14ac:dyDescent="0.25">
      <c r="A1041" s="3"/>
    </row>
    <row r="1042" spans="1:1" x14ac:dyDescent="0.25">
      <c r="A1042" s="3"/>
    </row>
    <row r="1043" spans="1:1" x14ac:dyDescent="0.25">
      <c r="A1043" s="3"/>
    </row>
    <row r="1044" spans="1:1" x14ac:dyDescent="0.25">
      <c r="A1044" s="3"/>
    </row>
    <row r="1045" spans="1:1" x14ac:dyDescent="0.25">
      <c r="A1045" s="3"/>
    </row>
    <row r="1046" spans="1:1" x14ac:dyDescent="0.25">
      <c r="A1046" s="3"/>
    </row>
    <row r="1047" spans="1:1" x14ac:dyDescent="0.25">
      <c r="A1047" s="3"/>
    </row>
    <row r="1048" spans="1:1" x14ac:dyDescent="0.25">
      <c r="A1048" s="3"/>
    </row>
    <row r="1049" spans="1:1" x14ac:dyDescent="0.25">
      <c r="A1049" s="3"/>
    </row>
    <row r="1050" spans="1:1" x14ac:dyDescent="0.25">
      <c r="A1050" s="3"/>
    </row>
    <row r="1051" spans="1:1" x14ac:dyDescent="0.25">
      <c r="A1051" s="3"/>
    </row>
    <row r="1052" spans="1:1" x14ac:dyDescent="0.25">
      <c r="A1052" s="3"/>
    </row>
    <row r="1053" spans="1:1" x14ac:dyDescent="0.25">
      <c r="A1053" s="3"/>
    </row>
    <row r="1054" spans="1:1" x14ac:dyDescent="0.25">
      <c r="A1054" s="3"/>
    </row>
    <row r="1055" spans="1:1" x14ac:dyDescent="0.25">
      <c r="A1055" s="3"/>
    </row>
    <row r="1056" spans="1:1" x14ac:dyDescent="0.25">
      <c r="A1056" s="3"/>
    </row>
    <row r="1057" spans="1:1" x14ac:dyDescent="0.25">
      <c r="A1057" s="3"/>
    </row>
    <row r="1058" spans="1:1" x14ac:dyDescent="0.25">
      <c r="A1058" s="3"/>
    </row>
    <row r="1059" spans="1:1" x14ac:dyDescent="0.25">
      <c r="A1059" s="3"/>
    </row>
    <row r="1060" spans="1:1" x14ac:dyDescent="0.25">
      <c r="A1060" s="3"/>
    </row>
    <row r="1061" spans="1:1" x14ac:dyDescent="0.25">
      <c r="A1061" s="3"/>
    </row>
    <row r="1062" spans="1:1" x14ac:dyDescent="0.25">
      <c r="A1062" s="3"/>
    </row>
    <row r="1063" spans="1:1" x14ac:dyDescent="0.25">
      <c r="A1063" s="3"/>
    </row>
    <row r="1064" spans="1:1" x14ac:dyDescent="0.25">
      <c r="A1064" s="3"/>
    </row>
    <row r="1065" spans="1:1" x14ac:dyDescent="0.25">
      <c r="A1065" s="3"/>
    </row>
    <row r="1066" spans="1:1" x14ac:dyDescent="0.25">
      <c r="A1066" s="3"/>
    </row>
    <row r="1067" spans="1:1" x14ac:dyDescent="0.25">
      <c r="A1067" s="3"/>
    </row>
    <row r="1068" spans="1:1" x14ac:dyDescent="0.25">
      <c r="A1068" s="3"/>
    </row>
    <row r="1069" spans="1:1" x14ac:dyDescent="0.25">
      <c r="A1069" s="3"/>
    </row>
    <row r="1070" spans="1:1" x14ac:dyDescent="0.25">
      <c r="A1070" s="3"/>
    </row>
    <row r="1071" spans="1:1" x14ac:dyDescent="0.25">
      <c r="A1071" s="3"/>
    </row>
    <row r="1072" spans="1:1" x14ac:dyDescent="0.25">
      <c r="A1072" s="3"/>
    </row>
    <row r="1073" spans="1:1" x14ac:dyDescent="0.25">
      <c r="A1073" s="3"/>
    </row>
    <row r="1074" spans="1:1" x14ac:dyDescent="0.25">
      <c r="A1074" s="3"/>
    </row>
    <row r="1075" spans="1:1" x14ac:dyDescent="0.25">
      <c r="A1075" s="3"/>
    </row>
    <row r="1076" spans="1:1" x14ac:dyDescent="0.25">
      <c r="A1076" s="3"/>
    </row>
    <row r="1077" spans="1:1" x14ac:dyDescent="0.25">
      <c r="A1077" s="3"/>
    </row>
    <row r="1078" spans="1:1" x14ac:dyDescent="0.25">
      <c r="A1078" s="3"/>
    </row>
    <row r="1079" spans="1:1" x14ac:dyDescent="0.25">
      <c r="A1079" s="3"/>
    </row>
    <row r="1080" spans="1:1" x14ac:dyDescent="0.25">
      <c r="A1080" s="3"/>
    </row>
    <row r="1081" spans="1:1" x14ac:dyDescent="0.25">
      <c r="A1081" s="3"/>
    </row>
    <row r="1082" spans="1:1" x14ac:dyDescent="0.25">
      <c r="A1082" s="3"/>
    </row>
    <row r="1083" spans="1:1" x14ac:dyDescent="0.25">
      <c r="A1083" s="3"/>
    </row>
    <row r="1084" spans="1:1" x14ac:dyDescent="0.25">
      <c r="A1084" s="3"/>
    </row>
    <row r="1085" spans="1:1" x14ac:dyDescent="0.25">
      <c r="A1085" s="3"/>
    </row>
    <row r="1086" spans="1:1" x14ac:dyDescent="0.25">
      <c r="A1086" s="3"/>
    </row>
    <row r="1087" spans="1:1" x14ac:dyDescent="0.25">
      <c r="A1087" s="3"/>
    </row>
    <row r="1088" spans="1:1" x14ac:dyDescent="0.25">
      <c r="A1088" s="3"/>
    </row>
    <row r="1089" spans="1:1" x14ac:dyDescent="0.25">
      <c r="A1089" s="3"/>
    </row>
    <row r="1090" spans="1:1" x14ac:dyDescent="0.25">
      <c r="A1090" s="3"/>
    </row>
    <row r="1091" spans="1:1" x14ac:dyDescent="0.25">
      <c r="A1091" s="3"/>
    </row>
    <row r="1092" spans="1:1" x14ac:dyDescent="0.25">
      <c r="A1092" s="3"/>
    </row>
    <row r="1093" spans="1:1" x14ac:dyDescent="0.25">
      <c r="A1093" s="3"/>
    </row>
    <row r="1094" spans="1:1" x14ac:dyDescent="0.25">
      <c r="A1094" s="3"/>
    </row>
    <row r="1095" spans="1:1" x14ac:dyDescent="0.25">
      <c r="A1095" s="3"/>
    </row>
    <row r="1096" spans="1:1" x14ac:dyDescent="0.25">
      <c r="A1096" s="3"/>
    </row>
    <row r="1097" spans="1:1" x14ac:dyDescent="0.25">
      <c r="A1097" s="3"/>
    </row>
    <row r="1098" spans="1:1" x14ac:dyDescent="0.25">
      <c r="A1098" s="3"/>
    </row>
    <row r="1099" spans="1:1" x14ac:dyDescent="0.25">
      <c r="A1099" s="3"/>
    </row>
    <row r="1100" spans="1:1" x14ac:dyDescent="0.25">
      <c r="A1100" s="3"/>
    </row>
    <row r="1101" spans="1:1" x14ac:dyDescent="0.25">
      <c r="A1101" s="3"/>
    </row>
    <row r="1102" spans="1:1" x14ac:dyDescent="0.25">
      <c r="A1102" s="3"/>
    </row>
    <row r="1103" spans="1:1" x14ac:dyDescent="0.25">
      <c r="A1103" s="3"/>
    </row>
    <row r="1104" spans="1:1" x14ac:dyDescent="0.25">
      <c r="A1104" s="3"/>
    </row>
    <row r="1105" spans="1:1" x14ac:dyDescent="0.25">
      <c r="A1105" s="3"/>
    </row>
    <row r="1106" spans="1:1" x14ac:dyDescent="0.25">
      <c r="A1106" s="3"/>
    </row>
    <row r="1107" spans="1:1" x14ac:dyDescent="0.25">
      <c r="A1107" s="3"/>
    </row>
    <row r="1108" spans="1:1" x14ac:dyDescent="0.25">
      <c r="A1108" s="3"/>
    </row>
    <row r="1109" spans="1:1" x14ac:dyDescent="0.25">
      <c r="A1109" s="3"/>
    </row>
    <row r="1110" spans="1:1" x14ac:dyDescent="0.25">
      <c r="A1110" s="3"/>
    </row>
    <row r="1111" spans="1:1" x14ac:dyDescent="0.25">
      <c r="A1111" s="3"/>
    </row>
    <row r="1112" spans="1:1" x14ac:dyDescent="0.25">
      <c r="A1112" s="3"/>
    </row>
    <row r="1113" spans="1:1" x14ac:dyDescent="0.25">
      <c r="A1113" s="3"/>
    </row>
    <row r="1114" spans="1:1" x14ac:dyDescent="0.25">
      <c r="A1114" s="3"/>
    </row>
    <row r="1115" spans="1:1" x14ac:dyDescent="0.25">
      <c r="A1115" s="3"/>
    </row>
    <row r="1116" spans="1:1" x14ac:dyDescent="0.25">
      <c r="A1116" s="3"/>
    </row>
    <row r="1117" spans="1:1" x14ac:dyDescent="0.25">
      <c r="A1117" s="3"/>
    </row>
    <row r="1118" spans="1:1" x14ac:dyDescent="0.25">
      <c r="A1118" s="3"/>
    </row>
    <row r="1119" spans="1:1" x14ac:dyDescent="0.25">
      <c r="A1119" s="3"/>
    </row>
    <row r="1120" spans="1:1" x14ac:dyDescent="0.25">
      <c r="A1120" s="3"/>
    </row>
    <row r="1121" spans="1:1" x14ac:dyDescent="0.25">
      <c r="A1121" s="3"/>
    </row>
    <row r="1122" spans="1:1" x14ac:dyDescent="0.25">
      <c r="A1122" s="3"/>
    </row>
    <row r="1123" spans="1:1" x14ac:dyDescent="0.25">
      <c r="A1123" s="3"/>
    </row>
    <row r="1124" spans="1:1" x14ac:dyDescent="0.25">
      <c r="A1124" s="3"/>
    </row>
    <row r="1125" spans="1:1" x14ac:dyDescent="0.25">
      <c r="A1125" s="3"/>
    </row>
    <row r="1126" spans="1:1" x14ac:dyDescent="0.25">
      <c r="A1126" s="3"/>
    </row>
    <row r="1127" spans="1:1" x14ac:dyDescent="0.25">
      <c r="A1127" s="3"/>
    </row>
    <row r="1128" spans="1:1" x14ac:dyDescent="0.25">
      <c r="A1128" s="3"/>
    </row>
    <row r="1129" spans="1:1" x14ac:dyDescent="0.25">
      <c r="A1129" s="3"/>
    </row>
    <row r="1130" spans="1:1" x14ac:dyDescent="0.25">
      <c r="A1130" s="3"/>
    </row>
    <row r="1131" spans="1:1" x14ac:dyDescent="0.25">
      <c r="A1131" s="3"/>
    </row>
    <row r="1132" spans="1:1" x14ac:dyDescent="0.25">
      <c r="A1132" s="3"/>
    </row>
    <row r="1133" spans="1:1" x14ac:dyDescent="0.25">
      <c r="A1133" s="3"/>
    </row>
    <row r="1134" spans="1:1" x14ac:dyDescent="0.25">
      <c r="A1134" s="3"/>
    </row>
    <row r="1135" spans="1:1" x14ac:dyDescent="0.25">
      <c r="A1135" s="3"/>
    </row>
    <row r="1136" spans="1:1" x14ac:dyDescent="0.25">
      <c r="A1136" s="3"/>
    </row>
    <row r="1137" spans="1:1" x14ac:dyDescent="0.25">
      <c r="A1137" s="3"/>
    </row>
    <row r="1138" spans="1:1" x14ac:dyDescent="0.25">
      <c r="A1138" s="3"/>
    </row>
    <row r="1139" spans="1:1" x14ac:dyDescent="0.25">
      <c r="A1139" s="3"/>
    </row>
    <row r="1140" spans="1:1" x14ac:dyDescent="0.25">
      <c r="A1140" s="3"/>
    </row>
    <row r="1141" spans="1:1" x14ac:dyDescent="0.25">
      <c r="A1141" s="3"/>
    </row>
    <row r="1142" spans="1:1" x14ac:dyDescent="0.25">
      <c r="A1142" s="3"/>
    </row>
    <row r="1143" spans="1:1" x14ac:dyDescent="0.25">
      <c r="A1143" s="3"/>
    </row>
    <row r="1144" spans="1:1" x14ac:dyDescent="0.25">
      <c r="A1144" s="3"/>
    </row>
    <row r="1145" spans="1:1" x14ac:dyDescent="0.25">
      <c r="A1145" s="3"/>
    </row>
    <row r="1146" spans="1:1" x14ac:dyDescent="0.25">
      <c r="A1146" s="3"/>
    </row>
    <row r="1147" spans="1:1" x14ac:dyDescent="0.25">
      <c r="A1147" s="3"/>
    </row>
    <row r="1148" spans="1:1" x14ac:dyDescent="0.25">
      <c r="A1148" s="3"/>
    </row>
    <row r="1149" spans="1:1" x14ac:dyDescent="0.25">
      <c r="A1149" s="3"/>
    </row>
    <row r="1150" spans="1:1" x14ac:dyDescent="0.25">
      <c r="A1150" s="3"/>
    </row>
    <row r="1151" spans="1:1" x14ac:dyDescent="0.25">
      <c r="A1151" s="3"/>
    </row>
    <row r="1152" spans="1:1" x14ac:dyDescent="0.25">
      <c r="A1152" s="3"/>
    </row>
    <row r="1153" spans="1:1" x14ac:dyDescent="0.25">
      <c r="A1153" s="3"/>
    </row>
    <row r="1154" spans="1:1" x14ac:dyDescent="0.25">
      <c r="A1154" s="3"/>
    </row>
    <row r="1155" spans="1:1" x14ac:dyDescent="0.25">
      <c r="A1155" s="3"/>
    </row>
    <row r="1156" spans="1:1" x14ac:dyDescent="0.25">
      <c r="A1156" s="3"/>
    </row>
    <row r="1157" spans="1:1" x14ac:dyDescent="0.25">
      <c r="A1157" s="3"/>
    </row>
    <row r="1158" spans="1:1" x14ac:dyDescent="0.25">
      <c r="A1158" s="3"/>
    </row>
    <row r="1159" spans="1:1" x14ac:dyDescent="0.25">
      <c r="A1159" s="3"/>
    </row>
    <row r="1160" spans="1:1" x14ac:dyDescent="0.25">
      <c r="A1160" s="3"/>
    </row>
    <row r="1161" spans="1:1" x14ac:dyDescent="0.25">
      <c r="A1161" s="3"/>
    </row>
    <row r="1162" spans="1:1" x14ac:dyDescent="0.25">
      <c r="A1162" s="3"/>
    </row>
    <row r="1163" spans="1:1" x14ac:dyDescent="0.25">
      <c r="A1163" s="3"/>
    </row>
    <row r="1164" spans="1:1" x14ac:dyDescent="0.25">
      <c r="A1164" s="3"/>
    </row>
    <row r="1165" spans="1:1" x14ac:dyDescent="0.25">
      <c r="A1165" s="3"/>
    </row>
    <row r="1166" spans="1:1" x14ac:dyDescent="0.25">
      <c r="A1166" s="3"/>
    </row>
    <row r="1167" spans="1:1" x14ac:dyDescent="0.25">
      <c r="A1167" s="3"/>
    </row>
    <row r="1168" spans="1:1" x14ac:dyDescent="0.25">
      <c r="A1168" s="3"/>
    </row>
    <row r="1169" spans="1:1" x14ac:dyDescent="0.25">
      <c r="A1169" s="3"/>
    </row>
    <row r="1170" spans="1:1" x14ac:dyDescent="0.25">
      <c r="A1170" s="3"/>
    </row>
    <row r="1171" spans="1:1" x14ac:dyDescent="0.25">
      <c r="A1171" s="3"/>
    </row>
    <row r="1172" spans="1:1" x14ac:dyDescent="0.25">
      <c r="A1172" s="3"/>
    </row>
    <row r="1173" spans="1:1" x14ac:dyDescent="0.25">
      <c r="A1173" s="3"/>
    </row>
    <row r="1174" spans="1:1" x14ac:dyDescent="0.25">
      <c r="A1174" s="3"/>
    </row>
    <row r="1175" spans="1:1" x14ac:dyDescent="0.25">
      <c r="A1175" s="3"/>
    </row>
    <row r="1176" spans="1:1" x14ac:dyDescent="0.25">
      <c r="A1176" s="3"/>
    </row>
    <row r="1177" spans="1:1" x14ac:dyDescent="0.25">
      <c r="A1177" s="3"/>
    </row>
    <row r="1178" spans="1:1" x14ac:dyDescent="0.25">
      <c r="A1178" s="3"/>
    </row>
    <row r="1179" spans="1:1" x14ac:dyDescent="0.25">
      <c r="A1179" s="3"/>
    </row>
    <row r="1180" spans="1:1" x14ac:dyDescent="0.25">
      <c r="A1180" s="3"/>
    </row>
    <row r="1181" spans="1:1" x14ac:dyDescent="0.25">
      <c r="A1181" s="3"/>
    </row>
    <row r="1182" spans="1:1" x14ac:dyDescent="0.25">
      <c r="A1182" s="3"/>
    </row>
    <row r="1183" spans="1:1" x14ac:dyDescent="0.25">
      <c r="A1183" s="3"/>
    </row>
    <row r="1184" spans="1:1" x14ac:dyDescent="0.25">
      <c r="A1184" s="3"/>
    </row>
    <row r="1185" spans="1:1" x14ac:dyDescent="0.25">
      <c r="A1185" s="3"/>
    </row>
    <row r="1186" spans="1:1" x14ac:dyDescent="0.25">
      <c r="A1186" s="3"/>
    </row>
    <row r="1187" spans="1:1" x14ac:dyDescent="0.25">
      <c r="A1187" s="3"/>
    </row>
    <row r="1188" spans="1:1" x14ac:dyDescent="0.25">
      <c r="A1188" s="3"/>
    </row>
    <row r="1189" spans="1:1" x14ac:dyDescent="0.25">
      <c r="A1189" s="3"/>
    </row>
    <row r="1190" spans="1:1" x14ac:dyDescent="0.25">
      <c r="A1190" s="3"/>
    </row>
    <row r="1191" spans="1:1" x14ac:dyDescent="0.25">
      <c r="A1191" s="3"/>
    </row>
    <row r="1192" spans="1:1" x14ac:dyDescent="0.25">
      <c r="A1192" s="3"/>
    </row>
    <row r="1193" spans="1:1" x14ac:dyDescent="0.25">
      <c r="A1193" s="3"/>
    </row>
    <row r="1194" spans="1:1" x14ac:dyDescent="0.25">
      <c r="A1194" s="3"/>
    </row>
    <row r="1195" spans="1:1" x14ac:dyDescent="0.25">
      <c r="A1195" s="3"/>
    </row>
    <row r="1196" spans="1:1" x14ac:dyDescent="0.25">
      <c r="A1196" s="3"/>
    </row>
    <row r="1197" spans="1:1" x14ac:dyDescent="0.25">
      <c r="A1197" s="3"/>
    </row>
    <row r="1198" spans="1:1" x14ac:dyDescent="0.25">
      <c r="A1198" s="3"/>
    </row>
    <row r="1199" spans="1:1" x14ac:dyDescent="0.25">
      <c r="A1199" s="3"/>
    </row>
    <row r="1200" spans="1:1" x14ac:dyDescent="0.25">
      <c r="A1200" s="3"/>
    </row>
    <row r="1201" spans="1:1" x14ac:dyDescent="0.25">
      <c r="A1201" s="3"/>
    </row>
    <row r="1202" spans="1:1" x14ac:dyDescent="0.25">
      <c r="A1202" s="3"/>
    </row>
    <row r="1203" spans="1:1" x14ac:dyDescent="0.25">
      <c r="A1203" s="3"/>
    </row>
    <row r="1204" spans="1:1" x14ac:dyDescent="0.25">
      <c r="A1204" s="3"/>
    </row>
    <row r="1205" spans="1:1" x14ac:dyDescent="0.25">
      <c r="A1205" s="3"/>
    </row>
    <row r="1206" spans="1:1" x14ac:dyDescent="0.25">
      <c r="A1206" s="3"/>
    </row>
    <row r="1207" spans="1:1" x14ac:dyDescent="0.25">
      <c r="A1207" s="3"/>
    </row>
    <row r="1208" spans="1:1" x14ac:dyDescent="0.25">
      <c r="A1208" s="3"/>
    </row>
    <row r="1209" spans="1:1" x14ac:dyDescent="0.25">
      <c r="A1209" s="3"/>
    </row>
    <row r="1210" spans="1:1" x14ac:dyDescent="0.25">
      <c r="A1210" s="3"/>
    </row>
    <row r="1211" spans="1:1" x14ac:dyDescent="0.25">
      <c r="A1211" s="3"/>
    </row>
    <row r="1212" spans="1:1" x14ac:dyDescent="0.25">
      <c r="A1212" s="3"/>
    </row>
    <row r="1213" spans="1:1" x14ac:dyDescent="0.25">
      <c r="A1213" s="3"/>
    </row>
    <row r="1214" spans="1:1" x14ac:dyDescent="0.25">
      <c r="A1214" s="3"/>
    </row>
    <row r="1215" spans="1:1" x14ac:dyDescent="0.25">
      <c r="A1215" s="3"/>
    </row>
    <row r="1216" spans="1:1" x14ac:dyDescent="0.25">
      <c r="A1216" s="3"/>
    </row>
    <row r="1217" spans="1:1" x14ac:dyDescent="0.25">
      <c r="A1217" s="3"/>
    </row>
    <row r="1218" spans="1:1" x14ac:dyDescent="0.25">
      <c r="A1218" s="3"/>
    </row>
    <row r="1219" spans="1:1" x14ac:dyDescent="0.25">
      <c r="A1219" s="3"/>
    </row>
    <row r="1220" spans="1:1" x14ac:dyDescent="0.25">
      <c r="A1220" s="3"/>
    </row>
    <row r="1221" spans="1:1" x14ac:dyDescent="0.25">
      <c r="A1221" s="3"/>
    </row>
    <row r="1222" spans="1:1" x14ac:dyDescent="0.25">
      <c r="A1222" s="3"/>
    </row>
    <row r="1223" spans="1:1" x14ac:dyDescent="0.25">
      <c r="A1223" s="3"/>
    </row>
    <row r="1224" spans="1:1" x14ac:dyDescent="0.25">
      <c r="A1224" s="3"/>
    </row>
    <row r="1225" spans="1:1" x14ac:dyDescent="0.25">
      <c r="A1225" s="3"/>
    </row>
    <row r="1226" spans="1:1" x14ac:dyDescent="0.25">
      <c r="A1226" s="3"/>
    </row>
    <row r="1227" spans="1:1" x14ac:dyDescent="0.25">
      <c r="A1227" s="3"/>
    </row>
    <row r="1228" spans="1:1" x14ac:dyDescent="0.25">
      <c r="A1228" s="3"/>
    </row>
    <row r="1229" spans="1:1" x14ac:dyDescent="0.25">
      <c r="A1229" s="3"/>
    </row>
    <row r="1230" spans="1:1" x14ac:dyDescent="0.25">
      <c r="A1230" s="3"/>
    </row>
    <row r="1231" spans="1:1" x14ac:dyDescent="0.25">
      <c r="A1231" s="3"/>
    </row>
    <row r="1232" spans="1:1" x14ac:dyDescent="0.25">
      <c r="A1232" s="3"/>
    </row>
    <row r="1233" spans="1:1" x14ac:dyDescent="0.25">
      <c r="A1233" s="3"/>
    </row>
    <row r="1234" spans="1:1" x14ac:dyDescent="0.25">
      <c r="A1234" s="3"/>
    </row>
    <row r="1235" spans="1:1" x14ac:dyDescent="0.25">
      <c r="A1235" s="3"/>
    </row>
    <row r="1236" spans="1:1" x14ac:dyDescent="0.25">
      <c r="A1236" s="3"/>
    </row>
    <row r="1237" spans="1:1" x14ac:dyDescent="0.25">
      <c r="A1237" s="3"/>
    </row>
    <row r="1238" spans="1:1" x14ac:dyDescent="0.25">
      <c r="A1238" s="3"/>
    </row>
    <row r="1239" spans="1:1" x14ac:dyDescent="0.25">
      <c r="A1239" s="3"/>
    </row>
    <row r="1240" spans="1:1" x14ac:dyDescent="0.25">
      <c r="A1240" s="3"/>
    </row>
    <row r="1241" spans="1:1" x14ac:dyDescent="0.25">
      <c r="A1241" s="3"/>
    </row>
    <row r="1242" spans="1:1" x14ac:dyDescent="0.25">
      <c r="A1242" s="3"/>
    </row>
    <row r="1243" spans="1:1" x14ac:dyDescent="0.25">
      <c r="A1243" s="3"/>
    </row>
    <row r="1244" spans="1:1" x14ac:dyDescent="0.25">
      <c r="A1244" s="3"/>
    </row>
    <row r="1245" spans="1:1" x14ac:dyDescent="0.25">
      <c r="A1245" s="3"/>
    </row>
    <row r="1246" spans="1:1" x14ac:dyDescent="0.25">
      <c r="A1246" s="3"/>
    </row>
    <row r="1247" spans="1:1" x14ac:dyDescent="0.25">
      <c r="A1247" s="3"/>
    </row>
    <row r="1248" spans="1:1" x14ac:dyDescent="0.25">
      <c r="A1248" s="3"/>
    </row>
    <row r="1249" spans="1:1" x14ac:dyDescent="0.25">
      <c r="A1249" s="3"/>
    </row>
    <row r="1250" spans="1:1" x14ac:dyDescent="0.25">
      <c r="A1250" s="3"/>
    </row>
    <row r="1251" spans="1:1" x14ac:dyDescent="0.25">
      <c r="A1251" s="3"/>
    </row>
    <row r="1252" spans="1:1" x14ac:dyDescent="0.25">
      <c r="A1252" s="3"/>
    </row>
    <row r="1253" spans="1:1" x14ac:dyDescent="0.25">
      <c r="A1253" s="3"/>
    </row>
    <row r="1254" spans="1:1" x14ac:dyDescent="0.25">
      <c r="A1254" s="3"/>
    </row>
    <row r="1255" spans="1:1" x14ac:dyDescent="0.25">
      <c r="A1255" s="3"/>
    </row>
    <row r="1256" spans="1:1" x14ac:dyDescent="0.25">
      <c r="A1256" s="3"/>
    </row>
    <row r="1257" spans="1:1" x14ac:dyDescent="0.25">
      <c r="A1257" s="3"/>
    </row>
    <row r="1258" spans="1:1" x14ac:dyDescent="0.25">
      <c r="A1258" s="3"/>
    </row>
    <row r="1259" spans="1:1" x14ac:dyDescent="0.25">
      <c r="A1259" s="3"/>
    </row>
    <row r="1260" spans="1:1" x14ac:dyDescent="0.25">
      <c r="A1260" s="3"/>
    </row>
    <row r="1261" spans="1:1" x14ac:dyDescent="0.25">
      <c r="A1261" s="3"/>
    </row>
    <row r="1262" spans="1:1" x14ac:dyDescent="0.25">
      <c r="A1262" s="3"/>
    </row>
    <row r="1263" spans="1:1" x14ac:dyDescent="0.25">
      <c r="A1263" s="3"/>
    </row>
    <row r="1264" spans="1:1" x14ac:dyDescent="0.25">
      <c r="A1264" s="3"/>
    </row>
    <row r="1265" spans="1:1" x14ac:dyDescent="0.25">
      <c r="A1265" s="3"/>
    </row>
    <row r="1266" spans="1:1" x14ac:dyDescent="0.25">
      <c r="A1266" s="3"/>
    </row>
    <row r="1267" spans="1:1" x14ac:dyDescent="0.25">
      <c r="A1267" s="3"/>
    </row>
    <row r="1268" spans="1:1" x14ac:dyDescent="0.25">
      <c r="A1268" s="3"/>
    </row>
    <row r="1269" spans="1:1" x14ac:dyDescent="0.25">
      <c r="A1269" s="3"/>
    </row>
    <row r="1270" spans="1:1" x14ac:dyDescent="0.25">
      <c r="A1270" s="3"/>
    </row>
    <row r="1271" spans="1:1" x14ac:dyDescent="0.25">
      <c r="A1271" s="3"/>
    </row>
    <row r="1272" spans="1:1" x14ac:dyDescent="0.25">
      <c r="A1272" s="3"/>
    </row>
    <row r="1273" spans="1:1" x14ac:dyDescent="0.25">
      <c r="A1273" s="3"/>
    </row>
    <row r="1274" spans="1:1" x14ac:dyDescent="0.25">
      <c r="A1274" s="3"/>
    </row>
    <row r="1275" spans="1:1" x14ac:dyDescent="0.25">
      <c r="A1275" s="3"/>
    </row>
    <row r="1276" spans="1:1" x14ac:dyDescent="0.25">
      <c r="A1276" s="3"/>
    </row>
    <row r="1277" spans="1:1" x14ac:dyDescent="0.25">
      <c r="A1277" s="3"/>
    </row>
    <row r="1278" spans="1:1" x14ac:dyDescent="0.25">
      <c r="A1278" s="3"/>
    </row>
    <row r="1279" spans="1:1" x14ac:dyDescent="0.25">
      <c r="A1279" s="3"/>
    </row>
    <row r="1280" spans="1:1" x14ac:dyDescent="0.25">
      <c r="A1280" s="3"/>
    </row>
    <row r="1281" spans="1:1" x14ac:dyDescent="0.25">
      <c r="A1281" s="3"/>
    </row>
    <row r="1282" spans="1:1" x14ac:dyDescent="0.25">
      <c r="A1282" s="3"/>
    </row>
    <row r="1283" spans="1:1" x14ac:dyDescent="0.25">
      <c r="A1283" s="3"/>
    </row>
    <row r="1284" spans="1:1" x14ac:dyDescent="0.25">
      <c r="A1284" s="3"/>
    </row>
    <row r="1285" spans="1:1" x14ac:dyDescent="0.25">
      <c r="A1285" s="3"/>
    </row>
    <row r="1286" spans="1:1" x14ac:dyDescent="0.25">
      <c r="A1286" s="3"/>
    </row>
    <row r="1287" spans="1:1" x14ac:dyDescent="0.25">
      <c r="A1287" s="3"/>
    </row>
    <row r="1288" spans="1:1" x14ac:dyDescent="0.25">
      <c r="A1288" s="3"/>
    </row>
    <row r="1289" spans="1:1" x14ac:dyDescent="0.25">
      <c r="A1289" s="3"/>
    </row>
    <row r="1290" spans="1:1" x14ac:dyDescent="0.25">
      <c r="A1290" s="3"/>
    </row>
    <row r="1291" spans="1:1" x14ac:dyDescent="0.25">
      <c r="A1291" s="3"/>
    </row>
    <row r="1292" spans="1:1" x14ac:dyDescent="0.25">
      <c r="A1292" s="3"/>
    </row>
    <row r="1293" spans="1:1" x14ac:dyDescent="0.25">
      <c r="A1293" s="3"/>
    </row>
    <row r="1294" spans="1:1" x14ac:dyDescent="0.25">
      <c r="A1294" s="3"/>
    </row>
    <row r="1295" spans="1:1" x14ac:dyDescent="0.25">
      <c r="A1295" s="3"/>
    </row>
    <row r="1296" spans="1:1" x14ac:dyDescent="0.25">
      <c r="A1296" s="3"/>
    </row>
    <row r="1297" spans="1:1" x14ac:dyDescent="0.25">
      <c r="A1297" s="3"/>
    </row>
    <row r="1298" spans="1:1" x14ac:dyDescent="0.25">
      <c r="A1298" s="3"/>
    </row>
    <row r="1299" spans="1:1" x14ac:dyDescent="0.25">
      <c r="A1299" s="3"/>
    </row>
    <row r="1300" spans="1:1" x14ac:dyDescent="0.25">
      <c r="A1300" s="3"/>
    </row>
    <row r="1301" spans="1:1" x14ac:dyDescent="0.25">
      <c r="A1301" s="3"/>
    </row>
    <row r="1302" spans="1:1" x14ac:dyDescent="0.25">
      <c r="A1302" s="3"/>
    </row>
    <row r="1303" spans="1:1" x14ac:dyDescent="0.25">
      <c r="A1303" s="3"/>
    </row>
    <row r="1304" spans="1:1" x14ac:dyDescent="0.25">
      <c r="A1304" s="3"/>
    </row>
    <row r="1305" spans="1:1" x14ac:dyDescent="0.25">
      <c r="A1305" s="3"/>
    </row>
    <row r="1306" spans="1:1" x14ac:dyDescent="0.25">
      <c r="A1306" s="3"/>
    </row>
    <row r="1307" spans="1:1" x14ac:dyDescent="0.25">
      <c r="A1307" s="3"/>
    </row>
    <row r="1308" spans="1:1" x14ac:dyDescent="0.25">
      <c r="A1308" s="3"/>
    </row>
    <row r="1309" spans="1:1" x14ac:dyDescent="0.25">
      <c r="A1309" s="3"/>
    </row>
    <row r="1310" spans="1:1" x14ac:dyDescent="0.25">
      <c r="A1310" s="3"/>
    </row>
    <row r="1311" spans="1:1" x14ac:dyDescent="0.25">
      <c r="A1311" s="3"/>
    </row>
    <row r="1312" spans="1:1" x14ac:dyDescent="0.25">
      <c r="A1312" s="3"/>
    </row>
    <row r="1313" spans="1:1" x14ac:dyDescent="0.25">
      <c r="A1313" s="3"/>
    </row>
    <row r="1314" spans="1:1" x14ac:dyDescent="0.25">
      <c r="A1314" s="3"/>
    </row>
    <row r="1315" spans="1:1" x14ac:dyDescent="0.25">
      <c r="A1315" s="3"/>
    </row>
    <row r="1316" spans="1:1" x14ac:dyDescent="0.25">
      <c r="A1316" s="3"/>
    </row>
    <row r="1317" spans="1:1" x14ac:dyDescent="0.25">
      <c r="A1317" s="3"/>
    </row>
    <row r="1318" spans="1:1" x14ac:dyDescent="0.25">
      <c r="A1318" s="3"/>
    </row>
    <row r="1319" spans="1:1" x14ac:dyDescent="0.25">
      <c r="A1319" s="3"/>
    </row>
    <row r="1320" spans="1:1" x14ac:dyDescent="0.25">
      <c r="A1320" s="3"/>
    </row>
    <row r="1321" spans="1:1" x14ac:dyDescent="0.25">
      <c r="A1321" s="3"/>
    </row>
    <row r="1322" spans="1:1" x14ac:dyDescent="0.25">
      <c r="A1322" s="3"/>
    </row>
    <row r="1323" spans="1:1" x14ac:dyDescent="0.25">
      <c r="A1323" s="3"/>
    </row>
    <row r="1324" spans="1:1" x14ac:dyDescent="0.25">
      <c r="A1324" s="3"/>
    </row>
    <row r="1325" spans="1:1" x14ac:dyDescent="0.25">
      <c r="A1325" s="3"/>
    </row>
    <row r="1326" spans="1:1" x14ac:dyDescent="0.25">
      <c r="A1326" s="3"/>
    </row>
    <row r="1327" spans="1:1" x14ac:dyDescent="0.25">
      <c r="A1327" s="3"/>
    </row>
    <row r="1328" spans="1:1" x14ac:dyDescent="0.25">
      <c r="A1328" s="3"/>
    </row>
    <row r="1329" spans="1:1" x14ac:dyDescent="0.25">
      <c r="A1329" s="3"/>
    </row>
    <row r="1330" spans="1:1" x14ac:dyDescent="0.25">
      <c r="A1330" s="3"/>
    </row>
    <row r="1331" spans="1:1" x14ac:dyDescent="0.25">
      <c r="A1331" s="3"/>
    </row>
    <row r="1332" spans="1:1" x14ac:dyDescent="0.25">
      <c r="A1332" s="3"/>
    </row>
    <row r="1333" spans="1:1" x14ac:dyDescent="0.25">
      <c r="A1333" s="3"/>
    </row>
    <row r="1334" spans="1:1" x14ac:dyDescent="0.25">
      <c r="A1334" s="3"/>
    </row>
    <row r="1335" spans="1:1" x14ac:dyDescent="0.25">
      <c r="A1335" s="3"/>
    </row>
    <row r="1336" spans="1:1" x14ac:dyDescent="0.25">
      <c r="A1336" s="3"/>
    </row>
    <row r="1337" spans="1:1" x14ac:dyDescent="0.25">
      <c r="A1337" s="3"/>
    </row>
    <row r="1338" spans="1:1" x14ac:dyDescent="0.25">
      <c r="A1338" s="3"/>
    </row>
    <row r="1339" spans="1:1" x14ac:dyDescent="0.25">
      <c r="A1339" s="3"/>
    </row>
    <row r="1340" spans="1:1" x14ac:dyDescent="0.25">
      <c r="A1340" s="3"/>
    </row>
    <row r="1341" spans="1:1" x14ac:dyDescent="0.25">
      <c r="A1341" s="3"/>
    </row>
    <row r="1342" spans="1:1" x14ac:dyDescent="0.25">
      <c r="A1342" s="3"/>
    </row>
    <row r="1343" spans="1:1" x14ac:dyDescent="0.25">
      <c r="A1343" s="3"/>
    </row>
    <row r="1344" spans="1:1" x14ac:dyDescent="0.25">
      <c r="A1344" s="3"/>
    </row>
    <row r="1345" spans="1:1" x14ac:dyDescent="0.25">
      <c r="A1345" s="3"/>
    </row>
    <row r="1346" spans="1:1" x14ac:dyDescent="0.25">
      <c r="A1346" s="3"/>
    </row>
    <row r="1347" spans="1:1" x14ac:dyDescent="0.25">
      <c r="A1347" s="3"/>
    </row>
    <row r="1348" spans="1:1" x14ac:dyDescent="0.25">
      <c r="A1348" s="3"/>
    </row>
    <row r="1349" spans="1:1" x14ac:dyDescent="0.25">
      <c r="A1349" s="3"/>
    </row>
    <row r="1350" spans="1:1" x14ac:dyDescent="0.25">
      <c r="A1350" s="3"/>
    </row>
    <row r="1351" spans="1:1" x14ac:dyDescent="0.25">
      <c r="A1351" s="3"/>
    </row>
    <row r="1352" spans="1:1" x14ac:dyDescent="0.25">
      <c r="A1352" s="3"/>
    </row>
    <row r="1353" spans="1:1" x14ac:dyDescent="0.25">
      <c r="A1353" s="3"/>
    </row>
    <row r="1354" spans="1:1" x14ac:dyDescent="0.25">
      <c r="A1354" s="3"/>
    </row>
    <row r="1355" spans="1:1" x14ac:dyDescent="0.25">
      <c r="A1355" s="3"/>
    </row>
    <row r="1356" spans="1:1" x14ac:dyDescent="0.25">
      <c r="A1356" s="3"/>
    </row>
    <row r="1357" spans="1:1" x14ac:dyDescent="0.25">
      <c r="A1357" s="3"/>
    </row>
    <row r="1358" spans="1:1" x14ac:dyDescent="0.25">
      <c r="A1358" s="3"/>
    </row>
    <row r="1359" spans="1:1" x14ac:dyDescent="0.25">
      <c r="A1359" s="3"/>
    </row>
    <row r="1360" spans="1:1" x14ac:dyDescent="0.25">
      <c r="A1360" s="3"/>
    </row>
    <row r="1361" spans="1:1" x14ac:dyDescent="0.25">
      <c r="A1361" s="3"/>
    </row>
    <row r="1362" spans="1:1" x14ac:dyDescent="0.25">
      <c r="A1362" s="3"/>
    </row>
    <row r="1363" spans="1:1" x14ac:dyDescent="0.25">
      <c r="A1363" s="3"/>
    </row>
    <row r="1364" spans="1:1" x14ac:dyDescent="0.25">
      <c r="A1364" s="3"/>
    </row>
    <row r="1365" spans="1:1" x14ac:dyDescent="0.25">
      <c r="A1365" s="3"/>
    </row>
    <row r="1366" spans="1:1" x14ac:dyDescent="0.25">
      <c r="A1366" s="3"/>
    </row>
    <row r="1367" spans="1:1" x14ac:dyDescent="0.25">
      <c r="A1367" s="3"/>
    </row>
    <row r="1368" spans="1:1" x14ac:dyDescent="0.25">
      <c r="A1368" s="3"/>
    </row>
    <row r="1369" spans="1:1" x14ac:dyDescent="0.25">
      <c r="A1369" s="3"/>
    </row>
    <row r="1370" spans="1:1" x14ac:dyDescent="0.25">
      <c r="A1370" s="3"/>
    </row>
    <row r="1371" spans="1:1" x14ac:dyDescent="0.25">
      <c r="A1371" s="3"/>
    </row>
    <row r="1372" spans="1:1" x14ac:dyDescent="0.25">
      <c r="A1372" s="3"/>
    </row>
    <row r="1373" spans="1:1" x14ac:dyDescent="0.25">
      <c r="A1373" s="3"/>
    </row>
    <row r="1374" spans="1:1" x14ac:dyDescent="0.25">
      <c r="A1374" s="3"/>
    </row>
    <row r="1375" spans="1:1" x14ac:dyDescent="0.25">
      <c r="A1375" s="3"/>
    </row>
    <row r="1376" spans="1:1" x14ac:dyDescent="0.25">
      <c r="A1376" s="3"/>
    </row>
    <row r="1377" spans="1:1" x14ac:dyDescent="0.25">
      <c r="A1377" s="3"/>
    </row>
    <row r="1378" spans="1:1" x14ac:dyDescent="0.25">
      <c r="A1378" s="3"/>
    </row>
    <row r="1379" spans="1:1" x14ac:dyDescent="0.25">
      <c r="A1379" s="3"/>
    </row>
    <row r="1380" spans="1:1" x14ac:dyDescent="0.25">
      <c r="A1380" s="3"/>
    </row>
    <row r="1381" spans="1:1" x14ac:dyDescent="0.25">
      <c r="A1381" s="3"/>
    </row>
    <row r="1382" spans="1:1" x14ac:dyDescent="0.25">
      <c r="A1382" s="3"/>
    </row>
    <row r="1383" spans="1:1" x14ac:dyDescent="0.25">
      <c r="A1383" s="3"/>
    </row>
    <row r="1384" spans="1:1" x14ac:dyDescent="0.25">
      <c r="A1384" s="3"/>
    </row>
    <row r="1385" spans="1:1" x14ac:dyDescent="0.25">
      <c r="A1385" s="3"/>
    </row>
    <row r="1386" spans="1:1" x14ac:dyDescent="0.25">
      <c r="A1386" s="3"/>
    </row>
    <row r="1387" spans="1:1" x14ac:dyDescent="0.25">
      <c r="A1387" s="3"/>
    </row>
    <row r="1388" spans="1:1" x14ac:dyDescent="0.25">
      <c r="A1388" s="3"/>
    </row>
    <row r="1389" spans="1:1" x14ac:dyDescent="0.25">
      <c r="A1389" s="3"/>
    </row>
    <row r="1390" spans="1:1" x14ac:dyDescent="0.25">
      <c r="A1390" s="3"/>
    </row>
    <row r="1391" spans="1:1" x14ac:dyDescent="0.25">
      <c r="A1391" s="3"/>
    </row>
    <row r="1392" spans="1:1" x14ac:dyDescent="0.25">
      <c r="A1392" s="3"/>
    </row>
    <row r="1393" spans="1:1" x14ac:dyDescent="0.25">
      <c r="A1393" s="3"/>
    </row>
    <row r="1394" spans="1:1" x14ac:dyDescent="0.25">
      <c r="A1394" s="3"/>
    </row>
    <row r="1395" spans="1:1" x14ac:dyDescent="0.25">
      <c r="A1395" s="3"/>
    </row>
    <row r="1396" spans="1:1" x14ac:dyDescent="0.25">
      <c r="A1396" s="3"/>
    </row>
    <row r="1397" spans="1:1" x14ac:dyDescent="0.25">
      <c r="A1397" s="3"/>
    </row>
    <row r="1398" spans="1:1" x14ac:dyDescent="0.25">
      <c r="A1398" s="3"/>
    </row>
    <row r="1399" spans="1:1" x14ac:dyDescent="0.25">
      <c r="A1399" s="3"/>
    </row>
    <row r="1400" spans="1:1" x14ac:dyDescent="0.25">
      <c r="A1400" s="3"/>
    </row>
    <row r="1401" spans="1:1" x14ac:dyDescent="0.25">
      <c r="A1401" s="3"/>
    </row>
    <row r="1402" spans="1:1" x14ac:dyDescent="0.25">
      <c r="A1402" s="3"/>
    </row>
    <row r="1403" spans="1:1" x14ac:dyDescent="0.25">
      <c r="A1403" s="3"/>
    </row>
    <row r="1404" spans="1:1" x14ac:dyDescent="0.25">
      <c r="A1404" s="3"/>
    </row>
    <row r="1405" spans="1:1" x14ac:dyDescent="0.25">
      <c r="A1405" s="3"/>
    </row>
    <row r="1406" spans="1:1" x14ac:dyDescent="0.25">
      <c r="A1406" s="3"/>
    </row>
    <row r="1407" spans="1:1" x14ac:dyDescent="0.25">
      <c r="A1407" s="3"/>
    </row>
    <row r="1408" spans="1:1" x14ac:dyDescent="0.25">
      <c r="A1408" s="3"/>
    </row>
    <row r="1409" spans="1:1" x14ac:dyDescent="0.25">
      <c r="A1409" s="3"/>
    </row>
    <row r="1410" spans="1:1" x14ac:dyDescent="0.25">
      <c r="A1410" s="3"/>
    </row>
    <row r="1411" spans="1:1" x14ac:dyDescent="0.25">
      <c r="A1411" s="3"/>
    </row>
    <row r="1412" spans="1:1" x14ac:dyDescent="0.25">
      <c r="A1412" s="3"/>
    </row>
    <row r="1413" spans="1:1" x14ac:dyDescent="0.25">
      <c r="A1413" s="3"/>
    </row>
    <row r="1414" spans="1:1" x14ac:dyDescent="0.25">
      <c r="A1414" s="3"/>
    </row>
    <row r="1415" spans="1:1" x14ac:dyDescent="0.25">
      <c r="A1415" s="3"/>
    </row>
    <row r="1416" spans="1:1" x14ac:dyDescent="0.25">
      <c r="A1416" s="3"/>
    </row>
    <row r="1417" spans="1:1" x14ac:dyDescent="0.25">
      <c r="A1417" s="3"/>
    </row>
    <row r="1418" spans="1:1" x14ac:dyDescent="0.25">
      <c r="A1418" s="3"/>
    </row>
    <row r="1419" spans="1:1" x14ac:dyDescent="0.25">
      <c r="A1419" s="3"/>
    </row>
    <row r="1420" spans="1:1" x14ac:dyDescent="0.25">
      <c r="A1420" s="3"/>
    </row>
    <row r="1421" spans="1:1" x14ac:dyDescent="0.25">
      <c r="A1421" s="3"/>
    </row>
    <row r="1422" spans="1:1" x14ac:dyDescent="0.25">
      <c r="A1422" s="3"/>
    </row>
    <row r="1423" spans="1:1" x14ac:dyDescent="0.25">
      <c r="A1423" s="3"/>
    </row>
    <row r="1424" spans="1:1" x14ac:dyDescent="0.25">
      <c r="A1424" s="3"/>
    </row>
    <row r="1425" spans="1:1" x14ac:dyDescent="0.25">
      <c r="A1425" s="3"/>
    </row>
    <row r="1426" spans="1:1" x14ac:dyDescent="0.25">
      <c r="A1426" s="3"/>
    </row>
    <row r="1427" spans="1:1" x14ac:dyDescent="0.25">
      <c r="A1427" s="3"/>
    </row>
    <row r="1428" spans="1:1" x14ac:dyDescent="0.25">
      <c r="A1428" s="3"/>
    </row>
    <row r="1429" spans="1:1" x14ac:dyDescent="0.25">
      <c r="A1429" s="3"/>
    </row>
    <row r="1430" spans="1:1" x14ac:dyDescent="0.25">
      <c r="A1430" s="3"/>
    </row>
    <row r="1431" spans="1:1" x14ac:dyDescent="0.25">
      <c r="A1431" s="3"/>
    </row>
    <row r="1432" spans="1:1" x14ac:dyDescent="0.25">
      <c r="A1432" s="3"/>
    </row>
    <row r="1433" spans="1:1" x14ac:dyDescent="0.25">
      <c r="A1433" s="3"/>
    </row>
    <row r="1434" spans="1:1" x14ac:dyDescent="0.25">
      <c r="A1434" s="3"/>
    </row>
    <row r="1435" spans="1:1" x14ac:dyDescent="0.25">
      <c r="A1435" s="3"/>
    </row>
    <row r="1436" spans="1:1" x14ac:dyDescent="0.25">
      <c r="A1436" s="3"/>
    </row>
    <row r="1437" spans="1:1" x14ac:dyDescent="0.25">
      <c r="A1437" s="3"/>
    </row>
    <row r="1438" spans="1:1" x14ac:dyDescent="0.25">
      <c r="A1438" s="3"/>
    </row>
    <row r="1439" spans="1:1" x14ac:dyDescent="0.25">
      <c r="A1439" s="3"/>
    </row>
    <row r="1440" spans="1:1" x14ac:dyDescent="0.25">
      <c r="A1440" s="3"/>
    </row>
    <row r="1441" spans="1:1" x14ac:dyDescent="0.25">
      <c r="A1441" s="3"/>
    </row>
    <row r="1442" spans="1:1" x14ac:dyDescent="0.25">
      <c r="A1442" s="3"/>
    </row>
    <row r="1443" spans="1:1" x14ac:dyDescent="0.25">
      <c r="A1443" s="3"/>
    </row>
    <row r="1444" spans="1:1" x14ac:dyDescent="0.25">
      <c r="A1444" s="3"/>
    </row>
    <row r="1445" spans="1:1" x14ac:dyDescent="0.25">
      <c r="A1445" s="3"/>
    </row>
    <row r="1446" spans="1:1" x14ac:dyDescent="0.25">
      <c r="A1446" s="3"/>
    </row>
    <row r="1447" spans="1:1" x14ac:dyDescent="0.25">
      <c r="A1447" s="3"/>
    </row>
    <row r="1448" spans="1:1" x14ac:dyDescent="0.25">
      <c r="A1448" s="3"/>
    </row>
    <row r="1449" spans="1:1" x14ac:dyDescent="0.25">
      <c r="A1449" s="3"/>
    </row>
    <row r="1450" spans="1:1" x14ac:dyDescent="0.25">
      <c r="A1450" s="3"/>
    </row>
    <row r="1451" spans="1:1" x14ac:dyDescent="0.25">
      <c r="A1451" s="3"/>
    </row>
    <row r="1452" spans="1:1" x14ac:dyDescent="0.25">
      <c r="A1452" s="3"/>
    </row>
    <row r="1453" spans="1:1" x14ac:dyDescent="0.25">
      <c r="A1453" s="3"/>
    </row>
    <row r="1454" spans="1:1" x14ac:dyDescent="0.25">
      <c r="A1454" s="3"/>
    </row>
    <row r="1455" spans="1:1" x14ac:dyDescent="0.25">
      <c r="A1455" s="3"/>
    </row>
    <row r="1456" spans="1:1" x14ac:dyDescent="0.25">
      <c r="A1456" s="3"/>
    </row>
    <row r="1457" spans="1:1" x14ac:dyDescent="0.25">
      <c r="A1457" s="3"/>
    </row>
    <row r="1458" spans="1:1" x14ac:dyDescent="0.25">
      <c r="A1458" s="3"/>
    </row>
    <row r="1459" spans="1:1" x14ac:dyDescent="0.25">
      <c r="A1459" s="3"/>
    </row>
    <row r="1460" spans="1:1" x14ac:dyDescent="0.25">
      <c r="A1460" s="3"/>
    </row>
    <row r="1461" spans="1:1" x14ac:dyDescent="0.25">
      <c r="A1461" s="3"/>
    </row>
    <row r="1462" spans="1:1" x14ac:dyDescent="0.25">
      <c r="A1462" s="3"/>
    </row>
    <row r="1463" spans="1:1" x14ac:dyDescent="0.25">
      <c r="A1463" s="3"/>
    </row>
    <row r="1464" spans="1:1" x14ac:dyDescent="0.25">
      <c r="A1464" s="3"/>
    </row>
    <row r="1465" spans="1:1" x14ac:dyDescent="0.25">
      <c r="A1465" s="3"/>
    </row>
    <row r="1466" spans="1:1" x14ac:dyDescent="0.25">
      <c r="A1466" s="3"/>
    </row>
    <row r="1467" spans="1:1" x14ac:dyDescent="0.25">
      <c r="A1467" s="3"/>
    </row>
    <row r="1468" spans="1:1" x14ac:dyDescent="0.25">
      <c r="A1468" s="3"/>
    </row>
    <row r="1469" spans="1:1" x14ac:dyDescent="0.25">
      <c r="A1469" s="3"/>
    </row>
    <row r="1470" spans="1:1" x14ac:dyDescent="0.25">
      <c r="A1470" s="3"/>
    </row>
    <row r="1471" spans="1:1" x14ac:dyDescent="0.25">
      <c r="A1471" s="3"/>
    </row>
    <row r="1472" spans="1:1" x14ac:dyDescent="0.25">
      <c r="A1472" s="3"/>
    </row>
    <row r="1473" spans="1:1" x14ac:dyDescent="0.25">
      <c r="A1473" s="3"/>
    </row>
    <row r="1474" spans="1:1" x14ac:dyDescent="0.25">
      <c r="A1474" s="3"/>
    </row>
    <row r="1475" spans="1:1" x14ac:dyDescent="0.25">
      <c r="A1475" s="3"/>
    </row>
    <row r="1476" spans="1:1" x14ac:dyDescent="0.25">
      <c r="A1476" s="3"/>
    </row>
    <row r="1477" spans="1:1" x14ac:dyDescent="0.25">
      <c r="A1477" s="3"/>
    </row>
    <row r="1478" spans="1:1" x14ac:dyDescent="0.25">
      <c r="A1478" s="3"/>
    </row>
    <row r="1479" spans="1:1" x14ac:dyDescent="0.25">
      <c r="A1479" s="3"/>
    </row>
    <row r="1480" spans="1:1" x14ac:dyDescent="0.25">
      <c r="A1480" s="3"/>
    </row>
    <row r="1481" spans="1:1" x14ac:dyDescent="0.25">
      <c r="A1481" s="3"/>
    </row>
    <row r="1482" spans="1:1" x14ac:dyDescent="0.25">
      <c r="A1482" s="3"/>
    </row>
    <row r="1483" spans="1:1" x14ac:dyDescent="0.25">
      <c r="A1483" s="3"/>
    </row>
    <row r="1484" spans="1:1" x14ac:dyDescent="0.25">
      <c r="A1484" s="3"/>
    </row>
    <row r="1485" spans="1:1" x14ac:dyDescent="0.25">
      <c r="A1485" s="3"/>
    </row>
    <row r="1486" spans="1:1" x14ac:dyDescent="0.25">
      <c r="A1486" s="3"/>
    </row>
    <row r="1487" spans="1:1" x14ac:dyDescent="0.25">
      <c r="A1487" s="3"/>
    </row>
    <row r="1488" spans="1:1" x14ac:dyDescent="0.25">
      <c r="A1488" s="3"/>
    </row>
    <row r="1489" spans="1:1" x14ac:dyDescent="0.25">
      <c r="A1489" s="3"/>
    </row>
    <row r="1490" spans="1:1" x14ac:dyDescent="0.25">
      <c r="A1490" s="3"/>
    </row>
    <row r="1491" spans="1:1" x14ac:dyDescent="0.25">
      <c r="A1491" s="3"/>
    </row>
    <row r="1492" spans="1:1" x14ac:dyDescent="0.25">
      <c r="A1492" s="3"/>
    </row>
    <row r="1493" spans="1:1" x14ac:dyDescent="0.25">
      <c r="A1493" s="3"/>
    </row>
    <row r="1494" spans="1:1" x14ac:dyDescent="0.25">
      <c r="A1494" s="3"/>
    </row>
    <row r="1495" spans="1:1" x14ac:dyDescent="0.25">
      <c r="A1495" s="3"/>
    </row>
    <row r="1496" spans="1:1" x14ac:dyDescent="0.25">
      <c r="A1496" s="3"/>
    </row>
    <row r="1497" spans="1:1" x14ac:dyDescent="0.25">
      <c r="A1497" s="3"/>
    </row>
    <row r="1498" spans="1:1" x14ac:dyDescent="0.25">
      <c r="A1498" s="3"/>
    </row>
    <row r="1499" spans="1:1" x14ac:dyDescent="0.25">
      <c r="A1499" s="3"/>
    </row>
    <row r="1500" spans="1:1" x14ac:dyDescent="0.25">
      <c r="A1500" s="3"/>
    </row>
    <row r="1501" spans="1:1" x14ac:dyDescent="0.25">
      <c r="A1501" s="3"/>
    </row>
    <row r="1502" spans="1:1" x14ac:dyDescent="0.25">
      <c r="A1502" s="3"/>
    </row>
    <row r="1503" spans="1:1" x14ac:dyDescent="0.25">
      <c r="A1503" s="3"/>
    </row>
    <row r="1504" spans="1:1" x14ac:dyDescent="0.25">
      <c r="A1504" s="3"/>
    </row>
    <row r="1505" spans="1:1" x14ac:dyDescent="0.25">
      <c r="A1505" s="3"/>
    </row>
    <row r="1506" spans="1:1" x14ac:dyDescent="0.25">
      <c r="A1506" s="3"/>
    </row>
    <row r="1507" spans="1:1" x14ac:dyDescent="0.25">
      <c r="A1507" s="3"/>
    </row>
    <row r="1508" spans="1:1" x14ac:dyDescent="0.25">
      <c r="A1508" s="3"/>
    </row>
    <row r="1509" spans="1:1" x14ac:dyDescent="0.25">
      <c r="A1509" s="3"/>
    </row>
    <row r="1510" spans="1:1" x14ac:dyDescent="0.25">
      <c r="A1510" s="3"/>
    </row>
    <row r="1511" spans="1:1" x14ac:dyDescent="0.25">
      <c r="A1511" s="3"/>
    </row>
    <row r="1512" spans="1:1" x14ac:dyDescent="0.25">
      <c r="A1512" s="3"/>
    </row>
    <row r="1513" spans="1:1" x14ac:dyDescent="0.25">
      <c r="A1513" s="3"/>
    </row>
    <row r="1514" spans="1:1" x14ac:dyDescent="0.25">
      <c r="A1514" s="3"/>
    </row>
    <row r="1515" spans="1:1" x14ac:dyDescent="0.25">
      <c r="A1515" s="3"/>
    </row>
    <row r="1516" spans="1:1" x14ac:dyDescent="0.25">
      <c r="A1516" s="3"/>
    </row>
    <row r="1517" spans="1:1" x14ac:dyDescent="0.25">
      <c r="A1517" s="3"/>
    </row>
    <row r="1518" spans="1:1" x14ac:dyDescent="0.25">
      <c r="A1518" s="3"/>
    </row>
    <row r="1519" spans="1:1" x14ac:dyDescent="0.25">
      <c r="A1519" s="3"/>
    </row>
    <row r="1520" spans="1:1" x14ac:dyDescent="0.25">
      <c r="A1520" s="3"/>
    </row>
    <row r="1521" spans="1:1" x14ac:dyDescent="0.25">
      <c r="A1521" s="3"/>
    </row>
    <row r="1522" spans="1:1" x14ac:dyDescent="0.25">
      <c r="A1522" s="3"/>
    </row>
    <row r="1523" spans="1:1" x14ac:dyDescent="0.25">
      <c r="A1523" s="3"/>
    </row>
    <row r="1524" spans="1:1" x14ac:dyDescent="0.25">
      <c r="A1524" s="3"/>
    </row>
    <row r="1525" spans="1:1" x14ac:dyDescent="0.25">
      <c r="A1525" s="3"/>
    </row>
    <row r="1526" spans="1:1" x14ac:dyDescent="0.25">
      <c r="A1526" s="3"/>
    </row>
    <row r="1527" spans="1:1" x14ac:dyDescent="0.25">
      <c r="A1527" s="3"/>
    </row>
    <row r="1528" spans="1:1" x14ac:dyDescent="0.25">
      <c r="A1528" s="3"/>
    </row>
    <row r="1529" spans="1:1" x14ac:dyDescent="0.25">
      <c r="A1529" s="3"/>
    </row>
    <row r="1530" spans="1:1" x14ac:dyDescent="0.25">
      <c r="A1530" s="3"/>
    </row>
    <row r="1531" spans="1:1" x14ac:dyDescent="0.25">
      <c r="A1531" s="3"/>
    </row>
    <row r="1532" spans="1:1" x14ac:dyDescent="0.25">
      <c r="A1532" s="3"/>
    </row>
    <row r="1533" spans="1:1" x14ac:dyDescent="0.25">
      <c r="A1533" s="3"/>
    </row>
    <row r="1534" spans="1:1" x14ac:dyDescent="0.25">
      <c r="A1534" s="3"/>
    </row>
    <row r="1535" spans="1:1" x14ac:dyDescent="0.25">
      <c r="A1535" s="3"/>
    </row>
    <row r="1536" spans="1:1" x14ac:dyDescent="0.25">
      <c r="A1536" s="3"/>
    </row>
    <row r="1537" spans="1:1" x14ac:dyDescent="0.25">
      <c r="A1537" s="3"/>
    </row>
    <row r="1538" spans="1:1" x14ac:dyDescent="0.25">
      <c r="A1538" s="3"/>
    </row>
    <row r="1539" spans="1:1" x14ac:dyDescent="0.25">
      <c r="A1539" s="3"/>
    </row>
    <row r="1540" spans="1:1" x14ac:dyDescent="0.25">
      <c r="A1540" s="3"/>
    </row>
    <row r="1541" spans="1:1" x14ac:dyDescent="0.25">
      <c r="A1541" s="3"/>
    </row>
    <row r="1542" spans="1:1" x14ac:dyDescent="0.25">
      <c r="A1542" s="3"/>
    </row>
    <row r="1543" spans="1:1" x14ac:dyDescent="0.25">
      <c r="A1543" s="3"/>
    </row>
    <row r="1544" spans="1:1" x14ac:dyDescent="0.25">
      <c r="A1544" s="3"/>
    </row>
    <row r="1545" spans="1:1" x14ac:dyDescent="0.25">
      <c r="A1545" s="3"/>
    </row>
    <row r="1546" spans="1:1" x14ac:dyDescent="0.25">
      <c r="A1546" s="3"/>
    </row>
    <row r="1547" spans="1:1" x14ac:dyDescent="0.25">
      <c r="A1547" s="3"/>
    </row>
    <row r="1548" spans="1:1" x14ac:dyDescent="0.25">
      <c r="A1548" s="3"/>
    </row>
    <row r="1549" spans="1:1" x14ac:dyDescent="0.25">
      <c r="A1549" s="3"/>
    </row>
    <row r="1550" spans="1:1" x14ac:dyDescent="0.25">
      <c r="A1550" s="3"/>
    </row>
    <row r="1551" spans="1:1" x14ac:dyDescent="0.25">
      <c r="A1551" s="3"/>
    </row>
    <row r="1552" spans="1:1" x14ac:dyDescent="0.25">
      <c r="A1552" s="3"/>
    </row>
    <row r="1553" spans="1:1" x14ac:dyDescent="0.25">
      <c r="A1553" s="3"/>
    </row>
    <row r="1554" spans="1:1" x14ac:dyDescent="0.25">
      <c r="A1554" s="3"/>
    </row>
    <row r="1555" spans="1:1" x14ac:dyDescent="0.25">
      <c r="A1555" s="3"/>
    </row>
    <row r="1556" spans="1:1" x14ac:dyDescent="0.25">
      <c r="A1556" s="3"/>
    </row>
    <row r="1557" spans="1:1" x14ac:dyDescent="0.25">
      <c r="A1557" s="3"/>
    </row>
    <row r="1558" spans="1:1" x14ac:dyDescent="0.25">
      <c r="A1558" s="3"/>
    </row>
    <row r="1559" spans="1:1" x14ac:dyDescent="0.25">
      <c r="A1559" s="3"/>
    </row>
    <row r="1560" spans="1:1" x14ac:dyDescent="0.25">
      <c r="A1560" s="3"/>
    </row>
    <row r="1561" spans="1:1" x14ac:dyDescent="0.25">
      <c r="A1561" s="3"/>
    </row>
    <row r="1562" spans="1:1" x14ac:dyDescent="0.25">
      <c r="A1562" s="3"/>
    </row>
    <row r="1563" spans="1:1" x14ac:dyDescent="0.25">
      <c r="A1563" s="3"/>
    </row>
    <row r="1564" spans="1:1" x14ac:dyDescent="0.25">
      <c r="A1564" s="3"/>
    </row>
    <row r="1565" spans="1:1" x14ac:dyDescent="0.25">
      <c r="A1565" s="3"/>
    </row>
    <row r="1566" spans="1:1" x14ac:dyDescent="0.25">
      <c r="A1566" s="3"/>
    </row>
    <row r="1567" spans="1:1" x14ac:dyDescent="0.25">
      <c r="A1567" s="3"/>
    </row>
    <row r="1568" spans="1:1" x14ac:dyDescent="0.25">
      <c r="A1568" s="3"/>
    </row>
    <row r="1569" spans="1:1" x14ac:dyDescent="0.25">
      <c r="A1569" s="3"/>
    </row>
    <row r="1570" spans="1:1" x14ac:dyDescent="0.25">
      <c r="A1570" s="3"/>
    </row>
    <row r="1571" spans="1:1" x14ac:dyDescent="0.25">
      <c r="A1571" s="3"/>
    </row>
    <row r="1572" spans="1:1" x14ac:dyDescent="0.25">
      <c r="A1572" s="3"/>
    </row>
    <row r="1573" spans="1:1" x14ac:dyDescent="0.25">
      <c r="A1573" s="3"/>
    </row>
    <row r="1574" spans="1:1" x14ac:dyDescent="0.25">
      <c r="A1574" s="3"/>
    </row>
    <row r="1575" spans="1:1" x14ac:dyDescent="0.25">
      <c r="A1575" s="3"/>
    </row>
    <row r="1576" spans="1:1" x14ac:dyDescent="0.25">
      <c r="A1576" s="3"/>
    </row>
    <row r="1577" spans="1:1" x14ac:dyDescent="0.25">
      <c r="A1577" s="3"/>
    </row>
    <row r="1578" spans="1:1" x14ac:dyDescent="0.25">
      <c r="A1578" s="3"/>
    </row>
    <row r="1579" spans="1:1" x14ac:dyDescent="0.25">
      <c r="A1579" s="3"/>
    </row>
    <row r="1580" spans="1:1" x14ac:dyDescent="0.25">
      <c r="A1580" s="3"/>
    </row>
    <row r="1581" spans="1:1" x14ac:dyDescent="0.25">
      <c r="A1581" s="3"/>
    </row>
    <row r="1582" spans="1:1" x14ac:dyDescent="0.25">
      <c r="A1582" s="3"/>
    </row>
    <row r="1583" spans="1:1" x14ac:dyDescent="0.25">
      <c r="A1583" s="3"/>
    </row>
    <row r="1584" spans="1:1" x14ac:dyDescent="0.25">
      <c r="A1584" s="3"/>
    </row>
    <row r="1585" spans="1:1" x14ac:dyDescent="0.25">
      <c r="A1585" s="3"/>
    </row>
    <row r="1586" spans="1:1" x14ac:dyDescent="0.25">
      <c r="A1586" s="3"/>
    </row>
    <row r="1587" spans="1:1" x14ac:dyDescent="0.25">
      <c r="A1587" s="3"/>
    </row>
    <row r="1588" spans="1:1" x14ac:dyDescent="0.25">
      <c r="A1588" s="3"/>
    </row>
    <row r="1589" spans="1:1" x14ac:dyDescent="0.25">
      <c r="A1589" s="3"/>
    </row>
    <row r="1590" spans="1:1" x14ac:dyDescent="0.25">
      <c r="A1590" s="3"/>
    </row>
    <row r="1591" spans="1:1" x14ac:dyDescent="0.25">
      <c r="A1591" s="3"/>
    </row>
    <row r="1592" spans="1:1" x14ac:dyDescent="0.25">
      <c r="A1592" s="3"/>
    </row>
    <row r="1593" spans="1:1" x14ac:dyDescent="0.25">
      <c r="A1593" s="3"/>
    </row>
    <row r="1594" spans="1:1" x14ac:dyDescent="0.25">
      <c r="A1594" s="3"/>
    </row>
    <row r="1595" spans="1:1" x14ac:dyDescent="0.25">
      <c r="A1595" s="3"/>
    </row>
    <row r="1596" spans="1:1" x14ac:dyDescent="0.25">
      <c r="A1596" s="3"/>
    </row>
    <row r="1597" spans="1:1" x14ac:dyDescent="0.25">
      <c r="A1597" s="3"/>
    </row>
    <row r="1598" spans="1:1" x14ac:dyDescent="0.25">
      <c r="A1598" s="3"/>
    </row>
    <row r="1599" spans="1:1" x14ac:dyDescent="0.25">
      <c r="A1599" s="3"/>
    </row>
    <row r="1600" spans="1:1" x14ac:dyDescent="0.25">
      <c r="A1600" s="3"/>
    </row>
    <row r="1601" spans="1:1" x14ac:dyDescent="0.25">
      <c r="A1601" s="3"/>
    </row>
    <row r="1602" spans="1:1" x14ac:dyDescent="0.25">
      <c r="A1602" s="3"/>
    </row>
    <row r="1603" spans="1:1" x14ac:dyDescent="0.25">
      <c r="A1603" s="3"/>
    </row>
    <row r="1604" spans="1:1" x14ac:dyDescent="0.25">
      <c r="A1604" s="3"/>
    </row>
    <row r="1605" spans="1:1" x14ac:dyDescent="0.25">
      <c r="A1605" s="3"/>
    </row>
    <row r="1606" spans="1:1" x14ac:dyDescent="0.25">
      <c r="A1606" s="3"/>
    </row>
    <row r="1607" spans="1:1" x14ac:dyDescent="0.25">
      <c r="A1607" s="3"/>
    </row>
    <row r="1608" spans="1:1" x14ac:dyDescent="0.25">
      <c r="A1608" s="3"/>
    </row>
    <row r="1609" spans="1:1" x14ac:dyDescent="0.25">
      <c r="A1609" s="3"/>
    </row>
    <row r="1610" spans="1:1" x14ac:dyDescent="0.25">
      <c r="A1610" s="3"/>
    </row>
    <row r="1611" spans="1:1" x14ac:dyDescent="0.25">
      <c r="A1611" s="3"/>
    </row>
    <row r="1612" spans="1:1" x14ac:dyDescent="0.25">
      <c r="A1612" s="3"/>
    </row>
    <row r="1613" spans="1:1" x14ac:dyDescent="0.25">
      <c r="A1613" s="3"/>
    </row>
    <row r="1614" spans="1:1" x14ac:dyDescent="0.25">
      <c r="A1614" s="3"/>
    </row>
    <row r="1615" spans="1:1" x14ac:dyDescent="0.25">
      <c r="A1615" s="3"/>
    </row>
    <row r="1616" spans="1:1" x14ac:dyDescent="0.25">
      <c r="A1616" s="3"/>
    </row>
    <row r="1617" spans="1:1" x14ac:dyDescent="0.25">
      <c r="A1617" s="3"/>
    </row>
    <row r="1618" spans="1:1" x14ac:dyDescent="0.25">
      <c r="A1618" s="3"/>
    </row>
    <row r="1619" spans="1:1" x14ac:dyDescent="0.25">
      <c r="A1619" s="3"/>
    </row>
    <row r="1620" spans="1:1" x14ac:dyDescent="0.25">
      <c r="A1620" s="3"/>
    </row>
    <row r="1621" spans="1:1" x14ac:dyDescent="0.25">
      <c r="A1621" s="3"/>
    </row>
    <row r="1622" spans="1:1" x14ac:dyDescent="0.25">
      <c r="A1622" s="3"/>
    </row>
    <row r="1623" spans="1:1" x14ac:dyDescent="0.25">
      <c r="A1623" s="3"/>
    </row>
    <row r="1624" spans="1:1" x14ac:dyDescent="0.25">
      <c r="A1624" s="3"/>
    </row>
    <row r="1625" spans="1:1" x14ac:dyDescent="0.25">
      <c r="A1625" s="3"/>
    </row>
    <row r="1626" spans="1:1" x14ac:dyDescent="0.25">
      <c r="A1626" s="3"/>
    </row>
    <row r="1627" spans="1:1" x14ac:dyDescent="0.25">
      <c r="A1627" s="3"/>
    </row>
    <row r="1628" spans="1:1" x14ac:dyDescent="0.25">
      <c r="A1628" s="3"/>
    </row>
    <row r="1629" spans="1:1" x14ac:dyDescent="0.25">
      <c r="A1629" s="3"/>
    </row>
    <row r="1630" spans="1:1" x14ac:dyDescent="0.25">
      <c r="A1630" s="3"/>
    </row>
    <row r="1631" spans="1:1" x14ac:dyDescent="0.25">
      <c r="A1631" s="3"/>
    </row>
    <row r="1632" spans="1:1" x14ac:dyDescent="0.25">
      <c r="A1632" s="3"/>
    </row>
    <row r="1633" spans="1:1" x14ac:dyDescent="0.25">
      <c r="A1633" s="3"/>
    </row>
    <row r="1634" spans="1:1" x14ac:dyDescent="0.25">
      <c r="A1634" s="3"/>
    </row>
    <row r="1635" spans="1:1" x14ac:dyDescent="0.25">
      <c r="A1635" s="3"/>
    </row>
    <row r="1636" spans="1:1" x14ac:dyDescent="0.25">
      <c r="A1636" s="3"/>
    </row>
    <row r="1637" spans="1:1" x14ac:dyDescent="0.25">
      <c r="A1637" s="3"/>
    </row>
    <row r="1638" spans="1:1" x14ac:dyDescent="0.25">
      <c r="A1638" s="3"/>
    </row>
    <row r="1639" spans="1:1" x14ac:dyDescent="0.25">
      <c r="A1639" s="3"/>
    </row>
    <row r="1640" spans="1:1" x14ac:dyDescent="0.25">
      <c r="A1640" s="3"/>
    </row>
    <row r="1641" spans="1:1" x14ac:dyDescent="0.25">
      <c r="A1641" s="3"/>
    </row>
    <row r="1642" spans="1:1" x14ac:dyDescent="0.25">
      <c r="A1642" s="3"/>
    </row>
    <row r="1643" spans="1:1" x14ac:dyDescent="0.25">
      <c r="A1643" s="3"/>
    </row>
    <row r="1644" spans="1:1" x14ac:dyDescent="0.25">
      <c r="A1644" s="3"/>
    </row>
    <row r="1645" spans="1:1" x14ac:dyDescent="0.25">
      <c r="A1645" s="3"/>
    </row>
    <row r="1646" spans="1:1" x14ac:dyDescent="0.25">
      <c r="A1646" s="3"/>
    </row>
    <row r="1647" spans="1:1" x14ac:dyDescent="0.25">
      <c r="A1647" s="3"/>
    </row>
    <row r="1648" spans="1:1" x14ac:dyDescent="0.25">
      <c r="A1648" s="3"/>
    </row>
    <row r="1649" spans="1:1" x14ac:dyDescent="0.25">
      <c r="A1649" s="3"/>
    </row>
    <row r="1650" spans="1:1" x14ac:dyDescent="0.25">
      <c r="A1650" s="3"/>
    </row>
    <row r="1651" spans="1:1" x14ac:dyDescent="0.25">
      <c r="A1651" s="3"/>
    </row>
    <row r="1652" spans="1:1" x14ac:dyDescent="0.25">
      <c r="A1652" s="3"/>
    </row>
    <row r="1653" spans="1:1" x14ac:dyDescent="0.25">
      <c r="A1653" s="3"/>
    </row>
    <row r="1654" spans="1:1" x14ac:dyDescent="0.25">
      <c r="A1654" s="3"/>
    </row>
    <row r="1655" spans="1:1" x14ac:dyDescent="0.25">
      <c r="A1655" s="3"/>
    </row>
    <row r="1656" spans="1:1" x14ac:dyDescent="0.25">
      <c r="A1656" s="3"/>
    </row>
    <row r="1657" spans="1:1" x14ac:dyDescent="0.25">
      <c r="A1657" s="3"/>
    </row>
    <row r="1658" spans="1:1" x14ac:dyDescent="0.25">
      <c r="A1658" s="3"/>
    </row>
    <row r="1659" spans="1:1" x14ac:dyDescent="0.25">
      <c r="A1659" s="3"/>
    </row>
    <row r="1660" spans="1:1" x14ac:dyDescent="0.25">
      <c r="A1660" s="3"/>
    </row>
    <row r="1661" spans="1:1" x14ac:dyDescent="0.25">
      <c r="A1661" s="3"/>
    </row>
    <row r="1662" spans="1:1" x14ac:dyDescent="0.25">
      <c r="A1662" s="3"/>
    </row>
    <row r="1663" spans="1:1" x14ac:dyDescent="0.25">
      <c r="A1663" s="3"/>
    </row>
    <row r="1664" spans="1:1" x14ac:dyDescent="0.25">
      <c r="A1664" s="3"/>
    </row>
    <row r="1665" spans="1:1" x14ac:dyDescent="0.25">
      <c r="A1665" s="3"/>
    </row>
    <row r="1666" spans="1:1" x14ac:dyDescent="0.25">
      <c r="A1666" s="3"/>
    </row>
    <row r="1667" spans="1:1" x14ac:dyDescent="0.25">
      <c r="A1667" s="3"/>
    </row>
    <row r="1668" spans="1:1" x14ac:dyDescent="0.25">
      <c r="A1668" s="3"/>
    </row>
    <row r="1669" spans="1:1" x14ac:dyDescent="0.25">
      <c r="A1669" s="3"/>
    </row>
    <row r="1670" spans="1:1" x14ac:dyDescent="0.25">
      <c r="A1670" s="3"/>
    </row>
    <row r="1671" spans="1:1" x14ac:dyDescent="0.25">
      <c r="A1671" s="3"/>
    </row>
    <row r="1672" spans="1:1" x14ac:dyDescent="0.25">
      <c r="A1672" s="3"/>
    </row>
    <row r="1673" spans="1:1" x14ac:dyDescent="0.25">
      <c r="A1673" s="3"/>
    </row>
    <row r="1674" spans="1:1" x14ac:dyDescent="0.25">
      <c r="A1674" s="3"/>
    </row>
    <row r="1675" spans="1:1" x14ac:dyDescent="0.25">
      <c r="A1675" s="3"/>
    </row>
    <row r="1676" spans="1:1" x14ac:dyDescent="0.25">
      <c r="A1676" s="3"/>
    </row>
    <row r="1677" spans="1:1" x14ac:dyDescent="0.25">
      <c r="A1677" s="3"/>
    </row>
    <row r="1678" spans="1:1" x14ac:dyDescent="0.25">
      <c r="A1678" s="3"/>
    </row>
    <row r="1679" spans="1:1" x14ac:dyDescent="0.25">
      <c r="A1679" s="3"/>
    </row>
    <row r="1680" spans="1:1" x14ac:dyDescent="0.25">
      <c r="A1680" s="3"/>
    </row>
    <row r="1681" spans="1:1" x14ac:dyDescent="0.25">
      <c r="A1681" s="3"/>
    </row>
    <row r="1682" spans="1:1" x14ac:dyDescent="0.25">
      <c r="A1682" s="3"/>
    </row>
    <row r="1683" spans="1:1" x14ac:dyDescent="0.25">
      <c r="A1683" s="3"/>
    </row>
    <row r="1684" spans="1:1" x14ac:dyDescent="0.25">
      <c r="A1684" s="3"/>
    </row>
    <row r="1685" spans="1:1" x14ac:dyDescent="0.25">
      <c r="A1685" s="3"/>
    </row>
    <row r="1686" spans="1:1" x14ac:dyDescent="0.25">
      <c r="A1686" s="3"/>
    </row>
    <row r="1687" spans="1:1" x14ac:dyDescent="0.25">
      <c r="A1687" s="3"/>
    </row>
    <row r="1688" spans="1:1" x14ac:dyDescent="0.25">
      <c r="A1688" s="3"/>
    </row>
    <row r="1689" spans="1:1" x14ac:dyDescent="0.25">
      <c r="A1689" s="3"/>
    </row>
    <row r="1690" spans="1:1" x14ac:dyDescent="0.25">
      <c r="A1690" s="3"/>
    </row>
    <row r="1691" spans="1:1" x14ac:dyDescent="0.25">
      <c r="A1691" s="3"/>
    </row>
    <row r="1692" spans="1:1" x14ac:dyDescent="0.25">
      <c r="A1692" s="3"/>
    </row>
    <row r="1693" spans="1:1" x14ac:dyDescent="0.25">
      <c r="A1693" s="3"/>
    </row>
    <row r="1694" spans="1:1" x14ac:dyDescent="0.25">
      <c r="A1694" s="3"/>
    </row>
    <row r="1695" spans="1:1" x14ac:dyDescent="0.25">
      <c r="A1695" s="3"/>
    </row>
    <row r="1696" spans="1:1" x14ac:dyDescent="0.25">
      <c r="A1696" s="3"/>
    </row>
    <row r="1697" spans="1:1" x14ac:dyDescent="0.25">
      <c r="A1697" s="3"/>
    </row>
    <row r="1698" spans="1:1" x14ac:dyDescent="0.25">
      <c r="A1698" s="3"/>
    </row>
    <row r="1699" spans="1:1" x14ac:dyDescent="0.25">
      <c r="A1699" s="3"/>
    </row>
    <row r="1700" spans="1:1" x14ac:dyDescent="0.25">
      <c r="A1700" s="3"/>
    </row>
    <row r="1701" spans="1:1" x14ac:dyDescent="0.25">
      <c r="A1701" s="3"/>
    </row>
    <row r="1702" spans="1:1" x14ac:dyDescent="0.25">
      <c r="A1702" s="3"/>
    </row>
    <row r="1703" spans="1:1" x14ac:dyDescent="0.25">
      <c r="A1703" s="3"/>
    </row>
    <row r="1704" spans="1:1" x14ac:dyDescent="0.25">
      <c r="A1704" s="3"/>
    </row>
    <row r="1705" spans="1:1" x14ac:dyDescent="0.25">
      <c r="A1705" s="3"/>
    </row>
    <row r="1706" spans="1:1" x14ac:dyDescent="0.25">
      <c r="A1706" s="3"/>
    </row>
    <row r="1707" spans="1:1" x14ac:dyDescent="0.25">
      <c r="A1707" s="3"/>
    </row>
    <row r="1708" spans="1:1" x14ac:dyDescent="0.25">
      <c r="A1708" s="3"/>
    </row>
    <row r="1709" spans="1:1" x14ac:dyDescent="0.25">
      <c r="A1709" s="3"/>
    </row>
    <row r="1710" spans="1:1" x14ac:dyDescent="0.25">
      <c r="A1710" s="3"/>
    </row>
    <row r="1711" spans="1:1" x14ac:dyDescent="0.25">
      <c r="A1711" s="3"/>
    </row>
    <row r="1712" spans="1:1" x14ac:dyDescent="0.25">
      <c r="A1712" s="3"/>
    </row>
    <row r="1713" spans="1:1" x14ac:dyDescent="0.25">
      <c r="A1713" s="3"/>
    </row>
    <row r="1714" spans="1:1" x14ac:dyDescent="0.25">
      <c r="A1714" s="3"/>
    </row>
    <row r="1715" spans="1:1" x14ac:dyDescent="0.25">
      <c r="A1715" s="3"/>
    </row>
    <row r="1716" spans="1:1" x14ac:dyDescent="0.25">
      <c r="A1716" s="3"/>
    </row>
    <row r="1717" spans="1:1" x14ac:dyDescent="0.25">
      <c r="A1717" s="3"/>
    </row>
    <row r="1718" spans="1:1" x14ac:dyDescent="0.25">
      <c r="A1718" s="3"/>
    </row>
    <row r="1719" spans="1:1" x14ac:dyDescent="0.25">
      <c r="A1719" s="3"/>
    </row>
    <row r="1720" spans="1:1" x14ac:dyDescent="0.25">
      <c r="A1720" s="3"/>
    </row>
    <row r="1721" spans="1:1" x14ac:dyDescent="0.25">
      <c r="A1721" s="3"/>
    </row>
    <row r="1722" spans="1:1" x14ac:dyDescent="0.25">
      <c r="A1722" s="3"/>
    </row>
    <row r="1723" spans="1:1" x14ac:dyDescent="0.25">
      <c r="A1723" s="3"/>
    </row>
    <row r="1724" spans="1:1" x14ac:dyDescent="0.25">
      <c r="A1724" s="3"/>
    </row>
    <row r="1725" spans="1:1" x14ac:dyDescent="0.25">
      <c r="A1725" s="3"/>
    </row>
    <row r="1726" spans="1:1" x14ac:dyDescent="0.25">
      <c r="A1726" s="3"/>
    </row>
    <row r="1727" spans="1:1" x14ac:dyDescent="0.25">
      <c r="A1727" s="3"/>
    </row>
    <row r="1728" spans="1:1" x14ac:dyDescent="0.25">
      <c r="A1728" s="3"/>
    </row>
    <row r="1729" spans="1:1" x14ac:dyDescent="0.25">
      <c r="A1729" s="3"/>
    </row>
    <row r="1730" spans="1:1" x14ac:dyDescent="0.25">
      <c r="A1730" s="3"/>
    </row>
    <row r="1731" spans="1:1" x14ac:dyDescent="0.25">
      <c r="A1731" s="3"/>
    </row>
    <row r="1732" spans="1:1" x14ac:dyDescent="0.25">
      <c r="A1732" s="3"/>
    </row>
    <row r="1733" spans="1:1" x14ac:dyDescent="0.25">
      <c r="A1733" s="3"/>
    </row>
    <row r="1734" spans="1:1" x14ac:dyDescent="0.25">
      <c r="A1734" s="3"/>
    </row>
    <row r="1735" spans="1:1" x14ac:dyDescent="0.25">
      <c r="A1735" s="3"/>
    </row>
    <row r="1736" spans="1:1" x14ac:dyDescent="0.25">
      <c r="A1736" s="3"/>
    </row>
    <row r="1737" spans="1:1" x14ac:dyDescent="0.25">
      <c r="A1737" s="3"/>
    </row>
    <row r="1738" spans="1:1" x14ac:dyDescent="0.25">
      <c r="A1738" s="3"/>
    </row>
    <row r="1739" spans="1:1" x14ac:dyDescent="0.25">
      <c r="A1739" s="3"/>
    </row>
    <row r="1740" spans="1:1" x14ac:dyDescent="0.25">
      <c r="A1740" s="3"/>
    </row>
    <row r="1741" spans="1:1" x14ac:dyDescent="0.25">
      <c r="A1741" s="3"/>
    </row>
    <row r="1742" spans="1:1" x14ac:dyDescent="0.25">
      <c r="A1742" s="3"/>
    </row>
    <row r="1743" spans="1:1" x14ac:dyDescent="0.25">
      <c r="A1743" s="3"/>
    </row>
    <row r="1744" spans="1:1" x14ac:dyDescent="0.25">
      <c r="A1744" s="3"/>
    </row>
    <row r="1745" spans="1:1" x14ac:dyDescent="0.25">
      <c r="A1745" s="3"/>
    </row>
    <row r="1746" spans="1:1" x14ac:dyDescent="0.25">
      <c r="A1746" s="3"/>
    </row>
    <row r="1747" spans="1:1" x14ac:dyDescent="0.25">
      <c r="A1747" s="3"/>
    </row>
    <row r="1748" spans="1:1" x14ac:dyDescent="0.25">
      <c r="A1748" s="3"/>
    </row>
    <row r="1749" spans="1:1" x14ac:dyDescent="0.25">
      <c r="A1749" s="3"/>
    </row>
    <row r="1750" spans="1:1" x14ac:dyDescent="0.25">
      <c r="A1750" s="3"/>
    </row>
    <row r="1751" spans="1:1" x14ac:dyDescent="0.25">
      <c r="A1751" s="3"/>
    </row>
    <row r="1752" spans="1:1" x14ac:dyDescent="0.25">
      <c r="A1752" s="3"/>
    </row>
    <row r="1753" spans="1:1" x14ac:dyDescent="0.25">
      <c r="A1753" s="3"/>
    </row>
    <row r="1754" spans="1:1" x14ac:dyDescent="0.25">
      <c r="A1754" s="3"/>
    </row>
    <row r="1755" spans="1:1" x14ac:dyDescent="0.25">
      <c r="A1755" s="3"/>
    </row>
    <row r="1756" spans="1:1" x14ac:dyDescent="0.25">
      <c r="A1756" s="3"/>
    </row>
    <row r="1757" spans="1:1" x14ac:dyDescent="0.25">
      <c r="A1757" s="3"/>
    </row>
    <row r="1758" spans="1:1" x14ac:dyDescent="0.25">
      <c r="A1758" s="3"/>
    </row>
    <row r="1759" spans="1:1" x14ac:dyDescent="0.25">
      <c r="A1759" s="3"/>
    </row>
    <row r="1760" spans="1:1" x14ac:dyDescent="0.25">
      <c r="A1760" s="3"/>
    </row>
    <row r="1761" spans="1:1" x14ac:dyDescent="0.25">
      <c r="A1761" s="3"/>
    </row>
    <row r="1762" spans="1:1" x14ac:dyDescent="0.25">
      <c r="A1762" s="3"/>
    </row>
    <row r="1763" spans="1:1" x14ac:dyDescent="0.25">
      <c r="A1763" s="3"/>
    </row>
    <row r="1764" spans="1:1" x14ac:dyDescent="0.25">
      <c r="A1764" s="3"/>
    </row>
    <row r="1765" spans="1:1" x14ac:dyDescent="0.25">
      <c r="A1765" s="3"/>
    </row>
    <row r="1766" spans="1:1" x14ac:dyDescent="0.25">
      <c r="A1766" s="3"/>
    </row>
    <row r="1767" spans="1:1" x14ac:dyDescent="0.25">
      <c r="A1767" s="3"/>
    </row>
    <row r="1768" spans="1:1" x14ac:dyDescent="0.25">
      <c r="A1768" s="3"/>
    </row>
    <row r="1769" spans="1:1" x14ac:dyDescent="0.25">
      <c r="A1769" s="3"/>
    </row>
    <row r="1770" spans="1:1" x14ac:dyDescent="0.25">
      <c r="A1770" s="3"/>
    </row>
    <row r="1771" spans="1:1" x14ac:dyDescent="0.25">
      <c r="A1771" s="3"/>
    </row>
    <row r="1772" spans="1:1" x14ac:dyDescent="0.25">
      <c r="A1772" s="3"/>
    </row>
    <row r="1773" spans="1:1" x14ac:dyDescent="0.25">
      <c r="A1773" s="3"/>
    </row>
    <row r="1774" spans="1:1" x14ac:dyDescent="0.25">
      <c r="A1774" s="3"/>
    </row>
    <row r="1775" spans="1:1" x14ac:dyDescent="0.25">
      <c r="A1775" s="3"/>
    </row>
    <row r="1776" spans="1:1" x14ac:dyDescent="0.25">
      <c r="A1776" s="3"/>
    </row>
    <row r="1777" spans="1:1" x14ac:dyDescent="0.25">
      <c r="A1777" s="3"/>
    </row>
    <row r="1778" spans="1:1" x14ac:dyDescent="0.25">
      <c r="A1778" s="3"/>
    </row>
    <row r="1779" spans="1:1" x14ac:dyDescent="0.25">
      <c r="A1779" s="3"/>
    </row>
    <row r="1780" spans="1:1" x14ac:dyDescent="0.25">
      <c r="A1780" s="3"/>
    </row>
    <row r="1781" spans="1:1" x14ac:dyDescent="0.25">
      <c r="A1781" s="3"/>
    </row>
    <row r="1782" spans="1:1" x14ac:dyDescent="0.25">
      <c r="A1782" s="3"/>
    </row>
    <row r="1783" spans="1:1" x14ac:dyDescent="0.25">
      <c r="A1783" s="3"/>
    </row>
    <row r="1784" spans="1:1" x14ac:dyDescent="0.25">
      <c r="A1784" s="3"/>
    </row>
    <row r="1785" spans="1:1" x14ac:dyDescent="0.25">
      <c r="A1785" s="3"/>
    </row>
    <row r="1786" spans="1:1" x14ac:dyDescent="0.25">
      <c r="A1786" s="3"/>
    </row>
    <row r="1787" spans="1:1" x14ac:dyDescent="0.25">
      <c r="A1787" s="3"/>
    </row>
    <row r="1788" spans="1:1" x14ac:dyDescent="0.25">
      <c r="A1788" s="3"/>
    </row>
    <row r="1789" spans="1:1" x14ac:dyDescent="0.25">
      <c r="A1789" s="3"/>
    </row>
    <row r="1790" spans="1:1" x14ac:dyDescent="0.25">
      <c r="A1790" s="3"/>
    </row>
    <row r="1791" spans="1:1" x14ac:dyDescent="0.25">
      <c r="A1791" s="3"/>
    </row>
    <row r="1792" spans="1:1" x14ac:dyDescent="0.25">
      <c r="A1792" s="3"/>
    </row>
    <row r="1793" spans="1:1" x14ac:dyDescent="0.25">
      <c r="A1793" s="3"/>
    </row>
    <row r="1794" spans="1:1" x14ac:dyDescent="0.25">
      <c r="A1794" s="3"/>
    </row>
    <row r="1795" spans="1:1" x14ac:dyDescent="0.25">
      <c r="A1795" s="3"/>
    </row>
    <row r="1796" spans="1:1" x14ac:dyDescent="0.25">
      <c r="A1796" s="3"/>
    </row>
    <row r="1797" spans="1:1" x14ac:dyDescent="0.25">
      <c r="A1797" s="3"/>
    </row>
    <row r="1798" spans="1:1" x14ac:dyDescent="0.25">
      <c r="A1798" s="3"/>
    </row>
    <row r="1799" spans="1:1" x14ac:dyDescent="0.25">
      <c r="A1799" s="3"/>
    </row>
    <row r="1800" spans="1:1" x14ac:dyDescent="0.25">
      <c r="A1800" s="3"/>
    </row>
    <row r="1801" spans="1:1" x14ac:dyDescent="0.25">
      <c r="A1801" s="3"/>
    </row>
    <row r="1802" spans="1:1" x14ac:dyDescent="0.25">
      <c r="A1802" s="3"/>
    </row>
    <row r="1803" spans="1:1" x14ac:dyDescent="0.25">
      <c r="A1803" s="3"/>
    </row>
    <row r="1804" spans="1:1" x14ac:dyDescent="0.25">
      <c r="A1804" s="3"/>
    </row>
    <row r="1805" spans="1:1" x14ac:dyDescent="0.25">
      <c r="A1805" s="3"/>
    </row>
    <row r="1806" spans="1:1" x14ac:dyDescent="0.25">
      <c r="A1806" s="3"/>
    </row>
    <row r="1807" spans="1:1" x14ac:dyDescent="0.25">
      <c r="A1807" s="3"/>
    </row>
    <row r="1808" spans="1:1" x14ac:dyDescent="0.25">
      <c r="A1808" s="3"/>
    </row>
    <row r="1809" spans="1:1" x14ac:dyDescent="0.25">
      <c r="A1809" s="3"/>
    </row>
    <row r="1810" spans="1:1" x14ac:dyDescent="0.25">
      <c r="A1810" s="3"/>
    </row>
    <row r="1811" spans="1:1" x14ac:dyDescent="0.25">
      <c r="A1811" s="3"/>
    </row>
    <row r="1812" spans="1:1" x14ac:dyDescent="0.25">
      <c r="A1812" s="3"/>
    </row>
    <row r="1813" spans="1:1" x14ac:dyDescent="0.25">
      <c r="A1813" s="3"/>
    </row>
    <row r="1814" spans="1:1" x14ac:dyDescent="0.25">
      <c r="A1814" s="3"/>
    </row>
    <row r="1815" spans="1:1" x14ac:dyDescent="0.25">
      <c r="A1815" s="3"/>
    </row>
    <row r="1816" spans="1:1" x14ac:dyDescent="0.25">
      <c r="A1816" s="3"/>
    </row>
    <row r="1817" spans="1:1" x14ac:dyDescent="0.25">
      <c r="A1817" s="3"/>
    </row>
    <row r="1818" spans="1:1" x14ac:dyDescent="0.25">
      <c r="A1818" s="3"/>
    </row>
    <row r="1819" spans="1:1" x14ac:dyDescent="0.25">
      <c r="A1819" s="3"/>
    </row>
    <row r="1820" spans="1:1" x14ac:dyDescent="0.25">
      <c r="A1820" s="3"/>
    </row>
    <row r="1821" spans="1:1" x14ac:dyDescent="0.25">
      <c r="A1821" s="3"/>
    </row>
    <row r="1822" spans="1:1" x14ac:dyDescent="0.25">
      <c r="A1822" s="3"/>
    </row>
    <row r="1823" spans="1:1" x14ac:dyDescent="0.25">
      <c r="A1823" s="3"/>
    </row>
    <row r="1824" spans="1:1" x14ac:dyDescent="0.25">
      <c r="A1824" s="3"/>
    </row>
    <row r="1825" spans="1:1" x14ac:dyDescent="0.25">
      <c r="A1825" s="3"/>
    </row>
    <row r="1826" spans="1:1" x14ac:dyDescent="0.25">
      <c r="A1826" s="3"/>
    </row>
    <row r="1827" spans="1:1" x14ac:dyDescent="0.25">
      <c r="A1827" s="3"/>
    </row>
    <row r="1828" spans="1:1" x14ac:dyDescent="0.25">
      <c r="A1828" s="3"/>
    </row>
    <row r="1829" spans="1:1" x14ac:dyDescent="0.25">
      <c r="A1829" s="3"/>
    </row>
    <row r="1830" spans="1:1" x14ac:dyDescent="0.25">
      <c r="A1830" s="3"/>
    </row>
    <row r="1831" spans="1:1" x14ac:dyDescent="0.25">
      <c r="A1831" s="3"/>
    </row>
    <row r="1832" spans="1:1" x14ac:dyDescent="0.25">
      <c r="A1832" s="3"/>
    </row>
    <row r="1833" spans="1:1" x14ac:dyDescent="0.25">
      <c r="A1833" s="3"/>
    </row>
    <row r="1834" spans="1:1" x14ac:dyDescent="0.25">
      <c r="A1834" s="3"/>
    </row>
    <row r="1835" spans="1:1" x14ac:dyDescent="0.25">
      <c r="A1835" s="3"/>
    </row>
    <row r="1836" spans="1:1" x14ac:dyDescent="0.25">
      <c r="A1836" s="3"/>
    </row>
    <row r="1837" spans="1:1" x14ac:dyDescent="0.25">
      <c r="A1837" s="3"/>
    </row>
    <row r="1838" spans="1:1" x14ac:dyDescent="0.25">
      <c r="A1838" s="3"/>
    </row>
    <row r="1839" spans="1:1" x14ac:dyDescent="0.25">
      <c r="A1839" s="3"/>
    </row>
    <row r="1840" spans="1:1" x14ac:dyDescent="0.25">
      <c r="A1840" s="3"/>
    </row>
    <row r="1841" spans="1:1" x14ac:dyDescent="0.25">
      <c r="A1841" s="3"/>
    </row>
    <row r="1842" spans="1:1" x14ac:dyDescent="0.25">
      <c r="A1842" s="3"/>
    </row>
    <row r="1843" spans="1:1" x14ac:dyDescent="0.25">
      <c r="A1843" s="3"/>
    </row>
    <row r="1844" spans="1:1" x14ac:dyDescent="0.25">
      <c r="A1844" s="3"/>
    </row>
    <row r="1845" spans="1:1" x14ac:dyDescent="0.25">
      <c r="A1845" s="3"/>
    </row>
    <row r="1846" spans="1:1" x14ac:dyDescent="0.25">
      <c r="A1846" s="3"/>
    </row>
    <row r="1847" spans="1:1" x14ac:dyDescent="0.25">
      <c r="A1847" s="3"/>
    </row>
    <row r="1848" spans="1:1" x14ac:dyDescent="0.25">
      <c r="A1848" s="3"/>
    </row>
    <row r="1849" spans="1:1" x14ac:dyDescent="0.25">
      <c r="A1849" s="3"/>
    </row>
    <row r="1850" spans="1:1" x14ac:dyDescent="0.25">
      <c r="A1850" s="3"/>
    </row>
    <row r="1851" spans="1:1" x14ac:dyDescent="0.25">
      <c r="A1851" s="3"/>
    </row>
    <row r="1852" spans="1:1" x14ac:dyDescent="0.25">
      <c r="A1852" s="3"/>
    </row>
    <row r="1853" spans="1:1" x14ac:dyDescent="0.25">
      <c r="A1853" s="3"/>
    </row>
    <row r="1854" spans="1:1" x14ac:dyDescent="0.25">
      <c r="A1854" s="3"/>
    </row>
    <row r="1855" spans="1:1" x14ac:dyDescent="0.25">
      <c r="A1855" s="3"/>
    </row>
    <row r="1856" spans="1:1" x14ac:dyDescent="0.25">
      <c r="A1856" s="3"/>
    </row>
    <row r="1857" spans="1:1" x14ac:dyDescent="0.25">
      <c r="A1857" s="3"/>
    </row>
    <row r="1858" spans="1:1" x14ac:dyDescent="0.25">
      <c r="A1858" s="3"/>
    </row>
    <row r="1859" spans="1:1" x14ac:dyDescent="0.25">
      <c r="A1859" s="3"/>
    </row>
    <row r="1860" spans="1:1" x14ac:dyDescent="0.25">
      <c r="A1860" s="3"/>
    </row>
    <row r="1861" spans="1:1" x14ac:dyDescent="0.25">
      <c r="A1861" s="3"/>
    </row>
    <row r="1862" spans="1:1" x14ac:dyDescent="0.25">
      <c r="A1862" s="3"/>
    </row>
    <row r="1863" spans="1:1" x14ac:dyDescent="0.25">
      <c r="A1863" s="3"/>
    </row>
    <row r="1864" spans="1:1" x14ac:dyDescent="0.25">
      <c r="A1864" s="3"/>
    </row>
    <row r="1865" spans="1:1" x14ac:dyDescent="0.25">
      <c r="A1865" s="3"/>
    </row>
    <row r="1866" spans="1:1" x14ac:dyDescent="0.25">
      <c r="A1866" s="3"/>
    </row>
    <row r="1867" spans="1:1" x14ac:dyDescent="0.25">
      <c r="A1867" s="3"/>
    </row>
    <row r="1868" spans="1:1" x14ac:dyDescent="0.25">
      <c r="A1868" s="3"/>
    </row>
    <row r="1869" spans="1:1" x14ac:dyDescent="0.25">
      <c r="A1869" s="3"/>
    </row>
    <row r="1870" spans="1:1" x14ac:dyDescent="0.25">
      <c r="A1870" s="3"/>
    </row>
    <row r="1871" spans="1:1" x14ac:dyDescent="0.25">
      <c r="A1871" s="3"/>
    </row>
    <row r="1872" spans="1:1" x14ac:dyDescent="0.25">
      <c r="A1872" s="3"/>
    </row>
    <row r="1873" spans="1:1" x14ac:dyDescent="0.25">
      <c r="A1873" s="3"/>
    </row>
    <row r="1874" spans="1:1" x14ac:dyDescent="0.25">
      <c r="A1874" s="3"/>
    </row>
    <row r="1875" spans="1:1" x14ac:dyDescent="0.25">
      <c r="A1875" s="3"/>
    </row>
    <row r="1876" spans="1:1" x14ac:dyDescent="0.25">
      <c r="A1876" s="3"/>
    </row>
    <row r="1877" spans="1:1" x14ac:dyDescent="0.25">
      <c r="A1877" s="3"/>
    </row>
    <row r="1878" spans="1:1" x14ac:dyDescent="0.25">
      <c r="A1878" s="3"/>
    </row>
    <row r="1879" spans="1:1" x14ac:dyDescent="0.25">
      <c r="A1879" s="3"/>
    </row>
    <row r="1880" spans="1:1" x14ac:dyDescent="0.25">
      <c r="A1880" s="3"/>
    </row>
    <row r="1881" spans="1:1" x14ac:dyDescent="0.25">
      <c r="A1881" s="3"/>
    </row>
    <row r="1882" spans="1:1" x14ac:dyDescent="0.25">
      <c r="A1882" s="3"/>
    </row>
    <row r="1883" spans="1:1" x14ac:dyDescent="0.25">
      <c r="A1883" s="3"/>
    </row>
    <row r="1884" spans="1:1" x14ac:dyDescent="0.25">
      <c r="A1884" s="3"/>
    </row>
    <row r="1885" spans="1:1" x14ac:dyDescent="0.25">
      <c r="A1885" s="3"/>
    </row>
    <row r="1886" spans="1:1" x14ac:dyDescent="0.25">
      <c r="A1886" s="3"/>
    </row>
    <row r="1887" spans="1:1" x14ac:dyDescent="0.25">
      <c r="A1887" s="3"/>
    </row>
    <row r="1888" spans="1:1" x14ac:dyDescent="0.25">
      <c r="A1888" s="3"/>
    </row>
    <row r="1889" spans="1:1" x14ac:dyDescent="0.25">
      <c r="A1889" s="3"/>
    </row>
    <row r="1890" spans="1:1" x14ac:dyDescent="0.25">
      <c r="A1890" s="3"/>
    </row>
    <row r="1891" spans="1:1" x14ac:dyDescent="0.25">
      <c r="A1891" s="3"/>
    </row>
    <row r="1892" spans="1:1" x14ac:dyDescent="0.25">
      <c r="A1892" s="3"/>
    </row>
    <row r="1893" spans="1:1" x14ac:dyDescent="0.25">
      <c r="A1893" s="3"/>
    </row>
    <row r="1894" spans="1:1" x14ac:dyDescent="0.25">
      <c r="A1894" s="3"/>
    </row>
    <row r="1895" spans="1:1" x14ac:dyDescent="0.25">
      <c r="A1895" s="3"/>
    </row>
    <row r="1896" spans="1:1" x14ac:dyDescent="0.25">
      <c r="A1896" s="3"/>
    </row>
    <row r="1897" spans="1:1" x14ac:dyDescent="0.25">
      <c r="A1897" s="3"/>
    </row>
    <row r="1898" spans="1:1" x14ac:dyDescent="0.25">
      <c r="A1898" s="3"/>
    </row>
    <row r="1899" spans="1:1" x14ac:dyDescent="0.25">
      <c r="A1899" s="3"/>
    </row>
    <row r="1900" spans="1:1" x14ac:dyDescent="0.25">
      <c r="A1900" s="3"/>
    </row>
    <row r="1901" spans="1:1" x14ac:dyDescent="0.25">
      <c r="A1901" s="3"/>
    </row>
    <row r="1902" spans="1:1" x14ac:dyDescent="0.25">
      <c r="A1902" s="3"/>
    </row>
    <row r="1903" spans="1:1" x14ac:dyDescent="0.25">
      <c r="A1903" s="3"/>
    </row>
    <row r="1904" spans="1:1" x14ac:dyDescent="0.25">
      <c r="A1904" s="3"/>
    </row>
    <row r="1905" spans="1:1" x14ac:dyDescent="0.25">
      <c r="A1905" s="3"/>
    </row>
    <row r="1906" spans="1:1" x14ac:dyDescent="0.25">
      <c r="A1906" s="3"/>
    </row>
    <row r="1907" spans="1:1" x14ac:dyDescent="0.25">
      <c r="A1907" s="3"/>
    </row>
    <row r="1908" spans="1:1" x14ac:dyDescent="0.25">
      <c r="A1908" s="3"/>
    </row>
    <row r="1909" spans="1:1" x14ac:dyDescent="0.25">
      <c r="A1909" s="3"/>
    </row>
    <row r="1910" spans="1:1" x14ac:dyDescent="0.25">
      <c r="A1910" s="3"/>
    </row>
    <row r="1911" spans="1:1" x14ac:dyDescent="0.25">
      <c r="A1911" s="3"/>
    </row>
    <row r="1912" spans="1:1" x14ac:dyDescent="0.25">
      <c r="A1912" s="3"/>
    </row>
    <row r="1913" spans="1:1" x14ac:dyDescent="0.25">
      <c r="A1913" s="3"/>
    </row>
    <row r="1914" spans="1:1" x14ac:dyDescent="0.25">
      <c r="A1914" s="3"/>
    </row>
    <row r="1915" spans="1:1" x14ac:dyDescent="0.25">
      <c r="A1915" s="3"/>
    </row>
    <row r="1916" spans="1:1" x14ac:dyDescent="0.25">
      <c r="A1916" s="3"/>
    </row>
    <row r="1917" spans="1:1" x14ac:dyDescent="0.25">
      <c r="A1917" s="3"/>
    </row>
    <row r="1918" spans="1:1" x14ac:dyDescent="0.25">
      <c r="A1918" s="3"/>
    </row>
    <row r="1919" spans="1:1" x14ac:dyDescent="0.25">
      <c r="A1919" s="3"/>
    </row>
    <row r="1920" spans="1:1" x14ac:dyDescent="0.25">
      <c r="A1920" s="3"/>
    </row>
    <row r="1921" spans="1:1" x14ac:dyDescent="0.25">
      <c r="A1921" s="3"/>
    </row>
    <row r="1922" spans="1:1" x14ac:dyDescent="0.25">
      <c r="A1922" s="3"/>
    </row>
    <row r="1923" spans="1:1" x14ac:dyDescent="0.25">
      <c r="A1923" s="3"/>
    </row>
    <row r="1924" spans="1:1" x14ac:dyDescent="0.25">
      <c r="A1924" s="3"/>
    </row>
    <row r="1925" spans="1:1" x14ac:dyDescent="0.25">
      <c r="A1925" s="3"/>
    </row>
    <row r="1926" spans="1:1" x14ac:dyDescent="0.25">
      <c r="A1926" s="3"/>
    </row>
    <row r="1927" spans="1:1" x14ac:dyDescent="0.25">
      <c r="A1927" s="3"/>
    </row>
    <row r="1928" spans="1:1" x14ac:dyDescent="0.25">
      <c r="A1928" s="3"/>
    </row>
    <row r="1929" spans="1:1" x14ac:dyDescent="0.25">
      <c r="A1929" s="3"/>
    </row>
    <row r="1930" spans="1:1" x14ac:dyDescent="0.25">
      <c r="A1930" s="3"/>
    </row>
    <row r="1931" spans="1:1" x14ac:dyDescent="0.25">
      <c r="A1931" s="3"/>
    </row>
    <row r="1932" spans="1:1" x14ac:dyDescent="0.25">
      <c r="A1932" s="3"/>
    </row>
    <row r="1933" spans="1:1" x14ac:dyDescent="0.25">
      <c r="A1933" s="3"/>
    </row>
    <row r="1934" spans="1:1" x14ac:dyDescent="0.25">
      <c r="A1934" s="3"/>
    </row>
    <row r="1935" spans="1:1" x14ac:dyDescent="0.25">
      <c r="A1935" s="3"/>
    </row>
    <row r="1936" spans="1:1" x14ac:dyDescent="0.25">
      <c r="A1936" s="3"/>
    </row>
    <row r="1937" spans="1:1" x14ac:dyDescent="0.25">
      <c r="A1937" s="3"/>
    </row>
    <row r="1938" spans="1:1" x14ac:dyDescent="0.25">
      <c r="A1938" s="3"/>
    </row>
    <row r="1939" spans="1:1" x14ac:dyDescent="0.25">
      <c r="A1939" s="3"/>
    </row>
    <row r="1940" spans="1:1" x14ac:dyDescent="0.25">
      <c r="A1940" s="3"/>
    </row>
    <row r="1941" spans="1:1" x14ac:dyDescent="0.25">
      <c r="A1941" s="3"/>
    </row>
    <row r="1942" spans="1:1" x14ac:dyDescent="0.25">
      <c r="A1942" s="3"/>
    </row>
    <row r="1943" spans="1:1" x14ac:dyDescent="0.25">
      <c r="A1943" s="3"/>
    </row>
    <row r="1944" spans="1:1" x14ac:dyDescent="0.25">
      <c r="A1944" s="3"/>
    </row>
    <row r="1945" spans="1:1" x14ac:dyDescent="0.25">
      <c r="A1945" s="3"/>
    </row>
    <row r="1946" spans="1:1" x14ac:dyDescent="0.25">
      <c r="A1946" s="3"/>
    </row>
    <row r="1947" spans="1:1" x14ac:dyDescent="0.25">
      <c r="A1947" s="3"/>
    </row>
    <row r="1948" spans="1:1" x14ac:dyDescent="0.25">
      <c r="A1948" s="3"/>
    </row>
    <row r="1949" spans="1:1" x14ac:dyDescent="0.25">
      <c r="A1949" s="3"/>
    </row>
    <row r="1950" spans="1:1" x14ac:dyDescent="0.25">
      <c r="A1950" s="3"/>
    </row>
    <row r="1951" spans="1:1" x14ac:dyDescent="0.25">
      <c r="A1951" s="3"/>
    </row>
    <row r="1952" spans="1:1" x14ac:dyDescent="0.25">
      <c r="A1952" s="3"/>
    </row>
    <row r="1953" spans="1:1" x14ac:dyDescent="0.25">
      <c r="A1953" s="3"/>
    </row>
    <row r="1954" spans="1:1" x14ac:dyDescent="0.25">
      <c r="A1954" s="3"/>
    </row>
    <row r="1955" spans="1:1" x14ac:dyDescent="0.25">
      <c r="A1955" s="3"/>
    </row>
    <row r="1956" spans="1:1" x14ac:dyDescent="0.25">
      <c r="A1956" s="3"/>
    </row>
    <row r="1957" spans="1:1" x14ac:dyDescent="0.25">
      <c r="A1957" s="3"/>
    </row>
    <row r="1958" spans="1:1" x14ac:dyDescent="0.25">
      <c r="A1958" s="3"/>
    </row>
    <row r="1959" spans="1:1" x14ac:dyDescent="0.25">
      <c r="A1959" s="3"/>
    </row>
    <row r="1960" spans="1:1" x14ac:dyDescent="0.25">
      <c r="A1960" s="3"/>
    </row>
    <row r="1961" spans="1:1" x14ac:dyDescent="0.25">
      <c r="A1961" s="3"/>
    </row>
    <row r="1962" spans="1:1" x14ac:dyDescent="0.25">
      <c r="A1962" s="3"/>
    </row>
    <row r="1963" spans="1:1" x14ac:dyDescent="0.25">
      <c r="A1963" s="3"/>
    </row>
    <row r="1964" spans="1:1" x14ac:dyDescent="0.25">
      <c r="A1964" s="3"/>
    </row>
    <row r="1965" spans="1:1" x14ac:dyDescent="0.25">
      <c r="A1965" s="3"/>
    </row>
    <row r="1966" spans="1:1" x14ac:dyDescent="0.25">
      <c r="A1966" s="3"/>
    </row>
    <row r="1967" spans="1:1" x14ac:dyDescent="0.25">
      <c r="A1967" s="3"/>
    </row>
    <row r="1968" spans="1:1" x14ac:dyDescent="0.25">
      <c r="A1968" s="3"/>
    </row>
    <row r="1969" spans="1:1" x14ac:dyDescent="0.25">
      <c r="A1969" s="3"/>
    </row>
    <row r="1970" spans="1:1" x14ac:dyDescent="0.25">
      <c r="A1970" s="3"/>
    </row>
    <row r="1971" spans="1:1" x14ac:dyDescent="0.25">
      <c r="A1971" s="3"/>
    </row>
    <row r="1972" spans="1:1" x14ac:dyDescent="0.25">
      <c r="A1972" s="3"/>
    </row>
    <row r="1973" spans="1:1" x14ac:dyDescent="0.25">
      <c r="A1973" s="3"/>
    </row>
    <row r="1974" spans="1:1" x14ac:dyDescent="0.25">
      <c r="A1974" s="3"/>
    </row>
    <row r="1975" spans="1:1" x14ac:dyDescent="0.25">
      <c r="A1975" s="3"/>
    </row>
    <row r="1976" spans="1:1" x14ac:dyDescent="0.25">
      <c r="A1976" s="3"/>
    </row>
    <row r="1977" spans="1:1" x14ac:dyDescent="0.25">
      <c r="A1977" s="3"/>
    </row>
    <row r="1978" spans="1:1" x14ac:dyDescent="0.25">
      <c r="A1978" s="3"/>
    </row>
    <row r="1979" spans="1:1" x14ac:dyDescent="0.25">
      <c r="A1979" s="3"/>
    </row>
    <row r="1980" spans="1:1" x14ac:dyDescent="0.25">
      <c r="A1980" s="3"/>
    </row>
    <row r="1981" spans="1:1" x14ac:dyDescent="0.25">
      <c r="A1981" s="3"/>
    </row>
    <row r="1982" spans="1:1" x14ac:dyDescent="0.25">
      <c r="A1982" s="3"/>
    </row>
    <row r="1983" spans="1:1" x14ac:dyDescent="0.25">
      <c r="A1983" s="3"/>
    </row>
    <row r="1984" spans="1:1" x14ac:dyDescent="0.25">
      <c r="A1984" s="3"/>
    </row>
    <row r="1985" spans="1:1" x14ac:dyDescent="0.25">
      <c r="A1985" s="3"/>
    </row>
    <row r="1986" spans="1:1" x14ac:dyDescent="0.25">
      <c r="A1986" s="3"/>
    </row>
    <row r="1987" spans="1:1" x14ac:dyDescent="0.25">
      <c r="A1987" s="3"/>
    </row>
    <row r="1988" spans="1:1" x14ac:dyDescent="0.25">
      <c r="A1988" s="3"/>
    </row>
    <row r="1989" spans="1:1" x14ac:dyDescent="0.25">
      <c r="A1989" s="3"/>
    </row>
    <row r="1990" spans="1:1" x14ac:dyDescent="0.25">
      <c r="A1990" s="3"/>
    </row>
    <row r="1991" spans="1:1" x14ac:dyDescent="0.25">
      <c r="A1991" s="3"/>
    </row>
    <row r="1992" spans="1:1" x14ac:dyDescent="0.25">
      <c r="A1992" s="3"/>
    </row>
    <row r="1993" spans="1:1" x14ac:dyDescent="0.25">
      <c r="A1993" s="3"/>
    </row>
    <row r="1994" spans="1:1" x14ac:dyDescent="0.25">
      <c r="A1994" s="3"/>
    </row>
    <row r="1995" spans="1:1" x14ac:dyDescent="0.25">
      <c r="A1995" s="3"/>
    </row>
    <row r="1996" spans="1:1" x14ac:dyDescent="0.25">
      <c r="A1996" s="3"/>
    </row>
    <row r="1997" spans="1:1" x14ac:dyDescent="0.25">
      <c r="A1997" s="3"/>
    </row>
    <row r="1998" spans="1:1" x14ac:dyDescent="0.25">
      <c r="A1998" s="3"/>
    </row>
    <row r="1999" spans="1:1" x14ac:dyDescent="0.25">
      <c r="A1999" s="3"/>
    </row>
    <row r="2000" spans="1:1" x14ac:dyDescent="0.25">
      <c r="A2000" s="3"/>
    </row>
    <row r="2001" spans="1:1" x14ac:dyDescent="0.25">
      <c r="A2001" s="3"/>
    </row>
    <row r="2002" spans="1:1" x14ac:dyDescent="0.25">
      <c r="A2002" s="3"/>
    </row>
    <row r="2003" spans="1:1" x14ac:dyDescent="0.25">
      <c r="A2003" s="3"/>
    </row>
    <row r="2004" spans="1:1" x14ac:dyDescent="0.25">
      <c r="A2004" s="3"/>
    </row>
    <row r="2005" spans="1:1" x14ac:dyDescent="0.25">
      <c r="A2005" s="3"/>
    </row>
    <row r="2006" spans="1:1" x14ac:dyDescent="0.25">
      <c r="A2006" s="3"/>
    </row>
    <row r="2007" spans="1:1" x14ac:dyDescent="0.25">
      <c r="A2007" s="3"/>
    </row>
    <row r="2008" spans="1:1" x14ac:dyDescent="0.25">
      <c r="A2008" s="3"/>
    </row>
    <row r="2009" spans="1:1" x14ac:dyDescent="0.25">
      <c r="A2009" s="3"/>
    </row>
    <row r="2010" spans="1:1" x14ac:dyDescent="0.25">
      <c r="A2010" s="3"/>
    </row>
    <row r="2011" spans="1:1" x14ac:dyDescent="0.25">
      <c r="A2011" s="3"/>
    </row>
    <row r="2012" spans="1:1" x14ac:dyDescent="0.25">
      <c r="A2012" s="3"/>
    </row>
    <row r="2013" spans="1:1" x14ac:dyDescent="0.25">
      <c r="A2013" s="3"/>
    </row>
    <row r="2014" spans="1:1" x14ac:dyDescent="0.25">
      <c r="A2014" s="3"/>
    </row>
    <row r="2015" spans="1:1" x14ac:dyDescent="0.25">
      <c r="A2015" s="3"/>
    </row>
    <row r="2016" spans="1:1" x14ac:dyDescent="0.25">
      <c r="A2016" s="3"/>
    </row>
    <row r="2017" spans="1:1" x14ac:dyDescent="0.25">
      <c r="A2017" s="3"/>
    </row>
    <row r="2018" spans="1:1" x14ac:dyDescent="0.25">
      <c r="A2018" s="3"/>
    </row>
    <row r="2019" spans="1:1" x14ac:dyDescent="0.25">
      <c r="A2019" s="3"/>
    </row>
    <row r="2020" spans="1:1" x14ac:dyDescent="0.25">
      <c r="A2020" s="3"/>
    </row>
    <row r="2021" spans="1:1" x14ac:dyDescent="0.25">
      <c r="A2021" s="3"/>
    </row>
    <row r="2022" spans="1:1" x14ac:dyDescent="0.25">
      <c r="A2022" s="3"/>
    </row>
    <row r="2023" spans="1:1" x14ac:dyDescent="0.25">
      <c r="A2023" s="3"/>
    </row>
    <row r="2024" spans="1:1" x14ac:dyDescent="0.25">
      <c r="A2024" s="3"/>
    </row>
    <row r="2025" spans="1:1" x14ac:dyDescent="0.25">
      <c r="A2025" s="3"/>
    </row>
    <row r="2026" spans="1:1" x14ac:dyDescent="0.25">
      <c r="A2026" s="3"/>
    </row>
    <row r="2027" spans="1:1" x14ac:dyDescent="0.25">
      <c r="A2027" s="3"/>
    </row>
    <row r="2028" spans="1:1" x14ac:dyDescent="0.25">
      <c r="A2028" s="3"/>
    </row>
    <row r="2029" spans="1:1" x14ac:dyDescent="0.25">
      <c r="A2029" s="3"/>
    </row>
    <row r="2030" spans="1:1" x14ac:dyDescent="0.25">
      <c r="A2030" s="3"/>
    </row>
    <row r="2031" spans="1:1" x14ac:dyDescent="0.25">
      <c r="A2031" s="3"/>
    </row>
    <row r="2032" spans="1:1" x14ac:dyDescent="0.25">
      <c r="A2032" s="3"/>
    </row>
    <row r="2033" spans="1:1" x14ac:dyDescent="0.25">
      <c r="A2033" s="3"/>
    </row>
    <row r="2034" spans="1:1" x14ac:dyDescent="0.25">
      <c r="A2034" s="3"/>
    </row>
    <row r="2035" spans="1:1" x14ac:dyDescent="0.25">
      <c r="A2035" s="3"/>
    </row>
    <row r="2036" spans="1:1" x14ac:dyDescent="0.25">
      <c r="A2036" s="3"/>
    </row>
    <row r="2037" spans="1:1" x14ac:dyDescent="0.25">
      <c r="A2037" s="3"/>
    </row>
    <row r="2038" spans="1:1" x14ac:dyDescent="0.25">
      <c r="A2038" s="3"/>
    </row>
    <row r="2039" spans="1:1" x14ac:dyDescent="0.25">
      <c r="A2039" s="3"/>
    </row>
    <row r="2040" spans="1:1" x14ac:dyDescent="0.25">
      <c r="A2040" s="3"/>
    </row>
    <row r="2041" spans="1:1" x14ac:dyDescent="0.25">
      <c r="A2041" s="3"/>
    </row>
    <row r="2042" spans="1:1" x14ac:dyDescent="0.25">
      <c r="A2042" s="3"/>
    </row>
    <row r="2043" spans="1:1" x14ac:dyDescent="0.25">
      <c r="A2043" s="3"/>
    </row>
    <row r="2044" spans="1:1" x14ac:dyDescent="0.25">
      <c r="A2044" s="3"/>
    </row>
    <row r="2045" spans="1:1" x14ac:dyDescent="0.25">
      <c r="A2045" s="3"/>
    </row>
    <row r="2046" spans="1:1" x14ac:dyDescent="0.25">
      <c r="A2046" s="3"/>
    </row>
    <row r="2047" spans="1:1" x14ac:dyDescent="0.25">
      <c r="A2047" s="3"/>
    </row>
    <row r="2048" spans="1:1" x14ac:dyDescent="0.25">
      <c r="A2048" s="3"/>
    </row>
    <row r="2049" spans="1:1" x14ac:dyDescent="0.25">
      <c r="A2049" s="3"/>
    </row>
    <row r="2050" spans="1:1" x14ac:dyDescent="0.25">
      <c r="A2050" s="3"/>
    </row>
    <row r="2051" spans="1:1" x14ac:dyDescent="0.25">
      <c r="A2051" s="3"/>
    </row>
    <row r="2052" spans="1:1" x14ac:dyDescent="0.25">
      <c r="A2052" s="3"/>
    </row>
    <row r="2053" spans="1:1" x14ac:dyDescent="0.25">
      <c r="A2053" s="3"/>
    </row>
    <row r="2054" spans="1:1" x14ac:dyDescent="0.25">
      <c r="A2054" s="3"/>
    </row>
    <row r="2055" spans="1:1" x14ac:dyDescent="0.25">
      <c r="A2055" s="3"/>
    </row>
    <row r="2056" spans="1:1" x14ac:dyDescent="0.25">
      <c r="A2056" s="3"/>
    </row>
    <row r="2057" spans="1:1" x14ac:dyDescent="0.25">
      <c r="A2057" s="3"/>
    </row>
    <row r="2058" spans="1:1" x14ac:dyDescent="0.25">
      <c r="A2058" s="3"/>
    </row>
    <row r="2059" spans="1:1" x14ac:dyDescent="0.25">
      <c r="A2059" s="3"/>
    </row>
    <row r="2060" spans="1:1" x14ac:dyDescent="0.25">
      <c r="A2060" s="3"/>
    </row>
    <row r="2061" spans="1:1" x14ac:dyDescent="0.25">
      <c r="A2061" s="3"/>
    </row>
    <row r="2062" spans="1:1" x14ac:dyDescent="0.25">
      <c r="A2062" s="3"/>
    </row>
    <row r="2063" spans="1:1" x14ac:dyDescent="0.25">
      <c r="A2063" s="3"/>
    </row>
    <row r="2064" spans="1:1" x14ac:dyDescent="0.25">
      <c r="A2064" s="3"/>
    </row>
    <row r="2065" spans="1:1" x14ac:dyDescent="0.25">
      <c r="A2065" s="3"/>
    </row>
    <row r="2066" spans="1:1" x14ac:dyDescent="0.25">
      <c r="A2066" s="3"/>
    </row>
    <row r="2067" spans="1:1" x14ac:dyDescent="0.25">
      <c r="A2067" s="3"/>
    </row>
    <row r="2068" spans="1:1" x14ac:dyDescent="0.25">
      <c r="A2068" s="3"/>
    </row>
    <row r="2069" spans="1:1" x14ac:dyDescent="0.25">
      <c r="A2069" s="3"/>
    </row>
    <row r="2070" spans="1:1" x14ac:dyDescent="0.25">
      <c r="A2070" s="3"/>
    </row>
    <row r="2071" spans="1:1" x14ac:dyDescent="0.25">
      <c r="A2071" s="3"/>
    </row>
    <row r="2072" spans="1:1" x14ac:dyDescent="0.25">
      <c r="A2072" s="3"/>
    </row>
    <row r="2073" spans="1:1" x14ac:dyDescent="0.25">
      <c r="A2073" s="3"/>
    </row>
    <row r="2074" spans="1:1" x14ac:dyDescent="0.25">
      <c r="A2074" s="3"/>
    </row>
    <row r="2075" spans="1:1" x14ac:dyDescent="0.25">
      <c r="A2075" s="3"/>
    </row>
    <row r="2076" spans="1:1" x14ac:dyDescent="0.25">
      <c r="A2076" s="3"/>
    </row>
    <row r="2077" spans="1:1" x14ac:dyDescent="0.25">
      <c r="A2077" s="3"/>
    </row>
    <row r="2078" spans="1:1" x14ac:dyDescent="0.25">
      <c r="A2078" s="3"/>
    </row>
    <row r="2079" spans="1:1" x14ac:dyDescent="0.25">
      <c r="A2079" s="3"/>
    </row>
    <row r="2080" spans="1:1" x14ac:dyDescent="0.25">
      <c r="A2080" s="3"/>
    </row>
    <row r="2081" spans="1:1" x14ac:dyDescent="0.25">
      <c r="A2081" s="3"/>
    </row>
    <row r="2082" spans="1:1" x14ac:dyDescent="0.25">
      <c r="A2082" s="3"/>
    </row>
    <row r="2083" spans="1:1" x14ac:dyDescent="0.25">
      <c r="A2083" s="3"/>
    </row>
    <row r="2084" spans="1:1" x14ac:dyDescent="0.25">
      <c r="A2084" s="3"/>
    </row>
    <row r="2085" spans="1:1" x14ac:dyDescent="0.25">
      <c r="A2085" s="3"/>
    </row>
    <row r="2086" spans="1:1" x14ac:dyDescent="0.25">
      <c r="A2086" s="3"/>
    </row>
    <row r="2087" spans="1:1" x14ac:dyDescent="0.25">
      <c r="A2087" s="3"/>
    </row>
    <row r="2088" spans="1:1" x14ac:dyDescent="0.25">
      <c r="A2088" s="3"/>
    </row>
    <row r="2089" spans="1:1" x14ac:dyDescent="0.25">
      <c r="A2089" s="3"/>
    </row>
    <row r="2090" spans="1:1" x14ac:dyDescent="0.25">
      <c r="A2090" s="3"/>
    </row>
    <row r="2091" spans="1:1" x14ac:dyDescent="0.25">
      <c r="A2091" s="3"/>
    </row>
    <row r="2092" spans="1:1" x14ac:dyDescent="0.25">
      <c r="A2092" s="3"/>
    </row>
    <row r="2093" spans="1:1" x14ac:dyDescent="0.25">
      <c r="A2093" s="3"/>
    </row>
    <row r="2094" spans="1:1" x14ac:dyDescent="0.25">
      <c r="A2094" s="3"/>
    </row>
    <row r="2095" spans="1:1" x14ac:dyDescent="0.25">
      <c r="A2095" s="3"/>
    </row>
    <row r="2096" spans="1:1" x14ac:dyDescent="0.25">
      <c r="A2096" s="3"/>
    </row>
    <row r="2097" spans="1:1" x14ac:dyDescent="0.25">
      <c r="A2097" s="3"/>
    </row>
    <row r="2098" spans="1:1" x14ac:dyDescent="0.25">
      <c r="A2098" s="3"/>
    </row>
    <row r="2099" spans="1:1" x14ac:dyDescent="0.25">
      <c r="A2099" s="3"/>
    </row>
    <row r="2100" spans="1:1" x14ac:dyDescent="0.25">
      <c r="A2100" s="3"/>
    </row>
    <row r="2101" spans="1:1" x14ac:dyDescent="0.25">
      <c r="A2101" s="3"/>
    </row>
    <row r="2102" spans="1:1" x14ac:dyDescent="0.25">
      <c r="A2102" s="3"/>
    </row>
    <row r="2103" spans="1:1" x14ac:dyDescent="0.25">
      <c r="A2103" s="3"/>
    </row>
    <row r="2104" spans="1:1" x14ac:dyDescent="0.25">
      <c r="A2104" s="3"/>
    </row>
    <row r="2105" spans="1:1" x14ac:dyDescent="0.25">
      <c r="A2105" s="3"/>
    </row>
    <row r="2106" spans="1:1" x14ac:dyDescent="0.25">
      <c r="A2106" s="3"/>
    </row>
    <row r="2107" spans="1:1" x14ac:dyDescent="0.25">
      <c r="A2107" s="3"/>
    </row>
    <row r="2108" spans="1:1" x14ac:dyDescent="0.25">
      <c r="A2108" s="3"/>
    </row>
    <row r="2109" spans="1:1" x14ac:dyDescent="0.25">
      <c r="A2109" s="3"/>
    </row>
    <row r="2110" spans="1:1" x14ac:dyDescent="0.25">
      <c r="A2110" s="3"/>
    </row>
    <row r="2111" spans="1:1" x14ac:dyDescent="0.25">
      <c r="A2111" s="3"/>
    </row>
    <row r="2112" spans="1:1" x14ac:dyDescent="0.25">
      <c r="A2112" s="3"/>
    </row>
    <row r="2113" spans="1:1" x14ac:dyDescent="0.25">
      <c r="A2113" s="3"/>
    </row>
    <row r="2114" spans="1:1" x14ac:dyDescent="0.25">
      <c r="A2114" s="3"/>
    </row>
    <row r="2115" spans="1:1" x14ac:dyDescent="0.25">
      <c r="A2115" s="3"/>
    </row>
    <row r="2116" spans="1:1" x14ac:dyDescent="0.25">
      <c r="A2116" s="3"/>
    </row>
    <row r="2117" spans="1:1" x14ac:dyDescent="0.25">
      <c r="A2117" s="3"/>
    </row>
    <row r="2118" spans="1:1" x14ac:dyDescent="0.25">
      <c r="A2118" s="3"/>
    </row>
    <row r="2119" spans="1:1" x14ac:dyDescent="0.25">
      <c r="A2119" s="3"/>
    </row>
    <row r="2120" spans="1:1" x14ac:dyDescent="0.25">
      <c r="A2120" s="3"/>
    </row>
    <row r="2121" spans="1:1" x14ac:dyDescent="0.25">
      <c r="A2121" s="3"/>
    </row>
    <row r="2122" spans="1:1" x14ac:dyDescent="0.25">
      <c r="A2122" s="3"/>
    </row>
    <row r="2123" spans="1:1" x14ac:dyDescent="0.25">
      <c r="A2123" s="3"/>
    </row>
    <row r="2124" spans="1:1" x14ac:dyDescent="0.25">
      <c r="A2124" s="3"/>
    </row>
    <row r="2125" spans="1:1" x14ac:dyDescent="0.25">
      <c r="A2125" s="3"/>
    </row>
    <row r="2126" spans="1:1" x14ac:dyDescent="0.25">
      <c r="A2126" s="3"/>
    </row>
    <row r="2127" spans="1:1" x14ac:dyDescent="0.25">
      <c r="A2127" s="3"/>
    </row>
    <row r="2128" spans="1:1" x14ac:dyDescent="0.25">
      <c r="A2128" s="3"/>
    </row>
    <row r="2129" spans="1:1" x14ac:dyDescent="0.25">
      <c r="A2129" s="3"/>
    </row>
    <row r="2130" spans="1:1" x14ac:dyDescent="0.25">
      <c r="A2130" s="3"/>
    </row>
    <row r="2131" spans="1:1" x14ac:dyDescent="0.25">
      <c r="A2131" s="3"/>
    </row>
    <row r="2132" spans="1:1" x14ac:dyDescent="0.25">
      <c r="A2132" s="3"/>
    </row>
    <row r="2133" spans="1:1" x14ac:dyDescent="0.25">
      <c r="A2133" s="3"/>
    </row>
    <row r="2134" spans="1:1" x14ac:dyDescent="0.25">
      <c r="A2134" s="3"/>
    </row>
    <row r="2135" spans="1:1" x14ac:dyDescent="0.25">
      <c r="A2135" s="3"/>
    </row>
    <row r="2136" spans="1:1" x14ac:dyDescent="0.25">
      <c r="A2136" s="3"/>
    </row>
    <row r="2137" spans="1:1" x14ac:dyDescent="0.25">
      <c r="A2137" s="3"/>
    </row>
    <row r="2138" spans="1:1" x14ac:dyDescent="0.25">
      <c r="A2138" s="3"/>
    </row>
    <row r="2139" spans="1:1" x14ac:dyDescent="0.25">
      <c r="A2139" s="3"/>
    </row>
    <row r="2140" spans="1:1" x14ac:dyDescent="0.25">
      <c r="A2140" s="3"/>
    </row>
    <row r="2141" spans="1:1" x14ac:dyDescent="0.25">
      <c r="A2141" s="3"/>
    </row>
    <row r="2142" spans="1:1" x14ac:dyDescent="0.25">
      <c r="A2142" s="3"/>
    </row>
    <row r="2143" spans="1:1" x14ac:dyDescent="0.25">
      <c r="A2143" s="3"/>
    </row>
    <row r="2144" spans="1:1" x14ac:dyDescent="0.25">
      <c r="A2144" s="3"/>
    </row>
    <row r="2145" spans="1:1" x14ac:dyDescent="0.25">
      <c r="A2145" s="3"/>
    </row>
    <row r="2146" spans="1:1" x14ac:dyDescent="0.25">
      <c r="A2146" s="3"/>
    </row>
    <row r="2147" spans="1:1" x14ac:dyDescent="0.25">
      <c r="A2147" s="3"/>
    </row>
    <row r="2148" spans="1:1" x14ac:dyDescent="0.25">
      <c r="A2148" s="3"/>
    </row>
    <row r="2149" spans="1:1" x14ac:dyDescent="0.25">
      <c r="A2149" s="3"/>
    </row>
    <row r="2150" spans="1:1" x14ac:dyDescent="0.25">
      <c r="A2150" s="3"/>
    </row>
    <row r="2151" spans="1:1" x14ac:dyDescent="0.25">
      <c r="A2151" s="3"/>
    </row>
    <row r="2152" spans="1:1" x14ac:dyDescent="0.25">
      <c r="A2152" s="3"/>
    </row>
    <row r="2153" spans="1:1" x14ac:dyDescent="0.25">
      <c r="A2153" s="3"/>
    </row>
    <row r="2154" spans="1:1" x14ac:dyDescent="0.25">
      <c r="A2154" s="3"/>
    </row>
    <row r="2155" spans="1:1" x14ac:dyDescent="0.25">
      <c r="A2155" s="3"/>
    </row>
    <row r="2156" spans="1:1" x14ac:dyDescent="0.25">
      <c r="A2156" s="3"/>
    </row>
    <row r="2157" spans="1:1" x14ac:dyDescent="0.25">
      <c r="A2157" s="3"/>
    </row>
    <row r="2158" spans="1:1" x14ac:dyDescent="0.25">
      <c r="A2158" s="3"/>
    </row>
    <row r="2159" spans="1:1" x14ac:dyDescent="0.25">
      <c r="A2159" s="3"/>
    </row>
    <row r="2160" spans="1:1" x14ac:dyDescent="0.25">
      <c r="A2160" s="3"/>
    </row>
    <row r="2161" spans="1:1" x14ac:dyDescent="0.25">
      <c r="A2161" s="3"/>
    </row>
    <row r="2162" spans="1:1" x14ac:dyDescent="0.25">
      <c r="A2162" s="3"/>
    </row>
    <row r="2163" spans="1:1" x14ac:dyDescent="0.25">
      <c r="A2163" s="3"/>
    </row>
    <row r="2164" spans="1:1" x14ac:dyDescent="0.25">
      <c r="A2164" s="3"/>
    </row>
    <row r="2165" spans="1:1" x14ac:dyDescent="0.25">
      <c r="A2165" s="3"/>
    </row>
    <row r="2166" spans="1:1" x14ac:dyDescent="0.25">
      <c r="A2166" s="3"/>
    </row>
    <row r="2167" spans="1:1" x14ac:dyDescent="0.25">
      <c r="A2167" s="3"/>
    </row>
    <row r="2168" spans="1:1" x14ac:dyDescent="0.25">
      <c r="A2168" s="3"/>
    </row>
    <row r="2169" spans="1:1" x14ac:dyDescent="0.25">
      <c r="A2169" s="3"/>
    </row>
    <row r="2170" spans="1:1" x14ac:dyDescent="0.25">
      <c r="A2170" s="3"/>
    </row>
    <row r="2171" spans="1:1" x14ac:dyDescent="0.25">
      <c r="A2171" s="3"/>
    </row>
    <row r="2172" spans="1:1" x14ac:dyDescent="0.25">
      <c r="A2172" s="3"/>
    </row>
    <row r="2173" spans="1:1" x14ac:dyDescent="0.25">
      <c r="A2173" s="3"/>
    </row>
    <row r="2174" spans="1:1" x14ac:dyDescent="0.25">
      <c r="A2174" s="3"/>
    </row>
    <row r="2175" spans="1:1" x14ac:dyDescent="0.25">
      <c r="A2175" s="3"/>
    </row>
    <row r="2176" spans="1:1" x14ac:dyDescent="0.25">
      <c r="A2176" s="3"/>
    </row>
    <row r="2177" spans="1:1" x14ac:dyDescent="0.25">
      <c r="A2177" s="3"/>
    </row>
    <row r="2178" spans="1:1" x14ac:dyDescent="0.25">
      <c r="A2178" s="3"/>
    </row>
    <row r="2179" spans="1:1" x14ac:dyDescent="0.25">
      <c r="A2179" s="3"/>
    </row>
    <row r="2180" spans="1:1" x14ac:dyDescent="0.25">
      <c r="A2180" s="3"/>
    </row>
    <row r="2181" spans="1:1" x14ac:dyDescent="0.25">
      <c r="A2181" s="3"/>
    </row>
    <row r="2182" spans="1:1" x14ac:dyDescent="0.25">
      <c r="A2182" s="3"/>
    </row>
    <row r="2183" spans="1:1" x14ac:dyDescent="0.25">
      <c r="A2183" s="3"/>
    </row>
    <row r="2184" spans="1:1" x14ac:dyDescent="0.25">
      <c r="A2184" s="3"/>
    </row>
    <row r="2185" spans="1:1" x14ac:dyDescent="0.25">
      <c r="A2185" s="3"/>
    </row>
    <row r="2186" spans="1:1" x14ac:dyDescent="0.25">
      <c r="A2186" s="3"/>
    </row>
    <row r="2187" spans="1:1" x14ac:dyDescent="0.25">
      <c r="A2187" s="3"/>
    </row>
    <row r="2188" spans="1:1" x14ac:dyDescent="0.25">
      <c r="A2188" s="3"/>
    </row>
    <row r="2189" spans="1:1" x14ac:dyDescent="0.25">
      <c r="A2189" s="3"/>
    </row>
    <row r="2190" spans="1:1" x14ac:dyDescent="0.25">
      <c r="A2190" s="3"/>
    </row>
    <row r="2191" spans="1:1" x14ac:dyDescent="0.25">
      <c r="A2191" s="3"/>
    </row>
    <row r="2192" spans="1:1" x14ac:dyDescent="0.25">
      <c r="A2192" s="3"/>
    </row>
    <row r="2193" spans="1:1" x14ac:dyDescent="0.25">
      <c r="A2193" s="3"/>
    </row>
    <row r="2194" spans="1:1" x14ac:dyDescent="0.25">
      <c r="A2194" s="3"/>
    </row>
    <row r="2195" spans="1:1" x14ac:dyDescent="0.25">
      <c r="A2195" s="3"/>
    </row>
    <row r="2196" spans="1:1" x14ac:dyDescent="0.25">
      <c r="A2196" s="3"/>
    </row>
    <row r="2197" spans="1:1" x14ac:dyDescent="0.25">
      <c r="A2197" s="3"/>
    </row>
    <row r="2198" spans="1:1" x14ac:dyDescent="0.25">
      <c r="A2198" s="3"/>
    </row>
    <row r="2199" spans="1:1" x14ac:dyDescent="0.25">
      <c r="A2199" s="3"/>
    </row>
    <row r="2200" spans="1:1" x14ac:dyDescent="0.25">
      <c r="A2200" s="3"/>
    </row>
    <row r="2201" spans="1:1" x14ac:dyDescent="0.25">
      <c r="A2201" s="3"/>
    </row>
    <row r="2202" spans="1:1" x14ac:dyDescent="0.25">
      <c r="A2202" s="3"/>
    </row>
    <row r="2203" spans="1:1" x14ac:dyDescent="0.25">
      <c r="A2203" s="3"/>
    </row>
    <row r="2204" spans="1:1" x14ac:dyDescent="0.25">
      <c r="A2204" s="3"/>
    </row>
    <row r="2205" spans="1:1" x14ac:dyDescent="0.25">
      <c r="A2205" s="3"/>
    </row>
    <row r="2206" spans="1:1" x14ac:dyDescent="0.25">
      <c r="A2206" s="3"/>
    </row>
    <row r="2207" spans="1:1" x14ac:dyDescent="0.25">
      <c r="A2207" s="3"/>
    </row>
    <row r="2208" spans="1:1" x14ac:dyDescent="0.25">
      <c r="A2208" s="3"/>
    </row>
    <row r="2209" spans="1:1" x14ac:dyDescent="0.25">
      <c r="A2209" s="3"/>
    </row>
    <row r="2210" spans="1:1" x14ac:dyDescent="0.25">
      <c r="A2210" s="3"/>
    </row>
    <row r="2211" spans="1:1" x14ac:dyDescent="0.25">
      <c r="A2211" s="3"/>
    </row>
    <row r="2212" spans="1:1" x14ac:dyDescent="0.25">
      <c r="A2212" s="3"/>
    </row>
    <row r="2213" spans="1:1" x14ac:dyDescent="0.25">
      <c r="A2213" s="3"/>
    </row>
    <row r="2214" spans="1:1" x14ac:dyDescent="0.25">
      <c r="A2214" s="3"/>
    </row>
    <row r="2215" spans="1:1" x14ac:dyDescent="0.25">
      <c r="A2215" s="3"/>
    </row>
    <row r="2216" spans="1:1" x14ac:dyDescent="0.25">
      <c r="A2216" s="3"/>
    </row>
    <row r="2217" spans="1:1" x14ac:dyDescent="0.25">
      <c r="A2217" s="3"/>
    </row>
    <row r="2218" spans="1:1" x14ac:dyDescent="0.25">
      <c r="A2218" s="3"/>
    </row>
    <row r="2219" spans="1:1" x14ac:dyDescent="0.25">
      <c r="A2219" s="3"/>
    </row>
    <row r="2220" spans="1:1" x14ac:dyDescent="0.25">
      <c r="A2220" s="3"/>
    </row>
    <row r="2221" spans="1:1" x14ac:dyDescent="0.25">
      <c r="A2221" s="3"/>
    </row>
    <row r="2222" spans="1:1" x14ac:dyDescent="0.25">
      <c r="A2222" s="3"/>
    </row>
    <row r="2223" spans="1:1" x14ac:dyDescent="0.25">
      <c r="A2223" s="3"/>
    </row>
    <row r="2224" spans="1:1" x14ac:dyDescent="0.25">
      <c r="A2224" s="3"/>
    </row>
    <row r="2225" spans="1:1" x14ac:dyDescent="0.25">
      <c r="A2225" s="3"/>
    </row>
    <row r="2226" spans="1:1" x14ac:dyDescent="0.25">
      <c r="A2226" s="3"/>
    </row>
    <row r="2227" spans="1:1" x14ac:dyDescent="0.25">
      <c r="A2227" s="3"/>
    </row>
    <row r="2228" spans="1:1" x14ac:dyDescent="0.25">
      <c r="A2228" s="3"/>
    </row>
    <row r="2229" spans="1:1" x14ac:dyDescent="0.25">
      <c r="A2229" s="3"/>
    </row>
    <row r="2230" spans="1:1" x14ac:dyDescent="0.25">
      <c r="A2230" s="3"/>
    </row>
    <row r="2231" spans="1:1" x14ac:dyDescent="0.25">
      <c r="A2231" s="3"/>
    </row>
    <row r="2232" spans="1:1" x14ac:dyDescent="0.25">
      <c r="A2232" s="3"/>
    </row>
    <row r="2233" spans="1:1" x14ac:dyDescent="0.25">
      <c r="A2233" s="3"/>
    </row>
    <row r="2234" spans="1:1" x14ac:dyDescent="0.25">
      <c r="A2234" s="3"/>
    </row>
    <row r="2235" spans="1:1" x14ac:dyDescent="0.25">
      <c r="A2235" s="3"/>
    </row>
    <row r="2236" spans="1:1" x14ac:dyDescent="0.25">
      <c r="A2236" s="3"/>
    </row>
    <row r="2237" spans="1:1" x14ac:dyDescent="0.25">
      <c r="A2237" s="3"/>
    </row>
    <row r="2238" spans="1:1" x14ac:dyDescent="0.25">
      <c r="A2238" s="3"/>
    </row>
    <row r="2239" spans="1:1" x14ac:dyDescent="0.25">
      <c r="A2239" s="3"/>
    </row>
    <row r="2240" spans="1:1" x14ac:dyDescent="0.25">
      <c r="A2240" s="3"/>
    </row>
    <row r="2241" spans="1:1" x14ac:dyDescent="0.25">
      <c r="A2241" s="3"/>
    </row>
    <row r="2242" spans="1:1" x14ac:dyDescent="0.25">
      <c r="A2242" s="3"/>
    </row>
    <row r="2243" spans="1:1" x14ac:dyDescent="0.25">
      <c r="A2243" s="3"/>
    </row>
    <row r="2244" spans="1:1" x14ac:dyDescent="0.25">
      <c r="A2244" s="3"/>
    </row>
    <row r="2245" spans="1:1" x14ac:dyDescent="0.25">
      <c r="A2245" s="3"/>
    </row>
    <row r="2246" spans="1:1" x14ac:dyDescent="0.25">
      <c r="A2246" s="3"/>
    </row>
    <row r="2247" spans="1:1" x14ac:dyDescent="0.25">
      <c r="A2247" s="3"/>
    </row>
    <row r="2248" spans="1:1" x14ac:dyDescent="0.25">
      <c r="A2248" s="3"/>
    </row>
    <row r="2249" spans="1:1" x14ac:dyDescent="0.25">
      <c r="A2249" s="3"/>
    </row>
    <row r="2250" spans="1:1" x14ac:dyDescent="0.25">
      <c r="A2250" s="3"/>
    </row>
    <row r="2251" spans="1:1" x14ac:dyDescent="0.25">
      <c r="A2251" s="3"/>
    </row>
    <row r="2252" spans="1:1" x14ac:dyDescent="0.25">
      <c r="A2252" s="3"/>
    </row>
    <row r="2253" spans="1:1" x14ac:dyDescent="0.25">
      <c r="A2253" s="3"/>
    </row>
    <row r="2254" spans="1:1" x14ac:dyDescent="0.25">
      <c r="A2254" s="3"/>
    </row>
    <row r="2255" spans="1:1" x14ac:dyDescent="0.25">
      <c r="A2255" s="3"/>
    </row>
    <row r="2256" spans="1:1" x14ac:dyDescent="0.25">
      <c r="A2256" s="3"/>
    </row>
    <row r="2257" spans="1:1" x14ac:dyDescent="0.25">
      <c r="A2257" s="3"/>
    </row>
    <row r="2258" spans="1:1" x14ac:dyDescent="0.25">
      <c r="A2258" s="3"/>
    </row>
    <row r="2259" spans="1:1" x14ac:dyDescent="0.25">
      <c r="A2259" s="3"/>
    </row>
    <row r="2260" spans="1:1" x14ac:dyDescent="0.25">
      <c r="A2260" s="3"/>
    </row>
    <row r="2261" spans="1:1" x14ac:dyDescent="0.25">
      <c r="A2261" s="3"/>
    </row>
    <row r="2262" spans="1:1" x14ac:dyDescent="0.25">
      <c r="A2262" s="3"/>
    </row>
    <row r="2263" spans="1:1" x14ac:dyDescent="0.25">
      <c r="A2263" s="3"/>
    </row>
    <row r="2264" spans="1:1" x14ac:dyDescent="0.25">
      <c r="A2264" s="3"/>
    </row>
    <row r="2265" spans="1:1" x14ac:dyDescent="0.25">
      <c r="A2265" s="3"/>
    </row>
    <row r="2266" spans="1:1" x14ac:dyDescent="0.25">
      <c r="A2266" s="3"/>
    </row>
    <row r="2267" spans="1:1" x14ac:dyDescent="0.25">
      <c r="A2267" s="3"/>
    </row>
    <row r="2268" spans="1:1" x14ac:dyDescent="0.25">
      <c r="A2268" s="3"/>
    </row>
    <row r="2269" spans="1:1" x14ac:dyDescent="0.25">
      <c r="A2269" s="3"/>
    </row>
    <row r="2270" spans="1:1" x14ac:dyDescent="0.25">
      <c r="A2270" s="3"/>
    </row>
    <row r="2271" spans="1:1" x14ac:dyDescent="0.25">
      <c r="A2271" s="3"/>
    </row>
    <row r="2272" spans="1:1" x14ac:dyDescent="0.25">
      <c r="A2272" s="3"/>
    </row>
    <row r="2273" spans="1:1" x14ac:dyDescent="0.25">
      <c r="A2273" s="3"/>
    </row>
    <row r="2274" spans="1:1" x14ac:dyDescent="0.25">
      <c r="A2274" s="3"/>
    </row>
    <row r="2275" spans="1:1" x14ac:dyDescent="0.25">
      <c r="A2275" s="3"/>
    </row>
    <row r="2276" spans="1:1" x14ac:dyDescent="0.25">
      <c r="A2276" s="3"/>
    </row>
    <row r="2277" spans="1:1" x14ac:dyDescent="0.25">
      <c r="A2277" s="3"/>
    </row>
    <row r="2278" spans="1:1" x14ac:dyDescent="0.25">
      <c r="A2278" s="3"/>
    </row>
    <row r="2279" spans="1:1" x14ac:dyDescent="0.25">
      <c r="A2279" s="3"/>
    </row>
    <row r="2280" spans="1:1" x14ac:dyDescent="0.25">
      <c r="A2280" s="3"/>
    </row>
    <row r="2281" spans="1:1" x14ac:dyDescent="0.25">
      <c r="A2281" s="3"/>
    </row>
    <row r="2282" spans="1:1" x14ac:dyDescent="0.25">
      <c r="A2282" s="3"/>
    </row>
    <row r="2283" spans="1:1" x14ac:dyDescent="0.25">
      <c r="A2283" s="3"/>
    </row>
    <row r="2284" spans="1:1" x14ac:dyDescent="0.25">
      <c r="A2284" s="3"/>
    </row>
    <row r="2285" spans="1:1" x14ac:dyDescent="0.25">
      <c r="A2285" s="3"/>
    </row>
    <row r="2286" spans="1:1" x14ac:dyDescent="0.25">
      <c r="A2286" s="3"/>
    </row>
    <row r="2287" spans="1:1" x14ac:dyDescent="0.25">
      <c r="A2287" s="3"/>
    </row>
    <row r="2288" spans="1:1" x14ac:dyDescent="0.25">
      <c r="A2288" s="3"/>
    </row>
    <row r="2289" spans="1:1" x14ac:dyDescent="0.25">
      <c r="A2289" s="3"/>
    </row>
    <row r="2290" spans="1:1" x14ac:dyDescent="0.25">
      <c r="A2290" s="3"/>
    </row>
    <row r="2291" spans="1:1" x14ac:dyDescent="0.25">
      <c r="A2291" s="3"/>
    </row>
    <row r="2292" spans="1:1" x14ac:dyDescent="0.25">
      <c r="A2292" s="3"/>
    </row>
    <row r="2293" spans="1:1" x14ac:dyDescent="0.25">
      <c r="A2293" s="3"/>
    </row>
    <row r="2294" spans="1:1" x14ac:dyDescent="0.25">
      <c r="A2294" s="3"/>
    </row>
    <row r="2295" spans="1:1" x14ac:dyDescent="0.25">
      <c r="A2295" s="3"/>
    </row>
    <row r="2296" spans="1:1" x14ac:dyDescent="0.25">
      <c r="A2296" s="3"/>
    </row>
    <row r="2297" spans="1:1" x14ac:dyDescent="0.25">
      <c r="A2297" s="3"/>
    </row>
    <row r="2298" spans="1:1" x14ac:dyDescent="0.25">
      <c r="A2298" s="3"/>
    </row>
    <row r="2299" spans="1:1" x14ac:dyDescent="0.25">
      <c r="A2299" s="3"/>
    </row>
    <row r="2300" spans="1:1" x14ac:dyDescent="0.25">
      <c r="A2300" s="3"/>
    </row>
    <row r="2301" spans="1:1" x14ac:dyDescent="0.25">
      <c r="A2301" s="3"/>
    </row>
    <row r="2302" spans="1:1" x14ac:dyDescent="0.25">
      <c r="A2302" s="3"/>
    </row>
    <row r="2303" spans="1:1" x14ac:dyDescent="0.25">
      <c r="A2303" s="3"/>
    </row>
    <row r="2304" spans="1:1" x14ac:dyDescent="0.25">
      <c r="A2304" s="3"/>
    </row>
    <row r="2305" spans="1:1" x14ac:dyDescent="0.25">
      <c r="A2305" s="3"/>
    </row>
    <row r="2306" spans="1:1" x14ac:dyDescent="0.25">
      <c r="A2306" s="3"/>
    </row>
    <row r="2307" spans="1:1" x14ac:dyDescent="0.25">
      <c r="A2307" s="3"/>
    </row>
    <row r="2308" spans="1:1" x14ac:dyDescent="0.25">
      <c r="A2308" s="3"/>
    </row>
    <row r="2309" spans="1:1" x14ac:dyDescent="0.25">
      <c r="A2309" s="3"/>
    </row>
    <row r="2310" spans="1:1" x14ac:dyDescent="0.25">
      <c r="A2310" s="3"/>
    </row>
    <row r="2311" spans="1:1" x14ac:dyDescent="0.25">
      <c r="A2311" s="3"/>
    </row>
    <row r="2312" spans="1:1" x14ac:dyDescent="0.25">
      <c r="A2312" s="3"/>
    </row>
    <row r="2313" spans="1:1" x14ac:dyDescent="0.25">
      <c r="A2313" s="3"/>
    </row>
    <row r="2314" spans="1:1" x14ac:dyDescent="0.25">
      <c r="A2314" s="3"/>
    </row>
    <row r="2315" spans="1:1" x14ac:dyDescent="0.25">
      <c r="A2315" s="3"/>
    </row>
    <row r="2316" spans="1:1" x14ac:dyDescent="0.25">
      <c r="A2316" s="3"/>
    </row>
    <row r="2317" spans="1:1" x14ac:dyDescent="0.25">
      <c r="A2317" s="3"/>
    </row>
    <row r="2318" spans="1:1" x14ac:dyDescent="0.25">
      <c r="A2318" s="3"/>
    </row>
    <row r="2319" spans="1:1" x14ac:dyDescent="0.25">
      <c r="A2319" s="3"/>
    </row>
    <row r="2320" spans="1:1" x14ac:dyDescent="0.25">
      <c r="A2320" s="3"/>
    </row>
    <row r="2321" spans="1:1" x14ac:dyDescent="0.25">
      <c r="A2321" s="3"/>
    </row>
    <row r="2322" spans="1:1" x14ac:dyDescent="0.25">
      <c r="A2322" s="3"/>
    </row>
    <row r="2323" spans="1:1" x14ac:dyDescent="0.25">
      <c r="A2323" s="3"/>
    </row>
    <row r="2324" spans="1:1" x14ac:dyDescent="0.25">
      <c r="A2324" s="3"/>
    </row>
    <row r="2325" spans="1:1" x14ac:dyDescent="0.25">
      <c r="A2325" s="3"/>
    </row>
    <row r="2326" spans="1:1" x14ac:dyDescent="0.25">
      <c r="A2326" s="3"/>
    </row>
    <row r="2327" spans="1:1" x14ac:dyDescent="0.25">
      <c r="A2327" s="3"/>
    </row>
    <row r="2328" spans="1:1" x14ac:dyDescent="0.25">
      <c r="A2328" s="3"/>
    </row>
    <row r="2329" spans="1:1" x14ac:dyDescent="0.25">
      <c r="A2329" s="3"/>
    </row>
    <row r="2330" spans="1:1" x14ac:dyDescent="0.25">
      <c r="A2330" s="3"/>
    </row>
    <row r="2331" spans="1:1" x14ac:dyDescent="0.25">
      <c r="A2331" s="3"/>
    </row>
    <row r="2332" spans="1:1" x14ac:dyDescent="0.25">
      <c r="A2332" s="3"/>
    </row>
    <row r="2333" spans="1:1" x14ac:dyDescent="0.25">
      <c r="A2333" s="3"/>
    </row>
    <row r="2334" spans="1:1" x14ac:dyDescent="0.25">
      <c r="A2334" s="3"/>
    </row>
    <row r="2335" spans="1:1" x14ac:dyDescent="0.25">
      <c r="A2335" s="3"/>
    </row>
    <row r="2336" spans="1:1" x14ac:dyDescent="0.25">
      <c r="A2336" s="3"/>
    </row>
    <row r="2337" spans="1:1" x14ac:dyDescent="0.25">
      <c r="A2337" s="3"/>
    </row>
    <row r="2338" spans="1:1" x14ac:dyDescent="0.25">
      <c r="A2338" s="3"/>
    </row>
    <row r="2339" spans="1:1" x14ac:dyDescent="0.25">
      <c r="A2339" s="3"/>
    </row>
    <row r="2340" spans="1:1" x14ac:dyDescent="0.25">
      <c r="A2340" s="3"/>
    </row>
    <row r="2341" spans="1:1" x14ac:dyDescent="0.25">
      <c r="A2341" s="3"/>
    </row>
    <row r="2342" spans="1:1" x14ac:dyDescent="0.25">
      <c r="A2342" s="3"/>
    </row>
    <row r="2343" spans="1:1" x14ac:dyDescent="0.25">
      <c r="A2343" s="3"/>
    </row>
    <row r="2344" spans="1:1" x14ac:dyDescent="0.25">
      <c r="A2344" s="3"/>
    </row>
    <row r="2345" spans="1:1" x14ac:dyDescent="0.25">
      <c r="A2345" s="3"/>
    </row>
    <row r="2346" spans="1:1" x14ac:dyDescent="0.25">
      <c r="A2346" s="3"/>
    </row>
    <row r="2347" spans="1:1" x14ac:dyDescent="0.25">
      <c r="A2347" s="3"/>
    </row>
    <row r="2348" spans="1:1" x14ac:dyDescent="0.25">
      <c r="A2348" s="3"/>
    </row>
    <row r="2349" spans="1:1" x14ac:dyDescent="0.25">
      <c r="A2349" s="3"/>
    </row>
    <row r="2350" spans="1:1" x14ac:dyDescent="0.25">
      <c r="A2350" s="3"/>
    </row>
    <row r="2351" spans="1:1" x14ac:dyDescent="0.25">
      <c r="A2351" s="3"/>
    </row>
    <row r="2352" spans="1:1" x14ac:dyDescent="0.25">
      <c r="A2352" s="3"/>
    </row>
    <row r="2353" spans="1:1" x14ac:dyDescent="0.25">
      <c r="A2353" s="3"/>
    </row>
    <row r="2354" spans="1:1" x14ac:dyDescent="0.25">
      <c r="A2354" s="3"/>
    </row>
    <row r="2355" spans="1:1" x14ac:dyDescent="0.25">
      <c r="A2355" s="3"/>
    </row>
    <row r="2356" spans="1:1" x14ac:dyDescent="0.25">
      <c r="A2356" s="3"/>
    </row>
    <row r="2357" spans="1:1" x14ac:dyDescent="0.25">
      <c r="A2357" s="3"/>
    </row>
    <row r="2358" spans="1:1" x14ac:dyDescent="0.25">
      <c r="A2358" s="3"/>
    </row>
    <row r="2359" spans="1:1" x14ac:dyDescent="0.25">
      <c r="A2359" s="3"/>
    </row>
    <row r="2360" spans="1:1" x14ac:dyDescent="0.25">
      <c r="A2360" s="3"/>
    </row>
    <row r="2361" spans="1:1" x14ac:dyDescent="0.25">
      <c r="A2361" s="3"/>
    </row>
    <row r="2362" spans="1:1" x14ac:dyDescent="0.25">
      <c r="A2362" s="3"/>
    </row>
    <row r="2363" spans="1:1" x14ac:dyDescent="0.25">
      <c r="A2363" s="3"/>
    </row>
    <row r="2364" spans="1:1" x14ac:dyDescent="0.25">
      <c r="A2364" s="3"/>
    </row>
    <row r="2365" spans="1:1" x14ac:dyDescent="0.25">
      <c r="A2365" s="3"/>
    </row>
    <row r="2366" spans="1:1" x14ac:dyDescent="0.25">
      <c r="A2366" s="3"/>
    </row>
    <row r="2367" spans="1:1" x14ac:dyDescent="0.25">
      <c r="A2367" s="3"/>
    </row>
    <row r="2368" spans="1:1" x14ac:dyDescent="0.25">
      <c r="A2368" s="3"/>
    </row>
    <row r="2369" spans="1:1" x14ac:dyDescent="0.25">
      <c r="A2369" s="3"/>
    </row>
    <row r="2370" spans="1:1" x14ac:dyDescent="0.25">
      <c r="A2370" s="3"/>
    </row>
    <row r="2371" spans="1:1" x14ac:dyDescent="0.25">
      <c r="A2371" s="3"/>
    </row>
    <row r="2372" spans="1:1" x14ac:dyDescent="0.25">
      <c r="A2372" s="3"/>
    </row>
    <row r="2373" spans="1:1" x14ac:dyDescent="0.25">
      <c r="A2373" s="3"/>
    </row>
    <row r="2374" spans="1:1" x14ac:dyDescent="0.25">
      <c r="A2374" s="3"/>
    </row>
    <row r="2375" spans="1:1" x14ac:dyDescent="0.25">
      <c r="A2375" s="3"/>
    </row>
    <row r="2376" spans="1:1" x14ac:dyDescent="0.25">
      <c r="A2376" s="3"/>
    </row>
    <row r="2377" spans="1:1" x14ac:dyDescent="0.25">
      <c r="A2377" s="3"/>
    </row>
    <row r="2378" spans="1:1" x14ac:dyDescent="0.25">
      <c r="A2378" s="3"/>
    </row>
    <row r="2379" spans="1:1" x14ac:dyDescent="0.25">
      <c r="A2379" s="3"/>
    </row>
    <row r="2380" spans="1:1" x14ac:dyDescent="0.25">
      <c r="A2380" s="3"/>
    </row>
    <row r="2381" spans="1:1" x14ac:dyDescent="0.25">
      <c r="A2381" s="3"/>
    </row>
    <row r="2382" spans="1:1" x14ac:dyDescent="0.25">
      <c r="A2382" s="3"/>
    </row>
    <row r="2383" spans="1:1" x14ac:dyDescent="0.25">
      <c r="A2383" s="3"/>
    </row>
    <row r="2384" spans="1:1" x14ac:dyDescent="0.25">
      <c r="A2384" s="3"/>
    </row>
    <row r="2385" spans="1:1" x14ac:dyDescent="0.25">
      <c r="A2385" s="3"/>
    </row>
    <row r="2386" spans="1:1" x14ac:dyDescent="0.25">
      <c r="A2386" s="3"/>
    </row>
    <row r="2387" spans="1:1" x14ac:dyDescent="0.25">
      <c r="A2387" s="3"/>
    </row>
    <row r="2388" spans="1:1" x14ac:dyDescent="0.25">
      <c r="A2388" s="3"/>
    </row>
    <row r="2389" spans="1:1" x14ac:dyDescent="0.25">
      <c r="A2389" s="3"/>
    </row>
    <row r="2390" spans="1:1" x14ac:dyDescent="0.25">
      <c r="A2390" s="3"/>
    </row>
    <row r="2391" spans="1:1" x14ac:dyDescent="0.25">
      <c r="A2391" s="3"/>
    </row>
    <row r="2392" spans="1:1" x14ac:dyDescent="0.25">
      <c r="A2392" s="3"/>
    </row>
    <row r="2393" spans="1:1" x14ac:dyDescent="0.25">
      <c r="A2393" s="3"/>
    </row>
    <row r="2394" spans="1:1" x14ac:dyDescent="0.25">
      <c r="A2394" s="3"/>
    </row>
    <row r="2395" spans="1:1" x14ac:dyDescent="0.25">
      <c r="A2395" s="3"/>
    </row>
    <row r="2396" spans="1:1" x14ac:dyDescent="0.25">
      <c r="A2396" s="3"/>
    </row>
    <row r="2397" spans="1:1" x14ac:dyDescent="0.25">
      <c r="A2397" s="3"/>
    </row>
    <row r="2398" spans="1:1" x14ac:dyDescent="0.25">
      <c r="A2398" s="3"/>
    </row>
    <row r="2399" spans="1:1" x14ac:dyDescent="0.25">
      <c r="A2399" s="3"/>
    </row>
    <row r="2400" spans="1:1" x14ac:dyDescent="0.25">
      <c r="A2400" s="3"/>
    </row>
    <row r="2401" spans="1:1" x14ac:dyDescent="0.25">
      <c r="A2401" s="3"/>
    </row>
    <row r="2402" spans="1:1" x14ac:dyDescent="0.25">
      <c r="A2402" s="3"/>
    </row>
    <row r="2403" spans="1:1" x14ac:dyDescent="0.25">
      <c r="A2403" s="3"/>
    </row>
    <row r="2404" spans="1:1" x14ac:dyDescent="0.25">
      <c r="A2404" s="3"/>
    </row>
    <row r="2405" spans="1:1" x14ac:dyDescent="0.25">
      <c r="A2405" s="3"/>
    </row>
    <row r="2406" spans="1:1" x14ac:dyDescent="0.25">
      <c r="A2406" s="3"/>
    </row>
    <row r="2407" spans="1:1" x14ac:dyDescent="0.25">
      <c r="A2407" s="3"/>
    </row>
    <row r="2408" spans="1:1" x14ac:dyDescent="0.25">
      <c r="A2408" s="3"/>
    </row>
    <row r="2409" spans="1:1" x14ac:dyDescent="0.25">
      <c r="A2409" s="3"/>
    </row>
    <row r="2410" spans="1:1" x14ac:dyDescent="0.25">
      <c r="A2410" s="3"/>
    </row>
    <row r="2411" spans="1:1" x14ac:dyDescent="0.25">
      <c r="A2411" s="3"/>
    </row>
    <row r="2412" spans="1:1" x14ac:dyDescent="0.25">
      <c r="A2412" s="3"/>
    </row>
    <row r="2413" spans="1:1" x14ac:dyDescent="0.25">
      <c r="A2413" s="3"/>
    </row>
    <row r="2414" spans="1:1" x14ac:dyDescent="0.25">
      <c r="A2414" s="3"/>
    </row>
    <row r="2415" spans="1:1" x14ac:dyDescent="0.25">
      <c r="A2415" s="3"/>
    </row>
    <row r="2416" spans="1:1" x14ac:dyDescent="0.25">
      <c r="A2416" s="3"/>
    </row>
    <row r="2417" spans="1:1" x14ac:dyDescent="0.25">
      <c r="A2417" s="3"/>
    </row>
    <row r="2418" spans="1:1" x14ac:dyDescent="0.25">
      <c r="A2418" s="3"/>
    </row>
    <row r="2419" spans="1:1" x14ac:dyDescent="0.25">
      <c r="A2419" s="3"/>
    </row>
    <row r="2420" spans="1:1" x14ac:dyDescent="0.25">
      <c r="A2420" s="3"/>
    </row>
    <row r="2421" spans="1:1" x14ac:dyDescent="0.25">
      <c r="A2421" s="3"/>
    </row>
    <row r="2422" spans="1:1" x14ac:dyDescent="0.25">
      <c r="A2422" s="3"/>
    </row>
    <row r="2423" spans="1:1" x14ac:dyDescent="0.25">
      <c r="A2423" s="3"/>
    </row>
    <row r="2424" spans="1:1" x14ac:dyDescent="0.25">
      <c r="A2424" s="3"/>
    </row>
    <row r="2425" spans="1:1" x14ac:dyDescent="0.25">
      <c r="A2425" s="3"/>
    </row>
    <row r="2426" spans="1:1" x14ac:dyDescent="0.25">
      <c r="A2426" s="3"/>
    </row>
    <row r="2427" spans="1:1" x14ac:dyDescent="0.25">
      <c r="A2427" s="3"/>
    </row>
    <row r="2428" spans="1:1" x14ac:dyDescent="0.25">
      <c r="A2428" s="3"/>
    </row>
    <row r="2429" spans="1:1" x14ac:dyDescent="0.25">
      <c r="A2429" s="3"/>
    </row>
    <row r="2430" spans="1:1" x14ac:dyDescent="0.25">
      <c r="A2430" s="3"/>
    </row>
    <row r="2431" spans="1:1" x14ac:dyDescent="0.25">
      <c r="A2431" s="3"/>
    </row>
    <row r="2432" spans="1:1" x14ac:dyDescent="0.25">
      <c r="A2432" s="3"/>
    </row>
    <row r="2433" spans="1:1" x14ac:dyDescent="0.25">
      <c r="A2433" s="3"/>
    </row>
    <row r="2434" spans="1:1" x14ac:dyDescent="0.25">
      <c r="A2434" s="3"/>
    </row>
    <row r="2435" spans="1:1" x14ac:dyDescent="0.25">
      <c r="A2435" s="3"/>
    </row>
    <row r="2436" spans="1:1" x14ac:dyDescent="0.25">
      <c r="A2436" s="3"/>
    </row>
    <row r="2437" spans="1:1" x14ac:dyDescent="0.25">
      <c r="A2437" s="3"/>
    </row>
    <row r="2438" spans="1:1" x14ac:dyDescent="0.25">
      <c r="A2438" s="3"/>
    </row>
    <row r="2439" spans="1:1" x14ac:dyDescent="0.25">
      <c r="A2439" s="3"/>
    </row>
    <row r="2440" spans="1:1" x14ac:dyDescent="0.25">
      <c r="A2440" s="3"/>
    </row>
    <row r="2441" spans="1:1" x14ac:dyDescent="0.25">
      <c r="A2441" s="3"/>
    </row>
    <row r="2442" spans="1:1" x14ac:dyDescent="0.25">
      <c r="A2442" s="3"/>
    </row>
    <row r="2443" spans="1:1" x14ac:dyDescent="0.25">
      <c r="A2443" s="3"/>
    </row>
    <row r="2444" spans="1:1" x14ac:dyDescent="0.25">
      <c r="A2444" s="3"/>
    </row>
    <row r="2445" spans="1:1" x14ac:dyDescent="0.25">
      <c r="A2445" s="3"/>
    </row>
    <row r="2446" spans="1:1" x14ac:dyDescent="0.25">
      <c r="A2446" s="3"/>
    </row>
    <row r="2447" spans="1:1" x14ac:dyDescent="0.25">
      <c r="A2447" s="3"/>
    </row>
    <row r="2448" spans="1:1" x14ac:dyDescent="0.25">
      <c r="A2448" s="3"/>
    </row>
    <row r="2449" spans="1:1" x14ac:dyDescent="0.25">
      <c r="A2449" s="3"/>
    </row>
    <row r="2450" spans="1:1" x14ac:dyDescent="0.25">
      <c r="A2450" s="3"/>
    </row>
    <row r="2451" spans="1:1" x14ac:dyDescent="0.25">
      <c r="A2451" s="3"/>
    </row>
    <row r="2452" spans="1:1" x14ac:dyDescent="0.25">
      <c r="A2452" s="3"/>
    </row>
    <row r="2453" spans="1:1" x14ac:dyDescent="0.25">
      <c r="A2453" s="3"/>
    </row>
    <row r="2454" spans="1:1" x14ac:dyDescent="0.25">
      <c r="A2454" s="3"/>
    </row>
    <row r="2455" spans="1:1" x14ac:dyDescent="0.25">
      <c r="A2455" s="3"/>
    </row>
    <row r="2456" spans="1:1" x14ac:dyDescent="0.25">
      <c r="A2456" s="3"/>
    </row>
    <row r="2457" spans="1:1" x14ac:dyDescent="0.25">
      <c r="A2457" s="3"/>
    </row>
    <row r="2458" spans="1:1" x14ac:dyDescent="0.25">
      <c r="A2458" s="3"/>
    </row>
    <row r="2459" spans="1:1" x14ac:dyDescent="0.25">
      <c r="A2459" s="3"/>
    </row>
    <row r="2460" spans="1:1" x14ac:dyDescent="0.25">
      <c r="A2460" s="3"/>
    </row>
    <row r="2461" spans="1:1" x14ac:dyDescent="0.25">
      <c r="A2461" s="3"/>
    </row>
    <row r="2462" spans="1:1" x14ac:dyDescent="0.25">
      <c r="A2462" s="3"/>
    </row>
    <row r="2463" spans="1:1" x14ac:dyDescent="0.25">
      <c r="A2463" s="3"/>
    </row>
    <row r="2464" spans="1:1" x14ac:dyDescent="0.25">
      <c r="A2464" s="3"/>
    </row>
    <row r="2465" spans="1:1" x14ac:dyDescent="0.25">
      <c r="A2465" s="3"/>
    </row>
    <row r="2466" spans="1:1" x14ac:dyDescent="0.25">
      <c r="A2466" s="3"/>
    </row>
    <row r="2467" spans="1:1" x14ac:dyDescent="0.25">
      <c r="A2467" s="3"/>
    </row>
    <row r="2468" spans="1:1" x14ac:dyDescent="0.25">
      <c r="A2468" s="3"/>
    </row>
    <row r="2469" spans="1:1" x14ac:dyDescent="0.25">
      <c r="A2469" s="3"/>
    </row>
    <row r="2470" spans="1:1" x14ac:dyDescent="0.25">
      <c r="A2470" s="3"/>
    </row>
    <row r="2471" spans="1:1" x14ac:dyDescent="0.25">
      <c r="A2471" s="3"/>
    </row>
    <row r="2472" spans="1:1" x14ac:dyDescent="0.25">
      <c r="A2472" s="3"/>
    </row>
    <row r="2473" spans="1:1" x14ac:dyDescent="0.25">
      <c r="A2473" s="3"/>
    </row>
    <row r="2474" spans="1:1" x14ac:dyDescent="0.25">
      <c r="A2474" s="3"/>
    </row>
    <row r="2475" spans="1:1" x14ac:dyDescent="0.25">
      <c r="A2475" s="3"/>
    </row>
    <row r="2476" spans="1:1" x14ac:dyDescent="0.25">
      <c r="A2476" s="3"/>
    </row>
    <row r="2477" spans="1:1" x14ac:dyDescent="0.25">
      <c r="A2477" s="3"/>
    </row>
    <row r="2478" spans="1:1" x14ac:dyDescent="0.25">
      <c r="A2478" s="3"/>
    </row>
    <row r="2479" spans="1:1" x14ac:dyDescent="0.25">
      <c r="A2479" s="3"/>
    </row>
    <row r="2480" spans="1:1" x14ac:dyDescent="0.25">
      <c r="A2480" s="3"/>
    </row>
    <row r="2481" spans="1:1" x14ac:dyDescent="0.25">
      <c r="A2481" s="3"/>
    </row>
    <row r="2482" spans="1:1" x14ac:dyDescent="0.25">
      <c r="A2482" s="3"/>
    </row>
    <row r="2483" spans="1:1" x14ac:dyDescent="0.25">
      <c r="A2483" s="3"/>
    </row>
    <row r="2484" spans="1:1" x14ac:dyDescent="0.25">
      <c r="A2484" s="3"/>
    </row>
    <row r="2485" spans="1:1" x14ac:dyDescent="0.25">
      <c r="A2485" s="3"/>
    </row>
    <row r="2486" spans="1:1" x14ac:dyDescent="0.25">
      <c r="A2486" s="3"/>
    </row>
    <row r="2487" spans="1:1" x14ac:dyDescent="0.25">
      <c r="A2487" s="3"/>
    </row>
    <row r="2488" spans="1:1" x14ac:dyDescent="0.25">
      <c r="A2488" s="3"/>
    </row>
    <row r="2489" spans="1:1" x14ac:dyDescent="0.25">
      <c r="A2489" s="3"/>
    </row>
    <row r="2490" spans="1:1" x14ac:dyDescent="0.25">
      <c r="A2490" s="3"/>
    </row>
    <row r="2491" spans="1:1" x14ac:dyDescent="0.25">
      <c r="A2491" s="3"/>
    </row>
    <row r="2492" spans="1:1" x14ac:dyDescent="0.25">
      <c r="A2492" s="3"/>
    </row>
    <row r="2493" spans="1:1" x14ac:dyDescent="0.25">
      <c r="A2493" s="3"/>
    </row>
    <row r="2494" spans="1:1" x14ac:dyDescent="0.25">
      <c r="A2494" s="3"/>
    </row>
    <row r="2495" spans="1:1" x14ac:dyDescent="0.25">
      <c r="A2495" s="3"/>
    </row>
    <row r="2496" spans="1:1" x14ac:dyDescent="0.25">
      <c r="A2496" s="3"/>
    </row>
    <row r="2497" spans="1:1" x14ac:dyDescent="0.25">
      <c r="A2497" s="3"/>
    </row>
    <row r="2498" spans="1:1" x14ac:dyDescent="0.25">
      <c r="A2498" s="3"/>
    </row>
    <row r="2499" spans="1:1" x14ac:dyDescent="0.25">
      <c r="A2499" s="3"/>
    </row>
    <row r="2500" spans="1:1" x14ac:dyDescent="0.25">
      <c r="A2500" s="3"/>
    </row>
    <row r="2501" spans="1:1" x14ac:dyDescent="0.25">
      <c r="A2501" s="3"/>
    </row>
    <row r="2502" spans="1:1" x14ac:dyDescent="0.25">
      <c r="A2502" s="3"/>
    </row>
    <row r="2503" spans="1:1" x14ac:dyDescent="0.25">
      <c r="A2503" s="3"/>
    </row>
    <row r="2504" spans="1:1" x14ac:dyDescent="0.25">
      <c r="A2504" s="3"/>
    </row>
    <row r="2505" spans="1:1" x14ac:dyDescent="0.25">
      <c r="A2505" s="3"/>
    </row>
    <row r="2506" spans="1:1" x14ac:dyDescent="0.25">
      <c r="A2506" s="3"/>
    </row>
    <row r="2507" spans="1:1" x14ac:dyDescent="0.25">
      <c r="A2507" s="3"/>
    </row>
    <row r="2508" spans="1:1" x14ac:dyDescent="0.25">
      <c r="A2508" s="3"/>
    </row>
    <row r="2509" spans="1:1" x14ac:dyDescent="0.25">
      <c r="A2509" s="3"/>
    </row>
    <row r="2510" spans="1:1" x14ac:dyDescent="0.25">
      <c r="A2510" s="3"/>
    </row>
    <row r="2511" spans="1:1" x14ac:dyDescent="0.25">
      <c r="A2511" s="3"/>
    </row>
    <row r="2512" spans="1:1" x14ac:dyDescent="0.25">
      <c r="A2512" s="3"/>
    </row>
    <row r="2513" spans="1:1" x14ac:dyDescent="0.25">
      <c r="A2513" s="3"/>
    </row>
    <row r="2514" spans="1:1" x14ac:dyDescent="0.25">
      <c r="A2514" s="3"/>
    </row>
    <row r="2515" spans="1:1" x14ac:dyDescent="0.25">
      <c r="A2515" s="3"/>
    </row>
    <row r="2516" spans="1:1" x14ac:dyDescent="0.25">
      <c r="A2516" s="3"/>
    </row>
    <row r="2517" spans="1:1" x14ac:dyDescent="0.25">
      <c r="A2517" s="3"/>
    </row>
    <row r="2518" spans="1:1" x14ac:dyDescent="0.25">
      <c r="A2518" s="3"/>
    </row>
    <row r="2519" spans="1:1" x14ac:dyDescent="0.25">
      <c r="A2519" s="3"/>
    </row>
    <row r="2520" spans="1:1" x14ac:dyDescent="0.25">
      <c r="A2520" s="3"/>
    </row>
    <row r="2521" spans="1:1" x14ac:dyDescent="0.25">
      <c r="A2521" s="3"/>
    </row>
    <row r="2522" spans="1:1" x14ac:dyDescent="0.25">
      <c r="A2522" s="3"/>
    </row>
    <row r="2523" spans="1:1" x14ac:dyDescent="0.25">
      <c r="A2523" s="3"/>
    </row>
    <row r="2524" spans="1:1" x14ac:dyDescent="0.25">
      <c r="A2524" s="3"/>
    </row>
    <row r="2525" spans="1:1" x14ac:dyDescent="0.25">
      <c r="A2525" s="3"/>
    </row>
    <row r="2526" spans="1:1" x14ac:dyDescent="0.25">
      <c r="A2526" s="3"/>
    </row>
    <row r="2527" spans="1:1" x14ac:dyDescent="0.25">
      <c r="A2527" s="3"/>
    </row>
    <row r="2528" spans="1:1" x14ac:dyDescent="0.25">
      <c r="A2528" s="3"/>
    </row>
    <row r="2529" spans="1:1" x14ac:dyDescent="0.25">
      <c r="A2529" s="3"/>
    </row>
    <row r="2530" spans="1:1" x14ac:dyDescent="0.25">
      <c r="A2530" s="3"/>
    </row>
    <row r="2531" spans="1:1" x14ac:dyDescent="0.25">
      <c r="A2531" s="3"/>
    </row>
    <row r="2532" spans="1:1" x14ac:dyDescent="0.25">
      <c r="A2532" s="3"/>
    </row>
    <row r="2533" spans="1:1" x14ac:dyDescent="0.25">
      <c r="A2533" s="3"/>
    </row>
    <row r="2534" spans="1:1" x14ac:dyDescent="0.25">
      <c r="A2534" s="3"/>
    </row>
    <row r="2535" spans="1:1" x14ac:dyDescent="0.25">
      <c r="A2535" s="3"/>
    </row>
    <row r="2536" spans="1:1" x14ac:dyDescent="0.25">
      <c r="A2536" s="3"/>
    </row>
    <row r="2537" spans="1:1" x14ac:dyDescent="0.25">
      <c r="A2537" s="3"/>
    </row>
    <row r="2538" spans="1:1" x14ac:dyDescent="0.25">
      <c r="A2538" s="3"/>
    </row>
    <row r="2539" spans="1:1" x14ac:dyDescent="0.25">
      <c r="A2539" s="3"/>
    </row>
    <row r="2540" spans="1:1" x14ac:dyDescent="0.25">
      <c r="A2540" s="3"/>
    </row>
    <row r="2541" spans="1:1" x14ac:dyDescent="0.25">
      <c r="A2541" s="3"/>
    </row>
    <row r="2542" spans="1:1" x14ac:dyDescent="0.25">
      <c r="A2542" s="3"/>
    </row>
    <row r="2543" spans="1:1" x14ac:dyDescent="0.25">
      <c r="A2543" s="3"/>
    </row>
    <row r="2544" spans="1:1" x14ac:dyDescent="0.25">
      <c r="A2544" s="3"/>
    </row>
    <row r="2545" spans="1:1" x14ac:dyDescent="0.25">
      <c r="A2545" s="3"/>
    </row>
    <row r="2546" spans="1:1" x14ac:dyDescent="0.25">
      <c r="A2546" s="3"/>
    </row>
    <row r="2547" spans="1:1" x14ac:dyDescent="0.25">
      <c r="A2547" s="3"/>
    </row>
    <row r="2548" spans="1:1" x14ac:dyDescent="0.25">
      <c r="A2548" s="3"/>
    </row>
    <row r="2549" spans="1:1" x14ac:dyDescent="0.25">
      <c r="A2549" s="3"/>
    </row>
    <row r="2550" spans="1:1" x14ac:dyDescent="0.25">
      <c r="A2550" s="3"/>
    </row>
    <row r="2551" spans="1:1" x14ac:dyDescent="0.25">
      <c r="A2551" s="3"/>
    </row>
    <row r="2552" spans="1:1" x14ac:dyDescent="0.25">
      <c r="A2552" s="3"/>
    </row>
    <row r="2553" spans="1:1" x14ac:dyDescent="0.25">
      <c r="A2553" s="3"/>
    </row>
    <row r="2554" spans="1:1" x14ac:dyDescent="0.25">
      <c r="A2554" s="3"/>
    </row>
    <row r="2555" spans="1:1" x14ac:dyDescent="0.25">
      <c r="A2555" s="3"/>
    </row>
    <row r="2556" spans="1:1" x14ac:dyDescent="0.25">
      <c r="A2556" s="3"/>
    </row>
    <row r="2557" spans="1:1" x14ac:dyDescent="0.25">
      <c r="A2557" s="3"/>
    </row>
    <row r="2558" spans="1:1" x14ac:dyDescent="0.25">
      <c r="A2558" s="3"/>
    </row>
    <row r="2559" spans="1:1" x14ac:dyDescent="0.25">
      <c r="A2559" s="3"/>
    </row>
    <row r="2560" spans="1:1" x14ac:dyDescent="0.25">
      <c r="A2560" s="3"/>
    </row>
    <row r="2561" spans="1:1" x14ac:dyDescent="0.25">
      <c r="A2561" s="3"/>
    </row>
    <row r="2562" spans="1:1" x14ac:dyDescent="0.25">
      <c r="A2562" s="3"/>
    </row>
    <row r="2563" spans="1:1" x14ac:dyDescent="0.25">
      <c r="A2563" s="3"/>
    </row>
    <row r="2564" spans="1:1" x14ac:dyDescent="0.25">
      <c r="A2564" s="3"/>
    </row>
    <row r="2565" spans="1:1" x14ac:dyDescent="0.25">
      <c r="A2565" s="3"/>
    </row>
    <row r="2566" spans="1:1" x14ac:dyDescent="0.25">
      <c r="A2566" s="3"/>
    </row>
    <row r="2567" spans="1:1" x14ac:dyDescent="0.25">
      <c r="A2567" s="3"/>
    </row>
    <row r="2568" spans="1:1" x14ac:dyDescent="0.25">
      <c r="A2568" s="3"/>
    </row>
    <row r="2569" spans="1:1" x14ac:dyDescent="0.25">
      <c r="A2569" s="3"/>
    </row>
    <row r="2570" spans="1:1" x14ac:dyDescent="0.25">
      <c r="A2570" s="3"/>
    </row>
    <row r="2571" spans="1:1" x14ac:dyDescent="0.25">
      <c r="A2571" s="3"/>
    </row>
    <row r="2572" spans="1:1" x14ac:dyDescent="0.25">
      <c r="A2572" s="3"/>
    </row>
    <row r="2573" spans="1:1" x14ac:dyDescent="0.25">
      <c r="A2573" s="3"/>
    </row>
    <row r="2574" spans="1:1" x14ac:dyDescent="0.25">
      <c r="A2574" s="3"/>
    </row>
    <row r="2575" spans="1:1" x14ac:dyDescent="0.25">
      <c r="A2575" s="3"/>
    </row>
    <row r="2576" spans="1:1" x14ac:dyDescent="0.25">
      <c r="A2576" s="3"/>
    </row>
    <row r="2577" spans="1:1" x14ac:dyDescent="0.25">
      <c r="A2577" s="3"/>
    </row>
    <row r="2578" spans="1:1" x14ac:dyDescent="0.25">
      <c r="A2578" s="3"/>
    </row>
    <row r="2579" spans="1:1" x14ac:dyDescent="0.25">
      <c r="A2579" s="3"/>
    </row>
    <row r="2580" spans="1:1" x14ac:dyDescent="0.25">
      <c r="A2580" s="3"/>
    </row>
    <row r="2581" spans="1:1" x14ac:dyDescent="0.25">
      <c r="A2581" s="3"/>
    </row>
    <row r="2582" spans="1:1" x14ac:dyDescent="0.25">
      <c r="A2582" s="3"/>
    </row>
    <row r="2583" spans="1:1" x14ac:dyDescent="0.25">
      <c r="A2583" s="3"/>
    </row>
    <row r="2584" spans="1:1" x14ac:dyDescent="0.25">
      <c r="A2584" s="3"/>
    </row>
    <row r="2585" spans="1:1" x14ac:dyDescent="0.25">
      <c r="A2585" s="3"/>
    </row>
    <row r="2586" spans="1:1" x14ac:dyDescent="0.25">
      <c r="A2586" s="3"/>
    </row>
    <row r="2587" spans="1:1" x14ac:dyDescent="0.25">
      <c r="A2587" s="3"/>
    </row>
    <row r="2588" spans="1:1" x14ac:dyDescent="0.25">
      <c r="A2588" s="3"/>
    </row>
    <row r="2589" spans="1:1" x14ac:dyDescent="0.25">
      <c r="A2589" s="3"/>
    </row>
    <row r="2590" spans="1:1" x14ac:dyDescent="0.25">
      <c r="A2590" s="3"/>
    </row>
    <row r="2591" spans="1:1" x14ac:dyDescent="0.25">
      <c r="A2591" s="3"/>
    </row>
    <row r="2592" spans="1:1" x14ac:dyDescent="0.25">
      <c r="A2592" s="3"/>
    </row>
    <row r="2593" spans="1:1" x14ac:dyDescent="0.25">
      <c r="A2593" s="3"/>
    </row>
    <row r="2594" spans="1:1" x14ac:dyDescent="0.25">
      <c r="A2594" s="3"/>
    </row>
    <row r="2595" spans="1:1" x14ac:dyDescent="0.25">
      <c r="A2595" s="3"/>
    </row>
    <row r="2596" spans="1:1" x14ac:dyDescent="0.25">
      <c r="A2596" s="3"/>
    </row>
    <row r="2597" spans="1:1" x14ac:dyDescent="0.25">
      <c r="A2597" s="3"/>
    </row>
    <row r="2598" spans="1:1" x14ac:dyDescent="0.25">
      <c r="A2598" s="3"/>
    </row>
    <row r="2599" spans="1:1" x14ac:dyDescent="0.25">
      <c r="A2599" s="3"/>
    </row>
    <row r="2600" spans="1:1" x14ac:dyDescent="0.25">
      <c r="A2600" s="3"/>
    </row>
    <row r="2601" spans="1:1" x14ac:dyDescent="0.25">
      <c r="A2601" s="3"/>
    </row>
    <row r="2602" spans="1:1" x14ac:dyDescent="0.25">
      <c r="A2602" s="3"/>
    </row>
    <row r="2603" spans="1:1" x14ac:dyDescent="0.25">
      <c r="A2603" s="3"/>
    </row>
    <row r="2604" spans="1:1" x14ac:dyDescent="0.25">
      <c r="A2604" s="3"/>
    </row>
    <row r="2605" spans="1:1" x14ac:dyDescent="0.25">
      <c r="A2605" s="3"/>
    </row>
    <row r="2606" spans="1:1" x14ac:dyDescent="0.25">
      <c r="A2606" s="3"/>
    </row>
    <row r="2607" spans="1:1" x14ac:dyDescent="0.25">
      <c r="A2607" s="3"/>
    </row>
    <row r="2608" spans="1:1" x14ac:dyDescent="0.25">
      <c r="A2608" s="3"/>
    </row>
    <row r="2609" spans="1:1" x14ac:dyDescent="0.25">
      <c r="A2609" s="3"/>
    </row>
    <row r="2610" spans="1:1" x14ac:dyDescent="0.25">
      <c r="A2610" s="3"/>
    </row>
    <row r="2611" spans="1:1" x14ac:dyDescent="0.25">
      <c r="A2611" s="3"/>
    </row>
    <row r="2612" spans="1:1" x14ac:dyDescent="0.25">
      <c r="A2612" s="3"/>
    </row>
    <row r="2613" spans="1:1" x14ac:dyDescent="0.25">
      <c r="A2613" s="3"/>
    </row>
    <row r="2614" spans="1:1" x14ac:dyDescent="0.25">
      <c r="A2614" s="3"/>
    </row>
    <row r="2615" spans="1:1" x14ac:dyDescent="0.25">
      <c r="A2615" s="3"/>
    </row>
    <row r="2616" spans="1:1" x14ac:dyDescent="0.25">
      <c r="A2616" s="3"/>
    </row>
    <row r="2617" spans="1:1" x14ac:dyDescent="0.25">
      <c r="A2617" s="3"/>
    </row>
    <row r="2618" spans="1:1" x14ac:dyDescent="0.25">
      <c r="A2618" s="3"/>
    </row>
    <row r="2619" spans="1:1" x14ac:dyDescent="0.25">
      <c r="A2619" s="3"/>
    </row>
    <row r="2620" spans="1:1" x14ac:dyDescent="0.25">
      <c r="A2620" s="3"/>
    </row>
    <row r="2621" spans="1:1" x14ac:dyDescent="0.25">
      <c r="A2621" s="3"/>
    </row>
    <row r="2622" spans="1:1" x14ac:dyDescent="0.25">
      <c r="A2622" s="3"/>
    </row>
    <row r="2623" spans="1:1" x14ac:dyDescent="0.25">
      <c r="A2623" s="3"/>
    </row>
    <row r="2624" spans="1:1" x14ac:dyDescent="0.25">
      <c r="A2624" s="3"/>
    </row>
    <row r="2625" spans="1:1" x14ac:dyDescent="0.25">
      <c r="A2625" s="3"/>
    </row>
    <row r="2626" spans="1:1" x14ac:dyDescent="0.25">
      <c r="A2626" s="3"/>
    </row>
    <row r="2627" spans="1:1" x14ac:dyDescent="0.25">
      <c r="A2627" s="3"/>
    </row>
    <row r="2628" spans="1:1" x14ac:dyDescent="0.25">
      <c r="A2628" s="3"/>
    </row>
    <row r="2629" spans="1:1" x14ac:dyDescent="0.25">
      <c r="A2629" s="3"/>
    </row>
    <row r="2630" spans="1:1" x14ac:dyDescent="0.25">
      <c r="A2630" s="3"/>
    </row>
    <row r="2631" spans="1:1" x14ac:dyDescent="0.25">
      <c r="A2631" s="3"/>
    </row>
    <row r="2632" spans="1:1" x14ac:dyDescent="0.25">
      <c r="A2632" s="3"/>
    </row>
    <row r="2633" spans="1:1" x14ac:dyDescent="0.25">
      <c r="A2633" s="3"/>
    </row>
    <row r="2634" spans="1:1" x14ac:dyDescent="0.25">
      <c r="A2634" s="3"/>
    </row>
    <row r="2635" spans="1:1" x14ac:dyDescent="0.25">
      <c r="A2635" s="3"/>
    </row>
    <row r="2636" spans="1:1" x14ac:dyDescent="0.25">
      <c r="A2636" s="3"/>
    </row>
    <row r="2637" spans="1:1" x14ac:dyDescent="0.25">
      <c r="A2637" s="3"/>
    </row>
    <row r="2638" spans="1:1" x14ac:dyDescent="0.25">
      <c r="A2638" s="3"/>
    </row>
    <row r="2639" spans="1:1" x14ac:dyDescent="0.25">
      <c r="A2639" s="3"/>
    </row>
    <row r="2640" spans="1:1" x14ac:dyDescent="0.25">
      <c r="A2640" s="3"/>
    </row>
    <row r="2641" spans="1:1" x14ac:dyDescent="0.25">
      <c r="A2641" s="3"/>
    </row>
    <row r="2642" spans="1:1" x14ac:dyDescent="0.25">
      <c r="A2642" s="3"/>
    </row>
    <row r="2643" spans="1:1" x14ac:dyDescent="0.25">
      <c r="A2643" s="3"/>
    </row>
    <row r="2644" spans="1:1" x14ac:dyDescent="0.25">
      <c r="A2644" s="3"/>
    </row>
    <row r="2645" spans="1:1" x14ac:dyDescent="0.25">
      <c r="A2645" s="3"/>
    </row>
    <row r="2646" spans="1:1" x14ac:dyDescent="0.25">
      <c r="A2646" s="3"/>
    </row>
    <row r="2647" spans="1:1" x14ac:dyDescent="0.25">
      <c r="A2647" s="3"/>
    </row>
    <row r="2648" spans="1:1" x14ac:dyDescent="0.25">
      <c r="A2648" s="3"/>
    </row>
    <row r="2649" spans="1:1" x14ac:dyDescent="0.25">
      <c r="A2649" s="3"/>
    </row>
    <row r="2650" spans="1:1" x14ac:dyDescent="0.25">
      <c r="A2650" s="3"/>
    </row>
    <row r="2651" spans="1:1" x14ac:dyDescent="0.25">
      <c r="A2651" s="3"/>
    </row>
    <row r="2652" spans="1:1" x14ac:dyDescent="0.25">
      <c r="A2652" s="3"/>
    </row>
    <row r="2653" spans="1:1" x14ac:dyDescent="0.25">
      <c r="A2653" s="3"/>
    </row>
    <row r="2654" spans="1:1" x14ac:dyDescent="0.25">
      <c r="A2654" s="3"/>
    </row>
    <row r="2655" spans="1:1" x14ac:dyDescent="0.25">
      <c r="A2655" s="3"/>
    </row>
    <row r="2656" spans="1:1" x14ac:dyDescent="0.25">
      <c r="A2656" s="3"/>
    </row>
    <row r="2657" spans="1:1" x14ac:dyDescent="0.25">
      <c r="A2657" s="3"/>
    </row>
    <row r="2658" spans="1:1" x14ac:dyDescent="0.25">
      <c r="A2658" s="3"/>
    </row>
    <row r="2659" spans="1:1" x14ac:dyDescent="0.25">
      <c r="A2659" s="3"/>
    </row>
    <row r="2660" spans="1:1" x14ac:dyDescent="0.25">
      <c r="A2660" s="3"/>
    </row>
    <row r="2661" spans="1:1" x14ac:dyDescent="0.25">
      <c r="A2661" s="3"/>
    </row>
    <row r="2662" spans="1:1" x14ac:dyDescent="0.25">
      <c r="A2662" s="3"/>
    </row>
    <row r="2663" spans="1:1" x14ac:dyDescent="0.25">
      <c r="A2663" s="3"/>
    </row>
    <row r="2664" spans="1:1" x14ac:dyDescent="0.25">
      <c r="A2664" s="3"/>
    </row>
    <row r="2665" spans="1:1" x14ac:dyDescent="0.25">
      <c r="A2665" s="3"/>
    </row>
    <row r="2666" spans="1:1" x14ac:dyDescent="0.25">
      <c r="A2666" s="3"/>
    </row>
    <row r="2667" spans="1:1" x14ac:dyDescent="0.25">
      <c r="A2667" s="3"/>
    </row>
    <row r="2668" spans="1:1" x14ac:dyDescent="0.25">
      <c r="A2668" s="3"/>
    </row>
    <row r="2669" spans="1:1" x14ac:dyDescent="0.25">
      <c r="A2669" s="3"/>
    </row>
    <row r="2670" spans="1:1" x14ac:dyDescent="0.25">
      <c r="A2670" s="3"/>
    </row>
    <row r="2671" spans="1:1" x14ac:dyDescent="0.25">
      <c r="A2671" s="3"/>
    </row>
    <row r="2672" spans="1:1" x14ac:dyDescent="0.25">
      <c r="A2672" s="3"/>
    </row>
    <row r="2673" spans="1:1" x14ac:dyDescent="0.25">
      <c r="A2673" s="3"/>
    </row>
    <row r="2674" spans="1:1" x14ac:dyDescent="0.25">
      <c r="A2674" s="3"/>
    </row>
    <row r="2675" spans="1:1" x14ac:dyDescent="0.25">
      <c r="A2675" s="3"/>
    </row>
    <row r="2676" spans="1:1" x14ac:dyDescent="0.25">
      <c r="A2676" s="3"/>
    </row>
    <row r="2677" spans="1:1" x14ac:dyDescent="0.25">
      <c r="A2677" s="3"/>
    </row>
    <row r="2678" spans="1:1" x14ac:dyDescent="0.25">
      <c r="A2678" s="3"/>
    </row>
    <row r="2679" spans="1:1" x14ac:dyDescent="0.25">
      <c r="A2679" s="3"/>
    </row>
    <row r="2680" spans="1:1" x14ac:dyDescent="0.25">
      <c r="A2680" s="3"/>
    </row>
    <row r="2681" spans="1:1" x14ac:dyDescent="0.25">
      <c r="A2681" s="3"/>
    </row>
    <row r="2682" spans="1:1" x14ac:dyDescent="0.25">
      <c r="A2682" s="3"/>
    </row>
    <row r="2683" spans="1:1" x14ac:dyDescent="0.25">
      <c r="A2683" s="3"/>
    </row>
    <row r="2684" spans="1:1" x14ac:dyDescent="0.25">
      <c r="A2684" s="3"/>
    </row>
    <row r="2685" spans="1:1" x14ac:dyDescent="0.25">
      <c r="A2685" s="3"/>
    </row>
    <row r="2686" spans="1:1" x14ac:dyDescent="0.25">
      <c r="A2686" s="3"/>
    </row>
    <row r="2687" spans="1:1" x14ac:dyDescent="0.25">
      <c r="A2687" s="3"/>
    </row>
    <row r="2688" spans="1:1" x14ac:dyDescent="0.25">
      <c r="A2688" s="3"/>
    </row>
    <row r="2689" spans="1:1" x14ac:dyDescent="0.25">
      <c r="A2689" s="3"/>
    </row>
    <row r="2690" spans="1:1" x14ac:dyDescent="0.25">
      <c r="A2690" s="3"/>
    </row>
    <row r="2691" spans="1:1" x14ac:dyDescent="0.25">
      <c r="A2691" s="3"/>
    </row>
    <row r="2692" spans="1:1" x14ac:dyDescent="0.25">
      <c r="A2692" s="3"/>
    </row>
    <row r="2693" spans="1:1" x14ac:dyDescent="0.25">
      <c r="A2693" s="3"/>
    </row>
    <row r="2694" spans="1:1" x14ac:dyDescent="0.25">
      <c r="A2694" s="3"/>
    </row>
    <row r="2695" spans="1:1" x14ac:dyDescent="0.25">
      <c r="A2695" s="3"/>
    </row>
    <row r="2696" spans="1:1" x14ac:dyDescent="0.25">
      <c r="A2696" s="3"/>
    </row>
    <row r="2697" spans="1:1" x14ac:dyDescent="0.25">
      <c r="A2697" s="3"/>
    </row>
    <row r="2698" spans="1:1" x14ac:dyDescent="0.25">
      <c r="A2698" s="3"/>
    </row>
    <row r="2699" spans="1:1" x14ac:dyDescent="0.25">
      <c r="A2699" s="3"/>
    </row>
    <row r="2700" spans="1:1" x14ac:dyDescent="0.25">
      <c r="A2700" s="3"/>
    </row>
    <row r="2701" spans="1:1" x14ac:dyDescent="0.25">
      <c r="A2701" s="3"/>
    </row>
    <row r="2702" spans="1:1" x14ac:dyDescent="0.25">
      <c r="A2702" s="3"/>
    </row>
    <row r="2703" spans="1:1" x14ac:dyDescent="0.25">
      <c r="A2703" s="3"/>
    </row>
    <row r="2704" spans="1:1" x14ac:dyDescent="0.25">
      <c r="A2704" s="3"/>
    </row>
    <row r="2705" spans="1:1" x14ac:dyDescent="0.25">
      <c r="A2705" s="3"/>
    </row>
    <row r="2706" spans="1:1" x14ac:dyDescent="0.25">
      <c r="A2706" s="3"/>
    </row>
    <row r="2707" spans="1:1" x14ac:dyDescent="0.25">
      <c r="A2707" s="3"/>
    </row>
    <row r="2708" spans="1:1" x14ac:dyDescent="0.25">
      <c r="A2708" s="3"/>
    </row>
    <row r="2709" spans="1:1" x14ac:dyDescent="0.25">
      <c r="A2709" s="3"/>
    </row>
    <row r="2710" spans="1:1" x14ac:dyDescent="0.25">
      <c r="A2710" s="3"/>
    </row>
    <row r="2711" spans="1:1" x14ac:dyDescent="0.25">
      <c r="A2711" s="3"/>
    </row>
    <row r="2712" spans="1:1" x14ac:dyDescent="0.25">
      <c r="A2712" s="3"/>
    </row>
    <row r="2713" spans="1:1" x14ac:dyDescent="0.25">
      <c r="A2713" s="3"/>
    </row>
    <row r="2714" spans="1:1" x14ac:dyDescent="0.25">
      <c r="A2714" s="3"/>
    </row>
    <row r="2715" spans="1:1" x14ac:dyDescent="0.25">
      <c r="A2715" s="3"/>
    </row>
    <row r="2716" spans="1:1" x14ac:dyDescent="0.25">
      <c r="A2716" s="3"/>
    </row>
    <row r="2717" spans="1:1" x14ac:dyDescent="0.25">
      <c r="A2717" s="3"/>
    </row>
    <row r="2718" spans="1:1" x14ac:dyDescent="0.25">
      <c r="A2718" s="3"/>
    </row>
    <row r="2719" spans="1:1" x14ac:dyDescent="0.25">
      <c r="A2719" s="3"/>
    </row>
    <row r="2720" spans="1:1" x14ac:dyDescent="0.25">
      <c r="A2720" s="3"/>
    </row>
    <row r="2721" spans="1:1" x14ac:dyDescent="0.25">
      <c r="A2721" s="3"/>
    </row>
    <row r="2722" spans="1:1" x14ac:dyDescent="0.25">
      <c r="A2722" s="3"/>
    </row>
    <row r="2723" spans="1:1" x14ac:dyDescent="0.25">
      <c r="A2723" s="3"/>
    </row>
    <row r="2724" spans="1:1" x14ac:dyDescent="0.25">
      <c r="A2724" s="3"/>
    </row>
    <row r="2725" spans="1:1" x14ac:dyDescent="0.25">
      <c r="A2725" s="3"/>
    </row>
    <row r="2726" spans="1:1" x14ac:dyDescent="0.25">
      <c r="A2726" s="3"/>
    </row>
    <row r="2727" spans="1:1" x14ac:dyDescent="0.25">
      <c r="A2727" s="3"/>
    </row>
    <row r="2728" spans="1:1" x14ac:dyDescent="0.25">
      <c r="A2728" s="3"/>
    </row>
    <row r="2729" spans="1:1" x14ac:dyDescent="0.25">
      <c r="A2729" s="3"/>
    </row>
    <row r="2730" spans="1:1" x14ac:dyDescent="0.25">
      <c r="A2730" s="3"/>
    </row>
    <row r="2731" spans="1:1" x14ac:dyDescent="0.25">
      <c r="A2731" s="3"/>
    </row>
    <row r="2732" spans="1:1" x14ac:dyDescent="0.25">
      <c r="A2732" s="3"/>
    </row>
    <row r="2733" spans="1:1" x14ac:dyDescent="0.25">
      <c r="A2733" s="3"/>
    </row>
    <row r="2734" spans="1:1" x14ac:dyDescent="0.25">
      <c r="A2734" s="3"/>
    </row>
    <row r="2735" spans="1:1" x14ac:dyDescent="0.25">
      <c r="A2735" s="3"/>
    </row>
    <row r="2736" spans="1:1" x14ac:dyDescent="0.25">
      <c r="A2736" s="3"/>
    </row>
    <row r="2737" spans="1:1" x14ac:dyDescent="0.25">
      <c r="A2737" s="3"/>
    </row>
    <row r="2738" spans="1:1" x14ac:dyDescent="0.25">
      <c r="A2738" s="3"/>
    </row>
    <row r="2739" spans="1:1" x14ac:dyDescent="0.25">
      <c r="A2739" s="3"/>
    </row>
    <row r="2740" spans="1:1" x14ac:dyDescent="0.25">
      <c r="A2740" s="3"/>
    </row>
    <row r="2741" spans="1:1" x14ac:dyDescent="0.25">
      <c r="A2741" s="3"/>
    </row>
    <row r="2742" spans="1:1" x14ac:dyDescent="0.25">
      <c r="A2742" s="3"/>
    </row>
    <row r="2743" spans="1:1" x14ac:dyDescent="0.25">
      <c r="A2743" s="3"/>
    </row>
    <row r="2744" spans="1:1" x14ac:dyDescent="0.25">
      <c r="A2744" s="3"/>
    </row>
    <row r="2745" spans="1:1" x14ac:dyDescent="0.25">
      <c r="A2745" s="3"/>
    </row>
    <row r="2746" spans="1:1" x14ac:dyDescent="0.25">
      <c r="A2746" s="3"/>
    </row>
    <row r="2747" spans="1:1" x14ac:dyDescent="0.25">
      <c r="A2747" s="3"/>
    </row>
    <row r="2748" spans="1:1" x14ac:dyDescent="0.25">
      <c r="A2748" s="3"/>
    </row>
    <row r="2749" spans="1:1" x14ac:dyDescent="0.25">
      <c r="A2749" s="3"/>
    </row>
    <row r="2750" spans="1:1" x14ac:dyDescent="0.25">
      <c r="A2750" s="3"/>
    </row>
    <row r="2751" spans="1:1" x14ac:dyDescent="0.25">
      <c r="A2751" s="3"/>
    </row>
    <row r="2752" spans="1:1" x14ac:dyDescent="0.25">
      <c r="A2752" s="3"/>
    </row>
    <row r="2753" spans="1:1" x14ac:dyDescent="0.25">
      <c r="A2753" s="3"/>
    </row>
    <row r="2754" spans="1:1" x14ac:dyDescent="0.25">
      <c r="A2754" s="3"/>
    </row>
    <row r="2755" spans="1:1" x14ac:dyDescent="0.25">
      <c r="A2755" s="3"/>
    </row>
    <row r="2756" spans="1:1" x14ac:dyDescent="0.25">
      <c r="A2756" s="3"/>
    </row>
    <row r="2757" spans="1:1" x14ac:dyDescent="0.25">
      <c r="A2757" s="3"/>
    </row>
    <row r="2758" spans="1:1" x14ac:dyDescent="0.25">
      <c r="A2758" s="3"/>
    </row>
    <row r="2759" spans="1:1" x14ac:dyDescent="0.25">
      <c r="A2759" s="3"/>
    </row>
    <row r="2760" spans="1:1" x14ac:dyDescent="0.25">
      <c r="A2760" s="3"/>
    </row>
    <row r="2761" spans="1:1" x14ac:dyDescent="0.25">
      <c r="A2761" s="3"/>
    </row>
    <row r="2762" spans="1:1" x14ac:dyDescent="0.25">
      <c r="A2762" s="3"/>
    </row>
    <row r="2763" spans="1:1" x14ac:dyDescent="0.25">
      <c r="A2763" s="3"/>
    </row>
    <row r="2764" spans="1:1" x14ac:dyDescent="0.25">
      <c r="A2764" s="3"/>
    </row>
    <row r="2765" spans="1:1" x14ac:dyDescent="0.25">
      <c r="A2765" s="3"/>
    </row>
    <row r="2766" spans="1:1" x14ac:dyDescent="0.25">
      <c r="A2766" s="3"/>
    </row>
    <row r="2767" spans="1:1" x14ac:dyDescent="0.25">
      <c r="A2767" s="3"/>
    </row>
    <row r="2768" spans="1:1" x14ac:dyDescent="0.25">
      <c r="A2768" s="3"/>
    </row>
    <row r="2769" spans="1:1" x14ac:dyDescent="0.25">
      <c r="A2769" s="3"/>
    </row>
    <row r="2770" spans="1:1" x14ac:dyDescent="0.25">
      <c r="A2770" s="3"/>
    </row>
    <row r="2771" spans="1:1" x14ac:dyDescent="0.25">
      <c r="A2771" s="3"/>
    </row>
    <row r="2772" spans="1:1" x14ac:dyDescent="0.25">
      <c r="A2772" s="3"/>
    </row>
    <row r="2773" spans="1:1" x14ac:dyDescent="0.25">
      <c r="A2773" s="3"/>
    </row>
    <row r="2774" spans="1:1" x14ac:dyDescent="0.25">
      <c r="A2774" s="3"/>
    </row>
    <row r="2775" spans="1:1" x14ac:dyDescent="0.25">
      <c r="A2775" s="3"/>
    </row>
    <row r="2776" spans="1:1" x14ac:dyDescent="0.25">
      <c r="A2776" s="3"/>
    </row>
    <row r="2777" spans="1:1" x14ac:dyDescent="0.25">
      <c r="A2777" s="3"/>
    </row>
    <row r="2778" spans="1:1" x14ac:dyDescent="0.25">
      <c r="A2778" s="3"/>
    </row>
    <row r="2779" spans="1:1" x14ac:dyDescent="0.25">
      <c r="A2779" s="3"/>
    </row>
    <row r="2780" spans="1:1" x14ac:dyDescent="0.25">
      <c r="A2780" s="3"/>
    </row>
    <row r="2781" spans="1:1" x14ac:dyDescent="0.25">
      <c r="A2781" s="3"/>
    </row>
    <row r="2782" spans="1:1" x14ac:dyDescent="0.25">
      <c r="A2782" s="3"/>
    </row>
    <row r="2783" spans="1:1" x14ac:dyDescent="0.25">
      <c r="A2783" s="3"/>
    </row>
    <row r="2784" spans="1:1" x14ac:dyDescent="0.25">
      <c r="A2784" s="3"/>
    </row>
    <row r="2785" spans="1:1" x14ac:dyDescent="0.25">
      <c r="A2785" s="3"/>
    </row>
    <row r="2786" spans="1:1" x14ac:dyDescent="0.25">
      <c r="A2786" s="3"/>
    </row>
    <row r="2787" spans="1:1" x14ac:dyDescent="0.25">
      <c r="A2787" s="3"/>
    </row>
    <row r="2788" spans="1:1" x14ac:dyDescent="0.25">
      <c r="A2788" s="3"/>
    </row>
    <row r="2789" spans="1:1" x14ac:dyDescent="0.25">
      <c r="A2789" s="3"/>
    </row>
    <row r="2790" spans="1:1" x14ac:dyDescent="0.25">
      <c r="A2790" s="3"/>
    </row>
    <row r="2791" spans="1:1" x14ac:dyDescent="0.25">
      <c r="A2791" s="3"/>
    </row>
    <row r="2792" spans="1:1" x14ac:dyDescent="0.25">
      <c r="A2792" s="3"/>
    </row>
    <row r="2793" spans="1:1" x14ac:dyDescent="0.25">
      <c r="A2793" s="3"/>
    </row>
    <row r="2794" spans="1:1" x14ac:dyDescent="0.25">
      <c r="A2794" s="3"/>
    </row>
    <row r="2795" spans="1:1" x14ac:dyDescent="0.25">
      <c r="A2795" s="3"/>
    </row>
    <row r="2796" spans="1:1" x14ac:dyDescent="0.25">
      <c r="A2796" s="3"/>
    </row>
    <row r="2797" spans="1:1" x14ac:dyDescent="0.25">
      <c r="A2797" s="3"/>
    </row>
    <row r="2798" spans="1:1" x14ac:dyDescent="0.25">
      <c r="A2798" s="3"/>
    </row>
    <row r="2799" spans="1:1" x14ac:dyDescent="0.25">
      <c r="A2799" s="3"/>
    </row>
    <row r="2800" spans="1:1" x14ac:dyDescent="0.25">
      <c r="A2800" s="3"/>
    </row>
    <row r="2801" spans="1:1" x14ac:dyDescent="0.25">
      <c r="A2801" s="3"/>
    </row>
    <row r="2802" spans="1:1" x14ac:dyDescent="0.25">
      <c r="A2802" s="3"/>
    </row>
    <row r="2803" spans="1:1" x14ac:dyDescent="0.25">
      <c r="A2803" s="3"/>
    </row>
    <row r="2804" spans="1:1" x14ac:dyDescent="0.25">
      <c r="A2804" s="3"/>
    </row>
    <row r="2805" spans="1:1" x14ac:dyDescent="0.25">
      <c r="A2805" s="3"/>
    </row>
    <row r="2806" spans="1:1" x14ac:dyDescent="0.25">
      <c r="A2806" s="3"/>
    </row>
    <row r="2807" spans="1:1" x14ac:dyDescent="0.25">
      <c r="A2807" s="3"/>
    </row>
    <row r="2808" spans="1:1" x14ac:dyDescent="0.25">
      <c r="A2808" s="3"/>
    </row>
    <row r="2809" spans="1:1" x14ac:dyDescent="0.25">
      <c r="A2809" s="3"/>
    </row>
    <row r="2810" spans="1:1" x14ac:dyDescent="0.25">
      <c r="A2810" s="3"/>
    </row>
    <row r="2811" spans="1:1" x14ac:dyDescent="0.25">
      <c r="A2811" s="3"/>
    </row>
    <row r="2812" spans="1:1" x14ac:dyDescent="0.25">
      <c r="A2812" s="3"/>
    </row>
    <row r="2813" spans="1:1" x14ac:dyDescent="0.25">
      <c r="A2813" s="3"/>
    </row>
    <row r="2814" spans="1:1" x14ac:dyDescent="0.25">
      <c r="A2814" s="3"/>
    </row>
    <row r="2815" spans="1:1" x14ac:dyDescent="0.25">
      <c r="A2815" s="3"/>
    </row>
    <row r="2816" spans="1:1" x14ac:dyDescent="0.25">
      <c r="A2816" s="3"/>
    </row>
    <row r="2817" spans="1:1" x14ac:dyDescent="0.25">
      <c r="A2817" s="3"/>
    </row>
    <row r="2818" spans="1:1" x14ac:dyDescent="0.25">
      <c r="A2818" s="3"/>
    </row>
    <row r="2819" spans="1:1" x14ac:dyDescent="0.25">
      <c r="A2819" s="3"/>
    </row>
    <row r="2820" spans="1:1" x14ac:dyDescent="0.25">
      <c r="A2820" s="3"/>
    </row>
    <row r="2821" spans="1:1" x14ac:dyDescent="0.25">
      <c r="A2821" s="3"/>
    </row>
    <row r="2822" spans="1:1" x14ac:dyDescent="0.25">
      <c r="A2822" s="3"/>
    </row>
    <row r="2823" spans="1:1" x14ac:dyDescent="0.25">
      <c r="A2823" s="3"/>
    </row>
    <row r="2824" spans="1:1" x14ac:dyDescent="0.25">
      <c r="A2824" s="3"/>
    </row>
    <row r="2825" spans="1:1" x14ac:dyDescent="0.25">
      <c r="A2825" s="3"/>
    </row>
    <row r="2826" spans="1:1" x14ac:dyDescent="0.25">
      <c r="A2826" s="3"/>
    </row>
    <row r="2827" spans="1:1" x14ac:dyDescent="0.25">
      <c r="A2827" s="3"/>
    </row>
    <row r="2828" spans="1:1" x14ac:dyDescent="0.25">
      <c r="A2828" s="3"/>
    </row>
    <row r="2829" spans="1:1" x14ac:dyDescent="0.25">
      <c r="A2829" s="3"/>
    </row>
    <row r="2830" spans="1:1" x14ac:dyDescent="0.25">
      <c r="A2830" s="3"/>
    </row>
    <row r="2831" spans="1:1" x14ac:dyDescent="0.25">
      <c r="A2831" s="3"/>
    </row>
    <row r="2832" spans="1:1" x14ac:dyDescent="0.25">
      <c r="A2832" s="3"/>
    </row>
    <row r="2833" spans="1:1" x14ac:dyDescent="0.25">
      <c r="A2833" s="3"/>
    </row>
    <row r="2834" spans="1:1" x14ac:dyDescent="0.25">
      <c r="A2834" s="3"/>
    </row>
    <row r="2835" spans="1:1" x14ac:dyDescent="0.25">
      <c r="A2835" s="3"/>
    </row>
    <row r="2836" spans="1:1" x14ac:dyDescent="0.25">
      <c r="A2836" s="3"/>
    </row>
    <row r="2837" spans="1:1" x14ac:dyDescent="0.25">
      <c r="A2837" s="3"/>
    </row>
    <row r="2838" spans="1:1" x14ac:dyDescent="0.25">
      <c r="A2838" s="3"/>
    </row>
    <row r="2839" spans="1:1" x14ac:dyDescent="0.25">
      <c r="A2839" s="3"/>
    </row>
    <row r="2840" spans="1:1" x14ac:dyDescent="0.25">
      <c r="A2840" s="3"/>
    </row>
    <row r="2841" spans="1:1" x14ac:dyDescent="0.25">
      <c r="A2841" s="3"/>
    </row>
    <row r="2842" spans="1:1" x14ac:dyDescent="0.25">
      <c r="A2842" s="3"/>
    </row>
    <row r="2843" spans="1:1" x14ac:dyDescent="0.25">
      <c r="A2843" s="3"/>
    </row>
    <row r="2844" spans="1:1" x14ac:dyDescent="0.25">
      <c r="A2844" s="3"/>
    </row>
    <row r="2845" spans="1:1" x14ac:dyDescent="0.25">
      <c r="A2845" s="3"/>
    </row>
    <row r="2846" spans="1:1" x14ac:dyDescent="0.25">
      <c r="A2846" s="3"/>
    </row>
    <row r="2847" spans="1:1" x14ac:dyDescent="0.25">
      <c r="A2847" s="3"/>
    </row>
    <row r="2848" spans="1:1" x14ac:dyDescent="0.25">
      <c r="A2848" s="3"/>
    </row>
    <row r="2849" spans="1:1" x14ac:dyDescent="0.25">
      <c r="A2849" s="3"/>
    </row>
    <row r="2850" spans="1:1" x14ac:dyDescent="0.25">
      <c r="A2850" s="3"/>
    </row>
    <row r="2851" spans="1:1" x14ac:dyDescent="0.25">
      <c r="A2851" s="3"/>
    </row>
    <row r="2852" spans="1:1" x14ac:dyDescent="0.25">
      <c r="A2852" s="3"/>
    </row>
    <row r="2853" spans="1:1" x14ac:dyDescent="0.25">
      <c r="A2853" s="3"/>
    </row>
    <row r="2854" spans="1:1" x14ac:dyDescent="0.25">
      <c r="A2854" s="3"/>
    </row>
    <row r="2855" spans="1:1" x14ac:dyDescent="0.25">
      <c r="A2855" s="3"/>
    </row>
    <row r="2856" spans="1:1" x14ac:dyDescent="0.25">
      <c r="A2856" s="3"/>
    </row>
    <row r="2857" spans="1:1" x14ac:dyDescent="0.25">
      <c r="A2857" s="3"/>
    </row>
    <row r="2858" spans="1:1" x14ac:dyDescent="0.25">
      <c r="A2858" s="3"/>
    </row>
    <row r="2859" spans="1:1" x14ac:dyDescent="0.25">
      <c r="A2859" s="3"/>
    </row>
    <row r="2860" spans="1:1" x14ac:dyDescent="0.25">
      <c r="A2860" s="3"/>
    </row>
    <row r="2861" spans="1:1" x14ac:dyDescent="0.25">
      <c r="A2861" s="3"/>
    </row>
    <row r="2862" spans="1:1" x14ac:dyDescent="0.25">
      <c r="A2862" s="3"/>
    </row>
    <row r="2863" spans="1:1" x14ac:dyDescent="0.25">
      <c r="A2863" s="3"/>
    </row>
    <row r="2864" spans="1:1" x14ac:dyDescent="0.25">
      <c r="A2864" s="3"/>
    </row>
    <row r="2865" spans="1:1" x14ac:dyDescent="0.25">
      <c r="A2865" s="3"/>
    </row>
    <row r="2866" spans="1:1" x14ac:dyDescent="0.25">
      <c r="A2866" s="3"/>
    </row>
    <row r="2867" spans="1:1" x14ac:dyDescent="0.25">
      <c r="A2867" s="3"/>
    </row>
    <row r="2868" spans="1:1" x14ac:dyDescent="0.25">
      <c r="A2868" s="3"/>
    </row>
    <row r="2869" spans="1:1" x14ac:dyDescent="0.25">
      <c r="A2869" s="3"/>
    </row>
    <row r="2870" spans="1:1" x14ac:dyDescent="0.25">
      <c r="A2870" s="3"/>
    </row>
    <row r="2871" spans="1:1" x14ac:dyDescent="0.25">
      <c r="A2871" s="3"/>
    </row>
    <row r="2872" spans="1:1" x14ac:dyDescent="0.25">
      <c r="A2872" s="3"/>
    </row>
    <row r="2873" spans="1:1" x14ac:dyDescent="0.25">
      <c r="A2873" s="3"/>
    </row>
    <row r="2874" spans="1:1" x14ac:dyDescent="0.25">
      <c r="A2874" s="3"/>
    </row>
    <row r="2875" spans="1:1" x14ac:dyDescent="0.25">
      <c r="A2875" s="3"/>
    </row>
    <row r="2876" spans="1:1" x14ac:dyDescent="0.25">
      <c r="A2876" s="3"/>
    </row>
    <row r="2877" spans="1:1" x14ac:dyDescent="0.25">
      <c r="A2877" s="3"/>
    </row>
    <row r="2878" spans="1:1" x14ac:dyDescent="0.25">
      <c r="A2878" s="3"/>
    </row>
    <row r="2879" spans="1:1" x14ac:dyDescent="0.25">
      <c r="A2879" s="3"/>
    </row>
    <row r="2880" spans="1:1" x14ac:dyDescent="0.25">
      <c r="A2880" s="3"/>
    </row>
    <row r="2881" spans="1:1" x14ac:dyDescent="0.25">
      <c r="A2881" s="3"/>
    </row>
    <row r="2882" spans="1:1" x14ac:dyDescent="0.25">
      <c r="A2882" s="3"/>
    </row>
    <row r="2883" spans="1:1" x14ac:dyDescent="0.25">
      <c r="A2883" s="3"/>
    </row>
    <row r="2884" spans="1:1" x14ac:dyDescent="0.25">
      <c r="A2884" s="3"/>
    </row>
    <row r="2885" spans="1:1" x14ac:dyDescent="0.25">
      <c r="A2885" s="3"/>
    </row>
    <row r="2886" spans="1:1" x14ac:dyDescent="0.25">
      <c r="A2886" s="3"/>
    </row>
    <row r="2887" spans="1:1" x14ac:dyDescent="0.25">
      <c r="A2887" s="3"/>
    </row>
    <row r="2888" spans="1:1" x14ac:dyDescent="0.25">
      <c r="A2888" s="3"/>
    </row>
    <row r="2889" spans="1:1" x14ac:dyDescent="0.25">
      <c r="A2889" s="3"/>
    </row>
    <row r="2890" spans="1:1" x14ac:dyDescent="0.25">
      <c r="A2890" s="3"/>
    </row>
    <row r="2891" spans="1:1" x14ac:dyDescent="0.25">
      <c r="A2891" s="3"/>
    </row>
    <row r="2892" spans="1:1" x14ac:dyDescent="0.25">
      <c r="A2892" s="3"/>
    </row>
    <row r="2893" spans="1:1" x14ac:dyDescent="0.25">
      <c r="A2893" s="3"/>
    </row>
    <row r="2894" spans="1:1" x14ac:dyDescent="0.25">
      <c r="A2894" s="3"/>
    </row>
    <row r="2895" spans="1:1" x14ac:dyDescent="0.25">
      <c r="A2895" s="3"/>
    </row>
    <row r="2896" spans="1:1" x14ac:dyDescent="0.25">
      <c r="A2896" s="3"/>
    </row>
    <row r="2897" spans="1:1" x14ac:dyDescent="0.25">
      <c r="A2897" s="3"/>
    </row>
    <row r="2898" spans="1:1" x14ac:dyDescent="0.25">
      <c r="A2898" s="3"/>
    </row>
    <row r="2899" spans="1:1" x14ac:dyDescent="0.25">
      <c r="A2899" s="3"/>
    </row>
    <row r="2900" spans="1:1" x14ac:dyDescent="0.25">
      <c r="A2900" s="3"/>
    </row>
    <row r="2901" spans="1:1" x14ac:dyDescent="0.25">
      <c r="A2901" s="3"/>
    </row>
    <row r="2902" spans="1:1" x14ac:dyDescent="0.25">
      <c r="A2902" s="3"/>
    </row>
    <row r="2903" spans="1:1" x14ac:dyDescent="0.25">
      <c r="A2903" s="3"/>
    </row>
    <row r="2904" spans="1:1" x14ac:dyDescent="0.25">
      <c r="A2904" s="3"/>
    </row>
    <row r="2905" spans="1:1" x14ac:dyDescent="0.25">
      <c r="A2905" s="3"/>
    </row>
    <row r="2906" spans="1:1" x14ac:dyDescent="0.25">
      <c r="A2906" s="3"/>
    </row>
    <row r="2907" spans="1:1" x14ac:dyDescent="0.25">
      <c r="A2907" s="3"/>
    </row>
    <row r="2908" spans="1:1" x14ac:dyDescent="0.25">
      <c r="A2908" s="3"/>
    </row>
    <row r="2909" spans="1:1" x14ac:dyDescent="0.25">
      <c r="A2909" s="3"/>
    </row>
    <row r="2910" spans="1:1" x14ac:dyDescent="0.25">
      <c r="A2910" s="3"/>
    </row>
    <row r="2911" spans="1:1" x14ac:dyDescent="0.25">
      <c r="A2911" s="3"/>
    </row>
    <row r="2912" spans="1:1" x14ac:dyDescent="0.25">
      <c r="A2912" s="3"/>
    </row>
    <row r="2913" spans="1:1" x14ac:dyDescent="0.25">
      <c r="A2913" s="3"/>
    </row>
    <row r="2914" spans="1:1" x14ac:dyDescent="0.25">
      <c r="A2914" s="3"/>
    </row>
    <row r="2915" spans="1:1" x14ac:dyDescent="0.25">
      <c r="A2915" s="3"/>
    </row>
    <row r="2916" spans="1:1" x14ac:dyDescent="0.25">
      <c r="A2916" s="3"/>
    </row>
    <row r="2917" spans="1:1" x14ac:dyDescent="0.25">
      <c r="A2917" s="3"/>
    </row>
    <row r="2918" spans="1:1" x14ac:dyDescent="0.25">
      <c r="A2918" s="3"/>
    </row>
    <row r="2919" spans="1:1" x14ac:dyDescent="0.25">
      <c r="A2919" s="3"/>
    </row>
    <row r="2920" spans="1:1" x14ac:dyDescent="0.25">
      <c r="A2920" s="3"/>
    </row>
    <row r="2921" spans="1:1" x14ac:dyDescent="0.25">
      <c r="A2921" s="3"/>
    </row>
    <row r="2922" spans="1:1" x14ac:dyDescent="0.25">
      <c r="A2922" s="3"/>
    </row>
    <row r="2923" spans="1:1" x14ac:dyDescent="0.25">
      <c r="A2923" s="3"/>
    </row>
    <row r="2924" spans="1:1" x14ac:dyDescent="0.25">
      <c r="A2924" s="3"/>
    </row>
    <row r="2925" spans="1:1" x14ac:dyDescent="0.25">
      <c r="A2925" s="3"/>
    </row>
    <row r="2926" spans="1:1" x14ac:dyDescent="0.25">
      <c r="A2926" s="3"/>
    </row>
    <row r="2927" spans="1:1" x14ac:dyDescent="0.25">
      <c r="A2927" s="3"/>
    </row>
    <row r="2928" spans="1:1" x14ac:dyDescent="0.25">
      <c r="A2928" s="3"/>
    </row>
    <row r="2929" spans="1:1" x14ac:dyDescent="0.25">
      <c r="A2929" s="3"/>
    </row>
    <row r="2930" spans="1:1" x14ac:dyDescent="0.25">
      <c r="A2930" s="3"/>
    </row>
    <row r="2931" spans="1:1" x14ac:dyDescent="0.25">
      <c r="A2931" s="3"/>
    </row>
    <row r="2932" spans="1:1" x14ac:dyDescent="0.25">
      <c r="A2932" s="3"/>
    </row>
    <row r="2933" spans="1:1" x14ac:dyDescent="0.25">
      <c r="A2933" s="3"/>
    </row>
    <row r="2934" spans="1:1" x14ac:dyDescent="0.25">
      <c r="A2934" s="3"/>
    </row>
    <row r="2935" spans="1:1" x14ac:dyDescent="0.25">
      <c r="A2935" s="3"/>
    </row>
    <row r="2936" spans="1:1" x14ac:dyDescent="0.25">
      <c r="A2936" s="3"/>
    </row>
    <row r="2937" spans="1:1" x14ac:dyDescent="0.25">
      <c r="A2937" s="3"/>
    </row>
    <row r="2938" spans="1:1" x14ac:dyDescent="0.25">
      <c r="A2938" s="3"/>
    </row>
    <row r="2939" spans="1:1" x14ac:dyDescent="0.25">
      <c r="A2939" s="3"/>
    </row>
    <row r="2940" spans="1:1" x14ac:dyDescent="0.25">
      <c r="A2940" s="3"/>
    </row>
    <row r="2941" spans="1:1" x14ac:dyDescent="0.25">
      <c r="A2941" s="3"/>
    </row>
    <row r="2942" spans="1:1" x14ac:dyDescent="0.25">
      <c r="A2942" s="3"/>
    </row>
    <row r="2943" spans="1:1" x14ac:dyDescent="0.25">
      <c r="A2943" s="3"/>
    </row>
    <row r="2944" spans="1:1" x14ac:dyDescent="0.25">
      <c r="A2944" s="3"/>
    </row>
    <row r="2945" spans="1:1" x14ac:dyDescent="0.25">
      <c r="A2945" s="3"/>
    </row>
    <row r="2946" spans="1:1" x14ac:dyDescent="0.25">
      <c r="A2946" s="3"/>
    </row>
    <row r="2947" spans="1:1" x14ac:dyDescent="0.25">
      <c r="A2947" s="3"/>
    </row>
    <row r="2948" spans="1:1" x14ac:dyDescent="0.25">
      <c r="A2948" s="3"/>
    </row>
    <row r="2949" spans="1:1" x14ac:dyDescent="0.25">
      <c r="A2949" s="3"/>
    </row>
    <row r="2950" spans="1:1" x14ac:dyDescent="0.25">
      <c r="A2950" s="3"/>
    </row>
    <row r="2951" spans="1:1" x14ac:dyDescent="0.25">
      <c r="A2951" s="3"/>
    </row>
    <row r="2952" spans="1:1" x14ac:dyDescent="0.25">
      <c r="A2952" s="3"/>
    </row>
    <row r="2953" spans="1:1" x14ac:dyDescent="0.25">
      <c r="A2953" s="3"/>
    </row>
    <row r="2954" spans="1:1" x14ac:dyDescent="0.25">
      <c r="A2954" s="3"/>
    </row>
    <row r="2955" spans="1:1" x14ac:dyDescent="0.25">
      <c r="A2955" s="3"/>
    </row>
    <row r="2956" spans="1:1" x14ac:dyDescent="0.25">
      <c r="A2956" s="3"/>
    </row>
    <row r="2957" spans="1:1" x14ac:dyDescent="0.25">
      <c r="A2957" s="3"/>
    </row>
    <row r="2958" spans="1:1" x14ac:dyDescent="0.25">
      <c r="A2958" s="3"/>
    </row>
    <row r="2959" spans="1:1" x14ac:dyDescent="0.25">
      <c r="A2959" s="3"/>
    </row>
    <row r="2960" spans="1:1" x14ac:dyDescent="0.25">
      <c r="A2960" s="3"/>
    </row>
    <row r="2961" spans="1:1" x14ac:dyDescent="0.25">
      <c r="A2961" s="3"/>
    </row>
    <row r="2962" spans="1:1" x14ac:dyDescent="0.25">
      <c r="A2962" s="3"/>
    </row>
    <row r="2963" spans="1:1" x14ac:dyDescent="0.25">
      <c r="A2963" s="3"/>
    </row>
    <row r="2964" spans="1:1" x14ac:dyDescent="0.25">
      <c r="A2964" s="3"/>
    </row>
    <row r="2965" spans="1:1" x14ac:dyDescent="0.25">
      <c r="A2965" s="3"/>
    </row>
    <row r="2966" spans="1:1" x14ac:dyDescent="0.25">
      <c r="A2966" s="3"/>
    </row>
    <row r="2967" spans="1:1" x14ac:dyDescent="0.25">
      <c r="A2967" s="3"/>
    </row>
    <row r="2968" spans="1:1" x14ac:dyDescent="0.25">
      <c r="A2968" s="3"/>
    </row>
    <row r="2969" spans="1:1" x14ac:dyDescent="0.25">
      <c r="A2969" s="3"/>
    </row>
    <row r="2970" spans="1:1" x14ac:dyDescent="0.25">
      <c r="A2970" s="3"/>
    </row>
    <row r="2971" spans="1:1" x14ac:dyDescent="0.25">
      <c r="A2971" s="3"/>
    </row>
    <row r="2972" spans="1:1" x14ac:dyDescent="0.25">
      <c r="A2972" s="3"/>
    </row>
    <row r="2973" spans="1:1" x14ac:dyDescent="0.25">
      <c r="A2973" s="3"/>
    </row>
    <row r="2974" spans="1:1" x14ac:dyDescent="0.25">
      <c r="A2974" s="3"/>
    </row>
    <row r="2975" spans="1:1" x14ac:dyDescent="0.25">
      <c r="A2975" s="3"/>
    </row>
    <row r="2976" spans="1:1" x14ac:dyDescent="0.25">
      <c r="A2976" s="3"/>
    </row>
    <row r="2977" spans="1:1" x14ac:dyDescent="0.25">
      <c r="A2977" s="3"/>
    </row>
    <row r="2978" spans="1:1" x14ac:dyDescent="0.25">
      <c r="A2978" s="3"/>
    </row>
    <row r="2979" spans="1:1" x14ac:dyDescent="0.25">
      <c r="A2979" s="3"/>
    </row>
    <row r="2980" spans="1:1" x14ac:dyDescent="0.25">
      <c r="A2980" s="3"/>
    </row>
    <row r="2981" spans="1:1" x14ac:dyDescent="0.25">
      <c r="A2981" s="3"/>
    </row>
    <row r="2982" spans="1:1" x14ac:dyDescent="0.25">
      <c r="A2982" s="3"/>
    </row>
    <row r="2983" spans="1:1" x14ac:dyDescent="0.25">
      <c r="A2983" s="3"/>
    </row>
    <row r="2984" spans="1:1" x14ac:dyDescent="0.25">
      <c r="A2984" s="3"/>
    </row>
    <row r="2985" spans="1:1" x14ac:dyDescent="0.25">
      <c r="A2985" s="3"/>
    </row>
    <row r="2986" spans="1:1" x14ac:dyDescent="0.25">
      <c r="A2986" s="3"/>
    </row>
    <row r="2987" spans="1:1" x14ac:dyDescent="0.25">
      <c r="A2987" s="3"/>
    </row>
    <row r="2988" spans="1:1" x14ac:dyDescent="0.25">
      <c r="A2988" s="3"/>
    </row>
    <row r="2989" spans="1:1" x14ac:dyDescent="0.25">
      <c r="A2989" s="3"/>
    </row>
    <row r="2990" spans="1:1" x14ac:dyDescent="0.25">
      <c r="A2990" s="3"/>
    </row>
    <row r="2991" spans="1:1" x14ac:dyDescent="0.25">
      <c r="A2991" s="3"/>
    </row>
    <row r="2992" spans="1:1" x14ac:dyDescent="0.25">
      <c r="A2992" s="3"/>
    </row>
    <row r="2993" spans="1:1" x14ac:dyDescent="0.25">
      <c r="A2993" s="3"/>
    </row>
    <row r="2994" spans="1:1" x14ac:dyDescent="0.25">
      <c r="A2994" s="3"/>
    </row>
    <row r="2995" spans="1:1" x14ac:dyDescent="0.25">
      <c r="A2995" s="3"/>
    </row>
    <row r="2996" spans="1:1" x14ac:dyDescent="0.25">
      <c r="A2996" s="3"/>
    </row>
    <row r="2997" spans="1:1" x14ac:dyDescent="0.25">
      <c r="A2997" s="3"/>
    </row>
    <row r="2998" spans="1:1" x14ac:dyDescent="0.25">
      <c r="A2998" s="3"/>
    </row>
    <row r="2999" spans="1:1" x14ac:dyDescent="0.25">
      <c r="A2999" s="3"/>
    </row>
    <row r="3000" spans="1:1" x14ac:dyDescent="0.25">
      <c r="A3000" s="3"/>
    </row>
    <row r="3001" spans="1:1" x14ac:dyDescent="0.25">
      <c r="A3001" s="3"/>
    </row>
    <row r="3002" spans="1:1" x14ac:dyDescent="0.25">
      <c r="A3002" s="3"/>
    </row>
    <row r="3003" spans="1:1" x14ac:dyDescent="0.25">
      <c r="A3003" s="3"/>
    </row>
    <row r="3004" spans="1:1" x14ac:dyDescent="0.25">
      <c r="A3004" s="3"/>
    </row>
    <row r="3005" spans="1:1" x14ac:dyDescent="0.25">
      <c r="A3005" s="3"/>
    </row>
    <row r="3006" spans="1:1" x14ac:dyDescent="0.25">
      <c r="A3006" s="3"/>
    </row>
    <row r="3007" spans="1:1" x14ac:dyDescent="0.25">
      <c r="A3007" s="3"/>
    </row>
    <row r="3008" spans="1:1" x14ac:dyDescent="0.25">
      <c r="A3008" s="3"/>
    </row>
    <row r="3009" spans="1:1" x14ac:dyDescent="0.25">
      <c r="A3009" s="3"/>
    </row>
    <row r="3010" spans="1:1" x14ac:dyDescent="0.25">
      <c r="A3010" s="3"/>
    </row>
    <row r="3011" spans="1:1" x14ac:dyDescent="0.25">
      <c r="A3011" s="3"/>
    </row>
    <row r="3012" spans="1:1" x14ac:dyDescent="0.25">
      <c r="A3012" s="3"/>
    </row>
    <row r="3013" spans="1:1" x14ac:dyDescent="0.25">
      <c r="A3013" s="3"/>
    </row>
    <row r="3014" spans="1:1" x14ac:dyDescent="0.25">
      <c r="A3014" s="3"/>
    </row>
    <row r="3015" spans="1:1" x14ac:dyDescent="0.25">
      <c r="A3015" s="3"/>
    </row>
    <row r="3016" spans="1:1" x14ac:dyDescent="0.25">
      <c r="A3016" s="3"/>
    </row>
    <row r="3017" spans="1:1" x14ac:dyDescent="0.25">
      <c r="A3017" s="3"/>
    </row>
    <row r="3018" spans="1:1" x14ac:dyDescent="0.25">
      <c r="A3018" s="3"/>
    </row>
    <row r="3019" spans="1:1" x14ac:dyDescent="0.25">
      <c r="A3019" s="3"/>
    </row>
    <row r="3020" spans="1:1" x14ac:dyDescent="0.25">
      <c r="A3020" s="3"/>
    </row>
    <row r="3021" spans="1:1" x14ac:dyDescent="0.25">
      <c r="A3021" s="3"/>
    </row>
    <row r="3022" spans="1:1" x14ac:dyDescent="0.25">
      <c r="A3022" s="3"/>
    </row>
    <row r="3023" spans="1:1" x14ac:dyDescent="0.25">
      <c r="A3023" s="3"/>
    </row>
    <row r="3024" spans="1:1" x14ac:dyDescent="0.25">
      <c r="A3024" s="3"/>
    </row>
    <row r="3025" spans="1:1" x14ac:dyDescent="0.25">
      <c r="A3025" s="3"/>
    </row>
    <row r="3026" spans="1:1" x14ac:dyDescent="0.25">
      <c r="A3026" s="3"/>
    </row>
    <row r="3027" spans="1:1" x14ac:dyDescent="0.25">
      <c r="A3027" s="3"/>
    </row>
    <row r="3028" spans="1:1" x14ac:dyDescent="0.25">
      <c r="A3028" s="3"/>
    </row>
    <row r="3029" spans="1:1" x14ac:dyDescent="0.25">
      <c r="A3029" s="3"/>
    </row>
    <row r="3030" spans="1:1" x14ac:dyDescent="0.25">
      <c r="A3030" s="3"/>
    </row>
    <row r="3031" spans="1:1" x14ac:dyDescent="0.25">
      <c r="A3031" s="3"/>
    </row>
    <row r="3032" spans="1:1" x14ac:dyDescent="0.25">
      <c r="A3032" s="3"/>
    </row>
    <row r="3033" spans="1:1" x14ac:dyDescent="0.25">
      <c r="A3033" s="3"/>
    </row>
    <row r="3034" spans="1:1" x14ac:dyDescent="0.25">
      <c r="A3034" s="3"/>
    </row>
    <row r="3035" spans="1:1" x14ac:dyDescent="0.25">
      <c r="A3035" s="3"/>
    </row>
    <row r="3036" spans="1:1" x14ac:dyDescent="0.25">
      <c r="A3036" s="3"/>
    </row>
    <row r="3037" spans="1:1" x14ac:dyDescent="0.25">
      <c r="A3037" s="3"/>
    </row>
    <row r="3038" spans="1:1" x14ac:dyDescent="0.25">
      <c r="A3038" s="3"/>
    </row>
    <row r="3039" spans="1:1" x14ac:dyDescent="0.25">
      <c r="A3039" s="3"/>
    </row>
    <row r="3040" spans="1:1" x14ac:dyDescent="0.25">
      <c r="A3040" s="3"/>
    </row>
    <row r="3041" spans="1:1" x14ac:dyDescent="0.25">
      <c r="A3041" s="3"/>
    </row>
    <row r="3042" spans="1:1" x14ac:dyDescent="0.25">
      <c r="A3042" s="3"/>
    </row>
    <row r="3043" spans="1:1" x14ac:dyDescent="0.25">
      <c r="A3043" s="3"/>
    </row>
    <row r="3044" spans="1:1" x14ac:dyDescent="0.25">
      <c r="A3044" s="3"/>
    </row>
    <row r="3045" spans="1:1" x14ac:dyDescent="0.25">
      <c r="A3045" s="3"/>
    </row>
    <row r="3046" spans="1:1" x14ac:dyDescent="0.25">
      <c r="A3046" s="3"/>
    </row>
    <row r="3047" spans="1:1" x14ac:dyDescent="0.25">
      <c r="A3047" s="3"/>
    </row>
    <row r="3048" spans="1:1" x14ac:dyDescent="0.25">
      <c r="A3048" s="3"/>
    </row>
    <row r="3049" spans="1:1" x14ac:dyDescent="0.25">
      <c r="A3049" s="3"/>
    </row>
    <row r="3050" spans="1:1" x14ac:dyDescent="0.25">
      <c r="A3050" s="3"/>
    </row>
    <row r="3051" spans="1:1" x14ac:dyDescent="0.25">
      <c r="A3051" s="3"/>
    </row>
    <row r="3052" spans="1:1" x14ac:dyDescent="0.25">
      <c r="A3052" s="3"/>
    </row>
    <row r="3053" spans="1:1" x14ac:dyDescent="0.25">
      <c r="A3053" s="3"/>
    </row>
    <row r="3054" spans="1:1" x14ac:dyDescent="0.25">
      <c r="A3054" s="3"/>
    </row>
    <row r="3055" spans="1:1" x14ac:dyDescent="0.25">
      <c r="A3055" s="3"/>
    </row>
    <row r="3056" spans="1:1" x14ac:dyDescent="0.25">
      <c r="A3056" s="3"/>
    </row>
    <row r="3057" spans="1:1" x14ac:dyDescent="0.25">
      <c r="A3057" s="3"/>
    </row>
    <row r="3058" spans="1:1" x14ac:dyDescent="0.25">
      <c r="A3058" s="3"/>
    </row>
    <row r="3059" spans="1:1" x14ac:dyDescent="0.25">
      <c r="A3059" s="3"/>
    </row>
    <row r="3060" spans="1:1" x14ac:dyDescent="0.25">
      <c r="A3060" s="3"/>
    </row>
    <row r="3061" spans="1:1" x14ac:dyDescent="0.25">
      <c r="A3061" s="3"/>
    </row>
    <row r="3062" spans="1:1" x14ac:dyDescent="0.25">
      <c r="A3062" s="3"/>
    </row>
    <row r="3063" spans="1:1" x14ac:dyDescent="0.25">
      <c r="A3063" s="3"/>
    </row>
    <row r="3064" spans="1:1" x14ac:dyDescent="0.25">
      <c r="A3064" s="3"/>
    </row>
    <row r="3065" spans="1:1" x14ac:dyDescent="0.25">
      <c r="A3065" s="3"/>
    </row>
    <row r="3066" spans="1:1" x14ac:dyDescent="0.25">
      <c r="A3066" s="3"/>
    </row>
    <row r="3067" spans="1:1" x14ac:dyDescent="0.25">
      <c r="A3067" s="3"/>
    </row>
    <row r="3068" spans="1:1" x14ac:dyDescent="0.25">
      <c r="A3068" s="3"/>
    </row>
    <row r="3069" spans="1:1" x14ac:dyDescent="0.25">
      <c r="A3069" s="3"/>
    </row>
    <row r="3070" spans="1:1" x14ac:dyDescent="0.25">
      <c r="A3070" s="3"/>
    </row>
    <row r="3071" spans="1:1" x14ac:dyDescent="0.25">
      <c r="A3071" s="3"/>
    </row>
    <row r="3072" spans="1:1" x14ac:dyDescent="0.25">
      <c r="A3072" s="3"/>
    </row>
    <row r="3073" spans="1:1" x14ac:dyDescent="0.25">
      <c r="A3073" s="3"/>
    </row>
    <row r="3074" spans="1:1" x14ac:dyDescent="0.25">
      <c r="A3074" s="3"/>
    </row>
    <row r="3075" spans="1:1" x14ac:dyDescent="0.25">
      <c r="A3075" s="3"/>
    </row>
    <row r="3076" spans="1:1" x14ac:dyDescent="0.25">
      <c r="A3076" s="3"/>
    </row>
    <row r="3077" spans="1:1" x14ac:dyDescent="0.25">
      <c r="A3077" s="3"/>
    </row>
    <row r="3078" spans="1:1" x14ac:dyDescent="0.25">
      <c r="A3078" s="3"/>
    </row>
    <row r="3079" spans="1:1" x14ac:dyDescent="0.25">
      <c r="A3079" s="3"/>
    </row>
    <row r="3080" spans="1:1" x14ac:dyDescent="0.25">
      <c r="A3080" s="3"/>
    </row>
    <row r="3081" spans="1:1" x14ac:dyDescent="0.25">
      <c r="A3081" s="3"/>
    </row>
    <row r="3082" spans="1:1" x14ac:dyDescent="0.25">
      <c r="A3082" s="3"/>
    </row>
    <row r="3083" spans="1:1" x14ac:dyDescent="0.25">
      <c r="A3083" s="3"/>
    </row>
    <row r="3084" spans="1:1" x14ac:dyDescent="0.25">
      <c r="A3084" s="3"/>
    </row>
    <row r="3085" spans="1:1" x14ac:dyDescent="0.25">
      <c r="A3085" s="3"/>
    </row>
    <row r="3086" spans="1:1" x14ac:dyDescent="0.25">
      <c r="A3086" s="3"/>
    </row>
    <row r="3087" spans="1:1" x14ac:dyDescent="0.25">
      <c r="A3087" s="3"/>
    </row>
    <row r="3088" spans="1:1" x14ac:dyDescent="0.25">
      <c r="A3088" s="3"/>
    </row>
    <row r="3089" spans="1:1" x14ac:dyDescent="0.25">
      <c r="A3089" s="3"/>
    </row>
    <row r="3090" spans="1:1" x14ac:dyDescent="0.25">
      <c r="A3090" s="3"/>
    </row>
    <row r="3091" spans="1:1" x14ac:dyDescent="0.25">
      <c r="A3091" s="3"/>
    </row>
    <row r="3092" spans="1:1" x14ac:dyDescent="0.25">
      <c r="A3092" s="3"/>
    </row>
    <row r="3093" spans="1:1" x14ac:dyDescent="0.25">
      <c r="A3093" s="3"/>
    </row>
    <row r="3094" spans="1:1" x14ac:dyDescent="0.25">
      <c r="A3094" s="3"/>
    </row>
    <row r="3095" spans="1:1" x14ac:dyDescent="0.25">
      <c r="A3095" s="3"/>
    </row>
    <row r="3096" spans="1:1" x14ac:dyDescent="0.25">
      <c r="A3096" s="3"/>
    </row>
    <row r="3097" spans="1:1" x14ac:dyDescent="0.25">
      <c r="A3097" s="3"/>
    </row>
    <row r="3098" spans="1:1" x14ac:dyDescent="0.25">
      <c r="A3098" s="3"/>
    </row>
    <row r="3099" spans="1:1" x14ac:dyDescent="0.25">
      <c r="A3099" s="3"/>
    </row>
    <row r="3100" spans="1:1" x14ac:dyDescent="0.25">
      <c r="A3100" s="3"/>
    </row>
    <row r="3101" spans="1:1" x14ac:dyDescent="0.25">
      <c r="A3101" s="3"/>
    </row>
    <row r="3102" spans="1:1" x14ac:dyDescent="0.25">
      <c r="A3102" s="3"/>
    </row>
    <row r="3103" spans="1:1" x14ac:dyDescent="0.25">
      <c r="A3103" s="3"/>
    </row>
    <row r="3104" spans="1:1" x14ac:dyDescent="0.25">
      <c r="A3104" s="3"/>
    </row>
    <row r="3105" spans="1:1" x14ac:dyDescent="0.25">
      <c r="A3105" s="3"/>
    </row>
    <row r="3106" spans="1:1" x14ac:dyDescent="0.25">
      <c r="A3106" s="3"/>
    </row>
    <row r="3107" spans="1:1" x14ac:dyDescent="0.25">
      <c r="A3107" s="3"/>
    </row>
    <row r="3108" spans="1:1" x14ac:dyDescent="0.25">
      <c r="A3108" s="3"/>
    </row>
    <row r="3109" spans="1:1" x14ac:dyDescent="0.25">
      <c r="A3109" s="3"/>
    </row>
    <row r="3110" spans="1:1" x14ac:dyDescent="0.25">
      <c r="A3110" s="3"/>
    </row>
    <row r="3111" spans="1:1" x14ac:dyDescent="0.25">
      <c r="A3111" s="3"/>
    </row>
    <row r="3112" spans="1:1" x14ac:dyDescent="0.25">
      <c r="A3112" s="3"/>
    </row>
    <row r="3113" spans="1:1" x14ac:dyDescent="0.25">
      <c r="A3113" s="3"/>
    </row>
    <row r="3114" spans="1:1" x14ac:dyDescent="0.25">
      <c r="A3114" s="3"/>
    </row>
    <row r="3115" spans="1:1" x14ac:dyDescent="0.25">
      <c r="A3115" s="3"/>
    </row>
    <row r="3116" spans="1:1" x14ac:dyDescent="0.25">
      <c r="A3116" s="3"/>
    </row>
    <row r="3117" spans="1:1" x14ac:dyDescent="0.25">
      <c r="A3117" s="3"/>
    </row>
    <row r="3118" spans="1:1" x14ac:dyDescent="0.25">
      <c r="A3118" s="3"/>
    </row>
    <row r="3119" spans="1:1" x14ac:dyDescent="0.25">
      <c r="A3119" s="3"/>
    </row>
    <row r="3120" spans="1:1" x14ac:dyDescent="0.25">
      <c r="A3120" s="3"/>
    </row>
    <row r="3121" spans="1:1" x14ac:dyDescent="0.25">
      <c r="A3121" s="3"/>
    </row>
    <row r="3122" spans="1:1" x14ac:dyDescent="0.25">
      <c r="A3122" s="3"/>
    </row>
    <row r="3123" spans="1:1" x14ac:dyDescent="0.25">
      <c r="A3123" s="3"/>
    </row>
    <row r="3124" spans="1:1" x14ac:dyDescent="0.25">
      <c r="A3124" s="3"/>
    </row>
    <row r="3125" spans="1:1" x14ac:dyDescent="0.25">
      <c r="A3125" s="3"/>
    </row>
    <row r="3126" spans="1:1" x14ac:dyDescent="0.25">
      <c r="A3126" s="3"/>
    </row>
    <row r="3127" spans="1:1" x14ac:dyDescent="0.25">
      <c r="A3127" s="3"/>
    </row>
    <row r="3128" spans="1:1" x14ac:dyDescent="0.25">
      <c r="A3128" s="3"/>
    </row>
    <row r="3129" spans="1:1" x14ac:dyDescent="0.25">
      <c r="A3129" s="3"/>
    </row>
    <row r="3130" spans="1:1" x14ac:dyDescent="0.25">
      <c r="A3130" s="3"/>
    </row>
    <row r="3131" spans="1:1" x14ac:dyDescent="0.25">
      <c r="A3131" s="3"/>
    </row>
    <row r="3132" spans="1:1" x14ac:dyDescent="0.25">
      <c r="A3132" s="3"/>
    </row>
    <row r="3133" spans="1:1" x14ac:dyDescent="0.25">
      <c r="A3133" s="3"/>
    </row>
    <row r="3134" spans="1:1" x14ac:dyDescent="0.25">
      <c r="A3134" s="3"/>
    </row>
    <row r="3135" spans="1:1" x14ac:dyDescent="0.25">
      <c r="A3135" s="3"/>
    </row>
    <row r="3136" spans="1:1" x14ac:dyDescent="0.25">
      <c r="A3136" s="3"/>
    </row>
    <row r="3137" spans="1:1" x14ac:dyDescent="0.25">
      <c r="A3137" s="3"/>
    </row>
    <row r="3138" spans="1:1" x14ac:dyDescent="0.25">
      <c r="A3138" s="3"/>
    </row>
    <row r="3139" spans="1:1" x14ac:dyDescent="0.25">
      <c r="A3139" s="3"/>
    </row>
    <row r="3140" spans="1:1" x14ac:dyDescent="0.25">
      <c r="A3140" s="3"/>
    </row>
    <row r="3141" spans="1:1" x14ac:dyDescent="0.25">
      <c r="A3141" s="3"/>
    </row>
    <row r="3142" spans="1:1" x14ac:dyDescent="0.25">
      <c r="A3142" s="3"/>
    </row>
    <row r="3143" spans="1:1" x14ac:dyDescent="0.25">
      <c r="A3143" s="3"/>
    </row>
    <row r="3144" spans="1:1" x14ac:dyDescent="0.25">
      <c r="A3144" s="3"/>
    </row>
    <row r="3145" spans="1:1" x14ac:dyDescent="0.25">
      <c r="A3145" s="3"/>
    </row>
    <row r="3146" spans="1:1" x14ac:dyDescent="0.25">
      <c r="A3146" s="3"/>
    </row>
    <row r="3147" spans="1:1" x14ac:dyDescent="0.25">
      <c r="A3147" s="3"/>
    </row>
    <row r="3148" spans="1:1" x14ac:dyDescent="0.25">
      <c r="A3148" s="3"/>
    </row>
    <row r="3149" spans="1:1" x14ac:dyDescent="0.25">
      <c r="A3149" s="3"/>
    </row>
    <row r="3150" spans="1:1" x14ac:dyDescent="0.25">
      <c r="A3150" s="3"/>
    </row>
    <row r="3151" spans="1:1" x14ac:dyDescent="0.25">
      <c r="A3151" s="3"/>
    </row>
    <row r="3152" spans="1:1" x14ac:dyDescent="0.25">
      <c r="A3152" s="3"/>
    </row>
    <row r="3153" spans="1:1" x14ac:dyDescent="0.25">
      <c r="A3153" s="3"/>
    </row>
    <row r="3154" spans="1:1" x14ac:dyDescent="0.25">
      <c r="A3154" s="3"/>
    </row>
    <row r="3155" spans="1:1" x14ac:dyDescent="0.25">
      <c r="A3155" s="3"/>
    </row>
    <row r="3156" spans="1:1" x14ac:dyDescent="0.25">
      <c r="A3156" s="3"/>
    </row>
    <row r="3157" spans="1:1" x14ac:dyDescent="0.25">
      <c r="A3157" s="3"/>
    </row>
    <row r="3158" spans="1:1" x14ac:dyDescent="0.25">
      <c r="A3158" s="3"/>
    </row>
    <row r="3159" spans="1:1" x14ac:dyDescent="0.25">
      <c r="A3159" s="3"/>
    </row>
    <row r="3160" spans="1:1" x14ac:dyDescent="0.25">
      <c r="A3160" s="3"/>
    </row>
    <row r="3161" spans="1:1" x14ac:dyDescent="0.25">
      <c r="A3161" s="3"/>
    </row>
    <row r="3162" spans="1:1" x14ac:dyDescent="0.25">
      <c r="A3162" s="3"/>
    </row>
    <row r="3163" spans="1:1" x14ac:dyDescent="0.25">
      <c r="A3163" s="3"/>
    </row>
    <row r="3164" spans="1:1" x14ac:dyDescent="0.25">
      <c r="A3164" s="3"/>
    </row>
    <row r="3165" spans="1:1" x14ac:dyDescent="0.25">
      <c r="A3165" s="3"/>
    </row>
    <row r="3166" spans="1:1" x14ac:dyDescent="0.25">
      <c r="A3166" s="3"/>
    </row>
    <row r="3167" spans="1:1" x14ac:dyDescent="0.25">
      <c r="A3167" s="3"/>
    </row>
    <row r="3168" spans="1:1" x14ac:dyDescent="0.25">
      <c r="A3168" s="3"/>
    </row>
    <row r="3169" spans="1:1" x14ac:dyDescent="0.25">
      <c r="A3169" s="3"/>
    </row>
    <row r="3170" spans="1:1" x14ac:dyDescent="0.25">
      <c r="A3170" s="3"/>
    </row>
    <row r="3171" spans="1:1" x14ac:dyDescent="0.25">
      <c r="A3171" s="3"/>
    </row>
    <row r="3172" spans="1:1" x14ac:dyDescent="0.25">
      <c r="A3172" s="3"/>
    </row>
    <row r="3173" spans="1:1" x14ac:dyDescent="0.25">
      <c r="A3173" s="3"/>
    </row>
    <row r="3174" spans="1:1" x14ac:dyDescent="0.25">
      <c r="A3174" s="3"/>
    </row>
    <row r="3175" spans="1:1" x14ac:dyDescent="0.25">
      <c r="A3175" s="3"/>
    </row>
    <row r="3176" spans="1:1" x14ac:dyDescent="0.25">
      <c r="A3176" s="3"/>
    </row>
    <row r="3177" spans="1:1" x14ac:dyDescent="0.25">
      <c r="A3177" s="3"/>
    </row>
    <row r="3178" spans="1:1" x14ac:dyDescent="0.25">
      <c r="A3178" s="3"/>
    </row>
    <row r="3179" spans="1:1" x14ac:dyDescent="0.25">
      <c r="A3179" s="3"/>
    </row>
    <row r="3180" spans="1:1" x14ac:dyDescent="0.25">
      <c r="A3180" s="3"/>
    </row>
    <row r="3181" spans="1:1" x14ac:dyDescent="0.25">
      <c r="A3181" s="3"/>
    </row>
    <row r="3182" spans="1:1" x14ac:dyDescent="0.25">
      <c r="A3182" s="3"/>
    </row>
    <row r="3183" spans="1:1" x14ac:dyDescent="0.25">
      <c r="A3183" s="3"/>
    </row>
    <row r="3184" spans="1:1" x14ac:dyDescent="0.25">
      <c r="A3184" s="3"/>
    </row>
    <row r="3185" spans="1:1" x14ac:dyDescent="0.25">
      <c r="A3185" s="3"/>
    </row>
    <row r="3186" spans="1:1" x14ac:dyDescent="0.25">
      <c r="A3186" s="3"/>
    </row>
    <row r="3187" spans="1:1" x14ac:dyDescent="0.25">
      <c r="A3187" s="3"/>
    </row>
    <row r="3188" spans="1:1" x14ac:dyDescent="0.25">
      <c r="A3188" s="3"/>
    </row>
    <row r="3189" spans="1:1" x14ac:dyDescent="0.25">
      <c r="A3189" s="3"/>
    </row>
    <row r="3190" spans="1:1" x14ac:dyDescent="0.25">
      <c r="A3190" s="3"/>
    </row>
    <row r="3191" spans="1:1" x14ac:dyDescent="0.25">
      <c r="A3191" s="3"/>
    </row>
    <row r="3192" spans="1:1" x14ac:dyDescent="0.25">
      <c r="A3192" s="3"/>
    </row>
    <row r="3193" spans="1:1" x14ac:dyDescent="0.25">
      <c r="A3193" s="3"/>
    </row>
    <row r="3194" spans="1:1" x14ac:dyDescent="0.25">
      <c r="A3194" s="3"/>
    </row>
    <row r="3195" spans="1:1" x14ac:dyDescent="0.25">
      <c r="A3195" s="3"/>
    </row>
    <row r="3196" spans="1:1" x14ac:dyDescent="0.25">
      <c r="A3196" s="3"/>
    </row>
    <row r="3197" spans="1:1" x14ac:dyDescent="0.25">
      <c r="A3197" s="3"/>
    </row>
    <row r="3198" spans="1:1" x14ac:dyDescent="0.25">
      <c r="A3198" s="3"/>
    </row>
    <row r="3199" spans="1:1" x14ac:dyDescent="0.25">
      <c r="A3199" s="3"/>
    </row>
    <row r="3200" spans="1:1" x14ac:dyDescent="0.25">
      <c r="A3200" s="3"/>
    </row>
    <row r="3201" spans="1:1" x14ac:dyDescent="0.25">
      <c r="A3201" s="3"/>
    </row>
    <row r="3202" spans="1:1" x14ac:dyDescent="0.25">
      <c r="A3202" s="3"/>
    </row>
    <row r="3203" spans="1:1" x14ac:dyDescent="0.25">
      <c r="A3203" s="3"/>
    </row>
    <row r="3204" spans="1:1" x14ac:dyDescent="0.25">
      <c r="A3204" s="3"/>
    </row>
    <row r="3205" spans="1:1" x14ac:dyDescent="0.25">
      <c r="A3205" s="3"/>
    </row>
    <row r="3206" spans="1:1" x14ac:dyDescent="0.25">
      <c r="A3206" s="3"/>
    </row>
    <row r="3207" spans="1:1" x14ac:dyDescent="0.25">
      <c r="A3207" s="3"/>
    </row>
    <row r="3208" spans="1:1" x14ac:dyDescent="0.25">
      <c r="A3208" s="3"/>
    </row>
    <row r="3209" spans="1:1" x14ac:dyDescent="0.25">
      <c r="A3209" s="3"/>
    </row>
    <row r="3210" spans="1:1" x14ac:dyDescent="0.25">
      <c r="A3210" s="3"/>
    </row>
    <row r="3211" spans="1:1" x14ac:dyDescent="0.25">
      <c r="A3211" s="3"/>
    </row>
    <row r="3212" spans="1:1" x14ac:dyDescent="0.25">
      <c r="A3212" s="3"/>
    </row>
    <row r="3213" spans="1:1" x14ac:dyDescent="0.25">
      <c r="A3213" s="3"/>
    </row>
    <row r="3214" spans="1:1" x14ac:dyDescent="0.25">
      <c r="A3214" s="3"/>
    </row>
    <row r="3215" spans="1:1" x14ac:dyDescent="0.25">
      <c r="A3215" s="3"/>
    </row>
    <row r="3216" spans="1:1" x14ac:dyDescent="0.25">
      <c r="A3216" s="3"/>
    </row>
    <row r="3217" spans="1:1" x14ac:dyDescent="0.25">
      <c r="A3217" s="3"/>
    </row>
    <row r="3218" spans="1:1" x14ac:dyDescent="0.25">
      <c r="A3218" s="3"/>
    </row>
    <row r="3219" spans="1:1" x14ac:dyDescent="0.25">
      <c r="A3219" s="3"/>
    </row>
    <row r="3220" spans="1:1" x14ac:dyDescent="0.25">
      <c r="A3220" s="3"/>
    </row>
    <row r="3221" spans="1:1" x14ac:dyDescent="0.25">
      <c r="A3221" s="3"/>
    </row>
    <row r="3222" spans="1:1" x14ac:dyDescent="0.25">
      <c r="A3222" s="3"/>
    </row>
    <row r="3223" spans="1:1" x14ac:dyDescent="0.25">
      <c r="A3223" s="3"/>
    </row>
    <row r="3224" spans="1:1" x14ac:dyDescent="0.25">
      <c r="A3224" s="3"/>
    </row>
    <row r="3225" spans="1:1" x14ac:dyDescent="0.25">
      <c r="A3225" s="3"/>
    </row>
    <row r="3226" spans="1:1" x14ac:dyDescent="0.25">
      <c r="A3226" s="3"/>
    </row>
    <row r="3227" spans="1:1" x14ac:dyDescent="0.25">
      <c r="A3227" s="3"/>
    </row>
    <row r="3228" spans="1:1" x14ac:dyDescent="0.25">
      <c r="A3228" s="3"/>
    </row>
    <row r="3229" spans="1:1" x14ac:dyDescent="0.25">
      <c r="A3229" s="3"/>
    </row>
    <row r="3230" spans="1:1" x14ac:dyDescent="0.25">
      <c r="A3230" s="3"/>
    </row>
    <row r="3231" spans="1:1" x14ac:dyDescent="0.25">
      <c r="A3231" s="3"/>
    </row>
    <row r="3232" spans="1:1" x14ac:dyDescent="0.25">
      <c r="A3232" s="3"/>
    </row>
    <row r="3233" spans="1:1" x14ac:dyDescent="0.25">
      <c r="A3233" s="3"/>
    </row>
    <row r="3234" spans="1:1" x14ac:dyDescent="0.25">
      <c r="A3234" s="3"/>
    </row>
    <row r="3235" spans="1:1" x14ac:dyDescent="0.25">
      <c r="A3235" s="3"/>
    </row>
    <row r="3236" spans="1:1" x14ac:dyDescent="0.25">
      <c r="A3236" s="3"/>
    </row>
    <row r="3237" spans="1:1" x14ac:dyDescent="0.25">
      <c r="A3237" s="3"/>
    </row>
    <row r="3238" spans="1:1" x14ac:dyDescent="0.25">
      <c r="A3238" s="3"/>
    </row>
    <row r="3239" spans="1:1" x14ac:dyDescent="0.25">
      <c r="A3239" s="3"/>
    </row>
    <row r="3240" spans="1:1" x14ac:dyDescent="0.25">
      <c r="A3240" s="3"/>
    </row>
    <row r="3241" spans="1:1" x14ac:dyDescent="0.25">
      <c r="A3241" s="3"/>
    </row>
    <row r="3242" spans="1:1" x14ac:dyDescent="0.25">
      <c r="A3242" s="3"/>
    </row>
    <row r="3243" spans="1:1" x14ac:dyDescent="0.25">
      <c r="A3243" s="3"/>
    </row>
    <row r="3244" spans="1:1" x14ac:dyDescent="0.25">
      <c r="A3244" s="3"/>
    </row>
    <row r="3245" spans="1:1" x14ac:dyDescent="0.25">
      <c r="A3245" s="3"/>
    </row>
    <row r="3246" spans="1:1" x14ac:dyDescent="0.25">
      <c r="A3246" s="3"/>
    </row>
    <row r="3247" spans="1:1" x14ac:dyDescent="0.25">
      <c r="A3247" s="3"/>
    </row>
    <row r="3248" spans="1:1" x14ac:dyDescent="0.25">
      <c r="A3248" s="3"/>
    </row>
    <row r="3249" spans="1:1" x14ac:dyDescent="0.25">
      <c r="A3249" s="3"/>
    </row>
    <row r="3250" spans="1:1" x14ac:dyDescent="0.25">
      <c r="A3250" s="3"/>
    </row>
    <row r="3251" spans="1:1" x14ac:dyDescent="0.25">
      <c r="A3251" s="3"/>
    </row>
    <row r="3252" spans="1:1" x14ac:dyDescent="0.25">
      <c r="A3252" s="3"/>
    </row>
    <row r="3253" spans="1:1" x14ac:dyDescent="0.25">
      <c r="A3253" s="3"/>
    </row>
    <row r="3254" spans="1:1" x14ac:dyDescent="0.25">
      <c r="A3254" s="3"/>
    </row>
    <row r="3255" spans="1:1" x14ac:dyDescent="0.25">
      <c r="A3255" s="3"/>
    </row>
    <row r="3256" spans="1:1" x14ac:dyDescent="0.25">
      <c r="A3256" s="3"/>
    </row>
    <row r="3257" spans="1:1" x14ac:dyDescent="0.25">
      <c r="A3257" s="3"/>
    </row>
    <row r="3258" spans="1:1" x14ac:dyDescent="0.25">
      <c r="A3258" s="3"/>
    </row>
    <row r="3259" spans="1:1" x14ac:dyDescent="0.25">
      <c r="A3259" s="3"/>
    </row>
    <row r="3260" spans="1:1" x14ac:dyDescent="0.25">
      <c r="A3260" s="3"/>
    </row>
    <row r="3261" spans="1:1" x14ac:dyDescent="0.25">
      <c r="A3261" s="3"/>
    </row>
    <row r="3262" spans="1:1" x14ac:dyDescent="0.25">
      <c r="A3262" s="3"/>
    </row>
    <row r="3263" spans="1:1" x14ac:dyDescent="0.25">
      <c r="A3263" s="3"/>
    </row>
    <row r="3264" spans="1:1" x14ac:dyDescent="0.25">
      <c r="A3264" s="3"/>
    </row>
    <row r="3265" spans="1:1" x14ac:dyDescent="0.25">
      <c r="A3265" s="3"/>
    </row>
    <row r="3266" spans="1:1" x14ac:dyDescent="0.25">
      <c r="A3266" s="3"/>
    </row>
    <row r="3267" spans="1:1" x14ac:dyDescent="0.25">
      <c r="A3267" s="3"/>
    </row>
    <row r="3268" spans="1:1" x14ac:dyDescent="0.25">
      <c r="A3268" s="3"/>
    </row>
    <row r="3269" spans="1:1" x14ac:dyDescent="0.25">
      <c r="A3269" s="3"/>
    </row>
    <row r="3270" spans="1:1" x14ac:dyDescent="0.25">
      <c r="A3270" s="3"/>
    </row>
    <row r="3271" spans="1:1" x14ac:dyDescent="0.25">
      <c r="A3271" s="3"/>
    </row>
    <row r="3272" spans="1:1" x14ac:dyDescent="0.25">
      <c r="A3272" s="3"/>
    </row>
    <row r="3273" spans="1:1" x14ac:dyDescent="0.25">
      <c r="A3273" s="3"/>
    </row>
    <row r="3274" spans="1:1" x14ac:dyDescent="0.25">
      <c r="A3274" s="3"/>
    </row>
    <row r="3275" spans="1:1" x14ac:dyDescent="0.25">
      <c r="A3275" s="3"/>
    </row>
    <row r="3276" spans="1:1" x14ac:dyDescent="0.25">
      <c r="A3276" s="3"/>
    </row>
    <row r="3277" spans="1:1" x14ac:dyDescent="0.25">
      <c r="A3277" s="3"/>
    </row>
    <row r="3278" spans="1:1" x14ac:dyDescent="0.25">
      <c r="A3278" s="3"/>
    </row>
    <row r="3279" spans="1:1" x14ac:dyDescent="0.25">
      <c r="A3279" s="3"/>
    </row>
    <row r="3280" spans="1:1" x14ac:dyDescent="0.25">
      <c r="A3280" s="3"/>
    </row>
    <row r="3281" spans="1:1" x14ac:dyDescent="0.25">
      <c r="A3281" s="3"/>
    </row>
    <row r="3282" spans="1:1" x14ac:dyDescent="0.25">
      <c r="A3282" s="3"/>
    </row>
    <row r="3283" spans="1:1" x14ac:dyDescent="0.25">
      <c r="A3283" s="3"/>
    </row>
    <row r="3284" spans="1:1" x14ac:dyDescent="0.25">
      <c r="A3284" s="3"/>
    </row>
    <row r="3285" spans="1:1" x14ac:dyDescent="0.25">
      <c r="A3285" s="3"/>
    </row>
    <row r="3286" spans="1:1" x14ac:dyDescent="0.25">
      <c r="A3286" s="3"/>
    </row>
    <row r="3287" spans="1:1" x14ac:dyDescent="0.25">
      <c r="A3287" s="3"/>
    </row>
    <row r="3288" spans="1:1" x14ac:dyDescent="0.25">
      <c r="A3288" s="3"/>
    </row>
    <row r="3289" spans="1:1" x14ac:dyDescent="0.25">
      <c r="A3289" s="3"/>
    </row>
    <row r="3290" spans="1:1" x14ac:dyDescent="0.25">
      <c r="A3290" s="3"/>
    </row>
    <row r="3291" spans="1:1" x14ac:dyDescent="0.25">
      <c r="A3291" s="3"/>
    </row>
    <row r="3292" spans="1:1" x14ac:dyDescent="0.25">
      <c r="A3292" s="3"/>
    </row>
    <row r="3293" spans="1:1" x14ac:dyDescent="0.25">
      <c r="A3293" s="3"/>
    </row>
    <row r="3294" spans="1:1" x14ac:dyDescent="0.25">
      <c r="A3294" s="3"/>
    </row>
    <row r="3295" spans="1:1" x14ac:dyDescent="0.25">
      <c r="A3295" s="3"/>
    </row>
    <row r="3296" spans="1:1" x14ac:dyDescent="0.25">
      <c r="A3296" s="3"/>
    </row>
    <row r="3297" spans="1:1" x14ac:dyDescent="0.25">
      <c r="A3297" s="3"/>
    </row>
    <row r="3298" spans="1:1" x14ac:dyDescent="0.25">
      <c r="A3298" s="3"/>
    </row>
    <row r="3299" spans="1:1" x14ac:dyDescent="0.25">
      <c r="A3299" s="3"/>
    </row>
    <row r="3300" spans="1:1" x14ac:dyDescent="0.25">
      <c r="A3300" s="3"/>
    </row>
    <row r="3301" spans="1:1" x14ac:dyDescent="0.25">
      <c r="A3301" s="3"/>
    </row>
    <row r="3302" spans="1:1" x14ac:dyDescent="0.25">
      <c r="A3302" s="3"/>
    </row>
    <row r="3303" spans="1:1" x14ac:dyDescent="0.25">
      <c r="A3303" s="3"/>
    </row>
    <row r="3304" spans="1:1" x14ac:dyDescent="0.25">
      <c r="A3304" s="3"/>
    </row>
    <row r="3305" spans="1:1" x14ac:dyDescent="0.25">
      <c r="A3305" s="3"/>
    </row>
    <row r="3306" spans="1:1" x14ac:dyDescent="0.25">
      <c r="A3306" s="3"/>
    </row>
    <row r="3307" spans="1:1" x14ac:dyDescent="0.25">
      <c r="A3307" s="3"/>
    </row>
    <row r="3308" spans="1:1" x14ac:dyDescent="0.25">
      <c r="A3308" s="3"/>
    </row>
    <row r="3309" spans="1:1" x14ac:dyDescent="0.25">
      <c r="A3309" s="3"/>
    </row>
    <row r="3310" spans="1:1" x14ac:dyDescent="0.25">
      <c r="A3310" s="3"/>
    </row>
    <row r="3311" spans="1:1" x14ac:dyDescent="0.25">
      <c r="A3311" s="3"/>
    </row>
    <row r="3312" spans="1:1" x14ac:dyDescent="0.25">
      <c r="A3312" s="3"/>
    </row>
    <row r="3313" spans="1:1" x14ac:dyDescent="0.25">
      <c r="A3313" s="3"/>
    </row>
    <row r="3314" spans="1:1" x14ac:dyDescent="0.25">
      <c r="A3314" s="3"/>
    </row>
    <row r="3315" spans="1:1" x14ac:dyDescent="0.25">
      <c r="A3315" s="3"/>
    </row>
    <row r="3316" spans="1:1" x14ac:dyDescent="0.25">
      <c r="A3316" s="3"/>
    </row>
    <row r="3317" spans="1:1" x14ac:dyDescent="0.25">
      <c r="A3317" s="3"/>
    </row>
    <row r="3318" spans="1:1" x14ac:dyDescent="0.25">
      <c r="A3318" s="3"/>
    </row>
    <row r="3319" spans="1:1" x14ac:dyDescent="0.25">
      <c r="A3319" s="3"/>
    </row>
    <row r="3320" spans="1:1" x14ac:dyDescent="0.25">
      <c r="A3320" s="3"/>
    </row>
    <row r="3321" spans="1:1" x14ac:dyDescent="0.25">
      <c r="A3321" s="3"/>
    </row>
    <row r="3322" spans="1:1" x14ac:dyDescent="0.25">
      <c r="A3322" s="3"/>
    </row>
    <row r="3323" spans="1:1" x14ac:dyDescent="0.25">
      <c r="A3323" s="3"/>
    </row>
    <row r="3324" spans="1:1" x14ac:dyDescent="0.25">
      <c r="A3324" s="3"/>
    </row>
    <row r="3325" spans="1:1" x14ac:dyDescent="0.25">
      <c r="A3325" s="3"/>
    </row>
    <row r="3326" spans="1:1" x14ac:dyDescent="0.25">
      <c r="A3326" s="3"/>
    </row>
    <row r="3327" spans="1:1" x14ac:dyDescent="0.25">
      <c r="A3327" s="3"/>
    </row>
    <row r="3328" spans="1:1" x14ac:dyDescent="0.25">
      <c r="A3328" s="3"/>
    </row>
    <row r="3329" spans="1:1" x14ac:dyDescent="0.25">
      <c r="A3329" s="3"/>
    </row>
    <row r="3330" spans="1:1" x14ac:dyDescent="0.25">
      <c r="A3330" s="3"/>
    </row>
    <row r="3331" spans="1:1" x14ac:dyDescent="0.25">
      <c r="A3331" s="3"/>
    </row>
    <row r="3332" spans="1:1" x14ac:dyDescent="0.25">
      <c r="A3332" s="3"/>
    </row>
    <row r="3333" spans="1:1" x14ac:dyDescent="0.25">
      <c r="A3333" s="3"/>
    </row>
    <row r="3334" spans="1:1" x14ac:dyDescent="0.25">
      <c r="A3334" s="3"/>
    </row>
    <row r="3335" spans="1:1" x14ac:dyDescent="0.25">
      <c r="A3335" s="3"/>
    </row>
    <row r="3336" spans="1:1" x14ac:dyDescent="0.25">
      <c r="A3336" s="3"/>
    </row>
    <row r="3337" spans="1:1" x14ac:dyDescent="0.25">
      <c r="A3337" s="3"/>
    </row>
    <row r="3338" spans="1:1" x14ac:dyDescent="0.25">
      <c r="A3338" s="3"/>
    </row>
    <row r="3339" spans="1:1" x14ac:dyDescent="0.25">
      <c r="A3339" s="3"/>
    </row>
    <row r="3340" spans="1:1" x14ac:dyDescent="0.25">
      <c r="A3340" s="3"/>
    </row>
    <row r="3341" spans="1:1" x14ac:dyDescent="0.25">
      <c r="A3341" s="3"/>
    </row>
    <row r="3342" spans="1:1" x14ac:dyDescent="0.25">
      <c r="A3342" s="3"/>
    </row>
    <row r="3343" spans="1:1" x14ac:dyDescent="0.25">
      <c r="A3343" s="3"/>
    </row>
    <row r="3344" spans="1:1" x14ac:dyDescent="0.25">
      <c r="A3344" s="3"/>
    </row>
    <row r="3345" spans="1:1" x14ac:dyDescent="0.25">
      <c r="A3345" s="3"/>
    </row>
    <row r="3346" spans="1:1" x14ac:dyDescent="0.25">
      <c r="A3346" s="3"/>
    </row>
    <row r="3347" spans="1:1" x14ac:dyDescent="0.25">
      <c r="A3347" s="3"/>
    </row>
    <row r="3348" spans="1:1" x14ac:dyDescent="0.25">
      <c r="A3348" s="3"/>
    </row>
    <row r="3349" spans="1:1" x14ac:dyDescent="0.25">
      <c r="A3349" s="3"/>
    </row>
    <row r="3350" spans="1:1" x14ac:dyDescent="0.25">
      <c r="A3350" s="3"/>
    </row>
    <row r="3351" spans="1:1" x14ac:dyDescent="0.25">
      <c r="A3351" s="3"/>
    </row>
    <row r="3352" spans="1:1" x14ac:dyDescent="0.25">
      <c r="A3352" s="3"/>
    </row>
    <row r="3353" spans="1:1" x14ac:dyDescent="0.25">
      <c r="A3353" s="3"/>
    </row>
    <row r="3354" spans="1:1" x14ac:dyDescent="0.25">
      <c r="A3354" s="3"/>
    </row>
    <row r="3355" spans="1:1" x14ac:dyDescent="0.25">
      <c r="A3355" s="3"/>
    </row>
    <row r="3356" spans="1:1" x14ac:dyDescent="0.25">
      <c r="A3356" s="3"/>
    </row>
    <row r="3357" spans="1:1" x14ac:dyDescent="0.25">
      <c r="A3357" s="3"/>
    </row>
    <row r="3358" spans="1:1" x14ac:dyDescent="0.25">
      <c r="A3358" s="3"/>
    </row>
    <row r="3359" spans="1:1" x14ac:dyDescent="0.25">
      <c r="A3359" s="3"/>
    </row>
    <row r="3360" spans="1:1" x14ac:dyDescent="0.25">
      <c r="A3360" s="3"/>
    </row>
    <row r="3361" spans="1:1" x14ac:dyDescent="0.25">
      <c r="A3361" s="3"/>
    </row>
    <row r="3362" spans="1:1" x14ac:dyDescent="0.25">
      <c r="A3362" s="3"/>
    </row>
    <row r="3363" spans="1:1" x14ac:dyDescent="0.25">
      <c r="A3363" s="3"/>
    </row>
    <row r="3364" spans="1:1" x14ac:dyDescent="0.25">
      <c r="A3364" s="3"/>
    </row>
    <row r="3365" spans="1:1" x14ac:dyDescent="0.25">
      <c r="A3365" s="3"/>
    </row>
    <row r="3366" spans="1:1" x14ac:dyDescent="0.25">
      <c r="A3366" s="3"/>
    </row>
    <row r="3367" spans="1:1" x14ac:dyDescent="0.25">
      <c r="A3367" s="3"/>
    </row>
    <row r="3368" spans="1:1" x14ac:dyDescent="0.25">
      <c r="A3368" s="3"/>
    </row>
    <row r="3369" spans="1:1" x14ac:dyDescent="0.25">
      <c r="A3369" s="3"/>
    </row>
    <row r="3370" spans="1:1" x14ac:dyDescent="0.25">
      <c r="A3370" s="3"/>
    </row>
    <row r="3371" spans="1:1" x14ac:dyDescent="0.25">
      <c r="A3371" s="3"/>
    </row>
    <row r="3372" spans="1:1" x14ac:dyDescent="0.25">
      <c r="A3372" s="3"/>
    </row>
    <row r="3373" spans="1:1" x14ac:dyDescent="0.25">
      <c r="A3373" s="3"/>
    </row>
    <row r="3374" spans="1:1" x14ac:dyDescent="0.25">
      <c r="A3374" s="3"/>
    </row>
    <row r="3375" spans="1:1" x14ac:dyDescent="0.25">
      <c r="A3375" s="3"/>
    </row>
    <row r="3376" spans="1:1" x14ac:dyDescent="0.25">
      <c r="A3376" s="3"/>
    </row>
    <row r="3377" spans="1:1" x14ac:dyDescent="0.25">
      <c r="A3377" s="3"/>
    </row>
    <row r="3378" spans="1:1" x14ac:dyDescent="0.25">
      <c r="A3378" s="3"/>
    </row>
    <row r="3379" spans="1:1" x14ac:dyDescent="0.25">
      <c r="A3379" s="3"/>
    </row>
    <row r="3380" spans="1:1" x14ac:dyDescent="0.25">
      <c r="A3380" s="3"/>
    </row>
    <row r="3381" spans="1:1" x14ac:dyDescent="0.25">
      <c r="A3381" s="3"/>
    </row>
    <row r="3382" spans="1:1" x14ac:dyDescent="0.25">
      <c r="A3382" s="3"/>
    </row>
    <row r="3383" spans="1:1" x14ac:dyDescent="0.25">
      <c r="A3383" s="3"/>
    </row>
    <row r="3384" spans="1:1" x14ac:dyDescent="0.25">
      <c r="A3384" s="3"/>
    </row>
    <row r="3385" spans="1:1" x14ac:dyDescent="0.25">
      <c r="A3385" s="3"/>
    </row>
    <row r="3386" spans="1:1" x14ac:dyDescent="0.25">
      <c r="A3386" s="3"/>
    </row>
    <row r="3387" spans="1:1" x14ac:dyDescent="0.25">
      <c r="A3387" s="3"/>
    </row>
    <row r="3388" spans="1:1" x14ac:dyDescent="0.25">
      <c r="A3388" s="3"/>
    </row>
    <row r="3389" spans="1:1" x14ac:dyDescent="0.25">
      <c r="A3389" s="3"/>
    </row>
    <row r="3390" spans="1:1" x14ac:dyDescent="0.25">
      <c r="A3390" s="3"/>
    </row>
    <row r="3391" spans="1:1" x14ac:dyDescent="0.25">
      <c r="A3391" s="3"/>
    </row>
    <row r="3392" spans="1:1" x14ac:dyDescent="0.25">
      <c r="A3392" s="3"/>
    </row>
    <row r="3393" spans="1:1" x14ac:dyDescent="0.25">
      <c r="A3393" s="3"/>
    </row>
    <row r="3394" spans="1:1" x14ac:dyDescent="0.25">
      <c r="A3394" s="3"/>
    </row>
    <row r="3395" spans="1:1" x14ac:dyDescent="0.25">
      <c r="A3395" s="3"/>
    </row>
    <row r="3396" spans="1:1" x14ac:dyDescent="0.25">
      <c r="A3396" s="3"/>
    </row>
    <row r="3397" spans="1:1" x14ac:dyDescent="0.25">
      <c r="A3397" s="3"/>
    </row>
    <row r="3398" spans="1:1" x14ac:dyDescent="0.25">
      <c r="A3398" s="3"/>
    </row>
    <row r="3399" spans="1:1" x14ac:dyDescent="0.25">
      <c r="A3399" s="3"/>
    </row>
    <row r="3400" spans="1:1" x14ac:dyDescent="0.25">
      <c r="A3400" s="3"/>
    </row>
    <row r="3401" spans="1:1" x14ac:dyDescent="0.25">
      <c r="A3401" s="3"/>
    </row>
    <row r="3402" spans="1:1" x14ac:dyDescent="0.25">
      <c r="A3402" s="3"/>
    </row>
    <row r="3403" spans="1:1" x14ac:dyDescent="0.25">
      <c r="A3403" s="3"/>
    </row>
    <row r="3404" spans="1:1" x14ac:dyDescent="0.25">
      <c r="A3404" s="3"/>
    </row>
    <row r="3405" spans="1:1" x14ac:dyDescent="0.25">
      <c r="A3405" s="3"/>
    </row>
    <row r="3406" spans="1:1" x14ac:dyDescent="0.25">
      <c r="A3406" s="3"/>
    </row>
    <row r="3407" spans="1:1" x14ac:dyDescent="0.25">
      <c r="A3407" s="3"/>
    </row>
    <row r="3408" spans="1:1" x14ac:dyDescent="0.25">
      <c r="A3408" s="3"/>
    </row>
    <row r="3409" spans="1:1" x14ac:dyDescent="0.25">
      <c r="A3409" s="3"/>
    </row>
    <row r="3410" spans="1:1" x14ac:dyDescent="0.25">
      <c r="A3410" s="3"/>
    </row>
    <row r="3411" spans="1:1" x14ac:dyDescent="0.25">
      <c r="A3411" s="3"/>
    </row>
    <row r="3412" spans="1:1" x14ac:dyDescent="0.25">
      <c r="A3412" s="3"/>
    </row>
    <row r="3413" spans="1:1" x14ac:dyDescent="0.25">
      <c r="A3413" s="3"/>
    </row>
    <row r="3414" spans="1:1" x14ac:dyDescent="0.25">
      <c r="A3414" s="3"/>
    </row>
    <row r="3415" spans="1:1" x14ac:dyDescent="0.25">
      <c r="A3415" s="3"/>
    </row>
    <row r="3416" spans="1:1" x14ac:dyDescent="0.25">
      <c r="A3416" s="3"/>
    </row>
    <row r="3417" spans="1:1" x14ac:dyDescent="0.25">
      <c r="A3417" s="3"/>
    </row>
    <row r="3418" spans="1:1" x14ac:dyDescent="0.25">
      <c r="A3418" s="3"/>
    </row>
    <row r="3419" spans="1:1" x14ac:dyDescent="0.25">
      <c r="A3419" s="3"/>
    </row>
    <row r="3420" spans="1:1" x14ac:dyDescent="0.25">
      <c r="A3420" s="3"/>
    </row>
    <row r="3421" spans="1:1" x14ac:dyDescent="0.25">
      <c r="A3421" s="3"/>
    </row>
    <row r="3422" spans="1:1" x14ac:dyDescent="0.25">
      <c r="A3422" s="3"/>
    </row>
    <row r="3423" spans="1:1" x14ac:dyDescent="0.25">
      <c r="A3423" s="3"/>
    </row>
    <row r="3424" spans="1:1" x14ac:dyDescent="0.25">
      <c r="A3424" s="3"/>
    </row>
    <row r="3425" spans="1:1" x14ac:dyDescent="0.25">
      <c r="A3425" s="3"/>
    </row>
    <row r="3426" spans="1:1" x14ac:dyDescent="0.25">
      <c r="A3426" s="3"/>
    </row>
    <row r="3427" spans="1:1" x14ac:dyDescent="0.25">
      <c r="A3427" s="3"/>
    </row>
    <row r="3428" spans="1:1" x14ac:dyDescent="0.25">
      <c r="A3428" s="3"/>
    </row>
    <row r="3429" spans="1:1" x14ac:dyDescent="0.25">
      <c r="A3429" s="3"/>
    </row>
    <row r="3430" spans="1:1" x14ac:dyDescent="0.25">
      <c r="A3430" s="3"/>
    </row>
    <row r="3431" spans="1:1" x14ac:dyDescent="0.25">
      <c r="A3431" s="3"/>
    </row>
    <row r="3432" spans="1:1" x14ac:dyDescent="0.25">
      <c r="A3432" s="3"/>
    </row>
    <row r="3433" spans="1:1" x14ac:dyDescent="0.25">
      <c r="A3433" s="3"/>
    </row>
    <row r="3434" spans="1:1" x14ac:dyDescent="0.25">
      <c r="A3434" s="3"/>
    </row>
    <row r="3435" spans="1:1" x14ac:dyDescent="0.25">
      <c r="A3435" s="3"/>
    </row>
    <row r="3436" spans="1:1" x14ac:dyDescent="0.25">
      <c r="A3436" s="3"/>
    </row>
    <row r="3437" spans="1:1" x14ac:dyDescent="0.25">
      <c r="A3437" s="3"/>
    </row>
    <row r="3438" spans="1:1" x14ac:dyDescent="0.25">
      <c r="A3438" s="3"/>
    </row>
    <row r="3439" spans="1:1" x14ac:dyDescent="0.25">
      <c r="A3439" s="3"/>
    </row>
    <row r="3440" spans="1:1" x14ac:dyDescent="0.25">
      <c r="A3440" s="3"/>
    </row>
    <row r="3441" spans="1:1" x14ac:dyDescent="0.25">
      <c r="A3441" s="3"/>
    </row>
    <row r="3442" spans="1:1" x14ac:dyDescent="0.25">
      <c r="A3442" s="3"/>
    </row>
    <row r="3443" spans="1:1" x14ac:dyDescent="0.25">
      <c r="A3443" s="3"/>
    </row>
    <row r="3444" spans="1:1" x14ac:dyDescent="0.25">
      <c r="A3444" s="3"/>
    </row>
    <row r="3445" spans="1:1" x14ac:dyDescent="0.25">
      <c r="A3445" s="3"/>
    </row>
    <row r="3446" spans="1:1" x14ac:dyDescent="0.25">
      <c r="A3446" s="3"/>
    </row>
    <row r="3447" spans="1:1" x14ac:dyDescent="0.25">
      <c r="A3447" s="3"/>
    </row>
    <row r="3448" spans="1:1" x14ac:dyDescent="0.25">
      <c r="A3448" s="3"/>
    </row>
    <row r="3449" spans="1:1" x14ac:dyDescent="0.25">
      <c r="A3449" s="3"/>
    </row>
    <row r="3450" spans="1:1" x14ac:dyDescent="0.25">
      <c r="A3450" s="3"/>
    </row>
    <row r="3451" spans="1:1" x14ac:dyDescent="0.25">
      <c r="A3451" s="3"/>
    </row>
    <row r="3452" spans="1:1" x14ac:dyDescent="0.25">
      <c r="A3452" s="3"/>
    </row>
    <row r="3453" spans="1:1" x14ac:dyDescent="0.25">
      <c r="A3453" s="3"/>
    </row>
    <row r="3454" spans="1:1" x14ac:dyDescent="0.25">
      <c r="A3454" s="3"/>
    </row>
    <row r="3455" spans="1:1" x14ac:dyDescent="0.25">
      <c r="A3455" s="3"/>
    </row>
    <row r="3456" spans="1:1" x14ac:dyDescent="0.25">
      <c r="A3456" s="3"/>
    </row>
    <row r="3457" spans="1:1" x14ac:dyDescent="0.25">
      <c r="A3457" s="3"/>
    </row>
    <row r="3458" spans="1:1" x14ac:dyDescent="0.25">
      <c r="A3458" s="3"/>
    </row>
    <row r="3459" spans="1:1" x14ac:dyDescent="0.25">
      <c r="A3459" s="3"/>
    </row>
    <row r="3460" spans="1:1" x14ac:dyDescent="0.25">
      <c r="A3460" s="3"/>
    </row>
    <row r="3461" spans="1:1" x14ac:dyDescent="0.25">
      <c r="A3461" s="3"/>
    </row>
    <row r="3462" spans="1:1" x14ac:dyDescent="0.25">
      <c r="A3462" s="3"/>
    </row>
    <row r="3463" spans="1:1" x14ac:dyDescent="0.25">
      <c r="A3463" s="3"/>
    </row>
    <row r="3464" spans="1:1" x14ac:dyDescent="0.25">
      <c r="A3464" s="3"/>
    </row>
    <row r="3465" spans="1:1" x14ac:dyDescent="0.25">
      <c r="A3465" s="3"/>
    </row>
    <row r="3466" spans="1:1" x14ac:dyDescent="0.25">
      <c r="A3466" s="3"/>
    </row>
    <row r="3467" spans="1:1" x14ac:dyDescent="0.25">
      <c r="A3467" s="3"/>
    </row>
    <row r="3468" spans="1:1" x14ac:dyDescent="0.25">
      <c r="A3468" s="3"/>
    </row>
    <row r="3469" spans="1:1" x14ac:dyDescent="0.25">
      <c r="A3469" s="3"/>
    </row>
    <row r="3470" spans="1:1" x14ac:dyDescent="0.25">
      <c r="A3470" s="3"/>
    </row>
    <row r="3471" spans="1:1" x14ac:dyDescent="0.25">
      <c r="A3471" s="3"/>
    </row>
    <row r="3472" spans="1:1" x14ac:dyDescent="0.25">
      <c r="A3472" s="3"/>
    </row>
    <row r="3473" spans="1:1" x14ac:dyDescent="0.25">
      <c r="A3473" s="3"/>
    </row>
    <row r="3474" spans="1:1" x14ac:dyDescent="0.25">
      <c r="A3474" s="3"/>
    </row>
    <row r="3475" spans="1:1" x14ac:dyDescent="0.25">
      <c r="A3475" s="3"/>
    </row>
    <row r="3476" spans="1:1" x14ac:dyDescent="0.25">
      <c r="A3476" s="3"/>
    </row>
    <row r="3477" spans="1:1" x14ac:dyDescent="0.25">
      <c r="A3477" s="3"/>
    </row>
    <row r="3478" spans="1:1" x14ac:dyDescent="0.25">
      <c r="A3478" s="3"/>
    </row>
    <row r="3479" spans="1:1" x14ac:dyDescent="0.25">
      <c r="A3479" s="3"/>
    </row>
    <row r="3480" spans="1:1" x14ac:dyDescent="0.25">
      <c r="A3480" s="3"/>
    </row>
    <row r="3481" spans="1:1" x14ac:dyDescent="0.25">
      <c r="A3481" s="3"/>
    </row>
    <row r="3482" spans="1:1" x14ac:dyDescent="0.25">
      <c r="A3482" s="3"/>
    </row>
    <row r="3483" spans="1:1" x14ac:dyDescent="0.25">
      <c r="A3483" s="3"/>
    </row>
    <row r="3484" spans="1:1" x14ac:dyDescent="0.25">
      <c r="A3484" s="3"/>
    </row>
    <row r="3485" spans="1:1" x14ac:dyDescent="0.25">
      <c r="A3485" s="3"/>
    </row>
    <row r="3486" spans="1:1" x14ac:dyDescent="0.25">
      <c r="A3486" s="3"/>
    </row>
    <row r="3487" spans="1:1" x14ac:dyDescent="0.25">
      <c r="A3487" s="3"/>
    </row>
    <row r="3488" spans="1:1" x14ac:dyDescent="0.25">
      <c r="A3488" s="3"/>
    </row>
    <row r="3489" spans="1:1" x14ac:dyDescent="0.25">
      <c r="A3489" s="3"/>
    </row>
    <row r="3490" spans="1:1" x14ac:dyDescent="0.25">
      <c r="A3490" s="3"/>
    </row>
    <row r="3491" spans="1:1" x14ac:dyDescent="0.25">
      <c r="A3491" s="3"/>
    </row>
    <row r="3492" spans="1:1" x14ac:dyDescent="0.25">
      <c r="A3492" s="3"/>
    </row>
    <row r="3493" spans="1:1" x14ac:dyDescent="0.25">
      <c r="A3493" s="3"/>
    </row>
    <row r="3494" spans="1:1" x14ac:dyDescent="0.25">
      <c r="A3494" s="3"/>
    </row>
    <row r="3495" spans="1:1" x14ac:dyDescent="0.25">
      <c r="A3495" s="3"/>
    </row>
    <row r="3496" spans="1:1" x14ac:dyDescent="0.25">
      <c r="A3496" s="3"/>
    </row>
    <row r="3497" spans="1:1" x14ac:dyDescent="0.25">
      <c r="A3497" s="3"/>
    </row>
    <row r="3498" spans="1:1" x14ac:dyDescent="0.25">
      <c r="A3498" s="3"/>
    </row>
    <row r="3499" spans="1:1" x14ac:dyDescent="0.25">
      <c r="A3499" s="3"/>
    </row>
    <row r="3500" spans="1:1" x14ac:dyDescent="0.25">
      <c r="A3500" s="3"/>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F626"/>
  <sheetViews>
    <sheetView workbookViewId="0">
      <selection activeCell="F1" sqref="F1:M1048576"/>
    </sheetView>
  </sheetViews>
  <sheetFormatPr defaultColWidth="15.33203125" defaultRowHeight="13.2" x14ac:dyDescent="0.25"/>
  <cols>
    <col min="1" max="4" width="15.33203125" style="3"/>
    <col min="5" max="5" width="15.33203125" style="2"/>
    <col min="6" max="8" width="15.33203125" style="3"/>
    <col min="9" max="13" width="15.33203125" style="90"/>
    <col min="14" max="32" width="15.33203125" style="3"/>
    <col min="33" max="16384" width="15.33203125" style="90"/>
  </cols>
  <sheetData>
    <row r="1" spans="1:32" ht="15.6" x14ac:dyDescent="0.3">
      <c r="A1" s="284" t="s">
        <v>1870</v>
      </c>
      <c r="B1" s="285"/>
      <c r="C1" s="285"/>
      <c r="D1" s="285"/>
      <c r="E1" s="286"/>
      <c r="F1" s="285"/>
      <c r="G1" s="285"/>
      <c r="H1" s="285"/>
      <c r="I1" s="111"/>
      <c r="J1" s="111"/>
      <c r="K1" s="111"/>
      <c r="L1" s="111"/>
      <c r="M1" s="111"/>
    </row>
    <row r="2" spans="1:32" ht="13.8" thickBot="1" x14ac:dyDescent="0.3">
      <c r="A2" s="113"/>
      <c r="I2" s="3"/>
      <c r="J2" s="3"/>
      <c r="K2" s="3"/>
      <c r="L2" s="3"/>
      <c r="M2" s="115" t="s">
        <v>1438</v>
      </c>
    </row>
    <row r="3" spans="1:32" x14ac:dyDescent="0.25">
      <c r="B3" s="5"/>
      <c r="C3" s="5"/>
      <c r="D3" s="5"/>
      <c r="E3" s="6"/>
      <c r="F3" s="5"/>
      <c r="G3" s="5"/>
      <c r="H3" s="5"/>
      <c r="I3" s="463"/>
      <c r="J3" s="463"/>
      <c r="K3" s="463"/>
      <c r="L3" s="463"/>
      <c r="M3" s="463"/>
    </row>
    <row r="4" spans="1:32" ht="40.200000000000003" thickBot="1" x14ac:dyDescent="0.3">
      <c r="A4" s="15"/>
      <c r="B4" s="16" t="s">
        <v>4</v>
      </c>
      <c r="C4" s="16"/>
      <c r="D4" s="16" t="s">
        <v>6</v>
      </c>
      <c r="E4" s="17" t="s">
        <v>7</v>
      </c>
      <c r="F4" s="16" t="s">
        <v>8</v>
      </c>
      <c r="G4" s="16"/>
      <c r="H4" s="16"/>
      <c r="I4" s="120" t="s">
        <v>1439</v>
      </c>
      <c r="J4" s="120" t="s">
        <v>1440</v>
      </c>
      <c r="K4" s="120" t="s">
        <v>1441</v>
      </c>
      <c r="L4" s="120" t="s">
        <v>1442</v>
      </c>
      <c r="M4" s="120" t="s">
        <v>1443</v>
      </c>
    </row>
    <row r="5" spans="1:32" x14ac:dyDescent="0.25">
      <c r="I5" s="3"/>
      <c r="J5" s="3"/>
      <c r="K5" s="3"/>
      <c r="L5" s="3"/>
      <c r="M5" s="3"/>
    </row>
    <row r="6" spans="1:32" x14ac:dyDescent="0.25">
      <c r="A6" s="20" t="s">
        <v>13</v>
      </c>
      <c r="B6" s="21"/>
      <c r="C6" s="21"/>
      <c r="D6" s="21" t="s">
        <v>1860</v>
      </c>
      <c r="E6" s="22"/>
      <c r="F6" s="21"/>
      <c r="G6" s="21"/>
      <c r="H6" s="21"/>
      <c r="I6" s="123">
        <v>1602000</v>
      </c>
      <c r="J6" s="123">
        <v>2511000</v>
      </c>
      <c r="K6" s="123">
        <v>56000</v>
      </c>
      <c r="L6" s="123">
        <v>19781000</v>
      </c>
      <c r="M6" s="123">
        <v>23950000</v>
      </c>
      <c r="N6" s="69"/>
      <c r="P6" s="69"/>
      <c r="Q6" s="69"/>
      <c r="R6" s="69"/>
      <c r="S6" s="69"/>
      <c r="T6" s="69"/>
      <c r="U6" s="69"/>
      <c r="V6" s="69"/>
      <c r="W6" s="69"/>
      <c r="X6" s="69"/>
      <c r="Y6" s="69"/>
      <c r="Z6" s="69"/>
      <c r="AA6" s="69"/>
      <c r="AB6" s="69"/>
      <c r="AC6" s="69"/>
      <c r="AD6" s="69"/>
      <c r="AE6" s="69"/>
      <c r="AF6" s="69"/>
    </row>
    <row r="7" spans="1:32" x14ac:dyDescent="0.25">
      <c r="I7" s="124"/>
      <c r="J7" s="124"/>
      <c r="K7" s="124"/>
      <c r="L7" s="124"/>
      <c r="M7" s="124"/>
    </row>
    <row r="8" spans="1:32" x14ac:dyDescent="0.25">
      <c r="A8" s="20" t="s">
        <v>1357</v>
      </c>
      <c r="B8" s="21"/>
      <c r="C8" s="21"/>
      <c r="D8" s="21"/>
      <c r="E8" s="22"/>
      <c r="F8" s="21"/>
      <c r="G8" s="21"/>
      <c r="H8" s="21"/>
      <c r="I8" s="123">
        <v>310560</v>
      </c>
      <c r="J8" s="123">
        <v>569920</v>
      </c>
      <c r="K8" s="123">
        <v>19860</v>
      </c>
      <c r="L8" s="123">
        <v>4634870</v>
      </c>
      <c r="M8" s="123">
        <v>5535210</v>
      </c>
    </row>
    <row r="9" spans="1:32" x14ac:dyDescent="0.25">
      <c r="I9" s="125"/>
      <c r="J9" s="125"/>
      <c r="K9" s="125"/>
      <c r="L9" s="125"/>
      <c r="M9" s="125"/>
    </row>
    <row r="10" spans="1:32" x14ac:dyDescent="0.25">
      <c r="B10" s="3" t="s">
        <v>15</v>
      </c>
      <c r="D10" s="3" t="s">
        <v>17</v>
      </c>
      <c r="F10" s="3" t="s">
        <v>1695</v>
      </c>
      <c r="G10" s="90" t="str">
        <f>VLOOKUP(F10,regions!A$2:C$419,3,FALSE)</f>
        <v>Unitary authority</v>
      </c>
      <c r="H10" s="3" t="str">
        <f>IFERROR(VLOOKUP(F10,classifications!A$3:C$328,3,FALSE),VLOOKUP(F10,classifications!I$2:K$28,3,FALSE))</f>
        <v>Urban with Significant Rural</v>
      </c>
      <c r="I10" s="124">
        <v>0</v>
      </c>
      <c r="J10" s="124">
        <v>11350</v>
      </c>
      <c r="K10" s="124">
        <v>0</v>
      </c>
      <c r="L10" s="124">
        <v>68460</v>
      </c>
      <c r="M10" s="124">
        <v>79800</v>
      </c>
      <c r="N10" s="124"/>
    </row>
    <row r="11" spans="1:32" x14ac:dyDescent="0.25">
      <c r="B11" s="129" t="s">
        <v>18</v>
      </c>
      <c r="C11" s="129"/>
      <c r="D11" s="129" t="s">
        <v>20</v>
      </c>
      <c r="E11" s="287"/>
      <c r="F11" s="129" t="s">
        <v>1449</v>
      </c>
      <c r="G11" s="90" t="str">
        <f>VLOOKUP(F11,regions!A$2:C$419,3,FALSE)</f>
        <v>Unitary authority</v>
      </c>
      <c r="H11" s="3" t="str">
        <f>IFERROR(VLOOKUP(F11,classifications!A$3:C$328,3,FALSE),VLOOKUP(F11,classifications!I$2:K$28,3,FALSE))</f>
        <v>Urban with Significant Rural</v>
      </c>
      <c r="I11" s="124">
        <v>0</v>
      </c>
      <c r="J11" s="124">
        <v>11900</v>
      </c>
      <c r="K11" s="124">
        <v>460</v>
      </c>
      <c r="L11" s="124">
        <v>60590</v>
      </c>
      <c r="M11" s="124">
        <v>72950</v>
      </c>
      <c r="N11" s="124"/>
    </row>
    <row r="12" spans="1:32" ht="26.4" x14ac:dyDescent="0.25">
      <c r="B12" s="129" t="s">
        <v>21</v>
      </c>
      <c r="C12" s="129"/>
      <c r="D12" s="129" t="s">
        <v>23</v>
      </c>
      <c r="E12" s="287"/>
      <c r="F12" s="129" t="s">
        <v>1666</v>
      </c>
      <c r="G12" s="90" t="str">
        <f>VLOOKUP(F12,regions!A$2:C$419,3,FALSE)</f>
        <v>Unitary authority</v>
      </c>
      <c r="H12" s="3" t="str">
        <f>IFERROR(VLOOKUP(F12,classifications!A$3:C$328,3,FALSE),VLOOKUP(F12,classifications!I$2:K$28,3,FALSE))</f>
        <v>Predominantly Urban</v>
      </c>
      <c r="I12" s="124">
        <v>0</v>
      </c>
      <c r="J12" s="124">
        <v>11450</v>
      </c>
      <c r="K12" s="124">
        <v>10</v>
      </c>
      <c r="L12" s="124">
        <v>49060</v>
      </c>
      <c r="M12" s="124">
        <v>60520</v>
      </c>
      <c r="N12" s="124"/>
    </row>
    <row r="13" spans="1:32" x14ac:dyDescent="0.25">
      <c r="B13" s="129" t="s">
        <v>24</v>
      </c>
      <c r="C13" s="129"/>
      <c r="D13" s="129" t="s">
        <v>26</v>
      </c>
      <c r="E13" s="287"/>
      <c r="F13" s="129" t="s">
        <v>1667</v>
      </c>
      <c r="G13" s="90" t="str">
        <f>VLOOKUP(F13,regions!A$2:C$419,3,FALSE)</f>
        <v>Unitary authority</v>
      </c>
      <c r="H13" s="3" t="str">
        <f>IFERROR(VLOOKUP(F13,classifications!A$3:C$328,3,FALSE),VLOOKUP(F13,classifications!I$2:K$28,3,FALSE))</f>
        <v>Predominantly Urban</v>
      </c>
      <c r="I13" s="124">
        <v>4750</v>
      </c>
      <c r="J13" s="124">
        <v>2250</v>
      </c>
      <c r="K13" s="124">
        <v>0</v>
      </c>
      <c r="L13" s="124">
        <v>62540</v>
      </c>
      <c r="M13" s="124">
        <v>69540</v>
      </c>
      <c r="N13" s="124"/>
    </row>
    <row r="14" spans="1:32" x14ac:dyDescent="0.25">
      <c r="B14" s="3" t="s">
        <v>27</v>
      </c>
      <c r="D14" s="3" t="s">
        <v>29</v>
      </c>
      <c r="F14" s="3" t="s">
        <v>1697</v>
      </c>
      <c r="G14" s="90" t="str">
        <f>VLOOKUP(F14,regions!A$2:C$419,3,FALSE)</f>
        <v>Unitary authority</v>
      </c>
      <c r="H14" s="3" t="str">
        <f>IFERROR(VLOOKUP(F14,classifications!A$3:C$328,3,FALSE),VLOOKUP(F14,classifications!I$2:K$28,3,FALSE))</f>
        <v>Predominantly Urban</v>
      </c>
      <c r="I14" s="124">
        <v>5260</v>
      </c>
      <c r="J14" s="124">
        <v>3620</v>
      </c>
      <c r="K14" s="124">
        <v>0</v>
      </c>
      <c r="L14" s="124">
        <v>80350</v>
      </c>
      <c r="M14" s="124">
        <v>89240</v>
      </c>
      <c r="N14" s="124"/>
    </row>
    <row r="15" spans="1:32" x14ac:dyDescent="0.25">
      <c r="B15" s="3" t="s">
        <v>30</v>
      </c>
      <c r="D15" s="3" t="s">
        <v>32</v>
      </c>
      <c r="F15" s="3" t="s">
        <v>1685</v>
      </c>
      <c r="G15" s="90" t="str">
        <f>VLOOKUP(F15,regions!A$2:C$419,3,FALSE)</f>
        <v>Unitary authority</v>
      </c>
      <c r="H15" s="3" t="str">
        <f>IFERROR(VLOOKUP(F15,classifications!A$3:C$328,3,FALSE),VLOOKUP(F15,classifications!I$2:K$28,3,FALSE))</f>
        <v>Predominantly Urban</v>
      </c>
      <c r="I15" s="124">
        <v>100</v>
      </c>
      <c r="J15" s="124">
        <v>8000</v>
      </c>
      <c r="K15" s="124">
        <v>340</v>
      </c>
      <c r="L15" s="124">
        <v>40620</v>
      </c>
      <c r="M15" s="124">
        <v>49060</v>
      </c>
      <c r="N15" s="124"/>
    </row>
    <row r="16" spans="1:32" x14ac:dyDescent="0.25">
      <c r="B16" s="3" t="s">
        <v>33</v>
      </c>
      <c r="D16" s="3" t="s">
        <v>35</v>
      </c>
      <c r="F16" s="3" t="s">
        <v>1686</v>
      </c>
      <c r="G16" s="90" t="str">
        <f>VLOOKUP(F16,regions!A$2:C$419,3,FALSE)</f>
        <v>Unitary authority</v>
      </c>
      <c r="H16" s="3" t="str">
        <f>IFERROR(VLOOKUP(F16,classifications!A$3:C$328,3,FALSE),VLOOKUP(F16,classifications!I$2:K$28,3,FALSE))</f>
        <v>Predominantly Urban</v>
      </c>
      <c r="I16" s="124">
        <v>11510</v>
      </c>
      <c r="J16" s="124">
        <v>6740</v>
      </c>
      <c r="K16" s="124">
        <v>20</v>
      </c>
      <c r="L16" s="124">
        <v>108890</v>
      </c>
      <c r="M16" s="124">
        <v>127160</v>
      </c>
      <c r="N16" s="124"/>
    </row>
    <row r="17" spans="2:14" x14ac:dyDescent="0.25">
      <c r="B17" s="3" t="s">
        <v>36</v>
      </c>
      <c r="D17" s="3" t="s">
        <v>38</v>
      </c>
      <c r="F17" s="3" t="s">
        <v>1728</v>
      </c>
      <c r="G17" s="90" t="str">
        <f>VLOOKUP(F17,regions!A$2:C$419,3,FALSE)</f>
        <v>Unitary authority</v>
      </c>
      <c r="H17" s="3" t="str">
        <f>IFERROR(VLOOKUP(F17,classifications!A$3:C$328,3,FALSE),VLOOKUP(F17,classifications!I$2:K$28,3,FALSE))</f>
        <v>Predominantly Urban</v>
      </c>
      <c r="I17" s="124">
        <v>27200</v>
      </c>
      <c r="J17" s="124">
        <v>11990</v>
      </c>
      <c r="K17" s="124">
        <v>500</v>
      </c>
      <c r="L17" s="124">
        <v>157650</v>
      </c>
      <c r="M17" s="124">
        <v>197340</v>
      </c>
      <c r="N17" s="124"/>
    </row>
    <row r="18" spans="2:14" ht="26.4" x14ac:dyDescent="0.25">
      <c r="B18" s="129" t="s">
        <v>39</v>
      </c>
      <c r="C18" s="129"/>
      <c r="D18" s="129" t="s">
        <v>41</v>
      </c>
      <c r="E18" s="287"/>
      <c r="F18" s="129" t="s">
        <v>1731</v>
      </c>
      <c r="G18" s="90" t="str">
        <f>VLOOKUP(F18,regions!A$2:C$419,3,FALSE)</f>
        <v>Unitary authority</v>
      </c>
      <c r="H18" s="3" t="str">
        <f>IFERROR(VLOOKUP(F18,classifications!A$3:C$328,3,FALSE),VLOOKUP(F18,classifications!I$2:K$28,3,FALSE))</f>
        <v>Predominantly Rural</v>
      </c>
      <c r="I18" s="124">
        <v>5220</v>
      </c>
      <c r="J18" s="124">
        <v>10250</v>
      </c>
      <c r="K18" s="124">
        <v>590</v>
      </c>
      <c r="L18" s="124">
        <v>101080</v>
      </c>
      <c r="M18" s="124">
        <v>117140</v>
      </c>
      <c r="N18" s="124"/>
    </row>
    <row r="19" spans="2:14" x14ac:dyDescent="0.25">
      <c r="B19" s="129" t="s">
        <v>42</v>
      </c>
      <c r="C19" s="129"/>
      <c r="D19" s="129" t="s">
        <v>44</v>
      </c>
      <c r="E19" s="287"/>
      <c r="F19" s="129" t="s">
        <v>1715</v>
      </c>
      <c r="G19" s="90" t="str">
        <f>VLOOKUP(F19,regions!A$2:C$419,3,FALSE)</f>
        <v>Unitary authority</v>
      </c>
      <c r="H19" s="3" t="str">
        <f>IFERROR(VLOOKUP(F19,classifications!A$3:C$328,3,FALSE),VLOOKUP(F19,classifications!I$2:K$28,3,FALSE))</f>
        <v>Urban with Significant Rural</v>
      </c>
      <c r="I19" s="124">
        <v>20</v>
      </c>
      <c r="J19" s="124">
        <v>20160</v>
      </c>
      <c r="K19" s="124">
        <v>110</v>
      </c>
      <c r="L19" s="124">
        <v>152650</v>
      </c>
      <c r="M19" s="124">
        <v>172930</v>
      </c>
      <c r="N19" s="124"/>
    </row>
    <row r="20" spans="2:14" ht="26.4" x14ac:dyDescent="0.25">
      <c r="B20" s="129" t="s">
        <v>45</v>
      </c>
      <c r="C20" s="129"/>
      <c r="D20" s="129" t="s">
        <v>47</v>
      </c>
      <c r="E20" s="287"/>
      <c r="F20" s="129" t="s">
        <v>1716</v>
      </c>
      <c r="G20" s="90" t="str">
        <f>VLOOKUP(F20,regions!A$2:C$419,3,FALSE)</f>
        <v>Unitary authority</v>
      </c>
      <c r="H20" s="3" t="str">
        <f>IFERROR(VLOOKUP(F20,classifications!A$3:C$328,3,FALSE),VLOOKUP(F20,classifications!I$2:K$28,3,FALSE))</f>
        <v>Urban with Significant Rural</v>
      </c>
      <c r="I20" s="124">
        <v>5450</v>
      </c>
      <c r="J20" s="124">
        <v>17740</v>
      </c>
      <c r="K20" s="124">
        <v>280</v>
      </c>
      <c r="L20" s="124">
        <v>131890</v>
      </c>
      <c r="M20" s="124">
        <v>155370</v>
      </c>
      <c r="N20" s="124"/>
    </row>
    <row r="21" spans="2:14" x14ac:dyDescent="0.25">
      <c r="B21" s="129" t="s">
        <v>48</v>
      </c>
      <c r="C21" s="129"/>
      <c r="D21" s="129" t="s">
        <v>50</v>
      </c>
      <c r="E21" s="287"/>
      <c r="F21" s="129" t="s">
        <v>1717</v>
      </c>
      <c r="G21" s="90" t="str">
        <f>VLOOKUP(F21,regions!A$2:C$419,3,FALSE)</f>
        <v>Unitary authority</v>
      </c>
      <c r="H21" s="3" t="str">
        <f>IFERROR(VLOOKUP(F21,classifications!A$3:C$328,3,FALSE),VLOOKUP(F21,classifications!I$2:K$28,3,FALSE))</f>
        <v>Predominantly Rural</v>
      </c>
      <c r="I21" s="124">
        <v>10420</v>
      </c>
      <c r="J21" s="124">
        <v>21180</v>
      </c>
      <c r="K21" s="124">
        <v>790</v>
      </c>
      <c r="L21" s="124">
        <v>241550</v>
      </c>
      <c r="M21" s="124">
        <v>273940</v>
      </c>
      <c r="N21" s="124"/>
    </row>
    <row r="22" spans="2:14" x14ac:dyDescent="0.25">
      <c r="B22" s="129" t="s">
        <v>51</v>
      </c>
      <c r="C22" s="129"/>
      <c r="D22" s="129" t="s">
        <v>53</v>
      </c>
      <c r="E22" s="287"/>
      <c r="F22" s="129" t="s">
        <v>1718</v>
      </c>
      <c r="G22" s="90" t="str">
        <f>VLOOKUP(F22,regions!A$2:C$419,3,FALSE)</f>
        <v>Unitary authority</v>
      </c>
      <c r="H22" s="3" t="str">
        <f>IFERROR(VLOOKUP(F22,classifications!A$3:C$328,3,FALSE),VLOOKUP(F22,classifications!I$2:K$28,3,FALSE))</f>
        <v>Predominantly Rural</v>
      </c>
      <c r="I22" s="124">
        <v>0</v>
      </c>
      <c r="J22" s="124">
        <v>47760</v>
      </c>
      <c r="K22" s="124">
        <v>0</v>
      </c>
      <c r="L22" s="124">
        <v>192910</v>
      </c>
      <c r="M22" s="124">
        <v>240670</v>
      </c>
      <c r="N22" s="124"/>
    </row>
    <row r="23" spans="2:14" x14ac:dyDescent="0.25">
      <c r="B23" s="3" t="s">
        <v>54</v>
      </c>
      <c r="D23" s="3" t="s">
        <v>56</v>
      </c>
      <c r="F23" s="3" t="s">
        <v>1659</v>
      </c>
      <c r="G23" s="90" t="str">
        <f>VLOOKUP(F23,regions!A$2:C$419,3,FALSE)</f>
        <v>Unitary authority</v>
      </c>
      <c r="H23" s="3" t="str">
        <f>IFERROR(VLOOKUP(F23,classifications!A$3:C$328,3,FALSE),VLOOKUP(F23,classifications!I$2:K$28,3,FALSE))</f>
        <v>Predominantly Urban</v>
      </c>
      <c r="I23" s="124">
        <v>5290</v>
      </c>
      <c r="J23" s="124">
        <v>2640</v>
      </c>
      <c r="K23" s="124">
        <v>0</v>
      </c>
      <c r="L23" s="124">
        <v>42320</v>
      </c>
      <c r="M23" s="124">
        <v>50240</v>
      </c>
      <c r="N23" s="124"/>
    </row>
    <row r="24" spans="2:14" x14ac:dyDescent="0.25">
      <c r="B24" s="129" t="s">
        <v>57</v>
      </c>
      <c r="C24" s="129"/>
      <c r="D24" s="129" t="s">
        <v>59</v>
      </c>
      <c r="E24" s="287"/>
      <c r="F24" s="129" t="s">
        <v>1675</v>
      </c>
      <c r="G24" s="90" t="str">
        <f>VLOOKUP(F24,regions!A$2:C$419,3,FALSE)</f>
        <v>Unitary authority</v>
      </c>
      <c r="H24" s="3" t="str">
        <f>IFERROR(VLOOKUP(F24,classifications!A$3:C$328,3,FALSE),VLOOKUP(F24,classifications!I$2:K$28,3,FALSE))</f>
        <v>Predominantly Urban</v>
      </c>
      <c r="I24" s="124">
        <v>13120</v>
      </c>
      <c r="J24" s="124">
        <v>7790</v>
      </c>
      <c r="K24" s="124">
        <v>50</v>
      </c>
      <c r="L24" s="124">
        <v>88330</v>
      </c>
      <c r="M24" s="124">
        <v>109290</v>
      </c>
      <c r="N24" s="124"/>
    </row>
    <row r="25" spans="2:14" ht="26.4" x14ac:dyDescent="0.25">
      <c r="B25" s="129" t="s">
        <v>60</v>
      </c>
      <c r="C25" s="129"/>
      <c r="D25" s="129" t="s">
        <v>62</v>
      </c>
      <c r="E25" s="287"/>
      <c r="F25" s="129" t="s">
        <v>1671</v>
      </c>
      <c r="G25" s="90" t="str">
        <f>VLOOKUP(F25,regions!A$2:C$419,3,FALSE)</f>
        <v>Unitary authority</v>
      </c>
      <c r="H25" s="3" t="str">
        <f>IFERROR(VLOOKUP(F25,classifications!A$3:C$328,3,FALSE),VLOOKUP(F25,classifications!I$2:K$28,3,FALSE))</f>
        <v>Predominantly Rural</v>
      </c>
      <c r="I25" s="124">
        <v>11580</v>
      </c>
      <c r="J25" s="124">
        <v>2690</v>
      </c>
      <c r="K25" s="124">
        <v>170</v>
      </c>
      <c r="L25" s="124">
        <v>143370</v>
      </c>
      <c r="M25" s="124">
        <v>157800</v>
      </c>
      <c r="N25" s="124"/>
    </row>
    <row r="26" spans="2:14" x14ac:dyDescent="0.25">
      <c r="B26" s="129" t="s">
        <v>63</v>
      </c>
      <c r="C26" s="129"/>
      <c r="D26" s="129" t="s">
        <v>65</v>
      </c>
      <c r="E26" s="287"/>
      <c r="F26" s="129" t="s">
        <v>1668</v>
      </c>
      <c r="G26" s="90" t="str">
        <f>VLOOKUP(F26,regions!A$2:C$419,3,FALSE)</f>
        <v>Unitary authority</v>
      </c>
      <c r="H26" s="3" t="str">
        <f>IFERROR(VLOOKUP(F26,classifications!A$3:C$328,3,FALSE),VLOOKUP(F26,classifications!I$2:K$28,3,FALSE))</f>
        <v>Predominantly Urban</v>
      </c>
      <c r="I26" s="124">
        <v>0</v>
      </c>
      <c r="J26" s="124">
        <v>14220</v>
      </c>
      <c r="K26" s="124">
        <v>0</v>
      </c>
      <c r="L26" s="124">
        <v>43450</v>
      </c>
      <c r="M26" s="124">
        <v>57660</v>
      </c>
      <c r="N26" s="124"/>
    </row>
    <row r="27" spans="2:14" x14ac:dyDescent="0.25">
      <c r="B27" s="3" t="s">
        <v>66</v>
      </c>
      <c r="D27" s="3" t="s">
        <v>68</v>
      </c>
      <c r="F27" s="3" t="s">
        <v>1661</v>
      </c>
      <c r="G27" s="90" t="str">
        <f>VLOOKUP(F27,regions!A$2:C$419,3,FALSE)</f>
        <v>Unitary authority</v>
      </c>
      <c r="H27" s="3" t="str">
        <f>IFERROR(VLOOKUP(F27,classifications!A$3:C$328,3,FALSE),VLOOKUP(F27,classifications!I$2:K$28,3,FALSE))</f>
        <v>Predominantly Urban</v>
      </c>
      <c r="I27" s="124">
        <v>240</v>
      </c>
      <c r="J27" s="124">
        <v>9930</v>
      </c>
      <c r="K27" s="124">
        <v>0</v>
      </c>
      <c r="L27" s="124">
        <v>33440</v>
      </c>
      <c r="M27" s="124">
        <v>43610</v>
      </c>
      <c r="N27" s="124"/>
    </row>
    <row r="28" spans="2:14" ht="26.4" x14ac:dyDescent="0.25">
      <c r="B28" s="129" t="s">
        <v>69</v>
      </c>
      <c r="C28" s="129"/>
      <c r="D28" s="129" t="s">
        <v>71</v>
      </c>
      <c r="E28" s="287"/>
      <c r="F28" s="129" t="s">
        <v>1719</v>
      </c>
      <c r="G28" s="90" t="str">
        <f>VLOOKUP(F28,regions!A$2:C$419,3,FALSE)</f>
        <v>Unitary authority</v>
      </c>
      <c r="H28" s="3" t="str">
        <f>IFERROR(VLOOKUP(F28,classifications!A$3:C$328,3,FALSE),VLOOKUP(F28,classifications!I$2:K$28,3,FALSE))</f>
        <v>Predominantly Rural</v>
      </c>
      <c r="I28" s="124">
        <v>0</v>
      </c>
      <c r="J28" s="124">
        <v>11140</v>
      </c>
      <c r="K28" s="124">
        <v>310</v>
      </c>
      <c r="L28" s="124">
        <v>73100</v>
      </c>
      <c r="M28" s="124">
        <v>84550</v>
      </c>
      <c r="N28" s="124"/>
    </row>
    <row r="29" spans="2:14" x14ac:dyDescent="0.25">
      <c r="B29" s="3" t="s">
        <v>72</v>
      </c>
      <c r="D29" s="3" t="s">
        <v>74</v>
      </c>
      <c r="F29" s="3" t="s">
        <v>1687</v>
      </c>
      <c r="G29" s="90" t="str">
        <f>VLOOKUP(F29,regions!A$2:C$419,3,FALSE)</f>
        <v>Unitary authority</v>
      </c>
      <c r="H29" s="3" t="str">
        <f>IFERROR(VLOOKUP(F29,classifications!A$3:C$328,3,FALSE),VLOOKUP(F29,classifications!I$2:K$28,3,FALSE))</f>
        <v>Predominantly Rural</v>
      </c>
      <c r="I29" s="124">
        <v>0</v>
      </c>
      <c r="J29" s="124">
        <v>7180</v>
      </c>
      <c r="K29" s="124">
        <v>10</v>
      </c>
      <c r="L29" s="124">
        <v>62820</v>
      </c>
      <c r="M29" s="124">
        <v>70010</v>
      </c>
      <c r="N29" s="124"/>
    </row>
    <row r="30" spans="2:14" x14ac:dyDescent="0.25">
      <c r="B30" s="129" t="s">
        <v>75</v>
      </c>
      <c r="C30" s="129"/>
      <c r="D30" s="129" t="s">
        <v>77</v>
      </c>
      <c r="E30" s="129"/>
      <c r="F30" s="129" t="s">
        <v>1496</v>
      </c>
      <c r="G30" s="90" t="str">
        <f>VLOOKUP(F30,regions!A$2:C$419,3,FALSE)</f>
        <v>Unitary authority</v>
      </c>
      <c r="H30" s="3" t="str">
        <f>IFERROR(VLOOKUP(F30,classifications!A$3:C$328,3,FALSE),VLOOKUP(F30,classifications!I$2:K$28,3,FALSE))</f>
        <v>Predominantly Rural</v>
      </c>
      <c r="I30" s="124">
        <v>120</v>
      </c>
      <c r="J30" s="124">
        <v>60</v>
      </c>
      <c r="K30" s="124">
        <v>0</v>
      </c>
      <c r="L30" s="124">
        <v>1230</v>
      </c>
      <c r="M30" s="124">
        <v>1410</v>
      </c>
      <c r="N30" s="124"/>
    </row>
    <row r="31" spans="2:14" ht="26.4" x14ac:dyDescent="0.25">
      <c r="B31" s="129" t="s">
        <v>78</v>
      </c>
      <c r="C31" s="129"/>
      <c r="D31" s="129" t="s">
        <v>80</v>
      </c>
      <c r="E31" s="287"/>
      <c r="F31" s="129" t="s">
        <v>1724</v>
      </c>
      <c r="G31" s="90" t="str">
        <f>VLOOKUP(F31,regions!A$2:C$419,3,FALSE)</f>
        <v>Unitary authority</v>
      </c>
      <c r="H31" s="3" t="str">
        <f>IFERROR(VLOOKUP(F31,classifications!A$3:C$328,3,FALSE),VLOOKUP(F31,classifications!I$2:K$28,3,FALSE))</f>
        <v>Predominantly Urban</v>
      </c>
      <c r="I31" s="124">
        <v>24160</v>
      </c>
      <c r="J31" s="124">
        <v>8860</v>
      </c>
      <c r="K31" s="124">
        <v>240</v>
      </c>
      <c r="L31" s="124">
        <v>86070</v>
      </c>
      <c r="M31" s="124">
        <v>119320</v>
      </c>
      <c r="N31" s="124"/>
    </row>
    <row r="32" spans="2:14" x14ac:dyDescent="0.25">
      <c r="B32" s="129" t="s">
        <v>81</v>
      </c>
      <c r="C32" s="129"/>
      <c r="D32" s="129" t="s">
        <v>83</v>
      </c>
      <c r="E32" s="287"/>
      <c r="F32" s="129" t="s">
        <v>1676</v>
      </c>
      <c r="G32" s="90" t="str">
        <f>VLOOKUP(F32,regions!A$2:C$419,3,FALSE)</f>
        <v>Unitary authority</v>
      </c>
      <c r="H32" s="3" t="str">
        <f>IFERROR(VLOOKUP(F32,classifications!A$3:C$328,3,FALSE),VLOOKUP(F32,classifications!I$2:K$28,3,FALSE))</f>
        <v>Predominantly Urban</v>
      </c>
      <c r="I32" s="124">
        <v>21230</v>
      </c>
      <c r="J32" s="124">
        <v>10750</v>
      </c>
      <c r="K32" s="124">
        <v>210</v>
      </c>
      <c r="L32" s="124">
        <v>101530</v>
      </c>
      <c r="M32" s="124">
        <v>133730</v>
      </c>
      <c r="N32" s="124"/>
    </row>
    <row r="33" spans="2:14" x14ac:dyDescent="0.25">
      <c r="B33" s="129" t="s">
        <v>84</v>
      </c>
      <c r="C33" s="129"/>
      <c r="D33" s="129" t="s">
        <v>86</v>
      </c>
      <c r="E33" s="287"/>
      <c r="F33" s="129" t="s">
        <v>1680</v>
      </c>
      <c r="G33" s="90" t="str">
        <f>VLOOKUP(F33,regions!A$2:C$419,3,FALSE)</f>
        <v>Unitary authority</v>
      </c>
      <c r="H33" s="3" t="str">
        <f>IFERROR(VLOOKUP(F33,classifications!A$3:C$328,3,FALSE),VLOOKUP(F33,classifications!I$2:K$28,3,FALSE))</f>
        <v>Predominantly Urban</v>
      </c>
      <c r="I33" s="124">
        <v>7800</v>
      </c>
      <c r="J33" s="124">
        <v>4220</v>
      </c>
      <c r="K33" s="124">
        <v>0</v>
      </c>
      <c r="L33" s="124">
        <v>66510</v>
      </c>
      <c r="M33" s="124">
        <v>78520</v>
      </c>
      <c r="N33" s="124"/>
    </row>
    <row r="34" spans="2:14" x14ac:dyDescent="0.25">
      <c r="B34" s="3" t="s">
        <v>87</v>
      </c>
      <c r="D34" s="3" t="s">
        <v>89</v>
      </c>
      <c r="F34" s="3" t="s">
        <v>1730</v>
      </c>
      <c r="G34" s="90" t="str">
        <f>VLOOKUP(F34,regions!A$2:C$419,3,FALSE)</f>
        <v>Unitary authority</v>
      </c>
      <c r="H34" s="3" t="str">
        <f>IFERROR(VLOOKUP(F34,classifications!A$3:C$328,3,FALSE),VLOOKUP(F34,classifications!I$2:K$28,3,FALSE))</f>
        <v>Predominantly Urban</v>
      </c>
      <c r="I34" s="124">
        <v>3040</v>
      </c>
      <c r="J34" s="124">
        <v>5030</v>
      </c>
      <c r="K34" s="124">
        <v>300</v>
      </c>
      <c r="L34" s="124">
        <v>105450</v>
      </c>
      <c r="M34" s="124">
        <v>113820</v>
      </c>
      <c r="N34" s="124"/>
    </row>
    <row r="35" spans="2:14" x14ac:dyDescent="0.25">
      <c r="B35" s="3" t="s">
        <v>90</v>
      </c>
      <c r="D35" s="3" t="s">
        <v>92</v>
      </c>
      <c r="F35" s="3" t="s">
        <v>1662</v>
      </c>
      <c r="G35" s="90" t="str">
        <f>VLOOKUP(F35,regions!A$2:C$419,3,FALSE)</f>
        <v>Unitary authority</v>
      </c>
      <c r="H35" s="3" t="str">
        <f>IFERROR(VLOOKUP(F35,classifications!A$3:C$328,3,FALSE),VLOOKUP(F35,classifications!I$2:K$28,3,FALSE))</f>
        <v>Predominantly Urban</v>
      </c>
      <c r="I35" s="124">
        <v>110</v>
      </c>
      <c r="J35" s="124">
        <v>15210</v>
      </c>
      <c r="K35" s="124">
        <v>0</v>
      </c>
      <c r="L35" s="124">
        <v>46980</v>
      </c>
      <c r="M35" s="124">
        <v>62310</v>
      </c>
      <c r="N35" s="124"/>
    </row>
    <row r="36" spans="2:14" x14ac:dyDescent="0.25">
      <c r="B36" s="3" t="s">
        <v>93</v>
      </c>
      <c r="D36" s="3" t="s">
        <v>95</v>
      </c>
      <c r="F36" s="3" t="s">
        <v>1688</v>
      </c>
      <c r="G36" s="90" t="str">
        <f>VLOOKUP(F36,regions!A$2:C$419,3,FALSE)</f>
        <v>Unitary authority</v>
      </c>
      <c r="H36" s="3" t="str">
        <f>IFERROR(VLOOKUP(F36,classifications!A$3:C$328,3,FALSE),VLOOKUP(F36,classifications!I$2:K$28,3,FALSE))</f>
        <v>Predominantly Urban</v>
      </c>
      <c r="I36" s="124">
        <v>11180</v>
      </c>
      <c r="J36" s="124">
        <v>9110</v>
      </c>
      <c r="K36" s="124">
        <v>0</v>
      </c>
      <c r="L36" s="124">
        <v>89690</v>
      </c>
      <c r="M36" s="124">
        <v>109970</v>
      </c>
      <c r="N36" s="124"/>
    </row>
    <row r="37" spans="2:14" ht="26.4" x14ac:dyDescent="0.25">
      <c r="B37" s="129" t="s">
        <v>96</v>
      </c>
      <c r="C37" s="129"/>
      <c r="D37" s="129" t="s">
        <v>98</v>
      </c>
      <c r="E37" s="287"/>
      <c r="F37" s="129" t="s">
        <v>1672</v>
      </c>
      <c r="G37" s="90" t="str">
        <f>VLOOKUP(F37,regions!A$2:C$419,3,FALSE)</f>
        <v>Unitary authority</v>
      </c>
      <c r="H37" s="3" t="str">
        <f>IFERROR(VLOOKUP(F37,classifications!A$3:C$328,3,FALSE),VLOOKUP(F37,classifications!I$2:K$28,3,FALSE))</f>
        <v>Predominantly Urban</v>
      </c>
      <c r="I37" s="124">
        <v>0</v>
      </c>
      <c r="J37" s="124">
        <v>10250</v>
      </c>
      <c r="K37" s="124">
        <v>0</v>
      </c>
      <c r="L37" s="124">
        <v>64280</v>
      </c>
      <c r="M37" s="124">
        <v>74530</v>
      </c>
      <c r="N37" s="124"/>
    </row>
    <row r="38" spans="2:14" ht="26.4" x14ac:dyDescent="0.25">
      <c r="B38" s="129" t="s">
        <v>99</v>
      </c>
      <c r="C38" s="129"/>
      <c r="D38" s="129" t="s">
        <v>101</v>
      </c>
      <c r="E38" s="287"/>
      <c r="F38" s="129" t="s">
        <v>1673</v>
      </c>
      <c r="G38" s="90" t="str">
        <f>VLOOKUP(F38,regions!A$2:C$419,3,FALSE)</f>
        <v>Unitary authority</v>
      </c>
      <c r="H38" s="3" t="str">
        <f>IFERROR(VLOOKUP(F38,classifications!A$3:C$328,3,FALSE),VLOOKUP(F38,classifications!I$2:K$28,3,FALSE))</f>
        <v>Urban with Significant Rural</v>
      </c>
      <c r="I38" s="124">
        <v>10</v>
      </c>
      <c r="J38" s="124">
        <v>11320</v>
      </c>
      <c r="K38" s="124">
        <v>20</v>
      </c>
      <c r="L38" s="124">
        <v>64380</v>
      </c>
      <c r="M38" s="124">
        <v>75720</v>
      </c>
      <c r="N38" s="124"/>
    </row>
    <row r="39" spans="2:14" x14ac:dyDescent="0.25">
      <c r="B39" s="3" t="s">
        <v>102</v>
      </c>
      <c r="D39" s="3" t="s">
        <v>104</v>
      </c>
      <c r="F39" s="3" t="s">
        <v>1720</v>
      </c>
      <c r="G39" s="90" t="str">
        <f>VLOOKUP(F39,regions!A$2:C$419,3,FALSE)</f>
        <v>Unitary authority</v>
      </c>
      <c r="H39" s="3" t="str">
        <f>IFERROR(VLOOKUP(F39,classifications!A$3:C$328,3,FALSE),VLOOKUP(F39,classifications!I$2:K$28,3,FALSE))</f>
        <v>Urban with Significant Rural</v>
      </c>
      <c r="I39" s="124">
        <v>0</v>
      </c>
      <c r="J39" s="124">
        <v>9290</v>
      </c>
      <c r="K39" s="124">
        <v>0</v>
      </c>
      <c r="L39" s="124">
        <v>86310</v>
      </c>
      <c r="M39" s="124">
        <v>95590</v>
      </c>
      <c r="N39" s="124"/>
    </row>
    <row r="40" spans="2:14" x14ac:dyDescent="0.25">
      <c r="B40" s="129" t="s">
        <v>105</v>
      </c>
      <c r="C40" s="129"/>
      <c r="D40" s="129" t="s">
        <v>107</v>
      </c>
      <c r="E40" s="287"/>
      <c r="F40" s="129" t="s">
        <v>1543</v>
      </c>
      <c r="G40" s="90" t="str">
        <f>VLOOKUP(F40,regions!A$2:C$419,3,FALSE)</f>
        <v>Unitary authority</v>
      </c>
      <c r="H40" s="3" t="str">
        <f>IFERROR(VLOOKUP(F40,classifications!A$3:C$328,3,FALSE),VLOOKUP(F40,classifications!I$2:K$28,3,FALSE))</f>
        <v>Predominantly Rural</v>
      </c>
      <c r="I40" s="124">
        <v>8560</v>
      </c>
      <c r="J40" s="124">
        <v>17670</v>
      </c>
      <c r="K40" s="124">
        <v>50</v>
      </c>
      <c r="L40" s="124">
        <v>127430</v>
      </c>
      <c r="M40" s="124">
        <v>153720</v>
      </c>
      <c r="N40" s="124"/>
    </row>
    <row r="41" spans="2:14" x14ac:dyDescent="0.25">
      <c r="B41" s="129" t="s">
        <v>108</v>
      </c>
      <c r="C41" s="129"/>
      <c r="D41" s="129" t="s">
        <v>110</v>
      </c>
      <c r="E41" s="287"/>
      <c r="F41" s="129" t="s">
        <v>1726</v>
      </c>
      <c r="G41" s="90" t="str">
        <f>VLOOKUP(F41,regions!A$2:C$419,3,FALSE)</f>
        <v>Unitary authority</v>
      </c>
      <c r="H41" s="3" t="str">
        <f>IFERROR(VLOOKUP(F41,classifications!A$3:C$328,3,FALSE),VLOOKUP(F41,classifications!I$2:K$28,3,FALSE))</f>
        <v>Predominantly Urban</v>
      </c>
      <c r="I41" s="124">
        <v>25810</v>
      </c>
      <c r="J41" s="124">
        <v>9990</v>
      </c>
      <c r="K41" s="124">
        <v>20</v>
      </c>
      <c r="L41" s="124">
        <v>100000</v>
      </c>
      <c r="M41" s="124">
        <v>135820</v>
      </c>
      <c r="N41" s="124"/>
    </row>
    <row r="42" spans="2:14" x14ac:dyDescent="0.25">
      <c r="B42" s="129" t="s">
        <v>111</v>
      </c>
      <c r="C42" s="129"/>
      <c r="D42" s="129" t="s">
        <v>113</v>
      </c>
      <c r="E42" s="287"/>
      <c r="F42" s="129" t="s">
        <v>1681</v>
      </c>
      <c r="G42" s="90" t="str">
        <f>VLOOKUP(F42,regions!A$2:C$419,3,FALSE)</f>
        <v>Unitary authority</v>
      </c>
      <c r="H42" s="3" t="str">
        <f>IFERROR(VLOOKUP(F42,classifications!A$3:C$328,3,FALSE),VLOOKUP(F42,classifications!I$2:K$28,3,FALSE))</f>
        <v>Predominantly Urban</v>
      </c>
      <c r="I42" s="124">
        <v>0</v>
      </c>
      <c r="J42" s="124">
        <v>15750</v>
      </c>
      <c r="K42" s="124">
        <v>470</v>
      </c>
      <c r="L42" s="124">
        <v>66370</v>
      </c>
      <c r="M42" s="124">
        <v>82600</v>
      </c>
      <c r="N42" s="124"/>
    </row>
    <row r="43" spans="2:14" x14ac:dyDescent="0.25">
      <c r="B43" s="3" t="s">
        <v>114</v>
      </c>
      <c r="D43" s="3" t="s">
        <v>116</v>
      </c>
      <c r="F43" s="3" t="s">
        <v>1698</v>
      </c>
      <c r="G43" s="90" t="str">
        <f>VLOOKUP(F43,regions!A$2:C$419,3,FALSE)</f>
        <v>Unitary authority</v>
      </c>
      <c r="H43" s="3" t="str">
        <f>IFERROR(VLOOKUP(F43,classifications!A$3:C$328,3,FALSE),VLOOKUP(F43,classifications!I$2:K$28,3,FALSE))</f>
        <v>Predominantly Urban</v>
      </c>
      <c r="I43" s="124">
        <v>0</v>
      </c>
      <c r="J43" s="124">
        <v>22400</v>
      </c>
      <c r="K43" s="124">
        <v>1080</v>
      </c>
      <c r="L43" s="124">
        <v>93740</v>
      </c>
      <c r="M43" s="124">
        <v>117210</v>
      </c>
      <c r="N43" s="124"/>
    </row>
    <row r="44" spans="2:14" x14ac:dyDescent="0.25">
      <c r="B44" s="3" t="s">
        <v>117</v>
      </c>
      <c r="D44" s="3" t="s">
        <v>119</v>
      </c>
      <c r="F44" s="3" t="s">
        <v>1699</v>
      </c>
      <c r="G44" s="90" t="str">
        <f>VLOOKUP(F44,regions!A$2:C$419,3,FALSE)</f>
        <v>Unitary authority</v>
      </c>
      <c r="H44" s="3" t="str">
        <f>IFERROR(VLOOKUP(F44,classifications!A$3:C$328,3,FALSE),VLOOKUP(F44,classifications!I$2:K$28,3,FALSE))</f>
        <v>Predominantly Urban</v>
      </c>
      <c r="I44" s="124">
        <v>4590</v>
      </c>
      <c r="J44" s="124">
        <v>2840</v>
      </c>
      <c r="K44" s="124">
        <v>0</v>
      </c>
      <c r="L44" s="124">
        <v>60910</v>
      </c>
      <c r="M44" s="124">
        <v>68340</v>
      </c>
      <c r="N44" s="124"/>
    </row>
    <row r="45" spans="2:14" x14ac:dyDescent="0.25">
      <c r="B45" s="3" t="s">
        <v>120</v>
      </c>
      <c r="D45" s="3" t="s">
        <v>122</v>
      </c>
      <c r="F45" s="3" t="s">
        <v>1689</v>
      </c>
      <c r="G45" s="90" t="str">
        <f>VLOOKUP(F45,regions!A$2:C$419,3,FALSE)</f>
        <v>Unitary authority</v>
      </c>
      <c r="H45" s="3" t="str">
        <f>IFERROR(VLOOKUP(F45,classifications!A$3:C$328,3,FALSE),VLOOKUP(F45,classifications!I$2:K$28,3,FALSE))</f>
        <v>Predominantly Urban</v>
      </c>
      <c r="I45" s="124">
        <v>10050</v>
      </c>
      <c r="J45" s="124">
        <v>6280</v>
      </c>
      <c r="K45" s="124">
        <v>840</v>
      </c>
      <c r="L45" s="124">
        <v>73020</v>
      </c>
      <c r="M45" s="124">
        <v>90190</v>
      </c>
      <c r="N45" s="124"/>
    </row>
    <row r="46" spans="2:14" x14ac:dyDescent="0.25">
      <c r="B46" s="3" t="s">
        <v>123</v>
      </c>
      <c r="D46" s="3" t="s">
        <v>125</v>
      </c>
      <c r="F46" s="3" t="s">
        <v>1690</v>
      </c>
      <c r="G46" s="90" t="str">
        <f>VLOOKUP(F46,regions!A$2:C$419,3,FALSE)</f>
        <v>Unitary authority</v>
      </c>
      <c r="H46" s="3" t="str">
        <f>IFERROR(VLOOKUP(F46,classifications!A$3:C$328,3,FALSE),VLOOKUP(F46,classifications!I$2:K$28,3,FALSE))</f>
        <v>Predominantly Urban</v>
      </c>
      <c r="I46" s="124">
        <v>6880</v>
      </c>
      <c r="J46" s="124">
        <v>4380</v>
      </c>
      <c r="K46" s="124">
        <v>0</v>
      </c>
      <c r="L46" s="124">
        <v>57510</v>
      </c>
      <c r="M46" s="124">
        <v>68770</v>
      </c>
      <c r="N46" s="124"/>
    </row>
    <row r="47" spans="2:14" x14ac:dyDescent="0.25">
      <c r="B47" s="3" t="s">
        <v>126</v>
      </c>
      <c r="D47" s="3" t="s">
        <v>128</v>
      </c>
      <c r="F47" s="3" t="s">
        <v>1663</v>
      </c>
      <c r="G47" s="90" t="str">
        <f>VLOOKUP(F47,regions!A$2:C$419,3,FALSE)</f>
        <v>Unitary authority</v>
      </c>
      <c r="H47" s="3" t="str">
        <f>IFERROR(VLOOKUP(F47,classifications!A$3:C$328,3,FALSE),VLOOKUP(F47,classifications!I$2:K$28,3,FALSE))</f>
        <v>Urban with Significant Rural</v>
      </c>
      <c r="I47" s="124">
        <v>0</v>
      </c>
      <c r="J47" s="124">
        <v>12160</v>
      </c>
      <c r="K47" s="124">
        <v>0</v>
      </c>
      <c r="L47" s="124">
        <v>51560</v>
      </c>
      <c r="M47" s="124">
        <v>63720</v>
      </c>
      <c r="N47" s="124"/>
    </row>
    <row r="48" spans="2:14" x14ac:dyDescent="0.25">
      <c r="B48" s="129" t="s">
        <v>129</v>
      </c>
      <c r="C48" s="129"/>
      <c r="D48" s="129" t="s">
        <v>131</v>
      </c>
      <c r="E48" s="287"/>
      <c r="F48" s="129" t="s">
        <v>1721</v>
      </c>
      <c r="G48" s="90" t="str">
        <f>VLOOKUP(F48,regions!A$2:C$419,3,FALSE)</f>
        <v>Unitary authority</v>
      </c>
      <c r="H48" s="3" t="str">
        <f>IFERROR(VLOOKUP(F48,classifications!A$3:C$328,3,FALSE),VLOOKUP(F48,classifications!I$2:K$28,3,FALSE))</f>
        <v>Predominantly Rural</v>
      </c>
      <c r="I48" s="124">
        <v>0</v>
      </c>
      <c r="J48" s="124">
        <v>1790</v>
      </c>
      <c r="K48" s="124">
        <v>660</v>
      </c>
      <c r="L48" s="124">
        <v>14650</v>
      </c>
      <c r="M48" s="124">
        <v>17100</v>
      </c>
      <c r="N48" s="124"/>
    </row>
    <row r="49" spans="2:14" x14ac:dyDescent="0.25">
      <c r="B49" s="129" t="s">
        <v>132</v>
      </c>
      <c r="C49" s="129"/>
      <c r="D49" s="129" t="s">
        <v>134</v>
      </c>
      <c r="E49" s="287"/>
      <c r="F49" s="129" t="s">
        <v>1569</v>
      </c>
      <c r="G49" s="90" t="str">
        <f>VLOOKUP(F49,regions!A$2:C$419,3,FALSE)</f>
        <v>Unitary authority</v>
      </c>
      <c r="H49" s="3" t="str">
        <f>IFERROR(VLOOKUP(F49,classifications!A$3:C$328,3,FALSE),VLOOKUP(F49,classifications!I$2:K$28,3,FALSE))</f>
        <v>Predominantly Rural</v>
      </c>
      <c r="I49" s="124">
        <v>4110</v>
      </c>
      <c r="J49" s="124">
        <v>14170</v>
      </c>
      <c r="K49" s="124">
        <v>730</v>
      </c>
      <c r="L49" s="124">
        <v>123420</v>
      </c>
      <c r="M49" s="124">
        <v>142430</v>
      </c>
      <c r="N49" s="124"/>
    </row>
    <row r="50" spans="2:14" x14ac:dyDescent="0.25">
      <c r="B50" s="3" t="s">
        <v>135</v>
      </c>
      <c r="D50" s="3" t="s">
        <v>137</v>
      </c>
      <c r="F50" s="3" t="s">
        <v>1691</v>
      </c>
      <c r="G50" s="90" t="str">
        <f>VLOOKUP(F50,regions!A$2:C$419,3,FALSE)</f>
        <v>Unitary authority</v>
      </c>
      <c r="H50" s="3" t="str">
        <f>IFERROR(VLOOKUP(F50,classifications!A$3:C$328,3,FALSE),VLOOKUP(F50,classifications!I$2:K$28,3,FALSE))</f>
        <v>Predominantly Urban</v>
      </c>
      <c r="I50" s="124">
        <v>6200</v>
      </c>
      <c r="J50" s="124">
        <v>4140</v>
      </c>
      <c r="K50" s="124">
        <v>150</v>
      </c>
      <c r="L50" s="124">
        <v>43900</v>
      </c>
      <c r="M50" s="124">
        <v>54390</v>
      </c>
      <c r="N50" s="124"/>
    </row>
    <row r="51" spans="2:14" x14ac:dyDescent="0.25">
      <c r="B51" s="3" t="s">
        <v>138</v>
      </c>
      <c r="D51" s="3" t="s">
        <v>140</v>
      </c>
      <c r="F51" s="3" t="s">
        <v>1700</v>
      </c>
      <c r="G51" s="90" t="str">
        <f>VLOOKUP(F51,regions!A$2:C$419,3,FALSE)</f>
        <v>Unitary authority</v>
      </c>
      <c r="H51" s="3" t="str">
        <f>IFERROR(VLOOKUP(F51,classifications!A$3:C$328,3,FALSE),VLOOKUP(F51,classifications!I$2:K$28,3,FALSE))</f>
        <v>Predominantly Urban</v>
      </c>
      <c r="I51" s="124">
        <v>10</v>
      </c>
      <c r="J51" s="124">
        <v>12240</v>
      </c>
      <c r="K51" s="124">
        <v>210</v>
      </c>
      <c r="L51" s="124">
        <v>104330</v>
      </c>
      <c r="M51" s="124">
        <v>116790</v>
      </c>
      <c r="N51" s="124"/>
    </row>
    <row r="52" spans="2:14" x14ac:dyDescent="0.25">
      <c r="B52" s="3" t="s">
        <v>141</v>
      </c>
      <c r="D52" s="3" t="s">
        <v>143</v>
      </c>
      <c r="F52" s="3" t="s">
        <v>1692</v>
      </c>
      <c r="G52" s="90" t="str">
        <f>VLOOKUP(F52,regions!A$2:C$419,3,FALSE)</f>
        <v>Unitary authority</v>
      </c>
      <c r="H52" s="3" t="str">
        <f>IFERROR(VLOOKUP(F52,classifications!A$3:C$328,3,FALSE),VLOOKUP(F52,classifications!I$2:K$28,3,FALSE))</f>
        <v>Predominantly Urban</v>
      </c>
      <c r="I52" s="124">
        <v>16210</v>
      </c>
      <c r="J52" s="124">
        <v>7780</v>
      </c>
      <c r="K52" s="124">
        <v>0</v>
      </c>
      <c r="L52" s="124">
        <v>81660</v>
      </c>
      <c r="M52" s="124">
        <v>105650</v>
      </c>
      <c r="N52" s="124"/>
    </row>
    <row r="53" spans="2:14" x14ac:dyDescent="0.25">
      <c r="B53" s="129" t="s">
        <v>144</v>
      </c>
      <c r="C53" s="129"/>
      <c r="D53" s="129" t="s">
        <v>146</v>
      </c>
      <c r="E53" s="287"/>
      <c r="F53" s="129" t="s">
        <v>1729</v>
      </c>
      <c r="G53" s="90" t="str">
        <f>VLOOKUP(F53,regions!A$2:C$419,3,FALSE)</f>
        <v>Unitary authority</v>
      </c>
      <c r="H53" s="3" t="str">
        <f>IFERROR(VLOOKUP(F53,classifications!A$3:C$328,3,FALSE),VLOOKUP(F53,classifications!I$2:K$28,3,FALSE))</f>
        <v>Predominantly Urban</v>
      </c>
      <c r="I53" s="124">
        <v>6000</v>
      </c>
      <c r="J53" s="124">
        <v>3530</v>
      </c>
      <c r="K53" s="124">
        <v>0</v>
      </c>
      <c r="L53" s="124">
        <v>70660</v>
      </c>
      <c r="M53" s="124">
        <v>80180</v>
      </c>
      <c r="N53" s="124"/>
    </row>
    <row r="54" spans="2:14" x14ac:dyDescent="0.25">
      <c r="B54" s="3" t="s">
        <v>147</v>
      </c>
      <c r="D54" s="3" t="s">
        <v>149</v>
      </c>
      <c r="F54" s="3" t="s">
        <v>1664</v>
      </c>
      <c r="G54" s="90" t="str">
        <f>VLOOKUP(F54,regions!A$2:C$419,3,FALSE)</f>
        <v>Unitary authority</v>
      </c>
      <c r="H54" s="3" t="str">
        <f>IFERROR(VLOOKUP(F54,classifications!A$3:C$328,3,FALSE),VLOOKUP(F54,classifications!I$2:K$28,3,FALSE))</f>
        <v>Predominantly Urban</v>
      </c>
      <c r="I54" s="124">
        <v>0</v>
      </c>
      <c r="J54" s="124">
        <v>13800</v>
      </c>
      <c r="K54" s="124">
        <v>0</v>
      </c>
      <c r="L54" s="124">
        <v>71610</v>
      </c>
      <c r="M54" s="124">
        <v>85410</v>
      </c>
      <c r="N54" s="124"/>
    </row>
    <row r="55" spans="2:14" x14ac:dyDescent="0.25">
      <c r="B55" s="129" t="s">
        <v>150</v>
      </c>
      <c r="C55" s="129"/>
      <c r="D55" s="129" t="s">
        <v>152</v>
      </c>
      <c r="E55" s="287"/>
      <c r="F55" s="129" t="s">
        <v>1679</v>
      </c>
      <c r="G55" s="90" t="str">
        <f>VLOOKUP(F55,regions!A$2:C$419,3,FALSE)</f>
        <v>Unitary authority</v>
      </c>
      <c r="H55" s="3" t="str">
        <f>IFERROR(VLOOKUP(F55,classifications!A$3:C$328,3,FALSE),VLOOKUP(F55,classifications!I$2:K$28,3,FALSE))</f>
        <v>Predominantly Urban</v>
      </c>
      <c r="I55" s="124">
        <v>18410</v>
      </c>
      <c r="J55" s="124">
        <v>8000</v>
      </c>
      <c r="K55" s="124">
        <v>0</v>
      </c>
      <c r="L55" s="124">
        <v>88220</v>
      </c>
      <c r="M55" s="124">
        <v>114630</v>
      </c>
      <c r="N55" s="124"/>
    </row>
    <row r="56" spans="2:14" x14ac:dyDescent="0.25">
      <c r="B56" s="3" t="s">
        <v>153</v>
      </c>
      <c r="D56" s="3" t="s">
        <v>155</v>
      </c>
      <c r="F56" s="3" t="s">
        <v>1701</v>
      </c>
      <c r="G56" s="90" t="str">
        <f>VLOOKUP(F56,regions!A$2:C$419,3,FALSE)</f>
        <v>Unitary authority</v>
      </c>
      <c r="H56" s="3" t="str">
        <f>IFERROR(VLOOKUP(F56,classifications!A$3:C$328,3,FALSE),VLOOKUP(F56,classifications!I$2:K$28,3,FALSE))</f>
        <v>Predominantly Urban</v>
      </c>
      <c r="I56" s="124">
        <v>10280</v>
      </c>
      <c r="J56" s="124">
        <v>5080</v>
      </c>
      <c r="K56" s="124">
        <v>0</v>
      </c>
      <c r="L56" s="124">
        <v>81690</v>
      </c>
      <c r="M56" s="124">
        <v>97040</v>
      </c>
      <c r="N56" s="124"/>
    </row>
    <row r="57" spans="2:14" ht="26.4" x14ac:dyDescent="0.25">
      <c r="B57" s="129" t="s">
        <v>156</v>
      </c>
      <c r="C57" s="129"/>
      <c r="D57" s="129" t="s">
        <v>158</v>
      </c>
      <c r="E57" s="287"/>
      <c r="F57" s="129" t="s">
        <v>1727</v>
      </c>
      <c r="G57" s="90" t="str">
        <f>VLOOKUP(F57,regions!A$2:C$419,3,FALSE)</f>
        <v>Unitary authority</v>
      </c>
      <c r="H57" s="3" t="str">
        <f>IFERROR(VLOOKUP(F57,classifications!A$3:C$328,3,FALSE),VLOOKUP(F57,classifications!I$2:K$28,3,FALSE))</f>
        <v>Predominantly Urban</v>
      </c>
      <c r="I57" s="124">
        <v>0</v>
      </c>
      <c r="J57" s="124">
        <v>13480</v>
      </c>
      <c r="K57" s="124">
        <v>2000</v>
      </c>
      <c r="L57" s="124">
        <v>58880</v>
      </c>
      <c r="M57" s="124">
        <v>74360</v>
      </c>
      <c r="N57" s="124"/>
    </row>
    <row r="58" spans="2:14" x14ac:dyDescent="0.25">
      <c r="B58" s="129" t="s">
        <v>159</v>
      </c>
      <c r="C58" s="129"/>
      <c r="D58" s="129" t="s">
        <v>161</v>
      </c>
      <c r="E58" s="287"/>
      <c r="F58" s="129" t="s">
        <v>1682</v>
      </c>
      <c r="G58" s="90" t="str">
        <f>VLOOKUP(F58,regions!A$2:C$419,3,FALSE)</f>
        <v>Unitary authority</v>
      </c>
      <c r="H58" s="3" t="str">
        <f>IFERROR(VLOOKUP(F58,classifications!A$3:C$328,3,FALSE),VLOOKUP(F58,classifications!I$2:K$28,3,FALSE))</f>
        <v>Predominantly Urban</v>
      </c>
      <c r="I58" s="124">
        <v>10040</v>
      </c>
      <c r="J58" s="124">
        <v>1810</v>
      </c>
      <c r="K58" s="124">
        <v>0</v>
      </c>
      <c r="L58" s="124">
        <v>54620</v>
      </c>
      <c r="M58" s="124">
        <v>66470</v>
      </c>
      <c r="N58" s="124"/>
    </row>
    <row r="59" spans="2:14" x14ac:dyDescent="0.25">
      <c r="B59" s="3" t="s">
        <v>162</v>
      </c>
      <c r="D59" s="3" t="s">
        <v>164</v>
      </c>
      <c r="F59" s="3" t="s">
        <v>1702</v>
      </c>
      <c r="G59" s="90" t="str">
        <f>VLOOKUP(F59,regions!A$2:C$419,3,FALSE)</f>
        <v>Unitary authority</v>
      </c>
      <c r="H59" s="3" t="str">
        <f>IFERROR(VLOOKUP(F59,classifications!A$3:C$328,3,FALSE),VLOOKUP(F59,classifications!I$2:K$28,3,FALSE))</f>
        <v>Predominantly Urban</v>
      </c>
      <c r="I59" s="124">
        <v>0</v>
      </c>
      <c r="J59" s="124">
        <v>5400</v>
      </c>
      <c r="K59" s="124">
        <v>0</v>
      </c>
      <c r="L59" s="124">
        <v>60510</v>
      </c>
      <c r="M59" s="124">
        <v>65910</v>
      </c>
      <c r="N59" s="124"/>
    </row>
    <row r="60" spans="2:14" x14ac:dyDescent="0.25">
      <c r="B60" s="129" t="s">
        <v>165</v>
      </c>
      <c r="C60" s="129"/>
      <c r="D60" s="129" t="s">
        <v>167</v>
      </c>
      <c r="E60" s="287"/>
      <c r="F60" s="129" t="s">
        <v>1669</v>
      </c>
      <c r="G60" s="90" t="str">
        <f>VLOOKUP(F60,regions!A$2:C$419,3,FALSE)</f>
        <v>Unitary authority</v>
      </c>
      <c r="H60" s="3" t="str">
        <f>IFERROR(VLOOKUP(F60,classifications!A$3:C$328,3,FALSE),VLOOKUP(F60,classifications!I$2:K$28,3,FALSE))</f>
        <v>Predominantly Urban</v>
      </c>
      <c r="I60" s="124">
        <v>80</v>
      </c>
      <c r="J60" s="124">
        <v>14430</v>
      </c>
      <c r="K60" s="124">
        <v>0</v>
      </c>
      <c r="L60" s="124">
        <v>77150</v>
      </c>
      <c r="M60" s="124">
        <v>91660</v>
      </c>
      <c r="N60" s="124"/>
    </row>
    <row r="61" spans="2:14" x14ac:dyDescent="0.25">
      <c r="B61" s="3" t="s">
        <v>168</v>
      </c>
      <c r="D61" s="3" t="s">
        <v>170</v>
      </c>
      <c r="F61" s="3" t="s">
        <v>1722</v>
      </c>
      <c r="G61" s="90" t="str">
        <f>VLOOKUP(F61,regions!A$2:C$419,3,FALSE)</f>
        <v>Unitary authority</v>
      </c>
      <c r="H61" s="3" t="str">
        <f>IFERROR(VLOOKUP(F61,classifications!A$3:C$328,3,FALSE),VLOOKUP(F61,classifications!I$2:K$28,3,FALSE))</f>
        <v>Urban with Significant Rural</v>
      </c>
      <c r="I61" s="124">
        <v>30</v>
      </c>
      <c r="J61" s="124">
        <v>9050</v>
      </c>
      <c r="K61" s="124">
        <v>390</v>
      </c>
      <c r="L61" s="124">
        <v>57910</v>
      </c>
      <c r="M61" s="124">
        <v>67370</v>
      </c>
      <c r="N61" s="124"/>
    </row>
    <row r="62" spans="2:14" x14ac:dyDescent="0.25">
      <c r="B62" s="129" t="s">
        <v>171</v>
      </c>
      <c r="C62" s="129"/>
      <c r="D62" s="129" t="s">
        <v>173</v>
      </c>
      <c r="E62" s="287"/>
      <c r="F62" s="129" t="s">
        <v>1591</v>
      </c>
      <c r="G62" s="90" t="str">
        <f>VLOOKUP(F62,regions!A$2:C$419,3,FALSE)</f>
        <v>Unitary authority</v>
      </c>
      <c r="H62" s="3" t="str">
        <f>IFERROR(VLOOKUP(F62,classifications!A$3:C$328,3,FALSE),VLOOKUP(F62,classifications!I$2:K$28,3,FALSE))</f>
        <v>Predominantly Rural</v>
      </c>
      <c r="I62" s="124">
        <v>5260</v>
      </c>
      <c r="J62" s="124">
        <v>25130</v>
      </c>
      <c r="K62" s="124">
        <v>5990</v>
      </c>
      <c r="L62" s="124">
        <v>178030</v>
      </c>
      <c r="M62" s="124">
        <v>214420</v>
      </c>
      <c r="N62" s="124"/>
    </row>
    <row r="63" spans="2:14" x14ac:dyDescent="0.25">
      <c r="B63" s="3" t="s">
        <v>174</v>
      </c>
      <c r="D63" s="3" t="s">
        <v>176</v>
      </c>
      <c r="F63" s="3" t="s">
        <v>1693</v>
      </c>
      <c r="G63" s="90" t="str">
        <f>VLOOKUP(F63,regions!A$2:C$419,3,FALSE)</f>
        <v>Unitary authority</v>
      </c>
      <c r="H63" s="3" t="str">
        <f>IFERROR(VLOOKUP(F63,classifications!A$3:C$328,3,FALSE),VLOOKUP(F63,classifications!I$2:K$28,3,FALSE))</f>
        <v>Predominantly Urban</v>
      </c>
      <c r="I63" s="124">
        <v>0</v>
      </c>
      <c r="J63" s="124">
        <v>7810</v>
      </c>
      <c r="K63" s="124">
        <v>0</v>
      </c>
      <c r="L63" s="124">
        <v>55520</v>
      </c>
      <c r="M63" s="124">
        <v>63330</v>
      </c>
      <c r="N63" s="124"/>
    </row>
    <row r="64" spans="2:14" x14ac:dyDescent="0.25">
      <c r="B64" s="3" t="s">
        <v>177</v>
      </c>
      <c r="D64" s="3" t="s">
        <v>179</v>
      </c>
      <c r="F64" s="3" t="s">
        <v>1694</v>
      </c>
      <c r="G64" s="90" t="str">
        <f>VLOOKUP(F64,regions!A$2:C$419,3,FALSE)</f>
        <v>Unitary authority</v>
      </c>
      <c r="H64" s="3" t="str">
        <f>IFERROR(VLOOKUP(F64,classifications!A$3:C$328,3,FALSE),VLOOKUP(F64,classifications!I$2:K$28,3,FALSE))</f>
        <v>Predominantly Urban</v>
      </c>
      <c r="I64" s="124">
        <v>2600</v>
      </c>
      <c r="J64" s="124">
        <v>1780</v>
      </c>
      <c r="K64" s="124">
        <v>2510</v>
      </c>
      <c r="L64" s="124">
        <v>58780</v>
      </c>
      <c r="M64" s="124">
        <v>65670</v>
      </c>
      <c r="N64" s="124"/>
    </row>
    <row r="65" spans="1:14" x14ac:dyDescent="0.25">
      <c r="B65" s="129" t="s">
        <v>180</v>
      </c>
      <c r="C65" s="129"/>
      <c r="D65" s="129" t="s">
        <v>182</v>
      </c>
      <c r="E65" s="287"/>
      <c r="F65" s="129" t="s">
        <v>1725</v>
      </c>
      <c r="G65" s="90" t="str">
        <f>VLOOKUP(F65,regions!A$2:C$419,3,FALSE)</f>
        <v>Unitary authority</v>
      </c>
      <c r="H65" s="3" t="str">
        <f>IFERROR(VLOOKUP(F65,classifications!A$3:C$328,3,FALSE),VLOOKUP(F65,classifications!I$2:K$28,3,FALSE))</f>
        <v>Predominantly Urban</v>
      </c>
      <c r="I65" s="124">
        <v>7660</v>
      </c>
      <c r="J65" s="124">
        <v>4950</v>
      </c>
      <c r="K65" s="124">
        <v>360</v>
      </c>
      <c r="L65" s="124">
        <v>75320</v>
      </c>
      <c r="M65" s="124">
        <v>88280</v>
      </c>
      <c r="N65" s="124"/>
    </row>
    <row r="66" spans="1:14" x14ac:dyDescent="0.25">
      <c r="I66" s="124"/>
      <c r="J66" s="124"/>
      <c r="K66" s="124"/>
      <c r="L66" s="124"/>
      <c r="M66" s="124"/>
      <c r="N66" s="124"/>
    </row>
    <row r="67" spans="1:14" x14ac:dyDescent="0.25">
      <c r="A67" s="20" t="s">
        <v>1358</v>
      </c>
      <c r="B67" s="21"/>
      <c r="C67" s="21"/>
      <c r="D67" s="21"/>
      <c r="E67" s="22"/>
      <c r="F67" s="21"/>
      <c r="G67" s="21"/>
      <c r="H67" s="21"/>
      <c r="I67" s="123">
        <v>393940</v>
      </c>
      <c r="J67" s="123">
        <v>407240</v>
      </c>
      <c r="K67" s="123">
        <v>9120</v>
      </c>
      <c r="L67" s="123">
        <v>2714140</v>
      </c>
      <c r="M67" s="123">
        <v>3524440</v>
      </c>
      <c r="N67" s="124"/>
    </row>
    <row r="68" spans="1:14" x14ac:dyDescent="0.25">
      <c r="I68" s="124"/>
      <c r="J68" s="124"/>
      <c r="K68" s="124"/>
      <c r="L68" s="124"/>
      <c r="M68" s="124"/>
      <c r="N68" s="124"/>
    </row>
    <row r="69" spans="1:14" ht="26.4" x14ac:dyDescent="0.25">
      <c r="B69" s="129" t="s">
        <v>184</v>
      </c>
      <c r="C69" s="129"/>
      <c r="D69" s="129" t="s">
        <v>186</v>
      </c>
      <c r="E69" s="287"/>
      <c r="F69" s="129" t="s">
        <v>187</v>
      </c>
      <c r="G69" s="90" t="str">
        <f>VLOOKUP(F69,regions!A$2:C$419,3,FALSE)</f>
        <v>London borough</v>
      </c>
      <c r="H69" s="3" t="str">
        <f>IFERROR(VLOOKUP(F69,classifications!A$3:C$328,3,FALSE),VLOOKUP(F69,classifications!I$2:K$28,3,FALSE))</f>
        <v>Predominantly Urban</v>
      </c>
      <c r="I69" s="124">
        <v>17920</v>
      </c>
      <c r="J69" s="124">
        <v>5050</v>
      </c>
      <c r="K69" s="124">
        <v>0</v>
      </c>
      <c r="L69" s="124">
        <v>51530</v>
      </c>
      <c r="M69" s="124">
        <v>74510</v>
      </c>
      <c r="N69" s="124"/>
    </row>
    <row r="70" spans="1:14" x14ac:dyDescent="0.25">
      <c r="B70" s="129" t="s">
        <v>188</v>
      </c>
      <c r="C70" s="129"/>
      <c r="D70" s="129" t="s">
        <v>190</v>
      </c>
      <c r="E70" s="287"/>
      <c r="F70" s="129" t="s">
        <v>191</v>
      </c>
      <c r="G70" s="90" t="str">
        <f>VLOOKUP(F70,regions!A$2:C$419,3,FALSE)</f>
        <v>London borough</v>
      </c>
      <c r="H70" s="3" t="str">
        <f>IFERROR(VLOOKUP(F70,classifications!A$3:C$328,3,FALSE),VLOOKUP(F70,classifications!I$2:K$28,3,FALSE))</f>
        <v>Predominantly Urban</v>
      </c>
      <c r="I70" s="124">
        <v>10020</v>
      </c>
      <c r="J70" s="124">
        <v>8500</v>
      </c>
      <c r="K70" s="124">
        <v>30</v>
      </c>
      <c r="L70" s="124">
        <v>129980</v>
      </c>
      <c r="M70" s="124">
        <v>148530</v>
      </c>
      <c r="N70" s="124"/>
    </row>
    <row r="71" spans="1:14" x14ac:dyDescent="0.25">
      <c r="B71" s="129" t="s">
        <v>192</v>
      </c>
      <c r="C71" s="129"/>
      <c r="D71" s="129" t="s">
        <v>194</v>
      </c>
      <c r="E71" s="287"/>
      <c r="F71" s="129" t="s">
        <v>195</v>
      </c>
      <c r="G71" s="90" t="str">
        <f>VLOOKUP(F71,regions!A$2:C$419,3,FALSE)</f>
        <v>London borough</v>
      </c>
      <c r="H71" s="3" t="str">
        <f>IFERROR(VLOOKUP(F71,classifications!A$3:C$328,3,FALSE),VLOOKUP(F71,classifications!I$2:K$28,3,FALSE))</f>
        <v>Predominantly Urban</v>
      </c>
      <c r="I71" s="124">
        <v>90</v>
      </c>
      <c r="J71" s="124">
        <v>13550</v>
      </c>
      <c r="K71" s="124">
        <v>0</v>
      </c>
      <c r="L71" s="124">
        <v>83990</v>
      </c>
      <c r="M71" s="124">
        <v>97630</v>
      </c>
      <c r="N71" s="124"/>
    </row>
    <row r="72" spans="1:14" x14ac:dyDescent="0.25">
      <c r="B72" s="129" t="s">
        <v>196</v>
      </c>
      <c r="C72" s="129"/>
      <c r="D72" s="129" t="s">
        <v>198</v>
      </c>
      <c r="E72" s="287"/>
      <c r="F72" s="129" t="s">
        <v>199</v>
      </c>
      <c r="G72" s="90" t="str">
        <f>VLOOKUP(F72,regions!A$2:C$419,3,FALSE)</f>
        <v>London borough</v>
      </c>
      <c r="H72" s="3" t="str">
        <f>IFERROR(VLOOKUP(F72,classifications!A$3:C$328,3,FALSE),VLOOKUP(F72,classifications!I$2:K$28,3,FALSE))</f>
        <v>Predominantly Urban</v>
      </c>
      <c r="I72" s="124">
        <v>8290</v>
      </c>
      <c r="J72" s="124">
        <v>17790</v>
      </c>
      <c r="K72" s="124">
        <v>470</v>
      </c>
      <c r="L72" s="124">
        <v>91460</v>
      </c>
      <c r="M72" s="124">
        <v>118010</v>
      </c>
      <c r="N72" s="124"/>
    </row>
    <row r="73" spans="1:14" x14ac:dyDescent="0.25">
      <c r="B73" s="129" t="s">
        <v>200</v>
      </c>
      <c r="C73" s="129"/>
      <c r="D73" s="129" t="s">
        <v>202</v>
      </c>
      <c r="E73" s="287"/>
      <c r="F73" s="129" t="s">
        <v>203</v>
      </c>
      <c r="G73" s="90" t="str">
        <f>VLOOKUP(F73,regions!A$2:C$419,3,FALSE)</f>
        <v>London borough</v>
      </c>
      <c r="H73" s="3" t="str">
        <f>IFERROR(VLOOKUP(F73,classifications!A$3:C$328,3,FALSE),VLOOKUP(F73,classifications!I$2:K$28,3,FALSE))</f>
        <v>Predominantly Urban</v>
      </c>
      <c r="I73" s="124">
        <v>60</v>
      </c>
      <c r="J73" s="124">
        <v>18930</v>
      </c>
      <c r="K73" s="124">
        <v>20</v>
      </c>
      <c r="L73" s="124">
        <v>119410</v>
      </c>
      <c r="M73" s="124">
        <v>138420</v>
      </c>
      <c r="N73" s="124"/>
    </row>
    <row r="74" spans="1:14" x14ac:dyDescent="0.25">
      <c r="B74" s="129" t="s">
        <v>204</v>
      </c>
      <c r="C74" s="129"/>
      <c r="D74" s="129" t="s">
        <v>206</v>
      </c>
      <c r="E74" s="287"/>
      <c r="F74" s="129" t="s">
        <v>207</v>
      </c>
      <c r="G74" s="90" t="str">
        <f>VLOOKUP(F74,regions!A$2:C$419,3,FALSE)</f>
        <v>London borough</v>
      </c>
      <c r="H74" s="3" t="str">
        <f>IFERROR(VLOOKUP(F74,classifications!A$3:C$328,3,FALSE),VLOOKUP(F74,classifications!I$2:K$28,3,FALSE))</f>
        <v>Predominantly Urban</v>
      </c>
      <c r="I74" s="124">
        <v>23080</v>
      </c>
      <c r="J74" s="124">
        <v>11220</v>
      </c>
      <c r="K74" s="124">
        <v>0</v>
      </c>
      <c r="L74" s="124">
        <v>69530</v>
      </c>
      <c r="M74" s="124">
        <v>103830</v>
      </c>
      <c r="N74" s="124"/>
    </row>
    <row r="75" spans="1:14" x14ac:dyDescent="0.25">
      <c r="B75" s="129" t="s">
        <v>208</v>
      </c>
      <c r="C75" s="129"/>
      <c r="D75" s="129" t="s">
        <v>210</v>
      </c>
      <c r="E75" s="287"/>
      <c r="F75" s="129" t="s">
        <v>211</v>
      </c>
      <c r="G75" s="90" t="str">
        <f>VLOOKUP(F75,regions!A$2:C$419,3,FALSE)</f>
        <v>London borough</v>
      </c>
      <c r="H75" s="3" t="str">
        <f>IFERROR(VLOOKUP(F75,classifications!A$3:C$328,3,FALSE),VLOOKUP(F75,classifications!I$2:K$28,3,FALSE))</f>
        <v>Predominantly Urban</v>
      </c>
      <c r="I75" s="124">
        <v>440</v>
      </c>
      <c r="J75" s="124">
        <v>210</v>
      </c>
      <c r="K75" s="124">
        <v>0</v>
      </c>
      <c r="L75" s="124">
        <v>5660</v>
      </c>
      <c r="M75" s="124">
        <v>6310</v>
      </c>
      <c r="N75" s="124"/>
    </row>
    <row r="76" spans="1:14" x14ac:dyDescent="0.25">
      <c r="B76" s="129" t="s">
        <v>212</v>
      </c>
      <c r="C76" s="129"/>
      <c r="D76" s="129" t="s">
        <v>214</v>
      </c>
      <c r="E76" s="287"/>
      <c r="F76" s="129" t="s">
        <v>215</v>
      </c>
      <c r="G76" s="90" t="str">
        <f>VLOOKUP(F76,regions!A$2:C$419,3,FALSE)</f>
        <v>London borough</v>
      </c>
      <c r="H76" s="3" t="str">
        <f>IFERROR(VLOOKUP(F76,classifications!A$3:C$328,3,FALSE),VLOOKUP(F76,classifications!I$2:K$28,3,FALSE))</f>
        <v>Predominantly Urban</v>
      </c>
      <c r="I76" s="124">
        <v>13660</v>
      </c>
      <c r="J76" s="124">
        <v>12750</v>
      </c>
      <c r="K76" s="124">
        <v>0</v>
      </c>
      <c r="L76" s="124">
        <v>130980</v>
      </c>
      <c r="M76" s="124">
        <v>157390</v>
      </c>
      <c r="N76" s="124"/>
    </row>
    <row r="77" spans="1:14" x14ac:dyDescent="0.25">
      <c r="B77" s="129" t="s">
        <v>216</v>
      </c>
      <c r="C77" s="129"/>
      <c r="D77" s="129" t="s">
        <v>218</v>
      </c>
      <c r="E77" s="287"/>
      <c r="F77" s="129" t="s">
        <v>219</v>
      </c>
      <c r="G77" s="90" t="str">
        <f>VLOOKUP(F77,regions!A$2:C$419,3,FALSE)</f>
        <v>London borough</v>
      </c>
      <c r="H77" s="3" t="str">
        <f>IFERROR(VLOOKUP(F77,classifications!A$3:C$328,3,FALSE),VLOOKUP(F77,classifications!I$2:K$28,3,FALSE))</f>
        <v>Predominantly Urban</v>
      </c>
      <c r="I77" s="124">
        <v>11910</v>
      </c>
      <c r="J77" s="124">
        <v>11460</v>
      </c>
      <c r="K77" s="124">
        <v>220</v>
      </c>
      <c r="L77" s="124">
        <v>108500</v>
      </c>
      <c r="M77" s="124">
        <v>132090</v>
      </c>
      <c r="N77" s="124"/>
    </row>
    <row r="78" spans="1:14" x14ac:dyDescent="0.25">
      <c r="B78" s="129" t="s">
        <v>220</v>
      </c>
      <c r="C78" s="129"/>
      <c r="D78" s="129" t="s">
        <v>222</v>
      </c>
      <c r="E78" s="287"/>
      <c r="F78" s="129" t="s">
        <v>223</v>
      </c>
      <c r="G78" s="90" t="str">
        <f>VLOOKUP(F78,regions!A$2:C$419,3,FALSE)</f>
        <v>London borough</v>
      </c>
      <c r="H78" s="3" t="str">
        <f>IFERROR(VLOOKUP(F78,classifications!A$3:C$328,3,FALSE),VLOOKUP(F78,classifications!I$2:K$28,3,FALSE))</f>
        <v>Predominantly Urban</v>
      </c>
      <c r="I78" s="124">
        <v>10080</v>
      </c>
      <c r="J78" s="124">
        <v>8440</v>
      </c>
      <c r="K78" s="124">
        <v>30</v>
      </c>
      <c r="L78" s="124">
        <v>106830</v>
      </c>
      <c r="M78" s="124">
        <v>125370</v>
      </c>
      <c r="N78" s="124"/>
    </row>
    <row r="79" spans="1:14" x14ac:dyDescent="0.25">
      <c r="B79" s="129" t="s">
        <v>224</v>
      </c>
      <c r="C79" s="129"/>
      <c r="D79" s="129" t="s">
        <v>226</v>
      </c>
      <c r="E79" s="287"/>
      <c r="F79" s="129" t="s">
        <v>227</v>
      </c>
      <c r="G79" s="90" t="str">
        <f>VLOOKUP(F79,regions!A$2:C$419,3,FALSE)</f>
        <v>London borough</v>
      </c>
      <c r="H79" s="3" t="str">
        <f>IFERROR(VLOOKUP(F79,classifications!A$3:C$328,3,FALSE),VLOOKUP(F79,classifications!I$2:K$28,3,FALSE))</f>
        <v>Predominantly Urban</v>
      </c>
      <c r="I79" s="124">
        <v>21550</v>
      </c>
      <c r="J79" s="124">
        <v>14170</v>
      </c>
      <c r="K79" s="124">
        <v>400</v>
      </c>
      <c r="L79" s="124">
        <v>74860</v>
      </c>
      <c r="M79" s="124">
        <v>110980</v>
      </c>
      <c r="N79" s="124"/>
    </row>
    <row r="80" spans="1:14" x14ac:dyDescent="0.25">
      <c r="B80" s="129" t="s">
        <v>228</v>
      </c>
      <c r="C80" s="129"/>
      <c r="D80" s="129" t="s">
        <v>230</v>
      </c>
      <c r="E80" s="287"/>
      <c r="F80" s="129" t="s">
        <v>231</v>
      </c>
      <c r="G80" s="90" t="str">
        <f>VLOOKUP(F80,regions!A$2:C$419,3,FALSE)</f>
        <v>London borough</v>
      </c>
      <c r="H80" s="3" t="str">
        <f>IFERROR(VLOOKUP(F80,classifications!A$3:C$328,3,FALSE),VLOOKUP(F80,classifications!I$2:K$28,3,FALSE))</f>
        <v>Predominantly Urban</v>
      </c>
      <c r="I80" s="124">
        <v>21780</v>
      </c>
      <c r="J80" s="124">
        <v>23980</v>
      </c>
      <c r="K80" s="124">
        <v>0</v>
      </c>
      <c r="L80" s="124">
        <v>63000</v>
      </c>
      <c r="M80" s="124">
        <v>108770</v>
      </c>
      <c r="N80" s="124"/>
    </row>
    <row r="81" spans="2:14" ht="26.4" x14ac:dyDescent="0.25">
      <c r="B81" s="129" t="s">
        <v>232</v>
      </c>
      <c r="C81" s="129"/>
      <c r="D81" s="129" t="s">
        <v>234</v>
      </c>
      <c r="E81" s="287"/>
      <c r="F81" s="129" t="s">
        <v>235</v>
      </c>
      <c r="G81" s="90" t="str">
        <f>VLOOKUP(F81,regions!A$2:C$419,3,FALSE)</f>
        <v>London borough</v>
      </c>
      <c r="H81" s="3" t="str">
        <f>IFERROR(VLOOKUP(F81,classifications!A$3:C$328,3,FALSE),VLOOKUP(F81,classifications!I$2:K$28,3,FALSE))</f>
        <v>Predominantly Urban</v>
      </c>
      <c r="I81" s="124">
        <v>12300</v>
      </c>
      <c r="J81" s="124">
        <v>13420</v>
      </c>
      <c r="K81" s="124">
        <v>40</v>
      </c>
      <c r="L81" s="124">
        <v>60850</v>
      </c>
      <c r="M81" s="124">
        <v>86610</v>
      </c>
      <c r="N81" s="124"/>
    </row>
    <row r="82" spans="2:14" x14ac:dyDescent="0.25">
      <c r="B82" s="129" t="s">
        <v>236</v>
      </c>
      <c r="C82" s="129"/>
      <c r="D82" s="129" t="s">
        <v>238</v>
      </c>
      <c r="E82" s="287"/>
      <c r="F82" s="129" t="s">
        <v>239</v>
      </c>
      <c r="G82" s="90" t="str">
        <f>VLOOKUP(F82,regions!A$2:C$419,3,FALSE)</f>
        <v>London borough</v>
      </c>
      <c r="H82" s="3" t="str">
        <f>IFERROR(VLOOKUP(F82,classifications!A$3:C$328,3,FALSE),VLOOKUP(F82,classifications!I$2:K$28,3,FALSE))</f>
        <v>Predominantly Urban</v>
      </c>
      <c r="I82" s="124">
        <v>15420</v>
      </c>
      <c r="J82" s="124">
        <v>11870</v>
      </c>
      <c r="K82" s="124">
        <v>80</v>
      </c>
      <c r="L82" s="124">
        <v>80250</v>
      </c>
      <c r="M82" s="124">
        <v>107620</v>
      </c>
      <c r="N82" s="124"/>
    </row>
    <row r="83" spans="2:14" x14ac:dyDescent="0.25">
      <c r="B83" s="129" t="s">
        <v>240</v>
      </c>
      <c r="C83" s="129"/>
      <c r="D83" s="129" t="s">
        <v>242</v>
      </c>
      <c r="E83" s="287"/>
      <c r="F83" s="129" t="s">
        <v>243</v>
      </c>
      <c r="G83" s="90" t="str">
        <f>VLOOKUP(F83,regions!A$2:C$419,3,FALSE)</f>
        <v>London borough</v>
      </c>
      <c r="H83" s="3" t="str">
        <f>IFERROR(VLOOKUP(F83,classifications!A$3:C$328,3,FALSE),VLOOKUP(F83,classifications!I$2:K$28,3,FALSE))</f>
        <v>Predominantly Urban</v>
      </c>
      <c r="I83" s="124">
        <v>4840</v>
      </c>
      <c r="J83" s="124">
        <v>4220</v>
      </c>
      <c r="K83" s="124">
        <v>70</v>
      </c>
      <c r="L83" s="124">
        <v>80850</v>
      </c>
      <c r="M83" s="124">
        <v>89980</v>
      </c>
      <c r="N83" s="124"/>
    </row>
    <row r="84" spans="2:14" x14ac:dyDescent="0.25">
      <c r="B84" s="129" t="s">
        <v>244</v>
      </c>
      <c r="C84" s="129"/>
      <c r="D84" s="129" t="s">
        <v>246</v>
      </c>
      <c r="E84" s="287"/>
      <c r="F84" s="129" t="s">
        <v>247</v>
      </c>
      <c r="G84" s="90" t="str">
        <f>VLOOKUP(F84,regions!A$2:C$419,3,FALSE)</f>
        <v>London borough</v>
      </c>
      <c r="H84" s="3" t="str">
        <f>IFERROR(VLOOKUP(F84,classifications!A$3:C$328,3,FALSE),VLOOKUP(F84,classifications!I$2:K$28,3,FALSE))</f>
        <v>Predominantly Urban</v>
      </c>
      <c r="I84" s="124">
        <v>9730</v>
      </c>
      <c r="J84" s="124">
        <v>4600</v>
      </c>
      <c r="K84" s="124">
        <v>0</v>
      </c>
      <c r="L84" s="124">
        <v>87390</v>
      </c>
      <c r="M84" s="124">
        <v>101720</v>
      </c>
      <c r="N84" s="124"/>
    </row>
    <row r="85" spans="2:14" x14ac:dyDescent="0.25">
      <c r="B85" s="129" t="s">
        <v>248</v>
      </c>
      <c r="C85" s="129"/>
      <c r="D85" s="129" t="s">
        <v>250</v>
      </c>
      <c r="E85" s="287"/>
      <c r="F85" s="129" t="s">
        <v>251</v>
      </c>
      <c r="G85" s="90" t="str">
        <f>VLOOKUP(F85,regions!A$2:C$419,3,FALSE)</f>
        <v>London borough</v>
      </c>
      <c r="H85" s="3" t="str">
        <f>IFERROR(VLOOKUP(F85,classifications!A$3:C$328,3,FALSE),VLOOKUP(F85,classifications!I$2:K$28,3,FALSE))</f>
        <v>Predominantly Urban</v>
      </c>
      <c r="I85" s="124">
        <v>9940</v>
      </c>
      <c r="J85" s="124">
        <v>7480</v>
      </c>
      <c r="K85" s="124">
        <v>790</v>
      </c>
      <c r="L85" s="124">
        <v>90720</v>
      </c>
      <c r="M85" s="124">
        <v>108940</v>
      </c>
      <c r="N85" s="124"/>
    </row>
    <row r="86" spans="2:14" x14ac:dyDescent="0.25">
      <c r="B86" s="129" t="s">
        <v>252</v>
      </c>
      <c r="C86" s="129"/>
      <c r="D86" s="129" t="s">
        <v>254</v>
      </c>
      <c r="E86" s="287"/>
      <c r="F86" s="129" t="s">
        <v>255</v>
      </c>
      <c r="G86" s="90" t="str">
        <f>VLOOKUP(F86,regions!A$2:C$419,3,FALSE)</f>
        <v>London borough</v>
      </c>
      <c r="H86" s="3" t="str">
        <f>IFERROR(VLOOKUP(F86,classifications!A$3:C$328,3,FALSE),VLOOKUP(F86,classifications!I$2:K$28,3,FALSE))</f>
        <v>Predominantly Urban</v>
      </c>
      <c r="I86" s="124">
        <v>12920</v>
      </c>
      <c r="J86" s="124">
        <v>8080</v>
      </c>
      <c r="K86" s="124">
        <v>5560</v>
      </c>
      <c r="L86" s="124">
        <v>73270</v>
      </c>
      <c r="M86" s="124">
        <v>99820</v>
      </c>
      <c r="N86" s="124"/>
    </row>
    <row r="87" spans="2:14" x14ac:dyDescent="0.25">
      <c r="B87" s="129" t="s">
        <v>256</v>
      </c>
      <c r="C87" s="129"/>
      <c r="D87" s="129" t="s">
        <v>258</v>
      </c>
      <c r="E87" s="287"/>
      <c r="F87" s="129" t="s">
        <v>259</v>
      </c>
      <c r="G87" s="90" t="str">
        <f>VLOOKUP(F87,regions!A$2:C$419,3,FALSE)</f>
        <v>London borough</v>
      </c>
      <c r="H87" s="3" t="str">
        <f>IFERROR(VLOOKUP(F87,classifications!A$3:C$328,3,FALSE),VLOOKUP(F87,classifications!I$2:K$28,3,FALSE))</f>
        <v>Predominantly Urban</v>
      </c>
      <c r="I87" s="124">
        <v>25290</v>
      </c>
      <c r="J87" s="124">
        <v>15900</v>
      </c>
      <c r="K87" s="124">
        <v>10</v>
      </c>
      <c r="L87" s="124">
        <v>61250</v>
      </c>
      <c r="M87" s="124">
        <v>102460</v>
      </c>
      <c r="N87" s="124"/>
    </row>
    <row r="88" spans="2:14" ht="26.4" x14ac:dyDescent="0.25">
      <c r="B88" s="129" t="s">
        <v>260</v>
      </c>
      <c r="C88" s="129"/>
      <c r="D88" s="129" t="s">
        <v>262</v>
      </c>
      <c r="E88" s="287"/>
      <c r="F88" s="129" t="s">
        <v>263</v>
      </c>
      <c r="G88" s="90" t="str">
        <f>VLOOKUP(F88,regions!A$2:C$419,3,FALSE)</f>
        <v>London borough</v>
      </c>
      <c r="H88" s="3" t="str">
        <f>IFERROR(VLOOKUP(F88,classifications!A$3:C$328,3,FALSE),VLOOKUP(F88,classifications!I$2:K$28,3,FALSE))</f>
        <v>Predominantly Urban</v>
      </c>
      <c r="I88" s="124">
        <v>6830</v>
      </c>
      <c r="J88" s="124">
        <v>12720</v>
      </c>
      <c r="K88" s="124">
        <v>0</v>
      </c>
      <c r="L88" s="124">
        <v>67720</v>
      </c>
      <c r="M88" s="124">
        <v>87280</v>
      </c>
      <c r="N88" s="124"/>
    </row>
    <row r="89" spans="2:14" ht="26.4" x14ac:dyDescent="0.25">
      <c r="B89" s="129" t="s">
        <v>264</v>
      </c>
      <c r="C89" s="129"/>
      <c r="D89" s="129" t="s">
        <v>266</v>
      </c>
      <c r="E89" s="287"/>
      <c r="F89" s="129" t="s">
        <v>267</v>
      </c>
      <c r="G89" s="90" t="str">
        <f>VLOOKUP(F89,regions!A$2:C$419,3,FALSE)</f>
        <v>London borough</v>
      </c>
      <c r="H89" s="3" t="str">
        <f>IFERROR(VLOOKUP(F89,classifications!A$3:C$328,3,FALSE),VLOOKUP(F89,classifications!I$2:K$28,3,FALSE))</f>
        <v>Predominantly Urban</v>
      </c>
      <c r="I89" s="124">
        <v>4690</v>
      </c>
      <c r="J89" s="124">
        <v>2710</v>
      </c>
      <c r="K89" s="124">
        <v>0</v>
      </c>
      <c r="L89" s="124">
        <v>59530</v>
      </c>
      <c r="M89" s="124">
        <v>66920</v>
      </c>
      <c r="N89" s="124"/>
    </row>
    <row r="90" spans="2:14" x14ac:dyDescent="0.25">
      <c r="B90" s="129" t="s">
        <v>268</v>
      </c>
      <c r="C90" s="129"/>
      <c r="D90" s="129" t="s">
        <v>270</v>
      </c>
      <c r="E90" s="287"/>
      <c r="F90" s="129" t="s">
        <v>271</v>
      </c>
      <c r="G90" s="90" t="str">
        <f>VLOOKUP(F90,regions!A$2:C$419,3,FALSE)</f>
        <v>London borough</v>
      </c>
      <c r="H90" s="3" t="str">
        <f>IFERROR(VLOOKUP(F90,classifications!A$3:C$328,3,FALSE),VLOOKUP(F90,classifications!I$2:K$28,3,FALSE))</f>
        <v>Predominantly Urban</v>
      </c>
      <c r="I90" s="124">
        <v>23720</v>
      </c>
      <c r="J90" s="124">
        <v>24050</v>
      </c>
      <c r="K90" s="124">
        <v>300</v>
      </c>
      <c r="L90" s="124">
        <v>90680</v>
      </c>
      <c r="M90" s="124">
        <v>138750</v>
      </c>
      <c r="N90" s="124"/>
    </row>
    <row r="91" spans="2:14" x14ac:dyDescent="0.25">
      <c r="B91" s="129" t="s">
        <v>272</v>
      </c>
      <c r="C91" s="129"/>
      <c r="D91" s="129" t="s">
        <v>274</v>
      </c>
      <c r="E91" s="287"/>
      <c r="F91" s="129" t="s">
        <v>275</v>
      </c>
      <c r="G91" s="90" t="str">
        <f>VLOOKUP(F91,regions!A$2:C$419,3,FALSE)</f>
        <v>London borough</v>
      </c>
      <c r="H91" s="3" t="str">
        <f>IFERROR(VLOOKUP(F91,classifications!A$3:C$328,3,FALSE),VLOOKUP(F91,classifications!I$2:K$28,3,FALSE))</f>
        <v>Predominantly Urban</v>
      </c>
      <c r="I91" s="124">
        <v>14420</v>
      </c>
      <c r="J91" s="124">
        <v>22880</v>
      </c>
      <c r="K91" s="124">
        <v>0</v>
      </c>
      <c r="L91" s="124">
        <v>88670</v>
      </c>
      <c r="M91" s="124">
        <v>125960</v>
      </c>
      <c r="N91" s="124"/>
    </row>
    <row r="92" spans="2:14" x14ac:dyDescent="0.25">
      <c r="B92" s="129" t="s">
        <v>276</v>
      </c>
      <c r="C92" s="129"/>
      <c r="D92" s="129" t="s">
        <v>278</v>
      </c>
      <c r="E92" s="287"/>
      <c r="F92" s="129" t="s">
        <v>279</v>
      </c>
      <c r="G92" s="90" t="str">
        <f>VLOOKUP(F92,regions!A$2:C$419,3,FALSE)</f>
        <v>London borough</v>
      </c>
      <c r="H92" s="3" t="str">
        <f>IFERROR(VLOOKUP(F92,classifications!A$3:C$328,3,FALSE),VLOOKUP(F92,classifications!I$2:K$28,3,FALSE))</f>
        <v>Predominantly Urban</v>
      </c>
      <c r="I92" s="124">
        <v>60</v>
      </c>
      <c r="J92" s="124">
        <v>11310</v>
      </c>
      <c r="K92" s="124">
        <v>30</v>
      </c>
      <c r="L92" s="124">
        <v>72250</v>
      </c>
      <c r="M92" s="124">
        <v>83650</v>
      </c>
      <c r="N92" s="124"/>
    </row>
    <row r="93" spans="2:14" x14ac:dyDescent="0.25">
      <c r="B93" s="129" t="s">
        <v>280</v>
      </c>
      <c r="C93" s="129"/>
      <c r="D93" s="129" t="s">
        <v>282</v>
      </c>
      <c r="E93" s="287"/>
      <c r="F93" s="129" t="s">
        <v>283</v>
      </c>
      <c r="G93" s="90" t="str">
        <f>VLOOKUP(F93,regions!A$2:C$419,3,FALSE)</f>
        <v>London borough</v>
      </c>
      <c r="H93" s="3" t="str">
        <f>IFERROR(VLOOKUP(F93,classifications!A$3:C$328,3,FALSE),VLOOKUP(F93,classifications!I$2:K$28,3,FALSE))</f>
        <v>Predominantly Urban</v>
      </c>
      <c r="I93" s="124">
        <v>15810</v>
      </c>
      <c r="J93" s="124">
        <v>14240</v>
      </c>
      <c r="K93" s="124">
        <v>290</v>
      </c>
      <c r="L93" s="124">
        <v>82280</v>
      </c>
      <c r="M93" s="124">
        <v>112630</v>
      </c>
      <c r="N93" s="124"/>
    </row>
    <row r="94" spans="2:14" x14ac:dyDescent="0.25">
      <c r="B94" s="129" t="s">
        <v>284</v>
      </c>
      <c r="C94" s="129"/>
      <c r="D94" s="129" t="s">
        <v>286</v>
      </c>
      <c r="E94" s="287"/>
      <c r="F94" s="129" t="s">
        <v>287</v>
      </c>
      <c r="G94" s="90" t="str">
        <f>VLOOKUP(F94,regions!A$2:C$419,3,FALSE)</f>
        <v>London borough</v>
      </c>
      <c r="H94" s="3" t="str">
        <f>IFERROR(VLOOKUP(F94,classifications!A$3:C$328,3,FALSE),VLOOKUP(F94,classifications!I$2:K$28,3,FALSE))</f>
        <v>Predominantly Urban</v>
      </c>
      <c r="I94" s="124">
        <v>4460</v>
      </c>
      <c r="J94" s="124">
        <v>4840</v>
      </c>
      <c r="K94" s="124">
        <v>0</v>
      </c>
      <c r="L94" s="124">
        <v>94160</v>
      </c>
      <c r="M94" s="124">
        <v>103460</v>
      </c>
      <c r="N94" s="124"/>
    </row>
    <row r="95" spans="2:14" ht="26.4" x14ac:dyDescent="0.25">
      <c r="B95" s="129" t="s">
        <v>288</v>
      </c>
      <c r="C95" s="129"/>
      <c r="D95" s="129" t="s">
        <v>290</v>
      </c>
      <c r="E95" s="287"/>
      <c r="F95" s="129" t="s">
        <v>291</v>
      </c>
      <c r="G95" s="90" t="str">
        <f>VLOOKUP(F95,regions!A$2:C$419,3,FALSE)</f>
        <v>London borough</v>
      </c>
      <c r="H95" s="3" t="str">
        <f>IFERROR(VLOOKUP(F95,classifications!A$3:C$328,3,FALSE),VLOOKUP(F95,classifications!I$2:K$28,3,FALSE))</f>
        <v>Predominantly Urban</v>
      </c>
      <c r="I95" s="124">
        <v>0</v>
      </c>
      <c r="J95" s="124">
        <v>9950</v>
      </c>
      <c r="K95" s="124">
        <v>20</v>
      </c>
      <c r="L95" s="124">
        <v>74790</v>
      </c>
      <c r="M95" s="124">
        <v>84760</v>
      </c>
      <c r="N95" s="124"/>
    </row>
    <row r="96" spans="2:14" x14ac:dyDescent="0.25">
      <c r="B96" s="129" t="s">
        <v>292</v>
      </c>
      <c r="C96" s="129"/>
      <c r="D96" s="129" t="s">
        <v>294</v>
      </c>
      <c r="E96" s="287"/>
      <c r="F96" s="129" t="s">
        <v>295</v>
      </c>
      <c r="G96" s="90" t="str">
        <f>VLOOKUP(F96,regions!A$2:C$419,3,FALSE)</f>
        <v>London borough</v>
      </c>
      <c r="H96" s="3" t="str">
        <f>IFERROR(VLOOKUP(F96,classifications!A$3:C$328,3,FALSE),VLOOKUP(F96,classifications!I$2:K$28,3,FALSE))</f>
        <v>Predominantly Urban</v>
      </c>
      <c r="I96" s="124">
        <v>38550</v>
      </c>
      <c r="J96" s="124">
        <v>17030</v>
      </c>
      <c r="K96" s="124">
        <v>140</v>
      </c>
      <c r="L96" s="124">
        <v>76430</v>
      </c>
      <c r="M96" s="124">
        <v>132150</v>
      </c>
      <c r="N96" s="124"/>
    </row>
    <row r="97" spans="1:14" x14ac:dyDescent="0.25">
      <c r="B97" s="129" t="s">
        <v>296</v>
      </c>
      <c r="C97" s="129"/>
      <c r="D97" s="129" t="s">
        <v>298</v>
      </c>
      <c r="E97" s="287"/>
      <c r="F97" s="129" t="s">
        <v>299</v>
      </c>
      <c r="G97" s="90" t="str">
        <f>VLOOKUP(F97,regions!A$2:C$419,3,FALSE)</f>
        <v>London borough</v>
      </c>
      <c r="H97" s="3" t="str">
        <f>IFERROR(VLOOKUP(F97,classifications!A$3:C$328,3,FALSE),VLOOKUP(F97,classifications!I$2:K$28,3,FALSE))</f>
        <v>Predominantly Urban</v>
      </c>
      <c r="I97" s="124">
        <v>5980</v>
      </c>
      <c r="J97" s="124">
        <v>5890</v>
      </c>
      <c r="K97" s="124">
        <v>30</v>
      </c>
      <c r="L97" s="124">
        <v>70380</v>
      </c>
      <c r="M97" s="124">
        <v>82280</v>
      </c>
      <c r="N97" s="124"/>
    </row>
    <row r="98" spans="1:14" x14ac:dyDescent="0.25">
      <c r="B98" s="129" t="s">
        <v>300</v>
      </c>
      <c r="C98" s="129"/>
      <c r="D98" s="129" t="s">
        <v>302</v>
      </c>
      <c r="E98" s="287"/>
      <c r="F98" s="129" t="s">
        <v>303</v>
      </c>
      <c r="G98" s="90" t="str">
        <f>VLOOKUP(F98,regions!A$2:C$419,3,FALSE)</f>
        <v>London borough</v>
      </c>
      <c r="H98" s="3" t="str">
        <f>IFERROR(VLOOKUP(F98,classifications!A$3:C$328,3,FALSE),VLOOKUP(F98,classifications!I$2:K$28,3,FALSE))</f>
        <v>Predominantly Urban</v>
      </c>
      <c r="I98" s="124">
        <v>11690</v>
      </c>
      <c r="J98" s="124">
        <v>31490</v>
      </c>
      <c r="K98" s="124">
        <v>0</v>
      </c>
      <c r="L98" s="124">
        <v>74830</v>
      </c>
      <c r="M98" s="124">
        <v>118010</v>
      </c>
      <c r="N98" s="124"/>
    </row>
    <row r="99" spans="1:14" x14ac:dyDescent="0.25">
      <c r="B99" s="129" t="s">
        <v>304</v>
      </c>
      <c r="C99" s="129"/>
      <c r="D99" s="129" t="s">
        <v>306</v>
      </c>
      <c r="E99" s="287"/>
      <c r="F99" s="129" t="s">
        <v>307</v>
      </c>
      <c r="G99" s="90" t="str">
        <f>VLOOKUP(F99,regions!A$2:C$419,3,FALSE)</f>
        <v>London borough</v>
      </c>
      <c r="H99" s="3" t="str">
        <f>IFERROR(VLOOKUP(F99,classifications!A$3:C$328,3,FALSE),VLOOKUP(F99,classifications!I$2:K$28,3,FALSE))</f>
        <v>Predominantly Urban</v>
      </c>
      <c r="I99" s="124">
        <v>9740</v>
      </c>
      <c r="J99" s="124">
        <v>12510</v>
      </c>
      <c r="K99" s="124">
        <v>0</v>
      </c>
      <c r="L99" s="124">
        <v>80070</v>
      </c>
      <c r="M99" s="124">
        <v>102320</v>
      </c>
      <c r="N99" s="124"/>
    </row>
    <row r="100" spans="1:14" x14ac:dyDescent="0.25">
      <c r="B100" s="129" t="s">
        <v>308</v>
      </c>
      <c r="C100" s="129"/>
      <c r="D100" s="129" t="s">
        <v>310</v>
      </c>
      <c r="E100" s="287"/>
      <c r="F100" s="129" t="s">
        <v>311</v>
      </c>
      <c r="G100" s="90" t="str">
        <f>VLOOKUP(F100,regions!A$2:C$419,3,FALSE)</f>
        <v>London borough</v>
      </c>
      <c r="H100" s="3" t="str">
        <f>IFERROR(VLOOKUP(F100,classifications!A$3:C$328,3,FALSE),VLOOKUP(F100,classifications!I$2:K$28,3,FALSE))</f>
        <v>Predominantly Urban</v>
      </c>
      <c r="I100" s="124">
        <v>16800</v>
      </c>
      <c r="J100" s="124">
        <v>10640</v>
      </c>
      <c r="K100" s="124">
        <v>390</v>
      </c>
      <c r="L100" s="124">
        <v>116080</v>
      </c>
      <c r="M100" s="124">
        <v>143920</v>
      </c>
      <c r="N100" s="124"/>
    </row>
    <row r="101" spans="1:14" x14ac:dyDescent="0.25">
      <c r="B101" s="129" t="s">
        <v>312</v>
      </c>
      <c r="C101" s="129"/>
      <c r="D101" s="129" t="s">
        <v>314</v>
      </c>
      <c r="E101" s="287"/>
      <c r="F101" s="129" t="s">
        <v>315</v>
      </c>
      <c r="G101" s="90" t="str">
        <f>VLOOKUP(F101,regions!A$2:C$419,3,FALSE)</f>
        <v>London borough</v>
      </c>
      <c r="H101" s="3" t="str">
        <f>IFERROR(VLOOKUP(F101,classifications!A$3:C$328,3,FALSE),VLOOKUP(F101,classifications!I$2:K$28,3,FALSE))</f>
        <v>Predominantly Urban</v>
      </c>
      <c r="I101" s="124">
        <v>11890</v>
      </c>
      <c r="J101" s="124">
        <v>15350</v>
      </c>
      <c r="K101" s="124">
        <v>200</v>
      </c>
      <c r="L101" s="124">
        <v>95930</v>
      </c>
      <c r="M101" s="124">
        <v>123370</v>
      </c>
      <c r="N101" s="124"/>
    </row>
    <row r="102" spans="1:14" x14ac:dyDescent="0.25">
      <c r="I102" s="124"/>
      <c r="J102" s="124"/>
      <c r="K102" s="124"/>
      <c r="L102" s="124"/>
      <c r="M102" s="124"/>
      <c r="N102" s="124"/>
    </row>
    <row r="103" spans="1:14" x14ac:dyDescent="0.25">
      <c r="A103" s="20" t="s">
        <v>1359</v>
      </c>
      <c r="B103" s="21"/>
      <c r="C103" s="21"/>
      <c r="D103" s="21"/>
      <c r="E103" s="22"/>
      <c r="F103" s="21"/>
      <c r="G103" s="21"/>
      <c r="H103" s="21"/>
      <c r="I103" s="128">
        <v>464700</v>
      </c>
      <c r="J103" s="128">
        <v>648150</v>
      </c>
      <c r="K103" s="128">
        <v>3410</v>
      </c>
      <c r="L103" s="128">
        <v>4003650</v>
      </c>
      <c r="M103" s="128">
        <v>5119910</v>
      </c>
      <c r="N103" s="124"/>
    </row>
    <row r="104" spans="1:14" x14ac:dyDescent="0.25">
      <c r="I104" s="124"/>
      <c r="J104" s="124"/>
      <c r="K104" s="124"/>
      <c r="L104" s="124"/>
      <c r="M104" s="124"/>
      <c r="N104" s="124"/>
    </row>
    <row r="105" spans="1:14" x14ac:dyDescent="0.25">
      <c r="B105" s="129"/>
      <c r="C105" s="129"/>
      <c r="D105" s="129" t="s">
        <v>317</v>
      </c>
      <c r="E105" s="287" t="s">
        <v>318</v>
      </c>
      <c r="F105" s="129"/>
      <c r="G105" s="129"/>
      <c r="H105" s="129"/>
      <c r="I105" s="130">
        <v>60860</v>
      </c>
      <c r="J105" s="130">
        <v>198880</v>
      </c>
      <c r="K105" s="130">
        <v>370</v>
      </c>
      <c r="L105" s="130">
        <v>943210</v>
      </c>
      <c r="M105" s="130">
        <v>1203320</v>
      </c>
      <c r="N105" s="124"/>
    </row>
    <row r="106" spans="1:14" x14ac:dyDescent="0.25">
      <c r="B106" s="129" t="s">
        <v>319</v>
      </c>
      <c r="C106" s="129"/>
      <c r="D106" s="129" t="s">
        <v>321</v>
      </c>
      <c r="E106" s="287"/>
      <c r="F106" s="129" t="s">
        <v>322</v>
      </c>
      <c r="G106" s="90" t="str">
        <f>VLOOKUP(F106,regions!A$2:C$419,3,FALSE)</f>
        <v>Metropolitan district</v>
      </c>
      <c r="H106" s="3" t="str">
        <f>IFERROR(VLOOKUP(F106,classifications!A$3:C$328,3,FALSE),VLOOKUP(F106,classifications!I$2:K$28,3,FALSE))</f>
        <v>Predominantly Urban</v>
      </c>
      <c r="I106" s="124">
        <v>0</v>
      </c>
      <c r="J106" s="124">
        <v>25610</v>
      </c>
      <c r="K106" s="124">
        <v>0</v>
      </c>
      <c r="L106" s="124">
        <v>97810</v>
      </c>
      <c r="M106" s="124">
        <v>123420</v>
      </c>
      <c r="N106" s="124"/>
    </row>
    <row r="107" spans="1:14" x14ac:dyDescent="0.25">
      <c r="B107" s="129" t="s">
        <v>323</v>
      </c>
      <c r="C107" s="129"/>
      <c r="D107" s="129" t="s">
        <v>325</v>
      </c>
      <c r="E107" s="287"/>
      <c r="F107" s="129" t="s">
        <v>326</v>
      </c>
      <c r="G107" s="90" t="str">
        <f>VLOOKUP(F107,regions!A$2:C$419,3,FALSE)</f>
        <v>Metropolitan district</v>
      </c>
      <c r="H107" s="3" t="str">
        <f>IFERROR(VLOOKUP(F107,classifications!A$3:C$328,3,FALSE),VLOOKUP(F107,classifications!I$2:K$28,3,FALSE))</f>
        <v>Predominantly Urban</v>
      </c>
      <c r="I107" s="124">
        <v>8000</v>
      </c>
      <c r="J107" s="124">
        <v>4750</v>
      </c>
      <c r="K107" s="124">
        <v>0</v>
      </c>
      <c r="L107" s="124">
        <v>70680</v>
      </c>
      <c r="M107" s="124">
        <v>83430</v>
      </c>
      <c r="N107" s="124"/>
    </row>
    <row r="108" spans="1:14" x14ac:dyDescent="0.25">
      <c r="B108" s="129" t="s">
        <v>327</v>
      </c>
      <c r="C108" s="129"/>
      <c r="D108" s="129" t="s">
        <v>329</v>
      </c>
      <c r="E108" s="287"/>
      <c r="F108" s="129" t="s">
        <v>330</v>
      </c>
      <c r="G108" s="90" t="str">
        <f>VLOOKUP(F108,regions!A$2:C$419,3,FALSE)</f>
        <v>Metropolitan district</v>
      </c>
      <c r="H108" s="3" t="str">
        <f>IFERROR(VLOOKUP(F108,classifications!A$3:C$328,3,FALSE),VLOOKUP(F108,classifications!I$2:K$28,3,FALSE))</f>
        <v>Predominantly Urban</v>
      </c>
      <c r="I108" s="124">
        <v>16110</v>
      </c>
      <c r="J108" s="124">
        <v>51350</v>
      </c>
      <c r="K108" s="124">
        <v>350</v>
      </c>
      <c r="L108" s="124">
        <v>153860</v>
      </c>
      <c r="M108" s="124">
        <v>221680</v>
      </c>
      <c r="N108" s="124"/>
    </row>
    <row r="109" spans="1:14" x14ac:dyDescent="0.25">
      <c r="B109" s="129" t="s">
        <v>331</v>
      </c>
      <c r="C109" s="129"/>
      <c r="D109" s="129" t="s">
        <v>333</v>
      </c>
      <c r="E109" s="287"/>
      <c r="F109" s="129" t="s">
        <v>334</v>
      </c>
      <c r="G109" s="90" t="str">
        <f>VLOOKUP(F109,regions!A$2:C$419,3,FALSE)</f>
        <v>Metropolitan district</v>
      </c>
      <c r="H109" s="3" t="str">
        <f>IFERROR(VLOOKUP(F109,classifications!A$3:C$328,3,FALSE),VLOOKUP(F109,classifications!I$2:K$28,3,FALSE))</f>
        <v>Predominantly Urban</v>
      </c>
      <c r="I109" s="124">
        <v>2070</v>
      </c>
      <c r="J109" s="124">
        <v>18710</v>
      </c>
      <c r="K109" s="124">
        <v>0</v>
      </c>
      <c r="L109" s="124">
        <v>73880</v>
      </c>
      <c r="M109" s="124">
        <v>94660</v>
      </c>
      <c r="N109" s="124"/>
    </row>
    <row r="110" spans="1:14" x14ac:dyDescent="0.25">
      <c r="B110" s="129" t="s">
        <v>335</v>
      </c>
      <c r="C110" s="129"/>
      <c r="D110" s="129" t="s">
        <v>337</v>
      </c>
      <c r="E110" s="287"/>
      <c r="F110" s="129" t="s">
        <v>338</v>
      </c>
      <c r="G110" s="90" t="str">
        <f>VLOOKUP(F110,regions!A$2:C$419,3,FALSE)</f>
        <v>Metropolitan district</v>
      </c>
      <c r="H110" s="3" t="str">
        <f>IFERROR(VLOOKUP(F110,classifications!A$3:C$328,3,FALSE),VLOOKUP(F110,classifications!I$2:K$28,3,FALSE))</f>
        <v>Predominantly Urban</v>
      </c>
      <c r="I110" s="124">
        <v>0</v>
      </c>
      <c r="J110" s="124">
        <v>20950</v>
      </c>
      <c r="K110" s="124">
        <v>0</v>
      </c>
      <c r="L110" s="124">
        <v>71120</v>
      </c>
      <c r="M110" s="124">
        <v>92070</v>
      </c>
      <c r="N110" s="124"/>
    </row>
    <row r="111" spans="1:14" x14ac:dyDescent="0.25">
      <c r="B111" s="129" t="s">
        <v>339</v>
      </c>
      <c r="C111" s="129"/>
      <c r="D111" s="129" t="s">
        <v>341</v>
      </c>
      <c r="E111" s="287"/>
      <c r="F111" s="129" t="s">
        <v>342</v>
      </c>
      <c r="G111" s="90" t="str">
        <f>VLOOKUP(F111,regions!A$2:C$419,3,FALSE)</f>
        <v>Metropolitan district</v>
      </c>
      <c r="H111" s="3" t="str">
        <f>IFERROR(VLOOKUP(F111,classifications!A$3:C$328,3,FALSE),VLOOKUP(F111,classifications!I$2:K$28,3,FALSE))</f>
        <v>Predominantly Urban</v>
      </c>
      <c r="I111" s="124">
        <v>1240</v>
      </c>
      <c r="J111" s="124">
        <v>30130</v>
      </c>
      <c r="K111" s="124">
        <v>0</v>
      </c>
      <c r="L111" s="124">
        <v>83340</v>
      </c>
      <c r="M111" s="124">
        <v>114700</v>
      </c>
      <c r="N111" s="124"/>
    </row>
    <row r="112" spans="1:14" x14ac:dyDescent="0.25">
      <c r="B112" s="129" t="s">
        <v>343</v>
      </c>
      <c r="C112" s="129"/>
      <c r="D112" s="129" t="s">
        <v>345</v>
      </c>
      <c r="E112" s="287"/>
      <c r="F112" s="129" t="s">
        <v>346</v>
      </c>
      <c r="G112" s="90" t="str">
        <f>VLOOKUP(F112,regions!A$2:C$419,3,FALSE)</f>
        <v>Metropolitan district</v>
      </c>
      <c r="H112" s="3" t="str">
        <f>IFERROR(VLOOKUP(F112,classifications!A$3:C$328,3,FALSE),VLOOKUP(F112,classifications!I$2:K$28,3,FALSE))</f>
        <v>Predominantly Urban</v>
      </c>
      <c r="I112" s="124">
        <v>11290</v>
      </c>
      <c r="J112" s="124">
        <v>6050</v>
      </c>
      <c r="K112" s="124">
        <v>0</v>
      </c>
      <c r="L112" s="124">
        <v>110830</v>
      </c>
      <c r="M112" s="124">
        <v>128170</v>
      </c>
      <c r="N112" s="124"/>
    </row>
    <row r="113" spans="2:14" x14ac:dyDescent="0.25">
      <c r="B113" s="129" t="s">
        <v>347</v>
      </c>
      <c r="C113" s="129"/>
      <c r="D113" s="129" t="s">
        <v>349</v>
      </c>
      <c r="E113" s="287"/>
      <c r="F113" s="129" t="s">
        <v>350</v>
      </c>
      <c r="G113" s="90" t="str">
        <f>VLOOKUP(F113,regions!A$2:C$419,3,FALSE)</f>
        <v>Metropolitan district</v>
      </c>
      <c r="H113" s="3" t="str">
        <f>IFERROR(VLOOKUP(F113,classifications!A$3:C$328,3,FALSE),VLOOKUP(F113,classifications!I$2:K$28,3,FALSE))</f>
        <v>Predominantly Urban</v>
      </c>
      <c r="I113" s="124">
        <v>0</v>
      </c>
      <c r="J113" s="124">
        <v>22220</v>
      </c>
      <c r="K113" s="124">
        <v>0</v>
      </c>
      <c r="L113" s="124">
        <v>79640</v>
      </c>
      <c r="M113" s="124">
        <v>101860</v>
      </c>
      <c r="N113" s="124"/>
    </row>
    <row r="114" spans="2:14" x14ac:dyDescent="0.25">
      <c r="B114" s="129" t="s">
        <v>351</v>
      </c>
      <c r="C114" s="129"/>
      <c r="D114" s="129" t="s">
        <v>353</v>
      </c>
      <c r="E114" s="287"/>
      <c r="F114" s="129" t="s">
        <v>354</v>
      </c>
      <c r="G114" s="90" t="str">
        <f>VLOOKUP(F114,regions!A$2:C$419,3,FALSE)</f>
        <v>Metropolitan district</v>
      </c>
      <c r="H114" s="3" t="str">
        <f>IFERROR(VLOOKUP(F114,classifications!A$3:C$328,3,FALSE),VLOOKUP(F114,classifications!I$2:K$28,3,FALSE))</f>
        <v>Predominantly Urban</v>
      </c>
      <c r="I114" s="124">
        <v>0</v>
      </c>
      <c r="J114" s="124">
        <v>15530</v>
      </c>
      <c r="K114" s="124">
        <v>0</v>
      </c>
      <c r="L114" s="124">
        <v>83120</v>
      </c>
      <c r="M114" s="124">
        <v>98650</v>
      </c>
      <c r="N114" s="124"/>
    </row>
    <row r="115" spans="2:14" x14ac:dyDescent="0.25">
      <c r="B115" s="129" t="s">
        <v>355</v>
      </c>
      <c r="C115" s="129"/>
      <c r="D115" s="129" t="s">
        <v>357</v>
      </c>
      <c r="E115" s="287"/>
      <c r="F115" s="129" t="s">
        <v>358</v>
      </c>
      <c r="G115" s="90" t="str">
        <f>VLOOKUP(F115,regions!A$2:C$419,3,FALSE)</f>
        <v>Metropolitan district</v>
      </c>
      <c r="H115" s="3" t="str">
        <f>IFERROR(VLOOKUP(F115,classifications!A$3:C$328,3,FALSE),VLOOKUP(F115,classifications!I$2:K$28,3,FALSE))</f>
        <v>Predominantly Urban</v>
      </c>
      <c r="I115" s="124">
        <v>22170</v>
      </c>
      <c r="J115" s="124">
        <v>3580</v>
      </c>
      <c r="K115" s="124">
        <v>20</v>
      </c>
      <c r="L115" s="124">
        <v>118910</v>
      </c>
      <c r="M115" s="124">
        <v>144680</v>
      </c>
      <c r="N115" s="124"/>
    </row>
    <row r="116" spans="2:14" x14ac:dyDescent="0.25">
      <c r="I116" s="124"/>
      <c r="J116" s="124"/>
      <c r="K116" s="124"/>
      <c r="L116" s="124"/>
      <c r="M116" s="124"/>
      <c r="N116" s="124"/>
    </row>
    <row r="117" spans="2:14" x14ac:dyDescent="0.25">
      <c r="B117" s="129"/>
      <c r="C117" s="129"/>
      <c r="D117" s="129" t="s">
        <v>359</v>
      </c>
      <c r="E117" s="287" t="s">
        <v>360</v>
      </c>
      <c r="F117" s="129"/>
      <c r="G117" s="129"/>
      <c r="I117" s="130">
        <v>690</v>
      </c>
      <c r="J117" s="130">
        <v>135050</v>
      </c>
      <c r="K117" s="130">
        <v>10</v>
      </c>
      <c r="L117" s="130">
        <v>509080</v>
      </c>
      <c r="M117" s="130">
        <v>644820</v>
      </c>
      <c r="N117" s="124"/>
    </row>
    <row r="118" spans="2:14" x14ac:dyDescent="0.25">
      <c r="B118" s="129" t="s">
        <v>361</v>
      </c>
      <c r="C118" s="129"/>
      <c r="D118" s="129" t="s">
        <v>363</v>
      </c>
      <c r="E118" s="287"/>
      <c r="F118" s="129" t="s">
        <v>364</v>
      </c>
      <c r="G118" s="90" t="str">
        <f>VLOOKUP(F118,regions!A$2:C$419,3,FALSE)</f>
        <v>Metropolitan district</v>
      </c>
      <c r="H118" s="3" t="str">
        <f>IFERROR(VLOOKUP(F118,classifications!A$3:C$328,3,FALSE),VLOOKUP(F118,classifications!I$2:K$28,3,FALSE))</f>
        <v>Predominantly Urban</v>
      </c>
      <c r="I118" s="124">
        <v>20</v>
      </c>
      <c r="J118" s="124">
        <v>18050</v>
      </c>
      <c r="K118" s="124">
        <v>0</v>
      </c>
      <c r="L118" s="124">
        <v>46990</v>
      </c>
      <c r="M118" s="124">
        <v>65050</v>
      </c>
      <c r="N118" s="124"/>
    </row>
    <row r="119" spans="2:14" x14ac:dyDescent="0.25">
      <c r="B119" s="129" t="s">
        <v>365</v>
      </c>
      <c r="C119" s="129"/>
      <c r="D119" s="129" t="s">
        <v>367</v>
      </c>
      <c r="E119" s="287"/>
      <c r="F119" s="129" t="s">
        <v>368</v>
      </c>
      <c r="G119" s="90" t="str">
        <f>VLOOKUP(F119,regions!A$2:C$419,3,FALSE)</f>
        <v>Metropolitan district</v>
      </c>
      <c r="H119" s="3" t="str">
        <f>IFERROR(VLOOKUP(F119,classifications!A$3:C$328,3,FALSE),VLOOKUP(F119,classifications!I$2:K$28,3,FALSE))</f>
        <v>Predominantly Urban</v>
      </c>
      <c r="I119" s="124">
        <v>590</v>
      </c>
      <c r="J119" s="124">
        <v>58360</v>
      </c>
      <c r="K119" s="124">
        <v>0</v>
      </c>
      <c r="L119" s="124">
        <v>165050</v>
      </c>
      <c r="M119" s="124">
        <v>224000</v>
      </c>
      <c r="N119" s="124"/>
    </row>
    <row r="120" spans="2:14" x14ac:dyDescent="0.25">
      <c r="B120" s="129" t="s">
        <v>369</v>
      </c>
      <c r="C120" s="129"/>
      <c r="D120" s="129" t="s">
        <v>371</v>
      </c>
      <c r="E120" s="287"/>
      <c r="F120" s="129" t="s">
        <v>372</v>
      </c>
      <c r="G120" s="90" t="str">
        <f>VLOOKUP(F120,regions!A$2:C$419,3,FALSE)</f>
        <v>Metropolitan district</v>
      </c>
      <c r="H120" s="3" t="str">
        <f>IFERROR(VLOOKUP(F120,classifications!A$3:C$328,3,FALSE),VLOOKUP(F120,classifications!I$2:K$28,3,FALSE))</f>
        <v>Predominantly Urban</v>
      </c>
      <c r="I120" s="124">
        <v>50</v>
      </c>
      <c r="J120" s="124">
        <v>18570</v>
      </c>
      <c r="K120" s="124">
        <v>0</v>
      </c>
      <c r="L120" s="124">
        <v>107350</v>
      </c>
      <c r="M120" s="124">
        <v>125970</v>
      </c>
      <c r="N120" s="124"/>
    </row>
    <row r="121" spans="2:14" x14ac:dyDescent="0.25">
      <c r="B121" s="129" t="s">
        <v>373</v>
      </c>
      <c r="C121" s="129"/>
      <c r="D121" s="129" t="s">
        <v>375</v>
      </c>
      <c r="E121" s="287"/>
      <c r="F121" s="129" t="s">
        <v>376</v>
      </c>
      <c r="G121" s="90" t="str">
        <f>VLOOKUP(F121,regions!A$2:C$419,3,FALSE)</f>
        <v>Metropolitan district</v>
      </c>
      <c r="H121" s="3" t="str">
        <f>IFERROR(VLOOKUP(F121,classifications!A$3:C$328,3,FALSE),VLOOKUP(F121,classifications!I$2:K$28,3,FALSE))</f>
        <v>Predominantly Urban</v>
      </c>
      <c r="I121" s="124">
        <v>0</v>
      </c>
      <c r="J121" s="124">
        <v>17300</v>
      </c>
      <c r="K121" s="124">
        <v>0</v>
      </c>
      <c r="L121" s="124">
        <v>64860</v>
      </c>
      <c r="M121" s="124">
        <v>82160</v>
      </c>
      <c r="N121" s="124"/>
    </row>
    <row r="122" spans="2:14" x14ac:dyDescent="0.25">
      <c r="B122" s="129" t="s">
        <v>377</v>
      </c>
      <c r="C122" s="129"/>
      <c r="D122" s="129" t="s">
        <v>379</v>
      </c>
      <c r="E122" s="287"/>
      <c r="F122" s="129" t="s">
        <v>380</v>
      </c>
      <c r="G122" s="90" t="str">
        <f>VLOOKUP(F122,regions!A$2:C$419,3,FALSE)</f>
        <v>Metropolitan district</v>
      </c>
      <c r="H122" s="3" t="str">
        <f>IFERROR(VLOOKUP(F122,classifications!A$3:C$328,3,FALSE),VLOOKUP(F122,classifications!I$2:K$28,3,FALSE))</f>
        <v>Predominantly Urban</v>
      </c>
      <c r="I122" s="124">
        <v>30</v>
      </c>
      <c r="J122" s="124">
        <v>22770</v>
      </c>
      <c r="K122" s="124">
        <v>10</v>
      </c>
      <c r="L122" s="124">
        <v>124830</v>
      </c>
      <c r="M122" s="124">
        <v>147630</v>
      </c>
      <c r="N122" s="124"/>
    </row>
    <row r="123" spans="2:14" x14ac:dyDescent="0.25">
      <c r="I123" s="124"/>
      <c r="J123" s="124"/>
      <c r="K123" s="124"/>
      <c r="L123" s="124"/>
      <c r="M123" s="124"/>
      <c r="N123" s="124"/>
    </row>
    <row r="124" spans="2:14" x14ac:dyDescent="0.25">
      <c r="B124" s="129"/>
      <c r="C124" s="129"/>
      <c r="D124" s="129" t="s">
        <v>381</v>
      </c>
      <c r="E124" s="287" t="s">
        <v>382</v>
      </c>
      <c r="F124" s="129"/>
      <c r="G124" s="129"/>
      <c r="I124" s="130">
        <v>99430</v>
      </c>
      <c r="J124" s="130">
        <v>30080</v>
      </c>
      <c r="K124" s="130">
        <v>390</v>
      </c>
      <c r="L124" s="130">
        <v>474760</v>
      </c>
      <c r="M124" s="130">
        <v>604660</v>
      </c>
      <c r="N124" s="124"/>
    </row>
    <row r="125" spans="2:14" x14ac:dyDescent="0.25">
      <c r="B125" s="129" t="s">
        <v>383</v>
      </c>
      <c r="C125" s="129"/>
      <c r="D125" s="129" t="s">
        <v>385</v>
      </c>
      <c r="E125" s="287"/>
      <c r="F125" s="129" t="s">
        <v>386</v>
      </c>
      <c r="G125" s="90" t="str">
        <f>VLOOKUP(F125,regions!A$2:C$419,3,FALSE)</f>
        <v>Metropolitan district</v>
      </c>
      <c r="H125" s="3" t="str">
        <f>IFERROR(VLOOKUP(F125,classifications!A$3:C$328,3,FALSE),VLOOKUP(F125,classifications!I$2:K$28,3,FALSE))</f>
        <v>Predominantly Urban</v>
      </c>
      <c r="I125" s="124">
        <v>18600</v>
      </c>
      <c r="J125" s="124">
        <v>3810</v>
      </c>
      <c r="K125" s="124">
        <v>0</v>
      </c>
      <c r="L125" s="124">
        <v>86980</v>
      </c>
      <c r="M125" s="124">
        <v>109380</v>
      </c>
      <c r="N125" s="124"/>
    </row>
    <row r="126" spans="2:14" x14ac:dyDescent="0.25">
      <c r="B126" s="129" t="s">
        <v>387</v>
      </c>
      <c r="C126" s="129"/>
      <c r="D126" s="129" t="s">
        <v>389</v>
      </c>
      <c r="E126" s="287"/>
      <c r="F126" s="129" t="s">
        <v>390</v>
      </c>
      <c r="G126" s="90" t="str">
        <f>VLOOKUP(F126,regions!A$2:C$419,3,FALSE)</f>
        <v>Metropolitan district</v>
      </c>
      <c r="H126" s="3" t="str">
        <f>IFERROR(VLOOKUP(F126,classifications!A$3:C$328,3,FALSE),VLOOKUP(F126,classifications!I$2:K$28,3,FALSE))</f>
        <v>Predominantly Urban</v>
      </c>
      <c r="I126" s="124">
        <v>20340</v>
      </c>
      <c r="J126" s="124">
        <v>3840</v>
      </c>
      <c r="K126" s="124">
        <v>0</v>
      </c>
      <c r="L126" s="124">
        <v>111070</v>
      </c>
      <c r="M126" s="124">
        <v>135250</v>
      </c>
      <c r="N126" s="124"/>
    </row>
    <row r="127" spans="2:14" x14ac:dyDescent="0.25">
      <c r="B127" s="129" t="s">
        <v>391</v>
      </c>
      <c r="C127" s="129"/>
      <c r="D127" s="129" t="s">
        <v>393</v>
      </c>
      <c r="E127" s="287"/>
      <c r="F127" s="129" t="s">
        <v>394</v>
      </c>
      <c r="G127" s="90" t="str">
        <f>VLOOKUP(F127,regions!A$2:C$419,3,FALSE)</f>
        <v>Metropolitan district</v>
      </c>
      <c r="H127" s="3" t="str">
        <f>IFERROR(VLOOKUP(F127,classifications!A$3:C$328,3,FALSE),VLOOKUP(F127,classifications!I$2:K$28,3,FALSE))</f>
        <v>Predominantly Urban</v>
      </c>
      <c r="I127" s="124">
        <v>20560</v>
      </c>
      <c r="J127" s="124">
        <v>4670</v>
      </c>
      <c r="K127" s="124">
        <v>320</v>
      </c>
      <c r="L127" s="124">
        <v>89960</v>
      </c>
      <c r="M127" s="124">
        <v>115510</v>
      </c>
      <c r="N127" s="124"/>
    </row>
    <row r="128" spans="2:14" x14ac:dyDescent="0.25">
      <c r="B128" s="129" t="s">
        <v>395</v>
      </c>
      <c r="C128" s="129"/>
      <c r="D128" s="129" t="s">
        <v>397</v>
      </c>
      <c r="E128" s="287"/>
      <c r="F128" s="129" t="s">
        <v>398</v>
      </c>
      <c r="G128" s="90" t="str">
        <f>VLOOKUP(F128,regions!A$2:C$419,3,FALSE)</f>
        <v>Metropolitan district</v>
      </c>
      <c r="H128" s="3" t="str">
        <f>IFERROR(VLOOKUP(F128,classifications!A$3:C$328,3,FALSE),VLOOKUP(F128,classifications!I$2:K$28,3,FALSE))</f>
        <v>Predominantly Urban</v>
      </c>
      <c r="I128" s="124">
        <v>39930</v>
      </c>
      <c r="J128" s="124">
        <v>17760</v>
      </c>
      <c r="K128" s="124">
        <v>80</v>
      </c>
      <c r="L128" s="124">
        <v>186760</v>
      </c>
      <c r="M128" s="124">
        <v>244520</v>
      </c>
      <c r="N128" s="124"/>
    </row>
    <row r="129" spans="2:14" x14ac:dyDescent="0.25">
      <c r="I129" s="124"/>
      <c r="J129" s="124"/>
      <c r="K129" s="124"/>
      <c r="L129" s="124"/>
      <c r="M129" s="124"/>
      <c r="N129" s="124"/>
    </row>
    <row r="130" spans="2:14" x14ac:dyDescent="0.25">
      <c r="B130" s="129"/>
      <c r="C130" s="129"/>
      <c r="D130" s="129" t="s">
        <v>399</v>
      </c>
      <c r="E130" s="287" t="s">
        <v>400</v>
      </c>
      <c r="F130" s="129"/>
      <c r="G130" s="129"/>
      <c r="I130" s="130">
        <v>77590</v>
      </c>
      <c r="J130" s="130">
        <v>60130</v>
      </c>
      <c r="K130" s="130">
        <v>1400</v>
      </c>
      <c r="L130" s="130">
        <v>378190</v>
      </c>
      <c r="M130" s="130">
        <v>517310</v>
      </c>
      <c r="N130" s="124"/>
    </row>
    <row r="131" spans="2:14" x14ac:dyDescent="0.25">
      <c r="B131" s="129" t="s">
        <v>401</v>
      </c>
      <c r="C131" s="129"/>
      <c r="D131" s="129" t="s">
        <v>403</v>
      </c>
      <c r="E131" s="287"/>
      <c r="F131" s="129" t="s">
        <v>404</v>
      </c>
      <c r="G131" s="90" t="str">
        <f>VLOOKUP(F131,regions!A$2:C$419,3,FALSE)</f>
        <v>Metropolitan district</v>
      </c>
      <c r="H131" s="3" t="str">
        <f>IFERROR(VLOOKUP(F131,classifications!A$3:C$328,3,FALSE),VLOOKUP(F131,classifications!I$2:K$28,3,FALSE))</f>
        <v>Predominantly Urban</v>
      </c>
      <c r="I131" s="124">
        <v>19540</v>
      </c>
      <c r="J131" s="124">
        <v>5150</v>
      </c>
      <c r="K131" s="124">
        <v>400</v>
      </c>
      <c r="L131" s="124">
        <v>68660</v>
      </c>
      <c r="M131" s="124">
        <v>93750</v>
      </c>
      <c r="N131" s="124"/>
    </row>
    <row r="132" spans="2:14" ht="26.4" x14ac:dyDescent="0.25">
      <c r="B132" s="129" t="s">
        <v>405</v>
      </c>
      <c r="C132" s="129"/>
      <c r="D132" s="129" t="s">
        <v>407</v>
      </c>
      <c r="E132" s="287"/>
      <c r="F132" s="129" t="s">
        <v>408</v>
      </c>
      <c r="G132" s="90" t="str">
        <f>VLOOKUP(F132,regions!A$2:C$419,3,FALSE)</f>
        <v>Metropolitan district</v>
      </c>
      <c r="H132" s="3" t="str">
        <f>IFERROR(VLOOKUP(F132,classifications!A$3:C$328,3,FALSE),VLOOKUP(F132,classifications!I$2:K$28,3,FALSE))</f>
        <v>Predominantly Urban</v>
      </c>
      <c r="I132" s="124">
        <v>25800</v>
      </c>
      <c r="J132" s="124">
        <v>10020</v>
      </c>
      <c r="K132" s="124">
        <v>1000</v>
      </c>
      <c r="L132" s="124">
        <v>90640</v>
      </c>
      <c r="M132" s="124">
        <v>127460</v>
      </c>
      <c r="N132" s="124"/>
    </row>
    <row r="133" spans="2:14" x14ac:dyDescent="0.25">
      <c r="B133" s="129" t="s">
        <v>409</v>
      </c>
      <c r="C133" s="129"/>
      <c r="D133" s="129" t="s">
        <v>411</v>
      </c>
      <c r="E133" s="287"/>
      <c r="F133" s="129" t="s">
        <v>412</v>
      </c>
      <c r="G133" s="90" t="str">
        <f>VLOOKUP(F133,regions!A$2:C$419,3,FALSE)</f>
        <v>Metropolitan district</v>
      </c>
      <c r="H133" s="3" t="str">
        <f>IFERROR(VLOOKUP(F133,classifications!A$3:C$328,3,FALSE),VLOOKUP(F133,classifications!I$2:K$28,3,FALSE))</f>
        <v>Predominantly Urban</v>
      </c>
      <c r="I133" s="124">
        <v>15120</v>
      </c>
      <c r="J133" s="124">
        <v>5800</v>
      </c>
      <c r="K133" s="124">
        <v>0</v>
      </c>
      <c r="L133" s="124">
        <v>76670</v>
      </c>
      <c r="M133" s="124">
        <v>97600</v>
      </c>
      <c r="N133" s="124"/>
    </row>
    <row r="134" spans="2:14" x14ac:dyDescent="0.25">
      <c r="B134" s="129" t="s">
        <v>413</v>
      </c>
      <c r="C134" s="129"/>
      <c r="D134" s="129" t="s">
        <v>415</v>
      </c>
      <c r="E134" s="287"/>
      <c r="F134" s="129" t="s">
        <v>416</v>
      </c>
      <c r="G134" s="90" t="str">
        <f>VLOOKUP(F134,regions!A$2:C$419,3,FALSE)</f>
        <v>Metropolitan district</v>
      </c>
      <c r="H134" s="3" t="str">
        <f>IFERROR(VLOOKUP(F134,classifications!A$3:C$328,3,FALSE),VLOOKUP(F134,classifications!I$2:K$28,3,FALSE))</f>
        <v>Predominantly Urban</v>
      </c>
      <c r="I134" s="124">
        <v>17130</v>
      </c>
      <c r="J134" s="124">
        <v>4910</v>
      </c>
      <c r="K134" s="124">
        <v>0</v>
      </c>
      <c r="L134" s="124">
        <v>49530</v>
      </c>
      <c r="M134" s="124">
        <v>71570</v>
      </c>
      <c r="N134" s="124"/>
    </row>
    <row r="135" spans="2:14" x14ac:dyDescent="0.25">
      <c r="B135" s="129" t="s">
        <v>417</v>
      </c>
      <c r="C135" s="129"/>
      <c r="D135" s="129" t="s">
        <v>419</v>
      </c>
      <c r="E135" s="287"/>
      <c r="F135" s="129" t="s">
        <v>420</v>
      </c>
      <c r="G135" s="90" t="str">
        <f>VLOOKUP(F135,regions!A$2:C$419,3,FALSE)</f>
        <v>Metropolitan district</v>
      </c>
      <c r="H135" s="3" t="str">
        <f>IFERROR(VLOOKUP(F135,classifications!A$3:C$328,3,FALSE),VLOOKUP(F135,classifications!I$2:K$28,3,FALSE))</f>
        <v>Predominantly Urban</v>
      </c>
      <c r="I135" s="124">
        <v>0</v>
      </c>
      <c r="J135" s="124">
        <v>34250</v>
      </c>
      <c r="K135" s="124">
        <v>0</v>
      </c>
      <c r="L135" s="124">
        <v>92700</v>
      </c>
      <c r="M135" s="124">
        <v>126940</v>
      </c>
      <c r="N135" s="124"/>
    </row>
    <row r="136" spans="2:14" x14ac:dyDescent="0.25">
      <c r="I136" s="124"/>
      <c r="J136" s="124"/>
      <c r="K136" s="124"/>
      <c r="L136" s="124"/>
      <c r="M136" s="124"/>
      <c r="N136" s="124"/>
    </row>
    <row r="137" spans="2:14" x14ac:dyDescent="0.25">
      <c r="D137" s="3" t="s">
        <v>421</v>
      </c>
      <c r="E137" s="2" t="s">
        <v>422</v>
      </c>
      <c r="I137" s="130">
        <v>146200</v>
      </c>
      <c r="J137" s="130">
        <v>119790</v>
      </c>
      <c r="K137" s="130">
        <v>1220</v>
      </c>
      <c r="L137" s="130">
        <v>890300</v>
      </c>
      <c r="M137" s="130">
        <v>1157500</v>
      </c>
      <c r="N137" s="124"/>
    </row>
    <row r="138" spans="2:14" x14ac:dyDescent="0.25">
      <c r="B138" s="3" t="s">
        <v>423</v>
      </c>
      <c r="D138" s="3" t="s">
        <v>425</v>
      </c>
      <c r="F138" s="3" t="s">
        <v>426</v>
      </c>
      <c r="G138" s="90" t="str">
        <f>VLOOKUP(F138,regions!A$2:C$419,3,FALSE)</f>
        <v>Metropolitan district</v>
      </c>
      <c r="H138" s="3" t="str">
        <f>IFERROR(VLOOKUP(F138,classifications!A$3:C$328,3,FALSE),VLOOKUP(F138,classifications!I$2:K$28,3,FALSE))</f>
        <v>Predominantly Urban</v>
      </c>
      <c r="I138" s="124">
        <v>62480</v>
      </c>
      <c r="J138" s="124">
        <v>45790</v>
      </c>
      <c r="K138" s="124">
        <v>1120</v>
      </c>
      <c r="L138" s="124">
        <v>324790</v>
      </c>
      <c r="M138" s="124">
        <v>434190</v>
      </c>
      <c r="N138" s="124"/>
    </row>
    <row r="139" spans="2:14" x14ac:dyDescent="0.25">
      <c r="B139" s="3" t="s">
        <v>427</v>
      </c>
      <c r="D139" s="3" t="s">
        <v>429</v>
      </c>
      <c r="F139" s="3" t="s">
        <v>430</v>
      </c>
      <c r="G139" s="90" t="str">
        <f>VLOOKUP(F139,regions!A$2:C$419,3,FALSE)</f>
        <v>Metropolitan district</v>
      </c>
      <c r="H139" s="3" t="str">
        <f>IFERROR(VLOOKUP(F139,classifications!A$3:C$328,3,FALSE),VLOOKUP(F139,classifications!I$2:K$28,3,FALSE))</f>
        <v>Predominantly Urban</v>
      </c>
      <c r="I139" s="124">
        <v>120</v>
      </c>
      <c r="J139" s="124">
        <v>24790</v>
      </c>
      <c r="K139" s="124">
        <v>20</v>
      </c>
      <c r="L139" s="124">
        <v>114590</v>
      </c>
      <c r="M139" s="124">
        <v>139520</v>
      </c>
      <c r="N139" s="124"/>
    </row>
    <row r="140" spans="2:14" x14ac:dyDescent="0.25">
      <c r="B140" s="3" t="s">
        <v>431</v>
      </c>
      <c r="D140" s="3" t="s">
        <v>433</v>
      </c>
      <c r="F140" s="3" t="s">
        <v>434</v>
      </c>
      <c r="G140" s="90" t="str">
        <f>VLOOKUP(F140,regions!A$2:C$419,3,FALSE)</f>
        <v>Metropolitan district</v>
      </c>
      <c r="H140" s="3" t="str">
        <f>IFERROR(VLOOKUP(F140,classifications!A$3:C$328,3,FALSE),VLOOKUP(F140,classifications!I$2:K$28,3,FALSE))</f>
        <v>Predominantly Urban</v>
      </c>
      <c r="I140" s="124">
        <v>22220</v>
      </c>
      <c r="J140" s="124">
        <v>4790</v>
      </c>
      <c r="K140" s="124">
        <v>10</v>
      </c>
      <c r="L140" s="124">
        <v>110720</v>
      </c>
      <c r="M140" s="124">
        <v>137740</v>
      </c>
      <c r="N140" s="124"/>
    </row>
    <row r="141" spans="2:14" x14ac:dyDescent="0.25">
      <c r="B141" s="3" t="s">
        <v>435</v>
      </c>
      <c r="D141" s="3" t="s">
        <v>437</v>
      </c>
      <c r="F141" s="3" t="s">
        <v>438</v>
      </c>
      <c r="G141" s="90" t="str">
        <f>VLOOKUP(F141,regions!A$2:C$419,3,FALSE)</f>
        <v>Metropolitan district</v>
      </c>
      <c r="H141" s="3" t="str">
        <f>IFERROR(VLOOKUP(F141,classifications!A$3:C$328,3,FALSE),VLOOKUP(F141,classifications!I$2:K$28,3,FALSE))</f>
        <v>Predominantly Urban</v>
      </c>
      <c r="I141" s="124">
        <v>28980</v>
      </c>
      <c r="J141" s="124">
        <v>7190</v>
      </c>
      <c r="K141" s="124">
        <v>0</v>
      </c>
      <c r="L141" s="124">
        <v>94990</v>
      </c>
      <c r="M141" s="124">
        <v>131150</v>
      </c>
      <c r="N141" s="124"/>
    </row>
    <row r="142" spans="2:14" x14ac:dyDescent="0.25">
      <c r="B142" s="3" t="s">
        <v>439</v>
      </c>
      <c r="D142" s="3" t="s">
        <v>441</v>
      </c>
      <c r="F142" s="3" t="s">
        <v>442</v>
      </c>
      <c r="G142" s="90" t="str">
        <f>VLOOKUP(F142,regions!A$2:C$419,3,FALSE)</f>
        <v>Metropolitan district</v>
      </c>
      <c r="H142" s="3" t="str">
        <f>IFERROR(VLOOKUP(F142,classifications!A$3:C$328,3,FALSE),VLOOKUP(F142,classifications!I$2:K$28,3,FALSE))</f>
        <v>Predominantly Urban</v>
      </c>
      <c r="I142" s="124">
        <v>10150</v>
      </c>
      <c r="J142" s="124">
        <v>2980</v>
      </c>
      <c r="K142" s="124">
        <v>30</v>
      </c>
      <c r="L142" s="124">
        <v>77740</v>
      </c>
      <c r="M142" s="124">
        <v>90910</v>
      </c>
      <c r="N142" s="124"/>
    </row>
    <row r="143" spans="2:14" x14ac:dyDescent="0.25">
      <c r="B143" s="3" t="s">
        <v>443</v>
      </c>
      <c r="D143" s="3" t="s">
        <v>445</v>
      </c>
      <c r="F143" s="3" t="s">
        <v>446</v>
      </c>
      <c r="G143" s="90" t="str">
        <f>VLOOKUP(F143,regions!A$2:C$419,3,FALSE)</f>
        <v>Metropolitan district</v>
      </c>
      <c r="H143" s="3" t="str">
        <f>IFERROR(VLOOKUP(F143,classifications!A$3:C$328,3,FALSE),VLOOKUP(F143,classifications!I$2:K$28,3,FALSE))</f>
        <v>Predominantly Urban</v>
      </c>
      <c r="I143" s="124">
        <v>0</v>
      </c>
      <c r="J143" s="124">
        <v>28030</v>
      </c>
      <c r="K143" s="124">
        <v>40</v>
      </c>
      <c r="L143" s="124">
        <v>86660</v>
      </c>
      <c r="M143" s="124">
        <v>114720</v>
      </c>
      <c r="N143" s="124"/>
    </row>
    <row r="144" spans="2:14" x14ac:dyDescent="0.25">
      <c r="B144" s="3" t="s">
        <v>447</v>
      </c>
      <c r="D144" s="3" t="s">
        <v>449</v>
      </c>
      <c r="F144" s="3" t="s">
        <v>450</v>
      </c>
      <c r="G144" s="90" t="str">
        <f>VLOOKUP(F144,regions!A$2:C$419,3,FALSE)</f>
        <v>Metropolitan district</v>
      </c>
      <c r="H144" s="3" t="str">
        <f>IFERROR(VLOOKUP(F144,classifications!A$3:C$328,3,FALSE),VLOOKUP(F144,classifications!I$2:K$28,3,FALSE))</f>
        <v>Predominantly Urban</v>
      </c>
      <c r="I144" s="124">
        <v>22250</v>
      </c>
      <c r="J144" s="124">
        <v>6230</v>
      </c>
      <c r="K144" s="124">
        <v>0</v>
      </c>
      <c r="L144" s="124">
        <v>80800</v>
      </c>
      <c r="M144" s="124">
        <v>109280</v>
      </c>
      <c r="N144" s="124"/>
    </row>
    <row r="145" spans="1:14" x14ac:dyDescent="0.25">
      <c r="I145" s="124"/>
      <c r="J145" s="124"/>
      <c r="K145" s="124"/>
      <c r="L145" s="124"/>
      <c r="M145" s="124"/>
      <c r="N145" s="124"/>
    </row>
    <row r="146" spans="1:14" x14ac:dyDescent="0.25">
      <c r="B146" s="129"/>
      <c r="C146" s="129"/>
      <c r="D146" s="129" t="s">
        <v>451</v>
      </c>
      <c r="E146" s="287" t="s">
        <v>452</v>
      </c>
      <c r="F146" s="129"/>
      <c r="G146" s="129"/>
      <c r="I146" s="130">
        <v>79930</v>
      </c>
      <c r="J146" s="130">
        <v>104240</v>
      </c>
      <c r="K146" s="130">
        <v>20</v>
      </c>
      <c r="L146" s="130">
        <v>808120</v>
      </c>
      <c r="M146" s="130">
        <v>992300</v>
      </c>
      <c r="N146" s="124"/>
    </row>
    <row r="147" spans="1:14" x14ac:dyDescent="0.25">
      <c r="B147" s="129" t="s">
        <v>453</v>
      </c>
      <c r="C147" s="129"/>
      <c r="D147" s="129" t="s">
        <v>455</v>
      </c>
      <c r="E147" s="287"/>
      <c r="F147" s="129" t="s">
        <v>456</v>
      </c>
      <c r="G147" s="90" t="str">
        <f>VLOOKUP(F147,regions!A$2:C$419,3,FALSE)</f>
        <v>Metropolitan district</v>
      </c>
      <c r="H147" s="3" t="str">
        <f>IFERROR(VLOOKUP(F147,classifications!A$3:C$328,3,FALSE),VLOOKUP(F147,classifications!I$2:K$28,3,FALSE))</f>
        <v>Predominantly Urban</v>
      </c>
      <c r="I147" s="124">
        <v>240</v>
      </c>
      <c r="J147" s="124">
        <v>31870</v>
      </c>
      <c r="K147" s="124">
        <v>0</v>
      </c>
      <c r="L147" s="124">
        <v>181020</v>
      </c>
      <c r="M147" s="124">
        <v>213130</v>
      </c>
      <c r="N147" s="124"/>
    </row>
    <row r="148" spans="1:14" x14ac:dyDescent="0.25">
      <c r="B148" s="129" t="s">
        <v>457</v>
      </c>
      <c r="C148" s="129"/>
      <c r="D148" s="129" t="s">
        <v>459</v>
      </c>
      <c r="E148" s="287"/>
      <c r="F148" s="129" t="s">
        <v>460</v>
      </c>
      <c r="G148" s="90" t="str">
        <f>VLOOKUP(F148,regions!A$2:C$419,3,FALSE)</f>
        <v>Metropolitan district</v>
      </c>
      <c r="H148" s="3" t="str">
        <f>IFERROR(VLOOKUP(F148,classifications!A$3:C$328,3,FALSE),VLOOKUP(F148,classifications!I$2:K$28,3,FALSE))</f>
        <v>Predominantly Urban</v>
      </c>
      <c r="I148" s="124">
        <v>0</v>
      </c>
      <c r="J148" s="124">
        <v>14150</v>
      </c>
      <c r="K148" s="124">
        <v>0</v>
      </c>
      <c r="L148" s="124">
        <v>80490</v>
      </c>
      <c r="M148" s="124">
        <v>94640</v>
      </c>
      <c r="N148" s="124"/>
    </row>
    <row r="149" spans="1:14" x14ac:dyDescent="0.25">
      <c r="B149" s="129" t="s">
        <v>461</v>
      </c>
      <c r="C149" s="129"/>
      <c r="D149" s="129" t="s">
        <v>463</v>
      </c>
      <c r="E149" s="287"/>
      <c r="F149" s="129" t="s">
        <v>464</v>
      </c>
      <c r="G149" s="90" t="str">
        <f>VLOOKUP(F149,regions!A$2:C$419,3,FALSE)</f>
        <v>Metropolitan district</v>
      </c>
      <c r="H149" s="3" t="str">
        <f>IFERROR(VLOOKUP(F149,classifications!A$3:C$328,3,FALSE),VLOOKUP(F149,classifications!I$2:K$28,3,FALSE))</f>
        <v>Predominantly Urban</v>
      </c>
      <c r="I149" s="124">
        <v>22800</v>
      </c>
      <c r="J149" s="124">
        <v>5840</v>
      </c>
      <c r="K149" s="124">
        <v>0</v>
      </c>
      <c r="L149" s="124">
        <v>157660</v>
      </c>
      <c r="M149" s="124">
        <v>186300</v>
      </c>
      <c r="N149" s="124"/>
    </row>
    <row r="150" spans="1:14" x14ac:dyDescent="0.25">
      <c r="B150" s="129" t="s">
        <v>465</v>
      </c>
      <c r="C150" s="129"/>
      <c r="D150" s="129" t="s">
        <v>467</v>
      </c>
      <c r="E150" s="287"/>
      <c r="F150" s="129" t="s">
        <v>468</v>
      </c>
      <c r="G150" s="90" t="str">
        <f>VLOOKUP(F150,regions!A$2:C$419,3,FALSE)</f>
        <v>Metropolitan district</v>
      </c>
      <c r="H150" s="3" t="str">
        <f>IFERROR(VLOOKUP(F150,classifications!A$3:C$328,3,FALSE),VLOOKUP(F150,classifications!I$2:K$28,3,FALSE))</f>
        <v>Predominantly Urban</v>
      </c>
      <c r="I150" s="124">
        <v>56830</v>
      </c>
      <c r="J150" s="124">
        <v>17040</v>
      </c>
      <c r="K150" s="124">
        <v>10</v>
      </c>
      <c r="L150" s="124">
        <v>270940</v>
      </c>
      <c r="M150" s="124">
        <v>344810</v>
      </c>
      <c r="N150" s="124"/>
    </row>
    <row r="151" spans="1:14" x14ac:dyDescent="0.25">
      <c r="B151" s="129" t="s">
        <v>469</v>
      </c>
      <c r="C151" s="129"/>
      <c r="D151" s="129" t="s">
        <v>471</v>
      </c>
      <c r="E151" s="287"/>
      <c r="F151" s="129" t="s">
        <v>472</v>
      </c>
      <c r="G151" s="90" t="str">
        <f>VLOOKUP(F151,regions!A$2:C$419,3,FALSE)</f>
        <v>Metropolitan district</v>
      </c>
      <c r="H151" s="3" t="str">
        <f>IFERROR(VLOOKUP(F151,classifications!A$3:C$328,3,FALSE),VLOOKUP(F151,classifications!I$2:K$28,3,FALSE))</f>
        <v>Predominantly Urban</v>
      </c>
      <c r="I151" s="124">
        <v>60</v>
      </c>
      <c r="J151" s="124">
        <v>35340</v>
      </c>
      <c r="K151" s="124">
        <v>10</v>
      </c>
      <c r="L151" s="124">
        <v>118020</v>
      </c>
      <c r="M151" s="124">
        <v>153420</v>
      </c>
      <c r="N151" s="124"/>
    </row>
    <row r="152" spans="1:14" x14ac:dyDescent="0.25">
      <c r="I152" s="124"/>
      <c r="J152" s="124"/>
      <c r="K152" s="124"/>
      <c r="L152" s="124"/>
      <c r="M152" s="124"/>
      <c r="N152" s="124"/>
    </row>
    <row r="153" spans="1:14" x14ac:dyDescent="0.25">
      <c r="A153" s="20" t="s">
        <v>1360</v>
      </c>
      <c r="B153" s="21"/>
      <c r="C153" s="21"/>
      <c r="D153" s="21"/>
      <c r="E153" s="22"/>
      <c r="F153" s="21"/>
      <c r="G153" s="21"/>
      <c r="H153" s="21"/>
      <c r="I153" s="128">
        <v>432370</v>
      </c>
      <c r="J153" s="128">
        <v>885940</v>
      </c>
      <c r="K153" s="128">
        <v>23990</v>
      </c>
      <c r="L153" s="128">
        <v>8428120</v>
      </c>
      <c r="M153" s="128">
        <v>9770410</v>
      </c>
      <c r="N153" s="124"/>
    </row>
    <row r="154" spans="1:14" x14ac:dyDescent="0.25">
      <c r="I154" s="124"/>
      <c r="J154" s="124"/>
      <c r="K154" s="124"/>
      <c r="L154" s="124"/>
      <c r="M154" s="124"/>
      <c r="N154" s="124"/>
    </row>
    <row r="155" spans="1:14" x14ac:dyDescent="0.25">
      <c r="B155" s="129"/>
      <c r="C155" s="129"/>
      <c r="D155" s="129" t="s">
        <v>1444</v>
      </c>
      <c r="E155" s="287" t="s">
        <v>1445</v>
      </c>
      <c r="F155" s="129"/>
      <c r="G155" s="129"/>
      <c r="I155" s="131"/>
      <c r="J155" s="131"/>
      <c r="K155" s="131"/>
      <c r="L155" s="131"/>
      <c r="M155" s="131"/>
      <c r="N155" s="124"/>
    </row>
    <row r="156" spans="1:14" x14ac:dyDescent="0.25">
      <c r="B156" s="129" t="s">
        <v>1446</v>
      </c>
      <c r="C156" s="129"/>
      <c r="D156" s="129" t="s">
        <v>1448</v>
      </c>
      <c r="E156" s="287"/>
      <c r="F156" s="129" t="s">
        <v>1449</v>
      </c>
      <c r="G156" s="129"/>
      <c r="H156" s="129"/>
      <c r="I156" s="131"/>
      <c r="J156" s="131"/>
      <c r="K156" s="131"/>
      <c r="L156" s="131"/>
      <c r="M156" s="131"/>
      <c r="N156" s="124"/>
    </row>
    <row r="157" spans="1:14" x14ac:dyDescent="0.25">
      <c r="B157" s="129" t="s">
        <v>1450</v>
      </c>
      <c r="C157" s="129"/>
      <c r="D157" s="129" t="s">
        <v>1452</v>
      </c>
      <c r="E157" s="287"/>
      <c r="F157" s="129" t="s">
        <v>1453</v>
      </c>
      <c r="G157" s="129"/>
      <c r="H157" s="129"/>
      <c r="I157" s="131"/>
      <c r="J157" s="131"/>
      <c r="K157" s="131"/>
      <c r="L157" s="131"/>
      <c r="M157" s="131"/>
      <c r="N157" s="124"/>
    </row>
    <row r="158" spans="1:14" ht="26.4" x14ac:dyDescent="0.25">
      <c r="B158" s="129" t="s">
        <v>1454</v>
      </c>
      <c r="C158" s="129"/>
      <c r="D158" s="129" t="s">
        <v>1456</v>
      </c>
      <c r="E158" s="287"/>
      <c r="F158" s="129" t="s">
        <v>1457</v>
      </c>
      <c r="G158" s="129"/>
      <c r="H158" s="129"/>
      <c r="I158" s="131"/>
      <c r="J158" s="131"/>
      <c r="K158" s="131"/>
      <c r="L158" s="131"/>
      <c r="M158" s="131"/>
      <c r="N158" s="124"/>
    </row>
    <row r="159" spans="1:14" x14ac:dyDescent="0.25">
      <c r="I159" s="124"/>
      <c r="J159" s="124"/>
      <c r="K159" s="124"/>
      <c r="L159" s="124"/>
      <c r="M159" s="124"/>
      <c r="N159" s="124"/>
    </row>
    <row r="160" spans="1:14" x14ac:dyDescent="0.25">
      <c r="B160" s="129"/>
      <c r="C160" s="129"/>
      <c r="D160" s="129" t="s">
        <v>474</v>
      </c>
      <c r="E160" s="287" t="s">
        <v>475</v>
      </c>
      <c r="F160" s="287" t="s">
        <v>475</v>
      </c>
      <c r="G160" s="90" t="str">
        <f>VLOOKUP(F160,regions!A$2:C$419,3,FALSE)</f>
        <v>Shire county</v>
      </c>
      <c r="I160" s="132">
        <v>10</v>
      </c>
      <c r="J160" s="132">
        <v>28360</v>
      </c>
      <c r="K160" s="132">
        <v>970</v>
      </c>
      <c r="L160" s="132">
        <v>190650</v>
      </c>
      <c r="M160" s="132">
        <v>219980</v>
      </c>
      <c r="N160" s="124"/>
    </row>
    <row r="161" spans="2:14" x14ac:dyDescent="0.25">
      <c r="B161" s="129" t="s">
        <v>476</v>
      </c>
      <c r="C161" s="129"/>
      <c r="D161" s="129" t="s">
        <v>478</v>
      </c>
      <c r="E161" s="287"/>
      <c r="F161" s="129" t="s">
        <v>479</v>
      </c>
      <c r="G161" s="90" t="str">
        <f>VLOOKUP(F161,regions!A$2:C$419,3,FALSE)</f>
        <v>Shire district</v>
      </c>
      <c r="H161" s="3" t="str">
        <f>IFERROR(VLOOKUP(F161,classifications!A$3:C$328,3,FALSE),VLOOKUP(F161,classifications!I$2:K$28,3,FALSE))</f>
        <v>Predominantly Rural</v>
      </c>
      <c r="I161" s="124">
        <v>0</v>
      </c>
      <c r="J161" s="124">
        <v>10940</v>
      </c>
      <c r="K161" s="124">
        <v>410</v>
      </c>
      <c r="L161" s="124">
        <v>67500</v>
      </c>
      <c r="M161" s="124">
        <v>78850</v>
      </c>
      <c r="N161" s="124"/>
    </row>
    <row r="162" spans="2:14" x14ac:dyDescent="0.25">
      <c r="B162" s="129" t="s">
        <v>480</v>
      </c>
      <c r="C162" s="129"/>
      <c r="D162" s="129" t="s">
        <v>482</v>
      </c>
      <c r="E162" s="287"/>
      <c r="F162" s="129" t="s">
        <v>483</v>
      </c>
      <c r="G162" s="90" t="str">
        <f>VLOOKUP(F162,regions!A$2:C$419,3,FALSE)</f>
        <v>Shire district</v>
      </c>
      <c r="H162" s="3" t="str">
        <f>IFERROR(VLOOKUP(F162,classifications!A$3:C$328,3,FALSE),VLOOKUP(F162,classifications!I$2:K$28,3,FALSE))</f>
        <v>Urban with Significant Rural</v>
      </c>
      <c r="I162" s="124">
        <v>0</v>
      </c>
      <c r="J162" s="124">
        <v>4840</v>
      </c>
      <c r="K162" s="124">
        <v>50</v>
      </c>
      <c r="L162" s="124">
        <v>34560</v>
      </c>
      <c r="M162" s="124">
        <v>39460</v>
      </c>
      <c r="N162" s="124"/>
    </row>
    <row r="163" spans="2:14" x14ac:dyDescent="0.25">
      <c r="B163" s="129" t="s">
        <v>484</v>
      </c>
      <c r="C163" s="129"/>
      <c r="D163" s="129" t="s">
        <v>486</v>
      </c>
      <c r="E163" s="287"/>
      <c r="F163" s="129" t="s">
        <v>487</v>
      </c>
      <c r="G163" s="90" t="str">
        <f>VLOOKUP(F163,regions!A$2:C$419,3,FALSE)</f>
        <v>Shire district</v>
      </c>
      <c r="H163" s="3" t="str">
        <f>IFERROR(VLOOKUP(F163,classifications!A$3:C$328,3,FALSE),VLOOKUP(F163,classifications!I$2:K$28,3,FALSE))</f>
        <v>Urban with Significant Rural</v>
      </c>
      <c r="I163" s="124">
        <v>0</v>
      </c>
      <c r="J163" s="124">
        <v>3530</v>
      </c>
      <c r="K163" s="124">
        <v>20</v>
      </c>
      <c r="L163" s="124">
        <v>25450</v>
      </c>
      <c r="M163" s="124">
        <v>29000</v>
      </c>
      <c r="N163" s="124"/>
    </row>
    <row r="164" spans="2:14" x14ac:dyDescent="0.25">
      <c r="B164" s="129" t="s">
        <v>488</v>
      </c>
      <c r="C164" s="129"/>
      <c r="D164" s="129" t="s">
        <v>490</v>
      </c>
      <c r="E164" s="287"/>
      <c r="F164" s="129" t="s">
        <v>491</v>
      </c>
      <c r="G164" s="90" t="str">
        <f>VLOOKUP(F164,regions!A$2:C$419,3,FALSE)</f>
        <v>Shire district</v>
      </c>
      <c r="H164" s="3" t="str">
        <f>IFERROR(VLOOKUP(F164,classifications!A$3:C$328,3,FALSE),VLOOKUP(F164,classifications!I$2:K$28,3,FALSE))</f>
        <v>Urban with Significant Rural</v>
      </c>
      <c r="I164" s="124">
        <v>10</v>
      </c>
      <c r="J164" s="124">
        <v>9050</v>
      </c>
      <c r="K164" s="124">
        <v>490</v>
      </c>
      <c r="L164" s="124">
        <v>63130</v>
      </c>
      <c r="M164" s="124">
        <v>72680</v>
      </c>
      <c r="N164" s="124"/>
    </row>
    <row r="165" spans="2:14" x14ac:dyDescent="0.25">
      <c r="I165" s="124"/>
      <c r="J165" s="124"/>
      <c r="K165" s="124"/>
      <c r="L165" s="124"/>
      <c r="M165" s="124"/>
      <c r="N165" s="124"/>
    </row>
    <row r="166" spans="2:14" x14ac:dyDescent="0.25">
      <c r="B166" s="129"/>
      <c r="C166" s="129"/>
      <c r="D166" s="129" t="s">
        <v>492</v>
      </c>
      <c r="E166" s="287" t="s">
        <v>493</v>
      </c>
      <c r="F166" s="287" t="s">
        <v>493</v>
      </c>
      <c r="G166" s="90" t="str">
        <f>VLOOKUP(F166,regions!A$2:C$419,3,FALSE)</f>
        <v>Shire county</v>
      </c>
      <c r="I166" s="132">
        <v>12210</v>
      </c>
      <c r="J166" s="132">
        <v>29200</v>
      </c>
      <c r="K166" s="132">
        <v>350</v>
      </c>
      <c r="L166" s="132">
        <v>233670</v>
      </c>
      <c r="M166" s="132">
        <v>275430</v>
      </c>
      <c r="N166" s="124"/>
    </row>
    <row r="167" spans="2:14" x14ac:dyDescent="0.25">
      <c r="B167" s="129" t="s">
        <v>494</v>
      </c>
      <c r="C167" s="129"/>
      <c r="D167" s="129" t="s">
        <v>496</v>
      </c>
      <c r="E167" s="287"/>
      <c r="F167" s="129" t="s">
        <v>497</v>
      </c>
      <c r="G167" s="90" t="str">
        <f>VLOOKUP(F167,regions!A$2:C$419,3,FALSE)</f>
        <v>Shire district</v>
      </c>
      <c r="H167" s="3" t="str">
        <f>IFERROR(VLOOKUP(F167,classifications!A$3:C$328,3,FALSE),VLOOKUP(F167,classifications!I$2:K$28,3,FALSE))</f>
        <v>Predominantly Urban</v>
      </c>
      <c r="I167" s="124">
        <v>6930</v>
      </c>
      <c r="J167" s="124">
        <v>4990</v>
      </c>
      <c r="K167" s="124">
        <v>100</v>
      </c>
      <c r="L167" s="124">
        <v>41150</v>
      </c>
      <c r="M167" s="124">
        <v>53180</v>
      </c>
      <c r="N167" s="124"/>
    </row>
    <row r="168" spans="2:14" ht="26.4" x14ac:dyDescent="0.25">
      <c r="B168" s="129" t="s">
        <v>498</v>
      </c>
      <c r="C168" s="129"/>
      <c r="D168" s="129" t="s">
        <v>500</v>
      </c>
      <c r="E168" s="287"/>
      <c r="F168" s="129" t="s">
        <v>501</v>
      </c>
      <c r="G168" s="90" t="str">
        <f>VLOOKUP(F168,regions!A$2:C$419,3,FALSE)</f>
        <v>Shire district</v>
      </c>
      <c r="H168" s="3" t="str">
        <f>IFERROR(VLOOKUP(F168,classifications!A$3:C$328,3,FALSE),VLOOKUP(F168,classifications!I$2:K$28,3,FALSE))</f>
        <v>Predominantly Rural</v>
      </c>
      <c r="I168" s="124">
        <v>10</v>
      </c>
      <c r="J168" s="124">
        <v>5180</v>
      </c>
      <c r="K168" s="124">
        <v>120</v>
      </c>
      <c r="L168" s="124">
        <v>31860</v>
      </c>
      <c r="M168" s="124">
        <v>37170</v>
      </c>
      <c r="N168" s="124"/>
    </row>
    <row r="169" spans="2:14" x14ac:dyDescent="0.25">
      <c r="B169" s="129" t="s">
        <v>502</v>
      </c>
      <c r="C169" s="129"/>
      <c r="D169" s="129" t="s">
        <v>504</v>
      </c>
      <c r="E169" s="287"/>
      <c r="F169" s="129" t="s">
        <v>505</v>
      </c>
      <c r="G169" s="90" t="str">
        <f>VLOOKUP(F169,regions!A$2:C$419,3,FALSE)</f>
        <v>Shire district</v>
      </c>
      <c r="H169" s="3" t="str">
        <f>IFERROR(VLOOKUP(F169,classifications!A$3:C$328,3,FALSE),VLOOKUP(F169,classifications!I$2:K$28,3,FALSE))</f>
        <v>Predominantly Rural</v>
      </c>
      <c r="I169" s="124">
        <v>0</v>
      </c>
      <c r="J169" s="124">
        <v>5650</v>
      </c>
      <c r="K169" s="124">
        <v>10</v>
      </c>
      <c r="L169" s="124">
        <v>38570</v>
      </c>
      <c r="M169" s="124">
        <v>44240</v>
      </c>
      <c r="N169" s="124"/>
    </row>
    <row r="170" spans="2:14" x14ac:dyDescent="0.25">
      <c r="B170" s="129" t="s">
        <v>506</v>
      </c>
      <c r="C170" s="129"/>
      <c r="D170" s="129" t="s">
        <v>508</v>
      </c>
      <c r="E170" s="287"/>
      <c r="F170" s="129" t="s">
        <v>509</v>
      </c>
      <c r="G170" s="90" t="str">
        <f>VLOOKUP(F170,regions!A$2:C$419,3,FALSE)</f>
        <v>Shire district</v>
      </c>
      <c r="H170" s="3" t="str">
        <f>IFERROR(VLOOKUP(F170,classifications!A$3:C$328,3,FALSE),VLOOKUP(F170,classifications!I$2:K$28,3,FALSE))</f>
        <v>Predominantly Rural</v>
      </c>
      <c r="I170" s="124">
        <v>0</v>
      </c>
      <c r="J170" s="124">
        <v>9680</v>
      </c>
      <c r="K170" s="124">
        <v>120</v>
      </c>
      <c r="L170" s="124">
        <v>65310</v>
      </c>
      <c r="M170" s="124">
        <v>75110</v>
      </c>
      <c r="N170" s="124"/>
    </row>
    <row r="171" spans="2:14" ht="26.4" x14ac:dyDescent="0.25">
      <c r="B171" s="129" t="s">
        <v>510</v>
      </c>
      <c r="C171" s="129"/>
      <c r="D171" s="129" t="s">
        <v>512</v>
      </c>
      <c r="E171" s="287"/>
      <c r="F171" s="129" t="s">
        <v>513</v>
      </c>
      <c r="G171" s="90" t="str">
        <f>VLOOKUP(F171,regions!A$2:C$419,3,FALSE)</f>
        <v>Shire district</v>
      </c>
      <c r="H171" s="3" t="str">
        <f>IFERROR(VLOOKUP(F171,classifications!A$3:C$328,3,FALSE),VLOOKUP(F171,classifications!I$2:K$28,3,FALSE))</f>
        <v>Predominantly Rural</v>
      </c>
      <c r="I171" s="124">
        <v>5270</v>
      </c>
      <c r="J171" s="124">
        <v>3690</v>
      </c>
      <c r="K171" s="124">
        <v>0</v>
      </c>
      <c r="L171" s="124">
        <v>56770</v>
      </c>
      <c r="M171" s="124">
        <v>65730</v>
      </c>
      <c r="N171" s="124"/>
    </row>
    <row r="172" spans="2:14" x14ac:dyDescent="0.25">
      <c r="I172" s="124"/>
      <c r="J172" s="124"/>
      <c r="K172" s="124"/>
      <c r="L172" s="124"/>
      <c r="M172" s="124"/>
      <c r="N172" s="124"/>
    </row>
    <row r="173" spans="2:14" x14ac:dyDescent="0.25">
      <c r="B173" s="129"/>
      <c r="C173" s="129"/>
      <c r="D173" s="129" t="s">
        <v>1458</v>
      </c>
      <c r="E173" s="287" t="s">
        <v>1459</v>
      </c>
      <c r="F173" s="129"/>
      <c r="G173" s="129"/>
      <c r="I173" s="133"/>
      <c r="J173" s="133"/>
      <c r="K173" s="133"/>
      <c r="L173" s="133"/>
      <c r="M173" s="131"/>
      <c r="N173" s="124"/>
    </row>
    <row r="174" spans="2:14" x14ac:dyDescent="0.25">
      <c r="B174" s="129" t="s">
        <v>1460</v>
      </c>
      <c r="C174" s="129"/>
      <c r="D174" s="129" t="s">
        <v>1462</v>
      </c>
      <c r="E174" s="287"/>
      <c r="F174" s="129" t="s">
        <v>1463</v>
      </c>
      <c r="G174" s="129"/>
      <c r="H174" s="129"/>
      <c r="I174" s="131"/>
      <c r="J174" s="131"/>
      <c r="K174" s="131"/>
      <c r="L174" s="131"/>
      <c r="M174" s="131"/>
      <c r="N174" s="124"/>
    </row>
    <row r="175" spans="2:14" x14ac:dyDescent="0.25">
      <c r="B175" s="129" t="s">
        <v>1464</v>
      </c>
      <c r="C175" s="129"/>
      <c r="D175" s="129" t="s">
        <v>1466</v>
      </c>
      <c r="E175" s="287"/>
      <c r="F175" s="129" t="s">
        <v>1467</v>
      </c>
      <c r="G175" s="129"/>
      <c r="H175" s="129"/>
      <c r="I175" s="131"/>
      <c r="J175" s="131"/>
      <c r="K175" s="131"/>
      <c r="L175" s="131"/>
      <c r="M175" s="131"/>
      <c r="N175" s="124"/>
    </row>
    <row r="176" spans="2:14" ht="26.4" x14ac:dyDescent="0.25">
      <c r="B176" s="129" t="s">
        <v>1468</v>
      </c>
      <c r="C176" s="129"/>
      <c r="D176" s="129" t="s">
        <v>1470</v>
      </c>
      <c r="E176" s="287"/>
      <c r="F176" s="129" t="s">
        <v>1471</v>
      </c>
      <c r="G176" s="129"/>
      <c r="H176" s="129"/>
      <c r="I176" s="131"/>
      <c r="J176" s="131"/>
      <c r="K176" s="131"/>
      <c r="L176" s="131"/>
      <c r="M176" s="131"/>
      <c r="N176" s="124"/>
    </row>
    <row r="177" spans="2:14" ht="26.4" x14ac:dyDescent="0.25">
      <c r="B177" s="129" t="s">
        <v>1472</v>
      </c>
      <c r="C177" s="129"/>
      <c r="D177" s="129" t="s">
        <v>1474</v>
      </c>
      <c r="E177" s="287"/>
      <c r="F177" s="129" t="s">
        <v>1475</v>
      </c>
      <c r="G177" s="129"/>
      <c r="H177" s="129"/>
      <c r="I177" s="131"/>
      <c r="J177" s="131"/>
      <c r="K177" s="131"/>
      <c r="L177" s="131"/>
      <c r="M177" s="131"/>
      <c r="N177" s="124"/>
    </row>
    <row r="178" spans="2:14" x14ac:dyDescent="0.25">
      <c r="B178" s="129" t="s">
        <v>1476</v>
      </c>
      <c r="C178" s="129"/>
      <c r="D178" s="129" t="s">
        <v>1478</v>
      </c>
      <c r="E178" s="287"/>
      <c r="F178" s="129" t="s">
        <v>1479</v>
      </c>
      <c r="G178" s="129"/>
      <c r="H178" s="129"/>
      <c r="I178" s="131"/>
      <c r="J178" s="131"/>
      <c r="K178" s="131"/>
      <c r="L178" s="131"/>
      <c r="M178" s="131"/>
      <c r="N178" s="124"/>
    </row>
    <row r="179" spans="2:14" x14ac:dyDescent="0.25">
      <c r="B179" s="129" t="s">
        <v>1480</v>
      </c>
      <c r="C179" s="129"/>
      <c r="D179" s="129" t="s">
        <v>1482</v>
      </c>
      <c r="E179" s="287"/>
      <c r="F179" s="129" t="s">
        <v>1483</v>
      </c>
      <c r="G179" s="129"/>
      <c r="H179" s="129"/>
      <c r="I179" s="131"/>
      <c r="J179" s="131"/>
      <c r="K179" s="131"/>
      <c r="L179" s="131"/>
      <c r="M179" s="131"/>
      <c r="N179" s="124"/>
    </row>
    <row r="180" spans="2:14" x14ac:dyDescent="0.25">
      <c r="B180" s="129"/>
      <c r="C180" s="129"/>
      <c r="D180" s="129"/>
      <c r="E180" s="287"/>
      <c r="F180" s="129"/>
      <c r="G180" s="129"/>
      <c r="I180" s="124"/>
      <c r="J180" s="124"/>
      <c r="K180" s="124"/>
      <c r="L180" s="124"/>
      <c r="M180" s="124"/>
      <c r="N180" s="124"/>
    </row>
    <row r="181" spans="2:14" x14ac:dyDescent="0.25">
      <c r="B181" s="129"/>
      <c r="C181" s="129"/>
      <c r="D181" s="129" t="s">
        <v>1484</v>
      </c>
      <c r="E181" s="287" t="s">
        <v>1485</v>
      </c>
      <c r="F181" s="129"/>
      <c r="G181" s="129"/>
      <c r="I181" s="131"/>
      <c r="J181" s="131"/>
      <c r="K181" s="131"/>
      <c r="L181" s="131"/>
      <c r="M181" s="131"/>
      <c r="N181" s="124"/>
    </row>
    <row r="182" spans="2:14" x14ac:dyDescent="0.25">
      <c r="B182" s="129" t="s">
        <v>1486</v>
      </c>
      <c r="C182" s="129"/>
      <c r="D182" s="129" t="s">
        <v>1488</v>
      </c>
      <c r="E182" s="287"/>
      <c r="F182" s="129" t="s">
        <v>1489</v>
      </c>
      <c r="G182" s="129"/>
      <c r="H182" s="129"/>
      <c r="I182" s="131"/>
      <c r="J182" s="131"/>
      <c r="K182" s="131"/>
      <c r="L182" s="131"/>
      <c r="M182" s="131"/>
      <c r="N182" s="124"/>
    </row>
    <row r="183" spans="2:14" x14ac:dyDescent="0.25">
      <c r="B183" s="129" t="s">
        <v>1490</v>
      </c>
      <c r="C183" s="129"/>
      <c r="D183" s="129" t="s">
        <v>1492</v>
      </c>
      <c r="E183" s="287"/>
      <c r="F183" s="129" t="s">
        <v>1493</v>
      </c>
      <c r="G183" s="129"/>
      <c r="H183" s="129"/>
      <c r="I183" s="131"/>
      <c r="J183" s="131"/>
      <c r="K183" s="131"/>
      <c r="L183" s="131"/>
      <c r="M183" s="131"/>
      <c r="N183" s="124"/>
    </row>
    <row r="184" spans="2:14" x14ac:dyDescent="0.25">
      <c r="B184" s="129" t="s">
        <v>75</v>
      </c>
      <c r="C184" s="129"/>
      <c r="D184" s="129" t="s">
        <v>1495</v>
      </c>
      <c r="E184" s="287"/>
      <c r="F184" s="129" t="s">
        <v>1496</v>
      </c>
      <c r="G184" s="129"/>
      <c r="H184" s="129"/>
      <c r="I184" s="131"/>
      <c r="J184" s="131"/>
      <c r="K184" s="131"/>
      <c r="L184" s="131"/>
      <c r="M184" s="131"/>
      <c r="N184" s="124"/>
    </row>
    <row r="185" spans="2:14" x14ac:dyDescent="0.25">
      <c r="B185" s="129" t="s">
        <v>1497</v>
      </c>
      <c r="C185" s="129"/>
      <c r="D185" s="129" t="s">
        <v>1499</v>
      </c>
      <c r="E185" s="287"/>
      <c r="F185" s="129" t="s">
        <v>1500</v>
      </c>
      <c r="G185" s="129"/>
      <c r="H185" s="129"/>
      <c r="I185" s="131"/>
      <c r="J185" s="131"/>
      <c r="K185" s="131"/>
      <c r="L185" s="131"/>
      <c r="M185" s="131"/>
      <c r="N185" s="124"/>
    </row>
    <row r="186" spans="2:14" x14ac:dyDescent="0.25">
      <c r="B186" s="129" t="s">
        <v>1501</v>
      </c>
      <c r="C186" s="129"/>
      <c r="D186" s="129" t="s">
        <v>1503</v>
      </c>
      <c r="E186" s="287"/>
      <c r="F186" s="129" t="s">
        <v>1504</v>
      </c>
      <c r="G186" s="129"/>
      <c r="H186" s="129"/>
      <c r="I186" s="131"/>
      <c r="J186" s="131"/>
      <c r="K186" s="131"/>
      <c r="L186" s="131"/>
      <c r="M186" s="131"/>
      <c r="N186" s="124"/>
    </row>
    <row r="187" spans="2:14" x14ac:dyDescent="0.25">
      <c r="B187" s="129" t="s">
        <v>1505</v>
      </c>
      <c r="C187" s="129"/>
      <c r="D187" s="129" t="s">
        <v>1507</v>
      </c>
      <c r="E187" s="287"/>
      <c r="F187" s="129" t="s">
        <v>1508</v>
      </c>
      <c r="G187" s="129"/>
      <c r="H187" s="129"/>
      <c r="I187" s="131"/>
      <c r="J187" s="131"/>
      <c r="K187" s="131"/>
      <c r="L187" s="131"/>
      <c r="M187" s="131"/>
      <c r="N187" s="124"/>
    </row>
    <row r="188" spans="2:14" x14ac:dyDescent="0.25">
      <c r="B188" s="129" t="s">
        <v>1509</v>
      </c>
      <c r="C188" s="129"/>
      <c r="D188" s="129" t="s">
        <v>1511</v>
      </c>
      <c r="E188" s="287"/>
      <c r="F188" s="129" t="s">
        <v>1512</v>
      </c>
      <c r="G188" s="129"/>
      <c r="H188" s="129"/>
      <c r="I188" s="131"/>
      <c r="J188" s="131"/>
      <c r="K188" s="131"/>
      <c r="L188" s="131"/>
      <c r="M188" s="131"/>
      <c r="N188" s="124"/>
    </row>
    <row r="189" spans="2:14" x14ac:dyDescent="0.25">
      <c r="I189" s="124"/>
      <c r="J189" s="124"/>
      <c r="K189" s="124"/>
      <c r="L189" s="124"/>
      <c r="M189" s="124"/>
      <c r="N189" s="124"/>
    </row>
    <row r="190" spans="2:14" x14ac:dyDescent="0.25">
      <c r="B190" s="129"/>
      <c r="C190" s="129"/>
      <c r="D190" s="129" t="s">
        <v>514</v>
      </c>
      <c r="E190" s="287" t="s">
        <v>515</v>
      </c>
      <c r="F190" s="287" t="s">
        <v>515</v>
      </c>
      <c r="G190" s="90" t="str">
        <f>VLOOKUP(F190,regions!A$2:C$419,3,FALSE)</f>
        <v>Shire county</v>
      </c>
      <c r="I190" s="132">
        <v>2630</v>
      </c>
      <c r="J190" s="132">
        <v>30500</v>
      </c>
      <c r="K190" s="132">
        <v>90</v>
      </c>
      <c r="L190" s="132">
        <v>214200</v>
      </c>
      <c r="M190" s="132">
        <v>247420</v>
      </c>
      <c r="N190" s="124"/>
    </row>
    <row r="191" spans="2:14" x14ac:dyDescent="0.25">
      <c r="B191" s="129" t="s">
        <v>516</v>
      </c>
      <c r="C191" s="129"/>
      <c r="D191" s="129" t="s">
        <v>518</v>
      </c>
      <c r="E191" s="287"/>
      <c r="F191" s="129" t="s">
        <v>519</v>
      </c>
      <c r="G191" s="90" t="str">
        <f>VLOOKUP(F191,regions!A$2:C$419,3,FALSE)</f>
        <v>Shire district</v>
      </c>
      <c r="H191" s="3" t="str">
        <f>IFERROR(VLOOKUP(F191,classifications!A$3:C$328,3,FALSE),VLOOKUP(F191,classifications!I$2:K$28,3,FALSE))</f>
        <v>Predominantly Rural</v>
      </c>
      <c r="I191" s="124">
        <v>0</v>
      </c>
      <c r="J191" s="124">
        <v>8750</v>
      </c>
      <c r="K191" s="124">
        <v>10</v>
      </c>
      <c r="L191" s="124">
        <v>38180</v>
      </c>
      <c r="M191" s="124">
        <v>46940</v>
      </c>
      <c r="N191" s="124"/>
    </row>
    <row r="192" spans="2:14" ht="26.4" x14ac:dyDescent="0.25">
      <c r="B192" s="129" t="s">
        <v>520</v>
      </c>
      <c r="C192" s="129"/>
      <c r="D192" s="129" t="s">
        <v>522</v>
      </c>
      <c r="E192" s="287"/>
      <c r="F192" s="129" t="s">
        <v>523</v>
      </c>
      <c r="G192" s="90" t="str">
        <f>VLOOKUP(F192,regions!A$2:C$419,3,FALSE)</f>
        <v>Shire district</v>
      </c>
      <c r="H192" s="3" t="str">
        <f>IFERROR(VLOOKUP(F192,classifications!A$3:C$328,3,FALSE),VLOOKUP(F192,classifications!I$2:K$28,3,FALSE))</f>
        <v>Urban with Significant Rural</v>
      </c>
      <c r="I192" s="124">
        <v>2620</v>
      </c>
      <c r="J192" s="124">
        <v>810</v>
      </c>
      <c r="K192" s="124">
        <v>0</v>
      </c>
      <c r="L192" s="124">
        <v>29870</v>
      </c>
      <c r="M192" s="124">
        <v>33300</v>
      </c>
      <c r="N192" s="124"/>
    </row>
    <row r="193" spans="2:14" x14ac:dyDescent="0.25">
      <c r="B193" s="129" t="s">
        <v>524</v>
      </c>
      <c r="C193" s="129"/>
      <c r="D193" s="129" t="s">
        <v>526</v>
      </c>
      <c r="E193" s="287"/>
      <c r="F193" s="129" t="s">
        <v>527</v>
      </c>
      <c r="G193" s="90" t="str">
        <f>VLOOKUP(F193,regions!A$2:C$419,3,FALSE)</f>
        <v>Shire district</v>
      </c>
      <c r="H193" s="3" t="str">
        <f>IFERROR(VLOOKUP(F193,classifications!A$3:C$328,3,FALSE),VLOOKUP(F193,classifications!I$2:K$28,3,FALSE))</f>
        <v>Urban with Significant Rural</v>
      </c>
      <c r="I193" s="124">
        <v>20</v>
      </c>
      <c r="J193" s="124">
        <v>7660</v>
      </c>
      <c r="K193" s="124">
        <v>60</v>
      </c>
      <c r="L193" s="124">
        <v>44790</v>
      </c>
      <c r="M193" s="124">
        <v>52530</v>
      </c>
      <c r="N193" s="124"/>
    </row>
    <row r="194" spans="2:14" x14ac:dyDescent="0.25">
      <c r="B194" s="129" t="s">
        <v>528</v>
      </c>
      <c r="C194" s="129"/>
      <c r="D194" s="129" t="s">
        <v>530</v>
      </c>
      <c r="E194" s="287"/>
      <c r="F194" s="129" t="s">
        <v>531</v>
      </c>
      <c r="G194" s="90" t="str">
        <f>VLOOKUP(F194,regions!A$2:C$419,3,FALSE)</f>
        <v>Shire district</v>
      </c>
      <c r="H194" s="3" t="str">
        <f>IFERROR(VLOOKUP(F194,classifications!A$3:C$328,3,FALSE),VLOOKUP(F194,classifications!I$2:K$28,3,FALSE))</f>
        <v>Predominantly Rural</v>
      </c>
      <c r="I194" s="124">
        <v>0</v>
      </c>
      <c r="J194" s="124">
        <v>6070</v>
      </c>
      <c r="K194" s="124">
        <v>0</v>
      </c>
      <c r="L194" s="124">
        <v>27110</v>
      </c>
      <c r="M194" s="124">
        <v>33180</v>
      </c>
      <c r="N194" s="124"/>
    </row>
    <row r="195" spans="2:14" x14ac:dyDescent="0.25">
      <c r="B195" s="129" t="s">
        <v>532</v>
      </c>
      <c r="C195" s="129"/>
      <c r="D195" s="129" t="s">
        <v>534</v>
      </c>
      <c r="E195" s="287"/>
      <c r="F195" s="129" t="s">
        <v>535</v>
      </c>
      <c r="G195" s="90" t="str">
        <f>VLOOKUP(F195,regions!A$2:C$419,3,FALSE)</f>
        <v>Shire district</v>
      </c>
      <c r="H195" s="3" t="str">
        <f>IFERROR(VLOOKUP(F195,classifications!A$3:C$328,3,FALSE),VLOOKUP(F195,classifications!I$2:K$28,3,FALSE))</f>
        <v>Predominantly Rural</v>
      </c>
      <c r="I195" s="124">
        <v>0</v>
      </c>
      <c r="J195" s="124">
        <v>2510</v>
      </c>
      <c r="K195" s="124">
        <v>0</v>
      </c>
      <c r="L195" s="124">
        <v>23820</v>
      </c>
      <c r="M195" s="124">
        <v>26330</v>
      </c>
      <c r="N195" s="124"/>
    </row>
    <row r="196" spans="2:14" x14ac:dyDescent="0.25">
      <c r="B196" s="129" t="s">
        <v>536</v>
      </c>
      <c r="C196" s="129"/>
      <c r="D196" s="129" t="s">
        <v>538</v>
      </c>
      <c r="E196" s="287"/>
      <c r="F196" s="129" t="s">
        <v>539</v>
      </c>
      <c r="G196" s="90" t="str">
        <f>VLOOKUP(F196,regions!A$2:C$419,3,FALSE)</f>
        <v>Shire district</v>
      </c>
      <c r="H196" s="3" t="str">
        <f>IFERROR(VLOOKUP(F196,classifications!A$3:C$328,3,FALSE),VLOOKUP(F196,classifications!I$2:K$28,3,FALSE))</f>
        <v>Predominantly Rural</v>
      </c>
      <c r="I196" s="124">
        <v>0</v>
      </c>
      <c r="J196" s="124">
        <v>4690</v>
      </c>
      <c r="K196" s="124">
        <v>20</v>
      </c>
      <c r="L196" s="124">
        <v>50430</v>
      </c>
      <c r="M196" s="124">
        <v>55140</v>
      </c>
      <c r="N196" s="124"/>
    </row>
    <row r="197" spans="2:14" x14ac:dyDescent="0.25">
      <c r="I197" s="124"/>
      <c r="J197" s="124"/>
      <c r="K197" s="124"/>
      <c r="L197" s="124"/>
      <c r="M197" s="124"/>
      <c r="N197" s="124"/>
    </row>
    <row r="198" spans="2:14" x14ac:dyDescent="0.25">
      <c r="B198" s="129"/>
      <c r="C198" s="129"/>
      <c r="D198" s="129" t="s">
        <v>540</v>
      </c>
      <c r="E198" s="287" t="s">
        <v>541</v>
      </c>
      <c r="F198" s="287" t="s">
        <v>541</v>
      </c>
      <c r="G198" s="90" t="str">
        <f>VLOOKUP(F198,regions!A$2:C$419,3,FALSE)</f>
        <v>Shire county</v>
      </c>
      <c r="I198" s="132">
        <v>29360</v>
      </c>
      <c r="J198" s="132">
        <v>23520</v>
      </c>
      <c r="K198" s="132">
        <v>100</v>
      </c>
      <c r="L198" s="132">
        <v>305570</v>
      </c>
      <c r="M198" s="132">
        <v>358550</v>
      </c>
      <c r="N198" s="124"/>
    </row>
    <row r="199" spans="2:14" x14ac:dyDescent="0.25">
      <c r="B199" s="129" t="s">
        <v>542</v>
      </c>
      <c r="C199" s="129"/>
      <c r="D199" s="129" t="s">
        <v>544</v>
      </c>
      <c r="E199" s="287"/>
      <c r="F199" s="129" t="s">
        <v>545</v>
      </c>
      <c r="G199" s="90" t="str">
        <f>VLOOKUP(F199,regions!A$2:C$419,3,FALSE)</f>
        <v>Shire district</v>
      </c>
      <c r="H199" s="3" t="str">
        <f>IFERROR(VLOOKUP(F199,classifications!A$3:C$328,3,FALSE),VLOOKUP(F199,classifications!I$2:K$28,3,FALSE))</f>
        <v>Predominantly Urban</v>
      </c>
      <c r="I199" s="124">
        <v>0</v>
      </c>
      <c r="J199" s="124">
        <v>7050</v>
      </c>
      <c r="K199" s="124">
        <v>20</v>
      </c>
      <c r="L199" s="124">
        <v>49790</v>
      </c>
      <c r="M199" s="124">
        <v>56870</v>
      </c>
      <c r="N199" s="124"/>
    </row>
    <row r="200" spans="2:14" x14ac:dyDescent="0.25">
      <c r="B200" s="129" t="s">
        <v>546</v>
      </c>
      <c r="C200" s="129"/>
      <c r="D200" s="129" t="s">
        <v>548</v>
      </c>
      <c r="E200" s="287"/>
      <c r="F200" s="129" t="s">
        <v>549</v>
      </c>
      <c r="G200" s="90" t="str">
        <f>VLOOKUP(F200,regions!A$2:C$419,3,FALSE)</f>
        <v>Shire district</v>
      </c>
      <c r="H200" s="3" t="str">
        <f>IFERROR(VLOOKUP(F200,classifications!A$3:C$328,3,FALSE),VLOOKUP(F200,classifications!I$2:K$28,3,FALSE))</f>
        <v>Urban with Significant Rural</v>
      </c>
      <c r="I200" s="124">
        <v>5110</v>
      </c>
      <c r="J200" s="124">
        <v>1060</v>
      </c>
      <c r="K200" s="124">
        <v>0</v>
      </c>
      <c r="L200" s="124">
        <v>29450</v>
      </c>
      <c r="M200" s="124">
        <v>35620</v>
      </c>
      <c r="N200" s="124"/>
    </row>
    <row r="201" spans="2:14" x14ac:dyDescent="0.25">
      <c r="B201" s="129" t="s">
        <v>550</v>
      </c>
      <c r="C201" s="129"/>
      <c r="D201" s="129" t="s">
        <v>552</v>
      </c>
      <c r="E201" s="287"/>
      <c r="F201" s="129" t="s">
        <v>553</v>
      </c>
      <c r="G201" s="90" t="str">
        <f>VLOOKUP(F201,regions!A$2:C$419,3,FALSE)</f>
        <v>Shire district</v>
      </c>
      <c r="H201" s="3" t="str">
        <f>IFERROR(VLOOKUP(F201,classifications!A$3:C$328,3,FALSE),VLOOKUP(F201,classifications!I$2:K$28,3,FALSE))</f>
        <v>Predominantly Urban</v>
      </c>
      <c r="I201" s="124">
        <v>9320</v>
      </c>
      <c r="J201" s="124">
        <v>1440</v>
      </c>
      <c r="K201" s="124">
        <v>70</v>
      </c>
      <c r="L201" s="124">
        <v>38550</v>
      </c>
      <c r="M201" s="124">
        <v>49370</v>
      </c>
      <c r="N201" s="124"/>
    </row>
    <row r="202" spans="2:14" x14ac:dyDescent="0.25">
      <c r="B202" s="129" t="s">
        <v>554</v>
      </c>
      <c r="C202" s="129"/>
      <c r="D202" s="129" t="s">
        <v>556</v>
      </c>
      <c r="E202" s="287"/>
      <c r="F202" s="129" t="s">
        <v>557</v>
      </c>
      <c r="G202" s="90" t="str">
        <f>VLOOKUP(F202,regions!A$2:C$419,3,FALSE)</f>
        <v>Shire district</v>
      </c>
      <c r="H202" s="3" t="str">
        <f>IFERROR(VLOOKUP(F202,classifications!A$3:C$328,3,FALSE),VLOOKUP(F202,classifications!I$2:K$28,3,FALSE))</f>
        <v>Predominantly Rural</v>
      </c>
      <c r="I202" s="124">
        <v>0</v>
      </c>
      <c r="J202" s="124">
        <v>4010</v>
      </c>
      <c r="K202" s="124">
        <v>0</v>
      </c>
      <c r="L202" s="124">
        <v>30410</v>
      </c>
      <c r="M202" s="124">
        <v>34420</v>
      </c>
      <c r="N202" s="124"/>
    </row>
    <row r="203" spans="2:14" x14ac:dyDescent="0.25">
      <c r="B203" s="129" t="s">
        <v>558</v>
      </c>
      <c r="C203" s="129"/>
      <c r="D203" s="129" t="s">
        <v>560</v>
      </c>
      <c r="E203" s="287"/>
      <c r="F203" s="129" t="s">
        <v>561</v>
      </c>
      <c r="G203" s="90" t="str">
        <f>VLOOKUP(F203,regions!A$2:C$419,3,FALSE)</f>
        <v>Shire district</v>
      </c>
      <c r="H203" s="3" t="str">
        <f>IFERROR(VLOOKUP(F203,classifications!A$3:C$328,3,FALSE),VLOOKUP(F203,classifications!I$2:K$28,3,FALSE))</f>
        <v>Predominantly Urban</v>
      </c>
      <c r="I203" s="124">
        <v>0</v>
      </c>
      <c r="J203" s="124">
        <v>6550</v>
      </c>
      <c r="K203" s="124">
        <v>0</v>
      </c>
      <c r="L203" s="124">
        <v>45350</v>
      </c>
      <c r="M203" s="124">
        <v>51900</v>
      </c>
      <c r="N203" s="124"/>
    </row>
    <row r="204" spans="2:14" x14ac:dyDescent="0.25">
      <c r="B204" s="129" t="s">
        <v>562</v>
      </c>
      <c r="C204" s="129"/>
      <c r="D204" s="129" t="s">
        <v>564</v>
      </c>
      <c r="E204" s="287"/>
      <c r="F204" s="129" t="s">
        <v>565</v>
      </c>
      <c r="G204" s="90" t="str">
        <f>VLOOKUP(F204,regions!A$2:C$419,3,FALSE)</f>
        <v>Shire district</v>
      </c>
      <c r="H204" s="3" t="str">
        <f>IFERROR(VLOOKUP(F204,classifications!A$3:C$328,3,FALSE),VLOOKUP(F204,classifications!I$2:K$28,3,FALSE))</f>
        <v>Predominantly Rural</v>
      </c>
      <c r="I204" s="124">
        <v>3990</v>
      </c>
      <c r="J204" s="124">
        <v>1200</v>
      </c>
      <c r="K204" s="124">
        <v>10</v>
      </c>
      <c r="L204" s="124">
        <v>36550</v>
      </c>
      <c r="M204" s="124">
        <v>41740</v>
      </c>
      <c r="N204" s="124"/>
    </row>
    <row r="205" spans="2:14" ht="26.4" x14ac:dyDescent="0.25">
      <c r="B205" s="129" t="s">
        <v>566</v>
      </c>
      <c r="C205" s="129"/>
      <c r="D205" s="129" t="s">
        <v>568</v>
      </c>
      <c r="E205" s="287"/>
      <c r="F205" s="129" t="s">
        <v>569</v>
      </c>
      <c r="G205" s="90" t="str">
        <f>VLOOKUP(F205,regions!A$2:C$419,3,FALSE)</f>
        <v>Shire district</v>
      </c>
      <c r="H205" s="3" t="str">
        <f>IFERROR(VLOOKUP(F205,classifications!A$3:C$328,3,FALSE),VLOOKUP(F205,classifications!I$2:K$28,3,FALSE))</f>
        <v>Predominantly Urban</v>
      </c>
      <c r="I205" s="124">
        <v>7920</v>
      </c>
      <c r="J205" s="124">
        <v>980</v>
      </c>
      <c r="K205" s="124">
        <v>0</v>
      </c>
      <c r="L205" s="124">
        <v>36500</v>
      </c>
      <c r="M205" s="124">
        <v>45400</v>
      </c>
      <c r="N205" s="124"/>
    </row>
    <row r="206" spans="2:14" x14ac:dyDescent="0.25">
      <c r="B206" s="129" t="s">
        <v>570</v>
      </c>
      <c r="C206" s="129"/>
      <c r="D206" s="129" t="s">
        <v>572</v>
      </c>
      <c r="E206" s="287"/>
      <c r="F206" s="129" t="s">
        <v>573</v>
      </c>
      <c r="G206" s="90" t="str">
        <f>VLOOKUP(F206,regions!A$2:C$419,3,FALSE)</f>
        <v>Shire district</v>
      </c>
      <c r="H206" s="3" t="str">
        <f>IFERROR(VLOOKUP(F206,classifications!A$3:C$328,3,FALSE),VLOOKUP(F206,classifications!I$2:K$28,3,FALSE))</f>
        <v>Urban with Significant Rural</v>
      </c>
      <c r="I206" s="124">
        <v>3020</v>
      </c>
      <c r="J206" s="124">
        <v>1220</v>
      </c>
      <c r="K206" s="124">
        <v>0</v>
      </c>
      <c r="L206" s="124">
        <v>38990</v>
      </c>
      <c r="M206" s="124">
        <v>43220</v>
      </c>
      <c r="N206" s="124"/>
    </row>
    <row r="207" spans="2:14" x14ac:dyDescent="0.25">
      <c r="I207" s="124"/>
      <c r="J207" s="124"/>
      <c r="K207" s="124"/>
      <c r="L207" s="124"/>
      <c r="M207" s="124"/>
      <c r="N207" s="124"/>
    </row>
    <row r="208" spans="2:14" x14ac:dyDescent="0.25">
      <c r="B208" s="129"/>
      <c r="C208" s="129"/>
      <c r="D208" s="129" t="s">
        <v>574</v>
      </c>
      <c r="E208" s="287" t="s">
        <v>575</v>
      </c>
      <c r="F208" s="287" t="s">
        <v>575</v>
      </c>
      <c r="G208" s="90" t="str">
        <f>VLOOKUP(F208,regions!A$2:C$419,3,FALSE)</f>
        <v>Shire county</v>
      </c>
      <c r="I208" s="132">
        <v>12210</v>
      </c>
      <c r="J208" s="132">
        <v>27780</v>
      </c>
      <c r="K208" s="132">
        <v>530</v>
      </c>
      <c r="L208" s="132">
        <v>328240</v>
      </c>
      <c r="M208" s="132">
        <v>368770</v>
      </c>
      <c r="N208" s="124"/>
    </row>
    <row r="209" spans="2:14" x14ac:dyDescent="0.25">
      <c r="B209" s="129" t="s">
        <v>576</v>
      </c>
      <c r="C209" s="129"/>
      <c r="D209" s="129" t="s">
        <v>578</v>
      </c>
      <c r="E209" s="287"/>
      <c r="F209" s="129" t="s">
        <v>579</v>
      </c>
      <c r="G209" s="90" t="str">
        <f>VLOOKUP(F209,regions!A$2:C$419,3,FALSE)</f>
        <v>Shire district</v>
      </c>
      <c r="H209" s="3" t="str">
        <f>IFERROR(VLOOKUP(F209,classifications!A$3:C$328,3,FALSE),VLOOKUP(F209,classifications!I$2:K$28,3,FALSE))</f>
        <v>Predominantly Rural</v>
      </c>
      <c r="I209" s="124">
        <v>4200</v>
      </c>
      <c r="J209" s="124">
        <v>2320</v>
      </c>
      <c r="K209" s="124">
        <v>0</v>
      </c>
      <c r="L209" s="124">
        <v>61850</v>
      </c>
      <c r="M209" s="124">
        <v>68370</v>
      </c>
      <c r="N209" s="124"/>
    </row>
    <row r="210" spans="2:14" x14ac:dyDescent="0.25">
      <c r="B210" s="129" t="s">
        <v>580</v>
      </c>
      <c r="C210" s="129"/>
      <c r="D210" s="129" t="s">
        <v>582</v>
      </c>
      <c r="E210" s="287"/>
      <c r="F210" s="129" t="s">
        <v>583</v>
      </c>
      <c r="G210" s="90" t="str">
        <f>VLOOKUP(F210,regions!A$2:C$419,3,FALSE)</f>
        <v>Shire district</v>
      </c>
      <c r="H210" s="3" t="str">
        <f>IFERROR(VLOOKUP(F210,classifications!A$3:C$328,3,FALSE),VLOOKUP(F210,classifications!I$2:K$28,3,FALSE))</f>
        <v>Predominantly Urban</v>
      </c>
      <c r="I210" s="124">
        <v>4950</v>
      </c>
      <c r="J210" s="124">
        <v>4350</v>
      </c>
      <c r="K210" s="124">
        <v>120</v>
      </c>
      <c r="L210" s="124">
        <v>44510</v>
      </c>
      <c r="M210" s="124">
        <v>53930</v>
      </c>
      <c r="N210" s="124"/>
    </row>
    <row r="211" spans="2:14" x14ac:dyDescent="0.25">
      <c r="B211" s="129" t="s">
        <v>584</v>
      </c>
      <c r="C211" s="129"/>
      <c r="D211" s="129" t="s">
        <v>586</v>
      </c>
      <c r="E211" s="287"/>
      <c r="F211" s="129" t="s">
        <v>587</v>
      </c>
      <c r="G211" s="90" t="str">
        <f>VLOOKUP(F211,regions!A$2:C$419,3,FALSE)</f>
        <v>Shire district</v>
      </c>
      <c r="H211" s="3" t="str">
        <f>IFERROR(VLOOKUP(F211,classifications!A$3:C$328,3,FALSE),VLOOKUP(F211,classifications!I$2:K$28,3,FALSE))</f>
        <v>Predominantly Rural</v>
      </c>
      <c r="I211" s="124">
        <v>3030</v>
      </c>
      <c r="J211" s="124">
        <v>1310</v>
      </c>
      <c r="K211" s="124">
        <v>0</v>
      </c>
      <c r="L211" s="124">
        <v>31550</v>
      </c>
      <c r="M211" s="124">
        <v>35880</v>
      </c>
      <c r="N211" s="124"/>
    </row>
    <row r="212" spans="2:14" x14ac:dyDescent="0.25">
      <c r="B212" s="129" t="s">
        <v>588</v>
      </c>
      <c r="C212" s="129"/>
      <c r="D212" s="129" t="s">
        <v>590</v>
      </c>
      <c r="E212" s="287"/>
      <c r="F212" s="129" t="s">
        <v>591</v>
      </c>
      <c r="G212" s="90" t="str">
        <f>VLOOKUP(F212,regions!A$2:C$419,3,FALSE)</f>
        <v>Shire district</v>
      </c>
      <c r="H212" s="3" t="str">
        <f>IFERROR(VLOOKUP(F212,classifications!A$3:C$328,3,FALSE),VLOOKUP(F212,classifications!I$2:K$28,3,FALSE))</f>
        <v>Predominantly Rural</v>
      </c>
      <c r="I212" s="124">
        <v>0</v>
      </c>
      <c r="J212" s="124">
        <v>4510</v>
      </c>
      <c r="K212" s="124">
        <v>310</v>
      </c>
      <c r="L212" s="124">
        <v>41590</v>
      </c>
      <c r="M212" s="124">
        <v>46410</v>
      </c>
      <c r="N212" s="124"/>
    </row>
    <row r="213" spans="2:14" x14ac:dyDescent="0.25">
      <c r="B213" s="129" t="s">
        <v>592</v>
      </c>
      <c r="C213" s="129"/>
      <c r="D213" s="129" t="s">
        <v>594</v>
      </c>
      <c r="E213" s="287"/>
      <c r="F213" s="129" t="s">
        <v>595</v>
      </c>
      <c r="G213" s="90" t="str">
        <f>VLOOKUP(F213,regions!A$2:C$419,3,FALSE)</f>
        <v>Shire district</v>
      </c>
      <c r="H213" s="3" t="str">
        <f>IFERROR(VLOOKUP(F213,classifications!A$3:C$328,3,FALSE),VLOOKUP(F213,classifications!I$2:K$28,3,FALSE))</f>
        <v>Predominantly Rural</v>
      </c>
      <c r="I213" s="124">
        <v>0</v>
      </c>
      <c r="J213" s="124">
        <v>4460</v>
      </c>
      <c r="K213" s="124">
        <v>60</v>
      </c>
      <c r="L213" s="124">
        <v>40340</v>
      </c>
      <c r="M213" s="124">
        <v>44860</v>
      </c>
      <c r="N213" s="124"/>
    </row>
    <row r="214" spans="2:14" x14ac:dyDescent="0.25">
      <c r="B214" s="129" t="s">
        <v>596</v>
      </c>
      <c r="C214" s="129"/>
      <c r="D214" s="129" t="s">
        <v>598</v>
      </c>
      <c r="E214" s="287"/>
      <c r="F214" s="129" t="s">
        <v>599</v>
      </c>
      <c r="G214" s="90" t="str">
        <f>VLOOKUP(F214,regions!A$2:C$419,3,FALSE)</f>
        <v>Shire district</v>
      </c>
      <c r="H214" s="3" t="str">
        <f>IFERROR(VLOOKUP(F214,classifications!A$3:C$328,3,FALSE),VLOOKUP(F214,classifications!I$2:K$28,3,FALSE))</f>
        <v>Predominantly Rural</v>
      </c>
      <c r="I214" s="124">
        <v>20</v>
      </c>
      <c r="J214" s="124">
        <v>5610</v>
      </c>
      <c r="K214" s="124">
        <v>10</v>
      </c>
      <c r="L214" s="124">
        <v>55800</v>
      </c>
      <c r="M214" s="124">
        <v>61430</v>
      </c>
      <c r="N214" s="124"/>
    </row>
    <row r="215" spans="2:14" x14ac:dyDescent="0.25">
      <c r="B215" s="129" t="s">
        <v>600</v>
      </c>
      <c r="C215" s="129"/>
      <c r="D215" s="129" t="s">
        <v>602</v>
      </c>
      <c r="E215" s="287"/>
      <c r="F215" s="129" t="s">
        <v>603</v>
      </c>
      <c r="G215" s="90" t="str">
        <f>VLOOKUP(F215,regions!A$2:C$419,3,FALSE)</f>
        <v>Shire district</v>
      </c>
      <c r="H215" s="3" t="str">
        <f>IFERROR(VLOOKUP(F215,classifications!A$3:C$328,3,FALSE),VLOOKUP(F215,classifications!I$2:K$28,3,FALSE))</f>
        <v>Predominantly Rural</v>
      </c>
      <c r="I215" s="124">
        <v>0</v>
      </c>
      <c r="J215" s="124">
        <v>2780</v>
      </c>
      <c r="K215" s="124">
        <v>0</v>
      </c>
      <c r="L215" s="124">
        <v>29680</v>
      </c>
      <c r="M215" s="124">
        <v>32460</v>
      </c>
      <c r="N215" s="124"/>
    </row>
    <row r="216" spans="2:14" x14ac:dyDescent="0.25">
      <c r="B216" s="129" t="s">
        <v>604</v>
      </c>
      <c r="C216" s="129"/>
      <c r="D216" s="129" t="s">
        <v>606</v>
      </c>
      <c r="E216" s="287"/>
      <c r="F216" s="129" t="s">
        <v>607</v>
      </c>
      <c r="G216" s="90" t="str">
        <f>VLOOKUP(F216,regions!A$2:C$419,3,FALSE)</f>
        <v>Shire district</v>
      </c>
      <c r="H216" s="3" t="str">
        <f>IFERROR(VLOOKUP(F216,classifications!A$3:C$328,3,FALSE),VLOOKUP(F216,classifications!I$2:K$28,3,FALSE))</f>
        <v>Predominantly Rural</v>
      </c>
      <c r="I216" s="124">
        <v>0</v>
      </c>
      <c r="J216" s="124">
        <v>2450</v>
      </c>
      <c r="K216" s="124">
        <v>30</v>
      </c>
      <c r="L216" s="124">
        <v>22940</v>
      </c>
      <c r="M216" s="124">
        <v>25410</v>
      </c>
      <c r="N216" s="124"/>
    </row>
    <row r="217" spans="2:14" x14ac:dyDescent="0.25">
      <c r="B217" s="129"/>
      <c r="C217" s="129"/>
      <c r="D217" s="129"/>
      <c r="E217" s="287"/>
      <c r="F217" s="129"/>
      <c r="G217" s="129"/>
      <c r="I217" s="124"/>
      <c r="J217" s="124"/>
      <c r="K217" s="124"/>
      <c r="L217" s="124"/>
      <c r="M217" s="124"/>
      <c r="N217" s="124"/>
    </row>
    <row r="218" spans="2:14" x14ac:dyDescent="0.25">
      <c r="B218" s="129"/>
      <c r="C218" s="129"/>
      <c r="D218" s="129" t="s">
        <v>608</v>
      </c>
      <c r="E218" s="287" t="s">
        <v>609</v>
      </c>
      <c r="F218" s="287" t="s">
        <v>609</v>
      </c>
      <c r="G218" s="90" t="str">
        <f>VLOOKUP(F218,regions!A$2:C$419,3,FALSE)</f>
        <v>Shire county</v>
      </c>
      <c r="I218" s="132">
        <v>0</v>
      </c>
      <c r="J218" s="132">
        <v>23260</v>
      </c>
      <c r="K218" s="132">
        <v>1060</v>
      </c>
      <c r="L218" s="132">
        <v>177470</v>
      </c>
      <c r="M218" s="132">
        <v>201790</v>
      </c>
      <c r="N218" s="124"/>
    </row>
    <row r="219" spans="2:14" x14ac:dyDescent="0.25">
      <c r="B219" s="129" t="s">
        <v>610</v>
      </c>
      <c r="C219" s="129"/>
      <c r="D219" s="129" t="s">
        <v>612</v>
      </c>
      <c r="E219" s="287"/>
      <c r="F219" s="129" t="s">
        <v>613</v>
      </c>
      <c r="G219" s="90" t="str">
        <f>VLOOKUP(F219,regions!A$2:C$419,3,FALSE)</f>
        <v>Shire district</v>
      </c>
      <c r="H219" s="3" t="str">
        <f>IFERROR(VLOOKUP(F219,classifications!A$3:C$328,3,FALSE),VLOOKUP(F219,classifications!I$2:K$28,3,FALSE))</f>
        <v>Predominantly Urban</v>
      </c>
      <c r="I219" s="124">
        <v>0</v>
      </c>
      <c r="J219" s="124">
        <v>2530</v>
      </c>
      <c r="K219" s="124">
        <v>0</v>
      </c>
      <c r="L219" s="124">
        <v>21350</v>
      </c>
      <c r="M219" s="124">
        <v>23870</v>
      </c>
      <c r="N219" s="124"/>
    </row>
    <row r="220" spans="2:14" x14ac:dyDescent="0.25">
      <c r="B220" s="129" t="s">
        <v>614</v>
      </c>
      <c r="C220" s="129"/>
      <c r="D220" s="129" t="s">
        <v>616</v>
      </c>
      <c r="E220" s="287"/>
      <c r="F220" s="129" t="s">
        <v>617</v>
      </c>
      <c r="G220" s="90" t="str">
        <f>VLOOKUP(F220,regions!A$2:C$419,3,FALSE)</f>
        <v>Shire district</v>
      </c>
      <c r="H220" s="3" t="str">
        <f>IFERROR(VLOOKUP(F220,classifications!A$3:C$328,3,FALSE),VLOOKUP(F220,classifications!I$2:K$28,3,FALSE))</f>
        <v>Urban with Significant Rural</v>
      </c>
      <c r="I220" s="124">
        <v>0</v>
      </c>
      <c r="J220" s="124">
        <v>3170</v>
      </c>
      <c r="K220" s="124">
        <v>60</v>
      </c>
      <c r="L220" s="124">
        <v>36520</v>
      </c>
      <c r="M220" s="124">
        <v>39750</v>
      </c>
      <c r="N220" s="124"/>
    </row>
    <row r="221" spans="2:14" x14ac:dyDescent="0.25">
      <c r="B221" s="129" t="s">
        <v>618</v>
      </c>
      <c r="C221" s="129"/>
      <c r="D221" s="129" t="s">
        <v>620</v>
      </c>
      <c r="E221" s="287"/>
      <c r="F221" s="129" t="s">
        <v>621</v>
      </c>
      <c r="G221" s="90" t="str">
        <f>VLOOKUP(F221,regions!A$2:C$419,3,FALSE)</f>
        <v>Shire district</v>
      </c>
      <c r="H221" s="3" t="str">
        <f>IFERROR(VLOOKUP(F221,classifications!A$3:C$328,3,FALSE),VLOOKUP(F221,classifications!I$2:K$28,3,FALSE))</f>
        <v>Predominantly Rural</v>
      </c>
      <c r="I221" s="124">
        <v>0</v>
      </c>
      <c r="J221" s="124">
        <v>4150</v>
      </c>
      <c r="K221" s="124">
        <v>550</v>
      </c>
      <c r="L221" s="124">
        <v>26980</v>
      </c>
      <c r="M221" s="124">
        <v>31680</v>
      </c>
      <c r="N221" s="124"/>
    </row>
    <row r="222" spans="2:14" x14ac:dyDescent="0.25">
      <c r="B222" s="129" t="s">
        <v>622</v>
      </c>
      <c r="C222" s="129"/>
      <c r="D222" s="129" t="s">
        <v>624</v>
      </c>
      <c r="E222" s="287"/>
      <c r="F222" s="129" t="s">
        <v>625</v>
      </c>
      <c r="G222" s="90" t="str">
        <f>VLOOKUP(F222,regions!A$2:C$419,3,FALSE)</f>
        <v>Shire district</v>
      </c>
      <c r="H222" s="3" t="str">
        <f>IFERROR(VLOOKUP(F222,classifications!A$3:C$328,3,FALSE),VLOOKUP(F222,classifications!I$2:K$28,3,FALSE))</f>
        <v>Predominantly Rural</v>
      </c>
      <c r="I222" s="124">
        <v>0</v>
      </c>
      <c r="J222" s="124">
        <v>2500</v>
      </c>
      <c r="K222" s="124">
        <v>450</v>
      </c>
      <c r="L222" s="124">
        <v>19830</v>
      </c>
      <c r="M222" s="124">
        <v>22770</v>
      </c>
      <c r="N222" s="124"/>
    </row>
    <row r="223" spans="2:14" x14ac:dyDescent="0.25">
      <c r="B223" s="129" t="s">
        <v>626</v>
      </c>
      <c r="C223" s="129"/>
      <c r="D223" s="129" t="s">
        <v>628</v>
      </c>
      <c r="E223" s="287"/>
      <c r="F223" s="129" t="s">
        <v>629</v>
      </c>
      <c r="G223" s="90" t="str">
        <f>VLOOKUP(F223,regions!A$2:C$419,3,FALSE)</f>
        <v>Shire district</v>
      </c>
      <c r="H223" s="3" t="str">
        <f>IFERROR(VLOOKUP(F223,classifications!A$3:C$328,3,FALSE),VLOOKUP(F223,classifications!I$2:K$28,3,FALSE))</f>
        <v>Predominantly Rural</v>
      </c>
      <c r="I223" s="124">
        <v>0</v>
      </c>
      <c r="J223" s="124">
        <v>6630</v>
      </c>
      <c r="K223" s="124">
        <v>0</v>
      </c>
      <c r="L223" s="124">
        <v>45010</v>
      </c>
      <c r="M223" s="124">
        <v>51640</v>
      </c>
      <c r="N223" s="124"/>
    </row>
    <row r="224" spans="2:14" ht="26.4" x14ac:dyDescent="0.25">
      <c r="B224" s="129" t="s">
        <v>630</v>
      </c>
      <c r="C224" s="129"/>
      <c r="D224" s="129" t="s">
        <v>632</v>
      </c>
      <c r="E224" s="287"/>
      <c r="F224" s="129" t="s">
        <v>633</v>
      </c>
      <c r="G224" s="90" t="str">
        <f>VLOOKUP(F224,regions!A$2:C$419,3,FALSE)</f>
        <v>Shire district</v>
      </c>
      <c r="H224" s="3" t="str">
        <f>IFERROR(VLOOKUP(F224,classifications!A$3:C$328,3,FALSE),VLOOKUP(F224,classifications!I$2:K$28,3,FALSE))</f>
        <v>Predominantly Urban</v>
      </c>
      <c r="I224" s="124">
        <v>0</v>
      </c>
      <c r="J224" s="124">
        <v>4290</v>
      </c>
      <c r="K224" s="124">
        <v>0</v>
      </c>
      <c r="L224" s="124">
        <v>27780</v>
      </c>
      <c r="M224" s="124">
        <v>32070</v>
      </c>
      <c r="N224" s="124"/>
    </row>
    <row r="225" spans="2:14" x14ac:dyDescent="0.25">
      <c r="I225" s="124"/>
      <c r="J225" s="124"/>
      <c r="K225" s="124"/>
      <c r="L225" s="124"/>
      <c r="M225" s="124"/>
      <c r="N225" s="124"/>
    </row>
    <row r="226" spans="2:14" x14ac:dyDescent="0.25">
      <c r="B226" s="129"/>
      <c r="C226" s="129"/>
      <c r="D226" s="129" t="s">
        <v>1513</v>
      </c>
      <c r="E226" s="287" t="s">
        <v>1514</v>
      </c>
      <c r="F226" s="287" t="s">
        <v>1514</v>
      </c>
      <c r="G226" s="129"/>
      <c r="I226" s="133"/>
      <c r="J226" s="133"/>
      <c r="K226" s="133"/>
      <c r="L226" s="133"/>
      <c r="M226" s="131"/>
      <c r="N226" s="124"/>
    </row>
    <row r="227" spans="2:14" x14ac:dyDescent="0.25">
      <c r="B227" s="129" t="s">
        <v>1515</v>
      </c>
      <c r="C227" s="129"/>
      <c r="D227" s="129" t="s">
        <v>1517</v>
      </c>
      <c r="E227" s="287"/>
      <c r="F227" s="129" t="s">
        <v>1518</v>
      </c>
      <c r="G227" s="129"/>
      <c r="H227" s="129"/>
      <c r="I227" s="131"/>
      <c r="J227" s="131"/>
      <c r="K227" s="131"/>
      <c r="L227" s="131"/>
      <c r="M227" s="131"/>
      <c r="N227" s="124"/>
    </row>
    <row r="228" spans="2:14" x14ac:dyDescent="0.25">
      <c r="B228" s="129" t="s">
        <v>1519</v>
      </c>
      <c r="C228" s="129"/>
      <c r="D228" s="129" t="s">
        <v>1521</v>
      </c>
      <c r="E228" s="287"/>
      <c r="F228" s="129" t="s">
        <v>1522</v>
      </c>
      <c r="G228" s="129"/>
      <c r="H228" s="129"/>
      <c r="I228" s="131"/>
      <c r="J228" s="131"/>
      <c r="K228" s="131"/>
      <c r="L228" s="131"/>
      <c r="M228" s="131"/>
      <c r="N228" s="124"/>
    </row>
    <row r="229" spans="2:14" x14ac:dyDescent="0.25">
      <c r="B229" s="129" t="s">
        <v>1523</v>
      </c>
      <c r="C229" s="129"/>
      <c r="D229" s="129" t="s">
        <v>1525</v>
      </c>
      <c r="E229" s="287"/>
      <c r="F229" s="129" t="s">
        <v>1514</v>
      </c>
      <c r="G229" s="129"/>
      <c r="H229" s="129"/>
      <c r="I229" s="131"/>
      <c r="J229" s="131"/>
      <c r="K229" s="131"/>
      <c r="L229" s="131"/>
      <c r="M229" s="131"/>
      <c r="N229" s="124"/>
    </row>
    <row r="230" spans="2:14" x14ac:dyDescent="0.25">
      <c r="B230" s="129" t="s">
        <v>1526</v>
      </c>
      <c r="C230" s="129"/>
      <c r="D230" s="129" t="s">
        <v>1528</v>
      </c>
      <c r="E230" s="287"/>
      <c r="F230" s="129" t="s">
        <v>1529</v>
      </c>
      <c r="G230" s="129"/>
      <c r="H230" s="129"/>
      <c r="I230" s="131"/>
      <c r="J230" s="131"/>
      <c r="K230" s="131"/>
      <c r="L230" s="131"/>
      <c r="M230" s="131"/>
      <c r="N230" s="124"/>
    </row>
    <row r="231" spans="2:14" x14ac:dyDescent="0.25">
      <c r="B231" s="129" t="s">
        <v>1530</v>
      </c>
      <c r="C231" s="129"/>
      <c r="D231" s="129" t="s">
        <v>1532</v>
      </c>
      <c r="E231" s="287"/>
      <c r="F231" s="129" t="s">
        <v>1533</v>
      </c>
      <c r="G231" s="129"/>
      <c r="H231" s="129"/>
      <c r="I231" s="131"/>
      <c r="J231" s="131"/>
      <c r="K231" s="131"/>
      <c r="L231" s="131"/>
      <c r="M231" s="131"/>
      <c r="N231" s="124"/>
    </row>
    <row r="232" spans="2:14" x14ac:dyDescent="0.25">
      <c r="B232" s="129" t="s">
        <v>1534</v>
      </c>
      <c r="C232" s="129"/>
      <c r="D232" s="129" t="s">
        <v>1536</v>
      </c>
      <c r="E232" s="287"/>
      <c r="F232" s="129" t="s">
        <v>1537</v>
      </c>
      <c r="G232" s="129"/>
      <c r="H232" s="129"/>
      <c r="I232" s="131"/>
      <c r="J232" s="131"/>
      <c r="K232" s="131"/>
      <c r="L232" s="131"/>
      <c r="M232" s="131"/>
      <c r="N232" s="124"/>
    </row>
    <row r="233" spans="2:14" x14ac:dyDescent="0.25">
      <c r="B233" s="129" t="s">
        <v>1538</v>
      </c>
      <c r="C233" s="129"/>
      <c r="D233" s="129" t="s">
        <v>1540</v>
      </c>
      <c r="E233" s="287"/>
      <c r="F233" s="129" t="s">
        <v>1541</v>
      </c>
      <c r="G233" s="129"/>
      <c r="H233" s="129"/>
      <c r="I233" s="131"/>
      <c r="J233" s="131"/>
      <c r="K233" s="131"/>
      <c r="L233" s="131"/>
      <c r="M233" s="131"/>
      <c r="N233" s="124"/>
    </row>
    <row r="234" spans="2:14" x14ac:dyDescent="0.25">
      <c r="I234" s="124"/>
      <c r="J234" s="124"/>
      <c r="K234" s="124"/>
      <c r="L234" s="124"/>
      <c r="M234" s="124"/>
      <c r="N234" s="124"/>
    </row>
    <row r="235" spans="2:14" x14ac:dyDescent="0.25">
      <c r="B235" s="129"/>
      <c r="C235" s="129"/>
      <c r="D235" s="129" t="s">
        <v>634</v>
      </c>
      <c r="E235" s="287" t="s">
        <v>635</v>
      </c>
      <c r="F235" s="287" t="s">
        <v>635</v>
      </c>
      <c r="G235" s="90" t="str">
        <f>VLOOKUP(F235,regions!A$2:C$419,3,FALSE)</f>
        <v>Shire county</v>
      </c>
      <c r="I235" s="132">
        <v>9600</v>
      </c>
      <c r="J235" s="132">
        <v>17070</v>
      </c>
      <c r="K235" s="132">
        <v>20</v>
      </c>
      <c r="L235" s="132">
        <v>225080</v>
      </c>
      <c r="M235" s="132">
        <v>251780</v>
      </c>
      <c r="N235" s="124"/>
    </row>
    <row r="236" spans="2:14" x14ac:dyDescent="0.25">
      <c r="B236" s="129" t="s">
        <v>636</v>
      </c>
      <c r="C236" s="129"/>
      <c r="D236" s="129" t="s">
        <v>638</v>
      </c>
      <c r="E236" s="287"/>
      <c r="F236" s="129" t="s">
        <v>639</v>
      </c>
      <c r="G236" s="90" t="str">
        <f>VLOOKUP(F236,regions!A$2:C$419,3,FALSE)</f>
        <v>Shire district</v>
      </c>
      <c r="H236" s="3" t="str">
        <f>IFERROR(VLOOKUP(F236,classifications!A$3:C$328,3,FALSE),VLOOKUP(F236,classifications!I$2:K$28,3,FALSE))</f>
        <v>Predominantly Urban</v>
      </c>
      <c r="I236" s="124">
        <v>3460</v>
      </c>
      <c r="J236" s="124">
        <v>2580</v>
      </c>
      <c r="K236" s="124">
        <v>0</v>
      </c>
      <c r="L236" s="124">
        <v>42630</v>
      </c>
      <c r="M236" s="124">
        <v>48670</v>
      </c>
      <c r="N236" s="124"/>
    </row>
    <row r="237" spans="2:14" x14ac:dyDescent="0.25">
      <c r="B237" s="129" t="s">
        <v>640</v>
      </c>
      <c r="C237" s="129"/>
      <c r="D237" s="129" t="s">
        <v>642</v>
      </c>
      <c r="E237" s="287"/>
      <c r="F237" s="129" t="s">
        <v>643</v>
      </c>
      <c r="G237" s="90" t="str">
        <f>VLOOKUP(F237,regions!A$2:C$419,3,FALSE)</f>
        <v>Shire district</v>
      </c>
      <c r="H237" s="3" t="str">
        <f>IFERROR(VLOOKUP(F237,classifications!A$3:C$328,3,FALSE),VLOOKUP(F237,classifications!I$2:K$28,3,FALSE))</f>
        <v>Predominantly Urban</v>
      </c>
      <c r="I237" s="124">
        <v>0</v>
      </c>
      <c r="J237" s="124">
        <v>6020</v>
      </c>
      <c r="K237" s="124">
        <v>10</v>
      </c>
      <c r="L237" s="124">
        <v>38000</v>
      </c>
      <c r="M237" s="124">
        <v>44030</v>
      </c>
      <c r="N237" s="124"/>
    </row>
    <row r="238" spans="2:14" x14ac:dyDescent="0.25">
      <c r="B238" s="129" t="s">
        <v>644</v>
      </c>
      <c r="C238" s="129"/>
      <c r="D238" s="129" t="s">
        <v>646</v>
      </c>
      <c r="E238" s="287"/>
      <c r="F238" s="129" t="s">
        <v>647</v>
      </c>
      <c r="G238" s="90" t="str">
        <f>VLOOKUP(F238,regions!A$2:C$419,3,FALSE)</f>
        <v>Shire district</v>
      </c>
      <c r="H238" s="3" t="str">
        <f>IFERROR(VLOOKUP(F238,classifications!A$3:C$328,3,FALSE),VLOOKUP(F238,classifications!I$2:K$28,3,FALSE))</f>
        <v>Urban with Significant Rural</v>
      </c>
      <c r="I238" s="124">
        <v>3210</v>
      </c>
      <c r="J238" s="124">
        <v>1590</v>
      </c>
      <c r="K238" s="124">
        <v>0</v>
      </c>
      <c r="L238" s="124">
        <v>40400</v>
      </c>
      <c r="M238" s="124">
        <v>45190</v>
      </c>
      <c r="N238" s="124"/>
    </row>
    <row r="239" spans="2:14" x14ac:dyDescent="0.25">
      <c r="B239" s="129" t="s">
        <v>648</v>
      </c>
      <c r="C239" s="129"/>
      <c r="D239" s="129" t="s">
        <v>650</v>
      </c>
      <c r="E239" s="287"/>
      <c r="F239" s="129" t="s">
        <v>651</v>
      </c>
      <c r="G239" s="90" t="str">
        <f>VLOOKUP(F239,regions!A$2:C$419,3,FALSE)</f>
        <v>Shire district</v>
      </c>
      <c r="H239" s="3" t="str">
        <f>IFERROR(VLOOKUP(F239,classifications!A$3:C$328,3,FALSE),VLOOKUP(F239,classifications!I$2:K$28,3,FALSE))</f>
        <v>Predominantly Rural</v>
      </c>
      <c r="I239" s="124">
        <v>0</v>
      </c>
      <c r="J239" s="124">
        <v>4370</v>
      </c>
      <c r="K239" s="124">
        <v>0</v>
      </c>
      <c r="L239" s="124">
        <v>40790</v>
      </c>
      <c r="M239" s="124">
        <v>45160</v>
      </c>
      <c r="N239" s="124"/>
    </row>
    <row r="240" spans="2:14" x14ac:dyDescent="0.25">
      <c r="B240" s="129" t="s">
        <v>652</v>
      </c>
      <c r="C240" s="129"/>
      <c r="D240" s="129" t="s">
        <v>654</v>
      </c>
      <c r="E240" s="287"/>
      <c r="F240" s="129" t="s">
        <v>655</v>
      </c>
      <c r="G240" s="90" t="str">
        <f>VLOOKUP(F240,regions!A$2:C$419,3,FALSE)</f>
        <v>Shire district</v>
      </c>
      <c r="H240" s="3" t="str">
        <f>IFERROR(VLOOKUP(F240,classifications!A$3:C$328,3,FALSE),VLOOKUP(F240,classifications!I$2:K$28,3,FALSE))</f>
        <v>Predominantly Rural</v>
      </c>
      <c r="I240" s="124">
        <v>2930</v>
      </c>
      <c r="J240" s="124">
        <v>2520</v>
      </c>
      <c r="K240" s="124">
        <v>10</v>
      </c>
      <c r="L240" s="124">
        <v>63270</v>
      </c>
      <c r="M240" s="124">
        <v>68730</v>
      </c>
      <c r="N240" s="124"/>
    </row>
    <row r="241" spans="2:14" x14ac:dyDescent="0.25">
      <c r="I241" s="124"/>
      <c r="J241" s="124"/>
      <c r="K241" s="124"/>
      <c r="L241" s="124"/>
      <c r="M241" s="124"/>
      <c r="N241" s="124"/>
    </row>
    <row r="242" spans="2:14" x14ac:dyDescent="0.25">
      <c r="B242" s="129"/>
      <c r="C242" s="129"/>
      <c r="D242" s="129" t="s">
        <v>656</v>
      </c>
      <c r="E242" s="287" t="s">
        <v>657</v>
      </c>
      <c r="F242" s="287" t="s">
        <v>657</v>
      </c>
      <c r="G242" s="90" t="str">
        <f>VLOOKUP(F242,regions!A$2:C$419,3,FALSE)</f>
        <v>Shire county</v>
      </c>
      <c r="I242" s="132">
        <v>42870</v>
      </c>
      <c r="J242" s="132">
        <v>47080</v>
      </c>
      <c r="K242" s="132">
        <v>1420</v>
      </c>
      <c r="L242" s="132">
        <v>537530</v>
      </c>
      <c r="M242" s="132">
        <v>628890</v>
      </c>
      <c r="N242" s="124"/>
    </row>
    <row r="243" spans="2:14" x14ac:dyDescent="0.25">
      <c r="B243" s="129" t="s">
        <v>658</v>
      </c>
      <c r="C243" s="129"/>
      <c r="D243" s="129" t="s">
        <v>660</v>
      </c>
      <c r="E243" s="287"/>
      <c r="F243" s="129" t="s">
        <v>661</v>
      </c>
      <c r="G243" s="90" t="str">
        <f>VLOOKUP(F243,regions!A$2:C$419,3,FALSE)</f>
        <v>Shire district</v>
      </c>
      <c r="H243" s="3" t="str">
        <f>IFERROR(VLOOKUP(F243,classifications!A$3:C$328,3,FALSE),VLOOKUP(F243,classifications!I$2:K$28,3,FALSE))</f>
        <v>Predominantly Urban</v>
      </c>
      <c r="I243" s="124">
        <v>10990</v>
      </c>
      <c r="J243" s="124">
        <v>5860</v>
      </c>
      <c r="K243" s="124">
        <v>70</v>
      </c>
      <c r="L243" s="124">
        <v>60430</v>
      </c>
      <c r="M243" s="124">
        <v>77350</v>
      </c>
      <c r="N243" s="124"/>
    </row>
    <row r="244" spans="2:14" x14ac:dyDescent="0.25">
      <c r="B244" s="129" t="s">
        <v>662</v>
      </c>
      <c r="C244" s="129"/>
      <c r="D244" s="129" t="s">
        <v>664</v>
      </c>
      <c r="E244" s="287"/>
      <c r="F244" s="129" t="s">
        <v>665</v>
      </c>
      <c r="G244" s="90" t="str">
        <f>VLOOKUP(F244,regions!A$2:C$419,3,FALSE)</f>
        <v>Shire district</v>
      </c>
      <c r="H244" s="3" t="str">
        <f>IFERROR(VLOOKUP(F244,classifications!A$3:C$328,3,FALSE),VLOOKUP(F244,classifications!I$2:K$28,3,FALSE))</f>
        <v>Predominantly Rural</v>
      </c>
      <c r="I244" s="124">
        <v>0</v>
      </c>
      <c r="J244" s="124">
        <v>10450</v>
      </c>
      <c r="K244" s="124">
        <v>40</v>
      </c>
      <c r="L244" s="124">
        <v>54090</v>
      </c>
      <c r="M244" s="124">
        <v>64590</v>
      </c>
      <c r="N244" s="124"/>
    </row>
    <row r="245" spans="2:14" x14ac:dyDescent="0.25">
      <c r="B245" s="129" t="s">
        <v>666</v>
      </c>
      <c r="C245" s="129"/>
      <c r="D245" s="129" t="s">
        <v>668</v>
      </c>
      <c r="E245" s="287"/>
      <c r="F245" s="129" t="s">
        <v>669</v>
      </c>
      <c r="G245" s="90" t="str">
        <f>VLOOKUP(F245,regions!A$2:C$419,3,FALSE)</f>
        <v>Shire district</v>
      </c>
      <c r="H245" s="3" t="str">
        <f>IFERROR(VLOOKUP(F245,classifications!A$3:C$328,3,FALSE),VLOOKUP(F245,classifications!I$2:K$28,3,FALSE))</f>
        <v>Urban with Significant Rural</v>
      </c>
      <c r="I245" s="124">
        <v>2470</v>
      </c>
      <c r="J245" s="124">
        <v>1030</v>
      </c>
      <c r="K245" s="124">
        <v>0</v>
      </c>
      <c r="L245" s="124">
        <v>29440</v>
      </c>
      <c r="M245" s="124">
        <v>32940</v>
      </c>
      <c r="N245" s="124"/>
    </row>
    <row r="246" spans="2:14" x14ac:dyDescent="0.25">
      <c r="B246" s="129" t="s">
        <v>670</v>
      </c>
      <c r="C246" s="129"/>
      <c r="D246" s="129" t="s">
        <v>672</v>
      </c>
      <c r="E246" s="287"/>
      <c r="F246" s="129" t="s">
        <v>673</v>
      </c>
      <c r="G246" s="90" t="str">
        <f>VLOOKUP(F246,regions!A$2:C$419,3,FALSE)</f>
        <v>Shire district</v>
      </c>
      <c r="H246" s="3" t="str">
        <f>IFERROR(VLOOKUP(F246,classifications!A$3:C$328,3,FALSE),VLOOKUP(F246,classifications!I$2:K$28,3,FALSE))</f>
        <v>Predominantly Urban</v>
      </c>
      <c r="I246" s="124">
        <v>1520</v>
      </c>
      <c r="J246" s="124">
        <v>580</v>
      </c>
      <c r="K246" s="124">
        <v>0</v>
      </c>
      <c r="L246" s="124">
        <v>36370</v>
      </c>
      <c r="M246" s="124">
        <v>38460</v>
      </c>
      <c r="N246" s="124"/>
    </row>
    <row r="247" spans="2:14" x14ac:dyDescent="0.25">
      <c r="B247" s="129" t="s">
        <v>674</v>
      </c>
      <c r="C247" s="129"/>
      <c r="D247" s="129" t="s">
        <v>676</v>
      </c>
      <c r="E247" s="287"/>
      <c r="F247" s="129" t="s">
        <v>677</v>
      </c>
      <c r="G247" s="90" t="str">
        <f>VLOOKUP(F247,regions!A$2:C$419,3,FALSE)</f>
        <v>Shire district</v>
      </c>
      <c r="H247" s="3" t="str">
        <f>IFERROR(VLOOKUP(F247,classifications!A$3:C$328,3,FALSE),VLOOKUP(F247,classifications!I$2:K$28,3,FALSE))</f>
        <v>Predominantly Urban</v>
      </c>
      <c r="I247" s="124">
        <v>40</v>
      </c>
      <c r="J247" s="124">
        <v>10180</v>
      </c>
      <c r="K247" s="124">
        <v>50</v>
      </c>
      <c r="L247" s="124">
        <v>64540</v>
      </c>
      <c r="M247" s="124">
        <v>74800</v>
      </c>
      <c r="N247" s="124"/>
    </row>
    <row r="248" spans="2:14" x14ac:dyDescent="0.25">
      <c r="B248" s="129" t="s">
        <v>678</v>
      </c>
      <c r="C248" s="129"/>
      <c r="D248" s="129" t="s">
        <v>680</v>
      </c>
      <c r="E248" s="287"/>
      <c r="F248" s="129" t="s">
        <v>681</v>
      </c>
      <c r="G248" s="90" t="str">
        <f>VLOOKUP(F248,regions!A$2:C$419,3,FALSE)</f>
        <v>Shire district</v>
      </c>
      <c r="H248" s="3" t="str">
        <f>IFERROR(VLOOKUP(F248,classifications!A$3:C$328,3,FALSE),VLOOKUP(F248,classifications!I$2:K$28,3,FALSE))</f>
        <v>Urban with Significant Rural</v>
      </c>
      <c r="I248" s="124">
        <v>5980</v>
      </c>
      <c r="J248" s="124">
        <v>5010</v>
      </c>
      <c r="K248" s="124">
        <v>970</v>
      </c>
      <c r="L248" s="124">
        <v>67550</v>
      </c>
      <c r="M248" s="124">
        <v>79520</v>
      </c>
      <c r="N248" s="124"/>
    </row>
    <row r="249" spans="2:14" x14ac:dyDescent="0.25">
      <c r="B249" s="129" t="s">
        <v>682</v>
      </c>
      <c r="C249" s="129"/>
      <c r="D249" s="129" t="s">
        <v>684</v>
      </c>
      <c r="E249" s="287"/>
      <c r="F249" s="129" t="s">
        <v>685</v>
      </c>
      <c r="G249" s="90" t="str">
        <f>VLOOKUP(F249,regions!A$2:C$419,3,FALSE)</f>
        <v>Shire district</v>
      </c>
      <c r="H249" s="3" t="str">
        <f>IFERROR(VLOOKUP(F249,classifications!A$3:C$328,3,FALSE),VLOOKUP(F249,classifications!I$2:K$28,3,FALSE))</f>
        <v>Urban with Significant Rural</v>
      </c>
      <c r="I249" s="124">
        <v>6460</v>
      </c>
      <c r="J249" s="124">
        <v>1750</v>
      </c>
      <c r="K249" s="124">
        <v>80</v>
      </c>
      <c r="L249" s="124">
        <v>47490</v>
      </c>
      <c r="M249" s="124">
        <v>55780</v>
      </c>
      <c r="N249" s="124"/>
    </row>
    <row r="250" spans="2:14" x14ac:dyDescent="0.25">
      <c r="B250" s="129" t="s">
        <v>686</v>
      </c>
      <c r="C250" s="129"/>
      <c r="D250" s="129" t="s">
        <v>688</v>
      </c>
      <c r="E250" s="287"/>
      <c r="F250" s="129" t="s">
        <v>689</v>
      </c>
      <c r="G250" s="90" t="str">
        <f>VLOOKUP(F250,regions!A$2:C$419,3,FALSE)</f>
        <v>Shire district</v>
      </c>
      <c r="H250" s="3" t="str">
        <f>IFERROR(VLOOKUP(F250,classifications!A$3:C$328,3,FALSE),VLOOKUP(F250,classifications!I$2:K$28,3,FALSE))</f>
        <v>Predominantly Urban</v>
      </c>
      <c r="I250" s="124">
        <v>9430</v>
      </c>
      <c r="J250" s="124">
        <v>1980</v>
      </c>
      <c r="K250" s="124">
        <v>0</v>
      </c>
      <c r="L250" s="124">
        <v>25740</v>
      </c>
      <c r="M250" s="124">
        <v>37140</v>
      </c>
      <c r="N250" s="124"/>
    </row>
    <row r="251" spans="2:14" x14ac:dyDescent="0.25">
      <c r="B251" s="129" t="s">
        <v>690</v>
      </c>
      <c r="C251" s="129"/>
      <c r="D251" s="129" t="s">
        <v>692</v>
      </c>
      <c r="E251" s="287"/>
      <c r="F251" s="129" t="s">
        <v>693</v>
      </c>
      <c r="G251" s="90" t="str">
        <f>VLOOKUP(F251,regions!A$2:C$419,3,FALSE)</f>
        <v>Shire district</v>
      </c>
      <c r="H251" s="3" t="str">
        <f>IFERROR(VLOOKUP(F251,classifications!A$3:C$328,3,FALSE),VLOOKUP(F251,classifications!I$2:K$28,3,FALSE))</f>
        <v>Predominantly Rural</v>
      </c>
      <c r="I251" s="124">
        <v>0</v>
      </c>
      <c r="J251" s="124">
        <v>3020</v>
      </c>
      <c r="K251" s="124">
        <v>0</v>
      </c>
      <c r="L251" s="124">
        <v>25050</v>
      </c>
      <c r="M251" s="124">
        <v>28070</v>
      </c>
      <c r="N251" s="124"/>
    </row>
    <row r="252" spans="2:14" x14ac:dyDescent="0.25">
      <c r="B252" s="129" t="s">
        <v>694</v>
      </c>
      <c r="C252" s="129"/>
      <c r="D252" s="129" t="s">
        <v>696</v>
      </c>
      <c r="E252" s="287"/>
      <c r="F252" s="129" t="s">
        <v>697</v>
      </c>
      <c r="G252" s="90" t="str">
        <f>VLOOKUP(F252,regions!A$2:C$419,3,FALSE)</f>
        <v>Shire district</v>
      </c>
      <c r="H252" s="3" t="str">
        <f>IFERROR(VLOOKUP(F252,classifications!A$3:C$328,3,FALSE),VLOOKUP(F252,classifications!I$2:K$28,3,FALSE))</f>
        <v>Predominantly Urban</v>
      </c>
      <c r="I252" s="124">
        <v>0</v>
      </c>
      <c r="J252" s="124">
        <v>2830</v>
      </c>
      <c r="K252" s="124">
        <v>0</v>
      </c>
      <c r="L252" s="124">
        <v>32590</v>
      </c>
      <c r="M252" s="124">
        <v>35420</v>
      </c>
      <c r="N252" s="124"/>
    </row>
    <row r="253" spans="2:14" x14ac:dyDescent="0.25">
      <c r="B253" s="129" t="s">
        <v>698</v>
      </c>
      <c r="C253" s="129"/>
      <c r="D253" s="129" t="s">
        <v>700</v>
      </c>
      <c r="E253" s="287"/>
      <c r="F253" s="129" t="s">
        <v>701</v>
      </c>
      <c r="G253" s="90" t="str">
        <f>VLOOKUP(F253,regions!A$2:C$419,3,FALSE)</f>
        <v>Shire district</v>
      </c>
      <c r="H253" s="3" t="str">
        <f>IFERROR(VLOOKUP(F253,classifications!A$3:C$328,3,FALSE),VLOOKUP(F253,classifications!I$2:K$28,3,FALSE))</f>
        <v>Predominantly Rural</v>
      </c>
      <c r="I253" s="124">
        <v>3170</v>
      </c>
      <c r="J253" s="124">
        <v>2690</v>
      </c>
      <c r="K253" s="124">
        <v>0</v>
      </c>
      <c r="L253" s="124">
        <v>62920</v>
      </c>
      <c r="M253" s="124">
        <v>68780</v>
      </c>
      <c r="N253" s="124"/>
    </row>
    <row r="254" spans="2:14" x14ac:dyDescent="0.25">
      <c r="B254" s="129" t="s">
        <v>702</v>
      </c>
      <c r="C254" s="129"/>
      <c r="D254" s="129" t="s">
        <v>704</v>
      </c>
      <c r="E254" s="287"/>
      <c r="F254" s="129" t="s">
        <v>705</v>
      </c>
      <c r="G254" s="90" t="str">
        <f>VLOOKUP(F254,regions!A$2:C$419,3,FALSE)</f>
        <v>Shire district</v>
      </c>
      <c r="H254" s="3" t="str">
        <f>IFERROR(VLOOKUP(F254,classifications!A$3:C$328,3,FALSE),VLOOKUP(F254,classifications!I$2:K$28,3,FALSE))</f>
        <v>Predominantly Rural</v>
      </c>
      <c r="I254" s="124">
        <v>2810</v>
      </c>
      <c r="J254" s="124">
        <v>1700</v>
      </c>
      <c r="K254" s="124">
        <v>220</v>
      </c>
      <c r="L254" s="124">
        <v>31340</v>
      </c>
      <c r="M254" s="124">
        <v>36060</v>
      </c>
      <c r="N254" s="124"/>
    </row>
    <row r="255" spans="2:14" x14ac:dyDescent="0.25">
      <c r="I255" s="124"/>
      <c r="J255" s="124"/>
      <c r="K255" s="124"/>
      <c r="L255" s="124"/>
      <c r="M255" s="124"/>
      <c r="N255" s="124"/>
    </row>
    <row r="256" spans="2:14" x14ac:dyDescent="0.25">
      <c r="B256" s="129"/>
      <c r="C256" s="129"/>
      <c r="D256" s="129" t="s">
        <v>706</v>
      </c>
      <c r="E256" s="287" t="s">
        <v>707</v>
      </c>
      <c r="F256" s="287" t="s">
        <v>707</v>
      </c>
      <c r="G256" s="90" t="str">
        <f>VLOOKUP(F256,regions!A$2:C$419,3,FALSE)</f>
        <v>Shire county</v>
      </c>
      <c r="I256" s="132">
        <v>9650</v>
      </c>
      <c r="J256" s="132">
        <v>27750</v>
      </c>
      <c r="K256" s="132">
        <v>290</v>
      </c>
      <c r="L256" s="132">
        <v>246910</v>
      </c>
      <c r="M256" s="132">
        <v>284580</v>
      </c>
      <c r="N256" s="124"/>
    </row>
    <row r="257" spans="2:14" x14ac:dyDescent="0.25">
      <c r="B257" s="129" t="s">
        <v>708</v>
      </c>
      <c r="C257" s="129"/>
      <c r="D257" s="129" t="s">
        <v>710</v>
      </c>
      <c r="E257" s="287"/>
      <c r="F257" s="129" t="s">
        <v>711</v>
      </c>
      <c r="G257" s="90" t="str">
        <f>VLOOKUP(F257,regions!A$2:C$419,3,FALSE)</f>
        <v>Shire district</v>
      </c>
      <c r="H257" s="3" t="str">
        <f>IFERROR(VLOOKUP(F257,classifications!A$3:C$328,3,FALSE),VLOOKUP(F257,classifications!I$2:K$28,3,FALSE))</f>
        <v>Predominantly Urban</v>
      </c>
      <c r="I257" s="124">
        <v>4480</v>
      </c>
      <c r="J257" s="124">
        <v>2340</v>
      </c>
      <c r="K257" s="124">
        <v>0</v>
      </c>
      <c r="L257" s="124">
        <v>48000</v>
      </c>
      <c r="M257" s="124">
        <v>54830</v>
      </c>
      <c r="N257" s="124"/>
    </row>
    <row r="258" spans="2:14" x14ac:dyDescent="0.25">
      <c r="B258" s="129" t="s">
        <v>712</v>
      </c>
      <c r="C258" s="129"/>
      <c r="D258" s="129" t="s">
        <v>714</v>
      </c>
      <c r="E258" s="287"/>
      <c r="F258" s="129" t="s">
        <v>715</v>
      </c>
      <c r="G258" s="90" t="str">
        <f>VLOOKUP(F258,regions!A$2:C$419,3,FALSE)</f>
        <v>Shire district</v>
      </c>
      <c r="H258" s="3" t="str">
        <f>IFERROR(VLOOKUP(F258,classifications!A$3:C$328,3,FALSE),VLOOKUP(F258,classifications!I$2:K$28,3,FALSE))</f>
        <v>Predominantly Rural</v>
      </c>
      <c r="I258" s="124">
        <v>0</v>
      </c>
      <c r="J258" s="124">
        <v>5810</v>
      </c>
      <c r="K258" s="124">
        <v>270</v>
      </c>
      <c r="L258" s="124">
        <v>37140</v>
      </c>
      <c r="M258" s="124">
        <v>43220</v>
      </c>
      <c r="N258" s="124"/>
    </row>
    <row r="259" spans="2:14" x14ac:dyDescent="0.25">
      <c r="B259" s="129" t="s">
        <v>716</v>
      </c>
      <c r="C259" s="129"/>
      <c r="D259" s="129" t="s">
        <v>718</v>
      </c>
      <c r="E259" s="287"/>
      <c r="F259" s="129" t="s">
        <v>719</v>
      </c>
      <c r="G259" s="90" t="str">
        <f>VLOOKUP(F259,regions!A$2:C$419,3,FALSE)</f>
        <v>Shire district</v>
      </c>
      <c r="H259" s="3" t="str">
        <f>IFERROR(VLOOKUP(F259,classifications!A$3:C$328,3,FALSE),VLOOKUP(F259,classifications!I$2:K$28,3,FALSE))</f>
        <v>Predominantly Rural</v>
      </c>
      <c r="I259" s="124">
        <v>0</v>
      </c>
      <c r="J259" s="124">
        <v>5030</v>
      </c>
      <c r="K259" s="124">
        <v>0</v>
      </c>
      <c r="L259" s="124">
        <v>32890</v>
      </c>
      <c r="M259" s="124">
        <v>37920</v>
      </c>
      <c r="N259" s="124"/>
    </row>
    <row r="260" spans="2:14" x14ac:dyDescent="0.25">
      <c r="B260" s="129" t="s">
        <v>720</v>
      </c>
      <c r="C260" s="129"/>
      <c r="D260" s="129" t="s">
        <v>722</v>
      </c>
      <c r="E260" s="287"/>
      <c r="F260" s="129" t="s">
        <v>723</v>
      </c>
      <c r="G260" s="90" t="str">
        <f>VLOOKUP(F260,regions!A$2:C$419,3,FALSE)</f>
        <v>Shire district</v>
      </c>
      <c r="H260" s="3" t="str">
        <f>IFERROR(VLOOKUP(F260,classifications!A$3:C$328,3,FALSE),VLOOKUP(F260,classifications!I$2:K$28,3,FALSE))</f>
        <v>Predominantly Urban</v>
      </c>
      <c r="I260" s="124">
        <v>0</v>
      </c>
      <c r="J260" s="124">
        <v>8040</v>
      </c>
      <c r="K260" s="124">
        <v>20</v>
      </c>
      <c r="L260" s="124">
        <v>47640</v>
      </c>
      <c r="M260" s="124">
        <v>55690</v>
      </c>
      <c r="N260" s="124"/>
    </row>
    <row r="261" spans="2:14" x14ac:dyDescent="0.25">
      <c r="B261" s="129" t="s">
        <v>724</v>
      </c>
      <c r="C261" s="129"/>
      <c r="D261" s="129" t="s">
        <v>726</v>
      </c>
      <c r="E261" s="287"/>
      <c r="F261" s="129" t="s">
        <v>727</v>
      </c>
      <c r="G261" s="90" t="str">
        <f>VLOOKUP(F261,regions!A$2:C$419,3,FALSE)</f>
        <v>Shire district</v>
      </c>
      <c r="H261" s="3" t="str">
        <f>IFERROR(VLOOKUP(F261,classifications!A$3:C$328,3,FALSE),VLOOKUP(F261,classifications!I$2:K$28,3,FALSE))</f>
        <v>Urban with Significant Rural</v>
      </c>
      <c r="I261" s="124">
        <v>5160</v>
      </c>
      <c r="J261" s="124">
        <v>1640</v>
      </c>
      <c r="K261" s="124">
        <v>0</v>
      </c>
      <c r="L261" s="124">
        <v>45780</v>
      </c>
      <c r="M261" s="124">
        <v>52580</v>
      </c>
      <c r="N261" s="124"/>
    </row>
    <row r="262" spans="2:14" x14ac:dyDescent="0.25">
      <c r="B262" s="129" t="s">
        <v>728</v>
      </c>
      <c r="C262" s="129"/>
      <c r="D262" s="129" t="s">
        <v>730</v>
      </c>
      <c r="E262" s="287"/>
      <c r="F262" s="129" t="s">
        <v>731</v>
      </c>
      <c r="G262" s="90" t="str">
        <f>VLOOKUP(F262,regions!A$2:C$419,3,FALSE)</f>
        <v>Shire district</v>
      </c>
      <c r="H262" s="3" t="str">
        <f>IFERROR(VLOOKUP(F262,classifications!A$3:C$328,3,FALSE),VLOOKUP(F262,classifications!I$2:K$28,3,FALSE))</f>
        <v>Predominantly Rural</v>
      </c>
      <c r="I262" s="124">
        <v>0</v>
      </c>
      <c r="J262" s="124">
        <v>4890</v>
      </c>
      <c r="K262" s="124">
        <v>0</v>
      </c>
      <c r="L262" s="124">
        <v>35450</v>
      </c>
      <c r="M262" s="124">
        <v>40340</v>
      </c>
      <c r="N262" s="124"/>
    </row>
    <row r="263" spans="2:14" x14ac:dyDescent="0.25">
      <c r="I263" s="124"/>
      <c r="J263" s="124"/>
      <c r="K263" s="124"/>
      <c r="L263" s="124"/>
      <c r="M263" s="124"/>
      <c r="N263" s="124"/>
    </row>
    <row r="264" spans="2:14" x14ac:dyDescent="0.25">
      <c r="B264" s="129"/>
      <c r="C264" s="129"/>
      <c r="D264" s="129" t="s">
        <v>732</v>
      </c>
      <c r="E264" s="287" t="s">
        <v>733</v>
      </c>
      <c r="F264" s="287" t="s">
        <v>733</v>
      </c>
      <c r="G264" s="90" t="str">
        <f>VLOOKUP(F264,regions!A$2:C$419,3,FALSE)</f>
        <v>Shire county</v>
      </c>
      <c r="I264" s="132">
        <v>20310</v>
      </c>
      <c r="J264" s="132">
        <v>59630</v>
      </c>
      <c r="K264" s="132">
        <v>3640</v>
      </c>
      <c r="L264" s="132">
        <v>504350</v>
      </c>
      <c r="M264" s="132">
        <v>587940</v>
      </c>
      <c r="N264" s="124"/>
    </row>
    <row r="265" spans="2:14" ht="26.4" x14ac:dyDescent="0.25">
      <c r="B265" s="129" t="s">
        <v>734</v>
      </c>
      <c r="C265" s="129"/>
      <c r="D265" s="129" t="s">
        <v>736</v>
      </c>
      <c r="E265" s="287"/>
      <c r="F265" s="129" t="s">
        <v>737</v>
      </c>
      <c r="G265" s="90" t="str">
        <f>VLOOKUP(F265,regions!A$2:C$419,3,FALSE)</f>
        <v>Shire district</v>
      </c>
      <c r="H265" s="3" t="str">
        <f>IFERROR(VLOOKUP(F265,classifications!A$3:C$328,3,FALSE),VLOOKUP(F265,classifications!I$2:K$28,3,FALSE))</f>
        <v>Urban with Significant Rural</v>
      </c>
      <c r="I265" s="124">
        <v>0</v>
      </c>
      <c r="J265" s="124">
        <v>13330</v>
      </c>
      <c r="K265" s="124">
        <v>130</v>
      </c>
      <c r="L265" s="124">
        <v>60460</v>
      </c>
      <c r="M265" s="124">
        <v>73920</v>
      </c>
      <c r="N265" s="124"/>
    </row>
    <row r="266" spans="2:14" x14ac:dyDescent="0.25">
      <c r="B266" s="129" t="s">
        <v>738</v>
      </c>
      <c r="C266" s="129"/>
      <c r="D266" s="129" t="s">
        <v>740</v>
      </c>
      <c r="E266" s="287"/>
      <c r="F266" s="129" t="s">
        <v>741</v>
      </c>
      <c r="G266" s="90" t="str">
        <f>VLOOKUP(F266,regions!A$2:C$419,3,FALSE)</f>
        <v>Shire district</v>
      </c>
      <c r="H266" s="3" t="str">
        <f>IFERROR(VLOOKUP(F266,classifications!A$3:C$328,3,FALSE),VLOOKUP(F266,classifications!I$2:K$28,3,FALSE))</f>
        <v>Predominantly Rural</v>
      </c>
      <c r="I266" s="124">
        <v>0</v>
      </c>
      <c r="J266" s="124">
        <v>6220</v>
      </c>
      <c r="K266" s="124">
        <v>0</v>
      </c>
      <c r="L266" s="124">
        <v>45360</v>
      </c>
      <c r="M266" s="124">
        <v>51580</v>
      </c>
      <c r="N266" s="124"/>
    </row>
    <row r="267" spans="2:14" x14ac:dyDescent="0.25">
      <c r="B267" s="129" t="s">
        <v>742</v>
      </c>
      <c r="C267" s="129"/>
      <c r="D267" s="129" t="s">
        <v>744</v>
      </c>
      <c r="E267" s="287"/>
      <c r="F267" s="129" t="s">
        <v>745</v>
      </c>
      <c r="G267" s="90" t="str">
        <f>VLOOKUP(F267,regions!A$2:C$419,3,FALSE)</f>
        <v>Shire district</v>
      </c>
      <c r="H267" s="3" t="str">
        <f>IFERROR(VLOOKUP(F267,classifications!A$3:C$328,3,FALSE),VLOOKUP(F267,classifications!I$2:K$28,3,FALSE))</f>
        <v>Predominantly Urban</v>
      </c>
      <c r="I267" s="124">
        <v>0</v>
      </c>
      <c r="J267" s="124">
        <v>6760</v>
      </c>
      <c r="K267" s="124">
        <v>0</v>
      </c>
      <c r="L267" s="124">
        <v>48860</v>
      </c>
      <c r="M267" s="124">
        <v>55620</v>
      </c>
      <c r="N267" s="124"/>
    </row>
    <row r="268" spans="2:14" x14ac:dyDescent="0.25">
      <c r="B268" s="129" t="s">
        <v>746</v>
      </c>
      <c r="C268" s="129"/>
      <c r="D268" s="129" t="s">
        <v>748</v>
      </c>
      <c r="E268" s="287"/>
      <c r="F268" s="129" t="s">
        <v>749</v>
      </c>
      <c r="G268" s="90" t="str">
        <f>VLOOKUP(F268,regions!A$2:C$419,3,FALSE)</f>
        <v>Shire district</v>
      </c>
      <c r="H268" s="3" t="str">
        <f>IFERROR(VLOOKUP(F268,classifications!A$3:C$328,3,FALSE),VLOOKUP(F268,classifications!I$2:K$28,3,FALSE))</f>
        <v>Predominantly Urban</v>
      </c>
      <c r="I268" s="124">
        <v>2400</v>
      </c>
      <c r="J268" s="124">
        <v>1710</v>
      </c>
      <c r="K268" s="124">
        <v>410</v>
      </c>
      <c r="L268" s="124">
        <v>45100</v>
      </c>
      <c r="M268" s="124">
        <v>49620</v>
      </c>
      <c r="N268" s="124"/>
    </row>
    <row r="269" spans="2:14" x14ac:dyDescent="0.25">
      <c r="B269" s="129" t="s">
        <v>750</v>
      </c>
      <c r="C269" s="129"/>
      <c r="D269" s="129" t="s">
        <v>752</v>
      </c>
      <c r="E269" s="287"/>
      <c r="F269" s="129" t="s">
        <v>753</v>
      </c>
      <c r="G269" s="90" t="str">
        <f>VLOOKUP(F269,regions!A$2:C$419,3,FALSE)</f>
        <v>Shire district</v>
      </c>
      <c r="H269" s="3" t="str">
        <f>IFERROR(VLOOKUP(F269,classifications!A$3:C$328,3,FALSE),VLOOKUP(F269,classifications!I$2:K$28,3,FALSE))</f>
        <v>Predominantly Urban</v>
      </c>
      <c r="I269" s="124">
        <v>3140</v>
      </c>
      <c r="J269" s="124">
        <v>2980</v>
      </c>
      <c r="K269" s="124">
        <v>0</v>
      </c>
      <c r="L269" s="124">
        <v>31320</v>
      </c>
      <c r="M269" s="124">
        <v>37430</v>
      </c>
      <c r="N269" s="124"/>
    </row>
    <row r="270" spans="2:14" x14ac:dyDescent="0.25">
      <c r="B270" s="129" t="s">
        <v>754</v>
      </c>
      <c r="C270" s="129"/>
      <c r="D270" s="129" t="s">
        <v>756</v>
      </c>
      <c r="E270" s="287"/>
      <c r="F270" s="129" t="s">
        <v>757</v>
      </c>
      <c r="G270" s="90" t="str">
        <f>VLOOKUP(F270,regions!A$2:C$419,3,FALSE)</f>
        <v>Shire district</v>
      </c>
      <c r="H270" s="3" t="str">
        <f>IFERROR(VLOOKUP(F270,classifications!A$3:C$328,3,FALSE),VLOOKUP(F270,classifications!I$2:K$28,3,FALSE))</f>
        <v>Urban with Significant Rural</v>
      </c>
      <c r="I270" s="124">
        <v>0</v>
      </c>
      <c r="J270" s="124">
        <v>3130</v>
      </c>
      <c r="K270" s="124">
        <v>750</v>
      </c>
      <c r="L270" s="124">
        <v>35080</v>
      </c>
      <c r="M270" s="124">
        <v>38960</v>
      </c>
      <c r="N270" s="124"/>
    </row>
    <row r="271" spans="2:14" x14ac:dyDescent="0.25">
      <c r="B271" s="129" t="s">
        <v>758</v>
      </c>
      <c r="C271" s="129"/>
      <c r="D271" s="129" t="s">
        <v>760</v>
      </c>
      <c r="E271" s="287"/>
      <c r="F271" s="129" t="s">
        <v>761</v>
      </c>
      <c r="G271" s="90" t="str">
        <f>VLOOKUP(F271,regions!A$2:C$419,3,FALSE)</f>
        <v>Shire district</v>
      </c>
      <c r="H271" s="3" t="str">
        <f>IFERROR(VLOOKUP(F271,classifications!A$3:C$328,3,FALSE),VLOOKUP(F271,classifications!I$2:K$28,3,FALSE))</f>
        <v>Predominantly Urban</v>
      </c>
      <c r="I271" s="124">
        <v>4770</v>
      </c>
      <c r="J271" s="124">
        <v>5550</v>
      </c>
      <c r="K271" s="124">
        <v>0</v>
      </c>
      <c r="L271" s="124">
        <v>44800</v>
      </c>
      <c r="M271" s="124">
        <v>55120</v>
      </c>
      <c r="N271" s="124"/>
    </row>
    <row r="272" spans="2:14" x14ac:dyDescent="0.25">
      <c r="B272" s="129" t="s">
        <v>762</v>
      </c>
      <c r="C272" s="129"/>
      <c r="D272" s="129" t="s">
        <v>764</v>
      </c>
      <c r="E272" s="287"/>
      <c r="F272" s="129" t="s">
        <v>765</v>
      </c>
      <c r="G272" s="90" t="str">
        <f>VLOOKUP(F272,regions!A$2:C$419,3,FALSE)</f>
        <v>Shire district</v>
      </c>
      <c r="H272" s="3" t="str">
        <f>IFERROR(VLOOKUP(F272,classifications!A$3:C$328,3,FALSE),VLOOKUP(F272,classifications!I$2:K$28,3,FALSE))</f>
        <v>Urban with Significant Rural</v>
      </c>
      <c r="I272" s="124">
        <v>5000</v>
      </c>
      <c r="J272" s="124">
        <v>3420</v>
      </c>
      <c r="K272" s="124">
        <v>310</v>
      </c>
      <c r="L272" s="124">
        <v>72810</v>
      </c>
      <c r="M272" s="124">
        <v>81530</v>
      </c>
      <c r="N272" s="124"/>
    </row>
    <row r="273" spans="2:14" x14ac:dyDescent="0.25">
      <c r="B273" s="129" t="s">
        <v>766</v>
      </c>
      <c r="C273" s="129"/>
      <c r="D273" s="129" t="s">
        <v>768</v>
      </c>
      <c r="E273" s="287"/>
      <c r="F273" s="129" t="s">
        <v>769</v>
      </c>
      <c r="G273" s="90" t="str">
        <f>VLOOKUP(F273,regions!A$2:C$419,3,FALSE)</f>
        <v>Shire district</v>
      </c>
      <c r="H273" s="3" t="str">
        <f>IFERROR(VLOOKUP(F273,classifications!A$3:C$328,3,FALSE),VLOOKUP(F273,classifications!I$2:K$28,3,FALSE))</f>
        <v>Predominantly Urban</v>
      </c>
      <c r="I273" s="124">
        <v>0</v>
      </c>
      <c r="J273" s="124">
        <v>6210</v>
      </c>
      <c r="K273" s="124">
        <v>1990</v>
      </c>
      <c r="L273" s="124">
        <v>30920</v>
      </c>
      <c r="M273" s="124">
        <v>39110</v>
      </c>
      <c r="N273" s="124"/>
    </row>
    <row r="274" spans="2:14" x14ac:dyDescent="0.25">
      <c r="B274" s="129" t="s">
        <v>770</v>
      </c>
      <c r="C274" s="129"/>
      <c r="D274" s="129" t="s">
        <v>772</v>
      </c>
      <c r="E274" s="287"/>
      <c r="F274" s="129" t="s">
        <v>773</v>
      </c>
      <c r="G274" s="90" t="str">
        <f>VLOOKUP(F274,regions!A$2:C$419,3,FALSE)</f>
        <v>Shire district</v>
      </c>
      <c r="H274" s="3" t="str">
        <f>IFERROR(VLOOKUP(F274,classifications!A$3:C$328,3,FALSE),VLOOKUP(F274,classifications!I$2:K$28,3,FALSE))</f>
        <v>Urban with Significant Rural</v>
      </c>
      <c r="I274" s="124">
        <v>0</v>
      </c>
      <c r="J274" s="124">
        <v>7760</v>
      </c>
      <c r="K274" s="124">
        <v>60</v>
      </c>
      <c r="L274" s="124">
        <v>45840</v>
      </c>
      <c r="M274" s="124">
        <v>53660</v>
      </c>
      <c r="N274" s="124"/>
    </row>
    <row r="275" spans="2:14" x14ac:dyDescent="0.25">
      <c r="B275" s="129" t="s">
        <v>774</v>
      </c>
      <c r="C275" s="129"/>
      <c r="D275" s="129" t="s">
        <v>776</v>
      </c>
      <c r="E275" s="287"/>
      <c r="F275" s="129" t="s">
        <v>777</v>
      </c>
      <c r="G275" s="90" t="str">
        <f>VLOOKUP(F275,regions!A$2:C$419,3,FALSE)</f>
        <v>Shire district</v>
      </c>
      <c r="H275" s="3" t="str">
        <f>IFERROR(VLOOKUP(F275,classifications!A$3:C$328,3,FALSE),VLOOKUP(F275,classifications!I$2:K$28,3,FALSE))</f>
        <v>Predominantly Rural</v>
      </c>
      <c r="I275" s="124">
        <v>5000</v>
      </c>
      <c r="J275" s="124">
        <v>2580</v>
      </c>
      <c r="K275" s="124">
        <v>0</v>
      </c>
      <c r="L275" s="124">
        <v>43810</v>
      </c>
      <c r="M275" s="124">
        <v>51380</v>
      </c>
      <c r="N275" s="124"/>
    </row>
    <row r="276" spans="2:14" x14ac:dyDescent="0.25">
      <c r="I276" s="124"/>
      <c r="J276" s="124"/>
      <c r="K276" s="124"/>
      <c r="L276" s="124"/>
      <c r="M276" s="124"/>
      <c r="N276" s="124"/>
    </row>
    <row r="277" spans="2:14" x14ac:dyDescent="0.25">
      <c r="B277" s="129"/>
      <c r="C277" s="129"/>
      <c r="D277" s="129" t="s">
        <v>778</v>
      </c>
      <c r="E277" s="287" t="s">
        <v>779</v>
      </c>
      <c r="F277" s="287" t="s">
        <v>779</v>
      </c>
      <c r="G277" s="90" t="str">
        <f>VLOOKUP(F277,regions!A$2:C$419,3,FALSE)</f>
        <v>Shire county</v>
      </c>
      <c r="I277" s="132">
        <v>32360</v>
      </c>
      <c r="J277" s="132">
        <v>54140</v>
      </c>
      <c r="K277" s="132">
        <v>230</v>
      </c>
      <c r="L277" s="132">
        <v>400950</v>
      </c>
      <c r="M277" s="132">
        <v>487680</v>
      </c>
      <c r="N277" s="124"/>
    </row>
    <row r="278" spans="2:14" x14ac:dyDescent="0.25">
      <c r="B278" s="129" t="s">
        <v>780</v>
      </c>
      <c r="C278" s="129"/>
      <c r="D278" s="129" t="s">
        <v>782</v>
      </c>
      <c r="E278" s="287"/>
      <c r="F278" s="129" t="s">
        <v>783</v>
      </c>
      <c r="G278" s="90" t="str">
        <f>VLOOKUP(F278,regions!A$2:C$419,3,FALSE)</f>
        <v>Shire district</v>
      </c>
      <c r="H278" s="3" t="str">
        <f>IFERROR(VLOOKUP(F278,classifications!A$3:C$328,3,FALSE),VLOOKUP(F278,classifications!I$2:K$28,3,FALSE))</f>
        <v>Predominantly Urban</v>
      </c>
      <c r="I278" s="124">
        <v>350</v>
      </c>
      <c r="J278" s="124">
        <v>5240</v>
      </c>
      <c r="K278" s="124">
        <v>10</v>
      </c>
      <c r="L278" s="124">
        <v>34650</v>
      </c>
      <c r="M278" s="124">
        <v>40260</v>
      </c>
      <c r="N278" s="124"/>
    </row>
    <row r="279" spans="2:14" x14ac:dyDescent="0.25">
      <c r="B279" s="129" t="s">
        <v>784</v>
      </c>
      <c r="C279" s="129"/>
      <c r="D279" s="129" t="s">
        <v>786</v>
      </c>
      <c r="E279" s="287"/>
      <c r="F279" s="129" t="s">
        <v>787</v>
      </c>
      <c r="G279" s="90" t="str">
        <f>VLOOKUP(F279,regions!A$2:C$419,3,FALSE)</f>
        <v>Shire district</v>
      </c>
      <c r="H279" s="3" t="str">
        <f>IFERROR(VLOOKUP(F279,classifications!A$3:C$328,3,FALSE),VLOOKUP(F279,classifications!I$2:K$28,3,FALSE))</f>
        <v>Urban with Significant Rural</v>
      </c>
      <c r="I279" s="124">
        <v>10030</v>
      </c>
      <c r="J279" s="124">
        <v>3100</v>
      </c>
      <c r="K279" s="124">
        <v>0</v>
      </c>
      <c r="L279" s="124">
        <v>51480</v>
      </c>
      <c r="M279" s="124">
        <v>64610</v>
      </c>
      <c r="N279" s="124"/>
    </row>
    <row r="280" spans="2:14" ht="26.4" x14ac:dyDescent="0.25">
      <c r="B280" s="129" t="s">
        <v>788</v>
      </c>
      <c r="C280" s="129"/>
      <c r="D280" s="129" t="s">
        <v>790</v>
      </c>
      <c r="E280" s="287"/>
      <c r="F280" s="129" t="s">
        <v>791</v>
      </c>
      <c r="G280" s="90" t="str">
        <f>VLOOKUP(F280,regions!A$2:C$419,3,FALSE)</f>
        <v>Shire district</v>
      </c>
      <c r="H280" s="3" t="str">
        <f>IFERROR(VLOOKUP(F280,classifications!A$3:C$328,3,FALSE),VLOOKUP(F280,classifications!I$2:K$28,3,FALSE))</f>
        <v>Urban with Significant Rural</v>
      </c>
      <c r="I280" s="124">
        <v>20</v>
      </c>
      <c r="J280" s="124">
        <v>7910</v>
      </c>
      <c r="K280" s="124">
        <v>30</v>
      </c>
      <c r="L280" s="124">
        <v>53670</v>
      </c>
      <c r="M280" s="124">
        <v>61630</v>
      </c>
      <c r="N280" s="124"/>
    </row>
    <row r="281" spans="2:14" x14ac:dyDescent="0.25">
      <c r="B281" s="129" t="s">
        <v>792</v>
      </c>
      <c r="C281" s="129"/>
      <c r="D281" s="129" t="s">
        <v>794</v>
      </c>
      <c r="E281" s="287"/>
      <c r="F281" s="129" t="s">
        <v>795</v>
      </c>
      <c r="G281" s="90" t="str">
        <f>VLOOKUP(F281,regions!A$2:C$419,3,FALSE)</f>
        <v>Shire district</v>
      </c>
      <c r="H281" s="3" t="str">
        <f>IFERROR(VLOOKUP(F281,classifications!A$3:C$328,3,FALSE),VLOOKUP(F281,classifications!I$2:K$28,3,FALSE))</f>
        <v>Predominantly Urban</v>
      </c>
      <c r="I281" s="124">
        <v>180</v>
      </c>
      <c r="J281" s="124">
        <v>7290</v>
      </c>
      <c r="K281" s="124">
        <v>0</v>
      </c>
      <c r="L281" s="124">
        <v>35640</v>
      </c>
      <c r="M281" s="124">
        <v>43100</v>
      </c>
      <c r="N281" s="124"/>
    </row>
    <row r="282" spans="2:14" ht="26.4" x14ac:dyDescent="0.25">
      <c r="B282" s="129" t="s">
        <v>796</v>
      </c>
      <c r="C282" s="129"/>
      <c r="D282" s="129" t="s">
        <v>798</v>
      </c>
      <c r="E282" s="287"/>
      <c r="F282" s="129" t="s">
        <v>799</v>
      </c>
      <c r="G282" s="90" t="str">
        <f>VLOOKUP(F282,regions!A$2:C$419,3,FALSE)</f>
        <v>Shire district</v>
      </c>
      <c r="H282" s="3" t="str">
        <f>IFERROR(VLOOKUP(F282,classifications!A$3:C$328,3,FALSE),VLOOKUP(F282,classifications!I$2:K$28,3,FALSE))</f>
        <v>Urban with Significant Rural</v>
      </c>
      <c r="I282" s="124">
        <v>0</v>
      </c>
      <c r="J282" s="124">
        <v>10700</v>
      </c>
      <c r="K282" s="124">
        <v>80</v>
      </c>
      <c r="L282" s="124">
        <v>46180</v>
      </c>
      <c r="M282" s="124">
        <v>56970</v>
      </c>
      <c r="N282" s="124"/>
    </row>
    <row r="283" spans="2:14" x14ac:dyDescent="0.25">
      <c r="B283" s="129" t="s">
        <v>800</v>
      </c>
      <c r="C283" s="129"/>
      <c r="D283" s="129" t="s">
        <v>1361</v>
      </c>
      <c r="E283" s="287"/>
      <c r="F283" s="129" t="s">
        <v>803</v>
      </c>
      <c r="G283" s="90" t="str">
        <f>VLOOKUP(F283,regions!A$2:C$419,3,FALSE)</f>
        <v>Shire district</v>
      </c>
      <c r="H283" s="3" t="str">
        <f>IFERROR(VLOOKUP(F283,classifications!A$3:C$328,3,FALSE),VLOOKUP(F283,classifications!I$2:K$28,3,FALSE))</f>
        <v>Predominantly Urban</v>
      </c>
      <c r="I283" s="124">
        <v>4900</v>
      </c>
      <c r="J283" s="124">
        <v>2400</v>
      </c>
      <c r="K283" s="124">
        <v>0</v>
      </c>
      <c r="L283" s="124">
        <v>52740</v>
      </c>
      <c r="M283" s="124">
        <v>60040</v>
      </c>
      <c r="N283" s="124"/>
    </row>
    <row r="284" spans="2:14" x14ac:dyDescent="0.25">
      <c r="B284" s="129" t="s">
        <v>804</v>
      </c>
      <c r="C284" s="129"/>
      <c r="D284" s="129" t="s">
        <v>806</v>
      </c>
      <c r="E284" s="287"/>
      <c r="F284" s="129" t="s">
        <v>807</v>
      </c>
      <c r="G284" s="90" t="str">
        <f>VLOOKUP(F284,regions!A$2:C$419,3,FALSE)</f>
        <v>Shire district</v>
      </c>
      <c r="H284" s="3" t="str">
        <f>IFERROR(VLOOKUP(F284,classifications!A$3:C$328,3,FALSE),VLOOKUP(F284,classifications!I$2:K$28,3,FALSE))</f>
        <v>Predominantly Urban</v>
      </c>
      <c r="I284" s="124">
        <v>7900</v>
      </c>
      <c r="J284" s="124">
        <v>2130</v>
      </c>
      <c r="K284" s="124">
        <v>50</v>
      </c>
      <c r="L284" s="124">
        <v>26930</v>
      </c>
      <c r="M284" s="124">
        <v>37010</v>
      </c>
      <c r="N284" s="124"/>
    </row>
    <row r="285" spans="2:14" x14ac:dyDescent="0.25">
      <c r="B285" s="129" t="s">
        <v>808</v>
      </c>
      <c r="C285" s="129"/>
      <c r="D285" s="129" t="s">
        <v>810</v>
      </c>
      <c r="E285" s="287"/>
      <c r="F285" s="129" t="s">
        <v>811</v>
      </c>
      <c r="G285" s="90" t="str">
        <f>VLOOKUP(F285,regions!A$2:C$419,3,FALSE)</f>
        <v>Shire district</v>
      </c>
      <c r="H285" s="3" t="str">
        <f>IFERROR(VLOOKUP(F285,classifications!A$3:C$328,3,FALSE),VLOOKUP(F285,classifications!I$2:K$28,3,FALSE))</f>
        <v>Predominantly Urban</v>
      </c>
      <c r="I285" s="124">
        <v>0</v>
      </c>
      <c r="J285" s="124">
        <v>5610</v>
      </c>
      <c r="K285" s="124">
        <v>0</v>
      </c>
      <c r="L285" s="124">
        <v>31700</v>
      </c>
      <c r="M285" s="124">
        <v>37310</v>
      </c>
      <c r="N285" s="124"/>
    </row>
    <row r="286" spans="2:14" x14ac:dyDescent="0.25">
      <c r="B286" s="129" t="s">
        <v>812</v>
      </c>
      <c r="C286" s="129"/>
      <c r="D286" s="129" t="s">
        <v>814</v>
      </c>
      <c r="E286" s="287"/>
      <c r="F286" s="129" t="s">
        <v>815</v>
      </c>
      <c r="G286" s="90" t="str">
        <f>VLOOKUP(F286,regions!A$2:C$419,3,FALSE)</f>
        <v>Shire district</v>
      </c>
      <c r="H286" s="3" t="str">
        <f>IFERROR(VLOOKUP(F286,classifications!A$3:C$328,3,FALSE),VLOOKUP(F286,classifications!I$2:K$28,3,FALSE))</f>
        <v>Predominantly Urban</v>
      </c>
      <c r="I286" s="124">
        <v>30</v>
      </c>
      <c r="J286" s="124">
        <v>6400</v>
      </c>
      <c r="K286" s="124">
        <v>50</v>
      </c>
      <c r="L286" s="124">
        <v>33120</v>
      </c>
      <c r="M286" s="124">
        <v>39600</v>
      </c>
      <c r="N286" s="124"/>
    </row>
    <row r="287" spans="2:14" x14ac:dyDescent="0.25">
      <c r="B287" s="129" t="s">
        <v>816</v>
      </c>
      <c r="C287" s="129"/>
      <c r="D287" s="129" t="s">
        <v>1362</v>
      </c>
      <c r="E287" s="287"/>
      <c r="F287" s="129" t="s">
        <v>819</v>
      </c>
      <c r="G287" s="90" t="str">
        <f>VLOOKUP(F287,regions!A$2:C$419,3,FALSE)</f>
        <v>Shire district</v>
      </c>
      <c r="H287" s="3" t="str">
        <f>IFERROR(VLOOKUP(F287,classifications!A$3:C$328,3,FALSE),VLOOKUP(F287,classifications!I$2:K$28,3,FALSE))</f>
        <v>Predominantly Urban</v>
      </c>
      <c r="I287" s="124">
        <v>8960</v>
      </c>
      <c r="J287" s="124">
        <v>3350</v>
      </c>
      <c r="K287" s="124">
        <v>20</v>
      </c>
      <c r="L287" s="124">
        <v>34830</v>
      </c>
      <c r="M287" s="124">
        <v>47170</v>
      </c>
      <c r="N287" s="124"/>
    </row>
    <row r="288" spans="2:14" x14ac:dyDescent="0.25">
      <c r="I288" s="124"/>
      <c r="J288" s="124"/>
      <c r="K288" s="124"/>
      <c r="L288" s="124"/>
      <c r="M288" s="124"/>
      <c r="N288" s="124"/>
    </row>
    <row r="289" spans="2:14" x14ac:dyDescent="0.25">
      <c r="B289" s="129"/>
      <c r="C289" s="129"/>
      <c r="D289" s="129" t="s">
        <v>820</v>
      </c>
      <c r="E289" s="287" t="s">
        <v>821</v>
      </c>
      <c r="F289" s="287" t="s">
        <v>821</v>
      </c>
      <c r="G289" s="90" t="str">
        <f>VLOOKUP(F289,regions!A$2:C$419,3,FALSE)</f>
        <v>Shire county</v>
      </c>
      <c r="I289" s="132">
        <v>30850</v>
      </c>
      <c r="J289" s="132">
        <v>57020</v>
      </c>
      <c r="K289" s="132">
        <v>960</v>
      </c>
      <c r="L289" s="132">
        <v>575150</v>
      </c>
      <c r="M289" s="132">
        <v>663970</v>
      </c>
      <c r="N289" s="124"/>
    </row>
    <row r="290" spans="2:14" x14ac:dyDescent="0.25">
      <c r="B290" s="129" t="s">
        <v>822</v>
      </c>
      <c r="C290" s="129"/>
      <c r="D290" s="129" t="s">
        <v>824</v>
      </c>
      <c r="E290" s="287"/>
      <c r="F290" s="129" t="s">
        <v>825</v>
      </c>
      <c r="G290" s="90" t="str">
        <f>VLOOKUP(F290,regions!A$2:C$419,3,FALSE)</f>
        <v>Shire district</v>
      </c>
      <c r="H290" s="3" t="str">
        <f>IFERROR(VLOOKUP(F290,classifications!A$3:C$328,3,FALSE),VLOOKUP(F290,classifications!I$2:K$28,3,FALSE))</f>
        <v>Urban with Significant Rural</v>
      </c>
      <c r="I290" s="124">
        <v>4950</v>
      </c>
      <c r="J290" s="124">
        <v>2500</v>
      </c>
      <c r="K290" s="124">
        <v>0</v>
      </c>
      <c r="L290" s="124">
        <v>45480</v>
      </c>
      <c r="M290" s="124">
        <v>52920</v>
      </c>
      <c r="N290" s="124"/>
    </row>
    <row r="291" spans="2:14" x14ac:dyDescent="0.25">
      <c r="B291" s="129" t="s">
        <v>826</v>
      </c>
      <c r="C291" s="129"/>
      <c r="D291" s="129" t="s">
        <v>828</v>
      </c>
      <c r="E291" s="287"/>
      <c r="F291" s="129" t="s">
        <v>829</v>
      </c>
      <c r="G291" s="90" t="str">
        <f>VLOOKUP(F291,regions!A$2:C$419,3,FALSE)</f>
        <v>Shire district</v>
      </c>
      <c r="H291" s="3" t="str">
        <f>IFERROR(VLOOKUP(F291,classifications!A$3:C$328,3,FALSE),VLOOKUP(F291,classifications!I$2:K$28,3,FALSE))</f>
        <v>Predominantly Urban</v>
      </c>
      <c r="I291" s="124">
        <v>5130</v>
      </c>
      <c r="J291" s="124">
        <v>2450</v>
      </c>
      <c r="K291" s="124">
        <v>30</v>
      </c>
      <c r="L291" s="124">
        <v>58980</v>
      </c>
      <c r="M291" s="124">
        <v>66590</v>
      </c>
      <c r="N291" s="124"/>
    </row>
    <row r="292" spans="2:14" x14ac:dyDescent="0.25">
      <c r="B292" s="129" t="s">
        <v>830</v>
      </c>
      <c r="C292" s="129"/>
      <c r="D292" s="129" t="s">
        <v>832</v>
      </c>
      <c r="E292" s="287"/>
      <c r="F292" s="129" t="s">
        <v>833</v>
      </c>
      <c r="G292" s="90" t="str">
        <f>VLOOKUP(F292,regions!A$2:C$419,3,FALSE)</f>
        <v>Shire district</v>
      </c>
      <c r="H292" s="3" t="str">
        <f>IFERROR(VLOOKUP(F292,classifications!A$3:C$328,3,FALSE),VLOOKUP(F292,classifications!I$2:K$28,3,FALSE))</f>
        <v>Predominantly Urban</v>
      </c>
      <c r="I292" s="124">
        <v>4230</v>
      </c>
      <c r="J292" s="124">
        <v>1850</v>
      </c>
      <c r="K292" s="124">
        <v>0</v>
      </c>
      <c r="L292" s="124">
        <v>39180</v>
      </c>
      <c r="M292" s="124">
        <v>45270</v>
      </c>
      <c r="N292" s="124"/>
    </row>
    <row r="293" spans="2:14" x14ac:dyDescent="0.25">
      <c r="B293" s="129" t="s">
        <v>834</v>
      </c>
      <c r="C293" s="129"/>
      <c r="D293" s="129" t="s">
        <v>836</v>
      </c>
      <c r="E293" s="287"/>
      <c r="F293" s="129" t="s">
        <v>837</v>
      </c>
      <c r="G293" s="90" t="str">
        <f>VLOOKUP(F293,regions!A$2:C$419,3,FALSE)</f>
        <v>Shire district</v>
      </c>
      <c r="H293" s="3" t="str">
        <f>IFERROR(VLOOKUP(F293,classifications!A$3:C$328,3,FALSE),VLOOKUP(F293,classifications!I$2:K$28,3,FALSE))</f>
        <v>Urban with Significant Rural</v>
      </c>
      <c r="I293" s="124">
        <v>4340</v>
      </c>
      <c r="J293" s="124">
        <v>2680</v>
      </c>
      <c r="K293" s="124">
        <v>0</v>
      </c>
      <c r="L293" s="124">
        <v>46610</v>
      </c>
      <c r="M293" s="124">
        <v>53620</v>
      </c>
      <c r="N293" s="124"/>
    </row>
    <row r="294" spans="2:14" x14ac:dyDescent="0.25">
      <c r="B294" s="129" t="s">
        <v>838</v>
      </c>
      <c r="C294" s="129"/>
      <c r="D294" s="129" t="s">
        <v>840</v>
      </c>
      <c r="E294" s="287"/>
      <c r="F294" s="129" t="s">
        <v>841</v>
      </c>
      <c r="G294" s="90" t="str">
        <f>VLOOKUP(F294,regions!A$2:C$419,3,FALSE)</f>
        <v>Shire district</v>
      </c>
      <c r="H294" s="3" t="str">
        <f>IFERROR(VLOOKUP(F294,classifications!A$3:C$328,3,FALSE),VLOOKUP(F294,classifications!I$2:K$28,3,FALSE))</f>
        <v>Predominantly Urban</v>
      </c>
      <c r="I294" s="124">
        <v>5680</v>
      </c>
      <c r="J294" s="124">
        <v>1690</v>
      </c>
      <c r="K294" s="124">
        <v>0</v>
      </c>
      <c r="L294" s="124">
        <v>35630</v>
      </c>
      <c r="M294" s="124">
        <v>43000</v>
      </c>
      <c r="N294" s="124"/>
    </row>
    <row r="295" spans="2:14" x14ac:dyDescent="0.25">
      <c r="B295" s="129" t="s">
        <v>842</v>
      </c>
      <c r="C295" s="129"/>
      <c r="D295" s="129" t="s">
        <v>844</v>
      </c>
      <c r="E295" s="287"/>
      <c r="F295" s="129" t="s">
        <v>845</v>
      </c>
      <c r="G295" s="90" t="str">
        <f>VLOOKUP(F295,regions!A$2:C$419,3,FALSE)</f>
        <v>Shire district</v>
      </c>
      <c r="H295" s="3" t="str">
        <f>IFERROR(VLOOKUP(F295,classifications!A$3:C$328,3,FALSE),VLOOKUP(F295,classifications!I$2:K$28,3,FALSE))</f>
        <v>Urban with Significant Rural</v>
      </c>
      <c r="I295" s="124">
        <v>40</v>
      </c>
      <c r="J295" s="124">
        <v>8970</v>
      </c>
      <c r="K295" s="124">
        <v>0</v>
      </c>
      <c r="L295" s="124">
        <v>60700</v>
      </c>
      <c r="M295" s="124">
        <v>69700</v>
      </c>
      <c r="N295" s="124"/>
    </row>
    <row r="296" spans="2:14" x14ac:dyDescent="0.25">
      <c r="B296" s="129" t="s">
        <v>846</v>
      </c>
      <c r="C296" s="129"/>
      <c r="D296" s="129" t="s">
        <v>848</v>
      </c>
      <c r="E296" s="287"/>
      <c r="F296" s="129" t="s">
        <v>849</v>
      </c>
      <c r="G296" s="90" t="str">
        <f>VLOOKUP(F296,regions!A$2:C$419,3,FALSE)</f>
        <v>Shire district</v>
      </c>
      <c r="H296" s="3" t="str">
        <f>IFERROR(VLOOKUP(F296,classifications!A$3:C$328,3,FALSE),VLOOKUP(F296,classifications!I$2:K$28,3,FALSE))</f>
        <v>Predominantly Rural</v>
      </c>
      <c r="I296" s="124">
        <v>0</v>
      </c>
      <c r="J296" s="124">
        <v>6550</v>
      </c>
      <c r="K296" s="124">
        <v>30</v>
      </c>
      <c r="L296" s="124">
        <v>43290</v>
      </c>
      <c r="M296" s="124">
        <v>49870</v>
      </c>
      <c r="N296" s="124"/>
    </row>
    <row r="297" spans="2:14" ht="26.4" x14ac:dyDescent="0.25">
      <c r="B297" s="129" t="s">
        <v>850</v>
      </c>
      <c r="C297" s="129"/>
      <c r="D297" s="129" t="s">
        <v>852</v>
      </c>
      <c r="E297" s="287"/>
      <c r="F297" s="129" t="s">
        <v>1875</v>
      </c>
      <c r="G297" s="90" t="str">
        <f>VLOOKUP(F297,regions!A$2:C$419,3,FALSE)</f>
        <v>Shire district</v>
      </c>
      <c r="H297" s="3" t="str">
        <f>IFERROR(VLOOKUP(F297,classifications!A$3:C$328,3,FALSE),VLOOKUP(F297,classifications!I$2:K$28,3,FALSE))</f>
        <v>Urban with Significant Rural</v>
      </c>
      <c r="I297" s="124">
        <v>3370</v>
      </c>
      <c r="J297" s="124">
        <v>1930</v>
      </c>
      <c r="K297" s="124">
        <v>300</v>
      </c>
      <c r="L297" s="124">
        <v>45780</v>
      </c>
      <c r="M297" s="124">
        <v>51380</v>
      </c>
      <c r="N297" s="124"/>
    </row>
    <row r="298" spans="2:14" x14ac:dyDescent="0.25">
      <c r="B298" s="129" t="s">
        <v>853</v>
      </c>
      <c r="C298" s="129"/>
      <c r="D298" s="129" t="s">
        <v>855</v>
      </c>
      <c r="E298" s="287"/>
      <c r="F298" s="129" t="s">
        <v>856</v>
      </c>
      <c r="G298" s="90" t="str">
        <f>VLOOKUP(F298,regions!A$2:C$419,3,FALSE)</f>
        <v>Shire district</v>
      </c>
      <c r="H298" s="3" t="str">
        <f>IFERROR(VLOOKUP(F298,classifications!A$3:C$328,3,FALSE),VLOOKUP(F298,classifications!I$2:K$28,3,FALSE))</f>
        <v>Predominantly Rural</v>
      </c>
      <c r="I298" s="124">
        <v>10</v>
      </c>
      <c r="J298" s="124">
        <v>8240</v>
      </c>
      <c r="K298" s="124">
        <v>0</v>
      </c>
      <c r="L298" s="124">
        <v>52470</v>
      </c>
      <c r="M298" s="124">
        <v>60730</v>
      </c>
      <c r="N298" s="124"/>
    </row>
    <row r="299" spans="2:14" x14ac:dyDescent="0.25">
      <c r="B299" s="129" t="s">
        <v>857</v>
      </c>
      <c r="C299" s="129"/>
      <c r="D299" s="129" t="s">
        <v>859</v>
      </c>
      <c r="E299" s="287"/>
      <c r="F299" s="129" t="s">
        <v>860</v>
      </c>
      <c r="G299" s="90" t="str">
        <f>VLOOKUP(F299,regions!A$2:C$419,3,FALSE)</f>
        <v>Shire district</v>
      </c>
      <c r="H299" s="3" t="str">
        <f>IFERROR(VLOOKUP(F299,classifications!A$3:C$328,3,FALSE),VLOOKUP(F299,classifications!I$2:K$28,3,FALSE))</f>
        <v>Predominantly Urban</v>
      </c>
      <c r="I299" s="124">
        <v>3050</v>
      </c>
      <c r="J299" s="124">
        <v>4770</v>
      </c>
      <c r="K299" s="124">
        <v>240</v>
      </c>
      <c r="L299" s="124">
        <v>58890</v>
      </c>
      <c r="M299" s="124">
        <v>66960</v>
      </c>
      <c r="N299" s="124"/>
    </row>
    <row r="300" spans="2:14" ht="26.4" x14ac:dyDescent="0.25">
      <c r="B300" s="129" t="s">
        <v>861</v>
      </c>
      <c r="C300" s="129"/>
      <c r="D300" s="129" t="s">
        <v>863</v>
      </c>
      <c r="E300" s="287"/>
      <c r="F300" s="129" t="s">
        <v>864</v>
      </c>
      <c r="G300" s="90" t="str">
        <f>VLOOKUP(F300,regions!A$2:C$419,3,FALSE)</f>
        <v>Shire district</v>
      </c>
      <c r="H300" s="3" t="str">
        <f>IFERROR(VLOOKUP(F300,classifications!A$3:C$328,3,FALSE),VLOOKUP(F300,classifications!I$2:K$28,3,FALSE))</f>
        <v>Urban with Significant Rural</v>
      </c>
      <c r="I300" s="124">
        <v>0</v>
      </c>
      <c r="J300" s="124">
        <v>8140</v>
      </c>
      <c r="K300" s="124">
        <v>350</v>
      </c>
      <c r="L300" s="124">
        <v>45110</v>
      </c>
      <c r="M300" s="124">
        <v>53600</v>
      </c>
      <c r="N300" s="124"/>
    </row>
    <row r="301" spans="2:14" x14ac:dyDescent="0.25">
      <c r="B301" s="129" t="s">
        <v>865</v>
      </c>
      <c r="C301" s="129"/>
      <c r="D301" s="129" t="s">
        <v>867</v>
      </c>
      <c r="E301" s="287"/>
      <c r="F301" s="129" t="s">
        <v>868</v>
      </c>
      <c r="G301" s="90" t="str">
        <f>VLOOKUP(F301,regions!A$2:C$419,3,FALSE)</f>
        <v>Shire district</v>
      </c>
      <c r="H301" s="3" t="str">
        <f>IFERROR(VLOOKUP(F301,classifications!A$3:C$328,3,FALSE),VLOOKUP(F301,classifications!I$2:K$28,3,FALSE))</f>
        <v>Urban with Significant Rural</v>
      </c>
      <c r="I301" s="124">
        <v>60</v>
      </c>
      <c r="J301" s="124">
        <v>7250</v>
      </c>
      <c r="K301" s="124">
        <v>0</v>
      </c>
      <c r="L301" s="124">
        <v>43030</v>
      </c>
      <c r="M301" s="124">
        <v>50340</v>
      </c>
      <c r="N301" s="124"/>
    </row>
    <row r="302" spans="2:14" x14ac:dyDescent="0.25">
      <c r="I302" s="124"/>
      <c r="J302" s="124"/>
      <c r="K302" s="124"/>
      <c r="L302" s="124"/>
      <c r="M302" s="124"/>
      <c r="N302" s="124"/>
    </row>
    <row r="303" spans="2:14" x14ac:dyDescent="0.25">
      <c r="B303" s="129"/>
      <c r="C303" s="129"/>
      <c r="D303" s="129" t="s">
        <v>869</v>
      </c>
      <c r="E303" s="287" t="s">
        <v>870</v>
      </c>
      <c r="F303" s="287" t="s">
        <v>870</v>
      </c>
      <c r="G303" s="90" t="str">
        <f>VLOOKUP(F303,regions!A$2:C$419,3,FALSE)</f>
        <v>Shire county</v>
      </c>
      <c r="I303" s="132">
        <v>10050</v>
      </c>
      <c r="J303" s="132">
        <v>55840</v>
      </c>
      <c r="K303" s="132">
        <v>650</v>
      </c>
      <c r="L303" s="132">
        <v>474230</v>
      </c>
      <c r="M303" s="132">
        <v>540760</v>
      </c>
      <c r="N303" s="124"/>
    </row>
    <row r="304" spans="2:14" x14ac:dyDescent="0.25">
      <c r="B304" s="129" t="s">
        <v>871</v>
      </c>
      <c r="C304" s="129"/>
      <c r="D304" s="129" t="s">
        <v>873</v>
      </c>
      <c r="E304" s="287"/>
      <c r="F304" s="129" t="s">
        <v>874</v>
      </c>
      <c r="G304" s="90" t="str">
        <f>VLOOKUP(F304,regions!A$2:C$419,3,FALSE)</f>
        <v>Shire district</v>
      </c>
      <c r="H304" s="3" t="str">
        <f>IFERROR(VLOOKUP(F304,classifications!A$3:C$328,3,FALSE),VLOOKUP(F304,classifications!I$2:K$28,3,FALSE))</f>
        <v>Predominantly Urban</v>
      </c>
      <c r="I304" s="124">
        <v>30</v>
      </c>
      <c r="J304" s="124">
        <v>5950</v>
      </c>
      <c r="K304" s="124">
        <v>0</v>
      </c>
      <c r="L304" s="124">
        <v>34510</v>
      </c>
      <c r="M304" s="124">
        <v>40490</v>
      </c>
      <c r="N304" s="124"/>
    </row>
    <row r="305" spans="2:14" x14ac:dyDescent="0.25">
      <c r="B305" s="129" t="s">
        <v>875</v>
      </c>
      <c r="C305" s="129"/>
      <c r="D305" s="129" t="s">
        <v>877</v>
      </c>
      <c r="E305" s="287"/>
      <c r="F305" s="129" t="s">
        <v>878</v>
      </c>
      <c r="G305" s="90" t="str">
        <f>VLOOKUP(F305,regions!A$2:C$419,3,FALSE)</f>
        <v>Shire district</v>
      </c>
      <c r="H305" s="3" t="str">
        <f>IFERROR(VLOOKUP(F305,classifications!A$3:C$328,3,FALSE),VLOOKUP(F305,classifications!I$2:K$28,3,FALSE))</f>
        <v>Urban with Significant Rural</v>
      </c>
      <c r="I305" s="124">
        <v>0</v>
      </c>
      <c r="J305" s="124">
        <v>6660</v>
      </c>
      <c r="K305" s="124">
        <v>90</v>
      </c>
      <c r="L305" s="124">
        <v>43640</v>
      </c>
      <c r="M305" s="124">
        <v>50380</v>
      </c>
      <c r="N305" s="124"/>
    </row>
    <row r="306" spans="2:14" x14ac:dyDescent="0.25">
      <c r="B306" s="129" t="s">
        <v>879</v>
      </c>
      <c r="C306" s="129"/>
      <c r="D306" s="129" t="s">
        <v>881</v>
      </c>
      <c r="E306" s="287"/>
      <c r="F306" s="129" t="s">
        <v>882</v>
      </c>
      <c r="G306" s="90" t="str">
        <f>VLOOKUP(F306,regions!A$2:C$419,3,FALSE)</f>
        <v>Shire district</v>
      </c>
      <c r="H306" s="3" t="str">
        <f>IFERROR(VLOOKUP(F306,classifications!A$3:C$328,3,FALSE),VLOOKUP(F306,classifications!I$2:K$28,3,FALSE))</f>
        <v>Predominantly Urban</v>
      </c>
      <c r="I306" s="124">
        <v>0</v>
      </c>
      <c r="J306" s="124">
        <v>2680</v>
      </c>
      <c r="K306" s="124">
        <v>250</v>
      </c>
      <c r="L306" s="124">
        <v>35920</v>
      </c>
      <c r="M306" s="124">
        <v>38860</v>
      </c>
      <c r="N306" s="124"/>
    </row>
    <row r="307" spans="2:14" x14ac:dyDescent="0.25">
      <c r="B307" s="129" t="s">
        <v>883</v>
      </c>
      <c r="C307" s="129"/>
      <c r="D307" s="129" t="s">
        <v>885</v>
      </c>
      <c r="E307" s="287"/>
      <c r="F307" s="129" t="s">
        <v>886</v>
      </c>
      <c r="G307" s="90" t="str">
        <f>VLOOKUP(F307,regions!A$2:C$419,3,FALSE)</f>
        <v>Shire district</v>
      </c>
      <c r="H307" s="3" t="str">
        <f>IFERROR(VLOOKUP(F307,classifications!A$3:C$328,3,FALSE),VLOOKUP(F307,classifications!I$2:K$28,3,FALSE))</f>
        <v>Predominantly Urban</v>
      </c>
      <c r="I307" s="124">
        <v>60</v>
      </c>
      <c r="J307" s="124">
        <v>4870</v>
      </c>
      <c r="K307" s="124">
        <v>0</v>
      </c>
      <c r="L307" s="124">
        <v>31710</v>
      </c>
      <c r="M307" s="124">
        <v>36640</v>
      </c>
      <c r="N307" s="124"/>
    </row>
    <row r="308" spans="2:14" x14ac:dyDescent="0.25">
      <c r="B308" s="129" t="s">
        <v>887</v>
      </c>
      <c r="C308" s="129"/>
      <c r="D308" s="129" t="s">
        <v>889</v>
      </c>
      <c r="E308" s="287"/>
      <c r="F308" s="129" t="s">
        <v>890</v>
      </c>
      <c r="G308" s="90" t="str">
        <f>VLOOKUP(F308,regions!A$2:C$419,3,FALSE)</f>
        <v>Shire district</v>
      </c>
      <c r="H308" s="3" t="str">
        <f>IFERROR(VLOOKUP(F308,classifications!A$3:C$328,3,FALSE),VLOOKUP(F308,classifications!I$2:K$28,3,FALSE))</f>
        <v>Urban with Significant Rural</v>
      </c>
      <c r="I308" s="124">
        <v>3790</v>
      </c>
      <c r="J308" s="124">
        <v>2680</v>
      </c>
      <c r="K308" s="124">
        <v>120</v>
      </c>
      <c r="L308" s="124">
        <v>56090</v>
      </c>
      <c r="M308" s="124">
        <v>62680</v>
      </c>
      <c r="N308" s="124"/>
    </row>
    <row r="309" spans="2:14" x14ac:dyDescent="0.25">
      <c r="B309" s="129" t="s">
        <v>891</v>
      </c>
      <c r="C309" s="129"/>
      <c r="D309" s="129" t="s">
        <v>893</v>
      </c>
      <c r="E309" s="287"/>
      <c r="F309" s="129" t="s">
        <v>894</v>
      </c>
      <c r="G309" s="90" t="str">
        <f>VLOOKUP(F309,regions!A$2:C$419,3,FALSE)</f>
        <v>Shire district</v>
      </c>
      <c r="H309" s="3" t="str">
        <f>IFERROR(VLOOKUP(F309,classifications!A$3:C$328,3,FALSE),VLOOKUP(F309,classifications!I$2:K$28,3,FALSE))</f>
        <v>Predominantly Urban</v>
      </c>
      <c r="I309" s="124">
        <v>30</v>
      </c>
      <c r="J309" s="124">
        <v>4630</v>
      </c>
      <c r="K309" s="124">
        <v>0</v>
      </c>
      <c r="L309" s="124">
        <v>35260</v>
      </c>
      <c r="M309" s="124">
        <v>39920</v>
      </c>
      <c r="N309" s="124"/>
    </row>
    <row r="310" spans="2:14" x14ac:dyDescent="0.25">
      <c r="B310" s="129" t="s">
        <v>895</v>
      </c>
      <c r="C310" s="129"/>
      <c r="D310" s="129" t="s">
        <v>897</v>
      </c>
      <c r="E310" s="287"/>
      <c r="F310" s="129" t="s">
        <v>898</v>
      </c>
      <c r="G310" s="90" t="str">
        <f>VLOOKUP(F310,regions!A$2:C$419,3,FALSE)</f>
        <v>Shire district</v>
      </c>
      <c r="H310" s="3" t="str">
        <f>IFERROR(VLOOKUP(F310,classifications!A$3:C$328,3,FALSE),VLOOKUP(F310,classifications!I$2:K$28,3,FALSE))</f>
        <v>Predominantly Urban</v>
      </c>
      <c r="I310" s="124">
        <v>0</v>
      </c>
      <c r="J310" s="124">
        <v>11390</v>
      </c>
      <c r="K310" s="124">
        <v>140</v>
      </c>
      <c r="L310" s="124">
        <v>51050</v>
      </c>
      <c r="M310" s="124">
        <v>62580</v>
      </c>
      <c r="N310" s="124"/>
    </row>
    <row r="311" spans="2:14" x14ac:dyDescent="0.25">
      <c r="B311" s="129" t="s">
        <v>899</v>
      </c>
      <c r="C311" s="129"/>
      <c r="D311" s="129" t="s">
        <v>901</v>
      </c>
      <c r="E311" s="287"/>
      <c r="F311" s="129" t="s">
        <v>902</v>
      </c>
      <c r="G311" s="90" t="str">
        <f>VLOOKUP(F311,regions!A$2:C$419,3,FALSE)</f>
        <v>Shire district</v>
      </c>
      <c r="H311" s="3" t="str">
        <f>IFERROR(VLOOKUP(F311,classifications!A$3:C$328,3,FALSE),VLOOKUP(F311,classifications!I$2:K$28,3,FALSE))</f>
        <v>Predominantly Rural</v>
      </c>
      <c r="I311" s="124">
        <v>10</v>
      </c>
      <c r="J311" s="124">
        <v>2070</v>
      </c>
      <c r="K311" s="124">
        <v>50</v>
      </c>
      <c r="L311" s="124">
        <v>24420</v>
      </c>
      <c r="M311" s="124">
        <v>26550</v>
      </c>
      <c r="N311" s="124"/>
    </row>
    <row r="312" spans="2:14" x14ac:dyDescent="0.25">
      <c r="B312" s="129" t="s">
        <v>903</v>
      </c>
      <c r="C312" s="129"/>
      <c r="D312" s="129" t="s">
        <v>905</v>
      </c>
      <c r="E312" s="287"/>
      <c r="F312" s="129" t="s">
        <v>906</v>
      </c>
      <c r="G312" s="90" t="str">
        <f>VLOOKUP(F312,regions!A$2:C$419,3,FALSE)</f>
        <v>Shire district</v>
      </c>
      <c r="H312" s="3" t="str">
        <f>IFERROR(VLOOKUP(F312,classifications!A$3:C$328,3,FALSE),VLOOKUP(F312,classifications!I$2:K$28,3,FALSE))</f>
        <v>Predominantly Urban</v>
      </c>
      <c r="I312" s="124">
        <v>80</v>
      </c>
      <c r="J312" s="124">
        <v>4630</v>
      </c>
      <c r="K312" s="124">
        <v>0</v>
      </c>
      <c r="L312" s="124">
        <v>27200</v>
      </c>
      <c r="M312" s="124">
        <v>31910</v>
      </c>
      <c r="N312" s="124"/>
    </row>
    <row r="313" spans="2:14" x14ac:dyDescent="0.25">
      <c r="B313" s="129" t="s">
        <v>907</v>
      </c>
      <c r="C313" s="129"/>
      <c r="D313" s="129" t="s">
        <v>909</v>
      </c>
      <c r="E313" s="287"/>
      <c r="F313" s="129" t="s">
        <v>910</v>
      </c>
      <c r="G313" s="90" t="str">
        <f>VLOOKUP(F313,regions!A$2:C$419,3,FALSE)</f>
        <v>Shire district</v>
      </c>
      <c r="H313" s="3" t="str">
        <f>IFERROR(VLOOKUP(F313,classifications!A$3:C$328,3,FALSE),VLOOKUP(F313,classifications!I$2:K$28,3,FALSE))</f>
        <v>Predominantly Urban</v>
      </c>
      <c r="I313" s="124">
        <v>0</v>
      </c>
      <c r="J313" s="124">
        <v>5180</v>
      </c>
      <c r="K313" s="124">
        <v>0</v>
      </c>
      <c r="L313" s="124">
        <v>44230</v>
      </c>
      <c r="M313" s="124">
        <v>49410</v>
      </c>
      <c r="N313" s="124"/>
    </row>
    <row r="314" spans="2:14" x14ac:dyDescent="0.25">
      <c r="B314" s="129" t="s">
        <v>911</v>
      </c>
      <c r="C314" s="129"/>
      <c r="D314" s="129" t="s">
        <v>913</v>
      </c>
      <c r="E314" s="287"/>
      <c r="F314" s="129" t="s">
        <v>914</v>
      </c>
      <c r="G314" s="90" t="str">
        <f>VLOOKUP(F314,regions!A$2:C$419,3,FALSE)</f>
        <v>Shire district</v>
      </c>
      <c r="H314" s="3" t="str">
        <f>IFERROR(VLOOKUP(F314,classifications!A$3:C$328,3,FALSE),VLOOKUP(F314,classifications!I$2:K$28,3,FALSE))</f>
        <v>Urban with Significant Rural</v>
      </c>
      <c r="I314" s="124">
        <v>6050</v>
      </c>
      <c r="J314" s="124">
        <v>1250</v>
      </c>
      <c r="K314" s="124">
        <v>0</v>
      </c>
      <c r="L314" s="124">
        <v>42410</v>
      </c>
      <c r="M314" s="124">
        <v>49700</v>
      </c>
      <c r="N314" s="124"/>
    </row>
    <row r="315" spans="2:14" x14ac:dyDescent="0.25">
      <c r="B315" s="129" t="s">
        <v>915</v>
      </c>
      <c r="C315" s="129"/>
      <c r="D315" s="129" t="s">
        <v>917</v>
      </c>
      <c r="E315" s="287"/>
      <c r="F315" s="129" t="s">
        <v>918</v>
      </c>
      <c r="G315" s="90" t="str">
        <f>VLOOKUP(F315,regions!A$2:C$419,3,FALSE)</f>
        <v>Shire district</v>
      </c>
      <c r="H315" s="3" t="str">
        <f>IFERROR(VLOOKUP(F315,classifications!A$3:C$328,3,FALSE),VLOOKUP(F315,classifications!I$2:K$28,3,FALSE))</f>
        <v>Predominantly Rural</v>
      </c>
      <c r="I315" s="124">
        <v>0</v>
      </c>
      <c r="J315" s="124">
        <v>3860</v>
      </c>
      <c r="K315" s="124">
        <v>0</v>
      </c>
      <c r="L315" s="124">
        <v>47790</v>
      </c>
      <c r="M315" s="124">
        <v>51640</v>
      </c>
      <c r="N315" s="124"/>
    </row>
    <row r="316" spans="2:14" x14ac:dyDescent="0.25">
      <c r="I316" s="124"/>
      <c r="J316" s="124"/>
      <c r="K316" s="124"/>
      <c r="L316" s="124"/>
      <c r="M316" s="124"/>
      <c r="N316" s="124"/>
    </row>
    <row r="317" spans="2:14" x14ac:dyDescent="0.25">
      <c r="B317" s="129"/>
      <c r="C317" s="129"/>
      <c r="D317" s="129" t="s">
        <v>919</v>
      </c>
      <c r="E317" s="287" t="s">
        <v>920</v>
      </c>
      <c r="F317" s="287" t="s">
        <v>920</v>
      </c>
      <c r="G317" s="90" t="str">
        <f>VLOOKUP(F317,regions!A$2:C$419,3,FALSE)</f>
        <v>Shire county</v>
      </c>
      <c r="I317" s="132">
        <v>16330</v>
      </c>
      <c r="J317" s="132">
        <v>15020</v>
      </c>
      <c r="K317" s="132">
        <v>10</v>
      </c>
      <c r="L317" s="132">
        <v>262740</v>
      </c>
      <c r="M317" s="132">
        <v>294100</v>
      </c>
      <c r="N317" s="124"/>
    </row>
    <row r="318" spans="2:14" x14ac:dyDescent="0.25">
      <c r="B318" s="129" t="s">
        <v>921</v>
      </c>
      <c r="C318" s="129"/>
      <c r="D318" s="129" t="s">
        <v>923</v>
      </c>
      <c r="E318" s="287"/>
      <c r="F318" s="129" t="s">
        <v>924</v>
      </c>
      <c r="G318" s="90" t="str">
        <f>VLOOKUP(F318,regions!A$2:C$419,3,FALSE)</f>
        <v>Shire district</v>
      </c>
      <c r="H318" s="3" t="str">
        <f>IFERROR(VLOOKUP(F318,classifications!A$3:C$328,3,FALSE),VLOOKUP(F318,classifications!I$2:K$28,3,FALSE))</f>
        <v>Predominantly Urban</v>
      </c>
      <c r="I318" s="124">
        <v>0</v>
      </c>
      <c r="J318" s="124">
        <v>3460</v>
      </c>
      <c r="K318" s="124">
        <v>0</v>
      </c>
      <c r="L318" s="124">
        <v>38970</v>
      </c>
      <c r="M318" s="124">
        <v>42420</v>
      </c>
      <c r="N318" s="124"/>
    </row>
    <row r="319" spans="2:14" x14ac:dyDescent="0.25">
      <c r="B319" s="129" t="s">
        <v>925</v>
      </c>
      <c r="C319" s="129"/>
      <c r="D319" s="129" t="s">
        <v>927</v>
      </c>
      <c r="E319" s="287"/>
      <c r="F319" s="129" t="s">
        <v>928</v>
      </c>
      <c r="G319" s="90" t="str">
        <f>VLOOKUP(F319,regions!A$2:C$419,3,FALSE)</f>
        <v>Shire district</v>
      </c>
      <c r="H319" s="3" t="str">
        <f>IFERROR(VLOOKUP(F319,classifications!A$3:C$328,3,FALSE),VLOOKUP(F319,classifications!I$2:K$28,3,FALSE))</f>
        <v>Predominantly Urban</v>
      </c>
      <c r="I319" s="124">
        <v>5640</v>
      </c>
      <c r="J319" s="124">
        <v>3260</v>
      </c>
      <c r="K319" s="124">
        <v>10</v>
      </c>
      <c r="L319" s="124">
        <v>64570</v>
      </c>
      <c r="M319" s="124">
        <v>73480</v>
      </c>
      <c r="N319" s="124"/>
    </row>
    <row r="320" spans="2:14" x14ac:dyDescent="0.25">
      <c r="B320" s="129" t="s">
        <v>929</v>
      </c>
      <c r="C320" s="129"/>
      <c r="D320" s="129" t="s">
        <v>931</v>
      </c>
      <c r="E320" s="287"/>
      <c r="F320" s="129" t="s">
        <v>932</v>
      </c>
      <c r="G320" s="90" t="str">
        <f>VLOOKUP(F320,regions!A$2:C$419,3,FALSE)</f>
        <v>Shire district</v>
      </c>
      <c r="H320" s="3" t="str">
        <f>IFERROR(VLOOKUP(F320,classifications!A$3:C$328,3,FALSE),VLOOKUP(F320,classifications!I$2:K$28,3,FALSE))</f>
        <v>Predominantly Rural</v>
      </c>
      <c r="I320" s="124">
        <v>0</v>
      </c>
      <c r="J320" s="124">
        <v>3130</v>
      </c>
      <c r="K320" s="124">
        <v>0</v>
      </c>
      <c r="L320" s="124">
        <v>35460</v>
      </c>
      <c r="M320" s="124">
        <v>38580</v>
      </c>
      <c r="N320" s="124"/>
    </row>
    <row r="321" spans="2:14" ht="26.4" x14ac:dyDescent="0.25">
      <c r="B321" s="129" t="s">
        <v>933</v>
      </c>
      <c r="C321" s="129"/>
      <c r="D321" s="129" t="s">
        <v>935</v>
      </c>
      <c r="E321" s="287"/>
      <c r="F321" s="129" t="s">
        <v>936</v>
      </c>
      <c r="G321" s="90" t="str">
        <f>VLOOKUP(F321,regions!A$2:C$419,3,FALSE)</f>
        <v>Shire district</v>
      </c>
      <c r="H321" s="3" t="str">
        <f>IFERROR(VLOOKUP(F321,classifications!A$3:C$328,3,FALSE),VLOOKUP(F321,classifications!I$2:K$28,3,FALSE))</f>
        <v>Predominantly Rural</v>
      </c>
      <c r="I321" s="124">
        <v>3310</v>
      </c>
      <c r="J321" s="124">
        <v>1960</v>
      </c>
      <c r="K321" s="124">
        <v>0</v>
      </c>
      <c r="L321" s="124">
        <v>44630</v>
      </c>
      <c r="M321" s="124">
        <v>49900</v>
      </c>
      <c r="N321" s="124"/>
    </row>
    <row r="322" spans="2:14" x14ac:dyDescent="0.25">
      <c r="B322" s="129" t="s">
        <v>937</v>
      </c>
      <c r="C322" s="129"/>
      <c r="D322" s="129" t="s">
        <v>939</v>
      </c>
      <c r="E322" s="287"/>
      <c r="F322" s="129" t="s">
        <v>940</v>
      </c>
      <c r="G322" s="90" t="str">
        <f>VLOOKUP(F322,regions!A$2:C$419,3,FALSE)</f>
        <v>Shire district</v>
      </c>
      <c r="H322" s="3" t="str">
        <f>IFERROR(VLOOKUP(F322,classifications!A$3:C$328,3,FALSE),VLOOKUP(F322,classifications!I$2:K$28,3,FALSE))</f>
        <v>Predominantly Rural</v>
      </c>
      <c r="I322" s="124">
        <v>1840</v>
      </c>
      <c r="J322" s="124">
        <v>660</v>
      </c>
      <c r="K322" s="124">
        <v>0</v>
      </c>
      <c r="L322" s="124">
        <v>20340</v>
      </c>
      <c r="M322" s="124">
        <v>22830</v>
      </c>
      <c r="N322" s="124"/>
    </row>
    <row r="323" spans="2:14" ht="26.4" x14ac:dyDescent="0.25">
      <c r="B323" s="129" t="s">
        <v>941</v>
      </c>
      <c r="C323" s="129"/>
      <c r="D323" s="129" t="s">
        <v>943</v>
      </c>
      <c r="E323" s="287"/>
      <c r="F323" s="129" t="s">
        <v>944</v>
      </c>
      <c r="G323" s="90" t="str">
        <f>VLOOKUP(F323,regions!A$2:C$419,3,FALSE)</f>
        <v>Shire district</v>
      </c>
      <c r="H323" s="3" t="str">
        <f>IFERROR(VLOOKUP(F323,classifications!A$3:C$328,3,FALSE),VLOOKUP(F323,classifications!I$2:K$28,3,FALSE))</f>
        <v>Predominantly Rural</v>
      </c>
      <c r="I323" s="124">
        <v>4310</v>
      </c>
      <c r="J323" s="124">
        <v>1950</v>
      </c>
      <c r="K323" s="124">
        <v>0</v>
      </c>
      <c r="L323" s="124">
        <v>37570</v>
      </c>
      <c r="M323" s="124">
        <v>43830</v>
      </c>
      <c r="N323" s="124"/>
    </row>
    <row r="324" spans="2:14" ht="26.4" x14ac:dyDescent="0.25">
      <c r="B324" s="129" t="s">
        <v>945</v>
      </c>
      <c r="C324" s="129"/>
      <c r="D324" s="129" t="s">
        <v>947</v>
      </c>
      <c r="E324" s="287"/>
      <c r="F324" s="129" t="s">
        <v>948</v>
      </c>
      <c r="G324" s="90" t="str">
        <f>VLOOKUP(F324,regions!A$2:C$419,3,FALSE)</f>
        <v>Shire district</v>
      </c>
      <c r="H324" s="3" t="str">
        <f>IFERROR(VLOOKUP(F324,classifications!A$3:C$328,3,FALSE),VLOOKUP(F324,classifications!I$2:K$28,3,FALSE))</f>
        <v>Predominantly Urban</v>
      </c>
      <c r="I324" s="124">
        <v>1220</v>
      </c>
      <c r="J324" s="124">
        <v>620</v>
      </c>
      <c r="K324" s="124">
        <v>10</v>
      </c>
      <c r="L324" s="124">
        <v>21210</v>
      </c>
      <c r="M324" s="124">
        <v>23060</v>
      </c>
      <c r="N324" s="124"/>
    </row>
    <row r="325" spans="2:14" x14ac:dyDescent="0.25">
      <c r="I325" s="124"/>
      <c r="J325" s="124"/>
      <c r="K325" s="124"/>
      <c r="L325" s="124"/>
      <c r="M325" s="124"/>
      <c r="N325" s="124"/>
    </row>
    <row r="326" spans="2:14" x14ac:dyDescent="0.25">
      <c r="B326" s="129"/>
      <c r="C326" s="129"/>
      <c r="D326" s="129" t="s">
        <v>949</v>
      </c>
      <c r="E326" s="287" t="s">
        <v>950</v>
      </c>
      <c r="F326" s="287" t="s">
        <v>950</v>
      </c>
      <c r="G326" s="90" t="str">
        <f>VLOOKUP(F326,regions!A$2:C$419,3,FALSE)</f>
        <v>Shire county</v>
      </c>
      <c r="I326" s="132">
        <v>21550</v>
      </c>
      <c r="J326" s="132">
        <v>23720</v>
      </c>
      <c r="K326" s="132">
        <v>1810</v>
      </c>
      <c r="L326" s="132">
        <v>288030</v>
      </c>
      <c r="M326" s="132">
        <v>335110</v>
      </c>
      <c r="N326" s="124"/>
    </row>
    <row r="327" spans="2:14" x14ac:dyDescent="0.25">
      <c r="B327" s="129" t="s">
        <v>951</v>
      </c>
      <c r="C327" s="129"/>
      <c r="D327" s="129" t="s">
        <v>953</v>
      </c>
      <c r="E327" s="287"/>
      <c r="F327" s="129" t="s">
        <v>954</v>
      </c>
      <c r="G327" s="90" t="str">
        <f>VLOOKUP(F327,regions!A$2:C$419,3,FALSE)</f>
        <v>Shire district</v>
      </c>
      <c r="H327" s="3" t="str">
        <f>IFERROR(VLOOKUP(F327,classifications!A$3:C$328,3,FALSE),VLOOKUP(F327,classifications!I$2:K$28,3,FALSE))</f>
        <v>Urban with Significant Rural</v>
      </c>
      <c r="I327" s="124">
        <v>0</v>
      </c>
      <c r="J327" s="124">
        <v>5440</v>
      </c>
      <c r="K327" s="124">
        <v>90</v>
      </c>
      <c r="L327" s="124">
        <v>23780</v>
      </c>
      <c r="M327" s="124">
        <v>29310</v>
      </c>
      <c r="N327" s="124"/>
    </row>
    <row r="328" spans="2:14" x14ac:dyDescent="0.25">
      <c r="B328" s="129" t="s">
        <v>955</v>
      </c>
      <c r="C328" s="129"/>
      <c r="D328" s="129" t="s">
        <v>957</v>
      </c>
      <c r="E328" s="287"/>
      <c r="F328" s="129" t="s">
        <v>958</v>
      </c>
      <c r="G328" s="90" t="str">
        <f>VLOOKUP(F328,regions!A$2:C$419,3,FALSE)</f>
        <v>Shire district</v>
      </c>
      <c r="H328" s="3" t="str">
        <f>IFERROR(VLOOKUP(F328,classifications!A$3:C$328,3,FALSE),VLOOKUP(F328,classifications!I$2:K$28,3,FALSE))</f>
        <v>Predominantly Rural</v>
      </c>
      <c r="I328" s="124">
        <v>0</v>
      </c>
      <c r="J328" s="124">
        <v>7370</v>
      </c>
      <c r="K328" s="124">
        <v>450</v>
      </c>
      <c r="L328" s="124">
        <v>59270</v>
      </c>
      <c r="M328" s="124">
        <v>67100</v>
      </c>
      <c r="N328" s="124"/>
    </row>
    <row r="329" spans="2:14" x14ac:dyDescent="0.25">
      <c r="B329" s="129" t="s">
        <v>959</v>
      </c>
      <c r="C329" s="129"/>
      <c r="D329" s="129" t="s">
        <v>961</v>
      </c>
      <c r="E329" s="287"/>
      <c r="F329" s="129" t="s">
        <v>962</v>
      </c>
      <c r="G329" s="90" t="str">
        <f>VLOOKUP(F329,regions!A$2:C$419,3,FALSE)</f>
        <v>Shire district</v>
      </c>
      <c r="H329" s="3" t="str">
        <f>IFERROR(VLOOKUP(F329,classifications!A$3:C$328,3,FALSE),VLOOKUP(F329,classifications!I$2:K$28,3,FALSE))</f>
        <v>Predominantly Urban</v>
      </c>
      <c r="I329" s="124">
        <v>7740</v>
      </c>
      <c r="J329" s="124">
        <v>1900</v>
      </c>
      <c r="K329" s="124">
        <v>0</v>
      </c>
      <c r="L329" s="124">
        <v>34240</v>
      </c>
      <c r="M329" s="124">
        <v>43880</v>
      </c>
      <c r="N329" s="124"/>
    </row>
    <row r="330" spans="2:14" x14ac:dyDescent="0.25">
      <c r="B330" s="129" t="s">
        <v>963</v>
      </c>
      <c r="C330" s="129"/>
      <c r="D330" s="129" t="s">
        <v>965</v>
      </c>
      <c r="E330" s="287"/>
      <c r="F330" s="129" t="s">
        <v>966</v>
      </c>
      <c r="G330" s="90" t="str">
        <f>VLOOKUP(F330,regions!A$2:C$419,3,FALSE)</f>
        <v>Shire district</v>
      </c>
      <c r="H330" s="3" t="str">
        <f>IFERROR(VLOOKUP(F330,classifications!A$3:C$328,3,FALSE),VLOOKUP(F330,classifications!I$2:K$28,3,FALSE))</f>
        <v>Predominantly Rural</v>
      </c>
      <c r="I330" s="124">
        <v>3870</v>
      </c>
      <c r="J330" s="124">
        <v>1210</v>
      </c>
      <c r="K330" s="124">
        <v>1090</v>
      </c>
      <c r="L330" s="124">
        <v>43910</v>
      </c>
      <c r="M330" s="124">
        <v>50080</v>
      </c>
      <c r="N330" s="124"/>
    </row>
    <row r="331" spans="2:14" x14ac:dyDescent="0.25">
      <c r="B331" s="129" t="s">
        <v>967</v>
      </c>
      <c r="C331" s="129"/>
      <c r="D331" s="129" t="s">
        <v>969</v>
      </c>
      <c r="E331" s="287"/>
      <c r="F331" s="129" t="s">
        <v>970</v>
      </c>
      <c r="G331" s="90" t="str">
        <f>VLOOKUP(F331,regions!A$2:C$419,3,FALSE)</f>
        <v>Shire district</v>
      </c>
      <c r="H331" s="3" t="str">
        <f>IFERROR(VLOOKUP(F331,classifications!A$3:C$328,3,FALSE),VLOOKUP(F331,classifications!I$2:K$28,3,FALSE))</f>
        <v>Predominantly Rural</v>
      </c>
      <c r="I331" s="124">
        <v>3840</v>
      </c>
      <c r="J331" s="124">
        <v>1050</v>
      </c>
      <c r="K331" s="124">
        <v>0</v>
      </c>
      <c r="L331" s="124">
        <v>35200</v>
      </c>
      <c r="M331" s="124">
        <v>40100</v>
      </c>
      <c r="N331" s="124"/>
    </row>
    <row r="332" spans="2:14" x14ac:dyDescent="0.25">
      <c r="B332" s="129" t="s">
        <v>971</v>
      </c>
      <c r="C332" s="129"/>
      <c r="D332" s="129" t="s">
        <v>973</v>
      </c>
      <c r="E332" s="287"/>
      <c r="F332" s="129" t="s">
        <v>974</v>
      </c>
      <c r="G332" s="90" t="str">
        <f>VLOOKUP(F332,regions!A$2:C$419,3,FALSE)</f>
        <v>Shire district</v>
      </c>
      <c r="H332" s="3" t="str">
        <f>IFERROR(VLOOKUP(F332,classifications!A$3:C$328,3,FALSE),VLOOKUP(F332,classifications!I$2:K$28,3,FALSE))</f>
        <v>Predominantly Rural</v>
      </c>
      <c r="I332" s="124">
        <v>6080</v>
      </c>
      <c r="J332" s="124">
        <v>2060</v>
      </c>
      <c r="K332" s="124">
        <v>0</v>
      </c>
      <c r="L332" s="124">
        <v>54510</v>
      </c>
      <c r="M332" s="124">
        <v>62650</v>
      </c>
      <c r="N332" s="124"/>
    </row>
    <row r="333" spans="2:14" x14ac:dyDescent="0.25">
      <c r="B333" s="129" t="s">
        <v>975</v>
      </c>
      <c r="C333" s="129"/>
      <c r="D333" s="129" t="s">
        <v>977</v>
      </c>
      <c r="E333" s="287"/>
      <c r="F333" s="129" t="s">
        <v>978</v>
      </c>
      <c r="G333" s="90" t="str">
        <f>VLOOKUP(F333,regions!A$2:C$419,3,FALSE)</f>
        <v>Shire district</v>
      </c>
      <c r="H333" s="3" t="str">
        <f>IFERROR(VLOOKUP(F333,classifications!A$3:C$328,3,FALSE),VLOOKUP(F333,classifications!I$2:K$28,3,FALSE))</f>
        <v>Predominantly Rural</v>
      </c>
      <c r="I333" s="124">
        <v>20</v>
      </c>
      <c r="J333" s="124">
        <v>4690</v>
      </c>
      <c r="K333" s="124">
        <v>180</v>
      </c>
      <c r="L333" s="124">
        <v>37120</v>
      </c>
      <c r="M333" s="124">
        <v>42000</v>
      </c>
      <c r="N333" s="124"/>
    </row>
    <row r="334" spans="2:14" x14ac:dyDescent="0.25">
      <c r="I334" s="124"/>
      <c r="J334" s="124"/>
      <c r="K334" s="124"/>
      <c r="L334" s="124"/>
      <c r="M334" s="124"/>
      <c r="N334" s="124"/>
    </row>
    <row r="335" spans="2:14" x14ac:dyDescent="0.25">
      <c r="B335" s="129"/>
      <c r="C335" s="129"/>
      <c r="D335" s="129" t="s">
        <v>979</v>
      </c>
      <c r="E335" s="287" t="s">
        <v>980</v>
      </c>
      <c r="F335" s="287" t="s">
        <v>980</v>
      </c>
      <c r="G335" s="90" t="str">
        <f>VLOOKUP(F335,regions!A$2:C$419,3,FALSE)</f>
        <v>Shire county</v>
      </c>
      <c r="I335" s="132">
        <v>20920</v>
      </c>
      <c r="J335" s="132">
        <v>43870</v>
      </c>
      <c r="K335" s="132">
        <v>890</v>
      </c>
      <c r="L335" s="132">
        <v>354690</v>
      </c>
      <c r="M335" s="132">
        <v>420360</v>
      </c>
      <c r="N335" s="124"/>
    </row>
    <row r="336" spans="2:14" x14ac:dyDescent="0.25">
      <c r="B336" s="129" t="s">
        <v>981</v>
      </c>
      <c r="C336" s="129"/>
      <c r="D336" s="129" t="s">
        <v>983</v>
      </c>
      <c r="E336" s="287"/>
      <c r="F336" s="129" t="s">
        <v>984</v>
      </c>
      <c r="G336" s="90" t="str">
        <f>VLOOKUP(F336,regions!A$2:C$419,3,FALSE)</f>
        <v>Shire district</v>
      </c>
      <c r="H336" s="3" t="str">
        <f>IFERROR(VLOOKUP(F336,classifications!A$3:C$328,3,FALSE),VLOOKUP(F336,classifications!I$2:K$28,3,FALSE))</f>
        <v>Predominantly Rural</v>
      </c>
      <c r="I336" s="124">
        <v>0</v>
      </c>
      <c r="J336" s="124">
        <v>8430</v>
      </c>
      <c r="K336" s="124">
        <v>0</v>
      </c>
      <c r="L336" s="124">
        <v>51990</v>
      </c>
      <c r="M336" s="124">
        <v>60420</v>
      </c>
      <c r="N336" s="124"/>
    </row>
    <row r="337" spans="2:14" x14ac:dyDescent="0.25">
      <c r="B337" s="129" t="s">
        <v>985</v>
      </c>
      <c r="C337" s="129"/>
      <c r="D337" s="129" t="s">
        <v>987</v>
      </c>
      <c r="E337" s="287"/>
      <c r="F337" s="129" t="s">
        <v>988</v>
      </c>
      <c r="G337" s="90" t="str">
        <f>VLOOKUP(F337,regions!A$2:C$419,3,FALSE)</f>
        <v>Shire district</v>
      </c>
      <c r="H337" s="3" t="str">
        <f>IFERROR(VLOOKUP(F337,classifications!A$3:C$328,3,FALSE),VLOOKUP(F337,classifications!I$2:K$28,3,FALSE))</f>
        <v>Urban with Significant Rural</v>
      </c>
      <c r="I337" s="124">
        <v>10</v>
      </c>
      <c r="J337" s="124">
        <v>5260</v>
      </c>
      <c r="K337" s="124">
        <v>140</v>
      </c>
      <c r="L337" s="124">
        <v>52140</v>
      </c>
      <c r="M337" s="124">
        <v>57540</v>
      </c>
      <c r="N337" s="124"/>
    </row>
    <row r="338" spans="2:14" x14ac:dyDescent="0.25">
      <c r="B338" s="129" t="s">
        <v>989</v>
      </c>
      <c r="C338" s="129"/>
      <c r="D338" s="129" t="s">
        <v>991</v>
      </c>
      <c r="E338" s="287"/>
      <c r="F338" s="129" t="s">
        <v>992</v>
      </c>
      <c r="G338" s="90" t="str">
        <f>VLOOKUP(F338,regions!A$2:C$419,3,FALSE)</f>
        <v>Shire district</v>
      </c>
      <c r="H338" s="3" t="str">
        <f>IFERROR(VLOOKUP(F338,classifications!A$3:C$328,3,FALSE),VLOOKUP(F338,classifications!I$2:K$28,3,FALSE))</f>
        <v>Urban with Significant Rural</v>
      </c>
      <c r="I338" s="124">
        <v>5860</v>
      </c>
      <c r="J338" s="124">
        <v>1810</v>
      </c>
      <c r="K338" s="124">
        <v>0</v>
      </c>
      <c r="L338" s="124">
        <v>37820</v>
      </c>
      <c r="M338" s="124">
        <v>45490</v>
      </c>
      <c r="N338" s="124"/>
    </row>
    <row r="339" spans="2:14" ht="26.4" x14ac:dyDescent="0.25">
      <c r="B339" s="129" t="s">
        <v>993</v>
      </c>
      <c r="C339" s="129"/>
      <c r="D339" s="129" t="s">
        <v>995</v>
      </c>
      <c r="E339" s="287"/>
      <c r="F339" s="129" t="s">
        <v>996</v>
      </c>
      <c r="G339" s="90" t="str">
        <f>VLOOKUP(F339,regions!A$2:C$419,3,FALSE)</f>
        <v>Shire district</v>
      </c>
      <c r="H339" s="3" t="str">
        <f>IFERROR(VLOOKUP(F339,classifications!A$3:C$328,3,FALSE),VLOOKUP(F339,classifications!I$2:K$28,3,FALSE))</f>
        <v>Predominantly Rural</v>
      </c>
      <c r="I339" s="124">
        <v>50</v>
      </c>
      <c r="J339" s="124">
        <v>9710</v>
      </c>
      <c r="K339" s="124">
        <v>720</v>
      </c>
      <c r="L339" s="124">
        <v>65980</v>
      </c>
      <c r="M339" s="124">
        <v>76470</v>
      </c>
      <c r="N339" s="124"/>
    </row>
    <row r="340" spans="2:14" x14ac:dyDescent="0.25">
      <c r="B340" s="129" t="s">
        <v>997</v>
      </c>
      <c r="C340" s="129"/>
      <c r="D340" s="129" t="s">
        <v>999</v>
      </c>
      <c r="E340" s="287"/>
      <c r="F340" s="129" t="s">
        <v>1000</v>
      </c>
      <c r="G340" s="90" t="str">
        <f>VLOOKUP(F340,regions!A$2:C$419,3,FALSE)</f>
        <v>Shire district</v>
      </c>
      <c r="H340" s="3" t="str">
        <f>IFERROR(VLOOKUP(F340,classifications!A$3:C$328,3,FALSE),VLOOKUP(F340,classifications!I$2:K$28,3,FALSE))</f>
        <v>Predominantly Rural</v>
      </c>
      <c r="I340" s="124">
        <v>0</v>
      </c>
      <c r="J340" s="124">
        <v>6290</v>
      </c>
      <c r="K340" s="124">
        <v>10</v>
      </c>
      <c r="L340" s="124">
        <v>49250</v>
      </c>
      <c r="M340" s="124">
        <v>55550</v>
      </c>
      <c r="N340" s="124"/>
    </row>
    <row r="341" spans="2:14" x14ac:dyDescent="0.25">
      <c r="B341" s="129" t="s">
        <v>1001</v>
      </c>
      <c r="C341" s="129"/>
      <c r="D341" s="129" t="s">
        <v>1003</v>
      </c>
      <c r="E341" s="287"/>
      <c r="F341" s="129" t="s">
        <v>1004</v>
      </c>
      <c r="G341" s="90" t="str">
        <f>VLOOKUP(F341,regions!A$2:C$419,3,FALSE)</f>
        <v>Shire district</v>
      </c>
      <c r="H341" s="3" t="str">
        <f>IFERROR(VLOOKUP(F341,classifications!A$3:C$328,3,FALSE),VLOOKUP(F341,classifications!I$2:K$28,3,FALSE))</f>
        <v>Predominantly Urban</v>
      </c>
      <c r="I341" s="124">
        <v>14980</v>
      </c>
      <c r="J341" s="124">
        <v>5440</v>
      </c>
      <c r="K341" s="124">
        <v>0</v>
      </c>
      <c r="L341" s="124">
        <v>44860</v>
      </c>
      <c r="M341" s="124">
        <v>65290</v>
      </c>
      <c r="N341" s="124"/>
    </row>
    <row r="342" spans="2:14" x14ac:dyDescent="0.25">
      <c r="B342" s="129" t="s">
        <v>1005</v>
      </c>
      <c r="C342" s="129"/>
      <c r="D342" s="129" t="s">
        <v>1007</v>
      </c>
      <c r="E342" s="287"/>
      <c r="F342" s="129" t="s">
        <v>1008</v>
      </c>
      <c r="G342" s="90" t="str">
        <f>VLOOKUP(F342,regions!A$2:C$419,3,FALSE)</f>
        <v>Shire district</v>
      </c>
      <c r="H342" s="3" t="str">
        <f>IFERROR(VLOOKUP(F342,classifications!A$3:C$328,3,FALSE),VLOOKUP(F342,classifications!I$2:K$28,3,FALSE))</f>
        <v>Predominantly Rural</v>
      </c>
      <c r="I342" s="124">
        <v>10</v>
      </c>
      <c r="J342" s="124">
        <v>6930</v>
      </c>
      <c r="K342" s="124">
        <v>10</v>
      </c>
      <c r="L342" s="124">
        <v>52650</v>
      </c>
      <c r="M342" s="124">
        <v>59600</v>
      </c>
      <c r="N342" s="124"/>
    </row>
    <row r="343" spans="2:14" x14ac:dyDescent="0.25">
      <c r="I343" s="124"/>
      <c r="J343" s="124"/>
      <c r="K343" s="124"/>
      <c r="L343" s="124"/>
      <c r="M343" s="124"/>
      <c r="N343" s="124"/>
    </row>
    <row r="344" spans="2:14" x14ac:dyDescent="0.25">
      <c r="B344" s="129"/>
      <c r="C344" s="129"/>
      <c r="D344" s="129" t="s">
        <v>1009</v>
      </c>
      <c r="E344" s="287" t="s">
        <v>1010</v>
      </c>
      <c r="F344" s="287" t="s">
        <v>1010</v>
      </c>
      <c r="G344" s="90" t="str">
        <f>VLOOKUP(F344,regions!A$2:C$419,3,FALSE)</f>
        <v>Shire county</v>
      </c>
      <c r="I344" s="130">
        <v>20000</v>
      </c>
      <c r="J344" s="130">
        <v>28580</v>
      </c>
      <c r="K344" s="130">
        <v>20</v>
      </c>
      <c r="L344" s="130">
        <v>267240</v>
      </c>
      <c r="M344" s="130">
        <v>315840</v>
      </c>
      <c r="N344" s="124"/>
    </row>
    <row r="345" spans="2:14" x14ac:dyDescent="0.25">
      <c r="B345" s="129" t="s">
        <v>1011</v>
      </c>
      <c r="C345" s="129"/>
      <c r="D345" s="129" t="s">
        <v>1013</v>
      </c>
      <c r="E345" s="287"/>
      <c r="F345" s="129" t="s">
        <v>1014</v>
      </c>
      <c r="G345" s="90" t="str">
        <f>VLOOKUP(F345,regions!A$2:C$419,3,FALSE)</f>
        <v>Shire district</v>
      </c>
      <c r="H345" s="3" t="str">
        <f>IFERROR(VLOOKUP(F345,classifications!A$3:C$328,3,FALSE),VLOOKUP(F345,classifications!I$2:K$28,3,FALSE))</f>
        <v>Predominantly Urban</v>
      </c>
      <c r="I345" s="124">
        <v>4680</v>
      </c>
      <c r="J345" s="124">
        <v>1160</v>
      </c>
      <c r="K345" s="124">
        <v>0</v>
      </c>
      <c r="L345" s="124">
        <v>22770</v>
      </c>
      <c r="M345" s="124">
        <v>28610</v>
      </c>
      <c r="N345" s="124"/>
    </row>
    <row r="346" spans="2:14" x14ac:dyDescent="0.25">
      <c r="B346" s="129" t="s">
        <v>1015</v>
      </c>
      <c r="C346" s="129"/>
      <c r="D346" s="129" t="s">
        <v>1017</v>
      </c>
      <c r="E346" s="287"/>
      <c r="F346" s="129" t="s">
        <v>1018</v>
      </c>
      <c r="G346" s="90" t="str">
        <f>VLOOKUP(F346,regions!A$2:C$419,3,FALSE)</f>
        <v>Shire district</v>
      </c>
      <c r="H346" s="3" t="str">
        <f>IFERROR(VLOOKUP(F346,classifications!A$3:C$328,3,FALSE),VLOOKUP(F346,classifications!I$2:K$28,3,FALSE))</f>
        <v>Predominantly Rural</v>
      </c>
      <c r="I346" s="124">
        <v>0</v>
      </c>
      <c r="J346" s="124">
        <v>4900</v>
      </c>
      <c r="K346" s="124">
        <v>0</v>
      </c>
      <c r="L346" s="124">
        <v>29740</v>
      </c>
      <c r="M346" s="124">
        <v>34630</v>
      </c>
      <c r="N346" s="124"/>
    </row>
    <row r="347" spans="2:14" ht="26.4" x14ac:dyDescent="0.25">
      <c r="B347" s="129" t="s">
        <v>1019</v>
      </c>
      <c r="C347" s="129"/>
      <c r="D347" s="129" t="s">
        <v>1021</v>
      </c>
      <c r="E347" s="287"/>
      <c r="F347" s="129" t="s">
        <v>1022</v>
      </c>
      <c r="G347" s="90" t="str">
        <f>VLOOKUP(F347,regions!A$2:C$419,3,FALSE)</f>
        <v>Shire district</v>
      </c>
      <c r="H347" s="3" t="str">
        <f>IFERROR(VLOOKUP(F347,classifications!A$3:C$328,3,FALSE),VLOOKUP(F347,classifications!I$2:K$28,3,FALSE))</f>
        <v>Predominantly Rural</v>
      </c>
      <c r="I347" s="124">
        <v>0</v>
      </c>
      <c r="J347" s="124">
        <v>5280</v>
      </c>
      <c r="K347" s="124">
        <v>0</v>
      </c>
      <c r="L347" s="124">
        <v>34280</v>
      </c>
      <c r="M347" s="124">
        <v>39560</v>
      </c>
      <c r="N347" s="124"/>
    </row>
    <row r="348" spans="2:14" x14ac:dyDescent="0.25">
      <c r="B348" s="129" t="s">
        <v>1023</v>
      </c>
      <c r="C348" s="129"/>
      <c r="D348" s="129" t="s">
        <v>1025</v>
      </c>
      <c r="E348" s="287"/>
      <c r="F348" s="129" t="s">
        <v>1026</v>
      </c>
      <c r="G348" s="90" t="str">
        <f>VLOOKUP(F348,regions!A$2:C$419,3,FALSE)</f>
        <v>Shire district</v>
      </c>
      <c r="H348" s="3" t="str">
        <f>IFERROR(VLOOKUP(F348,classifications!A$3:C$328,3,FALSE),VLOOKUP(F348,classifications!I$2:K$28,3,FALSE))</f>
        <v>Predominantly Urban</v>
      </c>
      <c r="I348" s="124">
        <v>3700</v>
      </c>
      <c r="J348" s="124">
        <v>2330</v>
      </c>
      <c r="K348" s="124">
        <v>10</v>
      </c>
      <c r="L348" s="124">
        <v>38170</v>
      </c>
      <c r="M348" s="124">
        <v>44200</v>
      </c>
      <c r="N348" s="124"/>
    </row>
    <row r="349" spans="2:14" x14ac:dyDescent="0.25">
      <c r="B349" s="129" t="s">
        <v>1027</v>
      </c>
      <c r="C349" s="129"/>
      <c r="D349" s="129" t="s">
        <v>1029</v>
      </c>
      <c r="E349" s="287"/>
      <c r="F349" s="129" t="s">
        <v>1030</v>
      </c>
      <c r="G349" s="90" t="str">
        <f>VLOOKUP(F349,regions!A$2:C$419,3,FALSE)</f>
        <v>Shire district</v>
      </c>
      <c r="H349" s="3" t="str">
        <f>IFERROR(VLOOKUP(F349,classifications!A$3:C$328,3,FALSE),VLOOKUP(F349,classifications!I$2:K$28,3,FALSE))</f>
        <v>Predominantly Urban</v>
      </c>
      <c r="I349" s="124">
        <v>11620</v>
      </c>
      <c r="J349" s="124">
        <v>4710</v>
      </c>
      <c r="K349" s="124">
        <v>0</v>
      </c>
      <c r="L349" s="124">
        <v>79500</v>
      </c>
      <c r="M349" s="124">
        <v>95820</v>
      </c>
      <c r="N349" s="124"/>
    </row>
    <row r="350" spans="2:14" ht="26.4" x14ac:dyDescent="0.25">
      <c r="B350" s="129" t="s">
        <v>1031</v>
      </c>
      <c r="C350" s="129"/>
      <c r="D350" s="129" t="s">
        <v>1033</v>
      </c>
      <c r="E350" s="287"/>
      <c r="F350" s="129" t="s">
        <v>1034</v>
      </c>
      <c r="G350" s="90" t="str">
        <f>VLOOKUP(F350,regions!A$2:C$419,3,FALSE)</f>
        <v>Shire district</v>
      </c>
      <c r="H350" s="3" t="str">
        <f>IFERROR(VLOOKUP(F350,classifications!A$3:C$328,3,FALSE),VLOOKUP(F350,classifications!I$2:K$28,3,FALSE))</f>
        <v>Predominantly Rural</v>
      </c>
      <c r="I350" s="124">
        <v>0</v>
      </c>
      <c r="J350" s="124">
        <v>3920</v>
      </c>
      <c r="K350" s="124">
        <v>20</v>
      </c>
      <c r="L350" s="124">
        <v>34480</v>
      </c>
      <c r="M350" s="124">
        <v>38420</v>
      </c>
      <c r="N350" s="124"/>
    </row>
    <row r="351" spans="2:14" x14ac:dyDescent="0.25">
      <c r="B351" s="129" t="s">
        <v>1035</v>
      </c>
      <c r="C351" s="129"/>
      <c r="D351" s="129" t="s">
        <v>1037</v>
      </c>
      <c r="E351" s="287"/>
      <c r="F351" s="129" t="s">
        <v>1038</v>
      </c>
      <c r="G351" s="90" t="str">
        <f>VLOOKUP(F351,regions!A$2:C$419,3,FALSE)</f>
        <v>Shire district</v>
      </c>
      <c r="H351" s="3" t="str">
        <f>IFERROR(VLOOKUP(F351,classifications!A$3:C$328,3,FALSE),VLOOKUP(F351,classifications!I$2:K$28,3,FALSE))</f>
        <v>Urban with Significant Rural</v>
      </c>
      <c r="I351" s="124">
        <v>0</v>
      </c>
      <c r="J351" s="124">
        <v>6280</v>
      </c>
      <c r="K351" s="124">
        <v>0</v>
      </c>
      <c r="L351" s="124">
        <v>28320</v>
      </c>
      <c r="M351" s="124">
        <v>34600</v>
      </c>
      <c r="N351" s="124"/>
    </row>
    <row r="352" spans="2:14" x14ac:dyDescent="0.25">
      <c r="I352" s="124"/>
      <c r="J352" s="124"/>
      <c r="K352" s="124"/>
      <c r="L352" s="124"/>
      <c r="M352" s="124"/>
      <c r="N352" s="124"/>
    </row>
    <row r="353" spans="2:14" x14ac:dyDescent="0.25">
      <c r="B353" s="129"/>
      <c r="C353" s="129"/>
      <c r="D353" s="129" t="s">
        <v>1542</v>
      </c>
      <c r="E353" s="287" t="s">
        <v>1543</v>
      </c>
      <c r="F353" s="129"/>
      <c r="G353" s="129"/>
      <c r="I353" s="131"/>
      <c r="J353" s="131"/>
      <c r="K353" s="131"/>
      <c r="L353" s="131"/>
      <c r="M353" s="131"/>
      <c r="N353" s="124"/>
    </row>
    <row r="354" spans="2:14" x14ac:dyDescent="0.25">
      <c r="B354" s="129" t="s">
        <v>1544</v>
      </c>
      <c r="C354" s="129"/>
      <c r="D354" s="129" t="s">
        <v>1546</v>
      </c>
      <c r="E354" s="287"/>
      <c r="F354" s="129" t="s">
        <v>1547</v>
      </c>
      <c r="G354" s="129"/>
      <c r="H354" s="129"/>
      <c r="I354" s="131"/>
      <c r="J354" s="131"/>
      <c r="K354" s="131"/>
      <c r="L354" s="131"/>
      <c r="M354" s="131"/>
      <c r="N354" s="124"/>
    </row>
    <row r="355" spans="2:14" ht="26.4" x14ac:dyDescent="0.25">
      <c r="B355" s="129" t="s">
        <v>1548</v>
      </c>
      <c r="C355" s="129"/>
      <c r="D355" s="129" t="s">
        <v>1550</v>
      </c>
      <c r="E355" s="287"/>
      <c r="F355" s="129" t="s">
        <v>1551</v>
      </c>
      <c r="G355" s="129"/>
      <c r="H355" s="129"/>
      <c r="I355" s="131"/>
      <c r="J355" s="131"/>
      <c r="K355" s="131"/>
      <c r="L355" s="131"/>
      <c r="M355" s="131"/>
      <c r="N355" s="124"/>
    </row>
    <row r="356" spans="2:14" x14ac:dyDescent="0.25">
      <c r="B356" s="129" t="s">
        <v>1552</v>
      </c>
      <c r="C356" s="129"/>
      <c r="D356" s="129" t="s">
        <v>1554</v>
      </c>
      <c r="E356" s="287"/>
      <c r="F356" s="129" t="s">
        <v>1555</v>
      </c>
      <c r="G356" s="129"/>
      <c r="H356" s="129"/>
      <c r="I356" s="131"/>
      <c r="J356" s="131"/>
      <c r="K356" s="131"/>
      <c r="L356" s="131"/>
      <c r="M356" s="131"/>
      <c r="N356" s="124"/>
    </row>
    <row r="357" spans="2:14" x14ac:dyDescent="0.25">
      <c r="B357" s="129" t="s">
        <v>1556</v>
      </c>
      <c r="C357" s="129"/>
      <c r="D357" s="129" t="s">
        <v>1558</v>
      </c>
      <c r="E357" s="287"/>
      <c r="F357" s="129" t="s">
        <v>1559</v>
      </c>
      <c r="G357" s="129"/>
      <c r="H357" s="129"/>
      <c r="I357" s="131"/>
      <c r="J357" s="131"/>
      <c r="K357" s="131"/>
      <c r="L357" s="131"/>
      <c r="M357" s="131"/>
      <c r="N357" s="124"/>
    </row>
    <row r="358" spans="2:14" x14ac:dyDescent="0.25">
      <c r="B358" s="129" t="s">
        <v>1560</v>
      </c>
      <c r="C358" s="129"/>
      <c r="D358" s="129" t="s">
        <v>1562</v>
      </c>
      <c r="E358" s="287"/>
      <c r="F358" s="129" t="s">
        <v>1563</v>
      </c>
      <c r="G358" s="129"/>
      <c r="H358" s="129"/>
      <c r="I358" s="131"/>
      <c r="J358" s="131"/>
      <c r="K358" s="131"/>
      <c r="L358" s="131"/>
      <c r="M358" s="131"/>
      <c r="N358" s="124"/>
    </row>
    <row r="359" spans="2:14" x14ac:dyDescent="0.25">
      <c r="B359" s="129" t="s">
        <v>1564</v>
      </c>
      <c r="C359" s="129"/>
      <c r="D359" s="129" t="s">
        <v>1566</v>
      </c>
      <c r="E359" s="287"/>
      <c r="F359" s="129" t="s">
        <v>1567</v>
      </c>
      <c r="G359" s="129"/>
      <c r="H359" s="129"/>
      <c r="I359" s="131"/>
      <c r="J359" s="131"/>
      <c r="K359" s="131"/>
      <c r="L359" s="131"/>
      <c r="M359" s="131"/>
      <c r="N359" s="124"/>
    </row>
    <row r="360" spans="2:14" x14ac:dyDescent="0.25">
      <c r="I360" s="124"/>
      <c r="J360" s="124"/>
      <c r="K360" s="124"/>
      <c r="L360" s="124"/>
      <c r="M360" s="124"/>
      <c r="N360" s="124"/>
    </row>
    <row r="361" spans="2:14" x14ac:dyDescent="0.25">
      <c r="B361" s="129"/>
      <c r="C361" s="129"/>
      <c r="D361" s="129" t="s">
        <v>1039</v>
      </c>
      <c r="E361" s="287" t="s">
        <v>1040</v>
      </c>
      <c r="F361" s="287" t="s">
        <v>1040</v>
      </c>
      <c r="G361" s="90" t="str">
        <f>VLOOKUP(F361,regions!A$2:C$419,3,FALSE)</f>
        <v>Shire county</v>
      </c>
      <c r="I361" s="132">
        <v>8470</v>
      </c>
      <c r="J361" s="132">
        <v>23160</v>
      </c>
      <c r="K361" s="132">
        <v>3090</v>
      </c>
      <c r="L361" s="132">
        <v>253580</v>
      </c>
      <c r="M361" s="130">
        <v>288300</v>
      </c>
      <c r="N361" s="124"/>
    </row>
    <row r="362" spans="2:14" x14ac:dyDescent="0.25">
      <c r="B362" s="129" t="s">
        <v>1041</v>
      </c>
      <c r="C362" s="129"/>
      <c r="D362" s="129" t="s">
        <v>1043</v>
      </c>
      <c r="E362" s="287"/>
      <c r="F362" s="129" t="s">
        <v>1044</v>
      </c>
      <c r="G362" s="90" t="str">
        <f>VLOOKUP(F362,regions!A$2:C$419,3,FALSE)</f>
        <v>Shire district</v>
      </c>
      <c r="H362" s="3" t="str">
        <f>IFERROR(VLOOKUP(F362,classifications!A$3:C$328,3,FALSE),VLOOKUP(F362,classifications!I$2:K$28,3,FALSE))</f>
        <v>Predominantly Rural</v>
      </c>
      <c r="I362" s="124">
        <v>0</v>
      </c>
      <c r="J362" s="124">
        <v>2490</v>
      </c>
      <c r="K362" s="124">
        <v>0</v>
      </c>
      <c r="L362" s="124">
        <v>25540</v>
      </c>
      <c r="M362" s="124">
        <v>28030</v>
      </c>
      <c r="N362" s="124"/>
    </row>
    <row r="363" spans="2:14" x14ac:dyDescent="0.25">
      <c r="B363" s="129" t="s">
        <v>1045</v>
      </c>
      <c r="C363" s="129"/>
      <c r="D363" s="129" t="s">
        <v>1047</v>
      </c>
      <c r="E363" s="287"/>
      <c r="F363" s="129" t="s">
        <v>1048</v>
      </c>
      <c r="G363" s="90" t="str">
        <f>VLOOKUP(F363,regions!A$2:C$419,3,FALSE)</f>
        <v>Shire district</v>
      </c>
      <c r="H363" s="3" t="str">
        <f>IFERROR(VLOOKUP(F363,classifications!A$3:C$328,3,FALSE),VLOOKUP(F363,classifications!I$2:K$28,3,FALSE))</f>
        <v>Predominantly Rural</v>
      </c>
      <c r="I363" s="124">
        <v>0</v>
      </c>
      <c r="J363" s="124">
        <v>5490</v>
      </c>
      <c r="K363" s="124">
        <v>850</v>
      </c>
      <c r="L363" s="124">
        <v>35190</v>
      </c>
      <c r="M363" s="124">
        <v>41530</v>
      </c>
      <c r="N363" s="124"/>
    </row>
    <row r="364" spans="2:14" x14ac:dyDescent="0.25">
      <c r="B364" s="129" t="s">
        <v>1049</v>
      </c>
      <c r="C364" s="129"/>
      <c r="D364" s="129" t="s">
        <v>1051</v>
      </c>
      <c r="E364" s="287"/>
      <c r="F364" s="129" t="s">
        <v>1052</v>
      </c>
      <c r="G364" s="90" t="str">
        <f>VLOOKUP(F364,regions!A$2:C$419,3,FALSE)</f>
        <v>Shire district</v>
      </c>
      <c r="H364" s="3" t="str">
        <f>IFERROR(VLOOKUP(F364,classifications!A$3:C$328,3,FALSE),VLOOKUP(F364,classifications!I$2:K$28,3,FALSE))</f>
        <v>Urban with Significant Rural</v>
      </c>
      <c r="I364" s="124">
        <v>3850</v>
      </c>
      <c r="J364" s="124">
        <v>2760</v>
      </c>
      <c r="K364" s="124">
        <v>650</v>
      </c>
      <c r="L364" s="124">
        <v>64520</v>
      </c>
      <c r="M364" s="124">
        <v>71790</v>
      </c>
      <c r="N364" s="124"/>
    </row>
    <row r="365" spans="2:14" x14ac:dyDescent="0.25">
      <c r="B365" s="129" t="s">
        <v>1053</v>
      </c>
      <c r="C365" s="129"/>
      <c r="D365" s="129" t="s">
        <v>1055</v>
      </c>
      <c r="E365" s="287"/>
      <c r="F365" s="129" t="s">
        <v>1056</v>
      </c>
      <c r="G365" s="90" t="str">
        <f>VLOOKUP(F365,regions!A$2:C$419,3,FALSE)</f>
        <v>Shire district</v>
      </c>
      <c r="H365" s="3" t="str">
        <f>IFERROR(VLOOKUP(F365,classifications!A$3:C$328,3,FALSE),VLOOKUP(F365,classifications!I$2:K$28,3,FALSE))</f>
        <v>Predominantly Rural</v>
      </c>
      <c r="I365" s="124">
        <v>1530</v>
      </c>
      <c r="J365" s="124">
        <v>880</v>
      </c>
      <c r="K365" s="124">
        <v>1590</v>
      </c>
      <c r="L365" s="124">
        <v>19710</v>
      </c>
      <c r="M365" s="124">
        <v>23710</v>
      </c>
      <c r="N365" s="124"/>
    </row>
    <row r="366" spans="2:14" x14ac:dyDescent="0.25">
      <c r="B366" s="129" t="s">
        <v>1057</v>
      </c>
      <c r="C366" s="129"/>
      <c r="D366" s="129" t="s">
        <v>1059</v>
      </c>
      <c r="E366" s="287"/>
      <c r="F366" s="129" t="s">
        <v>1060</v>
      </c>
      <c r="G366" s="90" t="str">
        <f>VLOOKUP(F366,regions!A$2:C$419,3,FALSE)</f>
        <v>Shire district</v>
      </c>
      <c r="H366" s="3" t="str">
        <f>IFERROR(VLOOKUP(F366,classifications!A$3:C$328,3,FALSE),VLOOKUP(F366,classifications!I$2:K$28,3,FALSE))</f>
        <v>Predominantly Rural</v>
      </c>
      <c r="I366" s="124">
        <v>10</v>
      </c>
      <c r="J366" s="124">
        <v>3190</v>
      </c>
      <c r="K366" s="124">
        <v>0</v>
      </c>
      <c r="L366" s="124">
        <v>23040</v>
      </c>
      <c r="M366" s="124">
        <v>26240</v>
      </c>
      <c r="N366" s="124"/>
    </row>
    <row r="367" spans="2:14" x14ac:dyDescent="0.25">
      <c r="B367" s="129" t="s">
        <v>1061</v>
      </c>
      <c r="C367" s="129"/>
      <c r="D367" s="129" t="s">
        <v>1063</v>
      </c>
      <c r="E367" s="287"/>
      <c r="F367" s="129" t="s">
        <v>1064</v>
      </c>
      <c r="G367" s="90" t="str">
        <f>VLOOKUP(F367,regions!A$2:C$419,3,FALSE)</f>
        <v>Shire district</v>
      </c>
      <c r="H367" s="3" t="str">
        <f>IFERROR(VLOOKUP(F367,classifications!A$3:C$328,3,FALSE),VLOOKUP(F367,classifications!I$2:K$28,3,FALSE))</f>
        <v>Urban with Significant Rural</v>
      </c>
      <c r="I367" s="124">
        <v>0</v>
      </c>
      <c r="J367" s="124">
        <v>6690</v>
      </c>
      <c r="K367" s="124">
        <v>0</v>
      </c>
      <c r="L367" s="124">
        <v>51660</v>
      </c>
      <c r="M367" s="124">
        <v>58340</v>
      </c>
      <c r="N367" s="124"/>
    </row>
    <row r="368" spans="2:14" x14ac:dyDescent="0.25">
      <c r="B368" s="129" t="s">
        <v>1065</v>
      </c>
      <c r="C368" s="129"/>
      <c r="D368" s="129" t="s">
        <v>1067</v>
      </c>
      <c r="E368" s="287"/>
      <c r="F368" s="129" t="s">
        <v>1068</v>
      </c>
      <c r="G368" s="90" t="str">
        <f>VLOOKUP(F368,regions!A$2:C$419,3,FALSE)</f>
        <v>Shire district</v>
      </c>
      <c r="H368" s="3" t="str">
        <f>IFERROR(VLOOKUP(F368,classifications!A$3:C$328,3,FALSE),VLOOKUP(F368,classifications!I$2:K$28,3,FALSE))</f>
        <v>Predominantly Rural</v>
      </c>
      <c r="I368" s="124">
        <v>3080</v>
      </c>
      <c r="J368" s="124">
        <v>1660</v>
      </c>
      <c r="K368" s="124">
        <v>0</v>
      </c>
      <c r="L368" s="124">
        <v>33920</v>
      </c>
      <c r="M368" s="124">
        <v>38660</v>
      </c>
      <c r="N368" s="124"/>
    </row>
    <row r="369" spans="2:14" x14ac:dyDescent="0.25">
      <c r="I369" s="124"/>
      <c r="J369" s="124"/>
      <c r="K369" s="124"/>
      <c r="L369" s="124"/>
      <c r="M369" s="124"/>
      <c r="N369" s="124"/>
    </row>
    <row r="370" spans="2:14" x14ac:dyDescent="0.25">
      <c r="B370" s="129"/>
      <c r="C370" s="129"/>
      <c r="D370" s="129" t="s">
        <v>1069</v>
      </c>
      <c r="E370" s="287" t="s">
        <v>1070</v>
      </c>
      <c r="F370" s="287" t="s">
        <v>1070</v>
      </c>
      <c r="G370" s="90" t="str">
        <f>VLOOKUP(F370,regions!A$2:C$419,3,FALSE)</f>
        <v>Shire county</v>
      </c>
      <c r="I370" s="130">
        <v>30290</v>
      </c>
      <c r="J370" s="130">
        <v>18650</v>
      </c>
      <c r="K370" s="130">
        <v>220</v>
      </c>
      <c r="L370" s="130">
        <v>310640</v>
      </c>
      <c r="M370" s="130">
        <v>359800</v>
      </c>
      <c r="N370" s="124"/>
    </row>
    <row r="371" spans="2:14" x14ac:dyDescent="0.25">
      <c r="B371" s="129" t="s">
        <v>1071</v>
      </c>
      <c r="C371" s="129"/>
      <c r="D371" s="129" t="s">
        <v>1073</v>
      </c>
      <c r="E371" s="287"/>
      <c r="F371" s="129" t="s">
        <v>1074</v>
      </c>
      <c r="G371" s="90" t="str">
        <f>VLOOKUP(F371,regions!A$2:C$419,3,FALSE)</f>
        <v>Shire district</v>
      </c>
      <c r="H371" s="3" t="str">
        <f>IFERROR(VLOOKUP(F371,classifications!A$3:C$328,3,FALSE),VLOOKUP(F371,classifications!I$2:K$28,3,FALSE))</f>
        <v>Predominantly Urban</v>
      </c>
      <c r="I371" s="124">
        <v>6790</v>
      </c>
      <c r="J371" s="124">
        <v>2180</v>
      </c>
      <c r="K371" s="124">
        <v>0</v>
      </c>
      <c r="L371" s="124">
        <v>46650</v>
      </c>
      <c r="M371" s="124">
        <v>55630</v>
      </c>
      <c r="N371" s="124"/>
    </row>
    <row r="372" spans="2:14" x14ac:dyDescent="0.25">
      <c r="B372" s="129" t="s">
        <v>1075</v>
      </c>
      <c r="C372" s="129"/>
      <c r="D372" s="129" t="s">
        <v>1077</v>
      </c>
      <c r="E372" s="287"/>
      <c r="F372" s="129" t="s">
        <v>1078</v>
      </c>
      <c r="G372" s="90" t="str">
        <f>VLOOKUP(F372,regions!A$2:C$419,3,FALSE)</f>
        <v>Shire district</v>
      </c>
      <c r="H372" s="3" t="str">
        <f>IFERROR(VLOOKUP(F372,classifications!A$3:C$328,3,FALSE),VLOOKUP(F372,classifications!I$2:K$28,3,FALSE))</f>
        <v>Predominantly Rural</v>
      </c>
      <c r="I372" s="124">
        <v>6820</v>
      </c>
      <c r="J372" s="124">
        <v>1310</v>
      </c>
      <c r="K372" s="124">
        <v>0</v>
      </c>
      <c r="L372" s="124">
        <v>43070</v>
      </c>
      <c r="M372" s="124">
        <v>51200</v>
      </c>
      <c r="N372" s="124"/>
    </row>
    <row r="373" spans="2:14" x14ac:dyDescent="0.25">
      <c r="B373" s="129" t="s">
        <v>1079</v>
      </c>
      <c r="C373" s="129"/>
      <c r="D373" s="129" t="s">
        <v>1081</v>
      </c>
      <c r="E373" s="287"/>
      <c r="F373" s="129" t="s">
        <v>1082</v>
      </c>
      <c r="G373" s="90" t="str">
        <f>VLOOKUP(F373,regions!A$2:C$419,3,FALSE)</f>
        <v>Shire district</v>
      </c>
      <c r="H373" s="3" t="str">
        <f>IFERROR(VLOOKUP(F373,classifications!A$3:C$328,3,FALSE),VLOOKUP(F373,classifications!I$2:K$28,3,FALSE))</f>
        <v>Predominantly Urban</v>
      </c>
      <c r="I373" s="124">
        <v>4490</v>
      </c>
      <c r="J373" s="124">
        <v>1270</v>
      </c>
      <c r="K373" s="124">
        <v>180</v>
      </c>
      <c r="L373" s="124">
        <v>43540</v>
      </c>
      <c r="M373" s="124">
        <v>49480</v>
      </c>
      <c r="N373" s="124"/>
    </row>
    <row r="374" spans="2:14" x14ac:dyDescent="0.25">
      <c r="B374" s="129" t="s">
        <v>1083</v>
      </c>
      <c r="C374" s="129"/>
      <c r="D374" s="129" t="s">
        <v>1085</v>
      </c>
      <c r="E374" s="287"/>
      <c r="F374" s="129" t="s">
        <v>1086</v>
      </c>
      <c r="G374" s="90" t="str">
        <f>VLOOKUP(F374,regions!A$2:C$419,3,FALSE)</f>
        <v>Shire district</v>
      </c>
      <c r="H374" s="3" t="str">
        <f>IFERROR(VLOOKUP(F374,classifications!A$3:C$328,3,FALSE),VLOOKUP(F374,classifications!I$2:K$28,3,FALSE))</f>
        <v>Predominantly Urban</v>
      </c>
      <c r="I374" s="124">
        <v>220</v>
      </c>
      <c r="J374" s="124">
        <v>5090</v>
      </c>
      <c r="K374" s="124">
        <v>0</v>
      </c>
      <c r="L374" s="124">
        <v>47070</v>
      </c>
      <c r="M374" s="124">
        <v>52370</v>
      </c>
      <c r="N374" s="124"/>
    </row>
    <row r="375" spans="2:14" x14ac:dyDescent="0.25">
      <c r="B375" s="129" t="s">
        <v>1087</v>
      </c>
      <c r="C375" s="129"/>
      <c r="D375" s="129" t="s">
        <v>1089</v>
      </c>
      <c r="E375" s="287"/>
      <c r="F375" s="129" t="s">
        <v>1090</v>
      </c>
      <c r="G375" s="90" t="str">
        <f>VLOOKUP(F375,regions!A$2:C$419,3,FALSE)</f>
        <v>Shire district</v>
      </c>
      <c r="H375" s="3" t="str">
        <f>IFERROR(VLOOKUP(F375,classifications!A$3:C$328,3,FALSE),VLOOKUP(F375,classifications!I$2:K$28,3,FALSE))</f>
        <v>Predominantly Urban</v>
      </c>
      <c r="I375" s="124">
        <v>6550</v>
      </c>
      <c r="J375" s="124">
        <v>2190</v>
      </c>
      <c r="K375" s="124">
        <v>0</v>
      </c>
      <c r="L375" s="124">
        <v>39720</v>
      </c>
      <c r="M375" s="124">
        <v>48460</v>
      </c>
      <c r="N375" s="124"/>
    </row>
    <row r="376" spans="2:14" ht="26.4" x14ac:dyDescent="0.25">
      <c r="B376" s="129" t="s">
        <v>1091</v>
      </c>
      <c r="C376" s="129"/>
      <c r="D376" s="129" t="s">
        <v>1093</v>
      </c>
      <c r="E376" s="287"/>
      <c r="F376" s="129" t="s">
        <v>1094</v>
      </c>
      <c r="G376" s="90" t="str">
        <f>VLOOKUP(F376,regions!A$2:C$419,3,FALSE)</f>
        <v>Shire district</v>
      </c>
      <c r="H376" s="3" t="str">
        <f>IFERROR(VLOOKUP(F376,classifications!A$3:C$328,3,FALSE),VLOOKUP(F376,classifications!I$2:K$28,3,FALSE))</f>
        <v>Predominantly Rural</v>
      </c>
      <c r="I376" s="124">
        <v>5420</v>
      </c>
      <c r="J376" s="124">
        <v>2430</v>
      </c>
      <c r="K376" s="124">
        <v>10</v>
      </c>
      <c r="L376" s="124">
        <v>45430</v>
      </c>
      <c r="M376" s="124">
        <v>53290</v>
      </c>
      <c r="N376" s="124"/>
    </row>
    <row r="377" spans="2:14" x14ac:dyDescent="0.25">
      <c r="B377" s="129" t="s">
        <v>1095</v>
      </c>
      <c r="C377" s="129"/>
      <c r="D377" s="129" t="s">
        <v>1097</v>
      </c>
      <c r="E377" s="287"/>
      <c r="F377" s="129" t="s">
        <v>1098</v>
      </c>
      <c r="G377" s="90" t="str">
        <f>VLOOKUP(F377,regions!A$2:C$419,3,FALSE)</f>
        <v>Shire district</v>
      </c>
      <c r="H377" s="3" t="str">
        <f>IFERROR(VLOOKUP(F377,classifications!A$3:C$328,3,FALSE),VLOOKUP(F377,classifications!I$2:K$28,3,FALSE))</f>
        <v>Predominantly Rural</v>
      </c>
      <c r="I377" s="124">
        <v>0</v>
      </c>
      <c r="J377" s="124">
        <v>4180</v>
      </c>
      <c r="K377" s="124">
        <v>30</v>
      </c>
      <c r="L377" s="124">
        <v>45170</v>
      </c>
      <c r="M377" s="124">
        <v>49380</v>
      </c>
      <c r="N377" s="124"/>
    </row>
    <row r="378" spans="2:14" x14ac:dyDescent="0.25">
      <c r="I378" s="124"/>
      <c r="J378" s="124"/>
      <c r="K378" s="124"/>
      <c r="L378" s="124"/>
      <c r="M378" s="124"/>
      <c r="N378" s="124"/>
    </row>
    <row r="379" spans="2:14" x14ac:dyDescent="0.25">
      <c r="B379" s="129"/>
      <c r="C379" s="129"/>
      <c r="D379" s="129" t="s">
        <v>1099</v>
      </c>
      <c r="E379" s="287" t="s">
        <v>1100</v>
      </c>
      <c r="F379" s="287" t="s">
        <v>1100</v>
      </c>
      <c r="G379" s="90" t="str">
        <f>VLOOKUP(F379,regions!A$2:C$419,3,FALSE)</f>
        <v>Shire county</v>
      </c>
      <c r="I379" s="130">
        <v>7780</v>
      </c>
      <c r="J379" s="130">
        <v>31940</v>
      </c>
      <c r="K379" s="130">
        <v>1170</v>
      </c>
      <c r="L379" s="130">
        <v>244860</v>
      </c>
      <c r="M379" s="130">
        <v>285750</v>
      </c>
      <c r="N379" s="124"/>
    </row>
    <row r="380" spans="2:14" x14ac:dyDescent="0.25">
      <c r="B380" s="129" t="s">
        <v>1101</v>
      </c>
      <c r="C380" s="129"/>
      <c r="D380" s="129" t="s">
        <v>1103</v>
      </c>
      <c r="E380" s="287"/>
      <c r="F380" s="129" t="s">
        <v>1104</v>
      </c>
      <c r="G380" s="90" t="str">
        <f>VLOOKUP(F380,regions!A$2:C$419,3,FALSE)</f>
        <v>Shire district</v>
      </c>
      <c r="H380" s="3" t="str">
        <f>IFERROR(VLOOKUP(F380,classifications!A$3:C$328,3,FALSE),VLOOKUP(F380,classifications!I$2:K$28,3,FALSE))</f>
        <v>Urban with Significant Rural</v>
      </c>
      <c r="I380" s="124">
        <v>200</v>
      </c>
      <c r="J380" s="124">
        <v>7740</v>
      </c>
      <c r="K380" s="124">
        <v>330</v>
      </c>
      <c r="L380" s="124">
        <v>55330</v>
      </c>
      <c r="M380" s="124">
        <v>63600</v>
      </c>
      <c r="N380" s="124"/>
    </row>
    <row r="381" spans="2:14" x14ac:dyDescent="0.25">
      <c r="B381" s="129" t="s">
        <v>1105</v>
      </c>
      <c r="C381" s="129"/>
      <c r="D381" s="129" t="s">
        <v>1107</v>
      </c>
      <c r="E381" s="287"/>
      <c r="F381" s="129" t="s">
        <v>1108</v>
      </c>
      <c r="G381" s="90" t="str">
        <f>VLOOKUP(F381,regions!A$2:C$419,3,FALSE)</f>
        <v>Shire district</v>
      </c>
      <c r="H381" s="3" t="str">
        <f>IFERROR(VLOOKUP(F381,classifications!A$3:C$328,3,FALSE),VLOOKUP(F381,classifications!I$2:K$28,3,FALSE))</f>
        <v>Predominantly Urban</v>
      </c>
      <c r="I381" s="124">
        <v>7560</v>
      </c>
      <c r="J381" s="124">
        <v>4340</v>
      </c>
      <c r="K381" s="124">
        <v>850</v>
      </c>
      <c r="L381" s="124">
        <v>45980</v>
      </c>
      <c r="M381" s="124">
        <v>58720</v>
      </c>
      <c r="N381" s="124"/>
    </row>
    <row r="382" spans="2:14" ht="26.4" x14ac:dyDescent="0.25">
      <c r="B382" s="129" t="s">
        <v>1109</v>
      </c>
      <c r="C382" s="129"/>
      <c r="D382" s="129" t="s">
        <v>1111</v>
      </c>
      <c r="E382" s="287"/>
      <c r="F382" s="129" t="s">
        <v>1112</v>
      </c>
      <c r="G382" s="90" t="str">
        <f>VLOOKUP(F382,regions!A$2:C$419,3,FALSE)</f>
        <v>Shire district</v>
      </c>
      <c r="H382" s="3" t="str">
        <f>IFERROR(VLOOKUP(F382,classifications!A$3:C$328,3,FALSE),VLOOKUP(F382,classifications!I$2:K$28,3,FALSE))</f>
        <v>Predominantly Rural</v>
      </c>
      <c r="I382" s="124">
        <v>0</v>
      </c>
      <c r="J382" s="124">
        <v>6860</v>
      </c>
      <c r="K382" s="124">
        <v>0</v>
      </c>
      <c r="L382" s="124">
        <v>53170</v>
      </c>
      <c r="M382" s="124">
        <v>60030</v>
      </c>
      <c r="N382" s="124"/>
    </row>
    <row r="383" spans="2:14" ht="26.4" x14ac:dyDescent="0.25">
      <c r="B383" s="129" t="s">
        <v>1113</v>
      </c>
      <c r="C383" s="129"/>
      <c r="D383" s="129" t="s">
        <v>1115</v>
      </c>
      <c r="E383" s="287"/>
      <c r="F383" s="129" t="s">
        <v>1116</v>
      </c>
      <c r="G383" s="90" t="str">
        <f>VLOOKUP(F383,regions!A$2:C$419,3,FALSE)</f>
        <v>Shire district</v>
      </c>
      <c r="H383" s="3" t="str">
        <f>IFERROR(VLOOKUP(F383,classifications!A$3:C$328,3,FALSE),VLOOKUP(F383,classifications!I$2:K$28,3,FALSE))</f>
        <v>Predominantly Rural</v>
      </c>
      <c r="I383" s="124">
        <v>20</v>
      </c>
      <c r="J383" s="124">
        <v>7230</v>
      </c>
      <c r="K383" s="124">
        <v>0</v>
      </c>
      <c r="L383" s="124">
        <v>48580</v>
      </c>
      <c r="M383" s="124">
        <v>55840</v>
      </c>
      <c r="N383" s="124"/>
    </row>
    <row r="384" spans="2:14" x14ac:dyDescent="0.25">
      <c r="B384" s="129" t="s">
        <v>1117</v>
      </c>
      <c r="C384" s="129"/>
      <c r="D384" s="129" t="s">
        <v>1119</v>
      </c>
      <c r="E384" s="287"/>
      <c r="F384" s="129" t="s">
        <v>1120</v>
      </c>
      <c r="G384" s="90" t="str">
        <f>VLOOKUP(F384,regions!A$2:C$419,3,FALSE)</f>
        <v>Shire district</v>
      </c>
      <c r="H384" s="3" t="str">
        <f>IFERROR(VLOOKUP(F384,classifications!A$3:C$328,3,FALSE),VLOOKUP(F384,classifications!I$2:K$28,3,FALSE))</f>
        <v>Predominantly Rural</v>
      </c>
      <c r="I384" s="124">
        <v>0</v>
      </c>
      <c r="J384" s="124">
        <v>5770</v>
      </c>
      <c r="K384" s="124">
        <v>0</v>
      </c>
      <c r="L384" s="124">
        <v>41790</v>
      </c>
      <c r="M384" s="124">
        <v>47560</v>
      </c>
      <c r="N384" s="124"/>
    </row>
    <row r="385" spans="2:14" x14ac:dyDescent="0.25">
      <c r="B385" s="129"/>
      <c r="C385" s="129"/>
      <c r="D385" s="129"/>
      <c r="E385" s="287"/>
      <c r="F385" s="129"/>
      <c r="G385" s="129"/>
      <c r="I385" s="124"/>
      <c r="J385" s="124"/>
      <c r="K385" s="124"/>
      <c r="L385" s="124"/>
      <c r="M385" s="124"/>
      <c r="N385" s="124"/>
    </row>
    <row r="386" spans="2:14" x14ac:dyDescent="0.25">
      <c r="B386" s="129"/>
      <c r="C386" s="129"/>
      <c r="D386" s="129" t="s">
        <v>1568</v>
      </c>
      <c r="E386" s="287" t="s">
        <v>1569</v>
      </c>
      <c r="F386" s="129"/>
      <c r="G386" s="129"/>
      <c r="I386" s="131"/>
      <c r="J386" s="131"/>
      <c r="K386" s="131"/>
      <c r="L386" s="131"/>
      <c r="M386" s="131"/>
      <c r="N386" s="124"/>
    </row>
    <row r="387" spans="2:14" x14ac:dyDescent="0.25">
      <c r="B387" s="129" t="s">
        <v>1570</v>
      </c>
      <c r="C387" s="129"/>
      <c r="D387" s="129" t="s">
        <v>1572</v>
      </c>
      <c r="E387" s="287"/>
      <c r="F387" s="129" t="s">
        <v>1573</v>
      </c>
      <c r="G387" s="129"/>
      <c r="H387" s="129"/>
      <c r="I387" s="131"/>
      <c r="J387" s="131"/>
      <c r="K387" s="131"/>
      <c r="L387" s="131"/>
      <c r="M387" s="131"/>
      <c r="N387" s="124"/>
    </row>
    <row r="388" spans="2:14" x14ac:dyDescent="0.25">
      <c r="B388" s="129" t="s">
        <v>1574</v>
      </c>
      <c r="C388" s="129"/>
      <c r="D388" s="129" t="s">
        <v>1576</v>
      </c>
      <c r="E388" s="287"/>
      <c r="F388" s="129" t="s">
        <v>1577</v>
      </c>
      <c r="G388" s="129"/>
      <c r="H388" s="129"/>
      <c r="I388" s="131"/>
      <c r="J388" s="131"/>
      <c r="K388" s="131"/>
      <c r="L388" s="131"/>
      <c r="M388" s="131"/>
      <c r="N388" s="124"/>
    </row>
    <row r="389" spans="2:14" x14ac:dyDescent="0.25">
      <c r="B389" s="129" t="s">
        <v>1578</v>
      </c>
      <c r="C389" s="129"/>
      <c r="D389" s="129" t="s">
        <v>1580</v>
      </c>
      <c r="E389" s="287"/>
      <c r="F389" s="129" t="s">
        <v>1581</v>
      </c>
      <c r="G389" s="129"/>
      <c r="H389" s="129"/>
      <c r="I389" s="131"/>
      <c r="J389" s="131"/>
      <c r="K389" s="131"/>
      <c r="L389" s="131"/>
      <c r="M389" s="131"/>
      <c r="N389" s="124"/>
    </row>
    <row r="390" spans="2:14" ht="26.4" x14ac:dyDescent="0.25">
      <c r="B390" s="129" t="s">
        <v>1582</v>
      </c>
      <c r="C390" s="129"/>
      <c r="D390" s="129" t="s">
        <v>1584</v>
      </c>
      <c r="E390" s="287"/>
      <c r="F390" s="129" t="s">
        <v>1585</v>
      </c>
      <c r="G390" s="129"/>
      <c r="H390" s="129"/>
      <c r="I390" s="131"/>
      <c r="J390" s="131"/>
      <c r="K390" s="131"/>
      <c r="L390" s="131"/>
      <c r="M390" s="131"/>
      <c r="N390" s="124"/>
    </row>
    <row r="391" spans="2:14" x14ac:dyDescent="0.25">
      <c r="B391" s="129" t="s">
        <v>1586</v>
      </c>
      <c r="C391" s="129"/>
      <c r="D391" s="129" t="s">
        <v>1588</v>
      </c>
      <c r="E391" s="287"/>
      <c r="F391" s="129" t="s">
        <v>1589</v>
      </c>
      <c r="G391" s="129"/>
      <c r="H391" s="129"/>
      <c r="I391" s="131"/>
      <c r="J391" s="131"/>
      <c r="K391" s="131"/>
      <c r="L391" s="131"/>
      <c r="M391" s="131"/>
      <c r="N391" s="124"/>
    </row>
    <row r="392" spans="2:14" x14ac:dyDescent="0.25">
      <c r="I392" s="124"/>
      <c r="J392" s="124"/>
      <c r="K392" s="124"/>
      <c r="L392" s="124"/>
      <c r="M392" s="124"/>
      <c r="N392" s="124"/>
    </row>
    <row r="393" spans="2:14" x14ac:dyDescent="0.25">
      <c r="B393" s="129"/>
      <c r="C393" s="129"/>
      <c r="D393" s="129" t="s">
        <v>1121</v>
      </c>
      <c r="E393" s="287" t="s">
        <v>1122</v>
      </c>
      <c r="F393" s="287" t="s">
        <v>1122</v>
      </c>
      <c r="G393" s="90" t="str">
        <f>VLOOKUP(F393,regions!A$2:C$419,3,FALSE)</f>
        <v>Shire county</v>
      </c>
      <c r="I393" s="130">
        <v>9800</v>
      </c>
      <c r="J393" s="130">
        <v>25790</v>
      </c>
      <c r="K393" s="130">
        <v>580</v>
      </c>
      <c r="L393" s="130">
        <v>217680</v>
      </c>
      <c r="M393" s="130">
        <v>253850</v>
      </c>
      <c r="N393" s="124"/>
    </row>
    <row r="394" spans="2:14" x14ac:dyDescent="0.25">
      <c r="B394" s="129" t="s">
        <v>1123</v>
      </c>
      <c r="C394" s="129"/>
      <c r="D394" s="129" t="s">
        <v>1125</v>
      </c>
      <c r="E394" s="287"/>
      <c r="F394" s="129" t="s">
        <v>1126</v>
      </c>
      <c r="G394" s="90" t="str">
        <f>VLOOKUP(F394,regions!A$2:C$419,3,FALSE)</f>
        <v>Shire district</v>
      </c>
      <c r="H394" s="3" t="str">
        <f>IFERROR(VLOOKUP(F394,classifications!A$3:C$328,3,FALSE),VLOOKUP(F394,classifications!I$2:K$28,3,FALSE))</f>
        <v>Predominantly Rural</v>
      </c>
      <c r="I394" s="124">
        <v>0</v>
      </c>
      <c r="J394" s="124">
        <v>6350</v>
      </c>
      <c r="K394" s="124">
        <v>0</v>
      </c>
      <c r="L394" s="124">
        <v>44870</v>
      </c>
      <c r="M394" s="124">
        <v>51210</v>
      </c>
      <c r="N394" s="124"/>
    </row>
    <row r="395" spans="2:14" x14ac:dyDescent="0.25">
      <c r="B395" s="129" t="s">
        <v>1127</v>
      </c>
      <c r="C395" s="129"/>
      <c r="D395" s="129" t="s">
        <v>1129</v>
      </c>
      <c r="E395" s="287"/>
      <c r="F395" s="129" t="s">
        <v>1130</v>
      </c>
      <c r="G395" s="90" t="str">
        <f>VLOOKUP(F395,regions!A$2:C$419,3,FALSE)</f>
        <v>Shire district</v>
      </c>
      <c r="H395" s="3" t="str">
        <f>IFERROR(VLOOKUP(F395,classifications!A$3:C$328,3,FALSE),VLOOKUP(F395,classifications!I$2:K$28,3,FALSE))</f>
        <v>Predominantly Rural</v>
      </c>
      <c r="I395" s="124">
        <v>3980</v>
      </c>
      <c r="J395" s="124">
        <v>3200</v>
      </c>
      <c r="K395" s="124">
        <v>0</v>
      </c>
      <c r="L395" s="124">
        <v>47070</v>
      </c>
      <c r="M395" s="124">
        <v>54250</v>
      </c>
      <c r="N395" s="124"/>
    </row>
    <row r="396" spans="2:14" x14ac:dyDescent="0.25">
      <c r="B396" s="129" t="s">
        <v>1131</v>
      </c>
      <c r="C396" s="129"/>
      <c r="D396" s="129" t="s">
        <v>1133</v>
      </c>
      <c r="E396" s="287"/>
      <c r="F396" s="129" t="s">
        <v>1134</v>
      </c>
      <c r="G396" s="90" t="str">
        <f>VLOOKUP(F396,regions!A$2:C$419,3,FALSE)</f>
        <v>Shire district</v>
      </c>
      <c r="H396" s="3" t="str">
        <f>IFERROR(VLOOKUP(F396,classifications!A$3:C$328,3,FALSE),VLOOKUP(F396,classifications!I$2:K$28,3,FALSE))</f>
        <v>Predominantly Rural</v>
      </c>
      <c r="I396" s="124">
        <v>0</v>
      </c>
      <c r="J396" s="124">
        <v>11050</v>
      </c>
      <c r="K396" s="124">
        <v>580</v>
      </c>
      <c r="L396" s="124">
        <v>65250</v>
      </c>
      <c r="M396" s="124">
        <v>76870</v>
      </c>
      <c r="N396" s="124"/>
    </row>
    <row r="397" spans="2:14" x14ac:dyDescent="0.25">
      <c r="B397" s="129" t="s">
        <v>1135</v>
      </c>
      <c r="C397" s="129"/>
      <c r="D397" s="129" t="s">
        <v>1137</v>
      </c>
      <c r="E397" s="287"/>
      <c r="F397" s="129" t="s">
        <v>1138</v>
      </c>
      <c r="G397" s="90" t="str">
        <f>VLOOKUP(F397,regions!A$2:C$419,3,FALSE)</f>
        <v>Shire district</v>
      </c>
      <c r="H397" s="3" t="str">
        <f>IFERROR(VLOOKUP(F397,classifications!A$3:C$328,3,FALSE),VLOOKUP(F397,classifications!I$2:K$28,3,FALSE))</f>
        <v>Urban with Significant Rural</v>
      </c>
      <c r="I397" s="124">
        <v>5820</v>
      </c>
      <c r="J397" s="124">
        <v>2710</v>
      </c>
      <c r="K397" s="124">
        <v>0</v>
      </c>
      <c r="L397" s="124">
        <v>44810</v>
      </c>
      <c r="M397" s="124">
        <v>53330</v>
      </c>
      <c r="N397" s="124"/>
    </row>
    <row r="398" spans="2:14" x14ac:dyDescent="0.25">
      <c r="B398" s="129" t="s">
        <v>1139</v>
      </c>
      <c r="C398" s="129"/>
      <c r="D398" s="129" t="s">
        <v>1141</v>
      </c>
      <c r="E398" s="287"/>
      <c r="F398" s="129" t="s">
        <v>1142</v>
      </c>
      <c r="G398" s="90" t="str">
        <f>VLOOKUP(F398,regions!A$2:C$419,3,FALSE)</f>
        <v>Shire district</v>
      </c>
      <c r="H398" s="3" t="str">
        <f>IFERROR(VLOOKUP(F398,classifications!A$3:C$328,3,FALSE),VLOOKUP(F398,classifications!I$2:K$28,3,FALSE))</f>
        <v>Predominantly Rural</v>
      </c>
      <c r="I398" s="124">
        <v>0</v>
      </c>
      <c r="J398" s="124">
        <v>2480</v>
      </c>
      <c r="K398" s="124">
        <v>0</v>
      </c>
      <c r="L398" s="124">
        <v>15700</v>
      </c>
      <c r="M398" s="124">
        <v>18180</v>
      </c>
      <c r="N398" s="124"/>
    </row>
    <row r="399" spans="2:14" x14ac:dyDescent="0.25">
      <c r="I399" s="124"/>
      <c r="J399" s="124"/>
      <c r="K399" s="124"/>
      <c r="L399" s="124"/>
      <c r="M399" s="124"/>
      <c r="N399" s="124"/>
    </row>
    <row r="400" spans="2:14" x14ac:dyDescent="0.25">
      <c r="B400" s="129"/>
      <c r="C400" s="129"/>
      <c r="D400" s="129" t="s">
        <v>1143</v>
      </c>
      <c r="E400" s="287" t="s">
        <v>1144</v>
      </c>
      <c r="F400" s="287" t="s">
        <v>1144</v>
      </c>
      <c r="G400" s="90" t="str">
        <f>VLOOKUP(F400,regions!A$2:C$419,3,FALSE)</f>
        <v>Shire county</v>
      </c>
      <c r="I400" s="130">
        <v>9560</v>
      </c>
      <c r="J400" s="130">
        <v>44140</v>
      </c>
      <c r="K400" s="130">
        <v>740</v>
      </c>
      <c r="L400" s="130">
        <v>325110</v>
      </c>
      <c r="M400" s="130">
        <v>379550</v>
      </c>
      <c r="N400" s="124"/>
    </row>
    <row r="401" spans="2:14" x14ac:dyDescent="0.25">
      <c r="B401" s="129" t="s">
        <v>1145</v>
      </c>
      <c r="C401" s="129"/>
      <c r="D401" s="129" t="s">
        <v>1147</v>
      </c>
      <c r="E401" s="287"/>
      <c r="F401" s="129" t="s">
        <v>1148</v>
      </c>
      <c r="G401" s="90" t="str">
        <f>VLOOKUP(F401,regions!A$2:C$419,3,FALSE)</f>
        <v>Shire district</v>
      </c>
      <c r="H401" s="3" t="str">
        <f>IFERROR(VLOOKUP(F401,classifications!A$3:C$328,3,FALSE),VLOOKUP(F401,classifications!I$2:K$28,3,FALSE))</f>
        <v>Urban with Significant Rural</v>
      </c>
      <c r="I401" s="124">
        <v>5150</v>
      </c>
      <c r="J401" s="124">
        <v>1860</v>
      </c>
      <c r="K401" s="124">
        <v>0</v>
      </c>
      <c r="L401" s="124">
        <v>35900</v>
      </c>
      <c r="M401" s="124">
        <v>42900</v>
      </c>
      <c r="N401" s="124"/>
    </row>
    <row r="402" spans="2:14" ht="26.4" x14ac:dyDescent="0.25">
      <c r="B402" s="129" t="s">
        <v>1149</v>
      </c>
      <c r="C402" s="129"/>
      <c r="D402" s="129" t="s">
        <v>1151</v>
      </c>
      <c r="E402" s="287"/>
      <c r="F402" s="129" t="s">
        <v>1152</v>
      </c>
      <c r="G402" s="90" t="str">
        <f>VLOOKUP(F402,regions!A$2:C$419,3,FALSE)</f>
        <v>Shire district</v>
      </c>
      <c r="H402" s="3" t="str">
        <f>IFERROR(VLOOKUP(F402,classifications!A$3:C$328,3,FALSE),VLOOKUP(F402,classifications!I$2:K$28,3,FALSE))</f>
        <v>Urban with Significant Rural</v>
      </c>
      <c r="I402" s="124">
        <v>0</v>
      </c>
      <c r="J402" s="124">
        <v>6640</v>
      </c>
      <c r="K402" s="124">
        <v>0</v>
      </c>
      <c r="L402" s="124">
        <v>44570</v>
      </c>
      <c r="M402" s="124">
        <v>51210</v>
      </c>
      <c r="N402" s="124"/>
    </row>
    <row r="403" spans="2:14" x14ac:dyDescent="0.25">
      <c r="B403" s="129" t="s">
        <v>1153</v>
      </c>
      <c r="C403" s="129"/>
      <c r="D403" s="129" t="s">
        <v>1155</v>
      </c>
      <c r="E403" s="287"/>
      <c r="F403" s="129" t="s">
        <v>1156</v>
      </c>
      <c r="G403" s="90" t="str">
        <f>VLOOKUP(F403,regions!A$2:C$419,3,FALSE)</f>
        <v>Shire district</v>
      </c>
      <c r="H403" s="3" t="str">
        <f>IFERROR(VLOOKUP(F403,classifications!A$3:C$328,3,FALSE),VLOOKUP(F403,classifications!I$2:K$28,3,FALSE))</f>
        <v>Urban with Significant Rural</v>
      </c>
      <c r="I403" s="124">
        <v>20</v>
      </c>
      <c r="J403" s="124">
        <v>5700</v>
      </c>
      <c r="K403" s="124">
        <v>160</v>
      </c>
      <c r="L403" s="124">
        <v>38750</v>
      </c>
      <c r="M403" s="124">
        <v>44630</v>
      </c>
      <c r="N403" s="124"/>
    </row>
    <row r="404" spans="2:14" ht="26.4" x14ac:dyDescent="0.25">
      <c r="B404" s="129" t="s">
        <v>1157</v>
      </c>
      <c r="C404" s="129"/>
      <c r="D404" s="129" t="s">
        <v>1159</v>
      </c>
      <c r="E404" s="287"/>
      <c r="F404" s="129" t="s">
        <v>1160</v>
      </c>
      <c r="G404" s="90" t="str">
        <f>VLOOKUP(F404,regions!A$2:C$419,3,FALSE)</f>
        <v>Shire district</v>
      </c>
      <c r="H404" s="3" t="str">
        <f>IFERROR(VLOOKUP(F404,classifications!A$3:C$328,3,FALSE),VLOOKUP(F404,classifications!I$2:K$28,3,FALSE))</f>
        <v>Predominantly Urban</v>
      </c>
      <c r="I404" s="124">
        <v>0</v>
      </c>
      <c r="J404" s="124">
        <v>9930</v>
      </c>
      <c r="K404" s="124">
        <v>0</v>
      </c>
      <c r="L404" s="124">
        <v>46270</v>
      </c>
      <c r="M404" s="124">
        <v>56210</v>
      </c>
      <c r="N404" s="124"/>
    </row>
    <row r="405" spans="2:14" ht="26.4" x14ac:dyDescent="0.25">
      <c r="B405" s="129" t="s">
        <v>1161</v>
      </c>
      <c r="C405" s="129"/>
      <c r="D405" s="129" t="s">
        <v>1163</v>
      </c>
      <c r="E405" s="287"/>
      <c r="F405" s="129" t="s">
        <v>1164</v>
      </c>
      <c r="G405" s="90" t="str">
        <f>VLOOKUP(F405,regions!A$2:C$419,3,FALSE)</f>
        <v>Shire district</v>
      </c>
      <c r="H405" s="3" t="str">
        <f>IFERROR(VLOOKUP(F405,classifications!A$3:C$328,3,FALSE),VLOOKUP(F405,classifications!I$2:K$28,3,FALSE))</f>
        <v>Urban with Significant Rural</v>
      </c>
      <c r="I405" s="124">
        <v>20</v>
      </c>
      <c r="J405" s="124">
        <v>6570</v>
      </c>
      <c r="K405" s="124">
        <v>0</v>
      </c>
      <c r="L405" s="124">
        <v>40310</v>
      </c>
      <c r="M405" s="124">
        <v>46900</v>
      </c>
      <c r="N405" s="124"/>
    </row>
    <row r="406" spans="2:14" x14ac:dyDescent="0.25">
      <c r="B406" s="129" t="s">
        <v>1165</v>
      </c>
      <c r="C406" s="129"/>
      <c r="D406" s="129" t="s">
        <v>1167</v>
      </c>
      <c r="E406" s="287"/>
      <c r="F406" s="129" t="s">
        <v>1168</v>
      </c>
      <c r="G406" s="90" t="str">
        <f>VLOOKUP(F406,regions!A$2:C$419,3,FALSE)</f>
        <v>Shire district</v>
      </c>
      <c r="H406" s="3" t="str">
        <f>IFERROR(VLOOKUP(F406,classifications!A$3:C$328,3,FALSE),VLOOKUP(F406,classifications!I$2:K$28,3,FALSE))</f>
        <v>Urban with Significant Rural</v>
      </c>
      <c r="I406" s="124">
        <v>0</v>
      </c>
      <c r="J406" s="124">
        <v>7970</v>
      </c>
      <c r="K406" s="124">
        <v>570</v>
      </c>
      <c r="L406" s="124">
        <v>52030</v>
      </c>
      <c r="M406" s="124">
        <v>60580</v>
      </c>
      <c r="N406" s="124"/>
    </row>
    <row r="407" spans="2:14" ht="26.4" x14ac:dyDescent="0.25">
      <c r="B407" s="129" t="s">
        <v>1169</v>
      </c>
      <c r="C407" s="129"/>
      <c r="D407" s="129" t="s">
        <v>1171</v>
      </c>
      <c r="E407" s="287"/>
      <c r="F407" s="129" t="s">
        <v>1172</v>
      </c>
      <c r="G407" s="90" t="str">
        <f>VLOOKUP(F407,regions!A$2:C$419,3,FALSE)</f>
        <v>Shire district</v>
      </c>
      <c r="H407" s="3" t="str">
        <f>IFERROR(VLOOKUP(F407,classifications!A$3:C$328,3,FALSE),VLOOKUP(F407,classifications!I$2:K$28,3,FALSE))</f>
        <v>Predominantly Rural</v>
      </c>
      <c r="I407" s="124">
        <v>0</v>
      </c>
      <c r="J407" s="124">
        <v>3820</v>
      </c>
      <c r="K407" s="124">
        <v>0</v>
      </c>
      <c r="L407" s="124">
        <v>40510</v>
      </c>
      <c r="M407" s="124">
        <v>44340</v>
      </c>
      <c r="N407" s="124"/>
    </row>
    <row r="408" spans="2:14" x14ac:dyDescent="0.25">
      <c r="B408" s="129" t="s">
        <v>1173</v>
      </c>
      <c r="C408" s="129"/>
      <c r="D408" s="129" t="s">
        <v>1175</v>
      </c>
      <c r="E408" s="287"/>
      <c r="F408" s="129" t="s">
        <v>1176</v>
      </c>
      <c r="G408" s="90" t="str">
        <f>VLOOKUP(F408,regions!A$2:C$419,3,FALSE)</f>
        <v>Shire district</v>
      </c>
      <c r="H408" s="3" t="str">
        <f>IFERROR(VLOOKUP(F408,classifications!A$3:C$328,3,FALSE),VLOOKUP(F408,classifications!I$2:K$28,3,FALSE))</f>
        <v>Predominantly Urban</v>
      </c>
      <c r="I408" s="124">
        <v>4380</v>
      </c>
      <c r="J408" s="124">
        <v>1650</v>
      </c>
      <c r="K408" s="124">
        <v>0</v>
      </c>
      <c r="L408" s="124">
        <v>26770</v>
      </c>
      <c r="M408" s="124">
        <v>32790</v>
      </c>
      <c r="N408" s="124"/>
    </row>
    <row r="409" spans="2:14" x14ac:dyDescent="0.25">
      <c r="I409" s="124"/>
      <c r="J409" s="124"/>
      <c r="K409" s="124"/>
      <c r="L409" s="124"/>
      <c r="M409" s="124"/>
      <c r="N409" s="124"/>
    </row>
    <row r="410" spans="2:14" x14ac:dyDescent="0.25">
      <c r="B410" s="129"/>
      <c r="C410" s="129"/>
      <c r="D410" s="129" t="s">
        <v>1177</v>
      </c>
      <c r="E410" s="287" t="s">
        <v>1178</v>
      </c>
      <c r="F410" s="287" t="s">
        <v>1178</v>
      </c>
      <c r="G410" s="90" t="str">
        <f>VLOOKUP(F410,regions!A$2:C$419,3,FALSE)</f>
        <v>Shire county</v>
      </c>
      <c r="I410" s="130">
        <v>19100</v>
      </c>
      <c r="J410" s="130">
        <v>30370</v>
      </c>
      <c r="K410" s="130">
        <v>1810</v>
      </c>
      <c r="L410" s="130">
        <v>288680</v>
      </c>
      <c r="M410" s="130">
        <v>339960</v>
      </c>
      <c r="N410" s="124"/>
    </row>
    <row r="411" spans="2:14" x14ac:dyDescent="0.25">
      <c r="B411" s="129" t="s">
        <v>1179</v>
      </c>
      <c r="C411" s="129"/>
      <c r="D411" s="129" t="s">
        <v>1181</v>
      </c>
      <c r="E411" s="287"/>
      <c r="F411" s="129" t="s">
        <v>1182</v>
      </c>
      <c r="G411" s="90" t="str">
        <f>VLOOKUP(F411,regions!A$2:C$419,3,FALSE)</f>
        <v>Shire district</v>
      </c>
      <c r="H411" s="3" t="str">
        <f>IFERROR(VLOOKUP(F411,classifications!A$3:C$328,3,FALSE),VLOOKUP(F411,classifications!I$2:K$28,3,FALSE))</f>
        <v>Predominantly Rural</v>
      </c>
      <c r="I411" s="124">
        <v>3400</v>
      </c>
      <c r="J411" s="124">
        <v>1940</v>
      </c>
      <c r="K411" s="124">
        <v>0</v>
      </c>
      <c r="L411" s="124">
        <v>35000</v>
      </c>
      <c r="M411" s="124">
        <v>40330</v>
      </c>
      <c r="N411" s="124"/>
    </row>
    <row r="412" spans="2:14" x14ac:dyDescent="0.25">
      <c r="B412" s="129" t="s">
        <v>1183</v>
      </c>
      <c r="C412" s="129"/>
      <c r="D412" s="129" t="s">
        <v>1185</v>
      </c>
      <c r="E412" s="287"/>
      <c r="F412" s="129" t="s">
        <v>1186</v>
      </c>
      <c r="G412" s="90" t="str">
        <f>VLOOKUP(F412,regions!A$2:C$419,3,FALSE)</f>
        <v>Shire district</v>
      </c>
      <c r="H412" s="3" t="str">
        <f>IFERROR(VLOOKUP(F412,classifications!A$3:C$328,3,FALSE),VLOOKUP(F412,classifications!I$2:K$28,3,FALSE))</f>
        <v>Predominantly Rural</v>
      </c>
      <c r="I412" s="124">
        <v>0</v>
      </c>
      <c r="J412" s="124">
        <v>4120</v>
      </c>
      <c r="K412" s="124">
        <v>1190</v>
      </c>
      <c r="L412" s="124">
        <v>23840</v>
      </c>
      <c r="M412" s="124">
        <v>29150</v>
      </c>
      <c r="N412" s="124"/>
    </row>
    <row r="413" spans="2:14" x14ac:dyDescent="0.25">
      <c r="B413" s="129" t="s">
        <v>1187</v>
      </c>
      <c r="C413" s="129"/>
      <c r="D413" s="129" t="s">
        <v>1189</v>
      </c>
      <c r="E413" s="287"/>
      <c r="F413" s="129" t="s">
        <v>1190</v>
      </c>
      <c r="G413" s="90" t="str">
        <f>VLOOKUP(F413,regions!A$2:C$419,3,FALSE)</f>
        <v>Shire district</v>
      </c>
      <c r="H413" s="3" t="str">
        <f>IFERROR(VLOOKUP(F413,classifications!A$3:C$328,3,FALSE),VLOOKUP(F413,classifications!I$2:K$28,3,FALSE))</f>
        <v>Predominantly Urban</v>
      </c>
      <c r="I413" s="124">
        <v>7960</v>
      </c>
      <c r="J413" s="124">
        <v>5070</v>
      </c>
      <c r="K413" s="124">
        <v>160</v>
      </c>
      <c r="L413" s="124">
        <v>47880</v>
      </c>
      <c r="M413" s="124">
        <v>61070</v>
      </c>
      <c r="N413" s="124"/>
    </row>
    <row r="414" spans="2:14" x14ac:dyDescent="0.25">
      <c r="B414" s="129" t="s">
        <v>1191</v>
      </c>
      <c r="C414" s="129"/>
      <c r="D414" s="129" t="s">
        <v>1193</v>
      </c>
      <c r="E414" s="287"/>
      <c r="F414" s="129" t="s">
        <v>1194</v>
      </c>
      <c r="G414" s="90" t="str">
        <f>VLOOKUP(F414,regions!A$2:C$419,3,FALSE)</f>
        <v>Shire district</v>
      </c>
      <c r="H414" s="3" t="str">
        <f>IFERROR(VLOOKUP(F414,classifications!A$3:C$328,3,FALSE),VLOOKUP(F414,classifications!I$2:K$28,3,FALSE))</f>
        <v>Predominantly Rural</v>
      </c>
      <c r="I414" s="124">
        <v>3260</v>
      </c>
      <c r="J414" s="124">
        <v>1580</v>
      </c>
      <c r="K414" s="124">
        <v>0</v>
      </c>
      <c r="L414" s="124">
        <v>39350</v>
      </c>
      <c r="M414" s="124">
        <v>44180</v>
      </c>
      <c r="N414" s="124"/>
    </row>
    <row r="415" spans="2:14" x14ac:dyDescent="0.25">
      <c r="B415" s="129" t="s">
        <v>1195</v>
      </c>
      <c r="C415" s="129"/>
      <c r="D415" s="129" t="s">
        <v>1197</v>
      </c>
      <c r="E415" s="287"/>
      <c r="F415" s="129" t="s">
        <v>1198</v>
      </c>
      <c r="G415" s="90" t="str">
        <f>VLOOKUP(F415,regions!A$2:C$419,3,FALSE)</f>
        <v>Shire district</v>
      </c>
      <c r="H415" s="3" t="str">
        <f>IFERROR(VLOOKUP(F415,classifications!A$3:C$328,3,FALSE),VLOOKUP(F415,classifications!I$2:K$28,3,FALSE))</f>
        <v>Predominantly Rural</v>
      </c>
      <c r="I415" s="124">
        <v>10</v>
      </c>
      <c r="J415" s="124">
        <v>8010</v>
      </c>
      <c r="K415" s="124">
        <v>470</v>
      </c>
      <c r="L415" s="124">
        <v>40440</v>
      </c>
      <c r="M415" s="124">
        <v>48930</v>
      </c>
      <c r="N415" s="124"/>
    </row>
    <row r="416" spans="2:14" x14ac:dyDescent="0.25">
      <c r="B416" s="129" t="s">
        <v>1199</v>
      </c>
      <c r="C416" s="129"/>
      <c r="D416" s="129" t="s">
        <v>1201</v>
      </c>
      <c r="E416" s="287"/>
      <c r="F416" s="129" t="s">
        <v>1202</v>
      </c>
      <c r="G416" s="90" t="str">
        <f>VLOOKUP(F416,regions!A$2:C$419,3,FALSE)</f>
        <v>Shire district</v>
      </c>
      <c r="H416" s="3" t="str">
        <f>IFERROR(VLOOKUP(F416,classifications!A$3:C$328,3,FALSE),VLOOKUP(F416,classifications!I$2:K$28,3,FALSE))</f>
        <v>Predominantly Rural</v>
      </c>
      <c r="I416" s="124">
        <v>10</v>
      </c>
      <c r="J416" s="124">
        <v>6590</v>
      </c>
      <c r="K416" s="124">
        <v>0</v>
      </c>
      <c r="L416" s="124">
        <v>54090</v>
      </c>
      <c r="M416" s="124">
        <v>60680</v>
      </c>
      <c r="N416" s="124"/>
    </row>
    <row r="417" spans="2:14" x14ac:dyDescent="0.25">
      <c r="B417" s="129" t="s">
        <v>1203</v>
      </c>
      <c r="C417" s="129"/>
      <c r="D417" s="129" t="s">
        <v>1205</v>
      </c>
      <c r="E417" s="287"/>
      <c r="F417" s="129" t="s">
        <v>1206</v>
      </c>
      <c r="G417" s="90" t="str">
        <f>VLOOKUP(F417,regions!A$2:C$419,3,FALSE)</f>
        <v>Shire district</v>
      </c>
      <c r="H417" s="3" t="str">
        <f>IFERROR(VLOOKUP(F417,classifications!A$3:C$328,3,FALSE),VLOOKUP(F417,classifications!I$2:K$28,3,FALSE))</f>
        <v>Urban with Significant Rural</v>
      </c>
      <c r="I417" s="124">
        <v>4470</v>
      </c>
      <c r="J417" s="124">
        <v>3060</v>
      </c>
      <c r="K417" s="124">
        <v>0</v>
      </c>
      <c r="L417" s="124">
        <v>48080</v>
      </c>
      <c r="M417" s="124">
        <v>55610</v>
      </c>
      <c r="N417" s="124"/>
    </row>
    <row r="418" spans="2:14" x14ac:dyDescent="0.25">
      <c r="I418" s="124"/>
      <c r="J418" s="124"/>
      <c r="K418" s="124"/>
      <c r="L418" s="124"/>
      <c r="M418" s="124"/>
      <c r="N418" s="124"/>
    </row>
    <row r="419" spans="2:14" x14ac:dyDescent="0.25">
      <c r="B419" s="129"/>
      <c r="C419" s="129"/>
      <c r="D419" s="129" t="s">
        <v>1207</v>
      </c>
      <c r="E419" s="287" t="s">
        <v>1208</v>
      </c>
      <c r="F419" s="287" t="s">
        <v>1208</v>
      </c>
      <c r="G419" s="90" t="str">
        <f>VLOOKUP(F419,regions!A$2:C$419,3,FALSE)</f>
        <v>Shire county</v>
      </c>
      <c r="I419" s="130">
        <v>18990</v>
      </c>
      <c r="J419" s="130">
        <v>36170</v>
      </c>
      <c r="K419" s="130">
        <v>1520</v>
      </c>
      <c r="L419" s="130">
        <v>433300</v>
      </c>
      <c r="M419" s="130">
        <v>489990</v>
      </c>
      <c r="N419" s="124"/>
    </row>
    <row r="420" spans="2:14" x14ac:dyDescent="0.25">
      <c r="B420" s="129" t="s">
        <v>1209</v>
      </c>
      <c r="C420" s="129"/>
      <c r="D420" s="129" t="s">
        <v>1211</v>
      </c>
      <c r="E420" s="287"/>
      <c r="F420" s="129" t="s">
        <v>1212</v>
      </c>
      <c r="G420" s="90" t="str">
        <f>VLOOKUP(F420,regions!A$2:C$419,3,FALSE)</f>
        <v>Shire district</v>
      </c>
      <c r="H420" s="3" t="str">
        <f>IFERROR(VLOOKUP(F420,classifications!A$3:C$328,3,FALSE),VLOOKUP(F420,classifications!I$2:K$28,3,FALSE))</f>
        <v>Predominantly Urban</v>
      </c>
      <c r="I420" s="124">
        <v>10</v>
      </c>
      <c r="J420" s="124">
        <v>5550</v>
      </c>
      <c r="K420" s="124">
        <v>20</v>
      </c>
      <c r="L420" s="124">
        <v>51710</v>
      </c>
      <c r="M420" s="124">
        <v>57290</v>
      </c>
      <c r="N420" s="124"/>
    </row>
    <row r="421" spans="2:14" x14ac:dyDescent="0.25">
      <c r="B421" s="129" t="s">
        <v>1213</v>
      </c>
      <c r="C421" s="129"/>
      <c r="D421" s="129" t="s">
        <v>1215</v>
      </c>
      <c r="E421" s="287"/>
      <c r="F421" s="129" t="s">
        <v>1216</v>
      </c>
      <c r="G421" s="90" t="str">
        <f>VLOOKUP(F421,regions!A$2:C$419,3,FALSE)</f>
        <v>Shire district</v>
      </c>
      <c r="H421" s="3" t="str">
        <f>IFERROR(VLOOKUP(F421,classifications!A$3:C$328,3,FALSE),VLOOKUP(F421,classifications!I$2:K$28,3,FALSE))</f>
        <v>Predominantly Urban</v>
      </c>
      <c r="I421" s="124">
        <v>20</v>
      </c>
      <c r="J421" s="124">
        <v>2600</v>
      </c>
      <c r="K421" s="124">
        <v>0</v>
      </c>
      <c r="L421" s="124">
        <v>29620</v>
      </c>
      <c r="M421" s="124">
        <v>32240</v>
      </c>
      <c r="N421" s="124"/>
    </row>
    <row r="422" spans="2:14" x14ac:dyDescent="0.25">
      <c r="B422" s="129" t="s">
        <v>1217</v>
      </c>
      <c r="C422" s="129"/>
      <c r="D422" s="129" t="s">
        <v>1219</v>
      </c>
      <c r="E422" s="287"/>
      <c r="F422" s="129" t="s">
        <v>1220</v>
      </c>
      <c r="G422" s="90" t="str">
        <f>VLOOKUP(F422,regions!A$2:C$419,3,FALSE)</f>
        <v>Shire district</v>
      </c>
      <c r="H422" s="3" t="str">
        <f>IFERROR(VLOOKUP(F422,classifications!A$3:C$328,3,FALSE),VLOOKUP(F422,classifications!I$2:K$28,3,FALSE))</f>
        <v>Predominantly Urban</v>
      </c>
      <c r="I422" s="124">
        <v>5220</v>
      </c>
      <c r="J422" s="124">
        <v>2210</v>
      </c>
      <c r="K422" s="124">
        <v>580</v>
      </c>
      <c r="L422" s="124">
        <v>49830</v>
      </c>
      <c r="M422" s="124">
        <v>57840</v>
      </c>
      <c r="N422" s="124"/>
    </row>
    <row r="423" spans="2:14" x14ac:dyDescent="0.25">
      <c r="B423" s="129" t="s">
        <v>1221</v>
      </c>
      <c r="C423" s="129"/>
      <c r="D423" s="129" t="s">
        <v>1223</v>
      </c>
      <c r="E423" s="287"/>
      <c r="F423" s="129" t="s">
        <v>1224</v>
      </c>
      <c r="G423" s="90" t="str">
        <f>VLOOKUP(F423,regions!A$2:C$419,3,FALSE)</f>
        <v>Shire district</v>
      </c>
      <c r="H423" s="3" t="str">
        <f>IFERROR(VLOOKUP(F423,classifications!A$3:C$328,3,FALSE),VLOOKUP(F423,classifications!I$2:K$28,3,FALSE))</f>
        <v>Urban with Significant Rural</v>
      </c>
      <c r="I423" s="124">
        <v>40</v>
      </c>
      <c r="J423" s="124">
        <v>4380</v>
      </c>
      <c r="K423" s="124">
        <v>70</v>
      </c>
      <c r="L423" s="124">
        <v>33580</v>
      </c>
      <c r="M423" s="124">
        <v>38060</v>
      </c>
      <c r="N423" s="124"/>
    </row>
    <row r="424" spans="2:14" ht="26.4" x14ac:dyDescent="0.25">
      <c r="B424" s="129" t="s">
        <v>1225</v>
      </c>
      <c r="C424" s="129"/>
      <c r="D424" s="129" t="s">
        <v>1227</v>
      </c>
      <c r="E424" s="287"/>
      <c r="F424" s="129" t="s">
        <v>1228</v>
      </c>
      <c r="G424" s="90" t="str">
        <f>VLOOKUP(F424,regions!A$2:C$419,3,FALSE)</f>
        <v>Shire district</v>
      </c>
      <c r="H424" s="3" t="str">
        <f>IFERROR(VLOOKUP(F424,classifications!A$3:C$328,3,FALSE),VLOOKUP(F424,classifications!I$2:K$28,3,FALSE))</f>
        <v>Predominantly Urban</v>
      </c>
      <c r="I424" s="124">
        <v>20</v>
      </c>
      <c r="J424" s="124">
        <v>7140</v>
      </c>
      <c r="K424" s="124">
        <v>0</v>
      </c>
      <c r="L424" s="124">
        <v>52730</v>
      </c>
      <c r="M424" s="124">
        <v>59890</v>
      </c>
      <c r="N424" s="124"/>
    </row>
    <row r="425" spans="2:14" x14ac:dyDescent="0.25">
      <c r="B425" s="129" t="s">
        <v>1229</v>
      </c>
      <c r="C425" s="129"/>
      <c r="D425" s="129" t="s">
        <v>1231</v>
      </c>
      <c r="E425" s="287"/>
      <c r="F425" s="129" t="s">
        <v>1232</v>
      </c>
      <c r="G425" s="90" t="str">
        <f>VLOOKUP(F425,regions!A$2:C$419,3,FALSE)</f>
        <v>Shire district</v>
      </c>
      <c r="H425" s="3" t="str">
        <f>IFERROR(VLOOKUP(F425,classifications!A$3:C$328,3,FALSE),VLOOKUP(F425,classifications!I$2:K$28,3,FALSE))</f>
        <v>Predominantly Urban</v>
      </c>
      <c r="I425" s="124">
        <v>2910</v>
      </c>
      <c r="J425" s="124">
        <v>1590</v>
      </c>
      <c r="K425" s="124">
        <v>10</v>
      </c>
      <c r="L425" s="124">
        <v>30840</v>
      </c>
      <c r="M425" s="124">
        <v>35350</v>
      </c>
      <c r="N425" s="124"/>
    </row>
    <row r="426" spans="2:14" x14ac:dyDescent="0.25">
      <c r="B426" s="129" t="s">
        <v>1233</v>
      </c>
      <c r="C426" s="129"/>
      <c r="D426" s="129" t="s">
        <v>1235</v>
      </c>
      <c r="E426" s="287"/>
      <c r="F426" s="129" t="s">
        <v>1236</v>
      </c>
      <c r="G426" s="90" t="str">
        <f>VLOOKUP(F426,regions!A$2:C$419,3,FALSE)</f>
        <v>Shire district</v>
      </c>
      <c r="H426" s="3" t="str">
        <f>IFERROR(VLOOKUP(F426,classifications!A$3:C$328,3,FALSE),VLOOKUP(F426,classifications!I$2:K$28,3,FALSE))</f>
        <v>Predominantly Urban</v>
      </c>
      <c r="I426" s="124">
        <v>0</v>
      </c>
      <c r="J426" s="124">
        <v>5320</v>
      </c>
      <c r="K426" s="124">
        <v>180</v>
      </c>
      <c r="L426" s="124">
        <v>36830</v>
      </c>
      <c r="M426" s="124">
        <v>42330</v>
      </c>
      <c r="N426" s="124"/>
    </row>
    <row r="427" spans="2:14" x14ac:dyDescent="0.25">
      <c r="B427" s="129" t="s">
        <v>1237</v>
      </c>
      <c r="C427" s="129"/>
      <c r="D427" s="129" t="s">
        <v>1239</v>
      </c>
      <c r="E427" s="287"/>
      <c r="F427" s="129" t="s">
        <v>1240</v>
      </c>
      <c r="G427" s="90" t="str">
        <f>VLOOKUP(F427,regions!A$2:C$419,3,FALSE)</f>
        <v>Shire district</v>
      </c>
      <c r="H427" s="3" t="str">
        <f>IFERROR(VLOOKUP(F427,classifications!A$3:C$328,3,FALSE),VLOOKUP(F427,classifications!I$2:K$28,3,FALSE))</f>
        <v>Predominantly Urban</v>
      </c>
      <c r="I427" s="124">
        <v>10</v>
      </c>
      <c r="J427" s="124">
        <v>3440</v>
      </c>
      <c r="K427" s="124">
        <v>460</v>
      </c>
      <c r="L427" s="124">
        <v>31940</v>
      </c>
      <c r="M427" s="124">
        <v>35840</v>
      </c>
      <c r="N427" s="124"/>
    </row>
    <row r="428" spans="2:14" x14ac:dyDescent="0.25">
      <c r="B428" s="129" t="s">
        <v>1241</v>
      </c>
      <c r="C428" s="129"/>
      <c r="D428" s="129" t="s">
        <v>1243</v>
      </c>
      <c r="E428" s="287"/>
      <c r="F428" s="129" t="s">
        <v>1244</v>
      </c>
      <c r="G428" s="90" t="str">
        <f>VLOOKUP(F428,regions!A$2:C$419,3,FALSE)</f>
        <v>Shire district</v>
      </c>
      <c r="H428" s="3" t="str">
        <f>IFERROR(VLOOKUP(F428,classifications!A$3:C$328,3,FALSE),VLOOKUP(F428,classifications!I$2:K$28,3,FALSE))</f>
        <v>Urban with Significant Rural</v>
      </c>
      <c r="I428" s="124">
        <v>2620</v>
      </c>
      <c r="J428" s="124">
        <v>1220</v>
      </c>
      <c r="K428" s="124">
        <v>170</v>
      </c>
      <c r="L428" s="124">
        <v>31990</v>
      </c>
      <c r="M428" s="124">
        <v>35990</v>
      </c>
      <c r="N428" s="124"/>
    </row>
    <row r="429" spans="2:14" x14ac:dyDescent="0.25">
      <c r="B429" s="129" t="s">
        <v>1245</v>
      </c>
      <c r="C429" s="129"/>
      <c r="D429" s="129" t="s">
        <v>1247</v>
      </c>
      <c r="E429" s="287"/>
      <c r="F429" s="129" t="s">
        <v>1248</v>
      </c>
      <c r="G429" s="90" t="str">
        <f>VLOOKUP(F429,regions!A$2:C$419,3,FALSE)</f>
        <v>Shire district</v>
      </c>
      <c r="H429" s="3" t="str">
        <f>IFERROR(VLOOKUP(F429,classifications!A$3:C$328,3,FALSE),VLOOKUP(F429,classifications!I$2:K$28,3,FALSE))</f>
        <v>Predominantly Rural</v>
      </c>
      <c r="I429" s="124">
        <v>4800</v>
      </c>
      <c r="J429" s="124">
        <v>1400</v>
      </c>
      <c r="K429" s="124">
        <v>30</v>
      </c>
      <c r="L429" s="124">
        <v>46680</v>
      </c>
      <c r="M429" s="124">
        <v>52900</v>
      </c>
      <c r="N429" s="124"/>
    </row>
    <row r="430" spans="2:14" x14ac:dyDescent="0.25">
      <c r="B430" s="129" t="s">
        <v>1249</v>
      </c>
      <c r="C430" s="129"/>
      <c r="D430" s="129" t="s">
        <v>1251</v>
      </c>
      <c r="E430" s="287"/>
      <c r="F430" s="129" t="s">
        <v>1252</v>
      </c>
      <c r="G430" s="90" t="str">
        <f>VLOOKUP(F430,regions!A$2:C$419,3,FALSE)</f>
        <v>Shire district</v>
      </c>
      <c r="H430" s="3" t="str">
        <f>IFERROR(VLOOKUP(F430,classifications!A$3:C$328,3,FALSE),VLOOKUP(F430,classifications!I$2:K$28,3,FALSE))</f>
        <v>Predominantly Urban</v>
      </c>
      <c r="I430" s="124">
        <v>3360</v>
      </c>
      <c r="J430" s="124">
        <v>1340</v>
      </c>
      <c r="K430" s="124">
        <v>0</v>
      </c>
      <c r="L430" s="124">
        <v>37560</v>
      </c>
      <c r="M430" s="124">
        <v>42260</v>
      </c>
      <c r="N430" s="124"/>
    </row>
    <row r="431" spans="2:14" x14ac:dyDescent="0.25">
      <c r="I431" s="124"/>
      <c r="J431" s="124"/>
      <c r="K431" s="124"/>
      <c r="L431" s="124"/>
      <c r="M431" s="124"/>
      <c r="N431" s="124"/>
    </row>
    <row r="432" spans="2:14" x14ac:dyDescent="0.25">
      <c r="B432" s="129"/>
      <c r="C432" s="129"/>
      <c r="D432" s="129" t="s">
        <v>1253</v>
      </c>
      <c r="E432" s="287" t="s">
        <v>1254</v>
      </c>
      <c r="F432" s="287" t="s">
        <v>1254</v>
      </c>
      <c r="G432" s="90" t="str">
        <f>VLOOKUP(F432,regions!A$2:C$419,3,FALSE)</f>
        <v>Shire county</v>
      </c>
      <c r="I432" s="130">
        <v>17820</v>
      </c>
      <c r="J432" s="130">
        <v>16720</v>
      </c>
      <c r="K432" s="130">
        <v>120</v>
      </c>
      <c r="L432" s="130">
        <v>216810</v>
      </c>
      <c r="M432" s="130">
        <v>251470</v>
      </c>
      <c r="N432" s="124"/>
    </row>
    <row r="433" spans="2:14" ht="26.4" x14ac:dyDescent="0.25">
      <c r="B433" s="129" t="s">
        <v>1255</v>
      </c>
      <c r="C433" s="129"/>
      <c r="D433" s="129" t="s">
        <v>1257</v>
      </c>
      <c r="E433" s="287"/>
      <c r="F433" s="129" t="s">
        <v>1258</v>
      </c>
      <c r="G433" s="90" t="str">
        <f>VLOOKUP(F433,regions!A$2:C$419,3,FALSE)</f>
        <v>Shire district</v>
      </c>
      <c r="H433" s="3" t="str">
        <f>IFERROR(VLOOKUP(F433,classifications!A$3:C$328,3,FALSE),VLOOKUP(F433,classifications!I$2:K$28,3,FALSE))</f>
        <v>Predominantly Rural</v>
      </c>
      <c r="I433" s="124">
        <v>2660</v>
      </c>
      <c r="J433" s="124">
        <v>1090</v>
      </c>
      <c r="K433" s="124">
        <v>0</v>
      </c>
      <c r="L433" s="124">
        <v>24190</v>
      </c>
      <c r="M433" s="124">
        <v>27940</v>
      </c>
      <c r="N433" s="124"/>
    </row>
    <row r="434" spans="2:14" ht="26.4" x14ac:dyDescent="0.25">
      <c r="B434" s="129" t="s">
        <v>1259</v>
      </c>
      <c r="C434" s="129"/>
      <c r="D434" s="129" t="s">
        <v>1261</v>
      </c>
      <c r="E434" s="287"/>
      <c r="F434" s="129" t="s">
        <v>1262</v>
      </c>
      <c r="G434" s="90" t="str">
        <f>VLOOKUP(F434,regions!A$2:C$419,3,FALSE)</f>
        <v>Shire district</v>
      </c>
      <c r="H434" s="3" t="str">
        <f>IFERROR(VLOOKUP(F434,classifications!A$3:C$328,3,FALSE),VLOOKUP(F434,classifications!I$2:K$28,3,FALSE))</f>
        <v>Predominantly Urban</v>
      </c>
      <c r="I434" s="124">
        <v>5780</v>
      </c>
      <c r="J434" s="124">
        <v>2620</v>
      </c>
      <c r="K434" s="124">
        <v>0</v>
      </c>
      <c r="L434" s="124">
        <v>47660</v>
      </c>
      <c r="M434" s="124">
        <v>56050</v>
      </c>
      <c r="N434" s="124"/>
    </row>
    <row r="435" spans="2:14" x14ac:dyDescent="0.25">
      <c r="B435" s="129" t="s">
        <v>1263</v>
      </c>
      <c r="C435" s="129"/>
      <c r="D435" s="129" t="s">
        <v>1265</v>
      </c>
      <c r="E435" s="287"/>
      <c r="F435" s="129" t="s">
        <v>1266</v>
      </c>
      <c r="G435" s="90" t="str">
        <f>VLOOKUP(F435,regions!A$2:C$419,3,FALSE)</f>
        <v>Shire district</v>
      </c>
      <c r="H435" s="3" t="str">
        <f>IFERROR(VLOOKUP(F435,classifications!A$3:C$328,3,FALSE),VLOOKUP(F435,classifications!I$2:K$28,3,FALSE))</f>
        <v>Predominantly Urban</v>
      </c>
      <c r="I435" s="124">
        <v>3830</v>
      </c>
      <c r="J435" s="124">
        <v>2540</v>
      </c>
      <c r="K435" s="124">
        <v>0</v>
      </c>
      <c r="L435" s="124">
        <v>39230</v>
      </c>
      <c r="M435" s="124">
        <v>45600</v>
      </c>
      <c r="N435" s="124"/>
    </row>
    <row r="436" spans="2:14" ht="26.4" x14ac:dyDescent="0.25">
      <c r="B436" s="129" t="s">
        <v>1267</v>
      </c>
      <c r="C436" s="129"/>
      <c r="D436" s="129" t="s">
        <v>1269</v>
      </c>
      <c r="E436" s="287"/>
      <c r="F436" s="129" t="s">
        <v>1270</v>
      </c>
      <c r="G436" s="90" t="str">
        <f>VLOOKUP(F436,regions!A$2:C$419,3,FALSE)</f>
        <v>Shire district</v>
      </c>
      <c r="H436" s="3" t="str">
        <f>IFERROR(VLOOKUP(F436,classifications!A$3:C$328,3,FALSE),VLOOKUP(F436,classifications!I$2:K$28,3,FALSE))</f>
        <v>Predominantly Rural</v>
      </c>
      <c r="I436" s="124">
        <v>0</v>
      </c>
      <c r="J436" s="124">
        <v>7320</v>
      </c>
      <c r="K436" s="124">
        <v>120</v>
      </c>
      <c r="L436" s="124">
        <v>51180</v>
      </c>
      <c r="M436" s="124">
        <v>58620</v>
      </c>
      <c r="N436" s="124"/>
    </row>
    <row r="437" spans="2:14" x14ac:dyDescent="0.25">
      <c r="B437" s="129" t="s">
        <v>1271</v>
      </c>
      <c r="C437" s="129"/>
      <c r="D437" s="129" t="s">
        <v>1273</v>
      </c>
      <c r="E437" s="287"/>
      <c r="F437" s="129" t="s">
        <v>1274</v>
      </c>
      <c r="G437" s="90" t="str">
        <f>VLOOKUP(F437,regions!A$2:C$419,3,FALSE)</f>
        <v>Shire district</v>
      </c>
      <c r="H437" s="3" t="str">
        <f>IFERROR(VLOOKUP(F437,classifications!A$3:C$328,3,FALSE),VLOOKUP(F437,classifications!I$2:K$28,3,FALSE))</f>
        <v>Predominantly Urban</v>
      </c>
      <c r="I437" s="124">
        <v>5550</v>
      </c>
      <c r="J437" s="124">
        <v>3160</v>
      </c>
      <c r="K437" s="124">
        <v>0</v>
      </c>
      <c r="L437" s="124">
        <v>54550</v>
      </c>
      <c r="M437" s="124">
        <v>63260</v>
      </c>
      <c r="N437" s="124"/>
    </row>
    <row r="438" spans="2:14" x14ac:dyDescent="0.25">
      <c r="I438" s="124"/>
      <c r="J438" s="124"/>
      <c r="K438" s="124"/>
      <c r="L438" s="124"/>
      <c r="M438" s="124"/>
      <c r="N438" s="124"/>
    </row>
    <row r="439" spans="2:14" x14ac:dyDescent="0.25">
      <c r="B439" s="129"/>
      <c r="C439" s="129"/>
      <c r="D439" s="129" t="s">
        <v>1275</v>
      </c>
      <c r="E439" s="287" t="s">
        <v>1276</v>
      </c>
      <c r="F439" s="287" t="s">
        <v>1276</v>
      </c>
      <c r="G439" s="90" t="str">
        <f>VLOOKUP(F439,regions!A$2:C$419,3,FALSE)</f>
        <v>Shire county</v>
      </c>
      <c r="I439" s="130">
        <v>13830</v>
      </c>
      <c r="J439" s="130">
        <v>33210</v>
      </c>
      <c r="K439" s="130">
        <v>1610</v>
      </c>
      <c r="L439" s="130">
        <v>329280</v>
      </c>
      <c r="M439" s="130">
        <v>377930</v>
      </c>
      <c r="N439" s="124"/>
    </row>
    <row r="440" spans="2:14" x14ac:dyDescent="0.25">
      <c r="B440" s="129" t="s">
        <v>1277</v>
      </c>
      <c r="C440" s="129"/>
      <c r="D440" s="129" t="s">
        <v>1279</v>
      </c>
      <c r="E440" s="287"/>
      <c r="F440" s="129" t="s">
        <v>1280</v>
      </c>
      <c r="G440" s="90" t="str">
        <f>VLOOKUP(F440,regions!A$2:C$419,3,FALSE)</f>
        <v>Shire district</v>
      </c>
      <c r="H440" s="3" t="str">
        <f>IFERROR(VLOOKUP(F440,classifications!A$3:C$328,3,FALSE),VLOOKUP(F440,classifications!I$2:K$28,3,FALSE))</f>
        <v>Predominantly Urban</v>
      </c>
      <c r="I440" s="124">
        <v>2580</v>
      </c>
      <c r="J440" s="124">
        <v>1010</v>
      </c>
      <c r="K440" s="124">
        <v>0</v>
      </c>
      <c r="L440" s="124">
        <v>24700</v>
      </c>
      <c r="M440" s="124">
        <v>28280</v>
      </c>
      <c r="N440" s="124"/>
    </row>
    <row r="441" spans="2:14" x14ac:dyDescent="0.25">
      <c r="B441" s="129" t="s">
        <v>1281</v>
      </c>
      <c r="C441" s="129"/>
      <c r="D441" s="129" t="s">
        <v>1283</v>
      </c>
      <c r="E441" s="287"/>
      <c r="F441" s="129" t="s">
        <v>1284</v>
      </c>
      <c r="G441" s="90" t="str">
        <f>VLOOKUP(F441,regions!A$2:C$419,3,FALSE)</f>
        <v>Shire district</v>
      </c>
      <c r="H441" s="3" t="str">
        <f>IFERROR(VLOOKUP(F441,classifications!A$3:C$328,3,FALSE),VLOOKUP(F441,classifications!I$2:K$28,3,FALSE))</f>
        <v>Predominantly Urban</v>
      </c>
      <c r="I441" s="124">
        <v>3320</v>
      </c>
      <c r="J441" s="124">
        <v>3350</v>
      </c>
      <c r="K441" s="124">
        <v>0</v>
      </c>
      <c r="L441" s="124">
        <v>67230</v>
      </c>
      <c r="M441" s="124">
        <v>73900</v>
      </c>
      <c r="N441" s="124"/>
    </row>
    <row r="442" spans="2:14" x14ac:dyDescent="0.25">
      <c r="B442" s="129" t="s">
        <v>1285</v>
      </c>
      <c r="C442" s="129"/>
      <c r="D442" s="129" t="s">
        <v>1287</v>
      </c>
      <c r="E442" s="287"/>
      <c r="F442" s="129" t="s">
        <v>1288</v>
      </c>
      <c r="G442" s="90" t="str">
        <f>VLOOKUP(F442,regions!A$2:C$419,3,FALSE)</f>
        <v>Shire district</v>
      </c>
      <c r="H442" s="3" t="str">
        <f>IFERROR(VLOOKUP(F442,classifications!A$3:C$328,3,FALSE),VLOOKUP(F442,classifications!I$2:K$28,3,FALSE))</f>
        <v>Predominantly Rural</v>
      </c>
      <c r="I442" s="124">
        <v>80</v>
      </c>
      <c r="J442" s="124">
        <v>7990</v>
      </c>
      <c r="K442" s="124">
        <v>280</v>
      </c>
      <c r="L442" s="124">
        <v>47950</v>
      </c>
      <c r="M442" s="124">
        <v>56300</v>
      </c>
      <c r="N442" s="124"/>
    </row>
    <row r="443" spans="2:14" x14ac:dyDescent="0.25">
      <c r="B443" s="129" t="s">
        <v>1289</v>
      </c>
      <c r="C443" s="129"/>
      <c r="D443" s="129" t="s">
        <v>1291</v>
      </c>
      <c r="E443" s="287"/>
      <c r="F443" s="129" t="s">
        <v>1292</v>
      </c>
      <c r="G443" s="90" t="str">
        <f>VLOOKUP(F443,regions!A$2:C$419,3,FALSE)</f>
        <v>Shire district</v>
      </c>
      <c r="H443" s="3" t="str">
        <f>IFERROR(VLOOKUP(F443,classifications!A$3:C$328,3,FALSE),VLOOKUP(F443,classifications!I$2:K$28,3,FALSE))</f>
        <v>Predominantly Urban</v>
      </c>
      <c r="I443" s="124">
        <v>7780</v>
      </c>
      <c r="J443" s="124">
        <v>2500</v>
      </c>
      <c r="K443" s="124">
        <v>0</v>
      </c>
      <c r="L443" s="124">
        <v>35000</v>
      </c>
      <c r="M443" s="124">
        <v>45280</v>
      </c>
      <c r="N443" s="124"/>
    </row>
    <row r="444" spans="2:14" x14ac:dyDescent="0.25">
      <c r="B444" s="129" t="s">
        <v>1293</v>
      </c>
      <c r="C444" s="129"/>
      <c r="D444" s="129" t="s">
        <v>1295</v>
      </c>
      <c r="E444" s="287"/>
      <c r="F444" s="129" t="s">
        <v>1296</v>
      </c>
      <c r="G444" s="90" t="str">
        <f>VLOOKUP(F444,regions!A$2:C$419,3,FALSE)</f>
        <v>Shire district</v>
      </c>
      <c r="H444" s="3" t="str">
        <f>IFERROR(VLOOKUP(F444,classifications!A$3:C$328,3,FALSE),VLOOKUP(F444,classifications!I$2:K$28,3,FALSE))</f>
        <v>Predominantly Rural</v>
      </c>
      <c r="I444" s="124">
        <v>60</v>
      </c>
      <c r="J444" s="124">
        <v>6860</v>
      </c>
      <c r="K444" s="124">
        <v>20</v>
      </c>
      <c r="L444" s="124">
        <v>54010</v>
      </c>
      <c r="M444" s="124">
        <v>60950</v>
      </c>
      <c r="N444" s="124"/>
    </row>
    <row r="445" spans="2:14" x14ac:dyDescent="0.25">
      <c r="B445" s="129" t="s">
        <v>1297</v>
      </c>
      <c r="C445" s="129"/>
      <c r="D445" s="129" t="s">
        <v>1299</v>
      </c>
      <c r="E445" s="287"/>
      <c r="F445" s="129" t="s">
        <v>1300</v>
      </c>
      <c r="G445" s="90" t="str">
        <f>VLOOKUP(F445,regions!A$2:C$419,3,FALSE)</f>
        <v>Shire district</v>
      </c>
      <c r="H445" s="3" t="str">
        <f>IFERROR(VLOOKUP(F445,classifications!A$3:C$328,3,FALSE),VLOOKUP(F445,classifications!I$2:K$28,3,FALSE))</f>
        <v>Predominantly Urban</v>
      </c>
      <c r="I445" s="124">
        <v>20</v>
      </c>
      <c r="J445" s="124">
        <v>6680</v>
      </c>
      <c r="K445" s="124">
        <v>1310</v>
      </c>
      <c r="L445" s="124">
        <v>55170</v>
      </c>
      <c r="M445" s="124">
        <v>63180</v>
      </c>
      <c r="N445" s="124"/>
    </row>
    <row r="446" spans="2:14" x14ac:dyDescent="0.25">
      <c r="B446" s="129" t="s">
        <v>1301</v>
      </c>
      <c r="C446" s="129"/>
      <c r="D446" s="129" t="s">
        <v>1303</v>
      </c>
      <c r="E446" s="287"/>
      <c r="F446" s="129" t="s">
        <v>1304</v>
      </c>
      <c r="G446" s="90" t="str">
        <f>VLOOKUP(F446,regions!A$2:C$419,3,FALSE)</f>
        <v>Shire district</v>
      </c>
      <c r="H446" s="3" t="str">
        <f>IFERROR(VLOOKUP(F446,classifications!A$3:C$328,3,FALSE),VLOOKUP(F446,classifications!I$2:K$28,3,FALSE))</f>
        <v>Predominantly Urban</v>
      </c>
      <c r="I446" s="124">
        <v>0</v>
      </c>
      <c r="J446" s="124">
        <v>4830</v>
      </c>
      <c r="K446" s="124">
        <v>0</v>
      </c>
      <c r="L446" s="124">
        <v>45220</v>
      </c>
      <c r="M446" s="124">
        <v>50050</v>
      </c>
      <c r="N446" s="124"/>
    </row>
    <row r="447" spans="2:14" x14ac:dyDescent="0.25">
      <c r="I447" s="124"/>
      <c r="J447" s="124"/>
      <c r="K447" s="124"/>
      <c r="L447" s="124"/>
      <c r="M447" s="124"/>
      <c r="N447" s="124"/>
    </row>
    <row r="448" spans="2:14" x14ac:dyDescent="0.25">
      <c r="B448" s="129"/>
      <c r="C448" s="129"/>
      <c r="D448" s="129" t="s">
        <v>1590</v>
      </c>
      <c r="E448" s="287" t="s">
        <v>1591</v>
      </c>
      <c r="F448" s="129"/>
      <c r="G448" s="129"/>
      <c r="I448" s="131"/>
      <c r="J448" s="131"/>
      <c r="K448" s="131"/>
      <c r="L448" s="131"/>
      <c r="M448" s="131"/>
      <c r="N448" s="124"/>
    </row>
    <row r="449" spans="1:14" x14ac:dyDescent="0.25">
      <c r="B449" s="129" t="s">
        <v>1592</v>
      </c>
      <c r="C449" s="129"/>
      <c r="D449" s="129" t="s">
        <v>1594</v>
      </c>
      <c r="E449" s="287"/>
      <c r="F449" s="129" t="s">
        <v>1595</v>
      </c>
      <c r="G449" s="129"/>
      <c r="H449" s="129"/>
      <c r="I449" s="131"/>
      <c r="J449" s="131"/>
      <c r="K449" s="131"/>
      <c r="L449" s="131"/>
      <c r="M449" s="131"/>
      <c r="N449" s="124"/>
    </row>
    <row r="450" spans="1:14" x14ac:dyDescent="0.25">
      <c r="B450" s="129" t="s">
        <v>1596</v>
      </c>
      <c r="C450" s="129"/>
      <c r="D450" s="129" t="s">
        <v>1598</v>
      </c>
      <c r="E450" s="287"/>
      <c r="F450" s="129" t="s">
        <v>1599</v>
      </c>
      <c r="G450" s="129"/>
      <c r="H450" s="129"/>
      <c r="I450" s="131"/>
      <c r="J450" s="131"/>
      <c r="K450" s="131"/>
      <c r="L450" s="131"/>
      <c r="M450" s="131"/>
      <c r="N450" s="124"/>
    </row>
    <row r="451" spans="1:14" x14ac:dyDescent="0.25">
      <c r="B451" s="129" t="s">
        <v>1600</v>
      </c>
      <c r="C451" s="129"/>
      <c r="D451" s="129" t="s">
        <v>1602</v>
      </c>
      <c r="E451" s="287"/>
      <c r="F451" s="129" t="s">
        <v>1603</v>
      </c>
      <c r="G451" s="129"/>
      <c r="H451" s="129"/>
      <c r="I451" s="131"/>
      <c r="J451" s="131"/>
      <c r="K451" s="131"/>
      <c r="L451" s="131"/>
      <c r="M451" s="131"/>
      <c r="N451" s="124"/>
    </row>
    <row r="452" spans="1:14" x14ac:dyDescent="0.25">
      <c r="B452" s="129" t="s">
        <v>1604</v>
      </c>
      <c r="C452" s="129"/>
      <c r="D452" s="129" t="s">
        <v>1606</v>
      </c>
      <c r="E452" s="287"/>
      <c r="F452" s="129" t="s">
        <v>1607</v>
      </c>
      <c r="G452" s="129"/>
      <c r="H452" s="129"/>
      <c r="I452" s="131"/>
      <c r="J452" s="131"/>
      <c r="K452" s="131"/>
      <c r="L452" s="131"/>
      <c r="M452" s="131"/>
      <c r="N452" s="124"/>
    </row>
    <row r="453" spans="1:14" x14ac:dyDescent="0.25">
      <c r="I453" s="124"/>
      <c r="J453" s="124"/>
      <c r="K453" s="124"/>
      <c r="L453" s="124"/>
      <c r="M453" s="124"/>
      <c r="N453" s="124"/>
    </row>
    <row r="454" spans="1:14" x14ac:dyDescent="0.25">
      <c r="B454" s="129"/>
      <c r="C454" s="129"/>
      <c r="D454" s="129" t="s">
        <v>1305</v>
      </c>
      <c r="E454" s="287" t="s">
        <v>1306</v>
      </c>
      <c r="F454" s="287" t="s">
        <v>1306</v>
      </c>
      <c r="G454" s="90" t="str">
        <f>VLOOKUP(F454,regions!A$2:C$419,3,FALSE)</f>
        <v>Shire county</v>
      </c>
      <c r="I454" s="132">
        <v>5820</v>
      </c>
      <c r="J454" s="132">
        <v>33480</v>
      </c>
      <c r="K454" s="132">
        <v>70</v>
      </c>
      <c r="L454" s="132">
        <v>221500</v>
      </c>
      <c r="M454" s="134">
        <v>260880</v>
      </c>
      <c r="N454" s="124"/>
    </row>
    <row r="455" spans="1:14" x14ac:dyDescent="0.25">
      <c r="B455" s="129" t="s">
        <v>1307</v>
      </c>
      <c r="C455" s="129"/>
      <c r="D455" s="129" t="s">
        <v>1309</v>
      </c>
      <c r="E455" s="287"/>
      <c r="F455" s="129" t="s">
        <v>1310</v>
      </c>
      <c r="G455" s="90" t="str">
        <f>VLOOKUP(F455,regions!A$2:C$419,3,FALSE)</f>
        <v>Shire district</v>
      </c>
      <c r="H455" s="3" t="str">
        <f>IFERROR(VLOOKUP(F455,classifications!A$3:C$328,3,FALSE),VLOOKUP(F455,classifications!I$2:K$28,3,FALSE))</f>
        <v>Predominantly Urban</v>
      </c>
      <c r="I455" s="124">
        <v>0</v>
      </c>
      <c r="J455" s="124">
        <v>4330</v>
      </c>
      <c r="K455" s="124">
        <v>10</v>
      </c>
      <c r="L455" s="124">
        <v>36590</v>
      </c>
      <c r="M455" s="124">
        <v>40930</v>
      </c>
      <c r="N455" s="124"/>
    </row>
    <row r="456" spans="1:14" x14ac:dyDescent="0.25">
      <c r="B456" s="129" t="s">
        <v>1311</v>
      </c>
      <c r="C456" s="129"/>
      <c r="D456" s="129" t="s">
        <v>1313</v>
      </c>
      <c r="E456" s="287"/>
      <c r="F456" s="129" t="s">
        <v>1314</v>
      </c>
      <c r="G456" s="90" t="str">
        <f>VLOOKUP(F456,regions!A$2:C$419,3,FALSE)</f>
        <v>Shire district</v>
      </c>
      <c r="H456" s="3" t="str">
        <f>IFERROR(VLOOKUP(F456,classifications!A$3:C$328,3,FALSE),VLOOKUP(F456,classifications!I$2:K$28,3,FALSE))</f>
        <v>Predominantly Rural</v>
      </c>
      <c r="I456" s="124">
        <v>0</v>
      </c>
      <c r="J456" s="124">
        <v>4750</v>
      </c>
      <c r="K456" s="124">
        <v>20</v>
      </c>
      <c r="L456" s="124">
        <v>30450</v>
      </c>
      <c r="M456" s="124">
        <v>35220</v>
      </c>
      <c r="N456" s="124"/>
    </row>
    <row r="457" spans="1:14" x14ac:dyDescent="0.25">
      <c r="B457" s="129" t="s">
        <v>1315</v>
      </c>
      <c r="C457" s="129"/>
      <c r="D457" s="129" t="s">
        <v>1317</v>
      </c>
      <c r="E457" s="287"/>
      <c r="F457" s="129" t="s">
        <v>1318</v>
      </c>
      <c r="G457" s="90" t="str">
        <f>VLOOKUP(F457,regions!A$2:C$419,3,FALSE)</f>
        <v>Shire district</v>
      </c>
      <c r="H457" s="3" t="str">
        <f>IFERROR(VLOOKUP(F457,classifications!A$3:C$328,3,FALSE),VLOOKUP(F457,classifications!I$2:K$28,3,FALSE))</f>
        <v>Predominantly Urban</v>
      </c>
      <c r="I457" s="124">
        <v>5810</v>
      </c>
      <c r="J457" s="124">
        <v>2050</v>
      </c>
      <c r="K457" s="124">
        <v>10</v>
      </c>
      <c r="L457" s="124">
        <v>28560</v>
      </c>
      <c r="M457" s="124">
        <v>36420</v>
      </c>
      <c r="N457" s="124"/>
    </row>
    <row r="458" spans="1:14" x14ac:dyDescent="0.25">
      <c r="B458" s="129" t="s">
        <v>1319</v>
      </c>
      <c r="C458" s="129"/>
      <c r="D458" s="129" t="s">
        <v>1321</v>
      </c>
      <c r="E458" s="287"/>
      <c r="F458" s="129" t="s">
        <v>1322</v>
      </c>
      <c r="G458" s="90" t="str">
        <f>VLOOKUP(F458,regions!A$2:C$419,3,FALSE)</f>
        <v>Shire district</v>
      </c>
      <c r="H458" s="3" t="str">
        <f>IFERROR(VLOOKUP(F458,classifications!A$3:C$328,3,FALSE),VLOOKUP(F458,classifications!I$2:K$28,3,FALSE))</f>
        <v>Predominantly Urban</v>
      </c>
      <c r="I458" s="124">
        <v>10</v>
      </c>
      <c r="J458" s="124">
        <v>7480</v>
      </c>
      <c r="K458" s="124">
        <v>10</v>
      </c>
      <c r="L458" s="124">
        <v>38050</v>
      </c>
      <c r="M458" s="124">
        <v>45550</v>
      </c>
      <c r="N458" s="124"/>
    </row>
    <row r="459" spans="1:14" x14ac:dyDescent="0.25">
      <c r="B459" s="129" t="s">
        <v>1323</v>
      </c>
      <c r="C459" s="129"/>
      <c r="D459" s="129" t="s">
        <v>1325</v>
      </c>
      <c r="E459" s="287"/>
      <c r="F459" s="129" t="s">
        <v>1326</v>
      </c>
      <c r="G459" s="90" t="str">
        <f>VLOOKUP(F459,regions!A$2:C$419,3,FALSE)</f>
        <v>Shire district</v>
      </c>
      <c r="H459" s="3" t="str">
        <f>IFERROR(VLOOKUP(F459,classifications!A$3:C$328,3,FALSE),VLOOKUP(F459,classifications!I$2:K$28,3,FALSE))</f>
        <v>Predominantly Rural</v>
      </c>
      <c r="I459" s="124">
        <v>0</v>
      </c>
      <c r="J459" s="124">
        <v>8140</v>
      </c>
      <c r="K459" s="124">
        <v>20</v>
      </c>
      <c r="L459" s="124">
        <v>47840</v>
      </c>
      <c r="M459" s="124">
        <v>56010</v>
      </c>
      <c r="N459" s="124"/>
    </row>
    <row r="460" spans="1:14" ht="13.8" thickBot="1" x14ac:dyDescent="0.3">
      <c r="A460" s="15"/>
      <c r="B460" s="288" t="s">
        <v>1327</v>
      </c>
      <c r="C460" s="288"/>
      <c r="D460" s="288" t="s">
        <v>1329</v>
      </c>
      <c r="E460" s="289"/>
      <c r="F460" s="288" t="s">
        <v>1330</v>
      </c>
      <c r="G460" s="90" t="str">
        <f>VLOOKUP(F460,regions!A$2:C$419,3,FALSE)</f>
        <v>Shire district</v>
      </c>
      <c r="H460" s="3" t="str">
        <f>IFERROR(VLOOKUP(F460,classifications!A$3:C$328,3,FALSE),VLOOKUP(F460,classifications!I$2:K$28,3,FALSE))</f>
        <v>Urban with Significant Rural</v>
      </c>
      <c r="I460" s="137">
        <v>0</v>
      </c>
      <c r="J460" s="137">
        <v>6730</v>
      </c>
      <c r="K460" s="137">
        <v>0</v>
      </c>
      <c r="L460" s="137">
        <v>40020</v>
      </c>
      <c r="M460" s="137">
        <v>46740</v>
      </c>
      <c r="N460" s="124"/>
    </row>
    <row r="461" spans="1:14" x14ac:dyDescent="0.25">
      <c r="I461" s="3"/>
      <c r="J461" s="3"/>
      <c r="K461" s="3"/>
      <c r="L461" s="3"/>
      <c r="M461" s="3"/>
    </row>
    <row r="462" spans="1:14" ht="14.4" x14ac:dyDescent="0.3">
      <c r="F462" s="290" t="s">
        <v>1425</v>
      </c>
      <c r="G462" s="290"/>
      <c r="H462" s="43"/>
      <c r="I462" s="43"/>
      <c r="J462" s="43"/>
      <c r="K462" s="43"/>
      <c r="L462" s="43"/>
      <c r="M462" s="43"/>
    </row>
    <row r="463" spans="1:14" ht="14.4" x14ac:dyDescent="0.3">
      <c r="F463" s="464" t="s">
        <v>1608</v>
      </c>
      <c r="G463" s="464"/>
      <c r="H463" s="464"/>
      <c r="I463" s="464"/>
      <c r="J463" s="464"/>
      <c r="K463" s="464"/>
      <c r="L463" s="464"/>
      <c r="M463" s="464"/>
    </row>
    <row r="464" spans="1:14" ht="14.4" x14ac:dyDescent="0.3">
      <c r="F464" s="465" t="s">
        <v>1609</v>
      </c>
      <c r="G464" s="465"/>
      <c r="H464" s="464"/>
      <c r="I464" s="464"/>
      <c r="J464" s="464"/>
      <c r="K464" s="464"/>
      <c r="L464" s="464"/>
      <c r="M464" s="464"/>
    </row>
    <row r="465" spans="6:13" ht="14.4" x14ac:dyDescent="0.3">
      <c r="F465" s="464" t="s">
        <v>1610</v>
      </c>
      <c r="G465" s="464"/>
      <c r="H465" s="464"/>
      <c r="I465" s="464"/>
      <c r="J465" s="464"/>
      <c r="K465" s="464"/>
      <c r="L465" s="464"/>
      <c r="M465" s="464"/>
    </row>
    <row r="466" spans="6:13" ht="14.4" x14ac:dyDescent="0.3">
      <c r="F466" s="464" t="s">
        <v>1611</v>
      </c>
      <c r="G466" s="464"/>
      <c r="H466" s="464"/>
      <c r="I466" s="464"/>
      <c r="J466" s="464"/>
      <c r="K466" s="464"/>
      <c r="L466" s="464"/>
      <c r="M466" s="464"/>
    </row>
    <row r="467" spans="6:13" ht="14.4" x14ac:dyDescent="0.3">
      <c r="F467" s="201"/>
      <c r="G467" s="201"/>
      <c r="H467" s="201"/>
      <c r="I467" s="201"/>
      <c r="J467" s="201"/>
      <c r="K467" s="201"/>
      <c r="L467" s="201"/>
      <c r="M467" s="201"/>
    </row>
    <row r="468" spans="6:13" ht="14.4" x14ac:dyDescent="0.3">
      <c r="F468" s="464" t="s">
        <v>1612</v>
      </c>
      <c r="G468" s="464"/>
      <c r="H468" s="464"/>
      <c r="I468" s="464"/>
      <c r="J468" s="464"/>
      <c r="K468" s="464"/>
      <c r="L468" s="464"/>
      <c r="M468" s="464"/>
    </row>
    <row r="469" spans="6:13" ht="14.4" x14ac:dyDescent="0.3">
      <c r="F469" s="464" t="s">
        <v>1613</v>
      </c>
      <c r="G469" s="464"/>
      <c r="H469" s="464"/>
      <c r="I469" s="464"/>
      <c r="J469" s="464"/>
      <c r="K469" s="464"/>
      <c r="L469" s="464"/>
      <c r="M469" s="464"/>
    </row>
    <row r="470" spans="6:13" ht="14.4" x14ac:dyDescent="0.3">
      <c r="F470" s="465" t="s">
        <v>1614</v>
      </c>
      <c r="G470" s="465"/>
      <c r="H470" s="464"/>
      <c r="I470" s="464"/>
      <c r="J470" s="464"/>
      <c r="K470" s="464"/>
      <c r="L470" s="464"/>
      <c r="M470" s="464"/>
    </row>
    <row r="471" spans="6:13" ht="14.4" x14ac:dyDescent="0.3">
      <c r="F471" s="201"/>
      <c r="G471" s="201"/>
      <c r="H471" s="201"/>
      <c r="I471" s="201"/>
      <c r="J471" s="201"/>
      <c r="K471" s="201"/>
      <c r="L471" s="201"/>
      <c r="M471" s="201"/>
    </row>
    <row r="472" spans="6:13" x14ac:dyDescent="0.25">
      <c r="F472" s="462" t="s">
        <v>1615</v>
      </c>
      <c r="G472" s="462"/>
      <c r="H472" s="462"/>
      <c r="I472" s="462"/>
      <c r="J472" s="462"/>
      <c r="K472" s="462"/>
      <c r="L472" s="462"/>
      <c r="M472" s="462"/>
    </row>
    <row r="473" spans="6:13" x14ac:dyDescent="0.25">
      <c r="F473" s="462" t="s">
        <v>1616</v>
      </c>
      <c r="G473" s="462"/>
      <c r="H473" s="462"/>
      <c r="I473" s="462"/>
      <c r="J473" s="462"/>
      <c r="K473" s="462"/>
      <c r="L473" s="462"/>
      <c r="M473" s="462"/>
    </row>
    <row r="474" spans="6:13" x14ac:dyDescent="0.25">
      <c r="F474" s="462" t="s">
        <v>1617</v>
      </c>
      <c r="G474" s="462"/>
      <c r="H474" s="462"/>
      <c r="I474" s="462"/>
      <c r="J474" s="462"/>
      <c r="K474" s="462"/>
      <c r="L474" s="462"/>
      <c r="M474" s="462"/>
    </row>
    <row r="475" spans="6:13" x14ac:dyDescent="0.25">
      <c r="F475" s="462" t="s">
        <v>1618</v>
      </c>
      <c r="G475" s="462"/>
      <c r="H475" s="462"/>
      <c r="I475" s="462"/>
      <c r="J475" s="462"/>
      <c r="K475" s="462"/>
      <c r="L475" s="462"/>
      <c r="M475" s="462"/>
    </row>
    <row r="476" spans="6:13" ht="15.6" x14ac:dyDescent="0.25">
      <c r="F476" s="291"/>
      <c r="G476" s="291"/>
      <c r="H476" s="200"/>
      <c r="I476" s="200"/>
      <c r="J476" s="200"/>
      <c r="K476" s="200"/>
      <c r="L476" s="200"/>
      <c r="M476" s="200"/>
    </row>
    <row r="477" spans="6:13" x14ac:dyDescent="0.25">
      <c r="F477" s="199"/>
      <c r="G477" s="199"/>
      <c r="H477" s="199"/>
      <c r="I477" s="199"/>
      <c r="J477" s="199"/>
      <c r="K477" s="199"/>
      <c r="L477" s="199"/>
      <c r="M477" s="199"/>
    </row>
    <row r="478" spans="6:13" x14ac:dyDescent="0.25">
      <c r="F478" s="292" t="s">
        <v>1619</v>
      </c>
      <c r="G478" s="292"/>
      <c r="H478" s="140"/>
      <c r="I478" s="140"/>
      <c r="J478" s="140"/>
      <c r="K478" s="140"/>
      <c r="L478" s="140"/>
      <c r="M478" s="140"/>
    </row>
    <row r="479" spans="6:13" x14ac:dyDescent="0.25">
      <c r="F479" s="462" t="s">
        <v>1620</v>
      </c>
      <c r="G479" s="462"/>
      <c r="H479" s="462"/>
      <c r="I479" s="462"/>
      <c r="J479" s="462"/>
      <c r="K479" s="462"/>
      <c r="L479" s="462"/>
      <c r="M479" s="462"/>
    </row>
    <row r="480" spans="6:13" x14ac:dyDescent="0.25">
      <c r="F480" s="462" t="s">
        <v>1621</v>
      </c>
      <c r="G480" s="462"/>
      <c r="H480" s="462"/>
      <c r="I480" s="462"/>
      <c r="J480" s="462"/>
      <c r="K480" s="462"/>
      <c r="L480" s="462"/>
      <c r="M480" s="462"/>
    </row>
    <row r="481" spans="6:13" x14ac:dyDescent="0.25">
      <c r="F481" s="462" t="s">
        <v>1622</v>
      </c>
      <c r="G481" s="462"/>
      <c r="H481" s="462"/>
      <c r="I481" s="462"/>
      <c r="J481" s="462"/>
      <c r="K481" s="462"/>
      <c r="L481" s="462"/>
      <c r="M481" s="462"/>
    </row>
    <row r="482" spans="6:13" x14ac:dyDescent="0.25">
      <c r="F482" s="462" t="s">
        <v>1623</v>
      </c>
      <c r="G482" s="462"/>
      <c r="H482" s="462"/>
      <c r="I482" s="462"/>
      <c r="J482" s="462"/>
      <c r="K482" s="462"/>
      <c r="L482" s="462"/>
      <c r="M482" s="462"/>
    </row>
    <row r="483" spans="6:13" x14ac:dyDescent="0.25">
      <c r="F483" s="200"/>
      <c r="G483" s="200"/>
      <c r="H483" s="200"/>
      <c r="I483" s="200"/>
      <c r="J483" s="200"/>
      <c r="K483" s="200"/>
      <c r="L483" s="200"/>
      <c r="M483" s="200"/>
    </row>
    <row r="484" spans="6:13" ht="15.6" x14ac:dyDescent="0.25">
      <c r="F484" s="469" t="s">
        <v>1624</v>
      </c>
      <c r="G484" s="469"/>
      <c r="H484" s="466"/>
      <c r="I484" s="466"/>
      <c r="J484" s="466"/>
      <c r="K484" s="466"/>
      <c r="L484" s="466"/>
      <c r="M484" s="466"/>
    </row>
    <row r="485" spans="6:13" x14ac:dyDescent="0.25">
      <c r="F485" s="466" t="s">
        <v>1625</v>
      </c>
      <c r="G485" s="466"/>
      <c r="H485" s="466"/>
      <c r="I485" s="466"/>
      <c r="J485" s="466"/>
      <c r="K485" s="466"/>
      <c r="L485" s="466"/>
      <c r="M485" s="466"/>
    </row>
    <row r="486" spans="6:13" x14ac:dyDescent="0.25">
      <c r="F486" s="466" t="s">
        <v>1626</v>
      </c>
      <c r="G486" s="466"/>
      <c r="H486" s="466"/>
      <c r="I486" s="466"/>
      <c r="J486" s="466"/>
      <c r="K486" s="466"/>
      <c r="L486" s="466"/>
      <c r="M486" s="466"/>
    </row>
    <row r="487" spans="6:13" x14ac:dyDescent="0.25">
      <c r="F487" s="199"/>
      <c r="G487" s="199"/>
      <c r="H487" s="199"/>
      <c r="I487" s="199"/>
      <c r="J487" s="199"/>
      <c r="K487" s="199"/>
      <c r="L487" s="199"/>
      <c r="M487" s="199"/>
    </row>
    <row r="488" spans="6:13" x14ac:dyDescent="0.25">
      <c r="F488" s="462" t="s">
        <v>1871</v>
      </c>
      <c r="G488" s="462"/>
      <c r="H488" s="462"/>
      <c r="I488" s="462"/>
      <c r="J488" s="462"/>
      <c r="K488" s="462"/>
      <c r="L488" s="462"/>
      <c r="M488" s="462"/>
    </row>
    <row r="489" spans="6:13" x14ac:dyDescent="0.25">
      <c r="F489" s="200"/>
      <c r="G489" s="200"/>
      <c r="H489" s="200"/>
      <c r="I489" s="200"/>
      <c r="J489" s="200"/>
      <c r="K489" s="200"/>
      <c r="L489" s="200"/>
      <c r="M489" s="200"/>
    </row>
    <row r="490" spans="6:13" x14ac:dyDescent="0.25">
      <c r="F490" s="200"/>
      <c r="G490" s="200"/>
      <c r="H490" s="200"/>
      <c r="I490" s="200"/>
      <c r="J490" s="200"/>
      <c r="K490" s="200"/>
      <c r="L490" s="200"/>
      <c r="M490" s="200"/>
    </row>
    <row r="491" spans="6:13" x14ac:dyDescent="0.25">
      <c r="F491" s="293" t="s">
        <v>1628</v>
      </c>
      <c r="G491" s="293"/>
      <c r="H491" s="140"/>
      <c r="I491" s="140"/>
      <c r="J491" s="140"/>
      <c r="K491" s="140"/>
      <c r="L491" s="140"/>
      <c r="M491" s="140"/>
    </row>
    <row r="492" spans="6:13" ht="14.4" x14ac:dyDescent="0.3">
      <c r="F492" s="294" t="s">
        <v>1629</v>
      </c>
      <c r="G492" s="294"/>
      <c r="H492" s="43"/>
      <c r="I492" s="43"/>
      <c r="J492" s="3"/>
      <c r="K492" s="3"/>
      <c r="L492" s="3"/>
      <c r="M492" s="3"/>
    </row>
    <row r="493" spans="6:13" ht="14.4" x14ac:dyDescent="0.3">
      <c r="F493" s="40"/>
      <c r="G493" s="40"/>
      <c r="H493" s="43"/>
      <c r="I493" s="43"/>
      <c r="J493" s="52" t="s">
        <v>1630</v>
      </c>
      <c r="K493" s="52"/>
      <c r="L493" s="467">
        <v>43245</v>
      </c>
      <c r="M493" s="468"/>
    </row>
    <row r="494" spans="6:13" ht="14.4" x14ac:dyDescent="0.3">
      <c r="F494" s="40"/>
      <c r="G494" s="40"/>
      <c r="H494" s="43"/>
      <c r="I494" s="43"/>
      <c r="J494" s="52" t="s">
        <v>1632</v>
      </c>
      <c r="K494" s="52"/>
      <c r="L494" s="144"/>
      <c r="M494" s="161" t="s">
        <v>1872</v>
      </c>
    </row>
    <row r="495" spans="6:13" x14ac:dyDescent="0.25">
      <c r="I495" s="3"/>
      <c r="J495" s="3"/>
      <c r="K495" s="140"/>
      <c r="L495" s="140"/>
      <c r="M495" s="140"/>
    </row>
    <row r="496" spans="6:13" x14ac:dyDescent="0.25">
      <c r="I496" s="3"/>
      <c r="J496" s="3"/>
      <c r="K496" s="3"/>
      <c r="L496" s="3"/>
      <c r="M496" s="3"/>
    </row>
    <row r="497" spans="6:13" x14ac:dyDescent="0.25">
      <c r="I497" s="3"/>
      <c r="J497" s="3"/>
      <c r="K497" s="3"/>
      <c r="L497" s="3"/>
      <c r="M497" s="3"/>
    </row>
    <row r="498" spans="6:13" x14ac:dyDescent="0.25">
      <c r="F498" s="3" t="s">
        <v>1631</v>
      </c>
      <c r="I498" s="3"/>
      <c r="J498" s="3"/>
      <c r="K498" s="3"/>
      <c r="L498" s="3"/>
      <c r="M498" s="3"/>
    </row>
    <row r="499" spans="6:13" x14ac:dyDescent="0.25">
      <c r="I499" s="3"/>
      <c r="J499" s="3"/>
      <c r="K499" s="3"/>
      <c r="L499" s="3"/>
      <c r="M499" s="3"/>
    </row>
    <row r="500" spans="6:13" x14ac:dyDescent="0.25">
      <c r="I500" s="3"/>
      <c r="J500" s="3"/>
      <c r="K500" s="3"/>
      <c r="L500" s="3"/>
      <c r="M500" s="3"/>
    </row>
    <row r="501" spans="6:13" x14ac:dyDescent="0.25">
      <c r="I501" s="3"/>
      <c r="J501" s="3"/>
      <c r="K501" s="3"/>
      <c r="L501" s="3"/>
      <c r="M501" s="3"/>
    </row>
    <row r="502" spans="6:13" x14ac:dyDescent="0.25">
      <c r="I502" s="3"/>
      <c r="J502" s="3"/>
      <c r="K502" s="3"/>
      <c r="L502" s="3"/>
      <c r="M502" s="3"/>
    </row>
    <row r="503" spans="6:13" x14ac:dyDescent="0.25">
      <c r="I503" s="3"/>
      <c r="J503" s="3"/>
      <c r="K503" s="3"/>
      <c r="L503" s="3"/>
      <c r="M503" s="3"/>
    </row>
    <row r="504" spans="6:13" x14ac:dyDescent="0.25">
      <c r="G504" s="3">
        <f>COUNTIF(G1:G460,"Shire county")</f>
        <v>27</v>
      </c>
      <c r="I504" s="3"/>
      <c r="J504" s="3"/>
      <c r="K504" s="3"/>
      <c r="L504" s="3"/>
      <c r="M504" s="3"/>
    </row>
    <row r="505" spans="6:13" x14ac:dyDescent="0.25">
      <c r="I505" s="3"/>
      <c r="J505" s="3"/>
      <c r="K505" s="3"/>
      <c r="L505" s="3"/>
      <c r="M505" s="3"/>
    </row>
    <row r="506" spans="6:13" x14ac:dyDescent="0.25">
      <c r="I506" s="3"/>
      <c r="J506" s="3"/>
      <c r="K506" s="3"/>
      <c r="L506" s="3"/>
      <c r="M506" s="3"/>
    </row>
    <row r="507" spans="6:13" x14ac:dyDescent="0.25">
      <c r="I507" s="3"/>
      <c r="J507" s="3"/>
      <c r="K507" s="3"/>
      <c r="L507" s="3"/>
      <c r="M507" s="3"/>
    </row>
    <row r="508" spans="6:13" x14ac:dyDescent="0.25">
      <c r="I508" s="3"/>
      <c r="J508" s="3"/>
      <c r="K508" s="3"/>
      <c r="L508" s="3"/>
      <c r="M508" s="3"/>
    </row>
    <row r="509" spans="6:13" x14ac:dyDescent="0.25">
      <c r="I509" s="3"/>
      <c r="J509" s="3"/>
      <c r="K509" s="3"/>
      <c r="L509" s="3"/>
      <c r="M509" s="3"/>
    </row>
    <row r="510" spans="6:13" x14ac:dyDescent="0.25">
      <c r="I510" s="3"/>
      <c r="J510" s="3"/>
      <c r="K510" s="3"/>
      <c r="L510" s="3"/>
      <c r="M510" s="3"/>
    </row>
    <row r="511" spans="6:13" x14ac:dyDescent="0.25">
      <c r="I511" s="3"/>
      <c r="J511" s="3"/>
      <c r="K511" s="3"/>
      <c r="L511" s="3"/>
      <c r="M511" s="3"/>
    </row>
    <row r="512" spans="6:13" x14ac:dyDescent="0.25">
      <c r="I512" s="3"/>
      <c r="J512" s="3"/>
      <c r="K512" s="3"/>
      <c r="L512" s="3"/>
      <c r="M512" s="3"/>
    </row>
    <row r="513" spans="9:13" x14ac:dyDescent="0.25">
      <c r="I513" s="3"/>
      <c r="J513" s="3"/>
      <c r="K513" s="3"/>
      <c r="L513" s="3"/>
      <c r="M513" s="3"/>
    </row>
    <row r="514" spans="9:13" x14ac:dyDescent="0.25">
      <c r="I514" s="3"/>
      <c r="J514" s="3"/>
      <c r="K514" s="3"/>
      <c r="L514" s="3"/>
      <c r="M514" s="3"/>
    </row>
    <row r="515" spans="9:13" x14ac:dyDescent="0.25">
      <c r="I515" s="3"/>
      <c r="J515" s="3"/>
      <c r="K515" s="3"/>
      <c r="L515" s="3"/>
      <c r="M515" s="3"/>
    </row>
    <row r="516" spans="9:13" x14ac:dyDescent="0.25">
      <c r="I516" s="3"/>
      <c r="J516" s="3"/>
      <c r="K516" s="3"/>
      <c r="L516" s="3"/>
      <c r="M516" s="3"/>
    </row>
    <row r="517" spans="9:13" x14ac:dyDescent="0.25">
      <c r="I517" s="3"/>
      <c r="J517" s="3"/>
      <c r="K517" s="3"/>
      <c r="L517" s="3"/>
      <c r="M517" s="3"/>
    </row>
    <row r="518" spans="9:13" x14ac:dyDescent="0.25">
      <c r="I518" s="3"/>
      <c r="J518" s="3"/>
      <c r="K518" s="3"/>
      <c r="L518" s="3"/>
      <c r="M518" s="3"/>
    </row>
    <row r="519" spans="9:13" x14ac:dyDescent="0.25">
      <c r="I519" s="3"/>
      <c r="J519" s="3"/>
      <c r="K519" s="3"/>
      <c r="L519" s="3"/>
      <c r="M519" s="3"/>
    </row>
    <row r="520" spans="9:13" x14ac:dyDescent="0.25">
      <c r="I520" s="3"/>
      <c r="J520" s="3"/>
      <c r="K520" s="3"/>
      <c r="L520" s="3"/>
      <c r="M520" s="3"/>
    </row>
    <row r="521" spans="9:13" x14ac:dyDescent="0.25">
      <c r="I521" s="3"/>
      <c r="J521" s="3"/>
      <c r="K521" s="3"/>
      <c r="L521" s="3"/>
      <c r="M521" s="3"/>
    </row>
    <row r="522" spans="9:13" x14ac:dyDescent="0.25">
      <c r="I522" s="3"/>
      <c r="J522" s="3"/>
      <c r="K522" s="3"/>
      <c r="L522" s="3"/>
      <c r="M522" s="3"/>
    </row>
    <row r="523" spans="9:13" x14ac:dyDescent="0.25">
      <c r="I523" s="3"/>
      <c r="J523" s="3"/>
      <c r="K523" s="3"/>
      <c r="L523" s="3"/>
      <c r="M523" s="3"/>
    </row>
    <row r="524" spans="9:13" x14ac:dyDescent="0.25">
      <c r="I524" s="3"/>
      <c r="J524" s="3"/>
      <c r="K524" s="3"/>
      <c r="L524" s="3"/>
      <c r="M524" s="3"/>
    </row>
    <row r="525" spans="9:13" x14ac:dyDescent="0.25">
      <c r="I525" s="3"/>
      <c r="J525" s="3"/>
      <c r="K525" s="3"/>
      <c r="L525" s="3"/>
      <c r="M525" s="3"/>
    </row>
    <row r="526" spans="9:13" x14ac:dyDescent="0.25">
      <c r="I526" s="3"/>
      <c r="J526" s="3"/>
      <c r="K526" s="3"/>
      <c r="L526" s="3"/>
      <c r="M526" s="3"/>
    </row>
    <row r="527" spans="9:13" x14ac:dyDescent="0.25">
      <c r="I527" s="3"/>
      <c r="J527" s="3"/>
      <c r="K527" s="3"/>
      <c r="L527" s="3"/>
      <c r="M527" s="3"/>
    </row>
    <row r="528" spans="9:13" x14ac:dyDescent="0.25">
      <c r="I528" s="3"/>
      <c r="J528" s="3"/>
      <c r="K528" s="3"/>
      <c r="L528" s="3"/>
      <c r="M528" s="3"/>
    </row>
    <row r="529" spans="9:13" x14ac:dyDescent="0.25">
      <c r="I529" s="3"/>
      <c r="J529" s="3"/>
      <c r="K529" s="3"/>
      <c r="L529" s="3"/>
      <c r="M529" s="3"/>
    </row>
    <row r="530" spans="9:13" x14ac:dyDescent="0.25">
      <c r="I530" s="3"/>
      <c r="J530" s="3"/>
      <c r="K530" s="3"/>
      <c r="L530" s="3"/>
      <c r="M530" s="3"/>
    </row>
    <row r="531" spans="9:13" x14ac:dyDescent="0.25">
      <c r="I531" s="3"/>
      <c r="J531" s="3"/>
      <c r="K531" s="3"/>
      <c r="L531" s="3"/>
      <c r="M531" s="3"/>
    </row>
    <row r="532" spans="9:13" x14ac:dyDescent="0.25">
      <c r="I532" s="3"/>
      <c r="J532" s="3"/>
      <c r="K532" s="3"/>
      <c r="L532" s="3"/>
      <c r="M532" s="3"/>
    </row>
    <row r="533" spans="9:13" x14ac:dyDescent="0.25">
      <c r="I533" s="3"/>
      <c r="J533" s="3"/>
      <c r="K533" s="3"/>
      <c r="L533" s="3"/>
      <c r="M533" s="3"/>
    </row>
    <row r="534" spans="9:13" x14ac:dyDescent="0.25">
      <c r="I534" s="3"/>
      <c r="J534" s="3"/>
      <c r="K534" s="3"/>
      <c r="L534" s="3"/>
      <c r="M534" s="3"/>
    </row>
    <row r="535" spans="9:13" x14ac:dyDescent="0.25">
      <c r="I535" s="3"/>
      <c r="J535" s="3"/>
      <c r="K535" s="3"/>
      <c r="L535" s="3"/>
      <c r="M535" s="3"/>
    </row>
    <row r="536" spans="9:13" x14ac:dyDescent="0.25">
      <c r="I536" s="3"/>
      <c r="J536" s="3"/>
      <c r="K536" s="3"/>
      <c r="L536" s="3"/>
      <c r="M536" s="3"/>
    </row>
    <row r="537" spans="9:13" x14ac:dyDescent="0.25">
      <c r="I537" s="3"/>
      <c r="J537" s="3"/>
      <c r="K537" s="3"/>
      <c r="L537" s="3"/>
      <c r="M537" s="3"/>
    </row>
    <row r="538" spans="9:13" x14ac:dyDescent="0.25">
      <c r="I538" s="3"/>
      <c r="J538" s="3"/>
      <c r="K538" s="3"/>
      <c r="L538" s="3"/>
      <c r="M538" s="3"/>
    </row>
    <row r="539" spans="9:13" x14ac:dyDescent="0.25">
      <c r="I539" s="3"/>
      <c r="J539" s="3"/>
      <c r="K539" s="3"/>
      <c r="L539" s="3"/>
      <c r="M539" s="3"/>
    </row>
    <row r="540" spans="9:13" x14ac:dyDescent="0.25">
      <c r="I540" s="3"/>
      <c r="J540" s="3"/>
      <c r="K540" s="3"/>
      <c r="L540" s="3"/>
      <c r="M540" s="3"/>
    </row>
    <row r="541" spans="9:13" x14ac:dyDescent="0.25">
      <c r="I541" s="3"/>
      <c r="J541" s="3"/>
      <c r="K541" s="3"/>
      <c r="L541" s="3"/>
      <c r="M541" s="3"/>
    </row>
    <row r="542" spans="9:13" x14ac:dyDescent="0.25">
      <c r="I542" s="3"/>
      <c r="J542" s="3"/>
      <c r="K542" s="3"/>
      <c r="L542" s="3"/>
      <c r="M542" s="3"/>
    </row>
    <row r="543" spans="9:13" x14ac:dyDescent="0.25">
      <c r="I543" s="3"/>
      <c r="J543" s="3"/>
      <c r="K543" s="3"/>
      <c r="L543" s="3"/>
      <c r="M543" s="3"/>
    </row>
    <row r="544" spans="9:13" x14ac:dyDescent="0.25">
      <c r="I544" s="3"/>
      <c r="J544" s="3"/>
      <c r="K544" s="3"/>
      <c r="L544" s="3"/>
      <c r="M544" s="3"/>
    </row>
    <row r="545" spans="9:13" x14ac:dyDescent="0.25">
      <c r="I545" s="3"/>
      <c r="J545" s="3"/>
      <c r="K545" s="3"/>
      <c r="L545" s="3"/>
      <c r="M545" s="3"/>
    </row>
    <row r="546" spans="9:13" x14ac:dyDescent="0.25">
      <c r="I546" s="3"/>
      <c r="J546" s="3"/>
      <c r="K546" s="3"/>
      <c r="L546" s="3"/>
      <c r="M546" s="3"/>
    </row>
    <row r="547" spans="9:13" x14ac:dyDescent="0.25">
      <c r="I547" s="3"/>
      <c r="J547" s="3"/>
      <c r="K547" s="3"/>
      <c r="L547" s="3"/>
      <c r="M547" s="3"/>
    </row>
    <row r="548" spans="9:13" x14ac:dyDescent="0.25">
      <c r="I548" s="3"/>
      <c r="J548" s="3"/>
      <c r="K548" s="3"/>
      <c r="L548" s="3"/>
      <c r="M548" s="3"/>
    </row>
    <row r="549" spans="9:13" x14ac:dyDescent="0.25">
      <c r="I549" s="3"/>
      <c r="J549" s="3"/>
      <c r="K549" s="3"/>
      <c r="L549" s="3"/>
      <c r="M549" s="3"/>
    </row>
    <row r="550" spans="9:13" x14ac:dyDescent="0.25">
      <c r="I550" s="3"/>
      <c r="J550" s="3"/>
      <c r="K550" s="3"/>
      <c r="L550" s="3"/>
      <c r="M550" s="3"/>
    </row>
    <row r="551" spans="9:13" x14ac:dyDescent="0.25">
      <c r="I551" s="3"/>
      <c r="J551" s="3"/>
      <c r="K551" s="3"/>
      <c r="L551" s="3"/>
      <c r="M551" s="3"/>
    </row>
    <row r="552" spans="9:13" x14ac:dyDescent="0.25">
      <c r="I552" s="3"/>
      <c r="J552" s="3"/>
      <c r="K552" s="3"/>
      <c r="L552" s="3"/>
      <c r="M552" s="3"/>
    </row>
    <row r="553" spans="9:13" x14ac:dyDescent="0.25">
      <c r="I553" s="3"/>
      <c r="J553" s="3"/>
      <c r="K553" s="3"/>
      <c r="L553" s="3"/>
      <c r="M553" s="3"/>
    </row>
    <row r="554" spans="9:13" x14ac:dyDescent="0.25">
      <c r="I554" s="3"/>
      <c r="J554" s="3"/>
      <c r="K554" s="3"/>
      <c r="L554" s="3"/>
      <c r="M554" s="3"/>
    </row>
    <row r="555" spans="9:13" x14ac:dyDescent="0.25">
      <c r="I555" s="3"/>
      <c r="J555" s="3"/>
      <c r="K555" s="3"/>
      <c r="L555" s="3"/>
      <c r="M555" s="3"/>
    </row>
    <row r="556" spans="9:13" x14ac:dyDescent="0.25">
      <c r="I556" s="3"/>
      <c r="J556" s="3"/>
      <c r="K556" s="3"/>
      <c r="L556" s="3"/>
      <c r="M556" s="3"/>
    </row>
    <row r="557" spans="9:13" x14ac:dyDescent="0.25">
      <c r="I557" s="3"/>
      <c r="J557" s="3"/>
      <c r="K557" s="3"/>
      <c r="L557" s="3"/>
      <c r="M557" s="3"/>
    </row>
    <row r="558" spans="9:13" x14ac:dyDescent="0.25">
      <c r="I558" s="3"/>
      <c r="J558" s="3"/>
      <c r="K558" s="3"/>
      <c r="L558" s="3"/>
      <c r="M558" s="3"/>
    </row>
    <row r="559" spans="9:13" x14ac:dyDescent="0.25">
      <c r="I559" s="3"/>
      <c r="J559" s="3"/>
      <c r="K559" s="3"/>
      <c r="L559" s="3"/>
      <c r="M559" s="3"/>
    </row>
    <row r="560" spans="9:13" x14ac:dyDescent="0.25">
      <c r="I560" s="3"/>
      <c r="J560" s="3"/>
      <c r="K560" s="3"/>
      <c r="L560" s="3"/>
      <c r="M560" s="3"/>
    </row>
    <row r="561" spans="9:13" x14ac:dyDescent="0.25">
      <c r="I561" s="3"/>
      <c r="J561" s="3"/>
      <c r="K561" s="3"/>
      <c r="L561" s="3"/>
      <c r="M561" s="3"/>
    </row>
    <row r="562" spans="9:13" x14ac:dyDescent="0.25">
      <c r="I562" s="3"/>
      <c r="J562" s="3"/>
      <c r="K562" s="3"/>
      <c r="L562" s="3"/>
      <c r="M562" s="3"/>
    </row>
    <row r="563" spans="9:13" x14ac:dyDescent="0.25">
      <c r="I563" s="3"/>
      <c r="J563" s="3"/>
      <c r="K563" s="3"/>
      <c r="L563" s="3"/>
      <c r="M563" s="3"/>
    </row>
    <row r="564" spans="9:13" x14ac:dyDescent="0.25">
      <c r="I564" s="3"/>
      <c r="J564" s="3"/>
      <c r="K564" s="3"/>
      <c r="L564" s="3"/>
      <c r="M564" s="3"/>
    </row>
    <row r="565" spans="9:13" x14ac:dyDescent="0.25">
      <c r="I565" s="3"/>
      <c r="J565" s="3"/>
      <c r="K565" s="3"/>
      <c r="L565" s="3"/>
      <c r="M565" s="3"/>
    </row>
    <row r="566" spans="9:13" x14ac:dyDescent="0.25">
      <c r="I566" s="3"/>
      <c r="J566" s="3"/>
      <c r="K566" s="3"/>
      <c r="L566" s="3"/>
      <c r="M566" s="3"/>
    </row>
    <row r="567" spans="9:13" x14ac:dyDescent="0.25">
      <c r="I567" s="3"/>
      <c r="J567" s="3"/>
      <c r="K567" s="3"/>
      <c r="L567" s="3"/>
      <c r="M567" s="3"/>
    </row>
    <row r="568" spans="9:13" x14ac:dyDescent="0.25">
      <c r="I568" s="3"/>
      <c r="J568" s="3"/>
      <c r="K568" s="3"/>
      <c r="L568" s="3"/>
      <c r="M568" s="3"/>
    </row>
    <row r="569" spans="9:13" x14ac:dyDescent="0.25">
      <c r="I569" s="3"/>
      <c r="J569" s="3"/>
      <c r="K569" s="3"/>
      <c r="L569" s="3"/>
      <c r="M569" s="3"/>
    </row>
    <row r="570" spans="9:13" x14ac:dyDescent="0.25">
      <c r="I570" s="3"/>
      <c r="J570" s="3"/>
      <c r="K570" s="3"/>
      <c r="L570" s="3"/>
      <c r="M570" s="3"/>
    </row>
    <row r="571" spans="9:13" x14ac:dyDescent="0.25">
      <c r="I571" s="3"/>
      <c r="J571" s="3"/>
      <c r="K571" s="3"/>
      <c r="L571" s="3"/>
      <c r="M571" s="3"/>
    </row>
    <row r="572" spans="9:13" x14ac:dyDescent="0.25">
      <c r="I572" s="3"/>
      <c r="J572" s="3"/>
      <c r="K572" s="3"/>
      <c r="L572" s="3"/>
      <c r="M572" s="3"/>
    </row>
    <row r="573" spans="9:13" x14ac:dyDescent="0.25">
      <c r="I573" s="3"/>
      <c r="J573" s="3"/>
      <c r="K573" s="3"/>
      <c r="L573" s="3"/>
      <c r="M573" s="3"/>
    </row>
    <row r="574" spans="9:13" x14ac:dyDescent="0.25">
      <c r="I574" s="3"/>
      <c r="J574" s="3"/>
      <c r="K574" s="3"/>
      <c r="L574" s="3"/>
      <c r="M574" s="3"/>
    </row>
    <row r="575" spans="9:13" x14ac:dyDescent="0.25">
      <c r="I575" s="3"/>
      <c r="J575" s="3"/>
      <c r="K575" s="3"/>
      <c r="L575" s="3"/>
      <c r="M575" s="3"/>
    </row>
    <row r="576" spans="9:13" x14ac:dyDescent="0.25">
      <c r="I576" s="3"/>
      <c r="J576" s="3"/>
      <c r="K576" s="3"/>
      <c r="L576" s="3"/>
      <c r="M576" s="3"/>
    </row>
    <row r="577" spans="9:13" x14ac:dyDescent="0.25">
      <c r="I577" s="3"/>
      <c r="J577" s="3"/>
      <c r="K577" s="3"/>
      <c r="L577" s="3"/>
      <c r="M577" s="3"/>
    </row>
    <row r="578" spans="9:13" x14ac:dyDescent="0.25">
      <c r="I578" s="3"/>
      <c r="J578" s="3"/>
      <c r="K578" s="3"/>
      <c r="L578" s="3"/>
      <c r="M578" s="3"/>
    </row>
    <row r="579" spans="9:13" x14ac:dyDescent="0.25">
      <c r="I579" s="3"/>
      <c r="J579" s="3"/>
      <c r="K579" s="3"/>
      <c r="L579" s="3"/>
      <c r="M579" s="3"/>
    </row>
    <row r="580" spans="9:13" x14ac:dyDescent="0.25">
      <c r="I580" s="3"/>
      <c r="J580" s="3"/>
      <c r="K580" s="3"/>
      <c r="L580" s="3"/>
      <c r="M580" s="3"/>
    </row>
    <row r="581" spans="9:13" x14ac:dyDescent="0.25">
      <c r="I581" s="3"/>
      <c r="J581" s="3"/>
      <c r="K581" s="3"/>
      <c r="L581" s="3"/>
      <c r="M581" s="3"/>
    </row>
    <row r="582" spans="9:13" x14ac:dyDescent="0.25">
      <c r="I582" s="3"/>
      <c r="J582" s="3"/>
      <c r="K582" s="3"/>
      <c r="L582" s="3"/>
      <c r="M582" s="3"/>
    </row>
    <row r="583" spans="9:13" x14ac:dyDescent="0.25">
      <c r="I583" s="3"/>
      <c r="J583" s="3"/>
      <c r="K583" s="3"/>
      <c r="L583" s="3"/>
      <c r="M583" s="3"/>
    </row>
    <row r="584" spans="9:13" x14ac:dyDescent="0.25">
      <c r="I584" s="3"/>
      <c r="J584" s="3"/>
      <c r="K584" s="3"/>
      <c r="L584" s="3"/>
      <c r="M584" s="3"/>
    </row>
    <row r="585" spans="9:13" x14ac:dyDescent="0.25">
      <c r="I585" s="3"/>
      <c r="J585" s="3"/>
      <c r="K585" s="3"/>
      <c r="L585" s="3"/>
      <c r="M585" s="3"/>
    </row>
    <row r="586" spans="9:13" x14ac:dyDescent="0.25">
      <c r="I586" s="3"/>
      <c r="J586" s="3"/>
      <c r="K586" s="3"/>
      <c r="L586" s="3"/>
      <c r="M586" s="3"/>
    </row>
    <row r="587" spans="9:13" x14ac:dyDescent="0.25">
      <c r="I587" s="3"/>
      <c r="J587" s="3"/>
      <c r="K587" s="3"/>
      <c r="L587" s="3"/>
      <c r="M587" s="3"/>
    </row>
    <row r="588" spans="9:13" x14ac:dyDescent="0.25">
      <c r="I588" s="3"/>
      <c r="J588" s="3"/>
      <c r="K588" s="3"/>
      <c r="L588" s="3"/>
      <c r="M588" s="3"/>
    </row>
    <row r="589" spans="9:13" x14ac:dyDescent="0.25">
      <c r="I589" s="3"/>
      <c r="J589" s="3"/>
      <c r="K589" s="3"/>
      <c r="L589" s="3"/>
      <c r="M589" s="3"/>
    </row>
    <row r="590" spans="9:13" x14ac:dyDescent="0.25">
      <c r="I590" s="3"/>
      <c r="J590" s="3"/>
      <c r="K590" s="3"/>
      <c r="L590" s="3"/>
      <c r="M590" s="3"/>
    </row>
    <row r="591" spans="9:13" x14ac:dyDescent="0.25">
      <c r="I591" s="3"/>
      <c r="J591" s="3"/>
      <c r="K591" s="3"/>
      <c r="L591" s="3"/>
      <c r="M591" s="3"/>
    </row>
    <row r="592" spans="9:13" x14ac:dyDescent="0.25">
      <c r="I592" s="3"/>
      <c r="J592" s="3"/>
      <c r="K592" s="3"/>
      <c r="L592" s="3"/>
      <c r="M592" s="3"/>
    </row>
    <row r="593" spans="9:13" x14ac:dyDescent="0.25">
      <c r="I593" s="3"/>
      <c r="J593" s="3"/>
      <c r="K593" s="3"/>
      <c r="L593" s="3"/>
      <c r="M593" s="3"/>
    </row>
    <row r="594" spans="9:13" x14ac:dyDescent="0.25">
      <c r="I594" s="3"/>
      <c r="J594" s="3"/>
      <c r="K594" s="3"/>
      <c r="L594" s="3"/>
      <c r="M594" s="3"/>
    </row>
    <row r="595" spans="9:13" x14ac:dyDescent="0.25">
      <c r="I595" s="3"/>
      <c r="J595" s="3"/>
      <c r="K595" s="3"/>
      <c r="L595" s="3"/>
      <c r="M595" s="3"/>
    </row>
    <row r="596" spans="9:13" x14ac:dyDescent="0.25">
      <c r="I596" s="3"/>
      <c r="J596" s="3"/>
      <c r="K596" s="3"/>
      <c r="L596" s="3"/>
      <c r="M596" s="3"/>
    </row>
    <row r="597" spans="9:13" x14ac:dyDescent="0.25">
      <c r="I597" s="3"/>
      <c r="J597" s="3"/>
      <c r="K597" s="3"/>
      <c r="L597" s="3"/>
      <c r="M597" s="3"/>
    </row>
    <row r="598" spans="9:13" x14ac:dyDescent="0.25">
      <c r="I598" s="3"/>
      <c r="J598" s="3"/>
      <c r="K598" s="3"/>
      <c r="L598" s="3"/>
      <c r="M598" s="3"/>
    </row>
    <row r="599" spans="9:13" x14ac:dyDescent="0.25">
      <c r="I599" s="3"/>
      <c r="J599" s="3"/>
      <c r="K599" s="3"/>
      <c r="L599" s="3"/>
      <c r="M599" s="3"/>
    </row>
    <row r="600" spans="9:13" x14ac:dyDescent="0.25">
      <c r="I600" s="3"/>
      <c r="J600" s="3"/>
      <c r="K600" s="3"/>
      <c r="L600" s="3"/>
      <c r="M600" s="3"/>
    </row>
    <row r="601" spans="9:13" x14ac:dyDescent="0.25">
      <c r="I601" s="3"/>
      <c r="J601" s="3"/>
      <c r="K601" s="3"/>
      <c r="L601" s="3"/>
      <c r="M601" s="3"/>
    </row>
    <row r="602" spans="9:13" x14ac:dyDescent="0.25">
      <c r="I602" s="3"/>
      <c r="J602" s="3"/>
      <c r="K602" s="3"/>
      <c r="L602" s="3"/>
      <c r="M602" s="3"/>
    </row>
    <row r="603" spans="9:13" x14ac:dyDescent="0.25">
      <c r="I603" s="3"/>
      <c r="J603" s="3"/>
      <c r="K603" s="3"/>
      <c r="L603" s="3"/>
      <c r="M603" s="3"/>
    </row>
    <row r="604" spans="9:13" x14ac:dyDescent="0.25">
      <c r="I604" s="3"/>
      <c r="J604" s="3"/>
      <c r="K604" s="3"/>
      <c r="L604" s="3"/>
      <c r="M604" s="3"/>
    </row>
    <row r="605" spans="9:13" x14ac:dyDescent="0.25">
      <c r="I605" s="3"/>
      <c r="J605" s="3"/>
      <c r="K605" s="3"/>
      <c r="L605" s="3"/>
      <c r="M605" s="3"/>
    </row>
    <row r="606" spans="9:13" x14ac:dyDescent="0.25">
      <c r="I606" s="3"/>
      <c r="J606" s="3"/>
      <c r="K606" s="3"/>
      <c r="L606" s="3"/>
      <c r="M606" s="3"/>
    </row>
    <row r="607" spans="9:13" x14ac:dyDescent="0.25">
      <c r="I607" s="3"/>
      <c r="J607" s="3"/>
      <c r="K607" s="3"/>
      <c r="L607" s="3"/>
      <c r="M607" s="3"/>
    </row>
    <row r="608" spans="9:13" x14ac:dyDescent="0.25">
      <c r="I608" s="3"/>
      <c r="J608" s="3"/>
      <c r="K608" s="3"/>
      <c r="L608" s="3"/>
      <c r="M608" s="3"/>
    </row>
    <row r="609" spans="9:13" x14ac:dyDescent="0.25">
      <c r="I609" s="3"/>
      <c r="J609" s="3"/>
      <c r="K609" s="3"/>
      <c r="L609" s="3"/>
      <c r="M609" s="3"/>
    </row>
    <row r="610" spans="9:13" x14ac:dyDescent="0.25">
      <c r="I610" s="3"/>
      <c r="J610" s="3"/>
      <c r="K610" s="3"/>
      <c r="L610" s="3"/>
      <c r="M610" s="3"/>
    </row>
    <row r="611" spans="9:13" x14ac:dyDescent="0.25">
      <c r="I611" s="3"/>
      <c r="J611" s="3"/>
      <c r="K611" s="3"/>
      <c r="L611" s="3"/>
      <c r="M611" s="3"/>
    </row>
    <row r="612" spans="9:13" x14ac:dyDescent="0.25">
      <c r="I612" s="3"/>
      <c r="J612" s="3"/>
      <c r="K612" s="3"/>
      <c r="L612" s="3"/>
      <c r="M612" s="3"/>
    </row>
    <row r="613" spans="9:13" x14ac:dyDescent="0.25">
      <c r="I613" s="3"/>
      <c r="J613" s="3"/>
      <c r="K613" s="3"/>
      <c r="L613" s="3"/>
      <c r="M613" s="3"/>
    </row>
    <row r="614" spans="9:13" x14ac:dyDescent="0.25">
      <c r="I614" s="3"/>
      <c r="J614" s="3"/>
      <c r="K614" s="3"/>
      <c r="L614" s="3"/>
      <c r="M614" s="3"/>
    </row>
    <row r="615" spans="9:13" x14ac:dyDescent="0.25">
      <c r="I615" s="3"/>
      <c r="J615" s="3"/>
      <c r="K615" s="3"/>
      <c r="L615" s="3"/>
      <c r="M615" s="3"/>
    </row>
    <row r="616" spans="9:13" x14ac:dyDescent="0.25">
      <c r="I616" s="3"/>
      <c r="J616" s="3"/>
      <c r="K616" s="3"/>
      <c r="L616" s="3"/>
      <c r="M616" s="3"/>
    </row>
    <row r="617" spans="9:13" x14ac:dyDescent="0.25">
      <c r="I617" s="3"/>
      <c r="J617" s="3"/>
      <c r="K617" s="3"/>
      <c r="L617" s="3"/>
      <c r="M617" s="3"/>
    </row>
    <row r="618" spans="9:13" x14ac:dyDescent="0.25">
      <c r="I618" s="3"/>
      <c r="J618" s="3"/>
      <c r="K618" s="3"/>
      <c r="L618" s="3"/>
      <c r="M618" s="3"/>
    </row>
    <row r="619" spans="9:13" x14ac:dyDescent="0.25">
      <c r="I619" s="3"/>
      <c r="J619" s="3"/>
      <c r="K619" s="3"/>
      <c r="L619" s="3"/>
      <c r="M619" s="3"/>
    </row>
    <row r="620" spans="9:13" x14ac:dyDescent="0.25">
      <c r="I620" s="3"/>
      <c r="J620" s="3"/>
      <c r="K620" s="3"/>
      <c r="L620" s="3"/>
      <c r="M620" s="3"/>
    </row>
    <row r="621" spans="9:13" x14ac:dyDescent="0.25">
      <c r="I621" s="3"/>
      <c r="J621" s="3"/>
      <c r="K621" s="3"/>
      <c r="L621" s="3"/>
      <c r="M621" s="3"/>
    </row>
    <row r="622" spans="9:13" x14ac:dyDescent="0.25">
      <c r="I622" s="3"/>
      <c r="J622" s="3"/>
      <c r="K622" s="3"/>
      <c r="L622" s="3"/>
      <c r="M622" s="3"/>
    </row>
    <row r="623" spans="9:13" x14ac:dyDescent="0.25">
      <c r="I623" s="3"/>
      <c r="J623" s="3"/>
      <c r="K623" s="3"/>
      <c r="L623" s="3"/>
      <c r="M623" s="3"/>
    </row>
    <row r="624" spans="9:13" x14ac:dyDescent="0.25">
      <c r="I624" s="3"/>
      <c r="J624" s="3"/>
      <c r="K624" s="3"/>
      <c r="L624" s="3"/>
      <c r="M624" s="3"/>
    </row>
    <row r="625" spans="9:13" x14ac:dyDescent="0.25">
      <c r="I625" s="3"/>
      <c r="J625" s="3"/>
      <c r="K625" s="3"/>
      <c r="L625" s="3"/>
      <c r="M625" s="3"/>
    </row>
    <row r="626" spans="9:13" x14ac:dyDescent="0.25">
      <c r="I626" s="3"/>
      <c r="J626" s="3"/>
      <c r="K626" s="3"/>
      <c r="L626" s="3"/>
      <c r="M626" s="3"/>
    </row>
  </sheetData>
  <mergeCells count="21">
    <mergeCell ref="F486:M486"/>
    <mergeCell ref="F488:M488"/>
    <mergeCell ref="L493:M493"/>
    <mergeCell ref="F479:M479"/>
    <mergeCell ref="F480:M480"/>
    <mergeCell ref="F481:M481"/>
    <mergeCell ref="F482:M482"/>
    <mergeCell ref="F484:M484"/>
    <mergeCell ref="F485:M485"/>
    <mergeCell ref="F475:M475"/>
    <mergeCell ref="I3:M3"/>
    <mergeCell ref="F463:M463"/>
    <mergeCell ref="F464:M464"/>
    <mergeCell ref="F465:M465"/>
    <mergeCell ref="F466:M466"/>
    <mergeCell ref="F468:M468"/>
    <mergeCell ref="F469:M469"/>
    <mergeCell ref="F470:M470"/>
    <mergeCell ref="F472:M472"/>
    <mergeCell ref="F473:M473"/>
    <mergeCell ref="F474:M474"/>
  </mergeCells>
  <conditionalFormatting sqref="F494:G495">
    <cfRule type="cellIs" dxfId="5" priority="1" operator="equal">
      <formula>"MISS"</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F626"/>
  <sheetViews>
    <sheetView topLeftCell="A472" workbookViewId="0">
      <selection activeCell="A472" sqref="A1:XFD1048576"/>
    </sheetView>
  </sheetViews>
  <sheetFormatPr defaultRowHeight="13.2" x14ac:dyDescent="0.25"/>
  <cols>
    <col min="1" max="1" width="5.109375" style="90" customWidth="1"/>
    <col min="2" max="3" width="11.6640625" style="90" customWidth="1"/>
    <col min="4" max="4" width="11" style="90" customWidth="1"/>
    <col min="5" max="5" width="27.5546875" style="114" customWidth="1"/>
    <col min="6" max="7" width="30" style="90" customWidth="1"/>
    <col min="8" max="8" width="24.109375" style="90" bestFit="1" customWidth="1"/>
    <col min="9" max="13" width="13.6640625" style="90" customWidth="1"/>
    <col min="14" max="14" width="9.109375" style="3"/>
    <col min="15" max="15" width="10" style="3" bestFit="1" customWidth="1"/>
    <col min="16" max="32" width="9.109375" style="3"/>
    <col min="33" max="258" width="9.109375" style="90"/>
    <col min="259" max="259" width="5.109375" style="90" customWidth="1"/>
    <col min="260" max="260" width="11.6640625" style="90" customWidth="1"/>
    <col min="261" max="261" width="11" style="90" customWidth="1"/>
    <col min="262" max="262" width="27.5546875" style="90" customWidth="1"/>
    <col min="263" max="263" width="30" style="90" customWidth="1"/>
    <col min="264" max="264" width="2.33203125" style="90" customWidth="1"/>
    <col min="265" max="269" width="13.6640625" style="90" customWidth="1"/>
    <col min="270" max="270" width="9.109375" style="90"/>
    <col min="271" max="271" width="10" style="90" bestFit="1" customWidth="1"/>
    <col min="272" max="514" width="9.109375" style="90"/>
    <col min="515" max="515" width="5.109375" style="90" customWidth="1"/>
    <col min="516" max="516" width="11.6640625" style="90" customWidth="1"/>
    <col min="517" max="517" width="11" style="90" customWidth="1"/>
    <col min="518" max="518" width="27.5546875" style="90" customWidth="1"/>
    <col min="519" max="519" width="30" style="90" customWidth="1"/>
    <col min="520" max="520" width="2.33203125" style="90" customWidth="1"/>
    <col min="521" max="525" width="13.6640625" style="90" customWidth="1"/>
    <col min="526" max="526" width="9.109375" style="90"/>
    <col min="527" max="527" width="10" style="90" bestFit="1" customWidth="1"/>
    <col min="528" max="770" width="9.109375" style="90"/>
    <col min="771" max="771" width="5.109375" style="90" customWidth="1"/>
    <col min="772" max="772" width="11.6640625" style="90" customWidth="1"/>
    <col min="773" max="773" width="11" style="90" customWidth="1"/>
    <col min="774" max="774" width="27.5546875" style="90" customWidth="1"/>
    <col min="775" max="775" width="30" style="90" customWidth="1"/>
    <col min="776" max="776" width="2.33203125" style="90" customWidth="1"/>
    <col min="777" max="781" width="13.6640625" style="90" customWidth="1"/>
    <col min="782" max="782" width="9.109375" style="90"/>
    <col min="783" max="783" width="10" style="90" bestFit="1" customWidth="1"/>
    <col min="784" max="1026" width="9.109375" style="90"/>
    <col min="1027" max="1027" width="5.109375" style="90" customWidth="1"/>
    <col min="1028" max="1028" width="11.6640625" style="90" customWidth="1"/>
    <col min="1029" max="1029" width="11" style="90" customWidth="1"/>
    <col min="1030" max="1030" width="27.5546875" style="90" customWidth="1"/>
    <col min="1031" max="1031" width="30" style="90" customWidth="1"/>
    <col min="1032" max="1032" width="2.33203125" style="90" customWidth="1"/>
    <col min="1033" max="1037" width="13.6640625" style="90" customWidth="1"/>
    <col min="1038" max="1038" width="9.109375" style="90"/>
    <col min="1039" max="1039" width="10" style="90" bestFit="1" customWidth="1"/>
    <col min="1040" max="1282" width="9.109375" style="90"/>
    <col min="1283" max="1283" width="5.109375" style="90" customWidth="1"/>
    <col min="1284" max="1284" width="11.6640625" style="90" customWidth="1"/>
    <col min="1285" max="1285" width="11" style="90" customWidth="1"/>
    <col min="1286" max="1286" width="27.5546875" style="90" customWidth="1"/>
    <col min="1287" max="1287" width="30" style="90" customWidth="1"/>
    <col min="1288" max="1288" width="2.33203125" style="90" customWidth="1"/>
    <col min="1289" max="1293" width="13.6640625" style="90" customWidth="1"/>
    <col min="1294" max="1294" width="9.109375" style="90"/>
    <col min="1295" max="1295" width="10" style="90" bestFit="1" customWidth="1"/>
    <col min="1296" max="1538" width="9.109375" style="90"/>
    <col min="1539" max="1539" width="5.109375" style="90" customWidth="1"/>
    <col min="1540" max="1540" width="11.6640625" style="90" customWidth="1"/>
    <col min="1541" max="1541" width="11" style="90" customWidth="1"/>
    <col min="1542" max="1542" width="27.5546875" style="90" customWidth="1"/>
    <col min="1543" max="1543" width="30" style="90" customWidth="1"/>
    <col min="1544" max="1544" width="2.33203125" style="90" customWidth="1"/>
    <col min="1545" max="1549" width="13.6640625" style="90" customWidth="1"/>
    <col min="1550" max="1550" width="9.109375" style="90"/>
    <col min="1551" max="1551" width="10" style="90" bestFit="1" customWidth="1"/>
    <col min="1552" max="1794" width="9.109375" style="90"/>
    <col min="1795" max="1795" width="5.109375" style="90" customWidth="1"/>
    <col min="1796" max="1796" width="11.6640625" style="90" customWidth="1"/>
    <col min="1797" max="1797" width="11" style="90" customWidth="1"/>
    <col min="1798" max="1798" width="27.5546875" style="90" customWidth="1"/>
    <col min="1799" max="1799" width="30" style="90" customWidth="1"/>
    <col min="1800" max="1800" width="2.33203125" style="90" customWidth="1"/>
    <col min="1801" max="1805" width="13.6640625" style="90" customWidth="1"/>
    <col min="1806" max="1806" width="9.109375" style="90"/>
    <col min="1807" max="1807" width="10" style="90" bestFit="1" customWidth="1"/>
    <col min="1808" max="2050" width="9.109375" style="90"/>
    <col min="2051" max="2051" width="5.109375" style="90" customWidth="1"/>
    <col min="2052" max="2052" width="11.6640625" style="90" customWidth="1"/>
    <col min="2053" max="2053" width="11" style="90" customWidth="1"/>
    <col min="2054" max="2054" width="27.5546875" style="90" customWidth="1"/>
    <col min="2055" max="2055" width="30" style="90" customWidth="1"/>
    <col min="2056" max="2056" width="2.33203125" style="90" customWidth="1"/>
    <col min="2057" max="2061" width="13.6640625" style="90" customWidth="1"/>
    <col min="2062" max="2062" width="9.109375" style="90"/>
    <col min="2063" max="2063" width="10" style="90" bestFit="1" customWidth="1"/>
    <col min="2064" max="2306" width="9.109375" style="90"/>
    <col min="2307" max="2307" width="5.109375" style="90" customWidth="1"/>
    <col min="2308" max="2308" width="11.6640625" style="90" customWidth="1"/>
    <col min="2309" max="2309" width="11" style="90" customWidth="1"/>
    <col min="2310" max="2310" width="27.5546875" style="90" customWidth="1"/>
    <col min="2311" max="2311" width="30" style="90" customWidth="1"/>
    <col min="2312" max="2312" width="2.33203125" style="90" customWidth="1"/>
    <col min="2313" max="2317" width="13.6640625" style="90" customWidth="1"/>
    <col min="2318" max="2318" width="9.109375" style="90"/>
    <col min="2319" max="2319" width="10" style="90" bestFit="1" customWidth="1"/>
    <col min="2320" max="2562" width="9.109375" style="90"/>
    <col min="2563" max="2563" width="5.109375" style="90" customWidth="1"/>
    <col min="2564" max="2564" width="11.6640625" style="90" customWidth="1"/>
    <col min="2565" max="2565" width="11" style="90" customWidth="1"/>
    <col min="2566" max="2566" width="27.5546875" style="90" customWidth="1"/>
    <col min="2567" max="2567" width="30" style="90" customWidth="1"/>
    <col min="2568" max="2568" width="2.33203125" style="90" customWidth="1"/>
    <col min="2569" max="2573" width="13.6640625" style="90" customWidth="1"/>
    <col min="2574" max="2574" width="9.109375" style="90"/>
    <col min="2575" max="2575" width="10" style="90" bestFit="1" customWidth="1"/>
    <col min="2576" max="2818" width="9.109375" style="90"/>
    <col min="2819" max="2819" width="5.109375" style="90" customWidth="1"/>
    <col min="2820" max="2820" width="11.6640625" style="90" customWidth="1"/>
    <col min="2821" max="2821" width="11" style="90" customWidth="1"/>
    <col min="2822" max="2822" width="27.5546875" style="90" customWidth="1"/>
    <col min="2823" max="2823" width="30" style="90" customWidth="1"/>
    <col min="2824" max="2824" width="2.33203125" style="90" customWidth="1"/>
    <col min="2825" max="2829" width="13.6640625" style="90" customWidth="1"/>
    <col min="2830" max="2830" width="9.109375" style="90"/>
    <col min="2831" max="2831" width="10" style="90" bestFit="1" customWidth="1"/>
    <col min="2832" max="3074" width="9.109375" style="90"/>
    <col min="3075" max="3075" width="5.109375" style="90" customWidth="1"/>
    <col min="3076" max="3076" width="11.6640625" style="90" customWidth="1"/>
    <col min="3077" max="3077" width="11" style="90" customWidth="1"/>
    <col min="3078" max="3078" width="27.5546875" style="90" customWidth="1"/>
    <col min="3079" max="3079" width="30" style="90" customWidth="1"/>
    <col min="3080" max="3080" width="2.33203125" style="90" customWidth="1"/>
    <col min="3081" max="3085" width="13.6640625" style="90" customWidth="1"/>
    <col min="3086" max="3086" width="9.109375" style="90"/>
    <col min="3087" max="3087" width="10" style="90" bestFit="1" customWidth="1"/>
    <col min="3088" max="3330" width="9.109375" style="90"/>
    <col min="3331" max="3331" width="5.109375" style="90" customWidth="1"/>
    <col min="3332" max="3332" width="11.6640625" style="90" customWidth="1"/>
    <col min="3333" max="3333" width="11" style="90" customWidth="1"/>
    <col min="3334" max="3334" width="27.5546875" style="90" customWidth="1"/>
    <col min="3335" max="3335" width="30" style="90" customWidth="1"/>
    <col min="3336" max="3336" width="2.33203125" style="90" customWidth="1"/>
    <col min="3337" max="3341" width="13.6640625" style="90" customWidth="1"/>
    <col min="3342" max="3342" width="9.109375" style="90"/>
    <col min="3343" max="3343" width="10" style="90" bestFit="1" customWidth="1"/>
    <col min="3344" max="3586" width="9.109375" style="90"/>
    <col min="3587" max="3587" width="5.109375" style="90" customWidth="1"/>
    <col min="3588" max="3588" width="11.6640625" style="90" customWidth="1"/>
    <col min="3589" max="3589" width="11" style="90" customWidth="1"/>
    <col min="3590" max="3590" width="27.5546875" style="90" customWidth="1"/>
    <col min="3591" max="3591" width="30" style="90" customWidth="1"/>
    <col min="3592" max="3592" width="2.33203125" style="90" customWidth="1"/>
    <col min="3593" max="3597" width="13.6640625" style="90" customWidth="1"/>
    <col min="3598" max="3598" width="9.109375" style="90"/>
    <col min="3599" max="3599" width="10" style="90" bestFit="1" customWidth="1"/>
    <col min="3600" max="3842" width="9.109375" style="90"/>
    <col min="3843" max="3843" width="5.109375" style="90" customWidth="1"/>
    <col min="3844" max="3844" width="11.6640625" style="90" customWidth="1"/>
    <col min="3845" max="3845" width="11" style="90" customWidth="1"/>
    <col min="3846" max="3846" width="27.5546875" style="90" customWidth="1"/>
    <col min="3847" max="3847" width="30" style="90" customWidth="1"/>
    <col min="3848" max="3848" width="2.33203125" style="90" customWidth="1"/>
    <col min="3849" max="3853" width="13.6640625" style="90" customWidth="1"/>
    <col min="3854" max="3854" width="9.109375" style="90"/>
    <col min="3855" max="3855" width="10" style="90" bestFit="1" customWidth="1"/>
    <col min="3856" max="4098" width="9.109375" style="90"/>
    <col min="4099" max="4099" width="5.109375" style="90" customWidth="1"/>
    <col min="4100" max="4100" width="11.6640625" style="90" customWidth="1"/>
    <col min="4101" max="4101" width="11" style="90" customWidth="1"/>
    <col min="4102" max="4102" width="27.5546875" style="90" customWidth="1"/>
    <col min="4103" max="4103" width="30" style="90" customWidth="1"/>
    <col min="4104" max="4104" width="2.33203125" style="90" customWidth="1"/>
    <col min="4105" max="4109" width="13.6640625" style="90" customWidth="1"/>
    <col min="4110" max="4110" width="9.109375" style="90"/>
    <col min="4111" max="4111" width="10" style="90" bestFit="1" customWidth="1"/>
    <col min="4112" max="4354" width="9.109375" style="90"/>
    <col min="4355" max="4355" width="5.109375" style="90" customWidth="1"/>
    <col min="4356" max="4356" width="11.6640625" style="90" customWidth="1"/>
    <col min="4357" max="4357" width="11" style="90" customWidth="1"/>
    <col min="4358" max="4358" width="27.5546875" style="90" customWidth="1"/>
    <col min="4359" max="4359" width="30" style="90" customWidth="1"/>
    <col min="4360" max="4360" width="2.33203125" style="90" customWidth="1"/>
    <col min="4361" max="4365" width="13.6640625" style="90" customWidth="1"/>
    <col min="4366" max="4366" width="9.109375" style="90"/>
    <col min="4367" max="4367" width="10" style="90" bestFit="1" customWidth="1"/>
    <col min="4368" max="4610" width="9.109375" style="90"/>
    <col min="4611" max="4611" width="5.109375" style="90" customWidth="1"/>
    <col min="4612" max="4612" width="11.6640625" style="90" customWidth="1"/>
    <col min="4613" max="4613" width="11" style="90" customWidth="1"/>
    <col min="4614" max="4614" width="27.5546875" style="90" customWidth="1"/>
    <col min="4615" max="4615" width="30" style="90" customWidth="1"/>
    <col min="4616" max="4616" width="2.33203125" style="90" customWidth="1"/>
    <col min="4617" max="4621" width="13.6640625" style="90" customWidth="1"/>
    <col min="4622" max="4622" width="9.109375" style="90"/>
    <col min="4623" max="4623" width="10" style="90" bestFit="1" customWidth="1"/>
    <col min="4624" max="4866" width="9.109375" style="90"/>
    <col min="4867" max="4867" width="5.109375" style="90" customWidth="1"/>
    <col min="4868" max="4868" width="11.6640625" style="90" customWidth="1"/>
    <col min="4869" max="4869" width="11" style="90" customWidth="1"/>
    <col min="4870" max="4870" width="27.5546875" style="90" customWidth="1"/>
    <col min="4871" max="4871" width="30" style="90" customWidth="1"/>
    <col min="4872" max="4872" width="2.33203125" style="90" customWidth="1"/>
    <col min="4873" max="4877" width="13.6640625" style="90" customWidth="1"/>
    <col min="4878" max="4878" width="9.109375" style="90"/>
    <col min="4879" max="4879" width="10" style="90" bestFit="1" customWidth="1"/>
    <col min="4880" max="5122" width="9.109375" style="90"/>
    <col min="5123" max="5123" width="5.109375" style="90" customWidth="1"/>
    <col min="5124" max="5124" width="11.6640625" style="90" customWidth="1"/>
    <col min="5125" max="5125" width="11" style="90" customWidth="1"/>
    <col min="5126" max="5126" width="27.5546875" style="90" customWidth="1"/>
    <col min="5127" max="5127" width="30" style="90" customWidth="1"/>
    <col min="5128" max="5128" width="2.33203125" style="90" customWidth="1"/>
    <col min="5129" max="5133" width="13.6640625" style="90" customWidth="1"/>
    <col min="5134" max="5134" width="9.109375" style="90"/>
    <col min="5135" max="5135" width="10" style="90" bestFit="1" customWidth="1"/>
    <col min="5136" max="5378" width="9.109375" style="90"/>
    <col min="5379" max="5379" width="5.109375" style="90" customWidth="1"/>
    <col min="5380" max="5380" width="11.6640625" style="90" customWidth="1"/>
    <col min="5381" max="5381" width="11" style="90" customWidth="1"/>
    <col min="5382" max="5382" width="27.5546875" style="90" customWidth="1"/>
    <col min="5383" max="5383" width="30" style="90" customWidth="1"/>
    <col min="5384" max="5384" width="2.33203125" style="90" customWidth="1"/>
    <col min="5385" max="5389" width="13.6640625" style="90" customWidth="1"/>
    <col min="5390" max="5390" width="9.109375" style="90"/>
    <col min="5391" max="5391" width="10" style="90" bestFit="1" customWidth="1"/>
    <col min="5392" max="5634" width="9.109375" style="90"/>
    <col min="5635" max="5635" width="5.109375" style="90" customWidth="1"/>
    <col min="5636" max="5636" width="11.6640625" style="90" customWidth="1"/>
    <col min="5637" max="5637" width="11" style="90" customWidth="1"/>
    <col min="5638" max="5638" width="27.5546875" style="90" customWidth="1"/>
    <col min="5639" max="5639" width="30" style="90" customWidth="1"/>
    <col min="5640" max="5640" width="2.33203125" style="90" customWidth="1"/>
    <col min="5641" max="5645" width="13.6640625" style="90" customWidth="1"/>
    <col min="5646" max="5646" width="9.109375" style="90"/>
    <col min="5647" max="5647" width="10" style="90" bestFit="1" customWidth="1"/>
    <col min="5648" max="5890" width="9.109375" style="90"/>
    <col min="5891" max="5891" width="5.109375" style="90" customWidth="1"/>
    <col min="5892" max="5892" width="11.6640625" style="90" customWidth="1"/>
    <col min="5893" max="5893" width="11" style="90" customWidth="1"/>
    <col min="5894" max="5894" width="27.5546875" style="90" customWidth="1"/>
    <col min="5895" max="5895" width="30" style="90" customWidth="1"/>
    <col min="5896" max="5896" width="2.33203125" style="90" customWidth="1"/>
    <col min="5897" max="5901" width="13.6640625" style="90" customWidth="1"/>
    <col min="5902" max="5902" width="9.109375" style="90"/>
    <col min="5903" max="5903" width="10" style="90" bestFit="1" customWidth="1"/>
    <col min="5904" max="6146" width="9.109375" style="90"/>
    <col min="6147" max="6147" width="5.109375" style="90" customWidth="1"/>
    <col min="6148" max="6148" width="11.6640625" style="90" customWidth="1"/>
    <col min="6149" max="6149" width="11" style="90" customWidth="1"/>
    <col min="6150" max="6150" width="27.5546875" style="90" customWidth="1"/>
    <col min="6151" max="6151" width="30" style="90" customWidth="1"/>
    <col min="6152" max="6152" width="2.33203125" style="90" customWidth="1"/>
    <col min="6153" max="6157" width="13.6640625" style="90" customWidth="1"/>
    <col min="6158" max="6158" width="9.109375" style="90"/>
    <col min="6159" max="6159" width="10" style="90" bestFit="1" customWidth="1"/>
    <col min="6160" max="6402" width="9.109375" style="90"/>
    <col min="6403" max="6403" width="5.109375" style="90" customWidth="1"/>
    <col min="6404" max="6404" width="11.6640625" style="90" customWidth="1"/>
    <col min="6405" max="6405" width="11" style="90" customWidth="1"/>
    <col min="6406" max="6406" width="27.5546875" style="90" customWidth="1"/>
    <col min="6407" max="6407" width="30" style="90" customWidth="1"/>
    <col min="6408" max="6408" width="2.33203125" style="90" customWidth="1"/>
    <col min="6409" max="6413" width="13.6640625" style="90" customWidth="1"/>
    <col min="6414" max="6414" width="9.109375" style="90"/>
    <col min="6415" max="6415" width="10" style="90" bestFit="1" customWidth="1"/>
    <col min="6416" max="6658" width="9.109375" style="90"/>
    <col min="6659" max="6659" width="5.109375" style="90" customWidth="1"/>
    <col min="6660" max="6660" width="11.6640625" style="90" customWidth="1"/>
    <col min="6661" max="6661" width="11" style="90" customWidth="1"/>
    <col min="6662" max="6662" width="27.5546875" style="90" customWidth="1"/>
    <col min="6663" max="6663" width="30" style="90" customWidth="1"/>
    <col min="6664" max="6664" width="2.33203125" style="90" customWidth="1"/>
    <col min="6665" max="6669" width="13.6640625" style="90" customWidth="1"/>
    <col min="6670" max="6670" width="9.109375" style="90"/>
    <col min="6671" max="6671" width="10" style="90" bestFit="1" customWidth="1"/>
    <col min="6672" max="6914" width="9.109375" style="90"/>
    <col min="6915" max="6915" width="5.109375" style="90" customWidth="1"/>
    <col min="6916" max="6916" width="11.6640625" style="90" customWidth="1"/>
    <col min="6917" max="6917" width="11" style="90" customWidth="1"/>
    <col min="6918" max="6918" width="27.5546875" style="90" customWidth="1"/>
    <col min="6919" max="6919" width="30" style="90" customWidth="1"/>
    <col min="6920" max="6920" width="2.33203125" style="90" customWidth="1"/>
    <col min="6921" max="6925" width="13.6640625" style="90" customWidth="1"/>
    <col min="6926" max="6926" width="9.109375" style="90"/>
    <col min="6927" max="6927" width="10" style="90" bestFit="1" customWidth="1"/>
    <col min="6928" max="7170" width="9.109375" style="90"/>
    <col min="7171" max="7171" width="5.109375" style="90" customWidth="1"/>
    <col min="7172" max="7172" width="11.6640625" style="90" customWidth="1"/>
    <col min="7173" max="7173" width="11" style="90" customWidth="1"/>
    <col min="7174" max="7174" width="27.5546875" style="90" customWidth="1"/>
    <col min="7175" max="7175" width="30" style="90" customWidth="1"/>
    <col min="7176" max="7176" width="2.33203125" style="90" customWidth="1"/>
    <col min="7177" max="7181" width="13.6640625" style="90" customWidth="1"/>
    <col min="7182" max="7182" width="9.109375" style="90"/>
    <col min="7183" max="7183" width="10" style="90" bestFit="1" customWidth="1"/>
    <col min="7184" max="7426" width="9.109375" style="90"/>
    <col min="7427" max="7427" width="5.109375" style="90" customWidth="1"/>
    <col min="7428" max="7428" width="11.6640625" style="90" customWidth="1"/>
    <col min="7429" max="7429" width="11" style="90" customWidth="1"/>
    <col min="7430" max="7430" width="27.5546875" style="90" customWidth="1"/>
    <col min="7431" max="7431" width="30" style="90" customWidth="1"/>
    <col min="7432" max="7432" width="2.33203125" style="90" customWidth="1"/>
    <col min="7433" max="7437" width="13.6640625" style="90" customWidth="1"/>
    <col min="7438" max="7438" width="9.109375" style="90"/>
    <col min="7439" max="7439" width="10" style="90" bestFit="1" customWidth="1"/>
    <col min="7440" max="7682" width="9.109375" style="90"/>
    <col min="7683" max="7683" width="5.109375" style="90" customWidth="1"/>
    <col min="7684" max="7684" width="11.6640625" style="90" customWidth="1"/>
    <col min="7685" max="7685" width="11" style="90" customWidth="1"/>
    <col min="7686" max="7686" width="27.5546875" style="90" customWidth="1"/>
    <col min="7687" max="7687" width="30" style="90" customWidth="1"/>
    <col min="7688" max="7688" width="2.33203125" style="90" customWidth="1"/>
    <col min="7689" max="7693" width="13.6640625" style="90" customWidth="1"/>
    <col min="7694" max="7694" width="9.109375" style="90"/>
    <col min="7695" max="7695" width="10" style="90" bestFit="1" customWidth="1"/>
    <col min="7696" max="7938" width="9.109375" style="90"/>
    <col min="7939" max="7939" width="5.109375" style="90" customWidth="1"/>
    <col min="7940" max="7940" width="11.6640625" style="90" customWidth="1"/>
    <col min="7941" max="7941" width="11" style="90" customWidth="1"/>
    <col min="7942" max="7942" width="27.5546875" style="90" customWidth="1"/>
    <col min="7943" max="7943" width="30" style="90" customWidth="1"/>
    <col min="7944" max="7944" width="2.33203125" style="90" customWidth="1"/>
    <col min="7945" max="7949" width="13.6640625" style="90" customWidth="1"/>
    <col min="7950" max="7950" width="9.109375" style="90"/>
    <col min="7951" max="7951" width="10" style="90" bestFit="1" customWidth="1"/>
    <col min="7952" max="8194" width="9.109375" style="90"/>
    <col min="8195" max="8195" width="5.109375" style="90" customWidth="1"/>
    <col min="8196" max="8196" width="11.6640625" style="90" customWidth="1"/>
    <col min="8197" max="8197" width="11" style="90" customWidth="1"/>
    <col min="8198" max="8198" width="27.5546875" style="90" customWidth="1"/>
    <col min="8199" max="8199" width="30" style="90" customWidth="1"/>
    <col min="8200" max="8200" width="2.33203125" style="90" customWidth="1"/>
    <col min="8201" max="8205" width="13.6640625" style="90" customWidth="1"/>
    <col min="8206" max="8206" width="9.109375" style="90"/>
    <col min="8207" max="8207" width="10" style="90" bestFit="1" customWidth="1"/>
    <col min="8208" max="8450" width="9.109375" style="90"/>
    <col min="8451" max="8451" width="5.109375" style="90" customWidth="1"/>
    <col min="8452" max="8452" width="11.6640625" style="90" customWidth="1"/>
    <col min="8453" max="8453" width="11" style="90" customWidth="1"/>
    <col min="8454" max="8454" width="27.5546875" style="90" customWidth="1"/>
    <col min="8455" max="8455" width="30" style="90" customWidth="1"/>
    <col min="8456" max="8456" width="2.33203125" style="90" customWidth="1"/>
    <col min="8457" max="8461" width="13.6640625" style="90" customWidth="1"/>
    <col min="8462" max="8462" width="9.109375" style="90"/>
    <col min="8463" max="8463" width="10" style="90" bestFit="1" customWidth="1"/>
    <col min="8464" max="8706" width="9.109375" style="90"/>
    <col min="8707" max="8707" width="5.109375" style="90" customWidth="1"/>
    <col min="8708" max="8708" width="11.6640625" style="90" customWidth="1"/>
    <col min="8709" max="8709" width="11" style="90" customWidth="1"/>
    <col min="8710" max="8710" width="27.5546875" style="90" customWidth="1"/>
    <col min="8711" max="8711" width="30" style="90" customWidth="1"/>
    <col min="8712" max="8712" width="2.33203125" style="90" customWidth="1"/>
    <col min="8713" max="8717" width="13.6640625" style="90" customWidth="1"/>
    <col min="8718" max="8718" width="9.109375" style="90"/>
    <col min="8719" max="8719" width="10" style="90" bestFit="1" customWidth="1"/>
    <col min="8720" max="8962" width="9.109375" style="90"/>
    <col min="8963" max="8963" width="5.109375" style="90" customWidth="1"/>
    <col min="8964" max="8964" width="11.6640625" style="90" customWidth="1"/>
    <col min="8965" max="8965" width="11" style="90" customWidth="1"/>
    <col min="8966" max="8966" width="27.5546875" style="90" customWidth="1"/>
    <col min="8967" max="8967" width="30" style="90" customWidth="1"/>
    <col min="8968" max="8968" width="2.33203125" style="90" customWidth="1"/>
    <col min="8969" max="8973" width="13.6640625" style="90" customWidth="1"/>
    <col min="8974" max="8974" width="9.109375" style="90"/>
    <col min="8975" max="8975" width="10" style="90" bestFit="1" customWidth="1"/>
    <col min="8976" max="9218" width="9.109375" style="90"/>
    <col min="9219" max="9219" width="5.109375" style="90" customWidth="1"/>
    <col min="9220" max="9220" width="11.6640625" style="90" customWidth="1"/>
    <col min="9221" max="9221" width="11" style="90" customWidth="1"/>
    <col min="9222" max="9222" width="27.5546875" style="90" customWidth="1"/>
    <col min="9223" max="9223" width="30" style="90" customWidth="1"/>
    <col min="9224" max="9224" width="2.33203125" style="90" customWidth="1"/>
    <col min="9225" max="9229" width="13.6640625" style="90" customWidth="1"/>
    <col min="9230" max="9230" width="9.109375" style="90"/>
    <col min="9231" max="9231" width="10" style="90" bestFit="1" customWidth="1"/>
    <col min="9232" max="9474" width="9.109375" style="90"/>
    <col min="9475" max="9475" width="5.109375" style="90" customWidth="1"/>
    <col min="9476" max="9476" width="11.6640625" style="90" customWidth="1"/>
    <col min="9477" max="9477" width="11" style="90" customWidth="1"/>
    <col min="9478" max="9478" width="27.5546875" style="90" customWidth="1"/>
    <col min="9479" max="9479" width="30" style="90" customWidth="1"/>
    <col min="9480" max="9480" width="2.33203125" style="90" customWidth="1"/>
    <col min="9481" max="9485" width="13.6640625" style="90" customWidth="1"/>
    <col min="9486" max="9486" width="9.109375" style="90"/>
    <col min="9487" max="9487" width="10" style="90" bestFit="1" customWidth="1"/>
    <col min="9488" max="9730" width="9.109375" style="90"/>
    <col min="9731" max="9731" width="5.109375" style="90" customWidth="1"/>
    <col min="9732" max="9732" width="11.6640625" style="90" customWidth="1"/>
    <col min="9733" max="9733" width="11" style="90" customWidth="1"/>
    <col min="9734" max="9734" width="27.5546875" style="90" customWidth="1"/>
    <col min="9735" max="9735" width="30" style="90" customWidth="1"/>
    <col min="9736" max="9736" width="2.33203125" style="90" customWidth="1"/>
    <col min="9737" max="9741" width="13.6640625" style="90" customWidth="1"/>
    <col min="9742" max="9742" width="9.109375" style="90"/>
    <col min="9743" max="9743" width="10" style="90" bestFit="1" customWidth="1"/>
    <col min="9744" max="9986" width="9.109375" style="90"/>
    <col min="9987" max="9987" width="5.109375" style="90" customWidth="1"/>
    <col min="9988" max="9988" width="11.6640625" style="90" customWidth="1"/>
    <col min="9989" max="9989" width="11" style="90" customWidth="1"/>
    <col min="9990" max="9990" width="27.5546875" style="90" customWidth="1"/>
    <col min="9991" max="9991" width="30" style="90" customWidth="1"/>
    <col min="9992" max="9992" width="2.33203125" style="90" customWidth="1"/>
    <col min="9993" max="9997" width="13.6640625" style="90" customWidth="1"/>
    <col min="9998" max="9998" width="9.109375" style="90"/>
    <col min="9999" max="9999" width="10" style="90" bestFit="1" customWidth="1"/>
    <col min="10000" max="10242" width="9.109375" style="90"/>
    <col min="10243" max="10243" width="5.109375" style="90" customWidth="1"/>
    <col min="10244" max="10244" width="11.6640625" style="90" customWidth="1"/>
    <col min="10245" max="10245" width="11" style="90" customWidth="1"/>
    <col min="10246" max="10246" width="27.5546875" style="90" customWidth="1"/>
    <col min="10247" max="10247" width="30" style="90" customWidth="1"/>
    <col min="10248" max="10248" width="2.33203125" style="90" customWidth="1"/>
    <col min="10249" max="10253" width="13.6640625" style="90" customWidth="1"/>
    <col min="10254" max="10254" width="9.109375" style="90"/>
    <col min="10255" max="10255" width="10" style="90" bestFit="1" customWidth="1"/>
    <col min="10256" max="10498" width="9.109375" style="90"/>
    <col min="10499" max="10499" width="5.109375" style="90" customWidth="1"/>
    <col min="10500" max="10500" width="11.6640625" style="90" customWidth="1"/>
    <col min="10501" max="10501" width="11" style="90" customWidth="1"/>
    <col min="10502" max="10502" width="27.5546875" style="90" customWidth="1"/>
    <col min="10503" max="10503" width="30" style="90" customWidth="1"/>
    <col min="10504" max="10504" width="2.33203125" style="90" customWidth="1"/>
    <col min="10505" max="10509" width="13.6640625" style="90" customWidth="1"/>
    <col min="10510" max="10510" width="9.109375" style="90"/>
    <col min="10511" max="10511" width="10" style="90" bestFit="1" customWidth="1"/>
    <col min="10512" max="10754" width="9.109375" style="90"/>
    <col min="10755" max="10755" width="5.109375" style="90" customWidth="1"/>
    <col min="10756" max="10756" width="11.6640625" style="90" customWidth="1"/>
    <col min="10757" max="10757" width="11" style="90" customWidth="1"/>
    <col min="10758" max="10758" width="27.5546875" style="90" customWidth="1"/>
    <col min="10759" max="10759" width="30" style="90" customWidth="1"/>
    <col min="10760" max="10760" width="2.33203125" style="90" customWidth="1"/>
    <col min="10761" max="10765" width="13.6640625" style="90" customWidth="1"/>
    <col min="10766" max="10766" width="9.109375" style="90"/>
    <col min="10767" max="10767" width="10" style="90" bestFit="1" customWidth="1"/>
    <col min="10768" max="11010" width="9.109375" style="90"/>
    <col min="11011" max="11011" width="5.109375" style="90" customWidth="1"/>
    <col min="11012" max="11012" width="11.6640625" style="90" customWidth="1"/>
    <col min="11013" max="11013" width="11" style="90" customWidth="1"/>
    <col min="11014" max="11014" width="27.5546875" style="90" customWidth="1"/>
    <col min="11015" max="11015" width="30" style="90" customWidth="1"/>
    <col min="11016" max="11016" width="2.33203125" style="90" customWidth="1"/>
    <col min="11017" max="11021" width="13.6640625" style="90" customWidth="1"/>
    <col min="11022" max="11022" width="9.109375" style="90"/>
    <col min="11023" max="11023" width="10" style="90" bestFit="1" customWidth="1"/>
    <col min="11024" max="11266" width="9.109375" style="90"/>
    <col min="11267" max="11267" width="5.109375" style="90" customWidth="1"/>
    <col min="11268" max="11268" width="11.6640625" style="90" customWidth="1"/>
    <col min="11269" max="11269" width="11" style="90" customWidth="1"/>
    <col min="11270" max="11270" width="27.5546875" style="90" customWidth="1"/>
    <col min="11271" max="11271" width="30" style="90" customWidth="1"/>
    <col min="11272" max="11272" width="2.33203125" style="90" customWidth="1"/>
    <col min="11273" max="11277" width="13.6640625" style="90" customWidth="1"/>
    <col min="11278" max="11278" width="9.109375" style="90"/>
    <col min="11279" max="11279" width="10" style="90" bestFit="1" customWidth="1"/>
    <col min="11280" max="11522" width="9.109375" style="90"/>
    <col min="11523" max="11523" width="5.109375" style="90" customWidth="1"/>
    <col min="11524" max="11524" width="11.6640625" style="90" customWidth="1"/>
    <col min="11525" max="11525" width="11" style="90" customWidth="1"/>
    <col min="11526" max="11526" width="27.5546875" style="90" customWidth="1"/>
    <col min="11527" max="11527" width="30" style="90" customWidth="1"/>
    <col min="11528" max="11528" width="2.33203125" style="90" customWidth="1"/>
    <col min="11529" max="11533" width="13.6640625" style="90" customWidth="1"/>
    <col min="11534" max="11534" width="9.109375" style="90"/>
    <col min="11535" max="11535" width="10" style="90" bestFit="1" customWidth="1"/>
    <col min="11536" max="11778" width="9.109375" style="90"/>
    <col min="11779" max="11779" width="5.109375" style="90" customWidth="1"/>
    <col min="11780" max="11780" width="11.6640625" style="90" customWidth="1"/>
    <col min="11781" max="11781" width="11" style="90" customWidth="1"/>
    <col min="11782" max="11782" width="27.5546875" style="90" customWidth="1"/>
    <col min="11783" max="11783" width="30" style="90" customWidth="1"/>
    <col min="11784" max="11784" width="2.33203125" style="90" customWidth="1"/>
    <col min="11785" max="11789" width="13.6640625" style="90" customWidth="1"/>
    <col min="11790" max="11790" width="9.109375" style="90"/>
    <col min="11791" max="11791" width="10" style="90" bestFit="1" customWidth="1"/>
    <col min="11792" max="12034" width="9.109375" style="90"/>
    <col min="12035" max="12035" width="5.109375" style="90" customWidth="1"/>
    <col min="12036" max="12036" width="11.6640625" style="90" customWidth="1"/>
    <col min="12037" max="12037" width="11" style="90" customWidth="1"/>
    <col min="12038" max="12038" width="27.5546875" style="90" customWidth="1"/>
    <col min="12039" max="12039" width="30" style="90" customWidth="1"/>
    <col min="12040" max="12040" width="2.33203125" style="90" customWidth="1"/>
    <col min="12041" max="12045" width="13.6640625" style="90" customWidth="1"/>
    <col min="12046" max="12046" width="9.109375" style="90"/>
    <col min="12047" max="12047" width="10" style="90" bestFit="1" customWidth="1"/>
    <col min="12048" max="12290" width="9.109375" style="90"/>
    <col min="12291" max="12291" width="5.109375" style="90" customWidth="1"/>
    <col min="12292" max="12292" width="11.6640625" style="90" customWidth="1"/>
    <col min="12293" max="12293" width="11" style="90" customWidth="1"/>
    <col min="12294" max="12294" width="27.5546875" style="90" customWidth="1"/>
    <col min="12295" max="12295" width="30" style="90" customWidth="1"/>
    <col min="12296" max="12296" width="2.33203125" style="90" customWidth="1"/>
    <col min="12297" max="12301" width="13.6640625" style="90" customWidth="1"/>
    <col min="12302" max="12302" width="9.109375" style="90"/>
    <col min="12303" max="12303" width="10" style="90" bestFit="1" customWidth="1"/>
    <col min="12304" max="12546" width="9.109375" style="90"/>
    <col min="12547" max="12547" width="5.109375" style="90" customWidth="1"/>
    <col min="12548" max="12548" width="11.6640625" style="90" customWidth="1"/>
    <col min="12549" max="12549" width="11" style="90" customWidth="1"/>
    <col min="12550" max="12550" width="27.5546875" style="90" customWidth="1"/>
    <col min="12551" max="12551" width="30" style="90" customWidth="1"/>
    <col min="12552" max="12552" width="2.33203125" style="90" customWidth="1"/>
    <col min="12553" max="12557" width="13.6640625" style="90" customWidth="1"/>
    <col min="12558" max="12558" width="9.109375" style="90"/>
    <col min="12559" max="12559" width="10" style="90" bestFit="1" customWidth="1"/>
    <col min="12560" max="12802" width="9.109375" style="90"/>
    <col min="12803" max="12803" width="5.109375" style="90" customWidth="1"/>
    <col min="12804" max="12804" width="11.6640625" style="90" customWidth="1"/>
    <col min="12805" max="12805" width="11" style="90" customWidth="1"/>
    <col min="12806" max="12806" width="27.5546875" style="90" customWidth="1"/>
    <col min="12807" max="12807" width="30" style="90" customWidth="1"/>
    <col min="12808" max="12808" width="2.33203125" style="90" customWidth="1"/>
    <col min="12809" max="12813" width="13.6640625" style="90" customWidth="1"/>
    <col min="12814" max="12814" width="9.109375" style="90"/>
    <col min="12815" max="12815" width="10" style="90" bestFit="1" customWidth="1"/>
    <col min="12816" max="13058" width="9.109375" style="90"/>
    <col min="13059" max="13059" width="5.109375" style="90" customWidth="1"/>
    <col min="13060" max="13060" width="11.6640625" style="90" customWidth="1"/>
    <col min="13061" max="13061" width="11" style="90" customWidth="1"/>
    <col min="13062" max="13062" width="27.5546875" style="90" customWidth="1"/>
    <col min="13063" max="13063" width="30" style="90" customWidth="1"/>
    <col min="13064" max="13064" width="2.33203125" style="90" customWidth="1"/>
    <col min="13065" max="13069" width="13.6640625" style="90" customWidth="1"/>
    <col min="13070" max="13070" width="9.109375" style="90"/>
    <col min="13071" max="13071" width="10" style="90" bestFit="1" customWidth="1"/>
    <col min="13072" max="13314" width="9.109375" style="90"/>
    <col min="13315" max="13315" width="5.109375" style="90" customWidth="1"/>
    <col min="13316" max="13316" width="11.6640625" style="90" customWidth="1"/>
    <col min="13317" max="13317" width="11" style="90" customWidth="1"/>
    <col min="13318" max="13318" width="27.5546875" style="90" customWidth="1"/>
    <col min="13319" max="13319" width="30" style="90" customWidth="1"/>
    <col min="13320" max="13320" width="2.33203125" style="90" customWidth="1"/>
    <col min="13321" max="13325" width="13.6640625" style="90" customWidth="1"/>
    <col min="13326" max="13326" width="9.109375" style="90"/>
    <col min="13327" max="13327" width="10" style="90" bestFit="1" customWidth="1"/>
    <col min="13328" max="13570" width="9.109375" style="90"/>
    <col min="13571" max="13571" width="5.109375" style="90" customWidth="1"/>
    <col min="13572" max="13572" width="11.6640625" style="90" customWidth="1"/>
    <col min="13573" max="13573" width="11" style="90" customWidth="1"/>
    <col min="13574" max="13574" width="27.5546875" style="90" customWidth="1"/>
    <col min="13575" max="13575" width="30" style="90" customWidth="1"/>
    <col min="13576" max="13576" width="2.33203125" style="90" customWidth="1"/>
    <col min="13577" max="13581" width="13.6640625" style="90" customWidth="1"/>
    <col min="13582" max="13582" width="9.109375" style="90"/>
    <col min="13583" max="13583" width="10" style="90" bestFit="1" customWidth="1"/>
    <col min="13584" max="13826" width="9.109375" style="90"/>
    <col min="13827" max="13827" width="5.109375" style="90" customWidth="1"/>
    <col min="13828" max="13828" width="11.6640625" style="90" customWidth="1"/>
    <col min="13829" max="13829" width="11" style="90" customWidth="1"/>
    <col min="13830" max="13830" width="27.5546875" style="90" customWidth="1"/>
    <col min="13831" max="13831" width="30" style="90" customWidth="1"/>
    <col min="13832" max="13832" width="2.33203125" style="90" customWidth="1"/>
    <col min="13833" max="13837" width="13.6640625" style="90" customWidth="1"/>
    <col min="13838" max="13838" width="9.109375" style="90"/>
    <col min="13839" max="13839" width="10" style="90" bestFit="1" customWidth="1"/>
    <col min="13840" max="14082" width="9.109375" style="90"/>
    <col min="14083" max="14083" width="5.109375" style="90" customWidth="1"/>
    <col min="14084" max="14084" width="11.6640625" style="90" customWidth="1"/>
    <col min="14085" max="14085" width="11" style="90" customWidth="1"/>
    <col min="14086" max="14086" width="27.5546875" style="90" customWidth="1"/>
    <col min="14087" max="14087" width="30" style="90" customWidth="1"/>
    <col min="14088" max="14088" width="2.33203125" style="90" customWidth="1"/>
    <col min="14089" max="14093" width="13.6640625" style="90" customWidth="1"/>
    <col min="14094" max="14094" width="9.109375" style="90"/>
    <col min="14095" max="14095" width="10" style="90" bestFit="1" customWidth="1"/>
    <col min="14096" max="14338" width="9.109375" style="90"/>
    <col min="14339" max="14339" width="5.109375" style="90" customWidth="1"/>
    <col min="14340" max="14340" width="11.6640625" style="90" customWidth="1"/>
    <col min="14341" max="14341" width="11" style="90" customWidth="1"/>
    <col min="14342" max="14342" width="27.5546875" style="90" customWidth="1"/>
    <col min="14343" max="14343" width="30" style="90" customWidth="1"/>
    <col min="14344" max="14344" width="2.33203125" style="90" customWidth="1"/>
    <col min="14345" max="14349" width="13.6640625" style="90" customWidth="1"/>
    <col min="14350" max="14350" width="9.109375" style="90"/>
    <col min="14351" max="14351" width="10" style="90" bestFit="1" customWidth="1"/>
    <col min="14352" max="14594" width="9.109375" style="90"/>
    <col min="14595" max="14595" width="5.109375" style="90" customWidth="1"/>
    <col min="14596" max="14596" width="11.6640625" style="90" customWidth="1"/>
    <col min="14597" max="14597" width="11" style="90" customWidth="1"/>
    <col min="14598" max="14598" width="27.5546875" style="90" customWidth="1"/>
    <col min="14599" max="14599" width="30" style="90" customWidth="1"/>
    <col min="14600" max="14600" width="2.33203125" style="90" customWidth="1"/>
    <col min="14601" max="14605" width="13.6640625" style="90" customWidth="1"/>
    <col min="14606" max="14606" width="9.109375" style="90"/>
    <col min="14607" max="14607" width="10" style="90" bestFit="1" customWidth="1"/>
    <col min="14608" max="14850" width="9.109375" style="90"/>
    <col min="14851" max="14851" width="5.109375" style="90" customWidth="1"/>
    <col min="14852" max="14852" width="11.6640625" style="90" customWidth="1"/>
    <col min="14853" max="14853" width="11" style="90" customWidth="1"/>
    <col min="14854" max="14854" width="27.5546875" style="90" customWidth="1"/>
    <col min="14855" max="14855" width="30" style="90" customWidth="1"/>
    <col min="14856" max="14856" width="2.33203125" style="90" customWidth="1"/>
    <col min="14857" max="14861" width="13.6640625" style="90" customWidth="1"/>
    <col min="14862" max="14862" width="9.109375" style="90"/>
    <col min="14863" max="14863" width="10" style="90" bestFit="1" customWidth="1"/>
    <col min="14864" max="15106" width="9.109375" style="90"/>
    <col min="15107" max="15107" width="5.109375" style="90" customWidth="1"/>
    <col min="15108" max="15108" width="11.6640625" style="90" customWidth="1"/>
    <col min="15109" max="15109" width="11" style="90" customWidth="1"/>
    <col min="15110" max="15110" width="27.5546875" style="90" customWidth="1"/>
    <col min="15111" max="15111" width="30" style="90" customWidth="1"/>
    <col min="15112" max="15112" width="2.33203125" style="90" customWidth="1"/>
    <col min="15113" max="15117" width="13.6640625" style="90" customWidth="1"/>
    <col min="15118" max="15118" width="9.109375" style="90"/>
    <col min="15119" max="15119" width="10" style="90" bestFit="1" customWidth="1"/>
    <col min="15120" max="15362" width="9.109375" style="90"/>
    <col min="15363" max="15363" width="5.109375" style="90" customWidth="1"/>
    <col min="15364" max="15364" width="11.6640625" style="90" customWidth="1"/>
    <col min="15365" max="15365" width="11" style="90" customWidth="1"/>
    <col min="15366" max="15366" width="27.5546875" style="90" customWidth="1"/>
    <col min="15367" max="15367" width="30" style="90" customWidth="1"/>
    <col min="15368" max="15368" width="2.33203125" style="90" customWidth="1"/>
    <col min="15369" max="15373" width="13.6640625" style="90" customWidth="1"/>
    <col min="15374" max="15374" width="9.109375" style="90"/>
    <col min="15375" max="15375" width="10" style="90" bestFit="1" customWidth="1"/>
    <col min="15376" max="15618" width="9.109375" style="90"/>
    <col min="15619" max="15619" width="5.109375" style="90" customWidth="1"/>
    <col min="15620" max="15620" width="11.6640625" style="90" customWidth="1"/>
    <col min="15621" max="15621" width="11" style="90" customWidth="1"/>
    <col min="15622" max="15622" width="27.5546875" style="90" customWidth="1"/>
    <col min="15623" max="15623" width="30" style="90" customWidth="1"/>
    <col min="15624" max="15624" width="2.33203125" style="90" customWidth="1"/>
    <col min="15625" max="15629" width="13.6640625" style="90" customWidth="1"/>
    <col min="15630" max="15630" width="9.109375" style="90"/>
    <col min="15631" max="15631" width="10" style="90" bestFit="1" customWidth="1"/>
    <col min="15632" max="15874" width="9.109375" style="90"/>
    <col min="15875" max="15875" width="5.109375" style="90" customWidth="1"/>
    <col min="15876" max="15876" width="11.6640625" style="90" customWidth="1"/>
    <col min="15877" max="15877" width="11" style="90" customWidth="1"/>
    <col min="15878" max="15878" width="27.5546875" style="90" customWidth="1"/>
    <col min="15879" max="15879" width="30" style="90" customWidth="1"/>
    <col min="15880" max="15880" width="2.33203125" style="90" customWidth="1"/>
    <col min="15881" max="15885" width="13.6640625" style="90" customWidth="1"/>
    <col min="15886" max="15886" width="9.109375" style="90"/>
    <col min="15887" max="15887" width="10" style="90" bestFit="1" customWidth="1"/>
    <col min="15888" max="16130" width="9.109375" style="90"/>
    <col min="16131" max="16131" width="5.109375" style="90" customWidth="1"/>
    <col min="16132" max="16132" width="11.6640625" style="90" customWidth="1"/>
    <col min="16133" max="16133" width="11" style="90" customWidth="1"/>
    <col min="16134" max="16134" width="27.5546875" style="90" customWidth="1"/>
    <col min="16135" max="16135" width="30" style="90" customWidth="1"/>
    <col min="16136" max="16136" width="2.33203125" style="90" customWidth="1"/>
    <col min="16137" max="16141" width="13.6640625" style="90" customWidth="1"/>
    <col min="16142" max="16142" width="9.109375" style="90"/>
    <col min="16143" max="16143" width="10" style="90" bestFit="1" customWidth="1"/>
    <col min="16144" max="16384" width="9.109375" style="90"/>
  </cols>
  <sheetData>
    <row r="1" spans="1:32" ht="15.6" x14ac:dyDescent="0.3">
      <c r="A1" s="110" t="s">
        <v>1859</v>
      </c>
      <c r="B1" s="111"/>
      <c r="C1" s="111"/>
      <c r="D1" s="111"/>
      <c r="E1" s="112"/>
      <c r="F1" s="111"/>
      <c r="G1" s="111"/>
      <c r="H1" s="111"/>
      <c r="I1" s="111"/>
      <c r="J1" s="111"/>
      <c r="K1" s="111"/>
      <c r="L1" s="111"/>
      <c r="M1" s="111"/>
    </row>
    <row r="2" spans="1:32" ht="13.8" thickBot="1" x14ac:dyDescent="0.3">
      <c r="A2" s="113"/>
      <c r="H2" s="3"/>
      <c r="I2" s="3"/>
      <c r="J2" s="3"/>
      <c r="K2" s="3"/>
      <c r="L2" s="3"/>
      <c r="M2" s="115" t="s">
        <v>1438</v>
      </c>
    </row>
    <row r="3" spans="1:32" x14ac:dyDescent="0.25">
      <c r="A3" s="3"/>
      <c r="B3" s="116"/>
      <c r="C3" s="116"/>
      <c r="D3" s="116"/>
      <c r="E3" s="117"/>
      <c r="F3" s="116"/>
      <c r="G3" s="116"/>
      <c r="H3" s="5"/>
      <c r="I3" s="463"/>
      <c r="J3" s="463"/>
      <c r="K3" s="463"/>
      <c r="L3" s="463"/>
      <c r="M3" s="463"/>
    </row>
    <row r="4" spans="1:32" ht="53.4" thickBot="1" x14ac:dyDescent="0.3">
      <c r="A4" s="15"/>
      <c r="B4" s="118" t="s">
        <v>4</v>
      </c>
      <c r="C4" s="118"/>
      <c r="D4" s="118" t="s">
        <v>6</v>
      </c>
      <c r="E4" s="119" t="s">
        <v>7</v>
      </c>
      <c r="F4" s="118" t="s">
        <v>8</v>
      </c>
      <c r="G4" s="118"/>
      <c r="H4" s="16"/>
      <c r="I4" s="120" t="s">
        <v>1439</v>
      </c>
      <c r="J4" s="120" t="s">
        <v>1440</v>
      </c>
      <c r="K4" s="120" t="s">
        <v>1441</v>
      </c>
      <c r="L4" s="120" t="s">
        <v>1442</v>
      </c>
      <c r="M4" s="120" t="s">
        <v>1443</v>
      </c>
    </row>
    <row r="5" spans="1:32" x14ac:dyDescent="0.25">
      <c r="A5" s="3"/>
      <c r="H5" s="3"/>
      <c r="I5" s="3" t="b">
        <f>IF(I4='2017'!I4,TRUE,FALSE)</f>
        <v>1</v>
      </c>
      <c r="J5" s="3" t="b">
        <f>IF(J4='2017'!J4,TRUE,FALSE)</f>
        <v>1</v>
      </c>
      <c r="K5" s="3" t="b">
        <f>IF(K4='2017'!K4,TRUE,FALSE)</f>
        <v>1</v>
      </c>
      <c r="L5" s="3" t="b">
        <f>IF(L4='2017'!L4,TRUE,FALSE)</f>
        <v>1</v>
      </c>
      <c r="M5" s="3" t="b">
        <f>IF(M4='2017'!M4,TRUE,FALSE)</f>
        <v>1</v>
      </c>
    </row>
    <row r="6" spans="1:32" x14ac:dyDescent="0.25">
      <c r="A6" s="20" t="s">
        <v>13</v>
      </c>
      <c r="B6" s="121"/>
      <c r="C6" s="121"/>
      <c r="D6" s="121" t="s">
        <v>1860</v>
      </c>
      <c r="E6" s="122"/>
      <c r="F6" s="121"/>
      <c r="G6" s="121"/>
      <c r="H6" s="21"/>
      <c r="I6" s="123">
        <v>1612000</v>
      </c>
      <c r="J6" s="123">
        <v>2494000</v>
      </c>
      <c r="K6" s="123">
        <v>57000</v>
      </c>
      <c r="L6" s="123">
        <v>19569000</v>
      </c>
      <c r="M6" s="123">
        <v>23733000</v>
      </c>
      <c r="N6" s="69"/>
      <c r="P6" s="69"/>
      <c r="Q6" s="69"/>
      <c r="R6" s="69"/>
      <c r="S6" s="69"/>
      <c r="T6" s="69"/>
      <c r="U6" s="69"/>
      <c r="V6" s="69"/>
      <c r="W6" s="69"/>
      <c r="X6" s="69"/>
      <c r="Y6" s="69"/>
      <c r="Z6" s="69"/>
      <c r="AA6" s="69"/>
      <c r="AB6" s="69"/>
      <c r="AC6" s="69"/>
      <c r="AD6" s="69"/>
      <c r="AE6" s="69"/>
      <c r="AF6" s="69"/>
    </row>
    <row r="7" spans="1:32" x14ac:dyDescent="0.25">
      <c r="A7" s="3"/>
      <c r="H7" s="3"/>
      <c r="I7" s="124"/>
      <c r="J7" s="124"/>
      <c r="K7" s="124"/>
      <c r="L7" s="124"/>
      <c r="M7" s="124"/>
    </row>
    <row r="8" spans="1:32" x14ac:dyDescent="0.25">
      <c r="A8" s="20" t="s">
        <v>1357</v>
      </c>
      <c r="B8" s="121"/>
      <c r="C8" s="121"/>
      <c r="D8" s="121"/>
      <c r="E8" s="122"/>
      <c r="F8" s="121"/>
      <c r="G8" s="121"/>
      <c r="H8" s="21"/>
      <c r="I8" s="123">
        <v>312670</v>
      </c>
      <c r="J8" s="123">
        <v>566600</v>
      </c>
      <c r="K8" s="123">
        <v>19740</v>
      </c>
      <c r="L8" s="123">
        <v>4586870</v>
      </c>
      <c r="M8" s="123">
        <v>5485870</v>
      </c>
    </row>
    <row r="9" spans="1:32" x14ac:dyDescent="0.25">
      <c r="A9" s="3"/>
      <c r="H9" s="3"/>
      <c r="I9" s="125"/>
      <c r="J9" s="125"/>
      <c r="K9" s="125"/>
      <c r="L9" s="125"/>
      <c r="M9" s="125"/>
    </row>
    <row r="10" spans="1:32" x14ac:dyDescent="0.25">
      <c r="A10" s="3"/>
      <c r="B10" s="90" t="s">
        <v>15</v>
      </c>
      <c r="D10" s="90" t="s">
        <v>17</v>
      </c>
      <c r="F10" s="90" t="s">
        <v>1695</v>
      </c>
      <c r="G10" s="90" t="str">
        <f>VLOOKUP(F10,regions!A$2:C$419,3,FALSE)</f>
        <v>Unitary authority</v>
      </c>
      <c r="H10" s="3" t="str">
        <f>IFERROR(VLOOKUP(F10,classifications!A$3:C$328,3,FALSE),VLOOKUP(F10,classifications!I$2:K$28,3,FALSE))</f>
        <v>Urban with Significant Rural</v>
      </c>
      <c r="I10" s="124">
        <v>0</v>
      </c>
      <c r="J10" s="124">
        <v>11340</v>
      </c>
      <c r="K10" s="124">
        <v>0</v>
      </c>
      <c r="L10" s="124">
        <v>67590</v>
      </c>
      <c r="M10" s="124">
        <v>78930</v>
      </c>
      <c r="N10" s="124"/>
    </row>
    <row r="11" spans="1:32" x14ac:dyDescent="0.25">
      <c r="A11" s="3"/>
      <c r="B11" s="126" t="s">
        <v>18</v>
      </c>
      <c r="C11" s="126"/>
      <c r="D11" s="126" t="s">
        <v>20</v>
      </c>
      <c r="E11" s="127"/>
      <c r="F11" s="126" t="s">
        <v>1449</v>
      </c>
      <c r="G11" s="90" t="str">
        <f>VLOOKUP(F11,regions!A$2:C$419,3,FALSE)</f>
        <v>Unitary authority</v>
      </c>
      <c r="H11" s="3" t="str">
        <f>IFERROR(VLOOKUP(F11,classifications!A$3:C$328,3,FALSE),VLOOKUP(F11,classifications!I$2:K$28,3,FALSE))</f>
        <v>Urban with Significant Rural</v>
      </c>
      <c r="I11" s="124">
        <v>0</v>
      </c>
      <c r="J11" s="124">
        <v>11860</v>
      </c>
      <c r="K11" s="124">
        <v>460</v>
      </c>
      <c r="L11" s="124">
        <v>59380</v>
      </c>
      <c r="M11" s="124">
        <v>71700</v>
      </c>
      <c r="N11" s="124"/>
    </row>
    <row r="12" spans="1:32" x14ac:dyDescent="0.25">
      <c r="A12" s="3"/>
      <c r="B12" s="126" t="s">
        <v>21</v>
      </c>
      <c r="C12" s="126"/>
      <c r="D12" s="126" t="s">
        <v>23</v>
      </c>
      <c r="E12" s="127"/>
      <c r="F12" s="126" t="s">
        <v>1666</v>
      </c>
      <c r="G12" s="90" t="str">
        <f>VLOOKUP(F12,regions!A$2:C$419,3,FALSE)</f>
        <v>Unitary authority</v>
      </c>
      <c r="H12" s="3" t="str">
        <f>IFERROR(VLOOKUP(F12,classifications!A$3:C$328,3,FALSE),VLOOKUP(F12,classifications!I$2:K$28,3,FALSE))</f>
        <v>Predominantly Urban</v>
      </c>
      <c r="I12" s="124">
        <v>0</v>
      </c>
      <c r="J12" s="124">
        <v>11470</v>
      </c>
      <c r="K12" s="124">
        <v>0</v>
      </c>
      <c r="L12" s="124">
        <v>48910</v>
      </c>
      <c r="M12" s="124">
        <v>60380</v>
      </c>
      <c r="N12" s="124"/>
    </row>
    <row r="13" spans="1:32" x14ac:dyDescent="0.25">
      <c r="A13" s="3"/>
      <c r="B13" s="126" t="s">
        <v>24</v>
      </c>
      <c r="C13" s="126"/>
      <c r="D13" s="126" t="s">
        <v>26</v>
      </c>
      <c r="E13" s="127"/>
      <c r="F13" s="126" t="s">
        <v>1667</v>
      </c>
      <c r="G13" s="90" t="str">
        <f>VLOOKUP(F13,regions!A$2:C$419,3,FALSE)</f>
        <v>Unitary authority</v>
      </c>
      <c r="H13" s="3" t="str">
        <f>IFERROR(VLOOKUP(F13,classifications!A$3:C$328,3,FALSE),VLOOKUP(F13,classifications!I$2:K$28,3,FALSE))</f>
        <v>Predominantly Urban</v>
      </c>
      <c r="I13" s="124">
        <v>4760</v>
      </c>
      <c r="J13" s="124">
        <v>2220</v>
      </c>
      <c r="K13" s="124">
        <v>0</v>
      </c>
      <c r="L13" s="124">
        <v>62710</v>
      </c>
      <c r="M13" s="124">
        <v>69690</v>
      </c>
      <c r="N13" s="124"/>
    </row>
    <row r="14" spans="1:32" x14ac:dyDescent="0.25">
      <c r="A14" s="3"/>
      <c r="B14" s="90" t="s">
        <v>27</v>
      </c>
      <c r="D14" s="90" t="s">
        <v>29</v>
      </c>
      <c r="F14" s="90" t="s">
        <v>1697</v>
      </c>
      <c r="G14" s="90" t="str">
        <f>VLOOKUP(F14,regions!A$2:C$419,3,FALSE)</f>
        <v>Unitary authority</v>
      </c>
      <c r="H14" s="3" t="str">
        <f>IFERROR(VLOOKUP(F14,classifications!A$3:C$328,3,FALSE),VLOOKUP(F14,classifications!I$2:K$28,3,FALSE))</f>
        <v>Predominantly Urban</v>
      </c>
      <c r="I14" s="124">
        <v>5190</v>
      </c>
      <c r="J14" s="124">
        <v>3530</v>
      </c>
      <c r="K14" s="124">
        <v>0</v>
      </c>
      <c r="L14" s="124">
        <v>79940</v>
      </c>
      <c r="M14" s="124">
        <v>88660</v>
      </c>
      <c r="N14" s="124"/>
    </row>
    <row r="15" spans="1:32" x14ac:dyDescent="0.25">
      <c r="A15" s="3"/>
      <c r="B15" s="90" t="s">
        <v>30</v>
      </c>
      <c r="D15" s="90" t="s">
        <v>32</v>
      </c>
      <c r="F15" s="90" t="s">
        <v>1685</v>
      </c>
      <c r="G15" s="90" t="str">
        <f>VLOOKUP(F15,regions!A$2:C$419,3,FALSE)</f>
        <v>Unitary authority</v>
      </c>
      <c r="H15" s="3" t="str">
        <f>IFERROR(VLOOKUP(F15,classifications!A$3:C$328,3,FALSE),VLOOKUP(F15,classifications!I$2:K$28,3,FALSE))</f>
        <v>Predominantly Urban</v>
      </c>
      <c r="I15" s="124">
        <v>90</v>
      </c>
      <c r="J15" s="124">
        <v>8030</v>
      </c>
      <c r="K15" s="124">
        <v>370</v>
      </c>
      <c r="L15" s="124">
        <v>40140</v>
      </c>
      <c r="M15" s="124">
        <v>48620</v>
      </c>
      <c r="N15" s="124"/>
    </row>
    <row r="16" spans="1:32" x14ac:dyDescent="0.25">
      <c r="A16" s="3"/>
      <c r="B16" s="90" t="s">
        <v>33</v>
      </c>
      <c r="D16" s="90" t="s">
        <v>35</v>
      </c>
      <c r="F16" s="90" t="s">
        <v>1686</v>
      </c>
      <c r="G16" s="90" t="str">
        <f>VLOOKUP(F16,regions!A$2:C$419,3,FALSE)</f>
        <v>Unitary authority</v>
      </c>
      <c r="H16" s="3" t="str">
        <f>IFERROR(VLOOKUP(F16,classifications!A$3:C$328,3,FALSE),VLOOKUP(F16,classifications!I$2:K$28,3,FALSE))</f>
        <v>Predominantly Urban</v>
      </c>
      <c r="I16" s="124">
        <v>11560</v>
      </c>
      <c r="J16" s="124">
        <v>6820</v>
      </c>
      <c r="K16" s="124">
        <v>20</v>
      </c>
      <c r="L16" s="124">
        <v>108400</v>
      </c>
      <c r="M16" s="124">
        <v>126800</v>
      </c>
      <c r="N16" s="124"/>
    </row>
    <row r="17" spans="1:14" x14ac:dyDescent="0.25">
      <c r="A17" s="3"/>
      <c r="B17" s="90" t="s">
        <v>36</v>
      </c>
      <c r="D17" s="90" t="s">
        <v>38</v>
      </c>
      <c r="F17" s="90" t="s">
        <v>1728</v>
      </c>
      <c r="G17" s="90" t="str">
        <f>VLOOKUP(F17,regions!A$2:C$419,3,FALSE)</f>
        <v>Unitary authority</v>
      </c>
      <c r="H17" s="3" t="str">
        <f>IFERROR(VLOOKUP(F17,classifications!A$3:C$328,3,FALSE),VLOOKUP(F17,classifications!I$2:K$28,3,FALSE))</f>
        <v>Predominantly Urban</v>
      </c>
      <c r="I17" s="124">
        <v>27480</v>
      </c>
      <c r="J17" s="124">
        <v>11910</v>
      </c>
      <c r="K17" s="124">
        <v>500</v>
      </c>
      <c r="L17" s="124">
        <v>155450</v>
      </c>
      <c r="M17" s="124">
        <v>195340</v>
      </c>
      <c r="N17" s="124"/>
    </row>
    <row r="18" spans="1:14" x14ac:dyDescent="0.25">
      <c r="A18" s="3"/>
      <c r="B18" s="126" t="s">
        <v>39</v>
      </c>
      <c r="C18" s="126"/>
      <c r="D18" s="126" t="s">
        <v>41</v>
      </c>
      <c r="E18" s="127"/>
      <c r="F18" s="126" t="s">
        <v>1731</v>
      </c>
      <c r="G18" s="90" t="str">
        <f>VLOOKUP(F18,regions!A$2:C$419,3,FALSE)</f>
        <v>Unitary authority</v>
      </c>
      <c r="H18" s="3" t="str">
        <f>IFERROR(VLOOKUP(F18,classifications!A$3:C$328,3,FALSE),VLOOKUP(F18,classifications!I$2:K$28,3,FALSE))</f>
        <v>Predominantly Rural</v>
      </c>
      <c r="I18" s="124">
        <v>5110</v>
      </c>
      <c r="J18" s="124">
        <v>9920</v>
      </c>
      <c r="K18" s="124">
        <v>590</v>
      </c>
      <c r="L18" s="124">
        <v>99760</v>
      </c>
      <c r="M18" s="124">
        <v>115370</v>
      </c>
      <c r="N18" s="124"/>
    </row>
    <row r="19" spans="1:14" x14ac:dyDescent="0.25">
      <c r="A19" s="3"/>
      <c r="B19" s="126" t="s">
        <v>42</v>
      </c>
      <c r="C19" s="126"/>
      <c r="D19" s="126" t="s">
        <v>44</v>
      </c>
      <c r="E19" s="127"/>
      <c r="F19" s="126" t="s">
        <v>1715</v>
      </c>
      <c r="G19" s="90" t="str">
        <f>VLOOKUP(F19,regions!A$2:C$419,3,FALSE)</f>
        <v>Unitary authority</v>
      </c>
      <c r="H19" s="3" t="str">
        <f>IFERROR(VLOOKUP(F19,classifications!A$3:C$328,3,FALSE),VLOOKUP(F19,classifications!I$2:K$28,3,FALSE))</f>
        <v>Urban with Significant Rural</v>
      </c>
      <c r="I19" s="124">
        <v>30</v>
      </c>
      <c r="J19" s="124">
        <v>19930</v>
      </c>
      <c r="K19" s="124">
        <v>70</v>
      </c>
      <c r="L19" s="124">
        <v>151140</v>
      </c>
      <c r="M19" s="124">
        <v>171170</v>
      </c>
      <c r="N19" s="124"/>
    </row>
    <row r="20" spans="1:14" x14ac:dyDescent="0.25">
      <c r="A20" s="3"/>
      <c r="B20" s="126" t="s">
        <v>45</v>
      </c>
      <c r="C20" s="126"/>
      <c r="D20" s="126" t="s">
        <v>47</v>
      </c>
      <c r="E20" s="127"/>
      <c r="F20" s="126" t="s">
        <v>1716</v>
      </c>
      <c r="G20" s="90" t="str">
        <f>VLOOKUP(F20,regions!A$2:C$419,3,FALSE)</f>
        <v>Unitary authority</v>
      </c>
      <c r="H20" s="3" t="str">
        <f>IFERROR(VLOOKUP(F20,classifications!A$3:C$328,3,FALSE),VLOOKUP(F20,classifications!I$2:K$28,3,FALSE))</f>
        <v>Urban with Significant Rural</v>
      </c>
      <c r="I20" s="124">
        <v>5500</v>
      </c>
      <c r="J20" s="124">
        <v>17590</v>
      </c>
      <c r="K20" s="124">
        <v>290</v>
      </c>
      <c r="L20" s="124">
        <v>129980</v>
      </c>
      <c r="M20" s="124">
        <v>153350</v>
      </c>
      <c r="N20" s="124"/>
    </row>
    <row r="21" spans="1:14" x14ac:dyDescent="0.25">
      <c r="A21" s="3"/>
      <c r="B21" s="126" t="s">
        <v>48</v>
      </c>
      <c r="C21" s="126"/>
      <c r="D21" s="126" t="s">
        <v>50</v>
      </c>
      <c r="E21" s="127"/>
      <c r="F21" s="126" t="s">
        <v>1717</v>
      </c>
      <c r="G21" s="90" t="str">
        <f>VLOOKUP(F21,regions!A$2:C$419,3,FALSE)</f>
        <v>Unitary authority</v>
      </c>
      <c r="H21" s="3" t="str">
        <f>IFERROR(VLOOKUP(F21,classifications!A$3:C$328,3,FALSE),VLOOKUP(F21,classifications!I$2:K$28,3,FALSE))</f>
        <v>Predominantly Rural</v>
      </c>
      <c r="I21" s="124">
        <v>10390</v>
      </c>
      <c r="J21" s="124">
        <v>20730</v>
      </c>
      <c r="K21" s="124">
        <v>790</v>
      </c>
      <c r="L21" s="124">
        <v>238950</v>
      </c>
      <c r="M21" s="124">
        <v>270860</v>
      </c>
      <c r="N21" s="124"/>
    </row>
    <row r="22" spans="1:14" x14ac:dyDescent="0.25">
      <c r="A22" s="3"/>
      <c r="B22" s="126" t="s">
        <v>51</v>
      </c>
      <c r="C22" s="126"/>
      <c r="D22" s="126" t="s">
        <v>53</v>
      </c>
      <c r="E22" s="127"/>
      <c r="F22" s="126" t="s">
        <v>1718</v>
      </c>
      <c r="G22" s="90" t="str">
        <f>VLOOKUP(F22,regions!A$2:C$419,3,FALSE)</f>
        <v>Unitary authority</v>
      </c>
      <c r="H22" s="3" t="str">
        <f>IFERROR(VLOOKUP(F22,classifications!A$3:C$328,3,FALSE),VLOOKUP(F22,classifications!I$2:K$28,3,FALSE))</f>
        <v>Predominantly Rural</v>
      </c>
      <c r="I22" s="124">
        <v>0</v>
      </c>
      <c r="J22" s="124">
        <v>47950</v>
      </c>
      <c r="K22" s="124">
        <v>0</v>
      </c>
      <c r="L22" s="124">
        <v>191320</v>
      </c>
      <c r="M22" s="124">
        <v>239270</v>
      </c>
      <c r="N22" s="124"/>
    </row>
    <row r="23" spans="1:14" x14ac:dyDescent="0.25">
      <c r="A23" s="3"/>
      <c r="B23" s="90" t="s">
        <v>54</v>
      </c>
      <c r="D23" s="90" t="s">
        <v>56</v>
      </c>
      <c r="F23" s="90" t="s">
        <v>1659</v>
      </c>
      <c r="G23" s="90" t="str">
        <f>VLOOKUP(F23,regions!A$2:C$419,3,FALSE)</f>
        <v>Unitary authority</v>
      </c>
      <c r="H23" s="3" t="str">
        <f>IFERROR(VLOOKUP(F23,classifications!A$3:C$328,3,FALSE),VLOOKUP(F23,classifications!I$2:K$28,3,FALSE))</f>
        <v>Predominantly Urban</v>
      </c>
      <c r="I23" s="124">
        <v>5260</v>
      </c>
      <c r="J23" s="124">
        <v>2620</v>
      </c>
      <c r="K23" s="124">
        <v>0</v>
      </c>
      <c r="L23" s="124">
        <v>42200</v>
      </c>
      <c r="M23" s="124">
        <v>50080</v>
      </c>
      <c r="N23" s="124"/>
    </row>
    <row r="24" spans="1:14" x14ac:dyDescent="0.25">
      <c r="A24" s="3"/>
      <c r="B24" s="126" t="s">
        <v>57</v>
      </c>
      <c r="C24" s="126"/>
      <c r="D24" s="126" t="s">
        <v>59</v>
      </c>
      <c r="E24" s="127"/>
      <c r="F24" s="126" t="s">
        <v>1675</v>
      </c>
      <c r="G24" s="90" t="str">
        <f>VLOOKUP(F24,regions!A$2:C$419,3,FALSE)</f>
        <v>Unitary authority</v>
      </c>
      <c r="H24" s="3" t="str">
        <f>IFERROR(VLOOKUP(F24,classifications!A$3:C$328,3,FALSE),VLOOKUP(F24,classifications!I$2:K$28,3,FALSE))</f>
        <v>Predominantly Urban</v>
      </c>
      <c r="I24" s="124">
        <v>13130</v>
      </c>
      <c r="J24" s="124">
        <v>7700</v>
      </c>
      <c r="K24" s="124">
        <v>50</v>
      </c>
      <c r="L24" s="124">
        <v>87620</v>
      </c>
      <c r="M24" s="124">
        <v>108500</v>
      </c>
      <c r="N24" s="124"/>
    </row>
    <row r="25" spans="1:14" x14ac:dyDescent="0.25">
      <c r="A25" s="3"/>
      <c r="B25" s="126" t="s">
        <v>60</v>
      </c>
      <c r="C25" s="126"/>
      <c r="D25" s="126" t="s">
        <v>62</v>
      </c>
      <c r="E25" s="127"/>
      <c r="F25" s="126" t="s">
        <v>1671</v>
      </c>
      <c r="G25" s="90" t="str">
        <f>VLOOKUP(F25,regions!A$2:C$419,3,FALSE)</f>
        <v>Unitary authority</v>
      </c>
      <c r="H25" s="3" t="str">
        <f>IFERROR(VLOOKUP(F25,classifications!A$3:C$328,3,FALSE),VLOOKUP(F25,classifications!I$2:K$28,3,FALSE))</f>
        <v>Predominantly Rural</v>
      </c>
      <c r="I25" s="124">
        <v>11580</v>
      </c>
      <c r="J25" s="124">
        <v>2560</v>
      </c>
      <c r="K25" s="124">
        <v>170</v>
      </c>
      <c r="L25" s="124">
        <v>142340</v>
      </c>
      <c r="M25" s="124">
        <v>156640</v>
      </c>
      <c r="N25" s="124"/>
    </row>
    <row r="26" spans="1:14" x14ac:dyDescent="0.25">
      <c r="A26" s="3"/>
      <c r="B26" s="126" t="s">
        <v>63</v>
      </c>
      <c r="C26" s="126"/>
      <c r="D26" s="126" t="s">
        <v>65</v>
      </c>
      <c r="E26" s="127"/>
      <c r="F26" s="126" t="s">
        <v>1668</v>
      </c>
      <c r="G26" s="90" t="str">
        <f>VLOOKUP(F26,regions!A$2:C$419,3,FALSE)</f>
        <v>Unitary authority</v>
      </c>
      <c r="H26" s="3" t="str">
        <f>IFERROR(VLOOKUP(F26,classifications!A$3:C$328,3,FALSE),VLOOKUP(F26,classifications!I$2:K$28,3,FALSE))</f>
        <v>Predominantly Urban</v>
      </c>
      <c r="I26" s="124">
        <v>0</v>
      </c>
      <c r="J26" s="124">
        <v>14160</v>
      </c>
      <c r="K26" s="124">
        <v>0</v>
      </c>
      <c r="L26" s="124">
        <v>42800</v>
      </c>
      <c r="M26" s="124">
        <v>56960</v>
      </c>
      <c r="N26" s="124"/>
    </row>
    <row r="27" spans="1:14" x14ac:dyDescent="0.25">
      <c r="A27" s="3"/>
      <c r="B27" s="90" t="s">
        <v>66</v>
      </c>
      <c r="D27" s="90" t="s">
        <v>68</v>
      </c>
      <c r="F27" s="90" t="s">
        <v>1661</v>
      </c>
      <c r="G27" s="90" t="str">
        <f>VLOOKUP(F27,regions!A$2:C$419,3,FALSE)</f>
        <v>Unitary authority</v>
      </c>
      <c r="H27" s="3" t="str">
        <f>IFERROR(VLOOKUP(F27,classifications!A$3:C$328,3,FALSE),VLOOKUP(F27,classifications!I$2:K$28,3,FALSE))</f>
        <v>Predominantly Urban</v>
      </c>
      <c r="I27" s="124">
        <v>330</v>
      </c>
      <c r="J27" s="124">
        <v>9940</v>
      </c>
      <c r="K27" s="124">
        <v>0</v>
      </c>
      <c r="L27" s="124">
        <v>33160</v>
      </c>
      <c r="M27" s="124">
        <v>43430</v>
      </c>
      <c r="N27" s="124"/>
    </row>
    <row r="28" spans="1:14" x14ac:dyDescent="0.25">
      <c r="A28" s="3"/>
      <c r="B28" s="126" t="s">
        <v>69</v>
      </c>
      <c r="C28" s="126"/>
      <c r="D28" s="126" t="s">
        <v>71</v>
      </c>
      <c r="E28" s="127"/>
      <c r="F28" s="126" t="s">
        <v>1719</v>
      </c>
      <c r="G28" s="90" t="str">
        <f>VLOOKUP(F28,regions!A$2:C$419,3,FALSE)</f>
        <v>Unitary authority</v>
      </c>
      <c r="H28" s="3" t="str">
        <f>IFERROR(VLOOKUP(F28,classifications!A$3:C$328,3,FALSE),VLOOKUP(F28,classifications!I$2:K$28,3,FALSE))</f>
        <v>Predominantly Rural</v>
      </c>
      <c r="I28" s="124">
        <v>0</v>
      </c>
      <c r="J28" s="124">
        <v>11100</v>
      </c>
      <c r="K28" s="124">
        <v>310</v>
      </c>
      <c r="L28" s="124">
        <v>72890</v>
      </c>
      <c r="M28" s="124">
        <v>84290</v>
      </c>
      <c r="N28" s="124"/>
    </row>
    <row r="29" spans="1:14" x14ac:dyDescent="0.25">
      <c r="A29" s="3"/>
      <c r="B29" s="90" t="s">
        <v>72</v>
      </c>
      <c r="D29" s="90" t="s">
        <v>74</v>
      </c>
      <c r="F29" s="90" t="s">
        <v>1687</v>
      </c>
      <c r="G29" s="90" t="str">
        <f>VLOOKUP(F29,regions!A$2:C$419,3,FALSE)</f>
        <v>Unitary authority</v>
      </c>
      <c r="H29" s="3" t="str">
        <f>IFERROR(VLOOKUP(F29,classifications!A$3:C$328,3,FALSE),VLOOKUP(F29,classifications!I$2:K$28,3,FALSE))</f>
        <v>Predominantly Rural</v>
      </c>
      <c r="I29" s="124">
        <v>0</v>
      </c>
      <c r="J29" s="124">
        <v>7240</v>
      </c>
      <c r="K29" s="124">
        <v>0</v>
      </c>
      <c r="L29" s="124">
        <v>62440</v>
      </c>
      <c r="M29" s="124">
        <v>69680</v>
      </c>
      <c r="N29" s="124"/>
    </row>
    <row r="30" spans="1:14" x14ac:dyDescent="0.25">
      <c r="A30" s="3"/>
      <c r="B30" s="126" t="s">
        <v>75</v>
      </c>
      <c r="C30" s="126"/>
      <c r="D30" s="126" t="s">
        <v>77</v>
      </c>
      <c r="E30" s="126"/>
      <c r="F30" s="126" t="s">
        <v>1496</v>
      </c>
      <c r="G30" s="90" t="str">
        <f>VLOOKUP(F30,regions!A$2:C$419,3,FALSE)</f>
        <v>Unitary authority</v>
      </c>
      <c r="H30" s="3" t="str">
        <f>IFERROR(VLOOKUP(F30,classifications!A$3:C$328,3,FALSE),VLOOKUP(F30,classifications!I$2:K$28,3,FALSE))</f>
        <v>Predominantly Rural</v>
      </c>
      <c r="I30" s="124">
        <v>120</v>
      </c>
      <c r="J30" s="124">
        <v>60</v>
      </c>
      <c r="K30" s="124">
        <v>0</v>
      </c>
      <c r="L30" s="124">
        <v>1230</v>
      </c>
      <c r="M30" s="124">
        <v>1410</v>
      </c>
      <c r="N30" s="124"/>
    </row>
    <row r="31" spans="1:14" x14ac:dyDescent="0.25">
      <c r="A31" s="3"/>
      <c r="B31" s="126" t="s">
        <v>78</v>
      </c>
      <c r="C31" s="126"/>
      <c r="D31" s="126" t="s">
        <v>80</v>
      </c>
      <c r="E31" s="127"/>
      <c r="F31" s="126" t="s">
        <v>1724</v>
      </c>
      <c r="G31" s="90" t="str">
        <f>VLOOKUP(F31,regions!A$2:C$419,3,FALSE)</f>
        <v>Unitary authority</v>
      </c>
      <c r="H31" s="3" t="str">
        <f>IFERROR(VLOOKUP(F31,classifications!A$3:C$328,3,FALSE),VLOOKUP(F31,classifications!I$2:K$28,3,FALSE))</f>
        <v>Predominantly Urban</v>
      </c>
      <c r="I31" s="124">
        <v>24510</v>
      </c>
      <c r="J31" s="124">
        <v>8880</v>
      </c>
      <c r="K31" s="124">
        <v>240</v>
      </c>
      <c r="L31" s="124">
        <v>85070</v>
      </c>
      <c r="M31" s="124">
        <v>118700</v>
      </c>
      <c r="N31" s="124"/>
    </row>
    <row r="32" spans="1:14" x14ac:dyDescent="0.25">
      <c r="A32" s="3"/>
      <c r="B32" s="126" t="s">
        <v>81</v>
      </c>
      <c r="C32" s="126"/>
      <c r="D32" s="126" t="s">
        <v>83</v>
      </c>
      <c r="E32" s="127"/>
      <c r="F32" s="126" t="s">
        <v>1676</v>
      </c>
      <c r="G32" s="90" t="str">
        <f>VLOOKUP(F32,regions!A$2:C$419,3,FALSE)</f>
        <v>Unitary authority</v>
      </c>
      <c r="H32" s="3" t="str">
        <f>IFERROR(VLOOKUP(F32,classifications!A$3:C$328,3,FALSE),VLOOKUP(F32,classifications!I$2:K$28,3,FALSE))</f>
        <v>Predominantly Urban</v>
      </c>
      <c r="I32" s="124">
        <v>21670</v>
      </c>
      <c r="J32" s="124">
        <v>10640</v>
      </c>
      <c r="K32" s="124">
        <v>200</v>
      </c>
      <c r="L32" s="124">
        <v>99660</v>
      </c>
      <c r="M32" s="124">
        <v>132170</v>
      </c>
      <c r="N32" s="124"/>
    </row>
    <row r="33" spans="1:14" x14ac:dyDescent="0.25">
      <c r="A33" s="3"/>
      <c r="B33" s="126" t="s">
        <v>84</v>
      </c>
      <c r="C33" s="126"/>
      <c r="D33" s="126" t="s">
        <v>86</v>
      </c>
      <c r="E33" s="127"/>
      <c r="F33" s="126" t="s">
        <v>1680</v>
      </c>
      <c r="G33" s="90" t="str">
        <f>VLOOKUP(F33,regions!A$2:C$419,3,FALSE)</f>
        <v>Unitary authority</v>
      </c>
      <c r="H33" s="3" t="str">
        <f>IFERROR(VLOOKUP(F33,classifications!A$3:C$328,3,FALSE),VLOOKUP(F33,classifications!I$2:K$28,3,FALSE))</f>
        <v>Predominantly Urban</v>
      </c>
      <c r="I33" s="124">
        <v>7930</v>
      </c>
      <c r="J33" s="124">
        <v>4210</v>
      </c>
      <c r="K33" s="124">
        <v>0</v>
      </c>
      <c r="L33" s="124">
        <v>65590</v>
      </c>
      <c r="M33" s="124">
        <v>77730</v>
      </c>
      <c r="N33" s="124"/>
    </row>
    <row r="34" spans="1:14" x14ac:dyDescent="0.25">
      <c r="A34" s="3"/>
      <c r="B34" s="90" t="s">
        <v>87</v>
      </c>
      <c r="D34" s="90" t="s">
        <v>89</v>
      </c>
      <c r="F34" s="90" t="s">
        <v>1730</v>
      </c>
      <c r="G34" s="90" t="str">
        <f>VLOOKUP(F34,regions!A$2:C$419,3,FALSE)</f>
        <v>Unitary authority</v>
      </c>
      <c r="H34" s="3" t="str">
        <f>IFERROR(VLOOKUP(F34,classifications!A$3:C$328,3,FALSE),VLOOKUP(F34,classifications!I$2:K$28,3,FALSE))</f>
        <v>Predominantly Urban</v>
      </c>
      <c r="I34" s="124">
        <v>3020</v>
      </c>
      <c r="J34" s="124">
        <v>4910</v>
      </c>
      <c r="K34" s="124">
        <v>300</v>
      </c>
      <c r="L34" s="124">
        <v>104950</v>
      </c>
      <c r="M34" s="124">
        <v>113170</v>
      </c>
      <c r="N34" s="124"/>
    </row>
    <row r="35" spans="1:14" x14ac:dyDescent="0.25">
      <c r="A35" s="3"/>
      <c r="B35" s="90" t="s">
        <v>90</v>
      </c>
      <c r="D35" s="90" t="s">
        <v>92</v>
      </c>
      <c r="F35" s="90" t="s">
        <v>1662</v>
      </c>
      <c r="G35" s="90" t="str">
        <f>VLOOKUP(F35,regions!A$2:C$419,3,FALSE)</f>
        <v>Unitary authority</v>
      </c>
      <c r="H35" s="3" t="str">
        <f>IFERROR(VLOOKUP(F35,classifications!A$3:C$328,3,FALSE),VLOOKUP(F35,classifications!I$2:K$28,3,FALSE))</f>
        <v>Predominantly Urban</v>
      </c>
      <c r="I35" s="124">
        <v>180</v>
      </c>
      <c r="J35" s="124">
        <v>15220</v>
      </c>
      <c r="K35" s="124">
        <v>0</v>
      </c>
      <c r="L35" s="124">
        <v>46380</v>
      </c>
      <c r="M35" s="124">
        <v>61780</v>
      </c>
      <c r="N35" s="124"/>
    </row>
    <row r="36" spans="1:14" x14ac:dyDescent="0.25">
      <c r="A36" s="3"/>
      <c r="B36" s="90" t="s">
        <v>93</v>
      </c>
      <c r="D36" s="90" t="s">
        <v>95</v>
      </c>
      <c r="F36" s="90" t="s">
        <v>1688</v>
      </c>
      <c r="G36" s="90" t="str">
        <f>VLOOKUP(F36,regions!A$2:C$419,3,FALSE)</f>
        <v>Unitary authority</v>
      </c>
      <c r="H36" s="3" t="str">
        <f>IFERROR(VLOOKUP(F36,classifications!A$3:C$328,3,FALSE),VLOOKUP(F36,classifications!I$2:K$28,3,FALSE))</f>
        <v>Predominantly Urban</v>
      </c>
      <c r="I36" s="124">
        <v>11250</v>
      </c>
      <c r="J36" s="124">
        <v>8870</v>
      </c>
      <c r="K36" s="124">
        <v>0</v>
      </c>
      <c r="L36" s="124">
        <v>88610</v>
      </c>
      <c r="M36" s="124">
        <v>108740</v>
      </c>
      <c r="N36" s="124"/>
    </row>
    <row r="37" spans="1:14" x14ac:dyDescent="0.25">
      <c r="A37" s="3"/>
      <c r="B37" s="126" t="s">
        <v>96</v>
      </c>
      <c r="C37" s="126"/>
      <c r="D37" s="126" t="s">
        <v>98</v>
      </c>
      <c r="E37" s="127"/>
      <c r="F37" s="126" t="s">
        <v>1672</v>
      </c>
      <c r="G37" s="90" t="str">
        <f>VLOOKUP(F37,regions!A$2:C$419,3,FALSE)</f>
        <v>Unitary authority</v>
      </c>
      <c r="H37" s="3" t="str">
        <f>IFERROR(VLOOKUP(F37,classifications!A$3:C$328,3,FALSE),VLOOKUP(F37,classifications!I$2:K$28,3,FALSE))</f>
        <v>Predominantly Urban</v>
      </c>
      <c r="I37" s="124">
        <v>10</v>
      </c>
      <c r="J37" s="124">
        <v>10280</v>
      </c>
      <c r="K37" s="124">
        <v>0</v>
      </c>
      <c r="L37" s="124">
        <v>63960</v>
      </c>
      <c r="M37" s="124">
        <v>74250</v>
      </c>
      <c r="N37" s="124"/>
    </row>
    <row r="38" spans="1:14" x14ac:dyDescent="0.25">
      <c r="A38" s="3"/>
      <c r="B38" s="126" t="s">
        <v>99</v>
      </c>
      <c r="C38" s="126"/>
      <c r="D38" s="126" t="s">
        <v>101</v>
      </c>
      <c r="E38" s="127"/>
      <c r="F38" s="126" t="s">
        <v>1673</v>
      </c>
      <c r="G38" s="90" t="str">
        <f>VLOOKUP(F38,regions!A$2:C$419,3,FALSE)</f>
        <v>Unitary authority</v>
      </c>
      <c r="H38" s="3" t="str">
        <f>IFERROR(VLOOKUP(F38,classifications!A$3:C$328,3,FALSE),VLOOKUP(F38,classifications!I$2:K$28,3,FALSE))</f>
        <v>Urban with Significant Rural</v>
      </c>
      <c r="I38" s="124">
        <v>10</v>
      </c>
      <c r="J38" s="124">
        <v>11350</v>
      </c>
      <c r="K38" s="124">
        <v>60</v>
      </c>
      <c r="L38" s="124">
        <v>64030</v>
      </c>
      <c r="M38" s="124">
        <v>75450</v>
      </c>
      <c r="N38" s="124"/>
    </row>
    <row r="39" spans="1:14" x14ac:dyDescent="0.25">
      <c r="A39" s="3"/>
      <c r="B39" s="90" t="s">
        <v>102</v>
      </c>
      <c r="D39" s="90" t="s">
        <v>104</v>
      </c>
      <c r="F39" s="90" t="s">
        <v>1720</v>
      </c>
      <c r="G39" s="90" t="str">
        <f>VLOOKUP(F39,regions!A$2:C$419,3,FALSE)</f>
        <v>Unitary authority</v>
      </c>
      <c r="H39" s="3" t="str">
        <f>IFERROR(VLOOKUP(F39,classifications!A$3:C$328,3,FALSE),VLOOKUP(F39,classifications!I$2:K$28,3,FALSE))</f>
        <v>Urban with Significant Rural</v>
      </c>
      <c r="I39" s="124">
        <v>0</v>
      </c>
      <c r="J39" s="124">
        <v>9180</v>
      </c>
      <c r="K39" s="124">
        <v>0</v>
      </c>
      <c r="L39" s="124">
        <v>85560</v>
      </c>
      <c r="M39" s="124">
        <v>94740</v>
      </c>
      <c r="N39" s="124"/>
    </row>
    <row r="40" spans="1:14" x14ac:dyDescent="0.25">
      <c r="A40" s="3"/>
      <c r="B40" s="126" t="s">
        <v>105</v>
      </c>
      <c r="C40" s="126"/>
      <c r="D40" s="126" t="s">
        <v>107</v>
      </c>
      <c r="E40" s="127"/>
      <c r="F40" s="126" t="s">
        <v>1543</v>
      </c>
      <c r="G40" s="90" t="str">
        <f>VLOOKUP(F40,regions!A$2:C$419,3,FALSE)</f>
        <v>Unitary authority</v>
      </c>
      <c r="H40" s="3" t="str">
        <f>IFERROR(VLOOKUP(F40,classifications!A$3:C$328,3,FALSE),VLOOKUP(F40,classifications!I$2:K$28,3,FALSE))</f>
        <v>Predominantly Rural</v>
      </c>
      <c r="I40" s="124">
        <v>8480</v>
      </c>
      <c r="J40" s="124">
        <v>17590</v>
      </c>
      <c r="K40" s="124">
        <v>50</v>
      </c>
      <c r="L40" s="124">
        <v>126070</v>
      </c>
      <c r="M40" s="124">
        <v>152180</v>
      </c>
      <c r="N40" s="124"/>
    </row>
    <row r="41" spans="1:14" x14ac:dyDescent="0.25">
      <c r="A41" s="3"/>
      <c r="B41" s="126" t="s">
        <v>108</v>
      </c>
      <c r="C41" s="126"/>
      <c r="D41" s="126" t="s">
        <v>110</v>
      </c>
      <c r="E41" s="127"/>
      <c r="F41" s="126" t="s">
        <v>1726</v>
      </c>
      <c r="G41" s="90" t="str">
        <f>VLOOKUP(F41,regions!A$2:C$419,3,FALSE)</f>
        <v>Unitary authority</v>
      </c>
      <c r="H41" s="3" t="str">
        <f>IFERROR(VLOOKUP(F41,classifications!A$3:C$328,3,FALSE),VLOOKUP(F41,classifications!I$2:K$28,3,FALSE))</f>
        <v>Predominantly Urban</v>
      </c>
      <c r="I41" s="124">
        <v>26210</v>
      </c>
      <c r="J41" s="124">
        <v>10010</v>
      </c>
      <c r="K41" s="124">
        <v>20</v>
      </c>
      <c r="L41" s="124">
        <v>98610</v>
      </c>
      <c r="M41" s="124">
        <v>134850</v>
      </c>
      <c r="N41" s="124"/>
    </row>
    <row r="42" spans="1:14" x14ac:dyDescent="0.25">
      <c r="A42" s="3"/>
      <c r="B42" s="126" t="s">
        <v>111</v>
      </c>
      <c r="C42" s="126"/>
      <c r="D42" s="126" t="s">
        <v>113</v>
      </c>
      <c r="E42" s="127"/>
      <c r="F42" s="126" t="s">
        <v>1681</v>
      </c>
      <c r="G42" s="90" t="str">
        <f>VLOOKUP(F42,regions!A$2:C$419,3,FALSE)</f>
        <v>Unitary authority</v>
      </c>
      <c r="H42" s="3" t="str">
        <f>IFERROR(VLOOKUP(F42,classifications!A$3:C$328,3,FALSE),VLOOKUP(F42,classifications!I$2:K$28,3,FALSE))</f>
        <v>Predominantly Urban</v>
      </c>
      <c r="I42" s="124">
        <v>10</v>
      </c>
      <c r="J42" s="124">
        <v>15740</v>
      </c>
      <c r="K42" s="124">
        <v>520</v>
      </c>
      <c r="L42" s="124">
        <v>65140</v>
      </c>
      <c r="M42" s="124">
        <v>81400</v>
      </c>
      <c r="N42" s="124"/>
    </row>
    <row r="43" spans="1:14" x14ac:dyDescent="0.25">
      <c r="A43" s="3"/>
      <c r="B43" s="90" t="s">
        <v>114</v>
      </c>
      <c r="D43" s="90" t="s">
        <v>116</v>
      </c>
      <c r="F43" s="90" t="s">
        <v>1698</v>
      </c>
      <c r="G43" s="90" t="str">
        <f>VLOOKUP(F43,regions!A$2:C$419,3,FALSE)</f>
        <v>Unitary authority</v>
      </c>
      <c r="H43" s="3" t="str">
        <f>IFERROR(VLOOKUP(F43,classifications!A$3:C$328,3,FALSE),VLOOKUP(F43,classifications!I$2:K$28,3,FALSE))</f>
        <v>Predominantly Urban</v>
      </c>
      <c r="I43" s="124">
        <v>0</v>
      </c>
      <c r="J43" s="124">
        <v>22510</v>
      </c>
      <c r="K43" s="124">
        <v>1080</v>
      </c>
      <c r="L43" s="124">
        <v>93100</v>
      </c>
      <c r="M43" s="124">
        <v>116690</v>
      </c>
      <c r="N43" s="124"/>
    </row>
    <row r="44" spans="1:14" x14ac:dyDescent="0.25">
      <c r="A44" s="3"/>
      <c r="B44" s="90" t="s">
        <v>117</v>
      </c>
      <c r="D44" s="90" t="s">
        <v>119</v>
      </c>
      <c r="F44" s="90" t="s">
        <v>1699</v>
      </c>
      <c r="G44" s="90" t="str">
        <f>VLOOKUP(F44,regions!A$2:C$419,3,FALSE)</f>
        <v>Unitary authority</v>
      </c>
      <c r="H44" s="3" t="str">
        <f>IFERROR(VLOOKUP(F44,classifications!A$3:C$328,3,FALSE),VLOOKUP(F44,classifications!I$2:K$28,3,FALSE))</f>
        <v>Predominantly Urban</v>
      </c>
      <c r="I44" s="124">
        <v>4500</v>
      </c>
      <c r="J44" s="124">
        <v>2820</v>
      </c>
      <c r="K44" s="124">
        <v>0</v>
      </c>
      <c r="L44" s="124">
        <v>60380</v>
      </c>
      <c r="M44" s="124">
        <v>67710</v>
      </c>
      <c r="N44" s="124"/>
    </row>
    <row r="45" spans="1:14" x14ac:dyDescent="0.25">
      <c r="A45" s="3"/>
      <c r="B45" s="90" t="s">
        <v>120</v>
      </c>
      <c r="D45" s="90" t="s">
        <v>122</v>
      </c>
      <c r="F45" s="90" t="s">
        <v>1689</v>
      </c>
      <c r="G45" s="90" t="str">
        <f>VLOOKUP(F45,regions!A$2:C$419,3,FALSE)</f>
        <v>Unitary authority</v>
      </c>
      <c r="H45" s="3" t="str">
        <f>IFERROR(VLOOKUP(F45,classifications!A$3:C$328,3,FALSE),VLOOKUP(F45,classifications!I$2:K$28,3,FALSE))</f>
        <v>Predominantly Urban</v>
      </c>
      <c r="I45" s="124">
        <v>10080</v>
      </c>
      <c r="J45" s="124">
        <v>6260</v>
      </c>
      <c r="K45" s="124">
        <v>840</v>
      </c>
      <c r="L45" s="124">
        <v>72620</v>
      </c>
      <c r="M45" s="124">
        <v>89790</v>
      </c>
      <c r="N45" s="124"/>
    </row>
    <row r="46" spans="1:14" x14ac:dyDescent="0.25">
      <c r="A46" s="3"/>
      <c r="B46" s="90" t="s">
        <v>123</v>
      </c>
      <c r="D46" s="90" t="s">
        <v>125</v>
      </c>
      <c r="F46" s="90" t="s">
        <v>1690</v>
      </c>
      <c r="G46" s="90" t="str">
        <f>VLOOKUP(F46,regions!A$2:C$419,3,FALSE)</f>
        <v>Unitary authority</v>
      </c>
      <c r="H46" s="3" t="str">
        <f>IFERROR(VLOOKUP(F46,classifications!A$3:C$328,3,FALSE),VLOOKUP(F46,classifications!I$2:K$28,3,FALSE))</f>
        <v>Predominantly Urban</v>
      </c>
      <c r="I46" s="124">
        <v>6880</v>
      </c>
      <c r="J46" s="124">
        <v>4350</v>
      </c>
      <c r="K46" s="124">
        <v>0</v>
      </c>
      <c r="L46" s="124">
        <v>56820</v>
      </c>
      <c r="M46" s="124">
        <v>68050</v>
      </c>
      <c r="N46" s="124"/>
    </row>
    <row r="47" spans="1:14" x14ac:dyDescent="0.25">
      <c r="A47" s="3"/>
      <c r="B47" s="90" t="s">
        <v>126</v>
      </c>
      <c r="D47" s="90" t="s">
        <v>128</v>
      </c>
      <c r="F47" s="90" t="s">
        <v>1663</v>
      </c>
      <c r="G47" s="90" t="str">
        <f>VLOOKUP(F47,regions!A$2:C$419,3,FALSE)</f>
        <v>Unitary authority</v>
      </c>
      <c r="H47" s="3" t="str">
        <f>IFERROR(VLOOKUP(F47,classifications!A$3:C$328,3,FALSE),VLOOKUP(F47,classifications!I$2:K$28,3,FALSE))</f>
        <v>Urban with Significant Rural</v>
      </c>
      <c r="I47" s="124">
        <v>0</v>
      </c>
      <c r="J47" s="124">
        <v>12100</v>
      </c>
      <c r="K47" s="124">
        <v>0</v>
      </c>
      <c r="L47" s="124">
        <v>51100</v>
      </c>
      <c r="M47" s="124">
        <v>63190</v>
      </c>
      <c r="N47" s="124"/>
    </row>
    <row r="48" spans="1:14" x14ac:dyDescent="0.25">
      <c r="A48" s="3"/>
      <c r="B48" s="126" t="s">
        <v>129</v>
      </c>
      <c r="C48" s="126"/>
      <c r="D48" s="126" t="s">
        <v>131</v>
      </c>
      <c r="E48" s="127"/>
      <c r="F48" s="126" t="s">
        <v>1721</v>
      </c>
      <c r="G48" s="90" t="str">
        <f>VLOOKUP(F48,regions!A$2:C$419,3,FALSE)</f>
        <v>Unitary authority</v>
      </c>
      <c r="H48" s="3" t="str">
        <f>IFERROR(VLOOKUP(F48,classifications!A$3:C$328,3,FALSE),VLOOKUP(F48,classifications!I$2:K$28,3,FALSE))</f>
        <v>Predominantly Rural</v>
      </c>
      <c r="I48" s="124">
        <v>0</v>
      </c>
      <c r="J48" s="124">
        <v>1830</v>
      </c>
      <c r="K48" s="124">
        <v>660</v>
      </c>
      <c r="L48" s="124">
        <v>14350</v>
      </c>
      <c r="M48" s="124">
        <v>16850</v>
      </c>
      <c r="N48" s="124"/>
    </row>
    <row r="49" spans="1:14" x14ac:dyDescent="0.25">
      <c r="A49" s="3"/>
      <c r="B49" s="126" t="s">
        <v>132</v>
      </c>
      <c r="C49" s="126"/>
      <c r="D49" s="126" t="s">
        <v>134</v>
      </c>
      <c r="E49" s="127"/>
      <c r="F49" s="126" t="s">
        <v>1569</v>
      </c>
      <c r="G49" s="90" t="str">
        <f>VLOOKUP(F49,regions!A$2:C$419,3,FALSE)</f>
        <v>Unitary authority</v>
      </c>
      <c r="H49" s="3" t="str">
        <f>IFERROR(VLOOKUP(F49,classifications!A$3:C$328,3,FALSE),VLOOKUP(F49,classifications!I$2:K$28,3,FALSE))</f>
        <v>Predominantly Rural</v>
      </c>
      <c r="I49" s="124">
        <v>4100</v>
      </c>
      <c r="J49" s="124">
        <v>13840</v>
      </c>
      <c r="K49" s="124">
        <v>730</v>
      </c>
      <c r="L49" s="124">
        <v>121850</v>
      </c>
      <c r="M49" s="124">
        <v>140520</v>
      </c>
      <c r="N49" s="124"/>
    </row>
    <row r="50" spans="1:14" x14ac:dyDescent="0.25">
      <c r="A50" s="3"/>
      <c r="B50" s="90" t="s">
        <v>135</v>
      </c>
      <c r="D50" s="90" t="s">
        <v>137</v>
      </c>
      <c r="F50" s="90" t="s">
        <v>1691</v>
      </c>
      <c r="G50" s="90" t="str">
        <f>VLOOKUP(F50,regions!A$2:C$419,3,FALSE)</f>
        <v>Unitary authority</v>
      </c>
      <c r="H50" s="3" t="str">
        <f>IFERROR(VLOOKUP(F50,classifications!A$3:C$328,3,FALSE),VLOOKUP(F50,classifications!I$2:K$28,3,FALSE))</f>
        <v>Predominantly Urban</v>
      </c>
      <c r="I50" s="124">
        <v>6230</v>
      </c>
      <c r="J50" s="124">
        <v>4140</v>
      </c>
      <c r="K50" s="124">
        <v>150</v>
      </c>
      <c r="L50" s="124">
        <v>43350</v>
      </c>
      <c r="M50" s="124">
        <v>53870</v>
      </c>
      <c r="N50" s="124"/>
    </row>
    <row r="51" spans="1:14" x14ac:dyDescent="0.25">
      <c r="A51" s="3"/>
      <c r="B51" s="90" t="s">
        <v>138</v>
      </c>
      <c r="D51" s="90" t="s">
        <v>140</v>
      </c>
      <c r="F51" s="90" t="s">
        <v>1700</v>
      </c>
      <c r="G51" s="90" t="str">
        <f>VLOOKUP(F51,regions!A$2:C$419,3,FALSE)</f>
        <v>Unitary authority</v>
      </c>
      <c r="H51" s="3" t="str">
        <f>IFERROR(VLOOKUP(F51,classifications!A$3:C$328,3,FALSE),VLOOKUP(F51,classifications!I$2:K$28,3,FALSE))</f>
        <v>Predominantly Urban</v>
      </c>
      <c r="I51" s="124">
        <v>10</v>
      </c>
      <c r="J51" s="124">
        <v>12020</v>
      </c>
      <c r="K51" s="124">
        <v>210</v>
      </c>
      <c r="L51" s="124">
        <v>102920</v>
      </c>
      <c r="M51" s="124">
        <v>115160</v>
      </c>
      <c r="N51" s="124"/>
    </row>
    <row r="52" spans="1:14" x14ac:dyDescent="0.25">
      <c r="A52" s="3"/>
      <c r="B52" s="90" t="s">
        <v>141</v>
      </c>
      <c r="D52" s="90" t="s">
        <v>143</v>
      </c>
      <c r="F52" s="90" t="s">
        <v>1692</v>
      </c>
      <c r="G52" s="90" t="str">
        <f>VLOOKUP(F52,regions!A$2:C$419,3,FALSE)</f>
        <v>Unitary authority</v>
      </c>
      <c r="H52" s="3" t="str">
        <f>IFERROR(VLOOKUP(F52,classifications!A$3:C$328,3,FALSE),VLOOKUP(F52,classifications!I$2:K$28,3,FALSE))</f>
        <v>Predominantly Urban</v>
      </c>
      <c r="I52" s="124">
        <v>16420</v>
      </c>
      <c r="J52" s="124">
        <v>7650</v>
      </c>
      <c r="K52" s="124">
        <v>0</v>
      </c>
      <c r="L52" s="124">
        <v>80590</v>
      </c>
      <c r="M52" s="124">
        <v>104660</v>
      </c>
      <c r="N52" s="124"/>
    </row>
    <row r="53" spans="1:14" x14ac:dyDescent="0.25">
      <c r="A53" s="3"/>
      <c r="B53" s="126" t="s">
        <v>144</v>
      </c>
      <c r="C53" s="126"/>
      <c r="D53" s="126" t="s">
        <v>146</v>
      </c>
      <c r="E53" s="127"/>
      <c r="F53" s="126" t="s">
        <v>1729</v>
      </c>
      <c r="G53" s="90" t="str">
        <f>VLOOKUP(F53,regions!A$2:C$419,3,FALSE)</f>
        <v>Unitary authority</v>
      </c>
      <c r="H53" s="3" t="str">
        <f>IFERROR(VLOOKUP(F53,classifications!A$3:C$328,3,FALSE),VLOOKUP(F53,classifications!I$2:K$28,3,FALSE))</f>
        <v>Predominantly Urban</v>
      </c>
      <c r="I53" s="124">
        <v>6010</v>
      </c>
      <c r="J53" s="124">
        <v>3430</v>
      </c>
      <c r="K53" s="124">
        <v>0</v>
      </c>
      <c r="L53" s="124">
        <v>70260</v>
      </c>
      <c r="M53" s="124">
        <v>79700</v>
      </c>
      <c r="N53" s="124"/>
    </row>
    <row r="54" spans="1:14" x14ac:dyDescent="0.25">
      <c r="A54" s="3"/>
      <c r="B54" s="90" t="s">
        <v>147</v>
      </c>
      <c r="D54" s="90" t="s">
        <v>149</v>
      </c>
      <c r="F54" s="90" t="s">
        <v>1664</v>
      </c>
      <c r="G54" s="90" t="str">
        <f>VLOOKUP(F54,regions!A$2:C$419,3,FALSE)</f>
        <v>Unitary authority</v>
      </c>
      <c r="H54" s="3" t="str">
        <f>IFERROR(VLOOKUP(F54,classifications!A$3:C$328,3,FALSE),VLOOKUP(F54,classifications!I$2:K$28,3,FALSE))</f>
        <v>Predominantly Urban</v>
      </c>
      <c r="I54" s="124">
        <v>0</v>
      </c>
      <c r="J54" s="124">
        <v>13880</v>
      </c>
      <c r="K54" s="124">
        <v>0</v>
      </c>
      <c r="L54" s="124">
        <v>70610</v>
      </c>
      <c r="M54" s="124">
        <v>84490</v>
      </c>
      <c r="N54" s="124"/>
    </row>
    <row r="55" spans="1:14" x14ac:dyDescent="0.25">
      <c r="A55" s="3"/>
      <c r="B55" s="126" t="s">
        <v>150</v>
      </c>
      <c r="C55" s="126"/>
      <c r="D55" s="126" t="s">
        <v>152</v>
      </c>
      <c r="E55" s="127"/>
      <c r="F55" s="126" t="s">
        <v>1679</v>
      </c>
      <c r="G55" s="90" t="str">
        <f>VLOOKUP(F55,regions!A$2:C$419,3,FALSE)</f>
        <v>Unitary authority</v>
      </c>
      <c r="H55" s="3" t="str">
        <f>IFERROR(VLOOKUP(F55,classifications!A$3:C$328,3,FALSE),VLOOKUP(F55,classifications!I$2:K$28,3,FALSE))</f>
        <v>Predominantly Urban</v>
      </c>
      <c r="I55" s="124">
        <v>18560</v>
      </c>
      <c r="J55" s="124">
        <v>7750</v>
      </c>
      <c r="K55" s="124">
        <v>0</v>
      </c>
      <c r="L55" s="124">
        <v>87570</v>
      </c>
      <c r="M55" s="124">
        <v>113880</v>
      </c>
      <c r="N55" s="124"/>
    </row>
    <row r="56" spans="1:14" x14ac:dyDescent="0.25">
      <c r="A56" s="3"/>
      <c r="B56" s="90" t="s">
        <v>153</v>
      </c>
      <c r="D56" s="90" t="s">
        <v>155</v>
      </c>
      <c r="F56" s="90" t="s">
        <v>1701</v>
      </c>
      <c r="G56" s="90" t="str">
        <f>VLOOKUP(F56,regions!A$2:C$419,3,FALSE)</f>
        <v>Unitary authority</v>
      </c>
      <c r="H56" s="3" t="str">
        <f>IFERROR(VLOOKUP(F56,classifications!A$3:C$328,3,FALSE),VLOOKUP(F56,classifications!I$2:K$28,3,FALSE))</f>
        <v>Predominantly Urban</v>
      </c>
      <c r="I56" s="124">
        <v>10300</v>
      </c>
      <c r="J56" s="124">
        <v>4990</v>
      </c>
      <c r="K56" s="124">
        <v>0</v>
      </c>
      <c r="L56" s="124">
        <v>80060</v>
      </c>
      <c r="M56" s="124">
        <v>95340</v>
      </c>
      <c r="N56" s="124"/>
    </row>
    <row r="57" spans="1:14" x14ac:dyDescent="0.25">
      <c r="A57" s="3"/>
      <c r="B57" s="126" t="s">
        <v>156</v>
      </c>
      <c r="C57" s="126"/>
      <c r="D57" s="126" t="s">
        <v>158</v>
      </c>
      <c r="E57" s="127"/>
      <c r="F57" s="126" t="s">
        <v>1727</v>
      </c>
      <c r="G57" s="90" t="str">
        <f>VLOOKUP(F57,regions!A$2:C$419,3,FALSE)</f>
        <v>Unitary authority</v>
      </c>
      <c r="H57" s="3" t="str">
        <f>IFERROR(VLOOKUP(F57,classifications!A$3:C$328,3,FALSE),VLOOKUP(F57,classifications!I$2:K$28,3,FALSE))</f>
        <v>Predominantly Urban</v>
      </c>
      <c r="I57" s="124">
        <v>0</v>
      </c>
      <c r="J57" s="124">
        <v>13370</v>
      </c>
      <c r="K57" s="124">
        <v>2000</v>
      </c>
      <c r="L57" s="124">
        <v>57840</v>
      </c>
      <c r="M57" s="124">
        <v>73210</v>
      </c>
      <c r="N57" s="124"/>
    </row>
    <row r="58" spans="1:14" x14ac:dyDescent="0.25">
      <c r="A58" s="3"/>
      <c r="B58" s="126" t="s">
        <v>159</v>
      </c>
      <c r="C58" s="126"/>
      <c r="D58" s="126" t="s">
        <v>161</v>
      </c>
      <c r="E58" s="127"/>
      <c r="F58" s="126" t="s">
        <v>1682</v>
      </c>
      <c r="G58" s="90" t="str">
        <f>VLOOKUP(F58,regions!A$2:C$419,3,FALSE)</f>
        <v>Unitary authority</v>
      </c>
      <c r="H58" s="3" t="str">
        <f>IFERROR(VLOOKUP(F58,classifications!A$3:C$328,3,FALSE),VLOOKUP(F58,classifications!I$2:K$28,3,FALSE))</f>
        <v>Predominantly Urban</v>
      </c>
      <c r="I58" s="124">
        <v>10040</v>
      </c>
      <c r="J58" s="124">
        <v>1790</v>
      </c>
      <c r="K58" s="124">
        <v>0</v>
      </c>
      <c r="L58" s="124">
        <v>54040</v>
      </c>
      <c r="M58" s="124">
        <v>65870</v>
      </c>
      <c r="N58" s="124"/>
    </row>
    <row r="59" spans="1:14" x14ac:dyDescent="0.25">
      <c r="A59" s="3"/>
      <c r="B59" s="90" t="s">
        <v>162</v>
      </c>
      <c r="D59" s="90" t="s">
        <v>164</v>
      </c>
      <c r="F59" s="90" t="s">
        <v>1702</v>
      </c>
      <c r="G59" s="90" t="str">
        <f>VLOOKUP(F59,regions!A$2:C$419,3,FALSE)</f>
        <v>Unitary authority</v>
      </c>
      <c r="H59" s="3" t="str">
        <f>IFERROR(VLOOKUP(F59,classifications!A$3:C$328,3,FALSE),VLOOKUP(F59,classifications!I$2:K$28,3,FALSE))</f>
        <v>Predominantly Urban</v>
      </c>
      <c r="I59" s="124">
        <v>0</v>
      </c>
      <c r="J59" s="124">
        <v>5400</v>
      </c>
      <c r="K59" s="124">
        <v>0</v>
      </c>
      <c r="L59" s="124">
        <v>60190</v>
      </c>
      <c r="M59" s="124">
        <v>65580</v>
      </c>
      <c r="N59" s="124"/>
    </row>
    <row r="60" spans="1:14" x14ac:dyDescent="0.25">
      <c r="A60" s="3"/>
      <c r="B60" s="126" t="s">
        <v>165</v>
      </c>
      <c r="C60" s="126"/>
      <c r="D60" s="126" t="s">
        <v>167</v>
      </c>
      <c r="E60" s="127"/>
      <c r="F60" s="126" t="s">
        <v>1669</v>
      </c>
      <c r="G60" s="90" t="str">
        <f>VLOOKUP(F60,regions!A$2:C$419,3,FALSE)</f>
        <v>Unitary authority</v>
      </c>
      <c r="H60" s="3" t="str">
        <f>IFERROR(VLOOKUP(F60,classifications!A$3:C$328,3,FALSE),VLOOKUP(F60,classifications!I$2:K$28,3,FALSE))</f>
        <v>Predominantly Urban</v>
      </c>
      <c r="I60" s="124">
        <v>90</v>
      </c>
      <c r="J60" s="124">
        <v>14530</v>
      </c>
      <c r="K60" s="124">
        <v>0</v>
      </c>
      <c r="L60" s="124">
        <v>76540</v>
      </c>
      <c r="M60" s="124">
        <v>91170</v>
      </c>
      <c r="N60" s="124"/>
    </row>
    <row r="61" spans="1:14" x14ac:dyDescent="0.25">
      <c r="A61" s="3"/>
      <c r="B61" s="90" t="s">
        <v>168</v>
      </c>
      <c r="D61" s="90" t="s">
        <v>170</v>
      </c>
      <c r="F61" s="90" t="s">
        <v>1722</v>
      </c>
      <c r="G61" s="90" t="str">
        <f>VLOOKUP(F61,regions!A$2:C$419,3,FALSE)</f>
        <v>Unitary authority</v>
      </c>
      <c r="H61" s="3" t="str">
        <f>IFERROR(VLOOKUP(F61,classifications!A$3:C$328,3,FALSE),VLOOKUP(F61,classifications!I$2:K$28,3,FALSE))</f>
        <v>Urban with Significant Rural</v>
      </c>
      <c r="I61" s="124">
        <v>30</v>
      </c>
      <c r="J61" s="124">
        <v>8980</v>
      </c>
      <c r="K61" s="124">
        <v>390</v>
      </c>
      <c r="L61" s="124">
        <v>57490</v>
      </c>
      <c r="M61" s="124">
        <v>66890</v>
      </c>
      <c r="N61" s="124"/>
    </row>
    <row r="62" spans="1:14" x14ac:dyDescent="0.25">
      <c r="A62" s="3"/>
      <c r="B62" s="126" t="s">
        <v>171</v>
      </c>
      <c r="C62" s="126"/>
      <c r="D62" s="126" t="s">
        <v>173</v>
      </c>
      <c r="E62" s="127"/>
      <c r="F62" s="126" t="s">
        <v>1591</v>
      </c>
      <c r="G62" s="90" t="str">
        <f>VLOOKUP(F62,regions!A$2:C$419,3,FALSE)</f>
        <v>Unitary authority</v>
      </c>
      <c r="H62" s="3" t="str">
        <f>IFERROR(VLOOKUP(F62,classifications!A$3:C$328,3,FALSE),VLOOKUP(F62,classifications!I$2:K$28,3,FALSE))</f>
        <v>Predominantly Rural</v>
      </c>
      <c r="I62" s="124">
        <v>5300</v>
      </c>
      <c r="J62" s="124">
        <v>24990</v>
      </c>
      <c r="K62" s="124">
        <v>5990</v>
      </c>
      <c r="L62" s="124">
        <v>175300</v>
      </c>
      <c r="M62" s="124">
        <v>211580</v>
      </c>
      <c r="N62" s="124"/>
    </row>
    <row r="63" spans="1:14" x14ac:dyDescent="0.25">
      <c r="A63" s="3"/>
      <c r="B63" s="90" t="s">
        <v>174</v>
      </c>
      <c r="D63" s="90" t="s">
        <v>176</v>
      </c>
      <c r="F63" s="90" t="s">
        <v>1693</v>
      </c>
      <c r="G63" s="90" t="str">
        <f>VLOOKUP(F63,regions!A$2:C$419,3,FALSE)</f>
        <v>Unitary authority</v>
      </c>
      <c r="H63" s="3" t="str">
        <f>IFERROR(VLOOKUP(F63,classifications!A$3:C$328,3,FALSE),VLOOKUP(F63,classifications!I$2:K$28,3,FALSE))</f>
        <v>Predominantly Urban</v>
      </c>
      <c r="I63" s="124">
        <v>0</v>
      </c>
      <c r="J63" s="124">
        <v>7850</v>
      </c>
      <c r="K63" s="124">
        <v>0</v>
      </c>
      <c r="L63" s="124">
        <v>54900</v>
      </c>
      <c r="M63" s="124">
        <v>62750</v>
      </c>
      <c r="N63" s="124"/>
    </row>
    <row r="64" spans="1:14" x14ac:dyDescent="0.25">
      <c r="A64" s="3"/>
      <c r="B64" s="90" t="s">
        <v>177</v>
      </c>
      <c r="D64" s="90" t="s">
        <v>179</v>
      </c>
      <c r="F64" s="90" t="s">
        <v>1694</v>
      </c>
      <c r="G64" s="90" t="str">
        <f>VLOOKUP(F64,regions!A$2:C$419,3,FALSE)</f>
        <v>Unitary authority</v>
      </c>
      <c r="H64" s="3" t="str">
        <f>IFERROR(VLOOKUP(F64,classifications!A$3:C$328,3,FALSE),VLOOKUP(F64,classifications!I$2:K$28,3,FALSE))</f>
        <v>Predominantly Urban</v>
      </c>
      <c r="I64" s="124">
        <v>2610</v>
      </c>
      <c r="J64" s="124">
        <v>1650</v>
      </c>
      <c r="K64" s="124">
        <v>2340</v>
      </c>
      <c r="L64" s="124">
        <v>58130</v>
      </c>
      <c r="M64" s="124">
        <v>64730</v>
      </c>
      <c r="N64" s="124"/>
    </row>
    <row r="65" spans="1:14" x14ac:dyDescent="0.25">
      <c r="A65" s="3"/>
      <c r="B65" s="126" t="s">
        <v>180</v>
      </c>
      <c r="C65" s="126"/>
      <c r="D65" s="126" t="s">
        <v>182</v>
      </c>
      <c r="E65" s="127"/>
      <c r="F65" s="126" t="s">
        <v>1725</v>
      </c>
      <c r="G65" s="90" t="str">
        <f>VLOOKUP(F65,regions!A$2:C$419,3,FALSE)</f>
        <v>Unitary authority</v>
      </c>
      <c r="H65" s="3" t="str">
        <f>IFERROR(VLOOKUP(F65,classifications!A$3:C$328,3,FALSE),VLOOKUP(F65,classifications!I$2:K$28,3,FALSE))</f>
        <v>Predominantly Urban</v>
      </c>
      <c r="I65" s="124">
        <v>7730</v>
      </c>
      <c r="J65" s="124">
        <v>4910</v>
      </c>
      <c r="K65" s="124">
        <v>360</v>
      </c>
      <c r="L65" s="124">
        <v>74910</v>
      </c>
      <c r="M65" s="124">
        <v>87900</v>
      </c>
      <c r="N65" s="124"/>
    </row>
    <row r="66" spans="1:14" x14ac:dyDescent="0.25">
      <c r="A66" s="3"/>
      <c r="H66" s="3"/>
      <c r="I66" s="124"/>
      <c r="J66" s="124"/>
      <c r="K66" s="124"/>
      <c r="L66" s="124"/>
      <c r="M66" s="124"/>
      <c r="N66" s="124"/>
    </row>
    <row r="67" spans="1:14" x14ac:dyDescent="0.25">
      <c r="A67" s="20" t="s">
        <v>1358</v>
      </c>
      <c r="B67" s="121"/>
      <c r="C67" s="121"/>
      <c r="D67" s="121"/>
      <c r="E67" s="122"/>
      <c r="F67" s="121"/>
      <c r="G67" s="121"/>
      <c r="H67" s="21"/>
      <c r="I67" s="123">
        <v>397560</v>
      </c>
      <c r="J67" s="123">
        <v>405330</v>
      </c>
      <c r="K67" s="123">
        <v>9620</v>
      </c>
      <c r="L67" s="123">
        <v>2672370</v>
      </c>
      <c r="M67" s="123">
        <v>3484880</v>
      </c>
      <c r="N67" s="124"/>
    </row>
    <row r="68" spans="1:14" x14ac:dyDescent="0.25">
      <c r="A68" s="3"/>
      <c r="H68" s="3"/>
      <c r="I68" s="124"/>
      <c r="J68" s="124"/>
      <c r="K68" s="124"/>
      <c r="L68" s="124"/>
      <c r="M68" s="124"/>
      <c r="N68" s="124"/>
    </row>
    <row r="69" spans="1:14" x14ac:dyDescent="0.25">
      <c r="A69" s="3"/>
      <c r="B69" s="126" t="s">
        <v>184</v>
      </c>
      <c r="C69" s="126"/>
      <c r="D69" s="126" t="s">
        <v>186</v>
      </c>
      <c r="E69" s="127"/>
      <c r="F69" s="126" t="s">
        <v>187</v>
      </c>
      <c r="G69" s="90" t="str">
        <f>VLOOKUP(F69,regions!A$2:C$419,3,FALSE)</f>
        <v>London borough</v>
      </c>
      <c r="H69" s="3" t="str">
        <f>IFERROR(VLOOKUP(F69,classifications!A$3:C$328,3,FALSE),VLOOKUP(F69,classifications!I$2:K$28,3,FALSE))</f>
        <v>Predominantly Urban</v>
      </c>
      <c r="I69" s="124">
        <v>18120</v>
      </c>
      <c r="J69" s="124">
        <v>4730</v>
      </c>
      <c r="K69" s="124">
        <v>0</v>
      </c>
      <c r="L69" s="124">
        <v>51070</v>
      </c>
      <c r="M69" s="124">
        <v>73910</v>
      </c>
      <c r="N69" s="124"/>
    </row>
    <row r="70" spans="1:14" x14ac:dyDescent="0.25">
      <c r="A70" s="3"/>
      <c r="B70" s="126" t="s">
        <v>188</v>
      </c>
      <c r="C70" s="126"/>
      <c r="D70" s="126" t="s">
        <v>190</v>
      </c>
      <c r="E70" s="127"/>
      <c r="F70" s="126" t="s">
        <v>191</v>
      </c>
      <c r="G70" s="90" t="str">
        <f>VLOOKUP(F70,regions!A$2:C$419,3,FALSE)</f>
        <v>London borough</v>
      </c>
      <c r="H70" s="3" t="str">
        <f>IFERROR(VLOOKUP(F70,classifications!A$3:C$328,3,FALSE),VLOOKUP(F70,classifications!I$2:K$28,3,FALSE))</f>
        <v>Predominantly Urban</v>
      </c>
      <c r="I70" s="124">
        <v>10430</v>
      </c>
      <c r="J70" s="124">
        <v>8120</v>
      </c>
      <c r="K70" s="124">
        <v>300</v>
      </c>
      <c r="L70" s="124">
        <v>127890</v>
      </c>
      <c r="M70" s="124">
        <v>146730</v>
      </c>
      <c r="N70" s="124"/>
    </row>
    <row r="71" spans="1:14" x14ac:dyDescent="0.25">
      <c r="A71" s="3"/>
      <c r="B71" s="126" t="s">
        <v>192</v>
      </c>
      <c r="C71" s="126"/>
      <c r="D71" s="126" t="s">
        <v>194</v>
      </c>
      <c r="E71" s="127"/>
      <c r="F71" s="126" t="s">
        <v>195</v>
      </c>
      <c r="G71" s="90" t="str">
        <f>VLOOKUP(F71,regions!A$2:C$419,3,FALSE)</f>
        <v>London borough</v>
      </c>
      <c r="H71" s="3" t="str">
        <f>IFERROR(VLOOKUP(F71,classifications!A$3:C$328,3,FALSE),VLOOKUP(F71,classifications!I$2:K$28,3,FALSE))</f>
        <v>Predominantly Urban</v>
      </c>
      <c r="I71" s="124">
        <v>0</v>
      </c>
      <c r="J71" s="124">
        <v>13490</v>
      </c>
      <c r="K71" s="124">
        <v>0</v>
      </c>
      <c r="L71" s="124">
        <v>83370</v>
      </c>
      <c r="M71" s="124">
        <v>96860</v>
      </c>
      <c r="N71" s="124"/>
    </row>
    <row r="72" spans="1:14" x14ac:dyDescent="0.25">
      <c r="A72" s="3"/>
      <c r="B72" s="126" t="s">
        <v>196</v>
      </c>
      <c r="C72" s="126"/>
      <c r="D72" s="126" t="s">
        <v>198</v>
      </c>
      <c r="E72" s="127"/>
      <c r="F72" s="126" t="s">
        <v>199</v>
      </c>
      <c r="G72" s="90" t="str">
        <f>VLOOKUP(F72,regions!A$2:C$419,3,FALSE)</f>
        <v>London borough</v>
      </c>
      <c r="H72" s="3" t="str">
        <f>IFERROR(VLOOKUP(F72,classifications!A$3:C$328,3,FALSE),VLOOKUP(F72,classifications!I$2:K$28,3,FALSE))</f>
        <v>Predominantly Urban</v>
      </c>
      <c r="I72" s="124">
        <v>8250</v>
      </c>
      <c r="J72" s="124">
        <v>17830</v>
      </c>
      <c r="K72" s="124">
        <v>460</v>
      </c>
      <c r="L72" s="124">
        <v>90110</v>
      </c>
      <c r="M72" s="124">
        <v>116650</v>
      </c>
      <c r="N72" s="124"/>
    </row>
    <row r="73" spans="1:14" x14ac:dyDescent="0.25">
      <c r="A73" s="3"/>
      <c r="B73" s="126" t="s">
        <v>200</v>
      </c>
      <c r="C73" s="126"/>
      <c r="D73" s="126" t="s">
        <v>202</v>
      </c>
      <c r="E73" s="127"/>
      <c r="F73" s="126" t="s">
        <v>203</v>
      </c>
      <c r="G73" s="90" t="str">
        <f>VLOOKUP(F73,regions!A$2:C$419,3,FALSE)</f>
        <v>London borough</v>
      </c>
      <c r="H73" s="3" t="str">
        <f>IFERROR(VLOOKUP(F73,classifications!A$3:C$328,3,FALSE),VLOOKUP(F73,classifications!I$2:K$28,3,FALSE))</f>
        <v>Predominantly Urban</v>
      </c>
      <c r="I73" s="124">
        <v>60</v>
      </c>
      <c r="J73" s="124">
        <v>18880</v>
      </c>
      <c r="K73" s="124">
        <v>10</v>
      </c>
      <c r="L73" s="124">
        <v>118620</v>
      </c>
      <c r="M73" s="124">
        <v>137560</v>
      </c>
      <c r="N73" s="124"/>
    </row>
    <row r="74" spans="1:14" x14ac:dyDescent="0.25">
      <c r="A74" s="3"/>
      <c r="B74" s="126" t="s">
        <v>204</v>
      </c>
      <c r="C74" s="126"/>
      <c r="D74" s="126" t="s">
        <v>206</v>
      </c>
      <c r="E74" s="127"/>
      <c r="F74" s="126" t="s">
        <v>207</v>
      </c>
      <c r="G74" s="90" t="str">
        <f>VLOOKUP(F74,regions!A$2:C$419,3,FALSE)</f>
        <v>London borough</v>
      </c>
      <c r="H74" s="3" t="str">
        <f>IFERROR(VLOOKUP(F74,classifications!A$3:C$328,3,FALSE),VLOOKUP(F74,classifications!I$2:K$28,3,FALSE))</f>
        <v>Predominantly Urban</v>
      </c>
      <c r="I74" s="124">
        <v>23200</v>
      </c>
      <c r="J74" s="124">
        <v>11260</v>
      </c>
      <c r="K74" s="124">
        <v>0</v>
      </c>
      <c r="L74" s="124">
        <v>68160</v>
      </c>
      <c r="M74" s="124">
        <v>102620</v>
      </c>
      <c r="N74" s="124"/>
    </row>
    <row r="75" spans="1:14" x14ac:dyDescent="0.25">
      <c r="A75" s="3"/>
      <c r="B75" s="126" t="s">
        <v>208</v>
      </c>
      <c r="C75" s="126"/>
      <c r="D75" s="126" t="s">
        <v>210</v>
      </c>
      <c r="E75" s="127"/>
      <c r="F75" s="126" t="s">
        <v>211</v>
      </c>
      <c r="G75" s="90" t="str">
        <f>VLOOKUP(F75,regions!A$2:C$419,3,FALSE)</f>
        <v>London borough</v>
      </c>
      <c r="H75" s="3" t="str">
        <f>IFERROR(VLOOKUP(F75,classifications!A$3:C$328,3,FALSE),VLOOKUP(F75,classifications!I$2:K$28,3,FALSE))</f>
        <v>Predominantly Urban</v>
      </c>
      <c r="I75" s="124">
        <v>440</v>
      </c>
      <c r="J75" s="124">
        <v>230</v>
      </c>
      <c r="K75" s="124">
        <v>0</v>
      </c>
      <c r="L75" s="124">
        <v>5630</v>
      </c>
      <c r="M75" s="124">
        <v>6310</v>
      </c>
      <c r="N75" s="124"/>
    </row>
    <row r="76" spans="1:14" x14ac:dyDescent="0.25">
      <c r="A76" s="3"/>
      <c r="B76" s="126" t="s">
        <v>212</v>
      </c>
      <c r="C76" s="126"/>
      <c r="D76" s="126" t="s">
        <v>214</v>
      </c>
      <c r="E76" s="127"/>
      <c r="F76" s="126" t="s">
        <v>215</v>
      </c>
      <c r="G76" s="90" t="str">
        <f>VLOOKUP(F76,regions!A$2:C$419,3,FALSE)</f>
        <v>London borough</v>
      </c>
      <c r="H76" s="3" t="str">
        <f>IFERROR(VLOOKUP(F76,classifications!A$3:C$328,3,FALSE),VLOOKUP(F76,classifications!I$2:K$28,3,FALSE))</f>
        <v>Predominantly Urban</v>
      </c>
      <c r="I76" s="124">
        <v>13800</v>
      </c>
      <c r="J76" s="124">
        <v>12710</v>
      </c>
      <c r="K76" s="124">
        <v>0</v>
      </c>
      <c r="L76" s="124">
        <v>128040</v>
      </c>
      <c r="M76" s="124">
        <v>154560</v>
      </c>
      <c r="N76" s="124"/>
    </row>
    <row r="77" spans="1:14" x14ac:dyDescent="0.25">
      <c r="A77" s="3"/>
      <c r="B77" s="126" t="s">
        <v>216</v>
      </c>
      <c r="C77" s="126"/>
      <c r="D77" s="126" t="s">
        <v>218</v>
      </c>
      <c r="E77" s="127"/>
      <c r="F77" s="126" t="s">
        <v>219</v>
      </c>
      <c r="G77" s="90" t="str">
        <f>VLOOKUP(F77,regions!A$2:C$419,3,FALSE)</f>
        <v>London borough</v>
      </c>
      <c r="H77" s="3" t="str">
        <f>IFERROR(VLOOKUP(F77,classifications!A$3:C$328,3,FALSE),VLOOKUP(F77,classifications!I$2:K$28,3,FALSE))</f>
        <v>Predominantly Urban</v>
      </c>
      <c r="I77" s="124">
        <v>12580</v>
      </c>
      <c r="J77" s="124">
        <v>11320</v>
      </c>
      <c r="K77" s="124">
        <v>50</v>
      </c>
      <c r="L77" s="124">
        <v>107300</v>
      </c>
      <c r="M77" s="124">
        <v>131250</v>
      </c>
      <c r="N77" s="124"/>
    </row>
    <row r="78" spans="1:14" x14ac:dyDescent="0.25">
      <c r="A78" s="3"/>
      <c r="B78" s="126" t="s">
        <v>220</v>
      </c>
      <c r="C78" s="126"/>
      <c r="D78" s="126" t="s">
        <v>222</v>
      </c>
      <c r="E78" s="127"/>
      <c r="F78" s="126" t="s">
        <v>223</v>
      </c>
      <c r="G78" s="90" t="str">
        <f>VLOOKUP(F78,regions!A$2:C$419,3,FALSE)</f>
        <v>London borough</v>
      </c>
      <c r="H78" s="3" t="str">
        <f>IFERROR(VLOOKUP(F78,classifications!A$3:C$328,3,FALSE),VLOOKUP(F78,classifications!I$2:K$28,3,FALSE))</f>
        <v>Predominantly Urban</v>
      </c>
      <c r="I78" s="124">
        <v>10260</v>
      </c>
      <c r="J78" s="124">
        <v>8370</v>
      </c>
      <c r="K78" s="124">
        <v>90</v>
      </c>
      <c r="L78" s="124">
        <v>105760</v>
      </c>
      <c r="M78" s="124">
        <v>124470</v>
      </c>
      <c r="N78" s="124"/>
    </row>
    <row r="79" spans="1:14" x14ac:dyDescent="0.25">
      <c r="A79" s="3"/>
      <c r="B79" s="126" t="s">
        <v>224</v>
      </c>
      <c r="C79" s="126"/>
      <c r="D79" s="126" t="s">
        <v>226</v>
      </c>
      <c r="E79" s="127"/>
      <c r="F79" s="126" t="s">
        <v>227</v>
      </c>
      <c r="G79" s="90" t="str">
        <f>VLOOKUP(F79,regions!A$2:C$419,3,FALSE)</f>
        <v>London borough</v>
      </c>
      <c r="H79" s="3" t="str">
        <f>IFERROR(VLOOKUP(F79,classifications!A$3:C$328,3,FALSE),VLOOKUP(F79,classifications!I$2:K$28,3,FALSE))</f>
        <v>Predominantly Urban</v>
      </c>
      <c r="I79" s="124">
        <v>21840</v>
      </c>
      <c r="J79" s="124">
        <v>13860</v>
      </c>
      <c r="K79" s="124">
        <v>400</v>
      </c>
      <c r="L79" s="124">
        <v>72510</v>
      </c>
      <c r="M79" s="124">
        <v>108600</v>
      </c>
      <c r="N79" s="124"/>
    </row>
    <row r="80" spans="1:14" x14ac:dyDescent="0.25">
      <c r="A80" s="3"/>
      <c r="B80" s="126" t="s">
        <v>228</v>
      </c>
      <c r="C80" s="126"/>
      <c r="D80" s="126" t="s">
        <v>230</v>
      </c>
      <c r="E80" s="127"/>
      <c r="F80" s="126" t="s">
        <v>231</v>
      </c>
      <c r="G80" s="90" t="str">
        <f>VLOOKUP(F80,regions!A$2:C$419,3,FALSE)</f>
        <v>London borough</v>
      </c>
      <c r="H80" s="3" t="str">
        <f>IFERROR(VLOOKUP(F80,classifications!A$3:C$328,3,FALSE),VLOOKUP(F80,classifications!I$2:K$28,3,FALSE))</f>
        <v>Predominantly Urban</v>
      </c>
      <c r="I80" s="124">
        <v>22160</v>
      </c>
      <c r="J80" s="124">
        <v>23990</v>
      </c>
      <c r="K80" s="124">
        <v>0</v>
      </c>
      <c r="L80" s="124">
        <v>61420</v>
      </c>
      <c r="M80" s="124">
        <v>107570</v>
      </c>
      <c r="N80" s="124"/>
    </row>
    <row r="81" spans="1:14" x14ac:dyDescent="0.25">
      <c r="A81" s="3"/>
      <c r="B81" s="126" t="s">
        <v>232</v>
      </c>
      <c r="C81" s="126"/>
      <c r="D81" s="126" t="s">
        <v>234</v>
      </c>
      <c r="E81" s="127"/>
      <c r="F81" s="126" t="s">
        <v>235</v>
      </c>
      <c r="G81" s="90" t="str">
        <f>VLOOKUP(F81,regions!A$2:C$419,3,FALSE)</f>
        <v>London borough</v>
      </c>
      <c r="H81" s="3" t="str">
        <f>IFERROR(VLOOKUP(F81,classifications!A$3:C$328,3,FALSE),VLOOKUP(F81,classifications!I$2:K$28,3,FALSE))</f>
        <v>Predominantly Urban</v>
      </c>
      <c r="I81" s="124">
        <v>12350</v>
      </c>
      <c r="J81" s="124">
        <v>13320</v>
      </c>
      <c r="K81" s="124">
        <v>40</v>
      </c>
      <c r="L81" s="124">
        <v>59920</v>
      </c>
      <c r="M81" s="124">
        <v>85640</v>
      </c>
      <c r="N81" s="124"/>
    </row>
    <row r="82" spans="1:14" x14ac:dyDescent="0.25">
      <c r="A82" s="3"/>
      <c r="B82" s="126" t="s">
        <v>236</v>
      </c>
      <c r="C82" s="126"/>
      <c r="D82" s="126" t="s">
        <v>238</v>
      </c>
      <c r="E82" s="127"/>
      <c r="F82" s="126" t="s">
        <v>239</v>
      </c>
      <c r="G82" s="90" t="str">
        <f>VLOOKUP(F82,regions!A$2:C$419,3,FALSE)</f>
        <v>London borough</v>
      </c>
      <c r="H82" s="3" t="str">
        <f>IFERROR(VLOOKUP(F82,classifications!A$3:C$328,3,FALSE),VLOOKUP(F82,classifications!I$2:K$28,3,FALSE))</f>
        <v>Predominantly Urban</v>
      </c>
      <c r="I82" s="124">
        <v>15310</v>
      </c>
      <c r="J82" s="124">
        <v>11800</v>
      </c>
      <c r="K82" s="124">
        <v>80</v>
      </c>
      <c r="L82" s="124">
        <v>79690</v>
      </c>
      <c r="M82" s="124">
        <v>106880</v>
      </c>
      <c r="N82" s="124"/>
    </row>
    <row r="83" spans="1:14" x14ac:dyDescent="0.25">
      <c r="A83" s="3"/>
      <c r="B83" s="126" t="s">
        <v>240</v>
      </c>
      <c r="C83" s="126"/>
      <c r="D83" s="126" t="s">
        <v>242</v>
      </c>
      <c r="E83" s="127"/>
      <c r="F83" s="126" t="s">
        <v>243</v>
      </c>
      <c r="G83" s="90" t="str">
        <f>VLOOKUP(F83,regions!A$2:C$419,3,FALSE)</f>
        <v>London borough</v>
      </c>
      <c r="H83" s="3" t="str">
        <f>IFERROR(VLOOKUP(F83,classifications!A$3:C$328,3,FALSE),VLOOKUP(F83,classifications!I$2:K$28,3,FALSE))</f>
        <v>Predominantly Urban</v>
      </c>
      <c r="I83" s="124">
        <v>4860</v>
      </c>
      <c r="J83" s="124">
        <v>4260</v>
      </c>
      <c r="K83" s="124">
        <v>80</v>
      </c>
      <c r="L83" s="124">
        <v>80130</v>
      </c>
      <c r="M83" s="124">
        <v>89320</v>
      </c>
      <c r="N83" s="124"/>
    </row>
    <row r="84" spans="1:14" x14ac:dyDescent="0.25">
      <c r="A84" s="3"/>
      <c r="B84" s="126" t="s">
        <v>244</v>
      </c>
      <c r="C84" s="126"/>
      <c r="D84" s="126" t="s">
        <v>246</v>
      </c>
      <c r="E84" s="127"/>
      <c r="F84" s="126" t="s">
        <v>247</v>
      </c>
      <c r="G84" s="90" t="str">
        <f>VLOOKUP(F84,regions!A$2:C$419,3,FALSE)</f>
        <v>London borough</v>
      </c>
      <c r="H84" s="3" t="str">
        <f>IFERROR(VLOOKUP(F84,classifications!A$3:C$328,3,FALSE),VLOOKUP(F84,classifications!I$2:K$28,3,FALSE))</f>
        <v>Predominantly Urban</v>
      </c>
      <c r="I84" s="124">
        <v>9740</v>
      </c>
      <c r="J84" s="124">
        <v>4850</v>
      </c>
      <c r="K84" s="124">
        <v>0</v>
      </c>
      <c r="L84" s="124">
        <v>86690</v>
      </c>
      <c r="M84" s="124">
        <v>101270</v>
      </c>
      <c r="N84" s="124"/>
    </row>
    <row r="85" spans="1:14" x14ac:dyDescent="0.25">
      <c r="A85" s="3"/>
      <c r="B85" s="126" t="s">
        <v>248</v>
      </c>
      <c r="C85" s="126"/>
      <c r="D85" s="126" t="s">
        <v>250</v>
      </c>
      <c r="E85" s="127"/>
      <c r="F85" s="126" t="s">
        <v>251</v>
      </c>
      <c r="G85" s="90" t="str">
        <f>VLOOKUP(F85,regions!A$2:C$419,3,FALSE)</f>
        <v>London borough</v>
      </c>
      <c r="H85" s="3" t="str">
        <f>IFERROR(VLOOKUP(F85,classifications!A$3:C$328,3,FALSE),VLOOKUP(F85,classifications!I$2:K$28,3,FALSE))</f>
        <v>Predominantly Urban</v>
      </c>
      <c r="I85" s="124">
        <v>9920</v>
      </c>
      <c r="J85" s="124">
        <v>7480</v>
      </c>
      <c r="K85" s="124">
        <v>1080</v>
      </c>
      <c r="L85" s="124">
        <v>89690</v>
      </c>
      <c r="M85" s="124">
        <v>108170</v>
      </c>
      <c r="N85" s="124"/>
    </row>
    <row r="86" spans="1:14" x14ac:dyDescent="0.25">
      <c r="A86" s="3"/>
      <c r="B86" s="126" t="s">
        <v>252</v>
      </c>
      <c r="C86" s="126"/>
      <c r="D86" s="126" t="s">
        <v>254</v>
      </c>
      <c r="E86" s="127"/>
      <c r="F86" s="126" t="s">
        <v>255</v>
      </c>
      <c r="G86" s="90" t="str">
        <f>VLOOKUP(F86,regions!A$2:C$419,3,FALSE)</f>
        <v>London borough</v>
      </c>
      <c r="H86" s="3" t="str">
        <f>IFERROR(VLOOKUP(F86,classifications!A$3:C$328,3,FALSE),VLOOKUP(F86,classifications!I$2:K$28,3,FALSE))</f>
        <v>Predominantly Urban</v>
      </c>
      <c r="I86" s="124">
        <v>13080</v>
      </c>
      <c r="J86" s="124">
        <v>8010</v>
      </c>
      <c r="K86" s="124">
        <v>5560</v>
      </c>
      <c r="L86" s="124">
        <v>72620</v>
      </c>
      <c r="M86" s="124">
        <v>99270</v>
      </c>
      <c r="N86" s="124"/>
    </row>
    <row r="87" spans="1:14" x14ac:dyDescent="0.25">
      <c r="A87" s="3"/>
      <c r="B87" s="126" t="s">
        <v>256</v>
      </c>
      <c r="C87" s="126"/>
      <c r="D87" s="126" t="s">
        <v>258</v>
      </c>
      <c r="E87" s="127"/>
      <c r="F87" s="126" t="s">
        <v>259</v>
      </c>
      <c r="G87" s="90" t="str">
        <f>VLOOKUP(F87,regions!A$2:C$419,3,FALSE)</f>
        <v>London borough</v>
      </c>
      <c r="H87" s="3" t="str">
        <f>IFERROR(VLOOKUP(F87,classifications!A$3:C$328,3,FALSE),VLOOKUP(F87,classifications!I$2:K$28,3,FALSE))</f>
        <v>Predominantly Urban</v>
      </c>
      <c r="I87" s="124">
        <v>25850</v>
      </c>
      <c r="J87" s="124">
        <v>15620</v>
      </c>
      <c r="K87" s="124">
        <v>10</v>
      </c>
      <c r="L87" s="124">
        <v>60310</v>
      </c>
      <c r="M87" s="124">
        <v>101780</v>
      </c>
      <c r="N87" s="124"/>
    </row>
    <row r="88" spans="1:14" x14ac:dyDescent="0.25">
      <c r="A88" s="3"/>
      <c r="B88" s="126" t="s">
        <v>260</v>
      </c>
      <c r="C88" s="126"/>
      <c r="D88" s="126" t="s">
        <v>262</v>
      </c>
      <c r="E88" s="127"/>
      <c r="F88" s="126" t="s">
        <v>263</v>
      </c>
      <c r="G88" s="90" t="str">
        <f>VLOOKUP(F88,regions!A$2:C$419,3,FALSE)</f>
        <v>London borough</v>
      </c>
      <c r="H88" s="3" t="str">
        <f>IFERROR(VLOOKUP(F88,classifications!A$3:C$328,3,FALSE),VLOOKUP(F88,classifications!I$2:K$28,3,FALSE))</f>
        <v>Predominantly Urban</v>
      </c>
      <c r="I88" s="124">
        <v>6840</v>
      </c>
      <c r="J88" s="124">
        <v>13030</v>
      </c>
      <c r="K88" s="124">
        <v>0</v>
      </c>
      <c r="L88" s="124">
        <v>67050</v>
      </c>
      <c r="M88" s="124">
        <v>86920</v>
      </c>
      <c r="N88" s="124"/>
    </row>
    <row r="89" spans="1:14" x14ac:dyDescent="0.25">
      <c r="A89" s="3"/>
      <c r="B89" s="126" t="s">
        <v>264</v>
      </c>
      <c r="C89" s="126"/>
      <c r="D89" s="126" t="s">
        <v>266</v>
      </c>
      <c r="E89" s="127"/>
      <c r="F89" s="126" t="s">
        <v>267</v>
      </c>
      <c r="G89" s="90" t="str">
        <f>VLOOKUP(F89,regions!A$2:C$419,3,FALSE)</f>
        <v>London borough</v>
      </c>
      <c r="H89" s="3" t="str">
        <f>IFERROR(VLOOKUP(F89,classifications!A$3:C$328,3,FALSE),VLOOKUP(F89,classifications!I$2:K$28,3,FALSE))</f>
        <v>Predominantly Urban</v>
      </c>
      <c r="I89" s="124">
        <v>4790</v>
      </c>
      <c r="J89" s="124">
        <v>2630</v>
      </c>
      <c r="K89" s="124">
        <v>0</v>
      </c>
      <c r="L89" s="124">
        <v>59230</v>
      </c>
      <c r="M89" s="124">
        <v>66650</v>
      </c>
      <c r="N89" s="124"/>
    </row>
    <row r="90" spans="1:14" x14ac:dyDescent="0.25">
      <c r="A90" s="3"/>
      <c r="B90" s="126" t="s">
        <v>268</v>
      </c>
      <c r="C90" s="126"/>
      <c r="D90" s="126" t="s">
        <v>270</v>
      </c>
      <c r="E90" s="127"/>
      <c r="F90" s="126" t="s">
        <v>271</v>
      </c>
      <c r="G90" s="90" t="str">
        <f>VLOOKUP(F90,regions!A$2:C$419,3,FALSE)</f>
        <v>London borough</v>
      </c>
      <c r="H90" s="3" t="str">
        <f>IFERROR(VLOOKUP(F90,classifications!A$3:C$328,3,FALSE),VLOOKUP(F90,classifications!I$2:K$28,3,FALSE))</f>
        <v>Predominantly Urban</v>
      </c>
      <c r="I90" s="124">
        <v>23790</v>
      </c>
      <c r="J90" s="124">
        <v>24010</v>
      </c>
      <c r="K90" s="124">
        <v>310</v>
      </c>
      <c r="L90" s="124">
        <v>89500</v>
      </c>
      <c r="M90" s="124">
        <v>137610</v>
      </c>
      <c r="N90" s="124"/>
    </row>
    <row r="91" spans="1:14" x14ac:dyDescent="0.25">
      <c r="A91" s="3"/>
      <c r="B91" s="126" t="s">
        <v>272</v>
      </c>
      <c r="C91" s="126"/>
      <c r="D91" s="126" t="s">
        <v>274</v>
      </c>
      <c r="E91" s="127"/>
      <c r="F91" s="126" t="s">
        <v>275</v>
      </c>
      <c r="G91" s="90" t="str">
        <f>VLOOKUP(F91,regions!A$2:C$419,3,FALSE)</f>
        <v>London borough</v>
      </c>
      <c r="H91" s="3" t="str">
        <f>IFERROR(VLOOKUP(F91,classifications!A$3:C$328,3,FALSE),VLOOKUP(F91,classifications!I$2:K$28,3,FALSE))</f>
        <v>Predominantly Urban</v>
      </c>
      <c r="I91" s="124">
        <v>14560</v>
      </c>
      <c r="J91" s="124">
        <v>22860</v>
      </c>
      <c r="K91" s="124">
        <v>0</v>
      </c>
      <c r="L91" s="124">
        <v>86930</v>
      </c>
      <c r="M91" s="124">
        <v>124360</v>
      </c>
      <c r="N91" s="124"/>
    </row>
    <row r="92" spans="1:14" x14ac:dyDescent="0.25">
      <c r="A92" s="3"/>
      <c r="B92" s="126" t="s">
        <v>276</v>
      </c>
      <c r="C92" s="126"/>
      <c r="D92" s="126" t="s">
        <v>278</v>
      </c>
      <c r="E92" s="127"/>
      <c r="F92" s="126" t="s">
        <v>279</v>
      </c>
      <c r="G92" s="90" t="str">
        <f>VLOOKUP(F92,regions!A$2:C$419,3,FALSE)</f>
        <v>London borough</v>
      </c>
      <c r="H92" s="3" t="str">
        <f>IFERROR(VLOOKUP(F92,classifications!A$3:C$328,3,FALSE),VLOOKUP(F92,classifications!I$2:K$28,3,FALSE))</f>
        <v>Predominantly Urban</v>
      </c>
      <c r="I92" s="124">
        <v>60</v>
      </c>
      <c r="J92" s="124">
        <v>11350</v>
      </c>
      <c r="K92" s="124">
        <v>30</v>
      </c>
      <c r="L92" s="124">
        <v>71780</v>
      </c>
      <c r="M92" s="124">
        <v>83220</v>
      </c>
      <c r="N92" s="124"/>
    </row>
    <row r="93" spans="1:14" x14ac:dyDescent="0.25">
      <c r="A93" s="3"/>
      <c r="B93" s="126" t="s">
        <v>280</v>
      </c>
      <c r="C93" s="126"/>
      <c r="D93" s="126" t="s">
        <v>282</v>
      </c>
      <c r="E93" s="127"/>
      <c r="F93" s="126" t="s">
        <v>283</v>
      </c>
      <c r="G93" s="90" t="str">
        <f>VLOOKUP(F93,regions!A$2:C$419,3,FALSE)</f>
        <v>London borough</v>
      </c>
      <c r="H93" s="3" t="str">
        <f>IFERROR(VLOOKUP(F93,classifications!A$3:C$328,3,FALSE),VLOOKUP(F93,classifications!I$2:K$28,3,FALSE))</f>
        <v>Predominantly Urban</v>
      </c>
      <c r="I93" s="124">
        <v>15960</v>
      </c>
      <c r="J93" s="124">
        <v>14070</v>
      </c>
      <c r="K93" s="124">
        <v>290</v>
      </c>
      <c r="L93" s="124">
        <v>79930</v>
      </c>
      <c r="M93" s="124">
        <v>110250</v>
      </c>
      <c r="N93" s="124"/>
    </row>
    <row r="94" spans="1:14" x14ac:dyDescent="0.25">
      <c r="A94" s="3"/>
      <c r="B94" s="126" t="s">
        <v>284</v>
      </c>
      <c r="C94" s="126"/>
      <c r="D94" s="126" t="s">
        <v>286</v>
      </c>
      <c r="E94" s="127"/>
      <c r="F94" s="126" t="s">
        <v>287</v>
      </c>
      <c r="G94" s="90" t="str">
        <f>VLOOKUP(F94,regions!A$2:C$419,3,FALSE)</f>
        <v>London borough</v>
      </c>
      <c r="H94" s="3" t="str">
        <f>IFERROR(VLOOKUP(F94,classifications!A$3:C$328,3,FALSE),VLOOKUP(F94,classifications!I$2:K$28,3,FALSE))</f>
        <v>Predominantly Urban</v>
      </c>
      <c r="I94" s="124">
        <v>4480</v>
      </c>
      <c r="J94" s="124">
        <v>4940</v>
      </c>
      <c r="K94" s="124">
        <v>0</v>
      </c>
      <c r="L94" s="124">
        <v>93290</v>
      </c>
      <c r="M94" s="124">
        <v>102710</v>
      </c>
      <c r="N94" s="124"/>
    </row>
    <row r="95" spans="1:14" x14ac:dyDescent="0.25">
      <c r="A95" s="3"/>
      <c r="B95" s="126" t="s">
        <v>288</v>
      </c>
      <c r="C95" s="126"/>
      <c r="D95" s="126" t="s">
        <v>290</v>
      </c>
      <c r="E95" s="127"/>
      <c r="F95" s="126" t="s">
        <v>291</v>
      </c>
      <c r="G95" s="90" t="str">
        <f>VLOOKUP(F95,regions!A$2:C$419,3,FALSE)</f>
        <v>London borough</v>
      </c>
      <c r="H95" s="3" t="str">
        <f>IFERROR(VLOOKUP(F95,classifications!A$3:C$328,3,FALSE),VLOOKUP(F95,classifications!I$2:K$28,3,FALSE))</f>
        <v>Predominantly Urban</v>
      </c>
      <c r="I95" s="124">
        <v>0</v>
      </c>
      <c r="J95" s="124">
        <v>9920</v>
      </c>
      <c r="K95" s="124">
        <v>90</v>
      </c>
      <c r="L95" s="124">
        <v>74290</v>
      </c>
      <c r="M95" s="124">
        <v>84290</v>
      </c>
      <c r="N95" s="124"/>
    </row>
    <row r="96" spans="1:14" x14ac:dyDescent="0.25">
      <c r="A96" s="3"/>
      <c r="B96" s="126" t="s">
        <v>292</v>
      </c>
      <c r="C96" s="126"/>
      <c r="D96" s="126" t="s">
        <v>294</v>
      </c>
      <c r="E96" s="127"/>
      <c r="F96" s="126" t="s">
        <v>295</v>
      </c>
      <c r="G96" s="90" t="str">
        <f>VLOOKUP(F96,regions!A$2:C$419,3,FALSE)</f>
        <v>London borough</v>
      </c>
      <c r="H96" s="3" t="str">
        <f>IFERROR(VLOOKUP(F96,classifications!A$3:C$328,3,FALSE),VLOOKUP(F96,classifications!I$2:K$28,3,FALSE))</f>
        <v>Predominantly Urban</v>
      </c>
      <c r="I96" s="124">
        <v>38520</v>
      </c>
      <c r="J96" s="124">
        <v>16760</v>
      </c>
      <c r="K96" s="124">
        <v>140</v>
      </c>
      <c r="L96" s="124">
        <v>74330</v>
      </c>
      <c r="M96" s="124">
        <v>129740</v>
      </c>
      <c r="N96" s="124"/>
    </row>
    <row r="97" spans="1:14" x14ac:dyDescent="0.25">
      <c r="A97" s="3"/>
      <c r="B97" s="126" t="s">
        <v>296</v>
      </c>
      <c r="C97" s="126"/>
      <c r="D97" s="126" t="s">
        <v>298</v>
      </c>
      <c r="E97" s="127"/>
      <c r="F97" s="126" t="s">
        <v>299</v>
      </c>
      <c r="G97" s="90" t="str">
        <f>VLOOKUP(F97,regions!A$2:C$419,3,FALSE)</f>
        <v>London borough</v>
      </c>
      <c r="H97" s="3" t="str">
        <f>IFERROR(VLOOKUP(F97,classifications!A$3:C$328,3,FALSE),VLOOKUP(F97,classifications!I$2:K$28,3,FALSE))</f>
        <v>Predominantly Urban</v>
      </c>
      <c r="I97" s="124">
        <v>5980</v>
      </c>
      <c r="J97" s="124">
        <v>5830</v>
      </c>
      <c r="K97" s="124">
        <v>30</v>
      </c>
      <c r="L97" s="124">
        <v>69790</v>
      </c>
      <c r="M97" s="124">
        <v>81630</v>
      </c>
      <c r="N97" s="124"/>
    </row>
    <row r="98" spans="1:14" x14ac:dyDescent="0.25">
      <c r="A98" s="3"/>
      <c r="B98" s="126" t="s">
        <v>300</v>
      </c>
      <c r="C98" s="126"/>
      <c r="D98" s="126" t="s">
        <v>302</v>
      </c>
      <c r="E98" s="127"/>
      <c r="F98" s="126" t="s">
        <v>303</v>
      </c>
      <c r="G98" s="90" t="str">
        <f>VLOOKUP(F98,regions!A$2:C$419,3,FALSE)</f>
        <v>London borough</v>
      </c>
      <c r="H98" s="3" t="str">
        <f>IFERROR(VLOOKUP(F98,classifications!A$3:C$328,3,FALSE),VLOOKUP(F98,classifications!I$2:K$28,3,FALSE))</f>
        <v>Predominantly Urban</v>
      </c>
      <c r="I98" s="124">
        <v>11880</v>
      </c>
      <c r="J98" s="124">
        <v>31450</v>
      </c>
      <c r="K98" s="124">
        <v>0</v>
      </c>
      <c r="L98" s="124">
        <v>69850</v>
      </c>
      <c r="M98" s="124">
        <v>113190</v>
      </c>
      <c r="N98" s="124"/>
    </row>
    <row r="99" spans="1:14" x14ac:dyDescent="0.25">
      <c r="A99" s="3"/>
      <c r="B99" s="126" t="s">
        <v>304</v>
      </c>
      <c r="C99" s="126"/>
      <c r="D99" s="126" t="s">
        <v>306</v>
      </c>
      <c r="E99" s="127"/>
      <c r="F99" s="126" t="s">
        <v>307</v>
      </c>
      <c r="G99" s="90" t="str">
        <f>VLOOKUP(F99,regions!A$2:C$419,3,FALSE)</f>
        <v>London borough</v>
      </c>
      <c r="H99" s="3" t="str">
        <f>IFERROR(VLOOKUP(F99,classifications!A$3:C$328,3,FALSE),VLOOKUP(F99,classifications!I$2:K$28,3,FALSE))</f>
        <v>Predominantly Urban</v>
      </c>
      <c r="I99" s="124">
        <v>9830</v>
      </c>
      <c r="J99" s="124">
        <v>12410</v>
      </c>
      <c r="K99" s="124">
        <v>0</v>
      </c>
      <c r="L99" s="124">
        <v>79040</v>
      </c>
      <c r="M99" s="124">
        <v>101280</v>
      </c>
      <c r="N99" s="124"/>
    </row>
    <row r="100" spans="1:14" x14ac:dyDescent="0.25">
      <c r="A100" s="3"/>
      <c r="B100" s="126" t="s">
        <v>308</v>
      </c>
      <c r="C100" s="126"/>
      <c r="D100" s="126" t="s">
        <v>310</v>
      </c>
      <c r="E100" s="127"/>
      <c r="F100" s="126" t="s">
        <v>311</v>
      </c>
      <c r="G100" s="90" t="str">
        <f>VLOOKUP(F100,regions!A$2:C$419,3,FALSE)</f>
        <v>London borough</v>
      </c>
      <c r="H100" s="3" t="str">
        <f>IFERROR(VLOOKUP(F100,classifications!A$3:C$328,3,FALSE),VLOOKUP(F100,classifications!I$2:K$28,3,FALSE))</f>
        <v>Predominantly Urban</v>
      </c>
      <c r="I100" s="124">
        <v>16800</v>
      </c>
      <c r="J100" s="124">
        <v>10620</v>
      </c>
      <c r="K100" s="124">
        <v>340</v>
      </c>
      <c r="L100" s="124">
        <v>113820</v>
      </c>
      <c r="M100" s="124">
        <v>141580</v>
      </c>
      <c r="N100" s="124"/>
    </row>
    <row r="101" spans="1:14" x14ac:dyDescent="0.25">
      <c r="A101" s="3"/>
      <c r="B101" s="126" t="s">
        <v>312</v>
      </c>
      <c r="C101" s="126"/>
      <c r="D101" s="126" t="s">
        <v>314</v>
      </c>
      <c r="E101" s="127"/>
      <c r="F101" s="126" t="s">
        <v>315</v>
      </c>
      <c r="G101" s="90" t="str">
        <f>VLOOKUP(F101,regions!A$2:C$419,3,FALSE)</f>
        <v>London borough</v>
      </c>
      <c r="H101" s="3" t="str">
        <f>IFERROR(VLOOKUP(F101,classifications!A$3:C$328,3,FALSE),VLOOKUP(F101,classifications!I$2:K$28,3,FALSE))</f>
        <v>Predominantly Urban</v>
      </c>
      <c r="I101" s="124">
        <v>11840</v>
      </c>
      <c r="J101" s="124">
        <v>15310</v>
      </c>
      <c r="K101" s="124">
        <v>250</v>
      </c>
      <c r="L101" s="124">
        <v>94620</v>
      </c>
      <c r="M101" s="124">
        <v>122020</v>
      </c>
      <c r="N101" s="124"/>
    </row>
    <row r="102" spans="1:14" x14ac:dyDescent="0.25">
      <c r="A102" s="3"/>
      <c r="H102" s="3"/>
      <c r="I102" s="124"/>
      <c r="J102" s="124"/>
      <c r="K102" s="124"/>
      <c r="L102" s="124"/>
      <c r="M102" s="124"/>
      <c r="N102" s="124"/>
    </row>
    <row r="103" spans="1:14" x14ac:dyDescent="0.25">
      <c r="A103" s="20" t="s">
        <v>1359</v>
      </c>
      <c r="B103" s="121"/>
      <c r="C103" s="121"/>
      <c r="D103" s="121"/>
      <c r="E103" s="122"/>
      <c r="F103" s="121"/>
      <c r="G103" s="121"/>
      <c r="H103" s="21"/>
      <c r="I103" s="128">
        <v>467660</v>
      </c>
      <c r="J103" s="128">
        <v>645530</v>
      </c>
      <c r="K103" s="128">
        <v>3420</v>
      </c>
      <c r="L103" s="128">
        <v>3966590</v>
      </c>
      <c r="M103" s="128">
        <v>5083210</v>
      </c>
      <c r="N103" s="124"/>
    </row>
    <row r="104" spans="1:14" x14ac:dyDescent="0.25">
      <c r="A104" s="3"/>
      <c r="H104" s="3"/>
      <c r="I104" s="124"/>
      <c r="J104" s="124"/>
      <c r="K104" s="124"/>
      <c r="L104" s="124"/>
      <c r="M104" s="124"/>
      <c r="N104" s="124"/>
    </row>
    <row r="105" spans="1:14" x14ac:dyDescent="0.25">
      <c r="A105" s="3"/>
      <c r="B105" s="126"/>
      <c r="C105" s="126"/>
      <c r="D105" s="126" t="s">
        <v>317</v>
      </c>
      <c r="E105" s="127" t="s">
        <v>318</v>
      </c>
      <c r="F105" s="126"/>
      <c r="G105" s="126"/>
      <c r="H105" s="129"/>
      <c r="I105" s="130">
        <v>61270</v>
      </c>
      <c r="J105" s="130">
        <v>199550</v>
      </c>
      <c r="K105" s="130">
        <v>370</v>
      </c>
      <c r="L105" s="130">
        <v>934230</v>
      </c>
      <c r="M105" s="130">
        <v>1195430</v>
      </c>
      <c r="N105" s="124"/>
    </row>
    <row r="106" spans="1:14" x14ac:dyDescent="0.25">
      <c r="A106" s="3"/>
      <c r="B106" s="126" t="s">
        <v>319</v>
      </c>
      <c r="C106" s="126"/>
      <c r="D106" s="126" t="s">
        <v>321</v>
      </c>
      <c r="E106" s="127"/>
      <c r="F106" s="126" t="s">
        <v>322</v>
      </c>
      <c r="G106" s="90" t="str">
        <f>VLOOKUP(F106,regions!A$2:C$419,3,FALSE)</f>
        <v>Metropolitan district</v>
      </c>
      <c r="H106" s="3" t="str">
        <f>IFERROR(VLOOKUP(F106,classifications!A$3:C$328,3,FALSE),VLOOKUP(F106,classifications!I$2:K$28,3,FALSE))</f>
        <v>Predominantly Urban</v>
      </c>
      <c r="I106" s="124">
        <v>0</v>
      </c>
      <c r="J106" s="124">
        <v>25630</v>
      </c>
      <c r="K106" s="124">
        <v>0</v>
      </c>
      <c r="L106" s="124">
        <v>97350</v>
      </c>
      <c r="M106" s="124">
        <v>122980</v>
      </c>
      <c r="N106" s="124"/>
    </row>
    <row r="107" spans="1:14" x14ac:dyDescent="0.25">
      <c r="A107" s="3"/>
      <c r="B107" s="126" t="s">
        <v>323</v>
      </c>
      <c r="C107" s="126"/>
      <c r="D107" s="126" t="s">
        <v>325</v>
      </c>
      <c r="E107" s="127"/>
      <c r="F107" s="126" t="s">
        <v>326</v>
      </c>
      <c r="G107" s="90" t="str">
        <f>VLOOKUP(F107,regions!A$2:C$419,3,FALSE)</f>
        <v>Metropolitan district</v>
      </c>
      <c r="H107" s="3" t="str">
        <f>IFERROR(VLOOKUP(F107,classifications!A$3:C$328,3,FALSE),VLOOKUP(F107,classifications!I$2:K$28,3,FALSE))</f>
        <v>Predominantly Urban</v>
      </c>
      <c r="I107" s="124">
        <v>8050</v>
      </c>
      <c r="J107" s="124">
        <v>4640</v>
      </c>
      <c r="K107" s="124">
        <v>0</v>
      </c>
      <c r="L107" s="124">
        <v>70370</v>
      </c>
      <c r="M107" s="124">
        <v>83060</v>
      </c>
      <c r="N107" s="124"/>
    </row>
    <row r="108" spans="1:14" x14ac:dyDescent="0.25">
      <c r="A108" s="3"/>
      <c r="B108" s="126" t="s">
        <v>327</v>
      </c>
      <c r="C108" s="126"/>
      <c r="D108" s="126" t="s">
        <v>329</v>
      </c>
      <c r="E108" s="127"/>
      <c r="F108" s="126" t="s">
        <v>330</v>
      </c>
      <c r="G108" s="90" t="str">
        <f>VLOOKUP(F108,regions!A$2:C$419,3,FALSE)</f>
        <v>Metropolitan district</v>
      </c>
      <c r="H108" s="3" t="str">
        <f>IFERROR(VLOOKUP(F108,classifications!A$3:C$328,3,FALSE),VLOOKUP(F108,classifications!I$2:K$28,3,FALSE))</f>
        <v>Predominantly Urban</v>
      </c>
      <c r="I108" s="124">
        <v>16310</v>
      </c>
      <c r="J108" s="124">
        <v>51550</v>
      </c>
      <c r="K108" s="124">
        <v>350</v>
      </c>
      <c r="L108" s="124">
        <v>151680</v>
      </c>
      <c r="M108" s="124">
        <v>219890</v>
      </c>
      <c r="N108" s="124"/>
    </row>
    <row r="109" spans="1:14" x14ac:dyDescent="0.25">
      <c r="A109" s="3"/>
      <c r="B109" s="126" t="s">
        <v>331</v>
      </c>
      <c r="C109" s="126"/>
      <c r="D109" s="126" t="s">
        <v>333</v>
      </c>
      <c r="E109" s="127"/>
      <c r="F109" s="126" t="s">
        <v>334</v>
      </c>
      <c r="G109" s="90" t="str">
        <f>VLOOKUP(F109,regions!A$2:C$419,3,FALSE)</f>
        <v>Metropolitan district</v>
      </c>
      <c r="H109" s="3" t="str">
        <f>IFERROR(VLOOKUP(F109,classifications!A$3:C$328,3,FALSE),VLOOKUP(F109,classifications!I$2:K$28,3,FALSE))</f>
        <v>Predominantly Urban</v>
      </c>
      <c r="I109" s="124">
        <v>2070</v>
      </c>
      <c r="J109" s="124">
        <v>18840</v>
      </c>
      <c r="K109" s="124">
        <v>0</v>
      </c>
      <c r="L109" s="124">
        <v>73430</v>
      </c>
      <c r="M109" s="124">
        <v>94340</v>
      </c>
      <c r="N109" s="124"/>
    </row>
    <row r="110" spans="1:14" x14ac:dyDescent="0.25">
      <c r="A110" s="3"/>
      <c r="B110" s="126" t="s">
        <v>335</v>
      </c>
      <c r="C110" s="126"/>
      <c r="D110" s="126" t="s">
        <v>337</v>
      </c>
      <c r="E110" s="127"/>
      <c r="F110" s="126" t="s">
        <v>338</v>
      </c>
      <c r="G110" s="90" t="str">
        <f>VLOOKUP(F110,regions!A$2:C$419,3,FALSE)</f>
        <v>Metropolitan district</v>
      </c>
      <c r="H110" s="3" t="str">
        <f>IFERROR(VLOOKUP(F110,classifications!A$3:C$328,3,FALSE),VLOOKUP(F110,classifications!I$2:K$28,3,FALSE))</f>
        <v>Predominantly Urban</v>
      </c>
      <c r="I110" s="124">
        <v>0</v>
      </c>
      <c r="J110" s="124">
        <v>21350</v>
      </c>
      <c r="K110" s="124">
        <v>0</v>
      </c>
      <c r="L110" s="124">
        <v>70410</v>
      </c>
      <c r="M110" s="124">
        <v>91760</v>
      </c>
      <c r="N110" s="124"/>
    </row>
    <row r="111" spans="1:14" x14ac:dyDescent="0.25">
      <c r="A111" s="3"/>
      <c r="B111" s="126" t="s">
        <v>339</v>
      </c>
      <c r="C111" s="126"/>
      <c r="D111" s="126" t="s">
        <v>341</v>
      </c>
      <c r="E111" s="127"/>
      <c r="F111" s="126" t="s">
        <v>342</v>
      </c>
      <c r="G111" s="90" t="str">
        <f>VLOOKUP(F111,regions!A$2:C$419,3,FALSE)</f>
        <v>Metropolitan district</v>
      </c>
      <c r="H111" s="3" t="str">
        <f>IFERROR(VLOOKUP(F111,classifications!A$3:C$328,3,FALSE),VLOOKUP(F111,classifications!I$2:K$28,3,FALSE))</f>
        <v>Predominantly Urban</v>
      </c>
      <c r="I111" s="124">
        <v>1240</v>
      </c>
      <c r="J111" s="124">
        <v>30100</v>
      </c>
      <c r="K111" s="124">
        <v>0</v>
      </c>
      <c r="L111" s="124">
        <v>80880</v>
      </c>
      <c r="M111" s="124">
        <v>112220</v>
      </c>
      <c r="N111" s="124"/>
    </row>
    <row r="112" spans="1:14" x14ac:dyDescent="0.25">
      <c r="A112" s="3"/>
      <c r="B112" s="126" t="s">
        <v>343</v>
      </c>
      <c r="C112" s="126"/>
      <c r="D112" s="126" t="s">
        <v>345</v>
      </c>
      <c r="E112" s="127"/>
      <c r="F112" s="126" t="s">
        <v>346</v>
      </c>
      <c r="G112" s="90" t="str">
        <f>VLOOKUP(F112,regions!A$2:C$419,3,FALSE)</f>
        <v>Metropolitan district</v>
      </c>
      <c r="H112" s="3" t="str">
        <f>IFERROR(VLOOKUP(F112,classifications!A$3:C$328,3,FALSE),VLOOKUP(F112,classifications!I$2:K$28,3,FALSE))</f>
        <v>Predominantly Urban</v>
      </c>
      <c r="I112" s="124">
        <v>11340</v>
      </c>
      <c r="J112" s="124">
        <v>6160</v>
      </c>
      <c r="K112" s="124">
        <v>0</v>
      </c>
      <c r="L112" s="124">
        <v>110020</v>
      </c>
      <c r="M112" s="124">
        <v>127510</v>
      </c>
      <c r="N112" s="124"/>
    </row>
    <row r="113" spans="1:14" x14ac:dyDescent="0.25">
      <c r="A113" s="3"/>
      <c r="B113" s="126" t="s">
        <v>347</v>
      </c>
      <c r="C113" s="126"/>
      <c r="D113" s="126" t="s">
        <v>349</v>
      </c>
      <c r="E113" s="127"/>
      <c r="F113" s="126" t="s">
        <v>350</v>
      </c>
      <c r="G113" s="90" t="str">
        <f>VLOOKUP(F113,regions!A$2:C$419,3,FALSE)</f>
        <v>Metropolitan district</v>
      </c>
      <c r="H113" s="3" t="str">
        <f>IFERROR(VLOOKUP(F113,classifications!A$3:C$328,3,FALSE),VLOOKUP(F113,classifications!I$2:K$28,3,FALSE))</f>
        <v>Predominantly Urban</v>
      </c>
      <c r="I113" s="124">
        <v>0</v>
      </c>
      <c r="J113" s="124">
        <v>22270</v>
      </c>
      <c r="K113" s="124">
        <v>0</v>
      </c>
      <c r="L113" s="124">
        <v>79230</v>
      </c>
      <c r="M113" s="124">
        <v>101500</v>
      </c>
      <c r="N113" s="124"/>
    </row>
    <row r="114" spans="1:14" x14ac:dyDescent="0.25">
      <c r="A114" s="3"/>
      <c r="B114" s="126" t="s">
        <v>351</v>
      </c>
      <c r="C114" s="126"/>
      <c r="D114" s="126" t="s">
        <v>353</v>
      </c>
      <c r="E114" s="127"/>
      <c r="F114" s="126" t="s">
        <v>354</v>
      </c>
      <c r="G114" s="90" t="str">
        <f>VLOOKUP(F114,regions!A$2:C$419,3,FALSE)</f>
        <v>Metropolitan district</v>
      </c>
      <c r="H114" s="3" t="str">
        <f>IFERROR(VLOOKUP(F114,classifications!A$3:C$328,3,FALSE),VLOOKUP(F114,classifications!I$2:K$28,3,FALSE))</f>
        <v>Predominantly Urban</v>
      </c>
      <c r="I114" s="124">
        <v>0</v>
      </c>
      <c r="J114" s="124">
        <v>15490</v>
      </c>
      <c r="K114" s="124">
        <v>0</v>
      </c>
      <c r="L114" s="124">
        <v>82830</v>
      </c>
      <c r="M114" s="124">
        <v>98320</v>
      </c>
      <c r="N114" s="124"/>
    </row>
    <row r="115" spans="1:14" x14ac:dyDescent="0.25">
      <c r="A115" s="3"/>
      <c r="B115" s="126" t="s">
        <v>355</v>
      </c>
      <c r="C115" s="126"/>
      <c r="D115" s="126" t="s">
        <v>357</v>
      </c>
      <c r="E115" s="127"/>
      <c r="F115" s="126" t="s">
        <v>358</v>
      </c>
      <c r="G115" s="90" t="str">
        <f>VLOOKUP(F115,regions!A$2:C$419,3,FALSE)</f>
        <v>Metropolitan district</v>
      </c>
      <c r="H115" s="3" t="str">
        <f>IFERROR(VLOOKUP(F115,classifications!A$3:C$328,3,FALSE),VLOOKUP(F115,classifications!I$2:K$28,3,FALSE))</f>
        <v>Predominantly Urban</v>
      </c>
      <c r="I115" s="124">
        <v>22270</v>
      </c>
      <c r="J115" s="124">
        <v>3530</v>
      </c>
      <c r="K115" s="124">
        <v>20</v>
      </c>
      <c r="L115" s="124">
        <v>118040</v>
      </c>
      <c r="M115" s="124">
        <v>143860</v>
      </c>
      <c r="N115" s="124"/>
    </row>
    <row r="116" spans="1:14" x14ac:dyDescent="0.25">
      <c r="A116" s="3"/>
      <c r="H116" s="3"/>
      <c r="I116" s="124"/>
      <c r="J116" s="124"/>
      <c r="K116" s="124"/>
      <c r="L116" s="124"/>
      <c r="M116" s="124"/>
      <c r="N116" s="124"/>
    </row>
    <row r="117" spans="1:14" x14ac:dyDescent="0.25">
      <c r="A117" s="3"/>
      <c r="B117" s="126"/>
      <c r="C117" s="126"/>
      <c r="D117" s="126" t="s">
        <v>359</v>
      </c>
      <c r="E117" s="127" t="s">
        <v>360</v>
      </c>
      <c r="F117" s="126"/>
      <c r="G117" s="126"/>
      <c r="H117" s="3"/>
      <c r="I117" s="130">
        <v>770</v>
      </c>
      <c r="J117" s="130">
        <v>135860</v>
      </c>
      <c r="K117" s="130">
        <v>10</v>
      </c>
      <c r="L117" s="130">
        <v>502800</v>
      </c>
      <c r="M117" s="130">
        <v>639440</v>
      </c>
      <c r="N117" s="124"/>
    </row>
    <row r="118" spans="1:14" x14ac:dyDescent="0.25">
      <c r="A118" s="3"/>
      <c r="B118" s="126" t="s">
        <v>361</v>
      </c>
      <c r="C118" s="126"/>
      <c r="D118" s="126" t="s">
        <v>363</v>
      </c>
      <c r="E118" s="127"/>
      <c r="F118" s="126" t="s">
        <v>364</v>
      </c>
      <c r="G118" s="90" t="str">
        <f>VLOOKUP(F118,regions!A$2:C$419,3,FALSE)</f>
        <v>Metropolitan district</v>
      </c>
      <c r="H118" s="3" t="str">
        <f>IFERROR(VLOOKUP(F118,classifications!A$3:C$328,3,FALSE),VLOOKUP(F118,classifications!I$2:K$28,3,FALSE))</f>
        <v>Predominantly Urban</v>
      </c>
      <c r="I118" s="124">
        <v>0</v>
      </c>
      <c r="J118" s="124">
        <v>18370</v>
      </c>
      <c r="K118" s="124">
        <v>0</v>
      </c>
      <c r="L118" s="124">
        <v>46210</v>
      </c>
      <c r="M118" s="124">
        <v>64580</v>
      </c>
      <c r="N118" s="124"/>
    </row>
    <row r="119" spans="1:14" x14ac:dyDescent="0.25">
      <c r="A119" s="3"/>
      <c r="B119" s="126" t="s">
        <v>365</v>
      </c>
      <c r="C119" s="126"/>
      <c r="D119" s="126" t="s">
        <v>367</v>
      </c>
      <c r="E119" s="127"/>
      <c r="F119" s="126" t="s">
        <v>368</v>
      </c>
      <c r="G119" s="90" t="str">
        <f>VLOOKUP(F119,regions!A$2:C$419,3,FALSE)</f>
        <v>Metropolitan district</v>
      </c>
      <c r="H119" s="3" t="str">
        <f>IFERROR(VLOOKUP(F119,classifications!A$3:C$328,3,FALSE),VLOOKUP(F119,classifications!I$2:K$28,3,FALSE))</f>
        <v>Predominantly Urban</v>
      </c>
      <c r="I119" s="124">
        <v>680</v>
      </c>
      <c r="J119" s="124">
        <v>58610</v>
      </c>
      <c r="K119" s="124">
        <v>0</v>
      </c>
      <c r="L119" s="124">
        <v>161230</v>
      </c>
      <c r="M119" s="124">
        <v>220520</v>
      </c>
      <c r="N119" s="124"/>
    </row>
    <row r="120" spans="1:14" x14ac:dyDescent="0.25">
      <c r="A120" s="3"/>
      <c r="B120" s="126" t="s">
        <v>369</v>
      </c>
      <c r="C120" s="126"/>
      <c r="D120" s="126" t="s">
        <v>371</v>
      </c>
      <c r="E120" s="127"/>
      <c r="F120" s="126" t="s">
        <v>372</v>
      </c>
      <c r="G120" s="90" t="str">
        <f>VLOOKUP(F120,regions!A$2:C$419,3,FALSE)</f>
        <v>Metropolitan district</v>
      </c>
      <c r="H120" s="3" t="str">
        <f>IFERROR(VLOOKUP(F120,classifications!A$3:C$328,3,FALSE),VLOOKUP(F120,classifications!I$2:K$28,3,FALSE))</f>
        <v>Predominantly Urban</v>
      </c>
      <c r="I120" s="124">
        <v>50</v>
      </c>
      <c r="J120" s="124">
        <v>18660</v>
      </c>
      <c r="K120" s="124">
        <v>0</v>
      </c>
      <c r="L120" s="124">
        <v>106650</v>
      </c>
      <c r="M120" s="124">
        <v>125360</v>
      </c>
      <c r="N120" s="124"/>
    </row>
    <row r="121" spans="1:14" x14ac:dyDescent="0.25">
      <c r="A121" s="3"/>
      <c r="B121" s="126" t="s">
        <v>373</v>
      </c>
      <c r="C121" s="126"/>
      <c r="D121" s="126" t="s">
        <v>375</v>
      </c>
      <c r="E121" s="127"/>
      <c r="F121" s="126" t="s">
        <v>376</v>
      </c>
      <c r="G121" s="90" t="str">
        <f>VLOOKUP(F121,regions!A$2:C$419,3,FALSE)</f>
        <v>Metropolitan district</v>
      </c>
      <c r="H121" s="3" t="str">
        <f>IFERROR(VLOOKUP(F121,classifications!A$3:C$328,3,FALSE),VLOOKUP(F121,classifications!I$2:K$28,3,FALSE))</f>
        <v>Predominantly Urban</v>
      </c>
      <c r="I121" s="124">
        <v>0</v>
      </c>
      <c r="J121" s="124">
        <v>17400</v>
      </c>
      <c r="K121" s="124">
        <v>0</v>
      </c>
      <c r="L121" s="124">
        <v>64270</v>
      </c>
      <c r="M121" s="124">
        <v>81670</v>
      </c>
      <c r="N121" s="124"/>
    </row>
    <row r="122" spans="1:14" x14ac:dyDescent="0.25">
      <c r="A122" s="3"/>
      <c r="B122" s="126" t="s">
        <v>377</v>
      </c>
      <c r="C122" s="126"/>
      <c r="D122" s="126" t="s">
        <v>379</v>
      </c>
      <c r="E122" s="127"/>
      <c r="F122" s="126" t="s">
        <v>380</v>
      </c>
      <c r="G122" s="90" t="str">
        <f>VLOOKUP(F122,regions!A$2:C$419,3,FALSE)</f>
        <v>Metropolitan district</v>
      </c>
      <c r="H122" s="3" t="str">
        <f>IFERROR(VLOOKUP(F122,classifications!A$3:C$328,3,FALSE),VLOOKUP(F122,classifications!I$2:K$28,3,FALSE))</f>
        <v>Predominantly Urban</v>
      </c>
      <c r="I122" s="124">
        <v>40</v>
      </c>
      <c r="J122" s="124">
        <v>22820</v>
      </c>
      <c r="K122" s="124">
        <v>10</v>
      </c>
      <c r="L122" s="124">
        <v>124440</v>
      </c>
      <c r="M122" s="124">
        <v>147300</v>
      </c>
      <c r="N122" s="124"/>
    </row>
    <row r="123" spans="1:14" x14ac:dyDescent="0.25">
      <c r="A123" s="3"/>
      <c r="H123" s="3"/>
      <c r="I123" s="124"/>
      <c r="J123" s="124"/>
      <c r="K123" s="124"/>
      <c r="L123" s="124"/>
      <c r="M123" s="124"/>
      <c r="N123" s="124"/>
    </row>
    <row r="124" spans="1:14" x14ac:dyDescent="0.25">
      <c r="A124" s="3"/>
      <c r="B124" s="126"/>
      <c r="C124" s="126"/>
      <c r="D124" s="126" t="s">
        <v>381</v>
      </c>
      <c r="E124" s="127" t="s">
        <v>382</v>
      </c>
      <c r="F124" s="126"/>
      <c r="G124" s="126"/>
      <c r="H124" s="3"/>
      <c r="I124" s="130">
        <v>100030</v>
      </c>
      <c r="J124" s="130">
        <v>29640</v>
      </c>
      <c r="K124" s="130">
        <v>390</v>
      </c>
      <c r="L124" s="130">
        <v>469850</v>
      </c>
      <c r="M124" s="130">
        <v>599910</v>
      </c>
      <c r="N124" s="124"/>
    </row>
    <row r="125" spans="1:14" x14ac:dyDescent="0.25">
      <c r="A125" s="3"/>
      <c r="B125" s="126" t="s">
        <v>383</v>
      </c>
      <c r="C125" s="126"/>
      <c r="D125" s="126" t="s">
        <v>385</v>
      </c>
      <c r="E125" s="127"/>
      <c r="F125" s="126" t="s">
        <v>386</v>
      </c>
      <c r="G125" s="90" t="str">
        <f>VLOOKUP(F125,regions!A$2:C$419,3,FALSE)</f>
        <v>Metropolitan district</v>
      </c>
      <c r="H125" s="3" t="str">
        <f>IFERROR(VLOOKUP(F125,classifications!A$3:C$328,3,FALSE),VLOOKUP(F125,classifications!I$2:K$28,3,FALSE))</f>
        <v>Predominantly Urban</v>
      </c>
      <c r="I125" s="124">
        <v>18710</v>
      </c>
      <c r="J125" s="124">
        <v>3700</v>
      </c>
      <c r="K125" s="124">
        <v>0</v>
      </c>
      <c r="L125" s="124">
        <v>86120</v>
      </c>
      <c r="M125" s="124">
        <v>108530</v>
      </c>
      <c r="N125" s="124"/>
    </row>
    <row r="126" spans="1:14" x14ac:dyDescent="0.25">
      <c r="A126" s="3"/>
      <c r="B126" s="126" t="s">
        <v>387</v>
      </c>
      <c r="C126" s="126"/>
      <c r="D126" s="126" t="s">
        <v>389</v>
      </c>
      <c r="E126" s="127"/>
      <c r="F126" s="126" t="s">
        <v>390</v>
      </c>
      <c r="G126" s="90" t="str">
        <f>VLOOKUP(F126,regions!A$2:C$419,3,FALSE)</f>
        <v>Metropolitan district</v>
      </c>
      <c r="H126" s="3" t="str">
        <f>IFERROR(VLOOKUP(F126,classifications!A$3:C$328,3,FALSE),VLOOKUP(F126,classifications!I$2:K$28,3,FALSE))</f>
        <v>Predominantly Urban</v>
      </c>
      <c r="I126" s="124">
        <v>20440</v>
      </c>
      <c r="J126" s="124">
        <v>3720</v>
      </c>
      <c r="K126" s="124">
        <v>0</v>
      </c>
      <c r="L126" s="124">
        <v>110040</v>
      </c>
      <c r="M126" s="124">
        <v>134200</v>
      </c>
      <c r="N126" s="124"/>
    </row>
    <row r="127" spans="1:14" x14ac:dyDescent="0.25">
      <c r="A127" s="3"/>
      <c r="B127" s="126" t="s">
        <v>391</v>
      </c>
      <c r="C127" s="126"/>
      <c r="D127" s="126" t="s">
        <v>393</v>
      </c>
      <c r="E127" s="127"/>
      <c r="F127" s="126" t="s">
        <v>394</v>
      </c>
      <c r="G127" s="90" t="str">
        <f>VLOOKUP(F127,regions!A$2:C$419,3,FALSE)</f>
        <v>Metropolitan district</v>
      </c>
      <c r="H127" s="3" t="str">
        <f>IFERROR(VLOOKUP(F127,classifications!A$3:C$328,3,FALSE),VLOOKUP(F127,classifications!I$2:K$28,3,FALSE))</f>
        <v>Predominantly Urban</v>
      </c>
      <c r="I127" s="124">
        <v>20690</v>
      </c>
      <c r="J127" s="124">
        <v>4590</v>
      </c>
      <c r="K127" s="124">
        <v>320</v>
      </c>
      <c r="L127" s="124">
        <v>89310</v>
      </c>
      <c r="M127" s="124">
        <v>114900</v>
      </c>
      <c r="N127" s="124"/>
    </row>
    <row r="128" spans="1:14" x14ac:dyDescent="0.25">
      <c r="A128" s="3"/>
      <c r="B128" s="126" t="s">
        <v>395</v>
      </c>
      <c r="C128" s="126"/>
      <c r="D128" s="126" t="s">
        <v>397</v>
      </c>
      <c r="E128" s="127"/>
      <c r="F128" s="126" t="s">
        <v>398</v>
      </c>
      <c r="G128" s="90" t="str">
        <f>VLOOKUP(F128,regions!A$2:C$419,3,FALSE)</f>
        <v>Metropolitan district</v>
      </c>
      <c r="H128" s="3" t="str">
        <f>IFERROR(VLOOKUP(F128,classifications!A$3:C$328,3,FALSE),VLOOKUP(F128,classifications!I$2:K$28,3,FALSE))</f>
        <v>Predominantly Urban</v>
      </c>
      <c r="I128" s="124">
        <v>40200</v>
      </c>
      <c r="J128" s="124">
        <v>17640</v>
      </c>
      <c r="K128" s="124">
        <v>80</v>
      </c>
      <c r="L128" s="124">
        <v>184370</v>
      </c>
      <c r="M128" s="124">
        <v>242280</v>
      </c>
      <c r="N128" s="124"/>
    </row>
    <row r="129" spans="1:14" x14ac:dyDescent="0.25">
      <c r="A129" s="3"/>
      <c r="H129" s="3"/>
      <c r="I129" s="124"/>
      <c r="J129" s="124"/>
      <c r="K129" s="124"/>
      <c r="L129" s="124"/>
      <c r="M129" s="124"/>
      <c r="N129" s="124"/>
    </row>
    <row r="130" spans="1:14" x14ac:dyDescent="0.25">
      <c r="A130" s="3"/>
      <c r="B130" s="126"/>
      <c r="C130" s="126"/>
      <c r="D130" s="126" t="s">
        <v>399</v>
      </c>
      <c r="E130" s="127" t="s">
        <v>400</v>
      </c>
      <c r="F130" s="126"/>
      <c r="G130" s="126"/>
      <c r="H130" s="3"/>
      <c r="I130" s="130">
        <v>78370</v>
      </c>
      <c r="J130" s="130">
        <v>59590</v>
      </c>
      <c r="K130" s="130">
        <v>1400</v>
      </c>
      <c r="L130" s="130">
        <v>372740</v>
      </c>
      <c r="M130" s="130">
        <v>512100</v>
      </c>
      <c r="N130" s="124"/>
    </row>
    <row r="131" spans="1:14" x14ac:dyDescent="0.25">
      <c r="A131" s="3"/>
      <c r="B131" s="126" t="s">
        <v>401</v>
      </c>
      <c r="C131" s="126"/>
      <c r="D131" s="126" t="s">
        <v>403</v>
      </c>
      <c r="E131" s="127"/>
      <c r="F131" s="126" t="s">
        <v>404</v>
      </c>
      <c r="G131" s="90" t="str">
        <f>VLOOKUP(F131,regions!A$2:C$419,3,FALSE)</f>
        <v>Metropolitan district</v>
      </c>
      <c r="H131" s="3" t="str">
        <f>IFERROR(VLOOKUP(F131,classifications!A$3:C$328,3,FALSE),VLOOKUP(F131,classifications!I$2:K$28,3,FALSE))</f>
        <v>Predominantly Urban</v>
      </c>
      <c r="I131" s="124">
        <v>19690</v>
      </c>
      <c r="J131" s="124">
        <v>5090</v>
      </c>
      <c r="K131" s="124">
        <v>400</v>
      </c>
      <c r="L131" s="124">
        <v>68300</v>
      </c>
      <c r="M131" s="124">
        <v>93480</v>
      </c>
      <c r="N131" s="124"/>
    </row>
    <row r="132" spans="1:14" x14ac:dyDescent="0.25">
      <c r="A132" s="3"/>
      <c r="B132" s="126" t="s">
        <v>405</v>
      </c>
      <c r="C132" s="126"/>
      <c r="D132" s="126" t="s">
        <v>407</v>
      </c>
      <c r="E132" s="127"/>
      <c r="F132" s="126" t="s">
        <v>408</v>
      </c>
      <c r="G132" s="90" t="str">
        <f>VLOOKUP(F132,regions!A$2:C$419,3,FALSE)</f>
        <v>Metropolitan district</v>
      </c>
      <c r="H132" s="3" t="str">
        <f>IFERROR(VLOOKUP(F132,classifications!A$3:C$328,3,FALSE),VLOOKUP(F132,classifications!I$2:K$28,3,FALSE))</f>
        <v>Predominantly Urban</v>
      </c>
      <c r="I132" s="124">
        <v>25960</v>
      </c>
      <c r="J132" s="124">
        <v>9850</v>
      </c>
      <c r="K132" s="124">
        <v>1000</v>
      </c>
      <c r="L132" s="124">
        <v>87880</v>
      </c>
      <c r="M132" s="124">
        <v>124690</v>
      </c>
      <c r="N132" s="124"/>
    </row>
    <row r="133" spans="1:14" x14ac:dyDescent="0.25">
      <c r="A133" s="3"/>
      <c r="B133" s="126" t="s">
        <v>409</v>
      </c>
      <c r="C133" s="126"/>
      <c r="D133" s="126" t="s">
        <v>411</v>
      </c>
      <c r="E133" s="127"/>
      <c r="F133" s="126" t="s">
        <v>412</v>
      </c>
      <c r="G133" s="90" t="str">
        <f>VLOOKUP(F133,regions!A$2:C$419,3,FALSE)</f>
        <v>Metropolitan district</v>
      </c>
      <c r="H133" s="3" t="str">
        <f>IFERROR(VLOOKUP(F133,classifications!A$3:C$328,3,FALSE),VLOOKUP(F133,classifications!I$2:K$28,3,FALSE))</f>
        <v>Predominantly Urban</v>
      </c>
      <c r="I133" s="124">
        <v>15390</v>
      </c>
      <c r="J133" s="124">
        <v>5660</v>
      </c>
      <c r="K133" s="124">
        <v>0</v>
      </c>
      <c r="L133" s="124">
        <v>75650</v>
      </c>
      <c r="M133" s="124">
        <v>96700</v>
      </c>
      <c r="N133" s="124"/>
    </row>
    <row r="134" spans="1:14" x14ac:dyDescent="0.25">
      <c r="A134" s="3"/>
      <c r="B134" s="126" t="s">
        <v>413</v>
      </c>
      <c r="C134" s="126"/>
      <c r="D134" s="126" t="s">
        <v>415</v>
      </c>
      <c r="E134" s="127"/>
      <c r="F134" s="126" t="s">
        <v>416</v>
      </c>
      <c r="G134" s="90" t="str">
        <f>VLOOKUP(F134,regions!A$2:C$419,3,FALSE)</f>
        <v>Metropolitan district</v>
      </c>
      <c r="H134" s="3" t="str">
        <f>IFERROR(VLOOKUP(F134,classifications!A$3:C$328,3,FALSE),VLOOKUP(F134,classifications!I$2:K$28,3,FALSE))</f>
        <v>Predominantly Urban</v>
      </c>
      <c r="I134" s="124">
        <v>17340</v>
      </c>
      <c r="J134" s="124">
        <v>4760</v>
      </c>
      <c r="K134" s="124">
        <v>0</v>
      </c>
      <c r="L134" s="124">
        <v>49020</v>
      </c>
      <c r="M134" s="124">
        <v>71120</v>
      </c>
      <c r="N134" s="124"/>
    </row>
    <row r="135" spans="1:14" x14ac:dyDescent="0.25">
      <c r="A135" s="3"/>
      <c r="B135" s="126" t="s">
        <v>417</v>
      </c>
      <c r="C135" s="126"/>
      <c r="D135" s="126" t="s">
        <v>419</v>
      </c>
      <c r="E135" s="127"/>
      <c r="F135" s="126" t="s">
        <v>420</v>
      </c>
      <c r="G135" s="90" t="str">
        <f>VLOOKUP(F135,regions!A$2:C$419,3,FALSE)</f>
        <v>Metropolitan district</v>
      </c>
      <c r="H135" s="3" t="str">
        <f>IFERROR(VLOOKUP(F135,classifications!A$3:C$328,3,FALSE),VLOOKUP(F135,classifications!I$2:K$28,3,FALSE))</f>
        <v>Predominantly Urban</v>
      </c>
      <c r="I135" s="124">
        <v>0</v>
      </c>
      <c r="J135" s="124">
        <v>34240</v>
      </c>
      <c r="K135" s="124">
        <v>0</v>
      </c>
      <c r="L135" s="124">
        <v>91880</v>
      </c>
      <c r="M135" s="124">
        <v>126110</v>
      </c>
      <c r="N135" s="124"/>
    </row>
    <row r="136" spans="1:14" x14ac:dyDescent="0.25">
      <c r="A136" s="3"/>
      <c r="H136" s="3"/>
      <c r="I136" s="124"/>
      <c r="J136" s="124"/>
      <c r="K136" s="124"/>
      <c r="L136" s="124"/>
      <c r="M136" s="124"/>
      <c r="N136" s="124"/>
    </row>
    <row r="137" spans="1:14" x14ac:dyDescent="0.25">
      <c r="A137" s="3"/>
      <c r="D137" s="90" t="s">
        <v>421</v>
      </c>
      <c r="E137" s="114" t="s">
        <v>422</v>
      </c>
      <c r="H137" s="3"/>
      <c r="I137" s="130">
        <v>147310</v>
      </c>
      <c r="J137" s="130">
        <v>117000</v>
      </c>
      <c r="K137" s="130">
        <v>1230</v>
      </c>
      <c r="L137" s="130">
        <v>885980</v>
      </c>
      <c r="M137" s="130">
        <v>1151520</v>
      </c>
      <c r="N137" s="124"/>
    </row>
    <row r="138" spans="1:14" x14ac:dyDescent="0.25">
      <c r="A138" s="3"/>
      <c r="B138" s="90" t="s">
        <v>423</v>
      </c>
      <c r="D138" s="90" t="s">
        <v>425</v>
      </c>
      <c r="F138" s="90" t="s">
        <v>426</v>
      </c>
      <c r="G138" s="90" t="str">
        <f>VLOOKUP(F138,regions!A$2:C$419,3,FALSE)</f>
        <v>Metropolitan district</v>
      </c>
      <c r="H138" s="3" t="str">
        <f>IFERROR(VLOOKUP(F138,classifications!A$3:C$328,3,FALSE),VLOOKUP(F138,classifications!I$2:K$28,3,FALSE))</f>
        <v>Predominantly Urban</v>
      </c>
      <c r="I138" s="124">
        <v>62610</v>
      </c>
      <c r="J138" s="124">
        <v>43410</v>
      </c>
      <c r="K138" s="124">
        <v>1130</v>
      </c>
      <c r="L138" s="124">
        <v>325290</v>
      </c>
      <c r="M138" s="124">
        <v>432440</v>
      </c>
      <c r="N138" s="124"/>
    </row>
    <row r="139" spans="1:14" x14ac:dyDescent="0.25">
      <c r="A139" s="3"/>
      <c r="B139" s="90" t="s">
        <v>427</v>
      </c>
      <c r="D139" s="90" t="s">
        <v>429</v>
      </c>
      <c r="F139" s="90" t="s">
        <v>430</v>
      </c>
      <c r="G139" s="90" t="str">
        <f>VLOOKUP(F139,regions!A$2:C$419,3,FALSE)</f>
        <v>Metropolitan district</v>
      </c>
      <c r="H139" s="3" t="str">
        <f>IFERROR(VLOOKUP(F139,classifications!A$3:C$328,3,FALSE),VLOOKUP(F139,classifications!I$2:K$28,3,FALSE))</f>
        <v>Predominantly Urban</v>
      </c>
      <c r="I139" s="124">
        <v>120</v>
      </c>
      <c r="J139" s="124">
        <v>24730</v>
      </c>
      <c r="K139" s="124">
        <v>20</v>
      </c>
      <c r="L139" s="124">
        <v>113520</v>
      </c>
      <c r="M139" s="124">
        <v>138390</v>
      </c>
      <c r="N139" s="124"/>
    </row>
    <row r="140" spans="1:14" x14ac:dyDescent="0.25">
      <c r="A140" s="3"/>
      <c r="B140" s="90" t="s">
        <v>431</v>
      </c>
      <c r="D140" s="90" t="s">
        <v>433</v>
      </c>
      <c r="F140" s="90" t="s">
        <v>434</v>
      </c>
      <c r="G140" s="90" t="str">
        <f>VLOOKUP(F140,regions!A$2:C$419,3,FALSE)</f>
        <v>Metropolitan district</v>
      </c>
      <c r="H140" s="3" t="str">
        <f>IFERROR(VLOOKUP(F140,classifications!A$3:C$328,3,FALSE),VLOOKUP(F140,classifications!I$2:K$28,3,FALSE))</f>
        <v>Predominantly Urban</v>
      </c>
      <c r="I140" s="124">
        <v>22390</v>
      </c>
      <c r="J140" s="124">
        <v>4760</v>
      </c>
      <c r="K140" s="124">
        <v>10</v>
      </c>
      <c r="L140" s="124">
        <v>109980</v>
      </c>
      <c r="M140" s="124">
        <v>137130</v>
      </c>
      <c r="N140" s="124"/>
    </row>
    <row r="141" spans="1:14" x14ac:dyDescent="0.25">
      <c r="A141" s="3"/>
      <c r="B141" s="90" t="s">
        <v>435</v>
      </c>
      <c r="D141" s="90" t="s">
        <v>437</v>
      </c>
      <c r="F141" s="90" t="s">
        <v>438</v>
      </c>
      <c r="G141" s="90" t="str">
        <f>VLOOKUP(F141,regions!A$2:C$419,3,FALSE)</f>
        <v>Metropolitan district</v>
      </c>
      <c r="H141" s="3" t="str">
        <f>IFERROR(VLOOKUP(F141,classifications!A$3:C$328,3,FALSE),VLOOKUP(F141,classifications!I$2:K$28,3,FALSE))</f>
        <v>Predominantly Urban</v>
      </c>
      <c r="I141" s="124">
        <v>29200</v>
      </c>
      <c r="J141" s="124">
        <v>7080</v>
      </c>
      <c r="K141" s="124">
        <v>0</v>
      </c>
      <c r="L141" s="124">
        <v>93990</v>
      </c>
      <c r="M141" s="124">
        <v>130270</v>
      </c>
      <c r="N141" s="124"/>
    </row>
    <row r="142" spans="1:14" x14ac:dyDescent="0.25">
      <c r="A142" s="3"/>
      <c r="B142" s="90" t="s">
        <v>439</v>
      </c>
      <c r="D142" s="90" t="s">
        <v>441</v>
      </c>
      <c r="F142" s="90" t="s">
        <v>442</v>
      </c>
      <c r="G142" s="90" t="str">
        <f>VLOOKUP(F142,regions!A$2:C$419,3,FALSE)</f>
        <v>Metropolitan district</v>
      </c>
      <c r="H142" s="3" t="str">
        <f>IFERROR(VLOOKUP(F142,classifications!A$3:C$328,3,FALSE),VLOOKUP(F142,classifications!I$2:K$28,3,FALSE))</f>
        <v>Predominantly Urban</v>
      </c>
      <c r="I142" s="124">
        <v>10230</v>
      </c>
      <c r="J142" s="124">
        <v>2900</v>
      </c>
      <c r="K142" s="124">
        <v>30</v>
      </c>
      <c r="L142" s="124">
        <v>77170</v>
      </c>
      <c r="M142" s="124">
        <v>90330</v>
      </c>
      <c r="N142" s="124"/>
    </row>
    <row r="143" spans="1:14" x14ac:dyDescent="0.25">
      <c r="A143" s="3"/>
      <c r="B143" s="90" t="s">
        <v>443</v>
      </c>
      <c r="D143" s="90" t="s">
        <v>445</v>
      </c>
      <c r="F143" s="90" t="s">
        <v>446</v>
      </c>
      <c r="G143" s="90" t="str">
        <f>VLOOKUP(F143,regions!A$2:C$419,3,FALSE)</f>
        <v>Metropolitan district</v>
      </c>
      <c r="H143" s="3" t="str">
        <f>IFERROR(VLOOKUP(F143,classifications!A$3:C$328,3,FALSE),VLOOKUP(F143,classifications!I$2:K$28,3,FALSE))</f>
        <v>Predominantly Urban</v>
      </c>
      <c r="I143" s="124">
        <v>0</v>
      </c>
      <c r="J143" s="124">
        <v>27950</v>
      </c>
      <c r="K143" s="124">
        <v>40</v>
      </c>
      <c r="L143" s="124">
        <v>86270</v>
      </c>
      <c r="M143" s="124">
        <v>114260</v>
      </c>
      <c r="N143" s="124"/>
    </row>
    <row r="144" spans="1:14" x14ac:dyDescent="0.25">
      <c r="A144" s="3"/>
      <c r="B144" s="90" t="s">
        <v>447</v>
      </c>
      <c r="D144" s="90" t="s">
        <v>449</v>
      </c>
      <c r="F144" s="90" t="s">
        <v>450</v>
      </c>
      <c r="G144" s="90" t="str">
        <f>VLOOKUP(F144,regions!A$2:C$419,3,FALSE)</f>
        <v>Metropolitan district</v>
      </c>
      <c r="H144" s="3" t="str">
        <f>IFERROR(VLOOKUP(F144,classifications!A$3:C$328,3,FALSE),VLOOKUP(F144,classifications!I$2:K$28,3,FALSE))</f>
        <v>Predominantly Urban</v>
      </c>
      <c r="I144" s="124">
        <v>22770</v>
      </c>
      <c r="J144" s="124">
        <v>6180</v>
      </c>
      <c r="K144" s="124">
        <v>0</v>
      </c>
      <c r="L144" s="124">
        <v>79750</v>
      </c>
      <c r="M144" s="124">
        <v>108710</v>
      </c>
      <c r="N144" s="124"/>
    </row>
    <row r="145" spans="1:14" x14ac:dyDescent="0.25">
      <c r="A145" s="3"/>
      <c r="H145" s="3"/>
      <c r="I145" s="124"/>
      <c r="J145" s="124"/>
      <c r="K145" s="124"/>
      <c r="L145" s="124"/>
      <c r="M145" s="124"/>
      <c r="N145" s="124"/>
    </row>
    <row r="146" spans="1:14" x14ac:dyDescent="0.25">
      <c r="A146" s="3"/>
      <c r="B146" s="126"/>
      <c r="C146" s="126"/>
      <c r="D146" s="126" t="s">
        <v>451</v>
      </c>
      <c r="E146" s="127" t="s">
        <v>452</v>
      </c>
      <c r="F146" s="126"/>
      <c r="G146" s="126"/>
      <c r="H146" s="3"/>
      <c r="I146" s="130">
        <v>79900</v>
      </c>
      <c r="J146" s="130">
        <v>103890</v>
      </c>
      <c r="K146" s="130">
        <v>20</v>
      </c>
      <c r="L146" s="130">
        <v>801000</v>
      </c>
      <c r="M146" s="130">
        <v>984810</v>
      </c>
      <c r="N146" s="124"/>
    </row>
    <row r="147" spans="1:14" x14ac:dyDescent="0.25">
      <c r="A147" s="3"/>
      <c r="B147" s="126" t="s">
        <v>453</v>
      </c>
      <c r="C147" s="126"/>
      <c r="D147" s="126" t="s">
        <v>455</v>
      </c>
      <c r="E147" s="127"/>
      <c r="F147" s="126" t="s">
        <v>456</v>
      </c>
      <c r="G147" s="90" t="str">
        <f>VLOOKUP(F147,regions!A$2:C$419,3,FALSE)</f>
        <v>Metropolitan district</v>
      </c>
      <c r="H147" s="3" t="str">
        <f>IFERROR(VLOOKUP(F147,classifications!A$3:C$328,3,FALSE),VLOOKUP(F147,classifications!I$2:K$28,3,FALSE))</f>
        <v>Predominantly Urban</v>
      </c>
      <c r="I147" s="124">
        <v>180</v>
      </c>
      <c r="J147" s="124">
        <v>31700</v>
      </c>
      <c r="K147" s="124">
        <v>0</v>
      </c>
      <c r="L147" s="124">
        <v>179760</v>
      </c>
      <c r="M147" s="124">
        <v>211640</v>
      </c>
      <c r="N147" s="124"/>
    </row>
    <row r="148" spans="1:14" x14ac:dyDescent="0.25">
      <c r="A148" s="3"/>
      <c r="B148" s="126" t="s">
        <v>457</v>
      </c>
      <c r="C148" s="126"/>
      <c r="D148" s="126" t="s">
        <v>459</v>
      </c>
      <c r="E148" s="127"/>
      <c r="F148" s="126" t="s">
        <v>460</v>
      </c>
      <c r="G148" s="90" t="str">
        <f>VLOOKUP(F148,regions!A$2:C$419,3,FALSE)</f>
        <v>Metropolitan district</v>
      </c>
      <c r="H148" s="3" t="str">
        <f>IFERROR(VLOOKUP(F148,classifications!A$3:C$328,3,FALSE),VLOOKUP(F148,classifications!I$2:K$28,3,FALSE))</f>
        <v>Predominantly Urban</v>
      </c>
      <c r="I148" s="124">
        <v>20</v>
      </c>
      <c r="J148" s="124">
        <v>14230</v>
      </c>
      <c r="K148" s="124">
        <v>0</v>
      </c>
      <c r="L148" s="124">
        <v>80010</v>
      </c>
      <c r="M148" s="124">
        <v>94260</v>
      </c>
      <c r="N148" s="124"/>
    </row>
    <row r="149" spans="1:14" x14ac:dyDescent="0.25">
      <c r="A149" s="3"/>
      <c r="B149" s="126" t="s">
        <v>461</v>
      </c>
      <c r="C149" s="126"/>
      <c r="D149" s="126" t="s">
        <v>463</v>
      </c>
      <c r="E149" s="127"/>
      <c r="F149" s="126" t="s">
        <v>464</v>
      </c>
      <c r="G149" s="90" t="str">
        <f>VLOOKUP(F149,regions!A$2:C$419,3,FALSE)</f>
        <v>Metropolitan district</v>
      </c>
      <c r="H149" s="3" t="str">
        <f>IFERROR(VLOOKUP(F149,classifications!A$3:C$328,3,FALSE),VLOOKUP(F149,classifications!I$2:K$28,3,FALSE))</f>
        <v>Predominantly Urban</v>
      </c>
      <c r="I149" s="124">
        <v>22970</v>
      </c>
      <c r="J149" s="124">
        <v>5740</v>
      </c>
      <c r="K149" s="124">
        <v>0</v>
      </c>
      <c r="L149" s="124">
        <v>156610</v>
      </c>
      <c r="M149" s="124">
        <v>185320</v>
      </c>
      <c r="N149" s="124"/>
    </row>
    <row r="150" spans="1:14" x14ac:dyDescent="0.25">
      <c r="A150" s="3"/>
      <c r="B150" s="126" t="s">
        <v>465</v>
      </c>
      <c r="C150" s="126"/>
      <c r="D150" s="126" t="s">
        <v>467</v>
      </c>
      <c r="E150" s="127"/>
      <c r="F150" s="126" t="s">
        <v>468</v>
      </c>
      <c r="G150" s="90" t="str">
        <f>VLOOKUP(F150,regions!A$2:C$419,3,FALSE)</f>
        <v>Metropolitan district</v>
      </c>
      <c r="H150" s="3" t="str">
        <f>IFERROR(VLOOKUP(F150,classifications!A$3:C$328,3,FALSE),VLOOKUP(F150,classifications!I$2:K$28,3,FALSE))</f>
        <v>Predominantly Urban</v>
      </c>
      <c r="I150" s="124">
        <v>56670</v>
      </c>
      <c r="J150" s="124">
        <v>16740</v>
      </c>
      <c r="K150" s="124">
        <v>10</v>
      </c>
      <c r="L150" s="124">
        <v>268570</v>
      </c>
      <c r="M150" s="124">
        <v>341990</v>
      </c>
      <c r="N150" s="124"/>
    </row>
    <row r="151" spans="1:14" x14ac:dyDescent="0.25">
      <c r="A151" s="3"/>
      <c r="B151" s="126" t="s">
        <v>469</v>
      </c>
      <c r="C151" s="126"/>
      <c r="D151" s="126" t="s">
        <v>471</v>
      </c>
      <c r="E151" s="127"/>
      <c r="F151" s="126" t="s">
        <v>472</v>
      </c>
      <c r="G151" s="90" t="str">
        <f>VLOOKUP(F151,regions!A$2:C$419,3,FALSE)</f>
        <v>Metropolitan district</v>
      </c>
      <c r="H151" s="3" t="str">
        <f>IFERROR(VLOOKUP(F151,classifications!A$3:C$328,3,FALSE),VLOOKUP(F151,classifications!I$2:K$28,3,FALSE))</f>
        <v>Predominantly Urban</v>
      </c>
      <c r="I151" s="124">
        <v>60</v>
      </c>
      <c r="J151" s="124">
        <v>35480</v>
      </c>
      <c r="K151" s="124">
        <v>10</v>
      </c>
      <c r="L151" s="124">
        <v>116050</v>
      </c>
      <c r="M151" s="124">
        <v>151610</v>
      </c>
      <c r="N151" s="124"/>
    </row>
    <row r="152" spans="1:14" x14ac:dyDescent="0.25">
      <c r="A152" s="3"/>
      <c r="H152" s="3"/>
      <c r="I152" s="124"/>
      <c r="J152" s="124"/>
      <c r="K152" s="124"/>
      <c r="L152" s="124"/>
      <c r="M152" s="124"/>
      <c r="N152" s="124"/>
    </row>
    <row r="153" spans="1:14" x14ac:dyDescent="0.25">
      <c r="A153" s="20" t="s">
        <v>1360</v>
      </c>
      <c r="B153" s="121"/>
      <c r="C153" s="121"/>
      <c r="D153" s="121"/>
      <c r="E153" s="122"/>
      <c r="F153" s="121"/>
      <c r="G153" s="121"/>
      <c r="H153" s="21"/>
      <c r="I153" s="128">
        <v>434440</v>
      </c>
      <c r="J153" s="128">
        <v>876490</v>
      </c>
      <c r="K153" s="128">
        <v>24580</v>
      </c>
      <c r="L153" s="128">
        <v>8343160</v>
      </c>
      <c r="M153" s="128">
        <v>9678680</v>
      </c>
      <c r="N153" s="124"/>
    </row>
    <row r="154" spans="1:14" x14ac:dyDescent="0.25">
      <c r="A154" s="3"/>
      <c r="H154" s="3"/>
      <c r="I154" s="124"/>
      <c r="J154" s="124"/>
      <c r="K154" s="124"/>
      <c r="L154" s="124"/>
      <c r="M154" s="124"/>
      <c r="N154" s="124"/>
    </row>
    <row r="155" spans="1:14" x14ac:dyDescent="0.25">
      <c r="A155" s="3"/>
      <c r="B155" s="126"/>
      <c r="C155" s="126"/>
      <c r="D155" s="126" t="s">
        <v>1444</v>
      </c>
      <c r="E155" s="127" t="s">
        <v>1445</v>
      </c>
      <c r="F155" s="126"/>
      <c r="G155" s="126"/>
      <c r="H155" s="3"/>
      <c r="I155" s="131"/>
      <c r="J155" s="131"/>
      <c r="K155" s="131"/>
      <c r="L155" s="131"/>
      <c r="M155" s="131"/>
      <c r="N155" s="124"/>
    </row>
    <row r="156" spans="1:14" x14ac:dyDescent="0.25">
      <c r="A156" s="3"/>
      <c r="B156" s="126" t="s">
        <v>1446</v>
      </c>
      <c r="C156" s="126"/>
      <c r="D156" s="126" t="s">
        <v>1448</v>
      </c>
      <c r="E156" s="127"/>
      <c r="F156" s="126" t="s">
        <v>1449</v>
      </c>
      <c r="G156" s="126"/>
      <c r="H156" s="129"/>
      <c r="I156" s="131"/>
      <c r="J156" s="131"/>
      <c r="K156" s="131"/>
      <c r="L156" s="131"/>
      <c r="M156" s="131"/>
      <c r="N156" s="124"/>
    </row>
    <row r="157" spans="1:14" x14ac:dyDescent="0.25">
      <c r="A157" s="3"/>
      <c r="B157" s="126" t="s">
        <v>1450</v>
      </c>
      <c r="C157" s="126"/>
      <c r="D157" s="126" t="s">
        <v>1452</v>
      </c>
      <c r="E157" s="127"/>
      <c r="F157" s="126" t="s">
        <v>1453</v>
      </c>
      <c r="G157" s="126"/>
      <c r="H157" s="129"/>
      <c r="I157" s="131"/>
      <c r="J157" s="131"/>
      <c r="K157" s="131"/>
      <c r="L157" s="131"/>
      <c r="M157" s="131"/>
      <c r="N157" s="124"/>
    </row>
    <row r="158" spans="1:14" x14ac:dyDescent="0.25">
      <c r="A158" s="3"/>
      <c r="B158" s="126" t="s">
        <v>1454</v>
      </c>
      <c r="C158" s="126"/>
      <c r="D158" s="126" t="s">
        <v>1456</v>
      </c>
      <c r="E158" s="127"/>
      <c r="F158" s="126" t="s">
        <v>1457</v>
      </c>
      <c r="G158" s="126"/>
      <c r="H158" s="129"/>
      <c r="I158" s="131"/>
      <c r="J158" s="131"/>
      <c r="K158" s="131"/>
      <c r="L158" s="131"/>
      <c r="M158" s="131"/>
      <c r="N158" s="124"/>
    </row>
    <row r="159" spans="1:14" x14ac:dyDescent="0.25">
      <c r="A159" s="3"/>
      <c r="H159" s="3"/>
      <c r="I159" s="124"/>
      <c r="J159" s="124"/>
      <c r="K159" s="124"/>
      <c r="L159" s="124"/>
      <c r="M159" s="124"/>
      <c r="N159" s="124"/>
    </row>
    <row r="160" spans="1:14" x14ac:dyDescent="0.25">
      <c r="A160" s="3"/>
      <c r="B160" s="126"/>
      <c r="C160" s="126"/>
      <c r="D160" s="126" t="s">
        <v>474</v>
      </c>
      <c r="E160" s="127" t="s">
        <v>475</v>
      </c>
      <c r="F160" s="127" t="s">
        <v>475</v>
      </c>
      <c r="G160" s="90" t="str">
        <f>VLOOKUP(F160,regions!A$2:C$419,3,FALSE)</f>
        <v>Shire county</v>
      </c>
      <c r="H160" s="3"/>
      <c r="I160" s="132">
        <v>10</v>
      </c>
      <c r="J160" s="132">
        <v>28250</v>
      </c>
      <c r="K160" s="132">
        <v>970</v>
      </c>
      <c r="L160" s="132">
        <v>187840</v>
      </c>
      <c r="M160" s="132">
        <v>217060</v>
      </c>
      <c r="N160" s="124"/>
    </row>
    <row r="161" spans="1:14" x14ac:dyDescent="0.25">
      <c r="A161" s="3"/>
      <c r="B161" s="126" t="s">
        <v>476</v>
      </c>
      <c r="C161" s="126"/>
      <c r="D161" s="126" t="s">
        <v>478</v>
      </c>
      <c r="E161" s="127"/>
      <c r="F161" s="126" t="s">
        <v>479</v>
      </c>
      <c r="G161" s="90" t="str">
        <f>VLOOKUP(F161,regions!A$2:C$419,3,FALSE)</f>
        <v>Shire district</v>
      </c>
      <c r="H161" s="3" t="str">
        <f>IFERROR(VLOOKUP(F161,classifications!A$3:C$328,3,FALSE),VLOOKUP(F161,classifications!I$2:K$28,3,FALSE))</f>
        <v>Predominantly Rural</v>
      </c>
      <c r="I161" s="124">
        <v>0</v>
      </c>
      <c r="J161" s="124">
        <v>10820</v>
      </c>
      <c r="K161" s="124">
        <v>410</v>
      </c>
      <c r="L161" s="124">
        <v>66290</v>
      </c>
      <c r="M161" s="124">
        <v>77520</v>
      </c>
      <c r="N161" s="124"/>
    </row>
    <row r="162" spans="1:14" x14ac:dyDescent="0.25">
      <c r="A162" s="3"/>
      <c r="B162" s="126" t="s">
        <v>480</v>
      </c>
      <c r="C162" s="126"/>
      <c r="D162" s="126" t="s">
        <v>482</v>
      </c>
      <c r="E162" s="127"/>
      <c r="F162" s="126" t="s">
        <v>483</v>
      </c>
      <c r="G162" s="90" t="str">
        <f>VLOOKUP(F162,regions!A$2:C$419,3,FALSE)</f>
        <v>Shire district</v>
      </c>
      <c r="H162" s="3" t="str">
        <f>IFERROR(VLOOKUP(F162,classifications!A$3:C$328,3,FALSE),VLOOKUP(F162,classifications!I$2:K$28,3,FALSE))</f>
        <v>Urban with Significant Rural</v>
      </c>
      <c r="I162" s="124">
        <v>0</v>
      </c>
      <c r="J162" s="124">
        <v>4840</v>
      </c>
      <c r="K162" s="124">
        <v>50</v>
      </c>
      <c r="L162" s="124">
        <v>34330</v>
      </c>
      <c r="M162" s="124">
        <v>39220</v>
      </c>
      <c r="N162" s="124"/>
    </row>
    <row r="163" spans="1:14" x14ac:dyDescent="0.25">
      <c r="A163" s="3"/>
      <c r="B163" s="126" t="s">
        <v>484</v>
      </c>
      <c r="C163" s="126"/>
      <c r="D163" s="126" t="s">
        <v>486</v>
      </c>
      <c r="E163" s="127"/>
      <c r="F163" s="126" t="s">
        <v>487</v>
      </c>
      <c r="G163" s="90" t="str">
        <f>VLOOKUP(F163,regions!A$2:C$419,3,FALSE)</f>
        <v>Shire district</v>
      </c>
      <c r="H163" s="3" t="str">
        <f>IFERROR(VLOOKUP(F163,classifications!A$3:C$328,3,FALSE),VLOOKUP(F163,classifications!I$2:K$28,3,FALSE))</f>
        <v>Urban with Significant Rural</v>
      </c>
      <c r="I163" s="124">
        <v>0</v>
      </c>
      <c r="J163" s="124">
        <v>3520</v>
      </c>
      <c r="K163" s="124">
        <v>20</v>
      </c>
      <c r="L163" s="124">
        <v>24890</v>
      </c>
      <c r="M163" s="124">
        <v>28430</v>
      </c>
      <c r="N163" s="124"/>
    </row>
    <row r="164" spans="1:14" x14ac:dyDescent="0.25">
      <c r="A164" s="3"/>
      <c r="B164" s="126" t="s">
        <v>488</v>
      </c>
      <c r="C164" s="126"/>
      <c r="D164" s="126" t="s">
        <v>490</v>
      </c>
      <c r="E164" s="127"/>
      <c r="F164" s="126" t="s">
        <v>491</v>
      </c>
      <c r="G164" s="90" t="str">
        <f>VLOOKUP(F164,regions!A$2:C$419,3,FALSE)</f>
        <v>Shire district</v>
      </c>
      <c r="H164" s="3" t="str">
        <f>IFERROR(VLOOKUP(F164,classifications!A$3:C$328,3,FALSE),VLOOKUP(F164,classifications!I$2:K$28,3,FALSE))</f>
        <v>Urban with Significant Rural</v>
      </c>
      <c r="I164" s="124">
        <v>10</v>
      </c>
      <c r="J164" s="124">
        <v>9080</v>
      </c>
      <c r="K164" s="124">
        <v>490</v>
      </c>
      <c r="L164" s="124">
        <v>62320</v>
      </c>
      <c r="M164" s="124">
        <v>71890</v>
      </c>
      <c r="N164" s="124"/>
    </row>
    <row r="165" spans="1:14" x14ac:dyDescent="0.25">
      <c r="A165" s="3"/>
      <c r="H165" s="3"/>
      <c r="I165" s="124"/>
      <c r="J165" s="124"/>
      <c r="K165" s="124"/>
      <c r="L165" s="124"/>
      <c r="M165" s="124"/>
      <c r="N165" s="124"/>
    </row>
    <row r="166" spans="1:14" x14ac:dyDescent="0.25">
      <c r="A166" s="3"/>
      <c r="B166" s="126"/>
      <c r="C166" s="126"/>
      <c r="D166" s="126" t="s">
        <v>492</v>
      </c>
      <c r="E166" s="127" t="s">
        <v>493</v>
      </c>
      <c r="F166" s="127" t="s">
        <v>493</v>
      </c>
      <c r="G166" s="90" t="str">
        <f>VLOOKUP(F166,regions!A$2:C$419,3,FALSE)</f>
        <v>Shire county</v>
      </c>
      <c r="H166" s="3"/>
      <c r="I166" s="132">
        <v>12190</v>
      </c>
      <c r="J166" s="132">
        <v>28730</v>
      </c>
      <c r="K166" s="132">
        <v>500</v>
      </c>
      <c r="L166" s="132">
        <v>230950</v>
      </c>
      <c r="M166" s="132">
        <v>272380</v>
      </c>
      <c r="N166" s="124"/>
    </row>
    <row r="167" spans="1:14" x14ac:dyDescent="0.25">
      <c r="A167" s="3"/>
      <c r="B167" s="126" t="s">
        <v>494</v>
      </c>
      <c r="C167" s="126"/>
      <c r="D167" s="126" t="s">
        <v>496</v>
      </c>
      <c r="E167" s="127"/>
      <c r="F167" s="126" t="s">
        <v>497</v>
      </c>
      <c r="G167" s="90" t="str">
        <f>VLOOKUP(F167,regions!A$2:C$419,3,FALSE)</f>
        <v>Shire district</v>
      </c>
      <c r="H167" s="3" t="str">
        <f>IFERROR(VLOOKUP(F167,classifications!A$3:C$328,3,FALSE),VLOOKUP(F167,classifications!I$2:K$28,3,FALSE))</f>
        <v>Predominantly Urban</v>
      </c>
      <c r="I167" s="124">
        <v>6920</v>
      </c>
      <c r="J167" s="124">
        <v>4890</v>
      </c>
      <c r="K167" s="124">
        <v>100</v>
      </c>
      <c r="L167" s="124">
        <v>40090</v>
      </c>
      <c r="M167" s="124">
        <v>52000</v>
      </c>
      <c r="N167" s="124"/>
    </row>
    <row r="168" spans="1:14" x14ac:dyDescent="0.25">
      <c r="A168" s="3"/>
      <c r="B168" s="126" t="s">
        <v>498</v>
      </c>
      <c r="C168" s="126"/>
      <c r="D168" s="126" t="s">
        <v>500</v>
      </c>
      <c r="E168" s="127"/>
      <c r="F168" s="126" t="s">
        <v>501</v>
      </c>
      <c r="G168" s="90" t="str">
        <f>VLOOKUP(F168,regions!A$2:C$419,3,FALSE)</f>
        <v>Shire district</v>
      </c>
      <c r="H168" s="3" t="str">
        <f>IFERROR(VLOOKUP(F168,classifications!A$3:C$328,3,FALSE),VLOOKUP(F168,classifications!I$2:K$28,3,FALSE))</f>
        <v>Predominantly Rural</v>
      </c>
      <c r="I168" s="124">
        <v>10</v>
      </c>
      <c r="J168" s="124">
        <v>5200</v>
      </c>
      <c r="K168" s="124">
        <v>120</v>
      </c>
      <c r="L168" s="124">
        <v>31620</v>
      </c>
      <c r="M168" s="124">
        <v>36940</v>
      </c>
      <c r="N168" s="124"/>
    </row>
    <row r="169" spans="1:14" x14ac:dyDescent="0.25">
      <c r="A169" s="3"/>
      <c r="B169" s="126" t="s">
        <v>502</v>
      </c>
      <c r="C169" s="126"/>
      <c r="D169" s="126" t="s">
        <v>504</v>
      </c>
      <c r="E169" s="127"/>
      <c r="F169" s="126" t="s">
        <v>505</v>
      </c>
      <c r="G169" s="90" t="str">
        <f>VLOOKUP(F169,regions!A$2:C$419,3,FALSE)</f>
        <v>Shire district</v>
      </c>
      <c r="H169" s="3" t="str">
        <f>IFERROR(VLOOKUP(F169,classifications!A$3:C$328,3,FALSE),VLOOKUP(F169,classifications!I$2:K$28,3,FALSE))</f>
        <v>Predominantly Rural</v>
      </c>
      <c r="I169" s="124">
        <v>0</v>
      </c>
      <c r="J169" s="124">
        <v>5560</v>
      </c>
      <c r="K169" s="124">
        <v>10</v>
      </c>
      <c r="L169" s="124">
        <v>38250</v>
      </c>
      <c r="M169" s="124">
        <v>43830</v>
      </c>
      <c r="N169" s="124"/>
    </row>
    <row r="170" spans="1:14" x14ac:dyDescent="0.25">
      <c r="A170" s="3"/>
      <c r="B170" s="126" t="s">
        <v>506</v>
      </c>
      <c r="C170" s="126"/>
      <c r="D170" s="126" t="s">
        <v>508</v>
      </c>
      <c r="E170" s="127"/>
      <c r="F170" s="126" t="s">
        <v>509</v>
      </c>
      <c r="G170" s="90" t="str">
        <f>VLOOKUP(F170,regions!A$2:C$419,3,FALSE)</f>
        <v>Shire district</v>
      </c>
      <c r="H170" s="3" t="str">
        <f>IFERROR(VLOOKUP(F170,classifications!A$3:C$328,3,FALSE),VLOOKUP(F170,classifications!I$2:K$28,3,FALSE))</f>
        <v>Predominantly Rural</v>
      </c>
      <c r="I170" s="124">
        <v>0</v>
      </c>
      <c r="J170" s="124">
        <v>9600</v>
      </c>
      <c r="K170" s="124">
        <v>120</v>
      </c>
      <c r="L170" s="124">
        <v>64700</v>
      </c>
      <c r="M170" s="124">
        <v>74420</v>
      </c>
      <c r="N170" s="124"/>
    </row>
    <row r="171" spans="1:14" x14ac:dyDescent="0.25">
      <c r="A171" s="3"/>
      <c r="B171" s="126" t="s">
        <v>510</v>
      </c>
      <c r="C171" s="126"/>
      <c r="D171" s="126" t="s">
        <v>512</v>
      </c>
      <c r="E171" s="127"/>
      <c r="F171" s="126" t="s">
        <v>513</v>
      </c>
      <c r="G171" s="90" t="str">
        <f>VLOOKUP(F171,regions!A$2:C$419,3,FALSE)</f>
        <v>Shire district</v>
      </c>
      <c r="H171" s="3" t="str">
        <f>IFERROR(VLOOKUP(F171,classifications!A$3:C$328,3,FALSE),VLOOKUP(F171,classifications!I$2:K$28,3,FALSE))</f>
        <v>Predominantly Rural</v>
      </c>
      <c r="I171" s="124">
        <v>5250</v>
      </c>
      <c r="J171" s="124">
        <v>3480</v>
      </c>
      <c r="K171" s="124">
        <v>150</v>
      </c>
      <c r="L171" s="124">
        <v>56300</v>
      </c>
      <c r="M171" s="124">
        <v>65180</v>
      </c>
      <c r="N171" s="124"/>
    </row>
    <row r="172" spans="1:14" x14ac:dyDescent="0.25">
      <c r="A172" s="3"/>
      <c r="H172" s="3"/>
      <c r="I172" s="124"/>
      <c r="J172" s="124"/>
      <c r="K172" s="124"/>
      <c r="L172" s="124"/>
      <c r="M172" s="124"/>
      <c r="N172" s="124"/>
    </row>
    <row r="173" spans="1:14" x14ac:dyDescent="0.25">
      <c r="A173" s="3"/>
      <c r="B173" s="126"/>
      <c r="C173" s="126"/>
      <c r="D173" s="126" t="s">
        <v>1458</v>
      </c>
      <c r="E173" s="127" t="s">
        <v>1459</v>
      </c>
      <c r="F173" s="126"/>
      <c r="G173" s="126"/>
      <c r="H173" s="3"/>
      <c r="I173" s="133"/>
      <c r="J173" s="133"/>
      <c r="K173" s="133"/>
      <c r="L173" s="133"/>
      <c r="M173" s="131"/>
      <c r="N173" s="124"/>
    </row>
    <row r="174" spans="1:14" x14ac:dyDescent="0.25">
      <c r="A174" s="3"/>
      <c r="B174" s="126" t="s">
        <v>1460</v>
      </c>
      <c r="C174" s="126"/>
      <c r="D174" s="126" t="s">
        <v>1462</v>
      </c>
      <c r="E174" s="127"/>
      <c r="F174" s="126" t="s">
        <v>1463</v>
      </c>
      <c r="G174" s="126"/>
      <c r="H174" s="129"/>
      <c r="I174" s="131"/>
      <c r="J174" s="131"/>
      <c r="K174" s="131"/>
      <c r="L174" s="131"/>
      <c r="M174" s="131"/>
      <c r="N174" s="124"/>
    </row>
    <row r="175" spans="1:14" x14ac:dyDescent="0.25">
      <c r="A175" s="3"/>
      <c r="B175" s="126" t="s">
        <v>1464</v>
      </c>
      <c r="C175" s="126"/>
      <c r="D175" s="126" t="s">
        <v>1466</v>
      </c>
      <c r="E175" s="127"/>
      <c r="F175" s="126" t="s">
        <v>1467</v>
      </c>
      <c r="G175" s="126"/>
      <c r="H175" s="129"/>
      <c r="I175" s="131"/>
      <c r="J175" s="131"/>
      <c r="K175" s="131"/>
      <c r="L175" s="131"/>
      <c r="M175" s="131"/>
      <c r="N175" s="124"/>
    </row>
    <row r="176" spans="1:14" x14ac:dyDescent="0.25">
      <c r="A176" s="3"/>
      <c r="B176" s="126" t="s">
        <v>1468</v>
      </c>
      <c r="C176" s="126"/>
      <c r="D176" s="126" t="s">
        <v>1470</v>
      </c>
      <c r="E176" s="127"/>
      <c r="F176" s="126" t="s">
        <v>1471</v>
      </c>
      <c r="G176" s="126"/>
      <c r="H176" s="129"/>
      <c r="I176" s="131"/>
      <c r="J176" s="131"/>
      <c r="K176" s="131"/>
      <c r="L176" s="131"/>
      <c r="M176" s="131"/>
      <c r="N176" s="124"/>
    </row>
    <row r="177" spans="1:14" x14ac:dyDescent="0.25">
      <c r="A177" s="3"/>
      <c r="B177" s="126" t="s">
        <v>1472</v>
      </c>
      <c r="C177" s="126"/>
      <c r="D177" s="126" t="s">
        <v>1474</v>
      </c>
      <c r="E177" s="127"/>
      <c r="F177" s="126" t="s">
        <v>1475</v>
      </c>
      <c r="G177" s="126"/>
      <c r="H177" s="129"/>
      <c r="I177" s="131"/>
      <c r="J177" s="131"/>
      <c r="K177" s="131"/>
      <c r="L177" s="131"/>
      <c r="M177" s="131"/>
      <c r="N177" s="124"/>
    </row>
    <row r="178" spans="1:14" x14ac:dyDescent="0.25">
      <c r="A178" s="3"/>
      <c r="B178" s="126" t="s">
        <v>1476</v>
      </c>
      <c r="C178" s="126"/>
      <c r="D178" s="126" t="s">
        <v>1478</v>
      </c>
      <c r="E178" s="127"/>
      <c r="F178" s="126" t="s">
        <v>1479</v>
      </c>
      <c r="G178" s="126"/>
      <c r="H178" s="129"/>
      <c r="I178" s="131"/>
      <c r="J178" s="131"/>
      <c r="K178" s="131"/>
      <c r="L178" s="131"/>
      <c r="M178" s="131"/>
      <c r="N178" s="124"/>
    </row>
    <row r="179" spans="1:14" x14ac:dyDescent="0.25">
      <c r="A179" s="3"/>
      <c r="B179" s="126" t="s">
        <v>1480</v>
      </c>
      <c r="C179" s="126"/>
      <c r="D179" s="126" t="s">
        <v>1482</v>
      </c>
      <c r="E179" s="127"/>
      <c r="F179" s="126" t="s">
        <v>1483</v>
      </c>
      <c r="G179" s="126"/>
      <c r="H179" s="129"/>
      <c r="I179" s="131"/>
      <c r="J179" s="131"/>
      <c r="K179" s="131"/>
      <c r="L179" s="131"/>
      <c r="M179" s="131"/>
      <c r="N179" s="124"/>
    </row>
    <row r="180" spans="1:14" x14ac:dyDescent="0.25">
      <c r="A180" s="3"/>
      <c r="B180" s="126"/>
      <c r="C180" s="126"/>
      <c r="D180" s="126"/>
      <c r="E180" s="127"/>
      <c r="F180" s="126"/>
      <c r="G180" s="126"/>
      <c r="H180" s="3"/>
      <c r="I180" s="124"/>
      <c r="J180" s="124"/>
      <c r="K180" s="124"/>
      <c r="L180" s="124"/>
      <c r="M180" s="124"/>
      <c r="N180" s="124"/>
    </row>
    <row r="181" spans="1:14" x14ac:dyDescent="0.25">
      <c r="A181" s="3"/>
      <c r="B181" s="126"/>
      <c r="C181" s="126"/>
      <c r="D181" s="126" t="s">
        <v>1484</v>
      </c>
      <c r="E181" s="127" t="s">
        <v>1485</v>
      </c>
      <c r="F181" s="126"/>
      <c r="G181" s="126"/>
      <c r="H181" s="3"/>
      <c r="I181" s="131"/>
      <c r="J181" s="131"/>
      <c r="K181" s="131"/>
      <c r="L181" s="131"/>
      <c r="M181" s="131"/>
      <c r="N181" s="124"/>
    </row>
    <row r="182" spans="1:14" x14ac:dyDescent="0.25">
      <c r="A182" s="3"/>
      <c r="B182" s="126" t="s">
        <v>1486</v>
      </c>
      <c r="C182" s="126"/>
      <c r="D182" s="126" t="s">
        <v>1488</v>
      </c>
      <c r="E182" s="127"/>
      <c r="F182" s="126" t="s">
        <v>1489</v>
      </c>
      <c r="G182" s="126"/>
      <c r="H182" s="129"/>
      <c r="I182" s="131"/>
      <c r="J182" s="131"/>
      <c r="K182" s="131"/>
      <c r="L182" s="131"/>
      <c r="M182" s="131"/>
      <c r="N182" s="124"/>
    </row>
    <row r="183" spans="1:14" x14ac:dyDescent="0.25">
      <c r="A183" s="3"/>
      <c r="B183" s="126" t="s">
        <v>1490</v>
      </c>
      <c r="C183" s="126"/>
      <c r="D183" s="126" t="s">
        <v>1492</v>
      </c>
      <c r="E183" s="127"/>
      <c r="F183" s="126" t="s">
        <v>1493</v>
      </c>
      <c r="G183" s="126"/>
      <c r="H183" s="129"/>
      <c r="I183" s="131"/>
      <c r="J183" s="131"/>
      <c r="K183" s="131"/>
      <c r="L183" s="131"/>
      <c r="M183" s="131"/>
      <c r="N183" s="124"/>
    </row>
    <row r="184" spans="1:14" x14ac:dyDescent="0.25">
      <c r="A184" s="3"/>
      <c r="B184" s="126" t="s">
        <v>75</v>
      </c>
      <c r="C184" s="126"/>
      <c r="D184" s="126" t="s">
        <v>1495</v>
      </c>
      <c r="E184" s="127"/>
      <c r="F184" s="126" t="s">
        <v>1496</v>
      </c>
      <c r="G184" s="126"/>
      <c r="H184" s="129"/>
      <c r="I184" s="131"/>
      <c r="J184" s="131"/>
      <c r="K184" s="131"/>
      <c r="L184" s="131"/>
      <c r="M184" s="131"/>
      <c r="N184" s="124"/>
    </row>
    <row r="185" spans="1:14" x14ac:dyDescent="0.25">
      <c r="A185" s="3"/>
      <c r="B185" s="126" t="s">
        <v>1497</v>
      </c>
      <c r="C185" s="126"/>
      <c r="D185" s="126" t="s">
        <v>1499</v>
      </c>
      <c r="E185" s="127"/>
      <c r="F185" s="126" t="s">
        <v>1500</v>
      </c>
      <c r="G185" s="126"/>
      <c r="H185" s="129"/>
      <c r="I185" s="131"/>
      <c r="J185" s="131"/>
      <c r="K185" s="131"/>
      <c r="L185" s="131"/>
      <c r="M185" s="131"/>
      <c r="N185" s="124"/>
    </row>
    <row r="186" spans="1:14" x14ac:dyDescent="0.25">
      <c r="A186" s="3"/>
      <c r="B186" s="126" t="s">
        <v>1501</v>
      </c>
      <c r="C186" s="126"/>
      <c r="D186" s="126" t="s">
        <v>1503</v>
      </c>
      <c r="E186" s="127"/>
      <c r="F186" s="126" t="s">
        <v>1504</v>
      </c>
      <c r="G186" s="126"/>
      <c r="H186" s="129"/>
      <c r="I186" s="131"/>
      <c r="J186" s="131"/>
      <c r="K186" s="131"/>
      <c r="L186" s="131"/>
      <c r="M186" s="131"/>
      <c r="N186" s="124"/>
    </row>
    <row r="187" spans="1:14" x14ac:dyDescent="0.25">
      <c r="A187" s="3"/>
      <c r="B187" s="126" t="s">
        <v>1505</v>
      </c>
      <c r="C187" s="126"/>
      <c r="D187" s="126" t="s">
        <v>1507</v>
      </c>
      <c r="E187" s="127"/>
      <c r="F187" s="126" t="s">
        <v>1508</v>
      </c>
      <c r="G187" s="126"/>
      <c r="H187" s="129"/>
      <c r="I187" s="131"/>
      <c r="J187" s="131"/>
      <c r="K187" s="131"/>
      <c r="L187" s="131"/>
      <c r="M187" s="131"/>
      <c r="N187" s="124"/>
    </row>
    <row r="188" spans="1:14" x14ac:dyDescent="0.25">
      <c r="A188" s="3"/>
      <c r="B188" s="126" t="s">
        <v>1509</v>
      </c>
      <c r="C188" s="126"/>
      <c r="D188" s="126" t="s">
        <v>1511</v>
      </c>
      <c r="E188" s="127"/>
      <c r="F188" s="126" t="s">
        <v>1512</v>
      </c>
      <c r="G188" s="126"/>
      <c r="H188" s="129"/>
      <c r="I188" s="131"/>
      <c r="J188" s="131"/>
      <c r="K188" s="131"/>
      <c r="L188" s="131"/>
      <c r="M188" s="131"/>
      <c r="N188" s="124"/>
    </row>
    <row r="189" spans="1:14" x14ac:dyDescent="0.25">
      <c r="A189" s="3"/>
      <c r="H189" s="3"/>
      <c r="I189" s="124"/>
      <c r="J189" s="124"/>
      <c r="K189" s="124"/>
      <c r="L189" s="124"/>
      <c r="M189" s="124"/>
      <c r="N189" s="124"/>
    </row>
    <row r="190" spans="1:14" x14ac:dyDescent="0.25">
      <c r="A190" s="3"/>
      <c r="B190" s="126"/>
      <c r="C190" s="126"/>
      <c r="D190" s="126" t="s">
        <v>514</v>
      </c>
      <c r="E190" s="127" t="s">
        <v>515</v>
      </c>
      <c r="F190" s="127" t="s">
        <v>515</v>
      </c>
      <c r="G190" s="90" t="str">
        <f>VLOOKUP(F190,regions!A$2:C$419,3,FALSE)</f>
        <v>Shire county</v>
      </c>
      <c r="H190" s="3"/>
      <c r="I190" s="132">
        <v>2680</v>
      </c>
      <c r="J190" s="132">
        <v>30260</v>
      </c>
      <c r="K190" s="132">
        <v>140</v>
      </c>
      <c r="L190" s="132">
        <v>212830</v>
      </c>
      <c r="M190" s="132">
        <v>245910</v>
      </c>
      <c r="N190" s="124"/>
    </row>
    <row r="191" spans="1:14" x14ac:dyDescent="0.25">
      <c r="A191" s="3"/>
      <c r="B191" s="126" t="s">
        <v>516</v>
      </c>
      <c r="C191" s="126"/>
      <c r="D191" s="126" t="s">
        <v>518</v>
      </c>
      <c r="E191" s="127"/>
      <c r="F191" s="126" t="s">
        <v>519</v>
      </c>
      <c r="G191" s="90" t="str">
        <f>VLOOKUP(F191,regions!A$2:C$419,3,FALSE)</f>
        <v>Shire district</v>
      </c>
      <c r="H191" s="3" t="str">
        <f>IFERROR(VLOOKUP(F191,classifications!A$3:C$328,3,FALSE),VLOOKUP(F191,classifications!I$2:K$28,3,FALSE))</f>
        <v>Predominantly Rural</v>
      </c>
      <c r="I191" s="124">
        <v>0</v>
      </c>
      <c r="J191" s="124">
        <v>8690</v>
      </c>
      <c r="K191" s="124">
        <v>10</v>
      </c>
      <c r="L191" s="124">
        <v>38000</v>
      </c>
      <c r="M191" s="124">
        <v>46690</v>
      </c>
      <c r="N191" s="124"/>
    </row>
    <row r="192" spans="1:14" x14ac:dyDescent="0.25">
      <c r="A192" s="3"/>
      <c r="B192" s="126" t="s">
        <v>520</v>
      </c>
      <c r="C192" s="126"/>
      <c r="D192" s="126" t="s">
        <v>522</v>
      </c>
      <c r="E192" s="127"/>
      <c r="F192" s="126" t="s">
        <v>523</v>
      </c>
      <c r="G192" s="90" t="str">
        <f>VLOOKUP(F192,regions!A$2:C$419,3,FALSE)</f>
        <v>Shire district</v>
      </c>
      <c r="H192" s="3" t="str">
        <f>IFERROR(VLOOKUP(F192,classifications!A$3:C$328,3,FALSE),VLOOKUP(F192,classifications!I$2:K$28,3,FALSE))</f>
        <v>Urban with Significant Rural</v>
      </c>
      <c r="I192" s="124">
        <v>2660</v>
      </c>
      <c r="J192" s="124">
        <v>800</v>
      </c>
      <c r="K192" s="124">
        <v>0</v>
      </c>
      <c r="L192" s="124">
        <v>29780</v>
      </c>
      <c r="M192" s="124">
        <v>33230</v>
      </c>
      <c r="N192" s="124"/>
    </row>
    <row r="193" spans="1:14" x14ac:dyDescent="0.25">
      <c r="A193" s="3"/>
      <c r="B193" s="126" t="s">
        <v>524</v>
      </c>
      <c r="C193" s="126"/>
      <c r="D193" s="126" t="s">
        <v>526</v>
      </c>
      <c r="E193" s="127"/>
      <c r="F193" s="126" t="s">
        <v>527</v>
      </c>
      <c r="G193" s="90" t="str">
        <f>VLOOKUP(F193,regions!A$2:C$419,3,FALSE)</f>
        <v>Shire district</v>
      </c>
      <c r="H193" s="3" t="str">
        <f>IFERROR(VLOOKUP(F193,classifications!A$3:C$328,3,FALSE),VLOOKUP(F193,classifications!I$2:K$28,3,FALSE))</f>
        <v>Urban with Significant Rural</v>
      </c>
      <c r="I193" s="124">
        <v>20</v>
      </c>
      <c r="J193" s="124">
        <v>7560</v>
      </c>
      <c r="K193" s="124">
        <v>70</v>
      </c>
      <c r="L193" s="124">
        <v>44350</v>
      </c>
      <c r="M193" s="124">
        <v>51990</v>
      </c>
      <c r="N193" s="124"/>
    </row>
    <row r="194" spans="1:14" x14ac:dyDescent="0.25">
      <c r="A194" s="3"/>
      <c r="B194" s="126" t="s">
        <v>528</v>
      </c>
      <c r="C194" s="126"/>
      <c r="D194" s="126" t="s">
        <v>530</v>
      </c>
      <c r="E194" s="127"/>
      <c r="F194" s="126" t="s">
        <v>531</v>
      </c>
      <c r="G194" s="90" t="str">
        <f>VLOOKUP(F194,regions!A$2:C$419,3,FALSE)</f>
        <v>Shire district</v>
      </c>
      <c r="H194" s="3" t="str">
        <f>IFERROR(VLOOKUP(F194,classifications!A$3:C$328,3,FALSE),VLOOKUP(F194,classifications!I$2:K$28,3,FALSE))</f>
        <v>Predominantly Rural</v>
      </c>
      <c r="I194" s="124">
        <v>0</v>
      </c>
      <c r="J194" s="124">
        <v>6090</v>
      </c>
      <c r="K194" s="124">
        <v>40</v>
      </c>
      <c r="L194" s="124">
        <v>26900</v>
      </c>
      <c r="M194" s="124">
        <v>33030</v>
      </c>
      <c r="N194" s="124"/>
    </row>
    <row r="195" spans="1:14" x14ac:dyDescent="0.25">
      <c r="A195" s="3"/>
      <c r="B195" s="126" t="s">
        <v>532</v>
      </c>
      <c r="C195" s="126"/>
      <c r="D195" s="126" t="s">
        <v>534</v>
      </c>
      <c r="E195" s="127"/>
      <c r="F195" s="126" t="s">
        <v>535</v>
      </c>
      <c r="G195" s="90" t="str">
        <f>VLOOKUP(F195,regions!A$2:C$419,3,FALSE)</f>
        <v>Shire district</v>
      </c>
      <c r="H195" s="3" t="str">
        <f>IFERROR(VLOOKUP(F195,classifications!A$3:C$328,3,FALSE),VLOOKUP(F195,classifications!I$2:K$28,3,FALSE))</f>
        <v>Predominantly Rural</v>
      </c>
      <c r="I195" s="124">
        <v>0</v>
      </c>
      <c r="J195" s="124">
        <v>2470</v>
      </c>
      <c r="K195" s="124">
        <v>0</v>
      </c>
      <c r="L195" s="124">
        <v>23660</v>
      </c>
      <c r="M195" s="124">
        <v>26140</v>
      </c>
      <c r="N195" s="124"/>
    </row>
    <row r="196" spans="1:14" x14ac:dyDescent="0.25">
      <c r="A196" s="3"/>
      <c r="B196" s="126" t="s">
        <v>536</v>
      </c>
      <c r="C196" s="126"/>
      <c r="D196" s="126" t="s">
        <v>538</v>
      </c>
      <c r="E196" s="127"/>
      <c r="F196" s="126" t="s">
        <v>539</v>
      </c>
      <c r="G196" s="90" t="str">
        <f>VLOOKUP(F196,regions!A$2:C$419,3,FALSE)</f>
        <v>Shire district</v>
      </c>
      <c r="H196" s="3" t="str">
        <f>IFERROR(VLOOKUP(F196,classifications!A$3:C$328,3,FALSE),VLOOKUP(F196,classifications!I$2:K$28,3,FALSE))</f>
        <v>Predominantly Rural</v>
      </c>
      <c r="I196" s="124">
        <v>0</v>
      </c>
      <c r="J196" s="124">
        <v>4670</v>
      </c>
      <c r="K196" s="124">
        <v>20</v>
      </c>
      <c r="L196" s="124">
        <v>50150</v>
      </c>
      <c r="M196" s="124">
        <v>54830</v>
      </c>
      <c r="N196" s="124"/>
    </row>
    <row r="197" spans="1:14" x14ac:dyDescent="0.25">
      <c r="A197" s="3"/>
      <c r="H197" s="3"/>
      <c r="I197" s="124"/>
      <c r="J197" s="124"/>
      <c r="K197" s="124"/>
      <c r="L197" s="124"/>
      <c r="M197" s="124"/>
      <c r="N197" s="124"/>
    </row>
    <row r="198" spans="1:14" x14ac:dyDescent="0.25">
      <c r="A198" s="3"/>
      <c r="B198" s="126"/>
      <c r="C198" s="126"/>
      <c r="D198" s="126" t="s">
        <v>540</v>
      </c>
      <c r="E198" s="127" t="s">
        <v>541</v>
      </c>
      <c r="F198" s="127" t="s">
        <v>541</v>
      </c>
      <c r="G198" s="90" t="str">
        <f>VLOOKUP(F198,regions!A$2:C$419,3,FALSE)</f>
        <v>Shire county</v>
      </c>
      <c r="H198" s="3"/>
      <c r="I198" s="132">
        <v>29560</v>
      </c>
      <c r="J198" s="132">
        <v>23550</v>
      </c>
      <c r="K198" s="132">
        <v>110</v>
      </c>
      <c r="L198" s="132">
        <v>302500</v>
      </c>
      <c r="M198" s="132">
        <v>355730</v>
      </c>
      <c r="N198" s="124"/>
    </row>
    <row r="199" spans="1:14" x14ac:dyDescent="0.25">
      <c r="A199" s="3"/>
      <c r="B199" s="126" t="s">
        <v>542</v>
      </c>
      <c r="C199" s="126"/>
      <c r="D199" s="126" t="s">
        <v>544</v>
      </c>
      <c r="E199" s="127"/>
      <c r="F199" s="126" t="s">
        <v>545</v>
      </c>
      <c r="G199" s="90" t="str">
        <f>VLOOKUP(F199,regions!A$2:C$419,3,FALSE)</f>
        <v>Shire district</v>
      </c>
      <c r="H199" s="3" t="str">
        <f>IFERROR(VLOOKUP(F199,classifications!A$3:C$328,3,FALSE),VLOOKUP(F199,classifications!I$2:K$28,3,FALSE))</f>
        <v>Predominantly Urban</v>
      </c>
      <c r="I199" s="124">
        <v>0</v>
      </c>
      <c r="J199" s="124">
        <v>7090</v>
      </c>
      <c r="K199" s="124">
        <v>20</v>
      </c>
      <c r="L199" s="124">
        <v>49200</v>
      </c>
      <c r="M199" s="124">
        <v>56310</v>
      </c>
      <c r="N199" s="124"/>
    </row>
    <row r="200" spans="1:14" x14ac:dyDescent="0.25">
      <c r="A200" s="3"/>
      <c r="B200" s="126" t="s">
        <v>546</v>
      </c>
      <c r="C200" s="126"/>
      <c r="D200" s="126" t="s">
        <v>548</v>
      </c>
      <c r="E200" s="127"/>
      <c r="F200" s="126" t="s">
        <v>549</v>
      </c>
      <c r="G200" s="90" t="str">
        <f>VLOOKUP(F200,regions!A$2:C$419,3,FALSE)</f>
        <v>Shire district</v>
      </c>
      <c r="H200" s="3" t="str">
        <f>IFERROR(VLOOKUP(F200,classifications!A$3:C$328,3,FALSE),VLOOKUP(F200,classifications!I$2:K$28,3,FALSE))</f>
        <v>Urban with Significant Rural</v>
      </c>
      <c r="I200" s="124">
        <v>5140</v>
      </c>
      <c r="J200" s="124">
        <v>1080</v>
      </c>
      <c r="K200" s="124">
        <v>0</v>
      </c>
      <c r="L200" s="124">
        <v>29100</v>
      </c>
      <c r="M200" s="124">
        <v>35320</v>
      </c>
      <c r="N200" s="124"/>
    </row>
    <row r="201" spans="1:14" x14ac:dyDescent="0.25">
      <c r="A201" s="3"/>
      <c r="B201" s="126" t="s">
        <v>550</v>
      </c>
      <c r="C201" s="126"/>
      <c r="D201" s="126" t="s">
        <v>552</v>
      </c>
      <c r="E201" s="127"/>
      <c r="F201" s="126" t="s">
        <v>553</v>
      </c>
      <c r="G201" s="90" t="str">
        <f>VLOOKUP(F201,regions!A$2:C$419,3,FALSE)</f>
        <v>Shire district</v>
      </c>
      <c r="H201" s="3" t="str">
        <f>IFERROR(VLOOKUP(F201,classifications!A$3:C$328,3,FALSE),VLOOKUP(F201,classifications!I$2:K$28,3,FALSE))</f>
        <v>Predominantly Urban</v>
      </c>
      <c r="I201" s="124">
        <v>9440</v>
      </c>
      <c r="J201" s="124">
        <v>1480</v>
      </c>
      <c r="K201" s="124">
        <v>70</v>
      </c>
      <c r="L201" s="124">
        <v>38250</v>
      </c>
      <c r="M201" s="124">
        <v>49240</v>
      </c>
      <c r="N201" s="124"/>
    </row>
    <row r="202" spans="1:14" x14ac:dyDescent="0.25">
      <c r="A202" s="3"/>
      <c r="B202" s="126" t="s">
        <v>554</v>
      </c>
      <c r="C202" s="126"/>
      <c r="D202" s="126" t="s">
        <v>556</v>
      </c>
      <c r="E202" s="127"/>
      <c r="F202" s="126" t="s">
        <v>557</v>
      </c>
      <c r="G202" s="90" t="str">
        <f>VLOOKUP(F202,regions!A$2:C$419,3,FALSE)</f>
        <v>Shire district</v>
      </c>
      <c r="H202" s="3" t="str">
        <f>IFERROR(VLOOKUP(F202,classifications!A$3:C$328,3,FALSE),VLOOKUP(F202,classifications!I$2:K$28,3,FALSE))</f>
        <v>Predominantly Rural</v>
      </c>
      <c r="I202" s="124">
        <v>0</v>
      </c>
      <c r="J202" s="124">
        <v>4020</v>
      </c>
      <c r="K202" s="124">
        <v>10</v>
      </c>
      <c r="L202" s="124">
        <v>30170</v>
      </c>
      <c r="M202" s="124">
        <v>34200</v>
      </c>
      <c r="N202" s="124"/>
    </row>
    <row r="203" spans="1:14" x14ac:dyDescent="0.25">
      <c r="A203" s="3"/>
      <c r="B203" s="126" t="s">
        <v>558</v>
      </c>
      <c r="C203" s="126"/>
      <c r="D203" s="126" t="s">
        <v>560</v>
      </c>
      <c r="E203" s="127"/>
      <c r="F203" s="126" t="s">
        <v>561</v>
      </c>
      <c r="G203" s="90" t="str">
        <f>VLOOKUP(F203,regions!A$2:C$419,3,FALSE)</f>
        <v>Shire district</v>
      </c>
      <c r="H203" s="3" t="str">
        <f>IFERROR(VLOOKUP(F203,classifications!A$3:C$328,3,FALSE),VLOOKUP(F203,classifications!I$2:K$28,3,FALSE))</f>
        <v>Predominantly Urban</v>
      </c>
      <c r="I203" s="124">
        <v>0</v>
      </c>
      <c r="J203" s="124">
        <v>6580</v>
      </c>
      <c r="K203" s="124">
        <v>0</v>
      </c>
      <c r="L203" s="124">
        <v>45130</v>
      </c>
      <c r="M203" s="124">
        <v>51720</v>
      </c>
      <c r="N203" s="124"/>
    </row>
    <row r="204" spans="1:14" x14ac:dyDescent="0.25">
      <c r="A204" s="3"/>
      <c r="B204" s="126" t="s">
        <v>562</v>
      </c>
      <c r="C204" s="126"/>
      <c r="D204" s="126" t="s">
        <v>564</v>
      </c>
      <c r="E204" s="127"/>
      <c r="F204" s="126" t="s">
        <v>565</v>
      </c>
      <c r="G204" s="90" t="str">
        <f>VLOOKUP(F204,regions!A$2:C$419,3,FALSE)</f>
        <v>Shire district</v>
      </c>
      <c r="H204" s="3" t="str">
        <f>IFERROR(VLOOKUP(F204,classifications!A$3:C$328,3,FALSE),VLOOKUP(F204,classifications!I$2:K$28,3,FALSE))</f>
        <v>Predominantly Rural</v>
      </c>
      <c r="I204" s="124">
        <v>4020</v>
      </c>
      <c r="J204" s="124">
        <v>1170</v>
      </c>
      <c r="K204" s="124">
        <v>10</v>
      </c>
      <c r="L204" s="124">
        <v>36210</v>
      </c>
      <c r="M204" s="124">
        <v>41410</v>
      </c>
      <c r="N204" s="124"/>
    </row>
    <row r="205" spans="1:14" x14ac:dyDescent="0.25">
      <c r="A205" s="3"/>
      <c r="B205" s="126" t="s">
        <v>566</v>
      </c>
      <c r="C205" s="126"/>
      <c r="D205" s="126" t="s">
        <v>568</v>
      </c>
      <c r="E205" s="127"/>
      <c r="F205" s="126" t="s">
        <v>569</v>
      </c>
      <c r="G205" s="90" t="str">
        <f>VLOOKUP(F205,regions!A$2:C$419,3,FALSE)</f>
        <v>Shire district</v>
      </c>
      <c r="H205" s="3" t="str">
        <f>IFERROR(VLOOKUP(F205,classifications!A$3:C$328,3,FALSE),VLOOKUP(F205,classifications!I$2:K$28,3,FALSE))</f>
        <v>Predominantly Urban</v>
      </c>
      <c r="I205" s="124">
        <v>7980</v>
      </c>
      <c r="J205" s="124">
        <v>1070</v>
      </c>
      <c r="K205" s="124">
        <v>0</v>
      </c>
      <c r="L205" s="124">
        <v>36070</v>
      </c>
      <c r="M205" s="124">
        <v>45120</v>
      </c>
      <c r="N205" s="124"/>
    </row>
    <row r="206" spans="1:14" x14ac:dyDescent="0.25">
      <c r="A206" s="3"/>
      <c r="B206" s="126" t="s">
        <v>570</v>
      </c>
      <c r="C206" s="126"/>
      <c r="D206" s="126" t="s">
        <v>572</v>
      </c>
      <c r="E206" s="127"/>
      <c r="F206" s="126" t="s">
        <v>573</v>
      </c>
      <c r="G206" s="90" t="str">
        <f>VLOOKUP(F206,regions!A$2:C$419,3,FALSE)</f>
        <v>Shire district</v>
      </c>
      <c r="H206" s="3" t="str">
        <f>IFERROR(VLOOKUP(F206,classifications!A$3:C$328,3,FALSE),VLOOKUP(F206,classifications!I$2:K$28,3,FALSE))</f>
        <v>Urban with Significant Rural</v>
      </c>
      <c r="I206" s="124">
        <v>2970</v>
      </c>
      <c r="J206" s="124">
        <v>1060</v>
      </c>
      <c r="K206" s="124">
        <v>0</v>
      </c>
      <c r="L206" s="124">
        <v>38370</v>
      </c>
      <c r="M206" s="124">
        <v>42400</v>
      </c>
      <c r="N206" s="124"/>
    </row>
    <row r="207" spans="1:14" x14ac:dyDescent="0.25">
      <c r="A207" s="3"/>
      <c r="H207" s="3"/>
      <c r="I207" s="124"/>
      <c r="J207" s="124"/>
      <c r="K207" s="124"/>
      <c r="L207" s="124"/>
      <c r="M207" s="124"/>
      <c r="N207" s="124"/>
    </row>
    <row r="208" spans="1:14" x14ac:dyDescent="0.25">
      <c r="A208" s="3"/>
      <c r="B208" s="126"/>
      <c r="C208" s="126"/>
      <c r="D208" s="126" t="s">
        <v>574</v>
      </c>
      <c r="E208" s="127" t="s">
        <v>575</v>
      </c>
      <c r="F208" s="127" t="s">
        <v>575</v>
      </c>
      <c r="G208" s="90" t="str">
        <f>VLOOKUP(F208,regions!A$2:C$419,3,FALSE)</f>
        <v>Shire county</v>
      </c>
      <c r="H208" s="3"/>
      <c r="I208" s="132">
        <v>12260</v>
      </c>
      <c r="J208" s="132">
        <v>27370</v>
      </c>
      <c r="K208" s="132">
        <v>540</v>
      </c>
      <c r="L208" s="132">
        <v>325050</v>
      </c>
      <c r="M208" s="132">
        <v>365220</v>
      </c>
      <c r="N208" s="124"/>
    </row>
    <row r="209" spans="1:14" x14ac:dyDescent="0.25">
      <c r="A209" s="3"/>
      <c r="B209" s="126" t="s">
        <v>576</v>
      </c>
      <c r="C209" s="126"/>
      <c r="D209" s="126" t="s">
        <v>578</v>
      </c>
      <c r="E209" s="127"/>
      <c r="F209" s="126" t="s">
        <v>579</v>
      </c>
      <c r="G209" s="90" t="str">
        <f>VLOOKUP(F209,regions!A$2:C$419,3,FALSE)</f>
        <v>Shire district</v>
      </c>
      <c r="H209" s="3" t="str">
        <f>IFERROR(VLOOKUP(F209,classifications!A$3:C$328,3,FALSE),VLOOKUP(F209,classifications!I$2:K$28,3,FALSE))</f>
        <v>Predominantly Rural</v>
      </c>
      <c r="I209" s="124">
        <v>4220</v>
      </c>
      <c r="J209" s="124">
        <v>2290</v>
      </c>
      <c r="K209" s="124">
        <v>0</v>
      </c>
      <c r="L209" s="124">
        <v>61140</v>
      </c>
      <c r="M209" s="124">
        <v>67650</v>
      </c>
      <c r="N209" s="124"/>
    </row>
    <row r="210" spans="1:14" x14ac:dyDescent="0.25">
      <c r="A210" s="3"/>
      <c r="B210" s="126" t="s">
        <v>580</v>
      </c>
      <c r="C210" s="126"/>
      <c r="D210" s="126" t="s">
        <v>582</v>
      </c>
      <c r="E210" s="127"/>
      <c r="F210" s="126" t="s">
        <v>583</v>
      </c>
      <c r="G210" s="90" t="str">
        <f>VLOOKUP(F210,regions!A$2:C$419,3,FALSE)</f>
        <v>Shire district</v>
      </c>
      <c r="H210" s="3" t="str">
        <f>IFERROR(VLOOKUP(F210,classifications!A$3:C$328,3,FALSE),VLOOKUP(F210,classifications!I$2:K$28,3,FALSE))</f>
        <v>Predominantly Urban</v>
      </c>
      <c r="I210" s="124">
        <v>4970</v>
      </c>
      <c r="J210" s="124">
        <v>4310</v>
      </c>
      <c r="K210" s="124">
        <v>130</v>
      </c>
      <c r="L210" s="124">
        <v>44070</v>
      </c>
      <c r="M210" s="124">
        <v>53480</v>
      </c>
      <c r="N210" s="124"/>
    </row>
    <row r="211" spans="1:14" x14ac:dyDescent="0.25">
      <c r="A211" s="3"/>
      <c r="B211" s="126" t="s">
        <v>584</v>
      </c>
      <c r="C211" s="126"/>
      <c r="D211" s="126" t="s">
        <v>586</v>
      </c>
      <c r="E211" s="127"/>
      <c r="F211" s="126" t="s">
        <v>587</v>
      </c>
      <c r="G211" s="90" t="str">
        <f>VLOOKUP(F211,regions!A$2:C$419,3,FALSE)</f>
        <v>Shire district</v>
      </c>
      <c r="H211" s="3" t="str">
        <f>IFERROR(VLOOKUP(F211,classifications!A$3:C$328,3,FALSE),VLOOKUP(F211,classifications!I$2:K$28,3,FALSE))</f>
        <v>Predominantly Rural</v>
      </c>
      <c r="I211" s="124">
        <v>3060</v>
      </c>
      <c r="J211" s="124">
        <v>1280</v>
      </c>
      <c r="K211" s="124">
        <v>0</v>
      </c>
      <c r="L211" s="124">
        <v>31220</v>
      </c>
      <c r="M211" s="124">
        <v>35560</v>
      </c>
      <c r="N211" s="124"/>
    </row>
    <row r="212" spans="1:14" x14ac:dyDescent="0.25">
      <c r="A212" s="3"/>
      <c r="B212" s="126" t="s">
        <v>588</v>
      </c>
      <c r="C212" s="126"/>
      <c r="D212" s="126" t="s">
        <v>590</v>
      </c>
      <c r="E212" s="127"/>
      <c r="F212" s="126" t="s">
        <v>591</v>
      </c>
      <c r="G212" s="90" t="str">
        <f>VLOOKUP(F212,regions!A$2:C$419,3,FALSE)</f>
        <v>Shire district</v>
      </c>
      <c r="H212" s="3" t="str">
        <f>IFERROR(VLOOKUP(F212,classifications!A$3:C$328,3,FALSE),VLOOKUP(F212,classifications!I$2:K$28,3,FALSE))</f>
        <v>Predominantly Rural</v>
      </c>
      <c r="I212" s="124">
        <v>0</v>
      </c>
      <c r="J212" s="124">
        <v>4470</v>
      </c>
      <c r="K212" s="124">
        <v>310</v>
      </c>
      <c r="L212" s="124">
        <v>41160</v>
      </c>
      <c r="M212" s="124">
        <v>45940</v>
      </c>
      <c r="N212" s="124"/>
    </row>
    <row r="213" spans="1:14" x14ac:dyDescent="0.25">
      <c r="A213" s="3"/>
      <c r="B213" s="126" t="s">
        <v>592</v>
      </c>
      <c r="C213" s="126"/>
      <c r="D213" s="126" t="s">
        <v>594</v>
      </c>
      <c r="E213" s="127"/>
      <c r="F213" s="126" t="s">
        <v>595</v>
      </c>
      <c r="G213" s="90" t="str">
        <f>VLOOKUP(F213,regions!A$2:C$419,3,FALSE)</f>
        <v>Shire district</v>
      </c>
      <c r="H213" s="3" t="str">
        <f>IFERROR(VLOOKUP(F213,classifications!A$3:C$328,3,FALSE),VLOOKUP(F213,classifications!I$2:K$28,3,FALSE))</f>
        <v>Predominantly Rural</v>
      </c>
      <c r="I213" s="124">
        <v>0</v>
      </c>
      <c r="J213" s="124">
        <v>4390</v>
      </c>
      <c r="K213" s="124">
        <v>60</v>
      </c>
      <c r="L213" s="124">
        <v>40080</v>
      </c>
      <c r="M213" s="124">
        <v>44530</v>
      </c>
      <c r="N213" s="124"/>
    </row>
    <row r="214" spans="1:14" x14ac:dyDescent="0.25">
      <c r="A214" s="3"/>
      <c r="B214" s="126" t="s">
        <v>596</v>
      </c>
      <c r="C214" s="126"/>
      <c r="D214" s="126" t="s">
        <v>598</v>
      </c>
      <c r="E214" s="127"/>
      <c r="F214" s="126" t="s">
        <v>599</v>
      </c>
      <c r="G214" s="90" t="str">
        <f>VLOOKUP(F214,regions!A$2:C$419,3,FALSE)</f>
        <v>Shire district</v>
      </c>
      <c r="H214" s="3" t="str">
        <f>IFERROR(VLOOKUP(F214,classifications!A$3:C$328,3,FALSE),VLOOKUP(F214,classifications!I$2:K$28,3,FALSE))</f>
        <v>Predominantly Rural</v>
      </c>
      <c r="I214" s="124">
        <v>0</v>
      </c>
      <c r="J214" s="124">
        <v>5510</v>
      </c>
      <c r="K214" s="124">
        <v>10</v>
      </c>
      <c r="L214" s="124">
        <v>55200</v>
      </c>
      <c r="M214" s="124">
        <v>60710</v>
      </c>
      <c r="N214" s="124"/>
    </row>
    <row r="215" spans="1:14" x14ac:dyDescent="0.25">
      <c r="A215" s="3"/>
      <c r="B215" s="126" t="s">
        <v>600</v>
      </c>
      <c r="C215" s="126"/>
      <c r="D215" s="126" t="s">
        <v>602</v>
      </c>
      <c r="E215" s="127"/>
      <c r="F215" s="126" t="s">
        <v>603</v>
      </c>
      <c r="G215" s="90" t="str">
        <f>VLOOKUP(F215,regions!A$2:C$419,3,FALSE)</f>
        <v>Shire district</v>
      </c>
      <c r="H215" s="3" t="str">
        <f>IFERROR(VLOOKUP(F215,classifications!A$3:C$328,3,FALSE),VLOOKUP(F215,classifications!I$2:K$28,3,FALSE))</f>
        <v>Predominantly Rural</v>
      </c>
      <c r="I215" s="124">
        <v>0</v>
      </c>
      <c r="J215" s="124">
        <v>2750</v>
      </c>
      <c r="K215" s="124">
        <v>0</v>
      </c>
      <c r="L215" s="124">
        <v>29370</v>
      </c>
      <c r="M215" s="124">
        <v>32130</v>
      </c>
      <c r="N215" s="124"/>
    </row>
    <row r="216" spans="1:14" x14ac:dyDescent="0.25">
      <c r="A216" s="3"/>
      <c r="B216" s="126" t="s">
        <v>604</v>
      </c>
      <c r="C216" s="126"/>
      <c r="D216" s="126" t="s">
        <v>606</v>
      </c>
      <c r="E216" s="127"/>
      <c r="F216" s="126" t="s">
        <v>607</v>
      </c>
      <c r="G216" s="90" t="str">
        <f>VLOOKUP(F216,regions!A$2:C$419,3,FALSE)</f>
        <v>Shire district</v>
      </c>
      <c r="H216" s="3" t="str">
        <f>IFERROR(VLOOKUP(F216,classifications!A$3:C$328,3,FALSE),VLOOKUP(F216,classifications!I$2:K$28,3,FALSE))</f>
        <v>Predominantly Rural</v>
      </c>
      <c r="I216" s="124">
        <v>0</v>
      </c>
      <c r="J216" s="124">
        <v>2370</v>
      </c>
      <c r="K216" s="124">
        <v>30</v>
      </c>
      <c r="L216" s="124">
        <v>22820</v>
      </c>
      <c r="M216" s="124">
        <v>25220</v>
      </c>
      <c r="N216" s="124"/>
    </row>
    <row r="217" spans="1:14" x14ac:dyDescent="0.25">
      <c r="A217" s="3"/>
      <c r="B217" s="126"/>
      <c r="C217" s="126"/>
      <c r="D217" s="126"/>
      <c r="E217" s="127"/>
      <c r="F217" s="126"/>
      <c r="G217" s="126"/>
      <c r="H217" s="3"/>
      <c r="I217" s="124"/>
      <c r="J217" s="124"/>
      <c r="K217" s="124"/>
      <c r="L217" s="124"/>
      <c r="M217" s="124"/>
      <c r="N217" s="124"/>
    </row>
    <row r="218" spans="1:14" x14ac:dyDescent="0.25">
      <c r="A218" s="3"/>
      <c r="B218" s="126"/>
      <c r="C218" s="126"/>
      <c r="D218" s="126" t="s">
        <v>608</v>
      </c>
      <c r="E218" s="127" t="s">
        <v>609</v>
      </c>
      <c r="F218" s="127" t="s">
        <v>609</v>
      </c>
      <c r="G218" s="90" t="str">
        <f>VLOOKUP(F218,regions!A$2:C$419,3,FALSE)</f>
        <v>Shire county</v>
      </c>
      <c r="H218" s="3"/>
      <c r="I218" s="132">
        <v>0</v>
      </c>
      <c r="J218" s="132">
        <v>23170</v>
      </c>
      <c r="K218" s="132">
        <v>1160</v>
      </c>
      <c r="L218" s="132">
        <v>176140</v>
      </c>
      <c r="M218" s="132">
        <v>200470</v>
      </c>
      <c r="N218" s="124"/>
    </row>
    <row r="219" spans="1:14" x14ac:dyDescent="0.25">
      <c r="A219" s="3"/>
      <c r="B219" s="126" t="s">
        <v>610</v>
      </c>
      <c r="C219" s="126"/>
      <c r="D219" s="126" t="s">
        <v>612</v>
      </c>
      <c r="E219" s="127"/>
      <c r="F219" s="126" t="s">
        <v>613</v>
      </c>
      <c r="G219" s="90" t="str">
        <f>VLOOKUP(F219,regions!A$2:C$419,3,FALSE)</f>
        <v>Shire district</v>
      </c>
      <c r="H219" s="3" t="str">
        <f>IFERROR(VLOOKUP(F219,classifications!A$3:C$328,3,FALSE),VLOOKUP(F219,classifications!I$2:K$28,3,FALSE))</f>
        <v>Predominantly Urban</v>
      </c>
      <c r="I219" s="124">
        <v>0</v>
      </c>
      <c r="J219" s="124">
        <v>2520</v>
      </c>
      <c r="K219" s="124">
        <v>0</v>
      </c>
      <c r="L219" s="124">
        <v>21150</v>
      </c>
      <c r="M219" s="124">
        <v>23680</v>
      </c>
      <c r="N219" s="124"/>
    </row>
    <row r="220" spans="1:14" x14ac:dyDescent="0.25">
      <c r="A220" s="3"/>
      <c r="B220" s="126" t="s">
        <v>614</v>
      </c>
      <c r="C220" s="126"/>
      <c r="D220" s="126" t="s">
        <v>616</v>
      </c>
      <c r="E220" s="127"/>
      <c r="F220" s="126" t="s">
        <v>617</v>
      </c>
      <c r="G220" s="90" t="str">
        <f>VLOOKUP(F220,regions!A$2:C$419,3,FALSE)</f>
        <v>Shire district</v>
      </c>
      <c r="H220" s="3" t="str">
        <f>IFERROR(VLOOKUP(F220,classifications!A$3:C$328,3,FALSE),VLOOKUP(F220,classifications!I$2:K$28,3,FALSE))</f>
        <v>Urban with Significant Rural</v>
      </c>
      <c r="I220" s="124">
        <v>0</v>
      </c>
      <c r="J220" s="124">
        <v>3160</v>
      </c>
      <c r="K220" s="124">
        <v>60</v>
      </c>
      <c r="L220" s="124">
        <v>36400</v>
      </c>
      <c r="M220" s="124">
        <v>39620</v>
      </c>
      <c r="N220" s="124"/>
    </row>
    <row r="221" spans="1:14" x14ac:dyDescent="0.25">
      <c r="A221" s="3"/>
      <c r="B221" s="126" t="s">
        <v>618</v>
      </c>
      <c r="C221" s="126"/>
      <c r="D221" s="126" t="s">
        <v>620</v>
      </c>
      <c r="E221" s="127"/>
      <c r="F221" s="126" t="s">
        <v>621</v>
      </c>
      <c r="G221" s="90" t="str">
        <f>VLOOKUP(F221,regions!A$2:C$419,3,FALSE)</f>
        <v>Shire district</v>
      </c>
      <c r="H221" s="3" t="str">
        <f>IFERROR(VLOOKUP(F221,classifications!A$3:C$328,3,FALSE),VLOOKUP(F221,classifications!I$2:K$28,3,FALSE))</f>
        <v>Predominantly Rural</v>
      </c>
      <c r="I221" s="124">
        <v>0</v>
      </c>
      <c r="J221" s="124">
        <v>4160</v>
      </c>
      <c r="K221" s="124">
        <v>550</v>
      </c>
      <c r="L221" s="124">
        <v>26830</v>
      </c>
      <c r="M221" s="124">
        <v>31540</v>
      </c>
      <c r="N221" s="124"/>
    </row>
    <row r="222" spans="1:14" x14ac:dyDescent="0.25">
      <c r="A222" s="3"/>
      <c r="B222" s="126" t="s">
        <v>622</v>
      </c>
      <c r="C222" s="126"/>
      <c r="D222" s="126" t="s">
        <v>624</v>
      </c>
      <c r="E222" s="127"/>
      <c r="F222" s="126" t="s">
        <v>625</v>
      </c>
      <c r="G222" s="90" t="str">
        <f>VLOOKUP(F222,regions!A$2:C$419,3,FALSE)</f>
        <v>Shire district</v>
      </c>
      <c r="H222" s="3" t="str">
        <f>IFERROR(VLOOKUP(F222,classifications!A$3:C$328,3,FALSE),VLOOKUP(F222,classifications!I$2:K$28,3,FALSE))</f>
        <v>Predominantly Rural</v>
      </c>
      <c r="I222" s="124">
        <v>0</v>
      </c>
      <c r="J222" s="124">
        <v>2470</v>
      </c>
      <c r="K222" s="124">
        <v>450</v>
      </c>
      <c r="L222" s="124">
        <v>19760</v>
      </c>
      <c r="M222" s="124">
        <v>22690</v>
      </c>
      <c r="N222" s="124"/>
    </row>
    <row r="223" spans="1:14" x14ac:dyDescent="0.25">
      <c r="A223" s="3"/>
      <c r="B223" s="126" t="s">
        <v>626</v>
      </c>
      <c r="C223" s="126"/>
      <c r="D223" s="126" t="s">
        <v>628</v>
      </c>
      <c r="E223" s="127"/>
      <c r="F223" s="126" t="s">
        <v>629</v>
      </c>
      <c r="G223" s="90" t="str">
        <f>VLOOKUP(F223,regions!A$2:C$419,3,FALSE)</f>
        <v>Shire district</v>
      </c>
      <c r="H223" s="3" t="str">
        <f>IFERROR(VLOOKUP(F223,classifications!A$3:C$328,3,FALSE),VLOOKUP(F223,classifications!I$2:K$28,3,FALSE))</f>
        <v>Predominantly Rural</v>
      </c>
      <c r="I223" s="124">
        <v>0</v>
      </c>
      <c r="J223" s="124">
        <v>6530</v>
      </c>
      <c r="K223" s="124">
        <v>90</v>
      </c>
      <c r="L223" s="124">
        <v>44420</v>
      </c>
      <c r="M223" s="124">
        <v>51040</v>
      </c>
      <c r="N223" s="124"/>
    </row>
    <row r="224" spans="1:14" x14ac:dyDescent="0.25">
      <c r="A224" s="3"/>
      <c r="B224" s="126" t="s">
        <v>630</v>
      </c>
      <c r="C224" s="126"/>
      <c r="D224" s="126" t="s">
        <v>632</v>
      </c>
      <c r="E224" s="127"/>
      <c r="F224" s="126" t="s">
        <v>633</v>
      </c>
      <c r="G224" s="90" t="str">
        <f>VLOOKUP(F224,regions!A$2:C$419,3,FALSE)</f>
        <v>Shire district</v>
      </c>
      <c r="H224" s="3" t="str">
        <f>IFERROR(VLOOKUP(F224,classifications!A$3:C$328,3,FALSE),VLOOKUP(F224,classifications!I$2:K$28,3,FALSE))</f>
        <v>Predominantly Urban</v>
      </c>
      <c r="I224" s="124">
        <v>0</v>
      </c>
      <c r="J224" s="124">
        <v>4330</v>
      </c>
      <c r="K224" s="124">
        <v>10</v>
      </c>
      <c r="L224" s="124">
        <v>27570</v>
      </c>
      <c r="M224" s="124">
        <v>31900</v>
      </c>
      <c r="N224" s="124"/>
    </row>
    <row r="225" spans="1:14" x14ac:dyDescent="0.25">
      <c r="A225" s="3"/>
      <c r="H225" s="3"/>
      <c r="I225" s="124"/>
      <c r="J225" s="124"/>
      <c r="K225" s="124"/>
      <c r="L225" s="124"/>
      <c r="M225" s="124"/>
      <c r="N225" s="124"/>
    </row>
    <row r="226" spans="1:14" x14ac:dyDescent="0.25">
      <c r="A226" s="3"/>
      <c r="B226" s="126"/>
      <c r="C226" s="126"/>
      <c r="D226" s="126" t="s">
        <v>1513</v>
      </c>
      <c r="E226" s="127" t="s">
        <v>1514</v>
      </c>
      <c r="F226" s="126"/>
      <c r="G226" s="126"/>
      <c r="H226" s="3"/>
      <c r="I226" s="133"/>
      <c r="J226" s="133"/>
      <c r="K226" s="133"/>
      <c r="L226" s="133"/>
      <c r="M226" s="131"/>
      <c r="N226" s="124"/>
    </row>
    <row r="227" spans="1:14" x14ac:dyDescent="0.25">
      <c r="A227" s="3"/>
      <c r="B227" s="126" t="s">
        <v>1515</v>
      </c>
      <c r="C227" s="126"/>
      <c r="D227" s="126" t="s">
        <v>1517</v>
      </c>
      <c r="E227" s="127"/>
      <c r="F227" s="126" t="s">
        <v>1518</v>
      </c>
      <c r="G227" s="126"/>
      <c r="H227" s="129"/>
      <c r="I227" s="131"/>
      <c r="J227" s="131"/>
      <c r="K227" s="131"/>
      <c r="L227" s="131"/>
      <c r="M227" s="131"/>
      <c r="N227" s="124"/>
    </row>
    <row r="228" spans="1:14" x14ac:dyDescent="0.25">
      <c r="A228" s="3"/>
      <c r="B228" s="126" t="s">
        <v>1519</v>
      </c>
      <c r="C228" s="126"/>
      <c r="D228" s="126" t="s">
        <v>1521</v>
      </c>
      <c r="E228" s="127"/>
      <c r="F228" s="126" t="s">
        <v>1522</v>
      </c>
      <c r="G228" s="126"/>
      <c r="H228" s="129"/>
      <c r="I228" s="131"/>
      <c r="J228" s="131"/>
      <c r="K228" s="131"/>
      <c r="L228" s="131"/>
      <c r="M228" s="131"/>
      <c r="N228" s="124"/>
    </row>
    <row r="229" spans="1:14" x14ac:dyDescent="0.25">
      <c r="A229" s="3"/>
      <c r="B229" s="126" t="s">
        <v>1523</v>
      </c>
      <c r="C229" s="126"/>
      <c r="D229" s="126" t="s">
        <v>1525</v>
      </c>
      <c r="E229" s="127"/>
      <c r="F229" s="126" t="s">
        <v>1514</v>
      </c>
      <c r="G229" s="126"/>
      <c r="H229" s="129"/>
      <c r="I229" s="131"/>
      <c r="J229" s="131"/>
      <c r="K229" s="131"/>
      <c r="L229" s="131"/>
      <c r="M229" s="131"/>
      <c r="N229" s="124"/>
    </row>
    <row r="230" spans="1:14" x14ac:dyDescent="0.25">
      <c r="A230" s="3"/>
      <c r="B230" s="126" t="s">
        <v>1526</v>
      </c>
      <c r="C230" s="126"/>
      <c r="D230" s="126" t="s">
        <v>1528</v>
      </c>
      <c r="E230" s="127"/>
      <c r="F230" s="126" t="s">
        <v>1529</v>
      </c>
      <c r="G230" s="126"/>
      <c r="H230" s="129"/>
      <c r="I230" s="131"/>
      <c r="J230" s="131"/>
      <c r="K230" s="131"/>
      <c r="L230" s="131"/>
      <c r="M230" s="131"/>
      <c r="N230" s="124"/>
    </row>
    <row r="231" spans="1:14" x14ac:dyDescent="0.25">
      <c r="A231" s="3"/>
      <c r="B231" s="126" t="s">
        <v>1530</v>
      </c>
      <c r="C231" s="126"/>
      <c r="D231" s="126" t="s">
        <v>1532</v>
      </c>
      <c r="E231" s="127"/>
      <c r="F231" s="126" t="s">
        <v>1533</v>
      </c>
      <c r="G231" s="126"/>
      <c r="H231" s="129"/>
      <c r="I231" s="131"/>
      <c r="J231" s="131"/>
      <c r="K231" s="131"/>
      <c r="L231" s="131"/>
      <c r="M231" s="131"/>
      <c r="N231" s="124"/>
    </row>
    <row r="232" spans="1:14" x14ac:dyDescent="0.25">
      <c r="A232" s="3"/>
      <c r="B232" s="126" t="s">
        <v>1534</v>
      </c>
      <c r="C232" s="126"/>
      <c r="D232" s="126" t="s">
        <v>1536</v>
      </c>
      <c r="E232" s="127"/>
      <c r="F232" s="126" t="s">
        <v>1537</v>
      </c>
      <c r="G232" s="126"/>
      <c r="H232" s="129"/>
      <c r="I232" s="131"/>
      <c r="J232" s="131"/>
      <c r="K232" s="131"/>
      <c r="L232" s="131"/>
      <c r="M232" s="131"/>
      <c r="N232" s="124"/>
    </row>
    <row r="233" spans="1:14" x14ac:dyDescent="0.25">
      <c r="A233" s="3"/>
      <c r="B233" s="126" t="s">
        <v>1538</v>
      </c>
      <c r="C233" s="126"/>
      <c r="D233" s="126" t="s">
        <v>1540</v>
      </c>
      <c r="E233" s="127"/>
      <c r="F233" s="126" t="s">
        <v>1541</v>
      </c>
      <c r="G233" s="126"/>
      <c r="H233" s="129"/>
      <c r="I233" s="131"/>
      <c r="J233" s="131"/>
      <c r="K233" s="131"/>
      <c r="L233" s="131"/>
      <c r="M233" s="131"/>
      <c r="N233" s="124"/>
    </row>
    <row r="234" spans="1:14" x14ac:dyDescent="0.25">
      <c r="A234" s="3"/>
      <c r="H234" s="3"/>
      <c r="I234" s="124"/>
      <c r="J234" s="124"/>
      <c r="K234" s="124"/>
      <c r="L234" s="124"/>
      <c r="M234" s="124"/>
      <c r="N234" s="124"/>
    </row>
    <row r="235" spans="1:14" x14ac:dyDescent="0.25">
      <c r="A235" s="3"/>
      <c r="B235" s="126"/>
      <c r="C235" s="126"/>
      <c r="D235" s="126" t="s">
        <v>634</v>
      </c>
      <c r="E235" s="127" t="s">
        <v>635</v>
      </c>
      <c r="F235" s="127" t="s">
        <v>635</v>
      </c>
      <c r="G235" s="90" t="str">
        <f>VLOOKUP(F235,regions!A$2:C$419,3,FALSE)</f>
        <v>Shire county</v>
      </c>
      <c r="H235" s="3"/>
      <c r="I235" s="132">
        <v>9670</v>
      </c>
      <c r="J235" s="132">
        <v>16960</v>
      </c>
      <c r="K235" s="132">
        <v>40</v>
      </c>
      <c r="L235" s="132">
        <v>223670</v>
      </c>
      <c r="M235" s="132">
        <v>250330</v>
      </c>
      <c r="N235" s="124"/>
    </row>
    <row r="236" spans="1:14" x14ac:dyDescent="0.25">
      <c r="A236" s="3"/>
      <c r="B236" s="126" t="s">
        <v>636</v>
      </c>
      <c r="C236" s="126"/>
      <c r="D236" s="126" t="s">
        <v>638</v>
      </c>
      <c r="E236" s="127"/>
      <c r="F236" s="126" t="s">
        <v>639</v>
      </c>
      <c r="G236" s="90" t="str">
        <f>VLOOKUP(F236,regions!A$2:C$419,3,FALSE)</f>
        <v>Shire district</v>
      </c>
      <c r="H236" s="3" t="str">
        <f>IFERROR(VLOOKUP(F236,classifications!A$3:C$328,3,FALSE),VLOOKUP(F236,classifications!I$2:K$28,3,FALSE))</f>
        <v>Predominantly Urban</v>
      </c>
      <c r="I236" s="124">
        <v>3460</v>
      </c>
      <c r="J236" s="124">
        <v>2460</v>
      </c>
      <c r="K236" s="124">
        <v>0</v>
      </c>
      <c r="L236" s="124">
        <v>42540</v>
      </c>
      <c r="M236" s="124">
        <v>48470</v>
      </c>
      <c r="N236" s="124"/>
    </row>
    <row r="237" spans="1:14" x14ac:dyDescent="0.25">
      <c r="A237" s="3"/>
      <c r="B237" s="126" t="s">
        <v>640</v>
      </c>
      <c r="C237" s="126"/>
      <c r="D237" s="126" t="s">
        <v>642</v>
      </c>
      <c r="E237" s="127"/>
      <c r="F237" s="126" t="s">
        <v>643</v>
      </c>
      <c r="G237" s="90" t="str">
        <f>VLOOKUP(F237,regions!A$2:C$419,3,FALSE)</f>
        <v>Shire district</v>
      </c>
      <c r="H237" s="3" t="str">
        <f>IFERROR(VLOOKUP(F237,classifications!A$3:C$328,3,FALSE),VLOOKUP(F237,classifications!I$2:K$28,3,FALSE))</f>
        <v>Predominantly Urban</v>
      </c>
      <c r="I237" s="124">
        <v>0</v>
      </c>
      <c r="J237" s="124">
        <v>6040</v>
      </c>
      <c r="K237" s="124">
        <v>0</v>
      </c>
      <c r="L237" s="124">
        <v>37800</v>
      </c>
      <c r="M237" s="124">
        <v>43840</v>
      </c>
      <c r="N237" s="124"/>
    </row>
    <row r="238" spans="1:14" x14ac:dyDescent="0.25">
      <c r="A238" s="3"/>
      <c r="B238" s="126" t="s">
        <v>644</v>
      </c>
      <c r="C238" s="126"/>
      <c r="D238" s="126" t="s">
        <v>646</v>
      </c>
      <c r="E238" s="127"/>
      <c r="F238" s="126" t="s">
        <v>647</v>
      </c>
      <c r="G238" s="90" t="str">
        <f>VLOOKUP(F238,regions!A$2:C$419,3,FALSE)</f>
        <v>Shire district</v>
      </c>
      <c r="H238" s="3" t="str">
        <f>IFERROR(VLOOKUP(F238,classifications!A$3:C$328,3,FALSE),VLOOKUP(F238,classifications!I$2:K$28,3,FALSE))</f>
        <v>Urban with Significant Rural</v>
      </c>
      <c r="I238" s="124">
        <v>3210</v>
      </c>
      <c r="J238" s="124">
        <v>1590</v>
      </c>
      <c r="K238" s="124">
        <v>0</v>
      </c>
      <c r="L238" s="124">
        <v>40190</v>
      </c>
      <c r="M238" s="124">
        <v>44990</v>
      </c>
      <c r="N238" s="124"/>
    </row>
    <row r="239" spans="1:14" x14ac:dyDescent="0.25">
      <c r="A239" s="3"/>
      <c r="B239" s="126" t="s">
        <v>648</v>
      </c>
      <c r="C239" s="126"/>
      <c r="D239" s="126" t="s">
        <v>650</v>
      </c>
      <c r="E239" s="127"/>
      <c r="F239" s="126" t="s">
        <v>651</v>
      </c>
      <c r="G239" s="90" t="str">
        <f>VLOOKUP(F239,regions!A$2:C$419,3,FALSE)</f>
        <v>Shire district</v>
      </c>
      <c r="H239" s="3" t="str">
        <f>IFERROR(VLOOKUP(F239,classifications!A$3:C$328,3,FALSE),VLOOKUP(F239,classifications!I$2:K$28,3,FALSE))</f>
        <v>Predominantly Rural</v>
      </c>
      <c r="I239" s="124">
        <v>0</v>
      </c>
      <c r="J239" s="124">
        <v>4400</v>
      </c>
      <c r="K239" s="124">
        <v>0</v>
      </c>
      <c r="L239" s="124">
        <v>40480</v>
      </c>
      <c r="M239" s="124">
        <v>44880</v>
      </c>
      <c r="N239" s="124"/>
    </row>
    <row r="240" spans="1:14" x14ac:dyDescent="0.25">
      <c r="A240" s="3"/>
      <c r="B240" s="126" t="s">
        <v>652</v>
      </c>
      <c r="C240" s="126"/>
      <c r="D240" s="126" t="s">
        <v>654</v>
      </c>
      <c r="E240" s="127"/>
      <c r="F240" s="126" t="s">
        <v>655</v>
      </c>
      <c r="G240" s="90" t="str">
        <f>VLOOKUP(F240,regions!A$2:C$419,3,FALSE)</f>
        <v>Shire district</v>
      </c>
      <c r="H240" s="3" t="str">
        <f>IFERROR(VLOOKUP(F240,classifications!A$3:C$328,3,FALSE),VLOOKUP(F240,classifications!I$2:K$28,3,FALSE))</f>
        <v>Predominantly Rural</v>
      </c>
      <c r="I240" s="124">
        <v>3000</v>
      </c>
      <c r="J240" s="124">
        <v>2480</v>
      </c>
      <c r="K240" s="124">
        <v>30</v>
      </c>
      <c r="L240" s="124">
        <v>62650</v>
      </c>
      <c r="M240" s="124">
        <v>68160</v>
      </c>
      <c r="N240" s="124"/>
    </row>
    <row r="241" spans="1:14" x14ac:dyDescent="0.25">
      <c r="A241" s="3"/>
      <c r="H241" s="3"/>
      <c r="I241" s="124"/>
      <c r="J241" s="124"/>
      <c r="K241" s="124"/>
      <c r="L241" s="124"/>
      <c r="M241" s="124"/>
      <c r="N241" s="124"/>
    </row>
    <row r="242" spans="1:14" x14ac:dyDescent="0.25">
      <c r="A242" s="3"/>
      <c r="B242" s="126"/>
      <c r="C242" s="126"/>
      <c r="D242" s="126" t="s">
        <v>656</v>
      </c>
      <c r="E242" s="127" t="s">
        <v>657</v>
      </c>
      <c r="F242" s="127" t="s">
        <v>657</v>
      </c>
      <c r="G242" s="90" t="str">
        <f>VLOOKUP(F242,regions!A$2:C$419,3,FALSE)</f>
        <v>Shire county</v>
      </c>
      <c r="H242" s="3"/>
      <c r="I242" s="132">
        <v>43030</v>
      </c>
      <c r="J242" s="132">
        <v>46470</v>
      </c>
      <c r="K242" s="132">
        <v>1360</v>
      </c>
      <c r="L242" s="132">
        <v>532920</v>
      </c>
      <c r="M242" s="132">
        <v>623770</v>
      </c>
      <c r="N242" s="124"/>
    </row>
    <row r="243" spans="1:14" x14ac:dyDescent="0.25">
      <c r="A243" s="3"/>
      <c r="B243" s="126" t="s">
        <v>658</v>
      </c>
      <c r="C243" s="126"/>
      <c r="D243" s="126" t="s">
        <v>660</v>
      </c>
      <c r="E243" s="127"/>
      <c r="F243" s="126" t="s">
        <v>661</v>
      </c>
      <c r="G243" s="90" t="str">
        <f>VLOOKUP(F243,regions!A$2:C$419,3,FALSE)</f>
        <v>Shire district</v>
      </c>
      <c r="H243" s="3" t="str">
        <f>IFERROR(VLOOKUP(F243,classifications!A$3:C$328,3,FALSE),VLOOKUP(F243,classifications!I$2:K$28,3,FALSE))</f>
        <v>Predominantly Urban</v>
      </c>
      <c r="I243" s="124">
        <v>10860</v>
      </c>
      <c r="J243" s="124">
        <v>5840</v>
      </c>
      <c r="K243" s="124">
        <v>20</v>
      </c>
      <c r="L243" s="124">
        <v>60230</v>
      </c>
      <c r="M243" s="124">
        <v>76940</v>
      </c>
      <c r="N243" s="124"/>
    </row>
    <row r="244" spans="1:14" x14ac:dyDescent="0.25">
      <c r="A244" s="3"/>
      <c r="B244" s="126" t="s">
        <v>662</v>
      </c>
      <c r="C244" s="126"/>
      <c r="D244" s="126" t="s">
        <v>664</v>
      </c>
      <c r="E244" s="127"/>
      <c r="F244" s="126" t="s">
        <v>665</v>
      </c>
      <c r="G244" s="90" t="str">
        <f>VLOOKUP(F244,regions!A$2:C$419,3,FALSE)</f>
        <v>Shire district</v>
      </c>
      <c r="H244" s="3" t="str">
        <f>IFERROR(VLOOKUP(F244,classifications!A$3:C$328,3,FALSE),VLOOKUP(F244,classifications!I$2:K$28,3,FALSE))</f>
        <v>Predominantly Rural</v>
      </c>
      <c r="I244" s="124">
        <v>0</v>
      </c>
      <c r="J244" s="124">
        <v>10430</v>
      </c>
      <c r="K244" s="124">
        <v>40</v>
      </c>
      <c r="L244" s="124">
        <v>53820</v>
      </c>
      <c r="M244" s="124">
        <v>64300</v>
      </c>
      <c r="N244" s="124"/>
    </row>
    <row r="245" spans="1:14" x14ac:dyDescent="0.25">
      <c r="A245" s="3"/>
      <c r="B245" s="126" t="s">
        <v>666</v>
      </c>
      <c r="C245" s="126"/>
      <c r="D245" s="126" t="s">
        <v>668</v>
      </c>
      <c r="E245" s="127"/>
      <c r="F245" s="126" t="s">
        <v>669</v>
      </c>
      <c r="G245" s="90" t="str">
        <f>VLOOKUP(F245,regions!A$2:C$419,3,FALSE)</f>
        <v>Shire district</v>
      </c>
      <c r="H245" s="3" t="str">
        <f>IFERROR(VLOOKUP(F245,classifications!A$3:C$328,3,FALSE),VLOOKUP(F245,classifications!I$2:K$28,3,FALSE))</f>
        <v>Urban with Significant Rural</v>
      </c>
      <c r="I245" s="124">
        <v>2490</v>
      </c>
      <c r="J245" s="124">
        <v>1040</v>
      </c>
      <c r="K245" s="124">
        <v>0</v>
      </c>
      <c r="L245" s="124">
        <v>29260</v>
      </c>
      <c r="M245" s="124">
        <v>32790</v>
      </c>
      <c r="N245" s="124"/>
    </row>
    <row r="246" spans="1:14" x14ac:dyDescent="0.25">
      <c r="A246" s="3"/>
      <c r="B246" s="126" t="s">
        <v>670</v>
      </c>
      <c r="C246" s="126"/>
      <c r="D246" s="126" t="s">
        <v>672</v>
      </c>
      <c r="E246" s="127"/>
      <c r="F246" s="126" t="s">
        <v>673</v>
      </c>
      <c r="G246" s="90" t="str">
        <f>VLOOKUP(F246,regions!A$2:C$419,3,FALSE)</f>
        <v>Shire district</v>
      </c>
      <c r="H246" s="3" t="str">
        <f>IFERROR(VLOOKUP(F246,classifications!A$3:C$328,3,FALSE),VLOOKUP(F246,classifications!I$2:K$28,3,FALSE))</f>
        <v>Predominantly Urban</v>
      </c>
      <c r="I246" s="124">
        <v>1520</v>
      </c>
      <c r="J246" s="124">
        <v>570</v>
      </c>
      <c r="K246" s="124">
        <v>0</v>
      </c>
      <c r="L246" s="124">
        <v>36260</v>
      </c>
      <c r="M246" s="124">
        <v>38350</v>
      </c>
      <c r="N246" s="124"/>
    </row>
    <row r="247" spans="1:14" x14ac:dyDescent="0.25">
      <c r="A247" s="3"/>
      <c r="B247" s="126" t="s">
        <v>674</v>
      </c>
      <c r="C247" s="126"/>
      <c r="D247" s="126" t="s">
        <v>676</v>
      </c>
      <c r="E247" s="127"/>
      <c r="F247" s="126" t="s">
        <v>677</v>
      </c>
      <c r="G247" s="90" t="str">
        <f>VLOOKUP(F247,regions!A$2:C$419,3,FALSE)</f>
        <v>Shire district</v>
      </c>
      <c r="H247" s="3" t="str">
        <f>IFERROR(VLOOKUP(F247,classifications!A$3:C$328,3,FALSE),VLOOKUP(F247,classifications!I$2:K$28,3,FALSE))</f>
        <v>Predominantly Urban</v>
      </c>
      <c r="I247" s="124">
        <v>40</v>
      </c>
      <c r="J247" s="124">
        <v>10060</v>
      </c>
      <c r="K247" s="124">
        <v>50</v>
      </c>
      <c r="L247" s="124">
        <v>63650</v>
      </c>
      <c r="M247" s="124">
        <v>73800</v>
      </c>
      <c r="N247" s="124"/>
    </row>
    <row r="248" spans="1:14" x14ac:dyDescent="0.25">
      <c r="A248" s="3"/>
      <c r="B248" s="126" t="s">
        <v>678</v>
      </c>
      <c r="C248" s="126"/>
      <c r="D248" s="126" t="s">
        <v>680</v>
      </c>
      <c r="E248" s="127"/>
      <c r="F248" s="126" t="s">
        <v>681</v>
      </c>
      <c r="G248" s="90" t="str">
        <f>VLOOKUP(F248,regions!A$2:C$419,3,FALSE)</f>
        <v>Shire district</v>
      </c>
      <c r="H248" s="3" t="str">
        <f>IFERROR(VLOOKUP(F248,classifications!A$3:C$328,3,FALSE),VLOOKUP(F248,classifications!I$2:K$28,3,FALSE))</f>
        <v>Urban with Significant Rural</v>
      </c>
      <c r="I248" s="124">
        <v>6040</v>
      </c>
      <c r="J248" s="124">
        <v>4900</v>
      </c>
      <c r="K248" s="124">
        <v>960</v>
      </c>
      <c r="L248" s="124">
        <v>66700</v>
      </c>
      <c r="M248" s="124">
        <v>78610</v>
      </c>
      <c r="N248" s="124"/>
    </row>
    <row r="249" spans="1:14" x14ac:dyDescent="0.25">
      <c r="A249" s="3"/>
      <c r="B249" s="126" t="s">
        <v>682</v>
      </c>
      <c r="C249" s="126"/>
      <c r="D249" s="126" t="s">
        <v>684</v>
      </c>
      <c r="E249" s="127"/>
      <c r="F249" s="126" t="s">
        <v>685</v>
      </c>
      <c r="G249" s="90" t="str">
        <f>VLOOKUP(F249,regions!A$2:C$419,3,FALSE)</f>
        <v>Shire district</v>
      </c>
      <c r="H249" s="3" t="str">
        <f>IFERROR(VLOOKUP(F249,classifications!A$3:C$328,3,FALSE),VLOOKUP(F249,classifications!I$2:K$28,3,FALSE))</f>
        <v>Urban with Significant Rural</v>
      </c>
      <c r="I249" s="124">
        <v>6500</v>
      </c>
      <c r="J249" s="124">
        <v>1760</v>
      </c>
      <c r="K249" s="124">
        <v>80</v>
      </c>
      <c r="L249" s="124">
        <v>47290</v>
      </c>
      <c r="M249" s="124">
        <v>55630</v>
      </c>
      <c r="N249" s="124"/>
    </row>
    <row r="250" spans="1:14" x14ac:dyDescent="0.25">
      <c r="A250" s="3"/>
      <c r="B250" s="126" t="s">
        <v>686</v>
      </c>
      <c r="C250" s="126"/>
      <c r="D250" s="126" t="s">
        <v>688</v>
      </c>
      <c r="E250" s="127"/>
      <c r="F250" s="126" t="s">
        <v>689</v>
      </c>
      <c r="G250" s="90" t="str">
        <f>VLOOKUP(F250,regions!A$2:C$419,3,FALSE)</f>
        <v>Shire district</v>
      </c>
      <c r="H250" s="3" t="str">
        <f>IFERROR(VLOOKUP(F250,classifications!A$3:C$328,3,FALSE),VLOOKUP(F250,classifications!I$2:K$28,3,FALSE))</f>
        <v>Predominantly Urban</v>
      </c>
      <c r="I250" s="124">
        <v>9580</v>
      </c>
      <c r="J250" s="124">
        <v>1740</v>
      </c>
      <c r="K250" s="124">
        <v>0</v>
      </c>
      <c r="L250" s="124">
        <v>25470</v>
      </c>
      <c r="M250" s="124">
        <v>36800</v>
      </c>
      <c r="N250" s="124"/>
    </row>
    <row r="251" spans="1:14" x14ac:dyDescent="0.25">
      <c r="A251" s="3"/>
      <c r="B251" s="126" t="s">
        <v>690</v>
      </c>
      <c r="C251" s="126"/>
      <c r="D251" s="126" t="s">
        <v>692</v>
      </c>
      <c r="E251" s="127"/>
      <c r="F251" s="126" t="s">
        <v>693</v>
      </c>
      <c r="G251" s="90" t="str">
        <f>VLOOKUP(F251,regions!A$2:C$419,3,FALSE)</f>
        <v>Shire district</v>
      </c>
      <c r="H251" s="3" t="str">
        <f>IFERROR(VLOOKUP(F251,classifications!A$3:C$328,3,FALSE),VLOOKUP(F251,classifications!I$2:K$28,3,FALSE))</f>
        <v>Predominantly Rural</v>
      </c>
      <c r="I251" s="124">
        <v>0</v>
      </c>
      <c r="J251" s="124">
        <v>2990</v>
      </c>
      <c r="K251" s="124">
        <v>0</v>
      </c>
      <c r="L251" s="124">
        <v>24820</v>
      </c>
      <c r="M251" s="124">
        <v>27810</v>
      </c>
      <c r="N251" s="124"/>
    </row>
    <row r="252" spans="1:14" x14ac:dyDescent="0.25">
      <c r="A252" s="3"/>
      <c r="B252" s="126" t="s">
        <v>694</v>
      </c>
      <c r="C252" s="126"/>
      <c r="D252" s="126" t="s">
        <v>696</v>
      </c>
      <c r="E252" s="127"/>
      <c r="F252" s="126" t="s">
        <v>697</v>
      </c>
      <c r="G252" s="90" t="str">
        <f>VLOOKUP(F252,regions!A$2:C$419,3,FALSE)</f>
        <v>Shire district</v>
      </c>
      <c r="H252" s="3" t="str">
        <f>IFERROR(VLOOKUP(F252,classifications!A$3:C$328,3,FALSE),VLOOKUP(F252,classifications!I$2:K$28,3,FALSE))</f>
        <v>Predominantly Urban</v>
      </c>
      <c r="I252" s="124">
        <v>0</v>
      </c>
      <c r="J252" s="124">
        <v>2830</v>
      </c>
      <c r="K252" s="124">
        <v>0</v>
      </c>
      <c r="L252" s="124">
        <v>32470</v>
      </c>
      <c r="M252" s="124">
        <v>35300</v>
      </c>
      <c r="N252" s="124"/>
    </row>
    <row r="253" spans="1:14" x14ac:dyDescent="0.25">
      <c r="A253" s="3"/>
      <c r="B253" s="126" t="s">
        <v>698</v>
      </c>
      <c r="C253" s="126"/>
      <c r="D253" s="126" t="s">
        <v>700</v>
      </c>
      <c r="E253" s="127"/>
      <c r="F253" s="126" t="s">
        <v>701</v>
      </c>
      <c r="G253" s="90" t="str">
        <f>VLOOKUP(F253,regions!A$2:C$419,3,FALSE)</f>
        <v>Shire district</v>
      </c>
      <c r="H253" s="3" t="str">
        <f>IFERROR(VLOOKUP(F253,classifications!A$3:C$328,3,FALSE),VLOOKUP(F253,classifications!I$2:K$28,3,FALSE))</f>
        <v>Predominantly Rural</v>
      </c>
      <c r="I253" s="124">
        <v>3190</v>
      </c>
      <c r="J253" s="124">
        <v>2690</v>
      </c>
      <c r="K253" s="124">
        <v>0</v>
      </c>
      <c r="L253" s="124">
        <v>62250</v>
      </c>
      <c r="M253" s="124">
        <v>68120</v>
      </c>
      <c r="N253" s="124"/>
    </row>
    <row r="254" spans="1:14" x14ac:dyDescent="0.25">
      <c r="A254" s="3"/>
      <c r="B254" s="126" t="s">
        <v>702</v>
      </c>
      <c r="C254" s="126"/>
      <c r="D254" s="126" t="s">
        <v>704</v>
      </c>
      <c r="E254" s="127"/>
      <c r="F254" s="126" t="s">
        <v>705</v>
      </c>
      <c r="G254" s="90" t="str">
        <f>VLOOKUP(F254,regions!A$2:C$419,3,FALSE)</f>
        <v>Shire district</v>
      </c>
      <c r="H254" s="3" t="str">
        <f>IFERROR(VLOOKUP(F254,classifications!A$3:C$328,3,FALSE),VLOOKUP(F254,classifications!I$2:K$28,3,FALSE))</f>
        <v>Predominantly Rural</v>
      </c>
      <c r="I254" s="124">
        <v>2810</v>
      </c>
      <c r="J254" s="124">
        <v>1600</v>
      </c>
      <c r="K254" s="124">
        <v>220</v>
      </c>
      <c r="L254" s="124">
        <v>30700</v>
      </c>
      <c r="M254" s="124">
        <v>35330</v>
      </c>
      <c r="N254" s="124"/>
    </row>
    <row r="255" spans="1:14" x14ac:dyDescent="0.25">
      <c r="A255" s="3"/>
      <c r="H255" s="3"/>
      <c r="I255" s="124"/>
      <c r="J255" s="124"/>
      <c r="K255" s="124"/>
      <c r="L255" s="124"/>
      <c r="M255" s="124"/>
      <c r="N255" s="124"/>
    </row>
    <row r="256" spans="1:14" x14ac:dyDescent="0.25">
      <c r="A256" s="3"/>
      <c r="B256" s="126"/>
      <c r="C256" s="126"/>
      <c r="D256" s="126" t="s">
        <v>706</v>
      </c>
      <c r="E256" s="127" t="s">
        <v>707</v>
      </c>
      <c r="F256" s="127" t="s">
        <v>707</v>
      </c>
      <c r="G256" s="90" t="str">
        <f>VLOOKUP(F256,regions!A$2:C$419,3,FALSE)</f>
        <v>Shire county</v>
      </c>
      <c r="H256" s="3"/>
      <c r="I256" s="132">
        <v>9610</v>
      </c>
      <c r="J256" s="132">
        <v>27350</v>
      </c>
      <c r="K256" s="132">
        <v>260</v>
      </c>
      <c r="L256" s="132">
        <v>244540</v>
      </c>
      <c r="M256" s="132">
        <v>281760</v>
      </c>
      <c r="N256" s="124"/>
    </row>
    <row r="257" spans="1:14" x14ac:dyDescent="0.25">
      <c r="A257" s="3"/>
      <c r="B257" s="126" t="s">
        <v>708</v>
      </c>
      <c r="C257" s="126"/>
      <c r="D257" s="126" t="s">
        <v>710</v>
      </c>
      <c r="E257" s="127"/>
      <c r="F257" s="126" t="s">
        <v>711</v>
      </c>
      <c r="G257" s="90" t="str">
        <f>VLOOKUP(F257,regions!A$2:C$419,3,FALSE)</f>
        <v>Shire district</v>
      </c>
      <c r="H257" s="3" t="str">
        <f>IFERROR(VLOOKUP(F257,classifications!A$3:C$328,3,FALSE),VLOOKUP(F257,classifications!I$2:K$28,3,FALSE))</f>
        <v>Predominantly Urban</v>
      </c>
      <c r="I257" s="124">
        <v>4490</v>
      </c>
      <c r="J257" s="124">
        <v>2400</v>
      </c>
      <c r="K257" s="124">
        <v>0</v>
      </c>
      <c r="L257" s="124">
        <v>47640</v>
      </c>
      <c r="M257" s="124">
        <v>54530</v>
      </c>
      <c r="N257" s="124"/>
    </row>
    <row r="258" spans="1:14" x14ac:dyDescent="0.25">
      <c r="A258" s="3"/>
      <c r="B258" s="126" t="s">
        <v>712</v>
      </c>
      <c r="C258" s="126"/>
      <c r="D258" s="126" t="s">
        <v>714</v>
      </c>
      <c r="E258" s="127"/>
      <c r="F258" s="126" t="s">
        <v>715</v>
      </c>
      <c r="G258" s="90" t="str">
        <f>VLOOKUP(F258,regions!A$2:C$419,3,FALSE)</f>
        <v>Shire district</v>
      </c>
      <c r="H258" s="3" t="str">
        <f>IFERROR(VLOOKUP(F258,classifications!A$3:C$328,3,FALSE),VLOOKUP(F258,classifications!I$2:K$28,3,FALSE))</f>
        <v>Predominantly Rural</v>
      </c>
      <c r="I258" s="124">
        <v>0</v>
      </c>
      <c r="J258" s="124">
        <v>5660</v>
      </c>
      <c r="K258" s="124">
        <v>240</v>
      </c>
      <c r="L258" s="124">
        <v>36570</v>
      </c>
      <c r="M258" s="124">
        <v>42470</v>
      </c>
      <c r="N258" s="124"/>
    </row>
    <row r="259" spans="1:14" x14ac:dyDescent="0.25">
      <c r="A259" s="3"/>
      <c r="B259" s="126" t="s">
        <v>716</v>
      </c>
      <c r="C259" s="126"/>
      <c r="D259" s="126" t="s">
        <v>718</v>
      </c>
      <c r="E259" s="127"/>
      <c r="F259" s="126" t="s">
        <v>719</v>
      </c>
      <c r="G259" s="90" t="str">
        <f>VLOOKUP(F259,regions!A$2:C$419,3,FALSE)</f>
        <v>Shire district</v>
      </c>
      <c r="H259" s="3" t="str">
        <f>IFERROR(VLOOKUP(F259,classifications!A$3:C$328,3,FALSE),VLOOKUP(F259,classifications!I$2:K$28,3,FALSE))</f>
        <v>Predominantly Rural</v>
      </c>
      <c r="I259" s="124">
        <v>0</v>
      </c>
      <c r="J259" s="124">
        <v>4990</v>
      </c>
      <c r="K259" s="124">
        <v>0</v>
      </c>
      <c r="L259" s="124">
        <v>32690</v>
      </c>
      <c r="M259" s="124">
        <v>37680</v>
      </c>
      <c r="N259" s="124"/>
    </row>
    <row r="260" spans="1:14" x14ac:dyDescent="0.25">
      <c r="A260" s="3"/>
      <c r="B260" s="126" t="s">
        <v>720</v>
      </c>
      <c r="C260" s="126"/>
      <c r="D260" s="126" t="s">
        <v>722</v>
      </c>
      <c r="E260" s="127"/>
      <c r="F260" s="126" t="s">
        <v>723</v>
      </c>
      <c r="G260" s="90" t="str">
        <f>VLOOKUP(F260,regions!A$2:C$419,3,FALSE)</f>
        <v>Shire district</v>
      </c>
      <c r="H260" s="3" t="str">
        <f>IFERROR(VLOOKUP(F260,classifications!A$3:C$328,3,FALSE),VLOOKUP(F260,classifications!I$2:K$28,3,FALSE))</f>
        <v>Predominantly Urban</v>
      </c>
      <c r="I260" s="124">
        <v>0</v>
      </c>
      <c r="J260" s="124">
        <v>7970</v>
      </c>
      <c r="K260" s="124">
        <v>20</v>
      </c>
      <c r="L260" s="124">
        <v>47260</v>
      </c>
      <c r="M260" s="124">
        <v>55250</v>
      </c>
      <c r="N260" s="124"/>
    </row>
    <row r="261" spans="1:14" x14ac:dyDescent="0.25">
      <c r="A261" s="3"/>
      <c r="B261" s="126" t="s">
        <v>724</v>
      </c>
      <c r="C261" s="126"/>
      <c r="D261" s="126" t="s">
        <v>726</v>
      </c>
      <c r="E261" s="127"/>
      <c r="F261" s="126" t="s">
        <v>727</v>
      </c>
      <c r="G261" s="90" t="str">
        <f>VLOOKUP(F261,regions!A$2:C$419,3,FALSE)</f>
        <v>Shire district</v>
      </c>
      <c r="H261" s="3" t="str">
        <f>IFERROR(VLOOKUP(F261,classifications!A$3:C$328,3,FALSE),VLOOKUP(F261,classifications!I$2:K$28,3,FALSE))</f>
        <v>Urban with Significant Rural</v>
      </c>
      <c r="I261" s="124">
        <v>5120</v>
      </c>
      <c r="J261" s="124">
        <v>1580</v>
      </c>
      <c r="K261" s="124">
        <v>0</v>
      </c>
      <c r="L261" s="124">
        <v>45530</v>
      </c>
      <c r="M261" s="124">
        <v>52230</v>
      </c>
      <c r="N261" s="124"/>
    </row>
    <row r="262" spans="1:14" x14ac:dyDescent="0.25">
      <c r="A262" s="3"/>
      <c r="B262" s="126" t="s">
        <v>728</v>
      </c>
      <c r="C262" s="126"/>
      <c r="D262" s="126" t="s">
        <v>730</v>
      </c>
      <c r="E262" s="127"/>
      <c r="F262" s="126" t="s">
        <v>731</v>
      </c>
      <c r="G262" s="90" t="str">
        <f>VLOOKUP(F262,regions!A$2:C$419,3,FALSE)</f>
        <v>Shire district</v>
      </c>
      <c r="H262" s="3" t="str">
        <f>IFERROR(VLOOKUP(F262,classifications!A$3:C$328,3,FALSE),VLOOKUP(F262,classifications!I$2:K$28,3,FALSE))</f>
        <v>Predominantly Rural</v>
      </c>
      <c r="I262" s="124">
        <v>0</v>
      </c>
      <c r="J262" s="124">
        <v>4770</v>
      </c>
      <c r="K262" s="124">
        <v>0</v>
      </c>
      <c r="L262" s="124">
        <v>34850</v>
      </c>
      <c r="M262" s="124">
        <v>39620</v>
      </c>
      <c r="N262" s="124"/>
    </row>
    <row r="263" spans="1:14" x14ac:dyDescent="0.25">
      <c r="A263" s="3"/>
      <c r="H263" s="3"/>
      <c r="I263" s="124"/>
      <c r="J263" s="124"/>
      <c r="K263" s="124"/>
      <c r="L263" s="124"/>
      <c r="M263" s="124"/>
      <c r="N263" s="124"/>
    </row>
    <row r="264" spans="1:14" x14ac:dyDescent="0.25">
      <c r="A264" s="3"/>
      <c r="B264" s="126"/>
      <c r="C264" s="126"/>
      <c r="D264" s="126" t="s">
        <v>732</v>
      </c>
      <c r="E264" s="127" t="s">
        <v>733</v>
      </c>
      <c r="F264" s="127" t="s">
        <v>733</v>
      </c>
      <c r="G264" s="90" t="str">
        <f>VLOOKUP(F264,regions!A$2:C$419,3,FALSE)</f>
        <v>Shire county</v>
      </c>
      <c r="H264" s="3"/>
      <c r="I264" s="132">
        <v>20290</v>
      </c>
      <c r="J264" s="132">
        <v>58960</v>
      </c>
      <c r="K264" s="132">
        <v>3660</v>
      </c>
      <c r="L264" s="132">
        <v>499490</v>
      </c>
      <c r="M264" s="132">
        <v>582410</v>
      </c>
      <c r="N264" s="124"/>
    </row>
    <row r="265" spans="1:14" x14ac:dyDescent="0.25">
      <c r="A265" s="3"/>
      <c r="B265" s="126" t="s">
        <v>734</v>
      </c>
      <c r="C265" s="126"/>
      <c r="D265" s="126" t="s">
        <v>736</v>
      </c>
      <c r="E265" s="127"/>
      <c r="F265" s="126" t="s">
        <v>737</v>
      </c>
      <c r="G265" s="90" t="str">
        <f>VLOOKUP(F265,regions!A$2:C$419,3,FALSE)</f>
        <v>Shire district</v>
      </c>
      <c r="H265" s="3" t="str">
        <f>IFERROR(VLOOKUP(F265,classifications!A$3:C$328,3,FALSE),VLOOKUP(F265,classifications!I$2:K$28,3,FALSE))</f>
        <v>Urban with Significant Rural</v>
      </c>
      <c r="I265" s="124">
        <v>0</v>
      </c>
      <c r="J265" s="124">
        <v>13270</v>
      </c>
      <c r="K265" s="124">
        <v>130</v>
      </c>
      <c r="L265" s="124">
        <v>59970</v>
      </c>
      <c r="M265" s="124">
        <v>73360</v>
      </c>
      <c r="N265" s="124"/>
    </row>
    <row r="266" spans="1:14" x14ac:dyDescent="0.25">
      <c r="A266" s="3"/>
      <c r="B266" s="126" t="s">
        <v>738</v>
      </c>
      <c r="C266" s="126"/>
      <c r="D266" s="126" t="s">
        <v>740</v>
      </c>
      <c r="E266" s="127"/>
      <c r="F266" s="126" t="s">
        <v>741</v>
      </c>
      <c r="G266" s="90" t="str">
        <f>VLOOKUP(F266,regions!A$2:C$419,3,FALSE)</f>
        <v>Shire district</v>
      </c>
      <c r="H266" s="3" t="str">
        <f>IFERROR(VLOOKUP(F266,classifications!A$3:C$328,3,FALSE),VLOOKUP(F266,classifications!I$2:K$28,3,FALSE))</f>
        <v>Predominantly Rural</v>
      </c>
      <c r="I266" s="124">
        <v>0</v>
      </c>
      <c r="J266" s="124">
        <v>6120</v>
      </c>
      <c r="K266" s="124">
        <v>0</v>
      </c>
      <c r="L266" s="124">
        <v>44970</v>
      </c>
      <c r="M266" s="124">
        <v>51090</v>
      </c>
      <c r="N266" s="124"/>
    </row>
    <row r="267" spans="1:14" x14ac:dyDescent="0.25">
      <c r="A267" s="3"/>
      <c r="B267" s="126" t="s">
        <v>742</v>
      </c>
      <c r="C267" s="126"/>
      <c r="D267" s="126" t="s">
        <v>744</v>
      </c>
      <c r="E267" s="127"/>
      <c r="F267" s="126" t="s">
        <v>745</v>
      </c>
      <c r="G267" s="90" t="str">
        <f>VLOOKUP(F267,regions!A$2:C$419,3,FALSE)</f>
        <v>Shire district</v>
      </c>
      <c r="H267" s="3" t="str">
        <f>IFERROR(VLOOKUP(F267,classifications!A$3:C$328,3,FALSE),VLOOKUP(F267,classifications!I$2:K$28,3,FALSE))</f>
        <v>Predominantly Urban</v>
      </c>
      <c r="I267" s="124">
        <v>0</v>
      </c>
      <c r="J267" s="124">
        <v>6640</v>
      </c>
      <c r="K267" s="124">
        <v>0</v>
      </c>
      <c r="L267" s="124">
        <v>48460</v>
      </c>
      <c r="M267" s="124">
        <v>55100</v>
      </c>
      <c r="N267" s="124"/>
    </row>
    <row r="268" spans="1:14" x14ac:dyDescent="0.25">
      <c r="A268" s="3"/>
      <c r="B268" s="126" t="s">
        <v>746</v>
      </c>
      <c r="C268" s="126"/>
      <c r="D268" s="126" t="s">
        <v>748</v>
      </c>
      <c r="E268" s="127"/>
      <c r="F268" s="126" t="s">
        <v>749</v>
      </c>
      <c r="G268" s="90" t="str">
        <f>VLOOKUP(F268,regions!A$2:C$419,3,FALSE)</f>
        <v>Shire district</v>
      </c>
      <c r="H268" s="3" t="str">
        <f>IFERROR(VLOOKUP(F268,classifications!A$3:C$328,3,FALSE),VLOOKUP(F268,classifications!I$2:K$28,3,FALSE))</f>
        <v>Predominantly Urban</v>
      </c>
      <c r="I268" s="124">
        <v>2350</v>
      </c>
      <c r="J268" s="124">
        <v>1770</v>
      </c>
      <c r="K268" s="124">
        <v>410</v>
      </c>
      <c r="L268" s="124">
        <v>44740</v>
      </c>
      <c r="M268" s="124">
        <v>49270</v>
      </c>
      <c r="N268" s="124"/>
    </row>
    <row r="269" spans="1:14" x14ac:dyDescent="0.25">
      <c r="A269" s="3"/>
      <c r="B269" s="126" t="s">
        <v>750</v>
      </c>
      <c r="C269" s="126"/>
      <c r="D269" s="126" t="s">
        <v>752</v>
      </c>
      <c r="E269" s="127"/>
      <c r="F269" s="126" t="s">
        <v>753</v>
      </c>
      <c r="G269" s="90" t="str">
        <f>VLOOKUP(F269,regions!A$2:C$419,3,FALSE)</f>
        <v>Shire district</v>
      </c>
      <c r="H269" s="3" t="str">
        <f>IFERROR(VLOOKUP(F269,classifications!A$3:C$328,3,FALSE),VLOOKUP(F269,classifications!I$2:K$28,3,FALSE))</f>
        <v>Predominantly Urban</v>
      </c>
      <c r="I269" s="124">
        <v>3150</v>
      </c>
      <c r="J269" s="124">
        <v>2950</v>
      </c>
      <c r="K269" s="124">
        <v>0</v>
      </c>
      <c r="L269" s="124">
        <v>31180</v>
      </c>
      <c r="M269" s="124">
        <v>37270</v>
      </c>
      <c r="N269" s="124"/>
    </row>
    <row r="270" spans="1:14" x14ac:dyDescent="0.25">
      <c r="A270" s="3"/>
      <c r="B270" s="126" t="s">
        <v>754</v>
      </c>
      <c r="C270" s="126"/>
      <c r="D270" s="126" t="s">
        <v>756</v>
      </c>
      <c r="E270" s="127"/>
      <c r="F270" s="126" t="s">
        <v>757</v>
      </c>
      <c r="G270" s="90" t="str">
        <f>VLOOKUP(F270,regions!A$2:C$419,3,FALSE)</f>
        <v>Shire district</v>
      </c>
      <c r="H270" s="3" t="str">
        <f>IFERROR(VLOOKUP(F270,classifications!A$3:C$328,3,FALSE),VLOOKUP(F270,classifications!I$2:K$28,3,FALSE))</f>
        <v>Urban with Significant Rural</v>
      </c>
      <c r="I270" s="124">
        <v>0</v>
      </c>
      <c r="J270" s="124">
        <v>3070</v>
      </c>
      <c r="K270" s="124">
        <v>750</v>
      </c>
      <c r="L270" s="124">
        <v>34510</v>
      </c>
      <c r="M270" s="124">
        <v>38330</v>
      </c>
      <c r="N270" s="124"/>
    </row>
    <row r="271" spans="1:14" x14ac:dyDescent="0.25">
      <c r="A271" s="3"/>
      <c r="B271" s="126" t="s">
        <v>758</v>
      </c>
      <c r="C271" s="126"/>
      <c r="D271" s="126" t="s">
        <v>760</v>
      </c>
      <c r="E271" s="127"/>
      <c r="F271" s="126" t="s">
        <v>761</v>
      </c>
      <c r="G271" s="90" t="str">
        <f>VLOOKUP(F271,regions!A$2:C$419,3,FALSE)</f>
        <v>Shire district</v>
      </c>
      <c r="H271" s="3" t="str">
        <f>IFERROR(VLOOKUP(F271,classifications!A$3:C$328,3,FALSE),VLOOKUP(F271,classifications!I$2:K$28,3,FALSE))</f>
        <v>Predominantly Urban</v>
      </c>
      <c r="I271" s="124">
        <v>4810</v>
      </c>
      <c r="J271" s="124">
        <v>5470</v>
      </c>
      <c r="K271" s="124">
        <v>0</v>
      </c>
      <c r="L271" s="124">
        <v>44200</v>
      </c>
      <c r="M271" s="124">
        <v>54470</v>
      </c>
      <c r="N271" s="124"/>
    </row>
    <row r="272" spans="1:14" x14ac:dyDescent="0.25">
      <c r="A272" s="3"/>
      <c r="B272" s="126" t="s">
        <v>762</v>
      </c>
      <c r="C272" s="126"/>
      <c r="D272" s="126" t="s">
        <v>764</v>
      </c>
      <c r="E272" s="127"/>
      <c r="F272" s="126" t="s">
        <v>765</v>
      </c>
      <c r="G272" s="90" t="str">
        <f>VLOOKUP(F272,regions!A$2:C$419,3,FALSE)</f>
        <v>Shire district</v>
      </c>
      <c r="H272" s="3" t="str">
        <f>IFERROR(VLOOKUP(F272,classifications!A$3:C$328,3,FALSE),VLOOKUP(F272,classifications!I$2:K$28,3,FALSE))</f>
        <v>Urban with Significant Rural</v>
      </c>
      <c r="I272" s="124">
        <v>4990</v>
      </c>
      <c r="J272" s="124">
        <v>3380</v>
      </c>
      <c r="K272" s="124">
        <v>310</v>
      </c>
      <c r="L272" s="124">
        <v>72490</v>
      </c>
      <c r="M272" s="124">
        <v>81170</v>
      </c>
      <c r="N272" s="124"/>
    </row>
    <row r="273" spans="1:14" x14ac:dyDescent="0.25">
      <c r="A273" s="3"/>
      <c r="B273" s="126" t="s">
        <v>766</v>
      </c>
      <c r="C273" s="126"/>
      <c r="D273" s="126" t="s">
        <v>768</v>
      </c>
      <c r="E273" s="127"/>
      <c r="F273" s="126" t="s">
        <v>769</v>
      </c>
      <c r="G273" s="90" t="str">
        <f>VLOOKUP(F273,regions!A$2:C$419,3,FALSE)</f>
        <v>Shire district</v>
      </c>
      <c r="H273" s="3" t="str">
        <f>IFERROR(VLOOKUP(F273,classifications!A$3:C$328,3,FALSE),VLOOKUP(F273,classifications!I$2:K$28,3,FALSE))</f>
        <v>Predominantly Urban</v>
      </c>
      <c r="I273" s="124">
        <v>0</v>
      </c>
      <c r="J273" s="124">
        <v>6090</v>
      </c>
      <c r="K273" s="124">
        <v>2000</v>
      </c>
      <c r="L273" s="124">
        <v>30660</v>
      </c>
      <c r="M273" s="124">
        <v>38750</v>
      </c>
      <c r="N273" s="124"/>
    </row>
    <row r="274" spans="1:14" x14ac:dyDescent="0.25">
      <c r="A274" s="3"/>
      <c r="B274" s="126" t="s">
        <v>770</v>
      </c>
      <c r="C274" s="126"/>
      <c r="D274" s="126" t="s">
        <v>772</v>
      </c>
      <c r="E274" s="127"/>
      <c r="F274" s="126" t="s">
        <v>773</v>
      </c>
      <c r="G274" s="90" t="str">
        <f>VLOOKUP(F274,regions!A$2:C$419,3,FALSE)</f>
        <v>Shire district</v>
      </c>
      <c r="H274" s="3" t="str">
        <f>IFERROR(VLOOKUP(F274,classifications!A$3:C$328,3,FALSE),VLOOKUP(F274,classifications!I$2:K$28,3,FALSE))</f>
        <v>Urban with Significant Rural</v>
      </c>
      <c r="I274" s="124">
        <v>0</v>
      </c>
      <c r="J274" s="124">
        <v>7640</v>
      </c>
      <c r="K274" s="124">
        <v>60</v>
      </c>
      <c r="L274" s="124">
        <v>45060</v>
      </c>
      <c r="M274" s="124">
        <v>52770</v>
      </c>
      <c r="N274" s="124"/>
    </row>
    <row r="275" spans="1:14" x14ac:dyDescent="0.25">
      <c r="A275" s="3"/>
      <c r="B275" s="126" t="s">
        <v>774</v>
      </c>
      <c r="C275" s="126"/>
      <c r="D275" s="126" t="s">
        <v>776</v>
      </c>
      <c r="E275" s="127"/>
      <c r="F275" s="126" t="s">
        <v>777</v>
      </c>
      <c r="G275" s="90" t="str">
        <f>VLOOKUP(F275,regions!A$2:C$419,3,FALSE)</f>
        <v>Shire district</v>
      </c>
      <c r="H275" s="3" t="str">
        <f>IFERROR(VLOOKUP(F275,classifications!A$3:C$328,3,FALSE),VLOOKUP(F275,classifications!I$2:K$28,3,FALSE))</f>
        <v>Predominantly Rural</v>
      </c>
      <c r="I275" s="124">
        <v>5000</v>
      </c>
      <c r="J275" s="124">
        <v>2560</v>
      </c>
      <c r="K275" s="124">
        <v>0</v>
      </c>
      <c r="L275" s="124">
        <v>43260</v>
      </c>
      <c r="M275" s="124">
        <v>50810</v>
      </c>
      <c r="N275" s="124"/>
    </row>
    <row r="276" spans="1:14" x14ac:dyDescent="0.25">
      <c r="A276" s="3"/>
      <c r="H276" s="3"/>
      <c r="I276" s="124"/>
      <c r="J276" s="124"/>
      <c r="K276" s="124"/>
      <c r="L276" s="124"/>
      <c r="M276" s="124"/>
      <c r="N276" s="124"/>
    </row>
    <row r="277" spans="1:14" x14ac:dyDescent="0.25">
      <c r="A277" s="3"/>
      <c r="B277" s="126"/>
      <c r="C277" s="126"/>
      <c r="D277" s="126" t="s">
        <v>778</v>
      </c>
      <c r="E277" s="127" t="s">
        <v>779</v>
      </c>
      <c r="F277" s="127" t="s">
        <v>779</v>
      </c>
      <c r="G277" s="90" t="str">
        <f>VLOOKUP(F277,regions!A$2:C$419,3,FALSE)</f>
        <v>Shire county</v>
      </c>
      <c r="H277" s="3"/>
      <c r="I277" s="132">
        <v>32750</v>
      </c>
      <c r="J277" s="132">
        <v>53750</v>
      </c>
      <c r="K277" s="132">
        <v>240</v>
      </c>
      <c r="L277" s="132">
        <v>396520</v>
      </c>
      <c r="M277" s="132">
        <v>483260</v>
      </c>
      <c r="N277" s="124"/>
    </row>
    <row r="278" spans="1:14" x14ac:dyDescent="0.25">
      <c r="A278" s="3"/>
      <c r="B278" s="126" t="s">
        <v>780</v>
      </c>
      <c r="C278" s="126"/>
      <c r="D278" s="126" t="s">
        <v>782</v>
      </c>
      <c r="E278" s="127"/>
      <c r="F278" s="126" t="s">
        <v>783</v>
      </c>
      <c r="G278" s="90" t="str">
        <f>VLOOKUP(F278,regions!A$2:C$419,3,FALSE)</f>
        <v>Shire district</v>
      </c>
      <c r="H278" s="3" t="str">
        <f>IFERROR(VLOOKUP(F278,classifications!A$3:C$328,3,FALSE),VLOOKUP(F278,classifications!I$2:K$28,3,FALSE))</f>
        <v>Predominantly Urban</v>
      </c>
      <c r="I278" s="124">
        <v>350</v>
      </c>
      <c r="J278" s="124">
        <v>5230</v>
      </c>
      <c r="K278" s="124">
        <v>10</v>
      </c>
      <c r="L278" s="124">
        <v>34420</v>
      </c>
      <c r="M278" s="124">
        <v>40000</v>
      </c>
      <c r="N278" s="124"/>
    </row>
    <row r="279" spans="1:14" x14ac:dyDescent="0.25">
      <c r="A279" s="3"/>
      <c r="B279" s="126" t="s">
        <v>784</v>
      </c>
      <c r="C279" s="126"/>
      <c r="D279" s="126" t="s">
        <v>786</v>
      </c>
      <c r="E279" s="127"/>
      <c r="F279" s="126" t="s">
        <v>787</v>
      </c>
      <c r="G279" s="90" t="str">
        <f>VLOOKUP(F279,regions!A$2:C$419,3,FALSE)</f>
        <v>Shire district</v>
      </c>
      <c r="H279" s="3" t="str">
        <f>IFERROR(VLOOKUP(F279,classifications!A$3:C$328,3,FALSE),VLOOKUP(F279,classifications!I$2:K$28,3,FALSE))</f>
        <v>Urban with Significant Rural</v>
      </c>
      <c r="I279" s="124">
        <v>10260</v>
      </c>
      <c r="J279" s="124">
        <v>3050</v>
      </c>
      <c r="K279" s="124">
        <v>0</v>
      </c>
      <c r="L279" s="124">
        <v>50560</v>
      </c>
      <c r="M279" s="124">
        <v>63870</v>
      </c>
      <c r="N279" s="124"/>
    </row>
    <row r="280" spans="1:14" x14ac:dyDescent="0.25">
      <c r="A280" s="3"/>
      <c r="B280" s="126" t="s">
        <v>788</v>
      </c>
      <c r="C280" s="126"/>
      <c r="D280" s="126" t="s">
        <v>790</v>
      </c>
      <c r="E280" s="127"/>
      <c r="F280" s="126" t="s">
        <v>791</v>
      </c>
      <c r="G280" s="90" t="str">
        <f>VLOOKUP(F280,regions!A$2:C$419,3,FALSE)</f>
        <v>Shire district</v>
      </c>
      <c r="H280" s="3" t="str">
        <f>IFERROR(VLOOKUP(F280,classifications!A$3:C$328,3,FALSE),VLOOKUP(F280,classifications!I$2:K$28,3,FALSE))</f>
        <v>Urban with Significant Rural</v>
      </c>
      <c r="I280" s="124">
        <v>20</v>
      </c>
      <c r="J280" s="124">
        <v>7880</v>
      </c>
      <c r="K280" s="124">
        <v>30</v>
      </c>
      <c r="L280" s="124">
        <v>53080</v>
      </c>
      <c r="M280" s="124">
        <v>61010</v>
      </c>
      <c r="N280" s="124"/>
    </row>
    <row r="281" spans="1:14" x14ac:dyDescent="0.25">
      <c r="A281" s="3"/>
      <c r="B281" s="126" t="s">
        <v>792</v>
      </c>
      <c r="C281" s="126"/>
      <c r="D281" s="126" t="s">
        <v>794</v>
      </c>
      <c r="E281" s="127"/>
      <c r="F281" s="126" t="s">
        <v>795</v>
      </c>
      <c r="G281" s="90" t="str">
        <f>VLOOKUP(F281,regions!A$2:C$419,3,FALSE)</f>
        <v>Shire district</v>
      </c>
      <c r="H281" s="3" t="str">
        <f>IFERROR(VLOOKUP(F281,classifications!A$3:C$328,3,FALSE),VLOOKUP(F281,classifications!I$2:K$28,3,FALSE))</f>
        <v>Predominantly Urban</v>
      </c>
      <c r="I281" s="124">
        <v>180</v>
      </c>
      <c r="J281" s="124">
        <v>7310</v>
      </c>
      <c r="K281" s="124">
        <v>0</v>
      </c>
      <c r="L281" s="124">
        <v>35210</v>
      </c>
      <c r="M281" s="124">
        <v>42700</v>
      </c>
      <c r="N281" s="124"/>
    </row>
    <row r="282" spans="1:14" x14ac:dyDescent="0.25">
      <c r="A282" s="3"/>
      <c r="B282" s="126" t="s">
        <v>796</v>
      </c>
      <c r="C282" s="126"/>
      <c r="D282" s="126" t="s">
        <v>798</v>
      </c>
      <c r="E282" s="127"/>
      <c r="F282" s="126" t="s">
        <v>799</v>
      </c>
      <c r="G282" s="90" t="str">
        <f>VLOOKUP(F282,regions!A$2:C$419,3,FALSE)</f>
        <v>Shire district</v>
      </c>
      <c r="H282" s="3" t="str">
        <f>IFERROR(VLOOKUP(F282,classifications!A$3:C$328,3,FALSE),VLOOKUP(F282,classifications!I$2:K$28,3,FALSE))</f>
        <v>Urban with Significant Rural</v>
      </c>
      <c r="I282" s="124">
        <v>0</v>
      </c>
      <c r="J282" s="124">
        <v>10500</v>
      </c>
      <c r="K282" s="124">
        <v>90</v>
      </c>
      <c r="L282" s="124">
        <v>45840</v>
      </c>
      <c r="M282" s="124">
        <v>56430</v>
      </c>
      <c r="N282" s="124"/>
    </row>
    <row r="283" spans="1:14" x14ac:dyDescent="0.25">
      <c r="A283" s="3"/>
      <c r="B283" s="126" t="s">
        <v>800</v>
      </c>
      <c r="C283" s="126"/>
      <c r="D283" s="126" t="s">
        <v>1361</v>
      </c>
      <c r="E283" s="127"/>
      <c r="F283" s="126" t="s">
        <v>803</v>
      </c>
      <c r="G283" s="90" t="str">
        <f>VLOOKUP(F283,regions!A$2:C$419,3,FALSE)</f>
        <v>Shire district</v>
      </c>
      <c r="H283" s="3" t="str">
        <f>IFERROR(VLOOKUP(F283,classifications!A$3:C$328,3,FALSE),VLOOKUP(F283,classifications!I$2:K$28,3,FALSE))</f>
        <v>Predominantly Urban</v>
      </c>
      <c r="I283" s="124">
        <v>4950</v>
      </c>
      <c r="J283" s="124">
        <v>2370</v>
      </c>
      <c r="K283" s="124">
        <v>0</v>
      </c>
      <c r="L283" s="124">
        <v>52380</v>
      </c>
      <c r="M283" s="124">
        <v>59700</v>
      </c>
      <c r="N283" s="124"/>
    </row>
    <row r="284" spans="1:14" x14ac:dyDescent="0.25">
      <c r="A284" s="3"/>
      <c r="B284" s="126" t="s">
        <v>804</v>
      </c>
      <c r="C284" s="126"/>
      <c r="D284" s="126" t="s">
        <v>806</v>
      </c>
      <c r="E284" s="127"/>
      <c r="F284" s="126" t="s">
        <v>807</v>
      </c>
      <c r="G284" s="90" t="str">
        <f>VLOOKUP(F284,regions!A$2:C$419,3,FALSE)</f>
        <v>Shire district</v>
      </c>
      <c r="H284" s="3" t="str">
        <f>IFERROR(VLOOKUP(F284,classifications!A$3:C$328,3,FALSE),VLOOKUP(F284,classifications!I$2:K$28,3,FALSE))</f>
        <v>Predominantly Urban</v>
      </c>
      <c r="I284" s="124">
        <v>7960</v>
      </c>
      <c r="J284" s="124">
        <v>2110</v>
      </c>
      <c r="K284" s="124">
        <v>50</v>
      </c>
      <c r="L284" s="124">
        <v>26200</v>
      </c>
      <c r="M284" s="124">
        <v>36320</v>
      </c>
      <c r="N284" s="124"/>
    </row>
    <row r="285" spans="1:14" x14ac:dyDescent="0.25">
      <c r="A285" s="3"/>
      <c r="B285" s="126" t="s">
        <v>808</v>
      </c>
      <c r="C285" s="126"/>
      <c r="D285" s="126" t="s">
        <v>810</v>
      </c>
      <c r="E285" s="127"/>
      <c r="F285" s="126" t="s">
        <v>811</v>
      </c>
      <c r="G285" s="90" t="str">
        <f>VLOOKUP(F285,regions!A$2:C$419,3,FALSE)</f>
        <v>Shire district</v>
      </c>
      <c r="H285" s="3" t="str">
        <f>IFERROR(VLOOKUP(F285,classifications!A$3:C$328,3,FALSE),VLOOKUP(F285,classifications!I$2:K$28,3,FALSE))</f>
        <v>Predominantly Urban</v>
      </c>
      <c r="I285" s="124">
        <v>0</v>
      </c>
      <c r="J285" s="124">
        <v>5580</v>
      </c>
      <c r="K285" s="124">
        <v>0</v>
      </c>
      <c r="L285" s="124">
        <v>31590</v>
      </c>
      <c r="M285" s="124">
        <v>37160</v>
      </c>
      <c r="N285" s="124"/>
    </row>
    <row r="286" spans="1:14" x14ac:dyDescent="0.25">
      <c r="A286" s="3"/>
      <c r="B286" s="126" t="s">
        <v>812</v>
      </c>
      <c r="C286" s="126"/>
      <c r="D286" s="126" t="s">
        <v>814</v>
      </c>
      <c r="E286" s="127"/>
      <c r="F286" s="126" t="s">
        <v>815</v>
      </c>
      <c r="G286" s="90" t="str">
        <f>VLOOKUP(F286,regions!A$2:C$419,3,FALSE)</f>
        <v>Shire district</v>
      </c>
      <c r="H286" s="3" t="str">
        <f>IFERROR(VLOOKUP(F286,classifications!A$3:C$328,3,FALSE),VLOOKUP(F286,classifications!I$2:K$28,3,FALSE))</f>
        <v>Predominantly Urban</v>
      </c>
      <c r="I286" s="124">
        <v>30</v>
      </c>
      <c r="J286" s="124">
        <v>6420</v>
      </c>
      <c r="K286" s="124">
        <v>50</v>
      </c>
      <c r="L286" s="124">
        <v>32750</v>
      </c>
      <c r="M286" s="124">
        <v>39250</v>
      </c>
      <c r="N286" s="124"/>
    </row>
    <row r="287" spans="1:14" x14ac:dyDescent="0.25">
      <c r="A287" s="3"/>
      <c r="B287" s="126" t="s">
        <v>816</v>
      </c>
      <c r="C287" s="126"/>
      <c r="D287" s="126" t="s">
        <v>1362</v>
      </c>
      <c r="E287" s="127"/>
      <c r="F287" s="126" t="s">
        <v>819</v>
      </c>
      <c r="G287" s="90" t="str">
        <f>VLOOKUP(F287,regions!A$2:C$419,3,FALSE)</f>
        <v>Shire district</v>
      </c>
      <c r="H287" s="3" t="str">
        <f>IFERROR(VLOOKUP(F287,classifications!A$3:C$328,3,FALSE),VLOOKUP(F287,classifications!I$2:K$28,3,FALSE))</f>
        <v>Predominantly Urban</v>
      </c>
      <c r="I287" s="124">
        <v>9020</v>
      </c>
      <c r="J287" s="124">
        <v>3300</v>
      </c>
      <c r="K287" s="124">
        <v>20</v>
      </c>
      <c r="L287" s="124">
        <v>34480</v>
      </c>
      <c r="M287" s="124">
        <v>46820</v>
      </c>
      <c r="N287" s="124"/>
    </row>
    <row r="288" spans="1:14" x14ac:dyDescent="0.25">
      <c r="A288" s="3"/>
      <c r="H288" s="3"/>
      <c r="I288" s="124"/>
      <c r="J288" s="124"/>
      <c r="K288" s="124"/>
      <c r="L288" s="124"/>
      <c r="M288" s="124"/>
      <c r="N288" s="124"/>
    </row>
    <row r="289" spans="1:14" x14ac:dyDescent="0.25">
      <c r="A289" s="3"/>
      <c r="B289" s="126"/>
      <c r="C289" s="126"/>
      <c r="D289" s="126" t="s">
        <v>820</v>
      </c>
      <c r="E289" s="127" t="s">
        <v>821</v>
      </c>
      <c r="F289" s="127" t="s">
        <v>821</v>
      </c>
      <c r="G289" s="90" t="str">
        <f>VLOOKUP(F289,regions!A$2:C$419,3,FALSE)</f>
        <v>Shire county</v>
      </c>
      <c r="H289" s="3"/>
      <c r="I289" s="132">
        <v>30960</v>
      </c>
      <c r="J289" s="132">
        <v>56420</v>
      </c>
      <c r="K289" s="132">
        <v>1000</v>
      </c>
      <c r="L289" s="132">
        <v>568390</v>
      </c>
      <c r="M289" s="132">
        <v>656760</v>
      </c>
      <c r="N289" s="124"/>
    </row>
    <row r="290" spans="1:14" x14ac:dyDescent="0.25">
      <c r="A290" s="3"/>
      <c r="B290" s="126" t="s">
        <v>822</v>
      </c>
      <c r="C290" s="126"/>
      <c r="D290" s="126" t="s">
        <v>824</v>
      </c>
      <c r="E290" s="127"/>
      <c r="F290" s="126" t="s">
        <v>825</v>
      </c>
      <c r="G290" s="90" t="str">
        <f>VLOOKUP(F290,regions!A$2:C$419,3,FALSE)</f>
        <v>Shire district</v>
      </c>
      <c r="H290" s="3" t="str">
        <f>IFERROR(VLOOKUP(F290,classifications!A$3:C$328,3,FALSE),VLOOKUP(F290,classifications!I$2:K$28,3,FALSE))</f>
        <v>Urban with Significant Rural</v>
      </c>
      <c r="I290" s="124">
        <v>5030</v>
      </c>
      <c r="J290" s="124">
        <v>2400</v>
      </c>
      <c r="K290" s="124">
        <v>0</v>
      </c>
      <c r="L290" s="124">
        <v>44800</v>
      </c>
      <c r="M290" s="124">
        <v>52230</v>
      </c>
      <c r="N290" s="124"/>
    </row>
    <row r="291" spans="1:14" x14ac:dyDescent="0.25">
      <c r="A291" s="3"/>
      <c r="B291" s="126" t="s">
        <v>826</v>
      </c>
      <c r="C291" s="126"/>
      <c r="D291" s="126" t="s">
        <v>828</v>
      </c>
      <c r="E291" s="127"/>
      <c r="F291" s="126" t="s">
        <v>829</v>
      </c>
      <c r="G291" s="90" t="str">
        <f>VLOOKUP(F291,regions!A$2:C$419,3,FALSE)</f>
        <v>Shire district</v>
      </c>
      <c r="H291" s="3" t="str">
        <f>IFERROR(VLOOKUP(F291,classifications!A$3:C$328,3,FALSE),VLOOKUP(F291,classifications!I$2:K$28,3,FALSE))</f>
        <v>Predominantly Urban</v>
      </c>
      <c r="I291" s="124">
        <v>5150</v>
      </c>
      <c r="J291" s="124">
        <v>2440</v>
      </c>
      <c r="K291" s="124">
        <v>30</v>
      </c>
      <c r="L291" s="124">
        <v>58560</v>
      </c>
      <c r="M291" s="124">
        <v>66180</v>
      </c>
      <c r="N291" s="124"/>
    </row>
    <row r="292" spans="1:14" x14ac:dyDescent="0.25">
      <c r="A292" s="3"/>
      <c r="B292" s="126" t="s">
        <v>830</v>
      </c>
      <c r="C292" s="126"/>
      <c r="D292" s="126" t="s">
        <v>832</v>
      </c>
      <c r="E292" s="127"/>
      <c r="F292" s="126" t="s">
        <v>833</v>
      </c>
      <c r="G292" s="90" t="str">
        <f>VLOOKUP(F292,regions!A$2:C$419,3,FALSE)</f>
        <v>Shire district</v>
      </c>
      <c r="H292" s="3" t="str">
        <f>IFERROR(VLOOKUP(F292,classifications!A$3:C$328,3,FALSE),VLOOKUP(F292,classifications!I$2:K$28,3,FALSE))</f>
        <v>Predominantly Urban</v>
      </c>
      <c r="I292" s="124">
        <v>4230</v>
      </c>
      <c r="J292" s="124">
        <v>1700</v>
      </c>
      <c r="K292" s="124">
        <v>0</v>
      </c>
      <c r="L292" s="124">
        <v>38170</v>
      </c>
      <c r="M292" s="124">
        <v>44100</v>
      </c>
      <c r="N292" s="124"/>
    </row>
    <row r="293" spans="1:14" x14ac:dyDescent="0.25">
      <c r="A293" s="3"/>
      <c r="B293" s="126" t="s">
        <v>834</v>
      </c>
      <c r="C293" s="126"/>
      <c r="D293" s="126" t="s">
        <v>836</v>
      </c>
      <c r="E293" s="127"/>
      <c r="F293" s="126" t="s">
        <v>837</v>
      </c>
      <c r="G293" s="90" t="str">
        <f>VLOOKUP(F293,regions!A$2:C$419,3,FALSE)</f>
        <v>Shire district</v>
      </c>
      <c r="H293" s="3" t="str">
        <f>IFERROR(VLOOKUP(F293,classifications!A$3:C$328,3,FALSE),VLOOKUP(F293,classifications!I$2:K$28,3,FALSE))</f>
        <v>Urban with Significant Rural</v>
      </c>
      <c r="I293" s="124">
        <v>4380</v>
      </c>
      <c r="J293" s="124">
        <v>2580</v>
      </c>
      <c r="K293" s="124">
        <v>0</v>
      </c>
      <c r="L293" s="124">
        <v>46250</v>
      </c>
      <c r="M293" s="124">
        <v>53210</v>
      </c>
      <c r="N293" s="124"/>
    </row>
    <row r="294" spans="1:14" x14ac:dyDescent="0.25">
      <c r="A294" s="3"/>
      <c r="B294" s="126" t="s">
        <v>838</v>
      </c>
      <c r="C294" s="126"/>
      <c r="D294" s="126" t="s">
        <v>840</v>
      </c>
      <c r="E294" s="127"/>
      <c r="F294" s="126" t="s">
        <v>841</v>
      </c>
      <c r="G294" s="90" t="str">
        <f>VLOOKUP(F294,regions!A$2:C$419,3,FALSE)</f>
        <v>Shire district</v>
      </c>
      <c r="H294" s="3" t="str">
        <f>IFERROR(VLOOKUP(F294,classifications!A$3:C$328,3,FALSE),VLOOKUP(F294,classifications!I$2:K$28,3,FALSE))</f>
        <v>Predominantly Urban</v>
      </c>
      <c r="I294" s="124">
        <v>5700</v>
      </c>
      <c r="J294" s="124">
        <v>1690</v>
      </c>
      <c r="K294" s="124">
        <v>50</v>
      </c>
      <c r="L294" s="124">
        <v>35400</v>
      </c>
      <c r="M294" s="124">
        <v>42840</v>
      </c>
      <c r="N294" s="124"/>
    </row>
    <row r="295" spans="1:14" x14ac:dyDescent="0.25">
      <c r="A295" s="3"/>
      <c r="B295" s="126" t="s">
        <v>842</v>
      </c>
      <c r="C295" s="126"/>
      <c r="D295" s="126" t="s">
        <v>844</v>
      </c>
      <c r="E295" s="127"/>
      <c r="F295" s="126" t="s">
        <v>845</v>
      </c>
      <c r="G295" s="90" t="str">
        <f>VLOOKUP(F295,regions!A$2:C$419,3,FALSE)</f>
        <v>Shire district</v>
      </c>
      <c r="H295" s="3" t="str">
        <f>IFERROR(VLOOKUP(F295,classifications!A$3:C$328,3,FALSE),VLOOKUP(F295,classifications!I$2:K$28,3,FALSE))</f>
        <v>Urban with Significant Rural</v>
      </c>
      <c r="I295" s="124">
        <v>40</v>
      </c>
      <c r="J295" s="124">
        <v>8810</v>
      </c>
      <c r="K295" s="124">
        <v>0</v>
      </c>
      <c r="L295" s="124">
        <v>59710</v>
      </c>
      <c r="M295" s="124">
        <v>68560</v>
      </c>
      <c r="N295" s="124"/>
    </row>
    <row r="296" spans="1:14" x14ac:dyDescent="0.25">
      <c r="A296" s="3"/>
      <c r="B296" s="126" t="s">
        <v>846</v>
      </c>
      <c r="C296" s="126"/>
      <c r="D296" s="126" t="s">
        <v>848</v>
      </c>
      <c r="E296" s="127"/>
      <c r="F296" s="126" t="s">
        <v>849</v>
      </c>
      <c r="G296" s="90" t="str">
        <f>VLOOKUP(F296,regions!A$2:C$419,3,FALSE)</f>
        <v>Shire district</v>
      </c>
      <c r="H296" s="3" t="str">
        <f>IFERROR(VLOOKUP(F296,classifications!A$3:C$328,3,FALSE),VLOOKUP(F296,classifications!I$2:K$28,3,FALSE))</f>
        <v>Predominantly Rural</v>
      </c>
      <c r="I296" s="124">
        <v>0</v>
      </c>
      <c r="J296" s="124">
        <v>6530</v>
      </c>
      <c r="K296" s="124">
        <v>30</v>
      </c>
      <c r="L296" s="124">
        <v>42990</v>
      </c>
      <c r="M296" s="124">
        <v>49550</v>
      </c>
      <c r="N296" s="124"/>
    </row>
    <row r="297" spans="1:14" x14ac:dyDescent="0.25">
      <c r="A297" s="3"/>
      <c r="B297" s="126" t="s">
        <v>850</v>
      </c>
      <c r="C297" s="126"/>
      <c r="D297" s="126" t="s">
        <v>852</v>
      </c>
      <c r="E297" s="127"/>
      <c r="F297" s="126" t="s">
        <v>1875</v>
      </c>
      <c r="G297" s="90" t="str">
        <f>VLOOKUP(F297,regions!A$2:C$419,3,FALSE)</f>
        <v>Shire district</v>
      </c>
      <c r="H297" s="3" t="str">
        <f>IFERROR(VLOOKUP(F297,classifications!A$3:C$328,3,FALSE),VLOOKUP(F297,classifications!I$2:K$28,3,FALSE))</f>
        <v>Urban with Significant Rural</v>
      </c>
      <c r="I297" s="124">
        <v>3380</v>
      </c>
      <c r="J297" s="124">
        <v>1990</v>
      </c>
      <c r="K297" s="124">
        <v>300</v>
      </c>
      <c r="L297" s="124">
        <v>45050</v>
      </c>
      <c r="M297" s="124">
        <v>50720</v>
      </c>
      <c r="N297" s="124"/>
    </row>
    <row r="298" spans="1:14" x14ac:dyDescent="0.25">
      <c r="A298" s="3"/>
      <c r="B298" s="126" t="s">
        <v>853</v>
      </c>
      <c r="C298" s="126"/>
      <c r="D298" s="126" t="s">
        <v>855</v>
      </c>
      <c r="E298" s="127"/>
      <c r="F298" s="126" t="s">
        <v>856</v>
      </c>
      <c r="G298" s="90" t="str">
        <f>VLOOKUP(F298,regions!A$2:C$419,3,FALSE)</f>
        <v>Shire district</v>
      </c>
      <c r="H298" s="3" t="str">
        <f>IFERROR(VLOOKUP(F298,classifications!A$3:C$328,3,FALSE),VLOOKUP(F298,classifications!I$2:K$28,3,FALSE))</f>
        <v>Predominantly Rural</v>
      </c>
      <c r="I298" s="124">
        <v>10</v>
      </c>
      <c r="J298" s="124">
        <v>8240</v>
      </c>
      <c r="K298" s="124">
        <v>0</v>
      </c>
      <c r="L298" s="124">
        <v>51920</v>
      </c>
      <c r="M298" s="124">
        <v>60170</v>
      </c>
      <c r="N298" s="124"/>
    </row>
    <row r="299" spans="1:14" x14ac:dyDescent="0.25">
      <c r="A299" s="3"/>
      <c r="B299" s="126" t="s">
        <v>857</v>
      </c>
      <c r="C299" s="126"/>
      <c r="D299" s="126" t="s">
        <v>859</v>
      </c>
      <c r="E299" s="127"/>
      <c r="F299" s="126" t="s">
        <v>860</v>
      </c>
      <c r="G299" s="90" t="str">
        <f>VLOOKUP(F299,regions!A$2:C$419,3,FALSE)</f>
        <v>Shire district</v>
      </c>
      <c r="H299" s="3" t="str">
        <f>IFERROR(VLOOKUP(F299,classifications!A$3:C$328,3,FALSE),VLOOKUP(F299,classifications!I$2:K$28,3,FALSE))</f>
        <v>Predominantly Urban</v>
      </c>
      <c r="I299" s="124">
        <v>3020</v>
      </c>
      <c r="J299" s="124">
        <v>4750</v>
      </c>
      <c r="K299" s="124">
        <v>230</v>
      </c>
      <c r="L299" s="124">
        <v>58570</v>
      </c>
      <c r="M299" s="124">
        <v>66570</v>
      </c>
      <c r="N299" s="124"/>
    </row>
    <row r="300" spans="1:14" x14ac:dyDescent="0.25">
      <c r="A300" s="3"/>
      <c r="B300" s="126" t="s">
        <v>861</v>
      </c>
      <c r="C300" s="126"/>
      <c r="D300" s="126" t="s">
        <v>863</v>
      </c>
      <c r="E300" s="127"/>
      <c r="F300" s="126" t="s">
        <v>864</v>
      </c>
      <c r="G300" s="90" t="str">
        <f>VLOOKUP(F300,regions!A$2:C$419,3,FALSE)</f>
        <v>Shire district</v>
      </c>
      <c r="H300" s="3" t="str">
        <f>IFERROR(VLOOKUP(F300,classifications!A$3:C$328,3,FALSE),VLOOKUP(F300,classifications!I$2:K$28,3,FALSE))</f>
        <v>Urban with Significant Rural</v>
      </c>
      <c r="I300" s="124">
        <v>0</v>
      </c>
      <c r="J300" s="124">
        <v>8110</v>
      </c>
      <c r="K300" s="124">
        <v>350</v>
      </c>
      <c r="L300" s="124">
        <v>44310</v>
      </c>
      <c r="M300" s="124">
        <v>52770</v>
      </c>
      <c r="N300" s="124"/>
    </row>
    <row r="301" spans="1:14" x14ac:dyDescent="0.25">
      <c r="A301" s="3"/>
      <c r="B301" s="126" t="s">
        <v>865</v>
      </c>
      <c r="C301" s="126"/>
      <c r="D301" s="126" t="s">
        <v>867</v>
      </c>
      <c r="E301" s="127"/>
      <c r="F301" s="126" t="s">
        <v>868</v>
      </c>
      <c r="G301" s="90" t="str">
        <f>VLOOKUP(F301,regions!A$2:C$419,3,FALSE)</f>
        <v>Shire district</v>
      </c>
      <c r="H301" s="3" t="str">
        <f>IFERROR(VLOOKUP(F301,classifications!A$3:C$328,3,FALSE),VLOOKUP(F301,classifications!I$2:K$28,3,FALSE))</f>
        <v>Urban with Significant Rural</v>
      </c>
      <c r="I301" s="124">
        <v>30</v>
      </c>
      <c r="J301" s="124">
        <v>7190</v>
      </c>
      <c r="K301" s="124">
        <v>0</v>
      </c>
      <c r="L301" s="124">
        <v>42660</v>
      </c>
      <c r="M301" s="124">
        <v>49880</v>
      </c>
      <c r="N301" s="124"/>
    </row>
    <row r="302" spans="1:14" x14ac:dyDescent="0.25">
      <c r="A302" s="3"/>
      <c r="H302" s="3"/>
      <c r="I302" s="124"/>
      <c r="J302" s="124"/>
      <c r="K302" s="124"/>
      <c r="L302" s="124"/>
      <c r="M302" s="124"/>
      <c r="N302" s="124"/>
    </row>
    <row r="303" spans="1:14" x14ac:dyDescent="0.25">
      <c r="A303" s="3"/>
      <c r="B303" s="126"/>
      <c r="C303" s="126"/>
      <c r="D303" s="126" t="s">
        <v>869</v>
      </c>
      <c r="E303" s="127" t="s">
        <v>870</v>
      </c>
      <c r="F303" s="127" t="s">
        <v>870</v>
      </c>
      <c r="G303" s="90" t="str">
        <f>VLOOKUP(F303,regions!A$2:C$419,3,FALSE)</f>
        <v>Shire county</v>
      </c>
      <c r="H303" s="3"/>
      <c r="I303" s="132">
        <v>10130</v>
      </c>
      <c r="J303" s="132">
        <v>55470</v>
      </c>
      <c r="K303" s="132">
        <v>630</v>
      </c>
      <c r="L303" s="132">
        <v>470010</v>
      </c>
      <c r="M303" s="132">
        <v>536230</v>
      </c>
      <c r="N303" s="124"/>
    </row>
    <row r="304" spans="1:14" x14ac:dyDescent="0.25">
      <c r="A304" s="3"/>
      <c r="B304" s="126" t="s">
        <v>871</v>
      </c>
      <c r="C304" s="126"/>
      <c r="D304" s="126" t="s">
        <v>873</v>
      </c>
      <c r="E304" s="127"/>
      <c r="F304" s="126" t="s">
        <v>874</v>
      </c>
      <c r="G304" s="90" t="str">
        <f>VLOOKUP(F304,regions!A$2:C$419,3,FALSE)</f>
        <v>Shire district</v>
      </c>
      <c r="H304" s="3" t="str">
        <f>IFERROR(VLOOKUP(F304,classifications!A$3:C$328,3,FALSE),VLOOKUP(F304,classifications!I$2:K$28,3,FALSE))</f>
        <v>Predominantly Urban</v>
      </c>
      <c r="I304" s="124">
        <v>30</v>
      </c>
      <c r="J304" s="124">
        <v>5900</v>
      </c>
      <c r="K304" s="124">
        <v>0</v>
      </c>
      <c r="L304" s="124">
        <v>34360</v>
      </c>
      <c r="M304" s="124">
        <v>40290</v>
      </c>
      <c r="N304" s="124"/>
    </row>
    <row r="305" spans="1:14" x14ac:dyDescent="0.25">
      <c r="A305" s="3"/>
      <c r="B305" s="126" t="s">
        <v>875</v>
      </c>
      <c r="C305" s="126"/>
      <c r="D305" s="126" t="s">
        <v>877</v>
      </c>
      <c r="E305" s="127"/>
      <c r="F305" s="126" t="s">
        <v>878</v>
      </c>
      <c r="G305" s="90" t="str">
        <f>VLOOKUP(F305,regions!A$2:C$419,3,FALSE)</f>
        <v>Shire district</v>
      </c>
      <c r="H305" s="3" t="str">
        <f>IFERROR(VLOOKUP(F305,classifications!A$3:C$328,3,FALSE),VLOOKUP(F305,classifications!I$2:K$28,3,FALSE))</f>
        <v>Urban with Significant Rural</v>
      </c>
      <c r="I305" s="124">
        <v>0</v>
      </c>
      <c r="J305" s="124">
        <v>6600</v>
      </c>
      <c r="K305" s="124">
        <v>70</v>
      </c>
      <c r="L305" s="124">
        <v>43200</v>
      </c>
      <c r="M305" s="124">
        <v>49870</v>
      </c>
      <c r="N305" s="124"/>
    </row>
    <row r="306" spans="1:14" x14ac:dyDescent="0.25">
      <c r="A306" s="3"/>
      <c r="B306" s="126" t="s">
        <v>879</v>
      </c>
      <c r="C306" s="126"/>
      <c r="D306" s="126" t="s">
        <v>881</v>
      </c>
      <c r="E306" s="127"/>
      <c r="F306" s="126" t="s">
        <v>882</v>
      </c>
      <c r="G306" s="90" t="str">
        <f>VLOOKUP(F306,regions!A$2:C$419,3,FALSE)</f>
        <v>Shire district</v>
      </c>
      <c r="H306" s="3" t="str">
        <f>IFERROR(VLOOKUP(F306,classifications!A$3:C$328,3,FALSE),VLOOKUP(F306,classifications!I$2:K$28,3,FALSE))</f>
        <v>Predominantly Urban</v>
      </c>
      <c r="I306" s="124">
        <v>0</v>
      </c>
      <c r="J306" s="124">
        <v>2640</v>
      </c>
      <c r="K306" s="124">
        <v>250</v>
      </c>
      <c r="L306" s="124">
        <v>35520</v>
      </c>
      <c r="M306" s="124">
        <v>38410</v>
      </c>
      <c r="N306" s="124"/>
    </row>
    <row r="307" spans="1:14" x14ac:dyDescent="0.25">
      <c r="A307" s="3"/>
      <c r="B307" s="126" t="s">
        <v>883</v>
      </c>
      <c r="C307" s="126"/>
      <c r="D307" s="126" t="s">
        <v>885</v>
      </c>
      <c r="E307" s="127"/>
      <c r="F307" s="126" t="s">
        <v>886</v>
      </c>
      <c r="G307" s="90" t="str">
        <f>VLOOKUP(F307,regions!A$2:C$419,3,FALSE)</f>
        <v>Shire district</v>
      </c>
      <c r="H307" s="3" t="str">
        <f>IFERROR(VLOOKUP(F307,classifications!A$3:C$328,3,FALSE),VLOOKUP(F307,classifications!I$2:K$28,3,FALSE))</f>
        <v>Predominantly Urban</v>
      </c>
      <c r="I307" s="124">
        <v>100</v>
      </c>
      <c r="J307" s="124">
        <v>4900</v>
      </c>
      <c r="K307" s="124">
        <v>0</v>
      </c>
      <c r="L307" s="124">
        <v>31490</v>
      </c>
      <c r="M307" s="124">
        <v>36490</v>
      </c>
      <c r="N307" s="124"/>
    </row>
    <row r="308" spans="1:14" x14ac:dyDescent="0.25">
      <c r="A308" s="3"/>
      <c r="B308" s="126" t="s">
        <v>887</v>
      </c>
      <c r="C308" s="126"/>
      <c r="D308" s="126" t="s">
        <v>889</v>
      </c>
      <c r="E308" s="127"/>
      <c r="F308" s="126" t="s">
        <v>890</v>
      </c>
      <c r="G308" s="90" t="str">
        <f>VLOOKUP(F308,regions!A$2:C$419,3,FALSE)</f>
        <v>Shire district</v>
      </c>
      <c r="H308" s="3" t="str">
        <f>IFERROR(VLOOKUP(F308,classifications!A$3:C$328,3,FALSE),VLOOKUP(F308,classifications!I$2:K$28,3,FALSE))</f>
        <v>Urban with Significant Rural</v>
      </c>
      <c r="I308" s="124">
        <v>3810</v>
      </c>
      <c r="J308" s="124">
        <v>2540</v>
      </c>
      <c r="K308" s="124">
        <v>120</v>
      </c>
      <c r="L308" s="124">
        <v>55590</v>
      </c>
      <c r="M308" s="124">
        <v>62060</v>
      </c>
      <c r="N308" s="124"/>
    </row>
    <row r="309" spans="1:14" x14ac:dyDescent="0.25">
      <c r="A309" s="3"/>
      <c r="B309" s="126" t="s">
        <v>891</v>
      </c>
      <c r="C309" s="126"/>
      <c r="D309" s="126" t="s">
        <v>893</v>
      </c>
      <c r="E309" s="127"/>
      <c r="F309" s="126" t="s">
        <v>894</v>
      </c>
      <c r="G309" s="90" t="str">
        <f>VLOOKUP(F309,regions!A$2:C$419,3,FALSE)</f>
        <v>Shire district</v>
      </c>
      <c r="H309" s="3" t="str">
        <f>IFERROR(VLOOKUP(F309,classifications!A$3:C$328,3,FALSE),VLOOKUP(F309,classifications!I$2:K$28,3,FALSE))</f>
        <v>Predominantly Urban</v>
      </c>
      <c r="I309" s="124">
        <v>40</v>
      </c>
      <c r="J309" s="124">
        <v>4600</v>
      </c>
      <c r="K309" s="124">
        <v>0</v>
      </c>
      <c r="L309" s="124">
        <v>35100</v>
      </c>
      <c r="M309" s="124">
        <v>39750</v>
      </c>
      <c r="N309" s="124"/>
    </row>
    <row r="310" spans="1:14" x14ac:dyDescent="0.25">
      <c r="A310" s="3"/>
      <c r="B310" s="126" t="s">
        <v>895</v>
      </c>
      <c r="C310" s="126"/>
      <c r="D310" s="126" t="s">
        <v>897</v>
      </c>
      <c r="E310" s="127"/>
      <c r="F310" s="126" t="s">
        <v>898</v>
      </c>
      <c r="G310" s="90" t="str">
        <f>VLOOKUP(F310,regions!A$2:C$419,3,FALSE)</f>
        <v>Shire district</v>
      </c>
      <c r="H310" s="3" t="str">
        <f>IFERROR(VLOOKUP(F310,classifications!A$3:C$328,3,FALSE),VLOOKUP(F310,classifications!I$2:K$28,3,FALSE))</f>
        <v>Predominantly Urban</v>
      </c>
      <c r="I310" s="124">
        <v>0</v>
      </c>
      <c r="J310" s="124">
        <v>11370</v>
      </c>
      <c r="K310" s="124">
        <v>140</v>
      </c>
      <c r="L310" s="124">
        <v>50260</v>
      </c>
      <c r="M310" s="124">
        <v>61770</v>
      </c>
      <c r="N310" s="124"/>
    </row>
    <row r="311" spans="1:14" x14ac:dyDescent="0.25">
      <c r="A311" s="3"/>
      <c r="B311" s="126" t="s">
        <v>899</v>
      </c>
      <c r="C311" s="126"/>
      <c r="D311" s="126" t="s">
        <v>901</v>
      </c>
      <c r="E311" s="127"/>
      <c r="F311" s="126" t="s">
        <v>902</v>
      </c>
      <c r="G311" s="90" t="str">
        <f>VLOOKUP(F311,regions!A$2:C$419,3,FALSE)</f>
        <v>Shire district</v>
      </c>
      <c r="H311" s="3" t="str">
        <f>IFERROR(VLOOKUP(F311,classifications!A$3:C$328,3,FALSE),VLOOKUP(F311,classifications!I$2:K$28,3,FALSE))</f>
        <v>Predominantly Rural</v>
      </c>
      <c r="I311" s="124">
        <v>0</v>
      </c>
      <c r="J311" s="124">
        <v>2000</v>
      </c>
      <c r="K311" s="124">
        <v>50</v>
      </c>
      <c r="L311" s="124">
        <v>24100</v>
      </c>
      <c r="M311" s="124">
        <v>26160</v>
      </c>
      <c r="N311" s="124"/>
    </row>
    <row r="312" spans="1:14" x14ac:dyDescent="0.25">
      <c r="A312" s="3"/>
      <c r="B312" s="126" t="s">
        <v>903</v>
      </c>
      <c r="C312" s="126"/>
      <c r="D312" s="126" t="s">
        <v>905</v>
      </c>
      <c r="E312" s="127"/>
      <c r="F312" s="126" t="s">
        <v>906</v>
      </c>
      <c r="G312" s="90" t="str">
        <f>VLOOKUP(F312,regions!A$2:C$419,3,FALSE)</f>
        <v>Shire district</v>
      </c>
      <c r="H312" s="3" t="str">
        <f>IFERROR(VLOOKUP(F312,classifications!A$3:C$328,3,FALSE),VLOOKUP(F312,classifications!I$2:K$28,3,FALSE))</f>
        <v>Predominantly Urban</v>
      </c>
      <c r="I312" s="124">
        <v>80</v>
      </c>
      <c r="J312" s="124">
        <v>4680</v>
      </c>
      <c r="K312" s="124">
        <v>0</v>
      </c>
      <c r="L312" s="124">
        <v>26950</v>
      </c>
      <c r="M312" s="124">
        <v>31710</v>
      </c>
      <c r="N312" s="124"/>
    </row>
    <row r="313" spans="1:14" x14ac:dyDescent="0.25">
      <c r="A313" s="3"/>
      <c r="B313" s="126" t="s">
        <v>907</v>
      </c>
      <c r="C313" s="126"/>
      <c r="D313" s="126" t="s">
        <v>909</v>
      </c>
      <c r="E313" s="127"/>
      <c r="F313" s="126" t="s">
        <v>910</v>
      </c>
      <c r="G313" s="90" t="str">
        <f>VLOOKUP(F313,regions!A$2:C$419,3,FALSE)</f>
        <v>Shire district</v>
      </c>
      <c r="H313" s="3" t="str">
        <f>IFERROR(VLOOKUP(F313,classifications!A$3:C$328,3,FALSE),VLOOKUP(F313,classifications!I$2:K$28,3,FALSE))</f>
        <v>Predominantly Urban</v>
      </c>
      <c r="I313" s="124">
        <v>0</v>
      </c>
      <c r="J313" s="124">
        <v>5120</v>
      </c>
      <c r="K313" s="124">
        <v>0</v>
      </c>
      <c r="L313" s="124">
        <v>44050</v>
      </c>
      <c r="M313" s="124">
        <v>49170</v>
      </c>
      <c r="N313" s="124"/>
    </row>
    <row r="314" spans="1:14" x14ac:dyDescent="0.25">
      <c r="A314" s="3"/>
      <c r="B314" s="126" t="s">
        <v>911</v>
      </c>
      <c r="C314" s="126"/>
      <c r="D314" s="126" t="s">
        <v>913</v>
      </c>
      <c r="E314" s="127"/>
      <c r="F314" s="126" t="s">
        <v>914</v>
      </c>
      <c r="G314" s="90" t="str">
        <f>VLOOKUP(F314,regions!A$2:C$419,3,FALSE)</f>
        <v>Shire district</v>
      </c>
      <c r="H314" s="3" t="str">
        <f>IFERROR(VLOOKUP(F314,classifications!A$3:C$328,3,FALSE),VLOOKUP(F314,classifications!I$2:K$28,3,FALSE))</f>
        <v>Urban with Significant Rural</v>
      </c>
      <c r="I314" s="124">
        <v>6060</v>
      </c>
      <c r="J314" s="124">
        <v>1250</v>
      </c>
      <c r="K314" s="124">
        <v>0</v>
      </c>
      <c r="L314" s="124">
        <v>42070</v>
      </c>
      <c r="M314" s="124">
        <v>49380</v>
      </c>
      <c r="N314" s="124"/>
    </row>
    <row r="315" spans="1:14" x14ac:dyDescent="0.25">
      <c r="A315" s="3"/>
      <c r="B315" s="126" t="s">
        <v>915</v>
      </c>
      <c r="C315" s="126"/>
      <c r="D315" s="126" t="s">
        <v>917</v>
      </c>
      <c r="E315" s="127"/>
      <c r="F315" s="126" t="s">
        <v>918</v>
      </c>
      <c r="G315" s="90" t="str">
        <f>VLOOKUP(F315,regions!A$2:C$419,3,FALSE)</f>
        <v>Shire district</v>
      </c>
      <c r="H315" s="3" t="str">
        <f>IFERROR(VLOOKUP(F315,classifications!A$3:C$328,3,FALSE),VLOOKUP(F315,classifications!I$2:K$28,3,FALSE))</f>
        <v>Predominantly Rural</v>
      </c>
      <c r="I315" s="124">
        <v>0</v>
      </c>
      <c r="J315" s="124">
        <v>3860</v>
      </c>
      <c r="K315" s="124">
        <v>0</v>
      </c>
      <c r="L315" s="124">
        <v>47320</v>
      </c>
      <c r="M315" s="124">
        <v>51180</v>
      </c>
      <c r="N315" s="124"/>
    </row>
    <row r="316" spans="1:14" x14ac:dyDescent="0.25">
      <c r="A316" s="3"/>
      <c r="H316" s="3"/>
      <c r="I316" s="124"/>
      <c r="J316" s="124"/>
      <c r="K316" s="124"/>
      <c r="L316" s="124"/>
      <c r="M316" s="124"/>
      <c r="N316" s="124"/>
    </row>
    <row r="317" spans="1:14" x14ac:dyDescent="0.25">
      <c r="A317" s="3"/>
      <c r="B317" s="126"/>
      <c r="C317" s="126"/>
      <c r="D317" s="126" t="s">
        <v>919</v>
      </c>
      <c r="E317" s="127" t="s">
        <v>920</v>
      </c>
      <c r="F317" s="127" t="s">
        <v>920</v>
      </c>
      <c r="G317" s="90" t="str">
        <f>VLOOKUP(F317,regions!A$2:C$419,3,FALSE)</f>
        <v>Shire county</v>
      </c>
      <c r="H317" s="3"/>
      <c r="I317" s="132">
        <v>16490</v>
      </c>
      <c r="J317" s="132">
        <v>14620</v>
      </c>
      <c r="K317" s="132">
        <v>10</v>
      </c>
      <c r="L317" s="132">
        <v>259120</v>
      </c>
      <c r="M317" s="132">
        <v>290240</v>
      </c>
      <c r="N317" s="124"/>
    </row>
    <row r="318" spans="1:14" x14ac:dyDescent="0.25">
      <c r="A318" s="3"/>
      <c r="B318" s="126" t="s">
        <v>921</v>
      </c>
      <c r="C318" s="126"/>
      <c r="D318" s="126" t="s">
        <v>923</v>
      </c>
      <c r="E318" s="127"/>
      <c r="F318" s="126" t="s">
        <v>924</v>
      </c>
      <c r="G318" s="90" t="str">
        <f>VLOOKUP(F318,regions!A$2:C$419,3,FALSE)</f>
        <v>Shire district</v>
      </c>
      <c r="H318" s="3" t="str">
        <f>IFERROR(VLOOKUP(F318,classifications!A$3:C$328,3,FALSE),VLOOKUP(F318,classifications!I$2:K$28,3,FALSE))</f>
        <v>Predominantly Urban</v>
      </c>
      <c r="I318" s="124">
        <v>0</v>
      </c>
      <c r="J318" s="124">
        <v>3390</v>
      </c>
      <c r="K318" s="124">
        <v>0</v>
      </c>
      <c r="L318" s="124">
        <v>38290</v>
      </c>
      <c r="M318" s="124">
        <v>41680</v>
      </c>
      <c r="N318" s="124"/>
    </row>
    <row r="319" spans="1:14" x14ac:dyDescent="0.25">
      <c r="A319" s="3"/>
      <c r="B319" s="126" t="s">
        <v>925</v>
      </c>
      <c r="C319" s="126"/>
      <c r="D319" s="126" t="s">
        <v>927</v>
      </c>
      <c r="E319" s="127"/>
      <c r="F319" s="126" t="s">
        <v>928</v>
      </c>
      <c r="G319" s="90" t="str">
        <f>VLOOKUP(F319,regions!A$2:C$419,3,FALSE)</f>
        <v>Shire district</v>
      </c>
      <c r="H319" s="3" t="str">
        <f>IFERROR(VLOOKUP(F319,classifications!A$3:C$328,3,FALSE),VLOOKUP(F319,classifications!I$2:K$28,3,FALSE))</f>
        <v>Predominantly Urban</v>
      </c>
      <c r="I319" s="124">
        <v>5700</v>
      </c>
      <c r="J319" s="124">
        <v>3150</v>
      </c>
      <c r="K319" s="124">
        <v>10</v>
      </c>
      <c r="L319" s="124">
        <v>63730</v>
      </c>
      <c r="M319" s="124">
        <v>72580</v>
      </c>
      <c r="N319" s="124"/>
    </row>
    <row r="320" spans="1:14" x14ac:dyDescent="0.25">
      <c r="A320" s="3"/>
      <c r="B320" s="126" t="s">
        <v>929</v>
      </c>
      <c r="C320" s="126"/>
      <c r="D320" s="126" t="s">
        <v>931</v>
      </c>
      <c r="E320" s="127"/>
      <c r="F320" s="126" t="s">
        <v>932</v>
      </c>
      <c r="G320" s="90" t="str">
        <f>VLOOKUP(F320,regions!A$2:C$419,3,FALSE)</f>
        <v>Shire district</v>
      </c>
      <c r="H320" s="3" t="str">
        <f>IFERROR(VLOOKUP(F320,classifications!A$3:C$328,3,FALSE),VLOOKUP(F320,classifications!I$2:K$28,3,FALSE))</f>
        <v>Predominantly Rural</v>
      </c>
      <c r="I320" s="124">
        <v>0</v>
      </c>
      <c r="J320" s="124">
        <v>3150</v>
      </c>
      <c r="K320" s="124">
        <v>0</v>
      </c>
      <c r="L320" s="124">
        <v>34960</v>
      </c>
      <c r="M320" s="124">
        <v>38110</v>
      </c>
      <c r="N320" s="124"/>
    </row>
    <row r="321" spans="1:14" x14ac:dyDescent="0.25">
      <c r="A321" s="3"/>
      <c r="B321" s="126" t="s">
        <v>933</v>
      </c>
      <c r="C321" s="126"/>
      <c r="D321" s="126" t="s">
        <v>935</v>
      </c>
      <c r="E321" s="127"/>
      <c r="F321" s="126" t="s">
        <v>936</v>
      </c>
      <c r="G321" s="90" t="str">
        <f>VLOOKUP(F321,regions!A$2:C$419,3,FALSE)</f>
        <v>Shire district</v>
      </c>
      <c r="H321" s="3" t="str">
        <f>IFERROR(VLOOKUP(F321,classifications!A$3:C$328,3,FALSE),VLOOKUP(F321,classifications!I$2:K$28,3,FALSE))</f>
        <v>Predominantly Rural</v>
      </c>
      <c r="I321" s="124">
        <v>3350</v>
      </c>
      <c r="J321" s="124">
        <v>1870</v>
      </c>
      <c r="K321" s="124">
        <v>0</v>
      </c>
      <c r="L321" s="124">
        <v>44120</v>
      </c>
      <c r="M321" s="124">
        <v>49330</v>
      </c>
      <c r="N321" s="124"/>
    </row>
    <row r="322" spans="1:14" x14ac:dyDescent="0.25">
      <c r="A322" s="3"/>
      <c r="B322" s="126" t="s">
        <v>937</v>
      </c>
      <c r="C322" s="126"/>
      <c r="D322" s="126" t="s">
        <v>939</v>
      </c>
      <c r="E322" s="127"/>
      <c r="F322" s="126" t="s">
        <v>940</v>
      </c>
      <c r="G322" s="90" t="str">
        <f>VLOOKUP(F322,regions!A$2:C$419,3,FALSE)</f>
        <v>Shire district</v>
      </c>
      <c r="H322" s="3" t="str">
        <f>IFERROR(VLOOKUP(F322,classifications!A$3:C$328,3,FALSE),VLOOKUP(F322,classifications!I$2:K$28,3,FALSE))</f>
        <v>Predominantly Rural</v>
      </c>
      <c r="I322" s="124">
        <v>1850</v>
      </c>
      <c r="J322" s="124">
        <v>650</v>
      </c>
      <c r="K322" s="124">
        <v>0</v>
      </c>
      <c r="L322" s="124">
        <v>20180</v>
      </c>
      <c r="M322" s="124">
        <v>22680</v>
      </c>
      <c r="N322" s="124"/>
    </row>
    <row r="323" spans="1:14" x14ac:dyDescent="0.25">
      <c r="A323" s="3"/>
      <c r="B323" s="126" t="s">
        <v>941</v>
      </c>
      <c r="C323" s="126"/>
      <c r="D323" s="126" t="s">
        <v>943</v>
      </c>
      <c r="E323" s="127"/>
      <c r="F323" s="126" t="s">
        <v>944</v>
      </c>
      <c r="G323" s="90" t="str">
        <f>VLOOKUP(F323,regions!A$2:C$419,3,FALSE)</f>
        <v>Shire district</v>
      </c>
      <c r="H323" s="3" t="str">
        <f>IFERROR(VLOOKUP(F323,classifications!A$3:C$328,3,FALSE),VLOOKUP(F323,classifications!I$2:K$28,3,FALSE))</f>
        <v>Predominantly Rural</v>
      </c>
      <c r="I323" s="124">
        <v>4350</v>
      </c>
      <c r="J323" s="124">
        <v>1860</v>
      </c>
      <c r="K323" s="124">
        <v>0</v>
      </c>
      <c r="L323" s="124">
        <v>36770</v>
      </c>
      <c r="M323" s="124">
        <v>42980</v>
      </c>
      <c r="N323" s="124"/>
    </row>
    <row r="324" spans="1:14" x14ac:dyDescent="0.25">
      <c r="A324" s="3"/>
      <c r="B324" s="126" t="s">
        <v>945</v>
      </c>
      <c r="C324" s="126"/>
      <c r="D324" s="126" t="s">
        <v>947</v>
      </c>
      <c r="E324" s="127"/>
      <c r="F324" s="126" t="s">
        <v>948</v>
      </c>
      <c r="G324" s="90" t="str">
        <f>VLOOKUP(F324,regions!A$2:C$419,3,FALSE)</f>
        <v>Shire district</v>
      </c>
      <c r="H324" s="3" t="str">
        <f>IFERROR(VLOOKUP(F324,classifications!A$3:C$328,3,FALSE),VLOOKUP(F324,classifications!I$2:K$28,3,FALSE))</f>
        <v>Predominantly Urban</v>
      </c>
      <c r="I324" s="124">
        <v>1230</v>
      </c>
      <c r="J324" s="124">
        <v>560</v>
      </c>
      <c r="K324" s="124">
        <v>10</v>
      </c>
      <c r="L324" s="124">
        <v>21080</v>
      </c>
      <c r="M324" s="124">
        <v>22880</v>
      </c>
      <c r="N324" s="124"/>
    </row>
    <row r="325" spans="1:14" x14ac:dyDescent="0.25">
      <c r="A325" s="3"/>
      <c r="H325" s="3"/>
      <c r="I325" s="124"/>
      <c r="J325" s="124"/>
      <c r="K325" s="124"/>
      <c r="L325" s="124"/>
      <c r="M325" s="124"/>
      <c r="N325" s="124"/>
    </row>
    <row r="326" spans="1:14" x14ac:dyDescent="0.25">
      <c r="A326" s="3"/>
      <c r="B326" s="126"/>
      <c r="C326" s="126"/>
      <c r="D326" s="126" t="s">
        <v>949</v>
      </c>
      <c r="E326" s="127" t="s">
        <v>950</v>
      </c>
      <c r="F326" s="127" t="s">
        <v>950</v>
      </c>
      <c r="G326" s="90" t="str">
        <f>VLOOKUP(F326,regions!A$2:C$419,3,FALSE)</f>
        <v>Shire county</v>
      </c>
      <c r="H326" s="3"/>
      <c r="I326" s="132">
        <v>21670</v>
      </c>
      <c r="J326" s="132">
        <v>23430</v>
      </c>
      <c r="K326" s="132">
        <v>1790</v>
      </c>
      <c r="L326" s="132">
        <v>285850</v>
      </c>
      <c r="M326" s="132">
        <v>332750</v>
      </c>
      <c r="N326" s="124"/>
    </row>
    <row r="327" spans="1:14" x14ac:dyDescent="0.25">
      <c r="A327" s="3"/>
      <c r="B327" s="126" t="s">
        <v>951</v>
      </c>
      <c r="C327" s="126"/>
      <c r="D327" s="126" t="s">
        <v>953</v>
      </c>
      <c r="E327" s="127"/>
      <c r="F327" s="126" t="s">
        <v>954</v>
      </c>
      <c r="G327" s="90" t="str">
        <f>VLOOKUP(F327,regions!A$2:C$419,3,FALSE)</f>
        <v>Shire district</v>
      </c>
      <c r="H327" s="3" t="str">
        <f>IFERROR(VLOOKUP(F327,classifications!A$3:C$328,3,FALSE),VLOOKUP(F327,classifications!I$2:K$28,3,FALSE))</f>
        <v>Urban with Significant Rural</v>
      </c>
      <c r="I327" s="124">
        <v>0</v>
      </c>
      <c r="J327" s="124">
        <v>5310</v>
      </c>
      <c r="K327" s="124">
        <v>90</v>
      </c>
      <c r="L327" s="124">
        <v>23560</v>
      </c>
      <c r="M327" s="124">
        <v>28960</v>
      </c>
      <c r="N327" s="124"/>
    </row>
    <row r="328" spans="1:14" x14ac:dyDescent="0.25">
      <c r="A328" s="3"/>
      <c r="B328" s="126" t="s">
        <v>955</v>
      </c>
      <c r="C328" s="126"/>
      <c r="D328" s="126" t="s">
        <v>957</v>
      </c>
      <c r="E328" s="127"/>
      <c r="F328" s="126" t="s">
        <v>958</v>
      </c>
      <c r="G328" s="90" t="str">
        <f>VLOOKUP(F328,regions!A$2:C$419,3,FALSE)</f>
        <v>Shire district</v>
      </c>
      <c r="H328" s="3" t="str">
        <f>IFERROR(VLOOKUP(F328,classifications!A$3:C$328,3,FALSE),VLOOKUP(F328,classifications!I$2:K$28,3,FALSE))</f>
        <v>Predominantly Rural</v>
      </c>
      <c r="I328" s="124">
        <v>0</v>
      </c>
      <c r="J328" s="124">
        <v>7300</v>
      </c>
      <c r="K328" s="124">
        <v>450</v>
      </c>
      <c r="L328" s="124">
        <v>59000</v>
      </c>
      <c r="M328" s="124">
        <v>66750</v>
      </c>
      <c r="N328" s="124"/>
    </row>
    <row r="329" spans="1:14" x14ac:dyDescent="0.25">
      <c r="A329" s="3"/>
      <c r="B329" s="126" t="s">
        <v>959</v>
      </c>
      <c r="C329" s="126"/>
      <c r="D329" s="126" t="s">
        <v>961</v>
      </c>
      <c r="E329" s="127"/>
      <c r="F329" s="126" t="s">
        <v>962</v>
      </c>
      <c r="G329" s="90" t="str">
        <f>VLOOKUP(F329,regions!A$2:C$419,3,FALSE)</f>
        <v>Shire district</v>
      </c>
      <c r="H329" s="3" t="str">
        <f>IFERROR(VLOOKUP(F329,classifications!A$3:C$328,3,FALSE),VLOOKUP(F329,classifications!I$2:K$28,3,FALSE))</f>
        <v>Predominantly Urban</v>
      </c>
      <c r="I329" s="124">
        <v>7800</v>
      </c>
      <c r="J329" s="124">
        <v>1870</v>
      </c>
      <c r="K329" s="124">
        <v>0</v>
      </c>
      <c r="L329" s="124">
        <v>34080</v>
      </c>
      <c r="M329" s="124">
        <v>43750</v>
      </c>
      <c r="N329" s="124"/>
    </row>
    <row r="330" spans="1:14" x14ac:dyDescent="0.25">
      <c r="A330" s="3"/>
      <c r="B330" s="126" t="s">
        <v>963</v>
      </c>
      <c r="C330" s="126"/>
      <c r="D330" s="126" t="s">
        <v>965</v>
      </c>
      <c r="E330" s="127"/>
      <c r="F330" s="126" t="s">
        <v>966</v>
      </c>
      <c r="G330" s="90" t="str">
        <f>VLOOKUP(F330,regions!A$2:C$419,3,FALSE)</f>
        <v>Shire district</v>
      </c>
      <c r="H330" s="3" t="str">
        <f>IFERROR(VLOOKUP(F330,classifications!A$3:C$328,3,FALSE),VLOOKUP(F330,classifications!I$2:K$28,3,FALSE))</f>
        <v>Predominantly Rural</v>
      </c>
      <c r="I330" s="124">
        <v>3850</v>
      </c>
      <c r="J330" s="124">
        <v>1190</v>
      </c>
      <c r="K330" s="124">
        <v>1020</v>
      </c>
      <c r="L330" s="124">
        <v>43530</v>
      </c>
      <c r="M330" s="124">
        <v>49590</v>
      </c>
      <c r="N330" s="124"/>
    </row>
    <row r="331" spans="1:14" x14ac:dyDescent="0.25">
      <c r="A331" s="3"/>
      <c r="B331" s="126" t="s">
        <v>967</v>
      </c>
      <c r="C331" s="126"/>
      <c r="D331" s="126" t="s">
        <v>969</v>
      </c>
      <c r="E331" s="127"/>
      <c r="F331" s="126" t="s">
        <v>970</v>
      </c>
      <c r="G331" s="90" t="str">
        <f>VLOOKUP(F331,regions!A$2:C$419,3,FALSE)</f>
        <v>Shire district</v>
      </c>
      <c r="H331" s="3" t="str">
        <f>IFERROR(VLOOKUP(F331,classifications!A$3:C$328,3,FALSE),VLOOKUP(F331,classifications!I$2:K$28,3,FALSE))</f>
        <v>Predominantly Rural</v>
      </c>
      <c r="I331" s="124">
        <v>3870</v>
      </c>
      <c r="J331" s="124">
        <v>1020</v>
      </c>
      <c r="K331" s="124">
        <v>0</v>
      </c>
      <c r="L331" s="124">
        <v>34940</v>
      </c>
      <c r="M331" s="124">
        <v>39830</v>
      </c>
      <c r="N331" s="124"/>
    </row>
    <row r="332" spans="1:14" x14ac:dyDescent="0.25">
      <c r="A332" s="3"/>
      <c r="B332" s="126" t="s">
        <v>971</v>
      </c>
      <c r="C332" s="126"/>
      <c r="D332" s="126" t="s">
        <v>973</v>
      </c>
      <c r="E332" s="127"/>
      <c r="F332" s="126" t="s">
        <v>974</v>
      </c>
      <c r="G332" s="90" t="str">
        <f>VLOOKUP(F332,regions!A$2:C$419,3,FALSE)</f>
        <v>Shire district</v>
      </c>
      <c r="H332" s="3" t="str">
        <f>IFERROR(VLOOKUP(F332,classifications!A$3:C$328,3,FALSE),VLOOKUP(F332,classifications!I$2:K$28,3,FALSE))</f>
        <v>Predominantly Rural</v>
      </c>
      <c r="I332" s="124">
        <v>6130</v>
      </c>
      <c r="J332" s="124">
        <v>2100</v>
      </c>
      <c r="K332" s="124">
        <v>50</v>
      </c>
      <c r="L332" s="124">
        <v>53900</v>
      </c>
      <c r="M332" s="124">
        <v>62170</v>
      </c>
      <c r="N332" s="124"/>
    </row>
    <row r="333" spans="1:14" x14ac:dyDescent="0.25">
      <c r="A333" s="3"/>
      <c r="B333" s="126" t="s">
        <v>975</v>
      </c>
      <c r="C333" s="126"/>
      <c r="D333" s="126" t="s">
        <v>977</v>
      </c>
      <c r="E333" s="127"/>
      <c r="F333" s="126" t="s">
        <v>978</v>
      </c>
      <c r="G333" s="90" t="str">
        <f>VLOOKUP(F333,regions!A$2:C$419,3,FALSE)</f>
        <v>Shire district</v>
      </c>
      <c r="H333" s="3" t="str">
        <f>IFERROR(VLOOKUP(F333,classifications!A$3:C$328,3,FALSE),VLOOKUP(F333,classifications!I$2:K$28,3,FALSE))</f>
        <v>Predominantly Rural</v>
      </c>
      <c r="I333" s="124">
        <v>20</v>
      </c>
      <c r="J333" s="124">
        <v>4660</v>
      </c>
      <c r="K333" s="124">
        <v>180</v>
      </c>
      <c r="L333" s="124">
        <v>36840</v>
      </c>
      <c r="M333" s="124">
        <v>41700</v>
      </c>
      <c r="N333" s="124"/>
    </row>
    <row r="334" spans="1:14" x14ac:dyDescent="0.25">
      <c r="A334" s="3"/>
      <c r="H334" s="3"/>
      <c r="I334" s="124"/>
      <c r="J334" s="124"/>
      <c r="K334" s="124"/>
      <c r="L334" s="124"/>
      <c r="M334" s="124"/>
      <c r="N334" s="124"/>
    </row>
    <row r="335" spans="1:14" x14ac:dyDescent="0.25">
      <c r="A335" s="3"/>
      <c r="B335" s="126"/>
      <c r="C335" s="126"/>
      <c r="D335" s="126" t="s">
        <v>979</v>
      </c>
      <c r="E335" s="127" t="s">
        <v>980</v>
      </c>
      <c r="F335" s="127" t="s">
        <v>980</v>
      </c>
      <c r="G335" s="90" t="str">
        <f>VLOOKUP(F335,regions!A$2:C$419,3,FALSE)</f>
        <v>Shire county</v>
      </c>
      <c r="H335" s="3"/>
      <c r="I335" s="132">
        <v>21060</v>
      </c>
      <c r="J335" s="132">
        <v>43620</v>
      </c>
      <c r="K335" s="132">
        <v>1290</v>
      </c>
      <c r="L335" s="132">
        <v>350240</v>
      </c>
      <c r="M335" s="132">
        <v>416210</v>
      </c>
      <c r="N335" s="124"/>
    </row>
    <row r="336" spans="1:14" x14ac:dyDescent="0.25">
      <c r="A336" s="3"/>
      <c r="B336" s="126" t="s">
        <v>981</v>
      </c>
      <c r="C336" s="126"/>
      <c r="D336" s="126" t="s">
        <v>983</v>
      </c>
      <c r="E336" s="127"/>
      <c r="F336" s="126" t="s">
        <v>984</v>
      </c>
      <c r="G336" s="90" t="str">
        <f>VLOOKUP(F336,regions!A$2:C$419,3,FALSE)</f>
        <v>Shire district</v>
      </c>
      <c r="H336" s="3" t="str">
        <f>IFERROR(VLOOKUP(F336,classifications!A$3:C$328,3,FALSE),VLOOKUP(F336,classifications!I$2:K$28,3,FALSE))</f>
        <v>Predominantly Rural</v>
      </c>
      <c r="I336" s="124">
        <v>10</v>
      </c>
      <c r="J336" s="124">
        <v>8330</v>
      </c>
      <c r="K336" s="124">
        <v>370</v>
      </c>
      <c r="L336" s="124">
        <v>50920</v>
      </c>
      <c r="M336" s="124">
        <v>59630</v>
      </c>
      <c r="N336" s="124"/>
    </row>
    <row r="337" spans="1:14" x14ac:dyDescent="0.25">
      <c r="A337" s="3"/>
      <c r="B337" s="126" t="s">
        <v>985</v>
      </c>
      <c r="C337" s="126"/>
      <c r="D337" s="126" t="s">
        <v>987</v>
      </c>
      <c r="E337" s="127"/>
      <c r="F337" s="126" t="s">
        <v>988</v>
      </c>
      <c r="G337" s="90" t="str">
        <f>VLOOKUP(F337,regions!A$2:C$419,3,FALSE)</f>
        <v>Shire district</v>
      </c>
      <c r="H337" s="3" t="str">
        <f>IFERROR(VLOOKUP(F337,classifications!A$3:C$328,3,FALSE),VLOOKUP(F337,classifications!I$2:K$28,3,FALSE))</f>
        <v>Urban with Significant Rural</v>
      </c>
      <c r="I337" s="124">
        <v>0</v>
      </c>
      <c r="J337" s="124">
        <v>5110</v>
      </c>
      <c r="K337" s="124">
        <v>140</v>
      </c>
      <c r="L337" s="124">
        <v>51590</v>
      </c>
      <c r="M337" s="124">
        <v>56840</v>
      </c>
      <c r="N337" s="124"/>
    </row>
    <row r="338" spans="1:14" x14ac:dyDescent="0.25">
      <c r="A338" s="3"/>
      <c r="B338" s="126" t="s">
        <v>989</v>
      </c>
      <c r="C338" s="126"/>
      <c r="D338" s="126" t="s">
        <v>991</v>
      </c>
      <c r="E338" s="127"/>
      <c r="F338" s="126" t="s">
        <v>992</v>
      </c>
      <c r="G338" s="90" t="str">
        <f>VLOOKUP(F338,regions!A$2:C$419,3,FALSE)</f>
        <v>Shire district</v>
      </c>
      <c r="H338" s="3" t="str">
        <f>IFERROR(VLOOKUP(F338,classifications!A$3:C$328,3,FALSE),VLOOKUP(F338,classifications!I$2:K$28,3,FALSE))</f>
        <v>Urban with Significant Rural</v>
      </c>
      <c r="I338" s="124">
        <v>5900</v>
      </c>
      <c r="J338" s="124">
        <v>1810</v>
      </c>
      <c r="K338" s="124">
        <v>20</v>
      </c>
      <c r="L338" s="124">
        <v>37540</v>
      </c>
      <c r="M338" s="124">
        <v>45280</v>
      </c>
      <c r="N338" s="124"/>
    </row>
    <row r="339" spans="1:14" x14ac:dyDescent="0.25">
      <c r="A339" s="3"/>
      <c r="B339" s="126" t="s">
        <v>993</v>
      </c>
      <c r="C339" s="126"/>
      <c r="D339" s="126" t="s">
        <v>995</v>
      </c>
      <c r="E339" s="127"/>
      <c r="F339" s="126" t="s">
        <v>996</v>
      </c>
      <c r="G339" s="90" t="str">
        <f>VLOOKUP(F339,regions!A$2:C$419,3,FALSE)</f>
        <v>Shire district</v>
      </c>
      <c r="H339" s="3" t="str">
        <f>IFERROR(VLOOKUP(F339,classifications!A$3:C$328,3,FALSE),VLOOKUP(F339,classifications!I$2:K$28,3,FALSE))</f>
        <v>Predominantly Rural</v>
      </c>
      <c r="I339" s="124">
        <v>0</v>
      </c>
      <c r="J339" s="124">
        <v>9720</v>
      </c>
      <c r="K339" s="124">
        <v>740</v>
      </c>
      <c r="L339" s="124">
        <v>65620</v>
      </c>
      <c r="M339" s="124">
        <v>76070</v>
      </c>
      <c r="N339" s="124"/>
    </row>
    <row r="340" spans="1:14" x14ac:dyDescent="0.25">
      <c r="A340" s="3"/>
      <c r="B340" s="126" t="s">
        <v>997</v>
      </c>
      <c r="C340" s="126"/>
      <c r="D340" s="126" t="s">
        <v>999</v>
      </c>
      <c r="E340" s="127"/>
      <c r="F340" s="126" t="s">
        <v>1000</v>
      </c>
      <c r="G340" s="90" t="str">
        <f>VLOOKUP(F340,regions!A$2:C$419,3,FALSE)</f>
        <v>Shire district</v>
      </c>
      <c r="H340" s="3" t="str">
        <f>IFERROR(VLOOKUP(F340,classifications!A$3:C$328,3,FALSE),VLOOKUP(F340,classifications!I$2:K$28,3,FALSE))</f>
        <v>Predominantly Rural</v>
      </c>
      <c r="I340" s="124">
        <v>0</v>
      </c>
      <c r="J340" s="124">
        <v>6320</v>
      </c>
      <c r="K340" s="124">
        <v>0</v>
      </c>
      <c r="L340" s="124">
        <v>48780</v>
      </c>
      <c r="M340" s="124">
        <v>55110</v>
      </c>
      <c r="N340" s="124"/>
    </row>
    <row r="341" spans="1:14" x14ac:dyDescent="0.25">
      <c r="A341" s="3"/>
      <c r="B341" s="126" t="s">
        <v>1001</v>
      </c>
      <c r="C341" s="126"/>
      <c r="D341" s="126" t="s">
        <v>1003</v>
      </c>
      <c r="E341" s="127"/>
      <c r="F341" s="126" t="s">
        <v>1004</v>
      </c>
      <c r="G341" s="90" t="str">
        <f>VLOOKUP(F341,regions!A$2:C$419,3,FALSE)</f>
        <v>Shire district</v>
      </c>
      <c r="H341" s="3" t="str">
        <f>IFERROR(VLOOKUP(F341,classifications!A$3:C$328,3,FALSE),VLOOKUP(F341,classifications!I$2:K$28,3,FALSE))</f>
        <v>Predominantly Urban</v>
      </c>
      <c r="I341" s="124">
        <v>15140</v>
      </c>
      <c r="J341" s="124">
        <v>5490</v>
      </c>
      <c r="K341" s="124">
        <v>0</v>
      </c>
      <c r="L341" s="124">
        <v>44220</v>
      </c>
      <c r="M341" s="124">
        <v>64840</v>
      </c>
      <c r="N341" s="124"/>
    </row>
    <row r="342" spans="1:14" x14ac:dyDescent="0.25">
      <c r="A342" s="3"/>
      <c r="B342" s="126" t="s">
        <v>1005</v>
      </c>
      <c r="C342" s="126"/>
      <c r="D342" s="126" t="s">
        <v>1007</v>
      </c>
      <c r="E342" s="127"/>
      <c r="F342" s="126" t="s">
        <v>1008</v>
      </c>
      <c r="G342" s="90" t="str">
        <f>VLOOKUP(F342,regions!A$2:C$419,3,FALSE)</f>
        <v>Shire district</v>
      </c>
      <c r="H342" s="3" t="str">
        <f>IFERROR(VLOOKUP(F342,classifications!A$3:C$328,3,FALSE),VLOOKUP(F342,classifications!I$2:K$28,3,FALSE))</f>
        <v>Predominantly Rural</v>
      </c>
      <c r="I342" s="124">
        <v>10</v>
      </c>
      <c r="J342" s="124">
        <v>6840</v>
      </c>
      <c r="K342" s="124">
        <v>10</v>
      </c>
      <c r="L342" s="124">
        <v>51580</v>
      </c>
      <c r="M342" s="124">
        <v>58430</v>
      </c>
      <c r="N342" s="124"/>
    </row>
    <row r="343" spans="1:14" x14ac:dyDescent="0.25">
      <c r="A343" s="3"/>
      <c r="H343" s="3"/>
      <c r="I343" s="124"/>
      <c r="J343" s="124"/>
      <c r="K343" s="124"/>
      <c r="L343" s="124"/>
      <c r="M343" s="124"/>
      <c r="N343" s="124"/>
    </row>
    <row r="344" spans="1:14" x14ac:dyDescent="0.25">
      <c r="A344" s="3"/>
      <c r="B344" s="126"/>
      <c r="C344" s="126"/>
      <c r="D344" s="126" t="s">
        <v>1009</v>
      </c>
      <c r="E344" s="127" t="s">
        <v>1010</v>
      </c>
      <c r="F344" s="127" t="s">
        <v>1010</v>
      </c>
      <c r="G344" s="90" t="str">
        <f>VLOOKUP(F344,regions!A$2:C$419,3,FALSE)</f>
        <v>Shire county</v>
      </c>
      <c r="H344" s="3"/>
      <c r="I344" s="130">
        <v>20230</v>
      </c>
      <c r="J344" s="130">
        <v>27920</v>
      </c>
      <c r="K344" s="130">
        <v>10</v>
      </c>
      <c r="L344" s="130">
        <v>263660</v>
      </c>
      <c r="M344" s="130">
        <v>311820</v>
      </c>
      <c r="N344" s="124"/>
    </row>
    <row r="345" spans="1:14" x14ac:dyDescent="0.25">
      <c r="A345" s="3"/>
      <c r="B345" s="126" t="s">
        <v>1011</v>
      </c>
      <c r="C345" s="126"/>
      <c r="D345" s="126" t="s">
        <v>1013</v>
      </c>
      <c r="E345" s="127"/>
      <c r="F345" s="126" t="s">
        <v>1014</v>
      </c>
      <c r="G345" s="90" t="str">
        <f>VLOOKUP(F345,regions!A$2:C$419,3,FALSE)</f>
        <v>Shire district</v>
      </c>
      <c r="H345" s="3" t="str">
        <f>IFERROR(VLOOKUP(F345,classifications!A$3:C$328,3,FALSE),VLOOKUP(F345,classifications!I$2:K$28,3,FALSE))</f>
        <v>Predominantly Urban</v>
      </c>
      <c r="I345" s="124">
        <v>4730</v>
      </c>
      <c r="J345" s="124">
        <v>1150</v>
      </c>
      <c r="K345" s="124">
        <v>0</v>
      </c>
      <c r="L345" s="124">
        <v>22360</v>
      </c>
      <c r="M345" s="124">
        <v>28240</v>
      </c>
      <c r="N345" s="124"/>
    </row>
    <row r="346" spans="1:14" x14ac:dyDescent="0.25">
      <c r="A346" s="3"/>
      <c r="B346" s="126" t="s">
        <v>1015</v>
      </c>
      <c r="C346" s="126"/>
      <c r="D346" s="126" t="s">
        <v>1017</v>
      </c>
      <c r="E346" s="127"/>
      <c r="F346" s="126" t="s">
        <v>1018</v>
      </c>
      <c r="G346" s="90" t="str">
        <f>VLOOKUP(F346,regions!A$2:C$419,3,FALSE)</f>
        <v>Shire district</v>
      </c>
      <c r="H346" s="3" t="str">
        <f>IFERROR(VLOOKUP(F346,classifications!A$3:C$328,3,FALSE),VLOOKUP(F346,classifications!I$2:K$28,3,FALSE))</f>
        <v>Predominantly Rural</v>
      </c>
      <c r="I346" s="124">
        <v>0</v>
      </c>
      <c r="J346" s="124">
        <v>4780</v>
      </c>
      <c r="K346" s="124">
        <v>0</v>
      </c>
      <c r="L346" s="124">
        <v>29290</v>
      </c>
      <c r="M346" s="124">
        <v>34070</v>
      </c>
      <c r="N346" s="124"/>
    </row>
    <row r="347" spans="1:14" x14ac:dyDescent="0.25">
      <c r="A347" s="3"/>
      <c r="B347" s="126" t="s">
        <v>1019</v>
      </c>
      <c r="C347" s="126"/>
      <c r="D347" s="126" t="s">
        <v>1021</v>
      </c>
      <c r="E347" s="127"/>
      <c r="F347" s="126" t="s">
        <v>1022</v>
      </c>
      <c r="G347" s="90" t="str">
        <f>VLOOKUP(F347,regions!A$2:C$419,3,FALSE)</f>
        <v>Shire district</v>
      </c>
      <c r="H347" s="3" t="str">
        <f>IFERROR(VLOOKUP(F347,classifications!A$3:C$328,3,FALSE),VLOOKUP(F347,classifications!I$2:K$28,3,FALSE))</f>
        <v>Predominantly Rural</v>
      </c>
      <c r="I347" s="124">
        <v>0</v>
      </c>
      <c r="J347" s="124">
        <v>5110</v>
      </c>
      <c r="K347" s="124">
        <v>10</v>
      </c>
      <c r="L347" s="124">
        <v>33980</v>
      </c>
      <c r="M347" s="124">
        <v>39100</v>
      </c>
      <c r="N347" s="124"/>
    </row>
    <row r="348" spans="1:14" x14ac:dyDescent="0.25">
      <c r="A348" s="3"/>
      <c r="B348" s="126" t="s">
        <v>1023</v>
      </c>
      <c r="C348" s="126"/>
      <c r="D348" s="126" t="s">
        <v>1025</v>
      </c>
      <c r="E348" s="127"/>
      <c r="F348" s="126" t="s">
        <v>1026</v>
      </c>
      <c r="G348" s="90" t="str">
        <f>VLOOKUP(F348,regions!A$2:C$419,3,FALSE)</f>
        <v>Shire district</v>
      </c>
      <c r="H348" s="3" t="str">
        <f>IFERROR(VLOOKUP(F348,classifications!A$3:C$328,3,FALSE),VLOOKUP(F348,classifications!I$2:K$28,3,FALSE))</f>
        <v>Predominantly Urban</v>
      </c>
      <c r="I348" s="124">
        <v>3720</v>
      </c>
      <c r="J348" s="124">
        <v>2210</v>
      </c>
      <c r="K348" s="124">
        <v>10</v>
      </c>
      <c r="L348" s="124">
        <v>37560</v>
      </c>
      <c r="M348" s="124">
        <v>43500</v>
      </c>
      <c r="N348" s="124"/>
    </row>
    <row r="349" spans="1:14" x14ac:dyDescent="0.25">
      <c r="A349" s="3"/>
      <c r="B349" s="126" t="s">
        <v>1027</v>
      </c>
      <c r="C349" s="126"/>
      <c r="D349" s="126" t="s">
        <v>1029</v>
      </c>
      <c r="E349" s="127"/>
      <c r="F349" s="126" t="s">
        <v>1030</v>
      </c>
      <c r="G349" s="90" t="str">
        <f>VLOOKUP(F349,regions!A$2:C$419,3,FALSE)</f>
        <v>Shire district</v>
      </c>
      <c r="H349" s="3" t="str">
        <f>IFERROR(VLOOKUP(F349,classifications!A$3:C$328,3,FALSE),VLOOKUP(F349,classifications!I$2:K$28,3,FALSE))</f>
        <v>Predominantly Urban</v>
      </c>
      <c r="I349" s="124">
        <v>11780</v>
      </c>
      <c r="J349" s="124">
        <v>4550</v>
      </c>
      <c r="K349" s="124">
        <v>0</v>
      </c>
      <c r="L349" s="124">
        <v>78500</v>
      </c>
      <c r="M349" s="124">
        <v>94830</v>
      </c>
      <c r="N349" s="124"/>
    </row>
    <row r="350" spans="1:14" x14ac:dyDescent="0.25">
      <c r="A350" s="3"/>
      <c r="B350" s="126" t="s">
        <v>1031</v>
      </c>
      <c r="C350" s="126"/>
      <c r="D350" s="126" t="s">
        <v>1033</v>
      </c>
      <c r="E350" s="127"/>
      <c r="F350" s="126" t="s">
        <v>1034</v>
      </c>
      <c r="G350" s="90" t="str">
        <f>VLOOKUP(F350,regions!A$2:C$419,3,FALSE)</f>
        <v>Shire district</v>
      </c>
      <c r="H350" s="3" t="str">
        <f>IFERROR(VLOOKUP(F350,classifications!A$3:C$328,3,FALSE),VLOOKUP(F350,classifications!I$2:K$28,3,FALSE))</f>
        <v>Predominantly Rural</v>
      </c>
      <c r="I350" s="124">
        <v>0</v>
      </c>
      <c r="J350" s="124">
        <v>3890</v>
      </c>
      <c r="K350" s="124">
        <v>0</v>
      </c>
      <c r="L350" s="124">
        <v>33840</v>
      </c>
      <c r="M350" s="124">
        <v>37730</v>
      </c>
      <c r="N350" s="124"/>
    </row>
    <row r="351" spans="1:14" x14ac:dyDescent="0.25">
      <c r="A351" s="3"/>
      <c r="B351" s="126" t="s">
        <v>1035</v>
      </c>
      <c r="C351" s="126"/>
      <c r="D351" s="126" t="s">
        <v>1037</v>
      </c>
      <c r="E351" s="127"/>
      <c r="F351" s="126" t="s">
        <v>1038</v>
      </c>
      <c r="G351" s="90" t="str">
        <f>VLOOKUP(F351,regions!A$2:C$419,3,FALSE)</f>
        <v>Shire district</v>
      </c>
      <c r="H351" s="3" t="str">
        <f>IFERROR(VLOOKUP(F351,classifications!A$3:C$328,3,FALSE),VLOOKUP(F351,classifications!I$2:K$28,3,FALSE))</f>
        <v>Urban with Significant Rural</v>
      </c>
      <c r="I351" s="124">
        <v>0</v>
      </c>
      <c r="J351" s="124">
        <v>6230</v>
      </c>
      <c r="K351" s="124">
        <v>0</v>
      </c>
      <c r="L351" s="124">
        <v>28130</v>
      </c>
      <c r="M351" s="124">
        <v>34350</v>
      </c>
      <c r="N351" s="124"/>
    </row>
    <row r="352" spans="1:14" x14ac:dyDescent="0.25">
      <c r="A352" s="3"/>
      <c r="H352" s="3"/>
      <c r="I352" s="124"/>
      <c r="J352" s="124"/>
      <c r="K352" s="124"/>
      <c r="L352" s="124"/>
      <c r="M352" s="124"/>
      <c r="N352" s="124"/>
    </row>
    <row r="353" spans="1:14" x14ac:dyDescent="0.25">
      <c r="A353" s="3"/>
      <c r="B353" s="126"/>
      <c r="C353" s="126"/>
      <c r="D353" s="126" t="s">
        <v>1542</v>
      </c>
      <c r="E353" s="127" t="s">
        <v>1543</v>
      </c>
      <c r="F353" s="126"/>
      <c r="G353" s="126"/>
      <c r="H353" s="3"/>
      <c r="I353" s="131"/>
      <c r="J353" s="131"/>
      <c r="K353" s="131"/>
      <c r="L353" s="131"/>
      <c r="M353" s="131"/>
      <c r="N353" s="124"/>
    </row>
    <row r="354" spans="1:14" x14ac:dyDescent="0.25">
      <c r="A354" s="3"/>
      <c r="B354" s="126" t="s">
        <v>1544</v>
      </c>
      <c r="C354" s="126"/>
      <c r="D354" s="126" t="s">
        <v>1546</v>
      </c>
      <c r="E354" s="127"/>
      <c r="F354" s="126" t="s">
        <v>1547</v>
      </c>
      <c r="G354" s="126"/>
      <c r="H354" s="129"/>
      <c r="I354" s="131"/>
      <c r="J354" s="131"/>
      <c r="K354" s="131"/>
      <c r="L354" s="131"/>
      <c r="M354" s="131"/>
      <c r="N354" s="124"/>
    </row>
    <row r="355" spans="1:14" x14ac:dyDescent="0.25">
      <c r="A355" s="3"/>
      <c r="B355" s="126" t="s">
        <v>1548</v>
      </c>
      <c r="C355" s="126"/>
      <c r="D355" s="126" t="s">
        <v>1550</v>
      </c>
      <c r="E355" s="127"/>
      <c r="F355" s="126" t="s">
        <v>1551</v>
      </c>
      <c r="G355" s="126"/>
      <c r="H355" s="129"/>
      <c r="I355" s="131"/>
      <c r="J355" s="131"/>
      <c r="K355" s="131"/>
      <c r="L355" s="131"/>
      <c r="M355" s="131"/>
      <c r="N355" s="124"/>
    </row>
    <row r="356" spans="1:14" x14ac:dyDescent="0.25">
      <c r="A356" s="3"/>
      <c r="B356" s="126" t="s">
        <v>1552</v>
      </c>
      <c r="C356" s="126"/>
      <c r="D356" s="126" t="s">
        <v>1554</v>
      </c>
      <c r="E356" s="127"/>
      <c r="F356" s="126" t="s">
        <v>1555</v>
      </c>
      <c r="G356" s="126"/>
      <c r="H356" s="129"/>
      <c r="I356" s="131"/>
      <c r="J356" s="131"/>
      <c r="K356" s="131"/>
      <c r="L356" s="131"/>
      <c r="M356" s="131"/>
      <c r="N356" s="124"/>
    </row>
    <row r="357" spans="1:14" x14ac:dyDescent="0.25">
      <c r="A357" s="3"/>
      <c r="B357" s="126" t="s">
        <v>1556</v>
      </c>
      <c r="C357" s="126"/>
      <c r="D357" s="126" t="s">
        <v>1558</v>
      </c>
      <c r="E357" s="127"/>
      <c r="F357" s="126" t="s">
        <v>1559</v>
      </c>
      <c r="G357" s="126"/>
      <c r="H357" s="129"/>
      <c r="I357" s="131"/>
      <c r="J357" s="131"/>
      <c r="K357" s="131"/>
      <c r="L357" s="131"/>
      <c r="M357" s="131"/>
      <c r="N357" s="124"/>
    </row>
    <row r="358" spans="1:14" x14ac:dyDescent="0.25">
      <c r="A358" s="3"/>
      <c r="B358" s="126" t="s">
        <v>1560</v>
      </c>
      <c r="C358" s="126"/>
      <c r="D358" s="126" t="s">
        <v>1562</v>
      </c>
      <c r="E358" s="127"/>
      <c r="F358" s="126" t="s">
        <v>1563</v>
      </c>
      <c r="G358" s="126"/>
      <c r="H358" s="129"/>
      <c r="I358" s="131"/>
      <c r="J358" s="131"/>
      <c r="K358" s="131"/>
      <c r="L358" s="131"/>
      <c r="M358" s="131"/>
      <c r="N358" s="124"/>
    </row>
    <row r="359" spans="1:14" x14ac:dyDescent="0.25">
      <c r="A359" s="3"/>
      <c r="B359" s="126" t="s">
        <v>1564</v>
      </c>
      <c r="C359" s="126"/>
      <c r="D359" s="126" t="s">
        <v>1566</v>
      </c>
      <c r="E359" s="127"/>
      <c r="F359" s="126" t="s">
        <v>1567</v>
      </c>
      <c r="G359" s="126"/>
      <c r="H359" s="129"/>
      <c r="I359" s="131"/>
      <c r="J359" s="131"/>
      <c r="K359" s="131"/>
      <c r="L359" s="131"/>
      <c r="M359" s="131"/>
      <c r="N359" s="124"/>
    </row>
    <row r="360" spans="1:14" x14ac:dyDescent="0.25">
      <c r="A360" s="3"/>
      <c r="H360" s="3"/>
      <c r="I360" s="124"/>
      <c r="J360" s="124"/>
      <c r="K360" s="124"/>
      <c r="L360" s="124"/>
      <c r="M360" s="124"/>
      <c r="N360" s="124"/>
    </row>
    <row r="361" spans="1:14" x14ac:dyDescent="0.25">
      <c r="A361" s="3"/>
      <c r="B361" s="126"/>
      <c r="C361" s="126"/>
      <c r="D361" s="126" t="s">
        <v>1039</v>
      </c>
      <c r="E361" s="127" t="s">
        <v>1040</v>
      </c>
      <c r="F361" s="127" t="s">
        <v>1040</v>
      </c>
      <c r="G361" s="90" t="str">
        <f>VLOOKUP(F361,regions!A$2:C$419,3,FALSE)</f>
        <v>Shire county</v>
      </c>
      <c r="H361" s="3"/>
      <c r="I361" s="132">
        <v>8530</v>
      </c>
      <c r="J361" s="132">
        <v>22770</v>
      </c>
      <c r="K361" s="132">
        <v>3110</v>
      </c>
      <c r="L361" s="132">
        <v>251200</v>
      </c>
      <c r="M361" s="130">
        <v>285610</v>
      </c>
      <c r="N361" s="124"/>
    </row>
    <row r="362" spans="1:14" x14ac:dyDescent="0.25">
      <c r="A362" s="3"/>
      <c r="B362" s="126" t="s">
        <v>1041</v>
      </c>
      <c r="C362" s="126"/>
      <c r="D362" s="126" t="s">
        <v>1043</v>
      </c>
      <c r="E362" s="127"/>
      <c r="F362" s="126" t="s">
        <v>1044</v>
      </c>
      <c r="G362" s="90" t="str">
        <f>VLOOKUP(F362,regions!A$2:C$419,3,FALSE)</f>
        <v>Shire district</v>
      </c>
      <c r="H362" s="3" t="str">
        <f>IFERROR(VLOOKUP(F362,classifications!A$3:C$328,3,FALSE),VLOOKUP(F362,classifications!I$2:K$28,3,FALSE))</f>
        <v>Predominantly Rural</v>
      </c>
      <c r="I362" s="124">
        <v>0</v>
      </c>
      <c r="J362" s="124">
        <v>2410</v>
      </c>
      <c r="K362" s="124">
        <v>0</v>
      </c>
      <c r="L362" s="124">
        <v>25390</v>
      </c>
      <c r="M362" s="124">
        <v>27800</v>
      </c>
      <c r="N362" s="124"/>
    </row>
    <row r="363" spans="1:14" x14ac:dyDescent="0.25">
      <c r="A363" s="3"/>
      <c r="B363" s="126" t="s">
        <v>1045</v>
      </c>
      <c r="C363" s="126"/>
      <c r="D363" s="126" t="s">
        <v>1047</v>
      </c>
      <c r="E363" s="127"/>
      <c r="F363" s="126" t="s">
        <v>1048</v>
      </c>
      <c r="G363" s="90" t="str">
        <f>VLOOKUP(F363,regions!A$2:C$419,3,FALSE)</f>
        <v>Shire district</v>
      </c>
      <c r="H363" s="3" t="str">
        <f>IFERROR(VLOOKUP(F363,classifications!A$3:C$328,3,FALSE),VLOOKUP(F363,classifications!I$2:K$28,3,FALSE))</f>
        <v>Predominantly Rural</v>
      </c>
      <c r="I363" s="124">
        <v>0</v>
      </c>
      <c r="J363" s="124">
        <v>5360</v>
      </c>
      <c r="K363" s="124">
        <v>850</v>
      </c>
      <c r="L363" s="124">
        <v>34770</v>
      </c>
      <c r="M363" s="124">
        <v>40990</v>
      </c>
      <c r="N363" s="124"/>
    </row>
    <row r="364" spans="1:14" x14ac:dyDescent="0.25">
      <c r="A364" s="3"/>
      <c r="B364" s="126" t="s">
        <v>1049</v>
      </c>
      <c r="C364" s="126"/>
      <c r="D364" s="126" t="s">
        <v>1051</v>
      </c>
      <c r="E364" s="127"/>
      <c r="F364" s="126" t="s">
        <v>1052</v>
      </c>
      <c r="G364" s="90" t="str">
        <f>VLOOKUP(F364,regions!A$2:C$419,3,FALSE)</f>
        <v>Shire district</v>
      </c>
      <c r="H364" s="3" t="str">
        <f>IFERROR(VLOOKUP(F364,classifications!A$3:C$328,3,FALSE),VLOOKUP(F364,classifications!I$2:K$28,3,FALSE))</f>
        <v>Urban with Significant Rural</v>
      </c>
      <c r="I364" s="124">
        <v>3890</v>
      </c>
      <c r="J364" s="124">
        <v>2800</v>
      </c>
      <c r="K364" s="124">
        <v>650</v>
      </c>
      <c r="L364" s="124">
        <v>64120</v>
      </c>
      <c r="M364" s="124">
        <v>71460</v>
      </c>
      <c r="N364" s="124"/>
    </row>
    <row r="365" spans="1:14" x14ac:dyDescent="0.25">
      <c r="A365" s="3"/>
      <c r="B365" s="126" t="s">
        <v>1053</v>
      </c>
      <c r="C365" s="126"/>
      <c r="D365" s="126" t="s">
        <v>1055</v>
      </c>
      <c r="E365" s="127"/>
      <c r="F365" s="126" t="s">
        <v>1056</v>
      </c>
      <c r="G365" s="90" t="str">
        <f>VLOOKUP(F365,regions!A$2:C$419,3,FALSE)</f>
        <v>Shire district</v>
      </c>
      <c r="H365" s="3" t="str">
        <f>IFERROR(VLOOKUP(F365,classifications!A$3:C$328,3,FALSE),VLOOKUP(F365,classifications!I$2:K$28,3,FALSE))</f>
        <v>Predominantly Rural</v>
      </c>
      <c r="I365" s="124">
        <v>1540</v>
      </c>
      <c r="J365" s="124">
        <v>800</v>
      </c>
      <c r="K365" s="124">
        <v>1590</v>
      </c>
      <c r="L365" s="124">
        <v>19530</v>
      </c>
      <c r="M365" s="124">
        <v>23450</v>
      </c>
      <c r="N365" s="124"/>
    </row>
    <row r="366" spans="1:14" x14ac:dyDescent="0.25">
      <c r="A366" s="3"/>
      <c r="B366" s="126" t="s">
        <v>1057</v>
      </c>
      <c r="C366" s="126"/>
      <c r="D366" s="126" t="s">
        <v>1059</v>
      </c>
      <c r="E366" s="127"/>
      <c r="F366" s="126" t="s">
        <v>1060</v>
      </c>
      <c r="G366" s="90" t="str">
        <f>VLOOKUP(F366,regions!A$2:C$419,3,FALSE)</f>
        <v>Shire district</v>
      </c>
      <c r="H366" s="3" t="str">
        <f>IFERROR(VLOOKUP(F366,classifications!A$3:C$328,3,FALSE),VLOOKUP(F366,classifications!I$2:K$28,3,FALSE))</f>
        <v>Predominantly Rural</v>
      </c>
      <c r="I366" s="124">
        <v>0</v>
      </c>
      <c r="J366" s="124">
        <v>3160</v>
      </c>
      <c r="K366" s="124">
        <v>0</v>
      </c>
      <c r="L366" s="124">
        <v>22760</v>
      </c>
      <c r="M366" s="124">
        <v>25920</v>
      </c>
      <c r="N366" s="124"/>
    </row>
    <row r="367" spans="1:14" x14ac:dyDescent="0.25">
      <c r="A367" s="3"/>
      <c r="B367" s="126" t="s">
        <v>1061</v>
      </c>
      <c r="C367" s="126"/>
      <c r="D367" s="126" t="s">
        <v>1063</v>
      </c>
      <c r="E367" s="127"/>
      <c r="F367" s="126" t="s">
        <v>1064</v>
      </c>
      <c r="G367" s="90" t="str">
        <f>VLOOKUP(F367,regions!A$2:C$419,3,FALSE)</f>
        <v>Shire district</v>
      </c>
      <c r="H367" s="3" t="str">
        <f>IFERROR(VLOOKUP(F367,classifications!A$3:C$328,3,FALSE),VLOOKUP(F367,classifications!I$2:K$28,3,FALSE))</f>
        <v>Urban with Significant Rural</v>
      </c>
      <c r="I367" s="124">
        <v>0</v>
      </c>
      <c r="J367" s="124">
        <v>6640</v>
      </c>
      <c r="K367" s="124">
        <v>10</v>
      </c>
      <c r="L367" s="124">
        <v>51240</v>
      </c>
      <c r="M367" s="124">
        <v>57890</v>
      </c>
      <c r="N367" s="124"/>
    </row>
    <row r="368" spans="1:14" x14ac:dyDescent="0.25">
      <c r="A368" s="3"/>
      <c r="B368" s="126" t="s">
        <v>1065</v>
      </c>
      <c r="C368" s="126"/>
      <c r="D368" s="126" t="s">
        <v>1067</v>
      </c>
      <c r="E368" s="127"/>
      <c r="F368" s="126" t="s">
        <v>1068</v>
      </c>
      <c r="G368" s="90" t="str">
        <f>VLOOKUP(F368,regions!A$2:C$419,3,FALSE)</f>
        <v>Shire district</v>
      </c>
      <c r="H368" s="3" t="str">
        <f>IFERROR(VLOOKUP(F368,classifications!A$3:C$328,3,FALSE),VLOOKUP(F368,classifications!I$2:K$28,3,FALSE))</f>
        <v>Predominantly Rural</v>
      </c>
      <c r="I368" s="124">
        <v>3100</v>
      </c>
      <c r="J368" s="124">
        <v>1590</v>
      </c>
      <c r="K368" s="124">
        <v>0</v>
      </c>
      <c r="L368" s="124">
        <v>33410</v>
      </c>
      <c r="M368" s="124">
        <v>38100</v>
      </c>
      <c r="N368" s="124"/>
    </row>
    <row r="369" spans="1:14" x14ac:dyDescent="0.25">
      <c r="A369" s="3"/>
      <c r="H369" s="3"/>
      <c r="I369" s="124"/>
      <c r="J369" s="124"/>
      <c r="K369" s="124"/>
      <c r="L369" s="124"/>
      <c r="M369" s="124"/>
      <c r="N369" s="124"/>
    </row>
    <row r="370" spans="1:14" x14ac:dyDescent="0.25">
      <c r="A370" s="3"/>
      <c r="B370" s="126"/>
      <c r="C370" s="126"/>
      <c r="D370" s="126" t="s">
        <v>1069</v>
      </c>
      <c r="E370" s="127" t="s">
        <v>1070</v>
      </c>
      <c r="F370" s="127" t="s">
        <v>1070</v>
      </c>
      <c r="G370" s="90" t="str">
        <f>VLOOKUP(F370,regions!A$2:C$419,3,FALSE)</f>
        <v>Shire county</v>
      </c>
      <c r="H370" s="3"/>
      <c r="I370" s="130">
        <v>30350</v>
      </c>
      <c r="J370" s="130">
        <v>18450</v>
      </c>
      <c r="K370" s="130">
        <v>190</v>
      </c>
      <c r="L370" s="130">
        <v>307980</v>
      </c>
      <c r="M370" s="130">
        <v>356980</v>
      </c>
      <c r="N370" s="124"/>
    </row>
    <row r="371" spans="1:14" x14ac:dyDescent="0.25">
      <c r="A371" s="3"/>
      <c r="B371" s="126" t="s">
        <v>1071</v>
      </c>
      <c r="C371" s="126"/>
      <c r="D371" s="126" t="s">
        <v>1073</v>
      </c>
      <c r="E371" s="127"/>
      <c r="F371" s="126" t="s">
        <v>1074</v>
      </c>
      <c r="G371" s="90" t="str">
        <f>VLOOKUP(F371,regions!A$2:C$419,3,FALSE)</f>
        <v>Shire district</v>
      </c>
      <c r="H371" s="3" t="str">
        <f>IFERROR(VLOOKUP(F371,classifications!A$3:C$328,3,FALSE),VLOOKUP(F371,classifications!I$2:K$28,3,FALSE))</f>
        <v>Predominantly Urban</v>
      </c>
      <c r="I371" s="124">
        <v>6800</v>
      </c>
      <c r="J371" s="124">
        <v>1940</v>
      </c>
      <c r="K371" s="124">
        <v>0</v>
      </c>
      <c r="L371" s="124">
        <v>46330</v>
      </c>
      <c r="M371" s="124">
        <v>55080</v>
      </c>
      <c r="N371" s="124"/>
    </row>
    <row r="372" spans="1:14" x14ac:dyDescent="0.25">
      <c r="A372" s="3"/>
      <c r="B372" s="126" t="s">
        <v>1075</v>
      </c>
      <c r="C372" s="126"/>
      <c r="D372" s="126" t="s">
        <v>1077</v>
      </c>
      <c r="E372" s="127"/>
      <c r="F372" s="126" t="s">
        <v>1078</v>
      </c>
      <c r="G372" s="90" t="str">
        <f>VLOOKUP(F372,regions!A$2:C$419,3,FALSE)</f>
        <v>Shire district</v>
      </c>
      <c r="H372" s="3" t="str">
        <f>IFERROR(VLOOKUP(F372,classifications!A$3:C$328,3,FALSE),VLOOKUP(F372,classifications!I$2:K$28,3,FALSE))</f>
        <v>Predominantly Rural</v>
      </c>
      <c r="I372" s="124">
        <v>6830</v>
      </c>
      <c r="J372" s="124">
        <v>1280</v>
      </c>
      <c r="K372" s="124">
        <v>0</v>
      </c>
      <c r="L372" s="124">
        <v>42630</v>
      </c>
      <c r="M372" s="124">
        <v>50730</v>
      </c>
      <c r="N372" s="124"/>
    </row>
    <row r="373" spans="1:14" x14ac:dyDescent="0.25">
      <c r="A373" s="3"/>
      <c r="B373" s="126" t="s">
        <v>1079</v>
      </c>
      <c r="C373" s="126"/>
      <c r="D373" s="126" t="s">
        <v>1081</v>
      </c>
      <c r="E373" s="127"/>
      <c r="F373" s="126" t="s">
        <v>1082</v>
      </c>
      <c r="G373" s="90" t="str">
        <f>VLOOKUP(F373,regions!A$2:C$419,3,FALSE)</f>
        <v>Shire district</v>
      </c>
      <c r="H373" s="3" t="str">
        <f>IFERROR(VLOOKUP(F373,classifications!A$3:C$328,3,FALSE),VLOOKUP(F373,classifications!I$2:K$28,3,FALSE))</f>
        <v>Predominantly Urban</v>
      </c>
      <c r="I373" s="124">
        <v>4530</v>
      </c>
      <c r="J373" s="124">
        <v>1270</v>
      </c>
      <c r="K373" s="124">
        <v>190</v>
      </c>
      <c r="L373" s="124">
        <v>43210</v>
      </c>
      <c r="M373" s="124">
        <v>49200</v>
      </c>
      <c r="N373" s="124"/>
    </row>
    <row r="374" spans="1:14" x14ac:dyDescent="0.25">
      <c r="A374" s="3"/>
      <c r="B374" s="126" t="s">
        <v>1083</v>
      </c>
      <c r="C374" s="126"/>
      <c r="D374" s="126" t="s">
        <v>1085</v>
      </c>
      <c r="E374" s="127"/>
      <c r="F374" s="126" t="s">
        <v>1086</v>
      </c>
      <c r="G374" s="90" t="str">
        <f>VLOOKUP(F374,regions!A$2:C$419,3,FALSE)</f>
        <v>Shire district</v>
      </c>
      <c r="H374" s="3" t="str">
        <f>IFERROR(VLOOKUP(F374,classifications!A$3:C$328,3,FALSE),VLOOKUP(F374,classifications!I$2:K$28,3,FALSE))</f>
        <v>Predominantly Urban</v>
      </c>
      <c r="I374" s="124">
        <v>210</v>
      </c>
      <c r="J374" s="124">
        <v>5100</v>
      </c>
      <c r="K374" s="124">
        <v>0</v>
      </c>
      <c r="L374" s="124">
        <v>46860</v>
      </c>
      <c r="M374" s="124">
        <v>52170</v>
      </c>
      <c r="N374" s="124"/>
    </row>
    <row r="375" spans="1:14" x14ac:dyDescent="0.25">
      <c r="A375" s="3"/>
      <c r="B375" s="126" t="s">
        <v>1087</v>
      </c>
      <c r="C375" s="126"/>
      <c r="D375" s="126" t="s">
        <v>1089</v>
      </c>
      <c r="E375" s="127"/>
      <c r="F375" s="126" t="s">
        <v>1090</v>
      </c>
      <c r="G375" s="90" t="str">
        <f>VLOOKUP(F375,regions!A$2:C$419,3,FALSE)</f>
        <v>Shire district</v>
      </c>
      <c r="H375" s="3" t="str">
        <f>IFERROR(VLOOKUP(F375,classifications!A$3:C$328,3,FALSE),VLOOKUP(F375,classifications!I$2:K$28,3,FALSE))</f>
        <v>Predominantly Urban</v>
      </c>
      <c r="I375" s="124">
        <v>6510</v>
      </c>
      <c r="J375" s="124">
        <v>2360</v>
      </c>
      <c r="K375" s="124">
        <v>0</v>
      </c>
      <c r="L375" s="124">
        <v>39350</v>
      </c>
      <c r="M375" s="124">
        <v>48220</v>
      </c>
      <c r="N375" s="124"/>
    </row>
    <row r="376" spans="1:14" x14ac:dyDescent="0.25">
      <c r="A376" s="3"/>
      <c r="B376" s="126" t="s">
        <v>1091</v>
      </c>
      <c r="C376" s="126"/>
      <c r="D376" s="126" t="s">
        <v>1093</v>
      </c>
      <c r="E376" s="127"/>
      <c r="F376" s="126" t="s">
        <v>1094</v>
      </c>
      <c r="G376" s="90" t="str">
        <f>VLOOKUP(F376,regions!A$2:C$419,3,FALSE)</f>
        <v>Shire district</v>
      </c>
      <c r="H376" s="3" t="str">
        <f>IFERROR(VLOOKUP(F376,classifications!A$3:C$328,3,FALSE),VLOOKUP(F376,classifications!I$2:K$28,3,FALSE))</f>
        <v>Predominantly Rural</v>
      </c>
      <c r="I376" s="124">
        <v>5440</v>
      </c>
      <c r="J376" s="124">
        <v>2360</v>
      </c>
      <c r="K376" s="124">
        <v>0</v>
      </c>
      <c r="L376" s="124">
        <v>44920</v>
      </c>
      <c r="M376" s="124">
        <v>52720</v>
      </c>
      <c r="N376" s="124"/>
    </row>
    <row r="377" spans="1:14" x14ac:dyDescent="0.25">
      <c r="A377" s="3"/>
      <c r="B377" s="126" t="s">
        <v>1095</v>
      </c>
      <c r="C377" s="126"/>
      <c r="D377" s="126" t="s">
        <v>1097</v>
      </c>
      <c r="E377" s="127"/>
      <c r="F377" s="126" t="s">
        <v>1098</v>
      </c>
      <c r="G377" s="90" t="str">
        <f>VLOOKUP(F377,regions!A$2:C$419,3,FALSE)</f>
        <v>Shire district</v>
      </c>
      <c r="H377" s="3" t="str">
        <f>IFERROR(VLOOKUP(F377,classifications!A$3:C$328,3,FALSE),VLOOKUP(F377,classifications!I$2:K$28,3,FALSE))</f>
        <v>Predominantly Rural</v>
      </c>
      <c r="I377" s="124">
        <v>30</v>
      </c>
      <c r="J377" s="124">
        <v>4150</v>
      </c>
      <c r="K377" s="124">
        <v>0</v>
      </c>
      <c r="L377" s="124">
        <v>44670</v>
      </c>
      <c r="M377" s="124">
        <v>48850</v>
      </c>
      <c r="N377" s="124"/>
    </row>
    <row r="378" spans="1:14" x14ac:dyDescent="0.25">
      <c r="A378" s="3"/>
      <c r="H378" s="3"/>
      <c r="I378" s="124"/>
      <c r="J378" s="124"/>
      <c r="K378" s="124"/>
      <c r="L378" s="124"/>
      <c r="M378" s="124"/>
      <c r="N378" s="124"/>
    </row>
    <row r="379" spans="1:14" x14ac:dyDescent="0.25">
      <c r="A379" s="3"/>
      <c r="B379" s="126"/>
      <c r="C379" s="126"/>
      <c r="D379" s="126" t="s">
        <v>1099</v>
      </c>
      <c r="E379" s="127" t="s">
        <v>1100</v>
      </c>
      <c r="F379" s="127" t="s">
        <v>1100</v>
      </c>
      <c r="G379" s="90" t="str">
        <f>VLOOKUP(F379,regions!A$2:C$419,3,FALSE)</f>
        <v>Shire county</v>
      </c>
      <c r="H379" s="3"/>
      <c r="I379" s="130">
        <v>7720</v>
      </c>
      <c r="J379" s="130">
        <v>31410</v>
      </c>
      <c r="K379" s="130">
        <v>1170</v>
      </c>
      <c r="L379" s="130">
        <v>241170</v>
      </c>
      <c r="M379" s="130">
        <v>281480</v>
      </c>
      <c r="N379" s="124"/>
    </row>
    <row r="380" spans="1:14" x14ac:dyDescent="0.25">
      <c r="A380" s="3"/>
      <c r="B380" s="126" t="s">
        <v>1101</v>
      </c>
      <c r="C380" s="126"/>
      <c r="D380" s="126" t="s">
        <v>1103</v>
      </c>
      <c r="E380" s="127"/>
      <c r="F380" s="126" t="s">
        <v>1104</v>
      </c>
      <c r="G380" s="90" t="str">
        <f>VLOOKUP(F380,regions!A$2:C$419,3,FALSE)</f>
        <v>Shire district</v>
      </c>
      <c r="H380" s="3" t="str">
        <f>IFERROR(VLOOKUP(F380,classifications!A$3:C$328,3,FALSE),VLOOKUP(F380,classifications!I$2:K$28,3,FALSE))</f>
        <v>Urban with Significant Rural</v>
      </c>
      <c r="I380" s="124">
        <v>130</v>
      </c>
      <c r="J380" s="124">
        <v>7610</v>
      </c>
      <c r="K380" s="124">
        <v>330</v>
      </c>
      <c r="L380" s="124">
        <v>54430</v>
      </c>
      <c r="M380" s="124">
        <v>62500</v>
      </c>
      <c r="N380" s="124"/>
    </row>
    <row r="381" spans="1:14" x14ac:dyDescent="0.25">
      <c r="A381" s="3"/>
      <c r="B381" s="126" t="s">
        <v>1105</v>
      </c>
      <c r="C381" s="126"/>
      <c r="D381" s="126" t="s">
        <v>1107</v>
      </c>
      <c r="E381" s="127"/>
      <c r="F381" s="126" t="s">
        <v>1108</v>
      </c>
      <c r="G381" s="90" t="str">
        <f>VLOOKUP(F381,regions!A$2:C$419,3,FALSE)</f>
        <v>Shire district</v>
      </c>
      <c r="H381" s="3" t="str">
        <f>IFERROR(VLOOKUP(F381,classifications!A$3:C$328,3,FALSE),VLOOKUP(F381,classifications!I$2:K$28,3,FALSE))</f>
        <v>Predominantly Urban</v>
      </c>
      <c r="I381" s="124">
        <v>7590</v>
      </c>
      <c r="J381" s="124">
        <v>4390</v>
      </c>
      <c r="K381" s="124">
        <v>850</v>
      </c>
      <c r="L381" s="124">
        <v>45570</v>
      </c>
      <c r="M381" s="124">
        <v>58400</v>
      </c>
      <c r="N381" s="124"/>
    </row>
    <row r="382" spans="1:14" x14ac:dyDescent="0.25">
      <c r="A382" s="3"/>
      <c r="B382" s="126" t="s">
        <v>1109</v>
      </c>
      <c r="C382" s="126"/>
      <c r="D382" s="126" t="s">
        <v>1111</v>
      </c>
      <c r="E382" s="127"/>
      <c r="F382" s="126" t="s">
        <v>1112</v>
      </c>
      <c r="G382" s="90" t="str">
        <f>VLOOKUP(F382,regions!A$2:C$419,3,FALSE)</f>
        <v>Shire district</v>
      </c>
      <c r="H382" s="3" t="str">
        <f>IFERROR(VLOOKUP(F382,classifications!A$3:C$328,3,FALSE),VLOOKUP(F382,classifications!I$2:K$28,3,FALSE))</f>
        <v>Predominantly Rural</v>
      </c>
      <c r="I382" s="124">
        <v>0</v>
      </c>
      <c r="J382" s="124">
        <v>6710</v>
      </c>
      <c r="K382" s="124">
        <v>0</v>
      </c>
      <c r="L382" s="124">
        <v>52600</v>
      </c>
      <c r="M382" s="124">
        <v>59310</v>
      </c>
      <c r="N382" s="124"/>
    </row>
    <row r="383" spans="1:14" x14ac:dyDescent="0.25">
      <c r="A383" s="3"/>
      <c r="B383" s="126" t="s">
        <v>1113</v>
      </c>
      <c r="C383" s="126"/>
      <c r="D383" s="126" t="s">
        <v>1115</v>
      </c>
      <c r="E383" s="127"/>
      <c r="F383" s="126" t="s">
        <v>1116</v>
      </c>
      <c r="G383" s="90" t="str">
        <f>VLOOKUP(F383,regions!A$2:C$419,3,FALSE)</f>
        <v>Shire district</v>
      </c>
      <c r="H383" s="3" t="str">
        <f>IFERROR(VLOOKUP(F383,classifications!A$3:C$328,3,FALSE),VLOOKUP(F383,classifications!I$2:K$28,3,FALSE))</f>
        <v>Predominantly Rural</v>
      </c>
      <c r="I383" s="124">
        <v>0</v>
      </c>
      <c r="J383" s="124">
        <v>7020</v>
      </c>
      <c r="K383" s="124">
        <v>0</v>
      </c>
      <c r="L383" s="124">
        <v>47200</v>
      </c>
      <c r="M383" s="124">
        <v>54220</v>
      </c>
      <c r="N383" s="124"/>
    </row>
    <row r="384" spans="1:14" x14ac:dyDescent="0.25">
      <c r="A384" s="3"/>
      <c r="B384" s="126" t="s">
        <v>1117</v>
      </c>
      <c r="C384" s="126"/>
      <c r="D384" s="126" t="s">
        <v>1119</v>
      </c>
      <c r="E384" s="127"/>
      <c r="F384" s="126" t="s">
        <v>1120</v>
      </c>
      <c r="G384" s="90" t="str">
        <f>VLOOKUP(F384,regions!A$2:C$419,3,FALSE)</f>
        <v>Shire district</v>
      </c>
      <c r="H384" s="3" t="str">
        <f>IFERROR(VLOOKUP(F384,classifications!A$3:C$328,3,FALSE),VLOOKUP(F384,classifications!I$2:K$28,3,FALSE))</f>
        <v>Predominantly Rural</v>
      </c>
      <c r="I384" s="124">
        <v>0</v>
      </c>
      <c r="J384" s="124">
        <v>5680</v>
      </c>
      <c r="K384" s="124">
        <v>0</v>
      </c>
      <c r="L384" s="124">
        <v>41360</v>
      </c>
      <c r="M384" s="124">
        <v>47050</v>
      </c>
      <c r="N384" s="124"/>
    </row>
    <row r="385" spans="1:14" x14ac:dyDescent="0.25">
      <c r="A385" s="3"/>
      <c r="B385" s="126"/>
      <c r="C385" s="126"/>
      <c r="D385" s="126"/>
      <c r="E385" s="127"/>
      <c r="F385" s="126"/>
      <c r="G385" s="126"/>
      <c r="H385" s="3"/>
      <c r="I385" s="124"/>
      <c r="J385" s="124"/>
      <c r="K385" s="124"/>
      <c r="L385" s="124"/>
      <c r="M385" s="124"/>
      <c r="N385" s="124"/>
    </row>
    <row r="386" spans="1:14" x14ac:dyDescent="0.25">
      <c r="A386" s="3"/>
      <c r="B386" s="126"/>
      <c r="C386" s="126"/>
      <c r="D386" s="126" t="s">
        <v>1568</v>
      </c>
      <c r="E386" s="127" t="s">
        <v>1569</v>
      </c>
      <c r="F386" s="126"/>
      <c r="G386" s="126"/>
      <c r="H386" s="3"/>
      <c r="I386" s="131"/>
      <c r="J386" s="131"/>
      <c r="K386" s="131"/>
      <c r="L386" s="131"/>
      <c r="M386" s="131"/>
      <c r="N386" s="124"/>
    </row>
    <row r="387" spans="1:14" x14ac:dyDescent="0.25">
      <c r="A387" s="3"/>
      <c r="B387" s="126" t="s">
        <v>1570</v>
      </c>
      <c r="C387" s="126"/>
      <c r="D387" s="126" t="s">
        <v>1572</v>
      </c>
      <c r="E387" s="127"/>
      <c r="F387" s="126" t="s">
        <v>1573</v>
      </c>
      <c r="G387" s="126"/>
      <c r="H387" s="129"/>
      <c r="I387" s="131"/>
      <c r="J387" s="131"/>
      <c r="K387" s="131"/>
      <c r="L387" s="131"/>
      <c r="M387" s="131"/>
      <c r="N387" s="124"/>
    </row>
    <row r="388" spans="1:14" x14ac:dyDescent="0.25">
      <c r="A388" s="3"/>
      <c r="B388" s="126" t="s">
        <v>1574</v>
      </c>
      <c r="C388" s="126"/>
      <c r="D388" s="126" t="s">
        <v>1576</v>
      </c>
      <c r="E388" s="127"/>
      <c r="F388" s="126" t="s">
        <v>1577</v>
      </c>
      <c r="G388" s="126"/>
      <c r="H388" s="129"/>
      <c r="I388" s="131"/>
      <c r="J388" s="131"/>
      <c r="K388" s="131"/>
      <c r="L388" s="131"/>
      <c r="M388" s="131"/>
      <c r="N388" s="124"/>
    </row>
    <row r="389" spans="1:14" x14ac:dyDescent="0.25">
      <c r="A389" s="3"/>
      <c r="B389" s="126" t="s">
        <v>1578</v>
      </c>
      <c r="C389" s="126"/>
      <c r="D389" s="126" t="s">
        <v>1580</v>
      </c>
      <c r="E389" s="127"/>
      <c r="F389" s="126" t="s">
        <v>1581</v>
      </c>
      <c r="G389" s="126"/>
      <c r="H389" s="129"/>
      <c r="I389" s="131"/>
      <c r="J389" s="131"/>
      <c r="K389" s="131"/>
      <c r="L389" s="131"/>
      <c r="M389" s="131"/>
      <c r="N389" s="124"/>
    </row>
    <row r="390" spans="1:14" x14ac:dyDescent="0.25">
      <c r="A390" s="3"/>
      <c r="B390" s="126" t="s">
        <v>1582</v>
      </c>
      <c r="C390" s="126"/>
      <c r="D390" s="126" t="s">
        <v>1584</v>
      </c>
      <c r="E390" s="127"/>
      <c r="F390" s="126" t="s">
        <v>1585</v>
      </c>
      <c r="G390" s="126"/>
      <c r="H390" s="129"/>
      <c r="I390" s="131"/>
      <c r="J390" s="131"/>
      <c r="K390" s="131"/>
      <c r="L390" s="131"/>
      <c r="M390" s="131"/>
      <c r="N390" s="124"/>
    </row>
    <row r="391" spans="1:14" x14ac:dyDescent="0.25">
      <c r="A391" s="3"/>
      <c r="B391" s="126" t="s">
        <v>1586</v>
      </c>
      <c r="C391" s="126"/>
      <c r="D391" s="126" t="s">
        <v>1588</v>
      </c>
      <c r="E391" s="127"/>
      <c r="F391" s="126" t="s">
        <v>1589</v>
      </c>
      <c r="G391" s="126"/>
      <c r="H391" s="129"/>
      <c r="I391" s="131"/>
      <c r="J391" s="131"/>
      <c r="K391" s="131"/>
      <c r="L391" s="131"/>
      <c r="M391" s="131"/>
      <c r="N391" s="124"/>
    </row>
    <row r="392" spans="1:14" x14ac:dyDescent="0.25">
      <c r="A392" s="3"/>
      <c r="H392" s="3"/>
      <c r="I392" s="124"/>
      <c r="J392" s="124"/>
      <c r="K392" s="124"/>
      <c r="L392" s="124"/>
      <c r="M392" s="124"/>
      <c r="N392" s="124"/>
    </row>
    <row r="393" spans="1:14" x14ac:dyDescent="0.25">
      <c r="A393" s="3"/>
      <c r="B393" s="126"/>
      <c r="C393" s="126"/>
      <c r="D393" s="126" t="s">
        <v>1121</v>
      </c>
      <c r="E393" s="127" t="s">
        <v>1122</v>
      </c>
      <c r="F393" s="127" t="s">
        <v>1122</v>
      </c>
      <c r="G393" s="90" t="str">
        <f>VLOOKUP(F393,regions!A$2:C$419,3,FALSE)</f>
        <v>Shire county</v>
      </c>
      <c r="H393" s="3"/>
      <c r="I393" s="130">
        <v>9850</v>
      </c>
      <c r="J393" s="130">
        <v>25610</v>
      </c>
      <c r="K393" s="130">
        <v>590</v>
      </c>
      <c r="L393" s="130">
        <v>215190</v>
      </c>
      <c r="M393" s="130">
        <v>251240</v>
      </c>
      <c r="N393" s="124"/>
    </row>
    <row r="394" spans="1:14" x14ac:dyDescent="0.25">
      <c r="A394" s="3"/>
      <c r="B394" s="126" t="s">
        <v>1123</v>
      </c>
      <c r="C394" s="126"/>
      <c r="D394" s="126" t="s">
        <v>1125</v>
      </c>
      <c r="E394" s="127"/>
      <c r="F394" s="126" t="s">
        <v>1126</v>
      </c>
      <c r="G394" s="90" t="str">
        <f>VLOOKUP(F394,regions!A$2:C$419,3,FALSE)</f>
        <v>Shire district</v>
      </c>
      <c r="H394" s="3" t="str">
        <f>IFERROR(VLOOKUP(F394,classifications!A$3:C$328,3,FALSE),VLOOKUP(F394,classifications!I$2:K$28,3,FALSE))</f>
        <v>Predominantly Rural</v>
      </c>
      <c r="I394" s="124">
        <v>0</v>
      </c>
      <c r="J394" s="124">
        <v>6330</v>
      </c>
      <c r="K394" s="124">
        <v>0</v>
      </c>
      <c r="L394" s="124">
        <v>44490</v>
      </c>
      <c r="M394" s="124">
        <v>50820</v>
      </c>
      <c r="N394" s="124"/>
    </row>
    <row r="395" spans="1:14" x14ac:dyDescent="0.25">
      <c r="A395" s="3"/>
      <c r="B395" s="126" t="s">
        <v>1127</v>
      </c>
      <c r="C395" s="126"/>
      <c r="D395" s="126" t="s">
        <v>1129</v>
      </c>
      <c r="E395" s="127"/>
      <c r="F395" s="126" t="s">
        <v>1130</v>
      </c>
      <c r="G395" s="90" t="str">
        <f>VLOOKUP(F395,regions!A$2:C$419,3,FALSE)</f>
        <v>Shire district</v>
      </c>
      <c r="H395" s="3" t="str">
        <f>IFERROR(VLOOKUP(F395,classifications!A$3:C$328,3,FALSE),VLOOKUP(F395,classifications!I$2:K$28,3,FALSE))</f>
        <v>Predominantly Rural</v>
      </c>
      <c r="I395" s="124">
        <v>4040</v>
      </c>
      <c r="J395" s="124">
        <v>3100</v>
      </c>
      <c r="K395" s="124">
        <v>0</v>
      </c>
      <c r="L395" s="124">
        <v>46600</v>
      </c>
      <c r="M395" s="124">
        <v>53740</v>
      </c>
      <c r="N395" s="124"/>
    </row>
    <row r="396" spans="1:14" x14ac:dyDescent="0.25">
      <c r="A396" s="3"/>
      <c r="B396" s="126" t="s">
        <v>1131</v>
      </c>
      <c r="C396" s="126"/>
      <c r="D396" s="126" t="s">
        <v>1133</v>
      </c>
      <c r="E396" s="127"/>
      <c r="F396" s="126" t="s">
        <v>1134</v>
      </c>
      <c r="G396" s="90" t="str">
        <f>VLOOKUP(F396,regions!A$2:C$419,3,FALSE)</f>
        <v>Shire district</v>
      </c>
      <c r="H396" s="3" t="str">
        <f>IFERROR(VLOOKUP(F396,classifications!A$3:C$328,3,FALSE),VLOOKUP(F396,classifications!I$2:K$28,3,FALSE))</f>
        <v>Predominantly Rural</v>
      </c>
      <c r="I396" s="124">
        <v>0</v>
      </c>
      <c r="J396" s="124">
        <v>11080</v>
      </c>
      <c r="K396" s="124">
        <v>590</v>
      </c>
      <c r="L396" s="124">
        <v>64580</v>
      </c>
      <c r="M396" s="124">
        <v>76250</v>
      </c>
      <c r="N396" s="124"/>
    </row>
    <row r="397" spans="1:14" x14ac:dyDescent="0.25">
      <c r="A397" s="3"/>
      <c r="B397" s="126" t="s">
        <v>1135</v>
      </c>
      <c r="C397" s="126"/>
      <c r="D397" s="126" t="s">
        <v>1137</v>
      </c>
      <c r="E397" s="127"/>
      <c r="F397" s="126" t="s">
        <v>1138</v>
      </c>
      <c r="G397" s="90" t="str">
        <f>VLOOKUP(F397,regions!A$2:C$419,3,FALSE)</f>
        <v>Shire district</v>
      </c>
      <c r="H397" s="3" t="str">
        <f>IFERROR(VLOOKUP(F397,classifications!A$3:C$328,3,FALSE),VLOOKUP(F397,classifications!I$2:K$28,3,FALSE))</f>
        <v>Urban with Significant Rural</v>
      </c>
      <c r="I397" s="124">
        <v>5800</v>
      </c>
      <c r="J397" s="124">
        <v>2620</v>
      </c>
      <c r="K397" s="124">
        <v>0</v>
      </c>
      <c r="L397" s="124">
        <v>43950</v>
      </c>
      <c r="M397" s="124">
        <v>52380</v>
      </c>
      <c r="N397" s="124"/>
    </row>
    <row r="398" spans="1:14" x14ac:dyDescent="0.25">
      <c r="A398" s="3"/>
      <c r="B398" s="126" t="s">
        <v>1139</v>
      </c>
      <c r="C398" s="126"/>
      <c r="D398" s="126" t="s">
        <v>1141</v>
      </c>
      <c r="E398" s="127"/>
      <c r="F398" s="126" t="s">
        <v>1142</v>
      </c>
      <c r="G398" s="90" t="str">
        <f>VLOOKUP(F398,regions!A$2:C$419,3,FALSE)</f>
        <v>Shire district</v>
      </c>
      <c r="H398" s="3" t="str">
        <f>IFERROR(VLOOKUP(F398,classifications!A$3:C$328,3,FALSE),VLOOKUP(F398,classifications!I$2:K$28,3,FALSE))</f>
        <v>Predominantly Rural</v>
      </c>
      <c r="I398" s="124">
        <v>0</v>
      </c>
      <c r="J398" s="124">
        <v>2470</v>
      </c>
      <c r="K398" s="124">
        <v>0</v>
      </c>
      <c r="L398" s="124">
        <v>15570</v>
      </c>
      <c r="M398" s="124">
        <v>18050</v>
      </c>
      <c r="N398" s="124"/>
    </row>
    <row r="399" spans="1:14" x14ac:dyDescent="0.25">
      <c r="A399" s="3"/>
      <c r="H399" s="3"/>
      <c r="I399" s="124"/>
      <c r="J399" s="124"/>
      <c r="K399" s="124"/>
      <c r="L399" s="124"/>
      <c r="M399" s="124"/>
      <c r="N399" s="124"/>
    </row>
    <row r="400" spans="1:14" x14ac:dyDescent="0.25">
      <c r="A400" s="3"/>
      <c r="B400" s="126"/>
      <c r="C400" s="126"/>
      <c r="D400" s="126" t="s">
        <v>1143</v>
      </c>
      <c r="E400" s="127" t="s">
        <v>1144</v>
      </c>
      <c r="F400" s="127" t="s">
        <v>1144</v>
      </c>
      <c r="G400" s="90" t="str">
        <f>VLOOKUP(F400,regions!A$2:C$419,3,FALSE)</f>
        <v>Shire county</v>
      </c>
      <c r="H400" s="3"/>
      <c r="I400" s="130">
        <v>9570</v>
      </c>
      <c r="J400" s="130">
        <v>43950</v>
      </c>
      <c r="K400" s="130">
        <v>740</v>
      </c>
      <c r="L400" s="130">
        <v>322130</v>
      </c>
      <c r="M400" s="130">
        <v>376390</v>
      </c>
      <c r="N400" s="124"/>
    </row>
    <row r="401" spans="1:14" x14ac:dyDescent="0.25">
      <c r="A401" s="3"/>
      <c r="B401" s="126" t="s">
        <v>1145</v>
      </c>
      <c r="C401" s="126"/>
      <c r="D401" s="126" t="s">
        <v>1147</v>
      </c>
      <c r="E401" s="127"/>
      <c r="F401" s="126" t="s">
        <v>1148</v>
      </c>
      <c r="G401" s="90" t="str">
        <f>VLOOKUP(F401,regions!A$2:C$419,3,FALSE)</f>
        <v>Shire district</v>
      </c>
      <c r="H401" s="3" t="str">
        <f>IFERROR(VLOOKUP(F401,classifications!A$3:C$328,3,FALSE),VLOOKUP(F401,classifications!I$2:K$28,3,FALSE))</f>
        <v>Urban with Significant Rural</v>
      </c>
      <c r="I401" s="124">
        <v>5130</v>
      </c>
      <c r="J401" s="124">
        <v>1780</v>
      </c>
      <c r="K401" s="124">
        <v>0</v>
      </c>
      <c r="L401" s="124">
        <v>35620</v>
      </c>
      <c r="M401" s="124">
        <v>42530</v>
      </c>
      <c r="N401" s="124"/>
    </row>
    <row r="402" spans="1:14" x14ac:dyDescent="0.25">
      <c r="A402" s="3"/>
      <c r="B402" s="126" t="s">
        <v>1149</v>
      </c>
      <c r="C402" s="126"/>
      <c r="D402" s="126" t="s">
        <v>1151</v>
      </c>
      <c r="E402" s="127"/>
      <c r="F402" s="126" t="s">
        <v>1152</v>
      </c>
      <c r="G402" s="90" t="str">
        <f>VLOOKUP(F402,regions!A$2:C$419,3,FALSE)</f>
        <v>Shire district</v>
      </c>
      <c r="H402" s="3" t="str">
        <f>IFERROR(VLOOKUP(F402,classifications!A$3:C$328,3,FALSE),VLOOKUP(F402,classifications!I$2:K$28,3,FALSE))</f>
        <v>Urban with Significant Rural</v>
      </c>
      <c r="I402" s="124">
        <v>0</v>
      </c>
      <c r="J402" s="124">
        <v>6570</v>
      </c>
      <c r="K402" s="124">
        <v>0</v>
      </c>
      <c r="L402" s="124">
        <v>44100</v>
      </c>
      <c r="M402" s="124">
        <v>50670</v>
      </c>
      <c r="N402" s="124"/>
    </row>
    <row r="403" spans="1:14" x14ac:dyDescent="0.25">
      <c r="A403" s="3"/>
      <c r="B403" s="126" t="s">
        <v>1153</v>
      </c>
      <c r="C403" s="126"/>
      <c r="D403" s="126" t="s">
        <v>1155</v>
      </c>
      <c r="E403" s="127"/>
      <c r="F403" s="126" t="s">
        <v>1156</v>
      </c>
      <c r="G403" s="90" t="str">
        <f>VLOOKUP(F403,regions!A$2:C$419,3,FALSE)</f>
        <v>Shire district</v>
      </c>
      <c r="H403" s="3" t="str">
        <f>IFERROR(VLOOKUP(F403,classifications!A$3:C$328,3,FALSE),VLOOKUP(F403,classifications!I$2:K$28,3,FALSE))</f>
        <v>Urban with Significant Rural</v>
      </c>
      <c r="I403" s="124">
        <v>20</v>
      </c>
      <c r="J403" s="124">
        <v>5720</v>
      </c>
      <c r="K403" s="124">
        <v>160</v>
      </c>
      <c r="L403" s="124">
        <v>38410</v>
      </c>
      <c r="M403" s="124">
        <v>44310</v>
      </c>
      <c r="N403" s="124"/>
    </row>
    <row r="404" spans="1:14" x14ac:dyDescent="0.25">
      <c r="A404" s="3"/>
      <c r="B404" s="126" t="s">
        <v>1157</v>
      </c>
      <c r="C404" s="126"/>
      <c r="D404" s="126" t="s">
        <v>1159</v>
      </c>
      <c r="E404" s="127"/>
      <c r="F404" s="126" t="s">
        <v>1160</v>
      </c>
      <c r="G404" s="90" t="str">
        <f>VLOOKUP(F404,regions!A$2:C$419,3,FALSE)</f>
        <v>Shire district</v>
      </c>
      <c r="H404" s="3" t="str">
        <f>IFERROR(VLOOKUP(F404,classifications!A$3:C$328,3,FALSE),VLOOKUP(F404,classifications!I$2:K$28,3,FALSE))</f>
        <v>Predominantly Urban</v>
      </c>
      <c r="I404" s="124">
        <v>0</v>
      </c>
      <c r="J404" s="124">
        <v>10400</v>
      </c>
      <c r="K404" s="124">
        <v>0</v>
      </c>
      <c r="L404" s="124">
        <v>45400</v>
      </c>
      <c r="M404" s="124">
        <v>55800</v>
      </c>
      <c r="N404" s="124"/>
    </row>
    <row r="405" spans="1:14" x14ac:dyDescent="0.25">
      <c r="A405" s="3"/>
      <c r="B405" s="126" t="s">
        <v>1161</v>
      </c>
      <c r="C405" s="126"/>
      <c r="D405" s="126" t="s">
        <v>1163</v>
      </c>
      <c r="E405" s="127"/>
      <c r="F405" s="126" t="s">
        <v>1164</v>
      </c>
      <c r="G405" s="90" t="str">
        <f>VLOOKUP(F405,regions!A$2:C$419,3,FALSE)</f>
        <v>Shire district</v>
      </c>
      <c r="H405" s="3" t="str">
        <f>IFERROR(VLOOKUP(F405,classifications!A$3:C$328,3,FALSE),VLOOKUP(F405,classifications!I$2:K$28,3,FALSE))</f>
        <v>Urban with Significant Rural</v>
      </c>
      <c r="I405" s="124">
        <v>20</v>
      </c>
      <c r="J405" s="124">
        <v>6530</v>
      </c>
      <c r="K405" s="124">
        <v>0</v>
      </c>
      <c r="L405" s="124">
        <v>40130</v>
      </c>
      <c r="M405" s="124">
        <v>46670</v>
      </c>
      <c r="N405" s="124"/>
    </row>
    <row r="406" spans="1:14" x14ac:dyDescent="0.25">
      <c r="A406" s="3"/>
      <c r="B406" s="126" t="s">
        <v>1165</v>
      </c>
      <c r="C406" s="126"/>
      <c r="D406" s="126" t="s">
        <v>1167</v>
      </c>
      <c r="E406" s="127"/>
      <c r="F406" s="126" t="s">
        <v>1168</v>
      </c>
      <c r="G406" s="90" t="str">
        <f>VLOOKUP(F406,regions!A$2:C$419,3,FALSE)</f>
        <v>Shire district</v>
      </c>
      <c r="H406" s="3" t="str">
        <f>IFERROR(VLOOKUP(F406,classifications!A$3:C$328,3,FALSE),VLOOKUP(F406,classifications!I$2:K$28,3,FALSE))</f>
        <v>Urban with Significant Rural</v>
      </c>
      <c r="I406" s="124">
        <v>0</v>
      </c>
      <c r="J406" s="124">
        <v>7660</v>
      </c>
      <c r="K406" s="124">
        <v>570</v>
      </c>
      <c r="L406" s="124">
        <v>51340</v>
      </c>
      <c r="M406" s="124">
        <v>59570</v>
      </c>
      <c r="N406" s="124"/>
    </row>
    <row r="407" spans="1:14" x14ac:dyDescent="0.25">
      <c r="A407" s="3"/>
      <c r="B407" s="126" t="s">
        <v>1169</v>
      </c>
      <c r="C407" s="126"/>
      <c r="D407" s="126" t="s">
        <v>1171</v>
      </c>
      <c r="E407" s="127"/>
      <c r="F407" s="126" t="s">
        <v>1172</v>
      </c>
      <c r="G407" s="90" t="str">
        <f>VLOOKUP(F407,regions!A$2:C$419,3,FALSE)</f>
        <v>Shire district</v>
      </c>
      <c r="H407" s="3" t="str">
        <f>IFERROR(VLOOKUP(F407,classifications!A$3:C$328,3,FALSE),VLOOKUP(F407,classifications!I$2:K$28,3,FALSE))</f>
        <v>Predominantly Rural</v>
      </c>
      <c r="I407" s="124">
        <v>0</v>
      </c>
      <c r="J407" s="124">
        <v>3640</v>
      </c>
      <c r="K407" s="124">
        <v>10</v>
      </c>
      <c r="L407" s="124">
        <v>40560</v>
      </c>
      <c r="M407" s="124">
        <v>44210</v>
      </c>
      <c r="N407" s="124"/>
    </row>
    <row r="408" spans="1:14" x14ac:dyDescent="0.25">
      <c r="A408" s="3"/>
      <c r="B408" s="126" t="s">
        <v>1173</v>
      </c>
      <c r="C408" s="126"/>
      <c r="D408" s="126" t="s">
        <v>1175</v>
      </c>
      <c r="E408" s="127"/>
      <c r="F408" s="126" t="s">
        <v>1176</v>
      </c>
      <c r="G408" s="90" t="str">
        <f>VLOOKUP(F408,regions!A$2:C$419,3,FALSE)</f>
        <v>Shire district</v>
      </c>
      <c r="H408" s="3" t="str">
        <f>IFERROR(VLOOKUP(F408,classifications!A$3:C$328,3,FALSE),VLOOKUP(F408,classifications!I$2:K$28,3,FALSE))</f>
        <v>Predominantly Urban</v>
      </c>
      <c r="I408" s="124">
        <v>4400</v>
      </c>
      <c r="J408" s="124">
        <v>1650</v>
      </c>
      <c r="K408" s="124">
        <v>0</v>
      </c>
      <c r="L408" s="124">
        <v>26580</v>
      </c>
      <c r="M408" s="124">
        <v>32630</v>
      </c>
      <c r="N408" s="124"/>
    </row>
    <row r="409" spans="1:14" x14ac:dyDescent="0.25">
      <c r="A409" s="3"/>
      <c r="H409" s="3"/>
      <c r="I409" s="124"/>
      <c r="J409" s="124"/>
      <c r="K409" s="124"/>
      <c r="L409" s="124"/>
      <c r="M409" s="124"/>
      <c r="N409" s="124"/>
    </row>
    <row r="410" spans="1:14" x14ac:dyDescent="0.25">
      <c r="A410" s="3"/>
      <c r="B410" s="126"/>
      <c r="C410" s="126"/>
      <c r="D410" s="126" t="s">
        <v>1177</v>
      </c>
      <c r="E410" s="127" t="s">
        <v>1178</v>
      </c>
      <c r="F410" s="127" t="s">
        <v>1178</v>
      </c>
      <c r="G410" s="90" t="str">
        <f>VLOOKUP(F410,regions!A$2:C$419,3,FALSE)</f>
        <v>Shire county</v>
      </c>
      <c r="H410" s="3"/>
      <c r="I410" s="130">
        <v>19240</v>
      </c>
      <c r="J410" s="130">
        <v>30050</v>
      </c>
      <c r="K410" s="130">
        <v>1810</v>
      </c>
      <c r="L410" s="130">
        <v>286530</v>
      </c>
      <c r="M410" s="130">
        <v>337630</v>
      </c>
      <c r="N410" s="124"/>
    </row>
    <row r="411" spans="1:14" x14ac:dyDescent="0.25">
      <c r="A411" s="3"/>
      <c r="B411" s="126" t="s">
        <v>1179</v>
      </c>
      <c r="C411" s="126"/>
      <c r="D411" s="126" t="s">
        <v>1181</v>
      </c>
      <c r="E411" s="127"/>
      <c r="F411" s="126" t="s">
        <v>1182</v>
      </c>
      <c r="G411" s="90" t="str">
        <f>VLOOKUP(F411,regions!A$2:C$419,3,FALSE)</f>
        <v>Shire district</v>
      </c>
      <c r="H411" s="3" t="str">
        <f>IFERROR(VLOOKUP(F411,classifications!A$3:C$328,3,FALSE),VLOOKUP(F411,classifications!I$2:K$28,3,FALSE))</f>
        <v>Predominantly Rural</v>
      </c>
      <c r="I411" s="124">
        <v>3430</v>
      </c>
      <c r="J411" s="124">
        <v>1900</v>
      </c>
      <c r="K411" s="124">
        <v>0</v>
      </c>
      <c r="L411" s="124">
        <v>34780</v>
      </c>
      <c r="M411" s="124">
        <v>40110</v>
      </c>
      <c r="N411" s="124"/>
    </row>
    <row r="412" spans="1:14" x14ac:dyDescent="0.25">
      <c r="A412" s="3"/>
      <c r="B412" s="126" t="s">
        <v>1183</v>
      </c>
      <c r="C412" s="126"/>
      <c r="D412" s="126" t="s">
        <v>1185</v>
      </c>
      <c r="E412" s="127"/>
      <c r="F412" s="126" t="s">
        <v>1186</v>
      </c>
      <c r="G412" s="90" t="str">
        <f>VLOOKUP(F412,regions!A$2:C$419,3,FALSE)</f>
        <v>Shire district</v>
      </c>
      <c r="H412" s="3" t="str">
        <f>IFERROR(VLOOKUP(F412,classifications!A$3:C$328,3,FALSE),VLOOKUP(F412,classifications!I$2:K$28,3,FALSE))</f>
        <v>Predominantly Rural</v>
      </c>
      <c r="I412" s="124">
        <v>0</v>
      </c>
      <c r="J412" s="124">
        <v>4110</v>
      </c>
      <c r="K412" s="124">
        <v>1190</v>
      </c>
      <c r="L412" s="124">
        <v>23510</v>
      </c>
      <c r="M412" s="124">
        <v>28820</v>
      </c>
      <c r="N412" s="124"/>
    </row>
    <row r="413" spans="1:14" x14ac:dyDescent="0.25">
      <c r="A413" s="3"/>
      <c r="B413" s="126" t="s">
        <v>1187</v>
      </c>
      <c r="C413" s="126"/>
      <c r="D413" s="126" t="s">
        <v>1189</v>
      </c>
      <c r="E413" s="127"/>
      <c r="F413" s="126" t="s">
        <v>1190</v>
      </c>
      <c r="G413" s="90" t="str">
        <f>VLOOKUP(F413,regions!A$2:C$419,3,FALSE)</f>
        <v>Shire district</v>
      </c>
      <c r="H413" s="3" t="str">
        <f>IFERROR(VLOOKUP(F413,classifications!A$3:C$328,3,FALSE),VLOOKUP(F413,classifications!I$2:K$28,3,FALSE))</f>
        <v>Predominantly Urban</v>
      </c>
      <c r="I413" s="124">
        <v>8040</v>
      </c>
      <c r="J413" s="124">
        <v>5000</v>
      </c>
      <c r="K413" s="124">
        <v>160</v>
      </c>
      <c r="L413" s="124">
        <v>47620</v>
      </c>
      <c r="M413" s="124">
        <v>60810</v>
      </c>
      <c r="N413" s="124"/>
    </row>
    <row r="414" spans="1:14" x14ac:dyDescent="0.25">
      <c r="A414" s="3"/>
      <c r="B414" s="126" t="s">
        <v>1191</v>
      </c>
      <c r="C414" s="126"/>
      <c r="D414" s="126" t="s">
        <v>1193</v>
      </c>
      <c r="E414" s="127"/>
      <c r="F414" s="126" t="s">
        <v>1194</v>
      </c>
      <c r="G414" s="90" t="str">
        <f>VLOOKUP(F414,regions!A$2:C$419,3,FALSE)</f>
        <v>Shire district</v>
      </c>
      <c r="H414" s="3" t="str">
        <f>IFERROR(VLOOKUP(F414,classifications!A$3:C$328,3,FALSE),VLOOKUP(F414,classifications!I$2:K$28,3,FALSE))</f>
        <v>Predominantly Rural</v>
      </c>
      <c r="I414" s="124">
        <v>3260</v>
      </c>
      <c r="J414" s="124">
        <v>1520</v>
      </c>
      <c r="K414" s="124">
        <v>0</v>
      </c>
      <c r="L414" s="124">
        <v>39090</v>
      </c>
      <c r="M414" s="124">
        <v>43880</v>
      </c>
      <c r="N414" s="124"/>
    </row>
    <row r="415" spans="1:14" x14ac:dyDescent="0.25">
      <c r="A415" s="3"/>
      <c r="B415" s="126" t="s">
        <v>1195</v>
      </c>
      <c r="C415" s="126"/>
      <c r="D415" s="126" t="s">
        <v>1197</v>
      </c>
      <c r="E415" s="127"/>
      <c r="F415" s="126" t="s">
        <v>1198</v>
      </c>
      <c r="G415" s="90" t="str">
        <f>VLOOKUP(F415,regions!A$2:C$419,3,FALSE)</f>
        <v>Shire district</v>
      </c>
      <c r="H415" s="3" t="str">
        <f>IFERROR(VLOOKUP(F415,classifications!A$3:C$328,3,FALSE),VLOOKUP(F415,classifications!I$2:K$28,3,FALSE))</f>
        <v>Predominantly Rural</v>
      </c>
      <c r="I415" s="124">
        <v>10</v>
      </c>
      <c r="J415" s="124">
        <v>8030</v>
      </c>
      <c r="K415" s="124">
        <v>470</v>
      </c>
      <c r="L415" s="124">
        <v>40020</v>
      </c>
      <c r="M415" s="124">
        <v>48540</v>
      </c>
      <c r="N415" s="124"/>
    </row>
    <row r="416" spans="1:14" x14ac:dyDescent="0.25">
      <c r="A416" s="3"/>
      <c r="B416" s="126" t="s">
        <v>1199</v>
      </c>
      <c r="C416" s="126"/>
      <c r="D416" s="126" t="s">
        <v>1201</v>
      </c>
      <c r="E416" s="127"/>
      <c r="F416" s="126" t="s">
        <v>1202</v>
      </c>
      <c r="G416" s="90" t="str">
        <f>VLOOKUP(F416,regions!A$2:C$419,3,FALSE)</f>
        <v>Shire district</v>
      </c>
      <c r="H416" s="3" t="str">
        <f>IFERROR(VLOOKUP(F416,classifications!A$3:C$328,3,FALSE),VLOOKUP(F416,classifications!I$2:K$28,3,FALSE))</f>
        <v>Predominantly Rural</v>
      </c>
      <c r="I416" s="124">
        <v>0</v>
      </c>
      <c r="J416" s="124">
        <v>6490</v>
      </c>
      <c r="K416" s="124">
        <v>0</v>
      </c>
      <c r="L416" s="124">
        <v>53640</v>
      </c>
      <c r="M416" s="124">
        <v>60130</v>
      </c>
      <c r="N416" s="124"/>
    </row>
    <row r="417" spans="1:14" x14ac:dyDescent="0.25">
      <c r="A417" s="3"/>
      <c r="B417" s="126" t="s">
        <v>1203</v>
      </c>
      <c r="C417" s="126"/>
      <c r="D417" s="126" t="s">
        <v>1205</v>
      </c>
      <c r="E417" s="127"/>
      <c r="F417" s="126" t="s">
        <v>1206</v>
      </c>
      <c r="G417" s="90" t="str">
        <f>VLOOKUP(F417,regions!A$2:C$419,3,FALSE)</f>
        <v>Shire district</v>
      </c>
      <c r="H417" s="3" t="str">
        <f>IFERROR(VLOOKUP(F417,classifications!A$3:C$328,3,FALSE),VLOOKUP(F417,classifications!I$2:K$28,3,FALSE))</f>
        <v>Urban with Significant Rural</v>
      </c>
      <c r="I417" s="124">
        <v>4490</v>
      </c>
      <c r="J417" s="124">
        <v>2990</v>
      </c>
      <c r="K417" s="124">
        <v>0</v>
      </c>
      <c r="L417" s="124">
        <v>47870</v>
      </c>
      <c r="M417" s="124">
        <v>55350</v>
      </c>
      <c r="N417" s="124"/>
    </row>
    <row r="418" spans="1:14" x14ac:dyDescent="0.25">
      <c r="A418" s="3"/>
      <c r="H418" s="3"/>
      <c r="I418" s="124"/>
      <c r="J418" s="124"/>
      <c r="K418" s="124"/>
      <c r="L418" s="124"/>
      <c r="M418" s="124"/>
      <c r="N418" s="124"/>
    </row>
    <row r="419" spans="1:14" x14ac:dyDescent="0.25">
      <c r="A419" s="3"/>
      <c r="B419" s="126"/>
      <c r="C419" s="126"/>
      <c r="D419" s="126" t="s">
        <v>1207</v>
      </c>
      <c r="E419" s="127" t="s">
        <v>1208</v>
      </c>
      <c r="F419" s="127" t="s">
        <v>1208</v>
      </c>
      <c r="G419" s="90" t="str">
        <f>VLOOKUP(F419,regions!A$2:C$419,3,FALSE)</f>
        <v>Shire county</v>
      </c>
      <c r="H419" s="3"/>
      <c r="I419" s="130">
        <v>19010</v>
      </c>
      <c r="J419" s="130">
        <v>36090</v>
      </c>
      <c r="K419" s="130">
        <v>1490</v>
      </c>
      <c r="L419" s="130">
        <v>429860</v>
      </c>
      <c r="M419" s="130">
        <v>486440</v>
      </c>
      <c r="N419" s="124"/>
    </row>
    <row r="420" spans="1:14" x14ac:dyDescent="0.25">
      <c r="A420" s="3"/>
      <c r="B420" s="126" t="s">
        <v>1209</v>
      </c>
      <c r="C420" s="126"/>
      <c r="D420" s="126" t="s">
        <v>1211</v>
      </c>
      <c r="E420" s="127"/>
      <c r="F420" s="126" t="s">
        <v>1212</v>
      </c>
      <c r="G420" s="90" t="str">
        <f>VLOOKUP(F420,regions!A$2:C$419,3,FALSE)</f>
        <v>Shire district</v>
      </c>
      <c r="H420" s="3" t="str">
        <f>IFERROR(VLOOKUP(F420,classifications!A$3:C$328,3,FALSE),VLOOKUP(F420,classifications!I$2:K$28,3,FALSE))</f>
        <v>Predominantly Urban</v>
      </c>
      <c r="I420" s="124">
        <v>10</v>
      </c>
      <c r="J420" s="124">
        <v>5540</v>
      </c>
      <c r="K420" s="124">
        <v>20</v>
      </c>
      <c r="L420" s="124">
        <v>51450</v>
      </c>
      <c r="M420" s="124">
        <v>57030</v>
      </c>
      <c r="N420" s="124"/>
    </row>
    <row r="421" spans="1:14" x14ac:dyDescent="0.25">
      <c r="A421" s="3"/>
      <c r="B421" s="126" t="s">
        <v>1213</v>
      </c>
      <c r="C421" s="126"/>
      <c r="D421" s="126" t="s">
        <v>1215</v>
      </c>
      <c r="E421" s="127"/>
      <c r="F421" s="126" t="s">
        <v>1216</v>
      </c>
      <c r="G421" s="90" t="str">
        <f>VLOOKUP(F421,regions!A$2:C$419,3,FALSE)</f>
        <v>Shire district</v>
      </c>
      <c r="H421" s="3" t="str">
        <f>IFERROR(VLOOKUP(F421,classifications!A$3:C$328,3,FALSE),VLOOKUP(F421,classifications!I$2:K$28,3,FALSE))</f>
        <v>Predominantly Urban</v>
      </c>
      <c r="I421" s="124">
        <v>20</v>
      </c>
      <c r="J421" s="124">
        <v>2650</v>
      </c>
      <c r="K421" s="124">
        <v>0</v>
      </c>
      <c r="L421" s="124">
        <v>29260</v>
      </c>
      <c r="M421" s="124">
        <v>31930</v>
      </c>
      <c r="N421" s="124"/>
    </row>
    <row r="422" spans="1:14" x14ac:dyDescent="0.25">
      <c r="A422" s="3"/>
      <c r="B422" s="126" t="s">
        <v>1217</v>
      </c>
      <c r="C422" s="126"/>
      <c r="D422" s="126" t="s">
        <v>1219</v>
      </c>
      <c r="E422" s="127"/>
      <c r="F422" s="126" t="s">
        <v>1220</v>
      </c>
      <c r="G422" s="90" t="str">
        <f>VLOOKUP(F422,regions!A$2:C$419,3,FALSE)</f>
        <v>Shire district</v>
      </c>
      <c r="H422" s="3" t="str">
        <f>IFERROR(VLOOKUP(F422,classifications!A$3:C$328,3,FALSE),VLOOKUP(F422,classifications!I$2:K$28,3,FALSE))</f>
        <v>Predominantly Urban</v>
      </c>
      <c r="I422" s="124">
        <v>5250</v>
      </c>
      <c r="J422" s="124">
        <v>2200</v>
      </c>
      <c r="K422" s="124">
        <v>580</v>
      </c>
      <c r="L422" s="124">
        <v>49310</v>
      </c>
      <c r="M422" s="124">
        <v>57340</v>
      </c>
      <c r="N422" s="124"/>
    </row>
    <row r="423" spans="1:14" x14ac:dyDescent="0.25">
      <c r="A423" s="3"/>
      <c r="B423" s="126" t="s">
        <v>1221</v>
      </c>
      <c r="C423" s="126"/>
      <c r="D423" s="126" t="s">
        <v>1223</v>
      </c>
      <c r="E423" s="127"/>
      <c r="F423" s="126" t="s">
        <v>1224</v>
      </c>
      <c r="G423" s="90" t="str">
        <f>VLOOKUP(F423,regions!A$2:C$419,3,FALSE)</f>
        <v>Shire district</v>
      </c>
      <c r="H423" s="3" t="str">
        <f>IFERROR(VLOOKUP(F423,classifications!A$3:C$328,3,FALSE),VLOOKUP(F423,classifications!I$2:K$28,3,FALSE))</f>
        <v>Urban with Significant Rural</v>
      </c>
      <c r="I423" s="124">
        <v>30</v>
      </c>
      <c r="J423" s="124">
        <v>4380</v>
      </c>
      <c r="K423" s="124">
        <v>70</v>
      </c>
      <c r="L423" s="124">
        <v>33380</v>
      </c>
      <c r="M423" s="124">
        <v>37860</v>
      </c>
      <c r="N423" s="124"/>
    </row>
    <row r="424" spans="1:14" x14ac:dyDescent="0.25">
      <c r="A424" s="3"/>
      <c r="B424" s="126" t="s">
        <v>1225</v>
      </c>
      <c r="C424" s="126"/>
      <c r="D424" s="126" t="s">
        <v>1227</v>
      </c>
      <c r="E424" s="127"/>
      <c r="F424" s="126" t="s">
        <v>1228</v>
      </c>
      <c r="G424" s="90" t="str">
        <f>VLOOKUP(F424,regions!A$2:C$419,3,FALSE)</f>
        <v>Shire district</v>
      </c>
      <c r="H424" s="3" t="str">
        <f>IFERROR(VLOOKUP(F424,classifications!A$3:C$328,3,FALSE),VLOOKUP(F424,classifications!I$2:K$28,3,FALSE))</f>
        <v>Predominantly Urban</v>
      </c>
      <c r="I424" s="124">
        <v>20</v>
      </c>
      <c r="J424" s="124">
        <v>7170</v>
      </c>
      <c r="K424" s="124">
        <v>0</v>
      </c>
      <c r="L424" s="124">
        <v>52180</v>
      </c>
      <c r="M424" s="124">
        <v>59370</v>
      </c>
      <c r="N424" s="124"/>
    </row>
    <row r="425" spans="1:14" x14ac:dyDescent="0.25">
      <c r="A425" s="3"/>
      <c r="B425" s="126" t="s">
        <v>1229</v>
      </c>
      <c r="C425" s="126"/>
      <c r="D425" s="126" t="s">
        <v>1231</v>
      </c>
      <c r="E425" s="127"/>
      <c r="F425" s="126" t="s">
        <v>1232</v>
      </c>
      <c r="G425" s="90" t="str">
        <f>VLOOKUP(F425,regions!A$2:C$419,3,FALSE)</f>
        <v>Shire district</v>
      </c>
      <c r="H425" s="3" t="str">
        <f>IFERROR(VLOOKUP(F425,classifications!A$3:C$328,3,FALSE),VLOOKUP(F425,classifications!I$2:K$28,3,FALSE))</f>
        <v>Predominantly Urban</v>
      </c>
      <c r="I425" s="124">
        <v>2910</v>
      </c>
      <c r="J425" s="124">
        <v>1550</v>
      </c>
      <c r="K425" s="124">
        <v>20</v>
      </c>
      <c r="L425" s="124">
        <v>30720</v>
      </c>
      <c r="M425" s="124">
        <v>35190</v>
      </c>
      <c r="N425" s="124"/>
    </row>
    <row r="426" spans="1:14" x14ac:dyDescent="0.25">
      <c r="A426" s="3"/>
      <c r="B426" s="126" t="s">
        <v>1233</v>
      </c>
      <c r="C426" s="126"/>
      <c r="D426" s="126" t="s">
        <v>1235</v>
      </c>
      <c r="E426" s="127"/>
      <c r="F426" s="126" t="s">
        <v>1236</v>
      </c>
      <c r="G426" s="90" t="str">
        <f>VLOOKUP(F426,regions!A$2:C$419,3,FALSE)</f>
        <v>Shire district</v>
      </c>
      <c r="H426" s="3" t="str">
        <f>IFERROR(VLOOKUP(F426,classifications!A$3:C$328,3,FALSE),VLOOKUP(F426,classifications!I$2:K$28,3,FALSE))</f>
        <v>Predominantly Urban</v>
      </c>
      <c r="I426" s="124">
        <v>0</v>
      </c>
      <c r="J426" s="124">
        <v>5340</v>
      </c>
      <c r="K426" s="124">
        <v>180</v>
      </c>
      <c r="L426" s="124">
        <v>36460</v>
      </c>
      <c r="M426" s="124">
        <v>41980</v>
      </c>
      <c r="N426" s="124"/>
    </row>
    <row r="427" spans="1:14" x14ac:dyDescent="0.25">
      <c r="A427" s="3"/>
      <c r="B427" s="126" t="s">
        <v>1237</v>
      </c>
      <c r="C427" s="126"/>
      <c r="D427" s="126" t="s">
        <v>1239</v>
      </c>
      <c r="E427" s="127"/>
      <c r="F427" s="126" t="s">
        <v>1240</v>
      </c>
      <c r="G427" s="90" t="str">
        <f>VLOOKUP(F427,regions!A$2:C$419,3,FALSE)</f>
        <v>Shire district</v>
      </c>
      <c r="H427" s="3" t="str">
        <f>IFERROR(VLOOKUP(F427,classifications!A$3:C$328,3,FALSE),VLOOKUP(F427,classifications!I$2:K$28,3,FALSE))</f>
        <v>Predominantly Urban</v>
      </c>
      <c r="I427" s="124">
        <v>0</v>
      </c>
      <c r="J427" s="124">
        <v>3350</v>
      </c>
      <c r="K427" s="124">
        <v>430</v>
      </c>
      <c r="L427" s="124">
        <v>31840</v>
      </c>
      <c r="M427" s="124">
        <v>35620</v>
      </c>
      <c r="N427" s="124"/>
    </row>
    <row r="428" spans="1:14" x14ac:dyDescent="0.25">
      <c r="A428" s="3"/>
      <c r="B428" s="126" t="s">
        <v>1241</v>
      </c>
      <c r="C428" s="126"/>
      <c r="D428" s="126" t="s">
        <v>1243</v>
      </c>
      <c r="E428" s="127"/>
      <c r="F428" s="126" t="s">
        <v>1244</v>
      </c>
      <c r="G428" s="90" t="str">
        <f>VLOOKUP(F428,regions!A$2:C$419,3,FALSE)</f>
        <v>Shire district</v>
      </c>
      <c r="H428" s="3" t="str">
        <f>IFERROR(VLOOKUP(F428,classifications!A$3:C$328,3,FALSE),VLOOKUP(F428,classifications!I$2:K$28,3,FALSE))</f>
        <v>Urban with Significant Rural</v>
      </c>
      <c r="I428" s="124">
        <v>2630</v>
      </c>
      <c r="J428" s="124">
        <v>1170</v>
      </c>
      <c r="K428" s="124">
        <v>170</v>
      </c>
      <c r="L428" s="124">
        <v>31820</v>
      </c>
      <c r="M428" s="124">
        <v>35780</v>
      </c>
      <c r="N428" s="124"/>
    </row>
    <row r="429" spans="1:14" x14ac:dyDescent="0.25">
      <c r="A429" s="3"/>
      <c r="B429" s="126" t="s">
        <v>1245</v>
      </c>
      <c r="C429" s="126"/>
      <c r="D429" s="126" t="s">
        <v>1247</v>
      </c>
      <c r="E429" s="127"/>
      <c r="F429" s="126" t="s">
        <v>1248</v>
      </c>
      <c r="G429" s="90" t="str">
        <f>VLOOKUP(F429,regions!A$2:C$419,3,FALSE)</f>
        <v>Shire district</v>
      </c>
      <c r="H429" s="3" t="str">
        <f>IFERROR(VLOOKUP(F429,classifications!A$3:C$328,3,FALSE),VLOOKUP(F429,classifications!I$2:K$28,3,FALSE))</f>
        <v>Predominantly Rural</v>
      </c>
      <c r="I429" s="124">
        <v>4800</v>
      </c>
      <c r="J429" s="124">
        <v>1400</v>
      </c>
      <c r="K429" s="124">
        <v>30</v>
      </c>
      <c r="L429" s="124">
        <v>46270</v>
      </c>
      <c r="M429" s="124">
        <v>52490</v>
      </c>
      <c r="N429" s="124"/>
    </row>
    <row r="430" spans="1:14" x14ac:dyDescent="0.25">
      <c r="A430" s="3"/>
      <c r="B430" s="126" t="s">
        <v>1249</v>
      </c>
      <c r="C430" s="126"/>
      <c r="D430" s="126" t="s">
        <v>1251</v>
      </c>
      <c r="E430" s="127"/>
      <c r="F430" s="126" t="s">
        <v>1252</v>
      </c>
      <c r="G430" s="90" t="str">
        <f>VLOOKUP(F430,regions!A$2:C$419,3,FALSE)</f>
        <v>Shire district</v>
      </c>
      <c r="H430" s="3" t="str">
        <f>IFERROR(VLOOKUP(F430,classifications!A$3:C$328,3,FALSE),VLOOKUP(F430,classifications!I$2:K$28,3,FALSE))</f>
        <v>Predominantly Urban</v>
      </c>
      <c r="I430" s="124">
        <v>3350</v>
      </c>
      <c r="J430" s="124">
        <v>1350</v>
      </c>
      <c r="K430" s="124">
        <v>0</v>
      </c>
      <c r="L430" s="124">
        <v>37170</v>
      </c>
      <c r="M430" s="124">
        <v>41860</v>
      </c>
      <c r="N430" s="124"/>
    </row>
    <row r="431" spans="1:14" x14ac:dyDescent="0.25">
      <c r="A431" s="3"/>
      <c r="H431" s="3"/>
      <c r="I431" s="124"/>
      <c r="J431" s="124"/>
      <c r="K431" s="124"/>
      <c r="L431" s="124"/>
      <c r="M431" s="124"/>
      <c r="N431" s="124"/>
    </row>
    <row r="432" spans="1:14" x14ac:dyDescent="0.25">
      <c r="A432" s="3"/>
      <c r="B432" s="126"/>
      <c r="C432" s="126"/>
      <c r="D432" s="126" t="s">
        <v>1253</v>
      </c>
      <c r="E432" s="127" t="s">
        <v>1254</v>
      </c>
      <c r="F432" s="127" t="s">
        <v>1254</v>
      </c>
      <c r="G432" s="90" t="str">
        <f>VLOOKUP(F432,regions!A$2:C$419,3,FALSE)</f>
        <v>Shire county</v>
      </c>
      <c r="H432" s="3"/>
      <c r="I432" s="130">
        <v>17770</v>
      </c>
      <c r="J432" s="130">
        <v>16290</v>
      </c>
      <c r="K432" s="130">
        <v>120</v>
      </c>
      <c r="L432" s="130">
        <v>213910</v>
      </c>
      <c r="M432" s="130">
        <v>248080</v>
      </c>
      <c r="N432" s="124"/>
    </row>
    <row r="433" spans="1:14" x14ac:dyDescent="0.25">
      <c r="A433" s="3"/>
      <c r="B433" s="126" t="s">
        <v>1255</v>
      </c>
      <c r="C433" s="126"/>
      <c r="D433" s="126" t="s">
        <v>1257</v>
      </c>
      <c r="E433" s="127"/>
      <c r="F433" s="126" t="s">
        <v>1258</v>
      </c>
      <c r="G433" s="90" t="str">
        <f>VLOOKUP(F433,regions!A$2:C$419,3,FALSE)</f>
        <v>Shire district</v>
      </c>
      <c r="H433" s="3" t="str">
        <f>IFERROR(VLOOKUP(F433,classifications!A$3:C$328,3,FALSE),VLOOKUP(F433,classifications!I$2:K$28,3,FALSE))</f>
        <v>Predominantly Rural</v>
      </c>
      <c r="I433" s="124">
        <v>2660</v>
      </c>
      <c r="J433" s="124">
        <v>1090</v>
      </c>
      <c r="K433" s="124">
        <v>0</v>
      </c>
      <c r="L433" s="124">
        <v>23860</v>
      </c>
      <c r="M433" s="124">
        <v>27620</v>
      </c>
      <c r="N433" s="124"/>
    </row>
    <row r="434" spans="1:14" x14ac:dyDescent="0.25">
      <c r="A434" s="3"/>
      <c r="B434" s="126" t="s">
        <v>1259</v>
      </c>
      <c r="C434" s="126"/>
      <c r="D434" s="126" t="s">
        <v>1261</v>
      </c>
      <c r="E434" s="127"/>
      <c r="F434" s="126" t="s">
        <v>1262</v>
      </c>
      <c r="G434" s="90" t="str">
        <f>VLOOKUP(F434,regions!A$2:C$419,3,FALSE)</f>
        <v>Shire district</v>
      </c>
      <c r="H434" s="3" t="str">
        <f>IFERROR(VLOOKUP(F434,classifications!A$3:C$328,3,FALSE),VLOOKUP(F434,classifications!I$2:K$28,3,FALSE))</f>
        <v>Predominantly Urban</v>
      </c>
      <c r="I434" s="124">
        <v>5840</v>
      </c>
      <c r="J434" s="124">
        <v>2540</v>
      </c>
      <c r="K434" s="124">
        <v>0</v>
      </c>
      <c r="L434" s="124">
        <v>47260</v>
      </c>
      <c r="M434" s="124">
        <v>55650</v>
      </c>
      <c r="N434" s="124"/>
    </row>
    <row r="435" spans="1:14" x14ac:dyDescent="0.25">
      <c r="A435" s="3"/>
      <c r="B435" s="126" t="s">
        <v>1263</v>
      </c>
      <c r="C435" s="126"/>
      <c r="D435" s="126" t="s">
        <v>1265</v>
      </c>
      <c r="E435" s="127"/>
      <c r="F435" s="126" t="s">
        <v>1266</v>
      </c>
      <c r="G435" s="90" t="str">
        <f>VLOOKUP(F435,regions!A$2:C$419,3,FALSE)</f>
        <v>Shire district</v>
      </c>
      <c r="H435" s="3" t="str">
        <f>IFERROR(VLOOKUP(F435,classifications!A$3:C$328,3,FALSE),VLOOKUP(F435,classifications!I$2:K$28,3,FALSE))</f>
        <v>Predominantly Urban</v>
      </c>
      <c r="I435" s="124">
        <v>3790</v>
      </c>
      <c r="J435" s="124">
        <v>2520</v>
      </c>
      <c r="K435" s="124">
        <v>0</v>
      </c>
      <c r="L435" s="124">
        <v>38910</v>
      </c>
      <c r="M435" s="124">
        <v>45220</v>
      </c>
      <c r="N435" s="124"/>
    </row>
    <row r="436" spans="1:14" x14ac:dyDescent="0.25">
      <c r="A436" s="3"/>
      <c r="B436" s="126" t="s">
        <v>1267</v>
      </c>
      <c r="C436" s="126"/>
      <c r="D436" s="126" t="s">
        <v>1269</v>
      </c>
      <c r="E436" s="127"/>
      <c r="F436" s="126" t="s">
        <v>1270</v>
      </c>
      <c r="G436" s="90" t="str">
        <f>VLOOKUP(F436,regions!A$2:C$419,3,FALSE)</f>
        <v>Shire district</v>
      </c>
      <c r="H436" s="3" t="str">
        <f>IFERROR(VLOOKUP(F436,classifications!A$3:C$328,3,FALSE),VLOOKUP(F436,classifications!I$2:K$28,3,FALSE))</f>
        <v>Predominantly Rural</v>
      </c>
      <c r="I436" s="124">
        <v>0</v>
      </c>
      <c r="J436" s="124">
        <v>7180</v>
      </c>
      <c r="K436" s="124">
        <v>120</v>
      </c>
      <c r="L436" s="124">
        <v>50090</v>
      </c>
      <c r="M436" s="124">
        <v>57400</v>
      </c>
      <c r="N436" s="124"/>
    </row>
    <row r="437" spans="1:14" x14ac:dyDescent="0.25">
      <c r="A437" s="3"/>
      <c r="B437" s="126" t="s">
        <v>1271</v>
      </c>
      <c r="C437" s="126"/>
      <c r="D437" s="126" t="s">
        <v>1273</v>
      </c>
      <c r="E437" s="127"/>
      <c r="F437" s="126" t="s">
        <v>1274</v>
      </c>
      <c r="G437" s="90" t="str">
        <f>VLOOKUP(F437,regions!A$2:C$419,3,FALSE)</f>
        <v>Shire district</v>
      </c>
      <c r="H437" s="3" t="str">
        <f>IFERROR(VLOOKUP(F437,classifications!A$3:C$328,3,FALSE),VLOOKUP(F437,classifications!I$2:K$28,3,FALSE))</f>
        <v>Predominantly Urban</v>
      </c>
      <c r="I437" s="124">
        <v>5470</v>
      </c>
      <c r="J437" s="124">
        <v>2950</v>
      </c>
      <c r="K437" s="124">
        <v>0</v>
      </c>
      <c r="L437" s="124">
        <v>53780</v>
      </c>
      <c r="M437" s="124">
        <v>62200</v>
      </c>
      <c r="N437" s="124"/>
    </row>
    <row r="438" spans="1:14" x14ac:dyDescent="0.25">
      <c r="A438" s="3"/>
      <c r="H438" s="3"/>
      <c r="I438" s="124"/>
      <c r="J438" s="124"/>
      <c r="K438" s="124"/>
      <c r="L438" s="124"/>
      <c r="M438" s="124"/>
      <c r="N438" s="124"/>
    </row>
    <row r="439" spans="1:14" x14ac:dyDescent="0.25">
      <c r="A439" s="3"/>
      <c r="B439" s="126"/>
      <c r="C439" s="126"/>
      <c r="D439" s="126" t="s">
        <v>1275</v>
      </c>
      <c r="E439" s="127" t="s">
        <v>1276</v>
      </c>
      <c r="F439" s="127" t="s">
        <v>1276</v>
      </c>
      <c r="G439" s="90" t="str">
        <f>VLOOKUP(F439,regions!A$2:C$419,3,FALSE)</f>
        <v>Shire county</v>
      </c>
      <c r="H439" s="3"/>
      <c r="I439" s="130">
        <v>13890</v>
      </c>
      <c r="J439" s="130">
        <v>32630</v>
      </c>
      <c r="K439" s="130">
        <v>1600</v>
      </c>
      <c r="L439" s="130">
        <v>325820</v>
      </c>
      <c r="M439" s="130">
        <v>373940</v>
      </c>
      <c r="N439" s="124"/>
    </row>
    <row r="440" spans="1:14" x14ac:dyDescent="0.25">
      <c r="A440" s="3"/>
      <c r="B440" s="126" t="s">
        <v>1277</v>
      </c>
      <c r="C440" s="126"/>
      <c r="D440" s="126" t="s">
        <v>1279</v>
      </c>
      <c r="E440" s="127"/>
      <c r="F440" s="126" t="s">
        <v>1280</v>
      </c>
      <c r="G440" s="90" t="str">
        <f>VLOOKUP(F440,regions!A$2:C$419,3,FALSE)</f>
        <v>Shire district</v>
      </c>
      <c r="H440" s="3" t="str">
        <f>IFERROR(VLOOKUP(F440,classifications!A$3:C$328,3,FALSE),VLOOKUP(F440,classifications!I$2:K$28,3,FALSE))</f>
        <v>Predominantly Urban</v>
      </c>
      <c r="I440" s="124">
        <v>2600</v>
      </c>
      <c r="J440" s="124">
        <v>1000</v>
      </c>
      <c r="K440" s="124">
        <v>0</v>
      </c>
      <c r="L440" s="124">
        <v>24620</v>
      </c>
      <c r="M440" s="124">
        <v>28220</v>
      </c>
      <c r="N440" s="124"/>
    </row>
    <row r="441" spans="1:14" x14ac:dyDescent="0.25">
      <c r="A441" s="3"/>
      <c r="B441" s="126" t="s">
        <v>1281</v>
      </c>
      <c r="C441" s="126"/>
      <c r="D441" s="126" t="s">
        <v>1283</v>
      </c>
      <c r="E441" s="127"/>
      <c r="F441" s="126" t="s">
        <v>1284</v>
      </c>
      <c r="G441" s="90" t="str">
        <f>VLOOKUP(F441,regions!A$2:C$419,3,FALSE)</f>
        <v>Shire district</v>
      </c>
      <c r="H441" s="3" t="str">
        <f>IFERROR(VLOOKUP(F441,classifications!A$3:C$328,3,FALSE),VLOOKUP(F441,classifications!I$2:K$28,3,FALSE))</f>
        <v>Predominantly Urban</v>
      </c>
      <c r="I441" s="124">
        <v>3340</v>
      </c>
      <c r="J441" s="124">
        <v>3320</v>
      </c>
      <c r="K441" s="124">
        <v>0</v>
      </c>
      <c r="L441" s="124">
        <v>66620</v>
      </c>
      <c r="M441" s="124">
        <v>73280</v>
      </c>
      <c r="N441" s="124"/>
    </row>
    <row r="442" spans="1:14" x14ac:dyDescent="0.25">
      <c r="A442" s="3"/>
      <c r="B442" s="126" t="s">
        <v>1285</v>
      </c>
      <c r="C442" s="126"/>
      <c r="D442" s="126" t="s">
        <v>1287</v>
      </c>
      <c r="E442" s="127"/>
      <c r="F442" s="126" t="s">
        <v>1288</v>
      </c>
      <c r="G442" s="90" t="str">
        <f>VLOOKUP(F442,regions!A$2:C$419,3,FALSE)</f>
        <v>Shire district</v>
      </c>
      <c r="H442" s="3" t="str">
        <f>IFERROR(VLOOKUP(F442,classifications!A$3:C$328,3,FALSE),VLOOKUP(F442,classifications!I$2:K$28,3,FALSE))</f>
        <v>Predominantly Rural</v>
      </c>
      <c r="I442" s="124">
        <v>80</v>
      </c>
      <c r="J442" s="124">
        <v>7860</v>
      </c>
      <c r="K442" s="124">
        <v>270</v>
      </c>
      <c r="L442" s="124">
        <v>47520</v>
      </c>
      <c r="M442" s="124">
        <v>55730</v>
      </c>
      <c r="N442" s="124"/>
    </row>
    <row r="443" spans="1:14" x14ac:dyDescent="0.25">
      <c r="A443" s="3"/>
      <c r="B443" s="126" t="s">
        <v>1289</v>
      </c>
      <c r="C443" s="126"/>
      <c r="D443" s="126" t="s">
        <v>1291</v>
      </c>
      <c r="E443" s="127"/>
      <c r="F443" s="126" t="s">
        <v>1292</v>
      </c>
      <c r="G443" s="90" t="str">
        <f>VLOOKUP(F443,regions!A$2:C$419,3,FALSE)</f>
        <v>Shire district</v>
      </c>
      <c r="H443" s="3" t="str">
        <f>IFERROR(VLOOKUP(F443,classifications!A$3:C$328,3,FALSE),VLOOKUP(F443,classifications!I$2:K$28,3,FALSE))</f>
        <v>Predominantly Urban</v>
      </c>
      <c r="I443" s="124">
        <v>7790</v>
      </c>
      <c r="J443" s="124">
        <v>2460</v>
      </c>
      <c r="K443" s="124">
        <v>0</v>
      </c>
      <c r="L443" s="124">
        <v>34440</v>
      </c>
      <c r="M443" s="124">
        <v>44680</v>
      </c>
      <c r="N443" s="124"/>
    </row>
    <row r="444" spans="1:14" x14ac:dyDescent="0.25">
      <c r="A444" s="3"/>
      <c r="B444" s="126" t="s">
        <v>1293</v>
      </c>
      <c r="C444" s="126"/>
      <c r="D444" s="126" t="s">
        <v>1295</v>
      </c>
      <c r="E444" s="127"/>
      <c r="F444" s="126" t="s">
        <v>1296</v>
      </c>
      <c r="G444" s="90" t="str">
        <f>VLOOKUP(F444,regions!A$2:C$419,3,FALSE)</f>
        <v>Shire district</v>
      </c>
      <c r="H444" s="3" t="str">
        <f>IFERROR(VLOOKUP(F444,classifications!A$3:C$328,3,FALSE),VLOOKUP(F444,classifications!I$2:K$28,3,FALSE))</f>
        <v>Predominantly Rural</v>
      </c>
      <c r="I444" s="124">
        <v>60</v>
      </c>
      <c r="J444" s="124">
        <v>6770</v>
      </c>
      <c r="K444" s="124">
        <v>20</v>
      </c>
      <c r="L444" s="124">
        <v>53310</v>
      </c>
      <c r="M444" s="124">
        <v>60150</v>
      </c>
      <c r="N444" s="124"/>
    </row>
    <row r="445" spans="1:14" x14ac:dyDescent="0.25">
      <c r="A445" s="3"/>
      <c r="B445" s="126" t="s">
        <v>1297</v>
      </c>
      <c r="C445" s="126"/>
      <c r="D445" s="126" t="s">
        <v>1299</v>
      </c>
      <c r="E445" s="127"/>
      <c r="F445" s="126" t="s">
        <v>1300</v>
      </c>
      <c r="G445" s="90" t="str">
        <f>VLOOKUP(F445,regions!A$2:C$419,3,FALSE)</f>
        <v>Shire district</v>
      </c>
      <c r="H445" s="3" t="str">
        <f>IFERROR(VLOOKUP(F445,classifications!A$3:C$328,3,FALSE),VLOOKUP(F445,classifications!I$2:K$28,3,FALSE))</f>
        <v>Predominantly Urban</v>
      </c>
      <c r="I445" s="124">
        <v>20</v>
      </c>
      <c r="J445" s="124">
        <v>6430</v>
      </c>
      <c r="K445" s="124">
        <v>1310</v>
      </c>
      <c r="L445" s="124">
        <v>54420</v>
      </c>
      <c r="M445" s="124">
        <v>62180</v>
      </c>
      <c r="N445" s="124"/>
    </row>
    <row r="446" spans="1:14" x14ac:dyDescent="0.25">
      <c r="A446" s="3"/>
      <c r="B446" s="126" t="s">
        <v>1301</v>
      </c>
      <c r="C446" s="126"/>
      <c r="D446" s="126" t="s">
        <v>1303</v>
      </c>
      <c r="E446" s="127"/>
      <c r="F446" s="126" t="s">
        <v>1304</v>
      </c>
      <c r="G446" s="90" t="str">
        <f>VLOOKUP(F446,regions!A$2:C$419,3,FALSE)</f>
        <v>Shire district</v>
      </c>
      <c r="H446" s="3" t="str">
        <f>IFERROR(VLOOKUP(F446,classifications!A$3:C$328,3,FALSE),VLOOKUP(F446,classifications!I$2:K$28,3,FALSE))</f>
        <v>Predominantly Urban</v>
      </c>
      <c r="I446" s="124">
        <v>0</v>
      </c>
      <c r="J446" s="124">
        <v>4800</v>
      </c>
      <c r="K446" s="124">
        <v>0</v>
      </c>
      <c r="L446" s="124">
        <v>44900</v>
      </c>
      <c r="M446" s="124">
        <v>49700</v>
      </c>
      <c r="N446" s="124"/>
    </row>
    <row r="447" spans="1:14" x14ac:dyDescent="0.25">
      <c r="A447" s="3"/>
      <c r="H447" s="3"/>
      <c r="I447" s="124"/>
      <c r="J447" s="124"/>
      <c r="K447" s="124"/>
      <c r="L447" s="124"/>
      <c r="M447" s="124"/>
      <c r="N447" s="124"/>
    </row>
    <row r="448" spans="1:14" x14ac:dyDescent="0.25">
      <c r="A448" s="3"/>
      <c r="B448" s="126"/>
      <c r="C448" s="126"/>
      <c r="D448" s="126" t="s">
        <v>1590</v>
      </c>
      <c r="E448" s="127" t="s">
        <v>1591</v>
      </c>
      <c r="F448" s="126"/>
      <c r="G448" s="126"/>
      <c r="H448" s="3"/>
      <c r="I448" s="131"/>
      <c r="J448" s="131"/>
      <c r="K448" s="131"/>
      <c r="L448" s="131"/>
      <c r="M448" s="131"/>
      <c r="N448" s="124"/>
    </row>
    <row r="449" spans="1:14" x14ac:dyDescent="0.25">
      <c r="A449" s="3"/>
      <c r="B449" s="126" t="s">
        <v>1592</v>
      </c>
      <c r="C449" s="126"/>
      <c r="D449" s="126" t="s">
        <v>1594</v>
      </c>
      <c r="E449" s="127"/>
      <c r="F449" s="126" t="s">
        <v>1595</v>
      </c>
      <c r="G449" s="126"/>
      <c r="H449" s="129"/>
      <c r="I449" s="131"/>
      <c r="J449" s="131"/>
      <c r="K449" s="131"/>
      <c r="L449" s="131"/>
      <c r="M449" s="131"/>
      <c r="N449" s="124"/>
    </row>
    <row r="450" spans="1:14" x14ac:dyDescent="0.25">
      <c r="A450" s="3"/>
      <c r="B450" s="126" t="s">
        <v>1596</v>
      </c>
      <c r="C450" s="126"/>
      <c r="D450" s="126" t="s">
        <v>1598</v>
      </c>
      <c r="E450" s="127"/>
      <c r="F450" s="126" t="s">
        <v>1599</v>
      </c>
      <c r="G450" s="126"/>
      <c r="H450" s="129"/>
      <c r="I450" s="131"/>
      <c r="J450" s="131"/>
      <c r="K450" s="131"/>
      <c r="L450" s="131"/>
      <c r="M450" s="131"/>
      <c r="N450" s="124"/>
    </row>
    <row r="451" spans="1:14" x14ac:dyDescent="0.25">
      <c r="A451" s="3"/>
      <c r="B451" s="126" t="s">
        <v>1600</v>
      </c>
      <c r="C451" s="126"/>
      <c r="D451" s="126" t="s">
        <v>1602</v>
      </c>
      <c r="E451" s="127"/>
      <c r="F451" s="126" t="s">
        <v>1603</v>
      </c>
      <c r="G451" s="126"/>
      <c r="H451" s="129"/>
      <c r="I451" s="131"/>
      <c r="J451" s="131"/>
      <c r="K451" s="131"/>
      <c r="L451" s="131"/>
      <c r="M451" s="131"/>
      <c r="N451" s="124"/>
    </row>
    <row r="452" spans="1:14" x14ac:dyDescent="0.25">
      <c r="A452" s="3"/>
      <c r="B452" s="126" t="s">
        <v>1604</v>
      </c>
      <c r="C452" s="126"/>
      <c r="D452" s="126" t="s">
        <v>1606</v>
      </c>
      <c r="E452" s="127"/>
      <c r="F452" s="126" t="s">
        <v>1607</v>
      </c>
      <c r="G452" s="126"/>
      <c r="H452" s="129"/>
      <c r="I452" s="131"/>
      <c r="J452" s="131"/>
      <c r="K452" s="131"/>
      <c r="L452" s="131"/>
      <c r="M452" s="131"/>
      <c r="N452" s="124"/>
    </row>
    <row r="453" spans="1:14" x14ac:dyDescent="0.25">
      <c r="A453" s="3"/>
      <c r="H453" s="3"/>
      <c r="I453" s="124"/>
      <c r="J453" s="124"/>
      <c r="K453" s="124"/>
      <c r="L453" s="124"/>
      <c r="M453" s="124"/>
      <c r="N453" s="124"/>
    </row>
    <row r="454" spans="1:14" x14ac:dyDescent="0.25">
      <c r="A454" s="3"/>
      <c r="B454" s="126"/>
      <c r="C454" s="126"/>
      <c r="D454" s="126" t="s">
        <v>1305</v>
      </c>
      <c r="E454" s="127" t="s">
        <v>1306</v>
      </c>
      <c r="F454" s="127" t="s">
        <v>1306</v>
      </c>
      <c r="G454" s="90" t="str">
        <f>VLOOKUP(F454,regions!A$2:C$419,3,FALSE)</f>
        <v>Shire county</v>
      </c>
      <c r="H454" s="3"/>
      <c r="I454" s="132">
        <v>5910</v>
      </c>
      <c r="J454" s="132">
        <v>32970</v>
      </c>
      <c r="K454" s="132">
        <v>70</v>
      </c>
      <c r="L454" s="132">
        <v>219650</v>
      </c>
      <c r="M454" s="134">
        <v>258600</v>
      </c>
      <c r="N454" s="124"/>
    </row>
    <row r="455" spans="1:14" x14ac:dyDescent="0.25">
      <c r="A455" s="3"/>
      <c r="B455" s="126" t="s">
        <v>1307</v>
      </c>
      <c r="C455" s="126"/>
      <c r="D455" s="126" t="s">
        <v>1309</v>
      </c>
      <c r="E455" s="127"/>
      <c r="F455" s="126" t="s">
        <v>1310</v>
      </c>
      <c r="G455" s="90" t="str">
        <f>VLOOKUP(F455,regions!A$2:C$419,3,FALSE)</f>
        <v>Shire district</v>
      </c>
      <c r="H455" s="3" t="str">
        <f>IFERROR(VLOOKUP(F455,classifications!A$3:C$328,3,FALSE),VLOOKUP(F455,classifications!I$2:K$28,3,FALSE))</f>
        <v>Predominantly Urban</v>
      </c>
      <c r="I455" s="124">
        <v>0</v>
      </c>
      <c r="J455" s="124">
        <v>4280</v>
      </c>
      <c r="K455" s="124">
        <v>10</v>
      </c>
      <c r="L455" s="124">
        <v>36350</v>
      </c>
      <c r="M455" s="124">
        <v>40630</v>
      </c>
      <c r="N455" s="124"/>
    </row>
    <row r="456" spans="1:14" x14ac:dyDescent="0.25">
      <c r="A456" s="3"/>
      <c r="B456" s="126" t="s">
        <v>1311</v>
      </c>
      <c r="C456" s="126"/>
      <c r="D456" s="126" t="s">
        <v>1313</v>
      </c>
      <c r="E456" s="127"/>
      <c r="F456" s="126" t="s">
        <v>1314</v>
      </c>
      <c r="G456" s="90" t="str">
        <f>VLOOKUP(F456,regions!A$2:C$419,3,FALSE)</f>
        <v>Shire district</v>
      </c>
      <c r="H456" s="3" t="str">
        <f>IFERROR(VLOOKUP(F456,classifications!A$3:C$328,3,FALSE),VLOOKUP(F456,classifications!I$2:K$28,3,FALSE))</f>
        <v>Predominantly Rural</v>
      </c>
      <c r="I456" s="124">
        <v>0</v>
      </c>
      <c r="J456" s="124">
        <v>4680</v>
      </c>
      <c r="K456" s="124">
        <v>0</v>
      </c>
      <c r="L456" s="124">
        <v>30180</v>
      </c>
      <c r="M456" s="124">
        <v>34860</v>
      </c>
      <c r="N456" s="124"/>
    </row>
    <row r="457" spans="1:14" x14ac:dyDescent="0.25">
      <c r="A457" s="3"/>
      <c r="B457" s="126" t="s">
        <v>1315</v>
      </c>
      <c r="C457" s="126"/>
      <c r="D457" s="126" t="s">
        <v>1317</v>
      </c>
      <c r="E457" s="127"/>
      <c r="F457" s="126" t="s">
        <v>1318</v>
      </c>
      <c r="G457" s="90" t="str">
        <f>VLOOKUP(F457,regions!A$2:C$419,3,FALSE)</f>
        <v>Shire district</v>
      </c>
      <c r="H457" s="3" t="str">
        <f>IFERROR(VLOOKUP(F457,classifications!A$3:C$328,3,FALSE),VLOOKUP(F457,classifications!I$2:K$28,3,FALSE))</f>
        <v>Predominantly Urban</v>
      </c>
      <c r="I457" s="124">
        <v>5880</v>
      </c>
      <c r="J457" s="124">
        <v>2040</v>
      </c>
      <c r="K457" s="124">
        <v>10</v>
      </c>
      <c r="L457" s="124">
        <v>28320</v>
      </c>
      <c r="M457" s="124">
        <v>36240</v>
      </c>
      <c r="N457" s="124"/>
    </row>
    <row r="458" spans="1:14" x14ac:dyDescent="0.25">
      <c r="A458" s="3"/>
      <c r="B458" s="126" t="s">
        <v>1319</v>
      </c>
      <c r="C458" s="126"/>
      <c r="D458" s="126" t="s">
        <v>1321</v>
      </c>
      <c r="E458" s="127"/>
      <c r="F458" s="126" t="s">
        <v>1322</v>
      </c>
      <c r="G458" s="90" t="str">
        <f>VLOOKUP(F458,regions!A$2:C$419,3,FALSE)</f>
        <v>Shire district</v>
      </c>
      <c r="H458" s="3" t="str">
        <f>IFERROR(VLOOKUP(F458,classifications!A$3:C$328,3,FALSE),VLOOKUP(F458,classifications!I$2:K$28,3,FALSE))</f>
        <v>Predominantly Urban</v>
      </c>
      <c r="I458" s="124">
        <v>10</v>
      </c>
      <c r="J458" s="124">
        <v>7350</v>
      </c>
      <c r="K458" s="124">
        <v>10</v>
      </c>
      <c r="L458" s="124">
        <v>37710</v>
      </c>
      <c r="M458" s="124">
        <v>45080</v>
      </c>
      <c r="N458" s="124"/>
    </row>
    <row r="459" spans="1:14" x14ac:dyDescent="0.25">
      <c r="A459" s="3"/>
      <c r="B459" s="126" t="s">
        <v>1323</v>
      </c>
      <c r="C459" s="126"/>
      <c r="D459" s="126" t="s">
        <v>1325</v>
      </c>
      <c r="E459" s="127"/>
      <c r="F459" s="126" t="s">
        <v>1326</v>
      </c>
      <c r="G459" s="90" t="str">
        <f>VLOOKUP(F459,regions!A$2:C$419,3,FALSE)</f>
        <v>Shire district</v>
      </c>
      <c r="H459" s="3" t="str">
        <f>IFERROR(VLOOKUP(F459,classifications!A$3:C$328,3,FALSE),VLOOKUP(F459,classifications!I$2:K$28,3,FALSE))</f>
        <v>Predominantly Rural</v>
      </c>
      <c r="I459" s="124">
        <v>20</v>
      </c>
      <c r="J459" s="124">
        <v>8000</v>
      </c>
      <c r="K459" s="124">
        <v>30</v>
      </c>
      <c r="L459" s="124">
        <v>47250</v>
      </c>
      <c r="M459" s="124">
        <v>55300</v>
      </c>
      <c r="N459" s="124"/>
    </row>
    <row r="460" spans="1:14" ht="13.8" thickBot="1" x14ac:dyDescent="0.3">
      <c r="A460" s="15"/>
      <c r="B460" s="135" t="s">
        <v>1327</v>
      </c>
      <c r="C460" s="135"/>
      <c r="D460" s="135" t="s">
        <v>1329</v>
      </c>
      <c r="E460" s="136"/>
      <c r="F460" s="135" t="s">
        <v>1330</v>
      </c>
      <c r="G460" s="90" t="str">
        <f>VLOOKUP(F460,regions!A$2:C$419,3,FALSE)</f>
        <v>Shire district</v>
      </c>
      <c r="H460" s="3" t="str">
        <f>IFERROR(VLOOKUP(F460,classifications!A$3:C$328,3,FALSE),VLOOKUP(F460,classifications!I$2:K$28,3,FALSE))</f>
        <v>Urban with Significant Rural</v>
      </c>
      <c r="I460" s="137">
        <v>0</v>
      </c>
      <c r="J460" s="137">
        <v>6630</v>
      </c>
      <c r="K460" s="137">
        <v>10</v>
      </c>
      <c r="L460" s="137">
        <v>39850</v>
      </c>
      <c r="M460" s="137">
        <v>46490</v>
      </c>
      <c r="N460" s="124"/>
    </row>
    <row r="461" spans="1:14" x14ac:dyDescent="0.25">
      <c r="A461" s="3"/>
      <c r="H461" s="3"/>
      <c r="I461" s="3"/>
      <c r="J461" s="3"/>
      <c r="K461" s="3"/>
      <c r="L461" s="3"/>
      <c r="M461" s="3"/>
    </row>
    <row r="462" spans="1:14" ht="14.4" x14ac:dyDescent="0.3">
      <c r="A462" s="3"/>
      <c r="F462" s="138" t="s">
        <v>1425</v>
      </c>
      <c r="G462" s="138"/>
      <c r="H462" s="43"/>
      <c r="I462" s="43"/>
      <c r="J462" s="43"/>
      <c r="K462" s="43"/>
      <c r="L462" s="43"/>
      <c r="M462" s="43"/>
    </row>
    <row r="463" spans="1:14" ht="14.4" x14ac:dyDescent="0.3">
      <c r="A463" s="3"/>
      <c r="F463" s="464" t="s">
        <v>1608</v>
      </c>
      <c r="G463" s="464"/>
      <c r="H463" s="464"/>
      <c r="I463" s="464"/>
      <c r="J463" s="464"/>
      <c r="K463" s="464"/>
      <c r="L463" s="464"/>
      <c r="M463" s="464"/>
    </row>
    <row r="464" spans="1:14" ht="14.4" x14ac:dyDescent="0.3">
      <c r="A464" s="3"/>
      <c r="F464" s="465" t="s">
        <v>1609</v>
      </c>
      <c r="G464" s="465"/>
      <c r="H464" s="464"/>
      <c r="I464" s="464"/>
      <c r="J464" s="464"/>
      <c r="K464" s="464"/>
      <c r="L464" s="464"/>
      <c r="M464" s="464"/>
    </row>
    <row r="465" spans="1:13" ht="14.4" x14ac:dyDescent="0.3">
      <c r="A465" s="3"/>
      <c r="F465" s="464" t="s">
        <v>1610</v>
      </c>
      <c r="G465" s="464"/>
      <c r="H465" s="464"/>
      <c r="I465" s="464"/>
      <c r="J465" s="464"/>
      <c r="K465" s="464"/>
      <c r="L465" s="464"/>
      <c r="M465" s="464"/>
    </row>
    <row r="466" spans="1:13" ht="14.4" x14ac:dyDescent="0.3">
      <c r="A466" s="3"/>
      <c r="F466" s="464" t="s">
        <v>1611</v>
      </c>
      <c r="G466" s="464"/>
      <c r="H466" s="464"/>
      <c r="I466" s="464"/>
      <c r="J466" s="464"/>
      <c r="K466" s="464"/>
      <c r="L466" s="464"/>
      <c r="M466" s="464"/>
    </row>
    <row r="467" spans="1:13" ht="14.4" x14ac:dyDescent="0.3">
      <c r="A467" s="3"/>
      <c r="F467" s="204"/>
      <c r="G467" s="204"/>
      <c r="H467" s="201"/>
      <c r="I467" s="201"/>
      <c r="J467" s="201"/>
      <c r="K467" s="201"/>
      <c r="L467" s="201"/>
      <c r="M467" s="201"/>
    </row>
    <row r="468" spans="1:13" ht="14.4" x14ac:dyDescent="0.3">
      <c r="A468" s="3"/>
      <c r="F468" s="464" t="s">
        <v>1612</v>
      </c>
      <c r="G468" s="464"/>
      <c r="H468" s="464"/>
      <c r="I468" s="464"/>
      <c r="J468" s="464"/>
      <c r="K468" s="464"/>
      <c r="L468" s="464"/>
      <c r="M468" s="464"/>
    </row>
    <row r="469" spans="1:13" ht="14.4" x14ac:dyDescent="0.3">
      <c r="A469" s="3"/>
      <c r="F469" s="464" t="s">
        <v>1613</v>
      </c>
      <c r="G469" s="464"/>
      <c r="H469" s="464"/>
      <c r="I469" s="464"/>
      <c r="J469" s="464"/>
      <c r="K469" s="464"/>
      <c r="L469" s="464"/>
      <c r="M469" s="464"/>
    </row>
    <row r="470" spans="1:13" ht="14.4" x14ac:dyDescent="0.3">
      <c r="A470" s="3"/>
      <c r="F470" s="465" t="s">
        <v>1614</v>
      </c>
      <c r="G470" s="465"/>
      <c r="H470" s="464"/>
      <c r="I470" s="464"/>
      <c r="J470" s="464"/>
      <c r="K470" s="464"/>
      <c r="L470" s="464"/>
      <c r="M470" s="464"/>
    </row>
    <row r="471" spans="1:13" ht="14.4" x14ac:dyDescent="0.3">
      <c r="A471" s="3"/>
      <c r="F471" s="204"/>
      <c r="G471" s="204"/>
      <c r="H471" s="201"/>
      <c r="I471" s="201"/>
      <c r="J471" s="201"/>
      <c r="K471" s="201"/>
      <c r="L471" s="201"/>
      <c r="M471" s="201"/>
    </row>
    <row r="472" spans="1:13" x14ac:dyDescent="0.25">
      <c r="A472" s="3"/>
      <c r="F472" s="462" t="s">
        <v>1615</v>
      </c>
      <c r="G472" s="462"/>
      <c r="H472" s="462"/>
      <c r="I472" s="462"/>
      <c r="J472" s="462"/>
      <c r="K472" s="462"/>
      <c r="L472" s="462"/>
      <c r="M472" s="462"/>
    </row>
    <row r="473" spans="1:13" x14ac:dyDescent="0.25">
      <c r="A473" s="3"/>
      <c r="F473" s="462" t="s">
        <v>1616</v>
      </c>
      <c r="G473" s="462"/>
      <c r="H473" s="462"/>
      <c r="I473" s="462"/>
      <c r="J473" s="462"/>
      <c r="K473" s="462"/>
      <c r="L473" s="462"/>
      <c r="M473" s="462"/>
    </row>
    <row r="474" spans="1:13" x14ac:dyDescent="0.25">
      <c r="A474" s="3"/>
      <c r="F474" s="462" t="s">
        <v>1617</v>
      </c>
      <c r="G474" s="462"/>
      <c r="H474" s="462"/>
      <c r="I474" s="462"/>
      <c r="J474" s="462"/>
      <c r="K474" s="462"/>
      <c r="L474" s="462"/>
      <c r="M474" s="462"/>
    </row>
    <row r="475" spans="1:13" x14ac:dyDescent="0.25">
      <c r="A475" s="3"/>
      <c r="F475" s="462" t="s">
        <v>1618</v>
      </c>
      <c r="G475" s="462"/>
      <c r="H475" s="462"/>
      <c r="I475" s="462"/>
      <c r="J475" s="462"/>
      <c r="K475" s="462"/>
      <c r="L475" s="462"/>
      <c r="M475" s="462"/>
    </row>
    <row r="476" spans="1:13" ht="15.6" x14ac:dyDescent="0.25">
      <c r="A476" s="3"/>
      <c r="F476" s="205"/>
      <c r="G476" s="205"/>
      <c r="H476" s="200"/>
      <c r="I476" s="200"/>
      <c r="J476" s="200"/>
      <c r="K476" s="200"/>
      <c r="L476" s="200"/>
      <c r="M476" s="200"/>
    </row>
    <row r="477" spans="1:13" x14ac:dyDescent="0.25">
      <c r="A477" s="3"/>
      <c r="F477" s="202"/>
      <c r="G477" s="202"/>
      <c r="H477" s="199"/>
      <c r="I477" s="199"/>
      <c r="J477" s="199"/>
      <c r="K477" s="199"/>
      <c r="L477" s="199"/>
      <c r="M477" s="199"/>
    </row>
    <row r="478" spans="1:13" x14ac:dyDescent="0.25">
      <c r="A478" s="3"/>
      <c r="F478" s="139" t="s">
        <v>1619</v>
      </c>
      <c r="G478" s="139"/>
      <c r="H478" s="140"/>
      <c r="I478" s="140"/>
      <c r="J478" s="140"/>
      <c r="K478" s="140"/>
      <c r="L478" s="140"/>
      <c r="M478" s="140"/>
    </row>
    <row r="479" spans="1:13" x14ac:dyDescent="0.25">
      <c r="A479" s="3"/>
      <c r="F479" s="462" t="s">
        <v>1620</v>
      </c>
      <c r="G479" s="462"/>
      <c r="H479" s="462"/>
      <c r="I479" s="462"/>
      <c r="J479" s="462"/>
      <c r="K479" s="462"/>
      <c r="L479" s="462"/>
      <c r="M479" s="462"/>
    </row>
    <row r="480" spans="1:13" x14ac:dyDescent="0.25">
      <c r="A480" s="3"/>
      <c r="F480" s="462" t="s">
        <v>1621</v>
      </c>
      <c r="G480" s="462"/>
      <c r="H480" s="462"/>
      <c r="I480" s="462"/>
      <c r="J480" s="462"/>
      <c r="K480" s="462"/>
      <c r="L480" s="462"/>
      <c r="M480" s="462"/>
    </row>
    <row r="481" spans="1:13" x14ac:dyDescent="0.25">
      <c r="A481" s="3"/>
      <c r="F481" s="462" t="s">
        <v>1622</v>
      </c>
      <c r="G481" s="462"/>
      <c r="H481" s="462"/>
      <c r="I481" s="462"/>
      <c r="J481" s="462"/>
      <c r="K481" s="462"/>
      <c r="L481" s="462"/>
      <c r="M481" s="462"/>
    </row>
    <row r="482" spans="1:13" x14ac:dyDescent="0.25">
      <c r="A482" s="3"/>
      <c r="F482" s="462" t="s">
        <v>1623</v>
      </c>
      <c r="G482" s="462"/>
      <c r="H482" s="462"/>
      <c r="I482" s="462"/>
      <c r="J482" s="462"/>
      <c r="K482" s="462"/>
      <c r="L482" s="462"/>
      <c r="M482" s="462"/>
    </row>
    <row r="483" spans="1:13" x14ac:dyDescent="0.25">
      <c r="A483" s="3"/>
      <c r="F483" s="203"/>
      <c r="G483" s="203"/>
      <c r="H483" s="200"/>
      <c r="I483" s="200"/>
      <c r="J483" s="200"/>
      <c r="K483" s="200"/>
      <c r="L483" s="200"/>
      <c r="M483" s="200"/>
    </row>
    <row r="484" spans="1:13" ht="15.6" x14ac:dyDescent="0.25">
      <c r="A484" s="3"/>
      <c r="F484" s="469" t="s">
        <v>1624</v>
      </c>
      <c r="G484" s="469"/>
      <c r="H484" s="466"/>
      <c r="I484" s="466"/>
      <c r="J484" s="466"/>
      <c r="K484" s="466"/>
      <c r="L484" s="466"/>
      <c r="M484" s="466"/>
    </row>
    <row r="485" spans="1:13" x14ac:dyDescent="0.25">
      <c r="A485" s="3"/>
      <c r="F485" s="466" t="s">
        <v>1625</v>
      </c>
      <c r="G485" s="466"/>
      <c r="H485" s="466"/>
      <c r="I485" s="466"/>
      <c r="J485" s="466"/>
      <c r="K485" s="466"/>
      <c r="L485" s="466"/>
      <c r="M485" s="466"/>
    </row>
    <row r="486" spans="1:13" x14ac:dyDescent="0.25">
      <c r="A486" s="3"/>
      <c r="F486" s="466" t="s">
        <v>1626</v>
      </c>
      <c r="G486" s="466"/>
      <c r="H486" s="466"/>
      <c r="I486" s="466"/>
      <c r="J486" s="466"/>
      <c r="K486" s="466"/>
      <c r="L486" s="466"/>
      <c r="M486" s="466"/>
    </row>
    <row r="487" spans="1:13" x14ac:dyDescent="0.25">
      <c r="A487" s="3"/>
      <c r="F487" s="202"/>
      <c r="G487" s="202"/>
      <c r="H487" s="199"/>
      <c r="I487" s="199"/>
      <c r="J487" s="199"/>
      <c r="K487" s="199"/>
      <c r="L487" s="199"/>
      <c r="M487" s="199"/>
    </row>
    <row r="488" spans="1:13" x14ac:dyDescent="0.25">
      <c r="A488" s="3"/>
      <c r="F488" s="462" t="s">
        <v>1861</v>
      </c>
      <c r="G488" s="462"/>
      <c r="H488" s="462"/>
      <c r="I488" s="462"/>
      <c r="J488" s="462"/>
      <c r="K488" s="462"/>
      <c r="L488" s="462"/>
      <c r="M488" s="462"/>
    </row>
    <row r="489" spans="1:13" x14ac:dyDescent="0.25">
      <c r="A489" s="3"/>
      <c r="F489" s="203"/>
      <c r="G489" s="203"/>
      <c r="H489" s="200"/>
      <c r="I489" s="200"/>
      <c r="J489" s="200"/>
      <c r="K489" s="200"/>
      <c r="L489" s="200"/>
      <c r="M489" s="200"/>
    </row>
    <row r="490" spans="1:13" x14ac:dyDescent="0.25">
      <c r="A490" s="3"/>
      <c r="F490" s="203"/>
      <c r="G490" s="203"/>
      <c r="H490" s="200"/>
      <c r="I490" s="200"/>
      <c r="J490" s="200"/>
      <c r="K490" s="200"/>
      <c r="L490" s="200"/>
      <c r="M490" s="200"/>
    </row>
    <row r="491" spans="1:13" x14ac:dyDescent="0.25">
      <c r="A491" s="3"/>
      <c r="F491" s="141" t="s">
        <v>1628</v>
      </c>
      <c r="G491" s="141"/>
      <c r="H491" s="142"/>
      <c r="I491" s="142"/>
      <c r="J491" s="142"/>
      <c r="K491" s="142"/>
      <c r="L491" s="142"/>
      <c r="M491" s="142"/>
    </row>
    <row r="492" spans="1:13" ht="14.4" x14ac:dyDescent="0.3">
      <c r="A492" s="3"/>
      <c r="F492" s="143" t="s">
        <v>1629</v>
      </c>
      <c r="G492" s="143"/>
      <c r="H492"/>
      <c r="I492"/>
    </row>
    <row r="493" spans="1:13" ht="14.4" x14ac:dyDescent="0.3">
      <c r="A493" s="3"/>
      <c r="F493" s="42"/>
      <c r="G493" s="42"/>
      <c r="H493"/>
      <c r="I493"/>
      <c r="J493" s="52" t="s">
        <v>1630</v>
      </c>
      <c r="K493" s="52"/>
      <c r="L493" s="467">
        <v>42845</v>
      </c>
      <c r="M493" s="468"/>
    </row>
    <row r="494" spans="1:13" ht="14.4" x14ac:dyDescent="0.3">
      <c r="A494" s="3"/>
      <c r="F494" s="42"/>
      <c r="G494" s="42"/>
      <c r="H494"/>
      <c r="I494"/>
      <c r="J494" s="52" t="s">
        <v>1632</v>
      </c>
      <c r="K494" s="52"/>
      <c r="L494" s="144"/>
      <c r="M494" s="161" t="s">
        <v>1862</v>
      </c>
    </row>
    <row r="495" spans="1:13" x14ac:dyDescent="0.25">
      <c r="A495" s="3"/>
      <c r="H495" s="3"/>
      <c r="I495" s="3"/>
      <c r="J495" s="3"/>
      <c r="K495" s="140"/>
      <c r="L495" s="140"/>
      <c r="M495" s="140"/>
    </row>
    <row r="496" spans="1:13" x14ac:dyDescent="0.25">
      <c r="A496" s="3"/>
      <c r="H496" s="3"/>
      <c r="I496" s="3"/>
      <c r="J496" s="3"/>
      <c r="K496" s="3"/>
      <c r="L496" s="3"/>
      <c r="M496" s="3"/>
    </row>
    <row r="497" spans="1:13" x14ac:dyDescent="0.25">
      <c r="A497" s="3"/>
      <c r="H497" s="3"/>
      <c r="I497" s="3"/>
      <c r="J497" s="3"/>
      <c r="K497" s="3"/>
      <c r="L497" s="3"/>
      <c r="M497" s="3"/>
    </row>
    <row r="498" spans="1:13" x14ac:dyDescent="0.25">
      <c r="A498" s="3"/>
      <c r="F498" s="90" t="s">
        <v>1631</v>
      </c>
      <c r="H498" s="3"/>
      <c r="I498" s="3"/>
      <c r="J498" s="3"/>
      <c r="K498" s="3"/>
      <c r="L498" s="3"/>
      <c r="M498" s="3"/>
    </row>
    <row r="499" spans="1:13" x14ac:dyDescent="0.25">
      <c r="A499" s="3"/>
      <c r="H499" s="3"/>
      <c r="I499" s="3"/>
      <c r="J499" s="3"/>
      <c r="K499" s="3"/>
      <c r="L499" s="3"/>
      <c r="M499" s="3"/>
    </row>
    <row r="500" spans="1:13" x14ac:dyDescent="0.25">
      <c r="A500" s="3"/>
      <c r="H500" s="3"/>
      <c r="I500" s="3"/>
      <c r="J500" s="3"/>
      <c r="K500" s="3"/>
      <c r="L500" s="3"/>
      <c r="M500" s="3"/>
    </row>
    <row r="501" spans="1:13" x14ac:dyDescent="0.25">
      <c r="A501" s="3"/>
      <c r="G501" s="90">
        <f>COUNTIF(G1:G460,"Shire county")</f>
        <v>27</v>
      </c>
      <c r="H501" s="3"/>
      <c r="I501" s="3"/>
      <c r="J501" s="3"/>
      <c r="K501" s="3"/>
      <c r="L501" s="3"/>
      <c r="M501" s="3"/>
    </row>
    <row r="502" spans="1:13" x14ac:dyDescent="0.25">
      <c r="A502" s="3"/>
      <c r="H502" s="3"/>
      <c r="I502" s="3"/>
      <c r="J502" s="3"/>
      <c r="K502" s="3"/>
      <c r="L502" s="3"/>
      <c r="M502" s="3"/>
    </row>
    <row r="503" spans="1:13" x14ac:dyDescent="0.25">
      <c r="A503" s="3"/>
      <c r="H503" s="3"/>
      <c r="I503" s="3"/>
      <c r="J503" s="3"/>
      <c r="K503" s="3"/>
      <c r="L503" s="3"/>
      <c r="M503" s="3"/>
    </row>
    <row r="504" spans="1:13" x14ac:dyDescent="0.25">
      <c r="A504" s="3"/>
      <c r="H504" s="3"/>
      <c r="I504" s="3"/>
      <c r="J504" s="3"/>
      <c r="K504" s="3"/>
      <c r="L504" s="3"/>
      <c r="M504" s="3"/>
    </row>
    <row r="505" spans="1:13" x14ac:dyDescent="0.25">
      <c r="A505" s="3"/>
      <c r="H505" s="3"/>
      <c r="I505" s="3"/>
      <c r="J505" s="3"/>
      <c r="K505" s="3"/>
      <c r="L505" s="3"/>
      <c r="M505" s="3"/>
    </row>
    <row r="506" spans="1:13" x14ac:dyDescent="0.25">
      <c r="A506" s="3"/>
      <c r="H506" s="3"/>
      <c r="I506" s="3"/>
      <c r="J506" s="3"/>
      <c r="K506" s="3"/>
      <c r="L506" s="3"/>
      <c r="M506" s="3"/>
    </row>
    <row r="507" spans="1:13" x14ac:dyDescent="0.25">
      <c r="A507" s="3"/>
      <c r="H507" s="3"/>
      <c r="I507" s="3"/>
      <c r="J507" s="3"/>
      <c r="K507" s="3"/>
      <c r="L507" s="3"/>
      <c r="M507" s="3"/>
    </row>
    <row r="508" spans="1:13" x14ac:dyDescent="0.25">
      <c r="A508" s="3"/>
      <c r="H508" s="3"/>
      <c r="I508" s="3"/>
      <c r="J508" s="3"/>
      <c r="K508" s="3"/>
      <c r="L508" s="3"/>
      <c r="M508" s="3"/>
    </row>
    <row r="509" spans="1:13" x14ac:dyDescent="0.25">
      <c r="A509" s="3"/>
      <c r="H509" s="3"/>
      <c r="I509" s="3"/>
      <c r="J509" s="3"/>
      <c r="K509" s="3"/>
      <c r="L509" s="3"/>
      <c r="M509" s="3"/>
    </row>
    <row r="510" spans="1:13" x14ac:dyDescent="0.25">
      <c r="A510" s="3"/>
      <c r="H510" s="3"/>
      <c r="I510" s="3"/>
      <c r="J510" s="3"/>
      <c r="K510" s="3"/>
      <c r="L510" s="3"/>
      <c r="M510" s="3"/>
    </row>
    <row r="511" spans="1:13" x14ac:dyDescent="0.25">
      <c r="A511" s="3"/>
      <c r="H511" s="3"/>
      <c r="I511" s="3"/>
      <c r="J511" s="3"/>
      <c r="K511" s="3"/>
      <c r="L511" s="3"/>
      <c r="M511" s="3"/>
    </row>
    <row r="512" spans="1:13" x14ac:dyDescent="0.25">
      <c r="A512" s="3"/>
      <c r="H512" s="3"/>
      <c r="I512" s="3"/>
      <c r="J512" s="3"/>
      <c r="K512" s="3"/>
      <c r="L512" s="3"/>
      <c r="M512" s="3"/>
    </row>
    <row r="513" spans="1:13" x14ac:dyDescent="0.25">
      <c r="A513" s="3"/>
      <c r="H513" s="3"/>
      <c r="I513" s="3"/>
      <c r="J513" s="3"/>
      <c r="K513" s="3"/>
      <c r="L513" s="3"/>
      <c r="M513" s="3"/>
    </row>
    <row r="514" spans="1:13" x14ac:dyDescent="0.25">
      <c r="A514" s="3"/>
      <c r="H514" s="3"/>
      <c r="I514" s="3"/>
      <c r="J514" s="3"/>
      <c r="K514" s="3"/>
      <c r="L514" s="3"/>
      <c r="M514" s="3"/>
    </row>
    <row r="515" spans="1:13" x14ac:dyDescent="0.25">
      <c r="A515" s="3"/>
      <c r="H515" s="3"/>
      <c r="I515" s="3"/>
      <c r="J515" s="3"/>
      <c r="K515" s="3"/>
      <c r="L515" s="3"/>
      <c r="M515" s="3"/>
    </row>
    <row r="516" spans="1:13" x14ac:dyDescent="0.25">
      <c r="A516" s="3"/>
      <c r="H516" s="3"/>
      <c r="I516" s="3"/>
      <c r="J516" s="3"/>
      <c r="K516" s="3"/>
      <c r="L516" s="3"/>
      <c r="M516" s="3"/>
    </row>
    <row r="517" spans="1:13" x14ac:dyDescent="0.25">
      <c r="A517" s="3"/>
      <c r="H517" s="3"/>
      <c r="I517" s="3"/>
      <c r="J517" s="3"/>
      <c r="K517" s="3"/>
      <c r="L517" s="3"/>
      <c r="M517" s="3"/>
    </row>
    <row r="518" spans="1:13" x14ac:dyDescent="0.25">
      <c r="A518" s="3"/>
      <c r="H518" s="3"/>
      <c r="I518" s="3"/>
      <c r="J518" s="3"/>
      <c r="K518" s="3"/>
      <c r="L518" s="3"/>
      <c r="M518" s="3"/>
    </row>
    <row r="519" spans="1:13" x14ac:dyDescent="0.25">
      <c r="A519" s="3"/>
      <c r="H519" s="3"/>
      <c r="I519" s="3"/>
      <c r="J519" s="3"/>
      <c r="K519" s="3"/>
      <c r="L519" s="3"/>
      <c r="M519" s="3"/>
    </row>
    <row r="520" spans="1:13" x14ac:dyDescent="0.25">
      <c r="A520" s="3"/>
      <c r="H520" s="3"/>
      <c r="I520" s="3"/>
      <c r="J520" s="3"/>
      <c r="K520" s="3"/>
      <c r="L520" s="3"/>
      <c r="M520" s="3"/>
    </row>
    <row r="521" spans="1:13" x14ac:dyDescent="0.25">
      <c r="A521" s="3"/>
      <c r="H521" s="3"/>
      <c r="I521" s="3"/>
      <c r="J521" s="3"/>
      <c r="K521" s="3"/>
      <c r="L521" s="3"/>
      <c r="M521" s="3"/>
    </row>
    <row r="522" spans="1:13" x14ac:dyDescent="0.25">
      <c r="A522" s="3"/>
      <c r="H522" s="3"/>
      <c r="I522" s="3"/>
      <c r="J522" s="3"/>
      <c r="K522" s="3"/>
      <c r="L522" s="3"/>
      <c r="M522" s="3"/>
    </row>
    <row r="523" spans="1:13" x14ac:dyDescent="0.25">
      <c r="A523" s="3"/>
      <c r="H523" s="3"/>
      <c r="I523" s="3"/>
      <c r="J523" s="3"/>
      <c r="K523" s="3"/>
      <c r="L523" s="3"/>
      <c r="M523" s="3"/>
    </row>
    <row r="524" spans="1:13" x14ac:dyDescent="0.25">
      <c r="A524" s="3"/>
      <c r="H524" s="3"/>
      <c r="I524" s="3"/>
      <c r="J524" s="3"/>
      <c r="K524" s="3"/>
      <c r="L524" s="3"/>
      <c r="M524" s="3"/>
    </row>
    <row r="525" spans="1:13" x14ac:dyDescent="0.25">
      <c r="A525" s="3"/>
      <c r="H525" s="3"/>
      <c r="I525" s="3"/>
      <c r="J525" s="3"/>
      <c r="K525" s="3"/>
      <c r="L525" s="3"/>
      <c r="M525" s="3"/>
    </row>
    <row r="526" spans="1:13" x14ac:dyDescent="0.25">
      <c r="A526" s="3"/>
      <c r="H526" s="3"/>
      <c r="I526" s="3"/>
      <c r="J526" s="3"/>
      <c r="K526" s="3"/>
      <c r="L526" s="3"/>
      <c r="M526" s="3"/>
    </row>
    <row r="527" spans="1:13" x14ac:dyDescent="0.25">
      <c r="A527" s="3"/>
      <c r="H527" s="3"/>
      <c r="I527" s="3"/>
      <c r="J527" s="3"/>
      <c r="K527" s="3"/>
      <c r="L527" s="3"/>
      <c r="M527" s="3"/>
    </row>
    <row r="528" spans="1:13" x14ac:dyDescent="0.25">
      <c r="A528" s="3"/>
      <c r="H528" s="3"/>
      <c r="I528" s="3"/>
      <c r="J528" s="3"/>
      <c r="K528" s="3"/>
      <c r="L528" s="3"/>
      <c r="M528" s="3"/>
    </row>
    <row r="529" spans="1:13" x14ac:dyDescent="0.25">
      <c r="A529" s="3"/>
      <c r="H529" s="3"/>
      <c r="I529" s="3"/>
      <c r="J529" s="3"/>
      <c r="K529" s="3"/>
      <c r="L529" s="3"/>
      <c r="M529" s="3"/>
    </row>
    <row r="530" spans="1:13" x14ac:dyDescent="0.25">
      <c r="A530" s="3"/>
      <c r="H530" s="3"/>
      <c r="I530" s="3"/>
      <c r="J530" s="3"/>
      <c r="K530" s="3"/>
      <c r="L530" s="3"/>
      <c r="M530" s="3"/>
    </row>
    <row r="531" spans="1:13" x14ac:dyDescent="0.25">
      <c r="A531" s="3"/>
      <c r="H531" s="3"/>
      <c r="I531" s="3"/>
      <c r="J531" s="3"/>
      <c r="K531" s="3"/>
      <c r="L531" s="3"/>
      <c r="M531" s="3"/>
    </row>
    <row r="532" spans="1:13" x14ac:dyDescent="0.25">
      <c r="A532" s="3"/>
      <c r="H532" s="3"/>
      <c r="I532" s="3"/>
      <c r="J532" s="3"/>
      <c r="K532" s="3"/>
      <c r="L532" s="3"/>
      <c r="M532" s="3"/>
    </row>
    <row r="533" spans="1:13" x14ac:dyDescent="0.25">
      <c r="A533" s="3"/>
      <c r="H533" s="3"/>
      <c r="I533" s="3"/>
      <c r="J533" s="3"/>
      <c r="K533" s="3"/>
      <c r="L533" s="3"/>
      <c r="M533" s="3"/>
    </row>
    <row r="534" spans="1:13" x14ac:dyDescent="0.25">
      <c r="A534" s="3"/>
      <c r="H534" s="3"/>
      <c r="I534" s="3"/>
      <c r="J534" s="3"/>
      <c r="K534" s="3"/>
      <c r="L534" s="3"/>
      <c r="M534" s="3"/>
    </row>
    <row r="535" spans="1:13" x14ac:dyDescent="0.25">
      <c r="A535" s="3"/>
      <c r="H535" s="3"/>
      <c r="I535" s="3"/>
      <c r="J535" s="3"/>
      <c r="K535" s="3"/>
      <c r="L535" s="3"/>
      <c r="M535" s="3"/>
    </row>
    <row r="536" spans="1:13" x14ac:dyDescent="0.25">
      <c r="A536" s="3"/>
      <c r="H536" s="3"/>
      <c r="I536" s="3"/>
      <c r="J536" s="3"/>
      <c r="K536" s="3"/>
      <c r="L536" s="3"/>
      <c r="M536" s="3"/>
    </row>
    <row r="537" spans="1:13" x14ac:dyDescent="0.25">
      <c r="A537" s="3"/>
      <c r="H537" s="3"/>
      <c r="I537" s="3"/>
      <c r="J537" s="3"/>
      <c r="K537" s="3"/>
      <c r="L537" s="3"/>
      <c r="M537" s="3"/>
    </row>
    <row r="538" spans="1:13" x14ac:dyDescent="0.25">
      <c r="A538" s="3"/>
      <c r="H538" s="3"/>
      <c r="I538" s="3"/>
      <c r="J538" s="3"/>
      <c r="K538" s="3"/>
      <c r="L538" s="3"/>
      <c r="M538" s="3"/>
    </row>
    <row r="539" spans="1:13" x14ac:dyDescent="0.25">
      <c r="A539" s="3"/>
      <c r="H539" s="3"/>
      <c r="I539" s="3"/>
      <c r="J539" s="3"/>
      <c r="K539" s="3"/>
      <c r="L539" s="3"/>
      <c r="M539" s="3"/>
    </row>
    <row r="540" spans="1:13" x14ac:dyDescent="0.25">
      <c r="A540" s="3"/>
      <c r="H540" s="3"/>
      <c r="I540" s="3"/>
      <c r="J540" s="3"/>
      <c r="K540" s="3"/>
      <c r="L540" s="3"/>
      <c r="M540" s="3"/>
    </row>
    <row r="541" spans="1:13" x14ac:dyDescent="0.25">
      <c r="A541" s="3"/>
      <c r="H541" s="3"/>
      <c r="I541" s="3"/>
      <c r="J541" s="3"/>
      <c r="K541" s="3"/>
      <c r="L541" s="3"/>
      <c r="M541" s="3"/>
    </row>
    <row r="542" spans="1:13" x14ac:dyDescent="0.25">
      <c r="A542" s="3"/>
      <c r="H542" s="3"/>
      <c r="I542" s="3"/>
      <c r="J542" s="3"/>
      <c r="K542" s="3"/>
      <c r="L542" s="3"/>
      <c r="M542" s="3"/>
    </row>
    <row r="543" spans="1:13" x14ac:dyDescent="0.25">
      <c r="A543" s="3"/>
      <c r="H543" s="3"/>
      <c r="I543" s="3"/>
      <c r="J543" s="3"/>
      <c r="K543" s="3"/>
      <c r="L543" s="3"/>
      <c r="M543" s="3"/>
    </row>
    <row r="544" spans="1:13" x14ac:dyDescent="0.25">
      <c r="A544" s="3"/>
      <c r="H544" s="3"/>
      <c r="I544" s="3"/>
      <c r="J544" s="3"/>
      <c r="K544" s="3"/>
      <c r="L544" s="3"/>
      <c r="M544" s="3"/>
    </row>
    <row r="545" spans="1:13" x14ac:dyDescent="0.25">
      <c r="A545" s="3"/>
      <c r="H545" s="3"/>
      <c r="I545" s="3"/>
      <c r="J545" s="3"/>
      <c r="K545" s="3"/>
      <c r="L545" s="3"/>
      <c r="M545" s="3"/>
    </row>
    <row r="546" spans="1:13" x14ac:dyDescent="0.25">
      <c r="A546" s="3"/>
      <c r="H546" s="3"/>
      <c r="I546" s="3"/>
      <c r="J546" s="3"/>
      <c r="K546" s="3"/>
      <c r="L546" s="3"/>
      <c r="M546" s="3"/>
    </row>
    <row r="547" spans="1:13" x14ac:dyDescent="0.25">
      <c r="A547" s="3"/>
      <c r="H547" s="3"/>
      <c r="I547" s="3"/>
      <c r="J547" s="3"/>
      <c r="K547" s="3"/>
      <c r="L547" s="3"/>
      <c r="M547" s="3"/>
    </row>
    <row r="548" spans="1:13" x14ac:dyDescent="0.25">
      <c r="A548" s="3"/>
      <c r="H548" s="3"/>
      <c r="I548" s="3"/>
      <c r="J548" s="3"/>
      <c r="K548" s="3"/>
      <c r="L548" s="3"/>
      <c r="M548" s="3"/>
    </row>
    <row r="549" spans="1:13" x14ac:dyDescent="0.25">
      <c r="A549" s="3"/>
      <c r="H549" s="3"/>
      <c r="I549" s="3"/>
      <c r="J549" s="3"/>
      <c r="K549" s="3"/>
      <c r="L549" s="3"/>
      <c r="M549" s="3"/>
    </row>
    <row r="550" spans="1:13" x14ac:dyDescent="0.25">
      <c r="A550" s="3"/>
      <c r="H550" s="3"/>
      <c r="I550" s="3"/>
      <c r="J550" s="3"/>
      <c r="K550" s="3"/>
      <c r="L550" s="3"/>
      <c r="M550" s="3"/>
    </row>
    <row r="551" spans="1:13" x14ac:dyDescent="0.25">
      <c r="A551" s="3"/>
      <c r="H551" s="3"/>
      <c r="I551" s="3"/>
      <c r="J551" s="3"/>
      <c r="K551" s="3"/>
      <c r="L551" s="3"/>
      <c r="M551" s="3"/>
    </row>
    <row r="552" spans="1:13" x14ac:dyDescent="0.25">
      <c r="A552" s="3"/>
      <c r="H552" s="3"/>
      <c r="I552" s="3"/>
      <c r="J552" s="3"/>
      <c r="K552" s="3"/>
      <c r="L552" s="3"/>
      <c r="M552" s="3"/>
    </row>
    <row r="553" spans="1:13" x14ac:dyDescent="0.25">
      <c r="A553" s="3"/>
      <c r="H553" s="3"/>
      <c r="I553" s="3"/>
      <c r="J553" s="3"/>
      <c r="K553" s="3"/>
      <c r="L553" s="3"/>
      <c r="M553" s="3"/>
    </row>
    <row r="554" spans="1:13" x14ac:dyDescent="0.25">
      <c r="A554" s="3"/>
      <c r="H554" s="3"/>
      <c r="I554" s="3"/>
      <c r="J554" s="3"/>
      <c r="K554" s="3"/>
      <c r="L554" s="3"/>
      <c r="M554" s="3"/>
    </row>
    <row r="555" spans="1:13" x14ac:dyDescent="0.25">
      <c r="A555" s="3"/>
      <c r="H555" s="3"/>
      <c r="I555" s="3"/>
      <c r="J555" s="3"/>
      <c r="K555" s="3"/>
      <c r="L555" s="3"/>
      <c r="M555" s="3"/>
    </row>
    <row r="556" spans="1:13" x14ac:dyDescent="0.25">
      <c r="A556" s="3"/>
      <c r="H556" s="3"/>
      <c r="I556" s="3"/>
      <c r="J556" s="3"/>
      <c r="K556" s="3"/>
      <c r="L556" s="3"/>
      <c r="M556" s="3"/>
    </row>
    <row r="557" spans="1:13" x14ac:dyDescent="0.25">
      <c r="A557" s="3"/>
      <c r="H557" s="3"/>
      <c r="I557" s="3"/>
      <c r="J557" s="3"/>
      <c r="K557" s="3"/>
      <c r="L557" s="3"/>
      <c r="M557" s="3"/>
    </row>
    <row r="558" spans="1:13" x14ac:dyDescent="0.25">
      <c r="A558" s="3"/>
      <c r="H558" s="3"/>
      <c r="I558" s="3"/>
      <c r="J558" s="3"/>
      <c r="K558" s="3"/>
      <c r="L558" s="3"/>
      <c r="M558" s="3"/>
    </row>
    <row r="559" spans="1:13" x14ac:dyDescent="0.25">
      <c r="A559" s="3"/>
      <c r="H559" s="3"/>
      <c r="I559" s="3"/>
      <c r="J559" s="3"/>
      <c r="K559" s="3"/>
      <c r="L559" s="3"/>
      <c r="M559" s="3"/>
    </row>
    <row r="560" spans="1:13" x14ac:dyDescent="0.25">
      <c r="A560" s="3"/>
      <c r="H560" s="3"/>
      <c r="I560" s="3"/>
      <c r="J560" s="3"/>
      <c r="K560" s="3"/>
      <c r="L560" s="3"/>
      <c r="M560" s="3"/>
    </row>
    <row r="561" spans="1:13" x14ac:dyDescent="0.25">
      <c r="A561" s="3"/>
      <c r="H561" s="3"/>
      <c r="I561" s="3"/>
      <c r="J561" s="3"/>
      <c r="K561" s="3"/>
      <c r="L561" s="3"/>
      <c r="M561" s="3"/>
    </row>
    <row r="562" spans="1:13" x14ac:dyDescent="0.25">
      <c r="A562" s="3"/>
      <c r="H562" s="3"/>
      <c r="I562" s="3"/>
      <c r="J562" s="3"/>
      <c r="K562" s="3"/>
      <c r="L562" s="3"/>
      <c r="M562" s="3"/>
    </row>
    <row r="563" spans="1:13" x14ac:dyDescent="0.25">
      <c r="A563" s="3"/>
      <c r="H563" s="3"/>
      <c r="I563" s="3"/>
      <c r="J563" s="3"/>
      <c r="K563" s="3"/>
      <c r="L563" s="3"/>
      <c r="M563" s="3"/>
    </row>
    <row r="564" spans="1:13" x14ac:dyDescent="0.25">
      <c r="A564" s="3"/>
      <c r="H564" s="3"/>
      <c r="I564" s="3"/>
      <c r="J564" s="3"/>
      <c r="K564" s="3"/>
      <c r="L564" s="3"/>
      <c r="M564" s="3"/>
    </row>
    <row r="565" spans="1:13" x14ac:dyDescent="0.25">
      <c r="A565" s="3"/>
      <c r="H565" s="3"/>
      <c r="I565" s="3"/>
      <c r="J565" s="3"/>
      <c r="K565" s="3"/>
      <c r="L565" s="3"/>
      <c r="M565" s="3"/>
    </row>
    <row r="566" spans="1:13" x14ac:dyDescent="0.25">
      <c r="A566" s="3"/>
      <c r="H566" s="3"/>
      <c r="I566" s="3"/>
      <c r="J566" s="3"/>
      <c r="K566" s="3"/>
      <c r="L566" s="3"/>
      <c r="M566" s="3"/>
    </row>
    <row r="567" spans="1:13" x14ac:dyDescent="0.25">
      <c r="A567" s="3"/>
      <c r="H567" s="3"/>
      <c r="I567" s="3"/>
      <c r="J567" s="3"/>
      <c r="K567" s="3"/>
      <c r="L567" s="3"/>
      <c r="M567" s="3"/>
    </row>
    <row r="568" spans="1:13" x14ac:dyDescent="0.25">
      <c r="A568" s="3"/>
      <c r="H568" s="3"/>
      <c r="I568" s="3"/>
      <c r="J568" s="3"/>
      <c r="K568" s="3"/>
      <c r="L568" s="3"/>
      <c r="M568" s="3"/>
    </row>
    <row r="569" spans="1:13" x14ac:dyDescent="0.25">
      <c r="A569" s="3"/>
      <c r="H569" s="3"/>
      <c r="I569" s="3"/>
      <c r="J569" s="3"/>
      <c r="K569" s="3"/>
      <c r="L569" s="3"/>
      <c r="M569" s="3"/>
    </row>
    <row r="570" spans="1:13" x14ac:dyDescent="0.25">
      <c r="A570" s="3"/>
      <c r="H570" s="3"/>
      <c r="I570" s="3"/>
      <c r="J570" s="3"/>
      <c r="K570" s="3"/>
      <c r="L570" s="3"/>
      <c r="M570" s="3"/>
    </row>
    <row r="571" spans="1:13" x14ac:dyDescent="0.25">
      <c r="A571" s="3"/>
      <c r="H571" s="3"/>
      <c r="I571" s="3"/>
      <c r="J571" s="3"/>
      <c r="K571" s="3"/>
      <c r="L571" s="3"/>
      <c r="M571" s="3"/>
    </row>
    <row r="572" spans="1:13" x14ac:dyDescent="0.25">
      <c r="A572" s="3"/>
      <c r="H572" s="3"/>
      <c r="I572" s="3"/>
      <c r="J572" s="3"/>
      <c r="K572" s="3"/>
      <c r="L572" s="3"/>
      <c r="M572" s="3"/>
    </row>
    <row r="573" spans="1:13" x14ac:dyDescent="0.25">
      <c r="A573" s="3"/>
      <c r="H573" s="3"/>
      <c r="I573" s="3"/>
      <c r="J573" s="3"/>
      <c r="K573" s="3"/>
      <c r="L573" s="3"/>
      <c r="M573" s="3"/>
    </row>
    <row r="574" spans="1:13" x14ac:dyDescent="0.25">
      <c r="A574" s="3"/>
      <c r="H574" s="3"/>
      <c r="I574" s="3"/>
      <c r="J574" s="3"/>
      <c r="K574" s="3"/>
      <c r="L574" s="3"/>
      <c r="M574" s="3"/>
    </row>
    <row r="575" spans="1:13" x14ac:dyDescent="0.25">
      <c r="A575" s="3"/>
      <c r="H575" s="3"/>
      <c r="I575" s="3"/>
      <c r="J575" s="3"/>
      <c r="K575" s="3"/>
      <c r="L575" s="3"/>
      <c r="M575" s="3"/>
    </row>
    <row r="576" spans="1:13" x14ac:dyDescent="0.25">
      <c r="A576" s="3"/>
      <c r="H576" s="3"/>
      <c r="I576" s="3"/>
      <c r="J576" s="3"/>
      <c r="K576" s="3"/>
      <c r="L576" s="3"/>
      <c r="M576" s="3"/>
    </row>
    <row r="577" spans="1:13" x14ac:dyDescent="0.25">
      <c r="A577" s="3"/>
      <c r="H577" s="3"/>
      <c r="I577" s="3"/>
      <c r="J577" s="3"/>
      <c r="K577" s="3"/>
      <c r="L577" s="3"/>
      <c r="M577" s="3"/>
    </row>
    <row r="578" spans="1:13" x14ac:dyDescent="0.25">
      <c r="A578" s="3"/>
      <c r="H578" s="3"/>
      <c r="I578" s="3"/>
      <c r="J578" s="3"/>
      <c r="K578" s="3"/>
      <c r="L578" s="3"/>
      <c r="M578" s="3"/>
    </row>
    <row r="579" spans="1:13" x14ac:dyDescent="0.25">
      <c r="A579" s="3"/>
      <c r="H579" s="3"/>
      <c r="I579" s="3"/>
      <c r="J579" s="3"/>
      <c r="K579" s="3"/>
      <c r="L579" s="3"/>
      <c r="M579" s="3"/>
    </row>
    <row r="580" spans="1:13" x14ac:dyDescent="0.25">
      <c r="A580" s="3"/>
      <c r="H580" s="3"/>
      <c r="I580" s="3"/>
      <c r="J580" s="3"/>
      <c r="K580" s="3"/>
      <c r="L580" s="3"/>
      <c r="M580" s="3"/>
    </row>
    <row r="581" spans="1:13" x14ac:dyDescent="0.25">
      <c r="A581" s="3"/>
      <c r="H581" s="3"/>
      <c r="I581" s="3"/>
      <c r="J581" s="3"/>
      <c r="K581" s="3"/>
      <c r="L581" s="3"/>
      <c r="M581" s="3"/>
    </row>
    <row r="582" spans="1:13" x14ac:dyDescent="0.25">
      <c r="A582" s="3"/>
      <c r="H582" s="3"/>
      <c r="I582" s="3"/>
      <c r="J582" s="3"/>
      <c r="K582" s="3"/>
      <c r="L582" s="3"/>
      <c r="M582" s="3"/>
    </row>
    <row r="583" spans="1:13" x14ac:dyDescent="0.25">
      <c r="A583" s="3"/>
      <c r="H583" s="3"/>
      <c r="I583" s="3"/>
      <c r="J583" s="3"/>
      <c r="K583" s="3"/>
      <c r="L583" s="3"/>
      <c r="M583" s="3"/>
    </row>
    <row r="584" spans="1:13" x14ac:dyDescent="0.25">
      <c r="A584" s="3"/>
      <c r="H584" s="3"/>
      <c r="I584" s="3"/>
      <c r="J584" s="3"/>
      <c r="K584" s="3"/>
      <c r="L584" s="3"/>
      <c r="M584" s="3"/>
    </row>
    <row r="585" spans="1:13" x14ac:dyDescent="0.25">
      <c r="A585" s="3"/>
      <c r="H585" s="3"/>
      <c r="I585" s="3"/>
      <c r="J585" s="3"/>
      <c r="K585" s="3"/>
      <c r="L585" s="3"/>
      <c r="M585" s="3"/>
    </row>
    <row r="586" spans="1:13" x14ac:dyDescent="0.25">
      <c r="A586" s="3"/>
      <c r="H586" s="3"/>
      <c r="I586" s="3"/>
      <c r="J586" s="3"/>
      <c r="K586" s="3"/>
      <c r="L586" s="3"/>
      <c r="M586" s="3"/>
    </row>
    <row r="587" spans="1:13" x14ac:dyDescent="0.25">
      <c r="A587" s="3"/>
      <c r="H587" s="3"/>
      <c r="I587" s="3"/>
      <c r="J587" s="3"/>
      <c r="K587" s="3"/>
      <c r="L587" s="3"/>
      <c r="M587" s="3"/>
    </row>
    <row r="588" spans="1:13" x14ac:dyDescent="0.25">
      <c r="A588" s="3"/>
      <c r="H588" s="3"/>
      <c r="I588" s="3"/>
      <c r="J588" s="3"/>
      <c r="K588" s="3"/>
      <c r="L588" s="3"/>
      <c r="M588" s="3"/>
    </row>
    <row r="589" spans="1:13" x14ac:dyDescent="0.25">
      <c r="A589" s="3"/>
      <c r="H589" s="3"/>
      <c r="I589" s="3"/>
      <c r="J589" s="3"/>
      <c r="K589" s="3"/>
      <c r="L589" s="3"/>
      <c r="M589" s="3"/>
    </row>
    <row r="590" spans="1:13" x14ac:dyDescent="0.25">
      <c r="A590" s="3"/>
      <c r="H590" s="3"/>
      <c r="I590" s="3"/>
      <c r="J590" s="3"/>
      <c r="K590" s="3"/>
      <c r="L590" s="3"/>
      <c r="M590" s="3"/>
    </row>
    <row r="591" spans="1:13" x14ac:dyDescent="0.25">
      <c r="A591" s="3"/>
      <c r="H591" s="3"/>
      <c r="I591" s="3"/>
      <c r="J591" s="3"/>
      <c r="K591" s="3"/>
      <c r="L591" s="3"/>
      <c r="M591" s="3"/>
    </row>
    <row r="592" spans="1:13" x14ac:dyDescent="0.25">
      <c r="A592" s="3"/>
      <c r="H592" s="3"/>
      <c r="I592" s="3"/>
      <c r="J592" s="3"/>
      <c r="K592" s="3"/>
      <c r="L592" s="3"/>
      <c r="M592" s="3"/>
    </row>
    <row r="593" spans="1:13" x14ac:dyDescent="0.25">
      <c r="A593" s="3"/>
      <c r="H593" s="3"/>
      <c r="I593" s="3"/>
      <c r="J593" s="3"/>
      <c r="K593" s="3"/>
      <c r="L593" s="3"/>
      <c r="M593" s="3"/>
    </row>
    <row r="594" spans="1:13" x14ac:dyDescent="0.25">
      <c r="A594" s="3"/>
      <c r="H594" s="3"/>
      <c r="I594" s="3"/>
      <c r="J594" s="3"/>
      <c r="K594" s="3"/>
      <c r="L594" s="3"/>
      <c r="M594" s="3"/>
    </row>
    <row r="595" spans="1:13" x14ac:dyDescent="0.25">
      <c r="A595" s="3"/>
      <c r="H595" s="3"/>
      <c r="I595" s="3"/>
      <c r="J595" s="3"/>
      <c r="K595" s="3"/>
      <c r="L595" s="3"/>
      <c r="M595" s="3"/>
    </row>
    <row r="596" spans="1:13" x14ac:dyDescent="0.25">
      <c r="A596" s="3"/>
      <c r="H596" s="3"/>
      <c r="I596" s="3"/>
      <c r="J596" s="3"/>
      <c r="K596" s="3"/>
      <c r="L596" s="3"/>
      <c r="M596" s="3"/>
    </row>
    <row r="597" spans="1:13" x14ac:dyDescent="0.25">
      <c r="A597" s="3"/>
      <c r="H597" s="3"/>
      <c r="I597" s="3"/>
      <c r="J597" s="3"/>
      <c r="K597" s="3"/>
      <c r="L597" s="3"/>
      <c r="M597" s="3"/>
    </row>
    <row r="598" spans="1:13" x14ac:dyDescent="0.25">
      <c r="A598" s="3"/>
      <c r="H598" s="3"/>
      <c r="I598" s="3"/>
      <c r="J598" s="3"/>
      <c r="K598" s="3"/>
      <c r="L598" s="3"/>
      <c r="M598" s="3"/>
    </row>
    <row r="599" spans="1:13" x14ac:dyDescent="0.25">
      <c r="A599" s="3"/>
      <c r="H599" s="3"/>
      <c r="I599" s="3"/>
      <c r="J599" s="3"/>
      <c r="K599" s="3"/>
      <c r="L599" s="3"/>
      <c r="M599" s="3"/>
    </row>
    <row r="600" spans="1:13" x14ac:dyDescent="0.25">
      <c r="A600" s="3"/>
      <c r="H600" s="3"/>
      <c r="I600" s="3"/>
      <c r="J600" s="3"/>
      <c r="K600" s="3"/>
      <c r="L600" s="3"/>
      <c r="M600" s="3"/>
    </row>
    <row r="601" spans="1:13" x14ac:dyDescent="0.25">
      <c r="A601" s="3"/>
      <c r="H601" s="3"/>
      <c r="I601" s="3"/>
      <c r="J601" s="3"/>
      <c r="K601" s="3"/>
      <c r="L601" s="3"/>
      <c r="M601" s="3"/>
    </row>
    <row r="602" spans="1:13" x14ac:dyDescent="0.25">
      <c r="A602" s="3"/>
      <c r="H602" s="3"/>
      <c r="I602" s="3"/>
      <c r="J602" s="3"/>
      <c r="K602" s="3"/>
      <c r="L602" s="3"/>
      <c r="M602" s="3"/>
    </row>
    <row r="603" spans="1:13" x14ac:dyDescent="0.25">
      <c r="A603" s="3"/>
      <c r="H603" s="3"/>
      <c r="I603" s="3"/>
      <c r="J603" s="3"/>
      <c r="K603" s="3"/>
      <c r="L603" s="3"/>
      <c r="M603" s="3"/>
    </row>
    <row r="604" spans="1:13" x14ac:dyDescent="0.25">
      <c r="A604" s="3"/>
      <c r="H604" s="3"/>
      <c r="I604" s="3"/>
      <c r="J604" s="3"/>
      <c r="K604" s="3"/>
      <c r="L604" s="3"/>
      <c r="M604" s="3"/>
    </row>
    <row r="605" spans="1:13" x14ac:dyDescent="0.25">
      <c r="A605" s="3"/>
      <c r="H605" s="3"/>
      <c r="I605" s="3"/>
      <c r="J605" s="3"/>
      <c r="K605" s="3"/>
      <c r="L605" s="3"/>
      <c r="M605" s="3"/>
    </row>
    <row r="606" spans="1:13" x14ac:dyDescent="0.25">
      <c r="A606" s="3"/>
      <c r="H606" s="3"/>
      <c r="I606" s="3"/>
      <c r="J606" s="3"/>
      <c r="K606" s="3"/>
      <c r="L606" s="3"/>
      <c r="M606" s="3"/>
    </row>
    <row r="607" spans="1:13" x14ac:dyDescent="0.25">
      <c r="A607" s="3"/>
      <c r="H607" s="3"/>
      <c r="I607" s="3"/>
      <c r="J607" s="3"/>
      <c r="K607" s="3"/>
      <c r="L607" s="3"/>
      <c r="M607" s="3"/>
    </row>
    <row r="608" spans="1:13" x14ac:dyDescent="0.25">
      <c r="A608" s="3"/>
      <c r="H608" s="3"/>
      <c r="I608" s="3"/>
      <c r="J608" s="3"/>
      <c r="K608" s="3"/>
      <c r="L608" s="3"/>
      <c r="M608" s="3"/>
    </row>
    <row r="609" spans="1:13" x14ac:dyDescent="0.25">
      <c r="A609" s="3"/>
      <c r="H609" s="3"/>
      <c r="I609" s="3"/>
      <c r="J609" s="3"/>
      <c r="K609" s="3"/>
      <c r="L609" s="3"/>
      <c r="M609" s="3"/>
    </row>
    <row r="610" spans="1:13" x14ac:dyDescent="0.25">
      <c r="A610" s="3"/>
      <c r="H610" s="3"/>
      <c r="I610" s="3"/>
      <c r="J610" s="3"/>
      <c r="K610" s="3"/>
      <c r="L610" s="3"/>
      <c r="M610" s="3"/>
    </row>
    <row r="611" spans="1:13" x14ac:dyDescent="0.25">
      <c r="A611" s="3"/>
      <c r="H611" s="3"/>
      <c r="I611" s="3"/>
      <c r="J611" s="3"/>
      <c r="K611" s="3"/>
      <c r="L611" s="3"/>
      <c r="M611" s="3"/>
    </row>
    <row r="612" spans="1:13" x14ac:dyDescent="0.25">
      <c r="A612" s="3"/>
      <c r="H612" s="3"/>
      <c r="I612" s="3"/>
      <c r="J612" s="3"/>
      <c r="K612" s="3"/>
      <c r="L612" s="3"/>
      <c r="M612" s="3"/>
    </row>
    <row r="613" spans="1:13" x14ac:dyDescent="0.25">
      <c r="A613" s="3"/>
      <c r="H613" s="3"/>
      <c r="I613" s="3"/>
      <c r="J613" s="3"/>
      <c r="K613" s="3"/>
      <c r="L613" s="3"/>
      <c r="M613" s="3"/>
    </row>
    <row r="614" spans="1:13" x14ac:dyDescent="0.25">
      <c r="A614" s="3"/>
      <c r="H614" s="3"/>
      <c r="I614" s="3"/>
      <c r="J614" s="3"/>
      <c r="K614" s="3"/>
      <c r="L614" s="3"/>
      <c r="M614" s="3"/>
    </row>
    <row r="615" spans="1:13" x14ac:dyDescent="0.25">
      <c r="A615" s="3"/>
      <c r="H615" s="3"/>
      <c r="I615" s="3"/>
      <c r="J615" s="3"/>
      <c r="K615" s="3"/>
      <c r="L615" s="3"/>
      <c r="M615" s="3"/>
    </row>
    <row r="616" spans="1:13" x14ac:dyDescent="0.25">
      <c r="A616" s="3"/>
      <c r="H616" s="3"/>
      <c r="I616" s="3"/>
      <c r="J616" s="3"/>
      <c r="K616" s="3"/>
      <c r="L616" s="3"/>
      <c r="M616" s="3"/>
    </row>
    <row r="617" spans="1:13" x14ac:dyDescent="0.25">
      <c r="A617" s="3"/>
      <c r="H617" s="3"/>
      <c r="I617" s="3"/>
      <c r="J617" s="3"/>
      <c r="K617" s="3"/>
      <c r="L617" s="3"/>
      <c r="M617" s="3"/>
    </row>
    <row r="618" spans="1:13" x14ac:dyDescent="0.25">
      <c r="A618" s="3"/>
      <c r="H618" s="3"/>
      <c r="I618" s="3"/>
      <c r="J618" s="3"/>
      <c r="K618" s="3"/>
      <c r="L618" s="3"/>
      <c r="M618" s="3"/>
    </row>
    <row r="619" spans="1:13" x14ac:dyDescent="0.25">
      <c r="A619" s="3"/>
      <c r="H619" s="3"/>
      <c r="I619" s="3"/>
      <c r="J619" s="3"/>
      <c r="K619" s="3"/>
      <c r="L619" s="3"/>
      <c r="M619" s="3"/>
    </row>
    <row r="620" spans="1:13" x14ac:dyDescent="0.25">
      <c r="A620" s="3"/>
      <c r="H620" s="3"/>
      <c r="I620" s="3"/>
      <c r="J620" s="3"/>
      <c r="K620" s="3"/>
      <c r="L620" s="3"/>
      <c r="M620" s="3"/>
    </row>
    <row r="621" spans="1:13" x14ac:dyDescent="0.25">
      <c r="A621" s="3"/>
      <c r="H621" s="3"/>
      <c r="I621" s="3"/>
      <c r="J621" s="3"/>
      <c r="K621" s="3"/>
      <c r="L621" s="3"/>
      <c r="M621" s="3"/>
    </row>
    <row r="622" spans="1:13" x14ac:dyDescent="0.25">
      <c r="A622" s="3"/>
      <c r="H622" s="3"/>
      <c r="I622" s="3"/>
      <c r="J622" s="3"/>
      <c r="K622" s="3"/>
      <c r="L622" s="3"/>
      <c r="M622" s="3"/>
    </row>
    <row r="623" spans="1:13" x14ac:dyDescent="0.25">
      <c r="A623" s="3"/>
      <c r="H623" s="3"/>
      <c r="I623" s="3"/>
      <c r="J623" s="3"/>
      <c r="K623" s="3"/>
      <c r="L623" s="3"/>
      <c r="M623" s="3"/>
    </row>
    <row r="624" spans="1:13" x14ac:dyDescent="0.25">
      <c r="A624" s="3"/>
      <c r="H624" s="3"/>
      <c r="I624" s="3"/>
      <c r="J624" s="3"/>
      <c r="K624" s="3"/>
      <c r="L624" s="3"/>
      <c r="M624" s="3"/>
    </row>
    <row r="625" spans="1:13" x14ac:dyDescent="0.25">
      <c r="A625" s="3"/>
      <c r="H625" s="3"/>
      <c r="I625" s="3"/>
      <c r="J625" s="3"/>
      <c r="K625" s="3"/>
      <c r="L625" s="3"/>
      <c r="M625" s="3"/>
    </row>
    <row r="626" spans="1:13" x14ac:dyDescent="0.25">
      <c r="A626" s="3"/>
      <c r="H626" s="3"/>
      <c r="I626" s="3"/>
      <c r="J626" s="3"/>
      <c r="K626" s="3"/>
      <c r="L626" s="3"/>
      <c r="M626" s="3"/>
    </row>
  </sheetData>
  <mergeCells count="21">
    <mergeCell ref="F475:M475"/>
    <mergeCell ref="I3:M3"/>
    <mergeCell ref="F463:M463"/>
    <mergeCell ref="F464:M464"/>
    <mergeCell ref="F465:M465"/>
    <mergeCell ref="F466:M466"/>
    <mergeCell ref="F468:M468"/>
    <mergeCell ref="F469:M469"/>
    <mergeCell ref="F470:M470"/>
    <mergeCell ref="F472:M472"/>
    <mergeCell ref="F473:M473"/>
    <mergeCell ref="F474:M474"/>
    <mergeCell ref="F486:M486"/>
    <mergeCell ref="F488:M488"/>
    <mergeCell ref="L493:M493"/>
    <mergeCell ref="F479:M479"/>
    <mergeCell ref="F480:M480"/>
    <mergeCell ref="F481:M481"/>
    <mergeCell ref="F482:M482"/>
    <mergeCell ref="F484:M484"/>
    <mergeCell ref="F485:M485"/>
  </mergeCells>
  <conditionalFormatting sqref="F494:G495">
    <cfRule type="cellIs" dxfId="4" priority="1" operator="equal">
      <formula>"MISS"</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F626"/>
  <sheetViews>
    <sheetView topLeftCell="A459" workbookViewId="0">
      <selection activeCell="A459" sqref="A1:XFD1048576"/>
    </sheetView>
  </sheetViews>
  <sheetFormatPr defaultRowHeight="13.2" x14ac:dyDescent="0.25"/>
  <cols>
    <col min="1" max="1" width="5.109375" style="90" customWidth="1"/>
    <col min="2" max="2" width="11.6640625" style="90" customWidth="1"/>
    <col min="3" max="3" width="10.33203125" style="90" customWidth="1"/>
    <col min="4" max="4" width="11" style="90" customWidth="1"/>
    <col min="5" max="5" width="27.5546875" style="114" customWidth="1"/>
    <col min="6" max="6" width="30" style="90" customWidth="1"/>
    <col min="7" max="7" width="3.5546875" style="90" bestFit="1" customWidth="1"/>
    <col min="8" max="8" width="24.109375" style="90" bestFit="1" customWidth="1"/>
    <col min="9" max="13" width="13.6640625" style="90" customWidth="1"/>
    <col min="14" max="14" width="9.109375" style="3"/>
    <col min="15" max="15" width="10" style="3" bestFit="1" customWidth="1"/>
    <col min="16" max="32" width="9.109375" style="3"/>
    <col min="33" max="257" width="9.109375" style="90"/>
    <col min="258" max="258" width="5.109375" style="90" customWidth="1"/>
    <col min="259" max="259" width="11.6640625" style="90" customWidth="1"/>
    <col min="260" max="260" width="10.33203125" style="90" customWidth="1"/>
    <col min="261" max="261" width="11" style="90" customWidth="1"/>
    <col min="262" max="262" width="27.5546875" style="90" customWidth="1"/>
    <col min="263" max="263" width="30" style="90" customWidth="1"/>
    <col min="264" max="264" width="2.33203125" style="90" customWidth="1"/>
    <col min="265" max="269" width="13.6640625" style="90" customWidth="1"/>
    <col min="270" max="270" width="9.109375" style="90"/>
    <col min="271" max="271" width="10" style="90" bestFit="1" customWidth="1"/>
    <col min="272" max="513" width="9.109375" style="90"/>
    <col min="514" max="514" width="5.109375" style="90" customWidth="1"/>
    <col min="515" max="515" width="11.6640625" style="90" customWidth="1"/>
    <col min="516" max="516" width="10.33203125" style="90" customWidth="1"/>
    <col min="517" max="517" width="11" style="90" customWidth="1"/>
    <col min="518" max="518" width="27.5546875" style="90" customWidth="1"/>
    <col min="519" max="519" width="30" style="90" customWidth="1"/>
    <col min="520" max="520" width="2.33203125" style="90" customWidth="1"/>
    <col min="521" max="525" width="13.6640625" style="90" customWidth="1"/>
    <col min="526" max="526" width="9.109375" style="90"/>
    <col min="527" max="527" width="10" style="90" bestFit="1" customWidth="1"/>
    <col min="528" max="769" width="9.109375" style="90"/>
    <col min="770" max="770" width="5.109375" style="90" customWidth="1"/>
    <col min="771" max="771" width="11.6640625" style="90" customWidth="1"/>
    <col min="772" max="772" width="10.33203125" style="90" customWidth="1"/>
    <col min="773" max="773" width="11" style="90" customWidth="1"/>
    <col min="774" max="774" width="27.5546875" style="90" customWidth="1"/>
    <col min="775" max="775" width="30" style="90" customWidth="1"/>
    <col min="776" max="776" width="2.33203125" style="90" customWidth="1"/>
    <col min="777" max="781" width="13.6640625" style="90" customWidth="1"/>
    <col min="782" max="782" width="9.109375" style="90"/>
    <col min="783" max="783" width="10" style="90" bestFit="1" customWidth="1"/>
    <col min="784" max="1025" width="9.109375" style="90"/>
    <col min="1026" max="1026" width="5.109375" style="90" customWidth="1"/>
    <col min="1027" max="1027" width="11.6640625" style="90" customWidth="1"/>
    <col min="1028" max="1028" width="10.33203125" style="90" customWidth="1"/>
    <col min="1029" max="1029" width="11" style="90" customWidth="1"/>
    <col min="1030" max="1030" width="27.5546875" style="90" customWidth="1"/>
    <col min="1031" max="1031" width="30" style="90" customWidth="1"/>
    <col min="1032" max="1032" width="2.33203125" style="90" customWidth="1"/>
    <col min="1033" max="1037" width="13.6640625" style="90" customWidth="1"/>
    <col min="1038" max="1038" width="9.109375" style="90"/>
    <col min="1039" max="1039" width="10" style="90" bestFit="1" customWidth="1"/>
    <col min="1040" max="1281" width="9.109375" style="90"/>
    <col min="1282" max="1282" width="5.109375" style="90" customWidth="1"/>
    <col min="1283" max="1283" width="11.6640625" style="90" customWidth="1"/>
    <col min="1284" max="1284" width="10.33203125" style="90" customWidth="1"/>
    <col min="1285" max="1285" width="11" style="90" customWidth="1"/>
    <col min="1286" max="1286" width="27.5546875" style="90" customWidth="1"/>
    <col min="1287" max="1287" width="30" style="90" customWidth="1"/>
    <col min="1288" max="1288" width="2.33203125" style="90" customWidth="1"/>
    <col min="1289" max="1293" width="13.6640625" style="90" customWidth="1"/>
    <col min="1294" max="1294" width="9.109375" style="90"/>
    <col min="1295" max="1295" width="10" style="90" bestFit="1" customWidth="1"/>
    <col min="1296" max="1537" width="9.109375" style="90"/>
    <col min="1538" max="1538" width="5.109375" style="90" customWidth="1"/>
    <col min="1539" max="1539" width="11.6640625" style="90" customWidth="1"/>
    <col min="1540" max="1540" width="10.33203125" style="90" customWidth="1"/>
    <col min="1541" max="1541" width="11" style="90" customWidth="1"/>
    <col min="1542" max="1542" width="27.5546875" style="90" customWidth="1"/>
    <col min="1543" max="1543" width="30" style="90" customWidth="1"/>
    <col min="1544" max="1544" width="2.33203125" style="90" customWidth="1"/>
    <col min="1545" max="1549" width="13.6640625" style="90" customWidth="1"/>
    <col min="1550" max="1550" width="9.109375" style="90"/>
    <col min="1551" max="1551" width="10" style="90" bestFit="1" customWidth="1"/>
    <col min="1552" max="1793" width="9.109375" style="90"/>
    <col min="1794" max="1794" width="5.109375" style="90" customWidth="1"/>
    <col min="1795" max="1795" width="11.6640625" style="90" customWidth="1"/>
    <col min="1796" max="1796" width="10.33203125" style="90" customWidth="1"/>
    <col min="1797" max="1797" width="11" style="90" customWidth="1"/>
    <col min="1798" max="1798" width="27.5546875" style="90" customWidth="1"/>
    <col min="1799" max="1799" width="30" style="90" customWidth="1"/>
    <col min="1800" max="1800" width="2.33203125" style="90" customWidth="1"/>
    <col min="1801" max="1805" width="13.6640625" style="90" customWidth="1"/>
    <col min="1806" max="1806" width="9.109375" style="90"/>
    <col min="1807" max="1807" width="10" style="90" bestFit="1" customWidth="1"/>
    <col min="1808" max="2049" width="9.109375" style="90"/>
    <col min="2050" max="2050" width="5.109375" style="90" customWidth="1"/>
    <col min="2051" max="2051" width="11.6640625" style="90" customWidth="1"/>
    <col min="2052" max="2052" width="10.33203125" style="90" customWidth="1"/>
    <col min="2053" max="2053" width="11" style="90" customWidth="1"/>
    <col min="2054" max="2054" width="27.5546875" style="90" customWidth="1"/>
    <col min="2055" max="2055" width="30" style="90" customWidth="1"/>
    <col min="2056" max="2056" width="2.33203125" style="90" customWidth="1"/>
    <col min="2057" max="2061" width="13.6640625" style="90" customWidth="1"/>
    <col min="2062" max="2062" width="9.109375" style="90"/>
    <col min="2063" max="2063" width="10" style="90" bestFit="1" customWidth="1"/>
    <col min="2064" max="2305" width="9.109375" style="90"/>
    <col min="2306" max="2306" width="5.109375" style="90" customWidth="1"/>
    <col min="2307" max="2307" width="11.6640625" style="90" customWidth="1"/>
    <col min="2308" max="2308" width="10.33203125" style="90" customWidth="1"/>
    <col min="2309" max="2309" width="11" style="90" customWidth="1"/>
    <col min="2310" max="2310" width="27.5546875" style="90" customWidth="1"/>
    <col min="2311" max="2311" width="30" style="90" customWidth="1"/>
    <col min="2312" max="2312" width="2.33203125" style="90" customWidth="1"/>
    <col min="2313" max="2317" width="13.6640625" style="90" customWidth="1"/>
    <col min="2318" max="2318" width="9.109375" style="90"/>
    <col min="2319" max="2319" width="10" style="90" bestFit="1" customWidth="1"/>
    <col min="2320" max="2561" width="9.109375" style="90"/>
    <col min="2562" max="2562" width="5.109375" style="90" customWidth="1"/>
    <col min="2563" max="2563" width="11.6640625" style="90" customWidth="1"/>
    <col min="2564" max="2564" width="10.33203125" style="90" customWidth="1"/>
    <col min="2565" max="2565" width="11" style="90" customWidth="1"/>
    <col min="2566" max="2566" width="27.5546875" style="90" customWidth="1"/>
    <col min="2567" max="2567" width="30" style="90" customWidth="1"/>
    <col min="2568" max="2568" width="2.33203125" style="90" customWidth="1"/>
    <col min="2569" max="2573" width="13.6640625" style="90" customWidth="1"/>
    <col min="2574" max="2574" width="9.109375" style="90"/>
    <col min="2575" max="2575" width="10" style="90" bestFit="1" customWidth="1"/>
    <col min="2576" max="2817" width="9.109375" style="90"/>
    <col min="2818" max="2818" width="5.109375" style="90" customWidth="1"/>
    <col min="2819" max="2819" width="11.6640625" style="90" customWidth="1"/>
    <col min="2820" max="2820" width="10.33203125" style="90" customWidth="1"/>
    <col min="2821" max="2821" width="11" style="90" customWidth="1"/>
    <col min="2822" max="2822" width="27.5546875" style="90" customWidth="1"/>
    <col min="2823" max="2823" width="30" style="90" customWidth="1"/>
    <col min="2824" max="2824" width="2.33203125" style="90" customWidth="1"/>
    <col min="2825" max="2829" width="13.6640625" style="90" customWidth="1"/>
    <col min="2830" max="2830" width="9.109375" style="90"/>
    <col min="2831" max="2831" width="10" style="90" bestFit="1" customWidth="1"/>
    <col min="2832" max="3073" width="9.109375" style="90"/>
    <col min="3074" max="3074" width="5.109375" style="90" customWidth="1"/>
    <col min="3075" max="3075" width="11.6640625" style="90" customWidth="1"/>
    <col min="3076" max="3076" width="10.33203125" style="90" customWidth="1"/>
    <col min="3077" max="3077" width="11" style="90" customWidth="1"/>
    <col min="3078" max="3078" width="27.5546875" style="90" customWidth="1"/>
    <col min="3079" max="3079" width="30" style="90" customWidth="1"/>
    <col min="3080" max="3080" width="2.33203125" style="90" customWidth="1"/>
    <col min="3081" max="3085" width="13.6640625" style="90" customWidth="1"/>
    <col min="3086" max="3086" width="9.109375" style="90"/>
    <col min="3087" max="3087" width="10" style="90" bestFit="1" customWidth="1"/>
    <col min="3088" max="3329" width="9.109375" style="90"/>
    <col min="3330" max="3330" width="5.109375" style="90" customWidth="1"/>
    <col min="3331" max="3331" width="11.6640625" style="90" customWidth="1"/>
    <col min="3332" max="3332" width="10.33203125" style="90" customWidth="1"/>
    <col min="3333" max="3333" width="11" style="90" customWidth="1"/>
    <col min="3334" max="3334" width="27.5546875" style="90" customWidth="1"/>
    <col min="3335" max="3335" width="30" style="90" customWidth="1"/>
    <col min="3336" max="3336" width="2.33203125" style="90" customWidth="1"/>
    <col min="3337" max="3341" width="13.6640625" style="90" customWidth="1"/>
    <col min="3342" max="3342" width="9.109375" style="90"/>
    <col min="3343" max="3343" width="10" style="90" bestFit="1" customWidth="1"/>
    <col min="3344" max="3585" width="9.109375" style="90"/>
    <col min="3586" max="3586" width="5.109375" style="90" customWidth="1"/>
    <col min="3587" max="3587" width="11.6640625" style="90" customWidth="1"/>
    <col min="3588" max="3588" width="10.33203125" style="90" customWidth="1"/>
    <col min="3589" max="3589" width="11" style="90" customWidth="1"/>
    <col min="3590" max="3590" width="27.5546875" style="90" customWidth="1"/>
    <col min="3591" max="3591" width="30" style="90" customWidth="1"/>
    <col min="3592" max="3592" width="2.33203125" style="90" customWidth="1"/>
    <col min="3593" max="3597" width="13.6640625" style="90" customWidth="1"/>
    <col min="3598" max="3598" width="9.109375" style="90"/>
    <col min="3599" max="3599" width="10" style="90" bestFit="1" customWidth="1"/>
    <col min="3600" max="3841" width="9.109375" style="90"/>
    <col min="3842" max="3842" width="5.109375" style="90" customWidth="1"/>
    <col min="3843" max="3843" width="11.6640625" style="90" customWidth="1"/>
    <col min="3844" max="3844" width="10.33203125" style="90" customWidth="1"/>
    <col min="3845" max="3845" width="11" style="90" customWidth="1"/>
    <col min="3846" max="3846" width="27.5546875" style="90" customWidth="1"/>
    <col min="3847" max="3847" width="30" style="90" customWidth="1"/>
    <col min="3848" max="3848" width="2.33203125" style="90" customWidth="1"/>
    <col min="3849" max="3853" width="13.6640625" style="90" customWidth="1"/>
    <col min="3854" max="3854" width="9.109375" style="90"/>
    <col min="3855" max="3855" width="10" style="90" bestFit="1" customWidth="1"/>
    <col min="3856" max="4097" width="9.109375" style="90"/>
    <col min="4098" max="4098" width="5.109375" style="90" customWidth="1"/>
    <col min="4099" max="4099" width="11.6640625" style="90" customWidth="1"/>
    <col min="4100" max="4100" width="10.33203125" style="90" customWidth="1"/>
    <col min="4101" max="4101" width="11" style="90" customWidth="1"/>
    <col min="4102" max="4102" width="27.5546875" style="90" customWidth="1"/>
    <col min="4103" max="4103" width="30" style="90" customWidth="1"/>
    <col min="4104" max="4104" width="2.33203125" style="90" customWidth="1"/>
    <col min="4105" max="4109" width="13.6640625" style="90" customWidth="1"/>
    <col min="4110" max="4110" width="9.109375" style="90"/>
    <col min="4111" max="4111" width="10" style="90" bestFit="1" customWidth="1"/>
    <col min="4112" max="4353" width="9.109375" style="90"/>
    <col min="4354" max="4354" width="5.109375" style="90" customWidth="1"/>
    <col min="4355" max="4355" width="11.6640625" style="90" customWidth="1"/>
    <col min="4356" max="4356" width="10.33203125" style="90" customWidth="1"/>
    <col min="4357" max="4357" width="11" style="90" customWidth="1"/>
    <col min="4358" max="4358" width="27.5546875" style="90" customWidth="1"/>
    <col min="4359" max="4359" width="30" style="90" customWidth="1"/>
    <col min="4360" max="4360" width="2.33203125" style="90" customWidth="1"/>
    <col min="4361" max="4365" width="13.6640625" style="90" customWidth="1"/>
    <col min="4366" max="4366" width="9.109375" style="90"/>
    <col min="4367" max="4367" width="10" style="90" bestFit="1" customWidth="1"/>
    <col min="4368" max="4609" width="9.109375" style="90"/>
    <col min="4610" max="4610" width="5.109375" style="90" customWidth="1"/>
    <col min="4611" max="4611" width="11.6640625" style="90" customWidth="1"/>
    <col min="4612" max="4612" width="10.33203125" style="90" customWidth="1"/>
    <col min="4613" max="4613" width="11" style="90" customWidth="1"/>
    <col min="4614" max="4614" width="27.5546875" style="90" customWidth="1"/>
    <col min="4615" max="4615" width="30" style="90" customWidth="1"/>
    <col min="4616" max="4616" width="2.33203125" style="90" customWidth="1"/>
    <col min="4617" max="4621" width="13.6640625" style="90" customWidth="1"/>
    <col min="4622" max="4622" width="9.109375" style="90"/>
    <col min="4623" max="4623" width="10" style="90" bestFit="1" customWidth="1"/>
    <col min="4624" max="4865" width="9.109375" style="90"/>
    <col min="4866" max="4866" width="5.109375" style="90" customWidth="1"/>
    <col min="4867" max="4867" width="11.6640625" style="90" customWidth="1"/>
    <col min="4868" max="4868" width="10.33203125" style="90" customWidth="1"/>
    <col min="4869" max="4869" width="11" style="90" customWidth="1"/>
    <col min="4870" max="4870" width="27.5546875" style="90" customWidth="1"/>
    <col min="4871" max="4871" width="30" style="90" customWidth="1"/>
    <col min="4872" max="4872" width="2.33203125" style="90" customWidth="1"/>
    <col min="4873" max="4877" width="13.6640625" style="90" customWidth="1"/>
    <col min="4878" max="4878" width="9.109375" style="90"/>
    <col min="4879" max="4879" width="10" style="90" bestFit="1" customWidth="1"/>
    <col min="4880" max="5121" width="9.109375" style="90"/>
    <col min="5122" max="5122" width="5.109375" style="90" customWidth="1"/>
    <col min="5123" max="5123" width="11.6640625" style="90" customWidth="1"/>
    <col min="5124" max="5124" width="10.33203125" style="90" customWidth="1"/>
    <col min="5125" max="5125" width="11" style="90" customWidth="1"/>
    <col min="5126" max="5126" width="27.5546875" style="90" customWidth="1"/>
    <col min="5127" max="5127" width="30" style="90" customWidth="1"/>
    <col min="5128" max="5128" width="2.33203125" style="90" customWidth="1"/>
    <col min="5129" max="5133" width="13.6640625" style="90" customWidth="1"/>
    <col min="5134" max="5134" width="9.109375" style="90"/>
    <col min="5135" max="5135" width="10" style="90" bestFit="1" customWidth="1"/>
    <col min="5136" max="5377" width="9.109375" style="90"/>
    <col min="5378" max="5378" width="5.109375" style="90" customWidth="1"/>
    <col min="5379" max="5379" width="11.6640625" style="90" customWidth="1"/>
    <col min="5380" max="5380" width="10.33203125" style="90" customWidth="1"/>
    <col min="5381" max="5381" width="11" style="90" customWidth="1"/>
    <col min="5382" max="5382" width="27.5546875" style="90" customWidth="1"/>
    <col min="5383" max="5383" width="30" style="90" customWidth="1"/>
    <col min="5384" max="5384" width="2.33203125" style="90" customWidth="1"/>
    <col min="5385" max="5389" width="13.6640625" style="90" customWidth="1"/>
    <col min="5390" max="5390" width="9.109375" style="90"/>
    <col min="5391" max="5391" width="10" style="90" bestFit="1" customWidth="1"/>
    <col min="5392" max="5633" width="9.109375" style="90"/>
    <col min="5634" max="5634" width="5.109375" style="90" customWidth="1"/>
    <col min="5635" max="5635" width="11.6640625" style="90" customWidth="1"/>
    <col min="5636" max="5636" width="10.33203125" style="90" customWidth="1"/>
    <col min="5637" max="5637" width="11" style="90" customWidth="1"/>
    <col min="5638" max="5638" width="27.5546875" style="90" customWidth="1"/>
    <col min="5639" max="5639" width="30" style="90" customWidth="1"/>
    <col min="5640" max="5640" width="2.33203125" style="90" customWidth="1"/>
    <col min="5641" max="5645" width="13.6640625" style="90" customWidth="1"/>
    <col min="5646" max="5646" width="9.109375" style="90"/>
    <col min="5647" max="5647" width="10" style="90" bestFit="1" customWidth="1"/>
    <col min="5648" max="5889" width="9.109375" style="90"/>
    <col min="5890" max="5890" width="5.109375" style="90" customWidth="1"/>
    <col min="5891" max="5891" width="11.6640625" style="90" customWidth="1"/>
    <col min="5892" max="5892" width="10.33203125" style="90" customWidth="1"/>
    <col min="5893" max="5893" width="11" style="90" customWidth="1"/>
    <col min="5894" max="5894" width="27.5546875" style="90" customWidth="1"/>
    <col min="5895" max="5895" width="30" style="90" customWidth="1"/>
    <col min="5896" max="5896" width="2.33203125" style="90" customWidth="1"/>
    <col min="5897" max="5901" width="13.6640625" style="90" customWidth="1"/>
    <col min="5902" max="5902" width="9.109375" style="90"/>
    <col min="5903" max="5903" width="10" style="90" bestFit="1" customWidth="1"/>
    <col min="5904" max="6145" width="9.109375" style="90"/>
    <col min="6146" max="6146" width="5.109375" style="90" customWidth="1"/>
    <col min="6147" max="6147" width="11.6640625" style="90" customWidth="1"/>
    <col min="6148" max="6148" width="10.33203125" style="90" customWidth="1"/>
    <col min="6149" max="6149" width="11" style="90" customWidth="1"/>
    <col min="6150" max="6150" width="27.5546875" style="90" customWidth="1"/>
    <col min="6151" max="6151" width="30" style="90" customWidth="1"/>
    <col min="6152" max="6152" width="2.33203125" style="90" customWidth="1"/>
    <col min="6153" max="6157" width="13.6640625" style="90" customWidth="1"/>
    <col min="6158" max="6158" width="9.109375" style="90"/>
    <col min="6159" max="6159" width="10" style="90" bestFit="1" customWidth="1"/>
    <col min="6160" max="6401" width="9.109375" style="90"/>
    <col min="6402" max="6402" width="5.109375" style="90" customWidth="1"/>
    <col min="6403" max="6403" width="11.6640625" style="90" customWidth="1"/>
    <col min="6404" max="6404" width="10.33203125" style="90" customWidth="1"/>
    <col min="6405" max="6405" width="11" style="90" customWidth="1"/>
    <col min="6406" max="6406" width="27.5546875" style="90" customWidth="1"/>
    <col min="6407" max="6407" width="30" style="90" customWidth="1"/>
    <col min="6408" max="6408" width="2.33203125" style="90" customWidth="1"/>
    <col min="6409" max="6413" width="13.6640625" style="90" customWidth="1"/>
    <col min="6414" max="6414" width="9.109375" style="90"/>
    <col min="6415" max="6415" width="10" style="90" bestFit="1" customWidth="1"/>
    <col min="6416" max="6657" width="9.109375" style="90"/>
    <col min="6658" max="6658" width="5.109375" style="90" customWidth="1"/>
    <col min="6659" max="6659" width="11.6640625" style="90" customWidth="1"/>
    <col min="6660" max="6660" width="10.33203125" style="90" customWidth="1"/>
    <col min="6661" max="6661" width="11" style="90" customWidth="1"/>
    <col min="6662" max="6662" width="27.5546875" style="90" customWidth="1"/>
    <col min="6663" max="6663" width="30" style="90" customWidth="1"/>
    <col min="6664" max="6664" width="2.33203125" style="90" customWidth="1"/>
    <col min="6665" max="6669" width="13.6640625" style="90" customWidth="1"/>
    <col min="6670" max="6670" width="9.109375" style="90"/>
    <col min="6671" max="6671" width="10" style="90" bestFit="1" customWidth="1"/>
    <col min="6672" max="6913" width="9.109375" style="90"/>
    <col min="6914" max="6914" width="5.109375" style="90" customWidth="1"/>
    <col min="6915" max="6915" width="11.6640625" style="90" customWidth="1"/>
    <col min="6916" max="6916" width="10.33203125" style="90" customWidth="1"/>
    <col min="6917" max="6917" width="11" style="90" customWidth="1"/>
    <col min="6918" max="6918" width="27.5546875" style="90" customWidth="1"/>
    <col min="6919" max="6919" width="30" style="90" customWidth="1"/>
    <col min="6920" max="6920" width="2.33203125" style="90" customWidth="1"/>
    <col min="6921" max="6925" width="13.6640625" style="90" customWidth="1"/>
    <col min="6926" max="6926" width="9.109375" style="90"/>
    <col min="6927" max="6927" width="10" style="90" bestFit="1" customWidth="1"/>
    <col min="6928" max="7169" width="9.109375" style="90"/>
    <col min="7170" max="7170" width="5.109375" style="90" customWidth="1"/>
    <col min="7171" max="7171" width="11.6640625" style="90" customWidth="1"/>
    <col min="7172" max="7172" width="10.33203125" style="90" customWidth="1"/>
    <col min="7173" max="7173" width="11" style="90" customWidth="1"/>
    <col min="7174" max="7174" width="27.5546875" style="90" customWidth="1"/>
    <col min="7175" max="7175" width="30" style="90" customWidth="1"/>
    <col min="7176" max="7176" width="2.33203125" style="90" customWidth="1"/>
    <col min="7177" max="7181" width="13.6640625" style="90" customWidth="1"/>
    <col min="7182" max="7182" width="9.109375" style="90"/>
    <col min="7183" max="7183" width="10" style="90" bestFit="1" customWidth="1"/>
    <col min="7184" max="7425" width="9.109375" style="90"/>
    <col min="7426" max="7426" width="5.109375" style="90" customWidth="1"/>
    <col min="7427" max="7427" width="11.6640625" style="90" customWidth="1"/>
    <col min="7428" max="7428" width="10.33203125" style="90" customWidth="1"/>
    <col min="7429" max="7429" width="11" style="90" customWidth="1"/>
    <col min="7430" max="7430" width="27.5546875" style="90" customWidth="1"/>
    <col min="7431" max="7431" width="30" style="90" customWidth="1"/>
    <col min="7432" max="7432" width="2.33203125" style="90" customWidth="1"/>
    <col min="7433" max="7437" width="13.6640625" style="90" customWidth="1"/>
    <col min="7438" max="7438" width="9.109375" style="90"/>
    <col min="7439" max="7439" width="10" style="90" bestFit="1" customWidth="1"/>
    <col min="7440" max="7681" width="9.109375" style="90"/>
    <col min="7682" max="7682" width="5.109375" style="90" customWidth="1"/>
    <col min="7683" max="7683" width="11.6640625" style="90" customWidth="1"/>
    <col min="7684" max="7684" width="10.33203125" style="90" customWidth="1"/>
    <col min="7685" max="7685" width="11" style="90" customWidth="1"/>
    <col min="7686" max="7686" width="27.5546875" style="90" customWidth="1"/>
    <col min="7687" max="7687" width="30" style="90" customWidth="1"/>
    <col min="7688" max="7688" width="2.33203125" style="90" customWidth="1"/>
    <col min="7689" max="7693" width="13.6640625" style="90" customWidth="1"/>
    <col min="7694" max="7694" width="9.109375" style="90"/>
    <col min="7695" max="7695" width="10" style="90" bestFit="1" customWidth="1"/>
    <col min="7696" max="7937" width="9.109375" style="90"/>
    <col min="7938" max="7938" width="5.109375" style="90" customWidth="1"/>
    <col min="7939" max="7939" width="11.6640625" style="90" customWidth="1"/>
    <col min="7940" max="7940" width="10.33203125" style="90" customWidth="1"/>
    <col min="7941" max="7941" width="11" style="90" customWidth="1"/>
    <col min="7942" max="7942" width="27.5546875" style="90" customWidth="1"/>
    <col min="7943" max="7943" width="30" style="90" customWidth="1"/>
    <col min="7944" max="7944" width="2.33203125" style="90" customWidth="1"/>
    <col min="7945" max="7949" width="13.6640625" style="90" customWidth="1"/>
    <col min="7950" max="7950" width="9.109375" style="90"/>
    <col min="7951" max="7951" width="10" style="90" bestFit="1" customWidth="1"/>
    <col min="7952" max="8193" width="9.109375" style="90"/>
    <col min="8194" max="8194" width="5.109375" style="90" customWidth="1"/>
    <col min="8195" max="8195" width="11.6640625" style="90" customWidth="1"/>
    <col min="8196" max="8196" width="10.33203125" style="90" customWidth="1"/>
    <col min="8197" max="8197" width="11" style="90" customWidth="1"/>
    <col min="8198" max="8198" width="27.5546875" style="90" customWidth="1"/>
    <col min="8199" max="8199" width="30" style="90" customWidth="1"/>
    <col min="8200" max="8200" width="2.33203125" style="90" customWidth="1"/>
    <col min="8201" max="8205" width="13.6640625" style="90" customWidth="1"/>
    <col min="8206" max="8206" width="9.109375" style="90"/>
    <col min="8207" max="8207" width="10" style="90" bestFit="1" customWidth="1"/>
    <col min="8208" max="8449" width="9.109375" style="90"/>
    <col min="8450" max="8450" width="5.109375" style="90" customWidth="1"/>
    <col min="8451" max="8451" width="11.6640625" style="90" customWidth="1"/>
    <col min="8452" max="8452" width="10.33203125" style="90" customWidth="1"/>
    <col min="8453" max="8453" width="11" style="90" customWidth="1"/>
    <col min="8454" max="8454" width="27.5546875" style="90" customWidth="1"/>
    <col min="8455" max="8455" width="30" style="90" customWidth="1"/>
    <col min="8456" max="8456" width="2.33203125" style="90" customWidth="1"/>
    <col min="8457" max="8461" width="13.6640625" style="90" customWidth="1"/>
    <col min="8462" max="8462" width="9.109375" style="90"/>
    <col min="8463" max="8463" width="10" style="90" bestFit="1" customWidth="1"/>
    <col min="8464" max="8705" width="9.109375" style="90"/>
    <col min="8706" max="8706" width="5.109375" style="90" customWidth="1"/>
    <col min="8707" max="8707" width="11.6640625" style="90" customWidth="1"/>
    <col min="8708" max="8708" width="10.33203125" style="90" customWidth="1"/>
    <col min="8709" max="8709" width="11" style="90" customWidth="1"/>
    <col min="8710" max="8710" width="27.5546875" style="90" customWidth="1"/>
    <col min="8711" max="8711" width="30" style="90" customWidth="1"/>
    <col min="8712" max="8712" width="2.33203125" style="90" customWidth="1"/>
    <col min="8713" max="8717" width="13.6640625" style="90" customWidth="1"/>
    <col min="8718" max="8718" width="9.109375" style="90"/>
    <col min="8719" max="8719" width="10" style="90" bestFit="1" customWidth="1"/>
    <col min="8720" max="8961" width="9.109375" style="90"/>
    <col min="8962" max="8962" width="5.109375" style="90" customWidth="1"/>
    <col min="8963" max="8963" width="11.6640625" style="90" customWidth="1"/>
    <col min="8964" max="8964" width="10.33203125" style="90" customWidth="1"/>
    <col min="8965" max="8965" width="11" style="90" customWidth="1"/>
    <col min="8966" max="8966" width="27.5546875" style="90" customWidth="1"/>
    <col min="8967" max="8967" width="30" style="90" customWidth="1"/>
    <col min="8968" max="8968" width="2.33203125" style="90" customWidth="1"/>
    <col min="8969" max="8973" width="13.6640625" style="90" customWidth="1"/>
    <col min="8974" max="8974" width="9.109375" style="90"/>
    <col min="8975" max="8975" width="10" style="90" bestFit="1" customWidth="1"/>
    <col min="8976" max="9217" width="9.109375" style="90"/>
    <col min="9218" max="9218" width="5.109375" style="90" customWidth="1"/>
    <col min="9219" max="9219" width="11.6640625" style="90" customWidth="1"/>
    <col min="9220" max="9220" width="10.33203125" style="90" customWidth="1"/>
    <col min="9221" max="9221" width="11" style="90" customWidth="1"/>
    <col min="9222" max="9222" width="27.5546875" style="90" customWidth="1"/>
    <col min="9223" max="9223" width="30" style="90" customWidth="1"/>
    <col min="9224" max="9224" width="2.33203125" style="90" customWidth="1"/>
    <col min="9225" max="9229" width="13.6640625" style="90" customWidth="1"/>
    <col min="9230" max="9230" width="9.109375" style="90"/>
    <col min="9231" max="9231" width="10" style="90" bestFit="1" customWidth="1"/>
    <col min="9232" max="9473" width="9.109375" style="90"/>
    <col min="9474" max="9474" width="5.109375" style="90" customWidth="1"/>
    <col min="9475" max="9475" width="11.6640625" style="90" customWidth="1"/>
    <col min="9476" max="9476" width="10.33203125" style="90" customWidth="1"/>
    <col min="9477" max="9477" width="11" style="90" customWidth="1"/>
    <col min="9478" max="9478" width="27.5546875" style="90" customWidth="1"/>
    <col min="9479" max="9479" width="30" style="90" customWidth="1"/>
    <col min="9480" max="9480" width="2.33203125" style="90" customWidth="1"/>
    <col min="9481" max="9485" width="13.6640625" style="90" customWidth="1"/>
    <col min="9486" max="9486" width="9.109375" style="90"/>
    <col min="9487" max="9487" width="10" style="90" bestFit="1" customWidth="1"/>
    <col min="9488" max="9729" width="9.109375" style="90"/>
    <col min="9730" max="9730" width="5.109375" style="90" customWidth="1"/>
    <col min="9731" max="9731" width="11.6640625" style="90" customWidth="1"/>
    <col min="9732" max="9732" width="10.33203125" style="90" customWidth="1"/>
    <col min="9733" max="9733" width="11" style="90" customWidth="1"/>
    <col min="9734" max="9734" width="27.5546875" style="90" customWidth="1"/>
    <col min="9735" max="9735" width="30" style="90" customWidth="1"/>
    <col min="9736" max="9736" width="2.33203125" style="90" customWidth="1"/>
    <col min="9737" max="9741" width="13.6640625" style="90" customWidth="1"/>
    <col min="9742" max="9742" width="9.109375" style="90"/>
    <col min="9743" max="9743" width="10" style="90" bestFit="1" customWidth="1"/>
    <col min="9744" max="9985" width="9.109375" style="90"/>
    <col min="9986" max="9986" width="5.109375" style="90" customWidth="1"/>
    <col min="9987" max="9987" width="11.6640625" style="90" customWidth="1"/>
    <col min="9988" max="9988" width="10.33203125" style="90" customWidth="1"/>
    <col min="9989" max="9989" width="11" style="90" customWidth="1"/>
    <col min="9990" max="9990" width="27.5546875" style="90" customWidth="1"/>
    <col min="9991" max="9991" width="30" style="90" customWidth="1"/>
    <col min="9992" max="9992" width="2.33203125" style="90" customWidth="1"/>
    <col min="9993" max="9997" width="13.6640625" style="90" customWidth="1"/>
    <col min="9998" max="9998" width="9.109375" style="90"/>
    <col min="9999" max="9999" width="10" style="90" bestFit="1" customWidth="1"/>
    <col min="10000" max="10241" width="9.109375" style="90"/>
    <col min="10242" max="10242" width="5.109375" style="90" customWidth="1"/>
    <col min="10243" max="10243" width="11.6640625" style="90" customWidth="1"/>
    <col min="10244" max="10244" width="10.33203125" style="90" customWidth="1"/>
    <col min="10245" max="10245" width="11" style="90" customWidth="1"/>
    <col min="10246" max="10246" width="27.5546875" style="90" customWidth="1"/>
    <col min="10247" max="10247" width="30" style="90" customWidth="1"/>
    <col min="10248" max="10248" width="2.33203125" style="90" customWidth="1"/>
    <col min="10249" max="10253" width="13.6640625" style="90" customWidth="1"/>
    <col min="10254" max="10254" width="9.109375" style="90"/>
    <col min="10255" max="10255" width="10" style="90" bestFit="1" customWidth="1"/>
    <col min="10256" max="10497" width="9.109375" style="90"/>
    <col min="10498" max="10498" width="5.109375" style="90" customWidth="1"/>
    <col min="10499" max="10499" width="11.6640625" style="90" customWidth="1"/>
    <col min="10500" max="10500" width="10.33203125" style="90" customWidth="1"/>
    <col min="10501" max="10501" width="11" style="90" customWidth="1"/>
    <col min="10502" max="10502" width="27.5546875" style="90" customWidth="1"/>
    <col min="10503" max="10503" width="30" style="90" customWidth="1"/>
    <col min="10504" max="10504" width="2.33203125" style="90" customWidth="1"/>
    <col min="10505" max="10509" width="13.6640625" style="90" customWidth="1"/>
    <col min="10510" max="10510" width="9.109375" style="90"/>
    <col min="10511" max="10511" width="10" style="90" bestFit="1" customWidth="1"/>
    <col min="10512" max="10753" width="9.109375" style="90"/>
    <col min="10754" max="10754" width="5.109375" style="90" customWidth="1"/>
    <col min="10755" max="10755" width="11.6640625" style="90" customWidth="1"/>
    <col min="10756" max="10756" width="10.33203125" style="90" customWidth="1"/>
    <col min="10757" max="10757" width="11" style="90" customWidth="1"/>
    <col min="10758" max="10758" width="27.5546875" style="90" customWidth="1"/>
    <col min="10759" max="10759" width="30" style="90" customWidth="1"/>
    <col min="10760" max="10760" width="2.33203125" style="90" customWidth="1"/>
    <col min="10761" max="10765" width="13.6640625" style="90" customWidth="1"/>
    <col min="10766" max="10766" width="9.109375" style="90"/>
    <col min="10767" max="10767" width="10" style="90" bestFit="1" customWidth="1"/>
    <col min="10768" max="11009" width="9.109375" style="90"/>
    <col min="11010" max="11010" width="5.109375" style="90" customWidth="1"/>
    <col min="11011" max="11011" width="11.6640625" style="90" customWidth="1"/>
    <col min="11012" max="11012" width="10.33203125" style="90" customWidth="1"/>
    <col min="11013" max="11013" width="11" style="90" customWidth="1"/>
    <col min="11014" max="11014" width="27.5546875" style="90" customWidth="1"/>
    <col min="11015" max="11015" width="30" style="90" customWidth="1"/>
    <col min="11016" max="11016" width="2.33203125" style="90" customWidth="1"/>
    <col min="11017" max="11021" width="13.6640625" style="90" customWidth="1"/>
    <col min="11022" max="11022" width="9.109375" style="90"/>
    <col min="11023" max="11023" width="10" style="90" bestFit="1" customWidth="1"/>
    <col min="11024" max="11265" width="9.109375" style="90"/>
    <col min="11266" max="11266" width="5.109375" style="90" customWidth="1"/>
    <col min="11267" max="11267" width="11.6640625" style="90" customWidth="1"/>
    <col min="11268" max="11268" width="10.33203125" style="90" customWidth="1"/>
    <col min="11269" max="11269" width="11" style="90" customWidth="1"/>
    <col min="11270" max="11270" width="27.5546875" style="90" customWidth="1"/>
    <col min="11271" max="11271" width="30" style="90" customWidth="1"/>
    <col min="11272" max="11272" width="2.33203125" style="90" customWidth="1"/>
    <col min="11273" max="11277" width="13.6640625" style="90" customWidth="1"/>
    <col min="11278" max="11278" width="9.109375" style="90"/>
    <col min="11279" max="11279" width="10" style="90" bestFit="1" customWidth="1"/>
    <col min="11280" max="11521" width="9.109375" style="90"/>
    <col min="11522" max="11522" width="5.109375" style="90" customWidth="1"/>
    <col min="11523" max="11523" width="11.6640625" style="90" customWidth="1"/>
    <col min="11524" max="11524" width="10.33203125" style="90" customWidth="1"/>
    <col min="11525" max="11525" width="11" style="90" customWidth="1"/>
    <col min="11526" max="11526" width="27.5546875" style="90" customWidth="1"/>
    <col min="11527" max="11527" width="30" style="90" customWidth="1"/>
    <col min="11528" max="11528" width="2.33203125" style="90" customWidth="1"/>
    <col min="11529" max="11533" width="13.6640625" style="90" customWidth="1"/>
    <col min="11534" max="11534" width="9.109375" style="90"/>
    <col min="11535" max="11535" width="10" style="90" bestFit="1" customWidth="1"/>
    <col min="11536" max="11777" width="9.109375" style="90"/>
    <col min="11778" max="11778" width="5.109375" style="90" customWidth="1"/>
    <col min="11779" max="11779" width="11.6640625" style="90" customWidth="1"/>
    <col min="11780" max="11780" width="10.33203125" style="90" customWidth="1"/>
    <col min="11781" max="11781" width="11" style="90" customWidth="1"/>
    <col min="11782" max="11782" width="27.5546875" style="90" customWidth="1"/>
    <col min="11783" max="11783" width="30" style="90" customWidth="1"/>
    <col min="11784" max="11784" width="2.33203125" style="90" customWidth="1"/>
    <col min="11785" max="11789" width="13.6640625" style="90" customWidth="1"/>
    <col min="11790" max="11790" width="9.109375" style="90"/>
    <col min="11791" max="11791" width="10" style="90" bestFit="1" customWidth="1"/>
    <col min="11792" max="12033" width="9.109375" style="90"/>
    <col min="12034" max="12034" width="5.109375" style="90" customWidth="1"/>
    <col min="12035" max="12035" width="11.6640625" style="90" customWidth="1"/>
    <col min="12036" max="12036" width="10.33203125" style="90" customWidth="1"/>
    <col min="12037" max="12037" width="11" style="90" customWidth="1"/>
    <col min="12038" max="12038" width="27.5546875" style="90" customWidth="1"/>
    <col min="12039" max="12039" width="30" style="90" customWidth="1"/>
    <col min="12040" max="12040" width="2.33203125" style="90" customWidth="1"/>
    <col min="12041" max="12045" width="13.6640625" style="90" customWidth="1"/>
    <col min="12046" max="12046" width="9.109375" style="90"/>
    <col min="12047" max="12047" width="10" style="90" bestFit="1" customWidth="1"/>
    <col min="12048" max="12289" width="9.109375" style="90"/>
    <col min="12290" max="12290" width="5.109375" style="90" customWidth="1"/>
    <col min="12291" max="12291" width="11.6640625" style="90" customWidth="1"/>
    <col min="12292" max="12292" width="10.33203125" style="90" customWidth="1"/>
    <col min="12293" max="12293" width="11" style="90" customWidth="1"/>
    <col min="12294" max="12294" width="27.5546875" style="90" customWidth="1"/>
    <col min="12295" max="12295" width="30" style="90" customWidth="1"/>
    <col min="12296" max="12296" width="2.33203125" style="90" customWidth="1"/>
    <col min="12297" max="12301" width="13.6640625" style="90" customWidth="1"/>
    <col min="12302" max="12302" width="9.109375" style="90"/>
    <col min="12303" max="12303" width="10" style="90" bestFit="1" customWidth="1"/>
    <col min="12304" max="12545" width="9.109375" style="90"/>
    <col min="12546" max="12546" width="5.109375" style="90" customWidth="1"/>
    <col min="12547" max="12547" width="11.6640625" style="90" customWidth="1"/>
    <col min="12548" max="12548" width="10.33203125" style="90" customWidth="1"/>
    <col min="12549" max="12549" width="11" style="90" customWidth="1"/>
    <col min="12550" max="12550" width="27.5546875" style="90" customWidth="1"/>
    <col min="12551" max="12551" width="30" style="90" customWidth="1"/>
    <col min="12552" max="12552" width="2.33203125" style="90" customWidth="1"/>
    <col min="12553" max="12557" width="13.6640625" style="90" customWidth="1"/>
    <col min="12558" max="12558" width="9.109375" style="90"/>
    <col min="12559" max="12559" width="10" style="90" bestFit="1" customWidth="1"/>
    <col min="12560" max="12801" width="9.109375" style="90"/>
    <col min="12802" max="12802" width="5.109375" style="90" customWidth="1"/>
    <col min="12803" max="12803" width="11.6640625" style="90" customWidth="1"/>
    <col min="12804" max="12804" width="10.33203125" style="90" customWidth="1"/>
    <col min="12805" max="12805" width="11" style="90" customWidth="1"/>
    <col min="12806" max="12806" width="27.5546875" style="90" customWidth="1"/>
    <col min="12807" max="12807" width="30" style="90" customWidth="1"/>
    <col min="12808" max="12808" width="2.33203125" style="90" customWidth="1"/>
    <col min="12809" max="12813" width="13.6640625" style="90" customWidth="1"/>
    <col min="12814" max="12814" width="9.109375" style="90"/>
    <col min="12815" max="12815" width="10" style="90" bestFit="1" customWidth="1"/>
    <col min="12816" max="13057" width="9.109375" style="90"/>
    <col min="13058" max="13058" width="5.109375" style="90" customWidth="1"/>
    <col min="13059" max="13059" width="11.6640625" style="90" customWidth="1"/>
    <col min="13060" max="13060" width="10.33203125" style="90" customWidth="1"/>
    <col min="13061" max="13061" width="11" style="90" customWidth="1"/>
    <col min="13062" max="13062" width="27.5546875" style="90" customWidth="1"/>
    <col min="13063" max="13063" width="30" style="90" customWidth="1"/>
    <col min="13064" max="13064" width="2.33203125" style="90" customWidth="1"/>
    <col min="13065" max="13069" width="13.6640625" style="90" customWidth="1"/>
    <col min="13070" max="13070" width="9.109375" style="90"/>
    <col min="13071" max="13071" width="10" style="90" bestFit="1" customWidth="1"/>
    <col min="13072" max="13313" width="9.109375" style="90"/>
    <col min="13314" max="13314" width="5.109375" style="90" customWidth="1"/>
    <col min="13315" max="13315" width="11.6640625" style="90" customWidth="1"/>
    <col min="13316" max="13316" width="10.33203125" style="90" customWidth="1"/>
    <col min="13317" max="13317" width="11" style="90" customWidth="1"/>
    <col min="13318" max="13318" width="27.5546875" style="90" customWidth="1"/>
    <col min="13319" max="13319" width="30" style="90" customWidth="1"/>
    <col min="13320" max="13320" width="2.33203125" style="90" customWidth="1"/>
    <col min="13321" max="13325" width="13.6640625" style="90" customWidth="1"/>
    <col min="13326" max="13326" width="9.109375" style="90"/>
    <col min="13327" max="13327" width="10" style="90" bestFit="1" customWidth="1"/>
    <col min="13328" max="13569" width="9.109375" style="90"/>
    <col min="13570" max="13570" width="5.109375" style="90" customWidth="1"/>
    <col min="13571" max="13571" width="11.6640625" style="90" customWidth="1"/>
    <col min="13572" max="13572" width="10.33203125" style="90" customWidth="1"/>
    <col min="13573" max="13573" width="11" style="90" customWidth="1"/>
    <col min="13574" max="13574" width="27.5546875" style="90" customWidth="1"/>
    <col min="13575" max="13575" width="30" style="90" customWidth="1"/>
    <col min="13576" max="13576" width="2.33203125" style="90" customWidth="1"/>
    <col min="13577" max="13581" width="13.6640625" style="90" customWidth="1"/>
    <col min="13582" max="13582" width="9.109375" style="90"/>
    <col min="13583" max="13583" width="10" style="90" bestFit="1" customWidth="1"/>
    <col min="13584" max="13825" width="9.109375" style="90"/>
    <col min="13826" max="13826" width="5.109375" style="90" customWidth="1"/>
    <col min="13827" max="13827" width="11.6640625" style="90" customWidth="1"/>
    <col min="13828" max="13828" width="10.33203125" style="90" customWidth="1"/>
    <col min="13829" max="13829" width="11" style="90" customWidth="1"/>
    <col min="13830" max="13830" width="27.5546875" style="90" customWidth="1"/>
    <col min="13831" max="13831" width="30" style="90" customWidth="1"/>
    <col min="13832" max="13832" width="2.33203125" style="90" customWidth="1"/>
    <col min="13833" max="13837" width="13.6640625" style="90" customWidth="1"/>
    <col min="13838" max="13838" width="9.109375" style="90"/>
    <col min="13839" max="13839" width="10" style="90" bestFit="1" customWidth="1"/>
    <col min="13840" max="14081" width="9.109375" style="90"/>
    <col min="14082" max="14082" width="5.109375" style="90" customWidth="1"/>
    <col min="14083" max="14083" width="11.6640625" style="90" customWidth="1"/>
    <col min="14084" max="14084" width="10.33203125" style="90" customWidth="1"/>
    <col min="14085" max="14085" width="11" style="90" customWidth="1"/>
    <col min="14086" max="14086" width="27.5546875" style="90" customWidth="1"/>
    <col min="14087" max="14087" width="30" style="90" customWidth="1"/>
    <col min="14088" max="14088" width="2.33203125" style="90" customWidth="1"/>
    <col min="14089" max="14093" width="13.6640625" style="90" customWidth="1"/>
    <col min="14094" max="14094" width="9.109375" style="90"/>
    <col min="14095" max="14095" width="10" style="90" bestFit="1" customWidth="1"/>
    <col min="14096" max="14337" width="9.109375" style="90"/>
    <col min="14338" max="14338" width="5.109375" style="90" customWidth="1"/>
    <col min="14339" max="14339" width="11.6640625" style="90" customWidth="1"/>
    <col min="14340" max="14340" width="10.33203125" style="90" customWidth="1"/>
    <col min="14341" max="14341" width="11" style="90" customWidth="1"/>
    <col min="14342" max="14342" width="27.5546875" style="90" customWidth="1"/>
    <col min="14343" max="14343" width="30" style="90" customWidth="1"/>
    <col min="14344" max="14344" width="2.33203125" style="90" customWidth="1"/>
    <col min="14345" max="14349" width="13.6640625" style="90" customWidth="1"/>
    <col min="14350" max="14350" width="9.109375" style="90"/>
    <col min="14351" max="14351" width="10" style="90" bestFit="1" customWidth="1"/>
    <col min="14352" max="14593" width="9.109375" style="90"/>
    <col min="14594" max="14594" width="5.109375" style="90" customWidth="1"/>
    <col min="14595" max="14595" width="11.6640625" style="90" customWidth="1"/>
    <col min="14596" max="14596" width="10.33203125" style="90" customWidth="1"/>
    <col min="14597" max="14597" width="11" style="90" customWidth="1"/>
    <col min="14598" max="14598" width="27.5546875" style="90" customWidth="1"/>
    <col min="14599" max="14599" width="30" style="90" customWidth="1"/>
    <col min="14600" max="14600" width="2.33203125" style="90" customWidth="1"/>
    <col min="14601" max="14605" width="13.6640625" style="90" customWidth="1"/>
    <col min="14606" max="14606" width="9.109375" style="90"/>
    <col min="14607" max="14607" width="10" style="90" bestFit="1" customWidth="1"/>
    <col min="14608" max="14849" width="9.109375" style="90"/>
    <col min="14850" max="14850" width="5.109375" style="90" customWidth="1"/>
    <col min="14851" max="14851" width="11.6640625" style="90" customWidth="1"/>
    <col min="14852" max="14852" width="10.33203125" style="90" customWidth="1"/>
    <col min="14853" max="14853" width="11" style="90" customWidth="1"/>
    <col min="14854" max="14854" width="27.5546875" style="90" customWidth="1"/>
    <col min="14855" max="14855" width="30" style="90" customWidth="1"/>
    <col min="14856" max="14856" width="2.33203125" style="90" customWidth="1"/>
    <col min="14857" max="14861" width="13.6640625" style="90" customWidth="1"/>
    <col min="14862" max="14862" width="9.109375" style="90"/>
    <col min="14863" max="14863" width="10" style="90" bestFit="1" customWidth="1"/>
    <col min="14864" max="15105" width="9.109375" style="90"/>
    <col min="15106" max="15106" width="5.109375" style="90" customWidth="1"/>
    <col min="15107" max="15107" width="11.6640625" style="90" customWidth="1"/>
    <col min="15108" max="15108" width="10.33203125" style="90" customWidth="1"/>
    <col min="15109" max="15109" width="11" style="90" customWidth="1"/>
    <col min="15110" max="15110" width="27.5546875" style="90" customWidth="1"/>
    <col min="15111" max="15111" width="30" style="90" customWidth="1"/>
    <col min="15112" max="15112" width="2.33203125" style="90" customWidth="1"/>
    <col min="15113" max="15117" width="13.6640625" style="90" customWidth="1"/>
    <col min="15118" max="15118" width="9.109375" style="90"/>
    <col min="15119" max="15119" width="10" style="90" bestFit="1" customWidth="1"/>
    <col min="15120" max="15361" width="9.109375" style="90"/>
    <col min="15362" max="15362" width="5.109375" style="90" customWidth="1"/>
    <col min="15363" max="15363" width="11.6640625" style="90" customWidth="1"/>
    <col min="15364" max="15364" width="10.33203125" style="90" customWidth="1"/>
    <col min="15365" max="15365" width="11" style="90" customWidth="1"/>
    <col min="15366" max="15366" width="27.5546875" style="90" customWidth="1"/>
    <col min="15367" max="15367" width="30" style="90" customWidth="1"/>
    <col min="15368" max="15368" width="2.33203125" style="90" customWidth="1"/>
    <col min="15369" max="15373" width="13.6640625" style="90" customWidth="1"/>
    <col min="15374" max="15374" width="9.109375" style="90"/>
    <col min="15375" max="15375" width="10" style="90" bestFit="1" customWidth="1"/>
    <col min="15376" max="15617" width="9.109375" style="90"/>
    <col min="15618" max="15618" width="5.109375" style="90" customWidth="1"/>
    <col min="15619" max="15619" width="11.6640625" style="90" customWidth="1"/>
    <col min="15620" max="15620" width="10.33203125" style="90" customWidth="1"/>
    <col min="15621" max="15621" width="11" style="90" customWidth="1"/>
    <col min="15622" max="15622" width="27.5546875" style="90" customWidth="1"/>
    <col min="15623" max="15623" width="30" style="90" customWidth="1"/>
    <col min="15624" max="15624" width="2.33203125" style="90" customWidth="1"/>
    <col min="15625" max="15629" width="13.6640625" style="90" customWidth="1"/>
    <col min="15630" max="15630" width="9.109375" style="90"/>
    <col min="15631" max="15631" width="10" style="90" bestFit="1" customWidth="1"/>
    <col min="15632" max="15873" width="9.109375" style="90"/>
    <col min="15874" max="15874" width="5.109375" style="90" customWidth="1"/>
    <col min="15875" max="15875" width="11.6640625" style="90" customWidth="1"/>
    <col min="15876" max="15876" width="10.33203125" style="90" customWidth="1"/>
    <col min="15877" max="15877" width="11" style="90" customWidth="1"/>
    <col min="15878" max="15878" width="27.5546875" style="90" customWidth="1"/>
    <col min="15879" max="15879" width="30" style="90" customWidth="1"/>
    <col min="15880" max="15880" width="2.33203125" style="90" customWidth="1"/>
    <col min="15881" max="15885" width="13.6640625" style="90" customWidth="1"/>
    <col min="15886" max="15886" width="9.109375" style="90"/>
    <col min="15887" max="15887" width="10" style="90" bestFit="1" customWidth="1"/>
    <col min="15888" max="16129" width="9.109375" style="90"/>
    <col min="16130" max="16130" width="5.109375" style="90" customWidth="1"/>
    <col min="16131" max="16131" width="11.6640625" style="90" customWidth="1"/>
    <col min="16132" max="16132" width="10.33203125" style="90" customWidth="1"/>
    <col min="16133" max="16133" width="11" style="90" customWidth="1"/>
    <col min="16134" max="16134" width="27.5546875" style="90" customWidth="1"/>
    <col min="16135" max="16135" width="30" style="90" customWidth="1"/>
    <col min="16136" max="16136" width="2.33203125" style="90" customWidth="1"/>
    <col min="16137" max="16141" width="13.6640625" style="90" customWidth="1"/>
    <col min="16142" max="16142" width="9.109375" style="90"/>
    <col min="16143" max="16143" width="10" style="90" bestFit="1" customWidth="1"/>
    <col min="16144" max="16384" width="9.109375" style="90"/>
  </cols>
  <sheetData>
    <row r="1" spans="1:32" ht="15.6" x14ac:dyDescent="0.3">
      <c r="A1" s="110" t="s">
        <v>1437</v>
      </c>
      <c r="B1" s="111"/>
      <c r="C1" s="111"/>
      <c r="D1" s="111"/>
      <c r="E1" s="112"/>
      <c r="F1" s="111"/>
      <c r="G1" s="111"/>
      <c r="H1" s="111"/>
      <c r="I1" s="111"/>
      <c r="J1" s="111"/>
      <c r="K1" s="111"/>
      <c r="L1" s="111"/>
      <c r="M1" s="111"/>
    </row>
    <row r="2" spans="1:32" ht="13.8" thickBot="1" x14ac:dyDescent="0.3">
      <c r="A2" s="113"/>
      <c r="G2" s="3"/>
      <c r="H2" s="3"/>
      <c r="I2" s="3"/>
      <c r="J2" s="3"/>
      <c r="K2" s="3"/>
      <c r="L2" s="3"/>
      <c r="M2" s="115" t="s">
        <v>1438</v>
      </c>
    </row>
    <row r="3" spans="1:32" x14ac:dyDescent="0.25">
      <c r="A3" s="3"/>
      <c r="B3" s="116"/>
      <c r="C3" s="116"/>
      <c r="D3" s="116"/>
      <c r="E3" s="117"/>
      <c r="F3" s="116"/>
      <c r="G3" s="5"/>
      <c r="H3" s="5"/>
      <c r="I3" s="463"/>
      <c r="J3" s="463"/>
      <c r="K3" s="463"/>
      <c r="L3" s="463"/>
      <c r="M3" s="463"/>
    </row>
    <row r="4" spans="1:32" ht="53.4" thickBot="1" x14ac:dyDescent="0.3">
      <c r="A4" s="15"/>
      <c r="B4" s="118" t="s">
        <v>4</v>
      </c>
      <c r="C4" s="118" t="s">
        <v>5</v>
      </c>
      <c r="D4" s="118" t="s">
        <v>6</v>
      </c>
      <c r="E4" s="119" t="s">
        <v>7</v>
      </c>
      <c r="F4" s="118" t="s">
        <v>8</v>
      </c>
      <c r="G4" s="16"/>
      <c r="H4" s="16"/>
      <c r="I4" s="120" t="s">
        <v>1439</v>
      </c>
      <c r="J4" s="120" t="s">
        <v>1440</v>
      </c>
      <c r="K4" s="120" t="s">
        <v>1441</v>
      </c>
      <c r="L4" s="120" t="s">
        <v>1442</v>
      </c>
      <c r="M4" s="120" t="s">
        <v>1443</v>
      </c>
    </row>
    <row r="5" spans="1:32" x14ac:dyDescent="0.25">
      <c r="A5" s="3"/>
      <c r="G5" s="3"/>
      <c r="H5" s="3"/>
      <c r="I5" s="3"/>
      <c r="J5" s="3"/>
      <c r="K5" s="3"/>
      <c r="L5" s="3"/>
      <c r="M5" s="3"/>
    </row>
    <row r="6" spans="1:32" x14ac:dyDescent="0.25">
      <c r="A6" s="20" t="s">
        <v>13</v>
      </c>
      <c r="B6" s="121"/>
      <c r="C6" s="121"/>
      <c r="D6" s="121"/>
      <c r="E6" s="122"/>
      <c r="F6" s="121"/>
      <c r="G6" s="21"/>
      <c r="H6" s="21"/>
      <c r="I6" s="123">
        <v>1643000</v>
      </c>
      <c r="J6" s="123">
        <v>2452000</v>
      </c>
      <c r="K6" s="123">
        <v>55000</v>
      </c>
      <c r="L6" s="123">
        <v>19393000</v>
      </c>
      <c r="M6" s="123">
        <v>23543000</v>
      </c>
      <c r="N6" s="69"/>
      <c r="P6" s="69"/>
      <c r="Q6" s="69"/>
      <c r="R6" s="69"/>
      <c r="S6" s="69"/>
      <c r="T6" s="69"/>
      <c r="U6" s="69"/>
      <c r="V6" s="69"/>
      <c r="W6" s="69"/>
      <c r="X6" s="69"/>
      <c r="Y6" s="69"/>
      <c r="Z6" s="69"/>
      <c r="AA6" s="69"/>
      <c r="AB6" s="69"/>
      <c r="AC6" s="69"/>
      <c r="AD6" s="69"/>
      <c r="AE6" s="69"/>
      <c r="AF6" s="69"/>
    </row>
    <row r="7" spans="1:32" x14ac:dyDescent="0.25">
      <c r="A7" s="3"/>
      <c r="G7" s="3"/>
      <c r="H7" s="3"/>
      <c r="I7" s="124"/>
      <c r="J7" s="124"/>
      <c r="K7" s="124"/>
      <c r="L7" s="124"/>
      <c r="M7" s="124"/>
    </row>
    <row r="8" spans="1:32" x14ac:dyDescent="0.25">
      <c r="A8" s="20" t="s">
        <v>1357</v>
      </c>
      <c r="B8" s="121"/>
      <c r="C8" s="121"/>
      <c r="D8" s="121"/>
      <c r="E8" s="122"/>
      <c r="F8" s="121"/>
      <c r="G8" s="21"/>
      <c r="H8" s="21"/>
      <c r="I8" s="123">
        <v>334100</v>
      </c>
      <c r="J8" s="123">
        <v>543930</v>
      </c>
      <c r="K8" s="123">
        <v>20050</v>
      </c>
      <c r="L8" s="123">
        <v>4543880</v>
      </c>
      <c r="M8" s="123">
        <v>5441900</v>
      </c>
    </row>
    <row r="9" spans="1:32" x14ac:dyDescent="0.25">
      <c r="A9" s="3"/>
      <c r="G9" s="3"/>
      <c r="H9" s="3"/>
      <c r="I9" s="125"/>
      <c r="J9" s="125"/>
      <c r="K9" s="125"/>
      <c r="L9" s="125"/>
      <c r="M9" s="125"/>
    </row>
    <row r="10" spans="1:32" x14ac:dyDescent="0.25">
      <c r="A10" s="3"/>
      <c r="B10" s="90" t="s">
        <v>15</v>
      </c>
      <c r="C10" s="90" t="s">
        <v>16</v>
      </c>
      <c r="D10" s="90" t="s">
        <v>17</v>
      </c>
      <c r="F10" s="90" t="s">
        <v>1695</v>
      </c>
      <c r="G10" s="3" t="str">
        <f>VLOOKUP(F10,regions!A$2:C$419,3,FALSE)</f>
        <v>Unitary authority</v>
      </c>
      <c r="H10" s="3" t="str">
        <f>IFERROR(VLOOKUP(F10,classifications!A$3:C$328,3,FALSE),VLOOKUP(F10,classifications!I$2:K$28,3,FALSE))</f>
        <v>Urban with Significant Rural</v>
      </c>
      <c r="I10" s="124">
        <v>0</v>
      </c>
      <c r="J10" s="124">
        <v>11230</v>
      </c>
      <c r="K10" s="124">
        <v>0</v>
      </c>
      <c r="L10" s="124">
        <v>66900</v>
      </c>
      <c r="M10" s="124">
        <v>78120</v>
      </c>
      <c r="N10" s="124"/>
    </row>
    <row r="11" spans="1:32" x14ac:dyDescent="0.25">
      <c r="A11" s="3"/>
      <c r="B11" s="126" t="s">
        <v>18</v>
      </c>
      <c r="C11" s="126" t="s">
        <v>19</v>
      </c>
      <c r="D11" s="126" t="s">
        <v>20</v>
      </c>
      <c r="E11" s="127"/>
      <c r="F11" s="126" t="s">
        <v>1449</v>
      </c>
      <c r="G11" s="3" t="str">
        <f>VLOOKUP(F11,regions!A$2:C$419,3,FALSE)</f>
        <v>Unitary authority</v>
      </c>
      <c r="H11" s="3" t="str">
        <f>IFERROR(VLOOKUP(F11,classifications!A$3:C$328,3,FALSE),VLOOKUP(F11,classifications!I$2:K$28,3,FALSE))</f>
        <v>Urban with Significant Rural</v>
      </c>
      <c r="I11" s="124">
        <v>0</v>
      </c>
      <c r="J11" s="124">
        <v>11890</v>
      </c>
      <c r="K11" s="124">
        <v>460</v>
      </c>
      <c r="L11" s="124">
        <v>58380</v>
      </c>
      <c r="M11" s="124">
        <v>70730</v>
      </c>
      <c r="N11" s="124"/>
    </row>
    <row r="12" spans="1:32" x14ac:dyDescent="0.25">
      <c r="A12" s="3"/>
      <c r="B12" s="126" t="s">
        <v>21</v>
      </c>
      <c r="C12" s="126" t="s">
        <v>22</v>
      </c>
      <c r="D12" s="126" t="s">
        <v>23</v>
      </c>
      <c r="E12" s="127"/>
      <c r="F12" s="126" t="s">
        <v>1666</v>
      </c>
      <c r="G12" s="3" t="str">
        <f>VLOOKUP(F12,regions!A$2:C$419,3,FALSE)</f>
        <v>Unitary authority</v>
      </c>
      <c r="H12" s="3" t="str">
        <f>IFERROR(VLOOKUP(F12,classifications!A$3:C$328,3,FALSE),VLOOKUP(F12,classifications!I$2:K$28,3,FALSE))</f>
        <v>Predominantly Urban</v>
      </c>
      <c r="I12" s="124">
        <v>0</v>
      </c>
      <c r="J12" s="124">
        <v>11500</v>
      </c>
      <c r="K12" s="124">
        <v>0</v>
      </c>
      <c r="L12" s="124">
        <v>48790</v>
      </c>
      <c r="M12" s="124">
        <v>60290</v>
      </c>
      <c r="N12" s="124"/>
    </row>
    <row r="13" spans="1:32" x14ac:dyDescent="0.25">
      <c r="A13" s="3"/>
      <c r="B13" s="126" t="s">
        <v>24</v>
      </c>
      <c r="C13" s="126" t="s">
        <v>25</v>
      </c>
      <c r="D13" s="126" t="s">
        <v>26</v>
      </c>
      <c r="E13" s="127"/>
      <c r="F13" s="126" t="s">
        <v>1667</v>
      </c>
      <c r="G13" s="3" t="str">
        <f>VLOOKUP(F13,regions!A$2:C$419,3,FALSE)</f>
        <v>Unitary authority</v>
      </c>
      <c r="H13" s="3" t="str">
        <f>IFERROR(VLOOKUP(F13,classifications!A$3:C$328,3,FALSE),VLOOKUP(F13,classifications!I$2:K$28,3,FALSE))</f>
        <v>Predominantly Urban</v>
      </c>
      <c r="I13" s="124">
        <v>5020</v>
      </c>
      <c r="J13" s="124">
        <v>2190</v>
      </c>
      <c r="K13" s="124">
        <v>0</v>
      </c>
      <c r="L13" s="124">
        <v>62230</v>
      </c>
      <c r="M13" s="124">
        <v>69440</v>
      </c>
      <c r="N13" s="124"/>
    </row>
    <row r="14" spans="1:32" x14ac:dyDescent="0.25">
      <c r="A14" s="3"/>
      <c r="B14" s="90" t="s">
        <v>27</v>
      </c>
      <c r="C14" s="90" t="s">
        <v>28</v>
      </c>
      <c r="D14" s="90" t="s">
        <v>29</v>
      </c>
      <c r="F14" s="90" t="s">
        <v>1697</v>
      </c>
      <c r="G14" s="3" t="str">
        <f>VLOOKUP(F14,regions!A$2:C$419,3,FALSE)</f>
        <v>Unitary authority</v>
      </c>
      <c r="H14" s="3" t="str">
        <f>IFERROR(VLOOKUP(F14,classifications!A$3:C$328,3,FALSE),VLOOKUP(F14,classifications!I$2:K$28,3,FALSE))</f>
        <v>Predominantly Urban</v>
      </c>
      <c r="I14" s="124">
        <v>5120</v>
      </c>
      <c r="J14" s="124">
        <v>3560</v>
      </c>
      <c r="K14" s="124">
        <v>0</v>
      </c>
      <c r="L14" s="124">
        <v>79260</v>
      </c>
      <c r="M14" s="124">
        <v>87930</v>
      </c>
      <c r="N14" s="124"/>
    </row>
    <row r="15" spans="1:32" x14ac:dyDescent="0.25">
      <c r="A15" s="3"/>
      <c r="B15" s="90" t="s">
        <v>30</v>
      </c>
      <c r="C15" s="90" t="s">
        <v>31</v>
      </c>
      <c r="D15" s="90" t="s">
        <v>32</v>
      </c>
      <c r="F15" s="90" t="s">
        <v>1685</v>
      </c>
      <c r="G15" s="3" t="str">
        <f>VLOOKUP(F15,regions!A$2:C$419,3,FALSE)</f>
        <v>Unitary authority</v>
      </c>
      <c r="H15" s="3" t="str">
        <f>IFERROR(VLOOKUP(F15,classifications!A$3:C$328,3,FALSE),VLOOKUP(F15,classifications!I$2:K$28,3,FALSE))</f>
        <v>Predominantly Urban</v>
      </c>
      <c r="I15" s="124">
        <v>80</v>
      </c>
      <c r="J15" s="124">
        <v>7990</v>
      </c>
      <c r="K15" s="124">
        <v>370</v>
      </c>
      <c r="L15" s="124">
        <v>39850</v>
      </c>
      <c r="M15" s="124">
        <v>48290</v>
      </c>
      <c r="N15" s="124"/>
    </row>
    <row r="16" spans="1:32" x14ac:dyDescent="0.25">
      <c r="A16" s="3"/>
      <c r="B16" s="90" t="s">
        <v>33</v>
      </c>
      <c r="C16" s="90" t="s">
        <v>34</v>
      </c>
      <c r="D16" s="90" t="s">
        <v>35</v>
      </c>
      <c r="F16" s="90" t="s">
        <v>1686</v>
      </c>
      <c r="G16" s="3" t="str">
        <f>VLOOKUP(F16,regions!A$2:C$419,3,FALSE)</f>
        <v>Unitary authority</v>
      </c>
      <c r="H16" s="3" t="str">
        <f>IFERROR(VLOOKUP(F16,classifications!A$3:C$328,3,FALSE),VLOOKUP(F16,classifications!I$2:K$28,3,FALSE))</f>
        <v>Predominantly Urban</v>
      </c>
      <c r="I16" s="124">
        <v>11680</v>
      </c>
      <c r="J16" s="124">
        <v>6680</v>
      </c>
      <c r="K16" s="124">
        <v>20</v>
      </c>
      <c r="L16" s="124">
        <v>107730</v>
      </c>
      <c r="M16" s="124">
        <v>126120</v>
      </c>
      <c r="N16" s="124"/>
    </row>
    <row r="17" spans="1:14" x14ac:dyDescent="0.25">
      <c r="A17" s="3"/>
      <c r="B17" s="90" t="s">
        <v>36</v>
      </c>
      <c r="C17" s="90" t="s">
        <v>37</v>
      </c>
      <c r="D17" s="90" t="s">
        <v>38</v>
      </c>
      <c r="F17" s="90" t="s">
        <v>1728</v>
      </c>
      <c r="G17" s="3" t="str">
        <f>VLOOKUP(F17,regions!A$2:C$419,3,FALSE)</f>
        <v>Unitary authority</v>
      </c>
      <c r="H17" s="3" t="str">
        <f>IFERROR(VLOOKUP(F17,classifications!A$3:C$328,3,FALSE),VLOOKUP(F17,classifications!I$2:K$28,3,FALSE))</f>
        <v>Predominantly Urban</v>
      </c>
      <c r="I17" s="124">
        <v>27590</v>
      </c>
      <c r="J17" s="124">
        <v>11800</v>
      </c>
      <c r="K17" s="124">
        <v>500</v>
      </c>
      <c r="L17" s="124">
        <v>153910</v>
      </c>
      <c r="M17" s="124">
        <v>193800</v>
      </c>
      <c r="N17" s="124"/>
    </row>
    <row r="18" spans="1:14" x14ac:dyDescent="0.25">
      <c r="A18" s="3"/>
      <c r="B18" s="126" t="s">
        <v>39</v>
      </c>
      <c r="C18" s="126" t="s">
        <v>40</v>
      </c>
      <c r="D18" s="126" t="s">
        <v>41</v>
      </c>
      <c r="E18" s="127"/>
      <c r="F18" s="126" t="s">
        <v>1731</v>
      </c>
      <c r="G18" s="3" t="str">
        <f>VLOOKUP(F18,regions!A$2:C$419,3,FALSE)</f>
        <v>Unitary authority</v>
      </c>
      <c r="H18" s="3" t="str">
        <f>IFERROR(VLOOKUP(F18,classifications!A$3:C$328,3,FALSE),VLOOKUP(F18,classifications!I$2:K$28,3,FALSE))</f>
        <v>Predominantly Rural</v>
      </c>
      <c r="I18" s="124">
        <v>5130</v>
      </c>
      <c r="J18" s="124">
        <v>9790</v>
      </c>
      <c r="K18" s="124">
        <v>620</v>
      </c>
      <c r="L18" s="124">
        <v>98210</v>
      </c>
      <c r="M18" s="124">
        <v>113740</v>
      </c>
      <c r="N18" s="124"/>
    </row>
    <row r="19" spans="1:14" x14ac:dyDescent="0.25">
      <c r="A19" s="3"/>
      <c r="B19" s="126" t="s">
        <v>42</v>
      </c>
      <c r="C19" s="126" t="s">
        <v>43</v>
      </c>
      <c r="D19" s="126" t="s">
        <v>44</v>
      </c>
      <c r="E19" s="127"/>
      <c r="F19" s="126" t="s">
        <v>1715</v>
      </c>
      <c r="G19" s="3" t="str">
        <f>VLOOKUP(F19,regions!A$2:C$419,3,FALSE)</f>
        <v>Unitary authority</v>
      </c>
      <c r="H19" s="3" t="str">
        <f>IFERROR(VLOOKUP(F19,classifications!A$3:C$328,3,FALSE),VLOOKUP(F19,classifications!I$2:K$28,3,FALSE))</f>
        <v>Urban with Significant Rural</v>
      </c>
      <c r="I19" s="124">
        <v>30</v>
      </c>
      <c r="J19" s="124">
        <v>19780</v>
      </c>
      <c r="K19" s="124">
        <v>10</v>
      </c>
      <c r="L19" s="124">
        <v>149780</v>
      </c>
      <c r="M19" s="124">
        <v>169600</v>
      </c>
      <c r="N19" s="124"/>
    </row>
    <row r="20" spans="1:14" x14ac:dyDescent="0.25">
      <c r="A20" s="3"/>
      <c r="B20" s="126" t="s">
        <v>45</v>
      </c>
      <c r="C20" s="126" t="s">
        <v>46</v>
      </c>
      <c r="D20" s="126" t="s">
        <v>47</v>
      </c>
      <c r="E20" s="127"/>
      <c r="F20" s="126" t="s">
        <v>1716</v>
      </c>
      <c r="G20" s="3" t="str">
        <f>VLOOKUP(F20,regions!A$2:C$419,3,FALSE)</f>
        <v>Unitary authority</v>
      </c>
      <c r="H20" s="3" t="str">
        <f>IFERROR(VLOOKUP(F20,classifications!A$3:C$328,3,FALSE),VLOOKUP(F20,classifications!I$2:K$28,3,FALSE))</f>
        <v>Urban with Significant Rural</v>
      </c>
      <c r="I20" s="124">
        <v>5590</v>
      </c>
      <c r="J20" s="124">
        <v>17250</v>
      </c>
      <c r="K20" s="124">
        <v>220</v>
      </c>
      <c r="L20" s="124">
        <v>128530</v>
      </c>
      <c r="M20" s="124">
        <v>151590</v>
      </c>
      <c r="N20" s="124"/>
    </row>
    <row r="21" spans="1:14" x14ac:dyDescent="0.25">
      <c r="A21" s="3"/>
      <c r="B21" s="126" t="s">
        <v>48</v>
      </c>
      <c r="C21" s="126" t="s">
        <v>49</v>
      </c>
      <c r="D21" s="126" t="s">
        <v>50</v>
      </c>
      <c r="E21" s="127"/>
      <c r="F21" s="126" t="s">
        <v>1717</v>
      </c>
      <c r="G21" s="3" t="str">
        <f>VLOOKUP(F21,regions!A$2:C$419,3,FALSE)</f>
        <v>Unitary authority</v>
      </c>
      <c r="H21" s="3" t="str">
        <f>IFERROR(VLOOKUP(F21,classifications!A$3:C$328,3,FALSE),VLOOKUP(F21,classifications!I$2:K$28,3,FALSE))</f>
        <v>Predominantly Rural</v>
      </c>
      <c r="I21" s="124">
        <v>10440</v>
      </c>
      <c r="J21" s="124">
        <v>20270</v>
      </c>
      <c r="K21" s="124">
        <v>700</v>
      </c>
      <c r="L21" s="124">
        <v>236860</v>
      </c>
      <c r="M21" s="124">
        <v>268270</v>
      </c>
      <c r="N21" s="124"/>
    </row>
    <row r="22" spans="1:14" x14ac:dyDescent="0.25">
      <c r="A22" s="3"/>
      <c r="B22" s="126" t="s">
        <v>51</v>
      </c>
      <c r="C22" s="126" t="s">
        <v>52</v>
      </c>
      <c r="D22" s="126" t="s">
        <v>53</v>
      </c>
      <c r="E22" s="127"/>
      <c r="F22" s="126" t="s">
        <v>1718</v>
      </c>
      <c r="G22" s="3" t="str">
        <f>VLOOKUP(F22,regions!A$2:C$419,3,FALSE)</f>
        <v>Unitary authority</v>
      </c>
      <c r="H22" s="3" t="str">
        <f>IFERROR(VLOOKUP(F22,classifications!A$3:C$328,3,FALSE),VLOOKUP(F22,classifications!I$2:K$28,3,FALSE))</f>
        <v>Predominantly Rural</v>
      </c>
      <c r="I22" s="124">
        <v>18490</v>
      </c>
      <c r="J22" s="124">
        <v>29820</v>
      </c>
      <c r="K22" s="124">
        <v>0</v>
      </c>
      <c r="L22" s="124">
        <v>189440</v>
      </c>
      <c r="M22" s="124">
        <v>237750</v>
      </c>
      <c r="N22" s="124"/>
    </row>
    <row r="23" spans="1:14" x14ac:dyDescent="0.25">
      <c r="A23" s="3"/>
      <c r="B23" s="90" t="s">
        <v>54</v>
      </c>
      <c r="C23" s="90" t="s">
        <v>55</v>
      </c>
      <c r="D23" s="90" t="s">
        <v>56</v>
      </c>
      <c r="F23" s="90" t="s">
        <v>1659</v>
      </c>
      <c r="G23" s="3" t="str">
        <f>VLOOKUP(F23,regions!A$2:C$419,3,FALSE)</f>
        <v>Unitary authority</v>
      </c>
      <c r="H23" s="3" t="str">
        <f>IFERROR(VLOOKUP(F23,classifications!A$3:C$328,3,FALSE),VLOOKUP(F23,classifications!I$2:K$28,3,FALSE))</f>
        <v>Predominantly Urban</v>
      </c>
      <c r="I23" s="124">
        <v>5280</v>
      </c>
      <c r="J23" s="124">
        <v>2580</v>
      </c>
      <c r="K23" s="124">
        <v>0</v>
      </c>
      <c r="L23" s="124">
        <v>41920</v>
      </c>
      <c r="M23" s="124">
        <v>49780</v>
      </c>
      <c r="N23" s="124"/>
    </row>
    <row r="24" spans="1:14" x14ac:dyDescent="0.25">
      <c r="A24" s="3"/>
      <c r="B24" s="126" t="s">
        <v>57</v>
      </c>
      <c r="C24" s="126" t="s">
        <v>58</v>
      </c>
      <c r="D24" s="126" t="s">
        <v>59</v>
      </c>
      <c r="E24" s="127"/>
      <c r="F24" s="126" t="s">
        <v>1675</v>
      </c>
      <c r="G24" s="3" t="str">
        <f>VLOOKUP(F24,regions!A$2:C$419,3,FALSE)</f>
        <v>Unitary authority</v>
      </c>
      <c r="H24" s="3" t="str">
        <f>IFERROR(VLOOKUP(F24,classifications!A$3:C$328,3,FALSE),VLOOKUP(F24,classifications!I$2:K$28,3,FALSE))</f>
        <v>Predominantly Urban</v>
      </c>
      <c r="I24" s="124">
        <v>13310</v>
      </c>
      <c r="J24" s="124">
        <v>7690</v>
      </c>
      <c r="K24" s="124">
        <v>50</v>
      </c>
      <c r="L24" s="124">
        <v>86970</v>
      </c>
      <c r="M24" s="124">
        <v>108020</v>
      </c>
      <c r="N24" s="124"/>
    </row>
    <row r="25" spans="1:14" x14ac:dyDescent="0.25">
      <c r="A25" s="3"/>
      <c r="B25" s="126" t="s">
        <v>60</v>
      </c>
      <c r="C25" s="126" t="s">
        <v>61</v>
      </c>
      <c r="D25" s="126" t="s">
        <v>62</v>
      </c>
      <c r="E25" s="127"/>
      <c r="F25" s="126" t="s">
        <v>1671</v>
      </c>
      <c r="G25" s="3" t="str">
        <f>VLOOKUP(F25,regions!A$2:C$419,3,FALSE)</f>
        <v>Unitary authority</v>
      </c>
      <c r="H25" s="3" t="str">
        <f>IFERROR(VLOOKUP(F25,classifications!A$3:C$328,3,FALSE),VLOOKUP(F25,classifications!I$2:K$28,3,FALSE))</f>
        <v>Predominantly Rural</v>
      </c>
      <c r="I25" s="124">
        <v>11580</v>
      </c>
      <c r="J25" s="124">
        <v>2510</v>
      </c>
      <c r="K25" s="124">
        <v>170</v>
      </c>
      <c r="L25" s="124">
        <v>141550</v>
      </c>
      <c r="M25" s="124">
        <v>155800</v>
      </c>
      <c r="N25" s="124"/>
    </row>
    <row r="26" spans="1:14" x14ac:dyDescent="0.25">
      <c r="A26" s="3"/>
      <c r="B26" s="126" t="s">
        <v>63</v>
      </c>
      <c r="C26" s="126" t="s">
        <v>64</v>
      </c>
      <c r="D26" s="126" t="s">
        <v>65</v>
      </c>
      <c r="E26" s="127"/>
      <c r="F26" s="126" t="s">
        <v>1668</v>
      </c>
      <c r="G26" s="3" t="str">
        <f>VLOOKUP(F26,regions!A$2:C$419,3,FALSE)</f>
        <v>Unitary authority</v>
      </c>
      <c r="H26" s="3" t="str">
        <f>IFERROR(VLOOKUP(F26,classifications!A$3:C$328,3,FALSE),VLOOKUP(F26,classifications!I$2:K$28,3,FALSE))</f>
        <v>Predominantly Urban</v>
      </c>
      <c r="I26" s="124">
        <v>0</v>
      </c>
      <c r="J26" s="124">
        <v>14080</v>
      </c>
      <c r="K26" s="124">
        <v>0</v>
      </c>
      <c r="L26" s="124">
        <v>42350</v>
      </c>
      <c r="M26" s="124">
        <v>56430</v>
      </c>
      <c r="N26" s="124"/>
    </row>
    <row r="27" spans="1:14" x14ac:dyDescent="0.25">
      <c r="A27" s="3"/>
      <c r="B27" s="90" t="s">
        <v>66</v>
      </c>
      <c r="C27" s="90" t="s">
        <v>67</v>
      </c>
      <c r="D27" s="90" t="s">
        <v>68</v>
      </c>
      <c r="F27" s="90" t="s">
        <v>1661</v>
      </c>
      <c r="G27" s="3" t="str">
        <f>VLOOKUP(F27,regions!A$2:C$419,3,FALSE)</f>
        <v>Unitary authority</v>
      </c>
      <c r="H27" s="3" t="str">
        <f>IFERROR(VLOOKUP(F27,classifications!A$3:C$328,3,FALSE),VLOOKUP(F27,classifications!I$2:K$28,3,FALSE))</f>
        <v>Predominantly Urban</v>
      </c>
      <c r="I27" s="124">
        <v>350</v>
      </c>
      <c r="J27" s="124">
        <v>9930</v>
      </c>
      <c r="K27" s="124">
        <v>30</v>
      </c>
      <c r="L27" s="124">
        <v>32600</v>
      </c>
      <c r="M27" s="124">
        <v>42900</v>
      </c>
      <c r="N27" s="124"/>
    </row>
    <row r="28" spans="1:14" x14ac:dyDescent="0.25">
      <c r="A28" s="3"/>
      <c r="B28" s="126" t="s">
        <v>69</v>
      </c>
      <c r="C28" s="126" t="s">
        <v>70</v>
      </c>
      <c r="D28" s="126" t="s">
        <v>71</v>
      </c>
      <c r="E28" s="127"/>
      <c r="F28" s="126" t="s">
        <v>1719</v>
      </c>
      <c r="G28" s="3" t="str">
        <f>VLOOKUP(F28,regions!A$2:C$419,3,FALSE)</f>
        <v>Unitary authority</v>
      </c>
      <c r="H28" s="3" t="str">
        <f>IFERROR(VLOOKUP(F28,classifications!A$3:C$328,3,FALSE),VLOOKUP(F28,classifications!I$2:K$28,3,FALSE))</f>
        <v>Predominantly Rural</v>
      </c>
      <c r="I28" s="124">
        <v>0</v>
      </c>
      <c r="J28" s="124">
        <v>11110</v>
      </c>
      <c r="K28" s="124">
        <v>310</v>
      </c>
      <c r="L28" s="124">
        <v>72500</v>
      </c>
      <c r="M28" s="124">
        <v>83920</v>
      </c>
      <c r="N28" s="124"/>
    </row>
    <row r="29" spans="1:14" x14ac:dyDescent="0.25">
      <c r="A29" s="3"/>
      <c r="B29" s="90" t="s">
        <v>72</v>
      </c>
      <c r="C29" s="90" t="s">
        <v>73</v>
      </c>
      <c r="D29" s="90" t="s">
        <v>74</v>
      </c>
      <c r="F29" s="90" t="s">
        <v>1687</v>
      </c>
      <c r="G29" s="3" t="str">
        <f>VLOOKUP(F29,regions!A$2:C$419,3,FALSE)</f>
        <v>Unitary authority</v>
      </c>
      <c r="H29" s="3" t="str">
        <f>IFERROR(VLOOKUP(F29,classifications!A$3:C$328,3,FALSE),VLOOKUP(F29,classifications!I$2:K$28,3,FALSE))</f>
        <v>Predominantly Rural</v>
      </c>
      <c r="I29" s="124">
        <v>0</v>
      </c>
      <c r="J29" s="124">
        <v>7120</v>
      </c>
      <c r="K29" s="124">
        <v>0</v>
      </c>
      <c r="L29" s="124">
        <v>62150</v>
      </c>
      <c r="M29" s="124">
        <v>69270</v>
      </c>
      <c r="N29" s="124"/>
    </row>
    <row r="30" spans="1:14" x14ac:dyDescent="0.25">
      <c r="A30" s="3"/>
      <c r="B30" s="126" t="s">
        <v>75</v>
      </c>
      <c r="C30" s="126" t="s">
        <v>76</v>
      </c>
      <c r="D30" s="126" t="s">
        <v>77</v>
      </c>
      <c r="E30" s="126"/>
      <c r="F30" s="126" t="s">
        <v>1496</v>
      </c>
      <c r="G30" s="3" t="str">
        <f>VLOOKUP(F30,regions!A$2:C$419,3,FALSE)</f>
        <v>Unitary authority</v>
      </c>
      <c r="H30" s="3" t="str">
        <f>IFERROR(VLOOKUP(F30,classifications!A$3:C$328,3,FALSE),VLOOKUP(F30,classifications!I$2:K$28,3,FALSE))</f>
        <v>Predominantly Rural</v>
      </c>
      <c r="I30" s="124">
        <v>120</v>
      </c>
      <c r="J30" s="124">
        <v>60</v>
      </c>
      <c r="K30" s="124">
        <v>0</v>
      </c>
      <c r="L30" s="124">
        <v>1220</v>
      </c>
      <c r="M30" s="124">
        <v>1400</v>
      </c>
      <c r="N30" s="124"/>
    </row>
    <row r="31" spans="1:14" x14ac:dyDescent="0.25">
      <c r="A31" s="3"/>
      <c r="B31" s="126" t="s">
        <v>78</v>
      </c>
      <c r="C31" s="126" t="s">
        <v>79</v>
      </c>
      <c r="D31" s="126" t="s">
        <v>80</v>
      </c>
      <c r="E31" s="127"/>
      <c r="F31" s="126" t="s">
        <v>1724</v>
      </c>
      <c r="G31" s="3" t="str">
        <f>VLOOKUP(F31,regions!A$2:C$419,3,FALSE)</f>
        <v>Unitary authority</v>
      </c>
      <c r="H31" s="3" t="str">
        <f>IFERROR(VLOOKUP(F31,classifications!A$3:C$328,3,FALSE),VLOOKUP(F31,classifications!I$2:K$28,3,FALSE))</f>
        <v>Predominantly Urban</v>
      </c>
      <c r="I31" s="124">
        <v>24970</v>
      </c>
      <c r="J31" s="124">
        <v>8660</v>
      </c>
      <c r="K31" s="124">
        <v>240</v>
      </c>
      <c r="L31" s="124">
        <v>84280</v>
      </c>
      <c r="M31" s="124">
        <v>118150</v>
      </c>
      <c r="N31" s="124"/>
    </row>
    <row r="32" spans="1:14" x14ac:dyDescent="0.25">
      <c r="A32" s="3"/>
      <c r="B32" s="126" t="s">
        <v>81</v>
      </c>
      <c r="C32" s="126" t="s">
        <v>82</v>
      </c>
      <c r="D32" s="126" t="s">
        <v>83</v>
      </c>
      <c r="E32" s="127"/>
      <c r="F32" s="126" t="s">
        <v>1676</v>
      </c>
      <c r="G32" s="3" t="str">
        <f>VLOOKUP(F32,regions!A$2:C$419,3,FALSE)</f>
        <v>Unitary authority</v>
      </c>
      <c r="H32" s="3" t="str">
        <f>IFERROR(VLOOKUP(F32,classifications!A$3:C$328,3,FALSE),VLOOKUP(F32,classifications!I$2:K$28,3,FALSE))</f>
        <v>Predominantly Urban</v>
      </c>
      <c r="I32" s="124">
        <v>21900</v>
      </c>
      <c r="J32" s="124">
        <v>10610</v>
      </c>
      <c r="K32" s="124">
        <v>190</v>
      </c>
      <c r="L32" s="124">
        <v>98340</v>
      </c>
      <c r="M32" s="124">
        <v>131030</v>
      </c>
      <c r="N32" s="124"/>
    </row>
    <row r="33" spans="1:14" x14ac:dyDescent="0.25">
      <c r="A33" s="3"/>
      <c r="B33" s="126" t="s">
        <v>84</v>
      </c>
      <c r="C33" s="126" t="s">
        <v>85</v>
      </c>
      <c r="D33" s="126" t="s">
        <v>86</v>
      </c>
      <c r="E33" s="127"/>
      <c r="F33" s="126" t="s">
        <v>1680</v>
      </c>
      <c r="G33" s="3" t="str">
        <f>VLOOKUP(F33,regions!A$2:C$419,3,FALSE)</f>
        <v>Unitary authority</v>
      </c>
      <c r="H33" s="3" t="str">
        <f>IFERROR(VLOOKUP(F33,classifications!A$3:C$328,3,FALSE),VLOOKUP(F33,classifications!I$2:K$28,3,FALSE))</f>
        <v>Predominantly Urban</v>
      </c>
      <c r="I33" s="124">
        <v>8010</v>
      </c>
      <c r="J33" s="124">
        <v>4150</v>
      </c>
      <c r="K33" s="124">
        <v>0</v>
      </c>
      <c r="L33" s="124">
        <v>64940</v>
      </c>
      <c r="M33" s="124">
        <v>77100</v>
      </c>
      <c r="N33" s="124"/>
    </row>
    <row r="34" spans="1:14" x14ac:dyDescent="0.25">
      <c r="A34" s="3"/>
      <c r="B34" s="90" t="s">
        <v>87</v>
      </c>
      <c r="C34" s="90" t="s">
        <v>88</v>
      </c>
      <c r="D34" s="90" t="s">
        <v>89</v>
      </c>
      <c r="F34" s="90" t="s">
        <v>1730</v>
      </c>
      <c r="G34" s="3" t="str">
        <f>VLOOKUP(F34,regions!A$2:C$419,3,FALSE)</f>
        <v>Unitary authority</v>
      </c>
      <c r="H34" s="3" t="str">
        <f>IFERROR(VLOOKUP(F34,classifications!A$3:C$328,3,FALSE),VLOOKUP(F34,classifications!I$2:K$28,3,FALSE))</f>
        <v>Predominantly Urban</v>
      </c>
      <c r="I34" s="124">
        <v>3010</v>
      </c>
      <c r="J34" s="124">
        <v>4870</v>
      </c>
      <c r="K34" s="124">
        <v>300</v>
      </c>
      <c r="L34" s="124">
        <v>104440</v>
      </c>
      <c r="M34" s="124">
        <v>112620</v>
      </c>
      <c r="N34" s="124"/>
    </row>
    <row r="35" spans="1:14" x14ac:dyDescent="0.25">
      <c r="A35" s="3"/>
      <c r="B35" s="90" t="s">
        <v>90</v>
      </c>
      <c r="C35" s="90" t="s">
        <v>91</v>
      </c>
      <c r="D35" s="90" t="s">
        <v>92</v>
      </c>
      <c r="F35" s="90" t="s">
        <v>1662</v>
      </c>
      <c r="G35" s="3" t="str">
        <f>VLOOKUP(F35,regions!A$2:C$419,3,FALSE)</f>
        <v>Unitary authority</v>
      </c>
      <c r="H35" s="3" t="str">
        <f>IFERROR(VLOOKUP(F35,classifications!A$3:C$328,3,FALSE),VLOOKUP(F35,classifications!I$2:K$28,3,FALSE))</f>
        <v>Predominantly Urban</v>
      </c>
      <c r="I35" s="124">
        <v>380</v>
      </c>
      <c r="J35" s="124">
        <v>15170</v>
      </c>
      <c r="K35" s="124">
        <v>0</v>
      </c>
      <c r="L35" s="124">
        <v>45660</v>
      </c>
      <c r="M35" s="124">
        <v>61220</v>
      </c>
      <c r="N35" s="124"/>
    </row>
    <row r="36" spans="1:14" x14ac:dyDescent="0.25">
      <c r="A36" s="3"/>
      <c r="B36" s="90" t="s">
        <v>93</v>
      </c>
      <c r="C36" s="90" t="s">
        <v>94</v>
      </c>
      <c r="D36" s="90" t="s">
        <v>95</v>
      </c>
      <c r="F36" s="90" t="s">
        <v>1688</v>
      </c>
      <c r="G36" s="3" t="str">
        <f>VLOOKUP(F36,regions!A$2:C$419,3,FALSE)</f>
        <v>Unitary authority</v>
      </c>
      <c r="H36" s="3" t="str">
        <f>IFERROR(VLOOKUP(F36,classifications!A$3:C$328,3,FALSE),VLOOKUP(F36,classifications!I$2:K$28,3,FALSE))</f>
        <v>Predominantly Urban</v>
      </c>
      <c r="I36" s="124">
        <v>11290</v>
      </c>
      <c r="J36" s="124">
        <v>8650</v>
      </c>
      <c r="K36" s="124">
        <v>0</v>
      </c>
      <c r="L36" s="124">
        <v>87600</v>
      </c>
      <c r="M36" s="124">
        <v>107550</v>
      </c>
      <c r="N36" s="124"/>
    </row>
    <row r="37" spans="1:14" x14ac:dyDescent="0.25">
      <c r="A37" s="3"/>
      <c r="B37" s="126" t="s">
        <v>96</v>
      </c>
      <c r="C37" s="126" t="s">
        <v>97</v>
      </c>
      <c r="D37" s="126" t="s">
        <v>98</v>
      </c>
      <c r="E37" s="127"/>
      <c r="F37" s="126" t="s">
        <v>1672</v>
      </c>
      <c r="G37" s="3" t="str">
        <f>VLOOKUP(F37,regions!A$2:C$419,3,FALSE)</f>
        <v>Unitary authority</v>
      </c>
      <c r="H37" s="3" t="str">
        <f>IFERROR(VLOOKUP(F37,classifications!A$3:C$328,3,FALSE),VLOOKUP(F37,classifications!I$2:K$28,3,FALSE))</f>
        <v>Predominantly Urban</v>
      </c>
      <c r="I37" s="124">
        <v>10</v>
      </c>
      <c r="J37" s="124">
        <v>10090</v>
      </c>
      <c r="K37" s="124">
        <v>80</v>
      </c>
      <c r="L37" s="124">
        <v>63720</v>
      </c>
      <c r="M37" s="124">
        <v>73890</v>
      </c>
      <c r="N37" s="124"/>
    </row>
    <row r="38" spans="1:14" x14ac:dyDescent="0.25">
      <c r="A38" s="3"/>
      <c r="B38" s="126" t="s">
        <v>99</v>
      </c>
      <c r="C38" s="126" t="s">
        <v>100</v>
      </c>
      <c r="D38" s="126" t="s">
        <v>101</v>
      </c>
      <c r="E38" s="127"/>
      <c r="F38" s="126" t="s">
        <v>1673</v>
      </c>
      <c r="G38" s="3" t="str">
        <f>VLOOKUP(F38,regions!A$2:C$419,3,FALSE)</f>
        <v>Unitary authority</v>
      </c>
      <c r="H38" s="3" t="str">
        <f>IFERROR(VLOOKUP(F38,classifications!A$3:C$328,3,FALSE),VLOOKUP(F38,classifications!I$2:K$28,3,FALSE))</f>
        <v>Urban with Significant Rural</v>
      </c>
      <c r="I38" s="124">
        <v>20</v>
      </c>
      <c r="J38" s="124">
        <v>11420</v>
      </c>
      <c r="K38" s="124">
        <v>10</v>
      </c>
      <c r="L38" s="124">
        <v>63620</v>
      </c>
      <c r="M38" s="124">
        <v>75070</v>
      </c>
      <c r="N38" s="124"/>
    </row>
    <row r="39" spans="1:14" x14ac:dyDescent="0.25">
      <c r="A39" s="3"/>
      <c r="B39" s="90" t="s">
        <v>102</v>
      </c>
      <c r="C39" s="90" t="s">
        <v>103</v>
      </c>
      <c r="D39" s="90" t="s">
        <v>104</v>
      </c>
      <c r="F39" s="90" t="s">
        <v>1720</v>
      </c>
      <c r="G39" s="3" t="str">
        <f>VLOOKUP(F39,regions!A$2:C$419,3,FALSE)</f>
        <v>Unitary authority</v>
      </c>
      <c r="H39" s="3" t="str">
        <f>IFERROR(VLOOKUP(F39,classifications!A$3:C$328,3,FALSE),VLOOKUP(F39,classifications!I$2:K$28,3,FALSE))</f>
        <v>Urban with Significant Rural</v>
      </c>
      <c r="I39" s="124">
        <v>0</v>
      </c>
      <c r="J39" s="124">
        <v>9170</v>
      </c>
      <c r="K39" s="124">
        <v>0</v>
      </c>
      <c r="L39" s="124">
        <v>85010</v>
      </c>
      <c r="M39" s="124">
        <v>94170</v>
      </c>
      <c r="N39" s="124"/>
    </row>
    <row r="40" spans="1:14" x14ac:dyDescent="0.25">
      <c r="A40" s="3"/>
      <c r="B40" s="126" t="s">
        <v>105</v>
      </c>
      <c r="C40" s="126" t="s">
        <v>106</v>
      </c>
      <c r="D40" s="126" t="s">
        <v>107</v>
      </c>
      <c r="E40" s="127"/>
      <c r="F40" s="126" t="s">
        <v>1543</v>
      </c>
      <c r="G40" s="3" t="str">
        <f>VLOOKUP(F40,regions!A$2:C$419,3,FALSE)</f>
        <v>Unitary authority</v>
      </c>
      <c r="H40" s="3" t="str">
        <f>IFERROR(VLOOKUP(F40,classifications!A$3:C$328,3,FALSE),VLOOKUP(F40,classifications!I$2:K$28,3,FALSE))</f>
        <v>Predominantly Rural</v>
      </c>
      <c r="I40" s="124">
        <v>8630</v>
      </c>
      <c r="J40" s="124">
        <v>17510</v>
      </c>
      <c r="K40" s="124">
        <v>50</v>
      </c>
      <c r="L40" s="124">
        <v>125010</v>
      </c>
      <c r="M40" s="124">
        <v>151190</v>
      </c>
      <c r="N40" s="124"/>
    </row>
    <row r="41" spans="1:14" x14ac:dyDescent="0.25">
      <c r="A41" s="3"/>
      <c r="B41" s="126" t="s">
        <v>108</v>
      </c>
      <c r="C41" s="126" t="s">
        <v>109</v>
      </c>
      <c r="D41" s="126" t="s">
        <v>110</v>
      </c>
      <c r="E41" s="127"/>
      <c r="F41" s="126" t="s">
        <v>1726</v>
      </c>
      <c r="G41" s="3" t="str">
        <f>VLOOKUP(F41,regions!A$2:C$419,3,FALSE)</f>
        <v>Unitary authority</v>
      </c>
      <c r="H41" s="3" t="str">
        <f>IFERROR(VLOOKUP(F41,classifications!A$3:C$328,3,FALSE),VLOOKUP(F41,classifications!I$2:K$28,3,FALSE))</f>
        <v>Predominantly Urban</v>
      </c>
      <c r="I41" s="124">
        <v>26670</v>
      </c>
      <c r="J41" s="124">
        <v>9920</v>
      </c>
      <c r="K41" s="124">
        <v>10</v>
      </c>
      <c r="L41" s="124">
        <v>97300</v>
      </c>
      <c r="M41" s="124">
        <v>133900</v>
      </c>
      <c r="N41" s="124"/>
    </row>
    <row r="42" spans="1:14" x14ac:dyDescent="0.25">
      <c r="A42" s="3"/>
      <c r="B42" s="126" t="s">
        <v>111</v>
      </c>
      <c r="C42" s="126" t="s">
        <v>112</v>
      </c>
      <c r="D42" s="126" t="s">
        <v>113</v>
      </c>
      <c r="E42" s="127"/>
      <c r="F42" s="126" t="s">
        <v>1681</v>
      </c>
      <c r="G42" s="3" t="str">
        <f>VLOOKUP(F42,regions!A$2:C$419,3,FALSE)</f>
        <v>Unitary authority</v>
      </c>
      <c r="H42" s="3" t="str">
        <f>IFERROR(VLOOKUP(F42,classifications!A$3:C$328,3,FALSE),VLOOKUP(F42,classifications!I$2:K$28,3,FALSE))</f>
        <v>Predominantly Urban</v>
      </c>
      <c r="I42" s="124">
        <v>10</v>
      </c>
      <c r="J42" s="124">
        <v>15710</v>
      </c>
      <c r="K42" s="124">
        <v>470</v>
      </c>
      <c r="L42" s="124">
        <v>64290</v>
      </c>
      <c r="M42" s="124">
        <v>80480</v>
      </c>
      <c r="N42" s="124"/>
    </row>
    <row r="43" spans="1:14" x14ac:dyDescent="0.25">
      <c r="A43" s="3"/>
      <c r="B43" s="90" t="s">
        <v>114</v>
      </c>
      <c r="C43" s="90" t="s">
        <v>115</v>
      </c>
      <c r="D43" s="90" t="s">
        <v>116</v>
      </c>
      <c r="F43" s="90" t="s">
        <v>1698</v>
      </c>
      <c r="G43" s="3" t="str">
        <f>VLOOKUP(F43,regions!A$2:C$419,3,FALSE)</f>
        <v>Unitary authority</v>
      </c>
      <c r="H43" s="3" t="str">
        <f>IFERROR(VLOOKUP(F43,classifications!A$3:C$328,3,FALSE),VLOOKUP(F43,classifications!I$2:K$28,3,FALSE))</f>
        <v>Predominantly Urban</v>
      </c>
      <c r="I43" s="124">
        <v>0</v>
      </c>
      <c r="J43" s="124">
        <v>22240</v>
      </c>
      <c r="K43" s="124">
        <v>790</v>
      </c>
      <c r="L43" s="124">
        <v>92530</v>
      </c>
      <c r="M43" s="124">
        <v>115560</v>
      </c>
      <c r="N43" s="124"/>
    </row>
    <row r="44" spans="1:14" x14ac:dyDescent="0.25">
      <c r="A44" s="3"/>
      <c r="B44" s="90" t="s">
        <v>117</v>
      </c>
      <c r="C44" s="90" t="s">
        <v>118</v>
      </c>
      <c r="D44" s="90" t="s">
        <v>119</v>
      </c>
      <c r="F44" s="90" t="s">
        <v>1699</v>
      </c>
      <c r="G44" s="3" t="str">
        <f>VLOOKUP(F44,regions!A$2:C$419,3,FALSE)</f>
        <v>Unitary authority</v>
      </c>
      <c r="H44" s="3" t="str">
        <f>IFERROR(VLOOKUP(F44,classifications!A$3:C$328,3,FALSE),VLOOKUP(F44,classifications!I$2:K$28,3,FALSE))</f>
        <v>Predominantly Urban</v>
      </c>
      <c r="I44" s="124">
        <v>4540</v>
      </c>
      <c r="J44" s="124">
        <v>2780</v>
      </c>
      <c r="K44" s="124">
        <v>0</v>
      </c>
      <c r="L44" s="124">
        <v>60050</v>
      </c>
      <c r="M44" s="124">
        <v>67370</v>
      </c>
      <c r="N44" s="124"/>
    </row>
    <row r="45" spans="1:14" x14ac:dyDescent="0.25">
      <c r="A45" s="3"/>
      <c r="B45" s="90" t="s">
        <v>120</v>
      </c>
      <c r="C45" s="90" t="s">
        <v>121</v>
      </c>
      <c r="D45" s="90" t="s">
        <v>122</v>
      </c>
      <c r="F45" s="90" t="s">
        <v>1689</v>
      </c>
      <c r="G45" s="3" t="str">
        <f>VLOOKUP(F45,regions!A$2:C$419,3,FALSE)</f>
        <v>Unitary authority</v>
      </c>
      <c r="H45" s="3" t="str">
        <f>IFERROR(VLOOKUP(F45,classifications!A$3:C$328,3,FALSE),VLOOKUP(F45,classifications!I$2:K$28,3,FALSE))</f>
        <v>Predominantly Urban</v>
      </c>
      <c r="I45" s="124">
        <v>10180</v>
      </c>
      <c r="J45" s="124">
        <v>6060</v>
      </c>
      <c r="K45" s="124">
        <v>840</v>
      </c>
      <c r="L45" s="124">
        <v>72300</v>
      </c>
      <c r="M45" s="124">
        <v>89370</v>
      </c>
      <c r="N45" s="124"/>
    </row>
    <row r="46" spans="1:14" x14ac:dyDescent="0.25">
      <c r="A46" s="3"/>
      <c r="B46" s="90" t="s">
        <v>123</v>
      </c>
      <c r="C46" s="90" t="s">
        <v>124</v>
      </c>
      <c r="D46" s="90" t="s">
        <v>125</v>
      </c>
      <c r="F46" s="90" t="s">
        <v>1690</v>
      </c>
      <c r="G46" s="3" t="str">
        <f>VLOOKUP(F46,regions!A$2:C$419,3,FALSE)</f>
        <v>Unitary authority</v>
      </c>
      <c r="H46" s="3" t="str">
        <f>IFERROR(VLOOKUP(F46,classifications!A$3:C$328,3,FALSE),VLOOKUP(F46,classifications!I$2:K$28,3,FALSE))</f>
        <v>Predominantly Urban</v>
      </c>
      <c r="I46" s="124">
        <v>6720</v>
      </c>
      <c r="J46" s="124">
        <v>4340</v>
      </c>
      <c r="K46" s="124">
        <v>0</v>
      </c>
      <c r="L46" s="124">
        <v>56240</v>
      </c>
      <c r="M46" s="124">
        <v>67300</v>
      </c>
      <c r="N46" s="124"/>
    </row>
    <row r="47" spans="1:14" x14ac:dyDescent="0.25">
      <c r="A47" s="3"/>
      <c r="B47" s="90" t="s">
        <v>126</v>
      </c>
      <c r="C47" s="90" t="s">
        <v>127</v>
      </c>
      <c r="D47" s="90" t="s">
        <v>128</v>
      </c>
      <c r="F47" s="90" t="s">
        <v>1663</v>
      </c>
      <c r="G47" s="3" t="str">
        <f>VLOOKUP(F47,regions!A$2:C$419,3,FALSE)</f>
        <v>Unitary authority</v>
      </c>
      <c r="H47" s="3" t="str">
        <f>IFERROR(VLOOKUP(F47,classifications!A$3:C$328,3,FALSE),VLOOKUP(F47,classifications!I$2:K$28,3,FALSE))</f>
        <v>Urban with Significant Rural</v>
      </c>
      <c r="I47" s="124">
        <v>0</v>
      </c>
      <c r="J47" s="124">
        <v>12160</v>
      </c>
      <c r="K47" s="124">
        <v>0</v>
      </c>
      <c r="L47" s="124">
        <v>50810</v>
      </c>
      <c r="M47" s="124">
        <v>62970</v>
      </c>
      <c r="N47" s="124"/>
    </row>
    <row r="48" spans="1:14" x14ac:dyDescent="0.25">
      <c r="A48" s="3"/>
      <c r="B48" s="126" t="s">
        <v>129</v>
      </c>
      <c r="C48" s="126" t="s">
        <v>130</v>
      </c>
      <c r="D48" s="126" t="s">
        <v>131</v>
      </c>
      <c r="E48" s="127"/>
      <c r="F48" s="126" t="s">
        <v>1721</v>
      </c>
      <c r="G48" s="3" t="str">
        <f>VLOOKUP(F48,regions!A$2:C$419,3,FALSE)</f>
        <v>Unitary authority</v>
      </c>
      <c r="H48" s="3" t="str">
        <f>IFERROR(VLOOKUP(F48,classifications!A$3:C$328,3,FALSE),VLOOKUP(F48,classifications!I$2:K$28,3,FALSE))</f>
        <v>Predominantly Rural</v>
      </c>
      <c r="I48" s="124">
        <v>0</v>
      </c>
      <c r="J48" s="124">
        <v>1810</v>
      </c>
      <c r="K48" s="124">
        <v>660</v>
      </c>
      <c r="L48" s="124">
        <v>14150</v>
      </c>
      <c r="M48" s="124">
        <v>16630</v>
      </c>
      <c r="N48" s="124"/>
    </row>
    <row r="49" spans="1:14" x14ac:dyDescent="0.25">
      <c r="A49" s="3"/>
      <c r="B49" s="126" t="s">
        <v>132</v>
      </c>
      <c r="C49" s="126" t="s">
        <v>133</v>
      </c>
      <c r="D49" s="126" t="s">
        <v>134</v>
      </c>
      <c r="E49" s="127"/>
      <c r="F49" s="126" t="s">
        <v>1569</v>
      </c>
      <c r="G49" s="3" t="str">
        <f>VLOOKUP(F49,regions!A$2:C$419,3,FALSE)</f>
        <v>Unitary authority</v>
      </c>
      <c r="H49" s="3" t="str">
        <f>IFERROR(VLOOKUP(F49,classifications!A$3:C$328,3,FALSE),VLOOKUP(F49,classifications!I$2:K$28,3,FALSE))</f>
        <v>Predominantly Rural</v>
      </c>
      <c r="I49" s="124">
        <v>4140</v>
      </c>
      <c r="J49" s="124">
        <v>13780</v>
      </c>
      <c r="K49" s="124">
        <v>730</v>
      </c>
      <c r="L49" s="124">
        <v>120480</v>
      </c>
      <c r="M49" s="124">
        <v>139120</v>
      </c>
      <c r="N49" s="124"/>
    </row>
    <row r="50" spans="1:14" x14ac:dyDescent="0.25">
      <c r="A50" s="3"/>
      <c r="B50" s="90" t="s">
        <v>135</v>
      </c>
      <c r="C50" s="90" t="s">
        <v>136</v>
      </c>
      <c r="D50" s="90" t="s">
        <v>137</v>
      </c>
      <c r="F50" s="90" t="s">
        <v>1691</v>
      </c>
      <c r="G50" s="3" t="str">
        <f>VLOOKUP(F50,regions!A$2:C$419,3,FALSE)</f>
        <v>Unitary authority</v>
      </c>
      <c r="H50" s="3" t="str">
        <f>IFERROR(VLOOKUP(F50,classifications!A$3:C$328,3,FALSE),VLOOKUP(F50,classifications!I$2:K$28,3,FALSE))</f>
        <v>Predominantly Urban</v>
      </c>
      <c r="I50" s="124">
        <v>6230</v>
      </c>
      <c r="J50" s="124">
        <v>4060</v>
      </c>
      <c r="K50" s="124">
        <v>150</v>
      </c>
      <c r="L50" s="124">
        <v>42630</v>
      </c>
      <c r="M50" s="124">
        <v>53080</v>
      </c>
      <c r="N50" s="124"/>
    </row>
    <row r="51" spans="1:14" x14ac:dyDescent="0.25">
      <c r="A51" s="3"/>
      <c r="B51" s="90" t="s">
        <v>138</v>
      </c>
      <c r="C51" s="90" t="s">
        <v>139</v>
      </c>
      <c r="D51" s="90" t="s">
        <v>140</v>
      </c>
      <c r="F51" s="90" t="s">
        <v>1700</v>
      </c>
      <c r="G51" s="3" t="str">
        <f>VLOOKUP(F51,regions!A$2:C$419,3,FALSE)</f>
        <v>Unitary authority</v>
      </c>
      <c r="H51" s="3" t="str">
        <f>IFERROR(VLOOKUP(F51,classifications!A$3:C$328,3,FALSE),VLOOKUP(F51,classifications!I$2:K$28,3,FALSE))</f>
        <v>Predominantly Urban</v>
      </c>
      <c r="I51" s="124">
        <v>20</v>
      </c>
      <c r="J51" s="124">
        <v>11790</v>
      </c>
      <c r="K51" s="124">
        <v>210</v>
      </c>
      <c r="L51" s="124">
        <v>102030</v>
      </c>
      <c r="M51" s="124">
        <v>114050</v>
      </c>
      <c r="N51" s="124"/>
    </row>
    <row r="52" spans="1:14" x14ac:dyDescent="0.25">
      <c r="A52" s="3"/>
      <c r="B52" s="90" t="s">
        <v>141</v>
      </c>
      <c r="C52" s="90" t="s">
        <v>142</v>
      </c>
      <c r="D52" s="90" t="s">
        <v>143</v>
      </c>
      <c r="F52" s="90" t="s">
        <v>1692</v>
      </c>
      <c r="G52" s="3" t="str">
        <f>VLOOKUP(F52,regions!A$2:C$419,3,FALSE)</f>
        <v>Unitary authority</v>
      </c>
      <c r="H52" s="3" t="str">
        <f>IFERROR(VLOOKUP(F52,classifications!A$3:C$328,3,FALSE),VLOOKUP(F52,classifications!I$2:K$28,3,FALSE))</f>
        <v>Predominantly Urban</v>
      </c>
      <c r="I52" s="124">
        <v>16490</v>
      </c>
      <c r="J52" s="124">
        <v>7500</v>
      </c>
      <c r="K52" s="124">
        <v>30</v>
      </c>
      <c r="L52" s="124">
        <v>79600</v>
      </c>
      <c r="M52" s="124">
        <v>103610</v>
      </c>
      <c r="N52" s="124"/>
    </row>
    <row r="53" spans="1:14" x14ac:dyDescent="0.25">
      <c r="A53" s="3"/>
      <c r="B53" s="126" t="s">
        <v>144</v>
      </c>
      <c r="C53" s="126" t="s">
        <v>145</v>
      </c>
      <c r="D53" s="126" t="s">
        <v>146</v>
      </c>
      <c r="E53" s="127"/>
      <c r="F53" s="126" t="s">
        <v>1729</v>
      </c>
      <c r="G53" s="3" t="str">
        <f>VLOOKUP(F53,regions!A$2:C$419,3,FALSE)</f>
        <v>Unitary authority</v>
      </c>
      <c r="H53" s="3" t="str">
        <f>IFERROR(VLOOKUP(F53,classifications!A$3:C$328,3,FALSE),VLOOKUP(F53,classifications!I$2:K$28,3,FALSE))</f>
        <v>Predominantly Urban</v>
      </c>
      <c r="I53" s="124">
        <v>6020</v>
      </c>
      <c r="J53" s="124">
        <v>3330</v>
      </c>
      <c r="K53" s="124">
        <v>0</v>
      </c>
      <c r="L53" s="124">
        <v>70140</v>
      </c>
      <c r="M53" s="124">
        <v>79480</v>
      </c>
      <c r="N53" s="124"/>
    </row>
    <row r="54" spans="1:14" x14ac:dyDescent="0.25">
      <c r="A54" s="3"/>
      <c r="B54" s="90" t="s">
        <v>147</v>
      </c>
      <c r="C54" s="90" t="s">
        <v>148</v>
      </c>
      <c r="D54" s="90" t="s">
        <v>149</v>
      </c>
      <c r="F54" s="90" t="s">
        <v>1664</v>
      </c>
      <c r="G54" s="3" t="str">
        <f>VLOOKUP(F54,regions!A$2:C$419,3,FALSE)</f>
        <v>Unitary authority</v>
      </c>
      <c r="H54" s="3" t="str">
        <f>IFERROR(VLOOKUP(F54,classifications!A$3:C$328,3,FALSE),VLOOKUP(F54,classifications!I$2:K$28,3,FALSE))</f>
        <v>Predominantly Urban</v>
      </c>
      <c r="I54" s="124">
        <v>0</v>
      </c>
      <c r="J54" s="124">
        <v>13930</v>
      </c>
      <c r="K54" s="124">
        <v>0</v>
      </c>
      <c r="L54" s="124">
        <v>70190</v>
      </c>
      <c r="M54" s="124">
        <v>84120</v>
      </c>
      <c r="N54" s="124"/>
    </row>
    <row r="55" spans="1:14" x14ac:dyDescent="0.25">
      <c r="A55" s="3"/>
      <c r="B55" s="126" t="s">
        <v>150</v>
      </c>
      <c r="C55" s="126" t="s">
        <v>151</v>
      </c>
      <c r="D55" s="126" t="s">
        <v>152</v>
      </c>
      <c r="E55" s="127"/>
      <c r="F55" s="126" t="s">
        <v>1679</v>
      </c>
      <c r="G55" s="3" t="str">
        <f>VLOOKUP(F55,regions!A$2:C$419,3,FALSE)</f>
        <v>Unitary authority</v>
      </c>
      <c r="H55" s="3" t="str">
        <f>IFERROR(VLOOKUP(F55,classifications!A$3:C$328,3,FALSE),VLOOKUP(F55,classifications!I$2:K$28,3,FALSE))</f>
        <v>Predominantly Urban</v>
      </c>
      <c r="I55" s="124">
        <v>18710</v>
      </c>
      <c r="J55" s="124">
        <v>7610</v>
      </c>
      <c r="K55" s="124">
        <v>0</v>
      </c>
      <c r="L55" s="124">
        <v>87110</v>
      </c>
      <c r="M55" s="124">
        <v>113430</v>
      </c>
      <c r="N55" s="124"/>
    </row>
    <row r="56" spans="1:14" x14ac:dyDescent="0.25">
      <c r="A56" s="3"/>
      <c r="B56" s="90" t="s">
        <v>153</v>
      </c>
      <c r="C56" s="90" t="s">
        <v>154</v>
      </c>
      <c r="D56" s="90" t="s">
        <v>155</v>
      </c>
      <c r="F56" s="90" t="s">
        <v>1701</v>
      </c>
      <c r="G56" s="3" t="str">
        <f>VLOOKUP(F56,regions!A$2:C$419,3,FALSE)</f>
        <v>Unitary authority</v>
      </c>
      <c r="H56" s="3" t="str">
        <f>IFERROR(VLOOKUP(F56,classifications!A$3:C$328,3,FALSE),VLOOKUP(F56,classifications!I$2:K$28,3,FALSE))</f>
        <v>Predominantly Urban</v>
      </c>
      <c r="I56" s="124">
        <v>10350</v>
      </c>
      <c r="J56" s="124">
        <v>4840</v>
      </c>
      <c r="K56" s="124">
        <v>0</v>
      </c>
      <c r="L56" s="124">
        <v>78710</v>
      </c>
      <c r="M56" s="124">
        <v>93900</v>
      </c>
      <c r="N56" s="124"/>
    </row>
    <row r="57" spans="1:14" x14ac:dyDescent="0.25">
      <c r="A57" s="3"/>
      <c r="B57" s="126" t="s">
        <v>156</v>
      </c>
      <c r="C57" s="126" t="s">
        <v>157</v>
      </c>
      <c r="D57" s="126" t="s">
        <v>158</v>
      </c>
      <c r="E57" s="127"/>
      <c r="F57" s="126" t="s">
        <v>1727</v>
      </c>
      <c r="G57" s="3" t="str">
        <f>VLOOKUP(F57,regions!A$2:C$419,3,FALSE)</f>
        <v>Unitary authority</v>
      </c>
      <c r="H57" s="3" t="str">
        <f>IFERROR(VLOOKUP(F57,classifications!A$3:C$328,3,FALSE),VLOOKUP(F57,classifications!I$2:K$28,3,FALSE))</f>
        <v>Predominantly Urban</v>
      </c>
      <c r="I57" s="124">
        <v>0</v>
      </c>
      <c r="J57" s="124">
        <v>13460</v>
      </c>
      <c r="K57" s="124">
        <v>2000</v>
      </c>
      <c r="L57" s="124">
        <v>56500</v>
      </c>
      <c r="M57" s="124">
        <v>71960</v>
      </c>
      <c r="N57" s="124"/>
    </row>
    <row r="58" spans="1:14" x14ac:dyDescent="0.25">
      <c r="A58" s="3"/>
      <c r="B58" s="126" t="s">
        <v>159</v>
      </c>
      <c r="C58" s="126" t="s">
        <v>160</v>
      </c>
      <c r="D58" s="126" t="s">
        <v>161</v>
      </c>
      <c r="E58" s="127"/>
      <c r="F58" s="126" t="s">
        <v>1682</v>
      </c>
      <c r="G58" s="3" t="str">
        <f>VLOOKUP(F58,regions!A$2:C$419,3,FALSE)</f>
        <v>Unitary authority</v>
      </c>
      <c r="H58" s="3" t="str">
        <f>IFERROR(VLOOKUP(F58,classifications!A$3:C$328,3,FALSE),VLOOKUP(F58,classifications!I$2:K$28,3,FALSE))</f>
        <v>Predominantly Urban</v>
      </c>
      <c r="I58" s="124">
        <v>10100</v>
      </c>
      <c r="J58" s="124">
        <v>1640</v>
      </c>
      <c r="K58" s="124">
        <v>0</v>
      </c>
      <c r="L58" s="124">
        <v>53410</v>
      </c>
      <c r="M58" s="124">
        <v>65160</v>
      </c>
      <c r="N58" s="124"/>
    </row>
    <row r="59" spans="1:14" x14ac:dyDescent="0.25">
      <c r="A59" s="3"/>
      <c r="B59" s="90" t="s">
        <v>162</v>
      </c>
      <c r="C59" s="90" t="s">
        <v>163</v>
      </c>
      <c r="D59" s="90" t="s">
        <v>164</v>
      </c>
      <c r="F59" s="90" t="s">
        <v>1702</v>
      </c>
      <c r="G59" s="3" t="str">
        <f>VLOOKUP(F59,regions!A$2:C$419,3,FALSE)</f>
        <v>Unitary authority</v>
      </c>
      <c r="H59" s="3" t="str">
        <f>IFERROR(VLOOKUP(F59,classifications!A$3:C$328,3,FALSE),VLOOKUP(F59,classifications!I$2:K$28,3,FALSE))</f>
        <v>Predominantly Urban</v>
      </c>
      <c r="I59" s="124">
        <v>0</v>
      </c>
      <c r="J59" s="124">
        <v>5400</v>
      </c>
      <c r="K59" s="124">
        <v>0</v>
      </c>
      <c r="L59" s="124">
        <v>59770</v>
      </c>
      <c r="M59" s="124">
        <v>65170</v>
      </c>
      <c r="N59" s="124"/>
    </row>
    <row r="60" spans="1:14" x14ac:dyDescent="0.25">
      <c r="A60" s="3"/>
      <c r="B60" s="126" t="s">
        <v>165</v>
      </c>
      <c r="C60" s="126" t="s">
        <v>166</v>
      </c>
      <c r="D60" s="126" t="s">
        <v>167</v>
      </c>
      <c r="E60" s="127"/>
      <c r="F60" s="126" t="s">
        <v>1669</v>
      </c>
      <c r="G60" s="3" t="str">
        <f>VLOOKUP(F60,regions!A$2:C$419,3,FALSE)</f>
        <v>Unitary authority</v>
      </c>
      <c r="H60" s="3" t="str">
        <f>IFERROR(VLOOKUP(F60,classifications!A$3:C$328,3,FALSE),VLOOKUP(F60,classifications!I$2:K$28,3,FALSE))</f>
        <v>Predominantly Urban</v>
      </c>
      <c r="I60" s="124">
        <v>20</v>
      </c>
      <c r="J60" s="124">
        <v>14540</v>
      </c>
      <c r="K60" s="124">
        <v>0</v>
      </c>
      <c r="L60" s="124">
        <v>76010</v>
      </c>
      <c r="M60" s="124">
        <v>90570</v>
      </c>
      <c r="N60" s="124"/>
    </row>
    <row r="61" spans="1:14" x14ac:dyDescent="0.25">
      <c r="A61" s="3"/>
      <c r="B61" s="90" t="s">
        <v>168</v>
      </c>
      <c r="C61" s="90" t="s">
        <v>169</v>
      </c>
      <c r="D61" s="90" t="s">
        <v>170</v>
      </c>
      <c r="F61" s="90" t="s">
        <v>1722</v>
      </c>
      <c r="G61" s="3" t="str">
        <f>VLOOKUP(F61,regions!A$2:C$419,3,FALSE)</f>
        <v>Unitary authority</v>
      </c>
      <c r="H61" s="3" t="str">
        <f>IFERROR(VLOOKUP(F61,classifications!A$3:C$328,3,FALSE),VLOOKUP(F61,classifications!I$2:K$28,3,FALSE))</f>
        <v>Urban with Significant Rural</v>
      </c>
      <c r="I61" s="124">
        <v>80</v>
      </c>
      <c r="J61" s="124">
        <v>8910</v>
      </c>
      <c r="K61" s="124">
        <v>350</v>
      </c>
      <c r="L61" s="124">
        <v>56910</v>
      </c>
      <c r="M61" s="124">
        <v>66260</v>
      </c>
      <c r="N61" s="124"/>
    </row>
    <row r="62" spans="1:14" x14ac:dyDescent="0.25">
      <c r="A62" s="3"/>
      <c r="B62" s="126" t="s">
        <v>171</v>
      </c>
      <c r="C62" s="126" t="s">
        <v>172</v>
      </c>
      <c r="D62" s="126" t="s">
        <v>173</v>
      </c>
      <c r="E62" s="127"/>
      <c r="F62" s="126" t="s">
        <v>1591</v>
      </c>
      <c r="G62" s="3" t="str">
        <f>VLOOKUP(F62,regions!A$2:C$419,3,FALSE)</f>
        <v>Unitary authority</v>
      </c>
      <c r="H62" s="3" t="str">
        <f>IFERROR(VLOOKUP(F62,classifications!A$3:C$328,3,FALSE),VLOOKUP(F62,classifications!I$2:K$28,3,FALSE))</f>
        <v>Predominantly Rural</v>
      </c>
      <c r="I62" s="124">
        <v>5320</v>
      </c>
      <c r="J62" s="124">
        <v>24730</v>
      </c>
      <c r="K62" s="124">
        <v>5990</v>
      </c>
      <c r="L62" s="124">
        <v>173750</v>
      </c>
      <c r="M62" s="124">
        <v>209790</v>
      </c>
      <c r="N62" s="124"/>
    </row>
    <row r="63" spans="1:14" x14ac:dyDescent="0.25">
      <c r="A63" s="3"/>
      <c r="B63" s="90" t="s">
        <v>174</v>
      </c>
      <c r="C63" s="90" t="s">
        <v>175</v>
      </c>
      <c r="D63" s="90" t="s">
        <v>176</v>
      </c>
      <c r="F63" s="90" t="s">
        <v>1693</v>
      </c>
      <c r="G63" s="3" t="str">
        <f>VLOOKUP(F63,regions!A$2:C$419,3,FALSE)</f>
        <v>Unitary authority</v>
      </c>
      <c r="H63" s="3" t="str">
        <f>IFERROR(VLOOKUP(F63,classifications!A$3:C$328,3,FALSE),VLOOKUP(F63,classifications!I$2:K$28,3,FALSE))</f>
        <v>Predominantly Urban</v>
      </c>
      <c r="I63" s="124">
        <v>20</v>
      </c>
      <c r="J63" s="124">
        <v>7850</v>
      </c>
      <c r="K63" s="124">
        <v>900</v>
      </c>
      <c r="L63" s="124">
        <v>53370</v>
      </c>
      <c r="M63" s="124">
        <v>62150</v>
      </c>
      <c r="N63" s="124"/>
    </row>
    <row r="64" spans="1:14" x14ac:dyDescent="0.25">
      <c r="A64" s="3"/>
      <c r="B64" s="90" t="s">
        <v>177</v>
      </c>
      <c r="C64" s="90" t="s">
        <v>178</v>
      </c>
      <c r="D64" s="90" t="s">
        <v>179</v>
      </c>
      <c r="F64" s="90" t="s">
        <v>1694</v>
      </c>
      <c r="G64" s="3" t="str">
        <f>VLOOKUP(F64,regions!A$2:C$419,3,FALSE)</f>
        <v>Unitary authority</v>
      </c>
      <c r="H64" s="3" t="str">
        <f>IFERROR(VLOOKUP(F64,classifications!A$3:C$328,3,FALSE),VLOOKUP(F64,classifications!I$2:K$28,3,FALSE))</f>
        <v>Predominantly Urban</v>
      </c>
      <c r="I64" s="124">
        <v>2690</v>
      </c>
      <c r="J64" s="124">
        <v>1560</v>
      </c>
      <c r="K64" s="124">
        <v>2240</v>
      </c>
      <c r="L64" s="124">
        <v>57600</v>
      </c>
      <c r="M64" s="124">
        <v>64100</v>
      </c>
      <c r="N64" s="124"/>
    </row>
    <row r="65" spans="1:14" x14ac:dyDescent="0.25">
      <c r="A65" s="3"/>
      <c r="B65" s="126" t="s">
        <v>180</v>
      </c>
      <c r="C65" s="126" t="s">
        <v>181</v>
      </c>
      <c r="D65" s="126" t="s">
        <v>182</v>
      </c>
      <c r="E65" s="127"/>
      <c r="F65" s="126" t="s">
        <v>1725</v>
      </c>
      <c r="G65" s="3" t="str">
        <f>VLOOKUP(F65,regions!A$2:C$419,3,FALSE)</f>
        <v>Unitary authority</v>
      </c>
      <c r="H65" s="3" t="str">
        <f>IFERROR(VLOOKUP(F65,classifications!A$3:C$328,3,FALSE),VLOOKUP(F65,classifications!I$2:K$28,3,FALSE))</f>
        <v>Predominantly Urban</v>
      </c>
      <c r="I65" s="124">
        <v>7760</v>
      </c>
      <c r="J65" s="124">
        <v>4850</v>
      </c>
      <c r="K65" s="124">
        <v>350</v>
      </c>
      <c r="L65" s="124">
        <v>74260</v>
      </c>
      <c r="M65" s="124">
        <v>87210</v>
      </c>
      <c r="N65" s="124"/>
    </row>
    <row r="66" spans="1:14" x14ac:dyDescent="0.25">
      <c r="A66" s="3"/>
      <c r="G66" s="3"/>
      <c r="H66" s="3"/>
      <c r="I66" s="124"/>
      <c r="J66" s="124"/>
      <c r="K66" s="124"/>
      <c r="L66" s="124"/>
      <c r="M66" s="124"/>
      <c r="N66" s="124"/>
    </row>
    <row r="67" spans="1:14" x14ac:dyDescent="0.25">
      <c r="A67" s="20" t="s">
        <v>1358</v>
      </c>
      <c r="B67" s="121"/>
      <c r="C67" s="121"/>
      <c r="D67" s="121"/>
      <c r="E67" s="122"/>
      <c r="F67" s="121"/>
      <c r="G67" s="21"/>
      <c r="H67" s="21"/>
      <c r="I67" s="123">
        <v>401740</v>
      </c>
      <c r="J67" s="123">
        <v>397690</v>
      </c>
      <c r="K67" s="123">
        <v>5350</v>
      </c>
      <c r="L67" s="123">
        <v>2649730</v>
      </c>
      <c r="M67" s="123">
        <v>3454490</v>
      </c>
      <c r="N67" s="124"/>
    </row>
    <row r="68" spans="1:14" x14ac:dyDescent="0.25">
      <c r="A68" s="3"/>
      <c r="G68" s="3"/>
      <c r="H68" s="3"/>
      <c r="I68" s="124"/>
      <c r="J68" s="124"/>
      <c r="K68" s="124"/>
      <c r="L68" s="124"/>
      <c r="M68" s="124"/>
      <c r="N68" s="124"/>
    </row>
    <row r="69" spans="1:14" x14ac:dyDescent="0.25">
      <c r="A69" s="3"/>
      <c r="B69" s="126" t="s">
        <v>184</v>
      </c>
      <c r="C69" s="126" t="s">
        <v>185</v>
      </c>
      <c r="D69" s="126" t="s">
        <v>186</v>
      </c>
      <c r="E69" s="127"/>
      <c r="F69" s="126" t="s">
        <v>187</v>
      </c>
      <c r="G69" s="3" t="str">
        <f>VLOOKUP(F69,regions!A$2:C$419,3,FALSE)</f>
        <v>London borough</v>
      </c>
      <c r="H69" s="3" t="str">
        <f>IFERROR(VLOOKUP(F69,classifications!A$3:C$328,3,FALSE),VLOOKUP(F69,classifications!I$2:K$28,3,FALSE))</f>
        <v>Predominantly Urban</v>
      </c>
      <c r="I69" s="124">
        <v>18510</v>
      </c>
      <c r="J69" s="124">
        <v>4430</v>
      </c>
      <c r="K69" s="124">
        <v>0</v>
      </c>
      <c r="L69" s="124">
        <v>50250</v>
      </c>
      <c r="M69" s="124">
        <v>73180</v>
      </c>
      <c r="N69" s="124"/>
    </row>
    <row r="70" spans="1:14" x14ac:dyDescent="0.25">
      <c r="A70" s="3"/>
      <c r="B70" s="126" t="s">
        <v>188</v>
      </c>
      <c r="C70" s="126" t="s">
        <v>189</v>
      </c>
      <c r="D70" s="126" t="s">
        <v>190</v>
      </c>
      <c r="E70" s="127"/>
      <c r="F70" s="126" t="s">
        <v>191</v>
      </c>
      <c r="G70" s="3" t="str">
        <f>VLOOKUP(F70,regions!A$2:C$419,3,FALSE)</f>
        <v>London borough</v>
      </c>
      <c r="H70" s="3" t="str">
        <f>IFERROR(VLOOKUP(F70,classifications!A$3:C$328,3,FALSE),VLOOKUP(F70,classifications!I$2:K$28,3,FALSE))</f>
        <v>Predominantly Urban</v>
      </c>
      <c r="I70" s="124">
        <v>10740</v>
      </c>
      <c r="J70" s="124">
        <v>7860</v>
      </c>
      <c r="K70" s="124">
        <v>280</v>
      </c>
      <c r="L70" s="124">
        <v>126390</v>
      </c>
      <c r="M70" s="124">
        <v>145270</v>
      </c>
      <c r="N70" s="124"/>
    </row>
    <row r="71" spans="1:14" x14ac:dyDescent="0.25">
      <c r="A71" s="3"/>
      <c r="B71" s="126" t="s">
        <v>192</v>
      </c>
      <c r="C71" s="126" t="s">
        <v>193</v>
      </c>
      <c r="D71" s="126" t="s">
        <v>194</v>
      </c>
      <c r="E71" s="127"/>
      <c r="F71" s="126" t="s">
        <v>195</v>
      </c>
      <c r="G71" s="3" t="str">
        <f>VLOOKUP(F71,regions!A$2:C$419,3,FALSE)</f>
        <v>London borough</v>
      </c>
      <c r="H71" s="3" t="str">
        <f>IFERROR(VLOOKUP(F71,classifications!A$3:C$328,3,FALSE),VLOOKUP(F71,classifications!I$2:K$28,3,FALSE))</f>
        <v>Predominantly Urban</v>
      </c>
      <c r="I71" s="124">
        <v>20</v>
      </c>
      <c r="J71" s="124">
        <v>13590</v>
      </c>
      <c r="K71" s="124">
        <v>0</v>
      </c>
      <c r="L71" s="124">
        <v>83390</v>
      </c>
      <c r="M71" s="124">
        <v>97000</v>
      </c>
      <c r="N71" s="124"/>
    </row>
    <row r="72" spans="1:14" x14ac:dyDescent="0.25">
      <c r="A72" s="3"/>
      <c r="B72" s="126" t="s">
        <v>196</v>
      </c>
      <c r="C72" s="126" t="s">
        <v>197</v>
      </c>
      <c r="D72" s="126" t="s">
        <v>198</v>
      </c>
      <c r="E72" s="127"/>
      <c r="F72" s="126" t="s">
        <v>199</v>
      </c>
      <c r="G72" s="3" t="str">
        <f>VLOOKUP(F72,regions!A$2:C$419,3,FALSE)</f>
        <v>London borough</v>
      </c>
      <c r="H72" s="3" t="str">
        <f>IFERROR(VLOOKUP(F72,classifications!A$3:C$328,3,FALSE),VLOOKUP(F72,classifications!I$2:K$28,3,FALSE))</f>
        <v>Predominantly Urban</v>
      </c>
      <c r="I72" s="124">
        <v>8250</v>
      </c>
      <c r="J72" s="124">
        <v>17020</v>
      </c>
      <c r="K72" s="124">
        <v>460</v>
      </c>
      <c r="L72" s="124">
        <v>89860</v>
      </c>
      <c r="M72" s="124">
        <v>115600</v>
      </c>
      <c r="N72" s="124"/>
    </row>
    <row r="73" spans="1:14" x14ac:dyDescent="0.25">
      <c r="A73" s="3"/>
      <c r="B73" s="126" t="s">
        <v>200</v>
      </c>
      <c r="C73" s="126" t="s">
        <v>201</v>
      </c>
      <c r="D73" s="126" t="s">
        <v>202</v>
      </c>
      <c r="E73" s="127"/>
      <c r="F73" s="126" t="s">
        <v>203</v>
      </c>
      <c r="G73" s="3" t="str">
        <f>VLOOKUP(F73,regions!A$2:C$419,3,FALSE)</f>
        <v>London borough</v>
      </c>
      <c r="H73" s="3" t="str">
        <f>IFERROR(VLOOKUP(F73,classifications!A$3:C$328,3,FALSE),VLOOKUP(F73,classifications!I$2:K$28,3,FALSE))</f>
        <v>Predominantly Urban</v>
      </c>
      <c r="I73" s="124">
        <v>60</v>
      </c>
      <c r="J73" s="124">
        <v>18870</v>
      </c>
      <c r="K73" s="124">
        <v>20</v>
      </c>
      <c r="L73" s="124">
        <v>117910</v>
      </c>
      <c r="M73" s="124">
        <v>136860</v>
      </c>
      <c r="N73" s="124"/>
    </row>
    <row r="74" spans="1:14" x14ac:dyDescent="0.25">
      <c r="A74" s="3"/>
      <c r="B74" s="126" t="s">
        <v>204</v>
      </c>
      <c r="C74" s="126" t="s">
        <v>205</v>
      </c>
      <c r="D74" s="126" t="s">
        <v>206</v>
      </c>
      <c r="E74" s="127"/>
      <c r="F74" s="126" t="s">
        <v>207</v>
      </c>
      <c r="G74" s="3" t="str">
        <f>VLOOKUP(F74,regions!A$2:C$419,3,FALSE)</f>
        <v>London borough</v>
      </c>
      <c r="H74" s="3" t="str">
        <f>IFERROR(VLOOKUP(F74,classifications!A$3:C$328,3,FALSE),VLOOKUP(F74,classifications!I$2:K$28,3,FALSE))</f>
        <v>Predominantly Urban</v>
      </c>
      <c r="I74" s="124">
        <v>23260</v>
      </c>
      <c r="J74" s="124">
        <v>11300</v>
      </c>
      <c r="K74" s="124">
        <v>0</v>
      </c>
      <c r="L74" s="124">
        <v>67100</v>
      </c>
      <c r="M74" s="124">
        <v>101650</v>
      </c>
      <c r="N74" s="124"/>
    </row>
    <row r="75" spans="1:14" x14ac:dyDescent="0.25">
      <c r="A75" s="3"/>
      <c r="B75" s="126" t="s">
        <v>208</v>
      </c>
      <c r="C75" s="126" t="s">
        <v>209</v>
      </c>
      <c r="D75" s="126" t="s">
        <v>210</v>
      </c>
      <c r="E75" s="127"/>
      <c r="F75" s="126" t="s">
        <v>211</v>
      </c>
      <c r="G75" s="3" t="str">
        <f>VLOOKUP(F75,regions!A$2:C$419,3,FALSE)</f>
        <v>London borough</v>
      </c>
      <c r="H75" s="3" t="str">
        <f>IFERROR(VLOOKUP(F75,classifications!A$3:C$328,3,FALSE),VLOOKUP(F75,classifications!I$2:K$28,3,FALSE))</f>
        <v>Predominantly Urban</v>
      </c>
      <c r="I75" s="124">
        <v>450</v>
      </c>
      <c r="J75" s="124">
        <v>230</v>
      </c>
      <c r="K75" s="124">
        <v>0</v>
      </c>
      <c r="L75" s="124">
        <v>5550</v>
      </c>
      <c r="M75" s="124">
        <v>6230</v>
      </c>
      <c r="N75" s="124"/>
    </row>
    <row r="76" spans="1:14" x14ac:dyDescent="0.25">
      <c r="A76" s="3"/>
      <c r="B76" s="126" t="s">
        <v>212</v>
      </c>
      <c r="C76" s="126" t="s">
        <v>213</v>
      </c>
      <c r="D76" s="126" t="s">
        <v>214</v>
      </c>
      <c r="E76" s="127"/>
      <c r="F76" s="126" t="s">
        <v>215</v>
      </c>
      <c r="G76" s="3" t="str">
        <f>VLOOKUP(F76,regions!A$2:C$419,3,FALSE)</f>
        <v>London borough</v>
      </c>
      <c r="H76" s="3" t="str">
        <f>IFERROR(VLOOKUP(F76,classifications!A$3:C$328,3,FALSE),VLOOKUP(F76,classifications!I$2:K$28,3,FALSE))</f>
        <v>Predominantly Urban</v>
      </c>
      <c r="I76" s="124">
        <v>13870</v>
      </c>
      <c r="J76" s="124">
        <v>12400</v>
      </c>
      <c r="K76" s="124">
        <v>30</v>
      </c>
      <c r="L76" s="124">
        <v>126210</v>
      </c>
      <c r="M76" s="124">
        <v>152520</v>
      </c>
      <c r="N76" s="124"/>
    </row>
    <row r="77" spans="1:14" x14ac:dyDescent="0.25">
      <c r="A77" s="3"/>
      <c r="B77" s="126" t="s">
        <v>216</v>
      </c>
      <c r="C77" s="126" t="s">
        <v>217</v>
      </c>
      <c r="D77" s="126" t="s">
        <v>218</v>
      </c>
      <c r="E77" s="127"/>
      <c r="F77" s="126" t="s">
        <v>219</v>
      </c>
      <c r="G77" s="3" t="str">
        <f>VLOOKUP(F77,regions!A$2:C$419,3,FALSE)</f>
        <v>London borough</v>
      </c>
      <c r="H77" s="3" t="str">
        <f>IFERROR(VLOOKUP(F77,classifications!A$3:C$328,3,FALSE),VLOOKUP(F77,classifications!I$2:K$28,3,FALSE))</f>
        <v>Predominantly Urban</v>
      </c>
      <c r="I77" s="124">
        <v>12530</v>
      </c>
      <c r="J77" s="124">
        <v>10620</v>
      </c>
      <c r="K77" s="124">
        <v>30</v>
      </c>
      <c r="L77" s="124">
        <v>107350</v>
      </c>
      <c r="M77" s="124">
        <v>130530</v>
      </c>
      <c r="N77" s="124"/>
    </row>
    <row r="78" spans="1:14" x14ac:dyDescent="0.25">
      <c r="A78" s="3"/>
      <c r="B78" s="126" t="s">
        <v>220</v>
      </c>
      <c r="C78" s="126" t="s">
        <v>221</v>
      </c>
      <c r="D78" s="126" t="s">
        <v>222</v>
      </c>
      <c r="E78" s="127"/>
      <c r="F78" s="126" t="s">
        <v>223</v>
      </c>
      <c r="G78" s="3" t="str">
        <f>VLOOKUP(F78,regions!A$2:C$419,3,FALSE)</f>
        <v>London borough</v>
      </c>
      <c r="H78" s="3" t="str">
        <f>IFERROR(VLOOKUP(F78,classifications!A$3:C$328,3,FALSE),VLOOKUP(F78,classifications!I$2:K$28,3,FALSE))</f>
        <v>Predominantly Urban</v>
      </c>
      <c r="I78" s="124">
        <v>10410</v>
      </c>
      <c r="J78" s="124">
        <v>7930</v>
      </c>
      <c r="K78" s="124">
        <v>90</v>
      </c>
      <c r="L78" s="124">
        <v>105380</v>
      </c>
      <c r="M78" s="124">
        <v>123800</v>
      </c>
      <c r="N78" s="124"/>
    </row>
    <row r="79" spans="1:14" x14ac:dyDescent="0.25">
      <c r="A79" s="3"/>
      <c r="B79" s="126" t="s">
        <v>224</v>
      </c>
      <c r="C79" s="126" t="s">
        <v>225</v>
      </c>
      <c r="D79" s="126" t="s">
        <v>226</v>
      </c>
      <c r="E79" s="127"/>
      <c r="F79" s="126" t="s">
        <v>227</v>
      </c>
      <c r="G79" s="3" t="str">
        <f>VLOOKUP(F79,regions!A$2:C$419,3,FALSE)</f>
        <v>London borough</v>
      </c>
      <c r="H79" s="3" t="str">
        <f>IFERROR(VLOOKUP(F79,classifications!A$3:C$328,3,FALSE),VLOOKUP(F79,classifications!I$2:K$28,3,FALSE))</f>
        <v>Predominantly Urban</v>
      </c>
      <c r="I79" s="124">
        <v>22420</v>
      </c>
      <c r="J79" s="124">
        <v>12900</v>
      </c>
      <c r="K79" s="124">
        <v>390</v>
      </c>
      <c r="L79" s="124">
        <v>71170</v>
      </c>
      <c r="M79" s="124">
        <v>106880</v>
      </c>
      <c r="N79" s="124"/>
    </row>
    <row r="80" spans="1:14" x14ac:dyDescent="0.25">
      <c r="A80" s="3"/>
      <c r="B80" s="126" t="s">
        <v>228</v>
      </c>
      <c r="C80" s="126" t="s">
        <v>229</v>
      </c>
      <c r="D80" s="126" t="s">
        <v>230</v>
      </c>
      <c r="E80" s="127"/>
      <c r="F80" s="126" t="s">
        <v>231</v>
      </c>
      <c r="G80" s="3" t="str">
        <f>VLOOKUP(F80,regions!A$2:C$419,3,FALSE)</f>
        <v>London borough</v>
      </c>
      <c r="H80" s="3" t="str">
        <f>IFERROR(VLOOKUP(F80,classifications!A$3:C$328,3,FALSE),VLOOKUP(F80,classifications!I$2:K$28,3,FALSE))</f>
        <v>Predominantly Urban</v>
      </c>
      <c r="I80" s="124">
        <v>22440</v>
      </c>
      <c r="J80" s="124">
        <v>23740</v>
      </c>
      <c r="K80" s="124">
        <v>0</v>
      </c>
      <c r="L80" s="124">
        <v>60570</v>
      </c>
      <c r="M80" s="124">
        <v>106750</v>
      </c>
      <c r="N80" s="124"/>
    </row>
    <row r="81" spans="1:14" x14ac:dyDescent="0.25">
      <c r="A81" s="3"/>
      <c r="B81" s="126" t="s">
        <v>232</v>
      </c>
      <c r="C81" s="126" t="s">
        <v>233</v>
      </c>
      <c r="D81" s="126" t="s">
        <v>234</v>
      </c>
      <c r="E81" s="127"/>
      <c r="F81" s="126" t="s">
        <v>235</v>
      </c>
      <c r="G81" s="3" t="str">
        <f>VLOOKUP(F81,regions!A$2:C$419,3,FALSE)</f>
        <v>London borough</v>
      </c>
      <c r="H81" s="3" t="str">
        <f>IFERROR(VLOOKUP(F81,classifications!A$3:C$328,3,FALSE),VLOOKUP(F81,classifications!I$2:K$28,3,FALSE))</f>
        <v>Predominantly Urban</v>
      </c>
      <c r="I81" s="124">
        <v>12380</v>
      </c>
      <c r="J81" s="124">
        <v>13180</v>
      </c>
      <c r="K81" s="124">
        <v>40</v>
      </c>
      <c r="L81" s="124">
        <v>59660</v>
      </c>
      <c r="M81" s="124">
        <v>85270</v>
      </c>
      <c r="N81" s="124"/>
    </row>
    <row r="82" spans="1:14" x14ac:dyDescent="0.25">
      <c r="A82" s="3"/>
      <c r="B82" s="126" t="s">
        <v>236</v>
      </c>
      <c r="C82" s="126" t="s">
        <v>237</v>
      </c>
      <c r="D82" s="126" t="s">
        <v>238</v>
      </c>
      <c r="E82" s="127"/>
      <c r="F82" s="126" t="s">
        <v>239</v>
      </c>
      <c r="G82" s="3" t="str">
        <f>VLOOKUP(F82,regions!A$2:C$419,3,FALSE)</f>
        <v>London borough</v>
      </c>
      <c r="H82" s="3" t="str">
        <f>IFERROR(VLOOKUP(F82,classifications!A$3:C$328,3,FALSE),VLOOKUP(F82,classifications!I$2:K$28,3,FALSE))</f>
        <v>Predominantly Urban</v>
      </c>
      <c r="I82" s="124">
        <v>15440</v>
      </c>
      <c r="J82" s="124">
        <v>11560</v>
      </c>
      <c r="K82" s="124">
        <v>80</v>
      </c>
      <c r="L82" s="124">
        <v>79560</v>
      </c>
      <c r="M82" s="124">
        <v>106640</v>
      </c>
      <c r="N82" s="124"/>
    </row>
    <row r="83" spans="1:14" x14ac:dyDescent="0.25">
      <c r="A83" s="3"/>
      <c r="B83" s="126" t="s">
        <v>240</v>
      </c>
      <c r="C83" s="126" t="s">
        <v>241</v>
      </c>
      <c r="D83" s="126" t="s">
        <v>242</v>
      </c>
      <c r="E83" s="127"/>
      <c r="F83" s="126" t="s">
        <v>243</v>
      </c>
      <c r="G83" s="3" t="str">
        <f>VLOOKUP(F83,regions!A$2:C$419,3,FALSE)</f>
        <v>London borough</v>
      </c>
      <c r="H83" s="3" t="str">
        <f>IFERROR(VLOOKUP(F83,classifications!A$3:C$328,3,FALSE),VLOOKUP(F83,classifications!I$2:K$28,3,FALSE))</f>
        <v>Predominantly Urban</v>
      </c>
      <c r="I83" s="124">
        <v>4880</v>
      </c>
      <c r="J83" s="124">
        <v>4070</v>
      </c>
      <c r="K83" s="124">
        <v>100</v>
      </c>
      <c r="L83" s="124">
        <v>79370</v>
      </c>
      <c r="M83" s="124">
        <v>88410</v>
      </c>
      <c r="N83" s="124"/>
    </row>
    <row r="84" spans="1:14" x14ac:dyDescent="0.25">
      <c r="A84" s="3"/>
      <c r="B84" s="126" t="s">
        <v>244</v>
      </c>
      <c r="C84" s="126" t="s">
        <v>245</v>
      </c>
      <c r="D84" s="126" t="s">
        <v>246</v>
      </c>
      <c r="E84" s="127"/>
      <c r="F84" s="126" t="s">
        <v>247</v>
      </c>
      <c r="G84" s="3" t="str">
        <f>VLOOKUP(F84,regions!A$2:C$419,3,FALSE)</f>
        <v>London borough</v>
      </c>
      <c r="H84" s="3" t="str">
        <f>IFERROR(VLOOKUP(F84,classifications!A$3:C$328,3,FALSE),VLOOKUP(F84,classifications!I$2:K$28,3,FALSE))</f>
        <v>Predominantly Urban</v>
      </c>
      <c r="I84" s="124">
        <v>9870</v>
      </c>
      <c r="J84" s="124">
        <v>4550</v>
      </c>
      <c r="K84" s="124">
        <v>0</v>
      </c>
      <c r="L84" s="124">
        <v>85840</v>
      </c>
      <c r="M84" s="124">
        <v>100260</v>
      </c>
      <c r="N84" s="124"/>
    </row>
    <row r="85" spans="1:14" x14ac:dyDescent="0.25">
      <c r="A85" s="3"/>
      <c r="B85" s="126" t="s">
        <v>248</v>
      </c>
      <c r="C85" s="126" t="s">
        <v>249</v>
      </c>
      <c r="D85" s="126" t="s">
        <v>250</v>
      </c>
      <c r="E85" s="127"/>
      <c r="F85" s="126" t="s">
        <v>251</v>
      </c>
      <c r="G85" s="3" t="str">
        <f>VLOOKUP(F85,regions!A$2:C$419,3,FALSE)</f>
        <v>London borough</v>
      </c>
      <c r="H85" s="3" t="str">
        <f>IFERROR(VLOOKUP(F85,classifications!A$3:C$328,3,FALSE),VLOOKUP(F85,classifications!I$2:K$28,3,FALSE))</f>
        <v>Predominantly Urban</v>
      </c>
      <c r="I85" s="124">
        <v>10050</v>
      </c>
      <c r="J85" s="124">
        <v>7390</v>
      </c>
      <c r="K85" s="124">
        <v>1380</v>
      </c>
      <c r="L85" s="124">
        <v>88640</v>
      </c>
      <c r="M85" s="124">
        <v>107460</v>
      </c>
      <c r="N85" s="124"/>
    </row>
    <row r="86" spans="1:14" x14ac:dyDescent="0.25">
      <c r="A86" s="3"/>
      <c r="B86" s="126" t="s">
        <v>252</v>
      </c>
      <c r="C86" s="126" t="s">
        <v>253</v>
      </c>
      <c r="D86" s="126" t="s">
        <v>254</v>
      </c>
      <c r="E86" s="127"/>
      <c r="F86" s="126" t="s">
        <v>255</v>
      </c>
      <c r="G86" s="3" t="str">
        <f>VLOOKUP(F86,regions!A$2:C$419,3,FALSE)</f>
        <v>London borough</v>
      </c>
      <c r="H86" s="3" t="str">
        <f>IFERROR(VLOOKUP(F86,classifications!A$3:C$328,3,FALSE),VLOOKUP(F86,classifications!I$2:K$28,3,FALSE))</f>
        <v>Predominantly Urban</v>
      </c>
      <c r="I86" s="124">
        <v>13090</v>
      </c>
      <c r="J86" s="124">
        <v>7820</v>
      </c>
      <c r="K86" s="124">
        <v>0</v>
      </c>
      <c r="L86" s="124">
        <v>77880</v>
      </c>
      <c r="M86" s="124">
        <v>98790</v>
      </c>
      <c r="N86" s="124"/>
    </row>
    <row r="87" spans="1:14" x14ac:dyDescent="0.25">
      <c r="A87" s="3"/>
      <c r="B87" s="126" t="s">
        <v>256</v>
      </c>
      <c r="C87" s="126" t="s">
        <v>257</v>
      </c>
      <c r="D87" s="126" t="s">
        <v>258</v>
      </c>
      <c r="E87" s="127"/>
      <c r="F87" s="126" t="s">
        <v>259</v>
      </c>
      <c r="G87" s="3" t="str">
        <f>VLOOKUP(F87,regions!A$2:C$419,3,FALSE)</f>
        <v>London borough</v>
      </c>
      <c r="H87" s="3" t="str">
        <f>IFERROR(VLOOKUP(F87,classifications!A$3:C$328,3,FALSE),VLOOKUP(F87,classifications!I$2:K$28,3,FALSE))</f>
        <v>Predominantly Urban</v>
      </c>
      <c r="I87" s="124">
        <v>26050</v>
      </c>
      <c r="J87" s="124">
        <v>15620</v>
      </c>
      <c r="K87" s="124">
        <v>10</v>
      </c>
      <c r="L87" s="124">
        <v>59070</v>
      </c>
      <c r="M87" s="124">
        <v>100760</v>
      </c>
      <c r="N87" s="124"/>
    </row>
    <row r="88" spans="1:14" x14ac:dyDescent="0.25">
      <c r="A88" s="3"/>
      <c r="B88" s="126" t="s">
        <v>260</v>
      </c>
      <c r="C88" s="126" t="s">
        <v>261</v>
      </c>
      <c r="D88" s="126" t="s">
        <v>262</v>
      </c>
      <c r="E88" s="127"/>
      <c r="F88" s="126" t="s">
        <v>263</v>
      </c>
      <c r="G88" s="3" t="str">
        <f>VLOOKUP(F88,regions!A$2:C$419,3,FALSE)</f>
        <v>London borough</v>
      </c>
      <c r="H88" s="3" t="str">
        <f>IFERROR(VLOOKUP(F88,classifications!A$3:C$328,3,FALSE),VLOOKUP(F88,classifications!I$2:K$28,3,FALSE))</f>
        <v>Predominantly Urban</v>
      </c>
      <c r="I88" s="124">
        <v>6810</v>
      </c>
      <c r="J88" s="124">
        <v>12960</v>
      </c>
      <c r="K88" s="124">
        <v>0</v>
      </c>
      <c r="L88" s="124">
        <v>66760</v>
      </c>
      <c r="M88" s="124">
        <v>86540</v>
      </c>
      <c r="N88" s="124"/>
    </row>
    <row r="89" spans="1:14" x14ac:dyDescent="0.25">
      <c r="A89" s="3"/>
      <c r="B89" s="126" t="s">
        <v>264</v>
      </c>
      <c r="C89" s="126" t="s">
        <v>265</v>
      </c>
      <c r="D89" s="126" t="s">
        <v>266</v>
      </c>
      <c r="E89" s="127"/>
      <c r="F89" s="126" t="s">
        <v>267</v>
      </c>
      <c r="G89" s="3" t="str">
        <f>VLOOKUP(F89,regions!A$2:C$419,3,FALSE)</f>
        <v>London borough</v>
      </c>
      <c r="H89" s="3" t="str">
        <f>IFERROR(VLOOKUP(F89,classifications!A$3:C$328,3,FALSE),VLOOKUP(F89,classifications!I$2:K$28,3,FALSE))</f>
        <v>Predominantly Urban</v>
      </c>
      <c r="I89" s="124">
        <v>4790</v>
      </c>
      <c r="J89" s="124">
        <v>2610</v>
      </c>
      <c r="K89" s="124">
        <v>0</v>
      </c>
      <c r="L89" s="124">
        <v>59010</v>
      </c>
      <c r="M89" s="124">
        <v>66410</v>
      </c>
      <c r="N89" s="124"/>
    </row>
    <row r="90" spans="1:14" x14ac:dyDescent="0.25">
      <c r="A90" s="3"/>
      <c r="B90" s="126" t="s">
        <v>268</v>
      </c>
      <c r="C90" s="126" t="s">
        <v>269</v>
      </c>
      <c r="D90" s="126" t="s">
        <v>270</v>
      </c>
      <c r="E90" s="127"/>
      <c r="F90" s="126" t="s">
        <v>271</v>
      </c>
      <c r="G90" s="3" t="str">
        <f>VLOOKUP(F90,regions!A$2:C$419,3,FALSE)</f>
        <v>London borough</v>
      </c>
      <c r="H90" s="3" t="str">
        <f>IFERROR(VLOOKUP(F90,classifications!A$3:C$328,3,FALSE),VLOOKUP(F90,classifications!I$2:K$28,3,FALSE))</f>
        <v>Predominantly Urban</v>
      </c>
      <c r="I90" s="124">
        <v>24220</v>
      </c>
      <c r="J90" s="124">
        <v>24060</v>
      </c>
      <c r="K90" s="124">
        <v>320</v>
      </c>
      <c r="L90" s="124">
        <v>87670</v>
      </c>
      <c r="M90" s="124">
        <v>136260</v>
      </c>
      <c r="N90" s="124"/>
    </row>
    <row r="91" spans="1:14" x14ac:dyDescent="0.25">
      <c r="A91" s="3"/>
      <c r="B91" s="126" t="s">
        <v>272</v>
      </c>
      <c r="C91" s="126" t="s">
        <v>273</v>
      </c>
      <c r="D91" s="126" t="s">
        <v>274</v>
      </c>
      <c r="E91" s="127"/>
      <c r="F91" s="126" t="s">
        <v>275</v>
      </c>
      <c r="G91" s="3" t="str">
        <f>VLOOKUP(F91,regions!A$2:C$419,3,FALSE)</f>
        <v>London borough</v>
      </c>
      <c r="H91" s="3" t="str">
        <f>IFERROR(VLOOKUP(F91,classifications!A$3:C$328,3,FALSE),VLOOKUP(F91,classifications!I$2:K$28,3,FALSE))</f>
        <v>Predominantly Urban</v>
      </c>
      <c r="I91" s="124">
        <v>14720</v>
      </c>
      <c r="J91" s="124">
        <v>22510</v>
      </c>
      <c r="K91" s="124">
        <v>800</v>
      </c>
      <c r="L91" s="124">
        <v>84800</v>
      </c>
      <c r="M91" s="124">
        <v>122820</v>
      </c>
      <c r="N91" s="124"/>
    </row>
    <row r="92" spans="1:14" x14ac:dyDescent="0.25">
      <c r="A92" s="3"/>
      <c r="B92" s="126" t="s">
        <v>276</v>
      </c>
      <c r="C92" s="126" t="s">
        <v>277</v>
      </c>
      <c r="D92" s="126" t="s">
        <v>278</v>
      </c>
      <c r="E92" s="127"/>
      <c r="F92" s="126" t="s">
        <v>279</v>
      </c>
      <c r="G92" s="3" t="str">
        <f>VLOOKUP(F92,regions!A$2:C$419,3,FALSE)</f>
        <v>London borough</v>
      </c>
      <c r="H92" s="3" t="str">
        <f>IFERROR(VLOOKUP(F92,classifications!A$3:C$328,3,FALSE),VLOOKUP(F92,classifications!I$2:K$28,3,FALSE))</f>
        <v>Predominantly Urban</v>
      </c>
      <c r="I92" s="124">
        <v>30</v>
      </c>
      <c r="J92" s="124">
        <v>11380</v>
      </c>
      <c r="K92" s="124">
        <v>30</v>
      </c>
      <c r="L92" s="124">
        <v>71260</v>
      </c>
      <c r="M92" s="124">
        <v>82710</v>
      </c>
      <c r="N92" s="124"/>
    </row>
    <row r="93" spans="1:14" x14ac:dyDescent="0.25">
      <c r="A93" s="3"/>
      <c r="B93" s="126" t="s">
        <v>280</v>
      </c>
      <c r="C93" s="126" t="s">
        <v>281</v>
      </c>
      <c r="D93" s="126" t="s">
        <v>282</v>
      </c>
      <c r="E93" s="127"/>
      <c r="F93" s="126" t="s">
        <v>283</v>
      </c>
      <c r="G93" s="3" t="str">
        <f>VLOOKUP(F93,regions!A$2:C$419,3,FALSE)</f>
        <v>London borough</v>
      </c>
      <c r="H93" s="3" t="str">
        <f>IFERROR(VLOOKUP(F93,classifications!A$3:C$328,3,FALSE),VLOOKUP(F93,classifications!I$2:K$28,3,FALSE))</f>
        <v>Predominantly Urban</v>
      </c>
      <c r="I93" s="124">
        <v>16360</v>
      </c>
      <c r="J93" s="124">
        <v>14070</v>
      </c>
      <c r="K93" s="124">
        <v>290</v>
      </c>
      <c r="L93" s="124">
        <v>78090</v>
      </c>
      <c r="M93" s="124">
        <v>108810</v>
      </c>
      <c r="N93" s="124"/>
    </row>
    <row r="94" spans="1:14" x14ac:dyDescent="0.25">
      <c r="A94" s="3"/>
      <c r="B94" s="126" t="s">
        <v>284</v>
      </c>
      <c r="C94" s="126" t="s">
        <v>285</v>
      </c>
      <c r="D94" s="126" t="s">
        <v>286</v>
      </c>
      <c r="E94" s="127"/>
      <c r="F94" s="126" t="s">
        <v>287</v>
      </c>
      <c r="G94" s="3" t="str">
        <f>VLOOKUP(F94,regions!A$2:C$419,3,FALSE)</f>
        <v>London borough</v>
      </c>
      <c r="H94" s="3" t="str">
        <f>IFERROR(VLOOKUP(F94,classifications!A$3:C$328,3,FALSE),VLOOKUP(F94,classifications!I$2:K$28,3,FALSE))</f>
        <v>Predominantly Urban</v>
      </c>
      <c r="I94" s="124">
        <v>4510</v>
      </c>
      <c r="J94" s="124">
        <v>4810</v>
      </c>
      <c r="K94" s="124">
        <v>0</v>
      </c>
      <c r="L94" s="124">
        <v>93330</v>
      </c>
      <c r="M94" s="124">
        <v>102650</v>
      </c>
      <c r="N94" s="124"/>
    </row>
    <row r="95" spans="1:14" x14ac:dyDescent="0.25">
      <c r="A95" s="3"/>
      <c r="B95" s="126" t="s">
        <v>288</v>
      </c>
      <c r="C95" s="126" t="s">
        <v>289</v>
      </c>
      <c r="D95" s="126" t="s">
        <v>290</v>
      </c>
      <c r="E95" s="127"/>
      <c r="F95" s="126" t="s">
        <v>291</v>
      </c>
      <c r="G95" s="3" t="str">
        <f>VLOOKUP(F95,regions!A$2:C$419,3,FALSE)</f>
        <v>London borough</v>
      </c>
      <c r="H95" s="3" t="str">
        <f>IFERROR(VLOOKUP(F95,classifications!A$3:C$328,3,FALSE),VLOOKUP(F95,classifications!I$2:K$28,3,FALSE))</f>
        <v>Predominantly Urban</v>
      </c>
      <c r="I95" s="124">
        <v>0</v>
      </c>
      <c r="J95" s="124">
        <v>9850</v>
      </c>
      <c r="K95" s="124">
        <v>190</v>
      </c>
      <c r="L95" s="124">
        <v>73740</v>
      </c>
      <c r="M95" s="124">
        <v>83780</v>
      </c>
      <c r="N95" s="124"/>
    </row>
    <row r="96" spans="1:14" x14ac:dyDescent="0.25">
      <c r="A96" s="3"/>
      <c r="B96" s="126" t="s">
        <v>292</v>
      </c>
      <c r="C96" s="126" t="s">
        <v>293</v>
      </c>
      <c r="D96" s="126" t="s">
        <v>294</v>
      </c>
      <c r="E96" s="127"/>
      <c r="F96" s="126" t="s">
        <v>295</v>
      </c>
      <c r="G96" s="3" t="str">
        <f>VLOOKUP(F96,regions!A$2:C$419,3,FALSE)</f>
        <v>London borough</v>
      </c>
      <c r="H96" s="3" t="str">
        <f>IFERROR(VLOOKUP(F96,classifications!A$3:C$328,3,FALSE),VLOOKUP(F96,classifications!I$2:K$28,3,FALSE))</f>
        <v>Predominantly Urban</v>
      </c>
      <c r="I96" s="124">
        <v>38690</v>
      </c>
      <c r="J96" s="124">
        <v>16770</v>
      </c>
      <c r="K96" s="124">
        <v>0</v>
      </c>
      <c r="L96" s="124">
        <v>72900</v>
      </c>
      <c r="M96" s="124">
        <v>128360</v>
      </c>
      <c r="N96" s="124"/>
    </row>
    <row r="97" spans="1:14" x14ac:dyDescent="0.25">
      <c r="A97" s="3"/>
      <c r="B97" s="126" t="s">
        <v>296</v>
      </c>
      <c r="C97" s="126" t="s">
        <v>297</v>
      </c>
      <c r="D97" s="126" t="s">
        <v>298</v>
      </c>
      <c r="E97" s="127"/>
      <c r="F97" s="126" t="s">
        <v>299</v>
      </c>
      <c r="G97" s="3" t="str">
        <f>VLOOKUP(F97,regions!A$2:C$419,3,FALSE)</f>
        <v>London borough</v>
      </c>
      <c r="H97" s="3" t="str">
        <f>IFERROR(VLOOKUP(F97,classifications!A$3:C$328,3,FALSE),VLOOKUP(F97,classifications!I$2:K$28,3,FALSE))</f>
        <v>Predominantly Urban</v>
      </c>
      <c r="I97" s="124">
        <v>6010</v>
      </c>
      <c r="J97" s="124">
        <v>5080</v>
      </c>
      <c r="K97" s="124">
        <v>30</v>
      </c>
      <c r="L97" s="124">
        <v>70120</v>
      </c>
      <c r="M97" s="124">
        <v>81240</v>
      </c>
      <c r="N97" s="124"/>
    </row>
    <row r="98" spans="1:14" x14ac:dyDescent="0.25">
      <c r="A98" s="3"/>
      <c r="B98" s="126" t="s">
        <v>300</v>
      </c>
      <c r="C98" s="126" t="s">
        <v>301</v>
      </c>
      <c r="D98" s="126" t="s">
        <v>302</v>
      </c>
      <c r="E98" s="127"/>
      <c r="F98" s="126" t="s">
        <v>303</v>
      </c>
      <c r="G98" s="3" t="str">
        <f>VLOOKUP(F98,regions!A$2:C$419,3,FALSE)</f>
        <v>London borough</v>
      </c>
      <c r="H98" s="3" t="str">
        <f>IFERROR(VLOOKUP(F98,classifications!A$3:C$328,3,FALSE),VLOOKUP(F98,classifications!I$2:K$28,3,FALSE))</f>
        <v>Predominantly Urban</v>
      </c>
      <c r="I98" s="124">
        <v>12080</v>
      </c>
      <c r="J98" s="124">
        <v>30810</v>
      </c>
      <c r="K98" s="124">
        <v>160</v>
      </c>
      <c r="L98" s="124">
        <v>67740</v>
      </c>
      <c r="M98" s="124">
        <v>110790</v>
      </c>
      <c r="N98" s="124"/>
    </row>
    <row r="99" spans="1:14" x14ac:dyDescent="0.25">
      <c r="A99" s="3"/>
      <c r="B99" s="126" t="s">
        <v>304</v>
      </c>
      <c r="C99" s="126" t="s">
        <v>305</v>
      </c>
      <c r="D99" s="126" t="s">
        <v>306</v>
      </c>
      <c r="E99" s="127"/>
      <c r="F99" s="126" t="s">
        <v>307</v>
      </c>
      <c r="G99" s="3" t="str">
        <f>VLOOKUP(F99,regions!A$2:C$419,3,FALSE)</f>
        <v>London borough</v>
      </c>
      <c r="H99" s="3" t="str">
        <f>IFERROR(VLOOKUP(F99,classifications!A$3:C$328,3,FALSE),VLOOKUP(F99,classifications!I$2:K$28,3,FALSE))</f>
        <v>Predominantly Urban</v>
      </c>
      <c r="I99" s="124">
        <v>9860</v>
      </c>
      <c r="J99" s="124">
        <v>11890</v>
      </c>
      <c r="K99" s="124">
        <v>0</v>
      </c>
      <c r="L99" s="124">
        <v>78560</v>
      </c>
      <c r="M99" s="124">
        <v>100310</v>
      </c>
      <c r="N99" s="124"/>
    </row>
    <row r="100" spans="1:14" x14ac:dyDescent="0.25">
      <c r="A100" s="3"/>
      <c r="B100" s="126" t="s">
        <v>308</v>
      </c>
      <c r="C100" s="126" t="s">
        <v>309</v>
      </c>
      <c r="D100" s="126" t="s">
        <v>310</v>
      </c>
      <c r="E100" s="127"/>
      <c r="F100" s="126" t="s">
        <v>311</v>
      </c>
      <c r="G100" s="3" t="str">
        <f>VLOOKUP(F100,regions!A$2:C$419,3,FALSE)</f>
        <v>London borough</v>
      </c>
      <c r="H100" s="3" t="str">
        <f>IFERROR(VLOOKUP(F100,classifications!A$3:C$328,3,FALSE),VLOOKUP(F100,classifications!I$2:K$28,3,FALSE))</f>
        <v>Predominantly Urban</v>
      </c>
      <c r="I100" s="124">
        <v>16900</v>
      </c>
      <c r="J100" s="124">
        <v>10550</v>
      </c>
      <c r="K100" s="124">
        <v>370</v>
      </c>
      <c r="L100" s="124">
        <v>111030</v>
      </c>
      <c r="M100" s="124">
        <v>138840</v>
      </c>
      <c r="N100" s="124"/>
    </row>
    <row r="101" spans="1:14" x14ac:dyDescent="0.25">
      <c r="A101" s="3"/>
      <c r="B101" s="126" t="s">
        <v>312</v>
      </c>
      <c r="C101" s="126" t="s">
        <v>313</v>
      </c>
      <c r="D101" s="126" t="s">
        <v>314</v>
      </c>
      <c r="E101" s="127"/>
      <c r="F101" s="126" t="s">
        <v>315</v>
      </c>
      <c r="G101" s="3" t="str">
        <f>VLOOKUP(F101,regions!A$2:C$419,3,FALSE)</f>
        <v>London borough</v>
      </c>
      <c r="H101" s="3" t="str">
        <f>IFERROR(VLOOKUP(F101,classifications!A$3:C$328,3,FALSE),VLOOKUP(F101,classifications!I$2:K$28,3,FALSE))</f>
        <v>Predominantly Urban</v>
      </c>
      <c r="I101" s="124">
        <v>12040</v>
      </c>
      <c r="J101" s="124">
        <v>15260</v>
      </c>
      <c r="K101" s="124">
        <v>250</v>
      </c>
      <c r="L101" s="124">
        <v>93570</v>
      </c>
      <c r="M101" s="124">
        <v>121120</v>
      </c>
      <c r="N101" s="124"/>
    </row>
    <row r="102" spans="1:14" x14ac:dyDescent="0.25">
      <c r="A102" s="3"/>
      <c r="G102" s="3"/>
      <c r="H102" s="3"/>
      <c r="I102" s="124"/>
      <c r="J102" s="124"/>
      <c r="K102" s="124"/>
      <c r="L102" s="124"/>
      <c r="M102" s="124"/>
      <c r="N102" s="124"/>
    </row>
    <row r="103" spans="1:14" x14ac:dyDescent="0.25">
      <c r="A103" s="20" t="s">
        <v>1359</v>
      </c>
      <c r="B103" s="121"/>
      <c r="C103" s="121"/>
      <c r="D103" s="121"/>
      <c r="E103" s="122"/>
      <c r="F103" s="121"/>
      <c r="G103" s="21"/>
      <c r="H103" s="21"/>
      <c r="I103" s="128">
        <v>470530</v>
      </c>
      <c r="J103" s="128">
        <v>643200</v>
      </c>
      <c r="K103" s="128">
        <v>3460</v>
      </c>
      <c r="L103" s="128">
        <v>3935090</v>
      </c>
      <c r="M103" s="128">
        <v>5052240</v>
      </c>
      <c r="N103" s="124"/>
    </row>
    <row r="104" spans="1:14" x14ac:dyDescent="0.25">
      <c r="A104" s="3"/>
      <c r="G104" s="3"/>
      <c r="H104" s="3"/>
      <c r="I104" s="124"/>
      <c r="J104" s="124"/>
      <c r="K104" s="124"/>
      <c r="L104" s="124"/>
      <c r="M104" s="124"/>
      <c r="N104" s="124"/>
    </row>
    <row r="105" spans="1:14" x14ac:dyDescent="0.25">
      <c r="A105" s="3"/>
      <c r="B105" s="126"/>
      <c r="C105" s="126"/>
      <c r="D105" s="126" t="s">
        <v>317</v>
      </c>
      <c r="E105" s="127" t="s">
        <v>318</v>
      </c>
      <c r="F105" s="126"/>
      <c r="G105" s="129"/>
      <c r="H105" s="129"/>
      <c r="I105" s="130">
        <v>61690</v>
      </c>
      <c r="J105" s="130">
        <v>199830</v>
      </c>
      <c r="K105" s="130">
        <v>370</v>
      </c>
      <c r="L105" s="130">
        <v>927350</v>
      </c>
      <c r="M105" s="130">
        <v>1189240</v>
      </c>
      <c r="N105" s="124"/>
    </row>
    <row r="106" spans="1:14" x14ac:dyDescent="0.25">
      <c r="A106" s="3"/>
      <c r="B106" s="126" t="s">
        <v>319</v>
      </c>
      <c r="C106" s="126" t="s">
        <v>320</v>
      </c>
      <c r="D106" s="126" t="s">
        <v>321</v>
      </c>
      <c r="E106" s="127"/>
      <c r="F106" s="126" t="s">
        <v>322</v>
      </c>
      <c r="G106" s="3" t="str">
        <f>VLOOKUP(F106,regions!A$2:C$419,3,FALSE)</f>
        <v>Metropolitan district</v>
      </c>
      <c r="H106" s="3" t="str">
        <f>IFERROR(VLOOKUP(F106,classifications!A$3:C$328,3,FALSE),VLOOKUP(F106,classifications!I$2:K$28,3,FALSE))</f>
        <v>Predominantly Urban</v>
      </c>
      <c r="I106" s="124">
        <v>0</v>
      </c>
      <c r="J106" s="124">
        <v>25670</v>
      </c>
      <c r="K106" s="124">
        <v>0</v>
      </c>
      <c r="L106" s="124">
        <v>96800</v>
      </c>
      <c r="M106" s="124">
        <v>122470</v>
      </c>
      <c r="N106" s="124"/>
    </row>
    <row r="107" spans="1:14" x14ac:dyDescent="0.25">
      <c r="A107" s="3"/>
      <c r="B107" s="126" t="s">
        <v>323</v>
      </c>
      <c r="C107" s="126" t="s">
        <v>324</v>
      </c>
      <c r="D107" s="126" t="s">
        <v>325</v>
      </c>
      <c r="E107" s="127"/>
      <c r="F107" s="126" t="s">
        <v>326</v>
      </c>
      <c r="G107" s="3" t="str">
        <f>VLOOKUP(F107,regions!A$2:C$419,3,FALSE)</f>
        <v>Metropolitan district</v>
      </c>
      <c r="H107" s="3" t="str">
        <f>IFERROR(VLOOKUP(F107,classifications!A$3:C$328,3,FALSE),VLOOKUP(F107,classifications!I$2:K$28,3,FALSE))</f>
        <v>Predominantly Urban</v>
      </c>
      <c r="I107" s="124">
        <v>8100</v>
      </c>
      <c r="J107" s="124">
        <v>4670</v>
      </c>
      <c r="K107" s="124">
        <v>0</v>
      </c>
      <c r="L107" s="124">
        <v>69960</v>
      </c>
      <c r="M107" s="124">
        <v>82730</v>
      </c>
      <c r="N107" s="124"/>
    </row>
    <row r="108" spans="1:14" x14ac:dyDescent="0.25">
      <c r="A108" s="3"/>
      <c r="B108" s="126" t="s">
        <v>327</v>
      </c>
      <c r="C108" s="126" t="s">
        <v>328</v>
      </c>
      <c r="D108" s="126" t="s">
        <v>329</v>
      </c>
      <c r="E108" s="127"/>
      <c r="F108" s="126" t="s">
        <v>330</v>
      </c>
      <c r="G108" s="3" t="str">
        <f>VLOOKUP(F108,regions!A$2:C$419,3,FALSE)</f>
        <v>Metropolitan district</v>
      </c>
      <c r="H108" s="3" t="str">
        <f>IFERROR(VLOOKUP(F108,classifications!A$3:C$328,3,FALSE),VLOOKUP(F108,classifications!I$2:K$28,3,FALSE))</f>
        <v>Predominantly Urban</v>
      </c>
      <c r="I108" s="124">
        <v>16410</v>
      </c>
      <c r="J108" s="124">
        <v>51700</v>
      </c>
      <c r="K108" s="124">
        <v>350</v>
      </c>
      <c r="L108" s="124">
        <v>149670</v>
      </c>
      <c r="M108" s="124">
        <v>218130</v>
      </c>
      <c r="N108" s="124"/>
    </row>
    <row r="109" spans="1:14" x14ac:dyDescent="0.25">
      <c r="A109" s="3"/>
      <c r="B109" s="126" t="s">
        <v>331</v>
      </c>
      <c r="C109" s="126" t="s">
        <v>332</v>
      </c>
      <c r="D109" s="126" t="s">
        <v>333</v>
      </c>
      <c r="E109" s="127"/>
      <c r="F109" s="126" t="s">
        <v>334</v>
      </c>
      <c r="G109" s="3" t="str">
        <f>VLOOKUP(F109,regions!A$2:C$419,3,FALSE)</f>
        <v>Metropolitan district</v>
      </c>
      <c r="H109" s="3" t="str">
        <f>IFERROR(VLOOKUP(F109,classifications!A$3:C$328,3,FALSE),VLOOKUP(F109,classifications!I$2:K$28,3,FALSE))</f>
        <v>Predominantly Urban</v>
      </c>
      <c r="I109" s="124">
        <v>2070</v>
      </c>
      <c r="J109" s="124">
        <v>18840</v>
      </c>
      <c r="K109" s="124">
        <v>0</v>
      </c>
      <c r="L109" s="124">
        <v>73180</v>
      </c>
      <c r="M109" s="124">
        <v>94080</v>
      </c>
      <c r="N109" s="124"/>
    </row>
    <row r="110" spans="1:14" x14ac:dyDescent="0.25">
      <c r="A110" s="3"/>
      <c r="B110" s="126" t="s">
        <v>335</v>
      </c>
      <c r="C110" s="126" t="s">
        <v>336</v>
      </c>
      <c r="D110" s="126" t="s">
        <v>337</v>
      </c>
      <c r="E110" s="127"/>
      <c r="F110" s="126" t="s">
        <v>338</v>
      </c>
      <c r="G110" s="3" t="str">
        <f>VLOOKUP(F110,regions!A$2:C$419,3,FALSE)</f>
        <v>Metropolitan district</v>
      </c>
      <c r="H110" s="3" t="str">
        <f>IFERROR(VLOOKUP(F110,classifications!A$3:C$328,3,FALSE),VLOOKUP(F110,classifications!I$2:K$28,3,FALSE))</f>
        <v>Predominantly Urban</v>
      </c>
      <c r="I110" s="124">
        <v>0</v>
      </c>
      <c r="J110" s="124">
        <v>21370</v>
      </c>
      <c r="K110" s="124">
        <v>0</v>
      </c>
      <c r="L110" s="124">
        <v>70070</v>
      </c>
      <c r="M110" s="124">
        <v>91450</v>
      </c>
      <c r="N110" s="124"/>
    </row>
    <row r="111" spans="1:14" x14ac:dyDescent="0.25">
      <c r="A111" s="3"/>
      <c r="B111" s="126" t="s">
        <v>339</v>
      </c>
      <c r="C111" s="126" t="s">
        <v>340</v>
      </c>
      <c r="D111" s="126" t="s">
        <v>341</v>
      </c>
      <c r="E111" s="127"/>
      <c r="F111" s="126" t="s">
        <v>342</v>
      </c>
      <c r="G111" s="3" t="str">
        <f>VLOOKUP(F111,regions!A$2:C$419,3,FALSE)</f>
        <v>Metropolitan district</v>
      </c>
      <c r="H111" s="3" t="str">
        <f>IFERROR(VLOOKUP(F111,classifications!A$3:C$328,3,FALSE),VLOOKUP(F111,classifications!I$2:K$28,3,FALSE))</f>
        <v>Predominantly Urban</v>
      </c>
      <c r="I111" s="124">
        <v>1250</v>
      </c>
      <c r="J111" s="124">
        <v>30210</v>
      </c>
      <c r="K111" s="124">
        <v>0</v>
      </c>
      <c r="L111" s="124">
        <v>79660</v>
      </c>
      <c r="M111" s="124">
        <v>111120</v>
      </c>
      <c r="N111" s="124"/>
    </row>
    <row r="112" spans="1:14" x14ac:dyDescent="0.25">
      <c r="A112" s="3"/>
      <c r="B112" s="126" t="s">
        <v>343</v>
      </c>
      <c r="C112" s="126" t="s">
        <v>344</v>
      </c>
      <c r="D112" s="126" t="s">
        <v>345</v>
      </c>
      <c r="E112" s="127"/>
      <c r="F112" s="126" t="s">
        <v>346</v>
      </c>
      <c r="G112" s="3" t="str">
        <f>VLOOKUP(F112,regions!A$2:C$419,3,FALSE)</f>
        <v>Metropolitan district</v>
      </c>
      <c r="H112" s="3" t="str">
        <f>IFERROR(VLOOKUP(F112,classifications!A$3:C$328,3,FALSE),VLOOKUP(F112,classifications!I$2:K$28,3,FALSE))</f>
        <v>Predominantly Urban</v>
      </c>
      <c r="I112" s="124">
        <v>11440</v>
      </c>
      <c r="J112" s="124">
        <v>6100</v>
      </c>
      <c r="K112" s="124">
        <v>0</v>
      </c>
      <c r="L112" s="124">
        <v>109650</v>
      </c>
      <c r="M112" s="124">
        <v>127190</v>
      </c>
      <c r="N112" s="124"/>
    </row>
    <row r="113" spans="1:14" x14ac:dyDescent="0.25">
      <c r="A113" s="3"/>
      <c r="B113" s="126" t="s">
        <v>347</v>
      </c>
      <c r="C113" s="126" t="s">
        <v>348</v>
      </c>
      <c r="D113" s="126" t="s">
        <v>349</v>
      </c>
      <c r="E113" s="127"/>
      <c r="F113" s="126" t="s">
        <v>350</v>
      </c>
      <c r="G113" s="3" t="str">
        <f>VLOOKUP(F113,regions!A$2:C$419,3,FALSE)</f>
        <v>Metropolitan district</v>
      </c>
      <c r="H113" s="3" t="str">
        <f>IFERROR(VLOOKUP(F113,classifications!A$3:C$328,3,FALSE),VLOOKUP(F113,classifications!I$2:K$28,3,FALSE))</f>
        <v>Predominantly Urban</v>
      </c>
      <c r="I113" s="124">
        <v>0</v>
      </c>
      <c r="J113" s="124">
        <v>22150</v>
      </c>
      <c r="K113" s="124">
        <v>0</v>
      </c>
      <c r="L113" s="124">
        <v>78760</v>
      </c>
      <c r="M113" s="124">
        <v>100900</v>
      </c>
      <c r="N113" s="124"/>
    </row>
    <row r="114" spans="1:14" x14ac:dyDescent="0.25">
      <c r="A114" s="3"/>
      <c r="B114" s="126" t="s">
        <v>351</v>
      </c>
      <c r="C114" s="126" t="s">
        <v>352</v>
      </c>
      <c r="D114" s="126" t="s">
        <v>353</v>
      </c>
      <c r="E114" s="127"/>
      <c r="F114" s="126" t="s">
        <v>354</v>
      </c>
      <c r="G114" s="3" t="str">
        <f>VLOOKUP(F114,regions!A$2:C$419,3,FALSE)</f>
        <v>Metropolitan district</v>
      </c>
      <c r="H114" s="3" t="str">
        <f>IFERROR(VLOOKUP(F114,classifications!A$3:C$328,3,FALSE),VLOOKUP(F114,classifications!I$2:K$28,3,FALSE))</f>
        <v>Predominantly Urban</v>
      </c>
      <c r="I114" s="124">
        <v>0</v>
      </c>
      <c r="J114" s="124">
        <v>15560</v>
      </c>
      <c r="K114" s="124">
        <v>0</v>
      </c>
      <c r="L114" s="124">
        <v>82400</v>
      </c>
      <c r="M114" s="124">
        <v>97960</v>
      </c>
      <c r="N114" s="124"/>
    </row>
    <row r="115" spans="1:14" x14ac:dyDescent="0.25">
      <c r="A115" s="3"/>
      <c r="B115" s="126" t="s">
        <v>355</v>
      </c>
      <c r="C115" s="126" t="s">
        <v>356</v>
      </c>
      <c r="D115" s="126" t="s">
        <v>357</v>
      </c>
      <c r="E115" s="127"/>
      <c r="F115" s="126" t="s">
        <v>358</v>
      </c>
      <c r="G115" s="3" t="str">
        <f>VLOOKUP(F115,regions!A$2:C$419,3,FALSE)</f>
        <v>Metropolitan district</v>
      </c>
      <c r="H115" s="3" t="str">
        <f>IFERROR(VLOOKUP(F115,classifications!A$3:C$328,3,FALSE),VLOOKUP(F115,classifications!I$2:K$28,3,FALSE))</f>
        <v>Predominantly Urban</v>
      </c>
      <c r="I115" s="124">
        <v>22420</v>
      </c>
      <c r="J115" s="124">
        <v>3560</v>
      </c>
      <c r="K115" s="124">
        <v>20</v>
      </c>
      <c r="L115" s="124">
        <v>117220</v>
      </c>
      <c r="M115" s="124">
        <v>143220</v>
      </c>
      <c r="N115" s="124"/>
    </row>
    <row r="116" spans="1:14" x14ac:dyDescent="0.25">
      <c r="A116" s="3"/>
      <c r="G116" s="3"/>
      <c r="H116" s="3"/>
      <c r="I116" s="124"/>
      <c r="J116" s="124"/>
      <c r="K116" s="124"/>
      <c r="L116" s="124"/>
      <c r="M116" s="124"/>
      <c r="N116" s="124"/>
    </row>
    <row r="117" spans="1:14" x14ac:dyDescent="0.25">
      <c r="A117" s="3"/>
      <c r="B117" s="126"/>
      <c r="C117" s="126"/>
      <c r="D117" s="126" t="s">
        <v>359</v>
      </c>
      <c r="E117" s="127" t="s">
        <v>360</v>
      </c>
      <c r="F117" s="126"/>
      <c r="G117" s="3"/>
      <c r="H117" s="3"/>
      <c r="I117" s="130">
        <v>1100</v>
      </c>
      <c r="J117" s="130">
        <v>136030</v>
      </c>
      <c r="K117" s="130">
        <v>0</v>
      </c>
      <c r="L117" s="130">
        <v>499110</v>
      </c>
      <c r="M117" s="130">
        <v>636240</v>
      </c>
      <c r="N117" s="124"/>
    </row>
    <row r="118" spans="1:14" x14ac:dyDescent="0.25">
      <c r="A118" s="3"/>
      <c r="B118" s="126" t="s">
        <v>361</v>
      </c>
      <c r="C118" s="126" t="s">
        <v>362</v>
      </c>
      <c r="D118" s="126" t="s">
        <v>363</v>
      </c>
      <c r="E118" s="127"/>
      <c r="F118" s="126" t="s">
        <v>364</v>
      </c>
      <c r="G118" s="3" t="str">
        <f>VLOOKUP(F118,regions!A$2:C$419,3,FALSE)</f>
        <v>Metropolitan district</v>
      </c>
      <c r="H118" s="3" t="str">
        <f>IFERROR(VLOOKUP(F118,classifications!A$3:C$328,3,FALSE),VLOOKUP(F118,classifications!I$2:K$28,3,FALSE))</f>
        <v>Predominantly Urban</v>
      </c>
      <c r="I118" s="124">
        <v>0</v>
      </c>
      <c r="J118" s="124">
        <v>18400</v>
      </c>
      <c r="K118" s="124">
        <v>0</v>
      </c>
      <c r="L118" s="124">
        <v>45890</v>
      </c>
      <c r="M118" s="124">
        <v>64290</v>
      </c>
      <c r="N118" s="124"/>
    </row>
    <row r="119" spans="1:14" x14ac:dyDescent="0.25">
      <c r="A119" s="3"/>
      <c r="B119" s="126" t="s">
        <v>365</v>
      </c>
      <c r="C119" s="126" t="s">
        <v>366</v>
      </c>
      <c r="D119" s="126" t="s">
        <v>367</v>
      </c>
      <c r="E119" s="127"/>
      <c r="F119" s="126" t="s">
        <v>368</v>
      </c>
      <c r="G119" s="3" t="str">
        <f>VLOOKUP(F119,regions!A$2:C$419,3,FALSE)</f>
        <v>Metropolitan district</v>
      </c>
      <c r="H119" s="3" t="str">
        <f>IFERROR(VLOOKUP(F119,classifications!A$3:C$328,3,FALSE),VLOOKUP(F119,classifications!I$2:K$28,3,FALSE))</f>
        <v>Predominantly Urban</v>
      </c>
      <c r="I119" s="124">
        <v>980</v>
      </c>
      <c r="J119" s="124">
        <v>58560</v>
      </c>
      <c r="K119" s="124">
        <v>0</v>
      </c>
      <c r="L119" s="124">
        <v>158960</v>
      </c>
      <c r="M119" s="124">
        <v>218500</v>
      </c>
      <c r="N119" s="124"/>
    </row>
    <row r="120" spans="1:14" x14ac:dyDescent="0.25">
      <c r="A120" s="3"/>
      <c r="B120" s="126" t="s">
        <v>369</v>
      </c>
      <c r="C120" s="126" t="s">
        <v>370</v>
      </c>
      <c r="D120" s="126" t="s">
        <v>371</v>
      </c>
      <c r="E120" s="127"/>
      <c r="F120" s="126" t="s">
        <v>372</v>
      </c>
      <c r="G120" s="3" t="str">
        <f>VLOOKUP(F120,regions!A$2:C$419,3,FALSE)</f>
        <v>Metropolitan district</v>
      </c>
      <c r="H120" s="3" t="str">
        <f>IFERROR(VLOOKUP(F120,classifications!A$3:C$328,3,FALSE),VLOOKUP(F120,classifications!I$2:K$28,3,FALSE))</f>
        <v>Predominantly Urban</v>
      </c>
      <c r="I120" s="124">
        <v>50</v>
      </c>
      <c r="J120" s="124">
        <v>19010</v>
      </c>
      <c r="K120" s="124">
        <v>0</v>
      </c>
      <c r="L120" s="124">
        <v>106490</v>
      </c>
      <c r="M120" s="124">
        <v>125550</v>
      </c>
      <c r="N120" s="124"/>
    </row>
    <row r="121" spans="1:14" x14ac:dyDescent="0.25">
      <c r="A121" s="3"/>
      <c r="B121" s="126" t="s">
        <v>373</v>
      </c>
      <c r="C121" s="126" t="s">
        <v>374</v>
      </c>
      <c r="D121" s="126" t="s">
        <v>375</v>
      </c>
      <c r="E121" s="127"/>
      <c r="F121" s="126" t="s">
        <v>376</v>
      </c>
      <c r="G121" s="3" t="str">
        <f>VLOOKUP(F121,regions!A$2:C$419,3,FALSE)</f>
        <v>Metropolitan district</v>
      </c>
      <c r="H121" s="3" t="str">
        <f>IFERROR(VLOOKUP(F121,classifications!A$3:C$328,3,FALSE),VLOOKUP(F121,classifications!I$2:K$28,3,FALSE))</f>
        <v>Predominantly Urban</v>
      </c>
      <c r="I121" s="124">
        <v>0</v>
      </c>
      <c r="J121" s="124">
        <v>17390</v>
      </c>
      <c r="K121" s="124">
        <v>0</v>
      </c>
      <c r="L121" s="124">
        <v>63710</v>
      </c>
      <c r="M121" s="124">
        <v>81100</v>
      </c>
      <c r="N121" s="124"/>
    </row>
    <row r="122" spans="1:14" x14ac:dyDescent="0.25">
      <c r="A122" s="3"/>
      <c r="B122" s="126" t="s">
        <v>377</v>
      </c>
      <c r="C122" s="126" t="s">
        <v>378</v>
      </c>
      <c r="D122" s="126" t="s">
        <v>379</v>
      </c>
      <c r="E122" s="127"/>
      <c r="F122" s="126" t="s">
        <v>380</v>
      </c>
      <c r="G122" s="3" t="str">
        <f>VLOOKUP(F122,regions!A$2:C$419,3,FALSE)</f>
        <v>Metropolitan district</v>
      </c>
      <c r="H122" s="3" t="str">
        <f>IFERROR(VLOOKUP(F122,classifications!A$3:C$328,3,FALSE),VLOOKUP(F122,classifications!I$2:K$28,3,FALSE))</f>
        <v>Predominantly Urban</v>
      </c>
      <c r="I122" s="124">
        <v>70</v>
      </c>
      <c r="J122" s="124">
        <v>22670</v>
      </c>
      <c r="K122" s="124">
        <v>0</v>
      </c>
      <c r="L122" s="124">
        <v>124060</v>
      </c>
      <c r="M122" s="124">
        <v>146810</v>
      </c>
      <c r="N122" s="124"/>
    </row>
    <row r="123" spans="1:14" x14ac:dyDescent="0.25">
      <c r="A123" s="3"/>
      <c r="G123" s="3"/>
      <c r="H123" s="3"/>
      <c r="I123" s="124"/>
      <c r="J123" s="124"/>
      <c r="K123" s="124"/>
      <c r="L123" s="124"/>
      <c r="M123" s="124"/>
      <c r="N123" s="124"/>
    </row>
    <row r="124" spans="1:14" x14ac:dyDescent="0.25">
      <c r="A124" s="3"/>
      <c r="B124" s="126"/>
      <c r="C124" s="126"/>
      <c r="D124" s="126" t="s">
        <v>381</v>
      </c>
      <c r="E124" s="127" t="s">
        <v>382</v>
      </c>
      <c r="F124" s="126"/>
      <c r="G124" s="3"/>
      <c r="H124" s="3"/>
      <c r="I124" s="130">
        <v>100500</v>
      </c>
      <c r="J124" s="130">
        <v>29220</v>
      </c>
      <c r="K124" s="130">
        <v>400</v>
      </c>
      <c r="L124" s="130">
        <v>465760</v>
      </c>
      <c r="M124" s="130">
        <v>595870</v>
      </c>
      <c r="N124" s="124"/>
    </row>
    <row r="125" spans="1:14" x14ac:dyDescent="0.25">
      <c r="A125" s="3"/>
      <c r="B125" s="126" t="s">
        <v>383</v>
      </c>
      <c r="C125" s="126" t="s">
        <v>384</v>
      </c>
      <c r="D125" s="126" t="s">
        <v>385</v>
      </c>
      <c r="E125" s="127"/>
      <c r="F125" s="126" t="s">
        <v>386</v>
      </c>
      <c r="G125" s="3" t="str">
        <f>VLOOKUP(F125,regions!A$2:C$419,3,FALSE)</f>
        <v>Metropolitan district</v>
      </c>
      <c r="H125" s="3" t="str">
        <f>IFERROR(VLOOKUP(F125,classifications!A$3:C$328,3,FALSE),VLOOKUP(F125,classifications!I$2:K$28,3,FALSE))</f>
        <v>Predominantly Urban</v>
      </c>
      <c r="I125" s="124">
        <v>18820</v>
      </c>
      <c r="J125" s="124">
        <v>3510</v>
      </c>
      <c r="K125" s="124">
        <v>0</v>
      </c>
      <c r="L125" s="124">
        <v>85500</v>
      </c>
      <c r="M125" s="124">
        <v>107830</v>
      </c>
      <c r="N125" s="124"/>
    </row>
    <row r="126" spans="1:14" x14ac:dyDescent="0.25">
      <c r="A126" s="3"/>
      <c r="B126" s="126" t="s">
        <v>387</v>
      </c>
      <c r="C126" s="126" t="s">
        <v>388</v>
      </c>
      <c r="D126" s="126" t="s">
        <v>389</v>
      </c>
      <c r="E126" s="127"/>
      <c r="F126" s="126" t="s">
        <v>390</v>
      </c>
      <c r="G126" s="3" t="str">
        <f>VLOOKUP(F126,regions!A$2:C$419,3,FALSE)</f>
        <v>Metropolitan district</v>
      </c>
      <c r="H126" s="3" t="str">
        <f>IFERROR(VLOOKUP(F126,classifications!A$3:C$328,3,FALSE),VLOOKUP(F126,classifications!I$2:K$28,3,FALSE))</f>
        <v>Predominantly Urban</v>
      </c>
      <c r="I126" s="124">
        <v>20510</v>
      </c>
      <c r="J126" s="124">
        <v>3560</v>
      </c>
      <c r="K126" s="124">
        <v>0</v>
      </c>
      <c r="L126" s="124">
        <v>108980</v>
      </c>
      <c r="M126" s="124">
        <v>133040</v>
      </c>
      <c r="N126" s="124"/>
    </row>
    <row r="127" spans="1:14" x14ac:dyDescent="0.25">
      <c r="A127" s="3"/>
      <c r="B127" s="126" t="s">
        <v>391</v>
      </c>
      <c r="C127" s="126" t="s">
        <v>392</v>
      </c>
      <c r="D127" s="126" t="s">
        <v>393</v>
      </c>
      <c r="E127" s="127"/>
      <c r="F127" s="126" t="s">
        <v>394</v>
      </c>
      <c r="G127" s="3" t="str">
        <f>VLOOKUP(F127,regions!A$2:C$419,3,FALSE)</f>
        <v>Metropolitan district</v>
      </c>
      <c r="H127" s="3" t="str">
        <f>IFERROR(VLOOKUP(F127,classifications!A$3:C$328,3,FALSE),VLOOKUP(F127,classifications!I$2:K$28,3,FALSE))</f>
        <v>Predominantly Urban</v>
      </c>
      <c r="I127" s="124">
        <v>20790</v>
      </c>
      <c r="J127" s="124">
        <v>4580</v>
      </c>
      <c r="K127" s="124">
        <v>320</v>
      </c>
      <c r="L127" s="124">
        <v>88630</v>
      </c>
      <c r="M127" s="124">
        <v>114320</v>
      </c>
      <c r="N127" s="124"/>
    </row>
    <row r="128" spans="1:14" x14ac:dyDescent="0.25">
      <c r="A128" s="3"/>
      <c r="B128" s="126" t="s">
        <v>395</v>
      </c>
      <c r="C128" s="126" t="s">
        <v>396</v>
      </c>
      <c r="D128" s="126" t="s">
        <v>397</v>
      </c>
      <c r="E128" s="127"/>
      <c r="F128" s="126" t="s">
        <v>398</v>
      </c>
      <c r="G128" s="3" t="str">
        <f>VLOOKUP(F128,regions!A$2:C$419,3,FALSE)</f>
        <v>Metropolitan district</v>
      </c>
      <c r="H128" s="3" t="str">
        <f>IFERROR(VLOOKUP(F128,classifications!A$3:C$328,3,FALSE),VLOOKUP(F128,classifications!I$2:K$28,3,FALSE))</f>
        <v>Predominantly Urban</v>
      </c>
      <c r="I128" s="124">
        <v>40380</v>
      </c>
      <c r="J128" s="124">
        <v>17570</v>
      </c>
      <c r="K128" s="124">
        <v>80</v>
      </c>
      <c r="L128" s="124">
        <v>182660</v>
      </c>
      <c r="M128" s="124">
        <v>240690</v>
      </c>
      <c r="N128" s="124"/>
    </row>
    <row r="129" spans="1:14" x14ac:dyDescent="0.25">
      <c r="A129" s="3"/>
      <c r="G129" s="3"/>
      <c r="H129" s="3"/>
      <c r="I129" s="124"/>
      <c r="J129" s="124"/>
      <c r="K129" s="124"/>
      <c r="L129" s="124"/>
      <c r="M129" s="124"/>
      <c r="N129" s="124"/>
    </row>
    <row r="130" spans="1:14" x14ac:dyDescent="0.25">
      <c r="A130" s="3"/>
      <c r="B130" s="126"/>
      <c r="C130" s="126"/>
      <c r="D130" s="126" t="s">
        <v>399</v>
      </c>
      <c r="E130" s="127" t="s">
        <v>400</v>
      </c>
      <c r="F130" s="126"/>
      <c r="G130" s="3"/>
      <c r="H130" s="3"/>
      <c r="I130" s="130">
        <v>78940</v>
      </c>
      <c r="J130" s="130">
        <v>59110</v>
      </c>
      <c r="K130" s="130">
        <v>1400</v>
      </c>
      <c r="L130" s="130">
        <v>369360</v>
      </c>
      <c r="M130" s="130">
        <v>508800</v>
      </c>
      <c r="N130" s="124"/>
    </row>
    <row r="131" spans="1:14" x14ac:dyDescent="0.25">
      <c r="A131" s="3"/>
      <c r="B131" s="126" t="s">
        <v>401</v>
      </c>
      <c r="C131" s="126" t="s">
        <v>402</v>
      </c>
      <c r="D131" s="126" t="s">
        <v>403</v>
      </c>
      <c r="E131" s="127"/>
      <c r="F131" s="126" t="s">
        <v>404</v>
      </c>
      <c r="G131" s="3" t="str">
        <f>VLOOKUP(F131,regions!A$2:C$419,3,FALSE)</f>
        <v>Metropolitan district</v>
      </c>
      <c r="H131" s="3" t="str">
        <f>IFERROR(VLOOKUP(F131,classifications!A$3:C$328,3,FALSE),VLOOKUP(F131,classifications!I$2:K$28,3,FALSE))</f>
        <v>Predominantly Urban</v>
      </c>
      <c r="I131" s="124">
        <v>19730</v>
      </c>
      <c r="J131" s="124">
        <v>5060</v>
      </c>
      <c r="K131" s="124">
        <v>400</v>
      </c>
      <c r="L131" s="124">
        <v>68040</v>
      </c>
      <c r="M131" s="124">
        <v>93230</v>
      </c>
      <c r="N131" s="124"/>
    </row>
    <row r="132" spans="1:14" x14ac:dyDescent="0.25">
      <c r="A132" s="3"/>
      <c r="B132" s="126" t="s">
        <v>405</v>
      </c>
      <c r="C132" s="126" t="s">
        <v>406</v>
      </c>
      <c r="D132" s="126" t="s">
        <v>407</v>
      </c>
      <c r="E132" s="127"/>
      <c r="F132" s="126" t="s">
        <v>408</v>
      </c>
      <c r="G132" s="3" t="str">
        <f>VLOOKUP(F132,regions!A$2:C$419,3,FALSE)</f>
        <v>Metropolitan district</v>
      </c>
      <c r="H132" s="3" t="str">
        <f>IFERROR(VLOOKUP(F132,classifications!A$3:C$328,3,FALSE),VLOOKUP(F132,classifications!I$2:K$28,3,FALSE))</f>
        <v>Predominantly Urban</v>
      </c>
      <c r="I132" s="124">
        <v>26140</v>
      </c>
      <c r="J132" s="124">
        <v>9600</v>
      </c>
      <c r="K132" s="124">
        <v>1000</v>
      </c>
      <c r="L132" s="124">
        <v>86720</v>
      </c>
      <c r="M132" s="124">
        <v>123450</v>
      </c>
      <c r="N132" s="124"/>
    </row>
    <row r="133" spans="1:14" x14ac:dyDescent="0.25">
      <c r="A133" s="3"/>
      <c r="B133" s="126" t="s">
        <v>409</v>
      </c>
      <c r="C133" s="126" t="s">
        <v>410</v>
      </c>
      <c r="D133" s="126" t="s">
        <v>411</v>
      </c>
      <c r="E133" s="127"/>
      <c r="F133" s="126" t="s">
        <v>412</v>
      </c>
      <c r="G133" s="3" t="str">
        <f>VLOOKUP(F133,regions!A$2:C$419,3,FALSE)</f>
        <v>Metropolitan district</v>
      </c>
      <c r="H133" s="3" t="str">
        <f>IFERROR(VLOOKUP(F133,classifications!A$3:C$328,3,FALSE),VLOOKUP(F133,classifications!I$2:K$28,3,FALSE))</f>
        <v>Predominantly Urban</v>
      </c>
      <c r="I133" s="124">
        <v>15460</v>
      </c>
      <c r="J133" s="124">
        <v>5610</v>
      </c>
      <c r="K133" s="124">
        <v>0</v>
      </c>
      <c r="L133" s="124">
        <v>75110</v>
      </c>
      <c r="M133" s="124">
        <v>96170</v>
      </c>
      <c r="N133" s="124"/>
    </row>
    <row r="134" spans="1:14" x14ac:dyDescent="0.25">
      <c r="A134" s="3"/>
      <c r="B134" s="126" t="s">
        <v>413</v>
      </c>
      <c r="C134" s="126" t="s">
        <v>414</v>
      </c>
      <c r="D134" s="126" t="s">
        <v>415</v>
      </c>
      <c r="E134" s="127"/>
      <c r="F134" s="126" t="s">
        <v>416</v>
      </c>
      <c r="G134" s="3" t="str">
        <f>VLOOKUP(F134,regions!A$2:C$419,3,FALSE)</f>
        <v>Metropolitan district</v>
      </c>
      <c r="H134" s="3" t="str">
        <f>IFERROR(VLOOKUP(F134,classifications!A$3:C$328,3,FALSE),VLOOKUP(F134,classifications!I$2:K$28,3,FALSE))</f>
        <v>Predominantly Urban</v>
      </c>
      <c r="I134" s="124">
        <v>17610</v>
      </c>
      <c r="J134" s="124">
        <v>4710</v>
      </c>
      <c r="K134" s="124">
        <v>0</v>
      </c>
      <c r="L134" s="124">
        <v>48410</v>
      </c>
      <c r="M134" s="124">
        <v>70730</v>
      </c>
      <c r="N134" s="124"/>
    </row>
    <row r="135" spans="1:14" x14ac:dyDescent="0.25">
      <c r="A135" s="3"/>
      <c r="B135" s="126" t="s">
        <v>417</v>
      </c>
      <c r="C135" s="126" t="s">
        <v>418</v>
      </c>
      <c r="D135" s="126" t="s">
        <v>419</v>
      </c>
      <c r="E135" s="127"/>
      <c r="F135" s="126" t="s">
        <v>420</v>
      </c>
      <c r="G135" s="3" t="str">
        <f>VLOOKUP(F135,regions!A$2:C$419,3,FALSE)</f>
        <v>Metropolitan district</v>
      </c>
      <c r="H135" s="3" t="str">
        <f>IFERROR(VLOOKUP(F135,classifications!A$3:C$328,3,FALSE),VLOOKUP(F135,classifications!I$2:K$28,3,FALSE))</f>
        <v>Predominantly Urban</v>
      </c>
      <c r="I135" s="124">
        <v>0</v>
      </c>
      <c r="J135" s="124">
        <v>34130</v>
      </c>
      <c r="K135" s="124">
        <v>0</v>
      </c>
      <c r="L135" s="124">
        <v>91090</v>
      </c>
      <c r="M135" s="124">
        <v>125220</v>
      </c>
      <c r="N135" s="124"/>
    </row>
    <row r="136" spans="1:14" x14ac:dyDescent="0.25">
      <c r="A136" s="3"/>
      <c r="G136" s="3"/>
      <c r="H136" s="3"/>
      <c r="I136" s="124"/>
      <c r="J136" s="124"/>
      <c r="K136" s="124"/>
      <c r="L136" s="124"/>
      <c r="M136" s="124"/>
      <c r="N136" s="124"/>
    </row>
    <row r="137" spans="1:14" x14ac:dyDescent="0.25">
      <c r="A137" s="3"/>
      <c r="D137" s="90" t="s">
        <v>421</v>
      </c>
      <c r="E137" s="114" t="s">
        <v>422</v>
      </c>
      <c r="G137" s="3"/>
      <c r="H137" s="3"/>
      <c r="I137" s="130">
        <v>148230</v>
      </c>
      <c r="J137" s="130">
        <v>115280</v>
      </c>
      <c r="K137" s="130">
        <v>1270</v>
      </c>
      <c r="L137" s="130">
        <v>879260</v>
      </c>
      <c r="M137" s="130">
        <v>1144050</v>
      </c>
      <c r="N137" s="124"/>
    </row>
    <row r="138" spans="1:14" x14ac:dyDescent="0.25">
      <c r="A138" s="3"/>
      <c r="B138" s="90" t="s">
        <v>423</v>
      </c>
      <c r="C138" s="90" t="s">
        <v>424</v>
      </c>
      <c r="D138" s="90" t="s">
        <v>425</v>
      </c>
      <c r="F138" s="90" t="s">
        <v>426</v>
      </c>
      <c r="G138" s="3" t="str">
        <f>VLOOKUP(F138,regions!A$2:C$419,3,FALSE)</f>
        <v>Metropolitan district</v>
      </c>
      <c r="H138" s="3" t="str">
        <f>IFERROR(VLOOKUP(F138,classifications!A$3:C$328,3,FALSE),VLOOKUP(F138,classifications!I$2:K$28,3,FALSE))</f>
        <v>Predominantly Urban</v>
      </c>
      <c r="I138" s="124">
        <v>62920</v>
      </c>
      <c r="J138" s="124">
        <v>42310</v>
      </c>
      <c r="K138" s="124">
        <v>1150</v>
      </c>
      <c r="L138" s="124">
        <v>323220</v>
      </c>
      <c r="M138" s="124">
        <v>429600</v>
      </c>
      <c r="N138" s="124"/>
    </row>
    <row r="139" spans="1:14" x14ac:dyDescent="0.25">
      <c r="A139" s="3"/>
      <c r="B139" s="90" t="s">
        <v>427</v>
      </c>
      <c r="C139" s="90" t="s">
        <v>428</v>
      </c>
      <c r="D139" s="90" t="s">
        <v>429</v>
      </c>
      <c r="F139" s="90" t="s">
        <v>430</v>
      </c>
      <c r="G139" s="3" t="str">
        <f>VLOOKUP(F139,regions!A$2:C$419,3,FALSE)</f>
        <v>Metropolitan district</v>
      </c>
      <c r="H139" s="3" t="str">
        <f>IFERROR(VLOOKUP(F139,classifications!A$3:C$328,3,FALSE),VLOOKUP(F139,classifications!I$2:K$28,3,FALSE))</f>
        <v>Predominantly Urban</v>
      </c>
      <c r="I139" s="124">
        <v>120</v>
      </c>
      <c r="J139" s="124">
        <v>24600</v>
      </c>
      <c r="K139" s="124">
        <v>20</v>
      </c>
      <c r="L139" s="124">
        <v>112250</v>
      </c>
      <c r="M139" s="124">
        <v>136980</v>
      </c>
      <c r="N139" s="124"/>
    </row>
    <row r="140" spans="1:14" x14ac:dyDescent="0.25">
      <c r="A140" s="3"/>
      <c r="B140" s="90" t="s">
        <v>431</v>
      </c>
      <c r="C140" s="90" t="s">
        <v>432</v>
      </c>
      <c r="D140" s="90" t="s">
        <v>433</v>
      </c>
      <c r="F140" s="90" t="s">
        <v>434</v>
      </c>
      <c r="G140" s="3" t="str">
        <f>VLOOKUP(F140,regions!A$2:C$419,3,FALSE)</f>
        <v>Metropolitan district</v>
      </c>
      <c r="H140" s="3" t="str">
        <f>IFERROR(VLOOKUP(F140,classifications!A$3:C$328,3,FALSE),VLOOKUP(F140,classifications!I$2:K$28,3,FALSE))</f>
        <v>Predominantly Urban</v>
      </c>
      <c r="I140" s="124">
        <v>22560</v>
      </c>
      <c r="J140" s="124">
        <v>4720</v>
      </c>
      <c r="K140" s="124">
        <v>20</v>
      </c>
      <c r="L140" s="124">
        <v>109330</v>
      </c>
      <c r="M140" s="124">
        <v>136630</v>
      </c>
      <c r="N140" s="124"/>
    </row>
    <row r="141" spans="1:14" x14ac:dyDescent="0.25">
      <c r="A141" s="3"/>
      <c r="B141" s="90" t="s">
        <v>435</v>
      </c>
      <c r="C141" s="90" t="s">
        <v>436</v>
      </c>
      <c r="D141" s="90" t="s">
        <v>437</v>
      </c>
      <c r="F141" s="90" t="s">
        <v>438</v>
      </c>
      <c r="G141" s="3" t="str">
        <f>VLOOKUP(F141,regions!A$2:C$419,3,FALSE)</f>
        <v>Metropolitan district</v>
      </c>
      <c r="H141" s="3" t="str">
        <f>IFERROR(VLOOKUP(F141,classifications!A$3:C$328,3,FALSE),VLOOKUP(F141,classifications!I$2:K$28,3,FALSE))</f>
        <v>Predominantly Urban</v>
      </c>
      <c r="I141" s="124">
        <v>29410</v>
      </c>
      <c r="J141" s="124">
        <v>6950</v>
      </c>
      <c r="K141" s="124">
        <v>0</v>
      </c>
      <c r="L141" s="124">
        <v>93340</v>
      </c>
      <c r="M141" s="124">
        <v>129710</v>
      </c>
      <c r="N141" s="124"/>
    </row>
    <row r="142" spans="1:14" x14ac:dyDescent="0.25">
      <c r="A142" s="3"/>
      <c r="B142" s="90" t="s">
        <v>439</v>
      </c>
      <c r="C142" s="90" t="s">
        <v>440</v>
      </c>
      <c r="D142" s="90" t="s">
        <v>441</v>
      </c>
      <c r="F142" s="90" t="s">
        <v>442</v>
      </c>
      <c r="G142" s="3" t="str">
        <f>VLOOKUP(F142,regions!A$2:C$419,3,FALSE)</f>
        <v>Metropolitan district</v>
      </c>
      <c r="H142" s="3" t="str">
        <f>IFERROR(VLOOKUP(F142,classifications!A$3:C$328,3,FALSE),VLOOKUP(F142,classifications!I$2:K$28,3,FALSE))</f>
        <v>Predominantly Urban</v>
      </c>
      <c r="I142" s="124">
        <v>10260</v>
      </c>
      <c r="J142" s="124">
        <v>2830</v>
      </c>
      <c r="K142" s="124">
        <v>40</v>
      </c>
      <c r="L142" s="124">
        <v>76510</v>
      </c>
      <c r="M142" s="124">
        <v>89640</v>
      </c>
      <c r="N142" s="124"/>
    </row>
    <row r="143" spans="1:14" x14ac:dyDescent="0.25">
      <c r="A143" s="3"/>
      <c r="B143" s="90" t="s">
        <v>443</v>
      </c>
      <c r="C143" s="90" t="s">
        <v>444</v>
      </c>
      <c r="D143" s="90" t="s">
        <v>445</v>
      </c>
      <c r="F143" s="90" t="s">
        <v>446</v>
      </c>
      <c r="G143" s="3" t="str">
        <f>VLOOKUP(F143,regions!A$2:C$419,3,FALSE)</f>
        <v>Metropolitan district</v>
      </c>
      <c r="H143" s="3" t="str">
        <f>IFERROR(VLOOKUP(F143,classifications!A$3:C$328,3,FALSE),VLOOKUP(F143,classifications!I$2:K$28,3,FALSE))</f>
        <v>Predominantly Urban</v>
      </c>
      <c r="I143" s="124">
        <v>0</v>
      </c>
      <c r="J143" s="124">
        <v>27820</v>
      </c>
      <c r="K143" s="124">
        <v>40</v>
      </c>
      <c r="L143" s="124">
        <v>85490</v>
      </c>
      <c r="M143" s="124">
        <v>113350</v>
      </c>
      <c r="N143" s="124"/>
    </row>
    <row r="144" spans="1:14" x14ac:dyDescent="0.25">
      <c r="A144" s="3"/>
      <c r="B144" s="90" t="s">
        <v>447</v>
      </c>
      <c r="C144" s="90" t="s">
        <v>448</v>
      </c>
      <c r="D144" s="90" t="s">
        <v>449</v>
      </c>
      <c r="F144" s="90" t="s">
        <v>450</v>
      </c>
      <c r="G144" s="3" t="str">
        <f>VLOOKUP(F144,regions!A$2:C$419,3,FALSE)</f>
        <v>Metropolitan district</v>
      </c>
      <c r="H144" s="3" t="str">
        <f>IFERROR(VLOOKUP(F144,classifications!A$3:C$328,3,FALSE),VLOOKUP(F144,classifications!I$2:K$28,3,FALSE))</f>
        <v>Predominantly Urban</v>
      </c>
      <c r="I144" s="124">
        <v>22960</v>
      </c>
      <c r="J144" s="124">
        <v>6050</v>
      </c>
      <c r="K144" s="124">
        <v>0</v>
      </c>
      <c r="L144" s="124">
        <v>79130</v>
      </c>
      <c r="M144" s="124">
        <v>108140</v>
      </c>
      <c r="N144" s="124"/>
    </row>
    <row r="145" spans="1:14" x14ac:dyDescent="0.25">
      <c r="A145" s="3"/>
      <c r="G145" s="3"/>
      <c r="H145" s="3"/>
      <c r="I145" s="124"/>
      <c r="J145" s="124"/>
      <c r="K145" s="124"/>
      <c r="L145" s="124"/>
      <c r="M145" s="124"/>
      <c r="N145" s="124"/>
    </row>
    <row r="146" spans="1:14" x14ac:dyDescent="0.25">
      <c r="A146" s="3"/>
      <c r="B146" s="126"/>
      <c r="C146" s="126"/>
      <c r="D146" s="126" t="s">
        <v>451</v>
      </c>
      <c r="E146" s="127" t="s">
        <v>452</v>
      </c>
      <c r="F146" s="126"/>
      <c r="G146" s="3"/>
      <c r="H146" s="3"/>
      <c r="I146" s="130">
        <v>80070</v>
      </c>
      <c r="J146" s="130">
        <v>103730</v>
      </c>
      <c r="K146" s="130">
        <v>20</v>
      </c>
      <c r="L146" s="130">
        <v>794250</v>
      </c>
      <c r="M146" s="130">
        <v>978050</v>
      </c>
      <c r="N146" s="124"/>
    </row>
    <row r="147" spans="1:14" x14ac:dyDescent="0.25">
      <c r="A147" s="3"/>
      <c r="B147" s="126" t="s">
        <v>453</v>
      </c>
      <c r="C147" s="126" t="s">
        <v>454</v>
      </c>
      <c r="D147" s="126" t="s">
        <v>455</v>
      </c>
      <c r="E147" s="127"/>
      <c r="F147" s="126" t="s">
        <v>456</v>
      </c>
      <c r="G147" s="3" t="str">
        <f>VLOOKUP(F147,regions!A$2:C$419,3,FALSE)</f>
        <v>Metropolitan district</v>
      </c>
      <c r="H147" s="3" t="str">
        <f>IFERROR(VLOOKUP(F147,classifications!A$3:C$328,3,FALSE),VLOOKUP(F147,classifications!I$2:K$28,3,FALSE))</f>
        <v>Predominantly Urban</v>
      </c>
      <c r="I147" s="124">
        <v>160</v>
      </c>
      <c r="J147" s="124">
        <v>31790</v>
      </c>
      <c r="K147" s="124">
        <v>0</v>
      </c>
      <c r="L147" s="124">
        <v>178790</v>
      </c>
      <c r="M147" s="124">
        <v>210730</v>
      </c>
      <c r="N147" s="124"/>
    </row>
    <row r="148" spans="1:14" x14ac:dyDescent="0.25">
      <c r="A148" s="3"/>
      <c r="B148" s="126" t="s">
        <v>457</v>
      </c>
      <c r="C148" s="126" t="s">
        <v>458</v>
      </c>
      <c r="D148" s="126" t="s">
        <v>459</v>
      </c>
      <c r="E148" s="127"/>
      <c r="F148" s="126" t="s">
        <v>460</v>
      </c>
      <c r="G148" s="3" t="str">
        <f>VLOOKUP(F148,regions!A$2:C$419,3,FALSE)</f>
        <v>Metropolitan district</v>
      </c>
      <c r="H148" s="3" t="str">
        <f>IFERROR(VLOOKUP(F148,classifications!A$3:C$328,3,FALSE),VLOOKUP(F148,classifications!I$2:K$28,3,FALSE))</f>
        <v>Predominantly Urban</v>
      </c>
      <c r="I148" s="124">
        <v>0</v>
      </c>
      <c r="J148" s="124">
        <v>14330</v>
      </c>
      <c r="K148" s="124">
        <v>0</v>
      </c>
      <c r="L148" s="124">
        <v>79600</v>
      </c>
      <c r="M148" s="124">
        <v>93930</v>
      </c>
      <c r="N148" s="124"/>
    </row>
    <row r="149" spans="1:14" x14ac:dyDescent="0.25">
      <c r="A149" s="3"/>
      <c r="B149" s="126" t="s">
        <v>461</v>
      </c>
      <c r="C149" s="126" t="s">
        <v>462</v>
      </c>
      <c r="D149" s="126" t="s">
        <v>463</v>
      </c>
      <c r="E149" s="127"/>
      <c r="F149" s="126" t="s">
        <v>464</v>
      </c>
      <c r="G149" s="3" t="str">
        <f>VLOOKUP(F149,regions!A$2:C$419,3,FALSE)</f>
        <v>Metropolitan district</v>
      </c>
      <c r="H149" s="3" t="str">
        <f>IFERROR(VLOOKUP(F149,classifications!A$3:C$328,3,FALSE),VLOOKUP(F149,classifications!I$2:K$28,3,FALSE))</f>
        <v>Predominantly Urban</v>
      </c>
      <c r="I149" s="124">
        <v>23060</v>
      </c>
      <c r="J149" s="124">
        <v>5680</v>
      </c>
      <c r="K149" s="124">
        <v>0</v>
      </c>
      <c r="L149" s="124">
        <v>155460</v>
      </c>
      <c r="M149" s="124">
        <v>184190</v>
      </c>
      <c r="N149" s="124"/>
    </row>
    <row r="150" spans="1:14" x14ac:dyDescent="0.25">
      <c r="A150" s="3"/>
      <c r="B150" s="126" t="s">
        <v>465</v>
      </c>
      <c r="C150" s="126" t="s">
        <v>466</v>
      </c>
      <c r="D150" s="126" t="s">
        <v>467</v>
      </c>
      <c r="E150" s="127"/>
      <c r="F150" s="126" t="s">
        <v>468</v>
      </c>
      <c r="G150" s="3" t="str">
        <f>VLOOKUP(F150,regions!A$2:C$419,3,FALSE)</f>
        <v>Metropolitan district</v>
      </c>
      <c r="H150" s="3" t="str">
        <f>IFERROR(VLOOKUP(F150,classifications!A$3:C$328,3,FALSE),VLOOKUP(F150,classifications!I$2:K$28,3,FALSE))</f>
        <v>Predominantly Urban</v>
      </c>
      <c r="I150" s="124">
        <v>56790</v>
      </c>
      <c r="J150" s="124">
        <v>16830</v>
      </c>
      <c r="K150" s="124">
        <v>10</v>
      </c>
      <c r="L150" s="124">
        <v>265890</v>
      </c>
      <c r="M150" s="124">
        <v>339520</v>
      </c>
      <c r="N150" s="124"/>
    </row>
    <row r="151" spans="1:14" x14ac:dyDescent="0.25">
      <c r="A151" s="3"/>
      <c r="B151" s="126" t="s">
        <v>469</v>
      </c>
      <c r="C151" s="126" t="s">
        <v>470</v>
      </c>
      <c r="D151" s="126" t="s">
        <v>471</v>
      </c>
      <c r="E151" s="127"/>
      <c r="F151" s="126" t="s">
        <v>472</v>
      </c>
      <c r="G151" s="3" t="str">
        <f>VLOOKUP(F151,regions!A$2:C$419,3,FALSE)</f>
        <v>Metropolitan district</v>
      </c>
      <c r="H151" s="3" t="str">
        <f>IFERROR(VLOOKUP(F151,classifications!A$3:C$328,3,FALSE),VLOOKUP(F151,classifications!I$2:K$28,3,FALSE))</f>
        <v>Predominantly Urban</v>
      </c>
      <c r="I151" s="124">
        <v>60</v>
      </c>
      <c r="J151" s="124">
        <v>35100</v>
      </c>
      <c r="K151" s="124">
        <v>10</v>
      </c>
      <c r="L151" s="124">
        <v>114520</v>
      </c>
      <c r="M151" s="124">
        <v>149690</v>
      </c>
      <c r="N151" s="124"/>
    </row>
    <row r="152" spans="1:14" x14ac:dyDescent="0.25">
      <c r="A152" s="3"/>
      <c r="G152" s="3"/>
      <c r="H152" s="3"/>
      <c r="I152" s="124"/>
      <c r="J152" s="124"/>
      <c r="K152" s="124"/>
      <c r="L152" s="124"/>
      <c r="M152" s="124"/>
      <c r="N152" s="124"/>
    </row>
    <row r="153" spans="1:14" x14ac:dyDescent="0.25">
      <c r="A153" s="20" t="s">
        <v>1360</v>
      </c>
      <c r="B153" s="121"/>
      <c r="C153" s="121"/>
      <c r="D153" s="121"/>
      <c r="E153" s="122"/>
      <c r="F153" s="121"/>
      <c r="G153" s="21"/>
      <c r="H153" s="21"/>
      <c r="I153" s="128">
        <v>436950</v>
      </c>
      <c r="J153" s="128">
        <v>867320</v>
      </c>
      <c r="K153" s="128">
        <v>26310</v>
      </c>
      <c r="L153" s="128">
        <v>8263910</v>
      </c>
      <c r="M153" s="128">
        <v>9594350</v>
      </c>
      <c r="N153" s="124"/>
    </row>
    <row r="154" spans="1:14" x14ac:dyDescent="0.25">
      <c r="A154" s="3"/>
      <c r="G154" s="3"/>
      <c r="H154" s="3"/>
      <c r="I154" s="124"/>
      <c r="J154" s="124"/>
      <c r="K154" s="124"/>
      <c r="L154" s="124"/>
      <c r="M154" s="124"/>
      <c r="N154" s="124"/>
    </row>
    <row r="155" spans="1:14" x14ac:dyDescent="0.25">
      <c r="A155" s="3"/>
      <c r="B155" s="126"/>
      <c r="C155" s="126"/>
      <c r="D155" s="126" t="s">
        <v>1444</v>
      </c>
      <c r="E155" s="127" t="s">
        <v>1445</v>
      </c>
      <c r="F155" s="126"/>
      <c r="G155" s="3"/>
      <c r="H155" s="3"/>
      <c r="I155" s="131"/>
      <c r="J155" s="131"/>
      <c r="K155" s="131"/>
      <c r="L155" s="131"/>
      <c r="M155" s="131"/>
      <c r="N155" s="124"/>
    </row>
    <row r="156" spans="1:14" x14ac:dyDescent="0.25">
      <c r="A156" s="3"/>
      <c r="B156" s="126" t="s">
        <v>1446</v>
      </c>
      <c r="C156" s="126" t="s">
        <v>1447</v>
      </c>
      <c r="D156" s="126" t="s">
        <v>1448</v>
      </c>
      <c r="E156" s="127"/>
      <c r="F156" s="126" t="s">
        <v>1449</v>
      </c>
      <c r="G156" s="129"/>
      <c r="H156" s="129"/>
      <c r="I156" s="131"/>
      <c r="J156" s="131"/>
      <c r="K156" s="131"/>
      <c r="L156" s="131"/>
      <c r="M156" s="131"/>
      <c r="N156" s="124"/>
    </row>
    <row r="157" spans="1:14" x14ac:dyDescent="0.25">
      <c r="A157" s="3"/>
      <c r="B157" s="126" t="s">
        <v>1450</v>
      </c>
      <c r="C157" s="126" t="s">
        <v>1451</v>
      </c>
      <c r="D157" s="126" t="s">
        <v>1452</v>
      </c>
      <c r="E157" s="127"/>
      <c r="F157" s="126" t="s">
        <v>1453</v>
      </c>
      <c r="G157" s="129"/>
      <c r="H157" s="129"/>
      <c r="I157" s="131"/>
      <c r="J157" s="131"/>
      <c r="K157" s="131"/>
      <c r="L157" s="131"/>
      <c r="M157" s="131"/>
      <c r="N157" s="124"/>
    </row>
    <row r="158" spans="1:14" x14ac:dyDescent="0.25">
      <c r="A158" s="3"/>
      <c r="B158" s="126" t="s">
        <v>1454</v>
      </c>
      <c r="C158" s="126" t="s">
        <v>1455</v>
      </c>
      <c r="D158" s="126" t="s">
        <v>1456</v>
      </c>
      <c r="E158" s="127"/>
      <c r="F158" s="126" t="s">
        <v>1457</v>
      </c>
      <c r="G158" s="129"/>
      <c r="H158" s="129"/>
      <c r="I158" s="131"/>
      <c r="J158" s="131"/>
      <c r="K158" s="131"/>
      <c r="L158" s="131"/>
      <c r="M158" s="131"/>
      <c r="N158" s="124"/>
    </row>
    <row r="159" spans="1:14" x14ac:dyDescent="0.25">
      <c r="A159" s="3"/>
      <c r="G159" s="3"/>
      <c r="H159" s="3"/>
      <c r="I159" s="124"/>
      <c r="J159" s="124"/>
      <c r="K159" s="124"/>
      <c r="L159" s="124"/>
      <c r="M159" s="124"/>
      <c r="N159" s="124"/>
    </row>
    <row r="160" spans="1:14" x14ac:dyDescent="0.25">
      <c r="A160" s="3"/>
      <c r="B160" s="126"/>
      <c r="C160" s="126"/>
      <c r="D160" s="126" t="s">
        <v>474</v>
      </c>
      <c r="E160" s="127" t="s">
        <v>475</v>
      </c>
      <c r="F160" s="127" t="s">
        <v>475</v>
      </c>
      <c r="G160" s="3" t="str">
        <f>VLOOKUP(F160,regions!A$2:C$419,3,FALSE)</f>
        <v>Shire county</v>
      </c>
      <c r="H160" s="3"/>
      <c r="I160" s="132">
        <v>10</v>
      </c>
      <c r="J160" s="132">
        <v>28260</v>
      </c>
      <c r="K160" s="132">
        <v>970</v>
      </c>
      <c r="L160" s="132">
        <v>186000</v>
      </c>
      <c r="M160" s="132">
        <v>215240</v>
      </c>
      <c r="N160" s="124"/>
    </row>
    <row r="161" spans="1:14" x14ac:dyDescent="0.25">
      <c r="A161" s="3"/>
      <c r="B161" s="126" t="s">
        <v>476</v>
      </c>
      <c r="C161" s="126" t="s">
        <v>477</v>
      </c>
      <c r="D161" s="126" t="s">
        <v>478</v>
      </c>
      <c r="E161" s="127"/>
      <c r="F161" s="126" t="s">
        <v>479</v>
      </c>
      <c r="G161" s="3" t="str">
        <f>VLOOKUP(F161,regions!A$2:C$419,3,FALSE)</f>
        <v>Shire district</v>
      </c>
      <c r="H161" s="3" t="str">
        <f>IFERROR(VLOOKUP(F161,classifications!A$3:C$328,3,FALSE),VLOOKUP(F161,classifications!I$2:K$28,3,FALSE))</f>
        <v>Predominantly Rural</v>
      </c>
      <c r="I161" s="124">
        <v>0</v>
      </c>
      <c r="J161" s="124">
        <v>10770</v>
      </c>
      <c r="K161" s="124">
        <v>410</v>
      </c>
      <c r="L161" s="124">
        <v>65150</v>
      </c>
      <c r="M161" s="124">
        <v>76330</v>
      </c>
      <c r="N161" s="124"/>
    </row>
    <row r="162" spans="1:14" x14ac:dyDescent="0.25">
      <c r="A162" s="3"/>
      <c r="B162" s="126" t="s">
        <v>480</v>
      </c>
      <c r="C162" s="126" t="s">
        <v>481</v>
      </c>
      <c r="D162" s="126" t="s">
        <v>482</v>
      </c>
      <c r="E162" s="127"/>
      <c r="F162" s="126" t="s">
        <v>483</v>
      </c>
      <c r="G162" s="3" t="str">
        <f>VLOOKUP(F162,regions!A$2:C$419,3,FALSE)</f>
        <v>Shire district</v>
      </c>
      <c r="H162" s="3" t="str">
        <f>IFERROR(VLOOKUP(F162,classifications!A$3:C$328,3,FALSE),VLOOKUP(F162,classifications!I$2:K$28,3,FALSE))</f>
        <v>Urban with Significant Rural</v>
      </c>
      <c r="I162" s="124">
        <v>0</v>
      </c>
      <c r="J162" s="124">
        <v>4840</v>
      </c>
      <c r="K162" s="124">
        <v>50</v>
      </c>
      <c r="L162" s="124">
        <v>34150</v>
      </c>
      <c r="M162" s="124">
        <v>39050</v>
      </c>
      <c r="N162" s="124"/>
    </row>
    <row r="163" spans="1:14" x14ac:dyDescent="0.25">
      <c r="A163" s="3"/>
      <c r="B163" s="126" t="s">
        <v>484</v>
      </c>
      <c r="C163" s="126" t="s">
        <v>485</v>
      </c>
      <c r="D163" s="126" t="s">
        <v>486</v>
      </c>
      <c r="E163" s="127"/>
      <c r="F163" s="126" t="s">
        <v>487</v>
      </c>
      <c r="G163" s="3" t="str">
        <f>VLOOKUP(F163,regions!A$2:C$419,3,FALSE)</f>
        <v>Shire district</v>
      </c>
      <c r="H163" s="3" t="str">
        <f>IFERROR(VLOOKUP(F163,classifications!A$3:C$328,3,FALSE),VLOOKUP(F163,classifications!I$2:K$28,3,FALSE))</f>
        <v>Urban with Significant Rural</v>
      </c>
      <c r="I163" s="124">
        <v>0</v>
      </c>
      <c r="J163" s="124">
        <v>3550</v>
      </c>
      <c r="K163" s="124">
        <v>20</v>
      </c>
      <c r="L163" s="124">
        <v>24780</v>
      </c>
      <c r="M163" s="124">
        <v>28350</v>
      </c>
      <c r="N163" s="124"/>
    </row>
    <row r="164" spans="1:14" x14ac:dyDescent="0.25">
      <c r="A164" s="3"/>
      <c r="B164" s="126" t="s">
        <v>488</v>
      </c>
      <c r="C164" s="126" t="s">
        <v>489</v>
      </c>
      <c r="D164" s="126" t="s">
        <v>490</v>
      </c>
      <c r="E164" s="127"/>
      <c r="F164" s="126" t="s">
        <v>491</v>
      </c>
      <c r="G164" s="3" t="str">
        <f>VLOOKUP(F164,regions!A$2:C$419,3,FALSE)</f>
        <v>Shire district</v>
      </c>
      <c r="H164" s="3" t="str">
        <f>IFERROR(VLOOKUP(F164,classifications!A$3:C$328,3,FALSE),VLOOKUP(F164,classifications!I$2:K$28,3,FALSE))</f>
        <v>Urban with Significant Rural</v>
      </c>
      <c r="I164" s="124">
        <v>10</v>
      </c>
      <c r="J164" s="124">
        <v>9100</v>
      </c>
      <c r="K164" s="124">
        <v>490</v>
      </c>
      <c r="L164" s="124">
        <v>61920</v>
      </c>
      <c r="M164" s="124">
        <v>71520</v>
      </c>
      <c r="N164" s="124"/>
    </row>
    <row r="165" spans="1:14" x14ac:dyDescent="0.25">
      <c r="A165" s="3"/>
      <c r="G165" s="3"/>
      <c r="H165" s="3"/>
      <c r="I165" s="124"/>
      <c r="J165" s="124"/>
      <c r="K165" s="124"/>
      <c r="L165" s="124"/>
      <c r="M165" s="124"/>
      <c r="N165" s="124"/>
    </row>
    <row r="166" spans="1:14" x14ac:dyDescent="0.25">
      <c r="A166" s="3"/>
      <c r="B166" s="126"/>
      <c r="C166" s="126"/>
      <c r="D166" s="126" t="s">
        <v>492</v>
      </c>
      <c r="E166" s="127" t="s">
        <v>493</v>
      </c>
      <c r="F166" s="127" t="s">
        <v>493</v>
      </c>
      <c r="G166" s="3" t="str">
        <f>VLOOKUP(F166,regions!A$2:C$419,3,FALSE)</f>
        <v>Shire county</v>
      </c>
      <c r="H166" s="3"/>
      <c r="I166" s="132">
        <v>12200</v>
      </c>
      <c r="J166" s="132">
        <v>28510</v>
      </c>
      <c r="K166" s="132">
        <v>110</v>
      </c>
      <c r="L166" s="132">
        <v>229010</v>
      </c>
      <c r="M166" s="132">
        <v>269840</v>
      </c>
      <c r="N166" s="124"/>
    </row>
    <row r="167" spans="1:14" x14ac:dyDescent="0.25">
      <c r="A167" s="3"/>
      <c r="B167" s="126" t="s">
        <v>494</v>
      </c>
      <c r="C167" s="126" t="s">
        <v>495</v>
      </c>
      <c r="D167" s="126" t="s">
        <v>496</v>
      </c>
      <c r="E167" s="127"/>
      <c r="F167" s="126" t="s">
        <v>497</v>
      </c>
      <c r="G167" s="3" t="str">
        <f>VLOOKUP(F167,regions!A$2:C$419,3,FALSE)</f>
        <v>Shire district</v>
      </c>
      <c r="H167" s="3" t="str">
        <f>IFERROR(VLOOKUP(F167,classifications!A$3:C$328,3,FALSE),VLOOKUP(F167,classifications!I$2:K$28,3,FALSE))</f>
        <v>Predominantly Urban</v>
      </c>
      <c r="I167" s="124">
        <v>6910</v>
      </c>
      <c r="J167" s="124">
        <v>4740</v>
      </c>
      <c r="K167" s="124">
        <v>100</v>
      </c>
      <c r="L167" s="124">
        <v>39360</v>
      </c>
      <c r="M167" s="124">
        <v>51120</v>
      </c>
      <c r="N167" s="124"/>
    </row>
    <row r="168" spans="1:14" x14ac:dyDescent="0.25">
      <c r="A168" s="3"/>
      <c r="B168" s="126" t="s">
        <v>498</v>
      </c>
      <c r="C168" s="126" t="s">
        <v>499</v>
      </c>
      <c r="D168" s="126" t="s">
        <v>500</v>
      </c>
      <c r="E168" s="127"/>
      <c r="F168" s="126" t="s">
        <v>501</v>
      </c>
      <c r="G168" s="3" t="str">
        <f>VLOOKUP(F168,regions!A$2:C$419,3,FALSE)</f>
        <v>Shire district</v>
      </c>
      <c r="H168" s="3" t="str">
        <f>IFERROR(VLOOKUP(F168,classifications!A$3:C$328,3,FALSE),VLOOKUP(F168,classifications!I$2:K$28,3,FALSE))</f>
        <v>Predominantly Rural</v>
      </c>
      <c r="I168" s="124">
        <v>0</v>
      </c>
      <c r="J168" s="124">
        <v>5180</v>
      </c>
      <c r="K168" s="124">
        <v>0</v>
      </c>
      <c r="L168" s="124">
        <v>31580</v>
      </c>
      <c r="M168" s="124">
        <v>36760</v>
      </c>
      <c r="N168" s="124"/>
    </row>
    <row r="169" spans="1:14" x14ac:dyDescent="0.25">
      <c r="A169" s="3"/>
      <c r="B169" s="126" t="s">
        <v>502</v>
      </c>
      <c r="C169" s="126" t="s">
        <v>503</v>
      </c>
      <c r="D169" s="126" t="s">
        <v>504</v>
      </c>
      <c r="E169" s="127"/>
      <c r="F169" s="126" t="s">
        <v>505</v>
      </c>
      <c r="G169" s="3" t="str">
        <f>VLOOKUP(F169,regions!A$2:C$419,3,FALSE)</f>
        <v>Shire district</v>
      </c>
      <c r="H169" s="3" t="str">
        <f>IFERROR(VLOOKUP(F169,classifications!A$3:C$328,3,FALSE),VLOOKUP(F169,classifications!I$2:K$28,3,FALSE))</f>
        <v>Predominantly Rural</v>
      </c>
      <c r="I169" s="124">
        <v>0</v>
      </c>
      <c r="J169" s="124">
        <v>5510</v>
      </c>
      <c r="K169" s="124">
        <v>0</v>
      </c>
      <c r="L169" s="124">
        <v>38050</v>
      </c>
      <c r="M169" s="124">
        <v>43560</v>
      </c>
      <c r="N169" s="124"/>
    </row>
    <row r="170" spans="1:14" x14ac:dyDescent="0.25">
      <c r="A170" s="3"/>
      <c r="B170" s="126" t="s">
        <v>506</v>
      </c>
      <c r="C170" s="126" t="s">
        <v>507</v>
      </c>
      <c r="D170" s="126" t="s">
        <v>508</v>
      </c>
      <c r="E170" s="127"/>
      <c r="F170" s="126" t="s">
        <v>509</v>
      </c>
      <c r="G170" s="3" t="str">
        <f>VLOOKUP(F170,regions!A$2:C$419,3,FALSE)</f>
        <v>Shire district</v>
      </c>
      <c r="H170" s="3" t="str">
        <f>IFERROR(VLOOKUP(F170,classifications!A$3:C$328,3,FALSE),VLOOKUP(F170,classifications!I$2:K$28,3,FALSE))</f>
        <v>Predominantly Rural</v>
      </c>
      <c r="I170" s="124">
        <v>0</v>
      </c>
      <c r="J170" s="124">
        <v>9550</v>
      </c>
      <c r="K170" s="124">
        <v>0</v>
      </c>
      <c r="L170" s="124">
        <v>64340</v>
      </c>
      <c r="M170" s="124">
        <v>73890</v>
      </c>
      <c r="N170" s="124"/>
    </row>
    <row r="171" spans="1:14" x14ac:dyDescent="0.25">
      <c r="A171" s="3"/>
      <c r="B171" s="126" t="s">
        <v>510</v>
      </c>
      <c r="C171" s="126" t="s">
        <v>511</v>
      </c>
      <c r="D171" s="126" t="s">
        <v>512</v>
      </c>
      <c r="E171" s="127"/>
      <c r="F171" s="126" t="s">
        <v>513</v>
      </c>
      <c r="G171" s="3" t="str">
        <f>VLOOKUP(F171,regions!A$2:C$419,3,FALSE)</f>
        <v>Shire district</v>
      </c>
      <c r="H171" s="3" t="str">
        <f>IFERROR(VLOOKUP(F171,classifications!A$3:C$328,3,FALSE),VLOOKUP(F171,classifications!I$2:K$28,3,FALSE))</f>
        <v>Predominantly Rural</v>
      </c>
      <c r="I171" s="124">
        <v>5290</v>
      </c>
      <c r="J171" s="124">
        <v>3530</v>
      </c>
      <c r="K171" s="124">
        <v>10</v>
      </c>
      <c r="L171" s="124">
        <v>55690</v>
      </c>
      <c r="M171" s="124">
        <v>64510</v>
      </c>
      <c r="N171" s="124"/>
    </row>
    <row r="172" spans="1:14" x14ac:dyDescent="0.25">
      <c r="A172" s="3"/>
      <c r="G172" s="3"/>
      <c r="H172" s="3"/>
      <c r="I172" s="124"/>
      <c r="J172" s="124"/>
      <c r="K172" s="124"/>
      <c r="L172" s="124"/>
      <c r="M172" s="124"/>
      <c r="N172" s="124"/>
    </row>
    <row r="173" spans="1:14" x14ac:dyDescent="0.25">
      <c r="A173" s="3"/>
      <c r="B173" s="126"/>
      <c r="C173" s="126"/>
      <c r="D173" s="126" t="s">
        <v>1458</v>
      </c>
      <c r="E173" s="127" t="s">
        <v>1459</v>
      </c>
      <c r="F173" s="126"/>
      <c r="G173" s="3"/>
      <c r="H173" s="3"/>
      <c r="I173" s="133"/>
      <c r="J173" s="133"/>
      <c r="K173" s="133"/>
      <c r="L173" s="133"/>
      <c r="M173" s="131"/>
      <c r="N173" s="124"/>
    </row>
    <row r="174" spans="1:14" x14ac:dyDescent="0.25">
      <c r="A174" s="3"/>
      <c r="B174" s="126" t="s">
        <v>1460</v>
      </c>
      <c r="C174" s="126" t="s">
        <v>1461</v>
      </c>
      <c r="D174" s="126" t="s">
        <v>1462</v>
      </c>
      <c r="E174" s="127"/>
      <c r="F174" s="126" t="s">
        <v>1463</v>
      </c>
      <c r="G174" s="129"/>
      <c r="H174" s="129"/>
      <c r="I174" s="131"/>
      <c r="J174" s="131"/>
      <c r="K174" s="131"/>
      <c r="L174" s="131"/>
      <c r="M174" s="131"/>
      <c r="N174" s="124"/>
    </row>
    <row r="175" spans="1:14" x14ac:dyDescent="0.25">
      <c r="A175" s="3"/>
      <c r="B175" s="126" t="s">
        <v>1464</v>
      </c>
      <c r="C175" s="126" t="s">
        <v>1465</v>
      </c>
      <c r="D175" s="126" t="s">
        <v>1466</v>
      </c>
      <c r="E175" s="127"/>
      <c r="F175" s="126" t="s">
        <v>1467</v>
      </c>
      <c r="G175" s="129"/>
      <c r="H175" s="129"/>
      <c r="I175" s="131"/>
      <c r="J175" s="131"/>
      <c r="K175" s="131"/>
      <c r="L175" s="131"/>
      <c r="M175" s="131"/>
      <c r="N175" s="124"/>
    </row>
    <row r="176" spans="1:14" x14ac:dyDescent="0.25">
      <c r="A176" s="3"/>
      <c r="B176" s="126" t="s">
        <v>1468</v>
      </c>
      <c r="C176" s="126" t="s">
        <v>1469</v>
      </c>
      <c r="D176" s="126" t="s">
        <v>1470</v>
      </c>
      <c r="E176" s="127"/>
      <c r="F176" s="126" t="s">
        <v>1471</v>
      </c>
      <c r="G176" s="129"/>
      <c r="H176" s="129"/>
      <c r="I176" s="131"/>
      <c r="J176" s="131"/>
      <c r="K176" s="131"/>
      <c r="L176" s="131"/>
      <c r="M176" s="131"/>
      <c r="N176" s="124"/>
    </row>
    <row r="177" spans="1:14" x14ac:dyDescent="0.25">
      <c r="A177" s="3"/>
      <c r="B177" s="126" t="s">
        <v>1472</v>
      </c>
      <c r="C177" s="126" t="s">
        <v>1473</v>
      </c>
      <c r="D177" s="126" t="s">
        <v>1474</v>
      </c>
      <c r="E177" s="127"/>
      <c r="F177" s="126" t="s">
        <v>1475</v>
      </c>
      <c r="G177" s="129"/>
      <c r="H177" s="129"/>
      <c r="I177" s="131"/>
      <c r="J177" s="131"/>
      <c r="K177" s="131"/>
      <c r="L177" s="131"/>
      <c r="M177" s="131"/>
      <c r="N177" s="124"/>
    </row>
    <row r="178" spans="1:14" x14ac:dyDescent="0.25">
      <c r="A178" s="3"/>
      <c r="B178" s="126" t="s">
        <v>1476</v>
      </c>
      <c r="C178" s="126" t="s">
        <v>1477</v>
      </c>
      <c r="D178" s="126" t="s">
        <v>1478</v>
      </c>
      <c r="E178" s="127"/>
      <c r="F178" s="126" t="s">
        <v>1479</v>
      </c>
      <c r="G178" s="129"/>
      <c r="H178" s="129"/>
      <c r="I178" s="131"/>
      <c r="J178" s="131"/>
      <c r="K178" s="131"/>
      <c r="L178" s="131"/>
      <c r="M178" s="131"/>
      <c r="N178" s="124"/>
    </row>
    <row r="179" spans="1:14" x14ac:dyDescent="0.25">
      <c r="A179" s="3"/>
      <c r="B179" s="126" t="s">
        <v>1480</v>
      </c>
      <c r="C179" s="126" t="s">
        <v>1481</v>
      </c>
      <c r="D179" s="126" t="s">
        <v>1482</v>
      </c>
      <c r="E179" s="127"/>
      <c r="F179" s="126" t="s">
        <v>1483</v>
      </c>
      <c r="G179" s="129"/>
      <c r="H179" s="129"/>
      <c r="I179" s="131"/>
      <c r="J179" s="131"/>
      <c r="K179" s="131"/>
      <c r="L179" s="131"/>
      <c r="M179" s="131"/>
      <c r="N179" s="124"/>
    </row>
    <row r="180" spans="1:14" x14ac:dyDescent="0.25">
      <c r="A180" s="3"/>
      <c r="B180" s="126"/>
      <c r="C180" s="126"/>
      <c r="D180" s="126"/>
      <c r="E180" s="127"/>
      <c r="F180" s="126"/>
      <c r="G180" s="3"/>
      <c r="H180" s="3"/>
      <c r="I180" s="124"/>
      <c r="J180" s="124"/>
      <c r="K180" s="124"/>
      <c r="L180" s="124"/>
      <c r="M180" s="124"/>
      <c r="N180" s="124"/>
    </row>
    <row r="181" spans="1:14" x14ac:dyDescent="0.25">
      <c r="A181" s="3"/>
      <c r="B181" s="126"/>
      <c r="C181" s="126"/>
      <c r="D181" s="126" t="s">
        <v>1484</v>
      </c>
      <c r="E181" s="127" t="s">
        <v>1485</v>
      </c>
      <c r="F181" s="126"/>
      <c r="G181" s="3"/>
      <c r="H181" s="3"/>
      <c r="I181" s="131"/>
      <c r="J181" s="131"/>
      <c r="K181" s="131"/>
      <c r="L181" s="131"/>
      <c r="M181" s="131"/>
      <c r="N181" s="124"/>
    </row>
    <row r="182" spans="1:14" x14ac:dyDescent="0.25">
      <c r="A182" s="3"/>
      <c r="B182" s="126" t="s">
        <v>1486</v>
      </c>
      <c r="C182" s="126" t="s">
        <v>1487</v>
      </c>
      <c r="D182" s="126" t="s">
        <v>1488</v>
      </c>
      <c r="E182" s="127"/>
      <c r="F182" s="126" t="s">
        <v>1489</v>
      </c>
      <c r="G182" s="129"/>
      <c r="H182" s="129"/>
      <c r="I182" s="131"/>
      <c r="J182" s="131"/>
      <c r="K182" s="131"/>
      <c r="L182" s="131"/>
      <c r="M182" s="131"/>
      <c r="N182" s="124"/>
    </row>
    <row r="183" spans="1:14" x14ac:dyDescent="0.25">
      <c r="A183" s="3"/>
      <c r="B183" s="126" t="s">
        <v>1490</v>
      </c>
      <c r="C183" s="126" t="s">
        <v>1491</v>
      </c>
      <c r="D183" s="126" t="s">
        <v>1492</v>
      </c>
      <c r="E183" s="127"/>
      <c r="F183" s="126" t="s">
        <v>1493</v>
      </c>
      <c r="G183" s="129"/>
      <c r="H183" s="129"/>
      <c r="I183" s="131"/>
      <c r="J183" s="131"/>
      <c r="K183" s="131"/>
      <c r="L183" s="131"/>
      <c r="M183" s="131"/>
      <c r="N183" s="124"/>
    </row>
    <row r="184" spans="1:14" x14ac:dyDescent="0.25">
      <c r="A184" s="3"/>
      <c r="B184" s="126" t="s">
        <v>75</v>
      </c>
      <c r="C184" s="126" t="s">
        <v>1494</v>
      </c>
      <c r="D184" s="126" t="s">
        <v>1495</v>
      </c>
      <c r="E184" s="127"/>
      <c r="F184" s="126" t="s">
        <v>1496</v>
      </c>
      <c r="G184" s="129"/>
      <c r="H184" s="129"/>
      <c r="I184" s="131"/>
      <c r="J184" s="131"/>
      <c r="K184" s="131"/>
      <c r="L184" s="131"/>
      <c r="M184" s="131"/>
      <c r="N184" s="124"/>
    </row>
    <row r="185" spans="1:14" x14ac:dyDescent="0.25">
      <c r="A185" s="3"/>
      <c r="B185" s="126" t="s">
        <v>1497</v>
      </c>
      <c r="C185" s="126" t="s">
        <v>1498</v>
      </c>
      <c r="D185" s="126" t="s">
        <v>1499</v>
      </c>
      <c r="E185" s="127"/>
      <c r="F185" s="126" t="s">
        <v>1500</v>
      </c>
      <c r="G185" s="129"/>
      <c r="H185" s="129"/>
      <c r="I185" s="131"/>
      <c r="J185" s="131"/>
      <c r="K185" s="131"/>
      <c r="L185" s="131"/>
      <c r="M185" s="131"/>
      <c r="N185" s="124"/>
    </row>
    <row r="186" spans="1:14" x14ac:dyDescent="0.25">
      <c r="A186" s="3"/>
      <c r="B186" s="126" t="s">
        <v>1501</v>
      </c>
      <c r="C186" s="126" t="s">
        <v>1502</v>
      </c>
      <c r="D186" s="126" t="s">
        <v>1503</v>
      </c>
      <c r="E186" s="127"/>
      <c r="F186" s="126" t="s">
        <v>1504</v>
      </c>
      <c r="G186" s="129"/>
      <c r="H186" s="129"/>
      <c r="I186" s="131"/>
      <c r="J186" s="131"/>
      <c r="K186" s="131"/>
      <c r="L186" s="131"/>
      <c r="M186" s="131"/>
      <c r="N186" s="124"/>
    </row>
    <row r="187" spans="1:14" x14ac:dyDescent="0.25">
      <c r="A187" s="3"/>
      <c r="B187" s="126" t="s">
        <v>1505</v>
      </c>
      <c r="C187" s="126" t="s">
        <v>1506</v>
      </c>
      <c r="D187" s="126" t="s">
        <v>1507</v>
      </c>
      <c r="E187" s="127"/>
      <c r="F187" s="126" t="s">
        <v>1508</v>
      </c>
      <c r="G187" s="129"/>
      <c r="H187" s="129"/>
      <c r="I187" s="131"/>
      <c r="J187" s="131"/>
      <c r="K187" s="131"/>
      <c r="L187" s="131"/>
      <c r="M187" s="131"/>
      <c r="N187" s="124"/>
    </row>
    <row r="188" spans="1:14" x14ac:dyDescent="0.25">
      <c r="A188" s="3"/>
      <c r="B188" s="126" t="s">
        <v>1509</v>
      </c>
      <c r="C188" s="126" t="s">
        <v>1510</v>
      </c>
      <c r="D188" s="126" t="s">
        <v>1511</v>
      </c>
      <c r="E188" s="127"/>
      <c r="F188" s="126" t="s">
        <v>1512</v>
      </c>
      <c r="G188" s="129"/>
      <c r="H188" s="129"/>
      <c r="I188" s="131"/>
      <c r="J188" s="131"/>
      <c r="K188" s="131"/>
      <c r="L188" s="131"/>
      <c r="M188" s="131"/>
      <c r="N188" s="124"/>
    </row>
    <row r="189" spans="1:14" x14ac:dyDescent="0.25">
      <c r="A189" s="3"/>
      <c r="G189" s="3"/>
      <c r="H189" s="3"/>
      <c r="I189" s="124"/>
      <c r="J189" s="124"/>
      <c r="K189" s="124"/>
      <c r="L189" s="124"/>
      <c r="M189" s="124"/>
      <c r="N189" s="124"/>
    </row>
    <row r="190" spans="1:14" x14ac:dyDescent="0.25">
      <c r="A190" s="3"/>
      <c r="B190" s="126"/>
      <c r="C190" s="126"/>
      <c r="D190" s="126" t="s">
        <v>514</v>
      </c>
      <c r="E190" s="127" t="s">
        <v>515</v>
      </c>
      <c r="F190" s="127" t="s">
        <v>515</v>
      </c>
      <c r="G190" s="3" t="str">
        <f>VLOOKUP(F190,regions!A$2:C$419,3,FALSE)</f>
        <v>Shire county</v>
      </c>
      <c r="H190" s="3"/>
      <c r="I190" s="132">
        <v>2690</v>
      </c>
      <c r="J190" s="132">
        <v>30120</v>
      </c>
      <c r="K190" s="132">
        <v>120</v>
      </c>
      <c r="L190" s="132">
        <v>211280</v>
      </c>
      <c r="M190" s="132">
        <v>244220</v>
      </c>
      <c r="N190" s="124"/>
    </row>
    <row r="191" spans="1:14" x14ac:dyDescent="0.25">
      <c r="A191" s="3"/>
      <c r="B191" s="126" t="s">
        <v>516</v>
      </c>
      <c r="C191" s="126" t="s">
        <v>517</v>
      </c>
      <c r="D191" s="126" t="s">
        <v>518</v>
      </c>
      <c r="E191" s="127"/>
      <c r="F191" s="126" t="s">
        <v>519</v>
      </c>
      <c r="G191" s="3" t="str">
        <f>VLOOKUP(F191,regions!A$2:C$419,3,FALSE)</f>
        <v>Shire district</v>
      </c>
      <c r="H191" s="3" t="str">
        <f>IFERROR(VLOOKUP(F191,classifications!A$3:C$328,3,FALSE),VLOOKUP(F191,classifications!I$2:K$28,3,FALSE))</f>
        <v>Predominantly Rural</v>
      </c>
      <c r="I191" s="124">
        <v>0</v>
      </c>
      <c r="J191" s="124">
        <v>8600</v>
      </c>
      <c r="K191" s="124">
        <v>10</v>
      </c>
      <c r="L191" s="124">
        <v>37700</v>
      </c>
      <c r="M191" s="124">
        <v>46310</v>
      </c>
      <c r="N191" s="124"/>
    </row>
    <row r="192" spans="1:14" x14ac:dyDescent="0.25">
      <c r="A192" s="3"/>
      <c r="B192" s="126" t="s">
        <v>520</v>
      </c>
      <c r="C192" s="126" t="s">
        <v>521</v>
      </c>
      <c r="D192" s="126" t="s">
        <v>522</v>
      </c>
      <c r="E192" s="127"/>
      <c r="F192" s="126" t="s">
        <v>523</v>
      </c>
      <c r="G192" s="3" t="str">
        <f>VLOOKUP(F192,regions!A$2:C$419,3,FALSE)</f>
        <v>Shire district</v>
      </c>
      <c r="H192" s="3" t="str">
        <f>IFERROR(VLOOKUP(F192,classifications!A$3:C$328,3,FALSE),VLOOKUP(F192,classifications!I$2:K$28,3,FALSE))</f>
        <v>Urban with Significant Rural</v>
      </c>
      <c r="I192" s="124">
        <v>2670</v>
      </c>
      <c r="J192" s="124">
        <v>810</v>
      </c>
      <c r="K192" s="124">
        <v>0</v>
      </c>
      <c r="L192" s="124">
        <v>29660</v>
      </c>
      <c r="M192" s="124">
        <v>33150</v>
      </c>
      <c r="N192" s="124"/>
    </row>
    <row r="193" spans="1:14" x14ac:dyDescent="0.25">
      <c r="A193" s="3"/>
      <c r="B193" s="126" t="s">
        <v>524</v>
      </c>
      <c r="C193" s="126" t="s">
        <v>525</v>
      </c>
      <c r="D193" s="126" t="s">
        <v>526</v>
      </c>
      <c r="E193" s="127"/>
      <c r="F193" s="126" t="s">
        <v>527</v>
      </c>
      <c r="G193" s="3" t="str">
        <f>VLOOKUP(F193,regions!A$2:C$419,3,FALSE)</f>
        <v>Shire district</v>
      </c>
      <c r="H193" s="3" t="str">
        <f>IFERROR(VLOOKUP(F193,classifications!A$3:C$328,3,FALSE),VLOOKUP(F193,classifications!I$2:K$28,3,FALSE))</f>
        <v>Urban with Significant Rural</v>
      </c>
      <c r="I193" s="124">
        <v>20</v>
      </c>
      <c r="J193" s="124">
        <v>7540</v>
      </c>
      <c r="K193" s="124">
        <v>50</v>
      </c>
      <c r="L193" s="124">
        <v>43870</v>
      </c>
      <c r="M193" s="124">
        <v>51480</v>
      </c>
      <c r="N193" s="124"/>
    </row>
    <row r="194" spans="1:14" x14ac:dyDescent="0.25">
      <c r="A194" s="3"/>
      <c r="B194" s="126" t="s">
        <v>528</v>
      </c>
      <c r="C194" s="126" t="s">
        <v>529</v>
      </c>
      <c r="D194" s="126" t="s">
        <v>530</v>
      </c>
      <c r="E194" s="127"/>
      <c r="F194" s="126" t="s">
        <v>531</v>
      </c>
      <c r="G194" s="3" t="str">
        <f>VLOOKUP(F194,regions!A$2:C$419,3,FALSE)</f>
        <v>Shire district</v>
      </c>
      <c r="H194" s="3" t="str">
        <f>IFERROR(VLOOKUP(F194,classifications!A$3:C$328,3,FALSE),VLOOKUP(F194,classifications!I$2:K$28,3,FALSE))</f>
        <v>Predominantly Rural</v>
      </c>
      <c r="I194" s="124">
        <v>0</v>
      </c>
      <c r="J194" s="124">
        <v>6110</v>
      </c>
      <c r="K194" s="124">
        <v>40</v>
      </c>
      <c r="L194" s="124">
        <v>26750</v>
      </c>
      <c r="M194" s="124">
        <v>32900</v>
      </c>
      <c r="N194" s="124"/>
    </row>
    <row r="195" spans="1:14" x14ac:dyDescent="0.25">
      <c r="A195" s="3"/>
      <c r="B195" s="126" t="s">
        <v>532</v>
      </c>
      <c r="C195" s="126" t="s">
        <v>533</v>
      </c>
      <c r="D195" s="126" t="s">
        <v>534</v>
      </c>
      <c r="E195" s="127"/>
      <c r="F195" s="126" t="s">
        <v>535</v>
      </c>
      <c r="G195" s="3" t="str">
        <f>VLOOKUP(F195,regions!A$2:C$419,3,FALSE)</f>
        <v>Shire district</v>
      </c>
      <c r="H195" s="3" t="str">
        <f>IFERROR(VLOOKUP(F195,classifications!A$3:C$328,3,FALSE),VLOOKUP(F195,classifications!I$2:K$28,3,FALSE))</f>
        <v>Predominantly Rural</v>
      </c>
      <c r="I195" s="124">
        <v>0</v>
      </c>
      <c r="J195" s="124">
        <v>2470</v>
      </c>
      <c r="K195" s="124">
        <v>0</v>
      </c>
      <c r="L195" s="124">
        <v>23410</v>
      </c>
      <c r="M195" s="124">
        <v>25870</v>
      </c>
      <c r="N195" s="124"/>
    </row>
    <row r="196" spans="1:14" x14ac:dyDescent="0.25">
      <c r="A196" s="3"/>
      <c r="B196" s="126" t="s">
        <v>536</v>
      </c>
      <c r="C196" s="126" t="s">
        <v>537</v>
      </c>
      <c r="D196" s="126" t="s">
        <v>538</v>
      </c>
      <c r="E196" s="127"/>
      <c r="F196" s="126" t="s">
        <v>539</v>
      </c>
      <c r="G196" s="3" t="str">
        <f>VLOOKUP(F196,regions!A$2:C$419,3,FALSE)</f>
        <v>Shire district</v>
      </c>
      <c r="H196" s="3" t="str">
        <f>IFERROR(VLOOKUP(F196,classifications!A$3:C$328,3,FALSE),VLOOKUP(F196,classifications!I$2:K$28,3,FALSE))</f>
        <v>Predominantly Rural</v>
      </c>
      <c r="I196" s="124">
        <v>0</v>
      </c>
      <c r="J196" s="124">
        <v>4590</v>
      </c>
      <c r="K196" s="124">
        <v>20</v>
      </c>
      <c r="L196" s="124">
        <v>49900</v>
      </c>
      <c r="M196" s="124">
        <v>54510</v>
      </c>
      <c r="N196" s="124"/>
    </row>
    <row r="197" spans="1:14" x14ac:dyDescent="0.25">
      <c r="A197" s="3"/>
      <c r="G197" s="3"/>
      <c r="H197" s="3"/>
      <c r="I197" s="124"/>
      <c r="J197" s="124"/>
      <c r="K197" s="124"/>
      <c r="L197" s="124"/>
      <c r="M197" s="124"/>
      <c r="N197" s="124"/>
    </row>
    <row r="198" spans="1:14" x14ac:dyDescent="0.25">
      <c r="A198" s="3"/>
      <c r="B198" s="126"/>
      <c r="C198" s="126"/>
      <c r="D198" s="126" t="s">
        <v>540</v>
      </c>
      <c r="E198" s="127" t="s">
        <v>541</v>
      </c>
      <c r="F198" s="127" t="s">
        <v>541</v>
      </c>
      <c r="G198" s="3" t="str">
        <f>VLOOKUP(F198,regions!A$2:C$419,3,FALSE)</f>
        <v>Shire county</v>
      </c>
      <c r="H198" s="3"/>
      <c r="I198" s="132">
        <v>29720</v>
      </c>
      <c r="J198" s="132">
        <v>23210</v>
      </c>
      <c r="K198" s="132">
        <v>90</v>
      </c>
      <c r="L198" s="132">
        <v>300040</v>
      </c>
      <c r="M198" s="132">
        <v>353060</v>
      </c>
      <c r="N198" s="124"/>
    </row>
    <row r="199" spans="1:14" x14ac:dyDescent="0.25">
      <c r="A199" s="3"/>
      <c r="B199" s="126" t="s">
        <v>542</v>
      </c>
      <c r="C199" s="126" t="s">
        <v>543</v>
      </c>
      <c r="D199" s="126" t="s">
        <v>544</v>
      </c>
      <c r="E199" s="127"/>
      <c r="F199" s="126" t="s">
        <v>545</v>
      </c>
      <c r="G199" s="3" t="str">
        <f>VLOOKUP(F199,regions!A$2:C$419,3,FALSE)</f>
        <v>Shire district</v>
      </c>
      <c r="H199" s="3" t="str">
        <f>IFERROR(VLOOKUP(F199,classifications!A$3:C$328,3,FALSE),VLOOKUP(F199,classifications!I$2:K$28,3,FALSE))</f>
        <v>Predominantly Urban</v>
      </c>
      <c r="I199" s="124">
        <v>0</v>
      </c>
      <c r="J199" s="124">
        <v>7030</v>
      </c>
      <c r="K199" s="124">
        <v>20</v>
      </c>
      <c r="L199" s="124">
        <v>48820</v>
      </c>
      <c r="M199" s="124">
        <v>55880</v>
      </c>
      <c r="N199" s="124"/>
    </row>
    <row r="200" spans="1:14" x14ac:dyDescent="0.25">
      <c r="A200" s="3"/>
      <c r="B200" s="126" t="s">
        <v>546</v>
      </c>
      <c r="C200" s="126" t="s">
        <v>547</v>
      </c>
      <c r="D200" s="126" t="s">
        <v>548</v>
      </c>
      <c r="E200" s="127"/>
      <c r="F200" s="126" t="s">
        <v>549</v>
      </c>
      <c r="G200" s="3" t="str">
        <f>VLOOKUP(F200,regions!A$2:C$419,3,FALSE)</f>
        <v>Shire district</v>
      </c>
      <c r="H200" s="3" t="str">
        <f>IFERROR(VLOOKUP(F200,classifications!A$3:C$328,3,FALSE),VLOOKUP(F200,classifications!I$2:K$28,3,FALSE))</f>
        <v>Urban with Significant Rural</v>
      </c>
      <c r="I200" s="124">
        <v>5180</v>
      </c>
      <c r="J200" s="124">
        <v>1080</v>
      </c>
      <c r="K200" s="124">
        <v>0</v>
      </c>
      <c r="L200" s="124">
        <v>28740</v>
      </c>
      <c r="M200" s="124">
        <v>35000</v>
      </c>
      <c r="N200" s="124"/>
    </row>
    <row r="201" spans="1:14" x14ac:dyDescent="0.25">
      <c r="A201" s="3"/>
      <c r="B201" s="126" t="s">
        <v>550</v>
      </c>
      <c r="C201" s="126" t="s">
        <v>551</v>
      </c>
      <c r="D201" s="126" t="s">
        <v>552</v>
      </c>
      <c r="E201" s="127"/>
      <c r="F201" s="126" t="s">
        <v>553</v>
      </c>
      <c r="G201" s="3" t="str">
        <f>VLOOKUP(F201,regions!A$2:C$419,3,FALSE)</f>
        <v>Shire district</v>
      </c>
      <c r="H201" s="3" t="str">
        <f>IFERROR(VLOOKUP(F201,classifications!A$3:C$328,3,FALSE),VLOOKUP(F201,classifications!I$2:K$28,3,FALSE))</f>
        <v>Predominantly Urban</v>
      </c>
      <c r="I201" s="124">
        <v>9500</v>
      </c>
      <c r="J201" s="124">
        <v>1480</v>
      </c>
      <c r="K201" s="124">
        <v>0</v>
      </c>
      <c r="L201" s="124">
        <v>38060</v>
      </c>
      <c r="M201" s="124">
        <v>49040</v>
      </c>
      <c r="N201" s="124"/>
    </row>
    <row r="202" spans="1:14" x14ac:dyDescent="0.25">
      <c r="A202" s="3"/>
      <c r="B202" s="126" t="s">
        <v>554</v>
      </c>
      <c r="C202" s="126" t="s">
        <v>555</v>
      </c>
      <c r="D202" s="126" t="s">
        <v>556</v>
      </c>
      <c r="E202" s="127"/>
      <c r="F202" s="126" t="s">
        <v>557</v>
      </c>
      <c r="G202" s="3" t="str">
        <f>VLOOKUP(F202,regions!A$2:C$419,3,FALSE)</f>
        <v>Shire district</v>
      </c>
      <c r="H202" s="3" t="str">
        <f>IFERROR(VLOOKUP(F202,classifications!A$3:C$328,3,FALSE),VLOOKUP(F202,classifications!I$2:K$28,3,FALSE))</f>
        <v>Predominantly Rural</v>
      </c>
      <c r="I202" s="124">
        <v>0</v>
      </c>
      <c r="J202" s="124">
        <v>4050</v>
      </c>
      <c r="K202" s="124">
        <v>10</v>
      </c>
      <c r="L202" s="124">
        <v>30000</v>
      </c>
      <c r="M202" s="124">
        <v>34060</v>
      </c>
      <c r="N202" s="124"/>
    </row>
    <row r="203" spans="1:14" x14ac:dyDescent="0.25">
      <c r="A203" s="3"/>
      <c r="B203" s="126" t="s">
        <v>558</v>
      </c>
      <c r="C203" s="126" t="s">
        <v>559</v>
      </c>
      <c r="D203" s="126" t="s">
        <v>560</v>
      </c>
      <c r="E203" s="127"/>
      <c r="F203" s="126" t="s">
        <v>561</v>
      </c>
      <c r="G203" s="3" t="str">
        <f>VLOOKUP(F203,regions!A$2:C$419,3,FALSE)</f>
        <v>Shire district</v>
      </c>
      <c r="H203" s="3" t="str">
        <f>IFERROR(VLOOKUP(F203,classifications!A$3:C$328,3,FALSE),VLOOKUP(F203,classifications!I$2:K$28,3,FALSE))</f>
        <v>Predominantly Urban</v>
      </c>
      <c r="I203" s="124">
        <v>0</v>
      </c>
      <c r="J203" s="124">
        <v>6550</v>
      </c>
      <c r="K203" s="124">
        <v>0</v>
      </c>
      <c r="L203" s="124">
        <v>44800</v>
      </c>
      <c r="M203" s="124">
        <v>51350</v>
      </c>
      <c r="N203" s="124"/>
    </row>
    <row r="204" spans="1:14" x14ac:dyDescent="0.25">
      <c r="A204" s="3"/>
      <c r="B204" s="126" t="s">
        <v>562</v>
      </c>
      <c r="C204" s="126" t="s">
        <v>563</v>
      </c>
      <c r="D204" s="126" t="s">
        <v>564</v>
      </c>
      <c r="E204" s="127"/>
      <c r="F204" s="126" t="s">
        <v>565</v>
      </c>
      <c r="G204" s="3" t="str">
        <f>VLOOKUP(F204,regions!A$2:C$419,3,FALSE)</f>
        <v>Shire district</v>
      </c>
      <c r="H204" s="3" t="str">
        <f>IFERROR(VLOOKUP(F204,classifications!A$3:C$328,3,FALSE),VLOOKUP(F204,classifications!I$2:K$28,3,FALSE))</f>
        <v>Predominantly Rural</v>
      </c>
      <c r="I204" s="124">
        <v>4040</v>
      </c>
      <c r="J204" s="124">
        <v>1140</v>
      </c>
      <c r="K204" s="124">
        <v>50</v>
      </c>
      <c r="L204" s="124">
        <v>36020</v>
      </c>
      <c r="M204" s="124">
        <v>41250</v>
      </c>
      <c r="N204" s="124"/>
    </row>
    <row r="205" spans="1:14" x14ac:dyDescent="0.25">
      <c r="A205" s="3"/>
      <c r="B205" s="126" t="s">
        <v>566</v>
      </c>
      <c r="C205" s="126" t="s">
        <v>567</v>
      </c>
      <c r="D205" s="126" t="s">
        <v>568</v>
      </c>
      <c r="E205" s="127"/>
      <c r="F205" s="126" t="s">
        <v>569</v>
      </c>
      <c r="G205" s="3" t="str">
        <f>VLOOKUP(F205,regions!A$2:C$419,3,FALSE)</f>
        <v>Shire district</v>
      </c>
      <c r="H205" s="3" t="str">
        <f>IFERROR(VLOOKUP(F205,classifications!A$3:C$328,3,FALSE),VLOOKUP(F205,classifications!I$2:K$28,3,FALSE))</f>
        <v>Predominantly Urban</v>
      </c>
      <c r="I205" s="124">
        <v>8010</v>
      </c>
      <c r="J205" s="124">
        <v>900</v>
      </c>
      <c r="K205" s="124">
        <v>10</v>
      </c>
      <c r="L205" s="124">
        <v>35740</v>
      </c>
      <c r="M205" s="124">
        <v>44650</v>
      </c>
      <c r="N205" s="124"/>
    </row>
    <row r="206" spans="1:14" x14ac:dyDescent="0.25">
      <c r="A206" s="3"/>
      <c r="B206" s="126" t="s">
        <v>570</v>
      </c>
      <c r="C206" s="126" t="s">
        <v>571</v>
      </c>
      <c r="D206" s="126" t="s">
        <v>572</v>
      </c>
      <c r="E206" s="127"/>
      <c r="F206" s="126" t="s">
        <v>573</v>
      </c>
      <c r="G206" s="3" t="str">
        <f>VLOOKUP(F206,regions!A$2:C$419,3,FALSE)</f>
        <v>Shire district</v>
      </c>
      <c r="H206" s="3" t="str">
        <f>IFERROR(VLOOKUP(F206,classifications!A$3:C$328,3,FALSE),VLOOKUP(F206,classifications!I$2:K$28,3,FALSE))</f>
        <v>Urban with Significant Rural</v>
      </c>
      <c r="I206" s="124">
        <v>2990</v>
      </c>
      <c r="J206" s="124">
        <v>980</v>
      </c>
      <c r="K206" s="124">
        <v>0</v>
      </c>
      <c r="L206" s="124">
        <v>37870</v>
      </c>
      <c r="M206" s="124">
        <v>41840</v>
      </c>
      <c r="N206" s="124"/>
    </row>
    <row r="207" spans="1:14" x14ac:dyDescent="0.25">
      <c r="A207" s="3"/>
      <c r="G207" s="3"/>
      <c r="H207" s="3"/>
      <c r="I207" s="124"/>
      <c r="J207" s="124"/>
      <c r="K207" s="124"/>
      <c r="L207" s="124"/>
      <c r="M207" s="124"/>
      <c r="N207" s="124"/>
    </row>
    <row r="208" spans="1:14" x14ac:dyDescent="0.25">
      <c r="A208" s="3"/>
      <c r="B208" s="126"/>
      <c r="C208" s="126"/>
      <c r="D208" s="126" t="s">
        <v>574</v>
      </c>
      <c r="E208" s="127" t="s">
        <v>575</v>
      </c>
      <c r="F208" s="127" t="s">
        <v>575</v>
      </c>
      <c r="G208" s="3" t="str">
        <f>VLOOKUP(F208,regions!A$2:C$419,3,FALSE)</f>
        <v>Shire county</v>
      </c>
      <c r="H208" s="3"/>
      <c r="I208" s="132">
        <v>12340</v>
      </c>
      <c r="J208" s="132">
        <v>26910</v>
      </c>
      <c r="K208" s="132">
        <v>520</v>
      </c>
      <c r="L208" s="132">
        <v>321490</v>
      </c>
      <c r="M208" s="132">
        <v>361280</v>
      </c>
      <c r="N208" s="124"/>
    </row>
    <row r="209" spans="1:14" x14ac:dyDescent="0.25">
      <c r="A209" s="3"/>
      <c r="B209" s="126" t="s">
        <v>576</v>
      </c>
      <c r="C209" s="126" t="s">
        <v>577</v>
      </c>
      <c r="D209" s="126" t="s">
        <v>578</v>
      </c>
      <c r="E209" s="127"/>
      <c r="F209" s="126" t="s">
        <v>579</v>
      </c>
      <c r="G209" s="3" t="str">
        <f>VLOOKUP(F209,regions!A$2:C$419,3,FALSE)</f>
        <v>Shire district</v>
      </c>
      <c r="H209" s="3" t="str">
        <f>IFERROR(VLOOKUP(F209,classifications!A$3:C$328,3,FALSE),VLOOKUP(F209,classifications!I$2:K$28,3,FALSE))</f>
        <v>Predominantly Rural</v>
      </c>
      <c r="I209" s="124">
        <v>4250</v>
      </c>
      <c r="J209" s="124">
        <v>2050</v>
      </c>
      <c r="K209" s="124">
        <v>0</v>
      </c>
      <c r="L209" s="124">
        <v>60330</v>
      </c>
      <c r="M209" s="124">
        <v>66620</v>
      </c>
      <c r="N209" s="124"/>
    </row>
    <row r="210" spans="1:14" x14ac:dyDescent="0.25">
      <c r="A210" s="3"/>
      <c r="B210" s="126" t="s">
        <v>580</v>
      </c>
      <c r="C210" s="126" t="s">
        <v>581</v>
      </c>
      <c r="D210" s="126" t="s">
        <v>582</v>
      </c>
      <c r="E210" s="127"/>
      <c r="F210" s="126" t="s">
        <v>583</v>
      </c>
      <c r="G210" s="3" t="str">
        <f>VLOOKUP(F210,regions!A$2:C$419,3,FALSE)</f>
        <v>Shire district</v>
      </c>
      <c r="H210" s="3" t="str">
        <f>IFERROR(VLOOKUP(F210,classifications!A$3:C$328,3,FALSE),VLOOKUP(F210,classifications!I$2:K$28,3,FALSE))</f>
        <v>Predominantly Urban</v>
      </c>
      <c r="I210" s="124">
        <v>5020</v>
      </c>
      <c r="J210" s="124">
        <v>4230</v>
      </c>
      <c r="K210" s="124">
        <v>120</v>
      </c>
      <c r="L210" s="124">
        <v>43450</v>
      </c>
      <c r="M210" s="124">
        <v>52830</v>
      </c>
      <c r="N210" s="124"/>
    </row>
    <row r="211" spans="1:14" x14ac:dyDescent="0.25">
      <c r="A211" s="3"/>
      <c r="B211" s="126" t="s">
        <v>584</v>
      </c>
      <c r="C211" s="126" t="s">
        <v>585</v>
      </c>
      <c r="D211" s="126" t="s">
        <v>586</v>
      </c>
      <c r="E211" s="127"/>
      <c r="F211" s="126" t="s">
        <v>587</v>
      </c>
      <c r="G211" s="3" t="str">
        <f>VLOOKUP(F211,regions!A$2:C$419,3,FALSE)</f>
        <v>Shire district</v>
      </c>
      <c r="H211" s="3" t="str">
        <f>IFERROR(VLOOKUP(F211,classifications!A$3:C$328,3,FALSE),VLOOKUP(F211,classifications!I$2:K$28,3,FALSE))</f>
        <v>Predominantly Rural</v>
      </c>
      <c r="I211" s="124">
        <v>3070</v>
      </c>
      <c r="J211" s="124">
        <v>1290</v>
      </c>
      <c r="K211" s="124">
        <v>0</v>
      </c>
      <c r="L211" s="124">
        <v>30850</v>
      </c>
      <c r="M211" s="124">
        <v>35210</v>
      </c>
      <c r="N211" s="124"/>
    </row>
    <row r="212" spans="1:14" x14ac:dyDescent="0.25">
      <c r="A212" s="3"/>
      <c r="B212" s="126" t="s">
        <v>588</v>
      </c>
      <c r="C212" s="126" t="s">
        <v>589</v>
      </c>
      <c r="D212" s="126" t="s">
        <v>590</v>
      </c>
      <c r="E212" s="127"/>
      <c r="F212" s="126" t="s">
        <v>591</v>
      </c>
      <c r="G212" s="3" t="str">
        <f>VLOOKUP(F212,regions!A$2:C$419,3,FALSE)</f>
        <v>Shire district</v>
      </c>
      <c r="H212" s="3" t="str">
        <f>IFERROR(VLOOKUP(F212,classifications!A$3:C$328,3,FALSE),VLOOKUP(F212,classifications!I$2:K$28,3,FALSE))</f>
        <v>Predominantly Rural</v>
      </c>
      <c r="I212" s="124">
        <v>0</v>
      </c>
      <c r="J212" s="124">
        <v>4420</v>
      </c>
      <c r="K212" s="124">
        <v>300</v>
      </c>
      <c r="L212" s="124">
        <v>40960</v>
      </c>
      <c r="M212" s="124">
        <v>45680</v>
      </c>
      <c r="N212" s="124"/>
    </row>
    <row r="213" spans="1:14" x14ac:dyDescent="0.25">
      <c r="A213" s="3"/>
      <c r="B213" s="126" t="s">
        <v>592</v>
      </c>
      <c r="C213" s="126" t="s">
        <v>593</v>
      </c>
      <c r="D213" s="126" t="s">
        <v>594</v>
      </c>
      <c r="E213" s="127"/>
      <c r="F213" s="126" t="s">
        <v>595</v>
      </c>
      <c r="G213" s="3" t="str">
        <f>VLOOKUP(F213,regions!A$2:C$419,3,FALSE)</f>
        <v>Shire district</v>
      </c>
      <c r="H213" s="3" t="str">
        <f>IFERROR(VLOOKUP(F213,classifications!A$3:C$328,3,FALSE),VLOOKUP(F213,classifications!I$2:K$28,3,FALSE))</f>
        <v>Predominantly Rural</v>
      </c>
      <c r="I213" s="124">
        <v>0</v>
      </c>
      <c r="J213" s="124">
        <v>4380</v>
      </c>
      <c r="K213" s="124">
        <v>60</v>
      </c>
      <c r="L213" s="124">
        <v>39660</v>
      </c>
      <c r="M213" s="124">
        <v>44110</v>
      </c>
      <c r="N213" s="124"/>
    </row>
    <row r="214" spans="1:14" x14ac:dyDescent="0.25">
      <c r="A214" s="3"/>
      <c r="B214" s="126" t="s">
        <v>596</v>
      </c>
      <c r="C214" s="126" t="s">
        <v>597</v>
      </c>
      <c r="D214" s="126" t="s">
        <v>598</v>
      </c>
      <c r="E214" s="127"/>
      <c r="F214" s="126" t="s">
        <v>599</v>
      </c>
      <c r="G214" s="3" t="str">
        <f>VLOOKUP(F214,regions!A$2:C$419,3,FALSE)</f>
        <v>Shire district</v>
      </c>
      <c r="H214" s="3" t="str">
        <f>IFERROR(VLOOKUP(F214,classifications!A$3:C$328,3,FALSE),VLOOKUP(F214,classifications!I$2:K$28,3,FALSE))</f>
        <v>Predominantly Rural</v>
      </c>
      <c r="I214" s="124">
        <v>0</v>
      </c>
      <c r="J214" s="124">
        <v>5450</v>
      </c>
      <c r="K214" s="124">
        <v>10</v>
      </c>
      <c r="L214" s="124">
        <v>54590</v>
      </c>
      <c r="M214" s="124">
        <v>60050</v>
      </c>
      <c r="N214" s="124"/>
    </row>
    <row r="215" spans="1:14" x14ac:dyDescent="0.25">
      <c r="A215" s="3"/>
      <c r="B215" s="126" t="s">
        <v>600</v>
      </c>
      <c r="C215" s="126" t="s">
        <v>601</v>
      </c>
      <c r="D215" s="126" t="s">
        <v>602</v>
      </c>
      <c r="E215" s="127"/>
      <c r="F215" s="126" t="s">
        <v>603</v>
      </c>
      <c r="G215" s="3" t="str">
        <f>VLOOKUP(F215,regions!A$2:C$419,3,FALSE)</f>
        <v>Shire district</v>
      </c>
      <c r="H215" s="3" t="str">
        <f>IFERROR(VLOOKUP(F215,classifications!A$3:C$328,3,FALSE),VLOOKUP(F215,classifications!I$2:K$28,3,FALSE))</f>
        <v>Predominantly Rural</v>
      </c>
      <c r="I215" s="124">
        <v>0</v>
      </c>
      <c r="J215" s="124">
        <v>2700</v>
      </c>
      <c r="K215" s="124">
        <v>0</v>
      </c>
      <c r="L215" s="124">
        <v>29020</v>
      </c>
      <c r="M215" s="124">
        <v>31720</v>
      </c>
      <c r="N215" s="124"/>
    </row>
    <row r="216" spans="1:14" x14ac:dyDescent="0.25">
      <c r="A216" s="3"/>
      <c r="B216" s="126" t="s">
        <v>604</v>
      </c>
      <c r="C216" s="126" t="s">
        <v>605</v>
      </c>
      <c r="D216" s="126" t="s">
        <v>606</v>
      </c>
      <c r="E216" s="127"/>
      <c r="F216" s="126" t="s">
        <v>607</v>
      </c>
      <c r="G216" s="3" t="str">
        <f>VLOOKUP(F216,regions!A$2:C$419,3,FALSE)</f>
        <v>Shire district</v>
      </c>
      <c r="H216" s="3" t="str">
        <f>IFERROR(VLOOKUP(F216,classifications!A$3:C$328,3,FALSE),VLOOKUP(F216,classifications!I$2:K$28,3,FALSE))</f>
        <v>Predominantly Rural</v>
      </c>
      <c r="I216" s="124">
        <v>0</v>
      </c>
      <c r="J216" s="124">
        <v>2390</v>
      </c>
      <c r="K216" s="124">
        <v>30</v>
      </c>
      <c r="L216" s="124">
        <v>22640</v>
      </c>
      <c r="M216" s="124">
        <v>25060</v>
      </c>
      <c r="N216" s="124"/>
    </row>
    <row r="217" spans="1:14" x14ac:dyDescent="0.25">
      <c r="A217" s="3"/>
      <c r="B217" s="126"/>
      <c r="C217" s="126"/>
      <c r="D217" s="126"/>
      <c r="E217" s="127"/>
      <c r="F217" s="126"/>
      <c r="G217" s="3"/>
      <c r="H217" s="3"/>
      <c r="I217" s="124"/>
      <c r="J217" s="124"/>
      <c r="K217" s="124"/>
      <c r="L217" s="124"/>
      <c r="M217" s="124"/>
      <c r="N217" s="124"/>
    </row>
    <row r="218" spans="1:14" x14ac:dyDescent="0.25">
      <c r="A218" s="3"/>
      <c r="B218" s="126"/>
      <c r="C218" s="126"/>
      <c r="D218" s="126" t="s">
        <v>608</v>
      </c>
      <c r="E218" s="127" t="s">
        <v>609</v>
      </c>
      <c r="F218" s="127" t="s">
        <v>609</v>
      </c>
      <c r="G218" s="3" t="str">
        <f>VLOOKUP(F218,regions!A$2:C$419,3,FALSE)</f>
        <v>Shire county</v>
      </c>
      <c r="H218" s="3"/>
      <c r="I218" s="132">
        <v>0</v>
      </c>
      <c r="J218" s="132">
        <v>22940</v>
      </c>
      <c r="K218" s="132">
        <v>1160</v>
      </c>
      <c r="L218" s="132">
        <v>174950</v>
      </c>
      <c r="M218" s="132">
        <v>199030</v>
      </c>
      <c r="N218" s="124"/>
    </row>
    <row r="219" spans="1:14" x14ac:dyDescent="0.25">
      <c r="A219" s="3"/>
      <c r="B219" s="126" t="s">
        <v>610</v>
      </c>
      <c r="C219" s="126" t="s">
        <v>611</v>
      </c>
      <c r="D219" s="126" t="s">
        <v>612</v>
      </c>
      <c r="E219" s="127"/>
      <c r="F219" s="126" t="s">
        <v>613</v>
      </c>
      <c r="G219" s="3" t="str">
        <f>VLOOKUP(F219,regions!A$2:C$419,3,FALSE)</f>
        <v>Shire district</v>
      </c>
      <c r="H219" s="3" t="str">
        <f>IFERROR(VLOOKUP(F219,classifications!A$3:C$328,3,FALSE),VLOOKUP(F219,classifications!I$2:K$28,3,FALSE))</f>
        <v>Predominantly Urban</v>
      </c>
      <c r="I219" s="124">
        <v>0</v>
      </c>
      <c r="J219" s="124">
        <v>2540</v>
      </c>
      <c r="K219" s="124">
        <v>0</v>
      </c>
      <c r="L219" s="124">
        <v>21030</v>
      </c>
      <c r="M219" s="124">
        <v>23570</v>
      </c>
      <c r="N219" s="124"/>
    </row>
    <row r="220" spans="1:14" x14ac:dyDescent="0.25">
      <c r="A220" s="3"/>
      <c r="B220" s="126" t="s">
        <v>614</v>
      </c>
      <c r="C220" s="126" t="s">
        <v>615</v>
      </c>
      <c r="D220" s="126" t="s">
        <v>616</v>
      </c>
      <c r="E220" s="127"/>
      <c r="F220" s="126" t="s">
        <v>617</v>
      </c>
      <c r="G220" s="3" t="str">
        <f>VLOOKUP(F220,regions!A$2:C$419,3,FALSE)</f>
        <v>Shire district</v>
      </c>
      <c r="H220" s="3" t="str">
        <f>IFERROR(VLOOKUP(F220,classifications!A$3:C$328,3,FALSE),VLOOKUP(F220,classifications!I$2:K$28,3,FALSE))</f>
        <v>Urban with Significant Rural</v>
      </c>
      <c r="I220" s="124">
        <v>0</v>
      </c>
      <c r="J220" s="124">
        <v>3140</v>
      </c>
      <c r="K220" s="124">
        <v>60</v>
      </c>
      <c r="L220" s="124">
        <v>36220</v>
      </c>
      <c r="M220" s="124">
        <v>39420</v>
      </c>
      <c r="N220" s="124"/>
    </row>
    <row r="221" spans="1:14" x14ac:dyDescent="0.25">
      <c r="A221" s="3"/>
      <c r="B221" s="126" t="s">
        <v>618</v>
      </c>
      <c r="C221" s="126" t="s">
        <v>619</v>
      </c>
      <c r="D221" s="126" t="s">
        <v>620</v>
      </c>
      <c r="E221" s="127"/>
      <c r="F221" s="126" t="s">
        <v>621</v>
      </c>
      <c r="G221" s="3" t="str">
        <f>VLOOKUP(F221,regions!A$2:C$419,3,FALSE)</f>
        <v>Shire district</v>
      </c>
      <c r="H221" s="3" t="str">
        <f>IFERROR(VLOOKUP(F221,classifications!A$3:C$328,3,FALSE),VLOOKUP(F221,classifications!I$2:K$28,3,FALSE))</f>
        <v>Predominantly Rural</v>
      </c>
      <c r="I221" s="124">
        <v>0</v>
      </c>
      <c r="J221" s="124">
        <v>4120</v>
      </c>
      <c r="K221" s="124">
        <v>550</v>
      </c>
      <c r="L221" s="124">
        <v>26650</v>
      </c>
      <c r="M221" s="124">
        <v>31320</v>
      </c>
      <c r="N221" s="124"/>
    </row>
    <row r="222" spans="1:14" x14ac:dyDescent="0.25">
      <c r="A222" s="3"/>
      <c r="B222" s="126" t="s">
        <v>622</v>
      </c>
      <c r="C222" s="126" t="s">
        <v>623</v>
      </c>
      <c r="D222" s="126" t="s">
        <v>624</v>
      </c>
      <c r="E222" s="127"/>
      <c r="F222" s="126" t="s">
        <v>625</v>
      </c>
      <c r="G222" s="3" t="str">
        <f>VLOOKUP(F222,regions!A$2:C$419,3,FALSE)</f>
        <v>Shire district</v>
      </c>
      <c r="H222" s="3" t="str">
        <f>IFERROR(VLOOKUP(F222,classifications!A$3:C$328,3,FALSE),VLOOKUP(F222,classifications!I$2:K$28,3,FALSE))</f>
        <v>Predominantly Rural</v>
      </c>
      <c r="I222" s="124">
        <v>0</v>
      </c>
      <c r="J222" s="124">
        <v>2450</v>
      </c>
      <c r="K222" s="124">
        <v>450</v>
      </c>
      <c r="L222" s="124">
        <v>19560</v>
      </c>
      <c r="M222" s="124">
        <v>22450</v>
      </c>
      <c r="N222" s="124"/>
    </row>
    <row r="223" spans="1:14" x14ac:dyDescent="0.25">
      <c r="A223" s="3"/>
      <c r="B223" s="126" t="s">
        <v>626</v>
      </c>
      <c r="C223" s="126" t="s">
        <v>627</v>
      </c>
      <c r="D223" s="126" t="s">
        <v>628</v>
      </c>
      <c r="E223" s="127"/>
      <c r="F223" s="126" t="s">
        <v>629</v>
      </c>
      <c r="G223" s="3" t="str">
        <f>VLOOKUP(F223,regions!A$2:C$419,3,FALSE)</f>
        <v>Shire district</v>
      </c>
      <c r="H223" s="3" t="str">
        <f>IFERROR(VLOOKUP(F223,classifications!A$3:C$328,3,FALSE),VLOOKUP(F223,classifications!I$2:K$28,3,FALSE))</f>
        <v>Predominantly Rural</v>
      </c>
      <c r="I223" s="124">
        <v>0</v>
      </c>
      <c r="J223" s="124">
        <v>6460</v>
      </c>
      <c r="K223" s="124">
        <v>90</v>
      </c>
      <c r="L223" s="124">
        <v>44030</v>
      </c>
      <c r="M223" s="124">
        <v>50580</v>
      </c>
      <c r="N223" s="124"/>
    </row>
    <row r="224" spans="1:14" x14ac:dyDescent="0.25">
      <c r="A224" s="3"/>
      <c r="B224" s="126" t="s">
        <v>630</v>
      </c>
      <c r="C224" s="126" t="s">
        <v>631</v>
      </c>
      <c r="D224" s="126" t="s">
        <v>632</v>
      </c>
      <c r="E224" s="127"/>
      <c r="F224" s="126" t="s">
        <v>633</v>
      </c>
      <c r="G224" s="3" t="str">
        <f>VLOOKUP(F224,regions!A$2:C$419,3,FALSE)</f>
        <v>Shire district</v>
      </c>
      <c r="H224" s="3" t="str">
        <f>IFERROR(VLOOKUP(F224,classifications!A$3:C$328,3,FALSE),VLOOKUP(F224,classifications!I$2:K$28,3,FALSE))</f>
        <v>Predominantly Urban</v>
      </c>
      <c r="I224" s="124">
        <v>0</v>
      </c>
      <c r="J224" s="124">
        <v>4230</v>
      </c>
      <c r="K224" s="124">
        <v>10</v>
      </c>
      <c r="L224" s="124">
        <v>27460</v>
      </c>
      <c r="M224" s="124">
        <v>31700</v>
      </c>
      <c r="N224" s="124"/>
    </row>
    <row r="225" spans="1:14" x14ac:dyDescent="0.25">
      <c r="A225" s="3"/>
      <c r="G225" s="3"/>
      <c r="H225" s="3"/>
      <c r="I225" s="124"/>
      <c r="J225" s="124"/>
      <c r="K225" s="124"/>
      <c r="L225" s="124"/>
      <c r="M225" s="124"/>
      <c r="N225" s="124"/>
    </row>
    <row r="226" spans="1:14" x14ac:dyDescent="0.25">
      <c r="A226" s="3"/>
      <c r="B226" s="126"/>
      <c r="C226" s="126"/>
      <c r="D226" s="126" t="s">
        <v>1513</v>
      </c>
      <c r="E226" s="127" t="s">
        <v>1514</v>
      </c>
      <c r="F226" s="126"/>
      <c r="G226" s="3"/>
      <c r="H226" s="3"/>
      <c r="I226" s="133"/>
      <c r="J226" s="133"/>
      <c r="K226" s="133"/>
      <c r="L226" s="133"/>
      <c r="M226" s="131"/>
      <c r="N226" s="124"/>
    </row>
    <row r="227" spans="1:14" x14ac:dyDescent="0.25">
      <c r="A227" s="3"/>
      <c r="B227" s="126" t="s">
        <v>1515</v>
      </c>
      <c r="C227" s="126" t="s">
        <v>1516</v>
      </c>
      <c r="D227" s="126" t="s">
        <v>1517</v>
      </c>
      <c r="E227" s="127"/>
      <c r="F227" s="126" t="s">
        <v>1518</v>
      </c>
      <c r="G227" s="129"/>
      <c r="H227" s="129"/>
      <c r="I227" s="131"/>
      <c r="J227" s="131"/>
      <c r="K227" s="131"/>
      <c r="L227" s="131"/>
      <c r="M227" s="131"/>
      <c r="N227" s="124"/>
    </row>
    <row r="228" spans="1:14" x14ac:dyDescent="0.25">
      <c r="A228" s="3"/>
      <c r="B228" s="126" t="s">
        <v>1519</v>
      </c>
      <c r="C228" s="126" t="s">
        <v>1520</v>
      </c>
      <c r="D228" s="126" t="s">
        <v>1521</v>
      </c>
      <c r="E228" s="127"/>
      <c r="F228" s="126" t="s">
        <v>1522</v>
      </c>
      <c r="G228" s="129"/>
      <c r="H228" s="129"/>
      <c r="I228" s="131"/>
      <c r="J228" s="131"/>
      <c r="K228" s="131"/>
      <c r="L228" s="131"/>
      <c r="M228" s="131"/>
      <c r="N228" s="124"/>
    </row>
    <row r="229" spans="1:14" x14ac:dyDescent="0.25">
      <c r="A229" s="3"/>
      <c r="B229" s="126" t="s">
        <v>1523</v>
      </c>
      <c r="C229" s="126" t="s">
        <v>1524</v>
      </c>
      <c r="D229" s="126" t="s">
        <v>1525</v>
      </c>
      <c r="E229" s="127"/>
      <c r="F229" s="126" t="s">
        <v>1514</v>
      </c>
      <c r="G229" s="129"/>
      <c r="H229" s="129"/>
      <c r="I229" s="131"/>
      <c r="J229" s="131"/>
      <c r="K229" s="131"/>
      <c r="L229" s="131"/>
      <c r="M229" s="131"/>
      <c r="N229" s="124"/>
    </row>
    <row r="230" spans="1:14" x14ac:dyDescent="0.25">
      <c r="A230" s="3"/>
      <c r="B230" s="126" t="s">
        <v>1526</v>
      </c>
      <c r="C230" s="126" t="s">
        <v>1527</v>
      </c>
      <c r="D230" s="126" t="s">
        <v>1528</v>
      </c>
      <c r="E230" s="127"/>
      <c r="F230" s="126" t="s">
        <v>1529</v>
      </c>
      <c r="G230" s="129"/>
      <c r="H230" s="129"/>
      <c r="I230" s="131"/>
      <c r="J230" s="131"/>
      <c r="K230" s="131"/>
      <c r="L230" s="131"/>
      <c r="M230" s="131"/>
      <c r="N230" s="124"/>
    </row>
    <row r="231" spans="1:14" x14ac:dyDescent="0.25">
      <c r="A231" s="3"/>
      <c r="B231" s="126" t="s">
        <v>1530</v>
      </c>
      <c r="C231" s="126" t="s">
        <v>1531</v>
      </c>
      <c r="D231" s="126" t="s">
        <v>1532</v>
      </c>
      <c r="E231" s="127"/>
      <c r="F231" s="126" t="s">
        <v>1533</v>
      </c>
      <c r="G231" s="129"/>
      <c r="H231" s="129"/>
      <c r="I231" s="131"/>
      <c r="J231" s="131"/>
      <c r="K231" s="131"/>
      <c r="L231" s="131"/>
      <c r="M231" s="131"/>
      <c r="N231" s="124"/>
    </row>
    <row r="232" spans="1:14" x14ac:dyDescent="0.25">
      <c r="A232" s="3"/>
      <c r="B232" s="126" t="s">
        <v>1534</v>
      </c>
      <c r="C232" s="126" t="s">
        <v>1535</v>
      </c>
      <c r="D232" s="126" t="s">
        <v>1536</v>
      </c>
      <c r="E232" s="127"/>
      <c r="F232" s="126" t="s">
        <v>1537</v>
      </c>
      <c r="G232" s="129"/>
      <c r="H232" s="129"/>
      <c r="I232" s="131"/>
      <c r="J232" s="131"/>
      <c r="K232" s="131"/>
      <c r="L232" s="131"/>
      <c r="M232" s="131"/>
      <c r="N232" s="124"/>
    </row>
    <row r="233" spans="1:14" x14ac:dyDescent="0.25">
      <c r="A233" s="3"/>
      <c r="B233" s="126" t="s">
        <v>1538</v>
      </c>
      <c r="C233" s="126" t="s">
        <v>1539</v>
      </c>
      <c r="D233" s="126" t="s">
        <v>1540</v>
      </c>
      <c r="E233" s="127"/>
      <c r="F233" s="126" t="s">
        <v>1541</v>
      </c>
      <c r="G233" s="129"/>
      <c r="H233" s="129"/>
      <c r="I233" s="131"/>
      <c r="J233" s="131"/>
      <c r="K233" s="131"/>
      <c r="L233" s="131"/>
      <c r="M233" s="131"/>
      <c r="N233" s="124"/>
    </row>
    <row r="234" spans="1:14" x14ac:dyDescent="0.25">
      <c r="A234" s="3"/>
      <c r="G234" s="3"/>
      <c r="H234" s="3"/>
      <c r="I234" s="124"/>
      <c r="J234" s="124"/>
      <c r="K234" s="124"/>
      <c r="L234" s="124"/>
      <c r="M234" s="124"/>
      <c r="N234" s="124"/>
    </row>
    <row r="235" spans="1:14" x14ac:dyDescent="0.25">
      <c r="A235" s="3"/>
      <c r="B235" s="126"/>
      <c r="C235" s="126"/>
      <c r="D235" s="126" t="s">
        <v>634</v>
      </c>
      <c r="E235" s="127" t="s">
        <v>635</v>
      </c>
      <c r="F235" s="127" t="s">
        <v>635</v>
      </c>
      <c r="G235" s="3" t="str">
        <f>VLOOKUP(F235,regions!A$2:C$419,3,FALSE)</f>
        <v>Shire county</v>
      </c>
      <c r="H235" s="3"/>
      <c r="I235" s="132">
        <v>9740</v>
      </c>
      <c r="J235" s="132">
        <v>16770</v>
      </c>
      <c r="K235" s="132">
        <v>40</v>
      </c>
      <c r="L235" s="132">
        <v>222280</v>
      </c>
      <c r="M235" s="132">
        <v>248820</v>
      </c>
      <c r="N235" s="124"/>
    </row>
    <row r="236" spans="1:14" x14ac:dyDescent="0.25">
      <c r="A236" s="3"/>
      <c r="B236" s="126" t="s">
        <v>636</v>
      </c>
      <c r="C236" s="126" t="s">
        <v>637</v>
      </c>
      <c r="D236" s="126" t="s">
        <v>638</v>
      </c>
      <c r="E236" s="127"/>
      <c r="F236" s="126" t="s">
        <v>639</v>
      </c>
      <c r="G236" s="3" t="str">
        <f>VLOOKUP(F236,regions!A$2:C$419,3,FALSE)</f>
        <v>Shire district</v>
      </c>
      <c r="H236" s="3" t="str">
        <f>IFERROR(VLOOKUP(F236,classifications!A$3:C$328,3,FALSE),VLOOKUP(F236,classifications!I$2:K$28,3,FALSE))</f>
        <v>Predominantly Urban</v>
      </c>
      <c r="I236" s="124">
        <v>3450</v>
      </c>
      <c r="J236" s="124">
        <v>2490</v>
      </c>
      <c r="K236" s="124">
        <v>0</v>
      </c>
      <c r="L236" s="124">
        <v>42310</v>
      </c>
      <c r="M236" s="124">
        <v>48250</v>
      </c>
      <c r="N236" s="124"/>
    </row>
    <row r="237" spans="1:14" x14ac:dyDescent="0.25">
      <c r="A237" s="3"/>
      <c r="B237" s="126" t="s">
        <v>640</v>
      </c>
      <c r="C237" s="126" t="s">
        <v>641</v>
      </c>
      <c r="D237" s="126" t="s">
        <v>642</v>
      </c>
      <c r="E237" s="127"/>
      <c r="F237" s="126" t="s">
        <v>643</v>
      </c>
      <c r="G237" s="3" t="str">
        <f>VLOOKUP(F237,regions!A$2:C$419,3,FALSE)</f>
        <v>Shire district</v>
      </c>
      <c r="H237" s="3" t="str">
        <f>IFERROR(VLOOKUP(F237,classifications!A$3:C$328,3,FALSE),VLOOKUP(F237,classifications!I$2:K$28,3,FALSE))</f>
        <v>Predominantly Urban</v>
      </c>
      <c r="I237" s="124">
        <v>0</v>
      </c>
      <c r="J237" s="124">
        <v>6010</v>
      </c>
      <c r="K237" s="124">
        <v>0</v>
      </c>
      <c r="L237" s="124">
        <v>37590</v>
      </c>
      <c r="M237" s="124">
        <v>43590</v>
      </c>
      <c r="N237" s="124"/>
    </row>
    <row r="238" spans="1:14" x14ac:dyDescent="0.25">
      <c r="A238" s="3"/>
      <c r="B238" s="126" t="s">
        <v>644</v>
      </c>
      <c r="C238" s="126" t="s">
        <v>645</v>
      </c>
      <c r="D238" s="126" t="s">
        <v>646</v>
      </c>
      <c r="E238" s="127"/>
      <c r="F238" s="126" t="s">
        <v>647</v>
      </c>
      <c r="G238" s="3" t="str">
        <f>VLOOKUP(F238,regions!A$2:C$419,3,FALSE)</f>
        <v>Shire district</v>
      </c>
      <c r="H238" s="3" t="str">
        <f>IFERROR(VLOOKUP(F238,classifications!A$3:C$328,3,FALSE),VLOOKUP(F238,classifications!I$2:K$28,3,FALSE))</f>
        <v>Urban with Significant Rural</v>
      </c>
      <c r="I238" s="124">
        <v>3230</v>
      </c>
      <c r="J238" s="124">
        <v>1580</v>
      </c>
      <c r="K238" s="124">
        <v>0</v>
      </c>
      <c r="L238" s="124">
        <v>39900</v>
      </c>
      <c r="M238" s="124">
        <v>44700</v>
      </c>
      <c r="N238" s="124"/>
    </row>
    <row r="239" spans="1:14" x14ac:dyDescent="0.25">
      <c r="A239" s="3"/>
      <c r="B239" s="126" t="s">
        <v>648</v>
      </c>
      <c r="C239" s="126" t="s">
        <v>649</v>
      </c>
      <c r="D239" s="126" t="s">
        <v>650</v>
      </c>
      <c r="E239" s="127"/>
      <c r="F239" s="126" t="s">
        <v>651</v>
      </c>
      <c r="G239" s="3" t="str">
        <f>VLOOKUP(F239,regions!A$2:C$419,3,FALSE)</f>
        <v>Shire district</v>
      </c>
      <c r="H239" s="3" t="str">
        <f>IFERROR(VLOOKUP(F239,classifications!A$3:C$328,3,FALSE),VLOOKUP(F239,classifications!I$2:K$28,3,FALSE))</f>
        <v>Predominantly Rural</v>
      </c>
      <c r="I239" s="124">
        <v>0</v>
      </c>
      <c r="J239" s="124">
        <v>4360</v>
      </c>
      <c r="K239" s="124">
        <v>0</v>
      </c>
      <c r="L239" s="124">
        <v>40270</v>
      </c>
      <c r="M239" s="124">
        <v>44630</v>
      </c>
      <c r="N239" s="124"/>
    </row>
    <row r="240" spans="1:14" x14ac:dyDescent="0.25">
      <c r="A240" s="3"/>
      <c r="B240" s="126" t="s">
        <v>652</v>
      </c>
      <c r="C240" s="126" t="s">
        <v>653</v>
      </c>
      <c r="D240" s="126" t="s">
        <v>654</v>
      </c>
      <c r="E240" s="127"/>
      <c r="F240" s="126" t="s">
        <v>655</v>
      </c>
      <c r="G240" s="3" t="str">
        <f>VLOOKUP(F240,regions!A$2:C$419,3,FALSE)</f>
        <v>Shire district</v>
      </c>
      <c r="H240" s="3" t="str">
        <f>IFERROR(VLOOKUP(F240,classifications!A$3:C$328,3,FALSE),VLOOKUP(F240,classifications!I$2:K$28,3,FALSE))</f>
        <v>Predominantly Rural</v>
      </c>
      <c r="I240" s="124">
        <v>3060</v>
      </c>
      <c r="J240" s="124">
        <v>2330</v>
      </c>
      <c r="K240" s="124">
        <v>40</v>
      </c>
      <c r="L240" s="124">
        <v>62220</v>
      </c>
      <c r="M240" s="124">
        <v>67640</v>
      </c>
      <c r="N240" s="124"/>
    </row>
    <row r="241" spans="1:14" x14ac:dyDescent="0.25">
      <c r="A241" s="3"/>
      <c r="G241" s="3"/>
      <c r="H241" s="3"/>
      <c r="I241" s="124"/>
      <c r="J241" s="124"/>
      <c r="K241" s="124"/>
      <c r="L241" s="124"/>
      <c r="M241" s="124"/>
      <c r="N241" s="124"/>
    </row>
    <row r="242" spans="1:14" x14ac:dyDescent="0.25">
      <c r="A242" s="3"/>
      <c r="B242" s="126"/>
      <c r="C242" s="126"/>
      <c r="D242" s="126" t="s">
        <v>656</v>
      </c>
      <c r="E242" s="127" t="s">
        <v>657</v>
      </c>
      <c r="F242" s="127" t="s">
        <v>657</v>
      </c>
      <c r="G242" s="3" t="str">
        <f>VLOOKUP(F242,regions!A$2:C$419,3,FALSE)</f>
        <v>Shire county</v>
      </c>
      <c r="H242" s="3"/>
      <c r="I242" s="132">
        <v>43320</v>
      </c>
      <c r="J242" s="132">
        <v>46190</v>
      </c>
      <c r="K242" s="132">
        <v>1450</v>
      </c>
      <c r="L242" s="132">
        <v>527830</v>
      </c>
      <c r="M242" s="132">
        <v>618780</v>
      </c>
      <c r="N242" s="124"/>
    </row>
    <row r="243" spans="1:14" x14ac:dyDescent="0.25">
      <c r="A243" s="3"/>
      <c r="B243" s="126" t="s">
        <v>658</v>
      </c>
      <c r="C243" s="126" t="s">
        <v>659</v>
      </c>
      <c r="D243" s="126" t="s">
        <v>660</v>
      </c>
      <c r="E243" s="127"/>
      <c r="F243" s="126" t="s">
        <v>661</v>
      </c>
      <c r="G243" s="3" t="str">
        <f>VLOOKUP(F243,regions!A$2:C$419,3,FALSE)</f>
        <v>Shire district</v>
      </c>
      <c r="H243" s="3" t="str">
        <f>IFERROR(VLOOKUP(F243,classifications!A$3:C$328,3,FALSE),VLOOKUP(F243,classifications!I$2:K$28,3,FALSE))</f>
        <v>Predominantly Urban</v>
      </c>
      <c r="I243" s="124">
        <v>10930</v>
      </c>
      <c r="J243" s="124">
        <v>5750</v>
      </c>
      <c r="K243" s="124">
        <v>20</v>
      </c>
      <c r="L243" s="124">
        <v>59420</v>
      </c>
      <c r="M243" s="124">
        <v>76120</v>
      </c>
      <c r="N243" s="124"/>
    </row>
    <row r="244" spans="1:14" x14ac:dyDescent="0.25">
      <c r="A244" s="3"/>
      <c r="B244" s="126" t="s">
        <v>662</v>
      </c>
      <c r="C244" s="126" t="s">
        <v>663</v>
      </c>
      <c r="D244" s="126" t="s">
        <v>664</v>
      </c>
      <c r="E244" s="127"/>
      <c r="F244" s="126" t="s">
        <v>665</v>
      </c>
      <c r="G244" s="3" t="str">
        <f>VLOOKUP(F244,regions!A$2:C$419,3,FALSE)</f>
        <v>Shire district</v>
      </c>
      <c r="H244" s="3" t="str">
        <f>IFERROR(VLOOKUP(F244,classifications!A$3:C$328,3,FALSE),VLOOKUP(F244,classifications!I$2:K$28,3,FALSE))</f>
        <v>Predominantly Rural</v>
      </c>
      <c r="I244" s="124">
        <v>30</v>
      </c>
      <c r="J244" s="124">
        <v>10430</v>
      </c>
      <c r="K244" s="124">
        <v>40</v>
      </c>
      <c r="L244" s="124">
        <v>53280</v>
      </c>
      <c r="M244" s="124">
        <v>63770</v>
      </c>
      <c r="N244" s="124"/>
    </row>
    <row r="245" spans="1:14" x14ac:dyDescent="0.25">
      <c r="A245" s="3"/>
      <c r="B245" s="126" t="s">
        <v>666</v>
      </c>
      <c r="C245" s="126" t="s">
        <v>667</v>
      </c>
      <c r="D245" s="126" t="s">
        <v>668</v>
      </c>
      <c r="E245" s="127"/>
      <c r="F245" s="126" t="s">
        <v>669</v>
      </c>
      <c r="G245" s="3" t="str">
        <f>VLOOKUP(F245,regions!A$2:C$419,3,FALSE)</f>
        <v>Shire district</v>
      </c>
      <c r="H245" s="3" t="str">
        <f>IFERROR(VLOOKUP(F245,classifications!A$3:C$328,3,FALSE),VLOOKUP(F245,classifications!I$2:K$28,3,FALSE))</f>
        <v>Urban with Significant Rural</v>
      </c>
      <c r="I245" s="124">
        <v>2520</v>
      </c>
      <c r="J245" s="124">
        <v>1030</v>
      </c>
      <c r="K245" s="124">
        <v>0</v>
      </c>
      <c r="L245" s="124">
        <v>29130</v>
      </c>
      <c r="M245" s="124">
        <v>32680</v>
      </c>
      <c r="N245" s="124"/>
    </row>
    <row r="246" spans="1:14" x14ac:dyDescent="0.25">
      <c r="A246" s="3"/>
      <c r="B246" s="126" t="s">
        <v>670</v>
      </c>
      <c r="C246" s="126" t="s">
        <v>671</v>
      </c>
      <c r="D246" s="126" t="s">
        <v>672</v>
      </c>
      <c r="E246" s="127"/>
      <c r="F246" s="126" t="s">
        <v>673</v>
      </c>
      <c r="G246" s="3" t="str">
        <f>VLOOKUP(F246,regions!A$2:C$419,3,FALSE)</f>
        <v>Shire district</v>
      </c>
      <c r="H246" s="3" t="str">
        <f>IFERROR(VLOOKUP(F246,classifications!A$3:C$328,3,FALSE),VLOOKUP(F246,classifications!I$2:K$28,3,FALSE))</f>
        <v>Predominantly Urban</v>
      </c>
      <c r="I246" s="124">
        <v>1520</v>
      </c>
      <c r="J246" s="124">
        <v>560</v>
      </c>
      <c r="K246" s="124">
        <v>0</v>
      </c>
      <c r="L246" s="124">
        <v>36140</v>
      </c>
      <c r="M246" s="124">
        <v>38230</v>
      </c>
      <c r="N246" s="124"/>
    </row>
    <row r="247" spans="1:14" x14ac:dyDescent="0.25">
      <c r="A247" s="3"/>
      <c r="B247" s="126" t="s">
        <v>674</v>
      </c>
      <c r="C247" s="126" t="s">
        <v>675</v>
      </c>
      <c r="D247" s="126" t="s">
        <v>676</v>
      </c>
      <c r="E247" s="127"/>
      <c r="F247" s="126" t="s">
        <v>677</v>
      </c>
      <c r="G247" s="3" t="str">
        <f>VLOOKUP(F247,regions!A$2:C$419,3,FALSE)</f>
        <v>Shire district</v>
      </c>
      <c r="H247" s="3" t="str">
        <f>IFERROR(VLOOKUP(F247,classifications!A$3:C$328,3,FALSE),VLOOKUP(F247,classifications!I$2:K$28,3,FALSE))</f>
        <v>Predominantly Urban</v>
      </c>
      <c r="I247" s="124">
        <v>40</v>
      </c>
      <c r="J247" s="124">
        <v>10050</v>
      </c>
      <c r="K247" s="124">
        <v>50</v>
      </c>
      <c r="L247" s="124">
        <v>62880</v>
      </c>
      <c r="M247" s="124">
        <v>73010</v>
      </c>
      <c r="N247" s="124"/>
    </row>
    <row r="248" spans="1:14" x14ac:dyDescent="0.25">
      <c r="A248" s="3"/>
      <c r="B248" s="126" t="s">
        <v>678</v>
      </c>
      <c r="C248" s="126" t="s">
        <v>679</v>
      </c>
      <c r="D248" s="126" t="s">
        <v>680</v>
      </c>
      <c r="E248" s="127"/>
      <c r="F248" s="126" t="s">
        <v>681</v>
      </c>
      <c r="G248" s="3" t="str">
        <f>VLOOKUP(F248,regions!A$2:C$419,3,FALSE)</f>
        <v>Shire district</v>
      </c>
      <c r="H248" s="3" t="str">
        <f>IFERROR(VLOOKUP(F248,classifications!A$3:C$328,3,FALSE),VLOOKUP(F248,classifications!I$2:K$28,3,FALSE))</f>
        <v>Urban with Significant Rural</v>
      </c>
      <c r="I248" s="124">
        <v>6070</v>
      </c>
      <c r="J248" s="124">
        <v>4890</v>
      </c>
      <c r="K248" s="124">
        <v>960</v>
      </c>
      <c r="L248" s="124">
        <v>65750</v>
      </c>
      <c r="M248" s="124">
        <v>77670</v>
      </c>
      <c r="N248" s="124"/>
    </row>
    <row r="249" spans="1:14" x14ac:dyDescent="0.25">
      <c r="A249" s="3"/>
      <c r="B249" s="126" t="s">
        <v>682</v>
      </c>
      <c r="C249" s="126" t="s">
        <v>683</v>
      </c>
      <c r="D249" s="126" t="s">
        <v>684</v>
      </c>
      <c r="E249" s="127"/>
      <c r="F249" s="126" t="s">
        <v>685</v>
      </c>
      <c r="G249" s="3" t="str">
        <f>VLOOKUP(F249,regions!A$2:C$419,3,FALSE)</f>
        <v>Shire district</v>
      </c>
      <c r="H249" s="3" t="str">
        <f>IFERROR(VLOOKUP(F249,classifications!A$3:C$328,3,FALSE),VLOOKUP(F249,classifications!I$2:K$28,3,FALSE))</f>
        <v>Urban with Significant Rural</v>
      </c>
      <c r="I249" s="124">
        <v>6530</v>
      </c>
      <c r="J249" s="124">
        <v>1760</v>
      </c>
      <c r="K249" s="124">
        <v>70</v>
      </c>
      <c r="L249" s="124">
        <v>47000</v>
      </c>
      <c r="M249" s="124">
        <v>55360</v>
      </c>
      <c r="N249" s="124"/>
    </row>
    <row r="250" spans="1:14" x14ac:dyDescent="0.25">
      <c r="A250" s="3"/>
      <c r="B250" s="126" t="s">
        <v>686</v>
      </c>
      <c r="C250" s="126" t="s">
        <v>687</v>
      </c>
      <c r="D250" s="126" t="s">
        <v>688</v>
      </c>
      <c r="E250" s="127"/>
      <c r="F250" s="126" t="s">
        <v>689</v>
      </c>
      <c r="G250" s="3" t="str">
        <f>VLOOKUP(F250,regions!A$2:C$419,3,FALSE)</f>
        <v>Shire district</v>
      </c>
      <c r="H250" s="3" t="str">
        <f>IFERROR(VLOOKUP(F250,classifications!A$3:C$328,3,FALSE),VLOOKUP(F250,classifications!I$2:K$28,3,FALSE))</f>
        <v>Predominantly Urban</v>
      </c>
      <c r="I250" s="124">
        <v>9640</v>
      </c>
      <c r="J250" s="124">
        <v>1740</v>
      </c>
      <c r="K250" s="124">
        <v>0</v>
      </c>
      <c r="L250" s="124">
        <v>25200</v>
      </c>
      <c r="M250" s="124">
        <v>36580</v>
      </c>
      <c r="N250" s="124"/>
    </row>
    <row r="251" spans="1:14" x14ac:dyDescent="0.25">
      <c r="A251" s="3"/>
      <c r="B251" s="126" t="s">
        <v>690</v>
      </c>
      <c r="C251" s="126" t="s">
        <v>691</v>
      </c>
      <c r="D251" s="126" t="s">
        <v>692</v>
      </c>
      <c r="E251" s="127"/>
      <c r="F251" s="126" t="s">
        <v>693</v>
      </c>
      <c r="G251" s="3" t="str">
        <f>VLOOKUP(F251,regions!A$2:C$419,3,FALSE)</f>
        <v>Shire district</v>
      </c>
      <c r="H251" s="3" t="str">
        <f>IFERROR(VLOOKUP(F251,classifications!A$3:C$328,3,FALSE),VLOOKUP(F251,classifications!I$2:K$28,3,FALSE))</f>
        <v>Predominantly Rural</v>
      </c>
      <c r="I251" s="124">
        <v>0</v>
      </c>
      <c r="J251" s="124">
        <v>2970</v>
      </c>
      <c r="K251" s="124">
        <v>0</v>
      </c>
      <c r="L251" s="124">
        <v>24600</v>
      </c>
      <c r="M251" s="124">
        <v>27560</v>
      </c>
      <c r="N251" s="124"/>
    </row>
    <row r="252" spans="1:14" x14ac:dyDescent="0.25">
      <c r="A252" s="3"/>
      <c r="B252" s="126" t="s">
        <v>694</v>
      </c>
      <c r="C252" s="126" t="s">
        <v>695</v>
      </c>
      <c r="D252" s="126" t="s">
        <v>696</v>
      </c>
      <c r="E252" s="127"/>
      <c r="F252" s="126" t="s">
        <v>697</v>
      </c>
      <c r="G252" s="3" t="str">
        <f>VLOOKUP(F252,regions!A$2:C$419,3,FALSE)</f>
        <v>Shire district</v>
      </c>
      <c r="H252" s="3" t="str">
        <f>IFERROR(VLOOKUP(F252,classifications!A$3:C$328,3,FALSE),VLOOKUP(F252,classifications!I$2:K$28,3,FALSE))</f>
        <v>Predominantly Urban</v>
      </c>
      <c r="I252" s="124">
        <v>0</v>
      </c>
      <c r="J252" s="124">
        <v>2810</v>
      </c>
      <c r="K252" s="124">
        <v>90</v>
      </c>
      <c r="L252" s="124">
        <v>32240</v>
      </c>
      <c r="M252" s="124">
        <v>35140</v>
      </c>
      <c r="N252" s="124"/>
    </row>
    <row r="253" spans="1:14" x14ac:dyDescent="0.25">
      <c r="A253" s="3"/>
      <c r="B253" s="126" t="s">
        <v>698</v>
      </c>
      <c r="C253" s="126" t="s">
        <v>699</v>
      </c>
      <c r="D253" s="126" t="s">
        <v>700</v>
      </c>
      <c r="E253" s="127"/>
      <c r="F253" s="126" t="s">
        <v>701</v>
      </c>
      <c r="G253" s="3" t="str">
        <f>VLOOKUP(F253,regions!A$2:C$419,3,FALSE)</f>
        <v>Shire district</v>
      </c>
      <c r="H253" s="3" t="str">
        <f>IFERROR(VLOOKUP(F253,classifications!A$3:C$328,3,FALSE),VLOOKUP(F253,classifications!I$2:K$28,3,FALSE))</f>
        <v>Predominantly Rural</v>
      </c>
      <c r="I253" s="124">
        <v>3210</v>
      </c>
      <c r="J253" s="124">
        <v>2670</v>
      </c>
      <c r="K253" s="124">
        <v>0</v>
      </c>
      <c r="L253" s="124">
        <v>62000</v>
      </c>
      <c r="M253" s="124">
        <v>67880</v>
      </c>
      <c r="N253" s="124"/>
    </row>
    <row r="254" spans="1:14" x14ac:dyDescent="0.25">
      <c r="A254" s="3"/>
      <c r="B254" s="126" t="s">
        <v>702</v>
      </c>
      <c r="C254" s="126" t="s">
        <v>703</v>
      </c>
      <c r="D254" s="126" t="s">
        <v>704</v>
      </c>
      <c r="E254" s="127"/>
      <c r="F254" s="126" t="s">
        <v>705</v>
      </c>
      <c r="G254" s="3" t="str">
        <f>VLOOKUP(F254,regions!A$2:C$419,3,FALSE)</f>
        <v>Shire district</v>
      </c>
      <c r="H254" s="3" t="str">
        <f>IFERROR(VLOOKUP(F254,classifications!A$3:C$328,3,FALSE),VLOOKUP(F254,classifications!I$2:K$28,3,FALSE))</f>
        <v>Predominantly Rural</v>
      </c>
      <c r="I254" s="124">
        <v>2830</v>
      </c>
      <c r="J254" s="124">
        <v>1530</v>
      </c>
      <c r="K254" s="124">
        <v>220</v>
      </c>
      <c r="L254" s="124">
        <v>30200</v>
      </c>
      <c r="M254" s="124">
        <v>34780</v>
      </c>
      <c r="N254" s="124"/>
    </row>
    <row r="255" spans="1:14" x14ac:dyDescent="0.25">
      <c r="A255" s="3"/>
      <c r="G255" s="3"/>
      <c r="H255" s="3"/>
      <c r="I255" s="124"/>
      <c r="J255" s="124"/>
      <c r="K255" s="124"/>
      <c r="L255" s="124"/>
      <c r="M255" s="124"/>
      <c r="N255" s="124"/>
    </row>
    <row r="256" spans="1:14" x14ac:dyDescent="0.25">
      <c r="A256" s="3"/>
      <c r="B256" s="126"/>
      <c r="C256" s="126"/>
      <c r="D256" s="126" t="s">
        <v>706</v>
      </c>
      <c r="E256" s="127" t="s">
        <v>707</v>
      </c>
      <c r="F256" s="127" t="s">
        <v>707</v>
      </c>
      <c r="G256" s="3" t="str">
        <f>VLOOKUP(F256,regions!A$2:C$419,3,FALSE)</f>
        <v>Shire county</v>
      </c>
      <c r="H256" s="3"/>
      <c r="I256" s="132">
        <v>9600</v>
      </c>
      <c r="J256" s="132">
        <v>26770</v>
      </c>
      <c r="K256" s="132">
        <v>290</v>
      </c>
      <c r="L256" s="132">
        <v>242290</v>
      </c>
      <c r="M256" s="132">
        <v>278940</v>
      </c>
      <c r="N256" s="124"/>
    </row>
    <row r="257" spans="1:14" x14ac:dyDescent="0.25">
      <c r="A257" s="3"/>
      <c r="B257" s="126" t="s">
        <v>708</v>
      </c>
      <c r="C257" s="126" t="s">
        <v>709</v>
      </c>
      <c r="D257" s="126" t="s">
        <v>710</v>
      </c>
      <c r="E257" s="127"/>
      <c r="F257" s="126" t="s">
        <v>711</v>
      </c>
      <c r="G257" s="3" t="str">
        <f>VLOOKUP(F257,regions!A$2:C$419,3,FALSE)</f>
        <v>Shire district</v>
      </c>
      <c r="H257" s="3" t="str">
        <f>IFERROR(VLOOKUP(F257,classifications!A$3:C$328,3,FALSE),VLOOKUP(F257,classifications!I$2:K$28,3,FALSE))</f>
        <v>Predominantly Urban</v>
      </c>
      <c r="I257" s="124">
        <v>4510</v>
      </c>
      <c r="J257" s="124">
        <v>2360</v>
      </c>
      <c r="K257" s="124">
        <v>0</v>
      </c>
      <c r="L257" s="124">
        <v>47260</v>
      </c>
      <c r="M257" s="124">
        <v>54130</v>
      </c>
      <c r="N257" s="124"/>
    </row>
    <row r="258" spans="1:14" x14ac:dyDescent="0.25">
      <c r="A258" s="3"/>
      <c r="B258" s="126" t="s">
        <v>712</v>
      </c>
      <c r="C258" s="126" t="s">
        <v>713</v>
      </c>
      <c r="D258" s="126" t="s">
        <v>714</v>
      </c>
      <c r="E258" s="127"/>
      <c r="F258" s="126" t="s">
        <v>715</v>
      </c>
      <c r="G258" s="3" t="str">
        <f>VLOOKUP(F258,regions!A$2:C$419,3,FALSE)</f>
        <v>Shire district</v>
      </c>
      <c r="H258" s="3" t="str">
        <f>IFERROR(VLOOKUP(F258,classifications!A$3:C$328,3,FALSE),VLOOKUP(F258,classifications!I$2:K$28,3,FALSE))</f>
        <v>Predominantly Rural</v>
      </c>
      <c r="I258" s="124">
        <v>0</v>
      </c>
      <c r="J258" s="124">
        <v>5590</v>
      </c>
      <c r="K258" s="124">
        <v>270</v>
      </c>
      <c r="L258" s="124">
        <v>36010</v>
      </c>
      <c r="M258" s="124">
        <v>41870</v>
      </c>
      <c r="N258" s="124"/>
    </row>
    <row r="259" spans="1:14" x14ac:dyDescent="0.25">
      <c r="A259" s="3"/>
      <c r="B259" s="126" t="s">
        <v>716</v>
      </c>
      <c r="C259" s="126" t="s">
        <v>717</v>
      </c>
      <c r="D259" s="126" t="s">
        <v>718</v>
      </c>
      <c r="E259" s="127"/>
      <c r="F259" s="126" t="s">
        <v>719</v>
      </c>
      <c r="G259" s="3" t="str">
        <f>VLOOKUP(F259,regions!A$2:C$419,3,FALSE)</f>
        <v>Shire district</v>
      </c>
      <c r="H259" s="3" t="str">
        <f>IFERROR(VLOOKUP(F259,classifications!A$3:C$328,3,FALSE),VLOOKUP(F259,classifications!I$2:K$28,3,FALSE))</f>
        <v>Predominantly Rural</v>
      </c>
      <c r="I259" s="124">
        <v>0</v>
      </c>
      <c r="J259" s="124">
        <v>4870</v>
      </c>
      <c r="K259" s="124">
        <v>0</v>
      </c>
      <c r="L259" s="124">
        <v>32510</v>
      </c>
      <c r="M259" s="124">
        <v>37370</v>
      </c>
      <c r="N259" s="124"/>
    </row>
    <row r="260" spans="1:14" x14ac:dyDescent="0.25">
      <c r="A260" s="3"/>
      <c r="B260" s="126" t="s">
        <v>720</v>
      </c>
      <c r="C260" s="126" t="s">
        <v>721</v>
      </c>
      <c r="D260" s="126" t="s">
        <v>722</v>
      </c>
      <c r="E260" s="127"/>
      <c r="F260" s="126" t="s">
        <v>723</v>
      </c>
      <c r="G260" s="3" t="str">
        <f>VLOOKUP(F260,regions!A$2:C$419,3,FALSE)</f>
        <v>Shire district</v>
      </c>
      <c r="H260" s="3" t="str">
        <f>IFERROR(VLOOKUP(F260,classifications!A$3:C$328,3,FALSE),VLOOKUP(F260,classifications!I$2:K$28,3,FALSE))</f>
        <v>Predominantly Urban</v>
      </c>
      <c r="I260" s="124">
        <v>0</v>
      </c>
      <c r="J260" s="124">
        <v>7810</v>
      </c>
      <c r="K260" s="124">
        <v>20</v>
      </c>
      <c r="L260" s="124">
        <v>46960</v>
      </c>
      <c r="M260" s="124">
        <v>54780</v>
      </c>
      <c r="N260" s="124"/>
    </row>
    <row r="261" spans="1:14" x14ac:dyDescent="0.25">
      <c r="A261" s="3"/>
      <c r="B261" s="126" t="s">
        <v>724</v>
      </c>
      <c r="C261" s="126" t="s">
        <v>725</v>
      </c>
      <c r="D261" s="126" t="s">
        <v>726</v>
      </c>
      <c r="E261" s="127"/>
      <c r="F261" s="126" t="s">
        <v>727</v>
      </c>
      <c r="G261" s="3" t="str">
        <f>VLOOKUP(F261,regions!A$2:C$419,3,FALSE)</f>
        <v>Shire district</v>
      </c>
      <c r="H261" s="3" t="str">
        <f>IFERROR(VLOOKUP(F261,classifications!A$3:C$328,3,FALSE),VLOOKUP(F261,classifications!I$2:K$28,3,FALSE))</f>
        <v>Urban with Significant Rural</v>
      </c>
      <c r="I261" s="124">
        <v>5090</v>
      </c>
      <c r="J261" s="124">
        <v>1520</v>
      </c>
      <c r="K261" s="124">
        <v>0</v>
      </c>
      <c r="L261" s="124">
        <v>45190</v>
      </c>
      <c r="M261" s="124">
        <v>51800</v>
      </c>
      <c r="N261" s="124"/>
    </row>
    <row r="262" spans="1:14" x14ac:dyDescent="0.25">
      <c r="A262" s="3"/>
      <c r="B262" s="126" t="s">
        <v>728</v>
      </c>
      <c r="C262" s="126" t="s">
        <v>729</v>
      </c>
      <c r="D262" s="126" t="s">
        <v>730</v>
      </c>
      <c r="E262" s="127"/>
      <c r="F262" s="126" t="s">
        <v>731</v>
      </c>
      <c r="G262" s="3" t="str">
        <f>VLOOKUP(F262,regions!A$2:C$419,3,FALSE)</f>
        <v>Shire district</v>
      </c>
      <c r="H262" s="3" t="str">
        <f>IFERROR(VLOOKUP(F262,classifications!A$3:C$328,3,FALSE),VLOOKUP(F262,classifications!I$2:K$28,3,FALSE))</f>
        <v>Predominantly Rural</v>
      </c>
      <c r="I262" s="124">
        <v>0</v>
      </c>
      <c r="J262" s="124">
        <v>4620</v>
      </c>
      <c r="K262" s="124">
        <v>0</v>
      </c>
      <c r="L262" s="124">
        <v>34370</v>
      </c>
      <c r="M262" s="124">
        <v>38990</v>
      </c>
      <c r="N262" s="124"/>
    </row>
    <row r="263" spans="1:14" x14ac:dyDescent="0.25">
      <c r="A263" s="3"/>
      <c r="G263" s="3"/>
      <c r="H263" s="3"/>
      <c r="I263" s="124"/>
      <c r="J263" s="124"/>
      <c r="K263" s="124"/>
      <c r="L263" s="124"/>
      <c r="M263" s="124"/>
      <c r="N263" s="124"/>
    </row>
    <row r="264" spans="1:14" x14ac:dyDescent="0.25">
      <c r="A264" s="3"/>
      <c r="B264" s="126"/>
      <c r="C264" s="126"/>
      <c r="D264" s="126" t="s">
        <v>732</v>
      </c>
      <c r="E264" s="127" t="s">
        <v>733</v>
      </c>
      <c r="F264" s="127" t="s">
        <v>733</v>
      </c>
      <c r="G264" s="3" t="str">
        <f>VLOOKUP(F264,regions!A$2:C$419,3,FALSE)</f>
        <v>Shire county</v>
      </c>
      <c r="H264" s="3"/>
      <c r="I264" s="132">
        <v>20770</v>
      </c>
      <c r="J264" s="132">
        <v>58160</v>
      </c>
      <c r="K264" s="132">
        <v>4800</v>
      </c>
      <c r="L264" s="132">
        <v>493730</v>
      </c>
      <c r="M264" s="132">
        <v>577460</v>
      </c>
      <c r="N264" s="124"/>
    </row>
    <row r="265" spans="1:14" x14ac:dyDescent="0.25">
      <c r="A265" s="3"/>
      <c r="B265" s="126" t="s">
        <v>734</v>
      </c>
      <c r="C265" s="126" t="s">
        <v>735</v>
      </c>
      <c r="D265" s="126" t="s">
        <v>736</v>
      </c>
      <c r="E265" s="127"/>
      <c r="F265" s="126" t="s">
        <v>737</v>
      </c>
      <c r="G265" s="3" t="str">
        <f>VLOOKUP(F265,regions!A$2:C$419,3,FALSE)</f>
        <v>Shire district</v>
      </c>
      <c r="H265" s="3" t="str">
        <f>IFERROR(VLOOKUP(F265,classifications!A$3:C$328,3,FALSE),VLOOKUP(F265,classifications!I$2:K$28,3,FALSE))</f>
        <v>Urban with Significant Rural</v>
      </c>
      <c r="I265" s="124">
        <v>0</v>
      </c>
      <c r="J265" s="124">
        <v>13180</v>
      </c>
      <c r="K265" s="124">
        <v>130</v>
      </c>
      <c r="L265" s="124">
        <v>59590</v>
      </c>
      <c r="M265" s="124">
        <v>72890</v>
      </c>
      <c r="N265" s="124"/>
    </row>
    <row r="266" spans="1:14" x14ac:dyDescent="0.25">
      <c r="A266" s="3"/>
      <c r="B266" s="126" t="s">
        <v>738</v>
      </c>
      <c r="C266" s="126" t="s">
        <v>739</v>
      </c>
      <c r="D266" s="126" t="s">
        <v>740</v>
      </c>
      <c r="E266" s="127"/>
      <c r="F266" s="126" t="s">
        <v>741</v>
      </c>
      <c r="G266" s="3" t="str">
        <f>VLOOKUP(F266,regions!A$2:C$419,3,FALSE)</f>
        <v>Shire district</v>
      </c>
      <c r="H266" s="3" t="str">
        <f>IFERROR(VLOOKUP(F266,classifications!A$3:C$328,3,FALSE),VLOOKUP(F266,classifications!I$2:K$28,3,FALSE))</f>
        <v>Predominantly Rural</v>
      </c>
      <c r="I266" s="124">
        <v>0</v>
      </c>
      <c r="J266" s="124">
        <v>6060</v>
      </c>
      <c r="K266" s="124">
        <v>480</v>
      </c>
      <c r="L266" s="124">
        <v>44160</v>
      </c>
      <c r="M266" s="124">
        <v>50690</v>
      </c>
      <c r="N266" s="124"/>
    </row>
    <row r="267" spans="1:14" x14ac:dyDescent="0.25">
      <c r="A267" s="3"/>
      <c r="B267" s="126" t="s">
        <v>742</v>
      </c>
      <c r="C267" s="126" t="s">
        <v>743</v>
      </c>
      <c r="D267" s="126" t="s">
        <v>744</v>
      </c>
      <c r="E267" s="127"/>
      <c r="F267" s="126" t="s">
        <v>745</v>
      </c>
      <c r="G267" s="3" t="str">
        <f>VLOOKUP(F267,regions!A$2:C$419,3,FALSE)</f>
        <v>Shire district</v>
      </c>
      <c r="H267" s="3" t="str">
        <f>IFERROR(VLOOKUP(F267,classifications!A$3:C$328,3,FALSE),VLOOKUP(F267,classifications!I$2:K$28,3,FALSE))</f>
        <v>Predominantly Urban</v>
      </c>
      <c r="I267" s="124">
        <v>0</v>
      </c>
      <c r="J267" s="124">
        <v>6570</v>
      </c>
      <c r="K267" s="124">
        <v>0</v>
      </c>
      <c r="L267" s="124">
        <v>48070</v>
      </c>
      <c r="M267" s="124">
        <v>54650</v>
      </c>
      <c r="N267" s="124"/>
    </row>
    <row r="268" spans="1:14" x14ac:dyDescent="0.25">
      <c r="A268" s="3"/>
      <c r="B268" s="126" t="s">
        <v>746</v>
      </c>
      <c r="C268" s="126" t="s">
        <v>747</v>
      </c>
      <c r="D268" s="126" t="s">
        <v>748</v>
      </c>
      <c r="E268" s="127"/>
      <c r="F268" s="126" t="s">
        <v>749</v>
      </c>
      <c r="G268" s="3" t="str">
        <f>VLOOKUP(F268,regions!A$2:C$419,3,FALSE)</f>
        <v>Shire district</v>
      </c>
      <c r="H268" s="3" t="str">
        <f>IFERROR(VLOOKUP(F268,classifications!A$3:C$328,3,FALSE),VLOOKUP(F268,classifications!I$2:K$28,3,FALSE))</f>
        <v>Predominantly Urban</v>
      </c>
      <c r="I268" s="124">
        <v>2320</v>
      </c>
      <c r="J268" s="124">
        <v>1750</v>
      </c>
      <c r="K268" s="124">
        <v>410</v>
      </c>
      <c r="L268" s="124">
        <v>44420</v>
      </c>
      <c r="M268" s="124">
        <v>48900</v>
      </c>
      <c r="N268" s="124"/>
    </row>
    <row r="269" spans="1:14" x14ac:dyDescent="0.25">
      <c r="A269" s="3"/>
      <c r="B269" s="126" t="s">
        <v>750</v>
      </c>
      <c r="C269" s="126" t="s">
        <v>751</v>
      </c>
      <c r="D269" s="126" t="s">
        <v>752</v>
      </c>
      <c r="E269" s="127"/>
      <c r="F269" s="126" t="s">
        <v>753</v>
      </c>
      <c r="G269" s="3" t="str">
        <f>VLOOKUP(F269,regions!A$2:C$419,3,FALSE)</f>
        <v>Shire district</v>
      </c>
      <c r="H269" s="3" t="str">
        <f>IFERROR(VLOOKUP(F269,classifications!A$3:C$328,3,FALSE),VLOOKUP(F269,classifications!I$2:K$28,3,FALSE))</f>
        <v>Predominantly Urban</v>
      </c>
      <c r="I269" s="124">
        <v>3160</v>
      </c>
      <c r="J269" s="124">
        <v>2910</v>
      </c>
      <c r="K269" s="124">
        <v>0</v>
      </c>
      <c r="L269" s="124">
        <v>31020</v>
      </c>
      <c r="M269" s="124">
        <v>37090</v>
      </c>
      <c r="N269" s="124"/>
    </row>
    <row r="270" spans="1:14" x14ac:dyDescent="0.25">
      <c r="A270" s="3"/>
      <c r="B270" s="126" t="s">
        <v>754</v>
      </c>
      <c r="C270" s="126" t="s">
        <v>755</v>
      </c>
      <c r="D270" s="126" t="s">
        <v>756</v>
      </c>
      <c r="E270" s="127"/>
      <c r="F270" s="126" t="s">
        <v>757</v>
      </c>
      <c r="G270" s="3" t="str">
        <f>VLOOKUP(F270,regions!A$2:C$419,3,FALSE)</f>
        <v>Shire district</v>
      </c>
      <c r="H270" s="3" t="str">
        <f>IFERROR(VLOOKUP(F270,classifications!A$3:C$328,3,FALSE),VLOOKUP(F270,classifications!I$2:K$28,3,FALSE))</f>
        <v>Urban with Significant Rural</v>
      </c>
      <c r="I270" s="124">
        <v>0</v>
      </c>
      <c r="J270" s="124">
        <v>2940</v>
      </c>
      <c r="K270" s="124">
        <v>790</v>
      </c>
      <c r="L270" s="124">
        <v>33900</v>
      </c>
      <c r="M270" s="124">
        <v>37630</v>
      </c>
      <c r="N270" s="124"/>
    </row>
    <row r="271" spans="1:14" x14ac:dyDescent="0.25">
      <c r="A271" s="3"/>
      <c r="B271" s="126" t="s">
        <v>758</v>
      </c>
      <c r="C271" s="126" t="s">
        <v>759</v>
      </c>
      <c r="D271" s="126" t="s">
        <v>760</v>
      </c>
      <c r="E271" s="127"/>
      <c r="F271" s="126" t="s">
        <v>761</v>
      </c>
      <c r="G271" s="3" t="str">
        <f>VLOOKUP(F271,regions!A$2:C$419,3,FALSE)</f>
        <v>Shire district</v>
      </c>
      <c r="H271" s="3" t="str">
        <f>IFERROR(VLOOKUP(F271,classifications!A$3:C$328,3,FALSE),VLOOKUP(F271,classifications!I$2:K$28,3,FALSE))</f>
        <v>Predominantly Urban</v>
      </c>
      <c r="I271" s="124">
        <v>5310</v>
      </c>
      <c r="J271" s="124">
        <v>5380</v>
      </c>
      <c r="K271" s="124">
        <v>0</v>
      </c>
      <c r="L271" s="124">
        <v>43210</v>
      </c>
      <c r="M271" s="124">
        <v>53890</v>
      </c>
      <c r="N271" s="124"/>
    </row>
    <row r="272" spans="1:14" x14ac:dyDescent="0.25">
      <c r="A272" s="3"/>
      <c r="B272" s="126" t="s">
        <v>762</v>
      </c>
      <c r="C272" s="126" t="s">
        <v>763</v>
      </c>
      <c r="D272" s="126" t="s">
        <v>764</v>
      </c>
      <c r="E272" s="127"/>
      <c r="F272" s="126" t="s">
        <v>765</v>
      </c>
      <c r="G272" s="3" t="str">
        <f>VLOOKUP(F272,regions!A$2:C$419,3,FALSE)</f>
        <v>Shire district</v>
      </c>
      <c r="H272" s="3" t="str">
        <f>IFERROR(VLOOKUP(F272,classifications!A$3:C$328,3,FALSE),VLOOKUP(F272,classifications!I$2:K$28,3,FALSE))</f>
        <v>Urban with Significant Rural</v>
      </c>
      <c r="I272" s="124">
        <v>4990</v>
      </c>
      <c r="J272" s="124">
        <v>3310</v>
      </c>
      <c r="K272" s="124">
        <v>310</v>
      </c>
      <c r="L272" s="124">
        <v>72380</v>
      </c>
      <c r="M272" s="124">
        <v>80990</v>
      </c>
      <c r="N272" s="124"/>
    </row>
    <row r="273" spans="1:14" x14ac:dyDescent="0.25">
      <c r="A273" s="3"/>
      <c r="B273" s="126" t="s">
        <v>766</v>
      </c>
      <c r="C273" s="126" t="s">
        <v>767</v>
      </c>
      <c r="D273" s="126" t="s">
        <v>768</v>
      </c>
      <c r="E273" s="127"/>
      <c r="F273" s="126" t="s">
        <v>769</v>
      </c>
      <c r="G273" s="3" t="str">
        <f>VLOOKUP(F273,regions!A$2:C$419,3,FALSE)</f>
        <v>Shire district</v>
      </c>
      <c r="H273" s="3" t="str">
        <f>IFERROR(VLOOKUP(F273,classifications!A$3:C$328,3,FALSE),VLOOKUP(F273,classifications!I$2:K$28,3,FALSE))</f>
        <v>Predominantly Urban</v>
      </c>
      <c r="I273" s="124">
        <v>0</v>
      </c>
      <c r="J273" s="124">
        <v>6090</v>
      </c>
      <c r="K273" s="124">
        <v>2000</v>
      </c>
      <c r="L273" s="124">
        <v>30480</v>
      </c>
      <c r="M273" s="124">
        <v>38580</v>
      </c>
      <c r="N273" s="124"/>
    </row>
    <row r="274" spans="1:14" x14ac:dyDescent="0.25">
      <c r="A274" s="3"/>
      <c r="B274" s="126" t="s">
        <v>770</v>
      </c>
      <c r="C274" s="126" t="s">
        <v>771</v>
      </c>
      <c r="D274" s="126" t="s">
        <v>772</v>
      </c>
      <c r="E274" s="127"/>
      <c r="F274" s="126" t="s">
        <v>773</v>
      </c>
      <c r="G274" s="3" t="str">
        <f>VLOOKUP(F274,regions!A$2:C$419,3,FALSE)</f>
        <v>Shire district</v>
      </c>
      <c r="H274" s="3" t="str">
        <f>IFERROR(VLOOKUP(F274,classifications!A$3:C$328,3,FALSE),VLOOKUP(F274,classifications!I$2:K$28,3,FALSE))</f>
        <v>Urban with Significant Rural</v>
      </c>
      <c r="I274" s="124">
        <v>0</v>
      </c>
      <c r="J274" s="124">
        <v>7450</v>
      </c>
      <c r="K274" s="124">
        <v>680</v>
      </c>
      <c r="L274" s="124">
        <v>43630</v>
      </c>
      <c r="M274" s="124">
        <v>51760</v>
      </c>
      <c r="N274" s="124"/>
    </row>
    <row r="275" spans="1:14" x14ac:dyDescent="0.25">
      <c r="A275" s="3"/>
      <c r="B275" s="126" t="s">
        <v>774</v>
      </c>
      <c r="C275" s="126" t="s">
        <v>775</v>
      </c>
      <c r="D275" s="126" t="s">
        <v>776</v>
      </c>
      <c r="E275" s="127"/>
      <c r="F275" s="126" t="s">
        <v>777</v>
      </c>
      <c r="G275" s="3" t="str">
        <f>VLOOKUP(F275,regions!A$2:C$419,3,FALSE)</f>
        <v>Shire district</v>
      </c>
      <c r="H275" s="3" t="str">
        <f>IFERROR(VLOOKUP(F275,classifications!A$3:C$328,3,FALSE),VLOOKUP(F275,classifications!I$2:K$28,3,FALSE))</f>
        <v>Predominantly Rural</v>
      </c>
      <c r="I275" s="124">
        <v>4990</v>
      </c>
      <c r="J275" s="124">
        <v>2520</v>
      </c>
      <c r="K275" s="124">
        <v>0</v>
      </c>
      <c r="L275" s="124">
        <v>42880</v>
      </c>
      <c r="M275" s="124">
        <v>50400</v>
      </c>
      <c r="N275" s="124"/>
    </row>
    <row r="276" spans="1:14" x14ac:dyDescent="0.25">
      <c r="A276" s="3"/>
      <c r="G276" s="3"/>
      <c r="H276" s="3"/>
      <c r="I276" s="124"/>
      <c r="J276" s="124"/>
      <c r="K276" s="124"/>
      <c r="L276" s="124"/>
      <c r="M276" s="124"/>
      <c r="N276" s="124"/>
    </row>
    <row r="277" spans="1:14" x14ac:dyDescent="0.25">
      <c r="A277" s="3"/>
      <c r="B277" s="126"/>
      <c r="C277" s="126"/>
      <c r="D277" s="126" t="s">
        <v>778</v>
      </c>
      <c r="E277" s="127" t="s">
        <v>779</v>
      </c>
      <c r="F277" s="127" t="s">
        <v>779</v>
      </c>
      <c r="G277" s="3" t="str">
        <f>VLOOKUP(F277,regions!A$2:C$419,3,FALSE)</f>
        <v>Shire county</v>
      </c>
      <c r="H277" s="3"/>
      <c r="I277" s="132">
        <v>32940</v>
      </c>
      <c r="J277" s="132">
        <v>53250</v>
      </c>
      <c r="K277" s="132">
        <v>220</v>
      </c>
      <c r="L277" s="132">
        <v>393300</v>
      </c>
      <c r="M277" s="132">
        <v>479700</v>
      </c>
      <c r="N277" s="124"/>
    </row>
    <row r="278" spans="1:14" x14ac:dyDescent="0.25">
      <c r="A278" s="3"/>
      <c r="B278" s="126" t="s">
        <v>780</v>
      </c>
      <c r="C278" s="126" t="s">
        <v>781</v>
      </c>
      <c r="D278" s="126" t="s">
        <v>782</v>
      </c>
      <c r="E278" s="127"/>
      <c r="F278" s="126" t="s">
        <v>783</v>
      </c>
      <c r="G278" s="3" t="str">
        <f>VLOOKUP(F278,regions!A$2:C$419,3,FALSE)</f>
        <v>Shire district</v>
      </c>
      <c r="H278" s="3" t="str">
        <f>IFERROR(VLOOKUP(F278,classifications!A$3:C$328,3,FALSE),VLOOKUP(F278,classifications!I$2:K$28,3,FALSE))</f>
        <v>Predominantly Urban</v>
      </c>
      <c r="I278" s="124">
        <v>350</v>
      </c>
      <c r="J278" s="124">
        <v>5200</v>
      </c>
      <c r="K278" s="124">
        <v>10</v>
      </c>
      <c r="L278" s="124">
        <v>34270</v>
      </c>
      <c r="M278" s="124">
        <v>39830</v>
      </c>
      <c r="N278" s="124"/>
    </row>
    <row r="279" spans="1:14" x14ac:dyDescent="0.25">
      <c r="A279" s="3"/>
      <c r="B279" s="126" t="s">
        <v>784</v>
      </c>
      <c r="C279" s="126" t="s">
        <v>785</v>
      </c>
      <c r="D279" s="126" t="s">
        <v>786</v>
      </c>
      <c r="E279" s="127"/>
      <c r="F279" s="126" t="s">
        <v>787</v>
      </c>
      <c r="G279" s="3" t="str">
        <f>VLOOKUP(F279,regions!A$2:C$419,3,FALSE)</f>
        <v>Shire district</v>
      </c>
      <c r="H279" s="3" t="str">
        <f>IFERROR(VLOOKUP(F279,classifications!A$3:C$328,3,FALSE),VLOOKUP(F279,classifications!I$2:K$28,3,FALSE))</f>
        <v>Urban with Significant Rural</v>
      </c>
      <c r="I279" s="124">
        <v>10260</v>
      </c>
      <c r="J279" s="124">
        <v>2910</v>
      </c>
      <c r="K279" s="124">
        <v>0</v>
      </c>
      <c r="L279" s="124">
        <v>50040</v>
      </c>
      <c r="M279" s="124">
        <v>63220</v>
      </c>
      <c r="N279" s="124"/>
    </row>
    <row r="280" spans="1:14" x14ac:dyDescent="0.25">
      <c r="A280" s="3"/>
      <c r="B280" s="126" t="s">
        <v>788</v>
      </c>
      <c r="C280" s="126" t="s">
        <v>789</v>
      </c>
      <c r="D280" s="126" t="s">
        <v>790</v>
      </c>
      <c r="E280" s="127"/>
      <c r="F280" s="126" t="s">
        <v>791</v>
      </c>
      <c r="G280" s="3" t="str">
        <f>VLOOKUP(F280,regions!A$2:C$419,3,FALSE)</f>
        <v>Shire district</v>
      </c>
      <c r="H280" s="3" t="str">
        <f>IFERROR(VLOOKUP(F280,classifications!A$3:C$328,3,FALSE),VLOOKUP(F280,classifications!I$2:K$28,3,FALSE))</f>
        <v>Urban with Significant Rural</v>
      </c>
      <c r="I280" s="124">
        <v>20</v>
      </c>
      <c r="J280" s="124">
        <v>7840</v>
      </c>
      <c r="K280" s="124">
        <v>30</v>
      </c>
      <c r="L280" s="124">
        <v>52460</v>
      </c>
      <c r="M280" s="124">
        <v>60340</v>
      </c>
      <c r="N280" s="124"/>
    </row>
    <row r="281" spans="1:14" x14ac:dyDescent="0.25">
      <c r="A281" s="3"/>
      <c r="B281" s="126" t="s">
        <v>792</v>
      </c>
      <c r="C281" s="126" t="s">
        <v>793</v>
      </c>
      <c r="D281" s="126" t="s">
        <v>794</v>
      </c>
      <c r="E281" s="127"/>
      <c r="F281" s="126" t="s">
        <v>795</v>
      </c>
      <c r="G281" s="3" t="str">
        <f>VLOOKUP(F281,regions!A$2:C$419,3,FALSE)</f>
        <v>Shire district</v>
      </c>
      <c r="H281" s="3" t="str">
        <f>IFERROR(VLOOKUP(F281,classifications!A$3:C$328,3,FALSE),VLOOKUP(F281,classifications!I$2:K$28,3,FALSE))</f>
        <v>Predominantly Urban</v>
      </c>
      <c r="I281" s="124">
        <v>180</v>
      </c>
      <c r="J281" s="124">
        <v>7250</v>
      </c>
      <c r="K281" s="124">
        <v>0</v>
      </c>
      <c r="L281" s="124">
        <v>34890</v>
      </c>
      <c r="M281" s="124">
        <v>42310</v>
      </c>
      <c r="N281" s="124"/>
    </row>
    <row r="282" spans="1:14" x14ac:dyDescent="0.25">
      <c r="A282" s="3"/>
      <c r="B282" s="126" t="s">
        <v>796</v>
      </c>
      <c r="C282" s="126" t="s">
        <v>797</v>
      </c>
      <c r="D282" s="126" t="s">
        <v>798</v>
      </c>
      <c r="E282" s="127"/>
      <c r="F282" s="126" t="s">
        <v>799</v>
      </c>
      <c r="G282" s="3" t="str">
        <f>VLOOKUP(F282,regions!A$2:C$419,3,FALSE)</f>
        <v>Shire district</v>
      </c>
      <c r="H282" s="3" t="str">
        <f>IFERROR(VLOOKUP(F282,classifications!A$3:C$328,3,FALSE),VLOOKUP(F282,classifications!I$2:K$28,3,FALSE))</f>
        <v>Urban with Significant Rural</v>
      </c>
      <c r="I282" s="124">
        <v>0</v>
      </c>
      <c r="J282" s="124">
        <v>10440</v>
      </c>
      <c r="K282" s="124">
        <v>40</v>
      </c>
      <c r="L282" s="124">
        <v>45610</v>
      </c>
      <c r="M282" s="124">
        <v>56090</v>
      </c>
      <c r="N282" s="124"/>
    </row>
    <row r="283" spans="1:14" x14ac:dyDescent="0.25">
      <c r="A283" s="3"/>
      <c r="B283" s="126" t="s">
        <v>800</v>
      </c>
      <c r="C283" s="126" t="s">
        <v>801</v>
      </c>
      <c r="D283" s="126" t="s">
        <v>1361</v>
      </c>
      <c r="E283" s="127"/>
      <c r="F283" s="126" t="s">
        <v>803</v>
      </c>
      <c r="G283" s="3" t="str">
        <f>VLOOKUP(F283,regions!A$2:C$419,3,FALSE)</f>
        <v>Shire district</v>
      </c>
      <c r="H283" s="3" t="str">
        <f>IFERROR(VLOOKUP(F283,classifications!A$3:C$328,3,FALSE),VLOOKUP(F283,classifications!I$2:K$28,3,FALSE))</f>
        <v>Predominantly Urban</v>
      </c>
      <c r="I283" s="124">
        <v>4980</v>
      </c>
      <c r="J283" s="124">
        <v>2300</v>
      </c>
      <c r="K283" s="124">
        <v>0</v>
      </c>
      <c r="L283" s="124">
        <v>52020</v>
      </c>
      <c r="M283" s="124">
        <v>59300</v>
      </c>
      <c r="N283" s="124"/>
    </row>
    <row r="284" spans="1:14" x14ac:dyDescent="0.25">
      <c r="A284" s="3"/>
      <c r="B284" s="126" t="s">
        <v>804</v>
      </c>
      <c r="C284" s="126" t="s">
        <v>805</v>
      </c>
      <c r="D284" s="126" t="s">
        <v>806</v>
      </c>
      <c r="E284" s="127"/>
      <c r="F284" s="126" t="s">
        <v>807</v>
      </c>
      <c r="G284" s="3" t="str">
        <f>VLOOKUP(F284,regions!A$2:C$419,3,FALSE)</f>
        <v>Shire district</v>
      </c>
      <c r="H284" s="3" t="str">
        <f>IFERROR(VLOOKUP(F284,classifications!A$3:C$328,3,FALSE),VLOOKUP(F284,classifications!I$2:K$28,3,FALSE))</f>
        <v>Predominantly Urban</v>
      </c>
      <c r="I284" s="124">
        <v>8050</v>
      </c>
      <c r="J284" s="124">
        <v>2030</v>
      </c>
      <c r="K284" s="124">
        <v>50</v>
      </c>
      <c r="L284" s="124">
        <v>26030</v>
      </c>
      <c r="M284" s="124">
        <v>36160</v>
      </c>
      <c r="N284" s="124"/>
    </row>
    <row r="285" spans="1:14" x14ac:dyDescent="0.25">
      <c r="A285" s="3"/>
      <c r="B285" s="126" t="s">
        <v>808</v>
      </c>
      <c r="C285" s="126" t="s">
        <v>809</v>
      </c>
      <c r="D285" s="126" t="s">
        <v>810</v>
      </c>
      <c r="E285" s="127"/>
      <c r="F285" s="126" t="s">
        <v>811</v>
      </c>
      <c r="G285" s="3" t="str">
        <f>VLOOKUP(F285,regions!A$2:C$419,3,FALSE)</f>
        <v>Shire district</v>
      </c>
      <c r="H285" s="3" t="str">
        <f>IFERROR(VLOOKUP(F285,classifications!A$3:C$328,3,FALSE),VLOOKUP(F285,classifications!I$2:K$28,3,FALSE))</f>
        <v>Predominantly Urban</v>
      </c>
      <c r="I285" s="124">
        <v>0</v>
      </c>
      <c r="J285" s="124">
        <v>5580</v>
      </c>
      <c r="K285" s="124">
        <v>0</v>
      </c>
      <c r="L285" s="124">
        <v>31370</v>
      </c>
      <c r="M285" s="124">
        <v>36950</v>
      </c>
      <c r="N285" s="124"/>
    </row>
    <row r="286" spans="1:14" x14ac:dyDescent="0.25">
      <c r="A286" s="3"/>
      <c r="B286" s="126" t="s">
        <v>812</v>
      </c>
      <c r="C286" s="126" t="s">
        <v>813</v>
      </c>
      <c r="D286" s="126" t="s">
        <v>814</v>
      </c>
      <c r="E286" s="127"/>
      <c r="F286" s="126" t="s">
        <v>815</v>
      </c>
      <c r="G286" s="3" t="str">
        <f>VLOOKUP(F286,regions!A$2:C$419,3,FALSE)</f>
        <v>Shire district</v>
      </c>
      <c r="H286" s="3" t="str">
        <f>IFERROR(VLOOKUP(F286,classifications!A$3:C$328,3,FALSE),VLOOKUP(F286,classifications!I$2:K$28,3,FALSE))</f>
        <v>Predominantly Urban</v>
      </c>
      <c r="I286" s="124">
        <v>30</v>
      </c>
      <c r="J286" s="124">
        <v>6470</v>
      </c>
      <c r="K286" s="124">
        <v>50</v>
      </c>
      <c r="L286" s="124">
        <v>32450</v>
      </c>
      <c r="M286" s="124">
        <v>39010</v>
      </c>
      <c r="N286" s="124"/>
    </row>
    <row r="287" spans="1:14" x14ac:dyDescent="0.25">
      <c r="A287" s="3"/>
      <c r="B287" s="126" t="s">
        <v>816</v>
      </c>
      <c r="C287" s="126" t="s">
        <v>817</v>
      </c>
      <c r="D287" s="126" t="s">
        <v>1362</v>
      </c>
      <c r="E287" s="127"/>
      <c r="F287" s="126" t="s">
        <v>819</v>
      </c>
      <c r="G287" s="3" t="str">
        <f>VLOOKUP(F287,regions!A$2:C$419,3,FALSE)</f>
        <v>Shire district</v>
      </c>
      <c r="H287" s="3" t="str">
        <f>IFERROR(VLOOKUP(F287,classifications!A$3:C$328,3,FALSE),VLOOKUP(F287,classifications!I$2:K$28,3,FALSE))</f>
        <v>Predominantly Urban</v>
      </c>
      <c r="I287" s="124">
        <v>9070</v>
      </c>
      <c r="J287" s="124">
        <v>3230</v>
      </c>
      <c r="K287" s="124">
        <v>40</v>
      </c>
      <c r="L287" s="124">
        <v>34160</v>
      </c>
      <c r="M287" s="124">
        <v>46500</v>
      </c>
      <c r="N287" s="124"/>
    </row>
    <row r="288" spans="1:14" x14ac:dyDescent="0.25">
      <c r="A288" s="3"/>
      <c r="G288" s="3"/>
      <c r="H288" s="3"/>
      <c r="I288" s="124"/>
      <c r="J288" s="124"/>
      <c r="K288" s="124"/>
      <c r="L288" s="124"/>
      <c r="M288" s="124"/>
      <c r="N288" s="124"/>
    </row>
    <row r="289" spans="1:14" x14ac:dyDescent="0.25">
      <c r="A289" s="3"/>
      <c r="B289" s="126"/>
      <c r="C289" s="126"/>
      <c r="D289" s="126" t="s">
        <v>820</v>
      </c>
      <c r="E289" s="127" t="s">
        <v>821</v>
      </c>
      <c r="F289" s="127" t="s">
        <v>821</v>
      </c>
      <c r="G289" s="3" t="str">
        <f>VLOOKUP(F289,regions!A$2:C$419,3,FALSE)</f>
        <v>Shire county</v>
      </c>
      <c r="H289" s="3"/>
      <c r="I289" s="132">
        <v>31110</v>
      </c>
      <c r="J289" s="132">
        <v>55900</v>
      </c>
      <c r="K289" s="132">
        <v>1000</v>
      </c>
      <c r="L289" s="132">
        <v>562010</v>
      </c>
      <c r="M289" s="132">
        <v>650000</v>
      </c>
      <c r="N289" s="124"/>
    </row>
    <row r="290" spans="1:14" x14ac:dyDescent="0.25">
      <c r="A290" s="3"/>
      <c r="B290" s="126" t="s">
        <v>822</v>
      </c>
      <c r="C290" s="126" t="s">
        <v>823</v>
      </c>
      <c r="D290" s="126" t="s">
        <v>824</v>
      </c>
      <c r="E290" s="127"/>
      <c r="F290" s="126" t="s">
        <v>825</v>
      </c>
      <c r="G290" s="3" t="str">
        <f>VLOOKUP(F290,regions!A$2:C$419,3,FALSE)</f>
        <v>Shire district</v>
      </c>
      <c r="H290" s="3" t="str">
        <f>IFERROR(VLOOKUP(F290,classifications!A$3:C$328,3,FALSE),VLOOKUP(F290,classifications!I$2:K$28,3,FALSE))</f>
        <v>Urban with Significant Rural</v>
      </c>
      <c r="I290" s="124">
        <v>5050</v>
      </c>
      <c r="J290" s="124">
        <v>2250</v>
      </c>
      <c r="K290" s="124">
        <v>0</v>
      </c>
      <c r="L290" s="124">
        <v>43910</v>
      </c>
      <c r="M290" s="124">
        <v>51210</v>
      </c>
      <c r="N290" s="124"/>
    </row>
    <row r="291" spans="1:14" x14ac:dyDescent="0.25">
      <c r="A291" s="3"/>
      <c r="B291" s="126" t="s">
        <v>826</v>
      </c>
      <c r="C291" s="126" t="s">
        <v>827</v>
      </c>
      <c r="D291" s="126" t="s">
        <v>828</v>
      </c>
      <c r="E291" s="127"/>
      <c r="F291" s="126" t="s">
        <v>829</v>
      </c>
      <c r="G291" s="3" t="str">
        <f>VLOOKUP(F291,regions!A$2:C$419,3,FALSE)</f>
        <v>Shire district</v>
      </c>
      <c r="H291" s="3" t="str">
        <f>IFERROR(VLOOKUP(F291,classifications!A$3:C$328,3,FALSE),VLOOKUP(F291,classifications!I$2:K$28,3,FALSE))</f>
        <v>Predominantly Urban</v>
      </c>
      <c r="I291" s="124">
        <v>5170</v>
      </c>
      <c r="J291" s="124">
        <v>2420</v>
      </c>
      <c r="K291" s="124">
        <v>30</v>
      </c>
      <c r="L291" s="124">
        <v>58260</v>
      </c>
      <c r="M291" s="124">
        <v>65880</v>
      </c>
      <c r="N291" s="124"/>
    </row>
    <row r="292" spans="1:14" x14ac:dyDescent="0.25">
      <c r="A292" s="3"/>
      <c r="B292" s="126" t="s">
        <v>830</v>
      </c>
      <c r="C292" s="126" t="s">
        <v>831</v>
      </c>
      <c r="D292" s="126" t="s">
        <v>832</v>
      </c>
      <c r="E292" s="127"/>
      <c r="F292" s="126" t="s">
        <v>833</v>
      </c>
      <c r="G292" s="3" t="str">
        <f>VLOOKUP(F292,regions!A$2:C$419,3,FALSE)</f>
        <v>Shire district</v>
      </c>
      <c r="H292" s="3" t="str">
        <f>IFERROR(VLOOKUP(F292,classifications!A$3:C$328,3,FALSE),VLOOKUP(F292,classifications!I$2:K$28,3,FALSE))</f>
        <v>Predominantly Urban</v>
      </c>
      <c r="I292" s="124">
        <v>4250</v>
      </c>
      <c r="J292" s="124">
        <v>1700</v>
      </c>
      <c r="K292" s="124">
        <v>0</v>
      </c>
      <c r="L292" s="124">
        <v>37180</v>
      </c>
      <c r="M292" s="124">
        <v>43130</v>
      </c>
      <c r="N292" s="124"/>
    </row>
    <row r="293" spans="1:14" x14ac:dyDescent="0.25">
      <c r="A293" s="3"/>
      <c r="B293" s="126" t="s">
        <v>834</v>
      </c>
      <c r="C293" s="126" t="s">
        <v>835</v>
      </c>
      <c r="D293" s="126" t="s">
        <v>836</v>
      </c>
      <c r="E293" s="127"/>
      <c r="F293" s="126" t="s">
        <v>837</v>
      </c>
      <c r="G293" s="3" t="str">
        <f>VLOOKUP(F293,regions!A$2:C$419,3,FALSE)</f>
        <v>Shire district</v>
      </c>
      <c r="H293" s="3" t="str">
        <f>IFERROR(VLOOKUP(F293,classifications!A$3:C$328,3,FALSE),VLOOKUP(F293,classifications!I$2:K$28,3,FALSE))</f>
        <v>Urban with Significant Rural</v>
      </c>
      <c r="I293" s="124">
        <v>4400</v>
      </c>
      <c r="J293" s="124">
        <v>2520</v>
      </c>
      <c r="K293" s="124">
        <v>0</v>
      </c>
      <c r="L293" s="124">
        <v>45550</v>
      </c>
      <c r="M293" s="124">
        <v>52470</v>
      </c>
      <c r="N293" s="124"/>
    </row>
    <row r="294" spans="1:14" x14ac:dyDescent="0.25">
      <c r="A294" s="3"/>
      <c r="B294" s="126" t="s">
        <v>838</v>
      </c>
      <c r="C294" s="126" t="s">
        <v>839</v>
      </c>
      <c r="D294" s="126" t="s">
        <v>840</v>
      </c>
      <c r="E294" s="127"/>
      <c r="F294" s="126" t="s">
        <v>841</v>
      </c>
      <c r="G294" s="3" t="str">
        <f>VLOOKUP(F294,regions!A$2:C$419,3,FALSE)</f>
        <v>Shire district</v>
      </c>
      <c r="H294" s="3" t="str">
        <f>IFERROR(VLOOKUP(F294,classifications!A$3:C$328,3,FALSE),VLOOKUP(F294,classifications!I$2:K$28,3,FALSE))</f>
        <v>Predominantly Urban</v>
      </c>
      <c r="I294" s="124">
        <v>5710</v>
      </c>
      <c r="J294" s="124">
        <v>1610</v>
      </c>
      <c r="K294" s="124">
        <v>40</v>
      </c>
      <c r="L294" s="124">
        <v>35300</v>
      </c>
      <c r="M294" s="124">
        <v>42660</v>
      </c>
      <c r="N294" s="124"/>
    </row>
    <row r="295" spans="1:14" x14ac:dyDescent="0.25">
      <c r="A295" s="3"/>
      <c r="B295" s="126" t="s">
        <v>842</v>
      </c>
      <c r="C295" s="126" t="s">
        <v>843</v>
      </c>
      <c r="D295" s="126" t="s">
        <v>844</v>
      </c>
      <c r="E295" s="127"/>
      <c r="F295" s="126" t="s">
        <v>845</v>
      </c>
      <c r="G295" s="3" t="str">
        <f>VLOOKUP(F295,regions!A$2:C$419,3,FALSE)</f>
        <v>Shire district</v>
      </c>
      <c r="H295" s="3" t="str">
        <f>IFERROR(VLOOKUP(F295,classifications!A$3:C$328,3,FALSE),VLOOKUP(F295,classifications!I$2:K$28,3,FALSE))</f>
        <v>Urban with Significant Rural</v>
      </c>
      <c r="I295" s="124">
        <v>40</v>
      </c>
      <c r="J295" s="124">
        <v>8640</v>
      </c>
      <c r="K295" s="124">
        <v>0</v>
      </c>
      <c r="L295" s="124">
        <v>59350</v>
      </c>
      <c r="M295" s="124">
        <v>68040</v>
      </c>
      <c r="N295" s="124"/>
    </row>
    <row r="296" spans="1:14" x14ac:dyDescent="0.25">
      <c r="A296" s="3"/>
      <c r="B296" s="126" t="s">
        <v>846</v>
      </c>
      <c r="C296" s="126" t="s">
        <v>847</v>
      </c>
      <c r="D296" s="126" t="s">
        <v>848</v>
      </c>
      <c r="E296" s="127"/>
      <c r="F296" s="126" t="s">
        <v>849</v>
      </c>
      <c r="G296" s="3" t="str">
        <f>VLOOKUP(F296,regions!A$2:C$419,3,FALSE)</f>
        <v>Shire district</v>
      </c>
      <c r="H296" s="3" t="str">
        <f>IFERROR(VLOOKUP(F296,classifications!A$3:C$328,3,FALSE),VLOOKUP(F296,classifications!I$2:K$28,3,FALSE))</f>
        <v>Predominantly Rural</v>
      </c>
      <c r="I296" s="124">
        <v>0</v>
      </c>
      <c r="J296" s="124">
        <v>6500</v>
      </c>
      <c r="K296" s="124">
        <v>30</v>
      </c>
      <c r="L296" s="124">
        <v>42600</v>
      </c>
      <c r="M296" s="124">
        <v>49130</v>
      </c>
      <c r="N296" s="124"/>
    </row>
    <row r="297" spans="1:14" x14ac:dyDescent="0.25">
      <c r="A297" s="3"/>
      <c r="B297" s="126" t="s">
        <v>850</v>
      </c>
      <c r="C297" s="126" t="s">
        <v>851</v>
      </c>
      <c r="D297" s="126" t="s">
        <v>852</v>
      </c>
      <c r="E297" s="127"/>
      <c r="F297" s="126" t="s">
        <v>1875</v>
      </c>
      <c r="G297" s="3" t="str">
        <f>VLOOKUP(F297,regions!A$2:C$419,3,FALSE)</f>
        <v>Shire district</v>
      </c>
      <c r="H297" s="3" t="str">
        <f>IFERROR(VLOOKUP(F297,classifications!A$3:C$328,3,FALSE),VLOOKUP(F297,classifications!I$2:K$28,3,FALSE))</f>
        <v>Urban with Significant Rural</v>
      </c>
      <c r="I297" s="124">
        <v>3380</v>
      </c>
      <c r="J297" s="124">
        <v>1930</v>
      </c>
      <c r="K297" s="124">
        <v>300</v>
      </c>
      <c r="L297" s="124">
        <v>44790</v>
      </c>
      <c r="M297" s="124">
        <v>50400</v>
      </c>
      <c r="N297" s="124"/>
    </row>
    <row r="298" spans="1:14" x14ac:dyDescent="0.25">
      <c r="A298" s="3"/>
      <c r="B298" s="126" t="s">
        <v>853</v>
      </c>
      <c r="C298" s="126" t="s">
        <v>854</v>
      </c>
      <c r="D298" s="126" t="s">
        <v>855</v>
      </c>
      <c r="E298" s="127"/>
      <c r="F298" s="126" t="s">
        <v>856</v>
      </c>
      <c r="G298" s="3" t="str">
        <f>VLOOKUP(F298,regions!A$2:C$419,3,FALSE)</f>
        <v>Shire district</v>
      </c>
      <c r="H298" s="3" t="str">
        <f>IFERROR(VLOOKUP(F298,classifications!A$3:C$328,3,FALSE),VLOOKUP(F298,classifications!I$2:K$28,3,FALSE))</f>
        <v>Predominantly Rural</v>
      </c>
      <c r="I298" s="124">
        <v>10</v>
      </c>
      <c r="J298" s="124">
        <v>8230</v>
      </c>
      <c r="K298" s="124">
        <v>0</v>
      </c>
      <c r="L298" s="124">
        <v>51350</v>
      </c>
      <c r="M298" s="124">
        <v>59580</v>
      </c>
      <c r="N298" s="124"/>
    </row>
    <row r="299" spans="1:14" x14ac:dyDescent="0.25">
      <c r="A299" s="3"/>
      <c r="B299" s="126" t="s">
        <v>857</v>
      </c>
      <c r="C299" s="126" t="s">
        <v>858</v>
      </c>
      <c r="D299" s="126" t="s">
        <v>859</v>
      </c>
      <c r="E299" s="127"/>
      <c r="F299" s="126" t="s">
        <v>860</v>
      </c>
      <c r="G299" s="3" t="str">
        <f>VLOOKUP(F299,regions!A$2:C$419,3,FALSE)</f>
        <v>Shire district</v>
      </c>
      <c r="H299" s="3" t="str">
        <f>IFERROR(VLOOKUP(F299,classifications!A$3:C$328,3,FALSE),VLOOKUP(F299,classifications!I$2:K$28,3,FALSE))</f>
        <v>Predominantly Urban</v>
      </c>
      <c r="I299" s="124">
        <v>3070</v>
      </c>
      <c r="J299" s="124">
        <v>4830</v>
      </c>
      <c r="K299" s="124">
        <v>230</v>
      </c>
      <c r="L299" s="124">
        <v>58090</v>
      </c>
      <c r="M299" s="124">
        <v>66220</v>
      </c>
      <c r="N299" s="124"/>
    </row>
    <row r="300" spans="1:14" x14ac:dyDescent="0.25">
      <c r="A300" s="3"/>
      <c r="B300" s="126" t="s">
        <v>861</v>
      </c>
      <c r="C300" s="126" t="s">
        <v>862</v>
      </c>
      <c r="D300" s="126" t="s">
        <v>863</v>
      </c>
      <c r="E300" s="127"/>
      <c r="F300" s="126" t="s">
        <v>864</v>
      </c>
      <c r="G300" s="3" t="str">
        <f>VLOOKUP(F300,regions!A$2:C$419,3,FALSE)</f>
        <v>Shire district</v>
      </c>
      <c r="H300" s="3" t="str">
        <f>IFERROR(VLOOKUP(F300,classifications!A$3:C$328,3,FALSE),VLOOKUP(F300,classifications!I$2:K$28,3,FALSE))</f>
        <v>Urban with Significant Rural</v>
      </c>
      <c r="I300" s="124">
        <v>0</v>
      </c>
      <c r="J300" s="124">
        <v>8080</v>
      </c>
      <c r="K300" s="124">
        <v>370</v>
      </c>
      <c r="L300" s="124">
        <v>43410</v>
      </c>
      <c r="M300" s="124">
        <v>51850</v>
      </c>
      <c r="N300" s="124"/>
    </row>
    <row r="301" spans="1:14" x14ac:dyDescent="0.25">
      <c r="A301" s="3"/>
      <c r="B301" s="126" t="s">
        <v>865</v>
      </c>
      <c r="C301" s="126" t="s">
        <v>866</v>
      </c>
      <c r="D301" s="126" t="s">
        <v>867</v>
      </c>
      <c r="E301" s="127"/>
      <c r="F301" s="126" t="s">
        <v>868</v>
      </c>
      <c r="G301" s="3" t="str">
        <f>VLOOKUP(F301,regions!A$2:C$419,3,FALSE)</f>
        <v>Shire district</v>
      </c>
      <c r="H301" s="3" t="str">
        <f>IFERROR(VLOOKUP(F301,classifications!A$3:C$328,3,FALSE),VLOOKUP(F301,classifications!I$2:K$28,3,FALSE))</f>
        <v>Urban with Significant Rural</v>
      </c>
      <c r="I301" s="124">
        <v>30</v>
      </c>
      <c r="J301" s="124">
        <v>7190</v>
      </c>
      <c r="K301" s="124">
        <v>0</v>
      </c>
      <c r="L301" s="124">
        <v>42220</v>
      </c>
      <c r="M301" s="124">
        <v>49440</v>
      </c>
      <c r="N301" s="124"/>
    </row>
    <row r="302" spans="1:14" x14ac:dyDescent="0.25">
      <c r="A302" s="3"/>
      <c r="G302" s="3"/>
      <c r="H302" s="3"/>
      <c r="I302" s="124"/>
      <c r="J302" s="124"/>
      <c r="K302" s="124"/>
      <c r="L302" s="124"/>
      <c r="M302" s="124"/>
      <c r="N302" s="124"/>
    </row>
    <row r="303" spans="1:14" x14ac:dyDescent="0.25">
      <c r="A303" s="3"/>
      <c r="B303" s="126"/>
      <c r="C303" s="126"/>
      <c r="D303" s="126" t="s">
        <v>869</v>
      </c>
      <c r="E303" s="127" t="s">
        <v>870</v>
      </c>
      <c r="F303" s="127" t="s">
        <v>870</v>
      </c>
      <c r="G303" s="3" t="str">
        <f>VLOOKUP(F303,regions!A$2:C$419,3,FALSE)</f>
        <v>Shire county</v>
      </c>
      <c r="H303" s="3"/>
      <c r="I303" s="132">
        <v>10120</v>
      </c>
      <c r="J303" s="132">
        <v>54870</v>
      </c>
      <c r="K303" s="132">
        <v>640</v>
      </c>
      <c r="L303" s="132">
        <v>466850</v>
      </c>
      <c r="M303" s="132">
        <v>532460</v>
      </c>
      <c r="N303" s="124"/>
    </row>
    <row r="304" spans="1:14" x14ac:dyDescent="0.25">
      <c r="A304" s="3"/>
      <c r="B304" s="126" t="s">
        <v>871</v>
      </c>
      <c r="C304" s="126" t="s">
        <v>872</v>
      </c>
      <c r="D304" s="126" t="s">
        <v>873</v>
      </c>
      <c r="E304" s="127"/>
      <c r="F304" s="126" t="s">
        <v>874</v>
      </c>
      <c r="G304" s="3" t="str">
        <f>VLOOKUP(F304,regions!A$2:C$419,3,FALSE)</f>
        <v>Shire district</v>
      </c>
      <c r="H304" s="3" t="str">
        <f>IFERROR(VLOOKUP(F304,classifications!A$3:C$328,3,FALSE),VLOOKUP(F304,classifications!I$2:K$28,3,FALSE))</f>
        <v>Predominantly Urban</v>
      </c>
      <c r="I304" s="124">
        <v>30</v>
      </c>
      <c r="J304" s="124">
        <v>5870</v>
      </c>
      <c r="K304" s="124">
        <v>0</v>
      </c>
      <c r="L304" s="124">
        <v>34180</v>
      </c>
      <c r="M304" s="124">
        <v>40090</v>
      </c>
      <c r="N304" s="124"/>
    </row>
    <row r="305" spans="1:14" x14ac:dyDescent="0.25">
      <c r="A305" s="3"/>
      <c r="B305" s="126" t="s">
        <v>875</v>
      </c>
      <c r="C305" s="126" t="s">
        <v>876</v>
      </c>
      <c r="D305" s="126" t="s">
        <v>877</v>
      </c>
      <c r="E305" s="127"/>
      <c r="F305" s="126" t="s">
        <v>878</v>
      </c>
      <c r="G305" s="3" t="str">
        <f>VLOOKUP(F305,regions!A$2:C$419,3,FALSE)</f>
        <v>Shire district</v>
      </c>
      <c r="H305" s="3" t="str">
        <f>IFERROR(VLOOKUP(F305,classifications!A$3:C$328,3,FALSE),VLOOKUP(F305,classifications!I$2:K$28,3,FALSE))</f>
        <v>Urban with Significant Rural</v>
      </c>
      <c r="I305" s="124">
        <v>0</v>
      </c>
      <c r="J305" s="124">
        <v>6530</v>
      </c>
      <c r="K305" s="124">
        <v>80</v>
      </c>
      <c r="L305" s="124">
        <v>42660</v>
      </c>
      <c r="M305" s="124">
        <v>49260</v>
      </c>
      <c r="N305" s="124"/>
    </row>
    <row r="306" spans="1:14" x14ac:dyDescent="0.25">
      <c r="A306" s="3"/>
      <c r="B306" s="126" t="s">
        <v>879</v>
      </c>
      <c r="C306" s="126" t="s">
        <v>880</v>
      </c>
      <c r="D306" s="126" t="s">
        <v>881</v>
      </c>
      <c r="E306" s="127"/>
      <c r="F306" s="126" t="s">
        <v>882</v>
      </c>
      <c r="G306" s="3" t="str">
        <f>VLOOKUP(F306,regions!A$2:C$419,3,FALSE)</f>
        <v>Shire district</v>
      </c>
      <c r="H306" s="3" t="str">
        <f>IFERROR(VLOOKUP(F306,classifications!A$3:C$328,3,FALSE),VLOOKUP(F306,classifications!I$2:K$28,3,FALSE))</f>
        <v>Predominantly Urban</v>
      </c>
      <c r="I306" s="124">
        <v>0</v>
      </c>
      <c r="J306" s="124">
        <v>2620</v>
      </c>
      <c r="K306" s="124">
        <v>250</v>
      </c>
      <c r="L306" s="124">
        <v>35230</v>
      </c>
      <c r="M306" s="124">
        <v>38100</v>
      </c>
      <c r="N306" s="124"/>
    </row>
    <row r="307" spans="1:14" x14ac:dyDescent="0.25">
      <c r="A307" s="3"/>
      <c r="B307" s="126" t="s">
        <v>883</v>
      </c>
      <c r="C307" s="126" t="s">
        <v>884</v>
      </c>
      <c r="D307" s="126" t="s">
        <v>885</v>
      </c>
      <c r="E307" s="127"/>
      <c r="F307" s="126" t="s">
        <v>886</v>
      </c>
      <c r="G307" s="3" t="str">
        <f>VLOOKUP(F307,regions!A$2:C$419,3,FALSE)</f>
        <v>Shire district</v>
      </c>
      <c r="H307" s="3" t="str">
        <f>IFERROR(VLOOKUP(F307,classifications!A$3:C$328,3,FALSE),VLOOKUP(F307,classifications!I$2:K$28,3,FALSE))</f>
        <v>Predominantly Urban</v>
      </c>
      <c r="I307" s="124">
        <v>150</v>
      </c>
      <c r="J307" s="124">
        <v>4910</v>
      </c>
      <c r="K307" s="124">
        <v>0</v>
      </c>
      <c r="L307" s="124">
        <v>31340</v>
      </c>
      <c r="M307" s="124">
        <v>36400</v>
      </c>
      <c r="N307" s="124"/>
    </row>
    <row r="308" spans="1:14" x14ac:dyDescent="0.25">
      <c r="A308" s="3"/>
      <c r="B308" s="126" t="s">
        <v>887</v>
      </c>
      <c r="C308" s="126" t="s">
        <v>888</v>
      </c>
      <c r="D308" s="126" t="s">
        <v>889</v>
      </c>
      <c r="E308" s="127"/>
      <c r="F308" s="126" t="s">
        <v>890</v>
      </c>
      <c r="G308" s="3" t="str">
        <f>VLOOKUP(F308,regions!A$2:C$419,3,FALSE)</f>
        <v>Shire district</v>
      </c>
      <c r="H308" s="3" t="str">
        <f>IFERROR(VLOOKUP(F308,classifications!A$3:C$328,3,FALSE),VLOOKUP(F308,classifications!I$2:K$28,3,FALSE))</f>
        <v>Urban with Significant Rural</v>
      </c>
      <c r="I308" s="124">
        <v>3770</v>
      </c>
      <c r="J308" s="124">
        <v>2440</v>
      </c>
      <c r="K308" s="124">
        <v>120</v>
      </c>
      <c r="L308" s="124">
        <v>55260</v>
      </c>
      <c r="M308" s="124">
        <v>61580</v>
      </c>
      <c r="N308" s="124"/>
    </row>
    <row r="309" spans="1:14" x14ac:dyDescent="0.25">
      <c r="A309" s="3"/>
      <c r="B309" s="126" t="s">
        <v>891</v>
      </c>
      <c r="C309" s="126" t="s">
        <v>892</v>
      </c>
      <c r="D309" s="126" t="s">
        <v>893</v>
      </c>
      <c r="E309" s="127"/>
      <c r="F309" s="126" t="s">
        <v>894</v>
      </c>
      <c r="G309" s="3" t="str">
        <f>VLOOKUP(F309,regions!A$2:C$419,3,FALSE)</f>
        <v>Shire district</v>
      </c>
      <c r="H309" s="3" t="str">
        <f>IFERROR(VLOOKUP(F309,classifications!A$3:C$328,3,FALSE),VLOOKUP(F309,classifications!I$2:K$28,3,FALSE))</f>
        <v>Predominantly Urban</v>
      </c>
      <c r="I309" s="124">
        <v>50</v>
      </c>
      <c r="J309" s="124">
        <v>4550</v>
      </c>
      <c r="K309" s="124">
        <v>0</v>
      </c>
      <c r="L309" s="124">
        <v>35030</v>
      </c>
      <c r="M309" s="124">
        <v>39620</v>
      </c>
      <c r="N309" s="124"/>
    </row>
    <row r="310" spans="1:14" x14ac:dyDescent="0.25">
      <c r="A310" s="3"/>
      <c r="B310" s="126" t="s">
        <v>895</v>
      </c>
      <c r="C310" s="126" t="s">
        <v>896</v>
      </c>
      <c r="D310" s="126" t="s">
        <v>897</v>
      </c>
      <c r="E310" s="127"/>
      <c r="F310" s="126" t="s">
        <v>898</v>
      </c>
      <c r="G310" s="3" t="str">
        <f>VLOOKUP(F310,regions!A$2:C$419,3,FALSE)</f>
        <v>Shire district</v>
      </c>
      <c r="H310" s="3" t="str">
        <f>IFERROR(VLOOKUP(F310,classifications!A$3:C$328,3,FALSE),VLOOKUP(F310,classifications!I$2:K$28,3,FALSE))</f>
        <v>Predominantly Urban</v>
      </c>
      <c r="I310" s="124">
        <v>0</v>
      </c>
      <c r="J310" s="124">
        <v>11310</v>
      </c>
      <c r="K310" s="124">
        <v>140</v>
      </c>
      <c r="L310" s="124">
        <v>49840</v>
      </c>
      <c r="M310" s="124">
        <v>61290</v>
      </c>
      <c r="N310" s="124"/>
    </row>
    <row r="311" spans="1:14" x14ac:dyDescent="0.25">
      <c r="A311" s="3"/>
      <c r="B311" s="126" t="s">
        <v>899</v>
      </c>
      <c r="C311" s="126" t="s">
        <v>900</v>
      </c>
      <c r="D311" s="126" t="s">
        <v>901</v>
      </c>
      <c r="E311" s="127"/>
      <c r="F311" s="126" t="s">
        <v>902</v>
      </c>
      <c r="G311" s="3" t="str">
        <f>VLOOKUP(F311,regions!A$2:C$419,3,FALSE)</f>
        <v>Shire district</v>
      </c>
      <c r="H311" s="3" t="str">
        <f>IFERROR(VLOOKUP(F311,classifications!A$3:C$328,3,FALSE),VLOOKUP(F311,classifications!I$2:K$28,3,FALSE))</f>
        <v>Predominantly Rural</v>
      </c>
      <c r="I311" s="124">
        <v>0</v>
      </c>
      <c r="J311" s="124">
        <v>1960</v>
      </c>
      <c r="K311" s="124">
        <v>50</v>
      </c>
      <c r="L311" s="124">
        <v>23850</v>
      </c>
      <c r="M311" s="124">
        <v>25860</v>
      </c>
      <c r="N311" s="124"/>
    </row>
    <row r="312" spans="1:14" x14ac:dyDescent="0.25">
      <c r="A312" s="3"/>
      <c r="B312" s="126" t="s">
        <v>903</v>
      </c>
      <c r="C312" s="126" t="s">
        <v>904</v>
      </c>
      <c r="D312" s="126" t="s">
        <v>905</v>
      </c>
      <c r="E312" s="127"/>
      <c r="F312" s="126" t="s">
        <v>906</v>
      </c>
      <c r="G312" s="3" t="str">
        <f>VLOOKUP(F312,regions!A$2:C$419,3,FALSE)</f>
        <v>Shire district</v>
      </c>
      <c r="H312" s="3" t="str">
        <f>IFERROR(VLOOKUP(F312,classifications!A$3:C$328,3,FALSE),VLOOKUP(F312,classifications!I$2:K$28,3,FALSE))</f>
        <v>Predominantly Urban</v>
      </c>
      <c r="I312" s="124">
        <v>0</v>
      </c>
      <c r="J312" s="124">
        <v>4660</v>
      </c>
      <c r="K312" s="124">
        <v>0</v>
      </c>
      <c r="L312" s="124">
        <v>26930</v>
      </c>
      <c r="M312" s="124">
        <v>31590</v>
      </c>
      <c r="N312" s="124"/>
    </row>
    <row r="313" spans="1:14" x14ac:dyDescent="0.25">
      <c r="A313" s="3"/>
      <c r="B313" s="126" t="s">
        <v>907</v>
      </c>
      <c r="C313" s="126" t="s">
        <v>908</v>
      </c>
      <c r="D313" s="126" t="s">
        <v>909</v>
      </c>
      <c r="E313" s="127"/>
      <c r="F313" s="126" t="s">
        <v>910</v>
      </c>
      <c r="G313" s="3" t="str">
        <f>VLOOKUP(F313,regions!A$2:C$419,3,FALSE)</f>
        <v>Shire district</v>
      </c>
      <c r="H313" s="3" t="str">
        <f>IFERROR(VLOOKUP(F313,classifications!A$3:C$328,3,FALSE),VLOOKUP(F313,classifications!I$2:K$28,3,FALSE))</f>
        <v>Predominantly Urban</v>
      </c>
      <c r="I313" s="124">
        <v>0</v>
      </c>
      <c r="J313" s="124">
        <v>5070</v>
      </c>
      <c r="K313" s="124">
        <v>0</v>
      </c>
      <c r="L313" s="124">
        <v>43670</v>
      </c>
      <c r="M313" s="124">
        <v>48740</v>
      </c>
      <c r="N313" s="124"/>
    </row>
    <row r="314" spans="1:14" x14ac:dyDescent="0.25">
      <c r="A314" s="3"/>
      <c r="B314" s="126" t="s">
        <v>911</v>
      </c>
      <c r="C314" s="126" t="s">
        <v>912</v>
      </c>
      <c r="D314" s="126" t="s">
        <v>913</v>
      </c>
      <c r="E314" s="127"/>
      <c r="F314" s="126" t="s">
        <v>914</v>
      </c>
      <c r="G314" s="3" t="str">
        <f>VLOOKUP(F314,regions!A$2:C$419,3,FALSE)</f>
        <v>Shire district</v>
      </c>
      <c r="H314" s="3" t="str">
        <f>IFERROR(VLOOKUP(F314,classifications!A$3:C$328,3,FALSE),VLOOKUP(F314,classifications!I$2:K$28,3,FALSE))</f>
        <v>Urban with Significant Rural</v>
      </c>
      <c r="I314" s="124">
        <v>6120</v>
      </c>
      <c r="J314" s="124">
        <v>1170</v>
      </c>
      <c r="K314" s="124">
        <v>0</v>
      </c>
      <c r="L314" s="124">
        <v>41790</v>
      </c>
      <c r="M314" s="124">
        <v>49080</v>
      </c>
      <c r="N314" s="124"/>
    </row>
    <row r="315" spans="1:14" x14ac:dyDescent="0.25">
      <c r="A315" s="3"/>
      <c r="B315" s="126" t="s">
        <v>915</v>
      </c>
      <c r="C315" s="126" t="s">
        <v>916</v>
      </c>
      <c r="D315" s="126" t="s">
        <v>917</v>
      </c>
      <c r="E315" s="127"/>
      <c r="F315" s="126" t="s">
        <v>918</v>
      </c>
      <c r="G315" s="3" t="str">
        <f>VLOOKUP(F315,regions!A$2:C$419,3,FALSE)</f>
        <v>Shire district</v>
      </c>
      <c r="H315" s="3" t="str">
        <f>IFERROR(VLOOKUP(F315,classifications!A$3:C$328,3,FALSE),VLOOKUP(F315,classifications!I$2:K$28,3,FALSE))</f>
        <v>Predominantly Rural</v>
      </c>
      <c r="I315" s="124">
        <v>0</v>
      </c>
      <c r="J315" s="124">
        <v>3780</v>
      </c>
      <c r="K315" s="124">
        <v>0</v>
      </c>
      <c r="L315" s="124">
        <v>47070</v>
      </c>
      <c r="M315" s="124">
        <v>50860</v>
      </c>
      <c r="N315" s="124"/>
    </row>
    <row r="316" spans="1:14" x14ac:dyDescent="0.25">
      <c r="A316" s="3"/>
      <c r="G316" s="3"/>
      <c r="H316" s="3"/>
      <c r="I316" s="124"/>
      <c r="J316" s="124"/>
      <c r="K316" s="124"/>
      <c r="L316" s="124"/>
      <c r="M316" s="124"/>
      <c r="N316" s="124"/>
    </row>
    <row r="317" spans="1:14" x14ac:dyDescent="0.25">
      <c r="A317" s="3"/>
      <c r="B317" s="126"/>
      <c r="C317" s="126"/>
      <c r="D317" s="126" t="s">
        <v>919</v>
      </c>
      <c r="E317" s="127" t="s">
        <v>920</v>
      </c>
      <c r="F317" s="127" t="s">
        <v>920</v>
      </c>
      <c r="G317" s="3" t="str">
        <f>VLOOKUP(F317,regions!A$2:C$419,3,FALSE)</f>
        <v>Shire county</v>
      </c>
      <c r="H317" s="3"/>
      <c r="I317" s="132">
        <v>16610</v>
      </c>
      <c r="J317" s="132">
        <v>13990</v>
      </c>
      <c r="K317" s="132">
        <v>20</v>
      </c>
      <c r="L317" s="132">
        <v>255740</v>
      </c>
      <c r="M317" s="132">
        <v>286350</v>
      </c>
      <c r="N317" s="124"/>
    </row>
    <row r="318" spans="1:14" x14ac:dyDescent="0.25">
      <c r="A318" s="3"/>
      <c r="B318" s="126" t="s">
        <v>921</v>
      </c>
      <c r="C318" s="126" t="s">
        <v>922</v>
      </c>
      <c r="D318" s="126" t="s">
        <v>923</v>
      </c>
      <c r="E318" s="127"/>
      <c r="F318" s="126" t="s">
        <v>924</v>
      </c>
      <c r="G318" s="3" t="str">
        <f>VLOOKUP(F318,regions!A$2:C$419,3,FALSE)</f>
        <v>Shire district</v>
      </c>
      <c r="H318" s="3" t="str">
        <f>IFERROR(VLOOKUP(F318,classifications!A$3:C$328,3,FALSE),VLOOKUP(F318,classifications!I$2:K$28,3,FALSE))</f>
        <v>Predominantly Urban</v>
      </c>
      <c r="I318" s="124">
        <v>0</v>
      </c>
      <c r="J318" s="124">
        <v>3210</v>
      </c>
      <c r="K318" s="124">
        <v>0</v>
      </c>
      <c r="L318" s="124">
        <v>37740</v>
      </c>
      <c r="M318" s="124">
        <v>40950</v>
      </c>
      <c r="N318" s="124"/>
    </row>
    <row r="319" spans="1:14" x14ac:dyDescent="0.25">
      <c r="A319" s="3"/>
      <c r="B319" s="126" t="s">
        <v>925</v>
      </c>
      <c r="C319" s="126" t="s">
        <v>926</v>
      </c>
      <c r="D319" s="126" t="s">
        <v>927</v>
      </c>
      <c r="E319" s="127"/>
      <c r="F319" s="126" t="s">
        <v>928</v>
      </c>
      <c r="G319" s="3" t="str">
        <f>VLOOKUP(F319,regions!A$2:C$419,3,FALSE)</f>
        <v>Shire district</v>
      </c>
      <c r="H319" s="3" t="str">
        <f>IFERROR(VLOOKUP(F319,classifications!A$3:C$328,3,FALSE),VLOOKUP(F319,classifications!I$2:K$28,3,FALSE))</f>
        <v>Predominantly Urban</v>
      </c>
      <c r="I319" s="124">
        <v>5740</v>
      </c>
      <c r="J319" s="124">
        <v>3030</v>
      </c>
      <c r="K319" s="124">
        <v>10</v>
      </c>
      <c r="L319" s="124">
        <v>62960</v>
      </c>
      <c r="M319" s="124">
        <v>71750</v>
      </c>
      <c r="N319" s="124"/>
    </row>
    <row r="320" spans="1:14" x14ac:dyDescent="0.25">
      <c r="A320" s="3"/>
      <c r="B320" s="126" t="s">
        <v>929</v>
      </c>
      <c r="C320" s="126" t="s">
        <v>930</v>
      </c>
      <c r="D320" s="126" t="s">
        <v>931</v>
      </c>
      <c r="E320" s="127"/>
      <c r="F320" s="126" t="s">
        <v>932</v>
      </c>
      <c r="G320" s="3" t="str">
        <f>VLOOKUP(F320,regions!A$2:C$419,3,FALSE)</f>
        <v>Shire district</v>
      </c>
      <c r="H320" s="3" t="str">
        <f>IFERROR(VLOOKUP(F320,classifications!A$3:C$328,3,FALSE),VLOOKUP(F320,classifications!I$2:K$28,3,FALSE))</f>
        <v>Predominantly Rural</v>
      </c>
      <c r="I320" s="124">
        <v>0</v>
      </c>
      <c r="J320" s="124">
        <v>3060</v>
      </c>
      <c r="K320" s="124">
        <v>0</v>
      </c>
      <c r="L320" s="124">
        <v>34420</v>
      </c>
      <c r="M320" s="124">
        <v>37480</v>
      </c>
      <c r="N320" s="124"/>
    </row>
    <row r="321" spans="1:14" x14ac:dyDescent="0.25">
      <c r="A321" s="3"/>
      <c r="B321" s="126" t="s">
        <v>933</v>
      </c>
      <c r="C321" s="126" t="s">
        <v>934</v>
      </c>
      <c r="D321" s="126" t="s">
        <v>935</v>
      </c>
      <c r="E321" s="127"/>
      <c r="F321" s="126" t="s">
        <v>936</v>
      </c>
      <c r="G321" s="3" t="str">
        <f>VLOOKUP(F321,regions!A$2:C$419,3,FALSE)</f>
        <v>Shire district</v>
      </c>
      <c r="H321" s="3" t="str">
        <f>IFERROR(VLOOKUP(F321,classifications!A$3:C$328,3,FALSE),VLOOKUP(F321,classifications!I$2:K$28,3,FALSE))</f>
        <v>Predominantly Rural</v>
      </c>
      <c r="I321" s="124">
        <v>3370</v>
      </c>
      <c r="J321" s="124">
        <v>1790</v>
      </c>
      <c r="K321" s="124">
        <v>0</v>
      </c>
      <c r="L321" s="124">
        <v>43580</v>
      </c>
      <c r="M321" s="124">
        <v>48740</v>
      </c>
      <c r="N321" s="124"/>
    </row>
    <row r="322" spans="1:14" x14ac:dyDescent="0.25">
      <c r="A322" s="3"/>
      <c r="B322" s="126" t="s">
        <v>937</v>
      </c>
      <c r="C322" s="126" t="s">
        <v>938</v>
      </c>
      <c r="D322" s="126" t="s">
        <v>939</v>
      </c>
      <c r="E322" s="127"/>
      <c r="F322" s="126" t="s">
        <v>940</v>
      </c>
      <c r="G322" s="3" t="str">
        <f>VLOOKUP(F322,regions!A$2:C$419,3,FALSE)</f>
        <v>Shire district</v>
      </c>
      <c r="H322" s="3" t="str">
        <f>IFERROR(VLOOKUP(F322,classifications!A$3:C$328,3,FALSE),VLOOKUP(F322,classifications!I$2:K$28,3,FALSE))</f>
        <v>Predominantly Rural</v>
      </c>
      <c r="I322" s="124">
        <v>1870</v>
      </c>
      <c r="J322" s="124">
        <v>620</v>
      </c>
      <c r="K322" s="124">
        <v>0</v>
      </c>
      <c r="L322" s="124">
        <v>20050</v>
      </c>
      <c r="M322" s="124">
        <v>22540</v>
      </c>
      <c r="N322" s="124"/>
    </row>
    <row r="323" spans="1:14" x14ac:dyDescent="0.25">
      <c r="A323" s="3"/>
      <c r="B323" s="126" t="s">
        <v>941</v>
      </c>
      <c r="C323" s="126" t="s">
        <v>942</v>
      </c>
      <c r="D323" s="126" t="s">
        <v>943</v>
      </c>
      <c r="E323" s="127"/>
      <c r="F323" s="126" t="s">
        <v>944</v>
      </c>
      <c r="G323" s="3" t="str">
        <f>VLOOKUP(F323,regions!A$2:C$419,3,FALSE)</f>
        <v>Shire district</v>
      </c>
      <c r="H323" s="3" t="str">
        <f>IFERROR(VLOOKUP(F323,classifications!A$3:C$328,3,FALSE),VLOOKUP(F323,classifications!I$2:K$28,3,FALSE))</f>
        <v>Predominantly Rural</v>
      </c>
      <c r="I323" s="124">
        <v>4390</v>
      </c>
      <c r="J323" s="124">
        <v>1740</v>
      </c>
      <c r="K323" s="124">
        <v>0</v>
      </c>
      <c r="L323" s="124">
        <v>36010</v>
      </c>
      <c r="M323" s="124">
        <v>42140</v>
      </c>
      <c r="N323" s="124"/>
    </row>
    <row r="324" spans="1:14" x14ac:dyDescent="0.25">
      <c r="A324" s="3"/>
      <c r="B324" s="126" t="s">
        <v>945</v>
      </c>
      <c r="C324" s="126" t="s">
        <v>946</v>
      </c>
      <c r="D324" s="126" t="s">
        <v>947</v>
      </c>
      <c r="E324" s="127"/>
      <c r="F324" s="126" t="s">
        <v>948</v>
      </c>
      <c r="G324" s="3" t="str">
        <f>VLOOKUP(F324,regions!A$2:C$419,3,FALSE)</f>
        <v>Shire district</v>
      </c>
      <c r="H324" s="3" t="str">
        <f>IFERROR(VLOOKUP(F324,classifications!A$3:C$328,3,FALSE),VLOOKUP(F324,classifications!I$2:K$28,3,FALSE))</f>
        <v>Predominantly Urban</v>
      </c>
      <c r="I324" s="124">
        <v>1240</v>
      </c>
      <c r="J324" s="124">
        <v>540</v>
      </c>
      <c r="K324" s="124">
        <v>10</v>
      </c>
      <c r="L324" s="124">
        <v>20980</v>
      </c>
      <c r="M324" s="124">
        <v>22770</v>
      </c>
      <c r="N324" s="124"/>
    </row>
    <row r="325" spans="1:14" x14ac:dyDescent="0.25">
      <c r="A325" s="3"/>
      <c r="G325" s="3"/>
      <c r="H325" s="3"/>
      <c r="I325" s="124"/>
      <c r="J325" s="124"/>
      <c r="K325" s="124"/>
      <c r="L325" s="124"/>
      <c r="M325" s="124"/>
      <c r="N325" s="124"/>
    </row>
    <row r="326" spans="1:14" x14ac:dyDescent="0.25">
      <c r="A326" s="3"/>
      <c r="B326" s="126"/>
      <c r="C326" s="126"/>
      <c r="D326" s="126" t="s">
        <v>949</v>
      </c>
      <c r="E326" s="127" t="s">
        <v>950</v>
      </c>
      <c r="F326" s="127" t="s">
        <v>950</v>
      </c>
      <c r="G326" s="3" t="str">
        <f>VLOOKUP(F326,regions!A$2:C$419,3,FALSE)</f>
        <v>Shire county</v>
      </c>
      <c r="H326" s="3"/>
      <c r="I326" s="132">
        <v>21730</v>
      </c>
      <c r="J326" s="132">
        <v>23160</v>
      </c>
      <c r="K326" s="132">
        <v>1950</v>
      </c>
      <c r="L326" s="132">
        <v>283700</v>
      </c>
      <c r="M326" s="132">
        <v>330520</v>
      </c>
      <c r="N326" s="124"/>
    </row>
    <row r="327" spans="1:14" x14ac:dyDescent="0.25">
      <c r="A327" s="3"/>
      <c r="B327" s="126" t="s">
        <v>951</v>
      </c>
      <c r="C327" s="126" t="s">
        <v>952</v>
      </c>
      <c r="D327" s="126" t="s">
        <v>953</v>
      </c>
      <c r="E327" s="127"/>
      <c r="F327" s="126" t="s">
        <v>954</v>
      </c>
      <c r="G327" s="3" t="str">
        <f>VLOOKUP(F327,regions!A$2:C$419,3,FALSE)</f>
        <v>Shire district</v>
      </c>
      <c r="H327" s="3" t="str">
        <f>IFERROR(VLOOKUP(F327,classifications!A$3:C$328,3,FALSE),VLOOKUP(F327,classifications!I$2:K$28,3,FALSE))</f>
        <v>Urban with Significant Rural</v>
      </c>
      <c r="I327" s="124">
        <v>0</v>
      </c>
      <c r="J327" s="124">
        <v>5320</v>
      </c>
      <c r="K327" s="124">
        <v>250</v>
      </c>
      <c r="L327" s="124">
        <v>23220</v>
      </c>
      <c r="M327" s="124">
        <v>28780</v>
      </c>
      <c r="N327" s="124"/>
    </row>
    <row r="328" spans="1:14" x14ac:dyDescent="0.25">
      <c r="A328" s="3"/>
      <c r="B328" s="126" t="s">
        <v>955</v>
      </c>
      <c r="C328" s="126" t="s">
        <v>956</v>
      </c>
      <c r="D328" s="126" t="s">
        <v>957</v>
      </c>
      <c r="E328" s="127"/>
      <c r="F328" s="126" t="s">
        <v>958</v>
      </c>
      <c r="G328" s="3" t="str">
        <f>VLOOKUP(F328,regions!A$2:C$419,3,FALSE)</f>
        <v>Shire district</v>
      </c>
      <c r="H328" s="3" t="str">
        <f>IFERROR(VLOOKUP(F328,classifications!A$3:C$328,3,FALSE),VLOOKUP(F328,classifications!I$2:K$28,3,FALSE))</f>
        <v>Predominantly Rural</v>
      </c>
      <c r="I328" s="124">
        <v>0</v>
      </c>
      <c r="J328" s="124">
        <v>7180</v>
      </c>
      <c r="K328" s="124">
        <v>450</v>
      </c>
      <c r="L328" s="124">
        <v>58800</v>
      </c>
      <c r="M328" s="124">
        <v>66430</v>
      </c>
      <c r="N328" s="124"/>
    </row>
    <row r="329" spans="1:14" x14ac:dyDescent="0.25">
      <c r="A329" s="3"/>
      <c r="B329" s="126" t="s">
        <v>959</v>
      </c>
      <c r="C329" s="126" t="s">
        <v>960</v>
      </c>
      <c r="D329" s="126" t="s">
        <v>961</v>
      </c>
      <c r="E329" s="127"/>
      <c r="F329" s="126" t="s">
        <v>962</v>
      </c>
      <c r="G329" s="3" t="str">
        <f>VLOOKUP(F329,regions!A$2:C$419,3,FALSE)</f>
        <v>Shire district</v>
      </c>
      <c r="H329" s="3" t="str">
        <f>IFERROR(VLOOKUP(F329,classifications!A$3:C$328,3,FALSE),VLOOKUP(F329,classifications!I$2:K$28,3,FALSE))</f>
        <v>Predominantly Urban</v>
      </c>
      <c r="I329" s="124">
        <v>7830</v>
      </c>
      <c r="J329" s="124">
        <v>1850</v>
      </c>
      <c r="K329" s="124">
        <v>0</v>
      </c>
      <c r="L329" s="124">
        <v>33930</v>
      </c>
      <c r="M329" s="124">
        <v>43620</v>
      </c>
      <c r="N329" s="124"/>
    </row>
    <row r="330" spans="1:14" x14ac:dyDescent="0.25">
      <c r="A330" s="3"/>
      <c r="B330" s="126" t="s">
        <v>963</v>
      </c>
      <c r="C330" s="126" t="s">
        <v>964</v>
      </c>
      <c r="D330" s="126" t="s">
        <v>965</v>
      </c>
      <c r="E330" s="127"/>
      <c r="F330" s="126" t="s">
        <v>966</v>
      </c>
      <c r="G330" s="3" t="str">
        <f>VLOOKUP(F330,regions!A$2:C$419,3,FALSE)</f>
        <v>Shire district</v>
      </c>
      <c r="H330" s="3" t="str">
        <f>IFERROR(VLOOKUP(F330,classifications!A$3:C$328,3,FALSE),VLOOKUP(F330,classifications!I$2:K$28,3,FALSE))</f>
        <v>Predominantly Rural</v>
      </c>
      <c r="I330" s="124">
        <v>3880</v>
      </c>
      <c r="J330" s="124">
        <v>1150</v>
      </c>
      <c r="K330" s="124">
        <v>1020</v>
      </c>
      <c r="L330" s="124">
        <v>43070</v>
      </c>
      <c r="M330" s="124">
        <v>49120</v>
      </c>
      <c r="N330" s="124"/>
    </row>
    <row r="331" spans="1:14" x14ac:dyDescent="0.25">
      <c r="A331" s="3"/>
      <c r="B331" s="126" t="s">
        <v>967</v>
      </c>
      <c r="C331" s="126" t="s">
        <v>968</v>
      </c>
      <c r="D331" s="126" t="s">
        <v>969</v>
      </c>
      <c r="E331" s="127"/>
      <c r="F331" s="126" t="s">
        <v>970</v>
      </c>
      <c r="G331" s="3" t="str">
        <f>VLOOKUP(F331,regions!A$2:C$419,3,FALSE)</f>
        <v>Shire district</v>
      </c>
      <c r="H331" s="3" t="str">
        <f>IFERROR(VLOOKUP(F331,classifications!A$3:C$328,3,FALSE),VLOOKUP(F331,classifications!I$2:K$28,3,FALSE))</f>
        <v>Predominantly Rural</v>
      </c>
      <c r="I331" s="124">
        <v>3860</v>
      </c>
      <c r="J331" s="124">
        <v>1000</v>
      </c>
      <c r="K331" s="124">
        <v>0</v>
      </c>
      <c r="L331" s="124">
        <v>34690</v>
      </c>
      <c r="M331" s="124">
        <v>39540</v>
      </c>
      <c r="N331" s="124"/>
    </row>
    <row r="332" spans="1:14" x14ac:dyDescent="0.25">
      <c r="A332" s="3"/>
      <c r="B332" s="126" t="s">
        <v>971</v>
      </c>
      <c r="C332" s="126" t="s">
        <v>972</v>
      </c>
      <c r="D332" s="126" t="s">
        <v>973</v>
      </c>
      <c r="E332" s="127"/>
      <c r="F332" s="126" t="s">
        <v>974</v>
      </c>
      <c r="G332" s="3" t="str">
        <f>VLOOKUP(F332,regions!A$2:C$419,3,FALSE)</f>
        <v>Shire district</v>
      </c>
      <c r="H332" s="3" t="str">
        <f>IFERROR(VLOOKUP(F332,classifications!A$3:C$328,3,FALSE),VLOOKUP(F332,classifications!I$2:K$28,3,FALSE))</f>
        <v>Predominantly Rural</v>
      </c>
      <c r="I332" s="124">
        <v>6150</v>
      </c>
      <c r="J332" s="124">
        <v>2000</v>
      </c>
      <c r="K332" s="124">
        <v>50</v>
      </c>
      <c r="L332" s="124">
        <v>53470</v>
      </c>
      <c r="M332" s="124">
        <v>61670</v>
      </c>
      <c r="N332" s="124"/>
    </row>
    <row r="333" spans="1:14" x14ac:dyDescent="0.25">
      <c r="A333" s="3"/>
      <c r="B333" s="126" t="s">
        <v>975</v>
      </c>
      <c r="C333" s="126" t="s">
        <v>976</v>
      </c>
      <c r="D333" s="126" t="s">
        <v>977</v>
      </c>
      <c r="E333" s="127"/>
      <c r="F333" s="126" t="s">
        <v>978</v>
      </c>
      <c r="G333" s="3" t="str">
        <f>VLOOKUP(F333,regions!A$2:C$419,3,FALSE)</f>
        <v>Shire district</v>
      </c>
      <c r="H333" s="3" t="str">
        <f>IFERROR(VLOOKUP(F333,classifications!A$3:C$328,3,FALSE),VLOOKUP(F333,classifications!I$2:K$28,3,FALSE))</f>
        <v>Predominantly Rural</v>
      </c>
      <c r="I333" s="124">
        <v>10</v>
      </c>
      <c r="J333" s="124">
        <v>4660</v>
      </c>
      <c r="K333" s="124">
        <v>180</v>
      </c>
      <c r="L333" s="124">
        <v>36520</v>
      </c>
      <c r="M333" s="124">
        <v>41370</v>
      </c>
      <c r="N333" s="124"/>
    </row>
    <row r="334" spans="1:14" x14ac:dyDescent="0.25">
      <c r="A334" s="3"/>
      <c r="G334" s="3"/>
      <c r="H334" s="3"/>
      <c r="I334" s="124"/>
      <c r="J334" s="124"/>
      <c r="K334" s="124"/>
      <c r="L334" s="124"/>
      <c r="M334" s="124"/>
      <c r="N334" s="124"/>
    </row>
    <row r="335" spans="1:14" x14ac:dyDescent="0.25">
      <c r="A335" s="3"/>
      <c r="B335" s="126"/>
      <c r="C335" s="126"/>
      <c r="D335" s="126" t="s">
        <v>979</v>
      </c>
      <c r="E335" s="127" t="s">
        <v>980</v>
      </c>
      <c r="F335" s="127" t="s">
        <v>980</v>
      </c>
      <c r="G335" s="3" t="str">
        <f>VLOOKUP(F335,regions!A$2:C$419,3,FALSE)</f>
        <v>Shire county</v>
      </c>
      <c r="H335" s="3"/>
      <c r="I335" s="132">
        <v>21240</v>
      </c>
      <c r="J335" s="132">
        <v>43250</v>
      </c>
      <c r="K335" s="132">
        <v>1280</v>
      </c>
      <c r="L335" s="132">
        <v>346700</v>
      </c>
      <c r="M335" s="132">
        <v>412490</v>
      </c>
      <c r="N335" s="124"/>
    </row>
    <row r="336" spans="1:14" x14ac:dyDescent="0.25">
      <c r="A336" s="3"/>
      <c r="B336" s="126" t="s">
        <v>981</v>
      </c>
      <c r="C336" s="126" t="s">
        <v>982</v>
      </c>
      <c r="D336" s="126" t="s">
        <v>983</v>
      </c>
      <c r="E336" s="127"/>
      <c r="F336" s="126" t="s">
        <v>984</v>
      </c>
      <c r="G336" s="3" t="str">
        <f>VLOOKUP(F336,regions!A$2:C$419,3,FALSE)</f>
        <v>Shire district</v>
      </c>
      <c r="H336" s="3" t="str">
        <f>IFERROR(VLOOKUP(F336,classifications!A$3:C$328,3,FALSE),VLOOKUP(F336,classifications!I$2:K$28,3,FALSE))</f>
        <v>Predominantly Rural</v>
      </c>
      <c r="I336" s="124">
        <v>10</v>
      </c>
      <c r="J336" s="124">
        <v>8270</v>
      </c>
      <c r="K336" s="124">
        <v>370</v>
      </c>
      <c r="L336" s="124">
        <v>50370</v>
      </c>
      <c r="M336" s="124">
        <v>59010</v>
      </c>
      <c r="N336" s="124"/>
    </row>
    <row r="337" spans="1:14" x14ac:dyDescent="0.25">
      <c r="A337" s="3"/>
      <c r="B337" s="126" t="s">
        <v>985</v>
      </c>
      <c r="C337" s="126" t="s">
        <v>986</v>
      </c>
      <c r="D337" s="126" t="s">
        <v>987</v>
      </c>
      <c r="E337" s="127"/>
      <c r="F337" s="126" t="s">
        <v>988</v>
      </c>
      <c r="G337" s="3" t="str">
        <f>VLOOKUP(F337,regions!A$2:C$419,3,FALSE)</f>
        <v>Shire district</v>
      </c>
      <c r="H337" s="3" t="str">
        <f>IFERROR(VLOOKUP(F337,classifications!A$3:C$328,3,FALSE),VLOOKUP(F337,classifications!I$2:K$28,3,FALSE))</f>
        <v>Urban with Significant Rural</v>
      </c>
      <c r="I337" s="124">
        <v>0</v>
      </c>
      <c r="J337" s="124">
        <v>5050</v>
      </c>
      <c r="K337" s="124">
        <v>140</v>
      </c>
      <c r="L337" s="124">
        <v>50870</v>
      </c>
      <c r="M337" s="124">
        <v>56070</v>
      </c>
      <c r="N337" s="124"/>
    </row>
    <row r="338" spans="1:14" x14ac:dyDescent="0.25">
      <c r="A338" s="3"/>
      <c r="B338" s="126" t="s">
        <v>989</v>
      </c>
      <c r="C338" s="126" t="s">
        <v>990</v>
      </c>
      <c r="D338" s="126" t="s">
        <v>991</v>
      </c>
      <c r="E338" s="127"/>
      <c r="F338" s="126" t="s">
        <v>992</v>
      </c>
      <c r="G338" s="3" t="str">
        <f>VLOOKUP(F338,regions!A$2:C$419,3,FALSE)</f>
        <v>Shire district</v>
      </c>
      <c r="H338" s="3" t="str">
        <f>IFERROR(VLOOKUP(F338,classifications!A$3:C$328,3,FALSE),VLOOKUP(F338,classifications!I$2:K$28,3,FALSE))</f>
        <v>Urban with Significant Rural</v>
      </c>
      <c r="I338" s="124">
        <v>5940</v>
      </c>
      <c r="J338" s="124">
        <v>1800</v>
      </c>
      <c r="K338" s="124">
        <v>20</v>
      </c>
      <c r="L338" s="124">
        <v>37300</v>
      </c>
      <c r="M338" s="124">
        <v>45060</v>
      </c>
      <c r="N338" s="124"/>
    </row>
    <row r="339" spans="1:14" x14ac:dyDescent="0.25">
      <c r="A339" s="3"/>
      <c r="B339" s="126" t="s">
        <v>993</v>
      </c>
      <c r="C339" s="126" t="s">
        <v>994</v>
      </c>
      <c r="D339" s="126" t="s">
        <v>995</v>
      </c>
      <c r="E339" s="127"/>
      <c r="F339" s="126" t="s">
        <v>996</v>
      </c>
      <c r="G339" s="3" t="str">
        <f>VLOOKUP(F339,regions!A$2:C$419,3,FALSE)</f>
        <v>Shire district</v>
      </c>
      <c r="H339" s="3" t="str">
        <f>IFERROR(VLOOKUP(F339,classifications!A$3:C$328,3,FALSE),VLOOKUP(F339,classifications!I$2:K$28,3,FALSE))</f>
        <v>Predominantly Rural</v>
      </c>
      <c r="I339" s="124">
        <v>0</v>
      </c>
      <c r="J339" s="124">
        <v>9670</v>
      </c>
      <c r="K339" s="124">
        <v>740</v>
      </c>
      <c r="L339" s="124">
        <v>65150</v>
      </c>
      <c r="M339" s="124">
        <v>75570</v>
      </c>
      <c r="N339" s="124"/>
    </row>
    <row r="340" spans="1:14" x14ac:dyDescent="0.25">
      <c r="A340" s="3"/>
      <c r="B340" s="126" t="s">
        <v>997</v>
      </c>
      <c r="C340" s="126" t="s">
        <v>998</v>
      </c>
      <c r="D340" s="126" t="s">
        <v>999</v>
      </c>
      <c r="E340" s="127"/>
      <c r="F340" s="126" t="s">
        <v>1000</v>
      </c>
      <c r="G340" s="3" t="str">
        <f>VLOOKUP(F340,regions!A$2:C$419,3,FALSE)</f>
        <v>Shire district</v>
      </c>
      <c r="H340" s="3" t="str">
        <f>IFERROR(VLOOKUP(F340,classifications!A$3:C$328,3,FALSE),VLOOKUP(F340,classifications!I$2:K$28,3,FALSE))</f>
        <v>Predominantly Rural</v>
      </c>
      <c r="I340" s="124">
        <v>0</v>
      </c>
      <c r="J340" s="124">
        <v>6340</v>
      </c>
      <c r="K340" s="124">
        <v>0</v>
      </c>
      <c r="L340" s="124">
        <v>48280</v>
      </c>
      <c r="M340" s="124">
        <v>54630</v>
      </c>
      <c r="N340" s="124"/>
    </row>
    <row r="341" spans="1:14" x14ac:dyDescent="0.25">
      <c r="A341" s="3"/>
      <c r="B341" s="126" t="s">
        <v>1001</v>
      </c>
      <c r="C341" s="126" t="s">
        <v>1002</v>
      </c>
      <c r="D341" s="126" t="s">
        <v>1003</v>
      </c>
      <c r="E341" s="127"/>
      <c r="F341" s="126" t="s">
        <v>1004</v>
      </c>
      <c r="G341" s="3" t="str">
        <f>VLOOKUP(F341,regions!A$2:C$419,3,FALSE)</f>
        <v>Shire district</v>
      </c>
      <c r="H341" s="3" t="str">
        <f>IFERROR(VLOOKUP(F341,classifications!A$3:C$328,3,FALSE),VLOOKUP(F341,classifications!I$2:K$28,3,FALSE))</f>
        <v>Predominantly Urban</v>
      </c>
      <c r="I341" s="124">
        <v>15280</v>
      </c>
      <c r="J341" s="124">
        <v>5400</v>
      </c>
      <c r="K341" s="124">
        <v>0</v>
      </c>
      <c r="L341" s="124">
        <v>43800</v>
      </c>
      <c r="M341" s="124">
        <v>64480</v>
      </c>
      <c r="N341" s="124"/>
    </row>
    <row r="342" spans="1:14" x14ac:dyDescent="0.25">
      <c r="A342" s="3"/>
      <c r="B342" s="126" t="s">
        <v>1005</v>
      </c>
      <c r="C342" s="126" t="s">
        <v>1006</v>
      </c>
      <c r="D342" s="126" t="s">
        <v>1007</v>
      </c>
      <c r="E342" s="127"/>
      <c r="F342" s="126" t="s">
        <v>1008</v>
      </c>
      <c r="G342" s="3" t="str">
        <f>VLOOKUP(F342,regions!A$2:C$419,3,FALSE)</f>
        <v>Shire district</v>
      </c>
      <c r="H342" s="3" t="str">
        <f>IFERROR(VLOOKUP(F342,classifications!A$3:C$328,3,FALSE),VLOOKUP(F342,classifications!I$2:K$28,3,FALSE))</f>
        <v>Predominantly Rural</v>
      </c>
      <c r="I342" s="124">
        <v>10</v>
      </c>
      <c r="J342" s="124">
        <v>6720</v>
      </c>
      <c r="K342" s="124">
        <v>10</v>
      </c>
      <c r="L342" s="124">
        <v>50930</v>
      </c>
      <c r="M342" s="124">
        <v>57670</v>
      </c>
      <c r="N342" s="124"/>
    </row>
    <row r="343" spans="1:14" x14ac:dyDescent="0.25">
      <c r="A343" s="3"/>
      <c r="G343" s="3"/>
      <c r="H343" s="3"/>
      <c r="I343" s="124"/>
      <c r="J343" s="124"/>
      <c r="K343" s="124"/>
      <c r="L343" s="124"/>
      <c r="M343" s="124"/>
      <c r="N343" s="124"/>
    </row>
    <row r="344" spans="1:14" x14ac:dyDescent="0.25">
      <c r="A344" s="3"/>
      <c r="B344" s="126"/>
      <c r="C344" s="126"/>
      <c r="D344" s="126" t="s">
        <v>1009</v>
      </c>
      <c r="E344" s="127" t="s">
        <v>1010</v>
      </c>
      <c r="F344" s="127" t="s">
        <v>1010</v>
      </c>
      <c r="G344" s="3" t="str">
        <f>VLOOKUP(F344,regions!A$2:C$419,3,FALSE)</f>
        <v>Shire county</v>
      </c>
      <c r="H344" s="3"/>
      <c r="I344" s="130">
        <v>20340</v>
      </c>
      <c r="J344" s="130">
        <v>27470</v>
      </c>
      <c r="K344" s="130">
        <v>70</v>
      </c>
      <c r="L344" s="130">
        <v>260320</v>
      </c>
      <c r="M344" s="130">
        <v>308180</v>
      </c>
      <c r="N344" s="124"/>
    </row>
    <row r="345" spans="1:14" x14ac:dyDescent="0.25">
      <c r="A345" s="3"/>
      <c r="B345" s="126" t="s">
        <v>1011</v>
      </c>
      <c r="C345" s="126" t="s">
        <v>1012</v>
      </c>
      <c r="D345" s="126" t="s">
        <v>1013</v>
      </c>
      <c r="E345" s="127"/>
      <c r="F345" s="126" t="s">
        <v>1014</v>
      </c>
      <c r="G345" s="3" t="str">
        <f>VLOOKUP(F345,regions!A$2:C$419,3,FALSE)</f>
        <v>Shire district</v>
      </c>
      <c r="H345" s="3" t="str">
        <f>IFERROR(VLOOKUP(F345,classifications!A$3:C$328,3,FALSE),VLOOKUP(F345,classifications!I$2:K$28,3,FALSE))</f>
        <v>Predominantly Urban</v>
      </c>
      <c r="I345" s="124">
        <v>4720</v>
      </c>
      <c r="J345" s="124">
        <v>1050</v>
      </c>
      <c r="K345" s="124">
        <v>0</v>
      </c>
      <c r="L345" s="124">
        <v>22100</v>
      </c>
      <c r="M345" s="124">
        <v>27870</v>
      </c>
      <c r="N345" s="124"/>
    </row>
    <row r="346" spans="1:14" x14ac:dyDescent="0.25">
      <c r="A346" s="3"/>
      <c r="B346" s="126" t="s">
        <v>1015</v>
      </c>
      <c r="C346" s="126" t="s">
        <v>1016</v>
      </c>
      <c r="D346" s="126" t="s">
        <v>1017</v>
      </c>
      <c r="E346" s="127"/>
      <c r="F346" s="126" t="s">
        <v>1018</v>
      </c>
      <c r="G346" s="3" t="str">
        <f>VLOOKUP(F346,regions!A$2:C$419,3,FALSE)</f>
        <v>Shire district</v>
      </c>
      <c r="H346" s="3" t="str">
        <f>IFERROR(VLOOKUP(F346,classifications!A$3:C$328,3,FALSE),VLOOKUP(F346,classifications!I$2:K$28,3,FALSE))</f>
        <v>Predominantly Rural</v>
      </c>
      <c r="I346" s="124">
        <v>0</v>
      </c>
      <c r="J346" s="124">
        <v>4740</v>
      </c>
      <c r="K346" s="124">
        <v>0</v>
      </c>
      <c r="L346" s="124">
        <v>28760</v>
      </c>
      <c r="M346" s="124">
        <v>33500</v>
      </c>
      <c r="N346" s="124"/>
    </row>
    <row r="347" spans="1:14" x14ac:dyDescent="0.25">
      <c r="A347" s="3"/>
      <c r="B347" s="126" t="s">
        <v>1019</v>
      </c>
      <c r="C347" s="126" t="s">
        <v>1020</v>
      </c>
      <c r="D347" s="126" t="s">
        <v>1021</v>
      </c>
      <c r="E347" s="127"/>
      <c r="F347" s="126" t="s">
        <v>1022</v>
      </c>
      <c r="G347" s="3" t="str">
        <f>VLOOKUP(F347,regions!A$2:C$419,3,FALSE)</f>
        <v>Shire district</v>
      </c>
      <c r="H347" s="3" t="str">
        <f>IFERROR(VLOOKUP(F347,classifications!A$3:C$328,3,FALSE),VLOOKUP(F347,classifications!I$2:K$28,3,FALSE))</f>
        <v>Predominantly Rural</v>
      </c>
      <c r="I347" s="124">
        <v>0</v>
      </c>
      <c r="J347" s="124">
        <v>5090</v>
      </c>
      <c r="K347" s="124">
        <v>10</v>
      </c>
      <c r="L347" s="124">
        <v>33430</v>
      </c>
      <c r="M347" s="124">
        <v>38530</v>
      </c>
      <c r="N347" s="124"/>
    </row>
    <row r="348" spans="1:14" x14ac:dyDescent="0.25">
      <c r="A348" s="3"/>
      <c r="B348" s="126" t="s">
        <v>1023</v>
      </c>
      <c r="C348" s="126" t="s">
        <v>1024</v>
      </c>
      <c r="D348" s="126" t="s">
        <v>1025</v>
      </c>
      <c r="E348" s="127"/>
      <c r="F348" s="126" t="s">
        <v>1026</v>
      </c>
      <c r="G348" s="3" t="str">
        <f>VLOOKUP(F348,regions!A$2:C$419,3,FALSE)</f>
        <v>Shire district</v>
      </c>
      <c r="H348" s="3" t="str">
        <f>IFERROR(VLOOKUP(F348,classifications!A$3:C$328,3,FALSE),VLOOKUP(F348,classifications!I$2:K$28,3,FALSE))</f>
        <v>Predominantly Urban</v>
      </c>
      <c r="I348" s="124">
        <v>3730</v>
      </c>
      <c r="J348" s="124">
        <v>2140</v>
      </c>
      <c r="K348" s="124">
        <v>10</v>
      </c>
      <c r="L348" s="124">
        <v>37070</v>
      </c>
      <c r="M348" s="124">
        <v>42950</v>
      </c>
      <c r="N348" s="124"/>
    </row>
    <row r="349" spans="1:14" x14ac:dyDescent="0.25">
      <c r="A349" s="3"/>
      <c r="B349" s="126" t="s">
        <v>1027</v>
      </c>
      <c r="C349" s="126" t="s">
        <v>1028</v>
      </c>
      <c r="D349" s="126" t="s">
        <v>1029</v>
      </c>
      <c r="E349" s="127"/>
      <c r="F349" s="126" t="s">
        <v>1030</v>
      </c>
      <c r="G349" s="3" t="str">
        <f>VLOOKUP(F349,regions!A$2:C$419,3,FALSE)</f>
        <v>Shire district</v>
      </c>
      <c r="H349" s="3" t="str">
        <f>IFERROR(VLOOKUP(F349,classifications!A$3:C$328,3,FALSE),VLOOKUP(F349,classifications!I$2:K$28,3,FALSE))</f>
        <v>Predominantly Urban</v>
      </c>
      <c r="I349" s="124">
        <v>11880</v>
      </c>
      <c r="J349" s="124">
        <v>4440</v>
      </c>
      <c r="K349" s="124">
        <v>30</v>
      </c>
      <c r="L349" s="124">
        <v>77740</v>
      </c>
      <c r="M349" s="124">
        <v>94090</v>
      </c>
      <c r="N349" s="124"/>
    </row>
    <row r="350" spans="1:14" x14ac:dyDescent="0.25">
      <c r="A350" s="3"/>
      <c r="B350" s="126" t="s">
        <v>1031</v>
      </c>
      <c r="C350" s="126" t="s">
        <v>1032</v>
      </c>
      <c r="D350" s="126" t="s">
        <v>1033</v>
      </c>
      <c r="E350" s="127"/>
      <c r="F350" s="126" t="s">
        <v>1034</v>
      </c>
      <c r="G350" s="3" t="str">
        <f>VLOOKUP(F350,regions!A$2:C$419,3,FALSE)</f>
        <v>Shire district</v>
      </c>
      <c r="H350" s="3" t="str">
        <f>IFERROR(VLOOKUP(F350,classifications!A$3:C$328,3,FALSE),VLOOKUP(F350,classifications!I$2:K$28,3,FALSE))</f>
        <v>Predominantly Rural</v>
      </c>
      <c r="I350" s="124">
        <v>10</v>
      </c>
      <c r="J350" s="124">
        <v>3930</v>
      </c>
      <c r="K350" s="124">
        <v>20</v>
      </c>
      <c r="L350" s="124">
        <v>33320</v>
      </c>
      <c r="M350" s="124">
        <v>37270</v>
      </c>
      <c r="N350" s="124"/>
    </row>
    <row r="351" spans="1:14" x14ac:dyDescent="0.25">
      <c r="A351" s="3"/>
      <c r="B351" s="126" t="s">
        <v>1035</v>
      </c>
      <c r="C351" s="126" t="s">
        <v>1036</v>
      </c>
      <c r="D351" s="126" t="s">
        <v>1037</v>
      </c>
      <c r="E351" s="127"/>
      <c r="F351" s="126" t="s">
        <v>1038</v>
      </c>
      <c r="G351" s="3" t="str">
        <f>VLOOKUP(F351,regions!A$2:C$419,3,FALSE)</f>
        <v>Shire district</v>
      </c>
      <c r="H351" s="3" t="str">
        <f>IFERROR(VLOOKUP(F351,classifications!A$3:C$328,3,FALSE),VLOOKUP(F351,classifications!I$2:K$28,3,FALSE))</f>
        <v>Urban with Significant Rural</v>
      </c>
      <c r="I351" s="124">
        <v>0</v>
      </c>
      <c r="J351" s="124">
        <v>6080</v>
      </c>
      <c r="K351" s="124">
        <v>0</v>
      </c>
      <c r="L351" s="124">
        <v>27900</v>
      </c>
      <c r="M351" s="124">
        <v>33970</v>
      </c>
      <c r="N351" s="124"/>
    </row>
    <row r="352" spans="1:14" x14ac:dyDescent="0.25">
      <c r="A352" s="3"/>
      <c r="G352" s="3"/>
      <c r="H352" s="3"/>
      <c r="I352" s="124"/>
      <c r="J352" s="124"/>
      <c r="K352" s="124"/>
      <c r="L352" s="124"/>
      <c r="M352" s="124"/>
      <c r="N352" s="124"/>
    </row>
    <row r="353" spans="1:14" x14ac:dyDescent="0.25">
      <c r="A353" s="3"/>
      <c r="B353" s="126"/>
      <c r="C353" s="126"/>
      <c r="D353" s="126" t="s">
        <v>1542</v>
      </c>
      <c r="E353" s="127" t="s">
        <v>1543</v>
      </c>
      <c r="F353" s="126"/>
      <c r="G353" s="3"/>
      <c r="H353" s="3"/>
      <c r="I353" s="131"/>
      <c r="J353" s="131"/>
      <c r="K353" s="131"/>
      <c r="L353" s="131"/>
      <c r="M353" s="131"/>
      <c r="N353" s="124"/>
    </row>
    <row r="354" spans="1:14" x14ac:dyDescent="0.25">
      <c r="A354" s="3"/>
      <c r="B354" s="126" t="s">
        <v>1544</v>
      </c>
      <c r="C354" s="126" t="s">
        <v>1545</v>
      </c>
      <c r="D354" s="126" t="s">
        <v>1546</v>
      </c>
      <c r="E354" s="127"/>
      <c r="F354" s="126" t="s">
        <v>1547</v>
      </c>
      <c r="G354" s="129"/>
      <c r="H354" s="129"/>
      <c r="I354" s="131"/>
      <c r="J354" s="131"/>
      <c r="K354" s="131"/>
      <c r="L354" s="131"/>
      <c r="M354" s="131"/>
      <c r="N354" s="124"/>
    </row>
    <row r="355" spans="1:14" x14ac:dyDescent="0.25">
      <c r="A355" s="3"/>
      <c r="B355" s="126" t="s">
        <v>1548</v>
      </c>
      <c r="C355" s="126" t="s">
        <v>1549</v>
      </c>
      <c r="D355" s="126" t="s">
        <v>1550</v>
      </c>
      <c r="E355" s="127"/>
      <c r="F355" s="126" t="s">
        <v>1551</v>
      </c>
      <c r="G355" s="129"/>
      <c r="H355" s="129"/>
      <c r="I355" s="131"/>
      <c r="J355" s="131"/>
      <c r="K355" s="131"/>
      <c r="L355" s="131"/>
      <c r="M355" s="131"/>
      <c r="N355" s="124"/>
    </row>
    <row r="356" spans="1:14" x14ac:dyDescent="0.25">
      <c r="A356" s="3"/>
      <c r="B356" s="126" t="s">
        <v>1552</v>
      </c>
      <c r="C356" s="126" t="s">
        <v>1553</v>
      </c>
      <c r="D356" s="126" t="s">
        <v>1554</v>
      </c>
      <c r="E356" s="127"/>
      <c r="F356" s="126" t="s">
        <v>1555</v>
      </c>
      <c r="G356" s="129"/>
      <c r="H356" s="129"/>
      <c r="I356" s="131"/>
      <c r="J356" s="131"/>
      <c r="K356" s="131"/>
      <c r="L356" s="131"/>
      <c r="M356" s="131"/>
      <c r="N356" s="124"/>
    </row>
    <row r="357" spans="1:14" x14ac:dyDescent="0.25">
      <c r="A357" s="3"/>
      <c r="B357" s="126" t="s">
        <v>1556</v>
      </c>
      <c r="C357" s="126" t="s">
        <v>1557</v>
      </c>
      <c r="D357" s="126" t="s">
        <v>1558</v>
      </c>
      <c r="E357" s="127"/>
      <c r="F357" s="126" t="s">
        <v>1559</v>
      </c>
      <c r="G357" s="129"/>
      <c r="H357" s="129"/>
      <c r="I357" s="131"/>
      <c r="J357" s="131"/>
      <c r="K357" s="131"/>
      <c r="L357" s="131"/>
      <c r="M357" s="131"/>
      <c r="N357" s="124"/>
    </row>
    <row r="358" spans="1:14" x14ac:dyDescent="0.25">
      <c r="A358" s="3"/>
      <c r="B358" s="126" t="s">
        <v>1560</v>
      </c>
      <c r="C358" s="126" t="s">
        <v>1561</v>
      </c>
      <c r="D358" s="126" t="s">
        <v>1562</v>
      </c>
      <c r="E358" s="127"/>
      <c r="F358" s="126" t="s">
        <v>1563</v>
      </c>
      <c r="G358" s="129"/>
      <c r="H358" s="129"/>
      <c r="I358" s="131"/>
      <c r="J358" s="131"/>
      <c r="K358" s="131"/>
      <c r="L358" s="131"/>
      <c r="M358" s="131"/>
      <c r="N358" s="124"/>
    </row>
    <row r="359" spans="1:14" x14ac:dyDescent="0.25">
      <c r="A359" s="3"/>
      <c r="B359" s="126" t="s">
        <v>1564</v>
      </c>
      <c r="C359" s="126" t="s">
        <v>1565</v>
      </c>
      <c r="D359" s="126" t="s">
        <v>1566</v>
      </c>
      <c r="E359" s="127"/>
      <c r="F359" s="126" t="s">
        <v>1567</v>
      </c>
      <c r="G359" s="129"/>
      <c r="H359" s="129"/>
      <c r="I359" s="131"/>
      <c r="J359" s="131"/>
      <c r="K359" s="131"/>
      <c r="L359" s="131"/>
      <c r="M359" s="131"/>
      <c r="N359" s="124"/>
    </row>
    <row r="360" spans="1:14" x14ac:dyDescent="0.25">
      <c r="A360" s="3"/>
      <c r="G360" s="3"/>
      <c r="H360" s="3"/>
      <c r="I360" s="124"/>
      <c r="J360" s="124"/>
      <c r="K360" s="124"/>
      <c r="L360" s="124"/>
      <c r="M360" s="124"/>
      <c r="N360" s="124"/>
    </row>
    <row r="361" spans="1:14" x14ac:dyDescent="0.25">
      <c r="A361" s="3"/>
      <c r="B361" s="126"/>
      <c r="C361" s="126"/>
      <c r="D361" s="126" t="s">
        <v>1039</v>
      </c>
      <c r="E361" s="127" t="s">
        <v>1040</v>
      </c>
      <c r="F361" s="127" t="s">
        <v>1040</v>
      </c>
      <c r="G361" s="3" t="str">
        <f>VLOOKUP(F361,regions!A$2:C$419,3,FALSE)</f>
        <v>Shire county</v>
      </c>
      <c r="H361" s="3"/>
      <c r="I361" s="132">
        <v>8570</v>
      </c>
      <c r="J361" s="132">
        <v>22410</v>
      </c>
      <c r="K361" s="132">
        <v>3100</v>
      </c>
      <c r="L361" s="132">
        <v>249530</v>
      </c>
      <c r="M361" s="130">
        <v>283620</v>
      </c>
      <c r="N361" s="124"/>
    </row>
    <row r="362" spans="1:14" x14ac:dyDescent="0.25">
      <c r="A362" s="3"/>
      <c r="B362" s="126" t="s">
        <v>1041</v>
      </c>
      <c r="C362" s="126" t="s">
        <v>1042</v>
      </c>
      <c r="D362" s="126" t="s">
        <v>1043</v>
      </c>
      <c r="E362" s="127"/>
      <c r="F362" s="126" t="s">
        <v>1044</v>
      </c>
      <c r="G362" s="3" t="str">
        <f>VLOOKUP(F362,regions!A$2:C$419,3,FALSE)</f>
        <v>Shire district</v>
      </c>
      <c r="H362" s="3" t="str">
        <f>IFERROR(VLOOKUP(F362,classifications!A$3:C$328,3,FALSE),VLOOKUP(F362,classifications!I$2:K$28,3,FALSE))</f>
        <v>Predominantly Rural</v>
      </c>
      <c r="I362" s="124">
        <v>0</v>
      </c>
      <c r="J362" s="124">
        <v>2390</v>
      </c>
      <c r="K362" s="124">
        <v>0</v>
      </c>
      <c r="L362" s="124">
        <v>25220</v>
      </c>
      <c r="M362" s="124">
        <v>27610</v>
      </c>
      <c r="N362" s="124"/>
    </row>
    <row r="363" spans="1:14" x14ac:dyDescent="0.25">
      <c r="A363" s="3"/>
      <c r="B363" s="126" t="s">
        <v>1045</v>
      </c>
      <c r="C363" s="126" t="s">
        <v>1046</v>
      </c>
      <c r="D363" s="126" t="s">
        <v>1047</v>
      </c>
      <c r="E363" s="127"/>
      <c r="F363" s="126" t="s">
        <v>1048</v>
      </c>
      <c r="G363" s="3" t="str">
        <f>VLOOKUP(F363,regions!A$2:C$419,3,FALSE)</f>
        <v>Shire district</v>
      </c>
      <c r="H363" s="3" t="str">
        <f>IFERROR(VLOOKUP(F363,classifications!A$3:C$328,3,FALSE),VLOOKUP(F363,classifications!I$2:K$28,3,FALSE))</f>
        <v>Predominantly Rural</v>
      </c>
      <c r="I363" s="124">
        <v>0</v>
      </c>
      <c r="J363" s="124">
        <v>5270</v>
      </c>
      <c r="K363" s="124">
        <v>850</v>
      </c>
      <c r="L363" s="124">
        <v>34500</v>
      </c>
      <c r="M363" s="124">
        <v>40630</v>
      </c>
      <c r="N363" s="124"/>
    </row>
    <row r="364" spans="1:14" x14ac:dyDescent="0.25">
      <c r="A364" s="3"/>
      <c r="B364" s="126" t="s">
        <v>1049</v>
      </c>
      <c r="C364" s="126" t="s">
        <v>1050</v>
      </c>
      <c r="D364" s="126" t="s">
        <v>1051</v>
      </c>
      <c r="E364" s="127"/>
      <c r="F364" s="126" t="s">
        <v>1052</v>
      </c>
      <c r="G364" s="3" t="str">
        <f>VLOOKUP(F364,regions!A$2:C$419,3,FALSE)</f>
        <v>Shire district</v>
      </c>
      <c r="H364" s="3" t="str">
        <f>IFERROR(VLOOKUP(F364,classifications!A$3:C$328,3,FALSE),VLOOKUP(F364,classifications!I$2:K$28,3,FALSE))</f>
        <v>Urban with Significant Rural</v>
      </c>
      <c r="I364" s="124">
        <v>3890</v>
      </c>
      <c r="J364" s="124">
        <v>2730</v>
      </c>
      <c r="K364" s="124">
        <v>650</v>
      </c>
      <c r="L364" s="124">
        <v>63930</v>
      </c>
      <c r="M364" s="124">
        <v>71210</v>
      </c>
      <c r="N364" s="124"/>
    </row>
    <row r="365" spans="1:14" x14ac:dyDescent="0.25">
      <c r="A365" s="3"/>
      <c r="B365" s="126" t="s">
        <v>1053</v>
      </c>
      <c r="C365" s="126" t="s">
        <v>1054</v>
      </c>
      <c r="D365" s="126" t="s">
        <v>1055</v>
      </c>
      <c r="E365" s="127"/>
      <c r="F365" s="126" t="s">
        <v>1056</v>
      </c>
      <c r="G365" s="3" t="str">
        <f>VLOOKUP(F365,regions!A$2:C$419,3,FALSE)</f>
        <v>Shire district</v>
      </c>
      <c r="H365" s="3" t="str">
        <f>IFERROR(VLOOKUP(F365,classifications!A$3:C$328,3,FALSE),VLOOKUP(F365,classifications!I$2:K$28,3,FALSE))</f>
        <v>Predominantly Rural</v>
      </c>
      <c r="I365" s="124">
        <v>1560</v>
      </c>
      <c r="J365" s="124">
        <v>770</v>
      </c>
      <c r="K365" s="124">
        <v>1590</v>
      </c>
      <c r="L365" s="124">
        <v>19390</v>
      </c>
      <c r="M365" s="124">
        <v>23310</v>
      </c>
      <c r="N365" s="124"/>
    </row>
    <row r="366" spans="1:14" x14ac:dyDescent="0.25">
      <c r="A366" s="3"/>
      <c r="B366" s="126" t="s">
        <v>1057</v>
      </c>
      <c r="C366" s="126" t="s">
        <v>1058</v>
      </c>
      <c r="D366" s="126" t="s">
        <v>1059</v>
      </c>
      <c r="E366" s="127"/>
      <c r="F366" s="126" t="s">
        <v>1060</v>
      </c>
      <c r="G366" s="3" t="str">
        <f>VLOOKUP(F366,regions!A$2:C$419,3,FALSE)</f>
        <v>Shire district</v>
      </c>
      <c r="H366" s="3" t="str">
        <f>IFERROR(VLOOKUP(F366,classifications!A$3:C$328,3,FALSE),VLOOKUP(F366,classifications!I$2:K$28,3,FALSE))</f>
        <v>Predominantly Rural</v>
      </c>
      <c r="I366" s="124">
        <v>0</v>
      </c>
      <c r="J366" s="124">
        <v>3130</v>
      </c>
      <c r="K366" s="124">
        <v>0</v>
      </c>
      <c r="L366" s="124">
        <v>22540</v>
      </c>
      <c r="M366" s="124">
        <v>25670</v>
      </c>
      <c r="N366" s="124"/>
    </row>
    <row r="367" spans="1:14" x14ac:dyDescent="0.25">
      <c r="A367" s="3"/>
      <c r="B367" s="126" t="s">
        <v>1061</v>
      </c>
      <c r="C367" s="126" t="s">
        <v>1062</v>
      </c>
      <c r="D367" s="126" t="s">
        <v>1063</v>
      </c>
      <c r="E367" s="127"/>
      <c r="F367" s="126" t="s">
        <v>1064</v>
      </c>
      <c r="G367" s="3" t="str">
        <f>VLOOKUP(F367,regions!A$2:C$419,3,FALSE)</f>
        <v>Shire district</v>
      </c>
      <c r="H367" s="3" t="str">
        <f>IFERROR(VLOOKUP(F367,classifications!A$3:C$328,3,FALSE),VLOOKUP(F367,classifications!I$2:K$28,3,FALSE))</f>
        <v>Urban with Significant Rural</v>
      </c>
      <c r="I367" s="124">
        <v>0</v>
      </c>
      <c r="J367" s="124">
        <v>6600</v>
      </c>
      <c r="K367" s="124">
        <v>10</v>
      </c>
      <c r="L367" s="124">
        <v>50920</v>
      </c>
      <c r="M367" s="124">
        <v>57540</v>
      </c>
      <c r="N367" s="124"/>
    </row>
    <row r="368" spans="1:14" x14ac:dyDescent="0.25">
      <c r="A368" s="3"/>
      <c r="B368" s="126" t="s">
        <v>1065</v>
      </c>
      <c r="C368" s="126" t="s">
        <v>1066</v>
      </c>
      <c r="D368" s="126" t="s">
        <v>1067</v>
      </c>
      <c r="E368" s="127"/>
      <c r="F368" s="126" t="s">
        <v>1068</v>
      </c>
      <c r="G368" s="3" t="str">
        <f>VLOOKUP(F368,regions!A$2:C$419,3,FALSE)</f>
        <v>Shire district</v>
      </c>
      <c r="H368" s="3" t="str">
        <f>IFERROR(VLOOKUP(F368,classifications!A$3:C$328,3,FALSE),VLOOKUP(F368,classifications!I$2:K$28,3,FALSE))</f>
        <v>Predominantly Rural</v>
      </c>
      <c r="I368" s="124">
        <v>3120</v>
      </c>
      <c r="J368" s="124">
        <v>1520</v>
      </c>
      <c r="K368" s="124">
        <v>0</v>
      </c>
      <c r="L368" s="124">
        <v>33030</v>
      </c>
      <c r="M368" s="124">
        <v>37660</v>
      </c>
      <c r="N368" s="124"/>
    </row>
    <row r="369" spans="1:14" x14ac:dyDescent="0.25">
      <c r="A369" s="3"/>
      <c r="G369" s="3"/>
      <c r="H369" s="3"/>
      <c r="I369" s="124"/>
      <c r="J369" s="124"/>
      <c r="K369" s="124"/>
      <c r="L369" s="124"/>
      <c r="M369" s="124"/>
      <c r="N369" s="124"/>
    </row>
    <row r="370" spans="1:14" x14ac:dyDescent="0.25">
      <c r="A370" s="3"/>
      <c r="B370" s="126"/>
      <c r="C370" s="126"/>
      <c r="D370" s="126" t="s">
        <v>1069</v>
      </c>
      <c r="E370" s="127" t="s">
        <v>1070</v>
      </c>
      <c r="F370" s="127" t="s">
        <v>1070</v>
      </c>
      <c r="G370" s="3" t="str">
        <f>VLOOKUP(F370,regions!A$2:C$419,3,FALSE)</f>
        <v>Shire county</v>
      </c>
      <c r="H370" s="3"/>
      <c r="I370" s="130">
        <v>30470</v>
      </c>
      <c r="J370" s="130">
        <v>18210</v>
      </c>
      <c r="K370" s="130">
        <v>240</v>
      </c>
      <c r="L370" s="130">
        <v>305620</v>
      </c>
      <c r="M370" s="130">
        <v>354530</v>
      </c>
      <c r="N370" s="124"/>
    </row>
    <row r="371" spans="1:14" x14ac:dyDescent="0.25">
      <c r="A371" s="3"/>
      <c r="B371" s="126" t="s">
        <v>1071</v>
      </c>
      <c r="C371" s="126" t="s">
        <v>1072</v>
      </c>
      <c r="D371" s="126" t="s">
        <v>1073</v>
      </c>
      <c r="E371" s="127"/>
      <c r="F371" s="126" t="s">
        <v>1074</v>
      </c>
      <c r="G371" s="3" t="str">
        <f>VLOOKUP(F371,regions!A$2:C$419,3,FALSE)</f>
        <v>Shire district</v>
      </c>
      <c r="H371" s="3" t="str">
        <f>IFERROR(VLOOKUP(F371,classifications!A$3:C$328,3,FALSE),VLOOKUP(F371,classifications!I$2:K$28,3,FALSE))</f>
        <v>Predominantly Urban</v>
      </c>
      <c r="I371" s="124">
        <v>6870</v>
      </c>
      <c r="J371" s="124">
        <v>1900</v>
      </c>
      <c r="K371" s="124">
        <v>0</v>
      </c>
      <c r="L371" s="124">
        <v>45760</v>
      </c>
      <c r="M371" s="124">
        <v>54520</v>
      </c>
      <c r="N371" s="124"/>
    </row>
    <row r="372" spans="1:14" x14ac:dyDescent="0.25">
      <c r="A372" s="3"/>
      <c r="B372" s="126" t="s">
        <v>1075</v>
      </c>
      <c r="C372" s="126" t="s">
        <v>1076</v>
      </c>
      <c r="D372" s="126" t="s">
        <v>1077</v>
      </c>
      <c r="E372" s="127"/>
      <c r="F372" s="126" t="s">
        <v>1078</v>
      </c>
      <c r="G372" s="3" t="str">
        <f>VLOOKUP(F372,regions!A$2:C$419,3,FALSE)</f>
        <v>Shire district</v>
      </c>
      <c r="H372" s="3" t="str">
        <f>IFERROR(VLOOKUP(F372,classifications!A$3:C$328,3,FALSE),VLOOKUP(F372,classifications!I$2:K$28,3,FALSE))</f>
        <v>Predominantly Rural</v>
      </c>
      <c r="I372" s="124">
        <v>6850</v>
      </c>
      <c r="J372" s="124">
        <v>1250</v>
      </c>
      <c r="K372" s="124">
        <v>50</v>
      </c>
      <c r="L372" s="124">
        <v>42250</v>
      </c>
      <c r="M372" s="124">
        <v>50400</v>
      </c>
      <c r="N372" s="124"/>
    </row>
    <row r="373" spans="1:14" x14ac:dyDescent="0.25">
      <c r="A373" s="3"/>
      <c r="B373" s="126" t="s">
        <v>1079</v>
      </c>
      <c r="C373" s="126" t="s">
        <v>1080</v>
      </c>
      <c r="D373" s="126" t="s">
        <v>1081</v>
      </c>
      <c r="E373" s="127"/>
      <c r="F373" s="126" t="s">
        <v>1082</v>
      </c>
      <c r="G373" s="3" t="str">
        <f>VLOOKUP(F373,regions!A$2:C$419,3,FALSE)</f>
        <v>Shire district</v>
      </c>
      <c r="H373" s="3" t="str">
        <f>IFERROR(VLOOKUP(F373,classifications!A$3:C$328,3,FALSE),VLOOKUP(F373,classifications!I$2:K$28,3,FALSE))</f>
        <v>Predominantly Urban</v>
      </c>
      <c r="I373" s="124">
        <v>4540</v>
      </c>
      <c r="J373" s="124">
        <v>1210</v>
      </c>
      <c r="K373" s="124">
        <v>190</v>
      </c>
      <c r="L373" s="124">
        <v>43160</v>
      </c>
      <c r="M373" s="124">
        <v>49100</v>
      </c>
      <c r="N373" s="124"/>
    </row>
    <row r="374" spans="1:14" x14ac:dyDescent="0.25">
      <c r="A374" s="3"/>
      <c r="B374" s="126" t="s">
        <v>1083</v>
      </c>
      <c r="C374" s="126" t="s">
        <v>1084</v>
      </c>
      <c r="D374" s="126" t="s">
        <v>1085</v>
      </c>
      <c r="E374" s="127"/>
      <c r="F374" s="126" t="s">
        <v>1086</v>
      </c>
      <c r="G374" s="3" t="str">
        <f>VLOOKUP(F374,regions!A$2:C$419,3,FALSE)</f>
        <v>Shire district</v>
      </c>
      <c r="H374" s="3" t="str">
        <f>IFERROR(VLOOKUP(F374,classifications!A$3:C$328,3,FALSE),VLOOKUP(F374,classifications!I$2:K$28,3,FALSE))</f>
        <v>Predominantly Urban</v>
      </c>
      <c r="I374" s="124">
        <v>220</v>
      </c>
      <c r="J374" s="124">
        <v>5130</v>
      </c>
      <c r="K374" s="124">
        <v>0</v>
      </c>
      <c r="L374" s="124">
        <v>46650</v>
      </c>
      <c r="M374" s="124">
        <v>52000</v>
      </c>
      <c r="N374" s="124"/>
    </row>
    <row r="375" spans="1:14" x14ac:dyDescent="0.25">
      <c r="A375" s="3"/>
      <c r="B375" s="126" t="s">
        <v>1087</v>
      </c>
      <c r="C375" s="126" t="s">
        <v>1088</v>
      </c>
      <c r="D375" s="126" t="s">
        <v>1089</v>
      </c>
      <c r="E375" s="127"/>
      <c r="F375" s="126" t="s">
        <v>1090</v>
      </c>
      <c r="G375" s="3" t="str">
        <f>VLOOKUP(F375,regions!A$2:C$419,3,FALSE)</f>
        <v>Shire district</v>
      </c>
      <c r="H375" s="3" t="str">
        <f>IFERROR(VLOOKUP(F375,classifications!A$3:C$328,3,FALSE),VLOOKUP(F375,classifications!I$2:K$28,3,FALSE))</f>
        <v>Predominantly Urban</v>
      </c>
      <c r="I375" s="124">
        <v>6520</v>
      </c>
      <c r="J375" s="124">
        <v>2330</v>
      </c>
      <c r="K375" s="124">
        <v>0</v>
      </c>
      <c r="L375" s="124">
        <v>38990</v>
      </c>
      <c r="M375" s="124">
        <v>47830</v>
      </c>
      <c r="N375" s="124"/>
    </row>
    <row r="376" spans="1:14" x14ac:dyDescent="0.25">
      <c r="A376" s="3"/>
      <c r="B376" s="126" t="s">
        <v>1091</v>
      </c>
      <c r="C376" s="126" t="s">
        <v>1092</v>
      </c>
      <c r="D376" s="126" t="s">
        <v>1093</v>
      </c>
      <c r="E376" s="127"/>
      <c r="F376" s="126" t="s">
        <v>1094</v>
      </c>
      <c r="G376" s="3" t="str">
        <f>VLOOKUP(F376,regions!A$2:C$419,3,FALSE)</f>
        <v>Shire district</v>
      </c>
      <c r="H376" s="3" t="str">
        <f>IFERROR(VLOOKUP(F376,classifications!A$3:C$328,3,FALSE),VLOOKUP(F376,classifications!I$2:K$28,3,FALSE))</f>
        <v>Predominantly Rural</v>
      </c>
      <c r="I376" s="124">
        <v>5440</v>
      </c>
      <c r="J376" s="124">
        <v>2300</v>
      </c>
      <c r="K376" s="124">
        <v>0</v>
      </c>
      <c r="L376" s="124">
        <v>44590</v>
      </c>
      <c r="M376" s="124">
        <v>52330</v>
      </c>
      <c r="N376" s="124"/>
    </row>
    <row r="377" spans="1:14" x14ac:dyDescent="0.25">
      <c r="A377" s="3"/>
      <c r="B377" s="126" t="s">
        <v>1095</v>
      </c>
      <c r="C377" s="126" t="s">
        <v>1096</v>
      </c>
      <c r="D377" s="126" t="s">
        <v>1097</v>
      </c>
      <c r="E377" s="127"/>
      <c r="F377" s="126" t="s">
        <v>1098</v>
      </c>
      <c r="G377" s="3" t="str">
        <f>VLOOKUP(F377,regions!A$2:C$419,3,FALSE)</f>
        <v>Shire district</v>
      </c>
      <c r="H377" s="3" t="str">
        <f>IFERROR(VLOOKUP(F377,classifications!A$3:C$328,3,FALSE),VLOOKUP(F377,classifications!I$2:K$28,3,FALSE))</f>
        <v>Predominantly Rural</v>
      </c>
      <c r="I377" s="124">
        <v>30</v>
      </c>
      <c r="J377" s="124">
        <v>4090</v>
      </c>
      <c r="K377" s="124">
        <v>0</v>
      </c>
      <c r="L377" s="124">
        <v>44240</v>
      </c>
      <c r="M377" s="124">
        <v>48360</v>
      </c>
      <c r="N377" s="124"/>
    </row>
    <row r="378" spans="1:14" x14ac:dyDescent="0.25">
      <c r="A378" s="3"/>
      <c r="G378" s="3"/>
      <c r="H378" s="3"/>
      <c r="I378" s="124"/>
      <c r="J378" s="124"/>
      <c r="K378" s="124"/>
      <c r="L378" s="124"/>
      <c r="M378" s="124"/>
      <c r="N378" s="124"/>
    </row>
    <row r="379" spans="1:14" x14ac:dyDescent="0.25">
      <c r="A379" s="3"/>
      <c r="B379" s="126"/>
      <c r="C379" s="126"/>
      <c r="D379" s="126" t="s">
        <v>1099</v>
      </c>
      <c r="E379" s="127" t="s">
        <v>1100</v>
      </c>
      <c r="F379" s="127" t="s">
        <v>1100</v>
      </c>
      <c r="G379" s="3" t="str">
        <f>VLOOKUP(F379,regions!A$2:C$419,3,FALSE)</f>
        <v>Shire county</v>
      </c>
      <c r="H379" s="3"/>
      <c r="I379" s="130">
        <v>7680</v>
      </c>
      <c r="J379" s="130">
        <v>31520</v>
      </c>
      <c r="K379" s="130">
        <v>2160</v>
      </c>
      <c r="L379" s="130">
        <v>236370</v>
      </c>
      <c r="M379" s="130">
        <v>277710</v>
      </c>
      <c r="N379" s="124"/>
    </row>
    <row r="380" spans="1:14" x14ac:dyDescent="0.25">
      <c r="A380" s="3"/>
      <c r="B380" s="126" t="s">
        <v>1101</v>
      </c>
      <c r="C380" s="126" t="s">
        <v>1102</v>
      </c>
      <c r="D380" s="126" t="s">
        <v>1103</v>
      </c>
      <c r="E380" s="127"/>
      <c r="F380" s="126" t="s">
        <v>1104</v>
      </c>
      <c r="G380" s="3" t="str">
        <f>VLOOKUP(F380,regions!A$2:C$419,3,FALSE)</f>
        <v>Shire district</v>
      </c>
      <c r="H380" s="3" t="str">
        <f>IFERROR(VLOOKUP(F380,classifications!A$3:C$328,3,FALSE),VLOOKUP(F380,classifications!I$2:K$28,3,FALSE))</f>
        <v>Urban with Significant Rural</v>
      </c>
      <c r="I380" s="124">
        <v>140</v>
      </c>
      <c r="J380" s="124">
        <v>7420</v>
      </c>
      <c r="K380" s="124">
        <v>330</v>
      </c>
      <c r="L380" s="124">
        <v>53190</v>
      </c>
      <c r="M380" s="124">
        <v>61070</v>
      </c>
      <c r="N380" s="124"/>
    </row>
    <row r="381" spans="1:14" x14ac:dyDescent="0.25">
      <c r="A381" s="3"/>
      <c r="B381" s="126" t="s">
        <v>1105</v>
      </c>
      <c r="C381" s="126" t="s">
        <v>1106</v>
      </c>
      <c r="D381" s="126" t="s">
        <v>1107</v>
      </c>
      <c r="E381" s="127"/>
      <c r="F381" s="126" t="s">
        <v>1108</v>
      </c>
      <c r="G381" s="3" t="str">
        <f>VLOOKUP(F381,regions!A$2:C$419,3,FALSE)</f>
        <v>Shire district</v>
      </c>
      <c r="H381" s="3" t="str">
        <f>IFERROR(VLOOKUP(F381,classifications!A$3:C$328,3,FALSE),VLOOKUP(F381,classifications!I$2:K$28,3,FALSE))</f>
        <v>Predominantly Urban</v>
      </c>
      <c r="I381" s="124">
        <v>7520</v>
      </c>
      <c r="J381" s="124">
        <v>5140</v>
      </c>
      <c r="K381" s="124">
        <v>850</v>
      </c>
      <c r="L381" s="124">
        <v>44530</v>
      </c>
      <c r="M381" s="124">
        <v>58030</v>
      </c>
      <c r="N381" s="124"/>
    </row>
    <row r="382" spans="1:14" x14ac:dyDescent="0.25">
      <c r="A382" s="3"/>
      <c r="B382" s="126" t="s">
        <v>1109</v>
      </c>
      <c r="C382" s="126" t="s">
        <v>1110</v>
      </c>
      <c r="D382" s="126" t="s">
        <v>1111</v>
      </c>
      <c r="E382" s="127"/>
      <c r="F382" s="126" t="s">
        <v>1112</v>
      </c>
      <c r="G382" s="3" t="str">
        <f>VLOOKUP(F382,regions!A$2:C$419,3,FALSE)</f>
        <v>Shire district</v>
      </c>
      <c r="H382" s="3" t="str">
        <f>IFERROR(VLOOKUP(F382,classifications!A$3:C$328,3,FALSE),VLOOKUP(F382,classifications!I$2:K$28,3,FALSE))</f>
        <v>Predominantly Rural</v>
      </c>
      <c r="I382" s="124">
        <v>0</v>
      </c>
      <c r="J382" s="124">
        <v>6640</v>
      </c>
      <c r="K382" s="124">
        <v>0</v>
      </c>
      <c r="L382" s="124">
        <v>52090</v>
      </c>
      <c r="M382" s="124">
        <v>58730</v>
      </c>
      <c r="N382" s="124"/>
    </row>
    <row r="383" spans="1:14" x14ac:dyDescent="0.25">
      <c r="A383" s="3"/>
      <c r="B383" s="126" t="s">
        <v>1113</v>
      </c>
      <c r="C383" s="126" t="s">
        <v>1114</v>
      </c>
      <c r="D383" s="126" t="s">
        <v>1115</v>
      </c>
      <c r="E383" s="127"/>
      <c r="F383" s="126" t="s">
        <v>1116</v>
      </c>
      <c r="G383" s="3" t="str">
        <f>VLOOKUP(F383,regions!A$2:C$419,3,FALSE)</f>
        <v>Shire district</v>
      </c>
      <c r="H383" s="3" t="str">
        <f>IFERROR(VLOOKUP(F383,classifications!A$3:C$328,3,FALSE),VLOOKUP(F383,classifications!I$2:K$28,3,FALSE))</f>
        <v>Predominantly Rural</v>
      </c>
      <c r="I383" s="124">
        <v>20</v>
      </c>
      <c r="J383" s="124">
        <v>6720</v>
      </c>
      <c r="K383" s="124">
        <v>0</v>
      </c>
      <c r="L383" s="124">
        <v>46350</v>
      </c>
      <c r="M383" s="124">
        <v>53090</v>
      </c>
      <c r="N383" s="124"/>
    </row>
    <row r="384" spans="1:14" x14ac:dyDescent="0.25">
      <c r="A384" s="3"/>
      <c r="B384" s="126" t="s">
        <v>1117</v>
      </c>
      <c r="C384" s="126" t="s">
        <v>1118</v>
      </c>
      <c r="D384" s="126" t="s">
        <v>1119</v>
      </c>
      <c r="E384" s="127"/>
      <c r="F384" s="126" t="s">
        <v>1120</v>
      </c>
      <c r="G384" s="3" t="str">
        <f>VLOOKUP(F384,regions!A$2:C$419,3,FALSE)</f>
        <v>Shire district</v>
      </c>
      <c r="H384" s="3" t="str">
        <f>IFERROR(VLOOKUP(F384,classifications!A$3:C$328,3,FALSE),VLOOKUP(F384,classifications!I$2:K$28,3,FALSE))</f>
        <v>Predominantly Rural</v>
      </c>
      <c r="I384" s="124">
        <v>0</v>
      </c>
      <c r="J384" s="124">
        <v>5600</v>
      </c>
      <c r="K384" s="124">
        <v>980</v>
      </c>
      <c r="L384" s="124">
        <v>40220</v>
      </c>
      <c r="M384" s="124">
        <v>46800</v>
      </c>
      <c r="N384" s="124"/>
    </row>
    <row r="385" spans="1:14" x14ac:dyDescent="0.25">
      <c r="A385" s="3"/>
      <c r="B385" s="126"/>
      <c r="C385" s="126"/>
      <c r="D385" s="126"/>
      <c r="E385" s="127"/>
      <c r="F385" s="126"/>
      <c r="G385" s="3"/>
      <c r="H385" s="3"/>
      <c r="I385" s="124"/>
      <c r="J385" s="124"/>
      <c r="K385" s="124"/>
      <c r="L385" s="124"/>
      <c r="M385" s="124"/>
      <c r="N385" s="124"/>
    </row>
    <row r="386" spans="1:14" x14ac:dyDescent="0.25">
      <c r="A386" s="3"/>
      <c r="B386" s="126"/>
      <c r="C386" s="126"/>
      <c r="D386" s="126" t="s">
        <v>1568</v>
      </c>
      <c r="E386" s="127" t="s">
        <v>1569</v>
      </c>
      <c r="F386" s="126"/>
      <c r="G386" s="3"/>
      <c r="H386" s="3"/>
      <c r="I386" s="131"/>
      <c r="J386" s="131"/>
      <c r="K386" s="131"/>
      <c r="L386" s="131"/>
      <c r="M386" s="131"/>
      <c r="N386" s="124"/>
    </row>
    <row r="387" spans="1:14" x14ac:dyDescent="0.25">
      <c r="A387" s="3"/>
      <c r="B387" s="126" t="s">
        <v>1570</v>
      </c>
      <c r="C387" s="126" t="s">
        <v>1571</v>
      </c>
      <c r="D387" s="126" t="s">
        <v>1572</v>
      </c>
      <c r="E387" s="127"/>
      <c r="F387" s="126" t="s">
        <v>1573</v>
      </c>
      <c r="G387" s="129"/>
      <c r="H387" s="129"/>
      <c r="I387" s="131"/>
      <c r="J387" s="131"/>
      <c r="K387" s="131"/>
      <c r="L387" s="131"/>
      <c r="M387" s="131"/>
      <c r="N387" s="124"/>
    </row>
    <row r="388" spans="1:14" x14ac:dyDescent="0.25">
      <c r="A388" s="3"/>
      <c r="B388" s="126" t="s">
        <v>1574</v>
      </c>
      <c r="C388" s="126" t="s">
        <v>1575</v>
      </c>
      <c r="D388" s="126" t="s">
        <v>1576</v>
      </c>
      <c r="E388" s="127"/>
      <c r="F388" s="126" t="s">
        <v>1577</v>
      </c>
      <c r="G388" s="129"/>
      <c r="H388" s="129"/>
      <c r="I388" s="131"/>
      <c r="J388" s="131"/>
      <c r="K388" s="131"/>
      <c r="L388" s="131"/>
      <c r="M388" s="131"/>
      <c r="N388" s="124"/>
    </row>
    <row r="389" spans="1:14" x14ac:dyDescent="0.25">
      <c r="A389" s="3"/>
      <c r="B389" s="126" t="s">
        <v>1578</v>
      </c>
      <c r="C389" s="126" t="s">
        <v>1579</v>
      </c>
      <c r="D389" s="126" t="s">
        <v>1580</v>
      </c>
      <c r="E389" s="127"/>
      <c r="F389" s="126" t="s">
        <v>1581</v>
      </c>
      <c r="G389" s="129"/>
      <c r="H389" s="129"/>
      <c r="I389" s="131"/>
      <c r="J389" s="131"/>
      <c r="K389" s="131"/>
      <c r="L389" s="131"/>
      <c r="M389" s="131"/>
      <c r="N389" s="124"/>
    </row>
    <row r="390" spans="1:14" x14ac:dyDescent="0.25">
      <c r="A390" s="3"/>
      <c r="B390" s="126" t="s">
        <v>1582</v>
      </c>
      <c r="C390" s="126" t="s">
        <v>1583</v>
      </c>
      <c r="D390" s="126" t="s">
        <v>1584</v>
      </c>
      <c r="E390" s="127"/>
      <c r="F390" s="126" t="s">
        <v>1585</v>
      </c>
      <c r="G390" s="129"/>
      <c r="H390" s="129"/>
      <c r="I390" s="131"/>
      <c r="J390" s="131"/>
      <c r="K390" s="131"/>
      <c r="L390" s="131"/>
      <c r="M390" s="131"/>
      <c r="N390" s="124"/>
    </row>
    <row r="391" spans="1:14" x14ac:dyDescent="0.25">
      <c r="A391" s="3"/>
      <c r="B391" s="126" t="s">
        <v>1586</v>
      </c>
      <c r="C391" s="126" t="s">
        <v>1587</v>
      </c>
      <c r="D391" s="126" t="s">
        <v>1588</v>
      </c>
      <c r="E391" s="127"/>
      <c r="F391" s="126" t="s">
        <v>1589</v>
      </c>
      <c r="G391" s="129"/>
      <c r="H391" s="129"/>
      <c r="I391" s="131"/>
      <c r="J391" s="131"/>
      <c r="K391" s="131"/>
      <c r="L391" s="131"/>
      <c r="M391" s="131"/>
      <c r="N391" s="124"/>
    </row>
    <row r="392" spans="1:14" x14ac:dyDescent="0.25">
      <c r="A392" s="3"/>
      <c r="G392" s="3"/>
      <c r="H392" s="3"/>
      <c r="I392" s="124"/>
      <c r="J392" s="124"/>
      <c r="K392" s="124"/>
      <c r="L392" s="124"/>
      <c r="M392" s="124"/>
      <c r="N392" s="124"/>
    </row>
    <row r="393" spans="1:14" x14ac:dyDescent="0.25">
      <c r="A393" s="3"/>
      <c r="B393" s="126"/>
      <c r="C393" s="126"/>
      <c r="D393" s="126" t="s">
        <v>1121</v>
      </c>
      <c r="E393" s="127" t="s">
        <v>1122</v>
      </c>
      <c r="F393" s="127" t="s">
        <v>1122</v>
      </c>
      <c r="G393" s="3" t="str">
        <f>VLOOKUP(F393,regions!A$2:C$419,3,FALSE)</f>
        <v>Shire county</v>
      </c>
      <c r="H393" s="3"/>
      <c r="I393" s="130">
        <v>9940</v>
      </c>
      <c r="J393" s="130">
        <v>25280</v>
      </c>
      <c r="K393" s="130">
        <v>590</v>
      </c>
      <c r="L393" s="130">
        <v>212890</v>
      </c>
      <c r="M393" s="130">
        <v>248690</v>
      </c>
      <c r="N393" s="124"/>
    </row>
    <row r="394" spans="1:14" x14ac:dyDescent="0.25">
      <c r="A394" s="3"/>
      <c r="B394" s="126" t="s">
        <v>1123</v>
      </c>
      <c r="C394" s="126" t="s">
        <v>1124</v>
      </c>
      <c r="D394" s="126" t="s">
        <v>1125</v>
      </c>
      <c r="E394" s="127"/>
      <c r="F394" s="126" t="s">
        <v>1126</v>
      </c>
      <c r="G394" s="3" t="str">
        <f>VLOOKUP(F394,regions!A$2:C$419,3,FALSE)</f>
        <v>Shire district</v>
      </c>
      <c r="H394" s="3" t="str">
        <f>IFERROR(VLOOKUP(F394,classifications!A$3:C$328,3,FALSE),VLOOKUP(F394,classifications!I$2:K$28,3,FALSE))</f>
        <v>Predominantly Rural</v>
      </c>
      <c r="I394" s="124">
        <v>0</v>
      </c>
      <c r="J394" s="124">
        <v>6250</v>
      </c>
      <c r="K394" s="124">
        <v>0</v>
      </c>
      <c r="L394" s="124">
        <v>44100</v>
      </c>
      <c r="M394" s="124">
        <v>50350</v>
      </c>
      <c r="N394" s="124"/>
    </row>
    <row r="395" spans="1:14" x14ac:dyDescent="0.25">
      <c r="A395" s="3"/>
      <c r="B395" s="126" t="s">
        <v>1127</v>
      </c>
      <c r="C395" s="126" t="s">
        <v>1128</v>
      </c>
      <c r="D395" s="126" t="s">
        <v>1129</v>
      </c>
      <c r="E395" s="127"/>
      <c r="F395" s="126" t="s">
        <v>1130</v>
      </c>
      <c r="G395" s="3" t="str">
        <f>VLOOKUP(F395,regions!A$2:C$419,3,FALSE)</f>
        <v>Shire district</v>
      </c>
      <c r="H395" s="3" t="str">
        <f>IFERROR(VLOOKUP(F395,classifications!A$3:C$328,3,FALSE),VLOOKUP(F395,classifications!I$2:K$28,3,FALSE))</f>
        <v>Predominantly Rural</v>
      </c>
      <c r="I395" s="124">
        <v>4100</v>
      </c>
      <c r="J395" s="124">
        <v>3050</v>
      </c>
      <c r="K395" s="124">
        <v>0</v>
      </c>
      <c r="L395" s="124">
        <v>46110</v>
      </c>
      <c r="M395" s="124">
        <v>53260</v>
      </c>
      <c r="N395" s="124"/>
    </row>
    <row r="396" spans="1:14" x14ac:dyDescent="0.25">
      <c r="A396" s="3"/>
      <c r="B396" s="126" t="s">
        <v>1131</v>
      </c>
      <c r="C396" s="126" t="s">
        <v>1132</v>
      </c>
      <c r="D396" s="126" t="s">
        <v>1133</v>
      </c>
      <c r="E396" s="127"/>
      <c r="F396" s="126" t="s">
        <v>1134</v>
      </c>
      <c r="G396" s="3" t="str">
        <f>VLOOKUP(F396,regions!A$2:C$419,3,FALSE)</f>
        <v>Shire district</v>
      </c>
      <c r="H396" s="3" t="str">
        <f>IFERROR(VLOOKUP(F396,classifications!A$3:C$328,3,FALSE),VLOOKUP(F396,classifications!I$2:K$28,3,FALSE))</f>
        <v>Predominantly Rural</v>
      </c>
      <c r="I396" s="124">
        <v>10</v>
      </c>
      <c r="J396" s="124">
        <v>11030</v>
      </c>
      <c r="K396" s="124">
        <v>590</v>
      </c>
      <c r="L396" s="124">
        <v>64010</v>
      </c>
      <c r="M396" s="124">
        <v>75640</v>
      </c>
      <c r="N396" s="124"/>
    </row>
    <row r="397" spans="1:14" x14ac:dyDescent="0.25">
      <c r="A397" s="3"/>
      <c r="B397" s="126" t="s">
        <v>1135</v>
      </c>
      <c r="C397" s="126" t="s">
        <v>1136</v>
      </c>
      <c r="D397" s="126" t="s">
        <v>1137</v>
      </c>
      <c r="E397" s="127"/>
      <c r="F397" s="126" t="s">
        <v>1138</v>
      </c>
      <c r="G397" s="3" t="str">
        <f>VLOOKUP(F397,regions!A$2:C$419,3,FALSE)</f>
        <v>Shire district</v>
      </c>
      <c r="H397" s="3" t="str">
        <f>IFERROR(VLOOKUP(F397,classifications!A$3:C$328,3,FALSE),VLOOKUP(F397,classifications!I$2:K$28,3,FALSE))</f>
        <v>Urban with Significant Rural</v>
      </c>
      <c r="I397" s="124">
        <v>5830</v>
      </c>
      <c r="J397" s="124">
        <v>2500</v>
      </c>
      <c r="K397" s="124">
        <v>0</v>
      </c>
      <c r="L397" s="124">
        <v>43170</v>
      </c>
      <c r="M397" s="124">
        <v>51500</v>
      </c>
      <c r="N397" s="124"/>
    </row>
    <row r="398" spans="1:14" x14ac:dyDescent="0.25">
      <c r="A398" s="3"/>
      <c r="B398" s="126" t="s">
        <v>1139</v>
      </c>
      <c r="C398" s="126" t="s">
        <v>1140</v>
      </c>
      <c r="D398" s="126" t="s">
        <v>1141</v>
      </c>
      <c r="E398" s="127"/>
      <c r="F398" s="126" t="s">
        <v>1142</v>
      </c>
      <c r="G398" s="3" t="str">
        <f>VLOOKUP(F398,regions!A$2:C$419,3,FALSE)</f>
        <v>Shire district</v>
      </c>
      <c r="H398" s="3" t="str">
        <f>IFERROR(VLOOKUP(F398,classifications!A$3:C$328,3,FALSE),VLOOKUP(F398,classifications!I$2:K$28,3,FALSE))</f>
        <v>Predominantly Rural</v>
      </c>
      <c r="I398" s="124">
        <v>0</v>
      </c>
      <c r="J398" s="124">
        <v>2450</v>
      </c>
      <c r="K398" s="124">
        <v>0</v>
      </c>
      <c r="L398" s="124">
        <v>15500</v>
      </c>
      <c r="M398" s="124">
        <v>17950</v>
      </c>
      <c r="N398" s="124"/>
    </row>
    <row r="399" spans="1:14" x14ac:dyDescent="0.25">
      <c r="A399" s="3"/>
      <c r="G399" s="3"/>
      <c r="H399" s="3"/>
      <c r="I399" s="124"/>
      <c r="J399" s="124"/>
      <c r="K399" s="124"/>
      <c r="L399" s="124"/>
      <c r="M399" s="124"/>
      <c r="N399" s="124"/>
    </row>
    <row r="400" spans="1:14" x14ac:dyDescent="0.25">
      <c r="A400" s="3"/>
      <c r="B400" s="126"/>
      <c r="C400" s="126"/>
      <c r="D400" s="126" t="s">
        <v>1143</v>
      </c>
      <c r="E400" s="127" t="s">
        <v>1144</v>
      </c>
      <c r="F400" s="127" t="s">
        <v>1144</v>
      </c>
      <c r="G400" s="3" t="str">
        <f>VLOOKUP(F400,regions!A$2:C$419,3,FALSE)</f>
        <v>Shire county</v>
      </c>
      <c r="H400" s="3"/>
      <c r="I400" s="130">
        <v>9620</v>
      </c>
      <c r="J400" s="130">
        <v>43670</v>
      </c>
      <c r="K400" s="130">
        <v>600</v>
      </c>
      <c r="L400" s="130">
        <v>320650</v>
      </c>
      <c r="M400" s="130">
        <v>374540</v>
      </c>
      <c r="N400" s="124"/>
    </row>
    <row r="401" spans="1:14" x14ac:dyDescent="0.25">
      <c r="A401" s="3"/>
      <c r="B401" s="126" t="s">
        <v>1145</v>
      </c>
      <c r="C401" s="126" t="s">
        <v>1146</v>
      </c>
      <c r="D401" s="126" t="s">
        <v>1147</v>
      </c>
      <c r="E401" s="127"/>
      <c r="F401" s="126" t="s">
        <v>1148</v>
      </c>
      <c r="G401" s="3" t="str">
        <f>VLOOKUP(F401,regions!A$2:C$419,3,FALSE)</f>
        <v>Shire district</v>
      </c>
      <c r="H401" s="3" t="str">
        <f>IFERROR(VLOOKUP(F401,classifications!A$3:C$328,3,FALSE),VLOOKUP(F401,classifications!I$2:K$28,3,FALSE))</f>
        <v>Urban with Significant Rural</v>
      </c>
      <c r="I401" s="124">
        <v>5160</v>
      </c>
      <c r="J401" s="124">
        <v>1810</v>
      </c>
      <c r="K401" s="124">
        <v>0</v>
      </c>
      <c r="L401" s="124">
        <v>35560</v>
      </c>
      <c r="M401" s="124">
        <v>42540</v>
      </c>
      <c r="N401" s="124"/>
    </row>
    <row r="402" spans="1:14" x14ac:dyDescent="0.25">
      <c r="A402" s="3"/>
      <c r="B402" s="126" t="s">
        <v>1149</v>
      </c>
      <c r="C402" s="126" t="s">
        <v>1150</v>
      </c>
      <c r="D402" s="126" t="s">
        <v>1151</v>
      </c>
      <c r="E402" s="127"/>
      <c r="F402" s="126" t="s">
        <v>1152</v>
      </c>
      <c r="G402" s="3" t="str">
        <f>VLOOKUP(F402,regions!A$2:C$419,3,FALSE)</f>
        <v>Shire district</v>
      </c>
      <c r="H402" s="3" t="str">
        <f>IFERROR(VLOOKUP(F402,classifications!A$3:C$328,3,FALSE),VLOOKUP(F402,classifications!I$2:K$28,3,FALSE))</f>
        <v>Urban with Significant Rural</v>
      </c>
      <c r="I402" s="124">
        <v>0</v>
      </c>
      <c r="J402" s="124">
        <v>6680</v>
      </c>
      <c r="K402" s="124">
        <v>0</v>
      </c>
      <c r="L402" s="124">
        <v>43530</v>
      </c>
      <c r="M402" s="124">
        <v>50210</v>
      </c>
      <c r="N402" s="124"/>
    </row>
    <row r="403" spans="1:14" x14ac:dyDescent="0.25">
      <c r="A403" s="3"/>
      <c r="B403" s="126" t="s">
        <v>1153</v>
      </c>
      <c r="C403" s="126" t="s">
        <v>1154</v>
      </c>
      <c r="D403" s="126" t="s">
        <v>1155</v>
      </c>
      <c r="E403" s="127"/>
      <c r="F403" s="126" t="s">
        <v>1156</v>
      </c>
      <c r="G403" s="3" t="str">
        <f>VLOOKUP(F403,regions!A$2:C$419,3,FALSE)</f>
        <v>Shire district</v>
      </c>
      <c r="H403" s="3" t="str">
        <f>IFERROR(VLOOKUP(F403,classifications!A$3:C$328,3,FALSE),VLOOKUP(F403,classifications!I$2:K$28,3,FALSE))</f>
        <v>Urban with Significant Rural</v>
      </c>
      <c r="I403" s="124">
        <v>20</v>
      </c>
      <c r="J403" s="124">
        <v>5710</v>
      </c>
      <c r="K403" s="124">
        <v>160</v>
      </c>
      <c r="L403" s="124">
        <v>38230</v>
      </c>
      <c r="M403" s="124">
        <v>44110</v>
      </c>
      <c r="N403" s="124"/>
    </row>
    <row r="404" spans="1:14" x14ac:dyDescent="0.25">
      <c r="A404" s="3"/>
      <c r="B404" s="126" t="s">
        <v>1157</v>
      </c>
      <c r="C404" s="126" t="s">
        <v>1158</v>
      </c>
      <c r="D404" s="126" t="s">
        <v>1159</v>
      </c>
      <c r="E404" s="127"/>
      <c r="F404" s="126" t="s">
        <v>1160</v>
      </c>
      <c r="G404" s="3" t="str">
        <f>VLOOKUP(F404,regions!A$2:C$419,3,FALSE)</f>
        <v>Shire district</v>
      </c>
      <c r="H404" s="3" t="str">
        <f>IFERROR(VLOOKUP(F404,classifications!A$3:C$328,3,FALSE),VLOOKUP(F404,classifications!I$2:K$28,3,FALSE))</f>
        <v>Predominantly Urban</v>
      </c>
      <c r="I404" s="124">
        <v>0</v>
      </c>
      <c r="J404" s="124">
        <v>9900</v>
      </c>
      <c r="K404" s="124">
        <v>0</v>
      </c>
      <c r="L404" s="124">
        <v>45760</v>
      </c>
      <c r="M404" s="124">
        <v>55670</v>
      </c>
      <c r="N404" s="124"/>
    </row>
    <row r="405" spans="1:14" x14ac:dyDescent="0.25">
      <c r="A405" s="3"/>
      <c r="B405" s="126" t="s">
        <v>1161</v>
      </c>
      <c r="C405" s="126" t="s">
        <v>1162</v>
      </c>
      <c r="D405" s="126" t="s">
        <v>1163</v>
      </c>
      <c r="E405" s="127"/>
      <c r="F405" s="126" t="s">
        <v>1164</v>
      </c>
      <c r="G405" s="3" t="str">
        <f>VLOOKUP(F405,regions!A$2:C$419,3,FALSE)</f>
        <v>Shire district</v>
      </c>
      <c r="H405" s="3" t="str">
        <f>IFERROR(VLOOKUP(F405,classifications!A$3:C$328,3,FALSE),VLOOKUP(F405,classifications!I$2:K$28,3,FALSE))</f>
        <v>Urban with Significant Rural</v>
      </c>
      <c r="I405" s="124">
        <v>20</v>
      </c>
      <c r="J405" s="124">
        <v>6530</v>
      </c>
      <c r="K405" s="124">
        <v>0</v>
      </c>
      <c r="L405" s="124">
        <v>39910</v>
      </c>
      <c r="M405" s="124">
        <v>46450</v>
      </c>
      <c r="N405" s="124"/>
    </row>
    <row r="406" spans="1:14" x14ac:dyDescent="0.25">
      <c r="A406" s="3"/>
      <c r="B406" s="126" t="s">
        <v>1165</v>
      </c>
      <c r="C406" s="126" t="s">
        <v>1166</v>
      </c>
      <c r="D406" s="126" t="s">
        <v>1167</v>
      </c>
      <c r="E406" s="127"/>
      <c r="F406" s="126" t="s">
        <v>1168</v>
      </c>
      <c r="G406" s="3" t="str">
        <f>VLOOKUP(F406,regions!A$2:C$419,3,FALSE)</f>
        <v>Shire district</v>
      </c>
      <c r="H406" s="3" t="str">
        <f>IFERROR(VLOOKUP(F406,classifications!A$3:C$328,3,FALSE),VLOOKUP(F406,classifications!I$2:K$28,3,FALSE))</f>
        <v>Urban with Significant Rural</v>
      </c>
      <c r="I406" s="124">
        <v>0</v>
      </c>
      <c r="J406" s="124">
        <v>7670</v>
      </c>
      <c r="K406" s="124">
        <v>430</v>
      </c>
      <c r="L406" s="124">
        <v>50790</v>
      </c>
      <c r="M406" s="124">
        <v>58880</v>
      </c>
      <c r="N406" s="124"/>
    </row>
    <row r="407" spans="1:14" x14ac:dyDescent="0.25">
      <c r="A407" s="3"/>
      <c r="B407" s="126" t="s">
        <v>1169</v>
      </c>
      <c r="C407" s="126" t="s">
        <v>1170</v>
      </c>
      <c r="D407" s="126" t="s">
        <v>1171</v>
      </c>
      <c r="E407" s="127"/>
      <c r="F407" s="126" t="s">
        <v>1172</v>
      </c>
      <c r="G407" s="3" t="str">
        <f>VLOOKUP(F407,regions!A$2:C$419,3,FALSE)</f>
        <v>Shire district</v>
      </c>
      <c r="H407" s="3" t="str">
        <f>IFERROR(VLOOKUP(F407,classifications!A$3:C$328,3,FALSE),VLOOKUP(F407,classifications!I$2:K$28,3,FALSE))</f>
        <v>Predominantly Rural</v>
      </c>
      <c r="I407" s="124">
        <v>0</v>
      </c>
      <c r="J407" s="124">
        <v>3740</v>
      </c>
      <c r="K407" s="124">
        <v>10</v>
      </c>
      <c r="L407" s="124">
        <v>40360</v>
      </c>
      <c r="M407" s="124">
        <v>44110</v>
      </c>
      <c r="N407" s="124"/>
    </row>
    <row r="408" spans="1:14" x14ac:dyDescent="0.25">
      <c r="A408" s="3"/>
      <c r="B408" s="126" t="s">
        <v>1173</v>
      </c>
      <c r="C408" s="126" t="s">
        <v>1174</v>
      </c>
      <c r="D408" s="126" t="s">
        <v>1175</v>
      </c>
      <c r="E408" s="127"/>
      <c r="F408" s="126" t="s">
        <v>1176</v>
      </c>
      <c r="G408" s="3" t="str">
        <f>VLOOKUP(F408,regions!A$2:C$419,3,FALSE)</f>
        <v>Shire district</v>
      </c>
      <c r="H408" s="3" t="str">
        <f>IFERROR(VLOOKUP(F408,classifications!A$3:C$328,3,FALSE),VLOOKUP(F408,classifications!I$2:K$28,3,FALSE))</f>
        <v>Predominantly Urban</v>
      </c>
      <c r="I408" s="124">
        <v>4420</v>
      </c>
      <c r="J408" s="124">
        <v>1630</v>
      </c>
      <c r="K408" s="124">
        <v>0</v>
      </c>
      <c r="L408" s="124">
        <v>26510</v>
      </c>
      <c r="M408" s="124">
        <v>32560</v>
      </c>
      <c r="N408" s="124"/>
    </row>
    <row r="409" spans="1:14" x14ac:dyDescent="0.25">
      <c r="A409" s="3"/>
      <c r="G409" s="3"/>
      <c r="H409" s="3"/>
      <c r="I409" s="124"/>
      <c r="J409" s="124"/>
      <c r="K409" s="124"/>
      <c r="L409" s="124"/>
      <c r="M409" s="124"/>
      <c r="N409" s="124"/>
    </row>
    <row r="410" spans="1:14" x14ac:dyDescent="0.25">
      <c r="A410" s="3"/>
      <c r="B410" s="126"/>
      <c r="C410" s="126"/>
      <c r="D410" s="126" t="s">
        <v>1177</v>
      </c>
      <c r="E410" s="127" t="s">
        <v>1178</v>
      </c>
      <c r="F410" s="127" t="s">
        <v>1178</v>
      </c>
      <c r="G410" s="3" t="str">
        <f>VLOOKUP(F410,regions!A$2:C$419,3,FALSE)</f>
        <v>Shire county</v>
      </c>
      <c r="H410" s="3"/>
      <c r="I410" s="130">
        <v>19300</v>
      </c>
      <c r="J410" s="130">
        <v>29790</v>
      </c>
      <c r="K410" s="130">
        <v>1430</v>
      </c>
      <c r="L410" s="130">
        <v>284820</v>
      </c>
      <c r="M410" s="130">
        <v>335360</v>
      </c>
      <c r="N410" s="124"/>
    </row>
    <row r="411" spans="1:14" x14ac:dyDescent="0.25">
      <c r="A411" s="3"/>
      <c r="B411" s="126" t="s">
        <v>1179</v>
      </c>
      <c r="C411" s="126" t="s">
        <v>1180</v>
      </c>
      <c r="D411" s="126" t="s">
        <v>1181</v>
      </c>
      <c r="E411" s="127"/>
      <c r="F411" s="126" t="s">
        <v>1182</v>
      </c>
      <c r="G411" s="3" t="str">
        <f>VLOOKUP(F411,regions!A$2:C$419,3,FALSE)</f>
        <v>Shire district</v>
      </c>
      <c r="H411" s="3" t="str">
        <f>IFERROR(VLOOKUP(F411,classifications!A$3:C$328,3,FALSE),VLOOKUP(F411,classifications!I$2:K$28,3,FALSE))</f>
        <v>Predominantly Rural</v>
      </c>
      <c r="I411" s="124">
        <v>3440</v>
      </c>
      <c r="J411" s="124">
        <v>1900</v>
      </c>
      <c r="K411" s="124">
        <v>0</v>
      </c>
      <c r="L411" s="124">
        <v>34610</v>
      </c>
      <c r="M411" s="124">
        <v>39950</v>
      </c>
      <c r="N411" s="124"/>
    </row>
    <row r="412" spans="1:14" x14ac:dyDescent="0.25">
      <c r="A412" s="3"/>
      <c r="B412" s="126" t="s">
        <v>1183</v>
      </c>
      <c r="C412" s="126" t="s">
        <v>1184</v>
      </c>
      <c r="D412" s="126" t="s">
        <v>1185</v>
      </c>
      <c r="E412" s="127"/>
      <c r="F412" s="126" t="s">
        <v>1186</v>
      </c>
      <c r="G412" s="3" t="str">
        <f>VLOOKUP(F412,regions!A$2:C$419,3,FALSE)</f>
        <v>Shire district</v>
      </c>
      <c r="H412" s="3" t="str">
        <f>IFERROR(VLOOKUP(F412,classifications!A$3:C$328,3,FALSE),VLOOKUP(F412,classifications!I$2:K$28,3,FALSE))</f>
        <v>Predominantly Rural</v>
      </c>
      <c r="I412" s="124">
        <v>0</v>
      </c>
      <c r="J412" s="124">
        <v>4110</v>
      </c>
      <c r="K412" s="124">
        <v>1240</v>
      </c>
      <c r="L412" s="124">
        <v>23270</v>
      </c>
      <c r="M412" s="124">
        <v>28620</v>
      </c>
      <c r="N412" s="124"/>
    </row>
    <row r="413" spans="1:14" x14ac:dyDescent="0.25">
      <c r="A413" s="3"/>
      <c r="B413" s="126" t="s">
        <v>1187</v>
      </c>
      <c r="C413" s="126" t="s">
        <v>1188</v>
      </c>
      <c r="D413" s="126" t="s">
        <v>1189</v>
      </c>
      <c r="E413" s="127"/>
      <c r="F413" s="126" t="s">
        <v>1190</v>
      </c>
      <c r="G413" s="3" t="str">
        <f>VLOOKUP(F413,regions!A$2:C$419,3,FALSE)</f>
        <v>Shire district</v>
      </c>
      <c r="H413" s="3" t="str">
        <f>IFERROR(VLOOKUP(F413,classifications!A$3:C$328,3,FALSE),VLOOKUP(F413,classifications!I$2:K$28,3,FALSE))</f>
        <v>Predominantly Urban</v>
      </c>
      <c r="I413" s="124">
        <v>7990</v>
      </c>
      <c r="J413" s="124">
        <v>5050</v>
      </c>
      <c r="K413" s="124">
        <v>160</v>
      </c>
      <c r="L413" s="124">
        <v>47120</v>
      </c>
      <c r="M413" s="124">
        <v>60320</v>
      </c>
      <c r="N413" s="124"/>
    </row>
    <row r="414" spans="1:14" x14ac:dyDescent="0.25">
      <c r="A414" s="3"/>
      <c r="B414" s="126" t="s">
        <v>1191</v>
      </c>
      <c r="C414" s="126" t="s">
        <v>1192</v>
      </c>
      <c r="D414" s="126" t="s">
        <v>1193</v>
      </c>
      <c r="E414" s="127"/>
      <c r="F414" s="126" t="s">
        <v>1194</v>
      </c>
      <c r="G414" s="3" t="str">
        <f>VLOOKUP(F414,regions!A$2:C$419,3,FALSE)</f>
        <v>Shire district</v>
      </c>
      <c r="H414" s="3" t="str">
        <f>IFERROR(VLOOKUP(F414,classifications!A$3:C$328,3,FALSE),VLOOKUP(F414,classifications!I$2:K$28,3,FALSE))</f>
        <v>Predominantly Rural</v>
      </c>
      <c r="I414" s="124">
        <v>3350</v>
      </c>
      <c r="J414" s="124">
        <v>1430</v>
      </c>
      <c r="K414" s="124">
        <v>0</v>
      </c>
      <c r="L414" s="124">
        <v>38800</v>
      </c>
      <c r="M414" s="124">
        <v>43570</v>
      </c>
      <c r="N414" s="124"/>
    </row>
    <row r="415" spans="1:14" x14ac:dyDescent="0.25">
      <c r="A415" s="3"/>
      <c r="B415" s="126" t="s">
        <v>1195</v>
      </c>
      <c r="C415" s="126" t="s">
        <v>1196</v>
      </c>
      <c r="D415" s="126" t="s">
        <v>1197</v>
      </c>
      <c r="E415" s="127"/>
      <c r="F415" s="126" t="s">
        <v>1198</v>
      </c>
      <c r="G415" s="3" t="str">
        <f>VLOOKUP(F415,regions!A$2:C$419,3,FALSE)</f>
        <v>Shire district</v>
      </c>
      <c r="H415" s="3" t="str">
        <f>IFERROR(VLOOKUP(F415,classifications!A$3:C$328,3,FALSE),VLOOKUP(F415,classifications!I$2:K$28,3,FALSE))</f>
        <v>Predominantly Rural</v>
      </c>
      <c r="I415" s="124">
        <v>10</v>
      </c>
      <c r="J415" s="124">
        <v>7900</v>
      </c>
      <c r="K415" s="124">
        <v>30</v>
      </c>
      <c r="L415" s="124">
        <v>40180</v>
      </c>
      <c r="M415" s="124">
        <v>48110</v>
      </c>
      <c r="N415" s="124"/>
    </row>
    <row r="416" spans="1:14" x14ac:dyDescent="0.25">
      <c r="A416" s="3"/>
      <c r="B416" s="126" t="s">
        <v>1199</v>
      </c>
      <c r="C416" s="126" t="s">
        <v>1200</v>
      </c>
      <c r="D416" s="126" t="s">
        <v>1201</v>
      </c>
      <c r="E416" s="127"/>
      <c r="F416" s="126" t="s">
        <v>1202</v>
      </c>
      <c r="G416" s="3" t="str">
        <f>VLOOKUP(F416,regions!A$2:C$419,3,FALSE)</f>
        <v>Shire district</v>
      </c>
      <c r="H416" s="3" t="str">
        <f>IFERROR(VLOOKUP(F416,classifications!A$3:C$328,3,FALSE),VLOOKUP(F416,classifications!I$2:K$28,3,FALSE))</f>
        <v>Predominantly Rural</v>
      </c>
      <c r="I416" s="124">
        <v>0</v>
      </c>
      <c r="J416" s="124">
        <v>6430</v>
      </c>
      <c r="K416" s="124">
        <v>0</v>
      </c>
      <c r="L416" s="124">
        <v>53140</v>
      </c>
      <c r="M416" s="124">
        <v>59570</v>
      </c>
      <c r="N416" s="124"/>
    </row>
    <row r="417" spans="1:14" x14ac:dyDescent="0.25">
      <c r="A417" s="3"/>
      <c r="B417" s="126" t="s">
        <v>1203</v>
      </c>
      <c r="C417" s="126" t="s">
        <v>1204</v>
      </c>
      <c r="D417" s="126" t="s">
        <v>1205</v>
      </c>
      <c r="E417" s="127"/>
      <c r="F417" s="126" t="s">
        <v>1206</v>
      </c>
      <c r="G417" s="3" t="str">
        <f>VLOOKUP(F417,regions!A$2:C$419,3,FALSE)</f>
        <v>Shire district</v>
      </c>
      <c r="H417" s="3" t="str">
        <f>IFERROR(VLOOKUP(F417,classifications!A$3:C$328,3,FALSE),VLOOKUP(F417,classifications!I$2:K$28,3,FALSE))</f>
        <v>Urban with Significant Rural</v>
      </c>
      <c r="I417" s="124">
        <v>4510</v>
      </c>
      <c r="J417" s="124">
        <v>2970</v>
      </c>
      <c r="K417" s="124">
        <v>0</v>
      </c>
      <c r="L417" s="124">
        <v>47730</v>
      </c>
      <c r="M417" s="124">
        <v>55210</v>
      </c>
      <c r="N417" s="124"/>
    </row>
    <row r="418" spans="1:14" x14ac:dyDescent="0.25">
      <c r="A418" s="3"/>
      <c r="G418" s="3"/>
      <c r="H418" s="3"/>
      <c r="I418" s="124"/>
      <c r="J418" s="124"/>
      <c r="K418" s="124"/>
      <c r="L418" s="124"/>
      <c r="M418" s="124"/>
      <c r="N418" s="124"/>
    </row>
    <row r="419" spans="1:14" x14ac:dyDescent="0.25">
      <c r="A419" s="3"/>
      <c r="B419" s="126"/>
      <c r="C419" s="126"/>
      <c r="D419" s="126" t="s">
        <v>1207</v>
      </c>
      <c r="E419" s="127" t="s">
        <v>1208</v>
      </c>
      <c r="F419" s="127" t="s">
        <v>1208</v>
      </c>
      <c r="G419" s="3" t="str">
        <f>VLOOKUP(F419,regions!A$2:C$419,3,FALSE)</f>
        <v>Shire county</v>
      </c>
      <c r="H419" s="3"/>
      <c r="I419" s="130">
        <v>19070</v>
      </c>
      <c r="J419" s="130">
        <v>36400</v>
      </c>
      <c r="K419" s="130">
        <v>1640</v>
      </c>
      <c r="L419" s="130">
        <v>426030</v>
      </c>
      <c r="M419" s="130">
        <v>483110</v>
      </c>
      <c r="N419" s="124"/>
    </row>
    <row r="420" spans="1:14" x14ac:dyDescent="0.25">
      <c r="A420" s="3"/>
      <c r="B420" s="126" t="s">
        <v>1209</v>
      </c>
      <c r="C420" s="126" t="s">
        <v>1210</v>
      </c>
      <c r="D420" s="126" t="s">
        <v>1211</v>
      </c>
      <c r="E420" s="127"/>
      <c r="F420" s="126" t="s">
        <v>1212</v>
      </c>
      <c r="G420" s="3" t="str">
        <f>VLOOKUP(F420,regions!A$2:C$419,3,FALSE)</f>
        <v>Shire district</v>
      </c>
      <c r="H420" s="3" t="str">
        <f>IFERROR(VLOOKUP(F420,classifications!A$3:C$328,3,FALSE),VLOOKUP(F420,classifications!I$2:K$28,3,FALSE))</f>
        <v>Predominantly Urban</v>
      </c>
      <c r="I420" s="124">
        <v>10</v>
      </c>
      <c r="J420" s="124">
        <v>5450</v>
      </c>
      <c r="K420" s="124">
        <v>20</v>
      </c>
      <c r="L420" s="124">
        <v>51310</v>
      </c>
      <c r="M420" s="124">
        <v>56790</v>
      </c>
      <c r="N420" s="124"/>
    </row>
    <row r="421" spans="1:14" x14ac:dyDescent="0.25">
      <c r="A421" s="3"/>
      <c r="B421" s="126" t="s">
        <v>1213</v>
      </c>
      <c r="C421" s="126" t="s">
        <v>1214</v>
      </c>
      <c r="D421" s="126" t="s">
        <v>1215</v>
      </c>
      <c r="E421" s="127"/>
      <c r="F421" s="126" t="s">
        <v>1216</v>
      </c>
      <c r="G421" s="3" t="str">
        <f>VLOOKUP(F421,regions!A$2:C$419,3,FALSE)</f>
        <v>Shire district</v>
      </c>
      <c r="H421" s="3" t="str">
        <f>IFERROR(VLOOKUP(F421,classifications!A$3:C$328,3,FALSE),VLOOKUP(F421,classifications!I$2:K$28,3,FALSE))</f>
        <v>Predominantly Urban</v>
      </c>
      <c r="I421" s="124">
        <v>10</v>
      </c>
      <c r="J421" s="124">
        <v>2590</v>
      </c>
      <c r="K421" s="124">
        <v>40</v>
      </c>
      <c r="L421" s="124">
        <v>29140</v>
      </c>
      <c r="M421" s="124">
        <v>31780</v>
      </c>
      <c r="N421" s="124"/>
    </row>
    <row r="422" spans="1:14" x14ac:dyDescent="0.25">
      <c r="A422" s="3"/>
      <c r="B422" s="126" t="s">
        <v>1217</v>
      </c>
      <c r="C422" s="126" t="s">
        <v>1218</v>
      </c>
      <c r="D422" s="126" t="s">
        <v>1219</v>
      </c>
      <c r="E422" s="127"/>
      <c r="F422" s="126" t="s">
        <v>1220</v>
      </c>
      <c r="G422" s="3" t="str">
        <f>VLOOKUP(F422,regions!A$2:C$419,3,FALSE)</f>
        <v>Shire district</v>
      </c>
      <c r="H422" s="3" t="str">
        <f>IFERROR(VLOOKUP(F422,classifications!A$3:C$328,3,FALSE),VLOOKUP(F422,classifications!I$2:K$28,3,FALSE))</f>
        <v>Predominantly Urban</v>
      </c>
      <c r="I422" s="124">
        <v>5200</v>
      </c>
      <c r="J422" s="124">
        <v>2530</v>
      </c>
      <c r="K422" s="124">
        <v>580</v>
      </c>
      <c r="L422" s="124">
        <v>48640</v>
      </c>
      <c r="M422" s="124">
        <v>56950</v>
      </c>
      <c r="N422" s="124"/>
    </row>
    <row r="423" spans="1:14" x14ac:dyDescent="0.25">
      <c r="A423" s="3"/>
      <c r="B423" s="126" t="s">
        <v>1221</v>
      </c>
      <c r="C423" s="126" t="s">
        <v>1222</v>
      </c>
      <c r="D423" s="126" t="s">
        <v>1223</v>
      </c>
      <c r="E423" s="127"/>
      <c r="F423" s="126" t="s">
        <v>1224</v>
      </c>
      <c r="G423" s="3" t="str">
        <f>VLOOKUP(F423,regions!A$2:C$419,3,FALSE)</f>
        <v>Shire district</v>
      </c>
      <c r="H423" s="3" t="str">
        <f>IFERROR(VLOOKUP(F423,classifications!A$3:C$328,3,FALSE),VLOOKUP(F423,classifications!I$2:K$28,3,FALSE))</f>
        <v>Urban with Significant Rural</v>
      </c>
      <c r="I423" s="124">
        <v>30</v>
      </c>
      <c r="J423" s="124">
        <v>4370</v>
      </c>
      <c r="K423" s="124">
        <v>70</v>
      </c>
      <c r="L423" s="124">
        <v>33230</v>
      </c>
      <c r="M423" s="124">
        <v>37700</v>
      </c>
      <c r="N423" s="124"/>
    </row>
    <row r="424" spans="1:14" x14ac:dyDescent="0.25">
      <c r="A424" s="3"/>
      <c r="B424" s="126" t="s">
        <v>1225</v>
      </c>
      <c r="C424" s="126" t="s">
        <v>1226</v>
      </c>
      <c r="D424" s="126" t="s">
        <v>1227</v>
      </c>
      <c r="E424" s="127"/>
      <c r="F424" s="126" t="s">
        <v>1228</v>
      </c>
      <c r="G424" s="3" t="str">
        <f>VLOOKUP(F424,regions!A$2:C$419,3,FALSE)</f>
        <v>Shire district</v>
      </c>
      <c r="H424" s="3" t="str">
        <f>IFERROR(VLOOKUP(F424,classifications!A$3:C$328,3,FALSE),VLOOKUP(F424,classifications!I$2:K$28,3,FALSE))</f>
        <v>Predominantly Urban</v>
      </c>
      <c r="I424" s="124">
        <v>20</v>
      </c>
      <c r="J424" s="124">
        <v>7280</v>
      </c>
      <c r="K424" s="124">
        <v>0</v>
      </c>
      <c r="L424" s="124">
        <v>51530</v>
      </c>
      <c r="M424" s="124">
        <v>58830</v>
      </c>
      <c r="N424" s="124"/>
    </row>
    <row r="425" spans="1:14" x14ac:dyDescent="0.25">
      <c r="A425" s="3"/>
      <c r="B425" s="126" t="s">
        <v>1229</v>
      </c>
      <c r="C425" s="126" t="s">
        <v>1230</v>
      </c>
      <c r="D425" s="126" t="s">
        <v>1231</v>
      </c>
      <c r="E425" s="127"/>
      <c r="F425" s="126" t="s">
        <v>1232</v>
      </c>
      <c r="G425" s="3" t="str">
        <f>VLOOKUP(F425,regions!A$2:C$419,3,FALSE)</f>
        <v>Shire district</v>
      </c>
      <c r="H425" s="3" t="str">
        <f>IFERROR(VLOOKUP(F425,classifications!A$3:C$328,3,FALSE),VLOOKUP(F425,classifications!I$2:K$28,3,FALSE))</f>
        <v>Predominantly Urban</v>
      </c>
      <c r="I425" s="124">
        <v>2990</v>
      </c>
      <c r="J425" s="124">
        <v>1480</v>
      </c>
      <c r="K425" s="124">
        <v>80</v>
      </c>
      <c r="L425" s="124">
        <v>30240</v>
      </c>
      <c r="M425" s="124">
        <v>34780</v>
      </c>
      <c r="N425" s="124"/>
    </row>
    <row r="426" spans="1:14" x14ac:dyDescent="0.25">
      <c r="A426" s="3"/>
      <c r="B426" s="126" t="s">
        <v>1233</v>
      </c>
      <c r="C426" s="126" t="s">
        <v>1234</v>
      </c>
      <c r="D426" s="126" t="s">
        <v>1235</v>
      </c>
      <c r="E426" s="127"/>
      <c r="F426" s="126" t="s">
        <v>1236</v>
      </c>
      <c r="G426" s="3" t="str">
        <f>VLOOKUP(F426,regions!A$2:C$419,3,FALSE)</f>
        <v>Shire district</v>
      </c>
      <c r="H426" s="3" t="str">
        <f>IFERROR(VLOOKUP(F426,classifications!A$3:C$328,3,FALSE),VLOOKUP(F426,classifications!I$2:K$28,3,FALSE))</f>
        <v>Predominantly Urban</v>
      </c>
      <c r="I426" s="124">
        <v>0</v>
      </c>
      <c r="J426" s="124">
        <v>5500</v>
      </c>
      <c r="K426" s="124">
        <v>180</v>
      </c>
      <c r="L426" s="124">
        <v>35990</v>
      </c>
      <c r="M426" s="124">
        <v>41670</v>
      </c>
      <c r="N426" s="124"/>
    </row>
    <row r="427" spans="1:14" x14ac:dyDescent="0.25">
      <c r="A427" s="3"/>
      <c r="B427" s="126" t="s">
        <v>1237</v>
      </c>
      <c r="C427" s="126" t="s">
        <v>1238</v>
      </c>
      <c r="D427" s="126" t="s">
        <v>1239</v>
      </c>
      <c r="E427" s="127"/>
      <c r="F427" s="126" t="s">
        <v>1240</v>
      </c>
      <c r="G427" s="3" t="str">
        <f>VLOOKUP(F427,regions!A$2:C$419,3,FALSE)</f>
        <v>Shire district</v>
      </c>
      <c r="H427" s="3" t="str">
        <f>IFERROR(VLOOKUP(F427,classifications!A$3:C$328,3,FALSE),VLOOKUP(F427,classifications!I$2:K$28,3,FALSE))</f>
        <v>Predominantly Urban</v>
      </c>
      <c r="I427" s="124">
        <v>0</v>
      </c>
      <c r="J427" s="124">
        <v>3330</v>
      </c>
      <c r="K427" s="124">
        <v>470</v>
      </c>
      <c r="L427" s="124">
        <v>31570</v>
      </c>
      <c r="M427" s="124">
        <v>35360</v>
      </c>
      <c r="N427" s="124"/>
    </row>
    <row r="428" spans="1:14" x14ac:dyDescent="0.25">
      <c r="A428" s="3"/>
      <c r="B428" s="126" t="s">
        <v>1241</v>
      </c>
      <c r="C428" s="126" t="s">
        <v>1242</v>
      </c>
      <c r="D428" s="126" t="s">
        <v>1243</v>
      </c>
      <c r="E428" s="127"/>
      <c r="F428" s="126" t="s">
        <v>1244</v>
      </c>
      <c r="G428" s="3" t="str">
        <f>VLOOKUP(F428,regions!A$2:C$419,3,FALSE)</f>
        <v>Shire district</v>
      </c>
      <c r="H428" s="3" t="str">
        <f>IFERROR(VLOOKUP(F428,classifications!A$3:C$328,3,FALSE),VLOOKUP(F428,classifications!I$2:K$28,3,FALSE))</f>
        <v>Urban with Significant Rural</v>
      </c>
      <c r="I428" s="124">
        <v>2630</v>
      </c>
      <c r="J428" s="124">
        <v>1130</v>
      </c>
      <c r="K428" s="124">
        <v>170</v>
      </c>
      <c r="L428" s="124">
        <v>31540</v>
      </c>
      <c r="M428" s="124">
        <v>35460</v>
      </c>
      <c r="N428" s="124"/>
    </row>
    <row r="429" spans="1:14" x14ac:dyDescent="0.25">
      <c r="A429" s="3"/>
      <c r="B429" s="126" t="s">
        <v>1245</v>
      </c>
      <c r="C429" s="126" t="s">
        <v>1246</v>
      </c>
      <c r="D429" s="126" t="s">
        <v>1247</v>
      </c>
      <c r="E429" s="127"/>
      <c r="F429" s="126" t="s">
        <v>1248</v>
      </c>
      <c r="G429" s="3" t="str">
        <f>VLOOKUP(F429,regions!A$2:C$419,3,FALSE)</f>
        <v>Shire district</v>
      </c>
      <c r="H429" s="3" t="str">
        <f>IFERROR(VLOOKUP(F429,classifications!A$3:C$328,3,FALSE),VLOOKUP(F429,classifications!I$2:K$28,3,FALSE))</f>
        <v>Predominantly Rural</v>
      </c>
      <c r="I429" s="124">
        <v>4820</v>
      </c>
      <c r="J429" s="124">
        <v>1390</v>
      </c>
      <c r="K429" s="124">
        <v>30</v>
      </c>
      <c r="L429" s="124">
        <v>46030</v>
      </c>
      <c r="M429" s="124">
        <v>52260</v>
      </c>
      <c r="N429" s="124"/>
    </row>
    <row r="430" spans="1:14" x14ac:dyDescent="0.25">
      <c r="A430" s="3"/>
      <c r="B430" s="126" t="s">
        <v>1249</v>
      </c>
      <c r="C430" s="126" t="s">
        <v>1250</v>
      </c>
      <c r="D430" s="126" t="s">
        <v>1251</v>
      </c>
      <c r="E430" s="127"/>
      <c r="F430" s="126" t="s">
        <v>1252</v>
      </c>
      <c r="G430" s="3" t="str">
        <f>VLOOKUP(F430,regions!A$2:C$419,3,FALSE)</f>
        <v>Shire district</v>
      </c>
      <c r="H430" s="3" t="str">
        <f>IFERROR(VLOOKUP(F430,classifications!A$3:C$328,3,FALSE),VLOOKUP(F430,classifications!I$2:K$28,3,FALSE))</f>
        <v>Predominantly Urban</v>
      </c>
      <c r="I430" s="124">
        <v>3360</v>
      </c>
      <c r="J430" s="124">
        <v>1350</v>
      </c>
      <c r="K430" s="124">
        <v>0</v>
      </c>
      <c r="L430" s="124">
        <v>36830</v>
      </c>
      <c r="M430" s="124">
        <v>41540</v>
      </c>
      <c r="N430" s="124"/>
    </row>
    <row r="431" spans="1:14" x14ac:dyDescent="0.25">
      <c r="A431" s="3"/>
      <c r="G431" s="3"/>
      <c r="H431" s="3"/>
      <c r="I431" s="124"/>
      <c r="J431" s="124"/>
      <c r="K431" s="124"/>
      <c r="L431" s="124"/>
      <c r="M431" s="124"/>
      <c r="N431" s="124"/>
    </row>
    <row r="432" spans="1:14" x14ac:dyDescent="0.25">
      <c r="A432" s="3"/>
      <c r="B432" s="126"/>
      <c r="C432" s="126"/>
      <c r="D432" s="126" t="s">
        <v>1253</v>
      </c>
      <c r="E432" s="127" t="s">
        <v>1254</v>
      </c>
      <c r="F432" s="127" t="s">
        <v>1254</v>
      </c>
      <c r="G432" s="3" t="str">
        <f>VLOOKUP(F432,regions!A$2:C$419,3,FALSE)</f>
        <v>Shire county</v>
      </c>
      <c r="H432" s="3"/>
      <c r="I432" s="130">
        <v>17910</v>
      </c>
      <c r="J432" s="130">
        <v>15720</v>
      </c>
      <c r="K432" s="130">
        <v>120</v>
      </c>
      <c r="L432" s="130">
        <v>211510</v>
      </c>
      <c r="M432" s="130">
        <v>245250</v>
      </c>
      <c r="N432" s="124"/>
    </row>
    <row r="433" spans="1:14" x14ac:dyDescent="0.25">
      <c r="A433" s="3"/>
      <c r="B433" s="126" t="s">
        <v>1255</v>
      </c>
      <c r="C433" s="126" t="s">
        <v>1256</v>
      </c>
      <c r="D433" s="126" t="s">
        <v>1257</v>
      </c>
      <c r="E433" s="127"/>
      <c r="F433" s="126" t="s">
        <v>1258</v>
      </c>
      <c r="G433" s="3" t="str">
        <f>VLOOKUP(F433,regions!A$2:C$419,3,FALSE)</f>
        <v>Shire district</v>
      </c>
      <c r="H433" s="3" t="str">
        <f>IFERROR(VLOOKUP(F433,classifications!A$3:C$328,3,FALSE),VLOOKUP(F433,classifications!I$2:K$28,3,FALSE))</f>
        <v>Predominantly Rural</v>
      </c>
      <c r="I433" s="124">
        <v>2690</v>
      </c>
      <c r="J433" s="124">
        <v>1070</v>
      </c>
      <c r="K433" s="124">
        <v>0</v>
      </c>
      <c r="L433" s="124">
        <v>23650</v>
      </c>
      <c r="M433" s="124">
        <v>27410</v>
      </c>
      <c r="N433" s="124"/>
    </row>
    <row r="434" spans="1:14" x14ac:dyDescent="0.25">
      <c r="A434" s="3"/>
      <c r="B434" s="126" t="s">
        <v>1259</v>
      </c>
      <c r="C434" s="126" t="s">
        <v>1260</v>
      </c>
      <c r="D434" s="126" t="s">
        <v>1261</v>
      </c>
      <c r="E434" s="127"/>
      <c r="F434" s="126" t="s">
        <v>1262</v>
      </c>
      <c r="G434" s="3" t="str">
        <f>VLOOKUP(F434,regions!A$2:C$419,3,FALSE)</f>
        <v>Shire district</v>
      </c>
      <c r="H434" s="3" t="str">
        <f>IFERROR(VLOOKUP(F434,classifications!A$3:C$328,3,FALSE),VLOOKUP(F434,classifications!I$2:K$28,3,FALSE))</f>
        <v>Predominantly Urban</v>
      </c>
      <c r="I434" s="124">
        <v>5850</v>
      </c>
      <c r="J434" s="124">
        <v>2300</v>
      </c>
      <c r="K434" s="124">
        <v>0</v>
      </c>
      <c r="L434" s="124">
        <v>47100</v>
      </c>
      <c r="M434" s="124">
        <v>55240</v>
      </c>
      <c r="N434" s="124"/>
    </row>
    <row r="435" spans="1:14" x14ac:dyDescent="0.25">
      <c r="A435" s="3"/>
      <c r="B435" s="126" t="s">
        <v>1263</v>
      </c>
      <c r="C435" s="126" t="s">
        <v>1264</v>
      </c>
      <c r="D435" s="126" t="s">
        <v>1265</v>
      </c>
      <c r="E435" s="127"/>
      <c r="F435" s="126" t="s">
        <v>1266</v>
      </c>
      <c r="G435" s="3" t="str">
        <f>VLOOKUP(F435,regions!A$2:C$419,3,FALSE)</f>
        <v>Shire district</v>
      </c>
      <c r="H435" s="3" t="str">
        <f>IFERROR(VLOOKUP(F435,classifications!A$3:C$328,3,FALSE),VLOOKUP(F435,classifications!I$2:K$28,3,FALSE))</f>
        <v>Predominantly Urban</v>
      </c>
      <c r="I435" s="124">
        <v>3820</v>
      </c>
      <c r="J435" s="124">
        <v>2520</v>
      </c>
      <c r="K435" s="124">
        <v>0</v>
      </c>
      <c r="L435" s="124">
        <v>38350</v>
      </c>
      <c r="M435" s="124">
        <v>44680</v>
      </c>
      <c r="N435" s="124"/>
    </row>
    <row r="436" spans="1:14" x14ac:dyDescent="0.25">
      <c r="A436" s="3"/>
      <c r="B436" s="126" t="s">
        <v>1267</v>
      </c>
      <c r="C436" s="126" t="s">
        <v>1268</v>
      </c>
      <c r="D436" s="126" t="s">
        <v>1269</v>
      </c>
      <c r="E436" s="127"/>
      <c r="F436" s="126" t="s">
        <v>1270</v>
      </c>
      <c r="G436" s="3" t="str">
        <f>VLOOKUP(F436,regions!A$2:C$419,3,FALSE)</f>
        <v>Shire district</v>
      </c>
      <c r="H436" s="3" t="str">
        <f>IFERROR(VLOOKUP(F436,classifications!A$3:C$328,3,FALSE),VLOOKUP(F436,classifications!I$2:K$28,3,FALSE))</f>
        <v>Predominantly Rural</v>
      </c>
      <c r="I436" s="124">
        <v>0</v>
      </c>
      <c r="J436" s="124">
        <v>7070</v>
      </c>
      <c r="K436" s="124">
        <v>120</v>
      </c>
      <c r="L436" s="124">
        <v>49150</v>
      </c>
      <c r="M436" s="124">
        <v>56340</v>
      </c>
      <c r="N436" s="124"/>
    </row>
    <row r="437" spans="1:14" x14ac:dyDescent="0.25">
      <c r="A437" s="3"/>
      <c r="B437" s="126" t="s">
        <v>1271</v>
      </c>
      <c r="C437" s="126" t="s">
        <v>1272</v>
      </c>
      <c r="D437" s="126" t="s">
        <v>1273</v>
      </c>
      <c r="E437" s="127"/>
      <c r="F437" s="126" t="s">
        <v>1274</v>
      </c>
      <c r="G437" s="3" t="str">
        <f>VLOOKUP(F437,regions!A$2:C$419,3,FALSE)</f>
        <v>Shire district</v>
      </c>
      <c r="H437" s="3" t="str">
        <f>IFERROR(VLOOKUP(F437,classifications!A$3:C$328,3,FALSE),VLOOKUP(F437,classifications!I$2:K$28,3,FALSE))</f>
        <v>Predominantly Urban</v>
      </c>
      <c r="I437" s="124">
        <v>5550</v>
      </c>
      <c r="J437" s="124">
        <v>2760</v>
      </c>
      <c r="K437" s="124">
        <v>0</v>
      </c>
      <c r="L437" s="124">
        <v>53260</v>
      </c>
      <c r="M437" s="124">
        <v>61580</v>
      </c>
      <c r="N437" s="124"/>
    </row>
    <row r="438" spans="1:14" x14ac:dyDescent="0.25">
      <c r="A438" s="3"/>
      <c r="G438" s="3"/>
      <c r="H438" s="3"/>
      <c r="I438" s="124"/>
      <c r="J438" s="124"/>
      <c r="K438" s="124"/>
      <c r="L438" s="124"/>
      <c r="M438" s="124"/>
      <c r="N438" s="124"/>
    </row>
    <row r="439" spans="1:14" x14ac:dyDescent="0.25">
      <c r="A439" s="3"/>
      <c r="B439" s="126"/>
      <c r="C439" s="126"/>
      <c r="D439" s="126" t="s">
        <v>1275</v>
      </c>
      <c r="E439" s="127" t="s">
        <v>1276</v>
      </c>
      <c r="F439" s="127" t="s">
        <v>1276</v>
      </c>
      <c r="G439" s="3" t="str">
        <f>VLOOKUP(F439,regions!A$2:C$419,3,FALSE)</f>
        <v>Shire county</v>
      </c>
      <c r="H439" s="3"/>
      <c r="I439" s="130">
        <v>13960</v>
      </c>
      <c r="J439" s="130">
        <v>32150</v>
      </c>
      <c r="K439" s="130">
        <v>1620</v>
      </c>
      <c r="L439" s="130">
        <v>321580</v>
      </c>
      <c r="M439" s="130">
        <v>369300</v>
      </c>
      <c r="N439" s="124"/>
    </row>
    <row r="440" spans="1:14" x14ac:dyDescent="0.25">
      <c r="A440" s="3"/>
      <c r="B440" s="126" t="s">
        <v>1277</v>
      </c>
      <c r="C440" s="126" t="s">
        <v>1278</v>
      </c>
      <c r="D440" s="126" t="s">
        <v>1279</v>
      </c>
      <c r="E440" s="127"/>
      <c r="F440" s="126" t="s">
        <v>1280</v>
      </c>
      <c r="G440" s="3" t="str">
        <f>VLOOKUP(F440,regions!A$2:C$419,3,FALSE)</f>
        <v>Shire district</v>
      </c>
      <c r="H440" s="3" t="str">
        <f>IFERROR(VLOOKUP(F440,classifications!A$3:C$328,3,FALSE),VLOOKUP(F440,classifications!I$2:K$28,3,FALSE))</f>
        <v>Predominantly Urban</v>
      </c>
      <c r="I440" s="124">
        <v>2610</v>
      </c>
      <c r="J440" s="124">
        <v>1000</v>
      </c>
      <c r="K440" s="124">
        <v>0</v>
      </c>
      <c r="L440" s="124">
        <v>24580</v>
      </c>
      <c r="M440" s="124">
        <v>28190</v>
      </c>
      <c r="N440" s="124"/>
    </row>
    <row r="441" spans="1:14" x14ac:dyDescent="0.25">
      <c r="A441" s="3"/>
      <c r="B441" s="126" t="s">
        <v>1281</v>
      </c>
      <c r="C441" s="126" t="s">
        <v>1282</v>
      </c>
      <c r="D441" s="126" t="s">
        <v>1283</v>
      </c>
      <c r="E441" s="127"/>
      <c r="F441" s="126" t="s">
        <v>1284</v>
      </c>
      <c r="G441" s="3" t="str">
        <f>VLOOKUP(F441,regions!A$2:C$419,3,FALSE)</f>
        <v>Shire district</v>
      </c>
      <c r="H441" s="3" t="str">
        <f>IFERROR(VLOOKUP(F441,classifications!A$3:C$328,3,FALSE),VLOOKUP(F441,classifications!I$2:K$28,3,FALSE))</f>
        <v>Predominantly Urban</v>
      </c>
      <c r="I441" s="124">
        <v>3360</v>
      </c>
      <c r="J441" s="124">
        <v>3240</v>
      </c>
      <c r="K441" s="124">
        <v>0</v>
      </c>
      <c r="L441" s="124">
        <v>65780</v>
      </c>
      <c r="M441" s="124">
        <v>72380</v>
      </c>
      <c r="N441" s="124"/>
    </row>
    <row r="442" spans="1:14" x14ac:dyDescent="0.25">
      <c r="A442" s="3"/>
      <c r="B442" s="126" t="s">
        <v>1285</v>
      </c>
      <c r="C442" s="126" t="s">
        <v>1286</v>
      </c>
      <c r="D442" s="126" t="s">
        <v>1287</v>
      </c>
      <c r="E442" s="127"/>
      <c r="F442" s="126" t="s">
        <v>1288</v>
      </c>
      <c r="G442" s="3" t="str">
        <f>VLOOKUP(F442,regions!A$2:C$419,3,FALSE)</f>
        <v>Shire district</v>
      </c>
      <c r="H442" s="3" t="str">
        <f>IFERROR(VLOOKUP(F442,classifications!A$3:C$328,3,FALSE),VLOOKUP(F442,classifications!I$2:K$28,3,FALSE))</f>
        <v>Predominantly Rural</v>
      </c>
      <c r="I442" s="124">
        <v>70</v>
      </c>
      <c r="J442" s="124">
        <v>7690</v>
      </c>
      <c r="K442" s="124">
        <v>280</v>
      </c>
      <c r="L442" s="124">
        <v>47100</v>
      </c>
      <c r="M442" s="124">
        <v>55150</v>
      </c>
      <c r="N442" s="124"/>
    </row>
    <row r="443" spans="1:14" x14ac:dyDescent="0.25">
      <c r="A443" s="3"/>
      <c r="B443" s="126" t="s">
        <v>1289</v>
      </c>
      <c r="C443" s="126" t="s">
        <v>1290</v>
      </c>
      <c r="D443" s="126" t="s">
        <v>1291</v>
      </c>
      <c r="E443" s="127"/>
      <c r="F443" s="126" t="s">
        <v>1292</v>
      </c>
      <c r="G443" s="3" t="str">
        <f>VLOOKUP(F443,regions!A$2:C$419,3,FALSE)</f>
        <v>Shire district</v>
      </c>
      <c r="H443" s="3" t="str">
        <f>IFERROR(VLOOKUP(F443,classifications!A$3:C$328,3,FALSE),VLOOKUP(F443,classifications!I$2:K$28,3,FALSE))</f>
        <v>Predominantly Urban</v>
      </c>
      <c r="I443" s="124">
        <v>7840</v>
      </c>
      <c r="J443" s="124">
        <v>2400</v>
      </c>
      <c r="K443" s="124">
        <v>0</v>
      </c>
      <c r="L443" s="124">
        <v>33890</v>
      </c>
      <c r="M443" s="124">
        <v>44130</v>
      </c>
      <c r="N443" s="124"/>
    </row>
    <row r="444" spans="1:14" x14ac:dyDescent="0.25">
      <c r="A444" s="3"/>
      <c r="B444" s="126" t="s">
        <v>1293</v>
      </c>
      <c r="C444" s="126" t="s">
        <v>1294</v>
      </c>
      <c r="D444" s="126" t="s">
        <v>1295</v>
      </c>
      <c r="E444" s="127"/>
      <c r="F444" s="126" t="s">
        <v>1296</v>
      </c>
      <c r="G444" s="3" t="str">
        <f>VLOOKUP(F444,regions!A$2:C$419,3,FALSE)</f>
        <v>Shire district</v>
      </c>
      <c r="H444" s="3" t="str">
        <f>IFERROR(VLOOKUP(F444,classifications!A$3:C$328,3,FALSE),VLOOKUP(F444,classifications!I$2:K$28,3,FALSE))</f>
        <v>Predominantly Rural</v>
      </c>
      <c r="I444" s="124">
        <v>60</v>
      </c>
      <c r="J444" s="124">
        <v>6620</v>
      </c>
      <c r="K444" s="124">
        <v>30</v>
      </c>
      <c r="L444" s="124">
        <v>52240</v>
      </c>
      <c r="M444" s="124">
        <v>58940</v>
      </c>
      <c r="N444" s="124"/>
    </row>
    <row r="445" spans="1:14" x14ac:dyDescent="0.25">
      <c r="A445" s="3"/>
      <c r="B445" s="126" t="s">
        <v>1297</v>
      </c>
      <c r="C445" s="126" t="s">
        <v>1298</v>
      </c>
      <c r="D445" s="126" t="s">
        <v>1299</v>
      </c>
      <c r="E445" s="127"/>
      <c r="F445" s="126" t="s">
        <v>1300</v>
      </c>
      <c r="G445" s="3" t="str">
        <f>VLOOKUP(F445,regions!A$2:C$419,3,FALSE)</f>
        <v>Shire district</v>
      </c>
      <c r="H445" s="3" t="str">
        <f>IFERROR(VLOOKUP(F445,classifications!A$3:C$328,3,FALSE),VLOOKUP(F445,classifications!I$2:K$28,3,FALSE))</f>
        <v>Predominantly Urban</v>
      </c>
      <c r="I445" s="124">
        <v>20</v>
      </c>
      <c r="J445" s="124">
        <v>6420</v>
      </c>
      <c r="K445" s="124">
        <v>1310</v>
      </c>
      <c r="L445" s="124">
        <v>53550</v>
      </c>
      <c r="M445" s="124">
        <v>61290</v>
      </c>
      <c r="N445" s="124"/>
    </row>
    <row r="446" spans="1:14" x14ac:dyDescent="0.25">
      <c r="A446" s="3"/>
      <c r="B446" s="126" t="s">
        <v>1301</v>
      </c>
      <c r="C446" s="126" t="s">
        <v>1302</v>
      </c>
      <c r="D446" s="126" t="s">
        <v>1303</v>
      </c>
      <c r="E446" s="127"/>
      <c r="F446" s="126" t="s">
        <v>1304</v>
      </c>
      <c r="G446" s="3" t="str">
        <f>VLOOKUP(F446,regions!A$2:C$419,3,FALSE)</f>
        <v>Shire district</v>
      </c>
      <c r="H446" s="3" t="str">
        <f>IFERROR(VLOOKUP(F446,classifications!A$3:C$328,3,FALSE),VLOOKUP(F446,classifications!I$2:K$28,3,FALSE))</f>
        <v>Predominantly Urban</v>
      </c>
      <c r="I446" s="124">
        <v>0</v>
      </c>
      <c r="J446" s="124">
        <v>4780</v>
      </c>
      <c r="K446" s="124">
        <v>0</v>
      </c>
      <c r="L446" s="124">
        <v>44440</v>
      </c>
      <c r="M446" s="124">
        <v>49220</v>
      </c>
      <c r="N446" s="124"/>
    </row>
    <row r="447" spans="1:14" x14ac:dyDescent="0.25">
      <c r="A447" s="3"/>
      <c r="G447" s="3"/>
      <c r="H447" s="3"/>
      <c r="I447" s="124"/>
      <c r="J447" s="124"/>
      <c r="K447" s="124"/>
      <c r="L447" s="124"/>
      <c r="M447" s="124"/>
      <c r="N447" s="124"/>
    </row>
    <row r="448" spans="1:14" x14ac:dyDescent="0.25">
      <c r="A448" s="3"/>
      <c r="B448" s="126"/>
      <c r="C448" s="126"/>
      <c r="D448" s="126" t="s">
        <v>1590</v>
      </c>
      <c r="E448" s="127" t="s">
        <v>1591</v>
      </c>
      <c r="F448" s="127"/>
      <c r="G448" s="3"/>
      <c r="H448" s="3"/>
      <c r="I448" s="131"/>
      <c r="J448" s="131"/>
      <c r="K448" s="131"/>
      <c r="L448" s="131"/>
      <c r="M448" s="131"/>
      <c r="N448" s="124"/>
    </row>
    <row r="449" spans="1:14" x14ac:dyDescent="0.25">
      <c r="A449" s="3"/>
      <c r="B449" s="126" t="s">
        <v>1592</v>
      </c>
      <c r="C449" s="126" t="s">
        <v>1593</v>
      </c>
      <c r="D449" s="126" t="s">
        <v>1594</v>
      </c>
      <c r="E449" s="127"/>
      <c r="F449" s="126" t="s">
        <v>1595</v>
      </c>
      <c r="G449" s="129"/>
      <c r="H449" s="129"/>
      <c r="I449" s="131"/>
      <c r="J449" s="131"/>
      <c r="K449" s="131"/>
      <c r="L449" s="131"/>
      <c r="M449" s="131"/>
      <c r="N449" s="124"/>
    </row>
    <row r="450" spans="1:14" x14ac:dyDescent="0.25">
      <c r="A450" s="3"/>
      <c r="B450" s="126" t="s">
        <v>1596</v>
      </c>
      <c r="C450" s="126" t="s">
        <v>1597</v>
      </c>
      <c r="D450" s="126" t="s">
        <v>1598</v>
      </c>
      <c r="E450" s="127"/>
      <c r="F450" s="126" t="s">
        <v>1599</v>
      </c>
      <c r="G450" s="129"/>
      <c r="H450" s="129"/>
      <c r="I450" s="131"/>
      <c r="J450" s="131"/>
      <c r="K450" s="131"/>
      <c r="L450" s="131"/>
      <c r="M450" s="131"/>
      <c r="N450" s="124"/>
    </row>
    <row r="451" spans="1:14" x14ac:dyDescent="0.25">
      <c r="A451" s="3"/>
      <c r="B451" s="126" t="s">
        <v>1600</v>
      </c>
      <c r="C451" s="126" t="s">
        <v>1601</v>
      </c>
      <c r="D451" s="126" t="s">
        <v>1602</v>
      </c>
      <c r="E451" s="127"/>
      <c r="F451" s="126" t="s">
        <v>1603</v>
      </c>
      <c r="G451" s="129"/>
      <c r="H451" s="129"/>
      <c r="I451" s="131"/>
      <c r="J451" s="131"/>
      <c r="K451" s="131"/>
      <c r="L451" s="131"/>
      <c r="M451" s="131"/>
      <c r="N451" s="124"/>
    </row>
    <row r="452" spans="1:14" x14ac:dyDescent="0.25">
      <c r="A452" s="3"/>
      <c r="B452" s="126" t="s">
        <v>1604</v>
      </c>
      <c r="C452" s="126" t="s">
        <v>1605</v>
      </c>
      <c r="D452" s="126" t="s">
        <v>1606</v>
      </c>
      <c r="E452" s="127"/>
      <c r="F452" s="126" t="s">
        <v>1607</v>
      </c>
      <c r="G452" s="129"/>
      <c r="H452" s="129"/>
      <c r="I452" s="131"/>
      <c r="J452" s="131"/>
      <c r="K452" s="131"/>
      <c r="L452" s="131"/>
      <c r="M452" s="131"/>
      <c r="N452" s="124"/>
    </row>
    <row r="453" spans="1:14" x14ac:dyDescent="0.25">
      <c r="A453" s="3"/>
      <c r="G453" s="3"/>
      <c r="H453" s="3"/>
      <c r="I453" s="124"/>
      <c r="J453" s="124"/>
      <c r="K453" s="124"/>
      <c r="L453" s="124"/>
      <c r="M453" s="124"/>
      <c r="N453" s="124"/>
    </row>
    <row r="454" spans="1:14" x14ac:dyDescent="0.25">
      <c r="A454" s="3"/>
      <c r="B454" s="126"/>
      <c r="C454" s="126"/>
      <c r="D454" s="126" t="s">
        <v>1305</v>
      </c>
      <c r="E454" s="127" t="s">
        <v>1306</v>
      </c>
      <c r="F454" s="127" t="s">
        <v>1306</v>
      </c>
      <c r="G454" s="3" t="str">
        <f>VLOOKUP(F454,regions!A$2:C$419,3,FALSE)</f>
        <v>Shire county</v>
      </c>
      <c r="H454" s="3"/>
      <c r="I454" s="132">
        <v>5950</v>
      </c>
      <c r="J454" s="132">
        <v>32440</v>
      </c>
      <c r="K454" s="132">
        <v>80</v>
      </c>
      <c r="L454" s="132">
        <v>217420</v>
      </c>
      <c r="M454" s="134">
        <v>255890</v>
      </c>
      <c r="N454" s="124"/>
    </row>
    <row r="455" spans="1:14" x14ac:dyDescent="0.25">
      <c r="A455" s="3"/>
      <c r="B455" s="126" t="s">
        <v>1307</v>
      </c>
      <c r="C455" s="126" t="s">
        <v>1308</v>
      </c>
      <c r="D455" s="126" t="s">
        <v>1309</v>
      </c>
      <c r="E455" s="127"/>
      <c r="F455" s="126" t="s">
        <v>1310</v>
      </c>
      <c r="G455" s="3" t="str">
        <f>VLOOKUP(F455,regions!A$2:C$419,3,FALSE)</f>
        <v>Shire district</v>
      </c>
      <c r="H455" s="3" t="str">
        <f>IFERROR(VLOOKUP(F455,classifications!A$3:C$328,3,FALSE),VLOOKUP(F455,classifications!I$2:K$28,3,FALSE))</f>
        <v>Predominantly Urban</v>
      </c>
      <c r="I455" s="124">
        <v>0</v>
      </c>
      <c r="J455" s="124">
        <v>4140</v>
      </c>
      <c r="K455" s="124">
        <v>20</v>
      </c>
      <c r="L455" s="124">
        <v>36000</v>
      </c>
      <c r="M455" s="124">
        <v>40160</v>
      </c>
      <c r="N455" s="124"/>
    </row>
    <row r="456" spans="1:14" x14ac:dyDescent="0.25">
      <c r="A456" s="3"/>
      <c r="B456" s="126" t="s">
        <v>1311</v>
      </c>
      <c r="C456" s="126" t="s">
        <v>1312</v>
      </c>
      <c r="D456" s="126" t="s">
        <v>1313</v>
      </c>
      <c r="E456" s="127"/>
      <c r="F456" s="126" t="s">
        <v>1314</v>
      </c>
      <c r="G456" s="3" t="str">
        <f>VLOOKUP(F456,regions!A$2:C$419,3,FALSE)</f>
        <v>Shire district</v>
      </c>
      <c r="H456" s="3" t="str">
        <f>IFERROR(VLOOKUP(F456,classifications!A$3:C$328,3,FALSE),VLOOKUP(F456,classifications!I$2:K$28,3,FALSE))</f>
        <v>Predominantly Rural</v>
      </c>
      <c r="I456" s="124">
        <v>0</v>
      </c>
      <c r="J456" s="124">
        <v>4660</v>
      </c>
      <c r="K456" s="124">
        <v>0</v>
      </c>
      <c r="L456" s="124">
        <v>29870</v>
      </c>
      <c r="M456" s="124">
        <v>34540</v>
      </c>
      <c r="N456" s="124"/>
    </row>
    <row r="457" spans="1:14" x14ac:dyDescent="0.25">
      <c r="A457" s="3"/>
      <c r="B457" s="126" t="s">
        <v>1315</v>
      </c>
      <c r="C457" s="126" t="s">
        <v>1316</v>
      </c>
      <c r="D457" s="126" t="s">
        <v>1317</v>
      </c>
      <c r="E457" s="127"/>
      <c r="F457" s="126" t="s">
        <v>1318</v>
      </c>
      <c r="G457" s="3" t="str">
        <f>VLOOKUP(F457,regions!A$2:C$419,3,FALSE)</f>
        <v>Shire district</v>
      </c>
      <c r="H457" s="3" t="str">
        <f>IFERROR(VLOOKUP(F457,classifications!A$3:C$328,3,FALSE),VLOOKUP(F457,classifications!I$2:K$28,3,FALSE))</f>
        <v>Predominantly Urban</v>
      </c>
      <c r="I457" s="124">
        <v>5920</v>
      </c>
      <c r="J457" s="124">
        <v>1930</v>
      </c>
      <c r="K457" s="124">
        <v>10</v>
      </c>
      <c r="L457" s="124">
        <v>28200</v>
      </c>
      <c r="M457" s="124">
        <v>36060</v>
      </c>
      <c r="N457" s="124"/>
    </row>
    <row r="458" spans="1:14" x14ac:dyDescent="0.25">
      <c r="A458" s="3"/>
      <c r="B458" s="126" t="s">
        <v>1319</v>
      </c>
      <c r="C458" s="126" t="s">
        <v>1320</v>
      </c>
      <c r="D458" s="126" t="s">
        <v>1321</v>
      </c>
      <c r="E458" s="127"/>
      <c r="F458" s="126" t="s">
        <v>1322</v>
      </c>
      <c r="G458" s="3" t="str">
        <f>VLOOKUP(F458,regions!A$2:C$419,3,FALSE)</f>
        <v>Shire district</v>
      </c>
      <c r="H458" s="3" t="str">
        <f>IFERROR(VLOOKUP(F458,classifications!A$3:C$328,3,FALSE),VLOOKUP(F458,classifications!I$2:K$28,3,FALSE))</f>
        <v>Predominantly Urban</v>
      </c>
      <c r="I458" s="124">
        <v>10</v>
      </c>
      <c r="J458" s="124">
        <v>7200</v>
      </c>
      <c r="K458" s="124">
        <v>10</v>
      </c>
      <c r="L458" s="124">
        <v>37250</v>
      </c>
      <c r="M458" s="124">
        <v>44470</v>
      </c>
      <c r="N458" s="124"/>
    </row>
    <row r="459" spans="1:14" x14ac:dyDescent="0.25">
      <c r="A459" s="3"/>
      <c r="B459" s="126" t="s">
        <v>1323</v>
      </c>
      <c r="C459" s="126" t="s">
        <v>1324</v>
      </c>
      <c r="D459" s="126" t="s">
        <v>1325</v>
      </c>
      <c r="E459" s="127"/>
      <c r="F459" s="126" t="s">
        <v>1326</v>
      </c>
      <c r="G459" s="3" t="str">
        <f>VLOOKUP(F459,regions!A$2:C$419,3,FALSE)</f>
        <v>Shire district</v>
      </c>
      <c r="H459" s="3" t="str">
        <f>IFERROR(VLOOKUP(F459,classifications!A$3:C$328,3,FALSE),VLOOKUP(F459,classifications!I$2:K$28,3,FALSE))</f>
        <v>Predominantly Rural</v>
      </c>
      <c r="I459" s="124">
        <v>20</v>
      </c>
      <c r="J459" s="124">
        <v>7930</v>
      </c>
      <c r="K459" s="124">
        <v>30</v>
      </c>
      <c r="L459" s="124">
        <v>46420</v>
      </c>
      <c r="M459" s="124">
        <v>54410</v>
      </c>
      <c r="N459" s="124"/>
    </row>
    <row r="460" spans="1:14" ht="13.8" thickBot="1" x14ac:dyDescent="0.3">
      <c r="A460" s="15"/>
      <c r="B460" s="135" t="s">
        <v>1327</v>
      </c>
      <c r="C460" s="135" t="s">
        <v>1328</v>
      </c>
      <c r="D460" s="135" t="s">
        <v>1329</v>
      </c>
      <c r="E460" s="136"/>
      <c r="F460" s="135" t="s">
        <v>1330</v>
      </c>
      <c r="G460" s="3" t="str">
        <f>VLOOKUP(F460,regions!A$2:C$419,3,FALSE)</f>
        <v>Shire district</v>
      </c>
      <c r="H460" s="3" t="str">
        <f>IFERROR(VLOOKUP(F460,classifications!A$3:C$328,3,FALSE),VLOOKUP(F460,classifications!I$2:K$28,3,FALSE))</f>
        <v>Urban with Significant Rural</v>
      </c>
      <c r="I460" s="137">
        <v>0</v>
      </c>
      <c r="J460" s="137">
        <v>6580</v>
      </c>
      <c r="K460" s="137">
        <v>10</v>
      </c>
      <c r="L460" s="137">
        <v>39670</v>
      </c>
      <c r="M460" s="137">
        <v>46260</v>
      </c>
      <c r="N460" s="124"/>
    </row>
    <row r="461" spans="1:14" x14ac:dyDescent="0.25">
      <c r="A461" s="3"/>
      <c r="G461" s="3"/>
      <c r="H461" s="3"/>
      <c r="I461" s="3"/>
      <c r="J461" s="3"/>
      <c r="K461" s="3"/>
      <c r="L461" s="3"/>
      <c r="M461" s="3"/>
    </row>
    <row r="462" spans="1:14" ht="14.4" x14ac:dyDescent="0.3">
      <c r="A462" s="3"/>
      <c r="F462" s="138" t="s">
        <v>1425</v>
      </c>
      <c r="G462" s="43"/>
      <c r="H462" s="43"/>
      <c r="I462" s="43"/>
      <c r="J462" s="43"/>
      <c r="K462" s="43"/>
      <c r="L462" s="43"/>
      <c r="M462" s="43"/>
    </row>
    <row r="463" spans="1:14" ht="15" customHeight="1" x14ac:dyDescent="0.3">
      <c r="A463" s="3"/>
      <c r="F463" s="212" t="s">
        <v>1608</v>
      </c>
      <c r="G463" s="212"/>
      <c r="H463" s="212"/>
      <c r="I463" s="212"/>
      <c r="J463" s="212"/>
      <c r="K463" s="212"/>
      <c r="L463" s="212"/>
      <c r="M463" s="212"/>
    </row>
    <row r="464" spans="1:14" ht="15" customHeight="1" x14ac:dyDescent="0.3">
      <c r="A464" s="3"/>
      <c r="F464" s="213" t="s">
        <v>1609</v>
      </c>
      <c r="G464" s="212"/>
      <c r="H464" s="212"/>
      <c r="I464" s="212"/>
      <c r="J464" s="212"/>
      <c r="K464" s="212"/>
      <c r="L464" s="212"/>
      <c r="M464" s="212"/>
    </row>
    <row r="465" spans="1:13" ht="15" customHeight="1" x14ac:dyDescent="0.3">
      <c r="A465" s="3"/>
      <c r="F465" s="212" t="s">
        <v>1610</v>
      </c>
      <c r="G465" s="212"/>
      <c r="H465" s="212"/>
      <c r="I465" s="212"/>
      <c r="J465" s="212"/>
      <c r="K465" s="212"/>
      <c r="L465" s="212"/>
      <c r="M465" s="212"/>
    </row>
    <row r="466" spans="1:13" ht="14.4" x14ac:dyDescent="0.3">
      <c r="A466" s="3"/>
      <c r="F466" s="212" t="s">
        <v>1611</v>
      </c>
      <c r="G466" s="212"/>
      <c r="H466" s="212"/>
      <c r="I466" s="212"/>
      <c r="J466" s="212"/>
      <c r="K466" s="212"/>
      <c r="L466" s="212"/>
      <c r="M466" s="212"/>
    </row>
    <row r="467" spans="1:13" ht="14.4" x14ac:dyDescent="0.3">
      <c r="A467" s="3"/>
      <c r="F467" s="204"/>
      <c r="G467" s="201"/>
      <c r="H467" s="201"/>
      <c r="I467" s="201"/>
      <c r="J467" s="201"/>
      <c r="K467" s="201"/>
      <c r="L467" s="201"/>
      <c r="M467" s="201"/>
    </row>
    <row r="468" spans="1:13" ht="15" customHeight="1" x14ac:dyDescent="0.3">
      <c r="A468" s="3"/>
      <c r="F468" s="212" t="s">
        <v>1612</v>
      </c>
      <c r="G468" s="212"/>
      <c r="H468" s="212"/>
      <c r="I468" s="212"/>
      <c r="J468" s="212"/>
      <c r="K468" s="212"/>
      <c r="L468" s="212"/>
      <c r="M468" s="212"/>
    </row>
    <row r="469" spans="1:13" ht="15" customHeight="1" x14ac:dyDescent="0.3">
      <c r="A469" s="3"/>
      <c r="F469" s="212" t="s">
        <v>1613</v>
      </c>
      <c r="G469" s="212"/>
      <c r="H469" s="212"/>
      <c r="I469" s="212"/>
      <c r="J469" s="212"/>
      <c r="K469" s="212"/>
      <c r="L469" s="212"/>
      <c r="M469" s="212"/>
    </row>
    <row r="470" spans="1:13" ht="15" customHeight="1" x14ac:dyDescent="0.3">
      <c r="A470" s="3"/>
      <c r="F470" s="213" t="s">
        <v>1614</v>
      </c>
      <c r="G470" s="212"/>
      <c r="H470" s="212"/>
      <c r="I470" s="212"/>
      <c r="J470" s="212"/>
      <c r="K470" s="212"/>
      <c r="L470" s="212"/>
      <c r="M470" s="212"/>
    </row>
    <row r="471" spans="1:13" ht="14.4" x14ac:dyDescent="0.3">
      <c r="A471" s="3"/>
      <c r="F471" s="204"/>
      <c r="G471" s="201"/>
      <c r="H471" s="201"/>
      <c r="I471" s="201"/>
      <c r="J471" s="201"/>
      <c r="K471" s="201"/>
      <c r="L471" s="201"/>
      <c r="M471" s="201"/>
    </row>
    <row r="472" spans="1:13" ht="12.75" customHeight="1" x14ac:dyDescent="0.25">
      <c r="A472" s="3"/>
      <c r="F472" s="214" t="s">
        <v>1615</v>
      </c>
      <c r="G472" s="214"/>
      <c r="H472" s="214"/>
      <c r="I472" s="214"/>
      <c r="J472" s="214"/>
      <c r="K472" s="214"/>
      <c r="L472" s="214"/>
      <c r="M472" s="214"/>
    </row>
    <row r="473" spans="1:13" ht="12.75" customHeight="1" x14ac:dyDescent="0.25">
      <c r="A473" s="3"/>
      <c r="F473" s="214" t="s">
        <v>1616</v>
      </c>
      <c r="G473" s="214"/>
      <c r="H473" s="214"/>
      <c r="I473" s="214"/>
      <c r="J473" s="214"/>
      <c r="K473" s="214"/>
      <c r="L473" s="214"/>
      <c r="M473" s="214"/>
    </row>
    <row r="474" spans="1:13" x14ac:dyDescent="0.25">
      <c r="A474" s="3"/>
      <c r="F474" s="214" t="s">
        <v>1617</v>
      </c>
      <c r="G474" s="214"/>
      <c r="H474" s="214"/>
      <c r="I474" s="214"/>
      <c r="J474" s="214"/>
      <c r="K474" s="214"/>
      <c r="L474" s="214"/>
      <c r="M474" s="214"/>
    </row>
    <row r="475" spans="1:13" ht="12.75" customHeight="1" x14ac:dyDescent="0.25">
      <c r="A475" s="3"/>
      <c r="F475" s="214" t="s">
        <v>1618</v>
      </c>
      <c r="G475" s="214"/>
      <c r="H475" s="214"/>
      <c r="I475" s="214"/>
      <c r="J475" s="214"/>
      <c r="K475" s="214"/>
      <c r="L475" s="214"/>
      <c r="M475" s="214"/>
    </row>
    <row r="476" spans="1:13" ht="15.6" x14ac:dyDescent="0.25">
      <c r="A476" s="3"/>
      <c r="F476" s="205"/>
      <c r="G476" s="200"/>
      <c r="H476" s="200"/>
      <c r="I476" s="200"/>
      <c r="J476" s="200"/>
      <c r="K476" s="200"/>
      <c r="L476" s="200"/>
      <c r="M476" s="200"/>
    </row>
    <row r="477" spans="1:13" x14ac:dyDescent="0.25">
      <c r="A477" s="3"/>
      <c r="F477" s="202"/>
      <c r="G477" s="199"/>
      <c r="H477" s="199"/>
      <c r="I477" s="199"/>
      <c r="J477" s="199"/>
      <c r="K477" s="199"/>
      <c r="L477" s="199"/>
      <c r="M477" s="199"/>
    </row>
    <row r="478" spans="1:13" x14ac:dyDescent="0.25">
      <c r="A478" s="3"/>
      <c r="F478" s="139" t="s">
        <v>1619</v>
      </c>
      <c r="G478" s="140"/>
      <c r="H478" s="140"/>
      <c r="I478" s="140"/>
      <c r="J478" s="140"/>
      <c r="K478" s="140"/>
      <c r="L478" s="140"/>
      <c r="M478" s="140"/>
    </row>
    <row r="479" spans="1:13" ht="12.75" customHeight="1" x14ac:dyDescent="0.25">
      <c r="A479" s="3"/>
      <c r="F479" s="214" t="s">
        <v>1620</v>
      </c>
      <c r="G479" s="214"/>
      <c r="H479" s="214"/>
      <c r="I479" s="214"/>
      <c r="J479" s="214"/>
      <c r="K479" s="214"/>
      <c r="L479" s="214"/>
      <c r="M479" s="214"/>
    </row>
    <row r="480" spans="1:13" ht="12.75" customHeight="1" x14ac:dyDescent="0.25">
      <c r="A480" s="3"/>
      <c r="F480" s="214" t="s">
        <v>1621</v>
      </c>
      <c r="G480" s="214"/>
      <c r="H480" s="214"/>
      <c r="I480" s="214"/>
      <c r="J480" s="214"/>
      <c r="K480" s="214"/>
      <c r="L480" s="214"/>
      <c r="M480" s="214"/>
    </row>
    <row r="481" spans="1:13" ht="12.75" customHeight="1" x14ac:dyDescent="0.25">
      <c r="A481" s="3"/>
      <c r="F481" s="214" t="s">
        <v>1622</v>
      </c>
      <c r="G481" s="214"/>
      <c r="H481" s="214"/>
      <c r="I481" s="214"/>
      <c r="J481" s="214"/>
      <c r="K481" s="214"/>
      <c r="L481" s="214"/>
      <c r="M481" s="214"/>
    </row>
    <row r="482" spans="1:13" ht="12.75" customHeight="1" x14ac:dyDescent="0.25">
      <c r="A482" s="3"/>
      <c r="F482" s="214" t="s">
        <v>1623</v>
      </c>
      <c r="G482" s="214"/>
      <c r="H482" s="214"/>
      <c r="I482" s="214"/>
      <c r="J482" s="214"/>
      <c r="K482" s="214"/>
      <c r="L482" s="214"/>
      <c r="M482" s="214"/>
    </row>
    <row r="483" spans="1:13" x14ac:dyDescent="0.25">
      <c r="A483" s="3"/>
      <c r="F483" s="203"/>
      <c r="G483" s="200"/>
      <c r="H483" s="200"/>
      <c r="I483" s="200"/>
      <c r="J483" s="200"/>
      <c r="K483" s="200"/>
      <c r="L483" s="200"/>
      <c r="M483" s="200"/>
    </row>
    <row r="484" spans="1:13" ht="15.6" x14ac:dyDescent="0.25">
      <c r="A484" s="3"/>
      <c r="F484" s="215" t="s">
        <v>1624</v>
      </c>
      <c r="G484" s="140"/>
      <c r="H484" s="140"/>
      <c r="I484" s="140"/>
      <c r="J484" s="140"/>
      <c r="K484" s="140"/>
      <c r="L484" s="140"/>
      <c r="M484" s="140"/>
    </row>
    <row r="485" spans="1:13" x14ac:dyDescent="0.25">
      <c r="A485" s="3"/>
      <c r="F485" s="140" t="s">
        <v>1625</v>
      </c>
      <c r="G485" s="140"/>
      <c r="H485" s="140"/>
      <c r="I485" s="140"/>
      <c r="J485" s="140"/>
      <c r="K485" s="140"/>
      <c r="L485" s="140"/>
      <c r="M485" s="140"/>
    </row>
    <row r="486" spans="1:13" x14ac:dyDescent="0.25">
      <c r="A486" s="3"/>
      <c r="F486" s="140" t="s">
        <v>1626</v>
      </c>
      <c r="G486" s="140"/>
      <c r="H486" s="140"/>
      <c r="I486" s="140"/>
      <c r="J486" s="140"/>
      <c r="K486" s="140"/>
      <c r="L486" s="140"/>
      <c r="M486" s="140"/>
    </row>
    <row r="487" spans="1:13" x14ac:dyDescent="0.25">
      <c r="A487" s="3"/>
      <c r="F487" s="202"/>
      <c r="G487" s="199"/>
      <c r="H487" s="199"/>
      <c r="I487" s="199"/>
      <c r="J487" s="199"/>
      <c r="K487" s="199"/>
      <c r="L487" s="199"/>
      <c r="M487" s="199"/>
    </row>
    <row r="488" spans="1:13" x14ac:dyDescent="0.25">
      <c r="A488" s="3"/>
      <c r="F488" s="214" t="s">
        <v>1627</v>
      </c>
      <c r="G488" s="214"/>
      <c r="H488" s="214"/>
      <c r="I488" s="214"/>
      <c r="J488" s="214"/>
      <c r="K488" s="214"/>
      <c r="L488" s="214"/>
      <c r="M488" s="214"/>
    </row>
    <row r="489" spans="1:13" x14ac:dyDescent="0.25">
      <c r="A489" s="3"/>
      <c r="F489" s="203"/>
      <c r="G489" s="200"/>
      <c r="H489" s="200"/>
      <c r="I489" s="200"/>
      <c r="J489" s="200"/>
      <c r="K489" s="200"/>
      <c r="L489" s="200"/>
      <c r="M489" s="200"/>
    </row>
    <row r="490" spans="1:13" x14ac:dyDescent="0.25">
      <c r="A490" s="3"/>
      <c r="F490" s="203"/>
      <c r="G490" s="200"/>
      <c r="H490" s="200"/>
      <c r="I490" s="200"/>
      <c r="J490" s="200"/>
      <c r="K490" s="200"/>
      <c r="L490" s="200"/>
      <c r="M490" s="200"/>
    </row>
    <row r="491" spans="1:13" x14ac:dyDescent="0.25">
      <c r="A491" s="3"/>
      <c r="F491" s="141" t="s">
        <v>1628</v>
      </c>
      <c r="G491" s="142"/>
      <c r="H491" s="142"/>
      <c r="I491" s="142"/>
      <c r="J491" s="142"/>
      <c r="K491" s="142"/>
      <c r="L491" s="142"/>
      <c r="M491" s="142"/>
    </row>
    <row r="492" spans="1:13" ht="14.4" x14ac:dyDescent="0.3">
      <c r="A492" s="3"/>
      <c r="F492" s="143" t="s">
        <v>1629</v>
      </c>
      <c r="G492"/>
      <c r="H492"/>
      <c r="I492"/>
    </row>
    <row r="493" spans="1:13" ht="14.4" x14ac:dyDescent="0.3">
      <c r="A493" s="3"/>
      <c r="F493" s="42"/>
      <c r="G493"/>
      <c r="H493"/>
      <c r="I493"/>
      <c r="J493" s="52" t="s">
        <v>1630</v>
      </c>
      <c r="K493" s="52"/>
      <c r="L493" s="211">
        <v>42488</v>
      </c>
      <c r="M493"/>
    </row>
    <row r="494" spans="1:13" ht="14.4" x14ac:dyDescent="0.3">
      <c r="A494" s="3"/>
      <c r="F494" s="42" t="s">
        <v>1631</v>
      </c>
      <c r="G494"/>
      <c r="H494"/>
      <c r="I494"/>
      <c r="J494" s="52" t="s">
        <v>1632</v>
      </c>
      <c r="K494" s="52"/>
      <c r="L494" s="144"/>
      <c r="M494" s="145" t="s">
        <v>1633</v>
      </c>
    </row>
    <row r="495" spans="1:13" x14ac:dyDescent="0.25">
      <c r="A495" s="3"/>
      <c r="G495" s="3"/>
      <c r="H495" s="3"/>
      <c r="I495" s="3"/>
      <c r="J495" s="3"/>
      <c r="K495" s="140"/>
      <c r="L495" s="140"/>
      <c r="M495" s="140"/>
    </row>
    <row r="496" spans="1:13" x14ac:dyDescent="0.25">
      <c r="A496" s="3"/>
      <c r="G496" s="3"/>
      <c r="H496" s="3"/>
      <c r="I496" s="3"/>
      <c r="J496" s="3"/>
      <c r="K496" s="3"/>
      <c r="L496" s="3"/>
      <c r="M496" s="3"/>
    </row>
    <row r="497" spans="1:13" x14ac:dyDescent="0.25">
      <c r="A497" s="3"/>
      <c r="G497" s="3"/>
      <c r="H497" s="3"/>
      <c r="I497" s="3"/>
      <c r="J497" s="3"/>
      <c r="K497" s="3"/>
      <c r="L497" s="3"/>
      <c r="M497" s="3"/>
    </row>
    <row r="498" spans="1:13" x14ac:dyDescent="0.25">
      <c r="A498" s="3"/>
      <c r="G498" s="3"/>
      <c r="H498" s="3"/>
      <c r="I498" s="3"/>
      <c r="J498" s="3"/>
      <c r="K498" s="3"/>
      <c r="L498" s="3"/>
      <c r="M498" s="3"/>
    </row>
    <row r="499" spans="1:13" x14ac:dyDescent="0.25">
      <c r="A499" s="3"/>
      <c r="G499" s="3"/>
      <c r="H499" s="3"/>
      <c r="I499" s="3"/>
      <c r="J499" s="3"/>
      <c r="K499" s="3"/>
      <c r="L499" s="3"/>
      <c r="M499" s="3"/>
    </row>
    <row r="500" spans="1:13" x14ac:dyDescent="0.25">
      <c r="A500" s="3"/>
      <c r="G500" s="3"/>
      <c r="H500" s="3"/>
      <c r="I500" s="3"/>
      <c r="J500" s="3"/>
      <c r="K500" s="3"/>
      <c r="L500" s="3"/>
      <c r="M500" s="3"/>
    </row>
    <row r="501" spans="1:13" x14ac:dyDescent="0.25">
      <c r="A501" s="3"/>
      <c r="G501" s="3"/>
      <c r="H501" s="3"/>
      <c r="I501" s="3"/>
      <c r="J501" s="3"/>
      <c r="K501" s="3"/>
      <c r="L501" s="3"/>
      <c r="M501" s="3"/>
    </row>
    <row r="502" spans="1:13" x14ac:dyDescent="0.25">
      <c r="A502" s="3"/>
      <c r="G502" s="3"/>
      <c r="H502" s="3"/>
      <c r="I502" s="3"/>
      <c r="J502" s="3"/>
      <c r="K502" s="3"/>
      <c r="L502" s="3"/>
      <c r="M502" s="3"/>
    </row>
    <row r="503" spans="1:13" x14ac:dyDescent="0.25">
      <c r="A503" s="3"/>
      <c r="G503" s="3"/>
      <c r="H503" s="3"/>
      <c r="I503" s="3"/>
      <c r="J503" s="3"/>
      <c r="K503" s="3"/>
      <c r="L503" s="3"/>
      <c r="M503" s="3"/>
    </row>
    <row r="504" spans="1:13" x14ac:dyDescent="0.25">
      <c r="A504" s="3"/>
      <c r="G504" s="3"/>
      <c r="H504" s="3"/>
      <c r="I504" s="3"/>
      <c r="J504" s="3"/>
      <c r="K504" s="3"/>
      <c r="L504" s="3"/>
      <c r="M504" s="3"/>
    </row>
    <row r="505" spans="1:13" x14ac:dyDescent="0.25">
      <c r="A505" s="3"/>
      <c r="G505" s="3"/>
      <c r="H505" s="3"/>
      <c r="I505" s="3"/>
      <c r="J505" s="3"/>
      <c r="K505" s="3"/>
      <c r="L505" s="3"/>
      <c r="M505" s="3"/>
    </row>
    <row r="506" spans="1:13" x14ac:dyDescent="0.25">
      <c r="A506" s="3"/>
      <c r="G506" s="3"/>
      <c r="H506" s="3"/>
      <c r="I506" s="3"/>
      <c r="J506" s="3"/>
      <c r="K506" s="3"/>
      <c r="L506" s="3"/>
      <c r="M506" s="3"/>
    </row>
    <row r="507" spans="1:13" x14ac:dyDescent="0.25">
      <c r="A507" s="3"/>
      <c r="G507" s="3"/>
      <c r="H507" s="3"/>
      <c r="I507" s="3"/>
      <c r="J507" s="3"/>
      <c r="K507" s="3"/>
      <c r="L507" s="3"/>
      <c r="M507" s="3"/>
    </row>
    <row r="508" spans="1:13" x14ac:dyDescent="0.25">
      <c r="A508" s="3"/>
      <c r="G508" s="3"/>
      <c r="H508" s="3"/>
      <c r="I508" s="3"/>
      <c r="J508" s="3"/>
      <c r="K508" s="3"/>
      <c r="L508" s="3"/>
      <c r="M508" s="3"/>
    </row>
    <row r="509" spans="1:13" x14ac:dyDescent="0.25">
      <c r="A509" s="3"/>
      <c r="G509" s="3"/>
      <c r="H509" s="3"/>
      <c r="I509" s="3"/>
      <c r="J509" s="3"/>
      <c r="K509" s="3"/>
      <c r="L509" s="3"/>
      <c r="M509" s="3"/>
    </row>
    <row r="510" spans="1:13" x14ac:dyDescent="0.25">
      <c r="A510" s="3"/>
      <c r="G510" s="3"/>
      <c r="H510" s="3"/>
      <c r="I510" s="3"/>
      <c r="J510" s="3"/>
      <c r="K510" s="3"/>
      <c r="L510" s="3"/>
      <c r="M510" s="3"/>
    </row>
    <row r="511" spans="1:13" x14ac:dyDescent="0.25">
      <c r="A511" s="3"/>
      <c r="G511" s="3"/>
      <c r="H511" s="3"/>
      <c r="I511" s="3"/>
      <c r="J511" s="3"/>
      <c r="K511" s="3"/>
      <c r="L511" s="3"/>
      <c r="M511" s="3"/>
    </row>
    <row r="512" spans="1:13" x14ac:dyDescent="0.25">
      <c r="A512" s="3"/>
      <c r="G512" s="3"/>
      <c r="H512" s="3"/>
      <c r="I512" s="3"/>
      <c r="J512" s="3"/>
      <c r="K512" s="3"/>
      <c r="L512" s="3"/>
      <c r="M512" s="3"/>
    </row>
    <row r="513" spans="1:13" x14ac:dyDescent="0.25">
      <c r="A513" s="3"/>
      <c r="G513" s="3"/>
      <c r="H513" s="3"/>
      <c r="I513" s="3"/>
      <c r="J513" s="3"/>
      <c r="K513" s="3"/>
      <c r="L513" s="3"/>
      <c r="M513" s="3"/>
    </row>
    <row r="514" spans="1:13" x14ac:dyDescent="0.25">
      <c r="A514" s="3"/>
      <c r="G514" s="3"/>
      <c r="H514" s="3"/>
      <c r="I514" s="3"/>
      <c r="J514" s="3"/>
      <c r="K514" s="3"/>
      <c r="L514" s="3"/>
      <c r="M514" s="3"/>
    </row>
    <row r="515" spans="1:13" x14ac:dyDescent="0.25">
      <c r="A515" s="3"/>
      <c r="G515" s="3"/>
      <c r="H515" s="3"/>
      <c r="I515" s="3"/>
      <c r="J515" s="3"/>
      <c r="K515" s="3"/>
      <c r="L515" s="3"/>
      <c r="M515" s="3"/>
    </row>
    <row r="516" spans="1:13" x14ac:dyDescent="0.25">
      <c r="A516" s="3"/>
      <c r="G516" s="3"/>
      <c r="H516" s="3"/>
      <c r="I516" s="3"/>
      <c r="J516" s="3"/>
      <c r="K516" s="3"/>
      <c r="L516" s="3"/>
      <c r="M516" s="3"/>
    </row>
    <row r="517" spans="1:13" x14ac:dyDescent="0.25">
      <c r="A517" s="3"/>
      <c r="G517" s="3"/>
      <c r="H517" s="3"/>
      <c r="I517" s="3"/>
      <c r="J517" s="3"/>
      <c r="K517" s="3"/>
      <c r="L517" s="3"/>
      <c r="M517" s="3"/>
    </row>
    <row r="518" spans="1:13" x14ac:dyDescent="0.25">
      <c r="A518" s="3"/>
      <c r="G518" s="3"/>
      <c r="H518" s="3"/>
      <c r="I518" s="3"/>
      <c r="J518" s="3"/>
      <c r="K518" s="3"/>
      <c r="L518" s="3"/>
      <c r="M518" s="3"/>
    </row>
    <row r="519" spans="1:13" x14ac:dyDescent="0.25">
      <c r="A519" s="3"/>
      <c r="G519" s="3"/>
      <c r="H519" s="3"/>
      <c r="I519" s="3"/>
      <c r="J519" s="3"/>
      <c r="K519" s="3"/>
      <c r="L519" s="3"/>
      <c r="M519" s="3"/>
    </row>
    <row r="520" spans="1:13" x14ac:dyDescent="0.25">
      <c r="A520" s="3"/>
      <c r="G520" s="3"/>
      <c r="H520" s="3"/>
      <c r="I520" s="3"/>
      <c r="J520" s="3"/>
      <c r="K520" s="3"/>
      <c r="L520" s="3"/>
      <c r="M520" s="3"/>
    </row>
    <row r="521" spans="1:13" x14ac:dyDescent="0.25">
      <c r="A521" s="3"/>
      <c r="G521" s="3"/>
      <c r="H521" s="3"/>
      <c r="I521" s="3"/>
      <c r="J521" s="3"/>
      <c r="K521" s="3"/>
      <c r="L521" s="3"/>
      <c r="M521" s="3"/>
    </row>
    <row r="522" spans="1:13" x14ac:dyDescent="0.25">
      <c r="A522" s="3"/>
      <c r="G522" s="3"/>
      <c r="H522" s="3"/>
      <c r="I522" s="3"/>
      <c r="J522" s="3"/>
      <c r="K522" s="3"/>
      <c r="L522" s="3"/>
      <c r="M522" s="3"/>
    </row>
    <row r="523" spans="1:13" x14ac:dyDescent="0.25">
      <c r="A523" s="3"/>
      <c r="G523" s="3"/>
      <c r="H523" s="3"/>
      <c r="I523" s="3"/>
      <c r="J523" s="3"/>
      <c r="K523" s="3"/>
      <c r="L523" s="3"/>
      <c r="M523" s="3"/>
    </row>
    <row r="524" spans="1:13" x14ac:dyDescent="0.25">
      <c r="A524" s="3"/>
      <c r="G524" s="3"/>
      <c r="H524" s="3"/>
      <c r="I524" s="3"/>
      <c r="J524" s="3"/>
      <c r="K524" s="3"/>
      <c r="L524" s="3"/>
      <c r="M524" s="3"/>
    </row>
    <row r="525" spans="1:13" x14ac:dyDescent="0.25">
      <c r="A525" s="3"/>
      <c r="G525" s="3"/>
      <c r="H525" s="3"/>
      <c r="I525" s="3"/>
      <c r="J525" s="3"/>
      <c r="K525" s="3"/>
      <c r="L525" s="3"/>
      <c r="M525" s="3"/>
    </row>
    <row r="526" spans="1:13" x14ac:dyDescent="0.25">
      <c r="A526" s="3"/>
      <c r="G526" s="3"/>
      <c r="H526" s="3"/>
      <c r="I526" s="3"/>
      <c r="J526" s="3"/>
      <c r="K526" s="3"/>
      <c r="L526" s="3"/>
      <c r="M526" s="3"/>
    </row>
    <row r="527" spans="1:13" x14ac:dyDescent="0.25">
      <c r="A527" s="3"/>
      <c r="G527" s="3"/>
      <c r="H527" s="3"/>
      <c r="I527" s="3"/>
      <c r="J527" s="3"/>
      <c r="K527" s="3"/>
      <c r="L527" s="3"/>
      <c r="M527" s="3"/>
    </row>
    <row r="528" spans="1:13" x14ac:dyDescent="0.25">
      <c r="A528" s="3"/>
      <c r="G528" s="3"/>
      <c r="H528" s="3"/>
      <c r="I528" s="3"/>
      <c r="J528" s="3"/>
      <c r="K528" s="3"/>
      <c r="L528" s="3"/>
      <c r="M528" s="3"/>
    </row>
    <row r="529" spans="1:13" x14ac:dyDescent="0.25">
      <c r="A529" s="3"/>
      <c r="G529" s="3"/>
      <c r="H529" s="3"/>
      <c r="I529" s="3"/>
      <c r="J529" s="3"/>
      <c r="K529" s="3"/>
      <c r="L529" s="3"/>
      <c r="M529" s="3"/>
    </row>
    <row r="530" spans="1:13" x14ac:dyDescent="0.25">
      <c r="A530" s="3"/>
      <c r="G530" s="3"/>
      <c r="H530" s="3"/>
      <c r="I530" s="3"/>
      <c r="J530" s="3"/>
      <c r="K530" s="3"/>
      <c r="L530" s="3"/>
      <c r="M530" s="3"/>
    </row>
    <row r="531" spans="1:13" x14ac:dyDescent="0.25">
      <c r="A531" s="3"/>
      <c r="G531" s="3"/>
      <c r="H531" s="3"/>
      <c r="I531" s="3"/>
      <c r="J531" s="3"/>
      <c r="K531" s="3"/>
      <c r="L531" s="3"/>
      <c r="M531" s="3"/>
    </row>
    <row r="532" spans="1:13" x14ac:dyDescent="0.25">
      <c r="A532" s="3"/>
      <c r="G532" s="3"/>
      <c r="H532" s="3"/>
      <c r="I532" s="3"/>
      <c r="J532" s="3"/>
      <c r="K532" s="3"/>
      <c r="L532" s="3"/>
      <c r="M532" s="3"/>
    </row>
    <row r="533" spans="1:13" x14ac:dyDescent="0.25">
      <c r="A533" s="3"/>
      <c r="G533" s="3"/>
      <c r="H533" s="3"/>
      <c r="I533" s="3"/>
      <c r="J533" s="3"/>
      <c r="K533" s="3"/>
      <c r="L533" s="3"/>
      <c r="M533" s="3"/>
    </row>
    <row r="534" spans="1:13" x14ac:dyDescent="0.25">
      <c r="A534" s="3"/>
      <c r="G534" s="3"/>
      <c r="H534" s="3"/>
      <c r="I534" s="3"/>
      <c r="J534" s="3"/>
      <c r="K534" s="3"/>
      <c r="L534" s="3"/>
      <c r="M534" s="3"/>
    </row>
    <row r="535" spans="1:13" x14ac:dyDescent="0.25">
      <c r="A535" s="3"/>
      <c r="G535" s="3"/>
      <c r="H535" s="3"/>
      <c r="I535" s="3"/>
      <c r="J535" s="3"/>
      <c r="K535" s="3"/>
      <c r="L535" s="3"/>
      <c r="M535" s="3"/>
    </row>
    <row r="536" spans="1:13" x14ac:dyDescent="0.25">
      <c r="A536" s="3"/>
      <c r="G536" s="3"/>
      <c r="H536" s="3"/>
      <c r="I536" s="3"/>
      <c r="J536" s="3"/>
      <c r="K536" s="3"/>
      <c r="L536" s="3"/>
      <c r="M536" s="3"/>
    </row>
    <row r="537" spans="1:13" x14ac:dyDescent="0.25">
      <c r="A537" s="3"/>
      <c r="G537" s="3"/>
      <c r="H537" s="3"/>
      <c r="I537" s="3"/>
      <c r="J537" s="3"/>
      <c r="K537" s="3"/>
      <c r="L537" s="3"/>
      <c r="M537" s="3"/>
    </row>
    <row r="538" spans="1:13" x14ac:dyDescent="0.25">
      <c r="A538" s="3"/>
      <c r="G538" s="3"/>
      <c r="H538" s="3"/>
      <c r="I538" s="3"/>
      <c r="J538" s="3"/>
      <c r="K538" s="3"/>
      <c r="L538" s="3"/>
      <c r="M538" s="3"/>
    </row>
    <row r="539" spans="1:13" x14ac:dyDescent="0.25">
      <c r="A539" s="3"/>
      <c r="G539" s="3"/>
      <c r="H539" s="3"/>
      <c r="I539" s="3"/>
      <c r="J539" s="3"/>
      <c r="K539" s="3"/>
      <c r="L539" s="3"/>
      <c r="M539" s="3"/>
    </row>
    <row r="540" spans="1:13" x14ac:dyDescent="0.25">
      <c r="A540" s="3"/>
      <c r="G540" s="3"/>
      <c r="H540" s="3"/>
      <c r="I540" s="3"/>
      <c r="J540" s="3"/>
      <c r="K540" s="3"/>
      <c r="L540" s="3"/>
      <c r="M540" s="3"/>
    </row>
    <row r="541" spans="1:13" x14ac:dyDescent="0.25">
      <c r="A541" s="3"/>
      <c r="G541" s="3"/>
      <c r="H541" s="3"/>
      <c r="I541" s="3"/>
      <c r="J541" s="3"/>
      <c r="K541" s="3"/>
      <c r="L541" s="3"/>
      <c r="M541" s="3"/>
    </row>
    <row r="542" spans="1:13" x14ac:dyDescent="0.25">
      <c r="A542" s="3"/>
      <c r="G542" s="3"/>
      <c r="H542" s="3"/>
      <c r="I542" s="3"/>
      <c r="J542" s="3"/>
      <c r="K542" s="3"/>
      <c r="L542" s="3"/>
      <c r="M542" s="3"/>
    </row>
    <row r="543" spans="1:13" x14ac:dyDescent="0.25">
      <c r="A543" s="3"/>
      <c r="G543" s="3"/>
      <c r="H543" s="3"/>
      <c r="I543" s="3"/>
      <c r="J543" s="3"/>
      <c r="K543" s="3"/>
      <c r="L543" s="3"/>
      <c r="M543" s="3"/>
    </row>
    <row r="544" spans="1:13" x14ac:dyDescent="0.25">
      <c r="A544" s="3"/>
      <c r="G544" s="3"/>
      <c r="H544" s="3"/>
      <c r="I544" s="3"/>
      <c r="J544" s="3"/>
      <c r="K544" s="3"/>
      <c r="L544" s="3"/>
      <c r="M544" s="3"/>
    </row>
    <row r="545" spans="1:13" x14ac:dyDescent="0.25">
      <c r="A545" s="3"/>
      <c r="G545" s="3"/>
      <c r="H545" s="3"/>
      <c r="I545" s="3"/>
      <c r="J545" s="3"/>
      <c r="K545" s="3"/>
      <c r="L545" s="3"/>
      <c r="M545" s="3"/>
    </row>
    <row r="546" spans="1:13" x14ac:dyDescent="0.25">
      <c r="A546" s="3"/>
      <c r="G546" s="3"/>
      <c r="H546" s="3"/>
      <c r="I546" s="3"/>
      <c r="J546" s="3"/>
      <c r="K546" s="3"/>
      <c r="L546" s="3"/>
      <c r="M546" s="3"/>
    </row>
    <row r="547" spans="1:13" x14ac:dyDescent="0.25">
      <c r="A547" s="3"/>
      <c r="G547" s="3"/>
      <c r="H547" s="3"/>
      <c r="I547" s="3"/>
      <c r="J547" s="3"/>
      <c r="K547" s="3"/>
      <c r="L547" s="3"/>
      <c r="M547" s="3"/>
    </row>
    <row r="548" spans="1:13" x14ac:dyDescent="0.25">
      <c r="A548" s="3"/>
      <c r="G548" s="3"/>
      <c r="H548" s="3"/>
      <c r="I548" s="3"/>
      <c r="J548" s="3"/>
      <c r="K548" s="3"/>
      <c r="L548" s="3"/>
      <c r="M548" s="3"/>
    </row>
    <row r="549" spans="1:13" x14ac:dyDescent="0.25">
      <c r="A549" s="3"/>
      <c r="G549" s="3"/>
      <c r="H549" s="3"/>
      <c r="I549" s="3"/>
      <c r="J549" s="3"/>
      <c r="K549" s="3"/>
      <c r="L549" s="3"/>
      <c r="M549" s="3"/>
    </row>
    <row r="550" spans="1:13" x14ac:dyDescent="0.25">
      <c r="A550" s="3"/>
      <c r="G550" s="3"/>
      <c r="H550" s="3"/>
      <c r="I550" s="3"/>
      <c r="J550" s="3"/>
      <c r="K550" s="3"/>
      <c r="L550" s="3"/>
      <c r="M550" s="3"/>
    </row>
    <row r="551" spans="1:13" x14ac:dyDescent="0.25">
      <c r="A551" s="3"/>
      <c r="G551" s="3"/>
      <c r="H551" s="3"/>
      <c r="I551" s="3"/>
      <c r="J551" s="3"/>
      <c r="K551" s="3"/>
      <c r="L551" s="3"/>
      <c r="M551" s="3"/>
    </row>
    <row r="552" spans="1:13" x14ac:dyDescent="0.25">
      <c r="A552" s="3"/>
      <c r="G552" s="3"/>
      <c r="H552" s="3"/>
      <c r="I552" s="3"/>
      <c r="J552" s="3"/>
      <c r="K552" s="3"/>
      <c r="L552" s="3"/>
      <c r="M552" s="3"/>
    </row>
    <row r="553" spans="1:13" x14ac:dyDescent="0.25">
      <c r="A553" s="3"/>
      <c r="G553" s="3"/>
      <c r="H553" s="3"/>
      <c r="I553" s="3"/>
      <c r="J553" s="3"/>
      <c r="K553" s="3"/>
      <c r="L553" s="3"/>
      <c r="M553" s="3"/>
    </row>
    <row r="554" spans="1:13" x14ac:dyDescent="0.25">
      <c r="A554" s="3"/>
      <c r="G554" s="3"/>
      <c r="H554" s="3"/>
      <c r="I554" s="3"/>
      <c r="J554" s="3"/>
      <c r="K554" s="3"/>
      <c r="L554" s="3"/>
      <c r="M554" s="3"/>
    </row>
    <row r="555" spans="1:13" x14ac:dyDescent="0.25">
      <c r="A555" s="3"/>
      <c r="G555" s="3"/>
      <c r="H555" s="3"/>
      <c r="I555" s="3"/>
      <c r="J555" s="3"/>
      <c r="K555" s="3"/>
      <c r="L555" s="3"/>
      <c r="M555" s="3"/>
    </row>
    <row r="556" spans="1:13" x14ac:dyDescent="0.25">
      <c r="A556" s="3"/>
      <c r="G556" s="3"/>
      <c r="H556" s="3"/>
      <c r="I556" s="3"/>
      <c r="J556" s="3"/>
      <c r="K556" s="3"/>
      <c r="L556" s="3"/>
      <c r="M556" s="3"/>
    </row>
    <row r="557" spans="1:13" x14ac:dyDescent="0.25">
      <c r="A557" s="3"/>
      <c r="G557" s="3"/>
      <c r="H557" s="3"/>
      <c r="I557" s="3"/>
      <c r="J557" s="3"/>
      <c r="K557" s="3"/>
      <c r="L557" s="3"/>
      <c r="M557" s="3"/>
    </row>
    <row r="558" spans="1:13" x14ac:dyDescent="0.25">
      <c r="A558" s="3"/>
      <c r="G558" s="3"/>
      <c r="H558" s="3"/>
      <c r="I558" s="3"/>
      <c r="J558" s="3"/>
      <c r="K558" s="3"/>
      <c r="L558" s="3"/>
      <c r="M558" s="3"/>
    </row>
    <row r="559" spans="1:13" x14ac:dyDescent="0.25">
      <c r="A559" s="3"/>
      <c r="G559" s="3"/>
      <c r="H559" s="3"/>
      <c r="I559" s="3"/>
      <c r="J559" s="3"/>
      <c r="K559" s="3"/>
      <c r="L559" s="3"/>
      <c r="M559" s="3"/>
    </row>
    <row r="560" spans="1:13" x14ac:dyDescent="0.25">
      <c r="A560" s="3"/>
      <c r="G560" s="3"/>
      <c r="H560" s="3"/>
      <c r="I560" s="3"/>
      <c r="J560" s="3"/>
      <c r="K560" s="3"/>
      <c r="L560" s="3"/>
      <c r="M560" s="3"/>
    </row>
    <row r="561" spans="1:13" x14ac:dyDescent="0.25">
      <c r="A561" s="3"/>
      <c r="G561" s="3"/>
      <c r="H561" s="3"/>
      <c r="I561" s="3"/>
      <c r="J561" s="3"/>
      <c r="K561" s="3"/>
      <c r="L561" s="3"/>
      <c r="M561" s="3"/>
    </row>
    <row r="562" spans="1:13" x14ac:dyDescent="0.25">
      <c r="A562" s="3"/>
      <c r="G562" s="3"/>
      <c r="H562" s="3"/>
      <c r="I562" s="3"/>
      <c r="J562" s="3"/>
      <c r="K562" s="3"/>
      <c r="L562" s="3"/>
      <c r="M562" s="3"/>
    </row>
    <row r="563" spans="1:13" x14ac:dyDescent="0.25">
      <c r="A563" s="3"/>
      <c r="G563" s="3"/>
      <c r="H563" s="3"/>
      <c r="I563" s="3"/>
      <c r="J563" s="3"/>
      <c r="K563" s="3"/>
      <c r="L563" s="3"/>
      <c r="M563" s="3"/>
    </row>
    <row r="564" spans="1:13" x14ac:dyDescent="0.25">
      <c r="A564" s="3"/>
      <c r="G564" s="3"/>
      <c r="H564" s="3"/>
      <c r="I564" s="3"/>
      <c r="J564" s="3"/>
      <c r="K564" s="3"/>
      <c r="L564" s="3"/>
      <c r="M564" s="3"/>
    </row>
    <row r="565" spans="1:13" x14ac:dyDescent="0.25">
      <c r="A565" s="3"/>
      <c r="G565" s="3"/>
      <c r="H565" s="3"/>
      <c r="I565" s="3"/>
      <c r="J565" s="3"/>
      <c r="K565" s="3"/>
      <c r="L565" s="3"/>
      <c r="M565" s="3"/>
    </row>
    <row r="566" spans="1:13" x14ac:dyDescent="0.25">
      <c r="A566" s="3"/>
      <c r="G566" s="3"/>
      <c r="H566" s="3"/>
      <c r="I566" s="3"/>
      <c r="J566" s="3"/>
      <c r="K566" s="3"/>
      <c r="L566" s="3"/>
      <c r="M566" s="3"/>
    </row>
    <row r="567" spans="1:13" x14ac:dyDescent="0.25">
      <c r="A567" s="3"/>
      <c r="G567" s="3"/>
      <c r="H567" s="3"/>
      <c r="I567" s="3"/>
      <c r="J567" s="3"/>
      <c r="K567" s="3"/>
      <c r="L567" s="3"/>
      <c r="M567" s="3"/>
    </row>
    <row r="568" spans="1:13" x14ac:dyDescent="0.25">
      <c r="A568" s="3"/>
      <c r="G568" s="3"/>
      <c r="H568" s="3"/>
      <c r="I568" s="3"/>
      <c r="J568" s="3"/>
      <c r="K568" s="3"/>
      <c r="L568" s="3"/>
      <c r="M568" s="3"/>
    </row>
    <row r="569" spans="1:13" x14ac:dyDescent="0.25">
      <c r="A569" s="3"/>
      <c r="G569" s="3"/>
      <c r="H569" s="3"/>
      <c r="I569" s="3"/>
      <c r="J569" s="3"/>
      <c r="K569" s="3"/>
      <c r="L569" s="3"/>
      <c r="M569" s="3"/>
    </row>
    <row r="570" spans="1:13" x14ac:dyDescent="0.25">
      <c r="A570" s="3"/>
      <c r="G570" s="3"/>
      <c r="H570" s="3"/>
      <c r="I570" s="3"/>
      <c r="J570" s="3"/>
      <c r="K570" s="3"/>
      <c r="L570" s="3"/>
      <c r="M570" s="3"/>
    </row>
    <row r="571" spans="1:13" x14ac:dyDescent="0.25">
      <c r="A571" s="3"/>
      <c r="G571" s="3"/>
      <c r="H571" s="3"/>
      <c r="I571" s="3"/>
      <c r="J571" s="3"/>
      <c r="K571" s="3"/>
      <c r="L571" s="3"/>
      <c r="M571" s="3"/>
    </row>
    <row r="572" spans="1:13" x14ac:dyDescent="0.25">
      <c r="A572" s="3"/>
      <c r="G572" s="3"/>
      <c r="H572" s="3"/>
      <c r="I572" s="3"/>
      <c r="J572" s="3"/>
      <c r="K572" s="3"/>
      <c r="L572" s="3"/>
      <c r="M572" s="3"/>
    </row>
    <row r="573" spans="1:13" x14ac:dyDescent="0.25">
      <c r="A573" s="3"/>
      <c r="G573" s="3"/>
      <c r="H573" s="3"/>
      <c r="I573" s="3"/>
      <c r="J573" s="3"/>
      <c r="K573" s="3"/>
      <c r="L573" s="3"/>
      <c r="M573" s="3"/>
    </row>
    <row r="574" spans="1:13" x14ac:dyDescent="0.25">
      <c r="A574" s="3"/>
      <c r="G574" s="3"/>
      <c r="H574" s="3"/>
      <c r="I574" s="3"/>
      <c r="J574" s="3"/>
      <c r="K574" s="3"/>
      <c r="L574" s="3"/>
      <c r="M574" s="3"/>
    </row>
    <row r="575" spans="1:13" x14ac:dyDescent="0.25">
      <c r="A575" s="3"/>
      <c r="G575" s="3"/>
      <c r="H575" s="3"/>
      <c r="I575" s="3"/>
      <c r="J575" s="3"/>
      <c r="K575" s="3"/>
      <c r="L575" s="3"/>
      <c r="M575" s="3"/>
    </row>
    <row r="576" spans="1:13" x14ac:dyDescent="0.25">
      <c r="A576" s="3"/>
      <c r="G576" s="3"/>
      <c r="H576" s="3"/>
      <c r="I576" s="3"/>
      <c r="J576" s="3"/>
      <c r="K576" s="3"/>
      <c r="L576" s="3"/>
      <c r="M576" s="3"/>
    </row>
    <row r="577" spans="1:13" x14ac:dyDescent="0.25">
      <c r="A577" s="3"/>
      <c r="G577" s="3"/>
      <c r="H577" s="3"/>
      <c r="I577" s="3"/>
      <c r="J577" s="3"/>
      <c r="K577" s="3"/>
      <c r="L577" s="3"/>
      <c r="M577" s="3"/>
    </row>
    <row r="578" spans="1:13" x14ac:dyDescent="0.25">
      <c r="A578" s="3"/>
      <c r="G578" s="3"/>
      <c r="H578" s="3"/>
      <c r="I578" s="3"/>
      <c r="J578" s="3"/>
      <c r="K578" s="3"/>
      <c r="L578" s="3"/>
      <c r="M578" s="3"/>
    </row>
    <row r="579" spans="1:13" x14ac:dyDescent="0.25">
      <c r="A579" s="3"/>
      <c r="G579" s="3"/>
      <c r="H579" s="3"/>
      <c r="I579" s="3"/>
      <c r="J579" s="3"/>
      <c r="K579" s="3"/>
      <c r="L579" s="3"/>
      <c r="M579" s="3"/>
    </row>
    <row r="580" spans="1:13" x14ac:dyDescent="0.25">
      <c r="A580" s="3"/>
      <c r="G580" s="3"/>
      <c r="H580" s="3"/>
      <c r="I580" s="3"/>
      <c r="J580" s="3"/>
      <c r="K580" s="3"/>
      <c r="L580" s="3"/>
      <c r="M580" s="3"/>
    </row>
    <row r="581" spans="1:13" x14ac:dyDescent="0.25">
      <c r="A581" s="3"/>
      <c r="G581" s="3"/>
      <c r="H581" s="3"/>
      <c r="I581" s="3"/>
      <c r="J581" s="3"/>
      <c r="K581" s="3"/>
      <c r="L581" s="3"/>
      <c r="M581" s="3"/>
    </row>
    <row r="582" spans="1:13" x14ac:dyDescent="0.25">
      <c r="A582" s="3"/>
      <c r="G582" s="3"/>
      <c r="H582" s="3"/>
      <c r="I582" s="3"/>
      <c r="J582" s="3"/>
      <c r="K582" s="3"/>
      <c r="L582" s="3"/>
      <c r="M582" s="3"/>
    </row>
    <row r="583" spans="1:13" x14ac:dyDescent="0.25">
      <c r="A583" s="3"/>
      <c r="G583" s="3"/>
      <c r="H583" s="3"/>
      <c r="I583" s="3"/>
      <c r="J583" s="3"/>
      <c r="K583" s="3"/>
      <c r="L583" s="3"/>
      <c r="M583" s="3"/>
    </row>
    <row r="584" spans="1:13" x14ac:dyDescent="0.25">
      <c r="A584" s="3"/>
      <c r="G584" s="3"/>
      <c r="H584" s="3"/>
      <c r="I584" s="3"/>
      <c r="J584" s="3"/>
      <c r="K584" s="3"/>
      <c r="L584" s="3"/>
      <c r="M584" s="3"/>
    </row>
    <row r="585" spans="1:13" x14ac:dyDescent="0.25">
      <c r="A585" s="3"/>
      <c r="G585" s="3"/>
      <c r="H585" s="3"/>
      <c r="I585" s="3"/>
      <c r="J585" s="3"/>
      <c r="K585" s="3"/>
      <c r="L585" s="3"/>
      <c r="M585" s="3"/>
    </row>
    <row r="586" spans="1:13" x14ac:dyDescent="0.25">
      <c r="A586" s="3"/>
      <c r="G586" s="3"/>
      <c r="H586" s="3"/>
      <c r="I586" s="3"/>
      <c r="J586" s="3"/>
      <c r="K586" s="3"/>
      <c r="L586" s="3"/>
      <c r="M586" s="3"/>
    </row>
    <row r="587" spans="1:13" x14ac:dyDescent="0.25">
      <c r="A587" s="3"/>
      <c r="G587" s="3"/>
      <c r="H587" s="3"/>
      <c r="I587" s="3"/>
      <c r="J587" s="3"/>
      <c r="K587" s="3"/>
      <c r="L587" s="3"/>
      <c r="M587" s="3"/>
    </row>
    <row r="588" spans="1:13" x14ac:dyDescent="0.25">
      <c r="A588" s="3"/>
      <c r="G588" s="3"/>
      <c r="H588" s="3"/>
      <c r="I588" s="3"/>
      <c r="J588" s="3"/>
      <c r="K588" s="3"/>
      <c r="L588" s="3"/>
      <c r="M588" s="3"/>
    </row>
    <row r="589" spans="1:13" x14ac:dyDescent="0.25">
      <c r="A589" s="3"/>
      <c r="G589" s="3"/>
      <c r="H589" s="3"/>
      <c r="I589" s="3"/>
      <c r="J589" s="3"/>
      <c r="K589" s="3"/>
      <c r="L589" s="3"/>
      <c r="M589" s="3"/>
    </row>
    <row r="590" spans="1:13" x14ac:dyDescent="0.25">
      <c r="A590" s="3"/>
      <c r="G590" s="3"/>
      <c r="H590" s="3"/>
      <c r="I590" s="3"/>
      <c r="J590" s="3"/>
      <c r="K590" s="3"/>
      <c r="L590" s="3"/>
      <c r="M590" s="3"/>
    </row>
    <row r="591" spans="1:13" x14ac:dyDescent="0.25">
      <c r="A591" s="3"/>
      <c r="G591" s="3"/>
      <c r="H591" s="3"/>
      <c r="I591" s="3"/>
      <c r="J591" s="3"/>
      <c r="K591" s="3"/>
      <c r="L591" s="3"/>
      <c r="M591" s="3"/>
    </row>
    <row r="592" spans="1:13" x14ac:dyDescent="0.25">
      <c r="A592" s="3"/>
      <c r="G592" s="3"/>
      <c r="H592" s="3"/>
      <c r="I592" s="3"/>
      <c r="J592" s="3"/>
      <c r="K592" s="3"/>
      <c r="L592" s="3"/>
      <c r="M592" s="3"/>
    </row>
    <row r="593" spans="1:13" x14ac:dyDescent="0.25">
      <c r="A593" s="3"/>
      <c r="G593" s="3"/>
      <c r="H593" s="3"/>
      <c r="I593" s="3"/>
      <c r="J593" s="3"/>
      <c r="K593" s="3"/>
      <c r="L593" s="3"/>
      <c r="M593" s="3"/>
    </row>
    <row r="594" spans="1:13" x14ac:dyDescent="0.25">
      <c r="A594" s="3"/>
      <c r="G594" s="3"/>
      <c r="H594" s="3"/>
      <c r="I594" s="3"/>
      <c r="J594" s="3"/>
      <c r="K594" s="3"/>
      <c r="L594" s="3"/>
      <c r="M594" s="3"/>
    </row>
    <row r="595" spans="1:13" x14ac:dyDescent="0.25">
      <c r="A595" s="3"/>
      <c r="G595" s="3"/>
      <c r="H595" s="3"/>
      <c r="I595" s="3"/>
      <c r="J595" s="3"/>
      <c r="K595" s="3"/>
      <c r="L595" s="3"/>
      <c r="M595" s="3"/>
    </row>
    <row r="596" spans="1:13" x14ac:dyDescent="0.25">
      <c r="A596" s="3"/>
      <c r="G596" s="3"/>
      <c r="H596" s="3"/>
      <c r="I596" s="3"/>
      <c r="J596" s="3"/>
      <c r="K596" s="3"/>
      <c r="L596" s="3"/>
      <c r="M596" s="3"/>
    </row>
    <row r="597" spans="1:13" x14ac:dyDescent="0.25">
      <c r="A597" s="3"/>
      <c r="G597" s="3"/>
      <c r="H597" s="3"/>
      <c r="I597" s="3"/>
      <c r="J597" s="3"/>
      <c r="K597" s="3"/>
      <c r="L597" s="3"/>
      <c r="M597" s="3"/>
    </row>
    <row r="598" spans="1:13" x14ac:dyDescent="0.25">
      <c r="A598" s="3"/>
      <c r="G598" s="3"/>
      <c r="H598" s="3"/>
      <c r="I598" s="3"/>
      <c r="J598" s="3"/>
      <c r="K598" s="3"/>
      <c r="L598" s="3"/>
      <c r="M598" s="3"/>
    </row>
    <row r="599" spans="1:13" x14ac:dyDescent="0.25">
      <c r="A599" s="3"/>
      <c r="G599" s="3"/>
      <c r="H599" s="3"/>
      <c r="I599" s="3"/>
      <c r="J599" s="3"/>
      <c r="K599" s="3"/>
      <c r="L599" s="3"/>
      <c r="M599" s="3"/>
    </row>
    <row r="600" spans="1:13" x14ac:dyDescent="0.25">
      <c r="A600" s="3"/>
      <c r="G600" s="3"/>
      <c r="H600" s="3"/>
      <c r="I600" s="3"/>
      <c r="J600" s="3"/>
      <c r="K600" s="3"/>
      <c r="L600" s="3"/>
      <c r="M600" s="3"/>
    </row>
    <row r="601" spans="1:13" x14ac:dyDescent="0.25">
      <c r="A601" s="3"/>
      <c r="G601" s="3"/>
      <c r="H601" s="3"/>
      <c r="I601" s="3"/>
      <c r="J601" s="3"/>
      <c r="K601" s="3"/>
      <c r="L601" s="3"/>
      <c r="M601" s="3"/>
    </row>
    <row r="602" spans="1:13" x14ac:dyDescent="0.25">
      <c r="A602" s="3"/>
      <c r="G602" s="3"/>
      <c r="H602" s="3"/>
      <c r="I602" s="3"/>
      <c r="J602" s="3"/>
      <c r="K602" s="3"/>
      <c r="L602" s="3"/>
      <c r="M602" s="3"/>
    </row>
    <row r="603" spans="1:13" x14ac:dyDescent="0.25">
      <c r="A603" s="3"/>
      <c r="G603" s="3"/>
      <c r="H603" s="3"/>
      <c r="I603" s="3"/>
      <c r="J603" s="3"/>
      <c r="K603" s="3"/>
      <c r="L603" s="3"/>
      <c r="M603" s="3"/>
    </row>
    <row r="604" spans="1:13" x14ac:dyDescent="0.25">
      <c r="A604" s="3"/>
      <c r="G604" s="3"/>
      <c r="H604" s="3"/>
      <c r="I604" s="3"/>
      <c r="J604" s="3"/>
      <c r="K604" s="3"/>
      <c r="L604" s="3"/>
      <c r="M604" s="3"/>
    </row>
    <row r="605" spans="1:13" x14ac:dyDescent="0.25">
      <c r="A605" s="3"/>
      <c r="G605" s="3"/>
      <c r="H605" s="3"/>
      <c r="I605" s="3"/>
      <c r="J605" s="3"/>
      <c r="K605" s="3"/>
      <c r="L605" s="3"/>
      <c r="M605" s="3"/>
    </row>
    <row r="606" spans="1:13" x14ac:dyDescent="0.25">
      <c r="A606" s="3"/>
      <c r="G606" s="3"/>
      <c r="H606" s="3"/>
      <c r="I606" s="3"/>
      <c r="J606" s="3"/>
      <c r="K606" s="3"/>
      <c r="L606" s="3"/>
      <c r="M606" s="3"/>
    </row>
    <row r="607" spans="1:13" x14ac:dyDescent="0.25">
      <c r="A607" s="3"/>
      <c r="G607" s="3"/>
      <c r="H607" s="3"/>
      <c r="I607" s="3"/>
      <c r="J607" s="3"/>
      <c r="K607" s="3"/>
      <c r="L607" s="3"/>
      <c r="M607" s="3"/>
    </row>
    <row r="608" spans="1:13" x14ac:dyDescent="0.25">
      <c r="A608" s="3"/>
      <c r="G608" s="3"/>
      <c r="H608" s="3"/>
      <c r="I608" s="3"/>
      <c r="J608" s="3"/>
      <c r="K608" s="3"/>
      <c r="L608" s="3"/>
      <c r="M608" s="3"/>
    </row>
    <row r="609" spans="1:13" x14ac:dyDescent="0.25">
      <c r="A609" s="3"/>
      <c r="G609" s="3"/>
      <c r="H609" s="3"/>
      <c r="I609" s="3"/>
      <c r="J609" s="3"/>
      <c r="K609" s="3"/>
      <c r="L609" s="3"/>
      <c r="M609" s="3"/>
    </row>
    <row r="610" spans="1:13" x14ac:dyDescent="0.25">
      <c r="A610" s="3"/>
      <c r="G610" s="3"/>
      <c r="H610" s="3"/>
      <c r="I610" s="3"/>
      <c r="J610" s="3"/>
      <c r="K610" s="3"/>
      <c r="L610" s="3"/>
      <c r="M610" s="3"/>
    </row>
    <row r="611" spans="1:13" x14ac:dyDescent="0.25">
      <c r="A611" s="3"/>
      <c r="G611" s="3"/>
      <c r="H611" s="3"/>
      <c r="I611" s="3"/>
      <c r="J611" s="3"/>
      <c r="K611" s="3"/>
      <c r="L611" s="3"/>
      <c r="M611" s="3"/>
    </row>
    <row r="612" spans="1:13" x14ac:dyDescent="0.25">
      <c r="A612" s="3"/>
      <c r="G612" s="3"/>
      <c r="H612" s="3"/>
      <c r="I612" s="3"/>
      <c r="J612" s="3"/>
      <c r="K612" s="3"/>
      <c r="L612" s="3"/>
      <c r="M612" s="3"/>
    </row>
    <row r="613" spans="1:13" x14ac:dyDescent="0.25">
      <c r="A613" s="3"/>
      <c r="G613" s="3"/>
      <c r="H613" s="3"/>
      <c r="I613" s="3"/>
      <c r="J613" s="3"/>
      <c r="K613" s="3"/>
      <c r="L613" s="3"/>
      <c r="M613" s="3"/>
    </row>
    <row r="614" spans="1:13" x14ac:dyDescent="0.25">
      <c r="A614" s="3"/>
      <c r="G614" s="3"/>
      <c r="H614" s="3"/>
      <c r="I614" s="3"/>
      <c r="J614" s="3"/>
      <c r="K614" s="3"/>
      <c r="L614" s="3"/>
      <c r="M614" s="3"/>
    </row>
    <row r="615" spans="1:13" x14ac:dyDescent="0.25">
      <c r="A615" s="3"/>
      <c r="G615" s="3"/>
      <c r="H615" s="3"/>
      <c r="I615" s="3"/>
      <c r="J615" s="3"/>
      <c r="K615" s="3"/>
      <c r="L615" s="3"/>
      <c r="M615" s="3"/>
    </row>
    <row r="616" spans="1:13" x14ac:dyDescent="0.25">
      <c r="A616" s="3"/>
      <c r="G616" s="3"/>
      <c r="H616" s="3"/>
      <c r="I616" s="3"/>
      <c r="J616" s="3"/>
      <c r="K616" s="3"/>
      <c r="L616" s="3"/>
      <c r="M616" s="3"/>
    </row>
    <row r="617" spans="1:13" x14ac:dyDescent="0.25">
      <c r="A617" s="3"/>
      <c r="G617" s="3"/>
      <c r="H617" s="3"/>
      <c r="I617" s="3"/>
      <c r="J617" s="3"/>
      <c r="K617" s="3"/>
      <c r="L617" s="3"/>
      <c r="M617" s="3"/>
    </row>
    <row r="618" spans="1:13" x14ac:dyDescent="0.25">
      <c r="A618" s="3"/>
      <c r="G618" s="3"/>
      <c r="H618" s="3"/>
      <c r="I618" s="3"/>
      <c r="J618" s="3"/>
      <c r="K618" s="3"/>
      <c r="L618" s="3"/>
      <c r="M618" s="3"/>
    </row>
    <row r="619" spans="1:13" x14ac:dyDescent="0.25">
      <c r="A619" s="3"/>
      <c r="G619" s="3"/>
      <c r="H619" s="3"/>
      <c r="I619" s="3"/>
      <c r="J619" s="3"/>
      <c r="K619" s="3"/>
      <c r="L619" s="3"/>
      <c r="M619" s="3"/>
    </row>
    <row r="620" spans="1:13" x14ac:dyDescent="0.25">
      <c r="A620" s="3"/>
      <c r="G620" s="3"/>
      <c r="H620" s="3"/>
      <c r="I620" s="3"/>
      <c r="J620" s="3"/>
      <c r="K620" s="3"/>
      <c r="L620" s="3"/>
      <c r="M620" s="3"/>
    </row>
    <row r="621" spans="1:13" x14ac:dyDescent="0.25">
      <c r="A621" s="3"/>
      <c r="G621" s="3"/>
      <c r="H621" s="3"/>
      <c r="I621" s="3"/>
      <c r="J621" s="3"/>
      <c r="K621" s="3"/>
      <c r="L621" s="3"/>
      <c r="M621" s="3"/>
    </row>
    <row r="622" spans="1:13" x14ac:dyDescent="0.25">
      <c r="A622" s="3"/>
      <c r="G622" s="3"/>
      <c r="H622" s="3"/>
      <c r="I622" s="3"/>
      <c r="J622" s="3"/>
      <c r="K622" s="3"/>
      <c r="L622" s="3"/>
      <c r="M622" s="3"/>
    </row>
    <row r="623" spans="1:13" x14ac:dyDescent="0.25">
      <c r="A623" s="3"/>
      <c r="G623" s="3"/>
      <c r="H623" s="3"/>
      <c r="I623" s="3"/>
      <c r="J623" s="3"/>
      <c r="K623" s="3"/>
      <c r="L623" s="3"/>
      <c r="M623" s="3"/>
    </row>
    <row r="624" spans="1:13" x14ac:dyDescent="0.25">
      <c r="A624" s="3"/>
      <c r="G624" s="3"/>
      <c r="H624" s="3"/>
      <c r="I624" s="3"/>
      <c r="J624" s="3"/>
      <c r="K624" s="3"/>
      <c r="L624" s="3"/>
      <c r="M624" s="3"/>
    </row>
    <row r="625" spans="1:13" x14ac:dyDescent="0.25">
      <c r="A625" s="3"/>
      <c r="G625" s="3"/>
      <c r="H625" s="3"/>
      <c r="I625" s="3"/>
      <c r="J625" s="3"/>
      <c r="K625" s="3"/>
      <c r="L625" s="3"/>
      <c r="M625" s="3"/>
    </row>
    <row r="626" spans="1:13" x14ac:dyDescent="0.25">
      <c r="A626" s="3"/>
      <c r="G626" s="3"/>
      <c r="H626" s="3"/>
      <c r="I626" s="3"/>
      <c r="J626" s="3"/>
      <c r="K626" s="3"/>
      <c r="L626" s="3"/>
      <c r="M626" s="3"/>
    </row>
  </sheetData>
  <mergeCells count="1">
    <mergeCell ref="I3:M3"/>
  </mergeCells>
  <conditionalFormatting sqref="F494:F495">
    <cfRule type="cellIs" dxfId="3" priority="1" operator="equal">
      <formula>"MISS"</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F494"/>
  <sheetViews>
    <sheetView topLeftCell="A454" workbookViewId="0">
      <selection activeCell="A454" sqref="A1:XFD1048576"/>
    </sheetView>
  </sheetViews>
  <sheetFormatPr defaultRowHeight="13.2" x14ac:dyDescent="0.25"/>
  <cols>
    <col min="1" max="1" width="5.109375" style="90" customWidth="1"/>
    <col min="2" max="2" width="11.6640625" style="90" customWidth="1"/>
    <col min="3" max="3" width="10.33203125" style="90" customWidth="1"/>
    <col min="4" max="4" width="11" style="90" customWidth="1"/>
    <col min="5" max="5" width="27.5546875" style="114" customWidth="1"/>
    <col min="6" max="6" width="30" style="90" customWidth="1"/>
    <col min="7" max="7" width="3.5546875" style="90" bestFit="1" customWidth="1"/>
    <col min="8" max="8" width="24.109375" style="90" bestFit="1" customWidth="1"/>
    <col min="9" max="13" width="13.6640625" style="90" customWidth="1"/>
    <col min="14" max="257" width="9.109375" style="90"/>
    <col min="258" max="258" width="5.109375" style="90" customWidth="1"/>
    <col min="259" max="259" width="11.6640625" style="90" customWidth="1"/>
    <col min="260" max="260" width="10.33203125" style="90" customWidth="1"/>
    <col min="261" max="261" width="11" style="90" customWidth="1"/>
    <col min="262" max="262" width="27.5546875" style="90" customWidth="1"/>
    <col min="263" max="263" width="30" style="90" customWidth="1"/>
    <col min="264" max="264" width="2.33203125" style="90" customWidth="1"/>
    <col min="265" max="269" width="13.6640625" style="90" customWidth="1"/>
    <col min="270" max="513" width="9.109375" style="90"/>
    <col min="514" max="514" width="5.109375" style="90" customWidth="1"/>
    <col min="515" max="515" width="11.6640625" style="90" customWidth="1"/>
    <col min="516" max="516" width="10.33203125" style="90" customWidth="1"/>
    <col min="517" max="517" width="11" style="90" customWidth="1"/>
    <col min="518" max="518" width="27.5546875" style="90" customWidth="1"/>
    <col min="519" max="519" width="30" style="90" customWidth="1"/>
    <col min="520" max="520" width="2.33203125" style="90" customWidth="1"/>
    <col min="521" max="525" width="13.6640625" style="90" customWidth="1"/>
    <col min="526" max="769" width="9.109375" style="90"/>
    <col min="770" max="770" width="5.109375" style="90" customWidth="1"/>
    <col min="771" max="771" width="11.6640625" style="90" customWidth="1"/>
    <col min="772" max="772" width="10.33203125" style="90" customWidth="1"/>
    <col min="773" max="773" width="11" style="90" customWidth="1"/>
    <col min="774" max="774" width="27.5546875" style="90" customWidth="1"/>
    <col min="775" max="775" width="30" style="90" customWidth="1"/>
    <col min="776" max="776" width="2.33203125" style="90" customWidth="1"/>
    <col min="777" max="781" width="13.6640625" style="90" customWidth="1"/>
    <col min="782" max="1025" width="9.109375" style="90"/>
    <col min="1026" max="1026" width="5.109375" style="90" customWidth="1"/>
    <col min="1027" max="1027" width="11.6640625" style="90" customWidth="1"/>
    <col min="1028" max="1028" width="10.33203125" style="90" customWidth="1"/>
    <col min="1029" max="1029" width="11" style="90" customWidth="1"/>
    <col min="1030" max="1030" width="27.5546875" style="90" customWidth="1"/>
    <col min="1031" max="1031" width="30" style="90" customWidth="1"/>
    <col min="1032" max="1032" width="2.33203125" style="90" customWidth="1"/>
    <col min="1033" max="1037" width="13.6640625" style="90" customWidth="1"/>
    <col min="1038" max="1281" width="9.109375" style="90"/>
    <col min="1282" max="1282" width="5.109375" style="90" customWidth="1"/>
    <col min="1283" max="1283" width="11.6640625" style="90" customWidth="1"/>
    <col min="1284" max="1284" width="10.33203125" style="90" customWidth="1"/>
    <col min="1285" max="1285" width="11" style="90" customWidth="1"/>
    <col min="1286" max="1286" width="27.5546875" style="90" customWidth="1"/>
    <col min="1287" max="1287" width="30" style="90" customWidth="1"/>
    <col min="1288" max="1288" width="2.33203125" style="90" customWidth="1"/>
    <col min="1289" max="1293" width="13.6640625" style="90" customWidth="1"/>
    <col min="1294" max="1537" width="9.109375" style="90"/>
    <col min="1538" max="1538" width="5.109375" style="90" customWidth="1"/>
    <col min="1539" max="1539" width="11.6640625" style="90" customWidth="1"/>
    <col min="1540" max="1540" width="10.33203125" style="90" customWidth="1"/>
    <col min="1541" max="1541" width="11" style="90" customWidth="1"/>
    <col min="1542" max="1542" width="27.5546875" style="90" customWidth="1"/>
    <col min="1543" max="1543" width="30" style="90" customWidth="1"/>
    <col min="1544" max="1544" width="2.33203125" style="90" customWidth="1"/>
    <col min="1545" max="1549" width="13.6640625" style="90" customWidth="1"/>
    <col min="1550" max="1793" width="9.109375" style="90"/>
    <col min="1794" max="1794" width="5.109375" style="90" customWidth="1"/>
    <col min="1795" max="1795" width="11.6640625" style="90" customWidth="1"/>
    <col min="1796" max="1796" width="10.33203125" style="90" customWidth="1"/>
    <col min="1797" max="1797" width="11" style="90" customWidth="1"/>
    <col min="1798" max="1798" width="27.5546875" style="90" customWidth="1"/>
    <col min="1799" max="1799" width="30" style="90" customWidth="1"/>
    <col min="1800" max="1800" width="2.33203125" style="90" customWidth="1"/>
    <col min="1801" max="1805" width="13.6640625" style="90" customWidth="1"/>
    <col min="1806" max="2049" width="9.109375" style="90"/>
    <col min="2050" max="2050" width="5.109375" style="90" customWidth="1"/>
    <col min="2051" max="2051" width="11.6640625" style="90" customWidth="1"/>
    <col min="2052" max="2052" width="10.33203125" style="90" customWidth="1"/>
    <col min="2053" max="2053" width="11" style="90" customWidth="1"/>
    <col min="2054" max="2054" width="27.5546875" style="90" customWidth="1"/>
    <col min="2055" max="2055" width="30" style="90" customWidth="1"/>
    <col min="2056" max="2056" width="2.33203125" style="90" customWidth="1"/>
    <col min="2057" max="2061" width="13.6640625" style="90" customWidth="1"/>
    <col min="2062" max="2305" width="9.109375" style="90"/>
    <col min="2306" max="2306" width="5.109375" style="90" customWidth="1"/>
    <col min="2307" max="2307" width="11.6640625" style="90" customWidth="1"/>
    <col min="2308" max="2308" width="10.33203125" style="90" customWidth="1"/>
    <col min="2309" max="2309" width="11" style="90" customWidth="1"/>
    <col min="2310" max="2310" width="27.5546875" style="90" customWidth="1"/>
    <col min="2311" max="2311" width="30" style="90" customWidth="1"/>
    <col min="2312" max="2312" width="2.33203125" style="90" customWidth="1"/>
    <col min="2313" max="2317" width="13.6640625" style="90" customWidth="1"/>
    <col min="2318" max="2561" width="9.109375" style="90"/>
    <col min="2562" max="2562" width="5.109375" style="90" customWidth="1"/>
    <col min="2563" max="2563" width="11.6640625" style="90" customWidth="1"/>
    <col min="2564" max="2564" width="10.33203125" style="90" customWidth="1"/>
    <col min="2565" max="2565" width="11" style="90" customWidth="1"/>
    <col min="2566" max="2566" width="27.5546875" style="90" customWidth="1"/>
    <col min="2567" max="2567" width="30" style="90" customWidth="1"/>
    <col min="2568" max="2568" width="2.33203125" style="90" customWidth="1"/>
    <col min="2569" max="2573" width="13.6640625" style="90" customWidth="1"/>
    <col min="2574" max="2817" width="9.109375" style="90"/>
    <col min="2818" max="2818" width="5.109375" style="90" customWidth="1"/>
    <col min="2819" max="2819" width="11.6640625" style="90" customWidth="1"/>
    <col min="2820" max="2820" width="10.33203125" style="90" customWidth="1"/>
    <col min="2821" max="2821" width="11" style="90" customWidth="1"/>
    <col min="2822" max="2822" width="27.5546875" style="90" customWidth="1"/>
    <col min="2823" max="2823" width="30" style="90" customWidth="1"/>
    <col min="2824" max="2824" width="2.33203125" style="90" customWidth="1"/>
    <col min="2825" max="2829" width="13.6640625" style="90" customWidth="1"/>
    <col min="2830" max="3073" width="9.109375" style="90"/>
    <col min="3074" max="3074" width="5.109375" style="90" customWidth="1"/>
    <col min="3075" max="3075" width="11.6640625" style="90" customWidth="1"/>
    <col min="3076" max="3076" width="10.33203125" style="90" customWidth="1"/>
    <col min="3077" max="3077" width="11" style="90" customWidth="1"/>
    <col min="3078" max="3078" width="27.5546875" style="90" customWidth="1"/>
    <col min="3079" max="3079" width="30" style="90" customWidth="1"/>
    <col min="3080" max="3080" width="2.33203125" style="90" customWidth="1"/>
    <col min="3081" max="3085" width="13.6640625" style="90" customWidth="1"/>
    <col min="3086" max="3329" width="9.109375" style="90"/>
    <col min="3330" max="3330" width="5.109375" style="90" customWidth="1"/>
    <col min="3331" max="3331" width="11.6640625" style="90" customWidth="1"/>
    <col min="3332" max="3332" width="10.33203125" style="90" customWidth="1"/>
    <col min="3333" max="3333" width="11" style="90" customWidth="1"/>
    <col min="3334" max="3334" width="27.5546875" style="90" customWidth="1"/>
    <col min="3335" max="3335" width="30" style="90" customWidth="1"/>
    <col min="3336" max="3336" width="2.33203125" style="90" customWidth="1"/>
    <col min="3337" max="3341" width="13.6640625" style="90" customWidth="1"/>
    <col min="3342" max="3585" width="9.109375" style="90"/>
    <col min="3586" max="3586" width="5.109375" style="90" customWidth="1"/>
    <col min="3587" max="3587" width="11.6640625" style="90" customWidth="1"/>
    <col min="3588" max="3588" width="10.33203125" style="90" customWidth="1"/>
    <col min="3589" max="3589" width="11" style="90" customWidth="1"/>
    <col min="3590" max="3590" width="27.5546875" style="90" customWidth="1"/>
    <col min="3591" max="3591" width="30" style="90" customWidth="1"/>
    <col min="3592" max="3592" width="2.33203125" style="90" customWidth="1"/>
    <col min="3593" max="3597" width="13.6640625" style="90" customWidth="1"/>
    <col min="3598" max="3841" width="9.109375" style="90"/>
    <col min="3842" max="3842" width="5.109375" style="90" customWidth="1"/>
    <col min="3843" max="3843" width="11.6640625" style="90" customWidth="1"/>
    <col min="3844" max="3844" width="10.33203125" style="90" customWidth="1"/>
    <col min="3845" max="3845" width="11" style="90" customWidth="1"/>
    <col min="3846" max="3846" width="27.5546875" style="90" customWidth="1"/>
    <col min="3847" max="3847" width="30" style="90" customWidth="1"/>
    <col min="3848" max="3848" width="2.33203125" style="90" customWidth="1"/>
    <col min="3849" max="3853" width="13.6640625" style="90" customWidth="1"/>
    <col min="3854" max="4097" width="9.109375" style="90"/>
    <col min="4098" max="4098" width="5.109375" style="90" customWidth="1"/>
    <col min="4099" max="4099" width="11.6640625" style="90" customWidth="1"/>
    <col min="4100" max="4100" width="10.33203125" style="90" customWidth="1"/>
    <col min="4101" max="4101" width="11" style="90" customWidth="1"/>
    <col min="4102" max="4102" width="27.5546875" style="90" customWidth="1"/>
    <col min="4103" max="4103" width="30" style="90" customWidth="1"/>
    <col min="4104" max="4104" width="2.33203125" style="90" customWidth="1"/>
    <col min="4105" max="4109" width="13.6640625" style="90" customWidth="1"/>
    <col min="4110" max="4353" width="9.109375" style="90"/>
    <col min="4354" max="4354" width="5.109375" style="90" customWidth="1"/>
    <col min="4355" max="4355" width="11.6640625" style="90" customWidth="1"/>
    <col min="4356" max="4356" width="10.33203125" style="90" customWidth="1"/>
    <col min="4357" max="4357" width="11" style="90" customWidth="1"/>
    <col min="4358" max="4358" width="27.5546875" style="90" customWidth="1"/>
    <col min="4359" max="4359" width="30" style="90" customWidth="1"/>
    <col min="4360" max="4360" width="2.33203125" style="90" customWidth="1"/>
    <col min="4361" max="4365" width="13.6640625" style="90" customWidth="1"/>
    <col min="4366" max="4609" width="9.109375" style="90"/>
    <col min="4610" max="4610" width="5.109375" style="90" customWidth="1"/>
    <col min="4611" max="4611" width="11.6640625" style="90" customWidth="1"/>
    <col min="4612" max="4612" width="10.33203125" style="90" customWidth="1"/>
    <col min="4613" max="4613" width="11" style="90" customWidth="1"/>
    <col min="4614" max="4614" width="27.5546875" style="90" customWidth="1"/>
    <col min="4615" max="4615" width="30" style="90" customWidth="1"/>
    <col min="4616" max="4616" width="2.33203125" style="90" customWidth="1"/>
    <col min="4617" max="4621" width="13.6640625" style="90" customWidth="1"/>
    <col min="4622" max="4865" width="9.109375" style="90"/>
    <col min="4866" max="4866" width="5.109375" style="90" customWidth="1"/>
    <col min="4867" max="4867" width="11.6640625" style="90" customWidth="1"/>
    <col min="4868" max="4868" width="10.33203125" style="90" customWidth="1"/>
    <col min="4869" max="4869" width="11" style="90" customWidth="1"/>
    <col min="4870" max="4870" width="27.5546875" style="90" customWidth="1"/>
    <col min="4871" max="4871" width="30" style="90" customWidth="1"/>
    <col min="4872" max="4872" width="2.33203125" style="90" customWidth="1"/>
    <col min="4873" max="4877" width="13.6640625" style="90" customWidth="1"/>
    <col min="4878" max="5121" width="9.109375" style="90"/>
    <col min="5122" max="5122" width="5.109375" style="90" customWidth="1"/>
    <col min="5123" max="5123" width="11.6640625" style="90" customWidth="1"/>
    <col min="5124" max="5124" width="10.33203125" style="90" customWidth="1"/>
    <col min="5125" max="5125" width="11" style="90" customWidth="1"/>
    <col min="5126" max="5126" width="27.5546875" style="90" customWidth="1"/>
    <col min="5127" max="5127" width="30" style="90" customWidth="1"/>
    <col min="5128" max="5128" width="2.33203125" style="90" customWidth="1"/>
    <col min="5129" max="5133" width="13.6640625" style="90" customWidth="1"/>
    <col min="5134" max="5377" width="9.109375" style="90"/>
    <col min="5378" max="5378" width="5.109375" style="90" customWidth="1"/>
    <col min="5379" max="5379" width="11.6640625" style="90" customWidth="1"/>
    <col min="5380" max="5380" width="10.33203125" style="90" customWidth="1"/>
    <col min="5381" max="5381" width="11" style="90" customWidth="1"/>
    <col min="5382" max="5382" width="27.5546875" style="90" customWidth="1"/>
    <col min="5383" max="5383" width="30" style="90" customWidth="1"/>
    <col min="5384" max="5384" width="2.33203125" style="90" customWidth="1"/>
    <col min="5385" max="5389" width="13.6640625" style="90" customWidth="1"/>
    <col min="5390" max="5633" width="9.109375" style="90"/>
    <col min="5634" max="5634" width="5.109375" style="90" customWidth="1"/>
    <col min="5635" max="5635" width="11.6640625" style="90" customWidth="1"/>
    <col min="5636" max="5636" width="10.33203125" style="90" customWidth="1"/>
    <col min="5637" max="5637" width="11" style="90" customWidth="1"/>
    <col min="5638" max="5638" width="27.5546875" style="90" customWidth="1"/>
    <col min="5639" max="5639" width="30" style="90" customWidth="1"/>
    <col min="5640" max="5640" width="2.33203125" style="90" customWidth="1"/>
    <col min="5641" max="5645" width="13.6640625" style="90" customWidth="1"/>
    <col min="5646" max="5889" width="9.109375" style="90"/>
    <col min="5890" max="5890" width="5.109375" style="90" customWidth="1"/>
    <col min="5891" max="5891" width="11.6640625" style="90" customWidth="1"/>
    <col min="5892" max="5892" width="10.33203125" style="90" customWidth="1"/>
    <col min="5893" max="5893" width="11" style="90" customWidth="1"/>
    <col min="5894" max="5894" width="27.5546875" style="90" customWidth="1"/>
    <col min="5895" max="5895" width="30" style="90" customWidth="1"/>
    <col min="5896" max="5896" width="2.33203125" style="90" customWidth="1"/>
    <col min="5897" max="5901" width="13.6640625" style="90" customWidth="1"/>
    <col min="5902" max="6145" width="9.109375" style="90"/>
    <col min="6146" max="6146" width="5.109375" style="90" customWidth="1"/>
    <col min="6147" max="6147" width="11.6640625" style="90" customWidth="1"/>
    <col min="6148" max="6148" width="10.33203125" style="90" customWidth="1"/>
    <col min="6149" max="6149" width="11" style="90" customWidth="1"/>
    <col min="6150" max="6150" width="27.5546875" style="90" customWidth="1"/>
    <col min="6151" max="6151" width="30" style="90" customWidth="1"/>
    <col min="6152" max="6152" width="2.33203125" style="90" customWidth="1"/>
    <col min="6153" max="6157" width="13.6640625" style="90" customWidth="1"/>
    <col min="6158" max="6401" width="9.109375" style="90"/>
    <col min="6402" max="6402" width="5.109375" style="90" customWidth="1"/>
    <col min="6403" max="6403" width="11.6640625" style="90" customWidth="1"/>
    <col min="6404" max="6404" width="10.33203125" style="90" customWidth="1"/>
    <col min="6405" max="6405" width="11" style="90" customWidth="1"/>
    <col min="6406" max="6406" width="27.5546875" style="90" customWidth="1"/>
    <col min="6407" max="6407" width="30" style="90" customWidth="1"/>
    <col min="6408" max="6408" width="2.33203125" style="90" customWidth="1"/>
    <col min="6409" max="6413" width="13.6640625" style="90" customWidth="1"/>
    <col min="6414" max="6657" width="9.109375" style="90"/>
    <col min="6658" max="6658" width="5.109375" style="90" customWidth="1"/>
    <col min="6659" max="6659" width="11.6640625" style="90" customWidth="1"/>
    <col min="6660" max="6660" width="10.33203125" style="90" customWidth="1"/>
    <col min="6661" max="6661" width="11" style="90" customWidth="1"/>
    <col min="6662" max="6662" width="27.5546875" style="90" customWidth="1"/>
    <col min="6663" max="6663" width="30" style="90" customWidth="1"/>
    <col min="6664" max="6664" width="2.33203125" style="90" customWidth="1"/>
    <col min="6665" max="6669" width="13.6640625" style="90" customWidth="1"/>
    <col min="6670" max="6913" width="9.109375" style="90"/>
    <col min="6914" max="6914" width="5.109375" style="90" customWidth="1"/>
    <col min="6915" max="6915" width="11.6640625" style="90" customWidth="1"/>
    <col min="6916" max="6916" width="10.33203125" style="90" customWidth="1"/>
    <col min="6917" max="6917" width="11" style="90" customWidth="1"/>
    <col min="6918" max="6918" width="27.5546875" style="90" customWidth="1"/>
    <col min="6919" max="6919" width="30" style="90" customWidth="1"/>
    <col min="6920" max="6920" width="2.33203125" style="90" customWidth="1"/>
    <col min="6921" max="6925" width="13.6640625" style="90" customWidth="1"/>
    <col min="6926" max="7169" width="9.109375" style="90"/>
    <col min="7170" max="7170" width="5.109375" style="90" customWidth="1"/>
    <col min="7171" max="7171" width="11.6640625" style="90" customWidth="1"/>
    <col min="7172" max="7172" width="10.33203125" style="90" customWidth="1"/>
    <col min="7173" max="7173" width="11" style="90" customWidth="1"/>
    <col min="7174" max="7174" width="27.5546875" style="90" customWidth="1"/>
    <col min="7175" max="7175" width="30" style="90" customWidth="1"/>
    <col min="7176" max="7176" width="2.33203125" style="90" customWidth="1"/>
    <col min="7177" max="7181" width="13.6640625" style="90" customWidth="1"/>
    <col min="7182" max="7425" width="9.109375" style="90"/>
    <col min="7426" max="7426" width="5.109375" style="90" customWidth="1"/>
    <col min="7427" max="7427" width="11.6640625" style="90" customWidth="1"/>
    <col min="7428" max="7428" width="10.33203125" style="90" customWidth="1"/>
    <col min="7429" max="7429" width="11" style="90" customWidth="1"/>
    <col min="7430" max="7430" width="27.5546875" style="90" customWidth="1"/>
    <col min="7431" max="7431" width="30" style="90" customWidth="1"/>
    <col min="7432" max="7432" width="2.33203125" style="90" customWidth="1"/>
    <col min="7433" max="7437" width="13.6640625" style="90" customWidth="1"/>
    <col min="7438" max="7681" width="9.109375" style="90"/>
    <col min="7682" max="7682" width="5.109375" style="90" customWidth="1"/>
    <col min="7683" max="7683" width="11.6640625" style="90" customWidth="1"/>
    <col min="7684" max="7684" width="10.33203125" style="90" customWidth="1"/>
    <col min="7685" max="7685" width="11" style="90" customWidth="1"/>
    <col min="7686" max="7686" width="27.5546875" style="90" customWidth="1"/>
    <col min="7687" max="7687" width="30" style="90" customWidth="1"/>
    <col min="7688" max="7688" width="2.33203125" style="90" customWidth="1"/>
    <col min="7689" max="7693" width="13.6640625" style="90" customWidth="1"/>
    <col min="7694" max="7937" width="9.109375" style="90"/>
    <col min="7938" max="7938" width="5.109375" style="90" customWidth="1"/>
    <col min="7939" max="7939" width="11.6640625" style="90" customWidth="1"/>
    <col min="7940" max="7940" width="10.33203125" style="90" customWidth="1"/>
    <col min="7941" max="7941" width="11" style="90" customWidth="1"/>
    <col min="7942" max="7942" width="27.5546875" style="90" customWidth="1"/>
    <col min="7943" max="7943" width="30" style="90" customWidth="1"/>
    <col min="7944" max="7944" width="2.33203125" style="90" customWidth="1"/>
    <col min="7945" max="7949" width="13.6640625" style="90" customWidth="1"/>
    <col min="7950" max="8193" width="9.109375" style="90"/>
    <col min="8194" max="8194" width="5.109375" style="90" customWidth="1"/>
    <col min="8195" max="8195" width="11.6640625" style="90" customWidth="1"/>
    <col min="8196" max="8196" width="10.33203125" style="90" customWidth="1"/>
    <col min="8197" max="8197" width="11" style="90" customWidth="1"/>
    <col min="8198" max="8198" width="27.5546875" style="90" customWidth="1"/>
    <col min="8199" max="8199" width="30" style="90" customWidth="1"/>
    <col min="8200" max="8200" width="2.33203125" style="90" customWidth="1"/>
    <col min="8201" max="8205" width="13.6640625" style="90" customWidth="1"/>
    <col min="8206" max="8449" width="9.109375" style="90"/>
    <col min="8450" max="8450" width="5.109375" style="90" customWidth="1"/>
    <col min="8451" max="8451" width="11.6640625" style="90" customWidth="1"/>
    <col min="8452" max="8452" width="10.33203125" style="90" customWidth="1"/>
    <col min="8453" max="8453" width="11" style="90" customWidth="1"/>
    <col min="8454" max="8454" width="27.5546875" style="90" customWidth="1"/>
    <col min="8455" max="8455" width="30" style="90" customWidth="1"/>
    <col min="8456" max="8456" width="2.33203125" style="90" customWidth="1"/>
    <col min="8457" max="8461" width="13.6640625" style="90" customWidth="1"/>
    <col min="8462" max="8705" width="9.109375" style="90"/>
    <col min="8706" max="8706" width="5.109375" style="90" customWidth="1"/>
    <col min="8707" max="8707" width="11.6640625" style="90" customWidth="1"/>
    <col min="8708" max="8708" width="10.33203125" style="90" customWidth="1"/>
    <col min="8709" max="8709" width="11" style="90" customWidth="1"/>
    <col min="8710" max="8710" width="27.5546875" style="90" customWidth="1"/>
    <col min="8711" max="8711" width="30" style="90" customWidth="1"/>
    <col min="8712" max="8712" width="2.33203125" style="90" customWidth="1"/>
    <col min="8713" max="8717" width="13.6640625" style="90" customWidth="1"/>
    <col min="8718" max="8961" width="9.109375" style="90"/>
    <col min="8962" max="8962" width="5.109375" style="90" customWidth="1"/>
    <col min="8963" max="8963" width="11.6640625" style="90" customWidth="1"/>
    <col min="8964" max="8964" width="10.33203125" style="90" customWidth="1"/>
    <col min="8965" max="8965" width="11" style="90" customWidth="1"/>
    <col min="8966" max="8966" width="27.5546875" style="90" customWidth="1"/>
    <col min="8967" max="8967" width="30" style="90" customWidth="1"/>
    <col min="8968" max="8968" width="2.33203125" style="90" customWidth="1"/>
    <col min="8969" max="8973" width="13.6640625" style="90" customWidth="1"/>
    <col min="8974" max="9217" width="9.109375" style="90"/>
    <col min="9218" max="9218" width="5.109375" style="90" customWidth="1"/>
    <col min="9219" max="9219" width="11.6640625" style="90" customWidth="1"/>
    <col min="9220" max="9220" width="10.33203125" style="90" customWidth="1"/>
    <col min="9221" max="9221" width="11" style="90" customWidth="1"/>
    <col min="9222" max="9222" width="27.5546875" style="90" customWidth="1"/>
    <col min="9223" max="9223" width="30" style="90" customWidth="1"/>
    <col min="9224" max="9224" width="2.33203125" style="90" customWidth="1"/>
    <col min="9225" max="9229" width="13.6640625" style="90" customWidth="1"/>
    <col min="9230" max="9473" width="9.109375" style="90"/>
    <col min="9474" max="9474" width="5.109375" style="90" customWidth="1"/>
    <col min="9475" max="9475" width="11.6640625" style="90" customWidth="1"/>
    <col min="9476" max="9476" width="10.33203125" style="90" customWidth="1"/>
    <col min="9477" max="9477" width="11" style="90" customWidth="1"/>
    <col min="9478" max="9478" width="27.5546875" style="90" customWidth="1"/>
    <col min="9479" max="9479" width="30" style="90" customWidth="1"/>
    <col min="9480" max="9480" width="2.33203125" style="90" customWidth="1"/>
    <col min="9481" max="9485" width="13.6640625" style="90" customWidth="1"/>
    <col min="9486" max="9729" width="9.109375" style="90"/>
    <col min="9730" max="9730" width="5.109375" style="90" customWidth="1"/>
    <col min="9731" max="9731" width="11.6640625" style="90" customWidth="1"/>
    <col min="9732" max="9732" width="10.33203125" style="90" customWidth="1"/>
    <col min="9733" max="9733" width="11" style="90" customWidth="1"/>
    <col min="9734" max="9734" width="27.5546875" style="90" customWidth="1"/>
    <col min="9735" max="9735" width="30" style="90" customWidth="1"/>
    <col min="9736" max="9736" width="2.33203125" style="90" customWidth="1"/>
    <col min="9737" max="9741" width="13.6640625" style="90" customWidth="1"/>
    <col min="9742" max="9985" width="9.109375" style="90"/>
    <col min="9986" max="9986" width="5.109375" style="90" customWidth="1"/>
    <col min="9987" max="9987" width="11.6640625" style="90" customWidth="1"/>
    <col min="9988" max="9988" width="10.33203125" style="90" customWidth="1"/>
    <col min="9989" max="9989" width="11" style="90" customWidth="1"/>
    <col min="9990" max="9990" width="27.5546875" style="90" customWidth="1"/>
    <col min="9991" max="9991" width="30" style="90" customWidth="1"/>
    <col min="9992" max="9992" width="2.33203125" style="90" customWidth="1"/>
    <col min="9993" max="9997" width="13.6640625" style="90" customWidth="1"/>
    <col min="9998" max="10241" width="9.109375" style="90"/>
    <col min="10242" max="10242" width="5.109375" style="90" customWidth="1"/>
    <col min="10243" max="10243" width="11.6640625" style="90" customWidth="1"/>
    <col min="10244" max="10244" width="10.33203125" style="90" customWidth="1"/>
    <col min="10245" max="10245" width="11" style="90" customWidth="1"/>
    <col min="10246" max="10246" width="27.5546875" style="90" customWidth="1"/>
    <col min="10247" max="10247" width="30" style="90" customWidth="1"/>
    <col min="10248" max="10248" width="2.33203125" style="90" customWidth="1"/>
    <col min="10249" max="10253" width="13.6640625" style="90" customWidth="1"/>
    <col min="10254" max="10497" width="9.109375" style="90"/>
    <col min="10498" max="10498" width="5.109375" style="90" customWidth="1"/>
    <col min="10499" max="10499" width="11.6640625" style="90" customWidth="1"/>
    <col min="10500" max="10500" width="10.33203125" style="90" customWidth="1"/>
    <col min="10501" max="10501" width="11" style="90" customWidth="1"/>
    <col min="10502" max="10502" width="27.5546875" style="90" customWidth="1"/>
    <col min="10503" max="10503" width="30" style="90" customWidth="1"/>
    <col min="10504" max="10504" width="2.33203125" style="90" customWidth="1"/>
    <col min="10505" max="10509" width="13.6640625" style="90" customWidth="1"/>
    <col min="10510" max="10753" width="9.109375" style="90"/>
    <col min="10754" max="10754" width="5.109375" style="90" customWidth="1"/>
    <col min="10755" max="10755" width="11.6640625" style="90" customWidth="1"/>
    <col min="10756" max="10756" width="10.33203125" style="90" customWidth="1"/>
    <col min="10757" max="10757" width="11" style="90" customWidth="1"/>
    <col min="10758" max="10758" width="27.5546875" style="90" customWidth="1"/>
    <col min="10759" max="10759" width="30" style="90" customWidth="1"/>
    <col min="10760" max="10760" width="2.33203125" style="90" customWidth="1"/>
    <col min="10761" max="10765" width="13.6640625" style="90" customWidth="1"/>
    <col min="10766" max="11009" width="9.109375" style="90"/>
    <col min="11010" max="11010" width="5.109375" style="90" customWidth="1"/>
    <col min="11011" max="11011" width="11.6640625" style="90" customWidth="1"/>
    <col min="11012" max="11012" width="10.33203125" style="90" customWidth="1"/>
    <col min="11013" max="11013" width="11" style="90" customWidth="1"/>
    <col min="11014" max="11014" width="27.5546875" style="90" customWidth="1"/>
    <col min="11015" max="11015" width="30" style="90" customWidth="1"/>
    <col min="11016" max="11016" width="2.33203125" style="90" customWidth="1"/>
    <col min="11017" max="11021" width="13.6640625" style="90" customWidth="1"/>
    <col min="11022" max="11265" width="9.109375" style="90"/>
    <col min="11266" max="11266" width="5.109375" style="90" customWidth="1"/>
    <col min="11267" max="11267" width="11.6640625" style="90" customWidth="1"/>
    <col min="11268" max="11268" width="10.33203125" style="90" customWidth="1"/>
    <col min="11269" max="11269" width="11" style="90" customWidth="1"/>
    <col min="11270" max="11270" width="27.5546875" style="90" customWidth="1"/>
    <col min="11271" max="11271" width="30" style="90" customWidth="1"/>
    <col min="11272" max="11272" width="2.33203125" style="90" customWidth="1"/>
    <col min="11273" max="11277" width="13.6640625" style="90" customWidth="1"/>
    <col min="11278" max="11521" width="9.109375" style="90"/>
    <col min="11522" max="11522" width="5.109375" style="90" customWidth="1"/>
    <col min="11523" max="11523" width="11.6640625" style="90" customWidth="1"/>
    <col min="11524" max="11524" width="10.33203125" style="90" customWidth="1"/>
    <col min="11525" max="11525" width="11" style="90" customWidth="1"/>
    <col min="11526" max="11526" width="27.5546875" style="90" customWidth="1"/>
    <col min="11527" max="11527" width="30" style="90" customWidth="1"/>
    <col min="11528" max="11528" width="2.33203125" style="90" customWidth="1"/>
    <col min="11529" max="11533" width="13.6640625" style="90" customWidth="1"/>
    <col min="11534" max="11777" width="9.109375" style="90"/>
    <col min="11778" max="11778" width="5.109375" style="90" customWidth="1"/>
    <col min="11779" max="11779" width="11.6640625" style="90" customWidth="1"/>
    <col min="11780" max="11780" width="10.33203125" style="90" customWidth="1"/>
    <col min="11781" max="11781" width="11" style="90" customWidth="1"/>
    <col min="11782" max="11782" width="27.5546875" style="90" customWidth="1"/>
    <col min="11783" max="11783" width="30" style="90" customWidth="1"/>
    <col min="11784" max="11784" width="2.33203125" style="90" customWidth="1"/>
    <col min="11785" max="11789" width="13.6640625" style="90" customWidth="1"/>
    <col min="11790" max="12033" width="9.109375" style="90"/>
    <col min="12034" max="12034" width="5.109375" style="90" customWidth="1"/>
    <col min="12035" max="12035" width="11.6640625" style="90" customWidth="1"/>
    <col min="12036" max="12036" width="10.33203125" style="90" customWidth="1"/>
    <col min="12037" max="12037" width="11" style="90" customWidth="1"/>
    <col min="12038" max="12038" width="27.5546875" style="90" customWidth="1"/>
    <col min="12039" max="12039" width="30" style="90" customWidth="1"/>
    <col min="12040" max="12040" width="2.33203125" style="90" customWidth="1"/>
    <col min="12041" max="12045" width="13.6640625" style="90" customWidth="1"/>
    <col min="12046" max="12289" width="9.109375" style="90"/>
    <col min="12290" max="12290" width="5.109375" style="90" customWidth="1"/>
    <col min="12291" max="12291" width="11.6640625" style="90" customWidth="1"/>
    <col min="12292" max="12292" width="10.33203125" style="90" customWidth="1"/>
    <col min="12293" max="12293" width="11" style="90" customWidth="1"/>
    <col min="12294" max="12294" width="27.5546875" style="90" customWidth="1"/>
    <col min="12295" max="12295" width="30" style="90" customWidth="1"/>
    <col min="12296" max="12296" width="2.33203125" style="90" customWidth="1"/>
    <col min="12297" max="12301" width="13.6640625" style="90" customWidth="1"/>
    <col min="12302" max="12545" width="9.109375" style="90"/>
    <col min="12546" max="12546" width="5.109375" style="90" customWidth="1"/>
    <col min="12547" max="12547" width="11.6640625" style="90" customWidth="1"/>
    <col min="12548" max="12548" width="10.33203125" style="90" customWidth="1"/>
    <col min="12549" max="12549" width="11" style="90" customWidth="1"/>
    <col min="12550" max="12550" width="27.5546875" style="90" customWidth="1"/>
    <col min="12551" max="12551" width="30" style="90" customWidth="1"/>
    <col min="12552" max="12552" width="2.33203125" style="90" customWidth="1"/>
    <col min="12553" max="12557" width="13.6640625" style="90" customWidth="1"/>
    <col min="12558" max="12801" width="9.109375" style="90"/>
    <col min="12802" max="12802" width="5.109375" style="90" customWidth="1"/>
    <col min="12803" max="12803" width="11.6640625" style="90" customWidth="1"/>
    <col min="12804" max="12804" width="10.33203125" style="90" customWidth="1"/>
    <col min="12805" max="12805" width="11" style="90" customWidth="1"/>
    <col min="12806" max="12806" width="27.5546875" style="90" customWidth="1"/>
    <col min="12807" max="12807" width="30" style="90" customWidth="1"/>
    <col min="12808" max="12808" width="2.33203125" style="90" customWidth="1"/>
    <col min="12809" max="12813" width="13.6640625" style="90" customWidth="1"/>
    <col min="12814" max="13057" width="9.109375" style="90"/>
    <col min="13058" max="13058" width="5.109375" style="90" customWidth="1"/>
    <col min="13059" max="13059" width="11.6640625" style="90" customWidth="1"/>
    <col min="13060" max="13060" width="10.33203125" style="90" customWidth="1"/>
    <col min="13061" max="13061" width="11" style="90" customWidth="1"/>
    <col min="13062" max="13062" width="27.5546875" style="90" customWidth="1"/>
    <col min="13063" max="13063" width="30" style="90" customWidth="1"/>
    <col min="13064" max="13064" width="2.33203125" style="90" customWidth="1"/>
    <col min="13065" max="13069" width="13.6640625" style="90" customWidth="1"/>
    <col min="13070" max="13313" width="9.109375" style="90"/>
    <col min="13314" max="13314" width="5.109375" style="90" customWidth="1"/>
    <col min="13315" max="13315" width="11.6640625" style="90" customWidth="1"/>
    <col min="13316" max="13316" width="10.33203125" style="90" customWidth="1"/>
    <col min="13317" max="13317" width="11" style="90" customWidth="1"/>
    <col min="13318" max="13318" width="27.5546875" style="90" customWidth="1"/>
    <col min="13319" max="13319" width="30" style="90" customWidth="1"/>
    <col min="13320" max="13320" width="2.33203125" style="90" customWidth="1"/>
    <col min="13321" max="13325" width="13.6640625" style="90" customWidth="1"/>
    <col min="13326" max="13569" width="9.109375" style="90"/>
    <col min="13570" max="13570" width="5.109375" style="90" customWidth="1"/>
    <col min="13571" max="13571" width="11.6640625" style="90" customWidth="1"/>
    <col min="13572" max="13572" width="10.33203125" style="90" customWidth="1"/>
    <col min="13573" max="13573" width="11" style="90" customWidth="1"/>
    <col min="13574" max="13574" width="27.5546875" style="90" customWidth="1"/>
    <col min="13575" max="13575" width="30" style="90" customWidth="1"/>
    <col min="13576" max="13576" width="2.33203125" style="90" customWidth="1"/>
    <col min="13577" max="13581" width="13.6640625" style="90" customWidth="1"/>
    <col min="13582" max="13825" width="9.109375" style="90"/>
    <col min="13826" max="13826" width="5.109375" style="90" customWidth="1"/>
    <col min="13827" max="13827" width="11.6640625" style="90" customWidth="1"/>
    <col min="13828" max="13828" width="10.33203125" style="90" customWidth="1"/>
    <col min="13829" max="13829" width="11" style="90" customWidth="1"/>
    <col min="13830" max="13830" width="27.5546875" style="90" customWidth="1"/>
    <col min="13831" max="13831" width="30" style="90" customWidth="1"/>
    <col min="13832" max="13832" width="2.33203125" style="90" customWidth="1"/>
    <col min="13833" max="13837" width="13.6640625" style="90" customWidth="1"/>
    <col min="13838" max="14081" width="9.109375" style="90"/>
    <col min="14082" max="14082" width="5.109375" style="90" customWidth="1"/>
    <col min="14083" max="14083" width="11.6640625" style="90" customWidth="1"/>
    <col min="14084" max="14084" width="10.33203125" style="90" customWidth="1"/>
    <col min="14085" max="14085" width="11" style="90" customWidth="1"/>
    <col min="14086" max="14086" width="27.5546875" style="90" customWidth="1"/>
    <col min="14087" max="14087" width="30" style="90" customWidth="1"/>
    <col min="14088" max="14088" width="2.33203125" style="90" customWidth="1"/>
    <col min="14089" max="14093" width="13.6640625" style="90" customWidth="1"/>
    <col min="14094" max="14337" width="9.109375" style="90"/>
    <col min="14338" max="14338" width="5.109375" style="90" customWidth="1"/>
    <col min="14339" max="14339" width="11.6640625" style="90" customWidth="1"/>
    <col min="14340" max="14340" width="10.33203125" style="90" customWidth="1"/>
    <col min="14341" max="14341" width="11" style="90" customWidth="1"/>
    <col min="14342" max="14342" width="27.5546875" style="90" customWidth="1"/>
    <col min="14343" max="14343" width="30" style="90" customWidth="1"/>
    <col min="14344" max="14344" width="2.33203125" style="90" customWidth="1"/>
    <col min="14345" max="14349" width="13.6640625" style="90" customWidth="1"/>
    <col min="14350" max="14593" width="9.109375" style="90"/>
    <col min="14594" max="14594" width="5.109375" style="90" customWidth="1"/>
    <col min="14595" max="14595" width="11.6640625" style="90" customWidth="1"/>
    <col min="14596" max="14596" width="10.33203125" style="90" customWidth="1"/>
    <col min="14597" max="14597" width="11" style="90" customWidth="1"/>
    <col min="14598" max="14598" width="27.5546875" style="90" customWidth="1"/>
    <col min="14599" max="14599" width="30" style="90" customWidth="1"/>
    <col min="14600" max="14600" width="2.33203125" style="90" customWidth="1"/>
    <col min="14601" max="14605" width="13.6640625" style="90" customWidth="1"/>
    <col min="14606" max="14849" width="9.109375" style="90"/>
    <col min="14850" max="14850" width="5.109375" style="90" customWidth="1"/>
    <col min="14851" max="14851" width="11.6640625" style="90" customWidth="1"/>
    <col min="14852" max="14852" width="10.33203125" style="90" customWidth="1"/>
    <col min="14853" max="14853" width="11" style="90" customWidth="1"/>
    <col min="14854" max="14854" width="27.5546875" style="90" customWidth="1"/>
    <col min="14855" max="14855" width="30" style="90" customWidth="1"/>
    <col min="14856" max="14856" width="2.33203125" style="90" customWidth="1"/>
    <col min="14857" max="14861" width="13.6640625" style="90" customWidth="1"/>
    <col min="14862" max="15105" width="9.109375" style="90"/>
    <col min="15106" max="15106" width="5.109375" style="90" customWidth="1"/>
    <col min="15107" max="15107" width="11.6640625" style="90" customWidth="1"/>
    <col min="15108" max="15108" width="10.33203125" style="90" customWidth="1"/>
    <col min="15109" max="15109" width="11" style="90" customWidth="1"/>
    <col min="15110" max="15110" width="27.5546875" style="90" customWidth="1"/>
    <col min="15111" max="15111" width="30" style="90" customWidth="1"/>
    <col min="15112" max="15112" width="2.33203125" style="90" customWidth="1"/>
    <col min="15113" max="15117" width="13.6640625" style="90" customWidth="1"/>
    <col min="15118" max="15361" width="9.109375" style="90"/>
    <col min="15362" max="15362" width="5.109375" style="90" customWidth="1"/>
    <col min="15363" max="15363" width="11.6640625" style="90" customWidth="1"/>
    <col min="15364" max="15364" width="10.33203125" style="90" customWidth="1"/>
    <col min="15365" max="15365" width="11" style="90" customWidth="1"/>
    <col min="15366" max="15366" width="27.5546875" style="90" customWidth="1"/>
    <col min="15367" max="15367" width="30" style="90" customWidth="1"/>
    <col min="15368" max="15368" width="2.33203125" style="90" customWidth="1"/>
    <col min="15369" max="15373" width="13.6640625" style="90" customWidth="1"/>
    <col min="15374" max="15617" width="9.109375" style="90"/>
    <col min="15618" max="15618" width="5.109375" style="90" customWidth="1"/>
    <col min="15619" max="15619" width="11.6640625" style="90" customWidth="1"/>
    <col min="15620" max="15620" width="10.33203125" style="90" customWidth="1"/>
    <col min="15621" max="15621" width="11" style="90" customWidth="1"/>
    <col min="15622" max="15622" width="27.5546875" style="90" customWidth="1"/>
    <col min="15623" max="15623" width="30" style="90" customWidth="1"/>
    <col min="15624" max="15624" width="2.33203125" style="90" customWidth="1"/>
    <col min="15625" max="15629" width="13.6640625" style="90" customWidth="1"/>
    <col min="15630" max="15873" width="9.109375" style="90"/>
    <col min="15874" max="15874" width="5.109375" style="90" customWidth="1"/>
    <col min="15875" max="15875" width="11.6640625" style="90" customWidth="1"/>
    <col min="15876" max="15876" width="10.33203125" style="90" customWidth="1"/>
    <col min="15877" max="15877" width="11" style="90" customWidth="1"/>
    <col min="15878" max="15878" width="27.5546875" style="90" customWidth="1"/>
    <col min="15879" max="15879" width="30" style="90" customWidth="1"/>
    <col min="15880" max="15880" width="2.33203125" style="90" customWidth="1"/>
    <col min="15881" max="15885" width="13.6640625" style="90" customWidth="1"/>
    <col min="15886" max="16129" width="9.109375" style="90"/>
    <col min="16130" max="16130" width="5.109375" style="90" customWidth="1"/>
    <col min="16131" max="16131" width="11.6640625" style="90" customWidth="1"/>
    <col min="16132" max="16132" width="10.33203125" style="90" customWidth="1"/>
    <col min="16133" max="16133" width="11" style="90" customWidth="1"/>
    <col min="16134" max="16134" width="27.5546875" style="90" customWidth="1"/>
    <col min="16135" max="16135" width="30" style="90" customWidth="1"/>
    <col min="16136" max="16136" width="2.33203125" style="90" customWidth="1"/>
    <col min="16137" max="16141" width="13.6640625" style="90" customWidth="1"/>
    <col min="16142" max="16384" width="9.109375" style="90"/>
  </cols>
  <sheetData>
    <row r="1" spans="1:32" ht="15.6" x14ac:dyDescent="0.3">
      <c r="A1" s="110" t="s">
        <v>1634</v>
      </c>
      <c r="B1" s="111"/>
      <c r="C1" s="111"/>
      <c r="D1" s="111"/>
      <c r="E1" s="112"/>
      <c r="F1" s="111"/>
      <c r="G1" s="111"/>
      <c r="H1" s="111"/>
      <c r="I1" s="111"/>
      <c r="J1" s="111"/>
      <c r="K1" s="111"/>
      <c r="L1" s="111"/>
      <c r="M1" s="111"/>
    </row>
    <row r="2" spans="1:32" ht="13.8" thickBot="1" x14ac:dyDescent="0.3">
      <c r="A2" s="146"/>
      <c r="M2" s="147" t="s">
        <v>1438</v>
      </c>
    </row>
    <row r="3" spans="1:32" ht="18" customHeight="1" x14ac:dyDescent="0.25">
      <c r="B3" s="116"/>
      <c r="C3" s="116"/>
      <c r="D3" s="116"/>
      <c r="E3" s="117"/>
      <c r="F3" s="116"/>
      <c r="G3" s="116"/>
      <c r="H3" s="116"/>
      <c r="I3" s="470"/>
      <c r="J3" s="470"/>
      <c r="K3" s="470"/>
      <c r="L3" s="470"/>
      <c r="M3" s="470"/>
    </row>
    <row r="4" spans="1:32" ht="75" customHeight="1" thickBot="1" x14ac:dyDescent="0.3">
      <c r="A4" s="148"/>
      <c r="B4" s="118" t="s">
        <v>4</v>
      </c>
      <c r="C4" s="118" t="s">
        <v>5</v>
      </c>
      <c r="D4" s="118" t="s">
        <v>6</v>
      </c>
      <c r="E4" s="119" t="s">
        <v>7</v>
      </c>
      <c r="F4" s="118" t="s">
        <v>8</v>
      </c>
      <c r="G4" s="118"/>
      <c r="H4" s="118"/>
      <c r="I4" s="149" t="s">
        <v>1439</v>
      </c>
      <c r="J4" s="149" t="s">
        <v>1440</v>
      </c>
      <c r="K4" s="149" t="s">
        <v>1441</v>
      </c>
      <c r="L4" s="149" t="s">
        <v>1442</v>
      </c>
      <c r="M4" s="149" t="s">
        <v>1443</v>
      </c>
    </row>
    <row r="6" spans="1:32" x14ac:dyDescent="0.25">
      <c r="A6" s="150" t="s">
        <v>13</v>
      </c>
      <c r="B6" s="121"/>
      <c r="C6" s="121"/>
      <c r="D6" s="121"/>
      <c r="E6" s="122"/>
      <c r="F6" s="121"/>
      <c r="G6" s="121"/>
      <c r="H6" s="121"/>
      <c r="I6" s="151">
        <v>1669000</v>
      </c>
      <c r="J6" s="151">
        <v>2407000</v>
      </c>
      <c r="K6" s="151">
        <v>64000</v>
      </c>
      <c r="L6" s="151">
        <v>19232000</v>
      </c>
      <c r="M6" s="151">
        <v>23372000</v>
      </c>
      <c r="N6" s="152"/>
      <c r="O6" s="152"/>
      <c r="P6" s="152"/>
      <c r="Q6" s="152"/>
      <c r="R6" s="152"/>
      <c r="S6" s="152"/>
      <c r="T6" s="152"/>
      <c r="U6" s="152"/>
      <c r="V6" s="152"/>
      <c r="W6" s="152"/>
      <c r="X6" s="152"/>
      <c r="Y6" s="152"/>
      <c r="Z6" s="152"/>
      <c r="AA6" s="152"/>
      <c r="AB6" s="152"/>
      <c r="AC6" s="152"/>
      <c r="AD6" s="152"/>
      <c r="AE6" s="152"/>
      <c r="AF6" s="152"/>
    </row>
    <row r="7" spans="1:32" x14ac:dyDescent="0.25">
      <c r="I7" s="153"/>
      <c r="J7" s="153"/>
      <c r="K7" s="153"/>
      <c r="L7" s="153"/>
      <c r="M7" s="153"/>
    </row>
    <row r="8" spans="1:32" x14ac:dyDescent="0.25">
      <c r="A8" s="150" t="s">
        <v>1357</v>
      </c>
      <c r="B8" s="121"/>
      <c r="C8" s="121"/>
      <c r="D8" s="121"/>
      <c r="E8" s="122"/>
      <c r="F8" s="121"/>
      <c r="G8" s="121"/>
      <c r="H8" s="121"/>
      <c r="I8" s="151">
        <v>336040</v>
      </c>
      <c r="J8" s="151">
        <v>537040</v>
      </c>
      <c r="K8" s="151">
        <v>20700</v>
      </c>
      <c r="L8" s="151">
        <v>4506320</v>
      </c>
      <c r="M8" s="151">
        <v>5400110</v>
      </c>
    </row>
    <row r="9" spans="1:32" x14ac:dyDescent="0.25">
      <c r="I9" s="154"/>
      <c r="J9" s="154"/>
      <c r="K9" s="154"/>
      <c r="L9" s="154"/>
      <c r="M9" s="154"/>
    </row>
    <row r="10" spans="1:32" x14ac:dyDescent="0.25">
      <c r="B10" s="90" t="s">
        <v>15</v>
      </c>
      <c r="C10" s="90" t="s">
        <v>16</v>
      </c>
      <c r="D10" s="90" t="s">
        <v>17</v>
      </c>
      <c r="F10" s="90" t="s">
        <v>1695</v>
      </c>
      <c r="G10" s="90" t="str">
        <f>VLOOKUP(F10,regions!A$2:C$419,3,FALSE)</f>
        <v>Unitary authority</v>
      </c>
      <c r="H10" s="90" t="str">
        <f>IFERROR(VLOOKUP(F10,classifications!A$3:C$328,3,FALSE),VLOOKUP(F10,classifications!I$2:K$28,3,FALSE))</f>
        <v>Urban with Significant Rural</v>
      </c>
      <c r="I10" s="153">
        <v>0</v>
      </c>
      <c r="J10" s="153">
        <v>11110</v>
      </c>
      <c r="K10" s="153">
        <v>0</v>
      </c>
      <c r="L10" s="153">
        <v>66380</v>
      </c>
      <c r="M10" s="153">
        <v>77490</v>
      </c>
      <c r="N10" s="153"/>
    </row>
    <row r="11" spans="1:32" x14ac:dyDescent="0.25">
      <c r="B11" s="126" t="s">
        <v>18</v>
      </c>
      <c r="C11" s="126" t="s">
        <v>19</v>
      </c>
      <c r="D11" s="126" t="s">
        <v>20</v>
      </c>
      <c r="E11" s="127"/>
      <c r="F11" s="126" t="s">
        <v>1449</v>
      </c>
      <c r="G11" s="90" t="str">
        <f>VLOOKUP(F11,regions!A$2:C$419,3,FALSE)</f>
        <v>Unitary authority</v>
      </c>
      <c r="H11" s="90" t="str">
        <f>IFERROR(VLOOKUP(F11,classifications!A$3:C$328,3,FALSE),VLOOKUP(F11,classifications!I$2:K$28,3,FALSE))</f>
        <v>Urban with Significant Rural</v>
      </c>
      <c r="I11" s="153">
        <v>0</v>
      </c>
      <c r="J11" s="153">
        <v>11850</v>
      </c>
      <c r="K11" s="153">
        <v>460</v>
      </c>
      <c r="L11" s="153">
        <v>57600</v>
      </c>
      <c r="M11" s="153">
        <v>69900</v>
      </c>
      <c r="N11" s="153"/>
    </row>
    <row r="12" spans="1:32" x14ac:dyDescent="0.25">
      <c r="B12" s="126" t="s">
        <v>21</v>
      </c>
      <c r="C12" s="126" t="s">
        <v>22</v>
      </c>
      <c r="D12" s="126" t="s">
        <v>23</v>
      </c>
      <c r="E12" s="127"/>
      <c r="F12" s="126" t="s">
        <v>1666</v>
      </c>
      <c r="G12" s="90" t="str">
        <f>VLOOKUP(F12,regions!A$2:C$419,3,FALSE)</f>
        <v>Unitary authority</v>
      </c>
      <c r="H12" s="90" t="str">
        <f>IFERROR(VLOOKUP(F12,classifications!A$3:C$328,3,FALSE),VLOOKUP(F12,classifications!I$2:K$28,3,FALSE))</f>
        <v>Predominantly Urban</v>
      </c>
      <c r="I12" s="153">
        <v>0</v>
      </c>
      <c r="J12" s="153">
        <v>11460</v>
      </c>
      <c r="K12" s="153">
        <v>50</v>
      </c>
      <c r="L12" s="153">
        <v>48570</v>
      </c>
      <c r="M12" s="153">
        <v>60070</v>
      </c>
      <c r="N12" s="153"/>
    </row>
    <row r="13" spans="1:32" x14ac:dyDescent="0.25">
      <c r="B13" s="126" t="s">
        <v>24</v>
      </c>
      <c r="C13" s="126" t="s">
        <v>25</v>
      </c>
      <c r="D13" s="126" t="s">
        <v>26</v>
      </c>
      <c r="E13" s="127"/>
      <c r="F13" s="126" t="s">
        <v>1667</v>
      </c>
      <c r="G13" s="90" t="str">
        <f>VLOOKUP(F13,regions!A$2:C$419,3,FALSE)</f>
        <v>Unitary authority</v>
      </c>
      <c r="H13" s="90" t="str">
        <f>IFERROR(VLOOKUP(F13,classifications!A$3:C$328,3,FALSE),VLOOKUP(F13,classifications!I$2:K$28,3,FALSE))</f>
        <v>Predominantly Urban</v>
      </c>
      <c r="I13" s="153">
        <v>5060</v>
      </c>
      <c r="J13" s="153">
        <v>2140</v>
      </c>
      <c r="K13" s="153">
        <v>0</v>
      </c>
      <c r="L13" s="153">
        <v>62150</v>
      </c>
      <c r="M13" s="153">
        <v>69340</v>
      </c>
      <c r="N13" s="153"/>
    </row>
    <row r="14" spans="1:32" x14ac:dyDescent="0.25">
      <c r="B14" s="90" t="s">
        <v>27</v>
      </c>
      <c r="C14" s="90" t="s">
        <v>28</v>
      </c>
      <c r="D14" s="90" t="s">
        <v>29</v>
      </c>
      <c r="F14" s="90" t="s">
        <v>1697</v>
      </c>
      <c r="G14" s="90" t="str">
        <f>VLOOKUP(F14,regions!A$2:C$419,3,FALSE)</f>
        <v>Unitary authority</v>
      </c>
      <c r="H14" s="90" t="str">
        <f>IFERROR(VLOOKUP(F14,classifications!A$3:C$328,3,FALSE),VLOOKUP(F14,classifications!I$2:K$28,3,FALSE))</f>
        <v>Predominantly Urban</v>
      </c>
      <c r="I14" s="153">
        <v>5090</v>
      </c>
      <c r="J14" s="153">
        <v>3550</v>
      </c>
      <c r="K14" s="153">
        <v>0</v>
      </c>
      <c r="L14" s="153">
        <v>78340</v>
      </c>
      <c r="M14" s="153">
        <v>86970</v>
      </c>
      <c r="N14" s="153"/>
    </row>
    <row r="15" spans="1:32" x14ac:dyDescent="0.25">
      <c r="B15" s="90" t="s">
        <v>30</v>
      </c>
      <c r="C15" s="90" t="s">
        <v>31</v>
      </c>
      <c r="D15" s="90" t="s">
        <v>32</v>
      </c>
      <c r="F15" s="90" t="s">
        <v>1685</v>
      </c>
      <c r="G15" s="90" t="str">
        <f>VLOOKUP(F15,regions!A$2:C$419,3,FALSE)</f>
        <v>Unitary authority</v>
      </c>
      <c r="H15" s="90" t="str">
        <f>IFERROR(VLOOKUP(F15,classifications!A$3:C$328,3,FALSE),VLOOKUP(F15,classifications!I$2:K$28,3,FALSE))</f>
        <v>Predominantly Urban</v>
      </c>
      <c r="I15" s="153">
        <v>80</v>
      </c>
      <c r="J15" s="153">
        <v>7870</v>
      </c>
      <c r="K15" s="153">
        <v>360</v>
      </c>
      <c r="L15" s="153">
        <v>39610</v>
      </c>
      <c r="M15" s="153">
        <v>47910</v>
      </c>
      <c r="N15" s="153"/>
    </row>
    <row r="16" spans="1:32" x14ac:dyDescent="0.25">
      <c r="B16" s="90" t="s">
        <v>33</v>
      </c>
      <c r="C16" s="90" t="s">
        <v>34</v>
      </c>
      <c r="D16" s="90" t="s">
        <v>35</v>
      </c>
      <c r="F16" s="90" t="s">
        <v>1686</v>
      </c>
      <c r="G16" s="90" t="str">
        <f>VLOOKUP(F16,regions!A$2:C$419,3,FALSE)</f>
        <v>Unitary authority</v>
      </c>
      <c r="H16" s="90" t="str">
        <f>IFERROR(VLOOKUP(F16,classifications!A$3:C$328,3,FALSE),VLOOKUP(F16,classifications!I$2:K$28,3,FALSE))</f>
        <v>Predominantly Urban</v>
      </c>
      <c r="I16" s="153">
        <v>11730</v>
      </c>
      <c r="J16" s="153">
        <v>6380</v>
      </c>
      <c r="K16" s="153">
        <v>40</v>
      </c>
      <c r="L16" s="153">
        <v>107380</v>
      </c>
      <c r="M16" s="153">
        <v>125540</v>
      </c>
      <c r="N16" s="153"/>
    </row>
    <row r="17" spans="2:14" x14ac:dyDescent="0.25">
      <c r="B17" s="90" t="s">
        <v>36</v>
      </c>
      <c r="C17" s="90" t="s">
        <v>37</v>
      </c>
      <c r="D17" s="90" t="s">
        <v>38</v>
      </c>
      <c r="F17" s="90" t="s">
        <v>1728</v>
      </c>
      <c r="G17" s="90" t="str">
        <f>VLOOKUP(F17,regions!A$2:C$419,3,FALSE)</f>
        <v>Unitary authority</v>
      </c>
      <c r="H17" s="90" t="str">
        <f>IFERROR(VLOOKUP(F17,classifications!A$3:C$328,3,FALSE),VLOOKUP(F17,classifications!I$2:K$28,3,FALSE))</f>
        <v>Predominantly Urban</v>
      </c>
      <c r="I17" s="153">
        <v>27830</v>
      </c>
      <c r="J17" s="153">
        <v>11610</v>
      </c>
      <c r="K17" s="153">
        <v>500</v>
      </c>
      <c r="L17" s="153">
        <v>152410</v>
      </c>
      <c r="M17" s="153">
        <v>192350</v>
      </c>
      <c r="N17" s="153"/>
    </row>
    <row r="18" spans="2:14" x14ac:dyDescent="0.25">
      <c r="B18" s="126" t="s">
        <v>39</v>
      </c>
      <c r="C18" s="126" t="s">
        <v>40</v>
      </c>
      <c r="D18" s="126" t="s">
        <v>41</v>
      </c>
      <c r="E18" s="127"/>
      <c r="F18" s="126" t="s">
        <v>1731</v>
      </c>
      <c r="G18" s="90" t="str">
        <f>VLOOKUP(F18,regions!A$2:C$419,3,FALSE)</f>
        <v>Unitary authority</v>
      </c>
      <c r="H18" s="90" t="str">
        <f>IFERROR(VLOOKUP(F18,classifications!A$3:C$328,3,FALSE),VLOOKUP(F18,classifications!I$2:K$28,3,FALSE))</f>
        <v>Predominantly Rural</v>
      </c>
      <c r="I18" s="153">
        <v>5160</v>
      </c>
      <c r="J18" s="153">
        <v>9710</v>
      </c>
      <c r="K18" s="153">
        <v>670</v>
      </c>
      <c r="L18" s="153">
        <v>96680</v>
      </c>
      <c r="M18" s="153">
        <v>112220</v>
      </c>
      <c r="N18" s="153"/>
    </row>
    <row r="19" spans="2:14" x14ac:dyDescent="0.25">
      <c r="B19" s="126" t="s">
        <v>42</v>
      </c>
      <c r="C19" s="126" t="s">
        <v>43</v>
      </c>
      <c r="D19" s="126" t="s">
        <v>44</v>
      </c>
      <c r="E19" s="127"/>
      <c r="F19" s="126" t="s">
        <v>1715</v>
      </c>
      <c r="G19" s="90" t="str">
        <f>VLOOKUP(F19,regions!A$2:C$419,3,FALSE)</f>
        <v>Unitary authority</v>
      </c>
      <c r="H19" s="90" t="str">
        <f>IFERROR(VLOOKUP(F19,classifications!A$3:C$328,3,FALSE),VLOOKUP(F19,classifications!I$2:K$28,3,FALSE))</f>
        <v>Urban with Significant Rural</v>
      </c>
      <c r="I19" s="153">
        <v>100</v>
      </c>
      <c r="J19" s="153">
        <v>19390</v>
      </c>
      <c r="K19" s="153">
        <v>20</v>
      </c>
      <c r="L19" s="153">
        <v>148850</v>
      </c>
      <c r="M19" s="153">
        <v>168360</v>
      </c>
      <c r="N19" s="153"/>
    </row>
    <row r="20" spans="2:14" x14ac:dyDescent="0.25">
      <c r="B20" s="126" t="s">
        <v>45</v>
      </c>
      <c r="C20" s="126" t="s">
        <v>46</v>
      </c>
      <c r="D20" s="126" t="s">
        <v>47</v>
      </c>
      <c r="E20" s="127"/>
      <c r="F20" s="126" t="s">
        <v>1716</v>
      </c>
      <c r="G20" s="90" t="str">
        <f>VLOOKUP(F20,regions!A$2:C$419,3,FALSE)</f>
        <v>Unitary authority</v>
      </c>
      <c r="H20" s="90" t="str">
        <f>IFERROR(VLOOKUP(F20,classifications!A$3:C$328,3,FALSE),VLOOKUP(F20,classifications!I$2:K$28,3,FALSE))</f>
        <v>Urban with Significant Rural</v>
      </c>
      <c r="I20" s="153">
        <v>5640</v>
      </c>
      <c r="J20" s="153">
        <v>16920</v>
      </c>
      <c r="K20" s="153">
        <v>220</v>
      </c>
      <c r="L20" s="153">
        <v>127230</v>
      </c>
      <c r="M20" s="153">
        <v>150010</v>
      </c>
      <c r="N20" s="153"/>
    </row>
    <row r="21" spans="2:14" x14ac:dyDescent="0.25">
      <c r="B21" s="126" t="s">
        <v>48</v>
      </c>
      <c r="C21" s="126" t="s">
        <v>49</v>
      </c>
      <c r="D21" s="126" t="s">
        <v>50</v>
      </c>
      <c r="E21" s="127"/>
      <c r="F21" s="126" t="s">
        <v>1717</v>
      </c>
      <c r="G21" s="90" t="str">
        <f>VLOOKUP(F21,regions!A$2:C$419,3,FALSE)</f>
        <v>Unitary authority</v>
      </c>
      <c r="H21" s="90" t="str">
        <f>IFERROR(VLOOKUP(F21,classifications!A$3:C$328,3,FALSE),VLOOKUP(F21,classifications!I$2:K$28,3,FALSE))</f>
        <v>Predominantly Rural</v>
      </c>
      <c r="I21" s="153">
        <v>10460</v>
      </c>
      <c r="J21" s="153">
        <v>19560</v>
      </c>
      <c r="K21" s="153">
        <v>700</v>
      </c>
      <c r="L21" s="153">
        <v>234850</v>
      </c>
      <c r="M21" s="153">
        <v>265570</v>
      </c>
      <c r="N21" s="153"/>
    </row>
    <row r="22" spans="2:14" x14ac:dyDescent="0.25">
      <c r="B22" s="126" t="s">
        <v>51</v>
      </c>
      <c r="C22" s="126" t="s">
        <v>52</v>
      </c>
      <c r="D22" s="126" t="s">
        <v>53</v>
      </c>
      <c r="E22" s="127"/>
      <c r="F22" s="126" t="s">
        <v>1718</v>
      </c>
      <c r="G22" s="90" t="str">
        <f>VLOOKUP(F22,regions!A$2:C$419,3,FALSE)</f>
        <v>Unitary authority</v>
      </c>
      <c r="H22" s="90" t="str">
        <f>IFERROR(VLOOKUP(F22,classifications!A$3:C$328,3,FALSE),VLOOKUP(F22,classifications!I$2:K$28,3,FALSE))</f>
        <v>Predominantly Rural</v>
      </c>
      <c r="I22" s="153">
        <v>18480</v>
      </c>
      <c r="J22" s="153">
        <v>29530</v>
      </c>
      <c r="K22" s="153">
        <v>0</v>
      </c>
      <c r="L22" s="153">
        <v>188670</v>
      </c>
      <c r="M22" s="153">
        <v>236680</v>
      </c>
      <c r="N22" s="153"/>
    </row>
    <row r="23" spans="2:14" x14ac:dyDescent="0.25">
      <c r="B23" s="90" t="s">
        <v>54</v>
      </c>
      <c r="C23" s="90" t="s">
        <v>55</v>
      </c>
      <c r="D23" s="90" t="s">
        <v>56</v>
      </c>
      <c r="F23" s="90" t="s">
        <v>1659</v>
      </c>
      <c r="G23" s="90" t="str">
        <f>VLOOKUP(F23,regions!A$2:C$419,3,FALSE)</f>
        <v>Unitary authority</v>
      </c>
      <c r="H23" s="90" t="str">
        <f>IFERROR(VLOOKUP(F23,classifications!A$3:C$328,3,FALSE),VLOOKUP(F23,classifications!I$2:K$28,3,FALSE))</f>
        <v>Predominantly Urban</v>
      </c>
      <c r="I23" s="153">
        <v>5370</v>
      </c>
      <c r="J23" s="153">
        <v>2390</v>
      </c>
      <c r="K23" s="153">
        <v>0</v>
      </c>
      <c r="L23" s="153">
        <v>41530</v>
      </c>
      <c r="M23" s="153">
        <v>49280</v>
      </c>
      <c r="N23" s="153"/>
    </row>
    <row r="24" spans="2:14" x14ac:dyDescent="0.25">
      <c r="B24" s="126" t="s">
        <v>57</v>
      </c>
      <c r="C24" s="126" t="s">
        <v>58</v>
      </c>
      <c r="D24" s="126" t="s">
        <v>59</v>
      </c>
      <c r="E24" s="127"/>
      <c r="F24" s="126" t="s">
        <v>1675</v>
      </c>
      <c r="G24" s="90" t="str">
        <f>VLOOKUP(F24,regions!A$2:C$419,3,FALSE)</f>
        <v>Unitary authority</v>
      </c>
      <c r="H24" s="90" t="str">
        <f>IFERROR(VLOOKUP(F24,classifications!A$3:C$328,3,FALSE),VLOOKUP(F24,classifications!I$2:K$28,3,FALSE))</f>
        <v>Predominantly Urban</v>
      </c>
      <c r="I24" s="153">
        <v>13380</v>
      </c>
      <c r="J24" s="153">
        <v>7470</v>
      </c>
      <c r="K24" s="153">
        <v>50</v>
      </c>
      <c r="L24" s="153">
        <v>86690</v>
      </c>
      <c r="M24" s="153">
        <v>107590</v>
      </c>
      <c r="N24" s="153"/>
    </row>
    <row r="25" spans="2:14" x14ac:dyDescent="0.25">
      <c r="B25" s="126" t="s">
        <v>60</v>
      </c>
      <c r="C25" s="126" t="s">
        <v>61</v>
      </c>
      <c r="D25" s="126" t="s">
        <v>62</v>
      </c>
      <c r="E25" s="127"/>
      <c r="F25" s="126" t="s">
        <v>1671</v>
      </c>
      <c r="G25" s="90" t="str">
        <f>VLOOKUP(F25,regions!A$2:C$419,3,FALSE)</f>
        <v>Unitary authority</v>
      </c>
      <c r="H25" s="90" t="str">
        <f>IFERROR(VLOOKUP(F25,classifications!A$3:C$328,3,FALSE),VLOOKUP(F25,classifications!I$2:K$28,3,FALSE))</f>
        <v>Predominantly Rural</v>
      </c>
      <c r="I25" s="153">
        <v>11530</v>
      </c>
      <c r="J25" s="153">
        <v>2460</v>
      </c>
      <c r="K25" s="153">
        <v>170</v>
      </c>
      <c r="L25" s="153">
        <v>140930</v>
      </c>
      <c r="M25" s="153">
        <v>155090</v>
      </c>
      <c r="N25" s="153"/>
    </row>
    <row r="26" spans="2:14" x14ac:dyDescent="0.25">
      <c r="B26" s="126" t="s">
        <v>63</v>
      </c>
      <c r="C26" s="126" t="s">
        <v>64</v>
      </c>
      <c r="D26" s="126" t="s">
        <v>65</v>
      </c>
      <c r="E26" s="127"/>
      <c r="F26" s="126" t="s">
        <v>1668</v>
      </c>
      <c r="G26" s="90" t="str">
        <f>VLOOKUP(F26,regions!A$2:C$419,3,FALSE)</f>
        <v>Unitary authority</v>
      </c>
      <c r="H26" s="90" t="str">
        <f>IFERROR(VLOOKUP(F26,classifications!A$3:C$328,3,FALSE),VLOOKUP(F26,classifications!I$2:K$28,3,FALSE))</f>
        <v>Predominantly Urban</v>
      </c>
      <c r="I26" s="153">
        <v>0</v>
      </c>
      <c r="J26" s="153">
        <v>13970</v>
      </c>
      <c r="K26" s="153">
        <v>0</v>
      </c>
      <c r="L26" s="153">
        <v>41940</v>
      </c>
      <c r="M26" s="153">
        <v>55900</v>
      </c>
      <c r="N26" s="153"/>
    </row>
    <row r="27" spans="2:14" x14ac:dyDescent="0.25">
      <c r="B27" s="90" t="s">
        <v>66</v>
      </c>
      <c r="C27" s="90" t="s">
        <v>67</v>
      </c>
      <c r="D27" s="90" t="s">
        <v>68</v>
      </c>
      <c r="F27" s="90" t="s">
        <v>1661</v>
      </c>
      <c r="G27" s="90" t="str">
        <f>VLOOKUP(F27,regions!A$2:C$419,3,FALSE)</f>
        <v>Unitary authority</v>
      </c>
      <c r="H27" s="90" t="str">
        <f>IFERROR(VLOOKUP(F27,classifications!A$3:C$328,3,FALSE),VLOOKUP(F27,classifications!I$2:K$28,3,FALSE))</f>
        <v>Predominantly Urban</v>
      </c>
      <c r="I27" s="153">
        <v>300</v>
      </c>
      <c r="J27" s="153">
        <v>9810</v>
      </c>
      <c r="K27" s="153">
        <v>30</v>
      </c>
      <c r="L27" s="153">
        <v>32380</v>
      </c>
      <c r="M27" s="153">
        <v>42530</v>
      </c>
      <c r="N27" s="153"/>
    </row>
    <row r="28" spans="2:14" x14ac:dyDescent="0.25">
      <c r="B28" s="126" t="s">
        <v>69</v>
      </c>
      <c r="C28" s="126" t="s">
        <v>70</v>
      </c>
      <c r="D28" s="126" t="s">
        <v>71</v>
      </c>
      <c r="E28" s="127"/>
      <c r="F28" s="126" t="s">
        <v>1719</v>
      </c>
      <c r="G28" s="90" t="str">
        <f>VLOOKUP(F28,regions!A$2:C$419,3,FALSE)</f>
        <v>Unitary authority</v>
      </c>
      <c r="H28" s="90" t="str">
        <f>IFERROR(VLOOKUP(F28,classifications!A$3:C$328,3,FALSE),VLOOKUP(F28,classifications!I$2:K$28,3,FALSE))</f>
        <v>Predominantly Rural</v>
      </c>
      <c r="I28" s="153">
        <v>30</v>
      </c>
      <c r="J28" s="153">
        <v>11120</v>
      </c>
      <c r="K28" s="153">
        <v>320</v>
      </c>
      <c r="L28" s="153">
        <v>71940</v>
      </c>
      <c r="M28" s="153">
        <v>83420</v>
      </c>
      <c r="N28" s="153"/>
    </row>
    <row r="29" spans="2:14" x14ac:dyDescent="0.25">
      <c r="B29" s="90" t="s">
        <v>72</v>
      </c>
      <c r="C29" s="90" t="s">
        <v>73</v>
      </c>
      <c r="D29" s="90" t="s">
        <v>74</v>
      </c>
      <c r="F29" s="90" t="s">
        <v>1687</v>
      </c>
      <c r="G29" s="90" t="str">
        <f>VLOOKUP(F29,regions!A$2:C$419,3,FALSE)</f>
        <v>Unitary authority</v>
      </c>
      <c r="H29" s="90" t="str">
        <f>IFERROR(VLOOKUP(F29,classifications!A$3:C$328,3,FALSE),VLOOKUP(F29,classifications!I$2:K$28,3,FALSE))</f>
        <v>Predominantly Rural</v>
      </c>
      <c r="I29" s="153">
        <v>0</v>
      </c>
      <c r="J29" s="153">
        <v>7000</v>
      </c>
      <c r="K29" s="153">
        <v>0</v>
      </c>
      <c r="L29" s="153">
        <v>61760</v>
      </c>
      <c r="M29" s="153">
        <v>68760</v>
      </c>
      <c r="N29" s="153"/>
    </row>
    <row r="30" spans="2:14" x14ac:dyDescent="0.25">
      <c r="B30" s="126" t="s">
        <v>75</v>
      </c>
      <c r="C30" s="126" t="s">
        <v>76</v>
      </c>
      <c r="D30" s="126" t="s">
        <v>77</v>
      </c>
      <c r="E30" s="126"/>
      <c r="F30" s="126" t="s">
        <v>1496</v>
      </c>
      <c r="G30" s="90" t="str">
        <f>VLOOKUP(F30,regions!A$2:C$419,3,FALSE)</f>
        <v>Unitary authority</v>
      </c>
      <c r="H30" s="90" t="str">
        <f>IFERROR(VLOOKUP(F30,classifications!A$3:C$328,3,FALSE),VLOOKUP(F30,classifications!I$2:K$28,3,FALSE))</f>
        <v>Predominantly Rural</v>
      </c>
      <c r="I30" s="153">
        <v>120</v>
      </c>
      <c r="J30" s="153">
        <v>60</v>
      </c>
      <c r="K30" s="153">
        <v>0</v>
      </c>
      <c r="L30" s="153">
        <v>1220</v>
      </c>
      <c r="M30" s="153">
        <v>1400</v>
      </c>
      <c r="N30" s="153"/>
    </row>
    <row r="31" spans="2:14" x14ac:dyDescent="0.25">
      <c r="B31" s="126" t="s">
        <v>78</v>
      </c>
      <c r="C31" s="126" t="s">
        <v>79</v>
      </c>
      <c r="D31" s="126" t="s">
        <v>80</v>
      </c>
      <c r="E31" s="127"/>
      <c r="F31" s="126" t="s">
        <v>1724</v>
      </c>
      <c r="G31" s="90" t="str">
        <f>VLOOKUP(F31,regions!A$2:C$419,3,FALSE)</f>
        <v>Unitary authority</v>
      </c>
      <c r="H31" s="90" t="str">
        <f>IFERROR(VLOOKUP(F31,classifications!A$3:C$328,3,FALSE),VLOOKUP(F31,classifications!I$2:K$28,3,FALSE))</f>
        <v>Predominantly Urban</v>
      </c>
      <c r="I31" s="153">
        <v>25350</v>
      </c>
      <c r="J31" s="153">
        <v>8510</v>
      </c>
      <c r="K31" s="153">
        <v>240</v>
      </c>
      <c r="L31" s="153">
        <v>83260</v>
      </c>
      <c r="M31" s="153">
        <v>117350</v>
      </c>
      <c r="N31" s="153"/>
    </row>
    <row r="32" spans="2:14" x14ac:dyDescent="0.25">
      <c r="B32" s="126" t="s">
        <v>81</v>
      </c>
      <c r="C32" s="126" t="s">
        <v>82</v>
      </c>
      <c r="D32" s="126" t="s">
        <v>83</v>
      </c>
      <c r="E32" s="127"/>
      <c r="F32" s="126" t="s">
        <v>1676</v>
      </c>
      <c r="G32" s="90" t="str">
        <f>VLOOKUP(F32,regions!A$2:C$419,3,FALSE)</f>
        <v>Unitary authority</v>
      </c>
      <c r="H32" s="90" t="str">
        <f>IFERROR(VLOOKUP(F32,classifications!A$3:C$328,3,FALSE),VLOOKUP(F32,classifications!I$2:K$28,3,FALSE))</f>
        <v>Predominantly Urban</v>
      </c>
      <c r="I32" s="153">
        <v>21960</v>
      </c>
      <c r="J32" s="153">
        <v>10510</v>
      </c>
      <c r="K32" s="153">
        <v>600</v>
      </c>
      <c r="L32" s="153">
        <v>96810</v>
      </c>
      <c r="M32" s="153">
        <v>129870</v>
      </c>
      <c r="N32" s="153"/>
    </row>
    <row r="33" spans="2:14" x14ac:dyDescent="0.25">
      <c r="B33" s="126" t="s">
        <v>84</v>
      </c>
      <c r="C33" s="126" t="s">
        <v>85</v>
      </c>
      <c r="D33" s="126" t="s">
        <v>86</v>
      </c>
      <c r="E33" s="127"/>
      <c r="F33" s="126" t="s">
        <v>1680</v>
      </c>
      <c r="G33" s="90" t="str">
        <f>VLOOKUP(F33,regions!A$2:C$419,3,FALSE)</f>
        <v>Unitary authority</v>
      </c>
      <c r="H33" s="90" t="str">
        <f>IFERROR(VLOOKUP(F33,classifications!A$3:C$328,3,FALSE),VLOOKUP(F33,classifications!I$2:K$28,3,FALSE))</f>
        <v>Predominantly Urban</v>
      </c>
      <c r="I33" s="153">
        <v>8080</v>
      </c>
      <c r="J33" s="153">
        <v>4080</v>
      </c>
      <c r="K33" s="153">
        <v>0</v>
      </c>
      <c r="L33" s="153">
        <v>64760</v>
      </c>
      <c r="M33" s="153">
        <v>76910</v>
      </c>
      <c r="N33" s="153"/>
    </row>
    <row r="34" spans="2:14" x14ac:dyDescent="0.25">
      <c r="B34" s="90" t="s">
        <v>87</v>
      </c>
      <c r="C34" s="90" t="s">
        <v>88</v>
      </c>
      <c r="D34" s="90" t="s">
        <v>89</v>
      </c>
      <c r="F34" s="90" t="s">
        <v>1730</v>
      </c>
      <c r="G34" s="90" t="str">
        <f>VLOOKUP(F34,regions!A$2:C$419,3,FALSE)</f>
        <v>Unitary authority</v>
      </c>
      <c r="H34" s="90" t="str">
        <f>IFERROR(VLOOKUP(F34,classifications!A$3:C$328,3,FALSE),VLOOKUP(F34,classifications!I$2:K$28,3,FALSE))</f>
        <v>Predominantly Urban</v>
      </c>
      <c r="I34" s="153">
        <v>3020</v>
      </c>
      <c r="J34" s="153">
        <v>4800</v>
      </c>
      <c r="K34" s="153">
        <v>300</v>
      </c>
      <c r="L34" s="153">
        <v>104020</v>
      </c>
      <c r="M34" s="153">
        <v>112140</v>
      </c>
      <c r="N34" s="153"/>
    </row>
    <row r="35" spans="2:14" x14ac:dyDescent="0.25">
      <c r="B35" s="90" t="s">
        <v>90</v>
      </c>
      <c r="C35" s="90" t="s">
        <v>91</v>
      </c>
      <c r="D35" s="90" t="s">
        <v>92</v>
      </c>
      <c r="F35" s="90" t="s">
        <v>1662</v>
      </c>
      <c r="G35" s="90" t="str">
        <f>VLOOKUP(F35,regions!A$2:C$419,3,FALSE)</f>
        <v>Unitary authority</v>
      </c>
      <c r="H35" s="90" t="str">
        <f>IFERROR(VLOOKUP(F35,classifications!A$3:C$328,3,FALSE),VLOOKUP(F35,classifications!I$2:K$28,3,FALSE))</f>
        <v>Predominantly Urban</v>
      </c>
      <c r="I35" s="153">
        <v>0</v>
      </c>
      <c r="J35" s="153">
        <v>15020</v>
      </c>
      <c r="K35" s="153">
        <v>0</v>
      </c>
      <c r="L35" s="153">
        <v>45520</v>
      </c>
      <c r="M35" s="153">
        <v>60540</v>
      </c>
      <c r="N35" s="153"/>
    </row>
    <row r="36" spans="2:14" x14ac:dyDescent="0.25">
      <c r="B36" s="90" t="s">
        <v>93</v>
      </c>
      <c r="C36" s="90" t="s">
        <v>94</v>
      </c>
      <c r="D36" s="90" t="s">
        <v>95</v>
      </c>
      <c r="F36" s="90" t="s">
        <v>1688</v>
      </c>
      <c r="G36" s="90" t="str">
        <f>VLOOKUP(F36,regions!A$2:C$419,3,FALSE)</f>
        <v>Unitary authority</v>
      </c>
      <c r="H36" s="90" t="str">
        <f>IFERROR(VLOOKUP(F36,classifications!A$3:C$328,3,FALSE),VLOOKUP(F36,classifications!I$2:K$28,3,FALSE))</f>
        <v>Predominantly Urban</v>
      </c>
      <c r="I36" s="153">
        <v>11310</v>
      </c>
      <c r="J36" s="153">
        <v>8510</v>
      </c>
      <c r="K36" s="153">
        <v>10</v>
      </c>
      <c r="L36" s="153">
        <v>86290</v>
      </c>
      <c r="M36" s="153">
        <v>106130</v>
      </c>
      <c r="N36" s="153"/>
    </row>
    <row r="37" spans="2:14" x14ac:dyDescent="0.25">
      <c r="B37" s="126" t="s">
        <v>96</v>
      </c>
      <c r="C37" s="126" t="s">
        <v>97</v>
      </c>
      <c r="D37" s="126" t="s">
        <v>98</v>
      </c>
      <c r="E37" s="127"/>
      <c r="F37" s="126" t="s">
        <v>1672</v>
      </c>
      <c r="G37" s="90" t="str">
        <f>VLOOKUP(F37,regions!A$2:C$419,3,FALSE)</f>
        <v>Unitary authority</v>
      </c>
      <c r="H37" s="90" t="str">
        <f>IFERROR(VLOOKUP(F37,classifications!A$3:C$328,3,FALSE),VLOOKUP(F37,classifications!I$2:K$28,3,FALSE))</f>
        <v>Predominantly Urban</v>
      </c>
      <c r="I37" s="153">
        <v>10</v>
      </c>
      <c r="J37" s="153">
        <v>10040</v>
      </c>
      <c r="K37" s="153">
        <v>170</v>
      </c>
      <c r="L37" s="153">
        <v>63310</v>
      </c>
      <c r="M37" s="153">
        <v>73530</v>
      </c>
      <c r="N37" s="153"/>
    </row>
    <row r="38" spans="2:14" x14ac:dyDescent="0.25">
      <c r="B38" s="126" t="s">
        <v>99</v>
      </c>
      <c r="C38" s="126" t="s">
        <v>100</v>
      </c>
      <c r="D38" s="126" t="s">
        <v>101</v>
      </c>
      <c r="E38" s="127"/>
      <c r="F38" s="126" t="s">
        <v>1673</v>
      </c>
      <c r="G38" s="90" t="str">
        <f>VLOOKUP(F38,regions!A$2:C$419,3,FALSE)</f>
        <v>Unitary authority</v>
      </c>
      <c r="H38" s="90" t="str">
        <f>IFERROR(VLOOKUP(F38,classifications!A$3:C$328,3,FALSE),VLOOKUP(F38,classifications!I$2:K$28,3,FALSE))</f>
        <v>Urban with Significant Rural</v>
      </c>
      <c r="I38" s="153">
        <v>20</v>
      </c>
      <c r="J38" s="153">
        <v>11550</v>
      </c>
      <c r="K38" s="153">
        <v>30</v>
      </c>
      <c r="L38" s="153">
        <v>63140</v>
      </c>
      <c r="M38" s="153">
        <v>74730</v>
      </c>
      <c r="N38" s="153"/>
    </row>
    <row r="39" spans="2:14" x14ac:dyDescent="0.25">
      <c r="B39" s="90" t="s">
        <v>102</v>
      </c>
      <c r="C39" s="90" t="s">
        <v>103</v>
      </c>
      <c r="D39" s="90" t="s">
        <v>104</v>
      </c>
      <c r="F39" s="90" t="s">
        <v>1720</v>
      </c>
      <c r="G39" s="90" t="str">
        <f>VLOOKUP(F39,regions!A$2:C$419,3,FALSE)</f>
        <v>Unitary authority</v>
      </c>
      <c r="H39" s="90" t="str">
        <f>IFERROR(VLOOKUP(F39,classifications!A$3:C$328,3,FALSE),VLOOKUP(F39,classifications!I$2:K$28,3,FALSE))</f>
        <v>Urban with Significant Rural</v>
      </c>
      <c r="I39" s="153">
        <v>0</v>
      </c>
      <c r="J39" s="153">
        <v>8970</v>
      </c>
      <c r="K39" s="153">
        <v>0</v>
      </c>
      <c r="L39" s="153">
        <v>84530</v>
      </c>
      <c r="M39" s="153">
        <v>93500</v>
      </c>
      <c r="N39" s="153"/>
    </row>
    <row r="40" spans="2:14" x14ac:dyDescent="0.25">
      <c r="B40" s="126" t="s">
        <v>105</v>
      </c>
      <c r="C40" s="126" t="s">
        <v>106</v>
      </c>
      <c r="D40" s="126" t="s">
        <v>107</v>
      </c>
      <c r="E40" s="127"/>
      <c r="F40" s="126" t="s">
        <v>1543</v>
      </c>
      <c r="G40" s="90" t="str">
        <f>VLOOKUP(F40,regions!A$2:C$419,3,FALSE)</f>
        <v>Unitary authority</v>
      </c>
      <c r="H40" s="90" t="str">
        <f>IFERROR(VLOOKUP(F40,classifications!A$3:C$328,3,FALSE),VLOOKUP(F40,classifications!I$2:K$28,3,FALSE))</f>
        <v>Predominantly Rural</v>
      </c>
      <c r="I40" s="153">
        <v>8450</v>
      </c>
      <c r="J40" s="153">
        <v>17350</v>
      </c>
      <c r="K40" s="153">
        <v>140</v>
      </c>
      <c r="L40" s="153">
        <v>123810</v>
      </c>
      <c r="M40" s="153">
        <v>149750</v>
      </c>
      <c r="N40" s="153"/>
    </row>
    <row r="41" spans="2:14" x14ac:dyDescent="0.25">
      <c r="B41" s="126" t="s">
        <v>108</v>
      </c>
      <c r="C41" s="126" t="s">
        <v>109</v>
      </c>
      <c r="D41" s="126" t="s">
        <v>110</v>
      </c>
      <c r="E41" s="127"/>
      <c r="F41" s="126" t="s">
        <v>1726</v>
      </c>
      <c r="G41" s="90" t="str">
        <f>VLOOKUP(F41,regions!A$2:C$419,3,FALSE)</f>
        <v>Unitary authority</v>
      </c>
      <c r="H41" s="90" t="str">
        <f>IFERROR(VLOOKUP(F41,classifications!A$3:C$328,3,FALSE),VLOOKUP(F41,classifications!I$2:K$28,3,FALSE))</f>
        <v>Predominantly Urban</v>
      </c>
      <c r="I41" s="153">
        <v>27140</v>
      </c>
      <c r="J41" s="153">
        <v>9820</v>
      </c>
      <c r="K41" s="153">
        <v>20</v>
      </c>
      <c r="L41" s="153">
        <v>95900</v>
      </c>
      <c r="M41" s="153">
        <v>132880</v>
      </c>
      <c r="N41" s="153"/>
    </row>
    <row r="42" spans="2:14" x14ac:dyDescent="0.25">
      <c r="B42" s="126" t="s">
        <v>111</v>
      </c>
      <c r="C42" s="126" t="s">
        <v>112</v>
      </c>
      <c r="D42" s="126" t="s">
        <v>113</v>
      </c>
      <c r="E42" s="127"/>
      <c r="F42" s="126" t="s">
        <v>1681</v>
      </c>
      <c r="G42" s="90" t="str">
        <f>VLOOKUP(F42,regions!A$2:C$419,3,FALSE)</f>
        <v>Unitary authority</v>
      </c>
      <c r="H42" s="90" t="str">
        <f>IFERROR(VLOOKUP(F42,classifications!A$3:C$328,3,FALSE),VLOOKUP(F42,classifications!I$2:K$28,3,FALSE))</f>
        <v>Predominantly Urban</v>
      </c>
      <c r="I42" s="153">
        <v>10</v>
      </c>
      <c r="J42" s="153">
        <v>15410</v>
      </c>
      <c r="K42" s="153">
        <v>510</v>
      </c>
      <c r="L42" s="153">
        <v>63210</v>
      </c>
      <c r="M42" s="153">
        <v>79140</v>
      </c>
      <c r="N42" s="153"/>
    </row>
    <row r="43" spans="2:14" x14ac:dyDescent="0.25">
      <c r="B43" s="90" t="s">
        <v>114</v>
      </c>
      <c r="C43" s="90" t="s">
        <v>115</v>
      </c>
      <c r="D43" s="90" t="s">
        <v>116</v>
      </c>
      <c r="F43" s="90" t="s">
        <v>1698</v>
      </c>
      <c r="G43" s="90" t="str">
        <f>VLOOKUP(F43,regions!A$2:C$419,3,FALSE)</f>
        <v>Unitary authority</v>
      </c>
      <c r="H43" s="90" t="str">
        <f>IFERROR(VLOOKUP(F43,classifications!A$3:C$328,3,FALSE),VLOOKUP(F43,classifications!I$2:K$28,3,FALSE))</f>
        <v>Predominantly Urban</v>
      </c>
      <c r="I43" s="153">
        <v>0</v>
      </c>
      <c r="J43" s="153">
        <v>22360</v>
      </c>
      <c r="K43" s="153">
        <v>790</v>
      </c>
      <c r="L43" s="153">
        <v>91710</v>
      </c>
      <c r="M43" s="153">
        <v>114860</v>
      </c>
      <c r="N43" s="153"/>
    </row>
    <row r="44" spans="2:14" x14ac:dyDescent="0.25">
      <c r="B44" s="90" t="s">
        <v>117</v>
      </c>
      <c r="C44" s="90" t="s">
        <v>118</v>
      </c>
      <c r="D44" s="90" t="s">
        <v>119</v>
      </c>
      <c r="F44" s="90" t="s">
        <v>1699</v>
      </c>
      <c r="G44" s="90" t="str">
        <f>VLOOKUP(F44,regions!A$2:C$419,3,FALSE)</f>
        <v>Unitary authority</v>
      </c>
      <c r="H44" s="90" t="str">
        <f>IFERROR(VLOOKUP(F44,classifications!A$3:C$328,3,FALSE),VLOOKUP(F44,classifications!I$2:K$28,3,FALSE))</f>
        <v>Predominantly Urban</v>
      </c>
      <c r="I44" s="153">
        <v>4550</v>
      </c>
      <c r="J44" s="153">
        <v>2820</v>
      </c>
      <c r="K44" s="153">
        <v>0</v>
      </c>
      <c r="L44" s="153">
        <v>59710</v>
      </c>
      <c r="M44" s="153">
        <v>67070</v>
      </c>
      <c r="N44" s="153"/>
    </row>
    <row r="45" spans="2:14" x14ac:dyDescent="0.25">
      <c r="B45" s="90" t="s">
        <v>120</v>
      </c>
      <c r="C45" s="90" t="s">
        <v>121</v>
      </c>
      <c r="D45" s="90" t="s">
        <v>122</v>
      </c>
      <c r="F45" s="90" t="s">
        <v>1689</v>
      </c>
      <c r="G45" s="90" t="str">
        <f>VLOOKUP(F45,regions!A$2:C$419,3,FALSE)</f>
        <v>Unitary authority</v>
      </c>
      <c r="H45" s="90" t="str">
        <f>IFERROR(VLOOKUP(F45,classifications!A$3:C$328,3,FALSE),VLOOKUP(F45,classifications!I$2:K$28,3,FALSE))</f>
        <v>Predominantly Urban</v>
      </c>
      <c r="I45" s="153">
        <v>10220</v>
      </c>
      <c r="J45" s="153">
        <v>5970</v>
      </c>
      <c r="K45" s="153">
        <v>840</v>
      </c>
      <c r="L45" s="153">
        <v>71920</v>
      </c>
      <c r="M45" s="153">
        <v>88950</v>
      </c>
      <c r="N45" s="153"/>
    </row>
    <row r="46" spans="2:14" x14ac:dyDescent="0.25">
      <c r="B46" s="90" t="s">
        <v>123</v>
      </c>
      <c r="C46" s="90" t="s">
        <v>124</v>
      </c>
      <c r="D46" s="90" t="s">
        <v>125</v>
      </c>
      <c r="F46" s="90" t="s">
        <v>1690</v>
      </c>
      <c r="G46" s="90" t="str">
        <f>VLOOKUP(F46,regions!A$2:C$419,3,FALSE)</f>
        <v>Unitary authority</v>
      </c>
      <c r="H46" s="90" t="str">
        <f>IFERROR(VLOOKUP(F46,classifications!A$3:C$328,3,FALSE),VLOOKUP(F46,classifications!I$2:K$28,3,FALSE))</f>
        <v>Predominantly Urban</v>
      </c>
      <c r="I46" s="153">
        <v>6800</v>
      </c>
      <c r="J46" s="153">
        <v>4250</v>
      </c>
      <c r="K46" s="153">
        <v>0</v>
      </c>
      <c r="L46" s="153">
        <v>55610</v>
      </c>
      <c r="M46" s="153">
        <v>66660</v>
      </c>
      <c r="N46" s="153"/>
    </row>
    <row r="47" spans="2:14" x14ac:dyDescent="0.25">
      <c r="B47" s="90" t="s">
        <v>126</v>
      </c>
      <c r="C47" s="90" t="s">
        <v>127</v>
      </c>
      <c r="D47" s="90" t="s">
        <v>128</v>
      </c>
      <c r="F47" s="90" t="s">
        <v>1663</v>
      </c>
      <c r="G47" s="90" t="str">
        <f>VLOOKUP(F47,regions!A$2:C$419,3,FALSE)</f>
        <v>Unitary authority</v>
      </c>
      <c r="H47" s="90" t="str">
        <f>IFERROR(VLOOKUP(F47,classifications!A$3:C$328,3,FALSE),VLOOKUP(F47,classifications!I$2:K$28,3,FALSE))</f>
        <v>Urban with Significant Rural</v>
      </c>
      <c r="I47" s="153">
        <v>0</v>
      </c>
      <c r="J47" s="153">
        <v>12030</v>
      </c>
      <c r="K47" s="153">
        <v>0</v>
      </c>
      <c r="L47" s="153">
        <v>50460</v>
      </c>
      <c r="M47" s="153">
        <v>62490</v>
      </c>
      <c r="N47" s="153"/>
    </row>
    <row r="48" spans="2:14" x14ac:dyDescent="0.25">
      <c r="B48" s="126" t="s">
        <v>129</v>
      </c>
      <c r="C48" s="126" t="s">
        <v>130</v>
      </c>
      <c r="D48" s="126" t="s">
        <v>131</v>
      </c>
      <c r="E48" s="127"/>
      <c r="F48" s="126" t="s">
        <v>1721</v>
      </c>
      <c r="G48" s="90" t="str">
        <f>VLOOKUP(F48,regions!A$2:C$419,3,FALSE)</f>
        <v>Unitary authority</v>
      </c>
      <c r="H48" s="90" t="str">
        <f>IFERROR(VLOOKUP(F48,classifications!A$3:C$328,3,FALSE),VLOOKUP(F48,classifications!I$2:K$28,3,FALSE))</f>
        <v>Predominantly Rural</v>
      </c>
      <c r="I48" s="153">
        <v>0</v>
      </c>
      <c r="J48" s="153">
        <v>1770</v>
      </c>
      <c r="K48" s="153">
        <v>660</v>
      </c>
      <c r="L48" s="153">
        <v>13970</v>
      </c>
      <c r="M48" s="153">
        <v>16400</v>
      </c>
      <c r="N48" s="153"/>
    </row>
    <row r="49" spans="2:14" x14ac:dyDescent="0.25">
      <c r="B49" s="126" t="s">
        <v>132</v>
      </c>
      <c r="C49" s="126" t="s">
        <v>133</v>
      </c>
      <c r="D49" s="126" t="s">
        <v>134</v>
      </c>
      <c r="E49" s="127"/>
      <c r="F49" s="126" t="s">
        <v>1569</v>
      </c>
      <c r="G49" s="90" t="str">
        <f>VLOOKUP(F49,regions!A$2:C$419,3,FALSE)</f>
        <v>Unitary authority</v>
      </c>
      <c r="H49" s="90" t="str">
        <f>IFERROR(VLOOKUP(F49,classifications!A$3:C$328,3,FALSE),VLOOKUP(F49,classifications!I$2:K$28,3,FALSE))</f>
        <v>Predominantly Rural</v>
      </c>
      <c r="I49" s="153">
        <v>4120</v>
      </c>
      <c r="J49" s="153">
        <v>13660</v>
      </c>
      <c r="K49" s="153">
        <v>760</v>
      </c>
      <c r="L49" s="153">
        <v>119440</v>
      </c>
      <c r="M49" s="153">
        <v>137970</v>
      </c>
      <c r="N49" s="153"/>
    </row>
    <row r="50" spans="2:14" x14ac:dyDescent="0.25">
      <c r="B50" s="90" t="s">
        <v>135</v>
      </c>
      <c r="C50" s="90" t="s">
        <v>136</v>
      </c>
      <c r="D50" s="90" t="s">
        <v>137</v>
      </c>
      <c r="F50" s="90" t="s">
        <v>1691</v>
      </c>
      <c r="G50" s="90" t="str">
        <f>VLOOKUP(F50,regions!A$2:C$419,3,FALSE)</f>
        <v>Unitary authority</v>
      </c>
      <c r="H50" s="90" t="str">
        <f>IFERROR(VLOOKUP(F50,classifications!A$3:C$328,3,FALSE),VLOOKUP(F50,classifications!I$2:K$28,3,FALSE))</f>
        <v>Predominantly Urban</v>
      </c>
      <c r="I50" s="153">
        <v>6350</v>
      </c>
      <c r="J50" s="153">
        <v>3980</v>
      </c>
      <c r="K50" s="153">
        <v>150</v>
      </c>
      <c r="L50" s="153">
        <v>42120</v>
      </c>
      <c r="M50" s="153">
        <v>52610</v>
      </c>
      <c r="N50" s="153"/>
    </row>
    <row r="51" spans="2:14" x14ac:dyDescent="0.25">
      <c r="B51" s="90" t="s">
        <v>138</v>
      </c>
      <c r="C51" s="90" t="s">
        <v>139</v>
      </c>
      <c r="D51" s="90" t="s">
        <v>140</v>
      </c>
      <c r="F51" s="90" t="s">
        <v>1700</v>
      </c>
      <c r="G51" s="90" t="str">
        <f>VLOOKUP(F51,regions!A$2:C$419,3,FALSE)</f>
        <v>Unitary authority</v>
      </c>
      <c r="H51" s="90" t="str">
        <f>IFERROR(VLOOKUP(F51,classifications!A$3:C$328,3,FALSE),VLOOKUP(F51,classifications!I$2:K$28,3,FALSE))</f>
        <v>Predominantly Urban</v>
      </c>
      <c r="I51" s="153">
        <v>20</v>
      </c>
      <c r="J51" s="153">
        <v>11560</v>
      </c>
      <c r="K51" s="153">
        <v>210</v>
      </c>
      <c r="L51" s="153">
        <v>101040</v>
      </c>
      <c r="M51" s="153">
        <v>112830</v>
      </c>
      <c r="N51" s="153"/>
    </row>
    <row r="52" spans="2:14" x14ac:dyDescent="0.25">
      <c r="B52" s="90" t="s">
        <v>141</v>
      </c>
      <c r="C52" s="90" t="s">
        <v>142</v>
      </c>
      <c r="D52" s="90" t="s">
        <v>143</v>
      </c>
      <c r="F52" s="90" t="s">
        <v>1692</v>
      </c>
      <c r="G52" s="90" t="str">
        <f>VLOOKUP(F52,regions!A$2:C$419,3,FALSE)</f>
        <v>Unitary authority</v>
      </c>
      <c r="H52" s="90" t="str">
        <f>IFERROR(VLOOKUP(F52,classifications!A$3:C$328,3,FALSE),VLOOKUP(F52,classifications!I$2:K$28,3,FALSE))</f>
        <v>Predominantly Urban</v>
      </c>
      <c r="I52" s="153">
        <v>16620</v>
      </c>
      <c r="J52" s="153">
        <v>7450</v>
      </c>
      <c r="K52" s="153">
        <v>30</v>
      </c>
      <c r="L52" s="153">
        <v>78110</v>
      </c>
      <c r="M52" s="153">
        <v>102200</v>
      </c>
      <c r="N52" s="153"/>
    </row>
    <row r="53" spans="2:14" x14ac:dyDescent="0.25">
      <c r="B53" s="126" t="s">
        <v>144</v>
      </c>
      <c r="C53" s="126" t="s">
        <v>145</v>
      </c>
      <c r="D53" s="126" t="s">
        <v>146</v>
      </c>
      <c r="E53" s="127"/>
      <c r="F53" s="126" t="s">
        <v>1729</v>
      </c>
      <c r="G53" s="90" t="str">
        <f>VLOOKUP(F53,regions!A$2:C$419,3,FALSE)</f>
        <v>Unitary authority</v>
      </c>
      <c r="H53" s="90" t="str">
        <f>IFERROR(VLOOKUP(F53,classifications!A$3:C$328,3,FALSE),VLOOKUP(F53,classifications!I$2:K$28,3,FALSE))</f>
        <v>Predominantly Urban</v>
      </c>
      <c r="I53" s="153">
        <v>6040</v>
      </c>
      <c r="J53" s="153">
        <v>3320</v>
      </c>
      <c r="K53" s="153">
        <v>0</v>
      </c>
      <c r="L53" s="153">
        <v>69930</v>
      </c>
      <c r="M53" s="153">
        <v>79300</v>
      </c>
      <c r="N53" s="153"/>
    </row>
    <row r="54" spans="2:14" x14ac:dyDescent="0.25">
      <c r="B54" s="90" t="s">
        <v>147</v>
      </c>
      <c r="C54" s="90" t="s">
        <v>148</v>
      </c>
      <c r="D54" s="90" t="s">
        <v>149</v>
      </c>
      <c r="F54" s="90" t="s">
        <v>1664</v>
      </c>
      <c r="G54" s="90" t="str">
        <f>VLOOKUP(F54,regions!A$2:C$419,3,FALSE)</f>
        <v>Unitary authority</v>
      </c>
      <c r="H54" s="90" t="str">
        <f>IFERROR(VLOOKUP(F54,classifications!A$3:C$328,3,FALSE),VLOOKUP(F54,classifications!I$2:K$28,3,FALSE))</f>
        <v>Predominantly Urban</v>
      </c>
      <c r="I54" s="153">
        <v>0</v>
      </c>
      <c r="J54" s="153">
        <v>14020</v>
      </c>
      <c r="K54" s="153">
        <v>0</v>
      </c>
      <c r="L54" s="153">
        <v>69660</v>
      </c>
      <c r="M54" s="153">
        <v>83680</v>
      </c>
      <c r="N54" s="153"/>
    </row>
    <row r="55" spans="2:14" x14ac:dyDescent="0.25">
      <c r="B55" s="126" t="s">
        <v>150</v>
      </c>
      <c r="C55" s="126" t="s">
        <v>151</v>
      </c>
      <c r="D55" s="126" t="s">
        <v>152</v>
      </c>
      <c r="E55" s="127"/>
      <c r="F55" s="126" t="s">
        <v>1679</v>
      </c>
      <c r="G55" s="90" t="str">
        <f>VLOOKUP(F55,regions!A$2:C$419,3,FALSE)</f>
        <v>Unitary authority</v>
      </c>
      <c r="H55" s="90" t="str">
        <f>IFERROR(VLOOKUP(F55,classifications!A$3:C$328,3,FALSE),VLOOKUP(F55,classifications!I$2:K$28,3,FALSE))</f>
        <v>Predominantly Urban</v>
      </c>
      <c r="I55" s="153">
        <v>18920</v>
      </c>
      <c r="J55" s="153">
        <v>7370</v>
      </c>
      <c r="K55" s="153">
        <v>0</v>
      </c>
      <c r="L55" s="153">
        <v>86630</v>
      </c>
      <c r="M55" s="153">
        <v>112920</v>
      </c>
      <c r="N55" s="153"/>
    </row>
    <row r="56" spans="2:14" x14ac:dyDescent="0.25">
      <c r="B56" s="90" t="s">
        <v>153</v>
      </c>
      <c r="C56" s="90" t="s">
        <v>154</v>
      </c>
      <c r="D56" s="90" t="s">
        <v>155</v>
      </c>
      <c r="F56" s="90" t="s">
        <v>1701</v>
      </c>
      <c r="G56" s="90" t="str">
        <f>VLOOKUP(F56,regions!A$2:C$419,3,FALSE)</f>
        <v>Unitary authority</v>
      </c>
      <c r="H56" s="90" t="str">
        <f>IFERROR(VLOOKUP(F56,classifications!A$3:C$328,3,FALSE),VLOOKUP(F56,classifications!I$2:K$28,3,FALSE))</f>
        <v>Predominantly Urban</v>
      </c>
      <c r="I56" s="153">
        <v>10400</v>
      </c>
      <c r="J56" s="153">
        <v>4760</v>
      </c>
      <c r="K56" s="153">
        <v>0</v>
      </c>
      <c r="L56" s="153">
        <v>78050</v>
      </c>
      <c r="M56" s="153">
        <v>93210</v>
      </c>
      <c r="N56" s="153"/>
    </row>
    <row r="57" spans="2:14" x14ac:dyDescent="0.25">
      <c r="B57" s="126" t="s">
        <v>156</v>
      </c>
      <c r="C57" s="126" t="s">
        <v>157</v>
      </c>
      <c r="D57" s="126" t="s">
        <v>158</v>
      </c>
      <c r="E57" s="127"/>
      <c r="F57" s="126" t="s">
        <v>1727</v>
      </c>
      <c r="G57" s="90" t="str">
        <f>VLOOKUP(F57,regions!A$2:C$419,3,FALSE)</f>
        <v>Unitary authority</v>
      </c>
      <c r="H57" s="90" t="str">
        <f>IFERROR(VLOOKUP(F57,classifications!A$3:C$328,3,FALSE),VLOOKUP(F57,classifications!I$2:K$28,3,FALSE))</f>
        <v>Predominantly Urban</v>
      </c>
      <c r="I57" s="153">
        <v>0</v>
      </c>
      <c r="J57" s="153">
        <v>13310</v>
      </c>
      <c r="K57" s="153">
        <v>2000</v>
      </c>
      <c r="L57" s="153">
        <v>55570</v>
      </c>
      <c r="M57" s="153">
        <v>70880</v>
      </c>
      <c r="N57" s="153"/>
    </row>
    <row r="58" spans="2:14" x14ac:dyDescent="0.25">
      <c r="B58" s="126" t="s">
        <v>159</v>
      </c>
      <c r="C58" s="126" t="s">
        <v>160</v>
      </c>
      <c r="D58" s="126" t="s">
        <v>161</v>
      </c>
      <c r="E58" s="127"/>
      <c r="F58" s="126" t="s">
        <v>1682</v>
      </c>
      <c r="G58" s="90" t="str">
        <f>VLOOKUP(F58,regions!A$2:C$419,3,FALSE)</f>
        <v>Unitary authority</v>
      </c>
      <c r="H58" s="90" t="str">
        <f>IFERROR(VLOOKUP(F58,classifications!A$3:C$328,3,FALSE),VLOOKUP(F58,classifications!I$2:K$28,3,FALSE))</f>
        <v>Predominantly Urban</v>
      </c>
      <c r="I58" s="153">
        <v>10290</v>
      </c>
      <c r="J58" s="153">
        <v>1540</v>
      </c>
      <c r="K58" s="153">
        <v>0</v>
      </c>
      <c r="L58" s="153">
        <v>53020</v>
      </c>
      <c r="M58" s="153">
        <v>64850</v>
      </c>
      <c r="N58" s="153"/>
    </row>
    <row r="59" spans="2:14" x14ac:dyDescent="0.25">
      <c r="B59" s="90" t="s">
        <v>162</v>
      </c>
      <c r="C59" s="90" t="s">
        <v>163</v>
      </c>
      <c r="D59" s="90" t="s">
        <v>164</v>
      </c>
      <c r="F59" s="90" t="s">
        <v>1702</v>
      </c>
      <c r="G59" s="90" t="str">
        <f>VLOOKUP(F59,regions!A$2:C$419,3,FALSE)</f>
        <v>Unitary authority</v>
      </c>
      <c r="H59" s="90" t="str">
        <f>IFERROR(VLOOKUP(F59,classifications!A$3:C$328,3,FALSE),VLOOKUP(F59,classifications!I$2:K$28,3,FALSE))</f>
        <v>Predominantly Urban</v>
      </c>
      <c r="I59" s="153">
        <v>0</v>
      </c>
      <c r="J59" s="153">
        <v>5360</v>
      </c>
      <c r="K59" s="153">
        <v>0</v>
      </c>
      <c r="L59" s="153">
        <v>59510</v>
      </c>
      <c r="M59" s="153">
        <v>64880</v>
      </c>
      <c r="N59" s="153"/>
    </row>
    <row r="60" spans="2:14" x14ac:dyDescent="0.25">
      <c r="B60" s="126" t="s">
        <v>165</v>
      </c>
      <c r="C60" s="126" t="s">
        <v>166</v>
      </c>
      <c r="D60" s="126" t="s">
        <v>167</v>
      </c>
      <c r="E60" s="127"/>
      <c r="F60" s="126" t="s">
        <v>1669</v>
      </c>
      <c r="G60" s="90" t="str">
        <f>VLOOKUP(F60,regions!A$2:C$419,3,FALSE)</f>
        <v>Unitary authority</v>
      </c>
      <c r="H60" s="90" t="str">
        <f>IFERROR(VLOOKUP(F60,classifications!A$3:C$328,3,FALSE),VLOOKUP(F60,classifications!I$2:K$28,3,FALSE))</f>
        <v>Predominantly Urban</v>
      </c>
      <c r="I60" s="153">
        <v>20</v>
      </c>
      <c r="J60" s="153">
        <v>14470</v>
      </c>
      <c r="K60" s="153">
        <v>0</v>
      </c>
      <c r="L60" s="153">
        <v>75390</v>
      </c>
      <c r="M60" s="153">
        <v>89880</v>
      </c>
      <c r="N60" s="153"/>
    </row>
    <row r="61" spans="2:14" x14ac:dyDescent="0.25">
      <c r="B61" s="90" t="s">
        <v>168</v>
      </c>
      <c r="C61" s="90" t="s">
        <v>169</v>
      </c>
      <c r="D61" s="90" t="s">
        <v>170</v>
      </c>
      <c r="F61" s="90" t="s">
        <v>1722</v>
      </c>
      <c r="G61" s="90" t="str">
        <f>VLOOKUP(F61,regions!A$2:C$419,3,FALSE)</f>
        <v>Unitary authority</v>
      </c>
      <c r="H61" s="90" t="str">
        <f>IFERROR(VLOOKUP(F61,classifications!A$3:C$328,3,FALSE),VLOOKUP(F61,classifications!I$2:K$28,3,FALSE))</f>
        <v>Urban with Significant Rural</v>
      </c>
      <c r="I61" s="153">
        <v>80</v>
      </c>
      <c r="J61" s="153">
        <v>8870</v>
      </c>
      <c r="K61" s="153">
        <v>350</v>
      </c>
      <c r="L61" s="153">
        <v>56460</v>
      </c>
      <c r="M61" s="153">
        <v>65760</v>
      </c>
      <c r="N61" s="153"/>
    </row>
    <row r="62" spans="2:14" x14ac:dyDescent="0.25">
      <c r="B62" s="126" t="s">
        <v>171</v>
      </c>
      <c r="C62" s="126" t="s">
        <v>172</v>
      </c>
      <c r="D62" s="126" t="s">
        <v>173</v>
      </c>
      <c r="E62" s="127"/>
      <c r="F62" s="126" t="s">
        <v>1591</v>
      </c>
      <c r="G62" s="90" t="str">
        <f>VLOOKUP(F62,regions!A$2:C$419,3,FALSE)</f>
        <v>Unitary authority</v>
      </c>
      <c r="H62" s="90" t="str">
        <f>IFERROR(VLOOKUP(F62,classifications!A$3:C$328,3,FALSE),VLOOKUP(F62,classifications!I$2:K$28,3,FALSE))</f>
        <v>Predominantly Rural</v>
      </c>
      <c r="I62" s="153">
        <v>5360</v>
      </c>
      <c r="J62" s="153">
        <v>24370</v>
      </c>
      <c r="K62" s="153">
        <v>5950</v>
      </c>
      <c r="L62" s="153">
        <v>171990</v>
      </c>
      <c r="M62" s="153">
        <v>207660</v>
      </c>
      <c r="N62" s="153"/>
    </row>
    <row r="63" spans="2:14" x14ac:dyDescent="0.25">
      <c r="B63" s="90" t="s">
        <v>174</v>
      </c>
      <c r="C63" s="90" t="s">
        <v>175</v>
      </c>
      <c r="D63" s="90" t="s">
        <v>176</v>
      </c>
      <c r="F63" s="90" t="s">
        <v>1693</v>
      </c>
      <c r="G63" s="90" t="str">
        <f>VLOOKUP(F63,regions!A$2:C$419,3,FALSE)</f>
        <v>Unitary authority</v>
      </c>
      <c r="H63" s="90" t="str">
        <f>IFERROR(VLOOKUP(F63,classifications!A$3:C$328,3,FALSE),VLOOKUP(F63,classifications!I$2:K$28,3,FALSE))</f>
        <v>Predominantly Urban</v>
      </c>
      <c r="I63" s="153">
        <v>30</v>
      </c>
      <c r="J63" s="153">
        <v>7620</v>
      </c>
      <c r="K63" s="153">
        <v>900</v>
      </c>
      <c r="L63" s="153">
        <v>53080</v>
      </c>
      <c r="M63" s="153">
        <v>61630</v>
      </c>
      <c r="N63" s="153"/>
    </row>
    <row r="64" spans="2:14" x14ac:dyDescent="0.25">
      <c r="B64" s="90" t="s">
        <v>177</v>
      </c>
      <c r="C64" s="90" t="s">
        <v>178</v>
      </c>
      <c r="D64" s="90" t="s">
        <v>179</v>
      </c>
      <c r="F64" s="90" t="s">
        <v>1694</v>
      </c>
      <c r="G64" s="90" t="str">
        <f>VLOOKUP(F64,regions!A$2:C$419,3,FALSE)</f>
        <v>Unitary authority</v>
      </c>
      <c r="H64" s="90" t="str">
        <f>IFERROR(VLOOKUP(F64,classifications!A$3:C$328,3,FALSE),VLOOKUP(F64,classifications!I$2:K$28,3,FALSE))</f>
        <v>Predominantly Urban</v>
      </c>
      <c r="I64" s="153">
        <v>2700</v>
      </c>
      <c r="J64" s="153">
        <v>1520</v>
      </c>
      <c r="K64" s="153">
        <v>2140</v>
      </c>
      <c r="L64" s="153">
        <v>57290</v>
      </c>
      <c r="M64" s="153">
        <v>63640</v>
      </c>
      <c r="N64" s="153"/>
    </row>
    <row r="65" spans="1:14" x14ac:dyDescent="0.25">
      <c r="B65" s="126" t="s">
        <v>180</v>
      </c>
      <c r="C65" s="126" t="s">
        <v>181</v>
      </c>
      <c r="D65" s="126" t="s">
        <v>182</v>
      </c>
      <c r="E65" s="127"/>
      <c r="F65" s="126" t="s">
        <v>1725</v>
      </c>
      <c r="G65" s="90" t="str">
        <f>VLOOKUP(F65,regions!A$2:C$419,3,FALSE)</f>
        <v>Unitary authority</v>
      </c>
      <c r="H65" s="90" t="str">
        <f>IFERROR(VLOOKUP(F65,classifications!A$3:C$328,3,FALSE),VLOOKUP(F65,classifications!I$2:K$28,3,FALSE))</f>
        <v>Predominantly Urban</v>
      </c>
      <c r="I65" s="153">
        <v>7810</v>
      </c>
      <c r="J65" s="153">
        <v>4750</v>
      </c>
      <c r="K65" s="153">
        <v>340</v>
      </c>
      <c r="L65" s="153">
        <v>74030</v>
      </c>
      <c r="M65" s="153">
        <v>86930</v>
      </c>
      <c r="N65" s="153"/>
    </row>
    <row r="66" spans="1:14" x14ac:dyDescent="0.25">
      <c r="I66" s="153"/>
      <c r="J66" s="153"/>
      <c r="K66" s="153"/>
      <c r="L66" s="153"/>
      <c r="M66" s="153"/>
      <c r="N66" s="153"/>
    </row>
    <row r="67" spans="1:14" x14ac:dyDescent="0.25">
      <c r="A67" s="150" t="s">
        <v>1358</v>
      </c>
      <c r="B67" s="121"/>
      <c r="C67" s="121"/>
      <c r="D67" s="121"/>
      <c r="E67" s="122"/>
      <c r="F67" s="121"/>
      <c r="G67" s="121"/>
      <c r="H67" s="121"/>
      <c r="I67" s="151">
        <v>406390</v>
      </c>
      <c r="J67" s="151">
        <v>392430</v>
      </c>
      <c r="K67" s="151">
        <v>11260</v>
      </c>
      <c r="L67" s="151">
        <v>2617570</v>
      </c>
      <c r="M67" s="151">
        <v>3427650</v>
      </c>
      <c r="N67" s="153"/>
    </row>
    <row r="68" spans="1:14" x14ac:dyDescent="0.25">
      <c r="I68" s="153"/>
      <c r="J68" s="153"/>
      <c r="K68" s="153"/>
      <c r="L68" s="153"/>
      <c r="M68" s="153"/>
      <c r="N68" s="153"/>
    </row>
    <row r="69" spans="1:14" x14ac:dyDescent="0.25">
      <c r="B69" s="126" t="s">
        <v>184</v>
      </c>
      <c r="C69" s="126" t="s">
        <v>185</v>
      </c>
      <c r="D69" s="126" t="s">
        <v>186</v>
      </c>
      <c r="E69" s="127"/>
      <c r="F69" s="126" t="s">
        <v>187</v>
      </c>
      <c r="G69" s="90" t="str">
        <f>VLOOKUP(F69,regions!A$2:C$419,3,FALSE)</f>
        <v>London borough</v>
      </c>
      <c r="H69" s="90" t="str">
        <f>IFERROR(VLOOKUP(F69,classifications!A$3:C$328,3,FALSE),VLOOKUP(F69,classifications!I$2:K$28,3,FALSE))</f>
        <v>Predominantly Urban</v>
      </c>
      <c r="I69" s="153">
        <v>18430</v>
      </c>
      <c r="J69" s="153">
        <v>4160</v>
      </c>
      <c r="K69" s="153">
        <v>0</v>
      </c>
      <c r="L69" s="153">
        <v>50070</v>
      </c>
      <c r="M69" s="153">
        <v>72670</v>
      </c>
      <c r="N69" s="153"/>
    </row>
    <row r="70" spans="1:14" x14ac:dyDescent="0.25">
      <c r="B70" s="126" t="s">
        <v>188</v>
      </c>
      <c r="C70" s="126" t="s">
        <v>189</v>
      </c>
      <c r="D70" s="126" t="s">
        <v>190</v>
      </c>
      <c r="E70" s="127"/>
      <c r="F70" s="126" t="s">
        <v>191</v>
      </c>
      <c r="G70" s="90" t="str">
        <f>VLOOKUP(F70,regions!A$2:C$419,3,FALSE)</f>
        <v>London borough</v>
      </c>
      <c r="H70" s="90" t="str">
        <f>IFERROR(VLOOKUP(F70,classifications!A$3:C$328,3,FALSE),VLOOKUP(F70,classifications!I$2:K$28,3,FALSE))</f>
        <v>Predominantly Urban</v>
      </c>
      <c r="I70" s="153">
        <v>10980</v>
      </c>
      <c r="J70" s="153">
        <v>7760</v>
      </c>
      <c r="K70" s="153">
        <v>370</v>
      </c>
      <c r="L70" s="153">
        <v>124830</v>
      </c>
      <c r="M70" s="153">
        <v>143950</v>
      </c>
      <c r="N70" s="153"/>
    </row>
    <row r="71" spans="1:14" x14ac:dyDescent="0.25">
      <c r="B71" s="126" t="s">
        <v>192</v>
      </c>
      <c r="C71" s="126" t="s">
        <v>193</v>
      </c>
      <c r="D71" s="126" t="s">
        <v>194</v>
      </c>
      <c r="E71" s="127"/>
      <c r="F71" s="126" t="s">
        <v>195</v>
      </c>
      <c r="G71" s="90" t="str">
        <f>VLOOKUP(F71,regions!A$2:C$419,3,FALSE)</f>
        <v>London borough</v>
      </c>
      <c r="H71" s="90" t="str">
        <f>IFERROR(VLOOKUP(F71,classifications!A$3:C$328,3,FALSE),VLOOKUP(F71,classifications!I$2:K$28,3,FALSE))</f>
        <v>Predominantly Urban</v>
      </c>
      <c r="I71" s="153">
        <v>20</v>
      </c>
      <c r="J71" s="153">
        <v>13360</v>
      </c>
      <c r="K71" s="153">
        <v>0</v>
      </c>
      <c r="L71" s="153">
        <v>82810</v>
      </c>
      <c r="M71" s="153">
        <v>96190</v>
      </c>
      <c r="N71" s="153"/>
    </row>
    <row r="72" spans="1:14" x14ac:dyDescent="0.25">
      <c r="B72" s="126" t="s">
        <v>196</v>
      </c>
      <c r="C72" s="126" t="s">
        <v>197</v>
      </c>
      <c r="D72" s="126" t="s">
        <v>198</v>
      </c>
      <c r="E72" s="127"/>
      <c r="F72" s="126" t="s">
        <v>199</v>
      </c>
      <c r="G72" s="90" t="str">
        <f>VLOOKUP(F72,regions!A$2:C$419,3,FALSE)</f>
        <v>London borough</v>
      </c>
      <c r="H72" s="90" t="str">
        <f>IFERROR(VLOOKUP(F72,classifications!A$3:C$328,3,FALSE),VLOOKUP(F72,classifications!I$2:K$28,3,FALSE))</f>
        <v>Predominantly Urban</v>
      </c>
      <c r="I72" s="153">
        <v>8670</v>
      </c>
      <c r="J72" s="153">
        <v>16920</v>
      </c>
      <c r="K72" s="153">
        <v>120</v>
      </c>
      <c r="L72" s="153">
        <v>88330</v>
      </c>
      <c r="M72" s="153">
        <v>114040</v>
      </c>
      <c r="N72" s="153"/>
    </row>
    <row r="73" spans="1:14" x14ac:dyDescent="0.25">
      <c r="B73" s="126" t="s">
        <v>200</v>
      </c>
      <c r="C73" s="126" t="s">
        <v>201</v>
      </c>
      <c r="D73" s="126" t="s">
        <v>202</v>
      </c>
      <c r="E73" s="127"/>
      <c r="F73" s="126" t="s">
        <v>203</v>
      </c>
      <c r="G73" s="90" t="str">
        <f>VLOOKUP(F73,regions!A$2:C$419,3,FALSE)</f>
        <v>London borough</v>
      </c>
      <c r="H73" s="90" t="str">
        <f>IFERROR(VLOOKUP(F73,classifications!A$3:C$328,3,FALSE),VLOOKUP(F73,classifications!I$2:K$28,3,FALSE))</f>
        <v>Predominantly Urban</v>
      </c>
      <c r="I73" s="153">
        <v>60</v>
      </c>
      <c r="J73" s="153">
        <v>18930</v>
      </c>
      <c r="K73" s="153">
        <v>30</v>
      </c>
      <c r="L73" s="153">
        <v>117430</v>
      </c>
      <c r="M73" s="153">
        <v>136450</v>
      </c>
      <c r="N73" s="153"/>
    </row>
    <row r="74" spans="1:14" x14ac:dyDescent="0.25">
      <c r="B74" s="126" t="s">
        <v>204</v>
      </c>
      <c r="C74" s="126" t="s">
        <v>205</v>
      </c>
      <c r="D74" s="126" t="s">
        <v>206</v>
      </c>
      <c r="E74" s="127"/>
      <c r="F74" s="126" t="s">
        <v>207</v>
      </c>
      <c r="G74" s="90" t="str">
        <f>VLOOKUP(F74,regions!A$2:C$419,3,FALSE)</f>
        <v>London borough</v>
      </c>
      <c r="H74" s="90" t="str">
        <f>IFERROR(VLOOKUP(F74,classifications!A$3:C$328,3,FALSE),VLOOKUP(F74,classifications!I$2:K$28,3,FALSE))</f>
        <v>Predominantly Urban</v>
      </c>
      <c r="I74" s="153">
        <v>23510</v>
      </c>
      <c r="J74" s="153">
        <v>11550</v>
      </c>
      <c r="K74" s="153">
        <v>0</v>
      </c>
      <c r="L74" s="153">
        <v>66150</v>
      </c>
      <c r="M74" s="153">
        <v>101210</v>
      </c>
      <c r="N74" s="153"/>
    </row>
    <row r="75" spans="1:14" x14ac:dyDescent="0.25">
      <c r="B75" s="126" t="s">
        <v>208</v>
      </c>
      <c r="C75" s="126" t="s">
        <v>209</v>
      </c>
      <c r="D75" s="126" t="s">
        <v>210</v>
      </c>
      <c r="E75" s="127"/>
      <c r="F75" s="126" t="s">
        <v>211</v>
      </c>
      <c r="G75" s="90" t="str">
        <f>VLOOKUP(F75,regions!A$2:C$419,3,FALSE)</f>
        <v>London borough</v>
      </c>
      <c r="H75" s="90" t="str">
        <f>IFERROR(VLOOKUP(F75,classifications!A$3:C$328,3,FALSE),VLOOKUP(F75,classifications!I$2:K$28,3,FALSE))</f>
        <v>Predominantly Urban</v>
      </c>
      <c r="I75" s="153">
        <v>450</v>
      </c>
      <c r="J75" s="153">
        <v>230</v>
      </c>
      <c r="K75" s="153">
        <v>120</v>
      </c>
      <c r="L75" s="153">
        <v>5200</v>
      </c>
      <c r="M75" s="153">
        <v>6000</v>
      </c>
      <c r="N75" s="153"/>
    </row>
    <row r="76" spans="1:14" x14ac:dyDescent="0.25">
      <c r="B76" s="126" t="s">
        <v>212</v>
      </c>
      <c r="C76" s="126" t="s">
        <v>213</v>
      </c>
      <c r="D76" s="126" t="s">
        <v>214</v>
      </c>
      <c r="E76" s="127"/>
      <c r="F76" s="126" t="s">
        <v>215</v>
      </c>
      <c r="G76" s="90" t="str">
        <f>VLOOKUP(F76,regions!A$2:C$419,3,FALSE)</f>
        <v>London borough</v>
      </c>
      <c r="H76" s="90" t="str">
        <f>IFERROR(VLOOKUP(F76,classifications!A$3:C$328,3,FALSE),VLOOKUP(F76,classifications!I$2:K$28,3,FALSE))</f>
        <v>Predominantly Urban</v>
      </c>
      <c r="I76" s="153">
        <v>13990</v>
      </c>
      <c r="J76" s="153">
        <v>12070</v>
      </c>
      <c r="K76" s="153">
        <v>20</v>
      </c>
      <c r="L76" s="153">
        <v>124920</v>
      </c>
      <c r="M76" s="153">
        <v>150990</v>
      </c>
      <c r="N76" s="153"/>
    </row>
    <row r="77" spans="1:14" x14ac:dyDescent="0.25">
      <c r="B77" s="126" t="s">
        <v>216</v>
      </c>
      <c r="C77" s="126" t="s">
        <v>217</v>
      </c>
      <c r="D77" s="126" t="s">
        <v>218</v>
      </c>
      <c r="E77" s="127"/>
      <c r="F77" s="126" t="s">
        <v>219</v>
      </c>
      <c r="G77" s="90" t="str">
        <f>VLOOKUP(F77,regions!A$2:C$419,3,FALSE)</f>
        <v>London borough</v>
      </c>
      <c r="H77" s="90" t="str">
        <f>IFERROR(VLOOKUP(F77,classifications!A$3:C$328,3,FALSE),VLOOKUP(F77,classifications!I$2:K$28,3,FALSE))</f>
        <v>Predominantly Urban</v>
      </c>
      <c r="I77" s="153">
        <v>12570</v>
      </c>
      <c r="J77" s="153">
        <v>10550</v>
      </c>
      <c r="K77" s="153">
        <v>70</v>
      </c>
      <c r="L77" s="153">
        <v>106450</v>
      </c>
      <c r="M77" s="153">
        <v>129630</v>
      </c>
      <c r="N77" s="153"/>
    </row>
    <row r="78" spans="1:14" x14ac:dyDescent="0.25">
      <c r="B78" s="126" t="s">
        <v>220</v>
      </c>
      <c r="C78" s="126" t="s">
        <v>221</v>
      </c>
      <c r="D78" s="126" t="s">
        <v>222</v>
      </c>
      <c r="E78" s="127"/>
      <c r="F78" s="126" t="s">
        <v>223</v>
      </c>
      <c r="G78" s="90" t="str">
        <f>VLOOKUP(F78,regions!A$2:C$419,3,FALSE)</f>
        <v>London borough</v>
      </c>
      <c r="H78" s="90" t="str">
        <f>IFERROR(VLOOKUP(F78,classifications!A$3:C$328,3,FALSE),VLOOKUP(F78,classifications!I$2:K$28,3,FALSE))</f>
        <v>Predominantly Urban</v>
      </c>
      <c r="I78" s="153">
        <v>10670</v>
      </c>
      <c r="J78" s="153">
        <v>7800</v>
      </c>
      <c r="K78" s="153">
        <v>90</v>
      </c>
      <c r="L78" s="153">
        <v>104840</v>
      </c>
      <c r="M78" s="153">
        <v>123400</v>
      </c>
      <c r="N78" s="153"/>
    </row>
    <row r="79" spans="1:14" x14ac:dyDescent="0.25">
      <c r="B79" s="126" t="s">
        <v>224</v>
      </c>
      <c r="C79" s="126" t="s">
        <v>225</v>
      </c>
      <c r="D79" s="126" t="s">
        <v>226</v>
      </c>
      <c r="E79" s="127"/>
      <c r="F79" s="126" t="s">
        <v>227</v>
      </c>
      <c r="G79" s="90" t="str">
        <f>VLOOKUP(F79,regions!A$2:C$419,3,FALSE)</f>
        <v>London borough</v>
      </c>
      <c r="H79" s="90" t="str">
        <f>IFERROR(VLOOKUP(F79,classifications!A$3:C$328,3,FALSE),VLOOKUP(F79,classifications!I$2:K$28,3,FALSE))</f>
        <v>Predominantly Urban</v>
      </c>
      <c r="I79" s="153">
        <v>22830</v>
      </c>
      <c r="J79" s="153">
        <v>12510</v>
      </c>
      <c r="K79" s="153">
        <v>390</v>
      </c>
      <c r="L79" s="153">
        <v>70000</v>
      </c>
      <c r="M79" s="153">
        <v>105740</v>
      </c>
      <c r="N79" s="153"/>
    </row>
    <row r="80" spans="1:14" x14ac:dyDescent="0.25">
      <c r="B80" s="126" t="s">
        <v>228</v>
      </c>
      <c r="C80" s="126" t="s">
        <v>229</v>
      </c>
      <c r="D80" s="126" t="s">
        <v>230</v>
      </c>
      <c r="E80" s="127"/>
      <c r="F80" s="126" t="s">
        <v>231</v>
      </c>
      <c r="G80" s="90" t="str">
        <f>VLOOKUP(F80,regions!A$2:C$419,3,FALSE)</f>
        <v>London borough</v>
      </c>
      <c r="H80" s="90" t="str">
        <f>IFERROR(VLOOKUP(F80,classifications!A$3:C$328,3,FALSE),VLOOKUP(F80,classifications!I$2:K$28,3,FALSE))</f>
        <v>Predominantly Urban</v>
      </c>
      <c r="I80" s="153">
        <v>22380</v>
      </c>
      <c r="J80" s="153">
        <v>23320</v>
      </c>
      <c r="K80" s="153">
        <v>0</v>
      </c>
      <c r="L80" s="153">
        <v>59790</v>
      </c>
      <c r="M80" s="153">
        <v>105490</v>
      </c>
      <c r="N80" s="153"/>
    </row>
    <row r="81" spans="2:14" x14ac:dyDescent="0.25">
      <c r="B81" s="126" t="s">
        <v>232</v>
      </c>
      <c r="C81" s="126" t="s">
        <v>233</v>
      </c>
      <c r="D81" s="126" t="s">
        <v>234</v>
      </c>
      <c r="E81" s="127"/>
      <c r="F81" s="126" t="s">
        <v>235</v>
      </c>
      <c r="G81" s="90" t="str">
        <f>VLOOKUP(F81,regions!A$2:C$419,3,FALSE)</f>
        <v>London borough</v>
      </c>
      <c r="H81" s="90" t="str">
        <f>IFERROR(VLOOKUP(F81,classifications!A$3:C$328,3,FALSE),VLOOKUP(F81,classifications!I$2:K$28,3,FALSE))</f>
        <v>Predominantly Urban</v>
      </c>
      <c r="I81" s="153">
        <v>12540</v>
      </c>
      <c r="J81" s="153">
        <v>12910</v>
      </c>
      <c r="K81" s="153">
        <v>40</v>
      </c>
      <c r="L81" s="153">
        <v>58420</v>
      </c>
      <c r="M81" s="153">
        <v>83910</v>
      </c>
      <c r="N81" s="153"/>
    </row>
    <row r="82" spans="2:14" x14ac:dyDescent="0.25">
      <c r="B82" s="126" t="s">
        <v>236</v>
      </c>
      <c r="C82" s="126" t="s">
        <v>237</v>
      </c>
      <c r="D82" s="126" t="s">
        <v>238</v>
      </c>
      <c r="E82" s="127"/>
      <c r="F82" s="126" t="s">
        <v>239</v>
      </c>
      <c r="G82" s="90" t="str">
        <f>VLOOKUP(F82,regions!A$2:C$419,3,FALSE)</f>
        <v>London borough</v>
      </c>
      <c r="H82" s="90" t="str">
        <f>IFERROR(VLOOKUP(F82,classifications!A$3:C$328,3,FALSE),VLOOKUP(F82,classifications!I$2:K$28,3,FALSE))</f>
        <v>Predominantly Urban</v>
      </c>
      <c r="I82" s="153">
        <v>15650</v>
      </c>
      <c r="J82" s="153">
        <v>11460</v>
      </c>
      <c r="K82" s="153">
        <v>80</v>
      </c>
      <c r="L82" s="153">
        <v>79320</v>
      </c>
      <c r="M82" s="153">
        <v>106510</v>
      </c>
      <c r="N82" s="153"/>
    </row>
    <row r="83" spans="2:14" x14ac:dyDescent="0.25">
      <c r="B83" s="126" t="s">
        <v>240</v>
      </c>
      <c r="C83" s="126" t="s">
        <v>241</v>
      </c>
      <c r="D83" s="126" t="s">
        <v>242</v>
      </c>
      <c r="E83" s="127"/>
      <c r="F83" s="126" t="s">
        <v>243</v>
      </c>
      <c r="G83" s="90" t="str">
        <f>VLOOKUP(F83,regions!A$2:C$419,3,FALSE)</f>
        <v>London borough</v>
      </c>
      <c r="H83" s="90" t="str">
        <f>IFERROR(VLOOKUP(F83,classifications!A$3:C$328,3,FALSE),VLOOKUP(F83,classifications!I$2:K$28,3,FALSE))</f>
        <v>Predominantly Urban</v>
      </c>
      <c r="I83" s="153">
        <v>4920</v>
      </c>
      <c r="J83" s="153">
        <v>4030</v>
      </c>
      <c r="K83" s="153">
        <v>180</v>
      </c>
      <c r="L83" s="153">
        <v>78890</v>
      </c>
      <c r="M83" s="153">
        <v>88000</v>
      </c>
      <c r="N83" s="153"/>
    </row>
    <row r="84" spans="2:14" x14ac:dyDescent="0.25">
      <c r="B84" s="126" t="s">
        <v>244</v>
      </c>
      <c r="C84" s="126" t="s">
        <v>245</v>
      </c>
      <c r="D84" s="126" t="s">
        <v>246</v>
      </c>
      <c r="E84" s="127"/>
      <c r="F84" s="126" t="s">
        <v>247</v>
      </c>
      <c r="G84" s="90" t="str">
        <f>VLOOKUP(F84,regions!A$2:C$419,3,FALSE)</f>
        <v>London borough</v>
      </c>
      <c r="H84" s="90" t="str">
        <f>IFERROR(VLOOKUP(F84,classifications!A$3:C$328,3,FALSE),VLOOKUP(F84,classifications!I$2:K$28,3,FALSE))</f>
        <v>Predominantly Urban</v>
      </c>
      <c r="I84" s="153">
        <v>9990</v>
      </c>
      <c r="J84" s="153">
        <v>4380</v>
      </c>
      <c r="K84" s="153">
        <v>0</v>
      </c>
      <c r="L84" s="153">
        <v>85250</v>
      </c>
      <c r="M84" s="153">
        <v>99620</v>
      </c>
      <c r="N84" s="153"/>
    </row>
    <row r="85" spans="2:14" x14ac:dyDescent="0.25">
      <c r="B85" s="126" t="s">
        <v>248</v>
      </c>
      <c r="C85" s="126" t="s">
        <v>249</v>
      </c>
      <c r="D85" s="126" t="s">
        <v>250</v>
      </c>
      <c r="E85" s="127"/>
      <c r="F85" s="126" t="s">
        <v>251</v>
      </c>
      <c r="G85" s="90" t="str">
        <f>VLOOKUP(F85,regions!A$2:C$419,3,FALSE)</f>
        <v>London borough</v>
      </c>
      <c r="H85" s="90" t="str">
        <f>IFERROR(VLOOKUP(F85,classifications!A$3:C$328,3,FALSE),VLOOKUP(F85,classifications!I$2:K$28,3,FALSE))</f>
        <v>Predominantly Urban</v>
      </c>
      <c r="I85" s="153">
        <v>10240</v>
      </c>
      <c r="J85" s="153">
        <v>6880</v>
      </c>
      <c r="K85" s="153">
        <v>1380</v>
      </c>
      <c r="L85" s="153">
        <v>88410</v>
      </c>
      <c r="M85" s="153">
        <v>106920</v>
      </c>
      <c r="N85" s="153"/>
    </row>
    <row r="86" spans="2:14" x14ac:dyDescent="0.25">
      <c r="B86" s="126" t="s">
        <v>252</v>
      </c>
      <c r="C86" s="126" t="s">
        <v>253</v>
      </c>
      <c r="D86" s="126" t="s">
        <v>254</v>
      </c>
      <c r="E86" s="127"/>
      <c r="F86" s="126" t="s">
        <v>255</v>
      </c>
      <c r="G86" s="90" t="str">
        <f>VLOOKUP(F86,regions!A$2:C$419,3,FALSE)</f>
        <v>London borough</v>
      </c>
      <c r="H86" s="90" t="str">
        <f>IFERROR(VLOOKUP(F86,classifications!A$3:C$328,3,FALSE),VLOOKUP(F86,classifications!I$2:K$28,3,FALSE))</f>
        <v>Predominantly Urban</v>
      </c>
      <c r="I86" s="153">
        <v>13270</v>
      </c>
      <c r="J86" s="153">
        <v>7690</v>
      </c>
      <c r="K86" s="153">
        <v>0</v>
      </c>
      <c r="L86" s="153">
        <v>77440</v>
      </c>
      <c r="M86" s="153">
        <v>98390</v>
      </c>
      <c r="N86" s="153"/>
    </row>
    <row r="87" spans="2:14" x14ac:dyDescent="0.25">
      <c r="B87" s="126" t="s">
        <v>256</v>
      </c>
      <c r="C87" s="126" t="s">
        <v>257</v>
      </c>
      <c r="D87" s="126" t="s">
        <v>258</v>
      </c>
      <c r="E87" s="127"/>
      <c r="F87" s="126" t="s">
        <v>259</v>
      </c>
      <c r="G87" s="90" t="str">
        <f>VLOOKUP(F87,regions!A$2:C$419,3,FALSE)</f>
        <v>London borough</v>
      </c>
      <c r="H87" s="90" t="str">
        <f>IFERROR(VLOOKUP(F87,classifications!A$3:C$328,3,FALSE),VLOOKUP(F87,classifications!I$2:K$28,3,FALSE))</f>
        <v>Predominantly Urban</v>
      </c>
      <c r="I87" s="153">
        <v>26260</v>
      </c>
      <c r="J87" s="153">
        <v>15620</v>
      </c>
      <c r="K87" s="153">
        <v>10</v>
      </c>
      <c r="L87" s="153">
        <v>58360</v>
      </c>
      <c r="M87" s="153">
        <v>100260</v>
      </c>
      <c r="N87" s="153"/>
    </row>
    <row r="88" spans="2:14" x14ac:dyDescent="0.25">
      <c r="B88" s="126" t="s">
        <v>260</v>
      </c>
      <c r="C88" s="126" t="s">
        <v>261</v>
      </c>
      <c r="D88" s="126" t="s">
        <v>262</v>
      </c>
      <c r="E88" s="127"/>
      <c r="F88" s="126" t="s">
        <v>263</v>
      </c>
      <c r="G88" s="90" t="str">
        <f>VLOOKUP(F88,regions!A$2:C$419,3,FALSE)</f>
        <v>London borough</v>
      </c>
      <c r="H88" s="90" t="str">
        <f>IFERROR(VLOOKUP(F88,classifications!A$3:C$328,3,FALSE),VLOOKUP(F88,classifications!I$2:K$28,3,FALSE))</f>
        <v>Predominantly Urban</v>
      </c>
      <c r="I88" s="153">
        <v>6850</v>
      </c>
      <c r="J88" s="153">
        <v>13030</v>
      </c>
      <c r="K88" s="153">
        <v>0</v>
      </c>
      <c r="L88" s="153">
        <v>65680</v>
      </c>
      <c r="M88" s="153">
        <v>85550</v>
      </c>
      <c r="N88" s="153"/>
    </row>
    <row r="89" spans="2:14" x14ac:dyDescent="0.25">
      <c r="B89" s="126" t="s">
        <v>264</v>
      </c>
      <c r="C89" s="126" t="s">
        <v>265</v>
      </c>
      <c r="D89" s="126" t="s">
        <v>266</v>
      </c>
      <c r="E89" s="127"/>
      <c r="F89" s="126" t="s">
        <v>267</v>
      </c>
      <c r="G89" s="90" t="str">
        <f>VLOOKUP(F89,regions!A$2:C$419,3,FALSE)</f>
        <v>London borough</v>
      </c>
      <c r="H89" s="90" t="str">
        <f>IFERROR(VLOOKUP(F89,classifications!A$3:C$328,3,FALSE),VLOOKUP(F89,classifications!I$2:K$28,3,FALSE))</f>
        <v>Predominantly Urban</v>
      </c>
      <c r="I89" s="153">
        <v>4790</v>
      </c>
      <c r="J89" s="153">
        <v>2460</v>
      </c>
      <c r="K89" s="153">
        <v>0</v>
      </c>
      <c r="L89" s="153">
        <v>58640</v>
      </c>
      <c r="M89" s="153">
        <v>65890</v>
      </c>
      <c r="N89" s="153"/>
    </row>
    <row r="90" spans="2:14" x14ac:dyDescent="0.25">
      <c r="B90" s="126" t="s">
        <v>268</v>
      </c>
      <c r="C90" s="126" t="s">
        <v>269</v>
      </c>
      <c r="D90" s="126" t="s">
        <v>270</v>
      </c>
      <c r="E90" s="127"/>
      <c r="F90" s="126" t="s">
        <v>271</v>
      </c>
      <c r="G90" s="90" t="str">
        <f>VLOOKUP(F90,regions!A$2:C$419,3,FALSE)</f>
        <v>London borough</v>
      </c>
      <c r="H90" s="90" t="str">
        <f>IFERROR(VLOOKUP(F90,classifications!A$3:C$328,3,FALSE),VLOOKUP(F90,classifications!I$2:K$28,3,FALSE))</f>
        <v>Predominantly Urban</v>
      </c>
      <c r="I90" s="153">
        <v>24650</v>
      </c>
      <c r="J90" s="153">
        <v>23910</v>
      </c>
      <c r="K90" s="153">
        <v>220</v>
      </c>
      <c r="L90" s="153">
        <v>86060</v>
      </c>
      <c r="M90" s="153">
        <v>134850</v>
      </c>
      <c r="N90" s="153"/>
    </row>
    <row r="91" spans="2:14" x14ac:dyDescent="0.25">
      <c r="B91" s="126" t="s">
        <v>272</v>
      </c>
      <c r="C91" s="126" t="s">
        <v>273</v>
      </c>
      <c r="D91" s="126" t="s">
        <v>274</v>
      </c>
      <c r="E91" s="127"/>
      <c r="F91" s="126" t="s">
        <v>275</v>
      </c>
      <c r="G91" s="90" t="str">
        <f>VLOOKUP(F91,regions!A$2:C$419,3,FALSE)</f>
        <v>London borough</v>
      </c>
      <c r="H91" s="90" t="str">
        <f>IFERROR(VLOOKUP(F91,classifications!A$3:C$328,3,FALSE),VLOOKUP(F91,classifications!I$2:K$28,3,FALSE))</f>
        <v>Predominantly Urban</v>
      </c>
      <c r="I91" s="153">
        <v>14920</v>
      </c>
      <c r="J91" s="153">
        <v>22370</v>
      </c>
      <c r="K91" s="153">
        <v>800</v>
      </c>
      <c r="L91" s="153">
        <v>83270</v>
      </c>
      <c r="M91" s="153">
        <v>121350</v>
      </c>
      <c r="N91" s="153"/>
    </row>
    <row r="92" spans="2:14" x14ac:dyDescent="0.25">
      <c r="B92" s="126" t="s">
        <v>276</v>
      </c>
      <c r="C92" s="126" t="s">
        <v>277</v>
      </c>
      <c r="D92" s="126" t="s">
        <v>278</v>
      </c>
      <c r="E92" s="127"/>
      <c r="F92" s="126" t="s">
        <v>279</v>
      </c>
      <c r="G92" s="90" t="str">
        <f>VLOOKUP(F92,regions!A$2:C$419,3,FALSE)</f>
        <v>London borough</v>
      </c>
      <c r="H92" s="90" t="str">
        <f>IFERROR(VLOOKUP(F92,classifications!A$3:C$328,3,FALSE),VLOOKUP(F92,classifications!I$2:K$28,3,FALSE))</f>
        <v>Predominantly Urban</v>
      </c>
      <c r="I92" s="153">
        <v>0</v>
      </c>
      <c r="J92" s="153">
        <v>11290</v>
      </c>
      <c r="K92" s="153">
        <v>40</v>
      </c>
      <c r="L92" s="153">
        <v>70950</v>
      </c>
      <c r="M92" s="153">
        <v>82280</v>
      </c>
      <c r="N92" s="153"/>
    </row>
    <row r="93" spans="2:14" x14ac:dyDescent="0.25">
      <c r="B93" s="126" t="s">
        <v>280</v>
      </c>
      <c r="C93" s="126" t="s">
        <v>281</v>
      </c>
      <c r="D93" s="126" t="s">
        <v>282</v>
      </c>
      <c r="E93" s="127"/>
      <c r="F93" s="126" t="s">
        <v>283</v>
      </c>
      <c r="G93" s="90" t="str">
        <f>VLOOKUP(F93,regions!A$2:C$419,3,FALSE)</f>
        <v>London borough</v>
      </c>
      <c r="H93" s="90" t="str">
        <f>IFERROR(VLOOKUP(F93,classifications!A$3:C$328,3,FALSE),VLOOKUP(F93,classifications!I$2:K$28,3,FALSE))</f>
        <v>Predominantly Urban</v>
      </c>
      <c r="I93" s="153">
        <v>16600</v>
      </c>
      <c r="J93" s="153">
        <v>13920</v>
      </c>
      <c r="K93" s="153">
        <v>290</v>
      </c>
      <c r="L93" s="153">
        <v>75950</v>
      </c>
      <c r="M93" s="153">
        <v>106760</v>
      </c>
      <c r="N93" s="153"/>
    </row>
    <row r="94" spans="2:14" x14ac:dyDescent="0.25">
      <c r="B94" s="126" t="s">
        <v>284</v>
      </c>
      <c r="C94" s="126" t="s">
        <v>285</v>
      </c>
      <c r="D94" s="126" t="s">
        <v>286</v>
      </c>
      <c r="E94" s="127"/>
      <c r="F94" s="126" t="s">
        <v>287</v>
      </c>
      <c r="G94" s="90" t="str">
        <f>VLOOKUP(F94,regions!A$2:C$419,3,FALSE)</f>
        <v>London borough</v>
      </c>
      <c r="H94" s="90" t="str">
        <f>IFERROR(VLOOKUP(F94,classifications!A$3:C$328,3,FALSE),VLOOKUP(F94,classifications!I$2:K$28,3,FALSE))</f>
        <v>Predominantly Urban</v>
      </c>
      <c r="I94" s="153">
        <v>4560</v>
      </c>
      <c r="J94" s="153">
        <v>4830</v>
      </c>
      <c r="K94" s="153">
        <v>5650</v>
      </c>
      <c r="L94" s="153">
        <v>87350</v>
      </c>
      <c r="M94" s="153">
        <v>102400</v>
      </c>
      <c r="N94" s="153"/>
    </row>
    <row r="95" spans="2:14" x14ac:dyDescent="0.25">
      <c r="B95" s="126" t="s">
        <v>288</v>
      </c>
      <c r="C95" s="126" t="s">
        <v>289</v>
      </c>
      <c r="D95" s="126" t="s">
        <v>290</v>
      </c>
      <c r="E95" s="127"/>
      <c r="F95" s="126" t="s">
        <v>291</v>
      </c>
      <c r="G95" s="90" t="str">
        <f>VLOOKUP(F95,regions!A$2:C$419,3,FALSE)</f>
        <v>London borough</v>
      </c>
      <c r="H95" s="90" t="str">
        <f>IFERROR(VLOOKUP(F95,classifications!A$3:C$328,3,FALSE),VLOOKUP(F95,classifications!I$2:K$28,3,FALSE))</f>
        <v>Predominantly Urban</v>
      </c>
      <c r="I95" s="153">
        <v>0</v>
      </c>
      <c r="J95" s="153">
        <v>9810</v>
      </c>
      <c r="K95" s="153">
        <v>180</v>
      </c>
      <c r="L95" s="153">
        <v>73550</v>
      </c>
      <c r="M95" s="153">
        <v>83540</v>
      </c>
      <c r="N95" s="153"/>
    </row>
    <row r="96" spans="2:14" x14ac:dyDescent="0.25">
      <c r="B96" s="126" t="s">
        <v>292</v>
      </c>
      <c r="C96" s="126" t="s">
        <v>293</v>
      </c>
      <c r="D96" s="126" t="s">
        <v>294</v>
      </c>
      <c r="E96" s="127"/>
      <c r="F96" s="126" t="s">
        <v>295</v>
      </c>
      <c r="G96" s="90" t="str">
        <f>VLOOKUP(F96,regions!A$2:C$419,3,FALSE)</f>
        <v>London borough</v>
      </c>
      <c r="H96" s="90" t="str">
        <f>IFERROR(VLOOKUP(F96,classifications!A$3:C$328,3,FALSE),VLOOKUP(F96,classifications!I$2:K$28,3,FALSE))</f>
        <v>Predominantly Urban</v>
      </c>
      <c r="I96" s="153">
        <v>39030</v>
      </c>
      <c r="J96" s="153">
        <v>16280</v>
      </c>
      <c r="K96" s="153">
        <v>0</v>
      </c>
      <c r="L96" s="153">
        <v>71900</v>
      </c>
      <c r="M96" s="153">
        <v>127220</v>
      </c>
      <c r="N96" s="153"/>
    </row>
    <row r="97" spans="1:14" x14ac:dyDescent="0.25">
      <c r="B97" s="126" t="s">
        <v>296</v>
      </c>
      <c r="C97" s="126" t="s">
        <v>297</v>
      </c>
      <c r="D97" s="126" t="s">
        <v>298</v>
      </c>
      <c r="E97" s="127"/>
      <c r="F97" s="126" t="s">
        <v>299</v>
      </c>
      <c r="G97" s="90" t="str">
        <f>VLOOKUP(F97,regions!A$2:C$419,3,FALSE)</f>
        <v>London borough</v>
      </c>
      <c r="H97" s="90" t="str">
        <f>IFERROR(VLOOKUP(F97,classifications!A$3:C$328,3,FALSE),VLOOKUP(F97,classifications!I$2:K$28,3,FALSE))</f>
        <v>Predominantly Urban</v>
      </c>
      <c r="I97" s="153">
        <v>6120</v>
      </c>
      <c r="J97" s="153">
        <v>4850</v>
      </c>
      <c r="K97" s="153">
        <v>30</v>
      </c>
      <c r="L97" s="153">
        <v>69810</v>
      </c>
      <c r="M97" s="153">
        <v>80810</v>
      </c>
      <c r="N97" s="153"/>
    </row>
    <row r="98" spans="1:14" x14ac:dyDescent="0.25">
      <c r="B98" s="126" t="s">
        <v>300</v>
      </c>
      <c r="C98" s="126" t="s">
        <v>301</v>
      </c>
      <c r="D98" s="126" t="s">
        <v>302</v>
      </c>
      <c r="E98" s="127"/>
      <c r="F98" s="126" t="s">
        <v>303</v>
      </c>
      <c r="G98" s="90" t="str">
        <f>VLOOKUP(F98,regions!A$2:C$419,3,FALSE)</f>
        <v>London borough</v>
      </c>
      <c r="H98" s="90" t="str">
        <f>IFERROR(VLOOKUP(F98,classifications!A$3:C$328,3,FALSE),VLOOKUP(F98,classifications!I$2:K$28,3,FALSE))</f>
        <v>Predominantly Urban</v>
      </c>
      <c r="I98" s="153">
        <v>12420</v>
      </c>
      <c r="J98" s="153">
        <v>30770</v>
      </c>
      <c r="K98" s="153">
        <v>160</v>
      </c>
      <c r="L98" s="153">
        <v>66520</v>
      </c>
      <c r="M98" s="153">
        <v>109880</v>
      </c>
      <c r="N98" s="153"/>
    </row>
    <row r="99" spans="1:14" x14ac:dyDescent="0.25">
      <c r="B99" s="126" t="s">
        <v>304</v>
      </c>
      <c r="C99" s="126" t="s">
        <v>305</v>
      </c>
      <c r="D99" s="126" t="s">
        <v>306</v>
      </c>
      <c r="E99" s="127"/>
      <c r="F99" s="126" t="s">
        <v>307</v>
      </c>
      <c r="G99" s="90" t="str">
        <f>VLOOKUP(F99,regions!A$2:C$419,3,FALSE)</f>
        <v>London borough</v>
      </c>
      <c r="H99" s="90" t="str">
        <f>IFERROR(VLOOKUP(F99,classifications!A$3:C$328,3,FALSE),VLOOKUP(F99,classifications!I$2:K$28,3,FALSE))</f>
        <v>Predominantly Urban</v>
      </c>
      <c r="I99" s="153">
        <v>9930</v>
      </c>
      <c r="J99" s="153">
        <v>11690</v>
      </c>
      <c r="K99" s="153">
        <v>0</v>
      </c>
      <c r="L99" s="153">
        <v>78020</v>
      </c>
      <c r="M99" s="153">
        <v>99640</v>
      </c>
      <c r="N99" s="153"/>
    </row>
    <row r="100" spans="1:14" x14ac:dyDescent="0.25">
      <c r="B100" s="126" t="s">
        <v>308</v>
      </c>
      <c r="C100" s="126" t="s">
        <v>309</v>
      </c>
      <c r="D100" s="126" t="s">
        <v>310</v>
      </c>
      <c r="E100" s="127"/>
      <c r="F100" s="126" t="s">
        <v>311</v>
      </c>
      <c r="G100" s="90" t="str">
        <f>VLOOKUP(F100,regions!A$2:C$419,3,FALSE)</f>
        <v>London borough</v>
      </c>
      <c r="H100" s="90" t="str">
        <f>IFERROR(VLOOKUP(F100,classifications!A$3:C$328,3,FALSE),VLOOKUP(F100,classifications!I$2:K$28,3,FALSE))</f>
        <v>Predominantly Urban</v>
      </c>
      <c r="I100" s="153">
        <v>17000</v>
      </c>
      <c r="J100" s="153">
        <v>9910</v>
      </c>
      <c r="K100" s="153">
        <v>600</v>
      </c>
      <c r="L100" s="153">
        <v>110240</v>
      </c>
      <c r="M100" s="153">
        <v>137760</v>
      </c>
      <c r="N100" s="153"/>
    </row>
    <row r="101" spans="1:14" x14ac:dyDescent="0.25">
      <c r="B101" s="126" t="s">
        <v>312</v>
      </c>
      <c r="C101" s="126" t="s">
        <v>313</v>
      </c>
      <c r="D101" s="126" t="s">
        <v>314</v>
      </c>
      <c r="E101" s="127"/>
      <c r="F101" s="126" t="s">
        <v>315</v>
      </c>
      <c r="G101" s="90" t="str">
        <f>VLOOKUP(F101,regions!A$2:C$419,3,FALSE)</f>
        <v>London borough</v>
      </c>
      <c r="H101" s="90" t="str">
        <f>IFERROR(VLOOKUP(F101,classifications!A$3:C$328,3,FALSE),VLOOKUP(F101,classifications!I$2:K$28,3,FALSE))</f>
        <v>Predominantly Urban</v>
      </c>
      <c r="I101" s="153">
        <v>12090</v>
      </c>
      <c r="J101" s="153">
        <v>15190</v>
      </c>
      <c r="K101" s="153">
        <v>370</v>
      </c>
      <c r="L101" s="153">
        <v>92720</v>
      </c>
      <c r="M101" s="153">
        <v>120370</v>
      </c>
      <c r="N101" s="153"/>
    </row>
    <row r="102" spans="1:14" x14ac:dyDescent="0.25">
      <c r="I102" s="153"/>
      <c r="J102" s="153"/>
      <c r="K102" s="153"/>
      <c r="L102" s="153"/>
      <c r="M102" s="153"/>
      <c r="N102" s="153"/>
    </row>
    <row r="103" spans="1:14" x14ac:dyDescent="0.25">
      <c r="A103" s="150" t="s">
        <v>1359</v>
      </c>
      <c r="B103" s="121"/>
      <c r="C103" s="121"/>
      <c r="D103" s="121"/>
      <c r="E103" s="122"/>
      <c r="F103" s="121"/>
      <c r="G103" s="121"/>
      <c r="H103" s="121"/>
      <c r="I103" s="155">
        <v>481900</v>
      </c>
      <c r="J103" s="155">
        <v>629070</v>
      </c>
      <c r="K103" s="155">
        <v>3070</v>
      </c>
      <c r="L103" s="155">
        <v>3910760</v>
      </c>
      <c r="M103" s="155">
        <v>5024800</v>
      </c>
      <c r="N103" s="153"/>
    </row>
    <row r="104" spans="1:14" x14ac:dyDescent="0.25">
      <c r="I104" s="153"/>
      <c r="J104" s="153"/>
      <c r="K104" s="153"/>
      <c r="L104" s="153"/>
      <c r="M104" s="153"/>
      <c r="N104" s="153"/>
    </row>
    <row r="105" spans="1:14" x14ac:dyDescent="0.25">
      <c r="B105" s="126"/>
      <c r="C105" s="126"/>
      <c r="D105" s="126" t="s">
        <v>317</v>
      </c>
      <c r="E105" s="127" t="s">
        <v>318</v>
      </c>
      <c r="F105" s="126"/>
      <c r="G105" s="126"/>
      <c r="H105" s="126"/>
      <c r="I105" s="156">
        <v>70860</v>
      </c>
      <c r="J105" s="156">
        <v>190720</v>
      </c>
      <c r="K105" s="156">
        <v>420</v>
      </c>
      <c r="L105" s="156">
        <v>921820</v>
      </c>
      <c r="M105" s="156">
        <v>1183830</v>
      </c>
      <c r="N105" s="153"/>
    </row>
    <row r="106" spans="1:14" x14ac:dyDescent="0.25">
      <c r="B106" s="126" t="s">
        <v>319</v>
      </c>
      <c r="C106" s="126" t="s">
        <v>320</v>
      </c>
      <c r="D106" s="126" t="s">
        <v>321</v>
      </c>
      <c r="E106" s="127"/>
      <c r="F106" s="126" t="s">
        <v>322</v>
      </c>
      <c r="G106" s="90" t="str">
        <f>VLOOKUP(F106,regions!A$2:C$419,3,FALSE)</f>
        <v>Metropolitan district</v>
      </c>
      <c r="H106" s="90" t="str">
        <f>IFERROR(VLOOKUP(F106,classifications!A$3:C$328,3,FALSE),VLOOKUP(F106,classifications!I$2:K$28,3,FALSE))</f>
        <v>Predominantly Urban</v>
      </c>
      <c r="I106" s="153">
        <v>0</v>
      </c>
      <c r="J106" s="153">
        <v>25600</v>
      </c>
      <c r="K106" s="153">
        <v>0</v>
      </c>
      <c r="L106" s="153">
        <v>96400</v>
      </c>
      <c r="M106" s="153">
        <v>122000</v>
      </c>
      <c r="N106" s="153"/>
    </row>
    <row r="107" spans="1:14" x14ac:dyDescent="0.25">
      <c r="B107" s="126" t="s">
        <v>323</v>
      </c>
      <c r="C107" s="126" t="s">
        <v>324</v>
      </c>
      <c r="D107" s="126" t="s">
        <v>325</v>
      </c>
      <c r="E107" s="127"/>
      <c r="F107" s="126" t="s">
        <v>326</v>
      </c>
      <c r="G107" s="90" t="str">
        <f>VLOOKUP(F107,regions!A$2:C$419,3,FALSE)</f>
        <v>Metropolitan district</v>
      </c>
      <c r="H107" s="90" t="str">
        <f>IFERROR(VLOOKUP(F107,classifications!A$3:C$328,3,FALSE),VLOOKUP(F107,classifications!I$2:K$28,3,FALSE))</f>
        <v>Predominantly Urban</v>
      </c>
      <c r="I107" s="153">
        <v>8230</v>
      </c>
      <c r="J107" s="153">
        <v>4570</v>
      </c>
      <c r="K107" s="153">
        <v>0</v>
      </c>
      <c r="L107" s="153">
        <v>69380</v>
      </c>
      <c r="M107" s="153">
        <v>82180</v>
      </c>
      <c r="N107" s="153"/>
    </row>
    <row r="108" spans="1:14" x14ac:dyDescent="0.25">
      <c r="B108" s="126" t="s">
        <v>327</v>
      </c>
      <c r="C108" s="126" t="s">
        <v>328</v>
      </c>
      <c r="D108" s="126" t="s">
        <v>329</v>
      </c>
      <c r="E108" s="127"/>
      <c r="F108" s="126" t="s">
        <v>330</v>
      </c>
      <c r="G108" s="90" t="str">
        <f>VLOOKUP(F108,regions!A$2:C$419,3,FALSE)</f>
        <v>Metropolitan district</v>
      </c>
      <c r="H108" s="90" t="str">
        <f>IFERROR(VLOOKUP(F108,classifications!A$3:C$328,3,FALSE),VLOOKUP(F108,classifications!I$2:K$28,3,FALSE))</f>
        <v>Predominantly Urban</v>
      </c>
      <c r="I108" s="153">
        <v>16630</v>
      </c>
      <c r="J108" s="153">
        <v>51910</v>
      </c>
      <c r="K108" s="153">
        <v>400</v>
      </c>
      <c r="L108" s="153">
        <v>148300</v>
      </c>
      <c r="M108" s="153">
        <v>217240</v>
      </c>
      <c r="N108" s="153"/>
    </row>
    <row r="109" spans="1:14" x14ac:dyDescent="0.25">
      <c r="B109" s="126" t="s">
        <v>331</v>
      </c>
      <c r="C109" s="126" t="s">
        <v>332</v>
      </c>
      <c r="D109" s="126" t="s">
        <v>333</v>
      </c>
      <c r="E109" s="127"/>
      <c r="F109" s="126" t="s">
        <v>334</v>
      </c>
      <c r="G109" s="90" t="str">
        <f>VLOOKUP(F109,regions!A$2:C$419,3,FALSE)</f>
        <v>Metropolitan district</v>
      </c>
      <c r="H109" s="90" t="str">
        <f>IFERROR(VLOOKUP(F109,classifications!A$3:C$328,3,FALSE),VLOOKUP(F109,classifications!I$2:K$28,3,FALSE))</f>
        <v>Predominantly Urban</v>
      </c>
      <c r="I109" s="153">
        <v>1860</v>
      </c>
      <c r="J109" s="153">
        <v>18810</v>
      </c>
      <c r="K109" s="153">
        <v>0</v>
      </c>
      <c r="L109" s="153">
        <v>72910</v>
      </c>
      <c r="M109" s="153">
        <v>93580</v>
      </c>
      <c r="N109" s="153"/>
    </row>
    <row r="110" spans="1:14" x14ac:dyDescent="0.25">
      <c r="B110" s="126" t="s">
        <v>335</v>
      </c>
      <c r="C110" s="126" t="s">
        <v>336</v>
      </c>
      <c r="D110" s="126" t="s">
        <v>337</v>
      </c>
      <c r="E110" s="127"/>
      <c r="F110" s="126" t="s">
        <v>338</v>
      </c>
      <c r="G110" s="90" t="str">
        <f>VLOOKUP(F110,regions!A$2:C$419,3,FALSE)</f>
        <v>Metropolitan district</v>
      </c>
      <c r="H110" s="90" t="str">
        <f>IFERROR(VLOOKUP(F110,classifications!A$3:C$328,3,FALSE),VLOOKUP(F110,classifications!I$2:K$28,3,FALSE))</f>
        <v>Predominantly Urban</v>
      </c>
      <c r="I110" s="153">
        <v>0</v>
      </c>
      <c r="J110" s="153">
        <v>21380</v>
      </c>
      <c r="K110" s="153">
        <v>0</v>
      </c>
      <c r="L110" s="153">
        <v>69750</v>
      </c>
      <c r="M110" s="153">
        <v>91140</v>
      </c>
      <c r="N110" s="153"/>
    </row>
    <row r="111" spans="1:14" x14ac:dyDescent="0.25">
      <c r="B111" s="126" t="s">
        <v>339</v>
      </c>
      <c r="C111" s="126" t="s">
        <v>340</v>
      </c>
      <c r="D111" s="126" t="s">
        <v>341</v>
      </c>
      <c r="E111" s="127"/>
      <c r="F111" s="126" t="s">
        <v>342</v>
      </c>
      <c r="G111" s="90" t="str">
        <f>VLOOKUP(F111,regions!A$2:C$419,3,FALSE)</f>
        <v>Metropolitan district</v>
      </c>
      <c r="H111" s="90" t="str">
        <f>IFERROR(VLOOKUP(F111,classifications!A$3:C$328,3,FALSE),VLOOKUP(F111,classifications!I$2:K$28,3,FALSE))</f>
        <v>Predominantly Urban</v>
      </c>
      <c r="I111" s="153">
        <v>10260</v>
      </c>
      <c r="J111" s="153">
        <v>21430</v>
      </c>
      <c r="K111" s="153">
        <v>0</v>
      </c>
      <c r="L111" s="153">
        <v>78460</v>
      </c>
      <c r="M111" s="153">
        <v>110150</v>
      </c>
      <c r="N111" s="153"/>
    </row>
    <row r="112" spans="1:14" x14ac:dyDescent="0.25">
      <c r="B112" s="126" t="s">
        <v>343</v>
      </c>
      <c r="C112" s="126" t="s">
        <v>344</v>
      </c>
      <c r="D112" s="126" t="s">
        <v>345</v>
      </c>
      <c r="E112" s="127"/>
      <c r="F112" s="126" t="s">
        <v>346</v>
      </c>
      <c r="G112" s="90" t="str">
        <f>VLOOKUP(F112,regions!A$2:C$419,3,FALSE)</f>
        <v>Metropolitan district</v>
      </c>
      <c r="H112" s="90" t="str">
        <f>IFERROR(VLOOKUP(F112,classifications!A$3:C$328,3,FALSE),VLOOKUP(F112,classifications!I$2:K$28,3,FALSE))</f>
        <v>Predominantly Urban</v>
      </c>
      <c r="I112" s="153">
        <v>11380</v>
      </c>
      <c r="J112" s="153">
        <v>6030</v>
      </c>
      <c r="K112" s="153">
        <v>0</v>
      </c>
      <c r="L112" s="153">
        <v>109360</v>
      </c>
      <c r="M112" s="153">
        <v>126760</v>
      </c>
      <c r="N112" s="153"/>
    </row>
    <row r="113" spans="2:14" x14ac:dyDescent="0.25">
      <c r="B113" s="126" t="s">
        <v>347</v>
      </c>
      <c r="C113" s="126" t="s">
        <v>348</v>
      </c>
      <c r="D113" s="126" t="s">
        <v>349</v>
      </c>
      <c r="E113" s="127"/>
      <c r="F113" s="126" t="s">
        <v>350</v>
      </c>
      <c r="G113" s="90" t="str">
        <f>VLOOKUP(F113,regions!A$2:C$419,3,FALSE)</f>
        <v>Metropolitan district</v>
      </c>
      <c r="H113" s="90" t="str">
        <f>IFERROR(VLOOKUP(F113,classifications!A$3:C$328,3,FALSE),VLOOKUP(F113,classifications!I$2:K$28,3,FALSE))</f>
        <v>Predominantly Urban</v>
      </c>
      <c r="I113" s="153">
        <v>0</v>
      </c>
      <c r="J113" s="153">
        <v>21950</v>
      </c>
      <c r="K113" s="153">
        <v>0</v>
      </c>
      <c r="L113" s="153">
        <v>78560</v>
      </c>
      <c r="M113" s="153">
        <v>100510</v>
      </c>
      <c r="N113" s="153"/>
    </row>
    <row r="114" spans="2:14" x14ac:dyDescent="0.25">
      <c r="B114" s="126" t="s">
        <v>351</v>
      </c>
      <c r="C114" s="126" t="s">
        <v>352</v>
      </c>
      <c r="D114" s="126" t="s">
        <v>353</v>
      </c>
      <c r="E114" s="127"/>
      <c r="F114" s="126" t="s">
        <v>354</v>
      </c>
      <c r="G114" s="90" t="str">
        <f>VLOOKUP(F114,regions!A$2:C$419,3,FALSE)</f>
        <v>Metropolitan district</v>
      </c>
      <c r="H114" s="90" t="str">
        <f>IFERROR(VLOOKUP(F114,classifications!A$3:C$328,3,FALSE),VLOOKUP(F114,classifications!I$2:K$28,3,FALSE))</f>
        <v>Predominantly Urban</v>
      </c>
      <c r="I114" s="153">
        <v>0</v>
      </c>
      <c r="J114" s="153">
        <v>15630</v>
      </c>
      <c r="K114" s="153">
        <v>0</v>
      </c>
      <c r="L114" s="153">
        <v>81950</v>
      </c>
      <c r="M114" s="153">
        <v>97580</v>
      </c>
      <c r="N114" s="153"/>
    </row>
    <row r="115" spans="2:14" x14ac:dyDescent="0.25">
      <c r="B115" s="126" t="s">
        <v>355</v>
      </c>
      <c r="C115" s="126" t="s">
        <v>356</v>
      </c>
      <c r="D115" s="126" t="s">
        <v>357</v>
      </c>
      <c r="E115" s="127"/>
      <c r="F115" s="126" t="s">
        <v>358</v>
      </c>
      <c r="G115" s="90" t="str">
        <f>VLOOKUP(F115,regions!A$2:C$419,3,FALSE)</f>
        <v>Metropolitan district</v>
      </c>
      <c r="H115" s="90" t="str">
        <f>IFERROR(VLOOKUP(F115,classifications!A$3:C$328,3,FALSE),VLOOKUP(F115,classifications!I$2:K$28,3,FALSE))</f>
        <v>Predominantly Urban</v>
      </c>
      <c r="I115" s="153">
        <v>22500</v>
      </c>
      <c r="J115" s="153">
        <v>3410</v>
      </c>
      <c r="K115" s="153">
        <v>20</v>
      </c>
      <c r="L115" s="153">
        <v>116760</v>
      </c>
      <c r="M115" s="153">
        <v>142690</v>
      </c>
      <c r="N115" s="153"/>
    </row>
    <row r="116" spans="2:14" x14ac:dyDescent="0.25">
      <c r="I116" s="153"/>
      <c r="J116" s="153"/>
      <c r="K116" s="153"/>
      <c r="L116" s="153"/>
      <c r="M116" s="153"/>
      <c r="N116" s="153"/>
    </row>
    <row r="117" spans="2:14" x14ac:dyDescent="0.25">
      <c r="B117" s="126"/>
      <c r="C117" s="126"/>
      <c r="D117" s="126" t="s">
        <v>359</v>
      </c>
      <c r="E117" s="127" t="s">
        <v>360</v>
      </c>
      <c r="F117" s="126"/>
      <c r="I117" s="156">
        <v>1100</v>
      </c>
      <c r="J117" s="156">
        <v>135170</v>
      </c>
      <c r="K117" s="156">
        <v>0</v>
      </c>
      <c r="L117" s="156">
        <v>496310</v>
      </c>
      <c r="M117" s="156">
        <v>632570</v>
      </c>
      <c r="N117" s="153"/>
    </row>
    <row r="118" spans="2:14" x14ac:dyDescent="0.25">
      <c r="B118" s="126" t="s">
        <v>361</v>
      </c>
      <c r="C118" s="126" t="s">
        <v>362</v>
      </c>
      <c r="D118" s="126" t="s">
        <v>363</v>
      </c>
      <c r="E118" s="127"/>
      <c r="F118" s="126" t="s">
        <v>364</v>
      </c>
      <c r="G118" s="90" t="str">
        <f>VLOOKUP(F118,regions!A$2:C$419,3,FALSE)</f>
        <v>Metropolitan district</v>
      </c>
      <c r="H118" s="90" t="str">
        <f>IFERROR(VLOOKUP(F118,classifications!A$3:C$328,3,FALSE),VLOOKUP(F118,classifications!I$2:K$28,3,FALSE))</f>
        <v>Predominantly Urban</v>
      </c>
      <c r="I118" s="153">
        <v>0</v>
      </c>
      <c r="J118" s="153">
        <v>18140</v>
      </c>
      <c r="K118" s="153">
        <v>0</v>
      </c>
      <c r="L118" s="153">
        <v>45610</v>
      </c>
      <c r="M118" s="153">
        <v>63750</v>
      </c>
      <c r="N118" s="153"/>
    </row>
    <row r="119" spans="2:14" x14ac:dyDescent="0.25">
      <c r="B119" s="126" t="s">
        <v>365</v>
      </c>
      <c r="C119" s="126" t="s">
        <v>366</v>
      </c>
      <c r="D119" s="126" t="s">
        <v>367</v>
      </c>
      <c r="E119" s="127"/>
      <c r="F119" s="126" t="s">
        <v>368</v>
      </c>
      <c r="G119" s="90" t="str">
        <f>VLOOKUP(F119,regions!A$2:C$419,3,FALSE)</f>
        <v>Metropolitan district</v>
      </c>
      <c r="H119" s="90" t="str">
        <f>IFERROR(VLOOKUP(F119,classifications!A$3:C$328,3,FALSE),VLOOKUP(F119,classifications!I$2:K$28,3,FALSE))</f>
        <v>Predominantly Urban</v>
      </c>
      <c r="I119" s="153">
        <v>1010</v>
      </c>
      <c r="J119" s="153">
        <v>58300</v>
      </c>
      <c r="K119" s="153">
        <v>0</v>
      </c>
      <c r="L119" s="153">
        <v>157670</v>
      </c>
      <c r="M119" s="153">
        <v>216990</v>
      </c>
      <c r="N119" s="153"/>
    </row>
    <row r="120" spans="2:14" x14ac:dyDescent="0.25">
      <c r="B120" s="126" t="s">
        <v>369</v>
      </c>
      <c r="C120" s="126" t="s">
        <v>370</v>
      </c>
      <c r="D120" s="126" t="s">
        <v>371</v>
      </c>
      <c r="E120" s="127"/>
      <c r="F120" s="126" t="s">
        <v>372</v>
      </c>
      <c r="G120" s="90" t="str">
        <f>VLOOKUP(F120,regions!A$2:C$419,3,FALSE)</f>
        <v>Metropolitan district</v>
      </c>
      <c r="H120" s="90" t="str">
        <f>IFERROR(VLOOKUP(F120,classifications!A$3:C$328,3,FALSE),VLOOKUP(F120,classifications!I$2:K$28,3,FALSE))</f>
        <v>Predominantly Urban</v>
      </c>
      <c r="I120" s="153">
        <v>0</v>
      </c>
      <c r="J120" s="153">
        <v>19000</v>
      </c>
      <c r="K120" s="153">
        <v>0</v>
      </c>
      <c r="L120" s="153">
        <v>106100</v>
      </c>
      <c r="M120" s="153">
        <v>125100</v>
      </c>
      <c r="N120" s="153"/>
    </row>
    <row r="121" spans="2:14" x14ac:dyDescent="0.25">
      <c r="B121" s="126" t="s">
        <v>373</v>
      </c>
      <c r="C121" s="126" t="s">
        <v>374</v>
      </c>
      <c r="D121" s="126" t="s">
        <v>375</v>
      </c>
      <c r="E121" s="127"/>
      <c r="F121" s="126" t="s">
        <v>376</v>
      </c>
      <c r="G121" s="90" t="str">
        <f>VLOOKUP(F121,regions!A$2:C$419,3,FALSE)</f>
        <v>Metropolitan district</v>
      </c>
      <c r="H121" s="90" t="str">
        <f>IFERROR(VLOOKUP(F121,classifications!A$3:C$328,3,FALSE),VLOOKUP(F121,classifications!I$2:K$28,3,FALSE))</f>
        <v>Predominantly Urban</v>
      </c>
      <c r="I121" s="153">
        <v>0</v>
      </c>
      <c r="J121" s="153">
        <v>17360</v>
      </c>
      <c r="K121" s="153">
        <v>0</v>
      </c>
      <c r="L121" s="153">
        <v>63110</v>
      </c>
      <c r="M121" s="153">
        <v>80470</v>
      </c>
      <c r="N121" s="153"/>
    </row>
    <row r="122" spans="2:14" x14ac:dyDescent="0.25">
      <c r="B122" s="126" t="s">
        <v>377</v>
      </c>
      <c r="C122" s="126" t="s">
        <v>378</v>
      </c>
      <c r="D122" s="126" t="s">
        <v>379</v>
      </c>
      <c r="E122" s="127"/>
      <c r="F122" s="126" t="s">
        <v>380</v>
      </c>
      <c r="G122" s="90" t="str">
        <f>VLOOKUP(F122,regions!A$2:C$419,3,FALSE)</f>
        <v>Metropolitan district</v>
      </c>
      <c r="H122" s="90" t="str">
        <f>IFERROR(VLOOKUP(F122,classifications!A$3:C$328,3,FALSE),VLOOKUP(F122,classifications!I$2:K$28,3,FALSE))</f>
        <v>Predominantly Urban</v>
      </c>
      <c r="I122" s="153">
        <v>80</v>
      </c>
      <c r="J122" s="153">
        <v>22370</v>
      </c>
      <c r="K122" s="153">
        <v>0</v>
      </c>
      <c r="L122" s="153">
        <v>123820</v>
      </c>
      <c r="M122" s="153">
        <v>146270</v>
      </c>
      <c r="N122" s="153"/>
    </row>
    <row r="123" spans="2:14" x14ac:dyDescent="0.25">
      <c r="I123" s="153"/>
      <c r="J123" s="153"/>
      <c r="K123" s="153"/>
      <c r="L123" s="153"/>
      <c r="M123" s="153"/>
      <c r="N123" s="153"/>
    </row>
    <row r="124" spans="2:14" x14ac:dyDescent="0.25">
      <c r="B124" s="126"/>
      <c r="C124" s="126"/>
      <c r="D124" s="126" t="s">
        <v>381</v>
      </c>
      <c r="E124" s="127" t="s">
        <v>382</v>
      </c>
      <c r="F124" s="126"/>
      <c r="I124" s="156">
        <v>101070</v>
      </c>
      <c r="J124" s="156">
        <v>28480</v>
      </c>
      <c r="K124" s="156">
        <v>270</v>
      </c>
      <c r="L124" s="156">
        <v>462240</v>
      </c>
      <c r="M124" s="156">
        <v>592060</v>
      </c>
      <c r="N124" s="153"/>
    </row>
    <row r="125" spans="2:14" x14ac:dyDescent="0.25">
      <c r="B125" s="126" t="s">
        <v>383</v>
      </c>
      <c r="C125" s="126" t="s">
        <v>384</v>
      </c>
      <c r="D125" s="126" t="s">
        <v>385</v>
      </c>
      <c r="E125" s="127"/>
      <c r="F125" s="126" t="s">
        <v>386</v>
      </c>
      <c r="G125" s="90" t="str">
        <f>VLOOKUP(F125,regions!A$2:C$419,3,FALSE)</f>
        <v>Metropolitan district</v>
      </c>
      <c r="H125" s="90" t="str">
        <f>IFERROR(VLOOKUP(F125,classifications!A$3:C$328,3,FALSE),VLOOKUP(F125,classifications!I$2:K$28,3,FALSE))</f>
        <v>Predominantly Urban</v>
      </c>
      <c r="I125" s="153">
        <v>18880</v>
      </c>
      <c r="J125" s="153">
        <v>3380</v>
      </c>
      <c r="K125" s="153">
        <v>0</v>
      </c>
      <c r="L125" s="153">
        <v>84950</v>
      </c>
      <c r="M125" s="153">
        <v>107210</v>
      </c>
      <c r="N125" s="153"/>
    </row>
    <row r="126" spans="2:14" x14ac:dyDescent="0.25">
      <c r="B126" s="126" t="s">
        <v>387</v>
      </c>
      <c r="C126" s="126" t="s">
        <v>388</v>
      </c>
      <c r="D126" s="126" t="s">
        <v>389</v>
      </c>
      <c r="E126" s="127"/>
      <c r="F126" s="126" t="s">
        <v>390</v>
      </c>
      <c r="G126" s="90" t="str">
        <f>VLOOKUP(F126,regions!A$2:C$419,3,FALSE)</f>
        <v>Metropolitan district</v>
      </c>
      <c r="H126" s="90" t="str">
        <f>IFERROR(VLOOKUP(F126,classifications!A$3:C$328,3,FALSE),VLOOKUP(F126,classifications!I$2:K$28,3,FALSE))</f>
        <v>Predominantly Urban</v>
      </c>
      <c r="I126" s="153">
        <v>20600</v>
      </c>
      <c r="J126" s="153">
        <v>3380</v>
      </c>
      <c r="K126" s="153">
        <v>0</v>
      </c>
      <c r="L126" s="153">
        <v>108280</v>
      </c>
      <c r="M126" s="153">
        <v>132250</v>
      </c>
      <c r="N126" s="153"/>
    </row>
    <row r="127" spans="2:14" x14ac:dyDescent="0.25">
      <c r="B127" s="126" t="s">
        <v>391</v>
      </c>
      <c r="C127" s="126" t="s">
        <v>392</v>
      </c>
      <c r="D127" s="126" t="s">
        <v>393</v>
      </c>
      <c r="E127" s="127"/>
      <c r="F127" s="126" t="s">
        <v>394</v>
      </c>
      <c r="G127" s="90" t="str">
        <f>VLOOKUP(F127,regions!A$2:C$419,3,FALSE)</f>
        <v>Metropolitan district</v>
      </c>
      <c r="H127" s="90" t="str">
        <f>IFERROR(VLOOKUP(F127,classifications!A$3:C$328,3,FALSE),VLOOKUP(F127,classifications!I$2:K$28,3,FALSE))</f>
        <v>Predominantly Urban</v>
      </c>
      <c r="I127" s="153">
        <v>20870</v>
      </c>
      <c r="J127" s="153">
        <v>4480</v>
      </c>
      <c r="K127" s="153">
        <v>180</v>
      </c>
      <c r="L127" s="153">
        <v>88150</v>
      </c>
      <c r="M127" s="153">
        <v>113680</v>
      </c>
      <c r="N127" s="153"/>
    </row>
    <row r="128" spans="2:14" x14ac:dyDescent="0.25">
      <c r="B128" s="126" t="s">
        <v>395</v>
      </c>
      <c r="C128" s="126" t="s">
        <v>396</v>
      </c>
      <c r="D128" s="126" t="s">
        <v>397</v>
      </c>
      <c r="E128" s="127"/>
      <c r="F128" s="126" t="s">
        <v>398</v>
      </c>
      <c r="G128" s="90" t="str">
        <f>VLOOKUP(F128,regions!A$2:C$419,3,FALSE)</f>
        <v>Metropolitan district</v>
      </c>
      <c r="H128" s="90" t="str">
        <f>IFERROR(VLOOKUP(F128,classifications!A$3:C$328,3,FALSE),VLOOKUP(F128,classifications!I$2:K$28,3,FALSE))</f>
        <v>Predominantly Urban</v>
      </c>
      <c r="I128" s="153">
        <v>40730</v>
      </c>
      <c r="J128" s="153">
        <v>17240</v>
      </c>
      <c r="K128" s="153">
        <v>90</v>
      </c>
      <c r="L128" s="153">
        <v>180860</v>
      </c>
      <c r="M128" s="153">
        <v>238920</v>
      </c>
      <c r="N128" s="153"/>
    </row>
    <row r="129" spans="2:14" x14ac:dyDescent="0.25">
      <c r="I129" s="153"/>
      <c r="J129" s="153"/>
      <c r="K129" s="153"/>
      <c r="L129" s="153"/>
      <c r="M129" s="153"/>
      <c r="N129" s="153"/>
    </row>
    <row r="130" spans="2:14" x14ac:dyDescent="0.25">
      <c r="B130" s="126"/>
      <c r="C130" s="126"/>
      <c r="D130" s="126" t="s">
        <v>399</v>
      </c>
      <c r="E130" s="127" t="s">
        <v>400</v>
      </c>
      <c r="F130" s="126"/>
      <c r="I130" s="156">
        <v>79410</v>
      </c>
      <c r="J130" s="156">
        <v>58520</v>
      </c>
      <c r="K130" s="156">
        <v>1000</v>
      </c>
      <c r="L130" s="156">
        <v>367310</v>
      </c>
      <c r="M130" s="156">
        <v>506240</v>
      </c>
      <c r="N130" s="153"/>
    </row>
    <row r="131" spans="2:14" x14ac:dyDescent="0.25">
      <c r="B131" s="126" t="s">
        <v>401</v>
      </c>
      <c r="C131" s="126" t="s">
        <v>402</v>
      </c>
      <c r="D131" s="126" t="s">
        <v>403</v>
      </c>
      <c r="E131" s="127"/>
      <c r="F131" s="126" t="s">
        <v>404</v>
      </c>
      <c r="G131" s="90" t="str">
        <f>VLOOKUP(F131,regions!A$2:C$419,3,FALSE)</f>
        <v>Metropolitan district</v>
      </c>
      <c r="H131" s="90" t="str">
        <f>IFERROR(VLOOKUP(F131,classifications!A$3:C$328,3,FALSE),VLOOKUP(F131,classifications!I$2:K$28,3,FALSE))</f>
        <v>Predominantly Urban</v>
      </c>
      <c r="I131" s="153">
        <v>19850</v>
      </c>
      <c r="J131" s="153">
        <v>4870</v>
      </c>
      <c r="K131" s="153">
        <v>0</v>
      </c>
      <c r="L131" s="153">
        <v>68430</v>
      </c>
      <c r="M131" s="153">
        <v>93150</v>
      </c>
      <c r="N131" s="153"/>
    </row>
    <row r="132" spans="2:14" x14ac:dyDescent="0.25">
      <c r="B132" s="126" t="s">
        <v>405</v>
      </c>
      <c r="C132" s="126" t="s">
        <v>406</v>
      </c>
      <c r="D132" s="126" t="s">
        <v>407</v>
      </c>
      <c r="E132" s="127"/>
      <c r="F132" s="126" t="s">
        <v>408</v>
      </c>
      <c r="G132" s="90" t="str">
        <f>VLOOKUP(F132,regions!A$2:C$419,3,FALSE)</f>
        <v>Metropolitan district</v>
      </c>
      <c r="H132" s="90" t="str">
        <f>IFERROR(VLOOKUP(F132,classifications!A$3:C$328,3,FALSE),VLOOKUP(F132,classifications!I$2:K$28,3,FALSE))</f>
        <v>Predominantly Urban</v>
      </c>
      <c r="I132" s="153">
        <v>26380</v>
      </c>
      <c r="J132" s="153">
        <v>9610</v>
      </c>
      <c r="K132" s="153">
        <v>1000</v>
      </c>
      <c r="L132" s="153">
        <v>85720</v>
      </c>
      <c r="M132" s="153">
        <v>122720</v>
      </c>
      <c r="N132" s="153"/>
    </row>
    <row r="133" spans="2:14" x14ac:dyDescent="0.25">
      <c r="B133" s="126" t="s">
        <v>409</v>
      </c>
      <c r="C133" s="126" t="s">
        <v>410</v>
      </c>
      <c r="D133" s="126" t="s">
        <v>411</v>
      </c>
      <c r="E133" s="127"/>
      <c r="F133" s="126" t="s">
        <v>412</v>
      </c>
      <c r="G133" s="90" t="str">
        <f>VLOOKUP(F133,regions!A$2:C$419,3,FALSE)</f>
        <v>Metropolitan district</v>
      </c>
      <c r="H133" s="90" t="str">
        <f>IFERROR(VLOOKUP(F133,classifications!A$3:C$328,3,FALSE),VLOOKUP(F133,classifications!I$2:K$28,3,FALSE))</f>
        <v>Predominantly Urban</v>
      </c>
      <c r="I133" s="153">
        <v>15430</v>
      </c>
      <c r="J133" s="153">
        <v>5500</v>
      </c>
      <c r="K133" s="153">
        <v>0</v>
      </c>
      <c r="L133" s="153">
        <v>74820</v>
      </c>
      <c r="M133" s="153">
        <v>95750</v>
      </c>
      <c r="N133" s="153"/>
    </row>
    <row r="134" spans="2:14" x14ac:dyDescent="0.25">
      <c r="B134" s="126" t="s">
        <v>413</v>
      </c>
      <c r="C134" s="126" t="s">
        <v>414</v>
      </c>
      <c r="D134" s="126" t="s">
        <v>415</v>
      </c>
      <c r="E134" s="127"/>
      <c r="F134" s="126" t="s">
        <v>416</v>
      </c>
      <c r="G134" s="90" t="str">
        <f>VLOOKUP(F134,regions!A$2:C$419,3,FALSE)</f>
        <v>Metropolitan district</v>
      </c>
      <c r="H134" s="90" t="str">
        <f>IFERROR(VLOOKUP(F134,classifications!A$3:C$328,3,FALSE),VLOOKUP(F134,classifications!I$2:K$28,3,FALSE))</f>
        <v>Predominantly Urban</v>
      </c>
      <c r="I134" s="153">
        <v>17750</v>
      </c>
      <c r="J134" s="153">
        <v>4630</v>
      </c>
      <c r="K134" s="153">
        <v>0</v>
      </c>
      <c r="L134" s="153">
        <v>47930</v>
      </c>
      <c r="M134" s="153">
        <v>70300</v>
      </c>
      <c r="N134" s="153"/>
    </row>
    <row r="135" spans="2:14" x14ac:dyDescent="0.25">
      <c r="B135" s="126" t="s">
        <v>417</v>
      </c>
      <c r="C135" s="126" t="s">
        <v>418</v>
      </c>
      <c r="D135" s="126" t="s">
        <v>419</v>
      </c>
      <c r="E135" s="127"/>
      <c r="F135" s="126" t="s">
        <v>420</v>
      </c>
      <c r="G135" s="90" t="str">
        <f>VLOOKUP(F135,regions!A$2:C$419,3,FALSE)</f>
        <v>Metropolitan district</v>
      </c>
      <c r="H135" s="90" t="str">
        <f>IFERROR(VLOOKUP(F135,classifications!A$3:C$328,3,FALSE),VLOOKUP(F135,classifications!I$2:K$28,3,FALSE))</f>
        <v>Predominantly Urban</v>
      </c>
      <c r="I135" s="153">
        <v>0</v>
      </c>
      <c r="J135" s="153">
        <v>33900</v>
      </c>
      <c r="K135" s="153">
        <v>0</v>
      </c>
      <c r="L135" s="153">
        <v>90410</v>
      </c>
      <c r="M135" s="153">
        <v>124310</v>
      </c>
      <c r="N135" s="153"/>
    </row>
    <row r="136" spans="2:14" x14ac:dyDescent="0.25">
      <c r="I136" s="153"/>
      <c r="J136" s="153"/>
      <c r="K136" s="153"/>
      <c r="L136" s="153"/>
      <c r="M136" s="153"/>
      <c r="N136" s="153"/>
    </row>
    <row r="137" spans="2:14" x14ac:dyDescent="0.25">
      <c r="D137" s="90" t="s">
        <v>421</v>
      </c>
      <c r="E137" s="114" t="s">
        <v>422</v>
      </c>
      <c r="I137" s="156">
        <v>149250</v>
      </c>
      <c r="J137" s="156">
        <v>113290</v>
      </c>
      <c r="K137" s="156">
        <v>1350</v>
      </c>
      <c r="L137" s="156">
        <v>873500</v>
      </c>
      <c r="M137" s="156">
        <v>1137380</v>
      </c>
      <c r="N137" s="153"/>
    </row>
    <row r="138" spans="2:14" x14ac:dyDescent="0.25">
      <c r="B138" s="90" t="s">
        <v>423</v>
      </c>
      <c r="C138" s="90" t="s">
        <v>424</v>
      </c>
      <c r="D138" s="90" t="s">
        <v>425</v>
      </c>
      <c r="F138" s="90" t="s">
        <v>426</v>
      </c>
      <c r="G138" s="90" t="str">
        <f>VLOOKUP(F138,regions!A$2:C$419,3,FALSE)</f>
        <v>Metropolitan district</v>
      </c>
      <c r="H138" s="90" t="str">
        <f>IFERROR(VLOOKUP(F138,classifications!A$3:C$328,3,FALSE),VLOOKUP(F138,classifications!I$2:K$28,3,FALSE))</f>
        <v>Predominantly Urban</v>
      </c>
      <c r="I138" s="153">
        <v>63390</v>
      </c>
      <c r="J138" s="153">
        <v>41500</v>
      </c>
      <c r="K138" s="153">
        <v>890</v>
      </c>
      <c r="L138" s="153">
        <v>322010</v>
      </c>
      <c r="M138" s="153">
        <v>427790</v>
      </c>
      <c r="N138" s="153"/>
    </row>
    <row r="139" spans="2:14" x14ac:dyDescent="0.25">
      <c r="B139" s="90" t="s">
        <v>427</v>
      </c>
      <c r="C139" s="90" t="s">
        <v>428</v>
      </c>
      <c r="D139" s="90" t="s">
        <v>429</v>
      </c>
      <c r="F139" s="90" t="s">
        <v>430</v>
      </c>
      <c r="G139" s="90" t="str">
        <f>VLOOKUP(F139,regions!A$2:C$419,3,FALSE)</f>
        <v>Metropolitan district</v>
      </c>
      <c r="H139" s="90" t="str">
        <f>IFERROR(VLOOKUP(F139,classifications!A$3:C$328,3,FALSE),VLOOKUP(F139,classifications!I$2:K$28,3,FALSE))</f>
        <v>Predominantly Urban</v>
      </c>
      <c r="I139" s="153">
        <v>120</v>
      </c>
      <c r="J139" s="153">
        <v>24540</v>
      </c>
      <c r="K139" s="153">
        <v>20</v>
      </c>
      <c r="L139" s="153">
        <v>111190</v>
      </c>
      <c r="M139" s="153">
        <v>135870</v>
      </c>
      <c r="N139" s="153"/>
    </row>
    <row r="140" spans="2:14" x14ac:dyDescent="0.25">
      <c r="B140" s="90" t="s">
        <v>431</v>
      </c>
      <c r="C140" s="90" t="s">
        <v>432</v>
      </c>
      <c r="D140" s="90" t="s">
        <v>433</v>
      </c>
      <c r="F140" s="90" t="s">
        <v>434</v>
      </c>
      <c r="G140" s="90" t="str">
        <f>VLOOKUP(F140,regions!A$2:C$419,3,FALSE)</f>
        <v>Metropolitan district</v>
      </c>
      <c r="H140" s="90" t="str">
        <f>IFERROR(VLOOKUP(F140,classifications!A$3:C$328,3,FALSE),VLOOKUP(F140,classifications!I$2:K$28,3,FALSE))</f>
        <v>Predominantly Urban</v>
      </c>
      <c r="I140" s="153">
        <v>22730</v>
      </c>
      <c r="J140" s="153">
        <v>4420</v>
      </c>
      <c r="K140" s="153">
        <v>360</v>
      </c>
      <c r="L140" s="153">
        <v>108400</v>
      </c>
      <c r="M140" s="153">
        <v>135910</v>
      </c>
      <c r="N140" s="153"/>
    </row>
    <row r="141" spans="2:14" x14ac:dyDescent="0.25">
      <c r="B141" s="90" t="s">
        <v>435</v>
      </c>
      <c r="C141" s="90" t="s">
        <v>436</v>
      </c>
      <c r="D141" s="90" t="s">
        <v>437</v>
      </c>
      <c r="F141" s="90" t="s">
        <v>438</v>
      </c>
      <c r="G141" s="90" t="str">
        <f>VLOOKUP(F141,regions!A$2:C$419,3,FALSE)</f>
        <v>Metropolitan district</v>
      </c>
      <c r="H141" s="90" t="str">
        <f>IFERROR(VLOOKUP(F141,classifications!A$3:C$328,3,FALSE),VLOOKUP(F141,classifications!I$2:K$28,3,FALSE))</f>
        <v>Predominantly Urban</v>
      </c>
      <c r="I141" s="153">
        <v>29640</v>
      </c>
      <c r="J141" s="153">
        <v>6730</v>
      </c>
      <c r="K141" s="153">
        <v>0</v>
      </c>
      <c r="L141" s="153">
        <v>92420</v>
      </c>
      <c r="M141" s="153">
        <v>128790</v>
      </c>
      <c r="N141" s="153"/>
    </row>
    <row r="142" spans="2:14" x14ac:dyDescent="0.25">
      <c r="B142" s="90" t="s">
        <v>439</v>
      </c>
      <c r="C142" s="90" t="s">
        <v>440</v>
      </c>
      <c r="D142" s="90" t="s">
        <v>441</v>
      </c>
      <c r="F142" s="90" t="s">
        <v>442</v>
      </c>
      <c r="G142" s="90" t="str">
        <f>VLOOKUP(F142,regions!A$2:C$419,3,FALSE)</f>
        <v>Metropolitan district</v>
      </c>
      <c r="H142" s="90" t="str">
        <f>IFERROR(VLOOKUP(F142,classifications!A$3:C$328,3,FALSE),VLOOKUP(F142,classifications!I$2:K$28,3,FALSE))</f>
        <v>Predominantly Urban</v>
      </c>
      <c r="I142" s="153">
        <v>10270</v>
      </c>
      <c r="J142" s="153">
        <v>2630</v>
      </c>
      <c r="K142" s="153">
        <v>40</v>
      </c>
      <c r="L142" s="153">
        <v>76030</v>
      </c>
      <c r="M142" s="153">
        <v>88970</v>
      </c>
      <c r="N142" s="153"/>
    </row>
    <row r="143" spans="2:14" x14ac:dyDescent="0.25">
      <c r="B143" s="90" t="s">
        <v>443</v>
      </c>
      <c r="C143" s="90" t="s">
        <v>444</v>
      </c>
      <c r="D143" s="90" t="s">
        <v>445</v>
      </c>
      <c r="F143" s="90" t="s">
        <v>446</v>
      </c>
      <c r="G143" s="90" t="str">
        <f>VLOOKUP(F143,regions!A$2:C$419,3,FALSE)</f>
        <v>Metropolitan district</v>
      </c>
      <c r="H143" s="90" t="str">
        <f>IFERROR(VLOOKUP(F143,classifications!A$3:C$328,3,FALSE),VLOOKUP(F143,classifications!I$2:K$28,3,FALSE))</f>
        <v>Predominantly Urban</v>
      </c>
      <c r="I143" s="153">
        <v>0</v>
      </c>
      <c r="J143" s="153">
        <v>27480</v>
      </c>
      <c r="K143" s="153">
        <v>40</v>
      </c>
      <c r="L143" s="153">
        <v>85070</v>
      </c>
      <c r="M143" s="153">
        <v>112590</v>
      </c>
      <c r="N143" s="153"/>
    </row>
    <row r="144" spans="2:14" x14ac:dyDescent="0.25">
      <c r="B144" s="90" t="s">
        <v>447</v>
      </c>
      <c r="C144" s="90" t="s">
        <v>448</v>
      </c>
      <c r="D144" s="90" t="s">
        <v>449</v>
      </c>
      <c r="F144" s="90" t="s">
        <v>450</v>
      </c>
      <c r="G144" s="90" t="str">
        <f>VLOOKUP(F144,regions!A$2:C$419,3,FALSE)</f>
        <v>Metropolitan district</v>
      </c>
      <c r="H144" s="90" t="str">
        <f>IFERROR(VLOOKUP(F144,classifications!A$3:C$328,3,FALSE),VLOOKUP(F144,classifications!I$2:K$28,3,FALSE))</f>
        <v>Predominantly Urban</v>
      </c>
      <c r="I144" s="153">
        <v>23090</v>
      </c>
      <c r="J144" s="153">
        <v>5990</v>
      </c>
      <c r="K144" s="153">
        <v>0</v>
      </c>
      <c r="L144" s="153">
        <v>78380</v>
      </c>
      <c r="M144" s="153">
        <v>107470</v>
      </c>
      <c r="N144" s="153"/>
    </row>
    <row r="145" spans="1:14" x14ac:dyDescent="0.25">
      <c r="I145" s="153"/>
      <c r="J145" s="153"/>
      <c r="K145" s="153"/>
      <c r="L145" s="153"/>
      <c r="M145" s="153"/>
      <c r="N145" s="153"/>
    </row>
    <row r="146" spans="1:14" x14ac:dyDescent="0.25">
      <c r="B146" s="126"/>
      <c r="C146" s="126"/>
      <c r="D146" s="126" t="s">
        <v>451</v>
      </c>
      <c r="E146" s="127" t="s">
        <v>452</v>
      </c>
      <c r="F146" s="126"/>
      <c r="I146" s="156">
        <v>80220</v>
      </c>
      <c r="J146" s="156">
        <v>102900</v>
      </c>
      <c r="K146" s="156">
        <v>30</v>
      </c>
      <c r="L146" s="156">
        <v>789580</v>
      </c>
      <c r="M146" s="156">
        <v>972720</v>
      </c>
      <c r="N146" s="153"/>
    </row>
    <row r="147" spans="1:14" x14ac:dyDescent="0.25">
      <c r="B147" s="126" t="s">
        <v>453</v>
      </c>
      <c r="C147" s="126" t="s">
        <v>454</v>
      </c>
      <c r="D147" s="126" t="s">
        <v>455</v>
      </c>
      <c r="E147" s="127"/>
      <c r="F147" s="126" t="s">
        <v>456</v>
      </c>
      <c r="G147" s="90" t="str">
        <f>VLOOKUP(F147,regions!A$2:C$419,3,FALSE)</f>
        <v>Metropolitan district</v>
      </c>
      <c r="H147" s="90" t="str">
        <f>IFERROR(VLOOKUP(F147,classifications!A$3:C$328,3,FALSE),VLOOKUP(F147,classifications!I$2:K$28,3,FALSE))</f>
        <v>Predominantly Urban</v>
      </c>
      <c r="I147" s="153">
        <v>100</v>
      </c>
      <c r="J147" s="153">
        <v>31630</v>
      </c>
      <c r="K147" s="153">
        <v>0</v>
      </c>
      <c r="L147" s="153">
        <v>177870</v>
      </c>
      <c r="M147" s="153">
        <v>209600</v>
      </c>
      <c r="N147" s="153"/>
    </row>
    <row r="148" spans="1:14" x14ac:dyDescent="0.25">
      <c r="B148" s="126" t="s">
        <v>457</v>
      </c>
      <c r="C148" s="126" t="s">
        <v>458</v>
      </c>
      <c r="D148" s="126" t="s">
        <v>459</v>
      </c>
      <c r="E148" s="127"/>
      <c r="F148" s="126" t="s">
        <v>460</v>
      </c>
      <c r="G148" s="90" t="str">
        <f>VLOOKUP(F148,regions!A$2:C$419,3,FALSE)</f>
        <v>Metropolitan district</v>
      </c>
      <c r="H148" s="90" t="str">
        <f>IFERROR(VLOOKUP(F148,classifications!A$3:C$328,3,FALSE),VLOOKUP(F148,classifications!I$2:K$28,3,FALSE))</f>
        <v>Predominantly Urban</v>
      </c>
      <c r="I148" s="153">
        <v>20</v>
      </c>
      <c r="J148" s="153">
        <v>14370</v>
      </c>
      <c r="K148" s="153">
        <v>0</v>
      </c>
      <c r="L148" s="153">
        <v>78970</v>
      </c>
      <c r="M148" s="153">
        <v>93370</v>
      </c>
      <c r="N148" s="153"/>
    </row>
    <row r="149" spans="1:14" x14ac:dyDescent="0.25">
      <c r="B149" s="126" t="s">
        <v>461</v>
      </c>
      <c r="C149" s="126" t="s">
        <v>462</v>
      </c>
      <c r="D149" s="126" t="s">
        <v>463</v>
      </c>
      <c r="E149" s="127"/>
      <c r="F149" s="126" t="s">
        <v>464</v>
      </c>
      <c r="G149" s="90" t="str">
        <f>VLOOKUP(F149,regions!A$2:C$419,3,FALSE)</f>
        <v>Metropolitan district</v>
      </c>
      <c r="H149" s="90" t="str">
        <f>IFERROR(VLOOKUP(F149,classifications!A$3:C$328,3,FALSE),VLOOKUP(F149,classifications!I$2:K$28,3,FALSE))</f>
        <v>Predominantly Urban</v>
      </c>
      <c r="I149" s="153">
        <v>23160</v>
      </c>
      <c r="J149" s="153">
        <v>5550</v>
      </c>
      <c r="K149" s="153">
        <v>0</v>
      </c>
      <c r="L149" s="153">
        <v>154960</v>
      </c>
      <c r="M149" s="153">
        <v>183660</v>
      </c>
      <c r="N149" s="153"/>
    </row>
    <row r="150" spans="1:14" x14ac:dyDescent="0.25">
      <c r="B150" s="126" t="s">
        <v>465</v>
      </c>
      <c r="C150" s="126" t="s">
        <v>466</v>
      </c>
      <c r="D150" s="126" t="s">
        <v>467</v>
      </c>
      <c r="E150" s="127"/>
      <c r="F150" s="126" t="s">
        <v>468</v>
      </c>
      <c r="G150" s="90" t="str">
        <f>VLOOKUP(F150,regions!A$2:C$419,3,FALSE)</f>
        <v>Metropolitan district</v>
      </c>
      <c r="H150" s="90" t="str">
        <f>IFERROR(VLOOKUP(F150,classifications!A$3:C$328,3,FALSE),VLOOKUP(F150,classifications!I$2:K$28,3,FALSE))</f>
        <v>Predominantly Urban</v>
      </c>
      <c r="I150" s="153">
        <v>56890</v>
      </c>
      <c r="J150" s="153">
        <v>16280</v>
      </c>
      <c r="K150" s="153">
        <v>10</v>
      </c>
      <c r="L150" s="153">
        <v>264360</v>
      </c>
      <c r="M150" s="153">
        <v>337540</v>
      </c>
      <c r="N150" s="153"/>
    </row>
    <row r="151" spans="1:14" x14ac:dyDescent="0.25">
      <c r="B151" s="126" t="s">
        <v>469</v>
      </c>
      <c r="C151" s="126" t="s">
        <v>470</v>
      </c>
      <c r="D151" s="126" t="s">
        <v>471</v>
      </c>
      <c r="E151" s="127"/>
      <c r="F151" s="126" t="s">
        <v>472</v>
      </c>
      <c r="G151" s="90" t="str">
        <f>VLOOKUP(F151,regions!A$2:C$419,3,FALSE)</f>
        <v>Metropolitan district</v>
      </c>
      <c r="H151" s="90" t="str">
        <f>IFERROR(VLOOKUP(F151,classifications!A$3:C$328,3,FALSE),VLOOKUP(F151,classifications!I$2:K$28,3,FALSE))</f>
        <v>Predominantly Urban</v>
      </c>
      <c r="I151" s="153">
        <v>60</v>
      </c>
      <c r="J151" s="153">
        <v>35060</v>
      </c>
      <c r="K151" s="153">
        <v>10</v>
      </c>
      <c r="L151" s="153">
        <v>113420</v>
      </c>
      <c r="M151" s="153">
        <v>148550</v>
      </c>
      <c r="N151" s="153"/>
    </row>
    <row r="152" spans="1:14" x14ac:dyDescent="0.25">
      <c r="I152" s="153"/>
      <c r="J152" s="153"/>
      <c r="K152" s="153"/>
      <c r="L152" s="153"/>
      <c r="M152" s="153"/>
      <c r="N152" s="153"/>
    </row>
    <row r="153" spans="1:14" x14ac:dyDescent="0.25">
      <c r="A153" s="150" t="s">
        <v>1360</v>
      </c>
      <c r="B153" s="121"/>
      <c r="C153" s="121"/>
      <c r="D153" s="121"/>
      <c r="E153" s="122"/>
      <c r="F153" s="121"/>
      <c r="G153" s="121"/>
      <c r="H153" s="121"/>
      <c r="I153" s="155">
        <v>444350</v>
      </c>
      <c r="J153" s="155">
        <v>848730</v>
      </c>
      <c r="K153" s="155">
        <v>29270</v>
      </c>
      <c r="L153" s="155">
        <v>8197390</v>
      </c>
      <c r="M153" s="155">
        <v>9519740</v>
      </c>
      <c r="N153" s="153"/>
    </row>
    <row r="154" spans="1:14" x14ac:dyDescent="0.25">
      <c r="I154" s="153"/>
      <c r="J154" s="153"/>
      <c r="K154" s="153"/>
      <c r="L154" s="153"/>
      <c r="M154" s="153"/>
      <c r="N154" s="153"/>
    </row>
    <row r="155" spans="1:14" x14ac:dyDescent="0.25">
      <c r="B155" s="126"/>
      <c r="C155" s="126"/>
      <c r="D155" s="126" t="s">
        <v>1444</v>
      </c>
      <c r="E155" s="127" t="s">
        <v>1445</v>
      </c>
      <c r="F155" s="126"/>
      <c r="I155" s="131"/>
      <c r="J155" s="131"/>
      <c r="K155" s="131"/>
      <c r="L155" s="131"/>
      <c r="M155" s="131"/>
      <c r="N155" s="153"/>
    </row>
    <row r="156" spans="1:14" x14ac:dyDescent="0.25">
      <c r="B156" s="126" t="s">
        <v>1446</v>
      </c>
      <c r="C156" s="126" t="s">
        <v>1447</v>
      </c>
      <c r="D156" s="126" t="s">
        <v>1448</v>
      </c>
      <c r="E156" s="127"/>
      <c r="F156" s="126" t="s">
        <v>1449</v>
      </c>
      <c r="G156" s="126"/>
      <c r="H156" s="126"/>
      <c r="I156" s="131"/>
      <c r="J156" s="131"/>
      <c r="K156" s="131"/>
      <c r="L156" s="131"/>
      <c r="M156" s="131"/>
      <c r="N156" s="153"/>
    </row>
    <row r="157" spans="1:14" x14ac:dyDescent="0.25">
      <c r="B157" s="126" t="s">
        <v>1450</v>
      </c>
      <c r="C157" s="126" t="s">
        <v>1451</v>
      </c>
      <c r="D157" s="126" t="s">
        <v>1452</v>
      </c>
      <c r="E157" s="127"/>
      <c r="F157" s="126" t="s">
        <v>1453</v>
      </c>
      <c r="G157" s="126"/>
      <c r="H157" s="126"/>
      <c r="I157" s="131"/>
      <c r="J157" s="131"/>
      <c r="K157" s="131"/>
      <c r="L157" s="131"/>
      <c r="M157" s="131"/>
      <c r="N157" s="153"/>
    </row>
    <row r="158" spans="1:14" x14ac:dyDescent="0.25">
      <c r="B158" s="126" t="s">
        <v>1454</v>
      </c>
      <c r="C158" s="126" t="s">
        <v>1455</v>
      </c>
      <c r="D158" s="126" t="s">
        <v>1456</v>
      </c>
      <c r="E158" s="127"/>
      <c r="F158" s="126" t="s">
        <v>1457</v>
      </c>
      <c r="G158" s="126"/>
      <c r="H158" s="126"/>
      <c r="I158" s="131"/>
      <c r="J158" s="131"/>
      <c r="K158" s="131"/>
      <c r="L158" s="131"/>
      <c r="M158" s="131"/>
      <c r="N158" s="153"/>
    </row>
    <row r="159" spans="1:14" x14ac:dyDescent="0.25">
      <c r="I159" s="153"/>
      <c r="J159" s="153"/>
      <c r="K159" s="153"/>
      <c r="L159" s="153"/>
      <c r="M159" s="153"/>
      <c r="N159" s="153"/>
    </row>
    <row r="160" spans="1:14" x14ac:dyDescent="0.25">
      <c r="B160" s="126"/>
      <c r="C160" s="126"/>
      <c r="D160" s="126" t="s">
        <v>474</v>
      </c>
      <c r="E160" s="127" t="s">
        <v>475</v>
      </c>
      <c r="F160" s="127" t="s">
        <v>475</v>
      </c>
      <c r="G160" s="90" t="str">
        <f>VLOOKUP(F160,regions!A$2:C$419,3,FALSE)</f>
        <v>Shire county</v>
      </c>
      <c r="I160" s="157">
        <v>10</v>
      </c>
      <c r="J160" s="157">
        <v>27810</v>
      </c>
      <c r="K160" s="157">
        <v>990</v>
      </c>
      <c r="L160" s="157">
        <v>184330</v>
      </c>
      <c r="M160" s="157">
        <v>213140</v>
      </c>
      <c r="N160" s="153"/>
    </row>
    <row r="161" spans="2:14" x14ac:dyDescent="0.25">
      <c r="B161" s="126" t="s">
        <v>476</v>
      </c>
      <c r="C161" s="126" t="s">
        <v>477</v>
      </c>
      <c r="D161" s="126" t="s">
        <v>478</v>
      </c>
      <c r="E161" s="127"/>
      <c r="F161" s="126" t="s">
        <v>479</v>
      </c>
      <c r="G161" s="90" t="str">
        <f>VLOOKUP(F161,regions!A$2:C$419,3,FALSE)</f>
        <v>Shire district</v>
      </c>
      <c r="H161" s="90" t="str">
        <f>IFERROR(VLOOKUP(F161,classifications!A$3:C$328,3,FALSE),VLOOKUP(F161,classifications!I$2:K$28,3,FALSE))</f>
        <v>Predominantly Rural</v>
      </c>
      <c r="I161" s="153">
        <v>0</v>
      </c>
      <c r="J161" s="153">
        <v>10330</v>
      </c>
      <c r="K161" s="153">
        <v>430</v>
      </c>
      <c r="L161" s="153">
        <v>64150</v>
      </c>
      <c r="M161" s="153">
        <v>74910</v>
      </c>
      <c r="N161" s="153"/>
    </row>
    <row r="162" spans="2:14" x14ac:dyDescent="0.25">
      <c r="B162" s="126" t="s">
        <v>480</v>
      </c>
      <c r="C162" s="126" t="s">
        <v>481</v>
      </c>
      <c r="D162" s="126" t="s">
        <v>482</v>
      </c>
      <c r="E162" s="127"/>
      <c r="F162" s="126" t="s">
        <v>483</v>
      </c>
      <c r="G162" s="90" t="str">
        <f>VLOOKUP(F162,regions!A$2:C$419,3,FALSE)</f>
        <v>Shire district</v>
      </c>
      <c r="H162" s="90" t="str">
        <f>IFERROR(VLOOKUP(F162,classifications!A$3:C$328,3,FALSE),VLOOKUP(F162,classifications!I$2:K$28,3,FALSE))</f>
        <v>Urban with Significant Rural</v>
      </c>
      <c r="I162" s="153">
        <v>0</v>
      </c>
      <c r="J162" s="153">
        <v>4820</v>
      </c>
      <c r="K162" s="153">
        <v>50</v>
      </c>
      <c r="L162" s="153">
        <v>34070</v>
      </c>
      <c r="M162" s="153">
        <v>38930</v>
      </c>
      <c r="N162" s="153"/>
    </row>
    <row r="163" spans="2:14" x14ac:dyDescent="0.25">
      <c r="B163" s="126" t="s">
        <v>484</v>
      </c>
      <c r="C163" s="126" t="s">
        <v>485</v>
      </c>
      <c r="D163" s="126" t="s">
        <v>486</v>
      </c>
      <c r="E163" s="127"/>
      <c r="F163" s="126" t="s">
        <v>487</v>
      </c>
      <c r="G163" s="90" t="str">
        <f>VLOOKUP(F163,regions!A$2:C$419,3,FALSE)</f>
        <v>Shire district</v>
      </c>
      <c r="H163" s="90" t="str">
        <f>IFERROR(VLOOKUP(F163,classifications!A$3:C$328,3,FALSE),VLOOKUP(F163,classifications!I$2:K$28,3,FALSE))</f>
        <v>Urban with Significant Rural</v>
      </c>
      <c r="I163" s="153">
        <v>0</v>
      </c>
      <c r="J163" s="153">
        <v>3470</v>
      </c>
      <c r="K163" s="153">
        <v>20</v>
      </c>
      <c r="L163" s="153">
        <v>24720</v>
      </c>
      <c r="M163" s="153">
        <v>28210</v>
      </c>
      <c r="N163" s="153"/>
    </row>
    <row r="164" spans="2:14" x14ac:dyDescent="0.25">
      <c r="B164" s="126" t="s">
        <v>488</v>
      </c>
      <c r="C164" s="126" t="s">
        <v>489</v>
      </c>
      <c r="D164" s="126" t="s">
        <v>490</v>
      </c>
      <c r="E164" s="127"/>
      <c r="F164" s="126" t="s">
        <v>491</v>
      </c>
      <c r="G164" s="90" t="str">
        <f>VLOOKUP(F164,regions!A$2:C$419,3,FALSE)</f>
        <v>Shire district</v>
      </c>
      <c r="H164" s="90" t="str">
        <f>IFERROR(VLOOKUP(F164,classifications!A$3:C$328,3,FALSE),VLOOKUP(F164,classifications!I$2:K$28,3,FALSE))</f>
        <v>Urban with Significant Rural</v>
      </c>
      <c r="I164" s="153">
        <v>10</v>
      </c>
      <c r="J164" s="153">
        <v>9200</v>
      </c>
      <c r="K164" s="153">
        <v>490</v>
      </c>
      <c r="L164" s="153">
        <v>61400</v>
      </c>
      <c r="M164" s="153">
        <v>71090</v>
      </c>
      <c r="N164" s="153"/>
    </row>
    <row r="165" spans="2:14" x14ac:dyDescent="0.25">
      <c r="I165" s="153"/>
      <c r="J165" s="153"/>
      <c r="K165" s="153"/>
      <c r="L165" s="153"/>
      <c r="M165" s="153"/>
      <c r="N165" s="153"/>
    </row>
    <row r="166" spans="2:14" x14ac:dyDescent="0.25">
      <c r="B166" s="126"/>
      <c r="C166" s="126"/>
      <c r="D166" s="126" t="s">
        <v>492</v>
      </c>
      <c r="E166" s="127" t="s">
        <v>493</v>
      </c>
      <c r="F166" s="127" t="s">
        <v>493</v>
      </c>
      <c r="G166" s="90" t="str">
        <f>VLOOKUP(F166,regions!A$2:C$419,3,FALSE)</f>
        <v>Shire county</v>
      </c>
      <c r="I166" s="157">
        <v>12370</v>
      </c>
      <c r="J166" s="157">
        <v>28020</v>
      </c>
      <c r="K166" s="157">
        <v>630</v>
      </c>
      <c r="L166" s="157">
        <v>225960</v>
      </c>
      <c r="M166" s="157">
        <v>266970</v>
      </c>
      <c r="N166" s="153"/>
    </row>
    <row r="167" spans="2:14" x14ac:dyDescent="0.25">
      <c r="B167" s="126" t="s">
        <v>494</v>
      </c>
      <c r="C167" s="126" t="s">
        <v>495</v>
      </c>
      <c r="D167" s="126" t="s">
        <v>496</v>
      </c>
      <c r="E167" s="127"/>
      <c r="F167" s="126" t="s">
        <v>497</v>
      </c>
      <c r="G167" s="90" t="str">
        <f>VLOOKUP(F167,regions!A$2:C$419,3,FALSE)</f>
        <v>Shire district</v>
      </c>
      <c r="H167" s="90" t="str">
        <f>IFERROR(VLOOKUP(F167,classifications!A$3:C$328,3,FALSE),VLOOKUP(F167,classifications!I$2:K$28,3,FALSE))</f>
        <v>Predominantly Urban</v>
      </c>
      <c r="I167" s="153">
        <v>7060</v>
      </c>
      <c r="J167" s="153">
        <v>4670</v>
      </c>
      <c r="K167" s="153">
        <v>100</v>
      </c>
      <c r="L167" s="153">
        <v>38570</v>
      </c>
      <c r="M167" s="153">
        <v>50400</v>
      </c>
      <c r="N167" s="153"/>
    </row>
    <row r="168" spans="2:14" x14ac:dyDescent="0.25">
      <c r="B168" s="126" t="s">
        <v>498</v>
      </c>
      <c r="C168" s="126" t="s">
        <v>499</v>
      </c>
      <c r="D168" s="126" t="s">
        <v>500</v>
      </c>
      <c r="E168" s="127"/>
      <c r="F168" s="126" t="s">
        <v>501</v>
      </c>
      <c r="G168" s="90" t="str">
        <f>VLOOKUP(F168,regions!A$2:C$419,3,FALSE)</f>
        <v>Shire district</v>
      </c>
      <c r="H168" s="90" t="str">
        <f>IFERROR(VLOOKUP(F168,classifications!A$3:C$328,3,FALSE),VLOOKUP(F168,classifications!I$2:K$28,3,FALSE))</f>
        <v>Predominantly Rural</v>
      </c>
      <c r="I168" s="153">
        <v>0</v>
      </c>
      <c r="J168" s="153">
        <v>5140</v>
      </c>
      <c r="K168" s="153">
        <v>0</v>
      </c>
      <c r="L168" s="153">
        <v>31460</v>
      </c>
      <c r="M168" s="153">
        <v>36600</v>
      </c>
      <c r="N168" s="153"/>
    </row>
    <row r="169" spans="2:14" x14ac:dyDescent="0.25">
      <c r="B169" s="126" t="s">
        <v>502</v>
      </c>
      <c r="C169" s="126" t="s">
        <v>503</v>
      </c>
      <c r="D169" s="126" t="s">
        <v>504</v>
      </c>
      <c r="E169" s="127"/>
      <c r="F169" s="126" t="s">
        <v>505</v>
      </c>
      <c r="G169" s="90" t="str">
        <f>VLOOKUP(F169,regions!A$2:C$419,3,FALSE)</f>
        <v>Shire district</v>
      </c>
      <c r="H169" s="90" t="str">
        <f>IFERROR(VLOOKUP(F169,classifications!A$3:C$328,3,FALSE),VLOOKUP(F169,classifications!I$2:K$28,3,FALSE))</f>
        <v>Predominantly Rural</v>
      </c>
      <c r="I169" s="153">
        <v>0</v>
      </c>
      <c r="J169" s="153">
        <v>5420</v>
      </c>
      <c r="K169" s="153">
        <v>0</v>
      </c>
      <c r="L169" s="153">
        <v>37530</v>
      </c>
      <c r="M169" s="153">
        <v>42950</v>
      </c>
      <c r="N169" s="153"/>
    </row>
    <row r="170" spans="2:14" x14ac:dyDescent="0.25">
      <c r="B170" s="126" t="s">
        <v>506</v>
      </c>
      <c r="C170" s="126" t="s">
        <v>507</v>
      </c>
      <c r="D170" s="126" t="s">
        <v>508</v>
      </c>
      <c r="E170" s="127"/>
      <c r="F170" s="126" t="s">
        <v>509</v>
      </c>
      <c r="G170" s="90" t="str">
        <f>VLOOKUP(F170,regions!A$2:C$419,3,FALSE)</f>
        <v>Shire district</v>
      </c>
      <c r="H170" s="90" t="str">
        <f>IFERROR(VLOOKUP(F170,classifications!A$3:C$328,3,FALSE),VLOOKUP(F170,classifications!I$2:K$28,3,FALSE))</f>
        <v>Predominantly Rural</v>
      </c>
      <c r="I170" s="153">
        <v>0</v>
      </c>
      <c r="J170" s="153">
        <v>9510</v>
      </c>
      <c r="K170" s="153">
        <v>60</v>
      </c>
      <c r="L170" s="153">
        <v>63800</v>
      </c>
      <c r="M170" s="153">
        <v>73370</v>
      </c>
      <c r="N170" s="153"/>
    </row>
    <row r="171" spans="2:14" x14ac:dyDescent="0.25">
      <c r="B171" s="126" t="s">
        <v>510</v>
      </c>
      <c r="C171" s="126" t="s">
        <v>511</v>
      </c>
      <c r="D171" s="126" t="s">
        <v>512</v>
      </c>
      <c r="E171" s="127"/>
      <c r="F171" s="126" t="s">
        <v>513</v>
      </c>
      <c r="G171" s="90" t="str">
        <f>VLOOKUP(F171,regions!A$2:C$419,3,FALSE)</f>
        <v>Shire district</v>
      </c>
      <c r="H171" s="90" t="str">
        <f>IFERROR(VLOOKUP(F171,classifications!A$3:C$328,3,FALSE),VLOOKUP(F171,classifications!I$2:K$28,3,FALSE))</f>
        <v>Predominantly Rural</v>
      </c>
      <c r="I171" s="153">
        <v>5310</v>
      </c>
      <c r="J171" s="153">
        <v>3270</v>
      </c>
      <c r="K171" s="153">
        <v>460</v>
      </c>
      <c r="L171" s="153">
        <v>54600</v>
      </c>
      <c r="M171" s="153">
        <v>63640</v>
      </c>
      <c r="N171" s="153"/>
    </row>
    <row r="172" spans="2:14" x14ac:dyDescent="0.25">
      <c r="I172" s="153"/>
      <c r="J172" s="153"/>
      <c r="K172" s="153"/>
      <c r="L172" s="153"/>
      <c r="M172" s="153"/>
      <c r="N172" s="153"/>
    </row>
    <row r="173" spans="2:14" x14ac:dyDescent="0.25">
      <c r="B173" s="126"/>
      <c r="C173" s="126"/>
      <c r="D173" s="126" t="s">
        <v>1458</v>
      </c>
      <c r="E173" s="127" t="s">
        <v>1459</v>
      </c>
      <c r="F173" s="126"/>
      <c r="I173" s="133"/>
      <c r="J173" s="133"/>
      <c r="K173" s="133"/>
      <c r="L173" s="133"/>
      <c r="M173" s="131"/>
      <c r="N173" s="153"/>
    </row>
    <row r="174" spans="2:14" x14ac:dyDescent="0.25">
      <c r="B174" s="126" t="s">
        <v>1460</v>
      </c>
      <c r="C174" s="126" t="s">
        <v>1461</v>
      </c>
      <c r="D174" s="126" t="s">
        <v>1462</v>
      </c>
      <c r="E174" s="127"/>
      <c r="F174" s="126" t="s">
        <v>1463</v>
      </c>
      <c r="G174" s="126"/>
      <c r="H174" s="126"/>
      <c r="I174" s="131"/>
      <c r="J174" s="131"/>
      <c r="K174" s="131"/>
      <c r="L174" s="131"/>
      <c r="M174" s="131"/>
      <c r="N174" s="153"/>
    </row>
    <row r="175" spans="2:14" x14ac:dyDescent="0.25">
      <c r="B175" s="126" t="s">
        <v>1464</v>
      </c>
      <c r="C175" s="126" t="s">
        <v>1465</v>
      </c>
      <c r="D175" s="126" t="s">
        <v>1466</v>
      </c>
      <c r="E175" s="127"/>
      <c r="F175" s="126" t="s">
        <v>1467</v>
      </c>
      <c r="G175" s="126"/>
      <c r="H175" s="126"/>
      <c r="I175" s="131"/>
      <c r="J175" s="131"/>
      <c r="K175" s="131"/>
      <c r="L175" s="131"/>
      <c r="M175" s="131"/>
      <c r="N175" s="153"/>
    </row>
    <row r="176" spans="2:14" x14ac:dyDescent="0.25">
      <c r="B176" s="126" t="s">
        <v>1468</v>
      </c>
      <c r="C176" s="126" t="s">
        <v>1469</v>
      </c>
      <c r="D176" s="126" t="s">
        <v>1470</v>
      </c>
      <c r="E176" s="127"/>
      <c r="F176" s="126" t="s">
        <v>1471</v>
      </c>
      <c r="G176" s="126"/>
      <c r="H176" s="126"/>
      <c r="I176" s="131"/>
      <c r="J176" s="131"/>
      <c r="K176" s="131"/>
      <c r="L176" s="131"/>
      <c r="M176" s="131"/>
      <c r="N176" s="153"/>
    </row>
    <row r="177" spans="2:14" x14ac:dyDescent="0.25">
      <c r="B177" s="126" t="s">
        <v>1472</v>
      </c>
      <c r="C177" s="126" t="s">
        <v>1473</v>
      </c>
      <c r="D177" s="126" t="s">
        <v>1474</v>
      </c>
      <c r="E177" s="127"/>
      <c r="F177" s="126" t="s">
        <v>1475</v>
      </c>
      <c r="G177" s="126"/>
      <c r="H177" s="126"/>
      <c r="I177" s="131"/>
      <c r="J177" s="131"/>
      <c r="K177" s="131"/>
      <c r="L177" s="131"/>
      <c r="M177" s="131"/>
      <c r="N177" s="153"/>
    </row>
    <row r="178" spans="2:14" x14ac:dyDescent="0.25">
      <c r="B178" s="126" t="s">
        <v>1476</v>
      </c>
      <c r="C178" s="126" t="s">
        <v>1477</v>
      </c>
      <c r="D178" s="126" t="s">
        <v>1478</v>
      </c>
      <c r="E178" s="127"/>
      <c r="F178" s="126" t="s">
        <v>1479</v>
      </c>
      <c r="G178" s="126"/>
      <c r="H178" s="126"/>
      <c r="I178" s="131"/>
      <c r="J178" s="131"/>
      <c r="K178" s="131"/>
      <c r="L178" s="131"/>
      <c r="M178" s="131"/>
      <c r="N178" s="153"/>
    </row>
    <row r="179" spans="2:14" x14ac:dyDescent="0.25">
      <c r="B179" s="126" t="s">
        <v>1480</v>
      </c>
      <c r="C179" s="126" t="s">
        <v>1481</v>
      </c>
      <c r="D179" s="126" t="s">
        <v>1482</v>
      </c>
      <c r="E179" s="127"/>
      <c r="F179" s="126" t="s">
        <v>1483</v>
      </c>
      <c r="G179" s="126"/>
      <c r="H179" s="126"/>
      <c r="I179" s="131"/>
      <c r="J179" s="131"/>
      <c r="K179" s="131"/>
      <c r="L179" s="131"/>
      <c r="M179" s="131"/>
      <c r="N179" s="153"/>
    </row>
    <row r="180" spans="2:14" x14ac:dyDescent="0.25">
      <c r="B180" s="126"/>
      <c r="C180" s="126"/>
      <c r="D180" s="126"/>
      <c r="E180" s="127"/>
      <c r="F180" s="126"/>
      <c r="I180" s="153"/>
      <c r="J180" s="153"/>
      <c r="K180" s="153"/>
      <c r="L180" s="153"/>
      <c r="M180" s="153"/>
      <c r="N180" s="153"/>
    </row>
    <row r="181" spans="2:14" x14ac:dyDescent="0.25">
      <c r="B181" s="126"/>
      <c r="C181" s="126"/>
      <c r="D181" s="126" t="s">
        <v>1484</v>
      </c>
      <c r="E181" s="127" t="s">
        <v>1485</v>
      </c>
      <c r="F181" s="126"/>
      <c r="I181" s="131"/>
      <c r="J181" s="131"/>
      <c r="K181" s="131"/>
      <c r="L181" s="131"/>
      <c r="M181" s="131"/>
      <c r="N181" s="153"/>
    </row>
    <row r="182" spans="2:14" x14ac:dyDescent="0.25">
      <c r="B182" s="126" t="s">
        <v>1486</v>
      </c>
      <c r="C182" s="126" t="s">
        <v>1487</v>
      </c>
      <c r="D182" s="126" t="s">
        <v>1488</v>
      </c>
      <c r="E182" s="127"/>
      <c r="F182" s="126" t="s">
        <v>1489</v>
      </c>
      <c r="G182" s="126"/>
      <c r="H182" s="126"/>
      <c r="I182" s="131"/>
      <c r="J182" s="131"/>
      <c r="K182" s="131"/>
      <c r="L182" s="131"/>
      <c r="M182" s="131"/>
      <c r="N182" s="153"/>
    </row>
    <row r="183" spans="2:14" x14ac:dyDescent="0.25">
      <c r="B183" s="126" t="s">
        <v>1490</v>
      </c>
      <c r="C183" s="126" t="s">
        <v>1491</v>
      </c>
      <c r="D183" s="126" t="s">
        <v>1492</v>
      </c>
      <c r="E183" s="127"/>
      <c r="F183" s="126" t="s">
        <v>1493</v>
      </c>
      <c r="G183" s="126"/>
      <c r="H183" s="126"/>
      <c r="I183" s="131"/>
      <c r="J183" s="131"/>
      <c r="K183" s="131"/>
      <c r="L183" s="131"/>
      <c r="M183" s="131"/>
      <c r="N183" s="153"/>
    </row>
    <row r="184" spans="2:14" x14ac:dyDescent="0.25">
      <c r="B184" s="126" t="s">
        <v>75</v>
      </c>
      <c r="C184" s="126" t="s">
        <v>1494</v>
      </c>
      <c r="D184" s="126" t="s">
        <v>1495</v>
      </c>
      <c r="E184" s="127"/>
      <c r="F184" s="126" t="s">
        <v>1496</v>
      </c>
      <c r="G184" s="126"/>
      <c r="H184" s="126"/>
      <c r="I184" s="131"/>
      <c r="J184" s="131"/>
      <c r="K184" s="131"/>
      <c r="L184" s="131"/>
      <c r="M184" s="131"/>
      <c r="N184" s="153"/>
    </row>
    <row r="185" spans="2:14" x14ac:dyDescent="0.25">
      <c r="B185" s="126" t="s">
        <v>1497</v>
      </c>
      <c r="C185" s="126" t="s">
        <v>1498</v>
      </c>
      <c r="D185" s="126" t="s">
        <v>1499</v>
      </c>
      <c r="E185" s="127"/>
      <c r="F185" s="126" t="s">
        <v>1500</v>
      </c>
      <c r="G185" s="126"/>
      <c r="H185" s="126"/>
      <c r="I185" s="131"/>
      <c r="J185" s="131"/>
      <c r="K185" s="131"/>
      <c r="L185" s="131"/>
      <c r="M185" s="131"/>
      <c r="N185" s="153"/>
    </row>
    <row r="186" spans="2:14" x14ac:dyDescent="0.25">
      <c r="B186" s="126" t="s">
        <v>1501</v>
      </c>
      <c r="C186" s="126" t="s">
        <v>1502</v>
      </c>
      <c r="D186" s="126" t="s">
        <v>1503</v>
      </c>
      <c r="E186" s="127"/>
      <c r="F186" s="126" t="s">
        <v>1504</v>
      </c>
      <c r="G186" s="126"/>
      <c r="H186" s="126"/>
      <c r="I186" s="131"/>
      <c r="J186" s="131"/>
      <c r="K186" s="131"/>
      <c r="L186" s="131"/>
      <c r="M186" s="131"/>
      <c r="N186" s="153"/>
    </row>
    <row r="187" spans="2:14" x14ac:dyDescent="0.25">
      <c r="B187" s="126" t="s">
        <v>1505</v>
      </c>
      <c r="C187" s="126" t="s">
        <v>1506</v>
      </c>
      <c r="D187" s="126" t="s">
        <v>1507</v>
      </c>
      <c r="E187" s="127"/>
      <c r="F187" s="126" t="s">
        <v>1508</v>
      </c>
      <c r="G187" s="126"/>
      <c r="H187" s="126"/>
      <c r="I187" s="131"/>
      <c r="J187" s="131"/>
      <c r="K187" s="131"/>
      <c r="L187" s="131"/>
      <c r="M187" s="131"/>
      <c r="N187" s="153"/>
    </row>
    <row r="188" spans="2:14" x14ac:dyDescent="0.25">
      <c r="B188" s="126" t="s">
        <v>1509</v>
      </c>
      <c r="C188" s="126" t="s">
        <v>1510</v>
      </c>
      <c r="D188" s="126" t="s">
        <v>1511</v>
      </c>
      <c r="E188" s="127"/>
      <c r="F188" s="126" t="s">
        <v>1512</v>
      </c>
      <c r="G188" s="126"/>
      <c r="H188" s="126"/>
      <c r="I188" s="131"/>
      <c r="J188" s="131"/>
      <c r="K188" s="131"/>
      <c r="L188" s="131"/>
      <c r="M188" s="131"/>
      <c r="N188" s="153"/>
    </row>
    <row r="189" spans="2:14" x14ac:dyDescent="0.25">
      <c r="I189" s="153"/>
      <c r="J189" s="153"/>
      <c r="K189" s="153"/>
      <c r="L189" s="153"/>
      <c r="M189" s="153"/>
      <c r="N189" s="153"/>
    </row>
    <row r="190" spans="2:14" x14ac:dyDescent="0.25">
      <c r="B190" s="126"/>
      <c r="C190" s="126"/>
      <c r="D190" s="126" t="s">
        <v>514</v>
      </c>
      <c r="E190" s="127" t="s">
        <v>515</v>
      </c>
      <c r="F190" s="127" t="s">
        <v>515</v>
      </c>
      <c r="G190" s="90" t="str">
        <f>VLOOKUP(F190,regions!A$2:C$419,3,FALSE)</f>
        <v>Shire county</v>
      </c>
      <c r="I190" s="157">
        <v>2710</v>
      </c>
      <c r="J190" s="157">
        <v>29840</v>
      </c>
      <c r="K190" s="157">
        <v>130</v>
      </c>
      <c r="L190" s="157">
        <v>210110</v>
      </c>
      <c r="M190" s="157">
        <v>242790</v>
      </c>
      <c r="N190" s="153"/>
    </row>
    <row r="191" spans="2:14" x14ac:dyDescent="0.25">
      <c r="B191" s="126" t="s">
        <v>516</v>
      </c>
      <c r="C191" s="126" t="s">
        <v>517</v>
      </c>
      <c r="D191" s="126" t="s">
        <v>518</v>
      </c>
      <c r="E191" s="127"/>
      <c r="F191" s="126" t="s">
        <v>519</v>
      </c>
      <c r="G191" s="90" t="str">
        <f>VLOOKUP(F191,regions!A$2:C$419,3,FALSE)</f>
        <v>Shire district</v>
      </c>
      <c r="H191" s="90" t="str">
        <f>IFERROR(VLOOKUP(F191,classifications!A$3:C$328,3,FALSE),VLOOKUP(F191,classifications!I$2:K$28,3,FALSE))</f>
        <v>Predominantly Rural</v>
      </c>
      <c r="I191" s="153">
        <v>0</v>
      </c>
      <c r="J191" s="153">
        <v>8580</v>
      </c>
      <c r="K191" s="153">
        <v>10</v>
      </c>
      <c r="L191" s="153">
        <v>37420</v>
      </c>
      <c r="M191" s="153">
        <v>46010</v>
      </c>
      <c r="N191" s="153"/>
    </row>
    <row r="192" spans="2:14" x14ac:dyDescent="0.25">
      <c r="B192" s="126" t="s">
        <v>520</v>
      </c>
      <c r="C192" s="126" t="s">
        <v>521</v>
      </c>
      <c r="D192" s="126" t="s">
        <v>522</v>
      </c>
      <c r="E192" s="127"/>
      <c r="F192" s="126" t="s">
        <v>523</v>
      </c>
      <c r="G192" s="90" t="str">
        <f>VLOOKUP(F192,regions!A$2:C$419,3,FALSE)</f>
        <v>Shire district</v>
      </c>
      <c r="H192" s="90" t="str">
        <f>IFERROR(VLOOKUP(F192,classifications!A$3:C$328,3,FALSE),VLOOKUP(F192,classifications!I$2:K$28,3,FALSE))</f>
        <v>Urban with Significant Rural</v>
      </c>
      <c r="I192" s="153">
        <v>2690</v>
      </c>
      <c r="J192" s="153">
        <v>800</v>
      </c>
      <c r="K192" s="153">
        <v>0</v>
      </c>
      <c r="L192" s="153">
        <v>29580</v>
      </c>
      <c r="M192" s="153">
        <v>33060</v>
      </c>
      <c r="N192" s="153"/>
    </row>
    <row r="193" spans="2:14" x14ac:dyDescent="0.25">
      <c r="B193" s="126" t="s">
        <v>524</v>
      </c>
      <c r="C193" s="126" t="s">
        <v>525</v>
      </c>
      <c r="D193" s="126" t="s">
        <v>526</v>
      </c>
      <c r="E193" s="127"/>
      <c r="F193" s="126" t="s">
        <v>527</v>
      </c>
      <c r="G193" s="90" t="str">
        <f>VLOOKUP(F193,regions!A$2:C$419,3,FALSE)</f>
        <v>Shire district</v>
      </c>
      <c r="H193" s="90" t="str">
        <f>IFERROR(VLOOKUP(F193,classifications!A$3:C$328,3,FALSE),VLOOKUP(F193,classifications!I$2:K$28,3,FALSE))</f>
        <v>Urban with Significant Rural</v>
      </c>
      <c r="I193" s="153">
        <v>20</v>
      </c>
      <c r="J193" s="153">
        <v>7470</v>
      </c>
      <c r="K193" s="153">
        <v>50</v>
      </c>
      <c r="L193" s="153">
        <v>43530</v>
      </c>
      <c r="M193" s="153">
        <v>51070</v>
      </c>
      <c r="N193" s="153"/>
    </row>
    <row r="194" spans="2:14" x14ac:dyDescent="0.25">
      <c r="B194" s="126" t="s">
        <v>528</v>
      </c>
      <c r="C194" s="126" t="s">
        <v>529</v>
      </c>
      <c r="D194" s="126" t="s">
        <v>530</v>
      </c>
      <c r="E194" s="127"/>
      <c r="F194" s="126" t="s">
        <v>531</v>
      </c>
      <c r="G194" s="90" t="str">
        <f>VLOOKUP(F194,regions!A$2:C$419,3,FALSE)</f>
        <v>Shire district</v>
      </c>
      <c r="H194" s="90" t="str">
        <f>IFERROR(VLOOKUP(F194,classifications!A$3:C$328,3,FALSE),VLOOKUP(F194,classifications!I$2:K$28,3,FALSE))</f>
        <v>Predominantly Rural</v>
      </c>
      <c r="I194" s="153">
        <v>0</v>
      </c>
      <c r="J194" s="153">
        <v>6100</v>
      </c>
      <c r="K194" s="153">
        <v>40</v>
      </c>
      <c r="L194" s="153">
        <v>26630</v>
      </c>
      <c r="M194" s="153">
        <v>32770</v>
      </c>
      <c r="N194" s="153"/>
    </row>
    <row r="195" spans="2:14" x14ac:dyDescent="0.25">
      <c r="B195" s="126" t="s">
        <v>532</v>
      </c>
      <c r="C195" s="126" t="s">
        <v>533</v>
      </c>
      <c r="D195" s="126" t="s">
        <v>534</v>
      </c>
      <c r="E195" s="127"/>
      <c r="F195" s="126" t="s">
        <v>535</v>
      </c>
      <c r="G195" s="90" t="str">
        <f>VLOOKUP(F195,regions!A$2:C$419,3,FALSE)</f>
        <v>Shire district</v>
      </c>
      <c r="H195" s="90" t="str">
        <f>IFERROR(VLOOKUP(F195,classifications!A$3:C$328,3,FALSE),VLOOKUP(F195,classifications!I$2:K$28,3,FALSE))</f>
        <v>Predominantly Rural</v>
      </c>
      <c r="I195" s="153">
        <v>0</v>
      </c>
      <c r="J195" s="153">
        <v>2430</v>
      </c>
      <c r="K195" s="153">
        <v>0</v>
      </c>
      <c r="L195" s="153">
        <v>23320</v>
      </c>
      <c r="M195" s="153">
        <v>25740</v>
      </c>
      <c r="N195" s="153"/>
    </row>
    <row r="196" spans="2:14" x14ac:dyDescent="0.25">
      <c r="B196" s="126" t="s">
        <v>536</v>
      </c>
      <c r="C196" s="126" t="s">
        <v>537</v>
      </c>
      <c r="D196" s="126" t="s">
        <v>538</v>
      </c>
      <c r="E196" s="127"/>
      <c r="F196" s="126" t="s">
        <v>539</v>
      </c>
      <c r="G196" s="90" t="str">
        <f>VLOOKUP(F196,regions!A$2:C$419,3,FALSE)</f>
        <v>Shire district</v>
      </c>
      <c r="H196" s="90" t="str">
        <f>IFERROR(VLOOKUP(F196,classifications!A$3:C$328,3,FALSE),VLOOKUP(F196,classifications!I$2:K$28,3,FALSE))</f>
        <v>Predominantly Rural</v>
      </c>
      <c r="I196" s="153">
        <v>0</v>
      </c>
      <c r="J196" s="153">
        <v>4470</v>
      </c>
      <c r="K196" s="153">
        <v>30</v>
      </c>
      <c r="L196" s="153">
        <v>49640</v>
      </c>
      <c r="M196" s="153">
        <v>54140</v>
      </c>
      <c r="N196" s="153"/>
    </row>
    <row r="197" spans="2:14" x14ac:dyDescent="0.25">
      <c r="I197" s="153"/>
      <c r="J197" s="153"/>
      <c r="K197" s="153"/>
      <c r="L197" s="153"/>
      <c r="M197" s="153"/>
      <c r="N197" s="153"/>
    </row>
    <row r="198" spans="2:14" x14ac:dyDescent="0.25">
      <c r="B198" s="126"/>
      <c r="C198" s="126"/>
      <c r="D198" s="126" t="s">
        <v>540</v>
      </c>
      <c r="E198" s="127" t="s">
        <v>541</v>
      </c>
      <c r="F198" s="127" t="s">
        <v>541</v>
      </c>
      <c r="G198" s="90" t="str">
        <f>VLOOKUP(F198,regions!A$2:C$419,3,FALSE)</f>
        <v>Shire county</v>
      </c>
      <c r="I198" s="157">
        <v>29920</v>
      </c>
      <c r="J198" s="157">
        <v>22910</v>
      </c>
      <c r="K198" s="157">
        <v>160</v>
      </c>
      <c r="L198" s="157">
        <v>298200</v>
      </c>
      <c r="M198" s="157">
        <v>351190</v>
      </c>
      <c r="N198" s="153"/>
    </row>
    <row r="199" spans="2:14" x14ac:dyDescent="0.25">
      <c r="B199" s="126" t="s">
        <v>542</v>
      </c>
      <c r="C199" s="126" t="s">
        <v>543</v>
      </c>
      <c r="D199" s="126" t="s">
        <v>544</v>
      </c>
      <c r="E199" s="127"/>
      <c r="F199" s="126" t="s">
        <v>545</v>
      </c>
      <c r="G199" s="90" t="str">
        <f>VLOOKUP(F199,regions!A$2:C$419,3,FALSE)</f>
        <v>Shire district</v>
      </c>
      <c r="H199" s="90" t="str">
        <f>IFERROR(VLOOKUP(F199,classifications!A$3:C$328,3,FALSE),VLOOKUP(F199,classifications!I$2:K$28,3,FALSE))</f>
        <v>Predominantly Urban</v>
      </c>
      <c r="I199" s="153">
        <v>0</v>
      </c>
      <c r="J199" s="153">
        <v>7040</v>
      </c>
      <c r="K199" s="153">
        <v>20</v>
      </c>
      <c r="L199" s="153">
        <v>48540</v>
      </c>
      <c r="M199" s="153">
        <v>55610</v>
      </c>
      <c r="N199" s="153"/>
    </row>
    <row r="200" spans="2:14" x14ac:dyDescent="0.25">
      <c r="B200" s="126" t="s">
        <v>546</v>
      </c>
      <c r="C200" s="126" t="s">
        <v>547</v>
      </c>
      <c r="D200" s="126" t="s">
        <v>548</v>
      </c>
      <c r="E200" s="127"/>
      <c r="F200" s="126" t="s">
        <v>549</v>
      </c>
      <c r="G200" s="90" t="str">
        <f>VLOOKUP(F200,regions!A$2:C$419,3,FALSE)</f>
        <v>Shire district</v>
      </c>
      <c r="H200" s="90" t="str">
        <f>IFERROR(VLOOKUP(F200,classifications!A$3:C$328,3,FALSE),VLOOKUP(F200,classifications!I$2:K$28,3,FALSE))</f>
        <v>Urban with Significant Rural</v>
      </c>
      <c r="I200" s="153">
        <v>5200</v>
      </c>
      <c r="J200" s="153">
        <v>1090</v>
      </c>
      <c r="K200" s="153">
        <v>0</v>
      </c>
      <c r="L200" s="153">
        <v>28450</v>
      </c>
      <c r="M200" s="153">
        <v>34740</v>
      </c>
      <c r="N200" s="153"/>
    </row>
    <row r="201" spans="2:14" x14ac:dyDescent="0.25">
      <c r="B201" s="126" t="s">
        <v>550</v>
      </c>
      <c r="C201" s="126" t="s">
        <v>551</v>
      </c>
      <c r="D201" s="126" t="s">
        <v>552</v>
      </c>
      <c r="E201" s="127"/>
      <c r="F201" s="126" t="s">
        <v>553</v>
      </c>
      <c r="G201" s="90" t="str">
        <f>VLOOKUP(F201,regions!A$2:C$419,3,FALSE)</f>
        <v>Shire district</v>
      </c>
      <c r="H201" s="90" t="str">
        <f>IFERROR(VLOOKUP(F201,classifications!A$3:C$328,3,FALSE),VLOOKUP(F201,classifications!I$2:K$28,3,FALSE))</f>
        <v>Predominantly Urban</v>
      </c>
      <c r="I201" s="153">
        <v>9570</v>
      </c>
      <c r="J201" s="153">
        <v>1420</v>
      </c>
      <c r="K201" s="153">
        <v>70</v>
      </c>
      <c r="L201" s="153">
        <v>37790</v>
      </c>
      <c r="M201" s="153">
        <v>48850</v>
      </c>
      <c r="N201" s="153"/>
    </row>
    <row r="202" spans="2:14" x14ac:dyDescent="0.25">
      <c r="B202" s="126" t="s">
        <v>554</v>
      </c>
      <c r="C202" s="126" t="s">
        <v>555</v>
      </c>
      <c r="D202" s="126" t="s">
        <v>556</v>
      </c>
      <c r="E202" s="127"/>
      <c r="F202" s="126" t="s">
        <v>557</v>
      </c>
      <c r="G202" s="90" t="str">
        <f>VLOOKUP(F202,regions!A$2:C$419,3,FALSE)</f>
        <v>Shire district</v>
      </c>
      <c r="H202" s="90" t="str">
        <f>IFERROR(VLOOKUP(F202,classifications!A$3:C$328,3,FALSE),VLOOKUP(F202,classifications!I$2:K$28,3,FALSE))</f>
        <v>Predominantly Rural</v>
      </c>
      <c r="I202" s="153">
        <v>0</v>
      </c>
      <c r="J202" s="153">
        <v>4000</v>
      </c>
      <c r="K202" s="153">
        <v>10</v>
      </c>
      <c r="L202" s="153">
        <v>29930</v>
      </c>
      <c r="M202" s="153">
        <v>33940</v>
      </c>
      <c r="N202" s="153"/>
    </row>
    <row r="203" spans="2:14" x14ac:dyDescent="0.25">
      <c r="B203" s="126" t="s">
        <v>558</v>
      </c>
      <c r="C203" s="126" t="s">
        <v>559</v>
      </c>
      <c r="D203" s="126" t="s">
        <v>560</v>
      </c>
      <c r="E203" s="127"/>
      <c r="F203" s="126" t="s">
        <v>561</v>
      </c>
      <c r="G203" s="90" t="str">
        <f>VLOOKUP(F203,regions!A$2:C$419,3,FALSE)</f>
        <v>Shire district</v>
      </c>
      <c r="H203" s="90" t="str">
        <f>IFERROR(VLOOKUP(F203,classifications!A$3:C$328,3,FALSE),VLOOKUP(F203,classifications!I$2:K$28,3,FALSE))</f>
        <v>Predominantly Urban</v>
      </c>
      <c r="I203" s="153">
        <v>0</v>
      </c>
      <c r="J203" s="153">
        <v>6520</v>
      </c>
      <c r="K203" s="153">
        <v>0</v>
      </c>
      <c r="L203" s="153">
        <v>44610</v>
      </c>
      <c r="M203" s="153">
        <v>51130</v>
      </c>
      <c r="N203" s="153"/>
    </row>
    <row r="204" spans="2:14" x14ac:dyDescent="0.25">
      <c r="B204" s="126" t="s">
        <v>562</v>
      </c>
      <c r="C204" s="126" t="s">
        <v>563</v>
      </c>
      <c r="D204" s="126" t="s">
        <v>564</v>
      </c>
      <c r="E204" s="127"/>
      <c r="F204" s="126" t="s">
        <v>565</v>
      </c>
      <c r="G204" s="90" t="str">
        <f>VLOOKUP(F204,regions!A$2:C$419,3,FALSE)</f>
        <v>Shire district</v>
      </c>
      <c r="H204" s="90" t="str">
        <f>IFERROR(VLOOKUP(F204,classifications!A$3:C$328,3,FALSE),VLOOKUP(F204,classifications!I$2:K$28,3,FALSE))</f>
        <v>Predominantly Rural</v>
      </c>
      <c r="I204" s="153">
        <v>4070</v>
      </c>
      <c r="J204" s="153">
        <v>1090</v>
      </c>
      <c r="K204" s="153">
        <v>50</v>
      </c>
      <c r="L204" s="153">
        <v>35900</v>
      </c>
      <c r="M204" s="153">
        <v>41120</v>
      </c>
      <c r="N204" s="153"/>
    </row>
    <row r="205" spans="2:14" x14ac:dyDescent="0.25">
      <c r="B205" s="126" t="s">
        <v>566</v>
      </c>
      <c r="C205" s="126" t="s">
        <v>567</v>
      </c>
      <c r="D205" s="126" t="s">
        <v>568</v>
      </c>
      <c r="E205" s="127"/>
      <c r="F205" s="126" t="s">
        <v>569</v>
      </c>
      <c r="G205" s="90" t="str">
        <f>VLOOKUP(F205,regions!A$2:C$419,3,FALSE)</f>
        <v>Shire district</v>
      </c>
      <c r="H205" s="90" t="str">
        <f>IFERROR(VLOOKUP(F205,classifications!A$3:C$328,3,FALSE),VLOOKUP(F205,classifications!I$2:K$28,3,FALSE))</f>
        <v>Predominantly Urban</v>
      </c>
      <c r="I205" s="153">
        <v>8060</v>
      </c>
      <c r="J205" s="153">
        <v>790</v>
      </c>
      <c r="K205" s="153">
        <v>10</v>
      </c>
      <c r="L205" s="153">
        <v>35530</v>
      </c>
      <c r="M205" s="153">
        <v>44390</v>
      </c>
      <c r="N205" s="153"/>
    </row>
    <row r="206" spans="2:14" x14ac:dyDescent="0.25">
      <c r="B206" s="126" t="s">
        <v>570</v>
      </c>
      <c r="C206" s="126" t="s">
        <v>571</v>
      </c>
      <c r="D206" s="126" t="s">
        <v>572</v>
      </c>
      <c r="E206" s="127"/>
      <c r="F206" s="126" t="s">
        <v>573</v>
      </c>
      <c r="G206" s="90" t="str">
        <f>VLOOKUP(F206,regions!A$2:C$419,3,FALSE)</f>
        <v>Shire district</v>
      </c>
      <c r="H206" s="90" t="str">
        <f>IFERROR(VLOOKUP(F206,classifications!A$3:C$328,3,FALSE),VLOOKUP(F206,classifications!I$2:K$28,3,FALSE))</f>
        <v>Urban with Significant Rural</v>
      </c>
      <c r="I206" s="153">
        <v>3010</v>
      </c>
      <c r="J206" s="153">
        <v>950</v>
      </c>
      <c r="K206" s="153">
        <v>0</v>
      </c>
      <c r="L206" s="153">
        <v>37460</v>
      </c>
      <c r="M206" s="153">
        <v>41420</v>
      </c>
      <c r="N206" s="153"/>
    </row>
    <row r="207" spans="2:14" x14ac:dyDescent="0.25">
      <c r="I207" s="153"/>
      <c r="J207" s="153"/>
      <c r="K207" s="153"/>
      <c r="L207" s="153"/>
      <c r="M207" s="153"/>
      <c r="N207" s="153"/>
    </row>
    <row r="208" spans="2:14" x14ac:dyDescent="0.25">
      <c r="B208" s="126"/>
      <c r="C208" s="126"/>
      <c r="D208" s="126" t="s">
        <v>574</v>
      </c>
      <c r="E208" s="127" t="s">
        <v>575</v>
      </c>
      <c r="F208" s="127" t="s">
        <v>575</v>
      </c>
      <c r="G208" s="90" t="str">
        <f>VLOOKUP(F208,regions!A$2:C$419,3,FALSE)</f>
        <v>Shire county</v>
      </c>
      <c r="I208" s="157">
        <v>12370</v>
      </c>
      <c r="J208" s="157">
        <v>26110</v>
      </c>
      <c r="K208" s="157">
        <v>530</v>
      </c>
      <c r="L208" s="157">
        <v>318360</v>
      </c>
      <c r="M208" s="157">
        <v>357370</v>
      </c>
      <c r="N208" s="153"/>
    </row>
    <row r="209" spans="2:14" x14ac:dyDescent="0.25">
      <c r="B209" s="126" t="s">
        <v>576</v>
      </c>
      <c r="C209" s="126" t="s">
        <v>577</v>
      </c>
      <c r="D209" s="126" t="s">
        <v>578</v>
      </c>
      <c r="E209" s="127"/>
      <c r="F209" s="126" t="s">
        <v>579</v>
      </c>
      <c r="G209" s="90" t="str">
        <f>VLOOKUP(F209,regions!A$2:C$419,3,FALSE)</f>
        <v>Shire district</v>
      </c>
      <c r="H209" s="90" t="str">
        <f>IFERROR(VLOOKUP(F209,classifications!A$3:C$328,3,FALSE),VLOOKUP(F209,classifications!I$2:K$28,3,FALSE))</f>
        <v>Predominantly Rural</v>
      </c>
      <c r="I209" s="153">
        <v>4280</v>
      </c>
      <c r="J209" s="153">
        <v>1750</v>
      </c>
      <c r="K209" s="153">
        <v>0</v>
      </c>
      <c r="L209" s="153">
        <v>59500</v>
      </c>
      <c r="M209" s="153">
        <v>65530</v>
      </c>
      <c r="N209" s="153"/>
    </row>
    <row r="210" spans="2:14" x14ac:dyDescent="0.25">
      <c r="B210" s="126" t="s">
        <v>580</v>
      </c>
      <c r="C210" s="126" t="s">
        <v>581</v>
      </c>
      <c r="D210" s="126" t="s">
        <v>582</v>
      </c>
      <c r="E210" s="127"/>
      <c r="F210" s="126" t="s">
        <v>583</v>
      </c>
      <c r="G210" s="90" t="str">
        <f>VLOOKUP(F210,regions!A$2:C$419,3,FALSE)</f>
        <v>Shire district</v>
      </c>
      <c r="H210" s="90" t="str">
        <f>IFERROR(VLOOKUP(F210,classifications!A$3:C$328,3,FALSE),VLOOKUP(F210,classifications!I$2:K$28,3,FALSE))</f>
        <v>Predominantly Urban</v>
      </c>
      <c r="I210" s="153">
        <v>5020</v>
      </c>
      <c r="J210" s="153">
        <v>4150</v>
      </c>
      <c r="K210" s="153">
        <v>130</v>
      </c>
      <c r="L210" s="153">
        <v>42800</v>
      </c>
      <c r="M210" s="153">
        <v>52110</v>
      </c>
      <c r="N210" s="153"/>
    </row>
    <row r="211" spans="2:14" x14ac:dyDescent="0.25">
      <c r="B211" s="126" t="s">
        <v>584</v>
      </c>
      <c r="C211" s="126" t="s">
        <v>585</v>
      </c>
      <c r="D211" s="126" t="s">
        <v>586</v>
      </c>
      <c r="E211" s="127"/>
      <c r="F211" s="126" t="s">
        <v>587</v>
      </c>
      <c r="G211" s="90" t="str">
        <f>VLOOKUP(F211,regions!A$2:C$419,3,FALSE)</f>
        <v>Shire district</v>
      </c>
      <c r="H211" s="90" t="str">
        <f>IFERROR(VLOOKUP(F211,classifications!A$3:C$328,3,FALSE),VLOOKUP(F211,classifications!I$2:K$28,3,FALSE))</f>
        <v>Predominantly Rural</v>
      </c>
      <c r="I211" s="153">
        <v>3070</v>
      </c>
      <c r="J211" s="153">
        <v>1260</v>
      </c>
      <c r="K211" s="153">
        <v>0</v>
      </c>
      <c r="L211" s="153">
        <v>30550</v>
      </c>
      <c r="M211" s="153">
        <v>34870</v>
      </c>
      <c r="N211" s="153"/>
    </row>
    <row r="212" spans="2:14" x14ac:dyDescent="0.25">
      <c r="B212" s="126" t="s">
        <v>588</v>
      </c>
      <c r="C212" s="126" t="s">
        <v>589</v>
      </c>
      <c r="D212" s="126" t="s">
        <v>590</v>
      </c>
      <c r="E212" s="127"/>
      <c r="F212" s="126" t="s">
        <v>591</v>
      </c>
      <c r="G212" s="90" t="str">
        <f>VLOOKUP(F212,regions!A$2:C$419,3,FALSE)</f>
        <v>Shire district</v>
      </c>
      <c r="H212" s="90" t="str">
        <f>IFERROR(VLOOKUP(F212,classifications!A$3:C$328,3,FALSE),VLOOKUP(F212,classifications!I$2:K$28,3,FALSE))</f>
        <v>Predominantly Rural</v>
      </c>
      <c r="I212" s="153">
        <v>0</v>
      </c>
      <c r="J212" s="153">
        <v>4320</v>
      </c>
      <c r="K212" s="153">
        <v>300</v>
      </c>
      <c r="L212" s="153">
        <v>40720</v>
      </c>
      <c r="M212" s="153">
        <v>45330</v>
      </c>
      <c r="N212" s="153"/>
    </row>
    <row r="213" spans="2:14" x14ac:dyDescent="0.25">
      <c r="B213" s="126" t="s">
        <v>592</v>
      </c>
      <c r="C213" s="126" t="s">
        <v>593</v>
      </c>
      <c r="D213" s="126" t="s">
        <v>594</v>
      </c>
      <c r="E213" s="127"/>
      <c r="F213" s="126" t="s">
        <v>595</v>
      </c>
      <c r="G213" s="90" t="str">
        <f>VLOOKUP(F213,regions!A$2:C$419,3,FALSE)</f>
        <v>Shire district</v>
      </c>
      <c r="H213" s="90" t="str">
        <f>IFERROR(VLOOKUP(F213,classifications!A$3:C$328,3,FALSE),VLOOKUP(F213,classifications!I$2:K$28,3,FALSE))</f>
        <v>Predominantly Rural</v>
      </c>
      <c r="I213" s="153">
        <v>0</v>
      </c>
      <c r="J213" s="153">
        <v>4300</v>
      </c>
      <c r="K213" s="153">
        <v>60</v>
      </c>
      <c r="L213" s="153">
        <v>39560</v>
      </c>
      <c r="M213" s="153">
        <v>43930</v>
      </c>
      <c r="N213" s="153"/>
    </row>
    <row r="214" spans="2:14" x14ac:dyDescent="0.25">
      <c r="B214" s="126" t="s">
        <v>596</v>
      </c>
      <c r="C214" s="126" t="s">
        <v>597</v>
      </c>
      <c r="D214" s="126" t="s">
        <v>598</v>
      </c>
      <c r="E214" s="127"/>
      <c r="F214" s="126" t="s">
        <v>599</v>
      </c>
      <c r="G214" s="90" t="str">
        <f>VLOOKUP(F214,regions!A$2:C$419,3,FALSE)</f>
        <v>Shire district</v>
      </c>
      <c r="H214" s="90" t="str">
        <f>IFERROR(VLOOKUP(F214,classifications!A$3:C$328,3,FALSE),VLOOKUP(F214,classifications!I$2:K$28,3,FALSE))</f>
        <v>Predominantly Rural</v>
      </c>
      <c r="I214" s="153">
        <v>0</v>
      </c>
      <c r="J214" s="153">
        <v>5350</v>
      </c>
      <c r="K214" s="153">
        <v>10</v>
      </c>
      <c r="L214" s="153">
        <v>54040</v>
      </c>
      <c r="M214" s="153">
        <v>59390</v>
      </c>
      <c r="N214" s="153"/>
    </row>
    <row r="215" spans="2:14" x14ac:dyDescent="0.25">
      <c r="B215" s="126" t="s">
        <v>600</v>
      </c>
      <c r="C215" s="126" t="s">
        <v>601</v>
      </c>
      <c r="D215" s="126" t="s">
        <v>602</v>
      </c>
      <c r="E215" s="127"/>
      <c r="F215" s="126" t="s">
        <v>603</v>
      </c>
      <c r="G215" s="90" t="str">
        <f>VLOOKUP(F215,regions!A$2:C$419,3,FALSE)</f>
        <v>Shire district</v>
      </c>
      <c r="H215" s="90" t="str">
        <f>IFERROR(VLOOKUP(F215,classifications!A$3:C$328,3,FALSE),VLOOKUP(F215,classifications!I$2:K$28,3,FALSE))</f>
        <v>Predominantly Rural</v>
      </c>
      <c r="I215" s="153">
        <v>0</v>
      </c>
      <c r="J215" s="153">
        <v>2600</v>
      </c>
      <c r="K215" s="153">
        <v>0</v>
      </c>
      <c r="L215" s="153">
        <v>28650</v>
      </c>
      <c r="M215" s="153">
        <v>31250</v>
      </c>
      <c r="N215" s="153"/>
    </row>
    <row r="216" spans="2:14" x14ac:dyDescent="0.25">
      <c r="B216" s="126" t="s">
        <v>604</v>
      </c>
      <c r="C216" s="126" t="s">
        <v>605</v>
      </c>
      <c r="D216" s="126" t="s">
        <v>606</v>
      </c>
      <c r="E216" s="127"/>
      <c r="F216" s="126" t="s">
        <v>607</v>
      </c>
      <c r="G216" s="90" t="str">
        <f>VLOOKUP(F216,regions!A$2:C$419,3,FALSE)</f>
        <v>Shire district</v>
      </c>
      <c r="H216" s="90" t="str">
        <f>IFERROR(VLOOKUP(F216,classifications!A$3:C$328,3,FALSE),VLOOKUP(F216,classifications!I$2:K$28,3,FALSE))</f>
        <v>Predominantly Rural</v>
      </c>
      <c r="I216" s="153">
        <v>0</v>
      </c>
      <c r="J216" s="153">
        <v>2380</v>
      </c>
      <c r="K216" s="153">
        <v>30</v>
      </c>
      <c r="L216" s="153">
        <v>22540</v>
      </c>
      <c r="M216" s="153">
        <v>24950</v>
      </c>
      <c r="N216" s="153"/>
    </row>
    <row r="217" spans="2:14" x14ac:dyDescent="0.25">
      <c r="B217" s="126"/>
      <c r="C217" s="126"/>
      <c r="D217" s="126"/>
      <c r="E217" s="127"/>
      <c r="F217" s="126"/>
      <c r="I217" s="153"/>
      <c r="J217" s="153"/>
      <c r="K217" s="153"/>
      <c r="L217" s="153"/>
      <c r="M217" s="153"/>
      <c r="N217" s="153"/>
    </row>
    <row r="218" spans="2:14" x14ac:dyDescent="0.25">
      <c r="B218" s="126"/>
      <c r="C218" s="126"/>
      <c r="D218" s="126" t="s">
        <v>608</v>
      </c>
      <c r="E218" s="127" t="s">
        <v>609</v>
      </c>
      <c r="F218" s="127" t="s">
        <v>609</v>
      </c>
      <c r="G218" s="90" t="str">
        <f>VLOOKUP(F218,regions!A$2:C$419,3,FALSE)</f>
        <v>Shire county</v>
      </c>
      <c r="I218" s="157">
        <v>0</v>
      </c>
      <c r="J218" s="157">
        <v>22740</v>
      </c>
      <c r="K218" s="157">
        <v>1160</v>
      </c>
      <c r="L218" s="157">
        <v>174160</v>
      </c>
      <c r="M218" s="157">
        <v>198060</v>
      </c>
      <c r="N218" s="153"/>
    </row>
    <row r="219" spans="2:14" x14ac:dyDescent="0.25">
      <c r="B219" s="126" t="s">
        <v>610</v>
      </c>
      <c r="C219" s="126" t="s">
        <v>611</v>
      </c>
      <c r="D219" s="126" t="s">
        <v>612</v>
      </c>
      <c r="E219" s="127"/>
      <c r="F219" s="126" t="s">
        <v>613</v>
      </c>
      <c r="G219" s="90" t="str">
        <f>VLOOKUP(F219,regions!A$2:C$419,3,FALSE)</f>
        <v>Shire district</v>
      </c>
      <c r="H219" s="90" t="str">
        <f>IFERROR(VLOOKUP(F219,classifications!A$3:C$328,3,FALSE),VLOOKUP(F219,classifications!I$2:K$28,3,FALSE))</f>
        <v>Predominantly Urban</v>
      </c>
      <c r="I219" s="153">
        <v>0</v>
      </c>
      <c r="J219" s="153">
        <v>2510</v>
      </c>
      <c r="K219" s="153">
        <v>0</v>
      </c>
      <c r="L219" s="153">
        <v>20900</v>
      </c>
      <c r="M219" s="153">
        <v>23410</v>
      </c>
      <c r="N219" s="153"/>
    </row>
    <row r="220" spans="2:14" x14ac:dyDescent="0.25">
      <c r="B220" s="126" t="s">
        <v>614</v>
      </c>
      <c r="C220" s="126" t="s">
        <v>615</v>
      </c>
      <c r="D220" s="126" t="s">
        <v>616</v>
      </c>
      <c r="E220" s="127"/>
      <c r="F220" s="126" t="s">
        <v>617</v>
      </c>
      <c r="G220" s="90" t="str">
        <f>VLOOKUP(F220,regions!A$2:C$419,3,FALSE)</f>
        <v>Shire district</v>
      </c>
      <c r="H220" s="90" t="str">
        <f>IFERROR(VLOOKUP(F220,classifications!A$3:C$328,3,FALSE),VLOOKUP(F220,classifications!I$2:K$28,3,FALSE))</f>
        <v>Urban with Significant Rural</v>
      </c>
      <c r="I220" s="153">
        <v>0</v>
      </c>
      <c r="J220" s="153">
        <v>3140</v>
      </c>
      <c r="K220" s="153">
        <v>60</v>
      </c>
      <c r="L220" s="153">
        <v>36050</v>
      </c>
      <c r="M220" s="153">
        <v>39250</v>
      </c>
      <c r="N220" s="153"/>
    </row>
    <row r="221" spans="2:14" x14ac:dyDescent="0.25">
      <c r="B221" s="126" t="s">
        <v>618</v>
      </c>
      <c r="C221" s="126" t="s">
        <v>619</v>
      </c>
      <c r="D221" s="126" t="s">
        <v>620</v>
      </c>
      <c r="E221" s="127"/>
      <c r="F221" s="126" t="s">
        <v>621</v>
      </c>
      <c r="G221" s="90" t="str">
        <f>VLOOKUP(F221,regions!A$2:C$419,3,FALSE)</f>
        <v>Shire district</v>
      </c>
      <c r="H221" s="90" t="str">
        <f>IFERROR(VLOOKUP(F221,classifications!A$3:C$328,3,FALSE),VLOOKUP(F221,classifications!I$2:K$28,3,FALSE))</f>
        <v>Predominantly Rural</v>
      </c>
      <c r="I221" s="153">
        <v>0</v>
      </c>
      <c r="J221" s="153">
        <v>4070</v>
      </c>
      <c r="K221" s="153">
        <v>550</v>
      </c>
      <c r="L221" s="153">
        <v>26530</v>
      </c>
      <c r="M221" s="153">
        <v>31140</v>
      </c>
      <c r="N221" s="153"/>
    </row>
    <row r="222" spans="2:14" x14ac:dyDescent="0.25">
      <c r="B222" s="126" t="s">
        <v>622</v>
      </c>
      <c r="C222" s="126" t="s">
        <v>623</v>
      </c>
      <c r="D222" s="126" t="s">
        <v>624</v>
      </c>
      <c r="E222" s="127"/>
      <c r="F222" s="126" t="s">
        <v>625</v>
      </c>
      <c r="G222" s="90" t="str">
        <f>VLOOKUP(F222,regions!A$2:C$419,3,FALSE)</f>
        <v>Shire district</v>
      </c>
      <c r="H222" s="90" t="str">
        <f>IFERROR(VLOOKUP(F222,classifications!A$3:C$328,3,FALSE),VLOOKUP(F222,classifications!I$2:K$28,3,FALSE))</f>
        <v>Predominantly Rural</v>
      </c>
      <c r="I222" s="153">
        <v>0</v>
      </c>
      <c r="J222" s="153">
        <v>2440</v>
      </c>
      <c r="K222" s="153">
        <v>450</v>
      </c>
      <c r="L222" s="153">
        <v>19500</v>
      </c>
      <c r="M222" s="153">
        <v>22390</v>
      </c>
      <c r="N222" s="153"/>
    </row>
    <row r="223" spans="2:14" x14ac:dyDescent="0.25">
      <c r="B223" s="126" t="s">
        <v>626</v>
      </c>
      <c r="C223" s="126" t="s">
        <v>627</v>
      </c>
      <c r="D223" s="126" t="s">
        <v>628</v>
      </c>
      <c r="E223" s="127"/>
      <c r="F223" s="126" t="s">
        <v>629</v>
      </c>
      <c r="G223" s="90" t="str">
        <f>VLOOKUP(F223,regions!A$2:C$419,3,FALSE)</f>
        <v>Shire district</v>
      </c>
      <c r="H223" s="90" t="str">
        <f>IFERROR(VLOOKUP(F223,classifications!A$3:C$328,3,FALSE),VLOOKUP(F223,classifications!I$2:K$28,3,FALSE))</f>
        <v>Predominantly Rural</v>
      </c>
      <c r="I223" s="153">
        <v>0</v>
      </c>
      <c r="J223" s="153">
        <v>6430</v>
      </c>
      <c r="K223" s="153">
        <v>90</v>
      </c>
      <c r="L223" s="153">
        <v>43810</v>
      </c>
      <c r="M223" s="153">
        <v>50330</v>
      </c>
      <c r="N223" s="153"/>
    </row>
    <row r="224" spans="2:14" x14ac:dyDescent="0.25">
      <c r="B224" s="126" t="s">
        <v>630</v>
      </c>
      <c r="C224" s="126" t="s">
        <v>631</v>
      </c>
      <c r="D224" s="126" t="s">
        <v>632</v>
      </c>
      <c r="E224" s="127"/>
      <c r="F224" s="126" t="s">
        <v>633</v>
      </c>
      <c r="G224" s="90" t="str">
        <f>VLOOKUP(F224,regions!A$2:C$419,3,FALSE)</f>
        <v>Shire district</v>
      </c>
      <c r="H224" s="90" t="str">
        <f>IFERROR(VLOOKUP(F224,classifications!A$3:C$328,3,FALSE),VLOOKUP(F224,classifications!I$2:K$28,3,FALSE))</f>
        <v>Predominantly Urban</v>
      </c>
      <c r="I224" s="153">
        <v>0</v>
      </c>
      <c r="J224" s="153">
        <v>4150</v>
      </c>
      <c r="K224" s="153">
        <v>10</v>
      </c>
      <c r="L224" s="153">
        <v>27380</v>
      </c>
      <c r="M224" s="153">
        <v>31550</v>
      </c>
      <c r="N224" s="153"/>
    </row>
    <row r="225" spans="2:14" x14ac:dyDescent="0.25">
      <c r="I225" s="153"/>
      <c r="J225" s="153"/>
      <c r="K225" s="153"/>
      <c r="L225" s="153"/>
      <c r="M225" s="153"/>
      <c r="N225" s="153"/>
    </row>
    <row r="226" spans="2:14" x14ac:dyDescent="0.25">
      <c r="B226" s="126"/>
      <c r="C226" s="126"/>
      <c r="D226" s="126" t="s">
        <v>1513</v>
      </c>
      <c r="E226" s="127" t="s">
        <v>1514</v>
      </c>
      <c r="F226" s="126"/>
      <c r="I226" s="133"/>
      <c r="J226" s="133"/>
      <c r="K226" s="133"/>
      <c r="L226" s="133"/>
      <c r="M226" s="131"/>
      <c r="N226" s="153"/>
    </row>
    <row r="227" spans="2:14" x14ac:dyDescent="0.25">
      <c r="B227" s="126" t="s">
        <v>1515</v>
      </c>
      <c r="C227" s="126" t="s">
        <v>1516</v>
      </c>
      <c r="D227" s="126" t="s">
        <v>1517</v>
      </c>
      <c r="E227" s="127"/>
      <c r="F227" s="126" t="s">
        <v>1518</v>
      </c>
      <c r="G227" s="126"/>
      <c r="H227" s="126"/>
      <c r="I227" s="131"/>
      <c r="J227" s="131"/>
      <c r="K227" s="131"/>
      <c r="L227" s="131"/>
      <c r="M227" s="131"/>
      <c r="N227" s="153"/>
    </row>
    <row r="228" spans="2:14" x14ac:dyDescent="0.25">
      <c r="B228" s="126" t="s">
        <v>1519</v>
      </c>
      <c r="C228" s="126" t="s">
        <v>1520</v>
      </c>
      <c r="D228" s="126" t="s">
        <v>1521</v>
      </c>
      <c r="E228" s="127"/>
      <c r="F228" s="126" t="s">
        <v>1522</v>
      </c>
      <c r="G228" s="126"/>
      <c r="H228" s="126"/>
      <c r="I228" s="131"/>
      <c r="J228" s="131"/>
      <c r="K228" s="131"/>
      <c r="L228" s="131"/>
      <c r="M228" s="131"/>
      <c r="N228" s="153"/>
    </row>
    <row r="229" spans="2:14" x14ac:dyDescent="0.25">
      <c r="B229" s="126" t="s">
        <v>1523</v>
      </c>
      <c r="C229" s="126" t="s">
        <v>1524</v>
      </c>
      <c r="D229" s="126" t="s">
        <v>1525</v>
      </c>
      <c r="E229" s="127"/>
      <c r="F229" s="126" t="s">
        <v>1514</v>
      </c>
      <c r="G229" s="126"/>
      <c r="H229" s="126"/>
      <c r="I229" s="131"/>
      <c r="J229" s="131"/>
      <c r="K229" s="131"/>
      <c r="L229" s="131"/>
      <c r="M229" s="131"/>
      <c r="N229" s="153"/>
    </row>
    <row r="230" spans="2:14" x14ac:dyDescent="0.25">
      <c r="B230" s="126" t="s">
        <v>1526</v>
      </c>
      <c r="C230" s="126" t="s">
        <v>1527</v>
      </c>
      <c r="D230" s="126" t="s">
        <v>1528</v>
      </c>
      <c r="E230" s="127"/>
      <c r="F230" s="126" t="s">
        <v>1529</v>
      </c>
      <c r="G230" s="126"/>
      <c r="H230" s="126"/>
      <c r="I230" s="131"/>
      <c r="J230" s="131"/>
      <c r="K230" s="131"/>
      <c r="L230" s="131"/>
      <c r="M230" s="131"/>
      <c r="N230" s="153"/>
    </row>
    <row r="231" spans="2:14" x14ac:dyDescent="0.25">
      <c r="B231" s="126" t="s">
        <v>1530</v>
      </c>
      <c r="C231" s="126" t="s">
        <v>1531</v>
      </c>
      <c r="D231" s="126" t="s">
        <v>1532</v>
      </c>
      <c r="E231" s="127"/>
      <c r="F231" s="126" t="s">
        <v>1533</v>
      </c>
      <c r="G231" s="126"/>
      <c r="H231" s="126"/>
      <c r="I231" s="131"/>
      <c r="J231" s="131"/>
      <c r="K231" s="131"/>
      <c r="L231" s="131"/>
      <c r="M231" s="131"/>
      <c r="N231" s="153"/>
    </row>
    <row r="232" spans="2:14" x14ac:dyDescent="0.25">
      <c r="B232" s="126" t="s">
        <v>1534</v>
      </c>
      <c r="C232" s="126" t="s">
        <v>1535</v>
      </c>
      <c r="D232" s="126" t="s">
        <v>1536</v>
      </c>
      <c r="E232" s="127"/>
      <c r="F232" s="126" t="s">
        <v>1537</v>
      </c>
      <c r="G232" s="126"/>
      <c r="H232" s="126"/>
      <c r="I232" s="131"/>
      <c r="J232" s="131"/>
      <c r="K232" s="131"/>
      <c r="L232" s="131"/>
      <c r="M232" s="131"/>
      <c r="N232" s="153"/>
    </row>
    <row r="233" spans="2:14" x14ac:dyDescent="0.25">
      <c r="B233" s="126" t="s">
        <v>1538</v>
      </c>
      <c r="C233" s="126" t="s">
        <v>1539</v>
      </c>
      <c r="D233" s="126" t="s">
        <v>1540</v>
      </c>
      <c r="E233" s="127"/>
      <c r="F233" s="126" t="s">
        <v>1541</v>
      </c>
      <c r="G233" s="126"/>
      <c r="H233" s="126"/>
      <c r="I233" s="131"/>
      <c r="J233" s="131"/>
      <c r="K233" s="131"/>
      <c r="L233" s="131"/>
      <c r="M233" s="131"/>
      <c r="N233" s="153"/>
    </row>
    <row r="234" spans="2:14" x14ac:dyDescent="0.25">
      <c r="I234" s="153"/>
      <c r="J234" s="153"/>
      <c r="K234" s="153"/>
      <c r="L234" s="153"/>
      <c r="M234" s="153"/>
      <c r="N234" s="153"/>
    </row>
    <row r="235" spans="2:14" x14ac:dyDescent="0.25">
      <c r="B235" s="126"/>
      <c r="C235" s="126"/>
      <c r="D235" s="126" t="s">
        <v>634</v>
      </c>
      <c r="E235" s="127" t="s">
        <v>635</v>
      </c>
      <c r="F235" s="127" t="s">
        <v>635</v>
      </c>
      <c r="G235" s="90" t="str">
        <f>VLOOKUP(F235,regions!A$2:C$419,3,FALSE)</f>
        <v>Shire county</v>
      </c>
      <c r="I235" s="157">
        <v>9830</v>
      </c>
      <c r="J235" s="157">
        <v>16290</v>
      </c>
      <c r="K235" s="157">
        <v>40</v>
      </c>
      <c r="L235" s="157">
        <v>221240</v>
      </c>
      <c r="M235" s="157">
        <v>247400</v>
      </c>
      <c r="N235" s="153"/>
    </row>
    <row r="236" spans="2:14" x14ac:dyDescent="0.25">
      <c r="B236" s="126" t="s">
        <v>636</v>
      </c>
      <c r="C236" s="126" t="s">
        <v>637</v>
      </c>
      <c r="D236" s="126" t="s">
        <v>638</v>
      </c>
      <c r="E236" s="127"/>
      <c r="F236" s="126" t="s">
        <v>639</v>
      </c>
      <c r="G236" s="90" t="str">
        <f>VLOOKUP(F236,regions!A$2:C$419,3,FALSE)</f>
        <v>Shire district</v>
      </c>
      <c r="H236" s="90" t="str">
        <f>IFERROR(VLOOKUP(F236,classifications!A$3:C$328,3,FALSE),VLOOKUP(F236,classifications!I$2:K$28,3,FALSE))</f>
        <v>Predominantly Urban</v>
      </c>
      <c r="I236" s="153">
        <v>3520</v>
      </c>
      <c r="J236" s="153">
        <v>2410</v>
      </c>
      <c r="K236" s="153">
        <v>0</v>
      </c>
      <c r="L236" s="153">
        <v>42160</v>
      </c>
      <c r="M236" s="153">
        <v>48090</v>
      </c>
      <c r="N236" s="153"/>
    </row>
    <row r="237" spans="2:14" x14ac:dyDescent="0.25">
      <c r="B237" s="126" t="s">
        <v>640</v>
      </c>
      <c r="C237" s="126" t="s">
        <v>641</v>
      </c>
      <c r="D237" s="126" t="s">
        <v>642</v>
      </c>
      <c r="E237" s="127"/>
      <c r="F237" s="126" t="s">
        <v>643</v>
      </c>
      <c r="G237" s="90" t="str">
        <f>VLOOKUP(F237,regions!A$2:C$419,3,FALSE)</f>
        <v>Shire district</v>
      </c>
      <c r="H237" s="90" t="str">
        <f>IFERROR(VLOOKUP(F237,classifications!A$3:C$328,3,FALSE),VLOOKUP(F237,classifications!I$2:K$28,3,FALSE))</f>
        <v>Predominantly Urban</v>
      </c>
      <c r="I237" s="153">
        <v>0</v>
      </c>
      <c r="J237" s="153">
        <v>5880</v>
      </c>
      <c r="K237" s="153">
        <v>10</v>
      </c>
      <c r="L237" s="153">
        <v>37540</v>
      </c>
      <c r="M237" s="153">
        <v>43430</v>
      </c>
      <c r="N237" s="153"/>
    </row>
    <row r="238" spans="2:14" x14ac:dyDescent="0.25">
      <c r="B238" s="126" t="s">
        <v>644</v>
      </c>
      <c r="C238" s="126" t="s">
        <v>645</v>
      </c>
      <c r="D238" s="126" t="s">
        <v>646</v>
      </c>
      <c r="E238" s="127"/>
      <c r="F238" s="126" t="s">
        <v>647</v>
      </c>
      <c r="G238" s="90" t="str">
        <f>VLOOKUP(F238,regions!A$2:C$419,3,FALSE)</f>
        <v>Shire district</v>
      </c>
      <c r="H238" s="90" t="str">
        <f>IFERROR(VLOOKUP(F238,classifications!A$3:C$328,3,FALSE),VLOOKUP(F238,classifications!I$2:K$28,3,FALSE))</f>
        <v>Urban with Significant Rural</v>
      </c>
      <c r="I238" s="153">
        <v>3240</v>
      </c>
      <c r="J238" s="153">
        <v>1480</v>
      </c>
      <c r="K238" s="153">
        <v>0</v>
      </c>
      <c r="L238" s="153">
        <v>39710</v>
      </c>
      <c r="M238" s="153">
        <v>44430</v>
      </c>
      <c r="N238" s="153"/>
    </row>
    <row r="239" spans="2:14" x14ac:dyDescent="0.25">
      <c r="B239" s="126" t="s">
        <v>648</v>
      </c>
      <c r="C239" s="126" t="s">
        <v>649</v>
      </c>
      <c r="D239" s="126" t="s">
        <v>650</v>
      </c>
      <c r="E239" s="127"/>
      <c r="F239" s="126" t="s">
        <v>651</v>
      </c>
      <c r="G239" s="90" t="str">
        <f>VLOOKUP(F239,regions!A$2:C$419,3,FALSE)</f>
        <v>Shire district</v>
      </c>
      <c r="H239" s="90" t="str">
        <f>IFERROR(VLOOKUP(F239,classifications!A$3:C$328,3,FALSE),VLOOKUP(F239,classifications!I$2:K$28,3,FALSE))</f>
        <v>Predominantly Rural</v>
      </c>
      <c r="I239" s="153">
        <v>0</v>
      </c>
      <c r="J239" s="153">
        <v>4320</v>
      </c>
      <c r="K239" s="153">
        <v>0</v>
      </c>
      <c r="L239" s="153">
        <v>40130</v>
      </c>
      <c r="M239" s="153">
        <v>44450</v>
      </c>
      <c r="N239" s="153"/>
    </row>
    <row r="240" spans="2:14" x14ac:dyDescent="0.25">
      <c r="B240" s="126" t="s">
        <v>652</v>
      </c>
      <c r="C240" s="126" t="s">
        <v>653</v>
      </c>
      <c r="D240" s="126" t="s">
        <v>654</v>
      </c>
      <c r="E240" s="127"/>
      <c r="F240" s="126" t="s">
        <v>655</v>
      </c>
      <c r="G240" s="90" t="str">
        <f>VLOOKUP(F240,regions!A$2:C$419,3,FALSE)</f>
        <v>Shire district</v>
      </c>
      <c r="H240" s="90" t="str">
        <f>IFERROR(VLOOKUP(F240,classifications!A$3:C$328,3,FALSE),VLOOKUP(F240,classifications!I$2:K$28,3,FALSE))</f>
        <v>Predominantly Rural</v>
      </c>
      <c r="I240" s="153">
        <v>3070</v>
      </c>
      <c r="J240" s="153">
        <v>2210</v>
      </c>
      <c r="K240" s="153">
        <v>30</v>
      </c>
      <c r="L240" s="153">
        <v>61710</v>
      </c>
      <c r="M240" s="153">
        <v>67010</v>
      </c>
      <c r="N240" s="153"/>
    </row>
    <row r="241" spans="2:14" x14ac:dyDescent="0.25">
      <c r="I241" s="153"/>
      <c r="J241" s="153"/>
      <c r="K241" s="153"/>
      <c r="L241" s="153"/>
      <c r="M241" s="153"/>
      <c r="N241" s="153"/>
    </row>
    <row r="242" spans="2:14" x14ac:dyDescent="0.25">
      <c r="B242" s="126"/>
      <c r="C242" s="126"/>
      <c r="D242" s="126" t="s">
        <v>656</v>
      </c>
      <c r="E242" s="127" t="s">
        <v>657</v>
      </c>
      <c r="F242" s="127" t="s">
        <v>657</v>
      </c>
      <c r="G242" s="90" t="str">
        <f>VLOOKUP(F242,regions!A$2:C$419,3,FALSE)</f>
        <v>Shire county</v>
      </c>
      <c r="I242" s="157">
        <v>44290</v>
      </c>
      <c r="J242" s="157">
        <v>45520</v>
      </c>
      <c r="K242" s="157">
        <v>1540</v>
      </c>
      <c r="L242" s="157">
        <v>522870</v>
      </c>
      <c r="M242" s="157">
        <v>614200</v>
      </c>
      <c r="N242" s="153"/>
    </row>
    <row r="243" spans="2:14" x14ac:dyDescent="0.25">
      <c r="B243" s="126" t="s">
        <v>658</v>
      </c>
      <c r="C243" s="126" t="s">
        <v>659</v>
      </c>
      <c r="D243" s="126" t="s">
        <v>660</v>
      </c>
      <c r="E243" s="127"/>
      <c r="F243" s="126" t="s">
        <v>661</v>
      </c>
      <c r="G243" s="90" t="str">
        <f>VLOOKUP(F243,regions!A$2:C$419,3,FALSE)</f>
        <v>Shire district</v>
      </c>
      <c r="H243" s="90" t="str">
        <f>IFERROR(VLOOKUP(F243,classifications!A$3:C$328,3,FALSE),VLOOKUP(F243,classifications!I$2:K$28,3,FALSE))</f>
        <v>Predominantly Urban</v>
      </c>
      <c r="I243" s="153">
        <v>11300</v>
      </c>
      <c r="J243" s="153">
        <v>5740</v>
      </c>
      <c r="K243" s="153">
        <v>20</v>
      </c>
      <c r="L243" s="153">
        <v>58390</v>
      </c>
      <c r="M243" s="153">
        <v>75450</v>
      </c>
      <c r="N243" s="153"/>
    </row>
    <row r="244" spans="2:14" x14ac:dyDescent="0.25">
      <c r="B244" s="126" t="s">
        <v>662</v>
      </c>
      <c r="C244" s="126" t="s">
        <v>663</v>
      </c>
      <c r="D244" s="126" t="s">
        <v>664</v>
      </c>
      <c r="E244" s="127"/>
      <c r="F244" s="126" t="s">
        <v>665</v>
      </c>
      <c r="G244" s="90" t="str">
        <f>VLOOKUP(F244,regions!A$2:C$419,3,FALSE)</f>
        <v>Shire district</v>
      </c>
      <c r="H244" s="90" t="str">
        <f>IFERROR(VLOOKUP(F244,classifications!A$3:C$328,3,FALSE),VLOOKUP(F244,classifications!I$2:K$28,3,FALSE))</f>
        <v>Predominantly Rural</v>
      </c>
      <c r="I244" s="153">
        <v>20</v>
      </c>
      <c r="J244" s="153">
        <v>10360</v>
      </c>
      <c r="K244" s="153">
        <v>70</v>
      </c>
      <c r="L244" s="153">
        <v>52920</v>
      </c>
      <c r="M244" s="153">
        <v>63360</v>
      </c>
      <c r="N244" s="153"/>
    </row>
    <row r="245" spans="2:14" x14ac:dyDescent="0.25">
      <c r="B245" s="126" t="s">
        <v>666</v>
      </c>
      <c r="C245" s="126" t="s">
        <v>667</v>
      </c>
      <c r="D245" s="126" t="s">
        <v>668</v>
      </c>
      <c r="E245" s="127"/>
      <c r="F245" s="126" t="s">
        <v>669</v>
      </c>
      <c r="G245" s="90" t="str">
        <f>VLOOKUP(F245,regions!A$2:C$419,3,FALSE)</f>
        <v>Shire district</v>
      </c>
      <c r="H245" s="90" t="str">
        <f>IFERROR(VLOOKUP(F245,classifications!A$3:C$328,3,FALSE),VLOOKUP(F245,classifications!I$2:K$28,3,FALSE))</f>
        <v>Urban with Significant Rural</v>
      </c>
      <c r="I245" s="153">
        <v>2850</v>
      </c>
      <c r="J245" s="153">
        <v>1010</v>
      </c>
      <c r="K245" s="153">
        <v>0</v>
      </c>
      <c r="L245" s="153">
        <v>28660</v>
      </c>
      <c r="M245" s="153">
        <v>32520</v>
      </c>
      <c r="N245" s="153"/>
    </row>
    <row r="246" spans="2:14" x14ac:dyDescent="0.25">
      <c r="B246" s="126" t="s">
        <v>670</v>
      </c>
      <c r="C246" s="126" t="s">
        <v>671</v>
      </c>
      <c r="D246" s="126" t="s">
        <v>672</v>
      </c>
      <c r="E246" s="127"/>
      <c r="F246" s="126" t="s">
        <v>673</v>
      </c>
      <c r="G246" s="90" t="str">
        <f>VLOOKUP(F246,regions!A$2:C$419,3,FALSE)</f>
        <v>Shire district</v>
      </c>
      <c r="H246" s="90" t="str">
        <f>IFERROR(VLOOKUP(F246,classifications!A$3:C$328,3,FALSE),VLOOKUP(F246,classifications!I$2:K$28,3,FALSE))</f>
        <v>Predominantly Urban</v>
      </c>
      <c r="I246" s="153">
        <v>1510</v>
      </c>
      <c r="J246" s="153">
        <v>540</v>
      </c>
      <c r="K246" s="153">
        <v>0</v>
      </c>
      <c r="L246" s="153">
        <v>35970</v>
      </c>
      <c r="M246" s="153">
        <v>38020</v>
      </c>
      <c r="N246" s="153"/>
    </row>
    <row r="247" spans="2:14" x14ac:dyDescent="0.25">
      <c r="B247" s="126" t="s">
        <v>674</v>
      </c>
      <c r="C247" s="126" t="s">
        <v>675</v>
      </c>
      <c r="D247" s="126" t="s">
        <v>676</v>
      </c>
      <c r="E247" s="127"/>
      <c r="F247" s="126" t="s">
        <v>677</v>
      </c>
      <c r="G247" s="90" t="str">
        <f>VLOOKUP(F247,regions!A$2:C$419,3,FALSE)</f>
        <v>Shire district</v>
      </c>
      <c r="H247" s="90" t="str">
        <f>IFERROR(VLOOKUP(F247,classifications!A$3:C$328,3,FALSE),VLOOKUP(F247,classifications!I$2:K$28,3,FALSE))</f>
        <v>Predominantly Urban</v>
      </c>
      <c r="I247" s="153">
        <v>30</v>
      </c>
      <c r="J247" s="153">
        <v>9880</v>
      </c>
      <c r="K247" s="153">
        <v>70</v>
      </c>
      <c r="L247" s="153">
        <v>62200</v>
      </c>
      <c r="M247" s="153">
        <v>72180</v>
      </c>
      <c r="N247" s="153"/>
    </row>
    <row r="248" spans="2:14" x14ac:dyDescent="0.25">
      <c r="B248" s="126" t="s">
        <v>678</v>
      </c>
      <c r="C248" s="126" t="s">
        <v>679</v>
      </c>
      <c r="D248" s="126" t="s">
        <v>680</v>
      </c>
      <c r="E248" s="127"/>
      <c r="F248" s="126" t="s">
        <v>681</v>
      </c>
      <c r="G248" s="90" t="str">
        <f>VLOOKUP(F248,regions!A$2:C$419,3,FALSE)</f>
        <v>Shire district</v>
      </c>
      <c r="H248" s="90" t="str">
        <f>IFERROR(VLOOKUP(F248,classifications!A$3:C$328,3,FALSE),VLOOKUP(F248,classifications!I$2:K$28,3,FALSE))</f>
        <v>Urban with Significant Rural</v>
      </c>
      <c r="I248" s="153">
        <v>6130</v>
      </c>
      <c r="J248" s="153">
        <v>4590</v>
      </c>
      <c r="K248" s="153">
        <v>970</v>
      </c>
      <c r="L248" s="153">
        <v>65250</v>
      </c>
      <c r="M248" s="153">
        <v>76940</v>
      </c>
      <c r="N248" s="153"/>
    </row>
    <row r="249" spans="2:14" x14ac:dyDescent="0.25">
      <c r="B249" s="126" t="s">
        <v>682</v>
      </c>
      <c r="C249" s="126" t="s">
        <v>683</v>
      </c>
      <c r="D249" s="126" t="s">
        <v>684</v>
      </c>
      <c r="E249" s="127"/>
      <c r="F249" s="126" t="s">
        <v>685</v>
      </c>
      <c r="G249" s="90" t="str">
        <f>VLOOKUP(F249,regions!A$2:C$419,3,FALSE)</f>
        <v>Shire district</v>
      </c>
      <c r="H249" s="90" t="str">
        <f>IFERROR(VLOOKUP(F249,classifications!A$3:C$328,3,FALSE),VLOOKUP(F249,classifications!I$2:K$28,3,FALSE))</f>
        <v>Urban with Significant Rural</v>
      </c>
      <c r="I249" s="153">
        <v>6580</v>
      </c>
      <c r="J249" s="153">
        <v>1680</v>
      </c>
      <c r="K249" s="153">
        <v>80</v>
      </c>
      <c r="L249" s="153">
        <v>46790</v>
      </c>
      <c r="M249" s="153">
        <v>55130</v>
      </c>
      <c r="N249" s="153"/>
    </row>
    <row r="250" spans="2:14" x14ac:dyDescent="0.25">
      <c r="B250" s="126" t="s">
        <v>686</v>
      </c>
      <c r="C250" s="126" t="s">
        <v>687</v>
      </c>
      <c r="D250" s="126" t="s">
        <v>688</v>
      </c>
      <c r="E250" s="127"/>
      <c r="F250" s="126" t="s">
        <v>689</v>
      </c>
      <c r="G250" s="90" t="str">
        <f>VLOOKUP(F250,regions!A$2:C$419,3,FALSE)</f>
        <v>Shire district</v>
      </c>
      <c r="H250" s="90" t="str">
        <f>IFERROR(VLOOKUP(F250,classifications!A$3:C$328,3,FALSE),VLOOKUP(F250,classifications!I$2:K$28,3,FALSE))</f>
        <v>Predominantly Urban</v>
      </c>
      <c r="I250" s="153">
        <v>9720</v>
      </c>
      <c r="J250" s="153">
        <v>1820</v>
      </c>
      <c r="K250" s="153">
        <v>0</v>
      </c>
      <c r="L250" s="153">
        <v>24840</v>
      </c>
      <c r="M250" s="153">
        <v>36370</v>
      </c>
      <c r="N250" s="153"/>
    </row>
    <row r="251" spans="2:14" x14ac:dyDescent="0.25">
      <c r="B251" s="126" t="s">
        <v>690</v>
      </c>
      <c r="C251" s="126" t="s">
        <v>691</v>
      </c>
      <c r="D251" s="126" t="s">
        <v>692</v>
      </c>
      <c r="E251" s="127"/>
      <c r="F251" s="126" t="s">
        <v>693</v>
      </c>
      <c r="G251" s="90" t="str">
        <f>VLOOKUP(F251,regions!A$2:C$419,3,FALSE)</f>
        <v>Shire district</v>
      </c>
      <c r="H251" s="90" t="str">
        <f>IFERROR(VLOOKUP(F251,classifications!A$3:C$328,3,FALSE),VLOOKUP(F251,classifications!I$2:K$28,3,FALSE))</f>
        <v>Predominantly Rural</v>
      </c>
      <c r="I251" s="153">
        <v>0</v>
      </c>
      <c r="J251" s="153">
        <v>2980</v>
      </c>
      <c r="K251" s="153">
        <v>0</v>
      </c>
      <c r="L251" s="153">
        <v>24520</v>
      </c>
      <c r="M251" s="153">
        <v>27490</v>
      </c>
      <c r="N251" s="153"/>
    </row>
    <row r="252" spans="2:14" x14ac:dyDescent="0.25">
      <c r="B252" s="126" t="s">
        <v>694</v>
      </c>
      <c r="C252" s="126" t="s">
        <v>695</v>
      </c>
      <c r="D252" s="126" t="s">
        <v>696</v>
      </c>
      <c r="E252" s="127"/>
      <c r="F252" s="126" t="s">
        <v>697</v>
      </c>
      <c r="G252" s="90" t="str">
        <f>VLOOKUP(F252,regions!A$2:C$419,3,FALSE)</f>
        <v>Shire district</v>
      </c>
      <c r="H252" s="90" t="str">
        <f>IFERROR(VLOOKUP(F252,classifications!A$3:C$328,3,FALSE),VLOOKUP(F252,classifications!I$2:K$28,3,FALSE))</f>
        <v>Predominantly Urban</v>
      </c>
      <c r="I252" s="153">
        <v>0</v>
      </c>
      <c r="J252" s="153">
        <v>2780</v>
      </c>
      <c r="K252" s="153">
        <v>90</v>
      </c>
      <c r="L252" s="153">
        <v>31940</v>
      </c>
      <c r="M252" s="153">
        <v>34810</v>
      </c>
      <c r="N252" s="153"/>
    </row>
    <row r="253" spans="2:14" x14ac:dyDescent="0.25">
      <c r="B253" s="126" t="s">
        <v>698</v>
      </c>
      <c r="C253" s="126" t="s">
        <v>699</v>
      </c>
      <c r="D253" s="126" t="s">
        <v>700</v>
      </c>
      <c r="E253" s="127"/>
      <c r="F253" s="126" t="s">
        <v>701</v>
      </c>
      <c r="G253" s="90" t="str">
        <f>VLOOKUP(F253,regions!A$2:C$419,3,FALSE)</f>
        <v>Shire district</v>
      </c>
      <c r="H253" s="90" t="str">
        <f>IFERROR(VLOOKUP(F253,classifications!A$3:C$328,3,FALSE),VLOOKUP(F253,classifications!I$2:K$28,3,FALSE))</f>
        <v>Predominantly Rural</v>
      </c>
      <c r="I253" s="153">
        <v>3300</v>
      </c>
      <c r="J253" s="153">
        <v>2660</v>
      </c>
      <c r="K253" s="153">
        <v>30</v>
      </c>
      <c r="L253" s="153">
        <v>61620</v>
      </c>
      <c r="M253" s="153">
        <v>67610</v>
      </c>
      <c r="N253" s="153"/>
    </row>
    <row r="254" spans="2:14" x14ac:dyDescent="0.25">
      <c r="B254" s="126" t="s">
        <v>702</v>
      </c>
      <c r="C254" s="126" t="s">
        <v>703</v>
      </c>
      <c r="D254" s="126" t="s">
        <v>704</v>
      </c>
      <c r="E254" s="127"/>
      <c r="F254" s="126" t="s">
        <v>705</v>
      </c>
      <c r="G254" s="90" t="str">
        <f>VLOOKUP(F254,regions!A$2:C$419,3,FALSE)</f>
        <v>Shire district</v>
      </c>
      <c r="H254" s="90" t="str">
        <f>IFERROR(VLOOKUP(F254,classifications!A$3:C$328,3,FALSE),VLOOKUP(F254,classifications!I$2:K$28,3,FALSE))</f>
        <v>Predominantly Rural</v>
      </c>
      <c r="I254" s="153">
        <v>2840</v>
      </c>
      <c r="J254" s="153">
        <v>1500</v>
      </c>
      <c r="K254" s="153">
        <v>220</v>
      </c>
      <c r="L254" s="153">
        <v>29760</v>
      </c>
      <c r="M254" s="153">
        <v>34310</v>
      </c>
      <c r="N254" s="153"/>
    </row>
    <row r="255" spans="2:14" x14ac:dyDescent="0.25">
      <c r="I255" s="153"/>
      <c r="J255" s="153"/>
      <c r="K255" s="153"/>
      <c r="L255" s="153"/>
      <c r="M255" s="153"/>
      <c r="N255" s="153"/>
    </row>
    <row r="256" spans="2:14" x14ac:dyDescent="0.25">
      <c r="B256" s="126"/>
      <c r="C256" s="126"/>
      <c r="D256" s="126" t="s">
        <v>706</v>
      </c>
      <c r="E256" s="127" t="s">
        <v>707</v>
      </c>
      <c r="F256" s="127" t="s">
        <v>707</v>
      </c>
      <c r="G256" s="90" t="str">
        <f>VLOOKUP(F256,regions!A$2:C$419,3,FALSE)</f>
        <v>Shire county</v>
      </c>
      <c r="I256" s="157">
        <v>14180</v>
      </c>
      <c r="J256" s="157">
        <v>21720</v>
      </c>
      <c r="K256" s="157">
        <v>280</v>
      </c>
      <c r="L256" s="157">
        <v>239930</v>
      </c>
      <c r="M256" s="157">
        <v>276110</v>
      </c>
      <c r="N256" s="153"/>
    </row>
    <row r="257" spans="2:14" x14ac:dyDescent="0.25">
      <c r="B257" s="126" t="s">
        <v>708</v>
      </c>
      <c r="C257" s="126" t="s">
        <v>709</v>
      </c>
      <c r="D257" s="126" t="s">
        <v>710</v>
      </c>
      <c r="E257" s="127"/>
      <c r="F257" s="126" t="s">
        <v>711</v>
      </c>
      <c r="G257" s="90" t="str">
        <f>VLOOKUP(F257,regions!A$2:C$419,3,FALSE)</f>
        <v>Shire district</v>
      </c>
      <c r="H257" s="90" t="str">
        <f>IFERROR(VLOOKUP(F257,classifications!A$3:C$328,3,FALSE),VLOOKUP(F257,classifications!I$2:K$28,3,FALSE))</f>
        <v>Predominantly Urban</v>
      </c>
      <c r="I257" s="153">
        <v>4530</v>
      </c>
      <c r="J257" s="153">
        <v>2270</v>
      </c>
      <c r="K257" s="153">
        <v>0</v>
      </c>
      <c r="L257" s="153">
        <v>47050</v>
      </c>
      <c r="M257" s="153">
        <v>53850</v>
      </c>
      <c r="N257" s="153"/>
    </row>
    <row r="258" spans="2:14" x14ac:dyDescent="0.25">
      <c r="B258" s="126" t="s">
        <v>712</v>
      </c>
      <c r="C258" s="126" t="s">
        <v>713</v>
      </c>
      <c r="D258" s="126" t="s">
        <v>714</v>
      </c>
      <c r="E258" s="127"/>
      <c r="F258" s="126" t="s">
        <v>715</v>
      </c>
      <c r="G258" s="90" t="str">
        <f>VLOOKUP(F258,regions!A$2:C$419,3,FALSE)</f>
        <v>Shire district</v>
      </c>
      <c r="H258" s="90" t="str">
        <f>IFERROR(VLOOKUP(F258,classifications!A$3:C$328,3,FALSE),VLOOKUP(F258,classifications!I$2:K$28,3,FALSE))</f>
        <v>Predominantly Rural</v>
      </c>
      <c r="I258" s="153">
        <v>0</v>
      </c>
      <c r="J258" s="153">
        <v>5450</v>
      </c>
      <c r="K258" s="153">
        <v>270</v>
      </c>
      <c r="L258" s="153">
        <v>35680</v>
      </c>
      <c r="M258" s="153">
        <v>41410</v>
      </c>
      <c r="N258" s="153"/>
    </row>
    <row r="259" spans="2:14" x14ac:dyDescent="0.25">
      <c r="B259" s="126" t="s">
        <v>716</v>
      </c>
      <c r="C259" s="126" t="s">
        <v>717</v>
      </c>
      <c r="D259" s="126" t="s">
        <v>718</v>
      </c>
      <c r="E259" s="127"/>
      <c r="F259" s="126" t="s">
        <v>719</v>
      </c>
      <c r="G259" s="90" t="str">
        <f>VLOOKUP(F259,regions!A$2:C$419,3,FALSE)</f>
        <v>Shire district</v>
      </c>
      <c r="H259" s="90" t="str">
        <f>IFERROR(VLOOKUP(F259,classifications!A$3:C$328,3,FALSE),VLOOKUP(F259,classifications!I$2:K$28,3,FALSE))</f>
        <v>Predominantly Rural</v>
      </c>
      <c r="I259" s="153">
        <v>0</v>
      </c>
      <c r="J259" s="153">
        <v>4780</v>
      </c>
      <c r="K259" s="153">
        <v>0</v>
      </c>
      <c r="L259" s="153">
        <v>32220</v>
      </c>
      <c r="M259" s="153">
        <v>37000</v>
      </c>
      <c r="N259" s="153"/>
    </row>
    <row r="260" spans="2:14" x14ac:dyDescent="0.25">
      <c r="B260" s="126" t="s">
        <v>720</v>
      </c>
      <c r="C260" s="126" t="s">
        <v>721</v>
      </c>
      <c r="D260" s="126" t="s">
        <v>722</v>
      </c>
      <c r="E260" s="127"/>
      <c r="F260" s="126" t="s">
        <v>723</v>
      </c>
      <c r="G260" s="90" t="str">
        <f>VLOOKUP(F260,regions!A$2:C$419,3,FALSE)</f>
        <v>Shire district</v>
      </c>
      <c r="H260" s="90" t="str">
        <f>IFERROR(VLOOKUP(F260,classifications!A$3:C$328,3,FALSE),VLOOKUP(F260,classifications!I$2:K$28,3,FALSE))</f>
        <v>Predominantly Urban</v>
      </c>
      <c r="I260" s="153">
        <v>4530</v>
      </c>
      <c r="J260" s="153">
        <v>3250</v>
      </c>
      <c r="K260" s="153">
        <v>20</v>
      </c>
      <c r="L260" s="153">
        <v>46430</v>
      </c>
      <c r="M260" s="153">
        <v>54220</v>
      </c>
      <c r="N260" s="153"/>
    </row>
    <row r="261" spans="2:14" x14ac:dyDescent="0.25">
      <c r="B261" s="126" t="s">
        <v>724</v>
      </c>
      <c r="C261" s="126" t="s">
        <v>725</v>
      </c>
      <c r="D261" s="126" t="s">
        <v>726</v>
      </c>
      <c r="E261" s="127"/>
      <c r="F261" s="126" t="s">
        <v>727</v>
      </c>
      <c r="G261" s="90" t="str">
        <f>VLOOKUP(F261,regions!A$2:C$419,3,FALSE)</f>
        <v>Shire district</v>
      </c>
      <c r="H261" s="90" t="str">
        <f>IFERROR(VLOOKUP(F261,classifications!A$3:C$328,3,FALSE),VLOOKUP(F261,classifications!I$2:K$28,3,FALSE))</f>
        <v>Urban with Significant Rural</v>
      </c>
      <c r="I261" s="153">
        <v>5120</v>
      </c>
      <c r="J261" s="153">
        <v>1450</v>
      </c>
      <c r="K261" s="153">
        <v>0</v>
      </c>
      <c r="L261" s="153">
        <v>44650</v>
      </c>
      <c r="M261" s="153">
        <v>51220</v>
      </c>
      <c r="N261" s="153"/>
    </row>
    <row r="262" spans="2:14" x14ac:dyDescent="0.25">
      <c r="B262" s="126" t="s">
        <v>728</v>
      </c>
      <c r="C262" s="126" t="s">
        <v>729</v>
      </c>
      <c r="D262" s="126" t="s">
        <v>730</v>
      </c>
      <c r="E262" s="127"/>
      <c r="F262" s="126" t="s">
        <v>731</v>
      </c>
      <c r="G262" s="90" t="str">
        <f>VLOOKUP(F262,regions!A$2:C$419,3,FALSE)</f>
        <v>Shire district</v>
      </c>
      <c r="H262" s="90" t="str">
        <f>IFERROR(VLOOKUP(F262,classifications!A$3:C$328,3,FALSE),VLOOKUP(F262,classifications!I$2:K$28,3,FALSE))</f>
        <v>Predominantly Rural</v>
      </c>
      <c r="I262" s="153">
        <v>0</v>
      </c>
      <c r="J262" s="153">
        <v>4520</v>
      </c>
      <c r="K262" s="153">
        <v>0</v>
      </c>
      <c r="L262" s="153">
        <v>33900</v>
      </c>
      <c r="M262" s="153">
        <v>38420</v>
      </c>
      <c r="N262" s="153"/>
    </row>
    <row r="263" spans="2:14" x14ac:dyDescent="0.25">
      <c r="I263" s="153"/>
      <c r="J263" s="153"/>
      <c r="K263" s="153"/>
      <c r="L263" s="153"/>
      <c r="M263" s="153"/>
      <c r="N263" s="153"/>
    </row>
    <row r="264" spans="2:14" x14ac:dyDescent="0.25">
      <c r="B264" s="126"/>
      <c r="C264" s="126"/>
      <c r="D264" s="126" t="s">
        <v>732</v>
      </c>
      <c r="E264" s="127" t="s">
        <v>733</v>
      </c>
      <c r="F264" s="127" t="s">
        <v>733</v>
      </c>
      <c r="G264" s="90" t="str">
        <f>VLOOKUP(F264,regions!A$2:C$419,3,FALSE)</f>
        <v>Shire county</v>
      </c>
      <c r="I264" s="157">
        <v>20420</v>
      </c>
      <c r="J264" s="157">
        <v>57110</v>
      </c>
      <c r="K264" s="157">
        <v>5580</v>
      </c>
      <c r="L264" s="157">
        <v>490480</v>
      </c>
      <c r="M264" s="157">
        <v>573580</v>
      </c>
      <c r="N264" s="153"/>
    </row>
    <row r="265" spans="2:14" x14ac:dyDescent="0.25">
      <c r="B265" s="126" t="s">
        <v>734</v>
      </c>
      <c r="C265" s="126" t="s">
        <v>735</v>
      </c>
      <c r="D265" s="126" t="s">
        <v>736</v>
      </c>
      <c r="E265" s="127"/>
      <c r="F265" s="126" t="s">
        <v>737</v>
      </c>
      <c r="G265" s="90" t="str">
        <f>VLOOKUP(F265,regions!A$2:C$419,3,FALSE)</f>
        <v>Shire district</v>
      </c>
      <c r="H265" s="90" t="str">
        <f>IFERROR(VLOOKUP(F265,classifications!A$3:C$328,3,FALSE),VLOOKUP(F265,classifications!I$2:K$28,3,FALSE))</f>
        <v>Urban with Significant Rural</v>
      </c>
      <c r="I265" s="153">
        <v>0</v>
      </c>
      <c r="J265" s="153">
        <v>13140</v>
      </c>
      <c r="K265" s="153">
        <v>130</v>
      </c>
      <c r="L265" s="153">
        <v>59200</v>
      </c>
      <c r="M265" s="153">
        <v>72470</v>
      </c>
      <c r="N265" s="153"/>
    </row>
    <row r="266" spans="2:14" x14ac:dyDescent="0.25">
      <c r="B266" s="126" t="s">
        <v>738</v>
      </c>
      <c r="C266" s="126" t="s">
        <v>739</v>
      </c>
      <c r="D266" s="126" t="s">
        <v>740</v>
      </c>
      <c r="E266" s="127"/>
      <c r="F266" s="126" t="s">
        <v>741</v>
      </c>
      <c r="G266" s="90" t="str">
        <f>VLOOKUP(F266,regions!A$2:C$419,3,FALSE)</f>
        <v>Shire district</v>
      </c>
      <c r="H266" s="90" t="str">
        <f>IFERROR(VLOOKUP(F266,classifications!A$3:C$328,3,FALSE),VLOOKUP(F266,classifications!I$2:K$28,3,FALSE))</f>
        <v>Predominantly Rural</v>
      </c>
      <c r="I266" s="153">
        <v>0</v>
      </c>
      <c r="J266" s="153">
        <v>5710</v>
      </c>
      <c r="K266" s="153">
        <v>480</v>
      </c>
      <c r="L266" s="153">
        <v>43960</v>
      </c>
      <c r="M266" s="153">
        <v>50140</v>
      </c>
      <c r="N266" s="153"/>
    </row>
    <row r="267" spans="2:14" x14ac:dyDescent="0.25">
      <c r="B267" s="126" t="s">
        <v>742</v>
      </c>
      <c r="C267" s="126" t="s">
        <v>743</v>
      </c>
      <c r="D267" s="126" t="s">
        <v>744</v>
      </c>
      <c r="E267" s="127"/>
      <c r="F267" s="126" t="s">
        <v>745</v>
      </c>
      <c r="G267" s="90" t="str">
        <f>VLOOKUP(F267,regions!A$2:C$419,3,FALSE)</f>
        <v>Shire district</v>
      </c>
      <c r="H267" s="90" t="str">
        <f>IFERROR(VLOOKUP(F267,classifications!A$3:C$328,3,FALSE),VLOOKUP(F267,classifications!I$2:K$28,3,FALSE))</f>
        <v>Predominantly Urban</v>
      </c>
      <c r="I267" s="153">
        <v>0</v>
      </c>
      <c r="J267" s="153">
        <v>6470</v>
      </c>
      <c r="K267" s="153">
        <v>0</v>
      </c>
      <c r="L267" s="153">
        <v>48010</v>
      </c>
      <c r="M267" s="153">
        <v>54480</v>
      </c>
      <c r="N267" s="153"/>
    </row>
    <row r="268" spans="2:14" x14ac:dyDescent="0.25">
      <c r="B268" s="126" t="s">
        <v>746</v>
      </c>
      <c r="C268" s="126" t="s">
        <v>747</v>
      </c>
      <c r="D268" s="126" t="s">
        <v>748</v>
      </c>
      <c r="E268" s="127"/>
      <c r="F268" s="126" t="s">
        <v>749</v>
      </c>
      <c r="G268" s="90" t="str">
        <f>VLOOKUP(F268,regions!A$2:C$419,3,FALSE)</f>
        <v>Shire district</v>
      </c>
      <c r="H268" s="90" t="str">
        <f>IFERROR(VLOOKUP(F268,classifications!A$3:C$328,3,FALSE),VLOOKUP(F268,classifications!I$2:K$28,3,FALSE))</f>
        <v>Predominantly Urban</v>
      </c>
      <c r="I268" s="153">
        <v>2370</v>
      </c>
      <c r="J268" s="153">
        <v>1720</v>
      </c>
      <c r="K268" s="153">
        <v>410</v>
      </c>
      <c r="L268" s="153">
        <v>44120</v>
      </c>
      <c r="M268" s="153">
        <v>48610</v>
      </c>
      <c r="N268" s="153"/>
    </row>
    <row r="269" spans="2:14" x14ac:dyDescent="0.25">
      <c r="B269" s="126" t="s">
        <v>750</v>
      </c>
      <c r="C269" s="126" t="s">
        <v>751</v>
      </c>
      <c r="D269" s="126" t="s">
        <v>752</v>
      </c>
      <c r="E269" s="127"/>
      <c r="F269" s="126" t="s">
        <v>753</v>
      </c>
      <c r="G269" s="90" t="str">
        <f>VLOOKUP(F269,regions!A$2:C$419,3,FALSE)</f>
        <v>Shire district</v>
      </c>
      <c r="H269" s="90" t="str">
        <f>IFERROR(VLOOKUP(F269,classifications!A$3:C$328,3,FALSE),VLOOKUP(F269,classifications!I$2:K$28,3,FALSE))</f>
        <v>Predominantly Urban</v>
      </c>
      <c r="I269" s="153">
        <v>3190</v>
      </c>
      <c r="J269" s="153">
        <v>2860</v>
      </c>
      <c r="K269" s="153">
        <v>760</v>
      </c>
      <c r="L269" s="153">
        <v>30240</v>
      </c>
      <c r="M269" s="153">
        <v>37060</v>
      </c>
      <c r="N269" s="153"/>
    </row>
    <row r="270" spans="2:14" x14ac:dyDescent="0.25">
      <c r="B270" s="126" t="s">
        <v>754</v>
      </c>
      <c r="C270" s="126" t="s">
        <v>755</v>
      </c>
      <c r="D270" s="126" t="s">
        <v>756</v>
      </c>
      <c r="E270" s="127"/>
      <c r="F270" s="126" t="s">
        <v>757</v>
      </c>
      <c r="G270" s="90" t="str">
        <f>VLOOKUP(F270,regions!A$2:C$419,3,FALSE)</f>
        <v>Shire district</v>
      </c>
      <c r="H270" s="90" t="str">
        <f>IFERROR(VLOOKUP(F270,classifications!A$3:C$328,3,FALSE),VLOOKUP(F270,classifications!I$2:K$28,3,FALSE))</f>
        <v>Urban with Significant Rural</v>
      </c>
      <c r="I270" s="153">
        <v>0</v>
      </c>
      <c r="J270" s="153">
        <v>2910</v>
      </c>
      <c r="K270" s="153">
        <v>790</v>
      </c>
      <c r="L270" s="153">
        <v>33590</v>
      </c>
      <c r="M270" s="153">
        <v>37290</v>
      </c>
      <c r="N270" s="153"/>
    </row>
    <row r="271" spans="2:14" x14ac:dyDescent="0.25">
      <c r="B271" s="126" t="s">
        <v>758</v>
      </c>
      <c r="C271" s="126" t="s">
        <v>759</v>
      </c>
      <c r="D271" s="126" t="s">
        <v>760</v>
      </c>
      <c r="E271" s="127"/>
      <c r="F271" s="126" t="s">
        <v>761</v>
      </c>
      <c r="G271" s="90" t="str">
        <f>VLOOKUP(F271,regions!A$2:C$419,3,FALSE)</f>
        <v>Shire district</v>
      </c>
      <c r="H271" s="90" t="str">
        <f>IFERROR(VLOOKUP(F271,classifications!A$3:C$328,3,FALSE),VLOOKUP(F271,classifications!I$2:K$28,3,FALSE))</f>
        <v>Predominantly Urban</v>
      </c>
      <c r="I271" s="153">
        <v>4880</v>
      </c>
      <c r="J271" s="153">
        <v>5250</v>
      </c>
      <c r="K271" s="153">
        <v>0</v>
      </c>
      <c r="L271" s="153">
        <v>43270</v>
      </c>
      <c r="M271" s="153">
        <v>53400</v>
      </c>
      <c r="N271" s="153"/>
    </row>
    <row r="272" spans="2:14" x14ac:dyDescent="0.25">
      <c r="B272" s="126" t="s">
        <v>762</v>
      </c>
      <c r="C272" s="126" t="s">
        <v>763</v>
      </c>
      <c r="D272" s="126" t="s">
        <v>764</v>
      </c>
      <c r="E272" s="127"/>
      <c r="F272" s="126" t="s">
        <v>765</v>
      </c>
      <c r="G272" s="90" t="str">
        <f>VLOOKUP(F272,regions!A$2:C$419,3,FALSE)</f>
        <v>Shire district</v>
      </c>
      <c r="H272" s="90" t="str">
        <f>IFERROR(VLOOKUP(F272,classifications!A$3:C$328,3,FALSE),VLOOKUP(F272,classifications!I$2:K$28,3,FALSE))</f>
        <v>Urban with Significant Rural</v>
      </c>
      <c r="I272" s="153">
        <v>4980</v>
      </c>
      <c r="J272" s="153">
        <v>3300</v>
      </c>
      <c r="K272" s="153">
        <v>310</v>
      </c>
      <c r="L272" s="153">
        <v>72250</v>
      </c>
      <c r="M272" s="153">
        <v>80840</v>
      </c>
      <c r="N272" s="153"/>
    </row>
    <row r="273" spans="2:14" x14ac:dyDescent="0.25">
      <c r="B273" s="126" t="s">
        <v>766</v>
      </c>
      <c r="C273" s="126" t="s">
        <v>767</v>
      </c>
      <c r="D273" s="126" t="s">
        <v>768</v>
      </c>
      <c r="E273" s="127"/>
      <c r="F273" s="126" t="s">
        <v>769</v>
      </c>
      <c r="G273" s="90" t="str">
        <f>VLOOKUP(F273,regions!A$2:C$419,3,FALSE)</f>
        <v>Shire district</v>
      </c>
      <c r="H273" s="90" t="str">
        <f>IFERROR(VLOOKUP(F273,classifications!A$3:C$328,3,FALSE),VLOOKUP(F273,classifications!I$2:K$28,3,FALSE))</f>
        <v>Predominantly Urban</v>
      </c>
      <c r="I273" s="153">
        <v>0</v>
      </c>
      <c r="J273" s="153">
        <v>6030</v>
      </c>
      <c r="K273" s="153">
        <v>2000</v>
      </c>
      <c r="L273" s="153">
        <v>30250</v>
      </c>
      <c r="M273" s="153">
        <v>38280</v>
      </c>
      <c r="N273" s="153"/>
    </row>
    <row r="274" spans="2:14" x14ac:dyDescent="0.25">
      <c r="B274" s="126" t="s">
        <v>770</v>
      </c>
      <c r="C274" s="126" t="s">
        <v>771</v>
      </c>
      <c r="D274" s="126" t="s">
        <v>772</v>
      </c>
      <c r="E274" s="127"/>
      <c r="F274" s="126" t="s">
        <v>773</v>
      </c>
      <c r="G274" s="90" t="str">
        <f>VLOOKUP(F274,regions!A$2:C$419,3,FALSE)</f>
        <v>Shire district</v>
      </c>
      <c r="H274" s="90" t="str">
        <f>IFERROR(VLOOKUP(F274,classifications!A$3:C$328,3,FALSE),VLOOKUP(F274,classifications!I$2:K$28,3,FALSE))</f>
        <v>Urban with Significant Rural</v>
      </c>
      <c r="I274" s="153">
        <v>0</v>
      </c>
      <c r="J274" s="153">
        <v>7270</v>
      </c>
      <c r="K274" s="153">
        <v>700</v>
      </c>
      <c r="L274" s="153">
        <v>42910</v>
      </c>
      <c r="M274" s="153">
        <v>50880</v>
      </c>
      <c r="N274" s="153"/>
    </row>
    <row r="275" spans="2:14" x14ac:dyDescent="0.25">
      <c r="B275" s="126" t="s">
        <v>774</v>
      </c>
      <c r="C275" s="126" t="s">
        <v>775</v>
      </c>
      <c r="D275" s="126" t="s">
        <v>776</v>
      </c>
      <c r="E275" s="127"/>
      <c r="F275" s="126" t="s">
        <v>777</v>
      </c>
      <c r="G275" s="90" t="str">
        <f>VLOOKUP(F275,regions!A$2:C$419,3,FALSE)</f>
        <v>Shire district</v>
      </c>
      <c r="H275" s="90" t="str">
        <f>IFERROR(VLOOKUP(F275,classifications!A$3:C$328,3,FALSE),VLOOKUP(F275,classifications!I$2:K$28,3,FALSE))</f>
        <v>Predominantly Rural</v>
      </c>
      <c r="I275" s="153">
        <v>5000</v>
      </c>
      <c r="J275" s="153">
        <v>2460</v>
      </c>
      <c r="K275" s="153">
        <v>0</v>
      </c>
      <c r="L275" s="153">
        <v>42680</v>
      </c>
      <c r="M275" s="153">
        <v>50140</v>
      </c>
      <c r="N275" s="153"/>
    </row>
    <row r="276" spans="2:14" x14ac:dyDescent="0.25">
      <c r="I276" s="153"/>
      <c r="J276" s="153"/>
      <c r="K276" s="153"/>
      <c r="L276" s="153"/>
      <c r="M276" s="153"/>
      <c r="N276" s="153"/>
    </row>
    <row r="277" spans="2:14" x14ac:dyDescent="0.25">
      <c r="B277" s="126"/>
      <c r="C277" s="126"/>
      <c r="D277" s="126" t="s">
        <v>778</v>
      </c>
      <c r="E277" s="127" t="s">
        <v>779</v>
      </c>
      <c r="F277" s="127" t="s">
        <v>779</v>
      </c>
      <c r="G277" s="90" t="str">
        <f>VLOOKUP(F277,regions!A$2:C$419,3,FALSE)</f>
        <v>Shire county</v>
      </c>
      <c r="I277" s="157">
        <v>33220</v>
      </c>
      <c r="J277" s="157">
        <v>52670</v>
      </c>
      <c r="K277" s="157">
        <v>240</v>
      </c>
      <c r="L277" s="157">
        <v>390610</v>
      </c>
      <c r="M277" s="157">
        <v>476730</v>
      </c>
      <c r="N277" s="153"/>
    </row>
    <row r="278" spans="2:14" x14ac:dyDescent="0.25">
      <c r="B278" s="126" t="s">
        <v>780</v>
      </c>
      <c r="C278" s="126" t="s">
        <v>781</v>
      </c>
      <c r="D278" s="126" t="s">
        <v>782</v>
      </c>
      <c r="E278" s="127"/>
      <c r="F278" s="126" t="s">
        <v>783</v>
      </c>
      <c r="G278" s="90" t="str">
        <f>VLOOKUP(F278,regions!A$2:C$419,3,FALSE)</f>
        <v>Shire district</v>
      </c>
      <c r="H278" s="90" t="str">
        <f>IFERROR(VLOOKUP(F278,classifications!A$3:C$328,3,FALSE),VLOOKUP(F278,classifications!I$2:K$28,3,FALSE))</f>
        <v>Predominantly Urban</v>
      </c>
      <c r="I278" s="153">
        <v>350</v>
      </c>
      <c r="J278" s="153">
        <v>5160</v>
      </c>
      <c r="K278" s="153">
        <v>10</v>
      </c>
      <c r="L278" s="153">
        <v>34120</v>
      </c>
      <c r="M278" s="153">
        <v>39650</v>
      </c>
      <c r="N278" s="153"/>
    </row>
    <row r="279" spans="2:14" x14ac:dyDescent="0.25">
      <c r="B279" s="126" t="s">
        <v>784</v>
      </c>
      <c r="C279" s="126" t="s">
        <v>785</v>
      </c>
      <c r="D279" s="126" t="s">
        <v>786</v>
      </c>
      <c r="E279" s="127"/>
      <c r="F279" s="126" t="s">
        <v>787</v>
      </c>
      <c r="G279" s="90" t="str">
        <f>VLOOKUP(F279,regions!A$2:C$419,3,FALSE)</f>
        <v>Shire district</v>
      </c>
      <c r="H279" s="90" t="str">
        <f>IFERROR(VLOOKUP(F279,classifications!A$3:C$328,3,FALSE),VLOOKUP(F279,classifications!I$2:K$28,3,FALSE))</f>
        <v>Urban with Significant Rural</v>
      </c>
      <c r="I279" s="153">
        <v>10360</v>
      </c>
      <c r="J279" s="153">
        <v>2810</v>
      </c>
      <c r="K279" s="153">
        <v>0</v>
      </c>
      <c r="L279" s="153">
        <v>49670</v>
      </c>
      <c r="M279" s="153">
        <v>62850</v>
      </c>
      <c r="N279" s="153"/>
    </row>
    <row r="280" spans="2:14" x14ac:dyDescent="0.25">
      <c r="B280" s="126" t="s">
        <v>788</v>
      </c>
      <c r="C280" s="126" t="s">
        <v>789</v>
      </c>
      <c r="D280" s="126" t="s">
        <v>790</v>
      </c>
      <c r="E280" s="127"/>
      <c r="F280" s="126" t="s">
        <v>791</v>
      </c>
      <c r="G280" s="90" t="str">
        <f>VLOOKUP(F280,regions!A$2:C$419,3,FALSE)</f>
        <v>Shire district</v>
      </c>
      <c r="H280" s="90" t="str">
        <f>IFERROR(VLOOKUP(F280,classifications!A$3:C$328,3,FALSE),VLOOKUP(F280,classifications!I$2:K$28,3,FALSE))</f>
        <v>Urban with Significant Rural</v>
      </c>
      <c r="I280" s="153">
        <v>20</v>
      </c>
      <c r="J280" s="153">
        <v>7750</v>
      </c>
      <c r="K280" s="153">
        <v>50</v>
      </c>
      <c r="L280" s="153">
        <v>51980</v>
      </c>
      <c r="M280" s="153">
        <v>59790</v>
      </c>
      <c r="N280" s="153"/>
    </row>
    <row r="281" spans="2:14" x14ac:dyDescent="0.25">
      <c r="B281" s="126" t="s">
        <v>792</v>
      </c>
      <c r="C281" s="126" t="s">
        <v>793</v>
      </c>
      <c r="D281" s="126" t="s">
        <v>794</v>
      </c>
      <c r="E281" s="127"/>
      <c r="F281" s="126" t="s">
        <v>795</v>
      </c>
      <c r="G281" s="90" t="str">
        <f>VLOOKUP(F281,regions!A$2:C$419,3,FALSE)</f>
        <v>Shire district</v>
      </c>
      <c r="H281" s="90" t="str">
        <f>IFERROR(VLOOKUP(F281,classifications!A$3:C$328,3,FALSE),VLOOKUP(F281,classifications!I$2:K$28,3,FALSE))</f>
        <v>Predominantly Urban</v>
      </c>
      <c r="I281" s="153">
        <v>180</v>
      </c>
      <c r="J281" s="153">
        <v>7210</v>
      </c>
      <c r="K281" s="153">
        <v>0</v>
      </c>
      <c r="L281" s="153">
        <v>34540</v>
      </c>
      <c r="M281" s="153">
        <v>41920</v>
      </c>
      <c r="N281" s="153"/>
    </row>
    <row r="282" spans="2:14" x14ac:dyDescent="0.25">
      <c r="B282" s="126" t="s">
        <v>796</v>
      </c>
      <c r="C282" s="126" t="s">
        <v>797</v>
      </c>
      <c r="D282" s="126" t="s">
        <v>798</v>
      </c>
      <c r="E282" s="127"/>
      <c r="F282" s="126" t="s">
        <v>799</v>
      </c>
      <c r="G282" s="90" t="str">
        <f>VLOOKUP(F282,regions!A$2:C$419,3,FALSE)</f>
        <v>Shire district</v>
      </c>
      <c r="H282" s="90" t="str">
        <f>IFERROR(VLOOKUP(F282,classifications!A$3:C$328,3,FALSE),VLOOKUP(F282,classifications!I$2:K$28,3,FALSE))</f>
        <v>Urban with Significant Rural</v>
      </c>
      <c r="I282" s="153">
        <v>0</v>
      </c>
      <c r="J282" s="153">
        <v>10480</v>
      </c>
      <c r="K282" s="153">
        <v>40</v>
      </c>
      <c r="L282" s="153">
        <v>45390</v>
      </c>
      <c r="M282" s="153">
        <v>55910</v>
      </c>
      <c r="N282" s="153"/>
    </row>
    <row r="283" spans="2:14" x14ac:dyDescent="0.25">
      <c r="B283" s="126" t="s">
        <v>800</v>
      </c>
      <c r="C283" s="126" t="s">
        <v>801</v>
      </c>
      <c r="D283" s="126" t="s">
        <v>1361</v>
      </c>
      <c r="E283" s="127"/>
      <c r="F283" s="126" t="s">
        <v>803</v>
      </c>
      <c r="G283" s="90" t="str">
        <f>VLOOKUP(F283,regions!A$2:C$419,3,FALSE)</f>
        <v>Shire district</v>
      </c>
      <c r="H283" s="90" t="str">
        <f>IFERROR(VLOOKUP(F283,classifications!A$3:C$328,3,FALSE),VLOOKUP(F283,classifications!I$2:K$28,3,FALSE))</f>
        <v>Predominantly Urban</v>
      </c>
      <c r="I283" s="153">
        <v>5020</v>
      </c>
      <c r="J283" s="153">
        <v>2240</v>
      </c>
      <c r="K283" s="153">
        <v>0</v>
      </c>
      <c r="L283" s="153">
        <v>51720</v>
      </c>
      <c r="M283" s="153">
        <v>58990</v>
      </c>
      <c r="N283" s="153"/>
    </row>
    <row r="284" spans="2:14" x14ac:dyDescent="0.25">
      <c r="B284" s="126" t="s">
        <v>804</v>
      </c>
      <c r="C284" s="126" t="s">
        <v>805</v>
      </c>
      <c r="D284" s="126" t="s">
        <v>806</v>
      </c>
      <c r="E284" s="127"/>
      <c r="F284" s="126" t="s">
        <v>807</v>
      </c>
      <c r="G284" s="90" t="str">
        <f>VLOOKUP(F284,regions!A$2:C$419,3,FALSE)</f>
        <v>Shire district</v>
      </c>
      <c r="H284" s="90" t="str">
        <f>IFERROR(VLOOKUP(F284,classifications!A$3:C$328,3,FALSE),VLOOKUP(F284,classifications!I$2:K$28,3,FALSE))</f>
        <v>Predominantly Urban</v>
      </c>
      <c r="I284" s="153">
        <v>8130</v>
      </c>
      <c r="J284" s="153">
        <v>2020</v>
      </c>
      <c r="K284" s="153">
        <v>50</v>
      </c>
      <c r="L284" s="153">
        <v>25820</v>
      </c>
      <c r="M284" s="153">
        <v>36020</v>
      </c>
      <c r="N284" s="153"/>
    </row>
    <row r="285" spans="2:14" x14ac:dyDescent="0.25">
      <c r="B285" s="126" t="s">
        <v>808</v>
      </c>
      <c r="C285" s="126" t="s">
        <v>809</v>
      </c>
      <c r="D285" s="126" t="s">
        <v>810</v>
      </c>
      <c r="E285" s="127"/>
      <c r="F285" s="126" t="s">
        <v>811</v>
      </c>
      <c r="G285" s="90" t="str">
        <f>VLOOKUP(F285,regions!A$2:C$419,3,FALSE)</f>
        <v>Shire district</v>
      </c>
      <c r="H285" s="90" t="str">
        <f>IFERROR(VLOOKUP(F285,classifications!A$3:C$328,3,FALSE),VLOOKUP(F285,classifications!I$2:K$28,3,FALSE))</f>
        <v>Predominantly Urban</v>
      </c>
      <c r="I285" s="153">
        <v>0</v>
      </c>
      <c r="J285" s="153">
        <v>5310</v>
      </c>
      <c r="K285" s="153">
        <v>0</v>
      </c>
      <c r="L285" s="153">
        <v>31350</v>
      </c>
      <c r="M285" s="153">
        <v>36660</v>
      </c>
      <c r="N285" s="153"/>
    </row>
    <row r="286" spans="2:14" x14ac:dyDescent="0.25">
      <c r="B286" s="126" t="s">
        <v>812</v>
      </c>
      <c r="C286" s="126" t="s">
        <v>813</v>
      </c>
      <c r="D286" s="126" t="s">
        <v>814</v>
      </c>
      <c r="E286" s="127"/>
      <c r="F286" s="126" t="s">
        <v>815</v>
      </c>
      <c r="G286" s="90" t="str">
        <f>VLOOKUP(F286,regions!A$2:C$419,3,FALSE)</f>
        <v>Shire district</v>
      </c>
      <c r="H286" s="90" t="str">
        <f>IFERROR(VLOOKUP(F286,classifications!A$3:C$328,3,FALSE),VLOOKUP(F286,classifications!I$2:K$28,3,FALSE))</f>
        <v>Predominantly Urban</v>
      </c>
      <c r="I286" s="153">
        <v>30</v>
      </c>
      <c r="J286" s="153">
        <v>6490</v>
      </c>
      <c r="K286" s="153">
        <v>50</v>
      </c>
      <c r="L286" s="153">
        <v>32190</v>
      </c>
      <c r="M286" s="153">
        <v>38760</v>
      </c>
      <c r="N286" s="153"/>
    </row>
    <row r="287" spans="2:14" x14ac:dyDescent="0.25">
      <c r="B287" s="126" t="s">
        <v>816</v>
      </c>
      <c r="C287" s="126" t="s">
        <v>817</v>
      </c>
      <c r="D287" s="126" t="s">
        <v>1362</v>
      </c>
      <c r="E287" s="127"/>
      <c r="F287" s="126" t="s">
        <v>819</v>
      </c>
      <c r="G287" s="90" t="str">
        <f>VLOOKUP(F287,regions!A$2:C$419,3,FALSE)</f>
        <v>Shire district</v>
      </c>
      <c r="H287" s="90" t="str">
        <f>IFERROR(VLOOKUP(F287,classifications!A$3:C$328,3,FALSE),VLOOKUP(F287,classifications!I$2:K$28,3,FALSE))</f>
        <v>Predominantly Urban</v>
      </c>
      <c r="I287" s="153">
        <v>9130</v>
      </c>
      <c r="J287" s="153">
        <v>3190</v>
      </c>
      <c r="K287" s="153">
        <v>40</v>
      </c>
      <c r="L287" s="153">
        <v>33820</v>
      </c>
      <c r="M287" s="153">
        <v>46180</v>
      </c>
      <c r="N287" s="153"/>
    </row>
    <row r="288" spans="2:14" x14ac:dyDescent="0.25">
      <c r="I288" s="153"/>
      <c r="J288" s="153"/>
      <c r="K288" s="153"/>
      <c r="L288" s="153"/>
      <c r="M288" s="153"/>
      <c r="N288" s="153"/>
    </row>
    <row r="289" spans="2:14" x14ac:dyDescent="0.25">
      <c r="B289" s="126"/>
      <c r="C289" s="126"/>
      <c r="D289" s="126" t="s">
        <v>820</v>
      </c>
      <c r="E289" s="127" t="s">
        <v>821</v>
      </c>
      <c r="F289" s="127" t="s">
        <v>821</v>
      </c>
      <c r="G289" s="90" t="str">
        <f>VLOOKUP(F289,regions!A$2:C$419,3,FALSE)</f>
        <v>Shire county</v>
      </c>
      <c r="I289" s="157">
        <v>31180</v>
      </c>
      <c r="J289" s="157">
        <v>55250</v>
      </c>
      <c r="K289" s="157">
        <v>1120</v>
      </c>
      <c r="L289" s="157">
        <v>557720</v>
      </c>
      <c r="M289" s="157">
        <v>645260</v>
      </c>
      <c r="N289" s="153"/>
    </row>
    <row r="290" spans="2:14" x14ac:dyDescent="0.25">
      <c r="B290" s="126" t="s">
        <v>822</v>
      </c>
      <c r="C290" s="126" t="s">
        <v>823</v>
      </c>
      <c r="D290" s="126" t="s">
        <v>824</v>
      </c>
      <c r="E290" s="127"/>
      <c r="F290" s="126" t="s">
        <v>825</v>
      </c>
      <c r="G290" s="90" t="str">
        <f>VLOOKUP(F290,regions!A$2:C$419,3,FALSE)</f>
        <v>Shire district</v>
      </c>
      <c r="H290" s="90" t="str">
        <f>IFERROR(VLOOKUP(F290,classifications!A$3:C$328,3,FALSE),VLOOKUP(F290,classifications!I$2:K$28,3,FALSE))</f>
        <v>Urban with Significant Rural</v>
      </c>
      <c r="I290" s="153">
        <v>5040</v>
      </c>
      <c r="J290" s="153">
        <v>2190</v>
      </c>
      <c r="K290" s="153">
        <v>0</v>
      </c>
      <c r="L290" s="153">
        <v>43580</v>
      </c>
      <c r="M290" s="153">
        <v>50800</v>
      </c>
      <c r="N290" s="153"/>
    </row>
    <row r="291" spans="2:14" x14ac:dyDescent="0.25">
      <c r="B291" s="126" t="s">
        <v>826</v>
      </c>
      <c r="C291" s="126" t="s">
        <v>827</v>
      </c>
      <c r="D291" s="126" t="s">
        <v>828</v>
      </c>
      <c r="E291" s="127"/>
      <c r="F291" s="126" t="s">
        <v>829</v>
      </c>
      <c r="G291" s="90" t="str">
        <f>VLOOKUP(F291,regions!A$2:C$419,3,FALSE)</f>
        <v>Shire district</v>
      </c>
      <c r="H291" s="90" t="str">
        <f>IFERROR(VLOOKUP(F291,classifications!A$3:C$328,3,FALSE),VLOOKUP(F291,classifications!I$2:K$28,3,FALSE))</f>
        <v>Predominantly Urban</v>
      </c>
      <c r="I291" s="153">
        <v>5200</v>
      </c>
      <c r="J291" s="153">
        <v>2400</v>
      </c>
      <c r="K291" s="153">
        <v>30</v>
      </c>
      <c r="L291" s="153">
        <v>57920</v>
      </c>
      <c r="M291" s="153">
        <v>65550</v>
      </c>
      <c r="N291" s="153"/>
    </row>
    <row r="292" spans="2:14" x14ac:dyDescent="0.25">
      <c r="B292" s="126" t="s">
        <v>830</v>
      </c>
      <c r="C292" s="126" t="s">
        <v>831</v>
      </c>
      <c r="D292" s="126" t="s">
        <v>832</v>
      </c>
      <c r="E292" s="127"/>
      <c r="F292" s="126" t="s">
        <v>833</v>
      </c>
      <c r="G292" s="90" t="str">
        <f>VLOOKUP(F292,regions!A$2:C$419,3,FALSE)</f>
        <v>Shire district</v>
      </c>
      <c r="H292" s="90" t="str">
        <f>IFERROR(VLOOKUP(F292,classifications!A$3:C$328,3,FALSE),VLOOKUP(F292,classifications!I$2:K$28,3,FALSE))</f>
        <v>Predominantly Urban</v>
      </c>
      <c r="I292" s="153">
        <v>4280</v>
      </c>
      <c r="J292" s="153">
        <v>1670</v>
      </c>
      <c r="K292" s="153">
        <v>100</v>
      </c>
      <c r="L292" s="153">
        <v>36510</v>
      </c>
      <c r="M292" s="153">
        <v>42570</v>
      </c>
      <c r="N292" s="153"/>
    </row>
    <row r="293" spans="2:14" x14ac:dyDescent="0.25">
      <c r="B293" s="126" t="s">
        <v>834</v>
      </c>
      <c r="C293" s="126" t="s">
        <v>835</v>
      </c>
      <c r="D293" s="126" t="s">
        <v>836</v>
      </c>
      <c r="E293" s="127"/>
      <c r="F293" s="126" t="s">
        <v>837</v>
      </c>
      <c r="G293" s="90" t="str">
        <f>VLOOKUP(F293,regions!A$2:C$419,3,FALSE)</f>
        <v>Shire district</v>
      </c>
      <c r="H293" s="90" t="str">
        <f>IFERROR(VLOOKUP(F293,classifications!A$3:C$328,3,FALSE),VLOOKUP(F293,classifications!I$2:K$28,3,FALSE))</f>
        <v>Urban with Significant Rural</v>
      </c>
      <c r="I293" s="153">
        <v>4440</v>
      </c>
      <c r="J293" s="153">
        <v>2490</v>
      </c>
      <c r="K293" s="153">
        <v>0</v>
      </c>
      <c r="L293" s="153">
        <v>45170</v>
      </c>
      <c r="M293" s="153">
        <v>52110</v>
      </c>
      <c r="N293" s="153"/>
    </row>
    <row r="294" spans="2:14" x14ac:dyDescent="0.25">
      <c r="B294" s="126" t="s">
        <v>838</v>
      </c>
      <c r="C294" s="126" t="s">
        <v>839</v>
      </c>
      <c r="D294" s="126" t="s">
        <v>840</v>
      </c>
      <c r="E294" s="127"/>
      <c r="F294" s="126" t="s">
        <v>841</v>
      </c>
      <c r="G294" s="90" t="str">
        <f>VLOOKUP(F294,regions!A$2:C$419,3,FALSE)</f>
        <v>Shire district</v>
      </c>
      <c r="H294" s="90" t="str">
        <f>IFERROR(VLOOKUP(F294,classifications!A$3:C$328,3,FALSE),VLOOKUP(F294,classifications!I$2:K$28,3,FALSE))</f>
        <v>Predominantly Urban</v>
      </c>
      <c r="I294" s="153">
        <v>5750</v>
      </c>
      <c r="J294" s="153">
        <v>1540</v>
      </c>
      <c r="K294" s="153">
        <v>50</v>
      </c>
      <c r="L294" s="153">
        <v>35070</v>
      </c>
      <c r="M294" s="153">
        <v>42410</v>
      </c>
      <c r="N294" s="153"/>
    </row>
    <row r="295" spans="2:14" x14ac:dyDescent="0.25">
      <c r="B295" s="126" t="s">
        <v>842</v>
      </c>
      <c r="C295" s="126" t="s">
        <v>843</v>
      </c>
      <c r="D295" s="126" t="s">
        <v>844</v>
      </c>
      <c r="E295" s="127"/>
      <c r="F295" s="126" t="s">
        <v>845</v>
      </c>
      <c r="G295" s="90" t="str">
        <f>VLOOKUP(F295,regions!A$2:C$419,3,FALSE)</f>
        <v>Shire district</v>
      </c>
      <c r="H295" s="90" t="str">
        <f>IFERROR(VLOOKUP(F295,classifications!A$3:C$328,3,FALSE),VLOOKUP(F295,classifications!I$2:K$28,3,FALSE))</f>
        <v>Urban with Significant Rural</v>
      </c>
      <c r="I295" s="153">
        <v>30</v>
      </c>
      <c r="J295" s="153">
        <v>8470</v>
      </c>
      <c r="K295" s="153">
        <v>0</v>
      </c>
      <c r="L295" s="153">
        <v>58960</v>
      </c>
      <c r="M295" s="153">
        <v>67450</v>
      </c>
      <c r="N295" s="153"/>
    </row>
    <row r="296" spans="2:14" x14ac:dyDescent="0.25">
      <c r="B296" s="126" t="s">
        <v>846</v>
      </c>
      <c r="C296" s="126" t="s">
        <v>847</v>
      </c>
      <c r="D296" s="126" t="s">
        <v>848</v>
      </c>
      <c r="E296" s="127"/>
      <c r="F296" s="126" t="s">
        <v>849</v>
      </c>
      <c r="G296" s="90" t="str">
        <f>VLOOKUP(F296,regions!A$2:C$419,3,FALSE)</f>
        <v>Shire district</v>
      </c>
      <c r="H296" s="90" t="str">
        <f>IFERROR(VLOOKUP(F296,classifications!A$3:C$328,3,FALSE),VLOOKUP(F296,classifications!I$2:K$28,3,FALSE))</f>
        <v>Predominantly Rural</v>
      </c>
      <c r="I296" s="153">
        <v>0</v>
      </c>
      <c r="J296" s="153">
        <v>6520</v>
      </c>
      <c r="K296" s="153">
        <v>40</v>
      </c>
      <c r="L296" s="153">
        <v>42370</v>
      </c>
      <c r="M296" s="153">
        <v>48930</v>
      </c>
      <c r="N296" s="153"/>
    </row>
    <row r="297" spans="2:14" x14ac:dyDescent="0.25">
      <c r="B297" s="126" t="s">
        <v>850</v>
      </c>
      <c r="C297" s="126" t="s">
        <v>851</v>
      </c>
      <c r="D297" s="126" t="s">
        <v>852</v>
      </c>
      <c r="E297" s="127"/>
      <c r="F297" s="126" t="s">
        <v>1875</v>
      </c>
      <c r="G297" s="90" t="str">
        <f>VLOOKUP(F297,regions!A$2:C$419,3,FALSE)</f>
        <v>Shire district</v>
      </c>
      <c r="H297" s="90" t="str">
        <f>IFERROR(VLOOKUP(F297,classifications!A$3:C$328,3,FALSE),VLOOKUP(F297,classifications!I$2:K$28,3,FALSE))</f>
        <v>Urban with Significant Rural</v>
      </c>
      <c r="I297" s="153">
        <v>3400</v>
      </c>
      <c r="J297" s="153">
        <v>1900</v>
      </c>
      <c r="K297" s="153">
        <v>300</v>
      </c>
      <c r="L297" s="153">
        <v>44480</v>
      </c>
      <c r="M297" s="153">
        <v>50080</v>
      </c>
      <c r="N297" s="153"/>
    </row>
    <row r="298" spans="2:14" x14ac:dyDescent="0.25">
      <c r="B298" s="126" t="s">
        <v>853</v>
      </c>
      <c r="C298" s="126" t="s">
        <v>854</v>
      </c>
      <c r="D298" s="126" t="s">
        <v>855</v>
      </c>
      <c r="E298" s="127"/>
      <c r="F298" s="126" t="s">
        <v>856</v>
      </c>
      <c r="G298" s="90" t="str">
        <f>VLOOKUP(F298,regions!A$2:C$419,3,FALSE)</f>
        <v>Shire district</v>
      </c>
      <c r="H298" s="90" t="str">
        <f>IFERROR(VLOOKUP(F298,classifications!A$3:C$328,3,FALSE),VLOOKUP(F298,classifications!I$2:K$28,3,FALSE))</f>
        <v>Predominantly Rural</v>
      </c>
      <c r="I298" s="153">
        <v>0</v>
      </c>
      <c r="J298" s="153">
        <v>8180</v>
      </c>
      <c r="K298" s="153">
        <v>0</v>
      </c>
      <c r="L298" s="153">
        <v>50860</v>
      </c>
      <c r="M298" s="153">
        <v>59040</v>
      </c>
      <c r="N298" s="153"/>
    </row>
    <row r="299" spans="2:14" x14ac:dyDescent="0.25">
      <c r="B299" s="126" t="s">
        <v>857</v>
      </c>
      <c r="C299" s="126" t="s">
        <v>858</v>
      </c>
      <c r="D299" s="126" t="s">
        <v>859</v>
      </c>
      <c r="E299" s="127"/>
      <c r="F299" s="126" t="s">
        <v>860</v>
      </c>
      <c r="G299" s="90" t="str">
        <f>VLOOKUP(F299,regions!A$2:C$419,3,FALSE)</f>
        <v>Shire district</v>
      </c>
      <c r="H299" s="90" t="str">
        <f>IFERROR(VLOOKUP(F299,classifications!A$3:C$328,3,FALSE),VLOOKUP(F299,classifications!I$2:K$28,3,FALSE))</f>
        <v>Predominantly Urban</v>
      </c>
      <c r="I299" s="153">
        <v>3040</v>
      </c>
      <c r="J299" s="153">
        <v>4820</v>
      </c>
      <c r="K299" s="153">
        <v>230</v>
      </c>
      <c r="L299" s="153">
        <v>57750</v>
      </c>
      <c r="M299" s="153">
        <v>65830</v>
      </c>
      <c r="N299" s="153"/>
    </row>
    <row r="300" spans="2:14" x14ac:dyDescent="0.25">
      <c r="B300" s="126" t="s">
        <v>861</v>
      </c>
      <c r="C300" s="126" t="s">
        <v>862</v>
      </c>
      <c r="D300" s="126" t="s">
        <v>863</v>
      </c>
      <c r="E300" s="127"/>
      <c r="F300" s="126" t="s">
        <v>864</v>
      </c>
      <c r="G300" s="90" t="str">
        <f>VLOOKUP(F300,regions!A$2:C$419,3,FALSE)</f>
        <v>Shire district</v>
      </c>
      <c r="H300" s="90" t="str">
        <f>IFERROR(VLOOKUP(F300,classifications!A$3:C$328,3,FALSE),VLOOKUP(F300,classifications!I$2:K$28,3,FALSE))</f>
        <v>Urban with Significant Rural</v>
      </c>
      <c r="I300" s="153">
        <v>0</v>
      </c>
      <c r="J300" s="153">
        <v>8010</v>
      </c>
      <c r="K300" s="153">
        <v>370</v>
      </c>
      <c r="L300" s="153">
        <v>43000</v>
      </c>
      <c r="M300" s="153">
        <v>51380</v>
      </c>
      <c r="N300" s="153"/>
    </row>
    <row r="301" spans="2:14" x14ac:dyDescent="0.25">
      <c r="B301" s="126" t="s">
        <v>865</v>
      </c>
      <c r="C301" s="126" t="s">
        <v>866</v>
      </c>
      <c r="D301" s="126" t="s">
        <v>867</v>
      </c>
      <c r="E301" s="127"/>
      <c r="F301" s="126" t="s">
        <v>868</v>
      </c>
      <c r="G301" s="90" t="str">
        <f>VLOOKUP(F301,regions!A$2:C$419,3,FALSE)</f>
        <v>Shire district</v>
      </c>
      <c r="H301" s="90" t="str">
        <f>IFERROR(VLOOKUP(F301,classifications!A$3:C$328,3,FALSE),VLOOKUP(F301,classifications!I$2:K$28,3,FALSE))</f>
        <v>Urban with Significant Rural</v>
      </c>
      <c r="I301" s="153">
        <v>0</v>
      </c>
      <c r="J301" s="153">
        <v>7060</v>
      </c>
      <c r="K301" s="153">
        <v>0</v>
      </c>
      <c r="L301" s="153">
        <v>42050</v>
      </c>
      <c r="M301" s="153">
        <v>49110</v>
      </c>
      <c r="N301" s="153"/>
    </row>
    <row r="302" spans="2:14" x14ac:dyDescent="0.25">
      <c r="I302" s="153"/>
      <c r="J302" s="153"/>
      <c r="K302" s="153"/>
      <c r="L302" s="153"/>
      <c r="M302" s="153"/>
      <c r="N302" s="153"/>
    </row>
    <row r="303" spans="2:14" x14ac:dyDescent="0.25">
      <c r="B303" s="126"/>
      <c r="C303" s="126"/>
      <c r="D303" s="126" t="s">
        <v>869</v>
      </c>
      <c r="E303" s="127" t="s">
        <v>870</v>
      </c>
      <c r="F303" s="127" t="s">
        <v>870</v>
      </c>
      <c r="G303" s="90" t="str">
        <f>VLOOKUP(F303,regions!A$2:C$419,3,FALSE)</f>
        <v>Shire county</v>
      </c>
      <c r="I303" s="157">
        <v>10260</v>
      </c>
      <c r="J303" s="157">
        <v>54370</v>
      </c>
      <c r="K303" s="157">
        <v>650</v>
      </c>
      <c r="L303" s="157">
        <v>463350</v>
      </c>
      <c r="M303" s="157">
        <v>528620</v>
      </c>
      <c r="N303" s="153"/>
    </row>
    <row r="304" spans="2:14" x14ac:dyDescent="0.25">
      <c r="B304" s="126" t="s">
        <v>871</v>
      </c>
      <c r="C304" s="126" t="s">
        <v>872</v>
      </c>
      <c r="D304" s="126" t="s">
        <v>873</v>
      </c>
      <c r="E304" s="127"/>
      <c r="F304" s="126" t="s">
        <v>874</v>
      </c>
      <c r="G304" s="90" t="str">
        <f>VLOOKUP(F304,regions!A$2:C$419,3,FALSE)</f>
        <v>Shire district</v>
      </c>
      <c r="H304" s="90" t="str">
        <f>IFERROR(VLOOKUP(F304,classifications!A$3:C$328,3,FALSE),VLOOKUP(F304,classifications!I$2:K$28,3,FALSE))</f>
        <v>Predominantly Urban</v>
      </c>
      <c r="I304" s="153">
        <v>30</v>
      </c>
      <c r="J304" s="153">
        <v>5860</v>
      </c>
      <c r="K304" s="153">
        <v>0</v>
      </c>
      <c r="L304" s="153">
        <v>34170</v>
      </c>
      <c r="M304" s="153">
        <v>40060</v>
      </c>
      <c r="N304" s="153"/>
    </row>
    <row r="305" spans="2:14" x14ac:dyDescent="0.25">
      <c r="B305" s="126" t="s">
        <v>875</v>
      </c>
      <c r="C305" s="126" t="s">
        <v>876</v>
      </c>
      <c r="D305" s="126" t="s">
        <v>877</v>
      </c>
      <c r="E305" s="127"/>
      <c r="F305" s="126" t="s">
        <v>878</v>
      </c>
      <c r="G305" s="90" t="str">
        <f>VLOOKUP(F305,regions!A$2:C$419,3,FALSE)</f>
        <v>Shire district</v>
      </c>
      <c r="H305" s="90" t="str">
        <f>IFERROR(VLOOKUP(F305,classifications!A$3:C$328,3,FALSE),VLOOKUP(F305,classifications!I$2:K$28,3,FALSE))</f>
        <v>Urban with Significant Rural</v>
      </c>
      <c r="I305" s="153">
        <v>0</v>
      </c>
      <c r="J305" s="153">
        <v>6420</v>
      </c>
      <c r="K305" s="153">
        <v>80</v>
      </c>
      <c r="L305" s="153">
        <v>42050</v>
      </c>
      <c r="M305" s="153">
        <v>48540</v>
      </c>
      <c r="N305" s="153"/>
    </row>
    <row r="306" spans="2:14" x14ac:dyDescent="0.25">
      <c r="B306" s="126" t="s">
        <v>879</v>
      </c>
      <c r="C306" s="126" t="s">
        <v>880</v>
      </c>
      <c r="D306" s="126" t="s">
        <v>881</v>
      </c>
      <c r="E306" s="127"/>
      <c r="F306" s="126" t="s">
        <v>882</v>
      </c>
      <c r="G306" s="90" t="str">
        <f>VLOOKUP(F306,regions!A$2:C$419,3,FALSE)</f>
        <v>Shire district</v>
      </c>
      <c r="H306" s="90" t="str">
        <f>IFERROR(VLOOKUP(F306,classifications!A$3:C$328,3,FALSE),VLOOKUP(F306,classifications!I$2:K$28,3,FALSE))</f>
        <v>Predominantly Urban</v>
      </c>
      <c r="I306" s="153">
        <v>0</v>
      </c>
      <c r="J306" s="153">
        <v>2600</v>
      </c>
      <c r="K306" s="153">
        <v>250</v>
      </c>
      <c r="L306" s="153">
        <v>35050</v>
      </c>
      <c r="M306" s="153">
        <v>37890</v>
      </c>
      <c r="N306" s="153"/>
    </row>
    <row r="307" spans="2:14" x14ac:dyDescent="0.25">
      <c r="B307" s="126" t="s">
        <v>883</v>
      </c>
      <c r="C307" s="126" t="s">
        <v>884</v>
      </c>
      <c r="D307" s="126" t="s">
        <v>885</v>
      </c>
      <c r="E307" s="127"/>
      <c r="F307" s="126" t="s">
        <v>886</v>
      </c>
      <c r="G307" s="90" t="str">
        <f>VLOOKUP(F307,regions!A$2:C$419,3,FALSE)</f>
        <v>Shire district</v>
      </c>
      <c r="H307" s="90" t="str">
        <f>IFERROR(VLOOKUP(F307,classifications!A$3:C$328,3,FALSE),VLOOKUP(F307,classifications!I$2:K$28,3,FALSE))</f>
        <v>Predominantly Urban</v>
      </c>
      <c r="I307" s="153">
        <v>170</v>
      </c>
      <c r="J307" s="153">
        <v>4880</v>
      </c>
      <c r="K307" s="153">
        <v>0</v>
      </c>
      <c r="L307" s="153">
        <v>31190</v>
      </c>
      <c r="M307" s="153">
        <v>36250</v>
      </c>
      <c r="N307" s="153"/>
    </row>
    <row r="308" spans="2:14" x14ac:dyDescent="0.25">
      <c r="B308" s="126" t="s">
        <v>887</v>
      </c>
      <c r="C308" s="126" t="s">
        <v>888</v>
      </c>
      <c r="D308" s="126" t="s">
        <v>889</v>
      </c>
      <c r="E308" s="127"/>
      <c r="F308" s="126" t="s">
        <v>890</v>
      </c>
      <c r="G308" s="90" t="str">
        <f>VLOOKUP(F308,regions!A$2:C$419,3,FALSE)</f>
        <v>Shire district</v>
      </c>
      <c r="H308" s="90" t="str">
        <f>IFERROR(VLOOKUP(F308,classifications!A$3:C$328,3,FALSE),VLOOKUP(F308,classifications!I$2:K$28,3,FALSE))</f>
        <v>Urban with Significant Rural</v>
      </c>
      <c r="I308" s="153">
        <v>3790</v>
      </c>
      <c r="J308" s="153">
        <v>2320</v>
      </c>
      <c r="K308" s="153">
        <v>120</v>
      </c>
      <c r="L308" s="153">
        <v>54930</v>
      </c>
      <c r="M308" s="153">
        <v>61160</v>
      </c>
      <c r="N308" s="153"/>
    </row>
    <row r="309" spans="2:14" x14ac:dyDescent="0.25">
      <c r="B309" s="126" t="s">
        <v>891</v>
      </c>
      <c r="C309" s="126" t="s">
        <v>892</v>
      </c>
      <c r="D309" s="126" t="s">
        <v>893</v>
      </c>
      <c r="E309" s="127"/>
      <c r="F309" s="126" t="s">
        <v>894</v>
      </c>
      <c r="G309" s="90" t="str">
        <f>VLOOKUP(F309,regions!A$2:C$419,3,FALSE)</f>
        <v>Shire district</v>
      </c>
      <c r="H309" s="90" t="str">
        <f>IFERROR(VLOOKUP(F309,classifications!A$3:C$328,3,FALSE),VLOOKUP(F309,classifications!I$2:K$28,3,FALSE))</f>
        <v>Predominantly Urban</v>
      </c>
      <c r="I309" s="153">
        <v>110</v>
      </c>
      <c r="J309" s="153">
        <v>4520</v>
      </c>
      <c r="K309" s="153">
        <v>0</v>
      </c>
      <c r="L309" s="153">
        <v>34910</v>
      </c>
      <c r="M309" s="153">
        <v>39540</v>
      </c>
      <c r="N309" s="153"/>
    </row>
    <row r="310" spans="2:14" x14ac:dyDescent="0.25">
      <c r="B310" s="126" t="s">
        <v>895</v>
      </c>
      <c r="C310" s="126" t="s">
        <v>896</v>
      </c>
      <c r="D310" s="126" t="s">
        <v>897</v>
      </c>
      <c r="E310" s="127"/>
      <c r="F310" s="126" t="s">
        <v>898</v>
      </c>
      <c r="G310" s="90" t="str">
        <f>VLOOKUP(F310,regions!A$2:C$419,3,FALSE)</f>
        <v>Shire district</v>
      </c>
      <c r="H310" s="90" t="str">
        <f>IFERROR(VLOOKUP(F310,classifications!A$3:C$328,3,FALSE),VLOOKUP(F310,classifications!I$2:K$28,3,FALSE))</f>
        <v>Predominantly Urban</v>
      </c>
      <c r="I310" s="153">
        <v>0</v>
      </c>
      <c r="J310" s="153">
        <v>11280</v>
      </c>
      <c r="K310" s="153">
        <v>140</v>
      </c>
      <c r="L310" s="153">
        <v>49350</v>
      </c>
      <c r="M310" s="153">
        <v>60770</v>
      </c>
      <c r="N310" s="153"/>
    </row>
    <row r="311" spans="2:14" x14ac:dyDescent="0.25">
      <c r="B311" s="126" t="s">
        <v>899</v>
      </c>
      <c r="C311" s="126" t="s">
        <v>900</v>
      </c>
      <c r="D311" s="126" t="s">
        <v>901</v>
      </c>
      <c r="E311" s="127"/>
      <c r="F311" s="126" t="s">
        <v>902</v>
      </c>
      <c r="G311" s="90" t="str">
        <f>VLOOKUP(F311,regions!A$2:C$419,3,FALSE)</f>
        <v>Shire district</v>
      </c>
      <c r="H311" s="90" t="str">
        <f>IFERROR(VLOOKUP(F311,classifications!A$3:C$328,3,FALSE),VLOOKUP(F311,classifications!I$2:K$28,3,FALSE))</f>
        <v>Predominantly Rural</v>
      </c>
      <c r="I311" s="153">
        <v>0</v>
      </c>
      <c r="J311" s="153">
        <v>1880</v>
      </c>
      <c r="K311" s="153">
        <v>50</v>
      </c>
      <c r="L311" s="153">
        <v>23580</v>
      </c>
      <c r="M311" s="153">
        <v>25510</v>
      </c>
      <c r="N311" s="153"/>
    </row>
    <row r="312" spans="2:14" x14ac:dyDescent="0.25">
      <c r="B312" s="126" t="s">
        <v>903</v>
      </c>
      <c r="C312" s="126" t="s">
        <v>904</v>
      </c>
      <c r="D312" s="126" t="s">
        <v>905</v>
      </c>
      <c r="E312" s="127"/>
      <c r="F312" s="126" t="s">
        <v>906</v>
      </c>
      <c r="G312" s="90" t="str">
        <f>VLOOKUP(F312,regions!A$2:C$419,3,FALSE)</f>
        <v>Shire district</v>
      </c>
      <c r="H312" s="90" t="str">
        <f>IFERROR(VLOOKUP(F312,classifications!A$3:C$328,3,FALSE),VLOOKUP(F312,classifications!I$2:K$28,3,FALSE))</f>
        <v>Predominantly Urban</v>
      </c>
      <c r="I312" s="153">
        <v>0</v>
      </c>
      <c r="J312" s="153">
        <v>4670</v>
      </c>
      <c r="K312" s="153">
        <v>0</v>
      </c>
      <c r="L312" s="153">
        <v>26680</v>
      </c>
      <c r="M312" s="153">
        <v>31360</v>
      </c>
      <c r="N312" s="153"/>
    </row>
    <row r="313" spans="2:14" x14ac:dyDescent="0.25">
      <c r="B313" s="126" t="s">
        <v>907</v>
      </c>
      <c r="C313" s="126" t="s">
        <v>908</v>
      </c>
      <c r="D313" s="126" t="s">
        <v>909</v>
      </c>
      <c r="E313" s="127"/>
      <c r="F313" s="126" t="s">
        <v>910</v>
      </c>
      <c r="G313" s="90" t="str">
        <f>VLOOKUP(F313,regions!A$2:C$419,3,FALSE)</f>
        <v>Shire district</v>
      </c>
      <c r="H313" s="90" t="str">
        <f>IFERROR(VLOOKUP(F313,classifications!A$3:C$328,3,FALSE),VLOOKUP(F313,classifications!I$2:K$28,3,FALSE))</f>
        <v>Predominantly Urban</v>
      </c>
      <c r="I313" s="153">
        <v>0</v>
      </c>
      <c r="J313" s="153">
        <v>5010</v>
      </c>
      <c r="K313" s="153">
        <v>0</v>
      </c>
      <c r="L313" s="153">
        <v>43260</v>
      </c>
      <c r="M313" s="153">
        <v>48270</v>
      </c>
      <c r="N313" s="153"/>
    </row>
    <row r="314" spans="2:14" x14ac:dyDescent="0.25">
      <c r="B314" s="126" t="s">
        <v>911</v>
      </c>
      <c r="C314" s="126" t="s">
        <v>912</v>
      </c>
      <c r="D314" s="126" t="s">
        <v>913</v>
      </c>
      <c r="E314" s="127"/>
      <c r="F314" s="126" t="s">
        <v>914</v>
      </c>
      <c r="G314" s="90" t="str">
        <f>VLOOKUP(F314,regions!A$2:C$419,3,FALSE)</f>
        <v>Shire district</v>
      </c>
      <c r="H314" s="90" t="str">
        <f>IFERROR(VLOOKUP(F314,classifications!A$3:C$328,3,FALSE),VLOOKUP(F314,classifications!I$2:K$28,3,FALSE))</f>
        <v>Urban with Significant Rural</v>
      </c>
      <c r="I314" s="153">
        <v>6160</v>
      </c>
      <c r="J314" s="153">
        <v>1150</v>
      </c>
      <c r="K314" s="153">
        <v>0</v>
      </c>
      <c r="L314" s="153">
        <v>41400</v>
      </c>
      <c r="M314" s="153">
        <v>48710</v>
      </c>
      <c r="N314" s="153"/>
    </row>
    <row r="315" spans="2:14" x14ac:dyDescent="0.25">
      <c r="B315" s="126" t="s">
        <v>915</v>
      </c>
      <c r="C315" s="126" t="s">
        <v>916</v>
      </c>
      <c r="D315" s="126" t="s">
        <v>917</v>
      </c>
      <c r="E315" s="127"/>
      <c r="F315" s="126" t="s">
        <v>918</v>
      </c>
      <c r="G315" s="90" t="str">
        <f>VLOOKUP(F315,regions!A$2:C$419,3,FALSE)</f>
        <v>Shire district</v>
      </c>
      <c r="H315" s="90" t="str">
        <f>IFERROR(VLOOKUP(F315,classifications!A$3:C$328,3,FALSE),VLOOKUP(F315,classifications!I$2:K$28,3,FALSE))</f>
        <v>Predominantly Rural</v>
      </c>
      <c r="I315" s="153">
        <v>0</v>
      </c>
      <c r="J315" s="153">
        <v>3780</v>
      </c>
      <c r="K315" s="153">
        <v>0</v>
      </c>
      <c r="L315" s="153">
        <v>46790</v>
      </c>
      <c r="M315" s="153">
        <v>50570</v>
      </c>
      <c r="N315" s="153"/>
    </row>
    <row r="316" spans="2:14" x14ac:dyDescent="0.25">
      <c r="I316" s="153"/>
      <c r="J316" s="153"/>
      <c r="K316" s="153"/>
      <c r="L316" s="153"/>
      <c r="M316" s="153"/>
      <c r="N316" s="153"/>
    </row>
    <row r="317" spans="2:14" x14ac:dyDescent="0.25">
      <c r="B317" s="126"/>
      <c r="C317" s="126"/>
      <c r="D317" s="126" t="s">
        <v>919</v>
      </c>
      <c r="E317" s="127" t="s">
        <v>920</v>
      </c>
      <c r="F317" s="127" t="s">
        <v>920</v>
      </c>
      <c r="G317" s="90" t="str">
        <f>VLOOKUP(F317,regions!A$2:C$419,3,FALSE)</f>
        <v>Shire county</v>
      </c>
      <c r="I317" s="157">
        <v>16700</v>
      </c>
      <c r="J317" s="157">
        <v>13540</v>
      </c>
      <c r="K317" s="157">
        <v>10</v>
      </c>
      <c r="L317" s="157">
        <v>252830</v>
      </c>
      <c r="M317" s="157">
        <v>283080</v>
      </c>
      <c r="N317" s="153"/>
    </row>
    <row r="318" spans="2:14" x14ac:dyDescent="0.25">
      <c r="B318" s="126" t="s">
        <v>921</v>
      </c>
      <c r="C318" s="126" t="s">
        <v>922</v>
      </c>
      <c r="D318" s="126" t="s">
        <v>923</v>
      </c>
      <c r="E318" s="127"/>
      <c r="F318" s="126" t="s">
        <v>924</v>
      </c>
      <c r="G318" s="90" t="str">
        <f>VLOOKUP(F318,regions!A$2:C$419,3,FALSE)</f>
        <v>Shire district</v>
      </c>
      <c r="H318" s="90" t="str">
        <f>IFERROR(VLOOKUP(F318,classifications!A$3:C$328,3,FALSE),VLOOKUP(F318,classifications!I$2:K$28,3,FALSE))</f>
        <v>Predominantly Urban</v>
      </c>
      <c r="I318" s="153">
        <v>0</v>
      </c>
      <c r="J318" s="153">
        <v>3130</v>
      </c>
      <c r="K318" s="153">
        <v>0</v>
      </c>
      <c r="L318" s="153">
        <v>37400</v>
      </c>
      <c r="M318" s="153">
        <v>40540</v>
      </c>
      <c r="N318" s="153"/>
    </row>
    <row r="319" spans="2:14" x14ac:dyDescent="0.25">
      <c r="B319" s="126" t="s">
        <v>925</v>
      </c>
      <c r="C319" s="126" t="s">
        <v>926</v>
      </c>
      <c r="D319" s="126" t="s">
        <v>927</v>
      </c>
      <c r="E319" s="127"/>
      <c r="F319" s="126" t="s">
        <v>928</v>
      </c>
      <c r="G319" s="90" t="str">
        <f>VLOOKUP(F319,regions!A$2:C$419,3,FALSE)</f>
        <v>Shire district</v>
      </c>
      <c r="H319" s="90" t="str">
        <f>IFERROR(VLOOKUP(F319,classifications!A$3:C$328,3,FALSE),VLOOKUP(F319,classifications!I$2:K$28,3,FALSE))</f>
        <v>Predominantly Urban</v>
      </c>
      <c r="I319" s="153">
        <v>5790</v>
      </c>
      <c r="J319" s="153">
        <v>2880</v>
      </c>
      <c r="K319" s="153">
        <v>10</v>
      </c>
      <c r="L319" s="153">
        <v>62350</v>
      </c>
      <c r="M319" s="153">
        <v>71020</v>
      </c>
      <c r="N319" s="153"/>
    </row>
    <row r="320" spans="2:14" x14ac:dyDescent="0.25">
      <c r="B320" s="126" t="s">
        <v>929</v>
      </c>
      <c r="C320" s="126" t="s">
        <v>930</v>
      </c>
      <c r="D320" s="126" t="s">
        <v>931</v>
      </c>
      <c r="E320" s="127"/>
      <c r="F320" s="126" t="s">
        <v>932</v>
      </c>
      <c r="G320" s="90" t="str">
        <f>VLOOKUP(F320,regions!A$2:C$419,3,FALSE)</f>
        <v>Shire district</v>
      </c>
      <c r="H320" s="90" t="str">
        <f>IFERROR(VLOOKUP(F320,classifications!A$3:C$328,3,FALSE),VLOOKUP(F320,classifications!I$2:K$28,3,FALSE))</f>
        <v>Predominantly Rural</v>
      </c>
      <c r="I320" s="153">
        <v>0</v>
      </c>
      <c r="J320" s="153">
        <v>3030</v>
      </c>
      <c r="K320" s="153">
        <v>0</v>
      </c>
      <c r="L320" s="153">
        <v>33960</v>
      </c>
      <c r="M320" s="153">
        <v>36980</v>
      </c>
      <c r="N320" s="153"/>
    </row>
    <row r="321" spans="2:14" x14ac:dyDescent="0.25">
      <c r="B321" s="126" t="s">
        <v>933</v>
      </c>
      <c r="C321" s="126" t="s">
        <v>934</v>
      </c>
      <c r="D321" s="126" t="s">
        <v>935</v>
      </c>
      <c r="E321" s="127"/>
      <c r="F321" s="126" t="s">
        <v>936</v>
      </c>
      <c r="G321" s="90" t="str">
        <f>VLOOKUP(F321,regions!A$2:C$419,3,FALSE)</f>
        <v>Shire district</v>
      </c>
      <c r="H321" s="90" t="str">
        <f>IFERROR(VLOOKUP(F321,classifications!A$3:C$328,3,FALSE),VLOOKUP(F321,classifications!I$2:K$28,3,FALSE))</f>
        <v>Predominantly Rural</v>
      </c>
      <c r="I321" s="153">
        <v>3390</v>
      </c>
      <c r="J321" s="153">
        <v>1690</v>
      </c>
      <c r="K321" s="153">
        <v>0</v>
      </c>
      <c r="L321" s="153">
        <v>42920</v>
      </c>
      <c r="M321" s="153">
        <v>47990</v>
      </c>
      <c r="N321" s="153"/>
    </row>
    <row r="322" spans="2:14" x14ac:dyDescent="0.25">
      <c r="B322" s="126" t="s">
        <v>937</v>
      </c>
      <c r="C322" s="126" t="s">
        <v>938</v>
      </c>
      <c r="D322" s="126" t="s">
        <v>939</v>
      </c>
      <c r="E322" s="127"/>
      <c r="F322" s="126" t="s">
        <v>940</v>
      </c>
      <c r="G322" s="90" t="str">
        <f>VLOOKUP(F322,regions!A$2:C$419,3,FALSE)</f>
        <v>Shire district</v>
      </c>
      <c r="H322" s="90" t="str">
        <f>IFERROR(VLOOKUP(F322,classifications!A$3:C$328,3,FALSE),VLOOKUP(F322,classifications!I$2:K$28,3,FALSE))</f>
        <v>Predominantly Rural</v>
      </c>
      <c r="I322" s="153">
        <v>1870</v>
      </c>
      <c r="J322" s="153">
        <v>610</v>
      </c>
      <c r="K322" s="153">
        <v>0</v>
      </c>
      <c r="L322" s="153">
        <v>19980</v>
      </c>
      <c r="M322" s="153">
        <v>22460</v>
      </c>
      <c r="N322" s="153"/>
    </row>
    <row r="323" spans="2:14" x14ac:dyDescent="0.25">
      <c r="B323" s="126" t="s">
        <v>941</v>
      </c>
      <c r="C323" s="126" t="s">
        <v>942</v>
      </c>
      <c r="D323" s="126" t="s">
        <v>943</v>
      </c>
      <c r="E323" s="127"/>
      <c r="F323" s="126" t="s">
        <v>944</v>
      </c>
      <c r="G323" s="90" t="str">
        <f>VLOOKUP(F323,regions!A$2:C$419,3,FALSE)</f>
        <v>Shire district</v>
      </c>
      <c r="H323" s="90" t="str">
        <f>IFERROR(VLOOKUP(F323,classifications!A$3:C$328,3,FALSE),VLOOKUP(F323,classifications!I$2:K$28,3,FALSE))</f>
        <v>Predominantly Rural</v>
      </c>
      <c r="I323" s="153">
        <v>4410</v>
      </c>
      <c r="J323" s="153">
        <v>1670</v>
      </c>
      <c r="K323" s="153">
        <v>0</v>
      </c>
      <c r="L323" s="153">
        <v>35350</v>
      </c>
      <c r="M323" s="153">
        <v>41440</v>
      </c>
      <c r="N323" s="153"/>
    </row>
    <row r="324" spans="2:14" x14ac:dyDescent="0.25">
      <c r="B324" s="126" t="s">
        <v>945</v>
      </c>
      <c r="C324" s="126" t="s">
        <v>946</v>
      </c>
      <c r="D324" s="126" t="s">
        <v>947</v>
      </c>
      <c r="E324" s="127"/>
      <c r="F324" s="126" t="s">
        <v>948</v>
      </c>
      <c r="G324" s="90" t="str">
        <f>VLOOKUP(F324,regions!A$2:C$419,3,FALSE)</f>
        <v>Shire district</v>
      </c>
      <c r="H324" s="90" t="str">
        <f>IFERROR(VLOOKUP(F324,classifications!A$3:C$328,3,FALSE),VLOOKUP(F324,classifications!I$2:K$28,3,FALSE))</f>
        <v>Predominantly Urban</v>
      </c>
      <c r="I324" s="153">
        <v>1250</v>
      </c>
      <c r="J324" s="153">
        <v>530</v>
      </c>
      <c r="K324" s="153">
        <v>10</v>
      </c>
      <c r="L324" s="153">
        <v>20870</v>
      </c>
      <c r="M324" s="153">
        <v>22650</v>
      </c>
      <c r="N324" s="153"/>
    </row>
    <row r="325" spans="2:14" x14ac:dyDescent="0.25">
      <c r="I325" s="153"/>
      <c r="J325" s="153"/>
      <c r="K325" s="153"/>
      <c r="L325" s="153"/>
      <c r="M325" s="153"/>
      <c r="N325" s="153"/>
    </row>
    <row r="326" spans="2:14" x14ac:dyDescent="0.25">
      <c r="B326" s="126"/>
      <c r="C326" s="126"/>
      <c r="D326" s="126" t="s">
        <v>949</v>
      </c>
      <c r="E326" s="127" t="s">
        <v>950</v>
      </c>
      <c r="F326" s="127" t="s">
        <v>950</v>
      </c>
      <c r="G326" s="90" t="str">
        <f>VLOOKUP(F326,regions!A$2:C$419,3,FALSE)</f>
        <v>Shire county</v>
      </c>
      <c r="I326" s="157">
        <v>21750</v>
      </c>
      <c r="J326" s="157">
        <v>22740</v>
      </c>
      <c r="K326" s="157">
        <v>1960</v>
      </c>
      <c r="L326" s="157">
        <v>281580</v>
      </c>
      <c r="M326" s="157">
        <v>328030</v>
      </c>
      <c r="N326" s="153"/>
    </row>
    <row r="327" spans="2:14" x14ac:dyDescent="0.25">
      <c r="B327" s="126" t="s">
        <v>951</v>
      </c>
      <c r="C327" s="126" t="s">
        <v>952</v>
      </c>
      <c r="D327" s="126" t="s">
        <v>953</v>
      </c>
      <c r="E327" s="127"/>
      <c r="F327" s="126" t="s">
        <v>954</v>
      </c>
      <c r="G327" s="90" t="str">
        <f>VLOOKUP(F327,regions!A$2:C$419,3,FALSE)</f>
        <v>Shire district</v>
      </c>
      <c r="H327" s="90" t="str">
        <f>IFERROR(VLOOKUP(F327,classifications!A$3:C$328,3,FALSE),VLOOKUP(F327,classifications!I$2:K$28,3,FALSE))</f>
        <v>Urban with Significant Rural</v>
      </c>
      <c r="I327" s="153">
        <v>0</v>
      </c>
      <c r="J327" s="153">
        <v>5340</v>
      </c>
      <c r="K327" s="153">
        <v>250</v>
      </c>
      <c r="L327" s="153">
        <v>23080</v>
      </c>
      <c r="M327" s="153">
        <v>28670</v>
      </c>
      <c r="N327" s="153"/>
    </row>
    <row r="328" spans="2:14" x14ac:dyDescent="0.25">
      <c r="B328" s="126" t="s">
        <v>955</v>
      </c>
      <c r="C328" s="126" t="s">
        <v>956</v>
      </c>
      <c r="D328" s="126" t="s">
        <v>957</v>
      </c>
      <c r="E328" s="127"/>
      <c r="F328" s="126" t="s">
        <v>958</v>
      </c>
      <c r="G328" s="90" t="str">
        <f>VLOOKUP(F328,regions!A$2:C$419,3,FALSE)</f>
        <v>Shire district</v>
      </c>
      <c r="H328" s="90" t="str">
        <f>IFERROR(VLOOKUP(F328,classifications!A$3:C$328,3,FALSE),VLOOKUP(F328,classifications!I$2:K$28,3,FALSE))</f>
        <v>Predominantly Rural</v>
      </c>
      <c r="I328" s="153">
        <v>0</v>
      </c>
      <c r="J328" s="153">
        <v>7060</v>
      </c>
      <c r="K328" s="153">
        <v>440</v>
      </c>
      <c r="L328" s="153">
        <v>58440</v>
      </c>
      <c r="M328" s="153">
        <v>65930</v>
      </c>
      <c r="N328" s="153"/>
    </row>
    <row r="329" spans="2:14" x14ac:dyDescent="0.25">
      <c r="B329" s="126" t="s">
        <v>959</v>
      </c>
      <c r="C329" s="126" t="s">
        <v>960</v>
      </c>
      <c r="D329" s="126" t="s">
        <v>961</v>
      </c>
      <c r="E329" s="127"/>
      <c r="F329" s="126" t="s">
        <v>962</v>
      </c>
      <c r="G329" s="90" t="str">
        <f>VLOOKUP(F329,regions!A$2:C$419,3,FALSE)</f>
        <v>Shire district</v>
      </c>
      <c r="H329" s="90" t="str">
        <f>IFERROR(VLOOKUP(F329,classifications!A$3:C$328,3,FALSE),VLOOKUP(F329,classifications!I$2:K$28,3,FALSE))</f>
        <v>Predominantly Urban</v>
      </c>
      <c r="I329" s="153">
        <v>7870</v>
      </c>
      <c r="J329" s="153">
        <v>1730</v>
      </c>
      <c r="K329" s="153">
        <v>0</v>
      </c>
      <c r="L329" s="153">
        <v>33850</v>
      </c>
      <c r="M329" s="153">
        <v>43450</v>
      </c>
      <c r="N329" s="153"/>
    </row>
    <row r="330" spans="2:14" x14ac:dyDescent="0.25">
      <c r="B330" s="126" t="s">
        <v>963</v>
      </c>
      <c r="C330" s="126" t="s">
        <v>964</v>
      </c>
      <c r="D330" s="126" t="s">
        <v>965</v>
      </c>
      <c r="E330" s="127"/>
      <c r="F330" s="126" t="s">
        <v>966</v>
      </c>
      <c r="G330" s="90" t="str">
        <f>VLOOKUP(F330,regions!A$2:C$419,3,FALSE)</f>
        <v>Shire district</v>
      </c>
      <c r="H330" s="90" t="str">
        <f>IFERROR(VLOOKUP(F330,classifications!A$3:C$328,3,FALSE),VLOOKUP(F330,classifications!I$2:K$28,3,FALSE))</f>
        <v>Predominantly Rural</v>
      </c>
      <c r="I330" s="153">
        <v>3830</v>
      </c>
      <c r="J330" s="153">
        <v>1130</v>
      </c>
      <c r="K330" s="153">
        <v>1020</v>
      </c>
      <c r="L330" s="153">
        <v>42700</v>
      </c>
      <c r="M330" s="153">
        <v>48680</v>
      </c>
      <c r="N330" s="153"/>
    </row>
    <row r="331" spans="2:14" x14ac:dyDescent="0.25">
      <c r="B331" s="126" t="s">
        <v>967</v>
      </c>
      <c r="C331" s="126" t="s">
        <v>968</v>
      </c>
      <c r="D331" s="126" t="s">
        <v>969</v>
      </c>
      <c r="E331" s="127"/>
      <c r="F331" s="126" t="s">
        <v>970</v>
      </c>
      <c r="G331" s="90" t="str">
        <f>VLOOKUP(F331,regions!A$2:C$419,3,FALSE)</f>
        <v>Shire district</v>
      </c>
      <c r="H331" s="90" t="str">
        <f>IFERROR(VLOOKUP(F331,classifications!A$3:C$328,3,FALSE),VLOOKUP(F331,classifications!I$2:K$28,3,FALSE))</f>
        <v>Predominantly Rural</v>
      </c>
      <c r="I331" s="153">
        <v>3860</v>
      </c>
      <c r="J331" s="153">
        <v>930</v>
      </c>
      <c r="K331" s="153">
        <v>0</v>
      </c>
      <c r="L331" s="153">
        <v>34490</v>
      </c>
      <c r="M331" s="153">
        <v>39280</v>
      </c>
      <c r="N331" s="153"/>
    </row>
    <row r="332" spans="2:14" x14ac:dyDescent="0.25">
      <c r="B332" s="126" t="s">
        <v>971</v>
      </c>
      <c r="C332" s="126" t="s">
        <v>972</v>
      </c>
      <c r="D332" s="126" t="s">
        <v>973</v>
      </c>
      <c r="E332" s="127"/>
      <c r="F332" s="126" t="s">
        <v>974</v>
      </c>
      <c r="G332" s="90" t="str">
        <f>VLOOKUP(F332,regions!A$2:C$419,3,FALSE)</f>
        <v>Shire district</v>
      </c>
      <c r="H332" s="90" t="str">
        <f>IFERROR(VLOOKUP(F332,classifications!A$3:C$328,3,FALSE),VLOOKUP(F332,classifications!I$2:K$28,3,FALSE))</f>
        <v>Predominantly Rural</v>
      </c>
      <c r="I332" s="153">
        <v>6170</v>
      </c>
      <c r="J332" s="153">
        <v>1940</v>
      </c>
      <c r="K332" s="153">
        <v>70</v>
      </c>
      <c r="L332" s="153">
        <v>52850</v>
      </c>
      <c r="M332" s="153">
        <v>61030</v>
      </c>
      <c r="N332" s="153"/>
    </row>
    <row r="333" spans="2:14" x14ac:dyDescent="0.25">
      <c r="B333" s="126" t="s">
        <v>975</v>
      </c>
      <c r="C333" s="126" t="s">
        <v>976</v>
      </c>
      <c r="D333" s="126" t="s">
        <v>977</v>
      </c>
      <c r="E333" s="127"/>
      <c r="F333" s="126" t="s">
        <v>978</v>
      </c>
      <c r="G333" s="90" t="str">
        <f>VLOOKUP(F333,regions!A$2:C$419,3,FALSE)</f>
        <v>Shire district</v>
      </c>
      <c r="H333" s="90" t="str">
        <f>IFERROR(VLOOKUP(F333,classifications!A$3:C$328,3,FALSE),VLOOKUP(F333,classifications!I$2:K$28,3,FALSE))</f>
        <v>Predominantly Rural</v>
      </c>
      <c r="I333" s="153">
        <v>10</v>
      </c>
      <c r="J333" s="153">
        <v>4620</v>
      </c>
      <c r="K333" s="153">
        <v>180</v>
      </c>
      <c r="L333" s="153">
        <v>36180</v>
      </c>
      <c r="M333" s="153">
        <v>40980</v>
      </c>
      <c r="N333" s="153"/>
    </row>
    <row r="334" spans="2:14" x14ac:dyDescent="0.25">
      <c r="I334" s="153"/>
      <c r="J334" s="153"/>
      <c r="K334" s="153"/>
      <c r="L334" s="153"/>
      <c r="M334" s="153"/>
      <c r="N334" s="153"/>
    </row>
    <row r="335" spans="2:14" x14ac:dyDescent="0.25">
      <c r="B335" s="126"/>
      <c r="C335" s="126"/>
      <c r="D335" s="126" t="s">
        <v>979</v>
      </c>
      <c r="E335" s="127" t="s">
        <v>980</v>
      </c>
      <c r="F335" s="127" t="s">
        <v>980</v>
      </c>
      <c r="G335" s="90" t="str">
        <f>VLOOKUP(F335,regions!A$2:C$419,3,FALSE)</f>
        <v>Shire county</v>
      </c>
      <c r="I335" s="157">
        <v>21460</v>
      </c>
      <c r="J335" s="157">
        <v>42830</v>
      </c>
      <c r="K335" s="157">
        <v>1240</v>
      </c>
      <c r="L335" s="157">
        <v>343780</v>
      </c>
      <c r="M335" s="157">
        <v>409310</v>
      </c>
      <c r="N335" s="153"/>
    </row>
    <row r="336" spans="2:14" x14ac:dyDescent="0.25">
      <c r="B336" s="126" t="s">
        <v>981</v>
      </c>
      <c r="C336" s="126" t="s">
        <v>982</v>
      </c>
      <c r="D336" s="126" t="s">
        <v>983</v>
      </c>
      <c r="E336" s="127"/>
      <c r="F336" s="126" t="s">
        <v>984</v>
      </c>
      <c r="G336" s="90" t="str">
        <f>VLOOKUP(F336,regions!A$2:C$419,3,FALSE)</f>
        <v>Shire district</v>
      </c>
      <c r="H336" s="90" t="str">
        <f>IFERROR(VLOOKUP(F336,classifications!A$3:C$328,3,FALSE),VLOOKUP(F336,classifications!I$2:K$28,3,FALSE))</f>
        <v>Predominantly Rural</v>
      </c>
      <c r="I336" s="153">
        <v>10</v>
      </c>
      <c r="J336" s="153">
        <v>8200</v>
      </c>
      <c r="K336" s="153">
        <v>370</v>
      </c>
      <c r="L336" s="153">
        <v>49950</v>
      </c>
      <c r="M336" s="153">
        <v>58520</v>
      </c>
      <c r="N336" s="153"/>
    </row>
    <row r="337" spans="2:14" x14ac:dyDescent="0.25">
      <c r="B337" s="126" t="s">
        <v>985</v>
      </c>
      <c r="C337" s="126" t="s">
        <v>986</v>
      </c>
      <c r="D337" s="126" t="s">
        <v>987</v>
      </c>
      <c r="E337" s="127"/>
      <c r="F337" s="126" t="s">
        <v>988</v>
      </c>
      <c r="G337" s="90" t="str">
        <f>VLOOKUP(F337,regions!A$2:C$419,3,FALSE)</f>
        <v>Shire district</v>
      </c>
      <c r="H337" s="90" t="str">
        <f>IFERROR(VLOOKUP(F337,classifications!A$3:C$328,3,FALSE),VLOOKUP(F337,classifications!I$2:K$28,3,FALSE))</f>
        <v>Urban with Significant Rural</v>
      </c>
      <c r="I337" s="153">
        <v>0</v>
      </c>
      <c r="J337" s="153">
        <v>4910</v>
      </c>
      <c r="K337" s="153">
        <v>140</v>
      </c>
      <c r="L337" s="153">
        <v>50590</v>
      </c>
      <c r="M337" s="153">
        <v>55640</v>
      </c>
      <c r="N337" s="153"/>
    </row>
    <row r="338" spans="2:14" x14ac:dyDescent="0.25">
      <c r="B338" s="126" t="s">
        <v>989</v>
      </c>
      <c r="C338" s="126" t="s">
        <v>990</v>
      </c>
      <c r="D338" s="126" t="s">
        <v>991</v>
      </c>
      <c r="E338" s="127"/>
      <c r="F338" s="126" t="s">
        <v>992</v>
      </c>
      <c r="G338" s="90" t="str">
        <f>VLOOKUP(F338,regions!A$2:C$419,3,FALSE)</f>
        <v>Shire district</v>
      </c>
      <c r="H338" s="90" t="str">
        <f>IFERROR(VLOOKUP(F338,classifications!A$3:C$328,3,FALSE),VLOOKUP(F338,classifications!I$2:K$28,3,FALSE))</f>
        <v>Urban with Significant Rural</v>
      </c>
      <c r="I338" s="153">
        <v>5970</v>
      </c>
      <c r="J338" s="153">
        <v>1790</v>
      </c>
      <c r="K338" s="153">
        <v>20</v>
      </c>
      <c r="L338" s="153">
        <v>37100</v>
      </c>
      <c r="M338" s="153">
        <v>44880</v>
      </c>
      <c r="N338" s="153"/>
    </row>
    <row r="339" spans="2:14" x14ac:dyDescent="0.25">
      <c r="B339" s="126" t="s">
        <v>993</v>
      </c>
      <c r="C339" s="126" t="s">
        <v>994</v>
      </c>
      <c r="D339" s="126" t="s">
        <v>995</v>
      </c>
      <c r="E339" s="127"/>
      <c r="F339" s="126" t="s">
        <v>996</v>
      </c>
      <c r="G339" s="90" t="str">
        <f>VLOOKUP(F339,regions!A$2:C$419,3,FALSE)</f>
        <v>Shire district</v>
      </c>
      <c r="H339" s="90" t="str">
        <f>IFERROR(VLOOKUP(F339,classifications!A$3:C$328,3,FALSE),VLOOKUP(F339,classifications!I$2:K$28,3,FALSE))</f>
        <v>Predominantly Rural</v>
      </c>
      <c r="I339" s="153">
        <v>0</v>
      </c>
      <c r="J339" s="153">
        <v>9620</v>
      </c>
      <c r="K339" s="153">
        <v>690</v>
      </c>
      <c r="L339" s="153">
        <v>64970</v>
      </c>
      <c r="M339" s="153">
        <v>75280</v>
      </c>
      <c r="N339" s="153"/>
    </row>
    <row r="340" spans="2:14" x14ac:dyDescent="0.25">
      <c r="B340" s="126" t="s">
        <v>997</v>
      </c>
      <c r="C340" s="126" t="s">
        <v>998</v>
      </c>
      <c r="D340" s="126" t="s">
        <v>999</v>
      </c>
      <c r="E340" s="127"/>
      <c r="F340" s="126" t="s">
        <v>1000</v>
      </c>
      <c r="G340" s="90" t="str">
        <f>VLOOKUP(F340,regions!A$2:C$419,3,FALSE)</f>
        <v>Shire district</v>
      </c>
      <c r="H340" s="90" t="str">
        <f>IFERROR(VLOOKUP(F340,classifications!A$3:C$328,3,FALSE),VLOOKUP(F340,classifications!I$2:K$28,3,FALSE))</f>
        <v>Predominantly Rural</v>
      </c>
      <c r="I340" s="153">
        <v>0</v>
      </c>
      <c r="J340" s="153">
        <v>6360</v>
      </c>
      <c r="K340" s="153">
        <v>0</v>
      </c>
      <c r="L340" s="153">
        <v>47760</v>
      </c>
      <c r="M340" s="153">
        <v>54130</v>
      </c>
      <c r="N340" s="153"/>
    </row>
    <row r="341" spans="2:14" x14ac:dyDescent="0.25">
      <c r="B341" s="126" t="s">
        <v>1001</v>
      </c>
      <c r="C341" s="126" t="s">
        <v>1002</v>
      </c>
      <c r="D341" s="126" t="s">
        <v>1003</v>
      </c>
      <c r="E341" s="127"/>
      <c r="F341" s="126" t="s">
        <v>1004</v>
      </c>
      <c r="G341" s="90" t="str">
        <f>VLOOKUP(F341,regions!A$2:C$419,3,FALSE)</f>
        <v>Shire district</v>
      </c>
      <c r="H341" s="90" t="str">
        <f>IFERROR(VLOOKUP(F341,classifications!A$3:C$328,3,FALSE),VLOOKUP(F341,classifications!I$2:K$28,3,FALSE))</f>
        <v>Predominantly Urban</v>
      </c>
      <c r="I341" s="153">
        <v>15470</v>
      </c>
      <c r="J341" s="153">
        <v>5350</v>
      </c>
      <c r="K341" s="153">
        <v>0</v>
      </c>
      <c r="L341" s="153">
        <v>43420</v>
      </c>
      <c r="M341" s="153">
        <v>64230</v>
      </c>
      <c r="N341" s="153"/>
    </row>
    <row r="342" spans="2:14" x14ac:dyDescent="0.25">
      <c r="B342" s="126" t="s">
        <v>1005</v>
      </c>
      <c r="C342" s="126" t="s">
        <v>1006</v>
      </c>
      <c r="D342" s="126" t="s">
        <v>1007</v>
      </c>
      <c r="E342" s="127"/>
      <c r="F342" s="126" t="s">
        <v>1008</v>
      </c>
      <c r="G342" s="90" t="str">
        <f>VLOOKUP(F342,regions!A$2:C$419,3,FALSE)</f>
        <v>Shire district</v>
      </c>
      <c r="H342" s="90" t="str">
        <f>IFERROR(VLOOKUP(F342,classifications!A$3:C$328,3,FALSE),VLOOKUP(F342,classifications!I$2:K$28,3,FALSE))</f>
        <v>Predominantly Rural</v>
      </c>
      <c r="I342" s="153">
        <v>10</v>
      </c>
      <c r="J342" s="153">
        <v>6620</v>
      </c>
      <c r="K342" s="153">
        <v>20</v>
      </c>
      <c r="L342" s="153">
        <v>49990</v>
      </c>
      <c r="M342" s="153">
        <v>56640</v>
      </c>
      <c r="N342" s="153"/>
    </row>
    <row r="343" spans="2:14" x14ac:dyDescent="0.25">
      <c r="I343" s="153"/>
      <c r="J343" s="153"/>
      <c r="K343" s="153"/>
      <c r="L343" s="153"/>
      <c r="M343" s="153"/>
      <c r="N343" s="153"/>
    </row>
    <row r="344" spans="2:14" x14ac:dyDescent="0.25">
      <c r="B344" s="126"/>
      <c r="C344" s="126"/>
      <c r="D344" s="126" t="s">
        <v>1009</v>
      </c>
      <c r="E344" s="127" t="s">
        <v>1010</v>
      </c>
      <c r="F344" s="127" t="s">
        <v>1010</v>
      </c>
      <c r="G344" s="90" t="str">
        <f>VLOOKUP(F344,regions!A$2:C$419,3,FALSE)</f>
        <v>Shire county</v>
      </c>
      <c r="I344" s="156">
        <v>20470</v>
      </c>
      <c r="J344" s="156">
        <v>26940</v>
      </c>
      <c r="K344" s="156">
        <v>60</v>
      </c>
      <c r="L344" s="156">
        <v>257620</v>
      </c>
      <c r="M344" s="156">
        <v>305100</v>
      </c>
      <c r="N344" s="153"/>
    </row>
    <row r="345" spans="2:14" x14ac:dyDescent="0.25">
      <c r="B345" s="126" t="s">
        <v>1011</v>
      </c>
      <c r="C345" s="126" t="s">
        <v>1012</v>
      </c>
      <c r="D345" s="126" t="s">
        <v>1013</v>
      </c>
      <c r="E345" s="127"/>
      <c r="F345" s="126" t="s">
        <v>1014</v>
      </c>
      <c r="G345" s="90" t="str">
        <f>VLOOKUP(F345,regions!A$2:C$419,3,FALSE)</f>
        <v>Shire district</v>
      </c>
      <c r="H345" s="90" t="str">
        <f>IFERROR(VLOOKUP(F345,classifications!A$3:C$328,3,FALSE),VLOOKUP(F345,classifications!I$2:K$28,3,FALSE))</f>
        <v>Predominantly Urban</v>
      </c>
      <c r="I345" s="153">
        <v>4740</v>
      </c>
      <c r="J345" s="153">
        <v>1030</v>
      </c>
      <c r="K345" s="153">
        <v>0</v>
      </c>
      <c r="L345" s="153">
        <v>21710</v>
      </c>
      <c r="M345" s="153">
        <v>27480</v>
      </c>
      <c r="N345" s="153"/>
    </row>
    <row r="346" spans="2:14" x14ac:dyDescent="0.25">
      <c r="B346" s="126" t="s">
        <v>1015</v>
      </c>
      <c r="C346" s="126" t="s">
        <v>1016</v>
      </c>
      <c r="D346" s="126" t="s">
        <v>1017</v>
      </c>
      <c r="E346" s="127"/>
      <c r="F346" s="126" t="s">
        <v>1018</v>
      </c>
      <c r="G346" s="90" t="str">
        <f>VLOOKUP(F346,regions!A$2:C$419,3,FALSE)</f>
        <v>Shire district</v>
      </c>
      <c r="H346" s="90" t="str">
        <f>IFERROR(VLOOKUP(F346,classifications!A$3:C$328,3,FALSE),VLOOKUP(F346,classifications!I$2:K$28,3,FALSE))</f>
        <v>Predominantly Rural</v>
      </c>
      <c r="I346" s="153">
        <v>0</v>
      </c>
      <c r="J346" s="153">
        <v>4750</v>
      </c>
      <c r="K346" s="153">
        <v>0</v>
      </c>
      <c r="L346" s="153">
        <v>28360</v>
      </c>
      <c r="M346" s="153">
        <v>33110</v>
      </c>
      <c r="N346" s="153"/>
    </row>
    <row r="347" spans="2:14" x14ac:dyDescent="0.25">
      <c r="B347" s="126" t="s">
        <v>1019</v>
      </c>
      <c r="C347" s="126" t="s">
        <v>1020</v>
      </c>
      <c r="D347" s="126" t="s">
        <v>1021</v>
      </c>
      <c r="E347" s="127"/>
      <c r="F347" s="126" t="s">
        <v>1022</v>
      </c>
      <c r="G347" s="90" t="str">
        <f>VLOOKUP(F347,regions!A$2:C$419,3,FALSE)</f>
        <v>Shire district</v>
      </c>
      <c r="H347" s="90" t="str">
        <f>IFERROR(VLOOKUP(F347,classifications!A$3:C$328,3,FALSE),VLOOKUP(F347,classifications!I$2:K$28,3,FALSE))</f>
        <v>Predominantly Rural</v>
      </c>
      <c r="I347" s="153">
        <v>0</v>
      </c>
      <c r="J347" s="153">
        <v>5050</v>
      </c>
      <c r="K347" s="153">
        <v>10</v>
      </c>
      <c r="L347" s="153">
        <v>33020</v>
      </c>
      <c r="M347" s="153">
        <v>38070</v>
      </c>
      <c r="N347" s="153"/>
    </row>
    <row r="348" spans="2:14" x14ac:dyDescent="0.25">
      <c r="B348" s="126" t="s">
        <v>1023</v>
      </c>
      <c r="C348" s="126" t="s">
        <v>1024</v>
      </c>
      <c r="D348" s="126" t="s">
        <v>1025</v>
      </c>
      <c r="E348" s="127"/>
      <c r="F348" s="126" t="s">
        <v>1026</v>
      </c>
      <c r="G348" s="90" t="str">
        <f>VLOOKUP(F348,regions!A$2:C$419,3,FALSE)</f>
        <v>Shire district</v>
      </c>
      <c r="H348" s="90" t="str">
        <f>IFERROR(VLOOKUP(F348,classifications!A$3:C$328,3,FALSE),VLOOKUP(F348,classifications!I$2:K$28,3,FALSE))</f>
        <v>Predominantly Urban</v>
      </c>
      <c r="I348" s="153">
        <v>3750</v>
      </c>
      <c r="J348" s="153">
        <v>2020</v>
      </c>
      <c r="K348" s="153">
        <v>10</v>
      </c>
      <c r="L348" s="153">
        <v>36890</v>
      </c>
      <c r="M348" s="153">
        <v>42670</v>
      </c>
      <c r="N348" s="153"/>
    </row>
    <row r="349" spans="2:14" x14ac:dyDescent="0.25">
      <c r="B349" s="126" t="s">
        <v>1027</v>
      </c>
      <c r="C349" s="126" t="s">
        <v>1028</v>
      </c>
      <c r="D349" s="126" t="s">
        <v>1029</v>
      </c>
      <c r="E349" s="127"/>
      <c r="F349" s="126" t="s">
        <v>1030</v>
      </c>
      <c r="G349" s="90" t="str">
        <f>VLOOKUP(F349,regions!A$2:C$419,3,FALSE)</f>
        <v>Shire district</v>
      </c>
      <c r="H349" s="90" t="str">
        <f>IFERROR(VLOOKUP(F349,classifications!A$3:C$328,3,FALSE),VLOOKUP(F349,classifications!I$2:K$28,3,FALSE))</f>
        <v>Predominantly Urban</v>
      </c>
      <c r="I349" s="153">
        <v>11980</v>
      </c>
      <c r="J349" s="153">
        <v>4220</v>
      </c>
      <c r="K349" s="153">
        <v>30</v>
      </c>
      <c r="L349" s="153">
        <v>77030</v>
      </c>
      <c r="M349" s="153">
        <v>93260</v>
      </c>
      <c r="N349" s="153"/>
    </row>
    <row r="350" spans="2:14" x14ac:dyDescent="0.25">
      <c r="B350" s="126" t="s">
        <v>1031</v>
      </c>
      <c r="C350" s="126" t="s">
        <v>1032</v>
      </c>
      <c r="D350" s="126" t="s">
        <v>1033</v>
      </c>
      <c r="E350" s="127"/>
      <c r="F350" s="126" t="s">
        <v>1034</v>
      </c>
      <c r="G350" s="90" t="str">
        <f>VLOOKUP(F350,regions!A$2:C$419,3,FALSE)</f>
        <v>Shire district</v>
      </c>
      <c r="H350" s="90" t="str">
        <f>IFERROR(VLOOKUP(F350,classifications!A$3:C$328,3,FALSE),VLOOKUP(F350,classifications!I$2:K$28,3,FALSE))</f>
        <v>Predominantly Rural</v>
      </c>
      <c r="I350" s="153">
        <v>10</v>
      </c>
      <c r="J350" s="153">
        <v>3860</v>
      </c>
      <c r="K350" s="153">
        <v>20</v>
      </c>
      <c r="L350" s="153">
        <v>33040</v>
      </c>
      <c r="M350" s="153">
        <v>36930</v>
      </c>
      <c r="N350" s="153"/>
    </row>
    <row r="351" spans="2:14" x14ac:dyDescent="0.25">
      <c r="B351" s="126" t="s">
        <v>1035</v>
      </c>
      <c r="C351" s="126" t="s">
        <v>1036</v>
      </c>
      <c r="D351" s="126" t="s">
        <v>1037</v>
      </c>
      <c r="E351" s="127"/>
      <c r="F351" s="126" t="s">
        <v>1038</v>
      </c>
      <c r="G351" s="90" t="str">
        <f>VLOOKUP(F351,regions!A$2:C$419,3,FALSE)</f>
        <v>Shire district</v>
      </c>
      <c r="H351" s="90" t="str">
        <f>IFERROR(VLOOKUP(F351,classifications!A$3:C$328,3,FALSE),VLOOKUP(F351,classifications!I$2:K$28,3,FALSE))</f>
        <v>Urban with Significant Rural</v>
      </c>
      <c r="I351" s="153">
        <v>0</v>
      </c>
      <c r="J351" s="153">
        <v>6020</v>
      </c>
      <c r="K351" s="153">
        <v>0</v>
      </c>
      <c r="L351" s="153">
        <v>27580</v>
      </c>
      <c r="M351" s="153">
        <v>33590</v>
      </c>
      <c r="N351" s="153"/>
    </row>
    <row r="352" spans="2:14" x14ac:dyDescent="0.25">
      <c r="I352" s="153"/>
      <c r="J352" s="153"/>
      <c r="K352" s="153"/>
      <c r="L352" s="153"/>
      <c r="M352" s="153"/>
      <c r="N352" s="153"/>
    </row>
    <row r="353" spans="2:14" x14ac:dyDescent="0.25">
      <c r="B353" s="126"/>
      <c r="C353" s="126"/>
      <c r="D353" s="126" t="s">
        <v>1542</v>
      </c>
      <c r="E353" s="127" t="s">
        <v>1543</v>
      </c>
      <c r="F353" s="126"/>
      <c r="I353" s="131"/>
      <c r="J353" s="131"/>
      <c r="K353" s="131"/>
      <c r="L353" s="131"/>
      <c r="M353" s="131"/>
      <c r="N353" s="153"/>
    </row>
    <row r="354" spans="2:14" x14ac:dyDescent="0.25">
      <c r="B354" s="126" t="s">
        <v>1544</v>
      </c>
      <c r="C354" s="126" t="s">
        <v>1545</v>
      </c>
      <c r="D354" s="126" t="s">
        <v>1546</v>
      </c>
      <c r="E354" s="127"/>
      <c r="F354" s="126" t="s">
        <v>1547</v>
      </c>
      <c r="G354" s="126"/>
      <c r="H354" s="126"/>
      <c r="I354" s="131"/>
      <c r="J354" s="131"/>
      <c r="K354" s="131"/>
      <c r="L354" s="131"/>
      <c r="M354" s="131"/>
      <c r="N354" s="153"/>
    </row>
    <row r="355" spans="2:14" x14ac:dyDescent="0.25">
      <c r="B355" s="126" t="s">
        <v>1548</v>
      </c>
      <c r="C355" s="126" t="s">
        <v>1549</v>
      </c>
      <c r="D355" s="126" t="s">
        <v>1550</v>
      </c>
      <c r="E355" s="127"/>
      <c r="F355" s="126" t="s">
        <v>1551</v>
      </c>
      <c r="G355" s="126"/>
      <c r="H355" s="126"/>
      <c r="I355" s="131"/>
      <c r="J355" s="131"/>
      <c r="K355" s="131"/>
      <c r="L355" s="131"/>
      <c r="M355" s="131"/>
      <c r="N355" s="153"/>
    </row>
    <row r="356" spans="2:14" x14ac:dyDescent="0.25">
      <c r="B356" s="126" t="s">
        <v>1552</v>
      </c>
      <c r="C356" s="126" t="s">
        <v>1553</v>
      </c>
      <c r="D356" s="126" t="s">
        <v>1554</v>
      </c>
      <c r="E356" s="127"/>
      <c r="F356" s="126" t="s">
        <v>1555</v>
      </c>
      <c r="G356" s="126"/>
      <c r="H356" s="126"/>
      <c r="I356" s="131"/>
      <c r="J356" s="131"/>
      <c r="K356" s="131"/>
      <c r="L356" s="131"/>
      <c r="M356" s="131"/>
      <c r="N356" s="153"/>
    </row>
    <row r="357" spans="2:14" x14ac:dyDescent="0.25">
      <c r="B357" s="126" t="s">
        <v>1556</v>
      </c>
      <c r="C357" s="126" t="s">
        <v>1557</v>
      </c>
      <c r="D357" s="126" t="s">
        <v>1558</v>
      </c>
      <c r="E357" s="127"/>
      <c r="F357" s="126" t="s">
        <v>1559</v>
      </c>
      <c r="G357" s="126"/>
      <c r="H357" s="126"/>
      <c r="I357" s="131"/>
      <c r="J357" s="131"/>
      <c r="K357" s="131"/>
      <c r="L357" s="131"/>
      <c r="M357" s="131"/>
      <c r="N357" s="153"/>
    </row>
    <row r="358" spans="2:14" x14ac:dyDescent="0.25">
      <c r="B358" s="126" t="s">
        <v>1560</v>
      </c>
      <c r="C358" s="126" t="s">
        <v>1561</v>
      </c>
      <c r="D358" s="126" t="s">
        <v>1562</v>
      </c>
      <c r="E358" s="127"/>
      <c r="F358" s="126" t="s">
        <v>1563</v>
      </c>
      <c r="G358" s="126"/>
      <c r="H358" s="126"/>
      <c r="I358" s="131"/>
      <c r="J358" s="131"/>
      <c r="K358" s="131"/>
      <c r="L358" s="131"/>
      <c r="M358" s="131"/>
      <c r="N358" s="153"/>
    </row>
    <row r="359" spans="2:14" x14ac:dyDescent="0.25">
      <c r="B359" s="126" t="s">
        <v>1564</v>
      </c>
      <c r="C359" s="126" t="s">
        <v>1565</v>
      </c>
      <c r="D359" s="126" t="s">
        <v>1566</v>
      </c>
      <c r="E359" s="127"/>
      <c r="F359" s="126" t="s">
        <v>1567</v>
      </c>
      <c r="G359" s="126"/>
      <c r="H359" s="126"/>
      <c r="I359" s="131"/>
      <c r="J359" s="131"/>
      <c r="K359" s="131"/>
      <c r="L359" s="131"/>
      <c r="M359" s="131"/>
      <c r="N359" s="153"/>
    </row>
    <row r="360" spans="2:14" x14ac:dyDescent="0.25">
      <c r="I360" s="153"/>
      <c r="J360" s="153"/>
      <c r="K360" s="153"/>
      <c r="L360" s="153"/>
      <c r="M360" s="153"/>
      <c r="N360" s="153"/>
    </row>
    <row r="361" spans="2:14" x14ac:dyDescent="0.25">
      <c r="B361" s="126"/>
      <c r="C361" s="126"/>
      <c r="D361" s="126" t="s">
        <v>1039</v>
      </c>
      <c r="E361" s="127" t="s">
        <v>1040</v>
      </c>
      <c r="F361" s="127" t="s">
        <v>1040</v>
      </c>
      <c r="G361" s="90" t="str">
        <f>VLOOKUP(F361,regions!A$2:C$419,3,FALSE)</f>
        <v>Shire county</v>
      </c>
      <c r="I361" s="157">
        <v>8630</v>
      </c>
      <c r="J361" s="157">
        <v>21880</v>
      </c>
      <c r="K361" s="157">
        <v>3110</v>
      </c>
      <c r="L361" s="157">
        <v>247820</v>
      </c>
      <c r="M361" s="156">
        <v>281440</v>
      </c>
      <c r="N361" s="153"/>
    </row>
    <row r="362" spans="2:14" x14ac:dyDescent="0.25">
      <c r="B362" s="126" t="s">
        <v>1041</v>
      </c>
      <c r="C362" s="126" t="s">
        <v>1042</v>
      </c>
      <c r="D362" s="126" t="s">
        <v>1043</v>
      </c>
      <c r="E362" s="127"/>
      <c r="F362" s="126" t="s">
        <v>1044</v>
      </c>
      <c r="G362" s="90" t="str">
        <f>VLOOKUP(F362,regions!A$2:C$419,3,FALSE)</f>
        <v>Shire district</v>
      </c>
      <c r="H362" s="90" t="str">
        <f>IFERROR(VLOOKUP(F362,classifications!A$3:C$328,3,FALSE),VLOOKUP(F362,classifications!I$2:K$28,3,FALSE))</f>
        <v>Predominantly Rural</v>
      </c>
      <c r="I362" s="153">
        <v>0</v>
      </c>
      <c r="J362" s="153">
        <v>2400</v>
      </c>
      <c r="K362" s="153">
        <v>0</v>
      </c>
      <c r="L362" s="153">
        <v>25040</v>
      </c>
      <c r="M362" s="153">
        <v>27440</v>
      </c>
      <c r="N362" s="153"/>
    </row>
    <row r="363" spans="2:14" x14ac:dyDescent="0.25">
      <c r="B363" s="126" t="s">
        <v>1045</v>
      </c>
      <c r="C363" s="126" t="s">
        <v>1046</v>
      </c>
      <c r="D363" s="126" t="s">
        <v>1047</v>
      </c>
      <c r="E363" s="127"/>
      <c r="F363" s="126" t="s">
        <v>1048</v>
      </c>
      <c r="G363" s="90" t="str">
        <f>VLOOKUP(F363,regions!A$2:C$419,3,FALSE)</f>
        <v>Shire district</v>
      </c>
      <c r="H363" s="90" t="str">
        <f>IFERROR(VLOOKUP(F363,classifications!A$3:C$328,3,FALSE),VLOOKUP(F363,classifications!I$2:K$28,3,FALSE))</f>
        <v>Predominantly Rural</v>
      </c>
      <c r="I363" s="153">
        <v>0</v>
      </c>
      <c r="J363" s="153">
        <v>5090</v>
      </c>
      <c r="K363" s="153">
        <v>850</v>
      </c>
      <c r="L363" s="153">
        <v>34380</v>
      </c>
      <c r="M363" s="153">
        <v>40320</v>
      </c>
      <c r="N363" s="153"/>
    </row>
    <row r="364" spans="2:14" x14ac:dyDescent="0.25">
      <c r="B364" s="126" t="s">
        <v>1049</v>
      </c>
      <c r="C364" s="126" t="s">
        <v>1050</v>
      </c>
      <c r="D364" s="126" t="s">
        <v>1051</v>
      </c>
      <c r="E364" s="127"/>
      <c r="F364" s="126" t="s">
        <v>1052</v>
      </c>
      <c r="G364" s="90" t="str">
        <f>VLOOKUP(F364,regions!A$2:C$419,3,FALSE)</f>
        <v>Shire district</v>
      </c>
      <c r="H364" s="90" t="str">
        <f>IFERROR(VLOOKUP(F364,classifications!A$3:C$328,3,FALSE),VLOOKUP(F364,classifications!I$2:K$28,3,FALSE))</f>
        <v>Urban with Significant Rural</v>
      </c>
      <c r="I364" s="153">
        <v>3910</v>
      </c>
      <c r="J364" s="153">
        <v>2690</v>
      </c>
      <c r="K364" s="153">
        <v>650</v>
      </c>
      <c r="L364" s="153">
        <v>63630</v>
      </c>
      <c r="M364" s="153">
        <v>70870</v>
      </c>
      <c r="N364" s="153"/>
    </row>
    <row r="365" spans="2:14" x14ac:dyDescent="0.25">
      <c r="B365" s="126" t="s">
        <v>1053</v>
      </c>
      <c r="C365" s="126" t="s">
        <v>1054</v>
      </c>
      <c r="D365" s="126" t="s">
        <v>1055</v>
      </c>
      <c r="E365" s="127"/>
      <c r="F365" s="126" t="s">
        <v>1056</v>
      </c>
      <c r="G365" s="90" t="str">
        <f>VLOOKUP(F365,regions!A$2:C$419,3,FALSE)</f>
        <v>Shire district</v>
      </c>
      <c r="H365" s="90" t="str">
        <f>IFERROR(VLOOKUP(F365,classifications!A$3:C$328,3,FALSE),VLOOKUP(F365,classifications!I$2:K$28,3,FALSE))</f>
        <v>Predominantly Rural</v>
      </c>
      <c r="I365" s="153">
        <v>1580</v>
      </c>
      <c r="J365" s="153">
        <v>710</v>
      </c>
      <c r="K365" s="153">
        <v>1590</v>
      </c>
      <c r="L365" s="153">
        <v>19310</v>
      </c>
      <c r="M365" s="153">
        <v>23190</v>
      </c>
      <c r="N365" s="153"/>
    </row>
    <row r="366" spans="2:14" x14ac:dyDescent="0.25">
      <c r="B366" s="126" t="s">
        <v>1057</v>
      </c>
      <c r="C366" s="126" t="s">
        <v>1058</v>
      </c>
      <c r="D366" s="126" t="s">
        <v>1059</v>
      </c>
      <c r="E366" s="127"/>
      <c r="F366" s="126" t="s">
        <v>1060</v>
      </c>
      <c r="G366" s="90" t="str">
        <f>VLOOKUP(F366,regions!A$2:C$419,3,FALSE)</f>
        <v>Shire district</v>
      </c>
      <c r="H366" s="90" t="str">
        <f>IFERROR(VLOOKUP(F366,classifications!A$3:C$328,3,FALSE),VLOOKUP(F366,classifications!I$2:K$28,3,FALSE))</f>
        <v>Predominantly Rural</v>
      </c>
      <c r="I366" s="153">
        <v>0</v>
      </c>
      <c r="J366" s="153">
        <v>3120</v>
      </c>
      <c r="K366" s="153">
        <v>0</v>
      </c>
      <c r="L366" s="153">
        <v>22290</v>
      </c>
      <c r="M366" s="153">
        <v>25410</v>
      </c>
      <c r="N366" s="153"/>
    </row>
    <row r="367" spans="2:14" x14ac:dyDescent="0.25">
      <c r="B367" s="126" t="s">
        <v>1061</v>
      </c>
      <c r="C367" s="126" t="s">
        <v>1062</v>
      </c>
      <c r="D367" s="126" t="s">
        <v>1063</v>
      </c>
      <c r="E367" s="127"/>
      <c r="F367" s="126" t="s">
        <v>1064</v>
      </c>
      <c r="G367" s="90" t="str">
        <f>VLOOKUP(F367,regions!A$2:C$419,3,FALSE)</f>
        <v>Shire district</v>
      </c>
      <c r="H367" s="90" t="str">
        <f>IFERROR(VLOOKUP(F367,classifications!A$3:C$328,3,FALSE),VLOOKUP(F367,classifications!I$2:K$28,3,FALSE))</f>
        <v>Urban with Significant Rural</v>
      </c>
      <c r="I367" s="153">
        <v>0</v>
      </c>
      <c r="J367" s="153">
        <v>6450</v>
      </c>
      <c r="K367" s="153">
        <v>10</v>
      </c>
      <c r="L367" s="153">
        <v>50660</v>
      </c>
      <c r="M367" s="153">
        <v>57120</v>
      </c>
      <c r="N367" s="153"/>
    </row>
    <row r="368" spans="2:14" x14ac:dyDescent="0.25">
      <c r="B368" s="126" t="s">
        <v>1065</v>
      </c>
      <c r="C368" s="126" t="s">
        <v>1066</v>
      </c>
      <c r="D368" s="126" t="s">
        <v>1067</v>
      </c>
      <c r="E368" s="127"/>
      <c r="F368" s="126" t="s">
        <v>1068</v>
      </c>
      <c r="G368" s="90" t="str">
        <f>VLOOKUP(F368,regions!A$2:C$419,3,FALSE)</f>
        <v>Shire district</v>
      </c>
      <c r="H368" s="90" t="str">
        <f>IFERROR(VLOOKUP(F368,classifications!A$3:C$328,3,FALSE),VLOOKUP(F368,classifications!I$2:K$28,3,FALSE))</f>
        <v>Predominantly Rural</v>
      </c>
      <c r="I368" s="153">
        <v>3140</v>
      </c>
      <c r="J368" s="153">
        <v>1420</v>
      </c>
      <c r="K368" s="153">
        <v>0</v>
      </c>
      <c r="L368" s="153">
        <v>32520</v>
      </c>
      <c r="M368" s="153">
        <v>37090</v>
      </c>
      <c r="N368" s="153"/>
    </row>
    <row r="369" spans="2:14" x14ac:dyDescent="0.25">
      <c r="I369" s="153"/>
      <c r="J369" s="153"/>
      <c r="K369" s="153"/>
      <c r="L369" s="153"/>
      <c r="M369" s="153"/>
      <c r="N369" s="153"/>
    </row>
    <row r="370" spans="2:14" x14ac:dyDescent="0.25">
      <c r="B370" s="126"/>
      <c r="C370" s="126"/>
      <c r="D370" s="126" t="s">
        <v>1069</v>
      </c>
      <c r="E370" s="127" t="s">
        <v>1070</v>
      </c>
      <c r="F370" s="127" t="s">
        <v>1070</v>
      </c>
      <c r="G370" s="90" t="str">
        <f>VLOOKUP(F370,regions!A$2:C$419,3,FALSE)</f>
        <v>Shire county</v>
      </c>
      <c r="I370" s="156">
        <v>30590</v>
      </c>
      <c r="J370" s="156">
        <v>17810</v>
      </c>
      <c r="K370" s="156">
        <v>280</v>
      </c>
      <c r="L370" s="156">
        <v>303780</v>
      </c>
      <c r="M370" s="156">
        <v>352470</v>
      </c>
      <c r="N370" s="153"/>
    </row>
    <row r="371" spans="2:14" x14ac:dyDescent="0.25">
      <c r="B371" s="126" t="s">
        <v>1071</v>
      </c>
      <c r="C371" s="126" t="s">
        <v>1072</v>
      </c>
      <c r="D371" s="126" t="s">
        <v>1073</v>
      </c>
      <c r="E371" s="127"/>
      <c r="F371" s="126" t="s">
        <v>1074</v>
      </c>
      <c r="G371" s="90" t="str">
        <f>VLOOKUP(F371,regions!A$2:C$419,3,FALSE)</f>
        <v>Shire district</v>
      </c>
      <c r="H371" s="90" t="str">
        <f>IFERROR(VLOOKUP(F371,classifications!A$3:C$328,3,FALSE),VLOOKUP(F371,classifications!I$2:K$28,3,FALSE))</f>
        <v>Predominantly Urban</v>
      </c>
      <c r="I371" s="153">
        <v>6860</v>
      </c>
      <c r="J371" s="153">
        <v>1880</v>
      </c>
      <c r="K371" s="153">
        <v>0</v>
      </c>
      <c r="L371" s="153">
        <v>45370</v>
      </c>
      <c r="M371" s="153">
        <v>54100</v>
      </c>
      <c r="N371" s="153"/>
    </row>
    <row r="372" spans="2:14" x14ac:dyDescent="0.25">
      <c r="B372" s="126" t="s">
        <v>1075</v>
      </c>
      <c r="C372" s="126" t="s">
        <v>1076</v>
      </c>
      <c r="D372" s="126" t="s">
        <v>1077</v>
      </c>
      <c r="E372" s="127"/>
      <c r="F372" s="126" t="s">
        <v>1078</v>
      </c>
      <c r="G372" s="90" t="str">
        <f>VLOOKUP(F372,regions!A$2:C$419,3,FALSE)</f>
        <v>Shire district</v>
      </c>
      <c r="H372" s="90" t="str">
        <f>IFERROR(VLOOKUP(F372,classifications!A$3:C$328,3,FALSE),VLOOKUP(F372,classifications!I$2:K$28,3,FALSE))</f>
        <v>Predominantly Rural</v>
      </c>
      <c r="I372" s="153">
        <v>6890</v>
      </c>
      <c r="J372" s="153">
        <v>1210</v>
      </c>
      <c r="K372" s="153">
        <v>50</v>
      </c>
      <c r="L372" s="153">
        <v>42020</v>
      </c>
      <c r="M372" s="153">
        <v>50160</v>
      </c>
      <c r="N372" s="153"/>
    </row>
    <row r="373" spans="2:14" x14ac:dyDescent="0.25">
      <c r="B373" s="126" t="s">
        <v>1079</v>
      </c>
      <c r="C373" s="126" t="s">
        <v>1080</v>
      </c>
      <c r="D373" s="126" t="s">
        <v>1081</v>
      </c>
      <c r="E373" s="127"/>
      <c r="F373" s="126" t="s">
        <v>1082</v>
      </c>
      <c r="G373" s="90" t="str">
        <f>VLOOKUP(F373,regions!A$2:C$419,3,FALSE)</f>
        <v>Shire district</v>
      </c>
      <c r="H373" s="90" t="str">
        <f>IFERROR(VLOOKUP(F373,classifications!A$3:C$328,3,FALSE),VLOOKUP(F373,classifications!I$2:K$28,3,FALSE))</f>
        <v>Predominantly Urban</v>
      </c>
      <c r="I373" s="153">
        <v>4610</v>
      </c>
      <c r="J373" s="153">
        <v>1190</v>
      </c>
      <c r="K373" s="153">
        <v>190</v>
      </c>
      <c r="L373" s="153">
        <v>43030</v>
      </c>
      <c r="M373" s="153">
        <v>49020</v>
      </c>
      <c r="N373" s="153"/>
    </row>
    <row r="374" spans="2:14" x14ac:dyDescent="0.25">
      <c r="B374" s="126" t="s">
        <v>1083</v>
      </c>
      <c r="C374" s="126" t="s">
        <v>1084</v>
      </c>
      <c r="D374" s="126" t="s">
        <v>1085</v>
      </c>
      <c r="E374" s="127"/>
      <c r="F374" s="126" t="s">
        <v>1086</v>
      </c>
      <c r="G374" s="90" t="str">
        <f>VLOOKUP(F374,regions!A$2:C$419,3,FALSE)</f>
        <v>Shire district</v>
      </c>
      <c r="H374" s="90" t="str">
        <f>IFERROR(VLOOKUP(F374,classifications!A$3:C$328,3,FALSE),VLOOKUP(F374,classifications!I$2:K$28,3,FALSE))</f>
        <v>Predominantly Urban</v>
      </c>
      <c r="I374" s="153">
        <v>220</v>
      </c>
      <c r="J374" s="153">
        <v>5030</v>
      </c>
      <c r="K374" s="153">
        <v>0</v>
      </c>
      <c r="L374" s="153">
        <v>46430</v>
      </c>
      <c r="M374" s="153">
        <v>51690</v>
      </c>
      <c r="N374" s="153"/>
    </row>
    <row r="375" spans="2:14" x14ac:dyDescent="0.25">
      <c r="B375" s="126" t="s">
        <v>1087</v>
      </c>
      <c r="C375" s="126" t="s">
        <v>1088</v>
      </c>
      <c r="D375" s="126" t="s">
        <v>1089</v>
      </c>
      <c r="E375" s="127"/>
      <c r="F375" s="126" t="s">
        <v>1090</v>
      </c>
      <c r="G375" s="90" t="str">
        <f>VLOOKUP(F375,regions!A$2:C$419,3,FALSE)</f>
        <v>Shire district</v>
      </c>
      <c r="H375" s="90" t="str">
        <f>IFERROR(VLOOKUP(F375,classifications!A$3:C$328,3,FALSE),VLOOKUP(F375,classifications!I$2:K$28,3,FALSE))</f>
        <v>Predominantly Urban</v>
      </c>
      <c r="I375" s="153">
        <v>6540</v>
      </c>
      <c r="J375" s="153">
        <v>2290</v>
      </c>
      <c r="K375" s="153">
        <v>0</v>
      </c>
      <c r="L375" s="153">
        <v>38750</v>
      </c>
      <c r="M375" s="153">
        <v>47580</v>
      </c>
      <c r="N375" s="153"/>
    </row>
    <row r="376" spans="2:14" x14ac:dyDescent="0.25">
      <c r="B376" s="126" t="s">
        <v>1091</v>
      </c>
      <c r="C376" s="126" t="s">
        <v>1092</v>
      </c>
      <c r="D376" s="126" t="s">
        <v>1093</v>
      </c>
      <c r="E376" s="127"/>
      <c r="F376" s="126" t="s">
        <v>1094</v>
      </c>
      <c r="G376" s="90" t="str">
        <f>VLOOKUP(F376,regions!A$2:C$419,3,FALSE)</f>
        <v>Shire district</v>
      </c>
      <c r="H376" s="90" t="str">
        <f>IFERROR(VLOOKUP(F376,classifications!A$3:C$328,3,FALSE),VLOOKUP(F376,classifications!I$2:K$28,3,FALSE))</f>
        <v>Predominantly Rural</v>
      </c>
      <c r="I376" s="153">
        <v>5440</v>
      </c>
      <c r="J376" s="153">
        <v>2180</v>
      </c>
      <c r="K376" s="153">
        <v>50</v>
      </c>
      <c r="L376" s="153">
        <v>44200</v>
      </c>
      <c r="M376" s="153">
        <v>51870</v>
      </c>
      <c r="N376" s="153"/>
    </row>
    <row r="377" spans="2:14" x14ac:dyDescent="0.25">
      <c r="B377" s="126" t="s">
        <v>1095</v>
      </c>
      <c r="C377" s="126" t="s">
        <v>1096</v>
      </c>
      <c r="D377" s="126" t="s">
        <v>1097</v>
      </c>
      <c r="E377" s="127"/>
      <c r="F377" s="126" t="s">
        <v>1098</v>
      </c>
      <c r="G377" s="90" t="str">
        <f>VLOOKUP(F377,regions!A$2:C$419,3,FALSE)</f>
        <v>Shire district</v>
      </c>
      <c r="H377" s="90" t="str">
        <f>IFERROR(VLOOKUP(F377,classifications!A$3:C$328,3,FALSE),VLOOKUP(F377,classifications!I$2:K$28,3,FALSE))</f>
        <v>Predominantly Rural</v>
      </c>
      <c r="I377" s="153">
        <v>30</v>
      </c>
      <c r="J377" s="153">
        <v>4040</v>
      </c>
      <c r="K377" s="153">
        <v>0</v>
      </c>
      <c r="L377" s="153">
        <v>43990</v>
      </c>
      <c r="M377" s="153">
        <v>48050</v>
      </c>
      <c r="N377" s="153"/>
    </row>
    <row r="378" spans="2:14" x14ac:dyDescent="0.25">
      <c r="I378" s="153"/>
      <c r="J378" s="153"/>
      <c r="K378" s="153"/>
      <c r="L378" s="153"/>
      <c r="M378" s="153"/>
      <c r="N378" s="153"/>
    </row>
    <row r="379" spans="2:14" x14ac:dyDescent="0.25">
      <c r="B379" s="126"/>
      <c r="C379" s="126"/>
      <c r="D379" s="126" t="s">
        <v>1099</v>
      </c>
      <c r="E379" s="127" t="s">
        <v>1100</v>
      </c>
      <c r="F379" s="127" t="s">
        <v>1100</v>
      </c>
      <c r="G379" s="90" t="str">
        <f>VLOOKUP(F379,regions!A$2:C$419,3,FALSE)</f>
        <v>Shire county</v>
      </c>
      <c r="I379" s="156">
        <v>7740</v>
      </c>
      <c r="J379" s="156">
        <v>31080</v>
      </c>
      <c r="K379" s="156">
        <v>2580</v>
      </c>
      <c r="L379" s="156">
        <v>233270</v>
      </c>
      <c r="M379" s="156">
        <v>274670</v>
      </c>
      <c r="N379" s="153"/>
    </row>
    <row r="380" spans="2:14" x14ac:dyDescent="0.25">
      <c r="B380" s="126" t="s">
        <v>1101</v>
      </c>
      <c r="C380" s="126" t="s">
        <v>1102</v>
      </c>
      <c r="D380" s="126" t="s">
        <v>1103</v>
      </c>
      <c r="E380" s="127"/>
      <c r="F380" s="126" t="s">
        <v>1104</v>
      </c>
      <c r="G380" s="90" t="str">
        <f>VLOOKUP(F380,regions!A$2:C$419,3,FALSE)</f>
        <v>Shire district</v>
      </c>
      <c r="H380" s="90" t="str">
        <f>IFERROR(VLOOKUP(F380,classifications!A$3:C$328,3,FALSE),VLOOKUP(F380,classifications!I$2:K$28,3,FALSE))</f>
        <v>Urban with Significant Rural</v>
      </c>
      <c r="I380" s="153">
        <v>160</v>
      </c>
      <c r="J380" s="153">
        <v>7350</v>
      </c>
      <c r="K380" s="153">
        <v>330</v>
      </c>
      <c r="L380" s="153">
        <v>52290</v>
      </c>
      <c r="M380" s="153">
        <v>60130</v>
      </c>
      <c r="N380" s="153"/>
    </row>
    <row r="381" spans="2:14" x14ac:dyDescent="0.25">
      <c r="B381" s="126" t="s">
        <v>1105</v>
      </c>
      <c r="C381" s="126" t="s">
        <v>1106</v>
      </c>
      <c r="D381" s="126" t="s">
        <v>1107</v>
      </c>
      <c r="E381" s="127"/>
      <c r="F381" s="126" t="s">
        <v>1108</v>
      </c>
      <c r="G381" s="90" t="str">
        <f>VLOOKUP(F381,regions!A$2:C$419,3,FALSE)</f>
        <v>Shire district</v>
      </c>
      <c r="H381" s="90" t="str">
        <f>IFERROR(VLOOKUP(F381,classifications!A$3:C$328,3,FALSE),VLOOKUP(F381,classifications!I$2:K$28,3,FALSE))</f>
        <v>Predominantly Urban</v>
      </c>
      <c r="I381" s="153">
        <v>7550</v>
      </c>
      <c r="J381" s="153">
        <v>5000</v>
      </c>
      <c r="K381" s="153">
        <v>690</v>
      </c>
      <c r="L381" s="153">
        <v>44520</v>
      </c>
      <c r="M381" s="153">
        <v>57760</v>
      </c>
      <c r="N381" s="153"/>
    </row>
    <row r="382" spans="2:14" x14ac:dyDescent="0.25">
      <c r="B382" s="126" t="s">
        <v>1109</v>
      </c>
      <c r="C382" s="126" t="s">
        <v>1110</v>
      </c>
      <c r="D382" s="126" t="s">
        <v>1111</v>
      </c>
      <c r="E382" s="127"/>
      <c r="F382" s="126" t="s">
        <v>1112</v>
      </c>
      <c r="G382" s="90" t="str">
        <f>VLOOKUP(F382,regions!A$2:C$419,3,FALSE)</f>
        <v>Shire district</v>
      </c>
      <c r="H382" s="90" t="str">
        <f>IFERROR(VLOOKUP(F382,classifications!A$3:C$328,3,FALSE),VLOOKUP(F382,classifications!I$2:K$28,3,FALSE))</f>
        <v>Predominantly Rural</v>
      </c>
      <c r="I382" s="153">
        <v>0</v>
      </c>
      <c r="J382" s="153">
        <v>6580</v>
      </c>
      <c r="K382" s="153">
        <v>720</v>
      </c>
      <c r="L382" s="153">
        <v>50810</v>
      </c>
      <c r="M382" s="153">
        <v>58110</v>
      </c>
      <c r="N382" s="153"/>
    </row>
    <row r="383" spans="2:14" x14ac:dyDescent="0.25">
      <c r="B383" s="126" t="s">
        <v>1113</v>
      </c>
      <c r="C383" s="126" t="s">
        <v>1114</v>
      </c>
      <c r="D383" s="126" t="s">
        <v>1115</v>
      </c>
      <c r="E383" s="127"/>
      <c r="F383" s="126" t="s">
        <v>1116</v>
      </c>
      <c r="G383" s="90" t="str">
        <f>VLOOKUP(F383,regions!A$2:C$419,3,FALSE)</f>
        <v>Shire district</v>
      </c>
      <c r="H383" s="90" t="str">
        <f>IFERROR(VLOOKUP(F383,classifications!A$3:C$328,3,FALSE),VLOOKUP(F383,classifications!I$2:K$28,3,FALSE))</f>
        <v>Predominantly Rural</v>
      </c>
      <c r="I383" s="153">
        <v>30</v>
      </c>
      <c r="J383" s="153">
        <v>6560</v>
      </c>
      <c r="K383" s="153">
        <v>0</v>
      </c>
      <c r="L383" s="153">
        <v>45680</v>
      </c>
      <c r="M383" s="153">
        <v>52270</v>
      </c>
      <c r="N383" s="153"/>
    </row>
    <row r="384" spans="2:14" x14ac:dyDescent="0.25">
      <c r="B384" s="126" t="s">
        <v>1117</v>
      </c>
      <c r="C384" s="126" t="s">
        <v>1118</v>
      </c>
      <c r="D384" s="126" t="s">
        <v>1119</v>
      </c>
      <c r="E384" s="127"/>
      <c r="F384" s="126" t="s">
        <v>1120</v>
      </c>
      <c r="G384" s="90" t="str">
        <f>VLOOKUP(F384,regions!A$2:C$419,3,FALSE)</f>
        <v>Shire district</v>
      </c>
      <c r="H384" s="90" t="str">
        <f>IFERROR(VLOOKUP(F384,classifications!A$3:C$328,3,FALSE),VLOOKUP(F384,classifications!I$2:K$28,3,FALSE))</f>
        <v>Predominantly Rural</v>
      </c>
      <c r="I384" s="153">
        <v>0</v>
      </c>
      <c r="J384" s="153">
        <v>5590</v>
      </c>
      <c r="K384" s="153">
        <v>850</v>
      </c>
      <c r="L384" s="153">
        <v>39970</v>
      </c>
      <c r="M384" s="153">
        <v>46400</v>
      </c>
      <c r="N384" s="153"/>
    </row>
    <row r="385" spans="2:14" x14ac:dyDescent="0.25">
      <c r="B385" s="126"/>
      <c r="C385" s="126"/>
      <c r="D385" s="126"/>
      <c r="E385" s="127"/>
      <c r="F385" s="126"/>
      <c r="I385" s="153"/>
      <c r="J385" s="153"/>
      <c r="K385" s="153"/>
      <c r="L385" s="153"/>
      <c r="M385" s="153"/>
      <c r="N385" s="153"/>
    </row>
    <row r="386" spans="2:14" x14ac:dyDescent="0.25">
      <c r="B386" s="126"/>
      <c r="C386" s="126"/>
      <c r="D386" s="126" t="s">
        <v>1568</v>
      </c>
      <c r="E386" s="127" t="s">
        <v>1569</v>
      </c>
      <c r="F386" s="126"/>
      <c r="I386" s="131"/>
      <c r="J386" s="131"/>
      <c r="K386" s="131"/>
      <c r="L386" s="131"/>
      <c r="M386" s="131"/>
      <c r="N386" s="153"/>
    </row>
    <row r="387" spans="2:14" x14ac:dyDescent="0.25">
      <c r="B387" s="126" t="s">
        <v>1570</v>
      </c>
      <c r="C387" s="126" t="s">
        <v>1571</v>
      </c>
      <c r="D387" s="126" t="s">
        <v>1572</v>
      </c>
      <c r="E387" s="127"/>
      <c r="F387" s="126" t="s">
        <v>1573</v>
      </c>
      <c r="G387" s="126"/>
      <c r="H387" s="126"/>
      <c r="I387" s="131"/>
      <c r="J387" s="131"/>
      <c r="K387" s="131"/>
      <c r="L387" s="131"/>
      <c r="M387" s="131"/>
      <c r="N387" s="153"/>
    </row>
    <row r="388" spans="2:14" x14ac:dyDescent="0.25">
      <c r="B388" s="126" t="s">
        <v>1574</v>
      </c>
      <c r="C388" s="126" t="s">
        <v>1575</v>
      </c>
      <c r="D388" s="126" t="s">
        <v>1576</v>
      </c>
      <c r="E388" s="127"/>
      <c r="F388" s="126" t="s">
        <v>1577</v>
      </c>
      <c r="G388" s="126"/>
      <c r="H388" s="126"/>
      <c r="I388" s="131"/>
      <c r="J388" s="131"/>
      <c r="K388" s="131"/>
      <c r="L388" s="131"/>
      <c r="M388" s="131"/>
      <c r="N388" s="153"/>
    </row>
    <row r="389" spans="2:14" x14ac:dyDescent="0.25">
      <c r="B389" s="126" t="s">
        <v>1578</v>
      </c>
      <c r="C389" s="126" t="s">
        <v>1579</v>
      </c>
      <c r="D389" s="126" t="s">
        <v>1580</v>
      </c>
      <c r="E389" s="127"/>
      <c r="F389" s="126" t="s">
        <v>1581</v>
      </c>
      <c r="G389" s="126"/>
      <c r="H389" s="126"/>
      <c r="I389" s="131"/>
      <c r="J389" s="131"/>
      <c r="K389" s="131"/>
      <c r="L389" s="131"/>
      <c r="M389" s="131"/>
      <c r="N389" s="153"/>
    </row>
    <row r="390" spans="2:14" x14ac:dyDescent="0.25">
      <c r="B390" s="126" t="s">
        <v>1582</v>
      </c>
      <c r="C390" s="126" t="s">
        <v>1583</v>
      </c>
      <c r="D390" s="126" t="s">
        <v>1584</v>
      </c>
      <c r="E390" s="127"/>
      <c r="F390" s="126" t="s">
        <v>1585</v>
      </c>
      <c r="G390" s="126"/>
      <c r="H390" s="126"/>
      <c r="I390" s="131"/>
      <c r="J390" s="131"/>
      <c r="K390" s="131"/>
      <c r="L390" s="131"/>
      <c r="M390" s="131"/>
      <c r="N390" s="153"/>
    </row>
    <row r="391" spans="2:14" x14ac:dyDescent="0.25">
      <c r="B391" s="126" t="s">
        <v>1586</v>
      </c>
      <c r="C391" s="126" t="s">
        <v>1587</v>
      </c>
      <c r="D391" s="126" t="s">
        <v>1588</v>
      </c>
      <c r="E391" s="127"/>
      <c r="F391" s="126" t="s">
        <v>1589</v>
      </c>
      <c r="G391" s="126"/>
      <c r="H391" s="126"/>
      <c r="I391" s="131"/>
      <c r="J391" s="131"/>
      <c r="K391" s="131"/>
      <c r="L391" s="131"/>
      <c r="M391" s="131"/>
      <c r="N391" s="153"/>
    </row>
    <row r="392" spans="2:14" x14ac:dyDescent="0.25">
      <c r="I392" s="153"/>
      <c r="J392" s="153"/>
      <c r="K392" s="153"/>
      <c r="L392" s="153"/>
      <c r="M392" s="153"/>
      <c r="N392" s="153"/>
    </row>
    <row r="393" spans="2:14" x14ac:dyDescent="0.25">
      <c r="B393" s="126"/>
      <c r="C393" s="126"/>
      <c r="D393" s="126" t="s">
        <v>1121</v>
      </c>
      <c r="E393" s="127" t="s">
        <v>1122</v>
      </c>
      <c r="F393" s="127" t="s">
        <v>1122</v>
      </c>
      <c r="G393" s="90" t="str">
        <f>VLOOKUP(F393,regions!A$2:C$419,3,FALSE)</f>
        <v>Shire county</v>
      </c>
      <c r="I393" s="156">
        <v>9950</v>
      </c>
      <c r="J393" s="156">
        <v>24670</v>
      </c>
      <c r="K393" s="156">
        <v>510</v>
      </c>
      <c r="L393" s="156">
        <v>210640</v>
      </c>
      <c r="M393" s="156">
        <v>245770</v>
      </c>
      <c r="N393" s="153"/>
    </row>
    <row r="394" spans="2:14" x14ac:dyDescent="0.25">
      <c r="B394" s="126" t="s">
        <v>1123</v>
      </c>
      <c r="C394" s="126" t="s">
        <v>1124</v>
      </c>
      <c r="D394" s="126" t="s">
        <v>1125</v>
      </c>
      <c r="E394" s="127"/>
      <c r="F394" s="126" t="s">
        <v>1126</v>
      </c>
      <c r="G394" s="90" t="str">
        <f>VLOOKUP(F394,regions!A$2:C$419,3,FALSE)</f>
        <v>Shire district</v>
      </c>
      <c r="H394" s="90" t="str">
        <f>IFERROR(VLOOKUP(F394,classifications!A$3:C$328,3,FALSE),VLOOKUP(F394,classifications!I$2:K$28,3,FALSE))</f>
        <v>Predominantly Rural</v>
      </c>
      <c r="I394" s="153">
        <v>0</v>
      </c>
      <c r="J394" s="153">
        <v>6040</v>
      </c>
      <c r="K394" s="153">
        <v>0</v>
      </c>
      <c r="L394" s="153">
        <v>43670</v>
      </c>
      <c r="M394" s="153">
        <v>49710</v>
      </c>
      <c r="N394" s="153"/>
    </row>
    <row r="395" spans="2:14" x14ac:dyDescent="0.25">
      <c r="B395" s="126" t="s">
        <v>1127</v>
      </c>
      <c r="C395" s="126" t="s">
        <v>1128</v>
      </c>
      <c r="D395" s="126" t="s">
        <v>1129</v>
      </c>
      <c r="E395" s="127"/>
      <c r="F395" s="126" t="s">
        <v>1130</v>
      </c>
      <c r="G395" s="90" t="str">
        <f>VLOOKUP(F395,regions!A$2:C$419,3,FALSE)</f>
        <v>Shire district</v>
      </c>
      <c r="H395" s="90" t="str">
        <f>IFERROR(VLOOKUP(F395,classifications!A$3:C$328,3,FALSE),VLOOKUP(F395,classifications!I$2:K$28,3,FALSE))</f>
        <v>Predominantly Rural</v>
      </c>
      <c r="I395" s="153">
        <v>4110</v>
      </c>
      <c r="J395" s="153">
        <v>2910</v>
      </c>
      <c r="K395" s="153">
        <v>0</v>
      </c>
      <c r="L395" s="153">
        <v>45660</v>
      </c>
      <c r="M395" s="153">
        <v>52680</v>
      </c>
      <c r="N395" s="153"/>
    </row>
    <row r="396" spans="2:14" x14ac:dyDescent="0.25">
      <c r="B396" s="126" t="s">
        <v>1131</v>
      </c>
      <c r="C396" s="126" t="s">
        <v>1132</v>
      </c>
      <c r="D396" s="126" t="s">
        <v>1133</v>
      </c>
      <c r="E396" s="127"/>
      <c r="F396" s="126" t="s">
        <v>1134</v>
      </c>
      <c r="G396" s="90" t="str">
        <f>VLOOKUP(F396,regions!A$2:C$419,3,FALSE)</f>
        <v>Shire district</v>
      </c>
      <c r="H396" s="90" t="str">
        <f>IFERROR(VLOOKUP(F396,classifications!A$3:C$328,3,FALSE),VLOOKUP(F396,classifications!I$2:K$28,3,FALSE))</f>
        <v>Predominantly Rural</v>
      </c>
      <c r="I396" s="153">
        <v>0</v>
      </c>
      <c r="J396" s="153">
        <v>10900</v>
      </c>
      <c r="K396" s="153">
        <v>510</v>
      </c>
      <c r="L396" s="153">
        <v>63440</v>
      </c>
      <c r="M396" s="153">
        <v>74860</v>
      </c>
      <c r="N396" s="153"/>
    </row>
    <row r="397" spans="2:14" x14ac:dyDescent="0.25">
      <c r="B397" s="126" t="s">
        <v>1135</v>
      </c>
      <c r="C397" s="126" t="s">
        <v>1136</v>
      </c>
      <c r="D397" s="126" t="s">
        <v>1137</v>
      </c>
      <c r="E397" s="127"/>
      <c r="F397" s="126" t="s">
        <v>1138</v>
      </c>
      <c r="G397" s="90" t="str">
        <f>VLOOKUP(F397,regions!A$2:C$419,3,FALSE)</f>
        <v>Shire district</v>
      </c>
      <c r="H397" s="90" t="str">
        <f>IFERROR(VLOOKUP(F397,classifications!A$3:C$328,3,FALSE),VLOOKUP(F397,classifications!I$2:K$28,3,FALSE))</f>
        <v>Urban with Significant Rural</v>
      </c>
      <c r="I397" s="153">
        <v>5830</v>
      </c>
      <c r="J397" s="153">
        <v>2360</v>
      </c>
      <c r="K397" s="153">
        <v>0</v>
      </c>
      <c r="L397" s="153">
        <v>42530</v>
      </c>
      <c r="M397" s="153">
        <v>50720</v>
      </c>
      <c r="N397" s="153"/>
    </row>
    <row r="398" spans="2:14" x14ac:dyDescent="0.25">
      <c r="B398" s="126" t="s">
        <v>1139</v>
      </c>
      <c r="C398" s="126" t="s">
        <v>1140</v>
      </c>
      <c r="D398" s="126" t="s">
        <v>1141</v>
      </c>
      <c r="E398" s="127"/>
      <c r="F398" s="126" t="s">
        <v>1142</v>
      </c>
      <c r="G398" s="90" t="str">
        <f>VLOOKUP(F398,regions!A$2:C$419,3,FALSE)</f>
        <v>Shire district</v>
      </c>
      <c r="H398" s="90" t="str">
        <f>IFERROR(VLOOKUP(F398,classifications!A$3:C$328,3,FALSE),VLOOKUP(F398,classifications!I$2:K$28,3,FALSE))</f>
        <v>Predominantly Rural</v>
      </c>
      <c r="I398" s="153">
        <v>0</v>
      </c>
      <c r="J398" s="153">
        <v>2450</v>
      </c>
      <c r="K398" s="153">
        <v>0</v>
      </c>
      <c r="L398" s="153">
        <v>15340</v>
      </c>
      <c r="M398" s="153">
        <v>17790</v>
      </c>
      <c r="N398" s="153"/>
    </row>
    <row r="399" spans="2:14" x14ac:dyDescent="0.25">
      <c r="I399" s="153"/>
      <c r="J399" s="153"/>
      <c r="K399" s="153"/>
      <c r="L399" s="153"/>
      <c r="M399" s="153"/>
      <c r="N399" s="153"/>
    </row>
    <row r="400" spans="2:14" x14ac:dyDescent="0.25">
      <c r="B400" s="126"/>
      <c r="C400" s="126"/>
      <c r="D400" s="126" t="s">
        <v>1143</v>
      </c>
      <c r="E400" s="127" t="s">
        <v>1144</v>
      </c>
      <c r="F400" s="127" t="s">
        <v>1144</v>
      </c>
      <c r="G400" s="90" t="str">
        <f>VLOOKUP(F400,regions!A$2:C$419,3,FALSE)</f>
        <v>Shire county</v>
      </c>
      <c r="I400" s="156">
        <v>9870</v>
      </c>
      <c r="J400" s="156">
        <v>43040</v>
      </c>
      <c r="K400" s="156">
        <v>240</v>
      </c>
      <c r="L400" s="156">
        <v>318970</v>
      </c>
      <c r="M400" s="156">
        <v>372130</v>
      </c>
      <c r="N400" s="153"/>
    </row>
    <row r="401" spans="2:14" x14ac:dyDescent="0.25">
      <c r="B401" s="126" t="s">
        <v>1145</v>
      </c>
      <c r="C401" s="126" t="s">
        <v>1146</v>
      </c>
      <c r="D401" s="126" t="s">
        <v>1147</v>
      </c>
      <c r="E401" s="127"/>
      <c r="F401" s="126" t="s">
        <v>1148</v>
      </c>
      <c r="G401" s="90" t="str">
        <f>VLOOKUP(F401,regions!A$2:C$419,3,FALSE)</f>
        <v>Shire district</v>
      </c>
      <c r="H401" s="90" t="str">
        <f>IFERROR(VLOOKUP(F401,classifications!A$3:C$328,3,FALSE),VLOOKUP(F401,classifications!I$2:K$28,3,FALSE))</f>
        <v>Urban with Significant Rural</v>
      </c>
      <c r="I401" s="153">
        <v>5360</v>
      </c>
      <c r="J401" s="153">
        <v>1690</v>
      </c>
      <c r="K401" s="153">
        <v>0</v>
      </c>
      <c r="L401" s="153">
        <v>35240</v>
      </c>
      <c r="M401" s="153">
        <v>42280</v>
      </c>
      <c r="N401" s="153"/>
    </row>
    <row r="402" spans="2:14" x14ac:dyDescent="0.25">
      <c r="B402" s="126" t="s">
        <v>1149</v>
      </c>
      <c r="C402" s="126" t="s">
        <v>1150</v>
      </c>
      <c r="D402" s="126" t="s">
        <v>1151</v>
      </c>
      <c r="E402" s="127"/>
      <c r="F402" s="126" t="s">
        <v>1152</v>
      </c>
      <c r="G402" s="90" t="str">
        <f>VLOOKUP(F402,regions!A$2:C$419,3,FALSE)</f>
        <v>Shire district</v>
      </c>
      <c r="H402" s="90" t="str">
        <f>IFERROR(VLOOKUP(F402,classifications!A$3:C$328,3,FALSE),VLOOKUP(F402,classifications!I$2:K$28,3,FALSE))</f>
        <v>Urban with Significant Rural</v>
      </c>
      <c r="I402" s="153">
        <v>0</v>
      </c>
      <c r="J402" s="153">
        <v>6530</v>
      </c>
      <c r="K402" s="153">
        <v>0</v>
      </c>
      <c r="L402" s="153">
        <v>43330</v>
      </c>
      <c r="M402" s="153">
        <v>49860</v>
      </c>
      <c r="N402" s="153"/>
    </row>
    <row r="403" spans="2:14" x14ac:dyDescent="0.25">
      <c r="B403" s="126" t="s">
        <v>1153</v>
      </c>
      <c r="C403" s="126" t="s">
        <v>1154</v>
      </c>
      <c r="D403" s="126" t="s">
        <v>1155</v>
      </c>
      <c r="E403" s="127"/>
      <c r="F403" s="126" t="s">
        <v>1156</v>
      </c>
      <c r="G403" s="90" t="str">
        <f>VLOOKUP(F403,regions!A$2:C$419,3,FALSE)</f>
        <v>Shire district</v>
      </c>
      <c r="H403" s="90" t="str">
        <f>IFERROR(VLOOKUP(F403,classifications!A$3:C$328,3,FALSE),VLOOKUP(F403,classifications!I$2:K$28,3,FALSE))</f>
        <v>Urban with Significant Rural</v>
      </c>
      <c r="I403" s="153">
        <v>20</v>
      </c>
      <c r="J403" s="153">
        <v>5750</v>
      </c>
      <c r="K403" s="153">
        <v>160</v>
      </c>
      <c r="L403" s="153">
        <v>38000</v>
      </c>
      <c r="M403" s="153">
        <v>43930</v>
      </c>
      <c r="N403" s="153"/>
    </row>
    <row r="404" spans="2:14" x14ac:dyDescent="0.25">
      <c r="B404" s="126" t="s">
        <v>1157</v>
      </c>
      <c r="C404" s="126" t="s">
        <v>1158</v>
      </c>
      <c r="D404" s="126" t="s">
        <v>1159</v>
      </c>
      <c r="E404" s="127"/>
      <c r="F404" s="126" t="s">
        <v>1160</v>
      </c>
      <c r="G404" s="90" t="str">
        <f>VLOOKUP(F404,regions!A$2:C$419,3,FALSE)</f>
        <v>Shire district</v>
      </c>
      <c r="H404" s="90" t="str">
        <f>IFERROR(VLOOKUP(F404,classifications!A$3:C$328,3,FALSE),VLOOKUP(F404,classifications!I$2:K$28,3,FALSE))</f>
        <v>Predominantly Urban</v>
      </c>
      <c r="I404" s="153">
        <v>10</v>
      </c>
      <c r="J404" s="153">
        <v>9890</v>
      </c>
      <c r="K404" s="153">
        <v>0</v>
      </c>
      <c r="L404" s="153">
        <v>45200</v>
      </c>
      <c r="M404" s="153">
        <v>55100</v>
      </c>
      <c r="N404" s="153"/>
    </row>
    <row r="405" spans="2:14" x14ac:dyDescent="0.25">
      <c r="B405" s="126" t="s">
        <v>1161</v>
      </c>
      <c r="C405" s="126" t="s">
        <v>1162</v>
      </c>
      <c r="D405" s="126" t="s">
        <v>1163</v>
      </c>
      <c r="E405" s="127"/>
      <c r="F405" s="126" t="s">
        <v>1164</v>
      </c>
      <c r="G405" s="90" t="str">
        <f>VLOOKUP(F405,regions!A$2:C$419,3,FALSE)</f>
        <v>Shire district</v>
      </c>
      <c r="H405" s="90" t="str">
        <f>IFERROR(VLOOKUP(F405,classifications!A$3:C$328,3,FALSE),VLOOKUP(F405,classifications!I$2:K$28,3,FALSE))</f>
        <v>Urban with Significant Rural</v>
      </c>
      <c r="I405" s="153">
        <v>20</v>
      </c>
      <c r="J405" s="153">
        <v>6400</v>
      </c>
      <c r="K405" s="153">
        <v>0</v>
      </c>
      <c r="L405" s="153">
        <v>39740</v>
      </c>
      <c r="M405" s="153">
        <v>46160</v>
      </c>
      <c r="N405" s="153"/>
    </row>
    <row r="406" spans="2:14" x14ac:dyDescent="0.25">
      <c r="B406" s="126" t="s">
        <v>1165</v>
      </c>
      <c r="C406" s="126" t="s">
        <v>1166</v>
      </c>
      <c r="D406" s="126" t="s">
        <v>1167</v>
      </c>
      <c r="E406" s="127"/>
      <c r="F406" s="126" t="s">
        <v>1168</v>
      </c>
      <c r="G406" s="90" t="str">
        <f>VLOOKUP(F406,regions!A$2:C$419,3,FALSE)</f>
        <v>Shire district</v>
      </c>
      <c r="H406" s="90" t="str">
        <f>IFERROR(VLOOKUP(F406,classifications!A$3:C$328,3,FALSE),VLOOKUP(F406,classifications!I$2:K$28,3,FALSE))</f>
        <v>Urban with Significant Rural</v>
      </c>
      <c r="I406" s="153">
        <v>0</v>
      </c>
      <c r="J406" s="153">
        <v>7520</v>
      </c>
      <c r="K406" s="153">
        <v>80</v>
      </c>
      <c r="L406" s="153">
        <v>50860</v>
      </c>
      <c r="M406" s="153">
        <v>58470</v>
      </c>
      <c r="N406" s="153"/>
    </row>
    <row r="407" spans="2:14" x14ac:dyDescent="0.25">
      <c r="B407" s="126" t="s">
        <v>1169</v>
      </c>
      <c r="C407" s="126" t="s">
        <v>1170</v>
      </c>
      <c r="D407" s="126" t="s">
        <v>1171</v>
      </c>
      <c r="E407" s="127"/>
      <c r="F407" s="126" t="s">
        <v>1172</v>
      </c>
      <c r="G407" s="90" t="str">
        <f>VLOOKUP(F407,regions!A$2:C$419,3,FALSE)</f>
        <v>Shire district</v>
      </c>
      <c r="H407" s="90" t="str">
        <f>IFERROR(VLOOKUP(F407,classifications!A$3:C$328,3,FALSE),VLOOKUP(F407,classifications!I$2:K$28,3,FALSE))</f>
        <v>Predominantly Rural</v>
      </c>
      <c r="I407" s="153">
        <v>0</v>
      </c>
      <c r="J407" s="153">
        <v>3650</v>
      </c>
      <c r="K407" s="153">
        <v>10</v>
      </c>
      <c r="L407" s="153">
        <v>40170</v>
      </c>
      <c r="M407" s="153">
        <v>43830</v>
      </c>
      <c r="N407" s="153"/>
    </row>
    <row r="408" spans="2:14" x14ac:dyDescent="0.25">
      <c r="B408" s="126" t="s">
        <v>1173</v>
      </c>
      <c r="C408" s="126" t="s">
        <v>1174</v>
      </c>
      <c r="D408" s="126" t="s">
        <v>1175</v>
      </c>
      <c r="E408" s="127"/>
      <c r="F408" s="126" t="s">
        <v>1176</v>
      </c>
      <c r="G408" s="90" t="str">
        <f>VLOOKUP(F408,regions!A$2:C$419,3,FALSE)</f>
        <v>Shire district</v>
      </c>
      <c r="H408" s="90" t="str">
        <f>IFERROR(VLOOKUP(F408,classifications!A$3:C$328,3,FALSE),VLOOKUP(F408,classifications!I$2:K$28,3,FALSE))</f>
        <v>Predominantly Urban</v>
      </c>
      <c r="I408" s="153">
        <v>4470</v>
      </c>
      <c r="J408" s="153">
        <v>1590</v>
      </c>
      <c r="K408" s="153">
        <v>0</v>
      </c>
      <c r="L408" s="153">
        <v>26440</v>
      </c>
      <c r="M408" s="153">
        <v>32500</v>
      </c>
      <c r="N408" s="153"/>
    </row>
    <row r="409" spans="2:14" x14ac:dyDescent="0.25">
      <c r="I409" s="153"/>
      <c r="J409" s="153"/>
      <c r="K409" s="153"/>
      <c r="L409" s="153"/>
      <c r="M409" s="153"/>
      <c r="N409" s="153"/>
    </row>
    <row r="410" spans="2:14" x14ac:dyDescent="0.25">
      <c r="B410" s="126"/>
      <c r="C410" s="126"/>
      <c r="D410" s="126" t="s">
        <v>1177</v>
      </c>
      <c r="E410" s="127" t="s">
        <v>1178</v>
      </c>
      <c r="F410" s="127" t="s">
        <v>1178</v>
      </c>
      <c r="G410" s="90" t="str">
        <f>VLOOKUP(F410,regions!A$2:C$419,3,FALSE)</f>
        <v>Shire county</v>
      </c>
      <c r="I410" s="156">
        <v>19460</v>
      </c>
      <c r="J410" s="156">
        <v>29230</v>
      </c>
      <c r="K410" s="156">
        <v>1900</v>
      </c>
      <c r="L410" s="156">
        <v>282550</v>
      </c>
      <c r="M410" s="156">
        <v>333140</v>
      </c>
      <c r="N410" s="153"/>
    </row>
    <row r="411" spans="2:14" x14ac:dyDescent="0.25">
      <c r="B411" s="126" t="s">
        <v>1179</v>
      </c>
      <c r="C411" s="126" t="s">
        <v>1180</v>
      </c>
      <c r="D411" s="126" t="s">
        <v>1181</v>
      </c>
      <c r="E411" s="127"/>
      <c r="F411" s="126" t="s">
        <v>1182</v>
      </c>
      <c r="G411" s="90" t="str">
        <f>VLOOKUP(F411,regions!A$2:C$419,3,FALSE)</f>
        <v>Shire district</v>
      </c>
      <c r="H411" s="90" t="str">
        <f>IFERROR(VLOOKUP(F411,classifications!A$3:C$328,3,FALSE),VLOOKUP(F411,classifications!I$2:K$28,3,FALSE))</f>
        <v>Predominantly Rural</v>
      </c>
      <c r="I411" s="153">
        <v>3470</v>
      </c>
      <c r="J411" s="153">
        <v>1830</v>
      </c>
      <c r="K411" s="153">
        <v>0</v>
      </c>
      <c r="L411" s="153">
        <v>34480</v>
      </c>
      <c r="M411" s="153">
        <v>39780</v>
      </c>
      <c r="N411" s="153"/>
    </row>
    <row r="412" spans="2:14" x14ac:dyDescent="0.25">
      <c r="B412" s="126" t="s">
        <v>1183</v>
      </c>
      <c r="C412" s="126" t="s">
        <v>1184</v>
      </c>
      <c r="D412" s="126" t="s">
        <v>1185</v>
      </c>
      <c r="E412" s="127"/>
      <c r="F412" s="126" t="s">
        <v>1186</v>
      </c>
      <c r="G412" s="90" t="str">
        <f>VLOOKUP(F412,regions!A$2:C$419,3,FALSE)</f>
        <v>Shire district</v>
      </c>
      <c r="H412" s="90" t="str">
        <f>IFERROR(VLOOKUP(F412,classifications!A$3:C$328,3,FALSE),VLOOKUP(F412,classifications!I$2:K$28,3,FALSE))</f>
        <v>Predominantly Rural</v>
      </c>
      <c r="I412" s="153">
        <v>0</v>
      </c>
      <c r="J412" s="153">
        <v>4070</v>
      </c>
      <c r="K412" s="153">
        <v>1310</v>
      </c>
      <c r="L412" s="153">
        <v>23080</v>
      </c>
      <c r="M412" s="153">
        <v>28460</v>
      </c>
      <c r="N412" s="153"/>
    </row>
    <row r="413" spans="2:14" x14ac:dyDescent="0.25">
      <c r="B413" s="126" t="s">
        <v>1187</v>
      </c>
      <c r="C413" s="126" t="s">
        <v>1188</v>
      </c>
      <c r="D413" s="126" t="s">
        <v>1189</v>
      </c>
      <c r="E413" s="127"/>
      <c r="F413" s="126" t="s">
        <v>1190</v>
      </c>
      <c r="G413" s="90" t="str">
        <f>VLOOKUP(F413,regions!A$2:C$419,3,FALSE)</f>
        <v>Shire district</v>
      </c>
      <c r="H413" s="90" t="str">
        <f>IFERROR(VLOOKUP(F413,classifications!A$3:C$328,3,FALSE),VLOOKUP(F413,classifications!I$2:K$28,3,FALSE))</f>
        <v>Predominantly Urban</v>
      </c>
      <c r="I413" s="153">
        <v>8050</v>
      </c>
      <c r="J413" s="153">
        <v>4800</v>
      </c>
      <c r="K413" s="153">
        <v>160</v>
      </c>
      <c r="L413" s="153">
        <v>46840</v>
      </c>
      <c r="M413" s="153">
        <v>59850</v>
      </c>
      <c r="N413" s="153"/>
    </row>
    <row r="414" spans="2:14" x14ac:dyDescent="0.25">
      <c r="B414" s="126" t="s">
        <v>1191</v>
      </c>
      <c r="C414" s="126" t="s">
        <v>1192</v>
      </c>
      <c r="D414" s="126" t="s">
        <v>1193</v>
      </c>
      <c r="E414" s="127"/>
      <c r="F414" s="126" t="s">
        <v>1194</v>
      </c>
      <c r="G414" s="90" t="str">
        <f>VLOOKUP(F414,regions!A$2:C$419,3,FALSE)</f>
        <v>Shire district</v>
      </c>
      <c r="H414" s="90" t="str">
        <f>IFERROR(VLOOKUP(F414,classifications!A$3:C$328,3,FALSE),VLOOKUP(F414,classifications!I$2:K$28,3,FALSE))</f>
        <v>Predominantly Rural</v>
      </c>
      <c r="I414" s="153">
        <v>3390</v>
      </c>
      <c r="J414" s="153">
        <v>1430</v>
      </c>
      <c r="K414" s="153">
        <v>0</v>
      </c>
      <c r="L414" s="153">
        <v>38350</v>
      </c>
      <c r="M414" s="153">
        <v>43160</v>
      </c>
      <c r="N414" s="153"/>
    </row>
    <row r="415" spans="2:14" x14ac:dyDescent="0.25">
      <c r="B415" s="126" t="s">
        <v>1195</v>
      </c>
      <c r="C415" s="126" t="s">
        <v>1196</v>
      </c>
      <c r="D415" s="126" t="s">
        <v>1197</v>
      </c>
      <c r="E415" s="127"/>
      <c r="F415" s="126" t="s">
        <v>1198</v>
      </c>
      <c r="G415" s="90" t="str">
        <f>VLOOKUP(F415,regions!A$2:C$419,3,FALSE)</f>
        <v>Shire district</v>
      </c>
      <c r="H415" s="90" t="str">
        <f>IFERROR(VLOOKUP(F415,classifications!A$3:C$328,3,FALSE),VLOOKUP(F415,classifications!I$2:K$28,3,FALSE))</f>
        <v>Predominantly Rural</v>
      </c>
      <c r="I415" s="153">
        <v>10</v>
      </c>
      <c r="J415" s="153">
        <v>7800</v>
      </c>
      <c r="K415" s="153">
        <v>420</v>
      </c>
      <c r="L415" s="153">
        <v>39460</v>
      </c>
      <c r="M415" s="153">
        <v>47690</v>
      </c>
      <c r="N415" s="153"/>
    </row>
    <row r="416" spans="2:14" x14ac:dyDescent="0.25">
      <c r="B416" s="126" t="s">
        <v>1199</v>
      </c>
      <c r="C416" s="126" t="s">
        <v>1200</v>
      </c>
      <c r="D416" s="126" t="s">
        <v>1201</v>
      </c>
      <c r="E416" s="127"/>
      <c r="F416" s="126" t="s">
        <v>1202</v>
      </c>
      <c r="G416" s="90" t="str">
        <f>VLOOKUP(F416,regions!A$2:C$419,3,FALSE)</f>
        <v>Shire district</v>
      </c>
      <c r="H416" s="90" t="str">
        <f>IFERROR(VLOOKUP(F416,classifications!A$3:C$328,3,FALSE),VLOOKUP(F416,classifications!I$2:K$28,3,FALSE))</f>
        <v>Predominantly Rural</v>
      </c>
      <c r="I416" s="153">
        <v>0</v>
      </c>
      <c r="J416" s="153">
        <v>6380</v>
      </c>
      <c r="K416" s="153">
        <v>0</v>
      </c>
      <c r="L416" s="153">
        <v>52760</v>
      </c>
      <c r="M416" s="153">
        <v>59140</v>
      </c>
      <c r="N416" s="153"/>
    </row>
    <row r="417" spans="2:14" x14ac:dyDescent="0.25">
      <c r="B417" s="126" t="s">
        <v>1203</v>
      </c>
      <c r="C417" s="126" t="s">
        <v>1204</v>
      </c>
      <c r="D417" s="126" t="s">
        <v>1205</v>
      </c>
      <c r="E417" s="127"/>
      <c r="F417" s="126" t="s">
        <v>1206</v>
      </c>
      <c r="G417" s="90" t="str">
        <f>VLOOKUP(F417,regions!A$2:C$419,3,FALSE)</f>
        <v>Shire district</v>
      </c>
      <c r="H417" s="90" t="str">
        <f>IFERROR(VLOOKUP(F417,classifications!A$3:C$328,3,FALSE),VLOOKUP(F417,classifications!I$2:K$28,3,FALSE))</f>
        <v>Urban with Significant Rural</v>
      </c>
      <c r="I417" s="153">
        <v>4540</v>
      </c>
      <c r="J417" s="153">
        <v>2940</v>
      </c>
      <c r="K417" s="153">
        <v>0</v>
      </c>
      <c r="L417" s="153">
        <v>47600</v>
      </c>
      <c r="M417" s="153">
        <v>55080</v>
      </c>
      <c r="N417" s="153"/>
    </row>
    <row r="418" spans="2:14" x14ac:dyDescent="0.25">
      <c r="I418" s="153"/>
      <c r="J418" s="153"/>
      <c r="K418" s="153"/>
      <c r="L418" s="153"/>
      <c r="M418" s="153"/>
      <c r="N418" s="153"/>
    </row>
    <row r="419" spans="2:14" x14ac:dyDescent="0.25">
      <c r="B419" s="126"/>
      <c r="C419" s="126"/>
      <c r="D419" s="126" t="s">
        <v>1207</v>
      </c>
      <c r="E419" s="127" t="s">
        <v>1208</v>
      </c>
      <c r="F419" s="127" t="s">
        <v>1208</v>
      </c>
      <c r="G419" s="90" t="str">
        <f>VLOOKUP(F419,regions!A$2:C$419,3,FALSE)</f>
        <v>Shire county</v>
      </c>
      <c r="I419" s="156">
        <v>19100</v>
      </c>
      <c r="J419" s="156">
        <v>36200</v>
      </c>
      <c r="K419" s="156">
        <v>1560</v>
      </c>
      <c r="L419" s="156">
        <v>424070</v>
      </c>
      <c r="M419" s="156">
        <v>480920</v>
      </c>
      <c r="N419" s="153"/>
    </row>
    <row r="420" spans="2:14" x14ac:dyDescent="0.25">
      <c r="B420" s="126" t="s">
        <v>1209</v>
      </c>
      <c r="C420" s="126" t="s">
        <v>1210</v>
      </c>
      <c r="D420" s="126" t="s">
        <v>1211</v>
      </c>
      <c r="E420" s="127"/>
      <c r="F420" s="126" t="s">
        <v>1212</v>
      </c>
      <c r="G420" s="90" t="str">
        <f>VLOOKUP(F420,regions!A$2:C$419,3,FALSE)</f>
        <v>Shire district</v>
      </c>
      <c r="H420" s="90" t="str">
        <f>IFERROR(VLOOKUP(F420,classifications!A$3:C$328,3,FALSE),VLOOKUP(F420,classifications!I$2:K$28,3,FALSE))</f>
        <v>Predominantly Urban</v>
      </c>
      <c r="I420" s="153">
        <v>10</v>
      </c>
      <c r="J420" s="153">
        <v>5520</v>
      </c>
      <c r="K420" s="153">
        <v>20</v>
      </c>
      <c r="L420" s="153">
        <v>50990</v>
      </c>
      <c r="M420" s="153">
        <v>56540</v>
      </c>
      <c r="N420" s="153"/>
    </row>
    <row r="421" spans="2:14" x14ac:dyDescent="0.25">
      <c r="B421" s="126" t="s">
        <v>1213</v>
      </c>
      <c r="C421" s="126" t="s">
        <v>1214</v>
      </c>
      <c r="D421" s="126" t="s">
        <v>1215</v>
      </c>
      <c r="E421" s="127"/>
      <c r="F421" s="126" t="s">
        <v>1216</v>
      </c>
      <c r="G421" s="90" t="str">
        <f>VLOOKUP(F421,regions!A$2:C$419,3,FALSE)</f>
        <v>Shire district</v>
      </c>
      <c r="H421" s="90" t="str">
        <f>IFERROR(VLOOKUP(F421,classifications!A$3:C$328,3,FALSE),VLOOKUP(F421,classifications!I$2:K$28,3,FALSE))</f>
        <v>Predominantly Urban</v>
      </c>
      <c r="I421" s="153">
        <v>0</v>
      </c>
      <c r="J421" s="153">
        <v>2560</v>
      </c>
      <c r="K421" s="153">
        <v>0</v>
      </c>
      <c r="L421" s="153">
        <v>29020</v>
      </c>
      <c r="M421" s="153">
        <v>31580</v>
      </c>
      <c r="N421" s="153"/>
    </row>
    <row r="422" spans="2:14" x14ac:dyDescent="0.25">
      <c r="B422" s="126" t="s">
        <v>1217</v>
      </c>
      <c r="C422" s="126" t="s">
        <v>1218</v>
      </c>
      <c r="D422" s="126" t="s">
        <v>1219</v>
      </c>
      <c r="E422" s="127"/>
      <c r="F422" s="126" t="s">
        <v>1220</v>
      </c>
      <c r="G422" s="90" t="str">
        <f>VLOOKUP(F422,regions!A$2:C$419,3,FALSE)</f>
        <v>Shire district</v>
      </c>
      <c r="H422" s="90" t="str">
        <f>IFERROR(VLOOKUP(F422,classifications!A$3:C$328,3,FALSE),VLOOKUP(F422,classifications!I$2:K$28,3,FALSE))</f>
        <v>Predominantly Urban</v>
      </c>
      <c r="I422" s="153">
        <v>5230</v>
      </c>
      <c r="J422" s="153">
        <v>2510</v>
      </c>
      <c r="K422" s="153">
        <v>580</v>
      </c>
      <c r="L422" s="153">
        <v>48430</v>
      </c>
      <c r="M422" s="153">
        <v>56750</v>
      </c>
      <c r="N422" s="153"/>
    </row>
    <row r="423" spans="2:14" x14ac:dyDescent="0.25">
      <c r="B423" s="126" t="s">
        <v>1221</v>
      </c>
      <c r="C423" s="126" t="s">
        <v>1222</v>
      </c>
      <c r="D423" s="126" t="s">
        <v>1223</v>
      </c>
      <c r="E423" s="127"/>
      <c r="F423" s="126" t="s">
        <v>1224</v>
      </c>
      <c r="G423" s="90" t="str">
        <f>VLOOKUP(F423,regions!A$2:C$419,3,FALSE)</f>
        <v>Shire district</v>
      </c>
      <c r="H423" s="90" t="str">
        <f>IFERROR(VLOOKUP(F423,classifications!A$3:C$328,3,FALSE),VLOOKUP(F423,classifications!I$2:K$28,3,FALSE))</f>
        <v>Urban with Significant Rural</v>
      </c>
      <c r="I423" s="153">
        <v>30</v>
      </c>
      <c r="J423" s="153">
        <v>4350</v>
      </c>
      <c r="K423" s="153">
        <v>70</v>
      </c>
      <c r="L423" s="153">
        <v>33070</v>
      </c>
      <c r="M423" s="153">
        <v>37510</v>
      </c>
      <c r="N423" s="153"/>
    </row>
    <row r="424" spans="2:14" x14ac:dyDescent="0.25">
      <c r="B424" s="126" t="s">
        <v>1225</v>
      </c>
      <c r="C424" s="126" t="s">
        <v>1226</v>
      </c>
      <c r="D424" s="126" t="s">
        <v>1227</v>
      </c>
      <c r="E424" s="127"/>
      <c r="F424" s="126" t="s">
        <v>1228</v>
      </c>
      <c r="G424" s="90" t="str">
        <f>VLOOKUP(F424,regions!A$2:C$419,3,FALSE)</f>
        <v>Shire district</v>
      </c>
      <c r="H424" s="90" t="str">
        <f>IFERROR(VLOOKUP(F424,classifications!A$3:C$328,3,FALSE),VLOOKUP(F424,classifications!I$2:K$28,3,FALSE))</f>
        <v>Predominantly Urban</v>
      </c>
      <c r="I424" s="153">
        <v>20</v>
      </c>
      <c r="J424" s="153">
        <v>7250</v>
      </c>
      <c r="K424" s="153">
        <v>0</v>
      </c>
      <c r="L424" s="153">
        <v>51140</v>
      </c>
      <c r="M424" s="153">
        <v>58410</v>
      </c>
      <c r="N424" s="153"/>
    </row>
    <row r="425" spans="2:14" x14ac:dyDescent="0.25">
      <c r="B425" s="126" t="s">
        <v>1229</v>
      </c>
      <c r="C425" s="126" t="s">
        <v>1230</v>
      </c>
      <c r="D425" s="126" t="s">
        <v>1231</v>
      </c>
      <c r="E425" s="127"/>
      <c r="F425" s="126" t="s">
        <v>1232</v>
      </c>
      <c r="G425" s="90" t="str">
        <f>VLOOKUP(F425,regions!A$2:C$419,3,FALSE)</f>
        <v>Shire district</v>
      </c>
      <c r="H425" s="90" t="str">
        <f>IFERROR(VLOOKUP(F425,classifications!A$3:C$328,3,FALSE),VLOOKUP(F425,classifications!I$2:K$28,3,FALSE))</f>
        <v>Predominantly Urban</v>
      </c>
      <c r="I425" s="153">
        <v>2970</v>
      </c>
      <c r="J425" s="153">
        <v>1480</v>
      </c>
      <c r="K425" s="153">
        <v>80</v>
      </c>
      <c r="L425" s="153">
        <v>30120</v>
      </c>
      <c r="M425" s="153">
        <v>34660</v>
      </c>
      <c r="N425" s="153"/>
    </row>
    <row r="426" spans="2:14" x14ac:dyDescent="0.25">
      <c r="B426" s="126" t="s">
        <v>1233</v>
      </c>
      <c r="C426" s="126" t="s">
        <v>1234</v>
      </c>
      <c r="D426" s="126" t="s">
        <v>1235</v>
      </c>
      <c r="E426" s="127"/>
      <c r="F426" s="126" t="s">
        <v>1236</v>
      </c>
      <c r="G426" s="90" t="str">
        <f>VLOOKUP(F426,regions!A$2:C$419,3,FALSE)</f>
        <v>Shire district</v>
      </c>
      <c r="H426" s="90" t="str">
        <f>IFERROR(VLOOKUP(F426,classifications!A$3:C$328,3,FALSE),VLOOKUP(F426,classifications!I$2:K$28,3,FALSE))</f>
        <v>Predominantly Urban</v>
      </c>
      <c r="I426" s="153">
        <v>0</v>
      </c>
      <c r="J426" s="153">
        <v>5460</v>
      </c>
      <c r="K426" s="153">
        <v>180</v>
      </c>
      <c r="L426" s="153">
        <v>35770</v>
      </c>
      <c r="M426" s="153">
        <v>41410</v>
      </c>
      <c r="N426" s="153"/>
    </row>
    <row r="427" spans="2:14" x14ac:dyDescent="0.25">
      <c r="B427" s="126" t="s">
        <v>1237</v>
      </c>
      <c r="C427" s="126" t="s">
        <v>1238</v>
      </c>
      <c r="D427" s="126" t="s">
        <v>1239</v>
      </c>
      <c r="E427" s="127"/>
      <c r="F427" s="126" t="s">
        <v>1240</v>
      </c>
      <c r="G427" s="90" t="str">
        <f>VLOOKUP(F427,regions!A$2:C$419,3,FALSE)</f>
        <v>Shire district</v>
      </c>
      <c r="H427" s="90" t="str">
        <f>IFERROR(VLOOKUP(F427,classifications!A$3:C$328,3,FALSE),VLOOKUP(F427,classifications!I$2:K$28,3,FALSE))</f>
        <v>Predominantly Urban</v>
      </c>
      <c r="I427" s="153">
        <v>0</v>
      </c>
      <c r="J427" s="153">
        <v>3280</v>
      </c>
      <c r="K427" s="153">
        <v>430</v>
      </c>
      <c r="L427" s="153">
        <v>31540</v>
      </c>
      <c r="M427" s="153">
        <v>35260</v>
      </c>
      <c r="N427" s="153"/>
    </row>
    <row r="428" spans="2:14" x14ac:dyDescent="0.25">
      <c r="B428" s="126" t="s">
        <v>1241</v>
      </c>
      <c r="C428" s="126" t="s">
        <v>1242</v>
      </c>
      <c r="D428" s="126" t="s">
        <v>1243</v>
      </c>
      <c r="E428" s="127"/>
      <c r="F428" s="126" t="s">
        <v>1244</v>
      </c>
      <c r="G428" s="90" t="str">
        <f>VLOOKUP(F428,regions!A$2:C$419,3,FALSE)</f>
        <v>Shire district</v>
      </c>
      <c r="H428" s="90" t="str">
        <f>IFERROR(VLOOKUP(F428,classifications!A$3:C$328,3,FALSE),VLOOKUP(F428,classifications!I$2:K$28,3,FALSE))</f>
        <v>Urban with Significant Rural</v>
      </c>
      <c r="I428" s="153">
        <v>2640</v>
      </c>
      <c r="J428" s="153">
        <v>1110</v>
      </c>
      <c r="K428" s="153">
        <v>170</v>
      </c>
      <c r="L428" s="153">
        <v>31410</v>
      </c>
      <c r="M428" s="153">
        <v>35320</v>
      </c>
      <c r="N428" s="153"/>
    </row>
    <row r="429" spans="2:14" x14ac:dyDescent="0.25">
      <c r="B429" s="126" t="s">
        <v>1245</v>
      </c>
      <c r="C429" s="126" t="s">
        <v>1246</v>
      </c>
      <c r="D429" s="126" t="s">
        <v>1247</v>
      </c>
      <c r="E429" s="127"/>
      <c r="F429" s="126" t="s">
        <v>1248</v>
      </c>
      <c r="G429" s="90" t="str">
        <f>VLOOKUP(F429,regions!A$2:C$419,3,FALSE)</f>
        <v>Shire district</v>
      </c>
      <c r="H429" s="90" t="str">
        <f>IFERROR(VLOOKUP(F429,classifications!A$3:C$328,3,FALSE),VLOOKUP(F429,classifications!I$2:K$28,3,FALSE))</f>
        <v>Predominantly Rural</v>
      </c>
      <c r="I429" s="153">
        <v>4820</v>
      </c>
      <c r="J429" s="153">
        <v>1370</v>
      </c>
      <c r="K429" s="153">
        <v>30</v>
      </c>
      <c r="L429" s="153">
        <v>45820</v>
      </c>
      <c r="M429" s="153">
        <v>52030</v>
      </c>
      <c r="N429" s="153"/>
    </row>
    <row r="430" spans="2:14" x14ac:dyDescent="0.25">
      <c r="B430" s="126" t="s">
        <v>1249</v>
      </c>
      <c r="C430" s="126" t="s">
        <v>1250</v>
      </c>
      <c r="D430" s="126" t="s">
        <v>1251</v>
      </c>
      <c r="E430" s="127"/>
      <c r="F430" s="126" t="s">
        <v>1252</v>
      </c>
      <c r="G430" s="90" t="str">
        <f>VLOOKUP(F430,regions!A$2:C$419,3,FALSE)</f>
        <v>Shire district</v>
      </c>
      <c r="H430" s="90" t="str">
        <f>IFERROR(VLOOKUP(F430,classifications!A$3:C$328,3,FALSE),VLOOKUP(F430,classifications!I$2:K$28,3,FALSE))</f>
        <v>Predominantly Urban</v>
      </c>
      <c r="I430" s="153">
        <v>3390</v>
      </c>
      <c r="J430" s="153">
        <v>1330</v>
      </c>
      <c r="K430" s="153">
        <v>0</v>
      </c>
      <c r="L430" s="153">
        <v>36760</v>
      </c>
      <c r="M430" s="153">
        <v>41470</v>
      </c>
      <c r="N430" s="153"/>
    </row>
    <row r="431" spans="2:14" x14ac:dyDescent="0.25">
      <c r="I431" s="153"/>
      <c r="J431" s="153"/>
      <c r="K431" s="153"/>
      <c r="L431" s="153"/>
      <c r="M431" s="153"/>
      <c r="N431" s="153"/>
    </row>
    <row r="432" spans="2:14" x14ac:dyDescent="0.25">
      <c r="B432" s="126"/>
      <c r="C432" s="126"/>
      <c r="D432" s="126" t="s">
        <v>1253</v>
      </c>
      <c r="E432" s="127" t="s">
        <v>1254</v>
      </c>
      <c r="F432" s="127" t="s">
        <v>1254</v>
      </c>
      <c r="G432" s="90" t="str">
        <f>VLOOKUP(F432,regions!A$2:C$419,3,FALSE)</f>
        <v>Shire county</v>
      </c>
      <c r="I432" s="156">
        <v>17950</v>
      </c>
      <c r="J432" s="156">
        <v>15120</v>
      </c>
      <c r="K432" s="156">
        <v>1090</v>
      </c>
      <c r="L432" s="156">
        <v>208710</v>
      </c>
      <c r="M432" s="156">
        <v>242880</v>
      </c>
      <c r="N432" s="153"/>
    </row>
    <row r="433" spans="2:14" x14ac:dyDescent="0.25">
      <c r="B433" s="126" t="s">
        <v>1255</v>
      </c>
      <c r="C433" s="126" t="s">
        <v>1256</v>
      </c>
      <c r="D433" s="126" t="s">
        <v>1257</v>
      </c>
      <c r="E433" s="127"/>
      <c r="F433" s="126" t="s">
        <v>1258</v>
      </c>
      <c r="G433" s="90" t="str">
        <f>VLOOKUP(F433,regions!A$2:C$419,3,FALSE)</f>
        <v>Shire district</v>
      </c>
      <c r="H433" s="90" t="str">
        <f>IFERROR(VLOOKUP(F433,classifications!A$3:C$328,3,FALSE),VLOOKUP(F433,classifications!I$2:K$28,3,FALSE))</f>
        <v>Predominantly Rural</v>
      </c>
      <c r="I433" s="153">
        <v>2700</v>
      </c>
      <c r="J433" s="153">
        <v>1020</v>
      </c>
      <c r="K433" s="153">
        <v>970</v>
      </c>
      <c r="L433" s="153">
        <v>22510</v>
      </c>
      <c r="M433" s="153">
        <v>27210</v>
      </c>
      <c r="N433" s="153"/>
    </row>
    <row r="434" spans="2:14" x14ac:dyDescent="0.25">
      <c r="B434" s="126" t="s">
        <v>1259</v>
      </c>
      <c r="C434" s="126" t="s">
        <v>1260</v>
      </c>
      <c r="D434" s="126" t="s">
        <v>1261</v>
      </c>
      <c r="E434" s="127"/>
      <c r="F434" s="126" t="s">
        <v>1262</v>
      </c>
      <c r="G434" s="90" t="str">
        <f>VLOOKUP(F434,regions!A$2:C$419,3,FALSE)</f>
        <v>Shire district</v>
      </c>
      <c r="H434" s="90" t="str">
        <f>IFERROR(VLOOKUP(F434,classifications!A$3:C$328,3,FALSE),VLOOKUP(F434,classifications!I$2:K$28,3,FALSE))</f>
        <v>Predominantly Urban</v>
      </c>
      <c r="I434" s="153">
        <v>5860</v>
      </c>
      <c r="J434" s="153">
        <v>2150</v>
      </c>
      <c r="K434" s="153">
        <v>0</v>
      </c>
      <c r="L434" s="153">
        <v>46830</v>
      </c>
      <c r="M434" s="153">
        <v>54840</v>
      </c>
      <c r="N434" s="153"/>
    </row>
    <row r="435" spans="2:14" x14ac:dyDescent="0.25">
      <c r="B435" s="126" t="s">
        <v>1263</v>
      </c>
      <c r="C435" s="126" t="s">
        <v>1264</v>
      </c>
      <c r="D435" s="126" t="s">
        <v>1265</v>
      </c>
      <c r="E435" s="127"/>
      <c r="F435" s="126" t="s">
        <v>1266</v>
      </c>
      <c r="G435" s="90" t="str">
        <f>VLOOKUP(F435,regions!A$2:C$419,3,FALSE)</f>
        <v>Shire district</v>
      </c>
      <c r="H435" s="90" t="str">
        <f>IFERROR(VLOOKUP(F435,classifications!A$3:C$328,3,FALSE),VLOOKUP(F435,classifications!I$2:K$28,3,FALSE))</f>
        <v>Predominantly Urban</v>
      </c>
      <c r="I435" s="153">
        <v>3820</v>
      </c>
      <c r="J435" s="153">
        <v>2420</v>
      </c>
      <c r="K435" s="153">
        <v>0</v>
      </c>
      <c r="L435" s="153">
        <v>38010</v>
      </c>
      <c r="M435" s="153">
        <v>44250</v>
      </c>
      <c r="N435" s="153"/>
    </row>
    <row r="436" spans="2:14" x14ac:dyDescent="0.25">
      <c r="B436" s="126" t="s">
        <v>1267</v>
      </c>
      <c r="C436" s="126" t="s">
        <v>1268</v>
      </c>
      <c r="D436" s="126" t="s">
        <v>1269</v>
      </c>
      <c r="E436" s="127"/>
      <c r="F436" s="126" t="s">
        <v>1270</v>
      </c>
      <c r="G436" s="90" t="str">
        <f>VLOOKUP(F436,regions!A$2:C$419,3,FALSE)</f>
        <v>Shire district</v>
      </c>
      <c r="H436" s="90" t="str">
        <f>IFERROR(VLOOKUP(F436,classifications!A$3:C$328,3,FALSE),VLOOKUP(F436,classifications!I$2:K$28,3,FALSE))</f>
        <v>Predominantly Rural</v>
      </c>
      <c r="I436" s="153">
        <v>0</v>
      </c>
      <c r="J436" s="153">
        <v>6970</v>
      </c>
      <c r="K436" s="153">
        <v>120</v>
      </c>
      <c r="L436" s="153">
        <v>48550</v>
      </c>
      <c r="M436" s="153">
        <v>55630</v>
      </c>
      <c r="N436" s="153"/>
    </row>
    <row r="437" spans="2:14" x14ac:dyDescent="0.25">
      <c r="B437" s="126" t="s">
        <v>1271</v>
      </c>
      <c r="C437" s="126" t="s">
        <v>1272</v>
      </c>
      <c r="D437" s="126" t="s">
        <v>1273</v>
      </c>
      <c r="E437" s="127"/>
      <c r="F437" s="126" t="s">
        <v>1274</v>
      </c>
      <c r="G437" s="90" t="str">
        <f>VLOOKUP(F437,regions!A$2:C$419,3,FALSE)</f>
        <v>Shire district</v>
      </c>
      <c r="H437" s="90" t="str">
        <f>IFERROR(VLOOKUP(F437,classifications!A$3:C$328,3,FALSE),VLOOKUP(F437,classifications!I$2:K$28,3,FALSE))</f>
        <v>Predominantly Urban</v>
      </c>
      <c r="I437" s="153">
        <v>5570</v>
      </c>
      <c r="J437" s="153">
        <v>2570</v>
      </c>
      <c r="K437" s="153">
        <v>0</v>
      </c>
      <c r="L437" s="153">
        <v>52810</v>
      </c>
      <c r="M437" s="153">
        <v>60950</v>
      </c>
      <c r="N437" s="153"/>
    </row>
    <row r="438" spans="2:14" x14ac:dyDescent="0.25">
      <c r="I438" s="153"/>
      <c r="J438" s="153"/>
      <c r="K438" s="153"/>
      <c r="L438" s="153"/>
      <c r="M438" s="153"/>
      <c r="N438" s="153"/>
    </row>
    <row r="439" spans="2:14" x14ac:dyDescent="0.25">
      <c r="B439" s="126"/>
      <c r="C439" s="126"/>
      <c r="D439" s="126" t="s">
        <v>1275</v>
      </c>
      <c r="E439" s="127" t="s">
        <v>1276</v>
      </c>
      <c r="F439" s="127" t="s">
        <v>1276</v>
      </c>
      <c r="G439" s="90" t="str">
        <f>VLOOKUP(F439,regions!A$2:C$419,3,FALSE)</f>
        <v>Shire county</v>
      </c>
      <c r="I439" s="156">
        <v>13990</v>
      </c>
      <c r="J439" s="156">
        <v>31570</v>
      </c>
      <c r="K439" s="156">
        <v>1600</v>
      </c>
      <c r="L439" s="156">
        <v>318920</v>
      </c>
      <c r="M439" s="156">
        <v>366080</v>
      </c>
      <c r="N439" s="153"/>
    </row>
    <row r="440" spans="2:14" x14ac:dyDescent="0.25">
      <c r="B440" s="126" t="s">
        <v>1277</v>
      </c>
      <c r="C440" s="126" t="s">
        <v>1278</v>
      </c>
      <c r="D440" s="126" t="s">
        <v>1279</v>
      </c>
      <c r="E440" s="127"/>
      <c r="F440" s="126" t="s">
        <v>1280</v>
      </c>
      <c r="G440" s="90" t="str">
        <f>VLOOKUP(F440,regions!A$2:C$419,3,FALSE)</f>
        <v>Shire district</v>
      </c>
      <c r="H440" s="90" t="str">
        <f>IFERROR(VLOOKUP(F440,classifications!A$3:C$328,3,FALSE),VLOOKUP(F440,classifications!I$2:K$28,3,FALSE))</f>
        <v>Predominantly Urban</v>
      </c>
      <c r="I440" s="153">
        <v>2630</v>
      </c>
      <c r="J440" s="153">
        <v>940</v>
      </c>
      <c r="K440" s="153">
        <v>0</v>
      </c>
      <c r="L440" s="153">
        <v>24520</v>
      </c>
      <c r="M440" s="153">
        <v>28090</v>
      </c>
      <c r="N440" s="153"/>
    </row>
    <row r="441" spans="2:14" x14ac:dyDescent="0.25">
      <c r="B441" s="126" t="s">
        <v>1281</v>
      </c>
      <c r="C441" s="126" t="s">
        <v>1282</v>
      </c>
      <c r="D441" s="126" t="s">
        <v>1283</v>
      </c>
      <c r="E441" s="127"/>
      <c r="F441" s="126" t="s">
        <v>1284</v>
      </c>
      <c r="G441" s="90" t="str">
        <f>VLOOKUP(F441,regions!A$2:C$419,3,FALSE)</f>
        <v>Shire district</v>
      </c>
      <c r="H441" s="90" t="str">
        <f>IFERROR(VLOOKUP(F441,classifications!A$3:C$328,3,FALSE),VLOOKUP(F441,classifications!I$2:K$28,3,FALSE))</f>
        <v>Predominantly Urban</v>
      </c>
      <c r="I441" s="153">
        <v>3380</v>
      </c>
      <c r="J441" s="153">
        <v>3130</v>
      </c>
      <c r="K441" s="153">
        <v>0</v>
      </c>
      <c r="L441" s="153">
        <v>65250</v>
      </c>
      <c r="M441" s="153">
        <v>71760</v>
      </c>
      <c r="N441" s="153"/>
    </row>
    <row r="442" spans="2:14" x14ac:dyDescent="0.25">
      <c r="B442" s="126" t="s">
        <v>1285</v>
      </c>
      <c r="C442" s="126" t="s">
        <v>1286</v>
      </c>
      <c r="D442" s="126" t="s">
        <v>1287</v>
      </c>
      <c r="E442" s="127"/>
      <c r="F442" s="126" t="s">
        <v>1288</v>
      </c>
      <c r="G442" s="90" t="str">
        <f>VLOOKUP(F442,regions!A$2:C$419,3,FALSE)</f>
        <v>Shire district</v>
      </c>
      <c r="H442" s="90" t="str">
        <f>IFERROR(VLOOKUP(F442,classifications!A$3:C$328,3,FALSE),VLOOKUP(F442,classifications!I$2:K$28,3,FALSE))</f>
        <v>Predominantly Rural</v>
      </c>
      <c r="I442" s="153">
        <v>70</v>
      </c>
      <c r="J442" s="153">
        <v>7610</v>
      </c>
      <c r="K442" s="153">
        <v>270</v>
      </c>
      <c r="L442" s="153">
        <v>46740</v>
      </c>
      <c r="M442" s="153">
        <v>54690</v>
      </c>
      <c r="N442" s="153"/>
    </row>
    <row r="443" spans="2:14" x14ac:dyDescent="0.25">
      <c r="B443" s="126" t="s">
        <v>1289</v>
      </c>
      <c r="C443" s="126" t="s">
        <v>1290</v>
      </c>
      <c r="D443" s="126" t="s">
        <v>1291</v>
      </c>
      <c r="E443" s="127"/>
      <c r="F443" s="126" t="s">
        <v>1292</v>
      </c>
      <c r="G443" s="90" t="str">
        <f>VLOOKUP(F443,regions!A$2:C$419,3,FALSE)</f>
        <v>Shire district</v>
      </c>
      <c r="H443" s="90" t="str">
        <f>IFERROR(VLOOKUP(F443,classifications!A$3:C$328,3,FALSE),VLOOKUP(F443,classifications!I$2:K$28,3,FALSE))</f>
        <v>Predominantly Urban</v>
      </c>
      <c r="I443" s="153">
        <v>7830</v>
      </c>
      <c r="J443" s="153">
        <v>2380</v>
      </c>
      <c r="K443" s="153">
        <v>0</v>
      </c>
      <c r="L443" s="153">
        <v>33700</v>
      </c>
      <c r="M443" s="153">
        <v>43910</v>
      </c>
      <c r="N443" s="153"/>
    </row>
    <row r="444" spans="2:14" x14ac:dyDescent="0.25">
      <c r="B444" s="126" t="s">
        <v>1293</v>
      </c>
      <c r="C444" s="126" t="s">
        <v>1294</v>
      </c>
      <c r="D444" s="126" t="s">
        <v>1295</v>
      </c>
      <c r="E444" s="127"/>
      <c r="F444" s="126" t="s">
        <v>1296</v>
      </c>
      <c r="G444" s="90" t="str">
        <f>VLOOKUP(F444,regions!A$2:C$419,3,FALSE)</f>
        <v>Shire district</v>
      </c>
      <c r="H444" s="90" t="str">
        <f>IFERROR(VLOOKUP(F444,classifications!A$3:C$328,3,FALSE),VLOOKUP(F444,classifications!I$2:K$28,3,FALSE))</f>
        <v>Predominantly Rural</v>
      </c>
      <c r="I444" s="153">
        <v>60</v>
      </c>
      <c r="J444" s="153">
        <v>6540</v>
      </c>
      <c r="K444" s="153">
        <v>20</v>
      </c>
      <c r="L444" s="153">
        <v>51470</v>
      </c>
      <c r="M444" s="153">
        <v>58090</v>
      </c>
      <c r="N444" s="153"/>
    </row>
    <row r="445" spans="2:14" x14ac:dyDescent="0.25">
      <c r="B445" s="126" t="s">
        <v>1297</v>
      </c>
      <c r="C445" s="126" t="s">
        <v>1298</v>
      </c>
      <c r="D445" s="126" t="s">
        <v>1299</v>
      </c>
      <c r="E445" s="127"/>
      <c r="F445" s="126" t="s">
        <v>1300</v>
      </c>
      <c r="G445" s="90" t="str">
        <f>VLOOKUP(F445,regions!A$2:C$419,3,FALSE)</f>
        <v>Shire district</v>
      </c>
      <c r="H445" s="90" t="str">
        <f>IFERROR(VLOOKUP(F445,classifications!A$3:C$328,3,FALSE),VLOOKUP(F445,classifications!I$2:K$28,3,FALSE))</f>
        <v>Predominantly Urban</v>
      </c>
      <c r="I445" s="153">
        <v>20</v>
      </c>
      <c r="J445" s="153">
        <v>6240</v>
      </c>
      <c r="K445" s="153">
        <v>1310</v>
      </c>
      <c r="L445" s="153">
        <v>53100</v>
      </c>
      <c r="M445" s="153">
        <v>60670</v>
      </c>
      <c r="N445" s="153"/>
    </row>
    <row r="446" spans="2:14" x14ac:dyDescent="0.25">
      <c r="B446" s="126" t="s">
        <v>1301</v>
      </c>
      <c r="C446" s="126" t="s">
        <v>1302</v>
      </c>
      <c r="D446" s="126" t="s">
        <v>1303</v>
      </c>
      <c r="E446" s="127"/>
      <c r="F446" s="126" t="s">
        <v>1304</v>
      </c>
      <c r="G446" s="90" t="str">
        <f>VLOOKUP(F446,regions!A$2:C$419,3,FALSE)</f>
        <v>Shire district</v>
      </c>
      <c r="H446" s="90" t="str">
        <f>IFERROR(VLOOKUP(F446,classifications!A$3:C$328,3,FALSE),VLOOKUP(F446,classifications!I$2:K$28,3,FALSE))</f>
        <v>Predominantly Urban</v>
      </c>
      <c r="I446" s="153">
        <v>0</v>
      </c>
      <c r="J446" s="153">
        <v>4730</v>
      </c>
      <c r="K446" s="153">
        <v>0</v>
      </c>
      <c r="L446" s="153">
        <v>44140</v>
      </c>
      <c r="M446" s="153">
        <v>48870</v>
      </c>
      <c r="N446" s="153"/>
    </row>
    <row r="447" spans="2:14" x14ac:dyDescent="0.25">
      <c r="I447" s="153"/>
      <c r="J447" s="153"/>
      <c r="K447" s="153"/>
      <c r="L447" s="153"/>
      <c r="M447" s="153"/>
      <c r="N447" s="153"/>
    </row>
    <row r="448" spans="2:14" x14ac:dyDescent="0.25">
      <c r="B448" s="126"/>
      <c r="C448" s="126"/>
      <c r="D448" s="126" t="s">
        <v>1590</v>
      </c>
      <c r="E448" s="127" t="s">
        <v>1591</v>
      </c>
      <c r="F448" s="126"/>
      <c r="I448" s="131"/>
      <c r="J448" s="131"/>
      <c r="K448" s="131"/>
      <c r="L448" s="131"/>
      <c r="M448" s="131"/>
      <c r="N448" s="153"/>
    </row>
    <row r="449" spans="1:14" x14ac:dyDescent="0.25">
      <c r="B449" s="126" t="s">
        <v>1592</v>
      </c>
      <c r="C449" s="126" t="s">
        <v>1593</v>
      </c>
      <c r="D449" s="126" t="s">
        <v>1594</v>
      </c>
      <c r="E449" s="127"/>
      <c r="F449" s="126" t="s">
        <v>1595</v>
      </c>
      <c r="G449" s="126"/>
      <c r="H449" s="126"/>
      <c r="I449" s="131"/>
      <c r="J449" s="131"/>
      <c r="K449" s="131"/>
      <c r="L449" s="131"/>
      <c r="M449" s="131"/>
      <c r="N449" s="153"/>
    </row>
    <row r="450" spans="1:14" x14ac:dyDescent="0.25">
      <c r="B450" s="126" t="s">
        <v>1596</v>
      </c>
      <c r="C450" s="126" t="s">
        <v>1597</v>
      </c>
      <c r="D450" s="126" t="s">
        <v>1598</v>
      </c>
      <c r="E450" s="127"/>
      <c r="F450" s="126" t="s">
        <v>1599</v>
      </c>
      <c r="G450" s="126"/>
      <c r="H450" s="126"/>
      <c r="I450" s="131"/>
      <c r="J450" s="131"/>
      <c r="K450" s="131"/>
      <c r="L450" s="131"/>
      <c r="M450" s="131"/>
      <c r="N450" s="153"/>
    </row>
    <row r="451" spans="1:14" x14ac:dyDescent="0.25">
      <c r="B451" s="126" t="s">
        <v>1600</v>
      </c>
      <c r="C451" s="126" t="s">
        <v>1601</v>
      </c>
      <c r="D451" s="126" t="s">
        <v>1602</v>
      </c>
      <c r="E451" s="127"/>
      <c r="F451" s="126" t="s">
        <v>1603</v>
      </c>
      <c r="G451" s="126"/>
      <c r="H451" s="126"/>
      <c r="I451" s="131"/>
      <c r="J451" s="131"/>
      <c r="K451" s="131"/>
      <c r="L451" s="131"/>
      <c r="M451" s="131"/>
      <c r="N451" s="153"/>
    </row>
    <row r="452" spans="1:14" x14ac:dyDescent="0.25">
      <c r="B452" s="126" t="s">
        <v>1604</v>
      </c>
      <c r="C452" s="126" t="s">
        <v>1605</v>
      </c>
      <c r="D452" s="126" t="s">
        <v>1606</v>
      </c>
      <c r="E452" s="127"/>
      <c r="F452" s="126" t="s">
        <v>1607</v>
      </c>
      <c r="G452" s="126"/>
      <c r="H452" s="126"/>
      <c r="I452" s="131"/>
      <c r="J452" s="131"/>
      <c r="K452" s="131"/>
      <c r="L452" s="131"/>
      <c r="M452" s="131"/>
      <c r="N452" s="153"/>
    </row>
    <row r="453" spans="1:14" x14ac:dyDescent="0.25">
      <c r="I453" s="153"/>
      <c r="J453" s="153"/>
      <c r="K453" s="153"/>
      <c r="L453" s="153"/>
      <c r="M453" s="153"/>
      <c r="N453" s="153"/>
    </row>
    <row r="454" spans="1:14" x14ac:dyDescent="0.25">
      <c r="B454" s="126"/>
      <c r="C454" s="126"/>
      <c r="D454" s="126" t="s">
        <v>1305</v>
      </c>
      <c r="E454" s="127" t="s">
        <v>1306</v>
      </c>
      <c r="F454" s="127" t="s">
        <v>1306</v>
      </c>
      <c r="G454" s="90" t="str">
        <f>VLOOKUP(F454,regions!A$2:C$419,3,FALSE)</f>
        <v>Shire county</v>
      </c>
      <c r="I454" s="157">
        <v>5970</v>
      </c>
      <c r="J454" s="157">
        <v>31730</v>
      </c>
      <c r="K454" s="157">
        <v>90</v>
      </c>
      <c r="L454" s="157">
        <v>215530</v>
      </c>
      <c r="M454" s="158">
        <v>253300</v>
      </c>
      <c r="N454" s="153"/>
    </row>
    <row r="455" spans="1:14" x14ac:dyDescent="0.25">
      <c r="B455" s="126" t="s">
        <v>1307</v>
      </c>
      <c r="C455" s="126" t="s">
        <v>1308</v>
      </c>
      <c r="D455" s="126" t="s">
        <v>1309</v>
      </c>
      <c r="E455" s="127"/>
      <c r="F455" s="126" t="s">
        <v>1310</v>
      </c>
      <c r="G455" s="90" t="str">
        <f>VLOOKUP(F455,regions!A$2:C$419,3,FALSE)</f>
        <v>Shire district</v>
      </c>
      <c r="H455" s="90" t="str">
        <f>IFERROR(VLOOKUP(F455,classifications!A$3:C$328,3,FALSE),VLOOKUP(F455,classifications!I$2:K$28,3,FALSE))</f>
        <v>Predominantly Urban</v>
      </c>
      <c r="I455" s="153">
        <v>0</v>
      </c>
      <c r="J455" s="153">
        <v>4140</v>
      </c>
      <c r="K455" s="153">
        <v>20</v>
      </c>
      <c r="L455" s="153">
        <v>35790</v>
      </c>
      <c r="M455" s="153">
        <v>39940</v>
      </c>
      <c r="N455" s="153"/>
    </row>
    <row r="456" spans="1:14" x14ac:dyDescent="0.25">
      <c r="B456" s="126" t="s">
        <v>1311</v>
      </c>
      <c r="C456" s="126" t="s">
        <v>1312</v>
      </c>
      <c r="D456" s="126" t="s">
        <v>1313</v>
      </c>
      <c r="E456" s="127"/>
      <c r="F456" s="126" t="s">
        <v>1314</v>
      </c>
      <c r="G456" s="90" t="str">
        <f>VLOOKUP(F456,regions!A$2:C$419,3,FALSE)</f>
        <v>Shire district</v>
      </c>
      <c r="H456" s="90" t="str">
        <f>IFERROR(VLOOKUP(F456,classifications!A$3:C$328,3,FALSE),VLOOKUP(F456,classifications!I$2:K$28,3,FALSE))</f>
        <v>Predominantly Rural</v>
      </c>
      <c r="I456" s="153">
        <v>0</v>
      </c>
      <c r="J456" s="153">
        <v>4590</v>
      </c>
      <c r="K456" s="153">
        <v>0</v>
      </c>
      <c r="L456" s="153">
        <v>29690</v>
      </c>
      <c r="M456" s="153">
        <v>34280</v>
      </c>
      <c r="N456" s="153"/>
    </row>
    <row r="457" spans="1:14" x14ac:dyDescent="0.25">
      <c r="B457" s="126" t="s">
        <v>1315</v>
      </c>
      <c r="C457" s="126" t="s">
        <v>1316</v>
      </c>
      <c r="D457" s="126" t="s">
        <v>1317</v>
      </c>
      <c r="E457" s="127"/>
      <c r="F457" s="126" t="s">
        <v>1318</v>
      </c>
      <c r="G457" s="90" t="str">
        <f>VLOOKUP(F457,regions!A$2:C$419,3,FALSE)</f>
        <v>Shire district</v>
      </c>
      <c r="H457" s="90" t="str">
        <f>IFERROR(VLOOKUP(F457,classifications!A$3:C$328,3,FALSE),VLOOKUP(F457,classifications!I$2:K$28,3,FALSE))</f>
        <v>Predominantly Urban</v>
      </c>
      <c r="I457" s="153">
        <v>5950</v>
      </c>
      <c r="J457" s="153">
        <v>1840</v>
      </c>
      <c r="K457" s="153">
        <v>10</v>
      </c>
      <c r="L457" s="153">
        <v>27930</v>
      </c>
      <c r="M457" s="153">
        <v>35730</v>
      </c>
      <c r="N457" s="153"/>
    </row>
    <row r="458" spans="1:14" x14ac:dyDescent="0.25">
      <c r="B458" s="126" t="s">
        <v>1319</v>
      </c>
      <c r="C458" s="126" t="s">
        <v>1320</v>
      </c>
      <c r="D458" s="126" t="s">
        <v>1321</v>
      </c>
      <c r="E458" s="127"/>
      <c r="F458" s="126" t="s">
        <v>1322</v>
      </c>
      <c r="G458" s="90" t="str">
        <f>VLOOKUP(F458,regions!A$2:C$419,3,FALSE)</f>
        <v>Shire district</v>
      </c>
      <c r="H458" s="90" t="str">
        <f>IFERROR(VLOOKUP(F458,classifications!A$3:C$328,3,FALSE),VLOOKUP(F458,classifications!I$2:K$28,3,FALSE))</f>
        <v>Predominantly Urban</v>
      </c>
      <c r="I458" s="153">
        <v>10</v>
      </c>
      <c r="J458" s="153">
        <v>6960</v>
      </c>
      <c r="K458" s="153">
        <v>20</v>
      </c>
      <c r="L458" s="153">
        <v>37030</v>
      </c>
      <c r="M458" s="153">
        <v>44010</v>
      </c>
      <c r="N458" s="153"/>
    </row>
    <row r="459" spans="1:14" x14ac:dyDescent="0.25">
      <c r="B459" s="126" t="s">
        <v>1323</v>
      </c>
      <c r="C459" s="126" t="s">
        <v>1324</v>
      </c>
      <c r="D459" s="126" t="s">
        <v>1325</v>
      </c>
      <c r="E459" s="127"/>
      <c r="F459" s="126" t="s">
        <v>1326</v>
      </c>
      <c r="G459" s="90" t="str">
        <f>VLOOKUP(F459,regions!A$2:C$419,3,FALSE)</f>
        <v>Shire district</v>
      </c>
      <c r="H459" s="90" t="str">
        <f>IFERROR(VLOOKUP(F459,classifications!A$3:C$328,3,FALSE),VLOOKUP(F459,classifications!I$2:K$28,3,FALSE))</f>
        <v>Predominantly Rural</v>
      </c>
      <c r="I459" s="153">
        <v>10</v>
      </c>
      <c r="J459" s="153">
        <v>7690</v>
      </c>
      <c r="K459" s="153">
        <v>30</v>
      </c>
      <c r="L459" s="153">
        <v>45820</v>
      </c>
      <c r="M459" s="153">
        <v>53550</v>
      </c>
      <c r="N459" s="153"/>
    </row>
    <row r="460" spans="1:14" ht="13.8" thickBot="1" x14ac:dyDescent="0.3">
      <c r="A460" s="148"/>
      <c r="B460" s="135" t="s">
        <v>1327</v>
      </c>
      <c r="C460" s="135" t="s">
        <v>1328</v>
      </c>
      <c r="D460" s="135" t="s">
        <v>1329</v>
      </c>
      <c r="E460" s="136"/>
      <c r="F460" s="135" t="s">
        <v>1330</v>
      </c>
      <c r="G460" s="90" t="str">
        <f>VLOOKUP(F460,regions!A$2:C$419,3,FALSE)</f>
        <v>Shire district</v>
      </c>
      <c r="H460" s="90" t="str">
        <f>IFERROR(VLOOKUP(F460,classifications!A$3:C$328,3,FALSE),VLOOKUP(F460,classifications!I$2:K$28,3,FALSE))</f>
        <v>Urban with Significant Rural</v>
      </c>
      <c r="I460" s="159">
        <v>0</v>
      </c>
      <c r="J460" s="159">
        <v>6510</v>
      </c>
      <c r="K460" s="159">
        <v>10</v>
      </c>
      <c r="L460" s="159">
        <v>39280</v>
      </c>
      <c r="M460" s="159">
        <v>45800</v>
      </c>
      <c r="N460" s="153"/>
    </row>
    <row r="462" spans="1:14" ht="14.4" x14ac:dyDescent="0.3">
      <c r="F462" s="138" t="s">
        <v>1425</v>
      </c>
      <c r="G462"/>
      <c r="H462"/>
      <c r="I462"/>
      <c r="J462"/>
      <c r="K462"/>
      <c r="L462"/>
      <c r="M462"/>
    </row>
    <row r="463" spans="1:14" ht="12.75" customHeight="1" x14ac:dyDescent="0.3">
      <c r="F463" s="182" t="s">
        <v>1608</v>
      </c>
      <c r="G463" s="182"/>
      <c r="H463" s="182"/>
      <c r="I463" s="182"/>
      <c r="J463" s="182"/>
      <c r="K463" s="182"/>
      <c r="L463" s="182"/>
      <c r="M463" s="182"/>
    </row>
    <row r="464" spans="1:14" ht="12.75" customHeight="1" x14ac:dyDescent="0.3">
      <c r="F464" s="182" t="s">
        <v>1635</v>
      </c>
      <c r="G464" s="182"/>
      <c r="H464" s="182"/>
      <c r="I464" s="182"/>
      <c r="J464" s="182"/>
      <c r="K464" s="182"/>
      <c r="L464" s="182"/>
      <c r="M464" s="182"/>
    </row>
    <row r="465" spans="6:13" ht="12.75" customHeight="1" x14ac:dyDescent="0.3">
      <c r="F465" s="182" t="s">
        <v>1610</v>
      </c>
      <c r="G465" s="182"/>
      <c r="H465" s="182"/>
      <c r="I465" s="182"/>
      <c r="J465" s="182"/>
      <c r="K465" s="182"/>
      <c r="L465" s="182"/>
      <c r="M465" s="182"/>
    </row>
    <row r="466" spans="6:13" ht="14.4" x14ac:dyDescent="0.3">
      <c r="F466" s="182" t="s">
        <v>1611</v>
      </c>
      <c r="G466" s="182"/>
      <c r="H466" s="182"/>
      <c r="I466" s="182"/>
      <c r="J466" s="182"/>
      <c r="K466" s="182"/>
      <c r="L466" s="182"/>
      <c r="M466" s="182"/>
    </row>
    <row r="467" spans="6:13" ht="14.4" x14ac:dyDescent="0.3">
      <c r="F467" s="204"/>
      <c r="G467" s="204"/>
      <c r="H467" s="204"/>
      <c r="I467" s="204"/>
      <c r="J467" s="204"/>
      <c r="K467" s="204"/>
      <c r="L467" s="204"/>
      <c r="M467" s="204"/>
    </row>
    <row r="468" spans="6:13" ht="12.75" customHeight="1" x14ac:dyDescent="0.3">
      <c r="F468" s="182" t="s">
        <v>1612</v>
      </c>
      <c r="G468" s="182"/>
      <c r="H468" s="182"/>
      <c r="I468" s="182"/>
      <c r="J468" s="182"/>
      <c r="K468" s="182"/>
      <c r="L468" s="182"/>
      <c r="M468" s="182"/>
    </row>
    <row r="469" spans="6:13" ht="12.75" customHeight="1" x14ac:dyDescent="0.3">
      <c r="F469" s="182" t="s">
        <v>1613</v>
      </c>
      <c r="G469" s="182"/>
      <c r="H469" s="182"/>
      <c r="I469" s="182"/>
      <c r="J469" s="182"/>
      <c r="K469" s="182"/>
      <c r="L469" s="182"/>
      <c r="M469" s="182"/>
    </row>
    <row r="470" spans="6:13" ht="12.75" customHeight="1" x14ac:dyDescent="0.3">
      <c r="F470" s="182" t="s">
        <v>1636</v>
      </c>
      <c r="G470" s="182"/>
      <c r="H470" s="182"/>
      <c r="I470" s="182"/>
      <c r="J470" s="182"/>
      <c r="K470" s="182"/>
      <c r="L470" s="182"/>
      <c r="M470" s="182"/>
    </row>
    <row r="471" spans="6:13" ht="14.4" x14ac:dyDescent="0.3">
      <c r="F471" s="204"/>
      <c r="G471" s="204"/>
      <c r="H471" s="204"/>
      <c r="I471" s="204"/>
      <c r="J471" s="204"/>
      <c r="K471" s="204"/>
      <c r="L471" s="204"/>
      <c r="M471" s="204"/>
    </row>
    <row r="472" spans="6:13" ht="12.75" customHeight="1" x14ac:dyDescent="0.25">
      <c r="F472" s="208" t="s">
        <v>1615</v>
      </c>
      <c r="G472" s="208"/>
      <c r="H472" s="208"/>
      <c r="I472" s="208"/>
      <c r="J472" s="208"/>
      <c r="K472" s="208"/>
      <c r="L472" s="208"/>
      <c r="M472" s="208"/>
    </row>
    <row r="473" spans="6:13" ht="12.75" customHeight="1" x14ac:dyDescent="0.25">
      <c r="F473" s="208" t="s">
        <v>1616</v>
      </c>
      <c r="G473" s="208"/>
      <c r="H473" s="208"/>
      <c r="I473" s="208"/>
      <c r="J473" s="208"/>
      <c r="K473" s="208"/>
      <c r="L473" s="208"/>
      <c r="M473" s="208"/>
    </row>
    <row r="474" spans="6:13" x14ac:dyDescent="0.25">
      <c r="F474" s="208" t="s">
        <v>1617</v>
      </c>
      <c r="G474" s="208"/>
      <c r="H474" s="208"/>
      <c r="I474" s="208"/>
      <c r="J474" s="208"/>
      <c r="K474" s="208"/>
      <c r="L474" s="208"/>
      <c r="M474" s="208"/>
    </row>
    <row r="475" spans="6:13" ht="12.75" customHeight="1" x14ac:dyDescent="0.25">
      <c r="F475" s="208" t="s">
        <v>1618</v>
      </c>
      <c r="G475" s="208"/>
      <c r="H475" s="208"/>
      <c r="I475" s="208"/>
      <c r="J475" s="208"/>
      <c r="K475" s="208"/>
      <c r="L475" s="208"/>
      <c r="M475" s="208"/>
    </row>
    <row r="476" spans="6:13" ht="15.6" x14ac:dyDescent="0.25">
      <c r="F476" s="205"/>
      <c r="G476" s="203"/>
      <c r="H476" s="203"/>
      <c r="I476" s="203"/>
      <c r="J476" s="203"/>
      <c r="K476" s="203"/>
      <c r="L476" s="203"/>
      <c r="M476" s="203"/>
    </row>
    <row r="477" spans="6:13" x14ac:dyDescent="0.25">
      <c r="F477" s="202"/>
      <c r="G477" s="202"/>
      <c r="H477" s="202"/>
      <c r="I477" s="202"/>
      <c r="J477" s="202"/>
      <c r="K477" s="202"/>
      <c r="L477" s="202"/>
      <c r="M477" s="202"/>
    </row>
    <row r="478" spans="6:13" x14ac:dyDescent="0.25">
      <c r="F478" s="139" t="s">
        <v>1619</v>
      </c>
      <c r="G478" s="142"/>
      <c r="H478" s="142"/>
      <c r="I478" s="142"/>
      <c r="J478" s="142"/>
      <c r="K478" s="142"/>
      <c r="L478" s="142"/>
      <c r="M478" s="142"/>
    </row>
    <row r="479" spans="6:13" ht="12.75" customHeight="1" x14ac:dyDescent="0.25">
      <c r="F479" s="208" t="s">
        <v>1620</v>
      </c>
      <c r="G479" s="208"/>
      <c r="H479" s="208"/>
      <c r="I479" s="208"/>
      <c r="J479" s="208"/>
      <c r="K479" s="208"/>
      <c r="L479" s="208"/>
      <c r="M479" s="208"/>
    </row>
    <row r="480" spans="6:13" ht="12.75" customHeight="1" x14ac:dyDescent="0.25">
      <c r="F480" s="208" t="s">
        <v>1621</v>
      </c>
      <c r="G480" s="208"/>
      <c r="H480" s="208"/>
      <c r="I480" s="208"/>
      <c r="J480" s="208"/>
      <c r="K480" s="208"/>
      <c r="L480" s="208"/>
      <c r="M480" s="208"/>
    </row>
    <row r="481" spans="6:13" ht="12.75" customHeight="1" x14ac:dyDescent="0.25">
      <c r="F481" s="208" t="s">
        <v>1622</v>
      </c>
      <c r="G481" s="208"/>
      <c r="H481" s="208"/>
      <c r="I481" s="208"/>
      <c r="J481" s="208"/>
      <c r="K481" s="208"/>
      <c r="L481" s="208"/>
      <c r="M481" s="208"/>
    </row>
    <row r="482" spans="6:13" ht="12.75" customHeight="1" x14ac:dyDescent="0.25">
      <c r="F482" s="208" t="s">
        <v>1623</v>
      </c>
      <c r="G482" s="208"/>
      <c r="H482" s="208"/>
      <c r="I482" s="208"/>
      <c r="J482" s="208"/>
      <c r="K482" s="208"/>
      <c r="L482" s="208"/>
      <c r="M482" s="208"/>
    </row>
    <row r="483" spans="6:13" x14ac:dyDescent="0.25">
      <c r="F483" s="203"/>
      <c r="G483" s="203"/>
      <c r="H483" s="203"/>
      <c r="I483" s="203"/>
      <c r="J483" s="203"/>
      <c r="K483" s="203"/>
      <c r="L483" s="203"/>
      <c r="M483" s="203"/>
    </row>
    <row r="484" spans="6:13" ht="15.6" x14ac:dyDescent="0.25">
      <c r="F484" s="209" t="s">
        <v>1624</v>
      </c>
      <c r="G484" s="142"/>
      <c r="H484" s="142"/>
      <c r="I484" s="142"/>
      <c r="J484" s="142"/>
      <c r="K484" s="142"/>
      <c r="L484" s="142"/>
      <c r="M484" s="142"/>
    </row>
    <row r="485" spans="6:13" x14ac:dyDescent="0.25">
      <c r="F485" s="142" t="s">
        <v>1625</v>
      </c>
      <c r="G485" s="142"/>
      <c r="H485" s="142"/>
      <c r="I485" s="142"/>
      <c r="J485" s="142"/>
      <c r="K485" s="142"/>
      <c r="L485" s="142"/>
      <c r="M485" s="142"/>
    </row>
    <row r="486" spans="6:13" x14ac:dyDescent="0.25">
      <c r="F486" s="142" t="s">
        <v>1626</v>
      </c>
      <c r="G486" s="142"/>
      <c r="H486" s="142"/>
      <c r="I486" s="142"/>
      <c r="J486" s="142"/>
      <c r="K486" s="142"/>
      <c r="L486" s="142"/>
      <c r="M486" s="142"/>
    </row>
    <row r="487" spans="6:13" x14ac:dyDescent="0.25">
      <c r="F487" s="202"/>
      <c r="G487" s="202"/>
      <c r="H487" s="202"/>
      <c r="I487" s="202"/>
      <c r="J487" s="202"/>
      <c r="K487" s="202"/>
      <c r="L487" s="202"/>
      <c r="M487" s="202"/>
    </row>
    <row r="488" spans="6:13" ht="12.75" customHeight="1" x14ac:dyDescent="0.25">
      <c r="F488" s="208" t="s">
        <v>1637</v>
      </c>
      <c r="G488" s="208"/>
      <c r="H488" s="208"/>
      <c r="I488" s="208"/>
      <c r="J488" s="208"/>
      <c r="K488" s="208"/>
      <c r="L488" s="208"/>
      <c r="M488" s="208"/>
    </row>
    <row r="489" spans="6:13" ht="12.75" customHeight="1" x14ac:dyDescent="0.25">
      <c r="F489" s="203"/>
      <c r="G489" s="203"/>
      <c r="H489" s="203"/>
      <c r="I489" s="203"/>
      <c r="J489" s="203"/>
      <c r="K489" s="203"/>
      <c r="L489" s="203"/>
      <c r="M489" s="203"/>
    </row>
    <row r="490" spans="6:13" x14ac:dyDescent="0.25">
      <c r="F490" s="203"/>
      <c r="G490" s="203"/>
      <c r="H490" s="203"/>
      <c r="I490" s="203"/>
      <c r="J490" s="203"/>
      <c r="K490" s="203"/>
      <c r="L490" s="203"/>
      <c r="M490" s="203"/>
    </row>
    <row r="491" spans="6:13" x14ac:dyDescent="0.25">
      <c r="F491" s="141" t="s">
        <v>1628</v>
      </c>
      <c r="G491" s="142"/>
      <c r="H491" s="142"/>
      <c r="I491" s="142"/>
      <c r="J491" s="142"/>
      <c r="K491" s="142"/>
      <c r="L491" s="142"/>
      <c r="M491" s="142"/>
    </row>
    <row r="492" spans="6:13" ht="14.4" x14ac:dyDescent="0.3">
      <c r="F492" s="143" t="s">
        <v>1629</v>
      </c>
      <c r="G492"/>
      <c r="H492"/>
      <c r="I492"/>
    </row>
    <row r="493" spans="6:13" ht="14.4" x14ac:dyDescent="0.3">
      <c r="F493" s="42"/>
      <c r="G493"/>
      <c r="H493"/>
      <c r="I493"/>
      <c r="J493" s="52" t="s">
        <v>1630</v>
      </c>
      <c r="K493" s="52"/>
      <c r="L493" s="211">
        <v>42117</v>
      </c>
      <c r="M493"/>
    </row>
    <row r="494" spans="6:13" ht="14.4" x14ac:dyDescent="0.3">
      <c r="F494" s="42" t="s">
        <v>1631</v>
      </c>
      <c r="G494"/>
      <c r="H494"/>
      <c r="I494"/>
      <c r="J494" s="52" t="s">
        <v>1632</v>
      </c>
      <c r="K494" s="52"/>
      <c r="L494" s="144"/>
      <c r="M494" s="145" t="s">
        <v>1638</v>
      </c>
    </row>
  </sheetData>
  <mergeCells count="1">
    <mergeCell ref="I3:M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F494"/>
  <sheetViews>
    <sheetView topLeftCell="A455" workbookViewId="0">
      <selection activeCell="A455" sqref="A1:XFD1048576"/>
    </sheetView>
  </sheetViews>
  <sheetFormatPr defaultRowHeight="13.2" x14ac:dyDescent="0.25"/>
  <cols>
    <col min="1" max="1" width="5.109375" style="90" customWidth="1"/>
    <col min="2" max="2" width="11.6640625" style="90" customWidth="1"/>
    <col min="3" max="3" width="10.33203125" style="90" customWidth="1"/>
    <col min="4" max="4" width="11" style="90" customWidth="1"/>
    <col min="5" max="5" width="27.5546875" style="114" customWidth="1"/>
    <col min="6" max="6" width="30" style="90" customWidth="1"/>
    <col min="7" max="7" width="3.5546875" style="90" bestFit="1" customWidth="1"/>
    <col min="8" max="8" width="24.109375" style="90" bestFit="1" customWidth="1"/>
    <col min="9" max="13" width="13.6640625" style="90" customWidth="1"/>
    <col min="14" max="257" width="9.109375" style="90"/>
    <col min="258" max="258" width="5.109375" style="90" customWidth="1"/>
    <col min="259" max="259" width="11.6640625" style="90" customWidth="1"/>
    <col min="260" max="260" width="10.33203125" style="90" customWidth="1"/>
    <col min="261" max="261" width="11" style="90" customWidth="1"/>
    <col min="262" max="262" width="27.5546875" style="90" customWidth="1"/>
    <col min="263" max="263" width="30" style="90" customWidth="1"/>
    <col min="264" max="264" width="2.33203125" style="90" customWidth="1"/>
    <col min="265" max="269" width="13.6640625" style="90" customWidth="1"/>
    <col min="270" max="513" width="9.109375" style="90"/>
    <col min="514" max="514" width="5.109375" style="90" customWidth="1"/>
    <col min="515" max="515" width="11.6640625" style="90" customWidth="1"/>
    <col min="516" max="516" width="10.33203125" style="90" customWidth="1"/>
    <col min="517" max="517" width="11" style="90" customWidth="1"/>
    <col min="518" max="518" width="27.5546875" style="90" customWidth="1"/>
    <col min="519" max="519" width="30" style="90" customWidth="1"/>
    <col min="520" max="520" width="2.33203125" style="90" customWidth="1"/>
    <col min="521" max="525" width="13.6640625" style="90" customWidth="1"/>
    <col min="526" max="769" width="9.109375" style="90"/>
    <col min="770" max="770" width="5.109375" style="90" customWidth="1"/>
    <col min="771" max="771" width="11.6640625" style="90" customWidth="1"/>
    <col min="772" max="772" width="10.33203125" style="90" customWidth="1"/>
    <col min="773" max="773" width="11" style="90" customWidth="1"/>
    <col min="774" max="774" width="27.5546875" style="90" customWidth="1"/>
    <col min="775" max="775" width="30" style="90" customWidth="1"/>
    <col min="776" max="776" width="2.33203125" style="90" customWidth="1"/>
    <col min="777" max="781" width="13.6640625" style="90" customWidth="1"/>
    <col min="782" max="1025" width="9.109375" style="90"/>
    <col min="1026" max="1026" width="5.109375" style="90" customWidth="1"/>
    <col min="1027" max="1027" width="11.6640625" style="90" customWidth="1"/>
    <col min="1028" max="1028" width="10.33203125" style="90" customWidth="1"/>
    <col min="1029" max="1029" width="11" style="90" customWidth="1"/>
    <col min="1030" max="1030" width="27.5546875" style="90" customWidth="1"/>
    <col min="1031" max="1031" width="30" style="90" customWidth="1"/>
    <col min="1032" max="1032" width="2.33203125" style="90" customWidth="1"/>
    <col min="1033" max="1037" width="13.6640625" style="90" customWidth="1"/>
    <col min="1038" max="1281" width="9.109375" style="90"/>
    <col min="1282" max="1282" width="5.109375" style="90" customWidth="1"/>
    <col min="1283" max="1283" width="11.6640625" style="90" customWidth="1"/>
    <col min="1284" max="1284" width="10.33203125" style="90" customWidth="1"/>
    <col min="1285" max="1285" width="11" style="90" customWidth="1"/>
    <col min="1286" max="1286" width="27.5546875" style="90" customWidth="1"/>
    <col min="1287" max="1287" width="30" style="90" customWidth="1"/>
    <col min="1288" max="1288" width="2.33203125" style="90" customWidth="1"/>
    <col min="1289" max="1293" width="13.6640625" style="90" customWidth="1"/>
    <col min="1294" max="1537" width="9.109375" style="90"/>
    <col min="1538" max="1538" width="5.109375" style="90" customWidth="1"/>
    <col min="1539" max="1539" width="11.6640625" style="90" customWidth="1"/>
    <col min="1540" max="1540" width="10.33203125" style="90" customWidth="1"/>
    <col min="1541" max="1541" width="11" style="90" customWidth="1"/>
    <col min="1542" max="1542" width="27.5546875" style="90" customWidth="1"/>
    <col min="1543" max="1543" width="30" style="90" customWidth="1"/>
    <col min="1544" max="1544" width="2.33203125" style="90" customWidth="1"/>
    <col min="1545" max="1549" width="13.6640625" style="90" customWidth="1"/>
    <col min="1550" max="1793" width="9.109375" style="90"/>
    <col min="1794" max="1794" width="5.109375" style="90" customWidth="1"/>
    <col min="1795" max="1795" width="11.6640625" style="90" customWidth="1"/>
    <col min="1796" max="1796" width="10.33203125" style="90" customWidth="1"/>
    <col min="1797" max="1797" width="11" style="90" customWidth="1"/>
    <col min="1798" max="1798" width="27.5546875" style="90" customWidth="1"/>
    <col min="1799" max="1799" width="30" style="90" customWidth="1"/>
    <col min="1800" max="1800" width="2.33203125" style="90" customWidth="1"/>
    <col min="1801" max="1805" width="13.6640625" style="90" customWidth="1"/>
    <col min="1806" max="2049" width="9.109375" style="90"/>
    <col min="2050" max="2050" width="5.109375" style="90" customWidth="1"/>
    <col min="2051" max="2051" width="11.6640625" style="90" customWidth="1"/>
    <col min="2052" max="2052" width="10.33203125" style="90" customWidth="1"/>
    <col min="2053" max="2053" width="11" style="90" customWidth="1"/>
    <col min="2054" max="2054" width="27.5546875" style="90" customWidth="1"/>
    <col min="2055" max="2055" width="30" style="90" customWidth="1"/>
    <col min="2056" max="2056" width="2.33203125" style="90" customWidth="1"/>
    <col min="2057" max="2061" width="13.6640625" style="90" customWidth="1"/>
    <col min="2062" max="2305" width="9.109375" style="90"/>
    <col min="2306" max="2306" width="5.109375" style="90" customWidth="1"/>
    <col min="2307" max="2307" width="11.6640625" style="90" customWidth="1"/>
    <col min="2308" max="2308" width="10.33203125" style="90" customWidth="1"/>
    <col min="2309" max="2309" width="11" style="90" customWidth="1"/>
    <col min="2310" max="2310" width="27.5546875" style="90" customWidth="1"/>
    <col min="2311" max="2311" width="30" style="90" customWidth="1"/>
    <col min="2312" max="2312" width="2.33203125" style="90" customWidth="1"/>
    <col min="2313" max="2317" width="13.6640625" style="90" customWidth="1"/>
    <col min="2318" max="2561" width="9.109375" style="90"/>
    <col min="2562" max="2562" width="5.109375" style="90" customWidth="1"/>
    <col min="2563" max="2563" width="11.6640625" style="90" customWidth="1"/>
    <col min="2564" max="2564" width="10.33203125" style="90" customWidth="1"/>
    <col min="2565" max="2565" width="11" style="90" customWidth="1"/>
    <col min="2566" max="2566" width="27.5546875" style="90" customWidth="1"/>
    <col min="2567" max="2567" width="30" style="90" customWidth="1"/>
    <col min="2568" max="2568" width="2.33203125" style="90" customWidth="1"/>
    <col min="2569" max="2573" width="13.6640625" style="90" customWidth="1"/>
    <col min="2574" max="2817" width="9.109375" style="90"/>
    <col min="2818" max="2818" width="5.109375" style="90" customWidth="1"/>
    <col min="2819" max="2819" width="11.6640625" style="90" customWidth="1"/>
    <col min="2820" max="2820" width="10.33203125" style="90" customWidth="1"/>
    <col min="2821" max="2821" width="11" style="90" customWidth="1"/>
    <col min="2822" max="2822" width="27.5546875" style="90" customWidth="1"/>
    <col min="2823" max="2823" width="30" style="90" customWidth="1"/>
    <col min="2824" max="2824" width="2.33203125" style="90" customWidth="1"/>
    <col min="2825" max="2829" width="13.6640625" style="90" customWidth="1"/>
    <col min="2830" max="3073" width="9.109375" style="90"/>
    <col min="3074" max="3074" width="5.109375" style="90" customWidth="1"/>
    <col min="3075" max="3075" width="11.6640625" style="90" customWidth="1"/>
    <col min="3076" max="3076" width="10.33203125" style="90" customWidth="1"/>
    <col min="3077" max="3077" width="11" style="90" customWidth="1"/>
    <col min="3078" max="3078" width="27.5546875" style="90" customWidth="1"/>
    <col min="3079" max="3079" width="30" style="90" customWidth="1"/>
    <col min="3080" max="3080" width="2.33203125" style="90" customWidth="1"/>
    <col min="3081" max="3085" width="13.6640625" style="90" customWidth="1"/>
    <col min="3086" max="3329" width="9.109375" style="90"/>
    <col min="3330" max="3330" width="5.109375" style="90" customWidth="1"/>
    <col min="3331" max="3331" width="11.6640625" style="90" customWidth="1"/>
    <col min="3332" max="3332" width="10.33203125" style="90" customWidth="1"/>
    <col min="3333" max="3333" width="11" style="90" customWidth="1"/>
    <col min="3334" max="3334" width="27.5546875" style="90" customWidth="1"/>
    <col min="3335" max="3335" width="30" style="90" customWidth="1"/>
    <col min="3336" max="3336" width="2.33203125" style="90" customWidth="1"/>
    <col min="3337" max="3341" width="13.6640625" style="90" customWidth="1"/>
    <col min="3342" max="3585" width="9.109375" style="90"/>
    <col min="3586" max="3586" width="5.109375" style="90" customWidth="1"/>
    <col min="3587" max="3587" width="11.6640625" style="90" customWidth="1"/>
    <col min="3588" max="3588" width="10.33203125" style="90" customWidth="1"/>
    <col min="3589" max="3589" width="11" style="90" customWidth="1"/>
    <col min="3590" max="3590" width="27.5546875" style="90" customWidth="1"/>
    <col min="3591" max="3591" width="30" style="90" customWidth="1"/>
    <col min="3592" max="3592" width="2.33203125" style="90" customWidth="1"/>
    <col min="3593" max="3597" width="13.6640625" style="90" customWidth="1"/>
    <col min="3598" max="3841" width="9.109375" style="90"/>
    <col min="3842" max="3842" width="5.109375" style="90" customWidth="1"/>
    <col min="3843" max="3843" width="11.6640625" style="90" customWidth="1"/>
    <col min="3844" max="3844" width="10.33203125" style="90" customWidth="1"/>
    <col min="3845" max="3845" width="11" style="90" customWidth="1"/>
    <col min="3846" max="3846" width="27.5546875" style="90" customWidth="1"/>
    <col min="3847" max="3847" width="30" style="90" customWidth="1"/>
    <col min="3848" max="3848" width="2.33203125" style="90" customWidth="1"/>
    <col min="3849" max="3853" width="13.6640625" style="90" customWidth="1"/>
    <col min="3854" max="4097" width="9.109375" style="90"/>
    <col min="4098" max="4098" width="5.109375" style="90" customWidth="1"/>
    <col min="4099" max="4099" width="11.6640625" style="90" customWidth="1"/>
    <col min="4100" max="4100" width="10.33203125" style="90" customWidth="1"/>
    <col min="4101" max="4101" width="11" style="90" customWidth="1"/>
    <col min="4102" max="4102" width="27.5546875" style="90" customWidth="1"/>
    <col min="4103" max="4103" width="30" style="90" customWidth="1"/>
    <col min="4104" max="4104" width="2.33203125" style="90" customWidth="1"/>
    <col min="4105" max="4109" width="13.6640625" style="90" customWidth="1"/>
    <col min="4110" max="4353" width="9.109375" style="90"/>
    <col min="4354" max="4354" width="5.109375" style="90" customWidth="1"/>
    <col min="4355" max="4355" width="11.6640625" style="90" customWidth="1"/>
    <col min="4356" max="4356" width="10.33203125" style="90" customWidth="1"/>
    <col min="4357" max="4357" width="11" style="90" customWidth="1"/>
    <col min="4358" max="4358" width="27.5546875" style="90" customWidth="1"/>
    <col min="4359" max="4359" width="30" style="90" customWidth="1"/>
    <col min="4360" max="4360" width="2.33203125" style="90" customWidth="1"/>
    <col min="4361" max="4365" width="13.6640625" style="90" customWidth="1"/>
    <col min="4366" max="4609" width="9.109375" style="90"/>
    <col min="4610" max="4610" width="5.109375" style="90" customWidth="1"/>
    <col min="4611" max="4611" width="11.6640625" style="90" customWidth="1"/>
    <col min="4612" max="4612" width="10.33203125" style="90" customWidth="1"/>
    <col min="4613" max="4613" width="11" style="90" customWidth="1"/>
    <col min="4614" max="4614" width="27.5546875" style="90" customWidth="1"/>
    <col min="4615" max="4615" width="30" style="90" customWidth="1"/>
    <col min="4616" max="4616" width="2.33203125" style="90" customWidth="1"/>
    <col min="4617" max="4621" width="13.6640625" style="90" customWidth="1"/>
    <col min="4622" max="4865" width="9.109375" style="90"/>
    <col min="4866" max="4866" width="5.109375" style="90" customWidth="1"/>
    <col min="4867" max="4867" width="11.6640625" style="90" customWidth="1"/>
    <col min="4868" max="4868" width="10.33203125" style="90" customWidth="1"/>
    <col min="4869" max="4869" width="11" style="90" customWidth="1"/>
    <col min="4870" max="4870" width="27.5546875" style="90" customWidth="1"/>
    <col min="4871" max="4871" width="30" style="90" customWidth="1"/>
    <col min="4872" max="4872" width="2.33203125" style="90" customWidth="1"/>
    <col min="4873" max="4877" width="13.6640625" style="90" customWidth="1"/>
    <col min="4878" max="5121" width="9.109375" style="90"/>
    <col min="5122" max="5122" width="5.109375" style="90" customWidth="1"/>
    <col min="5123" max="5123" width="11.6640625" style="90" customWidth="1"/>
    <col min="5124" max="5124" width="10.33203125" style="90" customWidth="1"/>
    <col min="5125" max="5125" width="11" style="90" customWidth="1"/>
    <col min="5126" max="5126" width="27.5546875" style="90" customWidth="1"/>
    <col min="5127" max="5127" width="30" style="90" customWidth="1"/>
    <col min="5128" max="5128" width="2.33203125" style="90" customWidth="1"/>
    <col min="5129" max="5133" width="13.6640625" style="90" customWidth="1"/>
    <col min="5134" max="5377" width="9.109375" style="90"/>
    <col min="5378" max="5378" width="5.109375" style="90" customWidth="1"/>
    <col min="5379" max="5379" width="11.6640625" style="90" customWidth="1"/>
    <col min="5380" max="5380" width="10.33203125" style="90" customWidth="1"/>
    <col min="5381" max="5381" width="11" style="90" customWidth="1"/>
    <col min="5382" max="5382" width="27.5546875" style="90" customWidth="1"/>
    <col min="5383" max="5383" width="30" style="90" customWidth="1"/>
    <col min="5384" max="5384" width="2.33203125" style="90" customWidth="1"/>
    <col min="5385" max="5389" width="13.6640625" style="90" customWidth="1"/>
    <col min="5390" max="5633" width="9.109375" style="90"/>
    <col min="5634" max="5634" width="5.109375" style="90" customWidth="1"/>
    <col min="5635" max="5635" width="11.6640625" style="90" customWidth="1"/>
    <col min="5636" max="5636" width="10.33203125" style="90" customWidth="1"/>
    <col min="5637" max="5637" width="11" style="90" customWidth="1"/>
    <col min="5638" max="5638" width="27.5546875" style="90" customWidth="1"/>
    <col min="5639" max="5639" width="30" style="90" customWidth="1"/>
    <col min="5640" max="5640" width="2.33203125" style="90" customWidth="1"/>
    <col min="5641" max="5645" width="13.6640625" style="90" customWidth="1"/>
    <col min="5646" max="5889" width="9.109375" style="90"/>
    <col min="5890" max="5890" width="5.109375" style="90" customWidth="1"/>
    <col min="5891" max="5891" width="11.6640625" style="90" customWidth="1"/>
    <col min="5892" max="5892" width="10.33203125" style="90" customWidth="1"/>
    <col min="5893" max="5893" width="11" style="90" customWidth="1"/>
    <col min="5894" max="5894" width="27.5546875" style="90" customWidth="1"/>
    <col min="5895" max="5895" width="30" style="90" customWidth="1"/>
    <col min="5896" max="5896" width="2.33203125" style="90" customWidth="1"/>
    <col min="5897" max="5901" width="13.6640625" style="90" customWidth="1"/>
    <col min="5902" max="6145" width="9.109375" style="90"/>
    <col min="6146" max="6146" width="5.109375" style="90" customWidth="1"/>
    <col min="6147" max="6147" width="11.6640625" style="90" customWidth="1"/>
    <col min="6148" max="6148" width="10.33203125" style="90" customWidth="1"/>
    <col min="6149" max="6149" width="11" style="90" customWidth="1"/>
    <col min="6150" max="6150" width="27.5546875" style="90" customWidth="1"/>
    <col min="6151" max="6151" width="30" style="90" customWidth="1"/>
    <col min="6152" max="6152" width="2.33203125" style="90" customWidth="1"/>
    <col min="6153" max="6157" width="13.6640625" style="90" customWidth="1"/>
    <col min="6158" max="6401" width="9.109375" style="90"/>
    <col min="6402" max="6402" width="5.109375" style="90" customWidth="1"/>
    <col min="6403" max="6403" width="11.6640625" style="90" customWidth="1"/>
    <col min="6404" max="6404" width="10.33203125" style="90" customWidth="1"/>
    <col min="6405" max="6405" width="11" style="90" customWidth="1"/>
    <col min="6406" max="6406" width="27.5546875" style="90" customWidth="1"/>
    <col min="6407" max="6407" width="30" style="90" customWidth="1"/>
    <col min="6408" max="6408" width="2.33203125" style="90" customWidth="1"/>
    <col min="6409" max="6413" width="13.6640625" style="90" customWidth="1"/>
    <col min="6414" max="6657" width="9.109375" style="90"/>
    <col min="6658" max="6658" width="5.109375" style="90" customWidth="1"/>
    <col min="6659" max="6659" width="11.6640625" style="90" customWidth="1"/>
    <col min="6660" max="6660" width="10.33203125" style="90" customWidth="1"/>
    <col min="6661" max="6661" width="11" style="90" customWidth="1"/>
    <col min="6662" max="6662" width="27.5546875" style="90" customWidth="1"/>
    <col min="6663" max="6663" width="30" style="90" customWidth="1"/>
    <col min="6664" max="6664" width="2.33203125" style="90" customWidth="1"/>
    <col min="6665" max="6669" width="13.6640625" style="90" customWidth="1"/>
    <col min="6670" max="6913" width="9.109375" style="90"/>
    <col min="6914" max="6914" width="5.109375" style="90" customWidth="1"/>
    <col min="6915" max="6915" width="11.6640625" style="90" customWidth="1"/>
    <col min="6916" max="6916" width="10.33203125" style="90" customWidth="1"/>
    <col min="6917" max="6917" width="11" style="90" customWidth="1"/>
    <col min="6918" max="6918" width="27.5546875" style="90" customWidth="1"/>
    <col min="6919" max="6919" width="30" style="90" customWidth="1"/>
    <col min="6920" max="6920" width="2.33203125" style="90" customWidth="1"/>
    <col min="6921" max="6925" width="13.6640625" style="90" customWidth="1"/>
    <col min="6926" max="7169" width="9.109375" style="90"/>
    <col min="7170" max="7170" width="5.109375" style="90" customWidth="1"/>
    <col min="7171" max="7171" width="11.6640625" style="90" customWidth="1"/>
    <col min="7172" max="7172" width="10.33203125" style="90" customWidth="1"/>
    <col min="7173" max="7173" width="11" style="90" customWidth="1"/>
    <col min="7174" max="7174" width="27.5546875" style="90" customWidth="1"/>
    <col min="7175" max="7175" width="30" style="90" customWidth="1"/>
    <col min="7176" max="7176" width="2.33203125" style="90" customWidth="1"/>
    <col min="7177" max="7181" width="13.6640625" style="90" customWidth="1"/>
    <col min="7182" max="7425" width="9.109375" style="90"/>
    <col min="7426" max="7426" width="5.109375" style="90" customWidth="1"/>
    <col min="7427" max="7427" width="11.6640625" style="90" customWidth="1"/>
    <col min="7428" max="7428" width="10.33203125" style="90" customWidth="1"/>
    <col min="7429" max="7429" width="11" style="90" customWidth="1"/>
    <col min="7430" max="7430" width="27.5546875" style="90" customWidth="1"/>
    <col min="7431" max="7431" width="30" style="90" customWidth="1"/>
    <col min="7432" max="7432" width="2.33203125" style="90" customWidth="1"/>
    <col min="7433" max="7437" width="13.6640625" style="90" customWidth="1"/>
    <col min="7438" max="7681" width="9.109375" style="90"/>
    <col min="7682" max="7682" width="5.109375" style="90" customWidth="1"/>
    <col min="7683" max="7683" width="11.6640625" style="90" customWidth="1"/>
    <col min="7684" max="7684" width="10.33203125" style="90" customWidth="1"/>
    <col min="7685" max="7685" width="11" style="90" customWidth="1"/>
    <col min="7686" max="7686" width="27.5546875" style="90" customWidth="1"/>
    <col min="7687" max="7687" width="30" style="90" customWidth="1"/>
    <col min="7688" max="7688" width="2.33203125" style="90" customWidth="1"/>
    <col min="7689" max="7693" width="13.6640625" style="90" customWidth="1"/>
    <col min="7694" max="7937" width="9.109375" style="90"/>
    <col min="7938" max="7938" width="5.109375" style="90" customWidth="1"/>
    <col min="7939" max="7939" width="11.6640625" style="90" customWidth="1"/>
    <col min="7940" max="7940" width="10.33203125" style="90" customWidth="1"/>
    <col min="7941" max="7941" width="11" style="90" customWidth="1"/>
    <col min="7942" max="7942" width="27.5546875" style="90" customWidth="1"/>
    <col min="7943" max="7943" width="30" style="90" customWidth="1"/>
    <col min="7944" max="7944" width="2.33203125" style="90" customWidth="1"/>
    <col min="7945" max="7949" width="13.6640625" style="90" customWidth="1"/>
    <col min="7950" max="8193" width="9.109375" style="90"/>
    <col min="8194" max="8194" width="5.109375" style="90" customWidth="1"/>
    <col min="8195" max="8195" width="11.6640625" style="90" customWidth="1"/>
    <col min="8196" max="8196" width="10.33203125" style="90" customWidth="1"/>
    <col min="8197" max="8197" width="11" style="90" customWidth="1"/>
    <col min="8198" max="8198" width="27.5546875" style="90" customWidth="1"/>
    <col min="8199" max="8199" width="30" style="90" customWidth="1"/>
    <col min="8200" max="8200" width="2.33203125" style="90" customWidth="1"/>
    <col min="8201" max="8205" width="13.6640625" style="90" customWidth="1"/>
    <col min="8206" max="8449" width="9.109375" style="90"/>
    <col min="8450" max="8450" width="5.109375" style="90" customWidth="1"/>
    <col min="8451" max="8451" width="11.6640625" style="90" customWidth="1"/>
    <col min="8452" max="8452" width="10.33203125" style="90" customWidth="1"/>
    <col min="8453" max="8453" width="11" style="90" customWidth="1"/>
    <col min="8454" max="8454" width="27.5546875" style="90" customWidth="1"/>
    <col min="8455" max="8455" width="30" style="90" customWidth="1"/>
    <col min="8456" max="8456" width="2.33203125" style="90" customWidth="1"/>
    <col min="8457" max="8461" width="13.6640625" style="90" customWidth="1"/>
    <col min="8462" max="8705" width="9.109375" style="90"/>
    <col min="8706" max="8706" width="5.109375" style="90" customWidth="1"/>
    <col min="8707" max="8707" width="11.6640625" style="90" customWidth="1"/>
    <col min="8708" max="8708" width="10.33203125" style="90" customWidth="1"/>
    <col min="8709" max="8709" width="11" style="90" customWidth="1"/>
    <col min="8710" max="8710" width="27.5546875" style="90" customWidth="1"/>
    <col min="8711" max="8711" width="30" style="90" customWidth="1"/>
    <col min="8712" max="8712" width="2.33203125" style="90" customWidth="1"/>
    <col min="8713" max="8717" width="13.6640625" style="90" customWidth="1"/>
    <col min="8718" max="8961" width="9.109375" style="90"/>
    <col min="8962" max="8962" width="5.109375" style="90" customWidth="1"/>
    <col min="8963" max="8963" width="11.6640625" style="90" customWidth="1"/>
    <col min="8964" max="8964" width="10.33203125" style="90" customWidth="1"/>
    <col min="8965" max="8965" width="11" style="90" customWidth="1"/>
    <col min="8966" max="8966" width="27.5546875" style="90" customWidth="1"/>
    <col min="8967" max="8967" width="30" style="90" customWidth="1"/>
    <col min="8968" max="8968" width="2.33203125" style="90" customWidth="1"/>
    <col min="8969" max="8973" width="13.6640625" style="90" customWidth="1"/>
    <col min="8974" max="9217" width="9.109375" style="90"/>
    <col min="9218" max="9218" width="5.109375" style="90" customWidth="1"/>
    <col min="9219" max="9219" width="11.6640625" style="90" customWidth="1"/>
    <col min="9220" max="9220" width="10.33203125" style="90" customWidth="1"/>
    <col min="9221" max="9221" width="11" style="90" customWidth="1"/>
    <col min="9222" max="9222" width="27.5546875" style="90" customWidth="1"/>
    <col min="9223" max="9223" width="30" style="90" customWidth="1"/>
    <col min="9224" max="9224" width="2.33203125" style="90" customWidth="1"/>
    <col min="9225" max="9229" width="13.6640625" style="90" customWidth="1"/>
    <col min="9230" max="9473" width="9.109375" style="90"/>
    <col min="9474" max="9474" width="5.109375" style="90" customWidth="1"/>
    <col min="9475" max="9475" width="11.6640625" style="90" customWidth="1"/>
    <col min="9476" max="9476" width="10.33203125" style="90" customWidth="1"/>
    <col min="9477" max="9477" width="11" style="90" customWidth="1"/>
    <col min="9478" max="9478" width="27.5546875" style="90" customWidth="1"/>
    <col min="9479" max="9479" width="30" style="90" customWidth="1"/>
    <col min="9480" max="9480" width="2.33203125" style="90" customWidth="1"/>
    <col min="9481" max="9485" width="13.6640625" style="90" customWidth="1"/>
    <col min="9486" max="9729" width="9.109375" style="90"/>
    <col min="9730" max="9730" width="5.109375" style="90" customWidth="1"/>
    <col min="9731" max="9731" width="11.6640625" style="90" customWidth="1"/>
    <col min="9732" max="9732" width="10.33203125" style="90" customWidth="1"/>
    <col min="9733" max="9733" width="11" style="90" customWidth="1"/>
    <col min="9734" max="9734" width="27.5546875" style="90" customWidth="1"/>
    <col min="9735" max="9735" width="30" style="90" customWidth="1"/>
    <col min="9736" max="9736" width="2.33203125" style="90" customWidth="1"/>
    <col min="9737" max="9741" width="13.6640625" style="90" customWidth="1"/>
    <col min="9742" max="9985" width="9.109375" style="90"/>
    <col min="9986" max="9986" width="5.109375" style="90" customWidth="1"/>
    <col min="9987" max="9987" width="11.6640625" style="90" customWidth="1"/>
    <col min="9988" max="9988" width="10.33203125" style="90" customWidth="1"/>
    <col min="9989" max="9989" width="11" style="90" customWidth="1"/>
    <col min="9990" max="9990" width="27.5546875" style="90" customWidth="1"/>
    <col min="9991" max="9991" width="30" style="90" customWidth="1"/>
    <col min="9992" max="9992" width="2.33203125" style="90" customWidth="1"/>
    <col min="9993" max="9997" width="13.6640625" style="90" customWidth="1"/>
    <col min="9998" max="10241" width="9.109375" style="90"/>
    <col min="10242" max="10242" width="5.109375" style="90" customWidth="1"/>
    <col min="10243" max="10243" width="11.6640625" style="90" customWidth="1"/>
    <col min="10244" max="10244" width="10.33203125" style="90" customWidth="1"/>
    <col min="10245" max="10245" width="11" style="90" customWidth="1"/>
    <col min="10246" max="10246" width="27.5546875" style="90" customWidth="1"/>
    <col min="10247" max="10247" width="30" style="90" customWidth="1"/>
    <col min="10248" max="10248" width="2.33203125" style="90" customWidth="1"/>
    <col min="10249" max="10253" width="13.6640625" style="90" customWidth="1"/>
    <col min="10254" max="10497" width="9.109375" style="90"/>
    <col min="10498" max="10498" width="5.109375" style="90" customWidth="1"/>
    <col min="10499" max="10499" width="11.6640625" style="90" customWidth="1"/>
    <col min="10500" max="10500" width="10.33203125" style="90" customWidth="1"/>
    <col min="10501" max="10501" width="11" style="90" customWidth="1"/>
    <col min="10502" max="10502" width="27.5546875" style="90" customWidth="1"/>
    <col min="10503" max="10503" width="30" style="90" customWidth="1"/>
    <col min="10504" max="10504" width="2.33203125" style="90" customWidth="1"/>
    <col min="10505" max="10509" width="13.6640625" style="90" customWidth="1"/>
    <col min="10510" max="10753" width="9.109375" style="90"/>
    <col min="10754" max="10754" width="5.109375" style="90" customWidth="1"/>
    <col min="10755" max="10755" width="11.6640625" style="90" customWidth="1"/>
    <col min="10756" max="10756" width="10.33203125" style="90" customWidth="1"/>
    <col min="10757" max="10757" width="11" style="90" customWidth="1"/>
    <col min="10758" max="10758" width="27.5546875" style="90" customWidth="1"/>
    <col min="10759" max="10759" width="30" style="90" customWidth="1"/>
    <col min="10760" max="10760" width="2.33203125" style="90" customWidth="1"/>
    <col min="10761" max="10765" width="13.6640625" style="90" customWidth="1"/>
    <col min="10766" max="11009" width="9.109375" style="90"/>
    <col min="11010" max="11010" width="5.109375" style="90" customWidth="1"/>
    <col min="11011" max="11011" width="11.6640625" style="90" customWidth="1"/>
    <col min="11012" max="11012" width="10.33203125" style="90" customWidth="1"/>
    <col min="11013" max="11013" width="11" style="90" customWidth="1"/>
    <col min="11014" max="11014" width="27.5546875" style="90" customWidth="1"/>
    <col min="11015" max="11015" width="30" style="90" customWidth="1"/>
    <col min="11016" max="11016" width="2.33203125" style="90" customWidth="1"/>
    <col min="11017" max="11021" width="13.6640625" style="90" customWidth="1"/>
    <col min="11022" max="11265" width="9.109375" style="90"/>
    <col min="11266" max="11266" width="5.109375" style="90" customWidth="1"/>
    <col min="11267" max="11267" width="11.6640625" style="90" customWidth="1"/>
    <col min="11268" max="11268" width="10.33203125" style="90" customWidth="1"/>
    <col min="11269" max="11269" width="11" style="90" customWidth="1"/>
    <col min="11270" max="11270" width="27.5546875" style="90" customWidth="1"/>
    <col min="11271" max="11271" width="30" style="90" customWidth="1"/>
    <col min="11272" max="11272" width="2.33203125" style="90" customWidth="1"/>
    <col min="11273" max="11277" width="13.6640625" style="90" customWidth="1"/>
    <col min="11278" max="11521" width="9.109375" style="90"/>
    <col min="11522" max="11522" width="5.109375" style="90" customWidth="1"/>
    <col min="11523" max="11523" width="11.6640625" style="90" customWidth="1"/>
    <col min="11524" max="11524" width="10.33203125" style="90" customWidth="1"/>
    <col min="11525" max="11525" width="11" style="90" customWidth="1"/>
    <col min="11526" max="11526" width="27.5546875" style="90" customWidth="1"/>
    <col min="11527" max="11527" width="30" style="90" customWidth="1"/>
    <col min="11528" max="11528" width="2.33203125" style="90" customWidth="1"/>
    <col min="11529" max="11533" width="13.6640625" style="90" customWidth="1"/>
    <col min="11534" max="11777" width="9.109375" style="90"/>
    <col min="11778" max="11778" width="5.109375" style="90" customWidth="1"/>
    <col min="11779" max="11779" width="11.6640625" style="90" customWidth="1"/>
    <col min="11780" max="11780" width="10.33203125" style="90" customWidth="1"/>
    <col min="11781" max="11781" width="11" style="90" customWidth="1"/>
    <col min="11782" max="11782" width="27.5546875" style="90" customWidth="1"/>
    <col min="11783" max="11783" width="30" style="90" customWidth="1"/>
    <col min="11784" max="11784" width="2.33203125" style="90" customWidth="1"/>
    <col min="11785" max="11789" width="13.6640625" style="90" customWidth="1"/>
    <col min="11790" max="12033" width="9.109375" style="90"/>
    <col min="12034" max="12034" width="5.109375" style="90" customWidth="1"/>
    <col min="12035" max="12035" width="11.6640625" style="90" customWidth="1"/>
    <col min="12036" max="12036" width="10.33203125" style="90" customWidth="1"/>
    <col min="12037" max="12037" width="11" style="90" customWidth="1"/>
    <col min="12038" max="12038" width="27.5546875" style="90" customWidth="1"/>
    <col min="12039" max="12039" width="30" style="90" customWidth="1"/>
    <col min="12040" max="12040" width="2.33203125" style="90" customWidth="1"/>
    <col min="12041" max="12045" width="13.6640625" style="90" customWidth="1"/>
    <col min="12046" max="12289" width="9.109375" style="90"/>
    <col min="12290" max="12290" width="5.109375" style="90" customWidth="1"/>
    <col min="12291" max="12291" width="11.6640625" style="90" customWidth="1"/>
    <col min="12292" max="12292" width="10.33203125" style="90" customWidth="1"/>
    <col min="12293" max="12293" width="11" style="90" customWidth="1"/>
    <col min="12294" max="12294" width="27.5546875" style="90" customWidth="1"/>
    <col min="12295" max="12295" width="30" style="90" customWidth="1"/>
    <col min="12296" max="12296" width="2.33203125" style="90" customWidth="1"/>
    <col min="12297" max="12301" width="13.6640625" style="90" customWidth="1"/>
    <col min="12302" max="12545" width="9.109375" style="90"/>
    <col min="12546" max="12546" width="5.109375" style="90" customWidth="1"/>
    <col min="12547" max="12547" width="11.6640625" style="90" customWidth="1"/>
    <col min="12548" max="12548" width="10.33203125" style="90" customWidth="1"/>
    <col min="12549" max="12549" width="11" style="90" customWidth="1"/>
    <col min="12550" max="12550" width="27.5546875" style="90" customWidth="1"/>
    <col min="12551" max="12551" width="30" style="90" customWidth="1"/>
    <col min="12552" max="12552" width="2.33203125" style="90" customWidth="1"/>
    <col min="12553" max="12557" width="13.6640625" style="90" customWidth="1"/>
    <col min="12558" max="12801" width="9.109375" style="90"/>
    <col min="12802" max="12802" width="5.109375" style="90" customWidth="1"/>
    <col min="12803" max="12803" width="11.6640625" style="90" customWidth="1"/>
    <col min="12804" max="12804" width="10.33203125" style="90" customWidth="1"/>
    <col min="12805" max="12805" width="11" style="90" customWidth="1"/>
    <col min="12806" max="12806" width="27.5546875" style="90" customWidth="1"/>
    <col min="12807" max="12807" width="30" style="90" customWidth="1"/>
    <col min="12808" max="12808" width="2.33203125" style="90" customWidth="1"/>
    <col min="12809" max="12813" width="13.6640625" style="90" customWidth="1"/>
    <col min="12814" max="13057" width="9.109375" style="90"/>
    <col min="13058" max="13058" width="5.109375" style="90" customWidth="1"/>
    <col min="13059" max="13059" width="11.6640625" style="90" customWidth="1"/>
    <col min="13060" max="13060" width="10.33203125" style="90" customWidth="1"/>
    <col min="13061" max="13061" width="11" style="90" customWidth="1"/>
    <col min="13062" max="13062" width="27.5546875" style="90" customWidth="1"/>
    <col min="13063" max="13063" width="30" style="90" customWidth="1"/>
    <col min="13064" max="13064" width="2.33203125" style="90" customWidth="1"/>
    <col min="13065" max="13069" width="13.6640625" style="90" customWidth="1"/>
    <col min="13070" max="13313" width="9.109375" style="90"/>
    <col min="13314" max="13314" width="5.109375" style="90" customWidth="1"/>
    <col min="13315" max="13315" width="11.6640625" style="90" customWidth="1"/>
    <col min="13316" max="13316" width="10.33203125" style="90" customWidth="1"/>
    <col min="13317" max="13317" width="11" style="90" customWidth="1"/>
    <col min="13318" max="13318" width="27.5546875" style="90" customWidth="1"/>
    <col min="13319" max="13319" width="30" style="90" customWidth="1"/>
    <col min="13320" max="13320" width="2.33203125" style="90" customWidth="1"/>
    <col min="13321" max="13325" width="13.6640625" style="90" customWidth="1"/>
    <col min="13326" max="13569" width="9.109375" style="90"/>
    <col min="13570" max="13570" width="5.109375" style="90" customWidth="1"/>
    <col min="13571" max="13571" width="11.6640625" style="90" customWidth="1"/>
    <col min="13572" max="13572" width="10.33203125" style="90" customWidth="1"/>
    <col min="13573" max="13573" width="11" style="90" customWidth="1"/>
    <col min="13574" max="13574" width="27.5546875" style="90" customWidth="1"/>
    <col min="13575" max="13575" width="30" style="90" customWidth="1"/>
    <col min="13576" max="13576" width="2.33203125" style="90" customWidth="1"/>
    <col min="13577" max="13581" width="13.6640625" style="90" customWidth="1"/>
    <col min="13582" max="13825" width="9.109375" style="90"/>
    <col min="13826" max="13826" width="5.109375" style="90" customWidth="1"/>
    <col min="13827" max="13827" width="11.6640625" style="90" customWidth="1"/>
    <col min="13828" max="13828" width="10.33203125" style="90" customWidth="1"/>
    <col min="13829" max="13829" width="11" style="90" customWidth="1"/>
    <col min="13830" max="13830" width="27.5546875" style="90" customWidth="1"/>
    <col min="13831" max="13831" width="30" style="90" customWidth="1"/>
    <col min="13832" max="13832" width="2.33203125" style="90" customWidth="1"/>
    <col min="13833" max="13837" width="13.6640625" style="90" customWidth="1"/>
    <col min="13838" max="14081" width="9.109375" style="90"/>
    <col min="14082" max="14082" width="5.109375" style="90" customWidth="1"/>
    <col min="14083" max="14083" width="11.6640625" style="90" customWidth="1"/>
    <col min="14084" max="14084" width="10.33203125" style="90" customWidth="1"/>
    <col min="14085" max="14085" width="11" style="90" customWidth="1"/>
    <col min="14086" max="14086" width="27.5546875" style="90" customWidth="1"/>
    <col min="14087" max="14087" width="30" style="90" customWidth="1"/>
    <col min="14088" max="14088" width="2.33203125" style="90" customWidth="1"/>
    <col min="14089" max="14093" width="13.6640625" style="90" customWidth="1"/>
    <col min="14094" max="14337" width="9.109375" style="90"/>
    <col min="14338" max="14338" width="5.109375" style="90" customWidth="1"/>
    <col min="14339" max="14339" width="11.6640625" style="90" customWidth="1"/>
    <col min="14340" max="14340" width="10.33203125" style="90" customWidth="1"/>
    <col min="14341" max="14341" width="11" style="90" customWidth="1"/>
    <col min="14342" max="14342" width="27.5546875" style="90" customWidth="1"/>
    <col min="14343" max="14343" width="30" style="90" customWidth="1"/>
    <col min="14344" max="14344" width="2.33203125" style="90" customWidth="1"/>
    <col min="14345" max="14349" width="13.6640625" style="90" customWidth="1"/>
    <col min="14350" max="14593" width="9.109375" style="90"/>
    <col min="14594" max="14594" width="5.109375" style="90" customWidth="1"/>
    <col min="14595" max="14595" width="11.6640625" style="90" customWidth="1"/>
    <col min="14596" max="14596" width="10.33203125" style="90" customWidth="1"/>
    <col min="14597" max="14597" width="11" style="90" customWidth="1"/>
    <col min="14598" max="14598" width="27.5546875" style="90" customWidth="1"/>
    <col min="14599" max="14599" width="30" style="90" customWidth="1"/>
    <col min="14600" max="14600" width="2.33203125" style="90" customWidth="1"/>
    <col min="14601" max="14605" width="13.6640625" style="90" customWidth="1"/>
    <col min="14606" max="14849" width="9.109375" style="90"/>
    <col min="14850" max="14850" width="5.109375" style="90" customWidth="1"/>
    <col min="14851" max="14851" width="11.6640625" style="90" customWidth="1"/>
    <col min="14852" max="14852" width="10.33203125" style="90" customWidth="1"/>
    <col min="14853" max="14853" width="11" style="90" customWidth="1"/>
    <col min="14854" max="14854" width="27.5546875" style="90" customWidth="1"/>
    <col min="14855" max="14855" width="30" style="90" customWidth="1"/>
    <col min="14856" max="14856" width="2.33203125" style="90" customWidth="1"/>
    <col min="14857" max="14861" width="13.6640625" style="90" customWidth="1"/>
    <col min="14862" max="15105" width="9.109375" style="90"/>
    <col min="15106" max="15106" width="5.109375" style="90" customWidth="1"/>
    <col min="15107" max="15107" width="11.6640625" style="90" customWidth="1"/>
    <col min="15108" max="15108" width="10.33203125" style="90" customWidth="1"/>
    <col min="15109" max="15109" width="11" style="90" customWidth="1"/>
    <col min="15110" max="15110" width="27.5546875" style="90" customWidth="1"/>
    <col min="15111" max="15111" width="30" style="90" customWidth="1"/>
    <col min="15112" max="15112" width="2.33203125" style="90" customWidth="1"/>
    <col min="15113" max="15117" width="13.6640625" style="90" customWidth="1"/>
    <col min="15118" max="15361" width="9.109375" style="90"/>
    <col min="15362" max="15362" width="5.109375" style="90" customWidth="1"/>
    <col min="15363" max="15363" width="11.6640625" style="90" customWidth="1"/>
    <col min="15364" max="15364" width="10.33203125" style="90" customWidth="1"/>
    <col min="15365" max="15365" width="11" style="90" customWidth="1"/>
    <col min="15366" max="15366" width="27.5546875" style="90" customWidth="1"/>
    <col min="15367" max="15367" width="30" style="90" customWidth="1"/>
    <col min="15368" max="15368" width="2.33203125" style="90" customWidth="1"/>
    <col min="15369" max="15373" width="13.6640625" style="90" customWidth="1"/>
    <col min="15374" max="15617" width="9.109375" style="90"/>
    <col min="15618" max="15618" width="5.109375" style="90" customWidth="1"/>
    <col min="15619" max="15619" width="11.6640625" style="90" customWidth="1"/>
    <col min="15620" max="15620" width="10.33203125" style="90" customWidth="1"/>
    <col min="15621" max="15621" width="11" style="90" customWidth="1"/>
    <col min="15622" max="15622" width="27.5546875" style="90" customWidth="1"/>
    <col min="15623" max="15623" width="30" style="90" customWidth="1"/>
    <col min="15624" max="15624" width="2.33203125" style="90" customWidth="1"/>
    <col min="15625" max="15629" width="13.6640625" style="90" customWidth="1"/>
    <col min="15630" max="15873" width="9.109375" style="90"/>
    <col min="15874" max="15874" width="5.109375" style="90" customWidth="1"/>
    <col min="15875" max="15875" width="11.6640625" style="90" customWidth="1"/>
    <col min="15876" max="15876" width="10.33203125" style="90" customWidth="1"/>
    <col min="15877" max="15877" width="11" style="90" customWidth="1"/>
    <col min="15878" max="15878" width="27.5546875" style="90" customWidth="1"/>
    <col min="15879" max="15879" width="30" style="90" customWidth="1"/>
    <col min="15880" max="15880" width="2.33203125" style="90" customWidth="1"/>
    <col min="15881" max="15885" width="13.6640625" style="90" customWidth="1"/>
    <col min="15886" max="16129" width="9.109375" style="90"/>
    <col min="16130" max="16130" width="5.109375" style="90" customWidth="1"/>
    <col min="16131" max="16131" width="11.6640625" style="90" customWidth="1"/>
    <col min="16132" max="16132" width="10.33203125" style="90" customWidth="1"/>
    <col min="16133" max="16133" width="11" style="90" customWidth="1"/>
    <col min="16134" max="16134" width="27.5546875" style="90" customWidth="1"/>
    <col min="16135" max="16135" width="30" style="90" customWidth="1"/>
    <col min="16136" max="16136" width="2.33203125" style="90" customWidth="1"/>
    <col min="16137" max="16141" width="13.6640625" style="90" customWidth="1"/>
    <col min="16142" max="16384" width="9.109375" style="90"/>
  </cols>
  <sheetData>
    <row r="1" spans="1:32" ht="15.6" x14ac:dyDescent="0.3">
      <c r="A1" s="110" t="s">
        <v>1639</v>
      </c>
      <c r="B1" s="111"/>
      <c r="C1" s="111"/>
      <c r="D1" s="111"/>
      <c r="E1" s="112"/>
      <c r="F1" s="111"/>
      <c r="G1" s="111"/>
      <c r="H1" s="111"/>
      <c r="I1" s="111"/>
      <c r="J1" s="111"/>
      <c r="K1" s="111"/>
      <c r="L1" s="111"/>
      <c r="M1" s="111"/>
    </row>
    <row r="2" spans="1:32" ht="13.8" thickBot="1" x14ac:dyDescent="0.3">
      <c r="A2" s="146"/>
      <c r="M2" s="147" t="s">
        <v>1438</v>
      </c>
    </row>
    <row r="3" spans="1:32" ht="18" customHeight="1" x14ac:dyDescent="0.25">
      <c r="B3" s="116"/>
      <c r="C3" s="116"/>
      <c r="D3" s="116"/>
      <c r="E3" s="117"/>
      <c r="F3" s="116"/>
      <c r="G3" s="116"/>
      <c r="H3" s="116"/>
      <c r="I3" s="470"/>
      <c r="J3" s="470"/>
      <c r="K3" s="470"/>
      <c r="L3" s="470"/>
      <c r="M3" s="470"/>
    </row>
    <row r="4" spans="1:32" ht="75" customHeight="1" thickBot="1" x14ac:dyDescent="0.3">
      <c r="A4" s="148"/>
      <c r="B4" s="118" t="s">
        <v>4</v>
      </c>
      <c r="C4" s="118" t="s">
        <v>5</v>
      </c>
      <c r="D4" s="118" t="s">
        <v>6</v>
      </c>
      <c r="E4" s="119" t="s">
        <v>7</v>
      </c>
      <c r="F4" s="118" t="s">
        <v>8</v>
      </c>
      <c r="G4" s="118"/>
      <c r="H4" s="118"/>
      <c r="I4" s="149" t="s">
        <v>1439</v>
      </c>
      <c r="J4" s="149" t="s">
        <v>1440</v>
      </c>
      <c r="K4" s="149" t="s">
        <v>1640</v>
      </c>
      <c r="L4" s="149" t="s">
        <v>1641</v>
      </c>
      <c r="M4" s="149" t="s">
        <v>1642</v>
      </c>
    </row>
    <row r="6" spans="1:32" x14ac:dyDescent="0.25">
      <c r="A6" s="150" t="s">
        <v>13</v>
      </c>
      <c r="B6" s="121"/>
      <c r="C6" s="121"/>
      <c r="D6" s="121"/>
      <c r="E6" s="122"/>
      <c r="F6" s="121"/>
      <c r="G6" s="121"/>
      <c r="H6" s="121"/>
      <c r="I6" s="151">
        <v>1682000</v>
      </c>
      <c r="J6" s="151">
        <v>2392000</v>
      </c>
      <c r="K6" s="151">
        <v>73000</v>
      </c>
      <c r="L6" s="151">
        <v>19089000</v>
      </c>
      <c r="M6" s="151">
        <v>23236000</v>
      </c>
      <c r="N6" s="152"/>
      <c r="O6" s="152"/>
      <c r="P6" s="152"/>
      <c r="Q6" s="152"/>
      <c r="R6" s="152"/>
      <c r="S6" s="152"/>
      <c r="T6" s="152"/>
      <c r="U6" s="152"/>
      <c r="V6" s="152"/>
      <c r="W6" s="152"/>
      <c r="X6" s="152"/>
      <c r="Y6" s="152"/>
      <c r="Z6" s="152"/>
      <c r="AA6" s="152"/>
      <c r="AB6" s="152"/>
      <c r="AC6" s="152"/>
      <c r="AD6" s="152"/>
      <c r="AE6" s="152"/>
      <c r="AF6" s="152"/>
    </row>
    <row r="7" spans="1:32" x14ac:dyDescent="0.25">
      <c r="I7" s="153"/>
      <c r="J7" s="153"/>
      <c r="K7" s="153"/>
      <c r="L7" s="153"/>
      <c r="M7" s="153"/>
    </row>
    <row r="8" spans="1:32" x14ac:dyDescent="0.25">
      <c r="A8" s="150" t="s">
        <v>1357</v>
      </c>
      <c r="B8" s="121"/>
      <c r="C8" s="121"/>
      <c r="D8" s="121"/>
      <c r="E8" s="122"/>
      <c r="F8" s="121"/>
      <c r="G8" s="121"/>
      <c r="H8" s="121"/>
      <c r="I8" s="151">
        <v>338440</v>
      </c>
      <c r="J8" s="151">
        <v>533780</v>
      </c>
      <c r="K8" s="151">
        <v>26630</v>
      </c>
      <c r="L8" s="151">
        <v>4468850</v>
      </c>
      <c r="M8" s="151">
        <v>5367700</v>
      </c>
    </row>
    <row r="9" spans="1:32" x14ac:dyDescent="0.25">
      <c r="I9" s="154"/>
      <c r="J9" s="154"/>
      <c r="K9" s="154"/>
      <c r="L9" s="154"/>
      <c r="M9" s="154"/>
    </row>
    <row r="10" spans="1:32" x14ac:dyDescent="0.25">
      <c r="B10" s="90" t="s">
        <v>15</v>
      </c>
      <c r="C10" s="90" t="s">
        <v>16</v>
      </c>
      <c r="D10" s="90" t="s">
        <v>17</v>
      </c>
      <c r="F10" s="90" t="s">
        <v>1695</v>
      </c>
      <c r="G10" s="90" t="str">
        <f>VLOOKUP(F10,regions!A$2:C$419,3,FALSE)</f>
        <v>Unitary authority</v>
      </c>
      <c r="H10" s="90" t="str">
        <f>IFERROR(VLOOKUP(F10,classifications!A$3:C$328,3,FALSE),VLOOKUP(F10,classifications!I$2:K$28,3,FALSE))</f>
        <v>Urban with Significant Rural</v>
      </c>
      <c r="I10" s="153">
        <v>0</v>
      </c>
      <c r="J10" s="153">
        <v>11100</v>
      </c>
      <c r="K10" s="153">
        <v>0</v>
      </c>
      <c r="L10" s="153">
        <v>65850</v>
      </c>
      <c r="M10" s="153">
        <v>76940</v>
      </c>
      <c r="N10" s="153"/>
    </row>
    <row r="11" spans="1:32" x14ac:dyDescent="0.25">
      <c r="B11" s="126" t="s">
        <v>18</v>
      </c>
      <c r="C11" s="126" t="s">
        <v>19</v>
      </c>
      <c r="D11" s="126" t="s">
        <v>20</v>
      </c>
      <c r="E11" s="127"/>
      <c r="F11" s="126" t="s">
        <v>1449</v>
      </c>
      <c r="G11" s="90" t="str">
        <f>VLOOKUP(F11,regions!A$2:C$419,3,FALSE)</f>
        <v>Unitary authority</v>
      </c>
      <c r="H11" s="90" t="str">
        <f>IFERROR(VLOOKUP(F11,classifications!A$3:C$328,3,FALSE),VLOOKUP(F11,classifications!I$2:K$28,3,FALSE))</f>
        <v>Urban with Significant Rural</v>
      </c>
      <c r="I11" s="153">
        <v>0</v>
      </c>
      <c r="J11" s="153">
        <v>11630</v>
      </c>
      <c r="K11" s="153">
        <v>460</v>
      </c>
      <c r="L11" s="153">
        <v>56810</v>
      </c>
      <c r="M11" s="153">
        <v>68910</v>
      </c>
      <c r="N11" s="153"/>
    </row>
    <row r="12" spans="1:32" x14ac:dyDescent="0.25">
      <c r="B12" s="126" t="s">
        <v>21</v>
      </c>
      <c r="C12" s="126" t="s">
        <v>22</v>
      </c>
      <c r="D12" s="126" t="s">
        <v>23</v>
      </c>
      <c r="E12" s="127"/>
      <c r="F12" s="126" t="s">
        <v>1666</v>
      </c>
      <c r="G12" s="90" t="str">
        <f>VLOOKUP(F12,regions!A$2:C$419,3,FALSE)</f>
        <v>Unitary authority</v>
      </c>
      <c r="H12" s="90" t="str">
        <f>IFERROR(VLOOKUP(F12,classifications!A$3:C$328,3,FALSE),VLOOKUP(F12,classifications!I$2:K$28,3,FALSE))</f>
        <v>Predominantly Urban</v>
      </c>
      <c r="I12" s="153">
        <v>0</v>
      </c>
      <c r="J12" s="153">
        <v>11450</v>
      </c>
      <c r="K12" s="153">
        <v>50</v>
      </c>
      <c r="L12" s="153">
        <v>48360</v>
      </c>
      <c r="M12" s="153">
        <v>59850</v>
      </c>
      <c r="N12" s="153"/>
    </row>
    <row r="13" spans="1:32" x14ac:dyDescent="0.25">
      <c r="B13" s="126" t="s">
        <v>24</v>
      </c>
      <c r="C13" s="126" t="s">
        <v>25</v>
      </c>
      <c r="D13" s="126" t="s">
        <v>26</v>
      </c>
      <c r="E13" s="127"/>
      <c r="F13" s="126" t="s">
        <v>1667</v>
      </c>
      <c r="G13" s="90" t="str">
        <f>VLOOKUP(F13,regions!A$2:C$419,3,FALSE)</f>
        <v>Unitary authority</v>
      </c>
      <c r="H13" s="90" t="str">
        <f>IFERROR(VLOOKUP(F13,classifications!A$3:C$328,3,FALSE),VLOOKUP(F13,classifications!I$2:K$28,3,FALSE))</f>
        <v>Predominantly Urban</v>
      </c>
      <c r="I13" s="153">
        <v>5310</v>
      </c>
      <c r="J13" s="153">
        <v>2140</v>
      </c>
      <c r="K13" s="153">
        <v>0</v>
      </c>
      <c r="L13" s="153">
        <v>61950</v>
      </c>
      <c r="M13" s="153">
        <v>69400</v>
      </c>
      <c r="N13" s="153"/>
    </row>
    <row r="14" spans="1:32" x14ac:dyDescent="0.25">
      <c r="B14" s="90" t="s">
        <v>27</v>
      </c>
      <c r="C14" s="90" t="s">
        <v>28</v>
      </c>
      <c r="D14" s="90" t="s">
        <v>29</v>
      </c>
      <c r="F14" s="90" t="s">
        <v>1697</v>
      </c>
      <c r="G14" s="90" t="str">
        <f>VLOOKUP(F14,regions!A$2:C$419,3,FALSE)</f>
        <v>Unitary authority</v>
      </c>
      <c r="H14" s="90" t="str">
        <f>IFERROR(VLOOKUP(F14,classifications!A$3:C$328,3,FALSE),VLOOKUP(F14,classifications!I$2:K$28,3,FALSE))</f>
        <v>Predominantly Urban</v>
      </c>
      <c r="I14" s="153">
        <v>5130</v>
      </c>
      <c r="J14" s="153">
        <v>3410</v>
      </c>
      <c r="K14" s="153">
        <v>0</v>
      </c>
      <c r="L14" s="153">
        <v>78040</v>
      </c>
      <c r="M14" s="153">
        <v>86580</v>
      </c>
      <c r="N14" s="153"/>
    </row>
    <row r="15" spans="1:32" x14ac:dyDescent="0.25">
      <c r="B15" s="90" t="s">
        <v>30</v>
      </c>
      <c r="C15" s="90" t="s">
        <v>31</v>
      </c>
      <c r="D15" s="90" t="s">
        <v>32</v>
      </c>
      <c r="F15" s="90" t="s">
        <v>1685</v>
      </c>
      <c r="G15" s="90" t="str">
        <f>VLOOKUP(F15,regions!A$2:C$419,3,FALSE)</f>
        <v>Unitary authority</v>
      </c>
      <c r="H15" s="90" t="str">
        <f>IFERROR(VLOOKUP(F15,classifications!A$3:C$328,3,FALSE),VLOOKUP(F15,classifications!I$2:K$28,3,FALSE))</f>
        <v>Predominantly Urban</v>
      </c>
      <c r="I15" s="153">
        <v>70</v>
      </c>
      <c r="J15" s="153">
        <v>7890</v>
      </c>
      <c r="K15" s="153">
        <v>320</v>
      </c>
      <c r="L15" s="153">
        <v>39310</v>
      </c>
      <c r="M15" s="153">
        <v>47600</v>
      </c>
      <c r="N15" s="153"/>
    </row>
    <row r="16" spans="1:32" x14ac:dyDescent="0.25">
      <c r="B16" s="90" t="s">
        <v>33</v>
      </c>
      <c r="C16" s="90" t="s">
        <v>34</v>
      </c>
      <c r="D16" s="90" t="s">
        <v>35</v>
      </c>
      <c r="F16" s="90" t="s">
        <v>1686</v>
      </c>
      <c r="G16" s="90" t="str">
        <f>VLOOKUP(F16,regions!A$2:C$419,3,FALSE)</f>
        <v>Unitary authority</v>
      </c>
      <c r="H16" s="90" t="str">
        <f>IFERROR(VLOOKUP(F16,classifications!A$3:C$328,3,FALSE),VLOOKUP(F16,classifications!I$2:K$28,3,FALSE))</f>
        <v>Predominantly Urban</v>
      </c>
      <c r="I16" s="153">
        <v>11860</v>
      </c>
      <c r="J16" s="153">
        <v>6390</v>
      </c>
      <c r="K16" s="153">
        <v>40</v>
      </c>
      <c r="L16" s="153">
        <v>106820</v>
      </c>
      <c r="M16" s="153">
        <v>125100</v>
      </c>
      <c r="N16" s="153"/>
    </row>
    <row r="17" spans="2:14" x14ac:dyDescent="0.25">
      <c r="B17" s="90" t="s">
        <v>36</v>
      </c>
      <c r="C17" s="90" t="s">
        <v>37</v>
      </c>
      <c r="D17" s="90" t="s">
        <v>38</v>
      </c>
      <c r="F17" s="90" t="s">
        <v>1728</v>
      </c>
      <c r="G17" s="90" t="str">
        <f>VLOOKUP(F17,regions!A$2:C$419,3,FALSE)</f>
        <v>Unitary authority</v>
      </c>
      <c r="H17" s="90" t="str">
        <f>IFERROR(VLOOKUP(F17,classifications!A$3:C$328,3,FALSE),VLOOKUP(F17,classifications!I$2:K$28,3,FALSE))</f>
        <v>Predominantly Urban</v>
      </c>
      <c r="I17" s="153">
        <v>27850</v>
      </c>
      <c r="J17" s="153">
        <v>11660</v>
      </c>
      <c r="K17" s="153">
        <v>500</v>
      </c>
      <c r="L17" s="153">
        <v>151050</v>
      </c>
      <c r="M17" s="153">
        <v>191060</v>
      </c>
      <c r="N17" s="153"/>
    </row>
    <row r="18" spans="2:14" x14ac:dyDescent="0.25">
      <c r="B18" s="126" t="s">
        <v>39</v>
      </c>
      <c r="C18" s="126" t="s">
        <v>40</v>
      </c>
      <c r="D18" s="126" t="s">
        <v>41</v>
      </c>
      <c r="E18" s="127"/>
      <c r="F18" s="126" t="s">
        <v>1731</v>
      </c>
      <c r="G18" s="90" t="str">
        <f>VLOOKUP(F18,regions!A$2:C$419,3,FALSE)</f>
        <v>Unitary authority</v>
      </c>
      <c r="H18" s="90" t="str">
        <f>IFERROR(VLOOKUP(F18,classifications!A$3:C$328,3,FALSE),VLOOKUP(F18,classifications!I$2:K$28,3,FALSE))</f>
        <v>Predominantly Rural</v>
      </c>
      <c r="I18" s="153">
        <v>5180</v>
      </c>
      <c r="J18" s="153">
        <v>9710</v>
      </c>
      <c r="K18" s="153">
        <v>670</v>
      </c>
      <c r="L18" s="153">
        <v>95390</v>
      </c>
      <c r="M18" s="153">
        <v>110960</v>
      </c>
      <c r="N18" s="153"/>
    </row>
    <row r="19" spans="2:14" x14ac:dyDescent="0.25">
      <c r="B19" s="126" t="s">
        <v>42</v>
      </c>
      <c r="C19" s="126" t="s">
        <v>43</v>
      </c>
      <c r="D19" s="126" t="s">
        <v>44</v>
      </c>
      <c r="E19" s="127"/>
      <c r="F19" s="126" t="s">
        <v>1715</v>
      </c>
      <c r="G19" s="90" t="str">
        <f>VLOOKUP(F19,regions!A$2:C$419,3,FALSE)</f>
        <v>Unitary authority</v>
      </c>
      <c r="H19" s="90" t="str">
        <f>IFERROR(VLOOKUP(F19,classifications!A$3:C$328,3,FALSE),VLOOKUP(F19,classifications!I$2:K$28,3,FALSE))</f>
        <v>Urban with Significant Rural</v>
      </c>
      <c r="I19" s="153">
        <v>180</v>
      </c>
      <c r="J19" s="153">
        <v>19320</v>
      </c>
      <c r="K19" s="153">
        <v>5730</v>
      </c>
      <c r="L19" s="153">
        <v>142300</v>
      </c>
      <c r="M19" s="153">
        <v>167530</v>
      </c>
      <c r="N19" s="153"/>
    </row>
    <row r="20" spans="2:14" x14ac:dyDescent="0.25">
      <c r="B20" s="126" t="s">
        <v>45</v>
      </c>
      <c r="C20" s="126" t="s">
        <v>46</v>
      </c>
      <c r="D20" s="126" t="s">
        <v>47</v>
      </c>
      <c r="E20" s="127"/>
      <c r="F20" s="126" t="s">
        <v>1716</v>
      </c>
      <c r="G20" s="90" t="str">
        <f>VLOOKUP(F20,regions!A$2:C$419,3,FALSE)</f>
        <v>Unitary authority</v>
      </c>
      <c r="H20" s="90" t="str">
        <f>IFERROR(VLOOKUP(F20,classifications!A$3:C$328,3,FALSE),VLOOKUP(F20,classifications!I$2:K$28,3,FALSE))</f>
        <v>Urban with Significant Rural</v>
      </c>
      <c r="I20" s="153">
        <v>5710</v>
      </c>
      <c r="J20" s="153">
        <v>16850</v>
      </c>
      <c r="K20" s="153">
        <v>220</v>
      </c>
      <c r="L20" s="153">
        <v>126260</v>
      </c>
      <c r="M20" s="153">
        <v>149040</v>
      </c>
      <c r="N20" s="153"/>
    </row>
    <row r="21" spans="2:14" x14ac:dyDescent="0.25">
      <c r="B21" s="126" t="s">
        <v>48</v>
      </c>
      <c r="C21" s="126" t="s">
        <v>49</v>
      </c>
      <c r="D21" s="126" t="s">
        <v>50</v>
      </c>
      <c r="E21" s="127"/>
      <c r="F21" s="126" t="s">
        <v>1717</v>
      </c>
      <c r="G21" s="90" t="str">
        <f>VLOOKUP(F21,regions!A$2:C$419,3,FALSE)</f>
        <v>Unitary authority</v>
      </c>
      <c r="H21" s="90" t="str">
        <f>IFERROR(VLOOKUP(F21,classifications!A$3:C$328,3,FALSE),VLOOKUP(F21,classifications!I$2:K$28,3,FALSE))</f>
        <v>Predominantly Rural</v>
      </c>
      <c r="I21" s="153">
        <v>10490</v>
      </c>
      <c r="J21" s="153">
        <v>19170</v>
      </c>
      <c r="K21" s="153">
        <v>740</v>
      </c>
      <c r="L21" s="153">
        <v>233130</v>
      </c>
      <c r="M21" s="153">
        <v>263540</v>
      </c>
      <c r="N21" s="153"/>
    </row>
    <row r="22" spans="2:14" x14ac:dyDescent="0.25">
      <c r="B22" s="126" t="s">
        <v>51</v>
      </c>
      <c r="C22" s="126" t="s">
        <v>52</v>
      </c>
      <c r="D22" s="126" t="s">
        <v>53</v>
      </c>
      <c r="E22" s="127"/>
      <c r="F22" s="126" t="s">
        <v>1718</v>
      </c>
      <c r="G22" s="90" t="str">
        <f>VLOOKUP(F22,regions!A$2:C$419,3,FALSE)</f>
        <v>Unitary authority</v>
      </c>
      <c r="H22" s="90" t="str">
        <f>IFERROR(VLOOKUP(F22,classifications!A$3:C$328,3,FALSE),VLOOKUP(F22,classifications!I$2:K$28,3,FALSE))</f>
        <v>Predominantly Rural</v>
      </c>
      <c r="I22" s="153">
        <v>18620</v>
      </c>
      <c r="J22" s="153">
        <v>29430</v>
      </c>
      <c r="K22" s="153">
        <v>0</v>
      </c>
      <c r="L22" s="153">
        <v>187850</v>
      </c>
      <c r="M22" s="153">
        <v>235900</v>
      </c>
      <c r="N22" s="153"/>
    </row>
    <row r="23" spans="2:14" x14ac:dyDescent="0.25">
      <c r="B23" s="90" t="s">
        <v>54</v>
      </c>
      <c r="C23" s="90" t="s">
        <v>55</v>
      </c>
      <c r="D23" s="90" t="s">
        <v>56</v>
      </c>
      <c r="F23" s="90" t="s">
        <v>1659</v>
      </c>
      <c r="G23" s="90" t="str">
        <f>VLOOKUP(F23,regions!A$2:C$419,3,FALSE)</f>
        <v>Unitary authority</v>
      </c>
      <c r="H23" s="90" t="str">
        <f>IFERROR(VLOOKUP(F23,classifications!A$3:C$328,3,FALSE),VLOOKUP(F23,classifications!I$2:K$28,3,FALSE))</f>
        <v>Predominantly Urban</v>
      </c>
      <c r="I23" s="153">
        <v>5380</v>
      </c>
      <c r="J23" s="153">
        <v>2200</v>
      </c>
      <c r="K23" s="153">
        <v>0</v>
      </c>
      <c r="L23" s="153">
        <v>41430</v>
      </c>
      <c r="M23" s="153">
        <v>49010</v>
      </c>
      <c r="N23" s="153"/>
    </row>
    <row r="24" spans="2:14" x14ac:dyDescent="0.25">
      <c r="B24" s="126" t="s">
        <v>57</v>
      </c>
      <c r="C24" s="126" t="s">
        <v>58</v>
      </c>
      <c r="D24" s="126" t="s">
        <v>59</v>
      </c>
      <c r="E24" s="127"/>
      <c r="F24" s="126" t="s">
        <v>1675</v>
      </c>
      <c r="G24" s="90" t="str">
        <f>VLOOKUP(F24,regions!A$2:C$419,3,FALSE)</f>
        <v>Unitary authority</v>
      </c>
      <c r="H24" s="90" t="str">
        <f>IFERROR(VLOOKUP(F24,classifications!A$3:C$328,3,FALSE),VLOOKUP(F24,classifications!I$2:K$28,3,FALSE))</f>
        <v>Predominantly Urban</v>
      </c>
      <c r="I24" s="153">
        <v>13490</v>
      </c>
      <c r="J24" s="153">
        <v>7550</v>
      </c>
      <c r="K24" s="153">
        <v>50</v>
      </c>
      <c r="L24" s="153">
        <v>86060</v>
      </c>
      <c r="M24" s="153">
        <v>107140</v>
      </c>
      <c r="N24" s="153"/>
    </row>
    <row r="25" spans="2:14" x14ac:dyDescent="0.25">
      <c r="B25" s="126" t="s">
        <v>60</v>
      </c>
      <c r="C25" s="126" t="s">
        <v>61</v>
      </c>
      <c r="D25" s="126" t="s">
        <v>62</v>
      </c>
      <c r="E25" s="127"/>
      <c r="F25" s="126" t="s">
        <v>1671</v>
      </c>
      <c r="G25" s="90" t="str">
        <f>VLOOKUP(F25,regions!A$2:C$419,3,FALSE)</f>
        <v>Unitary authority</v>
      </c>
      <c r="H25" s="90" t="str">
        <f>IFERROR(VLOOKUP(F25,classifications!A$3:C$328,3,FALSE),VLOOKUP(F25,classifications!I$2:K$28,3,FALSE))</f>
        <v>Predominantly Rural</v>
      </c>
      <c r="I25" s="153">
        <v>11540</v>
      </c>
      <c r="J25" s="153">
        <v>2440</v>
      </c>
      <c r="K25" s="153">
        <v>170</v>
      </c>
      <c r="L25" s="153">
        <v>139490</v>
      </c>
      <c r="M25" s="153">
        <v>153640</v>
      </c>
      <c r="N25" s="153"/>
    </row>
    <row r="26" spans="2:14" x14ac:dyDescent="0.25">
      <c r="B26" s="126" t="s">
        <v>63</v>
      </c>
      <c r="C26" s="126" t="s">
        <v>64</v>
      </c>
      <c r="D26" s="126" t="s">
        <v>65</v>
      </c>
      <c r="E26" s="127"/>
      <c r="F26" s="126" t="s">
        <v>1668</v>
      </c>
      <c r="G26" s="90" t="str">
        <f>VLOOKUP(F26,regions!A$2:C$419,3,FALSE)</f>
        <v>Unitary authority</v>
      </c>
      <c r="H26" s="90" t="str">
        <f>IFERROR(VLOOKUP(F26,classifications!A$3:C$328,3,FALSE),VLOOKUP(F26,classifications!I$2:K$28,3,FALSE))</f>
        <v>Predominantly Urban</v>
      </c>
      <c r="I26" s="153">
        <v>0</v>
      </c>
      <c r="J26" s="153">
        <v>13940</v>
      </c>
      <c r="K26" s="153">
        <v>0</v>
      </c>
      <c r="L26" s="153">
        <v>41490</v>
      </c>
      <c r="M26" s="153">
        <v>55430</v>
      </c>
      <c r="N26" s="153"/>
    </row>
    <row r="27" spans="2:14" x14ac:dyDescent="0.25">
      <c r="B27" s="90" t="s">
        <v>66</v>
      </c>
      <c r="C27" s="90" t="s">
        <v>67</v>
      </c>
      <c r="D27" s="90" t="s">
        <v>68</v>
      </c>
      <c r="F27" s="90" t="s">
        <v>1661</v>
      </c>
      <c r="G27" s="90" t="str">
        <f>VLOOKUP(F27,regions!A$2:C$419,3,FALSE)</f>
        <v>Unitary authority</v>
      </c>
      <c r="H27" s="90" t="str">
        <f>IFERROR(VLOOKUP(F27,classifications!A$3:C$328,3,FALSE),VLOOKUP(F27,classifications!I$2:K$28,3,FALSE))</f>
        <v>Predominantly Urban</v>
      </c>
      <c r="I27" s="153">
        <v>120</v>
      </c>
      <c r="J27" s="153">
        <v>9830</v>
      </c>
      <c r="K27" s="153">
        <v>30</v>
      </c>
      <c r="L27" s="153">
        <v>32470</v>
      </c>
      <c r="M27" s="153">
        <v>42440</v>
      </c>
      <c r="N27" s="153"/>
    </row>
    <row r="28" spans="2:14" x14ac:dyDescent="0.25">
      <c r="B28" s="126" t="s">
        <v>69</v>
      </c>
      <c r="C28" s="126" t="s">
        <v>70</v>
      </c>
      <c r="D28" s="126" t="s">
        <v>71</v>
      </c>
      <c r="E28" s="127"/>
      <c r="F28" s="126" t="s">
        <v>1719</v>
      </c>
      <c r="G28" s="90" t="str">
        <f>VLOOKUP(F28,regions!A$2:C$419,3,FALSE)</f>
        <v>Unitary authority</v>
      </c>
      <c r="H28" s="90" t="str">
        <f>IFERROR(VLOOKUP(F28,classifications!A$3:C$328,3,FALSE),VLOOKUP(F28,classifications!I$2:K$28,3,FALSE))</f>
        <v>Predominantly Rural</v>
      </c>
      <c r="I28" s="153">
        <v>10</v>
      </c>
      <c r="J28" s="153">
        <v>11080</v>
      </c>
      <c r="K28" s="153">
        <v>320</v>
      </c>
      <c r="L28" s="153">
        <v>71650</v>
      </c>
      <c r="M28" s="153">
        <v>83060</v>
      </c>
      <c r="N28" s="153"/>
    </row>
    <row r="29" spans="2:14" x14ac:dyDescent="0.25">
      <c r="B29" s="90" t="s">
        <v>72</v>
      </c>
      <c r="C29" s="90" t="s">
        <v>73</v>
      </c>
      <c r="D29" s="90" t="s">
        <v>74</v>
      </c>
      <c r="F29" s="90" t="s">
        <v>1687</v>
      </c>
      <c r="G29" s="90" t="str">
        <f>VLOOKUP(F29,regions!A$2:C$419,3,FALSE)</f>
        <v>Unitary authority</v>
      </c>
      <c r="H29" s="90" t="str">
        <f>IFERROR(VLOOKUP(F29,classifications!A$3:C$328,3,FALSE),VLOOKUP(F29,classifications!I$2:K$28,3,FALSE))</f>
        <v>Predominantly Rural</v>
      </c>
      <c r="I29" s="153">
        <v>0</v>
      </c>
      <c r="J29" s="153">
        <v>7050</v>
      </c>
      <c r="K29" s="153">
        <v>10</v>
      </c>
      <c r="L29" s="153">
        <v>61400</v>
      </c>
      <c r="M29" s="153">
        <v>68450</v>
      </c>
      <c r="N29" s="153"/>
    </row>
    <row r="30" spans="2:14" x14ac:dyDescent="0.25">
      <c r="B30" s="126" t="s">
        <v>75</v>
      </c>
      <c r="C30" s="126" t="s">
        <v>76</v>
      </c>
      <c r="D30" s="126" t="s">
        <v>77</v>
      </c>
      <c r="E30" s="126"/>
      <c r="F30" s="126" t="s">
        <v>1496</v>
      </c>
      <c r="G30" s="90" t="str">
        <f>VLOOKUP(F30,regions!A$2:C$419,3,FALSE)</f>
        <v>Unitary authority</v>
      </c>
      <c r="H30" s="90" t="str">
        <f>IFERROR(VLOOKUP(F30,classifications!A$3:C$328,3,FALSE),VLOOKUP(F30,classifications!I$2:K$28,3,FALSE))</f>
        <v>Predominantly Rural</v>
      </c>
      <c r="I30" s="153">
        <v>120</v>
      </c>
      <c r="J30" s="153">
        <v>60</v>
      </c>
      <c r="K30" s="153">
        <v>0</v>
      </c>
      <c r="L30" s="153">
        <v>1220</v>
      </c>
      <c r="M30" s="153">
        <v>1400</v>
      </c>
      <c r="N30" s="153"/>
    </row>
    <row r="31" spans="2:14" x14ac:dyDescent="0.25">
      <c r="B31" s="126" t="s">
        <v>78</v>
      </c>
      <c r="C31" s="126" t="s">
        <v>79</v>
      </c>
      <c r="D31" s="126" t="s">
        <v>80</v>
      </c>
      <c r="E31" s="127"/>
      <c r="F31" s="126" t="s">
        <v>1724</v>
      </c>
      <c r="G31" s="90" t="str">
        <f>VLOOKUP(F31,regions!A$2:C$419,3,FALSE)</f>
        <v>Unitary authority</v>
      </c>
      <c r="H31" s="90" t="str">
        <f>IFERROR(VLOOKUP(F31,classifications!A$3:C$328,3,FALSE),VLOOKUP(F31,classifications!I$2:K$28,3,FALSE))</f>
        <v>Predominantly Urban</v>
      </c>
      <c r="I31" s="153">
        <v>25490</v>
      </c>
      <c r="J31" s="153">
        <v>8460</v>
      </c>
      <c r="K31" s="153">
        <v>240</v>
      </c>
      <c r="L31" s="153">
        <v>82920</v>
      </c>
      <c r="M31" s="153">
        <v>117110</v>
      </c>
      <c r="N31" s="153"/>
    </row>
    <row r="32" spans="2:14" x14ac:dyDescent="0.25">
      <c r="B32" s="126" t="s">
        <v>81</v>
      </c>
      <c r="C32" s="126" t="s">
        <v>82</v>
      </c>
      <c r="D32" s="126" t="s">
        <v>83</v>
      </c>
      <c r="E32" s="127"/>
      <c r="F32" s="126" t="s">
        <v>1676</v>
      </c>
      <c r="G32" s="90" t="str">
        <f>VLOOKUP(F32,regions!A$2:C$419,3,FALSE)</f>
        <v>Unitary authority</v>
      </c>
      <c r="H32" s="90" t="str">
        <f>IFERROR(VLOOKUP(F32,classifications!A$3:C$328,3,FALSE),VLOOKUP(F32,classifications!I$2:K$28,3,FALSE))</f>
        <v>Predominantly Urban</v>
      </c>
      <c r="I32" s="153">
        <v>22140</v>
      </c>
      <c r="J32" s="153">
        <v>10420</v>
      </c>
      <c r="K32" s="153">
        <v>600</v>
      </c>
      <c r="L32" s="153">
        <v>95590</v>
      </c>
      <c r="M32" s="153">
        <v>128750</v>
      </c>
      <c r="N32" s="153"/>
    </row>
    <row r="33" spans="2:14" x14ac:dyDescent="0.25">
      <c r="B33" s="126" t="s">
        <v>84</v>
      </c>
      <c r="C33" s="126" t="s">
        <v>85</v>
      </c>
      <c r="D33" s="126" t="s">
        <v>86</v>
      </c>
      <c r="E33" s="127"/>
      <c r="F33" s="126" t="s">
        <v>1680</v>
      </c>
      <c r="G33" s="90" t="str">
        <f>VLOOKUP(F33,regions!A$2:C$419,3,FALSE)</f>
        <v>Unitary authority</v>
      </c>
      <c r="H33" s="90" t="str">
        <f>IFERROR(VLOOKUP(F33,classifications!A$3:C$328,3,FALSE),VLOOKUP(F33,classifications!I$2:K$28,3,FALSE))</f>
        <v>Predominantly Urban</v>
      </c>
      <c r="I33" s="153">
        <v>8100</v>
      </c>
      <c r="J33" s="153">
        <v>4020</v>
      </c>
      <c r="K33" s="153">
        <v>0</v>
      </c>
      <c r="L33" s="153">
        <v>64610</v>
      </c>
      <c r="M33" s="153">
        <v>76730</v>
      </c>
      <c r="N33" s="153"/>
    </row>
    <row r="34" spans="2:14" x14ac:dyDescent="0.25">
      <c r="B34" s="90" t="s">
        <v>87</v>
      </c>
      <c r="C34" s="90" t="s">
        <v>88</v>
      </c>
      <c r="D34" s="90" t="s">
        <v>89</v>
      </c>
      <c r="F34" s="90" t="s">
        <v>1730</v>
      </c>
      <c r="G34" s="90" t="str">
        <f>VLOOKUP(F34,regions!A$2:C$419,3,FALSE)</f>
        <v>Unitary authority</v>
      </c>
      <c r="H34" s="90" t="str">
        <f>IFERROR(VLOOKUP(F34,classifications!A$3:C$328,3,FALSE),VLOOKUP(F34,classifications!I$2:K$28,3,FALSE))</f>
        <v>Predominantly Urban</v>
      </c>
      <c r="I34" s="153">
        <v>3030</v>
      </c>
      <c r="J34" s="153">
        <v>4660</v>
      </c>
      <c r="K34" s="153">
        <v>300</v>
      </c>
      <c r="L34" s="153">
        <v>103570</v>
      </c>
      <c r="M34" s="153">
        <v>111560</v>
      </c>
      <c r="N34" s="153"/>
    </row>
    <row r="35" spans="2:14" x14ac:dyDescent="0.25">
      <c r="B35" s="90" t="s">
        <v>90</v>
      </c>
      <c r="C35" s="90" t="s">
        <v>91</v>
      </c>
      <c r="D35" s="90" t="s">
        <v>92</v>
      </c>
      <c r="F35" s="90" t="s">
        <v>1662</v>
      </c>
      <c r="G35" s="90" t="str">
        <f>VLOOKUP(F35,regions!A$2:C$419,3,FALSE)</f>
        <v>Unitary authority</v>
      </c>
      <c r="H35" s="90" t="str">
        <f>IFERROR(VLOOKUP(F35,classifications!A$3:C$328,3,FALSE),VLOOKUP(F35,classifications!I$2:K$28,3,FALSE))</f>
        <v>Predominantly Urban</v>
      </c>
      <c r="I35" s="153">
        <v>20</v>
      </c>
      <c r="J35" s="153">
        <v>15030</v>
      </c>
      <c r="K35" s="153">
        <v>0</v>
      </c>
      <c r="L35" s="153">
        <v>45320</v>
      </c>
      <c r="M35" s="153">
        <v>60370</v>
      </c>
      <c r="N35" s="153"/>
    </row>
    <row r="36" spans="2:14" x14ac:dyDescent="0.25">
      <c r="B36" s="90" t="s">
        <v>93</v>
      </c>
      <c r="C36" s="90" t="s">
        <v>94</v>
      </c>
      <c r="D36" s="90" t="s">
        <v>95</v>
      </c>
      <c r="F36" s="90" t="s">
        <v>1688</v>
      </c>
      <c r="G36" s="90" t="str">
        <f>VLOOKUP(F36,regions!A$2:C$419,3,FALSE)</f>
        <v>Unitary authority</v>
      </c>
      <c r="H36" s="90" t="str">
        <f>IFERROR(VLOOKUP(F36,classifications!A$3:C$328,3,FALSE),VLOOKUP(F36,classifications!I$2:K$28,3,FALSE))</f>
        <v>Predominantly Urban</v>
      </c>
      <c r="I36" s="153">
        <v>11380</v>
      </c>
      <c r="J36" s="153">
        <v>8470</v>
      </c>
      <c r="K36" s="153">
        <v>0</v>
      </c>
      <c r="L36" s="153">
        <v>85030</v>
      </c>
      <c r="M36" s="153">
        <v>104890</v>
      </c>
      <c r="N36" s="153"/>
    </row>
    <row r="37" spans="2:14" x14ac:dyDescent="0.25">
      <c r="B37" s="126" t="s">
        <v>96</v>
      </c>
      <c r="C37" s="126" t="s">
        <v>97</v>
      </c>
      <c r="D37" s="126" t="s">
        <v>98</v>
      </c>
      <c r="E37" s="127"/>
      <c r="F37" s="126" t="s">
        <v>1672</v>
      </c>
      <c r="G37" s="90" t="str">
        <f>VLOOKUP(F37,regions!A$2:C$419,3,FALSE)</f>
        <v>Unitary authority</v>
      </c>
      <c r="H37" s="90" t="str">
        <f>IFERROR(VLOOKUP(F37,classifications!A$3:C$328,3,FALSE),VLOOKUP(F37,classifications!I$2:K$28,3,FALSE))</f>
        <v>Predominantly Urban</v>
      </c>
      <c r="I37" s="153">
        <v>10</v>
      </c>
      <c r="J37" s="153">
        <v>9960</v>
      </c>
      <c r="K37" s="153">
        <v>90</v>
      </c>
      <c r="L37" s="153">
        <v>63160</v>
      </c>
      <c r="M37" s="153">
        <v>73210</v>
      </c>
      <c r="N37" s="153"/>
    </row>
    <row r="38" spans="2:14" x14ac:dyDescent="0.25">
      <c r="B38" s="126" t="s">
        <v>99</v>
      </c>
      <c r="C38" s="126" t="s">
        <v>100</v>
      </c>
      <c r="D38" s="126" t="s">
        <v>101</v>
      </c>
      <c r="E38" s="127"/>
      <c r="F38" s="126" t="s">
        <v>1673</v>
      </c>
      <c r="G38" s="90" t="str">
        <f>VLOOKUP(F38,regions!A$2:C$419,3,FALSE)</f>
        <v>Unitary authority</v>
      </c>
      <c r="H38" s="90" t="str">
        <f>IFERROR(VLOOKUP(F38,classifications!A$3:C$328,3,FALSE),VLOOKUP(F38,classifications!I$2:K$28,3,FALSE))</f>
        <v>Urban with Significant Rural</v>
      </c>
      <c r="I38" s="153">
        <v>20</v>
      </c>
      <c r="J38" s="153">
        <v>11470</v>
      </c>
      <c r="K38" s="153">
        <v>60</v>
      </c>
      <c r="L38" s="153">
        <v>62830</v>
      </c>
      <c r="M38" s="153">
        <v>74380</v>
      </c>
      <c r="N38" s="153"/>
    </row>
    <row r="39" spans="2:14" x14ac:dyDescent="0.25">
      <c r="B39" s="90" t="s">
        <v>102</v>
      </c>
      <c r="C39" s="90" t="s">
        <v>103</v>
      </c>
      <c r="D39" s="90" t="s">
        <v>104</v>
      </c>
      <c r="F39" s="90" t="s">
        <v>1720</v>
      </c>
      <c r="G39" s="90" t="str">
        <f>VLOOKUP(F39,regions!A$2:C$419,3,FALSE)</f>
        <v>Unitary authority</v>
      </c>
      <c r="H39" s="90" t="str">
        <f>IFERROR(VLOOKUP(F39,classifications!A$3:C$328,3,FALSE),VLOOKUP(F39,classifications!I$2:K$28,3,FALSE))</f>
        <v>Urban with Significant Rural</v>
      </c>
      <c r="I39" s="153">
        <v>0</v>
      </c>
      <c r="J39" s="153">
        <v>8880</v>
      </c>
      <c r="K39" s="153">
        <v>0</v>
      </c>
      <c r="L39" s="153">
        <v>83860</v>
      </c>
      <c r="M39" s="153">
        <v>92740</v>
      </c>
      <c r="N39" s="153"/>
    </row>
    <row r="40" spans="2:14" x14ac:dyDescent="0.25">
      <c r="B40" s="126" t="s">
        <v>105</v>
      </c>
      <c r="C40" s="126" t="s">
        <v>106</v>
      </c>
      <c r="D40" s="126" t="s">
        <v>1352</v>
      </c>
      <c r="E40" s="127"/>
      <c r="F40" s="126" t="s">
        <v>1543</v>
      </c>
      <c r="G40" s="90" t="str">
        <f>VLOOKUP(F40,regions!A$2:C$419,3,FALSE)</f>
        <v>Unitary authority</v>
      </c>
      <c r="H40" s="90" t="str">
        <f>IFERROR(VLOOKUP(F40,classifications!A$3:C$328,3,FALSE),VLOOKUP(F40,classifications!I$2:K$28,3,FALSE))</f>
        <v>Predominantly Rural</v>
      </c>
      <c r="I40" s="153">
        <v>8450</v>
      </c>
      <c r="J40" s="153">
        <v>17320</v>
      </c>
      <c r="K40" s="153">
        <v>140</v>
      </c>
      <c r="L40" s="153">
        <v>123280</v>
      </c>
      <c r="M40" s="153">
        <v>149190</v>
      </c>
      <c r="N40" s="153"/>
    </row>
    <row r="41" spans="2:14" x14ac:dyDescent="0.25">
      <c r="B41" s="126" t="s">
        <v>108</v>
      </c>
      <c r="C41" s="126" t="s">
        <v>109</v>
      </c>
      <c r="D41" s="126" t="s">
        <v>110</v>
      </c>
      <c r="E41" s="127"/>
      <c r="F41" s="126" t="s">
        <v>1726</v>
      </c>
      <c r="G41" s="90" t="str">
        <f>VLOOKUP(F41,regions!A$2:C$419,3,FALSE)</f>
        <v>Unitary authority</v>
      </c>
      <c r="H41" s="90" t="str">
        <f>IFERROR(VLOOKUP(F41,classifications!A$3:C$328,3,FALSE),VLOOKUP(F41,classifications!I$2:K$28,3,FALSE))</f>
        <v>Predominantly Urban</v>
      </c>
      <c r="I41" s="153">
        <v>27640</v>
      </c>
      <c r="J41" s="153">
        <v>9730</v>
      </c>
      <c r="K41" s="153">
        <v>110</v>
      </c>
      <c r="L41" s="153">
        <v>94940</v>
      </c>
      <c r="M41" s="153">
        <v>132420</v>
      </c>
      <c r="N41" s="153"/>
    </row>
    <row r="42" spans="2:14" x14ac:dyDescent="0.25">
      <c r="B42" s="126" t="s">
        <v>111</v>
      </c>
      <c r="C42" s="126" t="s">
        <v>112</v>
      </c>
      <c r="D42" s="126" t="s">
        <v>113</v>
      </c>
      <c r="E42" s="127"/>
      <c r="F42" s="126" t="s">
        <v>1681</v>
      </c>
      <c r="G42" s="90" t="str">
        <f>VLOOKUP(F42,regions!A$2:C$419,3,FALSE)</f>
        <v>Unitary authority</v>
      </c>
      <c r="H42" s="90" t="str">
        <f>IFERROR(VLOOKUP(F42,classifications!A$3:C$328,3,FALSE),VLOOKUP(F42,classifications!I$2:K$28,3,FALSE))</f>
        <v>Predominantly Urban</v>
      </c>
      <c r="I42" s="153">
        <v>0</v>
      </c>
      <c r="J42" s="153">
        <v>15340</v>
      </c>
      <c r="K42" s="153">
        <v>510</v>
      </c>
      <c r="L42" s="153">
        <v>62420</v>
      </c>
      <c r="M42" s="153">
        <v>78270</v>
      </c>
      <c r="N42" s="153"/>
    </row>
    <row r="43" spans="2:14" x14ac:dyDescent="0.25">
      <c r="B43" s="90" t="s">
        <v>114</v>
      </c>
      <c r="C43" s="90" t="s">
        <v>115</v>
      </c>
      <c r="D43" s="90" t="s">
        <v>116</v>
      </c>
      <c r="F43" s="90" t="s">
        <v>1698</v>
      </c>
      <c r="G43" s="90" t="str">
        <f>VLOOKUP(F43,regions!A$2:C$419,3,FALSE)</f>
        <v>Unitary authority</v>
      </c>
      <c r="H43" s="90" t="str">
        <f>IFERROR(VLOOKUP(F43,classifications!A$3:C$328,3,FALSE),VLOOKUP(F43,classifications!I$2:K$28,3,FALSE))</f>
        <v>Predominantly Urban</v>
      </c>
      <c r="I43" s="153">
        <v>0</v>
      </c>
      <c r="J43" s="153">
        <v>22360</v>
      </c>
      <c r="K43" s="153">
        <v>1070</v>
      </c>
      <c r="L43" s="153">
        <v>90680</v>
      </c>
      <c r="M43" s="153">
        <v>114110</v>
      </c>
      <c r="N43" s="153"/>
    </row>
    <row r="44" spans="2:14" x14ac:dyDescent="0.25">
      <c r="B44" s="90" t="s">
        <v>117</v>
      </c>
      <c r="C44" s="90" t="s">
        <v>118</v>
      </c>
      <c r="D44" s="90" t="s">
        <v>119</v>
      </c>
      <c r="F44" s="90" t="s">
        <v>1699</v>
      </c>
      <c r="G44" s="90" t="str">
        <f>VLOOKUP(F44,regions!A$2:C$419,3,FALSE)</f>
        <v>Unitary authority</v>
      </c>
      <c r="H44" s="90" t="str">
        <f>IFERROR(VLOOKUP(F44,classifications!A$3:C$328,3,FALSE),VLOOKUP(F44,classifications!I$2:K$28,3,FALSE))</f>
        <v>Predominantly Urban</v>
      </c>
      <c r="I44" s="153">
        <v>4590</v>
      </c>
      <c r="J44" s="153">
        <v>2830</v>
      </c>
      <c r="K44" s="153">
        <v>0</v>
      </c>
      <c r="L44" s="153">
        <v>59480</v>
      </c>
      <c r="M44" s="153">
        <v>66900</v>
      </c>
      <c r="N44" s="153"/>
    </row>
    <row r="45" spans="2:14" x14ac:dyDescent="0.25">
      <c r="B45" s="90" t="s">
        <v>120</v>
      </c>
      <c r="C45" s="90" t="s">
        <v>121</v>
      </c>
      <c r="D45" s="90" t="s">
        <v>122</v>
      </c>
      <c r="F45" s="90" t="s">
        <v>1689</v>
      </c>
      <c r="G45" s="90" t="str">
        <f>VLOOKUP(F45,regions!A$2:C$419,3,FALSE)</f>
        <v>Unitary authority</v>
      </c>
      <c r="H45" s="90" t="str">
        <f>IFERROR(VLOOKUP(F45,classifications!A$3:C$328,3,FALSE),VLOOKUP(F45,classifications!I$2:K$28,3,FALSE))</f>
        <v>Predominantly Urban</v>
      </c>
      <c r="I45" s="153">
        <v>10250</v>
      </c>
      <c r="J45" s="153">
        <v>5970</v>
      </c>
      <c r="K45" s="153">
        <v>760</v>
      </c>
      <c r="L45" s="153">
        <v>71740</v>
      </c>
      <c r="M45" s="153">
        <v>88720</v>
      </c>
      <c r="N45" s="153"/>
    </row>
    <row r="46" spans="2:14" x14ac:dyDescent="0.25">
      <c r="B46" s="90" t="s">
        <v>123</v>
      </c>
      <c r="C46" s="90" t="s">
        <v>124</v>
      </c>
      <c r="D46" s="90" t="s">
        <v>125</v>
      </c>
      <c r="F46" s="90" t="s">
        <v>1690</v>
      </c>
      <c r="G46" s="90" t="str">
        <f>VLOOKUP(F46,regions!A$2:C$419,3,FALSE)</f>
        <v>Unitary authority</v>
      </c>
      <c r="H46" s="90" t="str">
        <f>IFERROR(VLOOKUP(F46,classifications!A$3:C$328,3,FALSE),VLOOKUP(F46,classifications!I$2:K$28,3,FALSE))</f>
        <v>Predominantly Urban</v>
      </c>
      <c r="I46" s="153">
        <v>6840</v>
      </c>
      <c r="J46" s="153">
        <v>4110</v>
      </c>
      <c r="K46" s="153">
        <v>0</v>
      </c>
      <c r="L46" s="153">
        <v>55350</v>
      </c>
      <c r="M46" s="153">
        <v>66300</v>
      </c>
      <c r="N46" s="153"/>
    </row>
    <row r="47" spans="2:14" x14ac:dyDescent="0.25">
      <c r="B47" s="90" t="s">
        <v>126</v>
      </c>
      <c r="C47" s="90" t="s">
        <v>127</v>
      </c>
      <c r="D47" s="90" t="s">
        <v>128</v>
      </c>
      <c r="F47" s="90" t="s">
        <v>1663</v>
      </c>
      <c r="G47" s="90" t="str">
        <f>VLOOKUP(F47,regions!A$2:C$419,3,FALSE)</f>
        <v>Unitary authority</v>
      </c>
      <c r="H47" s="90" t="str">
        <f>IFERROR(VLOOKUP(F47,classifications!A$3:C$328,3,FALSE),VLOOKUP(F47,classifications!I$2:K$28,3,FALSE))</f>
        <v>Urban with Significant Rural</v>
      </c>
      <c r="I47" s="153">
        <v>0</v>
      </c>
      <c r="J47" s="153">
        <v>12120</v>
      </c>
      <c r="K47" s="153">
        <v>0</v>
      </c>
      <c r="L47" s="153">
        <v>50140</v>
      </c>
      <c r="M47" s="153">
        <v>62260</v>
      </c>
      <c r="N47" s="153"/>
    </row>
    <row r="48" spans="2:14" x14ac:dyDescent="0.25">
      <c r="B48" s="126" t="s">
        <v>129</v>
      </c>
      <c r="C48" s="126" t="s">
        <v>130</v>
      </c>
      <c r="D48" s="126" t="s">
        <v>131</v>
      </c>
      <c r="E48" s="127"/>
      <c r="F48" s="126" t="s">
        <v>1721</v>
      </c>
      <c r="G48" s="90" t="str">
        <f>VLOOKUP(F48,regions!A$2:C$419,3,FALSE)</f>
        <v>Unitary authority</v>
      </c>
      <c r="H48" s="90" t="str">
        <f>IFERROR(VLOOKUP(F48,classifications!A$3:C$328,3,FALSE),VLOOKUP(F48,classifications!I$2:K$28,3,FALSE))</f>
        <v>Predominantly Rural</v>
      </c>
      <c r="I48" s="153">
        <v>0</v>
      </c>
      <c r="J48" s="153">
        <v>1750</v>
      </c>
      <c r="K48" s="153">
        <v>660</v>
      </c>
      <c r="L48" s="153">
        <v>13820</v>
      </c>
      <c r="M48" s="153">
        <v>16230</v>
      </c>
      <c r="N48" s="153"/>
    </row>
    <row r="49" spans="2:14" x14ac:dyDescent="0.25">
      <c r="B49" s="126" t="s">
        <v>132</v>
      </c>
      <c r="C49" s="126" t="s">
        <v>133</v>
      </c>
      <c r="D49" s="126" t="s">
        <v>134</v>
      </c>
      <c r="E49" s="127"/>
      <c r="F49" s="126" t="s">
        <v>1569</v>
      </c>
      <c r="G49" s="90" t="str">
        <f>VLOOKUP(F49,regions!A$2:C$419,3,FALSE)</f>
        <v>Unitary authority</v>
      </c>
      <c r="H49" s="90" t="str">
        <f>IFERROR(VLOOKUP(F49,classifications!A$3:C$328,3,FALSE),VLOOKUP(F49,classifications!I$2:K$28,3,FALSE))</f>
        <v>Predominantly Rural</v>
      </c>
      <c r="I49" s="153">
        <v>4190</v>
      </c>
      <c r="J49" s="153">
        <v>13550</v>
      </c>
      <c r="K49" s="153">
        <v>820</v>
      </c>
      <c r="L49" s="153">
        <v>118600</v>
      </c>
      <c r="M49" s="153">
        <v>137150</v>
      </c>
      <c r="N49" s="153"/>
    </row>
    <row r="50" spans="2:14" x14ac:dyDescent="0.25">
      <c r="B50" s="90" t="s">
        <v>135</v>
      </c>
      <c r="C50" s="90" t="s">
        <v>136</v>
      </c>
      <c r="D50" s="90" t="s">
        <v>137</v>
      </c>
      <c r="F50" s="90" t="s">
        <v>1691</v>
      </c>
      <c r="G50" s="90" t="str">
        <f>VLOOKUP(F50,regions!A$2:C$419,3,FALSE)</f>
        <v>Unitary authority</v>
      </c>
      <c r="H50" s="90" t="str">
        <f>IFERROR(VLOOKUP(F50,classifications!A$3:C$328,3,FALSE),VLOOKUP(F50,classifications!I$2:K$28,3,FALSE))</f>
        <v>Predominantly Urban</v>
      </c>
      <c r="I50" s="153">
        <v>6350</v>
      </c>
      <c r="J50" s="153">
        <v>3910</v>
      </c>
      <c r="K50" s="153">
        <v>150</v>
      </c>
      <c r="L50" s="153">
        <v>41800</v>
      </c>
      <c r="M50" s="153">
        <v>52210</v>
      </c>
      <c r="N50" s="153"/>
    </row>
    <row r="51" spans="2:14" x14ac:dyDescent="0.25">
      <c r="B51" s="90" t="s">
        <v>138</v>
      </c>
      <c r="C51" s="90" t="s">
        <v>139</v>
      </c>
      <c r="D51" s="90" t="s">
        <v>140</v>
      </c>
      <c r="F51" s="90" t="s">
        <v>1700</v>
      </c>
      <c r="G51" s="90" t="str">
        <f>VLOOKUP(F51,regions!A$2:C$419,3,FALSE)</f>
        <v>Unitary authority</v>
      </c>
      <c r="H51" s="90" t="str">
        <f>IFERROR(VLOOKUP(F51,classifications!A$3:C$328,3,FALSE),VLOOKUP(F51,classifications!I$2:K$28,3,FALSE))</f>
        <v>Predominantly Urban</v>
      </c>
      <c r="I51" s="153">
        <v>20</v>
      </c>
      <c r="J51" s="153">
        <v>11400</v>
      </c>
      <c r="K51" s="153">
        <v>200</v>
      </c>
      <c r="L51" s="153">
        <v>100110</v>
      </c>
      <c r="M51" s="153">
        <v>111730</v>
      </c>
      <c r="N51" s="153"/>
    </row>
    <row r="52" spans="2:14" x14ac:dyDescent="0.25">
      <c r="B52" s="90" t="s">
        <v>141</v>
      </c>
      <c r="C52" s="90" t="s">
        <v>142</v>
      </c>
      <c r="D52" s="90" t="s">
        <v>143</v>
      </c>
      <c r="F52" s="90" t="s">
        <v>1692</v>
      </c>
      <c r="G52" s="90" t="str">
        <f>VLOOKUP(F52,regions!A$2:C$419,3,FALSE)</f>
        <v>Unitary authority</v>
      </c>
      <c r="H52" s="90" t="str">
        <f>IFERROR(VLOOKUP(F52,classifications!A$3:C$328,3,FALSE),VLOOKUP(F52,classifications!I$2:K$28,3,FALSE))</f>
        <v>Predominantly Urban</v>
      </c>
      <c r="I52" s="153">
        <v>16860</v>
      </c>
      <c r="J52" s="153">
        <v>7340</v>
      </c>
      <c r="K52" s="153">
        <v>30</v>
      </c>
      <c r="L52" s="153">
        <v>77490</v>
      </c>
      <c r="M52" s="153">
        <v>101710</v>
      </c>
      <c r="N52" s="153"/>
    </row>
    <row r="53" spans="2:14" x14ac:dyDescent="0.25">
      <c r="B53" s="126" t="s">
        <v>144</v>
      </c>
      <c r="C53" s="126" t="s">
        <v>145</v>
      </c>
      <c r="D53" s="126" t="s">
        <v>146</v>
      </c>
      <c r="E53" s="127"/>
      <c r="F53" s="126" t="s">
        <v>1729</v>
      </c>
      <c r="G53" s="90" t="str">
        <f>VLOOKUP(F53,regions!A$2:C$419,3,FALSE)</f>
        <v>Unitary authority</v>
      </c>
      <c r="H53" s="90" t="str">
        <f>IFERROR(VLOOKUP(F53,classifications!A$3:C$328,3,FALSE),VLOOKUP(F53,classifications!I$2:K$28,3,FALSE))</f>
        <v>Predominantly Urban</v>
      </c>
      <c r="I53" s="153">
        <v>6070</v>
      </c>
      <c r="J53" s="153">
        <v>3250</v>
      </c>
      <c r="K53" s="153">
        <v>0</v>
      </c>
      <c r="L53" s="153">
        <v>69860</v>
      </c>
      <c r="M53" s="153">
        <v>79190</v>
      </c>
      <c r="N53" s="153"/>
    </row>
    <row r="54" spans="2:14" x14ac:dyDescent="0.25">
      <c r="B54" s="90" t="s">
        <v>147</v>
      </c>
      <c r="C54" s="90" t="s">
        <v>148</v>
      </c>
      <c r="D54" s="90" t="s">
        <v>149</v>
      </c>
      <c r="F54" s="90" t="s">
        <v>1664</v>
      </c>
      <c r="G54" s="90" t="str">
        <f>VLOOKUP(F54,regions!A$2:C$419,3,FALSE)</f>
        <v>Unitary authority</v>
      </c>
      <c r="H54" s="90" t="str">
        <f>IFERROR(VLOOKUP(F54,classifications!A$3:C$328,3,FALSE),VLOOKUP(F54,classifications!I$2:K$28,3,FALSE))</f>
        <v>Predominantly Urban</v>
      </c>
      <c r="I54" s="153">
        <v>0</v>
      </c>
      <c r="J54" s="153">
        <v>14010</v>
      </c>
      <c r="K54" s="153">
        <v>0</v>
      </c>
      <c r="L54" s="153">
        <v>69320</v>
      </c>
      <c r="M54" s="153">
        <v>83320</v>
      </c>
      <c r="N54" s="153"/>
    </row>
    <row r="55" spans="2:14" x14ac:dyDescent="0.25">
      <c r="B55" s="126" t="s">
        <v>150</v>
      </c>
      <c r="C55" s="126" t="s">
        <v>151</v>
      </c>
      <c r="D55" s="126" t="s">
        <v>152</v>
      </c>
      <c r="E55" s="127"/>
      <c r="F55" s="126" t="s">
        <v>1679</v>
      </c>
      <c r="G55" s="90" t="str">
        <f>VLOOKUP(F55,regions!A$2:C$419,3,FALSE)</f>
        <v>Unitary authority</v>
      </c>
      <c r="H55" s="90" t="str">
        <f>IFERROR(VLOOKUP(F55,classifications!A$3:C$328,3,FALSE),VLOOKUP(F55,classifications!I$2:K$28,3,FALSE))</f>
        <v>Predominantly Urban</v>
      </c>
      <c r="I55" s="153">
        <v>19030</v>
      </c>
      <c r="J55" s="153">
        <v>7290</v>
      </c>
      <c r="K55" s="153">
        <v>0</v>
      </c>
      <c r="L55" s="153">
        <v>86110</v>
      </c>
      <c r="M55" s="153">
        <v>112430</v>
      </c>
      <c r="N55" s="153"/>
    </row>
    <row r="56" spans="2:14" x14ac:dyDescent="0.25">
      <c r="B56" s="90" t="s">
        <v>153</v>
      </c>
      <c r="C56" s="90" t="s">
        <v>154</v>
      </c>
      <c r="D56" s="90" t="s">
        <v>155</v>
      </c>
      <c r="F56" s="90" t="s">
        <v>1701</v>
      </c>
      <c r="G56" s="90" t="str">
        <f>VLOOKUP(F56,regions!A$2:C$419,3,FALSE)</f>
        <v>Unitary authority</v>
      </c>
      <c r="H56" s="90" t="str">
        <f>IFERROR(VLOOKUP(F56,classifications!A$3:C$328,3,FALSE),VLOOKUP(F56,classifications!I$2:K$28,3,FALSE))</f>
        <v>Predominantly Urban</v>
      </c>
      <c r="I56" s="153">
        <v>10470</v>
      </c>
      <c r="J56" s="153">
        <v>4700</v>
      </c>
      <c r="K56" s="153">
        <v>230</v>
      </c>
      <c r="L56" s="153">
        <v>77220</v>
      </c>
      <c r="M56" s="153">
        <v>92620</v>
      </c>
      <c r="N56" s="153"/>
    </row>
    <row r="57" spans="2:14" x14ac:dyDescent="0.25">
      <c r="B57" s="126" t="s">
        <v>156</v>
      </c>
      <c r="C57" s="126" t="s">
        <v>157</v>
      </c>
      <c r="D57" s="126" t="s">
        <v>158</v>
      </c>
      <c r="E57" s="127"/>
      <c r="F57" s="126" t="s">
        <v>1727</v>
      </c>
      <c r="G57" s="90" t="str">
        <f>VLOOKUP(F57,regions!A$2:C$419,3,FALSE)</f>
        <v>Unitary authority</v>
      </c>
      <c r="H57" s="90" t="str">
        <f>IFERROR(VLOOKUP(F57,classifications!A$3:C$328,3,FALSE),VLOOKUP(F57,classifications!I$2:K$28,3,FALSE))</f>
        <v>Predominantly Urban</v>
      </c>
      <c r="I57" s="153">
        <v>40</v>
      </c>
      <c r="J57" s="153">
        <v>13420</v>
      </c>
      <c r="K57" s="153">
        <v>2000</v>
      </c>
      <c r="L57" s="153">
        <v>54580</v>
      </c>
      <c r="M57" s="153">
        <v>70040</v>
      </c>
      <c r="N57" s="153"/>
    </row>
    <row r="58" spans="2:14" x14ac:dyDescent="0.25">
      <c r="B58" s="126" t="s">
        <v>159</v>
      </c>
      <c r="C58" s="126" t="s">
        <v>160</v>
      </c>
      <c r="D58" s="126" t="s">
        <v>161</v>
      </c>
      <c r="E58" s="127"/>
      <c r="F58" s="126" t="s">
        <v>1682</v>
      </c>
      <c r="G58" s="90" t="str">
        <f>VLOOKUP(F58,regions!A$2:C$419,3,FALSE)</f>
        <v>Unitary authority</v>
      </c>
      <c r="H58" s="90" t="str">
        <f>IFERROR(VLOOKUP(F58,classifications!A$3:C$328,3,FALSE),VLOOKUP(F58,classifications!I$2:K$28,3,FALSE))</f>
        <v>Predominantly Urban</v>
      </c>
      <c r="I58" s="153">
        <v>10300</v>
      </c>
      <c r="J58" s="153">
        <v>1470</v>
      </c>
      <c r="K58" s="153">
        <v>0</v>
      </c>
      <c r="L58" s="153">
        <v>52750</v>
      </c>
      <c r="M58" s="153">
        <v>64520</v>
      </c>
      <c r="N58" s="153"/>
    </row>
    <row r="59" spans="2:14" x14ac:dyDescent="0.25">
      <c r="B59" s="90" t="s">
        <v>162</v>
      </c>
      <c r="C59" s="90" t="s">
        <v>163</v>
      </c>
      <c r="D59" s="90" t="s">
        <v>164</v>
      </c>
      <c r="F59" s="90" t="s">
        <v>1702</v>
      </c>
      <c r="G59" s="90" t="str">
        <f>VLOOKUP(F59,regions!A$2:C$419,3,FALSE)</f>
        <v>Unitary authority</v>
      </c>
      <c r="H59" s="90" t="str">
        <f>IFERROR(VLOOKUP(F59,classifications!A$3:C$328,3,FALSE),VLOOKUP(F59,classifications!I$2:K$28,3,FALSE))</f>
        <v>Predominantly Urban</v>
      </c>
      <c r="I59" s="153">
        <v>0</v>
      </c>
      <c r="J59" s="153">
        <v>5160</v>
      </c>
      <c r="K59" s="153">
        <v>0</v>
      </c>
      <c r="L59" s="153">
        <v>59320</v>
      </c>
      <c r="M59" s="153">
        <v>64470</v>
      </c>
      <c r="N59" s="153"/>
    </row>
    <row r="60" spans="2:14" x14ac:dyDescent="0.25">
      <c r="B60" s="126" t="s">
        <v>165</v>
      </c>
      <c r="C60" s="126" t="s">
        <v>166</v>
      </c>
      <c r="D60" s="126" t="s">
        <v>167</v>
      </c>
      <c r="E60" s="127"/>
      <c r="F60" s="126" t="s">
        <v>1669</v>
      </c>
      <c r="G60" s="90" t="str">
        <f>VLOOKUP(F60,regions!A$2:C$419,3,FALSE)</f>
        <v>Unitary authority</v>
      </c>
      <c r="H60" s="90" t="str">
        <f>IFERROR(VLOOKUP(F60,classifications!A$3:C$328,3,FALSE),VLOOKUP(F60,classifications!I$2:K$28,3,FALSE))</f>
        <v>Predominantly Urban</v>
      </c>
      <c r="I60" s="153">
        <v>20</v>
      </c>
      <c r="J60" s="153">
        <v>14350</v>
      </c>
      <c r="K60" s="153">
        <v>0</v>
      </c>
      <c r="L60" s="153">
        <v>74820</v>
      </c>
      <c r="M60" s="153">
        <v>89190</v>
      </c>
      <c r="N60" s="153"/>
    </row>
    <row r="61" spans="2:14" x14ac:dyDescent="0.25">
      <c r="B61" s="90" t="s">
        <v>168</v>
      </c>
      <c r="C61" s="90" t="s">
        <v>169</v>
      </c>
      <c r="D61" s="90" t="s">
        <v>170</v>
      </c>
      <c r="F61" s="90" t="s">
        <v>1722</v>
      </c>
      <c r="G61" s="90" t="str">
        <f>VLOOKUP(F61,regions!A$2:C$419,3,FALSE)</f>
        <v>Unitary authority</v>
      </c>
      <c r="H61" s="90" t="str">
        <f>IFERROR(VLOOKUP(F61,classifications!A$3:C$328,3,FALSE),VLOOKUP(F61,classifications!I$2:K$28,3,FALSE))</f>
        <v>Urban with Significant Rural</v>
      </c>
      <c r="I61" s="153">
        <v>80</v>
      </c>
      <c r="J61" s="153">
        <v>8830</v>
      </c>
      <c r="K61" s="153">
        <v>360</v>
      </c>
      <c r="L61" s="153">
        <v>56050</v>
      </c>
      <c r="M61" s="153">
        <v>65320</v>
      </c>
      <c r="N61" s="153"/>
    </row>
    <row r="62" spans="2:14" x14ac:dyDescent="0.25">
      <c r="B62" s="126" t="s">
        <v>171</v>
      </c>
      <c r="C62" s="126" t="s">
        <v>172</v>
      </c>
      <c r="D62" s="126" t="s">
        <v>173</v>
      </c>
      <c r="E62" s="127"/>
      <c r="F62" s="126" t="s">
        <v>1591</v>
      </c>
      <c r="G62" s="90" t="str">
        <f>VLOOKUP(F62,regions!A$2:C$419,3,FALSE)</f>
        <v>Unitary authority</v>
      </c>
      <c r="H62" s="90" t="str">
        <f>IFERROR(VLOOKUP(F62,classifications!A$3:C$328,3,FALSE),VLOOKUP(F62,classifications!I$2:K$28,3,FALSE))</f>
        <v>Predominantly Rural</v>
      </c>
      <c r="I62" s="153">
        <v>5400</v>
      </c>
      <c r="J62" s="153">
        <v>23990</v>
      </c>
      <c r="K62" s="153">
        <v>5690</v>
      </c>
      <c r="L62" s="153">
        <v>170360</v>
      </c>
      <c r="M62" s="153">
        <v>205440</v>
      </c>
      <c r="N62" s="153"/>
    </row>
    <row r="63" spans="2:14" x14ac:dyDescent="0.25">
      <c r="B63" s="90" t="s">
        <v>174</v>
      </c>
      <c r="C63" s="90" t="s">
        <v>175</v>
      </c>
      <c r="D63" s="90" t="s">
        <v>176</v>
      </c>
      <c r="F63" s="90" t="s">
        <v>1693</v>
      </c>
      <c r="G63" s="90" t="str">
        <f>VLOOKUP(F63,regions!A$2:C$419,3,FALSE)</f>
        <v>Unitary authority</v>
      </c>
      <c r="H63" s="90" t="str">
        <f>IFERROR(VLOOKUP(F63,classifications!A$3:C$328,3,FALSE),VLOOKUP(F63,classifications!I$2:K$28,3,FALSE))</f>
        <v>Predominantly Urban</v>
      </c>
      <c r="I63" s="153">
        <v>30</v>
      </c>
      <c r="J63" s="153">
        <v>7720</v>
      </c>
      <c r="K63" s="153">
        <v>920</v>
      </c>
      <c r="L63" s="153">
        <v>52600</v>
      </c>
      <c r="M63" s="153">
        <v>61270</v>
      </c>
      <c r="N63" s="153"/>
    </row>
    <row r="64" spans="2:14" x14ac:dyDescent="0.25">
      <c r="B64" s="90" t="s">
        <v>177</v>
      </c>
      <c r="C64" s="90" t="s">
        <v>178</v>
      </c>
      <c r="D64" s="90" t="s">
        <v>179</v>
      </c>
      <c r="F64" s="90" t="s">
        <v>1694</v>
      </c>
      <c r="G64" s="90" t="str">
        <f>VLOOKUP(F64,regions!A$2:C$419,3,FALSE)</f>
        <v>Unitary authority</v>
      </c>
      <c r="H64" s="90" t="str">
        <f>IFERROR(VLOOKUP(F64,classifications!A$3:C$328,3,FALSE),VLOOKUP(F64,classifications!I$2:K$28,3,FALSE))</f>
        <v>Predominantly Urban</v>
      </c>
      <c r="I64" s="153">
        <v>2720</v>
      </c>
      <c r="J64" s="153">
        <v>1470</v>
      </c>
      <c r="K64" s="153">
        <v>2040</v>
      </c>
      <c r="L64" s="153">
        <v>56920</v>
      </c>
      <c r="M64" s="153">
        <v>63150</v>
      </c>
      <c r="N64" s="153"/>
    </row>
    <row r="65" spans="1:14" x14ac:dyDescent="0.25">
      <c r="B65" s="126" t="s">
        <v>180</v>
      </c>
      <c r="C65" s="126" t="s">
        <v>181</v>
      </c>
      <c r="D65" s="126" t="s">
        <v>182</v>
      </c>
      <c r="E65" s="127"/>
      <c r="F65" s="126" t="s">
        <v>1725</v>
      </c>
      <c r="G65" s="90" t="str">
        <f>VLOOKUP(F65,regions!A$2:C$419,3,FALSE)</f>
        <v>Unitary authority</v>
      </c>
      <c r="H65" s="90" t="str">
        <f>IFERROR(VLOOKUP(F65,classifications!A$3:C$328,3,FALSE),VLOOKUP(F65,classifications!I$2:K$28,3,FALSE))</f>
        <v>Predominantly Urban</v>
      </c>
      <c r="I65" s="153">
        <v>7860</v>
      </c>
      <c r="J65" s="153">
        <v>4750</v>
      </c>
      <c r="K65" s="153">
        <v>340</v>
      </c>
      <c r="L65" s="153">
        <v>73910</v>
      </c>
      <c r="M65" s="153">
        <v>86860</v>
      </c>
      <c r="N65" s="153"/>
    </row>
    <row r="66" spans="1:14" x14ac:dyDescent="0.25">
      <c r="I66" s="153"/>
      <c r="J66" s="153"/>
      <c r="K66" s="153"/>
      <c r="L66" s="153"/>
      <c r="M66" s="153"/>
      <c r="N66" s="153"/>
    </row>
    <row r="67" spans="1:14" x14ac:dyDescent="0.25">
      <c r="A67" s="150" t="s">
        <v>1358</v>
      </c>
      <c r="B67" s="121"/>
      <c r="C67" s="121"/>
      <c r="D67" s="121"/>
      <c r="E67" s="122"/>
      <c r="F67" s="121"/>
      <c r="G67" s="121"/>
      <c r="H67" s="121"/>
      <c r="I67" s="151">
        <v>410010</v>
      </c>
      <c r="J67" s="151">
        <v>390770</v>
      </c>
      <c r="K67" s="151">
        <v>11320</v>
      </c>
      <c r="L67" s="151">
        <v>2591970</v>
      </c>
      <c r="M67" s="151">
        <v>3404070</v>
      </c>
      <c r="N67" s="153"/>
    </row>
    <row r="68" spans="1:14" x14ac:dyDescent="0.25">
      <c r="I68" s="153"/>
      <c r="J68" s="153"/>
      <c r="K68" s="153"/>
      <c r="L68" s="153"/>
      <c r="M68" s="153"/>
      <c r="N68" s="153"/>
    </row>
    <row r="69" spans="1:14" x14ac:dyDescent="0.25">
      <c r="B69" s="126" t="s">
        <v>184</v>
      </c>
      <c r="C69" s="126" t="s">
        <v>185</v>
      </c>
      <c r="D69" s="126" t="s">
        <v>186</v>
      </c>
      <c r="E69" s="127"/>
      <c r="F69" s="126" t="s">
        <v>187</v>
      </c>
      <c r="G69" s="90" t="str">
        <f>VLOOKUP(F69,regions!A$2:C$419,3,FALSE)</f>
        <v>London borough</v>
      </c>
      <c r="H69" s="90" t="str">
        <f>IFERROR(VLOOKUP(F69,classifications!A$3:C$328,3,FALSE),VLOOKUP(F69,classifications!I$2:K$28,3,FALSE))</f>
        <v>Predominantly Urban</v>
      </c>
      <c r="I69" s="153">
        <v>19020</v>
      </c>
      <c r="J69" s="153">
        <v>4060</v>
      </c>
      <c r="K69" s="153">
        <v>0</v>
      </c>
      <c r="L69" s="153">
        <v>48860</v>
      </c>
      <c r="M69" s="153">
        <v>71940</v>
      </c>
      <c r="N69" s="153"/>
    </row>
    <row r="70" spans="1:14" x14ac:dyDescent="0.25">
      <c r="B70" s="126" t="s">
        <v>188</v>
      </c>
      <c r="C70" s="126" t="s">
        <v>189</v>
      </c>
      <c r="D70" s="126" t="s">
        <v>190</v>
      </c>
      <c r="E70" s="127"/>
      <c r="F70" s="126" t="s">
        <v>191</v>
      </c>
      <c r="G70" s="90" t="str">
        <f>VLOOKUP(F70,regions!A$2:C$419,3,FALSE)</f>
        <v>London borough</v>
      </c>
      <c r="H70" s="90" t="str">
        <f>IFERROR(VLOOKUP(F70,classifications!A$3:C$328,3,FALSE),VLOOKUP(F70,classifications!I$2:K$28,3,FALSE))</f>
        <v>Predominantly Urban</v>
      </c>
      <c r="I70" s="153">
        <v>11020</v>
      </c>
      <c r="J70" s="153">
        <v>7750</v>
      </c>
      <c r="K70" s="153">
        <v>370</v>
      </c>
      <c r="L70" s="153">
        <v>123690</v>
      </c>
      <c r="M70" s="153">
        <v>142830</v>
      </c>
      <c r="N70" s="153"/>
    </row>
    <row r="71" spans="1:14" x14ac:dyDescent="0.25">
      <c r="B71" s="126" t="s">
        <v>192</v>
      </c>
      <c r="C71" s="126" t="s">
        <v>193</v>
      </c>
      <c r="D71" s="126" t="s">
        <v>194</v>
      </c>
      <c r="E71" s="127"/>
      <c r="F71" s="126" t="s">
        <v>195</v>
      </c>
      <c r="G71" s="90" t="str">
        <f>VLOOKUP(F71,regions!A$2:C$419,3,FALSE)</f>
        <v>London borough</v>
      </c>
      <c r="H71" s="90" t="str">
        <f>IFERROR(VLOOKUP(F71,classifications!A$3:C$328,3,FALSE),VLOOKUP(F71,classifications!I$2:K$28,3,FALSE))</f>
        <v>Predominantly Urban</v>
      </c>
      <c r="I71" s="153">
        <v>10</v>
      </c>
      <c r="J71" s="153">
        <v>13770</v>
      </c>
      <c r="K71" s="153">
        <v>0</v>
      </c>
      <c r="L71" s="153">
        <v>81870</v>
      </c>
      <c r="M71" s="153">
        <v>95660</v>
      </c>
      <c r="N71" s="153"/>
    </row>
    <row r="72" spans="1:14" x14ac:dyDescent="0.25">
      <c r="B72" s="126" t="s">
        <v>196</v>
      </c>
      <c r="C72" s="126" t="s">
        <v>197</v>
      </c>
      <c r="D72" s="126" t="s">
        <v>198</v>
      </c>
      <c r="E72" s="127"/>
      <c r="F72" s="126" t="s">
        <v>199</v>
      </c>
      <c r="G72" s="90" t="str">
        <f>VLOOKUP(F72,regions!A$2:C$419,3,FALSE)</f>
        <v>London borough</v>
      </c>
      <c r="H72" s="90" t="str">
        <f>IFERROR(VLOOKUP(F72,classifications!A$3:C$328,3,FALSE),VLOOKUP(F72,classifications!I$2:K$28,3,FALSE))</f>
        <v>Predominantly Urban</v>
      </c>
      <c r="I72" s="153">
        <v>8660</v>
      </c>
      <c r="J72" s="153">
        <v>16720</v>
      </c>
      <c r="K72" s="153">
        <v>130</v>
      </c>
      <c r="L72" s="153">
        <v>87790</v>
      </c>
      <c r="M72" s="153">
        <v>113310</v>
      </c>
      <c r="N72" s="153"/>
    </row>
    <row r="73" spans="1:14" x14ac:dyDescent="0.25">
      <c r="B73" s="126" t="s">
        <v>200</v>
      </c>
      <c r="C73" s="126" t="s">
        <v>201</v>
      </c>
      <c r="D73" s="126" t="s">
        <v>202</v>
      </c>
      <c r="E73" s="127"/>
      <c r="F73" s="126" t="s">
        <v>203</v>
      </c>
      <c r="G73" s="90" t="str">
        <f>VLOOKUP(F73,regions!A$2:C$419,3,FALSE)</f>
        <v>London borough</v>
      </c>
      <c r="H73" s="90" t="str">
        <f>IFERROR(VLOOKUP(F73,classifications!A$3:C$328,3,FALSE),VLOOKUP(F73,classifications!I$2:K$28,3,FALSE))</f>
        <v>Predominantly Urban</v>
      </c>
      <c r="I73" s="153">
        <v>60</v>
      </c>
      <c r="J73" s="153">
        <v>19100</v>
      </c>
      <c r="K73" s="153">
        <v>20</v>
      </c>
      <c r="L73" s="153">
        <v>117120</v>
      </c>
      <c r="M73" s="153">
        <v>136300</v>
      </c>
      <c r="N73" s="153"/>
    </row>
    <row r="74" spans="1:14" x14ac:dyDescent="0.25">
      <c r="B74" s="126" t="s">
        <v>204</v>
      </c>
      <c r="C74" s="126" t="s">
        <v>205</v>
      </c>
      <c r="D74" s="126" t="s">
        <v>206</v>
      </c>
      <c r="E74" s="127"/>
      <c r="F74" s="126" t="s">
        <v>207</v>
      </c>
      <c r="G74" s="90" t="str">
        <f>VLOOKUP(F74,regions!A$2:C$419,3,FALSE)</f>
        <v>London borough</v>
      </c>
      <c r="H74" s="90" t="str">
        <f>IFERROR(VLOOKUP(F74,classifications!A$3:C$328,3,FALSE),VLOOKUP(F74,classifications!I$2:K$28,3,FALSE))</f>
        <v>Predominantly Urban</v>
      </c>
      <c r="I74" s="153">
        <v>23510</v>
      </c>
      <c r="J74" s="153">
        <v>11470</v>
      </c>
      <c r="K74" s="153">
        <v>0</v>
      </c>
      <c r="L74" s="153">
        <v>65780</v>
      </c>
      <c r="M74" s="153">
        <v>100760</v>
      </c>
      <c r="N74" s="153"/>
    </row>
    <row r="75" spans="1:14" x14ac:dyDescent="0.25">
      <c r="B75" s="126" t="s">
        <v>208</v>
      </c>
      <c r="C75" s="126" t="s">
        <v>209</v>
      </c>
      <c r="D75" s="126" t="s">
        <v>210</v>
      </c>
      <c r="E75" s="127"/>
      <c r="F75" s="126" t="s">
        <v>211</v>
      </c>
      <c r="G75" s="90" t="str">
        <f>VLOOKUP(F75,regions!A$2:C$419,3,FALSE)</f>
        <v>London borough</v>
      </c>
      <c r="H75" s="90" t="str">
        <f>IFERROR(VLOOKUP(F75,classifications!A$3:C$328,3,FALSE),VLOOKUP(F75,classifications!I$2:K$28,3,FALSE))</f>
        <v>Predominantly Urban</v>
      </c>
      <c r="I75" s="153">
        <v>430</v>
      </c>
      <c r="J75" s="153">
        <v>230</v>
      </c>
      <c r="K75" s="153">
        <v>120</v>
      </c>
      <c r="L75" s="153">
        <v>4790</v>
      </c>
      <c r="M75" s="153">
        <v>5570</v>
      </c>
      <c r="N75" s="153"/>
    </row>
    <row r="76" spans="1:14" x14ac:dyDescent="0.25">
      <c r="B76" s="126" t="s">
        <v>212</v>
      </c>
      <c r="C76" s="126" t="s">
        <v>213</v>
      </c>
      <c r="D76" s="126" t="s">
        <v>214</v>
      </c>
      <c r="E76" s="127"/>
      <c r="F76" s="126" t="s">
        <v>215</v>
      </c>
      <c r="G76" s="90" t="str">
        <f>VLOOKUP(F76,regions!A$2:C$419,3,FALSE)</f>
        <v>London borough</v>
      </c>
      <c r="H76" s="90" t="str">
        <f>IFERROR(VLOOKUP(F76,classifications!A$3:C$328,3,FALSE),VLOOKUP(F76,classifications!I$2:K$28,3,FALSE))</f>
        <v>Predominantly Urban</v>
      </c>
      <c r="I76" s="153">
        <v>14030</v>
      </c>
      <c r="J76" s="153">
        <v>11930</v>
      </c>
      <c r="K76" s="153">
        <v>20</v>
      </c>
      <c r="L76" s="153">
        <v>123720</v>
      </c>
      <c r="M76" s="153">
        <v>149700</v>
      </c>
      <c r="N76" s="153"/>
    </row>
    <row r="77" spans="1:14" x14ac:dyDescent="0.25">
      <c r="B77" s="126" t="s">
        <v>216</v>
      </c>
      <c r="C77" s="126" t="s">
        <v>217</v>
      </c>
      <c r="D77" s="126" t="s">
        <v>218</v>
      </c>
      <c r="E77" s="127"/>
      <c r="F77" s="126" t="s">
        <v>219</v>
      </c>
      <c r="G77" s="90" t="str">
        <f>VLOOKUP(F77,regions!A$2:C$419,3,FALSE)</f>
        <v>London borough</v>
      </c>
      <c r="H77" s="90" t="str">
        <f>IFERROR(VLOOKUP(F77,classifications!A$3:C$328,3,FALSE),VLOOKUP(F77,classifications!I$2:K$28,3,FALSE))</f>
        <v>Predominantly Urban</v>
      </c>
      <c r="I77" s="153">
        <v>12920</v>
      </c>
      <c r="J77" s="153">
        <v>10260</v>
      </c>
      <c r="K77" s="153">
        <v>90</v>
      </c>
      <c r="L77" s="153">
        <v>105590</v>
      </c>
      <c r="M77" s="153">
        <v>128860</v>
      </c>
      <c r="N77" s="153"/>
    </row>
    <row r="78" spans="1:14" x14ac:dyDescent="0.25">
      <c r="B78" s="126" t="s">
        <v>220</v>
      </c>
      <c r="C78" s="126" t="s">
        <v>221</v>
      </c>
      <c r="D78" s="126" t="s">
        <v>222</v>
      </c>
      <c r="E78" s="127"/>
      <c r="F78" s="126" t="s">
        <v>223</v>
      </c>
      <c r="G78" s="90" t="str">
        <f>VLOOKUP(F78,regions!A$2:C$419,3,FALSE)</f>
        <v>London borough</v>
      </c>
      <c r="H78" s="90" t="str">
        <f>IFERROR(VLOOKUP(F78,classifications!A$3:C$328,3,FALSE),VLOOKUP(F78,classifications!I$2:K$28,3,FALSE))</f>
        <v>Predominantly Urban</v>
      </c>
      <c r="I78" s="153">
        <v>10860</v>
      </c>
      <c r="J78" s="153">
        <v>7860</v>
      </c>
      <c r="K78" s="153">
        <v>90</v>
      </c>
      <c r="L78" s="153">
        <v>104080</v>
      </c>
      <c r="M78" s="153">
        <v>122890</v>
      </c>
      <c r="N78" s="153"/>
    </row>
    <row r="79" spans="1:14" x14ac:dyDescent="0.25">
      <c r="B79" s="126" t="s">
        <v>224</v>
      </c>
      <c r="C79" s="126" t="s">
        <v>225</v>
      </c>
      <c r="D79" s="126" t="s">
        <v>226</v>
      </c>
      <c r="E79" s="127"/>
      <c r="F79" s="126" t="s">
        <v>227</v>
      </c>
      <c r="G79" s="90" t="str">
        <f>VLOOKUP(F79,regions!A$2:C$419,3,FALSE)</f>
        <v>London borough</v>
      </c>
      <c r="H79" s="90" t="str">
        <f>IFERROR(VLOOKUP(F79,classifications!A$3:C$328,3,FALSE),VLOOKUP(F79,classifications!I$2:K$28,3,FALSE))</f>
        <v>Predominantly Urban</v>
      </c>
      <c r="I79" s="153">
        <v>23100</v>
      </c>
      <c r="J79" s="153">
        <v>11970</v>
      </c>
      <c r="K79" s="153">
        <v>280</v>
      </c>
      <c r="L79" s="153">
        <v>69270</v>
      </c>
      <c r="M79" s="153">
        <v>104620</v>
      </c>
      <c r="N79" s="153"/>
    </row>
    <row r="80" spans="1:14" x14ac:dyDescent="0.25">
      <c r="B80" s="126" t="s">
        <v>228</v>
      </c>
      <c r="C80" s="126" t="s">
        <v>229</v>
      </c>
      <c r="D80" s="126" t="s">
        <v>230</v>
      </c>
      <c r="E80" s="127"/>
      <c r="F80" s="126" t="s">
        <v>231</v>
      </c>
      <c r="G80" s="90" t="str">
        <f>VLOOKUP(F80,regions!A$2:C$419,3,FALSE)</f>
        <v>London borough</v>
      </c>
      <c r="H80" s="90" t="str">
        <f>IFERROR(VLOOKUP(F80,classifications!A$3:C$328,3,FALSE),VLOOKUP(F80,classifications!I$2:K$28,3,FALSE))</f>
        <v>Predominantly Urban</v>
      </c>
      <c r="I80" s="153">
        <v>22810</v>
      </c>
      <c r="J80" s="153">
        <v>23310</v>
      </c>
      <c r="K80" s="153">
        <v>0</v>
      </c>
      <c r="L80" s="153">
        <v>58240</v>
      </c>
      <c r="M80" s="153">
        <v>104360</v>
      </c>
      <c r="N80" s="153"/>
    </row>
    <row r="81" spans="2:14" x14ac:dyDescent="0.25">
      <c r="B81" s="126" t="s">
        <v>232</v>
      </c>
      <c r="C81" s="126" t="s">
        <v>233</v>
      </c>
      <c r="D81" s="126" t="s">
        <v>234</v>
      </c>
      <c r="E81" s="127"/>
      <c r="F81" s="126" t="s">
        <v>235</v>
      </c>
      <c r="G81" s="90" t="str">
        <f>VLOOKUP(F81,regions!A$2:C$419,3,FALSE)</f>
        <v>London borough</v>
      </c>
      <c r="H81" s="90" t="str">
        <f>IFERROR(VLOOKUP(F81,classifications!A$3:C$328,3,FALSE),VLOOKUP(F81,classifications!I$2:K$28,3,FALSE))</f>
        <v>Predominantly Urban</v>
      </c>
      <c r="I81" s="153">
        <v>12770</v>
      </c>
      <c r="J81" s="153">
        <v>12950</v>
      </c>
      <c r="K81" s="153">
        <v>50</v>
      </c>
      <c r="L81" s="153">
        <v>57510</v>
      </c>
      <c r="M81" s="153">
        <v>83280</v>
      </c>
      <c r="N81" s="153"/>
    </row>
    <row r="82" spans="2:14" x14ac:dyDescent="0.25">
      <c r="B82" s="126" t="s">
        <v>236</v>
      </c>
      <c r="C82" s="126" t="s">
        <v>237</v>
      </c>
      <c r="D82" s="126" t="s">
        <v>238</v>
      </c>
      <c r="E82" s="127"/>
      <c r="F82" s="126" t="s">
        <v>239</v>
      </c>
      <c r="G82" s="90" t="str">
        <f>VLOOKUP(F82,regions!A$2:C$419,3,FALSE)</f>
        <v>London borough</v>
      </c>
      <c r="H82" s="90" t="str">
        <f>IFERROR(VLOOKUP(F82,classifications!A$3:C$328,3,FALSE),VLOOKUP(F82,classifications!I$2:K$28,3,FALSE))</f>
        <v>Predominantly Urban</v>
      </c>
      <c r="I82" s="153">
        <v>15830</v>
      </c>
      <c r="J82" s="153">
        <v>11390</v>
      </c>
      <c r="K82" s="153">
        <v>80</v>
      </c>
      <c r="L82" s="153">
        <v>78730</v>
      </c>
      <c r="M82" s="153">
        <v>106030</v>
      </c>
      <c r="N82" s="153"/>
    </row>
    <row r="83" spans="2:14" x14ac:dyDescent="0.25">
      <c r="B83" s="126" t="s">
        <v>240</v>
      </c>
      <c r="C83" s="126" t="s">
        <v>241</v>
      </c>
      <c r="D83" s="126" t="s">
        <v>242</v>
      </c>
      <c r="E83" s="127"/>
      <c r="F83" s="126" t="s">
        <v>243</v>
      </c>
      <c r="G83" s="90" t="str">
        <f>VLOOKUP(F83,regions!A$2:C$419,3,FALSE)</f>
        <v>London borough</v>
      </c>
      <c r="H83" s="90" t="str">
        <f>IFERROR(VLOOKUP(F83,classifications!A$3:C$328,3,FALSE),VLOOKUP(F83,classifications!I$2:K$28,3,FALSE))</f>
        <v>Predominantly Urban</v>
      </c>
      <c r="I83" s="153">
        <v>4950</v>
      </c>
      <c r="J83" s="153">
        <v>4110</v>
      </c>
      <c r="K83" s="153">
        <v>180</v>
      </c>
      <c r="L83" s="153">
        <v>78470</v>
      </c>
      <c r="M83" s="153">
        <v>87710</v>
      </c>
      <c r="N83" s="153"/>
    </row>
    <row r="84" spans="2:14" x14ac:dyDescent="0.25">
      <c r="B84" s="126" t="s">
        <v>244</v>
      </c>
      <c r="C84" s="126" t="s">
        <v>245</v>
      </c>
      <c r="D84" s="126" t="s">
        <v>246</v>
      </c>
      <c r="E84" s="127"/>
      <c r="F84" s="126" t="s">
        <v>247</v>
      </c>
      <c r="G84" s="90" t="str">
        <f>VLOOKUP(F84,regions!A$2:C$419,3,FALSE)</f>
        <v>London borough</v>
      </c>
      <c r="H84" s="90" t="str">
        <f>IFERROR(VLOOKUP(F84,classifications!A$3:C$328,3,FALSE),VLOOKUP(F84,classifications!I$2:K$28,3,FALSE))</f>
        <v>Predominantly Urban</v>
      </c>
      <c r="I84" s="153">
        <v>10050</v>
      </c>
      <c r="J84" s="153">
        <v>4200</v>
      </c>
      <c r="K84" s="153">
        <v>40</v>
      </c>
      <c r="L84" s="153">
        <v>85170</v>
      </c>
      <c r="M84" s="153">
        <v>99460</v>
      </c>
      <c r="N84" s="153"/>
    </row>
    <row r="85" spans="2:14" x14ac:dyDescent="0.25">
      <c r="B85" s="126" t="s">
        <v>248</v>
      </c>
      <c r="C85" s="126" t="s">
        <v>249</v>
      </c>
      <c r="D85" s="126" t="s">
        <v>250</v>
      </c>
      <c r="E85" s="127"/>
      <c r="F85" s="126" t="s">
        <v>251</v>
      </c>
      <c r="G85" s="90" t="str">
        <f>VLOOKUP(F85,regions!A$2:C$419,3,FALSE)</f>
        <v>London borough</v>
      </c>
      <c r="H85" s="90" t="str">
        <f>IFERROR(VLOOKUP(F85,classifications!A$3:C$328,3,FALSE),VLOOKUP(F85,classifications!I$2:K$28,3,FALSE))</f>
        <v>Predominantly Urban</v>
      </c>
      <c r="I85" s="153">
        <v>10500</v>
      </c>
      <c r="J85" s="153">
        <v>6720</v>
      </c>
      <c r="K85" s="153">
        <v>1380</v>
      </c>
      <c r="L85" s="153">
        <v>87760</v>
      </c>
      <c r="M85" s="153">
        <v>106360</v>
      </c>
      <c r="N85" s="153"/>
    </row>
    <row r="86" spans="2:14" x14ac:dyDescent="0.25">
      <c r="B86" s="126" t="s">
        <v>252</v>
      </c>
      <c r="C86" s="126" t="s">
        <v>253</v>
      </c>
      <c r="D86" s="126" t="s">
        <v>254</v>
      </c>
      <c r="E86" s="127"/>
      <c r="F86" s="126" t="s">
        <v>255</v>
      </c>
      <c r="G86" s="90" t="str">
        <f>VLOOKUP(F86,regions!A$2:C$419,3,FALSE)</f>
        <v>London borough</v>
      </c>
      <c r="H86" s="90" t="str">
        <f>IFERROR(VLOOKUP(F86,classifications!A$3:C$328,3,FALSE),VLOOKUP(F86,classifications!I$2:K$28,3,FALSE))</f>
        <v>Predominantly Urban</v>
      </c>
      <c r="I86" s="153">
        <v>13330</v>
      </c>
      <c r="J86" s="153">
        <v>7510</v>
      </c>
      <c r="K86" s="160">
        <v>0</v>
      </c>
      <c r="L86" s="153">
        <v>76870</v>
      </c>
      <c r="M86" s="153">
        <v>97700</v>
      </c>
      <c r="N86" s="153"/>
    </row>
    <row r="87" spans="2:14" x14ac:dyDescent="0.25">
      <c r="B87" s="126" t="s">
        <v>256</v>
      </c>
      <c r="C87" s="126" t="s">
        <v>257</v>
      </c>
      <c r="D87" s="126" t="s">
        <v>258</v>
      </c>
      <c r="E87" s="127"/>
      <c r="F87" s="126" t="s">
        <v>259</v>
      </c>
      <c r="G87" s="90" t="str">
        <f>VLOOKUP(F87,regions!A$2:C$419,3,FALSE)</f>
        <v>London borough</v>
      </c>
      <c r="H87" s="90" t="str">
        <f>IFERROR(VLOOKUP(F87,classifications!A$3:C$328,3,FALSE),VLOOKUP(F87,classifications!I$2:K$28,3,FALSE))</f>
        <v>Predominantly Urban</v>
      </c>
      <c r="I87" s="153">
        <v>26240</v>
      </c>
      <c r="J87" s="153">
        <v>15350</v>
      </c>
      <c r="K87" s="153">
        <v>10</v>
      </c>
      <c r="L87" s="153">
        <v>57420</v>
      </c>
      <c r="M87" s="153">
        <v>99020</v>
      </c>
      <c r="N87" s="153"/>
    </row>
    <row r="88" spans="2:14" x14ac:dyDescent="0.25">
      <c r="B88" s="126" t="s">
        <v>260</v>
      </c>
      <c r="C88" s="126" t="s">
        <v>261</v>
      </c>
      <c r="D88" s="126" t="s">
        <v>262</v>
      </c>
      <c r="E88" s="127"/>
      <c r="F88" s="126" t="s">
        <v>263</v>
      </c>
      <c r="G88" s="90" t="str">
        <f>VLOOKUP(F88,regions!A$2:C$419,3,FALSE)</f>
        <v>London borough</v>
      </c>
      <c r="H88" s="90" t="str">
        <f>IFERROR(VLOOKUP(F88,classifications!A$3:C$328,3,FALSE),VLOOKUP(F88,classifications!I$2:K$28,3,FALSE))</f>
        <v>Predominantly Urban</v>
      </c>
      <c r="I88" s="153">
        <v>6920</v>
      </c>
      <c r="J88" s="153">
        <v>13300</v>
      </c>
      <c r="K88" s="153">
        <v>0</v>
      </c>
      <c r="L88" s="153">
        <v>64740</v>
      </c>
      <c r="M88" s="153">
        <v>84960</v>
      </c>
      <c r="N88" s="153"/>
    </row>
    <row r="89" spans="2:14" x14ac:dyDescent="0.25">
      <c r="B89" s="126" t="s">
        <v>264</v>
      </c>
      <c r="C89" s="126" t="s">
        <v>265</v>
      </c>
      <c r="D89" s="126" t="s">
        <v>266</v>
      </c>
      <c r="E89" s="127"/>
      <c r="F89" s="126" t="s">
        <v>267</v>
      </c>
      <c r="G89" s="90" t="str">
        <f>VLOOKUP(F89,regions!A$2:C$419,3,FALSE)</f>
        <v>London borough</v>
      </c>
      <c r="H89" s="90" t="str">
        <f>IFERROR(VLOOKUP(F89,classifications!A$3:C$328,3,FALSE),VLOOKUP(F89,classifications!I$2:K$28,3,FALSE))</f>
        <v>Predominantly Urban</v>
      </c>
      <c r="I89" s="160">
        <v>4840</v>
      </c>
      <c r="J89" s="153">
        <v>2440</v>
      </c>
      <c r="K89" s="160">
        <v>0</v>
      </c>
      <c r="L89" s="153">
        <v>58350</v>
      </c>
      <c r="M89" s="153">
        <v>65630</v>
      </c>
      <c r="N89" s="153"/>
    </row>
    <row r="90" spans="2:14" x14ac:dyDescent="0.25">
      <c r="B90" s="126" t="s">
        <v>268</v>
      </c>
      <c r="C90" s="126" t="s">
        <v>269</v>
      </c>
      <c r="D90" s="126" t="s">
        <v>270</v>
      </c>
      <c r="E90" s="127"/>
      <c r="F90" s="126" t="s">
        <v>271</v>
      </c>
      <c r="G90" s="90" t="str">
        <f>VLOOKUP(F90,regions!A$2:C$419,3,FALSE)</f>
        <v>London borough</v>
      </c>
      <c r="H90" s="90" t="str">
        <f>IFERROR(VLOOKUP(F90,classifications!A$3:C$328,3,FALSE),VLOOKUP(F90,classifications!I$2:K$28,3,FALSE))</f>
        <v>Predominantly Urban</v>
      </c>
      <c r="I90" s="153">
        <v>24910</v>
      </c>
      <c r="J90" s="153">
        <v>23910</v>
      </c>
      <c r="K90" s="153">
        <v>330</v>
      </c>
      <c r="L90" s="153">
        <v>84450</v>
      </c>
      <c r="M90" s="153">
        <v>133600</v>
      </c>
      <c r="N90" s="153"/>
    </row>
    <row r="91" spans="2:14" x14ac:dyDescent="0.25">
      <c r="B91" s="126" t="s">
        <v>272</v>
      </c>
      <c r="C91" s="126" t="s">
        <v>273</v>
      </c>
      <c r="D91" s="126" t="s">
        <v>274</v>
      </c>
      <c r="E91" s="127"/>
      <c r="F91" s="126" t="s">
        <v>275</v>
      </c>
      <c r="G91" s="90" t="str">
        <f>VLOOKUP(F91,regions!A$2:C$419,3,FALSE)</f>
        <v>London borough</v>
      </c>
      <c r="H91" s="90" t="str">
        <f>IFERROR(VLOOKUP(F91,classifications!A$3:C$328,3,FALSE),VLOOKUP(F91,classifications!I$2:K$28,3,FALSE))</f>
        <v>Predominantly Urban</v>
      </c>
      <c r="I91" s="153">
        <v>15100</v>
      </c>
      <c r="J91" s="153">
        <v>22340</v>
      </c>
      <c r="K91" s="153">
        <v>800</v>
      </c>
      <c r="L91" s="153">
        <v>82400</v>
      </c>
      <c r="M91" s="153">
        <v>120640</v>
      </c>
      <c r="N91" s="153"/>
    </row>
    <row r="92" spans="2:14" x14ac:dyDescent="0.25">
      <c r="B92" s="126" t="s">
        <v>276</v>
      </c>
      <c r="C92" s="126" t="s">
        <v>277</v>
      </c>
      <c r="D92" s="126" t="s">
        <v>278</v>
      </c>
      <c r="E92" s="127"/>
      <c r="F92" s="126" t="s">
        <v>279</v>
      </c>
      <c r="G92" s="90" t="str">
        <f>VLOOKUP(F92,regions!A$2:C$419,3,FALSE)</f>
        <v>London borough</v>
      </c>
      <c r="H92" s="90" t="str">
        <f>IFERROR(VLOOKUP(F92,classifications!A$3:C$328,3,FALSE),VLOOKUP(F92,classifications!I$2:K$28,3,FALSE))</f>
        <v>Predominantly Urban</v>
      </c>
      <c r="I92" s="153">
        <v>0</v>
      </c>
      <c r="J92" s="153">
        <v>11440</v>
      </c>
      <c r="K92" s="153">
        <v>40</v>
      </c>
      <c r="L92" s="153">
        <v>70360</v>
      </c>
      <c r="M92" s="153">
        <v>81840</v>
      </c>
      <c r="N92" s="153"/>
    </row>
    <row r="93" spans="2:14" x14ac:dyDescent="0.25">
      <c r="B93" s="126" t="s">
        <v>280</v>
      </c>
      <c r="C93" s="126" t="s">
        <v>281</v>
      </c>
      <c r="D93" s="126" t="s">
        <v>282</v>
      </c>
      <c r="E93" s="127"/>
      <c r="F93" s="126" t="s">
        <v>283</v>
      </c>
      <c r="G93" s="90" t="str">
        <f>VLOOKUP(F93,regions!A$2:C$419,3,FALSE)</f>
        <v>London borough</v>
      </c>
      <c r="H93" s="90" t="str">
        <f>IFERROR(VLOOKUP(F93,classifications!A$3:C$328,3,FALSE),VLOOKUP(F93,classifications!I$2:K$28,3,FALSE))</f>
        <v>Predominantly Urban</v>
      </c>
      <c r="I93" s="153">
        <v>16720</v>
      </c>
      <c r="J93" s="153">
        <v>13840</v>
      </c>
      <c r="K93" s="153">
        <v>290</v>
      </c>
      <c r="L93" s="153">
        <v>73940</v>
      </c>
      <c r="M93" s="153">
        <v>104790</v>
      </c>
      <c r="N93" s="153"/>
    </row>
    <row r="94" spans="2:14" x14ac:dyDescent="0.25">
      <c r="B94" s="126" t="s">
        <v>284</v>
      </c>
      <c r="C94" s="126" t="s">
        <v>285</v>
      </c>
      <c r="D94" s="126" t="s">
        <v>286</v>
      </c>
      <c r="E94" s="127"/>
      <c r="F94" s="126" t="s">
        <v>287</v>
      </c>
      <c r="G94" s="90" t="str">
        <f>VLOOKUP(F94,regions!A$2:C$419,3,FALSE)</f>
        <v>London borough</v>
      </c>
      <c r="H94" s="90" t="str">
        <f>IFERROR(VLOOKUP(F94,classifications!A$3:C$328,3,FALSE),VLOOKUP(F94,classifications!I$2:K$28,3,FALSE))</f>
        <v>Predominantly Urban</v>
      </c>
      <c r="I94" s="153">
        <v>4620</v>
      </c>
      <c r="J94" s="153">
        <v>4800</v>
      </c>
      <c r="K94" s="153">
        <v>5650</v>
      </c>
      <c r="L94" s="153">
        <v>87070</v>
      </c>
      <c r="M94" s="153">
        <v>102140</v>
      </c>
      <c r="N94" s="153"/>
    </row>
    <row r="95" spans="2:14" x14ac:dyDescent="0.25">
      <c r="B95" s="126" t="s">
        <v>288</v>
      </c>
      <c r="C95" s="126" t="s">
        <v>289</v>
      </c>
      <c r="D95" s="126" t="s">
        <v>290</v>
      </c>
      <c r="E95" s="127"/>
      <c r="F95" s="126" t="s">
        <v>291</v>
      </c>
      <c r="G95" s="90" t="str">
        <f>VLOOKUP(F95,regions!A$2:C$419,3,FALSE)</f>
        <v>London borough</v>
      </c>
      <c r="H95" s="90" t="str">
        <f>IFERROR(VLOOKUP(F95,classifications!A$3:C$328,3,FALSE),VLOOKUP(F95,classifications!I$2:K$28,3,FALSE))</f>
        <v>Predominantly Urban</v>
      </c>
      <c r="I95" s="153">
        <v>0</v>
      </c>
      <c r="J95" s="153">
        <v>9770</v>
      </c>
      <c r="K95" s="153">
        <v>190</v>
      </c>
      <c r="L95" s="153">
        <v>73210</v>
      </c>
      <c r="M95" s="153">
        <v>83180</v>
      </c>
      <c r="N95" s="153"/>
    </row>
    <row r="96" spans="2:14" x14ac:dyDescent="0.25">
      <c r="B96" s="126" t="s">
        <v>292</v>
      </c>
      <c r="C96" s="126" t="s">
        <v>293</v>
      </c>
      <c r="D96" s="126" t="s">
        <v>294</v>
      </c>
      <c r="E96" s="127"/>
      <c r="F96" s="126" t="s">
        <v>295</v>
      </c>
      <c r="G96" s="90" t="str">
        <f>VLOOKUP(F96,regions!A$2:C$419,3,FALSE)</f>
        <v>London borough</v>
      </c>
      <c r="H96" s="90" t="str">
        <f>IFERROR(VLOOKUP(F96,classifications!A$3:C$328,3,FALSE),VLOOKUP(F96,classifications!I$2:K$28,3,FALSE))</f>
        <v>Predominantly Urban</v>
      </c>
      <c r="I96" s="153">
        <v>38580</v>
      </c>
      <c r="J96" s="153">
        <v>15920</v>
      </c>
      <c r="K96" s="153">
        <v>0</v>
      </c>
      <c r="L96" s="153">
        <v>71060</v>
      </c>
      <c r="M96" s="153">
        <v>125570</v>
      </c>
      <c r="N96" s="153"/>
    </row>
    <row r="97" spans="1:14" x14ac:dyDescent="0.25">
      <c r="B97" s="126" t="s">
        <v>296</v>
      </c>
      <c r="C97" s="126" t="s">
        <v>297</v>
      </c>
      <c r="D97" s="126" t="s">
        <v>298</v>
      </c>
      <c r="E97" s="127"/>
      <c r="F97" s="126" t="s">
        <v>299</v>
      </c>
      <c r="G97" s="90" t="str">
        <f>VLOOKUP(F97,regions!A$2:C$419,3,FALSE)</f>
        <v>London borough</v>
      </c>
      <c r="H97" s="90" t="str">
        <f>IFERROR(VLOOKUP(F97,classifications!A$3:C$328,3,FALSE),VLOOKUP(F97,classifications!I$2:K$28,3,FALSE))</f>
        <v>Predominantly Urban</v>
      </c>
      <c r="I97" s="153">
        <v>6310</v>
      </c>
      <c r="J97" s="153">
        <v>4800</v>
      </c>
      <c r="K97" s="153">
        <v>30</v>
      </c>
      <c r="L97" s="153">
        <v>69370</v>
      </c>
      <c r="M97" s="153">
        <v>80510</v>
      </c>
      <c r="N97" s="153"/>
    </row>
    <row r="98" spans="1:14" x14ac:dyDescent="0.25">
      <c r="B98" s="126" t="s">
        <v>300</v>
      </c>
      <c r="C98" s="126" t="s">
        <v>301</v>
      </c>
      <c r="D98" s="126" t="s">
        <v>302</v>
      </c>
      <c r="E98" s="127"/>
      <c r="F98" s="126" t="s">
        <v>303</v>
      </c>
      <c r="G98" s="90" t="str">
        <f>VLOOKUP(F98,regions!A$2:C$419,3,FALSE)</f>
        <v>London borough</v>
      </c>
      <c r="H98" s="90" t="str">
        <f>IFERROR(VLOOKUP(F98,classifications!A$3:C$328,3,FALSE),VLOOKUP(F98,classifications!I$2:K$28,3,FALSE))</f>
        <v>Predominantly Urban</v>
      </c>
      <c r="I98" s="153">
        <v>12610</v>
      </c>
      <c r="J98" s="153">
        <v>30540</v>
      </c>
      <c r="K98" s="153">
        <v>160</v>
      </c>
      <c r="L98" s="153">
        <v>65890</v>
      </c>
      <c r="M98" s="153">
        <v>109220</v>
      </c>
      <c r="N98" s="153"/>
    </row>
    <row r="99" spans="1:14" x14ac:dyDescent="0.25">
      <c r="B99" s="126" t="s">
        <v>304</v>
      </c>
      <c r="C99" s="126" t="s">
        <v>305</v>
      </c>
      <c r="D99" s="126" t="s">
        <v>306</v>
      </c>
      <c r="E99" s="127"/>
      <c r="F99" s="126" t="s">
        <v>307</v>
      </c>
      <c r="G99" s="90" t="str">
        <f>VLOOKUP(F99,regions!A$2:C$419,3,FALSE)</f>
        <v>London borough</v>
      </c>
      <c r="H99" s="90" t="str">
        <f>IFERROR(VLOOKUP(F99,classifications!A$3:C$328,3,FALSE),VLOOKUP(F99,classifications!I$2:K$28,3,FALSE))</f>
        <v>Predominantly Urban</v>
      </c>
      <c r="I99" s="153">
        <v>10100</v>
      </c>
      <c r="J99" s="153">
        <v>11710</v>
      </c>
      <c r="K99" s="153">
        <v>0</v>
      </c>
      <c r="L99" s="153">
        <v>77440</v>
      </c>
      <c r="M99" s="153">
        <v>99250</v>
      </c>
      <c r="N99" s="153"/>
    </row>
    <row r="100" spans="1:14" x14ac:dyDescent="0.25">
      <c r="B100" s="126" t="s">
        <v>308</v>
      </c>
      <c r="C100" s="126" t="s">
        <v>309</v>
      </c>
      <c r="D100" s="126" t="s">
        <v>310</v>
      </c>
      <c r="E100" s="127"/>
      <c r="F100" s="126" t="s">
        <v>311</v>
      </c>
      <c r="G100" s="90" t="str">
        <f>VLOOKUP(F100,regions!A$2:C$419,3,FALSE)</f>
        <v>London borough</v>
      </c>
      <c r="H100" s="90" t="str">
        <f>IFERROR(VLOOKUP(F100,classifications!A$3:C$328,3,FALSE),VLOOKUP(F100,classifications!I$2:K$28,3,FALSE))</f>
        <v>Predominantly Urban</v>
      </c>
      <c r="I100" s="153">
        <v>17070</v>
      </c>
      <c r="J100" s="153">
        <v>10080</v>
      </c>
      <c r="K100" s="153">
        <v>600</v>
      </c>
      <c r="L100" s="153">
        <v>108820</v>
      </c>
      <c r="M100" s="153">
        <v>136560</v>
      </c>
      <c r="N100" s="153"/>
    </row>
    <row r="101" spans="1:14" x14ac:dyDescent="0.25">
      <c r="B101" s="126" t="s">
        <v>312</v>
      </c>
      <c r="C101" s="126" t="s">
        <v>313</v>
      </c>
      <c r="D101" s="126" t="s">
        <v>314</v>
      </c>
      <c r="E101" s="127"/>
      <c r="F101" s="126" t="s">
        <v>315</v>
      </c>
      <c r="G101" s="90" t="str">
        <f>VLOOKUP(F101,regions!A$2:C$419,3,FALSE)</f>
        <v>London borough</v>
      </c>
      <c r="I101" s="153">
        <v>12140</v>
      </c>
      <c r="J101" s="153">
        <v>15200</v>
      </c>
      <c r="K101" s="153">
        <v>370</v>
      </c>
      <c r="L101" s="153">
        <v>92140</v>
      </c>
      <c r="M101" s="153">
        <v>119840</v>
      </c>
      <c r="N101" s="153"/>
    </row>
    <row r="102" spans="1:14" x14ac:dyDescent="0.25">
      <c r="I102" s="153"/>
      <c r="J102" s="153"/>
      <c r="K102" s="153"/>
      <c r="L102" s="153"/>
      <c r="M102" s="153"/>
      <c r="N102" s="153"/>
    </row>
    <row r="103" spans="1:14" x14ac:dyDescent="0.25">
      <c r="A103" s="150" t="s">
        <v>1359</v>
      </c>
      <c r="B103" s="121"/>
      <c r="C103" s="121"/>
      <c r="D103" s="121"/>
      <c r="E103" s="122"/>
      <c r="F103" s="121"/>
      <c r="G103" s="121"/>
      <c r="H103" s="121"/>
      <c r="I103" s="155">
        <v>485780</v>
      </c>
      <c r="J103" s="155">
        <v>625690</v>
      </c>
      <c r="K103" s="155">
        <v>2990</v>
      </c>
      <c r="L103" s="155">
        <v>3888670</v>
      </c>
      <c r="M103" s="155">
        <v>5003130</v>
      </c>
      <c r="N103" s="153"/>
    </row>
    <row r="104" spans="1:14" x14ac:dyDescent="0.25">
      <c r="I104" s="153"/>
      <c r="J104" s="153"/>
      <c r="K104" s="153"/>
      <c r="L104" s="153"/>
      <c r="M104" s="153"/>
      <c r="N104" s="153"/>
    </row>
    <row r="105" spans="1:14" x14ac:dyDescent="0.25">
      <c r="B105" s="126"/>
      <c r="C105" s="126"/>
      <c r="D105" s="126" t="s">
        <v>317</v>
      </c>
      <c r="E105" s="127" t="s">
        <v>318</v>
      </c>
      <c r="F105" s="126"/>
      <c r="G105" s="126"/>
      <c r="H105" s="126"/>
      <c r="I105" s="156">
        <v>71180</v>
      </c>
      <c r="J105" s="156">
        <v>190230</v>
      </c>
      <c r="K105" s="156">
        <v>420</v>
      </c>
      <c r="L105" s="156">
        <v>917850</v>
      </c>
      <c r="M105" s="156">
        <v>1179660</v>
      </c>
      <c r="N105" s="153"/>
    </row>
    <row r="106" spans="1:14" x14ac:dyDescent="0.25">
      <c r="B106" s="126" t="s">
        <v>319</v>
      </c>
      <c r="C106" s="126" t="s">
        <v>320</v>
      </c>
      <c r="D106" s="126" t="s">
        <v>321</v>
      </c>
      <c r="E106" s="127"/>
      <c r="F106" s="126" t="s">
        <v>322</v>
      </c>
      <c r="G106" s="90" t="str">
        <f>VLOOKUP(F106,regions!A$2:C$419,3,FALSE)</f>
        <v>Metropolitan district</v>
      </c>
      <c r="H106" s="90" t="str">
        <f>IFERROR(VLOOKUP(F106,classifications!A$3:C$328,3,FALSE),VLOOKUP(F106,classifications!I$2:K$28,3,FALSE))</f>
        <v>Predominantly Urban</v>
      </c>
      <c r="I106" s="153">
        <v>0</v>
      </c>
      <c r="J106" s="153">
        <v>25530</v>
      </c>
      <c r="K106" s="153">
        <v>0</v>
      </c>
      <c r="L106" s="153">
        <v>96140</v>
      </c>
      <c r="M106" s="153">
        <v>121670</v>
      </c>
      <c r="N106" s="153"/>
    </row>
    <row r="107" spans="1:14" x14ac:dyDescent="0.25">
      <c r="B107" s="126" t="s">
        <v>323</v>
      </c>
      <c r="C107" s="126" t="s">
        <v>324</v>
      </c>
      <c r="D107" s="126" t="s">
        <v>325</v>
      </c>
      <c r="E107" s="127"/>
      <c r="F107" s="126" t="s">
        <v>326</v>
      </c>
      <c r="G107" s="90" t="str">
        <f>VLOOKUP(F107,regions!A$2:C$419,3,FALSE)</f>
        <v>Metropolitan district</v>
      </c>
      <c r="H107" s="90" t="str">
        <f>IFERROR(VLOOKUP(F107,classifications!A$3:C$328,3,FALSE),VLOOKUP(F107,classifications!I$2:K$28,3,FALSE))</f>
        <v>Predominantly Urban</v>
      </c>
      <c r="I107" s="153">
        <v>8270</v>
      </c>
      <c r="J107" s="153">
        <v>4510</v>
      </c>
      <c r="K107" s="153">
        <v>0</v>
      </c>
      <c r="L107" s="153">
        <v>69130</v>
      </c>
      <c r="M107" s="153">
        <v>81920</v>
      </c>
      <c r="N107" s="153"/>
    </row>
    <row r="108" spans="1:14" x14ac:dyDescent="0.25">
      <c r="B108" s="126" t="s">
        <v>327</v>
      </c>
      <c r="C108" s="126" t="s">
        <v>328</v>
      </c>
      <c r="D108" s="126" t="s">
        <v>329</v>
      </c>
      <c r="E108" s="127"/>
      <c r="F108" s="126" t="s">
        <v>330</v>
      </c>
      <c r="G108" s="90" t="str">
        <f>VLOOKUP(F108,regions!A$2:C$419,3,FALSE)</f>
        <v>Metropolitan district</v>
      </c>
      <c r="H108" s="90" t="str">
        <f>IFERROR(VLOOKUP(F108,classifications!A$3:C$328,3,FALSE),VLOOKUP(F108,classifications!I$2:K$28,3,FALSE))</f>
        <v>Predominantly Urban</v>
      </c>
      <c r="I108" s="153">
        <v>16710</v>
      </c>
      <c r="J108" s="153">
        <v>52020</v>
      </c>
      <c r="K108" s="153">
        <v>400</v>
      </c>
      <c r="L108" s="153">
        <v>147500</v>
      </c>
      <c r="M108" s="153">
        <v>216630</v>
      </c>
      <c r="N108" s="153"/>
    </row>
    <row r="109" spans="1:14" x14ac:dyDescent="0.25">
      <c r="B109" s="126" t="s">
        <v>331</v>
      </c>
      <c r="C109" s="126" t="s">
        <v>332</v>
      </c>
      <c r="D109" s="126" t="s">
        <v>333</v>
      </c>
      <c r="E109" s="127"/>
      <c r="F109" s="126" t="s">
        <v>334</v>
      </c>
      <c r="G109" s="90" t="str">
        <f>VLOOKUP(F109,regions!A$2:C$419,3,FALSE)</f>
        <v>Metropolitan district</v>
      </c>
      <c r="H109" s="90" t="str">
        <f>IFERROR(VLOOKUP(F109,classifications!A$3:C$328,3,FALSE),VLOOKUP(F109,classifications!I$2:K$28,3,FALSE))</f>
        <v>Predominantly Urban</v>
      </c>
      <c r="I109" s="153">
        <v>1770</v>
      </c>
      <c r="J109" s="153">
        <v>18740</v>
      </c>
      <c r="K109" s="153">
        <v>0</v>
      </c>
      <c r="L109" s="153">
        <v>72750</v>
      </c>
      <c r="M109" s="153">
        <v>93260</v>
      </c>
      <c r="N109" s="153"/>
    </row>
    <row r="110" spans="1:14" x14ac:dyDescent="0.25">
      <c r="B110" s="126" t="s">
        <v>335</v>
      </c>
      <c r="C110" s="126" t="s">
        <v>336</v>
      </c>
      <c r="D110" s="126" t="s">
        <v>337</v>
      </c>
      <c r="E110" s="127"/>
      <c r="F110" s="126" t="s">
        <v>338</v>
      </c>
      <c r="G110" s="90" t="str">
        <f>VLOOKUP(F110,regions!A$2:C$419,3,FALSE)</f>
        <v>Metropolitan district</v>
      </c>
      <c r="H110" s="90" t="str">
        <f>IFERROR(VLOOKUP(F110,classifications!A$3:C$328,3,FALSE),VLOOKUP(F110,classifications!I$2:K$28,3,FALSE))</f>
        <v>Predominantly Urban</v>
      </c>
      <c r="I110" s="153">
        <v>0</v>
      </c>
      <c r="J110" s="153">
        <v>21340</v>
      </c>
      <c r="K110" s="153">
        <v>0</v>
      </c>
      <c r="L110" s="153">
        <v>69520</v>
      </c>
      <c r="M110" s="153">
        <v>90870</v>
      </c>
      <c r="N110" s="153"/>
    </row>
    <row r="111" spans="1:14" x14ac:dyDescent="0.25">
      <c r="B111" s="126" t="s">
        <v>339</v>
      </c>
      <c r="C111" s="126" t="s">
        <v>340</v>
      </c>
      <c r="D111" s="126" t="s">
        <v>341</v>
      </c>
      <c r="E111" s="127"/>
      <c r="F111" s="126" t="s">
        <v>342</v>
      </c>
      <c r="G111" s="90" t="str">
        <f>VLOOKUP(F111,regions!A$2:C$419,3,FALSE)</f>
        <v>Metropolitan district</v>
      </c>
      <c r="H111" s="90" t="str">
        <f>IFERROR(VLOOKUP(F111,classifications!A$3:C$328,3,FALSE),VLOOKUP(F111,classifications!I$2:K$28,3,FALSE))</f>
        <v>Predominantly Urban</v>
      </c>
      <c r="I111" s="153">
        <v>10410</v>
      </c>
      <c r="J111" s="153">
        <v>21270</v>
      </c>
      <c r="K111" s="153">
        <v>0</v>
      </c>
      <c r="L111" s="153">
        <v>77620</v>
      </c>
      <c r="M111" s="153">
        <v>109300</v>
      </c>
      <c r="N111" s="153"/>
    </row>
    <row r="112" spans="1:14" x14ac:dyDescent="0.25">
      <c r="B112" s="126" t="s">
        <v>343</v>
      </c>
      <c r="C112" s="126" t="s">
        <v>344</v>
      </c>
      <c r="D112" s="126" t="s">
        <v>345</v>
      </c>
      <c r="E112" s="127"/>
      <c r="F112" s="126" t="s">
        <v>346</v>
      </c>
      <c r="G112" s="90" t="str">
        <f>VLOOKUP(F112,regions!A$2:C$419,3,FALSE)</f>
        <v>Metropolitan district</v>
      </c>
      <c r="H112" s="90" t="str">
        <f>IFERROR(VLOOKUP(F112,classifications!A$3:C$328,3,FALSE),VLOOKUP(F112,classifications!I$2:K$28,3,FALSE))</f>
        <v>Predominantly Urban</v>
      </c>
      <c r="I112" s="153">
        <v>11350</v>
      </c>
      <c r="J112" s="153">
        <v>5910</v>
      </c>
      <c r="K112" s="153">
        <v>0</v>
      </c>
      <c r="L112" s="153">
        <v>109130</v>
      </c>
      <c r="M112" s="153">
        <v>126380</v>
      </c>
      <c r="N112" s="153"/>
    </row>
    <row r="113" spans="2:14" x14ac:dyDescent="0.25">
      <c r="B113" s="126" t="s">
        <v>347</v>
      </c>
      <c r="C113" s="126" t="s">
        <v>348</v>
      </c>
      <c r="D113" s="126" t="s">
        <v>349</v>
      </c>
      <c r="E113" s="127"/>
      <c r="F113" s="126" t="s">
        <v>350</v>
      </c>
      <c r="G113" s="90" t="str">
        <f>VLOOKUP(F113,regions!A$2:C$419,3,FALSE)</f>
        <v>Metropolitan district</v>
      </c>
      <c r="H113" s="90" t="str">
        <f>IFERROR(VLOOKUP(F113,classifications!A$3:C$328,3,FALSE),VLOOKUP(F113,classifications!I$2:K$28,3,FALSE))</f>
        <v>Predominantly Urban</v>
      </c>
      <c r="I113" s="153">
        <v>0</v>
      </c>
      <c r="J113" s="153">
        <v>21780</v>
      </c>
      <c r="K113" s="153">
        <v>0</v>
      </c>
      <c r="L113" s="153">
        <v>78320</v>
      </c>
      <c r="M113" s="153">
        <v>100100</v>
      </c>
      <c r="N113" s="153"/>
    </row>
    <row r="114" spans="2:14" x14ac:dyDescent="0.25">
      <c r="B114" s="126" t="s">
        <v>351</v>
      </c>
      <c r="C114" s="126" t="s">
        <v>352</v>
      </c>
      <c r="D114" s="126" t="s">
        <v>353</v>
      </c>
      <c r="E114" s="127"/>
      <c r="F114" s="126" t="s">
        <v>354</v>
      </c>
      <c r="G114" s="90" t="str">
        <f>VLOOKUP(F114,regions!A$2:C$419,3,FALSE)</f>
        <v>Metropolitan district</v>
      </c>
      <c r="H114" s="90" t="str">
        <f>IFERROR(VLOOKUP(F114,classifications!A$3:C$328,3,FALSE),VLOOKUP(F114,classifications!I$2:K$28,3,FALSE))</f>
        <v>Predominantly Urban</v>
      </c>
      <c r="I114" s="153">
        <v>0</v>
      </c>
      <c r="J114" s="153">
        <v>15800</v>
      </c>
      <c r="K114" s="153">
        <v>0</v>
      </c>
      <c r="L114" s="153">
        <v>81630</v>
      </c>
      <c r="M114" s="153">
        <v>97430</v>
      </c>
      <c r="N114" s="153"/>
    </row>
    <row r="115" spans="2:14" x14ac:dyDescent="0.25">
      <c r="B115" s="126" t="s">
        <v>355</v>
      </c>
      <c r="C115" s="126" t="s">
        <v>356</v>
      </c>
      <c r="D115" s="126" t="s">
        <v>357</v>
      </c>
      <c r="E115" s="127"/>
      <c r="F115" s="126" t="s">
        <v>358</v>
      </c>
      <c r="G115" s="90" t="str">
        <f>VLOOKUP(F115,regions!A$2:C$419,3,FALSE)</f>
        <v>Metropolitan district</v>
      </c>
      <c r="H115" s="90" t="str">
        <f>IFERROR(VLOOKUP(F115,classifications!A$3:C$328,3,FALSE),VLOOKUP(F115,classifications!I$2:K$28,3,FALSE))</f>
        <v>Predominantly Urban</v>
      </c>
      <c r="I115" s="153">
        <v>22650</v>
      </c>
      <c r="J115" s="153">
        <v>3330</v>
      </c>
      <c r="K115" s="153">
        <v>20</v>
      </c>
      <c r="L115" s="153">
        <v>116100</v>
      </c>
      <c r="M115" s="153">
        <v>142100</v>
      </c>
      <c r="N115" s="153"/>
    </row>
    <row r="116" spans="2:14" x14ac:dyDescent="0.25">
      <c r="I116" s="153"/>
      <c r="J116" s="153"/>
      <c r="K116" s="153"/>
      <c r="L116" s="153"/>
      <c r="M116" s="153"/>
      <c r="N116" s="153"/>
    </row>
    <row r="117" spans="2:14" x14ac:dyDescent="0.25">
      <c r="B117" s="126"/>
      <c r="C117" s="126"/>
      <c r="D117" s="126" t="s">
        <v>359</v>
      </c>
      <c r="E117" s="127" t="s">
        <v>360</v>
      </c>
      <c r="F117" s="126"/>
      <c r="I117" s="156">
        <v>1210</v>
      </c>
      <c r="J117" s="156">
        <v>135100</v>
      </c>
      <c r="K117" s="156">
        <v>50</v>
      </c>
      <c r="L117" s="156">
        <v>493680</v>
      </c>
      <c r="M117" s="156">
        <v>630050</v>
      </c>
      <c r="N117" s="153"/>
    </row>
    <row r="118" spans="2:14" x14ac:dyDescent="0.25">
      <c r="B118" s="126" t="s">
        <v>361</v>
      </c>
      <c r="C118" s="126" t="s">
        <v>362</v>
      </c>
      <c r="D118" s="126" t="s">
        <v>363</v>
      </c>
      <c r="E118" s="127"/>
      <c r="F118" s="126" t="s">
        <v>364</v>
      </c>
      <c r="G118" s="90" t="str">
        <f>VLOOKUP(F118,regions!A$2:C$419,3,FALSE)</f>
        <v>Metropolitan district</v>
      </c>
      <c r="H118" s="90" t="str">
        <f>IFERROR(VLOOKUP(F118,classifications!A$3:C$328,3,FALSE),VLOOKUP(F118,classifications!I$2:K$28,3,FALSE))</f>
        <v>Predominantly Urban</v>
      </c>
      <c r="I118" s="153">
        <v>0</v>
      </c>
      <c r="J118" s="153">
        <v>17980</v>
      </c>
      <c r="K118" s="153">
        <v>50</v>
      </c>
      <c r="L118" s="153">
        <v>45360</v>
      </c>
      <c r="M118" s="153">
        <v>63390</v>
      </c>
      <c r="N118" s="153"/>
    </row>
    <row r="119" spans="2:14" x14ac:dyDescent="0.25">
      <c r="B119" s="126" t="s">
        <v>365</v>
      </c>
      <c r="C119" s="126" t="s">
        <v>366</v>
      </c>
      <c r="D119" s="126" t="s">
        <v>367</v>
      </c>
      <c r="E119" s="127"/>
      <c r="F119" s="126" t="s">
        <v>368</v>
      </c>
      <c r="G119" s="90" t="str">
        <f>VLOOKUP(F119,regions!A$2:C$419,3,FALSE)</f>
        <v>Metropolitan district</v>
      </c>
      <c r="H119" s="90" t="str">
        <f>IFERROR(VLOOKUP(F119,classifications!A$3:C$328,3,FALSE),VLOOKUP(F119,classifications!I$2:K$28,3,FALSE))</f>
        <v>Predominantly Urban</v>
      </c>
      <c r="I119" s="153">
        <v>1070</v>
      </c>
      <c r="J119" s="153">
        <v>58430</v>
      </c>
      <c r="K119" s="153">
        <v>0</v>
      </c>
      <c r="L119" s="153">
        <v>156490</v>
      </c>
      <c r="M119" s="153">
        <v>215990</v>
      </c>
      <c r="N119" s="153"/>
    </row>
    <row r="120" spans="2:14" x14ac:dyDescent="0.25">
      <c r="B120" s="126" t="s">
        <v>369</v>
      </c>
      <c r="C120" s="126" t="s">
        <v>370</v>
      </c>
      <c r="D120" s="126" t="s">
        <v>371</v>
      </c>
      <c r="E120" s="127"/>
      <c r="F120" s="126" t="s">
        <v>372</v>
      </c>
      <c r="G120" s="90" t="str">
        <f>VLOOKUP(F120,regions!A$2:C$419,3,FALSE)</f>
        <v>Metropolitan district</v>
      </c>
      <c r="H120" s="90" t="str">
        <f>IFERROR(VLOOKUP(F120,classifications!A$3:C$328,3,FALSE),VLOOKUP(F120,classifications!I$2:K$28,3,FALSE))</f>
        <v>Predominantly Urban</v>
      </c>
      <c r="I120" s="153">
        <v>0</v>
      </c>
      <c r="J120" s="153">
        <v>19060</v>
      </c>
      <c r="K120" s="153">
        <v>0</v>
      </c>
      <c r="L120" s="153">
        <v>105730</v>
      </c>
      <c r="M120" s="153">
        <v>124790</v>
      </c>
      <c r="N120" s="153"/>
    </row>
    <row r="121" spans="2:14" x14ac:dyDescent="0.25">
      <c r="B121" s="126" t="s">
        <v>373</v>
      </c>
      <c r="C121" s="126" t="s">
        <v>374</v>
      </c>
      <c r="D121" s="126" t="s">
        <v>375</v>
      </c>
      <c r="E121" s="127"/>
      <c r="F121" s="126" t="s">
        <v>376</v>
      </c>
      <c r="G121" s="90" t="str">
        <f>VLOOKUP(F121,regions!A$2:C$419,3,FALSE)</f>
        <v>Metropolitan district</v>
      </c>
      <c r="H121" s="90" t="str">
        <f>IFERROR(VLOOKUP(F121,classifications!A$3:C$328,3,FALSE),VLOOKUP(F121,classifications!I$2:K$28,3,FALSE))</f>
        <v>Predominantly Urban</v>
      </c>
      <c r="I121" s="153">
        <v>0</v>
      </c>
      <c r="J121" s="153">
        <v>17420</v>
      </c>
      <c r="K121" s="153">
        <v>0</v>
      </c>
      <c r="L121" s="153">
        <v>62500</v>
      </c>
      <c r="M121" s="153">
        <v>79920</v>
      </c>
      <c r="N121" s="153"/>
    </row>
    <row r="122" spans="2:14" x14ac:dyDescent="0.25">
      <c r="B122" s="126" t="s">
        <v>377</v>
      </c>
      <c r="C122" s="126" t="s">
        <v>378</v>
      </c>
      <c r="D122" s="126" t="s">
        <v>379</v>
      </c>
      <c r="E122" s="127"/>
      <c r="F122" s="126" t="s">
        <v>380</v>
      </c>
      <c r="G122" s="90" t="str">
        <f>VLOOKUP(F122,regions!A$2:C$419,3,FALSE)</f>
        <v>Metropolitan district</v>
      </c>
      <c r="H122" s="90" t="str">
        <f>IFERROR(VLOOKUP(F122,classifications!A$3:C$328,3,FALSE),VLOOKUP(F122,classifications!I$2:K$28,3,FALSE))</f>
        <v>Predominantly Urban</v>
      </c>
      <c r="I122" s="153">
        <v>150</v>
      </c>
      <c r="J122" s="153">
        <v>22210</v>
      </c>
      <c r="K122" s="153">
        <v>0</v>
      </c>
      <c r="L122" s="153">
        <v>123610</v>
      </c>
      <c r="M122" s="153">
        <v>145970</v>
      </c>
      <c r="N122" s="153"/>
    </row>
    <row r="123" spans="2:14" x14ac:dyDescent="0.25">
      <c r="I123" s="153"/>
      <c r="J123" s="153"/>
      <c r="K123" s="153"/>
      <c r="L123" s="153"/>
      <c r="M123" s="153"/>
      <c r="N123" s="153"/>
    </row>
    <row r="124" spans="2:14" x14ac:dyDescent="0.25">
      <c r="B124" s="126"/>
      <c r="C124" s="126"/>
      <c r="D124" s="126" t="s">
        <v>381</v>
      </c>
      <c r="E124" s="127" t="s">
        <v>382</v>
      </c>
      <c r="F124" s="126"/>
      <c r="I124" s="156">
        <v>101600</v>
      </c>
      <c r="J124" s="156">
        <v>27930</v>
      </c>
      <c r="K124" s="156">
        <v>280</v>
      </c>
      <c r="L124" s="156">
        <v>459380</v>
      </c>
      <c r="M124" s="156">
        <v>589180</v>
      </c>
      <c r="N124" s="153"/>
    </row>
    <row r="125" spans="2:14" x14ac:dyDescent="0.25">
      <c r="B125" s="126" t="s">
        <v>383</v>
      </c>
      <c r="C125" s="126" t="s">
        <v>384</v>
      </c>
      <c r="D125" s="126" t="s">
        <v>385</v>
      </c>
      <c r="E125" s="127"/>
      <c r="F125" s="126" t="s">
        <v>386</v>
      </c>
      <c r="G125" s="90" t="str">
        <f>VLOOKUP(F125,regions!A$2:C$419,3,FALSE)</f>
        <v>Metropolitan district</v>
      </c>
      <c r="H125" s="90" t="str">
        <f>IFERROR(VLOOKUP(F125,classifications!A$3:C$328,3,FALSE),VLOOKUP(F125,classifications!I$2:K$28,3,FALSE))</f>
        <v>Predominantly Urban</v>
      </c>
      <c r="I125" s="153">
        <v>18940</v>
      </c>
      <c r="J125" s="153">
        <v>3220</v>
      </c>
      <c r="K125" s="153">
        <v>0</v>
      </c>
      <c r="L125" s="153">
        <v>84290</v>
      </c>
      <c r="M125" s="153">
        <v>106460</v>
      </c>
      <c r="N125" s="153"/>
    </row>
    <row r="126" spans="2:14" x14ac:dyDescent="0.25">
      <c r="B126" s="126" t="s">
        <v>387</v>
      </c>
      <c r="C126" s="126" t="s">
        <v>388</v>
      </c>
      <c r="D126" s="126" t="s">
        <v>389</v>
      </c>
      <c r="E126" s="127"/>
      <c r="F126" s="126" t="s">
        <v>390</v>
      </c>
      <c r="G126" s="90" t="str">
        <f>VLOOKUP(F126,regions!A$2:C$419,3,FALSE)</f>
        <v>Metropolitan district</v>
      </c>
      <c r="H126" s="90" t="str">
        <f>IFERROR(VLOOKUP(F126,classifications!A$3:C$328,3,FALSE),VLOOKUP(F126,classifications!I$2:K$28,3,FALSE))</f>
        <v>Predominantly Urban</v>
      </c>
      <c r="I126" s="153">
        <v>20650</v>
      </c>
      <c r="J126" s="153">
        <v>3220</v>
      </c>
      <c r="K126" s="153">
        <v>0</v>
      </c>
      <c r="L126" s="153">
        <v>107720</v>
      </c>
      <c r="M126" s="153">
        <v>131590</v>
      </c>
      <c r="N126" s="153"/>
    </row>
    <row r="127" spans="2:14" x14ac:dyDescent="0.25">
      <c r="B127" s="126" t="s">
        <v>391</v>
      </c>
      <c r="C127" s="126" t="s">
        <v>392</v>
      </c>
      <c r="D127" s="126" t="s">
        <v>393</v>
      </c>
      <c r="E127" s="127"/>
      <c r="F127" s="126" t="s">
        <v>394</v>
      </c>
      <c r="G127" s="90" t="str">
        <f>VLOOKUP(F127,regions!A$2:C$419,3,FALSE)</f>
        <v>Metropolitan district</v>
      </c>
      <c r="H127" s="90" t="str">
        <f>IFERROR(VLOOKUP(F127,classifications!A$3:C$328,3,FALSE),VLOOKUP(F127,classifications!I$2:K$28,3,FALSE))</f>
        <v>Predominantly Urban</v>
      </c>
      <c r="I127" s="153">
        <v>20950</v>
      </c>
      <c r="J127" s="153">
        <v>4300</v>
      </c>
      <c r="K127" s="153">
        <v>180</v>
      </c>
      <c r="L127" s="153">
        <v>87700</v>
      </c>
      <c r="M127" s="153">
        <v>113130</v>
      </c>
      <c r="N127" s="153"/>
    </row>
    <row r="128" spans="2:14" x14ac:dyDescent="0.25">
      <c r="B128" s="126" t="s">
        <v>395</v>
      </c>
      <c r="C128" s="126" t="s">
        <v>396</v>
      </c>
      <c r="D128" s="126" t="s">
        <v>397</v>
      </c>
      <c r="E128" s="127"/>
      <c r="F128" s="126" t="s">
        <v>398</v>
      </c>
      <c r="G128" s="90" t="str">
        <f>VLOOKUP(F128,regions!A$2:C$419,3,FALSE)</f>
        <v>Metropolitan district</v>
      </c>
      <c r="H128" s="90" t="str">
        <f>IFERROR(VLOOKUP(F128,classifications!A$3:C$328,3,FALSE),VLOOKUP(F128,classifications!I$2:K$28,3,FALSE))</f>
        <v>Predominantly Urban</v>
      </c>
      <c r="I128" s="153">
        <v>41060</v>
      </c>
      <c r="J128" s="153">
        <v>17190</v>
      </c>
      <c r="K128" s="153">
        <v>100</v>
      </c>
      <c r="L128" s="153">
        <v>179660</v>
      </c>
      <c r="M128" s="153">
        <v>238010</v>
      </c>
      <c r="N128" s="153"/>
    </row>
    <row r="129" spans="2:14" x14ac:dyDescent="0.25">
      <c r="I129" s="153"/>
      <c r="J129" s="153"/>
      <c r="K129" s="153"/>
      <c r="L129" s="153"/>
      <c r="M129" s="153"/>
      <c r="N129" s="153"/>
    </row>
    <row r="130" spans="2:14" x14ac:dyDescent="0.25">
      <c r="B130" s="126"/>
      <c r="C130" s="126"/>
      <c r="D130" s="126" t="s">
        <v>399</v>
      </c>
      <c r="E130" s="127" t="s">
        <v>400</v>
      </c>
      <c r="F130" s="126"/>
      <c r="I130" s="156">
        <v>80250</v>
      </c>
      <c r="J130" s="156">
        <v>58130</v>
      </c>
      <c r="K130" s="156">
        <v>1060</v>
      </c>
      <c r="L130" s="156">
        <v>365140</v>
      </c>
      <c r="M130" s="156">
        <v>504580</v>
      </c>
      <c r="N130" s="153"/>
    </row>
    <row r="131" spans="2:14" x14ac:dyDescent="0.25">
      <c r="B131" s="126" t="s">
        <v>401</v>
      </c>
      <c r="C131" s="126" t="s">
        <v>402</v>
      </c>
      <c r="D131" s="126" t="s">
        <v>1353</v>
      </c>
      <c r="E131" s="127"/>
      <c r="F131" s="126" t="s">
        <v>404</v>
      </c>
      <c r="G131" s="90" t="str">
        <f>VLOOKUP(F131,regions!A$2:C$419,3,FALSE)</f>
        <v>Metropolitan district</v>
      </c>
      <c r="H131" s="90" t="str">
        <f>IFERROR(VLOOKUP(F131,classifications!A$3:C$328,3,FALSE),VLOOKUP(F131,classifications!I$2:K$28,3,FALSE))</f>
        <v>Predominantly Urban</v>
      </c>
      <c r="I131" s="153">
        <v>20260</v>
      </c>
      <c r="J131" s="153">
        <v>4770</v>
      </c>
      <c r="K131" s="153">
        <v>60</v>
      </c>
      <c r="L131" s="153">
        <v>67980</v>
      </c>
      <c r="M131" s="153">
        <v>93060</v>
      </c>
      <c r="N131" s="153"/>
    </row>
    <row r="132" spans="2:14" x14ac:dyDescent="0.25">
      <c r="B132" s="126" t="s">
        <v>405</v>
      </c>
      <c r="C132" s="126" t="s">
        <v>406</v>
      </c>
      <c r="D132" s="126" t="s">
        <v>407</v>
      </c>
      <c r="E132" s="127"/>
      <c r="F132" s="126" t="s">
        <v>408</v>
      </c>
      <c r="G132" s="90" t="str">
        <f>VLOOKUP(F132,regions!A$2:C$419,3,FALSE)</f>
        <v>Metropolitan district</v>
      </c>
      <c r="H132" s="90" t="str">
        <f>IFERROR(VLOOKUP(F132,classifications!A$3:C$328,3,FALSE),VLOOKUP(F132,classifications!I$2:K$28,3,FALSE))</f>
        <v>Predominantly Urban</v>
      </c>
      <c r="I132" s="153">
        <v>26630</v>
      </c>
      <c r="J132" s="153">
        <v>9420</v>
      </c>
      <c r="K132" s="153">
        <v>1000</v>
      </c>
      <c r="L132" s="153">
        <v>85170</v>
      </c>
      <c r="M132" s="153">
        <v>122220</v>
      </c>
      <c r="N132" s="153"/>
    </row>
    <row r="133" spans="2:14" x14ac:dyDescent="0.25">
      <c r="B133" s="126" t="s">
        <v>409</v>
      </c>
      <c r="C133" s="126" t="s">
        <v>410</v>
      </c>
      <c r="D133" s="126" t="s">
        <v>411</v>
      </c>
      <c r="E133" s="127"/>
      <c r="F133" s="126" t="s">
        <v>412</v>
      </c>
      <c r="G133" s="90" t="str">
        <f>VLOOKUP(F133,regions!A$2:C$419,3,FALSE)</f>
        <v>Metropolitan district</v>
      </c>
      <c r="H133" s="90" t="str">
        <f>IFERROR(VLOOKUP(F133,classifications!A$3:C$328,3,FALSE),VLOOKUP(F133,classifications!I$2:K$28,3,FALSE))</f>
        <v>Predominantly Urban</v>
      </c>
      <c r="I133" s="153">
        <v>15430</v>
      </c>
      <c r="J133" s="153">
        <v>5430</v>
      </c>
      <c r="K133" s="153">
        <v>0</v>
      </c>
      <c r="L133" s="153">
        <v>74510</v>
      </c>
      <c r="M133" s="153">
        <v>95380</v>
      </c>
      <c r="N133" s="153"/>
    </row>
    <row r="134" spans="2:14" x14ac:dyDescent="0.25">
      <c r="B134" s="126" t="s">
        <v>413</v>
      </c>
      <c r="C134" s="126" t="s">
        <v>414</v>
      </c>
      <c r="D134" s="126" t="s">
        <v>415</v>
      </c>
      <c r="E134" s="127"/>
      <c r="F134" s="126" t="s">
        <v>416</v>
      </c>
      <c r="G134" s="90" t="str">
        <f>VLOOKUP(F134,regions!A$2:C$419,3,FALSE)</f>
        <v>Metropolitan district</v>
      </c>
      <c r="H134" s="90" t="str">
        <f>IFERROR(VLOOKUP(F134,classifications!A$3:C$328,3,FALSE),VLOOKUP(F134,classifications!I$2:K$28,3,FALSE))</f>
        <v>Predominantly Urban</v>
      </c>
      <c r="I134" s="153">
        <v>17940</v>
      </c>
      <c r="J134" s="153">
        <v>4600</v>
      </c>
      <c r="K134" s="153">
        <v>0</v>
      </c>
      <c r="L134" s="153">
        <v>47600</v>
      </c>
      <c r="M134" s="153">
        <v>70130</v>
      </c>
      <c r="N134" s="153"/>
    </row>
    <row r="135" spans="2:14" x14ac:dyDescent="0.25">
      <c r="B135" s="126" t="s">
        <v>417</v>
      </c>
      <c r="C135" s="126" t="s">
        <v>418</v>
      </c>
      <c r="D135" s="126" t="s">
        <v>419</v>
      </c>
      <c r="E135" s="127"/>
      <c r="F135" s="126" t="s">
        <v>420</v>
      </c>
      <c r="G135" s="90" t="str">
        <f>VLOOKUP(F135,regions!A$2:C$419,3,FALSE)</f>
        <v>Metropolitan district</v>
      </c>
      <c r="H135" s="90" t="str">
        <f>IFERROR(VLOOKUP(F135,classifications!A$3:C$328,3,FALSE),VLOOKUP(F135,classifications!I$2:K$28,3,FALSE))</f>
        <v>Predominantly Urban</v>
      </c>
      <c r="I135" s="153">
        <v>0</v>
      </c>
      <c r="J135" s="153">
        <v>33920</v>
      </c>
      <c r="K135" s="153">
        <v>0</v>
      </c>
      <c r="L135" s="153">
        <v>89880</v>
      </c>
      <c r="M135" s="153">
        <v>123790</v>
      </c>
      <c r="N135" s="153"/>
    </row>
    <row r="136" spans="2:14" x14ac:dyDescent="0.25">
      <c r="I136" s="153"/>
      <c r="J136" s="153"/>
      <c r="K136" s="153"/>
      <c r="L136" s="153"/>
      <c r="M136" s="153"/>
      <c r="N136" s="153"/>
    </row>
    <row r="137" spans="2:14" x14ac:dyDescent="0.25">
      <c r="D137" s="90" t="s">
        <v>421</v>
      </c>
      <c r="E137" s="114" t="s">
        <v>422</v>
      </c>
      <c r="I137" s="156">
        <v>150640</v>
      </c>
      <c r="J137" s="156">
        <v>111540</v>
      </c>
      <c r="K137" s="156">
        <v>1110</v>
      </c>
      <c r="L137" s="156">
        <v>868930</v>
      </c>
      <c r="M137" s="156">
        <v>1132210</v>
      </c>
      <c r="N137" s="153"/>
    </row>
    <row r="138" spans="2:14" x14ac:dyDescent="0.25">
      <c r="B138" s="90" t="s">
        <v>423</v>
      </c>
      <c r="C138" s="90" t="s">
        <v>424</v>
      </c>
      <c r="D138" s="90" t="s">
        <v>425</v>
      </c>
      <c r="F138" s="90" t="s">
        <v>426</v>
      </c>
      <c r="G138" s="90" t="str">
        <f>VLOOKUP(F138,regions!A$2:C$419,3,FALSE)</f>
        <v>Metropolitan district</v>
      </c>
      <c r="H138" s="90" t="str">
        <f>IFERROR(VLOOKUP(F138,classifications!A$3:C$328,3,FALSE),VLOOKUP(F138,classifications!I$2:K$28,3,FALSE))</f>
        <v>Predominantly Urban</v>
      </c>
      <c r="I138" s="153">
        <v>63890</v>
      </c>
      <c r="J138" s="153">
        <v>40500</v>
      </c>
      <c r="K138" s="153">
        <v>930</v>
      </c>
      <c r="L138" s="153">
        <v>320870</v>
      </c>
      <c r="M138" s="153">
        <v>426190</v>
      </c>
      <c r="N138" s="153"/>
    </row>
    <row r="139" spans="2:14" x14ac:dyDescent="0.25">
      <c r="B139" s="90" t="s">
        <v>427</v>
      </c>
      <c r="C139" s="90" t="s">
        <v>428</v>
      </c>
      <c r="D139" s="90" t="s">
        <v>429</v>
      </c>
      <c r="F139" s="90" t="s">
        <v>430</v>
      </c>
      <c r="G139" s="90" t="str">
        <f>VLOOKUP(F139,regions!A$2:C$419,3,FALSE)</f>
        <v>Metropolitan district</v>
      </c>
      <c r="H139" s="90" t="str">
        <f>IFERROR(VLOOKUP(F139,classifications!A$3:C$328,3,FALSE),VLOOKUP(F139,classifications!I$2:K$28,3,FALSE))</f>
        <v>Predominantly Urban</v>
      </c>
      <c r="I139" s="153">
        <v>120</v>
      </c>
      <c r="J139" s="153">
        <v>24640</v>
      </c>
      <c r="K139" s="153">
        <v>20</v>
      </c>
      <c r="L139" s="153">
        <v>110000</v>
      </c>
      <c r="M139" s="153">
        <v>134780</v>
      </c>
      <c r="N139" s="153"/>
    </row>
    <row r="140" spans="2:14" x14ac:dyDescent="0.25">
      <c r="B140" s="90" t="s">
        <v>431</v>
      </c>
      <c r="C140" s="90" t="s">
        <v>432</v>
      </c>
      <c r="D140" s="90" t="s">
        <v>433</v>
      </c>
      <c r="F140" s="90" t="s">
        <v>434</v>
      </c>
      <c r="G140" s="90" t="str">
        <f>VLOOKUP(F140,regions!A$2:C$419,3,FALSE)</f>
        <v>Metropolitan district</v>
      </c>
      <c r="H140" s="90" t="str">
        <f>IFERROR(VLOOKUP(F140,classifications!A$3:C$328,3,FALSE),VLOOKUP(F140,classifications!I$2:K$28,3,FALSE))</f>
        <v>Predominantly Urban</v>
      </c>
      <c r="I140" s="153">
        <v>22940</v>
      </c>
      <c r="J140" s="153">
        <v>4500</v>
      </c>
      <c r="K140" s="153">
        <v>50</v>
      </c>
      <c r="L140" s="153">
        <v>107740</v>
      </c>
      <c r="M140" s="153">
        <v>135230</v>
      </c>
      <c r="N140" s="153"/>
    </row>
    <row r="141" spans="2:14" x14ac:dyDescent="0.25">
      <c r="B141" s="90" t="s">
        <v>435</v>
      </c>
      <c r="C141" s="90" t="s">
        <v>436</v>
      </c>
      <c r="D141" s="90" t="s">
        <v>437</v>
      </c>
      <c r="F141" s="90" t="s">
        <v>438</v>
      </c>
      <c r="G141" s="90" t="str">
        <f>VLOOKUP(F141,regions!A$2:C$419,3,FALSE)</f>
        <v>Metropolitan district</v>
      </c>
      <c r="H141" s="90" t="str">
        <f>IFERROR(VLOOKUP(F141,classifications!A$3:C$328,3,FALSE),VLOOKUP(F141,classifications!I$2:K$28,3,FALSE))</f>
        <v>Predominantly Urban</v>
      </c>
      <c r="I141" s="153">
        <v>30090</v>
      </c>
      <c r="J141" s="153">
        <v>6250</v>
      </c>
      <c r="K141" s="153">
        <v>0</v>
      </c>
      <c r="L141" s="153">
        <v>91920</v>
      </c>
      <c r="M141" s="153">
        <v>128260</v>
      </c>
      <c r="N141" s="153"/>
    </row>
    <row r="142" spans="2:14" x14ac:dyDescent="0.25">
      <c r="B142" s="90" t="s">
        <v>439</v>
      </c>
      <c r="C142" s="90" t="s">
        <v>440</v>
      </c>
      <c r="D142" s="90" t="s">
        <v>441</v>
      </c>
      <c r="F142" s="90" t="s">
        <v>442</v>
      </c>
      <c r="G142" s="90" t="str">
        <f>VLOOKUP(F142,regions!A$2:C$419,3,FALSE)</f>
        <v>Metropolitan district</v>
      </c>
      <c r="H142" s="90" t="str">
        <f>IFERROR(VLOOKUP(F142,classifications!A$3:C$328,3,FALSE),VLOOKUP(F142,classifications!I$2:K$28,3,FALSE))</f>
        <v>Predominantly Urban</v>
      </c>
      <c r="I142" s="153">
        <v>10310</v>
      </c>
      <c r="J142" s="153">
        <v>2460</v>
      </c>
      <c r="K142" s="153">
        <v>40</v>
      </c>
      <c r="L142" s="153">
        <v>76030</v>
      </c>
      <c r="M142" s="153">
        <v>88830</v>
      </c>
      <c r="N142" s="153"/>
    </row>
    <row r="143" spans="2:14" x14ac:dyDescent="0.25">
      <c r="B143" s="90" t="s">
        <v>443</v>
      </c>
      <c r="C143" s="90" t="s">
        <v>444</v>
      </c>
      <c r="D143" s="90" t="s">
        <v>445</v>
      </c>
      <c r="F143" s="90" t="s">
        <v>446</v>
      </c>
      <c r="G143" s="90" t="str">
        <f>VLOOKUP(F143,regions!A$2:C$419,3,FALSE)</f>
        <v>Metropolitan district</v>
      </c>
      <c r="H143" s="90" t="str">
        <f>IFERROR(VLOOKUP(F143,classifications!A$3:C$328,3,FALSE),VLOOKUP(F143,classifications!I$2:K$28,3,FALSE))</f>
        <v>Predominantly Urban</v>
      </c>
      <c r="I143" s="153">
        <v>0</v>
      </c>
      <c r="J143" s="153">
        <v>27240</v>
      </c>
      <c r="K143" s="153">
        <v>40</v>
      </c>
      <c r="L143" s="153">
        <v>84600</v>
      </c>
      <c r="M143" s="153">
        <v>111880</v>
      </c>
      <c r="N143" s="153"/>
    </row>
    <row r="144" spans="2:14" x14ac:dyDescent="0.25">
      <c r="B144" s="90" t="s">
        <v>447</v>
      </c>
      <c r="C144" s="90" t="s">
        <v>448</v>
      </c>
      <c r="D144" s="90" t="s">
        <v>449</v>
      </c>
      <c r="F144" s="90" t="s">
        <v>450</v>
      </c>
      <c r="G144" s="90" t="str">
        <f>VLOOKUP(F144,regions!A$2:C$419,3,FALSE)</f>
        <v>Metropolitan district</v>
      </c>
      <c r="H144" s="90" t="str">
        <f>IFERROR(VLOOKUP(F144,classifications!A$3:C$328,3,FALSE),VLOOKUP(F144,classifications!I$2:K$28,3,FALSE))</f>
        <v>Predominantly Urban</v>
      </c>
      <c r="I144" s="153">
        <v>23300</v>
      </c>
      <c r="J144" s="153">
        <v>5940</v>
      </c>
      <c r="K144" s="153">
        <v>30</v>
      </c>
      <c r="L144" s="153">
        <v>77770</v>
      </c>
      <c r="M144" s="153">
        <v>107040</v>
      </c>
      <c r="N144" s="153"/>
    </row>
    <row r="145" spans="1:14" x14ac:dyDescent="0.25">
      <c r="I145" s="153"/>
      <c r="J145" s="153"/>
      <c r="K145" s="153"/>
      <c r="L145" s="153"/>
      <c r="M145" s="153"/>
      <c r="N145" s="153"/>
    </row>
    <row r="146" spans="1:14" x14ac:dyDescent="0.25">
      <c r="B146" s="126"/>
      <c r="C146" s="126"/>
      <c r="D146" s="126" t="s">
        <v>451</v>
      </c>
      <c r="E146" s="127" t="s">
        <v>452</v>
      </c>
      <c r="F146" s="126"/>
      <c r="I146" s="156">
        <v>80900</v>
      </c>
      <c r="J146" s="156">
        <v>102760</v>
      </c>
      <c r="K146" s="156">
        <v>80</v>
      </c>
      <c r="L146" s="156">
        <v>783710</v>
      </c>
      <c r="M146" s="156">
        <v>967450</v>
      </c>
      <c r="N146" s="153"/>
    </row>
    <row r="147" spans="1:14" x14ac:dyDescent="0.25">
      <c r="B147" s="126" t="s">
        <v>453</v>
      </c>
      <c r="C147" s="126" t="s">
        <v>454</v>
      </c>
      <c r="D147" s="126" t="s">
        <v>455</v>
      </c>
      <c r="E147" s="127"/>
      <c r="F147" s="126" t="s">
        <v>456</v>
      </c>
      <c r="G147" s="90" t="str">
        <f>VLOOKUP(F147,regions!A$2:C$419,3,FALSE)</f>
        <v>Metropolitan district</v>
      </c>
      <c r="H147" s="90" t="str">
        <f>IFERROR(VLOOKUP(F147,classifications!A$3:C$328,3,FALSE),VLOOKUP(F147,classifications!I$2:K$28,3,FALSE))</f>
        <v>Predominantly Urban</v>
      </c>
      <c r="I147" s="153">
        <v>100</v>
      </c>
      <c r="J147" s="153">
        <v>32000</v>
      </c>
      <c r="K147" s="153">
        <v>0</v>
      </c>
      <c r="L147" s="153">
        <v>176630</v>
      </c>
      <c r="M147" s="153">
        <v>208720</v>
      </c>
      <c r="N147" s="153"/>
    </row>
    <row r="148" spans="1:14" x14ac:dyDescent="0.25">
      <c r="B148" s="126" t="s">
        <v>457</v>
      </c>
      <c r="C148" s="126" t="s">
        <v>458</v>
      </c>
      <c r="D148" s="126" t="s">
        <v>459</v>
      </c>
      <c r="E148" s="127"/>
      <c r="F148" s="126" t="s">
        <v>460</v>
      </c>
      <c r="G148" s="90" t="str">
        <f>VLOOKUP(F148,regions!A$2:C$419,3,FALSE)</f>
        <v>Metropolitan district</v>
      </c>
      <c r="H148" s="90" t="str">
        <f>IFERROR(VLOOKUP(F148,classifications!A$3:C$328,3,FALSE),VLOOKUP(F148,classifications!I$2:K$28,3,FALSE))</f>
        <v>Predominantly Urban</v>
      </c>
      <c r="I148" s="153">
        <v>20</v>
      </c>
      <c r="J148" s="153">
        <v>14300</v>
      </c>
      <c r="K148" s="153">
        <v>30</v>
      </c>
      <c r="L148" s="153">
        <v>78680</v>
      </c>
      <c r="M148" s="153">
        <v>93040</v>
      </c>
      <c r="N148" s="153"/>
    </row>
    <row r="149" spans="1:14" x14ac:dyDescent="0.25">
      <c r="B149" s="126" t="s">
        <v>461</v>
      </c>
      <c r="C149" s="126" t="s">
        <v>462</v>
      </c>
      <c r="D149" s="126" t="s">
        <v>463</v>
      </c>
      <c r="E149" s="127"/>
      <c r="F149" s="126" t="s">
        <v>464</v>
      </c>
      <c r="G149" s="90" t="str">
        <f>VLOOKUP(F149,regions!A$2:C$419,3,FALSE)</f>
        <v>Metropolitan district</v>
      </c>
      <c r="H149" s="90" t="str">
        <f>IFERROR(VLOOKUP(F149,classifications!A$3:C$328,3,FALSE),VLOOKUP(F149,classifications!I$2:K$28,3,FALSE))</f>
        <v>Predominantly Urban</v>
      </c>
      <c r="I149" s="153">
        <v>23050</v>
      </c>
      <c r="J149" s="153">
        <v>5470</v>
      </c>
      <c r="K149" s="153">
        <v>0</v>
      </c>
      <c r="L149" s="153">
        <v>154110</v>
      </c>
      <c r="M149" s="153">
        <v>182630</v>
      </c>
      <c r="N149" s="153"/>
    </row>
    <row r="150" spans="1:14" x14ac:dyDescent="0.25">
      <c r="B150" s="126" t="s">
        <v>465</v>
      </c>
      <c r="C150" s="126" t="s">
        <v>466</v>
      </c>
      <c r="D150" s="126" t="s">
        <v>467</v>
      </c>
      <c r="E150" s="127"/>
      <c r="F150" s="126" t="s">
        <v>468</v>
      </c>
      <c r="G150" s="90" t="str">
        <f>VLOOKUP(F150,regions!A$2:C$419,3,FALSE)</f>
        <v>Metropolitan district</v>
      </c>
      <c r="H150" s="90" t="str">
        <f>IFERROR(VLOOKUP(F150,classifications!A$3:C$328,3,FALSE),VLOOKUP(F150,classifications!I$2:K$28,3,FALSE))</f>
        <v>Predominantly Urban</v>
      </c>
      <c r="I150" s="153">
        <v>57660</v>
      </c>
      <c r="J150" s="153">
        <v>16010</v>
      </c>
      <c r="K150" s="153">
        <v>10</v>
      </c>
      <c r="L150" s="153">
        <v>261620</v>
      </c>
      <c r="M150" s="153">
        <v>335310</v>
      </c>
      <c r="N150" s="153"/>
    </row>
    <row r="151" spans="1:14" x14ac:dyDescent="0.25">
      <c r="B151" s="126" t="s">
        <v>469</v>
      </c>
      <c r="C151" s="126" t="s">
        <v>470</v>
      </c>
      <c r="D151" s="126" t="s">
        <v>471</v>
      </c>
      <c r="E151" s="127"/>
      <c r="F151" s="126" t="s">
        <v>472</v>
      </c>
      <c r="G151" s="90" t="str">
        <f>VLOOKUP(F151,regions!A$2:C$419,3,FALSE)</f>
        <v>Metropolitan district</v>
      </c>
      <c r="H151" s="90" t="str">
        <f>IFERROR(VLOOKUP(F151,classifications!A$3:C$328,3,FALSE),VLOOKUP(F151,classifications!I$2:K$28,3,FALSE))</f>
        <v>Predominantly Urban</v>
      </c>
      <c r="I151" s="153">
        <v>70</v>
      </c>
      <c r="J151" s="153">
        <v>34980</v>
      </c>
      <c r="K151" s="153">
        <v>30</v>
      </c>
      <c r="L151" s="153">
        <v>112660</v>
      </c>
      <c r="M151" s="153">
        <v>147750</v>
      </c>
      <c r="N151" s="153"/>
    </row>
    <row r="152" spans="1:14" x14ac:dyDescent="0.25">
      <c r="I152" s="153"/>
      <c r="J152" s="153"/>
      <c r="K152" s="153"/>
      <c r="L152" s="153"/>
      <c r="M152" s="153"/>
      <c r="N152" s="153"/>
    </row>
    <row r="153" spans="1:14" x14ac:dyDescent="0.25">
      <c r="A153" s="150" t="s">
        <v>1360</v>
      </c>
      <c r="B153" s="121"/>
      <c r="C153" s="121"/>
      <c r="D153" s="121"/>
      <c r="E153" s="122"/>
      <c r="F153" s="121"/>
      <c r="G153" s="121"/>
      <c r="H153" s="121"/>
      <c r="I153" s="155">
        <v>447550</v>
      </c>
      <c r="J153" s="155">
        <v>841890</v>
      </c>
      <c r="K153" s="155">
        <v>32130</v>
      </c>
      <c r="L153" s="155">
        <v>8139210</v>
      </c>
      <c r="M153" s="155">
        <v>9460780</v>
      </c>
      <c r="N153" s="153"/>
    </row>
    <row r="154" spans="1:14" x14ac:dyDescent="0.25">
      <c r="I154" s="153"/>
      <c r="J154" s="153"/>
      <c r="K154" s="153"/>
      <c r="L154" s="153"/>
      <c r="M154" s="153"/>
      <c r="N154" s="153"/>
    </row>
    <row r="155" spans="1:14" x14ac:dyDescent="0.25">
      <c r="B155" s="126"/>
      <c r="C155" s="126"/>
      <c r="D155" s="126" t="s">
        <v>1444</v>
      </c>
      <c r="E155" s="127" t="s">
        <v>1445</v>
      </c>
      <c r="F155" s="126"/>
      <c r="I155" s="131"/>
      <c r="J155" s="131"/>
      <c r="K155" s="131"/>
      <c r="L155" s="131"/>
      <c r="M155" s="131"/>
      <c r="N155" s="153"/>
    </row>
    <row r="156" spans="1:14" x14ac:dyDescent="0.25">
      <c r="B156" s="126" t="s">
        <v>1446</v>
      </c>
      <c r="C156" s="126" t="s">
        <v>1447</v>
      </c>
      <c r="D156" s="126" t="s">
        <v>1448</v>
      </c>
      <c r="E156" s="127"/>
      <c r="F156" s="126" t="s">
        <v>1449</v>
      </c>
      <c r="G156" s="126"/>
      <c r="H156" s="126"/>
      <c r="I156" s="131"/>
      <c r="J156" s="131"/>
      <c r="K156" s="131"/>
      <c r="L156" s="131"/>
      <c r="M156" s="131"/>
      <c r="N156" s="153"/>
    </row>
    <row r="157" spans="1:14" x14ac:dyDescent="0.25">
      <c r="B157" s="126" t="s">
        <v>1450</v>
      </c>
      <c r="C157" s="126" t="s">
        <v>1451</v>
      </c>
      <c r="D157" s="126" t="s">
        <v>1452</v>
      </c>
      <c r="E157" s="127"/>
      <c r="F157" s="126" t="s">
        <v>1453</v>
      </c>
      <c r="G157" s="126"/>
      <c r="H157" s="126"/>
      <c r="I157" s="131"/>
      <c r="J157" s="131"/>
      <c r="K157" s="131"/>
      <c r="L157" s="131"/>
      <c r="M157" s="131"/>
      <c r="N157" s="153"/>
    </row>
    <row r="158" spans="1:14" x14ac:dyDescent="0.25">
      <c r="B158" s="126" t="s">
        <v>1454</v>
      </c>
      <c r="C158" s="126" t="s">
        <v>1455</v>
      </c>
      <c r="D158" s="126" t="s">
        <v>1456</v>
      </c>
      <c r="E158" s="127"/>
      <c r="F158" s="126" t="s">
        <v>1457</v>
      </c>
      <c r="G158" s="126"/>
      <c r="H158" s="126"/>
      <c r="I158" s="131"/>
      <c r="J158" s="131"/>
      <c r="K158" s="131"/>
      <c r="L158" s="131"/>
      <c r="M158" s="131"/>
      <c r="N158" s="153"/>
    </row>
    <row r="159" spans="1:14" x14ac:dyDescent="0.25">
      <c r="I159" s="153"/>
      <c r="J159" s="153"/>
      <c r="K159" s="153"/>
      <c r="L159" s="153"/>
      <c r="M159" s="153"/>
      <c r="N159" s="153"/>
    </row>
    <row r="160" spans="1:14" x14ac:dyDescent="0.25">
      <c r="B160" s="126"/>
      <c r="C160" s="126"/>
      <c r="D160" s="126" t="s">
        <v>474</v>
      </c>
      <c r="E160" s="127" t="s">
        <v>475</v>
      </c>
      <c r="F160" s="127" t="s">
        <v>475</v>
      </c>
      <c r="G160" s="90" t="str">
        <f>VLOOKUP(F160,regions!A$2:C$419,3,FALSE)</f>
        <v>Shire county</v>
      </c>
      <c r="I160" s="157">
        <v>10</v>
      </c>
      <c r="J160" s="157">
        <v>27570</v>
      </c>
      <c r="K160" s="157">
        <v>990</v>
      </c>
      <c r="L160" s="157">
        <v>183010</v>
      </c>
      <c r="M160" s="157">
        <v>211580</v>
      </c>
      <c r="N160" s="153"/>
    </row>
    <row r="161" spans="2:14" x14ac:dyDescent="0.25">
      <c r="B161" s="126" t="s">
        <v>476</v>
      </c>
      <c r="C161" s="126" t="s">
        <v>477</v>
      </c>
      <c r="D161" s="126" t="s">
        <v>478</v>
      </c>
      <c r="E161" s="127"/>
      <c r="F161" s="126" t="s">
        <v>479</v>
      </c>
      <c r="G161" s="90" t="str">
        <f>VLOOKUP(F161,regions!A$2:C$419,3,FALSE)</f>
        <v>Shire district</v>
      </c>
      <c r="H161" s="90" t="str">
        <f>IFERROR(VLOOKUP(F161,classifications!A$3:C$328,3,FALSE),VLOOKUP(F161,classifications!I$2:K$28,3,FALSE))</f>
        <v>Predominantly Rural</v>
      </c>
      <c r="I161" s="153">
        <v>0</v>
      </c>
      <c r="J161" s="153">
        <v>10110</v>
      </c>
      <c r="K161" s="153">
        <v>430</v>
      </c>
      <c r="L161" s="153">
        <v>63370</v>
      </c>
      <c r="M161" s="153">
        <v>73920</v>
      </c>
      <c r="N161" s="153"/>
    </row>
    <row r="162" spans="2:14" x14ac:dyDescent="0.25">
      <c r="B162" s="126" t="s">
        <v>480</v>
      </c>
      <c r="C162" s="126" t="s">
        <v>481</v>
      </c>
      <c r="D162" s="126" t="s">
        <v>482</v>
      </c>
      <c r="E162" s="127"/>
      <c r="F162" s="126" t="s">
        <v>483</v>
      </c>
      <c r="G162" s="90" t="str">
        <f>VLOOKUP(F162,regions!A$2:C$419,3,FALSE)</f>
        <v>Shire district</v>
      </c>
      <c r="H162" s="90" t="str">
        <f>IFERROR(VLOOKUP(F162,classifications!A$3:C$328,3,FALSE),VLOOKUP(F162,classifications!I$2:K$28,3,FALSE))</f>
        <v>Urban with Significant Rural</v>
      </c>
      <c r="I162" s="153">
        <v>0</v>
      </c>
      <c r="J162" s="153">
        <v>4820</v>
      </c>
      <c r="K162" s="153">
        <v>50</v>
      </c>
      <c r="L162" s="153">
        <v>33900</v>
      </c>
      <c r="M162" s="153">
        <v>38770</v>
      </c>
      <c r="N162" s="153"/>
    </row>
    <row r="163" spans="2:14" x14ac:dyDescent="0.25">
      <c r="B163" s="126" t="s">
        <v>484</v>
      </c>
      <c r="C163" s="126" t="s">
        <v>485</v>
      </c>
      <c r="D163" s="126" t="s">
        <v>486</v>
      </c>
      <c r="E163" s="127"/>
      <c r="F163" s="126" t="s">
        <v>487</v>
      </c>
      <c r="G163" s="90" t="str">
        <f>VLOOKUP(F163,regions!A$2:C$419,3,FALSE)</f>
        <v>Shire district</v>
      </c>
      <c r="H163" s="90" t="str">
        <f>IFERROR(VLOOKUP(F163,classifications!A$3:C$328,3,FALSE),VLOOKUP(F163,classifications!I$2:K$28,3,FALSE))</f>
        <v>Urban with Significant Rural</v>
      </c>
      <c r="I163" s="153">
        <v>0</v>
      </c>
      <c r="J163" s="153">
        <v>3450</v>
      </c>
      <c r="K163" s="153">
        <v>20</v>
      </c>
      <c r="L163" s="153">
        <v>24590</v>
      </c>
      <c r="M163" s="153">
        <v>28060</v>
      </c>
      <c r="N163" s="153"/>
    </row>
    <row r="164" spans="2:14" x14ac:dyDescent="0.25">
      <c r="B164" s="126" t="s">
        <v>488</v>
      </c>
      <c r="C164" s="126" t="s">
        <v>489</v>
      </c>
      <c r="D164" s="126" t="s">
        <v>490</v>
      </c>
      <c r="E164" s="127"/>
      <c r="F164" s="126" t="s">
        <v>491</v>
      </c>
      <c r="G164" s="90" t="str">
        <f>VLOOKUP(F164,regions!A$2:C$419,3,FALSE)</f>
        <v>Shire district</v>
      </c>
      <c r="H164" s="90" t="str">
        <f>IFERROR(VLOOKUP(F164,classifications!A$3:C$328,3,FALSE),VLOOKUP(F164,classifications!I$2:K$28,3,FALSE))</f>
        <v>Urban with Significant Rural</v>
      </c>
      <c r="I164" s="153">
        <v>10</v>
      </c>
      <c r="J164" s="153">
        <v>9180</v>
      </c>
      <c r="K164" s="153">
        <v>490</v>
      </c>
      <c r="L164" s="153">
        <v>61140</v>
      </c>
      <c r="M164" s="153">
        <v>70820</v>
      </c>
      <c r="N164" s="153"/>
    </row>
    <row r="165" spans="2:14" x14ac:dyDescent="0.25">
      <c r="I165" s="153"/>
      <c r="J165" s="153"/>
      <c r="K165" s="153"/>
      <c r="L165" s="153"/>
      <c r="M165" s="153"/>
      <c r="N165" s="153"/>
    </row>
    <row r="166" spans="2:14" x14ac:dyDescent="0.25">
      <c r="B166" s="126"/>
      <c r="C166" s="126"/>
      <c r="D166" s="126" t="s">
        <v>492</v>
      </c>
      <c r="E166" s="127" t="s">
        <v>493</v>
      </c>
      <c r="F166" s="127" t="s">
        <v>493</v>
      </c>
      <c r="G166" s="90" t="str">
        <f>VLOOKUP(F166,regions!A$2:C$419,3,FALSE)</f>
        <v>Shire county</v>
      </c>
      <c r="I166" s="157">
        <v>12430</v>
      </c>
      <c r="J166" s="157">
        <v>27640</v>
      </c>
      <c r="K166" s="157">
        <v>670</v>
      </c>
      <c r="L166" s="157">
        <v>223070</v>
      </c>
      <c r="M166" s="157">
        <v>263820</v>
      </c>
      <c r="N166" s="153"/>
    </row>
    <row r="167" spans="2:14" x14ac:dyDescent="0.25">
      <c r="B167" s="126" t="s">
        <v>494</v>
      </c>
      <c r="C167" s="126" t="s">
        <v>495</v>
      </c>
      <c r="D167" s="126" t="s">
        <v>496</v>
      </c>
      <c r="E167" s="127"/>
      <c r="F167" s="126" t="s">
        <v>497</v>
      </c>
      <c r="G167" s="90" t="str">
        <f>VLOOKUP(F167,regions!A$2:C$419,3,FALSE)</f>
        <v>Shire district</v>
      </c>
      <c r="H167" s="90" t="str">
        <f>IFERROR(VLOOKUP(F167,classifications!A$3:C$328,3,FALSE),VLOOKUP(F167,classifications!I$2:K$28,3,FALSE))</f>
        <v>Predominantly Urban</v>
      </c>
      <c r="I167" s="153">
        <v>7120</v>
      </c>
      <c r="J167" s="153">
        <v>4420</v>
      </c>
      <c r="K167" s="153">
        <v>100</v>
      </c>
      <c r="L167" s="153">
        <v>37460</v>
      </c>
      <c r="M167" s="153">
        <v>49100</v>
      </c>
      <c r="N167" s="153"/>
    </row>
    <row r="168" spans="2:14" x14ac:dyDescent="0.25">
      <c r="B168" s="126" t="s">
        <v>498</v>
      </c>
      <c r="C168" s="126" t="s">
        <v>499</v>
      </c>
      <c r="D168" s="126" t="s">
        <v>500</v>
      </c>
      <c r="E168" s="127"/>
      <c r="F168" s="126" t="s">
        <v>501</v>
      </c>
      <c r="G168" s="90" t="str">
        <f>VLOOKUP(F168,regions!A$2:C$419,3,FALSE)</f>
        <v>Shire district</v>
      </c>
      <c r="H168" s="90" t="str">
        <f>IFERROR(VLOOKUP(F168,classifications!A$3:C$328,3,FALSE),VLOOKUP(F168,classifications!I$2:K$28,3,FALSE))</f>
        <v>Predominantly Rural</v>
      </c>
      <c r="I168" s="153">
        <v>0</v>
      </c>
      <c r="J168" s="153">
        <v>5120</v>
      </c>
      <c r="K168" s="153">
        <v>0</v>
      </c>
      <c r="L168" s="153">
        <v>31280</v>
      </c>
      <c r="M168" s="153">
        <v>36410</v>
      </c>
      <c r="N168" s="153"/>
    </row>
    <row r="169" spans="2:14" x14ac:dyDescent="0.25">
      <c r="B169" s="126" t="s">
        <v>502</v>
      </c>
      <c r="C169" s="126" t="s">
        <v>503</v>
      </c>
      <c r="D169" s="126" t="s">
        <v>504</v>
      </c>
      <c r="E169" s="127"/>
      <c r="F169" s="126" t="s">
        <v>505</v>
      </c>
      <c r="G169" s="90" t="str">
        <f>VLOOKUP(F169,regions!A$2:C$419,3,FALSE)</f>
        <v>Shire district</v>
      </c>
      <c r="H169" s="90" t="str">
        <f>IFERROR(VLOOKUP(F169,classifications!A$3:C$328,3,FALSE),VLOOKUP(F169,classifications!I$2:K$28,3,FALSE))</f>
        <v>Predominantly Rural</v>
      </c>
      <c r="I169" s="153">
        <v>0</v>
      </c>
      <c r="J169" s="153">
        <v>5450</v>
      </c>
      <c r="K169" s="153">
        <v>0</v>
      </c>
      <c r="L169" s="153">
        <v>37160</v>
      </c>
      <c r="M169" s="153">
        <v>42620</v>
      </c>
      <c r="N169" s="153"/>
    </row>
    <row r="170" spans="2:14" x14ac:dyDescent="0.25">
      <c r="B170" s="126" t="s">
        <v>506</v>
      </c>
      <c r="C170" s="126" t="s">
        <v>507</v>
      </c>
      <c r="D170" s="126" t="s">
        <v>508</v>
      </c>
      <c r="E170" s="127"/>
      <c r="F170" s="126" t="s">
        <v>509</v>
      </c>
      <c r="G170" s="90" t="str">
        <f>VLOOKUP(F170,regions!A$2:C$419,3,FALSE)</f>
        <v>Shire district</v>
      </c>
      <c r="H170" s="90" t="str">
        <f>IFERROR(VLOOKUP(F170,classifications!A$3:C$328,3,FALSE),VLOOKUP(F170,classifications!I$2:K$28,3,FALSE))</f>
        <v>Predominantly Rural</v>
      </c>
      <c r="I170" s="153">
        <v>0</v>
      </c>
      <c r="J170" s="153">
        <v>9530</v>
      </c>
      <c r="K170" s="153">
        <v>110</v>
      </c>
      <c r="L170" s="153">
        <v>63060</v>
      </c>
      <c r="M170" s="153">
        <v>72690</v>
      </c>
      <c r="N170" s="153"/>
    </row>
    <row r="171" spans="2:14" x14ac:dyDescent="0.25">
      <c r="B171" s="126" t="s">
        <v>510</v>
      </c>
      <c r="C171" s="126" t="s">
        <v>511</v>
      </c>
      <c r="D171" s="126" t="s">
        <v>512</v>
      </c>
      <c r="E171" s="127"/>
      <c r="F171" s="126" t="s">
        <v>513</v>
      </c>
      <c r="G171" s="90" t="str">
        <f>VLOOKUP(F171,regions!A$2:C$419,3,FALSE)</f>
        <v>Shire district</v>
      </c>
      <c r="H171" s="90" t="str">
        <f>IFERROR(VLOOKUP(F171,classifications!A$3:C$328,3,FALSE),VLOOKUP(F171,classifications!I$2:K$28,3,FALSE))</f>
        <v>Predominantly Rural</v>
      </c>
      <c r="I171" s="153">
        <v>5320</v>
      </c>
      <c r="J171" s="153">
        <v>3120</v>
      </c>
      <c r="K171" s="153">
        <v>460</v>
      </c>
      <c r="L171" s="153">
        <v>54110</v>
      </c>
      <c r="M171" s="153">
        <v>63010</v>
      </c>
      <c r="N171" s="153"/>
    </row>
    <row r="172" spans="2:14" x14ac:dyDescent="0.25">
      <c r="I172" s="153"/>
      <c r="J172" s="153"/>
      <c r="K172" s="153"/>
      <c r="L172" s="153"/>
      <c r="M172" s="153"/>
      <c r="N172" s="153"/>
    </row>
    <row r="173" spans="2:14" x14ac:dyDescent="0.25">
      <c r="B173" s="126"/>
      <c r="C173" s="126"/>
      <c r="D173" s="126" t="s">
        <v>1458</v>
      </c>
      <c r="E173" s="127" t="s">
        <v>1459</v>
      </c>
      <c r="F173" s="126"/>
      <c r="I173" s="133"/>
      <c r="J173" s="133"/>
      <c r="K173" s="133"/>
      <c r="L173" s="133"/>
      <c r="M173" s="131"/>
      <c r="N173" s="153"/>
    </row>
    <row r="174" spans="2:14" x14ac:dyDescent="0.25">
      <c r="B174" s="126" t="s">
        <v>1460</v>
      </c>
      <c r="C174" s="126" t="s">
        <v>1461</v>
      </c>
      <c r="D174" s="126" t="s">
        <v>1462</v>
      </c>
      <c r="E174" s="127"/>
      <c r="F174" s="126" t="s">
        <v>1463</v>
      </c>
      <c r="G174" s="126"/>
      <c r="H174" s="126"/>
      <c r="I174" s="131"/>
      <c r="J174" s="131"/>
      <c r="K174" s="131"/>
      <c r="L174" s="131"/>
      <c r="M174" s="131"/>
      <c r="N174" s="153"/>
    </row>
    <row r="175" spans="2:14" x14ac:dyDescent="0.25">
      <c r="B175" s="126" t="s">
        <v>1464</v>
      </c>
      <c r="C175" s="126" t="s">
        <v>1465</v>
      </c>
      <c r="D175" s="126" t="s">
        <v>1466</v>
      </c>
      <c r="E175" s="127"/>
      <c r="F175" s="126" t="s">
        <v>1467</v>
      </c>
      <c r="G175" s="126"/>
      <c r="H175" s="126"/>
      <c r="I175" s="131"/>
      <c r="J175" s="131"/>
      <c r="K175" s="131"/>
      <c r="L175" s="131"/>
      <c r="M175" s="131"/>
      <c r="N175" s="153"/>
    </row>
    <row r="176" spans="2:14" x14ac:dyDescent="0.25">
      <c r="B176" s="126" t="s">
        <v>1468</v>
      </c>
      <c r="C176" s="126" t="s">
        <v>1469</v>
      </c>
      <c r="D176" s="126" t="s">
        <v>1470</v>
      </c>
      <c r="E176" s="127"/>
      <c r="F176" s="126" t="s">
        <v>1471</v>
      </c>
      <c r="G176" s="126"/>
      <c r="H176" s="126"/>
      <c r="I176" s="131"/>
      <c r="J176" s="131"/>
      <c r="K176" s="131"/>
      <c r="L176" s="131"/>
      <c r="M176" s="131"/>
      <c r="N176" s="153"/>
    </row>
    <row r="177" spans="2:14" x14ac:dyDescent="0.25">
      <c r="B177" s="126" t="s">
        <v>1472</v>
      </c>
      <c r="C177" s="126" t="s">
        <v>1473</v>
      </c>
      <c r="D177" s="126" t="s">
        <v>1474</v>
      </c>
      <c r="E177" s="127"/>
      <c r="F177" s="126" t="s">
        <v>1475</v>
      </c>
      <c r="G177" s="126"/>
      <c r="H177" s="126"/>
      <c r="I177" s="131"/>
      <c r="J177" s="131"/>
      <c r="K177" s="131"/>
      <c r="L177" s="131"/>
      <c r="M177" s="131"/>
      <c r="N177" s="153"/>
    </row>
    <row r="178" spans="2:14" x14ac:dyDescent="0.25">
      <c r="B178" s="126" t="s">
        <v>1476</v>
      </c>
      <c r="C178" s="126" t="s">
        <v>1477</v>
      </c>
      <c r="D178" s="126" t="s">
        <v>1478</v>
      </c>
      <c r="E178" s="127"/>
      <c r="F178" s="126" t="s">
        <v>1479</v>
      </c>
      <c r="G178" s="126"/>
      <c r="H178" s="126"/>
      <c r="I178" s="131"/>
      <c r="J178" s="131"/>
      <c r="K178" s="131"/>
      <c r="L178" s="131"/>
      <c r="M178" s="131"/>
      <c r="N178" s="153"/>
    </row>
    <row r="179" spans="2:14" x14ac:dyDescent="0.25">
      <c r="B179" s="126" t="s">
        <v>1480</v>
      </c>
      <c r="C179" s="126" t="s">
        <v>1481</v>
      </c>
      <c r="D179" s="126" t="s">
        <v>1482</v>
      </c>
      <c r="E179" s="127"/>
      <c r="F179" s="126" t="s">
        <v>1483</v>
      </c>
      <c r="G179" s="126"/>
      <c r="H179" s="126"/>
      <c r="I179" s="131"/>
      <c r="J179" s="131"/>
      <c r="K179" s="131"/>
      <c r="L179" s="131"/>
      <c r="M179" s="131"/>
      <c r="N179" s="153"/>
    </row>
    <row r="180" spans="2:14" x14ac:dyDescent="0.25">
      <c r="B180" s="126"/>
      <c r="C180" s="126"/>
      <c r="D180" s="126"/>
      <c r="E180" s="127"/>
      <c r="F180" s="126"/>
      <c r="I180" s="153"/>
      <c r="J180" s="153"/>
      <c r="K180" s="153"/>
      <c r="L180" s="153"/>
      <c r="M180" s="153"/>
      <c r="N180" s="153"/>
    </row>
    <row r="181" spans="2:14" x14ac:dyDescent="0.25">
      <c r="B181" s="126"/>
      <c r="C181" s="126"/>
      <c r="D181" s="126" t="s">
        <v>1484</v>
      </c>
      <c r="E181" s="127" t="s">
        <v>1485</v>
      </c>
      <c r="F181" s="126"/>
      <c r="I181" s="131"/>
      <c r="J181" s="131"/>
      <c r="K181" s="131"/>
      <c r="L181" s="131"/>
      <c r="M181" s="131"/>
      <c r="N181" s="153"/>
    </row>
    <row r="182" spans="2:14" x14ac:dyDescent="0.25">
      <c r="B182" s="126" t="s">
        <v>1486</v>
      </c>
      <c r="C182" s="126" t="s">
        <v>1487</v>
      </c>
      <c r="D182" s="126" t="s">
        <v>1488</v>
      </c>
      <c r="E182" s="127"/>
      <c r="F182" s="126" t="s">
        <v>1489</v>
      </c>
      <c r="G182" s="126"/>
      <c r="H182" s="126"/>
      <c r="I182" s="131"/>
      <c r="J182" s="131"/>
      <c r="K182" s="131"/>
      <c r="L182" s="131"/>
      <c r="M182" s="131"/>
      <c r="N182" s="153"/>
    </row>
    <row r="183" spans="2:14" x14ac:dyDescent="0.25">
      <c r="B183" s="126" t="s">
        <v>1490</v>
      </c>
      <c r="C183" s="126" t="s">
        <v>1491</v>
      </c>
      <c r="D183" s="126" t="s">
        <v>1492</v>
      </c>
      <c r="E183" s="127"/>
      <c r="F183" s="126" t="s">
        <v>1493</v>
      </c>
      <c r="G183" s="126"/>
      <c r="H183" s="126"/>
      <c r="I183" s="131"/>
      <c r="J183" s="131"/>
      <c r="K183" s="131"/>
      <c r="L183" s="131"/>
      <c r="M183" s="131"/>
      <c r="N183" s="153"/>
    </row>
    <row r="184" spans="2:14" x14ac:dyDescent="0.25">
      <c r="B184" s="126" t="s">
        <v>75</v>
      </c>
      <c r="C184" s="126" t="s">
        <v>1494</v>
      </c>
      <c r="D184" s="126" t="s">
        <v>1495</v>
      </c>
      <c r="E184" s="127"/>
      <c r="F184" s="126" t="s">
        <v>1496</v>
      </c>
      <c r="G184" s="126"/>
      <c r="H184" s="126"/>
      <c r="I184" s="131"/>
      <c r="J184" s="131"/>
      <c r="K184" s="131"/>
      <c r="L184" s="131"/>
      <c r="M184" s="131"/>
      <c r="N184" s="153"/>
    </row>
    <row r="185" spans="2:14" x14ac:dyDescent="0.25">
      <c r="B185" s="126" t="s">
        <v>1497</v>
      </c>
      <c r="C185" s="126" t="s">
        <v>1498</v>
      </c>
      <c r="D185" s="126" t="s">
        <v>1499</v>
      </c>
      <c r="E185" s="127"/>
      <c r="F185" s="126" t="s">
        <v>1500</v>
      </c>
      <c r="G185" s="126"/>
      <c r="H185" s="126"/>
      <c r="I185" s="131"/>
      <c r="J185" s="131"/>
      <c r="K185" s="131"/>
      <c r="L185" s="131"/>
      <c r="M185" s="131"/>
      <c r="N185" s="153"/>
    </row>
    <row r="186" spans="2:14" x14ac:dyDescent="0.25">
      <c r="B186" s="126" t="s">
        <v>1501</v>
      </c>
      <c r="C186" s="126" t="s">
        <v>1502</v>
      </c>
      <c r="D186" s="126" t="s">
        <v>1503</v>
      </c>
      <c r="E186" s="127"/>
      <c r="F186" s="126" t="s">
        <v>1504</v>
      </c>
      <c r="G186" s="126"/>
      <c r="H186" s="126"/>
      <c r="I186" s="131"/>
      <c r="J186" s="131"/>
      <c r="K186" s="131"/>
      <c r="L186" s="131"/>
      <c r="M186" s="131"/>
      <c r="N186" s="153"/>
    </row>
    <row r="187" spans="2:14" x14ac:dyDescent="0.25">
      <c r="B187" s="126" t="s">
        <v>1505</v>
      </c>
      <c r="C187" s="126" t="s">
        <v>1506</v>
      </c>
      <c r="D187" s="126" t="s">
        <v>1507</v>
      </c>
      <c r="E187" s="127"/>
      <c r="F187" s="126" t="s">
        <v>1508</v>
      </c>
      <c r="G187" s="126"/>
      <c r="H187" s="126"/>
      <c r="I187" s="131"/>
      <c r="J187" s="131"/>
      <c r="K187" s="131"/>
      <c r="L187" s="131"/>
      <c r="M187" s="131"/>
      <c r="N187" s="153"/>
    </row>
    <row r="188" spans="2:14" x14ac:dyDescent="0.25">
      <c r="B188" s="126" t="s">
        <v>1509</v>
      </c>
      <c r="C188" s="126" t="s">
        <v>1510</v>
      </c>
      <c r="D188" s="126" t="s">
        <v>1511</v>
      </c>
      <c r="E188" s="127"/>
      <c r="F188" s="126" t="s">
        <v>1512</v>
      </c>
      <c r="G188" s="126"/>
      <c r="H188" s="126"/>
      <c r="I188" s="131"/>
      <c r="J188" s="131"/>
      <c r="K188" s="131"/>
      <c r="L188" s="131"/>
      <c r="M188" s="131"/>
      <c r="N188" s="153"/>
    </row>
    <row r="189" spans="2:14" x14ac:dyDescent="0.25">
      <c r="I189" s="153"/>
      <c r="J189" s="153"/>
      <c r="K189" s="153"/>
      <c r="L189" s="153"/>
      <c r="M189" s="153"/>
      <c r="N189" s="153"/>
    </row>
    <row r="190" spans="2:14" x14ac:dyDescent="0.25">
      <c r="B190" s="126"/>
      <c r="C190" s="126"/>
      <c r="D190" s="126" t="s">
        <v>514</v>
      </c>
      <c r="E190" s="127" t="s">
        <v>515</v>
      </c>
      <c r="F190" s="127" t="s">
        <v>515</v>
      </c>
      <c r="G190" s="90" t="str">
        <f>VLOOKUP(F190,regions!A$2:C$419,3,FALSE)</f>
        <v>Shire county</v>
      </c>
      <c r="I190" s="157">
        <v>2720</v>
      </c>
      <c r="J190" s="157">
        <v>29830</v>
      </c>
      <c r="K190" s="157">
        <v>150</v>
      </c>
      <c r="L190" s="157">
        <v>209070</v>
      </c>
      <c r="M190" s="157">
        <v>241760</v>
      </c>
      <c r="N190" s="153"/>
    </row>
    <row r="191" spans="2:14" x14ac:dyDescent="0.25">
      <c r="B191" s="126" t="s">
        <v>516</v>
      </c>
      <c r="C191" s="126" t="s">
        <v>517</v>
      </c>
      <c r="D191" s="126" t="s">
        <v>518</v>
      </c>
      <c r="E191" s="127"/>
      <c r="F191" s="126" t="s">
        <v>519</v>
      </c>
      <c r="G191" s="90" t="str">
        <f>VLOOKUP(F191,regions!A$2:C$419,3,FALSE)</f>
        <v>Shire district</v>
      </c>
      <c r="H191" s="90" t="str">
        <f>IFERROR(VLOOKUP(F191,classifications!A$3:C$328,3,FALSE),VLOOKUP(F191,classifications!I$2:K$28,3,FALSE))</f>
        <v>Predominantly Rural</v>
      </c>
      <c r="I191" s="153">
        <v>0</v>
      </c>
      <c r="J191" s="153">
        <v>8570</v>
      </c>
      <c r="K191" s="153">
        <v>10</v>
      </c>
      <c r="L191" s="153">
        <v>37220</v>
      </c>
      <c r="M191" s="153">
        <v>45810</v>
      </c>
      <c r="N191" s="153"/>
    </row>
    <row r="192" spans="2:14" x14ac:dyDescent="0.25">
      <c r="B192" s="126" t="s">
        <v>520</v>
      </c>
      <c r="C192" s="126" t="s">
        <v>521</v>
      </c>
      <c r="D192" s="126" t="s">
        <v>522</v>
      </c>
      <c r="E192" s="127"/>
      <c r="F192" s="126" t="s">
        <v>523</v>
      </c>
      <c r="G192" s="90" t="str">
        <f>VLOOKUP(F192,regions!A$2:C$419,3,FALSE)</f>
        <v>Shire district</v>
      </c>
      <c r="H192" s="90" t="str">
        <f>IFERROR(VLOOKUP(F192,classifications!A$3:C$328,3,FALSE),VLOOKUP(F192,classifications!I$2:K$28,3,FALSE))</f>
        <v>Urban with Significant Rural</v>
      </c>
      <c r="I192" s="153">
        <v>2700</v>
      </c>
      <c r="J192" s="153">
        <v>790</v>
      </c>
      <c r="K192" s="153">
        <v>0</v>
      </c>
      <c r="L192" s="153">
        <v>29510</v>
      </c>
      <c r="M192" s="153">
        <v>32990</v>
      </c>
      <c r="N192" s="153"/>
    </row>
    <row r="193" spans="2:14" x14ac:dyDescent="0.25">
      <c r="B193" s="126" t="s">
        <v>524</v>
      </c>
      <c r="C193" s="126" t="s">
        <v>525</v>
      </c>
      <c r="D193" s="126" t="s">
        <v>526</v>
      </c>
      <c r="E193" s="127"/>
      <c r="F193" s="126" t="s">
        <v>527</v>
      </c>
      <c r="G193" s="90" t="str">
        <f>VLOOKUP(F193,regions!A$2:C$419,3,FALSE)</f>
        <v>Shire district</v>
      </c>
      <c r="H193" s="90" t="str">
        <f>IFERROR(VLOOKUP(F193,classifications!A$3:C$328,3,FALSE),VLOOKUP(F193,classifications!I$2:K$28,3,FALSE))</f>
        <v>Urban with Significant Rural</v>
      </c>
      <c r="I193" s="153">
        <v>20</v>
      </c>
      <c r="J193" s="153">
        <v>7480</v>
      </c>
      <c r="K193" s="153">
        <v>60</v>
      </c>
      <c r="L193" s="153">
        <v>43310</v>
      </c>
      <c r="M193" s="153">
        <v>50880</v>
      </c>
      <c r="N193" s="153"/>
    </row>
    <row r="194" spans="2:14" x14ac:dyDescent="0.25">
      <c r="B194" s="126" t="s">
        <v>528</v>
      </c>
      <c r="C194" s="126" t="s">
        <v>529</v>
      </c>
      <c r="D194" s="126" t="s">
        <v>530</v>
      </c>
      <c r="E194" s="127"/>
      <c r="F194" s="126" t="s">
        <v>531</v>
      </c>
      <c r="G194" s="90" t="str">
        <f>VLOOKUP(F194,regions!A$2:C$419,3,FALSE)</f>
        <v>Shire district</v>
      </c>
      <c r="H194" s="90" t="str">
        <f>IFERROR(VLOOKUP(F194,classifications!A$3:C$328,3,FALSE),VLOOKUP(F194,classifications!I$2:K$28,3,FALSE))</f>
        <v>Predominantly Rural</v>
      </c>
      <c r="I194" s="153">
        <v>0</v>
      </c>
      <c r="J194" s="153">
        <v>6120</v>
      </c>
      <c r="K194" s="153">
        <v>40</v>
      </c>
      <c r="L194" s="153">
        <v>26460</v>
      </c>
      <c r="M194" s="153">
        <v>32630</v>
      </c>
      <c r="N194" s="153"/>
    </row>
    <row r="195" spans="2:14" x14ac:dyDescent="0.25">
      <c r="B195" s="126" t="s">
        <v>532</v>
      </c>
      <c r="C195" s="126" t="s">
        <v>533</v>
      </c>
      <c r="D195" s="126" t="s">
        <v>534</v>
      </c>
      <c r="E195" s="127"/>
      <c r="F195" s="126" t="s">
        <v>535</v>
      </c>
      <c r="G195" s="90" t="str">
        <f>VLOOKUP(F195,regions!A$2:C$419,3,FALSE)</f>
        <v>Shire district</v>
      </c>
      <c r="H195" s="90" t="str">
        <f>IFERROR(VLOOKUP(F195,classifications!A$3:C$328,3,FALSE),VLOOKUP(F195,classifications!I$2:K$28,3,FALSE))</f>
        <v>Predominantly Rural</v>
      </c>
      <c r="I195" s="153">
        <v>0</v>
      </c>
      <c r="J195" s="153">
        <v>2450</v>
      </c>
      <c r="K195" s="153">
        <v>0</v>
      </c>
      <c r="L195" s="153">
        <v>23140</v>
      </c>
      <c r="M195" s="153">
        <v>25590</v>
      </c>
      <c r="N195" s="153"/>
    </row>
    <row r="196" spans="2:14" x14ac:dyDescent="0.25">
      <c r="B196" s="126" t="s">
        <v>536</v>
      </c>
      <c r="C196" s="126" t="s">
        <v>537</v>
      </c>
      <c r="D196" s="126" t="s">
        <v>538</v>
      </c>
      <c r="E196" s="127"/>
      <c r="F196" s="126" t="s">
        <v>539</v>
      </c>
      <c r="G196" s="90" t="str">
        <f>VLOOKUP(F196,regions!A$2:C$419,3,FALSE)</f>
        <v>Shire district</v>
      </c>
      <c r="H196" s="90" t="str">
        <f>IFERROR(VLOOKUP(F196,classifications!A$3:C$328,3,FALSE),VLOOKUP(F196,classifications!I$2:K$28,3,FALSE))</f>
        <v>Predominantly Rural</v>
      </c>
      <c r="I196" s="153">
        <v>0</v>
      </c>
      <c r="J196" s="153">
        <v>4420</v>
      </c>
      <c r="K196" s="153">
        <v>30</v>
      </c>
      <c r="L196" s="153">
        <v>49430</v>
      </c>
      <c r="M196" s="153">
        <v>53870</v>
      </c>
      <c r="N196" s="153"/>
    </row>
    <row r="197" spans="2:14" x14ac:dyDescent="0.25">
      <c r="I197" s="153"/>
      <c r="J197" s="153"/>
      <c r="K197" s="153"/>
      <c r="L197" s="153"/>
      <c r="M197" s="153"/>
      <c r="N197" s="153"/>
    </row>
    <row r="198" spans="2:14" x14ac:dyDescent="0.25">
      <c r="B198" s="126"/>
      <c r="C198" s="126"/>
      <c r="D198" s="126" t="s">
        <v>540</v>
      </c>
      <c r="E198" s="127" t="s">
        <v>541</v>
      </c>
      <c r="F198" s="127" t="s">
        <v>541</v>
      </c>
      <c r="G198" s="90" t="str">
        <f>VLOOKUP(F198,regions!A$2:C$419,3,FALSE)</f>
        <v>Shire county</v>
      </c>
      <c r="I198" s="157">
        <v>30170</v>
      </c>
      <c r="J198" s="157">
        <v>22630</v>
      </c>
      <c r="K198" s="157">
        <v>170</v>
      </c>
      <c r="L198" s="157">
        <v>296840</v>
      </c>
      <c r="M198" s="157">
        <v>349810</v>
      </c>
      <c r="N198" s="153"/>
    </row>
    <row r="199" spans="2:14" x14ac:dyDescent="0.25">
      <c r="B199" s="126" t="s">
        <v>542</v>
      </c>
      <c r="C199" s="126" t="s">
        <v>543</v>
      </c>
      <c r="D199" s="126" t="s">
        <v>544</v>
      </c>
      <c r="E199" s="127"/>
      <c r="F199" s="126" t="s">
        <v>545</v>
      </c>
      <c r="G199" s="90" t="str">
        <f>VLOOKUP(F199,regions!A$2:C$419,3,FALSE)</f>
        <v>Shire district</v>
      </c>
      <c r="H199" s="90" t="str">
        <f>IFERROR(VLOOKUP(F199,classifications!A$3:C$328,3,FALSE),VLOOKUP(F199,classifications!I$2:K$28,3,FALSE))</f>
        <v>Predominantly Urban</v>
      </c>
      <c r="I199" s="153">
        <v>0</v>
      </c>
      <c r="J199" s="153">
        <v>7020</v>
      </c>
      <c r="K199" s="153">
        <v>30</v>
      </c>
      <c r="L199" s="153">
        <v>48290</v>
      </c>
      <c r="M199" s="153">
        <v>55340</v>
      </c>
      <c r="N199" s="153"/>
    </row>
    <row r="200" spans="2:14" x14ac:dyDescent="0.25">
      <c r="B200" s="126" t="s">
        <v>546</v>
      </c>
      <c r="C200" s="126" t="s">
        <v>547</v>
      </c>
      <c r="D200" s="126" t="s">
        <v>548</v>
      </c>
      <c r="E200" s="127"/>
      <c r="F200" s="126" t="s">
        <v>549</v>
      </c>
      <c r="G200" s="90" t="str">
        <f>VLOOKUP(F200,regions!A$2:C$419,3,FALSE)</f>
        <v>Shire district</v>
      </c>
      <c r="H200" s="90" t="str">
        <f>IFERROR(VLOOKUP(F200,classifications!A$3:C$328,3,FALSE),VLOOKUP(F200,classifications!I$2:K$28,3,FALSE))</f>
        <v>Urban with Significant Rural</v>
      </c>
      <c r="I200" s="153">
        <v>5290</v>
      </c>
      <c r="J200" s="153">
        <v>1030</v>
      </c>
      <c r="K200" s="153">
        <v>0</v>
      </c>
      <c r="L200" s="153">
        <v>28290</v>
      </c>
      <c r="M200" s="153">
        <v>34610</v>
      </c>
      <c r="N200" s="153"/>
    </row>
    <row r="201" spans="2:14" x14ac:dyDescent="0.25">
      <c r="B201" s="126" t="s">
        <v>550</v>
      </c>
      <c r="C201" s="126" t="s">
        <v>551</v>
      </c>
      <c r="D201" s="126" t="s">
        <v>552</v>
      </c>
      <c r="E201" s="127"/>
      <c r="F201" s="126" t="s">
        <v>553</v>
      </c>
      <c r="G201" s="90" t="str">
        <f>VLOOKUP(F201,regions!A$2:C$419,3,FALSE)</f>
        <v>Shire district</v>
      </c>
      <c r="H201" s="90" t="str">
        <f>IFERROR(VLOOKUP(F201,classifications!A$3:C$328,3,FALSE),VLOOKUP(F201,classifications!I$2:K$28,3,FALSE))</f>
        <v>Predominantly Urban</v>
      </c>
      <c r="I201" s="153">
        <v>9650</v>
      </c>
      <c r="J201" s="153">
        <v>1410</v>
      </c>
      <c r="K201" s="153">
        <v>70</v>
      </c>
      <c r="L201" s="153">
        <v>37570</v>
      </c>
      <c r="M201" s="153">
        <v>48700</v>
      </c>
      <c r="N201" s="153"/>
    </row>
    <row r="202" spans="2:14" x14ac:dyDescent="0.25">
      <c r="B202" s="126" t="s">
        <v>554</v>
      </c>
      <c r="C202" s="126" t="s">
        <v>555</v>
      </c>
      <c r="D202" s="126" t="s">
        <v>556</v>
      </c>
      <c r="E202" s="127"/>
      <c r="F202" s="126" t="s">
        <v>557</v>
      </c>
      <c r="G202" s="90" t="str">
        <f>VLOOKUP(F202,regions!A$2:C$419,3,FALSE)</f>
        <v>Shire district</v>
      </c>
      <c r="H202" s="90" t="str">
        <f>IFERROR(VLOOKUP(F202,classifications!A$3:C$328,3,FALSE),VLOOKUP(F202,classifications!I$2:K$28,3,FALSE))</f>
        <v>Predominantly Rural</v>
      </c>
      <c r="I202" s="153">
        <v>0</v>
      </c>
      <c r="J202" s="153">
        <v>3900</v>
      </c>
      <c r="K202" s="153">
        <v>10</v>
      </c>
      <c r="L202" s="153">
        <v>29930</v>
      </c>
      <c r="M202" s="153">
        <v>33830</v>
      </c>
      <c r="N202" s="153"/>
    </row>
    <row r="203" spans="2:14" x14ac:dyDescent="0.25">
      <c r="B203" s="126" t="s">
        <v>558</v>
      </c>
      <c r="C203" s="126" t="s">
        <v>559</v>
      </c>
      <c r="D203" s="126" t="s">
        <v>560</v>
      </c>
      <c r="E203" s="127"/>
      <c r="F203" s="126" t="s">
        <v>561</v>
      </c>
      <c r="G203" s="90" t="str">
        <f>VLOOKUP(F203,regions!A$2:C$419,3,FALSE)</f>
        <v>Shire district</v>
      </c>
      <c r="H203" s="90" t="str">
        <f>IFERROR(VLOOKUP(F203,classifications!A$3:C$328,3,FALSE),VLOOKUP(F203,classifications!I$2:K$28,3,FALSE))</f>
        <v>Predominantly Urban</v>
      </c>
      <c r="I203" s="153">
        <v>0</v>
      </c>
      <c r="J203" s="153">
        <v>6490</v>
      </c>
      <c r="K203" s="153">
        <v>0</v>
      </c>
      <c r="L203" s="153">
        <v>44410</v>
      </c>
      <c r="M203" s="153">
        <v>50900</v>
      </c>
      <c r="N203" s="153"/>
    </row>
    <row r="204" spans="2:14" x14ac:dyDescent="0.25">
      <c r="B204" s="126" t="s">
        <v>562</v>
      </c>
      <c r="C204" s="126" t="s">
        <v>563</v>
      </c>
      <c r="D204" s="126" t="s">
        <v>564</v>
      </c>
      <c r="E204" s="127"/>
      <c r="F204" s="126" t="s">
        <v>565</v>
      </c>
      <c r="G204" s="90" t="str">
        <f>VLOOKUP(F204,regions!A$2:C$419,3,FALSE)</f>
        <v>Shire district</v>
      </c>
      <c r="H204" s="90" t="str">
        <f>IFERROR(VLOOKUP(F204,classifications!A$3:C$328,3,FALSE),VLOOKUP(F204,classifications!I$2:K$28,3,FALSE))</f>
        <v>Predominantly Rural</v>
      </c>
      <c r="I204" s="153">
        <v>4090</v>
      </c>
      <c r="J204" s="153">
        <v>1100</v>
      </c>
      <c r="K204" s="153">
        <v>50</v>
      </c>
      <c r="L204" s="153">
        <v>35840</v>
      </c>
      <c r="M204" s="153">
        <v>41080</v>
      </c>
      <c r="N204" s="153"/>
    </row>
    <row r="205" spans="2:14" x14ac:dyDescent="0.25">
      <c r="B205" s="126" t="s">
        <v>566</v>
      </c>
      <c r="C205" s="126" t="s">
        <v>567</v>
      </c>
      <c r="D205" s="126" t="s">
        <v>568</v>
      </c>
      <c r="E205" s="127"/>
      <c r="F205" s="126" t="s">
        <v>569</v>
      </c>
      <c r="G205" s="90" t="str">
        <f>VLOOKUP(F205,regions!A$2:C$419,3,FALSE)</f>
        <v>Shire district</v>
      </c>
      <c r="H205" s="90" t="str">
        <f>IFERROR(VLOOKUP(F205,classifications!A$3:C$328,3,FALSE),VLOOKUP(F205,classifications!I$2:K$28,3,FALSE))</f>
        <v>Predominantly Urban</v>
      </c>
      <c r="I205" s="153">
        <v>8120</v>
      </c>
      <c r="J205" s="153">
        <v>800</v>
      </c>
      <c r="K205" s="153">
        <v>0</v>
      </c>
      <c r="L205" s="153">
        <v>35410</v>
      </c>
      <c r="M205" s="153">
        <v>44320</v>
      </c>
      <c r="N205" s="153"/>
    </row>
    <row r="206" spans="2:14" x14ac:dyDescent="0.25">
      <c r="B206" s="126" t="s">
        <v>570</v>
      </c>
      <c r="C206" s="126" t="s">
        <v>571</v>
      </c>
      <c r="D206" s="126" t="s">
        <v>572</v>
      </c>
      <c r="E206" s="127"/>
      <c r="F206" s="126" t="s">
        <v>573</v>
      </c>
      <c r="G206" s="90" t="str">
        <f>VLOOKUP(F206,regions!A$2:C$419,3,FALSE)</f>
        <v>Shire district</v>
      </c>
      <c r="H206" s="90" t="str">
        <f>IFERROR(VLOOKUP(F206,classifications!A$3:C$328,3,FALSE),VLOOKUP(F206,classifications!I$2:K$28,3,FALSE))</f>
        <v>Urban with Significant Rural</v>
      </c>
      <c r="I206" s="153">
        <v>3020</v>
      </c>
      <c r="J206" s="153">
        <v>900</v>
      </c>
      <c r="K206" s="153">
        <v>0</v>
      </c>
      <c r="L206" s="153">
        <v>37110</v>
      </c>
      <c r="M206" s="153">
        <v>41030</v>
      </c>
      <c r="N206" s="153"/>
    </row>
    <row r="207" spans="2:14" x14ac:dyDescent="0.25">
      <c r="I207" s="153"/>
      <c r="J207" s="153"/>
      <c r="K207" s="153"/>
      <c r="L207" s="153"/>
      <c r="M207" s="153"/>
      <c r="N207" s="153"/>
    </row>
    <row r="208" spans="2:14" x14ac:dyDescent="0.25">
      <c r="B208" s="126"/>
      <c r="C208" s="126"/>
      <c r="D208" s="126" t="s">
        <v>574</v>
      </c>
      <c r="E208" s="127" t="s">
        <v>575</v>
      </c>
      <c r="F208" s="127" t="s">
        <v>575</v>
      </c>
      <c r="G208" s="90" t="str">
        <f>VLOOKUP(F208,regions!A$2:C$419,3,FALSE)</f>
        <v>Shire county</v>
      </c>
      <c r="I208" s="157">
        <v>12400</v>
      </c>
      <c r="J208" s="157">
        <v>25690</v>
      </c>
      <c r="K208" s="157">
        <v>500</v>
      </c>
      <c r="L208" s="157">
        <v>315360</v>
      </c>
      <c r="M208" s="157">
        <v>353940</v>
      </c>
      <c r="N208" s="153"/>
    </row>
    <row r="209" spans="2:14" x14ac:dyDescent="0.25">
      <c r="B209" s="126" t="s">
        <v>576</v>
      </c>
      <c r="C209" s="126" t="s">
        <v>577</v>
      </c>
      <c r="D209" s="126" t="s">
        <v>578</v>
      </c>
      <c r="E209" s="127"/>
      <c r="F209" s="126" t="s">
        <v>579</v>
      </c>
      <c r="G209" s="90" t="str">
        <f>VLOOKUP(F209,regions!A$2:C$419,3,FALSE)</f>
        <v>Shire district</v>
      </c>
      <c r="H209" s="90" t="str">
        <f>IFERROR(VLOOKUP(F209,classifications!A$3:C$328,3,FALSE),VLOOKUP(F209,classifications!I$2:K$28,3,FALSE))</f>
        <v>Predominantly Rural</v>
      </c>
      <c r="I209" s="153">
        <v>4290</v>
      </c>
      <c r="J209" s="153">
        <v>1620</v>
      </c>
      <c r="K209" s="153">
        <v>0</v>
      </c>
      <c r="L209" s="153">
        <v>58770</v>
      </c>
      <c r="M209" s="153">
        <v>64680</v>
      </c>
      <c r="N209" s="153"/>
    </row>
    <row r="210" spans="2:14" x14ac:dyDescent="0.25">
      <c r="B210" s="126" t="s">
        <v>580</v>
      </c>
      <c r="C210" s="126" t="s">
        <v>581</v>
      </c>
      <c r="D210" s="126" t="s">
        <v>582</v>
      </c>
      <c r="E210" s="127"/>
      <c r="F210" s="126" t="s">
        <v>583</v>
      </c>
      <c r="G210" s="90" t="str">
        <f>VLOOKUP(F210,regions!A$2:C$419,3,FALSE)</f>
        <v>Shire district</v>
      </c>
      <c r="H210" s="90" t="str">
        <f>IFERROR(VLOOKUP(F210,classifications!A$3:C$328,3,FALSE),VLOOKUP(F210,classifications!I$2:K$28,3,FALSE))</f>
        <v>Predominantly Urban</v>
      </c>
      <c r="I210" s="153">
        <v>5030</v>
      </c>
      <c r="J210" s="153">
        <v>4080</v>
      </c>
      <c r="K210" s="153">
        <v>110</v>
      </c>
      <c r="L210" s="153">
        <v>42340</v>
      </c>
      <c r="M210" s="153">
        <v>51560</v>
      </c>
      <c r="N210" s="153"/>
    </row>
    <row r="211" spans="2:14" x14ac:dyDescent="0.25">
      <c r="B211" s="126" t="s">
        <v>584</v>
      </c>
      <c r="C211" s="126" t="s">
        <v>585</v>
      </c>
      <c r="D211" s="126" t="s">
        <v>586</v>
      </c>
      <c r="E211" s="127"/>
      <c r="F211" s="126" t="s">
        <v>587</v>
      </c>
      <c r="G211" s="90" t="str">
        <f>VLOOKUP(F211,regions!A$2:C$419,3,FALSE)</f>
        <v>Shire district</v>
      </c>
      <c r="H211" s="90" t="str">
        <f>IFERROR(VLOOKUP(F211,classifications!A$3:C$328,3,FALSE),VLOOKUP(F211,classifications!I$2:K$28,3,FALSE))</f>
        <v>Predominantly Rural</v>
      </c>
      <c r="I211" s="153">
        <v>3070</v>
      </c>
      <c r="J211" s="153">
        <v>1220</v>
      </c>
      <c r="K211" s="153">
        <v>0</v>
      </c>
      <c r="L211" s="153">
        <v>30250</v>
      </c>
      <c r="M211" s="153">
        <v>34540</v>
      </c>
      <c r="N211" s="153"/>
    </row>
    <row r="212" spans="2:14" x14ac:dyDescent="0.25">
      <c r="B212" s="126" t="s">
        <v>588</v>
      </c>
      <c r="C212" s="126" t="s">
        <v>589</v>
      </c>
      <c r="D212" s="126" t="s">
        <v>590</v>
      </c>
      <c r="E212" s="127"/>
      <c r="F212" s="126" t="s">
        <v>591</v>
      </c>
      <c r="G212" s="90" t="str">
        <f>VLOOKUP(F212,regions!A$2:C$419,3,FALSE)</f>
        <v>Shire district</v>
      </c>
      <c r="H212" s="90" t="str">
        <f>IFERROR(VLOOKUP(F212,classifications!A$3:C$328,3,FALSE),VLOOKUP(F212,classifications!I$2:K$28,3,FALSE))</f>
        <v>Predominantly Rural</v>
      </c>
      <c r="I212" s="153">
        <v>0</v>
      </c>
      <c r="J212" s="153">
        <v>4310</v>
      </c>
      <c r="K212" s="153">
        <v>300</v>
      </c>
      <c r="L212" s="153">
        <v>40300</v>
      </c>
      <c r="M212" s="153">
        <v>44910</v>
      </c>
      <c r="N212" s="153"/>
    </row>
    <row r="213" spans="2:14" x14ac:dyDescent="0.25">
      <c r="B213" s="126" t="s">
        <v>592</v>
      </c>
      <c r="C213" s="126" t="s">
        <v>593</v>
      </c>
      <c r="D213" s="126" t="s">
        <v>594</v>
      </c>
      <c r="E213" s="127"/>
      <c r="F213" s="126" t="s">
        <v>595</v>
      </c>
      <c r="G213" s="90" t="str">
        <f>VLOOKUP(F213,regions!A$2:C$419,3,FALSE)</f>
        <v>Shire district</v>
      </c>
      <c r="H213" s="90" t="str">
        <f>IFERROR(VLOOKUP(F213,classifications!A$3:C$328,3,FALSE),VLOOKUP(F213,classifications!I$2:K$28,3,FALSE))</f>
        <v>Predominantly Rural</v>
      </c>
      <c r="I213" s="153">
        <v>0</v>
      </c>
      <c r="J213" s="153">
        <v>4290</v>
      </c>
      <c r="K213" s="153">
        <v>60</v>
      </c>
      <c r="L213" s="153">
        <v>39390</v>
      </c>
      <c r="M213" s="153">
        <v>43740</v>
      </c>
      <c r="N213" s="153"/>
    </row>
    <row r="214" spans="2:14" x14ac:dyDescent="0.25">
      <c r="B214" s="126" t="s">
        <v>596</v>
      </c>
      <c r="C214" s="126" t="s">
        <v>597</v>
      </c>
      <c r="D214" s="126" t="s">
        <v>598</v>
      </c>
      <c r="E214" s="127"/>
      <c r="F214" s="126" t="s">
        <v>599</v>
      </c>
      <c r="G214" s="90" t="str">
        <f>VLOOKUP(F214,regions!A$2:C$419,3,FALSE)</f>
        <v>Shire district</v>
      </c>
      <c r="H214" s="90" t="str">
        <f>IFERROR(VLOOKUP(F214,classifications!A$3:C$328,3,FALSE),VLOOKUP(F214,classifications!I$2:K$28,3,FALSE))</f>
        <v>Predominantly Rural</v>
      </c>
      <c r="I214" s="153">
        <v>0</v>
      </c>
      <c r="J214" s="153">
        <v>5210</v>
      </c>
      <c r="K214" s="153">
        <v>0</v>
      </c>
      <c r="L214" s="153">
        <v>53340</v>
      </c>
      <c r="M214" s="153">
        <v>58550</v>
      </c>
      <c r="N214" s="153"/>
    </row>
    <row r="215" spans="2:14" x14ac:dyDescent="0.25">
      <c r="B215" s="126" t="s">
        <v>600</v>
      </c>
      <c r="C215" s="126" t="s">
        <v>601</v>
      </c>
      <c r="D215" s="126" t="s">
        <v>602</v>
      </c>
      <c r="E215" s="127"/>
      <c r="F215" s="126" t="s">
        <v>603</v>
      </c>
      <c r="G215" s="90" t="str">
        <f>VLOOKUP(F215,regions!A$2:C$419,3,FALSE)</f>
        <v>Shire district</v>
      </c>
      <c r="H215" s="90" t="str">
        <f>IFERROR(VLOOKUP(F215,classifications!A$3:C$328,3,FALSE),VLOOKUP(F215,classifications!I$2:K$28,3,FALSE))</f>
        <v>Predominantly Rural</v>
      </c>
      <c r="I215" s="153">
        <v>0</v>
      </c>
      <c r="J215" s="153">
        <v>2620</v>
      </c>
      <c r="K215" s="153">
        <v>0</v>
      </c>
      <c r="L215" s="153">
        <v>28500</v>
      </c>
      <c r="M215" s="153">
        <v>31120</v>
      </c>
      <c r="N215" s="153"/>
    </row>
    <row r="216" spans="2:14" x14ac:dyDescent="0.25">
      <c r="B216" s="126" t="s">
        <v>604</v>
      </c>
      <c r="C216" s="126" t="s">
        <v>605</v>
      </c>
      <c r="D216" s="126" t="s">
        <v>606</v>
      </c>
      <c r="E216" s="127"/>
      <c r="F216" s="126" t="s">
        <v>607</v>
      </c>
      <c r="G216" s="90" t="str">
        <f>VLOOKUP(F216,regions!A$2:C$419,3,FALSE)</f>
        <v>Shire district</v>
      </c>
      <c r="H216" s="90" t="str">
        <f>IFERROR(VLOOKUP(F216,classifications!A$3:C$328,3,FALSE),VLOOKUP(F216,classifications!I$2:K$28,3,FALSE))</f>
        <v>Predominantly Rural</v>
      </c>
      <c r="I216" s="153">
        <v>0</v>
      </c>
      <c r="J216" s="153">
        <v>2340</v>
      </c>
      <c r="K216" s="153">
        <v>30</v>
      </c>
      <c r="L216" s="153">
        <v>22470</v>
      </c>
      <c r="M216" s="153">
        <v>24840</v>
      </c>
      <c r="N216" s="153"/>
    </row>
    <row r="217" spans="2:14" x14ac:dyDescent="0.25">
      <c r="B217" s="126"/>
      <c r="C217" s="126"/>
      <c r="D217" s="126"/>
      <c r="E217" s="127"/>
      <c r="F217" s="126"/>
      <c r="I217" s="153"/>
      <c r="J217" s="153"/>
      <c r="K217" s="153"/>
      <c r="L217" s="153"/>
      <c r="M217" s="153"/>
      <c r="N217" s="153"/>
    </row>
    <row r="218" spans="2:14" x14ac:dyDescent="0.25">
      <c r="B218" s="126"/>
      <c r="C218" s="126"/>
      <c r="D218" s="126" t="s">
        <v>608</v>
      </c>
      <c r="E218" s="127" t="s">
        <v>609</v>
      </c>
      <c r="F218" s="127" t="s">
        <v>609</v>
      </c>
      <c r="G218" s="90" t="str">
        <f>VLOOKUP(F218,regions!A$2:C$419,3,FALSE)</f>
        <v>Shire county</v>
      </c>
      <c r="I218" s="157">
        <v>0</v>
      </c>
      <c r="J218" s="157">
        <v>22570</v>
      </c>
      <c r="K218" s="157">
        <v>1160</v>
      </c>
      <c r="L218" s="157">
        <v>173310</v>
      </c>
      <c r="M218" s="157">
        <v>197050</v>
      </c>
      <c r="N218" s="153"/>
    </row>
    <row r="219" spans="2:14" x14ac:dyDescent="0.25">
      <c r="B219" s="126" t="s">
        <v>610</v>
      </c>
      <c r="C219" s="126" t="s">
        <v>611</v>
      </c>
      <c r="D219" s="126" t="s">
        <v>612</v>
      </c>
      <c r="E219" s="127"/>
      <c r="F219" s="126" t="s">
        <v>613</v>
      </c>
      <c r="G219" s="90" t="str">
        <f>VLOOKUP(F219,regions!A$2:C$419,3,FALSE)</f>
        <v>Shire district</v>
      </c>
      <c r="H219" s="90" t="str">
        <f>IFERROR(VLOOKUP(F219,classifications!A$3:C$328,3,FALSE),VLOOKUP(F219,classifications!I$2:K$28,3,FALSE))</f>
        <v>Predominantly Urban</v>
      </c>
      <c r="I219" s="153">
        <v>0</v>
      </c>
      <c r="J219" s="153">
        <v>2520</v>
      </c>
      <c r="K219" s="153">
        <v>0</v>
      </c>
      <c r="L219" s="153">
        <v>20750</v>
      </c>
      <c r="M219" s="153">
        <v>23270</v>
      </c>
      <c r="N219" s="153"/>
    </row>
    <row r="220" spans="2:14" x14ac:dyDescent="0.25">
      <c r="B220" s="126" t="s">
        <v>614</v>
      </c>
      <c r="C220" s="126" t="s">
        <v>615</v>
      </c>
      <c r="D220" s="126" t="s">
        <v>616</v>
      </c>
      <c r="E220" s="127"/>
      <c r="F220" s="126" t="s">
        <v>617</v>
      </c>
      <c r="G220" s="90" t="str">
        <f>VLOOKUP(F220,regions!A$2:C$419,3,FALSE)</f>
        <v>Shire district</v>
      </c>
      <c r="H220" s="90" t="str">
        <f>IFERROR(VLOOKUP(F220,classifications!A$3:C$328,3,FALSE),VLOOKUP(F220,classifications!I$2:K$28,3,FALSE))</f>
        <v>Urban with Significant Rural</v>
      </c>
      <c r="I220" s="153">
        <v>0</v>
      </c>
      <c r="J220" s="153">
        <v>3140</v>
      </c>
      <c r="K220" s="153">
        <v>60</v>
      </c>
      <c r="L220" s="153">
        <v>35890</v>
      </c>
      <c r="M220" s="153">
        <v>39100</v>
      </c>
      <c r="N220" s="153"/>
    </row>
    <row r="221" spans="2:14" x14ac:dyDescent="0.25">
      <c r="B221" s="126" t="s">
        <v>618</v>
      </c>
      <c r="C221" s="126" t="s">
        <v>619</v>
      </c>
      <c r="D221" s="126" t="s">
        <v>620</v>
      </c>
      <c r="E221" s="127"/>
      <c r="F221" s="126" t="s">
        <v>621</v>
      </c>
      <c r="G221" s="90" t="str">
        <f>VLOOKUP(F221,regions!A$2:C$419,3,FALSE)</f>
        <v>Shire district</v>
      </c>
      <c r="H221" s="90" t="str">
        <f>IFERROR(VLOOKUP(F221,classifications!A$3:C$328,3,FALSE),VLOOKUP(F221,classifications!I$2:K$28,3,FALSE))</f>
        <v>Predominantly Rural</v>
      </c>
      <c r="I221" s="153">
        <v>0</v>
      </c>
      <c r="J221" s="153">
        <v>3980</v>
      </c>
      <c r="K221" s="153">
        <v>550</v>
      </c>
      <c r="L221" s="153">
        <v>26390</v>
      </c>
      <c r="M221" s="153">
        <v>30920</v>
      </c>
      <c r="N221" s="153"/>
    </row>
    <row r="222" spans="2:14" x14ac:dyDescent="0.25">
      <c r="B222" s="126" t="s">
        <v>622</v>
      </c>
      <c r="C222" s="126" t="s">
        <v>623</v>
      </c>
      <c r="D222" s="126" t="s">
        <v>624</v>
      </c>
      <c r="E222" s="127"/>
      <c r="F222" s="126" t="s">
        <v>625</v>
      </c>
      <c r="G222" s="90" t="str">
        <f>VLOOKUP(F222,regions!A$2:C$419,3,FALSE)</f>
        <v>Shire district</v>
      </c>
      <c r="H222" s="90" t="str">
        <f>IFERROR(VLOOKUP(F222,classifications!A$3:C$328,3,FALSE),VLOOKUP(F222,classifications!I$2:K$28,3,FALSE))</f>
        <v>Predominantly Rural</v>
      </c>
      <c r="I222" s="153">
        <v>0</v>
      </c>
      <c r="J222" s="153">
        <v>2430</v>
      </c>
      <c r="K222" s="153">
        <v>450</v>
      </c>
      <c r="L222" s="153">
        <v>19430</v>
      </c>
      <c r="M222" s="153">
        <v>22310</v>
      </c>
      <c r="N222" s="153"/>
    </row>
    <row r="223" spans="2:14" x14ac:dyDescent="0.25">
      <c r="B223" s="126" t="s">
        <v>626</v>
      </c>
      <c r="C223" s="126" t="s">
        <v>627</v>
      </c>
      <c r="D223" s="126" t="s">
        <v>628</v>
      </c>
      <c r="E223" s="127"/>
      <c r="F223" s="126" t="s">
        <v>629</v>
      </c>
      <c r="G223" s="90" t="str">
        <f>VLOOKUP(F223,regions!A$2:C$419,3,FALSE)</f>
        <v>Shire district</v>
      </c>
      <c r="H223" s="90" t="str">
        <f>IFERROR(VLOOKUP(F223,classifications!A$3:C$328,3,FALSE),VLOOKUP(F223,classifications!I$2:K$28,3,FALSE))</f>
        <v>Predominantly Rural</v>
      </c>
      <c r="I223" s="153">
        <v>0</v>
      </c>
      <c r="J223" s="153">
        <v>6470</v>
      </c>
      <c r="K223" s="153">
        <v>90</v>
      </c>
      <c r="L223" s="153">
        <v>43490</v>
      </c>
      <c r="M223" s="153">
        <v>50050</v>
      </c>
      <c r="N223" s="153"/>
    </row>
    <row r="224" spans="2:14" x14ac:dyDescent="0.25">
      <c r="B224" s="126" t="s">
        <v>630</v>
      </c>
      <c r="C224" s="126" t="s">
        <v>631</v>
      </c>
      <c r="D224" s="126" t="s">
        <v>632</v>
      </c>
      <c r="E224" s="127"/>
      <c r="F224" s="126" t="s">
        <v>633</v>
      </c>
      <c r="G224" s="90" t="str">
        <f>VLOOKUP(F224,regions!A$2:C$419,3,FALSE)</f>
        <v>Shire district</v>
      </c>
      <c r="H224" s="90" t="str">
        <f>IFERROR(VLOOKUP(F224,classifications!A$3:C$328,3,FALSE),VLOOKUP(F224,classifications!I$2:K$28,3,FALSE))</f>
        <v>Predominantly Urban</v>
      </c>
      <c r="I224" s="153">
        <v>0</v>
      </c>
      <c r="J224" s="153">
        <v>4040</v>
      </c>
      <c r="K224" s="153">
        <v>10</v>
      </c>
      <c r="L224" s="153">
        <v>27360</v>
      </c>
      <c r="M224" s="153">
        <v>31410</v>
      </c>
      <c r="N224" s="153"/>
    </row>
    <row r="225" spans="2:14" x14ac:dyDescent="0.25">
      <c r="I225" s="153"/>
      <c r="J225" s="153"/>
      <c r="K225" s="153"/>
      <c r="L225" s="153"/>
      <c r="M225" s="153"/>
      <c r="N225" s="153"/>
    </row>
    <row r="226" spans="2:14" x14ac:dyDescent="0.25">
      <c r="B226" s="126"/>
      <c r="C226" s="126"/>
      <c r="D226" s="126" t="s">
        <v>1513</v>
      </c>
      <c r="E226" s="127" t="s">
        <v>1514</v>
      </c>
      <c r="F226" s="126"/>
      <c r="I226" s="133"/>
      <c r="J226" s="133"/>
      <c r="K226" s="133"/>
      <c r="L226" s="133"/>
      <c r="M226" s="131"/>
      <c r="N226" s="153"/>
    </row>
    <row r="227" spans="2:14" x14ac:dyDescent="0.25">
      <c r="B227" s="126" t="s">
        <v>1515</v>
      </c>
      <c r="C227" s="126" t="s">
        <v>1516</v>
      </c>
      <c r="D227" s="126" t="s">
        <v>1517</v>
      </c>
      <c r="E227" s="127"/>
      <c r="F227" s="126" t="s">
        <v>1518</v>
      </c>
      <c r="G227" s="126"/>
      <c r="H227" s="126"/>
      <c r="I227" s="131"/>
      <c r="J227" s="131"/>
      <c r="K227" s="131"/>
      <c r="L227" s="131"/>
      <c r="M227" s="131"/>
      <c r="N227" s="153"/>
    </row>
    <row r="228" spans="2:14" x14ac:dyDescent="0.25">
      <c r="B228" s="126" t="s">
        <v>1519</v>
      </c>
      <c r="C228" s="126" t="s">
        <v>1520</v>
      </c>
      <c r="D228" s="126" t="s">
        <v>1521</v>
      </c>
      <c r="E228" s="127"/>
      <c r="F228" s="126" t="s">
        <v>1522</v>
      </c>
      <c r="G228" s="126"/>
      <c r="H228" s="126"/>
      <c r="I228" s="131"/>
      <c r="J228" s="131"/>
      <c r="K228" s="131"/>
      <c r="L228" s="131"/>
      <c r="M228" s="131"/>
      <c r="N228" s="153"/>
    </row>
    <row r="229" spans="2:14" x14ac:dyDescent="0.25">
      <c r="B229" s="126" t="s">
        <v>1523</v>
      </c>
      <c r="C229" s="126" t="s">
        <v>1524</v>
      </c>
      <c r="D229" s="126" t="s">
        <v>1525</v>
      </c>
      <c r="E229" s="127"/>
      <c r="F229" s="126" t="s">
        <v>1514</v>
      </c>
      <c r="G229" s="126"/>
      <c r="H229" s="126"/>
      <c r="I229" s="131"/>
      <c r="J229" s="131"/>
      <c r="K229" s="131"/>
      <c r="L229" s="131"/>
      <c r="M229" s="131"/>
      <c r="N229" s="153"/>
    </row>
    <row r="230" spans="2:14" x14ac:dyDescent="0.25">
      <c r="B230" s="126" t="s">
        <v>1526</v>
      </c>
      <c r="C230" s="126" t="s">
        <v>1527</v>
      </c>
      <c r="D230" s="126" t="s">
        <v>1528</v>
      </c>
      <c r="E230" s="127"/>
      <c r="F230" s="126" t="s">
        <v>1529</v>
      </c>
      <c r="G230" s="126"/>
      <c r="H230" s="126"/>
      <c r="I230" s="131"/>
      <c r="J230" s="131"/>
      <c r="K230" s="131"/>
      <c r="L230" s="131"/>
      <c r="M230" s="131"/>
      <c r="N230" s="153"/>
    </row>
    <row r="231" spans="2:14" x14ac:dyDescent="0.25">
      <c r="B231" s="126" t="s">
        <v>1530</v>
      </c>
      <c r="C231" s="126" t="s">
        <v>1531</v>
      </c>
      <c r="D231" s="126" t="s">
        <v>1532</v>
      </c>
      <c r="E231" s="127"/>
      <c r="F231" s="126" t="s">
        <v>1533</v>
      </c>
      <c r="G231" s="126"/>
      <c r="H231" s="126"/>
      <c r="I231" s="131"/>
      <c r="J231" s="131"/>
      <c r="K231" s="131"/>
      <c r="L231" s="131"/>
      <c r="M231" s="131"/>
      <c r="N231" s="153"/>
    </row>
    <row r="232" spans="2:14" x14ac:dyDescent="0.25">
      <c r="B232" s="126" t="s">
        <v>1534</v>
      </c>
      <c r="C232" s="126" t="s">
        <v>1535</v>
      </c>
      <c r="D232" s="126" t="s">
        <v>1536</v>
      </c>
      <c r="E232" s="127"/>
      <c r="F232" s="126" t="s">
        <v>1537</v>
      </c>
      <c r="G232" s="126"/>
      <c r="H232" s="126"/>
      <c r="I232" s="131"/>
      <c r="J232" s="131"/>
      <c r="K232" s="131"/>
      <c r="L232" s="131"/>
      <c r="M232" s="131"/>
      <c r="N232" s="153"/>
    </row>
    <row r="233" spans="2:14" x14ac:dyDescent="0.25">
      <c r="B233" s="126" t="s">
        <v>1538</v>
      </c>
      <c r="C233" s="126" t="s">
        <v>1539</v>
      </c>
      <c r="D233" s="126" t="s">
        <v>1540</v>
      </c>
      <c r="E233" s="127"/>
      <c r="F233" s="126" t="s">
        <v>1541</v>
      </c>
      <c r="G233" s="126"/>
      <c r="H233" s="126"/>
      <c r="I233" s="131"/>
      <c r="J233" s="131"/>
      <c r="K233" s="131"/>
      <c r="L233" s="131"/>
      <c r="M233" s="131"/>
      <c r="N233" s="153"/>
    </row>
    <row r="234" spans="2:14" x14ac:dyDescent="0.25">
      <c r="I234" s="153"/>
      <c r="J234" s="153"/>
      <c r="K234" s="153"/>
      <c r="L234" s="153"/>
      <c r="M234" s="153"/>
      <c r="N234" s="153"/>
    </row>
    <row r="235" spans="2:14" x14ac:dyDescent="0.25">
      <c r="B235" s="126"/>
      <c r="C235" s="126"/>
      <c r="D235" s="126" t="s">
        <v>634</v>
      </c>
      <c r="E235" s="127" t="s">
        <v>635</v>
      </c>
      <c r="F235" s="127" t="s">
        <v>635</v>
      </c>
      <c r="G235" s="90" t="str">
        <f>VLOOKUP(F235,regions!A$2:C$419,3,FALSE)</f>
        <v>Shire county</v>
      </c>
      <c r="I235" s="157">
        <v>9920</v>
      </c>
      <c r="J235" s="157">
        <v>16360</v>
      </c>
      <c r="K235" s="157">
        <v>40</v>
      </c>
      <c r="L235" s="157">
        <v>219860</v>
      </c>
      <c r="M235" s="157">
        <v>246180</v>
      </c>
      <c r="N235" s="153"/>
    </row>
    <row r="236" spans="2:14" x14ac:dyDescent="0.25">
      <c r="B236" s="126" t="s">
        <v>636</v>
      </c>
      <c r="C236" s="126" t="s">
        <v>637</v>
      </c>
      <c r="D236" s="126" t="s">
        <v>638</v>
      </c>
      <c r="E236" s="127"/>
      <c r="F236" s="126" t="s">
        <v>639</v>
      </c>
      <c r="G236" s="90" t="str">
        <f>VLOOKUP(F236,regions!A$2:C$419,3,FALSE)</f>
        <v>Shire district</v>
      </c>
      <c r="H236" s="90" t="str">
        <f>IFERROR(VLOOKUP(F236,classifications!A$3:C$328,3,FALSE),VLOOKUP(F236,classifications!I$2:K$28,3,FALSE))</f>
        <v>Predominantly Urban</v>
      </c>
      <c r="I236" s="153">
        <v>3590</v>
      </c>
      <c r="J236" s="153">
        <v>2390</v>
      </c>
      <c r="K236" s="153">
        <v>10</v>
      </c>
      <c r="L236" s="153">
        <v>41870</v>
      </c>
      <c r="M236" s="153">
        <v>47850</v>
      </c>
      <c r="N236" s="153"/>
    </row>
    <row r="237" spans="2:14" x14ac:dyDescent="0.25">
      <c r="B237" s="126" t="s">
        <v>640</v>
      </c>
      <c r="C237" s="126" t="s">
        <v>641</v>
      </c>
      <c r="D237" s="126" t="s">
        <v>642</v>
      </c>
      <c r="E237" s="127"/>
      <c r="F237" s="126" t="s">
        <v>643</v>
      </c>
      <c r="G237" s="90" t="str">
        <f>VLOOKUP(F237,regions!A$2:C$419,3,FALSE)</f>
        <v>Shire district</v>
      </c>
      <c r="H237" s="90" t="str">
        <f>IFERROR(VLOOKUP(F237,classifications!A$3:C$328,3,FALSE),VLOOKUP(F237,classifications!I$2:K$28,3,FALSE))</f>
        <v>Predominantly Urban</v>
      </c>
      <c r="I237" s="153">
        <v>0</v>
      </c>
      <c r="J237" s="153">
        <v>5940</v>
      </c>
      <c r="K237" s="153">
        <v>10</v>
      </c>
      <c r="L237" s="153">
        <v>37330</v>
      </c>
      <c r="M237" s="153">
        <v>43280</v>
      </c>
      <c r="N237" s="153"/>
    </row>
    <row r="238" spans="2:14" x14ac:dyDescent="0.25">
      <c r="B238" s="126" t="s">
        <v>644</v>
      </c>
      <c r="C238" s="126" t="s">
        <v>645</v>
      </c>
      <c r="D238" s="126" t="s">
        <v>646</v>
      </c>
      <c r="E238" s="127"/>
      <c r="F238" s="126" t="s">
        <v>647</v>
      </c>
      <c r="G238" s="90" t="str">
        <f>VLOOKUP(F238,regions!A$2:C$419,3,FALSE)</f>
        <v>Shire district</v>
      </c>
      <c r="H238" s="90" t="str">
        <f>IFERROR(VLOOKUP(F238,classifications!A$3:C$328,3,FALSE),VLOOKUP(F238,classifications!I$2:K$28,3,FALSE))</f>
        <v>Urban with Significant Rural</v>
      </c>
      <c r="I238" s="153">
        <v>3260</v>
      </c>
      <c r="J238" s="153">
        <v>1520</v>
      </c>
      <c r="K238" s="153">
        <v>0</v>
      </c>
      <c r="L238" s="153">
        <v>39540</v>
      </c>
      <c r="M238" s="153">
        <v>44310</v>
      </c>
      <c r="N238" s="153"/>
    </row>
    <row r="239" spans="2:14" x14ac:dyDescent="0.25">
      <c r="B239" s="126" t="s">
        <v>648</v>
      </c>
      <c r="C239" s="126" t="s">
        <v>649</v>
      </c>
      <c r="D239" s="126" t="s">
        <v>650</v>
      </c>
      <c r="E239" s="127"/>
      <c r="F239" s="126" t="s">
        <v>651</v>
      </c>
      <c r="G239" s="90" t="str">
        <f>VLOOKUP(F239,regions!A$2:C$419,3,FALSE)</f>
        <v>Shire district</v>
      </c>
      <c r="H239" s="90" t="str">
        <f>IFERROR(VLOOKUP(F239,classifications!A$3:C$328,3,FALSE),VLOOKUP(F239,classifications!I$2:K$28,3,FALSE))</f>
        <v>Predominantly Rural</v>
      </c>
      <c r="I239" s="153">
        <v>0</v>
      </c>
      <c r="J239" s="153">
        <v>4370</v>
      </c>
      <c r="K239" s="153">
        <v>0</v>
      </c>
      <c r="L239" s="153">
        <v>39920</v>
      </c>
      <c r="M239" s="153">
        <v>44290</v>
      </c>
      <c r="N239" s="153"/>
    </row>
    <row r="240" spans="2:14" x14ac:dyDescent="0.25">
      <c r="B240" s="126" t="s">
        <v>652</v>
      </c>
      <c r="C240" s="126" t="s">
        <v>653</v>
      </c>
      <c r="D240" s="126" t="s">
        <v>654</v>
      </c>
      <c r="E240" s="127"/>
      <c r="F240" s="126" t="s">
        <v>655</v>
      </c>
      <c r="G240" s="90" t="str">
        <f>VLOOKUP(F240,regions!A$2:C$419,3,FALSE)</f>
        <v>Shire district</v>
      </c>
      <c r="H240" s="90" t="str">
        <f>IFERROR(VLOOKUP(F240,classifications!A$3:C$328,3,FALSE),VLOOKUP(F240,classifications!I$2:K$28,3,FALSE))</f>
        <v>Predominantly Rural</v>
      </c>
      <c r="I240" s="153">
        <v>3080</v>
      </c>
      <c r="J240" s="153">
        <v>2150</v>
      </c>
      <c r="K240" s="153">
        <v>20</v>
      </c>
      <c r="L240" s="153">
        <v>61210</v>
      </c>
      <c r="M240" s="153">
        <v>66450</v>
      </c>
      <c r="N240" s="153"/>
    </row>
    <row r="241" spans="2:14" x14ac:dyDescent="0.25">
      <c r="I241" s="153"/>
      <c r="J241" s="153"/>
      <c r="K241" s="153"/>
      <c r="L241" s="153"/>
      <c r="M241" s="153"/>
      <c r="N241" s="153"/>
    </row>
    <row r="242" spans="2:14" x14ac:dyDescent="0.25">
      <c r="B242" s="126"/>
      <c r="C242" s="126"/>
      <c r="D242" s="126" t="s">
        <v>656</v>
      </c>
      <c r="E242" s="127" t="s">
        <v>657</v>
      </c>
      <c r="F242" s="127" t="s">
        <v>657</v>
      </c>
      <c r="G242" s="90" t="str">
        <f>VLOOKUP(F242,regions!A$2:C$419,3,FALSE)</f>
        <v>Shire county</v>
      </c>
      <c r="I242" s="157">
        <v>44600</v>
      </c>
      <c r="J242" s="157">
        <v>45110</v>
      </c>
      <c r="K242" s="157">
        <v>1540</v>
      </c>
      <c r="L242" s="157">
        <v>519860</v>
      </c>
      <c r="M242" s="157">
        <v>611110</v>
      </c>
      <c r="N242" s="153"/>
    </row>
    <row r="243" spans="2:14" x14ac:dyDescent="0.25">
      <c r="B243" s="126" t="s">
        <v>658</v>
      </c>
      <c r="C243" s="126" t="s">
        <v>659</v>
      </c>
      <c r="D243" s="126" t="s">
        <v>660</v>
      </c>
      <c r="E243" s="127"/>
      <c r="F243" s="126" t="s">
        <v>661</v>
      </c>
      <c r="G243" s="90" t="str">
        <f>VLOOKUP(F243,regions!A$2:C$419,3,FALSE)</f>
        <v>Shire district</v>
      </c>
      <c r="H243" s="90" t="str">
        <f>IFERROR(VLOOKUP(F243,classifications!A$3:C$328,3,FALSE),VLOOKUP(F243,classifications!I$2:K$28,3,FALSE))</f>
        <v>Predominantly Urban</v>
      </c>
      <c r="I243" s="153">
        <v>11370</v>
      </c>
      <c r="J243" s="153">
        <v>5680</v>
      </c>
      <c r="K243" s="153">
        <v>20</v>
      </c>
      <c r="L243" s="153">
        <v>58270</v>
      </c>
      <c r="M243" s="153">
        <v>75330</v>
      </c>
      <c r="N243" s="153"/>
    </row>
    <row r="244" spans="2:14" x14ac:dyDescent="0.25">
      <c r="B244" s="126" t="s">
        <v>662</v>
      </c>
      <c r="C244" s="126" t="s">
        <v>663</v>
      </c>
      <c r="D244" s="126" t="s">
        <v>664</v>
      </c>
      <c r="E244" s="127"/>
      <c r="F244" s="126" t="s">
        <v>665</v>
      </c>
      <c r="G244" s="90" t="str">
        <f>VLOOKUP(F244,regions!A$2:C$419,3,FALSE)</f>
        <v>Shire district</v>
      </c>
      <c r="H244" s="90" t="str">
        <f>IFERROR(VLOOKUP(F244,classifications!A$3:C$328,3,FALSE),VLOOKUP(F244,classifications!I$2:K$28,3,FALSE))</f>
        <v>Predominantly Rural</v>
      </c>
      <c r="I244" s="153">
        <v>30</v>
      </c>
      <c r="J244" s="153">
        <v>10320</v>
      </c>
      <c r="K244" s="153">
        <v>60</v>
      </c>
      <c r="L244" s="153">
        <v>52780</v>
      </c>
      <c r="M244" s="153">
        <v>63180</v>
      </c>
      <c r="N244" s="153"/>
    </row>
    <row r="245" spans="2:14" x14ac:dyDescent="0.25">
      <c r="B245" s="126" t="s">
        <v>666</v>
      </c>
      <c r="C245" s="126" t="s">
        <v>667</v>
      </c>
      <c r="D245" s="126" t="s">
        <v>668</v>
      </c>
      <c r="E245" s="127"/>
      <c r="F245" s="126" t="s">
        <v>669</v>
      </c>
      <c r="G245" s="90" t="str">
        <f>VLOOKUP(F245,regions!A$2:C$419,3,FALSE)</f>
        <v>Shire district</v>
      </c>
      <c r="H245" s="90" t="str">
        <f>IFERROR(VLOOKUP(F245,classifications!A$3:C$328,3,FALSE),VLOOKUP(F245,classifications!I$2:K$28,3,FALSE))</f>
        <v>Urban with Significant Rural</v>
      </c>
      <c r="I245" s="153">
        <v>2860</v>
      </c>
      <c r="J245" s="153">
        <v>1010</v>
      </c>
      <c r="K245" s="153">
        <v>0</v>
      </c>
      <c r="L245" s="153">
        <v>28550</v>
      </c>
      <c r="M245" s="153">
        <v>32410</v>
      </c>
      <c r="N245" s="153"/>
    </row>
    <row r="246" spans="2:14" x14ac:dyDescent="0.25">
      <c r="B246" s="126" t="s">
        <v>670</v>
      </c>
      <c r="C246" s="126" t="s">
        <v>671</v>
      </c>
      <c r="D246" s="126" t="s">
        <v>672</v>
      </c>
      <c r="E246" s="127"/>
      <c r="F246" s="126" t="s">
        <v>673</v>
      </c>
      <c r="G246" s="90" t="str">
        <f>VLOOKUP(F246,regions!A$2:C$419,3,FALSE)</f>
        <v>Shire district</v>
      </c>
      <c r="H246" s="90" t="str">
        <f>IFERROR(VLOOKUP(F246,classifications!A$3:C$328,3,FALSE),VLOOKUP(F246,classifications!I$2:K$28,3,FALSE))</f>
        <v>Predominantly Urban</v>
      </c>
      <c r="I246" s="153">
        <v>1520</v>
      </c>
      <c r="J246" s="153">
        <v>540</v>
      </c>
      <c r="K246" s="153">
        <v>0</v>
      </c>
      <c r="L246" s="153">
        <v>35790</v>
      </c>
      <c r="M246" s="153">
        <v>37850</v>
      </c>
      <c r="N246" s="153"/>
    </row>
    <row r="247" spans="2:14" x14ac:dyDescent="0.25">
      <c r="B247" s="126" t="s">
        <v>674</v>
      </c>
      <c r="C247" s="126" t="s">
        <v>675</v>
      </c>
      <c r="D247" s="126" t="s">
        <v>676</v>
      </c>
      <c r="E247" s="127"/>
      <c r="F247" s="126" t="s">
        <v>677</v>
      </c>
      <c r="G247" s="90" t="str">
        <f>VLOOKUP(F247,regions!A$2:C$419,3,FALSE)</f>
        <v>Shire district</v>
      </c>
      <c r="H247" s="90" t="str">
        <f>IFERROR(VLOOKUP(F247,classifications!A$3:C$328,3,FALSE),VLOOKUP(F247,classifications!I$2:K$28,3,FALSE))</f>
        <v>Predominantly Urban</v>
      </c>
      <c r="I247" s="153">
        <v>20</v>
      </c>
      <c r="J247" s="153">
        <v>9840</v>
      </c>
      <c r="K247" s="153">
        <v>70</v>
      </c>
      <c r="L247" s="153">
        <v>61780</v>
      </c>
      <c r="M247" s="153">
        <v>71710</v>
      </c>
      <c r="N247" s="153"/>
    </row>
    <row r="248" spans="2:14" x14ac:dyDescent="0.25">
      <c r="B248" s="126" t="s">
        <v>678</v>
      </c>
      <c r="C248" s="126" t="s">
        <v>679</v>
      </c>
      <c r="D248" s="126" t="s">
        <v>680</v>
      </c>
      <c r="E248" s="127"/>
      <c r="F248" s="126" t="s">
        <v>681</v>
      </c>
      <c r="G248" s="90" t="str">
        <f>VLOOKUP(F248,regions!A$2:C$419,3,FALSE)</f>
        <v>Shire district</v>
      </c>
      <c r="H248" s="90" t="str">
        <f>IFERROR(VLOOKUP(F248,classifications!A$3:C$328,3,FALSE),VLOOKUP(F248,classifications!I$2:K$28,3,FALSE))</f>
        <v>Urban with Significant Rural</v>
      </c>
      <c r="I248" s="153">
        <v>6230</v>
      </c>
      <c r="J248" s="153">
        <v>4500</v>
      </c>
      <c r="K248" s="153">
        <v>980</v>
      </c>
      <c r="L248" s="153">
        <v>64520</v>
      </c>
      <c r="M248" s="153">
        <v>76230</v>
      </c>
      <c r="N248" s="153"/>
    </row>
    <row r="249" spans="2:14" x14ac:dyDescent="0.25">
      <c r="B249" s="126" t="s">
        <v>682</v>
      </c>
      <c r="C249" s="126" t="s">
        <v>683</v>
      </c>
      <c r="D249" s="126" t="s">
        <v>684</v>
      </c>
      <c r="E249" s="127"/>
      <c r="F249" s="126" t="s">
        <v>685</v>
      </c>
      <c r="G249" s="90" t="str">
        <f>VLOOKUP(F249,regions!A$2:C$419,3,FALSE)</f>
        <v>Shire district</v>
      </c>
      <c r="H249" s="90" t="str">
        <f>IFERROR(VLOOKUP(F249,classifications!A$3:C$328,3,FALSE),VLOOKUP(F249,classifications!I$2:K$28,3,FALSE))</f>
        <v>Urban with Significant Rural</v>
      </c>
      <c r="I249" s="153">
        <v>6630</v>
      </c>
      <c r="J249" s="153">
        <v>1680</v>
      </c>
      <c r="K249" s="153">
        <v>80</v>
      </c>
      <c r="L249" s="153">
        <v>46430</v>
      </c>
      <c r="M249" s="153">
        <v>54820</v>
      </c>
      <c r="N249" s="153"/>
    </row>
    <row r="250" spans="2:14" x14ac:dyDescent="0.25">
      <c r="B250" s="126" t="s">
        <v>686</v>
      </c>
      <c r="C250" s="126" t="s">
        <v>687</v>
      </c>
      <c r="D250" s="126" t="s">
        <v>688</v>
      </c>
      <c r="E250" s="127"/>
      <c r="F250" s="126" t="s">
        <v>689</v>
      </c>
      <c r="G250" s="90" t="str">
        <f>VLOOKUP(F250,regions!A$2:C$419,3,FALSE)</f>
        <v>Shire district</v>
      </c>
      <c r="H250" s="90" t="str">
        <f>IFERROR(VLOOKUP(F250,classifications!A$3:C$328,3,FALSE),VLOOKUP(F250,classifications!I$2:K$28,3,FALSE))</f>
        <v>Predominantly Urban</v>
      </c>
      <c r="I250" s="153">
        <v>9790</v>
      </c>
      <c r="J250" s="153">
        <v>1790</v>
      </c>
      <c r="K250" s="153">
        <v>0</v>
      </c>
      <c r="L250" s="153">
        <v>24680</v>
      </c>
      <c r="M250" s="153">
        <v>36260</v>
      </c>
      <c r="N250" s="153"/>
    </row>
    <row r="251" spans="2:14" x14ac:dyDescent="0.25">
      <c r="B251" s="126" t="s">
        <v>690</v>
      </c>
      <c r="C251" s="126" t="s">
        <v>691</v>
      </c>
      <c r="D251" s="126" t="s">
        <v>692</v>
      </c>
      <c r="E251" s="127"/>
      <c r="F251" s="126" t="s">
        <v>693</v>
      </c>
      <c r="G251" s="90" t="str">
        <f>VLOOKUP(F251,regions!A$2:C$419,3,FALSE)</f>
        <v>Shire district</v>
      </c>
      <c r="H251" s="90" t="str">
        <f>IFERROR(VLOOKUP(F251,classifications!A$3:C$328,3,FALSE),VLOOKUP(F251,classifications!I$2:K$28,3,FALSE))</f>
        <v>Predominantly Rural</v>
      </c>
      <c r="I251" s="153">
        <v>0</v>
      </c>
      <c r="J251" s="153">
        <v>2920</v>
      </c>
      <c r="K251" s="153">
        <v>0</v>
      </c>
      <c r="L251" s="153">
        <v>24500</v>
      </c>
      <c r="M251" s="153">
        <v>27420</v>
      </c>
      <c r="N251" s="153"/>
    </row>
    <row r="252" spans="2:14" x14ac:dyDescent="0.25">
      <c r="B252" s="126" t="s">
        <v>694</v>
      </c>
      <c r="C252" s="126" t="s">
        <v>695</v>
      </c>
      <c r="D252" s="126" t="s">
        <v>696</v>
      </c>
      <c r="E252" s="127"/>
      <c r="F252" s="126" t="s">
        <v>697</v>
      </c>
      <c r="G252" s="90" t="str">
        <f>VLOOKUP(F252,regions!A$2:C$419,3,FALSE)</f>
        <v>Shire district</v>
      </c>
      <c r="H252" s="90" t="str">
        <f>IFERROR(VLOOKUP(F252,classifications!A$3:C$328,3,FALSE),VLOOKUP(F252,classifications!I$2:K$28,3,FALSE))</f>
        <v>Predominantly Urban</v>
      </c>
      <c r="I252" s="153">
        <v>0</v>
      </c>
      <c r="J252" s="153">
        <v>2740</v>
      </c>
      <c r="K252" s="153">
        <v>100</v>
      </c>
      <c r="L252" s="153">
        <v>31740</v>
      </c>
      <c r="M252" s="153">
        <v>34570</v>
      </c>
      <c r="N252" s="153"/>
    </row>
    <row r="253" spans="2:14" x14ac:dyDescent="0.25">
      <c r="B253" s="126" t="s">
        <v>698</v>
      </c>
      <c r="C253" s="126" t="s">
        <v>699</v>
      </c>
      <c r="D253" s="126" t="s">
        <v>700</v>
      </c>
      <c r="E253" s="127"/>
      <c r="F253" s="126" t="s">
        <v>701</v>
      </c>
      <c r="G253" s="90" t="str">
        <f>VLOOKUP(F253,regions!A$2:C$419,3,FALSE)</f>
        <v>Shire district</v>
      </c>
      <c r="H253" s="90" t="str">
        <f>IFERROR(VLOOKUP(F253,classifications!A$3:C$328,3,FALSE),VLOOKUP(F253,classifications!I$2:K$28,3,FALSE))</f>
        <v>Predominantly Rural</v>
      </c>
      <c r="I253" s="153">
        <v>3310</v>
      </c>
      <c r="J253" s="153">
        <v>2660</v>
      </c>
      <c r="K253" s="153">
        <v>30</v>
      </c>
      <c r="L253" s="153">
        <v>61410</v>
      </c>
      <c r="M253" s="153">
        <v>67400</v>
      </c>
      <c r="N253" s="153"/>
    </row>
    <row r="254" spans="2:14" x14ac:dyDescent="0.25">
      <c r="B254" s="126" t="s">
        <v>702</v>
      </c>
      <c r="C254" s="126" t="s">
        <v>703</v>
      </c>
      <c r="D254" s="126" t="s">
        <v>704</v>
      </c>
      <c r="E254" s="127"/>
      <c r="F254" s="126" t="s">
        <v>705</v>
      </c>
      <c r="G254" s="90" t="str">
        <f>VLOOKUP(F254,regions!A$2:C$419,3,FALSE)</f>
        <v>Shire district</v>
      </c>
      <c r="H254" s="90" t="str">
        <f>IFERROR(VLOOKUP(F254,classifications!A$3:C$328,3,FALSE),VLOOKUP(F254,classifications!I$2:K$28,3,FALSE))</f>
        <v>Predominantly Rural</v>
      </c>
      <c r="I254" s="153">
        <v>2840</v>
      </c>
      <c r="J254" s="153">
        <v>1450</v>
      </c>
      <c r="K254" s="153">
        <v>220</v>
      </c>
      <c r="L254" s="153">
        <v>29420</v>
      </c>
      <c r="M254" s="153">
        <v>33930</v>
      </c>
      <c r="N254" s="153"/>
    </row>
    <row r="255" spans="2:14" x14ac:dyDescent="0.25">
      <c r="I255" s="153"/>
      <c r="J255" s="153"/>
      <c r="K255" s="153"/>
      <c r="L255" s="153"/>
      <c r="M255" s="153"/>
      <c r="N255" s="153"/>
    </row>
    <row r="256" spans="2:14" x14ac:dyDescent="0.25">
      <c r="B256" s="126"/>
      <c r="C256" s="126"/>
      <c r="D256" s="126" t="s">
        <v>706</v>
      </c>
      <c r="E256" s="127" t="s">
        <v>707</v>
      </c>
      <c r="F256" s="127" t="s">
        <v>707</v>
      </c>
      <c r="G256" s="90" t="str">
        <f>VLOOKUP(F256,regions!A$2:C$419,3,FALSE)</f>
        <v>Shire county</v>
      </c>
      <c r="I256" s="157">
        <v>14310</v>
      </c>
      <c r="J256" s="157">
        <v>21250</v>
      </c>
      <c r="K256" s="157">
        <v>370</v>
      </c>
      <c r="L256" s="157">
        <v>237490</v>
      </c>
      <c r="M256" s="157">
        <v>273410</v>
      </c>
      <c r="N256" s="153"/>
    </row>
    <row r="257" spans="2:14" x14ac:dyDescent="0.25">
      <c r="B257" s="126" t="s">
        <v>708</v>
      </c>
      <c r="C257" s="126" t="s">
        <v>709</v>
      </c>
      <c r="D257" s="126" t="s">
        <v>710</v>
      </c>
      <c r="E257" s="127"/>
      <c r="F257" s="126" t="s">
        <v>711</v>
      </c>
      <c r="G257" s="90" t="str">
        <f>VLOOKUP(F257,regions!A$2:C$419,3,FALSE)</f>
        <v>Shire district</v>
      </c>
      <c r="H257" s="90" t="str">
        <f>IFERROR(VLOOKUP(F257,classifications!A$3:C$328,3,FALSE),VLOOKUP(F257,classifications!I$2:K$28,3,FALSE))</f>
        <v>Predominantly Urban</v>
      </c>
      <c r="I257" s="153">
        <v>4560</v>
      </c>
      <c r="J257" s="153">
        <v>2140</v>
      </c>
      <c r="K257" s="153">
        <v>50</v>
      </c>
      <c r="L257" s="153">
        <v>46680</v>
      </c>
      <c r="M257" s="153">
        <v>53430</v>
      </c>
      <c r="N257" s="153"/>
    </row>
    <row r="258" spans="2:14" x14ac:dyDescent="0.25">
      <c r="B258" s="126" t="s">
        <v>712</v>
      </c>
      <c r="C258" s="126" t="s">
        <v>713</v>
      </c>
      <c r="D258" s="126" t="s">
        <v>714</v>
      </c>
      <c r="E258" s="127"/>
      <c r="F258" s="126" t="s">
        <v>715</v>
      </c>
      <c r="G258" s="90" t="str">
        <f>VLOOKUP(F258,regions!A$2:C$419,3,FALSE)</f>
        <v>Shire district</v>
      </c>
      <c r="H258" s="90" t="str">
        <f>IFERROR(VLOOKUP(F258,classifications!A$3:C$328,3,FALSE),VLOOKUP(F258,classifications!I$2:K$28,3,FALSE))</f>
        <v>Predominantly Rural</v>
      </c>
      <c r="I258" s="153">
        <v>0</v>
      </c>
      <c r="J258" s="153">
        <v>5390</v>
      </c>
      <c r="K258" s="153">
        <v>300</v>
      </c>
      <c r="L258" s="153">
        <v>35320</v>
      </c>
      <c r="M258" s="153">
        <v>41010</v>
      </c>
      <c r="N258" s="153"/>
    </row>
    <row r="259" spans="2:14" x14ac:dyDescent="0.25">
      <c r="B259" s="126" t="s">
        <v>716</v>
      </c>
      <c r="C259" s="126" t="s">
        <v>717</v>
      </c>
      <c r="D259" s="126" t="s">
        <v>718</v>
      </c>
      <c r="E259" s="127"/>
      <c r="F259" s="126" t="s">
        <v>719</v>
      </c>
      <c r="G259" s="90" t="str">
        <f>VLOOKUP(F259,regions!A$2:C$419,3,FALSE)</f>
        <v>Shire district</v>
      </c>
      <c r="H259" s="90" t="str">
        <f>IFERROR(VLOOKUP(F259,classifications!A$3:C$328,3,FALSE),VLOOKUP(F259,classifications!I$2:K$28,3,FALSE))</f>
        <v>Predominantly Rural</v>
      </c>
      <c r="I259" s="153">
        <v>0</v>
      </c>
      <c r="J259" s="153">
        <v>4680</v>
      </c>
      <c r="K259" s="153">
        <v>0</v>
      </c>
      <c r="L259" s="153">
        <v>31980</v>
      </c>
      <c r="M259" s="153">
        <v>36660</v>
      </c>
      <c r="N259" s="153"/>
    </row>
    <row r="260" spans="2:14" x14ac:dyDescent="0.25">
      <c r="B260" s="126" t="s">
        <v>720</v>
      </c>
      <c r="C260" s="126" t="s">
        <v>721</v>
      </c>
      <c r="D260" s="126" t="s">
        <v>722</v>
      </c>
      <c r="E260" s="127"/>
      <c r="F260" s="126" t="s">
        <v>723</v>
      </c>
      <c r="G260" s="90" t="str">
        <f>VLOOKUP(F260,regions!A$2:C$419,3,FALSE)</f>
        <v>Shire district</v>
      </c>
      <c r="H260" s="90" t="str">
        <f>IFERROR(VLOOKUP(F260,classifications!A$3:C$328,3,FALSE),VLOOKUP(F260,classifications!I$2:K$28,3,FALSE))</f>
        <v>Predominantly Urban</v>
      </c>
      <c r="I260" s="153">
        <v>4550</v>
      </c>
      <c r="J260" s="153">
        <v>3220</v>
      </c>
      <c r="K260" s="153">
        <v>20</v>
      </c>
      <c r="L260" s="153">
        <v>45950</v>
      </c>
      <c r="M260" s="153">
        <v>53740</v>
      </c>
      <c r="N260" s="153"/>
    </row>
    <row r="261" spans="2:14" x14ac:dyDescent="0.25">
      <c r="B261" s="126" t="s">
        <v>724</v>
      </c>
      <c r="C261" s="126" t="s">
        <v>725</v>
      </c>
      <c r="D261" s="126" t="s">
        <v>726</v>
      </c>
      <c r="E261" s="127"/>
      <c r="F261" s="126" t="s">
        <v>727</v>
      </c>
      <c r="G261" s="90" t="str">
        <f>VLOOKUP(F261,regions!A$2:C$419,3,FALSE)</f>
        <v>Shire district</v>
      </c>
      <c r="H261" s="90" t="str">
        <f>IFERROR(VLOOKUP(F261,classifications!A$3:C$328,3,FALSE),VLOOKUP(F261,classifications!I$2:K$28,3,FALSE))</f>
        <v>Urban with Significant Rural</v>
      </c>
      <c r="I261" s="153">
        <v>5190</v>
      </c>
      <c r="J261" s="153">
        <v>1430</v>
      </c>
      <c r="K261" s="153">
        <v>0</v>
      </c>
      <c r="L261" s="153">
        <v>44130</v>
      </c>
      <c r="M261" s="153">
        <v>50750</v>
      </c>
      <c r="N261" s="153"/>
    </row>
    <row r="262" spans="2:14" x14ac:dyDescent="0.25">
      <c r="B262" s="126" t="s">
        <v>728</v>
      </c>
      <c r="C262" s="126" t="s">
        <v>729</v>
      </c>
      <c r="D262" s="126" t="s">
        <v>730</v>
      </c>
      <c r="E262" s="127"/>
      <c r="F262" s="126" t="s">
        <v>731</v>
      </c>
      <c r="G262" s="90" t="str">
        <f>VLOOKUP(F262,regions!A$2:C$419,3,FALSE)</f>
        <v>Shire district</v>
      </c>
      <c r="H262" s="90" t="str">
        <f>IFERROR(VLOOKUP(F262,classifications!A$3:C$328,3,FALSE),VLOOKUP(F262,classifications!I$2:K$28,3,FALSE))</f>
        <v>Predominantly Rural</v>
      </c>
      <c r="I262" s="153">
        <v>0</v>
      </c>
      <c r="J262" s="153">
        <v>4400</v>
      </c>
      <c r="K262" s="153">
        <v>0</v>
      </c>
      <c r="L262" s="153">
        <v>33430</v>
      </c>
      <c r="M262" s="153">
        <v>37830</v>
      </c>
      <c r="N262" s="153"/>
    </row>
    <row r="263" spans="2:14" x14ac:dyDescent="0.25">
      <c r="I263" s="153"/>
      <c r="J263" s="153"/>
      <c r="K263" s="153"/>
      <c r="L263" s="153"/>
      <c r="M263" s="153"/>
      <c r="N263" s="153"/>
    </row>
    <row r="264" spans="2:14" x14ac:dyDescent="0.25">
      <c r="B264" s="126"/>
      <c r="C264" s="126"/>
      <c r="D264" s="126" t="s">
        <v>732</v>
      </c>
      <c r="E264" s="127" t="s">
        <v>733</v>
      </c>
      <c r="F264" s="127" t="s">
        <v>733</v>
      </c>
      <c r="G264" s="90" t="str">
        <f>VLOOKUP(F264,regions!A$2:C$419,3,FALSE)</f>
        <v>Shire county</v>
      </c>
      <c r="I264" s="157">
        <v>20480</v>
      </c>
      <c r="J264" s="157">
        <v>57220</v>
      </c>
      <c r="K264" s="157">
        <v>5580</v>
      </c>
      <c r="L264" s="157">
        <v>487100</v>
      </c>
      <c r="M264" s="157">
        <v>570380</v>
      </c>
      <c r="N264" s="153"/>
    </row>
    <row r="265" spans="2:14" x14ac:dyDescent="0.25">
      <c r="B265" s="126" t="s">
        <v>734</v>
      </c>
      <c r="C265" s="126" t="s">
        <v>735</v>
      </c>
      <c r="D265" s="126" t="s">
        <v>736</v>
      </c>
      <c r="E265" s="127"/>
      <c r="F265" s="126" t="s">
        <v>737</v>
      </c>
      <c r="G265" s="90" t="str">
        <f>VLOOKUP(F265,regions!A$2:C$419,3,FALSE)</f>
        <v>Shire district</v>
      </c>
      <c r="H265" s="90" t="str">
        <f>IFERROR(VLOOKUP(F265,classifications!A$3:C$328,3,FALSE),VLOOKUP(F265,classifications!I$2:K$28,3,FALSE))</f>
        <v>Urban with Significant Rural</v>
      </c>
      <c r="I265" s="153">
        <v>0</v>
      </c>
      <c r="J265" s="153">
        <v>13040</v>
      </c>
      <c r="K265" s="153">
        <v>130</v>
      </c>
      <c r="L265" s="153">
        <v>58770</v>
      </c>
      <c r="M265" s="153">
        <v>71940</v>
      </c>
      <c r="N265" s="153"/>
    </row>
    <row r="266" spans="2:14" x14ac:dyDescent="0.25">
      <c r="B266" s="126" t="s">
        <v>738</v>
      </c>
      <c r="C266" s="126" t="s">
        <v>739</v>
      </c>
      <c r="D266" s="126" t="s">
        <v>740</v>
      </c>
      <c r="E266" s="127"/>
      <c r="F266" s="126" t="s">
        <v>741</v>
      </c>
      <c r="G266" s="90" t="str">
        <f>VLOOKUP(F266,regions!A$2:C$419,3,FALSE)</f>
        <v>Shire district</v>
      </c>
      <c r="H266" s="90" t="str">
        <f>IFERROR(VLOOKUP(F266,classifications!A$3:C$328,3,FALSE),VLOOKUP(F266,classifications!I$2:K$28,3,FALSE))</f>
        <v>Predominantly Rural</v>
      </c>
      <c r="I266" s="153">
        <v>0</v>
      </c>
      <c r="J266" s="153">
        <v>5870</v>
      </c>
      <c r="K266" s="153">
        <v>480</v>
      </c>
      <c r="L266" s="153">
        <v>43430</v>
      </c>
      <c r="M266" s="153">
        <v>49780</v>
      </c>
      <c r="N266" s="153"/>
    </row>
    <row r="267" spans="2:14" x14ac:dyDescent="0.25">
      <c r="B267" s="126" t="s">
        <v>742</v>
      </c>
      <c r="C267" s="126" t="s">
        <v>743</v>
      </c>
      <c r="D267" s="126" t="s">
        <v>744</v>
      </c>
      <c r="E267" s="127"/>
      <c r="F267" s="126" t="s">
        <v>745</v>
      </c>
      <c r="G267" s="90" t="str">
        <f>VLOOKUP(F267,regions!A$2:C$419,3,FALSE)</f>
        <v>Shire district</v>
      </c>
      <c r="H267" s="90" t="str">
        <f>IFERROR(VLOOKUP(F267,classifications!A$3:C$328,3,FALSE),VLOOKUP(F267,classifications!I$2:K$28,3,FALSE))</f>
        <v>Predominantly Urban</v>
      </c>
      <c r="I267" s="153">
        <v>0</v>
      </c>
      <c r="J267" s="153">
        <v>6480</v>
      </c>
      <c r="K267" s="153">
        <v>10</v>
      </c>
      <c r="L267" s="153">
        <v>47600</v>
      </c>
      <c r="M267" s="153">
        <v>54090</v>
      </c>
      <c r="N267" s="153"/>
    </row>
    <row r="268" spans="2:14" x14ac:dyDescent="0.25">
      <c r="B268" s="126" t="s">
        <v>746</v>
      </c>
      <c r="C268" s="126" t="s">
        <v>747</v>
      </c>
      <c r="D268" s="126" t="s">
        <v>748</v>
      </c>
      <c r="E268" s="127"/>
      <c r="F268" s="126" t="s">
        <v>749</v>
      </c>
      <c r="G268" s="90" t="str">
        <f>VLOOKUP(F268,regions!A$2:C$419,3,FALSE)</f>
        <v>Shire district</v>
      </c>
      <c r="H268" s="90" t="str">
        <f>IFERROR(VLOOKUP(F268,classifications!A$3:C$328,3,FALSE),VLOOKUP(F268,classifications!I$2:K$28,3,FALSE))</f>
        <v>Predominantly Urban</v>
      </c>
      <c r="I268" s="153">
        <v>2380</v>
      </c>
      <c r="J268" s="153">
        <v>1750</v>
      </c>
      <c r="K268" s="153">
        <v>410</v>
      </c>
      <c r="L268" s="153">
        <v>43920</v>
      </c>
      <c r="M268" s="153">
        <v>48460</v>
      </c>
      <c r="N268" s="153"/>
    </row>
    <row r="269" spans="2:14" x14ac:dyDescent="0.25">
      <c r="B269" s="126" t="s">
        <v>750</v>
      </c>
      <c r="C269" s="126" t="s">
        <v>751</v>
      </c>
      <c r="D269" s="126" t="s">
        <v>752</v>
      </c>
      <c r="E269" s="127"/>
      <c r="F269" s="126" t="s">
        <v>753</v>
      </c>
      <c r="G269" s="90" t="str">
        <f>VLOOKUP(F269,regions!A$2:C$419,3,FALSE)</f>
        <v>Shire district</v>
      </c>
      <c r="H269" s="90" t="str">
        <f>IFERROR(VLOOKUP(F269,classifications!A$3:C$328,3,FALSE),VLOOKUP(F269,classifications!I$2:K$28,3,FALSE))</f>
        <v>Predominantly Urban</v>
      </c>
      <c r="I269" s="153">
        <v>3190</v>
      </c>
      <c r="J269" s="153">
        <v>2890</v>
      </c>
      <c r="K269" s="153">
        <v>760</v>
      </c>
      <c r="L269" s="153">
        <v>30250</v>
      </c>
      <c r="M269" s="153">
        <v>37090</v>
      </c>
      <c r="N269" s="153"/>
    </row>
    <row r="270" spans="2:14" x14ac:dyDescent="0.25">
      <c r="B270" s="126" t="s">
        <v>754</v>
      </c>
      <c r="C270" s="126" t="s">
        <v>755</v>
      </c>
      <c r="D270" s="126" t="s">
        <v>756</v>
      </c>
      <c r="E270" s="127"/>
      <c r="F270" s="126" t="s">
        <v>757</v>
      </c>
      <c r="G270" s="90" t="str">
        <f>VLOOKUP(F270,regions!A$2:C$419,3,FALSE)</f>
        <v>Shire district</v>
      </c>
      <c r="H270" s="90" t="str">
        <f>IFERROR(VLOOKUP(F270,classifications!A$3:C$328,3,FALSE),VLOOKUP(F270,classifications!I$2:K$28,3,FALSE))</f>
        <v>Urban with Significant Rural</v>
      </c>
      <c r="I270" s="153">
        <v>0</v>
      </c>
      <c r="J270" s="153">
        <v>2900</v>
      </c>
      <c r="K270" s="153">
        <v>790</v>
      </c>
      <c r="L270" s="153">
        <v>33340</v>
      </c>
      <c r="M270" s="153">
        <v>37020</v>
      </c>
      <c r="N270" s="153"/>
    </row>
    <row r="271" spans="2:14" x14ac:dyDescent="0.25">
      <c r="B271" s="126" t="s">
        <v>758</v>
      </c>
      <c r="C271" s="126" t="s">
        <v>759</v>
      </c>
      <c r="D271" s="126" t="s">
        <v>760</v>
      </c>
      <c r="E271" s="127"/>
      <c r="F271" s="126" t="s">
        <v>761</v>
      </c>
      <c r="G271" s="90" t="str">
        <f>VLOOKUP(F271,regions!A$2:C$419,3,FALSE)</f>
        <v>Shire district</v>
      </c>
      <c r="H271" s="90" t="str">
        <f>IFERROR(VLOOKUP(F271,classifications!A$3:C$328,3,FALSE),VLOOKUP(F271,classifications!I$2:K$28,3,FALSE))</f>
        <v>Predominantly Urban</v>
      </c>
      <c r="I271" s="153">
        <v>4920</v>
      </c>
      <c r="J271" s="153">
        <v>5310</v>
      </c>
      <c r="K271" s="153">
        <v>0</v>
      </c>
      <c r="L271" s="153">
        <v>42970</v>
      </c>
      <c r="M271" s="153">
        <v>53200</v>
      </c>
      <c r="N271" s="153"/>
    </row>
    <row r="272" spans="2:14" x14ac:dyDescent="0.25">
      <c r="B272" s="126" t="s">
        <v>762</v>
      </c>
      <c r="C272" s="126" t="s">
        <v>763</v>
      </c>
      <c r="D272" s="126" t="s">
        <v>764</v>
      </c>
      <c r="E272" s="127"/>
      <c r="F272" s="126" t="s">
        <v>765</v>
      </c>
      <c r="G272" s="90" t="str">
        <f>VLOOKUP(F272,regions!A$2:C$419,3,FALSE)</f>
        <v>Shire district</v>
      </c>
      <c r="H272" s="90" t="str">
        <f>IFERROR(VLOOKUP(F272,classifications!A$3:C$328,3,FALSE),VLOOKUP(F272,classifications!I$2:K$28,3,FALSE))</f>
        <v>Urban with Significant Rural</v>
      </c>
      <c r="I272" s="153">
        <v>4970</v>
      </c>
      <c r="J272" s="153">
        <v>3270</v>
      </c>
      <c r="K272" s="153">
        <v>310</v>
      </c>
      <c r="L272" s="153">
        <v>72170</v>
      </c>
      <c r="M272" s="153">
        <v>80720</v>
      </c>
      <c r="N272" s="153"/>
    </row>
    <row r="273" spans="2:14" x14ac:dyDescent="0.25">
      <c r="B273" s="126" t="s">
        <v>766</v>
      </c>
      <c r="C273" s="126" t="s">
        <v>767</v>
      </c>
      <c r="D273" s="126" t="s">
        <v>768</v>
      </c>
      <c r="E273" s="127"/>
      <c r="F273" s="126" t="s">
        <v>769</v>
      </c>
      <c r="G273" s="90" t="str">
        <f>VLOOKUP(F273,regions!A$2:C$419,3,FALSE)</f>
        <v>Shire district</v>
      </c>
      <c r="H273" s="90" t="str">
        <f>IFERROR(VLOOKUP(F273,classifications!A$3:C$328,3,FALSE),VLOOKUP(F273,classifications!I$2:K$28,3,FALSE))</f>
        <v>Predominantly Urban</v>
      </c>
      <c r="I273" s="153">
        <v>0</v>
      </c>
      <c r="J273" s="153">
        <v>6090</v>
      </c>
      <c r="K273" s="153">
        <v>2000</v>
      </c>
      <c r="L273" s="153">
        <v>29990</v>
      </c>
      <c r="M273" s="153">
        <v>38080</v>
      </c>
      <c r="N273" s="153"/>
    </row>
    <row r="274" spans="2:14" x14ac:dyDescent="0.25">
      <c r="B274" s="126" t="s">
        <v>770</v>
      </c>
      <c r="C274" s="126" t="s">
        <v>771</v>
      </c>
      <c r="D274" s="126" t="s">
        <v>772</v>
      </c>
      <c r="E274" s="127"/>
      <c r="F274" s="126" t="s">
        <v>773</v>
      </c>
      <c r="G274" s="90" t="str">
        <f>VLOOKUP(F274,regions!A$2:C$419,3,FALSE)</f>
        <v>Shire district</v>
      </c>
      <c r="H274" s="90" t="str">
        <f>IFERROR(VLOOKUP(F274,classifications!A$3:C$328,3,FALSE),VLOOKUP(F274,classifications!I$2:K$28,3,FALSE))</f>
        <v>Urban with Significant Rural</v>
      </c>
      <c r="I274" s="153">
        <v>0</v>
      </c>
      <c r="J274" s="153">
        <v>7230</v>
      </c>
      <c r="K274" s="153">
        <v>700</v>
      </c>
      <c r="L274" s="153">
        <v>42410</v>
      </c>
      <c r="M274" s="153">
        <v>50340</v>
      </c>
      <c r="N274" s="153"/>
    </row>
    <row r="275" spans="2:14" x14ac:dyDescent="0.25">
      <c r="B275" s="126" t="s">
        <v>774</v>
      </c>
      <c r="C275" s="126" t="s">
        <v>775</v>
      </c>
      <c r="D275" s="126" t="s">
        <v>776</v>
      </c>
      <c r="E275" s="127"/>
      <c r="F275" s="126" t="s">
        <v>777</v>
      </c>
      <c r="G275" s="90" t="str">
        <f>VLOOKUP(F275,regions!A$2:C$419,3,FALSE)</f>
        <v>Shire district</v>
      </c>
      <c r="H275" s="90" t="str">
        <f>IFERROR(VLOOKUP(F275,classifications!A$3:C$328,3,FALSE),VLOOKUP(F275,classifications!I$2:K$28,3,FALSE))</f>
        <v>Predominantly Rural</v>
      </c>
      <c r="I275" s="153">
        <v>5020</v>
      </c>
      <c r="J275" s="153">
        <v>2390</v>
      </c>
      <c r="K275" s="153">
        <v>0</v>
      </c>
      <c r="L275" s="153">
        <v>42250</v>
      </c>
      <c r="M275" s="153">
        <v>49660</v>
      </c>
      <c r="N275" s="153"/>
    </row>
    <row r="276" spans="2:14" x14ac:dyDescent="0.25">
      <c r="I276" s="153"/>
      <c r="J276" s="153"/>
      <c r="K276" s="153"/>
      <c r="L276" s="153"/>
      <c r="M276" s="153"/>
      <c r="N276" s="153"/>
    </row>
    <row r="277" spans="2:14" x14ac:dyDescent="0.25">
      <c r="B277" s="126"/>
      <c r="C277" s="126"/>
      <c r="D277" s="126" t="s">
        <v>778</v>
      </c>
      <c r="E277" s="127" t="s">
        <v>779</v>
      </c>
      <c r="F277" s="127" t="s">
        <v>779</v>
      </c>
      <c r="G277" s="90" t="str">
        <f>VLOOKUP(F277,regions!A$2:C$419,3,FALSE)</f>
        <v>Shire county</v>
      </c>
      <c r="I277" s="157">
        <v>33560</v>
      </c>
      <c r="J277" s="157">
        <v>52630</v>
      </c>
      <c r="K277" s="157">
        <v>500</v>
      </c>
      <c r="L277" s="157">
        <v>387350</v>
      </c>
      <c r="M277" s="157">
        <v>474040</v>
      </c>
      <c r="N277" s="153"/>
    </row>
    <row r="278" spans="2:14" x14ac:dyDescent="0.25">
      <c r="B278" s="126" t="s">
        <v>780</v>
      </c>
      <c r="C278" s="126" t="s">
        <v>781</v>
      </c>
      <c r="D278" s="126" t="s">
        <v>782</v>
      </c>
      <c r="E278" s="127"/>
      <c r="F278" s="126" t="s">
        <v>783</v>
      </c>
      <c r="G278" s="90" t="str">
        <f>VLOOKUP(F278,regions!A$2:C$419,3,FALSE)</f>
        <v>Shire district</v>
      </c>
      <c r="H278" s="90" t="str">
        <f>IFERROR(VLOOKUP(F278,classifications!A$3:C$328,3,FALSE),VLOOKUP(F278,classifications!I$2:K$28,3,FALSE))</f>
        <v>Predominantly Urban</v>
      </c>
      <c r="I278" s="153">
        <v>350</v>
      </c>
      <c r="J278" s="153">
        <v>5230</v>
      </c>
      <c r="K278" s="153">
        <v>10</v>
      </c>
      <c r="L278" s="153">
        <v>33960</v>
      </c>
      <c r="M278" s="153">
        <v>39550</v>
      </c>
      <c r="N278" s="153"/>
    </row>
    <row r="279" spans="2:14" x14ac:dyDescent="0.25">
      <c r="B279" s="126" t="s">
        <v>784</v>
      </c>
      <c r="C279" s="126" t="s">
        <v>785</v>
      </c>
      <c r="D279" s="126" t="s">
        <v>786</v>
      </c>
      <c r="E279" s="127"/>
      <c r="F279" s="126" t="s">
        <v>787</v>
      </c>
      <c r="G279" s="90" t="str">
        <f>VLOOKUP(F279,regions!A$2:C$419,3,FALSE)</f>
        <v>Shire district</v>
      </c>
      <c r="H279" s="90" t="str">
        <f>IFERROR(VLOOKUP(F279,classifications!A$3:C$328,3,FALSE),VLOOKUP(F279,classifications!I$2:K$28,3,FALSE))</f>
        <v>Urban with Significant Rural</v>
      </c>
      <c r="I279" s="153">
        <v>10500</v>
      </c>
      <c r="J279" s="153">
        <v>2820</v>
      </c>
      <c r="K279" s="153">
        <v>0</v>
      </c>
      <c r="L279" s="153">
        <v>49310</v>
      </c>
      <c r="M279" s="153">
        <v>62640</v>
      </c>
      <c r="N279" s="153"/>
    </row>
    <row r="280" spans="2:14" x14ac:dyDescent="0.25">
      <c r="B280" s="126" t="s">
        <v>788</v>
      </c>
      <c r="C280" s="126" t="s">
        <v>789</v>
      </c>
      <c r="D280" s="126" t="s">
        <v>1354</v>
      </c>
      <c r="E280" s="127"/>
      <c r="F280" s="126" t="s">
        <v>791</v>
      </c>
      <c r="G280" s="90" t="str">
        <f>VLOOKUP(F280,regions!A$2:C$419,3,FALSE)</f>
        <v>Shire district</v>
      </c>
      <c r="H280" s="90" t="str">
        <f>IFERROR(VLOOKUP(F280,classifications!A$3:C$328,3,FALSE),VLOOKUP(F280,classifications!I$2:K$28,3,FALSE))</f>
        <v>Urban with Significant Rural</v>
      </c>
      <c r="I280" s="153">
        <v>20</v>
      </c>
      <c r="J280" s="153">
        <v>7750</v>
      </c>
      <c r="K280" s="153">
        <v>50</v>
      </c>
      <c r="L280" s="153">
        <v>51620</v>
      </c>
      <c r="M280" s="153">
        <v>59430</v>
      </c>
      <c r="N280" s="153"/>
    </row>
    <row r="281" spans="2:14" x14ac:dyDescent="0.25">
      <c r="B281" s="126" t="s">
        <v>792</v>
      </c>
      <c r="C281" s="126" t="s">
        <v>793</v>
      </c>
      <c r="D281" s="126" t="s">
        <v>794</v>
      </c>
      <c r="E281" s="127"/>
      <c r="F281" s="126" t="s">
        <v>795</v>
      </c>
      <c r="G281" s="90" t="str">
        <f>VLOOKUP(F281,regions!A$2:C$419,3,FALSE)</f>
        <v>Shire district</v>
      </c>
      <c r="H281" s="90" t="str">
        <f>IFERROR(VLOOKUP(F281,classifications!A$3:C$328,3,FALSE),VLOOKUP(F281,classifications!I$2:K$28,3,FALSE))</f>
        <v>Predominantly Urban</v>
      </c>
      <c r="I281" s="153">
        <v>180</v>
      </c>
      <c r="J281" s="153">
        <v>7220</v>
      </c>
      <c r="K281" s="153">
        <v>270</v>
      </c>
      <c r="L281" s="153">
        <v>33820</v>
      </c>
      <c r="M281" s="153">
        <v>41470</v>
      </c>
      <c r="N281" s="153"/>
    </row>
    <row r="282" spans="2:14" x14ac:dyDescent="0.25">
      <c r="B282" s="126" t="s">
        <v>796</v>
      </c>
      <c r="C282" s="126" t="s">
        <v>797</v>
      </c>
      <c r="D282" s="126" t="s">
        <v>798</v>
      </c>
      <c r="E282" s="127"/>
      <c r="F282" s="126" t="s">
        <v>799</v>
      </c>
      <c r="G282" s="90" t="str">
        <f>VLOOKUP(F282,regions!A$2:C$419,3,FALSE)</f>
        <v>Shire district</v>
      </c>
      <c r="H282" s="90" t="str">
        <f>IFERROR(VLOOKUP(F282,classifications!A$3:C$328,3,FALSE),VLOOKUP(F282,classifications!I$2:K$28,3,FALSE))</f>
        <v>Urban with Significant Rural</v>
      </c>
      <c r="I282" s="153">
        <v>0</v>
      </c>
      <c r="J282" s="153">
        <v>10520</v>
      </c>
      <c r="K282" s="153">
        <v>40</v>
      </c>
      <c r="L282" s="153">
        <v>45090</v>
      </c>
      <c r="M282" s="153">
        <v>55650</v>
      </c>
      <c r="N282" s="153"/>
    </row>
    <row r="283" spans="2:14" x14ac:dyDescent="0.25">
      <c r="B283" s="126" t="s">
        <v>800</v>
      </c>
      <c r="C283" s="126" t="s">
        <v>801</v>
      </c>
      <c r="D283" s="126" t="s">
        <v>1361</v>
      </c>
      <c r="E283" s="127"/>
      <c r="F283" s="126" t="s">
        <v>803</v>
      </c>
      <c r="G283" s="90" t="str">
        <f>VLOOKUP(F283,regions!A$2:C$419,3,FALSE)</f>
        <v>Shire district</v>
      </c>
      <c r="H283" s="90" t="str">
        <f>IFERROR(VLOOKUP(F283,classifications!A$3:C$328,3,FALSE),VLOOKUP(F283,classifications!I$2:K$28,3,FALSE))</f>
        <v>Predominantly Urban</v>
      </c>
      <c r="I283" s="153">
        <v>5120</v>
      </c>
      <c r="J283" s="153">
        <v>2250</v>
      </c>
      <c r="K283" s="153">
        <v>0</v>
      </c>
      <c r="L283" s="153">
        <v>51250</v>
      </c>
      <c r="M283" s="153">
        <v>58610</v>
      </c>
      <c r="N283" s="153"/>
    </row>
    <row r="284" spans="2:14" x14ac:dyDescent="0.25">
      <c r="B284" s="126" t="s">
        <v>804</v>
      </c>
      <c r="C284" s="126" t="s">
        <v>805</v>
      </c>
      <c r="D284" s="126" t="s">
        <v>1355</v>
      </c>
      <c r="E284" s="127"/>
      <c r="F284" s="126" t="s">
        <v>807</v>
      </c>
      <c r="G284" s="90" t="str">
        <f>VLOOKUP(F284,regions!A$2:C$419,3,FALSE)</f>
        <v>Shire district</v>
      </c>
      <c r="H284" s="90" t="str">
        <f>IFERROR(VLOOKUP(F284,classifications!A$3:C$328,3,FALSE),VLOOKUP(F284,classifications!I$2:K$28,3,FALSE))</f>
        <v>Predominantly Urban</v>
      </c>
      <c r="I284" s="153">
        <v>8160</v>
      </c>
      <c r="J284" s="153">
        <v>1990</v>
      </c>
      <c r="K284" s="153">
        <v>50</v>
      </c>
      <c r="L284" s="153">
        <v>25650</v>
      </c>
      <c r="M284" s="153">
        <v>35840</v>
      </c>
      <c r="N284" s="153"/>
    </row>
    <row r="285" spans="2:14" x14ac:dyDescent="0.25">
      <c r="B285" s="126" t="s">
        <v>808</v>
      </c>
      <c r="C285" s="126" t="s">
        <v>809</v>
      </c>
      <c r="D285" s="126" t="s">
        <v>810</v>
      </c>
      <c r="E285" s="127"/>
      <c r="F285" s="126" t="s">
        <v>811</v>
      </c>
      <c r="G285" s="90" t="str">
        <f>VLOOKUP(F285,regions!A$2:C$419,3,FALSE)</f>
        <v>Shire district</v>
      </c>
      <c r="H285" s="90" t="str">
        <f>IFERROR(VLOOKUP(F285,classifications!A$3:C$328,3,FALSE),VLOOKUP(F285,classifications!I$2:K$28,3,FALSE))</f>
        <v>Predominantly Urban</v>
      </c>
      <c r="I285" s="153">
        <v>0</v>
      </c>
      <c r="J285" s="153">
        <v>5240</v>
      </c>
      <c r="K285" s="153">
        <v>0</v>
      </c>
      <c r="L285" s="153">
        <v>31280</v>
      </c>
      <c r="M285" s="153">
        <v>36520</v>
      </c>
      <c r="N285" s="153"/>
    </row>
    <row r="286" spans="2:14" x14ac:dyDescent="0.25">
      <c r="B286" s="126" t="s">
        <v>812</v>
      </c>
      <c r="C286" s="126" t="s">
        <v>813</v>
      </c>
      <c r="D286" s="126" t="s">
        <v>814</v>
      </c>
      <c r="E286" s="127"/>
      <c r="F286" s="126" t="s">
        <v>815</v>
      </c>
      <c r="G286" s="90" t="str">
        <f>VLOOKUP(F286,regions!A$2:C$419,3,FALSE)</f>
        <v>Shire district</v>
      </c>
      <c r="H286" s="90" t="str">
        <f>IFERROR(VLOOKUP(F286,classifications!A$3:C$328,3,FALSE),VLOOKUP(F286,classifications!I$2:K$28,3,FALSE))</f>
        <v>Predominantly Urban</v>
      </c>
      <c r="I286" s="153">
        <v>20</v>
      </c>
      <c r="J286" s="153">
        <v>6460</v>
      </c>
      <c r="K286" s="153">
        <v>50</v>
      </c>
      <c r="L286" s="153">
        <v>31820</v>
      </c>
      <c r="M286" s="153">
        <v>38360</v>
      </c>
      <c r="N286" s="153"/>
    </row>
    <row r="287" spans="2:14" x14ac:dyDescent="0.25">
      <c r="B287" s="126" t="s">
        <v>816</v>
      </c>
      <c r="C287" s="126" t="s">
        <v>817</v>
      </c>
      <c r="D287" s="126" t="s">
        <v>1362</v>
      </c>
      <c r="E287" s="127"/>
      <c r="F287" s="126" t="s">
        <v>819</v>
      </c>
      <c r="G287" s="90" t="str">
        <f>VLOOKUP(F287,regions!A$2:C$419,3,FALSE)</f>
        <v>Shire district</v>
      </c>
      <c r="H287" s="90" t="str">
        <f>IFERROR(VLOOKUP(F287,classifications!A$3:C$328,3,FALSE),VLOOKUP(F287,classifications!I$2:K$28,3,FALSE))</f>
        <v>Predominantly Urban</v>
      </c>
      <c r="I287" s="153">
        <v>9210</v>
      </c>
      <c r="J287" s="153">
        <v>3170</v>
      </c>
      <c r="K287" s="153">
        <v>40</v>
      </c>
      <c r="L287" s="153">
        <v>33550</v>
      </c>
      <c r="M287" s="153">
        <v>45970</v>
      </c>
      <c r="N287" s="153"/>
    </row>
    <row r="288" spans="2:14" x14ac:dyDescent="0.25">
      <c r="I288" s="153"/>
      <c r="J288" s="153"/>
      <c r="K288" s="153"/>
      <c r="L288" s="153"/>
      <c r="M288" s="153"/>
      <c r="N288" s="153"/>
    </row>
    <row r="289" spans="2:14" x14ac:dyDescent="0.25">
      <c r="B289" s="126"/>
      <c r="C289" s="126"/>
      <c r="D289" s="126" t="s">
        <v>820</v>
      </c>
      <c r="E289" s="127" t="s">
        <v>821</v>
      </c>
      <c r="F289" s="127" t="s">
        <v>821</v>
      </c>
      <c r="G289" s="90" t="str">
        <f>VLOOKUP(F289,regions!A$2:C$419,3,FALSE)</f>
        <v>Shire county</v>
      </c>
      <c r="I289" s="157">
        <v>31310</v>
      </c>
      <c r="J289" s="157">
        <v>55330</v>
      </c>
      <c r="K289" s="157">
        <v>1410</v>
      </c>
      <c r="L289" s="157">
        <v>553610</v>
      </c>
      <c r="M289" s="157">
        <v>641660</v>
      </c>
      <c r="N289" s="153"/>
    </row>
    <row r="290" spans="2:14" x14ac:dyDescent="0.25">
      <c r="B290" s="126" t="s">
        <v>822</v>
      </c>
      <c r="C290" s="126" t="s">
        <v>823</v>
      </c>
      <c r="D290" s="126" t="s">
        <v>824</v>
      </c>
      <c r="E290" s="127"/>
      <c r="F290" s="126" t="s">
        <v>825</v>
      </c>
      <c r="G290" s="90" t="str">
        <f>VLOOKUP(F290,regions!A$2:C$419,3,FALSE)</f>
        <v>Shire district</v>
      </c>
      <c r="H290" s="90" t="str">
        <f>IFERROR(VLOOKUP(F290,classifications!A$3:C$328,3,FALSE),VLOOKUP(F290,classifications!I$2:K$28,3,FALSE))</f>
        <v>Urban with Significant Rural</v>
      </c>
      <c r="I290" s="153">
        <v>5050</v>
      </c>
      <c r="J290" s="153">
        <v>2230</v>
      </c>
      <c r="K290" s="153">
        <v>0</v>
      </c>
      <c r="L290" s="153">
        <v>43380</v>
      </c>
      <c r="M290" s="153">
        <v>50660</v>
      </c>
      <c r="N290" s="153"/>
    </row>
    <row r="291" spans="2:14" x14ac:dyDescent="0.25">
      <c r="B291" s="126" t="s">
        <v>826</v>
      </c>
      <c r="C291" s="126" t="s">
        <v>827</v>
      </c>
      <c r="D291" s="126" t="s">
        <v>828</v>
      </c>
      <c r="E291" s="127"/>
      <c r="F291" s="126" t="s">
        <v>829</v>
      </c>
      <c r="G291" s="90" t="str">
        <f>VLOOKUP(F291,regions!A$2:C$419,3,FALSE)</f>
        <v>Shire district</v>
      </c>
      <c r="H291" s="90" t="str">
        <f>IFERROR(VLOOKUP(F291,classifications!A$3:C$328,3,FALSE),VLOOKUP(F291,classifications!I$2:K$28,3,FALSE))</f>
        <v>Predominantly Urban</v>
      </c>
      <c r="I291" s="153">
        <v>5220</v>
      </c>
      <c r="J291" s="153">
        <v>2400</v>
      </c>
      <c r="K291" s="153">
        <v>30</v>
      </c>
      <c r="L291" s="153">
        <v>57360</v>
      </c>
      <c r="M291" s="153">
        <v>65010</v>
      </c>
      <c r="N291" s="153"/>
    </row>
    <row r="292" spans="2:14" x14ac:dyDescent="0.25">
      <c r="B292" s="126" t="s">
        <v>830</v>
      </c>
      <c r="C292" s="126" t="s">
        <v>831</v>
      </c>
      <c r="D292" s="126" t="s">
        <v>832</v>
      </c>
      <c r="E292" s="127"/>
      <c r="F292" s="126" t="s">
        <v>833</v>
      </c>
      <c r="G292" s="90" t="str">
        <f>VLOOKUP(F292,regions!A$2:C$419,3,FALSE)</f>
        <v>Shire district</v>
      </c>
      <c r="H292" s="90" t="str">
        <f>IFERROR(VLOOKUP(F292,classifications!A$3:C$328,3,FALSE),VLOOKUP(F292,classifications!I$2:K$28,3,FALSE))</f>
        <v>Predominantly Urban</v>
      </c>
      <c r="I292" s="153">
        <v>4310</v>
      </c>
      <c r="J292" s="153">
        <v>1670</v>
      </c>
      <c r="K292" s="153">
        <v>130</v>
      </c>
      <c r="L292" s="153">
        <v>35860</v>
      </c>
      <c r="M292" s="153">
        <v>41970</v>
      </c>
      <c r="N292" s="153"/>
    </row>
    <row r="293" spans="2:14" x14ac:dyDescent="0.25">
      <c r="B293" s="126" t="s">
        <v>834</v>
      </c>
      <c r="C293" s="126" t="s">
        <v>835</v>
      </c>
      <c r="D293" s="126" t="s">
        <v>836</v>
      </c>
      <c r="E293" s="127"/>
      <c r="F293" s="126" t="s">
        <v>837</v>
      </c>
      <c r="G293" s="90" t="str">
        <f>VLOOKUP(F293,regions!A$2:C$419,3,FALSE)</f>
        <v>Shire district</v>
      </c>
      <c r="H293" s="90" t="str">
        <f>IFERROR(VLOOKUP(F293,classifications!A$3:C$328,3,FALSE),VLOOKUP(F293,classifications!I$2:K$28,3,FALSE))</f>
        <v>Urban with Significant Rural</v>
      </c>
      <c r="I293" s="153">
        <v>4440</v>
      </c>
      <c r="J293" s="153">
        <v>2460</v>
      </c>
      <c r="K293" s="153">
        <v>230</v>
      </c>
      <c r="L293" s="153">
        <v>44780</v>
      </c>
      <c r="M293" s="153">
        <v>51920</v>
      </c>
      <c r="N293" s="153"/>
    </row>
    <row r="294" spans="2:14" x14ac:dyDescent="0.25">
      <c r="B294" s="126" t="s">
        <v>838</v>
      </c>
      <c r="C294" s="126" t="s">
        <v>839</v>
      </c>
      <c r="D294" s="126" t="s">
        <v>840</v>
      </c>
      <c r="E294" s="127"/>
      <c r="F294" s="126" t="s">
        <v>841</v>
      </c>
      <c r="G294" s="90" t="str">
        <f>VLOOKUP(F294,regions!A$2:C$419,3,FALSE)</f>
        <v>Shire district</v>
      </c>
      <c r="H294" s="90" t="str">
        <f>IFERROR(VLOOKUP(F294,classifications!A$3:C$328,3,FALSE),VLOOKUP(F294,classifications!I$2:K$28,3,FALSE))</f>
        <v>Predominantly Urban</v>
      </c>
      <c r="I294" s="153">
        <v>5780</v>
      </c>
      <c r="J294" s="153">
        <v>1470</v>
      </c>
      <c r="K294" s="153">
        <v>40</v>
      </c>
      <c r="L294" s="153">
        <v>34980</v>
      </c>
      <c r="M294" s="153">
        <v>42280</v>
      </c>
      <c r="N294" s="153"/>
    </row>
    <row r="295" spans="2:14" x14ac:dyDescent="0.25">
      <c r="B295" s="126" t="s">
        <v>842</v>
      </c>
      <c r="C295" s="126" t="s">
        <v>843</v>
      </c>
      <c r="D295" s="126" t="s">
        <v>844</v>
      </c>
      <c r="E295" s="127"/>
      <c r="F295" s="126" t="s">
        <v>845</v>
      </c>
      <c r="G295" s="90" t="str">
        <f>VLOOKUP(F295,regions!A$2:C$419,3,FALSE)</f>
        <v>Shire district</v>
      </c>
      <c r="H295" s="90" t="str">
        <f>IFERROR(VLOOKUP(F295,classifications!A$3:C$328,3,FALSE),VLOOKUP(F295,classifications!I$2:K$28,3,FALSE))</f>
        <v>Urban with Significant Rural</v>
      </c>
      <c r="I295" s="153">
        <v>0</v>
      </c>
      <c r="J295" s="153">
        <v>8530</v>
      </c>
      <c r="K295" s="153">
        <v>0</v>
      </c>
      <c r="L295" s="153">
        <v>58500</v>
      </c>
      <c r="M295" s="153">
        <v>67030</v>
      </c>
      <c r="N295" s="153"/>
    </row>
    <row r="296" spans="2:14" x14ac:dyDescent="0.25">
      <c r="B296" s="126" t="s">
        <v>846</v>
      </c>
      <c r="C296" s="126" t="s">
        <v>847</v>
      </c>
      <c r="D296" s="126" t="s">
        <v>848</v>
      </c>
      <c r="E296" s="127"/>
      <c r="F296" s="126" t="s">
        <v>849</v>
      </c>
      <c r="G296" s="90" t="str">
        <f>VLOOKUP(F296,regions!A$2:C$419,3,FALSE)</f>
        <v>Shire district</v>
      </c>
      <c r="H296" s="90" t="str">
        <f>IFERROR(VLOOKUP(F296,classifications!A$3:C$328,3,FALSE),VLOOKUP(F296,classifications!I$2:K$28,3,FALSE))</f>
        <v>Predominantly Rural</v>
      </c>
      <c r="I296" s="153">
        <v>0</v>
      </c>
      <c r="J296" s="153">
        <v>6500</v>
      </c>
      <c r="K296" s="153">
        <v>40</v>
      </c>
      <c r="L296" s="153">
        <v>42160</v>
      </c>
      <c r="M296" s="153">
        <v>48700</v>
      </c>
      <c r="N296" s="153"/>
    </row>
    <row r="297" spans="2:14" x14ac:dyDescent="0.25">
      <c r="B297" s="126" t="s">
        <v>850</v>
      </c>
      <c r="C297" s="126" t="s">
        <v>851</v>
      </c>
      <c r="D297" s="126" t="s">
        <v>852</v>
      </c>
      <c r="E297" s="127"/>
      <c r="F297" s="126" t="s">
        <v>1875</v>
      </c>
      <c r="G297" s="90" t="str">
        <f>VLOOKUP(F297,regions!A$2:C$419,3,FALSE)</f>
        <v>Shire district</v>
      </c>
      <c r="H297" s="90" t="str">
        <f>IFERROR(VLOOKUP(F297,classifications!A$3:C$328,3,FALSE),VLOOKUP(F297,classifications!I$2:K$28,3,FALSE))</f>
        <v>Urban with Significant Rural</v>
      </c>
      <c r="I297" s="153">
        <v>3410</v>
      </c>
      <c r="J297" s="153">
        <v>1920</v>
      </c>
      <c r="K297" s="153">
        <v>300</v>
      </c>
      <c r="L297" s="153">
        <v>44340</v>
      </c>
      <c r="M297" s="153">
        <v>49980</v>
      </c>
      <c r="N297" s="153"/>
    </row>
    <row r="298" spans="2:14" x14ac:dyDescent="0.25">
      <c r="B298" s="126" t="s">
        <v>853</v>
      </c>
      <c r="C298" s="126" t="s">
        <v>854</v>
      </c>
      <c r="D298" s="126" t="s">
        <v>855</v>
      </c>
      <c r="E298" s="127"/>
      <c r="F298" s="126" t="s">
        <v>856</v>
      </c>
      <c r="G298" s="90" t="str">
        <f>VLOOKUP(F298,regions!A$2:C$419,3,FALSE)</f>
        <v>Shire district</v>
      </c>
      <c r="H298" s="90" t="str">
        <f>IFERROR(VLOOKUP(F298,classifications!A$3:C$328,3,FALSE),VLOOKUP(F298,classifications!I$2:K$28,3,FALSE))</f>
        <v>Predominantly Rural</v>
      </c>
      <c r="I298" s="153">
        <v>0</v>
      </c>
      <c r="J298" s="153">
        <v>8180</v>
      </c>
      <c r="K298" s="153">
        <v>20</v>
      </c>
      <c r="L298" s="153">
        <v>50470</v>
      </c>
      <c r="M298" s="153">
        <v>58680</v>
      </c>
      <c r="N298" s="153"/>
    </row>
    <row r="299" spans="2:14" x14ac:dyDescent="0.25">
      <c r="B299" s="126" t="s">
        <v>857</v>
      </c>
      <c r="C299" s="126" t="s">
        <v>858</v>
      </c>
      <c r="D299" s="126" t="s">
        <v>859</v>
      </c>
      <c r="E299" s="127"/>
      <c r="F299" s="126" t="s">
        <v>860</v>
      </c>
      <c r="G299" s="90" t="str">
        <f>VLOOKUP(F299,regions!A$2:C$419,3,FALSE)</f>
        <v>Shire district</v>
      </c>
      <c r="H299" s="90" t="str">
        <f>IFERROR(VLOOKUP(F299,classifications!A$3:C$328,3,FALSE),VLOOKUP(F299,classifications!I$2:K$28,3,FALSE))</f>
        <v>Predominantly Urban</v>
      </c>
      <c r="I299" s="153">
        <v>3070</v>
      </c>
      <c r="J299" s="153">
        <v>4820</v>
      </c>
      <c r="K299" s="153">
        <v>240</v>
      </c>
      <c r="L299" s="153">
        <v>57380</v>
      </c>
      <c r="M299" s="153">
        <v>65510</v>
      </c>
      <c r="N299" s="153"/>
    </row>
    <row r="300" spans="2:14" x14ac:dyDescent="0.25">
      <c r="B300" s="126" t="s">
        <v>861</v>
      </c>
      <c r="C300" s="126" t="s">
        <v>862</v>
      </c>
      <c r="D300" s="126" t="s">
        <v>863</v>
      </c>
      <c r="E300" s="127"/>
      <c r="F300" s="126" t="s">
        <v>864</v>
      </c>
      <c r="G300" s="90" t="str">
        <f>VLOOKUP(F300,regions!A$2:C$419,3,FALSE)</f>
        <v>Shire district</v>
      </c>
      <c r="H300" s="90" t="str">
        <f>IFERROR(VLOOKUP(F300,classifications!A$3:C$328,3,FALSE),VLOOKUP(F300,classifications!I$2:K$28,3,FALSE))</f>
        <v>Urban with Significant Rural</v>
      </c>
      <c r="I300" s="153">
        <v>0</v>
      </c>
      <c r="J300" s="153">
        <v>7930</v>
      </c>
      <c r="K300" s="153">
        <v>370</v>
      </c>
      <c r="L300" s="153">
        <v>42510</v>
      </c>
      <c r="M300" s="153">
        <v>50810</v>
      </c>
      <c r="N300" s="153"/>
    </row>
    <row r="301" spans="2:14" x14ac:dyDescent="0.25">
      <c r="B301" s="126" t="s">
        <v>865</v>
      </c>
      <c r="C301" s="126" t="s">
        <v>866</v>
      </c>
      <c r="D301" s="126" t="s">
        <v>867</v>
      </c>
      <c r="E301" s="127"/>
      <c r="F301" s="126" t="s">
        <v>868</v>
      </c>
      <c r="G301" s="90" t="str">
        <f>VLOOKUP(F301,regions!A$2:C$419,3,FALSE)</f>
        <v>Shire district</v>
      </c>
      <c r="H301" s="90" t="str">
        <f>IFERROR(VLOOKUP(F301,classifications!A$3:C$328,3,FALSE),VLOOKUP(F301,classifications!I$2:K$28,3,FALSE))</f>
        <v>Urban with Significant Rural</v>
      </c>
      <c r="I301" s="153">
        <v>20</v>
      </c>
      <c r="J301" s="153">
        <v>7200</v>
      </c>
      <c r="K301" s="153">
        <v>20</v>
      </c>
      <c r="L301" s="153">
        <v>41880</v>
      </c>
      <c r="M301" s="153">
        <v>49130</v>
      </c>
      <c r="N301" s="153"/>
    </row>
    <row r="302" spans="2:14" x14ac:dyDescent="0.25">
      <c r="I302" s="153"/>
      <c r="J302" s="153"/>
      <c r="K302" s="153"/>
      <c r="L302" s="153"/>
      <c r="M302" s="153"/>
      <c r="N302" s="153"/>
    </row>
    <row r="303" spans="2:14" x14ac:dyDescent="0.25">
      <c r="B303" s="126"/>
      <c r="C303" s="126"/>
      <c r="D303" s="126" t="s">
        <v>869</v>
      </c>
      <c r="E303" s="127" t="s">
        <v>870</v>
      </c>
      <c r="F303" s="127" t="s">
        <v>870</v>
      </c>
      <c r="G303" s="90" t="str">
        <f>VLOOKUP(F303,regions!A$2:C$419,3,FALSE)</f>
        <v>Shire county</v>
      </c>
      <c r="I303" s="157">
        <v>10370</v>
      </c>
      <c r="J303" s="157">
        <v>53580</v>
      </c>
      <c r="K303" s="157">
        <v>670</v>
      </c>
      <c r="L303" s="157">
        <v>461300</v>
      </c>
      <c r="M303" s="157">
        <v>525910</v>
      </c>
      <c r="N303" s="153"/>
    </row>
    <row r="304" spans="2:14" x14ac:dyDescent="0.25">
      <c r="B304" s="126" t="s">
        <v>871</v>
      </c>
      <c r="C304" s="126" t="s">
        <v>872</v>
      </c>
      <c r="D304" s="126" t="s">
        <v>873</v>
      </c>
      <c r="E304" s="127"/>
      <c r="F304" s="126" t="s">
        <v>874</v>
      </c>
      <c r="G304" s="90" t="str">
        <f>VLOOKUP(F304,regions!A$2:C$419,3,FALSE)</f>
        <v>Shire district</v>
      </c>
      <c r="H304" s="90" t="str">
        <f>IFERROR(VLOOKUP(F304,classifications!A$3:C$328,3,FALSE),VLOOKUP(F304,classifications!I$2:K$28,3,FALSE))</f>
        <v>Predominantly Urban</v>
      </c>
      <c r="I304" s="153">
        <v>0</v>
      </c>
      <c r="J304" s="153">
        <v>5840</v>
      </c>
      <c r="K304" s="153">
        <v>40</v>
      </c>
      <c r="L304" s="153">
        <v>34040</v>
      </c>
      <c r="M304" s="153">
        <v>39910</v>
      </c>
      <c r="N304" s="153"/>
    </row>
    <row r="305" spans="2:14" x14ac:dyDescent="0.25">
      <c r="B305" s="126" t="s">
        <v>875</v>
      </c>
      <c r="C305" s="126" t="s">
        <v>876</v>
      </c>
      <c r="D305" s="126" t="s">
        <v>877</v>
      </c>
      <c r="E305" s="127"/>
      <c r="F305" s="126" t="s">
        <v>878</v>
      </c>
      <c r="G305" s="90" t="str">
        <f>VLOOKUP(F305,regions!A$2:C$419,3,FALSE)</f>
        <v>Shire district</v>
      </c>
      <c r="H305" s="90" t="str">
        <f>IFERROR(VLOOKUP(F305,classifications!A$3:C$328,3,FALSE),VLOOKUP(F305,classifications!I$2:K$28,3,FALSE))</f>
        <v>Urban with Significant Rural</v>
      </c>
      <c r="I305" s="153">
        <v>0</v>
      </c>
      <c r="J305" s="153">
        <v>6320</v>
      </c>
      <c r="K305" s="153">
        <v>70</v>
      </c>
      <c r="L305" s="153">
        <v>41570</v>
      </c>
      <c r="M305" s="153">
        <v>47960</v>
      </c>
      <c r="N305" s="153"/>
    </row>
    <row r="306" spans="2:14" x14ac:dyDescent="0.25">
      <c r="B306" s="126" t="s">
        <v>879</v>
      </c>
      <c r="C306" s="126" t="s">
        <v>880</v>
      </c>
      <c r="D306" s="126" t="s">
        <v>881</v>
      </c>
      <c r="E306" s="127"/>
      <c r="F306" s="126" t="s">
        <v>882</v>
      </c>
      <c r="G306" s="90" t="str">
        <f>VLOOKUP(F306,regions!A$2:C$419,3,FALSE)</f>
        <v>Shire district</v>
      </c>
      <c r="H306" s="90" t="str">
        <f>IFERROR(VLOOKUP(F306,classifications!A$3:C$328,3,FALSE),VLOOKUP(F306,classifications!I$2:K$28,3,FALSE))</f>
        <v>Predominantly Urban</v>
      </c>
      <c r="I306" s="153">
        <v>0</v>
      </c>
      <c r="J306" s="153">
        <v>2400</v>
      </c>
      <c r="K306" s="153">
        <v>250</v>
      </c>
      <c r="L306" s="153">
        <v>35010</v>
      </c>
      <c r="M306" s="153">
        <v>37660</v>
      </c>
      <c r="N306" s="153"/>
    </row>
    <row r="307" spans="2:14" x14ac:dyDescent="0.25">
      <c r="B307" s="126" t="s">
        <v>883</v>
      </c>
      <c r="C307" s="126" t="s">
        <v>884</v>
      </c>
      <c r="D307" s="126" t="s">
        <v>885</v>
      </c>
      <c r="E307" s="127"/>
      <c r="F307" s="126" t="s">
        <v>886</v>
      </c>
      <c r="G307" s="90" t="str">
        <f>VLOOKUP(F307,regions!A$2:C$419,3,FALSE)</f>
        <v>Shire district</v>
      </c>
      <c r="H307" s="90" t="str">
        <f>IFERROR(VLOOKUP(F307,classifications!A$3:C$328,3,FALSE),VLOOKUP(F307,classifications!I$2:K$28,3,FALSE))</f>
        <v>Predominantly Urban</v>
      </c>
      <c r="I307" s="153">
        <v>160</v>
      </c>
      <c r="J307" s="153">
        <v>4880</v>
      </c>
      <c r="K307" s="153">
        <v>0</v>
      </c>
      <c r="L307" s="153">
        <v>31010</v>
      </c>
      <c r="M307" s="153">
        <v>36050</v>
      </c>
      <c r="N307" s="153"/>
    </row>
    <row r="308" spans="2:14" x14ac:dyDescent="0.25">
      <c r="B308" s="126" t="s">
        <v>887</v>
      </c>
      <c r="C308" s="126" t="s">
        <v>888</v>
      </c>
      <c r="D308" s="126" t="s">
        <v>889</v>
      </c>
      <c r="E308" s="127"/>
      <c r="F308" s="126" t="s">
        <v>890</v>
      </c>
      <c r="G308" s="90" t="str">
        <f>VLOOKUP(F308,regions!A$2:C$419,3,FALSE)</f>
        <v>Shire district</v>
      </c>
      <c r="H308" s="90" t="str">
        <f>IFERROR(VLOOKUP(F308,classifications!A$3:C$328,3,FALSE),VLOOKUP(F308,classifications!I$2:K$28,3,FALSE))</f>
        <v>Urban with Significant Rural</v>
      </c>
      <c r="I308" s="153">
        <v>3800</v>
      </c>
      <c r="J308" s="153">
        <v>2260</v>
      </c>
      <c r="K308" s="153">
        <v>120</v>
      </c>
      <c r="L308" s="153">
        <v>54850</v>
      </c>
      <c r="M308" s="153">
        <v>61020</v>
      </c>
      <c r="N308" s="153"/>
    </row>
    <row r="309" spans="2:14" x14ac:dyDescent="0.25">
      <c r="B309" s="126" t="s">
        <v>891</v>
      </c>
      <c r="C309" s="126" t="s">
        <v>892</v>
      </c>
      <c r="D309" s="126" t="s">
        <v>893</v>
      </c>
      <c r="E309" s="127"/>
      <c r="F309" s="126" t="s">
        <v>894</v>
      </c>
      <c r="G309" s="90" t="str">
        <f>VLOOKUP(F309,regions!A$2:C$419,3,FALSE)</f>
        <v>Shire district</v>
      </c>
      <c r="H309" s="90" t="str">
        <f>IFERROR(VLOOKUP(F309,classifications!A$3:C$328,3,FALSE),VLOOKUP(F309,classifications!I$2:K$28,3,FALSE))</f>
        <v>Predominantly Urban</v>
      </c>
      <c r="I309" s="153">
        <v>160</v>
      </c>
      <c r="J309" s="153">
        <v>4520</v>
      </c>
      <c r="K309" s="153">
        <v>0</v>
      </c>
      <c r="L309" s="153">
        <v>34790</v>
      </c>
      <c r="M309" s="153">
        <v>39470</v>
      </c>
      <c r="N309" s="153"/>
    </row>
    <row r="310" spans="2:14" x14ac:dyDescent="0.25">
      <c r="B310" s="126" t="s">
        <v>895</v>
      </c>
      <c r="C310" s="126" t="s">
        <v>896</v>
      </c>
      <c r="D310" s="126" t="s">
        <v>897</v>
      </c>
      <c r="E310" s="127"/>
      <c r="F310" s="126" t="s">
        <v>898</v>
      </c>
      <c r="G310" s="90" t="str">
        <f>VLOOKUP(F310,regions!A$2:C$419,3,FALSE)</f>
        <v>Shire district</v>
      </c>
      <c r="H310" s="90" t="str">
        <f>IFERROR(VLOOKUP(F310,classifications!A$3:C$328,3,FALSE),VLOOKUP(F310,classifications!I$2:K$28,3,FALSE))</f>
        <v>Predominantly Urban</v>
      </c>
      <c r="I310" s="153">
        <v>0</v>
      </c>
      <c r="J310" s="153">
        <v>11220</v>
      </c>
      <c r="K310" s="153">
        <v>140</v>
      </c>
      <c r="L310" s="153">
        <v>49250</v>
      </c>
      <c r="M310" s="153">
        <v>60610</v>
      </c>
      <c r="N310" s="153"/>
    </row>
    <row r="311" spans="2:14" x14ac:dyDescent="0.25">
      <c r="B311" s="126" t="s">
        <v>899</v>
      </c>
      <c r="C311" s="126" t="s">
        <v>900</v>
      </c>
      <c r="D311" s="126" t="s">
        <v>901</v>
      </c>
      <c r="E311" s="127"/>
      <c r="F311" s="126" t="s">
        <v>902</v>
      </c>
      <c r="G311" s="90" t="str">
        <f>VLOOKUP(F311,regions!A$2:C$419,3,FALSE)</f>
        <v>Shire district</v>
      </c>
      <c r="H311" s="90" t="str">
        <f>IFERROR(VLOOKUP(F311,classifications!A$3:C$328,3,FALSE),VLOOKUP(F311,classifications!I$2:K$28,3,FALSE))</f>
        <v>Predominantly Rural</v>
      </c>
      <c r="I311" s="153">
        <v>0</v>
      </c>
      <c r="J311" s="153">
        <v>1860</v>
      </c>
      <c r="K311" s="153">
        <v>50</v>
      </c>
      <c r="L311" s="153">
        <v>23420</v>
      </c>
      <c r="M311" s="153">
        <v>25340</v>
      </c>
      <c r="N311" s="153"/>
    </row>
    <row r="312" spans="2:14" x14ac:dyDescent="0.25">
      <c r="B312" s="126" t="s">
        <v>903</v>
      </c>
      <c r="C312" s="126" t="s">
        <v>904</v>
      </c>
      <c r="D312" s="126" t="s">
        <v>905</v>
      </c>
      <c r="E312" s="127"/>
      <c r="F312" s="126" t="s">
        <v>906</v>
      </c>
      <c r="G312" s="90" t="str">
        <f>VLOOKUP(F312,regions!A$2:C$419,3,FALSE)</f>
        <v>Shire district</v>
      </c>
      <c r="H312" s="90" t="str">
        <f>IFERROR(VLOOKUP(F312,classifications!A$3:C$328,3,FALSE),VLOOKUP(F312,classifications!I$2:K$28,3,FALSE))</f>
        <v>Predominantly Urban</v>
      </c>
      <c r="I312" s="153">
        <v>0</v>
      </c>
      <c r="J312" s="153">
        <v>4550</v>
      </c>
      <c r="K312" s="153">
        <v>0</v>
      </c>
      <c r="L312" s="153">
        <v>26570</v>
      </c>
      <c r="M312" s="153">
        <v>31120</v>
      </c>
      <c r="N312" s="153"/>
    </row>
    <row r="313" spans="2:14" x14ac:dyDescent="0.25">
      <c r="B313" s="126" t="s">
        <v>907</v>
      </c>
      <c r="C313" s="126" t="s">
        <v>908</v>
      </c>
      <c r="D313" s="126" t="s">
        <v>909</v>
      </c>
      <c r="E313" s="127"/>
      <c r="F313" s="126" t="s">
        <v>910</v>
      </c>
      <c r="G313" s="90" t="str">
        <f>VLOOKUP(F313,regions!A$2:C$419,3,FALSE)</f>
        <v>Shire district</v>
      </c>
      <c r="H313" s="90" t="str">
        <f>IFERROR(VLOOKUP(F313,classifications!A$3:C$328,3,FALSE),VLOOKUP(F313,classifications!I$2:K$28,3,FALSE))</f>
        <v>Predominantly Urban</v>
      </c>
      <c r="I313" s="153">
        <v>0</v>
      </c>
      <c r="J313" s="153">
        <v>4970</v>
      </c>
      <c r="K313" s="153">
        <v>0</v>
      </c>
      <c r="L313" s="153">
        <v>43090</v>
      </c>
      <c r="M313" s="153">
        <v>48060</v>
      </c>
      <c r="N313" s="153"/>
    </row>
    <row r="314" spans="2:14" x14ac:dyDescent="0.25">
      <c r="B314" s="126" t="s">
        <v>911</v>
      </c>
      <c r="C314" s="126" t="s">
        <v>912</v>
      </c>
      <c r="D314" s="126" t="s">
        <v>913</v>
      </c>
      <c r="E314" s="127"/>
      <c r="F314" s="126" t="s">
        <v>914</v>
      </c>
      <c r="G314" s="90" t="str">
        <f>VLOOKUP(F314,regions!A$2:C$419,3,FALSE)</f>
        <v>Shire district</v>
      </c>
      <c r="H314" s="90" t="str">
        <f>IFERROR(VLOOKUP(F314,classifications!A$3:C$328,3,FALSE),VLOOKUP(F314,classifications!I$2:K$28,3,FALSE))</f>
        <v>Urban with Significant Rural</v>
      </c>
      <c r="I314" s="153">
        <v>6240</v>
      </c>
      <c r="J314" s="153">
        <v>1070</v>
      </c>
      <c r="K314" s="153">
        <v>0</v>
      </c>
      <c r="L314" s="153">
        <v>41030</v>
      </c>
      <c r="M314" s="153">
        <v>48340</v>
      </c>
      <c r="N314" s="153"/>
    </row>
    <row r="315" spans="2:14" x14ac:dyDescent="0.25">
      <c r="B315" s="126" t="s">
        <v>915</v>
      </c>
      <c r="C315" s="126" t="s">
        <v>916</v>
      </c>
      <c r="D315" s="126" t="s">
        <v>917</v>
      </c>
      <c r="E315" s="127"/>
      <c r="F315" s="126" t="s">
        <v>918</v>
      </c>
      <c r="G315" s="90" t="str">
        <f>VLOOKUP(F315,regions!A$2:C$419,3,FALSE)</f>
        <v>Shire district</v>
      </c>
      <c r="H315" s="90" t="str">
        <f>IFERROR(VLOOKUP(F315,classifications!A$3:C$328,3,FALSE),VLOOKUP(F315,classifications!I$2:K$28,3,FALSE))</f>
        <v>Predominantly Rural</v>
      </c>
      <c r="I315" s="153">
        <v>0</v>
      </c>
      <c r="J315" s="153">
        <v>3710</v>
      </c>
      <c r="K315" s="153">
        <v>0</v>
      </c>
      <c r="L315" s="153">
        <v>46680</v>
      </c>
      <c r="M315" s="153">
        <v>50380</v>
      </c>
      <c r="N315" s="153"/>
    </row>
    <row r="316" spans="2:14" x14ac:dyDescent="0.25">
      <c r="I316" s="153"/>
      <c r="J316" s="153"/>
      <c r="K316" s="153"/>
      <c r="L316" s="153"/>
      <c r="M316" s="153"/>
      <c r="N316" s="153"/>
    </row>
    <row r="317" spans="2:14" x14ac:dyDescent="0.25">
      <c r="B317" s="126"/>
      <c r="C317" s="126"/>
      <c r="D317" s="126" t="s">
        <v>919</v>
      </c>
      <c r="E317" s="127" t="s">
        <v>920</v>
      </c>
      <c r="F317" s="127" t="s">
        <v>920</v>
      </c>
      <c r="G317" s="90" t="str">
        <f>VLOOKUP(F317,regions!A$2:C$419,3,FALSE)</f>
        <v>Shire county</v>
      </c>
      <c r="I317" s="157">
        <v>16840</v>
      </c>
      <c r="J317" s="157">
        <v>13140</v>
      </c>
      <c r="K317" s="157">
        <v>10</v>
      </c>
      <c r="L317" s="157">
        <v>250820</v>
      </c>
      <c r="M317" s="157">
        <v>280820</v>
      </c>
      <c r="N317" s="153"/>
    </row>
    <row r="318" spans="2:14" x14ac:dyDescent="0.25">
      <c r="B318" s="126" t="s">
        <v>921</v>
      </c>
      <c r="C318" s="126" t="s">
        <v>922</v>
      </c>
      <c r="D318" s="126" t="s">
        <v>923</v>
      </c>
      <c r="E318" s="127"/>
      <c r="F318" s="126" t="s">
        <v>924</v>
      </c>
      <c r="G318" s="90" t="str">
        <f>VLOOKUP(F318,regions!A$2:C$419,3,FALSE)</f>
        <v>Shire district</v>
      </c>
      <c r="H318" s="90" t="str">
        <f>IFERROR(VLOOKUP(F318,classifications!A$3:C$328,3,FALSE),VLOOKUP(F318,classifications!I$2:K$28,3,FALSE))</f>
        <v>Predominantly Urban</v>
      </c>
      <c r="I318" s="153">
        <v>0</v>
      </c>
      <c r="J318" s="153">
        <v>3090</v>
      </c>
      <c r="K318" s="153">
        <v>0</v>
      </c>
      <c r="L318" s="153">
        <v>37140</v>
      </c>
      <c r="M318" s="153">
        <v>40230</v>
      </c>
      <c r="N318" s="153"/>
    </row>
    <row r="319" spans="2:14" x14ac:dyDescent="0.25">
      <c r="B319" s="126" t="s">
        <v>925</v>
      </c>
      <c r="C319" s="126" t="s">
        <v>926</v>
      </c>
      <c r="D319" s="126" t="s">
        <v>927</v>
      </c>
      <c r="E319" s="127"/>
      <c r="F319" s="126" t="s">
        <v>928</v>
      </c>
      <c r="G319" s="90" t="str">
        <f>VLOOKUP(F319,regions!A$2:C$419,3,FALSE)</f>
        <v>Shire district</v>
      </c>
      <c r="H319" s="90" t="str">
        <f>IFERROR(VLOOKUP(F319,classifications!A$3:C$328,3,FALSE),VLOOKUP(F319,classifications!I$2:K$28,3,FALSE))</f>
        <v>Predominantly Urban</v>
      </c>
      <c r="I319" s="153">
        <v>5820</v>
      </c>
      <c r="J319" s="153">
        <v>2750</v>
      </c>
      <c r="K319" s="153">
        <v>10</v>
      </c>
      <c r="L319" s="153">
        <v>61830</v>
      </c>
      <c r="M319" s="153">
        <v>70420</v>
      </c>
      <c r="N319" s="153"/>
    </row>
    <row r="320" spans="2:14" x14ac:dyDescent="0.25">
      <c r="B320" s="126" t="s">
        <v>929</v>
      </c>
      <c r="C320" s="126" t="s">
        <v>930</v>
      </c>
      <c r="D320" s="126" t="s">
        <v>931</v>
      </c>
      <c r="E320" s="127"/>
      <c r="F320" s="126" t="s">
        <v>932</v>
      </c>
      <c r="G320" s="90" t="str">
        <f>VLOOKUP(F320,regions!A$2:C$419,3,FALSE)</f>
        <v>Shire district</v>
      </c>
      <c r="H320" s="90" t="str">
        <f>IFERROR(VLOOKUP(F320,classifications!A$3:C$328,3,FALSE),VLOOKUP(F320,classifications!I$2:K$28,3,FALSE))</f>
        <v>Predominantly Rural</v>
      </c>
      <c r="I320" s="153">
        <v>0</v>
      </c>
      <c r="J320" s="153">
        <v>2980</v>
      </c>
      <c r="K320" s="153">
        <v>0</v>
      </c>
      <c r="L320" s="153">
        <v>33660</v>
      </c>
      <c r="M320" s="153">
        <v>36640</v>
      </c>
      <c r="N320" s="153"/>
    </row>
    <row r="321" spans="2:14" x14ac:dyDescent="0.25">
      <c r="B321" s="126" t="s">
        <v>933</v>
      </c>
      <c r="C321" s="126" t="s">
        <v>934</v>
      </c>
      <c r="D321" s="126" t="s">
        <v>935</v>
      </c>
      <c r="E321" s="127"/>
      <c r="F321" s="126" t="s">
        <v>936</v>
      </c>
      <c r="G321" s="90" t="str">
        <f>VLOOKUP(F321,regions!A$2:C$419,3,FALSE)</f>
        <v>Shire district</v>
      </c>
      <c r="H321" s="90" t="str">
        <f>IFERROR(VLOOKUP(F321,classifications!A$3:C$328,3,FALSE),VLOOKUP(F321,classifications!I$2:K$28,3,FALSE))</f>
        <v>Predominantly Rural</v>
      </c>
      <c r="I321" s="153">
        <v>3410</v>
      </c>
      <c r="J321" s="153">
        <v>1620</v>
      </c>
      <c r="K321" s="153">
        <v>0</v>
      </c>
      <c r="L321" s="153">
        <v>42480</v>
      </c>
      <c r="M321" s="153">
        <v>47510</v>
      </c>
      <c r="N321" s="153"/>
    </row>
    <row r="322" spans="2:14" x14ac:dyDescent="0.25">
      <c r="B322" s="126" t="s">
        <v>937</v>
      </c>
      <c r="C322" s="126" t="s">
        <v>938</v>
      </c>
      <c r="D322" s="126" t="s">
        <v>939</v>
      </c>
      <c r="E322" s="127"/>
      <c r="F322" s="126" t="s">
        <v>940</v>
      </c>
      <c r="G322" s="90" t="str">
        <f>VLOOKUP(F322,regions!A$2:C$419,3,FALSE)</f>
        <v>Shire district</v>
      </c>
      <c r="H322" s="90" t="str">
        <f>IFERROR(VLOOKUP(F322,classifications!A$3:C$328,3,FALSE),VLOOKUP(F322,classifications!I$2:K$28,3,FALSE))</f>
        <v>Predominantly Rural</v>
      </c>
      <c r="I322" s="153">
        <v>1880</v>
      </c>
      <c r="J322" s="153">
        <v>610</v>
      </c>
      <c r="K322" s="153">
        <v>0</v>
      </c>
      <c r="L322" s="153">
        <v>19920</v>
      </c>
      <c r="M322" s="153">
        <v>22410</v>
      </c>
      <c r="N322" s="153"/>
    </row>
    <row r="323" spans="2:14" x14ac:dyDescent="0.25">
      <c r="B323" s="126" t="s">
        <v>941</v>
      </c>
      <c r="C323" s="126" t="s">
        <v>942</v>
      </c>
      <c r="D323" s="126" t="s">
        <v>943</v>
      </c>
      <c r="E323" s="127"/>
      <c r="F323" s="126" t="s">
        <v>944</v>
      </c>
      <c r="G323" s="90" t="str">
        <f>VLOOKUP(F323,regions!A$2:C$419,3,FALSE)</f>
        <v>Shire district</v>
      </c>
      <c r="H323" s="90" t="str">
        <f>IFERROR(VLOOKUP(F323,classifications!A$3:C$328,3,FALSE),VLOOKUP(F323,classifications!I$2:K$28,3,FALSE))</f>
        <v>Predominantly Rural</v>
      </c>
      <c r="I323" s="153">
        <v>4460</v>
      </c>
      <c r="J323" s="153">
        <v>1560</v>
      </c>
      <c r="K323" s="153">
        <v>0</v>
      </c>
      <c r="L323" s="153">
        <v>34980</v>
      </c>
      <c r="M323" s="153">
        <v>41010</v>
      </c>
      <c r="N323" s="153"/>
    </row>
    <row r="324" spans="2:14" x14ac:dyDescent="0.25">
      <c r="B324" s="126" t="s">
        <v>945</v>
      </c>
      <c r="C324" s="126" t="s">
        <v>946</v>
      </c>
      <c r="D324" s="126" t="s">
        <v>947</v>
      </c>
      <c r="E324" s="127"/>
      <c r="F324" s="126" t="s">
        <v>948</v>
      </c>
      <c r="G324" s="90" t="str">
        <f>VLOOKUP(F324,regions!A$2:C$419,3,FALSE)</f>
        <v>Shire district</v>
      </c>
      <c r="H324" s="90" t="str">
        <f>IFERROR(VLOOKUP(F324,classifications!A$3:C$328,3,FALSE),VLOOKUP(F324,classifications!I$2:K$28,3,FALSE))</f>
        <v>Predominantly Urban</v>
      </c>
      <c r="I324" s="153">
        <v>1260</v>
      </c>
      <c r="J324" s="153">
        <v>530</v>
      </c>
      <c r="K324" s="153">
        <v>0</v>
      </c>
      <c r="L324" s="153">
        <v>20810</v>
      </c>
      <c r="M324" s="153">
        <v>22600</v>
      </c>
      <c r="N324" s="153"/>
    </row>
    <row r="325" spans="2:14" x14ac:dyDescent="0.25">
      <c r="I325" s="153"/>
      <c r="J325" s="153"/>
      <c r="K325" s="153"/>
      <c r="L325" s="153"/>
      <c r="M325" s="153"/>
      <c r="N325" s="153"/>
    </row>
    <row r="326" spans="2:14" x14ac:dyDescent="0.25">
      <c r="B326" s="126"/>
      <c r="C326" s="126"/>
      <c r="D326" s="126" t="s">
        <v>949</v>
      </c>
      <c r="E326" s="127" t="s">
        <v>950</v>
      </c>
      <c r="F326" s="127" t="s">
        <v>950</v>
      </c>
      <c r="G326" s="90" t="str">
        <f>VLOOKUP(F326,regions!A$2:C$419,3,FALSE)</f>
        <v>Shire county</v>
      </c>
      <c r="I326" s="157">
        <v>21870</v>
      </c>
      <c r="J326" s="157">
        <v>22480</v>
      </c>
      <c r="K326" s="157">
        <v>2130</v>
      </c>
      <c r="L326" s="157">
        <v>279440</v>
      </c>
      <c r="M326" s="157">
        <v>325920</v>
      </c>
      <c r="N326" s="153"/>
    </row>
    <row r="327" spans="2:14" x14ac:dyDescent="0.25">
      <c r="B327" s="126" t="s">
        <v>951</v>
      </c>
      <c r="C327" s="126" t="s">
        <v>952</v>
      </c>
      <c r="D327" s="126" t="s">
        <v>953</v>
      </c>
      <c r="E327" s="127"/>
      <c r="F327" s="126" t="s">
        <v>954</v>
      </c>
      <c r="G327" s="90" t="str">
        <f>VLOOKUP(F327,regions!A$2:C$419,3,FALSE)</f>
        <v>Shire district</v>
      </c>
      <c r="H327" s="90" t="str">
        <f>IFERROR(VLOOKUP(F327,classifications!A$3:C$328,3,FALSE),VLOOKUP(F327,classifications!I$2:K$28,3,FALSE))</f>
        <v>Urban with Significant Rural</v>
      </c>
      <c r="I327" s="153">
        <v>0</v>
      </c>
      <c r="J327" s="153">
        <v>5290</v>
      </c>
      <c r="K327" s="153">
        <v>450</v>
      </c>
      <c r="L327" s="153">
        <v>22770</v>
      </c>
      <c r="M327" s="153">
        <v>28500</v>
      </c>
      <c r="N327" s="153"/>
    </row>
    <row r="328" spans="2:14" x14ac:dyDescent="0.25">
      <c r="B328" s="126" t="s">
        <v>955</v>
      </c>
      <c r="C328" s="126" t="s">
        <v>956</v>
      </c>
      <c r="D328" s="126" t="s">
        <v>957</v>
      </c>
      <c r="E328" s="127"/>
      <c r="F328" s="126" t="s">
        <v>958</v>
      </c>
      <c r="G328" s="90" t="str">
        <f>VLOOKUP(F328,regions!A$2:C$419,3,FALSE)</f>
        <v>Shire district</v>
      </c>
      <c r="H328" s="90" t="str">
        <f>IFERROR(VLOOKUP(F328,classifications!A$3:C$328,3,FALSE),VLOOKUP(F328,classifications!I$2:K$28,3,FALSE))</f>
        <v>Predominantly Rural</v>
      </c>
      <c r="I328" s="153">
        <v>0</v>
      </c>
      <c r="J328" s="153">
        <v>6980</v>
      </c>
      <c r="K328" s="153">
        <v>460</v>
      </c>
      <c r="L328" s="153">
        <v>58150</v>
      </c>
      <c r="M328" s="153">
        <v>65600</v>
      </c>
      <c r="N328" s="153"/>
    </row>
    <row r="329" spans="2:14" x14ac:dyDescent="0.25">
      <c r="B329" s="126" t="s">
        <v>959</v>
      </c>
      <c r="C329" s="126" t="s">
        <v>960</v>
      </c>
      <c r="D329" s="126" t="s">
        <v>961</v>
      </c>
      <c r="E329" s="127"/>
      <c r="F329" s="126" t="s">
        <v>962</v>
      </c>
      <c r="G329" s="90" t="str">
        <f>VLOOKUP(F329,regions!A$2:C$419,3,FALSE)</f>
        <v>Shire district</v>
      </c>
      <c r="H329" s="90" t="str">
        <f>IFERROR(VLOOKUP(F329,classifications!A$3:C$328,3,FALSE),VLOOKUP(F329,classifications!I$2:K$28,3,FALSE))</f>
        <v>Predominantly Urban</v>
      </c>
      <c r="I329" s="153">
        <v>7910</v>
      </c>
      <c r="J329" s="153">
        <v>1690</v>
      </c>
      <c r="K329" s="153">
        <v>0</v>
      </c>
      <c r="L329" s="153">
        <v>33600</v>
      </c>
      <c r="M329" s="153">
        <v>43200</v>
      </c>
      <c r="N329" s="153"/>
    </row>
    <row r="330" spans="2:14" x14ac:dyDescent="0.25">
      <c r="B330" s="126" t="s">
        <v>963</v>
      </c>
      <c r="C330" s="126" t="s">
        <v>964</v>
      </c>
      <c r="D330" s="126" t="s">
        <v>965</v>
      </c>
      <c r="E330" s="127"/>
      <c r="F330" s="126" t="s">
        <v>966</v>
      </c>
      <c r="G330" s="90" t="str">
        <f>VLOOKUP(F330,regions!A$2:C$419,3,FALSE)</f>
        <v>Shire district</v>
      </c>
      <c r="H330" s="90" t="str">
        <f>IFERROR(VLOOKUP(F330,classifications!A$3:C$328,3,FALSE),VLOOKUP(F330,classifications!I$2:K$28,3,FALSE))</f>
        <v>Predominantly Rural</v>
      </c>
      <c r="I330" s="153">
        <v>3830</v>
      </c>
      <c r="J330" s="153">
        <v>1140</v>
      </c>
      <c r="K330" s="153">
        <v>970</v>
      </c>
      <c r="L330" s="153">
        <v>42500</v>
      </c>
      <c r="M330" s="153">
        <v>48440</v>
      </c>
      <c r="N330" s="153"/>
    </row>
    <row r="331" spans="2:14" x14ac:dyDescent="0.25">
      <c r="B331" s="126" t="s">
        <v>967</v>
      </c>
      <c r="C331" s="126" t="s">
        <v>968</v>
      </c>
      <c r="D331" s="126" t="s">
        <v>969</v>
      </c>
      <c r="E331" s="127"/>
      <c r="F331" s="126" t="s">
        <v>970</v>
      </c>
      <c r="G331" s="90" t="str">
        <f>VLOOKUP(F331,regions!A$2:C$419,3,FALSE)</f>
        <v>Shire district</v>
      </c>
      <c r="H331" s="90" t="str">
        <f>IFERROR(VLOOKUP(F331,classifications!A$3:C$328,3,FALSE),VLOOKUP(F331,classifications!I$2:K$28,3,FALSE))</f>
        <v>Predominantly Rural</v>
      </c>
      <c r="I331" s="153">
        <v>3920</v>
      </c>
      <c r="J331" s="153">
        <v>930</v>
      </c>
      <c r="K331" s="153">
        <v>0</v>
      </c>
      <c r="L331" s="153">
        <v>34170</v>
      </c>
      <c r="M331" s="153">
        <v>39030</v>
      </c>
      <c r="N331" s="153"/>
    </row>
    <row r="332" spans="2:14" x14ac:dyDescent="0.25">
      <c r="B332" s="126" t="s">
        <v>971</v>
      </c>
      <c r="C332" s="126" t="s">
        <v>972</v>
      </c>
      <c r="D332" s="126" t="s">
        <v>973</v>
      </c>
      <c r="E332" s="127"/>
      <c r="F332" s="126" t="s">
        <v>974</v>
      </c>
      <c r="G332" s="90" t="str">
        <f>VLOOKUP(F332,regions!A$2:C$419,3,FALSE)</f>
        <v>Shire district</v>
      </c>
      <c r="H332" s="90" t="str">
        <f>IFERROR(VLOOKUP(F332,classifications!A$3:C$328,3,FALSE),VLOOKUP(F332,classifications!I$2:K$28,3,FALSE))</f>
        <v>Predominantly Rural</v>
      </c>
      <c r="I332" s="153">
        <v>6210</v>
      </c>
      <c r="J332" s="153">
        <v>1830</v>
      </c>
      <c r="K332" s="153">
        <v>70</v>
      </c>
      <c r="L332" s="153">
        <v>52390</v>
      </c>
      <c r="M332" s="153">
        <v>60500</v>
      </c>
      <c r="N332" s="153"/>
    </row>
    <row r="333" spans="2:14" x14ac:dyDescent="0.25">
      <c r="B333" s="126" t="s">
        <v>975</v>
      </c>
      <c r="C333" s="126" t="s">
        <v>976</v>
      </c>
      <c r="D333" s="126" t="s">
        <v>977</v>
      </c>
      <c r="E333" s="127"/>
      <c r="F333" s="126" t="s">
        <v>978</v>
      </c>
      <c r="G333" s="90" t="str">
        <f>VLOOKUP(F333,regions!A$2:C$419,3,FALSE)</f>
        <v>Shire district</v>
      </c>
      <c r="H333" s="90" t="str">
        <f>IFERROR(VLOOKUP(F333,classifications!A$3:C$328,3,FALSE),VLOOKUP(F333,classifications!I$2:K$28,3,FALSE))</f>
        <v>Predominantly Rural</v>
      </c>
      <c r="I333" s="153">
        <v>0</v>
      </c>
      <c r="J333" s="153">
        <v>4620</v>
      </c>
      <c r="K333" s="153">
        <v>180</v>
      </c>
      <c r="L333" s="153">
        <v>35850</v>
      </c>
      <c r="M333" s="153">
        <v>40660</v>
      </c>
      <c r="N333" s="153"/>
    </row>
    <row r="334" spans="2:14" x14ac:dyDescent="0.25">
      <c r="I334" s="153"/>
      <c r="J334" s="153"/>
      <c r="K334" s="153"/>
      <c r="L334" s="153"/>
      <c r="M334" s="153"/>
      <c r="N334" s="153"/>
    </row>
    <row r="335" spans="2:14" x14ac:dyDescent="0.25">
      <c r="B335" s="126"/>
      <c r="C335" s="126"/>
      <c r="D335" s="126" t="s">
        <v>979</v>
      </c>
      <c r="E335" s="127" t="s">
        <v>980</v>
      </c>
      <c r="F335" s="127" t="s">
        <v>980</v>
      </c>
      <c r="G335" s="90" t="str">
        <f>VLOOKUP(F335,regions!A$2:C$419,3,FALSE)</f>
        <v>Shire county</v>
      </c>
      <c r="I335" s="157">
        <v>21660</v>
      </c>
      <c r="J335" s="157">
        <v>42390</v>
      </c>
      <c r="K335" s="157">
        <v>1310</v>
      </c>
      <c r="L335" s="157">
        <v>341380</v>
      </c>
      <c r="M335" s="157">
        <v>406730</v>
      </c>
      <c r="N335" s="153"/>
    </row>
    <row r="336" spans="2:14" x14ac:dyDescent="0.25">
      <c r="B336" s="126" t="s">
        <v>981</v>
      </c>
      <c r="C336" s="126" t="s">
        <v>982</v>
      </c>
      <c r="D336" s="126" t="s">
        <v>983</v>
      </c>
      <c r="E336" s="127"/>
      <c r="F336" s="126" t="s">
        <v>984</v>
      </c>
      <c r="G336" s="90" t="str">
        <f>VLOOKUP(F336,regions!A$2:C$419,3,FALSE)</f>
        <v>Shire district</v>
      </c>
      <c r="H336" s="90" t="str">
        <f>IFERROR(VLOOKUP(F336,classifications!A$3:C$328,3,FALSE),VLOOKUP(F336,classifications!I$2:K$28,3,FALSE))</f>
        <v>Predominantly Rural</v>
      </c>
      <c r="I336" s="153">
        <v>10</v>
      </c>
      <c r="J336" s="153">
        <v>8190</v>
      </c>
      <c r="K336" s="153">
        <v>370</v>
      </c>
      <c r="L336" s="153">
        <v>49530</v>
      </c>
      <c r="M336" s="153">
        <v>58100</v>
      </c>
      <c r="N336" s="153"/>
    </row>
    <row r="337" spans="2:14" x14ac:dyDescent="0.25">
      <c r="B337" s="126" t="s">
        <v>985</v>
      </c>
      <c r="C337" s="126" t="s">
        <v>986</v>
      </c>
      <c r="D337" s="126" t="s">
        <v>987</v>
      </c>
      <c r="E337" s="127"/>
      <c r="F337" s="126" t="s">
        <v>988</v>
      </c>
      <c r="G337" s="90" t="str">
        <f>VLOOKUP(F337,regions!A$2:C$419,3,FALSE)</f>
        <v>Shire district</v>
      </c>
      <c r="H337" s="90" t="str">
        <f>IFERROR(VLOOKUP(F337,classifications!A$3:C$328,3,FALSE),VLOOKUP(F337,classifications!I$2:K$28,3,FALSE))</f>
        <v>Urban with Significant Rural</v>
      </c>
      <c r="I337" s="153">
        <v>0</v>
      </c>
      <c r="J337" s="153">
        <v>4870</v>
      </c>
      <c r="K337" s="153">
        <v>140</v>
      </c>
      <c r="L337" s="153">
        <v>50260</v>
      </c>
      <c r="M337" s="153">
        <v>55270</v>
      </c>
      <c r="N337" s="153"/>
    </row>
    <row r="338" spans="2:14" x14ac:dyDescent="0.25">
      <c r="B338" s="126" t="s">
        <v>989</v>
      </c>
      <c r="C338" s="126" t="s">
        <v>990</v>
      </c>
      <c r="D338" s="126" t="s">
        <v>991</v>
      </c>
      <c r="E338" s="127"/>
      <c r="F338" s="126" t="s">
        <v>992</v>
      </c>
      <c r="G338" s="90" t="str">
        <f>VLOOKUP(F338,regions!A$2:C$419,3,FALSE)</f>
        <v>Shire district</v>
      </c>
      <c r="H338" s="90" t="str">
        <f>IFERROR(VLOOKUP(F338,classifications!A$3:C$328,3,FALSE),VLOOKUP(F338,classifications!I$2:K$28,3,FALSE))</f>
        <v>Urban with Significant Rural</v>
      </c>
      <c r="I338" s="153">
        <v>6020</v>
      </c>
      <c r="J338" s="153">
        <v>1760</v>
      </c>
      <c r="K338" s="153">
        <v>20</v>
      </c>
      <c r="L338" s="153">
        <v>36920</v>
      </c>
      <c r="M338" s="153">
        <v>44720</v>
      </c>
      <c r="N338" s="153"/>
    </row>
    <row r="339" spans="2:14" x14ac:dyDescent="0.25">
      <c r="B339" s="126" t="s">
        <v>993</v>
      </c>
      <c r="C339" s="126" t="s">
        <v>994</v>
      </c>
      <c r="D339" s="126" t="s">
        <v>995</v>
      </c>
      <c r="E339" s="127"/>
      <c r="F339" s="126" t="s">
        <v>996</v>
      </c>
      <c r="G339" s="90" t="str">
        <f>VLOOKUP(F339,regions!A$2:C$419,3,FALSE)</f>
        <v>Shire district</v>
      </c>
      <c r="H339" s="90" t="str">
        <f>IFERROR(VLOOKUP(F339,classifications!A$3:C$328,3,FALSE),VLOOKUP(F339,classifications!I$2:K$28,3,FALSE))</f>
        <v>Predominantly Rural</v>
      </c>
      <c r="I339" s="153">
        <v>0</v>
      </c>
      <c r="J339" s="153">
        <v>9600</v>
      </c>
      <c r="K339" s="153">
        <v>740</v>
      </c>
      <c r="L339" s="153">
        <v>64570</v>
      </c>
      <c r="M339" s="153">
        <v>74910</v>
      </c>
      <c r="N339" s="153"/>
    </row>
    <row r="340" spans="2:14" x14ac:dyDescent="0.25">
      <c r="B340" s="126" t="s">
        <v>997</v>
      </c>
      <c r="C340" s="126" t="s">
        <v>998</v>
      </c>
      <c r="D340" s="126" t="s">
        <v>999</v>
      </c>
      <c r="E340" s="127"/>
      <c r="F340" s="126" t="s">
        <v>1000</v>
      </c>
      <c r="G340" s="90" t="str">
        <f>VLOOKUP(F340,regions!A$2:C$419,3,FALSE)</f>
        <v>Shire district</v>
      </c>
      <c r="H340" s="90" t="str">
        <f>IFERROR(VLOOKUP(F340,classifications!A$3:C$328,3,FALSE),VLOOKUP(F340,classifications!I$2:K$28,3,FALSE))</f>
        <v>Predominantly Rural</v>
      </c>
      <c r="I340" s="153">
        <v>0</v>
      </c>
      <c r="J340" s="153">
        <v>6290</v>
      </c>
      <c r="K340" s="153">
        <v>10</v>
      </c>
      <c r="L340" s="153">
        <v>47510</v>
      </c>
      <c r="M340" s="153">
        <v>53800</v>
      </c>
      <c r="N340" s="153"/>
    </row>
    <row r="341" spans="2:14" x14ac:dyDescent="0.25">
      <c r="B341" s="126" t="s">
        <v>1001</v>
      </c>
      <c r="C341" s="126" t="s">
        <v>1002</v>
      </c>
      <c r="D341" s="126" t="s">
        <v>1003</v>
      </c>
      <c r="E341" s="127"/>
      <c r="F341" s="126" t="s">
        <v>1004</v>
      </c>
      <c r="G341" s="90" t="str">
        <f>VLOOKUP(F341,regions!A$2:C$419,3,FALSE)</f>
        <v>Shire district</v>
      </c>
      <c r="H341" s="90" t="str">
        <f>IFERROR(VLOOKUP(F341,classifications!A$3:C$328,3,FALSE),VLOOKUP(F341,classifications!I$2:K$28,3,FALSE))</f>
        <v>Predominantly Urban</v>
      </c>
      <c r="I341" s="153">
        <v>15620</v>
      </c>
      <c r="J341" s="153">
        <v>5200</v>
      </c>
      <c r="K341" s="153">
        <v>0</v>
      </c>
      <c r="L341" s="153">
        <v>43160</v>
      </c>
      <c r="M341" s="153">
        <v>63970</v>
      </c>
      <c r="N341" s="153"/>
    </row>
    <row r="342" spans="2:14" x14ac:dyDescent="0.25">
      <c r="B342" s="126" t="s">
        <v>1005</v>
      </c>
      <c r="C342" s="126" t="s">
        <v>1006</v>
      </c>
      <c r="D342" s="126" t="s">
        <v>1007</v>
      </c>
      <c r="E342" s="127"/>
      <c r="F342" s="126" t="s">
        <v>1008</v>
      </c>
      <c r="G342" s="90" t="str">
        <f>VLOOKUP(F342,regions!A$2:C$419,3,FALSE)</f>
        <v>Shire district</v>
      </c>
      <c r="H342" s="90" t="str">
        <f>IFERROR(VLOOKUP(F342,classifications!A$3:C$328,3,FALSE),VLOOKUP(F342,classifications!I$2:K$28,3,FALSE))</f>
        <v>Predominantly Rural</v>
      </c>
      <c r="I342" s="153">
        <v>10</v>
      </c>
      <c r="J342" s="153">
        <v>6490</v>
      </c>
      <c r="K342" s="153">
        <v>20</v>
      </c>
      <c r="L342" s="153">
        <v>49440</v>
      </c>
      <c r="M342" s="153">
        <v>55960</v>
      </c>
      <c r="N342" s="153"/>
    </row>
    <row r="343" spans="2:14" x14ac:dyDescent="0.25">
      <c r="I343" s="153"/>
      <c r="J343" s="153"/>
      <c r="K343" s="153"/>
      <c r="L343" s="153"/>
      <c r="M343" s="153"/>
      <c r="N343" s="153"/>
    </row>
    <row r="344" spans="2:14" x14ac:dyDescent="0.25">
      <c r="B344" s="126"/>
      <c r="C344" s="126"/>
      <c r="D344" s="126" t="s">
        <v>1009</v>
      </c>
      <c r="E344" s="127" t="s">
        <v>1010</v>
      </c>
      <c r="F344" s="127" t="s">
        <v>1010</v>
      </c>
      <c r="G344" s="90" t="str">
        <f>VLOOKUP(F344,regions!A$2:C$419,3,FALSE)</f>
        <v>Shire county</v>
      </c>
      <c r="I344" s="156">
        <v>20670</v>
      </c>
      <c r="J344" s="156">
        <v>26640</v>
      </c>
      <c r="K344" s="156">
        <v>60</v>
      </c>
      <c r="L344" s="156">
        <v>254890</v>
      </c>
      <c r="M344" s="156">
        <v>302260</v>
      </c>
      <c r="N344" s="153"/>
    </row>
    <row r="345" spans="2:14" x14ac:dyDescent="0.25">
      <c r="B345" s="126" t="s">
        <v>1011</v>
      </c>
      <c r="C345" s="126" t="s">
        <v>1012</v>
      </c>
      <c r="D345" s="126" t="s">
        <v>1013</v>
      </c>
      <c r="E345" s="127"/>
      <c r="F345" s="126" t="s">
        <v>1014</v>
      </c>
      <c r="G345" s="90" t="str">
        <f>VLOOKUP(F345,regions!A$2:C$419,3,FALSE)</f>
        <v>Shire district</v>
      </c>
      <c r="H345" s="90" t="str">
        <f>IFERROR(VLOOKUP(F345,classifications!A$3:C$328,3,FALSE),VLOOKUP(F345,classifications!I$2:K$28,3,FALSE))</f>
        <v>Predominantly Urban</v>
      </c>
      <c r="I345" s="153">
        <v>4840</v>
      </c>
      <c r="J345" s="153">
        <v>1040</v>
      </c>
      <c r="K345" s="153">
        <v>0</v>
      </c>
      <c r="L345" s="153">
        <v>21270</v>
      </c>
      <c r="M345" s="153">
        <v>27150</v>
      </c>
      <c r="N345" s="153"/>
    </row>
    <row r="346" spans="2:14" x14ac:dyDescent="0.25">
      <c r="B346" s="126" t="s">
        <v>1015</v>
      </c>
      <c r="C346" s="126" t="s">
        <v>1016</v>
      </c>
      <c r="D346" s="126" t="s">
        <v>1017</v>
      </c>
      <c r="E346" s="127"/>
      <c r="F346" s="126" t="s">
        <v>1018</v>
      </c>
      <c r="G346" s="90" t="str">
        <f>VLOOKUP(F346,regions!A$2:C$419,3,FALSE)</f>
        <v>Shire district</v>
      </c>
      <c r="H346" s="90" t="str">
        <f>IFERROR(VLOOKUP(F346,classifications!A$3:C$328,3,FALSE),VLOOKUP(F346,classifications!I$2:K$28,3,FALSE))</f>
        <v>Predominantly Rural</v>
      </c>
      <c r="I346" s="153">
        <v>0</v>
      </c>
      <c r="J346" s="153">
        <v>4700</v>
      </c>
      <c r="K346" s="153">
        <v>0</v>
      </c>
      <c r="L346" s="153">
        <v>28190</v>
      </c>
      <c r="M346" s="153">
        <v>32880</v>
      </c>
      <c r="N346" s="153"/>
    </row>
    <row r="347" spans="2:14" x14ac:dyDescent="0.25">
      <c r="B347" s="126" t="s">
        <v>1019</v>
      </c>
      <c r="C347" s="126" t="s">
        <v>1020</v>
      </c>
      <c r="D347" s="126" t="s">
        <v>1021</v>
      </c>
      <c r="E347" s="127"/>
      <c r="F347" s="126" t="s">
        <v>1022</v>
      </c>
      <c r="G347" s="90" t="str">
        <f>VLOOKUP(F347,regions!A$2:C$419,3,FALSE)</f>
        <v>Shire district</v>
      </c>
      <c r="H347" s="90" t="str">
        <f>IFERROR(VLOOKUP(F347,classifications!A$3:C$328,3,FALSE),VLOOKUP(F347,classifications!I$2:K$28,3,FALSE))</f>
        <v>Predominantly Rural</v>
      </c>
      <c r="I347" s="153">
        <v>0</v>
      </c>
      <c r="J347" s="153">
        <v>4970</v>
      </c>
      <c r="K347" s="153">
        <v>10</v>
      </c>
      <c r="L347" s="153">
        <v>32790</v>
      </c>
      <c r="M347" s="153">
        <v>37760</v>
      </c>
      <c r="N347" s="153"/>
    </row>
    <row r="348" spans="2:14" x14ac:dyDescent="0.25">
      <c r="B348" s="126" t="s">
        <v>1023</v>
      </c>
      <c r="C348" s="126" t="s">
        <v>1024</v>
      </c>
      <c r="D348" s="126" t="s">
        <v>1025</v>
      </c>
      <c r="E348" s="127"/>
      <c r="F348" s="126" t="s">
        <v>1026</v>
      </c>
      <c r="G348" s="90" t="str">
        <f>VLOOKUP(F348,regions!A$2:C$419,3,FALSE)</f>
        <v>Shire district</v>
      </c>
      <c r="H348" s="90" t="str">
        <f>IFERROR(VLOOKUP(F348,classifications!A$3:C$328,3,FALSE),VLOOKUP(F348,classifications!I$2:K$28,3,FALSE))</f>
        <v>Predominantly Urban</v>
      </c>
      <c r="I348" s="153">
        <v>3780</v>
      </c>
      <c r="J348" s="153">
        <v>1990</v>
      </c>
      <c r="K348" s="153">
        <v>10</v>
      </c>
      <c r="L348" s="153">
        <v>36340</v>
      </c>
      <c r="M348" s="153">
        <v>42130</v>
      </c>
      <c r="N348" s="153"/>
    </row>
    <row r="349" spans="2:14" x14ac:dyDescent="0.25">
      <c r="B349" s="126" t="s">
        <v>1027</v>
      </c>
      <c r="C349" s="126" t="s">
        <v>1028</v>
      </c>
      <c r="D349" s="126" t="s">
        <v>1029</v>
      </c>
      <c r="E349" s="127"/>
      <c r="F349" s="126" t="s">
        <v>1030</v>
      </c>
      <c r="G349" s="90" t="str">
        <f>VLOOKUP(F349,regions!A$2:C$419,3,FALSE)</f>
        <v>Shire district</v>
      </c>
      <c r="H349" s="90" t="str">
        <f>IFERROR(VLOOKUP(F349,classifications!A$3:C$328,3,FALSE),VLOOKUP(F349,classifications!I$2:K$28,3,FALSE))</f>
        <v>Predominantly Urban</v>
      </c>
      <c r="I349" s="153">
        <v>12050</v>
      </c>
      <c r="J349" s="153">
        <v>4130</v>
      </c>
      <c r="K349" s="153">
        <v>30</v>
      </c>
      <c r="L349" s="153">
        <v>76220</v>
      </c>
      <c r="M349" s="153">
        <v>92420</v>
      </c>
      <c r="N349" s="153"/>
    </row>
    <row r="350" spans="2:14" x14ac:dyDescent="0.25">
      <c r="B350" s="126" t="s">
        <v>1031</v>
      </c>
      <c r="C350" s="126" t="s">
        <v>1032</v>
      </c>
      <c r="D350" s="126" t="s">
        <v>1033</v>
      </c>
      <c r="E350" s="127"/>
      <c r="F350" s="126" t="s">
        <v>1034</v>
      </c>
      <c r="G350" s="90" t="str">
        <f>VLOOKUP(F350,regions!A$2:C$419,3,FALSE)</f>
        <v>Shire district</v>
      </c>
      <c r="H350" s="90" t="str">
        <f>IFERROR(VLOOKUP(F350,classifications!A$3:C$328,3,FALSE),VLOOKUP(F350,classifications!I$2:K$28,3,FALSE))</f>
        <v>Predominantly Rural</v>
      </c>
      <c r="I350" s="153">
        <v>0</v>
      </c>
      <c r="J350" s="153">
        <v>3850</v>
      </c>
      <c r="K350" s="153">
        <v>20</v>
      </c>
      <c r="L350" s="153">
        <v>32720</v>
      </c>
      <c r="M350" s="153">
        <v>36590</v>
      </c>
      <c r="N350" s="153"/>
    </row>
    <row r="351" spans="2:14" x14ac:dyDescent="0.25">
      <c r="B351" s="126" t="s">
        <v>1035</v>
      </c>
      <c r="C351" s="126" t="s">
        <v>1036</v>
      </c>
      <c r="D351" s="126" t="s">
        <v>1037</v>
      </c>
      <c r="E351" s="127"/>
      <c r="F351" s="126" t="s">
        <v>1038</v>
      </c>
      <c r="G351" s="90" t="str">
        <f>VLOOKUP(F351,regions!A$2:C$419,3,FALSE)</f>
        <v>Shire district</v>
      </c>
      <c r="H351" s="90" t="str">
        <f>IFERROR(VLOOKUP(F351,classifications!A$3:C$328,3,FALSE),VLOOKUP(F351,classifications!I$2:K$28,3,FALSE))</f>
        <v>Urban with Significant Rural</v>
      </c>
      <c r="I351" s="153">
        <v>0</v>
      </c>
      <c r="J351" s="153">
        <v>5970</v>
      </c>
      <c r="K351" s="153">
        <v>0</v>
      </c>
      <c r="L351" s="153">
        <v>27360</v>
      </c>
      <c r="M351" s="153">
        <v>33340</v>
      </c>
      <c r="N351" s="153"/>
    </row>
    <row r="352" spans="2:14" x14ac:dyDescent="0.25">
      <c r="I352" s="153"/>
      <c r="J352" s="153"/>
      <c r="K352" s="153"/>
      <c r="L352" s="153"/>
      <c r="M352" s="153"/>
      <c r="N352" s="153"/>
    </row>
    <row r="353" spans="2:14" x14ac:dyDescent="0.25">
      <c r="B353" s="126"/>
      <c r="C353" s="126"/>
      <c r="D353" s="126" t="s">
        <v>1542</v>
      </c>
      <c r="E353" s="127" t="s">
        <v>1543</v>
      </c>
      <c r="F353" s="126"/>
      <c r="I353" s="131"/>
      <c r="J353" s="131"/>
      <c r="K353" s="131"/>
      <c r="L353" s="131"/>
      <c r="M353" s="131"/>
      <c r="N353" s="153"/>
    </row>
    <row r="354" spans="2:14" x14ac:dyDescent="0.25">
      <c r="B354" s="126" t="s">
        <v>1544</v>
      </c>
      <c r="C354" s="126" t="s">
        <v>1545</v>
      </c>
      <c r="D354" s="126" t="s">
        <v>1546</v>
      </c>
      <c r="E354" s="127"/>
      <c r="F354" s="126" t="s">
        <v>1547</v>
      </c>
      <c r="G354" s="126"/>
      <c r="H354" s="126"/>
      <c r="I354" s="131"/>
      <c r="J354" s="131"/>
      <c r="K354" s="131"/>
      <c r="L354" s="131"/>
      <c r="M354" s="131"/>
      <c r="N354" s="153"/>
    </row>
    <row r="355" spans="2:14" x14ac:dyDescent="0.25">
      <c r="B355" s="126" t="s">
        <v>1548</v>
      </c>
      <c r="C355" s="126" t="s">
        <v>1549</v>
      </c>
      <c r="D355" s="126" t="s">
        <v>1550</v>
      </c>
      <c r="E355" s="127"/>
      <c r="F355" s="126" t="s">
        <v>1551</v>
      </c>
      <c r="G355" s="126"/>
      <c r="H355" s="126"/>
      <c r="I355" s="131"/>
      <c r="J355" s="131"/>
      <c r="K355" s="131"/>
      <c r="L355" s="131"/>
      <c r="M355" s="131"/>
      <c r="N355" s="153"/>
    </row>
    <row r="356" spans="2:14" x14ac:dyDescent="0.25">
      <c r="B356" s="126" t="s">
        <v>1552</v>
      </c>
      <c r="C356" s="126" t="s">
        <v>1553</v>
      </c>
      <c r="D356" s="126" t="s">
        <v>1554</v>
      </c>
      <c r="E356" s="127"/>
      <c r="F356" s="126" t="s">
        <v>1555</v>
      </c>
      <c r="G356" s="126"/>
      <c r="H356" s="126"/>
      <c r="I356" s="131"/>
      <c r="J356" s="131"/>
      <c r="K356" s="131"/>
      <c r="L356" s="131"/>
      <c r="M356" s="131"/>
      <c r="N356" s="153"/>
    </row>
    <row r="357" spans="2:14" x14ac:dyDescent="0.25">
      <c r="B357" s="126" t="s">
        <v>1556</v>
      </c>
      <c r="C357" s="126" t="s">
        <v>1557</v>
      </c>
      <c r="D357" s="126" t="s">
        <v>1558</v>
      </c>
      <c r="E357" s="127"/>
      <c r="F357" s="126" t="s">
        <v>1559</v>
      </c>
      <c r="G357" s="126"/>
      <c r="H357" s="126"/>
      <c r="I357" s="131"/>
      <c r="J357" s="131"/>
      <c r="K357" s="131"/>
      <c r="L357" s="131"/>
      <c r="M357" s="131"/>
      <c r="N357" s="153"/>
    </row>
    <row r="358" spans="2:14" x14ac:dyDescent="0.25">
      <c r="B358" s="126" t="s">
        <v>1560</v>
      </c>
      <c r="C358" s="126" t="s">
        <v>1561</v>
      </c>
      <c r="D358" s="126" t="s">
        <v>1562</v>
      </c>
      <c r="E358" s="127"/>
      <c r="F358" s="126" t="s">
        <v>1563</v>
      </c>
      <c r="G358" s="126"/>
      <c r="H358" s="126"/>
      <c r="I358" s="131"/>
      <c r="J358" s="131"/>
      <c r="K358" s="131"/>
      <c r="L358" s="131"/>
      <c r="M358" s="131"/>
      <c r="N358" s="153"/>
    </row>
    <row r="359" spans="2:14" x14ac:dyDescent="0.25">
      <c r="B359" s="126" t="s">
        <v>1564</v>
      </c>
      <c r="C359" s="126" t="s">
        <v>1565</v>
      </c>
      <c r="D359" s="126" t="s">
        <v>1566</v>
      </c>
      <c r="E359" s="127"/>
      <c r="F359" s="126" t="s">
        <v>1567</v>
      </c>
      <c r="G359" s="126"/>
      <c r="H359" s="126"/>
      <c r="I359" s="131"/>
      <c r="J359" s="131"/>
      <c r="K359" s="131"/>
      <c r="L359" s="131"/>
      <c r="M359" s="131"/>
      <c r="N359" s="153"/>
    </row>
    <row r="360" spans="2:14" x14ac:dyDescent="0.25">
      <c r="I360" s="153"/>
      <c r="J360" s="153"/>
      <c r="K360" s="153"/>
      <c r="L360" s="153"/>
      <c r="M360" s="153"/>
      <c r="N360" s="153"/>
    </row>
    <row r="361" spans="2:14" x14ac:dyDescent="0.25">
      <c r="B361" s="126"/>
      <c r="C361" s="126"/>
      <c r="D361" s="126" t="s">
        <v>1039</v>
      </c>
      <c r="E361" s="127" t="s">
        <v>1040</v>
      </c>
      <c r="F361" s="127" t="s">
        <v>1040</v>
      </c>
      <c r="G361" s="90" t="str">
        <f>VLOOKUP(F361,regions!A$2:C$419,3,FALSE)</f>
        <v>Shire county</v>
      </c>
      <c r="I361" s="157">
        <v>8660</v>
      </c>
      <c r="J361" s="157">
        <v>21780</v>
      </c>
      <c r="K361" s="157">
        <v>3130</v>
      </c>
      <c r="L361" s="157">
        <v>246660</v>
      </c>
      <c r="M361" s="156">
        <v>280220</v>
      </c>
      <c r="N361" s="153"/>
    </row>
    <row r="362" spans="2:14" x14ac:dyDescent="0.25">
      <c r="B362" s="126" t="s">
        <v>1041</v>
      </c>
      <c r="C362" s="126" t="s">
        <v>1042</v>
      </c>
      <c r="D362" s="126" t="s">
        <v>1043</v>
      </c>
      <c r="E362" s="127"/>
      <c r="F362" s="126" t="s">
        <v>1044</v>
      </c>
      <c r="G362" s="90" t="str">
        <f>VLOOKUP(F362,regions!A$2:C$419,3,FALSE)</f>
        <v>Shire district</v>
      </c>
      <c r="H362" s="90" t="str">
        <f>IFERROR(VLOOKUP(F362,classifications!A$3:C$328,3,FALSE),VLOOKUP(F362,classifications!I$2:K$28,3,FALSE))</f>
        <v>Predominantly Rural</v>
      </c>
      <c r="I362" s="153">
        <v>0</v>
      </c>
      <c r="J362" s="153">
        <v>2380</v>
      </c>
      <c r="K362" s="153">
        <v>0</v>
      </c>
      <c r="L362" s="153">
        <v>25020</v>
      </c>
      <c r="M362" s="153">
        <v>27410</v>
      </c>
      <c r="N362" s="153"/>
    </row>
    <row r="363" spans="2:14" x14ac:dyDescent="0.25">
      <c r="B363" s="126" t="s">
        <v>1045</v>
      </c>
      <c r="C363" s="126" t="s">
        <v>1046</v>
      </c>
      <c r="D363" s="126" t="s">
        <v>1047</v>
      </c>
      <c r="E363" s="127"/>
      <c r="F363" s="126" t="s">
        <v>1048</v>
      </c>
      <c r="G363" s="90" t="str">
        <f>VLOOKUP(F363,regions!A$2:C$419,3,FALSE)</f>
        <v>Shire district</v>
      </c>
      <c r="H363" s="90" t="str">
        <f>IFERROR(VLOOKUP(F363,classifications!A$3:C$328,3,FALSE),VLOOKUP(F363,classifications!I$2:K$28,3,FALSE))</f>
        <v>Predominantly Rural</v>
      </c>
      <c r="I363" s="153">
        <v>0</v>
      </c>
      <c r="J363" s="153">
        <v>5110</v>
      </c>
      <c r="K363" s="153">
        <v>850</v>
      </c>
      <c r="L363" s="153">
        <v>34190</v>
      </c>
      <c r="M363" s="153">
        <v>40150</v>
      </c>
      <c r="N363" s="153"/>
    </row>
    <row r="364" spans="2:14" x14ac:dyDescent="0.25">
      <c r="B364" s="126" t="s">
        <v>1049</v>
      </c>
      <c r="C364" s="126" t="s">
        <v>1050</v>
      </c>
      <c r="D364" s="126" t="s">
        <v>1051</v>
      </c>
      <c r="E364" s="127"/>
      <c r="F364" s="126" t="s">
        <v>1052</v>
      </c>
      <c r="G364" s="90" t="str">
        <f>VLOOKUP(F364,regions!A$2:C$419,3,FALSE)</f>
        <v>Shire district</v>
      </c>
      <c r="H364" s="90" t="str">
        <f>IFERROR(VLOOKUP(F364,classifications!A$3:C$328,3,FALSE),VLOOKUP(F364,classifications!I$2:K$28,3,FALSE))</f>
        <v>Urban with Significant Rural</v>
      </c>
      <c r="I364" s="153">
        <v>3920</v>
      </c>
      <c r="J364" s="153">
        <v>2640</v>
      </c>
      <c r="K364" s="153">
        <v>650</v>
      </c>
      <c r="L364" s="153">
        <v>63510</v>
      </c>
      <c r="M364" s="153">
        <v>70710</v>
      </c>
      <c r="N364" s="153"/>
    </row>
    <row r="365" spans="2:14" x14ac:dyDescent="0.25">
      <c r="B365" s="126" t="s">
        <v>1053</v>
      </c>
      <c r="C365" s="126" t="s">
        <v>1054</v>
      </c>
      <c r="D365" s="126" t="s">
        <v>1055</v>
      </c>
      <c r="E365" s="127"/>
      <c r="F365" s="126" t="s">
        <v>1056</v>
      </c>
      <c r="G365" s="90" t="str">
        <f>VLOOKUP(F365,regions!A$2:C$419,3,FALSE)</f>
        <v>Shire district</v>
      </c>
      <c r="H365" s="90" t="str">
        <f>IFERROR(VLOOKUP(F365,classifications!A$3:C$328,3,FALSE),VLOOKUP(F365,classifications!I$2:K$28,3,FALSE))</f>
        <v>Predominantly Rural</v>
      </c>
      <c r="I365" s="153">
        <v>1580</v>
      </c>
      <c r="J365" s="153">
        <v>710</v>
      </c>
      <c r="K365" s="153">
        <v>1590</v>
      </c>
      <c r="L365" s="153">
        <v>19200</v>
      </c>
      <c r="M365" s="153">
        <v>23080</v>
      </c>
      <c r="N365" s="153"/>
    </row>
    <row r="366" spans="2:14" x14ac:dyDescent="0.25">
      <c r="B366" s="126" t="s">
        <v>1057</v>
      </c>
      <c r="C366" s="126" t="s">
        <v>1058</v>
      </c>
      <c r="D366" s="126" t="s">
        <v>1059</v>
      </c>
      <c r="E366" s="127"/>
      <c r="F366" s="126" t="s">
        <v>1060</v>
      </c>
      <c r="G366" s="90" t="str">
        <f>VLOOKUP(F366,regions!A$2:C$419,3,FALSE)</f>
        <v>Shire district</v>
      </c>
      <c r="H366" s="90" t="str">
        <f>IFERROR(VLOOKUP(F366,classifications!A$3:C$328,3,FALSE),VLOOKUP(F366,classifications!I$2:K$28,3,FALSE))</f>
        <v>Predominantly Rural</v>
      </c>
      <c r="I366" s="153">
        <v>0</v>
      </c>
      <c r="J366" s="153">
        <v>3090</v>
      </c>
      <c r="K366" s="153">
        <v>30</v>
      </c>
      <c r="L366" s="153">
        <v>22060</v>
      </c>
      <c r="M366" s="153">
        <v>25180</v>
      </c>
      <c r="N366" s="153"/>
    </row>
    <row r="367" spans="2:14" x14ac:dyDescent="0.25">
      <c r="B367" s="126" t="s">
        <v>1061</v>
      </c>
      <c r="C367" s="126" t="s">
        <v>1062</v>
      </c>
      <c r="D367" s="126" t="s">
        <v>1063</v>
      </c>
      <c r="E367" s="127"/>
      <c r="F367" s="126" t="s">
        <v>1064</v>
      </c>
      <c r="G367" s="90" t="str">
        <f>VLOOKUP(F367,regions!A$2:C$419,3,FALSE)</f>
        <v>Shire district</v>
      </c>
      <c r="H367" s="90" t="str">
        <f>IFERROR(VLOOKUP(F367,classifications!A$3:C$328,3,FALSE),VLOOKUP(F367,classifications!I$2:K$28,3,FALSE))</f>
        <v>Urban with Significant Rural</v>
      </c>
      <c r="I367" s="153">
        <v>0</v>
      </c>
      <c r="J367" s="153">
        <v>6400</v>
      </c>
      <c r="K367" s="153">
        <v>10</v>
      </c>
      <c r="L367" s="153">
        <v>50460</v>
      </c>
      <c r="M367" s="153">
        <v>56870</v>
      </c>
      <c r="N367" s="153"/>
    </row>
    <row r="368" spans="2:14" x14ac:dyDescent="0.25">
      <c r="B368" s="126" t="s">
        <v>1065</v>
      </c>
      <c r="C368" s="126" t="s">
        <v>1066</v>
      </c>
      <c r="D368" s="126" t="s">
        <v>1067</v>
      </c>
      <c r="E368" s="127"/>
      <c r="F368" s="126" t="s">
        <v>1068</v>
      </c>
      <c r="G368" s="90" t="str">
        <f>VLOOKUP(F368,regions!A$2:C$419,3,FALSE)</f>
        <v>Shire district</v>
      </c>
      <c r="H368" s="90" t="str">
        <f>IFERROR(VLOOKUP(F368,classifications!A$3:C$328,3,FALSE),VLOOKUP(F368,classifications!I$2:K$28,3,FALSE))</f>
        <v>Predominantly Rural</v>
      </c>
      <c r="I368" s="153">
        <v>3160</v>
      </c>
      <c r="J368" s="153">
        <v>1450</v>
      </c>
      <c r="K368" s="153">
        <v>0</v>
      </c>
      <c r="L368" s="153">
        <v>32220</v>
      </c>
      <c r="M368" s="153">
        <v>36820</v>
      </c>
      <c r="N368" s="153"/>
    </row>
    <row r="369" spans="2:14" x14ac:dyDescent="0.25">
      <c r="I369" s="153"/>
      <c r="J369" s="153"/>
      <c r="K369" s="153"/>
      <c r="L369" s="153"/>
      <c r="M369" s="153"/>
      <c r="N369" s="153"/>
    </row>
    <row r="370" spans="2:14" x14ac:dyDescent="0.25">
      <c r="B370" s="126"/>
      <c r="C370" s="126"/>
      <c r="D370" s="126" t="s">
        <v>1069</v>
      </c>
      <c r="E370" s="127" t="s">
        <v>1070</v>
      </c>
      <c r="F370" s="127" t="s">
        <v>1070</v>
      </c>
      <c r="G370" s="90" t="str">
        <f>VLOOKUP(F370,regions!A$2:C$419,3,FALSE)</f>
        <v>Shire county</v>
      </c>
      <c r="I370" s="156">
        <v>30720</v>
      </c>
      <c r="J370" s="156">
        <v>17650</v>
      </c>
      <c r="K370" s="156">
        <v>230</v>
      </c>
      <c r="L370" s="156">
        <v>301940</v>
      </c>
      <c r="M370" s="156">
        <v>350550</v>
      </c>
      <c r="N370" s="153"/>
    </row>
    <row r="371" spans="2:14" x14ac:dyDescent="0.25">
      <c r="B371" s="126" t="s">
        <v>1071</v>
      </c>
      <c r="C371" s="126" t="s">
        <v>1072</v>
      </c>
      <c r="D371" s="126" t="s">
        <v>1073</v>
      </c>
      <c r="E371" s="127"/>
      <c r="F371" s="126" t="s">
        <v>1074</v>
      </c>
      <c r="G371" s="90" t="str">
        <f>VLOOKUP(F371,regions!A$2:C$419,3,FALSE)</f>
        <v>Shire district</v>
      </c>
      <c r="H371" s="90" t="str">
        <f>IFERROR(VLOOKUP(F371,classifications!A$3:C$328,3,FALSE),VLOOKUP(F371,classifications!I$2:K$28,3,FALSE))</f>
        <v>Predominantly Urban</v>
      </c>
      <c r="I371" s="153">
        <v>6880</v>
      </c>
      <c r="J371" s="153">
        <v>1850</v>
      </c>
      <c r="K371" s="153">
        <v>0</v>
      </c>
      <c r="L371" s="153">
        <v>44920</v>
      </c>
      <c r="M371" s="153">
        <v>53640</v>
      </c>
      <c r="N371" s="153"/>
    </row>
    <row r="372" spans="2:14" x14ac:dyDescent="0.25">
      <c r="B372" s="126" t="s">
        <v>1075</v>
      </c>
      <c r="C372" s="126" t="s">
        <v>1076</v>
      </c>
      <c r="D372" s="126" t="s">
        <v>1077</v>
      </c>
      <c r="E372" s="127"/>
      <c r="F372" s="126" t="s">
        <v>1078</v>
      </c>
      <c r="G372" s="90" t="str">
        <f>VLOOKUP(F372,regions!A$2:C$419,3,FALSE)</f>
        <v>Shire district</v>
      </c>
      <c r="H372" s="90" t="str">
        <f>IFERROR(VLOOKUP(F372,classifications!A$3:C$328,3,FALSE),VLOOKUP(F372,classifications!I$2:K$28,3,FALSE))</f>
        <v>Predominantly Rural</v>
      </c>
      <c r="I372" s="153">
        <v>6920</v>
      </c>
      <c r="J372" s="153">
        <v>1200</v>
      </c>
      <c r="K372" s="153">
        <v>0</v>
      </c>
      <c r="L372" s="153">
        <v>41800</v>
      </c>
      <c r="M372" s="153">
        <v>49920</v>
      </c>
      <c r="N372" s="153"/>
    </row>
    <row r="373" spans="2:14" x14ac:dyDescent="0.25">
      <c r="B373" s="126" t="s">
        <v>1079</v>
      </c>
      <c r="C373" s="126" t="s">
        <v>1080</v>
      </c>
      <c r="D373" s="126" t="s">
        <v>1081</v>
      </c>
      <c r="E373" s="127"/>
      <c r="F373" s="126" t="s">
        <v>1082</v>
      </c>
      <c r="G373" s="90" t="str">
        <f>VLOOKUP(F373,regions!A$2:C$419,3,FALSE)</f>
        <v>Shire district</v>
      </c>
      <c r="H373" s="90" t="str">
        <f>IFERROR(VLOOKUP(F373,classifications!A$3:C$328,3,FALSE),VLOOKUP(F373,classifications!I$2:K$28,3,FALSE))</f>
        <v>Predominantly Urban</v>
      </c>
      <c r="I373" s="153">
        <v>4630</v>
      </c>
      <c r="J373" s="153">
        <v>1140</v>
      </c>
      <c r="K373" s="153">
        <v>190</v>
      </c>
      <c r="L373" s="153">
        <v>42920</v>
      </c>
      <c r="M373" s="153">
        <v>48880</v>
      </c>
      <c r="N373" s="153"/>
    </row>
    <row r="374" spans="2:14" x14ac:dyDescent="0.25">
      <c r="B374" s="126" t="s">
        <v>1083</v>
      </c>
      <c r="C374" s="126" t="s">
        <v>1084</v>
      </c>
      <c r="D374" s="126" t="s">
        <v>1085</v>
      </c>
      <c r="E374" s="127"/>
      <c r="F374" s="126" t="s">
        <v>1086</v>
      </c>
      <c r="G374" s="90" t="str">
        <f>VLOOKUP(F374,regions!A$2:C$419,3,FALSE)</f>
        <v>Shire district</v>
      </c>
      <c r="H374" s="90" t="str">
        <f>IFERROR(VLOOKUP(F374,classifications!A$3:C$328,3,FALSE),VLOOKUP(F374,classifications!I$2:K$28,3,FALSE))</f>
        <v>Predominantly Urban</v>
      </c>
      <c r="I374" s="153">
        <v>220</v>
      </c>
      <c r="J374" s="153">
        <v>5050</v>
      </c>
      <c r="K374" s="153">
        <v>0</v>
      </c>
      <c r="L374" s="153">
        <v>46100</v>
      </c>
      <c r="M374" s="153">
        <v>51370</v>
      </c>
      <c r="N374" s="153"/>
    </row>
    <row r="375" spans="2:14" x14ac:dyDescent="0.25">
      <c r="B375" s="126" t="s">
        <v>1087</v>
      </c>
      <c r="C375" s="126" t="s">
        <v>1088</v>
      </c>
      <c r="D375" s="126" t="s">
        <v>1089</v>
      </c>
      <c r="E375" s="127"/>
      <c r="F375" s="126" t="s">
        <v>1090</v>
      </c>
      <c r="G375" s="90" t="str">
        <f>VLOOKUP(F375,regions!A$2:C$419,3,FALSE)</f>
        <v>Shire district</v>
      </c>
      <c r="H375" s="90" t="str">
        <f>IFERROR(VLOOKUP(F375,classifications!A$3:C$328,3,FALSE),VLOOKUP(F375,classifications!I$2:K$28,3,FALSE))</f>
        <v>Predominantly Urban</v>
      </c>
      <c r="I375" s="153">
        <v>6580</v>
      </c>
      <c r="J375" s="153">
        <v>2310</v>
      </c>
      <c r="K375" s="153">
        <v>0</v>
      </c>
      <c r="L375" s="153">
        <v>38410</v>
      </c>
      <c r="M375" s="153">
        <v>47300</v>
      </c>
      <c r="N375" s="153"/>
    </row>
    <row r="376" spans="2:14" x14ac:dyDescent="0.25">
      <c r="B376" s="126" t="s">
        <v>1091</v>
      </c>
      <c r="C376" s="126" t="s">
        <v>1092</v>
      </c>
      <c r="D376" s="126" t="s">
        <v>1093</v>
      </c>
      <c r="E376" s="127"/>
      <c r="F376" s="126" t="s">
        <v>1094</v>
      </c>
      <c r="G376" s="90" t="str">
        <f>VLOOKUP(F376,regions!A$2:C$419,3,FALSE)</f>
        <v>Shire district</v>
      </c>
      <c r="H376" s="90" t="str">
        <f>IFERROR(VLOOKUP(F376,classifications!A$3:C$328,3,FALSE),VLOOKUP(F376,classifications!I$2:K$28,3,FALSE))</f>
        <v>Predominantly Rural</v>
      </c>
      <c r="I376" s="153">
        <v>5470</v>
      </c>
      <c r="J376" s="153">
        <v>2080</v>
      </c>
      <c r="K376" s="153">
        <v>50</v>
      </c>
      <c r="L376" s="153">
        <v>44000</v>
      </c>
      <c r="M376" s="153">
        <v>51600</v>
      </c>
      <c r="N376" s="153"/>
    </row>
    <row r="377" spans="2:14" x14ac:dyDescent="0.25">
      <c r="B377" s="126" t="s">
        <v>1095</v>
      </c>
      <c r="C377" s="126" t="s">
        <v>1096</v>
      </c>
      <c r="D377" s="126" t="s">
        <v>1097</v>
      </c>
      <c r="E377" s="127"/>
      <c r="F377" s="126" t="s">
        <v>1098</v>
      </c>
      <c r="G377" s="90" t="str">
        <f>VLOOKUP(F377,regions!A$2:C$419,3,FALSE)</f>
        <v>Shire district</v>
      </c>
      <c r="H377" s="90" t="str">
        <f>IFERROR(VLOOKUP(F377,classifications!A$3:C$328,3,FALSE),VLOOKUP(F377,classifications!I$2:K$28,3,FALSE))</f>
        <v>Predominantly Rural</v>
      </c>
      <c r="I377" s="153">
        <v>30</v>
      </c>
      <c r="J377" s="153">
        <v>4020</v>
      </c>
      <c r="K377" s="153">
        <v>0</v>
      </c>
      <c r="L377" s="153">
        <v>43800</v>
      </c>
      <c r="M377" s="153">
        <v>47850</v>
      </c>
      <c r="N377" s="153"/>
    </row>
    <row r="378" spans="2:14" x14ac:dyDescent="0.25">
      <c r="I378" s="153"/>
      <c r="J378" s="153"/>
      <c r="K378" s="153"/>
      <c r="L378" s="153"/>
      <c r="M378" s="153"/>
      <c r="N378" s="153"/>
    </row>
    <row r="379" spans="2:14" x14ac:dyDescent="0.25">
      <c r="B379" s="126"/>
      <c r="C379" s="126"/>
      <c r="D379" s="126" t="s">
        <v>1099</v>
      </c>
      <c r="E379" s="127" t="s">
        <v>1100</v>
      </c>
      <c r="F379" s="127" t="s">
        <v>1100</v>
      </c>
      <c r="G379" s="90" t="str">
        <f>VLOOKUP(F379,regions!A$2:C$419,3,FALSE)</f>
        <v>Shire county</v>
      </c>
      <c r="I379" s="156">
        <v>7890</v>
      </c>
      <c r="J379" s="156">
        <v>30920</v>
      </c>
      <c r="K379" s="156">
        <v>3970</v>
      </c>
      <c r="L379" s="156">
        <v>230170</v>
      </c>
      <c r="M379" s="156">
        <v>272940</v>
      </c>
      <c r="N379" s="153"/>
    </row>
    <row r="380" spans="2:14" x14ac:dyDescent="0.25">
      <c r="B380" s="126" t="s">
        <v>1101</v>
      </c>
      <c r="C380" s="126" t="s">
        <v>1102</v>
      </c>
      <c r="D380" s="126" t="s">
        <v>1103</v>
      </c>
      <c r="E380" s="127"/>
      <c r="F380" s="126" t="s">
        <v>1104</v>
      </c>
      <c r="G380" s="90" t="str">
        <f>VLOOKUP(F380,regions!A$2:C$419,3,FALSE)</f>
        <v>Shire district</v>
      </c>
      <c r="H380" s="90" t="str">
        <f>IFERROR(VLOOKUP(F380,classifications!A$3:C$328,3,FALSE),VLOOKUP(F380,classifications!I$2:K$28,3,FALSE))</f>
        <v>Urban with Significant Rural</v>
      </c>
      <c r="I380" s="153">
        <v>160</v>
      </c>
      <c r="J380" s="153">
        <v>7320</v>
      </c>
      <c r="K380" s="153">
        <v>330</v>
      </c>
      <c r="L380" s="153">
        <v>51910</v>
      </c>
      <c r="M380" s="153">
        <v>59720</v>
      </c>
      <c r="N380" s="153"/>
    </row>
    <row r="381" spans="2:14" x14ac:dyDescent="0.25">
      <c r="B381" s="126" t="s">
        <v>1105</v>
      </c>
      <c r="C381" s="126" t="s">
        <v>1106</v>
      </c>
      <c r="D381" s="126" t="s">
        <v>1107</v>
      </c>
      <c r="E381" s="127"/>
      <c r="F381" s="126" t="s">
        <v>1108</v>
      </c>
      <c r="G381" s="90" t="str">
        <f>VLOOKUP(F381,regions!A$2:C$419,3,FALSE)</f>
        <v>Shire district</v>
      </c>
      <c r="H381" s="90" t="str">
        <f>IFERROR(VLOOKUP(F381,classifications!A$3:C$328,3,FALSE),VLOOKUP(F381,classifications!I$2:K$28,3,FALSE))</f>
        <v>Predominantly Urban</v>
      </c>
      <c r="I381" s="153">
        <v>7620</v>
      </c>
      <c r="J381" s="153">
        <v>5010</v>
      </c>
      <c r="K381" s="153">
        <v>690</v>
      </c>
      <c r="L381" s="153">
        <v>44370</v>
      </c>
      <c r="M381" s="153">
        <v>57690</v>
      </c>
      <c r="N381" s="153"/>
    </row>
    <row r="382" spans="2:14" x14ac:dyDescent="0.25">
      <c r="B382" s="126" t="s">
        <v>1109</v>
      </c>
      <c r="C382" s="126" t="s">
        <v>1110</v>
      </c>
      <c r="D382" s="126" t="s">
        <v>1111</v>
      </c>
      <c r="E382" s="127"/>
      <c r="F382" s="126" t="s">
        <v>1112</v>
      </c>
      <c r="G382" s="90" t="str">
        <f>VLOOKUP(F382,regions!A$2:C$419,3,FALSE)</f>
        <v>Shire district</v>
      </c>
      <c r="H382" s="90" t="str">
        <f>IFERROR(VLOOKUP(F382,classifications!A$3:C$328,3,FALSE),VLOOKUP(F382,classifications!I$2:K$28,3,FALSE))</f>
        <v>Predominantly Rural</v>
      </c>
      <c r="I382" s="153">
        <v>0</v>
      </c>
      <c r="J382" s="153">
        <v>6510</v>
      </c>
      <c r="K382" s="153">
        <v>720</v>
      </c>
      <c r="L382" s="153">
        <v>50380</v>
      </c>
      <c r="M382" s="153">
        <v>57600</v>
      </c>
      <c r="N382" s="153"/>
    </row>
    <row r="383" spans="2:14" x14ac:dyDescent="0.25">
      <c r="B383" s="126" t="s">
        <v>1113</v>
      </c>
      <c r="C383" s="126" t="s">
        <v>1114</v>
      </c>
      <c r="D383" s="126" t="s">
        <v>1115</v>
      </c>
      <c r="E383" s="127"/>
      <c r="F383" s="126" t="s">
        <v>1116</v>
      </c>
      <c r="G383" s="90" t="str">
        <f>VLOOKUP(F383,regions!A$2:C$419,3,FALSE)</f>
        <v>Shire district</v>
      </c>
      <c r="H383" s="90" t="str">
        <f>IFERROR(VLOOKUP(F383,classifications!A$3:C$328,3,FALSE),VLOOKUP(F383,classifications!I$2:K$28,3,FALSE))</f>
        <v>Predominantly Rural</v>
      </c>
      <c r="I383" s="153">
        <v>110</v>
      </c>
      <c r="J383" s="153">
        <v>6550</v>
      </c>
      <c r="K383" s="153">
        <v>1320</v>
      </c>
      <c r="L383" s="153">
        <v>43740</v>
      </c>
      <c r="M383" s="153">
        <v>51720</v>
      </c>
      <c r="N383" s="153"/>
    </row>
    <row r="384" spans="2:14" x14ac:dyDescent="0.25">
      <c r="B384" s="126" t="s">
        <v>1117</v>
      </c>
      <c r="C384" s="126" t="s">
        <v>1118</v>
      </c>
      <c r="D384" s="126" t="s">
        <v>1119</v>
      </c>
      <c r="E384" s="127"/>
      <c r="F384" s="126" t="s">
        <v>1120</v>
      </c>
      <c r="G384" s="90" t="str">
        <f>VLOOKUP(F384,regions!A$2:C$419,3,FALSE)</f>
        <v>Shire district</v>
      </c>
      <c r="H384" s="90" t="str">
        <f>IFERROR(VLOOKUP(F384,classifications!A$3:C$328,3,FALSE),VLOOKUP(F384,classifications!I$2:K$28,3,FALSE))</f>
        <v>Predominantly Rural</v>
      </c>
      <c r="I384" s="153">
        <v>0</v>
      </c>
      <c r="J384" s="153">
        <v>5530</v>
      </c>
      <c r="K384" s="153">
        <v>920</v>
      </c>
      <c r="L384" s="153">
        <v>39770</v>
      </c>
      <c r="M384" s="153">
        <v>46220</v>
      </c>
      <c r="N384" s="153"/>
    </row>
    <row r="385" spans="2:14" x14ac:dyDescent="0.25">
      <c r="B385" s="126"/>
      <c r="C385" s="126"/>
      <c r="D385" s="126"/>
      <c r="E385" s="127"/>
      <c r="F385" s="126"/>
      <c r="I385" s="153"/>
      <c r="J385" s="153"/>
      <c r="K385" s="153"/>
      <c r="L385" s="153"/>
      <c r="M385" s="153"/>
      <c r="N385" s="153"/>
    </row>
    <row r="386" spans="2:14" x14ac:dyDescent="0.25">
      <c r="B386" s="126"/>
      <c r="C386" s="126"/>
      <c r="D386" s="126" t="s">
        <v>1568</v>
      </c>
      <c r="E386" s="127" t="s">
        <v>1569</v>
      </c>
      <c r="F386" s="126"/>
      <c r="I386" s="131"/>
      <c r="J386" s="131"/>
      <c r="K386" s="131"/>
      <c r="L386" s="131"/>
      <c r="M386" s="131"/>
      <c r="N386" s="153"/>
    </row>
    <row r="387" spans="2:14" x14ac:dyDescent="0.25">
      <c r="B387" s="126" t="s">
        <v>1570</v>
      </c>
      <c r="C387" s="126" t="s">
        <v>1571</v>
      </c>
      <c r="D387" s="126" t="s">
        <v>1572</v>
      </c>
      <c r="E387" s="127"/>
      <c r="F387" s="126" t="s">
        <v>1573</v>
      </c>
      <c r="G387" s="126"/>
      <c r="H387" s="126"/>
      <c r="I387" s="131"/>
      <c r="J387" s="131"/>
      <c r="K387" s="131"/>
      <c r="L387" s="131"/>
      <c r="M387" s="131"/>
      <c r="N387" s="153"/>
    </row>
    <row r="388" spans="2:14" x14ac:dyDescent="0.25">
      <c r="B388" s="126" t="s">
        <v>1574</v>
      </c>
      <c r="C388" s="126" t="s">
        <v>1575</v>
      </c>
      <c r="D388" s="126" t="s">
        <v>1576</v>
      </c>
      <c r="E388" s="127"/>
      <c r="F388" s="126" t="s">
        <v>1577</v>
      </c>
      <c r="G388" s="126"/>
      <c r="H388" s="126"/>
      <c r="I388" s="131"/>
      <c r="J388" s="131"/>
      <c r="K388" s="131"/>
      <c r="L388" s="131"/>
      <c r="M388" s="131"/>
      <c r="N388" s="153"/>
    </row>
    <row r="389" spans="2:14" x14ac:dyDescent="0.25">
      <c r="B389" s="126" t="s">
        <v>1578</v>
      </c>
      <c r="C389" s="126" t="s">
        <v>1579</v>
      </c>
      <c r="D389" s="126" t="s">
        <v>1580</v>
      </c>
      <c r="E389" s="127"/>
      <c r="F389" s="126" t="s">
        <v>1581</v>
      </c>
      <c r="G389" s="126"/>
      <c r="H389" s="126"/>
      <c r="I389" s="131"/>
      <c r="J389" s="131"/>
      <c r="K389" s="131"/>
      <c r="L389" s="131"/>
      <c r="M389" s="131"/>
      <c r="N389" s="153"/>
    </row>
    <row r="390" spans="2:14" x14ac:dyDescent="0.25">
      <c r="B390" s="126" t="s">
        <v>1582</v>
      </c>
      <c r="C390" s="126" t="s">
        <v>1583</v>
      </c>
      <c r="D390" s="126" t="s">
        <v>1584</v>
      </c>
      <c r="E390" s="127"/>
      <c r="F390" s="126" t="s">
        <v>1585</v>
      </c>
      <c r="G390" s="126"/>
      <c r="H390" s="126"/>
      <c r="I390" s="131"/>
      <c r="J390" s="131"/>
      <c r="K390" s="131"/>
      <c r="L390" s="131"/>
      <c r="M390" s="131"/>
      <c r="N390" s="153"/>
    </row>
    <row r="391" spans="2:14" x14ac:dyDescent="0.25">
      <c r="B391" s="126" t="s">
        <v>1586</v>
      </c>
      <c r="C391" s="126" t="s">
        <v>1587</v>
      </c>
      <c r="D391" s="126" t="s">
        <v>1588</v>
      </c>
      <c r="E391" s="127"/>
      <c r="F391" s="126" t="s">
        <v>1589</v>
      </c>
      <c r="G391" s="126"/>
      <c r="H391" s="126"/>
      <c r="I391" s="131"/>
      <c r="J391" s="131"/>
      <c r="K391" s="131"/>
      <c r="L391" s="131"/>
      <c r="M391" s="131"/>
      <c r="N391" s="153"/>
    </row>
    <row r="392" spans="2:14" x14ac:dyDescent="0.25">
      <c r="I392" s="153"/>
      <c r="J392" s="153"/>
      <c r="K392" s="153"/>
      <c r="L392" s="153"/>
      <c r="M392" s="153"/>
      <c r="N392" s="153"/>
    </row>
    <row r="393" spans="2:14" x14ac:dyDescent="0.25">
      <c r="B393" s="126"/>
      <c r="C393" s="126"/>
      <c r="D393" s="126" t="s">
        <v>1121</v>
      </c>
      <c r="E393" s="127" t="s">
        <v>1122</v>
      </c>
      <c r="F393" s="127" t="s">
        <v>1122</v>
      </c>
      <c r="G393" s="90" t="str">
        <f>VLOOKUP(F393,regions!A$2:C$419,3,FALSE)</f>
        <v>Shire county</v>
      </c>
      <c r="I393" s="156">
        <v>10010</v>
      </c>
      <c r="J393" s="156">
        <v>24310</v>
      </c>
      <c r="K393" s="156">
        <v>540</v>
      </c>
      <c r="L393" s="156">
        <v>208950</v>
      </c>
      <c r="M393" s="156">
        <v>243810</v>
      </c>
      <c r="N393" s="153"/>
    </row>
    <row r="394" spans="2:14" x14ac:dyDescent="0.25">
      <c r="B394" s="126" t="s">
        <v>1123</v>
      </c>
      <c r="C394" s="126" t="s">
        <v>1124</v>
      </c>
      <c r="D394" s="126" t="s">
        <v>1125</v>
      </c>
      <c r="E394" s="127"/>
      <c r="F394" s="126" t="s">
        <v>1126</v>
      </c>
      <c r="G394" s="90" t="str">
        <f>VLOOKUP(F394,regions!A$2:C$419,3,FALSE)</f>
        <v>Shire district</v>
      </c>
      <c r="H394" s="90" t="str">
        <f>IFERROR(VLOOKUP(F394,classifications!A$3:C$328,3,FALSE),VLOOKUP(F394,classifications!I$2:K$28,3,FALSE))</f>
        <v>Predominantly Rural</v>
      </c>
      <c r="I394" s="153">
        <v>0</v>
      </c>
      <c r="J394" s="153">
        <v>6090</v>
      </c>
      <c r="K394" s="153">
        <v>0</v>
      </c>
      <c r="L394" s="153">
        <v>43320</v>
      </c>
      <c r="M394" s="153">
        <v>49410</v>
      </c>
      <c r="N394" s="153"/>
    </row>
    <row r="395" spans="2:14" x14ac:dyDescent="0.25">
      <c r="B395" s="126" t="s">
        <v>1127</v>
      </c>
      <c r="C395" s="126" t="s">
        <v>1128</v>
      </c>
      <c r="D395" s="126" t="s">
        <v>1129</v>
      </c>
      <c r="E395" s="127"/>
      <c r="F395" s="126" t="s">
        <v>1130</v>
      </c>
      <c r="G395" s="90" t="str">
        <f>VLOOKUP(F395,regions!A$2:C$419,3,FALSE)</f>
        <v>Shire district</v>
      </c>
      <c r="H395" s="90" t="str">
        <f>IFERROR(VLOOKUP(F395,classifications!A$3:C$328,3,FALSE),VLOOKUP(F395,classifications!I$2:K$28,3,FALSE))</f>
        <v>Predominantly Rural</v>
      </c>
      <c r="I395" s="153">
        <v>4060</v>
      </c>
      <c r="J395" s="153">
        <v>2850</v>
      </c>
      <c r="K395" s="153">
        <v>0</v>
      </c>
      <c r="L395" s="153">
        <v>45330</v>
      </c>
      <c r="M395" s="153">
        <v>52230</v>
      </c>
      <c r="N395" s="153"/>
    </row>
    <row r="396" spans="2:14" x14ac:dyDescent="0.25">
      <c r="B396" s="126" t="s">
        <v>1131</v>
      </c>
      <c r="C396" s="126" t="s">
        <v>1132</v>
      </c>
      <c r="D396" s="126" t="s">
        <v>1133</v>
      </c>
      <c r="E396" s="127"/>
      <c r="F396" s="126" t="s">
        <v>1134</v>
      </c>
      <c r="G396" s="90" t="str">
        <f>VLOOKUP(F396,regions!A$2:C$419,3,FALSE)</f>
        <v>Shire district</v>
      </c>
      <c r="H396" s="90" t="str">
        <f>IFERROR(VLOOKUP(F396,classifications!A$3:C$328,3,FALSE),VLOOKUP(F396,classifications!I$2:K$28,3,FALSE))</f>
        <v>Predominantly Rural</v>
      </c>
      <c r="I396" s="153">
        <v>10</v>
      </c>
      <c r="J396" s="153">
        <v>10750</v>
      </c>
      <c r="K396" s="153">
        <v>540</v>
      </c>
      <c r="L396" s="153">
        <v>63020</v>
      </c>
      <c r="M396" s="153">
        <v>74310</v>
      </c>
      <c r="N396" s="153"/>
    </row>
    <row r="397" spans="2:14" x14ac:dyDescent="0.25">
      <c r="B397" s="126" t="s">
        <v>1135</v>
      </c>
      <c r="C397" s="126" t="s">
        <v>1136</v>
      </c>
      <c r="D397" s="126" t="s">
        <v>1137</v>
      </c>
      <c r="E397" s="127"/>
      <c r="F397" s="126" t="s">
        <v>1138</v>
      </c>
      <c r="G397" s="90" t="str">
        <f>VLOOKUP(F397,regions!A$2:C$419,3,FALSE)</f>
        <v>Shire district</v>
      </c>
      <c r="H397" s="90" t="str">
        <f>IFERROR(VLOOKUP(F397,classifications!A$3:C$328,3,FALSE),VLOOKUP(F397,classifications!I$2:K$28,3,FALSE))</f>
        <v>Urban with Significant Rural</v>
      </c>
      <c r="I397" s="153">
        <v>5950</v>
      </c>
      <c r="J397" s="153">
        <v>2250</v>
      </c>
      <c r="K397" s="153">
        <v>0</v>
      </c>
      <c r="L397" s="153">
        <v>41960</v>
      </c>
      <c r="M397" s="153">
        <v>50150</v>
      </c>
      <c r="N397" s="153"/>
    </row>
    <row r="398" spans="2:14" x14ac:dyDescent="0.25">
      <c r="B398" s="126" t="s">
        <v>1139</v>
      </c>
      <c r="C398" s="126" t="s">
        <v>1140</v>
      </c>
      <c r="D398" s="126" t="s">
        <v>1141</v>
      </c>
      <c r="E398" s="127"/>
      <c r="F398" s="126" t="s">
        <v>1142</v>
      </c>
      <c r="G398" s="90" t="str">
        <f>VLOOKUP(F398,regions!A$2:C$419,3,FALSE)</f>
        <v>Shire district</v>
      </c>
      <c r="H398" s="90" t="str">
        <f>IFERROR(VLOOKUP(F398,classifications!A$3:C$328,3,FALSE),VLOOKUP(F398,classifications!I$2:K$28,3,FALSE))</f>
        <v>Predominantly Rural</v>
      </c>
      <c r="I398" s="153">
        <v>0</v>
      </c>
      <c r="J398" s="153">
        <v>2380</v>
      </c>
      <c r="K398" s="153">
        <v>0</v>
      </c>
      <c r="L398" s="153">
        <v>15330</v>
      </c>
      <c r="M398" s="153">
        <v>17710</v>
      </c>
      <c r="N398" s="153"/>
    </row>
    <row r="399" spans="2:14" x14ac:dyDescent="0.25">
      <c r="I399" s="153"/>
      <c r="J399" s="153"/>
      <c r="K399" s="153"/>
      <c r="L399" s="153"/>
      <c r="M399" s="153"/>
      <c r="N399" s="153"/>
    </row>
    <row r="400" spans="2:14" x14ac:dyDescent="0.25">
      <c r="B400" s="126"/>
      <c r="C400" s="126"/>
      <c r="D400" s="126" t="s">
        <v>1143</v>
      </c>
      <c r="E400" s="127" t="s">
        <v>1144</v>
      </c>
      <c r="F400" s="127" t="s">
        <v>1144</v>
      </c>
      <c r="G400" s="90" t="str">
        <f>VLOOKUP(F400,regions!A$2:C$419,3,FALSE)</f>
        <v>Shire county</v>
      </c>
      <c r="I400" s="156">
        <v>9910</v>
      </c>
      <c r="J400" s="156">
        <v>43060</v>
      </c>
      <c r="K400" s="156">
        <v>240</v>
      </c>
      <c r="L400" s="156">
        <v>317270</v>
      </c>
      <c r="M400" s="156">
        <v>370480</v>
      </c>
      <c r="N400" s="153"/>
    </row>
    <row r="401" spans="2:14" x14ac:dyDescent="0.25">
      <c r="B401" s="126" t="s">
        <v>1145</v>
      </c>
      <c r="C401" s="126" t="s">
        <v>1146</v>
      </c>
      <c r="D401" s="126" t="s">
        <v>1147</v>
      </c>
      <c r="E401" s="127"/>
      <c r="F401" s="126" t="s">
        <v>1148</v>
      </c>
      <c r="G401" s="90" t="str">
        <f>VLOOKUP(F401,regions!A$2:C$419,3,FALSE)</f>
        <v>Shire district</v>
      </c>
      <c r="H401" s="90" t="str">
        <f>IFERROR(VLOOKUP(F401,classifications!A$3:C$328,3,FALSE),VLOOKUP(F401,classifications!I$2:K$28,3,FALSE))</f>
        <v>Urban with Significant Rural</v>
      </c>
      <c r="I401" s="153">
        <v>5380</v>
      </c>
      <c r="J401" s="153">
        <v>1670</v>
      </c>
      <c r="K401" s="153">
        <v>0</v>
      </c>
      <c r="L401" s="153">
        <v>34970</v>
      </c>
      <c r="M401" s="153">
        <v>42020</v>
      </c>
      <c r="N401" s="153"/>
    </row>
    <row r="402" spans="2:14" x14ac:dyDescent="0.25">
      <c r="B402" s="126" t="s">
        <v>1149</v>
      </c>
      <c r="C402" s="126" t="s">
        <v>1150</v>
      </c>
      <c r="D402" s="126" t="s">
        <v>1151</v>
      </c>
      <c r="E402" s="127"/>
      <c r="F402" s="126" t="s">
        <v>1152</v>
      </c>
      <c r="G402" s="90" t="str">
        <f>VLOOKUP(F402,regions!A$2:C$419,3,FALSE)</f>
        <v>Shire district</v>
      </c>
      <c r="H402" s="90" t="str">
        <f>IFERROR(VLOOKUP(F402,classifications!A$3:C$328,3,FALSE),VLOOKUP(F402,classifications!I$2:K$28,3,FALSE))</f>
        <v>Urban with Significant Rural</v>
      </c>
      <c r="I402" s="153">
        <v>0</v>
      </c>
      <c r="J402" s="153">
        <v>6440</v>
      </c>
      <c r="K402" s="153">
        <v>0</v>
      </c>
      <c r="L402" s="153">
        <v>43190</v>
      </c>
      <c r="M402" s="153">
        <v>49630</v>
      </c>
      <c r="N402" s="153"/>
    </row>
    <row r="403" spans="2:14" x14ac:dyDescent="0.25">
      <c r="B403" s="126" t="s">
        <v>1153</v>
      </c>
      <c r="C403" s="126" t="s">
        <v>1154</v>
      </c>
      <c r="D403" s="126" t="s">
        <v>1155</v>
      </c>
      <c r="E403" s="127"/>
      <c r="F403" s="126" t="s">
        <v>1156</v>
      </c>
      <c r="G403" s="90" t="str">
        <f>VLOOKUP(F403,regions!A$2:C$419,3,FALSE)</f>
        <v>Shire district</v>
      </c>
      <c r="H403" s="90" t="str">
        <f>IFERROR(VLOOKUP(F403,classifications!A$3:C$328,3,FALSE),VLOOKUP(F403,classifications!I$2:K$28,3,FALSE))</f>
        <v>Urban with Significant Rural</v>
      </c>
      <c r="I403" s="153">
        <v>0</v>
      </c>
      <c r="J403" s="153">
        <v>5710</v>
      </c>
      <c r="K403" s="153">
        <v>160</v>
      </c>
      <c r="L403" s="153">
        <v>37740</v>
      </c>
      <c r="M403" s="153">
        <v>43610</v>
      </c>
      <c r="N403" s="153"/>
    </row>
    <row r="404" spans="2:14" x14ac:dyDescent="0.25">
      <c r="B404" s="126" t="s">
        <v>1157</v>
      </c>
      <c r="C404" s="126" t="s">
        <v>1158</v>
      </c>
      <c r="D404" s="126" t="s">
        <v>1159</v>
      </c>
      <c r="E404" s="127"/>
      <c r="F404" s="126" t="s">
        <v>1160</v>
      </c>
      <c r="G404" s="90" t="str">
        <f>VLOOKUP(F404,regions!A$2:C$419,3,FALSE)</f>
        <v>Shire district</v>
      </c>
      <c r="H404" s="90" t="str">
        <f>IFERROR(VLOOKUP(F404,classifications!A$3:C$328,3,FALSE),VLOOKUP(F404,classifications!I$2:K$28,3,FALSE))</f>
        <v>Predominantly Urban</v>
      </c>
      <c r="I404" s="153">
        <v>10</v>
      </c>
      <c r="J404" s="153">
        <v>9800</v>
      </c>
      <c r="K404" s="153">
        <v>0</v>
      </c>
      <c r="L404" s="153">
        <v>44990</v>
      </c>
      <c r="M404" s="153">
        <v>54790</v>
      </c>
      <c r="N404" s="153"/>
    </row>
    <row r="405" spans="2:14" x14ac:dyDescent="0.25">
      <c r="B405" s="126" t="s">
        <v>1161</v>
      </c>
      <c r="C405" s="126" t="s">
        <v>1162</v>
      </c>
      <c r="D405" s="126" t="s">
        <v>1163</v>
      </c>
      <c r="E405" s="127"/>
      <c r="F405" s="126" t="s">
        <v>1164</v>
      </c>
      <c r="G405" s="90" t="str">
        <f>VLOOKUP(F405,regions!A$2:C$419,3,FALSE)</f>
        <v>Shire district</v>
      </c>
      <c r="H405" s="90" t="str">
        <f>IFERROR(VLOOKUP(F405,classifications!A$3:C$328,3,FALSE),VLOOKUP(F405,classifications!I$2:K$28,3,FALSE))</f>
        <v>Urban with Significant Rural</v>
      </c>
      <c r="I405" s="153">
        <v>20</v>
      </c>
      <c r="J405" s="153">
        <v>6410</v>
      </c>
      <c r="K405" s="153">
        <v>0</v>
      </c>
      <c r="L405" s="153">
        <v>39570</v>
      </c>
      <c r="M405" s="153">
        <v>46000</v>
      </c>
      <c r="N405" s="153"/>
    </row>
    <row r="406" spans="2:14" x14ac:dyDescent="0.25">
      <c r="B406" s="126" t="s">
        <v>1165</v>
      </c>
      <c r="C406" s="126" t="s">
        <v>1166</v>
      </c>
      <c r="D406" s="126" t="s">
        <v>1167</v>
      </c>
      <c r="E406" s="127"/>
      <c r="F406" s="126" t="s">
        <v>1168</v>
      </c>
      <c r="G406" s="90" t="str">
        <f>VLOOKUP(F406,regions!A$2:C$419,3,FALSE)</f>
        <v>Shire district</v>
      </c>
      <c r="H406" s="90" t="str">
        <f>IFERROR(VLOOKUP(F406,classifications!A$3:C$328,3,FALSE),VLOOKUP(F406,classifications!I$2:K$28,3,FALSE))</f>
        <v>Urban with Significant Rural</v>
      </c>
      <c r="I406" s="153">
        <v>0</v>
      </c>
      <c r="J406" s="153">
        <v>7820</v>
      </c>
      <c r="K406" s="153">
        <v>80</v>
      </c>
      <c r="L406" s="153">
        <v>50320</v>
      </c>
      <c r="M406" s="153">
        <v>58220</v>
      </c>
      <c r="N406" s="153"/>
    </row>
    <row r="407" spans="2:14" x14ac:dyDescent="0.25">
      <c r="B407" s="126" t="s">
        <v>1169</v>
      </c>
      <c r="C407" s="126" t="s">
        <v>1170</v>
      </c>
      <c r="D407" s="126" t="s">
        <v>1171</v>
      </c>
      <c r="E407" s="127"/>
      <c r="F407" s="126" t="s">
        <v>1172</v>
      </c>
      <c r="G407" s="90" t="str">
        <f>VLOOKUP(F407,regions!A$2:C$419,3,FALSE)</f>
        <v>Shire district</v>
      </c>
      <c r="H407" s="90" t="str">
        <f>IFERROR(VLOOKUP(F407,classifications!A$3:C$328,3,FALSE),VLOOKUP(F407,classifications!I$2:K$28,3,FALSE))</f>
        <v>Predominantly Rural</v>
      </c>
      <c r="I407" s="153">
        <v>0</v>
      </c>
      <c r="J407" s="153">
        <v>3630</v>
      </c>
      <c r="K407" s="153">
        <v>10</v>
      </c>
      <c r="L407" s="153">
        <v>40110</v>
      </c>
      <c r="M407" s="153">
        <v>43750</v>
      </c>
      <c r="N407" s="153"/>
    </row>
    <row r="408" spans="2:14" x14ac:dyDescent="0.25">
      <c r="B408" s="126" t="s">
        <v>1173</v>
      </c>
      <c r="C408" s="126" t="s">
        <v>1174</v>
      </c>
      <c r="D408" s="126" t="s">
        <v>1175</v>
      </c>
      <c r="E408" s="127"/>
      <c r="F408" s="126" t="s">
        <v>1176</v>
      </c>
      <c r="G408" s="90" t="str">
        <f>VLOOKUP(F408,regions!A$2:C$419,3,FALSE)</f>
        <v>Shire district</v>
      </c>
      <c r="H408" s="90" t="str">
        <f>IFERROR(VLOOKUP(F408,classifications!A$3:C$328,3,FALSE),VLOOKUP(F408,classifications!I$2:K$28,3,FALSE))</f>
        <v>Predominantly Urban</v>
      </c>
      <c r="I408" s="153">
        <v>4510</v>
      </c>
      <c r="J408" s="153">
        <v>1580</v>
      </c>
      <c r="K408" s="153">
        <v>0</v>
      </c>
      <c r="L408" s="153">
        <v>26370</v>
      </c>
      <c r="M408" s="153">
        <v>32460</v>
      </c>
      <c r="N408" s="153"/>
    </row>
    <row r="409" spans="2:14" x14ac:dyDescent="0.25">
      <c r="I409" s="153"/>
      <c r="J409" s="153"/>
      <c r="K409" s="153"/>
      <c r="L409" s="153"/>
      <c r="M409" s="153"/>
      <c r="N409" s="153"/>
    </row>
    <row r="410" spans="2:14" x14ac:dyDescent="0.25">
      <c r="B410" s="126"/>
      <c r="C410" s="126"/>
      <c r="D410" s="126" t="s">
        <v>1177</v>
      </c>
      <c r="E410" s="127" t="s">
        <v>1178</v>
      </c>
      <c r="F410" s="127" t="s">
        <v>1178</v>
      </c>
      <c r="G410" s="90" t="str">
        <f>VLOOKUP(F410,regions!A$2:C$419,3,FALSE)</f>
        <v>Shire county</v>
      </c>
      <c r="I410" s="156">
        <v>19530</v>
      </c>
      <c r="J410" s="156">
        <v>28970</v>
      </c>
      <c r="K410" s="156">
        <v>2120</v>
      </c>
      <c r="L410" s="156">
        <v>280680</v>
      </c>
      <c r="M410" s="156">
        <v>331300</v>
      </c>
      <c r="N410" s="153"/>
    </row>
    <row r="411" spans="2:14" x14ac:dyDescent="0.25">
      <c r="B411" s="126" t="s">
        <v>1179</v>
      </c>
      <c r="C411" s="126" t="s">
        <v>1180</v>
      </c>
      <c r="D411" s="126" t="s">
        <v>1181</v>
      </c>
      <c r="E411" s="127"/>
      <c r="F411" s="126" t="s">
        <v>1182</v>
      </c>
      <c r="G411" s="90" t="str">
        <f>VLOOKUP(F411,regions!A$2:C$419,3,FALSE)</f>
        <v>Shire district</v>
      </c>
      <c r="H411" s="90" t="str">
        <f>IFERROR(VLOOKUP(F411,classifications!A$3:C$328,3,FALSE),VLOOKUP(F411,classifications!I$2:K$28,3,FALSE))</f>
        <v>Predominantly Rural</v>
      </c>
      <c r="I411" s="153">
        <v>3480</v>
      </c>
      <c r="J411" s="153">
        <v>1760</v>
      </c>
      <c r="K411" s="153">
        <v>0</v>
      </c>
      <c r="L411" s="153">
        <v>34250</v>
      </c>
      <c r="M411" s="153">
        <v>39490</v>
      </c>
      <c r="N411" s="153"/>
    </row>
    <row r="412" spans="2:14" x14ac:dyDescent="0.25">
      <c r="B412" s="126" t="s">
        <v>1183</v>
      </c>
      <c r="C412" s="126" t="s">
        <v>1184</v>
      </c>
      <c r="D412" s="126" t="s">
        <v>1185</v>
      </c>
      <c r="E412" s="127"/>
      <c r="F412" s="126" t="s">
        <v>1186</v>
      </c>
      <c r="G412" s="90" t="str">
        <f>VLOOKUP(F412,regions!A$2:C$419,3,FALSE)</f>
        <v>Shire district</v>
      </c>
      <c r="H412" s="90" t="str">
        <f>IFERROR(VLOOKUP(F412,classifications!A$3:C$328,3,FALSE),VLOOKUP(F412,classifications!I$2:K$28,3,FALSE))</f>
        <v>Predominantly Rural</v>
      </c>
      <c r="I412" s="153">
        <v>0</v>
      </c>
      <c r="J412" s="153">
        <v>4030</v>
      </c>
      <c r="K412" s="153">
        <v>1480</v>
      </c>
      <c r="L412" s="153">
        <v>22710</v>
      </c>
      <c r="M412" s="153">
        <v>28210</v>
      </c>
      <c r="N412" s="153"/>
    </row>
    <row r="413" spans="2:14" x14ac:dyDescent="0.25">
      <c r="B413" s="126" t="s">
        <v>1187</v>
      </c>
      <c r="C413" s="126" t="s">
        <v>1188</v>
      </c>
      <c r="D413" s="126" t="s">
        <v>1189</v>
      </c>
      <c r="E413" s="127"/>
      <c r="F413" s="126" t="s">
        <v>1190</v>
      </c>
      <c r="G413" s="90" t="str">
        <f>VLOOKUP(F413,regions!A$2:C$419,3,FALSE)</f>
        <v>Shire district</v>
      </c>
      <c r="H413" s="90" t="str">
        <f>IFERROR(VLOOKUP(F413,classifications!A$3:C$328,3,FALSE),VLOOKUP(F413,classifications!I$2:K$28,3,FALSE))</f>
        <v>Predominantly Urban</v>
      </c>
      <c r="I413" s="153">
        <v>8110</v>
      </c>
      <c r="J413" s="153">
        <v>4770</v>
      </c>
      <c r="K413" s="153">
        <v>160</v>
      </c>
      <c r="L413" s="153">
        <v>46650</v>
      </c>
      <c r="M413" s="153">
        <v>59680</v>
      </c>
      <c r="N413" s="153"/>
    </row>
    <row r="414" spans="2:14" x14ac:dyDescent="0.25">
      <c r="B414" s="126" t="s">
        <v>1191</v>
      </c>
      <c r="C414" s="126" t="s">
        <v>1192</v>
      </c>
      <c r="D414" s="126" t="s">
        <v>1193</v>
      </c>
      <c r="E414" s="127"/>
      <c r="F414" s="126" t="s">
        <v>1194</v>
      </c>
      <c r="G414" s="90" t="str">
        <f>VLOOKUP(F414,regions!A$2:C$419,3,FALSE)</f>
        <v>Shire district</v>
      </c>
      <c r="H414" s="90" t="str">
        <f>IFERROR(VLOOKUP(F414,classifications!A$3:C$328,3,FALSE),VLOOKUP(F414,classifications!I$2:K$28,3,FALSE))</f>
        <v>Predominantly Rural</v>
      </c>
      <c r="I414" s="153">
        <v>3410</v>
      </c>
      <c r="J414" s="153">
        <v>1350</v>
      </c>
      <c r="K414" s="153">
        <v>0</v>
      </c>
      <c r="L414" s="153">
        <v>37850</v>
      </c>
      <c r="M414" s="153">
        <v>42610</v>
      </c>
      <c r="N414" s="153"/>
    </row>
    <row r="415" spans="2:14" x14ac:dyDescent="0.25">
      <c r="B415" s="126" t="s">
        <v>1195</v>
      </c>
      <c r="C415" s="126" t="s">
        <v>1196</v>
      </c>
      <c r="D415" s="126" t="s">
        <v>1197</v>
      </c>
      <c r="E415" s="127"/>
      <c r="F415" s="126" t="s">
        <v>1198</v>
      </c>
      <c r="G415" s="90" t="str">
        <f>VLOOKUP(F415,regions!A$2:C$419,3,FALSE)</f>
        <v>Shire district</v>
      </c>
      <c r="H415" s="90" t="str">
        <f>IFERROR(VLOOKUP(F415,classifications!A$3:C$328,3,FALSE),VLOOKUP(F415,classifications!I$2:K$28,3,FALSE))</f>
        <v>Predominantly Rural</v>
      </c>
      <c r="I415" s="153">
        <v>0</v>
      </c>
      <c r="J415" s="153">
        <v>7790</v>
      </c>
      <c r="K415" s="153">
        <v>480</v>
      </c>
      <c r="L415" s="153">
        <v>39200</v>
      </c>
      <c r="M415" s="153">
        <v>47480</v>
      </c>
      <c r="N415" s="153"/>
    </row>
    <row r="416" spans="2:14" x14ac:dyDescent="0.25">
      <c r="B416" s="126" t="s">
        <v>1199</v>
      </c>
      <c r="C416" s="126" t="s">
        <v>1200</v>
      </c>
      <c r="D416" s="126" t="s">
        <v>1201</v>
      </c>
      <c r="E416" s="127"/>
      <c r="F416" s="126" t="s">
        <v>1202</v>
      </c>
      <c r="G416" s="90" t="str">
        <f>VLOOKUP(F416,regions!A$2:C$419,3,FALSE)</f>
        <v>Shire district</v>
      </c>
      <c r="H416" s="90" t="str">
        <f>IFERROR(VLOOKUP(F416,classifications!A$3:C$328,3,FALSE),VLOOKUP(F416,classifications!I$2:K$28,3,FALSE))</f>
        <v>Predominantly Rural</v>
      </c>
      <c r="I416" s="153">
        <v>0</v>
      </c>
      <c r="J416" s="153">
        <v>6330</v>
      </c>
      <c r="K416" s="153">
        <v>0</v>
      </c>
      <c r="L416" s="153">
        <v>52590</v>
      </c>
      <c r="M416" s="153">
        <v>58920</v>
      </c>
      <c r="N416" s="153"/>
    </row>
    <row r="417" spans="2:14" x14ac:dyDescent="0.25">
      <c r="B417" s="126" t="s">
        <v>1203</v>
      </c>
      <c r="C417" s="126" t="s">
        <v>1204</v>
      </c>
      <c r="D417" s="126" t="s">
        <v>1205</v>
      </c>
      <c r="E417" s="127"/>
      <c r="F417" s="126" t="s">
        <v>1206</v>
      </c>
      <c r="G417" s="90" t="str">
        <f>VLOOKUP(F417,regions!A$2:C$419,3,FALSE)</f>
        <v>Shire district</v>
      </c>
      <c r="H417" s="90" t="str">
        <f>IFERROR(VLOOKUP(F417,classifications!A$3:C$328,3,FALSE),VLOOKUP(F417,classifications!I$2:K$28,3,FALSE))</f>
        <v>Urban with Significant Rural</v>
      </c>
      <c r="I417" s="153">
        <v>4540</v>
      </c>
      <c r="J417" s="153">
        <v>2950</v>
      </c>
      <c r="K417" s="153">
        <v>0</v>
      </c>
      <c r="L417" s="153">
        <v>47430</v>
      </c>
      <c r="M417" s="153">
        <v>54910</v>
      </c>
      <c r="N417" s="153"/>
    </row>
    <row r="418" spans="2:14" x14ac:dyDescent="0.25">
      <c r="I418" s="153"/>
      <c r="J418" s="153"/>
      <c r="K418" s="153"/>
      <c r="L418" s="153"/>
      <c r="M418" s="153"/>
      <c r="N418" s="153"/>
    </row>
    <row r="419" spans="2:14" x14ac:dyDescent="0.25">
      <c r="B419" s="126"/>
      <c r="C419" s="126"/>
      <c r="D419" s="126" t="s">
        <v>1207</v>
      </c>
      <c r="E419" s="127" t="s">
        <v>1208</v>
      </c>
      <c r="F419" s="127" t="s">
        <v>1208</v>
      </c>
      <c r="G419" s="90" t="str">
        <f>VLOOKUP(F419,regions!A$2:C$419,3,FALSE)</f>
        <v>Shire county</v>
      </c>
      <c r="I419" s="156">
        <v>19210</v>
      </c>
      <c r="J419" s="156">
        <v>36090</v>
      </c>
      <c r="K419" s="156">
        <v>1800</v>
      </c>
      <c r="L419" s="156">
        <v>421490</v>
      </c>
      <c r="M419" s="156">
        <v>478590</v>
      </c>
      <c r="N419" s="153"/>
    </row>
    <row r="420" spans="2:14" x14ac:dyDescent="0.25">
      <c r="B420" s="126" t="s">
        <v>1209</v>
      </c>
      <c r="C420" s="126" t="s">
        <v>1210</v>
      </c>
      <c r="D420" s="126" t="s">
        <v>1211</v>
      </c>
      <c r="E420" s="127"/>
      <c r="F420" s="126" t="s">
        <v>1212</v>
      </c>
      <c r="G420" s="90" t="str">
        <f>VLOOKUP(F420,regions!A$2:C$419,3,FALSE)</f>
        <v>Shire district</v>
      </c>
      <c r="H420" s="90" t="str">
        <f>IFERROR(VLOOKUP(F420,classifications!A$3:C$328,3,FALSE),VLOOKUP(F420,classifications!I$2:K$28,3,FALSE))</f>
        <v>Predominantly Urban</v>
      </c>
      <c r="I420" s="153">
        <v>10</v>
      </c>
      <c r="J420" s="153">
        <v>5500</v>
      </c>
      <c r="K420" s="153">
        <v>30</v>
      </c>
      <c r="L420" s="153">
        <v>50760</v>
      </c>
      <c r="M420" s="153">
        <v>56280</v>
      </c>
      <c r="N420" s="153"/>
    </row>
    <row r="421" spans="2:14" x14ac:dyDescent="0.25">
      <c r="B421" s="126" t="s">
        <v>1213</v>
      </c>
      <c r="C421" s="126" t="s">
        <v>1214</v>
      </c>
      <c r="D421" s="126" t="s">
        <v>1215</v>
      </c>
      <c r="E421" s="127"/>
      <c r="F421" s="126" t="s">
        <v>1216</v>
      </c>
      <c r="G421" s="90" t="str">
        <f>VLOOKUP(F421,regions!A$2:C$419,3,FALSE)</f>
        <v>Shire district</v>
      </c>
      <c r="H421" s="90" t="str">
        <f>IFERROR(VLOOKUP(F421,classifications!A$3:C$328,3,FALSE),VLOOKUP(F421,classifications!I$2:K$28,3,FALSE))</f>
        <v>Predominantly Urban</v>
      </c>
      <c r="I421" s="153">
        <v>10</v>
      </c>
      <c r="J421" s="153">
        <v>2490</v>
      </c>
      <c r="K421" s="153">
        <v>30</v>
      </c>
      <c r="L421" s="153">
        <v>28820</v>
      </c>
      <c r="M421" s="153">
        <v>31340</v>
      </c>
      <c r="N421" s="153"/>
    </row>
    <row r="422" spans="2:14" x14ac:dyDescent="0.25">
      <c r="B422" s="126" t="s">
        <v>1217</v>
      </c>
      <c r="C422" s="126" t="s">
        <v>1218</v>
      </c>
      <c r="D422" s="126" t="s">
        <v>1219</v>
      </c>
      <c r="E422" s="127"/>
      <c r="F422" s="126" t="s">
        <v>1220</v>
      </c>
      <c r="G422" s="90" t="str">
        <f>VLOOKUP(F422,regions!A$2:C$419,3,FALSE)</f>
        <v>Shire district</v>
      </c>
      <c r="H422" s="90" t="str">
        <f>IFERROR(VLOOKUP(F422,classifications!A$3:C$328,3,FALSE),VLOOKUP(F422,classifications!I$2:K$28,3,FALSE))</f>
        <v>Predominantly Urban</v>
      </c>
      <c r="I422" s="153">
        <v>5280</v>
      </c>
      <c r="J422" s="153">
        <v>2510</v>
      </c>
      <c r="K422" s="153">
        <v>580</v>
      </c>
      <c r="L422" s="153">
        <v>48250</v>
      </c>
      <c r="M422" s="153">
        <v>56620</v>
      </c>
      <c r="N422" s="153"/>
    </row>
    <row r="423" spans="2:14" x14ac:dyDescent="0.25">
      <c r="B423" s="126" t="s">
        <v>1221</v>
      </c>
      <c r="C423" s="126" t="s">
        <v>1222</v>
      </c>
      <c r="D423" s="126" t="s">
        <v>1223</v>
      </c>
      <c r="E423" s="127"/>
      <c r="F423" s="126" t="s">
        <v>1224</v>
      </c>
      <c r="G423" s="90" t="str">
        <f>VLOOKUP(F423,regions!A$2:C$419,3,FALSE)</f>
        <v>Shire district</v>
      </c>
      <c r="H423" s="90" t="str">
        <f>IFERROR(VLOOKUP(F423,classifications!A$3:C$328,3,FALSE),VLOOKUP(F423,classifications!I$2:K$28,3,FALSE))</f>
        <v>Urban with Significant Rural</v>
      </c>
      <c r="I423" s="153">
        <v>20</v>
      </c>
      <c r="J423" s="153">
        <v>4310</v>
      </c>
      <c r="K423" s="153">
        <v>230</v>
      </c>
      <c r="L423" s="153">
        <v>32820</v>
      </c>
      <c r="M423" s="153">
        <v>37380</v>
      </c>
      <c r="N423" s="153"/>
    </row>
    <row r="424" spans="2:14" x14ac:dyDescent="0.25">
      <c r="B424" s="126" t="s">
        <v>1225</v>
      </c>
      <c r="C424" s="126" t="s">
        <v>1226</v>
      </c>
      <c r="D424" s="126" t="s">
        <v>1227</v>
      </c>
      <c r="E424" s="127"/>
      <c r="F424" s="126" t="s">
        <v>1228</v>
      </c>
      <c r="G424" s="90" t="str">
        <f>VLOOKUP(F424,regions!A$2:C$419,3,FALSE)</f>
        <v>Shire district</v>
      </c>
      <c r="H424" s="90" t="str">
        <f>IFERROR(VLOOKUP(F424,classifications!A$3:C$328,3,FALSE),VLOOKUP(F424,classifications!I$2:K$28,3,FALSE))</f>
        <v>Predominantly Urban</v>
      </c>
      <c r="I424" s="153">
        <v>60</v>
      </c>
      <c r="J424" s="153">
        <v>7300</v>
      </c>
      <c r="K424" s="153">
        <v>0</v>
      </c>
      <c r="L424" s="153">
        <v>50630</v>
      </c>
      <c r="M424" s="153">
        <v>57980</v>
      </c>
      <c r="N424" s="153"/>
    </row>
    <row r="425" spans="2:14" x14ac:dyDescent="0.25">
      <c r="B425" s="126" t="s">
        <v>1229</v>
      </c>
      <c r="C425" s="126" t="s">
        <v>1230</v>
      </c>
      <c r="D425" s="126" t="s">
        <v>1231</v>
      </c>
      <c r="E425" s="127"/>
      <c r="F425" s="126" t="s">
        <v>1232</v>
      </c>
      <c r="G425" s="90" t="str">
        <f>VLOOKUP(F425,regions!A$2:C$419,3,FALSE)</f>
        <v>Shire district</v>
      </c>
      <c r="H425" s="90" t="str">
        <f>IFERROR(VLOOKUP(F425,classifications!A$3:C$328,3,FALSE),VLOOKUP(F425,classifications!I$2:K$28,3,FALSE))</f>
        <v>Predominantly Urban</v>
      </c>
      <c r="I425" s="153">
        <v>2910</v>
      </c>
      <c r="J425" s="153">
        <v>1500</v>
      </c>
      <c r="K425" s="153">
        <v>60</v>
      </c>
      <c r="L425" s="153">
        <v>30110</v>
      </c>
      <c r="M425" s="153">
        <v>34590</v>
      </c>
      <c r="N425" s="153"/>
    </row>
    <row r="426" spans="2:14" x14ac:dyDescent="0.25">
      <c r="B426" s="126" t="s">
        <v>1233</v>
      </c>
      <c r="C426" s="126" t="s">
        <v>1234</v>
      </c>
      <c r="D426" s="126" t="s">
        <v>1235</v>
      </c>
      <c r="E426" s="127"/>
      <c r="F426" s="126" t="s">
        <v>1236</v>
      </c>
      <c r="G426" s="90" t="str">
        <f>VLOOKUP(F426,regions!A$2:C$419,3,FALSE)</f>
        <v>Shire district</v>
      </c>
      <c r="H426" s="90" t="str">
        <f>IFERROR(VLOOKUP(F426,classifications!A$3:C$328,3,FALSE),VLOOKUP(F426,classifications!I$2:K$28,3,FALSE))</f>
        <v>Predominantly Urban</v>
      </c>
      <c r="I426" s="153">
        <v>0</v>
      </c>
      <c r="J426" s="153">
        <v>5460</v>
      </c>
      <c r="K426" s="153">
        <v>180</v>
      </c>
      <c r="L426" s="153">
        <v>35580</v>
      </c>
      <c r="M426" s="153">
        <v>41220</v>
      </c>
      <c r="N426" s="153"/>
    </row>
    <row r="427" spans="2:14" x14ac:dyDescent="0.25">
      <c r="B427" s="126" t="s">
        <v>1237</v>
      </c>
      <c r="C427" s="126" t="s">
        <v>1238</v>
      </c>
      <c r="D427" s="126" t="s">
        <v>1239</v>
      </c>
      <c r="E427" s="127"/>
      <c r="F427" s="126" t="s">
        <v>1240</v>
      </c>
      <c r="G427" s="90" t="str">
        <f>VLOOKUP(F427,regions!A$2:C$419,3,FALSE)</f>
        <v>Shire district</v>
      </c>
      <c r="H427" s="90" t="str">
        <f>IFERROR(VLOOKUP(F427,classifications!A$3:C$328,3,FALSE),VLOOKUP(F427,classifications!I$2:K$28,3,FALSE))</f>
        <v>Predominantly Urban</v>
      </c>
      <c r="I427" s="153">
        <v>0</v>
      </c>
      <c r="J427" s="153">
        <v>3300</v>
      </c>
      <c r="K427" s="153">
        <v>500</v>
      </c>
      <c r="L427" s="153">
        <v>31330</v>
      </c>
      <c r="M427" s="153">
        <v>35130</v>
      </c>
      <c r="N427" s="153"/>
    </row>
    <row r="428" spans="2:14" x14ac:dyDescent="0.25">
      <c r="B428" s="126" t="s">
        <v>1241</v>
      </c>
      <c r="C428" s="126" t="s">
        <v>1242</v>
      </c>
      <c r="D428" s="126" t="s">
        <v>1243</v>
      </c>
      <c r="E428" s="127"/>
      <c r="F428" s="126" t="s">
        <v>1244</v>
      </c>
      <c r="G428" s="90" t="str">
        <f>VLOOKUP(F428,regions!A$2:C$419,3,FALSE)</f>
        <v>Shire district</v>
      </c>
      <c r="H428" s="90" t="str">
        <f>IFERROR(VLOOKUP(F428,classifications!A$3:C$328,3,FALSE),VLOOKUP(F428,classifications!I$2:K$28,3,FALSE))</f>
        <v>Urban with Significant Rural</v>
      </c>
      <c r="I428" s="153">
        <v>2660</v>
      </c>
      <c r="J428" s="153">
        <v>1070</v>
      </c>
      <c r="K428" s="153">
        <v>170</v>
      </c>
      <c r="L428" s="153">
        <v>31170</v>
      </c>
      <c r="M428" s="153">
        <v>35060</v>
      </c>
      <c r="N428" s="153"/>
    </row>
    <row r="429" spans="2:14" x14ac:dyDescent="0.25">
      <c r="B429" s="126" t="s">
        <v>1245</v>
      </c>
      <c r="C429" s="126" t="s">
        <v>1246</v>
      </c>
      <c r="D429" s="126" t="s">
        <v>1247</v>
      </c>
      <c r="E429" s="127"/>
      <c r="F429" s="126" t="s">
        <v>1248</v>
      </c>
      <c r="G429" s="90" t="str">
        <f>VLOOKUP(F429,regions!A$2:C$419,3,FALSE)</f>
        <v>Shire district</v>
      </c>
      <c r="H429" s="90" t="str">
        <f>IFERROR(VLOOKUP(F429,classifications!A$3:C$328,3,FALSE),VLOOKUP(F429,classifications!I$2:K$28,3,FALSE))</f>
        <v>Predominantly Rural</v>
      </c>
      <c r="I429" s="153">
        <v>4860</v>
      </c>
      <c r="J429" s="153">
        <v>1370</v>
      </c>
      <c r="K429" s="153">
        <v>30</v>
      </c>
      <c r="L429" s="153">
        <v>45640</v>
      </c>
      <c r="M429" s="153">
        <v>51900</v>
      </c>
      <c r="N429" s="153"/>
    </row>
    <row r="430" spans="2:14" x14ac:dyDescent="0.25">
      <c r="B430" s="126" t="s">
        <v>1249</v>
      </c>
      <c r="C430" s="126" t="s">
        <v>1250</v>
      </c>
      <c r="D430" s="126" t="s">
        <v>1251</v>
      </c>
      <c r="E430" s="127"/>
      <c r="F430" s="126" t="s">
        <v>1252</v>
      </c>
      <c r="G430" s="90" t="str">
        <f>VLOOKUP(F430,regions!A$2:C$419,3,FALSE)</f>
        <v>Shire district</v>
      </c>
      <c r="H430" s="90" t="str">
        <f>IFERROR(VLOOKUP(F430,classifications!A$3:C$328,3,FALSE),VLOOKUP(F430,classifications!I$2:K$28,3,FALSE))</f>
        <v>Predominantly Urban</v>
      </c>
      <c r="I430" s="153">
        <v>3410</v>
      </c>
      <c r="J430" s="153">
        <v>1310</v>
      </c>
      <c r="K430" s="153">
        <v>0</v>
      </c>
      <c r="L430" s="153">
        <v>36390</v>
      </c>
      <c r="M430" s="153">
        <v>41100</v>
      </c>
      <c r="N430" s="153"/>
    </row>
    <row r="431" spans="2:14" x14ac:dyDescent="0.25">
      <c r="I431" s="153"/>
      <c r="J431" s="153"/>
      <c r="K431" s="153"/>
      <c r="L431" s="153"/>
      <c r="M431" s="153"/>
      <c r="N431" s="153"/>
    </row>
    <row r="432" spans="2:14" x14ac:dyDescent="0.25">
      <c r="B432" s="126"/>
      <c r="C432" s="126"/>
      <c r="D432" s="126" t="s">
        <v>1253</v>
      </c>
      <c r="E432" s="127" t="s">
        <v>1254</v>
      </c>
      <c r="F432" s="127" t="s">
        <v>1254</v>
      </c>
      <c r="G432" s="90" t="str">
        <f>VLOOKUP(F432,regions!A$2:C$419,3,FALSE)</f>
        <v>Shire county</v>
      </c>
      <c r="I432" s="156">
        <v>18140</v>
      </c>
      <c r="J432" s="156">
        <v>14640</v>
      </c>
      <c r="K432" s="156">
        <v>1090</v>
      </c>
      <c r="L432" s="156">
        <v>207850</v>
      </c>
      <c r="M432" s="156">
        <v>241720</v>
      </c>
      <c r="N432" s="153"/>
    </row>
    <row r="433" spans="2:14" x14ac:dyDescent="0.25">
      <c r="B433" s="126" t="s">
        <v>1255</v>
      </c>
      <c r="C433" s="126" t="s">
        <v>1256</v>
      </c>
      <c r="D433" s="126" t="s">
        <v>1257</v>
      </c>
      <c r="E433" s="127"/>
      <c r="F433" s="126" t="s">
        <v>1258</v>
      </c>
      <c r="G433" s="90" t="str">
        <f>VLOOKUP(F433,regions!A$2:C$419,3,FALSE)</f>
        <v>Shire district</v>
      </c>
      <c r="H433" s="90" t="str">
        <f>IFERROR(VLOOKUP(F433,classifications!A$3:C$328,3,FALSE),VLOOKUP(F433,classifications!I$2:K$28,3,FALSE))</f>
        <v>Predominantly Rural</v>
      </c>
      <c r="I433" s="153">
        <v>2730</v>
      </c>
      <c r="J433" s="153">
        <v>1000</v>
      </c>
      <c r="K433" s="153">
        <v>970</v>
      </c>
      <c r="L433" s="153">
        <v>22460</v>
      </c>
      <c r="M433" s="153">
        <v>27150</v>
      </c>
      <c r="N433" s="153"/>
    </row>
    <row r="434" spans="2:14" x14ac:dyDescent="0.25">
      <c r="B434" s="126" t="s">
        <v>1259</v>
      </c>
      <c r="C434" s="126" t="s">
        <v>1260</v>
      </c>
      <c r="D434" s="126" t="s">
        <v>1261</v>
      </c>
      <c r="E434" s="127"/>
      <c r="F434" s="126" t="s">
        <v>1262</v>
      </c>
      <c r="G434" s="90" t="str">
        <f>VLOOKUP(F434,regions!A$2:C$419,3,FALSE)</f>
        <v>Shire district</v>
      </c>
      <c r="H434" s="90" t="str">
        <f>IFERROR(VLOOKUP(F434,classifications!A$3:C$328,3,FALSE),VLOOKUP(F434,classifications!I$2:K$28,3,FALSE))</f>
        <v>Predominantly Urban</v>
      </c>
      <c r="I434" s="153">
        <v>5900</v>
      </c>
      <c r="J434" s="153">
        <v>2070</v>
      </c>
      <c r="K434" s="160">
        <v>0</v>
      </c>
      <c r="L434" s="153">
        <v>46720</v>
      </c>
      <c r="M434" s="153">
        <v>54690</v>
      </c>
      <c r="N434" s="153"/>
    </row>
    <row r="435" spans="2:14" x14ac:dyDescent="0.25">
      <c r="B435" s="126" t="s">
        <v>1263</v>
      </c>
      <c r="C435" s="126" t="s">
        <v>1264</v>
      </c>
      <c r="D435" s="126" t="s">
        <v>1265</v>
      </c>
      <c r="E435" s="127"/>
      <c r="F435" s="126" t="s">
        <v>1266</v>
      </c>
      <c r="G435" s="90" t="str">
        <f>VLOOKUP(F435,regions!A$2:C$419,3,FALSE)</f>
        <v>Shire district</v>
      </c>
      <c r="H435" s="90" t="str">
        <f>IFERROR(VLOOKUP(F435,classifications!A$3:C$328,3,FALSE),VLOOKUP(F435,classifications!I$2:K$28,3,FALSE))</f>
        <v>Predominantly Urban</v>
      </c>
      <c r="I435" s="153">
        <v>3910</v>
      </c>
      <c r="J435" s="153">
        <v>2340</v>
      </c>
      <c r="K435" s="153">
        <v>0</v>
      </c>
      <c r="L435" s="153">
        <v>37610</v>
      </c>
      <c r="M435" s="153">
        <v>43850</v>
      </c>
      <c r="N435" s="153"/>
    </row>
    <row r="436" spans="2:14" x14ac:dyDescent="0.25">
      <c r="B436" s="126" t="s">
        <v>1267</v>
      </c>
      <c r="C436" s="126" t="s">
        <v>1268</v>
      </c>
      <c r="D436" s="126" t="s">
        <v>1269</v>
      </c>
      <c r="E436" s="127"/>
      <c r="F436" s="126" t="s">
        <v>1270</v>
      </c>
      <c r="G436" s="90" t="str">
        <f>VLOOKUP(F436,regions!A$2:C$419,3,FALSE)</f>
        <v>Shire district</v>
      </c>
      <c r="H436" s="90" t="str">
        <f>IFERROR(VLOOKUP(F436,classifications!A$3:C$328,3,FALSE),VLOOKUP(F436,classifications!I$2:K$28,3,FALSE))</f>
        <v>Predominantly Rural</v>
      </c>
      <c r="I436" s="153">
        <v>0</v>
      </c>
      <c r="J436" s="153">
        <v>6620</v>
      </c>
      <c r="K436" s="153">
        <v>120</v>
      </c>
      <c r="L436" s="153">
        <v>48570</v>
      </c>
      <c r="M436" s="153">
        <v>55300</v>
      </c>
      <c r="N436" s="153"/>
    </row>
    <row r="437" spans="2:14" x14ac:dyDescent="0.25">
      <c r="B437" s="126" t="s">
        <v>1271</v>
      </c>
      <c r="C437" s="126" t="s">
        <v>1272</v>
      </c>
      <c r="D437" s="126" t="s">
        <v>1273</v>
      </c>
      <c r="E437" s="127"/>
      <c r="F437" s="126" t="s">
        <v>1274</v>
      </c>
      <c r="G437" s="90" t="str">
        <f>VLOOKUP(F437,regions!A$2:C$419,3,FALSE)</f>
        <v>Shire district</v>
      </c>
      <c r="H437" s="90" t="str">
        <f>IFERROR(VLOOKUP(F437,classifications!A$3:C$328,3,FALSE),VLOOKUP(F437,classifications!I$2:K$28,3,FALSE))</f>
        <v>Predominantly Urban</v>
      </c>
      <c r="I437" s="153">
        <v>5610</v>
      </c>
      <c r="J437" s="153">
        <v>2620</v>
      </c>
      <c r="K437" s="153">
        <v>0</v>
      </c>
      <c r="L437" s="153">
        <v>52500</v>
      </c>
      <c r="M437" s="153">
        <v>60730</v>
      </c>
      <c r="N437" s="153"/>
    </row>
    <row r="438" spans="2:14" x14ac:dyDescent="0.25">
      <c r="I438" s="153"/>
      <c r="J438" s="153"/>
      <c r="K438" s="153"/>
      <c r="L438" s="153"/>
      <c r="M438" s="153"/>
      <c r="N438" s="153"/>
    </row>
    <row r="439" spans="2:14" x14ac:dyDescent="0.25">
      <c r="B439" s="126"/>
      <c r="C439" s="126"/>
      <c r="D439" s="126" t="s">
        <v>1275</v>
      </c>
      <c r="E439" s="127" t="s">
        <v>1276</v>
      </c>
      <c r="F439" s="127" t="s">
        <v>1276</v>
      </c>
      <c r="G439" s="90" t="str">
        <f>VLOOKUP(F439,regions!A$2:C$419,3,FALSE)</f>
        <v>Shire county</v>
      </c>
      <c r="I439" s="156">
        <v>14130</v>
      </c>
      <c r="J439" s="156">
        <v>31240</v>
      </c>
      <c r="K439" s="156">
        <v>1620</v>
      </c>
      <c r="L439" s="156">
        <v>316530</v>
      </c>
      <c r="M439" s="156">
        <v>363520</v>
      </c>
      <c r="N439" s="153"/>
    </row>
    <row r="440" spans="2:14" x14ac:dyDescent="0.25">
      <c r="B440" s="126" t="s">
        <v>1277</v>
      </c>
      <c r="C440" s="126" t="s">
        <v>1278</v>
      </c>
      <c r="D440" s="126" t="s">
        <v>1279</v>
      </c>
      <c r="E440" s="127"/>
      <c r="F440" s="126" t="s">
        <v>1280</v>
      </c>
      <c r="G440" s="90" t="str">
        <f>VLOOKUP(F440,regions!A$2:C$419,3,FALSE)</f>
        <v>Shire district</v>
      </c>
      <c r="H440" s="90" t="str">
        <f>IFERROR(VLOOKUP(F440,classifications!A$3:C$328,3,FALSE),VLOOKUP(F440,classifications!I$2:K$28,3,FALSE))</f>
        <v>Predominantly Urban</v>
      </c>
      <c r="I440" s="153">
        <v>2640</v>
      </c>
      <c r="J440" s="153">
        <v>940</v>
      </c>
      <c r="K440" s="153">
        <v>0</v>
      </c>
      <c r="L440" s="153">
        <v>24410</v>
      </c>
      <c r="M440" s="153">
        <v>28000</v>
      </c>
      <c r="N440" s="153"/>
    </row>
    <row r="441" spans="2:14" x14ac:dyDescent="0.25">
      <c r="B441" s="126" t="s">
        <v>1281</v>
      </c>
      <c r="C441" s="126" t="s">
        <v>1282</v>
      </c>
      <c r="D441" s="126" t="s">
        <v>1283</v>
      </c>
      <c r="E441" s="127"/>
      <c r="F441" s="126" t="s">
        <v>1284</v>
      </c>
      <c r="G441" s="90" t="str">
        <f>VLOOKUP(F441,regions!A$2:C$419,3,FALSE)</f>
        <v>Shire district</v>
      </c>
      <c r="H441" s="90" t="str">
        <f>IFERROR(VLOOKUP(F441,classifications!A$3:C$328,3,FALSE),VLOOKUP(F441,classifications!I$2:K$28,3,FALSE))</f>
        <v>Predominantly Urban</v>
      </c>
      <c r="I441" s="153">
        <v>3390</v>
      </c>
      <c r="J441" s="153">
        <v>3090</v>
      </c>
      <c r="K441" s="153">
        <v>0</v>
      </c>
      <c r="L441" s="153">
        <v>64920</v>
      </c>
      <c r="M441" s="153">
        <v>71400</v>
      </c>
      <c r="N441" s="153"/>
    </row>
    <row r="442" spans="2:14" x14ac:dyDescent="0.25">
      <c r="B442" s="126" t="s">
        <v>1285</v>
      </c>
      <c r="C442" s="126" t="s">
        <v>1286</v>
      </c>
      <c r="D442" s="126" t="s">
        <v>1287</v>
      </c>
      <c r="E442" s="127"/>
      <c r="F442" s="126" t="s">
        <v>1288</v>
      </c>
      <c r="G442" s="90" t="str">
        <f>VLOOKUP(F442,regions!A$2:C$419,3,FALSE)</f>
        <v>Shire district</v>
      </c>
      <c r="H442" s="90" t="str">
        <f>IFERROR(VLOOKUP(F442,classifications!A$3:C$328,3,FALSE),VLOOKUP(F442,classifications!I$2:K$28,3,FALSE))</f>
        <v>Predominantly Rural</v>
      </c>
      <c r="I442" s="153">
        <v>80</v>
      </c>
      <c r="J442" s="153">
        <v>7570</v>
      </c>
      <c r="K442" s="153">
        <v>290</v>
      </c>
      <c r="L442" s="153">
        <v>46530</v>
      </c>
      <c r="M442" s="153">
        <v>54460</v>
      </c>
      <c r="N442" s="153"/>
    </row>
    <row r="443" spans="2:14" x14ac:dyDescent="0.25">
      <c r="B443" s="126" t="s">
        <v>1289</v>
      </c>
      <c r="C443" s="126" t="s">
        <v>1290</v>
      </c>
      <c r="D443" s="126" t="s">
        <v>1291</v>
      </c>
      <c r="E443" s="127"/>
      <c r="F443" s="126" t="s">
        <v>1292</v>
      </c>
      <c r="G443" s="90" t="str">
        <f>VLOOKUP(F443,regions!A$2:C$419,3,FALSE)</f>
        <v>Shire district</v>
      </c>
      <c r="H443" s="90" t="str">
        <f>IFERROR(VLOOKUP(F443,classifications!A$3:C$328,3,FALSE),VLOOKUP(F443,classifications!I$2:K$28,3,FALSE))</f>
        <v>Predominantly Urban</v>
      </c>
      <c r="I443" s="153">
        <v>7940</v>
      </c>
      <c r="J443" s="153">
        <v>2280</v>
      </c>
      <c r="K443" s="153">
        <v>0</v>
      </c>
      <c r="L443" s="153">
        <v>33530</v>
      </c>
      <c r="M443" s="153">
        <v>43740</v>
      </c>
      <c r="N443" s="153"/>
    </row>
    <row r="444" spans="2:14" x14ac:dyDescent="0.25">
      <c r="B444" s="126" t="s">
        <v>1293</v>
      </c>
      <c r="C444" s="126" t="s">
        <v>1294</v>
      </c>
      <c r="D444" s="126" t="s">
        <v>1295</v>
      </c>
      <c r="E444" s="127"/>
      <c r="F444" s="126" t="s">
        <v>1296</v>
      </c>
      <c r="G444" s="90" t="str">
        <f>VLOOKUP(F444,regions!A$2:C$419,3,FALSE)</f>
        <v>Shire district</v>
      </c>
      <c r="H444" s="90" t="str">
        <f>IFERROR(VLOOKUP(F444,classifications!A$3:C$328,3,FALSE),VLOOKUP(F444,classifications!I$2:K$28,3,FALSE))</f>
        <v>Predominantly Rural</v>
      </c>
      <c r="I444" s="153">
        <v>60</v>
      </c>
      <c r="J444" s="153">
        <v>6460</v>
      </c>
      <c r="K444" s="153">
        <v>20</v>
      </c>
      <c r="L444" s="153">
        <v>50720</v>
      </c>
      <c r="M444" s="153">
        <v>57260</v>
      </c>
      <c r="N444" s="153"/>
    </row>
    <row r="445" spans="2:14" x14ac:dyDescent="0.25">
      <c r="B445" s="126" t="s">
        <v>1297</v>
      </c>
      <c r="C445" s="126" t="s">
        <v>1298</v>
      </c>
      <c r="D445" s="126" t="s">
        <v>1299</v>
      </c>
      <c r="E445" s="127"/>
      <c r="F445" s="126" t="s">
        <v>1300</v>
      </c>
      <c r="G445" s="90" t="str">
        <f>VLOOKUP(F445,regions!A$2:C$419,3,FALSE)</f>
        <v>Shire district</v>
      </c>
      <c r="H445" s="90" t="str">
        <f>IFERROR(VLOOKUP(F445,classifications!A$3:C$328,3,FALSE),VLOOKUP(F445,classifications!I$2:K$28,3,FALSE))</f>
        <v>Predominantly Urban</v>
      </c>
      <c r="I445" s="153">
        <v>20</v>
      </c>
      <c r="J445" s="153">
        <v>6190</v>
      </c>
      <c r="K445" s="153">
        <v>1310</v>
      </c>
      <c r="L445" s="153">
        <v>52520</v>
      </c>
      <c r="M445" s="153">
        <v>60030</v>
      </c>
      <c r="N445" s="153"/>
    </row>
    <row r="446" spans="2:14" x14ac:dyDescent="0.25">
      <c r="B446" s="126" t="s">
        <v>1301</v>
      </c>
      <c r="C446" s="126" t="s">
        <v>1302</v>
      </c>
      <c r="D446" s="126" t="s">
        <v>1303</v>
      </c>
      <c r="E446" s="127"/>
      <c r="F446" s="126" t="s">
        <v>1304</v>
      </c>
      <c r="G446" s="90" t="str">
        <f>VLOOKUP(F446,regions!A$2:C$419,3,FALSE)</f>
        <v>Shire district</v>
      </c>
      <c r="H446" s="90" t="str">
        <f>IFERROR(VLOOKUP(F446,classifications!A$3:C$328,3,FALSE),VLOOKUP(F446,classifications!I$2:K$28,3,FALSE))</f>
        <v>Predominantly Urban</v>
      </c>
      <c r="I446" s="153">
        <v>0</v>
      </c>
      <c r="J446" s="153">
        <v>4720</v>
      </c>
      <c r="K446" s="153">
        <v>0</v>
      </c>
      <c r="L446" s="153">
        <v>43900</v>
      </c>
      <c r="M446" s="153">
        <v>48630</v>
      </c>
      <c r="N446" s="153"/>
    </row>
    <row r="447" spans="2:14" x14ac:dyDescent="0.25">
      <c r="I447" s="153"/>
      <c r="J447" s="153"/>
      <c r="K447" s="153"/>
      <c r="L447" s="153"/>
      <c r="M447" s="153"/>
      <c r="N447" s="153"/>
    </row>
    <row r="448" spans="2:14" x14ac:dyDescent="0.25">
      <c r="B448" s="126"/>
      <c r="C448" s="126"/>
      <c r="D448" s="126" t="s">
        <v>1590</v>
      </c>
      <c r="E448" s="127" t="s">
        <v>1591</v>
      </c>
      <c r="F448" s="126"/>
      <c r="I448" s="131"/>
      <c r="J448" s="131"/>
      <c r="K448" s="131"/>
      <c r="L448" s="131"/>
      <c r="M448" s="131"/>
      <c r="N448" s="153"/>
    </row>
    <row r="449" spans="1:14" x14ac:dyDescent="0.25">
      <c r="B449" s="126" t="s">
        <v>1592</v>
      </c>
      <c r="C449" s="126" t="s">
        <v>1593</v>
      </c>
      <c r="D449" s="126" t="s">
        <v>1594</v>
      </c>
      <c r="E449" s="127"/>
      <c r="F449" s="126" t="s">
        <v>1595</v>
      </c>
      <c r="G449" s="126"/>
      <c r="H449" s="126"/>
      <c r="I449" s="131"/>
      <c r="J449" s="131"/>
      <c r="K449" s="131"/>
      <c r="L449" s="131"/>
      <c r="M449" s="131"/>
      <c r="N449" s="153"/>
    </row>
    <row r="450" spans="1:14" x14ac:dyDescent="0.25">
      <c r="B450" s="126" t="s">
        <v>1596</v>
      </c>
      <c r="C450" s="126" t="s">
        <v>1597</v>
      </c>
      <c r="D450" s="126" t="s">
        <v>1598</v>
      </c>
      <c r="E450" s="127"/>
      <c r="F450" s="126" t="s">
        <v>1599</v>
      </c>
      <c r="G450" s="126"/>
      <c r="H450" s="126"/>
      <c r="I450" s="131"/>
      <c r="J450" s="131"/>
      <c r="K450" s="131"/>
      <c r="L450" s="131"/>
      <c r="M450" s="131"/>
      <c r="N450" s="153"/>
    </row>
    <row r="451" spans="1:14" x14ac:dyDescent="0.25">
      <c r="B451" s="126" t="s">
        <v>1600</v>
      </c>
      <c r="C451" s="126" t="s">
        <v>1601</v>
      </c>
      <c r="D451" s="126" t="s">
        <v>1602</v>
      </c>
      <c r="E451" s="127"/>
      <c r="F451" s="126" t="s">
        <v>1603</v>
      </c>
      <c r="G451" s="126"/>
      <c r="H451" s="126"/>
      <c r="I451" s="131"/>
      <c r="J451" s="131"/>
      <c r="K451" s="131"/>
      <c r="L451" s="131"/>
      <c r="M451" s="131"/>
      <c r="N451" s="153"/>
    </row>
    <row r="452" spans="1:14" x14ac:dyDescent="0.25">
      <c r="B452" s="126" t="s">
        <v>1604</v>
      </c>
      <c r="C452" s="126" t="s">
        <v>1605</v>
      </c>
      <c r="D452" s="126" t="s">
        <v>1606</v>
      </c>
      <c r="E452" s="127"/>
      <c r="F452" s="126" t="s">
        <v>1607</v>
      </c>
      <c r="G452" s="126"/>
      <c r="H452" s="126"/>
      <c r="I452" s="131"/>
      <c r="J452" s="131"/>
      <c r="K452" s="131"/>
      <c r="L452" s="131"/>
      <c r="M452" s="131"/>
      <c r="N452" s="153"/>
    </row>
    <row r="453" spans="1:14" x14ac:dyDescent="0.25">
      <c r="I453" s="153"/>
      <c r="J453" s="153"/>
      <c r="K453" s="153"/>
      <c r="L453" s="153"/>
      <c r="M453" s="153"/>
      <c r="N453" s="153"/>
    </row>
    <row r="454" spans="1:14" x14ac:dyDescent="0.25">
      <c r="B454" s="126"/>
      <c r="C454" s="126"/>
      <c r="D454" s="126" t="s">
        <v>1305</v>
      </c>
      <c r="E454" s="127" t="s">
        <v>1306</v>
      </c>
      <c r="F454" s="127" t="s">
        <v>1306</v>
      </c>
      <c r="G454" s="90" t="str">
        <f>VLOOKUP(F454,regions!A$2:C$419,3,FALSE)</f>
        <v>Shire county</v>
      </c>
      <c r="I454" s="157">
        <v>6030</v>
      </c>
      <c r="J454" s="157">
        <v>31180</v>
      </c>
      <c r="K454" s="157">
        <v>120</v>
      </c>
      <c r="L454" s="157">
        <v>213930</v>
      </c>
      <c r="M454" s="158">
        <v>251260</v>
      </c>
      <c r="N454" s="153"/>
    </row>
    <row r="455" spans="1:14" x14ac:dyDescent="0.25">
      <c r="B455" s="126" t="s">
        <v>1307</v>
      </c>
      <c r="C455" s="126" t="s">
        <v>1308</v>
      </c>
      <c r="D455" s="126" t="s">
        <v>1309</v>
      </c>
      <c r="E455" s="127"/>
      <c r="F455" s="126" t="s">
        <v>1310</v>
      </c>
      <c r="G455" s="90" t="str">
        <f>VLOOKUP(F455,regions!A$2:C$419,3,FALSE)</f>
        <v>Shire district</v>
      </c>
      <c r="H455" s="90" t="str">
        <f>IFERROR(VLOOKUP(F455,classifications!A$3:C$328,3,FALSE),VLOOKUP(F455,classifications!I$2:K$28,3,FALSE))</f>
        <v>Predominantly Urban</v>
      </c>
      <c r="I455" s="153">
        <v>0</v>
      </c>
      <c r="J455" s="153">
        <v>4110</v>
      </c>
      <c r="K455" s="153">
        <v>20</v>
      </c>
      <c r="L455" s="153">
        <v>35630</v>
      </c>
      <c r="M455" s="153">
        <v>39760</v>
      </c>
      <c r="N455" s="153"/>
    </row>
    <row r="456" spans="1:14" x14ac:dyDescent="0.25">
      <c r="B456" s="126" t="s">
        <v>1311</v>
      </c>
      <c r="C456" s="126" t="s">
        <v>1312</v>
      </c>
      <c r="D456" s="126" t="s">
        <v>1313</v>
      </c>
      <c r="E456" s="127"/>
      <c r="F456" s="126" t="s">
        <v>1314</v>
      </c>
      <c r="G456" s="90" t="str">
        <f>VLOOKUP(F456,regions!A$2:C$419,3,FALSE)</f>
        <v>Shire district</v>
      </c>
      <c r="H456" s="90" t="str">
        <f>IFERROR(VLOOKUP(F456,classifications!A$3:C$328,3,FALSE),VLOOKUP(F456,classifications!I$2:K$28,3,FALSE))</f>
        <v>Predominantly Rural</v>
      </c>
      <c r="I456" s="153">
        <v>0</v>
      </c>
      <c r="J456" s="153">
        <v>4560</v>
      </c>
      <c r="K456" s="153">
        <v>0</v>
      </c>
      <c r="L456" s="153">
        <v>29540</v>
      </c>
      <c r="M456" s="153">
        <v>34090</v>
      </c>
      <c r="N456" s="153"/>
    </row>
    <row r="457" spans="1:14" x14ac:dyDescent="0.25">
      <c r="B457" s="126" t="s">
        <v>1315</v>
      </c>
      <c r="C457" s="126" t="s">
        <v>1316</v>
      </c>
      <c r="D457" s="126" t="s">
        <v>1317</v>
      </c>
      <c r="E457" s="127"/>
      <c r="F457" s="126" t="s">
        <v>1318</v>
      </c>
      <c r="G457" s="90" t="str">
        <f>VLOOKUP(F457,regions!A$2:C$419,3,FALSE)</f>
        <v>Shire district</v>
      </c>
      <c r="H457" s="90" t="str">
        <f>IFERROR(VLOOKUP(F457,classifications!A$3:C$328,3,FALSE),VLOOKUP(F457,classifications!I$2:K$28,3,FALSE))</f>
        <v>Predominantly Urban</v>
      </c>
      <c r="I457" s="153">
        <v>6010</v>
      </c>
      <c r="J457" s="153">
        <v>1740</v>
      </c>
      <c r="K457" s="153">
        <v>40</v>
      </c>
      <c r="L457" s="153">
        <v>27770</v>
      </c>
      <c r="M457" s="153">
        <v>35560</v>
      </c>
      <c r="N457" s="153"/>
    </row>
    <row r="458" spans="1:14" x14ac:dyDescent="0.25">
      <c r="B458" s="126" t="s">
        <v>1319</v>
      </c>
      <c r="C458" s="126" t="s">
        <v>1320</v>
      </c>
      <c r="D458" s="126" t="s">
        <v>1321</v>
      </c>
      <c r="E458" s="127"/>
      <c r="F458" s="126" t="s">
        <v>1322</v>
      </c>
      <c r="G458" s="90" t="str">
        <f>VLOOKUP(F458,regions!A$2:C$419,3,FALSE)</f>
        <v>Shire district</v>
      </c>
      <c r="H458" s="90" t="str">
        <f>IFERROR(VLOOKUP(F458,classifications!A$3:C$328,3,FALSE),VLOOKUP(F458,classifications!I$2:K$28,3,FALSE))</f>
        <v>Predominantly Urban</v>
      </c>
      <c r="I458" s="153">
        <v>10</v>
      </c>
      <c r="J458" s="153">
        <v>6780</v>
      </c>
      <c r="K458" s="153">
        <v>20</v>
      </c>
      <c r="L458" s="153">
        <v>36920</v>
      </c>
      <c r="M458" s="153">
        <v>43730</v>
      </c>
      <c r="N458" s="153"/>
    </row>
    <row r="459" spans="1:14" x14ac:dyDescent="0.25">
      <c r="B459" s="126" t="s">
        <v>1323</v>
      </c>
      <c r="C459" s="126" t="s">
        <v>1324</v>
      </c>
      <c r="D459" s="126" t="s">
        <v>1325</v>
      </c>
      <c r="E459" s="127"/>
      <c r="F459" s="126" t="s">
        <v>1326</v>
      </c>
      <c r="G459" s="90" t="str">
        <f>VLOOKUP(F459,regions!A$2:C$419,3,FALSE)</f>
        <v>Shire district</v>
      </c>
      <c r="H459" s="90" t="str">
        <f>IFERROR(VLOOKUP(F459,classifications!A$3:C$328,3,FALSE),VLOOKUP(F459,classifications!I$2:K$28,3,FALSE))</f>
        <v>Predominantly Rural</v>
      </c>
      <c r="I459" s="153">
        <v>10</v>
      </c>
      <c r="J459" s="153">
        <v>7550</v>
      </c>
      <c r="K459" s="153">
        <v>30</v>
      </c>
      <c r="L459" s="153">
        <v>45110</v>
      </c>
      <c r="M459" s="153">
        <v>52700</v>
      </c>
      <c r="N459" s="153"/>
    </row>
    <row r="460" spans="1:14" ht="13.8" thickBot="1" x14ac:dyDescent="0.3">
      <c r="A460" s="148"/>
      <c r="B460" s="135" t="s">
        <v>1327</v>
      </c>
      <c r="C460" s="135" t="s">
        <v>1328</v>
      </c>
      <c r="D460" s="135" t="s">
        <v>1329</v>
      </c>
      <c r="E460" s="136"/>
      <c r="F460" s="135" t="s">
        <v>1330</v>
      </c>
      <c r="G460" s="90" t="str">
        <f>VLOOKUP(F460,regions!A$2:C$419,3,FALSE)</f>
        <v>Shire district</v>
      </c>
      <c r="H460" s="90" t="str">
        <f>IFERROR(VLOOKUP(F460,classifications!A$3:C$328,3,FALSE),VLOOKUP(F460,classifications!I$2:K$28,3,FALSE))</f>
        <v>Urban with Significant Rural</v>
      </c>
      <c r="I460" s="160">
        <v>0</v>
      </c>
      <c r="J460" s="159">
        <v>6450</v>
      </c>
      <c r="K460" s="159">
        <v>10</v>
      </c>
      <c r="L460" s="159">
        <v>38960</v>
      </c>
      <c r="M460" s="159">
        <v>45430</v>
      </c>
      <c r="N460" s="153"/>
    </row>
    <row r="462" spans="1:14" ht="14.4" x14ac:dyDescent="0.3">
      <c r="F462" s="138" t="s">
        <v>1425</v>
      </c>
      <c r="G462"/>
      <c r="H462"/>
      <c r="I462"/>
      <c r="J462"/>
      <c r="K462"/>
      <c r="L462"/>
      <c r="M462"/>
    </row>
    <row r="463" spans="1:14" ht="12.75" customHeight="1" x14ac:dyDescent="0.3">
      <c r="F463" s="182" t="s">
        <v>1608</v>
      </c>
      <c r="G463" s="182"/>
      <c r="H463" s="182"/>
      <c r="I463" s="182"/>
      <c r="J463" s="182"/>
      <c r="K463" s="182"/>
      <c r="L463" s="182"/>
      <c r="M463" s="182"/>
    </row>
    <row r="464" spans="1:14" ht="12.75" customHeight="1" x14ac:dyDescent="0.3">
      <c r="F464" s="182" t="s">
        <v>1635</v>
      </c>
      <c r="G464" s="182"/>
      <c r="H464" s="182"/>
      <c r="I464" s="182"/>
      <c r="J464" s="182"/>
      <c r="K464" s="182"/>
      <c r="L464" s="182"/>
      <c r="M464" s="182"/>
    </row>
    <row r="465" spans="6:13" ht="12.75" customHeight="1" x14ac:dyDescent="0.3">
      <c r="F465" s="182" t="s">
        <v>1610</v>
      </c>
      <c r="G465" s="182"/>
      <c r="H465" s="182"/>
      <c r="I465" s="182"/>
      <c r="J465" s="182"/>
      <c r="K465" s="182"/>
      <c r="L465" s="182"/>
      <c r="M465" s="182"/>
    </row>
    <row r="466" spans="6:13" ht="14.4" x14ac:dyDescent="0.3">
      <c r="F466" s="182" t="s">
        <v>1611</v>
      </c>
      <c r="G466" s="182"/>
      <c r="H466" s="182"/>
      <c r="I466" s="182"/>
      <c r="J466" s="182"/>
      <c r="K466" s="182"/>
      <c r="L466" s="182"/>
      <c r="M466" s="182"/>
    </row>
    <row r="467" spans="6:13" ht="14.4" x14ac:dyDescent="0.3">
      <c r="F467" s="204"/>
      <c r="G467" s="204"/>
      <c r="H467" s="204"/>
      <c r="I467" s="204"/>
      <c r="J467" s="204"/>
      <c r="K467" s="204"/>
      <c r="L467" s="204"/>
      <c r="M467" s="204"/>
    </row>
    <row r="468" spans="6:13" ht="12.75" customHeight="1" x14ac:dyDescent="0.3">
      <c r="F468" s="182" t="s">
        <v>1612</v>
      </c>
      <c r="G468" s="182"/>
      <c r="H468" s="182"/>
      <c r="I468" s="182"/>
      <c r="J468" s="182"/>
      <c r="K468" s="182"/>
      <c r="L468" s="182"/>
      <c r="M468" s="182"/>
    </row>
    <row r="469" spans="6:13" ht="12.75" customHeight="1" x14ac:dyDescent="0.3">
      <c r="F469" s="182" t="s">
        <v>1613</v>
      </c>
      <c r="G469" s="182"/>
      <c r="H469" s="182"/>
      <c r="I469" s="182"/>
      <c r="J469" s="182"/>
      <c r="K469" s="182"/>
      <c r="L469" s="182"/>
      <c r="M469" s="182"/>
    </row>
    <row r="470" spans="6:13" ht="12.75" customHeight="1" x14ac:dyDescent="0.3">
      <c r="F470" s="182" t="s">
        <v>1636</v>
      </c>
      <c r="G470" s="182"/>
      <c r="H470" s="182"/>
      <c r="I470" s="182"/>
      <c r="J470" s="182"/>
      <c r="K470" s="182"/>
      <c r="L470" s="182"/>
      <c r="M470" s="182"/>
    </row>
    <row r="471" spans="6:13" ht="14.4" x14ac:dyDescent="0.3">
      <c r="F471" s="204"/>
      <c r="G471" s="204"/>
      <c r="H471" s="204"/>
      <c r="I471" s="204"/>
      <c r="J471" s="204"/>
      <c r="K471" s="204"/>
      <c r="L471" s="204"/>
      <c r="M471" s="204"/>
    </row>
    <row r="472" spans="6:13" ht="12.75" customHeight="1" x14ac:dyDescent="0.25">
      <c r="F472" s="208" t="s">
        <v>1615</v>
      </c>
      <c r="G472" s="208"/>
      <c r="H472" s="208"/>
      <c r="I472" s="208"/>
      <c r="J472" s="208"/>
      <c r="K472" s="208"/>
      <c r="L472" s="208"/>
      <c r="M472" s="208"/>
    </row>
    <row r="473" spans="6:13" ht="12.75" customHeight="1" x14ac:dyDescent="0.25">
      <c r="F473" s="208" t="s">
        <v>1616</v>
      </c>
      <c r="G473" s="208"/>
      <c r="H473" s="208"/>
      <c r="I473" s="208"/>
      <c r="J473" s="208"/>
      <c r="K473" s="208"/>
      <c r="L473" s="208"/>
      <c r="M473" s="208"/>
    </row>
    <row r="474" spans="6:13" x14ac:dyDescent="0.25">
      <c r="F474" s="208" t="s">
        <v>1617</v>
      </c>
      <c r="G474" s="208"/>
      <c r="H474" s="208"/>
      <c r="I474" s="208"/>
      <c r="J474" s="208"/>
      <c r="K474" s="208"/>
      <c r="L474" s="208"/>
      <c r="M474" s="208"/>
    </row>
    <row r="475" spans="6:13" ht="12.75" customHeight="1" x14ac:dyDescent="0.25">
      <c r="F475" s="208" t="s">
        <v>1618</v>
      </c>
      <c r="G475" s="208"/>
      <c r="H475" s="208"/>
      <c r="I475" s="208"/>
      <c r="J475" s="208"/>
      <c r="K475" s="208"/>
      <c r="L475" s="208"/>
      <c r="M475" s="208"/>
    </row>
    <row r="476" spans="6:13" ht="15.6" x14ac:dyDescent="0.25">
      <c r="F476" s="205"/>
      <c r="G476" s="203"/>
      <c r="H476" s="203"/>
      <c r="I476" s="203"/>
      <c r="J476" s="203"/>
      <c r="K476" s="203"/>
      <c r="L476" s="203"/>
      <c r="M476" s="203"/>
    </row>
    <row r="477" spans="6:13" x14ac:dyDescent="0.25">
      <c r="F477" s="202"/>
      <c r="G477" s="202"/>
      <c r="H477" s="202"/>
      <c r="I477" s="202"/>
      <c r="J477" s="202"/>
      <c r="K477" s="202"/>
      <c r="L477" s="202"/>
      <c r="M477" s="202"/>
    </row>
    <row r="478" spans="6:13" x14ac:dyDescent="0.25">
      <c r="F478" s="139" t="s">
        <v>1619</v>
      </c>
      <c r="G478" s="142"/>
      <c r="H478" s="142"/>
      <c r="I478" s="142"/>
      <c r="J478" s="142"/>
      <c r="K478" s="142"/>
      <c r="L478" s="142"/>
      <c r="M478" s="142"/>
    </row>
    <row r="479" spans="6:13" ht="12.75" customHeight="1" x14ac:dyDescent="0.25">
      <c r="F479" s="208" t="s">
        <v>1620</v>
      </c>
      <c r="G479" s="208"/>
      <c r="H479" s="208"/>
      <c r="I479" s="208"/>
      <c r="J479" s="208"/>
      <c r="K479" s="208"/>
      <c r="L479" s="208"/>
      <c r="M479" s="208"/>
    </row>
    <row r="480" spans="6:13" ht="12.75" customHeight="1" x14ac:dyDescent="0.25">
      <c r="F480" s="208" t="s">
        <v>1621</v>
      </c>
      <c r="G480" s="208"/>
      <c r="H480" s="208"/>
      <c r="I480" s="208"/>
      <c r="J480" s="208"/>
      <c r="K480" s="208"/>
      <c r="L480" s="208"/>
      <c r="M480" s="208"/>
    </row>
    <row r="481" spans="6:13" ht="12.75" customHeight="1" x14ac:dyDescent="0.25">
      <c r="F481" s="208" t="s">
        <v>1622</v>
      </c>
      <c r="G481" s="208"/>
      <c r="H481" s="208"/>
      <c r="I481" s="208"/>
      <c r="J481" s="208"/>
      <c r="K481" s="208"/>
      <c r="L481" s="208"/>
      <c r="M481" s="208"/>
    </row>
    <row r="482" spans="6:13" ht="12.75" customHeight="1" x14ac:dyDescent="0.25">
      <c r="F482" s="208" t="s">
        <v>1623</v>
      </c>
      <c r="G482" s="208"/>
      <c r="H482" s="208"/>
      <c r="I482" s="208"/>
      <c r="J482" s="208"/>
      <c r="K482" s="208"/>
      <c r="L482" s="208"/>
      <c r="M482" s="208"/>
    </row>
    <row r="483" spans="6:13" x14ac:dyDescent="0.25">
      <c r="F483" s="203"/>
      <c r="G483" s="203"/>
      <c r="H483" s="203"/>
      <c r="I483" s="203"/>
      <c r="J483" s="203"/>
      <c r="K483" s="203"/>
      <c r="L483" s="203"/>
      <c r="M483" s="203"/>
    </row>
    <row r="484" spans="6:13" ht="15.6" x14ac:dyDescent="0.25">
      <c r="F484" s="209" t="s">
        <v>1624</v>
      </c>
      <c r="G484" s="142"/>
      <c r="H484" s="142"/>
      <c r="I484" s="142"/>
      <c r="J484" s="142"/>
      <c r="K484" s="142"/>
      <c r="L484" s="142"/>
      <c r="M484" s="142"/>
    </row>
    <row r="485" spans="6:13" x14ac:dyDescent="0.25">
      <c r="F485" s="142" t="s">
        <v>1625</v>
      </c>
      <c r="G485" s="142"/>
      <c r="H485" s="142"/>
      <c r="I485" s="142"/>
      <c r="J485" s="142"/>
      <c r="K485" s="142"/>
      <c r="L485" s="142"/>
      <c r="M485" s="142"/>
    </row>
    <row r="486" spans="6:13" x14ac:dyDescent="0.25">
      <c r="F486" s="142" t="s">
        <v>1643</v>
      </c>
      <c r="G486" s="142"/>
      <c r="H486" s="142"/>
      <c r="I486" s="142"/>
      <c r="J486" s="142"/>
      <c r="K486" s="142"/>
      <c r="L486" s="142"/>
      <c r="M486" s="142"/>
    </row>
    <row r="487" spans="6:13" x14ac:dyDescent="0.25">
      <c r="F487" s="202"/>
      <c r="G487" s="202"/>
      <c r="H487" s="202"/>
      <c r="I487" s="202"/>
      <c r="J487" s="202"/>
      <c r="K487" s="202"/>
      <c r="L487" s="202"/>
      <c r="M487" s="202"/>
    </row>
    <row r="488" spans="6:13" ht="12.75" customHeight="1" x14ac:dyDescent="0.25">
      <c r="F488" s="208" t="s">
        <v>1644</v>
      </c>
      <c r="G488" s="208"/>
      <c r="H488" s="208"/>
      <c r="I488" s="208"/>
      <c r="J488" s="208"/>
      <c r="K488" s="208"/>
      <c r="L488" s="208"/>
      <c r="M488" s="208"/>
    </row>
    <row r="489" spans="6:13" ht="12.75" customHeight="1" x14ac:dyDescent="0.25">
      <c r="F489" s="210" t="s">
        <v>1645</v>
      </c>
      <c r="G489" s="208"/>
      <c r="H489" s="208"/>
      <c r="I489" s="208"/>
      <c r="J489" s="208"/>
      <c r="K489" s="208"/>
      <c r="L489" s="208"/>
      <c r="M489" s="208"/>
    </row>
    <row r="490" spans="6:13" x14ac:dyDescent="0.25">
      <c r="F490" s="203"/>
      <c r="G490" s="203"/>
      <c r="H490" s="203"/>
      <c r="I490" s="203"/>
      <c r="J490" s="203"/>
      <c r="K490" s="203"/>
      <c r="L490" s="203"/>
      <c r="M490" s="203"/>
    </row>
    <row r="491" spans="6:13" x14ac:dyDescent="0.25">
      <c r="F491" s="141" t="s">
        <v>1628</v>
      </c>
      <c r="G491" s="142"/>
      <c r="H491" s="142"/>
      <c r="I491" s="142"/>
      <c r="J491" s="142"/>
      <c r="K491" s="142"/>
      <c r="L491" s="142"/>
      <c r="M491" s="142"/>
    </row>
    <row r="492" spans="6:13" ht="14.4" x14ac:dyDescent="0.3">
      <c r="F492" s="143" t="s">
        <v>1629</v>
      </c>
      <c r="G492"/>
      <c r="H492"/>
      <c r="I492"/>
    </row>
    <row r="493" spans="6:13" ht="14.4" x14ac:dyDescent="0.3">
      <c r="F493" s="42"/>
      <c r="G493"/>
      <c r="H493"/>
      <c r="I493"/>
      <c r="J493" s="52" t="s">
        <v>1630</v>
      </c>
      <c r="K493" s="52"/>
      <c r="L493" s="211">
        <v>42117</v>
      </c>
      <c r="M493"/>
    </row>
    <row r="494" spans="6:13" ht="14.4" x14ac:dyDescent="0.3">
      <c r="F494" s="42" t="s">
        <v>1631</v>
      </c>
      <c r="G494"/>
      <c r="H494"/>
      <c r="I494"/>
      <c r="J494" s="52" t="s">
        <v>1632</v>
      </c>
      <c r="K494" s="52"/>
      <c r="L494" s="144"/>
      <c r="M494" s="161" t="s">
        <v>1638</v>
      </c>
    </row>
  </sheetData>
  <mergeCells count="1">
    <mergeCell ref="I3:M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F494"/>
  <sheetViews>
    <sheetView topLeftCell="A446" workbookViewId="0">
      <selection activeCell="A446" sqref="A1:XFD1048576"/>
    </sheetView>
  </sheetViews>
  <sheetFormatPr defaultRowHeight="13.2" x14ac:dyDescent="0.25"/>
  <cols>
    <col min="1" max="1" width="5.109375" style="90" customWidth="1"/>
    <col min="2" max="2" width="11.6640625" style="90" customWidth="1"/>
    <col min="3" max="3" width="10.33203125" style="90" customWidth="1"/>
    <col min="4" max="4" width="11" style="90" customWidth="1"/>
    <col min="5" max="5" width="27.5546875" style="114" customWidth="1"/>
    <col min="6" max="6" width="30" style="90" customWidth="1"/>
    <col min="7" max="7" width="3.5546875" style="90" bestFit="1" customWidth="1"/>
    <col min="8" max="8" width="24.109375" style="90" bestFit="1" customWidth="1"/>
    <col min="9" max="13" width="13.6640625" style="90" customWidth="1"/>
    <col min="14" max="257" width="9.109375" style="90"/>
    <col min="258" max="258" width="5.109375" style="90" customWidth="1"/>
    <col min="259" max="259" width="11.6640625" style="90" customWidth="1"/>
    <col min="260" max="260" width="10.33203125" style="90" customWidth="1"/>
    <col min="261" max="261" width="11" style="90" customWidth="1"/>
    <col min="262" max="262" width="27.5546875" style="90" customWidth="1"/>
    <col min="263" max="263" width="30" style="90" customWidth="1"/>
    <col min="264" max="264" width="2.33203125" style="90" customWidth="1"/>
    <col min="265" max="269" width="13.6640625" style="90" customWidth="1"/>
    <col min="270" max="513" width="9.109375" style="90"/>
    <col min="514" max="514" width="5.109375" style="90" customWidth="1"/>
    <col min="515" max="515" width="11.6640625" style="90" customWidth="1"/>
    <col min="516" max="516" width="10.33203125" style="90" customWidth="1"/>
    <col min="517" max="517" width="11" style="90" customWidth="1"/>
    <col min="518" max="518" width="27.5546875" style="90" customWidth="1"/>
    <col min="519" max="519" width="30" style="90" customWidth="1"/>
    <col min="520" max="520" width="2.33203125" style="90" customWidth="1"/>
    <col min="521" max="525" width="13.6640625" style="90" customWidth="1"/>
    <col min="526" max="769" width="9.109375" style="90"/>
    <col min="770" max="770" width="5.109375" style="90" customWidth="1"/>
    <col min="771" max="771" width="11.6640625" style="90" customWidth="1"/>
    <col min="772" max="772" width="10.33203125" style="90" customWidth="1"/>
    <col min="773" max="773" width="11" style="90" customWidth="1"/>
    <col min="774" max="774" width="27.5546875" style="90" customWidth="1"/>
    <col min="775" max="775" width="30" style="90" customWidth="1"/>
    <col min="776" max="776" width="2.33203125" style="90" customWidth="1"/>
    <col min="777" max="781" width="13.6640625" style="90" customWidth="1"/>
    <col min="782" max="1025" width="9.109375" style="90"/>
    <col min="1026" max="1026" width="5.109375" style="90" customWidth="1"/>
    <col min="1027" max="1027" width="11.6640625" style="90" customWidth="1"/>
    <col min="1028" max="1028" width="10.33203125" style="90" customWidth="1"/>
    <col min="1029" max="1029" width="11" style="90" customWidth="1"/>
    <col min="1030" max="1030" width="27.5546875" style="90" customWidth="1"/>
    <col min="1031" max="1031" width="30" style="90" customWidth="1"/>
    <col min="1032" max="1032" width="2.33203125" style="90" customWidth="1"/>
    <col min="1033" max="1037" width="13.6640625" style="90" customWidth="1"/>
    <col min="1038" max="1281" width="9.109375" style="90"/>
    <col min="1282" max="1282" width="5.109375" style="90" customWidth="1"/>
    <col min="1283" max="1283" width="11.6640625" style="90" customWidth="1"/>
    <col min="1284" max="1284" width="10.33203125" style="90" customWidth="1"/>
    <col min="1285" max="1285" width="11" style="90" customWidth="1"/>
    <col min="1286" max="1286" width="27.5546875" style="90" customWidth="1"/>
    <col min="1287" max="1287" width="30" style="90" customWidth="1"/>
    <col min="1288" max="1288" width="2.33203125" style="90" customWidth="1"/>
    <col min="1289" max="1293" width="13.6640625" style="90" customWidth="1"/>
    <col min="1294" max="1537" width="9.109375" style="90"/>
    <col min="1538" max="1538" width="5.109375" style="90" customWidth="1"/>
    <col min="1539" max="1539" width="11.6640625" style="90" customWidth="1"/>
    <col min="1540" max="1540" width="10.33203125" style="90" customWidth="1"/>
    <col min="1541" max="1541" width="11" style="90" customWidth="1"/>
    <col min="1542" max="1542" width="27.5546875" style="90" customWidth="1"/>
    <col min="1543" max="1543" width="30" style="90" customWidth="1"/>
    <col min="1544" max="1544" width="2.33203125" style="90" customWidth="1"/>
    <col min="1545" max="1549" width="13.6640625" style="90" customWidth="1"/>
    <col min="1550" max="1793" width="9.109375" style="90"/>
    <col min="1794" max="1794" width="5.109375" style="90" customWidth="1"/>
    <col min="1795" max="1795" width="11.6640625" style="90" customWidth="1"/>
    <col min="1796" max="1796" width="10.33203125" style="90" customWidth="1"/>
    <col min="1797" max="1797" width="11" style="90" customWidth="1"/>
    <col min="1798" max="1798" width="27.5546875" style="90" customWidth="1"/>
    <col min="1799" max="1799" width="30" style="90" customWidth="1"/>
    <col min="1800" max="1800" width="2.33203125" style="90" customWidth="1"/>
    <col min="1801" max="1805" width="13.6640625" style="90" customWidth="1"/>
    <col min="1806" max="2049" width="9.109375" style="90"/>
    <col min="2050" max="2050" width="5.109375" style="90" customWidth="1"/>
    <col min="2051" max="2051" width="11.6640625" style="90" customWidth="1"/>
    <col min="2052" max="2052" width="10.33203125" style="90" customWidth="1"/>
    <col min="2053" max="2053" width="11" style="90" customWidth="1"/>
    <col min="2054" max="2054" width="27.5546875" style="90" customWidth="1"/>
    <col min="2055" max="2055" width="30" style="90" customWidth="1"/>
    <col min="2056" max="2056" width="2.33203125" style="90" customWidth="1"/>
    <col min="2057" max="2061" width="13.6640625" style="90" customWidth="1"/>
    <col min="2062" max="2305" width="9.109375" style="90"/>
    <col min="2306" max="2306" width="5.109375" style="90" customWidth="1"/>
    <col min="2307" max="2307" width="11.6640625" style="90" customWidth="1"/>
    <col min="2308" max="2308" width="10.33203125" style="90" customWidth="1"/>
    <col min="2309" max="2309" width="11" style="90" customWidth="1"/>
    <col min="2310" max="2310" width="27.5546875" style="90" customWidth="1"/>
    <col min="2311" max="2311" width="30" style="90" customWidth="1"/>
    <col min="2312" max="2312" width="2.33203125" style="90" customWidth="1"/>
    <col min="2313" max="2317" width="13.6640625" style="90" customWidth="1"/>
    <col min="2318" max="2561" width="9.109375" style="90"/>
    <col min="2562" max="2562" width="5.109375" style="90" customWidth="1"/>
    <col min="2563" max="2563" width="11.6640625" style="90" customWidth="1"/>
    <col min="2564" max="2564" width="10.33203125" style="90" customWidth="1"/>
    <col min="2565" max="2565" width="11" style="90" customWidth="1"/>
    <col min="2566" max="2566" width="27.5546875" style="90" customWidth="1"/>
    <col min="2567" max="2567" width="30" style="90" customWidth="1"/>
    <col min="2568" max="2568" width="2.33203125" style="90" customWidth="1"/>
    <col min="2569" max="2573" width="13.6640625" style="90" customWidth="1"/>
    <col min="2574" max="2817" width="9.109375" style="90"/>
    <col min="2818" max="2818" width="5.109375" style="90" customWidth="1"/>
    <col min="2819" max="2819" width="11.6640625" style="90" customWidth="1"/>
    <col min="2820" max="2820" width="10.33203125" style="90" customWidth="1"/>
    <col min="2821" max="2821" width="11" style="90" customWidth="1"/>
    <col min="2822" max="2822" width="27.5546875" style="90" customWidth="1"/>
    <col min="2823" max="2823" width="30" style="90" customWidth="1"/>
    <col min="2824" max="2824" width="2.33203125" style="90" customWidth="1"/>
    <col min="2825" max="2829" width="13.6640625" style="90" customWidth="1"/>
    <col min="2830" max="3073" width="9.109375" style="90"/>
    <col min="3074" max="3074" width="5.109375" style="90" customWidth="1"/>
    <col min="3075" max="3075" width="11.6640625" style="90" customWidth="1"/>
    <col min="3076" max="3076" width="10.33203125" style="90" customWidth="1"/>
    <col min="3077" max="3077" width="11" style="90" customWidth="1"/>
    <col min="3078" max="3078" width="27.5546875" style="90" customWidth="1"/>
    <col min="3079" max="3079" width="30" style="90" customWidth="1"/>
    <col min="3080" max="3080" width="2.33203125" style="90" customWidth="1"/>
    <col min="3081" max="3085" width="13.6640625" style="90" customWidth="1"/>
    <col min="3086" max="3329" width="9.109375" style="90"/>
    <col min="3330" max="3330" width="5.109375" style="90" customWidth="1"/>
    <col min="3331" max="3331" width="11.6640625" style="90" customWidth="1"/>
    <col min="3332" max="3332" width="10.33203125" style="90" customWidth="1"/>
    <col min="3333" max="3333" width="11" style="90" customWidth="1"/>
    <col min="3334" max="3334" width="27.5546875" style="90" customWidth="1"/>
    <col min="3335" max="3335" width="30" style="90" customWidth="1"/>
    <col min="3336" max="3336" width="2.33203125" style="90" customWidth="1"/>
    <col min="3337" max="3341" width="13.6640625" style="90" customWidth="1"/>
    <col min="3342" max="3585" width="9.109375" style="90"/>
    <col min="3586" max="3586" width="5.109375" style="90" customWidth="1"/>
    <col min="3587" max="3587" width="11.6640625" style="90" customWidth="1"/>
    <col min="3588" max="3588" width="10.33203125" style="90" customWidth="1"/>
    <col min="3589" max="3589" width="11" style="90" customWidth="1"/>
    <col min="3590" max="3590" width="27.5546875" style="90" customWidth="1"/>
    <col min="3591" max="3591" width="30" style="90" customWidth="1"/>
    <col min="3592" max="3592" width="2.33203125" style="90" customWidth="1"/>
    <col min="3593" max="3597" width="13.6640625" style="90" customWidth="1"/>
    <col min="3598" max="3841" width="9.109375" style="90"/>
    <col min="3842" max="3842" width="5.109375" style="90" customWidth="1"/>
    <col min="3843" max="3843" width="11.6640625" style="90" customWidth="1"/>
    <col min="3844" max="3844" width="10.33203125" style="90" customWidth="1"/>
    <col min="3845" max="3845" width="11" style="90" customWidth="1"/>
    <col min="3846" max="3846" width="27.5546875" style="90" customWidth="1"/>
    <col min="3847" max="3847" width="30" style="90" customWidth="1"/>
    <col min="3848" max="3848" width="2.33203125" style="90" customWidth="1"/>
    <col min="3849" max="3853" width="13.6640625" style="90" customWidth="1"/>
    <col min="3854" max="4097" width="9.109375" style="90"/>
    <col min="4098" max="4098" width="5.109375" style="90" customWidth="1"/>
    <col min="4099" max="4099" width="11.6640625" style="90" customWidth="1"/>
    <col min="4100" max="4100" width="10.33203125" style="90" customWidth="1"/>
    <col min="4101" max="4101" width="11" style="90" customWidth="1"/>
    <col min="4102" max="4102" width="27.5546875" style="90" customWidth="1"/>
    <col min="4103" max="4103" width="30" style="90" customWidth="1"/>
    <col min="4104" max="4104" width="2.33203125" style="90" customWidth="1"/>
    <col min="4105" max="4109" width="13.6640625" style="90" customWidth="1"/>
    <col min="4110" max="4353" width="9.109375" style="90"/>
    <col min="4354" max="4354" width="5.109375" style="90" customWidth="1"/>
    <col min="4355" max="4355" width="11.6640625" style="90" customWidth="1"/>
    <col min="4356" max="4356" width="10.33203125" style="90" customWidth="1"/>
    <col min="4357" max="4357" width="11" style="90" customWidth="1"/>
    <col min="4358" max="4358" width="27.5546875" style="90" customWidth="1"/>
    <col min="4359" max="4359" width="30" style="90" customWidth="1"/>
    <col min="4360" max="4360" width="2.33203125" style="90" customWidth="1"/>
    <col min="4361" max="4365" width="13.6640625" style="90" customWidth="1"/>
    <col min="4366" max="4609" width="9.109375" style="90"/>
    <col min="4610" max="4610" width="5.109375" style="90" customWidth="1"/>
    <col min="4611" max="4611" width="11.6640625" style="90" customWidth="1"/>
    <col min="4612" max="4612" width="10.33203125" style="90" customWidth="1"/>
    <col min="4613" max="4613" width="11" style="90" customWidth="1"/>
    <col min="4614" max="4614" width="27.5546875" style="90" customWidth="1"/>
    <col min="4615" max="4615" width="30" style="90" customWidth="1"/>
    <col min="4616" max="4616" width="2.33203125" style="90" customWidth="1"/>
    <col min="4617" max="4621" width="13.6640625" style="90" customWidth="1"/>
    <col min="4622" max="4865" width="9.109375" style="90"/>
    <col min="4866" max="4866" width="5.109375" style="90" customWidth="1"/>
    <col min="4867" max="4867" width="11.6640625" style="90" customWidth="1"/>
    <col min="4868" max="4868" width="10.33203125" style="90" customWidth="1"/>
    <col min="4869" max="4869" width="11" style="90" customWidth="1"/>
    <col min="4870" max="4870" width="27.5546875" style="90" customWidth="1"/>
    <col min="4871" max="4871" width="30" style="90" customWidth="1"/>
    <col min="4872" max="4872" width="2.33203125" style="90" customWidth="1"/>
    <col min="4873" max="4877" width="13.6640625" style="90" customWidth="1"/>
    <col min="4878" max="5121" width="9.109375" style="90"/>
    <col min="5122" max="5122" width="5.109375" style="90" customWidth="1"/>
    <col min="5123" max="5123" width="11.6640625" style="90" customWidth="1"/>
    <col min="5124" max="5124" width="10.33203125" style="90" customWidth="1"/>
    <col min="5125" max="5125" width="11" style="90" customWidth="1"/>
    <col min="5126" max="5126" width="27.5546875" style="90" customWidth="1"/>
    <col min="5127" max="5127" width="30" style="90" customWidth="1"/>
    <col min="5128" max="5128" width="2.33203125" style="90" customWidth="1"/>
    <col min="5129" max="5133" width="13.6640625" style="90" customWidth="1"/>
    <col min="5134" max="5377" width="9.109375" style="90"/>
    <col min="5378" max="5378" width="5.109375" style="90" customWidth="1"/>
    <col min="5379" max="5379" width="11.6640625" style="90" customWidth="1"/>
    <col min="5380" max="5380" width="10.33203125" style="90" customWidth="1"/>
    <col min="5381" max="5381" width="11" style="90" customWidth="1"/>
    <col min="5382" max="5382" width="27.5546875" style="90" customWidth="1"/>
    <col min="5383" max="5383" width="30" style="90" customWidth="1"/>
    <col min="5384" max="5384" width="2.33203125" style="90" customWidth="1"/>
    <col min="5385" max="5389" width="13.6640625" style="90" customWidth="1"/>
    <col min="5390" max="5633" width="9.109375" style="90"/>
    <col min="5634" max="5634" width="5.109375" style="90" customWidth="1"/>
    <col min="5635" max="5635" width="11.6640625" style="90" customWidth="1"/>
    <col min="5636" max="5636" width="10.33203125" style="90" customWidth="1"/>
    <col min="5637" max="5637" width="11" style="90" customWidth="1"/>
    <col min="5638" max="5638" width="27.5546875" style="90" customWidth="1"/>
    <col min="5639" max="5639" width="30" style="90" customWidth="1"/>
    <col min="5640" max="5640" width="2.33203125" style="90" customWidth="1"/>
    <col min="5641" max="5645" width="13.6640625" style="90" customWidth="1"/>
    <col min="5646" max="5889" width="9.109375" style="90"/>
    <col min="5890" max="5890" width="5.109375" style="90" customWidth="1"/>
    <col min="5891" max="5891" width="11.6640625" style="90" customWidth="1"/>
    <col min="5892" max="5892" width="10.33203125" style="90" customWidth="1"/>
    <col min="5893" max="5893" width="11" style="90" customWidth="1"/>
    <col min="5894" max="5894" width="27.5546875" style="90" customWidth="1"/>
    <col min="5895" max="5895" width="30" style="90" customWidth="1"/>
    <col min="5896" max="5896" width="2.33203125" style="90" customWidth="1"/>
    <col min="5897" max="5901" width="13.6640625" style="90" customWidth="1"/>
    <col min="5902" max="6145" width="9.109375" style="90"/>
    <col min="6146" max="6146" width="5.109375" style="90" customWidth="1"/>
    <col min="6147" max="6147" width="11.6640625" style="90" customWidth="1"/>
    <col min="6148" max="6148" width="10.33203125" style="90" customWidth="1"/>
    <col min="6149" max="6149" width="11" style="90" customWidth="1"/>
    <col min="6150" max="6150" width="27.5546875" style="90" customWidth="1"/>
    <col min="6151" max="6151" width="30" style="90" customWidth="1"/>
    <col min="6152" max="6152" width="2.33203125" style="90" customWidth="1"/>
    <col min="6153" max="6157" width="13.6640625" style="90" customWidth="1"/>
    <col min="6158" max="6401" width="9.109375" style="90"/>
    <col min="6402" max="6402" width="5.109375" style="90" customWidth="1"/>
    <col min="6403" max="6403" width="11.6640625" style="90" customWidth="1"/>
    <col min="6404" max="6404" width="10.33203125" style="90" customWidth="1"/>
    <col min="6405" max="6405" width="11" style="90" customWidth="1"/>
    <col min="6406" max="6406" width="27.5546875" style="90" customWidth="1"/>
    <col min="6407" max="6407" width="30" style="90" customWidth="1"/>
    <col min="6408" max="6408" width="2.33203125" style="90" customWidth="1"/>
    <col min="6409" max="6413" width="13.6640625" style="90" customWidth="1"/>
    <col min="6414" max="6657" width="9.109375" style="90"/>
    <col min="6658" max="6658" width="5.109375" style="90" customWidth="1"/>
    <col min="6659" max="6659" width="11.6640625" style="90" customWidth="1"/>
    <col min="6660" max="6660" width="10.33203125" style="90" customWidth="1"/>
    <col min="6661" max="6661" width="11" style="90" customWidth="1"/>
    <col min="6662" max="6662" width="27.5546875" style="90" customWidth="1"/>
    <col min="6663" max="6663" width="30" style="90" customWidth="1"/>
    <col min="6664" max="6664" width="2.33203125" style="90" customWidth="1"/>
    <col min="6665" max="6669" width="13.6640625" style="90" customWidth="1"/>
    <col min="6670" max="6913" width="9.109375" style="90"/>
    <col min="6914" max="6914" width="5.109375" style="90" customWidth="1"/>
    <col min="6915" max="6915" width="11.6640625" style="90" customWidth="1"/>
    <col min="6916" max="6916" width="10.33203125" style="90" customWidth="1"/>
    <col min="6917" max="6917" width="11" style="90" customWidth="1"/>
    <col min="6918" max="6918" width="27.5546875" style="90" customWidth="1"/>
    <col min="6919" max="6919" width="30" style="90" customWidth="1"/>
    <col min="6920" max="6920" width="2.33203125" style="90" customWidth="1"/>
    <col min="6921" max="6925" width="13.6640625" style="90" customWidth="1"/>
    <col min="6926" max="7169" width="9.109375" style="90"/>
    <col min="7170" max="7170" width="5.109375" style="90" customWidth="1"/>
    <col min="7171" max="7171" width="11.6640625" style="90" customWidth="1"/>
    <col min="7172" max="7172" width="10.33203125" style="90" customWidth="1"/>
    <col min="7173" max="7173" width="11" style="90" customWidth="1"/>
    <col min="7174" max="7174" width="27.5546875" style="90" customWidth="1"/>
    <col min="7175" max="7175" width="30" style="90" customWidth="1"/>
    <col min="7176" max="7176" width="2.33203125" style="90" customWidth="1"/>
    <col min="7177" max="7181" width="13.6640625" style="90" customWidth="1"/>
    <col min="7182" max="7425" width="9.109375" style="90"/>
    <col min="7426" max="7426" width="5.109375" style="90" customWidth="1"/>
    <col min="7427" max="7427" width="11.6640625" style="90" customWidth="1"/>
    <col min="7428" max="7428" width="10.33203125" style="90" customWidth="1"/>
    <col min="7429" max="7429" width="11" style="90" customWidth="1"/>
    <col min="7430" max="7430" width="27.5546875" style="90" customWidth="1"/>
    <col min="7431" max="7431" width="30" style="90" customWidth="1"/>
    <col min="7432" max="7432" width="2.33203125" style="90" customWidth="1"/>
    <col min="7433" max="7437" width="13.6640625" style="90" customWidth="1"/>
    <col min="7438" max="7681" width="9.109375" style="90"/>
    <col min="7682" max="7682" width="5.109375" style="90" customWidth="1"/>
    <col min="7683" max="7683" width="11.6640625" style="90" customWidth="1"/>
    <col min="7684" max="7684" width="10.33203125" style="90" customWidth="1"/>
    <col min="7685" max="7685" width="11" style="90" customWidth="1"/>
    <col min="7686" max="7686" width="27.5546875" style="90" customWidth="1"/>
    <col min="7687" max="7687" width="30" style="90" customWidth="1"/>
    <col min="7688" max="7688" width="2.33203125" style="90" customWidth="1"/>
    <col min="7689" max="7693" width="13.6640625" style="90" customWidth="1"/>
    <col min="7694" max="7937" width="9.109375" style="90"/>
    <col min="7938" max="7938" width="5.109375" style="90" customWidth="1"/>
    <col min="7939" max="7939" width="11.6640625" style="90" customWidth="1"/>
    <col min="7940" max="7940" width="10.33203125" style="90" customWidth="1"/>
    <col min="7941" max="7941" width="11" style="90" customWidth="1"/>
    <col min="7942" max="7942" width="27.5546875" style="90" customWidth="1"/>
    <col min="7943" max="7943" width="30" style="90" customWidth="1"/>
    <col min="7944" max="7944" width="2.33203125" style="90" customWidth="1"/>
    <col min="7945" max="7949" width="13.6640625" style="90" customWidth="1"/>
    <col min="7950" max="8193" width="9.109375" style="90"/>
    <col min="8194" max="8194" width="5.109375" style="90" customWidth="1"/>
    <col min="8195" max="8195" width="11.6640625" style="90" customWidth="1"/>
    <col min="8196" max="8196" width="10.33203125" style="90" customWidth="1"/>
    <col min="8197" max="8197" width="11" style="90" customWidth="1"/>
    <col min="8198" max="8198" width="27.5546875" style="90" customWidth="1"/>
    <col min="8199" max="8199" width="30" style="90" customWidth="1"/>
    <col min="8200" max="8200" width="2.33203125" style="90" customWidth="1"/>
    <col min="8201" max="8205" width="13.6640625" style="90" customWidth="1"/>
    <col min="8206" max="8449" width="9.109375" style="90"/>
    <col min="8450" max="8450" width="5.109375" style="90" customWidth="1"/>
    <col min="8451" max="8451" width="11.6640625" style="90" customWidth="1"/>
    <col min="8452" max="8452" width="10.33203125" style="90" customWidth="1"/>
    <col min="8453" max="8453" width="11" style="90" customWidth="1"/>
    <col min="8454" max="8454" width="27.5546875" style="90" customWidth="1"/>
    <col min="8455" max="8455" width="30" style="90" customWidth="1"/>
    <col min="8456" max="8456" width="2.33203125" style="90" customWidth="1"/>
    <col min="8457" max="8461" width="13.6640625" style="90" customWidth="1"/>
    <col min="8462" max="8705" width="9.109375" style="90"/>
    <col min="8706" max="8706" width="5.109375" style="90" customWidth="1"/>
    <col min="8707" max="8707" width="11.6640625" style="90" customWidth="1"/>
    <col min="8708" max="8708" width="10.33203125" style="90" customWidth="1"/>
    <col min="8709" max="8709" width="11" style="90" customWidth="1"/>
    <col min="8710" max="8710" width="27.5546875" style="90" customWidth="1"/>
    <col min="8711" max="8711" width="30" style="90" customWidth="1"/>
    <col min="8712" max="8712" width="2.33203125" style="90" customWidth="1"/>
    <col min="8713" max="8717" width="13.6640625" style="90" customWidth="1"/>
    <col min="8718" max="8961" width="9.109375" style="90"/>
    <col min="8962" max="8962" width="5.109375" style="90" customWidth="1"/>
    <col min="8963" max="8963" width="11.6640625" style="90" customWidth="1"/>
    <col min="8964" max="8964" width="10.33203125" style="90" customWidth="1"/>
    <col min="8965" max="8965" width="11" style="90" customWidth="1"/>
    <col min="8966" max="8966" width="27.5546875" style="90" customWidth="1"/>
    <col min="8967" max="8967" width="30" style="90" customWidth="1"/>
    <col min="8968" max="8968" width="2.33203125" style="90" customWidth="1"/>
    <col min="8969" max="8973" width="13.6640625" style="90" customWidth="1"/>
    <col min="8974" max="9217" width="9.109375" style="90"/>
    <col min="9218" max="9218" width="5.109375" style="90" customWidth="1"/>
    <col min="9219" max="9219" width="11.6640625" style="90" customWidth="1"/>
    <col min="9220" max="9220" width="10.33203125" style="90" customWidth="1"/>
    <col min="9221" max="9221" width="11" style="90" customWidth="1"/>
    <col min="9222" max="9222" width="27.5546875" style="90" customWidth="1"/>
    <col min="9223" max="9223" width="30" style="90" customWidth="1"/>
    <col min="9224" max="9224" width="2.33203125" style="90" customWidth="1"/>
    <col min="9225" max="9229" width="13.6640625" style="90" customWidth="1"/>
    <col min="9230" max="9473" width="9.109375" style="90"/>
    <col min="9474" max="9474" width="5.109375" style="90" customWidth="1"/>
    <col min="9475" max="9475" width="11.6640625" style="90" customWidth="1"/>
    <col min="9476" max="9476" width="10.33203125" style="90" customWidth="1"/>
    <col min="9477" max="9477" width="11" style="90" customWidth="1"/>
    <col min="9478" max="9478" width="27.5546875" style="90" customWidth="1"/>
    <col min="9479" max="9479" width="30" style="90" customWidth="1"/>
    <col min="9480" max="9480" width="2.33203125" style="90" customWidth="1"/>
    <col min="9481" max="9485" width="13.6640625" style="90" customWidth="1"/>
    <col min="9486" max="9729" width="9.109375" style="90"/>
    <col min="9730" max="9730" width="5.109375" style="90" customWidth="1"/>
    <col min="9731" max="9731" width="11.6640625" style="90" customWidth="1"/>
    <col min="9732" max="9732" width="10.33203125" style="90" customWidth="1"/>
    <col min="9733" max="9733" width="11" style="90" customWidth="1"/>
    <col min="9734" max="9734" width="27.5546875" style="90" customWidth="1"/>
    <col min="9735" max="9735" width="30" style="90" customWidth="1"/>
    <col min="9736" max="9736" width="2.33203125" style="90" customWidth="1"/>
    <col min="9737" max="9741" width="13.6640625" style="90" customWidth="1"/>
    <col min="9742" max="9985" width="9.109375" style="90"/>
    <col min="9986" max="9986" width="5.109375" style="90" customWidth="1"/>
    <col min="9987" max="9987" width="11.6640625" style="90" customWidth="1"/>
    <col min="9988" max="9988" width="10.33203125" style="90" customWidth="1"/>
    <col min="9989" max="9989" width="11" style="90" customWidth="1"/>
    <col min="9990" max="9990" width="27.5546875" style="90" customWidth="1"/>
    <col min="9991" max="9991" width="30" style="90" customWidth="1"/>
    <col min="9992" max="9992" width="2.33203125" style="90" customWidth="1"/>
    <col min="9993" max="9997" width="13.6640625" style="90" customWidth="1"/>
    <col min="9998" max="10241" width="9.109375" style="90"/>
    <col min="10242" max="10242" width="5.109375" style="90" customWidth="1"/>
    <col min="10243" max="10243" width="11.6640625" style="90" customWidth="1"/>
    <col min="10244" max="10244" width="10.33203125" style="90" customWidth="1"/>
    <col min="10245" max="10245" width="11" style="90" customWidth="1"/>
    <col min="10246" max="10246" width="27.5546875" style="90" customWidth="1"/>
    <col min="10247" max="10247" width="30" style="90" customWidth="1"/>
    <col min="10248" max="10248" width="2.33203125" style="90" customWidth="1"/>
    <col min="10249" max="10253" width="13.6640625" style="90" customWidth="1"/>
    <col min="10254" max="10497" width="9.109375" style="90"/>
    <col min="10498" max="10498" width="5.109375" style="90" customWidth="1"/>
    <col min="10499" max="10499" width="11.6640625" style="90" customWidth="1"/>
    <col min="10500" max="10500" width="10.33203125" style="90" customWidth="1"/>
    <col min="10501" max="10501" width="11" style="90" customWidth="1"/>
    <col min="10502" max="10502" width="27.5546875" style="90" customWidth="1"/>
    <col min="10503" max="10503" width="30" style="90" customWidth="1"/>
    <col min="10504" max="10504" width="2.33203125" style="90" customWidth="1"/>
    <col min="10505" max="10509" width="13.6640625" style="90" customWidth="1"/>
    <col min="10510" max="10753" width="9.109375" style="90"/>
    <col min="10754" max="10754" width="5.109375" style="90" customWidth="1"/>
    <col min="10755" max="10755" width="11.6640625" style="90" customWidth="1"/>
    <col min="10756" max="10756" width="10.33203125" style="90" customWidth="1"/>
    <col min="10757" max="10757" width="11" style="90" customWidth="1"/>
    <col min="10758" max="10758" width="27.5546875" style="90" customWidth="1"/>
    <col min="10759" max="10759" width="30" style="90" customWidth="1"/>
    <col min="10760" max="10760" width="2.33203125" style="90" customWidth="1"/>
    <col min="10761" max="10765" width="13.6640625" style="90" customWidth="1"/>
    <col min="10766" max="11009" width="9.109375" style="90"/>
    <col min="11010" max="11010" width="5.109375" style="90" customWidth="1"/>
    <col min="11011" max="11011" width="11.6640625" style="90" customWidth="1"/>
    <col min="11012" max="11012" width="10.33203125" style="90" customWidth="1"/>
    <col min="11013" max="11013" width="11" style="90" customWidth="1"/>
    <col min="11014" max="11014" width="27.5546875" style="90" customWidth="1"/>
    <col min="11015" max="11015" width="30" style="90" customWidth="1"/>
    <col min="11016" max="11016" width="2.33203125" style="90" customWidth="1"/>
    <col min="11017" max="11021" width="13.6640625" style="90" customWidth="1"/>
    <col min="11022" max="11265" width="9.109375" style="90"/>
    <col min="11266" max="11266" width="5.109375" style="90" customWidth="1"/>
    <col min="11267" max="11267" width="11.6640625" style="90" customWidth="1"/>
    <col min="11268" max="11268" width="10.33203125" style="90" customWidth="1"/>
    <col min="11269" max="11269" width="11" style="90" customWidth="1"/>
    <col min="11270" max="11270" width="27.5546875" style="90" customWidth="1"/>
    <col min="11271" max="11271" width="30" style="90" customWidth="1"/>
    <col min="11272" max="11272" width="2.33203125" style="90" customWidth="1"/>
    <col min="11273" max="11277" width="13.6640625" style="90" customWidth="1"/>
    <col min="11278" max="11521" width="9.109375" style="90"/>
    <col min="11522" max="11522" width="5.109375" style="90" customWidth="1"/>
    <col min="11523" max="11523" width="11.6640625" style="90" customWidth="1"/>
    <col min="11524" max="11524" width="10.33203125" style="90" customWidth="1"/>
    <col min="11525" max="11525" width="11" style="90" customWidth="1"/>
    <col min="11526" max="11526" width="27.5546875" style="90" customWidth="1"/>
    <col min="11527" max="11527" width="30" style="90" customWidth="1"/>
    <col min="11528" max="11528" width="2.33203125" style="90" customWidth="1"/>
    <col min="11529" max="11533" width="13.6640625" style="90" customWidth="1"/>
    <col min="11534" max="11777" width="9.109375" style="90"/>
    <col min="11778" max="11778" width="5.109375" style="90" customWidth="1"/>
    <col min="11779" max="11779" width="11.6640625" style="90" customWidth="1"/>
    <col min="11780" max="11780" width="10.33203125" style="90" customWidth="1"/>
    <col min="11781" max="11781" width="11" style="90" customWidth="1"/>
    <col min="11782" max="11782" width="27.5546875" style="90" customWidth="1"/>
    <col min="11783" max="11783" width="30" style="90" customWidth="1"/>
    <col min="11784" max="11784" width="2.33203125" style="90" customWidth="1"/>
    <col min="11785" max="11789" width="13.6640625" style="90" customWidth="1"/>
    <col min="11790" max="12033" width="9.109375" style="90"/>
    <col min="12034" max="12034" width="5.109375" style="90" customWidth="1"/>
    <col min="12035" max="12035" width="11.6640625" style="90" customWidth="1"/>
    <col min="12036" max="12036" width="10.33203125" style="90" customWidth="1"/>
    <col min="12037" max="12037" width="11" style="90" customWidth="1"/>
    <col min="12038" max="12038" width="27.5546875" style="90" customWidth="1"/>
    <col min="12039" max="12039" width="30" style="90" customWidth="1"/>
    <col min="12040" max="12040" width="2.33203125" style="90" customWidth="1"/>
    <col min="12041" max="12045" width="13.6640625" style="90" customWidth="1"/>
    <col min="12046" max="12289" width="9.109375" style="90"/>
    <col min="12290" max="12290" width="5.109375" style="90" customWidth="1"/>
    <col min="12291" max="12291" width="11.6640625" style="90" customWidth="1"/>
    <col min="12292" max="12292" width="10.33203125" style="90" customWidth="1"/>
    <col min="12293" max="12293" width="11" style="90" customWidth="1"/>
    <col min="12294" max="12294" width="27.5546875" style="90" customWidth="1"/>
    <col min="12295" max="12295" width="30" style="90" customWidth="1"/>
    <col min="12296" max="12296" width="2.33203125" style="90" customWidth="1"/>
    <col min="12297" max="12301" width="13.6640625" style="90" customWidth="1"/>
    <col min="12302" max="12545" width="9.109375" style="90"/>
    <col min="12546" max="12546" width="5.109375" style="90" customWidth="1"/>
    <col min="12547" max="12547" width="11.6640625" style="90" customWidth="1"/>
    <col min="12548" max="12548" width="10.33203125" style="90" customWidth="1"/>
    <col min="12549" max="12549" width="11" style="90" customWidth="1"/>
    <col min="12550" max="12550" width="27.5546875" style="90" customWidth="1"/>
    <col min="12551" max="12551" width="30" style="90" customWidth="1"/>
    <col min="12552" max="12552" width="2.33203125" style="90" customWidth="1"/>
    <col min="12553" max="12557" width="13.6640625" style="90" customWidth="1"/>
    <col min="12558" max="12801" width="9.109375" style="90"/>
    <col min="12802" max="12802" width="5.109375" style="90" customWidth="1"/>
    <col min="12803" max="12803" width="11.6640625" style="90" customWidth="1"/>
    <col min="12804" max="12804" width="10.33203125" style="90" customWidth="1"/>
    <col min="12805" max="12805" width="11" style="90" customWidth="1"/>
    <col min="12806" max="12806" width="27.5546875" style="90" customWidth="1"/>
    <col min="12807" max="12807" width="30" style="90" customWidth="1"/>
    <col min="12808" max="12808" width="2.33203125" style="90" customWidth="1"/>
    <col min="12809" max="12813" width="13.6640625" style="90" customWidth="1"/>
    <col min="12814" max="13057" width="9.109375" style="90"/>
    <col min="13058" max="13058" width="5.109375" style="90" customWidth="1"/>
    <col min="13059" max="13059" width="11.6640625" style="90" customWidth="1"/>
    <col min="13060" max="13060" width="10.33203125" style="90" customWidth="1"/>
    <col min="13061" max="13061" width="11" style="90" customWidth="1"/>
    <col min="13062" max="13062" width="27.5546875" style="90" customWidth="1"/>
    <col min="13063" max="13063" width="30" style="90" customWidth="1"/>
    <col min="13064" max="13064" width="2.33203125" style="90" customWidth="1"/>
    <col min="13065" max="13069" width="13.6640625" style="90" customWidth="1"/>
    <col min="13070" max="13313" width="9.109375" style="90"/>
    <col min="13314" max="13314" width="5.109375" style="90" customWidth="1"/>
    <col min="13315" max="13315" width="11.6640625" style="90" customWidth="1"/>
    <col min="13316" max="13316" width="10.33203125" style="90" customWidth="1"/>
    <col min="13317" max="13317" width="11" style="90" customWidth="1"/>
    <col min="13318" max="13318" width="27.5546875" style="90" customWidth="1"/>
    <col min="13319" max="13319" width="30" style="90" customWidth="1"/>
    <col min="13320" max="13320" width="2.33203125" style="90" customWidth="1"/>
    <col min="13321" max="13325" width="13.6640625" style="90" customWidth="1"/>
    <col min="13326" max="13569" width="9.109375" style="90"/>
    <col min="13570" max="13570" width="5.109375" style="90" customWidth="1"/>
    <col min="13571" max="13571" width="11.6640625" style="90" customWidth="1"/>
    <col min="13572" max="13572" width="10.33203125" style="90" customWidth="1"/>
    <col min="13573" max="13573" width="11" style="90" customWidth="1"/>
    <col min="13574" max="13574" width="27.5546875" style="90" customWidth="1"/>
    <col min="13575" max="13575" width="30" style="90" customWidth="1"/>
    <col min="13576" max="13576" width="2.33203125" style="90" customWidth="1"/>
    <col min="13577" max="13581" width="13.6640625" style="90" customWidth="1"/>
    <col min="13582" max="13825" width="9.109375" style="90"/>
    <col min="13826" max="13826" width="5.109375" style="90" customWidth="1"/>
    <col min="13827" max="13827" width="11.6640625" style="90" customWidth="1"/>
    <col min="13828" max="13828" width="10.33203125" style="90" customWidth="1"/>
    <col min="13829" max="13829" width="11" style="90" customWidth="1"/>
    <col min="13830" max="13830" width="27.5546875" style="90" customWidth="1"/>
    <col min="13831" max="13831" width="30" style="90" customWidth="1"/>
    <col min="13832" max="13832" width="2.33203125" style="90" customWidth="1"/>
    <col min="13833" max="13837" width="13.6640625" style="90" customWidth="1"/>
    <col min="13838" max="14081" width="9.109375" style="90"/>
    <col min="14082" max="14082" width="5.109375" style="90" customWidth="1"/>
    <col min="14083" max="14083" width="11.6640625" style="90" customWidth="1"/>
    <col min="14084" max="14084" width="10.33203125" style="90" customWidth="1"/>
    <col min="14085" max="14085" width="11" style="90" customWidth="1"/>
    <col min="14086" max="14086" width="27.5546875" style="90" customWidth="1"/>
    <col min="14087" max="14087" width="30" style="90" customWidth="1"/>
    <col min="14088" max="14088" width="2.33203125" style="90" customWidth="1"/>
    <col min="14089" max="14093" width="13.6640625" style="90" customWidth="1"/>
    <col min="14094" max="14337" width="9.109375" style="90"/>
    <col min="14338" max="14338" width="5.109375" style="90" customWidth="1"/>
    <col min="14339" max="14339" width="11.6640625" style="90" customWidth="1"/>
    <col min="14340" max="14340" width="10.33203125" style="90" customWidth="1"/>
    <col min="14341" max="14341" width="11" style="90" customWidth="1"/>
    <col min="14342" max="14342" width="27.5546875" style="90" customWidth="1"/>
    <col min="14343" max="14343" width="30" style="90" customWidth="1"/>
    <col min="14344" max="14344" width="2.33203125" style="90" customWidth="1"/>
    <col min="14345" max="14349" width="13.6640625" style="90" customWidth="1"/>
    <col min="14350" max="14593" width="9.109375" style="90"/>
    <col min="14594" max="14594" width="5.109375" style="90" customWidth="1"/>
    <col min="14595" max="14595" width="11.6640625" style="90" customWidth="1"/>
    <col min="14596" max="14596" width="10.33203125" style="90" customWidth="1"/>
    <col min="14597" max="14597" width="11" style="90" customWidth="1"/>
    <col min="14598" max="14598" width="27.5546875" style="90" customWidth="1"/>
    <col min="14599" max="14599" width="30" style="90" customWidth="1"/>
    <col min="14600" max="14600" width="2.33203125" style="90" customWidth="1"/>
    <col min="14601" max="14605" width="13.6640625" style="90" customWidth="1"/>
    <col min="14606" max="14849" width="9.109375" style="90"/>
    <col min="14850" max="14850" width="5.109375" style="90" customWidth="1"/>
    <col min="14851" max="14851" width="11.6640625" style="90" customWidth="1"/>
    <col min="14852" max="14852" width="10.33203125" style="90" customWidth="1"/>
    <col min="14853" max="14853" width="11" style="90" customWidth="1"/>
    <col min="14854" max="14854" width="27.5546875" style="90" customWidth="1"/>
    <col min="14855" max="14855" width="30" style="90" customWidth="1"/>
    <col min="14856" max="14856" width="2.33203125" style="90" customWidth="1"/>
    <col min="14857" max="14861" width="13.6640625" style="90" customWidth="1"/>
    <col min="14862" max="15105" width="9.109375" style="90"/>
    <col min="15106" max="15106" width="5.109375" style="90" customWidth="1"/>
    <col min="15107" max="15107" width="11.6640625" style="90" customWidth="1"/>
    <col min="15108" max="15108" width="10.33203125" style="90" customWidth="1"/>
    <col min="15109" max="15109" width="11" style="90" customWidth="1"/>
    <col min="15110" max="15110" width="27.5546875" style="90" customWidth="1"/>
    <col min="15111" max="15111" width="30" style="90" customWidth="1"/>
    <col min="15112" max="15112" width="2.33203125" style="90" customWidth="1"/>
    <col min="15113" max="15117" width="13.6640625" style="90" customWidth="1"/>
    <col min="15118" max="15361" width="9.109375" style="90"/>
    <col min="15362" max="15362" width="5.109375" style="90" customWidth="1"/>
    <col min="15363" max="15363" width="11.6640625" style="90" customWidth="1"/>
    <col min="15364" max="15364" width="10.33203125" style="90" customWidth="1"/>
    <col min="15365" max="15365" width="11" style="90" customWidth="1"/>
    <col min="15366" max="15366" width="27.5546875" style="90" customWidth="1"/>
    <col min="15367" max="15367" width="30" style="90" customWidth="1"/>
    <col min="15368" max="15368" width="2.33203125" style="90" customWidth="1"/>
    <col min="15369" max="15373" width="13.6640625" style="90" customWidth="1"/>
    <col min="15374" max="15617" width="9.109375" style="90"/>
    <col min="15618" max="15618" width="5.109375" style="90" customWidth="1"/>
    <col min="15619" max="15619" width="11.6640625" style="90" customWidth="1"/>
    <col min="15620" max="15620" width="10.33203125" style="90" customWidth="1"/>
    <col min="15621" max="15621" width="11" style="90" customWidth="1"/>
    <col min="15622" max="15622" width="27.5546875" style="90" customWidth="1"/>
    <col min="15623" max="15623" width="30" style="90" customWidth="1"/>
    <col min="15624" max="15624" width="2.33203125" style="90" customWidth="1"/>
    <col min="15625" max="15629" width="13.6640625" style="90" customWidth="1"/>
    <col min="15630" max="15873" width="9.109375" style="90"/>
    <col min="15874" max="15874" width="5.109375" style="90" customWidth="1"/>
    <col min="15875" max="15875" width="11.6640625" style="90" customWidth="1"/>
    <col min="15876" max="15876" width="10.33203125" style="90" customWidth="1"/>
    <col min="15877" max="15877" width="11" style="90" customWidth="1"/>
    <col min="15878" max="15878" width="27.5546875" style="90" customWidth="1"/>
    <col min="15879" max="15879" width="30" style="90" customWidth="1"/>
    <col min="15880" max="15880" width="2.33203125" style="90" customWidth="1"/>
    <col min="15881" max="15885" width="13.6640625" style="90" customWidth="1"/>
    <col min="15886" max="16129" width="9.109375" style="90"/>
    <col min="16130" max="16130" width="5.109375" style="90" customWidth="1"/>
    <col min="16131" max="16131" width="11.6640625" style="90" customWidth="1"/>
    <col min="16132" max="16132" width="10.33203125" style="90" customWidth="1"/>
    <col min="16133" max="16133" width="11" style="90" customWidth="1"/>
    <col min="16134" max="16134" width="27.5546875" style="90" customWidth="1"/>
    <col min="16135" max="16135" width="30" style="90" customWidth="1"/>
    <col min="16136" max="16136" width="2.33203125" style="90" customWidth="1"/>
    <col min="16137" max="16141" width="13.6640625" style="90" customWidth="1"/>
    <col min="16142" max="16384" width="9.109375" style="90"/>
  </cols>
  <sheetData>
    <row r="1" spans="1:32" ht="15.6" x14ac:dyDescent="0.3">
      <c r="A1" s="110" t="s">
        <v>1646</v>
      </c>
      <c r="B1" s="111"/>
      <c r="C1" s="111"/>
      <c r="D1" s="111"/>
      <c r="E1" s="112"/>
      <c r="F1" s="111"/>
      <c r="G1" s="111"/>
      <c r="H1" s="111"/>
      <c r="I1" s="111"/>
      <c r="J1" s="111"/>
      <c r="K1" s="111"/>
      <c r="L1" s="111"/>
      <c r="M1" s="111"/>
    </row>
    <row r="2" spans="1:32" ht="13.8" thickBot="1" x14ac:dyDescent="0.3">
      <c r="A2" s="146"/>
      <c r="M2" s="147" t="s">
        <v>1438</v>
      </c>
    </row>
    <row r="3" spans="1:32" ht="18" customHeight="1" x14ac:dyDescent="0.25">
      <c r="B3" s="116"/>
      <c r="C3" s="116"/>
      <c r="D3" s="116"/>
      <c r="E3" s="117"/>
      <c r="F3" s="116"/>
      <c r="G3" s="116"/>
      <c r="H3" s="116"/>
      <c r="I3" s="470"/>
      <c r="J3" s="470"/>
      <c r="K3" s="470"/>
      <c r="L3" s="470"/>
      <c r="M3" s="470"/>
    </row>
    <row r="4" spans="1:32" ht="75" customHeight="1" thickBot="1" x14ac:dyDescent="0.3">
      <c r="A4" s="148"/>
      <c r="B4" s="118" t="s">
        <v>4</v>
      </c>
      <c r="C4" s="118" t="s">
        <v>5</v>
      </c>
      <c r="D4" s="118" t="s">
        <v>6</v>
      </c>
      <c r="E4" s="119" t="s">
        <v>7</v>
      </c>
      <c r="F4" s="118" t="s">
        <v>8</v>
      </c>
      <c r="G4" s="118"/>
      <c r="H4" s="118"/>
      <c r="I4" s="149" t="s">
        <v>1647</v>
      </c>
      <c r="J4" s="149" t="s">
        <v>1440</v>
      </c>
      <c r="K4" s="149" t="s">
        <v>1441</v>
      </c>
      <c r="L4" s="149" t="s">
        <v>1641</v>
      </c>
      <c r="M4" s="149" t="s">
        <v>1443</v>
      </c>
    </row>
    <row r="6" spans="1:32" x14ac:dyDescent="0.25">
      <c r="A6" s="150" t="s">
        <v>13</v>
      </c>
      <c r="B6" s="121"/>
      <c r="C6" s="121"/>
      <c r="D6" s="121"/>
      <c r="E6" s="122"/>
      <c r="F6" s="121"/>
      <c r="G6" s="121"/>
      <c r="H6" s="121"/>
      <c r="I6" s="151">
        <v>1693000</v>
      </c>
      <c r="J6" s="151">
        <v>2359000</v>
      </c>
      <c r="K6" s="151">
        <v>75000</v>
      </c>
      <c r="L6" s="151">
        <v>18985000</v>
      </c>
      <c r="M6" s="151">
        <v>23111000</v>
      </c>
      <c r="N6" s="152"/>
      <c r="O6" s="152"/>
      <c r="P6" s="152"/>
      <c r="Q6" s="152"/>
      <c r="R6" s="152"/>
      <c r="S6" s="152"/>
      <c r="T6" s="152"/>
      <c r="U6" s="152"/>
      <c r="V6" s="152"/>
      <c r="W6" s="152"/>
      <c r="X6" s="152"/>
      <c r="Y6" s="152"/>
      <c r="Z6" s="152"/>
      <c r="AA6" s="152"/>
      <c r="AB6" s="152"/>
      <c r="AC6" s="152"/>
      <c r="AD6" s="152"/>
      <c r="AE6" s="152"/>
      <c r="AF6" s="152"/>
    </row>
    <row r="7" spans="1:32" x14ac:dyDescent="0.25">
      <c r="I7" s="153"/>
      <c r="J7" s="153"/>
      <c r="K7" s="153"/>
      <c r="L7" s="153"/>
      <c r="M7" s="153"/>
    </row>
    <row r="8" spans="1:32" x14ac:dyDescent="0.25">
      <c r="A8" s="150" t="s">
        <v>1357</v>
      </c>
      <c r="B8" s="121"/>
      <c r="C8" s="121"/>
      <c r="D8" s="121"/>
      <c r="E8" s="122"/>
      <c r="F8" s="121"/>
      <c r="G8" s="121"/>
      <c r="H8" s="121"/>
      <c r="I8" s="151">
        <v>340130</v>
      </c>
      <c r="J8" s="151">
        <v>526200</v>
      </c>
      <c r="K8" s="151">
        <v>25240</v>
      </c>
      <c r="L8" s="151">
        <v>4444980</v>
      </c>
      <c r="M8" s="151">
        <v>5336550</v>
      </c>
    </row>
    <row r="9" spans="1:32" x14ac:dyDescent="0.25">
      <c r="I9" s="154"/>
      <c r="J9" s="154"/>
      <c r="K9" s="154"/>
      <c r="L9" s="154"/>
      <c r="M9" s="154"/>
    </row>
    <row r="10" spans="1:32" x14ac:dyDescent="0.25">
      <c r="B10" s="90" t="s">
        <v>15</v>
      </c>
      <c r="C10" s="90" t="s">
        <v>16</v>
      </c>
      <c r="D10" s="90" t="s">
        <v>17</v>
      </c>
      <c r="F10" s="90" t="s">
        <v>1695</v>
      </c>
      <c r="G10" s="90" t="str">
        <f>VLOOKUP(F10,regions!A$2:C$419,3,FALSE)</f>
        <v>Unitary authority</v>
      </c>
      <c r="H10" s="90" t="str">
        <f>IFERROR(VLOOKUP(F10,classifications!A$3:C$328,3,FALSE),VLOOKUP(F10,classifications!I$2:K$28,3,FALSE))</f>
        <v>Urban with Significant Rural</v>
      </c>
      <c r="I10" s="153">
        <v>0</v>
      </c>
      <c r="J10" s="153">
        <v>11000</v>
      </c>
      <c r="K10" s="153">
        <v>0</v>
      </c>
      <c r="L10" s="153">
        <v>65390</v>
      </c>
      <c r="M10" s="153">
        <v>76390</v>
      </c>
      <c r="N10" s="153"/>
    </row>
    <row r="11" spans="1:32" x14ac:dyDescent="0.25">
      <c r="B11" s="126" t="s">
        <v>18</v>
      </c>
      <c r="C11" s="126" t="s">
        <v>19</v>
      </c>
      <c r="D11" s="126" t="s">
        <v>20</v>
      </c>
      <c r="E11" s="127"/>
      <c r="F11" s="126" t="s">
        <v>1449</v>
      </c>
      <c r="G11" s="90" t="str">
        <f>VLOOKUP(F11,regions!A$2:C$419,3,FALSE)</f>
        <v>Unitary authority</v>
      </c>
      <c r="H11" s="90" t="str">
        <f>IFERROR(VLOOKUP(F11,classifications!A$3:C$328,3,FALSE),VLOOKUP(F11,classifications!I$2:K$28,3,FALSE))</f>
        <v>Urban with Significant Rural</v>
      </c>
      <c r="I11" s="153">
        <v>0</v>
      </c>
      <c r="J11" s="153">
        <v>11030</v>
      </c>
      <c r="K11" s="153">
        <v>460</v>
      </c>
      <c r="L11" s="153">
        <v>56760</v>
      </c>
      <c r="M11" s="153">
        <v>68250</v>
      </c>
      <c r="N11" s="153"/>
    </row>
    <row r="12" spans="1:32" x14ac:dyDescent="0.25">
      <c r="B12" s="126" t="s">
        <v>21</v>
      </c>
      <c r="C12" s="126" t="s">
        <v>22</v>
      </c>
      <c r="D12" s="126" t="s">
        <v>23</v>
      </c>
      <c r="E12" s="127"/>
      <c r="F12" s="126" t="s">
        <v>1666</v>
      </c>
      <c r="G12" s="90" t="str">
        <f>VLOOKUP(F12,regions!A$2:C$419,3,FALSE)</f>
        <v>Unitary authority</v>
      </c>
      <c r="H12" s="90" t="str">
        <f>IFERROR(VLOOKUP(F12,classifications!A$3:C$328,3,FALSE),VLOOKUP(F12,classifications!I$2:K$28,3,FALSE))</f>
        <v>Predominantly Urban</v>
      </c>
      <c r="I12" s="153">
        <v>0</v>
      </c>
      <c r="J12" s="153">
        <v>11410</v>
      </c>
      <c r="K12" s="153">
        <v>50</v>
      </c>
      <c r="L12" s="153">
        <v>48200</v>
      </c>
      <c r="M12" s="153">
        <v>59650</v>
      </c>
      <c r="N12" s="153"/>
    </row>
    <row r="13" spans="1:32" x14ac:dyDescent="0.25">
      <c r="B13" s="126" t="s">
        <v>24</v>
      </c>
      <c r="C13" s="126" t="s">
        <v>25</v>
      </c>
      <c r="D13" s="126" t="s">
        <v>26</v>
      </c>
      <c r="E13" s="127"/>
      <c r="F13" s="126" t="s">
        <v>1667</v>
      </c>
      <c r="G13" s="90" t="str">
        <f>VLOOKUP(F13,regions!A$2:C$419,3,FALSE)</f>
        <v>Unitary authority</v>
      </c>
      <c r="H13" s="90" t="str">
        <f>IFERROR(VLOOKUP(F13,classifications!A$3:C$328,3,FALSE),VLOOKUP(F13,classifications!I$2:K$28,3,FALSE))</f>
        <v>Predominantly Urban</v>
      </c>
      <c r="I13" s="153">
        <v>5330</v>
      </c>
      <c r="J13" s="153">
        <v>2180</v>
      </c>
      <c r="K13" s="153">
        <v>60</v>
      </c>
      <c r="L13" s="153">
        <v>61710</v>
      </c>
      <c r="M13" s="153">
        <v>69260</v>
      </c>
      <c r="N13" s="153"/>
    </row>
    <row r="14" spans="1:32" x14ac:dyDescent="0.25">
      <c r="B14" s="90" t="s">
        <v>27</v>
      </c>
      <c r="C14" s="90" t="s">
        <v>28</v>
      </c>
      <c r="D14" s="90" t="s">
        <v>29</v>
      </c>
      <c r="F14" s="90" t="s">
        <v>1697</v>
      </c>
      <c r="G14" s="90" t="str">
        <f>VLOOKUP(F14,regions!A$2:C$419,3,FALSE)</f>
        <v>Unitary authority</v>
      </c>
      <c r="H14" s="90" t="str">
        <f>IFERROR(VLOOKUP(F14,classifications!A$3:C$328,3,FALSE),VLOOKUP(F14,classifications!I$2:K$28,3,FALSE))</f>
        <v>Predominantly Urban</v>
      </c>
      <c r="I14" s="153">
        <v>5120</v>
      </c>
      <c r="J14" s="153">
        <v>3360</v>
      </c>
      <c r="K14" s="153">
        <v>0</v>
      </c>
      <c r="L14" s="153">
        <v>77450</v>
      </c>
      <c r="M14" s="153">
        <v>85940</v>
      </c>
      <c r="N14" s="153"/>
    </row>
    <row r="15" spans="1:32" x14ac:dyDescent="0.25">
      <c r="B15" s="90" t="s">
        <v>30</v>
      </c>
      <c r="C15" s="90" t="s">
        <v>31</v>
      </c>
      <c r="D15" s="90" t="s">
        <v>32</v>
      </c>
      <c r="F15" s="90" t="s">
        <v>1685</v>
      </c>
      <c r="G15" s="90" t="str">
        <f>VLOOKUP(F15,regions!A$2:C$419,3,FALSE)</f>
        <v>Unitary authority</v>
      </c>
      <c r="H15" s="90" t="str">
        <f>IFERROR(VLOOKUP(F15,classifications!A$3:C$328,3,FALSE),VLOOKUP(F15,classifications!I$2:K$28,3,FALSE))</f>
        <v>Predominantly Urban</v>
      </c>
      <c r="I15" s="153">
        <v>70</v>
      </c>
      <c r="J15" s="153">
        <v>7840</v>
      </c>
      <c r="K15" s="153">
        <v>280</v>
      </c>
      <c r="L15" s="153">
        <v>39010</v>
      </c>
      <c r="M15" s="153">
        <v>47200</v>
      </c>
      <c r="N15" s="153"/>
    </row>
    <row r="16" spans="1:32" x14ac:dyDescent="0.25">
      <c r="B16" s="90" t="s">
        <v>33</v>
      </c>
      <c r="C16" s="90" t="s">
        <v>34</v>
      </c>
      <c r="D16" s="90" t="s">
        <v>35</v>
      </c>
      <c r="F16" s="90" t="s">
        <v>1686</v>
      </c>
      <c r="G16" s="90" t="str">
        <f>VLOOKUP(F16,regions!A$2:C$419,3,FALSE)</f>
        <v>Unitary authority</v>
      </c>
      <c r="H16" s="90" t="str">
        <f>IFERROR(VLOOKUP(F16,classifications!A$3:C$328,3,FALSE),VLOOKUP(F16,classifications!I$2:K$28,3,FALSE))</f>
        <v>Predominantly Urban</v>
      </c>
      <c r="I16" s="153">
        <v>12100</v>
      </c>
      <c r="J16" s="153">
        <v>6380</v>
      </c>
      <c r="K16" s="153">
        <v>50</v>
      </c>
      <c r="L16" s="153">
        <v>106210</v>
      </c>
      <c r="M16" s="153">
        <v>124730</v>
      </c>
      <c r="N16" s="153"/>
    </row>
    <row r="17" spans="2:14" x14ac:dyDescent="0.25">
      <c r="B17" s="90" t="s">
        <v>36</v>
      </c>
      <c r="C17" s="90" t="s">
        <v>37</v>
      </c>
      <c r="D17" s="90" t="s">
        <v>38</v>
      </c>
      <c r="F17" s="90" t="s">
        <v>1728</v>
      </c>
      <c r="G17" s="90" t="str">
        <f>VLOOKUP(F17,regions!A$2:C$419,3,FALSE)</f>
        <v>Unitary authority</v>
      </c>
      <c r="H17" s="90" t="str">
        <f>IFERROR(VLOOKUP(F17,classifications!A$3:C$328,3,FALSE),VLOOKUP(F17,classifications!I$2:K$28,3,FALSE))</f>
        <v>Predominantly Urban</v>
      </c>
      <c r="I17" s="153">
        <v>28020</v>
      </c>
      <c r="J17" s="153">
        <v>11270</v>
      </c>
      <c r="K17" s="153">
        <v>500</v>
      </c>
      <c r="L17" s="153">
        <v>150390</v>
      </c>
      <c r="M17" s="153">
        <v>190180</v>
      </c>
      <c r="N17" s="153"/>
    </row>
    <row r="18" spans="2:14" x14ac:dyDescent="0.25">
      <c r="B18" s="126" t="s">
        <v>39</v>
      </c>
      <c r="C18" s="126" t="s">
        <v>40</v>
      </c>
      <c r="D18" s="126" t="s">
        <v>41</v>
      </c>
      <c r="E18" s="127"/>
      <c r="F18" s="126" t="s">
        <v>1731</v>
      </c>
      <c r="G18" s="90" t="str">
        <f>VLOOKUP(F18,regions!A$2:C$419,3,FALSE)</f>
        <v>Unitary authority</v>
      </c>
      <c r="H18" s="90" t="str">
        <f>IFERROR(VLOOKUP(F18,classifications!A$3:C$328,3,FALSE),VLOOKUP(F18,classifications!I$2:K$28,3,FALSE))</f>
        <v>Predominantly Rural</v>
      </c>
      <c r="I18" s="153">
        <v>5200</v>
      </c>
      <c r="J18" s="153">
        <v>9850</v>
      </c>
      <c r="K18" s="153">
        <v>670</v>
      </c>
      <c r="L18" s="153">
        <v>94260</v>
      </c>
      <c r="M18" s="153">
        <v>109990</v>
      </c>
      <c r="N18" s="153"/>
    </row>
    <row r="19" spans="2:14" x14ac:dyDescent="0.25">
      <c r="B19" s="126" t="s">
        <v>42</v>
      </c>
      <c r="C19" s="126" t="s">
        <v>43</v>
      </c>
      <c r="D19" s="126" t="s">
        <v>44</v>
      </c>
      <c r="E19" s="127"/>
      <c r="F19" s="126" t="s">
        <v>1715</v>
      </c>
      <c r="G19" s="90" t="str">
        <f>VLOOKUP(F19,regions!A$2:C$419,3,FALSE)</f>
        <v>Unitary authority</v>
      </c>
      <c r="H19" s="90" t="str">
        <f>IFERROR(VLOOKUP(F19,classifications!A$3:C$328,3,FALSE),VLOOKUP(F19,classifications!I$2:K$28,3,FALSE))</f>
        <v>Urban with Significant Rural</v>
      </c>
      <c r="I19" s="153">
        <v>80</v>
      </c>
      <c r="J19" s="153">
        <v>19190</v>
      </c>
      <c r="K19" s="153">
        <v>150</v>
      </c>
      <c r="L19" s="153">
        <v>147470</v>
      </c>
      <c r="M19" s="153">
        <v>166880</v>
      </c>
      <c r="N19" s="153"/>
    </row>
    <row r="20" spans="2:14" x14ac:dyDescent="0.25">
      <c r="B20" s="126" t="s">
        <v>45</v>
      </c>
      <c r="C20" s="126" t="s">
        <v>46</v>
      </c>
      <c r="D20" s="126" t="s">
        <v>47</v>
      </c>
      <c r="E20" s="127"/>
      <c r="F20" s="126" t="s">
        <v>1716</v>
      </c>
      <c r="G20" s="90" t="str">
        <f>VLOOKUP(F20,regions!A$2:C$419,3,FALSE)</f>
        <v>Unitary authority</v>
      </c>
      <c r="H20" s="90" t="str">
        <f>IFERROR(VLOOKUP(F20,classifications!A$3:C$328,3,FALSE),VLOOKUP(F20,classifications!I$2:K$28,3,FALSE))</f>
        <v>Urban with Significant Rural</v>
      </c>
      <c r="I20" s="153">
        <v>5710</v>
      </c>
      <c r="J20" s="153">
        <v>16640</v>
      </c>
      <c r="K20" s="153">
        <v>240</v>
      </c>
      <c r="L20" s="153">
        <v>125780</v>
      </c>
      <c r="M20" s="153">
        <v>148370</v>
      </c>
      <c r="N20" s="153"/>
    </row>
    <row r="21" spans="2:14" x14ac:dyDescent="0.25">
      <c r="B21" s="126" t="s">
        <v>48</v>
      </c>
      <c r="C21" s="126" t="s">
        <v>49</v>
      </c>
      <c r="D21" s="126" t="s">
        <v>50</v>
      </c>
      <c r="E21" s="127"/>
      <c r="F21" s="126" t="s">
        <v>1717</v>
      </c>
      <c r="G21" s="90" t="str">
        <f>VLOOKUP(F21,regions!A$2:C$419,3,FALSE)</f>
        <v>Unitary authority</v>
      </c>
      <c r="H21" s="90" t="str">
        <f>IFERROR(VLOOKUP(F21,classifications!A$3:C$328,3,FALSE),VLOOKUP(F21,classifications!I$2:K$28,3,FALSE))</f>
        <v>Predominantly Rural</v>
      </c>
      <c r="I21" s="153">
        <v>10520</v>
      </c>
      <c r="J21" s="153">
        <v>18600</v>
      </c>
      <c r="K21" s="153">
        <v>740</v>
      </c>
      <c r="L21" s="153">
        <v>231400</v>
      </c>
      <c r="M21" s="153">
        <v>261260</v>
      </c>
      <c r="N21" s="153"/>
    </row>
    <row r="22" spans="2:14" x14ac:dyDescent="0.25">
      <c r="B22" s="126" t="s">
        <v>51</v>
      </c>
      <c r="C22" s="126" t="s">
        <v>52</v>
      </c>
      <c r="D22" s="126" t="s">
        <v>53</v>
      </c>
      <c r="E22" s="127"/>
      <c r="F22" s="126" t="s">
        <v>1718</v>
      </c>
      <c r="G22" s="90" t="str">
        <f>VLOOKUP(F22,regions!A$2:C$419,3,FALSE)</f>
        <v>Unitary authority</v>
      </c>
      <c r="H22" s="90" t="str">
        <f>IFERROR(VLOOKUP(F22,classifications!A$3:C$328,3,FALSE),VLOOKUP(F22,classifications!I$2:K$28,3,FALSE))</f>
        <v>Predominantly Rural</v>
      </c>
      <c r="I22" s="153">
        <v>18710</v>
      </c>
      <c r="J22" s="153">
        <v>29250</v>
      </c>
      <c r="K22" s="153">
        <v>0</v>
      </c>
      <c r="L22" s="153">
        <v>186790</v>
      </c>
      <c r="M22" s="153">
        <v>234760</v>
      </c>
      <c r="N22" s="153"/>
    </row>
    <row r="23" spans="2:14" x14ac:dyDescent="0.25">
      <c r="B23" s="90" t="s">
        <v>54</v>
      </c>
      <c r="C23" s="90" t="s">
        <v>55</v>
      </c>
      <c r="D23" s="90" t="s">
        <v>56</v>
      </c>
      <c r="F23" s="90" t="s">
        <v>1659</v>
      </c>
      <c r="G23" s="90" t="str">
        <f>VLOOKUP(F23,regions!A$2:C$419,3,FALSE)</f>
        <v>Unitary authority</v>
      </c>
      <c r="H23" s="90" t="str">
        <f>IFERROR(VLOOKUP(F23,classifications!A$3:C$328,3,FALSE),VLOOKUP(F23,classifications!I$2:K$28,3,FALSE))</f>
        <v>Predominantly Urban</v>
      </c>
      <c r="I23" s="153">
        <v>5460</v>
      </c>
      <c r="J23" s="153">
        <v>2080</v>
      </c>
      <c r="K23" s="153">
        <v>0</v>
      </c>
      <c r="L23" s="153">
        <v>41320</v>
      </c>
      <c r="M23" s="153">
        <v>48850</v>
      </c>
      <c r="N23" s="153"/>
    </row>
    <row r="24" spans="2:14" x14ac:dyDescent="0.25">
      <c r="B24" s="126" t="s">
        <v>57</v>
      </c>
      <c r="C24" s="126" t="s">
        <v>58</v>
      </c>
      <c r="D24" s="126" t="s">
        <v>59</v>
      </c>
      <c r="E24" s="127"/>
      <c r="F24" s="126" t="s">
        <v>1675</v>
      </c>
      <c r="G24" s="90" t="str">
        <f>VLOOKUP(F24,regions!A$2:C$419,3,FALSE)</f>
        <v>Unitary authority</v>
      </c>
      <c r="H24" s="90" t="str">
        <f>IFERROR(VLOOKUP(F24,classifications!A$3:C$328,3,FALSE),VLOOKUP(F24,classifications!I$2:K$28,3,FALSE))</f>
        <v>Predominantly Urban</v>
      </c>
      <c r="I24" s="153">
        <v>13620</v>
      </c>
      <c r="J24" s="153">
        <v>7100</v>
      </c>
      <c r="K24" s="153">
        <v>50</v>
      </c>
      <c r="L24" s="153">
        <v>86010</v>
      </c>
      <c r="M24" s="153">
        <v>106770</v>
      </c>
      <c r="N24" s="153"/>
    </row>
    <row r="25" spans="2:14" x14ac:dyDescent="0.25">
      <c r="B25" s="126" t="s">
        <v>60</v>
      </c>
      <c r="C25" s="126" t="s">
        <v>61</v>
      </c>
      <c r="D25" s="126" t="s">
        <v>62</v>
      </c>
      <c r="E25" s="127"/>
      <c r="F25" s="126" t="s">
        <v>1671</v>
      </c>
      <c r="G25" s="90" t="str">
        <f>VLOOKUP(F25,regions!A$2:C$419,3,FALSE)</f>
        <v>Unitary authority</v>
      </c>
      <c r="H25" s="90" t="str">
        <f>IFERROR(VLOOKUP(F25,classifications!A$3:C$328,3,FALSE),VLOOKUP(F25,classifications!I$2:K$28,3,FALSE))</f>
        <v>Predominantly Rural</v>
      </c>
      <c r="I25" s="153">
        <v>11230</v>
      </c>
      <c r="J25" s="153">
        <v>2370</v>
      </c>
      <c r="K25" s="153">
        <v>170</v>
      </c>
      <c r="L25" s="153">
        <v>137880</v>
      </c>
      <c r="M25" s="153">
        <v>151660</v>
      </c>
      <c r="N25" s="153"/>
    </row>
    <row r="26" spans="2:14" x14ac:dyDescent="0.25">
      <c r="B26" s="126" t="s">
        <v>63</v>
      </c>
      <c r="C26" s="126" t="s">
        <v>64</v>
      </c>
      <c r="D26" s="126" t="s">
        <v>65</v>
      </c>
      <c r="E26" s="127"/>
      <c r="F26" s="126" t="s">
        <v>1668</v>
      </c>
      <c r="G26" s="90" t="str">
        <f>VLOOKUP(F26,regions!A$2:C$419,3,FALSE)</f>
        <v>Unitary authority</v>
      </c>
      <c r="H26" s="90" t="str">
        <f>IFERROR(VLOOKUP(F26,classifications!A$3:C$328,3,FALSE),VLOOKUP(F26,classifications!I$2:K$28,3,FALSE))</f>
        <v>Predominantly Urban</v>
      </c>
      <c r="I26" s="153">
        <v>0</v>
      </c>
      <c r="J26" s="153">
        <v>13790</v>
      </c>
      <c r="K26" s="153">
        <v>0</v>
      </c>
      <c r="L26" s="153">
        <v>41220</v>
      </c>
      <c r="M26" s="153">
        <v>55010</v>
      </c>
      <c r="N26" s="153"/>
    </row>
    <row r="27" spans="2:14" x14ac:dyDescent="0.25">
      <c r="B27" s="90" t="s">
        <v>66</v>
      </c>
      <c r="C27" s="90" t="s">
        <v>67</v>
      </c>
      <c r="D27" s="90" t="s">
        <v>68</v>
      </c>
      <c r="F27" s="90" t="s">
        <v>1661</v>
      </c>
      <c r="G27" s="90" t="str">
        <f>VLOOKUP(F27,regions!A$2:C$419,3,FALSE)</f>
        <v>Unitary authority</v>
      </c>
      <c r="H27" s="90" t="str">
        <f>IFERROR(VLOOKUP(F27,classifications!A$3:C$328,3,FALSE),VLOOKUP(F27,classifications!I$2:K$28,3,FALSE))</f>
        <v>Predominantly Urban</v>
      </c>
      <c r="I27" s="153">
        <v>80</v>
      </c>
      <c r="J27" s="153">
        <v>9770</v>
      </c>
      <c r="K27" s="153">
        <v>30</v>
      </c>
      <c r="L27" s="153">
        <v>32450</v>
      </c>
      <c r="M27" s="153">
        <v>42330</v>
      </c>
      <c r="N27" s="153"/>
    </row>
    <row r="28" spans="2:14" x14ac:dyDescent="0.25">
      <c r="B28" s="126" t="s">
        <v>69</v>
      </c>
      <c r="C28" s="126" t="s">
        <v>70</v>
      </c>
      <c r="D28" s="126" t="s">
        <v>71</v>
      </c>
      <c r="E28" s="127"/>
      <c r="F28" s="126" t="s">
        <v>1719</v>
      </c>
      <c r="G28" s="90" t="str">
        <f>VLOOKUP(F28,regions!A$2:C$419,3,FALSE)</f>
        <v>Unitary authority</v>
      </c>
      <c r="H28" s="90" t="str">
        <f>IFERROR(VLOOKUP(F28,classifications!A$3:C$328,3,FALSE),VLOOKUP(F28,classifications!I$2:K$28,3,FALSE))</f>
        <v>Predominantly Rural</v>
      </c>
      <c r="I28" s="153">
        <v>10</v>
      </c>
      <c r="J28" s="153">
        <v>11050</v>
      </c>
      <c r="K28" s="153">
        <v>310</v>
      </c>
      <c r="L28" s="153">
        <v>71490</v>
      </c>
      <c r="M28" s="153">
        <v>82860</v>
      </c>
      <c r="N28" s="153"/>
    </row>
    <row r="29" spans="2:14" x14ac:dyDescent="0.25">
      <c r="B29" s="90" t="s">
        <v>72</v>
      </c>
      <c r="C29" s="90" t="s">
        <v>73</v>
      </c>
      <c r="D29" s="90" t="s">
        <v>74</v>
      </c>
      <c r="F29" s="90" t="s">
        <v>1687</v>
      </c>
      <c r="G29" s="90" t="str">
        <f>VLOOKUP(F29,regions!A$2:C$419,3,FALSE)</f>
        <v>Unitary authority</v>
      </c>
      <c r="H29" s="90" t="str">
        <f>IFERROR(VLOOKUP(F29,classifications!A$3:C$328,3,FALSE),VLOOKUP(F29,classifications!I$2:K$28,3,FALSE))</f>
        <v>Predominantly Rural</v>
      </c>
      <c r="I29" s="153">
        <v>0</v>
      </c>
      <c r="J29" s="153">
        <v>6960</v>
      </c>
      <c r="K29" s="153">
        <v>10</v>
      </c>
      <c r="L29" s="153">
        <v>61060</v>
      </c>
      <c r="M29" s="153">
        <v>68030</v>
      </c>
      <c r="N29" s="153"/>
    </row>
    <row r="30" spans="2:14" x14ac:dyDescent="0.25">
      <c r="B30" s="126" t="s">
        <v>75</v>
      </c>
      <c r="C30" s="126" t="s">
        <v>76</v>
      </c>
      <c r="D30" s="126" t="s">
        <v>77</v>
      </c>
      <c r="E30" s="126"/>
      <c r="F30" s="126" t="s">
        <v>1496</v>
      </c>
      <c r="G30" s="90" t="str">
        <f>VLOOKUP(F30,regions!A$2:C$419,3,FALSE)</f>
        <v>Unitary authority</v>
      </c>
      <c r="H30" s="90" t="str">
        <f>IFERROR(VLOOKUP(F30,classifications!A$3:C$328,3,FALSE),VLOOKUP(F30,classifications!I$2:K$28,3,FALSE))</f>
        <v>Predominantly Rural</v>
      </c>
      <c r="I30" s="153">
        <v>120</v>
      </c>
      <c r="J30" s="153">
        <v>60</v>
      </c>
      <c r="K30" s="153">
        <v>0</v>
      </c>
      <c r="L30" s="153">
        <v>1220</v>
      </c>
      <c r="M30" s="153">
        <v>1400</v>
      </c>
      <c r="N30" s="153"/>
    </row>
    <row r="31" spans="2:14" x14ac:dyDescent="0.25">
      <c r="B31" s="126" t="s">
        <v>78</v>
      </c>
      <c r="C31" s="126" t="s">
        <v>79</v>
      </c>
      <c r="D31" s="126" t="s">
        <v>80</v>
      </c>
      <c r="E31" s="127"/>
      <c r="F31" s="126" t="s">
        <v>1724</v>
      </c>
      <c r="G31" s="90" t="str">
        <f>VLOOKUP(F31,regions!A$2:C$419,3,FALSE)</f>
        <v>Unitary authority</v>
      </c>
      <c r="H31" s="90" t="str">
        <f>IFERROR(VLOOKUP(F31,classifications!A$3:C$328,3,FALSE),VLOOKUP(F31,classifications!I$2:K$28,3,FALSE))</f>
        <v>Predominantly Urban</v>
      </c>
      <c r="I31" s="153">
        <v>25690</v>
      </c>
      <c r="J31" s="153">
        <v>8440</v>
      </c>
      <c r="K31" s="162">
        <v>240</v>
      </c>
      <c r="L31" s="153">
        <v>82510</v>
      </c>
      <c r="M31" s="153">
        <v>116870</v>
      </c>
      <c r="N31" s="153"/>
    </row>
    <row r="32" spans="2:14" x14ac:dyDescent="0.25">
      <c r="B32" s="126" t="s">
        <v>81</v>
      </c>
      <c r="C32" s="126" t="s">
        <v>82</v>
      </c>
      <c r="D32" s="126" t="s">
        <v>83</v>
      </c>
      <c r="E32" s="127"/>
      <c r="F32" s="126" t="s">
        <v>1676</v>
      </c>
      <c r="G32" s="90" t="str">
        <f>VLOOKUP(F32,regions!A$2:C$419,3,FALSE)</f>
        <v>Unitary authority</v>
      </c>
      <c r="H32" s="90" t="str">
        <f>IFERROR(VLOOKUP(F32,classifications!A$3:C$328,3,FALSE),VLOOKUP(F32,classifications!I$2:K$28,3,FALSE))</f>
        <v>Predominantly Urban</v>
      </c>
      <c r="I32" s="153">
        <v>22290</v>
      </c>
      <c r="J32" s="153">
        <v>10170</v>
      </c>
      <c r="K32" s="153">
        <v>600</v>
      </c>
      <c r="L32" s="153">
        <v>94540</v>
      </c>
      <c r="M32" s="153">
        <v>127600</v>
      </c>
      <c r="N32" s="153"/>
    </row>
    <row r="33" spans="2:14" x14ac:dyDescent="0.25">
      <c r="B33" s="126" t="s">
        <v>84</v>
      </c>
      <c r="C33" s="126" t="s">
        <v>85</v>
      </c>
      <c r="D33" s="126" t="s">
        <v>86</v>
      </c>
      <c r="E33" s="127"/>
      <c r="F33" s="126" t="s">
        <v>1680</v>
      </c>
      <c r="G33" s="90" t="str">
        <f>VLOOKUP(F33,regions!A$2:C$419,3,FALSE)</f>
        <v>Unitary authority</v>
      </c>
      <c r="H33" s="90" t="str">
        <f>IFERROR(VLOOKUP(F33,classifications!A$3:C$328,3,FALSE),VLOOKUP(F33,classifications!I$2:K$28,3,FALSE))</f>
        <v>Predominantly Urban</v>
      </c>
      <c r="I33" s="153">
        <v>8120</v>
      </c>
      <c r="J33" s="153">
        <v>3720</v>
      </c>
      <c r="K33" s="153">
        <v>0</v>
      </c>
      <c r="L33" s="153">
        <v>64530</v>
      </c>
      <c r="M33" s="153">
        <v>76370</v>
      </c>
      <c r="N33" s="153"/>
    </row>
    <row r="34" spans="2:14" x14ac:dyDescent="0.25">
      <c r="B34" s="90" t="s">
        <v>87</v>
      </c>
      <c r="C34" s="90" t="s">
        <v>88</v>
      </c>
      <c r="D34" s="90" t="s">
        <v>89</v>
      </c>
      <c r="F34" s="90" t="s">
        <v>1730</v>
      </c>
      <c r="G34" s="90" t="str">
        <f>VLOOKUP(F34,regions!A$2:C$419,3,FALSE)</f>
        <v>Unitary authority</v>
      </c>
      <c r="H34" s="90" t="str">
        <f>IFERROR(VLOOKUP(F34,classifications!A$3:C$328,3,FALSE),VLOOKUP(F34,classifications!I$2:K$28,3,FALSE))</f>
        <v>Predominantly Urban</v>
      </c>
      <c r="I34" s="153">
        <v>3060</v>
      </c>
      <c r="J34" s="153">
        <v>4310</v>
      </c>
      <c r="K34" s="153">
        <v>300</v>
      </c>
      <c r="L34" s="153">
        <v>103250</v>
      </c>
      <c r="M34" s="153">
        <v>110920</v>
      </c>
      <c r="N34" s="153"/>
    </row>
    <row r="35" spans="2:14" x14ac:dyDescent="0.25">
      <c r="B35" s="90" t="s">
        <v>90</v>
      </c>
      <c r="C35" s="90" t="s">
        <v>91</v>
      </c>
      <c r="D35" s="90" t="s">
        <v>92</v>
      </c>
      <c r="F35" s="90" t="s">
        <v>1662</v>
      </c>
      <c r="G35" s="90" t="str">
        <f>VLOOKUP(F35,regions!A$2:C$419,3,FALSE)</f>
        <v>Unitary authority</v>
      </c>
      <c r="H35" s="90" t="str">
        <f>IFERROR(VLOOKUP(F35,classifications!A$3:C$328,3,FALSE),VLOOKUP(F35,classifications!I$2:K$28,3,FALSE))</f>
        <v>Predominantly Urban</v>
      </c>
      <c r="I35" s="153">
        <v>0</v>
      </c>
      <c r="J35" s="153">
        <v>14930</v>
      </c>
      <c r="K35" s="153">
        <v>0</v>
      </c>
      <c r="L35" s="153">
        <v>45150</v>
      </c>
      <c r="M35" s="153">
        <v>60080</v>
      </c>
      <c r="N35" s="153"/>
    </row>
    <row r="36" spans="2:14" x14ac:dyDescent="0.25">
      <c r="B36" s="90" t="s">
        <v>93</v>
      </c>
      <c r="C36" s="90" t="s">
        <v>94</v>
      </c>
      <c r="D36" s="90" t="s">
        <v>95</v>
      </c>
      <c r="F36" s="90" t="s">
        <v>1688</v>
      </c>
      <c r="G36" s="90" t="str">
        <f>VLOOKUP(F36,regions!A$2:C$419,3,FALSE)</f>
        <v>Unitary authority</v>
      </c>
      <c r="H36" s="90" t="str">
        <f>IFERROR(VLOOKUP(F36,classifications!A$3:C$328,3,FALSE),VLOOKUP(F36,classifications!I$2:K$28,3,FALSE))</f>
        <v>Predominantly Urban</v>
      </c>
      <c r="I36" s="153">
        <v>11450</v>
      </c>
      <c r="J36" s="153">
        <v>7780</v>
      </c>
      <c r="K36" s="153">
        <v>0</v>
      </c>
      <c r="L36" s="153">
        <v>84360</v>
      </c>
      <c r="M36" s="153">
        <v>103590</v>
      </c>
      <c r="N36" s="153"/>
    </row>
    <row r="37" spans="2:14" x14ac:dyDescent="0.25">
      <c r="B37" s="126" t="s">
        <v>96</v>
      </c>
      <c r="C37" s="126" t="s">
        <v>97</v>
      </c>
      <c r="D37" s="126" t="s">
        <v>98</v>
      </c>
      <c r="E37" s="127"/>
      <c r="F37" s="126" t="s">
        <v>1672</v>
      </c>
      <c r="G37" s="90" t="str">
        <f>VLOOKUP(F37,regions!A$2:C$419,3,FALSE)</f>
        <v>Unitary authority</v>
      </c>
      <c r="H37" s="90" t="str">
        <f>IFERROR(VLOOKUP(F37,classifications!A$3:C$328,3,FALSE),VLOOKUP(F37,classifications!I$2:K$28,3,FALSE))</f>
        <v>Predominantly Urban</v>
      </c>
      <c r="I37" s="153">
        <v>10</v>
      </c>
      <c r="J37" s="153">
        <v>9910</v>
      </c>
      <c r="K37" s="153">
        <v>10</v>
      </c>
      <c r="L37" s="153">
        <v>62880</v>
      </c>
      <c r="M37" s="153">
        <v>72810</v>
      </c>
      <c r="N37" s="153"/>
    </row>
    <row r="38" spans="2:14" x14ac:dyDescent="0.25">
      <c r="B38" s="126" t="s">
        <v>99</v>
      </c>
      <c r="C38" s="126" t="s">
        <v>100</v>
      </c>
      <c r="D38" s="126" t="s">
        <v>101</v>
      </c>
      <c r="E38" s="127"/>
      <c r="F38" s="126" t="s">
        <v>1673</v>
      </c>
      <c r="G38" s="90" t="str">
        <f>VLOOKUP(F38,regions!A$2:C$419,3,FALSE)</f>
        <v>Unitary authority</v>
      </c>
      <c r="H38" s="90" t="str">
        <f>IFERROR(VLOOKUP(F38,classifications!A$3:C$328,3,FALSE),VLOOKUP(F38,classifications!I$2:K$28,3,FALSE))</f>
        <v>Urban with Significant Rural</v>
      </c>
      <c r="I38" s="153">
        <v>20</v>
      </c>
      <c r="J38" s="153">
        <v>11400</v>
      </c>
      <c r="K38" s="153">
        <v>220</v>
      </c>
      <c r="L38" s="153">
        <v>62410</v>
      </c>
      <c r="M38" s="153">
        <v>74050</v>
      </c>
      <c r="N38" s="153"/>
    </row>
    <row r="39" spans="2:14" x14ac:dyDescent="0.25">
      <c r="B39" s="90" t="s">
        <v>102</v>
      </c>
      <c r="C39" s="90" t="s">
        <v>103</v>
      </c>
      <c r="D39" s="90" t="s">
        <v>104</v>
      </c>
      <c r="F39" s="90" t="s">
        <v>1720</v>
      </c>
      <c r="G39" s="90" t="str">
        <f>VLOOKUP(F39,regions!A$2:C$419,3,FALSE)</f>
        <v>Unitary authority</v>
      </c>
      <c r="H39" s="90" t="str">
        <f>IFERROR(VLOOKUP(F39,classifications!A$3:C$328,3,FALSE),VLOOKUP(F39,classifications!I$2:K$28,3,FALSE))</f>
        <v>Urban with Significant Rural</v>
      </c>
      <c r="I39" s="153">
        <v>0</v>
      </c>
      <c r="J39" s="153">
        <v>8760</v>
      </c>
      <c r="K39" s="153">
        <v>30</v>
      </c>
      <c r="L39" s="153">
        <v>83430</v>
      </c>
      <c r="M39" s="153">
        <v>92210</v>
      </c>
      <c r="N39" s="153"/>
    </row>
    <row r="40" spans="2:14" x14ac:dyDescent="0.25">
      <c r="B40" s="126" t="s">
        <v>105</v>
      </c>
      <c r="C40" s="126" t="s">
        <v>106</v>
      </c>
      <c r="D40" s="126" t="s">
        <v>1352</v>
      </c>
      <c r="E40" s="127"/>
      <c r="F40" s="126" t="s">
        <v>1543</v>
      </c>
      <c r="G40" s="90" t="str">
        <f>VLOOKUP(F40,regions!A$2:C$419,3,FALSE)</f>
        <v>Unitary authority</v>
      </c>
      <c r="H40" s="90" t="str">
        <f>IFERROR(VLOOKUP(F40,classifications!A$3:C$328,3,FALSE),VLOOKUP(F40,classifications!I$2:K$28,3,FALSE))</f>
        <v>Predominantly Rural</v>
      </c>
      <c r="I40" s="153">
        <v>8520</v>
      </c>
      <c r="J40" s="153">
        <v>17360</v>
      </c>
      <c r="K40" s="153">
        <v>150</v>
      </c>
      <c r="L40" s="153">
        <v>122540</v>
      </c>
      <c r="M40" s="153">
        <v>148570</v>
      </c>
      <c r="N40" s="153"/>
    </row>
    <row r="41" spans="2:14" x14ac:dyDescent="0.25">
      <c r="B41" s="126" t="s">
        <v>108</v>
      </c>
      <c r="C41" s="126" t="s">
        <v>109</v>
      </c>
      <c r="D41" s="126" t="s">
        <v>110</v>
      </c>
      <c r="E41" s="127"/>
      <c r="F41" s="126" t="s">
        <v>1726</v>
      </c>
      <c r="G41" s="90" t="str">
        <f>VLOOKUP(F41,regions!A$2:C$419,3,FALSE)</f>
        <v>Unitary authority</v>
      </c>
      <c r="H41" s="90" t="str">
        <f>IFERROR(VLOOKUP(F41,classifications!A$3:C$328,3,FALSE),VLOOKUP(F41,classifications!I$2:K$28,3,FALSE))</f>
        <v>Predominantly Urban</v>
      </c>
      <c r="I41" s="153">
        <v>27790</v>
      </c>
      <c r="J41" s="153">
        <v>9670</v>
      </c>
      <c r="K41" s="153">
        <v>110</v>
      </c>
      <c r="L41" s="153">
        <v>94040</v>
      </c>
      <c r="M41" s="153">
        <v>131620</v>
      </c>
      <c r="N41" s="153"/>
    </row>
    <row r="42" spans="2:14" x14ac:dyDescent="0.25">
      <c r="B42" s="126" t="s">
        <v>111</v>
      </c>
      <c r="C42" s="126" t="s">
        <v>112</v>
      </c>
      <c r="D42" s="126" t="s">
        <v>113</v>
      </c>
      <c r="E42" s="127"/>
      <c r="F42" s="126" t="s">
        <v>1681</v>
      </c>
      <c r="G42" s="90" t="str">
        <f>VLOOKUP(F42,regions!A$2:C$419,3,FALSE)</f>
        <v>Unitary authority</v>
      </c>
      <c r="H42" s="90" t="str">
        <f>IFERROR(VLOOKUP(F42,classifications!A$3:C$328,3,FALSE),VLOOKUP(F42,classifications!I$2:K$28,3,FALSE))</f>
        <v>Predominantly Urban</v>
      </c>
      <c r="I42" s="153">
        <v>0</v>
      </c>
      <c r="J42" s="153">
        <v>14950</v>
      </c>
      <c r="K42" s="153">
        <v>530</v>
      </c>
      <c r="L42" s="153">
        <v>62020</v>
      </c>
      <c r="M42" s="153">
        <v>77500</v>
      </c>
      <c r="N42" s="153"/>
    </row>
    <row r="43" spans="2:14" x14ac:dyDescent="0.25">
      <c r="B43" s="90" t="s">
        <v>114</v>
      </c>
      <c r="C43" s="90" t="s">
        <v>115</v>
      </c>
      <c r="D43" s="90" t="s">
        <v>116</v>
      </c>
      <c r="F43" s="90" t="s">
        <v>1698</v>
      </c>
      <c r="G43" s="90" t="str">
        <f>VLOOKUP(F43,regions!A$2:C$419,3,FALSE)</f>
        <v>Unitary authority</v>
      </c>
      <c r="H43" s="90" t="str">
        <f>IFERROR(VLOOKUP(F43,classifications!A$3:C$328,3,FALSE),VLOOKUP(F43,classifications!I$2:K$28,3,FALSE))</f>
        <v>Predominantly Urban</v>
      </c>
      <c r="I43" s="153">
        <v>0</v>
      </c>
      <c r="J43" s="153">
        <v>22330</v>
      </c>
      <c r="K43" s="153">
        <v>1070</v>
      </c>
      <c r="L43" s="153">
        <v>90150</v>
      </c>
      <c r="M43" s="153">
        <v>113540</v>
      </c>
      <c r="N43" s="153"/>
    </row>
    <row r="44" spans="2:14" x14ac:dyDescent="0.25">
      <c r="B44" s="90" t="s">
        <v>117</v>
      </c>
      <c r="C44" s="90" t="s">
        <v>118</v>
      </c>
      <c r="D44" s="90" t="s">
        <v>119</v>
      </c>
      <c r="F44" s="90" t="s">
        <v>1699</v>
      </c>
      <c r="G44" s="90" t="str">
        <f>VLOOKUP(F44,regions!A$2:C$419,3,FALSE)</f>
        <v>Unitary authority</v>
      </c>
      <c r="H44" s="90" t="str">
        <f>IFERROR(VLOOKUP(F44,classifications!A$3:C$328,3,FALSE),VLOOKUP(F44,classifications!I$2:K$28,3,FALSE))</f>
        <v>Predominantly Urban</v>
      </c>
      <c r="I44" s="153">
        <v>4610</v>
      </c>
      <c r="J44" s="153">
        <v>2730</v>
      </c>
      <c r="K44" s="153">
        <v>5480</v>
      </c>
      <c r="L44" s="153">
        <v>53870</v>
      </c>
      <c r="M44" s="153">
        <v>66690</v>
      </c>
      <c r="N44" s="153"/>
    </row>
    <row r="45" spans="2:14" x14ac:dyDescent="0.25">
      <c r="B45" s="90" t="s">
        <v>120</v>
      </c>
      <c r="C45" s="90" t="s">
        <v>121</v>
      </c>
      <c r="D45" s="90" t="s">
        <v>122</v>
      </c>
      <c r="F45" s="90" t="s">
        <v>1689</v>
      </c>
      <c r="G45" s="90" t="str">
        <f>VLOOKUP(F45,regions!A$2:C$419,3,FALSE)</f>
        <v>Unitary authority</v>
      </c>
      <c r="H45" s="90" t="str">
        <f>IFERROR(VLOOKUP(F45,classifications!A$3:C$328,3,FALSE),VLOOKUP(F45,classifications!I$2:K$28,3,FALSE))</f>
        <v>Predominantly Urban</v>
      </c>
      <c r="I45" s="153">
        <v>10240</v>
      </c>
      <c r="J45" s="153">
        <v>5710</v>
      </c>
      <c r="K45" s="153">
        <v>770</v>
      </c>
      <c r="L45" s="153">
        <v>71650</v>
      </c>
      <c r="M45" s="153">
        <v>88370</v>
      </c>
      <c r="N45" s="153"/>
    </row>
    <row r="46" spans="2:14" x14ac:dyDescent="0.25">
      <c r="B46" s="90" t="s">
        <v>123</v>
      </c>
      <c r="C46" s="90" t="s">
        <v>124</v>
      </c>
      <c r="D46" s="90" t="s">
        <v>125</v>
      </c>
      <c r="F46" s="90" t="s">
        <v>1690</v>
      </c>
      <c r="G46" s="90" t="str">
        <f>VLOOKUP(F46,regions!A$2:C$419,3,FALSE)</f>
        <v>Unitary authority</v>
      </c>
      <c r="H46" s="90" t="str">
        <f>IFERROR(VLOOKUP(F46,classifications!A$3:C$328,3,FALSE),VLOOKUP(F46,classifications!I$2:K$28,3,FALSE))</f>
        <v>Predominantly Urban</v>
      </c>
      <c r="I46" s="153">
        <v>6920</v>
      </c>
      <c r="J46" s="153">
        <v>3940</v>
      </c>
      <c r="K46" s="153">
        <v>0</v>
      </c>
      <c r="L46" s="153">
        <v>54990</v>
      </c>
      <c r="M46" s="153">
        <v>65860</v>
      </c>
      <c r="N46" s="153"/>
    </row>
    <row r="47" spans="2:14" x14ac:dyDescent="0.25">
      <c r="B47" s="90" t="s">
        <v>126</v>
      </c>
      <c r="C47" s="90" t="s">
        <v>127</v>
      </c>
      <c r="D47" s="90" t="s">
        <v>128</v>
      </c>
      <c r="F47" s="90" t="s">
        <v>1663</v>
      </c>
      <c r="G47" s="90" t="str">
        <f>VLOOKUP(F47,regions!A$2:C$419,3,FALSE)</f>
        <v>Unitary authority</v>
      </c>
      <c r="H47" s="90" t="str">
        <f>IFERROR(VLOOKUP(F47,classifications!A$3:C$328,3,FALSE),VLOOKUP(F47,classifications!I$2:K$28,3,FALSE))</f>
        <v>Urban with Significant Rural</v>
      </c>
      <c r="I47" s="153">
        <v>0</v>
      </c>
      <c r="J47" s="153">
        <v>12290</v>
      </c>
      <c r="K47" s="153">
        <v>0</v>
      </c>
      <c r="L47" s="153">
        <v>49910</v>
      </c>
      <c r="M47" s="153">
        <v>62190</v>
      </c>
      <c r="N47" s="153"/>
    </row>
    <row r="48" spans="2:14" x14ac:dyDescent="0.25">
      <c r="B48" s="126" t="s">
        <v>129</v>
      </c>
      <c r="C48" s="126" t="s">
        <v>130</v>
      </c>
      <c r="D48" s="126" t="s">
        <v>131</v>
      </c>
      <c r="E48" s="127"/>
      <c r="F48" s="126" t="s">
        <v>1721</v>
      </c>
      <c r="G48" s="90" t="str">
        <f>VLOOKUP(F48,regions!A$2:C$419,3,FALSE)</f>
        <v>Unitary authority</v>
      </c>
      <c r="H48" s="90" t="str">
        <f>IFERROR(VLOOKUP(F48,classifications!A$3:C$328,3,FALSE),VLOOKUP(F48,classifications!I$2:K$28,3,FALSE))</f>
        <v>Predominantly Rural</v>
      </c>
      <c r="I48" s="153">
        <v>0</v>
      </c>
      <c r="J48" s="153">
        <v>1740</v>
      </c>
      <c r="K48" s="153">
        <v>660</v>
      </c>
      <c r="L48" s="153">
        <v>13730</v>
      </c>
      <c r="M48" s="153">
        <v>16130</v>
      </c>
      <c r="N48" s="153"/>
    </row>
    <row r="49" spans="2:14" x14ac:dyDescent="0.25">
      <c r="B49" s="126" t="s">
        <v>132</v>
      </c>
      <c r="C49" s="126" t="s">
        <v>133</v>
      </c>
      <c r="D49" s="126" t="s">
        <v>134</v>
      </c>
      <c r="E49" s="127"/>
      <c r="F49" s="126" t="s">
        <v>1569</v>
      </c>
      <c r="G49" s="90" t="str">
        <f>VLOOKUP(F49,regions!A$2:C$419,3,FALSE)</f>
        <v>Unitary authority</v>
      </c>
      <c r="H49" s="90" t="str">
        <f>IFERROR(VLOOKUP(F49,classifications!A$3:C$328,3,FALSE),VLOOKUP(F49,classifications!I$2:K$28,3,FALSE))</f>
        <v>Predominantly Rural</v>
      </c>
      <c r="I49" s="153">
        <v>4200</v>
      </c>
      <c r="J49" s="153">
        <v>13510</v>
      </c>
      <c r="K49" s="153">
        <v>820</v>
      </c>
      <c r="L49" s="153">
        <v>117770</v>
      </c>
      <c r="M49" s="153">
        <v>136300</v>
      </c>
      <c r="N49" s="153"/>
    </row>
    <row r="50" spans="2:14" x14ac:dyDescent="0.25">
      <c r="B50" s="90" t="s">
        <v>135</v>
      </c>
      <c r="C50" s="90" t="s">
        <v>136</v>
      </c>
      <c r="D50" s="90" t="s">
        <v>137</v>
      </c>
      <c r="F50" s="90" t="s">
        <v>1691</v>
      </c>
      <c r="G50" s="90" t="str">
        <f>VLOOKUP(F50,regions!A$2:C$419,3,FALSE)</f>
        <v>Unitary authority</v>
      </c>
      <c r="H50" s="90" t="str">
        <f>IFERROR(VLOOKUP(F50,classifications!A$3:C$328,3,FALSE),VLOOKUP(F50,classifications!I$2:K$28,3,FALSE))</f>
        <v>Predominantly Urban</v>
      </c>
      <c r="I50" s="153">
        <v>6560</v>
      </c>
      <c r="J50" s="153">
        <v>3980</v>
      </c>
      <c r="K50" s="153">
        <v>150</v>
      </c>
      <c r="L50" s="153">
        <v>41330</v>
      </c>
      <c r="M50" s="153">
        <v>52030</v>
      </c>
      <c r="N50" s="153"/>
    </row>
    <row r="51" spans="2:14" x14ac:dyDescent="0.25">
      <c r="B51" s="90" t="s">
        <v>138</v>
      </c>
      <c r="C51" s="90" t="s">
        <v>139</v>
      </c>
      <c r="D51" s="90" t="s">
        <v>140</v>
      </c>
      <c r="F51" s="90" t="s">
        <v>1700</v>
      </c>
      <c r="G51" s="90" t="str">
        <f>VLOOKUP(F51,regions!A$2:C$419,3,FALSE)</f>
        <v>Unitary authority</v>
      </c>
      <c r="H51" s="90" t="str">
        <f>IFERROR(VLOOKUP(F51,classifications!A$3:C$328,3,FALSE),VLOOKUP(F51,classifications!I$2:K$28,3,FALSE))</f>
        <v>Predominantly Urban</v>
      </c>
      <c r="I51" s="153">
        <v>0</v>
      </c>
      <c r="J51" s="153">
        <v>11300</v>
      </c>
      <c r="K51" s="153">
        <v>210</v>
      </c>
      <c r="L51" s="153">
        <v>99400</v>
      </c>
      <c r="M51" s="153">
        <v>110910</v>
      </c>
      <c r="N51" s="153"/>
    </row>
    <row r="52" spans="2:14" x14ac:dyDescent="0.25">
      <c r="B52" s="90" t="s">
        <v>141</v>
      </c>
      <c r="C52" s="90" t="s">
        <v>142</v>
      </c>
      <c r="D52" s="90" t="s">
        <v>143</v>
      </c>
      <c r="F52" s="90" t="s">
        <v>1692</v>
      </c>
      <c r="G52" s="90" t="str">
        <f>VLOOKUP(F52,regions!A$2:C$419,3,FALSE)</f>
        <v>Unitary authority</v>
      </c>
      <c r="H52" s="90" t="str">
        <f>IFERROR(VLOOKUP(F52,classifications!A$3:C$328,3,FALSE),VLOOKUP(F52,classifications!I$2:K$28,3,FALSE))</f>
        <v>Predominantly Urban</v>
      </c>
      <c r="I52" s="153">
        <v>17080</v>
      </c>
      <c r="J52" s="153">
        <v>6990</v>
      </c>
      <c r="K52" s="153">
        <v>30</v>
      </c>
      <c r="L52" s="153">
        <v>77160</v>
      </c>
      <c r="M52" s="153">
        <v>101260</v>
      </c>
      <c r="N52" s="153"/>
    </row>
    <row r="53" spans="2:14" x14ac:dyDescent="0.25">
      <c r="B53" s="126" t="s">
        <v>144</v>
      </c>
      <c r="C53" s="126" t="s">
        <v>145</v>
      </c>
      <c r="D53" s="126" t="s">
        <v>146</v>
      </c>
      <c r="E53" s="127"/>
      <c r="F53" s="126" t="s">
        <v>1729</v>
      </c>
      <c r="G53" s="90" t="str">
        <f>VLOOKUP(F53,regions!A$2:C$419,3,FALSE)</f>
        <v>Unitary authority</v>
      </c>
      <c r="H53" s="90" t="str">
        <f>IFERROR(VLOOKUP(F53,classifications!A$3:C$328,3,FALSE),VLOOKUP(F53,classifications!I$2:K$28,3,FALSE))</f>
        <v>Predominantly Urban</v>
      </c>
      <c r="I53" s="153">
        <v>6060</v>
      </c>
      <c r="J53" s="153">
        <v>3220</v>
      </c>
      <c r="K53" s="153">
        <v>0</v>
      </c>
      <c r="L53" s="153">
        <v>69660</v>
      </c>
      <c r="M53" s="153">
        <v>78930</v>
      </c>
      <c r="N53" s="153"/>
    </row>
    <row r="54" spans="2:14" x14ac:dyDescent="0.25">
      <c r="B54" s="90" t="s">
        <v>147</v>
      </c>
      <c r="C54" s="90" t="s">
        <v>148</v>
      </c>
      <c r="D54" s="90" t="s">
        <v>149</v>
      </c>
      <c r="F54" s="90" t="s">
        <v>1664</v>
      </c>
      <c r="G54" s="90" t="str">
        <f>VLOOKUP(F54,regions!A$2:C$419,3,FALSE)</f>
        <v>Unitary authority</v>
      </c>
      <c r="H54" s="90" t="str">
        <f>IFERROR(VLOOKUP(F54,classifications!A$3:C$328,3,FALSE),VLOOKUP(F54,classifications!I$2:K$28,3,FALSE))</f>
        <v>Predominantly Urban</v>
      </c>
      <c r="I54" s="153">
        <v>0</v>
      </c>
      <c r="J54" s="153">
        <v>14060</v>
      </c>
      <c r="K54" s="153">
        <v>0</v>
      </c>
      <c r="L54" s="153">
        <v>68650</v>
      </c>
      <c r="M54" s="153">
        <v>82710</v>
      </c>
      <c r="N54" s="153"/>
    </row>
    <row r="55" spans="2:14" x14ac:dyDescent="0.25">
      <c r="B55" s="126" t="s">
        <v>150</v>
      </c>
      <c r="C55" s="126" t="s">
        <v>151</v>
      </c>
      <c r="D55" s="126" t="s">
        <v>152</v>
      </c>
      <c r="E55" s="127"/>
      <c r="F55" s="126" t="s">
        <v>1679</v>
      </c>
      <c r="G55" s="90" t="str">
        <f>VLOOKUP(F55,regions!A$2:C$419,3,FALSE)</f>
        <v>Unitary authority</v>
      </c>
      <c r="H55" s="90" t="str">
        <f>IFERROR(VLOOKUP(F55,classifications!A$3:C$328,3,FALSE),VLOOKUP(F55,classifications!I$2:K$28,3,FALSE))</f>
        <v>Predominantly Urban</v>
      </c>
      <c r="I55" s="153">
        <v>19120</v>
      </c>
      <c r="J55" s="153">
        <v>7090</v>
      </c>
      <c r="K55" s="153">
        <v>0</v>
      </c>
      <c r="L55" s="153">
        <v>85940</v>
      </c>
      <c r="M55" s="153">
        <v>112150</v>
      </c>
      <c r="N55" s="153"/>
    </row>
    <row r="56" spans="2:14" x14ac:dyDescent="0.25">
      <c r="B56" s="90" t="s">
        <v>153</v>
      </c>
      <c r="C56" s="90" t="s">
        <v>154</v>
      </c>
      <c r="D56" s="90" t="s">
        <v>155</v>
      </c>
      <c r="F56" s="90" t="s">
        <v>1701</v>
      </c>
      <c r="G56" s="90" t="str">
        <f>VLOOKUP(F56,regions!A$2:C$419,3,FALSE)</f>
        <v>Unitary authority</v>
      </c>
      <c r="H56" s="90" t="str">
        <f>IFERROR(VLOOKUP(F56,classifications!A$3:C$328,3,FALSE),VLOOKUP(F56,classifications!I$2:K$28,3,FALSE))</f>
        <v>Predominantly Urban</v>
      </c>
      <c r="I56" s="153">
        <v>10510</v>
      </c>
      <c r="J56" s="153">
        <v>4590</v>
      </c>
      <c r="K56" s="153">
        <v>230</v>
      </c>
      <c r="L56" s="153">
        <v>76690</v>
      </c>
      <c r="M56" s="153">
        <v>92020</v>
      </c>
      <c r="N56" s="153"/>
    </row>
    <row r="57" spans="2:14" x14ac:dyDescent="0.25">
      <c r="B57" s="126" t="s">
        <v>156</v>
      </c>
      <c r="C57" s="126" t="s">
        <v>157</v>
      </c>
      <c r="D57" s="126" t="s">
        <v>158</v>
      </c>
      <c r="E57" s="127"/>
      <c r="F57" s="126" t="s">
        <v>1727</v>
      </c>
      <c r="G57" s="90" t="str">
        <f>VLOOKUP(F57,regions!A$2:C$419,3,FALSE)</f>
        <v>Unitary authority</v>
      </c>
      <c r="H57" s="90" t="str">
        <f>IFERROR(VLOOKUP(F57,classifications!A$3:C$328,3,FALSE),VLOOKUP(F57,classifications!I$2:K$28,3,FALSE))</f>
        <v>Predominantly Urban</v>
      </c>
      <c r="I57" s="153">
        <v>20</v>
      </c>
      <c r="J57" s="153">
        <v>13490</v>
      </c>
      <c r="K57" s="153">
        <v>2000</v>
      </c>
      <c r="L57" s="153">
        <v>53930</v>
      </c>
      <c r="M57" s="153">
        <v>69430</v>
      </c>
      <c r="N57" s="153"/>
    </row>
    <row r="58" spans="2:14" x14ac:dyDescent="0.25">
      <c r="B58" s="126" t="s">
        <v>159</v>
      </c>
      <c r="C58" s="126" t="s">
        <v>160</v>
      </c>
      <c r="D58" s="126" t="s">
        <v>161</v>
      </c>
      <c r="E58" s="127"/>
      <c r="F58" s="126" t="s">
        <v>1682</v>
      </c>
      <c r="G58" s="90" t="str">
        <f>VLOOKUP(F58,regions!A$2:C$419,3,FALSE)</f>
        <v>Unitary authority</v>
      </c>
      <c r="H58" s="90" t="str">
        <f>IFERROR(VLOOKUP(F58,classifications!A$3:C$328,3,FALSE),VLOOKUP(F58,classifications!I$2:K$28,3,FALSE))</f>
        <v>Predominantly Urban</v>
      </c>
      <c r="I58" s="153">
        <v>10290</v>
      </c>
      <c r="J58" s="153">
        <v>1430</v>
      </c>
      <c r="K58" s="153">
        <v>0</v>
      </c>
      <c r="L58" s="153">
        <v>52490</v>
      </c>
      <c r="M58" s="153">
        <v>64210</v>
      </c>
      <c r="N58" s="153"/>
    </row>
    <row r="59" spans="2:14" x14ac:dyDescent="0.25">
      <c r="B59" s="90" t="s">
        <v>162</v>
      </c>
      <c r="C59" s="90" t="s">
        <v>163</v>
      </c>
      <c r="D59" s="90" t="s">
        <v>164</v>
      </c>
      <c r="F59" s="90" t="s">
        <v>1702</v>
      </c>
      <c r="G59" s="90" t="str">
        <f>VLOOKUP(F59,regions!A$2:C$419,3,FALSE)</f>
        <v>Unitary authority</v>
      </c>
      <c r="H59" s="90" t="str">
        <f>IFERROR(VLOOKUP(F59,classifications!A$3:C$328,3,FALSE),VLOOKUP(F59,classifications!I$2:K$28,3,FALSE))</f>
        <v>Predominantly Urban</v>
      </c>
      <c r="I59" s="153">
        <v>0</v>
      </c>
      <c r="J59" s="153">
        <v>5040</v>
      </c>
      <c r="K59" s="153">
        <v>0</v>
      </c>
      <c r="L59" s="153">
        <v>59180</v>
      </c>
      <c r="M59" s="153">
        <v>64220</v>
      </c>
      <c r="N59" s="153"/>
    </row>
    <row r="60" spans="2:14" x14ac:dyDescent="0.25">
      <c r="B60" s="126" t="s">
        <v>165</v>
      </c>
      <c r="C60" s="126" t="s">
        <v>166</v>
      </c>
      <c r="D60" s="126" t="s">
        <v>167</v>
      </c>
      <c r="E60" s="127"/>
      <c r="F60" s="126" t="s">
        <v>1669</v>
      </c>
      <c r="G60" s="90" t="str">
        <f>VLOOKUP(F60,regions!A$2:C$419,3,FALSE)</f>
        <v>Unitary authority</v>
      </c>
      <c r="H60" s="90" t="str">
        <f>IFERROR(VLOOKUP(F60,classifications!A$3:C$328,3,FALSE),VLOOKUP(F60,classifications!I$2:K$28,3,FALSE))</f>
        <v>Predominantly Urban</v>
      </c>
      <c r="I60" s="153">
        <v>20</v>
      </c>
      <c r="J60" s="153">
        <v>14220</v>
      </c>
      <c r="K60" s="153">
        <v>0</v>
      </c>
      <c r="L60" s="153">
        <v>74300</v>
      </c>
      <c r="M60" s="153">
        <v>88540</v>
      </c>
      <c r="N60" s="153"/>
    </row>
    <row r="61" spans="2:14" x14ac:dyDescent="0.25">
      <c r="B61" s="90" t="s">
        <v>168</v>
      </c>
      <c r="C61" s="90" t="s">
        <v>169</v>
      </c>
      <c r="D61" s="90" t="s">
        <v>170</v>
      </c>
      <c r="F61" s="90" t="s">
        <v>1722</v>
      </c>
      <c r="G61" s="90" t="str">
        <f>VLOOKUP(F61,regions!A$2:C$419,3,FALSE)</f>
        <v>Unitary authority</v>
      </c>
      <c r="H61" s="90" t="str">
        <f>IFERROR(VLOOKUP(F61,classifications!A$3:C$328,3,FALSE),VLOOKUP(F61,classifications!I$2:K$28,3,FALSE))</f>
        <v>Urban with Significant Rural</v>
      </c>
      <c r="I61" s="153">
        <v>90</v>
      </c>
      <c r="J61" s="153">
        <v>8690</v>
      </c>
      <c r="K61" s="153">
        <v>360</v>
      </c>
      <c r="L61" s="153">
        <v>55620</v>
      </c>
      <c r="M61" s="153">
        <v>64770</v>
      </c>
      <c r="N61" s="153"/>
    </row>
    <row r="62" spans="2:14" x14ac:dyDescent="0.25">
      <c r="B62" s="126" t="s">
        <v>171</v>
      </c>
      <c r="C62" s="126" t="s">
        <v>172</v>
      </c>
      <c r="D62" s="126" t="s">
        <v>173</v>
      </c>
      <c r="E62" s="127"/>
      <c r="F62" s="126" t="s">
        <v>1591</v>
      </c>
      <c r="G62" s="90" t="str">
        <f>VLOOKUP(F62,regions!A$2:C$419,3,FALSE)</f>
        <v>Unitary authority</v>
      </c>
      <c r="H62" s="90" t="str">
        <f>IFERROR(VLOOKUP(F62,classifications!A$3:C$328,3,FALSE),VLOOKUP(F62,classifications!I$2:K$28,3,FALSE))</f>
        <v>Predominantly Rural</v>
      </c>
      <c r="I62" s="153">
        <v>5420</v>
      </c>
      <c r="J62" s="153">
        <v>23590</v>
      </c>
      <c r="K62" s="153">
        <v>5690</v>
      </c>
      <c r="L62" s="153">
        <v>169040</v>
      </c>
      <c r="M62" s="153">
        <v>203740</v>
      </c>
      <c r="N62" s="153"/>
    </row>
    <row r="63" spans="2:14" x14ac:dyDescent="0.25">
      <c r="B63" s="90" t="s">
        <v>174</v>
      </c>
      <c r="C63" s="90" t="s">
        <v>175</v>
      </c>
      <c r="D63" s="90" t="s">
        <v>176</v>
      </c>
      <c r="F63" s="90" t="s">
        <v>1693</v>
      </c>
      <c r="G63" s="90" t="str">
        <f>VLOOKUP(F63,regions!A$2:C$419,3,FALSE)</f>
        <v>Unitary authority</v>
      </c>
      <c r="H63" s="90" t="str">
        <f>IFERROR(VLOOKUP(F63,classifications!A$3:C$328,3,FALSE),VLOOKUP(F63,classifications!I$2:K$28,3,FALSE))</f>
        <v>Predominantly Urban</v>
      </c>
      <c r="I63" s="153">
        <v>40</v>
      </c>
      <c r="J63" s="153">
        <v>7610</v>
      </c>
      <c r="K63" s="153">
        <v>920</v>
      </c>
      <c r="L63" s="153">
        <v>52510</v>
      </c>
      <c r="M63" s="153">
        <v>61080</v>
      </c>
      <c r="N63" s="153"/>
    </row>
    <row r="64" spans="2:14" x14ac:dyDescent="0.25">
      <c r="B64" s="90" t="s">
        <v>177</v>
      </c>
      <c r="C64" s="90" t="s">
        <v>178</v>
      </c>
      <c r="D64" s="90" t="s">
        <v>179</v>
      </c>
      <c r="F64" s="90" t="s">
        <v>1694</v>
      </c>
      <c r="G64" s="90" t="str">
        <f>VLOOKUP(F64,regions!A$2:C$419,3,FALSE)</f>
        <v>Unitary authority</v>
      </c>
      <c r="H64" s="90" t="str">
        <f>IFERROR(VLOOKUP(F64,classifications!A$3:C$328,3,FALSE),VLOOKUP(F64,classifications!I$2:K$28,3,FALSE))</f>
        <v>Predominantly Urban</v>
      </c>
      <c r="I64" s="153">
        <v>2720</v>
      </c>
      <c r="J64" s="153">
        <v>1430</v>
      </c>
      <c r="K64" s="153">
        <v>490</v>
      </c>
      <c r="L64" s="153">
        <v>58110</v>
      </c>
      <c r="M64" s="153">
        <v>62750</v>
      </c>
      <c r="N64" s="153"/>
    </row>
    <row r="65" spans="1:14" x14ac:dyDescent="0.25">
      <c r="B65" s="126" t="s">
        <v>180</v>
      </c>
      <c r="C65" s="126" t="s">
        <v>181</v>
      </c>
      <c r="D65" s="126" t="s">
        <v>182</v>
      </c>
      <c r="E65" s="127"/>
      <c r="F65" s="126" t="s">
        <v>1725</v>
      </c>
      <c r="G65" s="90" t="str">
        <f>VLOOKUP(F65,regions!A$2:C$419,3,FALSE)</f>
        <v>Unitary authority</v>
      </c>
      <c r="H65" s="90" t="str">
        <f>IFERROR(VLOOKUP(F65,classifications!A$3:C$328,3,FALSE),VLOOKUP(F65,classifications!I$2:K$28,3,FALSE))</f>
        <v>Predominantly Urban</v>
      </c>
      <c r="I65" s="153">
        <v>7900</v>
      </c>
      <c r="J65" s="153">
        <v>4650</v>
      </c>
      <c r="K65" s="153">
        <v>440</v>
      </c>
      <c r="L65" s="153">
        <v>73780</v>
      </c>
      <c r="M65" s="153">
        <v>86770</v>
      </c>
      <c r="N65" s="153"/>
    </row>
    <row r="66" spans="1:14" x14ac:dyDescent="0.25">
      <c r="I66" s="153"/>
      <c r="J66" s="153"/>
      <c r="K66" s="153"/>
      <c r="L66" s="153"/>
      <c r="M66" s="153"/>
      <c r="N66" s="153"/>
    </row>
    <row r="67" spans="1:14" x14ac:dyDescent="0.25">
      <c r="A67" s="150" t="s">
        <v>1358</v>
      </c>
      <c r="B67" s="121"/>
      <c r="C67" s="121"/>
      <c r="D67" s="121"/>
      <c r="E67" s="122"/>
      <c r="F67" s="121"/>
      <c r="G67" s="121"/>
      <c r="H67" s="121"/>
      <c r="I67" s="151">
        <v>412820</v>
      </c>
      <c r="J67" s="151">
        <v>385000</v>
      </c>
      <c r="K67" s="151">
        <v>12510</v>
      </c>
      <c r="L67" s="151">
        <v>2572700</v>
      </c>
      <c r="M67" s="151">
        <v>3383030</v>
      </c>
      <c r="N67" s="153"/>
    </row>
    <row r="68" spans="1:14" x14ac:dyDescent="0.25">
      <c r="I68" s="153"/>
      <c r="J68" s="153"/>
      <c r="K68" s="153"/>
      <c r="L68" s="153"/>
      <c r="M68" s="153"/>
      <c r="N68" s="153"/>
    </row>
    <row r="69" spans="1:14" x14ac:dyDescent="0.25">
      <c r="B69" s="126" t="s">
        <v>184</v>
      </c>
      <c r="C69" s="126" t="s">
        <v>185</v>
      </c>
      <c r="D69" s="126" t="s">
        <v>186</v>
      </c>
      <c r="E69" s="127"/>
      <c r="F69" s="126" t="s">
        <v>187</v>
      </c>
      <c r="G69" s="90" t="str">
        <f>VLOOKUP(F69,regions!A$2:C$419,3,FALSE)</f>
        <v>London borough</v>
      </c>
      <c r="H69" s="90" t="str">
        <f>IFERROR(VLOOKUP(F69,classifications!A$3:C$328,3,FALSE),VLOOKUP(F69,classifications!I$2:K$28,3,FALSE))</f>
        <v>Predominantly Urban</v>
      </c>
      <c r="I69" s="153">
        <v>19140</v>
      </c>
      <c r="J69" s="153">
        <v>3870</v>
      </c>
      <c r="K69" s="153">
        <v>0</v>
      </c>
      <c r="L69" s="153">
        <v>48410</v>
      </c>
      <c r="M69" s="153">
        <v>71430</v>
      </c>
      <c r="N69" s="153"/>
    </row>
    <row r="70" spans="1:14" x14ac:dyDescent="0.25">
      <c r="B70" s="126" t="s">
        <v>188</v>
      </c>
      <c r="C70" s="126" t="s">
        <v>189</v>
      </c>
      <c r="D70" s="126" t="s">
        <v>190</v>
      </c>
      <c r="E70" s="127"/>
      <c r="F70" s="126" t="s">
        <v>191</v>
      </c>
      <c r="G70" s="90" t="str">
        <f>VLOOKUP(F70,regions!A$2:C$419,3,FALSE)</f>
        <v>London borough</v>
      </c>
      <c r="H70" s="90" t="str">
        <f>IFERROR(VLOOKUP(F70,classifications!A$3:C$328,3,FALSE),VLOOKUP(F70,classifications!I$2:K$28,3,FALSE))</f>
        <v>Predominantly Urban</v>
      </c>
      <c r="I70" s="153">
        <v>11040</v>
      </c>
      <c r="J70" s="153">
        <v>7470</v>
      </c>
      <c r="K70" s="162">
        <v>370</v>
      </c>
      <c r="L70" s="153">
        <v>122580</v>
      </c>
      <c r="M70" s="153">
        <v>141460</v>
      </c>
      <c r="N70" s="153"/>
    </row>
    <row r="71" spans="1:14" x14ac:dyDescent="0.25">
      <c r="B71" s="126" t="s">
        <v>192</v>
      </c>
      <c r="C71" s="126" t="s">
        <v>193</v>
      </c>
      <c r="D71" s="126" t="s">
        <v>194</v>
      </c>
      <c r="E71" s="127"/>
      <c r="F71" s="126" t="s">
        <v>195</v>
      </c>
      <c r="G71" s="90" t="str">
        <f>VLOOKUP(F71,regions!A$2:C$419,3,FALSE)</f>
        <v>London borough</v>
      </c>
      <c r="H71" s="90" t="str">
        <f>IFERROR(VLOOKUP(F71,classifications!A$3:C$328,3,FALSE),VLOOKUP(F71,classifications!I$2:K$28,3,FALSE))</f>
        <v>Predominantly Urban</v>
      </c>
      <c r="I71" s="153">
        <v>10</v>
      </c>
      <c r="J71" s="153">
        <v>13660</v>
      </c>
      <c r="K71" s="153">
        <v>0</v>
      </c>
      <c r="L71" s="153">
        <v>81560</v>
      </c>
      <c r="M71" s="153">
        <v>95240</v>
      </c>
      <c r="N71" s="153"/>
    </row>
    <row r="72" spans="1:14" x14ac:dyDescent="0.25">
      <c r="B72" s="126" t="s">
        <v>196</v>
      </c>
      <c r="C72" s="126" t="s">
        <v>197</v>
      </c>
      <c r="D72" s="126" t="s">
        <v>198</v>
      </c>
      <c r="E72" s="127"/>
      <c r="F72" s="126" t="s">
        <v>199</v>
      </c>
      <c r="G72" s="90" t="str">
        <f>VLOOKUP(F72,regions!A$2:C$419,3,FALSE)</f>
        <v>London borough</v>
      </c>
      <c r="H72" s="90" t="str">
        <f>IFERROR(VLOOKUP(F72,classifications!A$3:C$328,3,FALSE),VLOOKUP(F72,classifications!I$2:K$28,3,FALSE))</f>
        <v>Predominantly Urban</v>
      </c>
      <c r="I72" s="153">
        <v>9040</v>
      </c>
      <c r="J72" s="153">
        <v>16380</v>
      </c>
      <c r="K72" s="153">
        <v>130</v>
      </c>
      <c r="L72" s="153">
        <v>87090</v>
      </c>
      <c r="M72" s="153">
        <v>112640</v>
      </c>
      <c r="N72" s="153"/>
    </row>
    <row r="73" spans="1:14" x14ac:dyDescent="0.25">
      <c r="B73" s="126" t="s">
        <v>200</v>
      </c>
      <c r="C73" s="126" t="s">
        <v>201</v>
      </c>
      <c r="D73" s="126" t="s">
        <v>202</v>
      </c>
      <c r="E73" s="127"/>
      <c r="F73" s="126" t="s">
        <v>203</v>
      </c>
      <c r="G73" s="90" t="str">
        <f>VLOOKUP(F73,regions!A$2:C$419,3,FALSE)</f>
        <v>London borough</v>
      </c>
      <c r="H73" s="90" t="str">
        <f>IFERROR(VLOOKUP(F73,classifications!A$3:C$328,3,FALSE),VLOOKUP(F73,classifications!I$2:K$28,3,FALSE))</f>
        <v>Predominantly Urban</v>
      </c>
      <c r="I73" s="153">
        <v>60</v>
      </c>
      <c r="J73" s="153">
        <v>19100</v>
      </c>
      <c r="K73" s="153">
        <v>20</v>
      </c>
      <c r="L73" s="153">
        <v>116430</v>
      </c>
      <c r="M73" s="153">
        <v>135610</v>
      </c>
      <c r="N73" s="153"/>
    </row>
    <row r="74" spans="1:14" x14ac:dyDescent="0.25">
      <c r="B74" s="126" t="s">
        <v>204</v>
      </c>
      <c r="C74" s="126" t="s">
        <v>205</v>
      </c>
      <c r="D74" s="126" t="s">
        <v>206</v>
      </c>
      <c r="E74" s="127"/>
      <c r="F74" s="126" t="s">
        <v>207</v>
      </c>
      <c r="G74" s="90" t="str">
        <f>VLOOKUP(F74,regions!A$2:C$419,3,FALSE)</f>
        <v>London borough</v>
      </c>
      <c r="H74" s="90" t="str">
        <f>IFERROR(VLOOKUP(F74,classifications!A$3:C$328,3,FALSE),VLOOKUP(F74,classifications!I$2:K$28,3,FALSE))</f>
        <v>Predominantly Urban</v>
      </c>
      <c r="I74" s="153">
        <v>23630</v>
      </c>
      <c r="J74" s="153">
        <v>11190</v>
      </c>
      <c r="K74" s="153">
        <v>0</v>
      </c>
      <c r="L74" s="153">
        <v>65380</v>
      </c>
      <c r="M74" s="153">
        <v>100200</v>
      </c>
      <c r="N74" s="153"/>
    </row>
    <row r="75" spans="1:14" x14ac:dyDescent="0.25">
      <c r="B75" s="126" t="s">
        <v>208</v>
      </c>
      <c r="C75" s="126" t="s">
        <v>209</v>
      </c>
      <c r="D75" s="126" t="s">
        <v>210</v>
      </c>
      <c r="E75" s="127"/>
      <c r="F75" s="126" t="s">
        <v>211</v>
      </c>
      <c r="G75" s="90" t="str">
        <f>VLOOKUP(F75,regions!A$2:C$419,3,FALSE)</f>
        <v>London borough</v>
      </c>
      <c r="H75" s="90" t="str">
        <f>IFERROR(VLOOKUP(F75,classifications!A$3:C$328,3,FALSE),VLOOKUP(F75,classifications!I$2:K$28,3,FALSE))</f>
        <v>Predominantly Urban</v>
      </c>
      <c r="I75" s="153">
        <v>430</v>
      </c>
      <c r="J75" s="153">
        <v>490</v>
      </c>
      <c r="K75" s="153">
        <v>120</v>
      </c>
      <c r="L75" s="153">
        <v>4500</v>
      </c>
      <c r="M75" s="153">
        <v>5530</v>
      </c>
      <c r="N75" s="153"/>
    </row>
    <row r="76" spans="1:14" x14ac:dyDescent="0.25">
      <c r="B76" s="126" t="s">
        <v>212</v>
      </c>
      <c r="C76" s="126" t="s">
        <v>213</v>
      </c>
      <c r="D76" s="126" t="s">
        <v>214</v>
      </c>
      <c r="E76" s="127"/>
      <c r="F76" s="126" t="s">
        <v>215</v>
      </c>
      <c r="G76" s="90" t="str">
        <f>VLOOKUP(F76,regions!A$2:C$419,3,FALSE)</f>
        <v>London borough</v>
      </c>
      <c r="H76" s="90" t="str">
        <f>IFERROR(VLOOKUP(F76,classifications!A$3:C$328,3,FALSE),VLOOKUP(F76,classifications!I$2:K$28,3,FALSE))</f>
        <v>Predominantly Urban</v>
      </c>
      <c r="I76" s="153">
        <v>14090</v>
      </c>
      <c r="J76" s="153">
        <v>11610</v>
      </c>
      <c r="K76" s="153">
        <v>20</v>
      </c>
      <c r="L76" s="153">
        <v>123090</v>
      </c>
      <c r="M76" s="153">
        <v>148810</v>
      </c>
      <c r="N76" s="153"/>
    </row>
    <row r="77" spans="1:14" x14ac:dyDescent="0.25">
      <c r="B77" s="126" t="s">
        <v>216</v>
      </c>
      <c r="C77" s="126" t="s">
        <v>217</v>
      </c>
      <c r="D77" s="126" t="s">
        <v>218</v>
      </c>
      <c r="E77" s="127"/>
      <c r="F77" s="126" t="s">
        <v>219</v>
      </c>
      <c r="G77" s="90" t="str">
        <f>VLOOKUP(F77,regions!A$2:C$419,3,FALSE)</f>
        <v>London borough</v>
      </c>
      <c r="H77" s="90" t="str">
        <f>IFERROR(VLOOKUP(F77,classifications!A$3:C$328,3,FALSE),VLOOKUP(F77,classifications!I$2:K$28,3,FALSE))</f>
        <v>Predominantly Urban</v>
      </c>
      <c r="I77" s="153">
        <v>12860</v>
      </c>
      <c r="J77" s="153">
        <v>10120</v>
      </c>
      <c r="K77" s="153">
        <v>90</v>
      </c>
      <c r="L77" s="153">
        <v>104800</v>
      </c>
      <c r="M77" s="153">
        <v>127870</v>
      </c>
      <c r="N77" s="153"/>
    </row>
    <row r="78" spans="1:14" x14ac:dyDescent="0.25">
      <c r="B78" s="126" t="s">
        <v>220</v>
      </c>
      <c r="C78" s="126" t="s">
        <v>221</v>
      </c>
      <c r="D78" s="126" t="s">
        <v>222</v>
      </c>
      <c r="E78" s="127"/>
      <c r="F78" s="126" t="s">
        <v>223</v>
      </c>
      <c r="G78" s="90" t="str">
        <f>VLOOKUP(F78,regions!A$2:C$419,3,FALSE)</f>
        <v>London borough</v>
      </c>
      <c r="H78" s="90" t="str">
        <f>IFERROR(VLOOKUP(F78,classifications!A$3:C$328,3,FALSE),VLOOKUP(F78,classifications!I$2:K$28,3,FALSE))</f>
        <v>Predominantly Urban</v>
      </c>
      <c r="I78" s="153">
        <v>11320</v>
      </c>
      <c r="J78" s="153">
        <v>7700</v>
      </c>
      <c r="K78" s="153">
        <v>90</v>
      </c>
      <c r="L78" s="153">
        <v>103230</v>
      </c>
      <c r="M78" s="153">
        <v>122340</v>
      </c>
      <c r="N78" s="153"/>
    </row>
    <row r="79" spans="1:14" x14ac:dyDescent="0.25">
      <c r="B79" s="126" t="s">
        <v>224</v>
      </c>
      <c r="C79" s="126" t="s">
        <v>225</v>
      </c>
      <c r="D79" s="126" t="s">
        <v>226</v>
      </c>
      <c r="E79" s="127"/>
      <c r="F79" s="126" t="s">
        <v>227</v>
      </c>
      <c r="G79" s="90" t="str">
        <f>VLOOKUP(F79,regions!A$2:C$419,3,FALSE)</f>
        <v>London borough</v>
      </c>
      <c r="H79" s="90" t="str">
        <f>IFERROR(VLOOKUP(F79,classifications!A$3:C$328,3,FALSE),VLOOKUP(F79,classifications!I$2:K$28,3,FALSE))</f>
        <v>Predominantly Urban</v>
      </c>
      <c r="I79" s="153">
        <v>22850</v>
      </c>
      <c r="J79" s="153">
        <v>12050</v>
      </c>
      <c r="K79" s="153">
        <v>7170</v>
      </c>
      <c r="L79" s="153">
        <v>62440</v>
      </c>
      <c r="M79" s="153">
        <v>104510</v>
      </c>
      <c r="N79" s="153"/>
    </row>
    <row r="80" spans="1:14" x14ac:dyDescent="0.25">
      <c r="B80" s="126" t="s">
        <v>228</v>
      </c>
      <c r="C80" s="126" t="s">
        <v>229</v>
      </c>
      <c r="D80" s="126" t="s">
        <v>230</v>
      </c>
      <c r="E80" s="127"/>
      <c r="F80" s="126" t="s">
        <v>231</v>
      </c>
      <c r="G80" s="90" t="str">
        <f>VLOOKUP(F80,regions!A$2:C$419,3,FALSE)</f>
        <v>London borough</v>
      </c>
      <c r="H80" s="90" t="str">
        <f>IFERROR(VLOOKUP(F80,classifications!A$3:C$328,3,FALSE),VLOOKUP(F80,classifications!I$2:K$28,3,FALSE))</f>
        <v>Predominantly Urban</v>
      </c>
      <c r="I80" s="153">
        <v>22730</v>
      </c>
      <c r="J80" s="153">
        <v>22940</v>
      </c>
      <c r="K80" s="153">
        <v>0</v>
      </c>
      <c r="L80" s="153">
        <v>57890</v>
      </c>
      <c r="M80" s="153">
        <v>103560</v>
      </c>
      <c r="N80" s="153"/>
    </row>
    <row r="81" spans="2:14" x14ac:dyDescent="0.25">
      <c r="B81" s="126" t="s">
        <v>232</v>
      </c>
      <c r="C81" s="126" t="s">
        <v>233</v>
      </c>
      <c r="D81" s="126" t="s">
        <v>234</v>
      </c>
      <c r="E81" s="127"/>
      <c r="F81" s="126" t="s">
        <v>235</v>
      </c>
      <c r="G81" s="90" t="str">
        <f>VLOOKUP(F81,regions!A$2:C$419,3,FALSE)</f>
        <v>London borough</v>
      </c>
      <c r="H81" s="90" t="str">
        <f>IFERROR(VLOOKUP(F81,classifications!A$3:C$328,3,FALSE),VLOOKUP(F81,classifications!I$2:K$28,3,FALSE))</f>
        <v>Predominantly Urban</v>
      </c>
      <c r="I81" s="153">
        <v>12950</v>
      </c>
      <c r="J81" s="153">
        <v>13000</v>
      </c>
      <c r="K81" s="153">
        <v>50</v>
      </c>
      <c r="L81" s="153">
        <v>56870</v>
      </c>
      <c r="M81" s="153">
        <v>82860</v>
      </c>
      <c r="N81" s="153"/>
    </row>
    <row r="82" spans="2:14" x14ac:dyDescent="0.25">
      <c r="B82" s="126" t="s">
        <v>236</v>
      </c>
      <c r="C82" s="126" t="s">
        <v>237</v>
      </c>
      <c r="D82" s="126" t="s">
        <v>238</v>
      </c>
      <c r="E82" s="127"/>
      <c r="F82" s="126" t="s">
        <v>239</v>
      </c>
      <c r="G82" s="90" t="str">
        <f>VLOOKUP(F82,regions!A$2:C$419,3,FALSE)</f>
        <v>London borough</v>
      </c>
      <c r="H82" s="90" t="str">
        <f>IFERROR(VLOOKUP(F82,classifications!A$3:C$328,3,FALSE),VLOOKUP(F82,classifications!I$2:K$28,3,FALSE))</f>
        <v>Predominantly Urban</v>
      </c>
      <c r="I82" s="153">
        <v>15910</v>
      </c>
      <c r="J82" s="153">
        <v>11010</v>
      </c>
      <c r="K82" s="153">
        <v>80</v>
      </c>
      <c r="L82" s="153">
        <v>78460</v>
      </c>
      <c r="M82" s="153">
        <v>105460</v>
      </c>
      <c r="N82" s="153"/>
    </row>
    <row r="83" spans="2:14" x14ac:dyDescent="0.25">
      <c r="B83" s="126" t="s">
        <v>240</v>
      </c>
      <c r="C83" s="126" t="s">
        <v>241</v>
      </c>
      <c r="D83" s="126" t="s">
        <v>242</v>
      </c>
      <c r="E83" s="127"/>
      <c r="F83" s="126" t="s">
        <v>243</v>
      </c>
      <c r="G83" s="90" t="str">
        <f>VLOOKUP(F83,regions!A$2:C$419,3,FALSE)</f>
        <v>London borough</v>
      </c>
      <c r="H83" s="90" t="str">
        <f>IFERROR(VLOOKUP(F83,classifications!A$3:C$328,3,FALSE),VLOOKUP(F83,classifications!I$2:K$28,3,FALSE))</f>
        <v>Predominantly Urban</v>
      </c>
      <c r="I83" s="153">
        <v>4970</v>
      </c>
      <c r="J83" s="153">
        <v>3970</v>
      </c>
      <c r="K83" s="153">
        <v>180</v>
      </c>
      <c r="L83" s="153">
        <v>77890</v>
      </c>
      <c r="M83" s="153">
        <v>86990</v>
      </c>
      <c r="N83" s="153"/>
    </row>
    <row r="84" spans="2:14" x14ac:dyDescent="0.25">
      <c r="B84" s="126" t="s">
        <v>244</v>
      </c>
      <c r="C84" s="126" t="s">
        <v>245</v>
      </c>
      <c r="D84" s="126" t="s">
        <v>246</v>
      </c>
      <c r="E84" s="127"/>
      <c r="F84" s="126" t="s">
        <v>247</v>
      </c>
      <c r="G84" s="90" t="str">
        <f>VLOOKUP(F84,regions!A$2:C$419,3,FALSE)</f>
        <v>London borough</v>
      </c>
      <c r="H84" s="90" t="str">
        <f>IFERROR(VLOOKUP(F84,classifications!A$3:C$328,3,FALSE),VLOOKUP(F84,classifications!I$2:K$28,3,FALSE))</f>
        <v>Predominantly Urban</v>
      </c>
      <c r="I84" s="153">
        <v>10020</v>
      </c>
      <c r="J84" s="153">
        <v>3740</v>
      </c>
      <c r="K84" s="153">
        <v>40</v>
      </c>
      <c r="L84" s="153">
        <v>85430</v>
      </c>
      <c r="M84" s="153">
        <v>99230</v>
      </c>
      <c r="N84" s="153"/>
    </row>
    <row r="85" spans="2:14" x14ac:dyDescent="0.25">
      <c r="B85" s="126" t="s">
        <v>248</v>
      </c>
      <c r="C85" s="126" t="s">
        <v>249</v>
      </c>
      <c r="D85" s="126" t="s">
        <v>250</v>
      </c>
      <c r="E85" s="127"/>
      <c r="F85" s="126" t="s">
        <v>251</v>
      </c>
      <c r="G85" s="90" t="str">
        <f>VLOOKUP(F85,regions!A$2:C$419,3,FALSE)</f>
        <v>London borough</v>
      </c>
      <c r="H85" s="90" t="str">
        <f>IFERROR(VLOOKUP(F85,classifications!A$3:C$328,3,FALSE),VLOOKUP(F85,classifications!I$2:K$28,3,FALSE))</f>
        <v>Predominantly Urban</v>
      </c>
      <c r="I85" s="153">
        <v>10500</v>
      </c>
      <c r="J85" s="153">
        <v>6660</v>
      </c>
      <c r="K85" s="153">
        <v>1380</v>
      </c>
      <c r="L85" s="153">
        <v>86350</v>
      </c>
      <c r="M85" s="153">
        <v>104900</v>
      </c>
      <c r="N85" s="153"/>
    </row>
    <row r="86" spans="2:14" x14ac:dyDescent="0.25">
      <c r="B86" s="126" t="s">
        <v>252</v>
      </c>
      <c r="C86" s="126" t="s">
        <v>253</v>
      </c>
      <c r="D86" s="126" t="s">
        <v>254</v>
      </c>
      <c r="E86" s="127"/>
      <c r="F86" s="126" t="s">
        <v>255</v>
      </c>
      <c r="G86" s="90" t="str">
        <f>VLOOKUP(F86,regions!A$2:C$419,3,FALSE)</f>
        <v>London borough</v>
      </c>
      <c r="H86" s="90" t="str">
        <f>IFERROR(VLOOKUP(F86,classifications!A$3:C$328,3,FALSE),VLOOKUP(F86,classifications!I$2:K$28,3,FALSE))</f>
        <v>Predominantly Urban</v>
      </c>
      <c r="I86" s="153">
        <v>13420</v>
      </c>
      <c r="J86" s="153">
        <v>7390</v>
      </c>
      <c r="K86" s="163">
        <v>0</v>
      </c>
      <c r="L86" s="153">
        <v>76670</v>
      </c>
      <c r="M86" s="153">
        <v>97470</v>
      </c>
      <c r="N86" s="153"/>
    </row>
    <row r="87" spans="2:14" x14ac:dyDescent="0.25">
      <c r="B87" s="126" t="s">
        <v>256</v>
      </c>
      <c r="C87" s="126" t="s">
        <v>257</v>
      </c>
      <c r="D87" s="126" t="s">
        <v>258</v>
      </c>
      <c r="E87" s="127"/>
      <c r="F87" s="126" t="s">
        <v>259</v>
      </c>
      <c r="G87" s="90" t="str">
        <f>VLOOKUP(F87,regions!A$2:C$419,3,FALSE)</f>
        <v>London borough</v>
      </c>
      <c r="H87" s="90" t="str">
        <f>IFERROR(VLOOKUP(F87,classifications!A$3:C$328,3,FALSE),VLOOKUP(F87,classifications!I$2:K$28,3,FALSE))</f>
        <v>Predominantly Urban</v>
      </c>
      <c r="I87" s="153">
        <v>26260</v>
      </c>
      <c r="J87" s="153">
        <v>15020</v>
      </c>
      <c r="K87" s="153">
        <v>10</v>
      </c>
      <c r="L87" s="153">
        <v>56810</v>
      </c>
      <c r="M87" s="153">
        <v>98100</v>
      </c>
      <c r="N87" s="153"/>
    </row>
    <row r="88" spans="2:14" x14ac:dyDescent="0.25">
      <c r="B88" s="126" t="s">
        <v>260</v>
      </c>
      <c r="C88" s="126" t="s">
        <v>261</v>
      </c>
      <c r="D88" s="126" t="s">
        <v>262</v>
      </c>
      <c r="E88" s="127"/>
      <c r="F88" s="126" t="s">
        <v>263</v>
      </c>
      <c r="G88" s="90" t="str">
        <f>VLOOKUP(F88,regions!A$2:C$419,3,FALSE)</f>
        <v>London borough</v>
      </c>
      <c r="H88" s="90" t="str">
        <f>IFERROR(VLOOKUP(F88,classifications!A$3:C$328,3,FALSE),VLOOKUP(F88,classifications!I$2:K$28,3,FALSE))</f>
        <v>Predominantly Urban</v>
      </c>
      <c r="I88" s="153">
        <v>6870</v>
      </c>
      <c r="J88" s="153">
        <v>13530</v>
      </c>
      <c r="K88" s="153">
        <v>0</v>
      </c>
      <c r="L88" s="153">
        <v>64500</v>
      </c>
      <c r="M88" s="153">
        <v>84900</v>
      </c>
      <c r="N88" s="153"/>
    </row>
    <row r="89" spans="2:14" x14ac:dyDescent="0.25">
      <c r="B89" s="126" t="s">
        <v>264</v>
      </c>
      <c r="C89" s="126" t="s">
        <v>265</v>
      </c>
      <c r="D89" s="126" t="s">
        <v>266</v>
      </c>
      <c r="E89" s="127"/>
      <c r="F89" s="126" t="s">
        <v>267</v>
      </c>
      <c r="G89" s="90" t="str">
        <f>VLOOKUP(F89,regions!A$2:C$419,3,FALSE)</f>
        <v>London borough</v>
      </c>
      <c r="H89" s="90" t="str">
        <f>IFERROR(VLOOKUP(F89,classifications!A$3:C$328,3,FALSE),VLOOKUP(F89,classifications!I$2:K$28,3,FALSE))</f>
        <v>Predominantly Urban</v>
      </c>
      <c r="I89" s="153">
        <v>4840</v>
      </c>
      <c r="J89" s="153">
        <v>2360</v>
      </c>
      <c r="K89" s="153">
        <v>0</v>
      </c>
      <c r="L89" s="153">
        <v>58220</v>
      </c>
      <c r="M89" s="153">
        <v>65420</v>
      </c>
      <c r="N89" s="153"/>
    </row>
    <row r="90" spans="2:14" x14ac:dyDescent="0.25">
      <c r="B90" s="126" t="s">
        <v>268</v>
      </c>
      <c r="C90" s="126" t="s">
        <v>269</v>
      </c>
      <c r="D90" s="126" t="s">
        <v>270</v>
      </c>
      <c r="E90" s="127"/>
      <c r="F90" s="126" t="s">
        <v>271</v>
      </c>
      <c r="G90" s="90" t="str">
        <f>VLOOKUP(F90,regions!A$2:C$419,3,FALSE)</f>
        <v>London borough</v>
      </c>
      <c r="H90" s="90" t="str">
        <f>IFERROR(VLOOKUP(F90,classifications!A$3:C$328,3,FALSE),VLOOKUP(F90,classifications!I$2:K$28,3,FALSE))</f>
        <v>Predominantly Urban</v>
      </c>
      <c r="I90" s="153">
        <v>24980</v>
      </c>
      <c r="J90" s="153">
        <v>23730</v>
      </c>
      <c r="K90" s="153">
        <v>320</v>
      </c>
      <c r="L90" s="153">
        <v>84030</v>
      </c>
      <c r="M90" s="153">
        <v>133060</v>
      </c>
      <c r="N90" s="153"/>
    </row>
    <row r="91" spans="2:14" x14ac:dyDescent="0.25">
      <c r="B91" s="126" t="s">
        <v>272</v>
      </c>
      <c r="C91" s="126" t="s">
        <v>273</v>
      </c>
      <c r="D91" s="126" t="s">
        <v>274</v>
      </c>
      <c r="E91" s="127"/>
      <c r="F91" s="126" t="s">
        <v>275</v>
      </c>
      <c r="G91" s="90" t="str">
        <f>VLOOKUP(F91,regions!A$2:C$419,3,FALSE)</f>
        <v>London borough</v>
      </c>
      <c r="H91" s="90" t="str">
        <f>IFERROR(VLOOKUP(F91,classifications!A$3:C$328,3,FALSE),VLOOKUP(F91,classifications!I$2:K$28,3,FALSE))</f>
        <v>Predominantly Urban</v>
      </c>
      <c r="I91" s="153">
        <v>15360</v>
      </c>
      <c r="J91" s="153">
        <v>21380</v>
      </c>
      <c r="K91" s="153">
        <v>800</v>
      </c>
      <c r="L91" s="153">
        <v>81300</v>
      </c>
      <c r="M91" s="153">
        <v>118840</v>
      </c>
      <c r="N91" s="153"/>
    </row>
    <row r="92" spans="2:14" x14ac:dyDescent="0.25">
      <c r="B92" s="126" t="s">
        <v>276</v>
      </c>
      <c r="C92" s="126" t="s">
        <v>277</v>
      </c>
      <c r="D92" s="126" t="s">
        <v>278</v>
      </c>
      <c r="E92" s="127"/>
      <c r="F92" s="126" t="s">
        <v>279</v>
      </c>
      <c r="G92" s="90" t="str">
        <f>VLOOKUP(F92,regions!A$2:C$419,3,FALSE)</f>
        <v>London borough</v>
      </c>
      <c r="H92" s="90" t="str">
        <f>IFERROR(VLOOKUP(F92,classifications!A$3:C$328,3,FALSE),VLOOKUP(F92,classifications!I$2:K$28,3,FALSE))</f>
        <v>Predominantly Urban</v>
      </c>
      <c r="I92" s="153">
        <v>0</v>
      </c>
      <c r="J92" s="153">
        <v>11350</v>
      </c>
      <c r="K92" s="153">
        <v>40</v>
      </c>
      <c r="L92" s="153">
        <v>70040</v>
      </c>
      <c r="M92" s="153">
        <v>81430</v>
      </c>
      <c r="N92" s="153"/>
    </row>
    <row r="93" spans="2:14" x14ac:dyDescent="0.25">
      <c r="B93" s="126" t="s">
        <v>280</v>
      </c>
      <c r="C93" s="126" t="s">
        <v>281</v>
      </c>
      <c r="D93" s="126" t="s">
        <v>282</v>
      </c>
      <c r="E93" s="127"/>
      <c r="F93" s="126" t="s">
        <v>283</v>
      </c>
      <c r="G93" s="90" t="str">
        <f>VLOOKUP(F93,regions!A$2:C$419,3,FALSE)</f>
        <v>London borough</v>
      </c>
      <c r="H93" s="90" t="str">
        <f>IFERROR(VLOOKUP(F93,classifications!A$3:C$328,3,FALSE),VLOOKUP(F93,classifications!I$2:K$28,3,FALSE))</f>
        <v>Predominantly Urban</v>
      </c>
      <c r="I93" s="153">
        <v>16820</v>
      </c>
      <c r="J93" s="153">
        <v>14140</v>
      </c>
      <c r="K93" s="153">
        <v>290</v>
      </c>
      <c r="L93" s="153">
        <v>72870</v>
      </c>
      <c r="M93" s="153">
        <v>104120</v>
      </c>
      <c r="N93" s="153"/>
    </row>
    <row r="94" spans="2:14" x14ac:dyDescent="0.25">
      <c r="B94" s="126" t="s">
        <v>284</v>
      </c>
      <c r="C94" s="126" t="s">
        <v>285</v>
      </c>
      <c r="D94" s="126" t="s">
        <v>286</v>
      </c>
      <c r="E94" s="127"/>
      <c r="F94" s="126" t="s">
        <v>287</v>
      </c>
      <c r="G94" s="90" t="str">
        <f>VLOOKUP(F94,regions!A$2:C$419,3,FALSE)</f>
        <v>London borough</v>
      </c>
      <c r="H94" s="90" t="str">
        <f>IFERROR(VLOOKUP(F94,classifications!A$3:C$328,3,FALSE),VLOOKUP(F94,classifications!I$2:K$28,3,FALSE))</f>
        <v>Predominantly Urban</v>
      </c>
      <c r="I94" s="153">
        <v>4680</v>
      </c>
      <c r="J94" s="153">
        <v>4690</v>
      </c>
      <c r="K94" s="153">
        <v>50</v>
      </c>
      <c r="L94" s="153">
        <v>92450</v>
      </c>
      <c r="M94" s="153">
        <v>101870</v>
      </c>
      <c r="N94" s="153"/>
    </row>
    <row r="95" spans="2:14" x14ac:dyDescent="0.25">
      <c r="B95" s="126" t="s">
        <v>288</v>
      </c>
      <c r="C95" s="126" t="s">
        <v>289</v>
      </c>
      <c r="D95" s="126" t="s">
        <v>290</v>
      </c>
      <c r="E95" s="127"/>
      <c r="F95" s="126" t="s">
        <v>291</v>
      </c>
      <c r="G95" s="90" t="str">
        <f>VLOOKUP(F95,regions!A$2:C$419,3,FALSE)</f>
        <v>London borough</v>
      </c>
      <c r="H95" s="90" t="str">
        <f>IFERROR(VLOOKUP(F95,classifications!A$3:C$328,3,FALSE),VLOOKUP(F95,classifications!I$2:K$28,3,FALSE))</f>
        <v>Predominantly Urban</v>
      </c>
      <c r="I95" s="153">
        <v>0</v>
      </c>
      <c r="J95" s="153">
        <v>9620</v>
      </c>
      <c r="K95" s="153">
        <v>190</v>
      </c>
      <c r="L95" s="153">
        <v>72890</v>
      </c>
      <c r="M95" s="153">
        <v>82690</v>
      </c>
      <c r="N95" s="153"/>
    </row>
    <row r="96" spans="2:14" x14ac:dyDescent="0.25">
      <c r="B96" s="126" t="s">
        <v>292</v>
      </c>
      <c r="C96" s="126" t="s">
        <v>293</v>
      </c>
      <c r="D96" s="126" t="s">
        <v>294</v>
      </c>
      <c r="E96" s="127"/>
      <c r="F96" s="126" t="s">
        <v>295</v>
      </c>
      <c r="G96" s="90" t="str">
        <f>VLOOKUP(F96,regions!A$2:C$419,3,FALSE)</f>
        <v>London borough</v>
      </c>
      <c r="H96" s="90" t="str">
        <f>IFERROR(VLOOKUP(F96,classifications!A$3:C$328,3,FALSE),VLOOKUP(F96,classifications!I$2:K$28,3,FALSE))</f>
        <v>Predominantly Urban</v>
      </c>
      <c r="I96" s="153">
        <v>39780</v>
      </c>
      <c r="J96" s="153">
        <v>15530</v>
      </c>
      <c r="K96" s="153">
        <v>0</v>
      </c>
      <c r="L96" s="153">
        <v>69010</v>
      </c>
      <c r="M96" s="153">
        <v>124320</v>
      </c>
      <c r="N96" s="153"/>
    </row>
    <row r="97" spans="1:14" x14ac:dyDescent="0.25">
      <c r="B97" s="126" t="s">
        <v>296</v>
      </c>
      <c r="C97" s="126" t="s">
        <v>297</v>
      </c>
      <c r="D97" s="126" t="s">
        <v>298</v>
      </c>
      <c r="E97" s="127"/>
      <c r="F97" s="126" t="s">
        <v>299</v>
      </c>
      <c r="G97" s="90" t="str">
        <f>VLOOKUP(F97,regions!A$2:C$419,3,FALSE)</f>
        <v>London borough</v>
      </c>
      <c r="H97" s="90" t="str">
        <f>IFERROR(VLOOKUP(F97,classifications!A$3:C$328,3,FALSE),VLOOKUP(F97,classifications!I$2:K$28,3,FALSE))</f>
        <v>Predominantly Urban</v>
      </c>
      <c r="I97" s="153">
        <v>6330</v>
      </c>
      <c r="J97" s="153">
        <v>4730</v>
      </c>
      <c r="K97" s="153">
        <v>30</v>
      </c>
      <c r="L97" s="153">
        <v>69200</v>
      </c>
      <c r="M97" s="153">
        <v>80280</v>
      </c>
      <c r="N97" s="153"/>
    </row>
    <row r="98" spans="1:14" x14ac:dyDescent="0.25">
      <c r="B98" s="126" t="s">
        <v>300</v>
      </c>
      <c r="C98" s="126" t="s">
        <v>301</v>
      </c>
      <c r="D98" s="126" t="s">
        <v>302</v>
      </c>
      <c r="E98" s="127"/>
      <c r="F98" s="126" t="s">
        <v>303</v>
      </c>
      <c r="G98" s="90" t="str">
        <f>VLOOKUP(F98,regions!A$2:C$419,3,FALSE)</f>
        <v>London borough</v>
      </c>
      <c r="H98" s="90" t="str">
        <f>IFERROR(VLOOKUP(F98,classifications!A$3:C$328,3,FALSE),VLOOKUP(F98,classifications!I$2:K$28,3,FALSE))</f>
        <v>Predominantly Urban</v>
      </c>
      <c r="I98" s="153">
        <v>12520</v>
      </c>
      <c r="J98" s="153">
        <v>30130</v>
      </c>
      <c r="K98" s="153">
        <v>160</v>
      </c>
      <c r="L98" s="153">
        <v>65440</v>
      </c>
      <c r="M98" s="153">
        <v>108250</v>
      </c>
      <c r="N98" s="153"/>
    </row>
    <row r="99" spans="1:14" x14ac:dyDescent="0.25">
      <c r="B99" s="126" t="s">
        <v>304</v>
      </c>
      <c r="C99" s="126" t="s">
        <v>305</v>
      </c>
      <c r="D99" s="126" t="s">
        <v>306</v>
      </c>
      <c r="E99" s="127"/>
      <c r="F99" s="126" t="s">
        <v>307</v>
      </c>
      <c r="G99" s="90" t="str">
        <f>VLOOKUP(F99,regions!A$2:C$419,3,FALSE)</f>
        <v>London borough</v>
      </c>
      <c r="H99" s="90" t="str">
        <f>IFERROR(VLOOKUP(F99,classifications!A$3:C$328,3,FALSE),VLOOKUP(F99,classifications!I$2:K$28,3,FALSE))</f>
        <v>Predominantly Urban</v>
      </c>
      <c r="I99" s="153">
        <v>10130</v>
      </c>
      <c r="J99" s="153">
        <v>11430</v>
      </c>
      <c r="K99" s="153">
        <v>40</v>
      </c>
      <c r="L99" s="153">
        <v>77190</v>
      </c>
      <c r="M99" s="153">
        <v>98780</v>
      </c>
      <c r="N99" s="153"/>
    </row>
    <row r="100" spans="1:14" x14ac:dyDescent="0.25">
      <c r="B100" s="126" t="s">
        <v>308</v>
      </c>
      <c r="C100" s="126" t="s">
        <v>309</v>
      </c>
      <c r="D100" s="126" t="s">
        <v>310</v>
      </c>
      <c r="E100" s="127"/>
      <c r="F100" s="126" t="s">
        <v>311</v>
      </c>
      <c r="G100" s="90" t="str">
        <f>VLOOKUP(F100,regions!A$2:C$419,3,FALSE)</f>
        <v>London borough</v>
      </c>
      <c r="H100" s="90" t="str">
        <f>IFERROR(VLOOKUP(F100,classifications!A$3:C$328,3,FALSE),VLOOKUP(F100,classifications!I$2:K$28,3,FALSE))</f>
        <v>Predominantly Urban</v>
      </c>
      <c r="I100" s="153">
        <v>17050</v>
      </c>
      <c r="J100" s="153">
        <v>9880</v>
      </c>
      <c r="K100" s="153">
        <v>600</v>
      </c>
      <c r="L100" s="153">
        <v>108080</v>
      </c>
      <c r="M100" s="153">
        <v>135600</v>
      </c>
      <c r="N100" s="153"/>
    </row>
    <row r="101" spans="1:14" x14ac:dyDescent="0.25">
      <c r="B101" s="126" t="s">
        <v>312</v>
      </c>
      <c r="C101" s="126" t="s">
        <v>313</v>
      </c>
      <c r="D101" s="126" t="s">
        <v>314</v>
      </c>
      <c r="E101" s="127"/>
      <c r="F101" s="126" t="s">
        <v>315</v>
      </c>
      <c r="G101" s="90" t="str">
        <f>VLOOKUP(F101,regions!A$2:C$419,3,FALSE)</f>
        <v>London borough</v>
      </c>
      <c r="H101" s="90" t="str">
        <f>IFERROR(VLOOKUP(F101,classifications!A$3:C$328,3,FALSE),VLOOKUP(F101,classifications!I$2:K$28,3,FALSE))</f>
        <v>Predominantly Urban</v>
      </c>
      <c r="I101" s="153">
        <v>12240</v>
      </c>
      <c r="J101" s="153">
        <v>15140</v>
      </c>
      <c r="K101" s="153">
        <v>240</v>
      </c>
      <c r="L101" s="153">
        <v>91630</v>
      </c>
      <c r="M101" s="153">
        <v>119250</v>
      </c>
      <c r="N101" s="153"/>
    </row>
    <row r="102" spans="1:14" x14ac:dyDescent="0.25">
      <c r="I102" s="153"/>
      <c r="J102" s="153"/>
      <c r="K102" s="153"/>
      <c r="L102" s="153"/>
      <c r="M102" s="153"/>
      <c r="N102" s="153"/>
    </row>
    <row r="103" spans="1:14" x14ac:dyDescent="0.25">
      <c r="A103" s="150" t="s">
        <v>1359</v>
      </c>
      <c r="B103" s="121"/>
      <c r="C103" s="121"/>
      <c r="D103" s="121"/>
      <c r="E103" s="122"/>
      <c r="F103" s="121"/>
      <c r="G103" s="121"/>
      <c r="H103" s="121"/>
      <c r="I103" s="155">
        <v>490070</v>
      </c>
      <c r="J103" s="155">
        <v>619800</v>
      </c>
      <c r="K103" s="155">
        <v>3250</v>
      </c>
      <c r="L103" s="155">
        <v>3870450</v>
      </c>
      <c r="M103" s="155">
        <v>4983570</v>
      </c>
      <c r="N103" s="153"/>
    </row>
    <row r="104" spans="1:14" x14ac:dyDescent="0.25">
      <c r="I104" s="153"/>
      <c r="J104" s="153"/>
      <c r="K104" s="153"/>
      <c r="L104" s="153"/>
      <c r="M104" s="153"/>
      <c r="N104" s="153"/>
    </row>
    <row r="105" spans="1:14" x14ac:dyDescent="0.25">
      <c r="B105" s="126"/>
      <c r="C105" s="126"/>
      <c r="D105" s="126" t="s">
        <v>317</v>
      </c>
      <c r="E105" s="127" t="s">
        <v>318</v>
      </c>
      <c r="F105" s="126"/>
      <c r="G105" s="126"/>
      <c r="H105" s="126"/>
      <c r="I105" s="156">
        <v>72030</v>
      </c>
      <c r="J105" s="156">
        <v>189610</v>
      </c>
      <c r="K105" s="156">
        <v>480</v>
      </c>
      <c r="L105" s="156">
        <v>912200</v>
      </c>
      <c r="M105" s="156">
        <v>1174320</v>
      </c>
      <c r="N105" s="153"/>
    </row>
    <row r="106" spans="1:14" x14ac:dyDescent="0.25">
      <c r="B106" s="126" t="s">
        <v>319</v>
      </c>
      <c r="C106" s="126" t="s">
        <v>320</v>
      </c>
      <c r="D106" s="126" t="s">
        <v>321</v>
      </c>
      <c r="E106" s="127"/>
      <c r="F106" s="126" t="s">
        <v>322</v>
      </c>
      <c r="G106" s="90" t="str">
        <f>VLOOKUP(F106,regions!A$2:C$419,3,FALSE)</f>
        <v>Metropolitan district</v>
      </c>
      <c r="H106" s="90" t="str">
        <f>IFERROR(VLOOKUP(F106,classifications!A$3:C$328,3,FALSE),VLOOKUP(F106,classifications!I$2:K$28,3,FALSE))</f>
        <v>Predominantly Urban</v>
      </c>
      <c r="I106" s="153">
        <v>0</v>
      </c>
      <c r="J106" s="153">
        <v>25550</v>
      </c>
      <c r="K106" s="153">
        <v>0</v>
      </c>
      <c r="L106" s="153">
        <v>95780</v>
      </c>
      <c r="M106" s="153">
        <v>121330</v>
      </c>
      <c r="N106" s="153"/>
    </row>
    <row r="107" spans="1:14" x14ac:dyDescent="0.25">
      <c r="B107" s="126" t="s">
        <v>323</v>
      </c>
      <c r="C107" s="126" t="s">
        <v>324</v>
      </c>
      <c r="D107" s="126" t="s">
        <v>325</v>
      </c>
      <c r="E107" s="127"/>
      <c r="F107" s="126" t="s">
        <v>326</v>
      </c>
      <c r="G107" s="90" t="str">
        <f>VLOOKUP(F107,regions!A$2:C$419,3,FALSE)</f>
        <v>Metropolitan district</v>
      </c>
      <c r="H107" s="90" t="str">
        <f>IFERROR(VLOOKUP(F107,classifications!A$3:C$328,3,FALSE),VLOOKUP(F107,classifications!I$2:K$28,3,FALSE))</f>
        <v>Predominantly Urban</v>
      </c>
      <c r="I107" s="153">
        <v>8330</v>
      </c>
      <c r="J107" s="153">
        <v>4380</v>
      </c>
      <c r="K107" s="153">
        <v>0</v>
      </c>
      <c r="L107" s="153">
        <v>68940</v>
      </c>
      <c r="M107" s="153">
        <v>81640</v>
      </c>
      <c r="N107" s="153"/>
    </row>
    <row r="108" spans="1:14" x14ac:dyDescent="0.25">
      <c r="B108" s="126" t="s">
        <v>327</v>
      </c>
      <c r="C108" s="126" t="s">
        <v>328</v>
      </c>
      <c r="D108" s="126" t="s">
        <v>329</v>
      </c>
      <c r="E108" s="127"/>
      <c r="F108" s="126" t="s">
        <v>330</v>
      </c>
      <c r="G108" s="90" t="str">
        <f>VLOOKUP(F108,regions!A$2:C$419,3,FALSE)</f>
        <v>Metropolitan district</v>
      </c>
      <c r="H108" s="90" t="str">
        <f>IFERROR(VLOOKUP(F108,classifications!A$3:C$328,3,FALSE),VLOOKUP(F108,classifications!I$2:K$28,3,FALSE))</f>
        <v>Predominantly Urban</v>
      </c>
      <c r="I108" s="153">
        <v>17060</v>
      </c>
      <c r="J108" s="153">
        <v>51900</v>
      </c>
      <c r="K108" s="153">
        <v>450</v>
      </c>
      <c r="L108" s="153">
        <v>144980</v>
      </c>
      <c r="M108" s="153">
        <v>214400</v>
      </c>
      <c r="N108" s="153"/>
    </row>
    <row r="109" spans="1:14" x14ac:dyDescent="0.25">
      <c r="B109" s="126" t="s">
        <v>331</v>
      </c>
      <c r="C109" s="126" t="s">
        <v>332</v>
      </c>
      <c r="D109" s="126" t="s">
        <v>333</v>
      </c>
      <c r="E109" s="127"/>
      <c r="F109" s="126" t="s">
        <v>334</v>
      </c>
      <c r="G109" s="90" t="str">
        <f>VLOOKUP(F109,regions!A$2:C$419,3,FALSE)</f>
        <v>Metropolitan district</v>
      </c>
      <c r="H109" s="90" t="str">
        <f>IFERROR(VLOOKUP(F109,classifications!A$3:C$328,3,FALSE),VLOOKUP(F109,classifications!I$2:K$28,3,FALSE))</f>
        <v>Predominantly Urban</v>
      </c>
      <c r="I109" s="153">
        <v>1770</v>
      </c>
      <c r="J109" s="153">
        <v>18630</v>
      </c>
      <c r="K109" s="153">
        <v>0</v>
      </c>
      <c r="L109" s="153">
        <v>72610</v>
      </c>
      <c r="M109" s="153">
        <v>93010</v>
      </c>
      <c r="N109" s="153"/>
    </row>
    <row r="110" spans="1:14" x14ac:dyDescent="0.25">
      <c r="B110" s="126" t="s">
        <v>335</v>
      </c>
      <c r="C110" s="126" t="s">
        <v>336</v>
      </c>
      <c r="D110" s="126" t="s">
        <v>337</v>
      </c>
      <c r="E110" s="127"/>
      <c r="F110" s="126" t="s">
        <v>338</v>
      </c>
      <c r="G110" s="90" t="str">
        <f>VLOOKUP(F110,regions!A$2:C$419,3,FALSE)</f>
        <v>Metropolitan district</v>
      </c>
      <c r="H110" s="90" t="str">
        <f>IFERROR(VLOOKUP(F110,classifications!A$3:C$328,3,FALSE),VLOOKUP(F110,classifications!I$2:K$28,3,FALSE))</f>
        <v>Predominantly Urban</v>
      </c>
      <c r="I110" s="153">
        <v>10</v>
      </c>
      <c r="J110" s="153">
        <v>21280</v>
      </c>
      <c r="K110" s="153">
        <v>0</v>
      </c>
      <c r="L110" s="153">
        <v>69130</v>
      </c>
      <c r="M110" s="153">
        <v>90420</v>
      </c>
      <c r="N110" s="153"/>
    </row>
    <row r="111" spans="1:14" x14ac:dyDescent="0.25">
      <c r="B111" s="126" t="s">
        <v>339</v>
      </c>
      <c r="C111" s="126" t="s">
        <v>340</v>
      </c>
      <c r="D111" s="126" t="s">
        <v>341</v>
      </c>
      <c r="E111" s="127"/>
      <c r="F111" s="126" t="s">
        <v>342</v>
      </c>
      <c r="G111" s="90" t="str">
        <f>VLOOKUP(F111,regions!A$2:C$419,3,FALSE)</f>
        <v>Metropolitan district</v>
      </c>
      <c r="H111" s="90" t="str">
        <f>IFERROR(VLOOKUP(F111,classifications!A$3:C$328,3,FALSE),VLOOKUP(F111,classifications!I$2:K$28,3,FALSE))</f>
        <v>Predominantly Urban</v>
      </c>
      <c r="I111" s="153">
        <v>10560</v>
      </c>
      <c r="J111" s="153">
        <v>21220</v>
      </c>
      <c r="K111" s="153">
        <v>0</v>
      </c>
      <c r="L111" s="153">
        <v>76980</v>
      </c>
      <c r="M111" s="153">
        <v>108760</v>
      </c>
      <c r="N111" s="153"/>
    </row>
    <row r="112" spans="1:14" x14ac:dyDescent="0.25">
      <c r="B112" s="126" t="s">
        <v>343</v>
      </c>
      <c r="C112" s="126" t="s">
        <v>344</v>
      </c>
      <c r="D112" s="126" t="s">
        <v>345</v>
      </c>
      <c r="E112" s="127"/>
      <c r="F112" s="126" t="s">
        <v>346</v>
      </c>
      <c r="G112" s="90" t="str">
        <f>VLOOKUP(F112,regions!A$2:C$419,3,FALSE)</f>
        <v>Metropolitan district</v>
      </c>
      <c r="H112" s="90" t="str">
        <f>IFERROR(VLOOKUP(F112,classifications!A$3:C$328,3,FALSE),VLOOKUP(F112,classifications!I$2:K$28,3,FALSE))</f>
        <v>Predominantly Urban</v>
      </c>
      <c r="I112" s="153">
        <v>11550</v>
      </c>
      <c r="J112" s="153">
        <v>5830</v>
      </c>
      <c r="K112" s="153">
        <v>0</v>
      </c>
      <c r="L112" s="153">
        <v>108630</v>
      </c>
      <c r="M112" s="153">
        <v>126010</v>
      </c>
      <c r="N112" s="153"/>
    </row>
    <row r="113" spans="2:14" x14ac:dyDescent="0.25">
      <c r="B113" s="126" t="s">
        <v>347</v>
      </c>
      <c r="C113" s="126" t="s">
        <v>348</v>
      </c>
      <c r="D113" s="126" t="s">
        <v>349</v>
      </c>
      <c r="E113" s="127"/>
      <c r="F113" s="126" t="s">
        <v>350</v>
      </c>
      <c r="G113" s="90" t="str">
        <f>VLOOKUP(F113,regions!A$2:C$419,3,FALSE)</f>
        <v>Metropolitan district</v>
      </c>
      <c r="H113" s="90" t="str">
        <f>IFERROR(VLOOKUP(F113,classifications!A$3:C$328,3,FALSE),VLOOKUP(F113,classifications!I$2:K$28,3,FALSE))</f>
        <v>Predominantly Urban</v>
      </c>
      <c r="I113" s="163">
        <v>0</v>
      </c>
      <c r="J113" s="153">
        <v>21610</v>
      </c>
      <c r="K113" s="163">
        <v>10</v>
      </c>
      <c r="L113" s="153">
        <v>77940</v>
      </c>
      <c r="M113" s="153">
        <v>99550</v>
      </c>
      <c r="N113" s="153"/>
    </row>
    <row r="114" spans="2:14" x14ac:dyDescent="0.25">
      <c r="B114" s="126" t="s">
        <v>351</v>
      </c>
      <c r="C114" s="126" t="s">
        <v>352</v>
      </c>
      <c r="D114" s="126" t="s">
        <v>353</v>
      </c>
      <c r="E114" s="127"/>
      <c r="F114" s="126" t="s">
        <v>354</v>
      </c>
      <c r="G114" s="90" t="str">
        <f>VLOOKUP(F114,regions!A$2:C$419,3,FALSE)</f>
        <v>Metropolitan district</v>
      </c>
      <c r="H114" s="90" t="str">
        <f>IFERROR(VLOOKUP(F114,classifications!A$3:C$328,3,FALSE),VLOOKUP(F114,classifications!I$2:K$28,3,FALSE))</f>
        <v>Predominantly Urban</v>
      </c>
      <c r="I114" s="153">
        <v>0</v>
      </c>
      <c r="J114" s="153">
        <v>15910</v>
      </c>
      <c r="K114" s="153">
        <v>0</v>
      </c>
      <c r="L114" s="153">
        <v>81420</v>
      </c>
      <c r="M114" s="153">
        <v>97330</v>
      </c>
      <c r="N114" s="153"/>
    </row>
    <row r="115" spans="2:14" x14ac:dyDescent="0.25">
      <c r="B115" s="126" t="s">
        <v>355</v>
      </c>
      <c r="C115" s="126" t="s">
        <v>356</v>
      </c>
      <c r="D115" s="126" t="s">
        <v>357</v>
      </c>
      <c r="E115" s="127"/>
      <c r="F115" s="126" t="s">
        <v>358</v>
      </c>
      <c r="G115" s="90" t="str">
        <f>VLOOKUP(F115,regions!A$2:C$419,3,FALSE)</f>
        <v>Metropolitan district</v>
      </c>
      <c r="H115" s="90" t="str">
        <f>IFERROR(VLOOKUP(F115,classifications!A$3:C$328,3,FALSE),VLOOKUP(F115,classifications!I$2:K$28,3,FALSE))</f>
        <v>Predominantly Urban</v>
      </c>
      <c r="I115" s="153">
        <v>22760</v>
      </c>
      <c r="J115" s="153">
        <v>3310</v>
      </c>
      <c r="K115" s="153">
        <v>20</v>
      </c>
      <c r="L115" s="153">
        <v>115790</v>
      </c>
      <c r="M115" s="153">
        <v>141880</v>
      </c>
      <c r="N115" s="153"/>
    </row>
    <row r="116" spans="2:14" x14ac:dyDescent="0.25">
      <c r="I116" s="153"/>
      <c r="J116" s="153"/>
      <c r="K116" s="153"/>
      <c r="L116" s="153"/>
      <c r="M116" s="153"/>
      <c r="N116" s="153"/>
    </row>
    <row r="117" spans="2:14" x14ac:dyDescent="0.25">
      <c r="B117" s="126"/>
      <c r="C117" s="126"/>
      <c r="D117" s="126" t="s">
        <v>359</v>
      </c>
      <c r="E117" s="127" t="s">
        <v>360</v>
      </c>
      <c r="F117" s="126"/>
      <c r="I117" s="156">
        <v>120</v>
      </c>
      <c r="J117" s="156">
        <v>134470</v>
      </c>
      <c r="K117" s="156">
        <v>60</v>
      </c>
      <c r="L117" s="156">
        <v>493420</v>
      </c>
      <c r="M117" s="156">
        <v>628070</v>
      </c>
      <c r="N117" s="153"/>
    </row>
    <row r="118" spans="2:14" x14ac:dyDescent="0.25">
      <c r="B118" s="126" t="s">
        <v>361</v>
      </c>
      <c r="C118" s="126" t="s">
        <v>362</v>
      </c>
      <c r="D118" s="126" t="s">
        <v>363</v>
      </c>
      <c r="E118" s="127"/>
      <c r="F118" s="126" t="s">
        <v>364</v>
      </c>
      <c r="G118" s="90" t="str">
        <f>VLOOKUP(F118,regions!A$2:C$419,3,FALSE)</f>
        <v>Metropolitan district</v>
      </c>
      <c r="H118" s="90" t="str">
        <f>IFERROR(VLOOKUP(F118,classifications!A$3:C$328,3,FALSE),VLOOKUP(F118,classifications!I$2:K$28,3,FALSE))</f>
        <v>Predominantly Urban</v>
      </c>
      <c r="I118" s="153">
        <v>0</v>
      </c>
      <c r="J118" s="153">
        <v>17940</v>
      </c>
      <c r="K118" s="153">
        <v>50</v>
      </c>
      <c r="L118" s="153">
        <v>45200</v>
      </c>
      <c r="M118" s="153">
        <v>63200</v>
      </c>
      <c r="N118" s="153"/>
    </row>
    <row r="119" spans="2:14" x14ac:dyDescent="0.25">
      <c r="B119" s="126" t="s">
        <v>365</v>
      </c>
      <c r="C119" s="126" t="s">
        <v>366</v>
      </c>
      <c r="D119" s="126" t="s">
        <v>367</v>
      </c>
      <c r="E119" s="127"/>
      <c r="F119" s="126" t="s">
        <v>368</v>
      </c>
      <c r="G119" s="90" t="str">
        <f>VLOOKUP(F119,regions!A$2:C$419,3,FALSE)</f>
        <v>Metropolitan district</v>
      </c>
      <c r="H119" s="90" t="str">
        <f>IFERROR(VLOOKUP(F119,classifications!A$3:C$328,3,FALSE),VLOOKUP(F119,classifications!I$2:K$28,3,FALSE))</f>
        <v>Predominantly Urban</v>
      </c>
      <c r="I119" s="153">
        <v>80</v>
      </c>
      <c r="J119" s="153">
        <v>58500</v>
      </c>
      <c r="K119" s="153">
        <v>0</v>
      </c>
      <c r="L119" s="153">
        <v>156510</v>
      </c>
      <c r="M119" s="153">
        <v>215090</v>
      </c>
      <c r="N119" s="153"/>
    </row>
    <row r="120" spans="2:14" x14ac:dyDescent="0.25">
      <c r="B120" s="126" t="s">
        <v>369</v>
      </c>
      <c r="C120" s="126" t="s">
        <v>370</v>
      </c>
      <c r="D120" s="126" t="s">
        <v>371</v>
      </c>
      <c r="E120" s="127"/>
      <c r="F120" s="126" t="s">
        <v>372</v>
      </c>
      <c r="G120" s="90" t="str">
        <f>VLOOKUP(F120,regions!A$2:C$419,3,FALSE)</f>
        <v>Metropolitan district</v>
      </c>
      <c r="H120" s="90" t="str">
        <f>IFERROR(VLOOKUP(F120,classifications!A$3:C$328,3,FALSE),VLOOKUP(F120,classifications!I$2:K$28,3,FALSE))</f>
        <v>Predominantly Urban</v>
      </c>
      <c r="I120" s="153">
        <v>0</v>
      </c>
      <c r="J120" s="153">
        <v>18870</v>
      </c>
      <c r="K120" s="153">
        <v>0</v>
      </c>
      <c r="L120" s="153">
        <v>105540</v>
      </c>
      <c r="M120" s="153">
        <v>124410</v>
      </c>
      <c r="N120" s="153"/>
    </row>
    <row r="121" spans="2:14" x14ac:dyDescent="0.25">
      <c r="B121" s="126" t="s">
        <v>373</v>
      </c>
      <c r="C121" s="126" t="s">
        <v>374</v>
      </c>
      <c r="D121" s="126" t="s">
        <v>375</v>
      </c>
      <c r="E121" s="127"/>
      <c r="F121" s="126" t="s">
        <v>376</v>
      </c>
      <c r="G121" s="90" t="str">
        <f>VLOOKUP(F121,regions!A$2:C$419,3,FALSE)</f>
        <v>Metropolitan district</v>
      </c>
      <c r="H121" s="90" t="str">
        <f>IFERROR(VLOOKUP(F121,classifications!A$3:C$328,3,FALSE),VLOOKUP(F121,classifications!I$2:K$28,3,FALSE))</f>
        <v>Predominantly Urban</v>
      </c>
      <c r="I121" s="153">
        <v>0</v>
      </c>
      <c r="J121" s="153">
        <v>17280</v>
      </c>
      <c r="K121" s="153">
        <v>0</v>
      </c>
      <c r="L121" s="153">
        <v>62380</v>
      </c>
      <c r="M121" s="153">
        <v>79650</v>
      </c>
      <c r="N121" s="153"/>
    </row>
    <row r="122" spans="2:14" x14ac:dyDescent="0.25">
      <c r="B122" s="126" t="s">
        <v>377</v>
      </c>
      <c r="C122" s="126" t="s">
        <v>378</v>
      </c>
      <c r="D122" s="126" t="s">
        <v>379</v>
      </c>
      <c r="E122" s="127"/>
      <c r="F122" s="126" t="s">
        <v>380</v>
      </c>
      <c r="G122" s="90" t="str">
        <f>VLOOKUP(F122,regions!A$2:C$419,3,FALSE)</f>
        <v>Metropolitan district</v>
      </c>
      <c r="H122" s="90" t="str">
        <f>IFERROR(VLOOKUP(F122,classifications!A$3:C$328,3,FALSE),VLOOKUP(F122,classifications!I$2:K$28,3,FALSE))</f>
        <v>Predominantly Urban</v>
      </c>
      <c r="I122" s="153">
        <v>30</v>
      </c>
      <c r="J122" s="153">
        <v>21880</v>
      </c>
      <c r="K122" s="153">
        <v>10</v>
      </c>
      <c r="L122" s="153">
        <v>123790</v>
      </c>
      <c r="M122" s="153">
        <v>145720</v>
      </c>
      <c r="N122" s="153"/>
    </row>
    <row r="123" spans="2:14" x14ac:dyDescent="0.25">
      <c r="I123" s="153"/>
      <c r="J123" s="153"/>
      <c r="K123" s="153"/>
      <c r="L123" s="153"/>
      <c r="M123" s="153"/>
      <c r="N123" s="153"/>
    </row>
    <row r="124" spans="2:14" x14ac:dyDescent="0.25">
      <c r="B124" s="126"/>
      <c r="C124" s="126"/>
      <c r="D124" s="126" t="s">
        <v>381</v>
      </c>
      <c r="E124" s="127" t="s">
        <v>382</v>
      </c>
      <c r="F124" s="126"/>
      <c r="I124" s="156">
        <v>102090</v>
      </c>
      <c r="J124" s="156">
        <v>27500</v>
      </c>
      <c r="K124" s="156">
        <v>330</v>
      </c>
      <c r="L124" s="156">
        <v>457020</v>
      </c>
      <c r="M124" s="156">
        <v>586940</v>
      </c>
      <c r="N124" s="153"/>
    </row>
    <row r="125" spans="2:14" x14ac:dyDescent="0.25">
      <c r="B125" s="126" t="s">
        <v>383</v>
      </c>
      <c r="C125" s="126" t="s">
        <v>384</v>
      </c>
      <c r="D125" s="126" t="s">
        <v>385</v>
      </c>
      <c r="E125" s="127"/>
      <c r="F125" s="126" t="s">
        <v>386</v>
      </c>
      <c r="G125" s="90" t="str">
        <f>VLOOKUP(F125,regions!A$2:C$419,3,FALSE)</f>
        <v>Metropolitan district</v>
      </c>
      <c r="H125" s="90" t="str">
        <f>IFERROR(VLOOKUP(F125,classifications!A$3:C$328,3,FALSE),VLOOKUP(F125,classifications!I$2:K$28,3,FALSE))</f>
        <v>Predominantly Urban</v>
      </c>
      <c r="I125" s="153">
        <v>19100</v>
      </c>
      <c r="J125" s="153">
        <v>3220</v>
      </c>
      <c r="K125" s="153">
        <v>0</v>
      </c>
      <c r="L125" s="153">
        <v>83490</v>
      </c>
      <c r="M125" s="153">
        <v>105800</v>
      </c>
      <c r="N125" s="153"/>
    </row>
    <row r="126" spans="2:14" x14ac:dyDescent="0.25">
      <c r="B126" s="126" t="s">
        <v>387</v>
      </c>
      <c r="C126" s="126" t="s">
        <v>388</v>
      </c>
      <c r="D126" s="126" t="s">
        <v>389</v>
      </c>
      <c r="E126" s="127"/>
      <c r="F126" s="126" t="s">
        <v>390</v>
      </c>
      <c r="G126" s="90" t="str">
        <f>VLOOKUP(F126,regions!A$2:C$419,3,FALSE)</f>
        <v>Metropolitan district</v>
      </c>
      <c r="H126" s="90" t="str">
        <f>IFERROR(VLOOKUP(F126,classifications!A$3:C$328,3,FALSE),VLOOKUP(F126,classifications!I$2:K$28,3,FALSE))</f>
        <v>Predominantly Urban</v>
      </c>
      <c r="I126" s="153">
        <v>20640</v>
      </c>
      <c r="J126" s="153">
        <v>3200</v>
      </c>
      <c r="K126" s="153">
        <v>0</v>
      </c>
      <c r="L126" s="153">
        <v>107450</v>
      </c>
      <c r="M126" s="153">
        <v>131280</v>
      </c>
      <c r="N126" s="153"/>
    </row>
    <row r="127" spans="2:14" x14ac:dyDescent="0.25">
      <c r="B127" s="126" t="s">
        <v>391</v>
      </c>
      <c r="C127" s="126" t="s">
        <v>392</v>
      </c>
      <c r="D127" s="126" t="s">
        <v>393</v>
      </c>
      <c r="E127" s="127"/>
      <c r="F127" s="126" t="s">
        <v>394</v>
      </c>
      <c r="G127" s="90" t="str">
        <f>VLOOKUP(F127,regions!A$2:C$419,3,FALSE)</f>
        <v>Metropolitan district</v>
      </c>
      <c r="H127" s="90" t="str">
        <f>IFERROR(VLOOKUP(F127,classifications!A$3:C$328,3,FALSE),VLOOKUP(F127,classifications!I$2:K$28,3,FALSE))</f>
        <v>Predominantly Urban</v>
      </c>
      <c r="I127" s="153">
        <v>20990</v>
      </c>
      <c r="J127" s="153">
        <v>4220</v>
      </c>
      <c r="K127" s="153">
        <v>180</v>
      </c>
      <c r="L127" s="153">
        <v>87230</v>
      </c>
      <c r="M127" s="153">
        <v>112620</v>
      </c>
      <c r="N127" s="153"/>
    </row>
    <row r="128" spans="2:14" x14ac:dyDescent="0.25">
      <c r="B128" s="126" t="s">
        <v>395</v>
      </c>
      <c r="C128" s="126" t="s">
        <v>396</v>
      </c>
      <c r="D128" s="126" t="s">
        <v>397</v>
      </c>
      <c r="E128" s="127"/>
      <c r="F128" s="126" t="s">
        <v>398</v>
      </c>
      <c r="G128" s="90" t="str">
        <f>VLOOKUP(F128,regions!A$2:C$419,3,FALSE)</f>
        <v>Metropolitan district</v>
      </c>
      <c r="H128" s="90" t="str">
        <f>IFERROR(VLOOKUP(F128,classifications!A$3:C$328,3,FALSE),VLOOKUP(F128,classifications!I$2:K$28,3,FALSE))</f>
        <v>Predominantly Urban</v>
      </c>
      <c r="I128" s="153">
        <v>41370</v>
      </c>
      <c r="J128" s="153">
        <v>16870</v>
      </c>
      <c r="K128" s="153">
        <v>160</v>
      </c>
      <c r="L128" s="153">
        <v>178860</v>
      </c>
      <c r="M128" s="153">
        <v>237240</v>
      </c>
      <c r="N128" s="153"/>
    </row>
    <row r="129" spans="2:14" x14ac:dyDescent="0.25">
      <c r="I129" s="153"/>
      <c r="J129" s="153"/>
      <c r="K129" s="153"/>
      <c r="L129" s="153"/>
      <c r="M129" s="153"/>
      <c r="N129" s="153"/>
    </row>
    <row r="130" spans="2:14" x14ac:dyDescent="0.25">
      <c r="B130" s="126"/>
      <c r="C130" s="126"/>
      <c r="D130" s="126" t="s">
        <v>399</v>
      </c>
      <c r="E130" s="127" t="s">
        <v>400</v>
      </c>
      <c r="F130" s="126"/>
      <c r="I130" s="156">
        <v>83220</v>
      </c>
      <c r="J130" s="156">
        <v>56260</v>
      </c>
      <c r="K130" s="156">
        <v>1070</v>
      </c>
      <c r="L130" s="156">
        <v>362810</v>
      </c>
      <c r="M130" s="156">
        <v>503360</v>
      </c>
      <c r="N130" s="153"/>
    </row>
    <row r="131" spans="2:14" x14ac:dyDescent="0.25">
      <c r="B131" s="126" t="s">
        <v>401</v>
      </c>
      <c r="C131" s="126" t="s">
        <v>402</v>
      </c>
      <c r="D131" s="126" t="s">
        <v>1353</v>
      </c>
      <c r="E131" s="127"/>
      <c r="F131" s="126" t="s">
        <v>404</v>
      </c>
      <c r="G131" s="90" t="str">
        <f>VLOOKUP(F131,regions!A$2:C$419,3,FALSE)</f>
        <v>Metropolitan district</v>
      </c>
      <c r="H131" s="90" t="str">
        <f>IFERROR(VLOOKUP(F131,classifications!A$3:C$328,3,FALSE),VLOOKUP(F131,classifications!I$2:K$28,3,FALSE))</f>
        <v>Predominantly Urban</v>
      </c>
      <c r="I131" s="153">
        <v>21020</v>
      </c>
      <c r="J131" s="153">
        <v>4680</v>
      </c>
      <c r="K131" s="153">
        <v>60</v>
      </c>
      <c r="L131" s="153">
        <v>67040</v>
      </c>
      <c r="M131" s="153">
        <v>92790</v>
      </c>
      <c r="N131" s="153"/>
    </row>
    <row r="132" spans="2:14" x14ac:dyDescent="0.25">
      <c r="B132" s="126" t="s">
        <v>405</v>
      </c>
      <c r="C132" s="126" t="s">
        <v>406</v>
      </c>
      <c r="D132" s="126" t="s">
        <v>407</v>
      </c>
      <c r="E132" s="127"/>
      <c r="F132" s="126" t="s">
        <v>408</v>
      </c>
      <c r="G132" s="90" t="str">
        <f>VLOOKUP(F132,regions!A$2:C$419,3,FALSE)</f>
        <v>Metropolitan district</v>
      </c>
      <c r="H132" s="90" t="str">
        <f>IFERROR(VLOOKUP(F132,classifications!A$3:C$328,3,FALSE),VLOOKUP(F132,classifications!I$2:K$28,3,FALSE))</f>
        <v>Predominantly Urban</v>
      </c>
      <c r="I132" s="153">
        <v>28580</v>
      </c>
      <c r="J132" s="153">
        <v>7610</v>
      </c>
      <c r="K132" s="153">
        <v>1000</v>
      </c>
      <c r="L132" s="153">
        <v>84960</v>
      </c>
      <c r="M132" s="153">
        <v>122150</v>
      </c>
      <c r="N132" s="153"/>
    </row>
    <row r="133" spans="2:14" x14ac:dyDescent="0.25">
      <c r="B133" s="126" t="s">
        <v>409</v>
      </c>
      <c r="C133" s="126" t="s">
        <v>410</v>
      </c>
      <c r="D133" s="126" t="s">
        <v>411</v>
      </c>
      <c r="E133" s="127"/>
      <c r="F133" s="126" t="s">
        <v>412</v>
      </c>
      <c r="G133" s="90" t="str">
        <f>VLOOKUP(F133,regions!A$2:C$419,3,FALSE)</f>
        <v>Metropolitan district</v>
      </c>
      <c r="H133" s="90" t="str">
        <f>IFERROR(VLOOKUP(F133,classifications!A$3:C$328,3,FALSE),VLOOKUP(F133,classifications!I$2:K$28,3,FALSE))</f>
        <v>Predominantly Urban</v>
      </c>
      <c r="I133" s="153">
        <v>15570</v>
      </c>
      <c r="J133" s="153">
        <v>5390</v>
      </c>
      <c r="K133" s="153">
        <v>0</v>
      </c>
      <c r="L133" s="153">
        <v>73970</v>
      </c>
      <c r="M133" s="153">
        <v>94920</v>
      </c>
      <c r="N133" s="153"/>
    </row>
    <row r="134" spans="2:14" x14ac:dyDescent="0.25">
      <c r="B134" s="126" t="s">
        <v>413</v>
      </c>
      <c r="C134" s="126" t="s">
        <v>414</v>
      </c>
      <c r="D134" s="126" t="s">
        <v>415</v>
      </c>
      <c r="E134" s="127"/>
      <c r="F134" s="126" t="s">
        <v>416</v>
      </c>
      <c r="G134" s="90" t="str">
        <f>VLOOKUP(F134,regions!A$2:C$419,3,FALSE)</f>
        <v>Metropolitan district</v>
      </c>
      <c r="H134" s="90" t="str">
        <f>IFERROR(VLOOKUP(F134,classifications!A$3:C$328,3,FALSE),VLOOKUP(F134,classifications!I$2:K$28,3,FALSE))</f>
        <v>Predominantly Urban</v>
      </c>
      <c r="I134" s="153">
        <v>18060</v>
      </c>
      <c r="J134" s="153">
        <v>4520</v>
      </c>
      <c r="K134" s="153">
        <v>10</v>
      </c>
      <c r="L134" s="153">
        <v>47370</v>
      </c>
      <c r="M134" s="153">
        <v>69950</v>
      </c>
      <c r="N134" s="153"/>
    </row>
    <row r="135" spans="2:14" x14ac:dyDescent="0.25">
      <c r="B135" s="126" t="s">
        <v>417</v>
      </c>
      <c r="C135" s="126" t="s">
        <v>418</v>
      </c>
      <c r="D135" s="126" t="s">
        <v>419</v>
      </c>
      <c r="E135" s="127"/>
      <c r="F135" s="126" t="s">
        <v>420</v>
      </c>
      <c r="G135" s="90" t="str">
        <f>VLOOKUP(F135,regions!A$2:C$419,3,FALSE)</f>
        <v>Metropolitan district</v>
      </c>
      <c r="H135" s="90" t="str">
        <f>IFERROR(VLOOKUP(F135,classifications!A$3:C$328,3,FALSE),VLOOKUP(F135,classifications!I$2:K$28,3,FALSE))</f>
        <v>Predominantly Urban</v>
      </c>
      <c r="I135" s="153">
        <v>0</v>
      </c>
      <c r="J135" s="153">
        <v>34060</v>
      </c>
      <c r="K135" s="153">
        <v>0</v>
      </c>
      <c r="L135" s="153">
        <v>89480</v>
      </c>
      <c r="M135" s="153">
        <v>123540</v>
      </c>
      <c r="N135" s="153"/>
    </row>
    <row r="136" spans="2:14" x14ac:dyDescent="0.25">
      <c r="I136" s="153"/>
      <c r="J136" s="153"/>
      <c r="K136" s="153"/>
      <c r="L136" s="153"/>
      <c r="M136" s="153"/>
      <c r="N136" s="153"/>
    </row>
    <row r="137" spans="2:14" x14ac:dyDescent="0.25">
      <c r="D137" s="90" t="s">
        <v>421</v>
      </c>
      <c r="E137" s="114" t="s">
        <v>422</v>
      </c>
      <c r="I137" s="156">
        <v>151500</v>
      </c>
      <c r="J137" s="156">
        <v>109490</v>
      </c>
      <c r="K137" s="156">
        <v>1250</v>
      </c>
      <c r="L137" s="156">
        <v>865090</v>
      </c>
      <c r="M137" s="156">
        <v>1127330</v>
      </c>
      <c r="N137" s="153"/>
    </row>
    <row r="138" spans="2:14" x14ac:dyDescent="0.25">
      <c r="B138" s="90" t="s">
        <v>423</v>
      </c>
      <c r="C138" s="90" t="s">
        <v>424</v>
      </c>
      <c r="D138" s="90" t="s">
        <v>425</v>
      </c>
      <c r="F138" s="90" t="s">
        <v>426</v>
      </c>
      <c r="G138" s="90" t="str">
        <f>VLOOKUP(F138,regions!A$2:C$419,3,FALSE)</f>
        <v>Metropolitan district</v>
      </c>
      <c r="H138" s="90" t="str">
        <f>IFERROR(VLOOKUP(F138,classifications!A$3:C$328,3,FALSE),VLOOKUP(F138,classifications!I$2:K$28,3,FALSE))</f>
        <v>Predominantly Urban</v>
      </c>
      <c r="I138" s="153">
        <v>64420</v>
      </c>
      <c r="J138" s="153">
        <v>39780</v>
      </c>
      <c r="K138" s="153">
        <v>1050</v>
      </c>
      <c r="L138" s="153">
        <v>319560</v>
      </c>
      <c r="M138" s="153">
        <v>424820</v>
      </c>
      <c r="N138" s="153"/>
    </row>
    <row r="139" spans="2:14" x14ac:dyDescent="0.25">
      <c r="B139" s="90" t="s">
        <v>427</v>
      </c>
      <c r="C139" s="90" t="s">
        <v>428</v>
      </c>
      <c r="D139" s="90" t="s">
        <v>429</v>
      </c>
      <c r="F139" s="90" t="s">
        <v>430</v>
      </c>
      <c r="G139" s="90" t="str">
        <f>VLOOKUP(F139,regions!A$2:C$419,3,FALSE)</f>
        <v>Metropolitan district</v>
      </c>
      <c r="H139" s="90" t="str">
        <f>IFERROR(VLOOKUP(F139,classifications!A$3:C$328,3,FALSE),VLOOKUP(F139,classifications!I$2:K$28,3,FALSE))</f>
        <v>Predominantly Urban</v>
      </c>
      <c r="I139" s="153">
        <v>120</v>
      </c>
      <c r="J139" s="153">
        <v>24330</v>
      </c>
      <c r="K139" s="153">
        <v>30</v>
      </c>
      <c r="L139" s="153">
        <v>109320</v>
      </c>
      <c r="M139" s="153">
        <v>133800</v>
      </c>
      <c r="N139" s="153"/>
    </row>
    <row r="140" spans="2:14" x14ac:dyDescent="0.25">
      <c r="B140" s="90" t="s">
        <v>431</v>
      </c>
      <c r="C140" s="90" t="s">
        <v>432</v>
      </c>
      <c r="D140" s="90" t="s">
        <v>433</v>
      </c>
      <c r="F140" s="90" t="s">
        <v>434</v>
      </c>
      <c r="G140" s="90" t="str">
        <f>VLOOKUP(F140,regions!A$2:C$419,3,FALSE)</f>
        <v>Metropolitan district</v>
      </c>
      <c r="H140" s="90" t="str">
        <f>IFERROR(VLOOKUP(F140,classifications!A$3:C$328,3,FALSE),VLOOKUP(F140,classifications!I$2:K$28,3,FALSE))</f>
        <v>Predominantly Urban</v>
      </c>
      <c r="I140" s="153">
        <v>23060</v>
      </c>
      <c r="J140" s="153">
        <v>4410</v>
      </c>
      <c r="K140" s="153">
        <v>60</v>
      </c>
      <c r="L140" s="153">
        <v>106980</v>
      </c>
      <c r="M140" s="153">
        <v>134510</v>
      </c>
      <c r="N140" s="153"/>
    </row>
    <row r="141" spans="2:14" x14ac:dyDescent="0.25">
      <c r="B141" s="90" t="s">
        <v>435</v>
      </c>
      <c r="C141" s="90" t="s">
        <v>436</v>
      </c>
      <c r="D141" s="90" t="s">
        <v>437</v>
      </c>
      <c r="F141" s="90" t="s">
        <v>438</v>
      </c>
      <c r="G141" s="90" t="str">
        <f>VLOOKUP(F141,regions!A$2:C$419,3,FALSE)</f>
        <v>Metropolitan district</v>
      </c>
      <c r="H141" s="90" t="str">
        <f>IFERROR(VLOOKUP(F141,classifications!A$3:C$328,3,FALSE),VLOOKUP(F141,classifications!I$2:K$28,3,FALSE))</f>
        <v>Predominantly Urban</v>
      </c>
      <c r="I141" s="153">
        <v>30090</v>
      </c>
      <c r="J141" s="153">
        <v>5810</v>
      </c>
      <c r="K141" s="153">
        <v>0</v>
      </c>
      <c r="L141" s="153">
        <v>91770</v>
      </c>
      <c r="M141" s="153">
        <v>127670</v>
      </c>
      <c r="N141" s="153"/>
    </row>
    <row r="142" spans="2:14" x14ac:dyDescent="0.25">
      <c r="B142" s="90" t="s">
        <v>439</v>
      </c>
      <c r="C142" s="90" t="s">
        <v>440</v>
      </c>
      <c r="D142" s="90" t="s">
        <v>441</v>
      </c>
      <c r="F142" s="90" t="s">
        <v>442</v>
      </c>
      <c r="G142" s="90" t="str">
        <f>VLOOKUP(F142,regions!A$2:C$419,3,FALSE)</f>
        <v>Metropolitan district</v>
      </c>
      <c r="H142" s="90" t="str">
        <f>IFERROR(VLOOKUP(F142,classifications!A$3:C$328,3,FALSE),VLOOKUP(F142,classifications!I$2:K$28,3,FALSE))</f>
        <v>Predominantly Urban</v>
      </c>
      <c r="I142" s="153">
        <v>10380</v>
      </c>
      <c r="J142" s="153">
        <v>2310</v>
      </c>
      <c r="K142" s="153">
        <v>50</v>
      </c>
      <c r="L142" s="153">
        <v>75760</v>
      </c>
      <c r="M142" s="153">
        <v>88500</v>
      </c>
      <c r="N142" s="153"/>
    </row>
    <row r="143" spans="2:14" x14ac:dyDescent="0.25">
      <c r="B143" s="90" t="s">
        <v>443</v>
      </c>
      <c r="C143" s="90" t="s">
        <v>444</v>
      </c>
      <c r="D143" s="90" t="s">
        <v>445</v>
      </c>
      <c r="F143" s="90" t="s">
        <v>446</v>
      </c>
      <c r="G143" s="90" t="str">
        <f>VLOOKUP(F143,regions!A$2:C$419,3,FALSE)</f>
        <v>Metropolitan district</v>
      </c>
      <c r="H143" s="90" t="str">
        <f>IFERROR(VLOOKUP(F143,classifications!A$3:C$328,3,FALSE),VLOOKUP(F143,classifications!I$2:K$28,3,FALSE))</f>
        <v>Predominantly Urban</v>
      </c>
      <c r="I143" s="153">
        <v>10</v>
      </c>
      <c r="J143" s="153">
        <v>27130</v>
      </c>
      <c r="K143" s="153">
        <v>40</v>
      </c>
      <c r="L143" s="153">
        <v>84300</v>
      </c>
      <c r="M143" s="153">
        <v>111470</v>
      </c>
      <c r="N143" s="153"/>
    </row>
    <row r="144" spans="2:14" x14ac:dyDescent="0.25">
      <c r="B144" s="90" t="s">
        <v>447</v>
      </c>
      <c r="C144" s="90" t="s">
        <v>448</v>
      </c>
      <c r="D144" s="90" t="s">
        <v>449</v>
      </c>
      <c r="F144" s="90" t="s">
        <v>450</v>
      </c>
      <c r="G144" s="90" t="str">
        <f>VLOOKUP(F144,regions!A$2:C$419,3,FALSE)</f>
        <v>Metropolitan district</v>
      </c>
      <c r="H144" s="90" t="str">
        <f>IFERROR(VLOOKUP(F144,classifications!A$3:C$328,3,FALSE),VLOOKUP(F144,classifications!I$2:K$28,3,FALSE))</f>
        <v>Predominantly Urban</v>
      </c>
      <c r="I144" s="153">
        <v>23420</v>
      </c>
      <c r="J144" s="153">
        <v>5720</v>
      </c>
      <c r="K144" s="153">
        <v>30</v>
      </c>
      <c r="L144" s="153">
        <v>77390</v>
      </c>
      <c r="M144" s="153">
        <v>106560</v>
      </c>
      <c r="N144" s="153"/>
    </row>
    <row r="145" spans="1:14" x14ac:dyDescent="0.25">
      <c r="I145" s="153"/>
      <c r="J145" s="153"/>
      <c r="K145" s="153"/>
      <c r="L145" s="153"/>
      <c r="M145" s="153"/>
      <c r="N145" s="153"/>
    </row>
    <row r="146" spans="1:14" x14ac:dyDescent="0.25">
      <c r="B146" s="126"/>
      <c r="C146" s="126"/>
      <c r="D146" s="126" t="s">
        <v>451</v>
      </c>
      <c r="E146" s="127" t="s">
        <v>452</v>
      </c>
      <c r="F146" s="126"/>
      <c r="I146" s="156">
        <v>81120</v>
      </c>
      <c r="J146" s="156">
        <v>102480</v>
      </c>
      <c r="K146" s="156">
        <v>50</v>
      </c>
      <c r="L146" s="156">
        <v>779910</v>
      </c>
      <c r="M146" s="156">
        <v>963560</v>
      </c>
      <c r="N146" s="153"/>
    </row>
    <row r="147" spans="1:14" x14ac:dyDescent="0.25">
      <c r="B147" s="126" t="s">
        <v>453</v>
      </c>
      <c r="C147" s="126" t="s">
        <v>454</v>
      </c>
      <c r="D147" s="126" t="s">
        <v>455</v>
      </c>
      <c r="E147" s="127"/>
      <c r="F147" s="126" t="s">
        <v>456</v>
      </c>
      <c r="G147" s="90" t="str">
        <f>VLOOKUP(F147,regions!A$2:C$419,3,FALSE)</f>
        <v>Metropolitan district</v>
      </c>
      <c r="H147" s="90" t="str">
        <f>IFERROR(VLOOKUP(F147,classifications!A$3:C$328,3,FALSE),VLOOKUP(F147,classifications!I$2:K$28,3,FALSE))</f>
        <v>Predominantly Urban</v>
      </c>
      <c r="I147" s="153">
        <v>50</v>
      </c>
      <c r="J147" s="153">
        <v>31950</v>
      </c>
      <c r="K147" s="153">
        <v>0</v>
      </c>
      <c r="L147" s="153">
        <v>176010</v>
      </c>
      <c r="M147" s="153">
        <v>208000</v>
      </c>
      <c r="N147" s="153"/>
    </row>
    <row r="148" spans="1:14" x14ac:dyDescent="0.25">
      <c r="B148" s="126" t="s">
        <v>457</v>
      </c>
      <c r="C148" s="126" t="s">
        <v>458</v>
      </c>
      <c r="D148" s="126" t="s">
        <v>459</v>
      </c>
      <c r="E148" s="127"/>
      <c r="F148" s="126" t="s">
        <v>460</v>
      </c>
      <c r="G148" s="90" t="str">
        <f>VLOOKUP(F148,regions!A$2:C$419,3,FALSE)</f>
        <v>Metropolitan district</v>
      </c>
      <c r="H148" s="90" t="str">
        <f>IFERROR(VLOOKUP(F148,classifications!A$3:C$328,3,FALSE),VLOOKUP(F148,classifications!I$2:K$28,3,FALSE))</f>
        <v>Predominantly Urban</v>
      </c>
      <c r="I148" s="153">
        <v>20</v>
      </c>
      <c r="J148" s="153">
        <v>14200</v>
      </c>
      <c r="K148" s="153">
        <v>30</v>
      </c>
      <c r="L148" s="153">
        <v>78300</v>
      </c>
      <c r="M148" s="153">
        <v>92550</v>
      </c>
      <c r="N148" s="153"/>
    </row>
    <row r="149" spans="1:14" x14ac:dyDescent="0.25">
      <c r="B149" s="126" t="s">
        <v>461</v>
      </c>
      <c r="C149" s="126" t="s">
        <v>462</v>
      </c>
      <c r="D149" s="126" t="s">
        <v>463</v>
      </c>
      <c r="E149" s="127"/>
      <c r="F149" s="126" t="s">
        <v>464</v>
      </c>
      <c r="G149" s="90" t="str">
        <f>VLOOKUP(F149,regions!A$2:C$419,3,FALSE)</f>
        <v>Metropolitan district</v>
      </c>
      <c r="H149" s="90" t="str">
        <f>IFERROR(VLOOKUP(F149,classifications!A$3:C$328,3,FALSE),VLOOKUP(F149,classifications!I$2:K$28,3,FALSE))</f>
        <v>Predominantly Urban</v>
      </c>
      <c r="I149" s="153">
        <v>23000</v>
      </c>
      <c r="J149" s="153">
        <v>5410</v>
      </c>
      <c r="K149" s="153">
        <v>0</v>
      </c>
      <c r="L149" s="153">
        <v>153640</v>
      </c>
      <c r="M149" s="153">
        <v>182050</v>
      </c>
      <c r="N149" s="153"/>
    </row>
    <row r="150" spans="1:14" x14ac:dyDescent="0.25">
      <c r="B150" s="126" t="s">
        <v>465</v>
      </c>
      <c r="C150" s="126" t="s">
        <v>466</v>
      </c>
      <c r="D150" s="126" t="s">
        <v>467</v>
      </c>
      <c r="E150" s="127"/>
      <c r="F150" s="126" t="s">
        <v>468</v>
      </c>
      <c r="G150" s="90" t="str">
        <f>VLOOKUP(F150,regions!A$2:C$419,3,FALSE)</f>
        <v>Metropolitan district</v>
      </c>
      <c r="H150" s="90" t="str">
        <f>IFERROR(VLOOKUP(F150,classifications!A$3:C$328,3,FALSE),VLOOKUP(F150,classifications!I$2:K$28,3,FALSE))</f>
        <v>Predominantly Urban</v>
      </c>
      <c r="I150" s="153">
        <v>57950</v>
      </c>
      <c r="J150" s="153">
        <v>15830</v>
      </c>
      <c r="K150" s="153">
        <v>20</v>
      </c>
      <c r="L150" s="153">
        <v>259950</v>
      </c>
      <c r="M150" s="153">
        <v>333750</v>
      </c>
      <c r="N150" s="153"/>
    </row>
    <row r="151" spans="1:14" x14ac:dyDescent="0.25">
      <c r="B151" s="126" t="s">
        <v>469</v>
      </c>
      <c r="C151" s="126" t="s">
        <v>470</v>
      </c>
      <c r="D151" s="126" t="s">
        <v>471</v>
      </c>
      <c r="E151" s="127"/>
      <c r="F151" s="126" t="s">
        <v>472</v>
      </c>
      <c r="G151" s="90" t="str">
        <f>VLOOKUP(F151,regions!A$2:C$419,3,FALSE)</f>
        <v>Metropolitan district</v>
      </c>
      <c r="H151" s="90" t="str">
        <f>IFERROR(VLOOKUP(F151,classifications!A$3:C$328,3,FALSE),VLOOKUP(F151,classifications!I$2:K$28,3,FALSE))</f>
        <v>Predominantly Urban</v>
      </c>
      <c r="I151" s="153">
        <v>90</v>
      </c>
      <c r="J151" s="153">
        <v>35100</v>
      </c>
      <c r="K151" s="153">
        <v>10</v>
      </c>
      <c r="L151" s="153">
        <v>112020</v>
      </c>
      <c r="M151" s="153">
        <v>147210</v>
      </c>
      <c r="N151" s="153"/>
    </row>
    <row r="152" spans="1:14" x14ac:dyDescent="0.25">
      <c r="I152" s="153"/>
      <c r="J152" s="153"/>
      <c r="K152" s="153"/>
      <c r="L152" s="153"/>
      <c r="M152" s="153"/>
      <c r="N152" s="153"/>
    </row>
    <row r="153" spans="1:14" x14ac:dyDescent="0.25">
      <c r="A153" s="150" t="s">
        <v>1360</v>
      </c>
      <c r="B153" s="121"/>
      <c r="C153" s="121"/>
      <c r="D153" s="121"/>
      <c r="E153" s="122"/>
      <c r="F153" s="121"/>
      <c r="G153" s="121"/>
      <c r="H153" s="121"/>
      <c r="I153" s="155">
        <v>449600</v>
      </c>
      <c r="J153" s="155">
        <v>827540</v>
      </c>
      <c r="K153" s="155">
        <v>33590</v>
      </c>
      <c r="L153" s="155">
        <v>8097090</v>
      </c>
      <c r="M153" s="155">
        <v>9407820</v>
      </c>
      <c r="N153" s="153"/>
    </row>
    <row r="154" spans="1:14" x14ac:dyDescent="0.25">
      <c r="I154" s="153"/>
      <c r="J154" s="153"/>
      <c r="K154" s="153"/>
      <c r="L154" s="153"/>
      <c r="M154" s="153"/>
      <c r="N154" s="153"/>
    </row>
    <row r="155" spans="1:14" x14ac:dyDescent="0.25">
      <c r="B155" s="126"/>
      <c r="C155" s="126"/>
      <c r="D155" s="126" t="s">
        <v>1444</v>
      </c>
      <c r="E155" s="127" t="s">
        <v>1445</v>
      </c>
      <c r="F155" s="127"/>
      <c r="I155" s="131"/>
      <c r="J155" s="131"/>
      <c r="K155" s="131"/>
      <c r="L155" s="131"/>
      <c r="M155" s="131"/>
      <c r="N155" s="153"/>
    </row>
    <row r="156" spans="1:14" x14ac:dyDescent="0.25">
      <c r="B156" s="126" t="s">
        <v>1446</v>
      </c>
      <c r="C156" s="126" t="s">
        <v>1447</v>
      </c>
      <c r="D156" s="126" t="s">
        <v>1448</v>
      </c>
      <c r="E156" s="127"/>
      <c r="F156" s="126" t="s">
        <v>1449</v>
      </c>
      <c r="G156" s="126"/>
      <c r="H156" s="126"/>
      <c r="I156" s="131"/>
      <c r="J156" s="131"/>
      <c r="K156" s="131"/>
      <c r="L156" s="131"/>
      <c r="M156" s="131"/>
      <c r="N156" s="153"/>
    </row>
    <row r="157" spans="1:14" x14ac:dyDescent="0.25">
      <c r="B157" s="126" t="s">
        <v>1450</v>
      </c>
      <c r="C157" s="126" t="s">
        <v>1451</v>
      </c>
      <c r="D157" s="126" t="s">
        <v>1452</v>
      </c>
      <c r="E157" s="127"/>
      <c r="F157" s="126" t="s">
        <v>1453</v>
      </c>
      <c r="G157" s="126"/>
      <c r="H157" s="126"/>
      <c r="I157" s="131"/>
      <c r="J157" s="131"/>
      <c r="K157" s="131"/>
      <c r="L157" s="131"/>
      <c r="M157" s="131"/>
      <c r="N157" s="153"/>
    </row>
    <row r="158" spans="1:14" x14ac:dyDescent="0.25">
      <c r="B158" s="126" t="s">
        <v>1454</v>
      </c>
      <c r="C158" s="126" t="s">
        <v>1455</v>
      </c>
      <c r="D158" s="126" t="s">
        <v>1456</v>
      </c>
      <c r="E158" s="127"/>
      <c r="F158" s="126" t="s">
        <v>1457</v>
      </c>
      <c r="G158" s="126"/>
      <c r="H158" s="126"/>
      <c r="I158" s="131"/>
      <c r="J158" s="131"/>
      <c r="K158" s="131"/>
      <c r="L158" s="131"/>
      <c r="M158" s="131"/>
      <c r="N158" s="153"/>
    </row>
    <row r="159" spans="1:14" x14ac:dyDescent="0.25">
      <c r="I159" s="153"/>
      <c r="J159" s="153"/>
      <c r="K159" s="153"/>
      <c r="L159" s="153"/>
      <c r="M159" s="153"/>
      <c r="N159" s="153"/>
    </row>
    <row r="160" spans="1:14" x14ac:dyDescent="0.25">
      <c r="B160" s="126"/>
      <c r="C160" s="126"/>
      <c r="D160" s="126" t="s">
        <v>474</v>
      </c>
      <c r="E160" s="127" t="s">
        <v>475</v>
      </c>
      <c r="F160" s="127" t="s">
        <v>475</v>
      </c>
      <c r="G160" s="90" t="str">
        <f>VLOOKUP(F160,regions!A$2:C$419,3,FALSE)</f>
        <v>Shire county</v>
      </c>
      <c r="I160" s="157">
        <v>20</v>
      </c>
      <c r="J160" s="157">
        <v>27210</v>
      </c>
      <c r="K160" s="157">
        <v>1000</v>
      </c>
      <c r="L160" s="157">
        <v>181660</v>
      </c>
      <c r="M160" s="157">
        <v>209890</v>
      </c>
      <c r="N160" s="153"/>
    </row>
    <row r="161" spans="2:14" x14ac:dyDescent="0.25">
      <c r="B161" s="126" t="s">
        <v>476</v>
      </c>
      <c r="C161" s="126" t="s">
        <v>477</v>
      </c>
      <c r="D161" s="126" t="s">
        <v>478</v>
      </c>
      <c r="E161" s="127"/>
      <c r="F161" s="126" t="s">
        <v>479</v>
      </c>
      <c r="G161" s="90" t="str">
        <f>VLOOKUP(F161,regions!A$2:C$419,3,FALSE)</f>
        <v>Shire district</v>
      </c>
      <c r="H161" s="90" t="str">
        <f>IFERROR(VLOOKUP(F161,classifications!A$3:C$328,3,FALSE),VLOOKUP(F161,classifications!I$2:K$28,3,FALSE))</f>
        <v>Predominantly Rural</v>
      </c>
      <c r="I161" s="153">
        <v>0</v>
      </c>
      <c r="J161" s="153">
        <v>9850</v>
      </c>
      <c r="K161" s="153">
        <v>440</v>
      </c>
      <c r="L161" s="153">
        <v>62700</v>
      </c>
      <c r="M161" s="153">
        <v>72990</v>
      </c>
      <c r="N161" s="153"/>
    </row>
    <row r="162" spans="2:14" x14ac:dyDescent="0.25">
      <c r="B162" s="126" t="s">
        <v>480</v>
      </c>
      <c r="C162" s="126" t="s">
        <v>481</v>
      </c>
      <c r="D162" s="126" t="s">
        <v>482</v>
      </c>
      <c r="E162" s="127"/>
      <c r="F162" s="126" t="s">
        <v>483</v>
      </c>
      <c r="G162" s="90" t="str">
        <f>VLOOKUP(F162,regions!A$2:C$419,3,FALSE)</f>
        <v>Shire district</v>
      </c>
      <c r="H162" s="90" t="str">
        <f>IFERROR(VLOOKUP(F162,classifications!A$3:C$328,3,FALSE),VLOOKUP(F162,classifications!I$2:K$28,3,FALSE))</f>
        <v>Urban with Significant Rural</v>
      </c>
      <c r="I162" s="153">
        <v>0</v>
      </c>
      <c r="J162" s="153">
        <v>4750</v>
      </c>
      <c r="K162" s="153">
        <v>60</v>
      </c>
      <c r="L162" s="153">
        <v>33660</v>
      </c>
      <c r="M162" s="153">
        <v>38460</v>
      </c>
      <c r="N162" s="153"/>
    </row>
    <row r="163" spans="2:14" x14ac:dyDescent="0.25">
      <c r="B163" s="126" t="s">
        <v>484</v>
      </c>
      <c r="C163" s="126" t="s">
        <v>485</v>
      </c>
      <c r="D163" s="126" t="s">
        <v>486</v>
      </c>
      <c r="E163" s="127"/>
      <c r="F163" s="126" t="s">
        <v>487</v>
      </c>
      <c r="G163" s="90" t="str">
        <f>VLOOKUP(F163,regions!A$2:C$419,3,FALSE)</f>
        <v>Shire district</v>
      </c>
      <c r="H163" s="90" t="str">
        <f>IFERROR(VLOOKUP(F163,classifications!A$3:C$328,3,FALSE),VLOOKUP(F163,classifications!I$2:K$28,3,FALSE))</f>
        <v>Urban with Significant Rural</v>
      </c>
      <c r="I163" s="153">
        <v>0</v>
      </c>
      <c r="J163" s="153">
        <v>3470</v>
      </c>
      <c r="K163" s="153">
        <v>20</v>
      </c>
      <c r="L163" s="153">
        <v>24350</v>
      </c>
      <c r="M163" s="153">
        <v>27840</v>
      </c>
      <c r="N163" s="153"/>
    </row>
    <row r="164" spans="2:14" x14ac:dyDescent="0.25">
      <c r="B164" s="126" t="s">
        <v>488</v>
      </c>
      <c r="C164" s="126" t="s">
        <v>489</v>
      </c>
      <c r="D164" s="126" t="s">
        <v>490</v>
      </c>
      <c r="E164" s="127"/>
      <c r="F164" s="126" t="s">
        <v>491</v>
      </c>
      <c r="G164" s="90" t="str">
        <f>VLOOKUP(F164,regions!A$2:C$419,3,FALSE)</f>
        <v>Shire district</v>
      </c>
      <c r="H164" s="90" t="str">
        <f>IFERROR(VLOOKUP(F164,classifications!A$3:C$328,3,FALSE),VLOOKUP(F164,classifications!I$2:K$28,3,FALSE))</f>
        <v>Urban with Significant Rural</v>
      </c>
      <c r="I164" s="153">
        <v>20</v>
      </c>
      <c r="J164" s="153">
        <v>9150</v>
      </c>
      <c r="K164" s="153">
        <v>490</v>
      </c>
      <c r="L164" s="153">
        <v>60940</v>
      </c>
      <c r="M164" s="153">
        <v>70600</v>
      </c>
      <c r="N164" s="153"/>
    </row>
    <row r="165" spans="2:14" x14ac:dyDescent="0.25">
      <c r="I165" s="153"/>
      <c r="J165" s="153"/>
      <c r="K165" s="153"/>
      <c r="L165" s="153"/>
      <c r="M165" s="153"/>
      <c r="N165" s="153"/>
    </row>
    <row r="166" spans="2:14" x14ac:dyDescent="0.25">
      <c r="B166" s="126"/>
      <c r="C166" s="126"/>
      <c r="D166" s="126" t="s">
        <v>492</v>
      </c>
      <c r="E166" s="127" t="s">
        <v>493</v>
      </c>
      <c r="F166" s="127" t="s">
        <v>493</v>
      </c>
      <c r="G166" s="90" t="str">
        <f>VLOOKUP(F166,regions!A$2:C$419,3,FALSE)</f>
        <v>Shire county</v>
      </c>
      <c r="I166" s="157">
        <v>12600</v>
      </c>
      <c r="J166" s="157">
        <v>27180</v>
      </c>
      <c r="K166" s="157">
        <v>680</v>
      </c>
      <c r="L166" s="157">
        <v>221270</v>
      </c>
      <c r="M166" s="157">
        <v>261730</v>
      </c>
      <c r="N166" s="153"/>
    </row>
    <row r="167" spans="2:14" x14ac:dyDescent="0.25">
      <c r="B167" s="126" t="s">
        <v>494</v>
      </c>
      <c r="C167" s="126" t="s">
        <v>495</v>
      </c>
      <c r="D167" s="126" t="s">
        <v>496</v>
      </c>
      <c r="E167" s="127"/>
      <c r="F167" s="126" t="s">
        <v>497</v>
      </c>
      <c r="G167" s="90" t="str">
        <f>VLOOKUP(F167,regions!A$2:C$419,3,FALSE)</f>
        <v>Shire district</v>
      </c>
      <c r="H167" s="90" t="str">
        <f>IFERROR(VLOOKUP(F167,classifications!A$3:C$328,3,FALSE),VLOOKUP(F167,classifications!I$2:K$28,3,FALSE))</f>
        <v>Predominantly Urban</v>
      </c>
      <c r="I167" s="153">
        <v>7200</v>
      </c>
      <c r="J167" s="153">
        <v>4250</v>
      </c>
      <c r="K167" s="153">
        <v>100</v>
      </c>
      <c r="L167" s="153">
        <v>37070</v>
      </c>
      <c r="M167" s="153">
        <v>48620</v>
      </c>
      <c r="N167" s="153"/>
    </row>
    <row r="168" spans="2:14" x14ac:dyDescent="0.25">
      <c r="B168" s="126" t="s">
        <v>498</v>
      </c>
      <c r="C168" s="126" t="s">
        <v>499</v>
      </c>
      <c r="D168" s="126" t="s">
        <v>500</v>
      </c>
      <c r="E168" s="127"/>
      <c r="F168" s="126" t="s">
        <v>501</v>
      </c>
      <c r="G168" s="90" t="str">
        <f>VLOOKUP(F168,regions!A$2:C$419,3,FALSE)</f>
        <v>Shire district</v>
      </c>
      <c r="H168" s="90" t="str">
        <f>IFERROR(VLOOKUP(F168,classifications!A$3:C$328,3,FALSE),VLOOKUP(F168,classifications!I$2:K$28,3,FALSE))</f>
        <v>Predominantly Rural</v>
      </c>
      <c r="I168" s="153">
        <v>0</v>
      </c>
      <c r="J168" s="153">
        <v>5080</v>
      </c>
      <c r="K168" s="153">
        <v>0</v>
      </c>
      <c r="L168" s="153">
        <v>31040</v>
      </c>
      <c r="M168" s="153">
        <v>36120</v>
      </c>
      <c r="N168" s="153"/>
    </row>
    <row r="169" spans="2:14" x14ac:dyDescent="0.25">
      <c r="B169" s="126" t="s">
        <v>502</v>
      </c>
      <c r="C169" s="126" t="s">
        <v>503</v>
      </c>
      <c r="D169" s="126" t="s">
        <v>504</v>
      </c>
      <c r="E169" s="127"/>
      <c r="F169" s="126" t="s">
        <v>505</v>
      </c>
      <c r="G169" s="90" t="str">
        <f>VLOOKUP(F169,regions!A$2:C$419,3,FALSE)</f>
        <v>Shire district</v>
      </c>
      <c r="H169" s="90" t="str">
        <f>IFERROR(VLOOKUP(F169,classifications!A$3:C$328,3,FALSE),VLOOKUP(F169,classifications!I$2:K$28,3,FALSE))</f>
        <v>Predominantly Rural</v>
      </c>
      <c r="I169" s="153">
        <v>0</v>
      </c>
      <c r="J169" s="153">
        <v>5380</v>
      </c>
      <c r="K169" s="153">
        <v>0</v>
      </c>
      <c r="L169" s="153">
        <v>36910</v>
      </c>
      <c r="M169" s="153">
        <v>42300</v>
      </c>
      <c r="N169" s="153"/>
    </row>
    <row r="170" spans="2:14" x14ac:dyDescent="0.25">
      <c r="B170" s="126" t="s">
        <v>506</v>
      </c>
      <c r="C170" s="126" t="s">
        <v>507</v>
      </c>
      <c r="D170" s="126" t="s">
        <v>508</v>
      </c>
      <c r="E170" s="127"/>
      <c r="F170" s="126" t="s">
        <v>509</v>
      </c>
      <c r="G170" s="90" t="str">
        <f>VLOOKUP(F170,regions!A$2:C$419,3,FALSE)</f>
        <v>Shire district</v>
      </c>
      <c r="H170" s="90" t="str">
        <f>IFERROR(VLOOKUP(F170,classifications!A$3:C$328,3,FALSE),VLOOKUP(F170,classifications!I$2:K$28,3,FALSE))</f>
        <v>Predominantly Rural</v>
      </c>
      <c r="I170" s="153">
        <v>0</v>
      </c>
      <c r="J170" s="153">
        <v>9400</v>
      </c>
      <c r="K170" s="153">
        <v>110</v>
      </c>
      <c r="L170" s="153">
        <v>62760</v>
      </c>
      <c r="M170" s="153">
        <v>72270</v>
      </c>
      <c r="N170" s="153"/>
    </row>
    <row r="171" spans="2:14" x14ac:dyDescent="0.25">
      <c r="B171" s="126" t="s">
        <v>510</v>
      </c>
      <c r="C171" s="126" t="s">
        <v>511</v>
      </c>
      <c r="D171" s="126" t="s">
        <v>512</v>
      </c>
      <c r="E171" s="127"/>
      <c r="F171" s="126" t="s">
        <v>513</v>
      </c>
      <c r="G171" s="90" t="str">
        <f>VLOOKUP(F171,regions!A$2:C$419,3,FALSE)</f>
        <v>Shire district</v>
      </c>
      <c r="H171" s="90" t="str">
        <f>IFERROR(VLOOKUP(F171,classifications!A$3:C$328,3,FALSE),VLOOKUP(F171,classifications!I$2:K$28,3,FALSE))</f>
        <v>Predominantly Rural</v>
      </c>
      <c r="I171" s="153">
        <v>5390</v>
      </c>
      <c r="J171" s="153">
        <v>3070</v>
      </c>
      <c r="K171" s="153">
        <v>460</v>
      </c>
      <c r="L171" s="153">
        <v>53500</v>
      </c>
      <c r="M171" s="153">
        <v>62420</v>
      </c>
      <c r="N171" s="153"/>
    </row>
    <row r="172" spans="2:14" x14ac:dyDescent="0.25">
      <c r="I172" s="153"/>
      <c r="J172" s="153"/>
      <c r="K172" s="153"/>
      <c r="L172" s="153"/>
      <c r="M172" s="153"/>
      <c r="N172" s="153"/>
    </row>
    <row r="173" spans="2:14" x14ac:dyDescent="0.25">
      <c r="B173" s="126"/>
      <c r="C173" s="126"/>
      <c r="D173" s="126" t="s">
        <v>1458</v>
      </c>
      <c r="E173" s="127" t="s">
        <v>1459</v>
      </c>
      <c r="F173" s="126"/>
      <c r="I173" s="133"/>
      <c r="J173" s="133"/>
      <c r="K173" s="133"/>
      <c r="L173" s="133"/>
      <c r="M173" s="131"/>
      <c r="N173" s="153"/>
    </row>
    <row r="174" spans="2:14" x14ac:dyDescent="0.25">
      <c r="B174" s="126" t="s">
        <v>1460</v>
      </c>
      <c r="C174" s="126" t="s">
        <v>1461</v>
      </c>
      <c r="D174" s="126" t="s">
        <v>1462</v>
      </c>
      <c r="E174" s="127"/>
      <c r="F174" s="126" t="s">
        <v>1463</v>
      </c>
      <c r="G174" s="126"/>
      <c r="H174" s="126"/>
      <c r="I174" s="131"/>
      <c r="J174" s="131"/>
      <c r="K174" s="131"/>
      <c r="L174" s="131"/>
      <c r="M174" s="131"/>
      <c r="N174" s="153"/>
    </row>
    <row r="175" spans="2:14" x14ac:dyDescent="0.25">
      <c r="B175" s="126" t="s">
        <v>1464</v>
      </c>
      <c r="C175" s="126" t="s">
        <v>1465</v>
      </c>
      <c r="D175" s="126" t="s">
        <v>1466</v>
      </c>
      <c r="E175" s="127"/>
      <c r="F175" s="126" t="s">
        <v>1467</v>
      </c>
      <c r="G175" s="126"/>
      <c r="H175" s="126"/>
      <c r="I175" s="131"/>
      <c r="J175" s="131"/>
      <c r="K175" s="131"/>
      <c r="L175" s="131"/>
      <c r="M175" s="131"/>
      <c r="N175" s="153"/>
    </row>
    <row r="176" spans="2:14" x14ac:dyDescent="0.25">
      <c r="B176" s="126" t="s">
        <v>1468</v>
      </c>
      <c r="C176" s="126" t="s">
        <v>1469</v>
      </c>
      <c r="D176" s="126" t="s">
        <v>1470</v>
      </c>
      <c r="E176" s="127"/>
      <c r="F176" s="126" t="s">
        <v>1471</v>
      </c>
      <c r="G176" s="126"/>
      <c r="H176" s="126"/>
      <c r="I176" s="131"/>
      <c r="J176" s="131"/>
      <c r="K176" s="131"/>
      <c r="L176" s="131"/>
      <c r="M176" s="131"/>
      <c r="N176" s="153"/>
    </row>
    <row r="177" spans="2:14" x14ac:dyDescent="0.25">
      <c r="B177" s="126" t="s">
        <v>1472</v>
      </c>
      <c r="C177" s="126" t="s">
        <v>1473</v>
      </c>
      <c r="D177" s="126" t="s">
        <v>1474</v>
      </c>
      <c r="E177" s="127"/>
      <c r="F177" s="126" t="s">
        <v>1475</v>
      </c>
      <c r="G177" s="126"/>
      <c r="H177" s="126"/>
      <c r="I177" s="131"/>
      <c r="J177" s="131"/>
      <c r="K177" s="131"/>
      <c r="L177" s="131"/>
      <c r="M177" s="131"/>
      <c r="N177" s="153"/>
    </row>
    <row r="178" spans="2:14" x14ac:dyDescent="0.25">
      <c r="B178" s="126" t="s">
        <v>1476</v>
      </c>
      <c r="C178" s="126" t="s">
        <v>1477</v>
      </c>
      <c r="D178" s="126" t="s">
        <v>1478</v>
      </c>
      <c r="E178" s="127"/>
      <c r="F178" s="126" t="s">
        <v>1479</v>
      </c>
      <c r="G178" s="126"/>
      <c r="H178" s="126"/>
      <c r="I178" s="131"/>
      <c r="J178" s="131"/>
      <c r="K178" s="131"/>
      <c r="L178" s="131"/>
      <c r="M178" s="131"/>
      <c r="N178" s="153"/>
    </row>
    <row r="179" spans="2:14" x14ac:dyDescent="0.25">
      <c r="B179" s="126" t="s">
        <v>1480</v>
      </c>
      <c r="C179" s="126" t="s">
        <v>1481</v>
      </c>
      <c r="D179" s="126" t="s">
        <v>1482</v>
      </c>
      <c r="E179" s="127"/>
      <c r="F179" s="126" t="s">
        <v>1483</v>
      </c>
      <c r="G179" s="126"/>
      <c r="H179" s="126"/>
      <c r="I179" s="131"/>
      <c r="J179" s="131"/>
      <c r="K179" s="131"/>
      <c r="L179" s="131"/>
      <c r="M179" s="131"/>
      <c r="N179" s="153"/>
    </row>
    <row r="180" spans="2:14" x14ac:dyDescent="0.25">
      <c r="B180" s="126"/>
      <c r="C180" s="126"/>
      <c r="D180" s="126"/>
      <c r="E180" s="127"/>
      <c r="F180" s="126"/>
      <c r="I180" s="153"/>
      <c r="J180" s="153"/>
      <c r="K180" s="153"/>
      <c r="L180" s="153"/>
      <c r="M180" s="153"/>
      <c r="N180" s="153"/>
    </row>
    <row r="181" spans="2:14" x14ac:dyDescent="0.25">
      <c r="B181" s="126"/>
      <c r="C181" s="126"/>
      <c r="D181" s="126" t="s">
        <v>1484</v>
      </c>
      <c r="E181" s="127" t="s">
        <v>1485</v>
      </c>
      <c r="F181" s="126"/>
      <c r="I181" s="131"/>
      <c r="J181" s="131"/>
      <c r="K181" s="131"/>
      <c r="L181" s="131"/>
      <c r="M181" s="131"/>
      <c r="N181" s="153"/>
    </row>
    <row r="182" spans="2:14" x14ac:dyDescent="0.25">
      <c r="B182" s="126" t="s">
        <v>1486</v>
      </c>
      <c r="C182" s="126" t="s">
        <v>1487</v>
      </c>
      <c r="D182" s="126" t="s">
        <v>1488</v>
      </c>
      <c r="E182" s="127"/>
      <c r="F182" s="126" t="s">
        <v>1489</v>
      </c>
      <c r="G182" s="126"/>
      <c r="H182" s="126"/>
      <c r="I182" s="131"/>
      <c r="J182" s="131"/>
      <c r="K182" s="131"/>
      <c r="L182" s="131"/>
      <c r="M182" s="131"/>
      <c r="N182" s="153"/>
    </row>
    <row r="183" spans="2:14" x14ac:dyDescent="0.25">
      <c r="B183" s="126" t="s">
        <v>1490</v>
      </c>
      <c r="C183" s="126" t="s">
        <v>1491</v>
      </c>
      <c r="D183" s="126" t="s">
        <v>1492</v>
      </c>
      <c r="E183" s="127"/>
      <c r="F183" s="126" t="s">
        <v>1493</v>
      </c>
      <c r="G183" s="126"/>
      <c r="H183" s="126"/>
      <c r="I183" s="131"/>
      <c r="J183" s="131"/>
      <c r="K183" s="131"/>
      <c r="L183" s="131"/>
      <c r="M183" s="131"/>
      <c r="N183" s="153"/>
    </row>
    <row r="184" spans="2:14" x14ac:dyDescent="0.25">
      <c r="B184" s="126" t="s">
        <v>75</v>
      </c>
      <c r="C184" s="126" t="s">
        <v>1494</v>
      </c>
      <c r="D184" s="126" t="s">
        <v>1495</v>
      </c>
      <c r="E184" s="127"/>
      <c r="F184" s="126" t="s">
        <v>1496</v>
      </c>
      <c r="G184" s="126"/>
      <c r="H184" s="126"/>
      <c r="I184" s="131"/>
      <c r="J184" s="131"/>
      <c r="K184" s="131"/>
      <c r="L184" s="131"/>
      <c r="M184" s="131"/>
      <c r="N184" s="153"/>
    </row>
    <row r="185" spans="2:14" x14ac:dyDescent="0.25">
      <c r="B185" s="126" t="s">
        <v>1497</v>
      </c>
      <c r="C185" s="126" t="s">
        <v>1498</v>
      </c>
      <c r="D185" s="126" t="s">
        <v>1499</v>
      </c>
      <c r="E185" s="127"/>
      <c r="F185" s="126" t="s">
        <v>1500</v>
      </c>
      <c r="G185" s="126"/>
      <c r="H185" s="126"/>
      <c r="I185" s="131"/>
      <c r="J185" s="131"/>
      <c r="K185" s="131"/>
      <c r="L185" s="131"/>
      <c r="M185" s="131"/>
      <c r="N185" s="153"/>
    </row>
    <row r="186" spans="2:14" x14ac:dyDescent="0.25">
      <c r="B186" s="126" t="s">
        <v>1501</v>
      </c>
      <c r="C186" s="126" t="s">
        <v>1502</v>
      </c>
      <c r="D186" s="126" t="s">
        <v>1503</v>
      </c>
      <c r="E186" s="127"/>
      <c r="F186" s="126" t="s">
        <v>1504</v>
      </c>
      <c r="G186" s="126"/>
      <c r="H186" s="126"/>
      <c r="I186" s="131"/>
      <c r="J186" s="131"/>
      <c r="K186" s="131"/>
      <c r="L186" s="131"/>
      <c r="M186" s="131"/>
      <c r="N186" s="153"/>
    </row>
    <row r="187" spans="2:14" x14ac:dyDescent="0.25">
      <c r="B187" s="126" t="s">
        <v>1505</v>
      </c>
      <c r="C187" s="126" t="s">
        <v>1506</v>
      </c>
      <c r="D187" s="126" t="s">
        <v>1507</v>
      </c>
      <c r="E187" s="127"/>
      <c r="F187" s="126" t="s">
        <v>1508</v>
      </c>
      <c r="G187" s="126"/>
      <c r="H187" s="126"/>
      <c r="I187" s="131"/>
      <c r="J187" s="131"/>
      <c r="K187" s="131"/>
      <c r="L187" s="131"/>
      <c r="M187" s="131"/>
      <c r="N187" s="153"/>
    </row>
    <row r="188" spans="2:14" x14ac:dyDescent="0.25">
      <c r="B188" s="126" t="s">
        <v>1509</v>
      </c>
      <c r="C188" s="126" t="s">
        <v>1510</v>
      </c>
      <c r="D188" s="126" t="s">
        <v>1511</v>
      </c>
      <c r="E188" s="127"/>
      <c r="F188" s="126" t="s">
        <v>1512</v>
      </c>
      <c r="G188" s="126"/>
      <c r="H188" s="126"/>
      <c r="I188" s="131"/>
      <c r="J188" s="131"/>
      <c r="K188" s="131"/>
      <c r="L188" s="131"/>
      <c r="M188" s="131"/>
      <c r="N188" s="153"/>
    </row>
    <row r="189" spans="2:14" x14ac:dyDescent="0.25">
      <c r="I189" s="153"/>
      <c r="J189" s="153"/>
      <c r="K189" s="153"/>
      <c r="L189" s="153"/>
      <c r="M189" s="153"/>
      <c r="N189" s="153"/>
    </row>
    <row r="190" spans="2:14" x14ac:dyDescent="0.25">
      <c r="B190" s="126"/>
      <c r="C190" s="126"/>
      <c r="D190" s="126" t="s">
        <v>514</v>
      </c>
      <c r="E190" s="127" t="s">
        <v>515</v>
      </c>
      <c r="F190" s="127" t="s">
        <v>515</v>
      </c>
      <c r="G190" s="90" t="str">
        <f>VLOOKUP(F190,regions!A$2:C$419,3,FALSE)</f>
        <v>Shire county</v>
      </c>
      <c r="I190" s="157">
        <v>2730</v>
      </c>
      <c r="J190" s="157">
        <v>26500</v>
      </c>
      <c r="K190" s="157">
        <v>160</v>
      </c>
      <c r="L190" s="157">
        <v>211330</v>
      </c>
      <c r="M190" s="157">
        <v>240720</v>
      </c>
      <c r="N190" s="153"/>
    </row>
    <row r="191" spans="2:14" x14ac:dyDescent="0.25">
      <c r="B191" s="126" t="s">
        <v>516</v>
      </c>
      <c r="C191" s="126" t="s">
        <v>517</v>
      </c>
      <c r="D191" s="126" t="s">
        <v>518</v>
      </c>
      <c r="E191" s="127"/>
      <c r="F191" s="126" t="s">
        <v>519</v>
      </c>
      <c r="G191" s="90" t="str">
        <f>VLOOKUP(F191,regions!A$2:C$419,3,FALSE)</f>
        <v>Shire district</v>
      </c>
      <c r="H191" s="90" t="str">
        <f>IFERROR(VLOOKUP(F191,classifications!A$3:C$328,3,FALSE),VLOOKUP(F191,classifications!I$2:K$28,3,FALSE))</f>
        <v>Predominantly Rural</v>
      </c>
      <c r="I191" s="153">
        <v>0</v>
      </c>
      <c r="J191" s="153">
        <v>8550</v>
      </c>
      <c r="K191" s="153">
        <v>10</v>
      </c>
      <c r="L191" s="153">
        <v>37050</v>
      </c>
      <c r="M191" s="153">
        <v>45610</v>
      </c>
      <c r="N191" s="153"/>
    </row>
    <row r="192" spans="2:14" x14ac:dyDescent="0.25">
      <c r="B192" s="126" t="s">
        <v>520</v>
      </c>
      <c r="C192" s="126" t="s">
        <v>521</v>
      </c>
      <c r="D192" s="126" t="s">
        <v>522</v>
      </c>
      <c r="E192" s="127"/>
      <c r="F192" s="126" t="s">
        <v>523</v>
      </c>
      <c r="G192" s="90" t="str">
        <f>VLOOKUP(F192,regions!A$2:C$419,3,FALSE)</f>
        <v>Shire district</v>
      </c>
      <c r="H192" s="90" t="str">
        <f>IFERROR(VLOOKUP(F192,classifications!A$3:C$328,3,FALSE),VLOOKUP(F192,classifications!I$2:K$28,3,FALSE))</f>
        <v>Urban with Significant Rural</v>
      </c>
      <c r="I192" s="153">
        <v>2710</v>
      </c>
      <c r="J192" s="153">
        <v>800</v>
      </c>
      <c r="K192" s="153">
        <v>0</v>
      </c>
      <c r="L192" s="153">
        <v>29440</v>
      </c>
      <c r="M192" s="153">
        <v>32950</v>
      </c>
      <c r="N192" s="153"/>
    </row>
    <row r="193" spans="2:14" x14ac:dyDescent="0.25">
      <c r="B193" s="126" t="s">
        <v>524</v>
      </c>
      <c r="C193" s="126" t="s">
        <v>525</v>
      </c>
      <c r="D193" s="126" t="s">
        <v>526</v>
      </c>
      <c r="E193" s="127"/>
      <c r="F193" s="126" t="s">
        <v>527</v>
      </c>
      <c r="G193" s="90" t="str">
        <f>VLOOKUP(F193,regions!A$2:C$419,3,FALSE)</f>
        <v>Shire district</v>
      </c>
      <c r="H193" s="90" t="str">
        <f>IFERROR(VLOOKUP(F193,classifications!A$3:C$328,3,FALSE),VLOOKUP(F193,classifications!I$2:K$28,3,FALSE))</f>
        <v>Urban with Significant Rural</v>
      </c>
      <c r="I193" s="153">
        <v>20</v>
      </c>
      <c r="J193" s="153">
        <v>7490</v>
      </c>
      <c r="K193" s="153">
        <v>80</v>
      </c>
      <c r="L193" s="153">
        <v>43080</v>
      </c>
      <c r="M193" s="153">
        <v>50660</v>
      </c>
      <c r="N193" s="153"/>
    </row>
    <row r="194" spans="2:14" x14ac:dyDescent="0.25">
      <c r="B194" s="126" t="s">
        <v>528</v>
      </c>
      <c r="C194" s="126" t="s">
        <v>529</v>
      </c>
      <c r="D194" s="126" t="s">
        <v>530</v>
      </c>
      <c r="E194" s="127"/>
      <c r="F194" s="126" t="s">
        <v>531</v>
      </c>
      <c r="G194" s="90" t="str">
        <f>VLOOKUP(F194,regions!A$2:C$419,3,FALSE)</f>
        <v>Shire district</v>
      </c>
      <c r="H194" s="90" t="str">
        <f>IFERROR(VLOOKUP(F194,classifications!A$3:C$328,3,FALSE),VLOOKUP(F194,classifications!I$2:K$28,3,FALSE))</f>
        <v>Predominantly Rural</v>
      </c>
      <c r="I194" s="153">
        <v>0</v>
      </c>
      <c r="J194" s="153">
        <v>6090</v>
      </c>
      <c r="K194" s="153">
        <v>40</v>
      </c>
      <c r="L194" s="153">
        <v>26330</v>
      </c>
      <c r="M194" s="153">
        <v>32470</v>
      </c>
      <c r="N194" s="153"/>
    </row>
    <row r="195" spans="2:14" x14ac:dyDescent="0.25">
      <c r="B195" s="126" t="s">
        <v>532</v>
      </c>
      <c r="C195" s="126" t="s">
        <v>533</v>
      </c>
      <c r="D195" s="126" t="s">
        <v>534</v>
      </c>
      <c r="E195" s="127"/>
      <c r="F195" s="126" t="s">
        <v>535</v>
      </c>
      <c r="G195" s="90" t="str">
        <f>VLOOKUP(F195,regions!A$2:C$419,3,FALSE)</f>
        <v>Shire district</v>
      </c>
      <c r="H195" s="90" t="str">
        <f>IFERROR(VLOOKUP(F195,classifications!A$3:C$328,3,FALSE),VLOOKUP(F195,classifications!I$2:K$28,3,FALSE))</f>
        <v>Predominantly Rural</v>
      </c>
      <c r="I195" s="153">
        <v>0</v>
      </c>
      <c r="J195" s="153">
        <v>2340</v>
      </c>
      <c r="K195" s="153">
        <v>0</v>
      </c>
      <c r="L195" s="153">
        <v>23070</v>
      </c>
      <c r="M195" s="153">
        <v>25410</v>
      </c>
      <c r="N195" s="153"/>
    </row>
    <row r="196" spans="2:14" x14ac:dyDescent="0.25">
      <c r="B196" s="126" t="s">
        <v>536</v>
      </c>
      <c r="C196" s="126" t="s">
        <v>537</v>
      </c>
      <c r="D196" s="126" t="s">
        <v>538</v>
      </c>
      <c r="E196" s="127"/>
      <c r="F196" s="126" t="s">
        <v>539</v>
      </c>
      <c r="G196" s="90" t="str">
        <f>VLOOKUP(F196,regions!A$2:C$419,3,FALSE)</f>
        <v>Shire district</v>
      </c>
      <c r="H196" s="90" t="str">
        <f>IFERROR(VLOOKUP(F196,classifications!A$3:C$328,3,FALSE),VLOOKUP(F196,classifications!I$2:K$28,3,FALSE))</f>
        <v>Predominantly Rural</v>
      </c>
      <c r="I196" s="153">
        <v>0</v>
      </c>
      <c r="J196" s="153">
        <v>1230</v>
      </c>
      <c r="K196" s="153">
        <v>30</v>
      </c>
      <c r="L196" s="153">
        <v>52360</v>
      </c>
      <c r="M196" s="153">
        <v>53620</v>
      </c>
      <c r="N196" s="153"/>
    </row>
    <row r="197" spans="2:14" x14ac:dyDescent="0.25">
      <c r="I197" s="153"/>
      <c r="J197" s="153"/>
      <c r="K197" s="153"/>
      <c r="L197" s="153"/>
      <c r="M197" s="153"/>
      <c r="N197" s="153"/>
    </row>
    <row r="198" spans="2:14" x14ac:dyDescent="0.25">
      <c r="B198" s="126"/>
      <c r="C198" s="126"/>
      <c r="D198" s="126" t="s">
        <v>540</v>
      </c>
      <c r="E198" s="127" t="s">
        <v>541</v>
      </c>
      <c r="F198" s="127" t="s">
        <v>541</v>
      </c>
      <c r="G198" s="90" t="str">
        <f>VLOOKUP(F198,regions!A$2:C$419,3,FALSE)</f>
        <v>Shire county</v>
      </c>
      <c r="I198" s="157">
        <v>30270</v>
      </c>
      <c r="J198" s="157">
        <v>22490</v>
      </c>
      <c r="K198" s="157">
        <v>180</v>
      </c>
      <c r="L198" s="157">
        <v>295370</v>
      </c>
      <c r="M198" s="157">
        <v>348310</v>
      </c>
      <c r="N198" s="153"/>
    </row>
    <row r="199" spans="2:14" x14ac:dyDescent="0.25">
      <c r="B199" s="126" t="s">
        <v>542</v>
      </c>
      <c r="C199" s="126" t="s">
        <v>543</v>
      </c>
      <c r="D199" s="126" t="s">
        <v>544</v>
      </c>
      <c r="E199" s="127"/>
      <c r="F199" s="126" t="s">
        <v>545</v>
      </c>
      <c r="G199" s="90" t="str">
        <f>VLOOKUP(F199,regions!A$2:C$419,3,FALSE)</f>
        <v>Shire district</v>
      </c>
      <c r="H199" s="90" t="str">
        <f>IFERROR(VLOOKUP(F199,classifications!A$3:C$328,3,FALSE),VLOOKUP(F199,classifications!I$2:K$28,3,FALSE))</f>
        <v>Predominantly Urban</v>
      </c>
      <c r="I199" s="163">
        <v>0</v>
      </c>
      <c r="J199" s="153">
        <v>6970</v>
      </c>
      <c r="K199" s="153">
        <v>30</v>
      </c>
      <c r="L199" s="153">
        <v>48130</v>
      </c>
      <c r="M199" s="153">
        <v>55130</v>
      </c>
      <c r="N199" s="153"/>
    </row>
    <row r="200" spans="2:14" x14ac:dyDescent="0.25">
      <c r="B200" s="126" t="s">
        <v>546</v>
      </c>
      <c r="C200" s="126" t="s">
        <v>547</v>
      </c>
      <c r="D200" s="126" t="s">
        <v>548</v>
      </c>
      <c r="E200" s="127"/>
      <c r="F200" s="126" t="s">
        <v>549</v>
      </c>
      <c r="G200" s="90" t="str">
        <f>VLOOKUP(F200,regions!A$2:C$419,3,FALSE)</f>
        <v>Shire district</v>
      </c>
      <c r="H200" s="90" t="str">
        <f>IFERROR(VLOOKUP(F200,classifications!A$3:C$328,3,FALSE),VLOOKUP(F200,classifications!I$2:K$28,3,FALSE))</f>
        <v>Urban with Significant Rural</v>
      </c>
      <c r="I200" s="153">
        <v>5330</v>
      </c>
      <c r="J200" s="153">
        <v>1040</v>
      </c>
      <c r="K200" s="153">
        <v>0</v>
      </c>
      <c r="L200" s="153">
        <v>28120</v>
      </c>
      <c r="M200" s="153">
        <v>34490</v>
      </c>
      <c r="N200" s="153"/>
    </row>
    <row r="201" spans="2:14" x14ac:dyDescent="0.25">
      <c r="B201" s="126" t="s">
        <v>550</v>
      </c>
      <c r="C201" s="126" t="s">
        <v>551</v>
      </c>
      <c r="D201" s="126" t="s">
        <v>552</v>
      </c>
      <c r="E201" s="127"/>
      <c r="F201" s="126" t="s">
        <v>553</v>
      </c>
      <c r="G201" s="90" t="str">
        <f>VLOOKUP(F201,regions!A$2:C$419,3,FALSE)</f>
        <v>Shire district</v>
      </c>
      <c r="H201" s="90" t="str">
        <f>IFERROR(VLOOKUP(F201,classifications!A$3:C$328,3,FALSE),VLOOKUP(F201,classifications!I$2:K$28,3,FALSE))</f>
        <v>Predominantly Urban</v>
      </c>
      <c r="I201" s="153">
        <v>9660</v>
      </c>
      <c r="J201" s="153">
        <v>1390</v>
      </c>
      <c r="K201" s="153">
        <v>70</v>
      </c>
      <c r="L201" s="153">
        <v>37420</v>
      </c>
      <c r="M201" s="153">
        <v>48540</v>
      </c>
      <c r="N201" s="153"/>
    </row>
    <row r="202" spans="2:14" x14ac:dyDescent="0.25">
      <c r="B202" s="126" t="s">
        <v>554</v>
      </c>
      <c r="C202" s="126" t="s">
        <v>555</v>
      </c>
      <c r="D202" s="126" t="s">
        <v>556</v>
      </c>
      <c r="E202" s="127"/>
      <c r="F202" s="126" t="s">
        <v>557</v>
      </c>
      <c r="G202" s="90" t="str">
        <f>VLOOKUP(F202,regions!A$2:C$419,3,FALSE)</f>
        <v>Shire district</v>
      </c>
      <c r="H202" s="90" t="str">
        <f>IFERROR(VLOOKUP(F202,classifications!A$3:C$328,3,FALSE),VLOOKUP(F202,classifications!I$2:K$28,3,FALSE))</f>
        <v>Predominantly Rural</v>
      </c>
      <c r="I202" s="153">
        <v>0</v>
      </c>
      <c r="J202" s="153">
        <v>3850</v>
      </c>
      <c r="K202" s="153">
        <v>10</v>
      </c>
      <c r="L202" s="153">
        <v>29760</v>
      </c>
      <c r="M202" s="153">
        <v>33610</v>
      </c>
      <c r="N202" s="153"/>
    </row>
    <row r="203" spans="2:14" x14ac:dyDescent="0.25">
      <c r="B203" s="126" t="s">
        <v>558</v>
      </c>
      <c r="C203" s="126" t="s">
        <v>559</v>
      </c>
      <c r="D203" s="126" t="s">
        <v>560</v>
      </c>
      <c r="E203" s="127"/>
      <c r="F203" s="126" t="s">
        <v>561</v>
      </c>
      <c r="G203" s="90" t="str">
        <f>VLOOKUP(F203,regions!A$2:C$419,3,FALSE)</f>
        <v>Shire district</v>
      </c>
      <c r="H203" s="90" t="str">
        <f>IFERROR(VLOOKUP(F203,classifications!A$3:C$328,3,FALSE),VLOOKUP(F203,classifications!I$2:K$28,3,FALSE))</f>
        <v>Predominantly Urban</v>
      </c>
      <c r="I203" s="153">
        <v>0</v>
      </c>
      <c r="J203" s="153">
        <v>6560</v>
      </c>
      <c r="K203" s="153">
        <v>0</v>
      </c>
      <c r="L203" s="153">
        <v>44180</v>
      </c>
      <c r="M203" s="153">
        <v>50740</v>
      </c>
      <c r="N203" s="153"/>
    </row>
    <row r="204" spans="2:14" x14ac:dyDescent="0.25">
      <c r="B204" s="126" t="s">
        <v>562</v>
      </c>
      <c r="C204" s="126" t="s">
        <v>563</v>
      </c>
      <c r="D204" s="126" t="s">
        <v>564</v>
      </c>
      <c r="E204" s="127"/>
      <c r="F204" s="126" t="s">
        <v>565</v>
      </c>
      <c r="G204" s="90" t="str">
        <f>VLOOKUP(F204,regions!A$2:C$419,3,FALSE)</f>
        <v>Shire district</v>
      </c>
      <c r="H204" s="90" t="str">
        <f>IFERROR(VLOOKUP(F204,classifications!A$3:C$328,3,FALSE),VLOOKUP(F204,classifications!I$2:K$28,3,FALSE))</f>
        <v>Predominantly Rural</v>
      </c>
      <c r="I204" s="153">
        <v>4100</v>
      </c>
      <c r="J204" s="153">
        <v>1070</v>
      </c>
      <c r="K204" s="153">
        <v>50</v>
      </c>
      <c r="L204" s="153">
        <v>35650</v>
      </c>
      <c r="M204" s="153">
        <v>40870</v>
      </c>
      <c r="N204" s="153"/>
    </row>
    <row r="205" spans="2:14" x14ac:dyDescent="0.25">
      <c r="B205" s="126" t="s">
        <v>566</v>
      </c>
      <c r="C205" s="126" t="s">
        <v>567</v>
      </c>
      <c r="D205" s="126" t="s">
        <v>568</v>
      </c>
      <c r="E205" s="127"/>
      <c r="F205" s="126" t="s">
        <v>569</v>
      </c>
      <c r="G205" s="90" t="str">
        <f>VLOOKUP(F205,regions!A$2:C$419,3,FALSE)</f>
        <v>Shire district</v>
      </c>
      <c r="H205" s="90" t="str">
        <f>IFERROR(VLOOKUP(F205,classifications!A$3:C$328,3,FALSE),VLOOKUP(F205,classifications!I$2:K$28,3,FALSE))</f>
        <v>Predominantly Urban</v>
      </c>
      <c r="I205" s="153">
        <v>8140</v>
      </c>
      <c r="J205" s="153">
        <v>760</v>
      </c>
      <c r="K205" s="153">
        <v>20</v>
      </c>
      <c r="L205" s="153">
        <v>35250</v>
      </c>
      <c r="M205" s="153">
        <v>44170</v>
      </c>
      <c r="N205" s="153"/>
    </row>
    <row r="206" spans="2:14" x14ac:dyDescent="0.25">
      <c r="B206" s="126" t="s">
        <v>570</v>
      </c>
      <c r="C206" s="126" t="s">
        <v>571</v>
      </c>
      <c r="D206" s="126" t="s">
        <v>572</v>
      </c>
      <c r="E206" s="127"/>
      <c r="F206" s="126" t="s">
        <v>573</v>
      </c>
      <c r="G206" s="90" t="str">
        <f>VLOOKUP(F206,regions!A$2:C$419,3,FALSE)</f>
        <v>Shire district</v>
      </c>
      <c r="H206" s="90" t="str">
        <f>IFERROR(VLOOKUP(F206,classifications!A$3:C$328,3,FALSE),VLOOKUP(F206,classifications!I$2:K$28,3,FALSE))</f>
        <v>Urban with Significant Rural</v>
      </c>
      <c r="I206" s="153">
        <v>3040</v>
      </c>
      <c r="J206" s="153">
        <v>850</v>
      </c>
      <c r="K206" s="153">
        <v>0</v>
      </c>
      <c r="L206" s="153">
        <v>36870</v>
      </c>
      <c r="M206" s="153">
        <v>40760</v>
      </c>
      <c r="N206" s="153"/>
    </row>
    <row r="207" spans="2:14" x14ac:dyDescent="0.25">
      <c r="I207" s="153"/>
      <c r="J207" s="153"/>
      <c r="K207" s="153"/>
      <c r="L207" s="153"/>
      <c r="M207" s="153"/>
      <c r="N207" s="153"/>
    </row>
    <row r="208" spans="2:14" x14ac:dyDescent="0.25">
      <c r="B208" s="126"/>
      <c r="C208" s="126"/>
      <c r="D208" s="126" t="s">
        <v>574</v>
      </c>
      <c r="E208" s="127" t="s">
        <v>575</v>
      </c>
      <c r="F208" s="127" t="s">
        <v>575</v>
      </c>
      <c r="G208" s="90" t="str">
        <f>VLOOKUP(F208,regions!A$2:C$419,3,FALSE)</f>
        <v>Shire county</v>
      </c>
      <c r="I208" s="157">
        <v>12440</v>
      </c>
      <c r="J208" s="157">
        <v>25150</v>
      </c>
      <c r="K208" s="157">
        <v>520</v>
      </c>
      <c r="L208" s="157">
        <v>313580</v>
      </c>
      <c r="M208" s="157">
        <v>351680</v>
      </c>
      <c r="N208" s="153"/>
    </row>
    <row r="209" spans="2:14" x14ac:dyDescent="0.25">
      <c r="B209" s="126" t="s">
        <v>576</v>
      </c>
      <c r="C209" s="126" t="s">
        <v>577</v>
      </c>
      <c r="D209" s="126" t="s">
        <v>578</v>
      </c>
      <c r="E209" s="127"/>
      <c r="F209" s="126" t="s">
        <v>579</v>
      </c>
      <c r="G209" s="90" t="str">
        <f>VLOOKUP(F209,regions!A$2:C$419,3,FALSE)</f>
        <v>Shire district</v>
      </c>
      <c r="H209" s="90" t="str">
        <f>IFERROR(VLOOKUP(F209,classifications!A$3:C$328,3,FALSE),VLOOKUP(F209,classifications!I$2:K$28,3,FALSE))</f>
        <v>Predominantly Rural</v>
      </c>
      <c r="I209" s="153">
        <v>4300</v>
      </c>
      <c r="J209" s="153">
        <v>1540</v>
      </c>
      <c r="K209" s="153">
        <v>0</v>
      </c>
      <c r="L209" s="153">
        <v>58380</v>
      </c>
      <c r="M209" s="153">
        <v>64210</v>
      </c>
      <c r="N209" s="153"/>
    </row>
    <row r="210" spans="2:14" x14ac:dyDescent="0.25">
      <c r="B210" s="126" t="s">
        <v>580</v>
      </c>
      <c r="C210" s="126" t="s">
        <v>581</v>
      </c>
      <c r="D210" s="126" t="s">
        <v>582</v>
      </c>
      <c r="E210" s="127"/>
      <c r="F210" s="126" t="s">
        <v>583</v>
      </c>
      <c r="G210" s="90" t="str">
        <f>VLOOKUP(F210,regions!A$2:C$419,3,FALSE)</f>
        <v>Shire district</v>
      </c>
      <c r="H210" s="90" t="str">
        <f>IFERROR(VLOOKUP(F210,classifications!A$3:C$328,3,FALSE),VLOOKUP(F210,classifications!I$2:K$28,3,FALSE))</f>
        <v>Predominantly Urban</v>
      </c>
      <c r="I210" s="153">
        <v>5060</v>
      </c>
      <c r="J210" s="153">
        <v>4000</v>
      </c>
      <c r="K210" s="153">
        <v>110</v>
      </c>
      <c r="L210" s="153">
        <v>42140</v>
      </c>
      <c r="M210" s="153">
        <v>51310</v>
      </c>
      <c r="N210" s="153"/>
    </row>
    <row r="211" spans="2:14" x14ac:dyDescent="0.25">
      <c r="B211" s="126" t="s">
        <v>584</v>
      </c>
      <c r="C211" s="126" t="s">
        <v>585</v>
      </c>
      <c r="D211" s="126" t="s">
        <v>586</v>
      </c>
      <c r="E211" s="127"/>
      <c r="F211" s="126" t="s">
        <v>587</v>
      </c>
      <c r="G211" s="90" t="str">
        <f>VLOOKUP(F211,regions!A$2:C$419,3,FALSE)</f>
        <v>Shire district</v>
      </c>
      <c r="H211" s="90" t="str">
        <f>IFERROR(VLOOKUP(F211,classifications!A$3:C$328,3,FALSE),VLOOKUP(F211,classifications!I$2:K$28,3,FALSE))</f>
        <v>Predominantly Rural</v>
      </c>
      <c r="I211" s="153">
        <v>3080</v>
      </c>
      <c r="J211" s="153">
        <v>1160</v>
      </c>
      <c r="K211" s="153">
        <v>0</v>
      </c>
      <c r="L211" s="153">
        <v>29970</v>
      </c>
      <c r="M211" s="153">
        <v>34210</v>
      </c>
      <c r="N211" s="153"/>
    </row>
    <row r="212" spans="2:14" x14ac:dyDescent="0.25">
      <c r="B212" s="126" t="s">
        <v>588</v>
      </c>
      <c r="C212" s="126" t="s">
        <v>589</v>
      </c>
      <c r="D212" s="126" t="s">
        <v>590</v>
      </c>
      <c r="E212" s="127"/>
      <c r="F212" s="126" t="s">
        <v>591</v>
      </c>
      <c r="G212" s="90" t="str">
        <f>VLOOKUP(F212,regions!A$2:C$419,3,FALSE)</f>
        <v>Shire district</v>
      </c>
      <c r="H212" s="90" t="str">
        <f>IFERROR(VLOOKUP(F212,classifications!A$3:C$328,3,FALSE),VLOOKUP(F212,classifications!I$2:K$28,3,FALSE))</f>
        <v>Predominantly Rural</v>
      </c>
      <c r="I212" s="153">
        <v>0</v>
      </c>
      <c r="J212" s="153">
        <v>4330</v>
      </c>
      <c r="K212" s="153">
        <v>300</v>
      </c>
      <c r="L212" s="153">
        <v>39970</v>
      </c>
      <c r="M212" s="153">
        <v>44600</v>
      </c>
      <c r="N212" s="153"/>
    </row>
    <row r="213" spans="2:14" x14ac:dyDescent="0.25">
      <c r="B213" s="126" t="s">
        <v>592</v>
      </c>
      <c r="C213" s="126" t="s">
        <v>593</v>
      </c>
      <c r="D213" s="126" t="s">
        <v>594</v>
      </c>
      <c r="E213" s="127"/>
      <c r="F213" s="126" t="s">
        <v>595</v>
      </c>
      <c r="G213" s="90" t="str">
        <f>VLOOKUP(F213,regions!A$2:C$419,3,FALSE)</f>
        <v>Shire district</v>
      </c>
      <c r="H213" s="90" t="str">
        <f>IFERROR(VLOOKUP(F213,classifications!A$3:C$328,3,FALSE),VLOOKUP(F213,classifications!I$2:K$28,3,FALSE))</f>
        <v>Predominantly Rural</v>
      </c>
      <c r="I213" s="153">
        <v>0</v>
      </c>
      <c r="J213" s="153">
        <v>4040</v>
      </c>
      <c r="K213" s="153">
        <v>60</v>
      </c>
      <c r="L213" s="153">
        <v>39440</v>
      </c>
      <c r="M213" s="153">
        <v>43540</v>
      </c>
      <c r="N213" s="153"/>
    </row>
    <row r="214" spans="2:14" x14ac:dyDescent="0.25">
      <c r="B214" s="126" t="s">
        <v>596</v>
      </c>
      <c r="C214" s="126" t="s">
        <v>597</v>
      </c>
      <c r="D214" s="126" t="s">
        <v>598</v>
      </c>
      <c r="E214" s="127"/>
      <c r="F214" s="126" t="s">
        <v>599</v>
      </c>
      <c r="G214" s="90" t="str">
        <f>VLOOKUP(F214,regions!A$2:C$419,3,FALSE)</f>
        <v>Shire district</v>
      </c>
      <c r="H214" s="90" t="str">
        <f>IFERROR(VLOOKUP(F214,classifications!A$3:C$328,3,FALSE),VLOOKUP(F214,classifications!I$2:K$28,3,FALSE))</f>
        <v>Predominantly Rural</v>
      </c>
      <c r="I214" s="153">
        <v>0</v>
      </c>
      <c r="J214" s="153">
        <v>5130</v>
      </c>
      <c r="K214" s="153">
        <v>10</v>
      </c>
      <c r="L214" s="153">
        <v>52920</v>
      </c>
      <c r="M214" s="153">
        <v>58060</v>
      </c>
      <c r="N214" s="153"/>
    </row>
    <row r="215" spans="2:14" x14ac:dyDescent="0.25">
      <c r="B215" s="126" t="s">
        <v>600</v>
      </c>
      <c r="C215" s="126" t="s">
        <v>601</v>
      </c>
      <c r="D215" s="126" t="s">
        <v>602</v>
      </c>
      <c r="E215" s="127"/>
      <c r="F215" s="126" t="s">
        <v>603</v>
      </c>
      <c r="G215" s="90" t="str">
        <f>VLOOKUP(F215,regions!A$2:C$419,3,FALSE)</f>
        <v>Shire district</v>
      </c>
      <c r="H215" s="90" t="str">
        <f>IFERROR(VLOOKUP(F215,classifications!A$3:C$328,3,FALSE),VLOOKUP(F215,classifications!I$2:K$28,3,FALSE))</f>
        <v>Predominantly Rural</v>
      </c>
      <c r="I215" s="153">
        <v>0</v>
      </c>
      <c r="J215" s="153">
        <v>2610</v>
      </c>
      <c r="K215" s="153">
        <v>0</v>
      </c>
      <c r="L215" s="153">
        <v>28360</v>
      </c>
      <c r="M215" s="153">
        <v>30970</v>
      </c>
      <c r="N215" s="153"/>
    </row>
    <row r="216" spans="2:14" x14ac:dyDescent="0.25">
      <c r="B216" s="126" t="s">
        <v>604</v>
      </c>
      <c r="C216" s="126" t="s">
        <v>605</v>
      </c>
      <c r="D216" s="126" t="s">
        <v>606</v>
      </c>
      <c r="E216" s="127"/>
      <c r="F216" s="126" t="s">
        <v>607</v>
      </c>
      <c r="G216" s="90" t="str">
        <f>VLOOKUP(F216,regions!A$2:C$419,3,FALSE)</f>
        <v>Shire district</v>
      </c>
      <c r="H216" s="90" t="str">
        <f>IFERROR(VLOOKUP(F216,classifications!A$3:C$328,3,FALSE),VLOOKUP(F216,classifications!I$2:K$28,3,FALSE))</f>
        <v>Predominantly Rural</v>
      </c>
      <c r="I216" s="153">
        <v>0</v>
      </c>
      <c r="J216" s="153">
        <v>2340</v>
      </c>
      <c r="K216" s="153">
        <v>30</v>
      </c>
      <c r="L216" s="153">
        <v>22400</v>
      </c>
      <c r="M216" s="153">
        <v>24770</v>
      </c>
      <c r="N216" s="153"/>
    </row>
    <row r="217" spans="2:14" x14ac:dyDescent="0.25">
      <c r="B217" s="126"/>
      <c r="C217" s="126"/>
      <c r="D217" s="126"/>
      <c r="E217" s="127"/>
      <c r="F217" s="126"/>
      <c r="I217" s="153"/>
      <c r="J217" s="153"/>
      <c r="K217" s="153"/>
      <c r="L217" s="153"/>
      <c r="M217" s="153"/>
      <c r="N217" s="153"/>
    </row>
    <row r="218" spans="2:14" x14ac:dyDescent="0.25">
      <c r="B218" s="126"/>
      <c r="C218" s="126"/>
      <c r="D218" s="126" t="s">
        <v>608</v>
      </c>
      <c r="E218" s="127" t="s">
        <v>609</v>
      </c>
      <c r="F218" s="127" t="s">
        <v>609</v>
      </c>
      <c r="G218" s="90" t="str">
        <f>VLOOKUP(F218,regions!A$2:C$419,3,FALSE)</f>
        <v>Shire county</v>
      </c>
      <c r="I218" s="157">
        <v>0</v>
      </c>
      <c r="J218" s="157">
        <v>22520</v>
      </c>
      <c r="K218" s="157">
        <v>1160</v>
      </c>
      <c r="L218" s="157">
        <v>172500</v>
      </c>
      <c r="M218" s="157">
        <v>196180</v>
      </c>
      <c r="N218" s="153"/>
    </row>
    <row r="219" spans="2:14" x14ac:dyDescent="0.25">
      <c r="B219" s="126" t="s">
        <v>610</v>
      </c>
      <c r="C219" s="126" t="s">
        <v>611</v>
      </c>
      <c r="D219" s="126" t="s">
        <v>612</v>
      </c>
      <c r="E219" s="127"/>
      <c r="F219" s="126" t="s">
        <v>613</v>
      </c>
      <c r="G219" s="90" t="str">
        <f>VLOOKUP(F219,regions!A$2:C$419,3,FALSE)</f>
        <v>Shire district</v>
      </c>
      <c r="H219" s="90" t="str">
        <f>IFERROR(VLOOKUP(F219,classifications!A$3:C$328,3,FALSE),VLOOKUP(F219,classifications!I$2:K$28,3,FALSE))</f>
        <v>Predominantly Urban</v>
      </c>
      <c r="I219" s="153">
        <v>0</v>
      </c>
      <c r="J219" s="153">
        <v>2510</v>
      </c>
      <c r="K219" s="153">
        <v>0</v>
      </c>
      <c r="L219" s="153">
        <v>20690</v>
      </c>
      <c r="M219" s="153">
        <v>23190</v>
      </c>
      <c r="N219" s="153"/>
    </row>
    <row r="220" spans="2:14" x14ac:dyDescent="0.25">
      <c r="B220" s="126" t="s">
        <v>614</v>
      </c>
      <c r="C220" s="126" t="s">
        <v>615</v>
      </c>
      <c r="D220" s="126" t="s">
        <v>616</v>
      </c>
      <c r="E220" s="127"/>
      <c r="F220" s="126" t="s">
        <v>617</v>
      </c>
      <c r="G220" s="90" t="str">
        <f>VLOOKUP(F220,regions!A$2:C$419,3,FALSE)</f>
        <v>Shire district</v>
      </c>
      <c r="H220" s="90" t="str">
        <f>IFERROR(VLOOKUP(F220,classifications!A$3:C$328,3,FALSE),VLOOKUP(F220,classifications!I$2:K$28,3,FALSE))</f>
        <v>Urban with Significant Rural</v>
      </c>
      <c r="I220" s="153">
        <v>0</v>
      </c>
      <c r="J220" s="153">
        <v>3130</v>
      </c>
      <c r="K220" s="153">
        <v>60</v>
      </c>
      <c r="L220" s="153">
        <v>35880</v>
      </c>
      <c r="M220" s="153">
        <v>39070</v>
      </c>
      <c r="N220" s="153"/>
    </row>
    <row r="221" spans="2:14" x14ac:dyDescent="0.25">
      <c r="B221" s="126" t="s">
        <v>618</v>
      </c>
      <c r="C221" s="126" t="s">
        <v>619</v>
      </c>
      <c r="D221" s="126" t="s">
        <v>620</v>
      </c>
      <c r="E221" s="127"/>
      <c r="F221" s="126" t="s">
        <v>621</v>
      </c>
      <c r="G221" s="90" t="str">
        <f>VLOOKUP(F221,regions!A$2:C$419,3,FALSE)</f>
        <v>Shire district</v>
      </c>
      <c r="H221" s="90" t="str">
        <f>IFERROR(VLOOKUP(F221,classifications!A$3:C$328,3,FALSE),VLOOKUP(F221,classifications!I$2:K$28,3,FALSE))</f>
        <v>Predominantly Rural</v>
      </c>
      <c r="I221" s="153">
        <v>0</v>
      </c>
      <c r="J221" s="153">
        <v>3970</v>
      </c>
      <c r="K221" s="153">
        <v>550</v>
      </c>
      <c r="L221" s="153">
        <v>26250</v>
      </c>
      <c r="M221" s="153">
        <v>30770</v>
      </c>
      <c r="N221" s="153"/>
    </row>
    <row r="222" spans="2:14" x14ac:dyDescent="0.25">
      <c r="B222" s="126" t="s">
        <v>622</v>
      </c>
      <c r="C222" s="126" t="s">
        <v>623</v>
      </c>
      <c r="D222" s="126" t="s">
        <v>624</v>
      </c>
      <c r="E222" s="127"/>
      <c r="F222" s="126" t="s">
        <v>625</v>
      </c>
      <c r="G222" s="90" t="str">
        <f>VLOOKUP(F222,regions!A$2:C$419,3,FALSE)</f>
        <v>Shire district</v>
      </c>
      <c r="H222" s="90" t="str">
        <f>IFERROR(VLOOKUP(F222,classifications!A$3:C$328,3,FALSE),VLOOKUP(F222,classifications!I$2:K$28,3,FALSE))</f>
        <v>Predominantly Rural</v>
      </c>
      <c r="I222" s="153">
        <v>0</v>
      </c>
      <c r="J222" s="153">
        <v>2420</v>
      </c>
      <c r="K222" s="153">
        <v>450</v>
      </c>
      <c r="L222" s="153">
        <v>19360</v>
      </c>
      <c r="M222" s="153">
        <v>22240</v>
      </c>
      <c r="N222" s="153"/>
    </row>
    <row r="223" spans="2:14" x14ac:dyDescent="0.25">
      <c r="B223" s="126" t="s">
        <v>626</v>
      </c>
      <c r="C223" s="126" t="s">
        <v>627</v>
      </c>
      <c r="D223" s="126" t="s">
        <v>628</v>
      </c>
      <c r="E223" s="127"/>
      <c r="F223" s="126" t="s">
        <v>629</v>
      </c>
      <c r="G223" s="90" t="str">
        <f>VLOOKUP(F223,regions!A$2:C$419,3,FALSE)</f>
        <v>Shire district</v>
      </c>
      <c r="H223" s="90" t="str">
        <f>IFERROR(VLOOKUP(F223,classifications!A$3:C$328,3,FALSE),VLOOKUP(F223,classifications!I$2:K$28,3,FALSE))</f>
        <v>Predominantly Rural</v>
      </c>
      <c r="I223" s="153">
        <v>0</v>
      </c>
      <c r="J223" s="153">
        <v>6390</v>
      </c>
      <c r="K223" s="153">
        <v>90</v>
      </c>
      <c r="L223" s="153">
        <v>43210</v>
      </c>
      <c r="M223" s="153">
        <v>49690</v>
      </c>
      <c r="N223" s="153"/>
    </row>
    <row r="224" spans="2:14" x14ac:dyDescent="0.25">
      <c r="B224" s="126" t="s">
        <v>630</v>
      </c>
      <c r="C224" s="126" t="s">
        <v>631</v>
      </c>
      <c r="D224" s="126" t="s">
        <v>632</v>
      </c>
      <c r="E224" s="127"/>
      <c r="F224" s="126" t="s">
        <v>633</v>
      </c>
      <c r="G224" s="90" t="str">
        <f>VLOOKUP(F224,regions!A$2:C$419,3,FALSE)</f>
        <v>Shire district</v>
      </c>
      <c r="H224" s="90" t="str">
        <f>IFERROR(VLOOKUP(F224,classifications!A$3:C$328,3,FALSE),VLOOKUP(F224,classifications!I$2:K$28,3,FALSE))</f>
        <v>Predominantly Urban</v>
      </c>
      <c r="I224" s="153">
        <v>0</v>
      </c>
      <c r="J224" s="153">
        <v>4100</v>
      </c>
      <c r="K224" s="153">
        <v>10</v>
      </c>
      <c r="L224" s="153">
        <v>27110</v>
      </c>
      <c r="M224" s="153">
        <v>31220</v>
      </c>
      <c r="N224" s="153"/>
    </row>
    <row r="225" spans="2:14" x14ac:dyDescent="0.25">
      <c r="I225" s="153"/>
      <c r="J225" s="153"/>
      <c r="K225" s="153"/>
      <c r="L225" s="153"/>
      <c r="M225" s="153"/>
      <c r="N225" s="153"/>
    </row>
    <row r="226" spans="2:14" x14ac:dyDescent="0.25">
      <c r="B226" s="126"/>
      <c r="C226" s="126"/>
      <c r="D226" s="126" t="s">
        <v>1513</v>
      </c>
      <c r="E226" s="127" t="s">
        <v>1514</v>
      </c>
      <c r="F226" s="126"/>
      <c r="I226" s="133"/>
      <c r="J226" s="133"/>
      <c r="K226" s="133"/>
      <c r="L226" s="133"/>
      <c r="M226" s="131"/>
      <c r="N226" s="153"/>
    </row>
    <row r="227" spans="2:14" x14ac:dyDescent="0.25">
      <c r="B227" s="126" t="s">
        <v>1515</v>
      </c>
      <c r="C227" s="126" t="s">
        <v>1516</v>
      </c>
      <c r="D227" s="126" t="s">
        <v>1517</v>
      </c>
      <c r="E227" s="127"/>
      <c r="F227" s="126" t="s">
        <v>1518</v>
      </c>
      <c r="G227" s="126"/>
      <c r="H227" s="126"/>
      <c r="I227" s="131"/>
      <c r="J227" s="131"/>
      <c r="K227" s="131"/>
      <c r="L227" s="131"/>
      <c r="M227" s="131"/>
      <c r="N227" s="153"/>
    </row>
    <row r="228" spans="2:14" x14ac:dyDescent="0.25">
      <c r="B228" s="126" t="s">
        <v>1519</v>
      </c>
      <c r="C228" s="126" t="s">
        <v>1520</v>
      </c>
      <c r="D228" s="126" t="s">
        <v>1521</v>
      </c>
      <c r="E228" s="127"/>
      <c r="F228" s="126" t="s">
        <v>1522</v>
      </c>
      <c r="G228" s="126"/>
      <c r="H228" s="126"/>
      <c r="I228" s="131"/>
      <c r="J228" s="131"/>
      <c r="K228" s="131"/>
      <c r="L228" s="131"/>
      <c r="M228" s="131"/>
      <c r="N228" s="153"/>
    </row>
    <row r="229" spans="2:14" x14ac:dyDescent="0.25">
      <c r="B229" s="126" t="s">
        <v>1523</v>
      </c>
      <c r="C229" s="126" t="s">
        <v>1524</v>
      </c>
      <c r="D229" s="126" t="s">
        <v>1525</v>
      </c>
      <c r="E229" s="127"/>
      <c r="F229" s="126" t="s">
        <v>1514</v>
      </c>
      <c r="G229" s="126"/>
      <c r="H229" s="126"/>
      <c r="I229" s="131"/>
      <c r="J229" s="131"/>
      <c r="K229" s="131"/>
      <c r="L229" s="131"/>
      <c r="M229" s="131"/>
      <c r="N229" s="153"/>
    </row>
    <row r="230" spans="2:14" x14ac:dyDescent="0.25">
      <c r="B230" s="126" t="s">
        <v>1526</v>
      </c>
      <c r="C230" s="126" t="s">
        <v>1527</v>
      </c>
      <c r="D230" s="126" t="s">
        <v>1528</v>
      </c>
      <c r="E230" s="127"/>
      <c r="F230" s="126" t="s">
        <v>1529</v>
      </c>
      <c r="G230" s="126"/>
      <c r="H230" s="126"/>
      <c r="I230" s="131"/>
      <c r="J230" s="131"/>
      <c r="K230" s="131"/>
      <c r="L230" s="131"/>
      <c r="M230" s="131"/>
      <c r="N230" s="153"/>
    </row>
    <row r="231" spans="2:14" x14ac:dyDescent="0.25">
      <c r="B231" s="126" t="s">
        <v>1530</v>
      </c>
      <c r="C231" s="126" t="s">
        <v>1531</v>
      </c>
      <c r="D231" s="126" t="s">
        <v>1532</v>
      </c>
      <c r="E231" s="127"/>
      <c r="F231" s="126" t="s">
        <v>1533</v>
      </c>
      <c r="G231" s="126"/>
      <c r="H231" s="126"/>
      <c r="I231" s="131"/>
      <c r="J231" s="131"/>
      <c r="K231" s="131"/>
      <c r="L231" s="131"/>
      <c r="M231" s="131"/>
      <c r="N231" s="153"/>
    </row>
    <row r="232" spans="2:14" x14ac:dyDescent="0.25">
      <c r="B232" s="126" t="s">
        <v>1534</v>
      </c>
      <c r="C232" s="126" t="s">
        <v>1535</v>
      </c>
      <c r="D232" s="126" t="s">
        <v>1536</v>
      </c>
      <c r="E232" s="127"/>
      <c r="F232" s="126" t="s">
        <v>1537</v>
      </c>
      <c r="G232" s="126"/>
      <c r="H232" s="126"/>
      <c r="I232" s="131"/>
      <c r="J232" s="131"/>
      <c r="K232" s="131"/>
      <c r="L232" s="131"/>
      <c r="M232" s="131"/>
      <c r="N232" s="153"/>
    </row>
    <row r="233" spans="2:14" x14ac:dyDescent="0.25">
      <c r="B233" s="126" t="s">
        <v>1538</v>
      </c>
      <c r="C233" s="126" t="s">
        <v>1539</v>
      </c>
      <c r="D233" s="126" t="s">
        <v>1540</v>
      </c>
      <c r="E233" s="127"/>
      <c r="F233" s="126" t="s">
        <v>1541</v>
      </c>
      <c r="G233" s="126"/>
      <c r="H233" s="126"/>
      <c r="I233" s="131"/>
      <c r="J233" s="131"/>
      <c r="K233" s="131"/>
      <c r="L233" s="131"/>
      <c r="M233" s="131"/>
      <c r="N233" s="153"/>
    </row>
    <row r="234" spans="2:14" x14ac:dyDescent="0.25">
      <c r="I234" s="153"/>
      <c r="J234" s="153"/>
      <c r="K234" s="153"/>
      <c r="L234" s="153"/>
      <c r="M234" s="153"/>
      <c r="N234" s="153"/>
    </row>
    <row r="235" spans="2:14" x14ac:dyDescent="0.25">
      <c r="B235" s="126"/>
      <c r="C235" s="126"/>
      <c r="D235" s="126" t="s">
        <v>634</v>
      </c>
      <c r="E235" s="127" t="s">
        <v>635</v>
      </c>
      <c r="F235" s="127" t="s">
        <v>635</v>
      </c>
      <c r="G235" s="90" t="str">
        <f>VLOOKUP(F235,regions!A$2:C$419,3,FALSE)</f>
        <v>Shire county</v>
      </c>
      <c r="I235" s="157">
        <v>10010</v>
      </c>
      <c r="J235" s="157">
        <v>16360</v>
      </c>
      <c r="K235" s="157">
        <v>50</v>
      </c>
      <c r="L235" s="157">
        <v>218470</v>
      </c>
      <c r="M235" s="157">
        <v>244880</v>
      </c>
      <c r="N235" s="153"/>
    </row>
    <row r="236" spans="2:14" x14ac:dyDescent="0.25">
      <c r="B236" s="126" t="s">
        <v>636</v>
      </c>
      <c r="C236" s="126" t="s">
        <v>637</v>
      </c>
      <c r="D236" s="126" t="s">
        <v>638</v>
      </c>
      <c r="E236" s="127"/>
      <c r="F236" s="126" t="s">
        <v>639</v>
      </c>
      <c r="G236" s="90" t="str">
        <f>VLOOKUP(F236,regions!A$2:C$419,3,FALSE)</f>
        <v>Shire district</v>
      </c>
      <c r="H236" s="90" t="str">
        <f>IFERROR(VLOOKUP(F236,classifications!A$3:C$328,3,FALSE),VLOOKUP(F236,classifications!I$2:K$28,3,FALSE))</f>
        <v>Predominantly Urban</v>
      </c>
      <c r="I236" s="153">
        <v>3710</v>
      </c>
      <c r="J236" s="153">
        <v>2410</v>
      </c>
      <c r="K236" s="153">
        <v>20</v>
      </c>
      <c r="L236" s="153">
        <v>41540</v>
      </c>
      <c r="M236" s="153">
        <v>47690</v>
      </c>
      <c r="N236" s="153"/>
    </row>
    <row r="237" spans="2:14" x14ac:dyDescent="0.25">
      <c r="B237" s="126" t="s">
        <v>640</v>
      </c>
      <c r="C237" s="126" t="s">
        <v>641</v>
      </c>
      <c r="D237" s="126" t="s">
        <v>642</v>
      </c>
      <c r="E237" s="127"/>
      <c r="F237" s="126" t="s">
        <v>643</v>
      </c>
      <c r="G237" s="90" t="str">
        <f>VLOOKUP(F237,regions!A$2:C$419,3,FALSE)</f>
        <v>Shire district</v>
      </c>
      <c r="H237" s="90" t="str">
        <f>IFERROR(VLOOKUP(F237,classifications!A$3:C$328,3,FALSE),VLOOKUP(F237,classifications!I$2:K$28,3,FALSE))</f>
        <v>Predominantly Urban</v>
      </c>
      <c r="I237" s="153">
        <v>0</v>
      </c>
      <c r="J237" s="153">
        <v>5930</v>
      </c>
      <c r="K237" s="153">
        <v>10</v>
      </c>
      <c r="L237" s="153">
        <v>37190</v>
      </c>
      <c r="M237" s="153">
        <v>43130</v>
      </c>
      <c r="N237" s="153"/>
    </row>
    <row r="238" spans="2:14" x14ac:dyDescent="0.25">
      <c r="B238" s="126" t="s">
        <v>644</v>
      </c>
      <c r="C238" s="126" t="s">
        <v>645</v>
      </c>
      <c r="D238" s="126" t="s">
        <v>646</v>
      </c>
      <c r="E238" s="127"/>
      <c r="F238" s="126" t="s">
        <v>647</v>
      </c>
      <c r="G238" s="90" t="str">
        <f>VLOOKUP(F238,regions!A$2:C$419,3,FALSE)</f>
        <v>Shire district</v>
      </c>
      <c r="H238" s="90" t="str">
        <f>IFERROR(VLOOKUP(F238,classifications!A$3:C$328,3,FALSE),VLOOKUP(F238,classifications!I$2:K$28,3,FALSE))</f>
        <v>Urban with Significant Rural</v>
      </c>
      <c r="I238" s="153">
        <v>3250</v>
      </c>
      <c r="J238" s="153">
        <v>1520</v>
      </c>
      <c r="K238" s="153">
        <v>0</v>
      </c>
      <c r="L238" s="153">
        <v>39330</v>
      </c>
      <c r="M238" s="153">
        <v>44090</v>
      </c>
      <c r="N238" s="153"/>
    </row>
    <row r="239" spans="2:14" x14ac:dyDescent="0.25">
      <c r="B239" s="126" t="s">
        <v>648</v>
      </c>
      <c r="C239" s="126" t="s">
        <v>649</v>
      </c>
      <c r="D239" s="126" t="s">
        <v>650</v>
      </c>
      <c r="E239" s="127"/>
      <c r="F239" s="126" t="s">
        <v>651</v>
      </c>
      <c r="G239" s="90" t="str">
        <f>VLOOKUP(F239,regions!A$2:C$419,3,FALSE)</f>
        <v>Shire district</v>
      </c>
      <c r="H239" s="90" t="str">
        <f>IFERROR(VLOOKUP(F239,classifications!A$3:C$328,3,FALSE),VLOOKUP(F239,classifications!I$2:K$28,3,FALSE))</f>
        <v>Predominantly Rural</v>
      </c>
      <c r="I239" s="153">
        <v>0</v>
      </c>
      <c r="J239" s="153">
        <v>4470</v>
      </c>
      <c r="K239" s="153">
        <v>0</v>
      </c>
      <c r="L239" s="153">
        <v>39720</v>
      </c>
      <c r="M239" s="153">
        <v>44190</v>
      </c>
      <c r="N239" s="153"/>
    </row>
    <row r="240" spans="2:14" x14ac:dyDescent="0.25">
      <c r="B240" s="126" t="s">
        <v>652</v>
      </c>
      <c r="C240" s="126" t="s">
        <v>653</v>
      </c>
      <c r="D240" s="126" t="s">
        <v>654</v>
      </c>
      <c r="E240" s="127"/>
      <c r="F240" s="126" t="s">
        <v>655</v>
      </c>
      <c r="G240" s="90" t="str">
        <f>VLOOKUP(F240,regions!A$2:C$419,3,FALSE)</f>
        <v>Shire district</v>
      </c>
      <c r="H240" s="90" t="str">
        <f>IFERROR(VLOOKUP(F240,classifications!A$3:C$328,3,FALSE),VLOOKUP(F240,classifications!I$2:K$28,3,FALSE))</f>
        <v>Predominantly Rural</v>
      </c>
      <c r="I240" s="153">
        <v>3050</v>
      </c>
      <c r="J240" s="153">
        <v>2020</v>
      </c>
      <c r="K240" s="153">
        <v>20</v>
      </c>
      <c r="L240" s="153">
        <v>60690</v>
      </c>
      <c r="M240" s="153">
        <v>65780</v>
      </c>
      <c r="N240" s="153"/>
    </row>
    <row r="241" spans="2:14" x14ac:dyDescent="0.25">
      <c r="I241" s="153"/>
      <c r="J241" s="153"/>
      <c r="K241" s="153"/>
      <c r="L241" s="153"/>
      <c r="M241" s="153"/>
      <c r="N241" s="153"/>
    </row>
    <row r="242" spans="2:14" x14ac:dyDescent="0.25">
      <c r="B242" s="126"/>
      <c r="C242" s="126"/>
      <c r="D242" s="126" t="s">
        <v>656</v>
      </c>
      <c r="E242" s="127" t="s">
        <v>657</v>
      </c>
      <c r="F242" s="127" t="s">
        <v>657</v>
      </c>
      <c r="G242" s="90" t="str">
        <f>VLOOKUP(F242,regions!A$2:C$419,3,FALSE)</f>
        <v>Shire county</v>
      </c>
      <c r="I242" s="157">
        <v>44800</v>
      </c>
      <c r="J242" s="157">
        <v>44410</v>
      </c>
      <c r="K242" s="157">
        <v>1570</v>
      </c>
      <c r="L242" s="157">
        <v>517080</v>
      </c>
      <c r="M242" s="157">
        <v>607870</v>
      </c>
      <c r="N242" s="153"/>
    </row>
    <row r="243" spans="2:14" x14ac:dyDescent="0.25">
      <c r="B243" s="126" t="s">
        <v>658</v>
      </c>
      <c r="C243" s="126" t="s">
        <v>659</v>
      </c>
      <c r="D243" s="126" t="s">
        <v>660</v>
      </c>
      <c r="E243" s="127"/>
      <c r="F243" s="126" t="s">
        <v>661</v>
      </c>
      <c r="G243" s="90" t="str">
        <f>VLOOKUP(F243,regions!A$2:C$419,3,FALSE)</f>
        <v>Shire district</v>
      </c>
      <c r="H243" s="90" t="str">
        <f>IFERROR(VLOOKUP(F243,classifications!A$3:C$328,3,FALSE),VLOOKUP(F243,classifications!I$2:K$28,3,FALSE))</f>
        <v>Predominantly Urban</v>
      </c>
      <c r="I243" s="153">
        <v>11560</v>
      </c>
      <c r="J243" s="153">
        <v>5430</v>
      </c>
      <c r="K243" s="153">
        <v>20</v>
      </c>
      <c r="L243" s="153">
        <v>57670</v>
      </c>
      <c r="M243" s="153">
        <v>74680</v>
      </c>
      <c r="N243" s="153"/>
    </row>
    <row r="244" spans="2:14" x14ac:dyDescent="0.25">
      <c r="B244" s="126" t="s">
        <v>662</v>
      </c>
      <c r="C244" s="126" t="s">
        <v>663</v>
      </c>
      <c r="D244" s="126" t="s">
        <v>664</v>
      </c>
      <c r="E244" s="127"/>
      <c r="F244" s="126" t="s">
        <v>665</v>
      </c>
      <c r="G244" s="90" t="str">
        <f>VLOOKUP(F244,regions!A$2:C$419,3,FALSE)</f>
        <v>Shire district</v>
      </c>
      <c r="H244" s="90" t="str">
        <f>IFERROR(VLOOKUP(F244,classifications!A$3:C$328,3,FALSE),VLOOKUP(F244,classifications!I$2:K$28,3,FALSE))</f>
        <v>Predominantly Rural</v>
      </c>
      <c r="I244" s="153">
        <v>30</v>
      </c>
      <c r="J244" s="153">
        <v>10300</v>
      </c>
      <c r="K244" s="153">
        <v>60</v>
      </c>
      <c r="L244" s="153">
        <v>52620</v>
      </c>
      <c r="M244" s="153">
        <v>63010</v>
      </c>
      <c r="N244" s="153"/>
    </row>
    <row r="245" spans="2:14" x14ac:dyDescent="0.25">
      <c r="B245" s="126" t="s">
        <v>666</v>
      </c>
      <c r="C245" s="126" t="s">
        <v>667</v>
      </c>
      <c r="D245" s="126" t="s">
        <v>668</v>
      </c>
      <c r="E245" s="127"/>
      <c r="F245" s="126" t="s">
        <v>669</v>
      </c>
      <c r="G245" s="90" t="str">
        <f>VLOOKUP(F245,regions!A$2:C$419,3,FALSE)</f>
        <v>Shire district</v>
      </c>
      <c r="H245" s="90" t="str">
        <f>IFERROR(VLOOKUP(F245,classifications!A$3:C$328,3,FALSE),VLOOKUP(F245,classifications!I$2:K$28,3,FALSE))</f>
        <v>Urban with Significant Rural</v>
      </c>
      <c r="I245" s="153">
        <v>2850</v>
      </c>
      <c r="J245" s="153">
        <v>990</v>
      </c>
      <c r="K245" s="153">
        <v>0</v>
      </c>
      <c r="L245" s="153">
        <v>28360</v>
      </c>
      <c r="M245" s="153">
        <v>32200</v>
      </c>
      <c r="N245" s="153"/>
    </row>
    <row r="246" spans="2:14" x14ac:dyDescent="0.25">
      <c r="B246" s="126" t="s">
        <v>670</v>
      </c>
      <c r="C246" s="126" t="s">
        <v>671</v>
      </c>
      <c r="D246" s="126" t="s">
        <v>672</v>
      </c>
      <c r="E246" s="127"/>
      <c r="F246" s="126" t="s">
        <v>673</v>
      </c>
      <c r="G246" s="90" t="str">
        <f>VLOOKUP(F246,regions!A$2:C$419,3,FALSE)</f>
        <v>Shire district</v>
      </c>
      <c r="H246" s="90" t="str">
        <f>IFERROR(VLOOKUP(F246,classifications!A$3:C$328,3,FALSE),VLOOKUP(F246,classifications!I$2:K$28,3,FALSE))</f>
        <v>Predominantly Urban</v>
      </c>
      <c r="I246" s="153">
        <v>1540</v>
      </c>
      <c r="J246" s="153">
        <v>470</v>
      </c>
      <c r="K246" s="153">
        <v>0</v>
      </c>
      <c r="L246" s="153">
        <v>35730</v>
      </c>
      <c r="M246" s="153">
        <v>37740</v>
      </c>
      <c r="N246" s="153"/>
    </row>
    <row r="247" spans="2:14" x14ac:dyDescent="0.25">
      <c r="B247" s="126" t="s">
        <v>674</v>
      </c>
      <c r="C247" s="126" t="s">
        <v>675</v>
      </c>
      <c r="D247" s="126" t="s">
        <v>676</v>
      </c>
      <c r="E247" s="127"/>
      <c r="F247" s="126" t="s">
        <v>677</v>
      </c>
      <c r="G247" s="90" t="str">
        <f>VLOOKUP(F247,regions!A$2:C$419,3,FALSE)</f>
        <v>Shire district</v>
      </c>
      <c r="H247" s="90" t="str">
        <f>IFERROR(VLOOKUP(F247,classifications!A$3:C$328,3,FALSE),VLOOKUP(F247,classifications!I$2:K$28,3,FALSE))</f>
        <v>Predominantly Urban</v>
      </c>
      <c r="I247" s="153">
        <v>20</v>
      </c>
      <c r="J247" s="153">
        <v>9890</v>
      </c>
      <c r="K247" s="153">
        <v>70</v>
      </c>
      <c r="L247" s="153">
        <v>61480</v>
      </c>
      <c r="M247" s="153">
        <v>71460</v>
      </c>
      <c r="N247" s="153"/>
    </row>
    <row r="248" spans="2:14" x14ac:dyDescent="0.25">
      <c r="B248" s="126" t="s">
        <v>678</v>
      </c>
      <c r="C248" s="126" t="s">
        <v>679</v>
      </c>
      <c r="D248" s="126" t="s">
        <v>680</v>
      </c>
      <c r="E248" s="127"/>
      <c r="F248" s="126" t="s">
        <v>681</v>
      </c>
      <c r="G248" s="90" t="str">
        <f>VLOOKUP(F248,regions!A$2:C$419,3,FALSE)</f>
        <v>Shire district</v>
      </c>
      <c r="H248" s="90" t="str">
        <f>IFERROR(VLOOKUP(F248,classifications!A$3:C$328,3,FALSE),VLOOKUP(F248,classifications!I$2:K$28,3,FALSE))</f>
        <v>Urban with Significant Rural</v>
      </c>
      <c r="I248" s="153">
        <v>6260</v>
      </c>
      <c r="J248" s="153">
        <v>4380</v>
      </c>
      <c r="K248" s="153">
        <v>980</v>
      </c>
      <c r="L248" s="153">
        <v>64000</v>
      </c>
      <c r="M248" s="153">
        <v>75610</v>
      </c>
      <c r="N248" s="153"/>
    </row>
    <row r="249" spans="2:14" x14ac:dyDescent="0.25">
      <c r="B249" s="126" t="s">
        <v>682</v>
      </c>
      <c r="C249" s="126" t="s">
        <v>683</v>
      </c>
      <c r="D249" s="126" t="s">
        <v>684</v>
      </c>
      <c r="E249" s="127"/>
      <c r="F249" s="126" t="s">
        <v>685</v>
      </c>
      <c r="G249" s="90" t="str">
        <f>VLOOKUP(F249,regions!A$2:C$419,3,FALSE)</f>
        <v>Shire district</v>
      </c>
      <c r="H249" s="90" t="str">
        <f>IFERROR(VLOOKUP(F249,classifications!A$3:C$328,3,FALSE),VLOOKUP(F249,classifications!I$2:K$28,3,FALSE))</f>
        <v>Urban with Significant Rural</v>
      </c>
      <c r="I249" s="153">
        <v>6640</v>
      </c>
      <c r="J249" s="153">
        <v>1620</v>
      </c>
      <c r="K249" s="153">
        <v>80</v>
      </c>
      <c r="L249" s="153">
        <v>46360</v>
      </c>
      <c r="M249" s="153">
        <v>54700</v>
      </c>
      <c r="N249" s="153"/>
    </row>
    <row r="250" spans="2:14" x14ac:dyDescent="0.25">
      <c r="B250" s="126" t="s">
        <v>686</v>
      </c>
      <c r="C250" s="126" t="s">
        <v>687</v>
      </c>
      <c r="D250" s="126" t="s">
        <v>688</v>
      </c>
      <c r="E250" s="127"/>
      <c r="F250" s="126" t="s">
        <v>689</v>
      </c>
      <c r="G250" s="90" t="str">
        <f>VLOOKUP(F250,regions!A$2:C$419,3,FALSE)</f>
        <v>Shire district</v>
      </c>
      <c r="H250" s="90" t="str">
        <f>IFERROR(VLOOKUP(F250,classifications!A$3:C$328,3,FALSE),VLOOKUP(F250,classifications!I$2:K$28,3,FALSE))</f>
        <v>Predominantly Urban</v>
      </c>
      <c r="I250" s="153">
        <v>9830</v>
      </c>
      <c r="J250" s="153">
        <v>1730</v>
      </c>
      <c r="K250" s="153">
        <v>40</v>
      </c>
      <c r="L250" s="153">
        <v>24500</v>
      </c>
      <c r="M250" s="153">
        <v>36100</v>
      </c>
      <c r="N250" s="153"/>
    </row>
    <row r="251" spans="2:14" x14ac:dyDescent="0.25">
      <c r="B251" s="126" t="s">
        <v>690</v>
      </c>
      <c r="C251" s="126" t="s">
        <v>691</v>
      </c>
      <c r="D251" s="126" t="s">
        <v>692</v>
      </c>
      <c r="E251" s="127"/>
      <c r="F251" s="126" t="s">
        <v>693</v>
      </c>
      <c r="G251" s="90" t="str">
        <f>VLOOKUP(F251,regions!A$2:C$419,3,FALSE)</f>
        <v>Shire district</v>
      </c>
      <c r="H251" s="90" t="str">
        <f>IFERROR(VLOOKUP(F251,classifications!A$3:C$328,3,FALSE),VLOOKUP(F251,classifications!I$2:K$28,3,FALSE))</f>
        <v>Predominantly Rural</v>
      </c>
      <c r="I251" s="153">
        <v>0</v>
      </c>
      <c r="J251" s="153">
        <v>2900</v>
      </c>
      <c r="K251" s="153">
        <v>0</v>
      </c>
      <c r="L251" s="153">
        <v>24400</v>
      </c>
      <c r="M251" s="153">
        <v>27300</v>
      </c>
      <c r="N251" s="153"/>
    </row>
    <row r="252" spans="2:14" x14ac:dyDescent="0.25">
      <c r="B252" s="126" t="s">
        <v>694</v>
      </c>
      <c r="C252" s="126" t="s">
        <v>695</v>
      </c>
      <c r="D252" s="126" t="s">
        <v>696</v>
      </c>
      <c r="E252" s="127"/>
      <c r="F252" s="126" t="s">
        <v>697</v>
      </c>
      <c r="G252" s="90" t="str">
        <f>VLOOKUP(F252,regions!A$2:C$419,3,FALSE)</f>
        <v>Shire district</v>
      </c>
      <c r="H252" s="90" t="str">
        <f>IFERROR(VLOOKUP(F252,classifications!A$3:C$328,3,FALSE),VLOOKUP(F252,classifications!I$2:K$28,3,FALSE))</f>
        <v>Predominantly Urban</v>
      </c>
      <c r="I252" s="153">
        <v>0</v>
      </c>
      <c r="J252" s="153">
        <v>2700</v>
      </c>
      <c r="K252" s="153">
        <v>80</v>
      </c>
      <c r="L252" s="153">
        <v>31750</v>
      </c>
      <c r="M252" s="153">
        <v>34540</v>
      </c>
      <c r="N252" s="153"/>
    </row>
    <row r="253" spans="2:14" x14ac:dyDescent="0.25">
      <c r="B253" s="126" t="s">
        <v>698</v>
      </c>
      <c r="C253" s="126" t="s">
        <v>699</v>
      </c>
      <c r="D253" s="126" t="s">
        <v>700</v>
      </c>
      <c r="E253" s="127"/>
      <c r="F253" s="126" t="s">
        <v>701</v>
      </c>
      <c r="G253" s="90" t="str">
        <f>VLOOKUP(F253,regions!A$2:C$419,3,FALSE)</f>
        <v>Shire district</v>
      </c>
      <c r="H253" s="90" t="str">
        <f>IFERROR(VLOOKUP(F253,classifications!A$3:C$328,3,FALSE),VLOOKUP(F253,classifications!I$2:K$28,3,FALSE))</f>
        <v>Predominantly Rural</v>
      </c>
      <c r="I253" s="153">
        <v>3220</v>
      </c>
      <c r="J253" s="153">
        <v>2640</v>
      </c>
      <c r="K253" s="153">
        <v>30</v>
      </c>
      <c r="L253" s="153">
        <v>61280</v>
      </c>
      <c r="M253" s="153">
        <v>67160</v>
      </c>
      <c r="N253" s="153"/>
    </row>
    <row r="254" spans="2:14" x14ac:dyDescent="0.25">
      <c r="B254" s="126" t="s">
        <v>702</v>
      </c>
      <c r="C254" s="126" t="s">
        <v>703</v>
      </c>
      <c r="D254" s="126" t="s">
        <v>704</v>
      </c>
      <c r="E254" s="127"/>
      <c r="F254" s="126" t="s">
        <v>705</v>
      </c>
      <c r="G254" s="90" t="str">
        <f>VLOOKUP(F254,regions!A$2:C$419,3,FALSE)</f>
        <v>Shire district</v>
      </c>
      <c r="H254" s="90" t="str">
        <f>IFERROR(VLOOKUP(F254,classifications!A$3:C$328,3,FALSE),VLOOKUP(F254,classifications!I$2:K$28,3,FALSE))</f>
        <v>Predominantly Rural</v>
      </c>
      <c r="I254" s="153">
        <v>2850</v>
      </c>
      <c r="J254" s="153">
        <v>1360</v>
      </c>
      <c r="K254" s="153">
        <v>220</v>
      </c>
      <c r="L254" s="153">
        <v>28960</v>
      </c>
      <c r="M254" s="153">
        <v>33380</v>
      </c>
      <c r="N254" s="153"/>
    </row>
    <row r="255" spans="2:14" x14ac:dyDescent="0.25">
      <c r="I255" s="153"/>
      <c r="J255" s="153"/>
      <c r="K255" s="153"/>
      <c r="L255" s="153"/>
      <c r="M255" s="153"/>
      <c r="N255" s="153"/>
    </row>
    <row r="256" spans="2:14" x14ac:dyDescent="0.25">
      <c r="B256" s="126"/>
      <c r="C256" s="126"/>
      <c r="D256" s="126" t="s">
        <v>706</v>
      </c>
      <c r="E256" s="127" t="s">
        <v>707</v>
      </c>
      <c r="F256" s="127" t="s">
        <v>707</v>
      </c>
      <c r="G256" s="90" t="str">
        <f>VLOOKUP(F256,regions!A$2:C$419,3,FALSE)</f>
        <v>Shire county</v>
      </c>
      <c r="I256" s="157">
        <v>14350</v>
      </c>
      <c r="J256" s="157">
        <v>20600</v>
      </c>
      <c r="K256" s="157">
        <v>330</v>
      </c>
      <c r="L256" s="157">
        <v>235810</v>
      </c>
      <c r="M256" s="157">
        <v>271090</v>
      </c>
      <c r="N256" s="153"/>
    </row>
    <row r="257" spans="2:14" x14ac:dyDescent="0.25">
      <c r="B257" s="126" t="s">
        <v>708</v>
      </c>
      <c r="C257" s="126" t="s">
        <v>709</v>
      </c>
      <c r="D257" s="126" t="s">
        <v>710</v>
      </c>
      <c r="E257" s="127"/>
      <c r="F257" s="126" t="s">
        <v>711</v>
      </c>
      <c r="G257" s="90" t="str">
        <f>VLOOKUP(F257,regions!A$2:C$419,3,FALSE)</f>
        <v>Shire district</v>
      </c>
      <c r="H257" s="90" t="str">
        <f>IFERROR(VLOOKUP(F257,classifications!A$3:C$328,3,FALSE),VLOOKUP(F257,classifications!I$2:K$28,3,FALSE))</f>
        <v>Predominantly Urban</v>
      </c>
      <c r="I257" s="153">
        <v>4580</v>
      </c>
      <c r="J257" s="153">
        <v>2030</v>
      </c>
      <c r="K257" s="153">
        <v>20</v>
      </c>
      <c r="L257" s="153">
        <v>46540</v>
      </c>
      <c r="M257" s="153">
        <v>53160</v>
      </c>
      <c r="N257" s="153"/>
    </row>
    <row r="258" spans="2:14" x14ac:dyDescent="0.25">
      <c r="B258" s="126" t="s">
        <v>712</v>
      </c>
      <c r="C258" s="126" t="s">
        <v>713</v>
      </c>
      <c r="D258" s="126" t="s">
        <v>714</v>
      </c>
      <c r="E258" s="127"/>
      <c r="F258" s="126" t="s">
        <v>715</v>
      </c>
      <c r="G258" s="90" t="str">
        <f>VLOOKUP(F258,regions!A$2:C$419,3,FALSE)</f>
        <v>Shire district</v>
      </c>
      <c r="H258" s="90" t="str">
        <f>IFERROR(VLOOKUP(F258,classifications!A$3:C$328,3,FALSE),VLOOKUP(F258,classifications!I$2:K$28,3,FALSE))</f>
        <v>Predominantly Rural</v>
      </c>
      <c r="I258" s="153">
        <v>0</v>
      </c>
      <c r="J258" s="153">
        <v>5390</v>
      </c>
      <c r="K258" s="153">
        <v>290</v>
      </c>
      <c r="L258" s="153">
        <v>34800</v>
      </c>
      <c r="M258" s="153">
        <v>40480</v>
      </c>
      <c r="N258" s="153"/>
    </row>
    <row r="259" spans="2:14" x14ac:dyDescent="0.25">
      <c r="B259" s="126" t="s">
        <v>716</v>
      </c>
      <c r="C259" s="126" t="s">
        <v>717</v>
      </c>
      <c r="D259" s="126" t="s">
        <v>718</v>
      </c>
      <c r="E259" s="127"/>
      <c r="F259" s="126" t="s">
        <v>719</v>
      </c>
      <c r="G259" s="90" t="str">
        <f>VLOOKUP(F259,regions!A$2:C$419,3,FALSE)</f>
        <v>Shire district</v>
      </c>
      <c r="H259" s="90" t="str">
        <f>IFERROR(VLOOKUP(F259,classifications!A$3:C$328,3,FALSE),VLOOKUP(F259,classifications!I$2:K$28,3,FALSE))</f>
        <v>Predominantly Rural</v>
      </c>
      <c r="I259" s="153">
        <v>0</v>
      </c>
      <c r="J259" s="153">
        <v>4590</v>
      </c>
      <c r="K259" s="153">
        <v>0</v>
      </c>
      <c r="L259" s="153">
        <v>31840</v>
      </c>
      <c r="M259" s="153">
        <v>36430</v>
      </c>
      <c r="N259" s="153"/>
    </row>
    <row r="260" spans="2:14" x14ac:dyDescent="0.25">
      <c r="B260" s="126" t="s">
        <v>720</v>
      </c>
      <c r="C260" s="126" t="s">
        <v>721</v>
      </c>
      <c r="D260" s="126" t="s">
        <v>722</v>
      </c>
      <c r="E260" s="127"/>
      <c r="F260" s="126" t="s">
        <v>723</v>
      </c>
      <c r="G260" s="90" t="str">
        <f>VLOOKUP(F260,regions!A$2:C$419,3,FALSE)</f>
        <v>Shire district</v>
      </c>
      <c r="H260" s="90" t="str">
        <f>IFERROR(VLOOKUP(F260,classifications!A$3:C$328,3,FALSE),VLOOKUP(F260,classifications!I$2:K$28,3,FALSE))</f>
        <v>Predominantly Urban</v>
      </c>
      <c r="I260" s="153">
        <v>4570</v>
      </c>
      <c r="J260" s="153">
        <v>2990</v>
      </c>
      <c r="K260" s="153">
        <v>20</v>
      </c>
      <c r="L260" s="153">
        <v>45740</v>
      </c>
      <c r="M260" s="153">
        <v>53310</v>
      </c>
      <c r="N260" s="153"/>
    </row>
    <row r="261" spans="2:14" x14ac:dyDescent="0.25">
      <c r="B261" s="126" t="s">
        <v>724</v>
      </c>
      <c r="C261" s="126" t="s">
        <v>725</v>
      </c>
      <c r="D261" s="126" t="s">
        <v>726</v>
      </c>
      <c r="E261" s="127"/>
      <c r="F261" s="126" t="s">
        <v>727</v>
      </c>
      <c r="G261" s="90" t="str">
        <f>VLOOKUP(F261,regions!A$2:C$419,3,FALSE)</f>
        <v>Shire district</v>
      </c>
      <c r="H261" s="90" t="str">
        <f>IFERROR(VLOOKUP(F261,classifications!A$3:C$328,3,FALSE),VLOOKUP(F261,classifications!I$2:K$28,3,FALSE))</f>
        <v>Urban with Significant Rural</v>
      </c>
      <c r="I261" s="153">
        <v>5200</v>
      </c>
      <c r="J261" s="153">
        <v>1300</v>
      </c>
      <c r="K261" s="153">
        <v>0</v>
      </c>
      <c r="L261" s="153">
        <v>43840</v>
      </c>
      <c r="M261" s="153">
        <v>50340</v>
      </c>
      <c r="N261" s="153"/>
    </row>
    <row r="262" spans="2:14" x14ac:dyDescent="0.25">
      <c r="B262" s="126" t="s">
        <v>728</v>
      </c>
      <c r="C262" s="126" t="s">
        <v>729</v>
      </c>
      <c r="D262" s="126" t="s">
        <v>730</v>
      </c>
      <c r="E262" s="127"/>
      <c r="F262" s="126" t="s">
        <v>731</v>
      </c>
      <c r="G262" s="90" t="str">
        <f>VLOOKUP(F262,regions!A$2:C$419,3,FALSE)</f>
        <v>Shire district</v>
      </c>
      <c r="H262" s="90" t="str">
        <f>IFERROR(VLOOKUP(F262,classifications!A$3:C$328,3,FALSE),VLOOKUP(F262,classifications!I$2:K$28,3,FALSE))</f>
        <v>Predominantly Rural</v>
      </c>
      <c r="I262" s="153">
        <v>0</v>
      </c>
      <c r="J262" s="153">
        <v>4310</v>
      </c>
      <c r="K262" s="153">
        <v>0</v>
      </c>
      <c r="L262" s="153">
        <v>33060</v>
      </c>
      <c r="M262" s="153">
        <v>37370</v>
      </c>
      <c r="N262" s="153"/>
    </row>
    <row r="263" spans="2:14" x14ac:dyDescent="0.25">
      <c r="I263" s="153"/>
      <c r="J263" s="153"/>
      <c r="K263" s="153"/>
      <c r="L263" s="153"/>
      <c r="M263" s="153"/>
      <c r="N263" s="153"/>
    </row>
    <row r="264" spans="2:14" x14ac:dyDescent="0.25">
      <c r="B264" s="126"/>
      <c r="C264" s="126"/>
      <c r="D264" s="126" t="s">
        <v>732</v>
      </c>
      <c r="E264" s="127" t="s">
        <v>733</v>
      </c>
      <c r="F264" s="127" t="s">
        <v>733</v>
      </c>
      <c r="G264" s="90" t="str">
        <f>VLOOKUP(F264,regions!A$2:C$419,3,FALSE)</f>
        <v>Shire county</v>
      </c>
      <c r="I264" s="157">
        <v>20450</v>
      </c>
      <c r="J264" s="157">
        <v>55930</v>
      </c>
      <c r="K264" s="157">
        <v>5030</v>
      </c>
      <c r="L264" s="157">
        <v>485960</v>
      </c>
      <c r="M264" s="157">
        <v>567360</v>
      </c>
      <c r="N264" s="153"/>
    </row>
    <row r="265" spans="2:14" x14ac:dyDescent="0.25">
      <c r="B265" s="126" t="s">
        <v>734</v>
      </c>
      <c r="C265" s="126" t="s">
        <v>735</v>
      </c>
      <c r="D265" s="126" t="s">
        <v>736</v>
      </c>
      <c r="E265" s="127"/>
      <c r="F265" s="126" t="s">
        <v>737</v>
      </c>
      <c r="G265" s="90" t="str">
        <f>VLOOKUP(F265,regions!A$2:C$419,3,FALSE)</f>
        <v>Shire district</v>
      </c>
      <c r="H265" s="90" t="str">
        <f>IFERROR(VLOOKUP(F265,classifications!A$3:C$328,3,FALSE),VLOOKUP(F265,classifications!I$2:K$28,3,FALSE))</f>
        <v>Urban with Significant Rural</v>
      </c>
      <c r="I265" s="153">
        <v>0</v>
      </c>
      <c r="J265" s="153">
        <v>12980</v>
      </c>
      <c r="K265" s="153">
        <v>130</v>
      </c>
      <c r="L265" s="153">
        <v>58530</v>
      </c>
      <c r="M265" s="153">
        <v>71630</v>
      </c>
      <c r="N265" s="153"/>
    </row>
    <row r="266" spans="2:14" x14ac:dyDescent="0.25">
      <c r="B266" s="126" t="s">
        <v>738</v>
      </c>
      <c r="C266" s="126" t="s">
        <v>739</v>
      </c>
      <c r="D266" s="126" t="s">
        <v>740</v>
      </c>
      <c r="E266" s="127"/>
      <c r="F266" s="126" t="s">
        <v>741</v>
      </c>
      <c r="G266" s="90" t="str">
        <f>VLOOKUP(F266,regions!A$2:C$419,3,FALSE)</f>
        <v>Shire district</v>
      </c>
      <c r="H266" s="90" t="str">
        <f>IFERROR(VLOOKUP(F266,classifications!A$3:C$328,3,FALSE),VLOOKUP(F266,classifications!I$2:K$28,3,FALSE))</f>
        <v>Predominantly Rural</v>
      </c>
      <c r="I266" s="153">
        <v>0</v>
      </c>
      <c r="J266" s="153">
        <v>5800</v>
      </c>
      <c r="K266" s="153">
        <v>480</v>
      </c>
      <c r="L266" s="153">
        <v>43170</v>
      </c>
      <c r="M266" s="153">
        <v>49440</v>
      </c>
      <c r="N266" s="153"/>
    </row>
    <row r="267" spans="2:14" x14ac:dyDescent="0.25">
      <c r="B267" s="126" t="s">
        <v>742</v>
      </c>
      <c r="C267" s="126" t="s">
        <v>743</v>
      </c>
      <c r="D267" s="126" t="s">
        <v>744</v>
      </c>
      <c r="E267" s="127"/>
      <c r="F267" s="126" t="s">
        <v>745</v>
      </c>
      <c r="G267" s="90" t="str">
        <f>VLOOKUP(F267,regions!A$2:C$419,3,FALSE)</f>
        <v>Shire district</v>
      </c>
      <c r="H267" s="90" t="str">
        <f>IFERROR(VLOOKUP(F267,classifications!A$3:C$328,3,FALSE),VLOOKUP(F267,classifications!I$2:K$28,3,FALSE))</f>
        <v>Predominantly Urban</v>
      </c>
      <c r="I267" s="153">
        <v>0</v>
      </c>
      <c r="J267" s="153">
        <v>6380</v>
      </c>
      <c r="K267" s="153">
        <v>10</v>
      </c>
      <c r="L267" s="153">
        <v>47420</v>
      </c>
      <c r="M267" s="153">
        <v>53800</v>
      </c>
      <c r="N267" s="153"/>
    </row>
    <row r="268" spans="2:14" x14ac:dyDescent="0.25">
      <c r="B268" s="126" t="s">
        <v>746</v>
      </c>
      <c r="C268" s="126" t="s">
        <v>747</v>
      </c>
      <c r="D268" s="126" t="s">
        <v>748</v>
      </c>
      <c r="E268" s="127"/>
      <c r="F268" s="126" t="s">
        <v>749</v>
      </c>
      <c r="G268" s="90" t="str">
        <f>VLOOKUP(F268,regions!A$2:C$419,3,FALSE)</f>
        <v>Shire district</v>
      </c>
      <c r="H268" s="90" t="str">
        <f>IFERROR(VLOOKUP(F268,classifications!A$3:C$328,3,FALSE),VLOOKUP(F268,classifications!I$2:K$28,3,FALSE))</f>
        <v>Predominantly Urban</v>
      </c>
      <c r="I268" s="153">
        <v>2350</v>
      </c>
      <c r="J268" s="153">
        <v>1580</v>
      </c>
      <c r="K268" s="153">
        <v>10</v>
      </c>
      <c r="L268" s="153">
        <v>44290</v>
      </c>
      <c r="M268" s="153">
        <v>48220</v>
      </c>
      <c r="N268" s="153"/>
    </row>
    <row r="269" spans="2:14" x14ac:dyDescent="0.25">
      <c r="B269" s="126" t="s">
        <v>750</v>
      </c>
      <c r="C269" s="126" t="s">
        <v>751</v>
      </c>
      <c r="D269" s="126" t="s">
        <v>752</v>
      </c>
      <c r="E269" s="127"/>
      <c r="F269" s="126" t="s">
        <v>753</v>
      </c>
      <c r="G269" s="90" t="str">
        <f>VLOOKUP(F269,regions!A$2:C$419,3,FALSE)</f>
        <v>Shire district</v>
      </c>
      <c r="H269" s="90" t="str">
        <f>IFERROR(VLOOKUP(F269,classifications!A$3:C$328,3,FALSE),VLOOKUP(F269,classifications!I$2:K$28,3,FALSE))</f>
        <v>Predominantly Urban</v>
      </c>
      <c r="I269" s="153">
        <v>3190</v>
      </c>
      <c r="J269" s="153">
        <v>2660</v>
      </c>
      <c r="K269" s="153">
        <v>760</v>
      </c>
      <c r="L269" s="153">
        <v>30410</v>
      </c>
      <c r="M269" s="153">
        <v>37020</v>
      </c>
      <c r="N269" s="153"/>
    </row>
    <row r="270" spans="2:14" x14ac:dyDescent="0.25">
      <c r="B270" s="126" t="s">
        <v>754</v>
      </c>
      <c r="C270" s="126" t="s">
        <v>755</v>
      </c>
      <c r="D270" s="126" t="s">
        <v>756</v>
      </c>
      <c r="E270" s="127"/>
      <c r="F270" s="126" t="s">
        <v>757</v>
      </c>
      <c r="G270" s="90" t="str">
        <f>VLOOKUP(F270,regions!A$2:C$419,3,FALSE)</f>
        <v>Shire district</v>
      </c>
      <c r="H270" s="90" t="str">
        <f>IFERROR(VLOOKUP(F270,classifications!A$3:C$328,3,FALSE),VLOOKUP(F270,classifications!I$2:K$28,3,FALSE))</f>
        <v>Urban with Significant Rural</v>
      </c>
      <c r="I270" s="153">
        <v>0</v>
      </c>
      <c r="J270" s="153">
        <v>2840</v>
      </c>
      <c r="K270" s="153">
        <v>770</v>
      </c>
      <c r="L270" s="153">
        <v>33220</v>
      </c>
      <c r="M270" s="153">
        <v>36830</v>
      </c>
      <c r="N270" s="153"/>
    </row>
    <row r="271" spans="2:14" x14ac:dyDescent="0.25">
      <c r="B271" s="126" t="s">
        <v>758</v>
      </c>
      <c r="C271" s="126" t="s">
        <v>759</v>
      </c>
      <c r="D271" s="126" t="s">
        <v>760</v>
      </c>
      <c r="E271" s="127"/>
      <c r="F271" s="126" t="s">
        <v>761</v>
      </c>
      <c r="G271" s="90" t="str">
        <f>VLOOKUP(F271,regions!A$2:C$419,3,FALSE)</f>
        <v>Shire district</v>
      </c>
      <c r="H271" s="90" t="str">
        <f>IFERROR(VLOOKUP(F271,classifications!A$3:C$328,3,FALSE),VLOOKUP(F271,classifications!I$2:K$28,3,FALSE))</f>
        <v>Predominantly Urban</v>
      </c>
      <c r="I271" s="153">
        <v>4920</v>
      </c>
      <c r="J271" s="153">
        <v>5130</v>
      </c>
      <c r="K271" s="153">
        <v>0</v>
      </c>
      <c r="L271" s="153">
        <v>42900</v>
      </c>
      <c r="M271" s="153">
        <v>52950</v>
      </c>
      <c r="N271" s="153"/>
    </row>
    <row r="272" spans="2:14" x14ac:dyDescent="0.25">
      <c r="B272" s="126" t="s">
        <v>762</v>
      </c>
      <c r="C272" s="126" t="s">
        <v>763</v>
      </c>
      <c r="D272" s="126" t="s">
        <v>764</v>
      </c>
      <c r="E272" s="127"/>
      <c r="F272" s="126" t="s">
        <v>765</v>
      </c>
      <c r="G272" s="90" t="str">
        <f>VLOOKUP(F272,regions!A$2:C$419,3,FALSE)</f>
        <v>Shire district</v>
      </c>
      <c r="H272" s="90" t="str">
        <f>IFERROR(VLOOKUP(F272,classifications!A$3:C$328,3,FALSE),VLOOKUP(F272,classifications!I$2:K$28,3,FALSE))</f>
        <v>Urban with Significant Rural</v>
      </c>
      <c r="I272" s="153">
        <v>4950</v>
      </c>
      <c r="J272" s="153">
        <v>3170</v>
      </c>
      <c r="K272" s="153">
        <v>320</v>
      </c>
      <c r="L272" s="153">
        <v>72080</v>
      </c>
      <c r="M272" s="153">
        <v>80520</v>
      </c>
      <c r="N272" s="153"/>
    </row>
    <row r="273" spans="2:14" x14ac:dyDescent="0.25">
      <c r="B273" s="126" t="s">
        <v>766</v>
      </c>
      <c r="C273" s="126" t="s">
        <v>767</v>
      </c>
      <c r="D273" s="126" t="s">
        <v>768</v>
      </c>
      <c r="E273" s="127"/>
      <c r="F273" s="126" t="s">
        <v>769</v>
      </c>
      <c r="G273" s="90" t="str">
        <f>VLOOKUP(F273,regions!A$2:C$419,3,FALSE)</f>
        <v>Shire district</v>
      </c>
      <c r="H273" s="90" t="str">
        <f>IFERROR(VLOOKUP(F273,classifications!A$3:C$328,3,FALSE),VLOOKUP(F273,classifications!I$2:K$28,3,FALSE))</f>
        <v>Predominantly Urban</v>
      </c>
      <c r="I273" s="153">
        <v>0</v>
      </c>
      <c r="J273" s="153">
        <v>6050</v>
      </c>
      <c r="K273" s="153">
        <v>1850</v>
      </c>
      <c r="L273" s="153">
        <v>29930</v>
      </c>
      <c r="M273" s="153">
        <v>37830</v>
      </c>
      <c r="N273" s="153"/>
    </row>
    <row r="274" spans="2:14" x14ac:dyDescent="0.25">
      <c r="B274" s="126" t="s">
        <v>770</v>
      </c>
      <c r="C274" s="126" t="s">
        <v>771</v>
      </c>
      <c r="D274" s="126" t="s">
        <v>772</v>
      </c>
      <c r="E274" s="127"/>
      <c r="F274" s="126" t="s">
        <v>773</v>
      </c>
      <c r="G274" s="90" t="str">
        <f>VLOOKUP(F274,regions!A$2:C$419,3,FALSE)</f>
        <v>Shire district</v>
      </c>
      <c r="H274" s="90" t="str">
        <f>IFERROR(VLOOKUP(F274,classifications!A$3:C$328,3,FALSE),VLOOKUP(F274,classifications!I$2:K$28,3,FALSE))</f>
        <v>Urban with Significant Rural</v>
      </c>
      <c r="I274" s="153">
        <v>0</v>
      </c>
      <c r="J274" s="153">
        <v>7070</v>
      </c>
      <c r="K274" s="153">
        <v>710</v>
      </c>
      <c r="L274" s="153">
        <v>41890</v>
      </c>
      <c r="M274" s="153">
        <v>49670</v>
      </c>
      <c r="N274" s="153"/>
    </row>
    <row r="275" spans="2:14" x14ac:dyDescent="0.25">
      <c r="B275" s="126" t="s">
        <v>774</v>
      </c>
      <c r="C275" s="126" t="s">
        <v>775</v>
      </c>
      <c r="D275" s="126" t="s">
        <v>776</v>
      </c>
      <c r="E275" s="127"/>
      <c r="F275" s="126" t="s">
        <v>777</v>
      </c>
      <c r="G275" s="90" t="str">
        <f>VLOOKUP(F275,regions!A$2:C$419,3,FALSE)</f>
        <v>Shire district</v>
      </c>
      <c r="H275" s="90" t="str">
        <f>IFERROR(VLOOKUP(F275,classifications!A$3:C$328,3,FALSE),VLOOKUP(F275,classifications!I$2:K$28,3,FALSE))</f>
        <v>Predominantly Rural</v>
      </c>
      <c r="I275" s="153">
        <v>5050</v>
      </c>
      <c r="J275" s="153">
        <v>2280</v>
      </c>
      <c r="K275" s="153">
        <v>0</v>
      </c>
      <c r="L275" s="153">
        <v>42130</v>
      </c>
      <c r="M275" s="153">
        <v>49460</v>
      </c>
      <c r="N275" s="153"/>
    </row>
    <row r="276" spans="2:14" x14ac:dyDescent="0.25">
      <c r="I276" s="153"/>
      <c r="J276" s="153"/>
      <c r="K276" s="153"/>
      <c r="L276" s="153"/>
      <c r="M276" s="153"/>
      <c r="N276" s="153"/>
    </row>
    <row r="277" spans="2:14" x14ac:dyDescent="0.25">
      <c r="B277" s="126"/>
      <c r="C277" s="126"/>
      <c r="D277" s="126" t="s">
        <v>778</v>
      </c>
      <c r="E277" s="127" t="s">
        <v>779</v>
      </c>
      <c r="F277" s="127" t="s">
        <v>779</v>
      </c>
      <c r="G277" s="90" t="str">
        <f>VLOOKUP(F277,regions!A$2:C$419,3,FALSE)</f>
        <v>Shire county</v>
      </c>
      <c r="I277" s="157">
        <v>33840</v>
      </c>
      <c r="J277" s="157">
        <v>52100</v>
      </c>
      <c r="K277" s="157">
        <v>540</v>
      </c>
      <c r="L277" s="157">
        <v>384550</v>
      </c>
      <c r="M277" s="157">
        <v>471040</v>
      </c>
      <c r="N277" s="153"/>
    </row>
    <row r="278" spans="2:14" x14ac:dyDescent="0.25">
      <c r="B278" s="126" t="s">
        <v>780</v>
      </c>
      <c r="C278" s="126" t="s">
        <v>781</v>
      </c>
      <c r="D278" s="126" t="s">
        <v>782</v>
      </c>
      <c r="E278" s="127"/>
      <c r="F278" s="126" t="s">
        <v>783</v>
      </c>
      <c r="G278" s="90" t="str">
        <f>VLOOKUP(F278,regions!A$2:C$419,3,FALSE)</f>
        <v>Shire district</v>
      </c>
      <c r="H278" s="90" t="str">
        <f>IFERROR(VLOOKUP(F278,classifications!A$3:C$328,3,FALSE),VLOOKUP(F278,classifications!I$2:K$28,3,FALSE))</f>
        <v>Predominantly Urban</v>
      </c>
      <c r="I278" s="153">
        <v>430</v>
      </c>
      <c r="J278" s="153">
        <v>5230</v>
      </c>
      <c r="K278" s="153">
        <v>10</v>
      </c>
      <c r="L278" s="153">
        <v>33700</v>
      </c>
      <c r="M278" s="153">
        <v>39370</v>
      </c>
      <c r="N278" s="153"/>
    </row>
    <row r="279" spans="2:14" x14ac:dyDescent="0.25">
      <c r="B279" s="126" t="s">
        <v>784</v>
      </c>
      <c r="C279" s="126" t="s">
        <v>785</v>
      </c>
      <c r="D279" s="126" t="s">
        <v>786</v>
      </c>
      <c r="E279" s="127"/>
      <c r="F279" s="126" t="s">
        <v>787</v>
      </c>
      <c r="G279" s="90" t="str">
        <f>VLOOKUP(F279,regions!A$2:C$419,3,FALSE)</f>
        <v>Shire district</v>
      </c>
      <c r="H279" s="90" t="str">
        <f>IFERROR(VLOOKUP(F279,classifications!A$3:C$328,3,FALSE),VLOOKUP(F279,classifications!I$2:K$28,3,FALSE))</f>
        <v>Urban with Significant Rural</v>
      </c>
      <c r="I279" s="153">
        <v>10560</v>
      </c>
      <c r="J279" s="153">
        <v>2760</v>
      </c>
      <c r="K279" s="153">
        <v>0</v>
      </c>
      <c r="L279" s="153">
        <v>49080</v>
      </c>
      <c r="M279" s="153">
        <v>62390</v>
      </c>
      <c r="N279" s="153"/>
    </row>
    <row r="280" spans="2:14" x14ac:dyDescent="0.25">
      <c r="B280" s="126" t="s">
        <v>788</v>
      </c>
      <c r="C280" s="126" t="s">
        <v>789</v>
      </c>
      <c r="D280" s="126" t="s">
        <v>1354</v>
      </c>
      <c r="E280" s="127"/>
      <c r="F280" s="126" t="s">
        <v>791</v>
      </c>
      <c r="G280" s="90" t="str">
        <f>VLOOKUP(F280,regions!A$2:C$419,3,FALSE)</f>
        <v>Shire district</v>
      </c>
      <c r="H280" s="90" t="str">
        <f>IFERROR(VLOOKUP(F280,classifications!A$3:C$328,3,FALSE),VLOOKUP(F280,classifications!I$2:K$28,3,FALSE))</f>
        <v>Urban with Significant Rural</v>
      </c>
      <c r="I280" s="153">
        <v>20</v>
      </c>
      <c r="J280" s="153">
        <v>7640</v>
      </c>
      <c r="K280" s="153">
        <v>50</v>
      </c>
      <c r="L280" s="153">
        <v>51020</v>
      </c>
      <c r="M280" s="153">
        <v>58730</v>
      </c>
      <c r="N280" s="153"/>
    </row>
    <row r="281" spans="2:14" x14ac:dyDescent="0.25">
      <c r="B281" s="126" t="s">
        <v>792</v>
      </c>
      <c r="C281" s="126" t="s">
        <v>793</v>
      </c>
      <c r="D281" s="126" t="s">
        <v>794</v>
      </c>
      <c r="E281" s="127"/>
      <c r="F281" s="126" t="s">
        <v>795</v>
      </c>
      <c r="G281" s="90" t="str">
        <f>VLOOKUP(F281,regions!A$2:C$419,3,FALSE)</f>
        <v>Shire district</v>
      </c>
      <c r="H281" s="90" t="str">
        <f>IFERROR(VLOOKUP(F281,classifications!A$3:C$328,3,FALSE),VLOOKUP(F281,classifications!I$2:K$28,3,FALSE))</f>
        <v>Predominantly Urban</v>
      </c>
      <c r="I281" s="153">
        <v>180</v>
      </c>
      <c r="J281" s="153">
        <v>7170</v>
      </c>
      <c r="K281" s="153">
        <v>270</v>
      </c>
      <c r="L281" s="153">
        <v>33570</v>
      </c>
      <c r="M281" s="153">
        <v>41180</v>
      </c>
      <c r="N281" s="153"/>
    </row>
    <row r="282" spans="2:14" x14ac:dyDescent="0.25">
      <c r="B282" s="126" t="s">
        <v>796</v>
      </c>
      <c r="C282" s="126" t="s">
        <v>797</v>
      </c>
      <c r="D282" s="126" t="s">
        <v>798</v>
      </c>
      <c r="E282" s="127"/>
      <c r="F282" s="126" t="s">
        <v>799</v>
      </c>
      <c r="G282" s="90" t="str">
        <f>VLOOKUP(F282,regions!A$2:C$419,3,FALSE)</f>
        <v>Shire district</v>
      </c>
      <c r="H282" s="90" t="str">
        <f>IFERROR(VLOOKUP(F282,classifications!A$3:C$328,3,FALSE),VLOOKUP(F282,classifications!I$2:K$28,3,FALSE))</f>
        <v>Urban with Significant Rural</v>
      </c>
      <c r="I282" s="153">
        <v>0</v>
      </c>
      <c r="J282" s="153">
        <v>10430</v>
      </c>
      <c r="K282" s="153">
        <v>70</v>
      </c>
      <c r="L282" s="153">
        <v>44850</v>
      </c>
      <c r="M282" s="153">
        <v>55360</v>
      </c>
      <c r="N282" s="153"/>
    </row>
    <row r="283" spans="2:14" x14ac:dyDescent="0.25">
      <c r="B283" s="126" t="s">
        <v>800</v>
      </c>
      <c r="C283" s="126" t="s">
        <v>801</v>
      </c>
      <c r="D283" s="126" t="s">
        <v>1361</v>
      </c>
      <c r="E283" s="127"/>
      <c r="F283" s="126" t="s">
        <v>803</v>
      </c>
      <c r="G283" s="90" t="str">
        <f>VLOOKUP(F283,regions!A$2:C$419,3,FALSE)</f>
        <v>Shire district</v>
      </c>
      <c r="H283" s="90" t="str">
        <f>IFERROR(VLOOKUP(F283,classifications!A$3:C$328,3,FALSE),VLOOKUP(F283,classifications!I$2:K$28,3,FALSE))</f>
        <v>Predominantly Urban</v>
      </c>
      <c r="I283" s="153">
        <v>5160</v>
      </c>
      <c r="J283" s="153">
        <v>2170</v>
      </c>
      <c r="K283" s="153">
        <v>0</v>
      </c>
      <c r="L283" s="153">
        <v>50940</v>
      </c>
      <c r="M283" s="153">
        <v>58270</v>
      </c>
      <c r="N283" s="153"/>
    </row>
    <row r="284" spans="2:14" x14ac:dyDescent="0.25">
      <c r="B284" s="126" t="s">
        <v>804</v>
      </c>
      <c r="C284" s="126" t="s">
        <v>805</v>
      </c>
      <c r="D284" s="126" t="s">
        <v>1355</v>
      </c>
      <c r="E284" s="127"/>
      <c r="F284" s="126" t="s">
        <v>807</v>
      </c>
      <c r="G284" s="90" t="str">
        <f>VLOOKUP(F284,regions!A$2:C$419,3,FALSE)</f>
        <v>Shire district</v>
      </c>
      <c r="H284" s="90" t="str">
        <f>IFERROR(VLOOKUP(F284,classifications!A$3:C$328,3,FALSE),VLOOKUP(F284,classifications!I$2:K$28,3,FALSE))</f>
        <v>Predominantly Urban</v>
      </c>
      <c r="I284" s="153">
        <v>8180</v>
      </c>
      <c r="J284" s="153">
        <v>1990</v>
      </c>
      <c r="K284" s="153">
        <v>50</v>
      </c>
      <c r="L284" s="153">
        <v>25540</v>
      </c>
      <c r="M284" s="153">
        <v>35760</v>
      </c>
      <c r="N284" s="153"/>
    </row>
    <row r="285" spans="2:14" x14ac:dyDescent="0.25">
      <c r="B285" s="126" t="s">
        <v>808</v>
      </c>
      <c r="C285" s="126" t="s">
        <v>809</v>
      </c>
      <c r="D285" s="126" t="s">
        <v>810</v>
      </c>
      <c r="E285" s="127"/>
      <c r="F285" s="126" t="s">
        <v>811</v>
      </c>
      <c r="G285" s="90" t="str">
        <f>VLOOKUP(F285,regions!A$2:C$419,3,FALSE)</f>
        <v>Shire district</v>
      </c>
      <c r="H285" s="90" t="str">
        <f>IFERROR(VLOOKUP(F285,classifications!A$3:C$328,3,FALSE),VLOOKUP(F285,classifications!I$2:K$28,3,FALSE))</f>
        <v>Predominantly Urban</v>
      </c>
      <c r="I285" s="153">
        <v>0</v>
      </c>
      <c r="J285" s="153">
        <v>5240</v>
      </c>
      <c r="K285" s="153">
        <v>0</v>
      </c>
      <c r="L285" s="153">
        <v>31100</v>
      </c>
      <c r="M285" s="153">
        <v>36340</v>
      </c>
      <c r="N285" s="153"/>
    </row>
    <row r="286" spans="2:14" x14ac:dyDescent="0.25">
      <c r="B286" s="126" t="s">
        <v>812</v>
      </c>
      <c r="C286" s="126" t="s">
        <v>813</v>
      </c>
      <c r="D286" s="126" t="s">
        <v>814</v>
      </c>
      <c r="E286" s="127"/>
      <c r="F286" s="126" t="s">
        <v>815</v>
      </c>
      <c r="G286" s="90" t="str">
        <f>VLOOKUP(F286,regions!A$2:C$419,3,FALSE)</f>
        <v>Shire district</v>
      </c>
      <c r="H286" s="90" t="str">
        <f>IFERROR(VLOOKUP(F286,classifications!A$3:C$328,3,FALSE),VLOOKUP(F286,classifications!I$2:K$28,3,FALSE))</f>
        <v>Predominantly Urban</v>
      </c>
      <c r="I286" s="153">
        <v>20</v>
      </c>
      <c r="J286" s="153">
        <v>6320</v>
      </c>
      <c r="K286" s="153">
        <v>50</v>
      </c>
      <c r="L286" s="153">
        <v>31430</v>
      </c>
      <c r="M286" s="153">
        <v>37820</v>
      </c>
      <c r="N286" s="153"/>
    </row>
    <row r="287" spans="2:14" x14ac:dyDescent="0.25">
      <c r="B287" s="126" t="s">
        <v>816</v>
      </c>
      <c r="C287" s="126" t="s">
        <v>817</v>
      </c>
      <c r="D287" s="126" t="s">
        <v>1362</v>
      </c>
      <c r="E287" s="127"/>
      <c r="F287" s="126" t="s">
        <v>819</v>
      </c>
      <c r="G287" s="90" t="str">
        <f>VLOOKUP(F287,regions!A$2:C$419,3,FALSE)</f>
        <v>Shire district</v>
      </c>
      <c r="H287" s="90" t="str">
        <f>IFERROR(VLOOKUP(F287,classifications!A$3:C$328,3,FALSE),VLOOKUP(F287,classifications!I$2:K$28,3,FALSE))</f>
        <v>Predominantly Urban</v>
      </c>
      <c r="I287" s="153">
        <v>9300</v>
      </c>
      <c r="J287" s="153">
        <v>3160</v>
      </c>
      <c r="K287" s="153">
        <v>40</v>
      </c>
      <c r="L287" s="153">
        <v>33320</v>
      </c>
      <c r="M287" s="153">
        <v>45820</v>
      </c>
      <c r="N287" s="153"/>
    </row>
    <row r="288" spans="2:14" x14ac:dyDescent="0.25">
      <c r="I288" s="153"/>
      <c r="J288" s="153"/>
      <c r="K288" s="153"/>
      <c r="L288" s="153"/>
      <c r="M288" s="153"/>
      <c r="N288" s="153"/>
    </row>
    <row r="289" spans="2:14" x14ac:dyDescent="0.25">
      <c r="B289" s="126"/>
      <c r="C289" s="126"/>
      <c r="D289" s="126" t="s">
        <v>820</v>
      </c>
      <c r="E289" s="127" t="s">
        <v>821</v>
      </c>
      <c r="F289" s="127" t="s">
        <v>821</v>
      </c>
      <c r="G289" s="90" t="str">
        <f>VLOOKUP(F289,regions!A$2:C$419,3,FALSE)</f>
        <v>Shire county</v>
      </c>
      <c r="I289" s="157">
        <v>31380</v>
      </c>
      <c r="J289" s="157">
        <v>54840</v>
      </c>
      <c r="K289" s="157">
        <v>2070</v>
      </c>
      <c r="L289" s="157">
        <v>549670</v>
      </c>
      <c r="M289" s="157">
        <v>637960</v>
      </c>
      <c r="N289" s="153"/>
    </row>
    <row r="290" spans="2:14" x14ac:dyDescent="0.25">
      <c r="B290" s="126" t="s">
        <v>822</v>
      </c>
      <c r="C290" s="126" t="s">
        <v>823</v>
      </c>
      <c r="D290" s="126" t="s">
        <v>824</v>
      </c>
      <c r="E290" s="127"/>
      <c r="F290" s="126" t="s">
        <v>825</v>
      </c>
      <c r="G290" s="90" t="str">
        <f>VLOOKUP(F290,regions!A$2:C$419,3,FALSE)</f>
        <v>Shire district</v>
      </c>
      <c r="H290" s="90" t="str">
        <f>IFERROR(VLOOKUP(F290,classifications!A$3:C$328,3,FALSE),VLOOKUP(F290,classifications!I$2:K$28,3,FALSE))</f>
        <v>Urban with Significant Rural</v>
      </c>
      <c r="I290" s="153">
        <v>5070</v>
      </c>
      <c r="J290" s="153">
        <v>2240</v>
      </c>
      <c r="K290" s="153">
        <v>0</v>
      </c>
      <c r="L290" s="153">
        <v>43070</v>
      </c>
      <c r="M290" s="153">
        <v>50380</v>
      </c>
      <c r="N290" s="153"/>
    </row>
    <row r="291" spans="2:14" x14ac:dyDescent="0.25">
      <c r="B291" s="126" t="s">
        <v>826</v>
      </c>
      <c r="C291" s="126" t="s">
        <v>827</v>
      </c>
      <c r="D291" s="126" t="s">
        <v>828</v>
      </c>
      <c r="E291" s="127"/>
      <c r="F291" s="126" t="s">
        <v>829</v>
      </c>
      <c r="G291" s="90" t="str">
        <f>VLOOKUP(F291,regions!A$2:C$419,3,FALSE)</f>
        <v>Shire district</v>
      </c>
      <c r="H291" s="90" t="str">
        <f>IFERROR(VLOOKUP(F291,classifications!A$3:C$328,3,FALSE),VLOOKUP(F291,classifications!I$2:K$28,3,FALSE))</f>
        <v>Predominantly Urban</v>
      </c>
      <c r="I291" s="153">
        <v>5210</v>
      </c>
      <c r="J291" s="153">
        <v>2310</v>
      </c>
      <c r="K291" s="153">
        <v>30</v>
      </c>
      <c r="L291" s="153">
        <v>56940</v>
      </c>
      <c r="M291" s="153">
        <v>64480</v>
      </c>
      <c r="N291" s="153"/>
    </row>
    <row r="292" spans="2:14" x14ac:dyDescent="0.25">
      <c r="B292" s="126" t="s">
        <v>830</v>
      </c>
      <c r="C292" s="126" t="s">
        <v>831</v>
      </c>
      <c r="D292" s="126" t="s">
        <v>832</v>
      </c>
      <c r="E292" s="127"/>
      <c r="F292" s="126" t="s">
        <v>833</v>
      </c>
      <c r="G292" s="90" t="str">
        <f>VLOOKUP(F292,regions!A$2:C$419,3,FALSE)</f>
        <v>Shire district</v>
      </c>
      <c r="H292" s="90" t="str">
        <f>IFERROR(VLOOKUP(F292,classifications!A$3:C$328,3,FALSE),VLOOKUP(F292,classifications!I$2:K$28,3,FALSE))</f>
        <v>Predominantly Urban</v>
      </c>
      <c r="I292" s="153">
        <v>4330</v>
      </c>
      <c r="J292" s="153">
        <v>1640</v>
      </c>
      <c r="K292" s="153">
        <v>130</v>
      </c>
      <c r="L292" s="153">
        <v>35450</v>
      </c>
      <c r="M292" s="153">
        <v>41540</v>
      </c>
      <c r="N292" s="153"/>
    </row>
    <row r="293" spans="2:14" x14ac:dyDescent="0.25">
      <c r="B293" s="126" t="s">
        <v>834</v>
      </c>
      <c r="C293" s="126" t="s">
        <v>835</v>
      </c>
      <c r="D293" s="126" t="s">
        <v>836</v>
      </c>
      <c r="E293" s="127"/>
      <c r="F293" s="126" t="s">
        <v>837</v>
      </c>
      <c r="G293" s="90" t="str">
        <f>VLOOKUP(F293,regions!A$2:C$419,3,FALSE)</f>
        <v>Shire district</v>
      </c>
      <c r="H293" s="90" t="str">
        <f>IFERROR(VLOOKUP(F293,classifications!A$3:C$328,3,FALSE),VLOOKUP(F293,classifications!I$2:K$28,3,FALSE))</f>
        <v>Urban with Significant Rural</v>
      </c>
      <c r="I293" s="153">
        <v>4450</v>
      </c>
      <c r="J293" s="153">
        <v>2360</v>
      </c>
      <c r="K293" s="153">
        <v>230</v>
      </c>
      <c r="L293" s="153">
        <v>44650</v>
      </c>
      <c r="M293" s="153">
        <v>51700</v>
      </c>
      <c r="N293" s="153"/>
    </row>
    <row r="294" spans="2:14" x14ac:dyDescent="0.25">
      <c r="B294" s="126" t="s">
        <v>838</v>
      </c>
      <c r="C294" s="126" t="s">
        <v>839</v>
      </c>
      <c r="D294" s="126" t="s">
        <v>840</v>
      </c>
      <c r="E294" s="127"/>
      <c r="F294" s="126" t="s">
        <v>841</v>
      </c>
      <c r="G294" s="90" t="str">
        <f>VLOOKUP(F294,regions!A$2:C$419,3,FALSE)</f>
        <v>Shire district</v>
      </c>
      <c r="H294" s="90" t="str">
        <f>IFERROR(VLOOKUP(F294,classifications!A$3:C$328,3,FALSE),VLOOKUP(F294,classifications!I$2:K$28,3,FALSE))</f>
        <v>Predominantly Urban</v>
      </c>
      <c r="I294" s="153">
        <v>5800</v>
      </c>
      <c r="J294" s="153">
        <v>1440</v>
      </c>
      <c r="K294" s="153">
        <v>20</v>
      </c>
      <c r="L294" s="153">
        <v>34620</v>
      </c>
      <c r="M294" s="153">
        <v>41880</v>
      </c>
      <c r="N294" s="153"/>
    </row>
    <row r="295" spans="2:14" x14ac:dyDescent="0.25">
      <c r="B295" s="126" t="s">
        <v>842</v>
      </c>
      <c r="C295" s="126" t="s">
        <v>843</v>
      </c>
      <c r="D295" s="126" t="s">
        <v>844</v>
      </c>
      <c r="E295" s="127"/>
      <c r="F295" s="126" t="s">
        <v>845</v>
      </c>
      <c r="G295" s="90" t="str">
        <f>VLOOKUP(F295,regions!A$2:C$419,3,FALSE)</f>
        <v>Shire district</v>
      </c>
      <c r="H295" s="90" t="str">
        <f>IFERROR(VLOOKUP(F295,classifications!A$3:C$328,3,FALSE),VLOOKUP(F295,classifications!I$2:K$28,3,FALSE))</f>
        <v>Urban with Significant Rural</v>
      </c>
      <c r="I295" s="153">
        <v>20</v>
      </c>
      <c r="J295" s="153">
        <v>8370</v>
      </c>
      <c r="K295" s="153">
        <v>680</v>
      </c>
      <c r="L295" s="153">
        <v>57330</v>
      </c>
      <c r="M295" s="153">
        <v>66400</v>
      </c>
      <c r="N295" s="153"/>
    </row>
    <row r="296" spans="2:14" x14ac:dyDescent="0.25">
      <c r="B296" s="126" t="s">
        <v>846</v>
      </c>
      <c r="C296" s="126" t="s">
        <v>847</v>
      </c>
      <c r="D296" s="126" t="s">
        <v>848</v>
      </c>
      <c r="E296" s="127"/>
      <c r="F296" s="126" t="s">
        <v>849</v>
      </c>
      <c r="G296" s="90" t="str">
        <f>VLOOKUP(F296,regions!A$2:C$419,3,FALSE)</f>
        <v>Shire district</v>
      </c>
      <c r="H296" s="90" t="str">
        <f>IFERROR(VLOOKUP(F296,classifications!A$3:C$328,3,FALSE),VLOOKUP(F296,classifications!I$2:K$28,3,FALSE))</f>
        <v>Predominantly Rural</v>
      </c>
      <c r="I296" s="153">
        <v>0</v>
      </c>
      <c r="J296" s="153">
        <v>6530</v>
      </c>
      <c r="K296" s="153">
        <v>40</v>
      </c>
      <c r="L296" s="153">
        <v>41990</v>
      </c>
      <c r="M296" s="153">
        <v>48550</v>
      </c>
      <c r="N296" s="153"/>
    </row>
    <row r="297" spans="2:14" x14ac:dyDescent="0.25">
      <c r="B297" s="126" t="s">
        <v>850</v>
      </c>
      <c r="C297" s="126" t="s">
        <v>851</v>
      </c>
      <c r="D297" s="126" t="s">
        <v>852</v>
      </c>
      <c r="E297" s="127"/>
      <c r="F297" s="126" t="s">
        <v>1875</v>
      </c>
      <c r="G297" s="90" t="str">
        <f>VLOOKUP(F297,regions!A$2:C$419,3,FALSE)</f>
        <v>Shire district</v>
      </c>
      <c r="H297" s="90" t="str">
        <f>IFERROR(VLOOKUP(F297,classifications!A$3:C$328,3,FALSE),VLOOKUP(F297,classifications!I$2:K$28,3,FALSE))</f>
        <v>Urban with Significant Rural</v>
      </c>
      <c r="I297" s="153">
        <v>3430</v>
      </c>
      <c r="J297" s="153">
        <v>1920</v>
      </c>
      <c r="K297" s="153">
        <v>310</v>
      </c>
      <c r="L297" s="153">
        <v>44120</v>
      </c>
      <c r="M297" s="153">
        <v>49780</v>
      </c>
      <c r="N297" s="153"/>
    </row>
    <row r="298" spans="2:14" x14ac:dyDescent="0.25">
      <c r="B298" s="126" t="s">
        <v>853</v>
      </c>
      <c r="C298" s="126" t="s">
        <v>854</v>
      </c>
      <c r="D298" s="126" t="s">
        <v>855</v>
      </c>
      <c r="E298" s="127"/>
      <c r="F298" s="126" t="s">
        <v>856</v>
      </c>
      <c r="G298" s="90" t="str">
        <f>VLOOKUP(F298,regions!A$2:C$419,3,FALSE)</f>
        <v>Shire district</v>
      </c>
      <c r="H298" s="90" t="str">
        <f>IFERROR(VLOOKUP(F298,classifications!A$3:C$328,3,FALSE),VLOOKUP(F298,classifications!I$2:K$28,3,FALSE))</f>
        <v>Predominantly Rural</v>
      </c>
      <c r="I298" s="153">
        <v>0</v>
      </c>
      <c r="J298" s="153">
        <v>8220</v>
      </c>
      <c r="K298" s="153">
        <v>10</v>
      </c>
      <c r="L298" s="153">
        <v>50160</v>
      </c>
      <c r="M298" s="153">
        <v>58390</v>
      </c>
      <c r="N298" s="153"/>
    </row>
    <row r="299" spans="2:14" x14ac:dyDescent="0.25">
      <c r="B299" s="126" t="s">
        <v>857</v>
      </c>
      <c r="C299" s="126" t="s">
        <v>858</v>
      </c>
      <c r="D299" s="126" t="s">
        <v>859</v>
      </c>
      <c r="E299" s="127"/>
      <c r="F299" s="126" t="s">
        <v>860</v>
      </c>
      <c r="G299" s="90" t="str">
        <f>VLOOKUP(F299,regions!A$2:C$419,3,FALSE)</f>
        <v>Shire district</v>
      </c>
      <c r="H299" s="90" t="str">
        <f>IFERROR(VLOOKUP(F299,classifications!A$3:C$328,3,FALSE),VLOOKUP(F299,classifications!I$2:K$28,3,FALSE))</f>
        <v>Predominantly Urban</v>
      </c>
      <c r="I299" s="153">
        <v>3060</v>
      </c>
      <c r="J299" s="153">
        <v>4740</v>
      </c>
      <c r="K299" s="153">
        <v>250</v>
      </c>
      <c r="L299" s="153">
        <v>57280</v>
      </c>
      <c r="M299" s="153">
        <v>65320</v>
      </c>
      <c r="N299" s="153"/>
    </row>
    <row r="300" spans="2:14" x14ac:dyDescent="0.25">
      <c r="B300" s="126" t="s">
        <v>861</v>
      </c>
      <c r="C300" s="126" t="s">
        <v>862</v>
      </c>
      <c r="D300" s="126" t="s">
        <v>863</v>
      </c>
      <c r="E300" s="127"/>
      <c r="F300" s="126" t="s">
        <v>864</v>
      </c>
      <c r="G300" s="90" t="str">
        <f>VLOOKUP(F300,regions!A$2:C$419,3,FALSE)</f>
        <v>Shire district</v>
      </c>
      <c r="H300" s="90" t="str">
        <f>IFERROR(VLOOKUP(F300,classifications!A$3:C$328,3,FALSE),VLOOKUP(F300,classifications!I$2:K$28,3,FALSE))</f>
        <v>Urban with Significant Rural</v>
      </c>
      <c r="I300" s="153">
        <v>0</v>
      </c>
      <c r="J300" s="153">
        <v>7830</v>
      </c>
      <c r="K300" s="153">
        <v>370</v>
      </c>
      <c r="L300" s="153">
        <v>42220</v>
      </c>
      <c r="M300" s="153">
        <v>50420</v>
      </c>
      <c r="N300" s="153"/>
    </row>
    <row r="301" spans="2:14" x14ac:dyDescent="0.25">
      <c r="B301" s="126" t="s">
        <v>865</v>
      </c>
      <c r="C301" s="126" t="s">
        <v>866</v>
      </c>
      <c r="D301" s="126" t="s">
        <v>867</v>
      </c>
      <c r="E301" s="127"/>
      <c r="F301" s="126" t="s">
        <v>868</v>
      </c>
      <c r="G301" s="90" t="str">
        <f>VLOOKUP(F301,regions!A$2:C$419,3,FALSE)</f>
        <v>Shire district</v>
      </c>
      <c r="H301" s="90" t="str">
        <f>IFERROR(VLOOKUP(F301,classifications!A$3:C$328,3,FALSE),VLOOKUP(F301,classifications!I$2:K$28,3,FALSE))</f>
        <v>Urban with Significant Rural</v>
      </c>
      <c r="I301" s="153">
        <v>20</v>
      </c>
      <c r="J301" s="153">
        <v>7230</v>
      </c>
      <c r="K301" s="153">
        <v>20</v>
      </c>
      <c r="L301" s="153">
        <v>41860</v>
      </c>
      <c r="M301" s="153">
        <v>49130</v>
      </c>
      <c r="N301" s="153"/>
    </row>
    <row r="302" spans="2:14" x14ac:dyDescent="0.25">
      <c r="I302" s="153"/>
      <c r="J302" s="153"/>
      <c r="K302" s="153"/>
      <c r="L302" s="153"/>
      <c r="M302" s="153"/>
      <c r="N302" s="153"/>
    </row>
    <row r="303" spans="2:14" x14ac:dyDescent="0.25">
      <c r="B303" s="126"/>
      <c r="C303" s="126"/>
      <c r="D303" s="126" t="s">
        <v>869</v>
      </c>
      <c r="E303" s="127" t="s">
        <v>870</v>
      </c>
      <c r="F303" s="127" t="s">
        <v>870</v>
      </c>
      <c r="G303" s="90" t="str">
        <f>VLOOKUP(F303,regions!A$2:C$419,3,FALSE)</f>
        <v>Shire county</v>
      </c>
      <c r="I303" s="157">
        <v>10340</v>
      </c>
      <c r="J303" s="157">
        <v>53100</v>
      </c>
      <c r="K303" s="157">
        <v>770</v>
      </c>
      <c r="L303" s="157">
        <v>459770</v>
      </c>
      <c r="M303" s="157">
        <v>523990</v>
      </c>
      <c r="N303" s="153"/>
    </row>
    <row r="304" spans="2:14" x14ac:dyDescent="0.25">
      <c r="B304" s="126" t="s">
        <v>871</v>
      </c>
      <c r="C304" s="126" t="s">
        <v>872</v>
      </c>
      <c r="D304" s="126" t="s">
        <v>873</v>
      </c>
      <c r="E304" s="127"/>
      <c r="F304" s="126" t="s">
        <v>874</v>
      </c>
      <c r="G304" s="90" t="str">
        <f>VLOOKUP(F304,regions!A$2:C$419,3,FALSE)</f>
        <v>Shire district</v>
      </c>
      <c r="H304" s="90" t="str">
        <f>IFERROR(VLOOKUP(F304,classifications!A$3:C$328,3,FALSE),VLOOKUP(F304,classifications!I$2:K$28,3,FALSE))</f>
        <v>Predominantly Urban</v>
      </c>
      <c r="I304" s="153">
        <v>0</v>
      </c>
      <c r="J304" s="153">
        <v>5870</v>
      </c>
      <c r="K304" s="153">
        <v>40</v>
      </c>
      <c r="L304" s="153">
        <v>33990</v>
      </c>
      <c r="M304" s="153">
        <v>39890</v>
      </c>
      <c r="N304" s="153"/>
    </row>
    <row r="305" spans="2:14" x14ac:dyDescent="0.25">
      <c r="B305" s="126" t="s">
        <v>875</v>
      </c>
      <c r="C305" s="126" t="s">
        <v>876</v>
      </c>
      <c r="D305" s="126" t="s">
        <v>877</v>
      </c>
      <c r="E305" s="127"/>
      <c r="F305" s="126" t="s">
        <v>878</v>
      </c>
      <c r="G305" s="90" t="str">
        <f>VLOOKUP(F305,regions!A$2:C$419,3,FALSE)</f>
        <v>Shire district</v>
      </c>
      <c r="H305" s="90" t="str">
        <f>IFERROR(VLOOKUP(F305,classifications!A$3:C$328,3,FALSE),VLOOKUP(F305,classifications!I$2:K$28,3,FALSE))</f>
        <v>Urban with Significant Rural</v>
      </c>
      <c r="I305" s="153">
        <v>0</v>
      </c>
      <c r="J305" s="153">
        <v>6180</v>
      </c>
      <c r="K305" s="153">
        <v>70</v>
      </c>
      <c r="L305" s="153">
        <v>41080</v>
      </c>
      <c r="M305" s="153">
        <v>47320</v>
      </c>
      <c r="N305" s="153"/>
    </row>
    <row r="306" spans="2:14" x14ac:dyDescent="0.25">
      <c r="B306" s="126" t="s">
        <v>879</v>
      </c>
      <c r="C306" s="126" t="s">
        <v>880</v>
      </c>
      <c r="D306" s="126" t="s">
        <v>881</v>
      </c>
      <c r="E306" s="127"/>
      <c r="F306" s="126" t="s">
        <v>882</v>
      </c>
      <c r="G306" s="90" t="str">
        <f>VLOOKUP(F306,regions!A$2:C$419,3,FALSE)</f>
        <v>Shire district</v>
      </c>
      <c r="H306" s="90" t="str">
        <f>IFERROR(VLOOKUP(F306,classifications!A$3:C$328,3,FALSE),VLOOKUP(F306,classifications!I$2:K$28,3,FALSE))</f>
        <v>Predominantly Urban</v>
      </c>
      <c r="I306" s="153">
        <v>0</v>
      </c>
      <c r="J306" s="153">
        <v>2380</v>
      </c>
      <c r="K306" s="153">
        <v>250</v>
      </c>
      <c r="L306" s="153">
        <v>34860</v>
      </c>
      <c r="M306" s="153">
        <v>37500</v>
      </c>
      <c r="N306" s="153"/>
    </row>
    <row r="307" spans="2:14" x14ac:dyDescent="0.25">
      <c r="B307" s="126" t="s">
        <v>883</v>
      </c>
      <c r="C307" s="126" t="s">
        <v>884</v>
      </c>
      <c r="D307" s="126" t="s">
        <v>885</v>
      </c>
      <c r="E307" s="127"/>
      <c r="F307" s="126" t="s">
        <v>886</v>
      </c>
      <c r="G307" s="90" t="str">
        <f>VLOOKUP(F307,regions!A$2:C$419,3,FALSE)</f>
        <v>Shire district</v>
      </c>
      <c r="H307" s="90" t="str">
        <f>IFERROR(VLOOKUP(F307,classifications!A$3:C$328,3,FALSE),VLOOKUP(F307,classifications!I$2:K$28,3,FALSE))</f>
        <v>Predominantly Urban</v>
      </c>
      <c r="I307" s="153">
        <v>10</v>
      </c>
      <c r="J307" s="153">
        <v>4890</v>
      </c>
      <c r="K307" s="153">
        <v>0</v>
      </c>
      <c r="L307" s="153">
        <v>31140</v>
      </c>
      <c r="M307" s="153">
        <v>36040</v>
      </c>
      <c r="N307" s="153"/>
    </row>
    <row r="308" spans="2:14" x14ac:dyDescent="0.25">
      <c r="B308" s="126" t="s">
        <v>887</v>
      </c>
      <c r="C308" s="126" t="s">
        <v>888</v>
      </c>
      <c r="D308" s="126" t="s">
        <v>889</v>
      </c>
      <c r="E308" s="127"/>
      <c r="F308" s="126" t="s">
        <v>890</v>
      </c>
      <c r="G308" s="90" t="str">
        <f>VLOOKUP(F308,regions!A$2:C$419,3,FALSE)</f>
        <v>Shire district</v>
      </c>
      <c r="H308" s="90" t="str">
        <f>IFERROR(VLOOKUP(F308,classifications!A$3:C$328,3,FALSE),VLOOKUP(F308,classifications!I$2:K$28,3,FALSE))</f>
        <v>Urban with Significant Rural</v>
      </c>
      <c r="I308" s="153">
        <v>3810</v>
      </c>
      <c r="J308" s="153">
        <v>2150</v>
      </c>
      <c r="K308" s="153">
        <v>120</v>
      </c>
      <c r="L308" s="153">
        <v>54780</v>
      </c>
      <c r="M308" s="153">
        <v>60860</v>
      </c>
      <c r="N308" s="153"/>
    </row>
    <row r="309" spans="2:14" x14ac:dyDescent="0.25">
      <c r="B309" s="126" t="s">
        <v>891</v>
      </c>
      <c r="C309" s="126" t="s">
        <v>892</v>
      </c>
      <c r="D309" s="126" t="s">
        <v>893</v>
      </c>
      <c r="E309" s="127"/>
      <c r="F309" s="126" t="s">
        <v>894</v>
      </c>
      <c r="G309" s="90" t="str">
        <f>VLOOKUP(F309,regions!A$2:C$419,3,FALSE)</f>
        <v>Shire district</v>
      </c>
      <c r="H309" s="90" t="str">
        <f>IFERROR(VLOOKUP(F309,classifications!A$3:C$328,3,FALSE),VLOOKUP(F309,classifications!I$2:K$28,3,FALSE))</f>
        <v>Predominantly Urban</v>
      </c>
      <c r="I309" s="153">
        <v>200</v>
      </c>
      <c r="J309" s="153">
        <v>4460</v>
      </c>
      <c r="K309" s="153">
        <v>0</v>
      </c>
      <c r="L309" s="153">
        <v>34780</v>
      </c>
      <c r="M309" s="153">
        <v>39440</v>
      </c>
      <c r="N309" s="153"/>
    </row>
    <row r="310" spans="2:14" x14ac:dyDescent="0.25">
      <c r="B310" s="126" t="s">
        <v>895</v>
      </c>
      <c r="C310" s="126" t="s">
        <v>896</v>
      </c>
      <c r="D310" s="126" t="s">
        <v>897</v>
      </c>
      <c r="E310" s="127"/>
      <c r="F310" s="126" t="s">
        <v>898</v>
      </c>
      <c r="G310" s="90" t="str">
        <f>VLOOKUP(F310,regions!A$2:C$419,3,FALSE)</f>
        <v>Shire district</v>
      </c>
      <c r="H310" s="90" t="str">
        <f>IFERROR(VLOOKUP(F310,classifications!A$3:C$328,3,FALSE),VLOOKUP(F310,classifications!I$2:K$28,3,FALSE))</f>
        <v>Predominantly Urban</v>
      </c>
      <c r="I310" s="153">
        <v>0</v>
      </c>
      <c r="J310" s="153">
        <v>11180</v>
      </c>
      <c r="K310" s="153">
        <v>140</v>
      </c>
      <c r="L310" s="153">
        <v>49190</v>
      </c>
      <c r="M310" s="153">
        <v>60510</v>
      </c>
      <c r="N310" s="153"/>
    </row>
    <row r="311" spans="2:14" x14ac:dyDescent="0.25">
      <c r="B311" s="126" t="s">
        <v>899</v>
      </c>
      <c r="C311" s="126" t="s">
        <v>900</v>
      </c>
      <c r="D311" s="126" t="s">
        <v>901</v>
      </c>
      <c r="E311" s="127"/>
      <c r="F311" s="126" t="s">
        <v>902</v>
      </c>
      <c r="G311" s="90" t="str">
        <f>VLOOKUP(F311,regions!A$2:C$419,3,FALSE)</f>
        <v>Shire district</v>
      </c>
      <c r="H311" s="90" t="str">
        <f>IFERROR(VLOOKUP(F311,classifications!A$3:C$328,3,FALSE),VLOOKUP(F311,classifications!I$2:K$28,3,FALSE))</f>
        <v>Predominantly Rural</v>
      </c>
      <c r="I311" s="153">
        <v>0</v>
      </c>
      <c r="J311" s="153">
        <v>1820</v>
      </c>
      <c r="K311" s="153">
        <v>150</v>
      </c>
      <c r="L311" s="153">
        <v>23190</v>
      </c>
      <c r="M311" s="153">
        <v>25160</v>
      </c>
      <c r="N311" s="153"/>
    </row>
    <row r="312" spans="2:14" x14ac:dyDescent="0.25">
      <c r="B312" s="126" t="s">
        <v>903</v>
      </c>
      <c r="C312" s="126" t="s">
        <v>904</v>
      </c>
      <c r="D312" s="126" t="s">
        <v>905</v>
      </c>
      <c r="E312" s="127"/>
      <c r="F312" s="126" t="s">
        <v>906</v>
      </c>
      <c r="G312" s="90" t="str">
        <f>VLOOKUP(F312,regions!A$2:C$419,3,FALSE)</f>
        <v>Shire district</v>
      </c>
      <c r="H312" s="90" t="str">
        <f>IFERROR(VLOOKUP(F312,classifications!A$3:C$328,3,FALSE),VLOOKUP(F312,classifications!I$2:K$28,3,FALSE))</f>
        <v>Predominantly Urban</v>
      </c>
      <c r="I312" s="153">
        <v>0</v>
      </c>
      <c r="J312" s="153">
        <v>4540</v>
      </c>
      <c r="K312" s="153">
        <v>0</v>
      </c>
      <c r="L312" s="153">
        <v>26420</v>
      </c>
      <c r="M312" s="153">
        <v>30960</v>
      </c>
      <c r="N312" s="153"/>
    </row>
    <row r="313" spans="2:14" x14ac:dyDescent="0.25">
      <c r="B313" s="126" t="s">
        <v>907</v>
      </c>
      <c r="C313" s="126" t="s">
        <v>908</v>
      </c>
      <c r="D313" s="126" t="s">
        <v>909</v>
      </c>
      <c r="E313" s="127"/>
      <c r="F313" s="126" t="s">
        <v>910</v>
      </c>
      <c r="G313" s="90" t="str">
        <f>VLOOKUP(F313,regions!A$2:C$419,3,FALSE)</f>
        <v>Shire district</v>
      </c>
      <c r="H313" s="90" t="str">
        <f>IFERROR(VLOOKUP(F313,classifications!A$3:C$328,3,FALSE),VLOOKUP(F313,classifications!I$2:K$28,3,FALSE))</f>
        <v>Predominantly Urban</v>
      </c>
      <c r="I313" s="153">
        <v>0</v>
      </c>
      <c r="J313" s="153">
        <v>5000</v>
      </c>
      <c r="K313" s="153">
        <v>0</v>
      </c>
      <c r="L313" s="153">
        <v>42900</v>
      </c>
      <c r="M313" s="153">
        <v>47900</v>
      </c>
      <c r="N313" s="153"/>
    </row>
    <row r="314" spans="2:14" x14ac:dyDescent="0.25">
      <c r="B314" s="126" t="s">
        <v>911</v>
      </c>
      <c r="C314" s="126" t="s">
        <v>912</v>
      </c>
      <c r="D314" s="126" t="s">
        <v>913</v>
      </c>
      <c r="E314" s="127"/>
      <c r="F314" s="126" t="s">
        <v>914</v>
      </c>
      <c r="G314" s="90" t="str">
        <f>VLOOKUP(F314,regions!A$2:C$419,3,FALSE)</f>
        <v>Shire district</v>
      </c>
      <c r="H314" s="90" t="str">
        <f>IFERROR(VLOOKUP(F314,classifications!A$3:C$328,3,FALSE),VLOOKUP(F314,classifications!I$2:K$28,3,FALSE))</f>
        <v>Urban with Significant Rural</v>
      </c>
      <c r="I314" s="153">
        <v>6320</v>
      </c>
      <c r="J314" s="153">
        <v>960</v>
      </c>
      <c r="K314" s="153">
        <v>0</v>
      </c>
      <c r="L314" s="153">
        <v>40920</v>
      </c>
      <c r="M314" s="153">
        <v>48210</v>
      </c>
      <c r="N314" s="153"/>
    </row>
    <row r="315" spans="2:14" x14ac:dyDescent="0.25">
      <c r="B315" s="126" t="s">
        <v>915</v>
      </c>
      <c r="C315" s="126" t="s">
        <v>916</v>
      </c>
      <c r="D315" s="126" t="s">
        <v>917</v>
      </c>
      <c r="E315" s="127"/>
      <c r="F315" s="126" t="s">
        <v>918</v>
      </c>
      <c r="G315" s="90" t="str">
        <f>VLOOKUP(F315,regions!A$2:C$419,3,FALSE)</f>
        <v>Shire district</v>
      </c>
      <c r="H315" s="90" t="str">
        <f>IFERROR(VLOOKUP(F315,classifications!A$3:C$328,3,FALSE),VLOOKUP(F315,classifications!I$2:K$28,3,FALSE))</f>
        <v>Predominantly Rural</v>
      </c>
      <c r="I315" s="153">
        <v>0</v>
      </c>
      <c r="J315" s="153">
        <v>3690</v>
      </c>
      <c r="K315" s="153">
        <v>0</v>
      </c>
      <c r="L315" s="153">
        <v>46510</v>
      </c>
      <c r="M315" s="153">
        <v>50200</v>
      </c>
      <c r="N315" s="153"/>
    </row>
    <row r="316" spans="2:14" x14ac:dyDescent="0.25">
      <c r="I316" s="153"/>
      <c r="J316" s="153"/>
      <c r="K316" s="153"/>
      <c r="L316" s="153"/>
      <c r="M316" s="153"/>
      <c r="N316" s="153"/>
    </row>
    <row r="317" spans="2:14" x14ac:dyDescent="0.25">
      <c r="B317" s="126"/>
      <c r="C317" s="126"/>
      <c r="D317" s="126" t="s">
        <v>919</v>
      </c>
      <c r="E317" s="127" t="s">
        <v>920</v>
      </c>
      <c r="F317" s="127" t="s">
        <v>920</v>
      </c>
      <c r="G317" s="90" t="str">
        <f>VLOOKUP(F317,regions!A$2:C$419,3,FALSE)</f>
        <v>Shire county</v>
      </c>
      <c r="I317" s="157">
        <v>16900</v>
      </c>
      <c r="J317" s="157">
        <v>12780</v>
      </c>
      <c r="K317" s="157">
        <v>10</v>
      </c>
      <c r="L317" s="157">
        <v>249380</v>
      </c>
      <c r="M317" s="157">
        <v>279070</v>
      </c>
      <c r="N317" s="153"/>
    </row>
    <row r="318" spans="2:14" x14ac:dyDescent="0.25">
      <c r="B318" s="126" t="s">
        <v>921</v>
      </c>
      <c r="C318" s="126" t="s">
        <v>922</v>
      </c>
      <c r="D318" s="126" t="s">
        <v>923</v>
      </c>
      <c r="E318" s="127"/>
      <c r="F318" s="126" t="s">
        <v>924</v>
      </c>
      <c r="G318" s="90" t="str">
        <f>VLOOKUP(F318,regions!A$2:C$419,3,FALSE)</f>
        <v>Shire district</v>
      </c>
      <c r="H318" s="90" t="str">
        <f>IFERROR(VLOOKUP(F318,classifications!A$3:C$328,3,FALSE),VLOOKUP(F318,classifications!I$2:K$28,3,FALSE))</f>
        <v>Predominantly Urban</v>
      </c>
      <c r="I318" s="153">
        <v>0</v>
      </c>
      <c r="J318" s="153">
        <v>3040</v>
      </c>
      <c r="K318" s="153">
        <v>0</v>
      </c>
      <c r="L318" s="153">
        <v>36900</v>
      </c>
      <c r="M318" s="153">
        <v>39940</v>
      </c>
      <c r="N318" s="153"/>
    </row>
    <row r="319" spans="2:14" x14ac:dyDescent="0.25">
      <c r="B319" s="126" t="s">
        <v>925</v>
      </c>
      <c r="C319" s="126" t="s">
        <v>926</v>
      </c>
      <c r="D319" s="126" t="s">
        <v>927</v>
      </c>
      <c r="E319" s="127"/>
      <c r="F319" s="126" t="s">
        <v>928</v>
      </c>
      <c r="G319" s="90" t="str">
        <f>VLOOKUP(F319,regions!A$2:C$419,3,FALSE)</f>
        <v>Shire district</v>
      </c>
      <c r="H319" s="90" t="str">
        <f>IFERROR(VLOOKUP(F319,classifications!A$3:C$328,3,FALSE),VLOOKUP(F319,classifications!I$2:K$28,3,FALSE))</f>
        <v>Predominantly Urban</v>
      </c>
      <c r="I319" s="153">
        <v>5850</v>
      </c>
      <c r="J319" s="153">
        <v>2620</v>
      </c>
      <c r="K319" s="153">
        <v>10</v>
      </c>
      <c r="L319" s="153">
        <v>61440</v>
      </c>
      <c r="M319" s="153">
        <v>69920</v>
      </c>
      <c r="N319" s="153"/>
    </row>
    <row r="320" spans="2:14" x14ac:dyDescent="0.25">
      <c r="B320" s="126" t="s">
        <v>929</v>
      </c>
      <c r="C320" s="126" t="s">
        <v>930</v>
      </c>
      <c r="D320" s="126" t="s">
        <v>931</v>
      </c>
      <c r="E320" s="127"/>
      <c r="F320" s="126" t="s">
        <v>932</v>
      </c>
      <c r="G320" s="90" t="str">
        <f>VLOOKUP(F320,regions!A$2:C$419,3,FALSE)</f>
        <v>Shire district</v>
      </c>
      <c r="H320" s="90" t="str">
        <f>IFERROR(VLOOKUP(F320,classifications!A$3:C$328,3,FALSE),VLOOKUP(F320,classifications!I$2:K$28,3,FALSE))</f>
        <v>Predominantly Rural</v>
      </c>
      <c r="I320" s="153">
        <v>0</v>
      </c>
      <c r="J320" s="153">
        <v>2890</v>
      </c>
      <c r="K320" s="153">
        <v>0</v>
      </c>
      <c r="L320" s="153">
        <v>33450</v>
      </c>
      <c r="M320" s="153">
        <v>36340</v>
      </c>
      <c r="N320" s="153"/>
    </row>
    <row r="321" spans="2:14" x14ac:dyDescent="0.25">
      <c r="B321" s="126" t="s">
        <v>933</v>
      </c>
      <c r="C321" s="126" t="s">
        <v>934</v>
      </c>
      <c r="D321" s="126" t="s">
        <v>935</v>
      </c>
      <c r="E321" s="127"/>
      <c r="F321" s="126" t="s">
        <v>936</v>
      </c>
      <c r="G321" s="90" t="str">
        <f>VLOOKUP(F321,regions!A$2:C$419,3,FALSE)</f>
        <v>Shire district</v>
      </c>
      <c r="H321" s="90" t="str">
        <f>IFERROR(VLOOKUP(F321,classifications!A$3:C$328,3,FALSE),VLOOKUP(F321,classifications!I$2:K$28,3,FALSE))</f>
        <v>Predominantly Rural</v>
      </c>
      <c r="I321" s="153">
        <v>3430</v>
      </c>
      <c r="J321" s="153">
        <v>1610</v>
      </c>
      <c r="K321" s="153">
        <v>0</v>
      </c>
      <c r="L321" s="153">
        <v>42250</v>
      </c>
      <c r="M321" s="153">
        <v>47280</v>
      </c>
      <c r="N321" s="153"/>
    </row>
    <row r="322" spans="2:14" x14ac:dyDescent="0.25">
      <c r="B322" s="126" t="s">
        <v>937</v>
      </c>
      <c r="C322" s="126" t="s">
        <v>938</v>
      </c>
      <c r="D322" s="126" t="s">
        <v>939</v>
      </c>
      <c r="E322" s="127"/>
      <c r="F322" s="126" t="s">
        <v>940</v>
      </c>
      <c r="G322" s="90" t="str">
        <f>VLOOKUP(F322,regions!A$2:C$419,3,FALSE)</f>
        <v>Shire district</v>
      </c>
      <c r="H322" s="90" t="str">
        <f>IFERROR(VLOOKUP(F322,classifications!A$3:C$328,3,FALSE),VLOOKUP(F322,classifications!I$2:K$28,3,FALSE))</f>
        <v>Predominantly Rural</v>
      </c>
      <c r="I322" s="153">
        <v>1890</v>
      </c>
      <c r="J322" s="153">
        <v>600</v>
      </c>
      <c r="K322" s="153">
        <v>0</v>
      </c>
      <c r="L322" s="153">
        <v>19850</v>
      </c>
      <c r="M322" s="153">
        <v>22340</v>
      </c>
      <c r="N322" s="153"/>
    </row>
    <row r="323" spans="2:14" x14ac:dyDescent="0.25">
      <c r="B323" s="126" t="s">
        <v>941</v>
      </c>
      <c r="C323" s="126" t="s">
        <v>942</v>
      </c>
      <c r="D323" s="126" t="s">
        <v>943</v>
      </c>
      <c r="E323" s="127"/>
      <c r="F323" s="126" t="s">
        <v>944</v>
      </c>
      <c r="G323" s="90" t="str">
        <f>VLOOKUP(F323,regions!A$2:C$419,3,FALSE)</f>
        <v>Shire district</v>
      </c>
      <c r="H323" s="90" t="str">
        <f>IFERROR(VLOOKUP(F323,classifications!A$3:C$328,3,FALSE),VLOOKUP(F323,classifications!I$2:K$28,3,FALSE))</f>
        <v>Predominantly Rural</v>
      </c>
      <c r="I323" s="153">
        <v>4480</v>
      </c>
      <c r="J323" s="153">
        <v>1490</v>
      </c>
      <c r="K323" s="153">
        <v>0</v>
      </c>
      <c r="L323" s="153">
        <v>34730</v>
      </c>
      <c r="M323" s="153">
        <v>40690</v>
      </c>
      <c r="N323" s="153"/>
    </row>
    <row r="324" spans="2:14" x14ac:dyDescent="0.25">
      <c r="B324" s="126" t="s">
        <v>945</v>
      </c>
      <c r="C324" s="126" t="s">
        <v>946</v>
      </c>
      <c r="D324" s="126" t="s">
        <v>947</v>
      </c>
      <c r="E324" s="127"/>
      <c r="F324" s="126" t="s">
        <v>948</v>
      </c>
      <c r="G324" s="90" t="str">
        <f>VLOOKUP(F324,regions!A$2:C$419,3,FALSE)</f>
        <v>Shire district</v>
      </c>
      <c r="H324" s="90" t="str">
        <f>IFERROR(VLOOKUP(F324,classifications!A$3:C$328,3,FALSE),VLOOKUP(F324,classifications!I$2:K$28,3,FALSE))</f>
        <v>Predominantly Urban</v>
      </c>
      <c r="I324" s="153">
        <v>1260</v>
      </c>
      <c r="J324" s="153">
        <v>530</v>
      </c>
      <c r="K324" s="153">
        <v>0</v>
      </c>
      <c r="L324" s="153">
        <v>20770</v>
      </c>
      <c r="M324" s="153">
        <v>22560</v>
      </c>
      <c r="N324" s="153"/>
    </row>
    <row r="325" spans="2:14" x14ac:dyDescent="0.25">
      <c r="I325" s="153"/>
      <c r="J325" s="153"/>
      <c r="K325" s="153"/>
      <c r="L325" s="153"/>
      <c r="M325" s="153"/>
      <c r="N325" s="153"/>
    </row>
    <row r="326" spans="2:14" x14ac:dyDescent="0.25">
      <c r="B326" s="126"/>
      <c r="C326" s="126"/>
      <c r="D326" s="126" t="s">
        <v>949</v>
      </c>
      <c r="E326" s="127" t="s">
        <v>950</v>
      </c>
      <c r="F326" s="127" t="s">
        <v>950</v>
      </c>
      <c r="G326" s="90" t="str">
        <f>VLOOKUP(F326,regions!A$2:C$419,3,FALSE)</f>
        <v>Shire county</v>
      </c>
      <c r="I326" s="157">
        <v>21930</v>
      </c>
      <c r="J326" s="157">
        <v>22100</v>
      </c>
      <c r="K326" s="157">
        <v>2310</v>
      </c>
      <c r="L326" s="157">
        <v>277830</v>
      </c>
      <c r="M326" s="157">
        <v>324170</v>
      </c>
      <c r="N326" s="153"/>
    </row>
    <row r="327" spans="2:14" x14ac:dyDescent="0.25">
      <c r="B327" s="126" t="s">
        <v>951</v>
      </c>
      <c r="C327" s="126" t="s">
        <v>952</v>
      </c>
      <c r="D327" s="126" t="s">
        <v>953</v>
      </c>
      <c r="E327" s="127"/>
      <c r="F327" s="126" t="s">
        <v>954</v>
      </c>
      <c r="G327" s="90" t="str">
        <f>VLOOKUP(F327,regions!A$2:C$419,3,FALSE)</f>
        <v>Shire district</v>
      </c>
      <c r="H327" s="90" t="str">
        <f>IFERROR(VLOOKUP(F327,classifications!A$3:C$328,3,FALSE),VLOOKUP(F327,classifications!I$2:K$28,3,FALSE))</f>
        <v>Urban with Significant Rural</v>
      </c>
      <c r="I327" s="153">
        <v>0</v>
      </c>
      <c r="J327" s="153">
        <v>5250</v>
      </c>
      <c r="K327" s="153">
        <v>450</v>
      </c>
      <c r="L327" s="153">
        <v>22740</v>
      </c>
      <c r="M327" s="153">
        <v>28440</v>
      </c>
      <c r="N327" s="153"/>
    </row>
    <row r="328" spans="2:14" x14ac:dyDescent="0.25">
      <c r="B328" s="126" t="s">
        <v>955</v>
      </c>
      <c r="C328" s="126" t="s">
        <v>956</v>
      </c>
      <c r="D328" s="126" t="s">
        <v>957</v>
      </c>
      <c r="E328" s="127"/>
      <c r="F328" s="126" t="s">
        <v>958</v>
      </c>
      <c r="G328" s="90" t="str">
        <f>VLOOKUP(F328,regions!A$2:C$419,3,FALSE)</f>
        <v>Shire district</v>
      </c>
      <c r="H328" s="90" t="str">
        <f>IFERROR(VLOOKUP(F328,classifications!A$3:C$328,3,FALSE),VLOOKUP(F328,classifications!I$2:K$28,3,FALSE))</f>
        <v>Predominantly Rural</v>
      </c>
      <c r="I328" s="153">
        <v>0</v>
      </c>
      <c r="J328" s="153">
        <v>6960</v>
      </c>
      <c r="K328" s="153">
        <v>340</v>
      </c>
      <c r="L328" s="153">
        <v>58080</v>
      </c>
      <c r="M328" s="153">
        <v>65370</v>
      </c>
      <c r="N328" s="153"/>
    </row>
    <row r="329" spans="2:14" x14ac:dyDescent="0.25">
      <c r="B329" s="126" t="s">
        <v>959</v>
      </c>
      <c r="C329" s="126" t="s">
        <v>960</v>
      </c>
      <c r="D329" s="126" t="s">
        <v>961</v>
      </c>
      <c r="E329" s="127"/>
      <c r="F329" s="126" t="s">
        <v>962</v>
      </c>
      <c r="G329" s="90" t="str">
        <f>VLOOKUP(F329,regions!A$2:C$419,3,FALSE)</f>
        <v>Shire district</v>
      </c>
      <c r="H329" s="90" t="str">
        <f>IFERROR(VLOOKUP(F329,classifications!A$3:C$328,3,FALSE),VLOOKUP(F329,classifications!I$2:K$28,3,FALSE))</f>
        <v>Predominantly Urban</v>
      </c>
      <c r="I329" s="153">
        <v>7920</v>
      </c>
      <c r="J329" s="153">
        <v>1610</v>
      </c>
      <c r="K329" s="153">
        <v>0</v>
      </c>
      <c r="L329" s="153">
        <v>33450</v>
      </c>
      <c r="M329" s="153">
        <v>42990</v>
      </c>
      <c r="N329" s="153"/>
    </row>
    <row r="330" spans="2:14" x14ac:dyDescent="0.25">
      <c r="B330" s="126" t="s">
        <v>963</v>
      </c>
      <c r="C330" s="126" t="s">
        <v>964</v>
      </c>
      <c r="D330" s="126" t="s">
        <v>965</v>
      </c>
      <c r="E330" s="127"/>
      <c r="F330" s="126" t="s">
        <v>966</v>
      </c>
      <c r="G330" s="90" t="str">
        <f>VLOOKUP(F330,regions!A$2:C$419,3,FALSE)</f>
        <v>Shire district</v>
      </c>
      <c r="H330" s="90" t="str">
        <f>IFERROR(VLOOKUP(F330,classifications!A$3:C$328,3,FALSE),VLOOKUP(F330,classifications!I$2:K$28,3,FALSE))</f>
        <v>Predominantly Rural</v>
      </c>
      <c r="I330" s="153">
        <v>3830</v>
      </c>
      <c r="J330" s="153">
        <v>1040</v>
      </c>
      <c r="K330" s="153">
        <v>1280</v>
      </c>
      <c r="L330" s="153">
        <v>41980</v>
      </c>
      <c r="M330" s="153">
        <v>48120</v>
      </c>
      <c r="N330" s="153"/>
    </row>
    <row r="331" spans="2:14" x14ac:dyDescent="0.25">
      <c r="B331" s="126" t="s">
        <v>967</v>
      </c>
      <c r="C331" s="126" t="s">
        <v>968</v>
      </c>
      <c r="D331" s="126" t="s">
        <v>969</v>
      </c>
      <c r="E331" s="127"/>
      <c r="F331" s="126" t="s">
        <v>970</v>
      </c>
      <c r="G331" s="90" t="str">
        <f>VLOOKUP(F331,regions!A$2:C$419,3,FALSE)</f>
        <v>Shire district</v>
      </c>
      <c r="H331" s="90" t="str">
        <f>IFERROR(VLOOKUP(F331,classifications!A$3:C$328,3,FALSE),VLOOKUP(F331,classifications!I$2:K$28,3,FALSE))</f>
        <v>Predominantly Rural</v>
      </c>
      <c r="I331" s="153">
        <v>3920</v>
      </c>
      <c r="J331" s="153">
        <v>890</v>
      </c>
      <c r="K331" s="153">
        <v>0</v>
      </c>
      <c r="L331" s="153">
        <v>34020</v>
      </c>
      <c r="M331" s="153">
        <v>38830</v>
      </c>
      <c r="N331" s="153"/>
    </row>
    <row r="332" spans="2:14" x14ac:dyDescent="0.25">
      <c r="B332" s="126" t="s">
        <v>971</v>
      </c>
      <c r="C332" s="126" t="s">
        <v>972</v>
      </c>
      <c r="D332" s="126" t="s">
        <v>973</v>
      </c>
      <c r="E332" s="127"/>
      <c r="F332" s="126" t="s">
        <v>974</v>
      </c>
      <c r="G332" s="90" t="str">
        <f>VLOOKUP(F332,regions!A$2:C$419,3,FALSE)</f>
        <v>Shire district</v>
      </c>
      <c r="H332" s="90" t="str">
        <f>IFERROR(VLOOKUP(F332,classifications!A$3:C$328,3,FALSE),VLOOKUP(F332,classifications!I$2:K$28,3,FALSE))</f>
        <v>Predominantly Rural</v>
      </c>
      <c r="I332" s="153">
        <v>6260</v>
      </c>
      <c r="J332" s="153">
        <v>1780</v>
      </c>
      <c r="K332" s="153">
        <v>70</v>
      </c>
      <c r="L332" s="153">
        <v>51900</v>
      </c>
      <c r="M332" s="153">
        <v>60000</v>
      </c>
      <c r="N332" s="153"/>
    </row>
    <row r="333" spans="2:14" x14ac:dyDescent="0.25">
      <c r="B333" s="126" t="s">
        <v>975</v>
      </c>
      <c r="C333" s="126" t="s">
        <v>976</v>
      </c>
      <c r="D333" s="126" t="s">
        <v>977</v>
      </c>
      <c r="E333" s="127"/>
      <c r="F333" s="126" t="s">
        <v>978</v>
      </c>
      <c r="G333" s="90" t="str">
        <f>VLOOKUP(F333,regions!A$2:C$419,3,FALSE)</f>
        <v>Shire district</v>
      </c>
      <c r="H333" s="90" t="str">
        <f>IFERROR(VLOOKUP(F333,classifications!A$3:C$328,3,FALSE),VLOOKUP(F333,classifications!I$2:K$28,3,FALSE))</f>
        <v>Predominantly Rural</v>
      </c>
      <c r="I333" s="153">
        <v>0</v>
      </c>
      <c r="J333" s="153">
        <v>4580</v>
      </c>
      <c r="K333" s="153">
        <v>170</v>
      </c>
      <c r="L333" s="153">
        <v>35670</v>
      </c>
      <c r="M333" s="153">
        <v>40420</v>
      </c>
      <c r="N333" s="153"/>
    </row>
    <row r="334" spans="2:14" x14ac:dyDescent="0.25">
      <c r="I334" s="153"/>
      <c r="J334" s="153"/>
      <c r="K334" s="153"/>
      <c r="L334" s="153"/>
      <c r="M334" s="153"/>
      <c r="N334" s="153"/>
    </row>
    <row r="335" spans="2:14" x14ac:dyDescent="0.25">
      <c r="B335" s="126"/>
      <c r="C335" s="126"/>
      <c r="D335" s="126" t="s">
        <v>979</v>
      </c>
      <c r="E335" s="127" t="s">
        <v>980</v>
      </c>
      <c r="F335" s="127" t="s">
        <v>980</v>
      </c>
      <c r="G335" s="90" t="str">
        <f>VLOOKUP(F335,regions!A$2:C$419,3,FALSE)</f>
        <v>Shire county</v>
      </c>
      <c r="I335" s="157">
        <v>21800</v>
      </c>
      <c r="J335" s="157">
        <v>41590</v>
      </c>
      <c r="K335" s="157">
        <v>1310</v>
      </c>
      <c r="L335" s="157">
        <v>339740</v>
      </c>
      <c r="M335" s="157">
        <v>404430</v>
      </c>
      <c r="N335" s="153"/>
    </row>
    <row r="336" spans="2:14" x14ac:dyDescent="0.25">
      <c r="B336" s="126" t="s">
        <v>981</v>
      </c>
      <c r="C336" s="126" t="s">
        <v>982</v>
      </c>
      <c r="D336" s="126" t="s">
        <v>983</v>
      </c>
      <c r="E336" s="127"/>
      <c r="F336" s="126" t="s">
        <v>984</v>
      </c>
      <c r="G336" s="90" t="str">
        <f>VLOOKUP(F336,regions!A$2:C$419,3,FALSE)</f>
        <v>Shire district</v>
      </c>
      <c r="H336" s="90" t="str">
        <f>IFERROR(VLOOKUP(F336,classifications!A$3:C$328,3,FALSE),VLOOKUP(F336,classifications!I$2:K$28,3,FALSE))</f>
        <v>Predominantly Rural</v>
      </c>
      <c r="I336" s="153">
        <v>10</v>
      </c>
      <c r="J336" s="153">
        <v>8070</v>
      </c>
      <c r="K336" s="153">
        <v>370</v>
      </c>
      <c r="L336" s="153">
        <v>49320</v>
      </c>
      <c r="M336" s="153">
        <v>57770</v>
      </c>
      <c r="N336" s="153"/>
    </row>
    <row r="337" spans="2:14" x14ac:dyDescent="0.25">
      <c r="B337" s="126" t="s">
        <v>985</v>
      </c>
      <c r="C337" s="126" t="s">
        <v>986</v>
      </c>
      <c r="D337" s="126" t="s">
        <v>987</v>
      </c>
      <c r="E337" s="127"/>
      <c r="F337" s="126" t="s">
        <v>988</v>
      </c>
      <c r="G337" s="90" t="str">
        <f>VLOOKUP(F337,regions!A$2:C$419,3,FALSE)</f>
        <v>Shire district</v>
      </c>
      <c r="H337" s="90" t="str">
        <f>IFERROR(VLOOKUP(F337,classifications!A$3:C$328,3,FALSE),VLOOKUP(F337,classifications!I$2:K$28,3,FALSE))</f>
        <v>Urban with Significant Rural</v>
      </c>
      <c r="I337" s="153">
        <v>0</v>
      </c>
      <c r="J337" s="153">
        <v>4800</v>
      </c>
      <c r="K337" s="153">
        <v>140</v>
      </c>
      <c r="L337" s="153">
        <v>50140</v>
      </c>
      <c r="M337" s="153">
        <v>55090</v>
      </c>
      <c r="N337" s="153"/>
    </row>
    <row r="338" spans="2:14" x14ac:dyDescent="0.25">
      <c r="B338" s="126" t="s">
        <v>989</v>
      </c>
      <c r="C338" s="126" t="s">
        <v>990</v>
      </c>
      <c r="D338" s="126" t="s">
        <v>991</v>
      </c>
      <c r="E338" s="127"/>
      <c r="F338" s="126" t="s">
        <v>992</v>
      </c>
      <c r="G338" s="90" t="str">
        <f>VLOOKUP(F338,regions!A$2:C$419,3,FALSE)</f>
        <v>Shire district</v>
      </c>
      <c r="H338" s="90" t="str">
        <f>IFERROR(VLOOKUP(F338,classifications!A$3:C$328,3,FALSE),VLOOKUP(F338,classifications!I$2:K$28,3,FALSE))</f>
        <v>Urban with Significant Rural</v>
      </c>
      <c r="I338" s="153">
        <v>6050</v>
      </c>
      <c r="J338" s="153">
        <v>1690</v>
      </c>
      <c r="K338" s="153">
        <v>20</v>
      </c>
      <c r="L338" s="153">
        <v>36780</v>
      </c>
      <c r="M338" s="153">
        <v>44540</v>
      </c>
      <c r="N338" s="153"/>
    </row>
    <row r="339" spans="2:14" x14ac:dyDescent="0.25">
      <c r="B339" s="126" t="s">
        <v>993</v>
      </c>
      <c r="C339" s="126" t="s">
        <v>994</v>
      </c>
      <c r="D339" s="126" t="s">
        <v>995</v>
      </c>
      <c r="E339" s="127"/>
      <c r="F339" s="126" t="s">
        <v>996</v>
      </c>
      <c r="G339" s="90" t="str">
        <f>VLOOKUP(F339,regions!A$2:C$419,3,FALSE)</f>
        <v>Shire district</v>
      </c>
      <c r="H339" s="90" t="str">
        <f>IFERROR(VLOOKUP(F339,classifications!A$3:C$328,3,FALSE),VLOOKUP(F339,classifications!I$2:K$28,3,FALSE))</f>
        <v>Predominantly Rural</v>
      </c>
      <c r="I339" s="153">
        <v>10</v>
      </c>
      <c r="J339" s="153">
        <v>9500</v>
      </c>
      <c r="K339" s="153">
        <v>740</v>
      </c>
      <c r="L339" s="153">
        <v>64340</v>
      </c>
      <c r="M339" s="153">
        <v>74590</v>
      </c>
      <c r="N339" s="153"/>
    </row>
    <row r="340" spans="2:14" x14ac:dyDescent="0.25">
      <c r="B340" s="126" t="s">
        <v>997</v>
      </c>
      <c r="C340" s="126" t="s">
        <v>998</v>
      </c>
      <c r="D340" s="126" t="s">
        <v>999</v>
      </c>
      <c r="E340" s="127"/>
      <c r="F340" s="126" t="s">
        <v>1000</v>
      </c>
      <c r="G340" s="90" t="str">
        <f>VLOOKUP(F340,regions!A$2:C$419,3,FALSE)</f>
        <v>Shire district</v>
      </c>
      <c r="H340" s="90" t="str">
        <f>IFERROR(VLOOKUP(F340,classifications!A$3:C$328,3,FALSE),VLOOKUP(F340,classifications!I$2:K$28,3,FALSE))</f>
        <v>Predominantly Rural</v>
      </c>
      <c r="I340" s="153">
        <v>0</v>
      </c>
      <c r="J340" s="153">
        <v>6260</v>
      </c>
      <c r="K340" s="153">
        <v>10</v>
      </c>
      <c r="L340" s="153">
        <v>47290</v>
      </c>
      <c r="M340" s="153">
        <v>53560</v>
      </c>
      <c r="N340" s="153"/>
    </row>
    <row r="341" spans="2:14" x14ac:dyDescent="0.25">
      <c r="B341" s="126" t="s">
        <v>1001</v>
      </c>
      <c r="C341" s="126" t="s">
        <v>1002</v>
      </c>
      <c r="D341" s="126" t="s">
        <v>1003</v>
      </c>
      <c r="E341" s="127"/>
      <c r="F341" s="126" t="s">
        <v>1004</v>
      </c>
      <c r="G341" s="90" t="str">
        <f>VLOOKUP(F341,regions!A$2:C$419,3,FALSE)</f>
        <v>Shire district</v>
      </c>
      <c r="H341" s="90" t="str">
        <f>IFERROR(VLOOKUP(F341,classifications!A$3:C$328,3,FALSE),VLOOKUP(F341,classifications!I$2:K$28,3,FALSE))</f>
        <v>Predominantly Urban</v>
      </c>
      <c r="I341" s="153">
        <v>15720</v>
      </c>
      <c r="J341" s="153">
        <v>4860</v>
      </c>
      <c r="K341" s="153">
        <v>0</v>
      </c>
      <c r="L341" s="153">
        <v>43020</v>
      </c>
      <c r="M341" s="153">
        <v>63590</v>
      </c>
      <c r="N341" s="153"/>
    </row>
    <row r="342" spans="2:14" x14ac:dyDescent="0.25">
      <c r="B342" s="126" t="s">
        <v>1005</v>
      </c>
      <c r="C342" s="126" t="s">
        <v>1006</v>
      </c>
      <c r="D342" s="126" t="s">
        <v>1007</v>
      </c>
      <c r="E342" s="127"/>
      <c r="F342" s="126" t="s">
        <v>1008</v>
      </c>
      <c r="G342" s="90" t="str">
        <f>VLOOKUP(F342,regions!A$2:C$419,3,FALSE)</f>
        <v>Shire district</v>
      </c>
      <c r="H342" s="90" t="str">
        <f>IFERROR(VLOOKUP(F342,classifications!A$3:C$328,3,FALSE),VLOOKUP(F342,classifications!I$2:K$28,3,FALSE))</f>
        <v>Predominantly Rural</v>
      </c>
      <c r="I342" s="153">
        <v>10</v>
      </c>
      <c r="J342" s="153">
        <v>6410</v>
      </c>
      <c r="K342" s="153">
        <v>30</v>
      </c>
      <c r="L342" s="153">
        <v>48840</v>
      </c>
      <c r="M342" s="153">
        <v>55290</v>
      </c>
      <c r="N342" s="153"/>
    </row>
    <row r="343" spans="2:14" x14ac:dyDescent="0.25">
      <c r="I343" s="153"/>
      <c r="J343" s="153"/>
      <c r="K343" s="153"/>
      <c r="L343" s="153"/>
      <c r="M343" s="153"/>
      <c r="N343" s="153"/>
    </row>
    <row r="344" spans="2:14" x14ac:dyDescent="0.25">
      <c r="B344" s="126"/>
      <c r="C344" s="126"/>
      <c r="D344" s="126" t="s">
        <v>1009</v>
      </c>
      <c r="E344" s="127" t="s">
        <v>1010</v>
      </c>
      <c r="F344" s="127" t="s">
        <v>1010</v>
      </c>
      <c r="G344" s="90" t="str">
        <f>VLOOKUP(F344,regions!A$2:C$419,3,FALSE)</f>
        <v>Shire county</v>
      </c>
      <c r="I344" s="156">
        <v>20760</v>
      </c>
      <c r="J344" s="156">
        <v>26060</v>
      </c>
      <c r="K344" s="156">
        <v>50</v>
      </c>
      <c r="L344" s="156">
        <v>253330</v>
      </c>
      <c r="M344" s="156">
        <v>300200</v>
      </c>
      <c r="N344" s="153"/>
    </row>
    <row r="345" spans="2:14" x14ac:dyDescent="0.25">
      <c r="B345" s="126" t="s">
        <v>1011</v>
      </c>
      <c r="C345" s="126" t="s">
        <v>1012</v>
      </c>
      <c r="D345" s="126" t="s">
        <v>1013</v>
      </c>
      <c r="E345" s="127"/>
      <c r="F345" s="126" t="s">
        <v>1014</v>
      </c>
      <c r="G345" s="90" t="str">
        <f>VLOOKUP(F345,regions!A$2:C$419,3,FALSE)</f>
        <v>Shire district</v>
      </c>
      <c r="H345" s="90" t="str">
        <f>IFERROR(VLOOKUP(F345,classifications!A$3:C$328,3,FALSE),VLOOKUP(F345,classifications!I$2:K$28,3,FALSE))</f>
        <v>Predominantly Urban</v>
      </c>
      <c r="I345" s="153">
        <v>4850</v>
      </c>
      <c r="J345" s="153">
        <v>930</v>
      </c>
      <c r="K345" s="153">
        <v>0</v>
      </c>
      <c r="L345" s="153">
        <v>20880</v>
      </c>
      <c r="M345" s="153">
        <v>26660</v>
      </c>
      <c r="N345" s="153"/>
    </row>
    <row r="346" spans="2:14" x14ac:dyDescent="0.25">
      <c r="B346" s="126" t="s">
        <v>1015</v>
      </c>
      <c r="C346" s="126" t="s">
        <v>1016</v>
      </c>
      <c r="D346" s="126" t="s">
        <v>1017</v>
      </c>
      <c r="E346" s="127"/>
      <c r="F346" s="126" t="s">
        <v>1018</v>
      </c>
      <c r="G346" s="90" t="str">
        <f>VLOOKUP(F346,regions!A$2:C$419,3,FALSE)</f>
        <v>Shire district</v>
      </c>
      <c r="H346" s="90" t="str">
        <f>IFERROR(VLOOKUP(F346,classifications!A$3:C$328,3,FALSE),VLOOKUP(F346,classifications!I$2:K$28,3,FALSE))</f>
        <v>Predominantly Rural</v>
      </c>
      <c r="I346" s="153">
        <v>0</v>
      </c>
      <c r="J346" s="153">
        <v>4660</v>
      </c>
      <c r="K346" s="153">
        <v>0</v>
      </c>
      <c r="L346" s="153">
        <v>28100</v>
      </c>
      <c r="M346" s="153">
        <v>32760</v>
      </c>
      <c r="N346" s="153"/>
    </row>
    <row r="347" spans="2:14" x14ac:dyDescent="0.25">
      <c r="B347" s="126" t="s">
        <v>1019</v>
      </c>
      <c r="C347" s="126" t="s">
        <v>1020</v>
      </c>
      <c r="D347" s="126" t="s">
        <v>1021</v>
      </c>
      <c r="E347" s="127"/>
      <c r="F347" s="126" t="s">
        <v>1022</v>
      </c>
      <c r="G347" s="90" t="str">
        <f>VLOOKUP(F347,regions!A$2:C$419,3,FALSE)</f>
        <v>Shire district</v>
      </c>
      <c r="H347" s="90" t="str">
        <f>IFERROR(VLOOKUP(F347,classifications!A$3:C$328,3,FALSE),VLOOKUP(F347,classifications!I$2:K$28,3,FALSE))</f>
        <v>Predominantly Rural</v>
      </c>
      <c r="I347" s="153">
        <v>0</v>
      </c>
      <c r="J347" s="153">
        <v>4950</v>
      </c>
      <c r="K347" s="153">
        <v>10</v>
      </c>
      <c r="L347" s="153">
        <v>32550</v>
      </c>
      <c r="M347" s="153">
        <v>37510</v>
      </c>
      <c r="N347" s="153"/>
    </row>
    <row r="348" spans="2:14" x14ac:dyDescent="0.25">
      <c r="B348" s="126" t="s">
        <v>1023</v>
      </c>
      <c r="C348" s="126" t="s">
        <v>1024</v>
      </c>
      <c r="D348" s="126" t="s">
        <v>1025</v>
      </c>
      <c r="E348" s="127"/>
      <c r="F348" s="126" t="s">
        <v>1026</v>
      </c>
      <c r="G348" s="90" t="str">
        <f>VLOOKUP(F348,regions!A$2:C$419,3,FALSE)</f>
        <v>Shire district</v>
      </c>
      <c r="H348" s="90" t="str">
        <f>IFERROR(VLOOKUP(F348,classifications!A$3:C$328,3,FALSE),VLOOKUP(F348,classifications!I$2:K$28,3,FALSE))</f>
        <v>Predominantly Urban</v>
      </c>
      <c r="I348" s="153">
        <v>3800</v>
      </c>
      <c r="J348" s="153">
        <v>1830</v>
      </c>
      <c r="K348" s="153">
        <v>10</v>
      </c>
      <c r="L348" s="153">
        <v>36130</v>
      </c>
      <c r="M348" s="153">
        <v>41780</v>
      </c>
      <c r="N348" s="153"/>
    </row>
    <row r="349" spans="2:14" x14ac:dyDescent="0.25">
      <c r="B349" s="126" t="s">
        <v>1027</v>
      </c>
      <c r="C349" s="126" t="s">
        <v>1028</v>
      </c>
      <c r="D349" s="126" t="s">
        <v>1029</v>
      </c>
      <c r="E349" s="127"/>
      <c r="F349" s="126" t="s">
        <v>1030</v>
      </c>
      <c r="G349" s="90" t="str">
        <f>VLOOKUP(F349,regions!A$2:C$419,3,FALSE)</f>
        <v>Shire district</v>
      </c>
      <c r="H349" s="90" t="str">
        <f>IFERROR(VLOOKUP(F349,classifications!A$3:C$328,3,FALSE),VLOOKUP(F349,classifications!I$2:K$28,3,FALSE))</f>
        <v>Predominantly Urban</v>
      </c>
      <c r="I349" s="153">
        <v>12100</v>
      </c>
      <c r="J349" s="153">
        <v>3930</v>
      </c>
      <c r="K349" s="153">
        <v>20</v>
      </c>
      <c r="L349" s="153">
        <v>75850</v>
      </c>
      <c r="M349" s="153">
        <v>91910</v>
      </c>
      <c r="N349" s="153"/>
    </row>
    <row r="350" spans="2:14" x14ac:dyDescent="0.25">
      <c r="B350" s="126" t="s">
        <v>1031</v>
      </c>
      <c r="C350" s="126" t="s">
        <v>1032</v>
      </c>
      <c r="D350" s="126" t="s">
        <v>1033</v>
      </c>
      <c r="E350" s="127"/>
      <c r="F350" s="126" t="s">
        <v>1034</v>
      </c>
      <c r="G350" s="90" t="str">
        <f>VLOOKUP(F350,regions!A$2:C$419,3,FALSE)</f>
        <v>Shire district</v>
      </c>
      <c r="H350" s="90" t="str">
        <f>IFERROR(VLOOKUP(F350,classifications!A$3:C$328,3,FALSE),VLOOKUP(F350,classifications!I$2:K$28,3,FALSE))</f>
        <v>Predominantly Rural</v>
      </c>
      <c r="I350" s="153">
        <v>0</v>
      </c>
      <c r="J350" s="153">
        <v>3840</v>
      </c>
      <c r="K350" s="153">
        <v>20</v>
      </c>
      <c r="L350" s="153">
        <v>32510</v>
      </c>
      <c r="M350" s="153">
        <v>36370</v>
      </c>
      <c r="N350" s="153"/>
    </row>
    <row r="351" spans="2:14" x14ac:dyDescent="0.25">
      <c r="B351" s="126" t="s">
        <v>1035</v>
      </c>
      <c r="C351" s="126" t="s">
        <v>1036</v>
      </c>
      <c r="D351" s="126" t="s">
        <v>1037</v>
      </c>
      <c r="E351" s="127"/>
      <c r="F351" s="126" t="s">
        <v>1038</v>
      </c>
      <c r="G351" s="90" t="str">
        <f>VLOOKUP(F351,regions!A$2:C$419,3,FALSE)</f>
        <v>Shire district</v>
      </c>
      <c r="H351" s="90" t="str">
        <f>IFERROR(VLOOKUP(F351,classifications!A$3:C$328,3,FALSE),VLOOKUP(F351,classifications!I$2:K$28,3,FALSE))</f>
        <v>Urban with Significant Rural</v>
      </c>
      <c r="I351" s="153">
        <v>0</v>
      </c>
      <c r="J351" s="153">
        <v>5920</v>
      </c>
      <c r="K351" s="153">
        <v>0</v>
      </c>
      <c r="L351" s="153">
        <v>27300</v>
      </c>
      <c r="M351" s="153">
        <v>33220</v>
      </c>
      <c r="N351" s="153"/>
    </row>
    <row r="352" spans="2:14" x14ac:dyDescent="0.25">
      <c r="I352" s="153"/>
      <c r="J352" s="153"/>
      <c r="K352" s="153"/>
      <c r="L352" s="153"/>
      <c r="M352" s="153"/>
      <c r="N352" s="153"/>
    </row>
    <row r="353" spans="2:14" x14ac:dyDescent="0.25">
      <c r="B353" s="126"/>
      <c r="C353" s="126"/>
      <c r="D353" s="126" t="s">
        <v>1542</v>
      </c>
      <c r="E353" s="127" t="s">
        <v>1543</v>
      </c>
      <c r="F353" s="126"/>
      <c r="I353" s="131"/>
      <c r="J353" s="131"/>
      <c r="K353" s="131"/>
      <c r="L353" s="131"/>
      <c r="M353" s="131"/>
      <c r="N353" s="153"/>
    </row>
    <row r="354" spans="2:14" x14ac:dyDescent="0.25">
      <c r="B354" s="126" t="s">
        <v>1544</v>
      </c>
      <c r="C354" s="126" t="s">
        <v>1545</v>
      </c>
      <c r="D354" s="126" t="s">
        <v>1546</v>
      </c>
      <c r="E354" s="127"/>
      <c r="F354" s="126" t="s">
        <v>1547</v>
      </c>
      <c r="G354" s="126"/>
      <c r="H354" s="126"/>
      <c r="I354" s="131"/>
      <c r="J354" s="131"/>
      <c r="K354" s="131"/>
      <c r="L354" s="131"/>
      <c r="M354" s="131"/>
      <c r="N354" s="153"/>
    </row>
    <row r="355" spans="2:14" x14ac:dyDescent="0.25">
      <c r="B355" s="126" t="s">
        <v>1548</v>
      </c>
      <c r="C355" s="126" t="s">
        <v>1549</v>
      </c>
      <c r="D355" s="126" t="s">
        <v>1550</v>
      </c>
      <c r="E355" s="127"/>
      <c r="F355" s="126" t="s">
        <v>1551</v>
      </c>
      <c r="G355" s="126"/>
      <c r="H355" s="126"/>
      <c r="I355" s="131"/>
      <c r="J355" s="131"/>
      <c r="K355" s="131"/>
      <c r="L355" s="131"/>
      <c r="M355" s="131"/>
      <c r="N355" s="153"/>
    </row>
    <row r="356" spans="2:14" x14ac:dyDescent="0.25">
      <c r="B356" s="126" t="s">
        <v>1552</v>
      </c>
      <c r="C356" s="126" t="s">
        <v>1553</v>
      </c>
      <c r="D356" s="126" t="s">
        <v>1554</v>
      </c>
      <c r="E356" s="127"/>
      <c r="F356" s="126" t="s">
        <v>1555</v>
      </c>
      <c r="G356" s="126"/>
      <c r="H356" s="126"/>
      <c r="I356" s="131"/>
      <c r="J356" s="131"/>
      <c r="K356" s="131"/>
      <c r="L356" s="131"/>
      <c r="M356" s="131"/>
      <c r="N356" s="153"/>
    </row>
    <row r="357" spans="2:14" x14ac:dyDescent="0.25">
      <c r="B357" s="126" t="s">
        <v>1556</v>
      </c>
      <c r="C357" s="126" t="s">
        <v>1557</v>
      </c>
      <c r="D357" s="126" t="s">
        <v>1558</v>
      </c>
      <c r="E357" s="127"/>
      <c r="F357" s="126" t="s">
        <v>1559</v>
      </c>
      <c r="G357" s="126"/>
      <c r="H357" s="126"/>
      <c r="I357" s="131"/>
      <c r="J357" s="131"/>
      <c r="K357" s="131"/>
      <c r="L357" s="131"/>
      <c r="M357" s="131"/>
      <c r="N357" s="153"/>
    </row>
    <row r="358" spans="2:14" x14ac:dyDescent="0.25">
      <c r="B358" s="126" t="s">
        <v>1560</v>
      </c>
      <c r="C358" s="126" t="s">
        <v>1561</v>
      </c>
      <c r="D358" s="126" t="s">
        <v>1562</v>
      </c>
      <c r="E358" s="127"/>
      <c r="F358" s="126" t="s">
        <v>1563</v>
      </c>
      <c r="G358" s="126"/>
      <c r="H358" s="126"/>
      <c r="I358" s="131"/>
      <c r="J358" s="131"/>
      <c r="K358" s="131"/>
      <c r="L358" s="131"/>
      <c r="M358" s="131"/>
      <c r="N358" s="153"/>
    </row>
    <row r="359" spans="2:14" x14ac:dyDescent="0.25">
      <c r="B359" s="126" t="s">
        <v>1564</v>
      </c>
      <c r="C359" s="126" t="s">
        <v>1565</v>
      </c>
      <c r="D359" s="126" t="s">
        <v>1566</v>
      </c>
      <c r="E359" s="127"/>
      <c r="F359" s="126" t="s">
        <v>1567</v>
      </c>
      <c r="G359" s="126"/>
      <c r="H359" s="126"/>
      <c r="I359" s="131"/>
      <c r="J359" s="131"/>
      <c r="K359" s="131"/>
      <c r="L359" s="131"/>
      <c r="M359" s="131"/>
      <c r="N359" s="153"/>
    </row>
    <row r="360" spans="2:14" x14ac:dyDescent="0.25">
      <c r="I360" s="153"/>
      <c r="J360" s="153"/>
      <c r="K360" s="153"/>
      <c r="L360" s="153"/>
      <c r="M360" s="153"/>
      <c r="N360" s="153"/>
    </row>
    <row r="361" spans="2:14" x14ac:dyDescent="0.25">
      <c r="B361" s="126"/>
      <c r="C361" s="126"/>
      <c r="D361" s="126" t="s">
        <v>1039</v>
      </c>
      <c r="E361" s="127" t="s">
        <v>1040</v>
      </c>
      <c r="F361" s="127" t="s">
        <v>1040</v>
      </c>
      <c r="G361" s="90" t="str">
        <f>VLOOKUP(F361,regions!A$2:C$419,3,FALSE)</f>
        <v>Shire county</v>
      </c>
      <c r="I361" s="157">
        <v>8680</v>
      </c>
      <c r="J361" s="157">
        <v>21500</v>
      </c>
      <c r="K361" s="157">
        <v>3120</v>
      </c>
      <c r="L361" s="157">
        <v>245890</v>
      </c>
      <c r="M361" s="156">
        <v>279200</v>
      </c>
      <c r="N361" s="153"/>
    </row>
    <row r="362" spans="2:14" x14ac:dyDescent="0.25">
      <c r="B362" s="126" t="s">
        <v>1041</v>
      </c>
      <c r="C362" s="126" t="s">
        <v>1042</v>
      </c>
      <c r="D362" s="126" t="s">
        <v>1043</v>
      </c>
      <c r="E362" s="127"/>
      <c r="F362" s="126" t="s">
        <v>1044</v>
      </c>
      <c r="G362" s="90" t="str">
        <f>VLOOKUP(F362,regions!A$2:C$419,3,FALSE)</f>
        <v>Shire district</v>
      </c>
      <c r="H362" s="90" t="str">
        <f>IFERROR(VLOOKUP(F362,classifications!A$3:C$328,3,FALSE),VLOOKUP(F362,classifications!I$2:K$28,3,FALSE))</f>
        <v>Predominantly Rural</v>
      </c>
      <c r="I362" s="153">
        <v>0</v>
      </c>
      <c r="J362" s="153">
        <v>2390</v>
      </c>
      <c r="K362" s="153">
        <v>20</v>
      </c>
      <c r="L362" s="153">
        <v>24880</v>
      </c>
      <c r="M362" s="153">
        <v>27290</v>
      </c>
      <c r="N362" s="153"/>
    </row>
    <row r="363" spans="2:14" x14ac:dyDescent="0.25">
      <c r="B363" s="126" t="s">
        <v>1045</v>
      </c>
      <c r="C363" s="126" t="s">
        <v>1046</v>
      </c>
      <c r="D363" s="126" t="s">
        <v>1047</v>
      </c>
      <c r="E363" s="127"/>
      <c r="F363" s="126" t="s">
        <v>1048</v>
      </c>
      <c r="G363" s="90" t="str">
        <f>VLOOKUP(F363,regions!A$2:C$419,3,FALSE)</f>
        <v>Shire district</v>
      </c>
      <c r="H363" s="90" t="str">
        <f>IFERROR(VLOOKUP(F363,classifications!A$3:C$328,3,FALSE),VLOOKUP(F363,classifications!I$2:K$28,3,FALSE))</f>
        <v>Predominantly Rural</v>
      </c>
      <c r="I363" s="153">
        <v>0</v>
      </c>
      <c r="J363" s="153">
        <v>5040</v>
      </c>
      <c r="K363" s="153">
        <v>850</v>
      </c>
      <c r="L363" s="153">
        <v>34150</v>
      </c>
      <c r="M363" s="153">
        <v>40040</v>
      </c>
      <c r="N363" s="153"/>
    </row>
    <row r="364" spans="2:14" x14ac:dyDescent="0.25">
      <c r="B364" s="126" t="s">
        <v>1049</v>
      </c>
      <c r="C364" s="126" t="s">
        <v>1050</v>
      </c>
      <c r="D364" s="126" t="s">
        <v>1051</v>
      </c>
      <c r="E364" s="127"/>
      <c r="F364" s="126" t="s">
        <v>1052</v>
      </c>
      <c r="G364" s="90" t="str">
        <f>VLOOKUP(F364,regions!A$2:C$419,3,FALSE)</f>
        <v>Shire district</v>
      </c>
      <c r="H364" s="90" t="str">
        <f>IFERROR(VLOOKUP(F364,classifications!A$3:C$328,3,FALSE),VLOOKUP(F364,classifications!I$2:K$28,3,FALSE))</f>
        <v>Urban with Significant Rural</v>
      </c>
      <c r="I364" s="153">
        <v>3930</v>
      </c>
      <c r="J364" s="153">
        <v>2600</v>
      </c>
      <c r="K364" s="153">
        <v>660</v>
      </c>
      <c r="L364" s="153">
        <v>63420</v>
      </c>
      <c r="M364" s="153">
        <v>70600</v>
      </c>
      <c r="N364" s="153"/>
    </row>
    <row r="365" spans="2:14" x14ac:dyDescent="0.25">
      <c r="B365" s="126" t="s">
        <v>1053</v>
      </c>
      <c r="C365" s="126" t="s">
        <v>1054</v>
      </c>
      <c r="D365" s="126" t="s">
        <v>1055</v>
      </c>
      <c r="E365" s="127"/>
      <c r="F365" s="126" t="s">
        <v>1056</v>
      </c>
      <c r="G365" s="90" t="str">
        <f>VLOOKUP(F365,regions!A$2:C$419,3,FALSE)</f>
        <v>Shire district</v>
      </c>
      <c r="H365" s="90" t="str">
        <f>IFERROR(VLOOKUP(F365,classifications!A$3:C$328,3,FALSE),VLOOKUP(F365,classifications!I$2:K$28,3,FALSE))</f>
        <v>Predominantly Rural</v>
      </c>
      <c r="I365" s="153">
        <v>1590</v>
      </c>
      <c r="J365" s="153">
        <v>700</v>
      </c>
      <c r="K365" s="153">
        <v>1590</v>
      </c>
      <c r="L365" s="153">
        <v>19120</v>
      </c>
      <c r="M365" s="153">
        <v>22990</v>
      </c>
      <c r="N365" s="153"/>
    </row>
    <row r="366" spans="2:14" x14ac:dyDescent="0.25">
      <c r="B366" s="126" t="s">
        <v>1057</v>
      </c>
      <c r="C366" s="126" t="s">
        <v>1058</v>
      </c>
      <c r="D366" s="126" t="s">
        <v>1059</v>
      </c>
      <c r="E366" s="127"/>
      <c r="F366" s="126" t="s">
        <v>1060</v>
      </c>
      <c r="G366" s="90" t="str">
        <f>VLOOKUP(F366,regions!A$2:C$419,3,FALSE)</f>
        <v>Shire district</v>
      </c>
      <c r="H366" s="90" t="str">
        <f>IFERROR(VLOOKUP(F366,classifications!A$3:C$328,3,FALSE),VLOOKUP(F366,classifications!I$2:K$28,3,FALSE))</f>
        <v>Predominantly Rural</v>
      </c>
      <c r="I366" s="153">
        <v>0</v>
      </c>
      <c r="J366" s="153">
        <v>3040</v>
      </c>
      <c r="K366" s="153">
        <v>0</v>
      </c>
      <c r="L366" s="153">
        <v>21930</v>
      </c>
      <c r="M366" s="153">
        <v>24980</v>
      </c>
      <c r="N366" s="153"/>
    </row>
    <row r="367" spans="2:14" x14ac:dyDescent="0.25">
      <c r="B367" s="126" t="s">
        <v>1061</v>
      </c>
      <c r="C367" s="126" t="s">
        <v>1062</v>
      </c>
      <c r="D367" s="126" t="s">
        <v>1063</v>
      </c>
      <c r="E367" s="127"/>
      <c r="F367" s="126" t="s">
        <v>1064</v>
      </c>
      <c r="G367" s="90" t="str">
        <f>VLOOKUP(F367,regions!A$2:C$419,3,FALSE)</f>
        <v>Shire district</v>
      </c>
      <c r="H367" s="90" t="str">
        <f>IFERROR(VLOOKUP(F367,classifications!A$3:C$328,3,FALSE),VLOOKUP(F367,classifications!I$2:K$28,3,FALSE))</f>
        <v>Urban with Significant Rural</v>
      </c>
      <c r="I367" s="153">
        <v>0</v>
      </c>
      <c r="J367" s="153">
        <v>6380</v>
      </c>
      <c r="K367" s="153">
        <v>10</v>
      </c>
      <c r="L367" s="153">
        <v>50330</v>
      </c>
      <c r="M367" s="153">
        <v>56710</v>
      </c>
      <c r="N367" s="153"/>
    </row>
    <row r="368" spans="2:14" x14ac:dyDescent="0.25">
      <c r="B368" s="126" t="s">
        <v>1065</v>
      </c>
      <c r="C368" s="126" t="s">
        <v>1066</v>
      </c>
      <c r="D368" s="126" t="s">
        <v>1067</v>
      </c>
      <c r="E368" s="127"/>
      <c r="F368" s="126" t="s">
        <v>1068</v>
      </c>
      <c r="G368" s="90" t="str">
        <f>VLOOKUP(F368,regions!A$2:C$419,3,FALSE)</f>
        <v>Shire district</v>
      </c>
      <c r="H368" s="90" t="str">
        <f>IFERROR(VLOOKUP(F368,classifications!A$3:C$328,3,FALSE),VLOOKUP(F368,classifications!I$2:K$28,3,FALSE))</f>
        <v>Predominantly Rural</v>
      </c>
      <c r="I368" s="153">
        <v>3170</v>
      </c>
      <c r="J368" s="153">
        <v>1370</v>
      </c>
      <c r="K368" s="153">
        <v>0</v>
      </c>
      <c r="L368" s="153">
        <v>32070</v>
      </c>
      <c r="M368" s="153">
        <v>36600</v>
      </c>
      <c r="N368" s="153"/>
    </row>
    <row r="369" spans="2:14" x14ac:dyDescent="0.25">
      <c r="I369" s="153"/>
      <c r="J369" s="153"/>
      <c r="K369" s="153"/>
      <c r="L369" s="153"/>
      <c r="M369" s="153"/>
      <c r="N369" s="153"/>
    </row>
    <row r="370" spans="2:14" x14ac:dyDescent="0.25">
      <c r="B370" s="126"/>
      <c r="C370" s="126"/>
      <c r="D370" s="126" t="s">
        <v>1069</v>
      </c>
      <c r="E370" s="127" t="s">
        <v>1070</v>
      </c>
      <c r="F370" s="127" t="s">
        <v>1070</v>
      </c>
      <c r="G370" s="90" t="str">
        <f>VLOOKUP(F370,regions!A$2:C$419,3,FALSE)</f>
        <v>Shire county</v>
      </c>
      <c r="I370" s="156">
        <v>30880</v>
      </c>
      <c r="J370" s="156">
        <v>17610</v>
      </c>
      <c r="K370" s="156">
        <v>1160</v>
      </c>
      <c r="L370" s="156">
        <v>299180</v>
      </c>
      <c r="M370" s="156">
        <v>348830</v>
      </c>
      <c r="N370" s="153"/>
    </row>
    <row r="371" spans="2:14" x14ac:dyDescent="0.25">
      <c r="B371" s="126" t="s">
        <v>1071</v>
      </c>
      <c r="C371" s="126" t="s">
        <v>1072</v>
      </c>
      <c r="D371" s="126" t="s">
        <v>1073</v>
      </c>
      <c r="E371" s="127"/>
      <c r="F371" s="126" t="s">
        <v>1074</v>
      </c>
      <c r="G371" s="90" t="str">
        <f>VLOOKUP(F371,regions!A$2:C$419,3,FALSE)</f>
        <v>Shire district</v>
      </c>
      <c r="H371" s="90" t="str">
        <f>IFERROR(VLOOKUP(F371,classifications!A$3:C$328,3,FALSE),VLOOKUP(F371,classifications!I$2:K$28,3,FALSE))</f>
        <v>Predominantly Urban</v>
      </c>
      <c r="I371" s="153">
        <v>6950</v>
      </c>
      <c r="J371" s="153">
        <v>1820</v>
      </c>
      <c r="K371" s="153">
        <v>0</v>
      </c>
      <c r="L371" s="153">
        <v>44440</v>
      </c>
      <c r="M371" s="153">
        <v>53210</v>
      </c>
      <c r="N371" s="153"/>
    </row>
    <row r="372" spans="2:14" x14ac:dyDescent="0.25">
      <c r="B372" s="126" t="s">
        <v>1075</v>
      </c>
      <c r="C372" s="126" t="s">
        <v>1076</v>
      </c>
      <c r="D372" s="126" t="s">
        <v>1077</v>
      </c>
      <c r="E372" s="127"/>
      <c r="F372" s="126" t="s">
        <v>1078</v>
      </c>
      <c r="G372" s="90" t="str">
        <f>VLOOKUP(F372,regions!A$2:C$419,3,FALSE)</f>
        <v>Shire district</v>
      </c>
      <c r="H372" s="90" t="str">
        <f>IFERROR(VLOOKUP(F372,classifications!A$3:C$328,3,FALSE),VLOOKUP(F372,classifications!I$2:K$28,3,FALSE))</f>
        <v>Predominantly Rural</v>
      </c>
      <c r="I372" s="153">
        <v>6930</v>
      </c>
      <c r="J372" s="153">
        <v>1210</v>
      </c>
      <c r="K372" s="153">
        <v>190</v>
      </c>
      <c r="L372" s="153">
        <v>41360</v>
      </c>
      <c r="M372" s="153">
        <v>49690</v>
      </c>
      <c r="N372" s="153"/>
    </row>
    <row r="373" spans="2:14" x14ac:dyDescent="0.25">
      <c r="B373" s="126" t="s">
        <v>1079</v>
      </c>
      <c r="C373" s="126" t="s">
        <v>1080</v>
      </c>
      <c r="D373" s="126" t="s">
        <v>1081</v>
      </c>
      <c r="E373" s="127"/>
      <c r="F373" s="126" t="s">
        <v>1082</v>
      </c>
      <c r="G373" s="90" t="str">
        <f>VLOOKUP(F373,regions!A$2:C$419,3,FALSE)</f>
        <v>Shire district</v>
      </c>
      <c r="H373" s="90" t="str">
        <f>IFERROR(VLOOKUP(F373,classifications!A$3:C$328,3,FALSE),VLOOKUP(F373,classifications!I$2:K$28,3,FALSE))</f>
        <v>Predominantly Urban</v>
      </c>
      <c r="I373" s="153">
        <v>4650</v>
      </c>
      <c r="J373" s="153">
        <v>1180</v>
      </c>
      <c r="K373" s="153">
        <v>850</v>
      </c>
      <c r="L373" s="153">
        <v>42130</v>
      </c>
      <c r="M373" s="153">
        <v>48810</v>
      </c>
      <c r="N373" s="153"/>
    </row>
    <row r="374" spans="2:14" x14ac:dyDescent="0.25">
      <c r="B374" s="126" t="s">
        <v>1083</v>
      </c>
      <c r="C374" s="126" t="s">
        <v>1084</v>
      </c>
      <c r="D374" s="126" t="s">
        <v>1085</v>
      </c>
      <c r="E374" s="127"/>
      <c r="F374" s="126" t="s">
        <v>1086</v>
      </c>
      <c r="G374" s="90" t="str">
        <f>VLOOKUP(F374,regions!A$2:C$419,3,FALSE)</f>
        <v>Shire district</v>
      </c>
      <c r="H374" s="90" t="str">
        <f>IFERROR(VLOOKUP(F374,classifications!A$3:C$328,3,FALSE),VLOOKUP(F374,classifications!I$2:K$28,3,FALSE))</f>
        <v>Predominantly Urban</v>
      </c>
      <c r="I374" s="153">
        <v>220</v>
      </c>
      <c r="J374" s="153">
        <v>5030</v>
      </c>
      <c r="K374" s="153">
        <v>0</v>
      </c>
      <c r="L374" s="153">
        <v>45890</v>
      </c>
      <c r="M374" s="153">
        <v>51140</v>
      </c>
      <c r="N374" s="153"/>
    </row>
    <row r="375" spans="2:14" x14ac:dyDescent="0.25">
      <c r="B375" s="126" t="s">
        <v>1087</v>
      </c>
      <c r="C375" s="126" t="s">
        <v>1088</v>
      </c>
      <c r="D375" s="126" t="s">
        <v>1089</v>
      </c>
      <c r="E375" s="127"/>
      <c r="F375" s="126" t="s">
        <v>1090</v>
      </c>
      <c r="G375" s="90" t="str">
        <f>VLOOKUP(F375,regions!A$2:C$419,3,FALSE)</f>
        <v>Shire district</v>
      </c>
      <c r="H375" s="90" t="str">
        <f>IFERROR(VLOOKUP(F375,classifications!A$3:C$328,3,FALSE),VLOOKUP(F375,classifications!I$2:K$28,3,FALSE))</f>
        <v>Predominantly Urban</v>
      </c>
      <c r="I375" s="153">
        <v>6660</v>
      </c>
      <c r="J375" s="153">
        <v>2280</v>
      </c>
      <c r="K375" s="153">
        <v>0</v>
      </c>
      <c r="L375" s="153">
        <v>38170</v>
      </c>
      <c r="M375" s="153">
        <v>47110</v>
      </c>
      <c r="N375" s="153"/>
    </row>
    <row r="376" spans="2:14" x14ac:dyDescent="0.25">
      <c r="B376" s="126" t="s">
        <v>1091</v>
      </c>
      <c r="C376" s="126" t="s">
        <v>1092</v>
      </c>
      <c r="D376" s="126" t="s">
        <v>1093</v>
      </c>
      <c r="E376" s="127"/>
      <c r="F376" s="126" t="s">
        <v>1094</v>
      </c>
      <c r="G376" s="90" t="str">
        <f>VLOOKUP(F376,regions!A$2:C$419,3,FALSE)</f>
        <v>Shire district</v>
      </c>
      <c r="H376" s="90" t="str">
        <f>IFERROR(VLOOKUP(F376,classifications!A$3:C$328,3,FALSE),VLOOKUP(F376,classifications!I$2:K$28,3,FALSE))</f>
        <v>Predominantly Rural</v>
      </c>
      <c r="I376" s="153">
        <v>5480</v>
      </c>
      <c r="J376" s="153">
        <v>2060</v>
      </c>
      <c r="K376" s="153">
        <v>50</v>
      </c>
      <c r="L376" s="153">
        <v>43650</v>
      </c>
      <c r="M376" s="153">
        <v>51230</v>
      </c>
      <c r="N376" s="153"/>
    </row>
    <row r="377" spans="2:14" x14ac:dyDescent="0.25">
      <c r="B377" s="126" t="s">
        <v>1095</v>
      </c>
      <c r="C377" s="126" t="s">
        <v>1096</v>
      </c>
      <c r="D377" s="126" t="s">
        <v>1097</v>
      </c>
      <c r="E377" s="127"/>
      <c r="F377" s="126" t="s">
        <v>1098</v>
      </c>
      <c r="G377" s="90" t="str">
        <f>VLOOKUP(F377,regions!A$2:C$419,3,FALSE)</f>
        <v>Shire district</v>
      </c>
      <c r="H377" s="90" t="str">
        <f>IFERROR(VLOOKUP(F377,classifications!A$3:C$328,3,FALSE),VLOOKUP(F377,classifications!I$2:K$28,3,FALSE))</f>
        <v>Predominantly Rural</v>
      </c>
      <c r="I377" s="153">
        <v>0</v>
      </c>
      <c r="J377" s="153">
        <v>4030</v>
      </c>
      <c r="K377" s="153">
        <v>60</v>
      </c>
      <c r="L377" s="153">
        <v>43550</v>
      </c>
      <c r="M377" s="153">
        <v>47640</v>
      </c>
      <c r="N377" s="153"/>
    </row>
    <row r="378" spans="2:14" x14ac:dyDescent="0.25">
      <c r="I378" s="153"/>
      <c r="J378" s="153"/>
      <c r="K378" s="153"/>
      <c r="L378" s="153"/>
      <c r="M378" s="153"/>
      <c r="N378" s="153"/>
    </row>
    <row r="379" spans="2:14" x14ac:dyDescent="0.25">
      <c r="B379" s="126"/>
      <c r="C379" s="126"/>
      <c r="D379" s="126" t="s">
        <v>1099</v>
      </c>
      <c r="E379" s="127" t="s">
        <v>1100</v>
      </c>
      <c r="F379" s="127" t="s">
        <v>1100</v>
      </c>
      <c r="G379" s="90" t="str">
        <f>VLOOKUP(F379,regions!A$2:C$419,3,FALSE)</f>
        <v>Shire county</v>
      </c>
      <c r="I379" s="156">
        <v>7890</v>
      </c>
      <c r="J379" s="156">
        <v>30580</v>
      </c>
      <c r="K379" s="156">
        <v>3960</v>
      </c>
      <c r="L379" s="156">
        <v>228880</v>
      </c>
      <c r="M379" s="156">
        <v>271310</v>
      </c>
      <c r="N379" s="153"/>
    </row>
    <row r="380" spans="2:14" x14ac:dyDescent="0.25">
      <c r="B380" s="126" t="s">
        <v>1101</v>
      </c>
      <c r="C380" s="126" t="s">
        <v>1102</v>
      </c>
      <c r="D380" s="126" t="s">
        <v>1103</v>
      </c>
      <c r="E380" s="127"/>
      <c r="F380" s="126" t="s">
        <v>1104</v>
      </c>
      <c r="G380" s="90" t="str">
        <f>VLOOKUP(F380,regions!A$2:C$419,3,FALSE)</f>
        <v>Shire district</v>
      </c>
      <c r="H380" s="90" t="str">
        <f>IFERROR(VLOOKUP(F380,classifications!A$3:C$328,3,FALSE),VLOOKUP(F380,classifications!I$2:K$28,3,FALSE))</f>
        <v>Urban with Significant Rural</v>
      </c>
      <c r="I380" s="153">
        <v>160</v>
      </c>
      <c r="J380" s="153">
        <v>7110</v>
      </c>
      <c r="K380" s="153">
        <v>330</v>
      </c>
      <c r="L380" s="153">
        <v>51780</v>
      </c>
      <c r="M380" s="153">
        <v>59370</v>
      </c>
      <c r="N380" s="153"/>
    </row>
    <row r="381" spans="2:14" x14ac:dyDescent="0.25">
      <c r="B381" s="126" t="s">
        <v>1105</v>
      </c>
      <c r="C381" s="126" t="s">
        <v>1106</v>
      </c>
      <c r="D381" s="126" t="s">
        <v>1107</v>
      </c>
      <c r="E381" s="127"/>
      <c r="F381" s="126" t="s">
        <v>1108</v>
      </c>
      <c r="G381" s="90" t="str">
        <f>VLOOKUP(F381,regions!A$2:C$419,3,FALSE)</f>
        <v>Shire district</v>
      </c>
      <c r="H381" s="90" t="str">
        <f>IFERROR(VLOOKUP(F381,classifications!A$3:C$328,3,FALSE),VLOOKUP(F381,classifications!I$2:K$28,3,FALSE))</f>
        <v>Predominantly Urban</v>
      </c>
      <c r="I381" s="153">
        <v>7630</v>
      </c>
      <c r="J381" s="153">
        <v>5070</v>
      </c>
      <c r="K381" s="153">
        <v>690</v>
      </c>
      <c r="L381" s="153">
        <v>44100</v>
      </c>
      <c r="M381" s="153">
        <v>57480</v>
      </c>
      <c r="N381" s="153"/>
    </row>
    <row r="382" spans="2:14" x14ac:dyDescent="0.25">
      <c r="B382" s="126" t="s">
        <v>1109</v>
      </c>
      <c r="C382" s="126" t="s">
        <v>1110</v>
      </c>
      <c r="D382" s="126" t="s">
        <v>1111</v>
      </c>
      <c r="E382" s="127"/>
      <c r="F382" s="126" t="s">
        <v>1112</v>
      </c>
      <c r="G382" s="90" t="str">
        <f>VLOOKUP(F382,regions!A$2:C$419,3,FALSE)</f>
        <v>Shire district</v>
      </c>
      <c r="H382" s="90" t="str">
        <f>IFERROR(VLOOKUP(F382,classifications!A$3:C$328,3,FALSE),VLOOKUP(F382,classifications!I$2:K$28,3,FALSE))</f>
        <v>Predominantly Rural</v>
      </c>
      <c r="I382" s="153">
        <v>0</v>
      </c>
      <c r="J382" s="153">
        <v>6450</v>
      </c>
      <c r="K382" s="153">
        <v>720</v>
      </c>
      <c r="L382" s="153">
        <v>49960</v>
      </c>
      <c r="M382" s="153">
        <v>57120</v>
      </c>
      <c r="N382" s="153"/>
    </row>
    <row r="383" spans="2:14" x14ac:dyDescent="0.25">
      <c r="B383" s="126" t="s">
        <v>1113</v>
      </c>
      <c r="C383" s="126" t="s">
        <v>1114</v>
      </c>
      <c r="D383" s="126" t="s">
        <v>1115</v>
      </c>
      <c r="E383" s="127"/>
      <c r="F383" s="126" t="s">
        <v>1116</v>
      </c>
      <c r="G383" s="90" t="str">
        <f>VLOOKUP(F383,regions!A$2:C$419,3,FALSE)</f>
        <v>Shire district</v>
      </c>
      <c r="H383" s="90" t="str">
        <f>IFERROR(VLOOKUP(F383,classifications!A$3:C$328,3,FALSE),VLOOKUP(F383,classifications!I$2:K$28,3,FALSE))</f>
        <v>Predominantly Rural</v>
      </c>
      <c r="I383" s="153">
        <v>110</v>
      </c>
      <c r="J383" s="153">
        <v>6460</v>
      </c>
      <c r="K383" s="153">
        <v>1320</v>
      </c>
      <c r="L383" s="153">
        <v>43510</v>
      </c>
      <c r="M383" s="153">
        <v>51400</v>
      </c>
      <c r="N383" s="153"/>
    </row>
    <row r="384" spans="2:14" x14ac:dyDescent="0.25">
      <c r="B384" s="126" t="s">
        <v>1117</v>
      </c>
      <c r="C384" s="126" t="s">
        <v>1118</v>
      </c>
      <c r="D384" s="126" t="s">
        <v>1119</v>
      </c>
      <c r="E384" s="127"/>
      <c r="F384" s="126" t="s">
        <v>1120</v>
      </c>
      <c r="G384" s="90" t="str">
        <f>VLOOKUP(F384,regions!A$2:C$419,3,FALSE)</f>
        <v>Shire district</v>
      </c>
      <c r="H384" s="90" t="str">
        <f>IFERROR(VLOOKUP(F384,classifications!A$3:C$328,3,FALSE),VLOOKUP(F384,classifications!I$2:K$28,3,FALSE))</f>
        <v>Predominantly Rural</v>
      </c>
      <c r="I384" s="153">
        <v>0</v>
      </c>
      <c r="J384" s="153">
        <v>5490</v>
      </c>
      <c r="K384" s="153">
        <v>920</v>
      </c>
      <c r="L384" s="153">
        <v>39530</v>
      </c>
      <c r="M384" s="153">
        <v>45940</v>
      </c>
      <c r="N384" s="153"/>
    </row>
    <row r="385" spans="2:14" x14ac:dyDescent="0.25">
      <c r="B385" s="126"/>
      <c r="C385" s="126"/>
      <c r="D385" s="126"/>
      <c r="E385" s="127"/>
      <c r="F385" s="126"/>
      <c r="I385" s="153"/>
      <c r="J385" s="153"/>
      <c r="K385" s="153"/>
      <c r="L385" s="153"/>
      <c r="M385" s="153"/>
      <c r="N385" s="153"/>
    </row>
    <row r="386" spans="2:14" x14ac:dyDescent="0.25">
      <c r="B386" s="126"/>
      <c r="C386" s="126"/>
      <c r="D386" s="126" t="s">
        <v>1568</v>
      </c>
      <c r="E386" s="127" t="s">
        <v>1569</v>
      </c>
      <c r="F386" s="126"/>
      <c r="I386" s="131"/>
      <c r="J386" s="131"/>
      <c r="K386" s="131"/>
      <c r="L386" s="131"/>
      <c r="M386" s="131"/>
      <c r="N386" s="153"/>
    </row>
    <row r="387" spans="2:14" x14ac:dyDescent="0.25">
      <c r="B387" s="126" t="s">
        <v>1570</v>
      </c>
      <c r="C387" s="126" t="s">
        <v>1571</v>
      </c>
      <c r="D387" s="126" t="s">
        <v>1572</v>
      </c>
      <c r="E387" s="127"/>
      <c r="F387" s="126" t="s">
        <v>1573</v>
      </c>
      <c r="G387" s="126"/>
      <c r="H387" s="126"/>
      <c r="I387" s="131"/>
      <c r="J387" s="131"/>
      <c r="K387" s="131"/>
      <c r="L387" s="131"/>
      <c r="M387" s="131"/>
      <c r="N387" s="153"/>
    </row>
    <row r="388" spans="2:14" x14ac:dyDescent="0.25">
      <c r="B388" s="126" t="s">
        <v>1574</v>
      </c>
      <c r="C388" s="126" t="s">
        <v>1575</v>
      </c>
      <c r="D388" s="126" t="s">
        <v>1576</v>
      </c>
      <c r="E388" s="127"/>
      <c r="F388" s="126" t="s">
        <v>1577</v>
      </c>
      <c r="G388" s="126"/>
      <c r="H388" s="126"/>
      <c r="I388" s="131"/>
      <c r="J388" s="131"/>
      <c r="K388" s="131"/>
      <c r="L388" s="131"/>
      <c r="M388" s="131"/>
      <c r="N388" s="153"/>
    </row>
    <row r="389" spans="2:14" x14ac:dyDescent="0.25">
      <c r="B389" s="126" t="s">
        <v>1578</v>
      </c>
      <c r="C389" s="126" t="s">
        <v>1579</v>
      </c>
      <c r="D389" s="126" t="s">
        <v>1580</v>
      </c>
      <c r="E389" s="127"/>
      <c r="F389" s="126" t="s">
        <v>1581</v>
      </c>
      <c r="G389" s="126"/>
      <c r="H389" s="126"/>
      <c r="I389" s="131"/>
      <c r="J389" s="131"/>
      <c r="K389" s="131"/>
      <c r="L389" s="131"/>
      <c r="M389" s="131"/>
      <c r="N389" s="153"/>
    </row>
    <row r="390" spans="2:14" x14ac:dyDescent="0.25">
      <c r="B390" s="126" t="s">
        <v>1582</v>
      </c>
      <c r="C390" s="126" t="s">
        <v>1583</v>
      </c>
      <c r="D390" s="126" t="s">
        <v>1584</v>
      </c>
      <c r="E390" s="127"/>
      <c r="F390" s="126" t="s">
        <v>1585</v>
      </c>
      <c r="G390" s="126"/>
      <c r="H390" s="126"/>
      <c r="I390" s="131"/>
      <c r="J390" s="131"/>
      <c r="K390" s="131"/>
      <c r="L390" s="131"/>
      <c r="M390" s="131"/>
      <c r="N390" s="153"/>
    </row>
    <row r="391" spans="2:14" x14ac:dyDescent="0.25">
      <c r="B391" s="126" t="s">
        <v>1586</v>
      </c>
      <c r="C391" s="126" t="s">
        <v>1587</v>
      </c>
      <c r="D391" s="126" t="s">
        <v>1588</v>
      </c>
      <c r="E391" s="127"/>
      <c r="F391" s="126" t="s">
        <v>1589</v>
      </c>
      <c r="G391" s="126"/>
      <c r="H391" s="126"/>
      <c r="I391" s="131"/>
      <c r="J391" s="131"/>
      <c r="K391" s="131"/>
      <c r="L391" s="131"/>
      <c r="M391" s="131"/>
      <c r="N391" s="153"/>
    </row>
    <row r="392" spans="2:14" x14ac:dyDescent="0.25">
      <c r="I392" s="153"/>
      <c r="J392" s="153"/>
      <c r="K392" s="153"/>
      <c r="L392" s="153"/>
      <c r="M392" s="153"/>
      <c r="N392" s="153"/>
    </row>
    <row r="393" spans="2:14" x14ac:dyDescent="0.25">
      <c r="B393" s="126"/>
      <c r="C393" s="126"/>
      <c r="D393" s="126" t="s">
        <v>1121</v>
      </c>
      <c r="E393" s="127" t="s">
        <v>1122</v>
      </c>
      <c r="F393" s="127" t="s">
        <v>1122</v>
      </c>
      <c r="G393" s="90" t="str">
        <f>VLOOKUP(F393,regions!A$2:C$419,3,FALSE)</f>
        <v>Shire county</v>
      </c>
      <c r="I393" s="156">
        <v>10140</v>
      </c>
      <c r="J393" s="156">
        <v>23800</v>
      </c>
      <c r="K393" s="156">
        <v>540</v>
      </c>
      <c r="L393" s="156">
        <v>207440</v>
      </c>
      <c r="M393" s="156">
        <v>241920</v>
      </c>
      <c r="N393" s="153"/>
    </row>
    <row r="394" spans="2:14" x14ac:dyDescent="0.25">
      <c r="B394" s="126" t="s">
        <v>1123</v>
      </c>
      <c r="C394" s="126" t="s">
        <v>1124</v>
      </c>
      <c r="D394" s="126" t="s">
        <v>1125</v>
      </c>
      <c r="E394" s="127"/>
      <c r="F394" s="126" t="s">
        <v>1126</v>
      </c>
      <c r="G394" s="90" t="str">
        <f>VLOOKUP(F394,regions!A$2:C$419,3,FALSE)</f>
        <v>Shire district</v>
      </c>
      <c r="H394" s="90" t="str">
        <f>IFERROR(VLOOKUP(F394,classifications!A$3:C$328,3,FALSE),VLOOKUP(F394,classifications!I$2:K$28,3,FALSE))</f>
        <v>Predominantly Rural</v>
      </c>
      <c r="I394" s="153">
        <v>0</v>
      </c>
      <c r="J394" s="153">
        <v>6010</v>
      </c>
      <c r="K394" s="153">
        <v>0</v>
      </c>
      <c r="L394" s="153">
        <v>43070</v>
      </c>
      <c r="M394" s="153">
        <v>49080</v>
      </c>
      <c r="N394" s="153"/>
    </row>
    <row r="395" spans="2:14" x14ac:dyDescent="0.25">
      <c r="B395" s="126" t="s">
        <v>1127</v>
      </c>
      <c r="C395" s="126" t="s">
        <v>1128</v>
      </c>
      <c r="D395" s="126" t="s">
        <v>1129</v>
      </c>
      <c r="E395" s="127"/>
      <c r="F395" s="126" t="s">
        <v>1130</v>
      </c>
      <c r="G395" s="90" t="str">
        <f>VLOOKUP(F395,regions!A$2:C$419,3,FALSE)</f>
        <v>Shire district</v>
      </c>
      <c r="H395" s="90" t="str">
        <f>IFERROR(VLOOKUP(F395,classifications!A$3:C$328,3,FALSE),VLOOKUP(F395,classifications!I$2:K$28,3,FALSE))</f>
        <v>Predominantly Rural</v>
      </c>
      <c r="I395" s="153">
        <v>4150</v>
      </c>
      <c r="J395" s="153">
        <v>2630</v>
      </c>
      <c r="K395" s="153">
        <v>0</v>
      </c>
      <c r="L395" s="153">
        <v>44830</v>
      </c>
      <c r="M395" s="153">
        <v>51610</v>
      </c>
      <c r="N395" s="153"/>
    </row>
    <row r="396" spans="2:14" x14ac:dyDescent="0.25">
      <c r="B396" s="126" t="s">
        <v>1131</v>
      </c>
      <c r="C396" s="126" t="s">
        <v>1132</v>
      </c>
      <c r="D396" s="126" t="s">
        <v>1133</v>
      </c>
      <c r="E396" s="127"/>
      <c r="F396" s="126" t="s">
        <v>1134</v>
      </c>
      <c r="G396" s="90" t="str">
        <f>VLOOKUP(F396,regions!A$2:C$419,3,FALSE)</f>
        <v>Shire district</v>
      </c>
      <c r="H396" s="90" t="str">
        <f>IFERROR(VLOOKUP(F396,classifications!A$3:C$328,3,FALSE),VLOOKUP(F396,classifications!I$2:K$28,3,FALSE))</f>
        <v>Predominantly Rural</v>
      </c>
      <c r="I396" s="153">
        <v>10</v>
      </c>
      <c r="J396" s="153">
        <v>10620</v>
      </c>
      <c r="K396" s="153">
        <v>540</v>
      </c>
      <c r="L396" s="153">
        <v>62690</v>
      </c>
      <c r="M396" s="153">
        <v>73860</v>
      </c>
      <c r="N396" s="153"/>
    </row>
    <row r="397" spans="2:14" x14ac:dyDescent="0.25">
      <c r="B397" s="126" t="s">
        <v>1135</v>
      </c>
      <c r="C397" s="126" t="s">
        <v>1136</v>
      </c>
      <c r="D397" s="126" t="s">
        <v>1137</v>
      </c>
      <c r="E397" s="127"/>
      <c r="F397" s="126" t="s">
        <v>1138</v>
      </c>
      <c r="G397" s="90" t="str">
        <f>VLOOKUP(F397,regions!A$2:C$419,3,FALSE)</f>
        <v>Shire district</v>
      </c>
      <c r="H397" s="90" t="str">
        <f>IFERROR(VLOOKUP(F397,classifications!A$3:C$328,3,FALSE),VLOOKUP(F397,classifications!I$2:K$28,3,FALSE))</f>
        <v>Urban with Significant Rural</v>
      </c>
      <c r="I397" s="153">
        <v>5970</v>
      </c>
      <c r="J397" s="153">
        <v>2160</v>
      </c>
      <c r="K397" s="153">
        <v>0</v>
      </c>
      <c r="L397" s="153">
        <v>41580</v>
      </c>
      <c r="M397" s="153">
        <v>49710</v>
      </c>
      <c r="N397" s="153"/>
    </row>
    <row r="398" spans="2:14" x14ac:dyDescent="0.25">
      <c r="B398" s="126" t="s">
        <v>1139</v>
      </c>
      <c r="C398" s="126" t="s">
        <v>1140</v>
      </c>
      <c r="D398" s="126" t="s">
        <v>1141</v>
      </c>
      <c r="E398" s="127"/>
      <c r="F398" s="126" t="s">
        <v>1142</v>
      </c>
      <c r="G398" s="90" t="str">
        <f>VLOOKUP(F398,regions!A$2:C$419,3,FALSE)</f>
        <v>Shire district</v>
      </c>
      <c r="H398" s="90" t="str">
        <f>IFERROR(VLOOKUP(F398,classifications!A$3:C$328,3,FALSE),VLOOKUP(F398,classifications!I$2:K$28,3,FALSE))</f>
        <v>Predominantly Rural</v>
      </c>
      <c r="I398" s="153">
        <v>0</v>
      </c>
      <c r="J398" s="153">
        <v>2380</v>
      </c>
      <c r="K398" s="153">
        <v>0</v>
      </c>
      <c r="L398" s="153">
        <v>15280</v>
      </c>
      <c r="M398" s="153">
        <v>17660</v>
      </c>
      <c r="N398" s="153"/>
    </row>
    <row r="399" spans="2:14" x14ac:dyDescent="0.25">
      <c r="I399" s="153"/>
      <c r="J399" s="153"/>
      <c r="K399" s="153"/>
      <c r="L399" s="153"/>
      <c r="M399" s="153"/>
      <c r="N399" s="153"/>
    </row>
    <row r="400" spans="2:14" x14ac:dyDescent="0.25">
      <c r="B400" s="126"/>
      <c r="C400" s="126"/>
      <c r="D400" s="126" t="s">
        <v>1143</v>
      </c>
      <c r="E400" s="127" t="s">
        <v>1144</v>
      </c>
      <c r="F400" s="127" t="s">
        <v>1144</v>
      </c>
      <c r="G400" s="90" t="str">
        <f>VLOOKUP(F400,regions!A$2:C$419,3,FALSE)</f>
        <v>Shire county</v>
      </c>
      <c r="I400" s="156">
        <v>9970</v>
      </c>
      <c r="J400" s="156">
        <v>42580</v>
      </c>
      <c r="K400" s="156">
        <v>250</v>
      </c>
      <c r="L400" s="156">
        <v>316030</v>
      </c>
      <c r="M400" s="156">
        <v>368830</v>
      </c>
      <c r="N400" s="153"/>
    </row>
    <row r="401" spans="2:14" x14ac:dyDescent="0.25">
      <c r="B401" s="126" t="s">
        <v>1145</v>
      </c>
      <c r="C401" s="126" t="s">
        <v>1146</v>
      </c>
      <c r="D401" s="126" t="s">
        <v>1147</v>
      </c>
      <c r="E401" s="127"/>
      <c r="F401" s="126" t="s">
        <v>1148</v>
      </c>
      <c r="G401" s="90" t="str">
        <f>VLOOKUP(F401,regions!A$2:C$419,3,FALSE)</f>
        <v>Shire district</v>
      </c>
      <c r="H401" s="90" t="str">
        <f>IFERROR(VLOOKUP(F401,classifications!A$3:C$328,3,FALSE),VLOOKUP(F401,classifications!I$2:K$28,3,FALSE))</f>
        <v>Urban with Significant Rural</v>
      </c>
      <c r="I401" s="153">
        <v>5410</v>
      </c>
      <c r="J401" s="153">
        <v>1620</v>
      </c>
      <c r="K401" s="153">
        <v>0</v>
      </c>
      <c r="L401" s="153">
        <v>34830</v>
      </c>
      <c r="M401" s="153">
        <v>41860</v>
      </c>
      <c r="N401" s="153"/>
    </row>
    <row r="402" spans="2:14" x14ac:dyDescent="0.25">
      <c r="B402" s="126" t="s">
        <v>1149</v>
      </c>
      <c r="C402" s="126" t="s">
        <v>1150</v>
      </c>
      <c r="D402" s="126" t="s">
        <v>1151</v>
      </c>
      <c r="E402" s="127"/>
      <c r="F402" s="126" t="s">
        <v>1152</v>
      </c>
      <c r="G402" s="90" t="str">
        <f>VLOOKUP(F402,regions!A$2:C$419,3,FALSE)</f>
        <v>Shire district</v>
      </c>
      <c r="H402" s="90" t="str">
        <f>IFERROR(VLOOKUP(F402,classifications!A$3:C$328,3,FALSE),VLOOKUP(F402,classifications!I$2:K$28,3,FALSE))</f>
        <v>Urban with Significant Rural</v>
      </c>
      <c r="I402" s="153">
        <v>0</v>
      </c>
      <c r="J402" s="153">
        <v>6460</v>
      </c>
      <c r="K402" s="153">
        <v>0</v>
      </c>
      <c r="L402" s="153">
        <v>42890</v>
      </c>
      <c r="M402" s="153">
        <v>49360</v>
      </c>
      <c r="N402" s="153"/>
    </row>
    <row r="403" spans="2:14" x14ac:dyDescent="0.25">
      <c r="B403" s="126" t="s">
        <v>1153</v>
      </c>
      <c r="C403" s="126" t="s">
        <v>1154</v>
      </c>
      <c r="D403" s="126" t="s">
        <v>1155</v>
      </c>
      <c r="E403" s="127"/>
      <c r="F403" s="126" t="s">
        <v>1156</v>
      </c>
      <c r="G403" s="90" t="str">
        <f>VLOOKUP(F403,regions!A$2:C$419,3,FALSE)</f>
        <v>Shire district</v>
      </c>
      <c r="H403" s="90" t="str">
        <f>IFERROR(VLOOKUP(F403,classifications!A$3:C$328,3,FALSE),VLOOKUP(F403,classifications!I$2:K$28,3,FALSE))</f>
        <v>Urban with Significant Rural</v>
      </c>
      <c r="I403" s="153">
        <v>0</v>
      </c>
      <c r="J403" s="153">
        <v>5700</v>
      </c>
      <c r="K403" s="153">
        <v>160</v>
      </c>
      <c r="L403" s="153">
        <v>37510</v>
      </c>
      <c r="M403" s="153">
        <v>43370</v>
      </c>
      <c r="N403" s="153"/>
    </row>
    <row r="404" spans="2:14" x14ac:dyDescent="0.25">
      <c r="B404" s="126" t="s">
        <v>1157</v>
      </c>
      <c r="C404" s="126" t="s">
        <v>1158</v>
      </c>
      <c r="D404" s="126" t="s">
        <v>1159</v>
      </c>
      <c r="E404" s="127"/>
      <c r="F404" s="126" t="s">
        <v>1160</v>
      </c>
      <c r="G404" s="90" t="str">
        <f>VLOOKUP(F404,regions!A$2:C$419,3,FALSE)</f>
        <v>Shire district</v>
      </c>
      <c r="H404" s="90" t="str">
        <f>IFERROR(VLOOKUP(F404,classifications!A$3:C$328,3,FALSE),VLOOKUP(F404,classifications!I$2:K$28,3,FALSE))</f>
        <v>Predominantly Urban</v>
      </c>
      <c r="I404" s="153">
        <v>10</v>
      </c>
      <c r="J404" s="153">
        <v>9790</v>
      </c>
      <c r="K404" s="153">
        <v>0</v>
      </c>
      <c r="L404" s="153">
        <v>44730</v>
      </c>
      <c r="M404" s="153">
        <v>54530</v>
      </c>
      <c r="N404" s="153"/>
    </row>
    <row r="405" spans="2:14" x14ac:dyDescent="0.25">
      <c r="B405" s="126" t="s">
        <v>1161</v>
      </c>
      <c r="C405" s="126" t="s">
        <v>1162</v>
      </c>
      <c r="D405" s="126" t="s">
        <v>1163</v>
      </c>
      <c r="E405" s="127"/>
      <c r="F405" s="126" t="s">
        <v>1164</v>
      </c>
      <c r="G405" s="90" t="str">
        <f>VLOOKUP(F405,regions!A$2:C$419,3,FALSE)</f>
        <v>Shire district</v>
      </c>
      <c r="H405" s="90" t="str">
        <f>IFERROR(VLOOKUP(F405,classifications!A$3:C$328,3,FALSE),VLOOKUP(F405,classifications!I$2:K$28,3,FALSE))</f>
        <v>Urban with Significant Rural</v>
      </c>
      <c r="I405" s="153">
        <v>20</v>
      </c>
      <c r="J405" s="153">
        <v>6420</v>
      </c>
      <c r="K405" s="153">
        <v>0</v>
      </c>
      <c r="L405" s="153">
        <v>39370</v>
      </c>
      <c r="M405" s="153">
        <v>45810</v>
      </c>
      <c r="N405" s="153"/>
    </row>
    <row r="406" spans="2:14" x14ac:dyDescent="0.25">
      <c r="B406" s="126" t="s">
        <v>1165</v>
      </c>
      <c r="C406" s="126" t="s">
        <v>1166</v>
      </c>
      <c r="D406" s="126" t="s">
        <v>1167</v>
      </c>
      <c r="E406" s="127"/>
      <c r="F406" s="126" t="s">
        <v>1168</v>
      </c>
      <c r="G406" s="90" t="str">
        <f>VLOOKUP(F406,regions!A$2:C$419,3,FALSE)</f>
        <v>Shire district</v>
      </c>
      <c r="H406" s="90" t="str">
        <f>IFERROR(VLOOKUP(F406,classifications!A$3:C$328,3,FALSE),VLOOKUP(F406,classifications!I$2:K$28,3,FALSE))</f>
        <v>Urban with Significant Rural</v>
      </c>
      <c r="I406" s="153">
        <v>0</v>
      </c>
      <c r="J406" s="153">
        <v>7400</v>
      </c>
      <c r="K406" s="153">
        <v>80</v>
      </c>
      <c r="L406" s="153">
        <v>50440</v>
      </c>
      <c r="M406" s="153">
        <v>57920</v>
      </c>
      <c r="N406" s="153"/>
    </row>
    <row r="407" spans="2:14" x14ac:dyDescent="0.25">
      <c r="B407" s="126" t="s">
        <v>1169</v>
      </c>
      <c r="C407" s="126" t="s">
        <v>1170</v>
      </c>
      <c r="D407" s="126" t="s">
        <v>1171</v>
      </c>
      <c r="E407" s="127"/>
      <c r="F407" s="126" t="s">
        <v>1172</v>
      </c>
      <c r="G407" s="90" t="str">
        <f>VLOOKUP(F407,regions!A$2:C$419,3,FALSE)</f>
        <v>Shire district</v>
      </c>
      <c r="H407" s="90" t="str">
        <f>IFERROR(VLOOKUP(F407,classifications!A$3:C$328,3,FALSE),VLOOKUP(F407,classifications!I$2:K$28,3,FALSE))</f>
        <v>Predominantly Rural</v>
      </c>
      <c r="I407" s="153">
        <v>0</v>
      </c>
      <c r="J407" s="153">
        <v>3610</v>
      </c>
      <c r="K407" s="153">
        <v>0</v>
      </c>
      <c r="L407" s="153">
        <v>40050</v>
      </c>
      <c r="M407" s="153">
        <v>43660</v>
      </c>
      <c r="N407" s="153"/>
    </row>
    <row r="408" spans="2:14" x14ac:dyDescent="0.25">
      <c r="B408" s="126" t="s">
        <v>1173</v>
      </c>
      <c r="C408" s="126" t="s">
        <v>1174</v>
      </c>
      <c r="D408" s="126" t="s">
        <v>1175</v>
      </c>
      <c r="E408" s="127"/>
      <c r="F408" s="126" t="s">
        <v>1176</v>
      </c>
      <c r="G408" s="90" t="str">
        <f>VLOOKUP(F408,regions!A$2:C$419,3,FALSE)</f>
        <v>Shire district</v>
      </c>
      <c r="H408" s="90" t="str">
        <f>IFERROR(VLOOKUP(F408,classifications!A$3:C$328,3,FALSE),VLOOKUP(F408,classifications!I$2:K$28,3,FALSE))</f>
        <v>Predominantly Urban</v>
      </c>
      <c r="I408" s="153">
        <v>4530</v>
      </c>
      <c r="J408" s="153">
        <v>1580</v>
      </c>
      <c r="K408" s="153">
        <v>0</v>
      </c>
      <c r="L408" s="153">
        <v>26220</v>
      </c>
      <c r="M408" s="153">
        <v>32330</v>
      </c>
      <c r="N408" s="153"/>
    </row>
    <row r="409" spans="2:14" x14ac:dyDescent="0.25">
      <c r="I409" s="153"/>
      <c r="J409" s="153"/>
      <c r="K409" s="153"/>
      <c r="L409" s="153"/>
      <c r="M409" s="153"/>
      <c r="N409" s="153"/>
    </row>
    <row r="410" spans="2:14" x14ac:dyDescent="0.25">
      <c r="B410" s="126"/>
      <c r="C410" s="126"/>
      <c r="D410" s="126" t="s">
        <v>1177</v>
      </c>
      <c r="E410" s="127" t="s">
        <v>1178</v>
      </c>
      <c r="F410" s="127" t="s">
        <v>1178</v>
      </c>
      <c r="G410" s="90" t="str">
        <f>VLOOKUP(F410,regions!A$2:C$419,3,FALSE)</f>
        <v>Shire county</v>
      </c>
      <c r="I410" s="156">
        <v>19620</v>
      </c>
      <c r="J410" s="156">
        <v>28500</v>
      </c>
      <c r="K410" s="156">
        <v>2080</v>
      </c>
      <c r="L410" s="156">
        <v>279500</v>
      </c>
      <c r="M410" s="156">
        <v>329690</v>
      </c>
      <c r="N410" s="153"/>
    </row>
    <row r="411" spans="2:14" x14ac:dyDescent="0.25">
      <c r="B411" s="126" t="s">
        <v>1179</v>
      </c>
      <c r="C411" s="126" t="s">
        <v>1180</v>
      </c>
      <c r="D411" s="126" t="s">
        <v>1181</v>
      </c>
      <c r="E411" s="127"/>
      <c r="F411" s="126" t="s">
        <v>1182</v>
      </c>
      <c r="G411" s="90" t="str">
        <f>VLOOKUP(F411,regions!A$2:C$419,3,FALSE)</f>
        <v>Shire district</v>
      </c>
      <c r="H411" s="90" t="str">
        <f>IFERROR(VLOOKUP(F411,classifications!A$3:C$328,3,FALSE),VLOOKUP(F411,classifications!I$2:K$28,3,FALSE))</f>
        <v>Predominantly Rural</v>
      </c>
      <c r="I411" s="153">
        <v>3480</v>
      </c>
      <c r="J411" s="153">
        <v>1660</v>
      </c>
      <c r="K411" s="153">
        <v>20</v>
      </c>
      <c r="L411" s="153">
        <v>34110</v>
      </c>
      <c r="M411" s="153">
        <v>39270</v>
      </c>
      <c r="N411" s="153"/>
    </row>
    <row r="412" spans="2:14" x14ac:dyDescent="0.25">
      <c r="B412" s="126" t="s">
        <v>1183</v>
      </c>
      <c r="C412" s="126" t="s">
        <v>1184</v>
      </c>
      <c r="D412" s="126" t="s">
        <v>1185</v>
      </c>
      <c r="E412" s="127"/>
      <c r="F412" s="126" t="s">
        <v>1186</v>
      </c>
      <c r="G412" s="90" t="str">
        <f>VLOOKUP(F412,regions!A$2:C$419,3,FALSE)</f>
        <v>Shire district</v>
      </c>
      <c r="H412" s="90" t="str">
        <f>IFERROR(VLOOKUP(F412,classifications!A$3:C$328,3,FALSE),VLOOKUP(F412,classifications!I$2:K$28,3,FALSE))</f>
        <v>Predominantly Rural</v>
      </c>
      <c r="I412" s="153">
        <v>10</v>
      </c>
      <c r="J412" s="153">
        <v>3980</v>
      </c>
      <c r="K412" s="162">
        <v>1480</v>
      </c>
      <c r="L412" s="153">
        <v>22430</v>
      </c>
      <c r="M412" s="153">
        <v>27890</v>
      </c>
      <c r="N412" s="153"/>
    </row>
    <row r="413" spans="2:14" x14ac:dyDescent="0.25">
      <c r="B413" s="126" t="s">
        <v>1187</v>
      </c>
      <c r="C413" s="126" t="s">
        <v>1188</v>
      </c>
      <c r="D413" s="126" t="s">
        <v>1189</v>
      </c>
      <c r="E413" s="127"/>
      <c r="F413" s="126" t="s">
        <v>1190</v>
      </c>
      <c r="G413" s="90" t="str">
        <f>VLOOKUP(F413,regions!A$2:C$419,3,FALSE)</f>
        <v>Shire district</v>
      </c>
      <c r="H413" s="90" t="str">
        <f>IFERROR(VLOOKUP(F413,classifications!A$3:C$328,3,FALSE),VLOOKUP(F413,classifications!I$2:K$28,3,FALSE))</f>
        <v>Predominantly Urban</v>
      </c>
      <c r="I413" s="153">
        <v>8160</v>
      </c>
      <c r="J413" s="153">
        <v>4730</v>
      </c>
      <c r="K413" s="153">
        <v>160</v>
      </c>
      <c r="L413" s="153">
        <v>46530</v>
      </c>
      <c r="M413" s="153">
        <v>59580</v>
      </c>
      <c r="N413" s="153"/>
    </row>
    <row r="414" spans="2:14" x14ac:dyDescent="0.25">
      <c r="B414" s="126" t="s">
        <v>1191</v>
      </c>
      <c r="C414" s="126" t="s">
        <v>1192</v>
      </c>
      <c r="D414" s="126" t="s">
        <v>1193</v>
      </c>
      <c r="E414" s="127"/>
      <c r="F414" s="126" t="s">
        <v>1194</v>
      </c>
      <c r="G414" s="90" t="str">
        <f>VLOOKUP(F414,regions!A$2:C$419,3,FALSE)</f>
        <v>Shire district</v>
      </c>
      <c r="H414" s="90" t="str">
        <f>IFERROR(VLOOKUP(F414,classifications!A$3:C$328,3,FALSE),VLOOKUP(F414,classifications!I$2:K$28,3,FALSE))</f>
        <v>Predominantly Rural</v>
      </c>
      <c r="I414" s="153">
        <v>3420</v>
      </c>
      <c r="J414" s="153">
        <v>1220</v>
      </c>
      <c r="K414" s="153">
        <v>0</v>
      </c>
      <c r="L414" s="153">
        <v>37680</v>
      </c>
      <c r="M414" s="153">
        <v>42310</v>
      </c>
      <c r="N414" s="153"/>
    </row>
    <row r="415" spans="2:14" x14ac:dyDescent="0.25">
      <c r="B415" s="126" t="s">
        <v>1195</v>
      </c>
      <c r="C415" s="126" t="s">
        <v>1196</v>
      </c>
      <c r="D415" s="126" t="s">
        <v>1197</v>
      </c>
      <c r="E415" s="127"/>
      <c r="F415" s="126" t="s">
        <v>1198</v>
      </c>
      <c r="G415" s="90" t="str">
        <f>VLOOKUP(F415,regions!A$2:C$419,3,FALSE)</f>
        <v>Shire district</v>
      </c>
      <c r="H415" s="90" t="str">
        <f>IFERROR(VLOOKUP(F415,classifications!A$3:C$328,3,FALSE),VLOOKUP(F415,classifications!I$2:K$28,3,FALSE))</f>
        <v>Predominantly Rural</v>
      </c>
      <c r="I415" s="153">
        <v>0</v>
      </c>
      <c r="J415" s="153">
        <v>7790</v>
      </c>
      <c r="K415" s="153">
        <v>420</v>
      </c>
      <c r="L415" s="153">
        <v>39070</v>
      </c>
      <c r="M415" s="153">
        <v>47280</v>
      </c>
      <c r="N415" s="153"/>
    </row>
    <row r="416" spans="2:14" x14ac:dyDescent="0.25">
      <c r="B416" s="126" t="s">
        <v>1199</v>
      </c>
      <c r="C416" s="126" t="s">
        <v>1200</v>
      </c>
      <c r="D416" s="126" t="s">
        <v>1201</v>
      </c>
      <c r="E416" s="127"/>
      <c r="F416" s="126" t="s">
        <v>1202</v>
      </c>
      <c r="G416" s="90" t="str">
        <f>VLOOKUP(F416,regions!A$2:C$419,3,FALSE)</f>
        <v>Shire district</v>
      </c>
      <c r="H416" s="90" t="str">
        <f>IFERROR(VLOOKUP(F416,classifications!A$3:C$328,3,FALSE),VLOOKUP(F416,classifications!I$2:K$28,3,FALSE))</f>
        <v>Predominantly Rural</v>
      </c>
      <c r="I416" s="153">
        <v>0</v>
      </c>
      <c r="J416" s="153">
        <v>6280</v>
      </c>
      <c r="K416" s="153">
        <v>0</v>
      </c>
      <c r="L416" s="153">
        <v>52320</v>
      </c>
      <c r="M416" s="153">
        <v>58600</v>
      </c>
      <c r="N416" s="153"/>
    </row>
    <row r="417" spans="2:14" x14ac:dyDescent="0.25">
      <c r="B417" s="126" t="s">
        <v>1203</v>
      </c>
      <c r="C417" s="126" t="s">
        <v>1204</v>
      </c>
      <c r="D417" s="126" t="s">
        <v>1205</v>
      </c>
      <c r="E417" s="127"/>
      <c r="F417" s="126" t="s">
        <v>1206</v>
      </c>
      <c r="G417" s="90" t="str">
        <f>VLOOKUP(F417,regions!A$2:C$419,3,FALSE)</f>
        <v>Shire district</v>
      </c>
      <c r="H417" s="90" t="str">
        <f>IFERROR(VLOOKUP(F417,classifications!A$3:C$328,3,FALSE),VLOOKUP(F417,classifications!I$2:K$28,3,FALSE))</f>
        <v>Urban with Significant Rural</v>
      </c>
      <c r="I417" s="153">
        <v>4550</v>
      </c>
      <c r="J417" s="153">
        <v>2840</v>
      </c>
      <c r="K417" s="153">
        <v>0</v>
      </c>
      <c r="L417" s="153">
        <v>47360</v>
      </c>
      <c r="M417" s="153">
        <v>54750</v>
      </c>
      <c r="N417" s="153"/>
    </row>
    <row r="418" spans="2:14" x14ac:dyDescent="0.25">
      <c r="I418" s="153"/>
      <c r="J418" s="153"/>
      <c r="K418" s="153"/>
      <c r="L418" s="153"/>
      <c r="M418" s="153"/>
      <c r="N418" s="153"/>
    </row>
    <row r="419" spans="2:14" x14ac:dyDescent="0.25">
      <c r="B419" s="126"/>
      <c r="C419" s="126"/>
      <c r="D419" s="126" t="s">
        <v>1207</v>
      </c>
      <c r="E419" s="127" t="s">
        <v>1208</v>
      </c>
      <c r="F419" s="127" t="s">
        <v>1208</v>
      </c>
      <c r="G419" s="90" t="str">
        <f>VLOOKUP(F419,regions!A$2:C$419,3,FALSE)</f>
        <v>Shire county</v>
      </c>
      <c r="I419" s="156">
        <v>19220</v>
      </c>
      <c r="J419" s="156">
        <v>35700</v>
      </c>
      <c r="K419" s="156">
        <v>1770</v>
      </c>
      <c r="L419" s="156">
        <v>418990</v>
      </c>
      <c r="M419" s="156">
        <v>475670</v>
      </c>
      <c r="N419" s="153"/>
    </row>
    <row r="420" spans="2:14" x14ac:dyDescent="0.25">
      <c r="B420" s="126" t="s">
        <v>1209</v>
      </c>
      <c r="C420" s="126" t="s">
        <v>1210</v>
      </c>
      <c r="D420" s="126" t="s">
        <v>1211</v>
      </c>
      <c r="E420" s="127"/>
      <c r="F420" s="126" t="s">
        <v>1212</v>
      </c>
      <c r="G420" s="90" t="str">
        <f>VLOOKUP(F420,regions!A$2:C$419,3,FALSE)</f>
        <v>Shire district</v>
      </c>
      <c r="H420" s="90" t="str">
        <f>IFERROR(VLOOKUP(F420,classifications!A$3:C$328,3,FALSE),VLOOKUP(F420,classifications!I$2:K$28,3,FALSE))</f>
        <v>Predominantly Urban</v>
      </c>
      <c r="I420" s="153">
        <v>10</v>
      </c>
      <c r="J420" s="153">
        <v>5480</v>
      </c>
      <c r="K420" s="153">
        <v>20</v>
      </c>
      <c r="L420" s="153">
        <v>50510</v>
      </c>
      <c r="M420" s="153">
        <v>56030</v>
      </c>
      <c r="N420" s="153"/>
    </row>
    <row r="421" spans="2:14" x14ac:dyDescent="0.25">
      <c r="B421" s="126" t="s">
        <v>1213</v>
      </c>
      <c r="C421" s="126" t="s">
        <v>1214</v>
      </c>
      <c r="D421" s="126" t="s">
        <v>1215</v>
      </c>
      <c r="E421" s="127"/>
      <c r="F421" s="126" t="s">
        <v>1216</v>
      </c>
      <c r="G421" s="90" t="str">
        <f>VLOOKUP(F421,regions!A$2:C$419,3,FALSE)</f>
        <v>Shire district</v>
      </c>
      <c r="H421" s="90" t="str">
        <f>IFERROR(VLOOKUP(F421,classifications!A$3:C$328,3,FALSE),VLOOKUP(F421,classifications!I$2:K$28,3,FALSE))</f>
        <v>Predominantly Urban</v>
      </c>
      <c r="I421" s="153">
        <v>0</v>
      </c>
      <c r="J421" s="153">
        <v>2330</v>
      </c>
      <c r="K421" s="153">
        <v>0</v>
      </c>
      <c r="L421" s="153">
        <v>28500</v>
      </c>
      <c r="M421" s="153">
        <v>30830</v>
      </c>
      <c r="N421" s="153"/>
    </row>
    <row r="422" spans="2:14" x14ac:dyDescent="0.25">
      <c r="B422" s="126" t="s">
        <v>1217</v>
      </c>
      <c r="C422" s="126" t="s">
        <v>1218</v>
      </c>
      <c r="D422" s="126" t="s">
        <v>1219</v>
      </c>
      <c r="E422" s="127"/>
      <c r="F422" s="126" t="s">
        <v>1220</v>
      </c>
      <c r="G422" s="90" t="str">
        <f>VLOOKUP(F422,regions!A$2:C$419,3,FALSE)</f>
        <v>Shire district</v>
      </c>
      <c r="H422" s="90" t="str">
        <f>IFERROR(VLOOKUP(F422,classifications!A$3:C$328,3,FALSE),VLOOKUP(F422,classifications!I$2:K$28,3,FALSE))</f>
        <v>Predominantly Urban</v>
      </c>
      <c r="I422" s="153">
        <v>5290</v>
      </c>
      <c r="J422" s="153">
        <v>2430</v>
      </c>
      <c r="K422" s="153">
        <v>580</v>
      </c>
      <c r="L422" s="153">
        <v>48090</v>
      </c>
      <c r="M422" s="153">
        <v>56390</v>
      </c>
      <c r="N422" s="153"/>
    </row>
    <row r="423" spans="2:14" x14ac:dyDescent="0.25">
      <c r="B423" s="126" t="s">
        <v>1221</v>
      </c>
      <c r="C423" s="126" t="s">
        <v>1222</v>
      </c>
      <c r="D423" s="126" t="s">
        <v>1223</v>
      </c>
      <c r="E423" s="127"/>
      <c r="F423" s="126" t="s">
        <v>1224</v>
      </c>
      <c r="G423" s="90" t="str">
        <f>VLOOKUP(F423,regions!A$2:C$419,3,FALSE)</f>
        <v>Shire district</v>
      </c>
      <c r="H423" s="90" t="str">
        <f>IFERROR(VLOOKUP(F423,classifications!A$3:C$328,3,FALSE),VLOOKUP(F423,classifications!I$2:K$28,3,FALSE))</f>
        <v>Urban with Significant Rural</v>
      </c>
      <c r="I423" s="153">
        <v>20</v>
      </c>
      <c r="J423" s="153">
        <v>4360</v>
      </c>
      <c r="K423" s="153">
        <v>230</v>
      </c>
      <c r="L423" s="153">
        <v>32590</v>
      </c>
      <c r="M423" s="153">
        <v>37210</v>
      </c>
      <c r="N423" s="153"/>
    </row>
    <row r="424" spans="2:14" x14ac:dyDescent="0.25">
      <c r="B424" s="126" t="s">
        <v>1225</v>
      </c>
      <c r="C424" s="126" t="s">
        <v>1226</v>
      </c>
      <c r="D424" s="126" t="s">
        <v>1227</v>
      </c>
      <c r="E424" s="127"/>
      <c r="F424" s="126" t="s">
        <v>1228</v>
      </c>
      <c r="G424" s="90" t="str">
        <f>VLOOKUP(F424,regions!A$2:C$419,3,FALSE)</f>
        <v>Shire district</v>
      </c>
      <c r="H424" s="90" t="str">
        <f>IFERROR(VLOOKUP(F424,classifications!A$3:C$328,3,FALSE),VLOOKUP(F424,classifications!I$2:K$28,3,FALSE))</f>
        <v>Predominantly Urban</v>
      </c>
      <c r="I424" s="153">
        <v>60</v>
      </c>
      <c r="J424" s="153">
        <v>7340</v>
      </c>
      <c r="K424" s="153">
        <v>0</v>
      </c>
      <c r="L424" s="153">
        <v>50110</v>
      </c>
      <c r="M424" s="153">
        <v>57510</v>
      </c>
      <c r="N424" s="153"/>
    </row>
    <row r="425" spans="2:14" x14ac:dyDescent="0.25">
      <c r="B425" s="126" t="s">
        <v>1229</v>
      </c>
      <c r="C425" s="126" t="s">
        <v>1230</v>
      </c>
      <c r="D425" s="126" t="s">
        <v>1231</v>
      </c>
      <c r="E425" s="127"/>
      <c r="F425" s="126" t="s">
        <v>1232</v>
      </c>
      <c r="G425" s="90" t="str">
        <f>VLOOKUP(F425,regions!A$2:C$419,3,FALSE)</f>
        <v>Shire district</v>
      </c>
      <c r="H425" s="90" t="str">
        <f>IFERROR(VLOOKUP(F425,classifications!A$3:C$328,3,FALSE),VLOOKUP(F425,classifications!I$2:K$28,3,FALSE))</f>
        <v>Predominantly Urban</v>
      </c>
      <c r="I425" s="153">
        <v>2930</v>
      </c>
      <c r="J425" s="153">
        <v>1310</v>
      </c>
      <c r="K425" s="153">
        <v>60</v>
      </c>
      <c r="L425" s="153">
        <v>30130</v>
      </c>
      <c r="M425" s="153">
        <v>34420</v>
      </c>
      <c r="N425" s="153"/>
    </row>
    <row r="426" spans="2:14" x14ac:dyDescent="0.25">
      <c r="B426" s="126" t="s">
        <v>1233</v>
      </c>
      <c r="C426" s="126" t="s">
        <v>1234</v>
      </c>
      <c r="D426" s="126" t="s">
        <v>1235</v>
      </c>
      <c r="E426" s="127"/>
      <c r="F426" s="126" t="s">
        <v>1236</v>
      </c>
      <c r="G426" s="90" t="str">
        <f>VLOOKUP(F426,regions!A$2:C$419,3,FALSE)</f>
        <v>Shire district</v>
      </c>
      <c r="H426" s="90" t="str">
        <f>IFERROR(VLOOKUP(F426,classifications!A$3:C$328,3,FALSE),VLOOKUP(F426,classifications!I$2:K$28,3,FALSE))</f>
        <v>Predominantly Urban</v>
      </c>
      <c r="I426" s="153">
        <v>0</v>
      </c>
      <c r="J426" s="153">
        <v>5440</v>
      </c>
      <c r="K426" s="153">
        <v>180</v>
      </c>
      <c r="L426" s="153">
        <v>35430</v>
      </c>
      <c r="M426" s="153">
        <v>41050</v>
      </c>
      <c r="N426" s="153"/>
    </row>
    <row r="427" spans="2:14" x14ac:dyDescent="0.25">
      <c r="B427" s="126" t="s">
        <v>1237</v>
      </c>
      <c r="C427" s="126" t="s">
        <v>1238</v>
      </c>
      <c r="D427" s="126" t="s">
        <v>1239</v>
      </c>
      <c r="E427" s="127"/>
      <c r="F427" s="126" t="s">
        <v>1240</v>
      </c>
      <c r="G427" s="90" t="str">
        <f>VLOOKUP(F427,regions!A$2:C$419,3,FALSE)</f>
        <v>Shire district</v>
      </c>
      <c r="H427" s="90" t="str">
        <f>IFERROR(VLOOKUP(F427,classifications!A$3:C$328,3,FALSE),VLOOKUP(F427,classifications!I$2:K$28,3,FALSE))</f>
        <v>Predominantly Urban</v>
      </c>
      <c r="I427" s="153">
        <v>0</v>
      </c>
      <c r="J427" s="153">
        <v>3320</v>
      </c>
      <c r="K427" s="153">
        <v>500</v>
      </c>
      <c r="L427" s="153">
        <v>31100</v>
      </c>
      <c r="M427" s="153">
        <v>34910</v>
      </c>
      <c r="N427" s="153"/>
    </row>
    <row r="428" spans="2:14" x14ac:dyDescent="0.25">
      <c r="B428" s="126" t="s">
        <v>1241</v>
      </c>
      <c r="C428" s="126" t="s">
        <v>1242</v>
      </c>
      <c r="D428" s="126" t="s">
        <v>1243</v>
      </c>
      <c r="E428" s="127"/>
      <c r="F428" s="126" t="s">
        <v>1244</v>
      </c>
      <c r="G428" s="90" t="str">
        <f>VLOOKUP(F428,regions!A$2:C$419,3,FALSE)</f>
        <v>Shire district</v>
      </c>
      <c r="H428" s="90" t="str">
        <f>IFERROR(VLOOKUP(F428,classifications!A$3:C$328,3,FALSE),VLOOKUP(F428,classifications!I$2:K$28,3,FALSE))</f>
        <v>Urban with Significant Rural</v>
      </c>
      <c r="I428" s="153">
        <v>2670</v>
      </c>
      <c r="J428" s="153">
        <v>1010</v>
      </c>
      <c r="K428" s="153">
        <v>170</v>
      </c>
      <c r="L428" s="153">
        <v>31000</v>
      </c>
      <c r="M428" s="153">
        <v>34840</v>
      </c>
      <c r="N428" s="153"/>
    </row>
    <row r="429" spans="2:14" x14ac:dyDescent="0.25">
      <c r="B429" s="126" t="s">
        <v>1245</v>
      </c>
      <c r="C429" s="126" t="s">
        <v>1246</v>
      </c>
      <c r="D429" s="126" t="s">
        <v>1247</v>
      </c>
      <c r="E429" s="127"/>
      <c r="F429" s="126" t="s">
        <v>1248</v>
      </c>
      <c r="G429" s="90" t="str">
        <f>VLOOKUP(F429,regions!A$2:C$419,3,FALSE)</f>
        <v>Shire district</v>
      </c>
      <c r="H429" s="90" t="str">
        <f>IFERROR(VLOOKUP(F429,classifications!A$3:C$328,3,FALSE),VLOOKUP(F429,classifications!I$2:K$28,3,FALSE))</f>
        <v>Predominantly Rural</v>
      </c>
      <c r="I429" s="153">
        <v>4870</v>
      </c>
      <c r="J429" s="153">
        <v>1300</v>
      </c>
      <c r="K429" s="153">
        <v>30</v>
      </c>
      <c r="L429" s="153">
        <v>45470</v>
      </c>
      <c r="M429" s="153">
        <v>51670</v>
      </c>
      <c r="N429" s="153"/>
    </row>
    <row r="430" spans="2:14" x14ac:dyDescent="0.25">
      <c r="B430" s="126" t="s">
        <v>1249</v>
      </c>
      <c r="C430" s="126" t="s">
        <v>1250</v>
      </c>
      <c r="D430" s="126" t="s">
        <v>1251</v>
      </c>
      <c r="E430" s="127"/>
      <c r="F430" s="126" t="s">
        <v>1252</v>
      </c>
      <c r="G430" s="90" t="str">
        <f>VLOOKUP(F430,regions!A$2:C$419,3,FALSE)</f>
        <v>Shire district</v>
      </c>
      <c r="H430" s="90" t="str">
        <f>IFERROR(VLOOKUP(F430,classifications!A$3:C$328,3,FALSE),VLOOKUP(F430,classifications!I$2:K$28,3,FALSE))</f>
        <v>Predominantly Urban</v>
      </c>
      <c r="I430" s="153">
        <v>3370</v>
      </c>
      <c r="J430" s="153">
        <v>1400</v>
      </c>
      <c r="K430" s="153">
        <v>0</v>
      </c>
      <c r="L430" s="153">
        <v>36060</v>
      </c>
      <c r="M430" s="153">
        <v>40830</v>
      </c>
      <c r="N430" s="153"/>
    </row>
    <row r="431" spans="2:14" x14ac:dyDescent="0.25">
      <c r="I431" s="153"/>
      <c r="J431" s="153"/>
      <c r="K431" s="153"/>
      <c r="L431" s="153"/>
      <c r="M431" s="153"/>
      <c r="N431" s="153"/>
    </row>
    <row r="432" spans="2:14" x14ac:dyDescent="0.25">
      <c r="B432" s="126"/>
      <c r="C432" s="126"/>
      <c r="D432" s="126" t="s">
        <v>1253</v>
      </c>
      <c r="E432" s="127" t="s">
        <v>1254</v>
      </c>
      <c r="F432" s="127" t="s">
        <v>1254</v>
      </c>
      <c r="G432" s="90" t="str">
        <f>VLOOKUP(F432,regions!A$2:C$419,3,FALSE)</f>
        <v>Shire county</v>
      </c>
      <c r="I432" s="156">
        <v>18180</v>
      </c>
      <c r="J432" s="156">
        <v>14680</v>
      </c>
      <c r="K432" s="156">
        <v>1260</v>
      </c>
      <c r="L432" s="156">
        <v>206420</v>
      </c>
      <c r="M432" s="156">
        <v>240540</v>
      </c>
      <c r="N432" s="153"/>
    </row>
    <row r="433" spans="2:14" x14ac:dyDescent="0.25">
      <c r="B433" s="126" t="s">
        <v>1255</v>
      </c>
      <c r="C433" s="126" t="s">
        <v>1256</v>
      </c>
      <c r="D433" s="126" t="s">
        <v>1257</v>
      </c>
      <c r="E433" s="127"/>
      <c r="F433" s="126" t="s">
        <v>1258</v>
      </c>
      <c r="G433" s="90" t="str">
        <f>VLOOKUP(F433,regions!A$2:C$419,3,FALSE)</f>
        <v>Shire district</v>
      </c>
      <c r="H433" s="90" t="str">
        <f>IFERROR(VLOOKUP(F433,classifications!A$3:C$328,3,FALSE),VLOOKUP(F433,classifications!I$2:K$28,3,FALSE))</f>
        <v>Predominantly Rural</v>
      </c>
      <c r="I433" s="153">
        <v>2740</v>
      </c>
      <c r="J433" s="153">
        <v>990</v>
      </c>
      <c r="K433" s="153">
        <v>970</v>
      </c>
      <c r="L433" s="153">
        <v>22410</v>
      </c>
      <c r="M433" s="153">
        <v>27120</v>
      </c>
      <c r="N433" s="153"/>
    </row>
    <row r="434" spans="2:14" x14ac:dyDescent="0.25">
      <c r="B434" s="126" t="s">
        <v>1259</v>
      </c>
      <c r="C434" s="126" t="s">
        <v>1260</v>
      </c>
      <c r="D434" s="126" t="s">
        <v>1261</v>
      </c>
      <c r="E434" s="127"/>
      <c r="F434" s="126" t="s">
        <v>1262</v>
      </c>
      <c r="G434" s="90" t="str">
        <f>VLOOKUP(F434,regions!A$2:C$419,3,FALSE)</f>
        <v>Shire district</v>
      </c>
      <c r="H434" s="90" t="str">
        <f>IFERROR(VLOOKUP(F434,classifications!A$3:C$328,3,FALSE),VLOOKUP(F434,classifications!I$2:K$28,3,FALSE))</f>
        <v>Predominantly Urban</v>
      </c>
      <c r="I434" s="153">
        <v>5910</v>
      </c>
      <c r="J434" s="153">
        <v>2020</v>
      </c>
      <c r="K434" s="153">
        <v>0</v>
      </c>
      <c r="L434" s="153">
        <v>46480</v>
      </c>
      <c r="M434" s="153">
        <v>54410</v>
      </c>
      <c r="N434" s="153"/>
    </row>
    <row r="435" spans="2:14" x14ac:dyDescent="0.25">
      <c r="B435" s="126" t="s">
        <v>1263</v>
      </c>
      <c r="C435" s="126" t="s">
        <v>1264</v>
      </c>
      <c r="D435" s="126" t="s">
        <v>1265</v>
      </c>
      <c r="E435" s="127"/>
      <c r="F435" s="126" t="s">
        <v>1266</v>
      </c>
      <c r="G435" s="90" t="str">
        <f>VLOOKUP(F435,regions!A$2:C$419,3,FALSE)</f>
        <v>Shire district</v>
      </c>
      <c r="H435" s="90" t="str">
        <f>IFERROR(VLOOKUP(F435,classifications!A$3:C$328,3,FALSE),VLOOKUP(F435,classifications!I$2:K$28,3,FALSE))</f>
        <v>Predominantly Urban</v>
      </c>
      <c r="I435" s="153">
        <v>3930</v>
      </c>
      <c r="J435" s="153">
        <v>2250</v>
      </c>
      <c r="K435" s="153">
        <v>0</v>
      </c>
      <c r="L435" s="153">
        <v>37350</v>
      </c>
      <c r="M435" s="153">
        <v>43520</v>
      </c>
      <c r="N435" s="153"/>
    </row>
    <row r="436" spans="2:14" x14ac:dyDescent="0.25">
      <c r="B436" s="126" t="s">
        <v>1267</v>
      </c>
      <c r="C436" s="126" t="s">
        <v>1268</v>
      </c>
      <c r="D436" s="126" t="s">
        <v>1269</v>
      </c>
      <c r="E436" s="127"/>
      <c r="F436" s="126" t="s">
        <v>1270</v>
      </c>
      <c r="G436" s="90" t="str">
        <f>VLOOKUP(F436,regions!A$2:C$419,3,FALSE)</f>
        <v>Shire district</v>
      </c>
      <c r="H436" s="90" t="str">
        <f>IFERROR(VLOOKUP(F436,classifications!A$3:C$328,3,FALSE),VLOOKUP(F436,classifications!I$2:K$28,3,FALSE))</f>
        <v>Predominantly Rural</v>
      </c>
      <c r="I436" s="153">
        <v>0</v>
      </c>
      <c r="J436" s="153">
        <v>6880</v>
      </c>
      <c r="K436" s="153">
        <v>290</v>
      </c>
      <c r="L436" s="153">
        <v>47770</v>
      </c>
      <c r="M436" s="153">
        <v>54940</v>
      </c>
      <c r="N436" s="153"/>
    </row>
    <row r="437" spans="2:14" x14ac:dyDescent="0.25">
      <c r="B437" s="126" t="s">
        <v>1271</v>
      </c>
      <c r="C437" s="126" t="s">
        <v>1272</v>
      </c>
      <c r="D437" s="126" t="s">
        <v>1273</v>
      </c>
      <c r="E437" s="127"/>
      <c r="F437" s="126" t="s">
        <v>1274</v>
      </c>
      <c r="G437" s="90" t="str">
        <f>VLOOKUP(F437,regions!A$2:C$419,3,FALSE)</f>
        <v>Shire district</v>
      </c>
      <c r="H437" s="90" t="str">
        <f>IFERROR(VLOOKUP(F437,classifications!A$3:C$328,3,FALSE),VLOOKUP(F437,classifications!I$2:K$28,3,FALSE))</f>
        <v>Predominantly Urban</v>
      </c>
      <c r="I437" s="153">
        <v>5610</v>
      </c>
      <c r="J437" s="153">
        <v>2540</v>
      </c>
      <c r="K437" s="153">
        <v>0</v>
      </c>
      <c r="L437" s="153">
        <v>52420</v>
      </c>
      <c r="M437" s="153">
        <v>60560</v>
      </c>
      <c r="N437" s="153"/>
    </row>
    <row r="438" spans="2:14" x14ac:dyDescent="0.25">
      <c r="I438" s="153"/>
      <c r="J438" s="153"/>
      <c r="K438" s="153"/>
      <c r="L438" s="153"/>
      <c r="M438" s="153"/>
      <c r="N438" s="153"/>
    </row>
    <row r="439" spans="2:14" x14ac:dyDescent="0.25">
      <c r="B439" s="126"/>
      <c r="C439" s="126"/>
      <c r="D439" s="126" t="s">
        <v>1275</v>
      </c>
      <c r="E439" s="127" t="s">
        <v>1276</v>
      </c>
      <c r="F439" s="127" t="s">
        <v>1276</v>
      </c>
      <c r="G439" s="90" t="str">
        <f>VLOOKUP(F439,regions!A$2:C$419,3,FALSE)</f>
        <v>Shire county</v>
      </c>
      <c r="I439" s="156">
        <v>14320</v>
      </c>
      <c r="J439" s="156">
        <v>30770</v>
      </c>
      <c r="K439" s="156">
        <v>1620</v>
      </c>
      <c r="L439" s="156">
        <v>314600</v>
      </c>
      <c r="M439" s="156">
        <v>361310</v>
      </c>
      <c r="N439" s="153"/>
    </row>
    <row r="440" spans="2:14" x14ac:dyDescent="0.25">
      <c r="B440" s="126" t="s">
        <v>1277</v>
      </c>
      <c r="C440" s="126" t="s">
        <v>1278</v>
      </c>
      <c r="D440" s="126" t="s">
        <v>1279</v>
      </c>
      <c r="E440" s="127"/>
      <c r="F440" s="126" t="s">
        <v>1280</v>
      </c>
      <c r="G440" s="90" t="str">
        <f>VLOOKUP(F440,regions!A$2:C$419,3,FALSE)</f>
        <v>Shire district</v>
      </c>
      <c r="H440" s="90" t="str">
        <f>IFERROR(VLOOKUP(F440,classifications!A$3:C$328,3,FALSE),VLOOKUP(F440,classifications!I$2:K$28,3,FALSE))</f>
        <v>Predominantly Urban</v>
      </c>
      <c r="I440" s="153">
        <v>2650</v>
      </c>
      <c r="J440" s="153">
        <v>910</v>
      </c>
      <c r="K440" s="153">
        <v>0</v>
      </c>
      <c r="L440" s="153">
        <v>24290</v>
      </c>
      <c r="M440" s="153">
        <v>27850</v>
      </c>
      <c r="N440" s="153"/>
    </row>
    <row r="441" spans="2:14" x14ac:dyDescent="0.25">
      <c r="B441" s="126" t="s">
        <v>1281</v>
      </c>
      <c r="C441" s="126" t="s">
        <v>1282</v>
      </c>
      <c r="D441" s="126" t="s">
        <v>1283</v>
      </c>
      <c r="E441" s="127"/>
      <c r="F441" s="126" t="s">
        <v>1284</v>
      </c>
      <c r="G441" s="90" t="str">
        <f>VLOOKUP(F441,regions!A$2:C$419,3,FALSE)</f>
        <v>Shire district</v>
      </c>
      <c r="H441" s="90" t="str">
        <f>IFERROR(VLOOKUP(F441,classifications!A$3:C$328,3,FALSE),VLOOKUP(F441,classifications!I$2:K$28,3,FALSE))</f>
        <v>Predominantly Urban</v>
      </c>
      <c r="I441" s="153">
        <v>3400</v>
      </c>
      <c r="J441" s="153">
        <v>2850</v>
      </c>
      <c r="K441" s="153">
        <v>0</v>
      </c>
      <c r="L441" s="153">
        <v>64670</v>
      </c>
      <c r="M441" s="153">
        <v>70910</v>
      </c>
      <c r="N441" s="153"/>
    </row>
    <row r="442" spans="2:14" x14ac:dyDescent="0.25">
      <c r="B442" s="126" t="s">
        <v>1285</v>
      </c>
      <c r="C442" s="126" t="s">
        <v>1286</v>
      </c>
      <c r="D442" s="126" t="s">
        <v>1287</v>
      </c>
      <c r="E442" s="127"/>
      <c r="F442" s="126" t="s">
        <v>1288</v>
      </c>
      <c r="G442" s="90" t="str">
        <f>VLOOKUP(F442,regions!A$2:C$419,3,FALSE)</f>
        <v>Shire district</v>
      </c>
      <c r="H442" s="90" t="str">
        <f>IFERROR(VLOOKUP(F442,classifications!A$3:C$328,3,FALSE),VLOOKUP(F442,classifications!I$2:K$28,3,FALSE))</f>
        <v>Predominantly Rural</v>
      </c>
      <c r="I442" s="153">
        <v>70</v>
      </c>
      <c r="J442" s="153">
        <v>7520</v>
      </c>
      <c r="K442" s="153">
        <v>290</v>
      </c>
      <c r="L442" s="153">
        <v>46280</v>
      </c>
      <c r="M442" s="153">
        <v>54170</v>
      </c>
      <c r="N442" s="153"/>
    </row>
    <row r="443" spans="2:14" x14ac:dyDescent="0.25">
      <c r="B443" s="126" t="s">
        <v>1289</v>
      </c>
      <c r="C443" s="126" t="s">
        <v>1290</v>
      </c>
      <c r="D443" s="126" t="s">
        <v>1291</v>
      </c>
      <c r="E443" s="127"/>
      <c r="F443" s="126" t="s">
        <v>1292</v>
      </c>
      <c r="G443" s="90" t="str">
        <f>VLOOKUP(F443,regions!A$2:C$419,3,FALSE)</f>
        <v>Shire district</v>
      </c>
      <c r="H443" s="90" t="str">
        <f>IFERROR(VLOOKUP(F443,classifications!A$3:C$328,3,FALSE),VLOOKUP(F443,classifications!I$2:K$28,3,FALSE))</f>
        <v>Predominantly Urban</v>
      </c>
      <c r="I443" s="153">
        <v>8120</v>
      </c>
      <c r="J443" s="153">
        <v>2310</v>
      </c>
      <c r="K443" s="153">
        <v>0</v>
      </c>
      <c r="L443" s="153">
        <v>33230</v>
      </c>
      <c r="M443" s="153">
        <v>43670</v>
      </c>
      <c r="N443" s="153"/>
    </row>
    <row r="444" spans="2:14" x14ac:dyDescent="0.25">
      <c r="B444" s="126" t="s">
        <v>1293</v>
      </c>
      <c r="C444" s="126" t="s">
        <v>1294</v>
      </c>
      <c r="D444" s="126" t="s">
        <v>1295</v>
      </c>
      <c r="E444" s="127"/>
      <c r="F444" s="126" t="s">
        <v>1296</v>
      </c>
      <c r="G444" s="90" t="str">
        <f>VLOOKUP(F444,regions!A$2:C$419,3,FALSE)</f>
        <v>Shire district</v>
      </c>
      <c r="H444" s="90" t="str">
        <f>IFERROR(VLOOKUP(F444,classifications!A$3:C$328,3,FALSE),VLOOKUP(F444,classifications!I$2:K$28,3,FALSE))</f>
        <v>Predominantly Rural</v>
      </c>
      <c r="I444" s="153">
        <v>60</v>
      </c>
      <c r="J444" s="153">
        <v>6410</v>
      </c>
      <c r="K444" s="153">
        <v>20</v>
      </c>
      <c r="L444" s="153">
        <v>50290</v>
      </c>
      <c r="M444" s="153">
        <v>56780</v>
      </c>
      <c r="N444" s="153"/>
    </row>
    <row r="445" spans="2:14" x14ac:dyDescent="0.25">
      <c r="B445" s="126" t="s">
        <v>1297</v>
      </c>
      <c r="C445" s="126" t="s">
        <v>1298</v>
      </c>
      <c r="D445" s="126" t="s">
        <v>1299</v>
      </c>
      <c r="E445" s="127"/>
      <c r="F445" s="126" t="s">
        <v>1300</v>
      </c>
      <c r="G445" s="90" t="str">
        <f>VLOOKUP(F445,regions!A$2:C$419,3,FALSE)</f>
        <v>Shire district</v>
      </c>
      <c r="H445" s="90" t="str">
        <f>IFERROR(VLOOKUP(F445,classifications!A$3:C$328,3,FALSE),VLOOKUP(F445,classifications!I$2:K$28,3,FALSE))</f>
        <v>Predominantly Urban</v>
      </c>
      <c r="I445" s="153">
        <v>20</v>
      </c>
      <c r="J445" s="153">
        <v>6050</v>
      </c>
      <c r="K445" s="153">
        <v>1310</v>
      </c>
      <c r="L445" s="153">
        <v>52110</v>
      </c>
      <c r="M445" s="153">
        <v>59490</v>
      </c>
      <c r="N445" s="153"/>
    </row>
    <row r="446" spans="2:14" x14ac:dyDescent="0.25">
      <c r="B446" s="126" t="s">
        <v>1301</v>
      </c>
      <c r="C446" s="126" t="s">
        <v>1302</v>
      </c>
      <c r="D446" s="126" t="s">
        <v>1303</v>
      </c>
      <c r="E446" s="127"/>
      <c r="F446" s="126" t="s">
        <v>1304</v>
      </c>
      <c r="G446" s="90" t="str">
        <f>VLOOKUP(F446,regions!A$2:C$419,3,FALSE)</f>
        <v>Shire district</v>
      </c>
      <c r="H446" s="90" t="str">
        <f>IFERROR(VLOOKUP(F446,classifications!A$3:C$328,3,FALSE),VLOOKUP(F446,classifications!I$2:K$28,3,FALSE))</f>
        <v>Predominantly Urban</v>
      </c>
      <c r="I446" s="153">
        <v>0</v>
      </c>
      <c r="J446" s="153">
        <v>4710</v>
      </c>
      <c r="K446" s="153">
        <v>0</v>
      </c>
      <c r="L446" s="153">
        <v>43740</v>
      </c>
      <c r="M446" s="153">
        <v>48450</v>
      </c>
      <c r="N446" s="153"/>
    </row>
    <row r="447" spans="2:14" x14ac:dyDescent="0.25">
      <c r="I447" s="153"/>
      <c r="J447" s="153"/>
      <c r="K447" s="153"/>
      <c r="L447" s="153"/>
      <c r="M447" s="153"/>
      <c r="N447" s="153"/>
    </row>
    <row r="448" spans="2:14" x14ac:dyDescent="0.25">
      <c r="B448" s="126"/>
      <c r="C448" s="126"/>
      <c r="D448" s="126" t="s">
        <v>1590</v>
      </c>
      <c r="E448" s="127" t="s">
        <v>1591</v>
      </c>
      <c r="F448" s="127"/>
      <c r="I448" s="131"/>
      <c r="J448" s="131"/>
      <c r="K448" s="131"/>
      <c r="L448" s="131"/>
      <c r="M448" s="131"/>
      <c r="N448" s="153"/>
    </row>
    <row r="449" spans="1:14" x14ac:dyDescent="0.25">
      <c r="B449" s="126" t="s">
        <v>1592</v>
      </c>
      <c r="C449" s="126" t="s">
        <v>1593</v>
      </c>
      <c r="D449" s="126" t="s">
        <v>1594</v>
      </c>
      <c r="E449" s="127"/>
      <c r="F449" s="126" t="s">
        <v>1595</v>
      </c>
      <c r="G449" s="126"/>
      <c r="H449" s="126"/>
      <c r="I449" s="131"/>
      <c r="J449" s="131"/>
      <c r="K449" s="131"/>
      <c r="L449" s="131"/>
      <c r="M449" s="131"/>
      <c r="N449" s="153"/>
    </row>
    <row r="450" spans="1:14" x14ac:dyDescent="0.25">
      <c r="B450" s="126" t="s">
        <v>1596</v>
      </c>
      <c r="C450" s="126" t="s">
        <v>1597</v>
      </c>
      <c r="D450" s="126" t="s">
        <v>1598</v>
      </c>
      <c r="E450" s="127"/>
      <c r="F450" s="126" t="s">
        <v>1599</v>
      </c>
      <c r="G450" s="126"/>
      <c r="H450" s="126"/>
      <c r="I450" s="131"/>
      <c r="J450" s="131"/>
      <c r="K450" s="131"/>
      <c r="L450" s="131"/>
      <c r="M450" s="131"/>
      <c r="N450" s="153"/>
    </row>
    <row r="451" spans="1:14" x14ac:dyDescent="0.25">
      <c r="B451" s="126" t="s">
        <v>1600</v>
      </c>
      <c r="C451" s="126" t="s">
        <v>1601</v>
      </c>
      <c r="D451" s="126" t="s">
        <v>1602</v>
      </c>
      <c r="E451" s="127"/>
      <c r="F451" s="126" t="s">
        <v>1603</v>
      </c>
      <c r="G451" s="126"/>
      <c r="H451" s="126"/>
      <c r="I451" s="131"/>
      <c r="J451" s="131"/>
      <c r="K451" s="131"/>
      <c r="L451" s="131"/>
      <c r="M451" s="131"/>
      <c r="N451" s="153"/>
    </row>
    <row r="452" spans="1:14" x14ac:dyDescent="0.25">
      <c r="B452" s="126" t="s">
        <v>1604</v>
      </c>
      <c r="C452" s="126" t="s">
        <v>1605</v>
      </c>
      <c r="D452" s="126" t="s">
        <v>1606</v>
      </c>
      <c r="E452" s="127"/>
      <c r="F452" s="126" t="s">
        <v>1607</v>
      </c>
      <c r="G452" s="126"/>
      <c r="H452" s="126"/>
      <c r="I452" s="131"/>
      <c r="J452" s="131"/>
      <c r="K452" s="131"/>
      <c r="L452" s="131"/>
      <c r="M452" s="131"/>
      <c r="N452" s="153"/>
    </row>
    <row r="453" spans="1:14" x14ac:dyDescent="0.25">
      <c r="I453" s="153"/>
      <c r="J453" s="153"/>
      <c r="K453" s="153"/>
      <c r="L453" s="153"/>
      <c r="M453" s="153"/>
      <c r="N453" s="153"/>
    </row>
    <row r="454" spans="1:14" x14ac:dyDescent="0.25">
      <c r="B454" s="126"/>
      <c r="C454" s="126"/>
      <c r="D454" s="126" t="s">
        <v>1305</v>
      </c>
      <c r="E454" s="127" t="s">
        <v>1306</v>
      </c>
      <c r="F454" s="127" t="s">
        <v>1306</v>
      </c>
      <c r="G454" s="90" t="str">
        <f>VLOOKUP(F454,regions!A$2:C$419,3,FALSE)</f>
        <v>Shire county</v>
      </c>
      <c r="I454" s="157">
        <v>6090</v>
      </c>
      <c r="J454" s="157">
        <v>30910</v>
      </c>
      <c r="K454" s="157">
        <v>100</v>
      </c>
      <c r="L454" s="157">
        <v>212870</v>
      </c>
      <c r="M454" s="158">
        <v>249960</v>
      </c>
      <c r="N454" s="153"/>
    </row>
    <row r="455" spans="1:14" x14ac:dyDescent="0.25">
      <c r="B455" s="126" t="s">
        <v>1307</v>
      </c>
      <c r="C455" s="126" t="s">
        <v>1308</v>
      </c>
      <c r="D455" s="126" t="s">
        <v>1309</v>
      </c>
      <c r="E455" s="127"/>
      <c r="F455" s="126" t="s">
        <v>1310</v>
      </c>
      <c r="G455" s="90" t="str">
        <f>VLOOKUP(F455,regions!A$2:C$419,3,FALSE)</f>
        <v>Shire district</v>
      </c>
      <c r="H455" s="90" t="str">
        <f>IFERROR(VLOOKUP(F455,classifications!A$3:C$328,3,FALSE),VLOOKUP(F455,classifications!I$2:K$28,3,FALSE))</f>
        <v>Predominantly Urban</v>
      </c>
      <c r="I455" s="153">
        <v>0</v>
      </c>
      <c r="J455" s="153">
        <v>4080</v>
      </c>
      <c r="K455" s="153">
        <v>10</v>
      </c>
      <c r="L455" s="153">
        <v>35550</v>
      </c>
      <c r="M455" s="153">
        <v>39630</v>
      </c>
      <c r="N455" s="153"/>
    </row>
    <row r="456" spans="1:14" x14ac:dyDescent="0.25">
      <c r="B456" s="126" t="s">
        <v>1311</v>
      </c>
      <c r="C456" s="126" t="s">
        <v>1312</v>
      </c>
      <c r="D456" s="126" t="s">
        <v>1313</v>
      </c>
      <c r="E456" s="127"/>
      <c r="F456" s="126" t="s">
        <v>1314</v>
      </c>
      <c r="G456" s="90" t="str">
        <f>VLOOKUP(F456,regions!A$2:C$419,3,FALSE)</f>
        <v>Shire district</v>
      </c>
      <c r="H456" s="90" t="str">
        <f>IFERROR(VLOOKUP(F456,classifications!A$3:C$328,3,FALSE),VLOOKUP(F456,classifications!I$2:K$28,3,FALSE))</f>
        <v>Predominantly Rural</v>
      </c>
      <c r="I456" s="153">
        <v>0</v>
      </c>
      <c r="J456" s="153">
        <v>4620</v>
      </c>
      <c r="K456" s="153">
        <v>0</v>
      </c>
      <c r="L456" s="153">
        <v>29300</v>
      </c>
      <c r="M456" s="153">
        <v>33920</v>
      </c>
      <c r="N456" s="153"/>
    </row>
    <row r="457" spans="1:14" x14ac:dyDescent="0.25">
      <c r="B457" s="126" t="s">
        <v>1315</v>
      </c>
      <c r="C457" s="126" t="s">
        <v>1316</v>
      </c>
      <c r="D457" s="126" t="s">
        <v>1317</v>
      </c>
      <c r="E457" s="127"/>
      <c r="F457" s="126" t="s">
        <v>1318</v>
      </c>
      <c r="G457" s="90" t="str">
        <f>VLOOKUP(F457,regions!A$2:C$419,3,FALSE)</f>
        <v>Shire district</v>
      </c>
      <c r="H457" s="90" t="str">
        <f>IFERROR(VLOOKUP(F457,classifications!A$3:C$328,3,FALSE),VLOOKUP(F457,classifications!I$2:K$28,3,FALSE))</f>
        <v>Predominantly Urban</v>
      </c>
      <c r="I457" s="153">
        <v>6070</v>
      </c>
      <c r="J457" s="153">
        <v>1530</v>
      </c>
      <c r="K457" s="153">
        <v>40</v>
      </c>
      <c r="L457" s="153">
        <v>27790</v>
      </c>
      <c r="M457" s="153">
        <v>35430</v>
      </c>
      <c r="N457" s="153"/>
    </row>
    <row r="458" spans="1:14" x14ac:dyDescent="0.25">
      <c r="B458" s="126" t="s">
        <v>1319</v>
      </c>
      <c r="C458" s="126" t="s">
        <v>1320</v>
      </c>
      <c r="D458" s="126" t="s">
        <v>1321</v>
      </c>
      <c r="E458" s="127"/>
      <c r="F458" s="126" t="s">
        <v>1322</v>
      </c>
      <c r="G458" s="90" t="str">
        <f>VLOOKUP(F458,regions!A$2:C$419,3,FALSE)</f>
        <v>Shire district</v>
      </c>
      <c r="H458" s="90" t="str">
        <f>IFERROR(VLOOKUP(F458,classifications!A$3:C$328,3,FALSE),VLOOKUP(F458,classifications!I$2:K$28,3,FALSE))</f>
        <v>Predominantly Urban</v>
      </c>
      <c r="I458" s="153">
        <v>10</v>
      </c>
      <c r="J458" s="153">
        <v>6750</v>
      </c>
      <c r="K458" s="153">
        <v>20</v>
      </c>
      <c r="L458" s="153">
        <v>36810</v>
      </c>
      <c r="M458" s="153">
        <v>43590</v>
      </c>
      <c r="N458" s="153"/>
    </row>
    <row r="459" spans="1:14" x14ac:dyDescent="0.25">
      <c r="B459" s="126" t="s">
        <v>1323</v>
      </c>
      <c r="C459" s="126" t="s">
        <v>1324</v>
      </c>
      <c r="D459" s="126" t="s">
        <v>1325</v>
      </c>
      <c r="E459" s="127"/>
      <c r="F459" s="126" t="s">
        <v>1326</v>
      </c>
      <c r="G459" s="90" t="str">
        <f>VLOOKUP(F459,regions!A$2:C$419,3,FALSE)</f>
        <v>Shire district</v>
      </c>
      <c r="H459" s="90" t="str">
        <f>IFERROR(VLOOKUP(F459,classifications!A$3:C$328,3,FALSE),VLOOKUP(F459,classifications!I$2:K$28,3,FALSE))</f>
        <v>Predominantly Rural</v>
      </c>
      <c r="I459" s="153">
        <v>10</v>
      </c>
      <c r="J459" s="153">
        <v>7540</v>
      </c>
      <c r="K459" s="153">
        <v>20</v>
      </c>
      <c r="L459" s="153">
        <v>44630</v>
      </c>
      <c r="M459" s="153">
        <v>52200</v>
      </c>
      <c r="N459" s="153"/>
    </row>
    <row r="460" spans="1:14" ht="13.8" thickBot="1" x14ac:dyDescent="0.3">
      <c r="A460" s="148"/>
      <c r="B460" s="135" t="s">
        <v>1327</v>
      </c>
      <c r="C460" s="135" t="s">
        <v>1328</v>
      </c>
      <c r="D460" s="135" t="s">
        <v>1329</v>
      </c>
      <c r="E460" s="136"/>
      <c r="F460" s="135" t="s">
        <v>1330</v>
      </c>
      <c r="G460" s="90" t="str">
        <f>VLOOKUP(F460,regions!A$2:C$419,3,FALSE)</f>
        <v>Shire district</v>
      </c>
      <c r="H460" s="90" t="str">
        <f>IFERROR(VLOOKUP(F460,classifications!A$3:C$328,3,FALSE),VLOOKUP(F460,classifications!I$2:K$28,3,FALSE))</f>
        <v>Urban with Significant Rural</v>
      </c>
      <c r="I460" s="159">
        <v>0</v>
      </c>
      <c r="J460" s="159">
        <v>6400</v>
      </c>
      <c r="K460" s="159">
        <v>20</v>
      </c>
      <c r="L460" s="159">
        <v>38790</v>
      </c>
      <c r="M460" s="159">
        <v>45200</v>
      </c>
      <c r="N460" s="153"/>
    </row>
    <row r="462" spans="1:14" ht="14.4" x14ac:dyDescent="0.3">
      <c r="F462" s="138" t="s">
        <v>1425</v>
      </c>
      <c r="G462"/>
      <c r="H462"/>
      <c r="I462"/>
      <c r="J462"/>
      <c r="K462"/>
      <c r="L462"/>
      <c r="M462"/>
    </row>
    <row r="463" spans="1:14" ht="12.75" customHeight="1" x14ac:dyDescent="0.3">
      <c r="F463" s="182" t="s">
        <v>1608</v>
      </c>
      <c r="G463" s="182"/>
      <c r="H463" s="182"/>
      <c r="I463" s="182"/>
      <c r="J463" s="182"/>
      <c r="K463" s="182"/>
      <c r="L463" s="182"/>
      <c r="M463" s="182"/>
    </row>
    <row r="464" spans="1:14" ht="12.75" customHeight="1" x14ac:dyDescent="0.3">
      <c r="F464" s="182" t="s">
        <v>1635</v>
      </c>
      <c r="G464" s="182"/>
      <c r="H464" s="182"/>
      <c r="I464" s="182"/>
      <c r="J464" s="182"/>
      <c r="K464" s="182"/>
      <c r="L464" s="182"/>
      <c r="M464" s="182"/>
    </row>
    <row r="465" spans="6:13" ht="12.75" customHeight="1" x14ac:dyDescent="0.3">
      <c r="F465" s="182" t="s">
        <v>1610</v>
      </c>
      <c r="G465" s="182"/>
      <c r="H465" s="182"/>
      <c r="I465" s="182"/>
      <c r="J465" s="182"/>
      <c r="K465" s="182"/>
      <c r="L465" s="182"/>
      <c r="M465" s="182"/>
    </row>
    <row r="466" spans="6:13" ht="14.4" x14ac:dyDescent="0.3">
      <c r="F466" s="182" t="s">
        <v>1611</v>
      </c>
      <c r="G466" s="182"/>
      <c r="H466" s="182"/>
      <c r="I466" s="182"/>
      <c r="J466" s="182"/>
      <c r="K466" s="182"/>
      <c r="L466" s="182"/>
      <c r="M466" s="182"/>
    </row>
    <row r="467" spans="6:13" ht="14.4" x14ac:dyDescent="0.3">
      <c r="F467" s="204"/>
      <c r="G467" s="204"/>
      <c r="H467" s="204"/>
      <c r="I467" s="204"/>
      <c r="J467" s="204"/>
      <c r="K467" s="204"/>
      <c r="L467" s="204"/>
      <c r="M467" s="204"/>
    </row>
    <row r="468" spans="6:13" ht="12.75" customHeight="1" x14ac:dyDescent="0.3">
      <c r="F468" s="182" t="s">
        <v>1612</v>
      </c>
      <c r="G468" s="182"/>
      <c r="H468" s="182"/>
      <c r="I468" s="182"/>
      <c r="J468" s="182"/>
      <c r="K468" s="182"/>
      <c r="L468" s="182"/>
      <c r="M468" s="182"/>
    </row>
    <row r="469" spans="6:13" ht="12.75" customHeight="1" x14ac:dyDescent="0.3">
      <c r="F469" s="182" t="s">
        <v>1613</v>
      </c>
      <c r="G469" s="182"/>
      <c r="H469" s="182"/>
      <c r="I469" s="182"/>
      <c r="J469" s="182"/>
      <c r="K469" s="182"/>
      <c r="L469" s="182"/>
      <c r="M469" s="182"/>
    </row>
    <row r="470" spans="6:13" ht="12.75" customHeight="1" x14ac:dyDescent="0.3">
      <c r="F470" s="182" t="s">
        <v>1648</v>
      </c>
      <c r="G470" s="182"/>
      <c r="H470" s="182"/>
      <c r="I470" s="182"/>
      <c r="J470" s="182"/>
      <c r="K470" s="182"/>
      <c r="L470" s="182"/>
      <c r="M470" s="182"/>
    </row>
    <row r="471" spans="6:13" ht="14.4" x14ac:dyDescent="0.3">
      <c r="F471" s="204"/>
      <c r="G471" s="204"/>
      <c r="H471" s="204"/>
      <c r="I471" s="204"/>
      <c r="J471" s="204"/>
      <c r="K471" s="204"/>
      <c r="L471" s="204"/>
      <c r="M471" s="204"/>
    </row>
    <row r="472" spans="6:13" ht="12.75" customHeight="1" x14ac:dyDescent="0.25">
      <c r="F472" s="208" t="s">
        <v>1615</v>
      </c>
      <c r="G472" s="208"/>
      <c r="H472" s="208"/>
      <c r="I472" s="208"/>
      <c r="J472" s="208"/>
      <c r="K472" s="208"/>
      <c r="L472" s="208"/>
      <c r="M472" s="208"/>
    </row>
    <row r="473" spans="6:13" ht="12.75" customHeight="1" x14ac:dyDescent="0.25">
      <c r="F473" s="208" t="s">
        <v>1616</v>
      </c>
      <c r="G473" s="208"/>
      <c r="H473" s="208"/>
      <c r="I473" s="208"/>
      <c r="J473" s="208"/>
      <c r="K473" s="208"/>
      <c r="L473" s="208"/>
      <c r="M473" s="208"/>
    </row>
    <row r="474" spans="6:13" x14ac:dyDescent="0.25">
      <c r="F474" s="208" t="s">
        <v>1617</v>
      </c>
      <c r="G474" s="208"/>
      <c r="H474" s="208"/>
      <c r="I474" s="208"/>
      <c r="J474" s="208"/>
      <c r="K474" s="208"/>
      <c r="L474" s="208"/>
      <c r="M474" s="208"/>
    </row>
    <row r="475" spans="6:13" ht="12.75" customHeight="1" x14ac:dyDescent="0.25">
      <c r="F475" s="208" t="s">
        <v>1618</v>
      </c>
      <c r="G475" s="208"/>
      <c r="H475" s="208"/>
      <c r="I475" s="208"/>
      <c r="J475" s="208"/>
      <c r="K475" s="208"/>
      <c r="L475" s="208"/>
      <c r="M475" s="208"/>
    </row>
    <row r="476" spans="6:13" ht="15.6" x14ac:dyDescent="0.25">
      <c r="F476" s="205"/>
      <c r="G476" s="203"/>
      <c r="H476" s="203"/>
      <c r="I476" s="203"/>
      <c r="J476" s="203"/>
      <c r="K476" s="203"/>
      <c r="L476" s="203"/>
      <c r="M476" s="203"/>
    </row>
    <row r="477" spans="6:13" x14ac:dyDescent="0.25">
      <c r="F477" s="202"/>
      <c r="G477" s="202"/>
      <c r="H477" s="202"/>
      <c r="I477" s="202"/>
      <c r="J477" s="202"/>
      <c r="K477" s="202"/>
      <c r="L477" s="202"/>
      <c r="M477" s="202"/>
    </row>
    <row r="478" spans="6:13" x14ac:dyDescent="0.25">
      <c r="F478" s="139" t="s">
        <v>1619</v>
      </c>
      <c r="G478" s="142"/>
      <c r="H478" s="142"/>
      <c r="I478" s="142"/>
      <c r="J478" s="142"/>
      <c r="K478" s="142"/>
      <c r="L478" s="142"/>
      <c r="M478" s="142"/>
    </row>
    <row r="479" spans="6:13" ht="12.75" customHeight="1" x14ac:dyDescent="0.25">
      <c r="F479" s="208" t="s">
        <v>1620</v>
      </c>
      <c r="G479" s="208"/>
      <c r="H479" s="208"/>
      <c r="I479" s="208"/>
      <c r="J479" s="208"/>
      <c r="K479" s="208"/>
      <c r="L479" s="208"/>
      <c r="M479" s="208"/>
    </row>
    <row r="480" spans="6:13" ht="12.75" customHeight="1" x14ac:dyDescent="0.25">
      <c r="F480" s="208" t="s">
        <v>1621</v>
      </c>
      <c r="G480" s="208"/>
      <c r="H480" s="208"/>
      <c r="I480" s="208"/>
      <c r="J480" s="208"/>
      <c r="K480" s="208"/>
      <c r="L480" s="208"/>
      <c r="M480" s="208"/>
    </row>
    <row r="481" spans="6:13" ht="12.75" customHeight="1" x14ac:dyDescent="0.25">
      <c r="F481" s="208" t="s">
        <v>1622</v>
      </c>
      <c r="G481" s="208"/>
      <c r="H481" s="208"/>
      <c r="I481" s="208"/>
      <c r="J481" s="208"/>
      <c r="K481" s="208"/>
      <c r="L481" s="208"/>
      <c r="M481" s="208"/>
    </row>
    <row r="482" spans="6:13" ht="12.75" customHeight="1" x14ac:dyDescent="0.25">
      <c r="F482" s="208" t="s">
        <v>1623</v>
      </c>
      <c r="G482" s="208"/>
      <c r="H482" s="208"/>
      <c r="I482" s="208"/>
      <c r="J482" s="208"/>
      <c r="K482" s="208"/>
      <c r="L482" s="208"/>
      <c r="M482" s="208"/>
    </row>
    <row r="483" spans="6:13" x14ac:dyDescent="0.25">
      <c r="F483" s="203"/>
      <c r="G483" s="203"/>
      <c r="H483" s="203"/>
      <c r="I483" s="203"/>
      <c r="J483" s="203"/>
      <c r="K483" s="203"/>
      <c r="L483" s="203"/>
      <c r="M483" s="203"/>
    </row>
    <row r="484" spans="6:13" ht="15.6" x14ac:dyDescent="0.25">
      <c r="F484" s="209" t="s">
        <v>1624</v>
      </c>
      <c r="G484" s="142"/>
      <c r="H484" s="142"/>
      <c r="I484" s="142"/>
      <c r="J484" s="142"/>
      <c r="K484" s="142"/>
      <c r="L484" s="142"/>
      <c r="M484" s="142"/>
    </row>
    <row r="485" spans="6:13" x14ac:dyDescent="0.25">
      <c r="F485" s="142" t="s">
        <v>1625</v>
      </c>
      <c r="G485" s="142"/>
      <c r="H485" s="142"/>
      <c r="I485" s="142"/>
      <c r="J485" s="142"/>
      <c r="K485" s="142"/>
      <c r="L485" s="142"/>
      <c r="M485" s="142"/>
    </row>
    <row r="486" spans="6:13" x14ac:dyDescent="0.25">
      <c r="F486" s="142" t="s">
        <v>1626</v>
      </c>
      <c r="G486" s="142"/>
      <c r="H486" s="142"/>
      <c r="I486" s="142"/>
      <c r="J486" s="142"/>
      <c r="K486" s="142"/>
      <c r="L486" s="142"/>
      <c r="M486" s="142"/>
    </row>
    <row r="487" spans="6:13" x14ac:dyDescent="0.25">
      <c r="F487" s="202"/>
      <c r="G487" s="202"/>
      <c r="H487" s="202"/>
      <c r="I487" s="202"/>
      <c r="J487" s="202"/>
      <c r="K487" s="202"/>
      <c r="L487" s="202"/>
      <c r="M487" s="202"/>
    </row>
    <row r="488" spans="6:13" ht="12.75" customHeight="1" x14ac:dyDescent="0.25">
      <c r="F488" s="208" t="s">
        <v>1649</v>
      </c>
      <c r="G488" s="208"/>
      <c r="H488" s="208"/>
      <c r="I488" s="208"/>
      <c r="J488" s="208"/>
      <c r="K488" s="208"/>
      <c r="L488" s="208"/>
      <c r="M488" s="208"/>
    </row>
    <row r="489" spans="6:13" ht="12.75" customHeight="1" x14ac:dyDescent="0.25">
      <c r="F489" s="210" t="s">
        <v>1650</v>
      </c>
      <c r="G489" s="208"/>
      <c r="H489" s="208"/>
      <c r="I489" s="208"/>
      <c r="J489" s="208"/>
      <c r="K489" s="208"/>
      <c r="L489" s="208"/>
      <c r="M489" s="208"/>
    </row>
    <row r="490" spans="6:13" x14ac:dyDescent="0.25">
      <c r="F490" s="203"/>
      <c r="G490" s="203"/>
      <c r="H490" s="203"/>
      <c r="I490" s="203"/>
      <c r="J490" s="203"/>
      <c r="K490" s="203"/>
      <c r="L490" s="203"/>
      <c r="M490" s="203"/>
    </row>
    <row r="491" spans="6:13" x14ac:dyDescent="0.25">
      <c r="F491" s="141" t="s">
        <v>1628</v>
      </c>
      <c r="G491" s="142"/>
      <c r="H491" s="142"/>
      <c r="I491" s="142"/>
      <c r="J491" s="142"/>
      <c r="K491" s="142"/>
      <c r="L491" s="142"/>
      <c r="M491" s="142"/>
    </row>
    <row r="492" spans="6:13" ht="14.4" x14ac:dyDescent="0.3">
      <c r="F492" s="143" t="s">
        <v>1629</v>
      </c>
      <c r="G492"/>
      <c r="H492"/>
      <c r="I492"/>
    </row>
    <row r="493" spans="6:13" ht="14.4" x14ac:dyDescent="0.3">
      <c r="F493" s="42"/>
      <c r="G493"/>
      <c r="H493"/>
      <c r="I493"/>
      <c r="J493" s="52" t="s">
        <v>1630</v>
      </c>
      <c r="K493" s="52"/>
      <c r="L493" s="211">
        <v>42117</v>
      </c>
      <c r="M493"/>
    </row>
    <row r="494" spans="6:13" ht="14.4" x14ac:dyDescent="0.3">
      <c r="F494" s="42" t="s">
        <v>1631</v>
      </c>
      <c r="G494"/>
      <c r="H494"/>
      <c r="I494"/>
      <c r="J494" s="52" t="s">
        <v>1632</v>
      </c>
      <c r="K494" s="52"/>
      <c r="L494" s="144"/>
      <c r="M494" s="161" t="s">
        <v>1638</v>
      </c>
    </row>
  </sheetData>
  <mergeCells count="1">
    <mergeCell ref="I3:M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N613"/>
  <sheetViews>
    <sheetView topLeftCell="A586" zoomScaleNormal="100" workbookViewId="0">
      <selection activeCell="A587" sqref="A1:XFD1048576"/>
    </sheetView>
  </sheetViews>
  <sheetFormatPr defaultRowHeight="14.4" x14ac:dyDescent="0.3"/>
  <cols>
    <col min="1" max="1" width="11.5546875" customWidth="1"/>
    <col min="2" max="2" width="8.88671875" customWidth="1"/>
    <col min="3" max="3" width="27" bestFit="1" customWidth="1"/>
    <col min="4" max="5" width="27" customWidth="1"/>
    <col min="6" max="6" width="7.44140625" bestFit="1" customWidth="1"/>
    <col min="7" max="11" width="13.6640625" customWidth="1"/>
    <col min="12" max="13" width="10.33203125" bestFit="1" customWidth="1"/>
    <col min="259" max="259" width="11.5546875" customWidth="1"/>
    <col min="260" max="260" width="8.88671875" customWidth="1"/>
    <col min="261" max="261" width="27" bestFit="1" customWidth="1"/>
    <col min="262" max="262" width="7.44140625" bestFit="1" customWidth="1"/>
    <col min="263" max="267" width="13.6640625" customWidth="1"/>
    <col min="268" max="269" width="10.33203125" bestFit="1" customWidth="1"/>
    <col min="515" max="515" width="11.5546875" customWidth="1"/>
    <col min="516" max="516" width="8.88671875" customWidth="1"/>
    <col min="517" max="517" width="27" bestFit="1" customWidth="1"/>
    <col min="518" max="518" width="7.44140625" bestFit="1" customWidth="1"/>
    <col min="519" max="523" width="13.6640625" customWidth="1"/>
    <col min="524" max="525" width="10.33203125" bestFit="1" customWidth="1"/>
    <col min="771" max="771" width="11.5546875" customWidth="1"/>
    <col min="772" max="772" width="8.88671875" customWidth="1"/>
    <col min="773" max="773" width="27" bestFit="1" customWidth="1"/>
    <col min="774" max="774" width="7.44140625" bestFit="1" customWidth="1"/>
    <col min="775" max="779" width="13.6640625" customWidth="1"/>
    <col min="780" max="781" width="10.33203125" bestFit="1" customWidth="1"/>
    <col min="1027" max="1027" width="11.5546875" customWidth="1"/>
    <col min="1028" max="1028" width="8.88671875" customWidth="1"/>
    <col min="1029" max="1029" width="27" bestFit="1" customWidth="1"/>
    <col min="1030" max="1030" width="7.44140625" bestFit="1" customWidth="1"/>
    <col min="1031" max="1035" width="13.6640625" customWidth="1"/>
    <col min="1036" max="1037" width="10.33203125" bestFit="1" customWidth="1"/>
    <col min="1283" max="1283" width="11.5546875" customWidth="1"/>
    <col min="1284" max="1284" width="8.88671875" customWidth="1"/>
    <col min="1285" max="1285" width="27" bestFit="1" customWidth="1"/>
    <col min="1286" max="1286" width="7.44140625" bestFit="1" customWidth="1"/>
    <col min="1287" max="1291" width="13.6640625" customWidth="1"/>
    <col min="1292" max="1293" width="10.33203125" bestFit="1" customWidth="1"/>
    <col min="1539" max="1539" width="11.5546875" customWidth="1"/>
    <col min="1540" max="1540" width="8.88671875" customWidth="1"/>
    <col min="1541" max="1541" width="27" bestFit="1" customWidth="1"/>
    <col min="1542" max="1542" width="7.44140625" bestFit="1" customWidth="1"/>
    <col min="1543" max="1547" width="13.6640625" customWidth="1"/>
    <col min="1548" max="1549" width="10.33203125" bestFit="1" customWidth="1"/>
    <col min="1795" max="1795" width="11.5546875" customWidth="1"/>
    <col min="1796" max="1796" width="8.88671875" customWidth="1"/>
    <col min="1797" max="1797" width="27" bestFit="1" customWidth="1"/>
    <col min="1798" max="1798" width="7.44140625" bestFit="1" customWidth="1"/>
    <col min="1799" max="1803" width="13.6640625" customWidth="1"/>
    <col min="1804" max="1805" width="10.33203125" bestFit="1" customWidth="1"/>
    <col min="2051" max="2051" width="11.5546875" customWidth="1"/>
    <col min="2052" max="2052" width="8.88671875" customWidth="1"/>
    <col min="2053" max="2053" width="27" bestFit="1" customWidth="1"/>
    <col min="2054" max="2054" width="7.44140625" bestFit="1" customWidth="1"/>
    <col min="2055" max="2059" width="13.6640625" customWidth="1"/>
    <col min="2060" max="2061" width="10.33203125" bestFit="1" customWidth="1"/>
    <col min="2307" max="2307" width="11.5546875" customWidth="1"/>
    <col min="2308" max="2308" width="8.88671875" customWidth="1"/>
    <col min="2309" max="2309" width="27" bestFit="1" customWidth="1"/>
    <col min="2310" max="2310" width="7.44140625" bestFit="1" customWidth="1"/>
    <col min="2311" max="2315" width="13.6640625" customWidth="1"/>
    <col min="2316" max="2317" width="10.33203125" bestFit="1" customWidth="1"/>
    <col min="2563" max="2563" width="11.5546875" customWidth="1"/>
    <col min="2564" max="2564" width="8.88671875" customWidth="1"/>
    <col min="2565" max="2565" width="27" bestFit="1" customWidth="1"/>
    <col min="2566" max="2566" width="7.44140625" bestFit="1" customWidth="1"/>
    <col min="2567" max="2571" width="13.6640625" customWidth="1"/>
    <col min="2572" max="2573" width="10.33203125" bestFit="1" customWidth="1"/>
    <col min="2819" max="2819" width="11.5546875" customWidth="1"/>
    <col min="2820" max="2820" width="8.88671875" customWidth="1"/>
    <col min="2821" max="2821" width="27" bestFit="1" customWidth="1"/>
    <col min="2822" max="2822" width="7.44140625" bestFit="1" customWidth="1"/>
    <col min="2823" max="2827" width="13.6640625" customWidth="1"/>
    <col min="2828" max="2829" width="10.33203125" bestFit="1" customWidth="1"/>
    <col min="3075" max="3075" width="11.5546875" customWidth="1"/>
    <col min="3076" max="3076" width="8.88671875" customWidth="1"/>
    <col min="3077" max="3077" width="27" bestFit="1" customWidth="1"/>
    <col min="3078" max="3078" width="7.44140625" bestFit="1" customWidth="1"/>
    <col min="3079" max="3083" width="13.6640625" customWidth="1"/>
    <col min="3084" max="3085" width="10.33203125" bestFit="1" customWidth="1"/>
    <col min="3331" max="3331" width="11.5546875" customWidth="1"/>
    <col min="3332" max="3332" width="8.88671875" customWidth="1"/>
    <col min="3333" max="3333" width="27" bestFit="1" customWidth="1"/>
    <col min="3334" max="3334" width="7.44140625" bestFit="1" customWidth="1"/>
    <col min="3335" max="3339" width="13.6640625" customWidth="1"/>
    <col min="3340" max="3341" width="10.33203125" bestFit="1" customWidth="1"/>
    <col min="3587" max="3587" width="11.5546875" customWidth="1"/>
    <col min="3588" max="3588" width="8.88671875" customWidth="1"/>
    <col min="3589" max="3589" width="27" bestFit="1" customWidth="1"/>
    <col min="3590" max="3590" width="7.44140625" bestFit="1" customWidth="1"/>
    <col min="3591" max="3595" width="13.6640625" customWidth="1"/>
    <col min="3596" max="3597" width="10.33203125" bestFit="1" customWidth="1"/>
    <col min="3843" max="3843" width="11.5546875" customWidth="1"/>
    <col min="3844" max="3844" width="8.88671875" customWidth="1"/>
    <col min="3845" max="3845" width="27" bestFit="1" customWidth="1"/>
    <col min="3846" max="3846" width="7.44140625" bestFit="1" customWidth="1"/>
    <col min="3847" max="3851" width="13.6640625" customWidth="1"/>
    <col min="3852" max="3853" width="10.33203125" bestFit="1" customWidth="1"/>
    <col min="4099" max="4099" width="11.5546875" customWidth="1"/>
    <col min="4100" max="4100" width="8.88671875" customWidth="1"/>
    <col min="4101" max="4101" width="27" bestFit="1" customWidth="1"/>
    <col min="4102" max="4102" width="7.44140625" bestFit="1" customWidth="1"/>
    <col min="4103" max="4107" width="13.6640625" customWidth="1"/>
    <col min="4108" max="4109" width="10.33203125" bestFit="1" customWidth="1"/>
    <col min="4355" max="4355" width="11.5546875" customWidth="1"/>
    <col min="4356" max="4356" width="8.88671875" customWidth="1"/>
    <col min="4357" max="4357" width="27" bestFit="1" customWidth="1"/>
    <col min="4358" max="4358" width="7.44140625" bestFit="1" customWidth="1"/>
    <col min="4359" max="4363" width="13.6640625" customWidth="1"/>
    <col min="4364" max="4365" width="10.33203125" bestFit="1" customWidth="1"/>
    <col min="4611" max="4611" width="11.5546875" customWidth="1"/>
    <col min="4612" max="4612" width="8.88671875" customWidth="1"/>
    <col min="4613" max="4613" width="27" bestFit="1" customWidth="1"/>
    <col min="4614" max="4614" width="7.44140625" bestFit="1" customWidth="1"/>
    <col min="4615" max="4619" width="13.6640625" customWidth="1"/>
    <col min="4620" max="4621" width="10.33203125" bestFit="1" customWidth="1"/>
    <col min="4867" max="4867" width="11.5546875" customWidth="1"/>
    <col min="4868" max="4868" width="8.88671875" customWidth="1"/>
    <col min="4869" max="4869" width="27" bestFit="1" customWidth="1"/>
    <col min="4870" max="4870" width="7.44140625" bestFit="1" customWidth="1"/>
    <col min="4871" max="4875" width="13.6640625" customWidth="1"/>
    <col min="4876" max="4877" width="10.33203125" bestFit="1" customWidth="1"/>
    <col min="5123" max="5123" width="11.5546875" customWidth="1"/>
    <col min="5124" max="5124" width="8.88671875" customWidth="1"/>
    <col min="5125" max="5125" width="27" bestFit="1" customWidth="1"/>
    <col min="5126" max="5126" width="7.44140625" bestFit="1" customWidth="1"/>
    <col min="5127" max="5131" width="13.6640625" customWidth="1"/>
    <col min="5132" max="5133" width="10.33203125" bestFit="1" customWidth="1"/>
    <col min="5379" max="5379" width="11.5546875" customWidth="1"/>
    <col min="5380" max="5380" width="8.88671875" customWidth="1"/>
    <col min="5381" max="5381" width="27" bestFit="1" customWidth="1"/>
    <col min="5382" max="5382" width="7.44140625" bestFit="1" customWidth="1"/>
    <col min="5383" max="5387" width="13.6640625" customWidth="1"/>
    <col min="5388" max="5389" width="10.33203125" bestFit="1" customWidth="1"/>
    <col min="5635" max="5635" width="11.5546875" customWidth="1"/>
    <col min="5636" max="5636" width="8.88671875" customWidth="1"/>
    <col min="5637" max="5637" width="27" bestFit="1" customWidth="1"/>
    <col min="5638" max="5638" width="7.44140625" bestFit="1" customWidth="1"/>
    <col min="5639" max="5643" width="13.6640625" customWidth="1"/>
    <col min="5644" max="5645" width="10.33203125" bestFit="1" customWidth="1"/>
    <col min="5891" max="5891" width="11.5546875" customWidth="1"/>
    <col min="5892" max="5892" width="8.88671875" customWidth="1"/>
    <col min="5893" max="5893" width="27" bestFit="1" customWidth="1"/>
    <col min="5894" max="5894" width="7.44140625" bestFit="1" customWidth="1"/>
    <col min="5895" max="5899" width="13.6640625" customWidth="1"/>
    <col min="5900" max="5901" width="10.33203125" bestFit="1" customWidth="1"/>
    <col min="6147" max="6147" width="11.5546875" customWidth="1"/>
    <col min="6148" max="6148" width="8.88671875" customWidth="1"/>
    <col min="6149" max="6149" width="27" bestFit="1" customWidth="1"/>
    <col min="6150" max="6150" width="7.44140625" bestFit="1" customWidth="1"/>
    <col min="6151" max="6155" width="13.6640625" customWidth="1"/>
    <col min="6156" max="6157" width="10.33203125" bestFit="1" customWidth="1"/>
    <col min="6403" max="6403" width="11.5546875" customWidth="1"/>
    <col min="6404" max="6404" width="8.88671875" customWidth="1"/>
    <col min="6405" max="6405" width="27" bestFit="1" customWidth="1"/>
    <col min="6406" max="6406" width="7.44140625" bestFit="1" customWidth="1"/>
    <col min="6407" max="6411" width="13.6640625" customWidth="1"/>
    <col min="6412" max="6413" width="10.33203125" bestFit="1" customWidth="1"/>
    <col min="6659" max="6659" width="11.5546875" customWidth="1"/>
    <col min="6660" max="6660" width="8.88671875" customWidth="1"/>
    <col min="6661" max="6661" width="27" bestFit="1" customWidth="1"/>
    <col min="6662" max="6662" width="7.44140625" bestFit="1" customWidth="1"/>
    <col min="6663" max="6667" width="13.6640625" customWidth="1"/>
    <col min="6668" max="6669" width="10.33203125" bestFit="1" customWidth="1"/>
    <col min="6915" max="6915" width="11.5546875" customWidth="1"/>
    <col min="6916" max="6916" width="8.88671875" customWidth="1"/>
    <col min="6917" max="6917" width="27" bestFit="1" customWidth="1"/>
    <col min="6918" max="6918" width="7.44140625" bestFit="1" customWidth="1"/>
    <col min="6919" max="6923" width="13.6640625" customWidth="1"/>
    <col min="6924" max="6925" width="10.33203125" bestFit="1" customWidth="1"/>
    <col min="7171" max="7171" width="11.5546875" customWidth="1"/>
    <col min="7172" max="7172" width="8.88671875" customWidth="1"/>
    <col min="7173" max="7173" width="27" bestFit="1" customWidth="1"/>
    <col min="7174" max="7174" width="7.44140625" bestFit="1" customWidth="1"/>
    <col min="7175" max="7179" width="13.6640625" customWidth="1"/>
    <col min="7180" max="7181" width="10.33203125" bestFit="1" customWidth="1"/>
    <col min="7427" max="7427" width="11.5546875" customWidth="1"/>
    <col min="7428" max="7428" width="8.88671875" customWidth="1"/>
    <col min="7429" max="7429" width="27" bestFit="1" customWidth="1"/>
    <col min="7430" max="7430" width="7.44140625" bestFit="1" customWidth="1"/>
    <col min="7431" max="7435" width="13.6640625" customWidth="1"/>
    <col min="7436" max="7437" width="10.33203125" bestFit="1" customWidth="1"/>
    <col min="7683" max="7683" width="11.5546875" customWidth="1"/>
    <col min="7684" max="7684" width="8.88671875" customWidth="1"/>
    <col min="7685" max="7685" width="27" bestFit="1" customWidth="1"/>
    <col min="7686" max="7686" width="7.44140625" bestFit="1" customWidth="1"/>
    <col min="7687" max="7691" width="13.6640625" customWidth="1"/>
    <col min="7692" max="7693" width="10.33203125" bestFit="1" customWidth="1"/>
    <col min="7939" max="7939" width="11.5546875" customWidth="1"/>
    <col min="7940" max="7940" width="8.88671875" customWidth="1"/>
    <col min="7941" max="7941" width="27" bestFit="1" customWidth="1"/>
    <col min="7942" max="7942" width="7.44140625" bestFit="1" customWidth="1"/>
    <col min="7943" max="7947" width="13.6640625" customWidth="1"/>
    <col min="7948" max="7949" width="10.33203125" bestFit="1" customWidth="1"/>
    <col min="8195" max="8195" width="11.5546875" customWidth="1"/>
    <col min="8196" max="8196" width="8.88671875" customWidth="1"/>
    <col min="8197" max="8197" width="27" bestFit="1" customWidth="1"/>
    <col min="8198" max="8198" width="7.44140625" bestFit="1" customWidth="1"/>
    <col min="8199" max="8203" width="13.6640625" customWidth="1"/>
    <col min="8204" max="8205" width="10.33203125" bestFit="1" customWidth="1"/>
    <col min="8451" max="8451" width="11.5546875" customWidth="1"/>
    <col min="8452" max="8452" width="8.88671875" customWidth="1"/>
    <col min="8453" max="8453" width="27" bestFit="1" customWidth="1"/>
    <col min="8454" max="8454" width="7.44140625" bestFit="1" customWidth="1"/>
    <col min="8455" max="8459" width="13.6640625" customWidth="1"/>
    <col min="8460" max="8461" width="10.33203125" bestFit="1" customWidth="1"/>
    <col min="8707" max="8707" width="11.5546875" customWidth="1"/>
    <col min="8708" max="8708" width="8.88671875" customWidth="1"/>
    <col min="8709" max="8709" width="27" bestFit="1" customWidth="1"/>
    <col min="8710" max="8710" width="7.44140625" bestFit="1" customWidth="1"/>
    <col min="8711" max="8715" width="13.6640625" customWidth="1"/>
    <col min="8716" max="8717" width="10.33203125" bestFit="1" customWidth="1"/>
    <col min="8963" max="8963" width="11.5546875" customWidth="1"/>
    <col min="8964" max="8964" width="8.88671875" customWidth="1"/>
    <col min="8965" max="8965" width="27" bestFit="1" customWidth="1"/>
    <col min="8966" max="8966" width="7.44140625" bestFit="1" customWidth="1"/>
    <col min="8967" max="8971" width="13.6640625" customWidth="1"/>
    <col min="8972" max="8973" width="10.33203125" bestFit="1" customWidth="1"/>
    <col min="9219" max="9219" width="11.5546875" customWidth="1"/>
    <col min="9220" max="9220" width="8.88671875" customWidth="1"/>
    <col min="9221" max="9221" width="27" bestFit="1" customWidth="1"/>
    <col min="9222" max="9222" width="7.44140625" bestFit="1" customWidth="1"/>
    <col min="9223" max="9227" width="13.6640625" customWidth="1"/>
    <col min="9228" max="9229" width="10.33203125" bestFit="1" customWidth="1"/>
    <col min="9475" max="9475" width="11.5546875" customWidth="1"/>
    <col min="9476" max="9476" width="8.88671875" customWidth="1"/>
    <col min="9477" max="9477" width="27" bestFit="1" customWidth="1"/>
    <col min="9478" max="9478" width="7.44140625" bestFit="1" customWidth="1"/>
    <col min="9479" max="9483" width="13.6640625" customWidth="1"/>
    <col min="9484" max="9485" width="10.33203125" bestFit="1" customWidth="1"/>
    <col min="9731" max="9731" width="11.5546875" customWidth="1"/>
    <col min="9732" max="9732" width="8.88671875" customWidth="1"/>
    <col min="9733" max="9733" width="27" bestFit="1" customWidth="1"/>
    <col min="9734" max="9734" width="7.44140625" bestFit="1" customWidth="1"/>
    <col min="9735" max="9739" width="13.6640625" customWidth="1"/>
    <col min="9740" max="9741" width="10.33203125" bestFit="1" customWidth="1"/>
    <col min="9987" max="9987" width="11.5546875" customWidth="1"/>
    <col min="9988" max="9988" width="8.88671875" customWidth="1"/>
    <col min="9989" max="9989" width="27" bestFit="1" customWidth="1"/>
    <col min="9990" max="9990" width="7.44140625" bestFit="1" customWidth="1"/>
    <col min="9991" max="9995" width="13.6640625" customWidth="1"/>
    <col min="9996" max="9997" width="10.33203125" bestFit="1" customWidth="1"/>
    <col min="10243" max="10243" width="11.5546875" customWidth="1"/>
    <col min="10244" max="10244" width="8.88671875" customWidth="1"/>
    <col min="10245" max="10245" width="27" bestFit="1" customWidth="1"/>
    <col min="10246" max="10246" width="7.44140625" bestFit="1" customWidth="1"/>
    <col min="10247" max="10251" width="13.6640625" customWidth="1"/>
    <col min="10252" max="10253" width="10.33203125" bestFit="1" customWidth="1"/>
    <col min="10499" max="10499" width="11.5546875" customWidth="1"/>
    <col min="10500" max="10500" width="8.88671875" customWidth="1"/>
    <col min="10501" max="10501" width="27" bestFit="1" customWidth="1"/>
    <col min="10502" max="10502" width="7.44140625" bestFit="1" customWidth="1"/>
    <col min="10503" max="10507" width="13.6640625" customWidth="1"/>
    <col min="10508" max="10509" width="10.33203125" bestFit="1" customWidth="1"/>
    <col min="10755" max="10755" width="11.5546875" customWidth="1"/>
    <col min="10756" max="10756" width="8.88671875" customWidth="1"/>
    <col min="10757" max="10757" width="27" bestFit="1" customWidth="1"/>
    <col min="10758" max="10758" width="7.44140625" bestFit="1" customWidth="1"/>
    <col min="10759" max="10763" width="13.6640625" customWidth="1"/>
    <col min="10764" max="10765" width="10.33203125" bestFit="1" customWidth="1"/>
    <col min="11011" max="11011" width="11.5546875" customWidth="1"/>
    <col min="11012" max="11012" width="8.88671875" customWidth="1"/>
    <col min="11013" max="11013" width="27" bestFit="1" customWidth="1"/>
    <col min="11014" max="11014" width="7.44140625" bestFit="1" customWidth="1"/>
    <col min="11015" max="11019" width="13.6640625" customWidth="1"/>
    <col min="11020" max="11021" width="10.33203125" bestFit="1" customWidth="1"/>
    <col min="11267" max="11267" width="11.5546875" customWidth="1"/>
    <col min="11268" max="11268" width="8.88671875" customWidth="1"/>
    <col min="11269" max="11269" width="27" bestFit="1" customWidth="1"/>
    <col min="11270" max="11270" width="7.44140625" bestFit="1" customWidth="1"/>
    <col min="11271" max="11275" width="13.6640625" customWidth="1"/>
    <col min="11276" max="11277" width="10.33203125" bestFit="1" customWidth="1"/>
    <col min="11523" max="11523" width="11.5546875" customWidth="1"/>
    <col min="11524" max="11524" width="8.88671875" customWidth="1"/>
    <col min="11525" max="11525" width="27" bestFit="1" customWidth="1"/>
    <col min="11526" max="11526" width="7.44140625" bestFit="1" customWidth="1"/>
    <col min="11527" max="11531" width="13.6640625" customWidth="1"/>
    <col min="11532" max="11533" width="10.33203125" bestFit="1" customWidth="1"/>
    <col min="11779" max="11779" width="11.5546875" customWidth="1"/>
    <col min="11780" max="11780" width="8.88671875" customWidth="1"/>
    <col min="11781" max="11781" width="27" bestFit="1" customWidth="1"/>
    <col min="11782" max="11782" width="7.44140625" bestFit="1" customWidth="1"/>
    <col min="11783" max="11787" width="13.6640625" customWidth="1"/>
    <col min="11788" max="11789" width="10.33203125" bestFit="1" customWidth="1"/>
    <col min="12035" max="12035" width="11.5546875" customWidth="1"/>
    <col min="12036" max="12036" width="8.88671875" customWidth="1"/>
    <col min="12037" max="12037" width="27" bestFit="1" customWidth="1"/>
    <col min="12038" max="12038" width="7.44140625" bestFit="1" customWidth="1"/>
    <col min="12039" max="12043" width="13.6640625" customWidth="1"/>
    <col min="12044" max="12045" width="10.33203125" bestFit="1" customWidth="1"/>
    <col min="12291" max="12291" width="11.5546875" customWidth="1"/>
    <col min="12292" max="12292" width="8.88671875" customWidth="1"/>
    <col min="12293" max="12293" width="27" bestFit="1" customWidth="1"/>
    <col min="12294" max="12294" width="7.44140625" bestFit="1" customWidth="1"/>
    <col min="12295" max="12299" width="13.6640625" customWidth="1"/>
    <col min="12300" max="12301" width="10.33203125" bestFit="1" customWidth="1"/>
    <col min="12547" max="12547" width="11.5546875" customWidth="1"/>
    <col min="12548" max="12548" width="8.88671875" customWidth="1"/>
    <col min="12549" max="12549" width="27" bestFit="1" customWidth="1"/>
    <col min="12550" max="12550" width="7.44140625" bestFit="1" customWidth="1"/>
    <col min="12551" max="12555" width="13.6640625" customWidth="1"/>
    <col min="12556" max="12557" width="10.33203125" bestFit="1" customWidth="1"/>
    <col min="12803" max="12803" width="11.5546875" customWidth="1"/>
    <col min="12804" max="12804" width="8.88671875" customWidth="1"/>
    <col min="12805" max="12805" width="27" bestFit="1" customWidth="1"/>
    <col min="12806" max="12806" width="7.44140625" bestFit="1" customWidth="1"/>
    <col min="12807" max="12811" width="13.6640625" customWidth="1"/>
    <col min="12812" max="12813" width="10.33203125" bestFit="1" customWidth="1"/>
    <col min="13059" max="13059" width="11.5546875" customWidth="1"/>
    <col min="13060" max="13060" width="8.88671875" customWidth="1"/>
    <col min="13061" max="13061" width="27" bestFit="1" customWidth="1"/>
    <col min="13062" max="13062" width="7.44140625" bestFit="1" customWidth="1"/>
    <col min="13063" max="13067" width="13.6640625" customWidth="1"/>
    <col min="13068" max="13069" width="10.33203125" bestFit="1" customWidth="1"/>
    <col min="13315" max="13315" width="11.5546875" customWidth="1"/>
    <col min="13316" max="13316" width="8.88671875" customWidth="1"/>
    <col min="13317" max="13317" width="27" bestFit="1" customWidth="1"/>
    <col min="13318" max="13318" width="7.44140625" bestFit="1" customWidth="1"/>
    <col min="13319" max="13323" width="13.6640625" customWidth="1"/>
    <col min="13324" max="13325" width="10.33203125" bestFit="1" customWidth="1"/>
    <col min="13571" max="13571" width="11.5546875" customWidth="1"/>
    <col min="13572" max="13572" width="8.88671875" customWidth="1"/>
    <col min="13573" max="13573" width="27" bestFit="1" customWidth="1"/>
    <col min="13574" max="13574" width="7.44140625" bestFit="1" customWidth="1"/>
    <col min="13575" max="13579" width="13.6640625" customWidth="1"/>
    <col min="13580" max="13581" width="10.33203125" bestFit="1" customWidth="1"/>
    <col min="13827" max="13827" width="11.5546875" customWidth="1"/>
    <col min="13828" max="13828" width="8.88671875" customWidth="1"/>
    <col min="13829" max="13829" width="27" bestFit="1" customWidth="1"/>
    <col min="13830" max="13830" width="7.44140625" bestFit="1" customWidth="1"/>
    <col min="13831" max="13835" width="13.6640625" customWidth="1"/>
    <col min="13836" max="13837" width="10.33203125" bestFit="1" customWidth="1"/>
    <col min="14083" max="14083" width="11.5546875" customWidth="1"/>
    <col min="14084" max="14084" width="8.88671875" customWidth="1"/>
    <col min="14085" max="14085" width="27" bestFit="1" customWidth="1"/>
    <col min="14086" max="14086" width="7.44140625" bestFit="1" customWidth="1"/>
    <col min="14087" max="14091" width="13.6640625" customWidth="1"/>
    <col min="14092" max="14093" width="10.33203125" bestFit="1" customWidth="1"/>
    <col min="14339" max="14339" width="11.5546875" customWidth="1"/>
    <col min="14340" max="14340" width="8.88671875" customWidth="1"/>
    <col min="14341" max="14341" width="27" bestFit="1" customWidth="1"/>
    <col min="14342" max="14342" width="7.44140625" bestFit="1" customWidth="1"/>
    <col min="14343" max="14347" width="13.6640625" customWidth="1"/>
    <col min="14348" max="14349" width="10.33203125" bestFit="1" customWidth="1"/>
    <col min="14595" max="14595" width="11.5546875" customWidth="1"/>
    <col min="14596" max="14596" width="8.88671875" customWidth="1"/>
    <col min="14597" max="14597" width="27" bestFit="1" customWidth="1"/>
    <col min="14598" max="14598" width="7.44140625" bestFit="1" customWidth="1"/>
    <col min="14599" max="14603" width="13.6640625" customWidth="1"/>
    <col min="14604" max="14605" width="10.33203125" bestFit="1" customWidth="1"/>
    <col min="14851" max="14851" width="11.5546875" customWidth="1"/>
    <col min="14852" max="14852" width="8.88671875" customWidth="1"/>
    <col min="14853" max="14853" width="27" bestFit="1" customWidth="1"/>
    <col min="14854" max="14854" width="7.44140625" bestFit="1" customWidth="1"/>
    <col min="14855" max="14859" width="13.6640625" customWidth="1"/>
    <col min="14860" max="14861" width="10.33203125" bestFit="1" customWidth="1"/>
    <col min="15107" max="15107" width="11.5546875" customWidth="1"/>
    <col min="15108" max="15108" width="8.88671875" customWidth="1"/>
    <col min="15109" max="15109" width="27" bestFit="1" customWidth="1"/>
    <col min="15110" max="15110" width="7.44140625" bestFit="1" customWidth="1"/>
    <col min="15111" max="15115" width="13.6640625" customWidth="1"/>
    <col min="15116" max="15117" width="10.33203125" bestFit="1" customWidth="1"/>
    <col min="15363" max="15363" width="11.5546875" customWidth="1"/>
    <col min="15364" max="15364" width="8.88671875" customWidth="1"/>
    <col min="15365" max="15365" width="27" bestFit="1" customWidth="1"/>
    <col min="15366" max="15366" width="7.44140625" bestFit="1" customWidth="1"/>
    <col min="15367" max="15371" width="13.6640625" customWidth="1"/>
    <col min="15372" max="15373" width="10.33203125" bestFit="1" customWidth="1"/>
    <col min="15619" max="15619" width="11.5546875" customWidth="1"/>
    <col min="15620" max="15620" width="8.88671875" customWidth="1"/>
    <col min="15621" max="15621" width="27" bestFit="1" customWidth="1"/>
    <col min="15622" max="15622" width="7.44140625" bestFit="1" customWidth="1"/>
    <col min="15623" max="15627" width="13.6640625" customWidth="1"/>
    <col min="15628" max="15629" width="10.33203125" bestFit="1" customWidth="1"/>
    <col min="15875" max="15875" width="11.5546875" customWidth="1"/>
    <col min="15876" max="15876" width="8.88671875" customWidth="1"/>
    <col min="15877" max="15877" width="27" bestFit="1" customWidth="1"/>
    <col min="15878" max="15878" width="7.44140625" bestFit="1" customWidth="1"/>
    <col min="15879" max="15883" width="13.6640625" customWidth="1"/>
    <col min="15884" max="15885" width="10.33203125" bestFit="1" customWidth="1"/>
    <col min="16131" max="16131" width="11.5546875" customWidth="1"/>
    <col min="16132" max="16132" width="8.88671875" customWidth="1"/>
    <col min="16133" max="16133" width="27" bestFit="1" customWidth="1"/>
    <col min="16134" max="16134" width="7.44140625" bestFit="1" customWidth="1"/>
    <col min="16135" max="16139" width="13.6640625" customWidth="1"/>
    <col min="16140" max="16141" width="10.33203125" bestFit="1" customWidth="1"/>
  </cols>
  <sheetData>
    <row r="1" spans="1:14" x14ac:dyDescent="0.3">
      <c r="C1" s="164" t="s">
        <v>1651</v>
      </c>
      <c r="D1" s="164"/>
      <c r="E1" s="164"/>
      <c r="F1" s="164"/>
      <c r="G1" s="164"/>
      <c r="H1" s="164"/>
      <c r="I1" s="164"/>
      <c r="J1" s="164"/>
      <c r="K1" s="164"/>
    </row>
    <row r="4" spans="1:14" s="168" customFormat="1" ht="52.8" x14ac:dyDescent="0.25">
      <c r="A4" s="165" t="s">
        <v>1652</v>
      </c>
      <c r="B4" s="165" t="s">
        <v>1653</v>
      </c>
      <c r="C4" s="165" t="s">
        <v>1654</v>
      </c>
      <c r="D4" s="165"/>
      <c r="E4" s="165"/>
      <c r="F4" s="165" t="s">
        <v>1655</v>
      </c>
      <c r="G4" s="166" t="s">
        <v>1439</v>
      </c>
      <c r="H4" s="166" t="s">
        <v>1656</v>
      </c>
      <c r="I4" s="167" t="s">
        <v>1441</v>
      </c>
      <c r="J4" s="166" t="s">
        <v>1657</v>
      </c>
      <c r="K4" s="166" t="s">
        <v>1658</v>
      </c>
    </row>
    <row r="5" spans="1:14" x14ac:dyDescent="0.3">
      <c r="A5" t="s">
        <v>56</v>
      </c>
      <c r="B5" t="s">
        <v>54</v>
      </c>
      <c r="C5" t="s">
        <v>1659</v>
      </c>
      <c r="D5" t="str">
        <f>VLOOKUP(C5,regions!A$2:C$419,3,FALSE)</f>
        <v>Unitary authority</v>
      </c>
      <c r="E5" t="str">
        <f>IFERROR(VLOOKUP(C5,classifications!A$3:C$328,3,FALSE),VLOOKUP(C5,classifications!I$2:K$28,3,FALSE))</f>
        <v>Predominantly Urban</v>
      </c>
      <c r="F5" s="169" t="s">
        <v>1660</v>
      </c>
      <c r="G5" s="170">
        <v>5476</v>
      </c>
      <c r="H5" s="171">
        <v>2162</v>
      </c>
      <c r="I5" s="171">
        <v>0</v>
      </c>
      <c r="J5" s="171">
        <v>41010</v>
      </c>
      <c r="K5" s="172">
        <v>48640</v>
      </c>
      <c r="M5" s="173"/>
      <c r="N5" s="173"/>
    </row>
    <row r="6" spans="1:14" x14ac:dyDescent="0.3">
      <c r="A6" t="s">
        <v>53</v>
      </c>
      <c r="B6" t="s">
        <v>51</v>
      </c>
      <c r="C6" t="s">
        <v>1718</v>
      </c>
      <c r="D6" t="str">
        <f>VLOOKUP(C6,regions!A$2:C$419,3,FALSE)</f>
        <v>Unitary authority</v>
      </c>
      <c r="E6" t="str">
        <f>IFERROR(VLOOKUP(C6,classifications!A$3:C$328,3,FALSE),VLOOKUP(C6,classifications!I$2:K$28,3,FALSE))</f>
        <v>Predominantly Rural</v>
      </c>
      <c r="F6" s="169" t="s">
        <v>1660</v>
      </c>
      <c r="G6" s="174">
        <v>18785</v>
      </c>
      <c r="H6" s="175">
        <v>29119</v>
      </c>
      <c r="I6" s="175">
        <v>10</v>
      </c>
      <c r="J6" s="175">
        <v>185570</v>
      </c>
      <c r="K6" s="176">
        <v>233490</v>
      </c>
    </row>
    <row r="7" spans="1:14" x14ac:dyDescent="0.3">
      <c r="A7" t="s">
        <v>1353</v>
      </c>
      <c r="B7" t="s">
        <v>401</v>
      </c>
      <c r="C7" t="s">
        <v>404</v>
      </c>
      <c r="D7" t="str">
        <f>VLOOKUP(C7,regions!A$2:C$419,3,FALSE)</f>
        <v>Metropolitan district</v>
      </c>
      <c r="E7" t="str">
        <f>IFERROR(VLOOKUP(C7,classifications!A$3:C$328,3,FALSE),VLOOKUP(C7,classifications!I$2:K$28,3,FALSE))</f>
        <v>Predominantly Urban</v>
      </c>
      <c r="F7" s="169" t="s">
        <v>1660</v>
      </c>
      <c r="G7" s="174">
        <v>20984</v>
      </c>
      <c r="H7" s="175">
        <v>4674</v>
      </c>
      <c r="I7" s="175">
        <v>56</v>
      </c>
      <c r="J7" s="175">
        <v>66880</v>
      </c>
      <c r="K7" s="176">
        <v>92590</v>
      </c>
    </row>
    <row r="8" spans="1:14" x14ac:dyDescent="0.3">
      <c r="A8" t="s">
        <v>68</v>
      </c>
      <c r="B8" t="s">
        <v>66</v>
      </c>
      <c r="C8" t="s">
        <v>1661</v>
      </c>
      <c r="D8" t="str">
        <f>VLOOKUP(C8,regions!A$2:C$419,3,FALSE)</f>
        <v>Unitary authority</v>
      </c>
      <c r="E8" t="str">
        <f>IFERROR(VLOOKUP(C8,classifications!A$3:C$328,3,FALSE),VLOOKUP(C8,classifications!I$2:K$28,3,FALSE))</f>
        <v>Predominantly Urban</v>
      </c>
      <c r="F8" s="169" t="s">
        <v>1660</v>
      </c>
      <c r="G8" s="174">
        <v>0</v>
      </c>
      <c r="H8" s="175">
        <v>9767</v>
      </c>
      <c r="I8" s="175">
        <v>28</v>
      </c>
      <c r="J8" s="175">
        <v>32310</v>
      </c>
      <c r="K8" s="176">
        <v>42100</v>
      </c>
    </row>
    <row r="9" spans="1:14" x14ac:dyDescent="0.3">
      <c r="A9" t="s">
        <v>92</v>
      </c>
      <c r="B9" t="s">
        <v>90</v>
      </c>
      <c r="C9" t="s">
        <v>1662</v>
      </c>
      <c r="D9" t="str">
        <f>VLOOKUP(C9,regions!A$2:C$419,3,FALSE)</f>
        <v>Unitary authority</v>
      </c>
      <c r="E9" t="str">
        <f>IFERROR(VLOOKUP(C9,classifications!A$3:C$328,3,FALSE),VLOOKUP(C9,classifications!I$2:K$28,3,FALSE))</f>
        <v>Predominantly Urban</v>
      </c>
      <c r="F9" s="169" t="s">
        <v>1660</v>
      </c>
      <c r="G9" s="174">
        <v>0</v>
      </c>
      <c r="H9" s="175">
        <v>14865</v>
      </c>
      <c r="I9" s="175">
        <v>0</v>
      </c>
      <c r="J9" s="175">
        <v>45090</v>
      </c>
      <c r="K9" s="176">
        <v>59960</v>
      </c>
    </row>
    <row r="10" spans="1:14" x14ac:dyDescent="0.3">
      <c r="A10" t="s">
        <v>407</v>
      </c>
      <c r="B10" t="s">
        <v>405</v>
      </c>
      <c r="C10" t="s">
        <v>408</v>
      </c>
      <c r="D10" t="str">
        <f>VLOOKUP(C10,regions!A$2:C$419,3,FALSE)</f>
        <v>Metropolitan district</v>
      </c>
      <c r="E10" t="str">
        <f>IFERROR(VLOOKUP(C10,classifications!A$3:C$328,3,FALSE),VLOOKUP(C10,classifications!I$2:K$28,3,FALSE))</f>
        <v>Predominantly Urban</v>
      </c>
      <c r="F10" s="169" t="s">
        <v>1660</v>
      </c>
      <c r="G10" s="174">
        <v>28764</v>
      </c>
      <c r="H10" s="175">
        <v>7616</v>
      </c>
      <c r="I10" s="175">
        <v>1000</v>
      </c>
      <c r="J10" s="175">
        <v>84380</v>
      </c>
      <c r="K10" s="176">
        <v>121760</v>
      </c>
    </row>
    <row r="11" spans="1:14" x14ac:dyDescent="0.3">
      <c r="A11" t="s">
        <v>411</v>
      </c>
      <c r="B11" t="s">
        <v>409</v>
      </c>
      <c r="C11" t="s">
        <v>412</v>
      </c>
      <c r="D11" t="str">
        <f>VLOOKUP(C11,regions!A$2:C$419,3,FALSE)</f>
        <v>Metropolitan district</v>
      </c>
      <c r="E11" t="str">
        <f>IFERROR(VLOOKUP(C11,classifications!A$3:C$328,3,FALSE),VLOOKUP(C11,classifications!I$2:K$28,3,FALSE))</f>
        <v>Predominantly Urban</v>
      </c>
      <c r="F11" s="169" t="s">
        <v>1660</v>
      </c>
      <c r="G11" s="174">
        <v>15522</v>
      </c>
      <c r="H11" s="175">
        <v>5384</v>
      </c>
      <c r="I11" s="175">
        <v>3</v>
      </c>
      <c r="J11" s="175">
        <v>73620</v>
      </c>
      <c r="K11" s="176">
        <v>94530</v>
      </c>
    </row>
    <row r="12" spans="1:14" x14ac:dyDescent="0.3">
      <c r="A12" t="s">
        <v>1352</v>
      </c>
      <c r="B12" t="s">
        <v>105</v>
      </c>
      <c r="C12" t="s">
        <v>1543</v>
      </c>
      <c r="D12" t="str">
        <f>VLOOKUP(C12,regions!A$2:C$419,3,FALSE)</f>
        <v>Unitary authority</v>
      </c>
      <c r="E12" t="str">
        <f>IFERROR(VLOOKUP(C12,classifications!A$3:C$328,3,FALSE),VLOOKUP(C12,classifications!I$2:K$28,3,FALSE))</f>
        <v>Predominantly Rural</v>
      </c>
      <c r="F12" s="169" t="s">
        <v>1660</v>
      </c>
      <c r="G12" s="174">
        <v>8502</v>
      </c>
      <c r="H12" s="175">
        <v>17308</v>
      </c>
      <c r="I12" s="175">
        <v>174</v>
      </c>
      <c r="J12" s="175">
        <v>122020</v>
      </c>
      <c r="K12" s="176">
        <v>148010</v>
      </c>
    </row>
    <row r="13" spans="1:14" x14ac:dyDescent="0.3">
      <c r="A13" t="s">
        <v>128</v>
      </c>
      <c r="B13" t="s">
        <v>126</v>
      </c>
      <c r="C13" t="s">
        <v>1663</v>
      </c>
      <c r="D13" t="str">
        <f>VLOOKUP(C13,regions!A$2:C$419,3,FALSE)</f>
        <v>Unitary authority</v>
      </c>
      <c r="E13" t="str">
        <f>IFERROR(VLOOKUP(C13,classifications!A$3:C$328,3,FALSE),VLOOKUP(C13,classifications!I$2:K$28,3,FALSE))</f>
        <v>Urban with Significant Rural</v>
      </c>
      <c r="F13" s="169" t="s">
        <v>1660</v>
      </c>
      <c r="G13" s="174">
        <v>0</v>
      </c>
      <c r="H13" s="175">
        <v>12152</v>
      </c>
      <c r="I13" s="175">
        <v>0</v>
      </c>
      <c r="J13" s="175">
        <v>49750</v>
      </c>
      <c r="K13" s="176">
        <v>61900</v>
      </c>
    </row>
    <row r="14" spans="1:14" x14ac:dyDescent="0.3">
      <c r="A14" t="s">
        <v>415</v>
      </c>
      <c r="B14" t="s">
        <v>413</v>
      </c>
      <c r="C14" t="s">
        <v>416</v>
      </c>
      <c r="D14" t="str">
        <f>VLOOKUP(C14,regions!A$2:C$419,3,FALSE)</f>
        <v>Metropolitan district</v>
      </c>
      <c r="E14" t="str">
        <f>IFERROR(VLOOKUP(C14,classifications!A$3:C$328,3,FALSE),VLOOKUP(C14,classifications!I$2:K$28,3,FALSE))</f>
        <v>Predominantly Urban</v>
      </c>
      <c r="F14" s="169" t="s">
        <v>1660</v>
      </c>
      <c r="G14" s="174">
        <v>18163</v>
      </c>
      <c r="H14" s="175">
        <v>4613</v>
      </c>
      <c r="I14" s="175">
        <v>18</v>
      </c>
      <c r="J14" s="175">
        <v>46900</v>
      </c>
      <c r="K14" s="176">
        <v>69690</v>
      </c>
    </row>
    <row r="15" spans="1:14" x14ac:dyDescent="0.3">
      <c r="A15" t="s">
        <v>149</v>
      </c>
      <c r="B15" t="s">
        <v>147</v>
      </c>
      <c r="C15" t="s">
        <v>1664</v>
      </c>
      <c r="D15" t="str">
        <f>VLOOKUP(C15,regions!A$2:C$419,3,FALSE)</f>
        <v>Unitary authority</v>
      </c>
      <c r="E15" t="str">
        <f>IFERROR(VLOOKUP(C15,classifications!A$3:C$328,3,FALSE),VLOOKUP(C15,classifications!I$2:K$28,3,FALSE))</f>
        <v>Predominantly Urban</v>
      </c>
      <c r="F15" s="169" t="s">
        <v>1660</v>
      </c>
      <c r="G15" s="174">
        <v>0</v>
      </c>
      <c r="H15" s="175">
        <v>13964</v>
      </c>
      <c r="I15" s="175">
        <v>0</v>
      </c>
      <c r="J15" s="175">
        <v>68270</v>
      </c>
      <c r="K15" s="176">
        <v>82240</v>
      </c>
    </row>
    <row r="16" spans="1:14" x14ac:dyDescent="0.3">
      <c r="A16" t="s">
        <v>419</v>
      </c>
      <c r="B16" t="s">
        <v>417</v>
      </c>
      <c r="C16" t="s">
        <v>420</v>
      </c>
      <c r="D16" t="str">
        <f>VLOOKUP(C16,regions!A$2:C$419,3,FALSE)</f>
        <v>Metropolitan district</v>
      </c>
      <c r="E16" t="str">
        <f>IFERROR(VLOOKUP(C16,classifications!A$3:C$328,3,FALSE),VLOOKUP(C16,classifications!I$2:K$28,3,FALSE))</f>
        <v>Predominantly Urban</v>
      </c>
      <c r="F16" s="169" t="s">
        <v>1660</v>
      </c>
      <c r="G16" s="174">
        <v>0</v>
      </c>
      <c r="H16" s="175">
        <v>34182</v>
      </c>
      <c r="I16" s="175">
        <v>0</v>
      </c>
      <c r="J16" s="175">
        <v>89190</v>
      </c>
      <c r="K16" s="176">
        <v>123370</v>
      </c>
    </row>
    <row r="17" spans="1:11" x14ac:dyDescent="0.3">
      <c r="A17" t="s">
        <v>518</v>
      </c>
      <c r="B17" t="s">
        <v>516</v>
      </c>
      <c r="C17" t="s">
        <v>519</v>
      </c>
      <c r="D17" t="str">
        <f>VLOOKUP(C17,regions!A$2:C$419,3,FALSE)</f>
        <v>Shire district</v>
      </c>
      <c r="E17" t="str">
        <f>IFERROR(VLOOKUP(C17,classifications!A$3:C$328,3,FALSE),VLOOKUP(C17,classifications!I$2:K$28,3,FALSE))</f>
        <v>Predominantly Rural</v>
      </c>
      <c r="F17" s="169" t="s">
        <v>1665</v>
      </c>
      <c r="G17" s="174">
        <v>3</v>
      </c>
      <c r="H17" s="175">
        <v>8553</v>
      </c>
      <c r="I17" s="175">
        <v>3</v>
      </c>
      <c r="J17" s="175">
        <v>36870</v>
      </c>
      <c r="K17" s="176">
        <v>45430</v>
      </c>
    </row>
    <row r="18" spans="1:11" x14ac:dyDescent="0.3">
      <c r="A18" t="s">
        <v>522</v>
      </c>
      <c r="B18" t="s">
        <v>520</v>
      </c>
      <c r="C18" t="s">
        <v>523</v>
      </c>
      <c r="D18" t="str">
        <f>VLOOKUP(C18,regions!A$2:C$419,3,FALSE)</f>
        <v>Shire district</v>
      </c>
      <c r="E18" t="str">
        <f>IFERROR(VLOOKUP(C18,classifications!A$3:C$328,3,FALSE),VLOOKUP(C18,classifications!I$2:K$28,3,FALSE))</f>
        <v>Urban with Significant Rural</v>
      </c>
      <c r="F18" s="169" t="s">
        <v>1665</v>
      </c>
      <c r="G18" s="174">
        <v>2711</v>
      </c>
      <c r="H18" s="175">
        <v>810</v>
      </c>
      <c r="I18" s="175">
        <v>0</v>
      </c>
      <c r="J18" s="175">
        <v>29500</v>
      </c>
      <c r="K18" s="176">
        <v>33020</v>
      </c>
    </row>
    <row r="19" spans="1:11" x14ac:dyDescent="0.3">
      <c r="A19" t="s">
        <v>23</v>
      </c>
      <c r="B19" t="s">
        <v>21</v>
      </c>
      <c r="C19" t="s">
        <v>1666</v>
      </c>
      <c r="D19" t="str">
        <f>VLOOKUP(C19,regions!A$2:C$419,3,FALSE)</f>
        <v>Unitary authority</v>
      </c>
      <c r="E19" t="str">
        <f>IFERROR(VLOOKUP(C19,classifications!A$3:C$328,3,FALSE),VLOOKUP(C19,classifications!I$2:K$28,3,FALSE))</f>
        <v>Predominantly Urban</v>
      </c>
      <c r="F19" s="169" t="s">
        <v>1665</v>
      </c>
      <c r="G19" s="174">
        <v>1</v>
      </c>
      <c r="H19" s="175">
        <v>11379</v>
      </c>
      <c r="I19" s="175">
        <v>46</v>
      </c>
      <c r="J19" s="175">
        <v>48190</v>
      </c>
      <c r="K19" s="176">
        <v>59620</v>
      </c>
    </row>
    <row r="20" spans="1:11" x14ac:dyDescent="0.3">
      <c r="A20" t="s">
        <v>26</v>
      </c>
      <c r="B20" t="s">
        <v>24</v>
      </c>
      <c r="C20" t="s">
        <v>1667</v>
      </c>
      <c r="D20" t="str">
        <f>VLOOKUP(C20,regions!A$2:C$419,3,FALSE)</f>
        <v>Unitary authority</v>
      </c>
      <c r="E20" t="str">
        <f>IFERROR(VLOOKUP(C20,classifications!A$3:C$328,3,FALSE),VLOOKUP(C20,classifications!I$2:K$28,3,FALSE))</f>
        <v>Predominantly Urban</v>
      </c>
      <c r="F20" s="169" t="s">
        <v>1665</v>
      </c>
      <c r="G20" s="174">
        <v>5257</v>
      </c>
      <c r="H20" s="175">
        <v>2066</v>
      </c>
      <c r="I20" s="175">
        <v>55</v>
      </c>
      <c r="J20" s="175">
        <v>61610</v>
      </c>
      <c r="K20" s="176">
        <v>68980</v>
      </c>
    </row>
    <row r="21" spans="1:11" x14ac:dyDescent="0.3">
      <c r="A21" t="s">
        <v>321</v>
      </c>
      <c r="B21" t="s">
        <v>319</v>
      </c>
      <c r="C21" t="s">
        <v>322</v>
      </c>
      <c r="D21" t="str">
        <f>VLOOKUP(C21,regions!A$2:C$419,3,FALSE)</f>
        <v>Metropolitan district</v>
      </c>
      <c r="E21" t="str">
        <f>IFERROR(VLOOKUP(C21,classifications!A$3:C$328,3,FALSE),VLOOKUP(C21,classifications!I$2:K$28,3,FALSE))</f>
        <v>Predominantly Urban</v>
      </c>
      <c r="F21" s="169" t="s">
        <v>1665</v>
      </c>
      <c r="G21" s="174">
        <v>0</v>
      </c>
      <c r="H21" s="175">
        <v>25373</v>
      </c>
      <c r="I21" s="175">
        <v>0</v>
      </c>
      <c r="J21" s="175">
        <v>95430</v>
      </c>
      <c r="K21" s="176">
        <v>120800</v>
      </c>
    </row>
    <row r="22" spans="1:11" x14ac:dyDescent="0.3">
      <c r="A22" t="s">
        <v>873</v>
      </c>
      <c r="B22" t="s">
        <v>871</v>
      </c>
      <c r="C22" t="s">
        <v>874</v>
      </c>
      <c r="D22" t="str">
        <f>VLOOKUP(C22,regions!A$2:C$419,3,FALSE)</f>
        <v>Shire district</v>
      </c>
      <c r="E22" t="str">
        <f>IFERROR(VLOOKUP(C22,classifications!A$3:C$328,3,FALSE),VLOOKUP(C22,classifications!I$2:K$28,3,FALSE))</f>
        <v>Predominantly Urban</v>
      </c>
      <c r="F22" s="169" t="s">
        <v>1665</v>
      </c>
      <c r="G22" s="174">
        <v>0</v>
      </c>
      <c r="H22" s="175">
        <v>5791</v>
      </c>
      <c r="I22" s="175">
        <v>36</v>
      </c>
      <c r="J22" s="175">
        <v>34110</v>
      </c>
      <c r="K22" s="176">
        <v>39940</v>
      </c>
    </row>
    <row r="23" spans="1:11" x14ac:dyDescent="0.3">
      <c r="A23" t="s">
        <v>325</v>
      </c>
      <c r="B23" t="s">
        <v>323</v>
      </c>
      <c r="C23" t="s">
        <v>326</v>
      </c>
      <c r="D23" t="str">
        <f>VLOOKUP(C23,regions!A$2:C$419,3,FALSE)</f>
        <v>Metropolitan district</v>
      </c>
      <c r="E23" t="str">
        <f>IFERROR(VLOOKUP(C23,classifications!A$3:C$328,3,FALSE),VLOOKUP(C23,classifications!I$2:K$28,3,FALSE))</f>
        <v>Predominantly Urban</v>
      </c>
      <c r="F23" s="169" t="s">
        <v>1665</v>
      </c>
      <c r="G23" s="174">
        <v>8386</v>
      </c>
      <c r="H23" s="175">
        <v>4320</v>
      </c>
      <c r="I23" s="175">
        <v>0</v>
      </c>
      <c r="J23" s="175">
        <v>68720</v>
      </c>
      <c r="K23" s="176">
        <v>81420</v>
      </c>
    </row>
    <row r="24" spans="1:11" x14ac:dyDescent="0.3">
      <c r="A24" t="s">
        <v>526</v>
      </c>
      <c r="B24" t="s">
        <v>524</v>
      </c>
      <c r="C24" t="s">
        <v>527</v>
      </c>
      <c r="D24" t="str">
        <f>VLOOKUP(C24,regions!A$2:C$419,3,FALSE)</f>
        <v>Shire district</v>
      </c>
      <c r="E24" t="str">
        <f>IFERROR(VLOOKUP(C24,classifications!A$3:C$328,3,FALSE),VLOOKUP(C24,classifications!I$2:K$28,3,FALSE))</f>
        <v>Urban with Significant Rural</v>
      </c>
      <c r="F24" s="169" t="s">
        <v>1665</v>
      </c>
      <c r="G24" s="174">
        <v>24</v>
      </c>
      <c r="H24" s="175">
        <v>7393</v>
      </c>
      <c r="I24" s="175">
        <v>70</v>
      </c>
      <c r="J24" s="175">
        <v>42740</v>
      </c>
      <c r="K24" s="176">
        <v>50230</v>
      </c>
    </row>
    <row r="25" spans="1:11" x14ac:dyDescent="0.3">
      <c r="A25" t="s">
        <v>44</v>
      </c>
      <c r="B25" t="s">
        <v>42</v>
      </c>
      <c r="C25" t="s">
        <v>1715</v>
      </c>
      <c r="D25" t="str">
        <f>VLOOKUP(C25,regions!A$2:C$419,3,FALSE)</f>
        <v>Unitary authority</v>
      </c>
      <c r="E25" t="str">
        <f>IFERROR(VLOOKUP(C25,classifications!A$3:C$328,3,FALSE),VLOOKUP(C25,classifications!I$2:K$28,3,FALSE))</f>
        <v>Urban with Significant Rural</v>
      </c>
      <c r="F25" s="169" t="s">
        <v>1665</v>
      </c>
      <c r="G25" s="174">
        <v>86</v>
      </c>
      <c r="H25" s="175">
        <v>18459</v>
      </c>
      <c r="I25" s="175">
        <v>150</v>
      </c>
      <c r="J25" s="175">
        <v>147540</v>
      </c>
      <c r="K25" s="176">
        <v>166240</v>
      </c>
    </row>
    <row r="26" spans="1:11" x14ac:dyDescent="0.3">
      <c r="A26" t="s">
        <v>47</v>
      </c>
      <c r="B26" t="s">
        <v>45</v>
      </c>
      <c r="C26" t="s">
        <v>1716</v>
      </c>
      <c r="D26" t="str">
        <f>VLOOKUP(C26,regions!A$2:C$419,3,FALSE)</f>
        <v>Unitary authority</v>
      </c>
      <c r="E26" t="str">
        <f>IFERROR(VLOOKUP(C26,classifications!A$3:C$328,3,FALSE),VLOOKUP(C26,classifications!I$2:K$28,3,FALSE))</f>
        <v>Urban with Significant Rural</v>
      </c>
      <c r="F26" s="169" t="s">
        <v>1665</v>
      </c>
      <c r="G26" s="174">
        <v>5637</v>
      </c>
      <c r="H26" s="175">
        <v>16241</v>
      </c>
      <c r="I26" s="175">
        <v>337</v>
      </c>
      <c r="J26" s="175">
        <v>125350</v>
      </c>
      <c r="K26" s="176">
        <v>147570</v>
      </c>
    </row>
    <row r="27" spans="1:11" x14ac:dyDescent="0.3">
      <c r="A27" t="s">
        <v>877</v>
      </c>
      <c r="B27" t="s">
        <v>875</v>
      </c>
      <c r="C27" t="s">
        <v>878</v>
      </c>
      <c r="D27" t="str">
        <f>VLOOKUP(C27,regions!A$2:C$419,3,FALSE)</f>
        <v>Shire district</v>
      </c>
      <c r="E27" t="str">
        <f>IFERROR(VLOOKUP(C27,classifications!A$3:C$328,3,FALSE),VLOOKUP(C27,classifications!I$2:K$28,3,FALSE))</f>
        <v>Urban with Significant Rural</v>
      </c>
      <c r="F27" s="169" t="s">
        <v>1665</v>
      </c>
      <c r="G27" s="174">
        <v>0</v>
      </c>
      <c r="H27" s="175">
        <v>5895</v>
      </c>
      <c r="I27" s="175">
        <v>0</v>
      </c>
      <c r="J27" s="175">
        <v>40870</v>
      </c>
      <c r="K27" s="176">
        <v>46770</v>
      </c>
    </row>
    <row r="28" spans="1:11" x14ac:dyDescent="0.3">
      <c r="A28" t="s">
        <v>530</v>
      </c>
      <c r="B28" t="s">
        <v>528</v>
      </c>
      <c r="C28" t="s">
        <v>531</v>
      </c>
      <c r="D28" t="str">
        <f>VLOOKUP(C28,regions!A$2:C$419,3,FALSE)</f>
        <v>Shire district</v>
      </c>
      <c r="E28" t="str">
        <f>IFERROR(VLOOKUP(C28,classifications!A$3:C$328,3,FALSE),VLOOKUP(C28,classifications!I$2:K$28,3,FALSE))</f>
        <v>Predominantly Rural</v>
      </c>
      <c r="F28" s="169" t="s">
        <v>1665</v>
      </c>
      <c r="G28" s="174">
        <v>0</v>
      </c>
      <c r="H28" s="175">
        <v>6224</v>
      </c>
      <c r="I28" s="175">
        <v>50</v>
      </c>
      <c r="J28" s="175">
        <v>26150</v>
      </c>
      <c r="K28" s="176">
        <v>32430</v>
      </c>
    </row>
    <row r="29" spans="1:11" x14ac:dyDescent="0.3">
      <c r="A29" t="s">
        <v>534</v>
      </c>
      <c r="B29" t="s">
        <v>532</v>
      </c>
      <c r="C29" t="s">
        <v>535</v>
      </c>
      <c r="D29" t="str">
        <f>VLOOKUP(C29,regions!A$2:C$419,3,FALSE)</f>
        <v>Shire district</v>
      </c>
      <c r="E29" t="str">
        <f>IFERROR(VLOOKUP(C29,classifications!A$3:C$328,3,FALSE),VLOOKUP(C29,classifications!I$2:K$28,3,FALSE))</f>
        <v>Predominantly Rural</v>
      </c>
      <c r="F29" s="169" t="s">
        <v>1665</v>
      </c>
      <c r="G29" s="174">
        <v>0</v>
      </c>
      <c r="H29" s="175">
        <v>2340</v>
      </c>
      <c r="I29" s="175">
        <v>0</v>
      </c>
      <c r="J29" s="175">
        <v>22970</v>
      </c>
      <c r="K29" s="176">
        <v>25310</v>
      </c>
    </row>
    <row r="30" spans="1:11" x14ac:dyDescent="0.3">
      <c r="A30" t="s">
        <v>881</v>
      </c>
      <c r="B30" t="s">
        <v>879</v>
      </c>
      <c r="C30" t="s">
        <v>882</v>
      </c>
      <c r="D30" t="str">
        <f>VLOOKUP(C30,regions!A$2:C$419,3,FALSE)</f>
        <v>Shire district</v>
      </c>
      <c r="E30" t="str">
        <f>IFERROR(VLOOKUP(C30,classifications!A$3:C$328,3,FALSE),VLOOKUP(C30,classifications!I$2:K$28,3,FALSE))</f>
        <v>Predominantly Urban</v>
      </c>
      <c r="F30" s="169" t="s">
        <v>1665</v>
      </c>
      <c r="G30" s="174">
        <v>0</v>
      </c>
      <c r="H30" s="175">
        <v>2435</v>
      </c>
      <c r="I30" s="175">
        <v>252</v>
      </c>
      <c r="J30" s="175">
        <v>34670</v>
      </c>
      <c r="K30" s="176">
        <v>37360</v>
      </c>
    </row>
    <row r="31" spans="1:11" x14ac:dyDescent="0.3">
      <c r="A31" t="s">
        <v>65</v>
      </c>
      <c r="B31" t="s">
        <v>63</v>
      </c>
      <c r="C31" t="s">
        <v>1668</v>
      </c>
      <c r="D31" t="str">
        <f>VLOOKUP(C31,regions!A$2:C$419,3,FALSE)</f>
        <v>Unitary authority</v>
      </c>
      <c r="E31" t="str">
        <f>IFERROR(VLOOKUP(C31,classifications!A$3:C$328,3,FALSE),VLOOKUP(C31,classifications!I$2:K$28,3,FALSE))</f>
        <v>Predominantly Urban</v>
      </c>
      <c r="F31" s="169" t="s">
        <v>1665</v>
      </c>
      <c r="G31" s="174">
        <v>40</v>
      </c>
      <c r="H31" s="175">
        <v>13752</v>
      </c>
      <c r="I31" s="175">
        <v>0</v>
      </c>
      <c r="J31" s="175">
        <v>40890</v>
      </c>
      <c r="K31" s="176">
        <v>54690</v>
      </c>
    </row>
    <row r="32" spans="1:11" x14ac:dyDescent="0.3">
      <c r="A32" t="s">
        <v>885</v>
      </c>
      <c r="B32" t="s">
        <v>883</v>
      </c>
      <c r="C32" t="s">
        <v>886</v>
      </c>
      <c r="D32" t="str">
        <f>VLOOKUP(C32,regions!A$2:C$419,3,FALSE)</f>
        <v>Shire district</v>
      </c>
      <c r="E32" t="str">
        <f>IFERROR(VLOOKUP(C32,classifications!A$3:C$328,3,FALSE),VLOOKUP(C32,classifications!I$2:K$28,3,FALSE))</f>
        <v>Predominantly Urban</v>
      </c>
      <c r="F32" s="169" t="s">
        <v>1665</v>
      </c>
      <c r="G32" s="174">
        <v>5</v>
      </c>
      <c r="H32" s="175">
        <v>4863</v>
      </c>
      <c r="I32" s="175">
        <v>0</v>
      </c>
      <c r="J32" s="175">
        <v>31110</v>
      </c>
      <c r="K32" s="176">
        <v>35980</v>
      </c>
    </row>
    <row r="33" spans="1:11" x14ac:dyDescent="0.3">
      <c r="A33" t="s">
        <v>363</v>
      </c>
      <c r="B33" t="s">
        <v>361</v>
      </c>
      <c r="C33" t="s">
        <v>364</v>
      </c>
      <c r="D33" t="str">
        <f>VLOOKUP(C33,regions!A$2:C$419,3,FALSE)</f>
        <v>Metropolitan district</v>
      </c>
      <c r="E33" t="str">
        <f>IFERROR(VLOOKUP(C33,classifications!A$3:C$328,3,FALSE),VLOOKUP(C33,classifications!I$2:K$28,3,FALSE))</f>
        <v>Predominantly Urban</v>
      </c>
      <c r="F33" s="169" t="s">
        <v>1665</v>
      </c>
      <c r="G33" s="174">
        <v>0</v>
      </c>
      <c r="H33" s="175">
        <v>17997</v>
      </c>
      <c r="I33" s="175">
        <v>98</v>
      </c>
      <c r="J33" s="175">
        <v>44870</v>
      </c>
      <c r="K33" s="176">
        <v>62970</v>
      </c>
    </row>
    <row r="34" spans="1:11" x14ac:dyDescent="0.3">
      <c r="A34" t="s">
        <v>889</v>
      </c>
      <c r="B34" t="s">
        <v>887</v>
      </c>
      <c r="C34" t="s">
        <v>890</v>
      </c>
      <c r="D34" t="str">
        <f>VLOOKUP(C34,regions!A$2:C$419,3,FALSE)</f>
        <v>Shire district</v>
      </c>
      <c r="E34" t="str">
        <f>IFERROR(VLOOKUP(C34,classifications!A$3:C$328,3,FALSE),VLOOKUP(C34,classifications!I$2:K$28,3,FALSE))</f>
        <v>Urban with Significant Rural</v>
      </c>
      <c r="F34" s="169" t="s">
        <v>1665</v>
      </c>
      <c r="G34" s="174">
        <v>3807</v>
      </c>
      <c r="H34" s="175">
        <v>2131</v>
      </c>
      <c r="I34" s="175">
        <v>120</v>
      </c>
      <c r="J34" s="175">
        <v>54700</v>
      </c>
      <c r="K34" s="176">
        <v>60760</v>
      </c>
    </row>
    <row r="35" spans="1:11" x14ac:dyDescent="0.3">
      <c r="A35" t="s">
        <v>367</v>
      </c>
      <c r="B35" t="s">
        <v>365</v>
      </c>
      <c r="C35" t="s">
        <v>368</v>
      </c>
      <c r="D35" t="str">
        <f>VLOOKUP(C35,regions!A$2:C$419,3,FALSE)</f>
        <v>Metropolitan district</v>
      </c>
      <c r="E35" t="str">
        <f>IFERROR(VLOOKUP(C35,classifications!A$3:C$328,3,FALSE),VLOOKUP(C35,classifications!I$2:K$28,3,FALSE))</f>
        <v>Predominantly Urban</v>
      </c>
      <c r="F35" s="169" t="s">
        <v>1665</v>
      </c>
      <c r="G35" s="174">
        <v>72</v>
      </c>
      <c r="H35" s="175">
        <v>58041</v>
      </c>
      <c r="I35" s="175">
        <v>0</v>
      </c>
      <c r="J35" s="175">
        <v>156040</v>
      </c>
      <c r="K35" s="176">
        <v>214150</v>
      </c>
    </row>
    <row r="36" spans="1:11" x14ac:dyDescent="0.3">
      <c r="A36" t="s">
        <v>329</v>
      </c>
      <c r="B36" t="s">
        <v>327</v>
      </c>
      <c r="C36" t="s">
        <v>330</v>
      </c>
      <c r="D36" t="str">
        <f>VLOOKUP(C36,regions!A$2:C$419,3,FALSE)</f>
        <v>Metropolitan district</v>
      </c>
      <c r="E36" t="str">
        <f>IFERROR(VLOOKUP(C36,classifications!A$3:C$328,3,FALSE),VLOOKUP(C36,classifications!I$2:K$28,3,FALSE))</f>
        <v>Predominantly Urban</v>
      </c>
      <c r="F36" s="169" t="s">
        <v>1665</v>
      </c>
      <c r="G36" s="174">
        <v>17444</v>
      </c>
      <c r="H36" s="175">
        <v>51980</v>
      </c>
      <c r="I36" s="175">
        <v>506</v>
      </c>
      <c r="J36" s="175">
        <v>143600</v>
      </c>
      <c r="K36" s="176">
        <v>213530</v>
      </c>
    </row>
    <row r="37" spans="1:11" x14ac:dyDescent="0.3">
      <c r="A37" t="s">
        <v>333</v>
      </c>
      <c r="B37" t="s">
        <v>331</v>
      </c>
      <c r="C37" t="s">
        <v>334</v>
      </c>
      <c r="D37" t="str">
        <f>VLOOKUP(C37,regions!A$2:C$419,3,FALSE)</f>
        <v>Metropolitan district</v>
      </c>
      <c r="E37" t="str">
        <f>IFERROR(VLOOKUP(C37,classifications!A$3:C$328,3,FALSE),VLOOKUP(C37,classifications!I$2:K$28,3,FALSE))</f>
        <v>Predominantly Urban</v>
      </c>
      <c r="F37" s="169" t="s">
        <v>1665</v>
      </c>
      <c r="G37" s="174">
        <v>1782</v>
      </c>
      <c r="H37" s="175">
        <v>18707</v>
      </c>
      <c r="I37" s="175">
        <v>0</v>
      </c>
      <c r="J37" s="175">
        <v>72510</v>
      </c>
      <c r="K37" s="176">
        <v>93000</v>
      </c>
    </row>
    <row r="38" spans="1:11" x14ac:dyDescent="0.3">
      <c r="A38" t="s">
        <v>893</v>
      </c>
      <c r="B38" t="s">
        <v>891</v>
      </c>
      <c r="C38" t="s">
        <v>894</v>
      </c>
      <c r="D38" t="str">
        <f>VLOOKUP(C38,regions!A$2:C$419,3,FALSE)</f>
        <v>Shire district</v>
      </c>
      <c r="E38" t="str">
        <f>IFERROR(VLOOKUP(C38,classifications!A$3:C$328,3,FALSE),VLOOKUP(C38,classifications!I$2:K$28,3,FALSE))</f>
        <v>Predominantly Urban</v>
      </c>
      <c r="F38" s="169" t="s">
        <v>1665</v>
      </c>
      <c r="G38" s="174">
        <v>0</v>
      </c>
      <c r="H38" s="175">
        <v>4558</v>
      </c>
      <c r="I38" s="175">
        <v>0</v>
      </c>
      <c r="J38" s="175">
        <v>34830</v>
      </c>
      <c r="K38" s="176">
        <v>39380</v>
      </c>
    </row>
    <row r="39" spans="1:11" x14ac:dyDescent="0.3">
      <c r="A39" t="s">
        <v>897</v>
      </c>
      <c r="B39" t="s">
        <v>895</v>
      </c>
      <c r="C39" t="s">
        <v>898</v>
      </c>
      <c r="D39" t="str">
        <f>VLOOKUP(C39,regions!A$2:C$419,3,FALSE)</f>
        <v>Shire district</v>
      </c>
      <c r="E39" t="str">
        <f>IFERROR(VLOOKUP(C39,classifications!A$3:C$328,3,FALSE),VLOOKUP(C39,classifications!I$2:K$28,3,FALSE))</f>
        <v>Predominantly Urban</v>
      </c>
      <c r="F39" s="169" t="s">
        <v>1665</v>
      </c>
      <c r="G39" s="174">
        <v>0</v>
      </c>
      <c r="H39" s="175">
        <v>10925</v>
      </c>
      <c r="I39" s="175">
        <v>143</v>
      </c>
      <c r="J39" s="175">
        <v>49270</v>
      </c>
      <c r="K39" s="176">
        <v>60340</v>
      </c>
    </row>
    <row r="40" spans="1:11" x14ac:dyDescent="0.3">
      <c r="A40" t="s">
        <v>901</v>
      </c>
      <c r="B40" t="s">
        <v>899</v>
      </c>
      <c r="C40" t="s">
        <v>902</v>
      </c>
      <c r="D40" t="str">
        <f>VLOOKUP(C40,regions!A$2:C$419,3,FALSE)</f>
        <v>Shire district</v>
      </c>
      <c r="E40" t="str">
        <f>IFERROR(VLOOKUP(C40,classifications!A$3:C$328,3,FALSE),VLOOKUP(C40,classifications!I$2:K$28,3,FALSE))</f>
        <v>Predominantly Rural</v>
      </c>
      <c r="F40" s="169" t="s">
        <v>1665</v>
      </c>
      <c r="G40" s="174">
        <v>4</v>
      </c>
      <c r="H40" s="175">
        <v>1841</v>
      </c>
      <c r="I40" s="175">
        <v>152</v>
      </c>
      <c r="J40" s="175">
        <v>23020</v>
      </c>
      <c r="K40" s="176">
        <v>25020</v>
      </c>
    </row>
    <row r="41" spans="1:11" x14ac:dyDescent="0.3">
      <c r="A41" t="s">
        <v>337</v>
      </c>
      <c r="B41" t="s">
        <v>335</v>
      </c>
      <c r="C41" t="s">
        <v>338</v>
      </c>
      <c r="D41" t="str">
        <f>VLOOKUP(C41,regions!A$2:C$419,3,FALSE)</f>
        <v>Metropolitan district</v>
      </c>
      <c r="E41" t="str">
        <f>IFERROR(VLOOKUP(C41,classifications!A$3:C$328,3,FALSE),VLOOKUP(C41,classifications!I$2:K$28,3,FALSE))</f>
        <v>Predominantly Urban</v>
      </c>
      <c r="F41" s="169" t="s">
        <v>1665</v>
      </c>
      <c r="G41" s="174">
        <v>13709</v>
      </c>
      <c r="H41" s="175">
        <v>7515</v>
      </c>
      <c r="I41" s="175">
        <v>0</v>
      </c>
      <c r="J41" s="175">
        <v>68740</v>
      </c>
      <c r="K41" s="176">
        <v>89970</v>
      </c>
    </row>
    <row r="42" spans="1:11" x14ac:dyDescent="0.3">
      <c r="A42" t="s">
        <v>905</v>
      </c>
      <c r="B42" t="s">
        <v>903</v>
      </c>
      <c r="C42" t="s">
        <v>906</v>
      </c>
      <c r="D42" t="str">
        <f>VLOOKUP(C42,regions!A$2:C$419,3,FALSE)</f>
        <v>Shire district</v>
      </c>
      <c r="E42" t="str">
        <f>IFERROR(VLOOKUP(C42,classifications!A$3:C$328,3,FALSE),VLOOKUP(C42,classifications!I$2:K$28,3,FALSE))</f>
        <v>Predominantly Urban</v>
      </c>
      <c r="F42" s="169" t="s">
        <v>1665</v>
      </c>
      <c r="G42" s="174">
        <v>0</v>
      </c>
      <c r="H42" s="175">
        <v>4576</v>
      </c>
      <c r="I42" s="175">
        <v>0</v>
      </c>
      <c r="J42" s="175">
        <v>26270</v>
      </c>
      <c r="K42" s="176">
        <v>30850</v>
      </c>
    </row>
    <row r="43" spans="1:11" x14ac:dyDescent="0.3">
      <c r="A43" t="s">
        <v>341</v>
      </c>
      <c r="B43" t="s">
        <v>339</v>
      </c>
      <c r="C43" t="s">
        <v>342</v>
      </c>
      <c r="D43" t="str">
        <f>VLOOKUP(C43,regions!A$2:C$419,3,FALSE)</f>
        <v>Metropolitan district</v>
      </c>
      <c r="E43" t="str">
        <f>IFERROR(VLOOKUP(C43,classifications!A$3:C$328,3,FALSE),VLOOKUP(C43,classifications!I$2:K$28,3,FALSE))</f>
        <v>Predominantly Urban</v>
      </c>
      <c r="F43" s="169" t="s">
        <v>1665</v>
      </c>
      <c r="G43" s="174">
        <v>10571</v>
      </c>
      <c r="H43" s="175">
        <v>21098</v>
      </c>
      <c r="I43" s="175">
        <v>0</v>
      </c>
      <c r="J43" s="175">
        <v>76940</v>
      </c>
      <c r="K43" s="176">
        <v>108610</v>
      </c>
    </row>
    <row r="44" spans="1:11" x14ac:dyDescent="0.3">
      <c r="A44" t="s">
        <v>371</v>
      </c>
      <c r="B44" t="s">
        <v>369</v>
      </c>
      <c r="C44" t="s">
        <v>372</v>
      </c>
      <c r="D44" t="str">
        <f>VLOOKUP(C44,regions!A$2:C$419,3,FALSE)</f>
        <v>Metropolitan district</v>
      </c>
      <c r="E44" t="str">
        <f>IFERROR(VLOOKUP(C44,classifications!A$3:C$328,3,FALSE),VLOOKUP(C44,classifications!I$2:K$28,3,FALSE))</f>
        <v>Predominantly Urban</v>
      </c>
      <c r="F44" s="169" t="s">
        <v>1665</v>
      </c>
      <c r="G44" s="174">
        <v>0</v>
      </c>
      <c r="H44" s="175">
        <v>18727</v>
      </c>
      <c r="I44" s="175">
        <v>0</v>
      </c>
      <c r="J44" s="175">
        <v>105280</v>
      </c>
      <c r="K44" s="176">
        <v>124010</v>
      </c>
    </row>
    <row r="45" spans="1:11" x14ac:dyDescent="0.3">
      <c r="A45" t="s">
        <v>538</v>
      </c>
      <c r="B45" t="s">
        <v>536</v>
      </c>
      <c r="C45" t="s">
        <v>539</v>
      </c>
      <c r="D45" t="str">
        <f>VLOOKUP(C45,regions!A$2:C$419,3,FALSE)</f>
        <v>Shire district</v>
      </c>
      <c r="E45" t="str">
        <f>IFERROR(VLOOKUP(C45,classifications!A$3:C$328,3,FALSE),VLOOKUP(C45,classifications!I$2:K$28,3,FALSE))</f>
        <v>Predominantly Rural</v>
      </c>
      <c r="F45" s="169" t="s">
        <v>1665</v>
      </c>
      <c r="G45" s="174">
        <v>3179</v>
      </c>
      <c r="H45" s="175">
        <v>1242</v>
      </c>
      <c r="I45" s="175">
        <v>27</v>
      </c>
      <c r="J45" s="175">
        <v>48970</v>
      </c>
      <c r="K45" s="176">
        <v>53420</v>
      </c>
    </row>
    <row r="46" spans="1:11" x14ac:dyDescent="0.3">
      <c r="A46" t="s">
        <v>909</v>
      </c>
      <c r="B46" t="s">
        <v>907</v>
      </c>
      <c r="C46" t="s">
        <v>910</v>
      </c>
      <c r="D46" t="str">
        <f>VLOOKUP(C46,regions!A$2:C$419,3,FALSE)</f>
        <v>Shire district</v>
      </c>
      <c r="E46" t="str">
        <f>IFERROR(VLOOKUP(C46,classifications!A$3:C$328,3,FALSE),VLOOKUP(C46,classifications!I$2:K$28,3,FALSE))</f>
        <v>Predominantly Urban</v>
      </c>
      <c r="F46" s="169" t="s">
        <v>1665</v>
      </c>
      <c r="G46" s="174">
        <v>0</v>
      </c>
      <c r="H46" s="175">
        <v>4992</v>
      </c>
      <c r="I46" s="175">
        <v>0</v>
      </c>
      <c r="J46" s="175">
        <v>42710</v>
      </c>
      <c r="K46" s="176">
        <v>47700</v>
      </c>
    </row>
    <row r="47" spans="1:11" x14ac:dyDescent="0.3">
      <c r="A47" t="s">
        <v>375</v>
      </c>
      <c r="B47" t="s">
        <v>373</v>
      </c>
      <c r="C47" t="s">
        <v>376</v>
      </c>
      <c r="D47" t="str">
        <f>VLOOKUP(C47,regions!A$2:C$419,3,FALSE)</f>
        <v>Metropolitan district</v>
      </c>
      <c r="E47" t="str">
        <f>IFERROR(VLOOKUP(C47,classifications!A$3:C$328,3,FALSE),VLOOKUP(C47,classifications!I$2:K$28,3,FALSE))</f>
        <v>Predominantly Urban</v>
      </c>
      <c r="F47" s="169" t="s">
        <v>1665</v>
      </c>
      <c r="G47" s="174">
        <v>0</v>
      </c>
      <c r="H47" s="175">
        <v>17282</v>
      </c>
      <c r="I47" s="175">
        <v>0</v>
      </c>
      <c r="J47" s="175">
        <v>61950</v>
      </c>
      <c r="K47" s="176">
        <v>79230</v>
      </c>
    </row>
    <row r="48" spans="1:11" x14ac:dyDescent="0.3">
      <c r="A48" t="s">
        <v>345</v>
      </c>
      <c r="B48" t="s">
        <v>343</v>
      </c>
      <c r="C48" t="s">
        <v>346</v>
      </c>
      <c r="D48" t="str">
        <f>VLOOKUP(C48,regions!A$2:C$419,3,FALSE)</f>
        <v>Metropolitan district</v>
      </c>
      <c r="E48" t="str">
        <f>IFERROR(VLOOKUP(C48,classifications!A$3:C$328,3,FALSE),VLOOKUP(C48,classifications!I$2:K$28,3,FALSE))</f>
        <v>Predominantly Urban</v>
      </c>
      <c r="F48" s="169" t="s">
        <v>1665</v>
      </c>
      <c r="G48" s="174">
        <v>11585</v>
      </c>
      <c r="H48" s="175">
        <v>5801</v>
      </c>
      <c r="I48" s="175">
        <v>0</v>
      </c>
      <c r="J48" s="175">
        <v>108420</v>
      </c>
      <c r="K48" s="176">
        <v>125810</v>
      </c>
    </row>
    <row r="49" spans="1:11" x14ac:dyDescent="0.3">
      <c r="A49" t="s">
        <v>349</v>
      </c>
      <c r="B49" t="s">
        <v>347</v>
      </c>
      <c r="C49" t="s">
        <v>350</v>
      </c>
      <c r="D49" t="str">
        <f>VLOOKUP(C49,regions!A$2:C$419,3,FALSE)</f>
        <v>Metropolitan district</v>
      </c>
      <c r="E49" t="str">
        <f>IFERROR(VLOOKUP(C49,classifications!A$3:C$328,3,FALSE),VLOOKUP(C49,classifications!I$2:K$28,3,FALSE))</f>
        <v>Predominantly Urban</v>
      </c>
      <c r="F49" s="169" t="s">
        <v>1665</v>
      </c>
      <c r="G49" s="174">
        <v>0</v>
      </c>
      <c r="H49" s="175">
        <v>21678</v>
      </c>
      <c r="I49" s="175">
        <v>7</v>
      </c>
      <c r="J49" s="175">
        <v>77460</v>
      </c>
      <c r="K49" s="176">
        <v>99150</v>
      </c>
    </row>
    <row r="50" spans="1:11" x14ac:dyDescent="0.3">
      <c r="A50" t="s">
        <v>353</v>
      </c>
      <c r="B50" t="s">
        <v>351</v>
      </c>
      <c r="C50" t="s">
        <v>354</v>
      </c>
      <c r="D50" t="str">
        <f>VLOOKUP(C50,regions!A$2:C$419,3,FALSE)</f>
        <v>Metropolitan district</v>
      </c>
      <c r="E50" t="str">
        <f>IFERROR(VLOOKUP(C50,classifications!A$3:C$328,3,FALSE),VLOOKUP(C50,classifications!I$2:K$28,3,FALSE))</f>
        <v>Predominantly Urban</v>
      </c>
      <c r="F50" s="169" t="s">
        <v>1665</v>
      </c>
      <c r="G50" s="174">
        <v>0</v>
      </c>
      <c r="H50" s="175">
        <v>15888</v>
      </c>
      <c r="I50" s="175">
        <v>0</v>
      </c>
      <c r="J50" s="175">
        <v>81240</v>
      </c>
      <c r="K50" s="176">
        <v>97130</v>
      </c>
    </row>
    <row r="51" spans="1:11" x14ac:dyDescent="0.3">
      <c r="A51" t="s">
        <v>167</v>
      </c>
      <c r="B51" t="s">
        <v>165</v>
      </c>
      <c r="C51" t="s">
        <v>1669</v>
      </c>
      <c r="D51" t="str">
        <f>VLOOKUP(C51,regions!A$2:C$419,3,FALSE)</f>
        <v>Unitary authority</v>
      </c>
      <c r="E51" t="str">
        <f>IFERROR(VLOOKUP(C51,classifications!A$3:C$328,3,FALSE),VLOOKUP(C51,classifications!I$2:K$28,3,FALSE))</f>
        <v>Predominantly Urban</v>
      </c>
      <c r="F51" s="169" t="s">
        <v>1665</v>
      </c>
      <c r="G51" s="174">
        <v>37</v>
      </c>
      <c r="H51" s="175">
        <v>14022</v>
      </c>
      <c r="I51" s="175">
        <v>2</v>
      </c>
      <c r="J51" s="175">
        <v>73880</v>
      </c>
      <c r="K51" s="176">
        <v>87940</v>
      </c>
    </row>
    <row r="52" spans="1:11" x14ac:dyDescent="0.3">
      <c r="A52" t="s">
        <v>913</v>
      </c>
      <c r="B52" t="s">
        <v>911</v>
      </c>
      <c r="C52" t="s">
        <v>914</v>
      </c>
      <c r="D52" t="str">
        <f>VLOOKUP(C52,regions!A$2:C$419,3,FALSE)</f>
        <v>Shire district</v>
      </c>
      <c r="E52" t="str">
        <f>IFERROR(VLOOKUP(C52,classifications!A$3:C$328,3,FALSE),VLOOKUP(C52,classifications!I$2:K$28,3,FALSE))</f>
        <v>Urban with Significant Rural</v>
      </c>
      <c r="F52" s="169" t="s">
        <v>1665</v>
      </c>
      <c r="G52" s="174">
        <v>6259</v>
      </c>
      <c r="H52" s="175">
        <v>944</v>
      </c>
      <c r="I52" s="175">
        <v>0</v>
      </c>
      <c r="J52" s="175">
        <v>40770</v>
      </c>
      <c r="K52" s="176">
        <v>47970</v>
      </c>
    </row>
    <row r="53" spans="1:11" x14ac:dyDescent="0.3">
      <c r="A53" t="s">
        <v>357</v>
      </c>
      <c r="B53" t="s">
        <v>355</v>
      </c>
      <c r="C53" t="s">
        <v>358</v>
      </c>
      <c r="D53" t="str">
        <f>VLOOKUP(C53,regions!A$2:C$419,3,FALSE)</f>
        <v>Metropolitan district</v>
      </c>
      <c r="E53" t="str">
        <f>IFERROR(VLOOKUP(C53,classifications!A$3:C$328,3,FALSE),VLOOKUP(C53,classifications!I$2:K$28,3,FALSE))</f>
        <v>Predominantly Urban</v>
      </c>
      <c r="F53" s="169" t="s">
        <v>1665</v>
      </c>
      <c r="G53" s="174">
        <v>22789</v>
      </c>
      <c r="H53" s="175">
        <v>3300</v>
      </c>
      <c r="I53" s="175">
        <v>19</v>
      </c>
      <c r="J53" s="175">
        <v>115410</v>
      </c>
      <c r="K53" s="176">
        <v>141520</v>
      </c>
    </row>
    <row r="54" spans="1:11" x14ac:dyDescent="0.3">
      <c r="A54" t="s">
        <v>379</v>
      </c>
      <c r="B54" t="s">
        <v>377</v>
      </c>
      <c r="C54" t="s">
        <v>380</v>
      </c>
      <c r="D54" t="str">
        <f>VLOOKUP(C54,regions!A$2:C$419,3,FALSE)</f>
        <v>Metropolitan district</v>
      </c>
      <c r="E54" t="str">
        <f>IFERROR(VLOOKUP(C54,classifications!A$3:C$328,3,FALSE),VLOOKUP(C54,classifications!I$2:K$28,3,FALSE))</f>
        <v>Predominantly Urban</v>
      </c>
      <c r="F54" s="169" t="s">
        <v>1665</v>
      </c>
      <c r="G54" s="174">
        <v>0</v>
      </c>
      <c r="H54" s="175">
        <v>22481</v>
      </c>
      <c r="I54" s="175">
        <v>1</v>
      </c>
      <c r="J54" s="175">
        <v>123210</v>
      </c>
      <c r="K54" s="176">
        <v>145690</v>
      </c>
    </row>
    <row r="55" spans="1:11" x14ac:dyDescent="0.3">
      <c r="A55" t="s">
        <v>917</v>
      </c>
      <c r="B55" t="s">
        <v>915</v>
      </c>
      <c r="C55" t="s">
        <v>918</v>
      </c>
      <c r="D55" t="str">
        <f>VLOOKUP(C55,regions!A$2:C$419,3,FALSE)</f>
        <v>Shire district</v>
      </c>
      <c r="E55" t="str">
        <f>IFERROR(VLOOKUP(C55,classifications!A$3:C$328,3,FALSE),VLOOKUP(C55,classifications!I$2:K$28,3,FALSE))</f>
        <v>Predominantly Rural</v>
      </c>
      <c r="F55" s="169" t="s">
        <v>1665</v>
      </c>
      <c r="G55" s="174">
        <v>0</v>
      </c>
      <c r="H55" s="175">
        <v>3583</v>
      </c>
      <c r="I55" s="175">
        <v>0</v>
      </c>
      <c r="J55" s="175">
        <v>46410</v>
      </c>
      <c r="K55" s="176">
        <v>49990</v>
      </c>
    </row>
    <row r="56" spans="1:11" x14ac:dyDescent="0.3">
      <c r="A56" t="s">
        <v>385</v>
      </c>
      <c r="B56" t="s">
        <v>383</v>
      </c>
      <c r="C56" t="s">
        <v>386</v>
      </c>
      <c r="D56" t="str">
        <f>VLOOKUP(C56,regions!A$2:C$419,3,FALSE)</f>
        <v>Metropolitan district</v>
      </c>
      <c r="E56" t="str">
        <f>IFERROR(VLOOKUP(C56,classifications!A$3:C$328,3,FALSE),VLOOKUP(C56,classifications!I$2:K$28,3,FALSE))</f>
        <v>Predominantly Urban</v>
      </c>
      <c r="F56" s="169" t="s">
        <v>1670</v>
      </c>
      <c r="G56" s="174">
        <v>19098</v>
      </c>
      <c r="H56" s="175">
        <v>2788</v>
      </c>
      <c r="I56" s="175">
        <v>0</v>
      </c>
      <c r="J56" s="175">
        <v>83090</v>
      </c>
      <c r="K56" s="176">
        <v>104980</v>
      </c>
    </row>
    <row r="57" spans="1:11" x14ac:dyDescent="0.3">
      <c r="A57" t="s">
        <v>455</v>
      </c>
      <c r="B57" t="s">
        <v>453</v>
      </c>
      <c r="C57" t="s">
        <v>456</v>
      </c>
      <c r="D57" t="str">
        <f>VLOOKUP(C57,regions!A$2:C$419,3,FALSE)</f>
        <v>Metropolitan district</v>
      </c>
      <c r="E57" t="str">
        <f>IFERROR(VLOOKUP(C57,classifications!A$3:C$328,3,FALSE),VLOOKUP(C57,classifications!I$2:K$28,3,FALSE))</f>
        <v>Predominantly Urban</v>
      </c>
      <c r="F57" s="169" t="s">
        <v>1670</v>
      </c>
      <c r="G57" s="174">
        <v>0</v>
      </c>
      <c r="H57" s="175">
        <v>31956</v>
      </c>
      <c r="I57" s="175">
        <v>1</v>
      </c>
      <c r="J57" s="175">
        <v>175310</v>
      </c>
      <c r="K57" s="176">
        <v>207270</v>
      </c>
    </row>
    <row r="58" spans="1:11" x14ac:dyDescent="0.3">
      <c r="A58" t="s">
        <v>459</v>
      </c>
      <c r="B58" t="s">
        <v>457</v>
      </c>
      <c r="C58" t="s">
        <v>460</v>
      </c>
      <c r="D58" t="str">
        <f>VLOOKUP(C58,regions!A$2:C$419,3,FALSE)</f>
        <v>Metropolitan district</v>
      </c>
      <c r="E58" t="str">
        <f>IFERROR(VLOOKUP(C58,classifications!A$3:C$328,3,FALSE),VLOOKUP(C58,classifications!I$2:K$28,3,FALSE))</f>
        <v>Predominantly Urban</v>
      </c>
      <c r="F58" s="169" t="s">
        <v>1670</v>
      </c>
      <c r="G58" s="174">
        <v>22</v>
      </c>
      <c r="H58" s="175">
        <v>14150</v>
      </c>
      <c r="I58" s="175">
        <v>31</v>
      </c>
      <c r="J58" s="175">
        <v>77970</v>
      </c>
      <c r="K58" s="176">
        <v>92170</v>
      </c>
    </row>
    <row r="59" spans="1:11" x14ac:dyDescent="0.3">
      <c r="A59" t="s">
        <v>1043</v>
      </c>
      <c r="B59" t="s">
        <v>1041</v>
      </c>
      <c r="C59" t="s">
        <v>1044</v>
      </c>
      <c r="D59" t="str">
        <f>VLOOKUP(C59,regions!A$2:C$419,3,FALSE)</f>
        <v>Shire district</v>
      </c>
      <c r="E59" t="str">
        <f>IFERROR(VLOOKUP(C59,classifications!A$3:C$328,3,FALSE),VLOOKUP(C59,classifications!I$2:K$28,3,FALSE))</f>
        <v>Predominantly Rural</v>
      </c>
      <c r="F59" s="169" t="s">
        <v>1670</v>
      </c>
      <c r="G59" s="174">
        <v>5</v>
      </c>
      <c r="H59" s="175">
        <v>2336</v>
      </c>
      <c r="I59" s="175">
        <v>19</v>
      </c>
      <c r="J59" s="175">
        <v>24650</v>
      </c>
      <c r="K59" s="176">
        <v>27010</v>
      </c>
    </row>
    <row r="60" spans="1:11" x14ac:dyDescent="0.3">
      <c r="A60" t="s">
        <v>389</v>
      </c>
      <c r="B60" t="s">
        <v>387</v>
      </c>
      <c r="C60" t="s">
        <v>390</v>
      </c>
      <c r="D60" t="str">
        <f>VLOOKUP(C60,regions!A$2:C$419,3,FALSE)</f>
        <v>Metropolitan district</v>
      </c>
      <c r="E60" t="str">
        <f>IFERROR(VLOOKUP(C60,classifications!A$3:C$328,3,FALSE),VLOOKUP(C60,classifications!I$2:K$28,3,FALSE))</f>
        <v>Predominantly Urban</v>
      </c>
      <c r="F60" s="169" t="s">
        <v>1670</v>
      </c>
      <c r="G60" s="174">
        <v>20768</v>
      </c>
      <c r="H60" s="175">
        <v>3061</v>
      </c>
      <c r="I60" s="175">
        <v>0</v>
      </c>
      <c r="J60" s="175">
        <v>106990</v>
      </c>
      <c r="K60" s="176">
        <v>130820</v>
      </c>
    </row>
    <row r="61" spans="1:11" x14ac:dyDescent="0.3">
      <c r="A61" t="s">
        <v>62</v>
      </c>
      <c r="B61" t="s">
        <v>60</v>
      </c>
      <c r="C61" t="s">
        <v>1671</v>
      </c>
      <c r="D61" t="str">
        <f>VLOOKUP(C61,regions!A$2:C$419,3,FALSE)</f>
        <v>Unitary authority</v>
      </c>
      <c r="E61" t="str">
        <f>IFERROR(VLOOKUP(C61,classifications!A$3:C$328,3,FALSE),VLOOKUP(C61,classifications!I$2:K$28,3,FALSE))</f>
        <v>Predominantly Rural</v>
      </c>
      <c r="F61" s="169" t="s">
        <v>1670</v>
      </c>
      <c r="G61" s="174">
        <v>11350</v>
      </c>
      <c r="H61" s="175">
        <v>2424</v>
      </c>
      <c r="I61" s="175">
        <v>166</v>
      </c>
      <c r="J61" s="175">
        <v>135910</v>
      </c>
      <c r="K61" s="176">
        <v>149850</v>
      </c>
    </row>
    <row r="62" spans="1:11" x14ac:dyDescent="0.3">
      <c r="A62" t="s">
        <v>1047</v>
      </c>
      <c r="B62" t="s">
        <v>1045</v>
      </c>
      <c r="C62" t="s">
        <v>1048</v>
      </c>
      <c r="D62" t="str">
        <f>VLOOKUP(C62,regions!A$2:C$419,3,FALSE)</f>
        <v>Shire district</v>
      </c>
      <c r="E62" t="str">
        <f>IFERROR(VLOOKUP(C62,classifications!A$3:C$328,3,FALSE),VLOOKUP(C62,classifications!I$2:K$28,3,FALSE))</f>
        <v>Predominantly Rural</v>
      </c>
      <c r="F62" s="169" t="s">
        <v>1670</v>
      </c>
      <c r="G62" s="174">
        <v>0</v>
      </c>
      <c r="H62" s="175">
        <v>5055</v>
      </c>
      <c r="I62" s="175">
        <v>838</v>
      </c>
      <c r="J62" s="175">
        <v>34000</v>
      </c>
      <c r="K62" s="176">
        <v>39900</v>
      </c>
    </row>
    <row r="63" spans="1:11" x14ac:dyDescent="0.3">
      <c r="A63" t="s">
        <v>1051</v>
      </c>
      <c r="B63" t="s">
        <v>1049</v>
      </c>
      <c r="C63" t="s">
        <v>1052</v>
      </c>
      <c r="D63" t="str">
        <f>VLOOKUP(C63,regions!A$2:C$419,3,FALSE)</f>
        <v>Shire district</v>
      </c>
      <c r="E63" t="str">
        <f>IFERROR(VLOOKUP(C63,classifications!A$3:C$328,3,FALSE),VLOOKUP(C63,classifications!I$2:K$28,3,FALSE))</f>
        <v>Urban with Significant Rural</v>
      </c>
      <c r="F63" s="169" t="s">
        <v>1670</v>
      </c>
      <c r="G63" s="174">
        <v>3926</v>
      </c>
      <c r="H63" s="175">
        <v>2605</v>
      </c>
      <c r="I63" s="175">
        <v>188</v>
      </c>
      <c r="J63" s="175">
        <v>63680</v>
      </c>
      <c r="K63" s="176">
        <v>70400</v>
      </c>
    </row>
    <row r="64" spans="1:11" x14ac:dyDescent="0.3">
      <c r="A64" t="s">
        <v>80</v>
      </c>
      <c r="B64" t="s">
        <v>78</v>
      </c>
      <c r="C64" t="s">
        <v>1724</v>
      </c>
      <c r="D64" t="str">
        <f>VLOOKUP(C64,regions!A$2:C$419,3,FALSE)</f>
        <v>Unitary authority</v>
      </c>
      <c r="E64" t="str">
        <f>IFERROR(VLOOKUP(C64,classifications!A$3:C$328,3,FALSE),VLOOKUP(C64,classifications!I$2:K$28,3,FALSE))</f>
        <v>Predominantly Urban</v>
      </c>
      <c r="F64" s="169" t="s">
        <v>1670</v>
      </c>
      <c r="G64" s="174">
        <v>25799</v>
      </c>
      <c r="H64" s="175">
        <v>8219</v>
      </c>
      <c r="I64" s="175">
        <v>228</v>
      </c>
      <c r="J64" s="175">
        <v>82250</v>
      </c>
      <c r="K64" s="176">
        <v>116500</v>
      </c>
    </row>
    <row r="65" spans="1:11" x14ac:dyDescent="0.3">
      <c r="A65" t="s">
        <v>463</v>
      </c>
      <c r="B65" t="s">
        <v>461</v>
      </c>
      <c r="C65" t="s">
        <v>464</v>
      </c>
      <c r="D65" t="str">
        <f>VLOOKUP(C65,regions!A$2:C$419,3,FALSE)</f>
        <v>Metropolitan district</v>
      </c>
      <c r="E65" t="str">
        <f>IFERROR(VLOOKUP(C65,classifications!A$3:C$328,3,FALSE),VLOOKUP(C65,classifications!I$2:K$28,3,FALSE))</f>
        <v>Predominantly Urban</v>
      </c>
      <c r="F65" s="169" t="s">
        <v>1670</v>
      </c>
      <c r="G65" s="174">
        <v>23036</v>
      </c>
      <c r="H65" s="175">
        <v>5317</v>
      </c>
      <c r="I65" s="175">
        <v>0</v>
      </c>
      <c r="J65" s="175">
        <v>152750</v>
      </c>
      <c r="K65" s="176">
        <v>181110</v>
      </c>
    </row>
    <row r="66" spans="1:11" x14ac:dyDescent="0.3">
      <c r="A66" t="s">
        <v>467</v>
      </c>
      <c r="B66" t="s">
        <v>465</v>
      </c>
      <c r="C66" t="s">
        <v>468</v>
      </c>
      <c r="D66" t="str">
        <f>VLOOKUP(C66,regions!A$2:C$419,3,FALSE)</f>
        <v>Metropolitan district</v>
      </c>
      <c r="E66" t="str">
        <f>IFERROR(VLOOKUP(C66,classifications!A$3:C$328,3,FALSE),VLOOKUP(C66,classifications!I$2:K$28,3,FALSE))</f>
        <v>Predominantly Urban</v>
      </c>
      <c r="F66" s="169" t="s">
        <v>1670</v>
      </c>
      <c r="G66" s="174">
        <v>58222</v>
      </c>
      <c r="H66" s="175">
        <v>15879</v>
      </c>
      <c r="I66" s="175">
        <v>20</v>
      </c>
      <c r="J66" s="175">
        <v>257700</v>
      </c>
      <c r="K66" s="176">
        <v>331820</v>
      </c>
    </row>
    <row r="67" spans="1:11" x14ac:dyDescent="0.3">
      <c r="A67" t="s">
        <v>98</v>
      </c>
      <c r="B67" t="s">
        <v>96</v>
      </c>
      <c r="C67" t="s">
        <v>1672</v>
      </c>
      <c r="D67" t="str">
        <f>VLOOKUP(C67,regions!A$2:C$419,3,FALSE)</f>
        <v>Unitary authority</v>
      </c>
      <c r="E67" t="str">
        <f>IFERROR(VLOOKUP(C67,classifications!A$3:C$328,3,FALSE),VLOOKUP(C67,classifications!I$2:K$28,3,FALSE))</f>
        <v>Predominantly Urban</v>
      </c>
      <c r="F67" s="169" t="s">
        <v>1670</v>
      </c>
      <c r="G67" s="174">
        <v>10</v>
      </c>
      <c r="H67" s="175">
        <v>10124</v>
      </c>
      <c r="I67" s="175">
        <v>95</v>
      </c>
      <c r="J67" s="175">
        <v>62290</v>
      </c>
      <c r="K67" s="176">
        <v>72520</v>
      </c>
    </row>
    <row r="68" spans="1:11" x14ac:dyDescent="0.3">
      <c r="A68" t="s">
        <v>101</v>
      </c>
      <c r="B68" t="s">
        <v>99</v>
      </c>
      <c r="C68" t="s">
        <v>1673</v>
      </c>
      <c r="D68" t="str">
        <f>VLOOKUP(C68,regions!A$2:C$419,3,FALSE)</f>
        <v>Unitary authority</v>
      </c>
      <c r="E68" t="str">
        <f>IFERROR(VLOOKUP(C68,classifications!A$3:C$328,3,FALSE),VLOOKUP(C68,classifications!I$2:K$28,3,FALSE))</f>
        <v>Urban with Significant Rural</v>
      </c>
      <c r="F68" s="169" t="s">
        <v>1670</v>
      </c>
      <c r="G68" s="174">
        <v>0</v>
      </c>
      <c r="H68" s="175">
        <v>11299</v>
      </c>
      <c r="I68" s="175">
        <v>224</v>
      </c>
      <c r="J68" s="175">
        <v>62110</v>
      </c>
      <c r="K68" s="176">
        <v>73630</v>
      </c>
    </row>
    <row r="69" spans="1:11" x14ac:dyDescent="0.3">
      <c r="A69" t="s">
        <v>1055</v>
      </c>
      <c r="B69" t="s">
        <v>1053</v>
      </c>
      <c r="C69" t="s">
        <v>1056</v>
      </c>
      <c r="D69" t="str">
        <f>VLOOKUP(C69,regions!A$2:C$419,3,FALSE)</f>
        <v>Shire district</v>
      </c>
      <c r="E69" t="str">
        <f>IFERROR(VLOOKUP(C69,classifications!A$3:C$328,3,FALSE),VLOOKUP(C69,classifications!I$2:K$28,3,FALSE))</f>
        <v>Predominantly Rural</v>
      </c>
      <c r="F69" s="169" t="s">
        <v>1670</v>
      </c>
      <c r="G69" s="174">
        <v>1589</v>
      </c>
      <c r="H69" s="175">
        <v>573</v>
      </c>
      <c r="I69" s="175">
        <v>1587</v>
      </c>
      <c r="J69" s="175">
        <v>19050</v>
      </c>
      <c r="K69" s="176">
        <v>22800</v>
      </c>
    </row>
    <row r="70" spans="1:11" x14ac:dyDescent="0.3">
      <c r="A70" t="s">
        <v>393</v>
      </c>
      <c r="B70" t="s">
        <v>391</v>
      </c>
      <c r="C70" t="s">
        <v>394</v>
      </c>
      <c r="D70" t="str">
        <f>VLOOKUP(C70,regions!A$2:C$419,3,FALSE)</f>
        <v>Metropolitan district</v>
      </c>
      <c r="E70" t="str">
        <f>IFERROR(VLOOKUP(C70,classifications!A$3:C$328,3,FALSE),VLOOKUP(C70,classifications!I$2:K$28,3,FALSE))</f>
        <v>Predominantly Urban</v>
      </c>
      <c r="F70" s="169" t="s">
        <v>1670</v>
      </c>
      <c r="G70" s="174">
        <v>21352</v>
      </c>
      <c r="H70" s="175">
        <v>3982</v>
      </c>
      <c r="I70" s="175">
        <v>178</v>
      </c>
      <c r="J70" s="175">
        <v>86510</v>
      </c>
      <c r="K70" s="176">
        <v>112020</v>
      </c>
    </row>
    <row r="71" spans="1:11" x14ac:dyDescent="0.3">
      <c r="A71" t="s">
        <v>1059</v>
      </c>
      <c r="B71" t="s">
        <v>1057</v>
      </c>
      <c r="C71" t="s">
        <v>1060</v>
      </c>
      <c r="D71" t="str">
        <f>VLOOKUP(C71,regions!A$2:C$419,3,FALSE)</f>
        <v>Shire district</v>
      </c>
      <c r="E71" t="str">
        <f>IFERROR(VLOOKUP(C71,classifications!A$3:C$328,3,FALSE),VLOOKUP(C71,classifications!I$2:K$28,3,FALSE))</f>
        <v>Predominantly Rural</v>
      </c>
      <c r="F71" s="169" t="s">
        <v>1670</v>
      </c>
      <c r="G71" s="174">
        <v>0</v>
      </c>
      <c r="H71" s="175">
        <v>3024</v>
      </c>
      <c r="I71" s="175">
        <v>27</v>
      </c>
      <c r="J71" s="175">
        <v>21690</v>
      </c>
      <c r="K71" s="176">
        <v>24740</v>
      </c>
    </row>
    <row r="72" spans="1:11" x14ac:dyDescent="0.3">
      <c r="A72" t="s">
        <v>1063</v>
      </c>
      <c r="B72" t="s">
        <v>1061</v>
      </c>
      <c r="C72" t="s">
        <v>1064</v>
      </c>
      <c r="D72" t="str">
        <f>VLOOKUP(C72,regions!A$2:C$419,3,FALSE)</f>
        <v>Shire district</v>
      </c>
      <c r="E72" t="str">
        <f>IFERROR(VLOOKUP(C72,classifications!A$3:C$328,3,FALSE),VLOOKUP(C72,classifications!I$2:K$28,3,FALSE))</f>
        <v>Urban with Significant Rural</v>
      </c>
      <c r="F72" s="169" t="s">
        <v>1670</v>
      </c>
      <c r="G72" s="174">
        <v>0</v>
      </c>
      <c r="H72" s="175">
        <v>6303</v>
      </c>
      <c r="I72" s="175">
        <v>11</v>
      </c>
      <c r="J72" s="175">
        <v>50130</v>
      </c>
      <c r="K72" s="176">
        <v>56440</v>
      </c>
    </row>
    <row r="73" spans="1:11" x14ac:dyDescent="0.3">
      <c r="A73" t="s">
        <v>1067</v>
      </c>
      <c r="B73" t="s">
        <v>1065</v>
      </c>
      <c r="C73" t="s">
        <v>1068</v>
      </c>
      <c r="D73" t="str">
        <f>VLOOKUP(C73,regions!A$2:C$419,3,FALSE)</f>
        <v>Shire district</v>
      </c>
      <c r="E73" t="str">
        <f>IFERROR(VLOOKUP(C73,classifications!A$3:C$328,3,FALSE),VLOOKUP(C73,classifications!I$2:K$28,3,FALSE))</f>
        <v>Predominantly Rural</v>
      </c>
      <c r="F73" s="169" t="s">
        <v>1670</v>
      </c>
      <c r="G73" s="174">
        <v>3153</v>
      </c>
      <c r="H73" s="175">
        <v>1329</v>
      </c>
      <c r="I73" s="175">
        <v>0</v>
      </c>
      <c r="J73" s="175">
        <v>31810</v>
      </c>
      <c r="K73" s="176">
        <v>36290</v>
      </c>
    </row>
    <row r="74" spans="1:11" x14ac:dyDescent="0.3">
      <c r="A74" t="s">
        <v>397</v>
      </c>
      <c r="B74" t="s">
        <v>395</v>
      </c>
      <c r="C74" t="s">
        <v>398</v>
      </c>
      <c r="D74" t="str">
        <f>VLOOKUP(C74,regions!A$2:C$419,3,FALSE)</f>
        <v>Metropolitan district</v>
      </c>
      <c r="E74" t="str">
        <f>IFERROR(VLOOKUP(C74,classifications!A$3:C$328,3,FALSE),VLOOKUP(C74,classifications!I$2:K$28,3,FALSE))</f>
        <v>Predominantly Urban</v>
      </c>
      <c r="F74" s="169" t="s">
        <v>1670</v>
      </c>
      <c r="G74" s="174">
        <v>41652</v>
      </c>
      <c r="H74" s="175">
        <v>16978</v>
      </c>
      <c r="I74" s="175">
        <v>155</v>
      </c>
      <c r="J74" s="175">
        <v>178030</v>
      </c>
      <c r="K74" s="176">
        <v>236810</v>
      </c>
    </row>
    <row r="75" spans="1:11" x14ac:dyDescent="0.3">
      <c r="A75" t="s">
        <v>471</v>
      </c>
      <c r="B75" t="s">
        <v>469</v>
      </c>
      <c r="C75" t="s">
        <v>472</v>
      </c>
      <c r="D75" t="str">
        <f>VLOOKUP(C75,regions!A$2:C$419,3,FALSE)</f>
        <v>Metropolitan district</v>
      </c>
      <c r="E75" t="str">
        <f>IFERROR(VLOOKUP(C75,classifications!A$3:C$328,3,FALSE),VLOOKUP(C75,classifications!I$2:K$28,3,FALSE))</f>
        <v>Predominantly Urban</v>
      </c>
      <c r="F75" s="169" t="s">
        <v>1670</v>
      </c>
      <c r="G75" s="174">
        <v>137</v>
      </c>
      <c r="H75" s="175">
        <v>34671</v>
      </c>
      <c r="I75" s="175">
        <v>6</v>
      </c>
      <c r="J75" s="175">
        <v>111550</v>
      </c>
      <c r="K75" s="176">
        <v>146360</v>
      </c>
    </row>
    <row r="76" spans="1:11" x14ac:dyDescent="0.3">
      <c r="A76" t="s">
        <v>182</v>
      </c>
      <c r="B76" t="s">
        <v>180</v>
      </c>
      <c r="C76" t="s">
        <v>1725</v>
      </c>
      <c r="D76" t="str">
        <f>VLOOKUP(C76,regions!A$2:C$419,3,FALSE)</f>
        <v>Unitary authority</v>
      </c>
      <c r="E76" t="str">
        <f>IFERROR(VLOOKUP(C76,classifications!A$3:C$328,3,FALSE),VLOOKUP(C76,classifications!I$2:K$28,3,FALSE))</f>
        <v>Predominantly Urban</v>
      </c>
      <c r="F76" s="169" t="s">
        <v>1670</v>
      </c>
      <c r="G76" s="174">
        <v>7919</v>
      </c>
      <c r="H76" s="175">
        <v>4512</v>
      </c>
      <c r="I76" s="175">
        <v>437</v>
      </c>
      <c r="J76" s="175">
        <v>73620</v>
      </c>
      <c r="K76" s="176">
        <v>86480</v>
      </c>
    </row>
    <row r="77" spans="1:11" x14ac:dyDescent="0.3">
      <c r="A77" t="s">
        <v>544</v>
      </c>
      <c r="B77" t="s">
        <v>542</v>
      </c>
      <c r="C77" t="s">
        <v>545</v>
      </c>
      <c r="D77" t="str">
        <f>VLOOKUP(C77,regions!A$2:C$419,3,FALSE)</f>
        <v>Shire district</v>
      </c>
      <c r="E77" t="str">
        <f>IFERROR(VLOOKUP(C77,classifications!A$3:C$328,3,FALSE),VLOOKUP(C77,classifications!I$2:K$28,3,FALSE))</f>
        <v>Predominantly Urban</v>
      </c>
      <c r="F77" s="169" t="s">
        <v>1674</v>
      </c>
      <c r="G77" s="174">
        <v>23</v>
      </c>
      <c r="H77" s="175">
        <v>6929</v>
      </c>
      <c r="I77" s="175">
        <v>29</v>
      </c>
      <c r="J77" s="175">
        <v>47950</v>
      </c>
      <c r="K77" s="176">
        <v>54930</v>
      </c>
    </row>
    <row r="78" spans="1:11" x14ac:dyDescent="0.3">
      <c r="A78" t="s">
        <v>1073</v>
      </c>
      <c r="B78" t="s">
        <v>1071</v>
      </c>
      <c r="C78" t="s">
        <v>1074</v>
      </c>
      <c r="D78" t="str">
        <f>VLOOKUP(C78,regions!A$2:C$419,3,FALSE)</f>
        <v>Shire district</v>
      </c>
      <c r="E78" t="str">
        <f>IFERROR(VLOOKUP(C78,classifications!A$3:C$328,3,FALSE),VLOOKUP(C78,classifications!I$2:K$28,3,FALSE))</f>
        <v>Predominantly Urban</v>
      </c>
      <c r="F78" s="169" t="s">
        <v>1674</v>
      </c>
      <c r="G78" s="174">
        <v>6974</v>
      </c>
      <c r="H78" s="175">
        <v>1750</v>
      </c>
      <c r="I78" s="175">
        <v>0</v>
      </c>
      <c r="J78" s="175">
        <v>44070</v>
      </c>
      <c r="K78" s="176">
        <v>52800</v>
      </c>
    </row>
    <row r="79" spans="1:11" x14ac:dyDescent="0.3">
      <c r="A79" t="s">
        <v>1077</v>
      </c>
      <c r="B79" t="s">
        <v>1075</v>
      </c>
      <c r="C79" t="s">
        <v>1078</v>
      </c>
      <c r="D79" t="str">
        <f>VLOOKUP(C79,regions!A$2:C$419,3,FALSE)</f>
        <v>Shire district</v>
      </c>
      <c r="E79" t="str">
        <f>IFERROR(VLOOKUP(C79,classifications!A$3:C$328,3,FALSE),VLOOKUP(C79,classifications!I$2:K$28,3,FALSE))</f>
        <v>Predominantly Rural</v>
      </c>
      <c r="F79" s="169" t="s">
        <v>1674</v>
      </c>
      <c r="G79" s="174">
        <v>6942</v>
      </c>
      <c r="H79" s="175">
        <v>1156</v>
      </c>
      <c r="I79" s="175">
        <v>194</v>
      </c>
      <c r="J79" s="175">
        <v>41110</v>
      </c>
      <c r="K79" s="176">
        <v>49400</v>
      </c>
    </row>
    <row r="80" spans="1:11" x14ac:dyDescent="0.3">
      <c r="A80" t="s">
        <v>923</v>
      </c>
      <c r="B80" t="s">
        <v>921</v>
      </c>
      <c r="C80" t="s">
        <v>924</v>
      </c>
      <c r="D80" t="str">
        <f>VLOOKUP(C80,regions!A$2:C$419,3,FALSE)</f>
        <v>Shire district</v>
      </c>
      <c r="E80" t="str">
        <f>IFERROR(VLOOKUP(C80,classifications!A$3:C$328,3,FALSE),VLOOKUP(C80,classifications!I$2:K$28,3,FALSE))</f>
        <v>Predominantly Urban</v>
      </c>
      <c r="F80" s="169" t="s">
        <v>1674</v>
      </c>
      <c r="G80" s="174">
        <v>0</v>
      </c>
      <c r="H80" s="175">
        <v>2927</v>
      </c>
      <c r="I80" s="175">
        <v>0</v>
      </c>
      <c r="J80" s="175">
        <v>36740</v>
      </c>
      <c r="K80" s="176">
        <v>39670</v>
      </c>
    </row>
    <row r="81" spans="1:11" x14ac:dyDescent="0.3">
      <c r="A81" t="s">
        <v>548</v>
      </c>
      <c r="B81" t="s">
        <v>546</v>
      </c>
      <c r="C81" t="s">
        <v>549</v>
      </c>
      <c r="D81" t="str">
        <f>VLOOKUP(C81,regions!A$2:C$419,3,FALSE)</f>
        <v>Shire district</v>
      </c>
      <c r="E81" t="str">
        <f>IFERROR(VLOOKUP(C81,classifications!A$3:C$328,3,FALSE),VLOOKUP(C81,classifications!I$2:K$28,3,FALSE))</f>
        <v>Urban with Significant Rural</v>
      </c>
      <c r="F81" s="169" t="s">
        <v>1674</v>
      </c>
      <c r="G81" s="174">
        <v>5344</v>
      </c>
      <c r="H81" s="175">
        <v>949</v>
      </c>
      <c r="I81" s="175">
        <v>0</v>
      </c>
      <c r="J81" s="175">
        <v>28070</v>
      </c>
      <c r="K81" s="176">
        <v>34360</v>
      </c>
    </row>
    <row r="82" spans="1:11" x14ac:dyDescent="0.3">
      <c r="A82" t="s">
        <v>953</v>
      </c>
      <c r="B82" t="s">
        <v>951</v>
      </c>
      <c r="C82" t="s">
        <v>954</v>
      </c>
      <c r="D82" t="str">
        <f>VLOOKUP(C82,regions!A$2:C$419,3,FALSE)</f>
        <v>Shire district</v>
      </c>
      <c r="E82" t="str">
        <f>IFERROR(VLOOKUP(C82,classifications!A$3:C$328,3,FALSE),VLOOKUP(C82,classifications!I$2:K$28,3,FALSE))</f>
        <v>Urban with Significant Rural</v>
      </c>
      <c r="F82" s="169" t="s">
        <v>1674</v>
      </c>
      <c r="G82" s="174">
        <v>0</v>
      </c>
      <c r="H82" s="175">
        <v>5213</v>
      </c>
      <c r="I82" s="175">
        <v>446</v>
      </c>
      <c r="J82" s="175">
        <v>22690</v>
      </c>
      <c r="K82" s="176">
        <v>28350</v>
      </c>
    </row>
    <row r="83" spans="1:11" x14ac:dyDescent="0.3">
      <c r="A83" t="s">
        <v>1081</v>
      </c>
      <c r="B83" t="s">
        <v>1079</v>
      </c>
      <c r="C83" t="s">
        <v>1082</v>
      </c>
      <c r="D83" t="str">
        <f>VLOOKUP(C83,regions!A$2:C$419,3,FALSE)</f>
        <v>Shire district</v>
      </c>
      <c r="E83" t="str">
        <f>IFERROR(VLOOKUP(C83,classifications!A$3:C$328,3,FALSE),VLOOKUP(C83,classifications!I$2:K$28,3,FALSE))</f>
        <v>Predominantly Urban</v>
      </c>
      <c r="F83" s="169" t="s">
        <v>1674</v>
      </c>
      <c r="G83" s="174">
        <v>4646</v>
      </c>
      <c r="H83" s="175">
        <v>1074</v>
      </c>
      <c r="I83" s="175">
        <v>180</v>
      </c>
      <c r="J83" s="175">
        <v>42770</v>
      </c>
      <c r="K83" s="176">
        <v>48670</v>
      </c>
    </row>
    <row r="84" spans="1:11" x14ac:dyDescent="0.3">
      <c r="A84" t="s">
        <v>927</v>
      </c>
      <c r="B84" t="s">
        <v>925</v>
      </c>
      <c r="C84" t="s">
        <v>928</v>
      </c>
      <c r="D84" t="str">
        <f>VLOOKUP(C84,regions!A$2:C$419,3,FALSE)</f>
        <v>Shire district</v>
      </c>
      <c r="E84" t="str">
        <f>IFERROR(VLOOKUP(C84,classifications!A$3:C$328,3,FALSE),VLOOKUP(C84,classifications!I$2:K$28,3,FALSE))</f>
        <v>Predominantly Urban</v>
      </c>
      <c r="F84" s="169" t="s">
        <v>1674</v>
      </c>
      <c r="G84" s="174">
        <v>5835</v>
      </c>
      <c r="H84" s="175">
        <v>2559</v>
      </c>
      <c r="I84" s="175">
        <v>13</v>
      </c>
      <c r="J84" s="175">
        <v>60810</v>
      </c>
      <c r="K84" s="176">
        <v>69220</v>
      </c>
    </row>
    <row r="85" spans="1:11" x14ac:dyDescent="0.3">
      <c r="A85" t="s">
        <v>552</v>
      </c>
      <c r="B85" t="s">
        <v>550</v>
      </c>
      <c r="C85" t="s">
        <v>553</v>
      </c>
      <c r="D85" t="str">
        <f>VLOOKUP(C85,regions!A$2:C$419,3,FALSE)</f>
        <v>Shire district</v>
      </c>
      <c r="E85" t="str">
        <f>IFERROR(VLOOKUP(C85,classifications!A$3:C$328,3,FALSE),VLOOKUP(C85,classifications!I$2:K$28,3,FALSE))</f>
        <v>Predominantly Urban</v>
      </c>
      <c r="F85" s="169" t="s">
        <v>1674</v>
      </c>
      <c r="G85" s="174">
        <v>9781</v>
      </c>
      <c r="H85" s="175">
        <v>1392</v>
      </c>
      <c r="I85" s="175">
        <v>74</v>
      </c>
      <c r="J85" s="175">
        <v>37250</v>
      </c>
      <c r="K85" s="176">
        <v>48490</v>
      </c>
    </row>
    <row r="86" spans="1:11" x14ac:dyDescent="0.3">
      <c r="A86" t="s">
        <v>1013</v>
      </c>
      <c r="B86" t="s">
        <v>1011</v>
      </c>
      <c r="C86" t="s">
        <v>1014</v>
      </c>
      <c r="D86" t="str">
        <f>VLOOKUP(C86,regions!A$2:C$419,3,FALSE)</f>
        <v>Shire district</v>
      </c>
      <c r="E86" t="str">
        <f>IFERROR(VLOOKUP(C86,classifications!A$3:C$328,3,FALSE),VLOOKUP(C86,classifications!I$2:K$28,3,FALSE))</f>
        <v>Predominantly Urban</v>
      </c>
      <c r="F86" s="169" t="s">
        <v>1674</v>
      </c>
      <c r="G86" s="174">
        <v>4809</v>
      </c>
      <c r="H86" s="175">
        <v>883</v>
      </c>
      <c r="I86" s="175">
        <v>0</v>
      </c>
      <c r="J86" s="175">
        <v>20490</v>
      </c>
      <c r="K86" s="176">
        <v>26180</v>
      </c>
    </row>
    <row r="87" spans="1:11" x14ac:dyDescent="0.3">
      <c r="A87" t="s">
        <v>1017</v>
      </c>
      <c r="B87" t="s">
        <v>1015</v>
      </c>
      <c r="C87" t="s">
        <v>1018</v>
      </c>
      <c r="D87" t="str">
        <f>VLOOKUP(C87,regions!A$2:C$419,3,FALSE)</f>
        <v>Shire district</v>
      </c>
      <c r="E87" t="str">
        <f>IFERROR(VLOOKUP(C87,classifications!A$3:C$328,3,FALSE),VLOOKUP(C87,classifications!I$2:K$28,3,FALSE))</f>
        <v>Predominantly Rural</v>
      </c>
      <c r="F87" s="169" t="s">
        <v>1674</v>
      </c>
      <c r="G87" s="174">
        <v>0</v>
      </c>
      <c r="H87" s="175">
        <v>4643</v>
      </c>
      <c r="I87" s="175">
        <v>0</v>
      </c>
      <c r="J87" s="175">
        <v>27980</v>
      </c>
      <c r="K87" s="176">
        <v>32620</v>
      </c>
    </row>
    <row r="88" spans="1:11" x14ac:dyDescent="0.3">
      <c r="A88" t="s">
        <v>59</v>
      </c>
      <c r="B88" t="s">
        <v>57</v>
      </c>
      <c r="C88" t="s">
        <v>1675</v>
      </c>
      <c r="D88" t="str">
        <f>VLOOKUP(C88,regions!A$2:C$419,3,FALSE)</f>
        <v>Unitary authority</v>
      </c>
      <c r="E88" t="str">
        <f>IFERROR(VLOOKUP(C88,classifications!A$3:C$328,3,FALSE),VLOOKUP(C88,classifications!I$2:K$28,3,FALSE))</f>
        <v>Predominantly Urban</v>
      </c>
      <c r="F88" s="169" t="s">
        <v>1674</v>
      </c>
      <c r="G88" s="174">
        <v>13802</v>
      </c>
      <c r="H88" s="175">
        <v>7259</v>
      </c>
      <c r="I88" s="175">
        <v>50</v>
      </c>
      <c r="J88" s="175">
        <v>85400</v>
      </c>
      <c r="K88" s="176">
        <v>106510</v>
      </c>
    </row>
    <row r="89" spans="1:11" x14ac:dyDescent="0.3">
      <c r="A89" t="s">
        <v>556</v>
      </c>
      <c r="B89" t="s">
        <v>554</v>
      </c>
      <c r="C89" t="s">
        <v>557</v>
      </c>
      <c r="D89" t="str">
        <f>VLOOKUP(C89,regions!A$2:C$419,3,FALSE)</f>
        <v>Shire district</v>
      </c>
      <c r="E89" t="str">
        <f>IFERROR(VLOOKUP(C89,classifications!A$3:C$328,3,FALSE),VLOOKUP(C89,classifications!I$2:K$28,3,FALSE))</f>
        <v>Predominantly Rural</v>
      </c>
      <c r="F89" s="169" t="s">
        <v>1674</v>
      </c>
      <c r="G89" s="174">
        <v>0</v>
      </c>
      <c r="H89" s="175">
        <v>3837</v>
      </c>
      <c r="I89" s="175">
        <v>0</v>
      </c>
      <c r="J89" s="175">
        <v>29640</v>
      </c>
      <c r="K89" s="176">
        <v>33480</v>
      </c>
    </row>
    <row r="90" spans="1:11" x14ac:dyDescent="0.3">
      <c r="A90" t="s">
        <v>957</v>
      </c>
      <c r="B90" t="s">
        <v>955</v>
      </c>
      <c r="C90" t="s">
        <v>958</v>
      </c>
      <c r="D90" t="str">
        <f>VLOOKUP(C90,regions!A$2:C$419,3,FALSE)</f>
        <v>Shire district</v>
      </c>
      <c r="E90" t="str">
        <f>IFERROR(VLOOKUP(C90,classifications!A$3:C$328,3,FALSE),VLOOKUP(C90,classifications!I$2:K$28,3,FALSE))</f>
        <v>Predominantly Rural</v>
      </c>
      <c r="F90" s="169" t="s">
        <v>1674</v>
      </c>
      <c r="G90" s="174">
        <v>0</v>
      </c>
      <c r="H90" s="175">
        <v>6870</v>
      </c>
      <c r="I90" s="175">
        <v>338</v>
      </c>
      <c r="J90" s="175">
        <v>57900</v>
      </c>
      <c r="K90" s="176">
        <v>65110</v>
      </c>
    </row>
    <row r="91" spans="1:11" x14ac:dyDescent="0.3">
      <c r="A91" t="s">
        <v>1021</v>
      </c>
      <c r="B91" t="s">
        <v>1019</v>
      </c>
      <c r="C91" t="s">
        <v>1022</v>
      </c>
      <c r="D91" t="str">
        <f>VLOOKUP(C91,regions!A$2:C$419,3,FALSE)</f>
        <v>Shire district</v>
      </c>
      <c r="E91" t="str">
        <f>IFERROR(VLOOKUP(C91,classifications!A$3:C$328,3,FALSE),VLOOKUP(C91,classifications!I$2:K$28,3,FALSE))</f>
        <v>Predominantly Rural</v>
      </c>
      <c r="F91" s="169" t="s">
        <v>1674</v>
      </c>
      <c r="G91" s="174">
        <v>0</v>
      </c>
      <c r="H91" s="175">
        <v>4942</v>
      </c>
      <c r="I91" s="175">
        <v>8</v>
      </c>
      <c r="J91" s="175">
        <v>32380</v>
      </c>
      <c r="K91" s="176">
        <v>37330</v>
      </c>
    </row>
    <row r="92" spans="1:11" x14ac:dyDescent="0.3">
      <c r="A92" t="s">
        <v>560</v>
      </c>
      <c r="B92" t="s">
        <v>558</v>
      </c>
      <c r="C92" t="s">
        <v>561</v>
      </c>
      <c r="D92" t="str">
        <f>VLOOKUP(C92,regions!A$2:C$419,3,FALSE)</f>
        <v>Shire district</v>
      </c>
      <c r="E92" t="str">
        <f>IFERROR(VLOOKUP(C92,classifications!A$3:C$328,3,FALSE),VLOOKUP(C92,classifications!I$2:K$28,3,FALSE))</f>
        <v>Predominantly Urban</v>
      </c>
      <c r="F92" s="169" t="s">
        <v>1674</v>
      </c>
      <c r="G92" s="174">
        <v>9</v>
      </c>
      <c r="H92" s="175">
        <v>6523</v>
      </c>
      <c r="I92" s="175">
        <v>1</v>
      </c>
      <c r="J92" s="175">
        <v>44000</v>
      </c>
      <c r="K92" s="176">
        <v>50530</v>
      </c>
    </row>
    <row r="93" spans="1:11" x14ac:dyDescent="0.3">
      <c r="A93" t="s">
        <v>1085</v>
      </c>
      <c r="B93" t="s">
        <v>1083</v>
      </c>
      <c r="C93" t="s">
        <v>1086</v>
      </c>
      <c r="D93" t="str">
        <f>VLOOKUP(C93,regions!A$2:C$419,3,FALSE)</f>
        <v>Shire district</v>
      </c>
      <c r="E93" t="str">
        <f>IFERROR(VLOOKUP(C93,classifications!A$3:C$328,3,FALSE),VLOOKUP(C93,classifications!I$2:K$28,3,FALSE))</f>
        <v>Predominantly Urban</v>
      </c>
      <c r="F93" s="169" t="s">
        <v>1674</v>
      </c>
      <c r="G93" s="174">
        <v>216</v>
      </c>
      <c r="H93" s="175">
        <v>4999</v>
      </c>
      <c r="I93" s="175">
        <v>0</v>
      </c>
      <c r="J93" s="175">
        <v>45650</v>
      </c>
      <c r="K93" s="176">
        <v>50860</v>
      </c>
    </row>
    <row r="94" spans="1:11" x14ac:dyDescent="0.3">
      <c r="A94" t="s">
        <v>931</v>
      </c>
      <c r="B94" t="s">
        <v>929</v>
      </c>
      <c r="C94" t="s">
        <v>932</v>
      </c>
      <c r="D94" t="str">
        <f>VLOOKUP(C94,regions!A$2:C$419,3,FALSE)</f>
        <v>Shire district</v>
      </c>
      <c r="E94" t="str">
        <f>IFERROR(VLOOKUP(C94,classifications!A$3:C$328,3,FALSE),VLOOKUP(C94,classifications!I$2:K$28,3,FALSE))</f>
        <v>Predominantly Rural</v>
      </c>
      <c r="F94" s="169" t="s">
        <v>1674</v>
      </c>
      <c r="G94" s="174">
        <v>0</v>
      </c>
      <c r="H94" s="175">
        <v>2861</v>
      </c>
      <c r="I94" s="175">
        <v>0</v>
      </c>
      <c r="J94" s="175">
        <v>33240</v>
      </c>
      <c r="K94" s="176">
        <v>36100</v>
      </c>
    </row>
    <row r="95" spans="1:11" x14ac:dyDescent="0.3">
      <c r="A95" t="s">
        <v>564</v>
      </c>
      <c r="B95" t="s">
        <v>562</v>
      </c>
      <c r="C95" t="s">
        <v>565</v>
      </c>
      <c r="D95" t="str">
        <f>VLOOKUP(C95,regions!A$2:C$419,3,FALSE)</f>
        <v>Shire district</v>
      </c>
      <c r="E95" t="str">
        <f>IFERROR(VLOOKUP(C95,classifications!A$3:C$328,3,FALSE),VLOOKUP(C95,classifications!I$2:K$28,3,FALSE))</f>
        <v>Predominantly Rural</v>
      </c>
      <c r="F95" s="169" t="s">
        <v>1674</v>
      </c>
      <c r="G95" s="174">
        <v>4106</v>
      </c>
      <c r="H95" s="175">
        <v>1033</v>
      </c>
      <c r="I95" s="175">
        <v>50</v>
      </c>
      <c r="J95" s="175">
        <v>35580</v>
      </c>
      <c r="K95" s="176">
        <v>40770</v>
      </c>
    </row>
    <row r="96" spans="1:11" x14ac:dyDescent="0.3">
      <c r="A96" t="s">
        <v>935</v>
      </c>
      <c r="B96" t="s">
        <v>933</v>
      </c>
      <c r="C96" t="s">
        <v>936</v>
      </c>
      <c r="D96" t="str">
        <f>VLOOKUP(C96,regions!A$2:C$419,3,FALSE)</f>
        <v>Shire district</v>
      </c>
      <c r="E96" t="str">
        <f>IFERROR(VLOOKUP(C96,classifications!A$3:C$328,3,FALSE),VLOOKUP(C96,classifications!I$2:K$28,3,FALSE))</f>
        <v>Predominantly Rural</v>
      </c>
      <c r="F96" s="169" t="s">
        <v>1674</v>
      </c>
      <c r="G96" s="174">
        <v>3431</v>
      </c>
      <c r="H96" s="175">
        <v>1549</v>
      </c>
      <c r="I96" s="175">
        <v>0</v>
      </c>
      <c r="J96" s="175">
        <v>41930</v>
      </c>
      <c r="K96" s="176">
        <v>46910</v>
      </c>
    </row>
    <row r="97" spans="1:11" x14ac:dyDescent="0.3">
      <c r="A97" t="s">
        <v>1025</v>
      </c>
      <c r="B97" t="s">
        <v>1023</v>
      </c>
      <c r="C97" t="s">
        <v>1026</v>
      </c>
      <c r="D97" t="str">
        <f>VLOOKUP(C97,regions!A$2:C$419,3,FALSE)</f>
        <v>Shire district</v>
      </c>
      <c r="E97" t="str">
        <f>IFERROR(VLOOKUP(C97,classifications!A$3:C$328,3,FALSE),VLOOKUP(C97,classifications!I$2:K$28,3,FALSE))</f>
        <v>Predominantly Urban</v>
      </c>
      <c r="F97" s="169" t="s">
        <v>1674</v>
      </c>
      <c r="G97" s="174">
        <v>3803</v>
      </c>
      <c r="H97" s="175">
        <v>1750</v>
      </c>
      <c r="I97" s="175">
        <v>5</v>
      </c>
      <c r="J97" s="175">
        <v>35900</v>
      </c>
      <c r="K97" s="176">
        <v>41460</v>
      </c>
    </row>
    <row r="98" spans="1:11" x14ac:dyDescent="0.3">
      <c r="A98" t="s">
        <v>83</v>
      </c>
      <c r="B98" t="s">
        <v>81</v>
      </c>
      <c r="C98" t="s">
        <v>1676</v>
      </c>
      <c r="D98" t="str">
        <f>VLOOKUP(C98,regions!A$2:C$419,3,FALSE)</f>
        <v>Unitary authority</v>
      </c>
      <c r="E98" t="str">
        <f>IFERROR(VLOOKUP(C98,classifications!A$3:C$328,3,FALSE),VLOOKUP(C98,classifications!I$2:K$28,3,FALSE))</f>
        <v>Predominantly Urban</v>
      </c>
      <c r="F98" s="169" t="s">
        <v>1674</v>
      </c>
      <c r="G98" s="174">
        <v>22357</v>
      </c>
      <c r="H98" s="175">
        <v>10759</v>
      </c>
      <c r="I98" s="175">
        <v>550</v>
      </c>
      <c r="J98" s="175">
        <v>93040</v>
      </c>
      <c r="K98" s="176">
        <v>126700</v>
      </c>
    </row>
    <row r="99" spans="1:11" x14ac:dyDescent="0.3">
      <c r="A99" t="s">
        <v>961</v>
      </c>
      <c r="B99" t="s">
        <v>959</v>
      </c>
      <c r="C99" t="s">
        <v>962</v>
      </c>
      <c r="D99" t="str">
        <f>VLOOKUP(C99,regions!A$2:C$419,3,FALSE)</f>
        <v>Shire district</v>
      </c>
      <c r="E99" t="str">
        <f>IFERROR(VLOOKUP(C99,classifications!A$3:C$328,3,FALSE),VLOOKUP(C99,classifications!I$2:K$28,3,FALSE))</f>
        <v>Predominantly Urban</v>
      </c>
      <c r="F99" s="169" t="s">
        <v>1674</v>
      </c>
      <c r="G99" s="174">
        <v>7932</v>
      </c>
      <c r="H99" s="175">
        <v>1560</v>
      </c>
      <c r="I99" s="175">
        <v>0</v>
      </c>
      <c r="J99" s="175">
        <v>33060</v>
      </c>
      <c r="K99" s="176">
        <v>42560</v>
      </c>
    </row>
    <row r="100" spans="1:11" x14ac:dyDescent="0.3">
      <c r="A100" t="s">
        <v>1089</v>
      </c>
      <c r="B100" t="s">
        <v>1087</v>
      </c>
      <c r="C100" t="s">
        <v>1090</v>
      </c>
      <c r="D100" t="str">
        <f>VLOOKUP(C100,regions!A$2:C$419,3,FALSE)</f>
        <v>Shire district</v>
      </c>
      <c r="E100" t="str">
        <f>IFERROR(VLOOKUP(C100,classifications!A$3:C$328,3,FALSE),VLOOKUP(C100,classifications!I$2:K$28,3,FALSE))</f>
        <v>Predominantly Urban</v>
      </c>
      <c r="F100" s="169" t="s">
        <v>1674</v>
      </c>
      <c r="G100" s="174">
        <v>6687</v>
      </c>
      <c r="H100" s="175">
        <v>2225</v>
      </c>
      <c r="I100" s="175">
        <v>0</v>
      </c>
      <c r="J100" s="175">
        <v>37950</v>
      </c>
      <c r="K100" s="176">
        <v>46860</v>
      </c>
    </row>
    <row r="101" spans="1:11" x14ac:dyDescent="0.3">
      <c r="A101" t="s">
        <v>939</v>
      </c>
      <c r="B101" t="s">
        <v>937</v>
      </c>
      <c r="C101" t="s">
        <v>940</v>
      </c>
      <c r="D101" t="str">
        <f>VLOOKUP(C101,regions!A$2:C$419,3,FALSE)</f>
        <v>Shire district</v>
      </c>
      <c r="E101" t="str">
        <f>IFERROR(VLOOKUP(C101,classifications!A$3:C$328,3,FALSE),VLOOKUP(C101,classifications!I$2:K$28,3,FALSE))</f>
        <v>Predominantly Rural</v>
      </c>
      <c r="F101" s="169" t="s">
        <v>1674</v>
      </c>
      <c r="G101" s="174">
        <v>1893</v>
      </c>
      <c r="H101" s="175">
        <v>581</v>
      </c>
      <c r="I101" s="175">
        <v>1</v>
      </c>
      <c r="J101" s="175">
        <v>19710</v>
      </c>
      <c r="K101" s="176">
        <v>22190</v>
      </c>
    </row>
    <row r="102" spans="1:11" x14ac:dyDescent="0.3">
      <c r="A102" t="s">
        <v>1093</v>
      </c>
      <c r="B102" t="s">
        <v>1091</v>
      </c>
      <c r="C102" t="s">
        <v>1094</v>
      </c>
      <c r="D102" t="str">
        <f>VLOOKUP(C102,regions!A$2:C$419,3,FALSE)</f>
        <v>Shire district</v>
      </c>
      <c r="E102" t="str">
        <f>IFERROR(VLOOKUP(C102,classifications!A$3:C$328,3,FALSE),VLOOKUP(C102,classifications!I$2:K$28,3,FALSE))</f>
        <v>Predominantly Rural</v>
      </c>
      <c r="F102" s="169" t="s">
        <v>1674</v>
      </c>
      <c r="G102" s="174">
        <v>5545</v>
      </c>
      <c r="H102" s="175">
        <v>2109</v>
      </c>
      <c r="I102" s="175">
        <v>45</v>
      </c>
      <c r="J102" s="175">
        <v>43240</v>
      </c>
      <c r="K102" s="176">
        <v>50940</v>
      </c>
    </row>
    <row r="103" spans="1:11" x14ac:dyDescent="0.3">
      <c r="A103" t="s">
        <v>568</v>
      </c>
      <c r="B103" t="s">
        <v>566</v>
      </c>
      <c r="C103" t="s">
        <v>569</v>
      </c>
      <c r="D103" t="str">
        <f>VLOOKUP(C103,regions!A$2:C$419,3,FALSE)</f>
        <v>Shire district</v>
      </c>
      <c r="E103" t="str">
        <f>IFERROR(VLOOKUP(C103,classifications!A$3:C$328,3,FALSE),VLOOKUP(C103,classifications!I$2:K$28,3,FALSE))</f>
        <v>Predominantly Urban</v>
      </c>
      <c r="F103" s="169" t="s">
        <v>1674</v>
      </c>
      <c r="G103" s="174">
        <v>8154</v>
      </c>
      <c r="H103" s="175">
        <v>733</v>
      </c>
      <c r="I103" s="175">
        <v>4</v>
      </c>
      <c r="J103" s="175">
        <v>35160</v>
      </c>
      <c r="K103" s="176">
        <v>44050</v>
      </c>
    </row>
    <row r="104" spans="1:11" x14ac:dyDescent="0.3">
      <c r="A104" t="s">
        <v>965</v>
      </c>
      <c r="B104" t="s">
        <v>963</v>
      </c>
      <c r="C104" t="s">
        <v>966</v>
      </c>
      <c r="D104" t="str">
        <f>VLOOKUP(C104,regions!A$2:C$419,3,FALSE)</f>
        <v>Shire district</v>
      </c>
      <c r="E104" t="str">
        <f>IFERROR(VLOOKUP(C104,classifications!A$3:C$328,3,FALSE),VLOOKUP(C104,classifications!I$2:K$28,3,FALSE))</f>
        <v>Predominantly Rural</v>
      </c>
      <c r="F104" s="169" t="s">
        <v>1674</v>
      </c>
      <c r="G104" s="174">
        <v>3819</v>
      </c>
      <c r="H104" s="175">
        <v>968</v>
      </c>
      <c r="I104" s="175">
        <v>957</v>
      </c>
      <c r="J104" s="175">
        <v>41810</v>
      </c>
      <c r="K104" s="176">
        <v>47550</v>
      </c>
    </row>
    <row r="105" spans="1:11" x14ac:dyDescent="0.3">
      <c r="A105" t="s">
        <v>943</v>
      </c>
      <c r="B105" t="s">
        <v>941</v>
      </c>
      <c r="C105" t="s">
        <v>944</v>
      </c>
      <c r="D105" t="str">
        <f>VLOOKUP(C105,regions!A$2:C$419,3,FALSE)</f>
        <v>Shire district</v>
      </c>
      <c r="E105" t="str">
        <f>IFERROR(VLOOKUP(C105,classifications!A$3:C$328,3,FALSE),VLOOKUP(C105,classifications!I$2:K$28,3,FALSE))</f>
        <v>Predominantly Rural</v>
      </c>
      <c r="F105" s="169" t="s">
        <v>1674</v>
      </c>
      <c r="G105" s="174">
        <v>4481</v>
      </c>
      <c r="H105" s="175">
        <v>1440</v>
      </c>
      <c r="I105" s="175">
        <v>0</v>
      </c>
      <c r="J105" s="175">
        <v>34540</v>
      </c>
      <c r="K105" s="176">
        <v>40460</v>
      </c>
    </row>
    <row r="106" spans="1:11" x14ac:dyDescent="0.3">
      <c r="A106" t="s">
        <v>1029</v>
      </c>
      <c r="B106" t="s">
        <v>1027</v>
      </c>
      <c r="C106" t="s">
        <v>1030</v>
      </c>
      <c r="D106" t="str">
        <f>VLOOKUP(C106,regions!A$2:C$419,3,FALSE)</f>
        <v>Shire district</v>
      </c>
      <c r="E106" t="str">
        <f>IFERROR(VLOOKUP(C106,classifications!A$3:C$328,3,FALSE),VLOOKUP(C106,classifications!I$2:K$28,3,FALSE))</f>
        <v>Predominantly Urban</v>
      </c>
      <c r="F106" s="169" t="s">
        <v>1674</v>
      </c>
      <c r="G106" s="174">
        <v>12201</v>
      </c>
      <c r="H106" s="175">
        <v>3860</v>
      </c>
      <c r="I106" s="175">
        <v>19</v>
      </c>
      <c r="J106" s="175">
        <v>75400</v>
      </c>
      <c r="K106" s="176">
        <v>91480</v>
      </c>
    </row>
    <row r="107" spans="1:11" x14ac:dyDescent="0.3">
      <c r="A107" t="s">
        <v>110</v>
      </c>
      <c r="B107" t="s">
        <v>108</v>
      </c>
      <c r="C107" t="s">
        <v>1726</v>
      </c>
      <c r="D107" t="str">
        <f>VLOOKUP(C107,regions!A$2:C$419,3,FALSE)</f>
        <v>Unitary authority</v>
      </c>
      <c r="E107" t="str">
        <f>IFERROR(VLOOKUP(C107,classifications!A$3:C$328,3,FALSE),VLOOKUP(C107,classifications!I$2:K$28,3,FALSE))</f>
        <v>Predominantly Urban</v>
      </c>
      <c r="F107" s="169" t="s">
        <v>1674</v>
      </c>
      <c r="G107" s="174">
        <v>28441</v>
      </c>
      <c r="H107" s="175">
        <v>9311</v>
      </c>
      <c r="I107" s="175">
        <v>112</v>
      </c>
      <c r="J107" s="175">
        <v>93330</v>
      </c>
      <c r="K107" s="176">
        <v>131190</v>
      </c>
    </row>
    <row r="108" spans="1:11" x14ac:dyDescent="0.3">
      <c r="A108" t="s">
        <v>947</v>
      </c>
      <c r="B108" t="s">
        <v>945</v>
      </c>
      <c r="C108" t="s">
        <v>948</v>
      </c>
      <c r="D108" t="str">
        <f>VLOOKUP(C108,regions!A$2:C$419,3,FALSE)</f>
        <v>Shire district</v>
      </c>
      <c r="E108" t="str">
        <f>IFERROR(VLOOKUP(C108,classifications!A$3:C$328,3,FALSE),VLOOKUP(C108,classifications!I$2:K$28,3,FALSE))</f>
        <v>Predominantly Urban</v>
      </c>
      <c r="F108" s="169" t="s">
        <v>1674</v>
      </c>
      <c r="G108" s="174">
        <v>1261</v>
      </c>
      <c r="H108" s="175">
        <v>475</v>
      </c>
      <c r="I108" s="175">
        <v>0</v>
      </c>
      <c r="J108" s="175">
        <v>20750</v>
      </c>
      <c r="K108" s="176">
        <v>22480</v>
      </c>
    </row>
    <row r="109" spans="1:11" x14ac:dyDescent="0.3">
      <c r="A109" t="s">
        <v>1097</v>
      </c>
      <c r="B109" t="s">
        <v>1095</v>
      </c>
      <c r="C109" t="s">
        <v>1098</v>
      </c>
      <c r="D109" t="str">
        <f>VLOOKUP(C109,regions!A$2:C$419,3,FALSE)</f>
        <v>Shire district</v>
      </c>
      <c r="E109" t="str">
        <f>IFERROR(VLOOKUP(C109,classifications!A$3:C$328,3,FALSE),VLOOKUP(C109,classifications!I$2:K$28,3,FALSE))</f>
        <v>Predominantly Rural</v>
      </c>
      <c r="F109" s="169" t="s">
        <v>1674</v>
      </c>
      <c r="G109" s="174">
        <v>7</v>
      </c>
      <c r="H109" s="175">
        <v>3998</v>
      </c>
      <c r="I109" s="175">
        <v>64</v>
      </c>
      <c r="J109" s="175">
        <v>43280</v>
      </c>
      <c r="K109" s="176">
        <v>47350</v>
      </c>
    </row>
    <row r="110" spans="1:11" x14ac:dyDescent="0.3">
      <c r="A110" t="s">
        <v>131</v>
      </c>
      <c r="B110" t="s">
        <v>129</v>
      </c>
      <c r="C110" t="s">
        <v>1721</v>
      </c>
      <c r="D110" t="str">
        <f>VLOOKUP(C110,regions!A$2:C$419,3,FALSE)</f>
        <v>Unitary authority</v>
      </c>
      <c r="E110" t="str">
        <f>IFERROR(VLOOKUP(C110,classifications!A$3:C$328,3,FALSE),VLOOKUP(C110,classifications!I$2:K$28,3,FALSE))</f>
        <v>Predominantly Rural</v>
      </c>
      <c r="F110" s="169" t="s">
        <v>1674</v>
      </c>
      <c r="G110" s="174">
        <v>1</v>
      </c>
      <c r="H110" s="175">
        <v>1748</v>
      </c>
      <c r="I110" s="175">
        <v>658</v>
      </c>
      <c r="J110" s="175">
        <v>13660</v>
      </c>
      <c r="K110" s="176">
        <v>16070</v>
      </c>
    </row>
    <row r="111" spans="1:11" x14ac:dyDescent="0.3">
      <c r="A111" t="s">
        <v>572</v>
      </c>
      <c r="B111" t="s">
        <v>570</v>
      </c>
      <c r="C111" t="s">
        <v>573</v>
      </c>
      <c r="D111" t="str">
        <f>VLOOKUP(C111,regions!A$2:C$419,3,FALSE)</f>
        <v>Shire district</v>
      </c>
      <c r="E111" t="str">
        <f>IFERROR(VLOOKUP(C111,classifications!A$3:C$328,3,FALSE),VLOOKUP(C111,classifications!I$2:K$28,3,FALSE))</f>
        <v>Urban with Significant Rural</v>
      </c>
      <c r="F111" s="169" t="s">
        <v>1674</v>
      </c>
      <c r="G111" s="174">
        <v>3046</v>
      </c>
      <c r="H111" s="175">
        <v>814</v>
      </c>
      <c r="I111" s="175">
        <v>0</v>
      </c>
      <c r="J111" s="175">
        <v>36520</v>
      </c>
      <c r="K111" s="176">
        <v>40380</v>
      </c>
    </row>
    <row r="112" spans="1:11" x14ac:dyDescent="0.3">
      <c r="A112" t="s">
        <v>969</v>
      </c>
      <c r="B112" t="s">
        <v>967</v>
      </c>
      <c r="C112" t="s">
        <v>970</v>
      </c>
      <c r="D112" t="str">
        <f>VLOOKUP(C112,regions!A$2:C$419,3,FALSE)</f>
        <v>Shire district</v>
      </c>
      <c r="E112" t="str">
        <f>IFERROR(VLOOKUP(C112,classifications!A$3:C$328,3,FALSE),VLOOKUP(C112,classifications!I$2:K$28,3,FALSE))</f>
        <v>Predominantly Rural</v>
      </c>
      <c r="F112" s="169" t="s">
        <v>1674</v>
      </c>
      <c r="G112" s="174">
        <v>3917</v>
      </c>
      <c r="H112" s="175">
        <v>844</v>
      </c>
      <c r="I112" s="175">
        <v>3</v>
      </c>
      <c r="J112" s="175">
        <v>33900</v>
      </c>
      <c r="K112" s="176">
        <v>38660</v>
      </c>
    </row>
    <row r="113" spans="1:11" x14ac:dyDescent="0.3">
      <c r="A113" t="s">
        <v>973</v>
      </c>
      <c r="B113" t="s">
        <v>971</v>
      </c>
      <c r="C113" t="s">
        <v>974</v>
      </c>
      <c r="D113" t="str">
        <f>VLOOKUP(C113,regions!A$2:C$419,3,FALSE)</f>
        <v>Shire district</v>
      </c>
      <c r="E113" t="str">
        <f>IFERROR(VLOOKUP(C113,classifications!A$3:C$328,3,FALSE),VLOOKUP(C113,classifications!I$2:K$28,3,FALSE))</f>
        <v>Predominantly Rural</v>
      </c>
      <c r="F113" s="169" t="s">
        <v>1674</v>
      </c>
      <c r="G113" s="174">
        <v>6239</v>
      </c>
      <c r="H113" s="175">
        <v>1661</v>
      </c>
      <c r="I113" s="175">
        <v>81</v>
      </c>
      <c r="J113" s="175">
        <v>51550</v>
      </c>
      <c r="K113" s="176">
        <v>59530</v>
      </c>
    </row>
    <row r="114" spans="1:11" x14ac:dyDescent="0.3">
      <c r="A114" t="s">
        <v>1033</v>
      </c>
      <c r="B114" t="s">
        <v>1031</v>
      </c>
      <c r="C114" t="s">
        <v>1034</v>
      </c>
      <c r="D114" t="str">
        <f>VLOOKUP(C114,regions!A$2:C$419,3,FALSE)</f>
        <v>Shire district</v>
      </c>
      <c r="E114" t="str">
        <f>IFERROR(VLOOKUP(C114,classifications!A$3:C$328,3,FALSE),VLOOKUP(C114,classifications!I$2:K$28,3,FALSE))</f>
        <v>Predominantly Rural</v>
      </c>
      <c r="F114" s="169" t="s">
        <v>1674</v>
      </c>
      <c r="G114" s="174">
        <v>0</v>
      </c>
      <c r="H114" s="175">
        <v>3671</v>
      </c>
      <c r="I114" s="175">
        <v>0</v>
      </c>
      <c r="J114" s="175">
        <v>32370</v>
      </c>
      <c r="K114" s="176">
        <v>36040</v>
      </c>
    </row>
    <row r="115" spans="1:11" x14ac:dyDescent="0.3">
      <c r="A115" t="s">
        <v>1037</v>
      </c>
      <c r="B115" t="s">
        <v>1035</v>
      </c>
      <c r="C115" t="s">
        <v>1038</v>
      </c>
      <c r="D115" t="str">
        <f>VLOOKUP(C115,regions!A$2:C$419,3,FALSE)</f>
        <v>Shire district</v>
      </c>
      <c r="E115" t="str">
        <f>IFERROR(VLOOKUP(C115,classifications!A$3:C$328,3,FALSE),VLOOKUP(C115,classifications!I$2:K$28,3,FALSE))</f>
        <v>Urban with Significant Rural</v>
      </c>
      <c r="F115" s="169" t="s">
        <v>1674</v>
      </c>
      <c r="G115" s="174">
        <v>8</v>
      </c>
      <c r="H115" s="175">
        <v>5934</v>
      </c>
      <c r="I115" s="175">
        <v>0</v>
      </c>
      <c r="J115" s="175">
        <v>27140</v>
      </c>
      <c r="K115" s="176">
        <v>33080</v>
      </c>
    </row>
    <row r="116" spans="1:11" x14ac:dyDescent="0.3">
      <c r="A116" t="s">
        <v>977</v>
      </c>
      <c r="B116" t="s">
        <v>975</v>
      </c>
      <c r="C116" t="s">
        <v>978</v>
      </c>
      <c r="D116" t="str">
        <f>VLOOKUP(C116,regions!A$2:C$419,3,FALSE)</f>
        <v>Shire district</v>
      </c>
      <c r="E116" t="str">
        <f>IFERROR(VLOOKUP(C116,classifications!A$3:C$328,3,FALSE),VLOOKUP(C116,classifications!I$2:K$28,3,FALSE))</f>
        <v>Predominantly Rural</v>
      </c>
      <c r="F116" s="169" t="s">
        <v>1674</v>
      </c>
      <c r="G116" s="174">
        <v>3</v>
      </c>
      <c r="H116" s="175">
        <v>4478</v>
      </c>
      <c r="I116" s="175">
        <v>170</v>
      </c>
      <c r="J116" s="175">
        <v>35550</v>
      </c>
      <c r="K116" s="176">
        <v>40200</v>
      </c>
    </row>
    <row r="117" spans="1:11" x14ac:dyDescent="0.3">
      <c r="A117" t="s">
        <v>425</v>
      </c>
      <c r="B117" t="s">
        <v>423</v>
      </c>
      <c r="C117" t="s">
        <v>426</v>
      </c>
      <c r="D117" t="str">
        <f>VLOOKUP(C117,regions!A$2:C$419,3,FALSE)</f>
        <v>Metropolitan district</v>
      </c>
      <c r="E117" t="str">
        <f>IFERROR(VLOOKUP(C117,classifications!A$3:C$328,3,FALSE),VLOOKUP(C117,classifications!I$2:K$28,3,FALSE))</f>
        <v>Predominantly Urban</v>
      </c>
      <c r="F117" s="169" t="s">
        <v>1677</v>
      </c>
      <c r="G117" s="174">
        <v>64635</v>
      </c>
      <c r="H117" s="175">
        <v>40337</v>
      </c>
      <c r="I117" s="175">
        <v>1089</v>
      </c>
      <c r="J117" s="175">
        <v>317570</v>
      </c>
      <c r="K117" s="176">
        <v>423630</v>
      </c>
    </row>
    <row r="118" spans="1:11" x14ac:dyDescent="0.3">
      <c r="A118" t="s">
        <v>1309</v>
      </c>
      <c r="B118" t="s">
        <v>1307</v>
      </c>
      <c r="C118" t="s">
        <v>1310</v>
      </c>
      <c r="D118" t="str">
        <f>VLOOKUP(C118,regions!A$2:C$419,3,FALSE)</f>
        <v>Shire district</v>
      </c>
      <c r="E118" t="str">
        <f>IFERROR(VLOOKUP(C118,classifications!A$3:C$328,3,FALSE),VLOOKUP(C118,classifications!I$2:K$28,3,FALSE))</f>
        <v>Predominantly Urban</v>
      </c>
      <c r="F118" s="169" t="s">
        <v>1677</v>
      </c>
      <c r="G118" s="174">
        <v>0</v>
      </c>
      <c r="H118" s="175">
        <v>3945</v>
      </c>
      <c r="I118" s="175">
        <v>6</v>
      </c>
      <c r="J118" s="175">
        <v>35420</v>
      </c>
      <c r="K118" s="176">
        <v>39370</v>
      </c>
    </row>
    <row r="119" spans="1:11" x14ac:dyDescent="0.3">
      <c r="A119" t="s">
        <v>1147</v>
      </c>
      <c r="B119" t="s">
        <v>1145</v>
      </c>
      <c r="C119" t="s">
        <v>1148</v>
      </c>
      <c r="D119" t="str">
        <f>VLOOKUP(C119,regions!A$2:C$419,3,FALSE)</f>
        <v>Shire district</v>
      </c>
      <c r="E119" t="str">
        <f>IFERROR(VLOOKUP(C119,classifications!A$3:C$328,3,FALSE),VLOOKUP(C119,classifications!I$2:K$28,3,FALSE))</f>
        <v>Urban with Significant Rural</v>
      </c>
      <c r="F119" s="169" t="s">
        <v>1677</v>
      </c>
      <c r="G119" s="174">
        <v>5441</v>
      </c>
      <c r="H119" s="175">
        <v>1633</v>
      </c>
      <c r="I119" s="175">
        <v>0</v>
      </c>
      <c r="J119" s="175">
        <v>34740</v>
      </c>
      <c r="K119" s="176">
        <v>41820</v>
      </c>
    </row>
    <row r="120" spans="1:11" x14ac:dyDescent="0.3">
      <c r="A120" t="s">
        <v>429</v>
      </c>
      <c r="B120" t="s">
        <v>427</v>
      </c>
      <c r="C120" t="s">
        <v>430</v>
      </c>
      <c r="D120" t="str">
        <f>VLOOKUP(C120,regions!A$2:C$419,3,FALSE)</f>
        <v>Metropolitan district</v>
      </c>
      <c r="E120" t="str">
        <f>IFERROR(VLOOKUP(C120,classifications!A$3:C$328,3,FALSE),VLOOKUP(C120,classifications!I$2:K$28,3,FALSE))</f>
        <v>Predominantly Urban</v>
      </c>
      <c r="F120" s="169" t="s">
        <v>1677</v>
      </c>
      <c r="G120" s="174">
        <v>127</v>
      </c>
      <c r="H120" s="175">
        <v>24229</v>
      </c>
      <c r="I120" s="175">
        <v>44</v>
      </c>
      <c r="J120" s="175">
        <v>108490</v>
      </c>
      <c r="K120" s="176">
        <v>132890</v>
      </c>
    </row>
    <row r="121" spans="1:11" x14ac:dyDescent="0.3">
      <c r="A121" t="s">
        <v>433</v>
      </c>
      <c r="B121" t="s">
        <v>431</v>
      </c>
      <c r="C121" t="s">
        <v>434</v>
      </c>
      <c r="D121" t="str">
        <f>VLOOKUP(C121,regions!A$2:C$419,3,FALSE)</f>
        <v>Metropolitan district</v>
      </c>
      <c r="E121" t="str">
        <f>IFERROR(VLOOKUP(C121,classifications!A$3:C$328,3,FALSE),VLOOKUP(C121,classifications!I$2:K$28,3,FALSE))</f>
        <v>Predominantly Urban</v>
      </c>
      <c r="F121" s="169" t="s">
        <v>1677</v>
      </c>
      <c r="G121" s="174">
        <v>23051</v>
      </c>
      <c r="H121" s="175">
        <v>4174</v>
      </c>
      <c r="I121" s="175">
        <v>63</v>
      </c>
      <c r="J121" s="175">
        <v>106620</v>
      </c>
      <c r="K121" s="176">
        <v>133910</v>
      </c>
    </row>
    <row r="122" spans="1:11" x14ac:dyDescent="0.3">
      <c r="A122" t="s">
        <v>1151</v>
      </c>
      <c r="B122" t="s">
        <v>1149</v>
      </c>
      <c r="C122" t="s">
        <v>1152</v>
      </c>
      <c r="D122" t="str">
        <f>VLOOKUP(C122,regions!A$2:C$419,3,FALSE)</f>
        <v>Shire district</v>
      </c>
      <c r="E122" t="str">
        <f>IFERROR(VLOOKUP(C122,classifications!A$3:C$328,3,FALSE),VLOOKUP(C122,classifications!I$2:K$28,3,FALSE))</f>
        <v>Urban with Significant Rural</v>
      </c>
      <c r="F122" s="169" t="s">
        <v>1677</v>
      </c>
      <c r="G122" s="174">
        <v>0</v>
      </c>
      <c r="H122" s="175">
        <v>6356</v>
      </c>
      <c r="I122" s="175">
        <v>0</v>
      </c>
      <c r="J122" s="175">
        <v>42750</v>
      </c>
      <c r="K122" s="176">
        <v>49100</v>
      </c>
    </row>
    <row r="123" spans="1:11" x14ac:dyDescent="0.3">
      <c r="A123" t="s">
        <v>71</v>
      </c>
      <c r="B123" t="s">
        <v>69</v>
      </c>
      <c r="C123" t="s">
        <v>1719</v>
      </c>
      <c r="D123" t="str">
        <f>VLOOKUP(C123,regions!A$2:C$419,3,FALSE)</f>
        <v>Unitary authority</v>
      </c>
      <c r="E123" t="str">
        <f>IFERROR(VLOOKUP(C123,classifications!A$3:C$328,3,FALSE),VLOOKUP(C123,classifications!I$2:K$28,3,FALSE))</f>
        <v>Predominantly Rural</v>
      </c>
      <c r="F123" s="169" t="s">
        <v>1677</v>
      </c>
      <c r="G123" s="174">
        <v>9</v>
      </c>
      <c r="H123" s="175">
        <v>11369</v>
      </c>
      <c r="I123" s="175">
        <v>312</v>
      </c>
      <c r="J123" s="175">
        <v>70860</v>
      </c>
      <c r="K123" s="176">
        <v>82550</v>
      </c>
    </row>
    <row r="124" spans="1:11" x14ac:dyDescent="0.3">
      <c r="A124" t="s">
        <v>1155</v>
      </c>
      <c r="B124" t="s">
        <v>1153</v>
      </c>
      <c r="C124" t="s">
        <v>1156</v>
      </c>
      <c r="D124" t="str">
        <f>VLOOKUP(C124,regions!A$2:C$419,3,FALSE)</f>
        <v>Shire district</v>
      </c>
      <c r="E124" t="str">
        <f>IFERROR(VLOOKUP(C124,classifications!A$3:C$328,3,FALSE),VLOOKUP(C124,classifications!I$2:K$28,3,FALSE))</f>
        <v>Urban with Significant Rural</v>
      </c>
      <c r="F124" s="169" t="s">
        <v>1677</v>
      </c>
      <c r="G124" s="174">
        <v>0</v>
      </c>
      <c r="H124" s="175">
        <v>5675</v>
      </c>
      <c r="I124" s="175">
        <v>160</v>
      </c>
      <c r="J124" s="175">
        <v>37330</v>
      </c>
      <c r="K124" s="176">
        <v>43170</v>
      </c>
    </row>
    <row r="125" spans="1:11" x14ac:dyDescent="0.3">
      <c r="A125" t="s">
        <v>1313</v>
      </c>
      <c r="B125" t="s">
        <v>1311</v>
      </c>
      <c r="C125" t="s">
        <v>1314</v>
      </c>
      <c r="D125" t="str">
        <f>VLOOKUP(C125,regions!A$2:C$419,3,FALSE)</f>
        <v>Shire district</v>
      </c>
      <c r="E125" t="str">
        <f>IFERROR(VLOOKUP(C125,classifications!A$3:C$328,3,FALSE),VLOOKUP(C125,classifications!I$2:K$28,3,FALSE))</f>
        <v>Predominantly Rural</v>
      </c>
      <c r="F125" s="169" t="s">
        <v>1677</v>
      </c>
      <c r="G125" s="174">
        <v>0</v>
      </c>
      <c r="H125" s="175">
        <v>4657</v>
      </c>
      <c r="I125" s="175">
        <v>0</v>
      </c>
      <c r="J125" s="175">
        <v>29030</v>
      </c>
      <c r="K125" s="176">
        <v>33690</v>
      </c>
    </row>
    <row r="126" spans="1:11" x14ac:dyDescent="0.3">
      <c r="A126" t="s">
        <v>1159</v>
      </c>
      <c r="B126" t="s">
        <v>1157</v>
      </c>
      <c r="C126" t="s">
        <v>1160</v>
      </c>
      <c r="D126" t="str">
        <f>VLOOKUP(C126,regions!A$2:C$419,3,FALSE)</f>
        <v>Shire district</v>
      </c>
      <c r="E126" t="str">
        <f>IFERROR(VLOOKUP(C126,classifications!A$3:C$328,3,FALSE),VLOOKUP(C126,classifications!I$2:K$28,3,FALSE))</f>
        <v>Predominantly Urban</v>
      </c>
      <c r="F126" s="169" t="s">
        <v>1677</v>
      </c>
      <c r="G126" s="174">
        <v>7</v>
      </c>
      <c r="H126" s="175">
        <v>9859</v>
      </c>
      <c r="I126" s="175">
        <v>0</v>
      </c>
      <c r="J126" s="175">
        <v>44350</v>
      </c>
      <c r="K126" s="176">
        <v>54220</v>
      </c>
    </row>
    <row r="127" spans="1:11" x14ac:dyDescent="0.3">
      <c r="A127" t="s">
        <v>1257</v>
      </c>
      <c r="B127" t="s">
        <v>1255</v>
      </c>
      <c r="C127" t="s">
        <v>1258</v>
      </c>
      <c r="D127" t="str">
        <f>VLOOKUP(C127,regions!A$2:C$419,3,FALSE)</f>
        <v>Shire district</v>
      </c>
      <c r="E127" t="str">
        <f>IFERROR(VLOOKUP(C127,classifications!A$3:C$328,3,FALSE),VLOOKUP(C127,classifications!I$2:K$28,3,FALSE))</f>
        <v>Predominantly Rural</v>
      </c>
      <c r="F127" s="169" t="s">
        <v>1677</v>
      </c>
      <c r="G127" s="174">
        <v>2745</v>
      </c>
      <c r="H127" s="175">
        <v>967</v>
      </c>
      <c r="I127" s="175">
        <v>0</v>
      </c>
      <c r="J127" s="175">
        <v>23320</v>
      </c>
      <c r="K127" s="176">
        <v>27030</v>
      </c>
    </row>
    <row r="128" spans="1:11" x14ac:dyDescent="0.3">
      <c r="A128" t="s">
        <v>1261</v>
      </c>
      <c r="B128" t="s">
        <v>1259</v>
      </c>
      <c r="C128" t="s">
        <v>1262</v>
      </c>
      <c r="D128" t="str">
        <f>VLOOKUP(C128,regions!A$2:C$419,3,FALSE)</f>
        <v>Shire district</v>
      </c>
      <c r="E128" t="str">
        <f>IFERROR(VLOOKUP(C128,classifications!A$3:C$328,3,FALSE),VLOOKUP(C128,classifications!I$2:K$28,3,FALSE))</f>
        <v>Predominantly Urban</v>
      </c>
      <c r="F128" s="169" t="s">
        <v>1677</v>
      </c>
      <c r="G128" s="174" t="s">
        <v>1678</v>
      </c>
      <c r="H128" s="175">
        <v>1844</v>
      </c>
      <c r="I128" s="175" t="s">
        <v>1678</v>
      </c>
      <c r="J128" s="175" t="s">
        <v>1678</v>
      </c>
      <c r="K128" s="176">
        <v>54170</v>
      </c>
    </row>
    <row r="129" spans="1:11" x14ac:dyDescent="0.3">
      <c r="A129" t="s">
        <v>1317</v>
      </c>
      <c r="B129" t="s">
        <v>1315</v>
      </c>
      <c r="C129" t="s">
        <v>1318</v>
      </c>
      <c r="D129" t="str">
        <f>VLOOKUP(C129,regions!A$2:C$419,3,FALSE)</f>
        <v>Shire district</v>
      </c>
      <c r="E129" t="str">
        <f>IFERROR(VLOOKUP(C129,classifications!A$3:C$328,3,FALSE),VLOOKUP(C129,classifications!I$2:K$28,3,FALSE))</f>
        <v>Predominantly Urban</v>
      </c>
      <c r="F129" s="169" t="s">
        <v>1677</v>
      </c>
      <c r="G129" s="174">
        <v>6071</v>
      </c>
      <c r="H129" s="175">
        <v>1680</v>
      </c>
      <c r="I129" s="175">
        <v>12</v>
      </c>
      <c r="J129" s="175">
        <v>27610</v>
      </c>
      <c r="K129" s="176">
        <v>35370</v>
      </c>
    </row>
    <row r="130" spans="1:11" x14ac:dyDescent="0.3">
      <c r="A130" t="s">
        <v>1265</v>
      </c>
      <c r="B130" t="s">
        <v>1263</v>
      </c>
      <c r="C130" t="s">
        <v>1266</v>
      </c>
      <c r="D130" t="str">
        <f>VLOOKUP(C130,regions!A$2:C$419,3,FALSE)</f>
        <v>Shire district</v>
      </c>
      <c r="E130" t="str">
        <f>IFERROR(VLOOKUP(C130,classifications!A$3:C$328,3,FALSE),VLOOKUP(C130,classifications!I$2:K$28,3,FALSE))</f>
        <v>Predominantly Urban</v>
      </c>
      <c r="F130" s="169" t="s">
        <v>1677</v>
      </c>
      <c r="G130" s="174">
        <v>3918</v>
      </c>
      <c r="H130" s="175">
        <v>2103</v>
      </c>
      <c r="I130" s="175">
        <v>0</v>
      </c>
      <c r="J130" s="175">
        <v>37170</v>
      </c>
      <c r="K130" s="176">
        <v>43190</v>
      </c>
    </row>
    <row r="131" spans="1:11" x14ac:dyDescent="0.3">
      <c r="A131" t="s">
        <v>437</v>
      </c>
      <c r="B131" t="s">
        <v>435</v>
      </c>
      <c r="C131" t="s">
        <v>438</v>
      </c>
      <c r="D131" t="str">
        <f>VLOOKUP(C131,regions!A$2:C$419,3,FALSE)</f>
        <v>Metropolitan district</v>
      </c>
      <c r="E131" t="str">
        <f>IFERROR(VLOOKUP(C131,classifications!A$3:C$328,3,FALSE),VLOOKUP(C131,classifications!I$2:K$28,3,FALSE))</f>
        <v>Predominantly Urban</v>
      </c>
      <c r="F131" s="169" t="s">
        <v>1677</v>
      </c>
      <c r="G131" s="174">
        <v>30096</v>
      </c>
      <c r="H131" s="175">
        <v>5802</v>
      </c>
      <c r="I131" s="175">
        <v>0</v>
      </c>
      <c r="J131" s="175">
        <v>91170</v>
      </c>
      <c r="K131" s="176">
        <v>127070</v>
      </c>
    </row>
    <row r="132" spans="1:11" x14ac:dyDescent="0.3">
      <c r="A132" t="s">
        <v>134</v>
      </c>
      <c r="B132" t="s">
        <v>132</v>
      </c>
      <c r="C132" t="s">
        <v>1569</v>
      </c>
      <c r="D132" t="str">
        <f>VLOOKUP(C132,regions!A$2:C$419,3,FALSE)</f>
        <v>Unitary authority</v>
      </c>
      <c r="E132" t="str">
        <f>IFERROR(VLOOKUP(C132,classifications!A$3:C$328,3,FALSE),VLOOKUP(C132,classifications!I$2:K$28,3,FALSE))</f>
        <v>Predominantly Rural</v>
      </c>
      <c r="F132" s="169" t="s">
        <v>1677</v>
      </c>
      <c r="G132" s="174">
        <v>4240</v>
      </c>
      <c r="H132" s="175">
        <v>13458</v>
      </c>
      <c r="I132" s="175">
        <v>819</v>
      </c>
      <c r="J132" s="175">
        <v>117060</v>
      </c>
      <c r="K132" s="176">
        <v>135570</v>
      </c>
    </row>
    <row r="133" spans="1:11" x14ac:dyDescent="0.3">
      <c r="A133" t="s">
        <v>441</v>
      </c>
      <c r="B133" t="s">
        <v>439</v>
      </c>
      <c r="C133" t="s">
        <v>442</v>
      </c>
      <c r="D133" t="str">
        <f>VLOOKUP(C133,regions!A$2:C$419,3,FALSE)</f>
        <v>Metropolitan district</v>
      </c>
      <c r="E133" t="str">
        <f>IFERROR(VLOOKUP(C133,classifications!A$3:C$328,3,FALSE),VLOOKUP(C133,classifications!I$2:K$28,3,FALSE))</f>
        <v>Predominantly Urban</v>
      </c>
      <c r="F133" s="169" t="s">
        <v>1677</v>
      </c>
      <c r="G133" s="174">
        <v>10553</v>
      </c>
      <c r="H133" s="175">
        <v>2547</v>
      </c>
      <c r="I133" s="175">
        <v>53</v>
      </c>
      <c r="J133" s="175">
        <v>75080</v>
      </c>
      <c r="K133" s="176">
        <v>88230</v>
      </c>
    </row>
    <row r="134" spans="1:11" x14ac:dyDescent="0.3">
      <c r="A134" t="s">
        <v>1163</v>
      </c>
      <c r="B134" t="s">
        <v>1161</v>
      </c>
      <c r="C134" t="s">
        <v>1164</v>
      </c>
      <c r="D134" t="str">
        <f>VLOOKUP(C134,regions!A$2:C$419,3,FALSE)</f>
        <v>Shire district</v>
      </c>
      <c r="E134" t="str">
        <f>IFERROR(VLOOKUP(C134,classifications!A$3:C$328,3,FALSE),VLOOKUP(C134,classifications!I$2:K$28,3,FALSE))</f>
        <v>Urban with Significant Rural</v>
      </c>
      <c r="F134" s="169" t="s">
        <v>1677</v>
      </c>
      <c r="G134" s="174">
        <v>0</v>
      </c>
      <c r="H134" s="175">
        <v>6368</v>
      </c>
      <c r="I134" s="175">
        <v>18</v>
      </c>
      <c r="J134" s="175">
        <v>39240</v>
      </c>
      <c r="K134" s="176">
        <v>45620</v>
      </c>
    </row>
    <row r="135" spans="1:11" x14ac:dyDescent="0.3">
      <c r="A135" t="s">
        <v>1167</v>
      </c>
      <c r="B135" t="s">
        <v>1165</v>
      </c>
      <c r="C135" t="s">
        <v>1168</v>
      </c>
      <c r="D135" t="str">
        <f>VLOOKUP(C135,regions!A$2:C$419,3,FALSE)</f>
        <v>Shire district</v>
      </c>
      <c r="E135" t="str">
        <f>IFERROR(VLOOKUP(C135,classifications!A$3:C$328,3,FALSE),VLOOKUP(C135,classifications!I$2:K$28,3,FALSE))</f>
        <v>Urban with Significant Rural</v>
      </c>
      <c r="F135" s="169" t="s">
        <v>1677</v>
      </c>
      <c r="G135" s="174">
        <v>0</v>
      </c>
      <c r="H135" s="175">
        <v>7266</v>
      </c>
      <c r="I135" s="175">
        <v>83</v>
      </c>
      <c r="J135" s="175">
        <v>50160</v>
      </c>
      <c r="K135" s="176">
        <v>57510</v>
      </c>
    </row>
    <row r="136" spans="1:11" x14ac:dyDescent="0.3">
      <c r="A136" t="s">
        <v>1171</v>
      </c>
      <c r="B136" t="s">
        <v>1169</v>
      </c>
      <c r="C136" t="s">
        <v>1172</v>
      </c>
      <c r="D136" t="str">
        <f>VLOOKUP(C136,regions!A$2:C$419,3,FALSE)</f>
        <v>Shire district</v>
      </c>
      <c r="E136" t="str">
        <f>IFERROR(VLOOKUP(C136,classifications!A$3:C$328,3,FALSE),VLOOKUP(C136,classifications!I$2:K$28,3,FALSE))</f>
        <v>Predominantly Rural</v>
      </c>
      <c r="F136" s="169" t="s">
        <v>1677</v>
      </c>
      <c r="G136" s="174">
        <v>0</v>
      </c>
      <c r="H136" s="175">
        <v>3646</v>
      </c>
      <c r="I136" s="175">
        <v>6</v>
      </c>
      <c r="J136" s="175">
        <v>39930</v>
      </c>
      <c r="K136" s="176">
        <v>43590</v>
      </c>
    </row>
    <row r="137" spans="1:11" x14ac:dyDescent="0.3">
      <c r="A137" t="s">
        <v>152</v>
      </c>
      <c r="B137" t="s">
        <v>150</v>
      </c>
      <c r="C137" t="s">
        <v>1679</v>
      </c>
      <c r="D137" t="str">
        <f>VLOOKUP(C137,regions!A$2:C$419,3,FALSE)</f>
        <v>Unitary authority</v>
      </c>
      <c r="E137" t="str">
        <f>IFERROR(VLOOKUP(C137,classifications!A$3:C$328,3,FALSE),VLOOKUP(C137,classifications!I$2:K$28,3,FALSE))</f>
        <v>Predominantly Urban</v>
      </c>
      <c r="F137" s="169" t="s">
        <v>1677</v>
      </c>
      <c r="G137" s="174">
        <v>19190</v>
      </c>
      <c r="H137" s="175">
        <v>7020</v>
      </c>
      <c r="I137" s="175">
        <v>0</v>
      </c>
      <c r="J137" s="175">
        <v>85660</v>
      </c>
      <c r="K137" s="176">
        <v>111870</v>
      </c>
    </row>
    <row r="138" spans="1:11" x14ac:dyDescent="0.3">
      <c r="A138" t="s">
        <v>1269</v>
      </c>
      <c r="B138" t="s">
        <v>1267</v>
      </c>
      <c r="C138" t="s">
        <v>1270</v>
      </c>
      <c r="D138" t="str">
        <f>VLOOKUP(C138,regions!A$2:C$419,3,FALSE)</f>
        <v>Shire district</v>
      </c>
      <c r="E138" t="str">
        <f>IFERROR(VLOOKUP(C138,classifications!A$3:C$328,3,FALSE),VLOOKUP(C138,classifications!I$2:K$28,3,FALSE))</f>
        <v>Predominantly Rural</v>
      </c>
      <c r="F138" s="169" t="s">
        <v>1677</v>
      </c>
      <c r="G138" s="174">
        <v>0</v>
      </c>
      <c r="H138" s="175">
        <v>6849</v>
      </c>
      <c r="I138" s="175">
        <v>286</v>
      </c>
      <c r="J138" s="175">
        <v>47650</v>
      </c>
      <c r="K138" s="176">
        <v>54780</v>
      </c>
    </row>
    <row r="139" spans="1:11" x14ac:dyDescent="0.3">
      <c r="A139" t="s">
        <v>1175</v>
      </c>
      <c r="B139" t="s">
        <v>1173</v>
      </c>
      <c r="C139" t="s">
        <v>1176</v>
      </c>
      <c r="D139" t="str">
        <f>VLOOKUP(C139,regions!A$2:C$419,3,FALSE)</f>
        <v>Shire district</v>
      </c>
      <c r="E139" t="str">
        <f>IFERROR(VLOOKUP(C139,classifications!A$3:C$328,3,FALSE),VLOOKUP(C139,classifications!I$2:K$28,3,FALSE))</f>
        <v>Predominantly Urban</v>
      </c>
      <c r="F139" s="169" t="s">
        <v>1677</v>
      </c>
      <c r="G139" s="174">
        <v>4525</v>
      </c>
      <c r="H139" s="175">
        <v>1562</v>
      </c>
      <c r="I139" s="175">
        <v>0</v>
      </c>
      <c r="J139" s="175">
        <v>26170</v>
      </c>
      <c r="K139" s="176">
        <v>32260</v>
      </c>
    </row>
    <row r="140" spans="1:11" x14ac:dyDescent="0.3">
      <c r="A140" t="s">
        <v>158</v>
      </c>
      <c r="B140" t="s">
        <v>156</v>
      </c>
      <c r="C140" t="s">
        <v>1727</v>
      </c>
      <c r="D140" t="str">
        <f>VLOOKUP(C140,regions!A$2:C$419,3,FALSE)</f>
        <v>Unitary authority</v>
      </c>
      <c r="E140" t="str">
        <f>IFERROR(VLOOKUP(C140,classifications!A$3:C$328,3,FALSE),VLOOKUP(C140,classifications!I$2:K$28,3,FALSE))</f>
        <v>Predominantly Urban</v>
      </c>
      <c r="F140" s="169" t="s">
        <v>1677</v>
      </c>
      <c r="G140" s="174">
        <v>0</v>
      </c>
      <c r="H140" s="175">
        <v>13538</v>
      </c>
      <c r="I140" s="175">
        <v>2074</v>
      </c>
      <c r="J140" s="175">
        <v>53100</v>
      </c>
      <c r="K140" s="176">
        <v>68710</v>
      </c>
    </row>
    <row r="141" spans="1:11" x14ac:dyDescent="0.3">
      <c r="A141" t="s">
        <v>445</v>
      </c>
      <c r="B141" t="s">
        <v>443</v>
      </c>
      <c r="C141" t="s">
        <v>446</v>
      </c>
      <c r="D141" t="str">
        <f>VLOOKUP(C141,regions!A$2:C$419,3,FALSE)</f>
        <v>Metropolitan district</v>
      </c>
      <c r="E141" t="str">
        <f>IFERROR(VLOOKUP(C141,classifications!A$3:C$328,3,FALSE),VLOOKUP(C141,classifications!I$2:K$28,3,FALSE))</f>
        <v>Predominantly Urban</v>
      </c>
      <c r="F141" s="169" t="s">
        <v>1677</v>
      </c>
      <c r="G141" s="174">
        <v>0</v>
      </c>
      <c r="H141" s="175">
        <v>26915</v>
      </c>
      <c r="I141" s="175">
        <v>34</v>
      </c>
      <c r="J141" s="175">
        <v>83990</v>
      </c>
      <c r="K141" s="176">
        <v>110940</v>
      </c>
    </row>
    <row r="142" spans="1:11" x14ac:dyDescent="0.3">
      <c r="A142" t="s">
        <v>1273</v>
      </c>
      <c r="B142" t="s">
        <v>1271</v>
      </c>
      <c r="C142" t="s">
        <v>1274</v>
      </c>
      <c r="D142" t="str">
        <f>VLOOKUP(C142,regions!A$2:C$419,3,FALSE)</f>
        <v>Shire district</v>
      </c>
      <c r="E142" t="str">
        <f>IFERROR(VLOOKUP(C142,classifications!A$3:C$328,3,FALSE),VLOOKUP(C142,classifications!I$2:K$28,3,FALSE))</f>
        <v>Predominantly Urban</v>
      </c>
      <c r="F142" s="169" t="s">
        <v>1677</v>
      </c>
      <c r="G142" s="174">
        <v>5631</v>
      </c>
      <c r="H142" s="175">
        <v>2549</v>
      </c>
      <c r="I142" s="175">
        <v>1</v>
      </c>
      <c r="J142" s="175">
        <v>52250</v>
      </c>
      <c r="K142" s="176">
        <v>60430</v>
      </c>
    </row>
    <row r="143" spans="1:11" x14ac:dyDescent="0.3">
      <c r="A143" t="s">
        <v>449</v>
      </c>
      <c r="B143" t="s">
        <v>447</v>
      </c>
      <c r="C143" t="s">
        <v>450</v>
      </c>
      <c r="D143" t="str">
        <f>VLOOKUP(C143,regions!A$2:C$419,3,FALSE)</f>
        <v>Metropolitan district</v>
      </c>
      <c r="E143" t="str">
        <f>IFERROR(VLOOKUP(C143,classifications!A$3:C$328,3,FALSE),VLOOKUP(C143,classifications!I$2:K$28,3,FALSE))</f>
        <v>Predominantly Urban</v>
      </c>
      <c r="F143" s="169" t="s">
        <v>1677</v>
      </c>
      <c r="G143" s="174">
        <v>23519</v>
      </c>
      <c r="H143" s="175">
        <v>5840</v>
      </c>
      <c r="I143" s="175">
        <v>30</v>
      </c>
      <c r="J143" s="175">
        <v>76440</v>
      </c>
      <c r="K143" s="176">
        <v>105830</v>
      </c>
    </row>
    <row r="144" spans="1:11" x14ac:dyDescent="0.3">
      <c r="A144" t="s">
        <v>1321</v>
      </c>
      <c r="B144" t="s">
        <v>1319</v>
      </c>
      <c r="C144" t="s">
        <v>1322</v>
      </c>
      <c r="D144" t="str">
        <f>VLOOKUP(C144,regions!A$2:C$419,3,FALSE)</f>
        <v>Shire district</v>
      </c>
      <c r="E144" t="str">
        <f>IFERROR(VLOOKUP(C144,classifications!A$3:C$328,3,FALSE),VLOOKUP(C144,classifications!I$2:K$28,3,FALSE))</f>
        <v>Predominantly Urban</v>
      </c>
      <c r="F144" s="169" t="s">
        <v>1677</v>
      </c>
      <c r="G144" s="174">
        <v>8</v>
      </c>
      <c r="H144" s="175">
        <v>6767</v>
      </c>
      <c r="I144" s="175">
        <v>13</v>
      </c>
      <c r="J144" s="175">
        <v>36480</v>
      </c>
      <c r="K144" s="176">
        <v>43270</v>
      </c>
    </row>
    <row r="145" spans="1:11" x14ac:dyDescent="0.3">
      <c r="A145" t="s">
        <v>1325</v>
      </c>
      <c r="B145" t="s">
        <v>1323</v>
      </c>
      <c r="C145" t="s">
        <v>1326</v>
      </c>
      <c r="D145" t="str">
        <f>VLOOKUP(C145,regions!A$2:C$419,3,FALSE)</f>
        <v>Shire district</v>
      </c>
      <c r="E145" t="str">
        <f>IFERROR(VLOOKUP(C145,classifications!A$3:C$328,3,FALSE),VLOOKUP(C145,classifications!I$2:K$28,3,FALSE))</f>
        <v>Predominantly Rural</v>
      </c>
      <c r="F145" s="169" t="s">
        <v>1677</v>
      </c>
      <c r="G145" s="174">
        <v>9</v>
      </c>
      <c r="H145" s="175">
        <v>7465</v>
      </c>
      <c r="I145" s="175">
        <v>23</v>
      </c>
      <c r="J145" s="175">
        <v>44430</v>
      </c>
      <c r="K145" s="176">
        <v>51930</v>
      </c>
    </row>
    <row r="146" spans="1:11" x14ac:dyDescent="0.3">
      <c r="A146" t="s">
        <v>1329</v>
      </c>
      <c r="B146" t="s">
        <v>1327</v>
      </c>
      <c r="C146" t="s">
        <v>1330</v>
      </c>
      <c r="D146" t="str">
        <f>VLOOKUP(C146,regions!A$2:C$419,3,FALSE)</f>
        <v>Shire district</v>
      </c>
      <c r="E146" t="str">
        <f>IFERROR(VLOOKUP(C146,classifications!A$3:C$328,3,FALSE),VLOOKUP(C146,classifications!I$2:K$28,3,FALSE))</f>
        <v>Urban with Significant Rural</v>
      </c>
      <c r="F146" s="169" t="s">
        <v>1677</v>
      </c>
      <c r="G146" s="174">
        <v>0</v>
      </c>
      <c r="H146" s="175">
        <v>6416</v>
      </c>
      <c r="I146" s="175">
        <v>20</v>
      </c>
      <c r="J146" s="175">
        <v>38570</v>
      </c>
      <c r="K146" s="176">
        <v>45010</v>
      </c>
    </row>
    <row r="147" spans="1:11" x14ac:dyDescent="0.3">
      <c r="A147" t="s">
        <v>1181</v>
      </c>
      <c r="B147" t="s">
        <v>1179</v>
      </c>
      <c r="C147" t="s">
        <v>1182</v>
      </c>
      <c r="D147" t="str">
        <f>VLOOKUP(C147,regions!A$2:C$419,3,FALSE)</f>
        <v>Shire district</v>
      </c>
      <c r="E147" t="str">
        <f>IFERROR(VLOOKUP(C147,classifications!A$3:C$328,3,FALSE),VLOOKUP(C147,classifications!I$2:K$28,3,FALSE))</f>
        <v>Predominantly Rural</v>
      </c>
      <c r="F147" s="169" t="s">
        <v>1381</v>
      </c>
      <c r="G147" s="174">
        <v>3502</v>
      </c>
      <c r="H147" s="175">
        <v>1537</v>
      </c>
      <c r="I147" s="175">
        <v>22</v>
      </c>
      <c r="J147" s="175">
        <v>33950</v>
      </c>
      <c r="K147" s="176">
        <v>39020</v>
      </c>
    </row>
    <row r="148" spans="1:11" x14ac:dyDescent="0.3">
      <c r="A148" t="s">
        <v>660</v>
      </c>
      <c r="B148" t="s">
        <v>658</v>
      </c>
      <c r="C148" t="s">
        <v>661</v>
      </c>
      <c r="D148" t="str">
        <f>VLOOKUP(C148,regions!A$2:C$419,3,FALSE)</f>
        <v>Shire district</v>
      </c>
      <c r="E148" t="str">
        <f>IFERROR(VLOOKUP(C148,classifications!A$3:C$328,3,FALSE),VLOOKUP(C148,classifications!I$2:K$28,3,FALSE))</f>
        <v>Predominantly Urban</v>
      </c>
      <c r="F148" s="169" t="s">
        <v>1381</v>
      </c>
      <c r="G148" s="174">
        <v>11503</v>
      </c>
      <c r="H148" s="175">
        <v>5330</v>
      </c>
      <c r="I148" s="175">
        <v>39</v>
      </c>
      <c r="J148" s="175">
        <v>57160</v>
      </c>
      <c r="K148" s="176">
        <v>74030</v>
      </c>
    </row>
    <row r="149" spans="1:11" x14ac:dyDescent="0.3">
      <c r="A149" t="s">
        <v>20</v>
      </c>
      <c r="B149" t="s">
        <v>18</v>
      </c>
      <c r="C149" t="s">
        <v>1449</v>
      </c>
      <c r="D149" t="str">
        <f>VLOOKUP(C149,regions!A$2:C$419,3,FALSE)</f>
        <v>Unitary authority</v>
      </c>
      <c r="E149" t="str">
        <f>IFERROR(VLOOKUP(C149,classifications!A$3:C$328,3,FALSE),VLOOKUP(C149,classifications!I$2:K$28,3,FALSE))</f>
        <v>Urban with Significant Rural</v>
      </c>
      <c r="F149" s="169" t="s">
        <v>1381</v>
      </c>
      <c r="G149" s="174">
        <v>0</v>
      </c>
      <c r="H149" s="175">
        <v>11098</v>
      </c>
      <c r="I149" s="175">
        <v>460</v>
      </c>
      <c r="J149" s="175">
        <v>55780</v>
      </c>
      <c r="K149" s="176">
        <v>67330</v>
      </c>
    </row>
    <row r="150" spans="1:11" x14ac:dyDescent="0.3">
      <c r="A150" t="s">
        <v>664</v>
      </c>
      <c r="B150" t="s">
        <v>662</v>
      </c>
      <c r="C150" t="s">
        <v>665</v>
      </c>
      <c r="D150" t="str">
        <f>VLOOKUP(C150,regions!A$2:C$419,3,FALSE)</f>
        <v>Shire district</v>
      </c>
      <c r="E150" t="str">
        <f>IFERROR(VLOOKUP(C150,classifications!A$3:C$328,3,FALSE),VLOOKUP(C150,classifications!I$2:K$28,3,FALSE))</f>
        <v>Predominantly Rural</v>
      </c>
      <c r="F150" s="169" t="s">
        <v>1381</v>
      </c>
      <c r="G150" s="174">
        <v>49</v>
      </c>
      <c r="H150" s="175">
        <v>10300</v>
      </c>
      <c r="I150" s="175">
        <v>35</v>
      </c>
      <c r="J150" s="175">
        <v>52320</v>
      </c>
      <c r="K150" s="176">
        <v>62700</v>
      </c>
    </row>
    <row r="151" spans="1:11" x14ac:dyDescent="0.3">
      <c r="A151" t="s">
        <v>983</v>
      </c>
      <c r="B151" t="s">
        <v>981</v>
      </c>
      <c r="C151" t="s">
        <v>984</v>
      </c>
      <c r="D151" t="str">
        <f>VLOOKUP(C151,regions!A$2:C$419,3,FALSE)</f>
        <v>Shire district</v>
      </c>
      <c r="E151" t="str">
        <f>IFERROR(VLOOKUP(C151,classifications!A$3:C$328,3,FALSE),VLOOKUP(C151,classifications!I$2:K$28,3,FALSE))</f>
        <v>Predominantly Rural</v>
      </c>
      <c r="F151" s="169" t="s">
        <v>1381</v>
      </c>
      <c r="G151" s="174">
        <v>0</v>
      </c>
      <c r="H151" s="175">
        <v>8020</v>
      </c>
      <c r="I151" s="175">
        <v>364</v>
      </c>
      <c r="J151" s="175">
        <v>49040</v>
      </c>
      <c r="K151" s="176">
        <v>57430</v>
      </c>
    </row>
    <row r="152" spans="1:11" x14ac:dyDescent="0.3">
      <c r="A152" t="s">
        <v>668</v>
      </c>
      <c r="B152" t="s">
        <v>666</v>
      </c>
      <c r="C152" t="s">
        <v>669</v>
      </c>
      <c r="D152" t="str">
        <f>VLOOKUP(C152,regions!A$2:C$419,3,FALSE)</f>
        <v>Shire district</v>
      </c>
      <c r="E152" t="str">
        <f>IFERROR(VLOOKUP(C152,classifications!A$3:C$328,3,FALSE),VLOOKUP(C152,classifications!I$2:K$28,3,FALSE))</f>
        <v>Urban with Significant Rural</v>
      </c>
      <c r="F152" s="169" t="s">
        <v>1381</v>
      </c>
      <c r="G152" s="174">
        <v>2860</v>
      </c>
      <c r="H152" s="175">
        <v>958</v>
      </c>
      <c r="I152" s="175">
        <v>0</v>
      </c>
      <c r="J152" s="175">
        <v>28250</v>
      </c>
      <c r="K152" s="176">
        <v>32070</v>
      </c>
    </row>
    <row r="153" spans="1:11" x14ac:dyDescent="0.3">
      <c r="A153" t="s">
        <v>987</v>
      </c>
      <c r="B153" t="s">
        <v>985</v>
      </c>
      <c r="C153" t="s">
        <v>988</v>
      </c>
      <c r="D153" t="str">
        <f>VLOOKUP(C153,regions!A$2:C$419,3,FALSE)</f>
        <v>Shire district</v>
      </c>
      <c r="E153" t="str">
        <f>IFERROR(VLOOKUP(C153,classifications!A$3:C$328,3,FALSE),VLOOKUP(C153,classifications!I$2:K$28,3,FALSE))</f>
        <v>Urban with Significant Rural</v>
      </c>
      <c r="F153" s="169" t="s">
        <v>1381</v>
      </c>
      <c r="G153" s="174">
        <v>0</v>
      </c>
      <c r="H153" s="175">
        <v>4731</v>
      </c>
      <c r="I153" s="175">
        <v>144</v>
      </c>
      <c r="J153" s="175">
        <v>49990</v>
      </c>
      <c r="K153" s="176">
        <v>54860</v>
      </c>
    </row>
    <row r="154" spans="1:11" x14ac:dyDescent="0.3">
      <c r="A154" t="s">
        <v>782</v>
      </c>
      <c r="B154" t="s">
        <v>780</v>
      </c>
      <c r="C154" t="s">
        <v>783</v>
      </c>
      <c r="D154" t="str">
        <f>VLOOKUP(C154,regions!A$2:C$419,3,FALSE)</f>
        <v>Shire district</v>
      </c>
      <c r="E154" t="str">
        <f>IFERROR(VLOOKUP(C154,classifications!A$3:C$328,3,FALSE),VLOOKUP(C154,classifications!I$2:K$28,3,FALSE))</f>
        <v>Predominantly Urban</v>
      </c>
      <c r="F154" s="169" t="s">
        <v>1381</v>
      </c>
      <c r="G154" s="174">
        <v>425</v>
      </c>
      <c r="H154" s="175">
        <v>5172</v>
      </c>
      <c r="I154" s="175">
        <v>7</v>
      </c>
      <c r="J154" s="175">
        <v>33590</v>
      </c>
      <c r="K154" s="176">
        <v>39190</v>
      </c>
    </row>
    <row r="155" spans="1:11" x14ac:dyDescent="0.3">
      <c r="A155" t="s">
        <v>496</v>
      </c>
      <c r="B155" t="s">
        <v>494</v>
      </c>
      <c r="C155" t="s">
        <v>497</v>
      </c>
      <c r="D155" t="str">
        <f>VLOOKUP(C155,regions!A$2:C$419,3,FALSE)</f>
        <v>Shire district</v>
      </c>
      <c r="E155" t="str">
        <f>IFERROR(VLOOKUP(C155,classifications!A$3:C$328,3,FALSE),VLOOKUP(C155,classifications!I$2:K$28,3,FALSE))</f>
        <v>Predominantly Urban</v>
      </c>
      <c r="F155" s="169" t="s">
        <v>1381</v>
      </c>
      <c r="G155" s="174">
        <v>7268</v>
      </c>
      <c r="H155" s="175">
        <v>4437</v>
      </c>
      <c r="I155" s="175">
        <v>30</v>
      </c>
      <c r="J155" s="175">
        <v>36550</v>
      </c>
      <c r="K155" s="176">
        <v>48290</v>
      </c>
    </row>
    <row r="156" spans="1:11" x14ac:dyDescent="0.3">
      <c r="A156" t="s">
        <v>672</v>
      </c>
      <c r="B156" t="s">
        <v>670</v>
      </c>
      <c r="C156" t="s">
        <v>673</v>
      </c>
      <c r="D156" t="str">
        <f>VLOOKUP(C156,regions!A$2:C$419,3,FALSE)</f>
        <v>Shire district</v>
      </c>
      <c r="E156" t="str">
        <f>IFERROR(VLOOKUP(C156,classifications!A$3:C$328,3,FALSE),VLOOKUP(C156,classifications!I$2:K$28,3,FALSE))</f>
        <v>Predominantly Urban</v>
      </c>
      <c r="F156" s="169" t="s">
        <v>1381</v>
      </c>
      <c r="G156" s="174">
        <v>1535</v>
      </c>
      <c r="H156" s="175">
        <v>475</v>
      </c>
      <c r="I156" s="175">
        <v>0</v>
      </c>
      <c r="J156" s="175">
        <v>35670</v>
      </c>
      <c r="K156" s="176">
        <v>37680</v>
      </c>
    </row>
    <row r="157" spans="1:11" x14ac:dyDescent="0.3">
      <c r="A157" t="s">
        <v>41</v>
      </c>
      <c r="B157" t="s">
        <v>39</v>
      </c>
      <c r="C157" t="s">
        <v>1731</v>
      </c>
      <c r="D157" t="str">
        <f>VLOOKUP(C157,regions!A$2:C$419,3,FALSE)</f>
        <v>Unitary authority</v>
      </c>
      <c r="E157" t="str">
        <f>IFERROR(VLOOKUP(C157,classifications!A$3:C$328,3,FALSE),VLOOKUP(C157,classifications!I$2:K$28,3,FALSE))</f>
        <v>Predominantly Rural</v>
      </c>
      <c r="F157" s="169" t="s">
        <v>1381</v>
      </c>
      <c r="G157" s="174">
        <v>5206</v>
      </c>
      <c r="H157" s="175">
        <v>9552</v>
      </c>
      <c r="I157" s="175">
        <v>674</v>
      </c>
      <c r="J157" s="175">
        <v>93260</v>
      </c>
      <c r="K157" s="176">
        <v>108690</v>
      </c>
    </row>
    <row r="158" spans="1:11" x14ac:dyDescent="0.3">
      <c r="A158" t="s">
        <v>676</v>
      </c>
      <c r="B158" t="s">
        <v>674</v>
      </c>
      <c r="C158" t="s">
        <v>677</v>
      </c>
      <c r="D158" t="str">
        <f>VLOOKUP(C158,regions!A$2:C$419,3,FALSE)</f>
        <v>Shire district</v>
      </c>
      <c r="E158" t="str">
        <f>IFERROR(VLOOKUP(C158,classifications!A$3:C$328,3,FALSE),VLOOKUP(C158,classifications!I$2:K$28,3,FALSE))</f>
        <v>Predominantly Urban</v>
      </c>
      <c r="F158" s="169" t="s">
        <v>1381</v>
      </c>
      <c r="G158" s="174">
        <v>22</v>
      </c>
      <c r="H158" s="175">
        <v>9836</v>
      </c>
      <c r="I158" s="175">
        <v>66</v>
      </c>
      <c r="J158" s="175">
        <v>61320</v>
      </c>
      <c r="K158" s="176">
        <v>71250</v>
      </c>
    </row>
    <row r="159" spans="1:11" x14ac:dyDescent="0.3">
      <c r="A159" t="s">
        <v>680</v>
      </c>
      <c r="B159" t="s">
        <v>678</v>
      </c>
      <c r="C159" t="s">
        <v>681</v>
      </c>
      <c r="D159" t="str">
        <f>VLOOKUP(C159,regions!A$2:C$419,3,FALSE)</f>
        <v>Shire district</v>
      </c>
      <c r="E159" t="str">
        <f>IFERROR(VLOOKUP(C159,classifications!A$3:C$328,3,FALSE),VLOOKUP(C159,classifications!I$2:K$28,3,FALSE))</f>
        <v>Urban with Significant Rural</v>
      </c>
      <c r="F159" s="169" t="s">
        <v>1381</v>
      </c>
      <c r="G159" s="174">
        <v>6273</v>
      </c>
      <c r="H159" s="175">
        <v>4091</v>
      </c>
      <c r="I159" s="175">
        <v>981</v>
      </c>
      <c r="J159" s="175">
        <v>63190</v>
      </c>
      <c r="K159" s="176">
        <v>74540</v>
      </c>
    </row>
    <row r="160" spans="1:11" x14ac:dyDescent="0.3">
      <c r="A160" t="s">
        <v>786</v>
      </c>
      <c r="B160" t="s">
        <v>784</v>
      </c>
      <c r="C160" t="s">
        <v>787</v>
      </c>
      <c r="D160" t="str">
        <f>VLOOKUP(C160,regions!A$2:C$419,3,FALSE)</f>
        <v>Shire district</v>
      </c>
      <c r="E160" t="str">
        <f>IFERROR(VLOOKUP(C160,classifications!A$3:C$328,3,FALSE),VLOOKUP(C160,classifications!I$2:K$28,3,FALSE))</f>
        <v>Urban with Significant Rural</v>
      </c>
      <c r="F160" s="169" t="s">
        <v>1381</v>
      </c>
      <c r="G160" s="174">
        <v>10594</v>
      </c>
      <c r="H160" s="175">
        <v>2577</v>
      </c>
      <c r="I160" s="175">
        <v>0</v>
      </c>
      <c r="J160" s="175">
        <v>48770</v>
      </c>
      <c r="K160" s="176">
        <v>61940</v>
      </c>
    </row>
    <row r="161" spans="1:11" x14ac:dyDescent="0.3">
      <c r="A161" t="s">
        <v>500</v>
      </c>
      <c r="B161" t="s">
        <v>498</v>
      </c>
      <c r="C161" t="s">
        <v>501</v>
      </c>
      <c r="D161" t="str">
        <f>VLOOKUP(C161,regions!A$2:C$419,3,FALSE)</f>
        <v>Shire district</v>
      </c>
      <c r="E161" t="str">
        <f>IFERROR(VLOOKUP(C161,classifications!A$3:C$328,3,FALSE),VLOOKUP(C161,classifications!I$2:K$28,3,FALSE))</f>
        <v>Predominantly Rural</v>
      </c>
      <c r="F161" s="169" t="s">
        <v>1381</v>
      </c>
      <c r="G161" s="174">
        <v>0</v>
      </c>
      <c r="H161" s="175">
        <v>5051</v>
      </c>
      <c r="I161" s="175">
        <v>1</v>
      </c>
      <c r="J161" s="175">
        <v>30700</v>
      </c>
      <c r="K161" s="176">
        <v>35750</v>
      </c>
    </row>
    <row r="162" spans="1:11" x14ac:dyDescent="0.3">
      <c r="A162" t="s">
        <v>1354</v>
      </c>
      <c r="B162" t="s">
        <v>788</v>
      </c>
      <c r="C162" t="s">
        <v>791</v>
      </c>
      <c r="D162" t="str">
        <f>VLOOKUP(C162,regions!A$2:C$419,3,FALSE)</f>
        <v>Shire district</v>
      </c>
      <c r="E162" t="str">
        <f>IFERROR(VLOOKUP(C162,classifications!A$3:C$328,3,FALSE),VLOOKUP(C162,classifications!I$2:K$28,3,FALSE))</f>
        <v>Urban with Significant Rural</v>
      </c>
      <c r="F162" s="169" t="s">
        <v>1381</v>
      </c>
      <c r="G162" s="174">
        <v>15</v>
      </c>
      <c r="H162" s="175">
        <v>7515</v>
      </c>
      <c r="I162" s="175">
        <v>50</v>
      </c>
      <c r="J162" s="175">
        <v>50770</v>
      </c>
      <c r="K162" s="176">
        <v>58350</v>
      </c>
    </row>
    <row r="163" spans="1:11" x14ac:dyDescent="0.3">
      <c r="A163" t="s">
        <v>684</v>
      </c>
      <c r="B163" t="s">
        <v>682</v>
      </c>
      <c r="C163" t="s">
        <v>685</v>
      </c>
      <c r="D163" t="str">
        <f>VLOOKUP(C163,regions!A$2:C$419,3,FALSE)</f>
        <v>Shire district</v>
      </c>
      <c r="E163" t="str">
        <f>IFERROR(VLOOKUP(C163,classifications!A$3:C$328,3,FALSE),VLOOKUP(C163,classifications!I$2:K$28,3,FALSE))</f>
        <v>Urban with Significant Rural</v>
      </c>
      <c r="F163" s="169" t="s">
        <v>1381</v>
      </c>
      <c r="G163" s="174">
        <v>6647</v>
      </c>
      <c r="H163" s="175">
        <v>1716</v>
      </c>
      <c r="I163" s="175">
        <v>81</v>
      </c>
      <c r="J163" s="175">
        <v>45970</v>
      </c>
      <c r="K163" s="176">
        <v>54410</v>
      </c>
    </row>
    <row r="164" spans="1:11" x14ac:dyDescent="0.3">
      <c r="A164" t="s">
        <v>504</v>
      </c>
      <c r="B164" t="s">
        <v>502</v>
      </c>
      <c r="C164" t="s">
        <v>505</v>
      </c>
      <c r="D164" t="str">
        <f>VLOOKUP(C164,regions!A$2:C$419,3,FALSE)</f>
        <v>Shire district</v>
      </c>
      <c r="E164" t="str">
        <f>IFERROR(VLOOKUP(C164,classifications!A$3:C$328,3,FALSE),VLOOKUP(C164,classifications!I$2:K$28,3,FALSE))</f>
        <v>Predominantly Rural</v>
      </c>
      <c r="F164" s="169" t="s">
        <v>1381</v>
      </c>
      <c r="G164" s="174">
        <v>4</v>
      </c>
      <c r="H164" s="175">
        <v>5345</v>
      </c>
      <c r="I164" s="175">
        <v>0</v>
      </c>
      <c r="J164" s="175">
        <v>36740</v>
      </c>
      <c r="K164" s="176">
        <v>42090</v>
      </c>
    </row>
    <row r="165" spans="1:11" x14ac:dyDescent="0.3">
      <c r="A165" t="s">
        <v>1185</v>
      </c>
      <c r="B165" t="s">
        <v>1183</v>
      </c>
      <c r="C165" t="s">
        <v>1186</v>
      </c>
      <c r="D165" t="str">
        <f>VLOOKUP(C165,regions!A$2:C$419,3,FALSE)</f>
        <v>Shire district</v>
      </c>
      <c r="E165" t="str">
        <f>IFERROR(VLOOKUP(C165,classifications!A$3:C$328,3,FALSE),VLOOKUP(C165,classifications!I$2:K$28,3,FALSE))</f>
        <v>Predominantly Rural</v>
      </c>
      <c r="F165" s="169" t="s">
        <v>1381</v>
      </c>
      <c r="G165" s="174">
        <v>6</v>
      </c>
      <c r="H165" s="175">
        <v>3888</v>
      </c>
      <c r="I165" s="175">
        <v>38</v>
      </c>
      <c r="J165" s="175">
        <v>23620</v>
      </c>
      <c r="K165" s="176">
        <v>27550</v>
      </c>
    </row>
    <row r="166" spans="1:11" x14ac:dyDescent="0.3">
      <c r="A166" t="s">
        <v>991</v>
      </c>
      <c r="B166" t="s">
        <v>989</v>
      </c>
      <c r="C166" t="s">
        <v>992</v>
      </c>
      <c r="D166" t="str">
        <f>VLOOKUP(C166,regions!A$2:C$419,3,FALSE)</f>
        <v>Shire district</v>
      </c>
      <c r="E166" t="str">
        <f>IFERROR(VLOOKUP(C166,classifications!A$3:C$328,3,FALSE),VLOOKUP(C166,classifications!I$2:K$28,3,FALSE))</f>
        <v>Urban with Significant Rural</v>
      </c>
      <c r="F166" s="169" t="s">
        <v>1381</v>
      </c>
      <c r="G166" s="174">
        <v>6049</v>
      </c>
      <c r="H166" s="175">
        <v>1583</v>
      </c>
      <c r="I166" s="175">
        <v>19</v>
      </c>
      <c r="J166" s="175">
        <v>36700</v>
      </c>
      <c r="K166" s="176">
        <v>44360</v>
      </c>
    </row>
    <row r="167" spans="1:11" x14ac:dyDescent="0.3">
      <c r="A167" t="s">
        <v>688</v>
      </c>
      <c r="B167" t="s">
        <v>686</v>
      </c>
      <c r="C167" t="s">
        <v>689</v>
      </c>
      <c r="D167" t="str">
        <f>VLOOKUP(C167,regions!A$2:C$419,3,FALSE)</f>
        <v>Shire district</v>
      </c>
      <c r="E167" t="str">
        <f>IFERROR(VLOOKUP(C167,classifications!A$3:C$328,3,FALSE),VLOOKUP(C167,classifications!I$2:K$28,3,FALSE))</f>
        <v>Predominantly Urban</v>
      </c>
      <c r="F167" s="169" t="s">
        <v>1381</v>
      </c>
      <c r="G167" s="174">
        <v>9888</v>
      </c>
      <c r="H167" s="175">
        <v>1725</v>
      </c>
      <c r="I167" s="175">
        <v>43</v>
      </c>
      <c r="J167" s="175">
        <v>24060</v>
      </c>
      <c r="K167" s="176">
        <v>35720</v>
      </c>
    </row>
    <row r="168" spans="1:11" x14ac:dyDescent="0.3">
      <c r="A168" t="s">
        <v>794</v>
      </c>
      <c r="B168" t="s">
        <v>792</v>
      </c>
      <c r="C168" t="s">
        <v>795</v>
      </c>
      <c r="D168" t="str">
        <f>VLOOKUP(C168,regions!A$2:C$419,3,FALSE)</f>
        <v>Shire district</v>
      </c>
      <c r="E168" t="str">
        <f>IFERROR(VLOOKUP(C168,classifications!A$3:C$328,3,FALSE),VLOOKUP(C168,classifications!I$2:K$28,3,FALSE))</f>
        <v>Predominantly Urban</v>
      </c>
      <c r="F168" s="169" t="s">
        <v>1381</v>
      </c>
      <c r="G168" s="174">
        <v>175</v>
      </c>
      <c r="H168" s="175">
        <v>7140</v>
      </c>
      <c r="I168" s="175">
        <v>277</v>
      </c>
      <c r="J168" s="175">
        <v>33400</v>
      </c>
      <c r="K168" s="176">
        <v>40990</v>
      </c>
    </row>
    <row r="169" spans="1:11" x14ac:dyDescent="0.3">
      <c r="A169" t="s">
        <v>508</v>
      </c>
      <c r="B169" t="s">
        <v>506</v>
      </c>
      <c r="C169" t="s">
        <v>509</v>
      </c>
      <c r="D169" t="str">
        <f>VLOOKUP(C169,regions!A$2:C$419,3,FALSE)</f>
        <v>Shire district</v>
      </c>
      <c r="E169" t="str">
        <f>IFERROR(VLOOKUP(C169,classifications!A$3:C$328,3,FALSE),VLOOKUP(C169,classifications!I$2:K$28,3,FALSE))</f>
        <v>Predominantly Rural</v>
      </c>
      <c r="F169" s="169" t="s">
        <v>1381</v>
      </c>
      <c r="G169" s="174">
        <v>0</v>
      </c>
      <c r="H169" s="175">
        <v>9116</v>
      </c>
      <c r="I169" s="175">
        <v>1102</v>
      </c>
      <c r="J169" s="175">
        <v>61180</v>
      </c>
      <c r="K169" s="176">
        <v>71400</v>
      </c>
    </row>
    <row r="170" spans="1:11" x14ac:dyDescent="0.3">
      <c r="A170" t="s">
        <v>1189</v>
      </c>
      <c r="B170" t="s">
        <v>1187</v>
      </c>
      <c r="C170" t="s">
        <v>1190</v>
      </c>
      <c r="D170" t="str">
        <f>VLOOKUP(C170,regions!A$2:C$419,3,FALSE)</f>
        <v>Shire district</v>
      </c>
      <c r="E170" t="str">
        <f>IFERROR(VLOOKUP(C170,classifications!A$3:C$328,3,FALSE),VLOOKUP(C170,classifications!I$2:K$28,3,FALSE))</f>
        <v>Predominantly Urban</v>
      </c>
      <c r="F170" s="169" t="s">
        <v>1381</v>
      </c>
      <c r="G170" s="174">
        <v>8174</v>
      </c>
      <c r="H170" s="175">
        <v>4599</v>
      </c>
      <c r="I170" s="175">
        <v>160</v>
      </c>
      <c r="J170" s="175">
        <v>46370</v>
      </c>
      <c r="K170" s="176">
        <v>59300</v>
      </c>
    </row>
    <row r="171" spans="1:11" x14ac:dyDescent="0.3">
      <c r="A171" t="s">
        <v>995</v>
      </c>
      <c r="B171" t="s">
        <v>993</v>
      </c>
      <c r="C171" t="s">
        <v>996</v>
      </c>
      <c r="D171" t="str">
        <f>VLOOKUP(C171,regions!A$2:C$419,3,FALSE)</f>
        <v>Shire district</v>
      </c>
      <c r="E171" t="str">
        <f>IFERROR(VLOOKUP(C171,classifications!A$3:C$328,3,FALSE),VLOOKUP(C171,classifications!I$2:K$28,3,FALSE))</f>
        <v>Predominantly Rural</v>
      </c>
      <c r="F171" s="169" t="s">
        <v>1381</v>
      </c>
      <c r="G171" s="174">
        <v>7</v>
      </c>
      <c r="H171" s="175">
        <v>9304</v>
      </c>
      <c r="I171" s="175">
        <v>743</v>
      </c>
      <c r="J171" s="175">
        <v>63910</v>
      </c>
      <c r="K171" s="176">
        <v>73960</v>
      </c>
    </row>
    <row r="172" spans="1:11" x14ac:dyDescent="0.3">
      <c r="A172" t="s">
        <v>86</v>
      </c>
      <c r="B172" t="s">
        <v>84</v>
      </c>
      <c r="C172" t="s">
        <v>1680</v>
      </c>
      <c r="D172" t="str">
        <f>VLOOKUP(C172,regions!A$2:C$419,3,FALSE)</f>
        <v>Unitary authority</v>
      </c>
      <c r="E172" t="str">
        <f>IFERROR(VLOOKUP(C172,classifications!A$3:C$328,3,FALSE),VLOOKUP(C172,classifications!I$2:K$28,3,FALSE))</f>
        <v>Predominantly Urban</v>
      </c>
      <c r="F172" s="169" t="s">
        <v>1381</v>
      </c>
      <c r="G172" s="174">
        <v>8180</v>
      </c>
      <c r="H172" s="175">
        <v>3740</v>
      </c>
      <c r="I172" s="175">
        <v>0</v>
      </c>
      <c r="J172" s="175">
        <v>64090</v>
      </c>
      <c r="K172" s="176">
        <v>76010</v>
      </c>
    </row>
    <row r="173" spans="1:11" x14ac:dyDescent="0.3">
      <c r="A173" t="s">
        <v>692</v>
      </c>
      <c r="B173" t="s">
        <v>690</v>
      </c>
      <c r="C173" t="s">
        <v>693</v>
      </c>
      <c r="D173" t="str">
        <f>VLOOKUP(C173,regions!A$2:C$419,3,FALSE)</f>
        <v>Shire district</v>
      </c>
      <c r="E173" t="str">
        <f>IFERROR(VLOOKUP(C173,classifications!A$3:C$328,3,FALSE),VLOOKUP(C173,classifications!I$2:K$28,3,FALSE))</f>
        <v>Predominantly Rural</v>
      </c>
      <c r="F173" s="169" t="s">
        <v>1381</v>
      </c>
      <c r="G173" s="174">
        <v>0</v>
      </c>
      <c r="H173" s="175">
        <v>2878</v>
      </c>
      <c r="I173" s="175">
        <v>3</v>
      </c>
      <c r="J173" s="175">
        <v>24330</v>
      </c>
      <c r="K173" s="176">
        <v>27210</v>
      </c>
    </row>
    <row r="174" spans="1:11" x14ac:dyDescent="0.3">
      <c r="A174" t="s">
        <v>1193</v>
      </c>
      <c r="B174" t="s">
        <v>1191</v>
      </c>
      <c r="C174" t="s">
        <v>1194</v>
      </c>
      <c r="D174" t="str">
        <f>VLOOKUP(C174,regions!A$2:C$419,3,FALSE)</f>
        <v>Shire district</v>
      </c>
      <c r="E174" t="str">
        <f>IFERROR(VLOOKUP(C174,classifications!A$3:C$328,3,FALSE),VLOOKUP(C174,classifications!I$2:K$28,3,FALSE))</f>
        <v>Predominantly Rural</v>
      </c>
      <c r="F174" s="169" t="s">
        <v>1381</v>
      </c>
      <c r="G174" s="174">
        <v>3418</v>
      </c>
      <c r="H174" s="175">
        <v>1214</v>
      </c>
      <c r="I174" s="175">
        <v>0</v>
      </c>
      <c r="J174" s="175">
        <v>37290</v>
      </c>
      <c r="K174" s="176">
        <v>41920</v>
      </c>
    </row>
    <row r="175" spans="1:11" x14ac:dyDescent="0.3">
      <c r="A175" t="s">
        <v>798</v>
      </c>
      <c r="B175" t="s">
        <v>796</v>
      </c>
      <c r="C175" t="s">
        <v>799</v>
      </c>
      <c r="D175" t="str">
        <f>VLOOKUP(C175,regions!A$2:C$419,3,FALSE)</f>
        <v>Shire district</v>
      </c>
      <c r="E175" t="str">
        <f>IFERROR(VLOOKUP(C175,classifications!A$3:C$328,3,FALSE),VLOOKUP(C175,classifications!I$2:K$28,3,FALSE))</f>
        <v>Urban with Significant Rural</v>
      </c>
      <c r="F175" s="169" t="s">
        <v>1381</v>
      </c>
      <c r="G175" s="174">
        <v>3</v>
      </c>
      <c r="H175" s="175">
        <v>10574</v>
      </c>
      <c r="I175" s="175">
        <v>70</v>
      </c>
      <c r="J175" s="175">
        <v>44320</v>
      </c>
      <c r="K175" s="176">
        <v>54960</v>
      </c>
    </row>
    <row r="176" spans="1:11" x14ac:dyDescent="0.3">
      <c r="A176" t="s">
        <v>999</v>
      </c>
      <c r="B176" t="s">
        <v>997</v>
      </c>
      <c r="C176" t="s">
        <v>1000</v>
      </c>
      <c r="D176" t="str">
        <f>VLOOKUP(C176,regions!A$2:C$419,3,FALSE)</f>
        <v>Shire district</v>
      </c>
      <c r="E176" t="str">
        <f>IFERROR(VLOOKUP(C176,classifications!A$3:C$328,3,FALSE),VLOOKUP(C176,classifications!I$2:K$28,3,FALSE))</f>
        <v>Predominantly Rural</v>
      </c>
      <c r="F176" s="169" t="s">
        <v>1381</v>
      </c>
      <c r="G176" s="174">
        <v>11</v>
      </c>
      <c r="H176" s="175">
        <v>6206</v>
      </c>
      <c r="I176" s="175">
        <v>12</v>
      </c>
      <c r="J176" s="175">
        <v>47000</v>
      </c>
      <c r="K176" s="176">
        <v>53220</v>
      </c>
    </row>
    <row r="177" spans="1:11" x14ac:dyDescent="0.3">
      <c r="A177" t="s">
        <v>1003</v>
      </c>
      <c r="B177" t="s">
        <v>1001</v>
      </c>
      <c r="C177" t="s">
        <v>1004</v>
      </c>
      <c r="D177" t="str">
        <f>VLOOKUP(C177,regions!A$2:C$419,3,FALSE)</f>
        <v>Shire district</v>
      </c>
      <c r="E177" t="str">
        <f>IFERROR(VLOOKUP(C177,classifications!A$3:C$328,3,FALSE),VLOOKUP(C177,classifications!I$2:K$28,3,FALSE))</f>
        <v>Predominantly Urban</v>
      </c>
      <c r="F177" s="169" t="s">
        <v>1381</v>
      </c>
      <c r="G177" s="174">
        <v>15766</v>
      </c>
      <c r="H177" s="175">
        <v>4886</v>
      </c>
      <c r="I177" s="175">
        <v>0</v>
      </c>
      <c r="J177" s="175">
        <v>42660</v>
      </c>
      <c r="K177" s="176">
        <v>63310</v>
      </c>
    </row>
    <row r="178" spans="1:11" x14ac:dyDescent="0.3">
      <c r="A178" t="s">
        <v>113</v>
      </c>
      <c r="B178" t="s">
        <v>111</v>
      </c>
      <c r="C178" t="s">
        <v>1681</v>
      </c>
      <c r="D178" t="str">
        <f>VLOOKUP(C178,regions!A$2:C$419,3,FALSE)</f>
        <v>Unitary authority</v>
      </c>
      <c r="E178" t="str">
        <f>IFERROR(VLOOKUP(C178,classifications!A$3:C$328,3,FALSE),VLOOKUP(C178,classifications!I$2:K$28,3,FALSE))</f>
        <v>Predominantly Urban</v>
      </c>
      <c r="F178" s="169" t="s">
        <v>1381</v>
      </c>
      <c r="G178" s="174">
        <v>0</v>
      </c>
      <c r="H178" s="175">
        <v>14840</v>
      </c>
      <c r="I178" s="175">
        <v>528</v>
      </c>
      <c r="J178" s="175">
        <v>61390</v>
      </c>
      <c r="K178" s="176">
        <v>76760</v>
      </c>
    </row>
    <row r="179" spans="1:11" x14ac:dyDescent="0.3">
      <c r="A179" t="s">
        <v>696</v>
      </c>
      <c r="B179" t="s">
        <v>694</v>
      </c>
      <c r="C179" t="s">
        <v>697</v>
      </c>
      <c r="D179" t="str">
        <f>VLOOKUP(C179,regions!A$2:C$419,3,FALSE)</f>
        <v>Shire district</v>
      </c>
      <c r="E179" t="str">
        <f>IFERROR(VLOOKUP(C179,classifications!A$3:C$328,3,FALSE),VLOOKUP(C179,classifications!I$2:K$28,3,FALSE))</f>
        <v>Predominantly Urban</v>
      </c>
      <c r="F179" s="169" t="s">
        <v>1381</v>
      </c>
      <c r="G179" s="174">
        <v>1</v>
      </c>
      <c r="H179" s="175">
        <v>2720</v>
      </c>
      <c r="I179" s="175">
        <v>84</v>
      </c>
      <c r="J179" s="175">
        <v>31640</v>
      </c>
      <c r="K179" s="176">
        <v>34440</v>
      </c>
    </row>
    <row r="180" spans="1:11" x14ac:dyDescent="0.3">
      <c r="A180" t="s">
        <v>512</v>
      </c>
      <c r="B180" t="s">
        <v>510</v>
      </c>
      <c r="C180" t="s">
        <v>513</v>
      </c>
      <c r="D180" t="str">
        <f>VLOOKUP(C180,regions!A$2:C$419,3,FALSE)</f>
        <v>Shire district</v>
      </c>
      <c r="E180" t="str">
        <f>IFERROR(VLOOKUP(C180,classifications!A$3:C$328,3,FALSE),VLOOKUP(C180,classifications!I$2:K$28,3,FALSE))</f>
        <v>Predominantly Rural</v>
      </c>
      <c r="F180" s="169" t="s">
        <v>1381</v>
      </c>
      <c r="G180" s="174">
        <v>5452</v>
      </c>
      <c r="H180" s="175">
        <v>3062</v>
      </c>
      <c r="I180" s="175">
        <v>462</v>
      </c>
      <c r="J180" s="175">
        <v>52750</v>
      </c>
      <c r="K180" s="176">
        <v>61720</v>
      </c>
    </row>
    <row r="181" spans="1:11" x14ac:dyDescent="0.3">
      <c r="A181" t="s">
        <v>1007</v>
      </c>
      <c r="B181" t="s">
        <v>1005</v>
      </c>
      <c r="C181" t="s">
        <v>1008</v>
      </c>
      <c r="D181" t="str">
        <f>VLOOKUP(C181,regions!A$2:C$419,3,FALSE)</f>
        <v>Shire district</v>
      </c>
      <c r="E181" t="str">
        <f>IFERROR(VLOOKUP(C181,classifications!A$3:C$328,3,FALSE),VLOOKUP(C181,classifications!I$2:K$28,3,FALSE))</f>
        <v>Predominantly Rural</v>
      </c>
      <c r="F181" s="169" t="s">
        <v>1381</v>
      </c>
      <c r="G181" s="174">
        <v>11</v>
      </c>
      <c r="H181" s="175">
        <v>6270</v>
      </c>
      <c r="I181" s="175">
        <v>25</v>
      </c>
      <c r="J181" s="175">
        <v>48310</v>
      </c>
      <c r="K181" s="176">
        <v>54620</v>
      </c>
    </row>
    <row r="182" spans="1:11" x14ac:dyDescent="0.3">
      <c r="A182" t="s">
        <v>146</v>
      </c>
      <c r="B182" t="s">
        <v>144</v>
      </c>
      <c r="C182" t="s">
        <v>1729</v>
      </c>
      <c r="D182" t="str">
        <f>VLOOKUP(C182,regions!A$2:C$419,3,FALSE)</f>
        <v>Unitary authority</v>
      </c>
      <c r="E182" t="str">
        <f>IFERROR(VLOOKUP(C182,classifications!A$3:C$328,3,FALSE),VLOOKUP(C182,classifications!I$2:K$28,3,FALSE))</f>
        <v>Predominantly Urban</v>
      </c>
      <c r="F182" s="169" t="s">
        <v>1381</v>
      </c>
      <c r="G182" s="174">
        <v>6160</v>
      </c>
      <c r="H182" s="175">
        <v>3234</v>
      </c>
      <c r="I182" s="175">
        <v>0</v>
      </c>
      <c r="J182" s="175">
        <v>69210</v>
      </c>
      <c r="K182" s="176">
        <v>78600</v>
      </c>
    </row>
    <row r="183" spans="1:11" x14ac:dyDescent="0.3">
      <c r="A183" t="s">
        <v>1361</v>
      </c>
      <c r="B183" t="s">
        <v>800</v>
      </c>
      <c r="C183" t="s">
        <v>803</v>
      </c>
      <c r="D183" t="str">
        <f>VLOOKUP(C183,regions!A$2:C$419,3,FALSE)</f>
        <v>Shire district</v>
      </c>
      <c r="E183" t="str">
        <f>IFERROR(VLOOKUP(C183,classifications!A$3:C$328,3,FALSE),VLOOKUP(C183,classifications!I$2:K$28,3,FALSE))</f>
        <v>Predominantly Urban</v>
      </c>
      <c r="F183" s="169" t="s">
        <v>1381</v>
      </c>
      <c r="G183" s="174">
        <v>5119</v>
      </c>
      <c r="H183" s="175">
        <v>2067</v>
      </c>
      <c r="I183" s="175">
        <v>164</v>
      </c>
      <c r="J183" s="175">
        <v>50540</v>
      </c>
      <c r="K183" s="176">
        <v>57890</v>
      </c>
    </row>
    <row r="184" spans="1:11" x14ac:dyDescent="0.3">
      <c r="A184" t="s">
        <v>1197</v>
      </c>
      <c r="B184" t="s">
        <v>1195</v>
      </c>
      <c r="C184" t="s">
        <v>1198</v>
      </c>
      <c r="D184" t="str">
        <f>VLOOKUP(C184,regions!A$2:C$419,3,FALSE)</f>
        <v>Shire district</v>
      </c>
      <c r="E184" t="str">
        <f>IFERROR(VLOOKUP(C184,classifications!A$3:C$328,3,FALSE),VLOOKUP(C184,classifications!I$2:K$28,3,FALSE))</f>
        <v>Predominantly Rural</v>
      </c>
      <c r="F184" s="169" t="s">
        <v>1381</v>
      </c>
      <c r="G184" s="174">
        <v>0</v>
      </c>
      <c r="H184" s="175">
        <v>7791</v>
      </c>
      <c r="I184" s="175">
        <v>476</v>
      </c>
      <c r="J184" s="175">
        <v>38870</v>
      </c>
      <c r="K184" s="176">
        <v>47140</v>
      </c>
    </row>
    <row r="185" spans="1:11" x14ac:dyDescent="0.3">
      <c r="A185" t="s">
        <v>1355</v>
      </c>
      <c r="B185" t="s">
        <v>804</v>
      </c>
      <c r="C185" t="s">
        <v>807</v>
      </c>
      <c r="D185" t="str">
        <f>VLOOKUP(C185,regions!A$2:C$419,3,FALSE)</f>
        <v>Shire district</v>
      </c>
      <c r="E185" t="str">
        <f>IFERROR(VLOOKUP(C185,classifications!A$3:C$328,3,FALSE),VLOOKUP(C185,classifications!I$2:K$28,3,FALSE))</f>
        <v>Predominantly Urban</v>
      </c>
      <c r="F185" s="169" t="s">
        <v>1381</v>
      </c>
      <c r="G185" s="174">
        <v>8286</v>
      </c>
      <c r="H185" s="175">
        <v>1948</v>
      </c>
      <c r="I185" s="175">
        <v>48</v>
      </c>
      <c r="J185" s="175">
        <v>25290</v>
      </c>
      <c r="K185" s="176">
        <v>35570</v>
      </c>
    </row>
    <row r="186" spans="1:11" x14ac:dyDescent="0.3">
      <c r="A186" t="s">
        <v>1201</v>
      </c>
      <c r="B186" t="s">
        <v>1199</v>
      </c>
      <c r="C186" t="s">
        <v>1202</v>
      </c>
      <c r="D186" t="str">
        <f>VLOOKUP(C186,regions!A$2:C$419,3,FALSE)</f>
        <v>Shire district</v>
      </c>
      <c r="E186" t="str">
        <f>IFERROR(VLOOKUP(C186,classifications!A$3:C$328,3,FALSE),VLOOKUP(C186,classifications!I$2:K$28,3,FALSE))</f>
        <v>Predominantly Rural</v>
      </c>
      <c r="F186" s="169" t="s">
        <v>1381</v>
      </c>
      <c r="G186" s="174">
        <v>0</v>
      </c>
      <c r="H186" s="175">
        <v>6323</v>
      </c>
      <c r="I186" s="175">
        <v>0</v>
      </c>
      <c r="J186" s="175">
        <v>52010</v>
      </c>
      <c r="K186" s="176">
        <v>58330</v>
      </c>
    </row>
    <row r="187" spans="1:11" x14ac:dyDescent="0.3">
      <c r="A187" t="s">
        <v>700</v>
      </c>
      <c r="B187" t="s">
        <v>698</v>
      </c>
      <c r="C187" t="s">
        <v>701</v>
      </c>
      <c r="D187" t="str">
        <f>VLOOKUP(C187,regions!A$2:C$419,3,FALSE)</f>
        <v>Shire district</v>
      </c>
      <c r="E187" t="str">
        <f>IFERROR(VLOOKUP(C187,classifications!A$3:C$328,3,FALSE),VLOOKUP(C187,classifications!I$2:K$28,3,FALSE))</f>
        <v>Predominantly Rural</v>
      </c>
      <c r="F187" s="169" t="s">
        <v>1381</v>
      </c>
      <c r="G187" s="174" t="s">
        <v>1678</v>
      </c>
      <c r="H187" s="175">
        <v>2451</v>
      </c>
      <c r="I187" s="175" t="s">
        <v>1678</v>
      </c>
      <c r="J187" s="175" t="s">
        <v>1678</v>
      </c>
      <c r="K187" s="176">
        <v>66930</v>
      </c>
    </row>
    <row r="188" spans="1:11" x14ac:dyDescent="0.3">
      <c r="A188" t="s">
        <v>810</v>
      </c>
      <c r="B188" t="s">
        <v>808</v>
      </c>
      <c r="C188" t="s">
        <v>811</v>
      </c>
      <c r="D188" t="str">
        <f>VLOOKUP(C188,regions!A$2:C$419,3,FALSE)</f>
        <v>Shire district</v>
      </c>
      <c r="E188" t="str">
        <f>IFERROR(VLOOKUP(C188,classifications!A$3:C$328,3,FALSE),VLOOKUP(C188,classifications!I$2:K$28,3,FALSE))</f>
        <v>Predominantly Urban</v>
      </c>
      <c r="F188" s="169" t="s">
        <v>1381</v>
      </c>
      <c r="G188" s="174">
        <v>17</v>
      </c>
      <c r="H188" s="175">
        <v>5234</v>
      </c>
      <c r="I188" s="175">
        <v>0</v>
      </c>
      <c r="J188" s="175">
        <v>30900</v>
      </c>
      <c r="K188" s="176">
        <v>36160</v>
      </c>
    </row>
    <row r="189" spans="1:11" x14ac:dyDescent="0.3">
      <c r="A189" t="s">
        <v>161</v>
      </c>
      <c r="B189" t="s">
        <v>159</v>
      </c>
      <c r="C189" t="s">
        <v>1682</v>
      </c>
      <c r="D189" t="str">
        <f>VLOOKUP(C189,regions!A$2:C$419,3,FALSE)</f>
        <v>Unitary authority</v>
      </c>
      <c r="E189" t="str">
        <f>IFERROR(VLOOKUP(C189,classifications!A$3:C$328,3,FALSE),VLOOKUP(C189,classifications!I$2:K$28,3,FALSE))</f>
        <v>Predominantly Urban</v>
      </c>
      <c r="F189" s="169" t="s">
        <v>1381</v>
      </c>
      <c r="G189" s="174">
        <v>10312</v>
      </c>
      <c r="H189" s="175">
        <v>1414</v>
      </c>
      <c r="I189" s="175">
        <v>0</v>
      </c>
      <c r="J189" s="175">
        <v>52140</v>
      </c>
      <c r="K189" s="176">
        <v>63870</v>
      </c>
    </row>
    <row r="190" spans="1:11" x14ac:dyDescent="0.3">
      <c r="A190" t="s">
        <v>704</v>
      </c>
      <c r="B190" t="s">
        <v>702</v>
      </c>
      <c r="C190" t="s">
        <v>705</v>
      </c>
      <c r="D190" t="str">
        <f>VLOOKUP(C190,regions!A$2:C$419,3,FALSE)</f>
        <v>Shire district</v>
      </c>
      <c r="E190" t="str">
        <f>IFERROR(VLOOKUP(C190,classifications!A$3:C$328,3,FALSE),VLOOKUP(C190,classifications!I$2:K$28,3,FALSE))</f>
        <v>Predominantly Rural</v>
      </c>
      <c r="F190" s="169" t="s">
        <v>1381</v>
      </c>
      <c r="G190" s="174">
        <v>2878</v>
      </c>
      <c r="H190" s="175">
        <v>1257</v>
      </c>
      <c r="I190" s="175">
        <v>0</v>
      </c>
      <c r="J190" s="175">
        <v>28730</v>
      </c>
      <c r="K190" s="176">
        <v>32860</v>
      </c>
    </row>
    <row r="191" spans="1:11" x14ac:dyDescent="0.3">
      <c r="A191" t="s">
        <v>814</v>
      </c>
      <c r="B191" t="s">
        <v>812</v>
      </c>
      <c r="C191" t="s">
        <v>815</v>
      </c>
      <c r="D191" t="str">
        <f>VLOOKUP(C191,regions!A$2:C$419,3,FALSE)</f>
        <v>Shire district</v>
      </c>
      <c r="E191" t="str">
        <f>IFERROR(VLOOKUP(C191,classifications!A$3:C$328,3,FALSE),VLOOKUP(C191,classifications!I$2:K$28,3,FALSE))</f>
        <v>Predominantly Urban</v>
      </c>
      <c r="F191" s="169" t="s">
        <v>1381</v>
      </c>
      <c r="G191" s="174">
        <v>59</v>
      </c>
      <c r="H191" s="175">
        <v>6164</v>
      </c>
      <c r="I191" s="175">
        <v>54</v>
      </c>
      <c r="J191" s="175">
        <v>31130</v>
      </c>
      <c r="K191" s="176">
        <v>37400</v>
      </c>
    </row>
    <row r="192" spans="1:11" x14ac:dyDescent="0.3">
      <c r="A192" t="s">
        <v>1205</v>
      </c>
      <c r="B192" t="s">
        <v>1203</v>
      </c>
      <c r="C192" t="s">
        <v>1206</v>
      </c>
      <c r="D192" t="str">
        <f>VLOOKUP(C192,regions!A$2:C$419,3,FALSE)</f>
        <v>Shire district</v>
      </c>
      <c r="E192" t="str">
        <f>IFERROR(VLOOKUP(C192,classifications!A$3:C$328,3,FALSE),VLOOKUP(C192,classifications!I$2:K$28,3,FALSE))</f>
        <v>Urban with Significant Rural</v>
      </c>
      <c r="F192" s="169" t="s">
        <v>1381</v>
      </c>
      <c r="G192" s="174">
        <v>4584</v>
      </c>
      <c r="H192" s="175">
        <v>2793</v>
      </c>
      <c r="I192" s="175">
        <v>0</v>
      </c>
      <c r="J192" s="175">
        <v>47180</v>
      </c>
      <c r="K192" s="176">
        <v>54560</v>
      </c>
    </row>
    <row r="193" spans="1:11" x14ac:dyDescent="0.3">
      <c r="A193" t="s">
        <v>1362</v>
      </c>
      <c r="B193" t="s">
        <v>816</v>
      </c>
      <c r="C193" t="s">
        <v>819</v>
      </c>
      <c r="D193" t="str">
        <f>VLOOKUP(C193,regions!A$2:C$419,3,FALSE)</f>
        <v>Shire district</v>
      </c>
      <c r="E193" t="str">
        <f>IFERROR(VLOOKUP(C193,classifications!A$3:C$328,3,FALSE),VLOOKUP(C193,classifications!I$2:K$28,3,FALSE))</f>
        <v>Predominantly Urban</v>
      </c>
      <c r="F193" s="169" t="s">
        <v>1381</v>
      </c>
      <c r="G193" s="174">
        <v>9311</v>
      </c>
      <c r="H193" s="175">
        <v>3178</v>
      </c>
      <c r="I193" s="175">
        <v>44</v>
      </c>
      <c r="J193" s="175">
        <v>33000</v>
      </c>
      <c r="K193" s="176">
        <v>45530</v>
      </c>
    </row>
    <row r="194" spans="1:11" x14ac:dyDescent="0.3">
      <c r="A194" t="s">
        <v>186</v>
      </c>
      <c r="B194" t="s">
        <v>184</v>
      </c>
      <c r="C194" t="s">
        <v>187</v>
      </c>
      <c r="D194" t="str">
        <f>VLOOKUP(C194,regions!A$2:C$419,3,FALSE)</f>
        <v>London borough</v>
      </c>
      <c r="E194" t="str">
        <f>IFERROR(VLOOKUP(C194,classifications!A$3:C$328,3,FALSE),VLOOKUP(C194,classifications!I$2:K$28,3,FALSE))</f>
        <v>Predominantly Urban</v>
      </c>
      <c r="F194" s="169" t="s">
        <v>1683</v>
      </c>
      <c r="G194" s="174">
        <v>19173</v>
      </c>
      <c r="H194" s="175">
        <v>3717</v>
      </c>
      <c r="I194" s="175">
        <v>0</v>
      </c>
      <c r="J194" s="175">
        <v>48190</v>
      </c>
      <c r="K194" s="176">
        <v>71080</v>
      </c>
    </row>
    <row r="195" spans="1:11" x14ac:dyDescent="0.3">
      <c r="A195" t="s">
        <v>190</v>
      </c>
      <c r="B195" t="s">
        <v>188</v>
      </c>
      <c r="C195" t="s">
        <v>191</v>
      </c>
      <c r="D195" t="str">
        <f>VLOOKUP(C195,regions!A$2:C$419,3,FALSE)</f>
        <v>London borough</v>
      </c>
      <c r="E195" t="str">
        <f>IFERROR(VLOOKUP(C195,classifications!A$3:C$328,3,FALSE),VLOOKUP(C195,classifications!I$2:K$28,3,FALSE))</f>
        <v>Predominantly Urban</v>
      </c>
      <c r="F195" s="169" t="s">
        <v>1683</v>
      </c>
      <c r="G195" s="174">
        <v>11202</v>
      </c>
      <c r="H195" s="175">
        <v>7467</v>
      </c>
      <c r="I195" s="175">
        <v>490</v>
      </c>
      <c r="J195" s="175">
        <v>120190</v>
      </c>
      <c r="K195" s="176">
        <v>139350</v>
      </c>
    </row>
    <row r="196" spans="1:11" x14ac:dyDescent="0.3">
      <c r="A196" t="s">
        <v>194</v>
      </c>
      <c r="B196" t="s">
        <v>192</v>
      </c>
      <c r="C196" t="s">
        <v>195</v>
      </c>
      <c r="D196" t="str">
        <f>VLOOKUP(C196,regions!A$2:C$419,3,FALSE)</f>
        <v>London borough</v>
      </c>
      <c r="E196" t="str">
        <f>IFERROR(VLOOKUP(C196,classifications!A$3:C$328,3,FALSE),VLOOKUP(C196,classifications!I$2:K$28,3,FALSE))</f>
        <v>Predominantly Urban</v>
      </c>
      <c r="F196" s="169" t="s">
        <v>1683</v>
      </c>
      <c r="G196" s="174">
        <v>13</v>
      </c>
      <c r="H196" s="175">
        <v>13596</v>
      </c>
      <c r="I196" s="175">
        <v>4</v>
      </c>
      <c r="J196" s="175">
        <v>81420</v>
      </c>
      <c r="K196" s="176">
        <v>95040</v>
      </c>
    </row>
    <row r="197" spans="1:11" x14ac:dyDescent="0.3">
      <c r="A197" t="s">
        <v>198</v>
      </c>
      <c r="B197" t="s">
        <v>196</v>
      </c>
      <c r="C197" t="s">
        <v>199</v>
      </c>
      <c r="D197" t="str">
        <f>VLOOKUP(C197,regions!A$2:C$419,3,FALSE)</f>
        <v>London borough</v>
      </c>
      <c r="E197" t="str">
        <f>IFERROR(VLOOKUP(C197,classifications!A$3:C$328,3,FALSE),VLOOKUP(C197,classifications!I$2:K$28,3,FALSE))</f>
        <v>Predominantly Urban</v>
      </c>
      <c r="F197" s="169" t="s">
        <v>1683</v>
      </c>
      <c r="G197" s="174">
        <v>9115</v>
      </c>
      <c r="H197" s="175">
        <v>15972</v>
      </c>
      <c r="I197" s="175">
        <v>140</v>
      </c>
      <c r="J197" s="175">
        <v>86860</v>
      </c>
      <c r="K197" s="176">
        <v>112080</v>
      </c>
    </row>
    <row r="198" spans="1:11" x14ac:dyDescent="0.3">
      <c r="A198" t="s">
        <v>202</v>
      </c>
      <c r="B198" t="s">
        <v>200</v>
      </c>
      <c r="C198" t="s">
        <v>203</v>
      </c>
      <c r="D198" t="str">
        <f>VLOOKUP(C198,regions!A$2:C$419,3,FALSE)</f>
        <v>London borough</v>
      </c>
      <c r="E198" t="str">
        <f>IFERROR(VLOOKUP(C198,classifications!A$3:C$328,3,FALSE),VLOOKUP(C198,classifications!I$2:K$28,3,FALSE))</f>
        <v>Predominantly Urban</v>
      </c>
      <c r="F198" s="169" t="s">
        <v>1683</v>
      </c>
      <c r="G198" s="174">
        <v>92</v>
      </c>
      <c r="H198" s="175">
        <v>18861</v>
      </c>
      <c r="I198" s="175">
        <v>22</v>
      </c>
      <c r="J198" s="175">
        <v>116060</v>
      </c>
      <c r="K198" s="176">
        <v>135040</v>
      </c>
    </row>
    <row r="199" spans="1:11" x14ac:dyDescent="0.3">
      <c r="A199" t="s">
        <v>206</v>
      </c>
      <c r="B199" t="s">
        <v>204</v>
      </c>
      <c r="C199" t="s">
        <v>207</v>
      </c>
      <c r="D199" t="str">
        <f>VLOOKUP(C199,regions!A$2:C$419,3,FALSE)</f>
        <v>London borough</v>
      </c>
      <c r="E199" t="str">
        <f>IFERROR(VLOOKUP(C199,classifications!A$3:C$328,3,FALSE),VLOOKUP(C199,classifications!I$2:K$28,3,FALSE))</f>
        <v>Predominantly Urban</v>
      </c>
      <c r="F199" s="169" t="s">
        <v>1683</v>
      </c>
      <c r="G199" s="174">
        <v>23596</v>
      </c>
      <c r="H199" s="175">
        <v>11389</v>
      </c>
      <c r="I199" s="175">
        <v>0</v>
      </c>
      <c r="J199" s="175">
        <v>64840</v>
      </c>
      <c r="K199" s="176">
        <v>99830</v>
      </c>
    </row>
    <row r="200" spans="1:11" x14ac:dyDescent="0.3">
      <c r="A200" t="s">
        <v>210</v>
      </c>
      <c r="B200" t="s">
        <v>208</v>
      </c>
      <c r="C200" t="s">
        <v>211</v>
      </c>
      <c r="D200" t="str">
        <f>VLOOKUP(C200,regions!A$2:C$419,3,FALSE)</f>
        <v>London borough</v>
      </c>
      <c r="E200" t="str">
        <f>IFERROR(VLOOKUP(C200,classifications!A$3:C$328,3,FALSE),VLOOKUP(C200,classifications!I$2:K$28,3,FALSE))</f>
        <v>Predominantly Urban</v>
      </c>
      <c r="F200" s="169" t="s">
        <v>1683</v>
      </c>
      <c r="G200" s="174">
        <v>430</v>
      </c>
      <c r="H200" s="175">
        <v>539</v>
      </c>
      <c r="I200" s="175">
        <v>118</v>
      </c>
      <c r="J200" s="175">
        <v>4430</v>
      </c>
      <c r="K200" s="176">
        <v>5510</v>
      </c>
    </row>
    <row r="201" spans="1:11" x14ac:dyDescent="0.3">
      <c r="A201" t="s">
        <v>214</v>
      </c>
      <c r="B201" t="s">
        <v>212</v>
      </c>
      <c r="C201" t="s">
        <v>215</v>
      </c>
      <c r="D201" t="str">
        <f>VLOOKUP(C201,regions!A$2:C$419,3,FALSE)</f>
        <v>London borough</v>
      </c>
      <c r="E201" t="str">
        <f>IFERROR(VLOOKUP(C201,classifications!A$3:C$328,3,FALSE),VLOOKUP(C201,classifications!I$2:K$28,3,FALSE))</f>
        <v>Predominantly Urban</v>
      </c>
      <c r="F201" s="169" t="s">
        <v>1683</v>
      </c>
      <c r="G201" s="174">
        <v>14024</v>
      </c>
      <c r="H201" s="175">
        <v>10981</v>
      </c>
      <c r="I201" s="175">
        <v>18</v>
      </c>
      <c r="J201" s="175">
        <v>123080</v>
      </c>
      <c r="K201" s="176">
        <v>148100</v>
      </c>
    </row>
    <row r="202" spans="1:11" x14ac:dyDescent="0.3">
      <c r="A202" t="s">
        <v>218</v>
      </c>
      <c r="B202" t="s">
        <v>216</v>
      </c>
      <c r="C202" t="s">
        <v>219</v>
      </c>
      <c r="D202" t="str">
        <f>VLOOKUP(C202,regions!A$2:C$419,3,FALSE)</f>
        <v>London borough</v>
      </c>
      <c r="E202" t="str">
        <f>IFERROR(VLOOKUP(C202,classifications!A$3:C$328,3,FALSE),VLOOKUP(C202,classifications!I$2:K$28,3,FALSE))</f>
        <v>Predominantly Urban</v>
      </c>
      <c r="F202" s="169" t="s">
        <v>1683</v>
      </c>
      <c r="G202" s="174">
        <v>13060</v>
      </c>
      <c r="H202" s="175">
        <v>9891</v>
      </c>
      <c r="I202" s="175">
        <v>126</v>
      </c>
      <c r="J202" s="175">
        <v>104110</v>
      </c>
      <c r="K202" s="176">
        <v>127190</v>
      </c>
    </row>
    <row r="203" spans="1:11" x14ac:dyDescent="0.3">
      <c r="A203" t="s">
        <v>222</v>
      </c>
      <c r="B203" t="s">
        <v>220</v>
      </c>
      <c r="C203" t="s">
        <v>223</v>
      </c>
      <c r="D203" t="str">
        <f>VLOOKUP(C203,regions!A$2:C$419,3,FALSE)</f>
        <v>London borough</v>
      </c>
      <c r="E203" t="str">
        <f>IFERROR(VLOOKUP(C203,classifications!A$3:C$328,3,FALSE),VLOOKUP(C203,classifications!I$2:K$28,3,FALSE))</f>
        <v>Predominantly Urban</v>
      </c>
      <c r="F203" s="169" t="s">
        <v>1683</v>
      </c>
      <c r="G203" s="174">
        <v>11482</v>
      </c>
      <c r="H203" s="175">
        <v>7350</v>
      </c>
      <c r="I203" s="175">
        <v>102</v>
      </c>
      <c r="J203" s="175">
        <v>103110</v>
      </c>
      <c r="K203" s="176">
        <v>122040</v>
      </c>
    </row>
    <row r="204" spans="1:11" x14ac:dyDescent="0.3">
      <c r="A204" t="s">
        <v>226</v>
      </c>
      <c r="B204" t="s">
        <v>224</v>
      </c>
      <c r="C204" t="s">
        <v>227</v>
      </c>
      <c r="D204" t="str">
        <f>VLOOKUP(C204,regions!A$2:C$419,3,FALSE)</f>
        <v>London borough</v>
      </c>
      <c r="E204" t="str">
        <f>IFERROR(VLOOKUP(C204,classifications!A$3:C$328,3,FALSE),VLOOKUP(C204,classifications!I$2:K$28,3,FALSE))</f>
        <v>Predominantly Urban</v>
      </c>
      <c r="F204" s="169" t="s">
        <v>1683</v>
      </c>
      <c r="G204" s="174">
        <v>23404</v>
      </c>
      <c r="H204" s="175">
        <v>11502</v>
      </c>
      <c r="I204" s="175">
        <v>609</v>
      </c>
      <c r="J204" s="175">
        <v>67670</v>
      </c>
      <c r="K204" s="176">
        <v>103190</v>
      </c>
    </row>
    <row r="205" spans="1:11" x14ac:dyDescent="0.3">
      <c r="A205" t="s">
        <v>230</v>
      </c>
      <c r="B205" t="s">
        <v>228</v>
      </c>
      <c r="C205" t="s">
        <v>231</v>
      </c>
      <c r="D205" t="str">
        <f>VLOOKUP(C205,regions!A$2:C$419,3,FALSE)</f>
        <v>London borough</v>
      </c>
      <c r="E205" t="str">
        <f>IFERROR(VLOOKUP(C205,classifications!A$3:C$328,3,FALSE),VLOOKUP(C205,classifications!I$2:K$28,3,FALSE))</f>
        <v>Predominantly Urban</v>
      </c>
      <c r="F205" s="169" t="s">
        <v>1683</v>
      </c>
      <c r="G205" s="174">
        <v>22772</v>
      </c>
      <c r="H205" s="175">
        <v>22206</v>
      </c>
      <c r="I205" s="175">
        <v>0</v>
      </c>
      <c r="J205" s="175">
        <v>57430</v>
      </c>
      <c r="K205" s="176">
        <v>102410</v>
      </c>
    </row>
    <row r="206" spans="1:11" x14ac:dyDescent="0.3">
      <c r="A206" t="s">
        <v>234</v>
      </c>
      <c r="B206" t="s">
        <v>232</v>
      </c>
      <c r="C206" t="s">
        <v>235</v>
      </c>
      <c r="D206" t="str">
        <f>VLOOKUP(C206,regions!A$2:C$419,3,FALSE)</f>
        <v>London borough</v>
      </c>
      <c r="E206" t="str">
        <f>IFERROR(VLOOKUP(C206,classifications!A$3:C$328,3,FALSE),VLOOKUP(C206,classifications!I$2:K$28,3,FALSE))</f>
        <v>Predominantly Urban</v>
      </c>
      <c r="F206" s="169" t="s">
        <v>1683</v>
      </c>
      <c r="G206" s="174">
        <v>13113</v>
      </c>
      <c r="H206" s="175">
        <v>12886</v>
      </c>
      <c r="I206" s="175">
        <v>47</v>
      </c>
      <c r="J206" s="175">
        <v>56340</v>
      </c>
      <c r="K206" s="176">
        <v>82390</v>
      </c>
    </row>
    <row r="207" spans="1:11" x14ac:dyDescent="0.3">
      <c r="A207" t="s">
        <v>238</v>
      </c>
      <c r="B207" t="s">
        <v>236</v>
      </c>
      <c r="C207" t="s">
        <v>239</v>
      </c>
      <c r="D207" t="str">
        <f>VLOOKUP(C207,regions!A$2:C$419,3,FALSE)</f>
        <v>London borough</v>
      </c>
      <c r="E207" t="str">
        <f>IFERROR(VLOOKUP(C207,classifications!A$3:C$328,3,FALSE),VLOOKUP(C207,classifications!I$2:K$28,3,FALSE))</f>
        <v>Predominantly Urban</v>
      </c>
      <c r="F207" s="169" t="s">
        <v>1683</v>
      </c>
      <c r="G207" s="174">
        <v>16623</v>
      </c>
      <c r="H207" s="175">
        <v>10757</v>
      </c>
      <c r="I207" s="175">
        <v>77</v>
      </c>
      <c r="J207" s="175">
        <v>76720</v>
      </c>
      <c r="K207" s="176">
        <v>104170</v>
      </c>
    </row>
    <row r="208" spans="1:11" x14ac:dyDescent="0.3">
      <c r="A208" t="s">
        <v>242</v>
      </c>
      <c r="B208" t="s">
        <v>240</v>
      </c>
      <c r="C208" t="s">
        <v>243</v>
      </c>
      <c r="D208" t="str">
        <f>VLOOKUP(C208,regions!A$2:C$419,3,FALSE)</f>
        <v>London borough</v>
      </c>
      <c r="E208" t="str">
        <f>IFERROR(VLOOKUP(C208,classifications!A$3:C$328,3,FALSE),VLOOKUP(C208,classifications!I$2:K$28,3,FALSE))</f>
        <v>Predominantly Urban</v>
      </c>
      <c r="F208" s="169" t="s">
        <v>1683</v>
      </c>
      <c r="G208" s="174">
        <v>4991</v>
      </c>
      <c r="H208" s="175">
        <v>3878</v>
      </c>
      <c r="I208" s="175">
        <v>175</v>
      </c>
      <c r="J208" s="175">
        <v>77480</v>
      </c>
      <c r="K208" s="176">
        <v>86520</v>
      </c>
    </row>
    <row r="209" spans="1:14" x14ac:dyDescent="0.3">
      <c r="A209" t="s">
        <v>246</v>
      </c>
      <c r="B209" t="s">
        <v>244</v>
      </c>
      <c r="C209" t="s">
        <v>247</v>
      </c>
      <c r="D209" t="str">
        <f>VLOOKUP(C209,regions!A$2:C$419,3,FALSE)</f>
        <v>London borough</v>
      </c>
      <c r="E209" t="str">
        <f>IFERROR(VLOOKUP(C209,classifications!A$3:C$328,3,FALSE),VLOOKUP(C209,classifications!I$2:K$28,3,FALSE))</f>
        <v>Predominantly Urban</v>
      </c>
      <c r="F209" s="169" t="s">
        <v>1683</v>
      </c>
      <c r="G209" s="174">
        <v>10129</v>
      </c>
      <c r="H209" s="175">
        <v>3650</v>
      </c>
      <c r="I209" s="175">
        <v>36</v>
      </c>
      <c r="J209" s="175">
        <v>85370</v>
      </c>
      <c r="K209" s="176">
        <v>99180</v>
      </c>
    </row>
    <row r="210" spans="1:14" x14ac:dyDescent="0.3">
      <c r="A210" t="s">
        <v>250</v>
      </c>
      <c r="B210" t="s">
        <v>248</v>
      </c>
      <c r="C210" t="s">
        <v>251</v>
      </c>
      <c r="D210" t="str">
        <f>VLOOKUP(C210,regions!A$2:C$419,3,FALSE)</f>
        <v>London borough</v>
      </c>
      <c r="E210" t="str">
        <f>IFERROR(VLOOKUP(C210,classifications!A$3:C$328,3,FALSE),VLOOKUP(C210,classifications!I$2:K$28,3,FALSE))</f>
        <v>Predominantly Urban</v>
      </c>
      <c r="F210" s="169" t="s">
        <v>1683</v>
      </c>
      <c r="G210" s="174">
        <v>10479</v>
      </c>
      <c r="H210" s="175">
        <v>6412</v>
      </c>
      <c r="I210" s="175">
        <v>1281</v>
      </c>
      <c r="J210" s="175">
        <v>85740</v>
      </c>
      <c r="K210" s="176">
        <v>103910</v>
      </c>
    </row>
    <row r="211" spans="1:14" x14ac:dyDescent="0.3">
      <c r="A211" t="s">
        <v>254</v>
      </c>
      <c r="B211" t="s">
        <v>252</v>
      </c>
      <c r="C211" t="s">
        <v>255</v>
      </c>
      <c r="D211" t="str">
        <f>VLOOKUP(C211,regions!A$2:C$419,3,FALSE)</f>
        <v>London borough</v>
      </c>
      <c r="E211" t="str">
        <f>IFERROR(VLOOKUP(C211,classifications!A$3:C$328,3,FALSE),VLOOKUP(C211,classifications!I$2:K$28,3,FALSE))</f>
        <v>Predominantly Urban</v>
      </c>
      <c r="F211" s="169" t="s">
        <v>1683</v>
      </c>
      <c r="G211" s="174" t="s">
        <v>1678</v>
      </c>
      <c r="H211" s="175">
        <v>7149</v>
      </c>
      <c r="I211" s="175" t="s">
        <v>1678</v>
      </c>
      <c r="J211" s="175" t="s">
        <v>1678</v>
      </c>
      <c r="K211" s="176">
        <v>96890</v>
      </c>
    </row>
    <row r="212" spans="1:14" x14ac:dyDescent="0.3">
      <c r="A212" t="s">
        <v>258</v>
      </c>
      <c r="B212" t="s">
        <v>256</v>
      </c>
      <c r="C212" t="s">
        <v>259</v>
      </c>
      <c r="D212" t="str">
        <f>VLOOKUP(C212,regions!A$2:C$419,3,FALSE)</f>
        <v>London borough</v>
      </c>
      <c r="E212" t="str">
        <f>IFERROR(VLOOKUP(C212,classifications!A$3:C$328,3,FALSE),VLOOKUP(C212,classifications!I$2:K$28,3,FALSE))</f>
        <v>Predominantly Urban</v>
      </c>
      <c r="F212" s="169" t="s">
        <v>1683</v>
      </c>
      <c r="G212" s="174">
        <v>26328</v>
      </c>
      <c r="H212" s="175">
        <v>15286</v>
      </c>
      <c r="I212" s="175">
        <v>12</v>
      </c>
      <c r="J212" s="175">
        <v>55250</v>
      </c>
      <c r="K212" s="176">
        <v>96870</v>
      </c>
    </row>
    <row r="213" spans="1:14" x14ac:dyDescent="0.3">
      <c r="A213" t="s">
        <v>262</v>
      </c>
      <c r="B213" t="s">
        <v>260</v>
      </c>
      <c r="C213" t="s">
        <v>263</v>
      </c>
      <c r="D213" t="str">
        <f>VLOOKUP(C213,regions!A$2:C$419,3,FALSE)</f>
        <v>London borough</v>
      </c>
      <c r="E213" t="str">
        <f>IFERROR(VLOOKUP(C213,classifications!A$3:C$328,3,FALSE),VLOOKUP(C213,classifications!I$2:K$28,3,FALSE))</f>
        <v>Predominantly Urban</v>
      </c>
      <c r="F213" s="169" t="s">
        <v>1683</v>
      </c>
      <c r="G213" s="174">
        <v>6922</v>
      </c>
      <c r="H213" s="175">
        <v>13199</v>
      </c>
      <c r="I213" s="175">
        <v>0</v>
      </c>
      <c r="J213" s="175">
        <v>64680</v>
      </c>
      <c r="K213" s="176">
        <v>84800</v>
      </c>
      <c r="N213" s="173"/>
    </row>
    <row r="214" spans="1:14" x14ac:dyDescent="0.3">
      <c r="A214" t="s">
        <v>266</v>
      </c>
      <c r="B214" t="s">
        <v>264</v>
      </c>
      <c r="C214" t="s">
        <v>267</v>
      </c>
      <c r="D214" t="str">
        <f>VLOOKUP(C214,regions!A$2:C$419,3,FALSE)</f>
        <v>London borough</v>
      </c>
      <c r="E214" t="str">
        <f>IFERROR(VLOOKUP(C214,classifications!A$3:C$328,3,FALSE),VLOOKUP(C214,classifications!I$2:K$28,3,FALSE))</f>
        <v>Predominantly Urban</v>
      </c>
      <c r="F214" s="169" t="s">
        <v>1683</v>
      </c>
      <c r="G214" s="174">
        <v>4841</v>
      </c>
      <c r="H214" s="175">
        <v>2443</v>
      </c>
      <c r="I214" s="175">
        <v>0</v>
      </c>
      <c r="J214" s="175">
        <v>57910</v>
      </c>
      <c r="K214" s="176">
        <v>65200</v>
      </c>
    </row>
    <row r="215" spans="1:14" x14ac:dyDescent="0.3">
      <c r="A215" t="s">
        <v>270</v>
      </c>
      <c r="B215" t="s">
        <v>268</v>
      </c>
      <c r="C215" t="s">
        <v>271</v>
      </c>
      <c r="D215" t="str">
        <f>VLOOKUP(C215,regions!A$2:C$419,3,FALSE)</f>
        <v>London borough</v>
      </c>
      <c r="E215" t="str">
        <f>IFERROR(VLOOKUP(C215,classifications!A$3:C$328,3,FALSE),VLOOKUP(C215,classifications!I$2:K$28,3,FALSE))</f>
        <v>Predominantly Urban</v>
      </c>
      <c r="F215" s="169" t="s">
        <v>1683</v>
      </c>
      <c r="G215" s="174">
        <v>25612</v>
      </c>
      <c r="H215" s="175">
        <v>22975</v>
      </c>
      <c r="I215" s="175">
        <v>324</v>
      </c>
      <c r="J215" s="175">
        <v>83300</v>
      </c>
      <c r="K215" s="176">
        <v>132210</v>
      </c>
    </row>
    <row r="216" spans="1:14" x14ac:dyDescent="0.3">
      <c r="A216" t="s">
        <v>274</v>
      </c>
      <c r="B216" t="s">
        <v>272</v>
      </c>
      <c r="C216" t="s">
        <v>275</v>
      </c>
      <c r="D216" t="str">
        <f>VLOOKUP(C216,regions!A$2:C$419,3,FALSE)</f>
        <v>London borough</v>
      </c>
      <c r="E216" t="str">
        <f>IFERROR(VLOOKUP(C216,classifications!A$3:C$328,3,FALSE),VLOOKUP(C216,classifications!I$2:K$28,3,FALSE))</f>
        <v>Predominantly Urban</v>
      </c>
      <c r="F216" s="169" t="s">
        <v>1683</v>
      </c>
      <c r="G216" s="174">
        <v>15526</v>
      </c>
      <c r="H216" s="175">
        <v>21118</v>
      </c>
      <c r="I216" s="175">
        <v>795</v>
      </c>
      <c r="J216" s="175">
        <v>80210</v>
      </c>
      <c r="K216" s="176">
        <v>117650</v>
      </c>
      <c r="N216" s="173"/>
    </row>
    <row r="217" spans="1:14" x14ac:dyDescent="0.3">
      <c r="A217" t="s">
        <v>278</v>
      </c>
      <c r="B217" t="s">
        <v>276</v>
      </c>
      <c r="C217" t="s">
        <v>279</v>
      </c>
      <c r="D217" t="str">
        <f>VLOOKUP(C217,regions!A$2:C$419,3,FALSE)</f>
        <v>London borough</v>
      </c>
      <c r="E217" t="str">
        <f>IFERROR(VLOOKUP(C217,classifications!A$3:C$328,3,FALSE),VLOOKUP(C217,classifications!I$2:K$28,3,FALSE))</f>
        <v>Predominantly Urban</v>
      </c>
      <c r="F217" s="169" t="s">
        <v>1683</v>
      </c>
      <c r="G217" s="174">
        <v>4</v>
      </c>
      <c r="H217" s="175">
        <v>11515</v>
      </c>
      <c r="I217" s="175">
        <v>39</v>
      </c>
      <c r="J217" s="175">
        <v>69360</v>
      </c>
      <c r="K217" s="176">
        <v>80920</v>
      </c>
    </row>
    <row r="218" spans="1:14" x14ac:dyDescent="0.3">
      <c r="A218" t="s">
        <v>282</v>
      </c>
      <c r="B218" t="s">
        <v>280</v>
      </c>
      <c r="C218" t="s">
        <v>283</v>
      </c>
      <c r="D218" t="str">
        <f>VLOOKUP(C218,regions!A$2:C$419,3,FALSE)</f>
        <v>London borough</v>
      </c>
      <c r="E218" t="str">
        <f>IFERROR(VLOOKUP(C218,classifications!A$3:C$328,3,FALSE),VLOOKUP(C218,classifications!I$2:K$28,3,FALSE))</f>
        <v>Predominantly Urban</v>
      </c>
      <c r="F218" s="169" t="s">
        <v>1683</v>
      </c>
      <c r="G218" s="174">
        <v>17547</v>
      </c>
      <c r="H218" s="175">
        <v>13065</v>
      </c>
      <c r="I218" s="175">
        <v>293</v>
      </c>
      <c r="J218" s="175">
        <v>72310</v>
      </c>
      <c r="K218" s="176">
        <v>103210</v>
      </c>
    </row>
    <row r="219" spans="1:14" x14ac:dyDescent="0.3">
      <c r="A219" t="s">
        <v>286</v>
      </c>
      <c r="B219" t="s">
        <v>284</v>
      </c>
      <c r="C219" t="s">
        <v>287</v>
      </c>
      <c r="D219" t="str">
        <f>VLOOKUP(C219,regions!A$2:C$419,3,FALSE)</f>
        <v>London borough</v>
      </c>
      <c r="E219" t="str">
        <f>IFERROR(VLOOKUP(C219,classifications!A$3:C$328,3,FALSE),VLOOKUP(C219,classifications!I$2:K$28,3,FALSE))</f>
        <v>Predominantly Urban</v>
      </c>
      <c r="F219" s="169" t="s">
        <v>1683</v>
      </c>
      <c r="G219" s="174">
        <v>5111</v>
      </c>
      <c r="H219" s="175">
        <v>4457</v>
      </c>
      <c r="I219" s="175">
        <v>53</v>
      </c>
      <c r="J219" s="175">
        <v>91730</v>
      </c>
      <c r="K219" s="176">
        <v>101350</v>
      </c>
    </row>
    <row r="220" spans="1:14" x14ac:dyDescent="0.3">
      <c r="A220" t="s">
        <v>290</v>
      </c>
      <c r="B220" t="s">
        <v>288</v>
      </c>
      <c r="C220" t="s">
        <v>291</v>
      </c>
      <c r="D220" t="str">
        <f>VLOOKUP(C220,regions!A$2:C$419,3,FALSE)</f>
        <v>London borough</v>
      </c>
      <c r="E220" t="str">
        <f>IFERROR(VLOOKUP(C220,classifications!A$3:C$328,3,FALSE),VLOOKUP(C220,classifications!I$2:K$28,3,FALSE))</f>
        <v>Predominantly Urban</v>
      </c>
      <c r="F220" s="169" t="s">
        <v>1683</v>
      </c>
      <c r="G220" s="174">
        <v>0</v>
      </c>
      <c r="H220" s="175">
        <v>9937</v>
      </c>
      <c r="I220" s="175">
        <v>112</v>
      </c>
      <c r="J220" s="175">
        <v>72430</v>
      </c>
      <c r="K220" s="176">
        <v>82480</v>
      </c>
    </row>
    <row r="221" spans="1:14" x14ac:dyDescent="0.3">
      <c r="A221" t="s">
        <v>294</v>
      </c>
      <c r="B221" t="s">
        <v>292</v>
      </c>
      <c r="C221" t="s">
        <v>295</v>
      </c>
      <c r="D221" t="str">
        <f>VLOOKUP(C221,regions!A$2:C$419,3,FALSE)</f>
        <v>London borough</v>
      </c>
      <c r="E221" t="str">
        <f>IFERROR(VLOOKUP(C221,classifications!A$3:C$328,3,FALSE),VLOOKUP(C221,classifications!I$2:K$28,3,FALSE))</f>
        <v>Predominantly Urban</v>
      </c>
      <c r="F221" s="169" t="s">
        <v>1683</v>
      </c>
      <c r="G221" s="174">
        <v>39845</v>
      </c>
      <c r="H221" s="175">
        <v>15221</v>
      </c>
      <c r="I221" s="175">
        <v>0</v>
      </c>
      <c r="J221" s="175">
        <v>68200</v>
      </c>
      <c r="K221" s="176">
        <v>123270</v>
      </c>
    </row>
    <row r="222" spans="1:14" x14ac:dyDescent="0.3">
      <c r="A222" t="s">
        <v>298</v>
      </c>
      <c r="B222" t="s">
        <v>296</v>
      </c>
      <c r="C222" t="s">
        <v>299</v>
      </c>
      <c r="D222" t="str">
        <f>VLOOKUP(C222,regions!A$2:C$419,3,FALSE)</f>
        <v>London borough</v>
      </c>
      <c r="E222" t="str">
        <f>IFERROR(VLOOKUP(C222,classifications!A$3:C$328,3,FALSE),VLOOKUP(C222,classifications!I$2:K$28,3,FALSE))</f>
        <v>Predominantly Urban</v>
      </c>
      <c r="F222" s="169" t="s">
        <v>1683</v>
      </c>
      <c r="G222" s="174">
        <v>6409</v>
      </c>
      <c r="H222" s="175">
        <v>4529</v>
      </c>
      <c r="I222" s="175">
        <v>30</v>
      </c>
      <c r="J222" s="175">
        <v>68730</v>
      </c>
      <c r="K222" s="176">
        <v>79700</v>
      </c>
    </row>
    <row r="223" spans="1:14" x14ac:dyDescent="0.3">
      <c r="A223" t="s">
        <v>302</v>
      </c>
      <c r="B223" t="s">
        <v>300</v>
      </c>
      <c r="C223" t="s">
        <v>303</v>
      </c>
      <c r="D223" t="str">
        <f>VLOOKUP(C223,regions!A$2:C$419,3,FALSE)</f>
        <v>London borough</v>
      </c>
      <c r="E223" t="str">
        <f>IFERROR(VLOOKUP(C223,classifications!A$3:C$328,3,FALSE),VLOOKUP(C223,classifications!I$2:K$28,3,FALSE))</f>
        <v>Predominantly Urban</v>
      </c>
      <c r="F223" s="169" t="s">
        <v>1683</v>
      </c>
      <c r="G223" s="174">
        <v>12502</v>
      </c>
      <c r="H223" s="175">
        <v>28627</v>
      </c>
      <c r="I223" s="175">
        <v>164</v>
      </c>
      <c r="J223" s="175">
        <v>64090</v>
      </c>
      <c r="K223" s="176">
        <v>105380</v>
      </c>
    </row>
    <row r="224" spans="1:14" x14ac:dyDescent="0.3">
      <c r="A224" t="s">
        <v>306</v>
      </c>
      <c r="B224" t="s">
        <v>304</v>
      </c>
      <c r="C224" t="s">
        <v>307</v>
      </c>
      <c r="D224" t="str">
        <f>VLOOKUP(C224,regions!A$2:C$419,3,FALSE)</f>
        <v>London borough</v>
      </c>
      <c r="E224" t="str">
        <f>IFERROR(VLOOKUP(C224,classifications!A$3:C$328,3,FALSE),VLOOKUP(C224,classifications!I$2:K$28,3,FALSE))</f>
        <v>Predominantly Urban</v>
      </c>
      <c r="F224" s="169" t="s">
        <v>1683</v>
      </c>
      <c r="G224" s="174">
        <v>10365</v>
      </c>
      <c r="H224" s="175">
        <v>11016</v>
      </c>
      <c r="I224" s="175">
        <v>41</v>
      </c>
      <c r="J224" s="175">
        <v>76860</v>
      </c>
      <c r="K224" s="176">
        <v>98280</v>
      </c>
    </row>
    <row r="225" spans="1:11" x14ac:dyDescent="0.3">
      <c r="A225" t="s">
        <v>310</v>
      </c>
      <c r="B225" t="s">
        <v>308</v>
      </c>
      <c r="C225" t="s">
        <v>311</v>
      </c>
      <c r="D225" t="str">
        <f>VLOOKUP(C225,regions!A$2:C$419,3,FALSE)</f>
        <v>London borough</v>
      </c>
      <c r="E225" t="str">
        <f>IFERROR(VLOOKUP(C225,classifications!A$3:C$328,3,FALSE),VLOOKUP(C225,classifications!I$2:K$28,3,FALSE))</f>
        <v>Predominantly Urban</v>
      </c>
      <c r="F225" s="169" t="s">
        <v>1683</v>
      </c>
      <c r="G225" s="174">
        <v>17328</v>
      </c>
      <c r="H225" s="175">
        <v>9870</v>
      </c>
      <c r="I225" s="175">
        <v>601</v>
      </c>
      <c r="J225" s="175">
        <v>106820</v>
      </c>
      <c r="K225" s="176">
        <v>134620</v>
      </c>
    </row>
    <row r="226" spans="1:11" x14ac:dyDescent="0.3">
      <c r="A226" t="s">
        <v>314</v>
      </c>
      <c r="B226" t="s">
        <v>312</v>
      </c>
      <c r="C226" t="s">
        <v>315</v>
      </c>
      <c r="D226" t="str">
        <f>VLOOKUP(C226,regions!A$2:C$419,3,FALSE)</f>
        <v>London borough</v>
      </c>
      <c r="E226" t="str">
        <f>IFERROR(VLOOKUP(C226,classifications!A$3:C$328,3,FALSE),VLOOKUP(C226,classifications!I$2:K$28,3,FALSE))</f>
        <v>Predominantly Urban</v>
      </c>
      <c r="F226" s="169" t="s">
        <v>1683</v>
      </c>
      <c r="G226" s="174">
        <v>12187</v>
      </c>
      <c r="H226" s="175">
        <v>15338</v>
      </c>
      <c r="I226" s="175">
        <v>444</v>
      </c>
      <c r="J226" s="175">
        <v>90350</v>
      </c>
      <c r="K226" s="176">
        <v>118320</v>
      </c>
    </row>
    <row r="227" spans="1:11" x14ac:dyDescent="0.3">
      <c r="A227" t="s">
        <v>1279</v>
      </c>
      <c r="B227" t="s">
        <v>1277</v>
      </c>
      <c r="C227" t="s">
        <v>1280</v>
      </c>
      <c r="D227" t="str">
        <f>VLOOKUP(C227,regions!A$2:C$419,3,FALSE)</f>
        <v>Shire district</v>
      </c>
      <c r="E227" t="str">
        <f>IFERROR(VLOOKUP(C227,classifications!A$3:C$328,3,FALSE),VLOOKUP(C227,classifications!I$2:K$28,3,FALSE))</f>
        <v>Predominantly Urban</v>
      </c>
      <c r="F227" s="169" t="s">
        <v>1684</v>
      </c>
      <c r="G227" s="174">
        <v>2658</v>
      </c>
      <c r="H227" s="175">
        <v>865</v>
      </c>
      <c r="I227" s="175">
        <v>0</v>
      </c>
      <c r="J227" s="175">
        <v>24130</v>
      </c>
      <c r="K227" s="176">
        <v>27650</v>
      </c>
    </row>
    <row r="228" spans="1:11" x14ac:dyDescent="0.3">
      <c r="A228" t="s">
        <v>1283</v>
      </c>
      <c r="B228" t="s">
        <v>1281</v>
      </c>
      <c r="C228" t="s">
        <v>1284</v>
      </c>
      <c r="D228" t="str">
        <f>VLOOKUP(C228,regions!A$2:C$419,3,FALSE)</f>
        <v>Shire district</v>
      </c>
      <c r="E228" t="str">
        <f>IFERROR(VLOOKUP(C228,classifications!A$3:C$328,3,FALSE),VLOOKUP(C228,classifications!I$2:K$28,3,FALSE))</f>
        <v>Predominantly Urban</v>
      </c>
      <c r="F228" s="169" t="s">
        <v>1684</v>
      </c>
      <c r="G228" s="174">
        <v>3402</v>
      </c>
      <c r="H228" s="175">
        <v>2779</v>
      </c>
      <c r="I228" s="175">
        <v>0</v>
      </c>
      <c r="J228" s="175">
        <v>64010</v>
      </c>
      <c r="K228" s="176">
        <v>70190</v>
      </c>
    </row>
    <row r="229" spans="1:11" x14ac:dyDescent="0.3">
      <c r="A229" t="s">
        <v>824</v>
      </c>
      <c r="B229" t="s">
        <v>822</v>
      </c>
      <c r="C229" t="s">
        <v>825</v>
      </c>
      <c r="D229" t="str">
        <f>VLOOKUP(C229,regions!A$2:C$419,3,FALSE)</f>
        <v>Shire district</v>
      </c>
      <c r="E229" t="str">
        <f>IFERROR(VLOOKUP(C229,classifications!A$3:C$328,3,FALSE),VLOOKUP(C229,classifications!I$2:K$28,3,FALSE))</f>
        <v>Urban with Significant Rural</v>
      </c>
      <c r="F229" s="169" t="s">
        <v>1684</v>
      </c>
      <c r="G229" s="174">
        <v>4990</v>
      </c>
      <c r="H229" s="175">
        <v>2032</v>
      </c>
      <c r="I229" s="175">
        <v>0</v>
      </c>
      <c r="J229" s="175">
        <v>42730</v>
      </c>
      <c r="K229" s="176">
        <v>49750</v>
      </c>
    </row>
    <row r="230" spans="1:11" x14ac:dyDescent="0.3">
      <c r="A230" t="s">
        <v>478</v>
      </c>
      <c r="B230" t="s">
        <v>476</v>
      </c>
      <c r="C230" t="s">
        <v>479</v>
      </c>
      <c r="D230" t="str">
        <f>VLOOKUP(C230,regions!A$2:C$419,3,FALSE)</f>
        <v>Shire district</v>
      </c>
      <c r="E230" t="str">
        <f>IFERROR(VLOOKUP(C230,classifications!A$3:C$328,3,FALSE),VLOOKUP(C230,classifications!I$2:K$28,3,FALSE))</f>
        <v>Predominantly Rural</v>
      </c>
      <c r="F230" s="169" t="s">
        <v>1684</v>
      </c>
      <c r="G230" s="174">
        <v>0</v>
      </c>
      <c r="H230" s="175">
        <v>9598</v>
      </c>
      <c r="I230" s="175">
        <v>438</v>
      </c>
      <c r="J230" s="175">
        <v>61850</v>
      </c>
      <c r="K230" s="176">
        <v>71880</v>
      </c>
    </row>
    <row r="231" spans="1:11" x14ac:dyDescent="0.3">
      <c r="A231" t="s">
        <v>736</v>
      </c>
      <c r="B231" t="s">
        <v>734</v>
      </c>
      <c r="C231" t="s">
        <v>737</v>
      </c>
      <c r="D231" t="str">
        <f>VLOOKUP(C231,regions!A$2:C$419,3,FALSE)</f>
        <v>Shire district</v>
      </c>
      <c r="E231" t="str">
        <f>IFERROR(VLOOKUP(C231,classifications!A$3:C$328,3,FALSE),VLOOKUP(C231,classifications!I$2:K$28,3,FALSE))</f>
        <v>Urban with Significant Rural</v>
      </c>
      <c r="F231" s="169" t="s">
        <v>1684</v>
      </c>
      <c r="G231" s="174">
        <v>0</v>
      </c>
      <c r="H231" s="175">
        <v>12638</v>
      </c>
      <c r="I231" s="175">
        <v>125</v>
      </c>
      <c r="J231" s="175">
        <v>58170</v>
      </c>
      <c r="K231" s="176">
        <v>70940</v>
      </c>
    </row>
    <row r="232" spans="1:11" x14ac:dyDescent="0.3">
      <c r="A232" t="s">
        <v>32</v>
      </c>
      <c r="B232" t="s">
        <v>30</v>
      </c>
      <c r="C232" t="s">
        <v>1685</v>
      </c>
      <c r="D232" t="str">
        <f>VLOOKUP(C232,regions!A$2:C$419,3,FALSE)</f>
        <v>Unitary authority</v>
      </c>
      <c r="E232" t="str">
        <f>IFERROR(VLOOKUP(C232,classifications!A$3:C$328,3,FALSE),VLOOKUP(C232,classifications!I$2:K$28,3,FALSE))</f>
        <v>Predominantly Urban</v>
      </c>
      <c r="F232" s="169" t="s">
        <v>1684</v>
      </c>
      <c r="G232" s="174">
        <v>78</v>
      </c>
      <c r="H232" s="175">
        <v>7778</v>
      </c>
      <c r="I232" s="175">
        <v>270</v>
      </c>
      <c r="J232" s="175">
        <v>38810</v>
      </c>
      <c r="K232" s="176">
        <v>46940</v>
      </c>
    </row>
    <row r="233" spans="1:11" x14ac:dyDescent="0.3">
      <c r="A233" t="s">
        <v>35</v>
      </c>
      <c r="B233" t="s">
        <v>33</v>
      </c>
      <c r="C233" t="s">
        <v>1686</v>
      </c>
      <c r="D233" t="str">
        <f>VLOOKUP(C233,regions!A$2:C$419,3,FALSE)</f>
        <v>Unitary authority</v>
      </c>
      <c r="E233" t="str">
        <f>IFERROR(VLOOKUP(C233,classifications!A$3:C$328,3,FALSE),VLOOKUP(C233,classifications!I$2:K$28,3,FALSE))</f>
        <v>Predominantly Urban</v>
      </c>
      <c r="F233" s="169" t="s">
        <v>1684</v>
      </c>
      <c r="G233" s="174">
        <v>12295</v>
      </c>
      <c r="H233" s="175">
        <v>6709</v>
      </c>
      <c r="I233" s="175">
        <v>53</v>
      </c>
      <c r="J233" s="175">
        <v>105360</v>
      </c>
      <c r="K233" s="176">
        <v>124420</v>
      </c>
    </row>
    <row r="234" spans="1:11" x14ac:dyDescent="0.3">
      <c r="A234" t="s">
        <v>828</v>
      </c>
      <c r="B234" t="s">
        <v>826</v>
      </c>
      <c r="C234" t="s">
        <v>829</v>
      </c>
      <c r="D234" t="str">
        <f>VLOOKUP(C234,regions!A$2:C$419,3,FALSE)</f>
        <v>Shire district</v>
      </c>
      <c r="E234" t="str">
        <f>IFERROR(VLOOKUP(C234,classifications!A$3:C$328,3,FALSE),VLOOKUP(C234,classifications!I$2:K$28,3,FALSE))</f>
        <v>Predominantly Urban</v>
      </c>
      <c r="F234" s="169" t="s">
        <v>1684</v>
      </c>
      <c r="G234" s="174">
        <v>5197</v>
      </c>
      <c r="H234" s="175">
        <v>2237</v>
      </c>
      <c r="I234" s="175">
        <v>30</v>
      </c>
      <c r="J234" s="175">
        <v>56400</v>
      </c>
      <c r="K234" s="176">
        <v>63860</v>
      </c>
    </row>
    <row r="235" spans="1:11" x14ac:dyDescent="0.3">
      <c r="A235" t="s">
        <v>1103</v>
      </c>
      <c r="B235" t="s">
        <v>1101</v>
      </c>
      <c r="C235" t="s">
        <v>1104</v>
      </c>
      <c r="D235" t="str">
        <f>VLOOKUP(C235,regions!A$2:C$419,3,FALSE)</f>
        <v>Shire district</v>
      </c>
      <c r="E235" t="str">
        <f>IFERROR(VLOOKUP(C235,classifications!A$3:C$328,3,FALSE),VLOOKUP(C235,classifications!I$2:K$28,3,FALSE))</f>
        <v>Urban with Significant Rural</v>
      </c>
      <c r="F235" s="169" t="s">
        <v>1684</v>
      </c>
      <c r="G235" s="174">
        <v>136</v>
      </c>
      <c r="H235" s="175">
        <v>7044</v>
      </c>
      <c r="I235" s="175">
        <v>325</v>
      </c>
      <c r="J235" s="175">
        <v>51510</v>
      </c>
      <c r="K235" s="176">
        <v>59020</v>
      </c>
    </row>
    <row r="236" spans="1:11" x14ac:dyDescent="0.3">
      <c r="A236" t="s">
        <v>1287</v>
      </c>
      <c r="B236" t="s">
        <v>1285</v>
      </c>
      <c r="C236" t="s">
        <v>1288</v>
      </c>
      <c r="D236" t="str">
        <f>VLOOKUP(C236,regions!A$2:C$419,3,FALSE)</f>
        <v>Shire district</v>
      </c>
      <c r="E236" t="str">
        <f>IFERROR(VLOOKUP(C236,classifications!A$3:C$328,3,FALSE),VLOOKUP(C236,classifications!I$2:K$28,3,FALSE))</f>
        <v>Predominantly Rural</v>
      </c>
      <c r="F236" s="169" t="s">
        <v>1684</v>
      </c>
      <c r="G236" s="174">
        <v>96</v>
      </c>
      <c r="H236" s="175">
        <v>7514</v>
      </c>
      <c r="I236" s="175">
        <v>343</v>
      </c>
      <c r="J236" s="175">
        <v>45860</v>
      </c>
      <c r="K236" s="176">
        <v>53810</v>
      </c>
    </row>
    <row r="237" spans="1:11" x14ac:dyDescent="0.3">
      <c r="A237" t="s">
        <v>482</v>
      </c>
      <c r="B237" t="s">
        <v>480</v>
      </c>
      <c r="C237" t="s">
        <v>483</v>
      </c>
      <c r="D237" t="str">
        <f>VLOOKUP(C237,regions!A$2:C$419,3,FALSE)</f>
        <v>Shire district</v>
      </c>
      <c r="E237" t="str">
        <f>IFERROR(VLOOKUP(C237,classifications!A$3:C$328,3,FALSE),VLOOKUP(C237,classifications!I$2:K$28,3,FALSE))</f>
        <v>Urban with Significant Rural</v>
      </c>
      <c r="F237" s="169" t="s">
        <v>1684</v>
      </c>
      <c r="G237" s="174">
        <v>0</v>
      </c>
      <c r="H237" s="175">
        <v>4812</v>
      </c>
      <c r="I237" s="175">
        <v>56</v>
      </c>
      <c r="J237" s="175">
        <v>33420</v>
      </c>
      <c r="K237" s="176">
        <v>38290</v>
      </c>
    </row>
    <row r="238" spans="1:11" x14ac:dyDescent="0.3">
      <c r="A238" t="s">
        <v>1291</v>
      </c>
      <c r="B238" t="s">
        <v>1289</v>
      </c>
      <c r="C238" t="s">
        <v>1292</v>
      </c>
      <c r="D238" t="str">
        <f>VLOOKUP(C238,regions!A$2:C$419,3,FALSE)</f>
        <v>Shire district</v>
      </c>
      <c r="E238" t="str">
        <f>IFERROR(VLOOKUP(C238,classifications!A$3:C$328,3,FALSE),VLOOKUP(C238,classifications!I$2:K$28,3,FALSE))</f>
        <v>Predominantly Urban</v>
      </c>
      <c r="F238" s="169" t="s">
        <v>1684</v>
      </c>
      <c r="G238" s="174">
        <v>8267</v>
      </c>
      <c r="H238" s="175">
        <v>2173</v>
      </c>
      <c r="I238" s="175">
        <v>19</v>
      </c>
      <c r="J238" s="175">
        <v>33010</v>
      </c>
      <c r="K238" s="176">
        <v>43460</v>
      </c>
    </row>
    <row r="239" spans="1:11" x14ac:dyDescent="0.3">
      <c r="A239" t="s">
        <v>832</v>
      </c>
      <c r="B239" t="s">
        <v>830</v>
      </c>
      <c r="C239" t="s">
        <v>833</v>
      </c>
      <c r="D239" t="str">
        <f>VLOOKUP(C239,regions!A$2:C$419,3,FALSE)</f>
        <v>Shire district</v>
      </c>
      <c r="E239" t="str">
        <f>IFERROR(VLOOKUP(C239,classifications!A$3:C$328,3,FALSE),VLOOKUP(C239,classifications!I$2:K$28,3,FALSE))</f>
        <v>Predominantly Urban</v>
      </c>
      <c r="F239" s="169" t="s">
        <v>1684</v>
      </c>
      <c r="G239" s="174">
        <v>4337</v>
      </c>
      <c r="H239" s="175">
        <v>1619</v>
      </c>
      <c r="I239" s="175">
        <v>130</v>
      </c>
      <c r="J239" s="175">
        <v>35130</v>
      </c>
      <c r="K239" s="176">
        <v>41220</v>
      </c>
    </row>
    <row r="240" spans="1:11" x14ac:dyDescent="0.3">
      <c r="A240" t="s">
        <v>836</v>
      </c>
      <c r="B240" t="s">
        <v>834</v>
      </c>
      <c r="C240" t="s">
        <v>837</v>
      </c>
      <c r="D240" t="str">
        <f>VLOOKUP(C240,regions!A$2:C$419,3,FALSE)</f>
        <v>Shire district</v>
      </c>
      <c r="E240" t="str">
        <f>IFERROR(VLOOKUP(C240,classifications!A$3:C$328,3,FALSE),VLOOKUP(C240,classifications!I$2:K$28,3,FALSE))</f>
        <v>Urban with Significant Rural</v>
      </c>
      <c r="F240" s="169" t="s">
        <v>1684</v>
      </c>
      <c r="G240" s="174">
        <v>4579</v>
      </c>
      <c r="H240" s="175">
        <v>2239</v>
      </c>
      <c r="I240" s="175">
        <v>231</v>
      </c>
      <c r="J240" s="175">
        <v>44400</v>
      </c>
      <c r="K240" s="176">
        <v>51450</v>
      </c>
    </row>
    <row r="241" spans="1:11" x14ac:dyDescent="0.3">
      <c r="A241" t="s">
        <v>740</v>
      </c>
      <c r="B241" t="s">
        <v>738</v>
      </c>
      <c r="C241" t="s">
        <v>741</v>
      </c>
      <c r="D241" t="str">
        <f>VLOOKUP(C241,regions!A$2:C$419,3,FALSE)</f>
        <v>Shire district</v>
      </c>
      <c r="E241" t="str">
        <f>IFERROR(VLOOKUP(C241,classifications!A$3:C$328,3,FALSE),VLOOKUP(C241,classifications!I$2:K$28,3,FALSE))</f>
        <v>Predominantly Rural</v>
      </c>
      <c r="F241" s="169" t="s">
        <v>1684</v>
      </c>
      <c r="G241" s="174">
        <v>0</v>
      </c>
      <c r="H241" s="175">
        <v>5609</v>
      </c>
      <c r="I241" s="175">
        <v>527</v>
      </c>
      <c r="J241" s="175">
        <v>42960</v>
      </c>
      <c r="K241" s="176">
        <v>49100</v>
      </c>
    </row>
    <row r="242" spans="1:11" x14ac:dyDescent="0.3">
      <c r="A242" t="s">
        <v>638</v>
      </c>
      <c r="B242" t="s">
        <v>636</v>
      </c>
      <c r="C242" t="s">
        <v>639</v>
      </c>
      <c r="D242" t="str">
        <f>VLOOKUP(C242,regions!A$2:C$419,3,FALSE)</f>
        <v>Shire district</v>
      </c>
      <c r="E242" t="str">
        <f>IFERROR(VLOOKUP(C242,classifications!A$3:C$328,3,FALSE),VLOOKUP(C242,classifications!I$2:K$28,3,FALSE))</f>
        <v>Predominantly Urban</v>
      </c>
      <c r="F242" s="169" t="s">
        <v>1684</v>
      </c>
      <c r="G242" s="174">
        <v>3733</v>
      </c>
      <c r="H242" s="175">
        <v>2323</v>
      </c>
      <c r="I242" s="175">
        <v>21</v>
      </c>
      <c r="J242" s="175">
        <v>41390</v>
      </c>
      <c r="K242" s="176">
        <v>47470</v>
      </c>
    </row>
    <row r="243" spans="1:11" x14ac:dyDescent="0.3">
      <c r="A243" t="s">
        <v>744</v>
      </c>
      <c r="B243" t="s">
        <v>742</v>
      </c>
      <c r="C243" t="s">
        <v>745</v>
      </c>
      <c r="D243" t="str">
        <f>VLOOKUP(C243,regions!A$2:C$419,3,FALSE)</f>
        <v>Shire district</v>
      </c>
      <c r="E243" t="str">
        <f>IFERROR(VLOOKUP(C243,classifications!A$3:C$328,3,FALSE),VLOOKUP(C243,classifications!I$2:K$28,3,FALSE))</f>
        <v>Predominantly Urban</v>
      </c>
      <c r="F243" s="169" t="s">
        <v>1684</v>
      </c>
      <c r="G243" s="174">
        <v>0</v>
      </c>
      <c r="H243" s="175">
        <v>6419</v>
      </c>
      <c r="I243" s="175">
        <v>6</v>
      </c>
      <c r="J243" s="175">
        <v>46980</v>
      </c>
      <c r="K243" s="176">
        <v>53400</v>
      </c>
    </row>
    <row r="244" spans="1:11" x14ac:dyDescent="0.3">
      <c r="A244" t="s">
        <v>1211</v>
      </c>
      <c r="B244" t="s">
        <v>1209</v>
      </c>
      <c r="C244" t="s">
        <v>1212</v>
      </c>
      <c r="D244" t="str">
        <f>VLOOKUP(C244,regions!A$2:C$419,3,FALSE)</f>
        <v>Shire district</v>
      </c>
      <c r="E244" t="str">
        <f>IFERROR(VLOOKUP(C244,classifications!A$3:C$328,3,FALSE),VLOOKUP(C244,classifications!I$2:K$28,3,FALSE))</f>
        <v>Predominantly Urban</v>
      </c>
      <c r="F244" s="169" t="s">
        <v>1684</v>
      </c>
      <c r="G244" s="174">
        <v>7</v>
      </c>
      <c r="H244" s="175">
        <v>5747</v>
      </c>
      <c r="I244" s="175">
        <v>22</v>
      </c>
      <c r="J244" s="175">
        <v>49960</v>
      </c>
      <c r="K244" s="176">
        <v>55730</v>
      </c>
    </row>
    <row r="245" spans="1:11" x14ac:dyDescent="0.3">
      <c r="A245" t="s">
        <v>1215</v>
      </c>
      <c r="B245" t="s">
        <v>1213</v>
      </c>
      <c r="C245" t="s">
        <v>1216</v>
      </c>
      <c r="D245" t="str">
        <f>VLOOKUP(C245,regions!A$2:C$419,3,FALSE)</f>
        <v>Shire district</v>
      </c>
      <c r="E245" t="str">
        <f>IFERROR(VLOOKUP(C245,classifications!A$3:C$328,3,FALSE),VLOOKUP(C245,classifications!I$2:K$28,3,FALSE))</f>
        <v>Predominantly Urban</v>
      </c>
      <c r="F245" s="169" t="s">
        <v>1684</v>
      </c>
      <c r="G245" s="174">
        <v>0</v>
      </c>
      <c r="H245" s="175">
        <v>2419</v>
      </c>
      <c r="I245" s="175">
        <v>0</v>
      </c>
      <c r="J245" s="175">
        <v>28120</v>
      </c>
      <c r="K245" s="176">
        <v>30540</v>
      </c>
    </row>
    <row r="246" spans="1:11" x14ac:dyDescent="0.3">
      <c r="A246" t="s">
        <v>748</v>
      </c>
      <c r="B246" t="s">
        <v>746</v>
      </c>
      <c r="C246" t="s">
        <v>749</v>
      </c>
      <c r="D246" t="str">
        <f>VLOOKUP(C246,regions!A$2:C$419,3,FALSE)</f>
        <v>Shire district</v>
      </c>
      <c r="E246" t="str">
        <f>IFERROR(VLOOKUP(C246,classifications!A$3:C$328,3,FALSE),VLOOKUP(C246,classifications!I$2:K$28,3,FALSE))</f>
        <v>Predominantly Urban</v>
      </c>
      <c r="F246" s="169" t="s">
        <v>1684</v>
      </c>
      <c r="G246" s="174">
        <v>2370</v>
      </c>
      <c r="H246" s="175">
        <v>1494</v>
      </c>
      <c r="I246" s="175">
        <v>13</v>
      </c>
      <c r="J246" s="175">
        <v>44060</v>
      </c>
      <c r="K246" s="176">
        <v>47940</v>
      </c>
    </row>
    <row r="247" spans="1:11" x14ac:dyDescent="0.3">
      <c r="A247" t="s">
        <v>752</v>
      </c>
      <c r="B247" t="s">
        <v>750</v>
      </c>
      <c r="C247" t="s">
        <v>753</v>
      </c>
      <c r="D247" t="str">
        <f>VLOOKUP(C247,regions!A$2:C$419,3,FALSE)</f>
        <v>Shire district</v>
      </c>
      <c r="E247" t="str">
        <f>IFERROR(VLOOKUP(C247,classifications!A$3:C$328,3,FALSE),VLOOKUP(C247,classifications!I$2:K$28,3,FALSE))</f>
        <v>Predominantly Urban</v>
      </c>
      <c r="F247" s="169" t="s">
        <v>1684</v>
      </c>
      <c r="G247" s="174">
        <v>3191</v>
      </c>
      <c r="H247" s="175">
        <v>2725</v>
      </c>
      <c r="I247" s="175">
        <v>1024</v>
      </c>
      <c r="J247" s="175">
        <v>29740</v>
      </c>
      <c r="K247" s="176">
        <v>36680</v>
      </c>
    </row>
    <row r="248" spans="1:11" x14ac:dyDescent="0.3">
      <c r="A248" t="s">
        <v>840</v>
      </c>
      <c r="B248" t="s">
        <v>838</v>
      </c>
      <c r="C248" t="s">
        <v>841</v>
      </c>
      <c r="D248" t="str">
        <f>VLOOKUP(C248,regions!A$2:C$419,3,FALSE)</f>
        <v>Shire district</v>
      </c>
      <c r="E248" t="str">
        <f>IFERROR(VLOOKUP(C248,classifications!A$3:C$328,3,FALSE),VLOOKUP(C248,classifications!I$2:K$28,3,FALSE))</f>
        <v>Predominantly Urban</v>
      </c>
      <c r="F248" s="169" t="s">
        <v>1684</v>
      </c>
      <c r="G248" s="174">
        <v>5876</v>
      </c>
      <c r="H248" s="175">
        <v>1346</v>
      </c>
      <c r="I248" s="175">
        <v>25</v>
      </c>
      <c r="J248" s="175">
        <v>34450</v>
      </c>
      <c r="K248" s="176">
        <v>41700</v>
      </c>
    </row>
    <row r="249" spans="1:11" x14ac:dyDescent="0.3">
      <c r="A249" t="s">
        <v>1219</v>
      </c>
      <c r="B249" t="s">
        <v>1217</v>
      </c>
      <c r="C249" t="s">
        <v>1220</v>
      </c>
      <c r="D249" t="str">
        <f>VLOOKUP(C249,regions!A$2:C$419,3,FALSE)</f>
        <v>Shire district</v>
      </c>
      <c r="E249" t="str">
        <f>IFERROR(VLOOKUP(C249,classifications!A$3:C$328,3,FALSE),VLOOKUP(C249,classifications!I$2:K$28,3,FALSE))</f>
        <v>Predominantly Urban</v>
      </c>
      <c r="F249" s="169" t="s">
        <v>1684</v>
      </c>
      <c r="G249" s="174">
        <v>5312</v>
      </c>
      <c r="H249" s="175">
        <v>2557</v>
      </c>
      <c r="I249" s="175">
        <v>580</v>
      </c>
      <c r="J249" s="175">
        <v>47630</v>
      </c>
      <c r="K249" s="176">
        <v>56080</v>
      </c>
    </row>
    <row r="250" spans="1:11" x14ac:dyDescent="0.3">
      <c r="A250" t="s">
        <v>756</v>
      </c>
      <c r="B250" t="s">
        <v>754</v>
      </c>
      <c r="C250" t="s">
        <v>757</v>
      </c>
      <c r="D250" t="str">
        <f>VLOOKUP(C250,regions!A$2:C$419,3,FALSE)</f>
        <v>Shire district</v>
      </c>
      <c r="E250" t="str">
        <f>IFERROR(VLOOKUP(C250,classifications!A$3:C$328,3,FALSE),VLOOKUP(C250,classifications!I$2:K$28,3,FALSE))</f>
        <v>Urban with Significant Rural</v>
      </c>
      <c r="F250" s="169" t="s">
        <v>1684</v>
      </c>
      <c r="G250" s="174">
        <v>1</v>
      </c>
      <c r="H250" s="175">
        <v>2665</v>
      </c>
      <c r="I250" s="175">
        <v>766</v>
      </c>
      <c r="J250" s="175">
        <v>33070</v>
      </c>
      <c r="K250" s="176">
        <v>36500</v>
      </c>
    </row>
    <row r="251" spans="1:11" x14ac:dyDescent="0.3">
      <c r="A251" t="s">
        <v>642</v>
      </c>
      <c r="B251" t="s">
        <v>640</v>
      </c>
      <c r="C251" t="s">
        <v>643</v>
      </c>
      <c r="D251" t="str">
        <f>VLOOKUP(C251,regions!A$2:C$419,3,FALSE)</f>
        <v>Shire district</v>
      </c>
      <c r="E251" t="str">
        <f>IFERROR(VLOOKUP(C251,classifications!A$3:C$328,3,FALSE),VLOOKUP(C251,classifications!I$2:K$28,3,FALSE))</f>
        <v>Predominantly Urban</v>
      </c>
      <c r="F251" s="169" t="s">
        <v>1684</v>
      </c>
      <c r="G251" s="174">
        <v>0</v>
      </c>
      <c r="H251" s="175">
        <v>5921</v>
      </c>
      <c r="I251" s="175">
        <v>14</v>
      </c>
      <c r="J251" s="175">
        <v>36840</v>
      </c>
      <c r="K251" s="176">
        <v>42770</v>
      </c>
    </row>
    <row r="252" spans="1:11" x14ac:dyDescent="0.3">
      <c r="A252" t="s">
        <v>760</v>
      </c>
      <c r="B252" t="s">
        <v>758</v>
      </c>
      <c r="C252" t="s">
        <v>761</v>
      </c>
      <c r="D252" t="str">
        <f>VLOOKUP(C252,regions!A$2:C$419,3,FALSE)</f>
        <v>Shire district</v>
      </c>
      <c r="E252" t="str">
        <f>IFERROR(VLOOKUP(C252,classifications!A$3:C$328,3,FALSE),VLOOKUP(C252,classifications!I$2:K$28,3,FALSE))</f>
        <v>Predominantly Urban</v>
      </c>
      <c r="F252" s="169" t="s">
        <v>1684</v>
      </c>
      <c r="G252" s="174">
        <v>4951</v>
      </c>
      <c r="H252" s="175">
        <v>5034</v>
      </c>
      <c r="I252" s="175">
        <v>0</v>
      </c>
      <c r="J252" s="175">
        <v>42800</v>
      </c>
      <c r="K252" s="176">
        <v>52780</v>
      </c>
    </row>
    <row r="253" spans="1:11" x14ac:dyDescent="0.3">
      <c r="A253" t="s">
        <v>1295</v>
      </c>
      <c r="B253" t="s">
        <v>1293</v>
      </c>
      <c r="C253" t="s">
        <v>1296</v>
      </c>
      <c r="D253" t="str">
        <f>VLOOKUP(C253,regions!A$2:C$419,3,FALSE)</f>
        <v>Shire district</v>
      </c>
      <c r="E253" t="str">
        <f>IFERROR(VLOOKUP(C253,classifications!A$3:C$328,3,FALSE),VLOOKUP(C253,classifications!I$2:K$28,3,FALSE))</f>
        <v>Predominantly Rural</v>
      </c>
      <c r="F253" s="169" t="s">
        <v>1684</v>
      </c>
      <c r="G253" s="174">
        <v>49</v>
      </c>
      <c r="H253" s="175">
        <v>6326</v>
      </c>
      <c r="I253" s="175">
        <v>15</v>
      </c>
      <c r="J253" s="175">
        <v>50130</v>
      </c>
      <c r="K253" s="176">
        <v>56520</v>
      </c>
    </row>
    <row r="254" spans="1:11" x14ac:dyDescent="0.3">
      <c r="A254" t="s">
        <v>74</v>
      </c>
      <c r="B254" t="s">
        <v>72</v>
      </c>
      <c r="C254" t="s">
        <v>1687</v>
      </c>
      <c r="D254" t="str">
        <f>VLOOKUP(C254,regions!A$2:C$419,3,FALSE)</f>
        <v>Unitary authority</v>
      </c>
      <c r="E254" t="str">
        <f>IFERROR(VLOOKUP(C254,classifications!A$3:C$328,3,FALSE),VLOOKUP(C254,classifications!I$2:K$28,3,FALSE))</f>
        <v>Predominantly Rural</v>
      </c>
      <c r="F254" s="169" t="s">
        <v>1684</v>
      </c>
      <c r="G254" s="174">
        <v>0</v>
      </c>
      <c r="H254" s="175">
        <v>6921</v>
      </c>
      <c r="I254" s="175">
        <v>5</v>
      </c>
      <c r="J254" s="175">
        <v>60580</v>
      </c>
      <c r="K254" s="176">
        <v>67510</v>
      </c>
    </row>
    <row r="255" spans="1:11" x14ac:dyDescent="0.3">
      <c r="A255" t="s">
        <v>646</v>
      </c>
      <c r="B255" t="s">
        <v>644</v>
      </c>
      <c r="C255" t="s">
        <v>647</v>
      </c>
      <c r="D255" t="str">
        <f>VLOOKUP(C255,regions!A$2:C$419,3,FALSE)</f>
        <v>Shire district</v>
      </c>
      <c r="E255" t="str">
        <f>IFERROR(VLOOKUP(C255,classifications!A$3:C$328,3,FALSE),VLOOKUP(C255,classifications!I$2:K$28,3,FALSE))</f>
        <v>Urban with Significant Rural</v>
      </c>
      <c r="F255" s="169" t="s">
        <v>1684</v>
      </c>
      <c r="G255" s="174">
        <v>3266</v>
      </c>
      <c r="H255" s="175">
        <v>1374</v>
      </c>
      <c r="I255" s="175">
        <v>0</v>
      </c>
      <c r="J255" s="175">
        <v>39210</v>
      </c>
      <c r="K255" s="176">
        <v>43850</v>
      </c>
    </row>
    <row r="256" spans="1:11" x14ac:dyDescent="0.3">
      <c r="A256" t="s">
        <v>844</v>
      </c>
      <c r="B256" t="s">
        <v>842</v>
      </c>
      <c r="C256" t="s">
        <v>845</v>
      </c>
      <c r="D256" t="str">
        <f>VLOOKUP(C256,regions!A$2:C$419,3,FALSE)</f>
        <v>Shire district</v>
      </c>
      <c r="E256" t="str">
        <f>IFERROR(VLOOKUP(C256,classifications!A$3:C$328,3,FALSE),VLOOKUP(C256,classifications!I$2:K$28,3,FALSE))</f>
        <v>Urban with Significant Rural</v>
      </c>
      <c r="F256" s="169" t="s">
        <v>1684</v>
      </c>
      <c r="G256" s="174">
        <v>0</v>
      </c>
      <c r="H256" s="175">
        <v>8063</v>
      </c>
      <c r="I256" s="175">
        <v>680</v>
      </c>
      <c r="J256" s="175">
        <v>56780</v>
      </c>
      <c r="K256" s="176">
        <v>65530</v>
      </c>
    </row>
    <row r="257" spans="1:11" x14ac:dyDescent="0.3">
      <c r="A257" t="s">
        <v>89</v>
      </c>
      <c r="B257" t="s">
        <v>87</v>
      </c>
      <c r="C257" t="s">
        <v>1730</v>
      </c>
      <c r="D257" t="str">
        <f>VLOOKUP(C257,regions!A$2:C$419,3,FALSE)</f>
        <v>Unitary authority</v>
      </c>
      <c r="E257" t="str">
        <f>IFERROR(VLOOKUP(C257,classifications!A$3:C$328,3,FALSE),VLOOKUP(C257,classifications!I$2:K$28,3,FALSE))</f>
        <v>Predominantly Urban</v>
      </c>
      <c r="F257" s="169" t="s">
        <v>1684</v>
      </c>
      <c r="G257" s="174">
        <v>3046</v>
      </c>
      <c r="H257" s="175">
        <v>4251</v>
      </c>
      <c r="I257" s="175">
        <v>304</v>
      </c>
      <c r="J257" s="175">
        <v>102510</v>
      </c>
      <c r="K257" s="176">
        <v>110110</v>
      </c>
    </row>
    <row r="258" spans="1:11" x14ac:dyDescent="0.3">
      <c r="A258" t="s">
        <v>1299</v>
      </c>
      <c r="B258" t="s">
        <v>1297</v>
      </c>
      <c r="C258" t="s">
        <v>1300</v>
      </c>
      <c r="D258" t="str">
        <f>VLOOKUP(C258,regions!A$2:C$419,3,FALSE)</f>
        <v>Shire district</v>
      </c>
      <c r="E258" t="str">
        <f>IFERROR(VLOOKUP(C258,classifications!A$3:C$328,3,FALSE),VLOOKUP(C258,classifications!I$2:K$28,3,FALSE))</f>
        <v>Predominantly Urban</v>
      </c>
      <c r="F258" s="169" t="s">
        <v>1684</v>
      </c>
      <c r="G258" s="174">
        <v>17</v>
      </c>
      <c r="H258" s="175">
        <v>6119</v>
      </c>
      <c r="I258" s="175">
        <v>1325</v>
      </c>
      <c r="J258" s="175">
        <v>51250</v>
      </c>
      <c r="K258" s="176">
        <v>58710</v>
      </c>
    </row>
    <row r="259" spans="1:11" x14ac:dyDescent="0.3">
      <c r="A259" t="s">
        <v>95</v>
      </c>
      <c r="B259" t="s">
        <v>93</v>
      </c>
      <c r="C259" t="s">
        <v>1688</v>
      </c>
      <c r="D259" t="str">
        <f>VLOOKUP(C259,regions!A$2:C$419,3,FALSE)</f>
        <v>Unitary authority</v>
      </c>
      <c r="E259" t="str">
        <f>IFERROR(VLOOKUP(C259,classifications!A$3:C$328,3,FALSE),VLOOKUP(C259,classifications!I$2:K$28,3,FALSE))</f>
        <v>Predominantly Urban</v>
      </c>
      <c r="F259" s="169" t="s">
        <v>1684</v>
      </c>
      <c r="G259" s="174">
        <v>11450</v>
      </c>
      <c r="H259" s="175">
        <v>7524</v>
      </c>
      <c r="I259" s="175">
        <v>2</v>
      </c>
      <c r="J259" s="175">
        <v>83040</v>
      </c>
      <c r="K259" s="176">
        <v>102010</v>
      </c>
    </row>
    <row r="260" spans="1:11" x14ac:dyDescent="0.3">
      <c r="A260" t="s">
        <v>1223</v>
      </c>
      <c r="B260" t="s">
        <v>1221</v>
      </c>
      <c r="C260" t="s">
        <v>1224</v>
      </c>
      <c r="D260" t="str">
        <f>VLOOKUP(C260,regions!A$2:C$419,3,FALSE)</f>
        <v>Shire district</v>
      </c>
      <c r="E260" t="str">
        <f>IFERROR(VLOOKUP(C260,classifications!A$3:C$328,3,FALSE),VLOOKUP(C260,classifications!I$2:K$28,3,FALSE))</f>
        <v>Urban with Significant Rural</v>
      </c>
      <c r="F260" s="169" t="s">
        <v>1684</v>
      </c>
      <c r="G260" s="174">
        <v>27</v>
      </c>
      <c r="H260" s="175">
        <v>4503</v>
      </c>
      <c r="I260" s="175">
        <v>230</v>
      </c>
      <c r="J260" s="175">
        <v>32210</v>
      </c>
      <c r="K260" s="176">
        <v>36970</v>
      </c>
    </row>
    <row r="261" spans="1:11" x14ac:dyDescent="0.3">
      <c r="A261" t="s">
        <v>764</v>
      </c>
      <c r="B261" t="s">
        <v>762</v>
      </c>
      <c r="C261" t="s">
        <v>765</v>
      </c>
      <c r="D261" t="str">
        <f>VLOOKUP(C261,regions!A$2:C$419,3,FALSE)</f>
        <v>Shire district</v>
      </c>
      <c r="E261" t="str">
        <f>IFERROR(VLOOKUP(C261,classifications!A$3:C$328,3,FALSE),VLOOKUP(C261,classifications!I$2:K$28,3,FALSE))</f>
        <v>Urban with Significant Rural</v>
      </c>
      <c r="F261" s="169" t="s">
        <v>1684</v>
      </c>
      <c r="G261" s="174">
        <v>4970</v>
      </c>
      <c r="H261" s="175">
        <v>3114</v>
      </c>
      <c r="I261" s="175">
        <v>316</v>
      </c>
      <c r="J261" s="175">
        <v>71890</v>
      </c>
      <c r="K261" s="176">
        <v>80290</v>
      </c>
    </row>
    <row r="262" spans="1:11" x14ac:dyDescent="0.3">
      <c r="A262" t="s">
        <v>1107</v>
      </c>
      <c r="B262" t="s">
        <v>1105</v>
      </c>
      <c r="C262" t="s">
        <v>1108</v>
      </c>
      <c r="D262" t="str">
        <f>VLOOKUP(C262,regions!A$2:C$419,3,FALSE)</f>
        <v>Shire district</v>
      </c>
      <c r="E262" t="str">
        <f>IFERROR(VLOOKUP(C262,classifications!A$3:C$328,3,FALSE),VLOOKUP(C262,classifications!I$2:K$28,3,FALSE))</f>
        <v>Predominantly Urban</v>
      </c>
      <c r="F262" s="169" t="s">
        <v>1684</v>
      </c>
      <c r="G262" s="174">
        <v>7574</v>
      </c>
      <c r="H262" s="175">
        <v>5117</v>
      </c>
      <c r="I262" s="175">
        <v>924</v>
      </c>
      <c r="J262" s="175">
        <v>43600</v>
      </c>
      <c r="K262" s="176">
        <v>57220</v>
      </c>
    </row>
    <row r="263" spans="1:11" x14ac:dyDescent="0.3">
      <c r="A263" t="s">
        <v>122</v>
      </c>
      <c r="B263" t="s">
        <v>120</v>
      </c>
      <c r="C263" t="s">
        <v>1689</v>
      </c>
      <c r="D263" t="str">
        <f>VLOOKUP(C263,regions!A$2:C$419,3,FALSE)</f>
        <v>Unitary authority</v>
      </c>
      <c r="E263" t="str">
        <f>IFERROR(VLOOKUP(C263,classifications!A$3:C$328,3,FALSE),VLOOKUP(C263,classifications!I$2:K$28,3,FALSE))</f>
        <v>Predominantly Urban</v>
      </c>
      <c r="F263" s="169" t="s">
        <v>1684</v>
      </c>
      <c r="G263" s="174">
        <v>10288</v>
      </c>
      <c r="H263" s="175">
        <v>5515</v>
      </c>
      <c r="I263" s="175">
        <v>760</v>
      </c>
      <c r="J263" s="175">
        <v>71530</v>
      </c>
      <c r="K263" s="176">
        <v>88090</v>
      </c>
    </row>
    <row r="264" spans="1:11" x14ac:dyDescent="0.3">
      <c r="A264" t="s">
        <v>125</v>
      </c>
      <c r="B264" t="s">
        <v>123</v>
      </c>
      <c r="C264" t="s">
        <v>1690</v>
      </c>
      <c r="D264" t="str">
        <f>VLOOKUP(C264,regions!A$2:C$419,3,FALSE)</f>
        <v>Unitary authority</v>
      </c>
      <c r="E264" t="str">
        <f>IFERROR(VLOOKUP(C264,classifications!A$3:C$328,3,FALSE),VLOOKUP(C264,classifications!I$2:K$28,3,FALSE))</f>
        <v>Predominantly Urban</v>
      </c>
      <c r="F264" s="169" t="s">
        <v>1684</v>
      </c>
      <c r="G264" s="174">
        <v>7026</v>
      </c>
      <c r="H264" s="175">
        <v>4031</v>
      </c>
      <c r="I264" s="175">
        <v>3</v>
      </c>
      <c r="J264" s="175">
        <v>54490</v>
      </c>
      <c r="K264" s="176">
        <v>65550</v>
      </c>
    </row>
    <row r="265" spans="1:11" x14ac:dyDescent="0.3">
      <c r="A265" t="s">
        <v>1227</v>
      </c>
      <c r="B265" t="s">
        <v>1225</v>
      </c>
      <c r="C265" t="s">
        <v>1228</v>
      </c>
      <c r="D265" t="str">
        <f>VLOOKUP(C265,regions!A$2:C$419,3,FALSE)</f>
        <v>Shire district</v>
      </c>
      <c r="E265" t="str">
        <f>IFERROR(VLOOKUP(C265,classifications!A$3:C$328,3,FALSE),VLOOKUP(C265,classifications!I$2:K$28,3,FALSE))</f>
        <v>Predominantly Urban</v>
      </c>
      <c r="F265" s="169" t="s">
        <v>1684</v>
      </c>
      <c r="G265" s="174">
        <v>55</v>
      </c>
      <c r="H265" s="175">
        <v>7591</v>
      </c>
      <c r="I265" s="175">
        <v>2</v>
      </c>
      <c r="J265" s="175">
        <v>49410</v>
      </c>
      <c r="K265" s="176">
        <v>57050</v>
      </c>
    </row>
    <row r="266" spans="1:11" x14ac:dyDescent="0.3">
      <c r="A266" t="s">
        <v>650</v>
      </c>
      <c r="B266" t="s">
        <v>648</v>
      </c>
      <c r="C266" t="s">
        <v>651</v>
      </c>
      <c r="D266" t="str">
        <f>VLOOKUP(C266,regions!A$2:C$419,3,FALSE)</f>
        <v>Shire district</v>
      </c>
      <c r="E266" t="str">
        <f>IFERROR(VLOOKUP(C266,classifications!A$3:C$328,3,FALSE),VLOOKUP(C266,classifications!I$2:K$28,3,FALSE))</f>
        <v>Predominantly Rural</v>
      </c>
      <c r="F266" s="169" t="s">
        <v>1684</v>
      </c>
      <c r="G266" s="174">
        <v>0</v>
      </c>
      <c r="H266" s="175">
        <v>4384</v>
      </c>
      <c r="I266" s="175">
        <v>0</v>
      </c>
      <c r="J266" s="175">
        <v>39630</v>
      </c>
      <c r="K266" s="176">
        <v>44020</v>
      </c>
    </row>
    <row r="267" spans="1:11" x14ac:dyDescent="0.3">
      <c r="A267" t="s">
        <v>1231</v>
      </c>
      <c r="B267" t="s">
        <v>1229</v>
      </c>
      <c r="C267" t="s">
        <v>1232</v>
      </c>
      <c r="D267" t="str">
        <f>VLOOKUP(C267,regions!A$2:C$419,3,FALSE)</f>
        <v>Shire district</v>
      </c>
      <c r="E267" t="str">
        <f>IFERROR(VLOOKUP(C267,classifications!A$3:C$328,3,FALSE),VLOOKUP(C267,classifications!I$2:K$28,3,FALSE))</f>
        <v>Predominantly Urban</v>
      </c>
      <c r="F267" s="169" t="s">
        <v>1684</v>
      </c>
      <c r="G267" s="174">
        <v>2942</v>
      </c>
      <c r="H267" s="175">
        <v>1361</v>
      </c>
      <c r="I267" s="175">
        <v>45</v>
      </c>
      <c r="J267" s="175">
        <v>29900</v>
      </c>
      <c r="K267" s="176">
        <v>34250</v>
      </c>
    </row>
    <row r="268" spans="1:11" x14ac:dyDescent="0.3">
      <c r="A268" t="s">
        <v>768</v>
      </c>
      <c r="B268" t="s">
        <v>766</v>
      </c>
      <c r="C268" t="s">
        <v>769</v>
      </c>
      <c r="D268" t="str">
        <f>VLOOKUP(C268,regions!A$2:C$419,3,FALSE)</f>
        <v>Shire district</v>
      </c>
      <c r="E268" t="str">
        <f>IFERROR(VLOOKUP(C268,classifications!A$3:C$328,3,FALSE),VLOOKUP(C268,classifications!I$2:K$28,3,FALSE))</f>
        <v>Predominantly Urban</v>
      </c>
      <c r="F268" s="169" t="s">
        <v>1684</v>
      </c>
      <c r="G268" s="174">
        <v>1</v>
      </c>
      <c r="H268" s="175">
        <v>6214</v>
      </c>
      <c r="I268" s="175">
        <v>1854</v>
      </c>
      <c r="J268" s="175">
        <v>29590</v>
      </c>
      <c r="K268" s="176">
        <v>37660</v>
      </c>
    </row>
    <row r="269" spans="1:11" x14ac:dyDescent="0.3">
      <c r="A269" t="s">
        <v>848</v>
      </c>
      <c r="B269" t="s">
        <v>846</v>
      </c>
      <c r="C269" t="s">
        <v>849</v>
      </c>
      <c r="D269" t="str">
        <f>VLOOKUP(C269,regions!A$2:C$419,3,FALSE)</f>
        <v>Shire district</v>
      </c>
      <c r="E269" t="str">
        <f>IFERROR(VLOOKUP(C269,classifications!A$3:C$328,3,FALSE),VLOOKUP(C269,classifications!I$2:K$28,3,FALSE))</f>
        <v>Predominantly Rural</v>
      </c>
      <c r="F269" s="169" t="s">
        <v>1684</v>
      </c>
      <c r="G269" s="174">
        <v>2</v>
      </c>
      <c r="H269" s="175">
        <v>6638</v>
      </c>
      <c r="I269" s="175">
        <v>41</v>
      </c>
      <c r="J269" s="175">
        <v>41700</v>
      </c>
      <c r="K269" s="176">
        <v>48380</v>
      </c>
    </row>
    <row r="270" spans="1:11" x14ac:dyDescent="0.3">
      <c r="A270" t="s">
        <v>852</v>
      </c>
      <c r="B270" t="s">
        <v>850</v>
      </c>
      <c r="C270" t="s">
        <v>1875</v>
      </c>
      <c r="D270" t="str">
        <f>VLOOKUP(C270,regions!A$2:C$419,3,FALSE)</f>
        <v>Shire district</v>
      </c>
      <c r="E270" t="str">
        <f>IFERROR(VLOOKUP(C270,classifications!A$3:C$328,3,FALSE),VLOOKUP(C270,classifications!I$2:K$28,3,FALSE))</f>
        <v>Urban with Significant Rural</v>
      </c>
      <c r="F270" s="169" t="s">
        <v>1684</v>
      </c>
      <c r="G270" s="174">
        <v>3441</v>
      </c>
      <c r="H270" s="175">
        <v>1783</v>
      </c>
      <c r="I270" s="175">
        <v>310</v>
      </c>
      <c r="J270" s="175">
        <v>44030</v>
      </c>
      <c r="K270" s="176">
        <v>49570</v>
      </c>
    </row>
    <row r="271" spans="1:11" x14ac:dyDescent="0.3">
      <c r="A271" t="s">
        <v>137</v>
      </c>
      <c r="B271" t="s">
        <v>135</v>
      </c>
      <c r="C271" t="s">
        <v>1691</v>
      </c>
      <c r="D271" t="str">
        <f>VLOOKUP(C271,regions!A$2:C$419,3,FALSE)</f>
        <v>Unitary authority</v>
      </c>
      <c r="E271" t="str">
        <f>IFERROR(VLOOKUP(C271,classifications!A$3:C$328,3,FALSE),VLOOKUP(C271,classifications!I$2:K$28,3,FALSE))</f>
        <v>Predominantly Urban</v>
      </c>
      <c r="F271" s="169" t="s">
        <v>1684</v>
      </c>
      <c r="G271" s="174">
        <v>6608</v>
      </c>
      <c r="H271" s="175">
        <v>3884</v>
      </c>
      <c r="I271" s="175">
        <v>150</v>
      </c>
      <c r="J271" s="175">
        <v>41140</v>
      </c>
      <c r="K271" s="176">
        <v>51780</v>
      </c>
    </row>
    <row r="272" spans="1:11" x14ac:dyDescent="0.3">
      <c r="A272" t="s">
        <v>486</v>
      </c>
      <c r="B272" t="s">
        <v>484</v>
      </c>
      <c r="C272" t="s">
        <v>487</v>
      </c>
      <c r="D272" t="str">
        <f>VLOOKUP(C272,regions!A$2:C$419,3,FALSE)</f>
        <v>Shire district</v>
      </c>
      <c r="E272" t="str">
        <f>IFERROR(VLOOKUP(C272,classifications!A$3:C$328,3,FALSE),VLOOKUP(C272,classifications!I$2:K$28,3,FALSE))</f>
        <v>Urban with Significant Rural</v>
      </c>
      <c r="F272" s="169" t="s">
        <v>1684</v>
      </c>
      <c r="G272" s="174">
        <v>0</v>
      </c>
      <c r="H272" s="175">
        <v>3471</v>
      </c>
      <c r="I272" s="175">
        <v>18</v>
      </c>
      <c r="J272" s="175">
        <v>24220</v>
      </c>
      <c r="K272" s="176">
        <v>27710</v>
      </c>
    </row>
    <row r="273" spans="1:11" x14ac:dyDescent="0.3">
      <c r="A273" t="s">
        <v>1111</v>
      </c>
      <c r="B273" t="s">
        <v>1109</v>
      </c>
      <c r="C273" t="s">
        <v>1112</v>
      </c>
      <c r="D273" t="str">
        <f>VLOOKUP(C273,regions!A$2:C$419,3,FALSE)</f>
        <v>Shire district</v>
      </c>
      <c r="E273" t="str">
        <f>IFERROR(VLOOKUP(C273,classifications!A$3:C$328,3,FALSE),VLOOKUP(C273,classifications!I$2:K$28,3,FALSE))</f>
        <v>Predominantly Rural</v>
      </c>
      <c r="F273" s="169" t="s">
        <v>1684</v>
      </c>
      <c r="G273" s="174">
        <v>0</v>
      </c>
      <c r="H273" s="175">
        <v>6373</v>
      </c>
      <c r="I273" s="175">
        <v>720</v>
      </c>
      <c r="J273" s="175">
        <v>49550</v>
      </c>
      <c r="K273" s="176">
        <v>56640</v>
      </c>
    </row>
    <row r="274" spans="1:11" x14ac:dyDescent="0.3">
      <c r="A274" t="s">
        <v>143</v>
      </c>
      <c r="B274" t="s">
        <v>141</v>
      </c>
      <c r="C274" t="s">
        <v>1692</v>
      </c>
      <c r="D274" t="str">
        <f>VLOOKUP(C274,regions!A$2:C$419,3,FALSE)</f>
        <v>Unitary authority</v>
      </c>
      <c r="E274" t="str">
        <f>IFERROR(VLOOKUP(C274,classifications!A$3:C$328,3,FALSE),VLOOKUP(C274,classifications!I$2:K$28,3,FALSE))</f>
        <v>Predominantly Urban</v>
      </c>
      <c r="F274" s="169" t="s">
        <v>1684</v>
      </c>
      <c r="G274" s="174">
        <v>16937</v>
      </c>
      <c r="H274" s="175">
        <v>6946</v>
      </c>
      <c r="I274" s="175">
        <v>25</v>
      </c>
      <c r="J274" s="175">
        <v>76690</v>
      </c>
      <c r="K274" s="176">
        <v>100600</v>
      </c>
    </row>
    <row r="275" spans="1:11" x14ac:dyDescent="0.3">
      <c r="A275" t="s">
        <v>1235</v>
      </c>
      <c r="B275" t="s">
        <v>1233</v>
      </c>
      <c r="C275" t="s">
        <v>1236</v>
      </c>
      <c r="D275" t="str">
        <f>VLOOKUP(C275,regions!A$2:C$419,3,FALSE)</f>
        <v>Shire district</v>
      </c>
      <c r="E275" t="str">
        <f>IFERROR(VLOOKUP(C275,classifications!A$3:C$328,3,FALSE),VLOOKUP(C275,classifications!I$2:K$28,3,FALSE))</f>
        <v>Predominantly Urban</v>
      </c>
      <c r="F275" s="169" t="s">
        <v>1684</v>
      </c>
      <c r="G275" s="174">
        <v>0</v>
      </c>
      <c r="H275" s="175">
        <v>5419</v>
      </c>
      <c r="I275" s="175">
        <v>180</v>
      </c>
      <c r="J275" s="175">
        <v>35290</v>
      </c>
      <c r="K275" s="176">
        <v>40890</v>
      </c>
    </row>
    <row r="276" spans="1:11" x14ac:dyDescent="0.3">
      <c r="A276" t="s">
        <v>1239</v>
      </c>
      <c r="B276" t="s">
        <v>1237</v>
      </c>
      <c r="C276" t="s">
        <v>1240</v>
      </c>
      <c r="D276" t="str">
        <f>VLOOKUP(C276,regions!A$2:C$419,3,FALSE)</f>
        <v>Shire district</v>
      </c>
      <c r="E276" t="str">
        <f>IFERROR(VLOOKUP(C276,classifications!A$3:C$328,3,FALSE),VLOOKUP(C276,classifications!I$2:K$28,3,FALSE))</f>
        <v>Predominantly Urban</v>
      </c>
      <c r="F276" s="169" t="s">
        <v>1684</v>
      </c>
      <c r="G276" s="174">
        <v>0</v>
      </c>
      <c r="H276" s="175">
        <v>3252</v>
      </c>
      <c r="I276" s="175">
        <v>497</v>
      </c>
      <c r="J276" s="175">
        <v>30980</v>
      </c>
      <c r="K276" s="176">
        <v>34730</v>
      </c>
    </row>
    <row r="277" spans="1:11" x14ac:dyDescent="0.3">
      <c r="A277" t="s">
        <v>855</v>
      </c>
      <c r="B277" t="s">
        <v>853</v>
      </c>
      <c r="C277" t="s">
        <v>856</v>
      </c>
      <c r="D277" t="str">
        <f>VLOOKUP(C277,regions!A$2:C$419,3,FALSE)</f>
        <v>Shire district</v>
      </c>
      <c r="E277" t="str">
        <f>IFERROR(VLOOKUP(C277,classifications!A$3:C$328,3,FALSE),VLOOKUP(C277,classifications!I$2:K$28,3,FALSE))</f>
        <v>Predominantly Rural</v>
      </c>
      <c r="F277" s="169" t="s">
        <v>1684</v>
      </c>
      <c r="G277" s="174">
        <v>0</v>
      </c>
      <c r="H277" s="175">
        <v>8127</v>
      </c>
      <c r="I277" s="175">
        <v>0</v>
      </c>
      <c r="J277" s="175">
        <v>49860</v>
      </c>
      <c r="K277" s="176">
        <v>57990</v>
      </c>
    </row>
    <row r="278" spans="1:11" x14ac:dyDescent="0.3">
      <c r="A278" t="s">
        <v>1243</v>
      </c>
      <c r="B278" t="s">
        <v>1241</v>
      </c>
      <c r="C278" t="s">
        <v>1244</v>
      </c>
      <c r="D278" t="str">
        <f>VLOOKUP(C278,regions!A$2:C$419,3,FALSE)</f>
        <v>Shire district</v>
      </c>
      <c r="E278" t="str">
        <f>IFERROR(VLOOKUP(C278,classifications!A$3:C$328,3,FALSE),VLOOKUP(C278,classifications!I$2:K$28,3,FALSE))</f>
        <v>Urban with Significant Rural</v>
      </c>
      <c r="F278" s="169" t="s">
        <v>1684</v>
      </c>
      <c r="G278" s="174">
        <v>2675</v>
      </c>
      <c r="H278" s="175">
        <v>1094</v>
      </c>
      <c r="I278" s="175">
        <v>167</v>
      </c>
      <c r="J278" s="175">
        <v>30780</v>
      </c>
      <c r="K278" s="176">
        <v>34720</v>
      </c>
    </row>
    <row r="279" spans="1:11" x14ac:dyDescent="0.3">
      <c r="A279" t="s">
        <v>772</v>
      </c>
      <c r="B279" t="s">
        <v>770</v>
      </c>
      <c r="C279" t="s">
        <v>773</v>
      </c>
      <c r="D279" t="str">
        <f>VLOOKUP(C279,regions!A$2:C$419,3,FALSE)</f>
        <v>Shire district</v>
      </c>
      <c r="E279" t="str">
        <f>IFERROR(VLOOKUP(C279,classifications!A$3:C$328,3,FALSE),VLOOKUP(C279,classifications!I$2:K$28,3,FALSE))</f>
        <v>Urban with Significant Rural</v>
      </c>
      <c r="F279" s="169" t="s">
        <v>1684</v>
      </c>
      <c r="G279" s="174">
        <v>0</v>
      </c>
      <c r="H279" s="175">
        <v>6931</v>
      </c>
      <c r="I279" s="175">
        <v>662</v>
      </c>
      <c r="J279" s="175">
        <v>41550</v>
      </c>
      <c r="K279" s="176">
        <v>49140</v>
      </c>
    </row>
    <row r="280" spans="1:11" x14ac:dyDescent="0.3">
      <c r="A280" t="s">
        <v>859</v>
      </c>
      <c r="B280" t="s">
        <v>857</v>
      </c>
      <c r="C280" t="s">
        <v>860</v>
      </c>
      <c r="D280" t="str">
        <f>VLOOKUP(C280,regions!A$2:C$419,3,FALSE)</f>
        <v>Shire district</v>
      </c>
      <c r="E280" t="str">
        <f>IFERROR(VLOOKUP(C280,classifications!A$3:C$328,3,FALSE),VLOOKUP(C280,classifications!I$2:K$28,3,FALSE))</f>
        <v>Predominantly Urban</v>
      </c>
      <c r="F280" s="169" t="s">
        <v>1684</v>
      </c>
      <c r="G280" s="174">
        <v>3118</v>
      </c>
      <c r="H280" s="175">
        <v>4570</v>
      </c>
      <c r="I280" s="175">
        <v>79</v>
      </c>
      <c r="J280" s="175">
        <v>57230</v>
      </c>
      <c r="K280" s="176">
        <v>65000</v>
      </c>
    </row>
    <row r="281" spans="1:11" x14ac:dyDescent="0.3">
      <c r="A281" t="s">
        <v>863</v>
      </c>
      <c r="B281" t="s">
        <v>861</v>
      </c>
      <c r="C281" t="s">
        <v>864</v>
      </c>
      <c r="D281" t="str">
        <f>VLOOKUP(C281,regions!A$2:C$419,3,FALSE)</f>
        <v>Shire district</v>
      </c>
      <c r="E281" t="str">
        <f>IFERROR(VLOOKUP(C281,classifications!A$3:C$328,3,FALSE),VLOOKUP(C281,classifications!I$2:K$28,3,FALSE))</f>
        <v>Urban with Significant Rural</v>
      </c>
      <c r="F281" s="169" t="s">
        <v>1684</v>
      </c>
      <c r="G281" s="174">
        <v>0</v>
      </c>
      <c r="H281" s="175">
        <v>7869</v>
      </c>
      <c r="I281" s="175">
        <v>365</v>
      </c>
      <c r="J281" s="175">
        <v>41740</v>
      </c>
      <c r="K281" s="176">
        <v>49970</v>
      </c>
    </row>
    <row r="282" spans="1:11" x14ac:dyDescent="0.3">
      <c r="A282" t="s">
        <v>867</v>
      </c>
      <c r="B282" t="s">
        <v>865</v>
      </c>
      <c r="C282" t="s">
        <v>868</v>
      </c>
      <c r="D282" t="str">
        <f>VLOOKUP(C282,regions!A$2:C$419,3,FALSE)</f>
        <v>Shire district</v>
      </c>
      <c r="E282" t="str">
        <f>IFERROR(VLOOKUP(C282,classifications!A$3:C$328,3,FALSE),VLOOKUP(C282,classifications!I$2:K$28,3,FALSE))</f>
        <v>Urban with Significant Rural</v>
      </c>
      <c r="F282" s="169" t="s">
        <v>1684</v>
      </c>
      <c r="G282" s="174">
        <v>21</v>
      </c>
      <c r="H282" s="175">
        <v>7199</v>
      </c>
      <c r="I282" s="175">
        <v>20</v>
      </c>
      <c r="J282" s="175">
        <v>41680</v>
      </c>
      <c r="K282" s="176">
        <v>48920</v>
      </c>
    </row>
    <row r="283" spans="1:11" x14ac:dyDescent="0.3">
      <c r="A283" t="s">
        <v>1115</v>
      </c>
      <c r="B283" t="s">
        <v>1113</v>
      </c>
      <c r="C283" t="s">
        <v>1116</v>
      </c>
      <c r="D283" t="str">
        <f>VLOOKUP(C283,regions!A$2:C$419,3,FALSE)</f>
        <v>Shire district</v>
      </c>
      <c r="E283" t="str">
        <f>IFERROR(VLOOKUP(C283,classifications!A$3:C$328,3,FALSE),VLOOKUP(C283,classifications!I$2:K$28,3,FALSE))</f>
        <v>Predominantly Rural</v>
      </c>
      <c r="F283" s="169" t="s">
        <v>1684</v>
      </c>
      <c r="G283" s="174">
        <v>108</v>
      </c>
      <c r="H283" s="175">
        <v>6429</v>
      </c>
      <c r="I283" s="175">
        <v>1315</v>
      </c>
      <c r="J283" s="175">
        <v>43170</v>
      </c>
      <c r="K283" s="176">
        <v>51020</v>
      </c>
    </row>
    <row r="284" spans="1:11" x14ac:dyDescent="0.3">
      <c r="A284" t="s">
        <v>1247</v>
      </c>
      <c r="B284" t="s">
        <v>1245</v>
      </c>
      <c r="C284" t="s">
        <v>1248</v>
      </c>
      <c r="D284" t="str">
        <f>VLOOKUP(C284,regions!A$2:C$419,3,FALSE)</f>
        <v>Shire district</v>
      </c>
      <c r="E284" t="str">
        <f>IFERROR(VLOOKUP(C284,classifications!A$3:C$328,3,FALSE),VLOOKUP(C284,classifications!I$2:K$28,3,FALSE))</f>
        <v>Predominantly Rural</v>
      </c>
      <c r="F284" s="169" t="s">
        <v>1684</v>
      </c>
      <c r="G284" s="174">
        <v>4881</v>
      </c>
      <c r="H284" s="175">
        <v>1569</v>
      </c>
      <c r="I284" s="175">
        <v>25</v>
      </c>
      <c r="J284" s="175">
        <v>45070</v>
      </c>
      <c r="K284" s="176">
        <v>51550</v>
      </c>
    </row>
    <row r="285" spans="1:11" x14ac:dyDescent="0.3">
      <c r="A285" t="s">
        <v>654</v>
      </c>
      <c r="B285" t="s">
        <v>652</v>
      </c>
      <c r="C285" t="s">
        <v>655</v>
      </c>
      <c r="D285" t="str">
        <f>VLOOKUP(C285,regions!A$2:C$419,3,FALSE)</f>
        <v>Shire district</v>
      </c>
      <c r="E285" t="str">
        <f>IFERROR(VLOOKUP(C285,classifications!A$3:C$328,3,FALSE),VLOOKUP(C285,classifications!I$2:K$28,3,FALSE))</f>
        <v>Predominantly Rural</v>
      </c>
      <c r="F285" s="169" t="s">
        <v>1684</v>
      </c>
      <c r="G285" s="174">
        <v>3060</v>
      </c>
      <c r="H285" s="175">
        <v>1871</v>
      </c>
      <c r="I285" s="175">
        <v>33</v>
      </c>
      <c r="J285" s="175">
        <v>60200</v>
      </c>
      <c r="K285" s="176">
        <v>65160</v>
      </c>
    </row>
    <row r="286" spans="1:11" x14ac:dyDescent="0.3">
      <c r="A286" t="s">
        <v>170</v>
      </c>
      <c r="B286" t="s">
        <v>168</v>
      </c>
      <c r="C286" t="s">
        <v>1722</v>
      </c>
      <c r="D286" t="str">
        <f>VLOOKUP(C286,regions!A$2:C$419,3,FALSE)</f>
        <v>Unitary authority</v>
      </c>
      <c r="E286" t="str">
        <f>IFERROR(VLOOKUP(C286,classifications!A$3:C$328,3,FALSE),VLOOKUP(C286,classifications!I$2:K$28,3,FALSE))</f>
        <v>Urban with Significant Rural</v>
      </c>
      <c r="F286" s="169" t="s">
        <v>1684</v>
      </c>
      <c r="G286" s="174">
        <v>21</v>
      </c>
      <c r="H286" s="175">
        <v>8787</v>
      </c>
      <c r="I286" s="175">
        <v>364</v>
      </c>
      <c r="J286" s="175">
        <v>55430</v>
      </c>
      <c r="K286" s="176">
        <v>64600</v>
      </c>
    </row>
    <row r="287" spans="1:11" x14ac:dyDescent="0.3">
      <c r="A287" t="s">
        <v>1119</v>
      </c>
      <c r="B287" t="s">
        <v>1117</v>
      </c>
      <c r="C287" t="s">
        <v>1120</v>
      </c>
      <c r="D287" t="str">
        <f>VLOOKUP(C287,regions!A$2:C$419,3,FALSE)</f>
        <v>Shire district</v>
      </c>
      <c r="E287" t="str">
        <f>IFERROR(VLOOKUP(C287,classifications!A$3:C$328,3,FALSE),VLOOKUP(C287,classifications!I$2:K$28,3,FALSE))</f>
        <v>Predominantly Rural</v>
      </c>
      <c r="F287" s="169" t="s">
        <v>1684</v>
      </c>
      <c r="G287" s="174">
        <v>0</v>
      </c>
      <c r="H287" s="175">
        <v>5417</v>
      </c>
      <c r="I287" s="175">
        <v>998</v>
      </c>
      <c r="J287" s="175">
        <v>39170</v>
      </c>
      <c r="K287" s="176">
        <v>45580</v>
      </c>
    </row>
    <row r="288" spans="1:11" x14ac:dyDescent="0.3">
      <c r="A288" t="s">
        <v>776</v>
      </c>
      <c r="B288" t="s">
        <v>774</v>
      </c>
      <c r="C288" t="s">
        <v>777</v>
      </c>
      <c r="D288" t="str">
        <f>VLOOKUP(C288,regions!A$2:C$419,3,FALSE)</f>
        <v>Shire district</v>
      </c>
      <c r="E288" t="str">
        <f>IFERROR(VLOOKUP(C288,classifications!A$3:C$328,3,FALSE),VLOOKUP(C288,classifications!I$2:K$28,3,FALSE))</f>
        <v>Predominantly Rural</v>
      </c>
      <c r="F288" s="169" t="s">
        <v>1684</v>
      </c>
      <c r="G288" s="174" t="s">
        <v>1678</v>
      </c>
      <c r="H288" s="175">
        <v>2373</v>
      </c>
      <c r="I288" s="175" t="s">
        <v>1678</v>
      </c>
      <c r="J288" s="175" t="s">
        <v>1678</v>
      </c>
      <c r="K288" s="176">
        <v>49140</v>
      </c>
    </row>
    <row r="289" spans="1:11" x14ac:dyDescent="0.3">
      <c r="A289" t="s">
        <v>176</v>
      </c>
      <c r="B289" t="s">
        <v>174</v>
      </c>
      <c r="C289" t="s">
        <v>1693</v>
      </c>
      <c r="D289" t="str">
        <f>VLOOKUP(C289,regions!A$2:C$419,3,FALSE)</f>
        <v>Unitary authority</v>
      </c>
      <c r="E289" t="str">
        <f>IFERROR(VLOOKUP(C289,classifications!A$3:C$328,3,FALSE),VLOOKUP(C289,classifications!I$2:K$28,3,FALSE))</f>
        <v>Predominantly Urban</v>
      </c>
      <c r="F289" s="169" t="s">
        <v>1684</v>
      </c>
      <c r="G289" s="174">
        <v>0</v>
      </c>
      <c r="H289" s="175">
        <v>7705</v>
      </c>
      <c r="I289" s="175">
        <v>951</v>
      </c>
      <c r="J289" s="175">
        <v>52250</v>
      </c>
      <c r="K289" s="176">
        <v>60900</v>
      </c>
    </row>
    <row r="290" spans="1:11" x14ac:dyDescent="0.3">
      <c r="A290" t="s">
        <v>1251</v>
      </c>
      <c r="B290" t="s">
        <v>1249</v>
      </c>
      <c r="C290" t="s">
        <v>1252</v>
      </c>
      <c r="D290" t="str">
        <f>VLOOKUP(C290,regions!A$2:C$419,3,FALSE)</f>
        <v>Shire district</v>
      </c>
      <c r="E290" t="str">
        <f>IFERROR(VLOOKUP(C290,classifications!A$3:C$328,3,FALSE),VLOOKUP(C290,classifications!I$2:K$28,3,FALSE))</f>
        <v>Predominantly Urban</v>
      </c>
      <c r="F290" s="169" t="s">
        <v>1684</v>
      </c>
      <c r="G290" s="174">
        <v>3379</v>
      </c>
      <c r="H290" s="175">
        <v>1447</v>
      </c>
      <c r="I290" s="175">
        <v>225</v>
      </c>
      <c r="J290" s="175">
        <v>35600</v>
      </c>
      <c r="K290" s="176">
        <v>40650</v>
      </c>
    </row>
    <row r="291" spans="1:11" x14ac:dyDescent="0.3">
      <c r="A291" t="s">
        <v>179</v>
      </c>
      <c r="B291" t="s">
        <v>177</v>
      </c>
      <c r="C291" t="s">
        <v>1694</v>
      </c>
      <c r="D291" t="str">
        <f>VLOOKUP(C291,regions!A$2:C$419,3,FALSE)</f>
        <v>Unitary authority</v>
      </c>
      <c r="E291" t="str">
        <f>IFERROR(VLOOKUP(C291,classifications!A$3:C$328,3,FALSE),VLOOKUP(C291,classifications!I$2:K$28,3,FALSE))</f>
        <v>Predominantly Urban</v>
      </c>
      <c r="F291" s="169" t="s">
        <v>1684</v>
      </c>
      <c r="G291" s="174">
        <v>2914</v>
      </c>
      <c r="H291" s="175">
        <v>1329</v>
      </c>
      <c r="I291" s="175">
        <v>487</v>
      </c>
      <c r="J291" s="175">
        <v>57740</v>
      </c>
      <c r="K291" s="176">
        <v>62470</v>
      </c>
    </row>
    <row r="292" spans="1:11" x14ac:dyDescent="0.3">
      <c r="A292" t="s">
        <v>1303</v>
      </c>
      <c r="B292" t="s">
        <v>1301</v>
      </c>
      <c r="C292" t="s">
        <v>1304</v>
      </c>
      <c r="D292" t="str">
        <f>VLOOKUP(C292,regions!A$2:C$419,3,FALSE)</f>
        <v>Shire district</v>
      </c>
      <c r="E292" t="str">
        <f>IFERROR(VLOOKUP(C292,classifications!A$3:C$328,3,FALSE),VLOOKUP(C292,classifications!I$2:K$28,3,FALSE))</f>
        <v>Predominantly Urban</v>
      </c>
      <c r="F292" s="169" t="s">
        <v>1684</v>
      </c>
      <c r="G292" s="174">
        <v>4</v>
      </c>
      <c r="H292" s="175">
        <v>4591</v>
      </c>
      <c r="I292" s="175">
        <v>0</v>
      </c>
      <c r="J292" s="175">
        <v>43720</v>
      </c>
      <c r="K292" s="176">
        <v>48310</v>
      </c>
    </row>
    <row r="293" spans="1:11" x14ac:dyDescent="0.3">
      <c r="A293" t="s">
        <v>490</v>
      </c>
      <c r="B293" t="s">
        <v>488</v>
      </c>
      <c r="C293" t="s">
        <v>491</v>
      </c>
      <c r="D293" t="str">
        <f>VLOOKUP(C293,regions!A$2:C$419,3,FALSE)</f>
        <v>Shire district</v>
      </c>
      <c r="E293" t="str">
        <f>IFERROR(VLOOKUP(C293,classifications!A$3:C$328,3,FALSE),VLOOKUP(C293,classifications!I$2:K$28,3,FALSE))</f>
        <v>Urban with Significant Rural</v>
      </c>
      <c r="F293" s="169" t="s">
        <v>1684</v>
      </c>
      <c r="G293" s="174">
        <v>6094</v>
      </c>
      <c r="H293" s="175">
        <v>2998</v>
      </c>
      <c r="I293" s="175">
        <v>489</v>
      </c>
      <c r="J293" s="175">
        <v>60510</v>
      </c>
      <c r="K293" s="176">
        <v>70090</v>
      </c>
    </row>
    <row r="294" spans="1:11" x14ac:dyDescent="0.3">
      <c r="A294" t="s">
        <v>17</v>
      </c>
      <c r="B294" t="s">
        <v>15</v>
      </c>
      <c r="C294" t="s">
        <v>1695</v>
      </c>
      <c r="D294" t="str">
        <f>VLOOKUP(C294,regions!A$2:C$419,3,FALSE)</f>
        <v>Unitary authority</v>
      </c>
      <c r="E294" t="str">
        <f>IFERROR(VLOOKUP(C294,classifications!A$3:C$328,3,FALSE),VLOOKUP(C294,classifications!I$2:K$28,3,FALSE))</f>
        <v>Urban with Significant Rural</v>
      </c>
      <c r="F294" s="169" t="s">
        <v>1696</v>
      </c>
      <c r="G294" s="174">
        <v>0</v>
      </c>
      <c r="H294" s="175">
        <v>11034</v>
      </c>
      <c r="I294" s="175">
        <v>0</v>
      </c>
      <c r="J294" s="175">
        <v>64900</v>
      </c>
      <c r="K294" s="176">
        <v>75930</v>
      </c>
    </row>
    <row r="295" spans="1:11" x14ac:dyDescent="0.3">
      <c r="A295" t="s">
        <v>29</v>
      </c>
      <c r="B295" t="s">
        <v>27</v>
      </c>
      <c r="C295" t="s">
        <v>1697</v>
      </c>
      <c r="D295" t="str">
        <f>VLOOKUP(C295,regions!A$2:C$419,3,FALSE)</f>
        <v>Unitary authority</v>
      </c>
      <c r="E295" t="str">
        <f>IFERROR(VLOOKUP(C295,classifications!A$3:C$328,3,FALSE),VLOOKUP(C295,classifications!I$2:K$28,3,FALSE))</f>
        <v>Predominantly Urban</v>
      </c>
      <c r="F295" s="169" t="s">
        <v>1696</v>
      </c>
      <c r="G295" s="174">
        <v>5104</v>
      </c>
      <c r="H295" s="175">
        <v>3202</v>
      </c>
      <c r="I295" s="175">
        <v>0</v>
      </c>
      <c r="J295" s="175">
        <v>77080</v>
      </c>
      <c r="K295" s="176">
        <v>85380</v>
      </c>
    </row>
    <row r="296" spans="1:11" x14ac:dyDescent="0.3">
      <c r="A296" t="s">
        <v>38</v>
      </c>
      <c r="B296" t="s">
        <v>36</v>
      </c>
      <c r="C296" t="s">
        <v>1728</v>
      </c>
      <c r="D296" t="str">
        <f>VLOOKUP(C296,regions!A$2:C$419,3,FALSE)</f>
        <v>Unitary authority</v>
      </c>
      <c r="E296" t="str">
        <f>IFERROR(VLOOKUP(C296,classifications!A$3:C$328,3,FALSE),VLOOKUP(C296,classifications!I$2:K$28,3,FALSE))</f>
        <v>Predominantly Urban</v>
      </c>
      <c r="F296" s="169" t="s">
        <v>1696</v>
      </c>
      <c r="G296" s="174">
        <v>28404</v>
      </c>
      <c r="H296" s="175">
        <v>10929</v>
      </c>
      <c r="I296" s="175">
        <v>500</v>
      </c>
      <c r="J296" s="175">
        <v>148610</v>
      </c>
      <c r="K296" s="176">
        <v>188440</v>
      </c>
    </row>
    <row r="297" spans="1:11" x14ac:dyDescent="0.3">
      <c r="A297" t="s">
        <v>710</v>
      </c>
      <c r="B297" t="s">
        <v>708</v>
      </c>
      <c r="C297" t="s">
        <v>711</v>
      </c>
      <c r="D297" t="str">
        <f>VLOOKUP(C297,regions!A$2:C$419,3,FALSE)</f>
        <v>Shire district</v>
      </c>
      <c r="E297" t="str">
        <f>IFERROR(VLOOKUP(C297,classifications!A$3:C$328,3,FALSE),VLOOKUP(C297,classifications!I$2:K$28,3,FALSE))</f>
        <v>Predominantly Urban</v>
      </c>
      <c r="F297" s="169" t="s">
        <v>1696</v>
      </c>
      <c r="G297" s="174">
        <v>4601</v>
      </c>
      <c r="H297" s="175">
        <v>2254</v>
      </c>
      <c r="I297" s="175">
        <v>0</v>
      </c>
      <c r="J297" s="175">
        <v>46270</v>
      </c>
      <c r="K297" s="176">
        <v>53120</v>
      </c>
    </row>
    <row r="298" spans="1:11" x14ac:dyDescent="0.3">
      <c r="A298" t="s">
        <v>612</v>
      </c>
      <c r="B298" t="s">
        <v>610</v>
      </c>
      <c r="C298" t="s">
        <v>613</v>
      </c>
      <c r="D298" t="str">
        <f>VLOOKUP(C298,regions!A$2:C$419,3,FALSE)</f>
        <v>Shire district</v>
      </c>
      <c r="E298" t="str">
        <f>IFERROR(VLOOKUP(C298,classifications!A$3:C$328,3,FALSE),VLOOKUP(C298,classifications!I$2:K$28,3,FALSE))</f>
        <v>Predominantly Urban</v>
      </c>
      <c r="F298" s="169" t="s">
        <v>1696</v>
      </c>
      <c r="G298" s="174" t="s">
        <v>1678</v>
      </c>
      <c r="H298" s="175">
        <v>2439</v>
      </c>
      <c r="I298" s="175" t="s">
        <v>1678</v>
      </c>
      <c r="J298" s="175" t="s">
        <v>1678</v>
      </c>
      <c r="K298" s="176">
        <v>23130</v>
      </c>
    </row>
    <row r="299" spans="1:11" x14ac:dyDescent="0.3">
      <c r="A299" t="s">
        <v>50</v>
      </c>
      <c r="B299" t="s">
        <v>48</v>
      </c>
      <c r="C299" t="s">
        <v>1717</v>
      </c>
      <c r="D299" t="str">
        <f>VLOOKUP(C299,regions!A$2:C$419,3,FALSE)</f>
        <v>Unitary authority</v>
      </c>
      <c r="E299" t="str">
        <f>IFERROR(VLOOKUP(C299,classifications!A$3:C$328,3,FALSE),VLOOKUP(C299,classifications!I$2:K$28,3,FALSE))</f>
        <v>Predominantly Rural</v>
      </c>
      <c r="F299" s="169" t="s">
        <v>1696</v>
      </c>
      <c r="G299" s="174">
        <v>10528</v>
      </c>
      <c r="H299" s="175">
        <v>18387</v>
      </c>
      <c r="I299" s="175">
        <v>742</v>
      </c>
      <c r="J299" s="175">
        <v>229230</v>
      </c>
      <c r="K299" s="176">
        <v>258880</v>
      </c>
    </row>
    <row r="300" spans="1:11" x14ac:dyDescent="0.3">
      <c r="A300" t="s">
        <v>714</v>
      </c>
      <c r="B300" t="s">
        <v>712</v>
      </c>
      <c r="C300" t="s">
        <v>715</v>
      </c>
      <c r="D300" t="str">
        <f>VLOOKUP(C300,regions!A$2:C$419,3,FALSE)</f>
        <v>Shire district</v>
      </c>
      <c r="E300" t="str">
        <f>IFERROR(VLOOKUP(C300,classifications!A$3:C$328,3,FALSE),VLOOKUP(C300,classifications!I$2:K$28,3,FALSE))</f>
        <v>Predominantly Rural</v>
      </c>
      <c r="F300" s="169" t="s">
        <v>1696</v>
      </c>
      <c r="G300" s="174">
        <v>0</v>
      </c>
      <c r="H300" s="175">
        <v>5294</v>
      </c>
      <c r="I300" s="175">
        <v>293</v>
      </c>
      <c r="J300" s="175">
        <v>34360</v>
      </c>
      <c r="K300" s="176">
        <v>39940</v>
      </c>
    </row>
    <row r="301" spans="1:11" x14ac:dyDescent="0.3">
      <c r="A301" t="s">
        <v>578</v>
      </c>
      <c r="B301" t="s">
        <v>576</v>
      </c>
      <c r="C301" t="s">
        <v>579</v>
      </c>
      <c r="D301" t="str">
        <f>VLOOKUP(C301,regions!A$2:C$419,3,FALSE)</f>
        <v>Shire district</v>
      </c>
      <c r="E301" t="str">
        <f>IFERROR(VLOOKUP(C301,classifications!A$3:C$328,3,FALSE),VLOOKUP(C301,classifications!I$2:K$28,3,FALSE))</f>
        <v>Predominantly Rural</v>
      </c>
      <c r="F301" s="169" t="s">
        <v>1696</v>
      </c>
      <c r="G301" s="174">
        <v>4301</v>
      </c>
      <c r="H301" s="175">
        <v>1559</v>
      </c>
      <c r="I301" s="175">
        <v>0</v>
      </c>
      <c r="J301" s="175">
        <v>58020</v>
      </c>
      <c r="K301" s="176">
        <v>63880</v>
      </c>
    </row>
    <row r="302" spans="1:11" x14ac:dyDescent="0.3">
      <c r="A302" t="s">
        <v>616</v>
      </c>
      <c r="B302" t="s">
        <v>614</v>
      </c>
      <c r="C302" t="s">
        <v>617</v>
      </c>
      <c r="D302" t="str">
        <f>VLOOKUP(C302,regions!A$2:C$419,3,FALSE)</f>
        <v>Shire district</v>
      </c>
      <c r="E302" t="str">
        <f>IFERROR(VLOOKUP(C302,classifications!A$3:C$328,3,FALSE),VLOOKUP(C302,classifications!I$2:K$28,3,FALSE))</f>
        <v>Urban with Significant Rural</v>
      </c>
      <c r="F302" s="169" t="s">
        <v>1696</v>
      </c>
      <c r="G302" s="174" t="s">
        <v>1678</v>
      </c>
      <c r="H302" s="175">
        <v>3807</v>
      </c>
      <c r="I302" s="175" t="s">
        <v>1678</v>
      </c>
      <c r="J302" s="175" t="s">
        <v>1678</v>
      </c>
      <c r="K302" s="176">
        <v>38970</v>
      </c>
    </row>
    <row r="303" spans="1:11" x14ac:dyDescent="0.3">
      <c r="A303" t="s">
        <v>582</v>
      </c>
      <c r="B303" t="s">
        <v>580</v>
      </c>
      <c r="C303" t="s">
        <v>583</v>
      </c>
      <c r="D303" t="str">
        <f>VLOOKUP(C303,regions!A$2:C$419,3,FALSE)</f>
        <v>Shire district</v>
      </c>
      <c r="E303" t="str">
        <f>IFERROR(VLOOKUP(C303,classifications!A$3:C$328,3,FALSE),VLOOKUP(C303,classifications!I$2:K$28,3,FALSE))</f>
        <v>Predominantly Urban</v>
      </c>
      <c r="F303" s="169" t="s">
        <v>1696</v>
      </c>
      <c r="G303" s="174">
        <v>5030</v>
      </c>
      <c r="H303" s="175">
        <v>4030</v>
      </c>
      <c r="I303" s="175">
        <v>131</v>
      </c>
      <c r="J303" s="175">
        <v>41530</v>
      </c>
      <c r="K303" s="176">
        <v>50720</v>
      </c>
    </row>
    <row r="304" spans="1:11" x14ac:dyDescent="0.3">
      <c r="A304" t="s">
        <v>718</v>
      </c>
      <c r="B304" t="s">
        <v>716</v>
      </c>
      <c r="C304" t="s">
        <v>719</v>
      </c>
      <c r="D304" t="str">
        <f>VLOOKUP(C304,regions!A$2:C$419,3,FALSE)</f>
        <v>Shire district</v>
      </c>
      <c r="E304" t="str">
        <f>IFERROR(VLOOKUP(C304,classifications!A$3:C$328,3,FALSE),VLOOKUP(C304,classifications!I$2:K$28,3,FALSE))</f>
        <v>Predominantly Rural</v>
      </c>
      <c r="F304" s="169" t="s">
        <v>1696</v>
      </c>
      <c r="G304" s="174">
        <v>3</v>
      </c>
      <c r="H304" s="175">
        <v>4587</v>
      </c>
      <c r="I304" s="175">
        <v>0</v>
      </c>
      <c r="J304" s="175">
        <v>31570</v>
      </c>
      <c r="K304" s="176">
        <v>36160</v>
      </c>
    </row>
    <row r="305" spans="1:14" x14ac:dyDescent="0.3">
      <c r="A305" t="s">
        <v>722</v>
      </c>
      <c r="B305" t="s">
        <v>720</v>
      </c>
      <c r="C305" t="s">
        <v>723</v>
      </c>
      <c r="D305" t="str">
        <f>VLOOKUP(C305,regions!A$2:C$419,3,FALSE)</f>
        <v>Shire district</v>
      </c>
      <c r="E305" t="str">
        <f>IFERROR(VLOOKUP(C305,classifications!A$3:C$328,3,FALSE),VLOOKUP(C305,classifications!I$2:K$28,3,FALSE))</f>
        <v>Predominantly Urban</v>
      </c>
      <c r="F305" s="169" t="s">
        <v>1696</v>
      </c>
      <c r="G305" s="174">
        <v>4513</v>
      </c>
      <c r="H305" s="175">
        <v>3127</v>
      </c>
      <c r="I305" s="175">
        <v>24</v>
      </c>
      <c r="J305" s="175">
        <v>45060</v>
      </c>
      <c r="K305" s="176">
        <v>52720</v>
      </c>
    </row>
    <row r="306" spans="1:14" x14ac:dyDescent="0.3">
      <c r="A306" t="s">
        <v>77</v>
      </c>
      <c r="B306" t="s">
        <v>75</v>
      </c>
      <c r="C306" t="s">
        <v>1496</v>
      </c>
      <c r="D306" t="str">
        <f>VLOOKUP(C306,regions!A$2:C$419,3,FALSE)</f>
        <v>Unitary authority</v>
      </c>
      <c r="E306" t="str">
        <f>IFERROR(VLOOKUP(C306,classifications!A$3:C$328,3,FALSE),VLOOKUP(C306,classifications!I$2:K$28,3,FALSE))</f>
        <v>Predominantly Rural</v>
      </c>
      <c r="F306" s="169" t="s">
        <v>1696</v>
      </c>
      <c r="G306" s="174">
        <v>124</v>
      </c>
      <c r="H306" s="175">
        <v>59</v>
      </c>
      <c r="I306" s="175">
        <v>0</v>
      </c>
      <c r="J306" s="175">
        <v>1210</v>
      </c>
      <c r="K306" s="176">
        <v>1390</v>
      </c>
    </row>
    <row r="307" spans="1:14" x14ac:dyDescent="0.3">
      <c r="A307" t="s">
        <v>1125</v>
      </c>
      <c r="B307" t="s">
        <v>1123</v>
      </c>
      <c r="C307" t="s">
        <v>1126</v>
      </c>
      <c r="D307" t="str">
        <f>VLOOKUP(C307,regions!A$2:C$419,3,FALSE)</f>
        <v>Shire district</v>
      </c>
      <c r="E307" t="str">
        <f>IFERROR(VLOOKUP(C307,classifications!A$3:C$328,3,FALSE),VLOOKUP(C307,classifications!I$2:K$28,3,FALSE))</f>
        <v>Predominantly Rural</v>
      </c>
      <c r="F307" s="169" t="s">
        <v>1696</v>
      </c>
      <c r="G307" s="174">
        <v>6</v>
      </c>
      <c r="H307" s="175">
        <v>5996</v>
      </c>
      <c r="I307" s="175">
        <v>0</v>
      </c>
      <c r="J307" s="175">
        <v>42670</v>
      </c>
      <c r="K307" s="176">
        <v>48680</v>
      </c>
    </row>
    <row r="308" spans="1:14" x14ac:dyDescent="0.3">
      <c r="A308" t="s">
        <v>586</v>
      </c>
      <c r="B308" t="s">
        <v>584</v>
      </c>
      <c r="C308" t="s">
        <v>587</v>
      </c>
      <c r="D308" t="str">
        <f>VLOOKUP(C308,regions!A$2:C$419,3,FALSE)</f>
        <v>Shire district</v>
      </c>
      <c r="E308" t="str">
        <f>IFERROR(VLOOKUP(C308,classifications!A$3:C$328,3,FALSE),VLOOKUP(C308,classifications!I$2:K$28,3,FALSE))</f>
        <v>Predominantly Rural</v>
      </c>
      <c r="F308" s="169" t="s">
        <v>1696</v>
      </c>
      <c r="G308" s="174">
        <v>3082</v>
      </c>
      <c r="H308" s="175">
        <v>1150</v>
      </c>
      <c r="I308" s="175">
        <v>0</v>
      </c>
      <c r="J308" s="175">
        <v>29740</v>
      </c>
      <c r="K308" s="176">
        <v>33970</v>
      </c>
      <c r="N308" s="173"/>
    </row>
    <row r="309" spans="1:14" x14ac:dyDescent="0.3">
      <c r="A309" t="s">
        <v>590</v>
      </c>
      <c r="B309" t="s">
        <v>588</v>
      </c>
      <c r="C309" t="s">
        <v>591</v>
      </c>
      <c r="D309" t="str">
        <f>VLOOKUP(C309,regions!A$2:C$419,3,FALSE)</f>
        <v>Shire district</v>
      </c>
      <c r="E309" t="str">
        <f>IFERROR(VLOOKUP(C309,classifications!A$3:C$328,3,FALSE),VLOOKUP(C309,classifications!I$2:K$28,3,FALSE))</f>
        <v>Predominantly Rural</v>
      </c>
      <c r="F309" s="169" t="s">
        <v>1696</v>
      </c>
      <c r="G309" s="174">
        <v>0</v>
      </c>
      <c r="H309" s="175">
        <v>4376</v>
      </c>
      <c r="I309" s="175">
        <v>304</v>
      </c>
      <c r="J309" s="175">
        <v>39740</v>
      </c>
      <c r="K309" s="176">
        <v>44420</v>
      </c>
    </row>
    <row r="310" spans="1:14" x14ac:dyDescent="0.3">
      <c r="A310" t="s">
        <v>620</v>
      </c>
      <c r="B310" t="s">
        <v>618</v>
      </c>
      <c r="C310" t="s">
        <v>621</v>
      </c>
      <c r="D310" t="str">
        <f>VLOOKUP(C310,regions!A$2:C$419,3,FALSE)</f>
        <v>Shire district</v>
      </c>
      <c r="E310" t="str">
        <f>IFERROR(VLOOKUP(C310,classifications!A$3:C$328,3,FALSE),VLOOKUP(C310,classifications!I$2:K$28,3,FALSE))</f>
        <v>Predominantly Rural</v>
      </c>
      <c r="F310" s="169" t="s">
        <v>1696</v>
      </c>
      <c r="G310" s="174">
        <v>0</v>
      </c>
      <c r="H310" s="175">
        <v>3862</v>
      </c>
      <c r="I310" s="175">
        <v>550</v>
      </c>
      <c r="J310" s="175">
        <v>25990</v>
      </c>
      <c r="K310" s="176">
        <v>30400</v>
      </c>
    </row>
    <row r="311" spans="1:14" x14ac:dyDescent="0.3">
      <c r="A311" t="s">
        <v>104</v>
      </c>
      <c r="B311" t="s">
        <v>102</v>
      </c>
      <c r="C311" t="s">
        <v>1720</v>
      </c>
      <c r="D311" t="str">
        <f>VLOOKUP(C311,regions!A$2:C$419,3,FALSE)</f>
        <v>Unitary authority</v>
      </c>
      <c r="E311" t="str">
        <f>IFERROR(VLOOKUP(C311,classifications!A$3:C$328,3,FALSE),VLOOKUP(C311,classifications!I$2:K$28,3,FALSE))</f>
        <v>Urban with Significant Rural</v>
      </c>
      <c r="F311" s="169" t="s">
        <v>1696</v>
      </c>
      <c r="G311" s="174">
        <v>0</v>
      </c>
      <c r="H311" s="175">
        <v>8830</v>
      </c>
      <c r="I311" s="175">
        <v>29</v>
      </c>
      <c r="J311" s="175">
        <v>82840</v>
      </c>
      <c r="K311" s="176">
        <v>91690</v>
      </c>
    </row>
    <row r="312" spans="1:14" x14ac:dyDescent="0.3">
      <c r="A312" t="s">
        <v>116</v>
      </c>
      <c r="B312" t="s">
        <v>114</v>
      </c>
      <c r="C312" t="s">
        <v>1698</v>
      </c>
      <c r="D312" t="str">
        <f>VLOOKUP(C312,regions!A$2:C$419,3,FALSE)</f>
        <v>Unitary authority</v>
      </c>
      <c r="E312" t="str">
        <f>IFERROR(VLOOKUP(C312,classifications!A$3:C$328,3,FALSE),VLOOKUP(C312,classifications!I$2:K$28,3,FALSE))</f>
        <v>Predominantly Urban</v>
      </c>
      <c r="F312" s="169" t="s">
        <v>1696</v>
      </c>
      <c r="G312" s="174">
        <v>0</v>
      </c>
      <c r="H312" s="175">
        <v>22402</v>
      </c>
      <c r="I312" s="175">
        <v>1172</v>
      </c>
      <c r="J312" s="175">
        <v>89500</v>
      </c>
      <c r="K312" s="176">
        <v>113070</v>
      </c>
    </row>
    <row r="313" spans="1:14" x14ac:dyDescent="0.3">
      <c r="A313" t="s">
        <v>119</v>
      </c>
      <c r="B313" t="s">
        <v>117</v>
      </c>
      <c r="C313" t="s">
        <v>1699</v>
      </c>
      <c r="D313" t="str">
        <f>VLOOKUP(C313,regions!A$2:C$419,3,FALSE)</f>
        <v>Unitary authority</v>
      </c>
      <c r="E313" t="str">
        <f>IFERROR(VLOOKUP(C313,classifications!A$3:C$328,3,FALSE),VLOOKUP(C313,classifications!I$2:K$28,3,FALSE))</f>
        <v>Predominantly Urban</v>
      </c>
      <c r="F313" s="169" t="s">
        <v>1696</v>
      </c>
      <c r="G313" s="174">
        <v>4608</v>
      </c>
      <c r="H313" s="175">
        <v>2903</v>
      </c>
      <c r="I313" s="175">
        <v>1282</v>
      </c>
      <c r="J313" s="175">
        <v>57710</v>
      </c>
      <c r="K313" s="176">
        <v>66500</v>
      </c>
    </row>
    <row r="314" spans="1:14" x14ac:dyDescent="0.3">
      <c r="A314" t="s">
        <v>624</v>
      </c>
      <c r="B314" t="s">
        <v>622</v>
      </c>
      <c r="C314" t="s">
        <v>625</v>
      </c>
      <c r="D314" t="str">
        <f>VLOOKUP(C314,regions!A$2:C$419,3,FALSE)</f>
        <v>Shire district</v>
      </c>
      <c r="E314" t="str">
        <f>IFERROR(VLOOKUP(C314,classifications!A$3:C$328,3,FALSE),VLOOKUP(C314,classifications!I$2:K$28,3,FALSE))</f>
        <v>Predominantly Rural</v>
      </c>
      <c r="F314" s="169" t="s">
        <v>1696</v>
      </c>
      <c r="G314" s="174">
        <v>2</v>
      </c>
      <c r="H314" s="175">
        <v>2424</v>
      </c>
      <c r="I314" s="175">
        <v>450</v>
      </c>
      <c r="J314" s="175">
        <v>19250</v>
      </c>
      <c r="K314" s="176">
        <v>22130</v>
      </c>
    </row>
    <row r="315" spans="1:14" x14ac:dyDescent="0.3">
      <c r="A315" t="s">
        <v>1129</v>
      </c>
      <c r="B315" t="s">
        <v>1127</v>
      </c>
      <c r="C315" t="s">
        <v>1130</v>
      </c>
      <c r="D315" t="str">
        <f>VLOOKUP(C315,regions!A$2:C$419,3,FALSE)</f>
        <v>Shire district</v>
      </c>
      <c r="E315" t="str">
        <f>IFERROR(VLOOKUP(C315,classifications!A$3:C$328,3,FALSE),VLOOKUP(C315,classifications!I$2:K$28,3,FALSE))</f>
        <v>Predominantly Rural</v>
      </c>
      <c r="F315" s="169" t="s">
        <v>1696</v>
      </c>
      <c r="G315" s="174">
        <v>4112</v>
      </c>
      <c r="H315" s="175">
        <v>2285</v>
      </c>
      <c r="I315" s="175">
        <v>49</v>
      </c>
      <c r="J315" s="175">
        <v>44430</v>
      </c>
      <c r="K315" s="176">
        <v>50880</v>
      </c>
    </row>
    <row r="316" spans="1:14" x14ac:dyDescent="0.3">
      <c r="A316" t="s">
        <v>140</v>
      </c>
      <c r="B316" t="s">
        <v>138</v>
      </c>
      <c r="C316" t="s">
        <v>1700</v>
      </c>
      <c r="D316" t="str">
        <f>VLOOKUP(C316,regions!A$2:C$419,3,FALSE)</f>
        <v>Unitary authority</v>
      </c>
      <c r="E316" t="str">
        <f>IFERROR(VLOOKUP(C316,classifications!A$3:C$328,3,FALSE),VLOOKUP(C316,classifications!I$2:K$28,3,FALSE))</f>
        <v>Predominantly Urban</v>
      </c>
      <c r="F316" s="169" t="s">
        <v>1696</v>
      </c>
      <c r="G316" s="174">
        <v>27</v>
      </c>
      <c r="H316" s="175">
        <v>11179</v>
      </c>
      <c r="I316" s="175">
        <v>206</v>
      </c>
      <c r="J316" s="175">
        <v>98570</v>
      </c>
      <c r="K316" s="176">
        <v>109980</v>
      </c>
    </row>
    <row r="317" spans="1:14" x14ac:dyDescent="0.3">
      <c r="A317" t="s">
        <v>594</v>
      </c>
      <c r="B317" t="s">
        <v>592</v>
      </c>
      <c r="C317" t="s">
        <v>595</v>
      </c>
      <c r="D317" t="str">
        <f>VLOOKUP(C317,regions!A$2:C$419,3,FALSE)</f>
        <v>Shire district</v>
      </c>
      <c r="E317" t="str">
        <f>IFERROR(VLOOKUP(C317,classifications!A$3:C$328,3,FALSE),VLOOKUP(C317,classifications!I$2:K$28,3,FALSE))</f>
        <v>Predominantly Rural</v>
      </c>
      <c r="F317" s="169" t="s">
        <v>1696</v>
      </c>
      <c r="G317" s="174">
        <v>0</v>
      </c>
      <c r="H317" s="175">
        <v>4233</v>
      </c>
      <c r="I317" s="175">
        <v>0</v>
      </c>
      <c r="J317" s="175">
        <v>39010</v>
      </c>
      <c r="K317" s="176">
        <v>43240</v>
      </c>
    </row>
    <row r="318" spans="1:14" x14ac:dyDescent="0.3">
      <c r="A318" t="s">
        <v>1133</v>
      </c>
      <c r="B318" t="s">
        <v>1131</v>
      </c>
      <c r="C318" t="s">
        <v>1134</v>
      </c>
      <c r="D318" t="str">
        <f>VLOOKUP(C318,regions!A$2:C$419,3,FALSE)</f>
        <v>Shire district</v>
      </c>
      <c r="E318" t="str">
        <f>IFERROR(VLOOKUP(C318,classifications!A$3:C$328,3,FALSE),VLOOKUP(C318,classifications!I$2:K$28,3,FALSE))</f>
        <v>Predominantly Rural</v>
      </c>
      <c r="F318" s="169" t="s">
        <v>1696</v>
      </c>
      <c r="G318" s="174">
        <v>8</v>
      </c>
      <c r="H318" s="175">
        <v>10319</v>
      </c>
      <c r="I318" s="175">
        <v>568</v>
      </c>
      <c r="J318" s="175">
        <v>62480</v>
      </c>
      <c r="K318" s="176">
        <v>73380</v>
      </c>
    </row>
    <row r="319" spans="1:14" x14ac:dyDescent="0.3">
      <c r="A319" t="s">
        <v>726</v>
      </c>
      <c r="B319" t="s">
        <v>724</v>
      </c>
      <c r="C319" t="s">
        <v>727</v>
      </c>
      <c r="D319" t="str">
        <f>VLOOKUP(C319,regions!A$2:C$419,3,FALSE)</f>
        <v>Shire district</v>
      </c>
      <c r="E319" t="str">
        <f>IFERROR(VLOOKUP(C319,classifications!A$3:C$328,3,FALSE),VLOOKUP(C319,classifications!I$2:K$28,3,FALSE))</f>
        <v>Urban with Significant Rural</v>
      </c>
      <c r="F319" s="169" t="s">
        <v>1696</v>
      </c>
      <c r="G319" s="174">
        <v>5214</v>
      </c>
      <c r="H319" s="175">
        <v>1322</v>
      </c>
      <c r="I319" s="175">
        <v>0</v>
      </c>
      <c r="J319" s="175">
        <v>43400</v>
      </c>
      <c r="K319" s="176">
        <v>49940</v>
      </c>
    </row>
    <row r="320" spans="1:14" x14ac:dyDescent="0.3">
      <c r="A320" t="s">
        <v>155</v>
      </c>
      <c r="B320" t="s">
        <v>153</v>
      </c>
      <c r="C320" t="s">
        <v>1701</v>
      </c>
      <c r="D320" t="str">
        <f>VLOOKUP(C320,regions!A$2:C$419,3,FALSE)</f>
        <v>Unitary authority</v>
      </c>
      <c r="E320" t="str">
        <f>IFERROR(VLOOKUP(C320,classifications!A$3:C$328,3,FALSE),VLOOKUP(C320,classifications!I$2:K$28,3,FALSE))</f>
        <v>Predominantly Urban</v>
      </c>
      <c r="F320" s="169" t="s">
        <v>1696</v>
      </c>
      <c r="G320" s="174">
        <v>10468</v>
      </c>
      <c r="H320" s="175">
        <v>4396</v>
      </c>
      <c r="I320" s="175">
        <v>232</v>
      </c>
      <c r="J320" s="175">
        <v>76030</v>
      </c>
      <c r="K320" s="176">
        <v>91130</v>
      </c>
    </row>
    <row r="321" spans="1:14" x14ac:dyDescent="0.3">
      <c r="A321" t="s">
        <v>1137</v>
      </c>
      <c r="B321" t="s">
        <v>1135</v>
      </c>
      <c r="C321" t="s">
        <v>1138</v>
      </c>
      <c r="D321" t="str">
        <f>VLOOKUP(C321,regions!A$2:C$419,3,FALSE)</f>
        <v>Shire district</v>
      </c>
      <c r="E321" t="str">
        <f>IFERROR(VLOOKUP(C321,classifications!A$3:C$328,3,FALSE),VLOOKUP(C321,classifications!I$2:K$28,3,FALSE))</f>
        <v>Urban with Significant Rural</v>
      </c>
      <c r="F321" s="169" t="s">
        <v>1696</v>
      </c>
      <c r="G321" s="174">
        <v>6010</v>
      </c>
      <c r="H321" s="175">
        <v>1993</v>
      </c>
      <c r="I321" s="175">
        <v>149</v>
      </c>
      <c r="J321" s="175">
        <v>41070</v>
      </c>
      <c r="K321" s="176">
        <v>49220</v>
      </c>
    </row>
    <row r="322" spans="1:14" x14ac:dyDescent="0.3">
      <c r="A322" t="s">
        <v>598</v>
      </c>
      <c r="B322" t="s">
        <v>596</v>
      </c>
      <c r="C322" t="s">
        <v>599</v>
      </c>
      <c r="D322" t="str">
        <f>VLOOKUP(C322,regions!A$2:C$419,3,FALSE)</f>
        <v>Shire district</v>
      </c>
      <c r="E322" t="str">
        <f>IFERROR(VLOOKUP(C322,classifications!A$3:C$328,3,FALSE),VLOOKUP(C322,classifications!I$2:K$28,3,FALSE))</f>
        <v>Predominantly Rural</v>
      </c>
      <c r="F322" s="169" t="s">
        <v>1696</v>
      </c>
      <c r="G322" s="174">
        <v>0</v>
      </c>
      <c r="H322" s="175">
        <v>5105</v>
      </c>
      <c r="I322" s="175">
        <v>14</v>
      </c>
      <c r="J322" s="175">
        <v>52600</v>
      </c>
      <c r="K322" s="176">
        <v>57720</v>
      </c>
    </row>
    <row r="323" spans="1:14" x14ac:dyDescent="0.3">
      <c r="A323" t="s">
        <v>730</v>
      </c>
      <c r="B323" t="s">
        <v>728</v>
      </c>
      <c r="C323" t="s">
        <v>731</v>
      </c>
      <c r="D323" t="str">
        <f>VLOOKUP(C323,regions!A$2:C$419,3,FALSE)</f>
        <v>Shire district</v>
      </c>
      <c r="E323" t="str">
        <f>IFERROR(VLOOKUP(C323,classifications!A$3:C$328,3,FALSE),VLOOKUP(C323,classifications!I$2:K$28,3,FALSE))</f>
        <v>Predominantly Rural</v>
      </c>
      <c r="F323" s="169" t="s">
        <v>1696</v>
      </c>
      <c r="G323" s="174">
        <v>0</v>
      </c>
      <c r="H323" s="175">
        <v>4319</v>
      </c>
      <c r="I323" s="175">
        <v>0</v>
      </c>
      <c r="J323" s="175">
        <v>32740</v>
      </c>
      <c r="K323" s="176">
        <v>37060</v>
      </c>
    </row>
    <row r="324" spans="1:14" x14ac:dyDescent="0.3">
      <c r="A324" t="s">
        <v>164</v>
      </c>
      <c r="B324" t="s">
        <v>162</v>
      </c>
      <c r="C324" t="s">
        <v>1702</v>
      </c>
      <c r="D324" t="str">
        <f>VLOOKUP(C324,regions!A$2:C$419,3,FALSE)</f>
        <v>Unitary authority</v>
      </c>
      <c r="E324" t="str">
        <f>IFERROR(VLOOKUP(C324,classifications!A$3:C$328,3,FALSE),VLOOKUP(C324,classifications!I$2:K$28,3,FALSE))</f>
        <v>Predominantly Urban</v>
      </c>
      <c r="F324" s="169" t="s">
        <v>1696</v>
      </c>
      <c r="G324" s="174">
        <v>0</v>
      </c>
      <c r="H324" s="175">
        <v>5116</v>
      </c>
      <c r="I324" s="175">
        <v>0</v>
      </c>
      <c r="J324" s="175">
        <v>58850</v>
      </c>
      <c r="K324" s="176">
        <v>63970</v>
      </c>
    </row>
    <row r="325" spans="1:14" x14ac:dyDescent="0.3">
      <c r="A325" t="s">
        <v>602</v>
      </c>
      <c r="B325" t="s">
        <v>600</v>
      </c>
      <c r="C325" t="s">
        <v>603</v>
      </c>
      <c r="D325" t="str">
        <f>VLOOKUP(C325,regions!A$2:C$419,3,FALSE)</f>
        <v>Shire district</v>
      </c>
      <c r="E325" t="str">
        <f>IFERROR(VLOOKUP(C325,classifications!A$3:C$328,3,FALSE),VLOOKUP(C325,classifications!I$2:K$28,3,FALSE))</f>
        <v>Predominantly Rural</v>
      </c>
      <c r="F325" s="169" t="s">
        <v>1696</v>
      </c>
      <c r="G325" s="174">
        <v>4</v>
      </c>
      <c r="H325" s="175">
        <v>2520</v>
      </c>
      <c r="I325" s="175">
        <v>0</v>
      </c>
      <c r="J325" s="175">
        <v>28170</v>
      </c>
      <c r="K325" s="176">
        <v>30700</v>
      </c>
    </row>
    <row r="326" spans="1:14" x14ac:dyDescent="0.3">
      <c r="A326" t="s">
        <v>606</v>
      </c>
      <c r="B326" t="s">
        <v>604</v>
      </c>
      <c r="C326" t="s">
        <v>607</v>
      </c>
      <c r="D326" t="str">
        <f>VLOOKUP(C326,regions!A$2:C$419,3,FALSE)</f>
        <v>Shire district</v>
      </c>
      <c r="E326" t="str">
        <f>IFERROR(VLOOKUP(C326,classifications!A$3:C$328,3,FALSE),VLOOKUP(C326,classifications!I$2:K$28,3,FALSE))</f>
        <v>Predominantly Rural</v>
      </c>
      <c r="F326" s="169" t="s">
        <v>1696</v>
      </c>
      <c r="G326" s="174">
        <v>1</v>
      </c>
      <c r="H326" s="175">
        <v>2359</v>
      </c>
      <c r="I326" s="175">
        <v>154</v>
      </c>
      <c r="J326" s="175">
        <v>22160</v>
      </c>
      <c r="K326" s="176">
        <v>24680</v>
      </c>
    </row>
    <row r="327" spans="1:14" x14ac:dyDescent="0.3">
      <c r="A327" t="s">
        <v>628</v>
      </c>
      <c r="B327" t="s">
        <v>626</v>
      </c>
      <c r="C327" t="s">
        <v>629</v>
      </c>
      <c r="D327" t="str">
        <f>VLOOKUP(C327,regions!A$2:C$419,3,FALSE)</f>
        <v>Shire district</v>
      </c>
      <c r="E327" t="str">
        <f>IFERROR(VLOOKUP(C327,classifications!A$3:C$328,3,FALSE),VLOOKUP(C327,classifications!I$2:K$28,3,FALSE))</f>
        <v>Predominantly Rural</v>
      </c>
      <c r="F327" s="169" t="s">
        <v>1696</v>
      </c>
      <c r="G327" s="174">
        <v>0</v>
      </c>
      <c r="H327" s="175">
        <v>6301</v>
      </c>
      <c r="I327" s="175">
        <v>88</v>
      </c>
      <c r="J327" s="175">
        <v>42930</v>
      </c>
      <c r="K327" s="176">
        <v>49320</v>
      </c>
    </row>
    <row r="328" spans="1:14" x14ac:dyDescent="0.3">
      <c r="A328" t="s">
        <v>1141</v>
      </c>
      <c r="B328" t="s">
        <v>1139</v>
      </c>
      <c r="C328" t="s">
        <v>1142</v>
      </c>
      <c r="D328" t="str">
        <f>VLOOKUP(C328,regions!A$2:C$419,3,FALSE)</f>
        <v>Shire district</v>
      </c>
      <c r="E328" t="str">
        <f>IFERROR(VLOOKUP(C328,classifications!A$3:C$328,3,FALSE),VLOOKUP(C328,classifications!I$2:K$28,3,FALSE))</f>
        <v>Predominantly Rural</v>
      </c>
      <c r="F328" s="169" t="s">
        <v>1696</v>
      </c>
      <c r="G328" s="174">
        <v>0</v>
      </c>
      <c r="H328" s="175">
        <v>2354</v>
      </c>
      <c r="I328" s="175">
        <v>0</v>
      </c>
      <c r="J328" s="175">
        <v>15220</v>
      </c>
      <c r="K328" s="176">
        <v>17570</v>
      </c>
    </row>
    <row r="329" spans="1:14" x14ac:dyDescent="0.3">
      <c r="A329" t="s">
        <v>632</v>
      </c>
      <c r="B329" t="s">
        <v>630</v>
      </c>
      <c r="C329" t="s">
        <v>633</v>
      </c>
      <c r="D329" t="str">
        <f>VLOOKUP(C329,regions!A$2:C$419,3,FALSE)</f>
        <v>Shire district</v>
      </c>
      <c r="E329" t="str">
        <f>IFERROR(VLOOKUP(C329,classifications!A$3:C$328,3,FALSE),VLOOKUP(C329,classifications!I$2:K$28,3,FALSE))</f>
        <v>Predominantly Urban</v>
      </c>
      <c r="F329" s="169" t="s">
        <v>1696</v>
      </c>
      <c r="G329" s="174">
        <v>0</v>
      </c>
      <c r="H329" s="175">
        <v>4227</v>
      </c>
      <c r="I329" s="175">
        <v>13</v>
      </c>
      <c r="J329" s="175">
        <v>26760</v>
      </c>
      <c r="K329" s="176">
        <v>31000</v>
      </c>
    </row>
    <row r="330" spans="1:14" x14ac:dyDescent="0.3">
      <c r="A330" t="s">
        <v>173</v>
      </c>
      <c r="B330" t="s">
        <v>171</v>
      </c>
      <c r="C330" t="s">
        <v>1591</v>
      </c>
      <c r="D330" t="str">
        <f>VLOOKUP(C330,regions!A$2:C$419,3,FALSE)</f>
        <v>Unitary authority</v>
      </c>
      <c r="E330" t="str">
        <f>IFERROR(VLOOKUP(C330,classifications!A$3:C$328,3,FALSE),VLOOKUP(C330,classifications!I$2:K$28,3,FALSE))</f>
        <v>Predominantly Rural</v>
      </c>
      <c r="F330" s="169" t="s">
        <v>1696</v>
      </c>
      <c r="G330" s="174">
        <v>5396</v>
      </c>
      <c r="H330" s="175">
        <v>23220</v>
      </c>
      <c r="I330" s="175">
        <v>5620</v>
      </c>
      <c r="J330" s="175">
        <v>167760</v>
      </c>
      <c r="K330" s="176">
        <v>201990</v>
      </c>
    </row>
    <row r="331" spans="1:14" x14ac:dyDescent="0.3">
      <c r="G331" s="174"/>
      <c r="H331" s="175"/>
      <c r="I331" s="175"/>
      <c r="K331" s="177"/>
    </row>
    <row r="332" spans="1:14" x14ac:dyDescent="0.3">
      <c r="C332" s="178" t="s">
        <v>1703</v>
      </c>
      <c r="D332" s="178"/>
      <c r="E332" s="178"/>
      <c r="F332" s="178"/>
      <c r="G332" s="179">
        <v>1725905</v>
      </c>
      <c r="H332" s="180">
        <v>2319511</v>
      </c>
      <c r="I332" s="180">
        <v>63237</v>
      </c>
      <c r="J332" s="180">
        <v>18867000</v>
      </c>
      <c r="K332" s="181">
        <v>22976000</v>
      </c>
      <c r="L332" s="173"/>
      <c r="M332" s="173"/>
      <c r="N332" s="173"/>
    </row>
    <row r="333" spans="1:14" x14ac:dyDescent="0.3">
      <c r="G333" s="173"/>
      <c r="H333" s="173"/>
      <c r="I333" s="173"/>
      <c r="J333" s="173"/>
      <c r="K333" s="173"/>
    </row>
    <row r="334" spans="1:14" x14ac:dyDescent="0.3">
      <c r="C334" s="138" t="s">
        <v>1425</v>
      </c>
      <c r="D334" s="138"/>
      <c r="E334" s="138"/>
    </row>
    <row r="335" spans="1:14" ht="42" customHeight="1" x14ac:dyDescent="0.3">
      <c r="C335" s="182" t="s">
        <v>1704</v>
      </c>
      <c r="D335" s="182"/>
      <c r="E335" s="182"/>
      <c r="F335" s="182"/>
      <c r="G335" s="182"/>
      <c r="H335" s="182"/>
      <c r="I335" s="182"/>
      <c r="J335" s="182"/>
      <c r="K335" s="182"/>
      <c r="L335" s="182"/>
    </row>
    <row r="336" spans="1:14" ht="39" customHeight="1" x14ac:dyDescent="0.3">
      <c r="C336" s="182" t="s">
        <v>1705</v>
      </c>
      <c r="D336" s="182"/>
      <c r="E336" s="182"/>
      <c r="F336" s="182"/>
      <c r="G336" s="182"/>
      <c r="H336" s="182"/>
      <c r="I336" s="182"/>
      <c r="J336" s="182"/>
      <c r="K336" s="182"/>
      <c r="L336" s="182"/>
    </row>
    <row r="337" spans="1:12" ht="27" customHeight="1" x14ac:dyDescent="0.3">
      <c r="C337" s="182" t="s">
        <v>1706</v>
      </c>
      <c r="D337" s="182"/>
      <c r="E337" s="182"/>
      <c r="F337" s="182"/>
      <c r="G337" s="182"/>
      <c r="H337" s="182"/>
      <c r="I337" s="182"/>
      <c r="J337" s="182"/>
      <c r="K337" s="182"/>
      <c r="L337" s="182"/>
    </row>
    <row r="338" spans="1:12" x14ac:dyDescent="0.3">
      <c r="C338" t="s">
        <v>1618</v>
      </c>
    </row>
    <row r="339" spans="1:12" x14ac:dyDescent="0.3">
      <c r="C339" s="138" t="s">
        <v>1619</v>
      </c>
      <c r="D339" s="138"/>
      <c r="E339" s="138"/>
    </row>
    <row r="340" spans="1:12" ht="51" customHeight="1" x14ac:dyDescent="0.3">
      <c r="C340" s="183" t="s">
        <v>1707</v>
      </c>
      <c r="D340" s="183"/>
      <c r="E340" s="183"/>
      <c r="F340" s="182"/>
      <c r="G340" s="182"/>
      <c r="H340" s="182"/>
      <c r="I340" s="182"/>
      <c r="J340" s="182"/>
      <c r="K340" s="182"/>
    </row>
    <row r="341" spans="1:12" ht="25.5" customHeight="1" x14ac:dyDescent="0.3">
      <c r="C341" s="183" t="s">
        <v>1708</v>
      </c>
      <c r="D341" s="183"/>
      <c r="E341" s="183"/>
      <c r="F341" s="183"/>
      <c r="G341" s="183"/>
      <c r="H341" s="183"/>
      <c r="I341" s="183"/>
      <c r="J341" s="183"/>
      <c r="K341" s="183"/>
      <c r="L341" s="183"/>
    </row>
    <row r="342" spans="1:12" ht="25.5" customHeight="1" x14ac:dyDescent="0.3">
      <c r="C342" s="182" t="s">
        <v>1709</v>
      </c>
      <c r="D342" s="182"/>
      <c r="E342" s="182"/>
      <c r="F342" s="182"/>
      <c r="G342" s="182"/>
      <c r="H342" s="182"/>
      <c r="I342" s="182"/>
      <c r="J342" s="182"/>
      <c r="K342" s="182"/>
      <c r="L342" s="182"/>
    </row>
    <row r="343" spans="1:12" ht="37.5" customHeight="1" x14ac:dyDescent="0.3">
      <c r="C343" s="206" t="s">
        <v>1710</v>
      </c>
      <c r="D343" s="206"/>
      <c r="E343" s="206"/>
      <c r="F343" s="182"/>
      <c r="G343" s="182"/>
      <c r="H343" s="182"/>
      <c r="I343" s="182"/>
      <c r="J343" s="182"/>
      <c r="K343" s="182"/>
      <c r="L343" s="182"/>
    </row>
    <row r="345" spans="1:12" x14ac:dyDescent="0.3">
      <c r="C345" s="42" t="s">
        <v>1628</v>
      </c>
      <c r="D345" s="42"/>
      <c r="E345" s="42"/>
    </row>
    <row r="346" spans="1:12" x14ac:dyDescent="0.3">
      <c r="C346" s="184" t="s">
        <v>1629</v>
      </c>
      <c r="D346" s="184"/>
      <c r="E346" s="184"/>
      <c r="H346" s="52" t="s">
        <v>1630</v>
      </c>
      <c r="I346" s="52"/>
      <c r="J346" s="144"/>
      <c r="K346" s="185">
        <v>41389</v>
      </c>
    </row>
    <row r="347" spans="1:12" x14ac:dyDescent="0.3">
      <c r="C347" s="42"/>
      <c r="D347" s="42"/>
      <c r="E347" s="42"/>
      <c r="H347" s="52" t="s">
        <v>1632</v>
      </c>
      <c r="I347" s="52"/>
      <c r="J347" s="144"/>
      <c r="K347" s="145" t="s">
        <v>1711</v>
      </c>
    </row>
    <row r="348" spans="1:12" x14ac:dyDescent="0.3">
      <c r="C348" s="42" t="s">
        <v>1631</v>
      </c>
      <c r="D348" s="42"/>
      <c r="E348" s="42"/>
    </row>
    <row r="352" spans="1:12" x14ac:dyDescent="0.3">
      <c r="A352" t="s">
        <v>475</v>
      </c>
      <c r="C352" t="s">
        <v>475</v>
      </c>
      <c r="D352" t="str">
        <f>VLOOKUP(C352,regions!A$2:C$419,3,FALSE)</f>
        <v>Shire county</v>
      </c>
      <c r="E352" t="str">
        <f>IFERROR(VLOOKUP(C352,classifications!A$3:C$328,3,FALSE),VLOOKUP(C352,classifications!I$2:K$28,3,FALSE))</f>
        <v>Urban with Significant Rural</v>
      </c>
      <c r="G352">
        <f>SUMIF($C$5:$C$330,$B353,G$5:G$330)+SUMIF($C$5:$C$330,$B354,G$5:G$330)+SUMIF($C$5:$C$330,$B355,G$5:G$330)+SUMIF($C$5:$C$330,$B356,G$5:G$330)</f>
        <v>6094</v>
      </c>
      <c r="H352">
        <f t="shared" ref="H352:K352" si="0">SUMIF($C$5:$C$330,$B353,H$5:H$330)+SUMIF($C$5:$C$330,$B354,H$5:H$330)+SUMIF($C$5:$C$330,$B355,H$5:H$330)+SUMIF($C$5:$C$330,$B356,H$5:H$330)</f>
        <v>20879</v>
      </c>
      <c r="I352">
        <f t="shared" si="0"/>
        <v>1001</v>
      </c>
      <c r="J352">
        <f t="shared" si="0"/>
        <v>180000</v>
      </c>
      <c r="K352">
        <f t="shared" si="0"/>
        <v>207970</v>
      </c>
    </row>
    <row r="353" spans="1:11" x14ac:dyDescent="0.3">
      <c r="B353" t="s">
        <v>479</v>
      </c>
      <c r="G353">
        <f t="shared" ref="G353:K356" si="1">VLOOKUP($B353,$C$5:$K$330,G$613,FALSE)</f>
        <v>0</v>
      </c>
      <c r="H353">
        <f t="shared" si="1"/>
        <v>9598</v>
      </c>
      <c r="I353">
        <f t="shared" si="1"/>
        <v>438</v>
      </c>
      <c r="J353">
        <f t="shared" si="1"/>
        <v>61850</v>
      </c>
      <c r="K353">
        <f t="shared" si="1"/>
        <v>71880</v>
      </c>
    </row>
    <row r="354" spans="1:11" x14ac:dyDescent="0.3">
      <c r="B354" t="s">
        <v>483</v>
      </c>
      <c r="G354">
        <f t="shared" si="1"/>
        <v>0</v>
      </c>
      <c r="H354">
        <f t="shared" si="1"/>
        <v>4812</v>
      </c>
      <c r="I354">
        <f t="shared" si="1"/>
        <v>56</v>
      </c>
      <c r="J354">
        <f t="shared" si="1"/>
        <v>33420</v>
      </c>
      <c r="K354">
        <f t="shared" si="1"/>
        <v>38290</v>
      </c>
    </row>
    <row r="355" spans="1:11" x14ac:dyDescent="0.3">
      <c r="B355" t="s">
        <v>487</v>
      </c>
      <c r="G355">
        <f t="shared" si="1"/>
        <v>0</v>
      </c>
      <c r="H355">
        <f t="shared" si="1"/>
        <v>3471</v>
      </c>
      <c r="I355">
        <f t="shared" si="1"/>
        <v>18</v>
      </c>
      <c r="J355">
        <f t="shared" si="1"/>
        <v>24220</v>
      </c>
      <c r="K355">
        <f t="shared" si="1"/>
        <v>27710</v>
      </c>
    </row>
    <row r="356" spans="1:11" x14ac:dyDescent="0.3">
      <c r="B356" t="s">
        <v>491</v>
      </c>
      <c r="G356">
        <f t="shared" si="1"/>
        <v>6094</v>
      </c>
      <c r="H356">
        <f t="shared" si="1"/>
        <v>2998</v>
      </c>
      <c r="I356">
        <f t="shared" si="1"/>
        <v>489</v>
      </c>
      <c r="J356">
        <f t="shared" si="1"/>
        <v>60510</v>
      </c>
      <c r="K356">
        <f t="shared" si="1"/>
        <v>70090</v>
      </c>
    </row>
    <row r="358" spans="1:11" x14ac:dyDescent="0.3">
      <c r="A358" t="s">
        <v>493</v>
      </c>
      <c r="C358" t="s">
        <v>493</v>
      </c>
      <c r="D358" t="str">
        <f>VLOOKUP(C358,regions!A$2:C$419,3,FALSE)</f>
        <v>Shire county</v>
      </c>
      <c r="E358" t="str">
        <f>IFERROR(VLOOKUP(C358,classifications!A$3:C$328,3,FALSE),VLOOKUP(C358,classifications!I$2:K$28,3,FALSE))</f>
        <v>Predominantly Rural</v>
      </c>
      <c r="G358">
        <f>SUMIF($C$5:$C$330,$B359,G$5:G$330)+SUMIF($C$5:$C$330,$B360,G$5:G$330)+SUMIF($C$5:$C$330,$B361,G$5:G$330)+SUMIF($C$5:$C$330,$B362,G$5:G$330)+SUMIF($C$5:$C$330,$B363,G$5:G$330)</f>
        <v>12724</v>
      </c>
      <c r="H358">
        <f t="shared" ref="H358:K358" si="2">SUMIF($C$5:$C$330,$B359,H$5:H$330)+SUMIF($C$5:$C$330,$B360,H$5:H$330)+SUMIF($C$5:$C$330,$B361,H$5:H$330)+SUMIF($C$5:$C$330,$B362,H$5:H$330)+SUMIF($C$5:$C$330,$B363,H$5:H$330)</f>
        <v>27011</v>
      </c>
      <c r="I358">
        <f t="shared" si="2"/>
        <v>1595</v>
      </c>
      <c r="J358">
        <f t="shared" si="2"/>
        <v>217920</v>
      </c>
      <c r="K358">
        <f t="shared" si="2"/>
        <v>259250</v>
      </c>
    </row>
    <row r="359" spans="1:11" x14ac:dyDescent="0.3">
      <c r="B359" t="s">
        <v>497</v>
      </c>
      <c r="G359">
        <f t="shared" ref="G359:K363" si="3">VLOOKUP($B359,$C$5:$K$330,G$613,FALSE)</f>
        <v>7268</v>
      </c>
      <c r="H359">
        <f t="shared" si="3"/>
        <v>4437</v>
      </c>
      <c r="I359">
        <f t="shared" si="3"/>
        <v>30</v>
      </c>
      <c r="J359">
        <f t="shared" si="3"/>
        <v>36550</v>
      </c>
      <c r="K359">
        <f t="shared" si="3"/>
        <v>48290</v>
      </c>
    </row>
    <row r="360" spans="1:11" x14ac:dyDescent="0.3">
      <c r="B360" t="s">
        <v>501</v>
      </c>
      <c r="G360">
        <f t="shared" si="3"/>
        <v>0</v>
      </c>
      <c r="H360">
        <f t="shared" si="3"/>
        <v>5051</v>
      </c>
      <c r="I360">
        <f t="shared" si="3"/>
        <v>1</v>
      </c>
      <c r="J360">
        <f t="shared" si="3"/>
        <v>30700</v>
      </c>
      <c r="K360">
        <f t="shared" si="3"/>
        <v>35750</v>
      </c>
    </row>
    <row r="361" spans="1:11" x14ac:dyDescent="0.3">
      <c r="B361" t="s">
        <v>505</v>
      </c>
      <c r="G361">
        <f t="shared" si="3"/>
        <v>4</v>
      </c>
      <c r="H361">
        <f t="shared" si="3"/>
        <v>5345</v>
      </c>
      <c r="I361">
        <f t="shared" si="3"/>
        <v>0</v>
      </c>
      <c r="J361">
        <f t="shared" si="3"/>
        <v>36740</v>
      </c>
      <c r="K361">
        <f t="shared" si="3"/>
        <v>42090</v>
      </c>
    </row>
    <row r="362" spans="1:11" x14ac:dyDescent="0.3">
      <c r="B362" t="s">
        <v>509</v>
      </c>
      <c r="G362">
        <f t="shared" si="3"/>
        <v>0</v>
      </c>
      <c r="H362">
        <f t="shared" si="3"/>
        <v>9116</v>
      </c>
      <c r="I362">
        <f t="shared" si="3"/>
        <v>1102</v>
      </c>
      <c r="J362">
        <f t="shared" si="3"/>
        <v>61180</v>
      </c>
      <c r="K362">
        <f t="shared" si="3"/>
        <v>71400</v>
      </c>
    </row>
    <row r="363" spans="1:11" x14ac:dyDescent="0.3">
      <c r="B363" t="s">
        <v>513</v>
      </c>
      <c r="G363">
        <f t="shared" si="3"/>
        <v>5452</v>
      </c>
      <c r="H363">
        <f t="shared" si="3"/>
        <v>3062</v>
      </c>
      <c r="I363">
        <f t="shared" si="3"/>
        <v>462</v>
      </c>
      <c r="J363">
        <f t="shared" si="3"/>
        <v>52750</v>
      </c>
      <c r="K363">
        <f t="shared" si="3"/>
        <v>61720</v>
      </c>
    </row>
    <row r="367" spans="1:11" x14ac:dyDescent="0.3">
      <c r="A367" t="s">
        <v>515</v>
      </c>
      <c r="C367" t="s">
        <v>515</v>
      </c>
      <c r="D367" t="str">
        <f>VLOOKUP(C367,regions!A$2:C$419,3,FALSE)</f>
        <v>Shire county</v>
      </c>
      <c r="E367" t="str">
        <f>IFERROR(VLOOKUP(C367,classifications!A$3:C$328,3,FALSE),VLOOKUP(C367,classifications!I$2:K$28,3,FALSE))</f>
        <v>Predominantly Rural</v>
      </c>
      <c r="G367">
        <f>SUMIF($C$5:$C$330,$B368,G$5:G$330)+SUMIF($C$5:$C$330,$B369,G$5:G$330)+SUMIF($C$5:$C$330,$B370,G$5:G$330)+SUMIF($C$5:$C$330,$B371,G$5:G$330)+SUMIF($C$5:$C$330,$B372,G$5:G$330)+SUMIF($C$5:$C$330,$B373,G$5:G$330)</f>
        <v>5917</v>
      </c>
      <c r="H367">
        <f t="shared" ref="H367:K367" si="4">SUMIF($C$5:$C$330,$B368,H$5:H$330)+SUMIF($C$5:$C$330,$B369,H$5:H$330)+SUMIF($C$5:$C$330,$B370,H$5:H$330)+SUMIF($C$5:$C$330,$B371,H$5:H$330)+SUMIF($C$5:$C$330,$B372,H$5:H$330)+SUMIF($C$5:$C$330,$B373,H$5:H$330)</f>
        <v>26562</v>
      </c>
      <c r="I367">
        <f t="shared" si="4"/>
        <v>150</v>
      </c>
      <c r="J367">
        <f t="shared" si="4"/>
        <v>207200</v>
      </c>
      <c r="K367">
        <f t="shared" si="4"/>
        <v>239840</v>
      </c>
    </row>
    <row r="368" spans="1:11" x14ac:dyDescent="0.3">
      <c r="B368" t="s">
        <v>519</v>
      </c>
      <c r="G368">
        <f t="shared" ref="G368:K373" si="5">VLOOKUP($B368,$C$5:$K$330,G$613,FALSE)</f>
        <v>3</v>
      </c>
      <c r="H368">
        <f t="shared" si="5"/>
        <v>8553</v>
      </c>
      <c r="I368">
        <f t="shared" si="5"/>
        <v>3</v>
      </c>
      <c r="J368">
        <f t="shared" si="5"/>
        <v>36870</v>
      </c>
      <c r="K368">
        <f t="shared" si="5"/>
        <v>45430</v>
      </c>
    </row>
    <row r="369" spans="1:11" x14ac:dyDescent="0.3">
      <c r="B369" t="s">
        <v>523</v>
      </c>
      <c r="G369">
        <f t="shared" si="5"/>
        <v>2711</v>
      </c>
      <c r="H369">
        <f t="shared" si="5"/>
        <v>810</v>
      </c>
      <c r="I369">
        <f t="shared" si="5"/>
        <v>0</v>
      </c>
      <c r="J369">
        <f t="shared" si="5"/>
        <v>29500</v>
      </c>
      <c r="K369">
        <f t="shared" si="5"/>
        <v>33020</v>
      </c>
    </row>
    <row r="370" spans="1:11" x14ac:dyDescent="0.3">
      <c r="B370" t="s">
        <v>527</v>
      </c>
      <c r="G370">
        <f t="shared" si="5"/>
        <v>24</v>
      </c>
      <c r="H370">
        <f t="shared" si="5"/>
        <v>7393</v>
      </c>
      <c r="I370">
        <f t="shared" si="5"/>
        <v>70</v>
      </c>
      <c r="J370">
        <f t="shared" si="5"/>
        <v>42740</v>
      </c>
      <c r="K370">
        <f t="shared" si="5"/>
        <v>50230</v>
      </c>
    </row>
    <row r="371" spans="1:11" x14ac:dyDescent="0.3">
      <c r="B371" t="s">
        <v>531</v>
      </c>
      <c r="G371">
        <f t="shared" si="5"/>
        <v>0</v>
      </c>
      <c r="H371">
        <f t="shared" si="5"/>
        <v>6224</v>
      </c>
      <c r="I371">
        <f t="shared" si="5"/>
        <v>50</v>
      </c>
      <c r="J371">
        <f t="shared" si="5"/>
        <v>26150</v>
      </c>
      <c r="K371">
        <f t="shared" si="5"/>
        <v>32430</v>
      </c>
    </row>
    <row r="372" spans="1:11" x14ac:dyDescent="0.3">
      <c r="B372" t="s">
        <v>535</v>
      </c>
      <c r="G372">
        <f t="shared" si="5"/>
        <v>0</v>
      </c>
      <c r="H372">
        <f t="shared" si="5"/>
        <v>2340</v>
      </c>
      <c r="I372">
        <f t="shared" si="5"/>
        <v>0</v>
      </c>
      <c r="J372">
        <f t="shared" si="5"/>
        <v>22970</v>
      </c>
      <c r="K372">
        <f t="shared" si="5"/>
        <v>25310</v>
      </c>
    </row>
    <row r="373" spans="1:11" x14ac:dyDescent="0.3">
      <c r="B373" t="s">
        <v>539</v>
      </c>
      <c r="G373">
        <f t="shared" si="5"/>
        <v>3179</v>
      </c>
      <c r="H373">
        <f t="shared" si="5"/>
        <v>1242</v>
      </c>
      <c r="I373">
        <f t="shared" si="5"/>
        <v>27</v>
      </c>
      <c r="J373">
        <f t="shared" si="5"/>
        <v>48970</v>
      </c>
      <c r="K373">
        <f t="shared" si="5"/>
        <v>53420</v>
      </c>
    </row>
    <row r="375" spans="1:11" x14ac:dyDescent="0.3">
      <c r="A375" t="s">
        <v>541</v>
      </c>
      <c r="C375" t="s">
        <v>541</v>
      </c>
      <c r="D375" t="str">
        <f>VLOOKUP(C375,regions!A$2:C$419,3,FALSE)</f>
        <v>Shire county</v>
      </c>
      <c r="E375" t="str">
        <f>IFERROR(VLOOKUP(C375,classifications!A$3:C$328,3,FALSE),VLOOKUP(C375,classifications!I$2:K$28,3,FALSE))</f>
        <v>Urban with Significant Rural</v>
      </c>
      <c r="G375">
        <f>SUMIF($C$5:$C$330,$B376,G$5:G$330)+SUMIF($C$5:$C$330,$B377,G$5:G$330)+SUMIF($C$5:$C$330,$B378,G$5:G$330)+SUMIF($C$5:$C$330,$B379,G$5:G$330)+SUMIF($C$5:$C$330,$B380,G$5:G$330)+SUMIF($C$5:$C$330,$B381,G$5:G$330)+SUMIF($C$5:$C$330,$B382,G$5:G$330)+SUMIF($C$5:$C$330,$B383,G$5:G$330)</f>
        <v>30463</v>
      </c>
      <c r="H375">
        <f t="shared" ref="H375:K375" si="6">SUMIF($C$5:$C$330,$B376,H$5:H$330)+SUMIF($C$5:$C$330,$B377,H$5:H$330)+SUMIF($C$5:$C$330,$B378,H$5:H$330)+SUMIF($C$5:$C$330,$B379,H$5:H$330)+SUMIF($C$5:$C$330,$B380,H$5:H$330)+SUMIF($C$5:$C$330,$B381,H$5:H$330)+SUMIF($C$5:$C$330,$B382,H$5:H$330)+SUMIF($C$5:$C$330,$B383,H$5:H$330)</f>
        <v>22210</v>
      </c>
      <c r="I375">
        <f t="shared" si="6"/>
        <v>158</v>
      </c>
      <c r="J375">
        <f t="shared" si="6"/>
        <v>294170</v>
      </c>
      <c r="K375">
        <f t="shared" si="6"/>
        <v>346990</v>
      </c>
    </row>
    <row r="376" spans="1:11" x14ac:dyDescent="0.3">
      <c r="B376" t="s">
        <v>545</v>
      </c>
      <c r="G376">
        <f t="shared" ref="G376:K383" si="7">VLOOKUP($B376,$C$5:$K$330,G$613,FALSE)</f>
        <v>23</v>
      </c>
      <c r="H376">
        <f t="shared" si="7"/>
        <v>6929</v>
      </c>
      <c r="I376">
        <f t="shared" si="7"/>
        <v>29</v>
      </c>
      <c r="J376">
        <f t="shared" si="7"/>
        <v>47950</v>
      </c>
      <c r="K376">
        <f t="shared" si="7"/>
        <v>54930</v>
      </c>
    </row>
    <row r="377" spans="1:11" x14ac:dyDescent="0.3">
      <c r="B377" t="s">
        <v>549</v>
      </c>
      <c r="G377">
        <f t="shared" si="7"/>
        <v>5344</v>
      </c>
      <c r="H377">
        <f t="shared" si="7"/>
        <v>949</v>
      </c>
      <c r="I377">
        <f t="shared" si="7"/>
        <v>0</v>
      </c>
      <c r="J377">
        <f t="shared" si="7"/>
        <v>28070</v>
      </c>
      <c r="K377">
        <f t="shared" si="7"/>
        <v>34360</v>
      </c>
    </row>
    <row r="378" spans="1:11" x14ac:dyDescent="0.3">
      <c r="B378" t="s">
        <v>553</v>
      </c>
      <c r="G378">
        <f t="shared" si="7"/>
        <v>9781</v>
      </c>
      <c r="H378">
        <f t="shared" si="7"/>
        <v>1392</v>
      </c>
      <c r="I378">
        <f t="shared" si="7"/>
        <v>74</v>
      </c>
      <c r="J378">
        <f t="shared" si="7"/>
        <v>37250</v>
      </c>
      <c r="K378">
        <f t="shared" si="7"/>
        <v>48490</v>
      </c>
    </row>
    <row r="379" spans="1:11" x14ac:dyDescent="0.3">
      <c r="B379" t="s">
        <v>557</v>
      </c>
      <c r="G379">
        <f t="shared" si="7"/>
        <v>0</v>
      </c>
      <c r="H379">
        <f t="shared" si="7"/>
        <v>3837</v>
      </c>
      <c r="I379">
        <f t="shared" si="7"/>
        <v>0</v>
      </c>
      <c r="J379">
        <f t="shared" si="7"/>
        <v>29640</v>
      </c>
      <c r="K379">
        <f t="shared" si="7"/>
        <v>33480</v>
      </c>
    </row>
    <row r="380" spans="1:11" x14ac:dyDescent="0.3">
      <c r="B380" t="s">
        <v>561</v>
      </c>
      <c r="G380">
        <f t="shared" si="7"/>
        <v>9</v>
      </c>
      <c r="H380">
        <f t="shared" si="7"/>
        <v>6523</v>
      </c>
      <c r="I380">
        <f t="shared" si="7"/>
        <v>1</v>
      </c>
      <c r="J380">
        <f t="shared" si="7"/>
        <v>44000</v>
      </c>
      <c r="K380">
        <f t="shared" si="7"/>
        <v>50530</v>
      </c>
    </row>
    <row r="381" spans="1:11" x14ac:dyDescent="0.3">
      <c r="B381" t="s">
        <v>565</v>
      </c>
      <c r="G381">
        <f t="shared" si="7"/>
        <v>4106</v>
      </c>
      <c r="H381">
        <f t="shared" si="7"/>
        <v>1033</v>
      </c>
      <c r="I381">
        <f t="shared" si="7"/>
        <v>50</v>
      </c>
      <c r="J381">
        <f t="shared" si="7"/>
        <v>35580</v>
      </c>
      <c r="K381">
        <f t="shared" si="7"/>
        <v>40770</v>
      </c>
    </row>
    <row r="382" spans="1:11" x14ac:dyDescent="0.3">
      <c r="B382" t="s">
        <v>569</v>
      </c>
      <c r="G382">
        <f t="shared" si="7"/>
        <v>8154</v>
      </c>
      <c r="H382">
        <f t="shared" si="7"/>
        <v>733</v>
      </c>
      <c r="I382">
        <f t="shared" si="7"/>
        <v>4</v>
      </c>
      <c r="J382">
        <f t="shared" si="7"/>
        <v>35160</v>
      </c>
      <c r="K382">
        <f t="shared" si="7"/>
        <v>44050</v>
      </c>
    </row>
    <row r="383" spans="1:11" x14ac:dyDescent="0.3">
      <c r="B383" t="s">
        <v>573</v>
      </c>
      <c r="G383">
        <f t="shared" si="7"/>
        <v>3046</v>
      </c>
      <c r="H383">
        <f t="shared" si="7"/>
        <v>814</v>
      </c>
      <c r="I383">
        <f t="shared" si="7"/>
        <v>0</v>
      </c>
      <c r="J383">
        <f t="shared" si="7"/>
        <v>36520</v>
      </c>
      <c r="K383">
        <f t="shared" si="7"/>
        <v>40380</v>
      </c>
    </row>
    <row r="385" spans="1:11" x14ac:dyDescent="0.3">
      <c r="A385" t="s">
        <v>575</v>
      </c>
      <c r="C385" t="s">
        <v>575</v>
      </c>
      <c r="D385" t="str">
        <f>VLOOKUP(C385,regions!A$2:C$419,3,FALSE)</f>
        <v>Shire county</v>
      </c>
      <c r="E385" t="str">
        <f>IFERROR(VLOOKUP(C385,classifications!A$3:C$328,3,FALSE),VLOOKUP(C385,classifications!I$2:K$28,3,FALSE))</f>
        <v>Predominantly Rural</v>
      </c>
      <c r="G385">
        <f>SUMIF($C$5:$C$330,$B386,G$5:G$330)+SUMIF($C$5:$C$330,$B387,G$5:G$330)+SUMIF($C$5:$C$330,$B388,G$5:G$330)+SUMIF($C$5:$C$330,$B389,G$5:G$330)+SUMIF($C$5:$C$330,$B390,G$5:G$330)+SUMIF($C$5:$C$330,$B391,G$5:G$330)+SUMIF($C$5:$C$330,$B392,G$5:G$330)+SUMIF($C$5:$C$330,$B393,G$5:G$330)</f>
        <v>12418</v>
      </c>
      <c r="H385">
        <f t="shared" ref="H385:K385" si="8">SUMIF($C$5:$C$330,$B386,H$5:H$330)+SUMIF($C$5:$C$330,$B387,H$5:H$330)+SUMIF($C$5:$C$330,$B388,H$5:H$330)+SUMIF($C$5:$C$330,$B389,H$5:H$330)+SUMIF($C$5:$C$330,$B390,H$5:H$330)+SUMIF($C$5:$C$330,$B391,H$5:H$330)+SUMIF($C$5:$C$330,$B392,H$5:H$330)+SUMIF($C$5:$C$330,$B393,H$5:H$330)</f>
        <v>25332</v>
      </c>
      <c r="I385">
        <f t="shared" si="8"/>
        <v>603</v>
      </c>
      <c r="J385">
        <f t="shared" si="8"/>
        <v>310970</v>
      </c>
      <c r="K385">
        <f t="shared" si="8"/>
        <v>349330</v>
      </c>
    </row>
    <row r="386" spans="1:11" x14ac:dyDescent="0.3">
      <c r="B386" t="s">
        <v>579</v>
      </c>
      <c r="G386">
        <f t="shared" ref="G386:K393" si="9">VLOOKUP($B386,$C$5:$K$330,G$613,FALSE)</f>
        <v>4301</v>
      </c>
      <c r="H386">
        <f t="shared" si="9"/>
        <v>1559</v>
      </c>
      <c r="I386">
        <f t="shared" si="9"/>
        <v>0</v>
      </c>
      <c r="J386">
        <f t="shared" si="9"/>
        <v>58020</v>
      </c>
      <c r="K386">
        <f t="shared" si="9"/>
        <v>63880</v>
      </c>
    </row>
    <row r="387" spans="1:11" x14ac:dyDescent="0.3">
      <c r="B387" t="s">
        <v>583</v>
      </c>
      <c r="G387">
        <f t="shared" si="9"/>
        <v>5030</v>
      </c>
      <c r="H387">
        <f t="shared" si="9"/>
        <v>4030</v>
      </c>
      <c r="I387">
        <f t="shared" si="9"/>
        <v>131</v>
      </c>
      <c r="J387">
        <f t="shared" si="9"/>
        <v>41530</v>
      </c>
      <c r="K387">
        <f t="shared" si="9"/>
        <v>50720</v>
      </c>
    </row>
    <row r="388" spans="1:11" x14ac:dyDescent="0.3">
      <c r="B388" t="s">
        <v>587</v>
      </c>
      <c r="G388">
        <f t="shared" si="9"/>
        <v>3082</v>
      </c>
      <c r="H388">
        <f t="shared" si="9"/>
        <v>1150</v>
      </c>
      <c r="I388">
        <f t="shared" si="9"/>
        <v>0</v>
      </c>
      <c r="J388">
        <f t="shared" si="9"/>
        <v>29740</v>
      </c>
      <c r="K388">
        <f t="shared" si="9"/>
        <v>33970</v>
      </c>
    </row>
    <row r="389" spans="1:11" x14ac:dyDescent="0.3">
      <c r="B389" t="s">
        <v>591</v>
      </c>
      <c r="G389">
        <f t="shared" si="9"/>
        <v>0</v>
      </c>
      <c r="H389">
        <f t="shared" si="9"/>
        <v>4376</v>
      </c>
      <c r="I389">
        <f t="shared" si="9"/>
        <v>304</v>
      </c>
      <c r="J389">
        <f t="shared" si="9"/>
        <v>39740</v>
      </c>
      <c r="K389">
        <f t="shared" si="9"/>
        <v>44420</v>
      </c>
    </row>
    <row r="390" spans="1:11" x14ac:dyDescent="0.3">
      <c r="B390" t="s">
        <v>595</v>
      </c>
      <c r="G390">
        <f t="shared" si="9"/>
        <v>0</v>
      </c>
      <c r="H390">
        <f t="shared" si="9"/>
        <v>4233</v>
      </c>
      <c r="I390">
        <f t="shared" si="9"/>
        <v>0</v>
      </c>
      <c r="J390">
        <f t="shared" si="9"/>
        <v>39010</v>
      </c>
      <c r="K390">
        <f t="shared" si="9"/>
        <v>43240</v>
      </c>
    </row>
    <row r="391" spans="1:11" x14ac:dyDescent="0.3">
      <c r="B391" t="s">
        <v>599</v>
      </c>
      <c r="G391">
        <f t="shared" si="9"/>
        <v>0</v>
      </c>
      <c r="H391">
        <f t="shared" si="9"/>
        <v>5105</v>
      </c>
      <c r="I391">
        <f t="shared" si="9"/>
        <v>14</v>
      </c>
      <c r="J391">
        <f t="shared" si="9"/>
        <v>52600</v>
      </c>
      <c r="K391">
        <f t="shared" si="9"/>
        <v>57720</v>
      </c>
    </row>
    <row r="392" spans="1:11" x14ac:dyDescent="0.3">
      <c r="B392" t="s">
        <v>603</v>
      </c>
      <c r="G392">
        <f t="shared" si="9"/>
        <v>4</v>
      </c>
      <c r="H392">
        <f t="shared" si="9"/>
        <v>2520</v>
      </c>
      <c r="I392">
        <f t="shared" si="9"/>
        <v>0</v>
      </c>
      <c r="J392">
        <f t="shared" si="9"/>
        <v>28170</v>
      </c>
      <c r="K392">
        <f t="shared" si="9"/>
        <v>30700</v>
      </c>
    </row>
    <row r="393" spans="1:11" x14ac:dyDescent="0.3">
      <c r="B393" t="s">
        <v>607</v>
      </c>
      <c r="G393">
        <f t="shared" si="9"/>
        <v>1</v>
      </c>
      <c r="H393">
        <f t="shared" si="9"/>
        <v>2359</v>
      </c>
      <c r="I393">
        <f t="shared" si="9"/>
        <v>154</v>
      </c>
      <c r="J393">
        <f t="shared" si="9"/>
        <v>22160</v>
      </c>
      <c r="K393">
        <f t="shared" si="9"/>
        <v>24680</v>
      </c>
    </row>
    <row r="395" spans="1:11" x14ac:dyDescent="0.3">
      <c r="A395" t="s">
        <v>609</v>
      </c>
      <c r="C395" t="s">
        <v>609</v>
      </c>
      <c r="D395" t="str">
        <f>VLOOKUP(C395,regions!A$2:C$419,3,FALSE)</f>
        <v>Shire county</v>
      </c>
      <c r="E395" t="str">
        <f>IFERROR(VLOOKUP(C395,classifications!A$3:C$328,3,FALSE),VLOOKUP(C395,classifications!I$2:K$28,3,FALSE))</f>
        <v>Predominantly Rural</v>
      </c>
      <c r="G395">
        <f>SUMIF($C$5:$C$330,$B396,G$5:G$330)+SUMIF($C$5:$C$330,$B397,G$5:G$330)+SUMIF($C$5:$C$330,$B398,G$5:G$330)+SUMIF($C$5:$C$330,$B399,G$5:G$330)+SUMIF($C$5:$C$330,$B400,G$5:G$330)+SUMIF($C$5:$C$330,$B401,G$5:G$330)</f>
        <v>2</v>
      </c>
      <c r="H395">
        <f t="shared" ref="H395:K395" si="10">SUMIF($C$5:$C$330,$B396,H$5:H$330)+SUMIF($C$5:$C$330,$B397,H$5:H$330)+SUMIF($C$5:$C$330,$B398,H$5:H$330)+SUMIF($C$5:$C$330,$B399,H$5:H$330)+SUMIF($C$5:$C$330,$B400,H$5:H$330)+SUMIF($C$5:$C$330,$B401,H$5:H$330)</f>
        <v>23060</v>
      </c>
      <c r="I395">
        <f t="shared" si="10"/>
        <v>1101</v>
      </c>
      <c r="J395">
        <f t="shared" si="10"/>
        <v>114930</v>
      </c>
      <c r="K395">
        <f t="shared" si="10"/>
        <v>194950</v>
      </c>
    </row>
    <row r="396" spans="1:11" x14ac:dyDescent="0.3">
      <c r="B396" t="s">
        <v>613</v>
      </c>
      <c r="G396" t="str">
        <f t="shared" ref="G396:K401" si="11">VLOOKUP($B396,$C$5:$K$330,G$613,FALSE)</f>
        <v>.</v>
      </c>
      <c r="H396">
        <f t="shared" si="11"/>
        <v>2439</v>
      </c>
      <c r="I396" t="str">
        <f t="shared" si="11"/>
        <v>.</v>
      </c>
      <c r="J396" t="str">
        <f t="shared" si="11"/>
        <v>.</v>
      </c>
      <c r="K396">
        <f t="shared" si="11"/>
        <v>23130</v>
      </c>
    </row>
    <row r="397" spans="1:11" x14ac:dyDescent="0.3">
      <c r="B397" t="s">
        <v>617</v>
      </c>
      <c r="G397" t="str">
        <f t="shared" si="11"/>
        <v>.</v>
      </c>
      <c r="H397">
        <f t="shared" si="11"/>
        <v>3807</v>
      </c>
      <c r="I397" t="str">
        <f t="shared" si="11"/>
        <v>.</v>
      </c>
      <c r="J397" t="str">
        <f t="shared" si="11"/>
        <v>.</v>
      </c>
      <c r="K397">
        <f t="shared" si="11"/>
        <v>38970</v>
      </c>
    </row>
    <row r="398" spans="1:11" x14ac:dyDescent="0.3">
      <c r="B398" t="s">
        <v>621</v>
      </c>
      <c r="G398">
        <f t="shared" si="11"/>
        <v>0</v>
      </c>
      <c r="H398">
        <f t="shared" si="11"/>
        <v>3862</v>
      </c>
      <c r="I398">
        <f t="shared" si="11"/>
        <v>550</v>
      </c>
      <c r="J398">
        <f t="shared" si="11"/>
        <v>25990</v>
      </c>
      <c r="K398">
        <f t="shared" si="11"/>
        <v>30400</v>
      </c>
    </row>
    <row r="399" spans="1:11" x14ac:dyDescent="0.3">
      <c r="B399" t="s">
        <v>625</v>
      </c>
      <c r="G399">
        <f t="shared" si="11"/>
        <v>2</v>
      </c>
      <c r="H399">
        <f t="shared" si="11"/>
        <v>2424</v>
      </c>
      <c r="I399">
        <f t="shared" si="11"/>
        <v>450</v>
      </c>
      <c r="J399">
        <f t="shared" si="11"/>
        <v>19250</v>
      </c>
      <c r="K399">
        <f t="shared" si="11"/>
        <v>22130</v>
      </c>
    </row>
    <row r="400" spans="1:11" x14ac:dyDescent="0.3">
      <c r="B400" t="s">
        <v>629</v>
      </c>
      <c r="G400">
        <f t="shared" si="11"/>
        <v>0</v>
      </c>
      <c r="H400">
        <f t="shared" si="11"/>
        <v>6301</v>
      </c>
      <c r="I400">
        <f t="shared" si="11"/>
        <v>88</v>
      </c>
      <c r="J400">
        <f t="shared" si="11"/>
        <v>42930</v>
      </c>
      <c r="K400">
        <f t="shared" si="11"/>
        <v>49320</v>
      </c>
    </row>
    <row r="401" spans="1:11" x14ac:dyDescent="0.3">
      <c r="B401" t="s">
        <v>633</v>
      </c>
      <c r="G401">
        <f t="shared" si="11"/>
        <v>0</v>
      </c>
      <c r="H401">
        <f t="shared" si="11"/>
        <v>4227</v>
      </c>
      <c r="I401">
        <f t="shared" si="11"/>
        <v>13</v>
      </c>
      <c r="J401">
        <f t="shared" si="11"/>
        <v>26760</v>
      </c>
      <c r="K401">
        <f t="shared" si="11"/>
        <v>31000</v>
      </c>
    </row>
    <row r="404" spans="1:11" x14ac:dyDescent="0.3">
      <c r="A404" t="s">
        <v>635</v>
      </c>
      <c r="C404" t="s">
        <v>635</v>
      </c>
      <c r="D404" t="str">
        <f>VLOOKUP(C404,regions!A$2:C$419,3,FALSE)</f>
        <v>Shire county</v>
      </c>
      <c r="E404" t="str">
        <f>IFERROR(VLOOKUP(C404,classifications!A$3:C$328,3,FALSE),VLOOKUP(C404,classifications!I$2:K$28,3,FALSE))</f>
        <v>Urban with Significant Rural</v>
      </c>
      <c r="G404">
        <f>SUMIF($C$5:$C$330,$B405,G$5:G$330)+SUMIF($C$5:$C$330,$B406,G$5:G$330)+SUMIF($C$5:$C$330,$B407,G$5:G$330)+SUMIF($C$5:$C$330,$B408,G$5:G$330)+SUMIF($C$5:$C$330,$B409,G$5:G$330)</f>
        <v>10059</v>
      </c>
      <c r="H404">
        <f t="shared" ref="H404:K404" si="12">SUMIF($C$5:$C$330,$B405,H$5:H$330)+SUMIF($C$5:$C$330,$B406,H$5:H$330)+SUMIF($C$5:$C$330,$B407,H$5:H$330)+SUMIF($C$5:$C$330,$B408,H$5:H$330)+SUMIF($C$5:$C$330,$B409,H$5:H$330)</f>
        <v>15873</v>
      </c>
      <c r="I404">
        <f t="shared" si="12"/>
        <v>68</v>
      </c>
      <c r="J404">
        <f t="shared" si="12"/>
        <v>217270</v>
      </c>
      <c r="K404">
        <f t="shared" si="12"/>
        <v>243270</v>
      </c>
    </row>
    <row r="405" spans="1:11" x14ac:dyDescent="0.3">
      <c r="B405" t="s">
        <v>639</v>
      </c>
      <c r="G405">
        <f t="shared" ref="G405:K409" si="13">VLOOKUP($B405,$C$5:$K$330,G$613,FALSE)</f>
        <v>3733</v>
      </c>
      <c r="H405">
        <f t="shared" si="13"/>
        <v>2323</v>
      </c>
      <c r="I405">
        <f t="shared" si="13"/>
        <v>21</v>
      </c>
      <c r="J405">
        <f t="shared" si="13"/>
        <v>41390</v>
      </c>
      <c r="K405">
        <f t="shared" si="13"/>
        <v>47470</v>
      </c>
    </row>
    <row r="406" spans="1:11" x14ac:dyDescent="0.3">
      <c r="B406" t="s">
        <v>643</v>
      </c>
      <c r="G406">
        <f t="shared" si="13"/>
        <v>0</v>
      </c>
      <c r="H406">
        <f t="shared" si="13"/>
        <v>5921</v>
      </c>
      <c r="I406">
        <f t="shared" si="13"/>
        <v>14</v>
      </c>
      <c r="J406">
        <f t="shared" si="13"/>
        <v>36840</v>
      </c>
      <c r="K406">
        <f t="shared" si="13"/>
        <v>42770</v>
      </c>
    </row>
    <row r="407" spans="1:11" x14ac:dyDescent="0.3">
      <c r="B407" t="s">
        <v>647</v>
      </c>
      <c r="G407">
        <f t="shared" si="13"/>
        <v>3266</v>
      </c>
      <c r="H407">
        <f t="shared" si="13"/>
        <v>1374</v>
      </c>
      <c r="I407">
        <f t="shared" si="13"/>
        <v>0</v>
      </c>
      <c r="J407">
        <f t="shared" si="13"/>
        <v>39210</v>
      </c>
      <c r="K407">
        <f t="shared" si="13"/>
        <v>43850</v>
      </c>
    </row>
    <row r="408" spans="1:11" x14ac:dyDescent="0.3">
      <c r="B408" t="s">
        <v>651</v>
      </c>
      <c r="G408">
        <f t="shared" si="13"/>
        <v>0</v>
      </c>
      <c r="H408">
        <f t="shared" si="13"/>
        <v>4384</v>
      </c>
      <c r="I408">
        <f t="shared" si="13"/>
        <v>0</v>
      </c>
      <c r="J408">
        <f t="shared" si="13"/>
        <v>39630</v>
      </c>
      <c r="K408">
        <f t="shared" si="13"/>
        <v>44020</v>
      </c>
    </row>
    <row r="409" spans="1:11" x14ac:dyDescent="0.3">
      <c r="B409" t="s">
        <v>655</v>
      </c>
      <c r="G409">
        <f t="shared" si="13"/>
        <v>3060</v>
      </c>
      <c r="H409">
        <f t="shared" si="13"/>
        <v>1871</v>
      </c>
      <c r="I409">
        <f t="shared" si="13"/>
        <v>33</v>
      </c>
      <c r="J409">
        <f t="shared" si="13"/>
        <v>60200</v>
      </c>
      <c r="K409">
        <f t="shared" si="13"/>
        <v>65160</v>
      </c>
    </row>
    <row r="411" spans="1:11" x14ac:dyDescent="0.3">
      <c r="A411" t="s">
        <v>657</v>
      </c>
      <c r="C411" t="s">
        <v>657</v>
      </c>
      <c r="D411" t="str">
        <f>VLOOKUP(C411,regions!A$2:C$419,3,FALSE)</f>
        <v>Shire county</v>
      </c>
      <c r="E411" t="str">
        <f>IFERROR(VLOOKUP(C411,classifications!A$3:C$328,3,FALSE),VLOOKUP(C411,classifications!I$2:K$28,3,FALSE))</f>
        <v>Urban with Significant Rural</v>
      </c>
      <c r="G411">
        <f>SUMIF($C$5:$C$330,$B412,G$5:G$330)+SUMIF($C$5:$C$330,$B413,G$5:G$330)+SUMIF($C$5:$C$330,$B414,G$5:G$330)+SUMIF($C$5:$C$330,$B415,G$5:G$330)+SUMIF($C$5:$C$330,$B416,G$5:G$330)+SUMIF($C$5:$C$330,$B417,G$5:G$330)+SUMIF($C$5:$C$330,$B418,G$5:G$330)+SUMIF($C$5:$C$330,$B419,G$5:G$330)+SUMIF($C$5:$C$330,$B420,G$5:G$330)+SUMIF($C$5:$C$330,$B421,G$5:G$330)+SUMIF($C$5:$C$330,$B422,G$5:G$330)+SUMIF($C$5:$C$330,$B423,G$5:G$330)</f>
        <v>41656</v>
      </c>
      <c r="H411">
        <f t="shared" ref="H411:K411" si="14">SUMIF($C$5:$C$330,$B412,H$5:H$330)+SUMIF($C$5:$C$330,$B413,H$5:H$330)+SUMIF($C$5:$C$330,$B414,H$5:H$330)+SUMIF($C$5:$C$330,$B415,H$5:H$330)+SUMIF($C$5:$C$330,$B416,H$5:H$330)+SUMIF($C$5:$C$330,$B417,H$5:H$330)+SUMIF($C$5:$C$330,$B418,H$5:H$330)+SUMIF($C$5:$C$330,$B419,H$5:H$330)+SUMIF($C$5:$C$330,$B420,H$5:H$330)+SUMIF($C$5:$C$330,$B421,H$5:H$330)+SUMIF($C$5:$C$330,$B422,H$5:H$330)+SUMIF($C$5:$C$330,$B423,H$5:H$330)</f>
        <v>43737</v>
      </c>
      <c r="I411">
        <f t="shared" si="14"/>
        <v>1332</v>
      </c>
      <c r="J411">
        <f t="shared" si="14"/>
        <v>452640</v>
      </c>
      <c r="K411">
        <f t="shared" si="14"/>
        <v>603840</v>
      </c>
    </row>
    <row r="412" spans="1:11" x14ac:dyDescent="0.3">
      <c r="B412" t="s">
        <v>661</v>
      </c>
      <c r="G412">
        <f t="shared" ref="G412:K423" si="15">VLOOKUP($B412,$C$5:$K$330,G$613,FALSE)</f>
        <v>11503</v>
      </c>
      <c r="H412">
        <f t="shared" si="15"/>
        <v>5330</v>
      </c>
      <c r="I412">
        <f t="shared" si="15"/>
        <v>39</v>
      </c>
      <c r="J412">
        <f t="shared" si="15"/>
        <v>57160</v>
      </c>
      <c r="K412">
        <f t="shared" si="15"/>
        <v>74030</v>
      </c>
    </row>
    <row r="413" spans="1:11" x14ac:dyDescent="0.3">
      <c r="B413" t="s">
        <v>665</v>
      </c>
      <c r="G413">
        <f t="shared" si="15"/>
        <v>49</v>
      </c>
      <c r="H413">
        <f t="shared" si="15"/>
        <v>10300</v>
      </c>
      <c r="I413">
        <f t="shared" si="15"/>
        <v>35</v>
      </c>
      <c r="J413">
        <f t="shared" si="15"/>
        <v>52320</v>
      </c>
      <c r="K413">
        <f t="shared" si="15"/>
        <v>62700</v>
      </c>
    </row>
    <row r="414" spans="1:11" x14ac:dyDescent="0.3">
      <c r="B414" t="s">
        <v>669</v>
      </c>
      <c r="G414">
        <f t="shared" si="15"/>
        <v>2860</v>
      </c>
      <c r="H414">
        <f t="shared" si="15"/>
        <v>958</v>
      </c>
      <c r="I414">
        <f t="shared" si="15"/>
        <v>0</v>
      </c>
      <c r="J414">
        <f t="shared" si="15"/>
        <v>28250</v>
      </c>
      <c r="K414">
        <f t="shared" si="15"/>
        <v>32070</v>
      </c>
    </row>
    <row r="415" spans="1:11" x14ac:dyDescent="0.3">
      <c r="B415" t="s">
        <v>673</v>
      </c>
      <c r="G415">
        <f t="shared" si="15"/>
        <v>1535</v>
      </c>
      <c r="H415">
        <f t="shared" si="15"/>
        <v>475</v>
      </c>
      <c r="I415">
        <f t="shared" si="15"/>
        <v>0</v>
      </c>
      <c r="J415">
        <f t="shared" si="15"/>
        <v>35670</v>
      </c>
      <c r="K415">
        <f t="shared" si="15"/>
        <v>37680</v>
      </c>
    </row>
    <row r="416" spans="1:11" x14ac:dyDescent="0.3">
      <c r="B416" t="s">
        <v>677</v>
      </c>
      <c r="G416">
        <f t="shared" si="15"/>
        <v>22</v>
      </c>
      <c r="H416">
        <f t="shared" si="15"/>
        <v>9836</v>
      </c>
      <c r="I416">
        <f t="shared" si="15"/>
        <v>66</v>
      </c>
      <c r="J416">
        <f t="shared" si="15"/>
        <v>61320</v>
      </c>
      <c r="K416">
        <f t="shared" si="15"/>
        <v>71250</v>
      </c>
    </row>
    <row r="417" spans="1:11" x14ac:dyDescent="0.3">
      <c r="B417" t="s">
        <v>681</v>
      </c>
      <c r="G417">
        <f t="shared" si="15"/>
        <v>6273</v>
      </c>
      <c r="H417">
        <f t="shared" si="15"/>
        <v>4091</v>
      </c>
      <c r="I417">
        <f t="shared" si="15"/>
        <v>981</v>
      </c>
      <c r="J417">
        <f t="shared" si="15"/>
        <v>63190</v>
      </c>
      <c r="K417">
        <f t="shared" si="15"/>
        <v>74540</v>
      </c>
    </row>
    <row r="418" spans="1:11" x14ac:dyDescent="0.3">
      <c r="B418" t="s">
        <v>685</v>
      </c>
      <c r="G418">
        <f t="shared" si="15"/>
        <v>6647</v>
      </c>
      <c r="H418">
        <f t="shared" si="15"/>
        <v>1716</v>
      </c>
      <c r="I418">
        <f t="shared" si="15"/>
        <v>81</v>
      </c>
      <c r="J418">
        <f t="shared" si="15"/>
        <v>45970</v>
      </c>
      <c r="K418">
        <f t="shared" si="15"/>
        <v>54410</v>
      </c>
    </row>
    <row r="419" spans="1:11" x14ac:dyDescent="0.3">
      <c r="B419" t="s">
        <v>689</v>
      </c>
      <c r="G419">
        <f t="shared" si="15"/>
        <v>9888</v>
      </c>
      <c r="H419">
        <f t="shared" si="15"/>
        <v>1725</v>
      </c>
      <c r="I419">
        <f t="shared" si="15"/>
        <v>43</v>
      </c>
      <c r="J419">
        <f t="shared" si="15"/>
        <v>24060</v>
      </c>
      <c r="K419">
        <f t="shared" si="15"/>
        <v>35720</v>
      </c>
    </row>
    <row r="420" spans="1:11" x14ac:dyDescent="0.3">
      <c r="B420" t="s">
        <v>693</v>
      </c>
      <c r="G420">
        <f t="shared" si="15"/>
        <v>0</v>
      </c>
      <c r="H420">
        <f t="shared" si="15"/>
        <v>2878</v>
      </c>
      <c r="I420">
        <f t="shared" si="15"/>
        <v>3</v>
      </c>
      <c r="J420">
        <f t="shared" si="15"/>
        <v>24330</v>
      </c>
      <c r="K420">
        <f t="shared" si="15"/>
        <v>27210</v>
      </c>
    </row>
    <row r="421" spans="1:11" x14ac:dyDescent="0.3">
      <c r="B421" t="s">
        <v>697</v>
      </c>
      <c r="G421">
        <f t="shared" si="15"/>
        <v>1</v>
      </c>
      <c r="H421">
        <f t="shared" si="15"/>
        <v>2720</v>
      </c>
      <c r="I421">
        <f t="shared" si="15"/>
        <v>84</v>
      </c>
      <c r="J421">
        <f t="shared" si="15"/>
        <v>31640</v>
      </c>
      <c r="K421">
        <f t="shared" si="15"/>
        <v>34440</v>
      </c>
    </row>
    <row r="422" spans="1:11" x14ac:dyDescent="0.3">
      <c r="B422" t="s">
        <v>701</v>
      </c>
      <c r="G422" t="str">
        <f t="shared" si="15"/>
        <v>.</v>
      </c>
      <c r="H422">
        <f t="shared" si="15"/>
        <v>2451</v>
      </c>
      <c r="I422" t="str">
        <f t="shared" si="15"/>
        <v>.</v>
      </c>
      <c r="J422" t="str">
        <f t="shared" si="15"/>
        <v>.</v>
      </c>
      <c r="K422">
        <f t="shared" si="15"/>
        <v>66930</v>
      </c>
    </row>
    <row r="423" spans="1:11" x14ac:dyDescent="0.3">
      <c r="B423" t="s">
        <v>705</v>
      </c>
      <c r="G423">
        <f t="shared" si="15"/>
        <v>2878</v>
      </c>
      <c r="H423">
        <f t="shared" si="15"/>
        <v>1257</v>
      </c>
      <c r="I423">
        <f t="shared" si="15"/>
        <v>0</v>
      </c>
      <c r="J423">
        <f t="shared" si="15"/>
        <v>28730</v>
      </c>
      <c r="K423">
        <f t="shared" si="15"/>
        <v>32860</v>
      </c>
    </row>
    <row r="425" spans="1:11" x14ac:dyDescent="0.3">
      <c r="A425" t="s">
        <v>707</v>
      </c>
      <c r="C425" t="s">
        <v>707</v>
      </c>
      <c r="D425" t="str">
        <f>VLOOKUP(C425,regions!A$2:C$419,3,FALSE)</f>
        <v>Shire county</v>
      </c>
      <c r="E425" t="str">
        <f>IFERROR(VLOOKUP(C425,classifications!A$3:C$328,3,FALSE),VLOOKUP(C425,classifications!I$2:K$28,3,FALSE))</f>
        <v>Urban with Significant Rural</v>
      </c>
      <c r="G425">
        <f>SUMIF($C$5:$C$330,$B426,G$5:G$330)+SUMIF($C$5:$C$330,$B427,G$5:G$330)+SUMIF($C$5:$C$330,$B428,G$5:G$330)+SUMIF($C$5:$C$330,$B429,G$5:G$330)+SUMIF($C$5:$C$330,$B430,G$5:G$330)+SUMIF($C$5:$C$330,$B431,G$5:G$330)</f>
        <v>14331</v>
      </c>
      <c r="H425">
        <f t="shared" ref="H425:K425" si="16">SUMIF($C$5:$C$330,$B426,H$5:H$330)+SUMIF($C$5:$C$330,$B427,H$5:H$330)+SUMIF($C$5:$C$330,$B428,H$5:H$330)+SUMIF($C$5:$C$330,$B429,H$5:H$330)+SUMIF($C$5:$C$330,$B430,H$5:H$330)+SUMIF($C$5:$C$330,$B431,H$5:H$330)</f>
        <v>20903</v>
      </c>
      <c r="I425">
        <f t="shared" si="16"/>
        <v>317</v>
      </c>
      <c r="J425">
        <f t="shared" si="16"/>
        <v>233400</v>
      </c>
      <c r="K425">
        <f t="shared" si="16"/>
        <v>268940</v>
      </c>
    </row>
    <row r="426" spans="1:11" x14ac:dyDescent="0.3">
      <c r="B426" t="s">
        <v>711</v>
      </c>
      <c r="G426">
        <f t="shared" ref="G426:K431" si="17">VLOOKUP($B426,$C$5:$K$330,G$613,FALSE)</f>
        <v>4601</v>
      </c>
      <c r="H426">
        <f t="shared" si="17"/>
        <v>2254</v>
      </c>
      <c r="I426">
        <f t="shared" si="17"/>
        <v>0</v>
      </c>
      <c r="J426">
        <f t="shared" si="17"/>
        <v>46270</v>
      </c>
      <c r="K426">
        <f t="shared" si="17"/>
        <v>53120</v>
      </c>
    </row>
    <row r="427" spans="1:11" x14ac:dyDescent="0.3">
      <c r="B427" t="s">
        <v>715</v>
      </c>
      <c r="G427">
        <f t="shared" si="17"/>
        <v>0</v>
      </c>
      <c r="H427">
        <f t="shared" si="17"/>
        <v>5294</v>
      </c>
      <c r="I427">
        <f t="shared" si="17"/>
        <v>293</v>
      </c>
      <c r="J427">
        <f t="shared" si="17"/>
        <v>34360</v>
      </c>
      <c r="K427">
        <f t="shared" si="17"/>
        <v>39940</v>
      </c>
    </row>
    <row r="428" spans="1:11" x14ac:dyDescent="0.3">
      <c r="B428" t="s">
        <v>719</v>
      </c>
      <c r="G428">
        <f t="shared" si="17"/>
        <v>3</v>
      </c>
      <c r="H428">
        <f t="shared" si="17"/>
        <v>4587</v>
      </c>
      <c r="I428">
        <f t="shared" si="17"/>
        <v>0</v>
      </c>
      <c r="J428">
        <f t="shared" si="17"/>
        <v>31570</v>
      </c>
      <c r="K428">
        <f t="shared" si="17"/>
        <v>36160</v>
      </c>
    </row>
    <row r="429" spans="1:11" x14ac:dyDescent="0.3">
      <c r="B429" t="s">
        <v>723</v>
      </c>
      <c r="G429">
        <f t="shared" si="17"/>
        <v>4513</v>
      </c>
      <c r="H429">
        <f t="shared" si="17"/>
        <v>3127</v>
      </c>
      <c r="I429">
        <f t="shared" si="17"/>
        <v>24</v>
      </c>
      <c r="J429">
        <f t="shared" si="17"/>
        <v>45060</v>
      </c>
      <c r="K429">
        <f t="shared" si="17"/>
        <v>52720</v>
      </c>
    </row>
    <row r="430" spans="1:11" x14ac:dyDescent="0.3">
      <c r="B430" t="s">
        <v>727</v>
      </c>
      <c r="G430">
        <f t="shared" si="17"/>
        <v>5214</v>
      </c>
      <c r="H430">
        <f t="shared" si="17"/>
        <v>1322</v>
      </c>
      <c r="I430">
        <f t="shared" si="17"/>
        <v>0</v>
      </c>
      <c r="J430">
        <f t="shared" si="17"/>
        <v>43400</v>
      </c>
      <c r="K430">
        <f t="shared" si="17"/>
        <v>49940</v>
      </c>
    </row>
    <row r="431" spans="1:11" x14ac:dyDescent="0.3">
      <c r="B431" t="s">
        <v>731</v>
      </c>
      <c r="G431">
        <f t="shared" si="17"/>
        <v>0</v>
      </c>
      <c r="H431">
        <f t="shared" si="17"/>
        <v>4319</v>
      </c>
      <c r="I431">
        <f t="shared" si="17"/>
        <v>0</v>
      </c>
      <c r="J431">
        <f t="shared" si="17"/>
        <v>32740</v>
      </c>
      <c r="K431">
        <f t="shared" si="17"/>
        <v>37060</v>
      </c>
    </row>
    <row r="433" spans="1:11" x14ac:dyDescent="0.3">
      <c r="A433" t="s">
        <v>733</v>
      </c>
      <c r="C433" t="s">
        <v>733</v>
      </c>
      <c r="D433" t="str">
        <f>VLOOKUP(C433,regions!A$2:C$419,3,FALSE)</f>
        <v>Shire county</v>
      </c>
      <c r="E433" t="str">
        <f>IFERROR(VLOOKUP(C433,classifications!A$3:C$328,3,FALSE),VLOOKUP(C433,classifications!I$2:K$28,3,FALSE))</f>
        <v>Urban with Significant Rural</v>
      </c>
      <c r="G433">
        <f>SUMIF($C$5:$C$330,$B434,G$5:G$330)+SUMIF($C$5:$C$330,$B435,G$5:G$330)+SUMIF($C$5:$C$330,$B436,G$5:G$330)+SUMIF($C$5:$C$330,$B437,G$5:G$330)+SUMIF($C$5:$C$330,$B438,G$5:G$330)+SUMIF($C$5:$C$330,$B439,G$5:G$330)+SUMIF($C$5:$C$330,$B440,G$5:G$330)+SUMIF($C$5:$C$330,$B441,G$5:G$330)+SUMIF($C$5:$C$330,$B442,G$5:G$330)+SUMIF($C$5:$C$330,$B443,G$5:G$330)+SUMIF($C$5:$C$330,$B444,G$5:G$330)</f>
        <v>15484</v>
      </c>
      <c r="H433">
        <f t="shared" ref="H433:K433" si="18">SUMIF($C$5:$C$330,$B434,H$5:H$330)+SUMIF($C$5:$C$330,$B435,H$5:H$330)+SUMIF($C$5:$C$330,$B436,H$5:H$330)+SUMIF($C$5:$C$330,$B437,H$5:H$330)+SUMIF($C$5:$C$330,$B438,H$5:H$330)+SUMIF($C$5:$C$330,$B439,H$5:H$330)+SUMIF($C$5:$C$330,$B440,H$5:H$330)+SUMIF($C$5:$C$330,$B441,H$5:H$330)+SUMIF($C$5:$C$330,$B442,H$5:H$330)+SUMIF($C$5:$C$330,$B443,H$5:H$330)+SUMIF($C$5:$C$330,$B444,H$5:H$330)</f>
        <v>55216</v>
      </c>
      <c r="I433">
        <f t="shared" si="18"/>
        <v>5293</v>
      </c>
      <c r="J433">
        <f t="shared" si="18"/>
        <v>440810</v>
      </c>
      <c r="K433">
        <f t="shared" si="18"/>
        <v>563570</v>
      </c>
    </row>
    <row r="434" spans="1:11" x14ac:dyDescent="0.3">
      <c r="B434" t="s">
        <v>737</v>
      </c>
      <c r="G434">
        <f t="shared" ref="G434:K444" si="19">VLOOKUP($B434,$C$5:$K$330,G$613,FALSE)</f>
        <v>0</v>
      </c>
      <c r="H434">
        <f t="shared" si="19"/>
        <v>12638</v>
      </c>
      <c r="I434">
        <f t="shared" si="19"/>
        <v>125</v>
      </c>
      <c r="J434">
        <f t="shared" si="19"/>
        <v>58170</v>
      </c>
      <c r="K434">
        <f t="shared" si="19"/>
        <v>70940</v>
      </c>
    </row>
    <row r="435" spans="1:11" x14ac:dyDescent="0.3">
      <c r="B435" t="s">
        <v>741</v>
      </c>
      <c r="G435">
        <f t="shared" si="19"/>
        <v>0</v>
      </c>
      <c r="H435">
        <f t="shared" si="19"/>
        <v>5609</v>
      </c>
      <c r="I435">
        <f t="shared" si="19"/>
        <v>527</v>
      </c>
      <c r="J435">
        <f t="shared" si="19"/>
        <v>42960</v>
      </c>
      <c r="K435">
        <f t="shared" si="19"/>
        <v>49100</v>
      </c>
    </row>
    <row r="436" spans="1:11" x14ac:dyDescent="0.3">
      <c r="B436" t="s">
        <v>745</v>
      </c>
      <c r="G436">
        <f t="shared" si="19"/>
        <v>0</v>
      </c>
      <c r="H436">
        <f t="shared" si="19"/>
        <v>6419</v>
      </c>
      <c r="I436">
        <f t="shared" si="19"/>
        <v>6</v>
      </c>
      <c r="J436">
        <f t="shared" si="19"/>
        <v>46980</v>
      </c>
      <c r="K436">
        <f t="shared" si="19"/>
        <v>53400</v>
      </c>
    </row>
    <row r="437" spans="1:11" x14ac:dyDescent="0.3">
      <c r="B437" t="s">
        <v>749</v>
      </c>
      <c r="G437">
        <f t="shared" si="19"/>
        <v>2370</v>
      </c>
      <c r="H437">
        <f t="shared" si="19"/>
        <v>1494</v>
      </c>
      <c r="I437">
        <f t="shared" si="19"/>
        <v>13</v>
      </c>
      <c r="J437">
        <f t="shared" si="19"/>
        <v>44060</v>
      </c>
      <c r="K437">
        <f t="shared" si="19"/>
        <v>47940</v>
      </c>
    </row>
    <row r="438" spans="1:11" x14ac:dyDescent="0.3">
      <c r="B438" t="s">
        <v>753</v>
      </c>
      <c r="G438">
        <f t="shared" si="19"/>
        <v>3191</v>
      </c>
      <c r="H438">
        <f t="shared" si="19"/>
        <v>2725</v>
      </c>
      <c r="I438">
        <f t="shared" si="19"/>
        <v>1024</v>
      </c>
      <c r="J438">
        <f t="shared" si="19"/>
        <v>29740</v>
      </c>
      <c r="K438">
        <f t="shared" si="19"/>
        <v>36680</v>
      </c>
    </row>
    <row r="439" spans="1:11" x14ac:dyDescent="0.3">
      <c r="B439" t="s">
        <v>757</v>
      </c>
      <c r="G439">
        <f t="shared" si="19"/>
        <v>1</v>
      </c>
      <c r="H439">
        <f t="shared" si="19"/>
        <v>2665</v>
      </c>
      <c r="I439">
        <f t="shared" si="19"/>
        <v>766</v>
      </c>
      <c r="J439">
        <f t="shared" si="19"/>
        <v>33070</v>
      </c>
      <c r="K439">
        <f t="shared" si="19"/>
        <v>36500</v>
      </c>
    </row>
    <row r="440" spans="1:11" x14ac:dyDescent="0.3">
      <c r="B440" t="s">
        <v>761</v>
      </c>
      <c r="G440">
        <f t="shared" si="19"/>
        <v>4951</v>
      </c>
      <c r="H440">
        <f t="shared" si="19"/>
        <v>5034</v>
      </c>
      <c r="I440">
        <f t="shared" si="19"/>
        <v>0</v>
      </c>
      <c r="J440">
        <f t="shared" si="19"/>
        <v>42800</v>
      </c>
      <c r="K440">
        <f t="shared" si="19"/>
        <v>52780</v>
      </c>
    </row>
    <row r="441" spans="1:11" x14ac:dyDescent="0.3">
      <c r="B441" t="s">
        <v>765</v>
      </c>
      <c r="G441">
        <f t="shared" si="19"/>
        <v>4970</v>
      </c>
      <c r="H441">
        <f t="shared" si="19"/>
        <v>3114</v>
      </c>
      <c r="I441">
        <f t="shared" si="19"/>
        <v>316</v>
      </c>
      <c r="J441">
        <f t="shared" si="19"/>
        <v>71890</v>
      </c>
      <c r="K441">
        <f t="shared" si="19"/>
        <v>80290</v>
      </c>
    </row>
    <row r="442" spans="1:11" x14ac:dyDescent="0.3">
      <c r="B442" t="s">
        <v>769</v>
      </c>
      <c r="G442">
        <f t="shared" si="19"/>
        <v>1</v>
      </c>
      <c r="H442">
        <f t="shared" si="19"/>
        <v>6214</v>
      </c>
      <c r="I442">
        <f t="shared" si="19"/>
        <v>1854</v>
      </c>
      <c r="J442">
        <f t="shared" si="19"/>
        <v>29590</v>
      </c>
      <c r="K442">
        <f t="shared" si="19"/>
        <v>37660</v>
      </c>
    </row>
    <row r="443" spans="1:11" x14ac:dyDescent="0.3">
      <c r="B443" t="s">
        <v>773</v>
      </c>
      <c r="G443">
        <f t="shared" si="19"/>
        <v>0</v>
      </c>
      <c r="H443">
        <f t="shared" si="19"/>
        <v>6931</v>
      </c>
      <c r="I443">
        <f t="shared" si="19"/>
        <v>662</v>
      </c>
      <c r="J443">
        <f t="shared" si="19"/>
        <v>41550</v>
      </c>
      <c r="K443">
        <f t="shared" si="19"/>
        <v>49140</v>
      </c>
    </row>
    <row r="444" spans="1:11" x14ac:dyDescent="0.3">
      <c r="B444" t="s">
        <v>777</v>
      </c>
      <c r="G444" t="str">
        <f t="shared" si="19"/>
        <v>.</v>
      </c>
      <c r="H444">
        <f t="shared" si="19"/>
        <v>2373</v>
      </c>
      <c r="I444" t="str">
        <f t="shared" si="19"/>
        <v>.</v>
      </c>
      <c r="J444" t="str">
        <f t="shared" si="19"/>
        <v>.</v>
      </c>
      <c r="K444">
        <f t="shared" si="19"/>
        <v>49140</v>
      </c>
    </row>
    <row r="446" spans="1:11" x14ac:dyDescent="0.3">
      <c r="A446" t="s">
        <v>779</v>
      </c>
      <c r="C446" t="s">
        <v>779</v>
      </c>
      <c r="D446" t="str">
        <f>VLOOKUP(C446,regions!A$2:C$419,3,FALSE)</f>
        <v>Shire county</v>
      </c>
      <c r="E446" t="str">
        <f>IFERROR(VLOOKUP(C446,classifications!A$3:C$328,3,FALSE),VLOOKUP(C446,classifications!I$2:K$28,3,FALSE))</f>
        <v>Predominantly Urban</v>
      </c>
      <c r="G446">
        <f>SUMIF($C$5:$C$330,$B447,G$5:G$330)+SUMIF($C$5:$C$330,$B448,G$5:G$330)+SUMIF($C$5:$C$330,$B449,G$5:G$330)+SUMIF($C$5:$C$330,$B450,G$5:G$330)+SUMIF($C$5:$C$330,$B451,G$5:G$330)+SUMIF($C$5:$C$330,$B452,G$5:G$330)+SUMIF($C$5:$C$330,$B453,G$5:G$330)+SUMIF($C$5:$C$330,$B454,G$5:G$330)+SUMIF($C$5:$C$330,$B455,G$5:G$330)+SUMIF($C$5:$C$330,$B456,G$5:G$330)</f>
        <v>34004</v>
      </c>
      <c r="H446">
        <f t="shared" ref="H446:K446" si="20">SUMIF($C$5:$C$330,$B447,H$5:H$330)+SUMIF($C$5:$C$330,$B448,H$5:H$330)+SUMIF($C$5:$C$330,$B449,H$5:H$330)+SUMIF($C$5:$C$330,$B450,H$5:H$330)+SUMIF($C$5:$C$330,$B451,H$5:H$330)+SUMIF($C$5:$C$330,$B452,H$5:H$330)+SUMIF($C$5:$C$330,$B453,H$5:H$330)+SUMIF($C$5:$C$330,$B454,H$5:H$330)+SUMIF($C$5:$C$330,$B455,H$5:H$330)+SUMIF($C$5:$C$330,$B456,H$5:H$330)</f>
        <v>51569</v>
      </c>
      <c r="I446">
        <f t="shared" si="20"/>
        <v>714</v>
      </c>
      <c r="J446">
        <f t="shared" si="20"/>
        <v>381710</v>
      </c>
      <c r="K446">
        <f t="shared" si="20"/>
        <v>467980</v>
      </c>
    </row>
    <row r="447" spans="1:11" x14ac:dyDescent="0.3">
      <c r="B447" t="s">
        <v>783</v>
      </c>
      <c r="G447">
        <f t="shared" ref="G447:K456" si="21">VLOOKUP($B447,$C$5:$K$330,G$613,FALSE)</f>
        <v>425</v>
      </c>
      <c r="H447">
        <f t="shared" si="21"/>
        <v>5172</v>
      </c>
      <c r="I447">
        <f t="shared" si="21"/>
        <v>7</v>
      </c>
      <c r="J447">
        <f t="shared" si="21"/>
        <v>33590</v>
      </c>
      <c r="K447">
        <f t="shared" si="21"/>
        <v>39190</v>
      </c>
    </row>
    <row r="448" spans="1:11" x14ac:dyDescent="0.3">
      <c r="B448" t="s">
        <v>787</v>
      </c>
      <c r="G448">
        <f t="shared" si="21"/>
        <v>10594</v>
      </c>
      <c r="H448">
        <f t="shared" si="21"/>
        <v>2577</v>
      </c>
      <c r="I448">
        <f t="shared" si="21"/>
        <v>0</v>
      </c>
      <c r="J448">
        <f t="shared" si="21"/>
        <v>48770</v>
      </c>
      <c r="K448">
        <f t="shared" si="21"/>
        <v>61940</v>
      </c>
    </row>
    <row r="449" spans="1:11" x14ac:dyDescent="0.3">
      <c r="B449" t="s">
        <v>791</v>
      </c>
      <c r="G449">
        <f t="shared" si="21"/>
        <v>15</v>
      </c>
      <c r="H449">
        <f t="shared" si="21"/>
        <v>7515</v>
      </c>
      <c r="I449">
        <f t="shared" si="21"/>
        <v>50</v>
      </c>
      <c r="J449">
        <f t="shared" si="21"/>
        <v>50770</v>
      </c>
      <c r="K449">
        <f t="shared" si="21"/>
        <v>58350</v>
      </c>
    </row>
    <row r="450" spans="1:11" x14ac:dyDescent="0.3">
      <c r="B450" t="s">
        <v>795</v>
      </c>
      <c r="G450">
        <f t="shared" si="21"/>
        <v>175</v>
      </c>
      <c r="H450">
        <f t="shared" si="21"/>
        <v>7140</v>
      </c>
      <c r="I450">
        <f t="shared" si="21"/>
        <v>277</v>
      </c>
      <c r="J450">
        <f t="shared" si="21"/>
        <v>33400</v>
      </c>
      <c r="K450">
        <f t="shared" si="21"/>
        <v>40990</v>
      </c>
    </row>
    <row r="451" spans="1:11" x14ac:dyDescent="0.3">
      <c r="B451" t="s">
        <v>799</v>
      </c>
      <c r="G451">
        <f t="shared" si="21"/>
        <v>3</v>
      </c>
      <c r="H451">
        <f t="shared" si="21"/>
        <v>10574</v>
      </c>
      <c r="I451">
        <f t="shared" si="21"/>
        <v>70</v>
      </c>
      <c r="J451">
        <f t="shared" si="21"/>
        <v>44320</v>
      </c>
      <c r="K451">
        <f t="shared" si="21"/>
        <v>54960</v>
      </c>
    </row>
    <row r="452" spans="1:11" x14ac:dyDescent="0.3">
      <c r="B452" t="s">
        <v>803</v>
      </c>
      <c r="G452">
        <f t="shared" si="21"/>
        <v>5119</v>
      </c>
      <c r="H452">
        <f t="shared" si="21"/>
        <v>2067</v>
      </c>
      <c r="I452">
        <f t="shared" si="21"/>
        <v>164</v>
      </c>
      <c r="J452">
        <f t="shared" si="21"/>
        <v>50540</v>
      </c>
      <c r="K452">
        <f t="shared" si="21"/>
        <v>57890</v>
      </c>
    </row>
    <row r="453" spans="1:11" x14ac:dyDescent="0.3">
      <c r="B453" t="s">
        <v>807</v>
      </c>
      <c r="G453">
        <f t="shared" si="21"/>
        <v>8286</v>
      </c>
      <c r="H453">
        <f t="shared" si="21"/>
        <v>1948</v>
      </c>
      <c r="I453">
        <f t="shared" si="21"/>
        <v>48</v>
      </c>
      <c r="J453">
        <f t="shared" si="21"/>
        <v>25290</v>
      </c>
      <c r="K453">
        <f t="shared" si="21"/>
        <v>35570</v>
      </c>
    </row>
    <row r="454" spans="1:11" x14ac:dyDescent="0.3">
      <c r="B454" t="s">
        <v>811</v>
      </c>
      <c r="G454">
        <f t="shared" si="21"/>
        <v>17</v>
      </c>
      <c r="H454">
        <f t="shared" si="21"/>
        <v>5234</v>
      </c>
      <c r="I454">
        <f t="shared" si="21"/>
        <v>0</v>
      </c>
      <c r="J454">
        <f t="shared" si="21"/>
        <v>30900</v>
      </c>
      <c r="K454">
        <f t="shared" si="21"/>
        <v>36160</v>
      </c>
    </row>
    <row r="455" spans="1:11" x14ac:dyDescent="0.3">
      <c r="B455" t="s">
        <v>815</v>
      </c>
      <c r="G455">
        <f t="shared" si="21"/>
        <v>59</v>
      </c>
      <c r="H455">
        <f t="shared" si="21"/>
        <v>6164</v>
      </c>
      <c r="I455">
        <f t="shared" si="21"/>
        <v>54</v>
      </c>
      <c r="J455">
        <f t="shared" si="21"/>
        <v>31130</v>
      </c>
      <c r="K455">
        <f t="shared" si="21"/>
        <v>37400</v>
      </c>
    </row>
    <row r="456" spans="1:11" x14ac:dyDescent="0.3">
      <c r="B456" t="s">
        <v>819</v>
      </c>
      <c r="G456">
        <f t="shared" si="21"/>
        <v>9311</v>
      </c>
      <c r="H456">
        <f t="shared" si="21"/>
        <v>3178</v>
      </c>
      <c r="I456">
        <f t="shared" si="21"/>
        <v>44</v>
      </c>
      <c r="J456">
        <f t="shared" si="21"/>
        <v>33000</v>
      </c>
      <c r="K456">
        <f t="shared" si="21"/>
        <v>45530</v>
      </c>
    </row>
    <row r="458" spans="1:11" x14ac:dyDescent="0.3">
      <c r="A458" t="s">
        <v>821</v>
      </c>
      <c r="C458" t="s">
        <v>821</v>
      </c>
      <c r="D458" t="str">
        <f>VLOOKUP(C458,regions!A$2:C$419,3,FALSE)</f>
        <v>Shire county</v>
      </c>
      <c r="E458" t="str">
        <f>IFERROR(VLOOKUP(C458,classifications!A$3:C$328,3,FALSE),VLOOKUP(C458,classifications!I$2:K$28,3,FALSE))</f>
        <v>Urban with Significant Rural</v>
      </c>
      <c r="G458">
        <f>SUMIF($C$5:$C$330,$B459,G$5:G$330)+SUMIF($C$5:$C$330,$B460,G$5:G$330)+SUMIF($C$5:$C$330,$B461,G$5:G$330)+SUMIF($C$5:$C$330,$B462,G$5:G$330)+SUMIF($C$5:$C$330,$B463,G$5:G$330)+SUMIF($C$5:$C$330,$B464,G$5:G$330)+SUMIF($C$5:$C$330,$B465,G$5:G$330)+SUMIF($C$5:$C$330,$B466,G$5:G$330)+SUMIF($C$5:$C$330,$B467,G$5:G$330)+SUMIF($C$5:$C$330,$B468,G$5:G$330)+SUMIF($C$5:$C$330,$B469,G$5:G$330)+SUMIF($C$5:$C$330,$B470,G$5:G$330)</f>
        <v>31561</v>
      </c>
      <c r="H458">
        <f t="shared" ref="H458:K458" si="22">SUMIF($C$5:$C$330,$B459,H$5:H$330)+SUMIF($C$5:$C$330,$B460,H$5:H$330)+SUMIF($C$5:$C$330,$B461,H$5:H$330)+SUMIF($C$5:$C$330,$B462,H$5:H$330)+SUMIF($C$5:$C$330,$B463,H$5:H$330)+SUMIF($C$5:$C$330,$B464,H$5:H$330)+SUMIF($C$5:$C$330,$B465,H$5:H$330)+SUMIF($C$5:$C$330,$B466,H$5:H$330)+SUMIF($C$5:$C$330,$B467,H$5:H$330)+SUMIF($C$5:$C$330,$B468,H$5:H$330)+SUMIF($C$5:$C$330,$B469,H$5:H$330)+SUMIF($C$5:$C$330,$B470,H$5:H$330)</f>
        <v>53722</v>
      </c>
      <c r="I458">
        <f t="shared" si="22"/>
        <v>1911</v>
      </c>
      <c r="J458">
        <f t="shared" si="22"/>
        <v>546130</v>
      </c>
      <c r="K458">
        <f t="shared" si="22"/>
        <v>633340</v>
      </c>
    </row>
    <row r="459" spans="1:11" x14ac:dyDescent="0.3">
      <c r="B459" t="s">
        <v>825</v>
      </c>
      <c r="G459">
        <f t="shared" ref="G459:K470" si="23">VLOOKUP($B459,$C$5:$K$330,G$613,FALSE)</f>
        <v>4990</v>
      </c>
      <c r="H459">
        <f t="shared" si="23"/>
        <v>2032</v>
      </c>
      <c r="I459">
        <f t="shared" si="23"/>
        <v>0</v>
      </c>
      <c r="J459">
        <f t="shared" si="23"/>
        <v>42730</v>
      </c>
      <c r="K459">
        <f t="shared" si="23"/>
        <v>49750</v>
      </c>
    </row>
    <row r="460" spans="1:11" x14ac:dyDescent="0.3">
      <c r="B460" t="s">
        <v>829</v>
      </c>
      <c r="G460">
        <f t="shared" si="23"/>
        <v>5197</v>
      </c>
      <c r="H460">
        <f t="shared" si="23"/>
        <v>2237</v>
      </c>
      <c r="I460">
        <f t="shared" si="23"/>
        <v>30</v>
      </c>
      <c r="J460">
        <f t="shared" si="23"/>
        <v>56400</v>
      </c>
      <c r="K460">
        <f t="shared" si="23"/>
        <v>63860</v>
      </c>
    </row>
    <row r="461" spans="1:11" x14ac:dyDescent="0.3">
      <c r="B461" t="s">
        <v>833</v>
      </c>
      <c r="G461">
        <f t="shared" si="23"/>
        <v>4337</v>
      </c>
      <c r="H461">
        <f t="shared" si="23"/>
        <v>1619</v>
      </c>
      <c r="I461">
        <f t="shared" si="23"/>
        <v>130</v>
      </c>
      <c r="J461">
        <f t="shared" si="23"/>
        <v>35130</v>
      </c>
      <c r="K461">
        <f t="shared" si="23"/>
        <v>41220</v>
      </c>
    </row>
    <row r="462" spans="1:11" x14ac:dyDescent="0.3">
      <c r="B462" t="s">
        <v>837</v>
      </c>
      <c r="G462">
        <f t="shared" si="23"/>
        <v>4579</v>
      </c>
      <c r="H462">
        <f t="shared" si="23"/>
        <v>2239</v>
      </c>
      <c r="I462">
        <f t="shared" si="23"/>
        <v>231</v>
      </c>
      <c r="J462">
        <f t="shared" si="23"/>
        <v>44400</v>
      </c>
      <c r="K462">
        <f t="shared" si="23"/>
        <v>51450</v>
      </c>
    </row>
    <row r="463" spans="1:11" x14ac:dyDescent="0.3">
      <c r="B463" t="s">
        <v>841</v>
      </c>
      <c r="G463">
        <f t="shared" si="23"/>
        <v>5876</v>
      </c>
      <c r="H463">
        <f t="shared" si="23"/>
        <v>1346</v>
      </c>
      <c r="I463">
        <f t="shared" si="23"/>
        <v>25</v>
      </c>
      <c r="J463">
        <f t="shared" si="23"/>
        <v>34450</v>
      </c>
      <c r="K463">
        <f t="shared" si="23"/>
        <v>41700</v>
      </c>
    </row>
    <row r="464" spans="1:11" x14ac:dyDescent="0.3">
      <c r="B464" t="s">
        <v>845</v>
      </c>
      <c r="G464">
        <f t="shared" si="23"/>
        <v>0</v>
      </c>
      <c r="H464">
        <f t="shared" si="23"/>
        <v>8063</v>
      </c>
      <c r="I464">
        <f t="shared" si="23"/>
        <v>680</v>
      </c>
      <c r="J464">
        <f t="shared" si="23"/>
        <v>56780</v>
      </c>
      <c r="K464">
        <f t="shared" si="23"/>
        <v>65530</v>
      </c>
    </row>
    <row r="465" spans="1:11" x14ac:dyDescent="0.3">
      <c r="B465" t="s">
        <v>849</v>
      </c>
      <c r="G465">
        <f t="shared" si="23"/>
        <v>2</v>
      </c>
      <c r="H465">
        <f t="shared" si="23"/>
        <v>6638</v>
      </c>
      <c r="I465">
        <f t="shared" si="23"/>
        <v>41</v>
      </c>
      <c r="J465">
        <f t="shared" si="23"/>
        <v>41700</v>
      </c>
      <c r="K465">
        <f t="shared" si="23"/>
        <v>48380</v>
      </c>
    </row>
    <row r="466" spans="1:11" x14ac:dyDescent="0.3">
      <c r="B466" t="s">
        <v>1875</v>
      </c>
      <c r="G466">
        <f t="shared" si="23"/>
        <v>3441</v>
      </c>
      <c r="H466">
        <f t="shared" si="23"/>
        <v>1783</v>
      </c>
      <c r="I466">
        <f t="shared" si="23"/>
        <v>310</v>
      </c>
      <c r="J466">
        <f t="shared" si="23"/>
        <v>44030</v>
      </c>
      <c r="K466">
        <f t="shared" si="23"/>
        <v>49570</v>
      </c>
    </row>
    <row r="467" spans="1:11" x14ac:dyDescent="0.3">
      <c r="B467" t="s">
        <v>856</v>
      </c>
      <c r="G467">
        <f t="shared" si="23"/>
        <v>0</v>
      </c>
      <c r="H467">
        <f t="shared" si="23"/>
        <v>8127</v>
      </c>
      <c r="I467">
        <f t="shared" si="23"/>
        <v>0</v>
      </c>
      <c r="J467">
        <f t="shared" si="23"/>
        <v>49860</v>
      </c>
      <c r="K467">
        <f t="shared" si="23"/>
        <v>57990</v>
      </c>
    </row>
    <row r="468" spans="1:11" x14ac:dyDescent="0.3">
      <c r="B468" t="s">
        <v>860</v>
      </c>
      <c r="G468">
        <f t="shared" si="23"/>
        <v>3118</v>
      </c>
      <c r="H468">
        <f t="shared" si="23"/>
        <v>4570</v>
      </c>
      <c r="I468">
        <f t="shared" si="23"/>
        <v>79</v>
      </c>
      <c r="J468">
        <f t="shared" si="23"/>
        <v>57230</v>
      </c>
      <c r="K468">
        <f t="shared" si="23"/>
        <v>65000</v>
      </c>
    </row>
    <row r="469" spans="1:11" x14ac:dyDescent="0.3">
      <c r="B469" t="s">
        <v>864</v>
      </c>
      <c r="G469">
        <f t="shared" si="23"/>
        <v>0</v>
      </c>
      <c r="H469">
        <f t="shared" si="23"/>
        <v>7869</v>
      </c>
      <c r="I469">
        <f t="shared" si="23"/>
        <v>365</v>
      </c>
      <c r="J469">
        <f t="shared" si="23"/>
        <v>41740</v>
      </c>
      <c r="K469">
        <f t="shared" si="23"/>
        <v>49970</v>
      </c>
    </row>
    <row r="470" spans="1:11" x14ac:dyDescent="0.3">
      <c r="B470" t="s">
        <v>868</v>
      </c>
      <c r="G470">
        <f t="shared" si="23"/>
        <v>21</v>
      </c>
      <c r="H470">
        <f t="shared" si="23"/>
        <v>7199</v>
      </c>
      <c r="I470">
        <f t="shared" si="23"/>
        <v>20</v>
      </c>
      <c r="J470">
        <f t="shared" si="23"/>
        <v>41680</v>
      </c>
      <c r="K470">
        <f t="shared" si="23"/>
        <v>48920</v>
      </c>
    </row>
    <row r="472" spans="1:11" x14ac:dyDescent="0.3">
      <c r="A472" t="s">
        <v>870</v>
      </c>
      <c r="C472" t="s">
        <v>870</v>
      </c>
      <c r="D472" t="str">
        <f>VLOOKUP(C472,regions!A$2:C$419,3,FALSE)</f>
        <v>Shire county</v>
      </c>
      <c r="E472" t="str">
        <f>IFERROR(VLOOKUP(C472,classifications!A$3:C$328,3,FALSE),VLOOKUP(C472,classifications!I$2:K$28,3,FALSE))</f>
        <v>Predominantly Urban</v>
      </c>
      <c r="G472">
        <f>SUMIF($C$5:$C$330,$B473,G$5:G$330)+SUMIF($C$5:$C$330,$B474,G$5:G$330)+SUMIF($C$5:$C$330,$B475,G$5:G$330)+SUMIF($C$5:$C$330,$B476,G$5:G$330)+SUMIF($C$5:$C$330,$B477,G$5:G$330)+SUMIF($C$5:$C$330,$B478,G$5:G$330)+SUMIF($C$5:$C$330,$B479,G$5:G$330)+SUMIF($C$5:$C$330,$B480,G$5:G$330)+SUMIF($C$5:$C$330,$B481,G$5:G$330)+SUMIF($C$5:$C$330,$B482,G$5:G$330)+SUMIF($C$5:$C$330,$B483,G$5:G$330)+SUMIF($C$5:$C$330,$B484,G$5:G$330)</f>
        <v>10075</v>
      </c>
      <c r="H472">
        <f t="shared" ref="H472:K472" si="24">SUMIF($C$5:$C$330,$B473,H$5:H$330)+SUMIF($C$5:$C$330,$B474,H$5:H$330)+SUMIF($C$5:$C$330,$B475,H$5:H$330)+SUMIF($C$5:$C$330,$B476,H$5:H$330)+SUMIF($C$5:$C$330,$B477,H$5:H$330)+SUMIF($C$5:$C$330,$B478,H$5:H$330)+SUMIF($C$5:$C$330,$B479,H$5:H$330)+SUMIF($C$5:$C$330,$B480,H$5:H$330)+SUMIF($C$5:$C$330,$B481,H$5:H$330)+SUMIF($C$5:$C$330,$B482,H$5:H$330)+SUMIF($C$5:$C$330,$B483,H$5:H$330)+SUMIF($C$5:$C$330,$B484,H$5:H$330)</f>
        <v>52534</v>
      </c>
      <c r="I472">
        <f t="shared" si="24"/>
        <v>703</v>
      </c>
      <c r="J472">
        <f t="shared" si="24"/>
        <v>458740</v>
      </c>
      <c r="K472">
        <f t="shared" si="24"/>
        <v>522060</v>
      </c>
    </row>
    <row r="473" spans="1:11" x14ac:dyDescent="0.3">
      <c r="B473" t="s">
        <v>874</v>
      </c>
      <c r="G473">
        <f t="shared" ref="G473:K484" si="25">VLOOKUP($B473,$C$5:$K$330,G$613,FALSE)</f>
        <v>0</v>
      </c>
      <c r="H473">
        <f t="shared" si="25"/>
        <v>5791</v>
      </c>
      <c r="I473">
        <f t="shared" si="25"/>
        <v>36</v>
      </c>
      <c r="J473">
        <f t="shared" si="25"/>
        <v>34110</v>
      </c>
      <c r="K473">
        <f t="shared" si="25"/>
        <v>39940</v>
      </c>
    </row>
    <row r="474" spans="1:11" x14ac:dyDescent="0.3">
      <c r="B474" t="s">
        <v>878</v>
      </c>
      <c r="G474">
        <f t="shared" si="25"/>
        <v>0</v>
      </c>
      <c r="H474">
        <f t="shared" si="25"/>
        <v>5895</v>
      </c>
      <c r="I474">
        <f t="shared" si="25"/>
        <v>0</v>
      </c>
      <c r="J474">
        <f t="shared" si="25"/>
        <v>40870</v>
      </c>
      <c r="K474">
        <f t="shared" si="25"/>
        <v>46770</v>
      </c>
    </row>
    <row r="475" spans="1:11" x14ac:dyDescent="0.3">
      <c r="B475" t="s">
        <v>882</v>
      </c>
      <c r="G475">
        <f t="shared" si="25"/>
        <v>0</v>
      </c>
      <c r="H475">
        <f t="shared" si="25"/>
        <v>2435</v>
      </c>
      <c r="I475">
        <f t="shared" si="25"/>
        <v>252</v>
      </c>
      <c r="J475">
        <f t="shared" si="25"/>
        <v>34670</v>
      </c>
      <c r="K475">
        <f t="shared" si="25"/>
        <v>37360</v>
      </c>
    </row>
    <row r="476" spans="1:11" x14ac:dyDescent="0.3">
      <c r="B476" t="s">
        <v>886</v>
      </c>
      <c r="G476">
        <f t="shared" si="25"/>
        <v>5</v>
      </c>
      <c r="H476">
        <f t="shared" si="25"/>
        <v>4863</v>
      </c>
      <c r="I476">
        <f t="shared" si="25"/>
        <v>0</v>
      </c>
      <c r="J476">
        <f t="shared" si="25"/>
        <v>31110</v>
      </c>
      <c r="K476">
        <f t="shared" si="25"/>
        <v>35980</v>
      </c>
    </row>
    <row r="477" spans="1:11" x14ac:dyDescent="0.3">
      <c r="B477" t="s">
        <v>890</v>
      </c>
      <c r="G477">
        <f t="shared" si="25"/>
        <v>3807</v>
      </c>
      <c r="H477">
        <f t="shared" si="25"/>
        <v>2131</v>
      </c>
      <c r="I477">
        <f t="shared" si="25"/>
        <v>120</v>
      </c>
      <c r="J477">
        <f t="shared" si="25"/>
        <v>54700</v>
      </c>
      <c r="K477">
        <f t="shared" si="25"/>
        <v>60760</v>
      </c>
    </row>
    <row r="478" spans="1:11" x14ac:dyDescent="0.3">
      <c r="B478" t="s">
        <v>894</v>
      </c>
      <c r="G478">
        <f t="shared" si="25"/>
        <v>0</v>
      </c>
      <c r="H478">
        <f t="shared" si="25"/>
        <v>4558</v>
      </c>
      <c r="I478">
        <f t="shared" si="25"/>
        <v>0</v>
      </c>
      <c r="J478">
        <f t="shared" si="25"/>
        <v>34830</v>
      </c>
      <c r="K478">
        <f t="shared" si="25"/>
        <v>39380</v>
      </c>
    </row>
    <row r="479" spans="1:11" x14ac:dyDescent="0.3">
      <c r="B479" t="s">
        <v>898</v>
      </c>
      <c r="G479">
        <f t="shared" si="25"/>
        <v>0</v>
      </c>
      <c r="H479">
        <f t="shared" si="25"/>
        <v>10925</v>
      </c>
      <c r="I479">
        <f t="shared" si="25"/>
        <v>143</v>
      </c>
      <c r="J479">
        <f t="shared" si="25"/>
        <v>49270</v>
      </c>
      <c r="K479">
        <f t="shared" si="25"/>
        <v>60340</v>
      </c>
    </row>
    <row r="480" spans="1:11" x14ac:dyDescent="0.3">
      <c r="B480" t="s">
        <v>902</v>
      </c>
      <c r="G480">
        <f t="shared" si="25"/>
        <v>4</v>
      </c>
      <c r="H480">
        <f t="shared" si="25"/>
        <v>1841</v>
      </c>
      <c r="I480">
        <f t="shared" si="25"/>
        <v>152</v>
      </c>
      <c r="J480">
        <f t="shared" si="25"/>
        <v>23020</v>
      </c>
      <c r="K480">
        <f t="shared" si="25"/>
        <v>25020</v>
      </c>
    </row>
    <row r="481" spans="1:11" x14ac:dyDescent="0.3">
      <c r="B481" t="s">
        <v>906</v>
      </c>
      <c r="G481">
        <f t="shared" si="25"/>
        <v>0</v>
      </c>
      <c r="H481">
        <f t="shared" si="25"/>
        <v>4576</v>
      </c>
      <c r="I481">
        <f t="shared" si="25"/>
        <v>0</v>
      </c>
      <c r="J481">
        <f t="shared" si="25"/>
        <v>26270</v>
      </c>
      <c r="K481">
        <f t="shared" si="25"/>
        <v>30850</v>
      </c>
    </row>
    <row r="482" spans="1:11" x14ac:dyDescent="0.3">
      <c r="B482" t="s">
        <v>910</v>
      </c>
      <c r="G482">
        <f t="shared" si="25"/>
        <v>0</v>
      </c>
      <c r="H482">
        <f t="shared" si="25"/>
        <v>4992</v>
      </c>
      <c r="I482">
        <f t="shared" si="25"/>
        <v>0</v>
      </c>
      <c r="J482">
        <f t="shared" si="25"/>
        <v>42710</v>
      </c>
      <c r="K482">
        <f t="shared" si="25"/>
        <v>47700</v>
      </c>
    </row>
    <row r="483" spans="1:11" x14ac:dyDescent="0.3">
      <c r="B483" t="s">
        <v>914</v>
      </c>
      <c r="G483">
        <f t="shared" si="25"/>
        <v>6259</v>
      </c>
      <c r="H483">
        <f t="shared" si="25"/>
        <v>944</v>
      </c>
      <c r="I483">
        <f t="shared" si="25"/>
        <v>0</v>
      </c>
      <c r="J483">
        <f t="shared" si="25"/>
        <v>40770</v>
      </c>
      <c r="K483">
        <f t="shared" si="25"/>
        <v>47970</v>
      </c>
    </row>
    <row r="484" spans="1:11" x14ac:dyDescent="0.3">
      <c r="B484" t="s">
        <v>918</v>
      </c>
      <c r="G484">
        <f t="shared" si="25"/>
        <v>0</v>
      </c>
      <c r="H484">
        <f t="shared" si="25"/>
        <v>3583</v>
      </c>
      <c r="I484">
        <f t="shared" si="25"/>
        <v>0</v>
      </c>
      <c r="J484">
        <f t="shared" si="25"/>
        <v>46410</v>
      </c>
      <c r="K484">
        <f t="shared" si="25"/>
        <v>49990</v>
      </c>
    </row>
    <row r="486" spans="1:11" x14ac:dyDescent="0.3">
      <c r="A486" t="s">
        <v>920</v>
      </c>
      <c r="C486" t="s">
        <v>920</v>
      </c>
      <c r="D486" t="str">
        <f>VLOOKUP(C486,regions!A$2:C$419,3,FALSE)</f>
        <v>Shire county</v>
      </c>
      <c r="E486" t="str">
        <f>IFERROR(VLOOKUP(C486,classifications!A$3:C$328,3,FALSE),VLOOKUP(C486,classifications!I$2:K$28,3,FALSE))</f>
        <v>Urban with Significant Rural</v>
      </c>
      <c r="G486">
        <f>SUMIF($C$5:$C$330,$B487,G$5:G$330)+SUMIF($C$5:$C$330,$B488,G$5:G$330)+SUMIF($C$5:$C$330,$B489,G$5:G$330)+SUMIF($C$5:$C$330,$B490,G$5:G$330)+SUMIF($C$5:$C$330,$B491,G$5:G$330)+SUMIF($C$5:$C$330,$B492,G$5:G$330)+SUMIF($C$5:$C$330,$B493,G$5:G$330)</f>
        <v>16901</v>
      </c>
      <c r="H486">
        <f t="shared" ref="H486:K486" si="26">SUMIF($C$5:$C$330,$B487,H$5:H$330)+SUMIF($C$5:$C$330,$B488,H$5:H$330)+SUMIF($C$5:$C$330,$B489,H$5:H$330)+SUMIF($C$5:$C$330,$B490,H$5:H$330)+SUMIF($C$5:$C$330,$B491,H$5:H$330)+SUMIF($C$5:$C$330,$B492,H$5:H$330)+SUMIF($C$5:$C$330,$B493,H$5:H$330)</f>
        <v>12392</v>
      </c>
      <c r="I486">
        <f t="shared" si="26"/>
        <v>14</v>
      </c>
      <c r="J486">
        <f t="shared" si="26"/>
        <v>247720</v>
      </c>
      <c r="K486">
        <f t="shared" si="26"/>
        <v>277030</v>
      </c>
    </row>
    <row r="487" spans="1:11" x14ac:dyDescent="0.3">
      <c r="B487" t="s">
        <v>924</v>
      </c>
      <c r="G487">
        <f t="shared" ref="G487:K493" si="27">VLOOKUP($B487,$C$5:$K$330,G$613,FALSE)</f>
        <v>0</v>
      </c>
      <c r="H487">
        <f t="shared" si="27"/>
        <v>2927</v>
      </c>
      <c r="I487">
        <f t="shared" si="27"/>
        <v>0</v>
      </c>
      <c r="J487">
        <f t="shared" si="27"/>
        <v>36740</v>
      </c>
      <c r="K487">
        <f t="shared" si="27"/>
        <v>39670</v>
      </c>
    </row>
    <row r="488" spans="1:11" x14ac:dyDescent="0.3">
      <c r="B488" t="s">
        <v>928</v>
      </c>
      <c r="G488">
        <f t="shared" si="27"/>
        <v>5835</v>
      </c>
      <c r="H488">
        <f t="shared" si="27"/>
        <v>2559</v>
      </c>
      <c r="I488">
        <f t="shared" si="27"/>
        <v>13</v>
      </c>
      <c r="J488">
        <f t="shared" si="27"/>
        <v>60810</v>
      </c>
      <c r="K488">
        <f t="shared" si="27"/>
        <v>69220</v>
      </c>
    </row>
    <row r="489" spans="1:11" x14ac:dyDescent="0.3">
      <c r="B489" t="s">
        <v>932</v>
      </c>
      <c r="G489">
        <f t="shared" si="27"/>
        <v>0</v>
      </c>
      <c r="H489">
        <f t="shared" si="27"/>
        <v>2861</v>
      </c>
      <c r="I489">
        <f t="shared" si="27"/>
        <v>0</v>
      </c>
      <c r="J489">
        <f t="shared" si="27"/>
        <v>33240</v>
      </c>
      <c r="K489">
        <f t="shared" si="27"/>
        <v>36100</v>
      </c>
    </row>
    <row r="490" spans="1:11" x14ac:dyDescent="0.3">
      <c r="B490" t="s">
        <v>936</v>
      </c>
      <c r="G490">
        <f t="shared" si="27"/>
        <v>3431</v>
      </c>
      <c r="H490">
        <f t="shared" si="27"/>
        <v>1549</v>
      </c>
      <c r="I490">
        <f t="shared" si="27"/>
        <v>0</v>
      </c>
      <c r="J490">
        <f t="shared" si="27"/>
        <v>41930</v>
      </c>
      <c r="K490">
        <f t="shared" si="27"/>
        <v>46910</v>
      </c>
    </row>
    <row r="491" spans="1:11" x14ac:dyDescent="0.3">
      <c r="B491" t="s">
        <v>940</v>
      </c>
      <c r="G491">
        <f t="shared" si="27"/>
        <v>1893</v>
      </c>
      <c r="H491">
        <f t="shared" si="27"/>
        <v>581</v>
      </c>
      <c r="I491">
        <f t="shared" si="27"/>
        <v>1</v>
      </c>
      <c r="J491">
        <f t="shared" si="27"/>
        <v>19710</v>
      </c>
      <c r="K491">
        <f t="shared" si="27"/>
        <v>22190</v>
      </c>
    </row>
    <row r="492" spans="1:11" x14ac:dyDescent="0.3">
      <c r="B492" t="s">
        <v>944</v>
      </c>
      <c r="G492">
        <f t="shared" si="27"/>
        <v>4481</v>
      </c>
      <c r="H492">
        <f t="shared" si="27"/>
        <v>1440</v>
      </c>
      <c r="I492">
        <f t="shared" si="27"/>
        <v>0</v>
      </c>
      <c r="J492">
        <f t="shared" si="27"/>
        <v>34540</v>
      </c>
      <c r="K492">
        <f t="shared" si="27"/>
        <v>40460</v>
      </c>
    </row>
    <row r="493" spans="1:11" x14ac:dyDescent="0.3">
      <c r="B493" t="s">
        <v>948</v>
      </c>
      <c r="G493">
        <f t="shared" si="27"/>
        <v>1261</v>
      </c>
      <c r="H493">
        <f t="shared" si="27"/>
        <v>475</v>
      </c>
      <c r="I493">
        <f t="shared" si="27"/>
        <v>0</v>
      </c>
      <c r="J493">
        <f t="shared" si="27"/>
        <v>20750</v>
      </c>
      <c r="K493">
        <f t="shared" si="27"/>
        <v>22480</v>
      </c>
    </row>
    <row r="495" spans="1:11" x14ac:dyDescent="0.3">
      <c r="A495" t="s">
        <v>950</v>
      </c>
      <c r="C495" t="s">
        <v>950</v>
      </c>
      <c r="D495" t="str">
        <f>VLOOKUP(C495,regions!A$2:C$419,3,FALSE)</f>
        <v>Shire county</v>
      </c>
      <c r="E495" t="str">
        <f>IFERROR(VLOOKUP(C495,classifications!A$3:C$328,3,FALSE),VLOOKUP(C495,classifications!I$2:K$28,3,FALSE))</f>
        <v>Predominantly Rural</v>
      </c>
      <c r="G495">
        <f>SUMIF($C$5:$C$330,$B496,G$5:G$330)+SUMIF($C$5:$C$330,$B497,G$5:G$330)+SUMIF($C$5:$C$330,$B498,G$5:G$330)+SUMIF($C$5:$C$330,$B499,G$5:G$330)+SUMIF($C$5:$C$330,$B500,G$5:G$330)+SUMIF($C$5:$C$330,$B501,G$5:G$330)+SUMIF($C$5:$C$330,$B502,G$5:G$330)</f>
        <v>21910</v>
      </c>
      <c r="H495">
        <f t="shared" ref="H495:K495" si="28">SUMIF($C$5:$C$330,$B496,H$5:H$330)+SUMIF($C$5:$C$330,$B497,H$5:H$330)+SUMIF($C$5:$C$330,$B498,H$5:H$330)+SUMIF($C$5:$C$330,$B499,H$5:H$330)+SUMIF($C$5:$C$330,$B500,H$5:H$330)+SUMIF($C$5:$C$330,$B501,H$5:H$330)+SUMIF($C$5:$C$330,$B502,H$5:H$330)</f>
        <v>21594</v>
      </c>
      <c r="I495">
        <f t="shared" si="28"/>
        <v>1995</v>
      </c>
      <c r="J495">
        <f t="shared" si="28"/>
        <v>276460</v>
      </c>
      <c r="K495">
        <f t="shared" si="28"/>
        <v>321960</v>
      </c>
    </row>
    <row r="496" spans="1:11" x14ac:dyDescent="0.3">
      <c r="B496" t="s">
        <v>954</v>
      </c>
      <c r="G496">
        <f t="shared" ref="G496:K502" si="29">VLOOKUP($B496,$C$5:$K$330,G$613,FALSE)</f>
        <v>0</v>
      </c>
      <c r="H496">
        <f t="shared" si="29"/>
        <v>5213</v>
      </c>
      <c r="I496">
        <f t="shared" si="29"/>
        <v>446</v>
      </c>
      <c r="J496">
        <f t="shared" si="29"/>
        <v>22690</v>
      </c>
      <c r="K496">
        <f t="shared" si="29"/>
        <v>28350</v>
      </c>
    </row>
    <row r="497" spans="1:11" x14ac:dyDescent="0.3">
      <c r="B497" t="s">
        <v>958</v>
      </c>
      <c r="G497">
        <f t="shared" si="29"/>
        <v>0</v>
      </c>
      <c r="H497">
        <f t="shared" si="29"/>
        <v>6870</v>
      </c>
      <c r="I497">
        <f t="shared" si="29"/>
        <v>338</v>
      </c>
      <c r="J497">
        <f t="shared" si="29"/>
        <v>57900</v>
      </c>
      <c r="K497">
        <f t="shared" si="29"/>
        <v>65110</v>
      </c>
    </row>
    <row r="498" spans="1:11" x14ac:dyDescent="0.3">
      <c r="B498" t="s">
        <v>962</v>
      </c>
      <c r="G498">
        <f t="shared" si="29"/>
        <v>7932</v>
      </c>
      <c r="H498">
        <f t="shared" si="29"/>
        <v>1560</v>
      </c>
      <c r="I498">
        <f t="shared" si="29"/>
        <v>0</v>
      </c>
      <c r="J498">
        <f t="shared" si="29"/>
        <v>33060</v>
      </c>
      <c r="K498">
        <f t="shared" si="29"/>
        <v>42560</v>
      </c>
    </row>
    <row r="499" spans="1:11" x14ac:dyDescent="0.3">
      <c r="B499" t="s">
        <v>966</v>
      </c>
      <c r="G499">
        <f t="shared" si="29"/>
        <v>3819</v>
      </c>
      <c r="H499">
        <f t="shared" si="29"/>
        <v>968</v>
      </c>
      <c r="I499">
        <f t="shared" si="29"/>
        <v>957</v>
      </c>
      <c r="J499">
        <f t="shared" si="29"/>
        <v>41810</v>
      </c>
      <c r="K499">
        <f t="shared" si="29"/>
        <v>47550</v>
      </c>
    </row>
    <row r="500" spans="1:11" x14ac:dyDescent="0.3">
      <c r="B500" t="s">
        <v>970</v>
      </c>
      <c r="G500">
        <f t="shared" si="29"/>
        <v>3917</v>
      </c>
      <c r="H500">
        <f t="shared" si="29"/>
        <v>844</v>
      </c>
      <c r="I500">
        <f t="shared" si="29"/>
        <v>3</v>
      </c>
      <c r="J500">
        <f t="shared" si="29"/>
        <v>33900</v>
      </c>
      <c r="K500">
        <f t="shared" si="29"/>
        <v>38660</v>
      </c>
    </row>
    <row r="501" spans="1:11" x14ac:dyDescent="0.3">
      <c r="B501" t="s">
        <v>974</v>
      </c>
      <c r="G501">
        <f t="shared" si="29"/>
        <v>6239</v>
      </c>
      <c r="H501">
        <f t="shared" si="29"/>
        <v>1661</v>
      </c>
      <c r="I501">
        <f t="shared" si="29"/>
        <v>81</v>
      </c>
      <c r="J501">
        <f t="shared" si="29"/>
        <v>51550</v>
      </c>
      <c r="K501">
        <f t="shared" si="29"/>
        <v>59530</v>
      </c>
    </row>
    <row r="502" spans="1:11" x14ac:dyDescent="0.3">
      <c r="B502" t="s">
        <v>978</v>
      </c>
      <c r="G502">
        <f t="shared" si="29"/>
        <v>3</v>
      </c>
      <c r="H502">
        <f t="shared" si="29"/>
        <v>4478</v>
      </c>
      <c r="I502">
        <f t="shared" si="29"/>
        <v>170</v>
      </c>
      <c r="J502">
        <f t="shared" si="29"/>
        <v>35550</v>
      </c>
      <c r="K502">
        <f t="shared" si="29"/>
        <v>40200</v>
      </c>
    </row>
    <row r="504" spans="1:11" x14ac:dyDescent="0.3">
      <c r="A504" t="s">
        <v>980</v>
      </c>
      <c r="C504" t="s">
        <v>980</v>
      </c>
      <c r="D504" t="str">
        <f>VLOOKUP(C504,regions!A$2:C$419,3,FALSE)</f>
        <v>Shire county</v>
      </c>
      <c r="E504" t="str">
        <f>IFERROR(VLOOKUP(C504,classifications!A$3:C$328,3,FALSE),VLOOKUP(C504,classifications!I$2:K$28,3,FALSE))</f>
        <v>Predominantly Rural</v>
      </c>
      <c r="G504">
        <f>SUMIF($C$5:$C$330,$B505,G$5:G$330)+SUMIF($C$5:$C$330,$B506,G$5:G$330)+SUMIF($C$5:$C$330,$B507,G$5:G$330)+SUMIF($C$5:$C$330,$B508,G$5:G$330)+SUMIF($C$5:$C$330,$B509,G$5:G$330)+SUMIF($C$5:$C$330,$B510,G$5:G$330)+SUMIF($C$5:$C$330,$B511,G$5:G$330)</f>
        <v>21844</v>
      </c>
      <c r="H504">
        <f t="shared" ref="H504:K504" si="30">SUMIF($C$5:$C$330,$B505,H$5:H$330)+SUMIF($C$5:$C$330,$B506,H$5:H$330)+SUMIF($C$5:$C$330,$B507,H$5:H$330)+SUMIF($C$5:$C$330,$B508,H$5:H$330)+SUMIF($C$5:$C$330,$B509,H$5:H$330)+SUMIF($C$5:$C$330,$B510,H$5:H$330)+SUMIF($C$5:$C$330,$B511,H$5:H$330)</f>
        <v>41000</v>
      </c>
      <c r="I504">
        <f t="shared" si="30"/>
        <v>1307</v>
      </c>
      <c r="J504">
        <f t="shared" si="30"/>
        <v>337610</v>
      </c>
      <c r="K504">
        <f t="shared" si="30"/>
        <v>401760</v>
      </c>
    </row>
    <row r="505" spans="1:11" x14ac:dyDescent="0.3">
      <c r="B505" t="s">
        <v>984</v>
      </c>
      <c r="G505">
        <f t="shared" ref="G505:K511" si="31">VLOOKUP($B505,$C$5:$K$330,G$613,FALSE)</f>
        <v>0</v>
      </c>
      <c r="H505">
        <f t="shared" si="31"/>
        <v>8020</v>
      </c>
      <c r="I505">
        <f t="shared" si="31"/>
        <v>364</v>
      </c>
      <c r="J505">
        <f t="shared" si="31"/>
        <v>49040</v>
      </c>
      <c r="K505">
        <f t="shared" si="31"/>
        <v>57430</v>
      </c>
    </row>
    <row r="506" spans="1:11" x14ac:dyDescent="0.3">
      <c r="B506" t="s">
        <v>988</v>
      </c>
      <c r="G506">
        <f t="shared" si="31"/>
        <v>0</v>
      </c>
      <c r="H506">
        <f t="shared" si="31"/>
        <v>4731</v>
      </c>
      <c r="I506">
        <f t="shared" si="31"/>
        <v>144</v>
      </c>
      <c r="J506">
        <f t="shared" si="31"/>
        <v>49990</v>
      </c>
      <c r="K506">
        <f t="shared" si="31"/>
        <v>54860</v>
      </c>
    </row>
    <row r="507" spans="1:11" x14ac:dyDescent="0.3">
      <c r="B507" t="s">
        <v>992</v>
      </c>
      <c r="G507">
        <f t="shared" si="31"/>
        <v>6049</v>
      </c>
      <c r="H507">
        <f t="shared" si="31"/>
        <v>1583</v>
      </c>
      <c r="I507">
        <f t="shared" si="31"/>
        <v>19</v>
      </c>
      <c r="J507">
        <f t="shared" si="31"/>
        <v>36700</v>
      </c>
      <c r="K507">
        <f t="shared" si="31"/>
        <v>44360</v>
      </c>
    </row>
    <row r="508" spans="1:11" x14ac:dyDescent="0.3">
      <c r="B508" t="s">
        <v>996</v>
      </c>
      <c r="G508">
        <f t="shared" si="31"/>
        <v>7</v>
      </c>
      <c r="H508">
        <f t="shared" si="31"/>
        <v>9304</v>
      </c>
      <c r="I508">
        <f t="shared" si="31"/>
        <v>743</v>
      </c>
      <c r="J508">
        <f t="shared" si="31"/>
        <v>63910</v>
      </c>
      <c r="K508">
        <f t="shared" si="31"/>
        <v>73960</v>
      </c>
    </row>
    <row r="509" spans="1:11" x14ac:dyDescent="0.3">
      <c r="B509" t="s">
        <v>1000</v>
      </c>
      <c r="G509">
        <f t="shared" si="31"/>
        <v>11</v>
      </c>
      <c r="H509">
        <f t="shared" si="31"/>
        <v>6206</v>
      </c>
      <c r="I509">
        <f t="shared" si="31"/>
        <v>12</v>
      </c>
      <c r="J509">
        <f t="shared" si="31"/>
        <v>47000</v>
      </c>
      <c r="K509">
        <f t="shared" si="31"/>
        <v>53220</v>
      </c>
    </row>
    <row r="510" spans="1:11" x14ac:dyDescent="0.3">
      <c r="B510" t="s">
        <v>1004</v>
      </c>
      <c r="G510">
        <f t="shared" si="31"/>
        <v>15766</v>
      </c>
      <c r="H510">
        <f t="shared" si="31"/>
        <v>4886</v>
      </c>
      <c r="I510">
        <f t="shared" si="31"/>
        <v>0</v>
      </c>
      <c r="J510">
        <f t="shared" si="31"/>
        <v>42660</v>
      </c>
      <c r="K510">
        <f t="shared" si="31"/>
        <v>63310</v>
      </c>
    </row>
    <row r="511" spans="1:11" x14ac:dyDescent="0.3">
      <c r="B511" t="s">
        <v>1008</v>
      </c>
      <c r="G511">
        <f t="shared" si="31"/>
        <v>11</v>
      </c>
      <c r="H511">
        <f t="shared" si="31"/>
        <v>6270</v>
      </c>
      <c r="I511">
        <f t="shared" si="31"/>
        <v>25</v>
      </c>
      <c r="J511">
        <f t="shared" si="31"/>
        <v>48310</v>
      </c>
      <c r="K511">
        <f t="shared" si="31"/>
        <v>54620</v>
      </c>
    </row>
    <row r="513" spans="1:11" x14ac:dyDescent="0.3">
      <c r="A513" t="s">
        <v>1010</v>
      </c>
      <c r="C513" t="s">
        <v>1010</v>
      </c>
      <c r="D513" t="str">
        <f>VLOOKUP(C513,regions!A$2:C$419,3,FALSE)</f>
        <v>Shire county</v>
      </c>
      <c r="E513" t="str">
        <f>IFERROR(VLOOKUP(C513,classifications!A$3:C$328,3,FALSE),VLOOKUP(C513,classifications!I$2:K$28,3,FALSE))</f>
        <v>Urban with Significant Rural</v>
      </c>
      <c r="G513">
        <f>SUMIF($C$5:$C$330,$B514,G$5:G$330)+SUMIF($C$5:$C$330,$B515,G$5:G$330)+SUMIF($C$5:$C$330,$B516,G$5:G$330)+SUMIF($C$5:$C$330,$B517,G$5:G$330)+SUMIF($C$5:$C$330,$B518,G$5:G$330)+SUMIF($C$5:$C$330,$B519,G$5:G$330)+SUMIF($C$5:$C$330,$B520,G$5:G$330)</f>
        <v>20821</v>
      </c>
      <c r="H513">
        <f t="shared" ref="H513:K513" si="32">SUMIF($C$5:$C$330,$B514,H$5:H$330)+SUMIF($C$5:$C$330,$B515,H$5:H$330)+SUMIF($C$5:$C$330,$B516,H$5:H$330)+SUMIF($C$5:$C$330,$B517,H$5:H$330)+SUMIF($C$5:$C$330,$B518,H$5:H$330)+SUMIF($C$5:$C$330,$B519,H$5:H$330)+SUMIF($C$5:$C$330,$B520,H$5:H$330)</f>
        <v>25683</v>
      </c>
      <c r="I513">
        <f t="shared" si="32"/>
        <v>32</v>
      </c>
      <c r="J513">
        <f t="shared" si="32"/>
        <v>251660</v>
      </c>
      <c r="K513">
        <f t="shared" si="32"/>
        <v>298190</v>
      </c>
    </row>
    <row r="514" spans="1:11" x14ac:dyDescent="0.3">
      <c r="B514" t="s">
        <v>1014</v>
      </c>
      <c r="G514">
        <f t="shared" ref="G514:K520" si="33">VLOOKUP($B514,$C$5:$K$330,G$613,FALSE)</f>
        <v>4809</v>
      </c>
      <c r="H514">
        <f t="shared" si="33"/>
        <v>883</v>
      </c>
      <c r="I514">
        <f t="shared" si="33"/>
        <v>0</v>
      </c>
      <c r="J514">
        <f t="shared" si="33"/>
        <v>20490</v>
      </c>
      <c r="K514">
        <f t="shared" si="33"/>
        <v>26180</v>
      </c>
    </row>
    <row r="515" spans="1:11" x14ac:dyDescent="0.3">
      <c r="B515" t="s">
        <v>1018</v>
      </c>
      <c r="G515">
        <f t="shared" si="33"/>
        <v>0</v>
      </c>
      <c r="H515">
        <f t="shared" si="33"/>
        <v>4643</v>
      </c>
      <c r="I515">
        <f t="shared" si="33"/>
        <v>0</v>
      </c>
      <c r="J515">
        <f t="shared" si="33"/>
        <v>27980</v>
      </c>
      <c r="K515">
        <f t="shared" si="33"/>
        <v>32620</v>
      </c>
    </row>
    <row r="516" spans="1:11" x14ac:dyDescent="0.3">
      <c r="B516" t="s">
        <v>1022</v>
      </c>
      <c r="G516">
        <f t="shared" si="33"/>
        <v>0</v>
      </c>
      <c r="H516">
        <f t="shared" si="33"/>
        <v>4942</v>
      </c>
      <c r="I516">
        <f t="shared" si="33"/>
        <v>8</v>
      </c>
      <c r="J516">
        <f t="shared" si="33"/>
        <v>32380</v>
      </c>
      <c r="K516">
        <f t="shared" si="33"/>
        <v>37330</v>
      </c>
    </row>
    <row r="517" spans="1:11" x14ac:dyDescent="0.3">
      <c r="B517" t="s">
        <v>1026</v>
      </c>
      <c r="G517">
        <f t="shared" si="33"/>
        <v>3803</v>
      </c>
      <c r="H517">
        <f t="shared" si="33"/>
        <v>1750</v>
      </c>
      <c r="I517">
        <f t="shared" si="33"/>
        <v>5</v>
      </c>
      <c r="J517">
        <f t="shared" si="33"/>
        <v>35900</v>
      </c>
      <c r="K517">
        <f t="shared" si="33"/>
        <v>41460</v>
      </c>
    </row>
    <row r="518" spans="1:11" x14ac:dyDescent="0.3">
      <c r="B518" t="s">
        <v>1030</v>
      </c>
      <c r="G518">
        <f t="shared" si="33"/>
        <v>12201</v>
      </c>
      <c r="H518">
        <f t="shared" si="33"/>
        <v>3860</v>
      </c>
      <c r="I518">
        <f t="shared" si="33"/>
        <v>19</v>
      </c>
      <c r="J518">
        <f t="shared" si="33"/>
        <v>75400</v>
      </c>
      <c r="K518">
        <f t="shared" si="33"/>
        <v>91480</v>
      </c>
    </row>
    <row r="519" spans="1:11" x14ac:dyDescent="0.3">
      <c r="B519" t="s">
        <v>1034</v>
      </c>
      <c r="G519">
        <f t="shared" si="33"/>
        <v>0</v>
      </c>
      <c r="H519">
        <f t="shared" si="33"/>
        <v>3671</v>
      </c>
      <c r="I519">
        <f t="shared" si="33"/>
        <v>0</v>
      </c>
      <c r="J519">
        <f t="shared" si="33"/>
        <v>32370</v>
      </c>
      <c r="K519">
        <f t="shared" si="33"/>
        <v>36040</v>
      </c>
    </row>
    <row r="520" spans="1:11" x14ac:dyDescent="0.3">
      <c r="B520" t="s">
        <v>1038</v>
      </c>
      <c r="G520">
        <f t="shared" si="33"/>
        <v>8</v>
      </c>
      <c r="H520">
        <f t="shared" si="33"/>
        <v>5934</v>
      </c>
      <c r="I520">
        <f t="shared" si="33"/>
        <v>0</v>
      </c>
      <c r="J520">
        <f t="shared" si="33"/>
        <v>27140</v>
      </c>
      <c r="K520">
        <f t="shared" si="33"/>
        <v>33080</v>
      </c>
    </row>
    <row r="523" spans="1:11" x14ac:dyDescent="0.3">
      <c r="A523" t="s">
        <v>1040</v>
      </c>
      <c r="C523" t="s">
        <v>1040</v>
      </c>
      <c r="D523" t="str">
        <f>VLOOKUP(C523,regions!A$2:C$419,3,FALSE)</f>
        <v>Shire county</v>
      </c>
      <c r="E523" t="str">
        <f>IFERROR(VLOOKUP(C523,classifications!A$3:C$328,3,FALSE),VLOOKUP(C523,classifications!I$2:K$28,3,FALSE))</f>
        <v>Predominantly Rural</v>
      </c>
      <c r="G523">
        <f>SUMIF($C$5:$C$330,$B524,G$5:G$330)+SUMIF($C$5:$C$330,$B525,G$5:G$330)+SUMIF($C$5:$C$330,$B526,G$5:G$330)+SUMIF($C$5:$C$330,$B527,G$5:G$330)+SUMIF($C$5:$C$330,$B528,G$5:G$330)+SUMIF($C$5:$C$330,$B529,G$5:G$330)+SUMIF($C$5:$C$330,$B530,G$5:G$330)</f>
        <v>8673</v>
      </c>
      <c r="H523">
        <f t="shared" ref="H523:K523" si="34">SUMIF($C$5:$C$330,$B524,H$5:H$330)+SUMIF($C$5:$C$330,$B525,H$5:H$330)+SUMIF($C$5:$C$330,$B526,H$5:H$330)+SUMIF($C$5:$C$330,$B527,H$5:H$330)+SUMIF($C$5:$C$330,$B528,H$5:H$330)+SUMIF($C$5:$C$330,$B529,H$5:H$330)+SUMIF($C$5:$C$330,$B530,H$5:H$330)</f>
        <v>21225</v>
      </c>
      <c r="I523">
        <f t="shared" si="34"/>
        <v>2670</v>
      </c>
      <c r="J523">
        <f t="shared" si="34"/>
        <v>245010</v>
      </c>
      <c r="K523">
        <f t="shared" si="34"/>
        <v>277580</v>
      </c>
    </row>
    <row r="524" spans="1:11" x14ac:dyDescent="0.3">
      <c r="B524" t="s">
        <v>1044</v>
      </c>
      <c r="G524">
        <f t="shared" ref="G524:K530" si="35">VLOOKUP($B524,$C$5:$K$330,G$613,FALSE)</f>
        <v>5</v>
      </c>
      <c r="H524">
        <f t="shared" si="35"/>
        <v>2336</v>
      </c>
      <c r="I524">
        <f t="shared" si="35"/>
        <v>19</v>
      </c>
      <c r="J524">
        <f t="shared" si="35"/>
        <v>24650</v>
      </c>
      <c r="K524">
        <f t="shared" si="35"/>
        <v>27010</v>
      </c>
    </row>
    <row r="525" spans="1:11" x14ac:dyDescent="0.3">
      <c r="B525" t="s">
        <v>1048</v>
      </c>
      <c r="G525">
        <f t="shared" si="35"/>
        <v>0</v>
      </c>
      <c r="H525">
        <f t="shared" si="35"/>
        <v>5055</v>
      </c>
      <c r="I525">
        <f t="shared" si="35"/>
        <v>838</v>
      </c>
      <c r="J525">
        <f t="shared" si="35"/>
        <v>34000</v>
      </c>
      <c r="K525">
        <f t="shared" si="35"/>
        <v>39900</v>
      </c>
    </row>
    <row r="526" spans="1:11" x14ac:dyDescent="0.3">
      <c r="B526" t="s">
        <v>1052</v>
      </c>
      <c r="G526">
        <f t="shared" si="35"/>
        <v>3926</v>
      </c>
      <c r="H526">
        <f t="shared" si="35"/>
        <v>2605</v>
      </c>
      <c r="I526">
        <f t="shared" si="35"/>
        <v>188</v>
      </c>
      <c r="J526">
        <f t="shared" si="35"/>
        <v>63680</v>
      </c>
      <c r="K526">
        <f t="shared" si="35"/>
        <v>70400</v>
      </c>
    </row>
    <row r="527" spans="1:11" x14ac:dyDescent="0.3">
      <c r="B527" t="s">
        <v>1056</v>
      </c>
      <c r="G527">
        <f t="shared" si="35"/>
        <v>1589</v>
      </c>
      <c r="H527">
        <f t="shared" si="35"/>
        <v>573</v>
      </c>
      <c r="I527">
        <f t="shared" si="35"/>
        <v>1587</v>
      </c>
      <c r="J527">
        <f t="shared" si="35"/>
        <v>19050</v>
      </c>
      <c r="K527">
        <f t="shared" si="35"/>
        <v>22800</v>
      </c>
    </row>
    <row r="528" spans="1:11" x14ac:dyDescent="0.3">
      <c r="B528" t="s">
        <v>1060</v>
      </c>
      <c r="G528">
        <f t="shared" si="35"/>
        <v>0</v>
      </c>
      <c r="H528">
        <f t="shared" si="35"/>
        <v>3024</v>
      </c>
      <c r="I528">
        <f t="shared" si="35"/>
        <v>27</v>
      </c>
      <c r="J528">
        <f t="shared" si="35"/>
        <v>21690</v>
      </c>
      <c r="K528">
        <f t="shared" si="35"/>
        <v>24740</v>
      </c>
    </row>
    <row r="529" spans="1:11" x14ac:dyDescent="0.3">
      <c r="B529" t="s">
        <v>1064</v>
      </c>
      <c r="G529">
        <f t="shared" si="35"/>
        <v>0</v>
      </c>
      <c r="H529">
        <f t="shared" si="35"/>
        <v>6303</v>
      </c>
      <c r="I529">
        <f t="shared" si="35"/>
        <v>11</v>
      </c>
      <c r="J529">
        <f t="shared" si="35"/>
        <v>50130</v>
      </c>
      <c r="K529">
        <f t="shared" si="35"/>
        <v>56440</v>
      </c>
    </row>
    <row r="530" spans="1:11" x14ac:dyDescent="0.3">
      <c r="B530" t="s">
        <v>1068</v>
      </c>
      <c r="G530">
        <f t="shared" si="35"/>
        <v>3153</v>
      </c>
      <c r="H530">
        <f t="shared" si="35"/>
        <v>1329</v>
      </c>
      <c r="I530">
        <f t="shared" si="35"/>
        <v>0</v>
      </c>
      <c r="J530">
        <f t="shared" si="35"/>
        <v>31810</v>
      </c>
      <c r="K530">
        <f t="shared" si="35"/>
        <v>36290</v>
      </c>
    </row>
    <row r="532" spans="1:11" x14ac:dyDescent="0.3">
      <c r="A532" t="s">
        <v>1070</v>
      </c>
      <c r="C532" t="s">
        <v>1070</v>
      </c>
      <c r="D532" t="str">
        <f>VLOOKUP(C532,regions!A$2:C$419,3,FALSE)</f>
        <v>Shire county</v>
      </c>
      <c r="E532" t="str">
        <f>IFERROR(VLOOKUP(C532,classifications!A$3:C$328,3,FALSE),VLOOKUP(C532,classifications!I$2:K$28,3,FALSE))</f>
        <v>Urban with Significant Rural</v>
      </c>
      <c r="G532">
        <f>SUMIF($C$5:$C$330,$B533,G$5:G$330)+SUMIF($C$5:$C$330,$B534,G$5:G$330)+SUMIF($C$5:$C$330,$B535,G$5:G$330)+SUMIF($C$5:$C$330,$B536,G$5:G$330)+SUMIF($C$5:$C$330,$B537,G$5:G$330)+SUMIF($C$5:$C$330,$B538,G$5:G$330)+SUMIF($C$5:$C$330,$B539,G$5:G$330)</f>
        <v>31017</v>
      </c>
      <c r="H532">
        <f t="shared" ref="H532:K532" si="36">SUMIF($C$5:$C$330,$B533,H$5:H$330)+SUMIF($C$5:$C$330,$B534,H$5:H$330)+SUMIF($C$5:$C$330,$B535,H$5:H$330)+SUMIF($C$5:$C$330,$B536,H$5:H$330)+SUMIF($C$5:$C$330,$B537,H$5:H$330)+SUMIF($C$5:$C$330,$B538,H$5:H$330)+SUMIF($C$5:$C$330,$B539,H$5:H$330)</f>
        <v>17311</v>
      </c>
      <c r="I532">
        <f t="shared" si="36"/>
        <v>483</v>
      </c>
      <c r="J532">
        <f t="shared" si="36"/>
        <v>298070</v>
      </c>
      <c r="K532">
        <f t="shared" si="36"/>
        <v>346880</v>
      </c>
    </row>
    <row r="533" spans="1:11" x14ac:dyDescent="0.3">
      <c r="B533" t="s">
        <v>1074</v>
      </c>
      <c r="G533">
        <f t="shared" ref="G533:K539" si="37">VLOOKUP($B533,$C$5:$K$330,G$613,FALSE)</f>
        <v>6974</v>
      </c>
      <c r="H533">
        <f t="shared" si="37"/>
        <v>1750</v>
      </c>
      <c r="I533">
        <f t="shared" si="37"/>
        <v>0</v>
      </c>
      <c r="J533">
        <f t="shared" si="37"/>
        <v>44070</v>
      </c>
      <c r="K533">
        <f t="shared" si="37"/>
        <v>52800</v>
      </c>
    </row>
    <row r="534" spans="1:11" x14ac:dyDescent="0.3">
      <c r="B534" t="s">
        <v>1078</v>
      </c>
      <c r="G534">
        <f t="shared" si="37"/>
        <v>6942</v>
      </c>
      <c r="H534">
        <f t="shared" si="37"/>
        <v>1156</v>
      </c>
      <c r="I534">
        <f t="shared" si="37"/>
        <v>194</v>
      </c>
      <c r="J534">
        <f t="shared" si="37"/>
        <v>41110</v>
      </c>
      <c r="K534">
        <f t="shared" si="37"/>
        <v>49400</v>
      </c>
    </row>
    <row r="535" spans="1:11" x14ac:dyDescent="0.3">
      <c r="B535" t="s">
        <v>1082</v>
      </c>
      <c r="G535">
        <f t="shared" si="37"/>
        <v>4646</v>
      </c>
      <c r="H535">
        <f t="shared" si="37"/>
        <v>1074</v>
      </c>
      <c r="I535">
        <f t="shared" si="37"/>
        <v>180</v>
      </c>
      <c r="J535">
        <f t="shared" si="37"/>
        <v>42770</v>
      </c>
      <c r="K535">
        <f t="shared" si="37"/>
        <v>48670</v>
      </c>
    </row>
    <row r="536" spans="1:11" x14ac:dyDescent="0.3">
      <c r="B536" t="s">
        <v>1086</v>
      </c>
      <c r="G536">
        <f t="shared" si="37"/>
        <v>216</v>
      </c>
      <c r="H536">
        <f t="shared" si="37"/>
        <v>4999</v>
      </c>
      <c r="I536">
        <f t="shared" si="37"/>
        <v>0</v>
      </c>
      <c r="J536">
        <f t="shared" si="37"/>
        <v>45650</v>
      </c>
      <c r="K536">
        <f t="shared" si="37"/>
        <v>50860</v>
      </c>
    </row>
    <row r="537" spans="1:11" x14ac:dyDescent="0.3">
      <c r="B537" t="s">
        <v>1090</v>
      </c>
      <c r="G537">
        <f t="shared" si="37"/>
        <v>6687</v>
      </c>
      <c r="H537">
        <f t="shared" si="37"/>
        <v>2225</v>
      </c>
      <c r="I537">
        <f t="shared" si="37"/>
        <v>0</v>
      </c>
      <c r="J537">
        <f t="shared" si="37"/>
        <v>37950</v>
      </c>
      <c r="K537">
        <f t="shared" si="37"/>
        <v>46860</v>
      </c>
    </row>
    <row r="538" spans="1:11" x14ac:dyDescent="0.3">
      <c r="B538" t="s">
        <v>1094</v>
      </c>
      <c r="G538">
        <f t="shared" si="37"/>
        <v>5545</v>
      </c>
      <c r="H538">
        <f t="shared" si="37"/>
        <v>2109</v>
      </c>
      <c r="I538">
        <f t="shared" si="37"/>
        <v>45</v>
      </c>
      <c r="J538">
        <f t="shared" si="37"/>
        <v>43240</v>
      </c>
      <c r="K538">
        <f t="shared" si="37"/>
        <v>50940</v>
      </c>
    </row>
    <row r="539" spans="1:11" x14ac:dyDescent="0.3">
      <c r="B539" t="s">
        <v>1098</v>
      </c>
      <c r="G539">
        <f t="shared" si="37"/>
        <v>7</v>
      </c>
      <c r="H539">
        <f t="shared" si="37"/>
        <v>3998</v>
      </c>
      <c r="I539">
        <f t="shared" si="37"/>
        <v>64</v>
      </c>
      <c r="J539">
        <f t="shared" si="37"/>
        <v>43280</v>
      </c>
      <c r="K539">
        <f t="shared" si="37"/>
        <v>47350</v>
      </c>
    </row>
    <row r="541" spans="1:11" x14ac:dyDescent="0.3">
      <c r="A541" t="s">
        <v>1100</v>
      </c>
      <c r="C541" t="s">
        <v>1100</v>
      </c>
      <c r="D541" t="str">
        <f>VLOOKUP(C541,regions!A$2:C$419,3,FALSE)</f>
        <v>Shire county</v>
      </c>
      <c r="E541" t="str">
        <f>IFERROR(VLOOKUP(C541,classifications!A$3:C$328,3,FALSE),VLOOKUP(C541,classifications!I$2:K$28,3,FALSE))</f>
        <v>Predominantly Rural</v>
      </c>
      <c r="G541">
        <f>SUMIF($C$5:$C$330,$B542,G$5:G$330)+SUMIF($C$5:$C$330,$B543,G$5:G$330)+SUMIF($C$5:$C$330,$B544,G$5:G$330)+SUMIF($C$5:$C$330,$B545,G$5:G$330)+SUMIF($C$5:$C$330,$B546,G$5:G$330)</f>
        <v>7818</v>
      </c>
      <c r="H541">
        <f t="shared" ref="H541:K541" si="38">SUMIF($C$5:$C$330,$B542,H$5:H$330)+SUMIF($C$5:$C$330,$B543,H$5:H$330)+SUMIF($C$5:$C$330,$B544,H$5:H$330)+SUMIF($C$5:$C$330,$B545,H$5:H$330)+SUMIF($C$5:$C$330,$B546,H$5:H$330)</f>
        <v>30380</v>
      </c>
      <c r="I541">
        <f t="shared" si="38"/>
        <v>4282</v>
      </c>
      <c r="J541">
        <f t="shared" si="38"/>
        <v>227000</v>
      </c>
      <c r="K541">
        <f t="shared" si="38"/>
        <v>269480</v>
      </c>
    </row>
    <row r="542" spans="1:11" x14ac:dyDescent="0.3">
      <c r="B542" t="s">
        <v>1104</v>
      </c>
      <c r="G542">
        <f t="shared" ref="G542:K546" si="39">VLOOKUP($B542,$C$5:$K$330,G$613,FALSE)</f>
        <v>136</v>
      </c>
      <c r="H542">
        <f t="shared" si="39"/>
        <v>7044</v>
      </c>
      <c r="I542">
        <f t="shared" si="39"/>
        <v>325</v>
      </c>
      <c r="J542">
        <f t="shared" si="39"/>
        <v>51510</v>
      </c>
      <c r="K542">
        <f t="shared" si="39"/>
        <v>59020</v>
      </c>
    </row>
    <row r="543" spans="1:11" x14ac:dyDescent="0.3">
      <c r="B543" t="s">
        <v>1108</v>
      </c>
      <c r="G543">
        <f t="shared" si="39"/>
        <v>7574</v>
      </c>
      <c r="H543">
        <f t="shared" si="39"/>
        <v>5117</v>
      </c>
      <c r="I543">
        <f t="shared" si="39"/>
        <v>924</v>
      </c>
      <c r="J543">
        <f t="shared" si="39"/>
        <v>43600</v>
      </c>
      <c r="K543">
        <f t="shared" si="39"/>
        <v>57220</v>
      </c>
    </row>
    <row r="544" spans="1:11" x14ac:dyDescent="0.3">
      <c r="B544" t="s">
        <v>1112</v>
      </c>
      <c r="G544">
        <f t="shared" si="39"/>
        <v>0</v>
      </c>
      <c r="H544">
        <f t="shared" si="39"/>
        <v>6373</v>
      </c>
      <c r="I544">
        <f t="shared" si="39"/>
        <v>720</v>
      </c>
      <c r="J544">
        <f t="shared" si="39"/>
        <v>49550</v>
      </c>
      <c r="K544">
        <f t="shared" si="39"/>
        <v>56640</v>
      </c>
    </row>
    <row r="545" spans="1:11" x14ac:dyDescent="0.3">
      <c r="B545" t="s">
        <v>1116</v>
      </c>
      <c r="G545">
        <f t="shared" si="39"/>
        <v>108</v>
      </c>
      <c r="H545">
        <f t="shared" si="39"/>
        <v>6429</v>
      </c>
      <c r="I545">
        <f t="shared" si="39"/>
        <v>1315</v>
      </c>
      <c r="J545">
        <f t="shared" si="39"/>
        <v>43170</v>
      </c>
      <c r="K545">
        <f t="shared" si="39"/>
        <v>51020</v>
      </c>
    </row>
    <row r="546" spans="1:11" x14ac:dyDescent="0.3">
      <c r="B546" t="s">
        <v>1120</v>
      </c>
      <c r="G546">
        <f t="shared" si="39"/>
        <v>0</v>
      </c>
      <c r="H546">
        <f t="shared" si="39"/>
        <v>5417</v>
      </c>
      <c r="I546">
        <f t="shared" si="39"/>
        <v>998</v>
      </c>
      <c r="J546">
        <f t="shared" si="39"/>
        <v>39170</v>
      </c>
      <c r="K546">
        <f t="shared" si="39"/>
        <v>45580</v>
      </c>
    </row>
    <row r="549" spans="1:11" x14ac:dyDescent="0.3">
      <c r="A549" t="s">
        <v>1122</v>
      </c>
      <c r="C549" t="s">
        <v>1122</v>
      </c>
      <c r="D549" t="str">
        <f>VLOOKUP(C549,regions!A$2:C$419,3,FALSE)</f>
        <v>Shire county</v>
      </c>
      <c r="E549" t="str">
        <f>IFERROR(VLOOKUP(C549,classifications!A$3:C$328,3,FALSE),VLOOKUP(C549,classifications!I$2:K$28,3,FALSE))</f>
        <v>Predominantly Rural</v>
      </c>
      <c r="G549">
        <f>SUMIF($C$5:$C$330,$B550,G$5:G$330)+SUMIF($C$5:$C$330,$B551,G$5:G$330)+SUMIF($C$5:$C$330,$B552,G$5:G$330)+SUMIF($C$5:$C$330,$B553,G$5:G$330)+SUMIF($C$5:$C$330,$B554,G$5:G$330)</f>
        <v>10136</v>
      </c>
      <c r="H549">
        <f t="shared" ref="H549:K549" si="40">SUMIF($C$5:$C$330,$B550,H$5:H$330)+SUMIF($C$5:$C$330,$B551,H$5:H$330)+SUMIF($C$5:$C$330,$B552,H$5:H$330)+SUMIF($C$5:$C$330,$B553,H$5:H$330)+SUMIF($C$5:$C$330,$B554,H$5:H$330)</f>
        <v>22947</v>
      </c>
      <c r="I549">
        <f t="shared" si="40"/>
        <v>766</v>
      </c>
      <c r="J549">
        <f t="shared" si="40"/>
        <v>205870</v>
      </c>
      <c r="K549">
        <f t="shared" si="40"/>
        <v>239730</v>
      </c>
    </row>
    <row r="550" spans="1:11" x14ac:dyDescent="0.3">
      <c r="B550" t="s">
        <v>1126</v>
      </c>
      <c r="G550">
        <f t="shared" ref="G550:K554" si="41">VLOOKUP($B550,$C$5:$K$330,G$613,FALSE)</f>
        <v>6</v>
      </c>
      <c r="H550">
        <f t="shared" si="41"/>
        <v>5996</v>
      </c>
      <c r="I550">
        <f t="shared" si="41"/>
        <v>0</v>
      </c>
      <c r="J550">
        <f t="shared" si="41"/>
        <v>42670</v>
      </c>
      <c r="K550">
        <f t="shared" si="41"/>
        <v>48680</v>
      </c>
    </row>
    <row r="551" spans="1:11" x14ac:dyDescent="0.3">
      <c r="B551" t="s">
        <v>1130</v>
      </c>
      <c r="G551">
        <f t="shared" si="41"/>
        <v>4112</v>
      </c>
      <c r="H551">
        <f t="shared" si="41"/>
        <v>2285</v>
      </c>
      <c r="I551">
        <f t="shared" si="41"/>
        <v>49</v>
      </c>
      <c r="J551">
        <f t="shared" si="41"/>
        <v>44430</v>
      </c>
      <c r="K551">
        <f t="shared" si="41"/>
        <v>50880</v>
      </c>
    </row>
    <row r="552" spans="1:11" x14ac:dyDescent="0.3">
      <c r="B552" t="s">
        <v>1134</v>
      </c>
      <c r="G552">
        <f t="shared" si="41"/>
        <v>8</v>
      </c>
      <c r="H552">
        <f t="shared" si="41"/>
        <v>10319</v>
      </c>
      <c r="I552">
        <f t="shared" si="41"/>
        <v>568</v>
      </c>
      <c r="J552">
        <f t="shared" si="41"/>
        <v>62480</v>
      </c>
      <c r="K552">
        <f t="shared" si="41"/>
        <v>73380</v>
      </c>
    </row>
    <row r="553" spans="1:11" x14ac:dyDescent="0.3">
      <c r="B553" t="s">
        <v>1138</v>
      </c>
      <c r="G553">
        <f t="shared" si="41"/>
        <v>6010</v>
      </c>
      <c r="H553">
        <f t="shared" si="41"/>
        <v>1993</v>
      </c>
      <c r="I553">
        <f t="shared" si="41"/>
        <v>149</v>
      </c>
      <c r="J553">
        <f t="shared" si="41"/>
        <v>41070</v>
      </c>
      <c r="K553">
        <f t="shared" si="41"/>
        <v>49220</v>
      </c>
    </row>
    <row r="554" spans="1:11" x14ac:dyDescent="0.3">
      <c r="B554" t="s">
        <v>1142</v>
      </c>
      <c r="G554">
        <f t="shared" si="41"/>
        <v>0</v>
      </c>
      <c r="H554">
        <f t="shared" si="41"/>
        <v>2354</v>
      </c>
      <c r="I554">
        <f t="shared" si="41"/>
        <v>0</v>
      </c>
      <c r="J554">
        <f t="shared" si="41"/>
        <v>15220</v>
      </c>
      <c r="K554">
        <f t="shared" si="41"/>
        <v>17570</v>
      </c>
    </row>
    <row r="556" spans="1:11" x14ac:dyDescent="0.3">
      <c r="A556" t="s">
        <v>1144</v>
      </c>
      <c r="C556" t="s">
        <v>1144</v>
      </c>
      <c r="D556" t="str">
        <f>VLOOKUP(C556,regions!A$2:C$419,3,FALSE)</f>
        <v>Shire county</v>
      </c>
      <c r="E556" t="str">
        <f>IFERROR(VLOOKUP(C556,classifications!A$3:C$328,3,FALSE),VLOOKUP(C556,classifications!I$2:K$28,3,FALSE))</f>
        <v>Urban with Significant Rural</v>
      </c>
      <c r="G556">
        <f>SUMIF($C$5:$C$330,$B557,G$5:G$330)+SUMIF($C$5:$C$330,$B558,G$5:G$330)+SUMIF($C$5:$C$330,$B559,G$5:G$330)+SUMIF($C$5:$C$330,$B560,G$5:G$330)+SUMIF($C$5:$C$330,$B561,G$5:G$330)+SUMIF($C$5:$C$330,$B562,G$5:G$330)+SUMIF($C$5:$C$330,$B563,G$5:G$330)+SUMIF($C$5:$C$330,$B564,G$5:G$330)</f>
        <v>9973</v>
      </c>
      <c r="H556">
        <f t="shared" ref="H556:K556" si="42">SUMIF($C$5:$C$330,$B557,H$5:H$330)+SUMIF($C$5:$C$330,$B558,H$5:H$330)+SUMIF($C$5:$C$330,$B559,H$5:H$330)+SUMIF($C$5:$C$330,$B560,H$5:H$330)+SUMIF($C$5:$C$330,$B561,H$5:H$330)+SUMIF($C$5:$C$330,$B562,H$5:H$330)+SUMIF($C$5:$C$330,$B563,H$5:H$330)+SUMIF($C$5:$C$330,$B564,H$5:H$330)</f>
        <v>42365</v>
      </c>
      <c r="I556">
        <f t="shared" si="42"/>
        <v>267</v>
      </c>
      <c r="J556">
        <f t="shared" si="42"/>
        <v>314670</v>
      </c>
      <c r="K556">
        <f t="shared" si="42"/>
        <v>367290</v>
      </c>
    </row>
    <row r="557" spans="1:11" x14ac:dyDescent="0.3">
      <c r="B557" t="s">
        <v>1148</v>
      </c>
      <c r="G557">
        <f t="shared" ref="G557:K564" si="43">VLOOKUP($B557,$C$5:$K$330,G$613,FALSE)</f>
        <v>5441</v>
      </c>
      <c r="H557">
        <f t="shared" si="43"/>
        <v>1633</v>
      </c>
      <c r="I557">
        <f t="shared" si="43"/>
        <v>0</v>
      </c>
      <c r="J557">
        <f t="shared" si="43"/>
        <v>34740</v>
      </c>
      <c r="K557">
        <f t="shared" si="43"/>
        <v>41820</v>
      </c>
    </row>
    <row r="558" spans="1:11" x14ac:dyDescent="0.3">
      <c r="B558" t="s">
        <v>1152</v>
      </c>
      <c r="G558">
        <f t="shared" si="43"/>
        <v>0</v>
      </c>
      <c r="H558">
        <f t="shared" si="43"/>
        <v>6356</v>
      </c>
      <c r="I558">
        <f t="shared" si="43"/>
        <v>0</v>
      </c>
      <c r="J558">
        <f t="shared" si="43"/>
        <v>42750</v>
      </c>
      <c r="K558">
        <f t="shared" si="43"/>
        <v>49100</v>
      </c>
    </row>
    <row r="559" spans="1:11" x14ac:dyDescent="0.3">
      <c r="B559" t="s">
        <v>1156</v>
      </c>
      <c r="G559">
        <f t="shared" si="43"/>
        <v>0</v>
      </c>
      <c r="H559">
        <f t="shared" si="43"/>
        <v>5675</v>
      </c>
      <c r="I559">
        <f t="shared" si="43"/>
        <v>160</v>
      </c>
      <c r="J559">
        <f t="shared" si="43"/>
        <v>37330</v>
      </c>
      <c r="K559">
        <f t="shared" si="43"/>
        <v>43170</v>
      </c>
    </row>
    <row r="560" spans="1:11" x14ac:dyDescent="0.3">
      <c r="B560" t="s">
        <v>1160</v>
      </c>
      <c r="G560">
        <f t="shared" si="43"/>
        <v>7</v>
      </c>
      <c r="H560">
        <f t="shared" si="43"/>
        <v>9859</v>
      </c>
      <c r="I560">
        <f t="shared" si="43"/>
        <v>0</v>
      </c>
      <c r="J560">
        <f t="shared" si="43"/>
        <v>44350</v>
      </c>
      <c r="K560">
        <f t="shared" si="43"/>
        <v>54220</v>
      </c>
    </row>
    <row r="561" spans="1:11" x14ac:dyDescent="0.3">
      <c r="B561" t="s">
        <v>1164</v>
      </c>
      <c r="G561">
        <f t="shared" si="43"/>
        <v>0</v>
      </c>
      <c r="H561">
        <f t="shared" si="43"/>
        <v>6368</v>
      </c>
      <c r="I561">
        <f t="shared" si="43"/>
        <v>18</v>
      </c>
      <c r="J561">
        <f t="shared" si="43"/>
        <v>39240</v>
      </c>
      <c r="K561">
        <f t="shared" si="43"/>
        <v>45620</v>
      </c>
    </row>
    <row r="562" spans="1:11" x14ac:dyDescent="0.3">
      <c r="B562" t="s">
        <v>1168</v>
      </c>
      <c r="G562">
        <f t="shared" si="43"/>
        <v>0</v>
      </c>
      <c r="H562">
        <f t="shared" si="43"/>
        <v>7266</v>
      </c>
      <c r="I562">
        <f t="shared" si="43"/>
        <v>83</v>
      </c>
      <c r="J562">
        <f t="shared" si="43"/>
        <v>50160</v>
      </c>
      <c r="K562">
        <f t="shared" si="43"/>
        <v>57510</v>
      </c>
    </row>
    <row r="563" spans="1:11" x14ac:dyDescent="0.3">
      <c r="B563" t="s">
        <v>1172</v>
      </c>
      <c r="G563">
        <f t="shared" si="43"/>
        <v>0</v>
      </c>
      <c r="H563">
        <f t="shared" si="43"/>
        <v>3646</v>
      </c>
      <c r="I563">
        <f t="shared" si="43"/>
        <v>6</v>
      </c>
      <c r="J563">
        <f t="shared" si="43"/>
        <v>39930</v>
      </c>
      <c r="K563">
        <f t="shared" si="43"/>
        <v>43590</v>
      </c>
    </row>
    <row r="564" spans="1:11" x14ac:dyDescent="0.3">
      <c r="B564" t="s">
        <v>1176</v>
      </c>
      <c r="G564">
        <f t="shared" si="43"/>
        <v>4525</v>
      </c>
      <c r="H564">
        <f t="shared" si="43"/>
        <v>1562</v>
      </c>
      <c r="I564">
        <f t="shared" si="43"/>
        <v>0</v>
      </c>
      <c r="J564">
        <f t="shared" si="43"/>
        <v>26170</v>
      </c>
      <c r="K564">
        <f t="shared" si="43"/>
        <v>32260</v>
      </c>
    </row>
    <row r="566" spans="1:11" x14ac:dyDescent="0.3">
      <c r="A566" t="s">
        <v>1178</v>
      </c>
      <c r="C566" t="s">
        <v>1178</v>
      </c>
      <c r="D566" t="str">
        <f>VLOOKUP(C566,regions!A$2:C$419,3,FALSE)</f>
        <v>Shire county</v>
      </c>
      <c r="E566" t="str">
        <f>IFERROR(VLOOKUP(C566,classifications!A$3:C$328,3,FALSE),VLOOKUP(C566,classifications!I$2:K$28,3,FALSE))</f>
        <v>Predominantly Rural</v>
      </c>
      <c r="G566">
        <f>SUMIF($C$5:$C$330,$B567,G$5:G$330)+SUMIF($C$5:$C$330,$B568,G$5:G$330)+SUMIF($C$5:$C$330,$B569,G$5:G$330)+SUMIF($C$5:$C$330,$B570,G$5:G$330)+SUMIF($C$5:$C$330,$B571,G$5:G$330)+SUMIF($C$5:$C$330,$B572,G$5:G$330)+SUMIF($C$5:$C$330,$B573,G$5:G$330)</f>
        <v>19684</v>
      </c>
      <c r="H566">
        <f t="shared" ref="H566:K566" si="44">SUMIF($C$5:$C$330,$B567,H$5:H$330)+SUMIF($C$5:$C$330,$B568,H$5:H$330)+SUMIF($C$5:$C$330,$B569,H$5:H$330)+SUMIF($C$5:$C$330,$B570,H$5:H$330)+SUMIF($C$5:$C$330,$B571,H$5:H$330)+SUMIF($C$5:$C$330,$B572,H$5:H$330)+SUMIF($C$5:$C$330,$B573,H$5:H$330)</f>
        <v>28145</v>
      </c>
      <c r="I566">
        <f t="shared" si="44"/>
        <v>696</v>
      </c>
      <c r="J566">
        <f t="shared" si="44"/>
        <v>279290</v>
      </c>
      <c r="K566">
        <f t="shared" si="44"/>
        <v>327820</v>
      </c>
    </row>
    <row r="567" spans="1:11" x14ac:dyDescent="0.3">
      <c r="B567" t="s">
        <v>1182</v>
      </c>
      <c r="G567">
        <f t="shared" ref="G567:K573" si="45">VLOOKUP($B567,$C$5:$K$330,G$613,FALSE)</f>
        <v>3502</v>
      </c>
      <c r="H567">
        <f t="shared" si="45"/>
        <v>1537</v>
      </c>
      <c r="I567">
        <f t="shared" si="45"/>
        <v>22</v>
      </c>
      <c r="J567">
        <f t="shared" si="45"/>
        <v>33950</v>
      </c>
      <c r="K567">
        <f t="shared" si="45"/>
        <v>39020</v>
      </c>
    </row>
    <row r="568" spans="1:11" x14ac:dyDescent="0.3">
      <c r="B568" t="s">
        <v>1186</v>
      </c>
      <c r="G568">
        <f t="shared" si="45"/>
        <v>6</v>
      </c>
      <c r="H568">
        <f t="shared" si="45"/>
        <v>3888</v>
      </c>
      <c r="I568">
        <f t="shared" si="45"/>
        <v>38</v>
      </c>
      <c r="J568">
        <f t="shared" si="45"/>
        <v>23620</v>
      </c>
      <c r="K568">
        <f t="shared" si="45"/>
        <v>27550</v>
      </c>
    </row>
    <row r="569" spans="1:11" x14ac:dyDescent="0.3">
      <c r="B569" t="s">
        <v>1190</v>
      </c>
      <c r="G569">
        <f t="shared" si="45"/>
        <v>8174</v>
      </c>
      <c r="H569">
        <f t="shared" si="45"/>
        <v>4599</v>
      </c>
      <c r="I569">
        <f t="shared" si="45"/>
        <v>160</v>
      </c>
      <c r="J569">
        <f t="shared" si="45"/>
        <v>46370</v>
      </c>
      <c r="K569">
        <f t="shared" si="45"/>
        <v>59300</v>
      </c>
    </row>
    <row r="570" spans="1:11" x14ac:dyDescent="0.3">
      <c r="B570" t="s">
        <v>1194</v>
      </c>
      <c r="G570">
        <f t="shared" si="45"/>
        <v>3418</v>
      </c>
      <c r="H570">
        <f t="shared" si="45"/>
        <v>1214</v>
      </c>
      <c r="I570">
        <f t="shared" si="45"/>
        <v>0</v>
      </c>
      <c r="J570">
        <f t="shared" si="45"/>
        <v>37290</v>
      </c>
      <c r="K570">
        <f t="shared" si="45"/>
        <v>41920</v>
      </c>
    </row>
    <row r="571" spans="1:11" x14ac:dyDescent="0.3">
      <c r="B571" t="s">
        <v>1198</v>
      </c>
      <c r="G571">
        <f t="shared" si="45"/>
        <v>0</v>
      </c>
      <c r="H571">
        <f t="shared" si="45"/>
        <v>7791</v>
      </c>
      <c r="I571">
        <f t="shared" si="45"/>
        <v>476</v>
      </c>
      <c r="J571">
        <f t="shared" si="45"/>
        <v>38870</v>
      </c>
      <c r="K571">
        <f t="shared" si="45"/>
        <v>47140</v>
      </c>
    </row>
    <row r="572" spans="1:11" x14ac:dyDescent="0.3">
      <c r="B572" t="s">
        <v>1202</v>
      </c>
      <c r="G572">
        <f t="shared" si="45"/>
        <v>0</v>
      </c>
      <c r="H572">
        <f t="shared" si="45"/>
        <v>6323</v>
      </c>
      <c r="I572">
        <f t="shared" si="45"/>
        <v>0</v>
      </c>
      <c r="J572">
        <f t="shared" si="45"/>
        <v>52010</v>
      </c>
      <c r="K572">
        <f t="shared" si="45"/>
        <v>58330</v>
      </c>
    </row>
    <row r="573" spans="1:11" x14ac:dyDescent="0.3">
      <c r="B573" t="s">
        <v>1206</v>
      </c>
      <c r="G573">
        <f t="shared" si="45"/>
        <v>4584</v>
      </c>
      <c r="H573">
        <f t="shared" si="45"/>
        <v>2793</v>
      </c>
      <c r="I573">
        <f t="shared" si="45"/>
        <v>0</v>
      </c>
      <c r="J573">
        <f t="shared" si="45"/>
        <v>47180</v>
      </c>
      <c r="K573">
        <f t="shared" si="45"/>
        <v>54560</v>
      </c>
    </row>
    <row r="575" spans="1:11" x14ac:dyDescent="0.3">
      <c r="A575" t="s">
        <v>1208</v>
      </c>
      <c r="C575" t="s">
        <v>1208</v>
      </c>
      <c r="D575" t="str">
        <f>VLOOKUP(C575,regions!A$2:C$419,3,FALSE)</f>
        <v>Shire county</v>
      </c>
      <c r="E575" t="str">
        <f>IFERROR(VLOOKUP(C575,classifications!A$3:C$328,3,FALSE),VLOOKUP(C575,classifications!I$2:K$28,3,FALSE))</f>
        <v>Predominantly Urban</v>
      </c>
      <c r="G575">
        <f>SUMIF($C$5:$C$330,$B576,G$5:G$330)+SUMIF($C$5:$C$330,$B577,G$5:G$330)+SUMIF($C$5:$C$330,$B578,G$5:G$330)+SUMIF($C$5:$C$330,$B579,G$5:G$330)+SUMIF($C$5:$C$330,$B580,G$5:G$330)+SUMIF($C$5:$C$330,$B581,G$5:G$330)+SUMIF($C$5:$C$330,$B582,G$5:G$330)+SUMIF($C$5:$C$330,$B583,G$5:G$330)+SUMIF($C$5:$C$330,$B584,G$5:G$330)+SUMIF($C$5:$C$330,$B585,G$5:G$330)+SUMIF($C$5:$C$330,$B586,G$5:G$330)</f>
        <v>19278</v>
      </c>
      <c r="H575">
        <f t="shared" ref="H575:K575" si="46">SUMIF($C$5:$C$330,$B576,H$5:H$330)+SUMIF($C$5:$C$330,$B577,H$5:H$330)+SUMIF($C$5:$C$330,$B578,H$5:H$330)+SUMIF($C$5:$C$330,$B579,H$5:H$330)+SUMIF($C$5:$C$330,$B580,H$5:H$330)+SUMIF($C$5:$C$330,$B581,H$5:H$330)+SUMIF($C$5:$C$330,$B582,H$5:H$330)+SUMIF($C$5:$C$330,$B583,H$5:H$330)+SUMIF($C$5:$C$330,$B584,H$5:H$330)+SUMIF($C$5:$C$330,$B585,H$5:H$330)+SUMIF($C$5:$C$330,$B586,H$5:H$330)</f>
        <v>36959</v>
      </c>
      <c r="I575">
        <f t="shared" si="46"/>
        <v>1973</v>
      </c>
      <c r="J575">
        <f t="shared" si="46"/>
        <v>414950</v>
      </c>
      <c r="K575">
        <f t="shared" si="46"/>
        <v>473160</v>
      </c>
    </row>
    <row r="576" spans="1:11" x14ac:dyDescent="0.3">
      <c r="B576" t="s">
        <v>1212</v>
      </c>
      <c r="G576">
        <f t="shared" ref="G576:K586" si="47">VLOOKUP($B576,$C$5:$K$330,G$613,FALSE)</f>
        <v>7</v>
      </c>
      <c r="H576">
        <f t="shared" si="47"/>
        <v>5747</v>
      </c>
      <c r="I576">
        <f t="shared" si="47"/>
        <v>22</v>
      </c>
      <c r="J576">
        <f t="shared" si="47"/>
        <v>49960</v>
      </c>
      <c r="K576">
        <f t="shared" si="47"/>
        <v>55730</v>
      </c>
    </row>
    <row r="577" spans="1:11" x14ac:dyDescent="0.3">
      <c r="B577" t="s">
        <v>1216</v>
      </c>
      <c r="G577">
        <f t="shared" si="47"/>
        <v>0</v>
      </c>
      <c r="H577">
        <f t="shared" si="47"/>
        <v>2419</v>
      </c>
      <c r="I577">
        <f t="shared" si="47"/>
        <v>0</v>
      </c>
      <c r="J577">
        <f t="shared" si="47"/>
        <v>28120</v>
      </c>
      <c r="K577">
        <f t="shared" si="47"/>
        <v>30540</v>
      </c>
    </row>
    <row r="578" spans="1:11" x14ac:dyDescent="0.3">
      <c r="B578" t="s">
        <v>1220</v>
      </c>
      <c r="G578">
        <f t="shared" si="47"/>
        <v>5312</v>
      </c>
      <c r="H578">
        <f t="shared" si="47"/>
        <v>2557</v>
      </c>
      <c r="I578">
        <f t="shared" si="47"/>
        <v>580</v>
      </c>
      <c r="J578">
        <f t="shared" si="47"/>
        <v>47630</v>
      </c>
      <c r="K578">
        <f t="shared" si="47"/>
        <v>56080</v>
      </c>
    </row>
    <row r="579" spans="1:11" x14ac:dyDescent="0.3">
      <c r="B579" t="s">
        <v>1224</v>
      </c>
      <c r="G579">
        <f t="shared" si="47"/>
        <v>27</v>
      </c>
      <c r="H579">
        <f t="shared" si="47"/>
        <v>4503</v>
      </c>
      <c r="I579">
        <f t="shared" si="47"/>
        <v>230</v>
      </c>
      <c r="J579">
        <f t="shared" si="47"/>
        <v>32210</v>
      </c>
      <c r="K579">
        <f t="shared" si="47"/>
        <v>36970</v>
      </c>
    </row>
    <row r="580" spans="1:11" x14ac:dyDescent="0.3">
      <c r="B580" t="s">
        <v>1228</v>
      </c>
      <c r="G580">
        <f t="shared" si="47"/>
        <v>55</v>
      </c>
      <c r="H580">
        <f t="shared" si="47"/>
        <v>7591</v>
      </c>
      <c r="I580">
        <f t="shared" si="47"/>
        <v>2</v>
      </c>
      <c r="J580">
        <f t="shared" si="47"/>
        <v>49410</v>
      </c>
      <c r="K580">
        <f t="shared" si="47"/>
        <v>57050</v>
      </c>
    </row>
    <row r="581" spans="1:11" x14ac:dyDescent="0.3">
      <c r="B581" t="s">
        <v>1232</v>
      </c>
      <c r="G581">
        <f t="shared" si="47"/>
        <v>2942</v>
      </c>
      <c r="H581">
        <f t="shared" si="47"/>
        <v>1361</v>
      </c>
      <c r="I581">
        <f t="shared" si="47"/>
        <v>45</v>
      </c>
      <c r="J581">
        <f t="shared" si="47"/>
        <v>29900</v>
      </c>
      <c r="K581">
        <f t="shared" si="47"/>
        <v>34250</v>
      </c>
    </row>
    <row r="582" spans="1:11" x14ac:dyDescent="0.3">
      <c r="B582" t="s">
        <v>1236</v>
      </c>
      <c r="G582">
        <f t="shared" si="47"/>
        <v>0</v>
      </c>
      <c r="H582">
        <f t="shared" si="47"/>
        <v>5419</v>
      </c>
      <c r="I582">
        <f t="shared" si="47"/>
        <v>180</v>
      </c>
      <c r="J582">
        <f t="shared" si="47"/>
        <v>35290</v>
      </c>
      <c r="K582">
        <f t="shared" si="47"/>
        <v>40890</v>
      </c>
    </row>
    <row r="583" spans="1:11" x14ac:dyDescent="0.3">
      <c r="B583" t="s">
        <v>1240</v>
      </c>
      <c r="G583">
        <f t="shared" si="47"/>
        <v>0</v>
      </c>
      <c r="H583">
        <f t="shared" si="47"/>
        <v>3252</v>
      </c>
      <c r="I583">
        <f t="shared" si="47"/>
        <v>497</v>
      </c>
      <c r="J583">
        <f t="shared" si="47"/>
        <v>30980</v>
      </c>
      <c r="K583">
        <f t="shared" si="47"/>
        <v>34730</v>
      </c>
    </row>
    <row r="584" spans="1:11" x14ac:dyDescent="0.3">
      <c r="B584" t="s">
        <v>1244</v>
      </c>
      <c r="G584">
        <f t="shared" si="47"/>
        <v>2675</v>
      </c>
      <c r="H584">
        <f t="shared" si="47"/>
        <v>1094</v>
      </c>
      <c r="I584">
        <f t="shared" si="47"/>
        <v>167</v>
      </c>
      <c r="J584">
        <f t="shared" si="47"/>
        <v>30780</v>
      </c>
      <c r="K584">
        <f t="shared" si="47"/>
        <v>34720</v>
      </c>
    </row>
    <row r="585" spans="1:11" x14ac:dyDescent="0.3">
      <c r="B585" t="s">
        <v>1248</v>
      </c>
      <c r="G585">
        <f t="shared" si="47"/>
        <v>4881</v>
      </c>
      <c r="H585">
        <f t="shared" si="47"/>
        <v>1569</v>
      </c>
      <c r="I585">
        <f t="shared" si="47"/>
        <v>25</v>
      </c>
      <c r="J585">
        <f t="shared" si="47"/>
        <v>45070</v>
      </c>
      <c r="K585">
        <f t="shared" si="47"/>
        <v>51550</v>
      </c>
    </row>
    <row r="586" spans="1:11" x14ac:dyDescent="0.3">
      <c r="B586" t="s">
        <v>1252</v>
      </c>
      <c r="G586">
        <f t="shared" si="47"/>
        <v>3379</v>
      </c>
      <c r="H586">
        <f t="shared" si="47"/>
        <v>1447</v>
      </c>
      <c r="I586">
        <f t="shared" si="47"/>
        <v>225</v>
      </c>
      <c r="J586">
        <f t="shared" si="47"/>
        <v>35600</v>
      </c>
      <c r="K586">
        <f t="shared" si="47"/>
        <v>40650</v>
      </c>
    </row>
    <row r="588" spans="1:11" x14ac:dyDescent="0.3">
      <c r="A588" t="s">
        <v>1254</v>
      </c>
      <c r="C588" t="s">
        <v>1254</v>
      </c>
      <c r="D588" t="str">
        <f>VLOOKUP(C588,regions!A$2:C$419,3,FALSE)</f>
        <v>Shire county</v>
      </c>
      <c r="E588" t="str">
        <f>IFERROR(VLOOKUP(C588,classifications!A$3:C$328,3,FALSE),VLOOKUP(C588,classifications!I$2:K$28,3,FALSE))</f>
        <v>Urban with Significant Rural</v>
      </c>
      <c r="G588">
        <f>SUMIF($C$5:$C$330,$B589,G$5:G$330)+SUMIF($C$5:$C$330,$B590,G$5:G$330)+SUMIF($C$5:$C$330,$B591,G$5:G$330)+SUMIF($C$5:$C$330,$B592,G$5:G$330)+SUMIF($C$5:$C$330,$B593,G$5:G$330)</f>
        <v>12294</v>
      </c>
      <c r="H588">
        <f t="shared" ref="H588:K588" si="48">SUMIF($C$5:$C$330,$B589,H$5:H$330)+SUMIF($C$5:$C$330,$B590,H$5:H$330)+SUMIF($C$5:$C$330,$B591,H$5:H$330)+SUMIF($C$5:$C$330,$B592,H$5:H$330)+SUMIF($C$5:$C$330,$B593,H$5:H$330)</f>
        <v>14312</v>
      </c>
      <c r="I588">
        <f t="shared" si="48"/>
        <v>287</v>
      </c>
      <c r="J588">
        <f t="shared" si="48"/>
        <v>160390</v>
      </c>
      <c r="K588">
        <f t="shared" si="48"/>
        <v>239600</v>
      </c>
    </row>
    <row r="589" spans="1:11" x14ac:dyDescent="0.3">
      <c r="B589" t="s">
        <v>1258</v>
      </c>
      <c r="G589">
        <f t="shared" ref="G589:K593" si="49">VLOOKUP($B589,$C$5:$K$330,G$613,FALSE)</f>
        <v>2745</v>
      </c>
      <c r="H589">
        <f t="shared" si="49"/>
        <v>967</v>
      </c>
      <c r="I589">
        <f t="shared" si="49"/>
        <v>0</v>
      </c>
      <c r="J589">
        <f t="shared" si="49"/>
        <v>23320</v>
      </c>
      <c r="K589">
        <f t="shared" si="49"/>
        <v>27030</v>
      </c>
    </row>
    <row r="590" spans="1:11" x14ac:dyDescent="0.3">
      <c r="B590" t="s">
        <v>1262</v>
      </c>
      <c r="G590" t="str">
        <f t="shared" si="49"/>
        <v>.</v>
      </c>
      <c r="H590">
        <f t="shared" si="49"/>
        <v>1844</v>
      </c>
      <c r="I590" t="str">
        <f t="shared" si="49"/>
        <v>.</v>
      </c>
      <c r="J590" t="str">
        <f t="shared" si="49"/>
        <v>.</v>
      </c>
      <c r="K590">
        <f t="shared" si="49"/>
        <v>54170</v>
      </c>
    </row>
    <row r="591" spans="1:11" x14ac:dyDescent="0.3">
      <c r="B591" t="s">
        <v>1266</v>
      </c>
      <c r="G591">
        <f t="shared" si="49"/>
        <v>3918</v>
      </c>
      <c r="H591">
        <f t="shared" si="49"/>
        <v>2103</v>
      </c>
      <c r="I591">
        <f t="shared" si="49"/>
        <v>0</v>
      </c>
      <c r="J591">
        <f t="shared" si="49"/>
        <v>37170</v>
      </c>
      <c r="K591">
        <f t="shared" si="49"/>
        <v>43190</v>
      </c>
    </row>
    <row r="592" spans="1:11" x14ac:dyDescent="0.3">
      <c r="B592" t="s">
        <v>1270</v>
      </c>
      <c r="G592">
        <f t="shared" si="49"/>
        <v>0</v>
      </c>
      <c r="H592">
        <f t="shared" si="49"/>
        <v>6849</v>
      </c>
      <c r="I592">
        <f t="shared" si="49"/>
        <v>286</v>
      </c>
      <c r="J592">
        <f t="shared" si="49"/>
        <v>47650</v>
      </c>
      <c r="K592">
        <f t="shared" si="49"/>
        <v>54780</v>
      </c>
    </row>
    <row r="593" spans="1:11" x14ac:dyDescent="0.3">
      <c r="B593" t="s">
        <v>1274</v>
      </c>
      <c r="G593">
        <f t="shared" si="49"/>
        <v>5631</v>
      </c>
      <c r="H593">
        <f t="shared" si="49"/>
        <v>2549</v>
      </c>
      <c r="I593">
        <f t="shared" si="49"/>
        <v>1</v>
      </c>
      <c r="J593">
        <f t="shared" si="49"/>
        <v>52250</v>
      </c>
      <c r="K593">
        <f t="shared" si="49"/>
        <v>60430</v>
      </c>
    </row>
    <row r="595" spans="1:11" x14ac:dyDescent="0.3">
      <c r="A595" t="s">
        <v>1276</v>
      </c>
      <c r="C595" t="s">
        <v>1276</v>
      </c>
      <c r="D595" t="str">
        <f>VLOOKUP(C595,regions!A$2:C$419,3,FALSE)</f>
        <v>Shire county</v>
      </c>
      <c r="E595" t="str">
        <f>IFERROR(VLOOKUP(C595,classifications!A$3:C$328,3,FALSE),VLOOKUP(C595,classifications!I$2:K$28,3,FALSE))</f>
        <v>Predominantly Urban</v>
      </c>
      <c r="G595">
        <f>SUMIF($C$5:$C$330,$B596,G$5:G$330)+SUMIF($C$5:$C$330,$B597,G$5:G$330)+SUMIF($C$5:$C$330,$B598,G$5:G$330)+SUMIF($C$5:$C$330,$B599,G$5:G$330)+SUMIF($C$5:$C$330,$B600,G$5:G$330)+SUMIF($C$5:$C$330,$B601,G$5:G$330)+SUMIF($C$5:$C$330,$B602,G$5:G$330)</f>
        <v>14493</v>
      </c>
      <c r="H595">
        <f t="shared" ref="H595:K595" si="50">SUMIF($C$5:$C$330,$B596,H$5:H$330)+SUMIF($C$5:$C$330,$B597,H$5:H$330)+SUMIF($C$5:$C$330,$B598,H$5:H$330)+SUMIF($C$5:$C$330,$B599,H$5:H$330)+SUMIF($C$5:$C$330,$B600,H$5:H$330)+SUMIF($C$5:$C$330,$B601,H$5:H$330)+SUMIF($C$5:$C$330,$B602,H$5:H$330)</f>
        <v>30367</v>
      </c>
      <c r="I595">
        <f t="shared" si="50"/>
        <v>1702</v>
      </c>
      <c r="J595">
        <f t="shared" si="50"/>
        <v>312110</v>
      </c>
      <c r="K595">
        <f t="shared" si="50"/>
        <v>358650</v>
      </c>
    </row>
    <row r="596" spans="1:11" x14ac:dyDescent="0.3">
      <c r="B596" t="s">
        <v>1280</v>
      </c>
      <c r="G596">
        <f t="shared" ref="G596:K602" si="51">VLOOKUP($B596,$C$5:$K$330,G$613,FALSE)</f>
        <v>2658</v>
      </c>
      <c r="H596">
        <f t="shared" si="51"/>
        <v>865</v>
      </c>
      <c r="I596">
        <f t="shared" si="51"/>
        <v>0</v>
      </c>
      <c r="J596">
        <f t="shared" si="51"/>
        <v>24130</v>
      </c>
      <c r="K596">
        <f t="shared" si="51"/>
        <v>27650</v>
      </c>
    </row>
    <row r="597" spans="1:11" x14ac:dyDescent="0.3">
      <c r="B597" t="s">
        <v>1284</v>
      </c>
      <c r="G597">
        <f t="shared" si="51"/>
        <v>3402</v>
      </c>
      <c r="H597">
        <f t="shared" si="51"/>
        <v>2779</v>
      </c>
      <c r="I597">
        <f t="shared" si="51"/>
        <v>0</v>
      </c>
      <c r="J597">
        <f t="shared" si="51"/>
        <v>64010</v>
      </c>
      <c r="K597">
        <f t="shared" si="51"/>
        <v>70190</v>
      </c>
    </row>
    <row r="598" spans="1:11" x14ac:dyDescent="0.3">
      <c r="B598" t="s">
        <v>1288</v>
      </c>
      <c r="G598">
        <f t="shared" si="51"/>
        <v>96</v>
      </c>
      <c r="H598">
        <f t="shared" si="51"/>
        <v>7514</v>
      </c>
      <c r="I598">
        <f t="shared" si="51"/>
        <v>343</v>
      </c>
      <c r="J598">
        <f t="shared" si="51"/>
        <v>45860</v>
      </c>
      <c r="K598">
        <f t="shared" si="51"/>
        <v>53810</v>
      </c>
    </row>
    <row r="599" spans="1:11" x14ac:dyDescent="0.3">
      <c r="B599" t="s">
        <v>1292</v>
      </c>
      <c r="G599">
        <f t="shared" si="51"/>
        <v>8267</v>
      </c>
      <c r="H599">
        <f t="shared" si="51"/>
        <v>2173</v>
      </c>
      <c r="I599">
        <f t="shared" si="51"/>
        <v>19</v>
      </c>
      <c r="J599">
        <f t="shared" si="51"/>
        <v>33010</v>
      </c>
      <c r="K599">
        <f t="shared" si="51"/>
        <v>43460</v>
      </c>
    </row>
    <row r="600" spans="1:11" x14ac:dyDescent="0.3">
      <c r="B600" t="s">
        <v>1296</v>
      </c>
      <c r="G600">
        <f t="shared" si="51"/>
        <v>49</v>
      </c>
      <c r="H600">
        <f t="shared" si="51"/>
        <v>6326</v>
      </c>
      <c r="I600">
        <f t="shared" si="51"/>
        <v>15</v>
      </c>
      <c r="J600">
        <f t="shared" si="51"/>
        <v>50130</v>
      </c>
      <c r="K600">
        <f t="shared" si="51"/>
        <v>56520</v>
      </c>
    </row>
    <row r="601" spans="1:11" x14ac:dyDescent="0.3">
      <c r="B601" t="s">
        <v>1300</v>
      </c>
      <c r="G601">
        <f t="shared" si="51"/>
        <v>17</v>
      </c>
      <c r="H601">
        <f t="shared" si="51"/>
        <v>6119</v>
      </c>
      <c r="I601">
        <f t="shared" si="51"/>
        <v>1325</v>
      </c>
      <c r="J601">
        <f t="shared" si="51"/>
        <v>51250</v>
      </c>
      <c r="K601">
        <f t="shared" si="51"/>
        <v>58710</v>
      </c>
    </row>
    <row r="602" spans="1:11" x14ac:dyDescent="0.3">
      <c r="B602" t="s">
        <v>1304</v>
      </c>
      <c r="G602">
        <f t="shared" si="51"/>
        <v>4</v>
      </c>
      <c r="H602">
        <f t="shared" si="51"/>
        <v>4591</v>
      </c>
      <c r="I602">
        <f t="shared" si="51"/>
        <v>0</v>
      </c>
      <c r="J602">
        <f t="shared" si="51"/>
        <v>43720</v>
      </c>
      <c r="K602">
        <f t="shared" si="51"/>
        <v>48310</v>
      </c>
    </row>
    <row r="605" spans="1:11" x14ac:dyDescent="0.3">
      <c r="A605" t="s">
        <v>1306</v>
      </c>
      <c r="C605" t="s">
        <v>1306</v>
      </c>
      <c r="D605" t="str">
        <f>VLOOKUP(C605,regions!A$2:C$419,3,FALSE)</f>
        <v>Shire county</v>
      </c>
      <c r="E605" t="str">
        <f>IFERROR(VLOOKUP(C605,classifications!A$3:C$328,3,FALSE),VLOOKUP(C605,classifications!I$2:K$28,3,FALSE))</f>
        <v>Urban with Significant Rural</v>
      </c>
      <c r="G605">
        <f>SUMIF($C$5:$C$330,$B606,G$5:G$330)+SUMIF($C$5:$C$330,$B607,G$5:G$330)+SUMIF($C$5:$C$330,$B608,G$5:G$330)+SUMIF($C$5:$C$330,$B609,G$5:G$330)+SUMIF($C$5:$C$330,$B610,G$5:G$330)+SUMIF($C$5:$C$330,$B611,G$5:G$330)</f>
        <v>6088</v>
      </c>
      <c r="H605">
        <f t="shared" ref="H605:K605" si="52">SUMIF($C$5:$C$330,$B606,H$5:H$330)+SUMIF($C$5:$C$330,$B607,H$5:H$330)+SUMIF($C$5:$C$330,$B608,H$5:H$330)+SUMIF($C$5:$C$330,$B609,H$5:H$330)+SUMIF($C$5:$C$330,$B610,H$5:H$330)+SUMIF($C$5:$C$330,$B611,H$5:H$330)</f>
        <v>30930</v>
      </c>
      <c r="I605">
        <f t="shared" si="52"/>
        <v>74</v>
      </c>
      <c r="J605">
        <f t="shared" si="52"/>
        <v>211540</v>
      </c>
      <c r="K605">
        <f t="shared" si="52"/>
        <v>248640</v>
      </c>
    </row>
    <row r="606" spans="1:11" x14ac:dyDescent="0.3">
      <c r="B606" t="s">
        <v>1310</v>
      </c>
      <c r="G606">
        <f t="shared" ref="G606:K611" si="53">VLOOKUP($B606,$C$5:$K$330,G$613,FALSE)</f>
        <v>0</v>
      </c>
      <c r="H606">
        <f t="shared" si="53"/>
        <v>3945</v>
      </c>
      <c r="I606">
        <f t="shared" si="53"/>
        <v>6</v>
      </c>
      <c r="J606">
        <f t="shared" si="53"/>
        <v>35420</v>
      </c>
      <c r="K606">
        <f t="shared" si="53"/>
        <v>39370</v>
      </c>
    </row>
    <row r="607" spans="1:11" x14ac:dyDescent="0.3">
      <c r="B607" t="s">
        <v>1314</v>
      </c>
      <c r="G607">
        <f t="shared" si="53"/>
        <v>0</v>
      </c>
      <c r="H607">
        <f t="shared" si="53"/>
        <v>4657</v>
      </c>
      <c r="I607">
        <f t="shared" si="53"/>
        <v>0</v>
      </c>
      <c r="J607">
        <f t="shared" si="53"/>
        <v>29030</v>
      </c>
      <c r="K607">
        <f t="shared" si="53"/>
        <v>33690</v>
      </c>
    </row>
    <row r="608" spans="1:11" x14ac:dyDescent="0.3">
      <c r="B608" t="s">
        <v>1318</v>
      </c>
      <c r="G608">
        <f t="shared" si="53"/>
        <v>6071</v>
      </c>
      <c r="H608">
        <f t="shared" si="53"/>
        <v>1680</v>
      </c>
      <c r="I608">
        <f t="shared" si="53"/>
        <v>12</v>
      </c>
      <c r="J608">
        <f t="shared" si="53"/>
        <v>27610</v>
      </c>
      <c r="K608">
        <f t="shared" si="53"/>
        <v>35370</v>
      </c>
    </row>
    <row r="609" spans="2:11" x14ac:dyDescent="0.3">
      <c r="B609" t="s">
        <v>1322</v>
      </c>
      <c r="G609">
        <f t="shared" si="53"/>
        <v>8</v>
      </c>
      <c r="H609">
        <f t="shared" si="53"/>
        <v>6767</v>
      </c>
      <c r="I609">
        <f t="shared" si="53"/>
        <v>13</v>
      </c>
      <c r="J609">
        <f t="shared" si="53"/>
        <v>36480</v>
      </c>
      <c r="K609">
        <f t="shared" si="53"/>
        <v>43270</v>
      </c>
    </row>
    <row r="610" spans="2:11" x14ac:dyDescent="0.3">
      <c r="B610" t="s">
        <v>1326</v>
      </c>
      <c r="G610">
        <f t="shared" si="53"/>
        <v>9</v>
      </c>
      <c r="H610">
        <f t="shared" si="53"/>
        <v>7465</v>
      </c>
      <c r="I610">
        <f t="shared" si="53"/>
        <v>23</v>
      </c>
      <c r="J610">
        <f t="shared" si="53"/>
        <v>44430</v>
      </c>
      <c r="K610">
        <f t="shared" si="53"/>
        <v>51930</v>
      </c>
    </row>
    <row r="611" spans="2:11" x14ac:dyDescent="0.3">
      <c r="B611" t="s">
        <v>1330</v>
      </c>
      <c r="G611">
        <f>VLOOKUP($B611,$C$5:$K$330,G$613,FALSE)</f>
        <v>0</v>
      </c>
      <c r="H611">
        <f t="shared" si="53"/>
        <v>6416</v>
      </c>
      <c r="I611">
        <f t="shared" si="53"/>
        <v>20</v>
      </c>
      <c r="J611">
        <f t="shared" si="53"/>
        <v>38570</v>
      </c>
      <c r="K611">
        <f t="shared" si="53"/>
        <v>45010</v>
      </c>
    </row>
    <row r="613" spans="2:11" x14ac:dyDescent="0.3">
      <c r="G613">
        <v>5</v>
      </c>
      <c r="H613">
        <v>6</v>
      </c>
      <c r="I613">
        <v>7</v>
      </c>
      <c r="J613">
        <v>8</v>
      </c>
      <c r="K613">
        <v>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N613"/>
  <sheetViews>
    <sheetView topLeftCell="A529" workbookViewId="0">
      <selection activeCell="A529" sqref="A1:XFD1048576"/>
    </sheetView>
  </sheetViews>
  <sheetFormatPr defaultRowHeight="14.4" x14ac:dyDescent="0.3"/>
  <cols>
    <col min="1" max="1" width="11.44140625" customWidth="1"/>
    <col min="2" max="2" width="8.88671875" customWidth="1"/>
    <col min="3" max="3" width="27" bestFit="1" customWidth="1"/>
    <col min="4" max="4" width="5.5546875" bestFit="1" customWidth="1"/>
    <col min="5" max="5" width="20.109375" bestFit="1" customWidth="1"/>
    <col min="6" max="6" width="7.44140625" bestFit="1" customWidth="1"/>
    <col min="7" max="11" width="13.6640625" customWidth="1"/>
    <col min="13" max="13" width="10.33203125" bestFit="1" customWidth="1"/>
    <col min="258" max="258" width="11.44140625" customWidth="1"/>
    <col min="259" max="259" width="8.88671875" customWidth="1"/>
    <col min="260" max="260" width="27" bestFit="1" customWidth="1"/>
    <col min="261" max="261" width="3" customWidth="1"/>
    <col min="262" max="262" width="7.44140625" bestFit="1" customWidth="1"/>
    <col min="263" max="267" width="13.6640625" customWidth="1"/>
    <col min="269" max="269" width="10.33203125" bestFit="1" customWidth="1"/>
    <col min="514" max="514" width="11.44140625" customWidth="1"/>
    <col min="515" max="515" width="8.88671875" customWidth="1"/>
    <col min="516" max="516" width="27" bestFit="1" customWidth="1"/>
    <col min="517" max="517" width="3" customWidth="1"/>
    <col min="518" max="518" width="7.44140625" bestFit="1" customWidth="1"/>
    <col min="519" max="523" width="13.6640625" customWidth="1"/>
    <col min="525" max="525" width="10.33203125" bestFit="1" customWidth="1"/>
    <col min="770" max="770" width="11.44140625" customWidth="1"/>
    <col min="771" max="771" width="8.88671875" customWidth="1"/>
    <col min="772" max="772" width="27" bestFit="1" customWidth="1"/>
    <col min="773" max="773" width="3" customWidth="1"/>
    <col min="774" max="774" width="7.44140625" bestFit="1" customWidth="1"/>
    <col min="775" max="779" width="13.6640625" customWidth="1"/>
    <col min="781" max="781" width="10.33203125" bestFit="1" customWidth="1"/>
    <col min="1026" max="1026" width="11.44140625" customWidth="1"/>
    <col min="1027" max="1027" width="8.88671875" customWidth="1"/>
    <col min="1028" max="1028" width="27" bestFit="1" customWidth="1"/>
    <col min="1029" max="1029" width="3" customWidth="1"/>
    <col min="1030" max="1030" width="7.44140625" bestFit="1" customWidth="1"/>
    <col min="1031" max="1035" width="13.6640625" customWidth="1"/>
    <col min="1037" max="1037" width="10.33203125" bestFit="1" customWidth="1"/>
    <col min="1282" max="1282" width="11.44140625" customWidth="1"/>
    <col min="1283" max="1283" width="8.88671875" customWidth="1"/>
    <col min="1284" max="1284" width="27" bestFit="1" customWidth="1"/>
    <col min="1285" max="1285" width="3" customWidth="1"/>
    <col min="1286" max="1286" width="7.44140625" bestFit="1" customWidth="1"/>
    <col min="1287" max="1291" width="13.6640625" customWidth="1"/>
    <col min="1293" max="1293" width="10.33203125" bestFit="1" customWidth="1"/>
    <col min="1538" max="1538" width="11.44140625" customWidth="1"/>
    <col min="1539" max="1539" width="8.88671875" customWidth="1"/>
    <col min="1540" max="1540" width="27" bestFit="1" customWidth="1"/>
    <col min="1541" max="1541" width="3" customWidth="1"/>
    <col min="1542" max="1542" width="7.44140625" bestFit="1" customWidth="1"/>
    <col min="1543" max="1547" width="13.6640625" customWidth="1"/>
    <col min="1549" max="1549" width="10.33203125" bestFit="1" customWidth="1"/>
    <col min="1794" max="1794" width="11.44140625" customWidth="1"/>
    <col min="1795" max="1795" width="8.88671875" customWidth="1"/>
    <col min="1796" max="1796" width="27" bestFit="1" customWidth="1"/>
    <col min="1797" max="1797" width="3" customWidth="1"/>
    <col min="1798" max="1798" width="7.44140625" bestFit="1" customWidth="1"/>
    <col min="1799" max="1803" width="13.6640625" customWidth="1"/>
    <col min="1805" max="1805" width="10.33203125" bestFit="1" customWidth="1"/>
    <col min="2050" max="2050" width="11.44140625" customWidth="1"/>
    <col min="2051" max="2051" width="8.88671875" customWidth="1"/>
    <col min="2052" max="2052" width="27" bestFit="1" customWidth="1"/>
    <col min="2053" max="2053" width="3" customWidth="1"/>
    <col min="2054" max="2054" width="7.44140625" bestFit="1" customWidth="1"/>
    <col min="2055" max="2059" width="13.6640625" customWidth="1"/>
    <col min="2061" max="2061" width="10.33203125" bestFit="1" customWidth="1"/>
    <col min="2306" max="2306" width="11.44140625" customWidth="1"/>
    <col min="2307" max="2307" width="8.88671875" customWidth="1"/>
    <col min="2308" max="2308" width="27" bestFit="1" customWidth="1"/>
    <col min="2309" max="2309" width="3" customWidth="1"/>
    <col min="2310" max="2310" width="7.44140625" bestFit="1" customWidth="1"/>
    <col min="2311" max="2315" width="13.6640625" customWidth="1"/>
    <col min="2317" max="2317" width="10.33203125" bestFit="1" customWidth="1"/>
    <col min="2562" max="2562" width="11.44140625" customWidth="1"/>
    <col min="2563" max="2563" width="8.88671875" customWidth="1"/>
    <col min="2564" max="2564" width="27" bestFit="1" customWidth="1"/>
    <col min="2565" max="2565" width="3" customWidth="1"/>
    <col min="2566" max="2566" width="7.44140625" bestFit="1" customWidth="1"/>
    <col min="2567" max="2571" width="13.6640625" customWidth="1"/>
    <col min="2573" max="2573" width="10.33203125" bestFit="1" customWidth="1"/>
    <col min="2818" max="2818" width="11.44140625" customWidth="1"/>
    <col min="2819" max="2819" width="8.88671875" customWidth="1"/>
    <col min="2820" max="2820" width="27" bestFit="1" customWidth="1"/>
    <col min="2821" max="2821" width="3" customWidth="1"/>
    <col min="2822" max="2822" width="7.44140625" bestFit="1" customWidth="1"/>
    <col min="2823" max="2827" width="13.6640625" customWidth="1"/>
    <col min="2829" max="2829" width="10.33203125" bestFit="1" customWidth="1"/>
    <col min="3074" max="3074" width="11.44140625" customWidth="1"/>
    <col min="3075" max="3075" width="8.88671875" customWidth="1"/>
    <col min="3076" max="3076" width="27" bestFit="1" customWidth="1"/>
    <col min="3077" max="3077" width="3" customWidth="1"/>
    <col min="3078" max="3078" width="7.44140625" bestFit="1" customWidth="1"/>
    <col min="3079" max="3083" width="13.6640625" customWidth="1"/>
    <col min="3085" max="3085" width="10.33203125" bestFit="1" customWidth="1"/>
    <col min="3330" max="3330" width="11.44140625" customWidth="1"/>
    <col min="3331" max="3331" width="8.88671875" customWidth="1"/>
    <col min="3332" max="3332" width="27" bestFit="1" customWidth="1"/>
    <col min="3333" max="3333" width="3" customWidth="1"/>
    <col min="3334" max="3334" width="7.44140625" bestFit="1" customWidth="1"/>
    <col min="3335" max="3339" width="13.6640625" customWidth="1"/>
    <col min="3341" max="3341" width="10.33203125" bestFit="1" customWidth="1"/>
    <col min="3586" max="3586" width="11.44140625" customWidth="1"/>
    <col min="3587" max="3587" width="8.88671875" customWidth="1"/>
    <col min="3588" max="3588" width="27" bestFit="1" customWidth="1"/>
    <col min="3589" max="3589" width="3" customWidth="1"/>
    <col min="3590" max="3590" width="7.44140625" bestFit="1" customWidth="1"/>
    <col min="3591" max="3595" width="13.6640625" customWidth="1"/>
    <col min="3597" max="3597" width="10.33203125" bestFit="1" customWidth="1"/>
    <col min="3842" max="3842" width="11.44140625" customWidth="1"/>
    <col min="3843" max="3843" width="8.88671875" customWidth="1"/>
    <col min="3844" max="3844" width="27" bestFit="1" customWidth="1"/>
    <col min="3845" max="3845" width="3" customWidth="1"/>
    <col min="3846" max="3846" width="7.44140625" bestFit="1" customWidth="1"/>
    <col min="3847" max="3851" width="13.6640625" customWidth="1"/>
    <col min="3853" max="3853" width="10.33203125" bestFit="1" customWidth="1"/>
    <col min="4098" max="4098" width="11.44140625" customWidth="1"/>
    <col min="4099" max="4099" width="8.88671875" customWidth="1"/>
    <col min="4100" max="4100" width="27" bestFit="1" customWidth="1"/>
    <col min="4101" max="4101" width="3" customWidth="1"/>
    <col min="4102" max="4102" width="7.44140625" bestFit="1" customWidth="1"/>
    <col min="4103" max="4107" width="13.6640625" customWidth="1"/>
    <col min="4109" max="4109" width="10.33203125" bestFit="1" customWidth="1"/>
    <col min="4354" max="4354" width="11.44140625" customWidth="1"/>
    <col min="4355" max="4355" width="8.88671875" customWidth="1"/>
    <col min="4356" max="4356" width="27" bestFit="1" customWidth="1"/>
    <col min="4357" max="4357" width="3" customWidth="1"/>
    <col min="4358" max="4358" width="7.44140625" bestFit="1" customWidth="1"/>
    <col min="4359" max="4363" width="13.6640625" customWidth="1"/>
    <col min="4365" max="4365" width="10.33203125" bestFit="1" customWidth="1"/>
    <col min="4610" max="4610" width="11.44140625" customWidth="1"/>
    <col min="4611" max="4611" width="8.88671875" customWidth="1"/>
    <col min="4612" max="4612" width="27" bestFit="1" customWidth="1"/>
    <col min="4613" max="4613" width="3" customWidth="1"/>
    <col min="4614" max="4614" width="7.44140625" bestFit="1" customWidth="1"/>
    <col min="4615" max="4619" width="13.6640625" customWidth="1"/>
    <col min="4621" max="4621" width="10.33203125" bestFit="1" customWidth="1"/>
    <col min="4866" max="4866" width="11.44140625" customWidth="1"/>
    <col min="4867" max="4867" width="8.88671875" customWidth="1"/>
    <col min="4868" max="4868" width="27" bestFit="1" customWidth="1"/>
    <col min="4869" max="4869" width="3" customWidth="1"/>
    <col min="4870" max="4870" width="7.44140625" bestFit="1" customWidth="1"/>
    <col min="4871" max="4875" width="13.6640625" customWidth="1"/>
    <col min="4877" max="4877" width="10.33203125" bestFit="1" customWidth="1"/>
    <col min="5122" max="5122" width="11.44140625" customWidth="1"/>
    <col min="5123" max="5123" width="8.88671875" customWidth="1"/>
    <col min="5124" max="5124" width="27" bestFit="1" customWidth="1"/>
    <col min="5125" max="5125" width="3" customWidth="1"/>
    <col min="5126" max="5126" width="7.44140625" bestFit="1" customWidth="1"/>
    <col min="5127" max="5131" width="13.6640625" customWidth="1"/>
    <col min="5133" max="5133" width="10.33203125" bestFit="1" customWidth="1"/>
    <col min="5378" max="5378" width="11.44140625" customWidth="1"/>
    <col min="5379" max="5379" width="8.88671875" customWidth="1"/>
    <col min="5380" max="5380" width="27" bestFit="1" customWidth="1"/>
    <col min="5381" max="5381" width="3" customWidth="1"/>
    <col min="5382" max="5382" width="7.44140625" bestFit="1" customWidth="1"/>
    <col min="5383" max="5387" width="13.6640625" customWidth="1"/>
    <col min="5389" max="5389" width="10.33203125" bestFit="1" customWidth="1"/>
    <col min="5634" max="5634" width="11.44140625" customWidth="1"/>
    <col min="5635" max="5635" width="8.88671875" customWidth="1"/>
    <col min="5636" max="5636" width="27" bestFit="1" customWidth="1"/>
    <col min="5637" max="5637" width="3" customWidth="1"/>
    <col min="5638" max="5638" width="7.44140625" bestFit="1" customWidth="1"/>
    <col min="5639" max="5643" width="13.6640625" customWidth="1"/>
    <col min="5645" max="5645" width="10.33203125" bestFit="1" customWidth="1"/>
    <col min="5890" max="5890" width="11.44140625" customWidth="1"/>
    <col min="5891" max="5891" width="8.88671875" customWidth="1"/>
    <col min="5892" max="5892" width="27" bestFit="1" customWidth="1"/>
    <col min="5893" max="5893" width="3" customWidth="1"/>
    <col min="5894" max="5894" width="7.44140625" bestFit="1" customWidth="1"/>
    <col min="5895" max="5899" width="13.6640625" customWidth="1"/>
    <col min="5901" max="5901" width="10.33203125" bestFit="1" customWidth="1"/>
    <col min="6146" max="6146" width="11.44140625" customWidth="1"/>
    <col min="6147" max="6147" width="8.88671875" customWidth="1"/>
    <col min="6148" max="6148" width="27" bestFit="1" customWidth="1"/>
    <col min="6149" max="6149" width="3" customWidth="1"/>
    <col min="6150" max="6150" width="7.44140625" bestFit="1" customWidth="1"/>
    <col min="6151" max="6155" width="13.6640625" customWidth="1"/>
    <col min="6157" max="6157" width="10.33203125" bestFit="1" customWidth="1"/>
    <col min="6402" max="6402" width="11.44140625" customWidth="1"/>
    <col min="6403" max="6403" width="8.88671875" customWidth="1"/>
    <col min="6404" max="6404" width="27" bestFit="1" customWidth="1"/>
    <col min="6405" max="6405" width="3" customWidth="1"/>
    <col min="6406" max="6406" width="7.44140625" bestFit="1" customWidth="1"/>
    <col min="6407" max="6411" width="13.6640625" customWidth="1"/>
    <col min="6413" max="6413" width="10.33203125" bestFit="1" customWidth="1"/>
    <col min="6658" max="6658" width="11.44140625" customWidth="1"/>
    <col min="6659" max="6659" width="8.88671875" customWidth="1"/>
    <col min="6660" max="6660" width="27" bestFit="1" customWidth="1"/>
    <col min="6661" max="6661" width="3" customWidth="1"/>
    <col min="6662" max="6662" width="7.44140625" bestFit="1" customWidth="1"/>
    <col min="6663" max="6667" width="13.6640625" customWidth="1"/>
    <col min="6669" max="6669" width="10.33203125" bestFit="1" customWidth="1"/>
    <col min="6914" max="6914" width="11.44140625" customWidth="1"/>
    <col min="6915" max="6915" width="8.88671875" customWidth="1"/>
    <col min="6916" max="6916" width="27" bestFit="1" customWidth="1"/>
    <col min="6917" max="6917" width="3" customWidth="1"/>
    <col min="6918" max="6918" width="7.44140625" bestFit="1" customWidth="1"/>
    <col min="6919" max="6923" width="13.6640625" customWidth="1"/>
    <col min="6925" max="6925" width="10.33203125" bestFit="1" customWidth="1"/>
    <col min="7170" max="7170" width="11.44140625" customWidth="1"/>
    <col min="7171" max="7171" width="8.88671875" customWidth="1"/>
    <col min="7172" max="7172" width="27" bestFit="1" customWidth="1"/>
    <col min="7173" max="7173" width="3" customWidth="1"/>
    <col min="7174" max="7174" width="7.44140625" bestFit="1" customWidth="1"/>
    <col min="7175" max="7179" width="13.6640625" customWidth="1"/>
    <col min="7181" max="7181" width="10.33203125" bestFit="1" customWidth="1"/>
    <col min="7426" max="7426" width="11.44140625" customWidth="1"/>
    <col min="7427" max="7427" width="8.88671875" customWidth="1"/>
    <col min="7428" max="7428" width="27" bestFit="1" customWidth="1"/>
    <col min="7429" max="7429" width="3" customWidth="1"/>
    <col min="7430" max="7430" width="7.44140625" bestFit="1" customWidth="1"/>
    <col min="7431" max="7435" width="13.6640625" customWidth="1"/>
    <col min="7437" max="7437" width="10.33203125" bestFit="1" customWidth="1"/>
    <col min="7682" max="7682" width="11.44140625" customWidth="1"/>
    <col min="7683" max="7683" width="8.88671875" customWidth="1"/>
    <col min="7684" max="7684" width="27" bestFit="1" customWidth="1"/>
    <col min="7685" max="7685" width="3" customWidth="1"/>
    <col min="7686" max="7686" width="7.44140625" bestFit="1" customWidth="1"/>
    <col min="7687" max="7691" width="13.6640625" customWidth="1"/>
    <col min="7693" max="7693" width="10.33203125" bestFit="1" customWidth="1"/>
    <col min="7938" max="7938" width="11.44140625" customWidth="1"/>
    <col min="7939" max="7939" width="8.88671875" customWidth="1"/>
    <col min="7940" max="7940" width="27" bestFit="1" customWidth="1"/>
    <col min="7941" max="7941" width="3" customWidth="1"/>
    <col min="7942" max="7942" width="7.44140625" bestFit="1" customWidth="1"/>
    <col min="7943" max="7947" width="13.6640625" customWidth="1"/>
    <col min="7949" max="7949" width="10.33203125" bestFit="1" customWidth="1"/>
    <col min="8194" max="8194" width="11.44140625" customWidth="1"/>
    <col min="8195" max="8195" width="8.88671875" customWidth="1"/>
    <col min="8196" max="8196" width="27" bestFit="1" customWidth="1"/>
    <col min="8197" max="8197" width="3" customWidth="1"/>
    <col min="8198" max="8198" width="7.44140625" bestFit="1" customWidth="1"/>
    <col min="8199" max="8203" width="13.6640625" customWidth="1"/>
    <col min="8205" max="8205" width="10.33203125" bestFit="1" customWidth="1"/>
    <col min="8450" max="8450" width="11.44140625" customWidth="1"/>
    <col min="8451" max="8451" width="8.88671875" customWidth="1"/>
    <col min="8452" max="8452" width="27" bestFit="1" customWidth="1"/>
    <col min="8453" max="8453" width="3" customWidth="1"/>
    <col min="8454" max="8454" width="7.44140625" bestFit="1" customWidth="1"/>
    <col min="8455" max="8459" width="13.6640625" customWidth="1"/>
    <col min="8461" max="8461" width="10.33203125" bestFit="1" customWidth="1"/>
    <col min="8706" max="8706" width="11.44140625" customWidth="1"/>
    <col min="8707" max="8707" width="8.88671875" customWidth="1"/>
    <col min="8708" max="8708" width="27" bestFit="1" customWidth="1"/>
    <col min="8709" max="8709" width="3" customWidth="1"/>
    <col min="8710" max="8710" width="7.44140625" bestFit="1" customWidth="1"/>
    <col min="8711" max="8715" width="13.6640625" customWidth="1"/>
    <col min="8717" max="8717" width="10.33203125" bestFit="1" customWidth="1"/>
    <col min="8962" max="8962" width="11.44140625" customWidth="1"/>
    <col min="8963" max="8963" width="8.88671875" customWidth="1"/>
    <col min="8964" max="8964" width="27" bestFit="1" customWidth="1"/>
    <col min="8965" max="8965" width="3" customWidth="1"/>
    <col min="8966" max="8966" width="7.44140625" bestFit="1" customWidth="1"/>
    <col min="8967" max="8971" width="13.6640625" customWidth="1"/>
    <col min="8973" max="8973" width="10.33203125" bestFit="1" customWidth="1"/>
    <col min="9218" max="9218" width="11.44140625" customWidth="1"/>
    <col min="9219" max="9219" width="8.88671875" customWidth="1"/>
    <col min="9220" max="9220" width="27" bestFit="1" customWidth="1"/>
    <col min="9221" max="9221" width="3" customWidth="1"/>
    <col min="9222" max="9222" width="7.44140625" bestFit="1" customWidth="1"/>
    <col min="9223" max="9227" width="13.6640625" customWidth="1"/>
    <col min="9229" max="9229" width="10.33203125" bestFit="1" customWidth="1"/>
    <col min="9474" max="9474" width="11.44140625" customWidth="1"/>
    <col min="9475" max="9475" width="8.88671875" customWidth="1"/>
    <col min="9476" max="9476" width="27" bestFit="1" customWidth="1"/>
    <col min="9477" max="9477" width="3" customWidth="1"/>
    <col min="9478" max="9478" width="7.44140625" bestFit="1" customWidth="1"/>
    <col min="9479" max="9483" width="13.6640625" customWidth="1"/>
    <col min="9485" max="9485" width="10.33203125" bestFit="1" customWidth="1"/>
    <col min="9730" max="9730" width="11.44140625" customWidth="1"/>
    <col min="9731" max="9731" width="8.88671875" customWidth="1"/>
    <col min="9732" max="9732" width="27" bestFit="1" customWidth="1"/>
    <col min="9733" max="9733" width="3" customWidth="1"/>
    <col min="9734" max="9734" width="7.44140625" bestFit="1" customWidth="1"/>
    <col min="9735" max="9739" width="13.6640625" customWidth="1"/>
    <col min="9741" max="9741" width="10.33203125" bestFit="1" customWidth="1"/>
    <col min="9986" max="9986" width="11.44140625" customWidth="1"/>
    <col min="9987" max="9987" width="8.88671875" customWidth="1"/>
    <col min="9988" max="9988" width="27" bestFit="1" customWidth="1"/>
    <col min="9989" max="9989" width="3" customWidth="1"/>
    <col min="9990" max="9990" width="7.44140625" bestFit="1" customWidth="1"/>
    <col min="9991" max="9995" width="13.6640625" customWidth="1"/>
    <col min="9997" max="9997" width="10.33203125" bestFit="1" customWidth="1"/>
    <col min="10242" max="10242" width="11.44140625" customWidth="1"/>
    <col min="10243" max="10243" width="8.88671875" customWidth="1"/>
    <col min="10244" max="10244" width="27" bestFit="1" customWidth="1"/>
    <col min="10245" max="10245" width="3" customWidth="1"/>
    <col min="10246" max="10246" width="7.44140625" bestFit="1" customWidth="1"/>
    <col min="10247" max="10251" width="13.6640625" customWidth="1"/>
    <col min="10253" max="10253" width="10.33203125" bestFit="1" customWidth="1"/>
    <col min="10498" max="10498" width="11.44140625" customWidth="1"/>
    <col min="10499" max="10499" width="8.88671875" customWidth="1"/>
    <col min="10500" max="10500" width="27" bestFit="1" customWidth="1"/>
    <col min="10501" max="10501" width="3" customWidth="1"/>
    <col min="10502" max="10502" width="7.44140625" bestFit="1" customWidth="1"/>
    <col min="10503" max="10507" width="13.6640625" customWidth="1"/>
    <col min="10509" max="10509" width="10.33203125" bestFit="1" customWidth="1"/>
    <col min="10754" max="10754" width="11.44140625" customWidth="1"/>
    <col min="10755" max="10755" width="8.88671875" customWidth="1"/>
    <col min="10756" max="10756" width="27" bestFit="1" customWidth="1"/>
    <col min="10757" max="10757" width="3" customWidth="1"/>
    <col min="10758" max="10758" width="7.44140625" bestFit="1" customWidth="1"/>
    <col min="10759" max="10763" width="13.6640625" customWidth="1"/>
    <col min="10765" max="10765" width="10.33203125" bestFit="1" customWidth="1"/>
    <col min="11010" max="11010" width="11.44140625" customWidth="1"/>
    <col min="11011" max="11011" width="8.88671875" customWidth="1"/>
    <col min="11012" max="11012" width="27" bestFit="1" customWidth="1"/>
    <col min="11013" max="11013" width="3" customWidth="1"/>
    <col min="11014" max="11014" width="7.44140625" bestFit="1" customWidth="1"/>
    <col min="11015" max="11019" width="13.6640625" customWidth="1"/>
    <col min="11021" max="11021" width="10.33203125" bestFit="1" customWidth="1"/>
    <col min="11266" max="11266" width="11.44140625" customWidth="1"/>
    <col min="11267" max="11267" width="8.88671875" customWidth="1"/>
    <col min="11268" max="11268" width="27" bestFit="1" customWidth="1"/>
    <col min="11269" max="11269" width="3" customWidth="1"/>
    <col min="11270" max="11270" width="7.44140625" bestFit="1" customWidth="1"/>
    <col min="11271" max="11275" width="13.6640625" customWidth="1"/>
    <col min="11277" max="11277" width="10.33203125" bestFit="1" customWidth="1"/>
    <col min="11522" max="11522" width="11.44140625" customWidth="1"/>
    <col min="11523" max="11523" width="8.88671875" customWidth="1"/>
    <col min="11524" max="11524" width="27" bestFit="1" customWidth="1"/>
    <col min="11525" max="11525" width="3" customWidth="1"/>
    <col min="11526" max="11526" width="7.44140625" bestFit="1" customWidth="1"/>
    <col min="11527" max="11531" width="13.6640625" customWidth="1"/>
    <col min="11533" max="11533" width="10.33203125" bestFit="1" customWidth="1"/>
    <col min="11778" max="11778" width="11.44140625" customWidth="1"/>
    <col min="11779" max="11779" width="8.88671875" customWidth="1"/>
    <col min="11780" max="11780" width="27" bestFit="1" customWidth="1"/>
    <col min="11781" max="11781" width="3" customWidth="1"/>
    <col min="11782" max="11782" width="7.44140625" bestFit="1" customWidth="1"/>
    <col min="11783" max="11787" width="13.6640625" customWidth="1"/>
    <col min="11789" max="11789" width="10.33203125" bestFit="1" customWidth="1"/>
    <col min="12034" max="12034" width="11.44140625" customWidth="1"/>
    <col min="12035" max="12035" width="8.88671875" customWidth="1"/>
    <col min="12036" max="12036" width="27" bestFit="1" customWidth="1"/>
    <col min="12037" max="12037" width="3" customWidth="1"/>
    <col min="12038" max="12038" width="7.44140625" bestFit="1" customWidth="1"/>
    <col min="12039" max="12043" width="13.6640625" customWidth="1"/>
    <col min="12045" max="12045" width="10.33203125" bestFit="1" customWidth="1"/>
    <col min="12290" max="12290" width="11.44140625" customWidth="1"/>
    <col min="12291" max="12291" width="8.88671875" customWidth="1"/>
    <col min="12292" max="12292" width="27" bestFit="1" customWidth="1"/>
    <col min="12293" max="12293" width="3" customWidth="1"/>
    <col min="12294" max="12294" width="7.44140625" bestFit="1" customWidth="1"/>
    <col min="12295" max="12299" width="13.6640625" customWidth="1"/>
    <col min="12301" max="12301" width="10.33203125" bestFit="1" customWidth="1"/>
    <col min="12546" max="12546" width="11.44140625" customWidth="1"/>
    <col min="12547" max="12547" width="8.88671875" customWidth="1"/>
    <col min="12548" max="12548" width="27" bestFit="1" customWidth="1"/>
    <col min="12549" max="12549" width="3" customWidth="1"/>
    <col min="12550" max="12550" width="7.44140625" bestFit="1" customWidth="1"/>
    <col min="12551" max="12555" width="13.6640625" customWidth="1"/>
    <col min="12557" max="12557" width="10.33203125" bestFit="1" customWidth="1"/>
    <col min="12802" max="12802" width="11.44140625" customWidth="1"/>
    <col min="12803" max="12803" width="8.88671875" customWidth="1"/>
    <col min="12804" max="12804" width="27" bestFit="1" customWidth="1"/>
    <col min="12805" max="12805" width="3" customWidth="1"/>
    <col min="12806" max="12806" width="7.44140625" bestFit="1" customWidth="1"/>
    <col min="12807" max="12811" width="13.6640625" customWidth="1"/>
    <col min="12813" max="12813" width="10.33203125" bestFit="1" customWidth="1"/>
    <col min="13058" max="13058" width="11.44140625" customWidth="1"/>
    <col min="13059" max="13059" width="8.88671875" customWidth="1"/>
    <col min="13060" max="13060" width="27" bestFit="1" customWidth="1"/>
    <col min="13061" max="13061" width="3" customWidth="1"/>
    <col min="13062" max="13062" width="7.44140625" bestFit="1" customWidth="1"/>
    <col min="13063" max="13067" width="13.6640625" customWidth="1"/>
    <col min="13069" max="13069" width="10.33203125" bestFit="1" customWidth="1"/>
    <col min="13314" max="13314" width="11.44140625" customWidth="1"/>
    <col min="13315" max="13315" width="8.88671875" customWidth="1"/>
    <col min="13316" max="13316" width="27" bestFit="1" customWidth="1"/>
    <col min="13317" max="13317" width="3" customWidth="1"/>
    <col min="13318" max="13318" width="7.44140625" bestFit="1" customWidth="1"/>
    <col min="13319" max="13323" width="13.6640625" customWidth="1"/>
    <col min="13325" max="13325" width="10.33203125" bestFit="1" customWidth="1"/>
    <col min="13570" max="13570" width="11.44140625" customWidth="1"/>
    <col min="13571" max="13571" width="8.88671875" customWidth="1"/>
    <col min="13572" max="13572" width="27" bestFit="1" customWidth="1"/>
    <col min="13573" max="13573" width="3" customWidth="1"/>
    <col min="13574" max="13574" width="7.44140625" bestFit="1" customWidth="1"/>
    <col min="13575" max="13579" width="13.6640625" customWidth="1"/>
    <col min="13581" max="13581" width="10.33203125" bestFit="1" customWidth="1"/>
    <col min="13826" max="13826" width="11.44140625" customWidth="1"/>
    <col min="13827" max="13827" width="8.88671875" customWidth="1"/>
    <col min="13828" max="13828" width="27" bestFit="1" customWidth="1"/>
    <col min="13829" max="13829" width="3" customWidth="1"/>
    <col min="13830" max="13830" width="7.44140625" bestFit="1" customWidth="1"/>
    <col min="13831" max="13835" width="13.6640625" customWidth="1"/>
    <col min="13837" max="13837" width="10.33203125" bestFit="1" customWidth="1"/>
    <col min="14082" max="14082" width="11.44140625" customWidth="1"/>
    <col min="14083" max="14083" width="8.88671875" customWidth="1"/>
    <col min="14084" max="14084" width="27" bestFit="1" customWidth="1"/>
    <col min="14085" max="14085" width="3" customWidth="1"/>
    <col min="14086" max="14086" width="7.44140625" bestFit="1" customWidth="1"/>
    <col min="14087" max="14091" width="13.6640625" customWidth="1"/>
    <col min="14093" max="14093" width="10.33203125" bestFit="1" customWidth="1"/>
    <col min="14338" max="14338" width="11.44140625" customWidth="1"/>
    <col min="14339" max="14339" width="8.88671875" customWidth="1"/>
    <col min="14340" max="14340" width="27" bestFit="1" customWidth="1"/>
    <col min="14341" max="14341" width="3" customWidth="1"/>
    <col min="14342" max="14342" width="7.44140625" bestFit="1" customWidth="1"/>
    <col min="14343" max="14347" width="13.6640625" customWidth="1"/>
    <col min="14349" max="14349" width="10.33203125" bestFit="1" customWidth="1"/>
    <col min="14594" max="14594" width="11.44140625" customWidth="1"/>
    <col min="14595" max="14595" width="8.88671875" customWidth="1"/>
    <col min="14596" max="14596" width="27" bestFit="1" customWidth="1"/>
    <col min="14597" max="14597" width="3" customWidth="1"/>
    <col min="14598" max="14598" width="7.44140625" bestFit="1" customWidth="1"/>
    <col min="14599" max="14603" width="13.6640625" customWidth="1"/>
    <col min="14605" max="14605" width="10.33203125" bestFit="1" customWidth="1"/>
    <col min="14850" max="14850" width="11.44140625" customWidth="1"/>
    <col min="14851" max="14851" width="8.88671875" customWidth="1"/>
    <col min="14852" max="14852" width="27" bestFit="1" customWidth="1"/>
    <col min="14853" max="14853" width="3" customWidth="1"/>
    <col min="14854" max="14854" width="7.44140625" bestFit="1" customWidth="1"/>
    <col min="14855" max="14859" width="13.6640625" customWidth="1"/>
    <col min="14861" max="14861" width="10.33203125" bestFit="1" customWidth="1"/>
    <col min="15106" max="15106" width="11.44140625" customWidth="1"/>
    <col min="15107" max="15107" width="8.88671875" customWidth="1"/>
    <col min="15108" max="15108" width="27" bestFit="1" customWidth="1"/>
    <col min="15109" max="15109" width="3" customWidth="1"/>
    <col min="15110" max="15110" width="7.44140625" bestFit="1" customWidth="1"/>
    <col min="15111" max="15115" width="13.6640625" customWidth="1"/>
    <col min="15117" max="15117" width="10.33203125" bestFit="1" customWidth="1"/>
    <col min="15362" max="15362" width="11.44140625" customWidth="1"/>
    <col min="15363" max="15363" width="8.88671875" customWidth="1"/>
    <col min="15364" max="15364" width="27" bestFit="1" customWidth="1"/>
    <col min="15365" max="15365" width="3" customWidth="1"/>
    <col min="15366" max="15366" width="7.44140625" bestFit="1" customWidth="1"/>
    <col min="15367" max="15371" width="13.6640625" customWidth="1"/>
    <col min="15373" max="15373" width="10.33203125" bestFit="1" customWidth="1"/>
    <col min="15618" max="15618" width="11.44140625" customWidth="1"/>
    <col min="15619" max="15619" width="8.88671875" customWidth="1"/>
    <col min="15620" max="15620" width="27" bestFit="1" customWidth="1"/>
    <col min="15621" max="15621" width="3" customWidth="1"/>
    <col min="15622" max="15622" width="7.44140625" bestFit="1" customWidth="1"/>
    <col min="15623" max="15627" width="13.6640625" customWidth="1"/>
    <col min="15629" max="15629" width="10.33203125" bestFit="1" customWidth="1"/>
    <col min="15874" max="15874" width="11.44140625" customWidth="1"/>
    <col min="15875" max="15875" width="8.88671875" customWidth="1"/>
    <col min="15876" max="15876" width="27" bestFit="1" customWidth="1"/>
    <col min="15877" max="15877" width="3" customWidth="1"/>
    <col min="15878" max="15878" width="7.44140625" bestFit="1" customWidth="1"/>
    <col min="15879" max="15883" width="13.6640625" customWidth="1"/>
    <col min="15885" max="15885" width="10.33203125" bestFit="1" customWidth="1"/>
    <col min="16130" max="16130" width="11.44140625" customWidth="1"/>
    <col min="16131" max="16131" width="8.88671875" customWidth="1"/>
    <col min="16132" max="16132" width="27" bestFit="1" customWidth="1"/>
    <col min="16133" max="16133" width="3" customWidth="1"/>
    <col min="16134" max="16134" width="7.44140625" bestFit="1" customWidth="1"/>
    <col min="16135" max="16139" width="13.6640625" customWidth="1"/>
    <col min="16141" max="16141" width="10.33203125" bestFit="1" customWidth="1"/>
  </cols>
  <sheetData>
    <row r="1" spans="1:14" x14ac:dyDescent="0.3">
      <c r="C1" s="164" t="s">
        <v>1712</v>
      </c>
      <c r="D1" s="164"/>
      <c r="E1" s="164"/>
      <c r="F1" s="164"/>
      <c r="G1" s="164"/>
      <c r="H1" s="164"/>
      <c r="I1" s="164"/>
      <c r="J1" s="164"/>
      <c r="K1" s="164"/>
    </row>
    <row r="4" spans="1:14" s="168" customFormat="1" ht="52.8" x14ac:dyDescent="0.25">
      <c r="A4" s="165" t="s">
        <v>1652</v>
      </c>
      <c r="B4" s="165" t="s">
        <v>1653</v>
      </c>
      <c r="C4" s="165" t="s">
        <v>1654</v>
      </c>
      <c r="D4" s="165"/>
      <c r="E4" s="165"/>
      <c r="F4" s="186" t="s">
        <v>1655</v>
      </c>
      <c r="G4" s="166" t="s">
        <v>1439</v>
      </c>
      <c r="H4" s="166" t="s">
        <v>1656</v>
      </c>
      <c r="I4" s="167" t="s">
        <v>1441</v>
      </c>
      <c r="J4" s="166" t="s">
        <v>1657</v>
      </c>
      <c r="K4" s="166" t="s">
        <v>1658</v>
      </c>
    </row>
    <row r="5" spans="1:14" x14ac:dyDescent="0.3">
      <c r="A5" t="s">
        <v>56</v>
      </c>
      <c r="B5" t="s">
        <v>54</v>
      </c>
      <c r="C5" t="s">
        <v>1659</v>
      </c>
      <c r="D5" s="187" t="str">
        <f>VLOOKUP(C5,regions!A$2:C$419,3,FALSE)</f>
        <v>Unitary authority</v>
      </c>
      <c r="E5" s="187" t="str">
        <f>IFERROR(VLOOKUP(C5,classifications!A$3:C$328,3,FALSE),VLOOKUP(C5,classifications!I$2:K$28,3,FALSE))</f>
        <v>Predominantly Urban</v>
      </c>
      <c r="F5" s="188" t="s">
        <v>1660</v>
      </c>
      <c r="G5" s="189">
        <v>5459</v>
      </c>
      <c r="H5" s="190">
        <v>2455</v>
      </c>
      <c r="I5" s="190">
        <v>0</v>
      </c>
      <c r="J5" s="190">
        <v>40460</v>
      </c>
      <c r="K5" s="172">
        <v>48370</v>
      </c>
      <c r="M5" s="173"/>
      <c r="N5" s="173"/>
    </row>
    <row r="6" spans="1:14" x14ac:dyDescent="0.3">
      <c r="A6" t="s">
        <v>53</v>
      </c>
      <c r="B6" t="s">
        <v>51</v>
      </c>
      <c r="C6" t="s">
        <v>1718</v>
      </c>
      <c r="D6" s="187" t="str">
        <f>VLOOKUP(C6,regions!A$2:C$419,3,FALSE)</f>
        <v>Unitary authority</v>
      </c>
      <c r="E6" s="187" t="str">
        <f>IFERROR(VLOOKUP(C6,classifications!A$3:C$328,3,FALSE),VLOOKUP(C6,classifications!I$2:K$28,3,FALSE))</f>
        <v>Predominantly Rural</v>
      </c>
      <c r="F6" s="191" t="s">
        <v>1660</v>
      </c>
      <c r="G6" s="192">
        <v>18908</v>
      </c>
      <c r="H6" s="173">
        <v>28857</v>
      </c>
      <c r="I6" s="173">
        <v>8</v>
      </c>
      <c r="J6" s="173">
        <v>184220</v>
      </c>
      <c r="K6" s="176">
        <v>231990</v>
      </c>
    </row>
    <row r="7" spans="1:14" x14ac:dyDescent="0.3">
      <c r="A7" t="s">
        <v>1353</v>
      </c>
      <c r="B7" t="s">
        <v>401</v>
      </c>
      <c r="C7" t="s">
        <v>404</v>
      </c>
      <c r="D7" s="187" t="str">
        <f>VLOOKUP(C7,regions!A$2:C$419,3,FALSE)</f>
        <v>Metropolitan district</v>
      </c>
      <c r="E7" s="187" t="str">
        <f>IFERROR(VLOOKUP(C7,classifications!A$3:C$328,3,FALSE),VLOOKUP(C7,classifications!I$2:K$28,3,FALSE))</f>
        <v>Predominantly Urban</v>
      </c>
      <c r="F7" s="191" t="s">
        <v>1660</v>
      </c>
      <c r="G7" s="192">
        <v>21353</v>
      </c>
      <c r="H7" s="173">
        <v>4688</v>
      </c>
      <c r="I7" s="173">
        <v>56</v>
      </c>
      <c r="J7" s="173">
        <v>66270</v>
      </c>
      <c r="K7" s="176">
        <v>92370</v>
      </c>
    </row>
    <row r="8" spans="1:14" x14ac:dyDescent="0.3">
      <c r="A8" t="s">
        <v>68</v>
      </c>
      <c r="B8" t="s">
        <v>66</v>
      </c>
      <c r="C8" t="s">
        <v>1661</v>
      </c>
      <c r="D8" s="187" t="str">
        <f>VLOOKUP(C8,regions!A$2:C$419,3,FALSE)</f>
        <v>Unitary authority</v>
      </c>
      <c r="E8" s="187" t="str">
        <f>IFERROR(VLOOKUP(C8,classifications!A$3:C$328,3,FALSE),VLOOKUP(C8,classifications!I$2:K$28,3,FALSE))</f>
        <v>Predominantly Urban</v>
      </c>
      <c r="F8" s="191" t="s">
        <v>1660</v>
      </c>
      <c r="G8" s="192">
        <v>0</v>
      </c>
      <c r="H8" s="173">
        <v>9657</v>
      </c>
      <c r="I8" s="173">
        <v>28</v>
      </c>
      <c r="J8" s="173">
        <v>32090</v>
      </c>
      <c r="K8" s="176">
        <v>41770</v>
      </c>
    </row>
    <row r="9" spans="1:14" x14ac:dyDescent="0.3">
      <c r="A9" t="s">
        <v>92</v>
      </c>
      <c r="B9" t="s">
        <v>90</v>
      </c>
      <c r="C9" t="s">
        <v>1662</v>
      </c>
      <c r="D9" s="187" t="str">
        <f>VLOOKUP(C9,regions!A$2:C$419,3,FALSE)</f>
        <v>Unitary authority</v>
      </c>
      <c r="E9" s="187" t="str">
        <f>IFERROR(VLOOKUP(C9,classifications!A$3:C$328,3,FALSE),VLOOKUP(C9,classifications!I$2:K$28,3,FALSE))</f>
        <v>Predominantly Urban</v>
      </c>
      <c r="F9" s="191" t="s">
        <v>1660</v>
      </c>
      <c r="G9" s="192">
        <v>0</v>
      </c>
      <c r="H9" s="173">
        <v>15089</v>
      </c>
      <c r="I9" s="173">
        <v>0</v>
      </c>
      <c r="J9" s="173">
        <v>44620</v>
      </c>
      <c r="K9" s="176">
        <v>59710</v>
      </c>
    </row>
    <row r="10" spans="1:14" x14ac:dyDescent="0.3">
      <c r="A10" t="s">
        <v>407</v>
      </c>
      <c r="B10" t="s">
        <v>405</v>
      </c>
      <c r="C10" t="s">
        <v>408</v>
      </c>
      <c r="D10" s="187" t="str">
        <f>VLOOKUP(C10,regions!A$2:C$419,3,FALSE)</f>
        <v>Metropolitan district</v>
      </c>
      <c r="E10" s="187" t="str">
        <f>IFERROR(VLOOKUP(C10,classifications!A$3:C$328,3,FALSE),VLOOKUP(C10,classifications!I$2:K$28,3,FALSE))</f>
        <v>Predominantly Urban</v>
      </c>
      <c r="F10" s="191" t="s">
        <v>1660</v>
      </c>
      <c r="G10" s="192">
        <v>29393</v>
      </c>
      <c r="H10" s="173">
        <v>7377</v>
      </c>
      <c r="I10" s="173">
        <v>1000</v>
      </c>
      <c r="J10" s="173">
        <v>83470</v>
      </c>
      <c r="K10" s="176">
        <v>121240</v>
      </c>
    </row>
    <row r="11" spans="1:14" x14ac:dyDescent="0.3">
      <c r="A11" t="s">
        <v>411</v>
      </c>
      <c r="B11" t="s">
        <v>409</v>
      </c>
      <c r="C11" t="s">
        <v>412</v>
      </c>
      <c r="D11" s="187" t="str">
        <f>VLOOKUP(C11,regions!A$2:C$419,3,FALSE)</f>
        <v>Metropolitan district</v>
      </c>
      <c r="E11" s="187" t="str">
        <f>IFERROR(VLOOKUP(C11,classifications!A$3:C$328,3,FALSE),VLOOKUP(C11,classifications!I$2:K$28,3,FALSE))</f>
        <v>Predominantly Urban</v>
      </c>
      <c r="F11" s="191" t="s">
        <v>1660</v>
      </c>
      <c r="G11" s="192">
        <v>15619</v>
      </c>
      <c r="H11" s="173">
        <v>5315</v>
      </c>
      <c r="I11" s="173">
        <v>4</v>
      </c>
      <c r="J11" s="173">
        <v>73120</v>
      </c>
      <c r="K11" s="176">
        <v>94060</v>
      </c>
    </row>
    <row r="12" spans="1:14" x14ac:dyDescent="0.3">
      <c r="A12" t="s">
        <v>1352</v>
      </c>
      <c r="B12" t="s">
        <v>105</v>
      </c>
      <c r="C12" t="s">
        <v>1543</v>
      </c>
      <c r="D12" s="187" t="str">
        <f>VLOOKUP(C12,regions!A$2:C$419,3,FALSE)</f>
        <v>Unitary authority</v>
      </c>
      <c r="E12" s="187" t="str">
        <f>IFERROR(VLOOKUP(C12,classifications!A$3:C$328,3,FALSE),VLOOKUP(C12,classifications!I$2:K$28,3,FALSE))</f>
        <v>Predominantly Rural</v>
      </c>
      <c r="F12" s="191" t="s">
        <v>1660</v>
      </c>
      <c r="G12" s="192">
        <v>8510</v>
      </c>
      <c r="H12" s="173">
        <v>17194</v>
      </c>
      <c r="I12" s="173">
        <v>321</v>
      </c>
      <c r="J12" s="173">
        <v>120740</v>
      </c>
      <c r="K12" s="176">
        <v>146770</v>
      </c>
    </row>
    <row r="13" spans="1:14" x14ac:dyDescent="0.3">
      <c r="A13" t="s">
        <v>128</v>
      </c>
      <c r="B13" t="s">
        <v>126</v>
      </c>
      <c r="C13" t="s">
        <v>1663</v>
      </c>
      <c r="D13" s="187" t="str">
        <f>VLOOKUP(C13,regions!A$2:C$419,3,FALSE)</f>
        <v>Unitary authority</v>
      </c>
      <c r="E13" s="187" t="str">
        <f>IFERROR(VLOOKUP(C13,classifications!A$3:C$328,3,FALSE),VLOOKUP(C13,classifications!I$2:K$28,3,FALSE))</f>
        <v>Urban with Significant Rural</v>
      </c>
      <c r="F13" s="191" t="s">
        <v>1660</v>
      </c>
      <c r="G13" s="192">
        <v>0</v>
      </c>
      <c r="H13" s="173">
        <v>12227</v>
      </c>
      <c r="I13" s="173">
        <v>0</v>
      </c>
      <c r="J13" s="173">
        <v>49540</v>
      </c>
      <c r="K13" s="176">
        <v>61760</v>
      </c>
    </row>
    <row r="14" spans="1:14" x14ac:dyDescent="0.3">
      <c r="A14" t="s">
        <v>415</v>
      </c>
      <c r="B14" t="s">
        <v>413</v>
      </c>
      <c r="C14" t="s">
        <v>416</v>
      </c>
      <c r="D14" s="187" t="str">
        <f>VLOOKUP(C14,regions!A$2:C$419,3,FALSE)</f>
        <v>Metropolitan district</v>
      </c>
      <c r="E14" s="187" t="str">
        <f>IFERROR(VLOOKUP(C14,classifications!A$3:C$328,3,FALSE),VLOOKUP(C14,classifications!I$2:K$28,3,FALSE))</f>
        <v>Predominantly Urban</v>
      </c>
      <c r="F14" s="191" t="s">
        <v>1660</v>
      </c>
      <c r="G14" s="192">
        <v>18202</v>
      </c>
      <c r="H14" s="173">
        <v>4565</v>
      </c>
      <c r="I14" s="173">
        <v>24</v>
      </c>
      <c r="J14" s="173">
        <v>46690</v>
      </c>
      <c r="K14" s="176">
        <v>69480</v>
      </c>
    </row>
    <row r="15" spans="1:14" x14ac:dyDescent="0.3">
      <c r="A15" t="s">
        <v>149</v>
      </c>
      <c r="B15" t="s">
        <v>147</v>
      </c>
      <c r="C15" t="s">
        <v>1664</v>
      </c>
      <c r="D15" s="187" t="str">
        <f>VLOOKUP(C15,regions!A$2:C$419,3,FALSE)</f>
        <v>Unitary authority</v>
      </c>
      <c r="E15" s="187" t="str">
        <f>IFERROR(VLOOKUP(C15,classifications!A$3:C$328,3,FALSE),VLOOKUP(C15,classifications!I$2:K$28,3,FALSE))</f>
        <v>Predominantly Urban</v>
      </c>
      <c r="F15" s="191" t="s">
        <v>1660</v>
      </c>
      <c r="G15" s="192">
        <v>10713</v>
      </c>
      <c r="H15" s="173">
        <v>3678</v>
      </c>
      <c r="I15" s="173">
        <v>0</v>
      </c>
      <c r="J15" s="173">
        <v>67290</v>
      </c>
      <c r="K15" s="176">
        <v>81680</v>
      </c>
    </row>
    <row r="16" spans="1:14" x14ac:dyDescent="0.3">
      <c r="A16" t="s">
        <v>419</v>
      </c>
      <c r="B16" t="s">
        <v>417</v>
      </c>
      <c r="C16" t="s">
        <v>420</v>
      </c>
      <c r="D16" s="187" t="str">
        <f>VLOOKUP(C16,regions!A$2:C$419,3,FALSE)</f>
        <v>Metropolitan district</v>
      </c>
      <c r="E16" s="187" t="str">
        <f>IFERROR(VLOOKUP(C16,classifications!A$3:C$328,3,FALSE),VLOOKUP(C16,classifications!I$2:K$28,3,FALSE))</f>
        <v>Predominantly Urban</v>
      </c>
      <c r="F16" s="191" t="s">
        <v>1660</v>
      </c>
      <c r="G16" s="192">
        <v>0</v>
      </c>
      <c r="H16" s="173">
        <v>34350</v>
      </c>
      <c r="I16" s="173">
        <v>0</v>
      </c>
      <c r="J16" s="173">
        <v>88610</v>
      </c>
      <c r="K16" s="176">
        <v>122960</v>
      </c>
    </row>
    <row r="17" spans="1:11" x14ac:dyDescent="0.3">
      <c r="A17" t="s">
        <v>518</v>
      </c>
      <c r="B17" t="s">
        <v>516</v>
      </c>
      <c r="C17" t="s">
        <v>519</v>
      </c>
      <c r="D17" s="187" t="str">
        <f>VLOOKUP(C17,regions!A$2:C$419,3,FALSE)</f>
        <v>Shire district</v>
      </c>
      <c r="E17" s="187" t="str">
        <f>IFERROR(VLOOKUP(C17,classifications!A$3:C$328,3,FALSE),VLOOKUP(C17,classifications!I$2:K$28,3,FALSE))</f>
        <v>Predominantly Rural</v>
      </c>
      <c r="F17" s="191" t="s">
        <v>1665</v>
      </c>
      <c r="G17" s="192">
        <v>3</v>
      </c>
      <c r="H17" s="173">
        <v>8585</v>
      </c>
      <c r="I17" s="173">
        <v>2</v>
      </c>
      <c r="J17" s="173">
        <v>36650</v>
      </c>
      <c r="K17" s="176">
        <v>45240</v>
      </c>
    </row>
    <row r="18" spans="1:11" x14ac:dyDescent="0.3">
      <c r="A18" t="s">
        <v>522</v>
      </c>
      <c r="B18" t="s">
        <v>520</v>
      </c>
      <c r="C18" t="s">
        <v>523</v>
      </c>
      <c r="D18" s="187" t="str">
        <f>VLOOKUP(C18,regions!A$2:C$419,3,FALSE)</f>
        <v>Shire district</v>
      </c>
      <c r="E18" s="187" t="str">
        <f>IFERROR(VLOOKUP(C18,classifications!A$3:C$328,3,FALSE),VLOOKUP(C18,classifications!I$2:K$28,3,FALSE))</f>
        <v>Urban with Significant Rural</v>
      </c>
      <c r="F18" s="191" t="s">
        <v>1665</v>
      </c>
      <c r="G18" s="192">
        <v>2717</v>
      </c>
      <c r="H18" s="173">
        <v>750</v>
      </c>
      <c r="I18" s="173">
        <v>0</v>
      </c>
      <c r="J18" s="173">
        <v>29480</v>
      </c>
      <c r="K18" s="176">
        <v>32950</v>
      </c>
    </row>
    <row r="19" spans="1:11" x14ac:dyDescent="0.3">
      <c r="A19" t="s">
        <v>23</v>
      </c>
      <c r="B19" t="s">
        <v>21</v>
      </c>
      <c r="C19" t="s">
        <v>1666</v>
      </c>
      <c r="D19" s="187" t="str">
        <f>VLOOKUP(C19,regions!A$2:C$419,3,FALSE)</f>
        <v>Unitary authority</v>
      </c>
      <c r="E19" s="187" t="str">
        <f>IFERROR(VLOOKUP(C19,classifications!A$3:C$328,3,FALSE),VLOOKUP(C19,classifications!I$2:K$28,3,FALSE))</f>
        <v>Predominantly Urban</v>
      </c>
      <c r="F19" s="191" t="s">
        <v>1665</v>
      </c>
      <c r="G19" s="192">
        <v>1</v>
      </c>
      <c r="H19" s="173">
        <v>11315</v>
      </c>
      <c r="I19" s="173">
        <v>46</v>
      </c>
      <c r="J19" s="173">
        <v>47880</v>
      </c>
      <c r="K19" s="176">
        <v>59240</v>
      </c>
    </row>
    <row r="20" spans="1:11" x14ac:dyDescent="0.3">
      <c r="A20" t="s">
        <v>26</v>
      </c>
      <c r="B20" t="s">
        <v>24</v>
      </c>
      <c r="C20" t="s">
        <v>1667</v>
      </c>
      <c r="D20" s="187" t="str">
        <f>VLOOKUP(C20,regions!A$2:C$419,3,FALSE)</f>
        <v>Unitary authority</v>
      </c>
      <c r="E20" s="187" t="str">
        <f>IFERROR(VLOOKUP(C20,classifications!A$3:C$328,3,FALSE),VLOOKUP(C20,classifications!I$2:K$28,3,FALSE))</f>
        <v>Predominantly Urban</v>
      </c>
      <c r="F20" s="191" t="s">
        <v>1665</v>
      </c>
      <c r="G20" s="192">
        <v>5321</v>
      </c>
      <c r="H20" s="173">
        <v>1934</v>
      </c>
      <c r="I20" s="173">
        <v>57</v>
      </c>
      <c r="J20" s="173">
        <v>61490</v>
      </c>
      <c r="K20" s="176">
        <v>68800</v>
      </c>
    </row>
    <row r="21" spans="1:11" x14ac:dyDescent="0.3">
      <c r="A21" t="s">
        <v>321</v>
      </c>
      <c r="B21" t="s">
        <v>319</v>
      </c>
      <c r="C21" t="s">
        <v>322</v>
      </c>
      <c r="D21" s="187" t="str">
        <f>VLOOKUP(C21,regions!A$2:C$419,3,FALSE)</f>
        <v>Metropolitan district</v>
      </c>
      <c r="E21" s="187" t="str">
        <f>IFERROR(VLOOKUP(C21,classifications!A$3:C$328,3,FALSE),VLOOKUP(C21,classifications!I$2:K$28,3,FALSE))</f>
        <v>Predominantly Urban</v>
      </c>
      <c r="F21" s="191" t="s">
        <v>1665</v>
      </c>
      <c r="G21" s="192">
        <v>18145</v>
      </c>
      <c r="H21" s="173">
        <v>7188</v>
      </c>
      <c r="I21" s="173">
        <v>0</v>
      </c>
      <c r="J21" s="173">
        <v>95010</v>
      </c>
      <c r="K21" s="176">
        <v>120350</v>
      </c>
    </row>
    <row r="22" spans="1:11" x14ac:dyDescent="0.3">
      <c r="A22" t="s">
        <v>873</v>
      </c>
      <c r="B22" t="s">
        <v>871</v>
      </c>
      <c r="C22" t="s">
        <v>874</v>
      </c>
      <c r="D22" s="187" t="str">
        <f>VLOOKUP(C22,regions!A$2:C$419,3,FALSE)</f>
        <v>Shire district</v>
      </c>
      <c r="E22" s="187" t="str">
        <f>IFERROR(VLOOKUP(C22,classifications!A$3:C$328,3,FALSE),VLOOKUP(C22,classifications!I$2:K$28,3,FALSE))</f>
        <v>Predominantly Urban</v>
      </c>
      <c r="F22" s="191" t="s">
        <v>1665</v>
      </c>
      <c r="G22" s="192">
        <v>0</v>
      </c>
      <c r="H22" s="173">
        <v>5799</v>
      </c>
      <c r="I22" s="173">
        <v>36</v>
      </c>
      <c r="J22" s="173">
        <v>34190</v>
      </c>
      <c r="K22" s="176">
        <v>40030</v>
      </c>
    </row>
    <row r="23" spans="1:11" x14ac:dyDescent="0.3">
      <c r="A23" t="s">
        <v>325</v>
      </c>
      <c r="B23" t="s">
        <v>323</v>
      </c>
      <c r="C23" t="s">
        <v>326</v>
      </c>
      <c r="D23" s="187" t="str">
        <f>VLOOKUP(C23,regions!A$2:C$419,3,FALSE)</f>
        <v>Metropolitan district</v>
      </c>
      <c r="E23" s="187" t="str">
        <f>IFERROR(VLOOKUP(C23,classifications!A$3:C$328,3,FALSE),VLOOKUP(C23,classifications!I$2:K$28,3,FALSE))</f>
        <v>Predominantly Urban</v>
      </c>
      <c r="F23" s="191" t="s">
        <v>1665</v>
      </c>
      <c r="G23" s="192">
        <v>8404</v>
      </c>
      <c r="H23" s="173">
        <v>4318</v>
      </c>
      <c r="I23" s="173">
        <v>0</v>
      </c>
      <c r="J23" s="173">
        <v>68420</v>
      </c>
      <c r="K23" s="176">
        <v>81140</v>
      </c>
    </row>
    <row r="24" spans="1:11" x14ac:dyDescent="0.3">
      <c r="A24" t="s">
        <v>526</v>
      </c>
      <c r="B24" t="s">
        <v>524</v>
      </c>
      <c r="C24" t="s">
        <v>527</v>
      </c>
      <c r="D24" s="187" t="str">
        <f>VLOOKUP(C24,regions!A$2:C$419,3,FALSE)</f>
        <v>Shire district</v>
      </c>
      <c r="E24" s="187" t="str">
        <f>IFERROR(VLOOKUP(C24,classifications!A$3:C$328,3,FALSE),VLOOKUP(C24,classifications!I$2:K$28,3,FALSE))</f>
        <v>Urban with Significant Rural</v>
      </c>
      <c r="F24" s="191" t="s">
        <v>1665</v>
      </c>
      <c r="G24" s="192">
        <v>24</v>
      </c>
      <c r="H24" s="173">
        <v>7402</v>
      </c>
      <c r="I24" s="173">
        <v>75</v>
      </c>
      <c r="J24" s="173">
        <v>42280</v>
      </c>
      <c r="K24" s="176">
        <v>49790</v>
      </c>
    </row>
    <row r="25" spans="1:11" x14ac:dyDescent="0.3">
      <c r="A25" t="s">
        <v>44</v>
      </c>
      <c r="B25" t="s">
        <v>42</v>
      </c>
      <c r="C25" t="s">
        <v>1715</v>
      </c>
      <c r="D25" s="187" t="str">
        <f>VLOOKUP(C25,regions!A$2:C$419,3,FALSE)</f>
        <v>Unitary authority</v>
      </c>
      <c r="E25" s="187" t="str">
        <f>IFERROR(VLOOKUP(C25,classifications!A$3:C$328,3,FALSE),VLOOKUP(C25,classifications!I$2:K$28,3,FALSE))</f>
        <v>Urban with Significant Rural</v>
      </c>
      <c r="F25" s="191" t="s">
        <v>1665</v>
      </c>
      <c r="G25" s="192">
        <v>23</v>
      </c>
      <c r="H25" s="173">
        <v>18776</v>
      </c>
      <c r="I25" s="173">
        <v>115</v>
      </c>
      <c r="J25" s="173">
        <v>146490</v>
      </c>
      <c r="K25" s="176">
        <v>165400</v>
      </c>
    </row>
    <row r="26" spans="1:11" x14ac:dyDescent="0.3">
      <c r="A26" t="s">
        <v>47</v>
      </c>
      <c r="B26" t="s">
        <v>45</v>
      </c>
      <c r="C26" t="s">
        <v>1716</v>
      </c>
      <c r="D26" s="187" t="str">
        <f>VLOOKUP(C26,regions!A$2:C$419,3,FALSE)</f>
        <v>Unitary authority</v>
      </c>
      <c r="E26" s="187" t="str">
        <f>IFERROR(VLOOKUP(C26,classifications!A$3:C$328,3,FALSE),VLOOKUP(C26,classifications!I$2:K$28,3,FALSE))</f>
        <v>Urban with Significant Rural</v>
      </c>
      <c r="F26" s="191" t="s">
        <v>1665</v>
      </c>
      <c r="G26" s="192">
        <v>5645</v>
      </c>
      <c r="H26" s="173">
        <v>16006</v>
      </c>
      <c r="I26" s="173">
        <v>358</v>
      </c>
      <c r="J26" s="173">
        <v>124810</v>
      </c>
      <c r="K26" s="176">
        <v>146820</v>
      </c>
    </row>
    <row r="27" spans="1:11" x14ac:dyDescent="0.3">
      <c r="A27" t="s">
        <v>877</v>
      </c>
      <c r="B27" t="s">
        <v>875</v>
      </c>
      <c r="C27" t="s">
        <v>878</v>
      </c>
      <c r="D27" s="187" t="str">
        <f>VLOOKUP(C27,regions!A$2:C$419,3,FALSE)</f>
        <v>Shire district</v>
      </c>
      <c r="E27" s="187" t="str">
        <f>IFERROR(VLOOKUP(C27,classifications!A$3:C$328,3,FALSE),VLOOKUP(C27,classifications!I$2:K$28,3,FALSE))</f>
        <v>Urban with Significant Rural</v>
      </c>
      <c r="F27" s="191" t="s">
        <v>1665</v>
      </c>
      <c r="G27" s="192">
        <v>0</v>
      </c>
      <c r="H27" s="173">
        <v>5832</v>
      </c>
      <c r="I27" s="173">
        <v>0</v>
      </c>
      <c r="J27" s="173">
        <v>40390</v>
      </c>
      <c r="K27" s="176">
        <v>46220</v>
      </c>
    </row>
    <row r="28" spans="1:11" x14ac:dyDescent="0.3">
      <c r="A28" t="s">
        <v>530</v>
      </c>
      <c r="B28" t="s">
        <v>528</v>
      </c>
      <c r="C28" t="s">
        <v>531</v>
      </c>
      <c r="D28" s="187" t="str">
        <f>VLOOKUP(C28,regions!A$2:C$419,3,FALSE)</f>
        <v>Shire district</v>
      </c>
      <c r="E28" s="187" t="str">
        <f>IFERROR(VLOOKUP(C28,classifications!A$3:C$328,3,FALSE),VLOOKUP(C28,classifications!I$2:K$28,3,FALSE))</f>
        <v>Predominantly Rural</v>
      </c>
      <c r="F28" s="191" t="s">
        <v>1665</v>
      </c>
      <c r="G28" s="192">
        <v>0</v>
      </c>
      <c r="H28" s="173">
        <v>6277</v>
      </c>
      <c r="I28" s="173">
        <v>50</v>
      </c>
      <c r="J28" s="173">
        <v>26040</v>
      </c>
      <c r="K28" s="176">
        <v>32370</v>
      </c>
    </row>
    <row r="29" spans="1:11" x14ac:dyDescent="0.3">
      <c r="A29" t="s">
        <v>534</v>
      </c>
      <c r="B29" t="s">
        <v>532</v>
      </c>
      <c r="C29" t="s">
        <v>535</v>
      </c>
      <c r="D29" s="187" t="str">
        <f>VLOOKUP(C29,regions!A$2:C$419,3,FALSE)</f>
        <v>Shire district</v>
      </c>
      <c r="E29" s="187" t="str">
        <f>IFERROR(VLOOKUP(C29,classifications!A$3:C$328,3,FALSE),VLOOKUP(C29,classifications!I$2:K$28,3,FALSE))</f>
        <v>Predominantly Rural</v>
      </c>
      <c r="F29" s="191" t="s">
        <v>1665</v>
      </c>
      <c r="G29" s="192">
        <v>0</v>
      </c>
      <c r="H29" s="173">
        <v>2331</v>
      </c>
      <c r="I29" s="173">
        <v>0</v>
      </c>
      <c r="J29" s="173">
        <v>22870</v>
      </c>
      <c r="K29" s="176">
        <v>25200</v>
      </c>
    </row>
    <row r="30" spans="1:11" x14ac:dyDescent="0.3">
      <c r="A30" t="s">
        <v>881</v>
      </c>
      <c r="B30" t="s">
        <v>879</v>
      </c>
      <c r="C30" t="s">
        <v>882</v>
      </c>
      <c r="D30" s="187" t="str">
        <f>VLOOKUP(C30,regions!A$2:C$419,3,FALSE)</f>
        <v>Shire district</v>
      </c>
      <c r="E30" s="187" t="str">
        <f>IFERROR(VLOOKUP(C30,classifications!A$3:C$328,3,FALSE),VLOOKUP(C30,classifications!I$2:K$28,3,FALSE))</f>
        <v>Predominantly Urban</v>
      </c>
      <c r="F30" s="191" t="s">
        <v>1665</v>
      </c>
      <c r="G30" s="192">
        <v>0</v>
      </c>
      <c r="H30" s="173">
        <v>2304</v>
      </c>
      <c r="I30" s="173">
        <v>258</v>
      </c>
      <c r="J30" s="173">
        <v>34580</v>
      </c>
      <c r="K30" s="176">
        <v>37140</v>
      </c>
    </row>
    <row r="31" spans="1:11" x14ac:dyDescent="0.3">
      <c r="A31" t="s">
        <v>65</v>
      </c>
      <c r="B31" t="s">
        <v>63</v>
      </c>
      <c r="C31" t="s">
        <v>1668</v>
      </c>
      <c r="D31" s="187" t="str">
        <f>VLOOKUP(C31,regions!A$2:C$419,3,FALSE)</f>
        <v>Unitary authority</v>
      </c>
      <c r="E31" s="187" t="str">
        <f>IFERROR(VLOOKUP(C31,classifications!A$3:C$328,3,FALSE),VLOOKUP(C31,classifications!I$2:K$28,3,FALSE))</f>
        <v>Predominantly Urban</v>
      </c>
      <c r="F31" s="191" t="s">
        <v>1665</v>
      </c>
      <c r="G31" s="192">
        <v>40</v>
      </c>
      <c r="H31" s="173">
        <v>13678</v>
      </c>
      <c r="I31" s="173">
        <v>0</v>
      </c>
      <c r="J31" s="173">
        <v>40680</v>
      </c>
      <c r="K31" s="176">
        <v>54400</v>
      </c>
    </row>
    <row r="32" spans="1:11" x14ac:dyDescent="0.3">
      <c r="A32" t="s">
        <v>885</v>
      </c>
      <c r="B32" t="s">
        <v>883</v>
      </c>
      <c r="C32" t="s">
        <v>886</v>
      </c>
      <c r="D32" s="187" t="str">
        <f>VLOOKUP(C32,regions!A$2:C$419,3,FALSE)</f>
        <v>Shire district</v>
      </c>
      <c r="E32" s="187" t="str">
        <f>IFERROR(VLOOKUP(C32,classifications!A$3:C$328,3,FALSE),VLOOKUP(C32,classifications!I$2:K$28,3,FALSE))</f>
        <v>Predominantly Urban</v>
      </c>
      <c r="F32" s="191" t="s">
        <v>1665</v>
      </c>
      <c r="G32" s="192">
        <v>5</v>
      </c>
      <c r="H32" s="173">
        <v>4905</v>
      </c>
      <c r="I32" s="173">
        <v>0</v>
      </c>
      <c r="J32" s="173">
        <v>31050</v>
      </c>
      <c r="K32" s="176">
        <v>35960</v>
      </c>
    </row>
    <row r="33" spans="1:11" x14ac:dyDescent="0.3">
      <c r="A33" t="s">
        <v>363</v>
      </c>
      <c r="B33" t="s">
        <v>361</v>
      </c>
      <c r="C33" t="s">
        <v>364</v>
      </c>
      <c r="D33" s="187" t="str">
        <f>VLOOKUP(C33,regions!A$2:C$419,3,FALSE)</f>
        <v>Metropolitan district</v>
      </c>
      <c r="E33" s="187" t="str">
        <f>IFERROR(VLOOKUP(C33,classifications!A$3:C$328,3,FALSE),VLOOKUP(C33,classifications!I$2:K$28,3,FALSE))</f>
        <v>Predominantly Urban</v>
      </c>
      <c r="F33" s="191" t="s">
        <v>1665</v>
      </c>
      <c r="G33" s="192">
        <v>0</v>
      </c>
      <c r="H33" s="173">
        <v>18056</v>
      </c>
      <c r="I33" s="173">
        <v>98</v>
      </c>
      <c r="J33" s="173">
        <v>44670</v>
      </c>
      <c r="K33" s="176">
        <v>62830</v>
      </c>
    </row>
    <row r="34" spans="1:11" x14ac:dyDescent="0.3">
      <c r="A34" t="s">
        <v>889</v>
      </c>
      <c r="B34" t="s">
        <v>887</v>
      </c>
      <c r="C34" t="s">
        <v>890</v>
      </c>
      <c r="D34" s="187" t="str">
        <f>VLOOKUP(C34,regions!A$2:C$419,3,FALSE)</f>
        <v>Shire district</v>
      </c>
      <c r="E34" s="187" t="str">
        <f>IFERROR(VLOOKUP(C34,classifications!A$3:C$328,3,FALSE),VLOOKUP(C34,classifications!I$2:K$28,3,FALSE))</f>
        <v>Urban with Significant Rural</v>
      </c>
      <c r="F34" s="191" t="s">
        <v>1665</v>
      </c>
      <c r="G34" s="192">
        <v>3810</v>
      </c>
      <c r="H34" s="173">
        <v>2114</v>
      </c>
      <c r="I34" s="173">
        <v>120</v>
      </c>
      <c r="J34" s="173">
        <v>54720</v>
      </c>
      <c r="K34" s="176">
        <v>60760</v>
      </c>
    </row>
    <row r="35" spans="1:11" x14ac:dyDescent="0.3">
      <c r="A35" t="s">
        <v>367</v>
      </c>
      <c r="B35" t="s">
        <v>365</v>
      </c>
      <c r="C35" t="s">
        <v>368</v>
      </c>
      <c r="D35" s="187" t="str">
        <f>VLOOKUP(C35,regions!A$2:C$419,3,FALSE)</f>
        <v>Metropolitan district</v>
      </c>
      <c r="E35" s="187" t="str">
        <f>IFERROR(VLOOKUP(C35,classifications!A$3:C$328,3,FALSE),VLOOKUP(C35,classifications!I$2:K$28,3,FALSE))</f>
        <v>Predominantly Urban</v>
      </c>
      <c r="F35" s="191" t="s">
        <v>1665</v>
      </c>
      <c r="G35" s="192">
        <v>101</v>
      </c>
      <c r="H35" s="173">
        <v>57960</v>
      </c>
      <c r="I35" s="173">
        <v>0</v>
      </c>
      <c r="J35" s="173">
        <v>155190</v>
      </c>
      <c r="K35" s="176">
        <v>213260</v>
      </c>
    </row>
    <row r="36" spans="1:11" x14ac:dyDescent="0.3">
      <c r="A36" t="s">
        <v>329</v>
      </c>
      <c r="B36" t="s">
        <v>327</v>
      </c>
      <c r="C36" t="s">
        <v>330</v>
      </c>
      <c r="D36" s="187" t="str">
        <f>VLOOKUP(C36,regions!A$2:C$419,3,FALSE)</f>
        <v>Metropolitan district</v>
      </c>
      <c r="E36" s="187" t="str">
        <f>IFERROR(VLOOKUP(C36,classifications!A$3:C$328,3,FALSE),VLOOKUP(C36,classifications!I$2:K$28,3,FALSE))</f>
        <v>Predominantly Urban</v>
      </c>
      <c r="F36" s="191" t="s">
        <v>1665</v>
      </c>
      <c r="G36" s="192">
        <v>18107</v>
      </c>
      <c r="H36" s="173">
        <v>51856</v>
      </c>
      <c r="I36" s="173">
        <v>463</v>
      </c>
      <c r="J36" s="173">
        <v>142220</v>
      </c>
      <c r="K36" s="176">
        <v>212650</v>
      </c>
    </row>
    <row r="37" spans="1:11" x14ac:dyDescent="0.3">
      <c r="A37" t="s">
        <v>333</v>
      </c>
      <c r="B37" t="s">
        <v>331</v>
      </c>
      <c r="C37" t="s">
        <v>334</v>
      </c>
      <c r="D37" s="187" t="str">
        <f>VLOOKUP(C37,regions!A$2:C$419,3,FALSE)</f>
        <v>Metropolitan district</v>
      </c>
      <c r="E37" s="187" t="str">
        <f>IFERROR(VLOOKUP(C37,classifications!A$3:C$328,3,FALSE),VLOOKUP(C37,classifications!I$2:K$28,3,FALSE))</f>
        <v>Predominantly Urban</v>
      </c>
      <c r="F37" s="191" t="s">
        <v>1665</v>
      </c>
      <c r="G37" s="192">
        <v>13799</v>
      </c>
      <c r="H37" s="173">
        <v>6912</v>
      </c>
      <c r="I37" s="173">
        <v>0</v>
      </c>
      <c r="J37" s="173">
        <v>72300</v>
      </c>
      <c r="K37" s="176">
        <v>93010</v>
      </c>
    </row>
    <row r="38" spans="1:11" x14ac:dyDescent="0.3">
      <c r="A38" t="s">
        <v>893</v>
      </c>
      <c r="B38" t="s">
        <v>891</v>
      </c>
      <c r="C38" t="s">
        <v>894</v>
      </c>
      <c r="D38" s="187" t="str">
        <f>VLOOKUP(C38,regions!A$2:C$419,3,FALSE)</f>
        <v>Shire district</v>
      </c>
      <c r="E38" s="187" t="str">
        <f>IFERROR(VLOOKUP(C38,classifications!A$3:C$328,3,FALSE),VLOOKUP(C38,classifications!I$2:K$28,3,FALSE))</f>
        <v>Predominantly Urban</v>
      </c>
      <c r="F38" s="191" t="s">
        <v>1665</v>
      </c>
      <c r="G38" s="192">
        <v>0</v>
      </c>
      <c r="H38" s="173">
        <v>4525</v>
      </c>
      <c r="I38" s="173">
        <v>0</v>
      </c>
      <c r="J38" s="173">
        <v>34860</v>
      </c>
      <c r="K38" s="176">
        <v>39380</v>
      </c>
    </row>
    <row r="39" spans="1:11" x14ac:dyDescent="0.3">
      <c r="A39" t="s">
        <v>897</v>
      </c>
      <c r="B39" t="s">
        <v>895</v>
      </c>
      <c r="C39" t="s">
        <v>898</v>
      </c>
      <c r="D39" s="187" t="str">
        <f>VLOOKUP(C39,regions!A$2:C$419,3,FALSE)</f>
        <v>Shire district</v>
      </c>
      <c r="E39" s="187" t="str">
        <f>IFERROR(VLOOKUP(C39,classifications!A$3:C$328,3,FALSE),VLOOKUP(C39,classifications!I$2:K$28,3,FALSE))</f>
        <v>Predominantly Urban</v>
      </c>
      <c r="F39" s="191" t="s">
        <v>1665</v>
      </c>
      <c r="G39" s="192">
        <v>0</v>
      </c>
      <c r="H39" s="173">
        <v>10938</v>
      </c>
      <c r="I39" s="173">
        <v>0</v>
      </c>
      <c r="J39" s="173">
        <v>48980</v>
      </c>
      <c r="K39" s="176">
        <v>59920</v>
      </c>
    </row>
    <row r="40" spans="1:11" x14ac:dyDescent="0.3">
      <c r="A40" t="s">
        <v>901</v>
      </c>
      <c r="B40" t="s">
        <v>899</v>
      </c>
      <c r="C40" t="s">
        <v>902</v>
      </c>
      <c r="D40" s="187" t="str">
        <f>VLOOKUP(C40,regions!A$2:C$419,3,FALSE)</f>
        <v>Shire district</v>
      </c>
      <c r="E40" s="187" t="str">
        <f>IFERROR(VLOOKUP(C40,classifications!A$3:C$328,3,FALSE),VLOOKUP(C40,classifications!I$2:K$28,3,FALSE))</f>
        <v>Predominantly Rural</v>
      </c>
      <c r="F40" s="191" t="s">
        <v>1665</v>
      </c>
      <c r="G40" s="192">
        <v>4</v>
      </c>
      <c r="H40" s="173">
        <v>1784</v>
      </c>
      <c r="I40" s="173">
        <v>152</v>
      </c>
      <c r="J40" s="173">
        <v>23050</v>
      </c>
      <c r="K40" s="176">
        <v>24990</v>
      </c>
    </row>
    <row r="41" spans="1:11" x14ac:dyDescent="0.3">
      <c r="A41" t="s">
        <v>337</v>
      </c>
      <c r="B41" t="s">
        <v>335</v>
      </c>
      <c r="C41" t="s">
        <v>338</v>
      </c>
      <c r="D41" s="187" t="str">
        <f>VLOOKUP(C41,regions!A$2:C$419,3,FALSE)</f>
        <v>Metropolitan district</v>
      </c>
      <c r="E41" s="187" t="str">
        <f>IFERROR(VLOOKUP(C41,classifications!A$3:C$328,3,FALSE),VLOOKUP(C41,classifications!I$2:K$28,3,FALSE))</f>
        <v>Predominantly Urban</v>
      </c>
      <c r="F41" s="191" t="s">
        <v>1665</v>
      </c>
      <c r="G41" s="192">
        <v>13772</v>
      </c>
      <c r="H41" s="173">
        <v>7402</v>
      </c>
      <c r="I41" s="173">
        <v>3</v>
      </c>
      <c r="J41" s="173">
        <v>68510</v>
      </c>
      <c r="K41" s="176">
        <v>89690</v>
      </c>
    </row>
    <row r="42" spans="1:11" x14ac:dyDescent="0.3">
      <c r="A42" t="s">
        <v>905</v>
      </c>
      <c r="B42" t="s">
        <v>903</v>
      </c>
      <c r="C42" t="s">
        <v>906</v>
      </c>
      <c r="D42" s="187" t="str">
        <f>VLOOKUP(C42,regions!A$2:C$419,3,FALSE)</f>
        <v>Shire district</v>
      </c>
      <c r="E42" s="187" t="str">
        <f>IFERROR(VLOOKUP(C42,classifications!A$3:C$328,3,FALSE),VLOOKUP(C42,classifications!I$2:K$28,3,FALSE))</f>
        <v>Predominantly Urban</v>
      </c>
      <c r="F42" s="191" t="s">
        <v>1665</v>
      </c>
      <c r="G42" s="192">
        <v>0</v>
      </c>
      <c r="H42" s="173">
        <v>4568</v>
      </c>
      <c r="I42" s="173">
        <v>0</v>
      </c>
      <c r="J42" s="173">
        <v>26130</v>
      </c>
      <c r="K42" s="176">
        <v>30700</v>
      </c>
    </row>
    <row r="43" spans="1:11" x14ac:dyDescent="0.3">
      <c r="A43" t="s">
        <v>341</v>
      </c>
      <c r="B43" t="s">
        <v>339</v>
      </c>
      <c r="C43" t="s">
        <v>342</v>
      </c>
      <c r="D43" s="187" t="str">
        <f>VLOOKUP(C43,regions!A$2:C$419,3,FALSE)</f>
        <v>Metropolitan district</v>
      </c>
      <c r="E43" s="187" t="str">
        <f>IFERROR(VLOOKUP(C43,classifications!A$3:C$328,3,FALSE),VLOOKUP(C43,classifications!I$2:K$28,3,FALSE))</f>
        <v>Predominantly Urban</v>
      </c>
      <c r="F43" s="191" t="s">
        <v>1665</v>
      </c>
      <c r="G43" s="192">
        <v>10519</v>
      </c>
      <c r="H43" s="173">
        <v>21124</v>
      </c>
      <c r="I43" s="173">
        <v>0</v>
      </c>
      <c r="J43" s="173">
        <v>76390</v>
      </c>
      <c r="K43" s="176">
        <v>108030</v>
      </c>
    </row>
    <row r="44" spans="1:11" x14ac:dyDescent="0.3">
      <c r="A44" t="s">
        <v>371</v>
      </c>
      <c r="B44" t="s">
        <v>369</v>
      </c>
      <c r="C44" t="s">
        <v>372</v>
      </c>
      <c r="D44" s="187" t="str">
        <f>VLOOKUP(C44,regions!A$2:C$419,3,FALSE)</f>
        <v>Metropolitan district</v>
      </c>
      <c r="E44" s="187" t="str">
        <f>IFERROR(VLOOKUP(C44,classifications!A$3:C$328,3,FALSE),VLOOKUP(C44,classifications!I$2:K$28,3,FALSE))</f>
        <v>Predominantly Urban</v>
      </c>
      <c r="F44" s="191" t="s">
        <v>1665</v>
      </c>
      <c r="G44" s="192">
        <v>0</v>
      </c>
      <c r="H44" s="173">
        <v>18729</v>
      </c>
      <c r="I44" s="173">
        <v>0</v>
      </c>
      <c r="J44" s="173">
        <v>105040</v>
      </c>
      <c r="K44" s="176">
        <v>123770</v>
      </c>
    </row>
    <row r="45" spans="1:11" x14ac:dyDescent="0.3">
      <c r="A45" t="s">
        <v>538</v>
      </c>
      <c r="B45" t="s">
        <v>536</v>
      </c>
      <c r="C45" t="s">
        <v>539</v>
      </c>
      <c r="D45" s="187" t="str">
        <f>VLOOKUP(C45,regions!A$2:C$419,3,FALSE)</f>
        <v>Shire district</v>
      </c>
      <c r="E45" s="187" t="str">
        <f>IFERROR(VLOOKUP(C45,classifications!A$3:C$328,3,FALSE),VLOOKUP(C45,classifications!I$2:K$28,3,FALSE))</f>
        <v>Predominantly Rural</v>
      </c>
      <c r="F45" s="191" t="s">
        <v>1665</v>
      </c>
      <c r="G45" s="192">
        <v>3187</v>
      </c>
      <c r="H45" s="173">
        <v>1216</v>
      </c>
      <c r="I45" s="173">
        <v>22</v>
      </c>
      <c r="J45" s="173">
        <v>48710</v>
      </c>
      <c r="K45" s="176">
        <v>53140</v>
      </c>
    </row>
    <row r="46" spans="1:11" x14ac:dyDescent="0.3">
      <c r="A46" t="s">
        <v>909</v>
      </c>
      <c r="B46" t="s">
        <v>907</v>
      </c>
      <c r="C46" t="s">
        <v>910</v>
      </c>
      <c r="D46" s="187" t="str">
        <f>VLOOKUP(C46,regions!A$2:C$419,3,FALSE)</f>
        <v>Shire district</v>
      </c>
      <c r="E46" s="187" t="str">
        <f>IFERROR(VLOOKUP(C46,classifications!A$3:C$328,3,FALSE),VLOOKUP(C46,classifications!I$2:K$28,3,FALSE))</f>
        <v>Predominantly Urban</v>
      </c>
      <c r="F46" s="191" t="s">
        <v>1665</v>
      </c>
      <c r="G46" s="192">
        <v>0</v>
      </c>
      <c r="H46" s="173">
        <v>4995</v>
      </c>
      <c r="I46" s="173">
        <v>28</v>
      </c>
      <c r="J46" s="173">
        <v>42400</v>
      </c>
      <c r="K46" s="176">
        <v>47430</v>
      </c>
    </row>
    <row r="47" spans="1:11" x14ac:dyDescent="0.3">
      <c r="A47" t="s">
        <v>375</v>
      </c>
      <c r="B47" t="s">
        <v>373</v>
      </c>
      <c r="C47" t="s">
        <v>376</v>
      </c>
      <c r="D47" s="187" t="str">
        <f>VLOOKUP(C47,regions!A$2:C$419,3,FALSE)</f>
        <v>Metropolitan district</v>
      </c>
      <c r="E47" s="187" t="str">
        <f>IFERROR(VLOOKUP(C47,classifications!A$3:C$328,3,FALSE),VLOOKUP(C47,classifications!I$2:K$28,3,FALSE))</f>
        <v>Predominantly Urban</v>
      </c>
      <c r="F47" s="191" t="s">
        <v>1665</v>
      </c>
      <c r="G47" s="192">
        <v>0</v>
      </c>
      <c r="H47" s="173">
        <v>17199</v>
      </c>
      <c r="I47" s="173">
        <v>0</v>
      </c>
      <c r="J47" s="173">
        <v>61960</v>
      </c>
      <c r="K47" s="176">
        <v>79160</v>
      </c>
    </row>
    <row r="48" spans="1:11" x14ac:dyDescent="0.3">
      <c r="A48" t="s">
        <v>345</v>
      </c>
      <c r="B48" t="s">
        <v>343</v>
      </c>
      <c r="C48" t="s">
        <v>346</v>
      </c>
      <c r="D48" s="187" t="str">
        <f>VLOOKUP(C48,regions!A$2:C$419,3,FALSE)</f>
        <v>Metropolitan district</v>
      </c>
      <c r="E48" s="187" t="str">
        <f>IFERROR(VLOOKUP(C48,classifications!A$3:C$328,3,FALSE),VLOOKUP(C48,classifications!I$2:K$28,3,FALSE))</f>
        <v>Predominantly Urban</v>
      </c>
      <c r="F48" s="191" t="s">
        <v>1665</v>
      </c>
      <c r="G48" s="192">
        <v>11595</v>
      </c>
      <c r="H48" s="173">
        <v>5761</v>
      </c>
      <c r="I48" s="173">
        <v>0</v>
      </c>
      <c r="J48" s="173">
        <v>108420</v>
      </c>
      <c r="K48" s="176">
        <v>125770</v>
      </c>
    </row>
    <row r="49" spans="1:11" x14ac:dyDescent="0.3">
      <c r="A49" t="s">
        <v>349</v>
      </c>
      <c r="B49" t="s">
        <v>347</v>
      </c>
      <c r="C49" t="s">
        <v>350</v>
      </c>
      <c r="D49" s="187" t="str">
        <f>VLOOKUP(C49,regions!A$2:C$419,3,FALSE)</f>
        <v>Metropolitan district</v>
      </c>
      <c r="E49" s="187" t="str">
        <f>IFERROR(VLOOKUP(C49,classifications!A$3:C$328,3,FALSE),VLOOKUP(C49,classifications!I$2:K$28,3,FALSE))</f>
        <v>Predominantly Urban</v>
      </c>
      <c r="F49" s="191" t="s">
        <v>1665</v>
      </c>
      <c r="G49" s="192">
        <v>0</v>
      </c>
      <c r="H49" s="173">
        <v>21709</v>
      </c>
      <c r="I49" s="173">
        <v>0</v>
      </c>
      <c r="J49" s="173">
        <v>76980</v>
      </c>
      <c r="K49" s="176">
        <v>98680</v>
      </c>
    </row>
    <row r="50" spans="1:11" x14ac:dyDescent="0.3">
      <c r="A50" t="s">
        <v>353</v>
      </c>
      <c r="B50" t="s">
        <v>351</v>
      </c>
      <c r="C50" t="s">
        <v>354</v>
      </c>
      <c r="D50" s="187" t="str">
        <f>VLOOKUP(C50,regions!A$2:C$419,3,FALSE)</f>
        <v>Metropolitan district</v>
      </c>
      <c r="E50" s="187" t="str">
        <f>IFERROR(VLOOKUP(C50,classifications!A$3:C$328,3,FALSE),VLOOKUP(C50,classifications!I$2:K$28,3,FALSE))</f>
        <v>Predominantly Urban</v>
      </c>
      <c r="F50" s="191" t="s">
        <v>1665</v>
      </c>
      <c r="G50" s="192">
        <v>0</v>
      </c>
      <c r="H50" s="173">
        <v>15753</v>
      </c>
      <c r="I50" s="173">
        <v>1</v>
      </c>
      <c r="J50" s="173">
        <v>81120</v>
      </c>
      <c r="K50" s="176">
        <v>96870</v>
      </c>
    </row>
    <row r="51" spans="1:11" x14ac:dyDescent="0.3">
      <c r="A51" t="s">
        <v>167</v>
      </c>
      <c r="B51" t="s">
        <v>165</v>
      </c>
      <c r="C51" t="s">
        <v>1669</v>
      </c>
      <c r="D51" s="187" t="str">
        <f>VLOOKUP(C51,regions!A$2:C$419,3,FALSE)</f>
        <v>Unitary authority</v>
      </c>
      <c r="E51" s="187" t="str">
        <f>IFERROR(VLOOKUP(C51,classifications!A$3:C$328,3,FALSE),VLOOKUP(C51,classifications!I$2:K$28,3,FALSE))</f>
        <v>Predominantly Urban</v>
      </c>
      <c r="F51" s="191" t="s">
        <v>1665</v>
      </c>
      <c r="G51" s="192">
        <v>8645</v>
      </c>
      <c r="H51" s="173">
        <v>5224</v>
      </c>
      <c r="I51" s="173">
        <v>0</v>
      </c>
      <c r="J51" s="173">
        <v>73580</v>
      </c>
      <c r="K51" s="176">
        <v>87440</v>
      </c>
    </row>
    <row r="52" spans="1:11" x14ac:dyDescent="0.3">
      <c r="A52" t="s">
        <v>913</v>
      </c>
      <c r="B52" t="s">
        <v>911</v>
      </c>
      <c r="C52" t="s">
        <v>914</v>
      </c>
      <c r="D52" s="187" t="str">
        <f>VLOOKUP(C52,regions!A$2:C$419,3,FALSE)</f>
        <v>Shire district</v>
      </c>
      <c r="E52" s="187" t="str">
        <f>IFERROR(VLOOKUP(C52,classifications!A$3:C$328,3,FALSE),VLOOKUP(C52,classifications!I$2:K$28,3,FALSE))</f>
        <v>Urban with Significant Rural</v>
      </c>
      <c r="F52" s="191" t="s">
        <v>1665</v>
      </c>
      <c r="G52" s="192">
        <v>6315</v>
      </c>
      <c r="H52" s="173">
        <v>907</v>
      </c>
      <c r="I52" s="173">
        <v>0</v>
      </c>
      <c r="J52" s="173">
        <v>40660</v>
      </c>
      <c r="K52" s="176">
        <v>47880</v>
      </c>
    </row>
    <row r="53" spans="1:11" x14ac:dyDescent="0.3">
      <c r="A53" t="s">
        <v>357</v>
      </c>
      <c r="B53" t="s">
        <v>355</v>
      </c>
      <c r="C53" t="s">
        <v>358</v>
      </c>
      <c r="D53" s="187" t="str">
        <f>VLOOKUP(C53,regions!A$2:C$419,3,FALSE)</f>
        <v>Metropolitan district</v>
      </c>
      <c r="E53" s="187" t="str">
        <f>IFERROR(VLOOKUP(C53,classifications!A$3:C$328,3,FALSE),VLOOKUP(C53,classifications!I$2:K$28,3,FALSE))</f>
        <v>Predominantly Urban</v>
      </c>
      <c r="F53" s="191" t="s">
        <v>1665</v>
      </c>
      <c r="G53" s="192">
        <v>22846</v>
      </c>
      <c r="H53" s="173">
        <v>3149</v>
      </c>
      <c r="I53" s="173">
        <v>19</v>
      </c>
      <c r="J53" s="173">
        <v>114590</v>
      </c>
      <c r="K53" s="176">
        <v>140610</v>
      </c>
    </row>
    <row r="54" spans="1:11" x14ac:dyDescent="0.3">
      <c r="A54" t="s">
        <v>379</v>
      </c>
      <c r="B54" t="s">
        <v>377</v>
      </c>
      <c r="C54" t="s">
        <v>380</v>
      </c>
      <c r="D54" s="187" t="str">
        <f>VLOOKUP(C54,regions!A$2:C$419,3,FALSE)</f>
        <v>Metropolitan district</v>
      </c>
      <c r="E54" s="187" t="str">
        <f>IFERROR(VLOOKUP(C54,classifications!A$3:C$328,3,FALSE),VLOOKUP(C54,classifications!I$2:K$28,3,FALSE))</f>
        <v>Predominantly Urban</v>
      </c>
      <c r="F54" s="191" t="s">
        <v>1665</v>
      </c>
      <c r="G54" s="192">
        <v>0</v>
      </c>
      <c r="H54" s="173">
        <v>22534</v>
      </c>
      <c r="I54" s="173">
        <v>2</v>
      </c>
      <c r="J54" s="173">
        <v>122700</v>
      </c>
      <c r="K54" s="176">
        <v>145240</v>
      </c>
    </row>
    <row r="55" spans="1:11" x14ac:dyDescent="0.3">
      <c r="A55" t="s">
        <v>917</v>
      </c>
      <c r="B55" t="s">
        <v>915</v>
      </c>
      <c r="C55" t="s">
        <v>918</v>
      </c>
      <c r="D55" s="187" t="str">
        <f>VLOOKUP(C55,regions!A$2:C$419,3,FALSE)</f>
        <v>Shire district</v>
      </c>
      <c r="E55" s="187" t="str">
        <f>IFERROR(VLOOKUP(C55,classifications!A$3:C$328,3,FALSE),VLOOKUP(C55,classifications!I$2:K$28,3,FALSE))</f>
        <v>Predominantly Rural</v>
      </c>
      <c r="F55" s="191" t="s">
        <v>1665</v>
      </c>
      <c r="G55" s="192">
        <v>0</v>
      </c>
      <c r="H55" s="173">
        <v>3560</v>
      </c>
      <c r="I55" s="173">
        <v>0</v>
      </c>
      <c r="J55" s="173">
        <v>46300</v>
      </c>
      <c r="K55" s="176">
        <v>49860</v>
      </c>
    </row>
    <row r="56" spans="1:11" x14ac:dyDescent="0.3">
      <c r="A56" t="s">
        <v>385</v>
      </c>
      <c r="B56" t="s">
        <v>383</v>
      </c>
      <c r="C56" t="s">
        <v>386</v>
      </c>
      <c r="D56" s="187" t="str">
        <f>VLOOKUP(C56,regions!A$2:C$419,3,FALSE)</f>
        <v>Metropolitan district</v>
      </c>
      <c r="E56" s="187" t="str">
        <f>IFERROR(VLOOKUP(C56,classifications!A$3:C$328,3,FALSE),VLOOKUP(C56,classifications!I$2:K$28,3,FALSE))</f>
        <v>Predominantly Urban</v>
      </c>
      <c r="F56" s="191" t="s">
        <v>1670</v>
      </c>
      <c r="G56" s="192">
        <v>19235</v>
      </c>
      <c r="H56" s="173">
        <v>2537</v>
      </c>
      <c r="I56" s="173">
        <v>0</v>
      </c>
      <c r="J56" s="173">
        <v>82190</v>
      </c>
      <c r="K56" s="176">
        <v>103960</v>
      </c>
    </row>
    <row r="57" spans="1:11" x14ac:dyDescent="0.3">
      <c r="A57" t="s">
        <v>455</v>
      </c>
      <c r="B57" t="s">
        <v>453</v>
      </c>
      <c r="C57" t="s">
        <v>456</v>
      </c>
      <c r="D57" s="187" t="str">
        <f>VLOOKUP(C57,regions!A$2:C$419,3,FALSE)</f>
        <v>Metropolitan district</v>
      </c>
      <c r="E57" s="187" t="str">
        <f>IFERROR(VLOOKUP(C57,classifications!A$3:C$328,3,FALSE),VLOOKUP(C57,classifications!I$2:K$28,3,FALSE))</f>
        <v>Predominantly Urban</v>
      </c>
      <c r="F57" s="191" t="s">
        <v>1670</v>
      </c>
      <c r="G57" s="192">
        <v>0</v>
      </c>
      <c r="H57" s="173">
        <v>31903</v>
      </c>
      <c r="I57" s="173">
        <v>1</v>
      </c>
      <c r="J57" s="173">
        <v>173910</v>
      </c>
      <c r="K57" s="176">
        <v>205810</v>
      </c>
    </row>
    <row r="58" spans="1:11" x14ac:dyDescent="0.3">
      <c r="A58" t="s">
        <v>459</v>
      </c>
      <c r="B58" t="s">
        <v>457</v>
      </c>
      <c r="C58" t="s">
        <v>460</v>
      </c>
      <c r="D58" s="187" t="str">
        <f>VLOOKUP(C58,regions!A$2:C$419,3,FALSE)</f>
        <v>Metropolitan district</v>
      </c>
      <c r="E58" s="187" t="str">
        <f>IFERROR(VLOOKUP(C58,classifications!A$3:C$328,3,FALSE),VLOOKUP(C58,classifications!I$2:K$28,3,FALSE))</f>
        <v>Predominantly Urban</v>
      </c>
      <c r="F58" s="191" t="s">
        <v>1670</v>
      </c>
      <c r="G58" s="192">
        <v>35</v>
      </c>
      <c r="H58" s="173">
        <v>14185</v>
      </c>
      <c r="I58" s="173">
        <v>0</v>
      </c>
      <c r="J58" s="173">
        <v>77440</v>
      </c>
      <c r="K58" s="176">
        <v>91660</v>
      </c>
    </row>
    <row r="59" spans="1:11" x14ac:dyDescent="0.3">
      <c r="A59" t="s">
        <v>1043</v>
      </c>
      <c r="B59" t="s">
        <v>1041</v>
      </c>
      <c r="C59" t="s">
        <v>1044</v>
      </c>
      <c r="D59" s="187" t="str">
        <f>VLOOKUP(C59,regions!A$2:C$419,3,FALSE)</f>
        <v>Shire district</v>
      </c>
      <c r="E59" s="187" t="str">
        <f>IFERROR(VLOOKUP(C59,classifications!A$3:C$328,3,FALSE),VLOOKUP(C59,classifications!I$2:K$28,3,FALSE))</f>
        <v>Predominantly Rural</v>
      </c>
      <c r="F59" s="191" t="s">
        <v>1670</v>
      </c>
      <c r="G59" s="192">
        <v>3</v>
      </c>
      <c r="H59" s="173">
        <v>2335</v>
      </c>
      <c r="I59" s="173">
        <v>22</v>
      </c>
      <c r="J59" s="173">
        <v>24440</v>
      </c>
      <c r="K59" s="176">
        <v>26800</v>
      </c>
    </row>
    <row r="60" spans="1:11" x14ac:dyDescent="0.3">
      <c r="A60" t="s">
        <v>389</v>
      </c>
      <c r="B60" t="s">
        <v>387</v>
      </c>
      <c r="C60" t="s">
        <v>390</v>
      </c>
      <c r="D60" s="187" t="str">
        <f>VLOOKUP(C60,regions!A$2:C$419,3,FALSE)</f>
        <v>Metropolitan district</v>
      </c>
      <c r="E60" s="187" t="str">
        <f>IFERROR(VLOOKUP(C60,classifications!A$3:C$328,3,FALSE),VLOOKUP(C60,classifications!I$2:K$28,3,FALSE))</f>
        <v>Predominantly Urban</v>
      </c>
      <c r="F60" s="191" t="s">
        <v>1670</v>
      </c>
      <c r="G60" s="192">
        <v>20857</v>
      </c>
      <c r="H60" s="173">
        <v>2986</v>
      </c>
      <c r="I60" s="173">
        <v>2</v>
      </c>
      <c r="J60" s="173">
        <v>106160</v>
      </c>
      <c r="K60" s="176">
        <v>130000</v>
      </c>
    </row>
    <row r="61" spans="1:11" x14ac:dyDescent="0.3">
      <c r="A61" t="s">
        <v>62</v>
      </c>
      <c r="B61" t="s">
        <v>60</v>
      </c>
      <c r="C61" t="s">
        <v>1671</v>
      </c>
      <c r="D61" s="187" t="str">
        <f>VLOOKUP(C61,regions!A$2:C$419,3,FALSE)</f>
        <v>Unitary authority</v>
      </c>
      <c r="E61" s="187" t="str">
        <f>IFERROR(VLOOKUP(C61,classifications!A$3:C$328,3,FALSE),VLOOKUP(C61,classifications!I$2:K$28,3,FALSE))</f>
        <v>Predominantly Rural</v>
      </c>
      <c r="F61" s="191" t="s">
        <v>1670</v>
      </c>
      <c r="G61" s="192">
        <v>11258</v>
      </c>
      <c r="H61" s="173">
        <v>2414</v>
      </c>
      <c r="I61" s="173">
        <v>167</v>
      </c>
      <c r="J61" s="173">
        <v>134830</v>
      </c>
      <c r="K61" s="176">
        <v>148670</v>
      </c>
    </row>
    <row r="62" spans="1:11" x14ac:dyDescent="0.3">
      <c r="A62" t="s">
        <v>1047</v>
      </c>
      <c r="B62" t="s">
        <v>1045</v>
      </c>
      <c r="C62" t="s">
        <v>1048</v>
      </c>
      <c r="D62" s="187" t="str">
        <f>VLOOKUP(C62,regions!A$2:C$419,3,FALSE)</f>
        <v>Shire district</v>
      </c>
      <c r="E62" s="187" t="str">
        <f>IFERROR(VLOOKUP(C62,classifications!A$3:C$328,3,FALSE),VLOOKUP(C62,classifications!I$2:K$28,3,FALSE))</f>
        <v>Predominantly Rural</v>
      </c>
      <c r="F62" s="191" t="s">
        <v>1670</v>
      </c>
      <c r="G62" s="192">
        <v>0</v>
      </c>
      <c r="H62" s="173">
        <v>4968</v>
      </c>
      <c r="I62" s="173">
        <v>835</v>
      </c>
      <c r="J62" s="173">
        <v>33810</v>
      </c>
      <c r="K62" s="176">
        <v>39610</v>
      </c>
    </row>
    <row r="63" spans="1:11" x14ac:dyDescent="0.3">
      <c r="A63" t="s">
        <v>1051</v>
      </c>
      <c r="B63" t="s">
        <v>1049</v>
      </c>
      <c r="C63" t="s">
        <v>1052</v>
      </c>
      <c r="D63" s="187" t="str">
        <f>VLOOKUP(C63,regions!A$2:C$419,3,FALSE)</f>
        <v>Shire district</v>
      </c>
      <c r="E63" s="187" t="str">
        <f>IFERROR(VLOOKUP(C63,classifications!A$3:C$328,3,FALSE),VLOOKUP(C63,classifications!I$2:K$28,3,FALSE))</f>
        <v>Urban with Significant Rural</v>
      </c>
      <c r="F63" s="191" t="s">
        <v>1670</v>
      </c>
      <c r="G63" s="192">
        <v>3933</v>
      </c>
      <c r="H63" s="173">
        <v>2539</v>
      </c>
      <c r="I63" s="173">
        <v>194</v>
      </c>
      <c r="J63" s="173">
        <v>63480</v>
      </c>
      <c r="K63" s="176">
        <v>70140</v>
      </c>
    </row>
    <row r="64" spans="1:11" x14ac:dyDescent="0.3">
      <c r="A64" t="s">
        <v>80</v>
      </c>
      <c r="B64" t="s">
        <v>78</v>
      </c>
      <c r="C64" t="s">
        <v>1724</v>
      </c>
      <c r="D64" s="187" t="str">
        <f>VLOOKUP(C64,regions!A$2:C$419,3,FALSE)</f>
        <v>Unitary authority</v>
      </c>
      <c r="E64" s="187" t="str">
        <f>IFERROR(VLOOKUP(C64,classifications!A$3:C$328,3,FALSE),VLOOKUP(C64,classifications!I$2:K$28,3,FALSE))</f>
        <v>Predominantly Urban</v>
      </c>
      <c r="F64" s="191" t="s">
        <v>1670</v>
      </c>
      <c r="G64" s="192">
        <v>27126</v>
      </c>
      <c r="H64" s="173">
        <v>6892</v>
      </c>
      <c r="I64" s="173">
        <v>192</v>
      </c>
      <c r="J64" s="173">
        <v>81590</v>
      </c>
      <c r="K64" s="176">
        <v>115800</v>
      </c>
    </row>
    <row r="65" spans="1:11" x14ac:dyDescent="0.3">
      <c r="A65" t="s">
        <v>463</v>
      </c>
      <c r="B65" t="s">
        <v>461</v>
      </c>
      <c r="C65" t="s">
        <v>464</v>
      </c>
      <c r="D65" s="187" t="str">
        <f>VLOOKUP(C65,regions!A$2:C$419,3,FALSE)</f>
        <v>Metropolitan district</v>
      </c>
      <c r="E65" s="187" t="str">
        <f>IFERROR(VLOOKUP(C65,classifications!A$3:C$328,3,FALSE),VLOOKUP(C65,classifications!I$2:K$28,3,FALSE))</f>
        <v>Predominantly Urban</v>
      </c>
      <c r="F65" s="191" t="s">
        <v>1670</v>
      </c>
      <c r="G65" s="192">
        <v>23122</v>
      </c>
      <c r="H65" s="173">
        <v>5273</v>
      </c>
      <c r="I65" s="173">
        <v>0</v>
      </c>
      <c r="J65" s="173">
        <v>151460</v>
      </c>
      <c r="K65" s="176">
        <v>179860</v>
      </c>
    </row>
    <row r="66" spans="1:11" x14ac:dyDescent="0.3">
      <c r="A66" t="s">
        <v>467</v>
      </c>
      <c r="B66" t="s">
        <v>465</v>
      </c>
      <c r="C66" t="s">
        <v>468</v>
      </c>
      <c r="D66" s="187" t="str">
        <f>VLOOKUP(C66,regions!A$2:C$419,3,FALSE)</f>
        <v>Metropolitan district</v>
      </c>
      <c r="E66" s="187" t="str">
        <f>IFERROR(VLOOKUP(C66,classifications!A$3:C$328,3,FALSE),VLOOKUP(C66,classifications!I$2:K$28,3,FALSE))</f>
        <v>Predominantly Urban</v>
      </c>
      <c r="F66" s="191" t="s">
        <v>1670</v>
      </c>
      <c r="G66" s="192">
        <v>58603</v>
      </c>
      <c r="H66" s="173">
        <v>15552</v>
      </c>
      <c r="I66" s="173">
        <v>19</v>
      </c>
      <c r="J66" s="173">
        <v>256460</v>
      </c>
      <c r="K66" s="176">
        <v>330630</v>
      </c>
    </row>
    <row r="67" spans="1:11" x14ac:dyDescent="0.3">
      <c r="A67" t="s">
        <v>98</v>
      </c>
      <c r="B67" t="s">
        <v>96</v>
      </c>
      <c r="C67" t="s">
        <v>1672</v>
      </c>
      <c r="D67" s="187" t="str">
        <f>VLOOKUP(C67,regions!A$2:C$419,3,FALSE)</f>
        <v>Unitary authority</v>
      </c>
      <c r="E67" s="187" t="str">
        <f>IFERROR(VLOOKUP(C67,classifications!A$3:C$328,3,FALSE),VLOOKUP(C67,classifications!I$2:K$28,3,FALSE))</f>
        <v>Predominantly Urban</v>
      </c>
      <c r="F67" s="191" t="s">
        <v>1670</v>
      </c>
      <c r="G67" s="192">
        <v>12</v>
      </c>
      <c r="H67" s="173">
        <v>10042</v>
      </c>
      <c r="I67" s="173">
        <v>95</v>
      </c>
      <c r="J67" s="173">
        <v>62100</v>
      </c>
      <c r="K67" s="176">
        <v>72250</v>
      </c>
    </row>
    <row r="68" spans="1:11" x14ac:dyDescent="0.3">
      <c r="A68" t="s">
        <v>101</v>
      </c>
      <c r="B68" t="s">
        <v>99</v>
      </c>
      <c r="C68" t="s">
        <v>1673</v>
      </c>
      <c r="D68" s="187" t="str">
        <f>VLOOKUP(C68,regions!A$2:C$419,3,FALSE)</f>
        <v>Unitary authority</v>
      </c>
      <c r="E68" s="187" t="str">
        <f>IFERROR(VLOOKUP(C68,classifications!A$3:C$328,3,FALSE),VLOOKUP(C68,classifications!I$2:K$28,3,FALSE))</f>
        <v>Urban with Significant Rural</v>
      </c>
      <c r="F68" s="191" t="s">
        <v>1670</v>
      </c>
      <c r="G68" s="192">
        <v>0</v>
      </c>
      <c r="H68" s="173">
        <v>11312</v>
      </c>
      <c r="I68" s="173">
        <v>230</v>
      </c>
      <c r="J68" s="173">
        <v>61490</v>
      </c>
      <c r="K68" s="176">
        <v>73040</v>
      </c>
    </row>
    <row r="69" spans="1:11" x14ac:dyDescent="0.3">
      <c r="A69" t="s">
        <v>1055</v>
      </c>
      <c r="B69" t="s">
        <v>1053</v>
      </c>
      <c r="C69" t="s">
        <v>1056</v>
      </c>
      <c r="D69" s="187" t="str">
        <f>VLOOKUP(C69,regions!A$2:C$419,3,FALSE)</f>
        <v>Shire district</v>
      </c>
      <c r="E69" s="187" t="str">
        <f>IFERROR(VLOOKUP(C69,classifications!A$3:C$328,3,FALSE),VLOOKUP(C69,classifications!I$2:K$28,3,FALSE))</f>
        <v>Predominantly Rural</v>
      </c>
      <c r="F69" s="191" t="s">
        <v>1670</v>
      </c>
      <c r="G69" s="192">
        <v>1591</v>
      </c>
      <c r="H69" s="173">
        <v>552</v>
      </c>
      <c r="I69" s="173">
        <v>1587</v>
      </c>
      <c r="J69" s="173">
        <v>18930</v>
      </c>
      <c r="K69" s="176">
        <v>22660</v>
      </c>
    </row>
    <row r="70" spans="1:11" x14ac:dyDescent="0.3">
      <c r="A70" t="s">
        <v>393</v>
      </c>
      <c r="B70" t="s">
        <v>391</v>
      </c>
      <c r="C70" t="s">
        <v>394</v>
      </c>
      <c r="D70" s="187" t="str">
        <f>VLOOKUP(C70,regions!A$2:C$419,3,FALSE)</f>
        <v>Metropolitan district</v>
      </c>
      <c r="E70" s="187" t="str">
        <f>IFERROR(VLOOKUP(C70,classifications!A$3:C$328,3,FALSE),VLOOKUP(C70,classifications!I$2:K$28,3,FALSE))</f>
        <v>Predominantly Urban</v>
      </c>
      <c r="F70" s="191" t="s">
        <v>1670</v>
      </c>
      <c r="G70" s="192">
        <v>20981</v>
      </c>
      <c r="H70" s="173">
        <v>3875</v>
      </c>
      <c r="I70" s="173">
        <v>178</v>
      </c>
      <c r="J70" s="173">
        <v>86440</v>
      </c>
      <c r="K70" s="176">
        <v>111480</v>
      </c>
    </row>
    <row r="71" spans="1:11" x14ac:dyDescent="0.3">
      <c r="A71" t="s">
        <v>1059</v>
      </c>
      <c r="B71" t="s">
        <v>1057</v>
      </c>
      <c r="C71" t="s">
        <v>1060</v>
      </c>
      <c r="D71" s="187" t="str">
        <f>VLOOKUP(C71,regions!A$2:C$419,3,FALSE)</f>
        <v>Shire district</v>
      </c>
      <c r="E71" s="187" t="str">
        <f>IFERROR(VLOOKUP(C71,classifications!A$3:C$328,3,FALSE),VLOOKUP(C71,classifications!I$2:K$28,3,FALSE))</f>
        <v>Predominantly Rural</v>
      </c>
      <c r="F71" s="191" t="s">
        <v>1670</v>
      </c>
      <c r="G71" s="192">
        <v>0</v>
      </c>
      <c r="H71" s="173">
        <v>2993</v>
      </c>
      <c r="I71" s="173">
        <v>27</v>
      </c>
      <c r="J71" s="173">
        <v>21480</v>
      </c>
      <c r="K71" s="176">
        <v>24500</v>
      </c>
    </row>
    <row r="72" spans="1:11" x14ac:dyDescent="0.3">
      <c r="A72" t="s">
        <v>1063</v>
      </c>
      <c r="B72" t="s">
        <v>1061</v>
      </c>
      <c r="C72" t="s">
        <v>1064</v>
      </c>
      <c r="D72" s="187" t="str">
        <f>VLOOKUP(C72,regions!A$2:C$419,3,FALSE)</f>
        <v>Shire district</v>
      </c>
      <c r="E72" s="187" t="str">
        <f>IFERROR(VLOOKUP(C72,classifications!A$3:C$328,3,FALSE),VLOOKUP(C72,classifications!I$2:K$28,3,FALSE))</f>
        <v>Urban with Significant Rural</v>
      </c>
      <c r="F72" s="191" t="s">
        <v>1670</v>
      </c>
      <c r="G72" s="192">
        <v>0</v>
      </c>
      <c r="H72" s="173">
        <v>6277</v>
      </c>
      <c r="I72" s="173">
        <v>11</v>
      </c>
      <c r="J72" s="173">
        <v>49800</v>
      </c>
      <c r="K72" s="176">
        <v>56090</v>
      </c>
    </row>
    <row r="73" spans="1:11" x14ac:dyDescent="0.3">
      <c r="A73" t="s">
        <v>1067</v>
      </c>
      <c r="B73" t="s">
        <v>1065</v>
      </c>
      <c r="C73" t="s">
        <v>1068</v>
      </c>
      <c r="D73" s="187" t="str">
        <f>VLOOKUP(C73,regions!A$2:C$419,3,FALSE)</f>
        <v>Shire district</v>
      </c>
      <c r="E73" s="187" t="str">
        <f>IFERROR(VLOOKUP(C73,classifications!A$3:C$328,3,FALSE),VLOOKUP(C73,classifications!I$2:K$28,3,FALSE))</f>
        <v>Predominantly Rural</v>
      </c>
      <c r="F73" s="191" t="s">
        <v>1670</v>
      </c>
      <c r="G73" s="192">
        <v>3163</v>
      </c>
      <c r="H73" s="173">
        <v>1285</v>
      </c>
      <c r="I73" s="173">
        <v>0</v>
      </c>
      <c r="J73" s="173">
        <v>31380</v>
      </c>
      <c r="K73" s="176">
        <v>35830</v>
      </c>
    </row>
    <row r="74" spans="1:11" x14ac:dyDescent="0.3">
      <c r="A74" t="s">
        <v>397</v>
      </c>
      <c r="B74" t="s">
        <v>395</v>
      </c>
      <c r="C74" t="s">
        <v>398</v>
      </c>
      <c r="D74" s="187" t="str">
        <f>VLOOKUP(C74,regions!A$2:C$419,3,FALSE)</f>
        <v>Metropolitan district</v>
      </c>
      <c r="E74" s="187" t="str">
        <f>IFERROR(VLOOKUP(C74,classifications!A$3:C$328,3,FALSE),VLOOKUP(C74,classifications!I$2:K$28,3,FALSE))</f>
        <v>Predominantly Urban</v>
      </c>
      <c r="F74" s="191" t="s">
        <v>1670</v>
      </c>
      <c r="G74" s="192">
        <v>41802</v>
      </c>
      <c r="H74" s="173">
        <v>16880</v>
      </c>
      <c r="I74" s="173">
        <v>155</v>
      </c>
      <c r="J74" s="173">
        <v>177290</v>
      </c>
      <c r="K74" s="176">
        <v>236130</v>
      </c>
    </row>
    <row r="75" spans="1:11" x14ac:dyDescent="0.3">
      <c r="A75" t="s">
        <v>471</v>
      </c>
      <c r="B75" t="s">
        <v>469</v>
      </c>
      <c r="C75" t="s">
        <v>472</v>
      </c>
      <c r="D75" s="187" t="str">
        <f>VLOOKUP(C75,regions!A$2:C$419,3,FALSE)</f>
        <v>Metropolitan district</v>
      </c>
      <c r="E75" s="187" t="str">
        <f>IFERROR(VLOOKUP(C75,classifications!A$3:C$328,3,FALSE),VLOOKUP(C75,classifications!I$2:K$28,3,FALSE))</f>
        <v>Predominantly Urban</v>
      </c>
      <c r="F75" s="191" t="s">
        <v>1670</v>
      </c>
      <c r="G75" s="192">
        <v>141</v>
      </c>
      <c r="H75" s="173">
        <v>34577</v>
      </c>
      <c r="I75" s="173">
        <v>6</v>
      </c>
      <c r="J75" s="173">
        <v>110660</v>
      </c>
      <c r="K75" s="176">
        <v>145390</v>
      </c>
    </row>
    <row r="76" spans="1:11" x14ac:dyDescent="0.3">
      <c r="A76" t="s">
        <v>182</v>
      </c>
      <c r="B76" t="s">
        <v>180</v>
      </c>
      <c r="C76" t="s">
        <v>1725</v>
      </c>
      <c r="D76" s="187" t="str">
        <f>VLOOKUP(C76,regions!A$2:C$419,3,FALSE)</f>
        <v>Unitary authority</v>
      </c>
      <c r="E76" s="187" t="str">
        <f>IFERROR(VLOOKUP(C76,classifications!A$3:C$328,3,FALSE),VLOOKUP(C76,classifications!I$2:K$28,3,FALSE))</f>
        <v>Predominantly Urban</v>
      </c>
      <c r="F76" s="191" t="s">
        <v>1670</v>
      </c>
      <c r="G76" s="192">
        <v>7955</v>
      </c>
      <c r="H76" s="173">
        <v>4408</v>
      </c>
      <c r="I76" s="173">
        <v>441</v>
      </c>
      <c r="J76" s="173">
        <v>73190</v>
      </c>
      <c r="K76" s="176">
        <v>86000</v>
      </c>
    </row>
    <row r="77" spans="1:11" x14ac:dyDescent="0.3">
      <c r="A77" t="s">
        <v>544</v>
      </c>
      <c r="B77" t="s">
        <v>542</v>
      </c>
      <c r="C77" t="s">
        <v>545</v>
      </c>
      <c r="D77" s="187" t="str">
        <f>VLOOKUP(C77,regions!A$2:C$419,3,FALSE)</f>
        <v>Shire district</v>
      </c>
      <c r="E77" s="187" t="str">
        <f>IFERROR(VLOOKUP(C77,classifications!A$3:C$328,3,FALSE),VLOOKUP(C77,classifications!I$2:K$28,3,FALSE))</f>
        <v>Predominantly Urban</v>
      </c>
      <c r="F77" s="191" t="s">
        <v>1674</v>
      </c>
      <c r="G77" s="192">
        <v>23</v>
      </c>
      <c r="H77" s="173">
        <v>6875</v>
      </c>
      <c r="I77" s="173">
        <v>29</v>
      </c>
      <c r="J77" s="173">
        <v>47700</v>
      </c>
      <c r="K77" s="176">
        <v>54630</v>
      </c>
    </row>
    <row r="78" spans="1:11" x14ac:dyDescent="0.3">
      <c r="A78" t="s">
        <v>1073</v>
      </c>
      <c r="B78" t="s">
        <v>1071</v>
      </c>
      <c r="C78" t="s">
        <v>1074</v>
      </c>
      <c r="D78" s="187" t="str">
        <f>VLOOKUP(C78,regions!A$2:C$419,3,FALSE)</f>
        <v>Shire district</v>
      </c>
      <c r="E78" s="187" t="str">
        <f>IFERROR(VLOOKUP(C78,classifications!A$3:C$328,3,FALSE),VLOOKUP(C78,classifications!I$2:K$28,3,FALSE))</f>
        <v>Predominantly Urban</v>
      </c>
      <c r="F78" s="191" t="s">
        <v>1674</v>
      </c>
      <c r="G78" s="192">
        <v>6985</v>
      </c>
      <c r="H78" s="173">
        <v>1631</v>
      </c>
      <c r="I78" s="173">
        <v>0</v>
      </c>
      <c r="J78" s="173">
        <v>43830</v>
      </c>
      <c r="K78" s="176">
        <v>52450</v>
      </c>
    </row>
    <row r="79" spans="1:11" x14ac:dyDescent="0.3">
      <c r="A79" t="s">
        <v>1077</v>
      </c>
      <c r="B79" t="s">
        <v>1075</v>
      </c>
      <c r="C79" t="s">
        <v>1078</v>
      </c>
      <c r="D79" s="187" t="str">
        <f>VLOOKUP(C79,regions!A$2:C$419,3,FALSE)</f>
        <v>Shire district</v>
      </c>
      <c r="E79" s="187" t="str">
        <f>IFERROR(VLOOKUP(C79,classifications!A$3:C$328,3,FALSE),VLOOKUP(C79,classifications!I$2:K$28,3,FALSE))</f>
        <v>Predominantly Rural</v>
      </c>
      <c r="F79" s="191" t="s">
        <v>1674</v>
      </c>
      <c r="G79" s="192">
        <v>6947</v>
      </c>
      <c r="H79" s="173">
        <v>1101</v>
      </c>
      <c r="I79" s="173">
        <v>184</v>
      </c>
      <c r="J79" s="173">
        <v>40960</v>
      </c>
      <c r="K79" s="176">
        <v>49190</v>
      </c>
    </row>
    <row r="80" spans="1:11" x14ac:dyDescent="0.3">
      <c r="A80" t="s">
        <v>923</v>
      </c>
      <c r="B80" t="s">
        <v>921</v>
      </c>
      <c r="C80" t="s">
        <v>924</v>
      </c>
      <c r="D80" s="187" t="str">
        <f>VLOOKUP(C80,regions!A$2:C$419,3,FALSE)</f>
        <v>Shire district</v>
      </c>
      <c r="E80" s="187" t="str">
        <f>IFERROR(VLOOKUP(C80,classifications!A$3:C$328,3,FALSE),VLOOKUP(C80,classifications!I$2:K$28,3,FALSE))</f>
        <v>Predominantly Urban</v>
      </c>
      <c r="F80" s="191" t="s">
        <v>1674</v>
      </c>
      <c r="G80" s="192">
        <v>0</v>
      </c>
      <c r="H80" s="173">
        <v>2875</v>
      </c>
      <c r="I80" s="173">
        <v>0</v>
      </c>
      <c r="J80" s="173">
        <v>36500</v>
      </c>
      <c r="K80" s="176">
        <v>39380</v>
      </c>
    </row>
    <row r="81" spans="1:11" x14ac:dyDescent="0.3">
      <c r="A81" t="s">
        <v>548</v>
      </c>
      <c r="B81" t="s">
        <v>546</v>
      </c>
      <c r="C81" t="s">
        <v>549</v>
      </c>
      <c r="D81" s="187" t="str">
        <f>VLOOKUP(C81,regions!A$2:C$419,3,FALSE)</f>
        <v>Shire district</v>
      </c>
      <c r="E81" s="187" t="str">
        <f>IFERROR(VLOOKUP(C81,classifications!A$3:C$328,3,FALSE),VLOOKUP(C81,classifications!I$2:K$28,3,FALSE))</f>
        <v>Urban with Significant Rural</v>
      </c>
      <c r="F81" s="191" t="s">
        <v>1674</v>
      </c>
      <c r="G81" s="192">
        <v>5376</v>
      </c>
      <c r="H81" s="173">
        <v>932</v>
      </c>
      <c r="I81" s="173">
        <v>0</v>
      </c>
      <c r="J81" s="173">
        <v>27800</v>
      </c>
      <c r="K81" s="176">
        <v>34110</v>
      </c>
    </row>
    <row r="82" spans="1:11" x14ac:dyDescent="0.3">
      <c r="A82" t="s">
        <v>953</v>
      </c>
      <c r="B82" t="s">
        <v>951</v>
      </c>
      <c r="C82" t="s">
        <v>954</v>
      </c>
      <c r="D82" s="187" t="str">
        <f>VLOOKUP(C82,regions!A$2:C$419,3,FALSE)</f>
        <v>Shire district</v>
      </c>
      <c r="E82" s="187" t="str">
        <f>IFERROR(VLOOKUP(C82,classifications!A$3:C$328,3,FALSE),VLOOKUP(C82,classifications!I$2:K$28,3,FALSE))</f>
        <v>Urban with Significant Rural</v>
      </c>
      <c r="F82" s="191" t="s">
        <v>1674</v>
      </c>
      <c r="G82" s="192">
        <v>0</v>
      </c>
      <c r="H82" s="173">
        <v>5174</v>
      </c>
      <c r="I82" s="173">
        <v>446</v>
      </c>
      <c r="J82" s="173">
        <v>22550</v>
      </c>
      <c r="K82" s="176">
        <v>28170</v>
      </c>
    </row>
    <row r="83" spans="1:11" x14ac:dyDescent="0.3">
      <c r="A83" t="s">
        <v>1081</v>
      </c>
      <c r="B83" t="s">
        <v>1079</v>
      </c>
      <c r="C83" t="s">
        <v>1082</v>
      </c>
      <c r="D83" s="187" t="str">
        <f>VLOOKUP(C83,regions!A$2:C$419,3,FALSE)</f>
        <v>Shire district</v>
      </c>
      <c r="E83" s="187" t="str">
        <f>IFERROR(VLOOKUP(C83,classifications!A$3:C$328,3,FALSE),VLOOKUP(C83,classifications!I$2:K$28,3,FALSE))</f>
        <v>Predominantly Urban</v>
      </c>
      <c r="F83" s="191" t="s">
        <v>1674</v>
      </c>
      <c r="G83" s="192">
        <v>4646</v>
      </c>
      <c r="H83" s="173">
        <v>1036</v>
      </c>
      <c r="I83" s="173">
        <v>180</v>
      </c>
      <c r="J83" s="173">
        <v>42630</v>
      </c>
      <c r="K83" s="176">
        <v>48490</v>
      </c>
    </row>
    <row r="84" spans="1:11" x14ac:dyDescent="0.3">
      <c r="A84" t="s">
        <v>927</v>
      </c>
      <c r="B84" t="s">
        <v>925</v>
      </c>
      <c r="C84" t="s">
        <v>928</v>
      </c>
      <c r="D84" s="187" t="str">
        <f>VLOOKUP(C84,regions!A$2:C$419,3,FALSE)</f>
        <v>Shire district</v>
      </c>
      <c r="E84" s="187" t="str">
        <f>IFERROR(VLOOKUP(C84,classifications!A$3:C$328,3,FALSE),VLOOKUP(C84,classifications!I$2:K$28,3,FALSE))</f>
        <v>Predominantly Urban</v>
      </c>
      <c r="F84" s="191" t="s">
        <v>1674</v>
      </c>
      <c r="G84" s="192">
        <v>5835</v>
      </c>
      <c r="H84" s="173">
        <v>2338</v>
      </c>
      <c r="I84" s="173">
        <v>13</v>
      </c>
      <c r="J84" s="173">
        <v>60460</v>
      </c>
      <c r="K84" s="176">
        <v>68640</v>
      </c>
    </row>
    <row r="85" spans="1:11" x14ac:dyDescent="0.3">
      <c r="A85" t="s">
        <v>552</v>
      </c>
      <c r="B85" t="s">
        <v>550</v>
      </c>
      <c r="C85" t="s">
        <v>553</v>
      </c>
      <c r="D85" s="187" t="str">
        <f>VLOOKUP(C85,regions!A$2:C$419,3,FALSE)</f>
        <v>Shire district</v>
      </c>
      <c r="E85" s="187" t="str">
        <f>IFERROR(VLOOKUP(C85,classifications!A$3:C$328,3,FALSE),VLOOKUP(C85,classifications!I$2:K$28,3,FALSE))</f>
        <v>Predominantly Urban</v>
      </c>
      <c r="F85" s="191" t="s">
        <v>1674</v>
      </c>
      <c r="G85" s="192">
        <v>9794</v>
      </c>
      <c r="H85" s="173">
        <v>1364</v>
      </c>
      <c r="I85" s="173">
        <v>72</v>
      </c>
      <c r="J85" s="173">
        <v>37170</v>
      </c>
      <c r="K85" s="176">
        <v>48400</v>
      </c>
    </row>
    <row r="86" spans="1:11" x14ac:dyDescent="0.3">
      <c r="A86" t="s">
        <v>1013</v>
      </c>
      <c r="B86" t="s">
        <v>1011</v>
      </c>
      <c r="C86" t="s">
        <v>1014</v>
      </c>
      <c r="D86" s="187" t="str">
        <f>VLOOKUP(C86,regions!A$2:C$419,3,FALSE)</f>
        <v>Shire district</v>
      </c>
      <c r="E86" s="187" t="str">
        <f>IFERROR(VLOOKUP(C86,classifications!A$3:C$328,3,FALSE),VLOOKUP(C86,classifications!I$2:K$28,3,FALSE))</f>
        <v>Predominantly Urban</v>
      </c>
      <c r="F86" s="191" t="s">
        <v>1674</v>
      </c>
      <c r="G86" s="192">
        <v>4808</v>
      </c>
      <c r="H86" s="173">
        <v>809</v>
      </c>
      <c r="I86" s="173">
        <v>0</v>
      </c>
      <c r="J86" s="173">
        <v>20030</v>
      </c>
      <c r="K86" s="176">
        <v>25650</v>
      </c>
    </row>
    <row r="87" spans="1:11" x14ac:dyDescent="0.3">
      <c r="A87" t="s">
        <v>1017</v>
      </c>
      <c r="B87" t="s">
        <v>1015</v>
      </c>
      <c r="C87" t="s">
        <v>1018</v>
      </c>
      <c r="D87" s="187" t="str">
        <f>VLOOKUP(C87,regions!A$2:C$419,3,FALSE)</f>
        <v>Shire district</v>
      </c>
      <c r="E87" s="187" t="str">
        <f>IFERROR(VLOOKUP(C87,classifications!A$3:C$328,3,FALSE),VLOOKUP(C87,classifications!I$2:K$28,3,FALSE))</f>
        <v>Predominantly Rural</v>
      </c>
      <c r="F87" s="191" t="s">
        <v>1674</v>
      </c>
      <c r="G87" s="192">
        <v>0</v>
      </c>
      <c r="H87" s="173">
        <v>4627</v>
      </c>
      <c r="I87" s="173">
        <v>0</v>
      </c>
      <c r="J87" s="173">
        <v>27860</v>
      </c>
      <c r="K87" s="176">
        <v>32480</v>
      </c>
    </row>
    <row r="88" spans="1:11" x14ac:dyDescent="0.3">
      <c r="A88" t="s">
        <v>59</v>
      </c>
      <c r="B88" t="s">
        <v>57</v>
      </c>
      <c r="C88" t="s">
        <v>1675</v>
      </c>
      <c r="D88" s="187" t="str">
        <f>VLOOKUP(C88,regions!A$2:C$419,3,FALSE)</f>
        <v>Unitary authority</v>
      </c>
      <c r="E88" s="187" t="str">
        <f>IFERROR(VLOOKUP(C88,classifications!A$3:C$328,3,FALSE),VLOOKUP(C88,classifications!I$2:K$28,3,FALSE))</f>
        <v>Predominantly Urban</v>
      </c>
      <c r="F88" s="191" t="s">
        <v>1674</v>
      </c>
      <c r="G88" s="192">
        <v>13837</v>
      </c>
      <c r="H88" s="173">
        <v>7145</v>
      </c>
      <c r="I88" s="173">
        <v>0</v>
      </c>
      <c r="J88" s="173">
        <v>84850</v>
      </c>
      <c r="K88" s="176">
        <v>105840</v>
      </c>
    </row>
    <row r="89" spans="1:11" x14ac:dyDescent="0.3">
      <c r="A89" t="s">
        <v>556</v>
      </c>
      <c r="B89" t="s">
        <v>554</v>
      </c>
      <c r="C89" t="s">
        <v>557</v>
      </c>
      <c r="D89" s="187" t="str">
        <f>VLOOKUP(C89,regions!A$2:C$419,3,FALSE)</f>
        <v>Shire district</v>
      </c>
      <c r="E89" s="187" t="str">
        <f>IFERROR(VLOOKUP(C89,classifications!A$3:C$328,3,FALSE),VLOOKUP(C89,classifications!I$2:K$28,3,FALSE))</f>
        <v>Predominantly Rural</v>
      </c>
      <c r="F89" s="191" t="s">
        <v>1674</v>
      </c>
      <c r="G89" s="192">
        <v>0</v>
      </c>
      <c r="H89" s="173">
        <v>3703</v>
      </c>
      <c r="I89" s="173">
        <v>7</v>
      </c>
      <c r="J89" s="173">
        <v>29460</v>
      </c>
      <c r="K89" s="176">
        <v>33170</v>
      </c>
    </row>
    <row r="90" spans="1:11" x14ac:dyDescent="0.3">
      <c r="A90" t="s">
        <v>957</v>
      </c>
      <c r="B90" t="s">
        <v>955</v>
      </c>
      <c r="C90" t="s">
        <v>958</v>
      </c>
      <c r="D90" s="187" t="str">
        <f>VLOOKUP(C90,regions!A$2:C$419,3,FALSE)</f>
        <v>Shire district</v>
      </c>
      <c r="E90" s="187" t="str">
        <f>IFERROR(VLOOKUP(C90,classifications!A$3:C$328,3,FALSE),VLOOKUP(C90,classifications!I$2:K$28,3,FALSE))</f>
        <v>Predominantly Rural</v>
      </c>
      <c r="F90" s="191" t="s">
        <v>1674</v>
      </c>
      <c r="G90" s="192">
        <v>0</v>
      </c>
      <c r="H90" s="173">
        <v>6823</v>
      </c>
      <c r="I90" s="173">
        <v>340</v>
      </c>
      <c r="J90" s="173">
        <v>57630</v>
      </c>
      <c r="K90" s="176">
        <v>64800</v>
      </c>
    </row>
    <row r="91" spans="1:11" x14ac:dyDescent="0.3">
      <c r="A91" t="s">
        <v>1021</v>
      </c>
      <c r="B91" t="s">
        <v>1019</v>
      </c>
      <c r="C91" t="s">
        <v>1022</v>
      </c>
      <c r="D91" s="187" t="str">
        <f>VLOOKUP(C91,regions!A$2:C$419,3,FALSE)</f>
        <v>Shire district</v>
      </c>
      <c r="E91" s="187" t="str">
        <f>IFERROR(VLOOKUP(C91,classifications!A$3:C$328,3,FALSE),VLOOKUP(C91,classifications!I$2:K$28,3,FALSE))</f>
        <v>Predominantly Rural</v>
      </c>
      <c r="F91" s="191" t="s">
        <v>1674</v>
      </c>
      <c r="G91" s="192">
        <v>0</v>
      </c>
      <c r="H91" s="173">
        <v>4933</v>
      </c>
      <c r="I91" s="173">
        <v>10</v>
      </c>
      <c r="J91" s="173">
        <v>32130</v>
      </c>
      <c r="K91" s="176">
        <v>37070</v>
      </c>
    </row>
    <row r="92" spans="1:11" x14ac:dyDescent="0.3">
      <c r="A92" t="s">
        <v>560</v>
      </c>
      <c r="B92" t="s">
        <v>558</v>
      </c>
      <c r="C92" t="s">
        <v>561</v>
      </c>
      <c r="D92" s="187" t="str">
        <f>VLOOKUP(C92,regions!A$2:C$419,3,FALSE)</f>
        <v>Shire district</v>
      </c>
      <c r="E92" s="187" t="str">
        <f>IFERROR(VLOOKUP(C92,classifications!A$3:C$328,3,FALSE),VLOOKUP(C92,classifications!I$2:K$28,3,FALSE))</f>
        <v>Predominantly Urban</v>
      </c>
      <c r="F92" s="191" t="s">
        <v>1674</v>
      </c>
      <c r="G92" s="192">
        <v>10</v>
      </c>
      <c r="H92" s="173">
        <v>6432</v>
      </c>
      <c r="I92" s="173">
        <v>1</v>
      </c>
      <c r="J92" s="173">
        <v>43860</v>
      </c>
      <c r="K92" s="176">
        <v>50300</v>
      </c>
    </row>
    <row r="93" spans="1:11" x14ac:dyDescent="0.3">
      <c r="A93" t="s">
        <v>1085</v>
      </c>
      <c r="B93" t="s">
        <v>1083</v>
      </c>
      <c r="C93" t="s">
        <v>1086</v>
      </c>
      <c r="D93" s="187" t="str">
        <f>VLOOKUP(C93,regions!A$2:C$419,3,FALSE)</f>
        <v>Shire district</v>
      </c>
      <c r="E93" s="187" t="str">
        <f>IFERROR(VLOOKUP(C93,classifications!A$3:C$328,3,FALSE),VLOOKUP(C93,classifications!I$2:K$28,3,FALSE))</f>
        <v>Predominantly Urban</v>
      </c>
      <c r="F93" s="191" t="s">
        <v>1674</v>
      </c>
      <c r="G93" s="192">
        <v>249</v>
      </c>
      <c r="H93" s="173">
        <v>4918</v>
      </c>
      <c r="I93" s="173">
        <v>0</v>
      </c>
      <c r="J93" s="173">
        <v>45400</v>
      </c>
      <c r="K93" s="176">
        <v>50570</v>
      </c>
    </row>
    <row r="94" spans="1:11" x14ac:dyDescent="0.3">
      <c r="A94" t="s">
        <v>931</v>
      </c>
      <c r="B94" t="s">
        <v>929</v>
      </c>
      <c r="C94" t="s">
        <v>932</v>
      </c>
      <c r="D94" s="187" t="str">
        <f>VLOOKUP(C94,regions!A$2:C$419,3,FALSE)</f>
        <v>Shire district</v>
      </c>
      <c r="E94" s="187" t="str">
        <f>IFERROR(VLOOKUP(C94,classifications!A$3:C$328,3,FALSE),VLOOKUP(C94,classifications!I$2:K$28,3,FALSE))</f>
        <v>Predominantly Rural</v>
      </c>
      <c r="F94" s="191" t="s">
        <v>1674</v>
      </c>
      <c r="G94" s="192">
        <v>0</v>
      </c>
      <c r="H94" s="173">
        <v>2772</v>
      </c>
      <c r="I94" s="173">
        <v>0</v>
      </c>
      <c r="J94" s="173">
        <v>33020</v>
      </c>
      <c r="K94" s="176">
        <v>35790</v>
      </c>
    </row>
    <row r="95" spans="1:11" x14ac:dyDescent="0.3">
      <c r="A95" t="s">
        <v>564</v>
      </c>
      <c r="B95" t="s">
        <v>562</v>
      </c>
      <c r="C95" t="s">
        <v>565</v>
      </c>
      <c r="D95" s="187" t="str">
        <f>VLOOKUP(C95,regions!A$2:C$419,3,FALSE)</f>
        <v>Shire district</v>
      </c>
      <c r="E95" s="187" t="str">
        <f>IFERROR(VLOOKUP(C95,classifications!A$3:C$328,3,FALSE),VLOOKUP(C95,classifications!I$2:K$28,3,FALSE))</f>
        <v>Predominantly Rural</v>
      </c>
      <c r="F95" s="191" t="s">
        <v>1674</v>
      </c>
      <c r="G95" s="192">
        <v>4105</v>
      </c>
      <c r="H95" s="173">
        <v>1010</v>
      </c>
      <c r="I95" s="173">
        <v>81</v>
      </c>
      <c r="J95" s="173">
        <v>35460</v>
      </c>
      <c r="K95" s="176">
        <v>40660</v>
      </c>
    </row>
    <row r="96" spans="1:11" x14ac:dyDescent="0.3">
      <c r="A96" t="s">
        <v>935</v>
      </c>
      <c r="B96" t="s">
        <v>933</v>
      </c>
      <c r="C96" t="s">
        <v>936</v>
      </c>
      <c r="D96" s="187" t="str">
        <f>VLOOKUP(C96,regions!A$2:C$419,3,FALSE)</f>
        <v>Shire district</v>
      </c>
      <c r="E96" s="187" t="str">
        <f>IFERROR(VLOOKUP(C96,classifications!A$3:C$328,3,FALSE),VLOOKUP(C96,classifications!I$2:K$28,3,FALSE))</f>
        <v>Predominantly Rural</v>
      </c>
      <c r="F96" s="191" t="s">
        <v>1674</v>
      </c>
      <c r="G96" s="192">
        <v>3426</v>
      </c>
      <c r="H96" s="173">
        <v>1556</v>
      </c>
      <c r="I96" s="173">
        <v>0</v>
      </c>
      <c r="J96" s="173">
        <v>41670</v>
      </c>
      <c r="K96" s="176">
        <v>46660</v>
      </c>
    </row>
    <row r="97" spans="1:11" x14ac:dyDescent="0.3">
      <c r="A97" t="s">
        <v>1025</v>
      </c>
      <c r="B97" t="s">
        <v>1023</v>
      </c>
      <c r="C97" t="s">
        <v>1026</v>
      </c>
      <c r="D97" s="187" t="str">
        <f>VLOOKUP(C97,regions!A$2:C$419,3,FALSE)</f>
        <v>Shire district</v>
      </c>
      <c r="E97" s="187" t="str">
        <f>IFERROR(VLOOKUP(C97,classifications!A$3:C$328,3,FALSE),VLOOKUP(C97,classifications!I$2:K$28,3,FALSE))</f>
        <v>Predominantly Urban</v>
      </c>
      <c r="F97" s="191" t="s">
        <v>1674</v>
      </c>
      <c r="G97" s="192">
        <v>3812</v>
      </c>
      <c r="H97" s="173">
        <v>1593</v>
      </c>
      <c r="I97" s="173">
        <v>5</v>
      </c>
      <c r="J97" s="173">
        <v>35640</v>
      </c>
      <c r="K97" s="176">
        <v>41050</v>
      </c>
    </row>
    <row r="98" spans="1:11" x14ac:dyDescent="0.3">
      <c r="A98" t="s">
        <v>83</v>
      </c>
      <c r="B98" t="s">
        <v>81</v>
      </c>
      <c r="C98" t="s">
        <v>1676</v>
      </c>
      <c r="D98" s="187" t="str">
        <f>VLOOKUP(C98,regions!A$2:C$419,3,FALSE)</f>
        <v>Unitary authority</v>
      </c>
      <c r="E98" s="187" t="str">
        <f>IFERROR(VLOOKUP(C98,classifications!A$3:C$328,3,FALSE),VLOOKUP(C98,classifications!I$2:K$28,3,FALSE))</f>
        <v>Predominantly Urban</v>
      </c>
      <c r="F98" s="191" t="s">
        <v>1674</v>
      </c>
      <c r="G98" s="192">
        <v>22297</v>
      </c>
      <c r="H98" s="173">
        <v>10671</v>
      </c>
      <c r="I98" s="173">
        <v>550</v>
      </c>
      <c r="J98" s="173">
        <v>91860</v>
      </c>
      <c r="K98" s="176">
        <v>125370</v>
      </c>
    </row>
    <row r="99" spans="1:11" x14ac:dyDescent="0.3">
      <c r="A99" t="s">
        <v>961</v>
      </c>
      <c r="B99" t="s">
        <v>959</v>
      </c>
      <c r="C99" t="s">
        <v>962</v>
      </c>
      <c r="D99" s="187" t="str">
        <f>VLOOKUP(C99,regions!A$2:C$419,3,FALSE)</f>
        <v>Shire district</v>
      </c>
      <c r="E99" s="187" t="str">
        <f>IFERROR(VLOOKUP(C99,classifications!A$3:C$328,3,FALSE),VLOOKUP(C99,classifications!I$2:K$28,3,FALSE))</f>
        <v>Predominantly Urban</v>
      </c>
      <c r="F99" s="191" t="s">
        <v>1674</v>
      </c>
      <c r="G99" s="192">
        <v>7944</v>
      </c>
      <c r="H99" s="173">
        <v>1387</v>
      </c>
      <c r="I99" s="173">
        <v>0</v>
      </c>
      <c r="J99" s="173">
        <v>32760</v>
      </c>
      <c r="K99" s="176">
        <v>42090</v>
      </c>
    </row>
    <row r="100" spans="1:11" x14ac:dyDescent="0.3">
      <c r="A100" t="s">
        <v>1089</v>
      </c>
      <c r="B100" t="s">
        <v>1087</v>
      </c>
      <c r="C100" t="s">
        <v>1090</v>
      </c>
      <c r="D100" s="187" t="str">
        <f>VLOOKUP(C100,regions!A$2:C$419,3,FALSE)</f>
        <v>Shire district</v>
      </c>
      <c r="E100" s="187" t="str">
        <f>IFERROR(VLOOKUP(C100,classifications!A$3:C$328,3,FALSE),VLOOKUP(C100,classifications!I$2:K$28,3,FALSE))</f>
        <v>Predominantly Urban</v>
      </c>
      <c r="F100" s="191" t="s">
        <v>1674</v>
      </c>
      <c r="G100" s="192">
        <v>6709</v>
      </c>
      <c r="H100" s="173">
        <v>2174</v>
      </c>
      <c r="I100" s="173">
        <v>0</v>
      </c>
      <c r="J100" s="173">
        <v>37610</v>
      </c>
      <c r="K100" s="176">
        <v>46490</v>
      </c>
    </row>
    <row r="101" spans="1:11" x14ac:dyDescent="0.3">
      <c r="A101" t="s">
        <v>939</v>
      </c>
      <c r="B101" t="s">
        <v>937</v>
      </c>
      <c r="C101" t="s">
        <v>940</v>
      </c>
      <c r="D101" s="187" t="str">
        <f>VLOOKUP(C101,regions!A$2:C$419,3,FALSE)</f>
        <v>Shire district</v>
      </c>
      <c r="E101" s="187" t="str">
        <f>IFERROR(VLOOKUP(C101,classifications!A$3:C$328,3,FALSE),VLOOKUP(C101,classifications!I$2:K$28,3,FALSE))</f>
        <v>Predominantly Rural</v>
      </c>
      <c r="F101" s="191" t="s">
        <v>1674</v>
      </c>
      <c r="G101" s="192">
        <v>1897</v>
      </c>
      <c r="H101" s="173">
        <v>546</v>
      </c>
      <c r="I101" s="173">
        <v>1</v>
      </c>
      <c r="J101" s="173">
        <v>19570</v>
      </c>
      <c r="K101" s="176">
        <v>22010</v>
      </c>
    </row>
    <row r="102" spans="1:11" x14ac:dyDescent="0.3">
      <c r="A102" t="s">
        <v>1093</v>
      </c>
      <c r="B102" t="s">
        <v>1091</v>
      </c>
      <c r="C102" t="s">
        <v>1094</v>
      </c>
      <c r="D102" s="187" t="str">
        <f>VLOOKUP(C102,regions!A$2:C$419,3,FALSE)</f>
        <v>Shire district</v>
      </c>
      <c r="E102" s="187" t="str">
        <f>IFERROR(VLOOKUP(C102,classifications!A$3:C$328,3,FALSE),VLOOKUP(C102,classifications!I$2:K$28,3,FALSE))</f>
        <v>Predominantly Rural</v>
      </c>
      <c r="F102" s="191" t="s">
        <v>1674</v>
      </c>
      <c r="G102" s="192">
        <v>5431</v>
      </c>
      <c r="H102" s="173">
        <v>2005</v>
      </c>
      <c r="I102" s="173">
        <v>45</v>
      </c>
      <c r="J102" s="173">
        <v>43170</v>
      </c>
      <c r="K102" s="176">
        <v>50650</v>
      </c>
    </row>
    <row r="103" spans="1:11" x14ac:dyDescent="0.3">
      <c r="A103" t="s">
        <v>568</v>
      </c>
      <c r="B103" t="s">
        <v>566</v>
      </c>
      <c r="C103" t="s">
        <v>569</v>
      </c>
      <c r="D103" s="187" t="str">
        <f>VLOOKUP(C103,regions!A$2:C$419,3,FALSE)</f>
        <v>Shire district</v>
      </c>
      <c r="E103" s="187" t="str">
        <f>IFERROR(VLOOKUP(C103,classifications!A$3:C$328,3,FALSE),VLOOKUP(C103,classifications!I$2:K$28,3,FALSE))</f>
        <v>Predominantly Urban</v>
      </c>
      <c r="F103" s="191" t="s">
        <v>1674</v>
      </c>
      <c r="G103" s="192">
        <v>8189</v>
      </c>
      <c r="H103" s="173">
        <v>695</v>
      </c>
      <c r="I103" s="173">
        <v>5</v>
      </c>
      <c r="J103" s="173">
        <v>35020</v>
      </c>
      <c r="K103" s="176">
        <v>43910</v>
      </c>
    </row>
    <row r="104" spans="1:11" x14ac:dyDescent="0.3">
      <c r="A104" t="s">
        <v>965</v>
      </c>
      <c r="B104" t="s">
        <v>963</v>
      </c>
      <c r="C104" t="s">
        <v>966</v>
      </c>
      <c r="D104" s="187" t="str">
        <f>VLOOKUP(C104,regions!A$2:C$419,3,FALSE)</f>
        <v>Shire district</v>
      </c>
      <c r="E104" s="187" t="str">
        <f>IFERROR(VLOOKUP(C104,classifications!A$3:C$328,3,FALSE),VLOOKUP(C104,classifications!I$2:K$28,3,FALSE))</f>
        <v>Predominantly Rural</v>
      </c>
      <c r="F104" s="191" t="s">
        <v>1674</v>
      </c>
      <c r="G104" s="192">
        <v>3805</v>
      </c>
      <c r="H104" s="173">
        <v>847</v>
      </c>
      <c r="I104" s="173">
        <v>940</v>
      </c>
      <c r="J104" s="173">
        <v>41340</v>
      </c>
      <c r="K104" s="176">
        <v>46930</v>
      </c>
    </row>
    <row r="105" spans="1:11" x14ac:dyDescent="0.3">
      <c r="A105" t="s">
        <v>943</v>
      </c>
      <c r="B105" t="s">
        <v>941</v>
      </c>
      <c r="C105" t="s">
        <v>944</v>
      </c>
      <c r="D105" s="187" t="str">
        <f>VLOOKUP(C105,regions!A$2:C$419,3,FALSE)</f>
        <v>Shire district</v>
      </c>
      <c r="E105" s="187" t="str">
        <f>IFERROR(VLOOKUP(C105,classifications!A$3:C$328,3,FALSE),VLOOKUP(C105,classifications!I$2:K$28,3,FALSE))</f>
        <v>Predominantly Rural</v>
      </c>
      <c r="F105" s="191" t="s">
        <v>1674</v>
      </c>
      <c r="G105" s="192">
        <v>4493</v>
      </c>
      <c r="H105" s="173">
        <v>1416</v>
      </c>
      <c r="I105" s="173">
        <v>0</v>
      </c>
      <c r="J105" s="173">
        <v>34320</v>
      </c>
      <c r="K105" s="176">
        <v>40230</v>
      </c>
    </row>
    <row r="106" spans="1:11" x14ac:dyDescent="0.3">
      <c r="A106" t="s">
        <v>1029</v>
      </c>
      <c r="B106" t="s">
        <v>1027</v>
      </c>
      <c r="C106" t="s">
        <v>1030</v>
      </c>
      <c r="D106" s="187" t="str">
        <f>VLOOKUP(C106,regions!A$2:C$419,3,FALSE)</f>
        <v>Shire district</v>
      </c>
      <c r="E106" s="187" t="str">
        <f>IFERROR(VLOOKUP(C106,classifications!A$3:C$328,3,FALSE),VLOOKUP(C106,classifications!I$2:K$28,3,FALSE))</f>
        <v>Predominantly Urban</v>
      </c>
      <c r="F106" s="191" t="s">
        <v>1674</v>
      </c>
      <c r="G106" s="192">
        <v>12215</v>
      </c>
      <c r="H106" s="173">
        <v>3690</v>
      </c>
      <c r="I106" s="173">
        <v>25</v>
      </c>
      <c r="J106" s="173">
        <v>75290</v>
      </c>
      <c r="K106" s="176">
        <v>91220</v>
      </c>
    </row>
    <row r="107" spans="1:11" x14ac:dyDescent="0.3">
      <c r="A107" t="s">
        <v>110</v>
      </c>
      <c r="B107" t="s">
        <v>108</v>
      </c>
      <c r="C107" t="s">
        <v>1726</v>
      </c>
      <c r="D107" s="187" t="str">
        <f>VLOOKUP(C107,regions!A$2:C$419,3,FALSE)</f>
        <v>Unitary authority</v>
      </c>
      <c r="E107" s="187" t="str">
        <f>IFERROR(VLOOKUP(C107,classifications!A$3:C$328,3,FALSE),VLOOKUP(C107,classifications!I$2:K$28,3,FALSE))</f>
        <v>Predominantly Urban</v>
      </c>
      <c r="F107" s="191" t="s">
        <v>1674</v>
      </c>
      <c r="G107" s="192">
        <v>28734</v>
      </c>
      <c r="H107" s="173">
        <v>9339</v>
      </c>
      <c r="I107" s="173">
        <v>112</v>
      </c>
      <c r="J107" s="173">
        <v>92530</v>
      </c>
      <c r="K107" s="176">
        <v>130720</v>
      </c>
    </row>
    <row r="108" spans="1:11" x14ac:dyDescent="0.3">
      <c r="A108" t="s">
        <v>947</v>
      </c>
      <c r="B108" t="s">
        <v>945</v>
      </c>
      <c r="C108" t="s">
        <v>948</v>
      </c>
      <c r="D108" s="187" t="str">
        <f>VLOOKUP(C108,regions!A$2:C$419,3,FALSE)</f>
        <v>Shire district</v>
      </c>
      <c r="E108" s="187" t="str">
        <f>IFERROR(VLOOKUP(C108,classifications!A$3:C$328,3,FALSE),VLOOKUP(C108,classifications!I$2:K$28,3,FALSE))</f>
        <v>Predominantly Urban</v>
      </c>
      <c r="F108" s="191" t="s">
        <v>1674</v>
      </c>
      <c r="G108" s="192">
        <v>1262</v>
      </c>
      <c r="H108" s="173">
        <v>469</v>
      </c>
      <c r="I108" s="173">
        <v>0</v>
      </c>
      <c r="J108" s="173">
        <v>20760</v>
      </c>
      <c r="K108" s="176">
        <v>22490</v>
      </c>
    </row>
    <row r="109" spans="1:11" x14ac:dyDescent="0.3">
      <c r="A109" t="s">
        <v>1097</v>
      </c>
      <c r="B109" t="s">
        <v>1095</v>
      </c>
      <c r="C109" t="s">
        <v>1098</v>
      </c>
      <c r="D109" s="187" t="str">
        <f>VLOOKUP(C109,regions!A$2:C$419,3,FALSE)</f>
        <v>Shire district</v>
      </c>
      <c r="E109" s="187" t="str">
        <f>IFERROR(VLOOKUP(C109,classifications!A$3:C$328,3,FALSE),VLOOKUP(C109,classifications!I$2:K$28,3,FALSE))</f>
        <v>Predominantly Rural</v>
      </c>
      <c r="F109" s="191" t="s">
        <v>1674</v>
      </c>
      <c r="G109" s="192">
        <v>0</v>
      </c>
      <c r="H109" s="173">
        <v>3993</v>
      </c>
      <c r="I109" s="173">
        <v>64</v>
      </c>
      <c r="J109" s="173">
        <v>43130</v>
      </c>
      <c r="K109" s="176">
        <v>47190</v>
      </c>
    </row>
    <row r="110" spans="1:11" x14ac:dyDescent="0.3">
      <c r="A110" t="s">
        <v>131</v>
      </c>
      <c r="B110" t="s">
        <v>129</v>
      </c>
      <c r="C110" t="s">
        <v>1721</v>
      </c>
      <c r="D110" s="187" t="str">
        <f>VLOOKUP(C110,regions!A$2:C$419,3,FALSE)</f>
        <v>Unitary authority</v>
      </c>
      <c r="E110" s="187" t="str">
        <f>IFERROR(VLOOKUP(C110,classifications!A$3:C$328,3,FALSE),VLOOKUP(C110,classifications!I$2:K$28,3,FALSE))</f>
        <v>Predominantly Rural</v>
      </c>
      <c r="F110" s="191" t="s">
        <v>1674</v>
      </c>
      <c r="G110" s="192">
        <v>0</v>
      </c>
      <c r="H110" s="173">
        <v>1713</v>
      </c>
      <c r="I110" s="173">
        <v>656</v>
      </c>
      <c r="J110" s="173">
        <v>13560</v>
      </c>
      <c r="K110" s="176">
        <v>15930</v>
      </c>
    </row>
    <row r="111" spans="1:11" x14ac:dyDescent="0.3">
      <c r="A111" t="s">
        <v>572</v>
      </c>
      <c r="B111" t="s">
        <v>570</v>
      </c>
      <c r="C111" t="s">
        <v>573</v>
      </c>
      <c r="D111" s="187" t="str">
        <f>VLOOKUP(C111,regions!A$2:C$419,3,FALSE)</f>
        <v>Shire district</v>
      </c>
      <c r="E111" s="187" t="str">
        <f>IFERROR(VLOOKUP(C111,classifications!A$3:C$328,3,FALSE),VLOOKUP(C111,classifications!I$2:K$28,3,FALSE))</f>
        <v>Urban with Significant Rural</v>
      </c>
      <c r="F111" s="191" t="s">
        <v>1674</v>
      </c>
      <c r="G111" s="192">
        <v>3055</v>
      </c>
      <c r="H111" s="173">
        <v>745</v>
      </c>
      <c r="I111" s="173">
        <v>0</v>
      </c>
      <c r="J111" s="173">
        <v>36030</v>
      </c>
      <c r="K111" s="176">
        <v>39830</v>
      </c>
    </row>
    <row r="112" spans="1:11" x14ac:dyDescent="0.3">
      <c r="A112" t="s">
        <v>969</v>
      </c>
      <c r="B112" t="s">
        <v>967</v>
      </c>
      <c r="C112" t="s">
        <v>970</v>
      </c>
      <c r="D112" s="187" t="str">
        <f>VLOOKUP(C112,regions!A$2:C$419,3,FALSE)</f>
        <v>Shire district</v>
      </c>
      <c r="E112" s="187" t="str">
        <f>IFERROR(VLOOKUP(C112,classifications!A$3:C$328,3,FALSE),VLOOKUP(C112,classifications!I$2:K$28,3,FALSE))</f>
        <v>Predominantly Rural</v>
      </c>
      <c r="F112" s="191" t="s">
        <v>1674</v>
      </c>
      <c r="G112" s="192">
        <v>3924</v>
      </c>
      <c r="H112" s="173">
        <v>804</v>
      </c>
      <c r="I112" s="173">
        <v>3</v>
      </c>
      <c r="J112" s="173">
        <v>33690</v>
      </c>
      <c r="K112" s="176">
        <v>38420</v>
      </c>
    </row>
    <row r="113" spans="1:11" x14ac:dyDescent="0.3">
      <c r="A113" t="s">
        <v>973</v>
      </c>
      <c r="B113" t="s">
        <v>971</v>
      </c>
      <c r="C113" t="s">
        <v>974</v>
      </c>
      <c r="D113" s="187" t="str">
        <f>VLOOKUP(C113,regions!A$2:C$419,3,FALSE)</f>
        <v>Shire district</v>
      </c>
      <c r="E113" s="187" t="str">
        <f>IFERROR(VLOOKUP(C113,classifications!A$3:C$328,3,FALSE),VLOOKUP(C113,classifications!I$2:K$28,3,FALSE))</f>
        <v>Predominantly Rural</v>
      </c>
      <c r="F113" s="191" t="s">
        <v>1674</v>
      </c>
      <c r="G113" s="192">
        <v>6252</v>
      </c>
      <c r="H113" s="173">
        <v>1495</v>
      </c>
      <c r="I113" s="173">
        <v>81</v>
      </c>
      <c r="J113" s="173">
        <v>51200</v>
      </c>
      <c r="K113" s="176">
        <v>59030</v>
      </c>
    </row>
    <row r="114" spans="1:11" x14ac:dyDescent="0.3">
      <c r="A114" t="s">
        <v>1033</v>
      </c>
      <c r="B114" t="s">
        <v>1031</v>
      </c>
      <c r="C114" t="s">
        <v>1034</v>
      </c>
      <c r="D114" s="187" t="str">
        <f>VLOOKUP(C114,regions!A$2:C$419,3,FALSE)</f>
        <v>Shire district</v>
      </c>
      <c r="E114" s="187" t="str">
        <f>IFERROR(VLOOKUP(C114,classifications!A$3:C$328,3,FALSE),VLOOKUP(C114,classifications!I$2:K$28,3,FALSE))</f>
        <v>Predominantly Rural</v>
      </c>
      <c r="F114" s="191" t="s">
        <v>1674</v>
      </c>
      <c r="G114" s="192">
        <v>0</v>
      </c>
      <c r="H114" s="173">
        <v>3639</v>
      </c>
      <c r="I114" s="173">
        <v>0</v>
      </c>
      <c r="J114" s="173">
        <v>32230</v>
      </c>
      <c r="K114" s="176">
        <v>35870</v>
      </c>
    </row>
    <row r="115" spans="1:11" x14ac:dyDescent="0.3">
      <c r="A115" t="s">
        <v>1037</v>
      </c>
      <c r="B115" t="s">
        <v>1035</v>
      </c>
      <c r="C115" t="s">
        <v>1038</v>
      </c>
      <c r="D115" s="187" t="str">
        <f>VLOOKUP(C115,regions!A$2:C$419,3,FALSE)</f>
        <v>Shire district</v>
      </c>
      <c r="E115" s="187" t="str">
        <f>IFERROR(VLOOKUP(C115,classifications!A$3:C$328,3,FALSE),VLOOKUP(C115,classifications!I$2:K$28,3,FALSE))</f>
        <v>Urban with Significant Rural</v>
      </c>
      <c r="F115" s="191" t="s">
        <v>1674</v>
      </c>
      <c r="G115" s="192">
        <v>12</v>
      </c>
      <c r="H115" s="173">
        <v>5848</v>
      </c>
      <c r="I115" s="173">
        <v>0</v>
      </c>
      <c r="J115" s="173">
        <v>27140</v>
      </c>
      <c r="K115" s="176">
        <v>33000</v>
      </c>
    </row>
    <row r="116" spans="1:11" x14ac:dyDescent="0.3">
      <c r="A116" t="s">
        <v>977</v>
      </c>
      <c r="B116" t="s">
        <v>975</v>
      </c>
      <c r="C116" t="s">
        <v>978</v>
      </c>
      <c r="D116" s="187" t="str">
        <f>VLOOKUP(C116,regions!A$2:C$419,3,FALSE)</f>
        <v>Shire district</v>
      </c>
      <c r="E116" s="187" t="str">
        <f>IFERROR(VLOOKUP(C116,classifications!A$3:C$328,3,FALSE),VLOOKUP(C116,classifications!I$2:K$28,3,FALSE))</f>
        <v>Predominantly Rural</v>
      </c>
      <c r="F116" s="191" t="s">
        <v>1674</v>
      </c>
      <c r="G116" s="192">
        <v>3</v>
      </c>
      <c r="H116" s="173">
        <v>4400</v>
      </c>
      <c r="I116" s="173">
        <v>178</v>
      </c>
      <c r="J116" s="173">
        <v>35320</v>
      </c>
      <c r="K116" s="176">
        <v>39900</v>
      </c>
    </row>
    <row r="117" spans="1:11" x14ac:dyDescent="0.3">
      <c r="A117" t="s">
        <v>425</v>
      </c>
      <c r="B117" t="s">
        <v>423</v>
      </c>
      <c r="C117" t="s">
        <v>426</v>
      </c>
      <c r="D117" s="187" t="str">
        <f>VLOOKUP(C117,regions!A$2:C$419,3,FALSE)</f>
        <v>Metropolitan district</v>
      </c>
      <c r="E117" s="187" t="str">
        <f>IFERROR(VLOOKUP(C117,classifications!A$3:C$328,3,FALSE),VLOOKUP(C117,classifications!I$2:K$28,3,FALSE))</f>
        <v>Predominantly Urban</v>
      </c>
      <c r="F117" s="191" t="s">
        <v>1677</v>
      </c>
      <c r="G117" s="192">
        <v>64820</v>
      </c>
      <c r="H117" s="173">
        <v>40105</v>
      </c>
      <c r="I117" s="173">
        <v>1096</v>
      </c>
      <c r="J117" s="173">
        <v>316450</v>
      </c>
      <c r="K117" s="176">
        <v>422470</v>
      </c>
    </row>
    <row r="118" spans="1:11" x14ac:dyDescent="0.3">
      <c r="A118" t="s">
        <v>1309</v>
      </c>
      <c r="B118" t="s">
        <v>1307</v>
      </c>
      <c r="C118" t="s">
        <v>1310</v>
      </c>
      <c r="D118" s="187" t="str">
        <f>VLOOKUP(C118,regions!A$2:C$419,3,FALSE)</f>
        <v>Shire district</v>
      </c>
      <c r="E118" s="187" t="str">
        <f>IFERROR(VLOOKUP(C118,classifications!A$3:C$328,3,FALSE),VLOOKUP(C118,classifications!I$2:K$28,3,FALSE))</f>
        <v>Predominantly Urban</v>
      </c>
      <c r="F118" s="191" t="s">
        <v>1677</v>
      </c>
      <c r="G118" s="192">
        <v>0</v>
      </c>
      <c r="H118" s="173">
        <v>3886</v>
      </c>
      <c r="I118" s="173">
        <v>6</v>
      </c>
      <c r="J118" s="173">
        <v>35340</v>
      </c>
      <c r="K118" s="176">
        <v>39230</v>
      </c>
    </row>
    <row r="119" spans="1:11" x14ac:dyDescent="0.3">
      <c r="A119" t="s">
        <v>1147</v>
      </c>
      <c r="B119" t="s">
        <v>1145</v>
      </c>
      <c r="C119" t="s">
        <v>1148</v>
      </c>
      <c r="D119" s="187" t="str">
        <f>VLOOKUP(C119,regions!A$2:C$419,3,FALSE)</f>
        <v>Shire district</v>
      </c>
      <c r="E119" s="187" t="str">
        <f>IFERROR(VLOOKUP(C119,classifications!A$3:C$328,3,FALSE),VLOOKUP(C119,classifications!I$2:K$28,3,FALSE))</f>
        <v>Urban with Significant Rural</v>
      </c>
      <c r="F119" s="191" t="s">
        <v>1677</v>
      </c>
      <c r="G119" s="192">
        <v>5482</v>
      </c>
      <c r="H119" s="173">
        <v>1558</v>
      </c>
      <c r="I119" s="173">
        <v>0</v>
      </c>
      <c r="J119" s="173">
        <v>34460</v>
      </c>
      <c r="K119" s="176">
        <v>41500</v>
      </c>
    </row>
    <row r="120" spans="1:11" x14ac:dyDescent="0.3">
      <c r="A120" t="s">
        <v>429</v>
      </c>
      <c r="B120" t="s">
        <v>427</v>
      </c>
      <c r="C120" t="s">
        <v>430</v>
      </c>
      <c r="D120" s="187" t="str">
        <f>VLOOKUP(C120,regions!A$2:C$419,3,FALSE)</f>
        <v>Metropolitan district</v>
      </c>
      <c r="E120" s="187" t="str">
        <f>IFERROR(VLOOKUP(C120,classifications!A$3:C$328,3,FALSE),VLOOKUP(C120,classifications!I$2:K$28,3,FALSE))</f>
        <v>Predominantly Urban</v>
      </c>
      <c r="F120" s="191" t="s">
        <v>1677</v>
      </c>
      <c r="G120" s="192">
        <v>132</v>
      </c>
      <c r="H120" s="173">
        <v>24076</v>
      </c>
      <c r="I120" s="173">
        <v>47</v>
      </c>
      <c r="J120" s="173">
        <v>107880</v>
      </c>
      <c r="K120" s="176">
        <v>132130</v>
      </c>
    </row>
    <row r="121" spans="1:11" x14ac:dyDescent="0.3">
      <c r="A121" t="s">
        <v>433</v>
      </c>
      <c r="B121" t="s">
        <v>431</v>
      </c>
      <c r="C121" t="s">
        <v>434</v>
      </c>
      <c r="D121" s="187" t="str">
        <f>VLOOKUP(C121,regions!A$2:C$419,3,FALSE)</f>
        <v>Metropolitan district</v>
      </c>
      <c r="E121" s="187" t="str">
        <f>IFERROR(VLOOKUP(C121,classifications!A$3:C$328,3,FALSE),VLOOKUP(C121,classifications!I$2:K$28,3,FALSE))</f>
        <v>Predominantly Urban</v>
      </c>
      <c r="F121" s="191" t="s">
        <v>1677</v>
      </c>
      <c r="G121" s="192">
        <v>23107</v>
      </c>
      <c r="H121" s="173">
        <v>4142</v>
      </c>
      <c r="I121" s="173">
        <v>72</v>
      </c>
      <c r="J121" s="173">
        <v>105930</v>
      </c>
      <c r="K121" s="176">
        <v>133260</v>
      </c>
    </row>
    <row r="122" spans="1:11" x14ac:dyDescent="0.3">
      <c r="A122" t="s">
        <v>1151</v>
      </c>
      <c r="B122" t="s">
        <v>1149</v>
      </c>
      <c r="C122" t="s">
        <v>1152</v>
      </c>
      <c r="D122" s="187" t="str">
        <f>VLOOKUP(C122,regions!A$2:C$419,3,FALSE)</f>
        <v>Shire district</v>
      </c>
      <c r="E122" s="187" t="str">
        <f>IFERROR(VLOOKUP(C122,classifications!A$3:C$328,3,FALSE),VLOOKUP(C122,classifications!I$2:K$28,3,FALSE))</f>
        <v>Urban with Significant Rural</v>
      </c>
      <c r="F122" s="191" t="s">
        <v>1677</v>
      </c>
      <c r="G122" s="192">
        <v>0</v>
      </c>
      <c r="H122" s="173">
        <v>6233</v>
      </c>
      <c r="I122" s="173">
        <v>0</v>
      </c>
      <c r="J122" s="173">
        <v>42440</v>
      </c>
      <c r="K122" s="176">
        <v>48670</v>
      </c>
    </row>
    <row r="123" spans="1:11" x14ac:dyDescent="0.3">
      <c r="A123" t="s">
        <v>71</v>
      </c>
      <c r="B123" t="s">
        <v>69</v>
      </c>
      <c r="C123" t="s">
        <v>1719</v>
      </c>
      <c r="D123" s="187" t="str">
        <f>VLOOKUP(C123,regions!A$2:C$419,3,FALSE)</f>
        <v>Unitary authority</v>
      </c>
      <c r="E123" s="187" t="str">
        <f>IFERROR(VLOOKUP(C123,classifications!A$3:C$328,3,FALSE),VLOOKUP(C123,classifications!I$2:K$28,3,FALSE))</f>
        <v>Predominantly Rural</v>
      </c>
      <c r="F123" s="191" t="s">
        <v>1677</v>
      </c>
      <c r="G123" s="192">
        <v>0</v>
      </c>
      <c r="H123" s="173">
        <v>11049</v>
      </c>
      <c r="I123" s="173">
        <v>280</v>
      </c>
      <c r="J123" s="173">
        <v>70890</v>
      </c>
      <c r="K123" s="176">
        <v>82220</v>
      </c>
    </row>
    <row r="124" spans="1:11" x14ac:dyDescent="0.3">
      <c r="A124" t="s">
        <v>1155</v>
      </c>
      <c r="B124" t="s">
        <v>1153</v>
      </c>
      <c r="C124" t="s">
        <v>1156</v>
      </c>
      <c r="D124" s="187" t="str">
        <f>VLOOKUP(C124,regions!A$2:C$419,3,FALSE)</f>
        <v>Shire district</v>
      </c>
      <c r="E124" s="187" t="str">
        <f>IFERROR(VLOOKUP(C124,classifications!A$3:C$328,3,FALSE),VLOOKUP(C124,classifications!I$2:K$28,3,FALSE))</f>
        <v>Urban with Significant Rural</v>
      </c>
      <c r="F124" s="191" t="s">
        <v>1677</v>
      </c>
      <c r="G124" s="192">
        <v>0</v>
      </c>
      <c r="H124" s="173">
        <v>5672</v>
      </c>
      <c r="I124" s="173">
        <v>30</v>
      </c>
      <c r="J124" s="173">
        <v>37220</v>
      </c>
      <c r="K124" s="176">
        <v>42920</v>
      </c>
    </row>
    <row r="125" spans="1:11" x14ac:dyDescent="0.3">
      <c r="A125" t="s">
        <v>1313</v>
      </c>
      <c r="B125" t="s">
        <v>1311</v>
      </c>
      <c r="C125" t="s">
        <v>1314</v>
      </c>
      <c r="D125" s="187" t="str">
        <f>VLOOKUP(C125,regions!A$2:C$419,3,FALSE)</f>
        <v>Shire district</v>
      </c>
      <c r="E125" s="187" t="str">
        <f>IFERROR(VLOOKUP(C125,classifications!A$3:C$328,3,FALSE),VLOOKUP(C125,classifications!I$2:K$28,3,FALSE))</f>
        <v>Predominantly Rural</v>
      </c>
      <c r="F125" s="191" t="s">
        <v>1677</v>
      </c>
      <c r="G125" s="192">
        <v>0</v>
      </c>
      <c r="H125" s="173">
        <v>4452</v>
      </c>
      <c r="I125" s="173">
        <v>0</v>
      </c>
      <c r="J125" s="173">
        <v>29090</v>
      </c>
      <c r="K125" s="176">
        <v>33540</v>
      </c>
    </row>
    <row r="126" spans="1:11" x14ac:dyDescent="0.3">
      <c r="A126" t="s">
        <v>1159</v>
      </c>
      <c r="B126" t="s">
        <v>1157</v>
      </c>
      <c r="C126" t="s">
        <v>1160</v>
      </c>
      <c r="D126" s="187" t="str">
        <f>VLOOKUP(C126,regions!A$2:C$419,3,FALSE)</f>
        <v>Shire district</v>
      </c>
      <c r="E126" s="187" t="str">
        <f>IFERROR(VLOOKUP(C126,classifications!A$3:C$328,3,FALSE),VLOOKUP(C126,classifications!I$2:K$28,3,FALSE))</f>
        <v>Predominantly Urban</v>
      </c>
      <c r="F126" s="191" t="s">
        <v>1677</v>
      </c>
      <c r="G126" s="192">
        <v>12</v>
      </c>
      <c r="H126" s="173">
        <v>9883</v>
      </c>
      <c r="I126" s="173">
        <v>0</v>
      </c>
      <c r="J126" s="173">
        <v>44130</v>
      </c>
      <c r="K126" s="176">
        <v>54030</v>
      </c>
    </row>
    <row r="127" spans="1:11" x14ac:dyDescent="0.3">
      <c r="A127" t="s">
        <v>1257</v>
      </c>
      <c r="B127" t="s">
        <v>1255</v>
      </c>
      <c r="C127" t="s">
        <v>1258</v>
      </c>
      <c r="D127" s="187" t="str">
        <f>VLOOKUP(C127,regions!A$2:C$419,3,FALSE)</f>
        <v>Shire district</v>
      </c>
      <c r="E127" s="187" t="str">
        <f>IFERROR(VLOOKUP(C127,classifications!A$3:C$328,3,FALSE),VLOOKUP(C127,classifications!I$2:K$28,3,FALSE))</f>
        <v>Predominantly Rural</v>
      </c>
      <c r="F127" s="191" t="s">
        <v>1677</v>
      </c>
      <c r="G127" s="192">
        <v>2723</v>
      </c>
      <c r="H127" s="173">
        <v>906</v>
      </c>
      <c r="I127" s="173">
        <v>0</v>
      </c>
      <c r="J127" s="173">
        <v>23300</v>
      </c>
      <c r="K127" s="176">
        <v>26930</v>
      </c>
    </row>
    <row r="128" spans="1:11" x14ac:dyDescent="0.3">
      <c r="A128" t="s">
        <v>1261</v>
      </c>
      <c r="B128" t="s">
        <v>1259</v>
      </c>
      <c r="C128" t="s">
        <v>1262</v>
      </c>
      <c r="D128" s="187" t="str">
        <f>VLOOKUP(C128,regions!A$2:C$419,3,FALSE)</f>
        <v>Shire district</v>
      </c>
      <c r="E128" s="187" t="str">
        <f>IFERROR(VLOOKUP(C128,classifications!A$3:C$328,3,FALSE),VLOOKUP(C128,classifications!I$2:K$28,3,FALSE))</f>
        <v>Predominantly Urban</v>
      </c>
      <c r="F128" s="191" t="s">
        <v>1677</v>
      </c>
      <c r="G128" s="192">
        <v>6047</v>
      </c>
      <c r="H128" s="173">
        <v>1739</v>
      </c>
      <c r="I128" s="173">
        <v>569</v>
      </c>
      <c r="J128" s="173">
        <v>45440</v>
      </c>
      <c r="K128" s="176">
        <v>53800</v>
      </c>
    </row>
    <row r="129" spans="1:11" x14ac:dyDescent="0.3">
      <c r="A129" t="s">
        <v>1317</v>
      </c>
      <c r="B129" t="s">
        <v>1315</v>
      </c>
      <c r="C129" t="s">
        <v>1318</v>
      </c>
      <c r="D129" s="187" t="str">
        <f>VLOOKUP(C129,regions!A$2:C$419,3,FALSE)</f>
        <v>Shire district</v>
      </c>
      <c r="E129" s="187" t="str">
        <f>IFERROR(VLOOKUP(C129,classifications!A$3:C$328,3,FALSE),VLOOKUP(C129,classifications!I$2:K$28,3,FALSE))</f>
        <v>Predominantly Urban</v>
      </c>
      <c r="F129" s="191" t="s">
        <v>1677</v>
      </c>
      <c r="G129" s="192">
        <v>6079</v>
      </c>
      <c r="H129" s="173">
        <v>1657</v>
      </c>
      <c r="I129" s="173">
        <v>17</v>
      </c>
      <c r="J129" s="173">
        <v>27490</v>
      </c>
      <c r="K129" s="176">
        <v>35240</v>
      </c>
    </row>
    <row r="130" spans="1:11" x14ac:dyDescent="0.3">
      <c r="A130" t="s">
        <v>1265</v>
      </c>
      <c r="B130" t="s">
        <v>1263</v>
      </c>
      <c r="C130" t="s">
        <v>1266</v>
      </c>
      <c r="D130" s="187" t="str">
        <f>VLOOKUP(C130,regions!A$2:C$419,3,FALSE)</f>
        <v>Shire district</v>
      </c>
      <c r="E130" s="187" t="str">
        <f>IFERROR(VLOOKUP(C130,classifications!A$3:C$328,3,FALSE),VLOOKUP(C130,classifications!I$2:K$28,3,FALSE))</f>
        <v>Predominantly Urban</v>
      </c>
      <c r="F130" s="191" t="s">
        <v>1677</v>
      </c>
      <c r="G130" s="192">
        <v>3925</v>
      </c>
      <c r="H130" s="173">
        <v>2069</v>
      </c>
      <c r="I130" s="173">
        <v>0</v>
      </c>
      <c r="J130" s="173">
        <v>36800</v>
      </c>
      <c r="K130" s="176">
        <v>42790</v>
      </c>
    </row>
    <row r="131" spans="1:11" x14ac:dyDescent="0.3">
      <c r="A131" t="s">
        <v>437</v>
      </c>
      <c r="B131" t="s">
        <v>435</v>
      </c>
      <c r="C131" t="s">
        <v>438</v>
      </c>
      <c r="D131" s="187" t="str">
        <f>VLOOKUP(C131,regions!A$2:C$419,3,FALSE)</f>
        <v>Metropolitan district</v>
      </c>
      <c r="E131" s="187" t="str">
        <f>IFERROR(VLOOKUP(C131,classifications!A$3:C$328,3,FALSE),VLOOKUP(C131,classifications!I$2:K$28,3,FALSE))</f>
        <v>Predominantly Urban</v>
      </c>
      <c r="F131" s="191" t="s">
        <v>1677</v>
      </c>
      <c r="G131" s="192">
        <v>30438</v>
      </c>
      <c r="H131" s="173">
        <v>5700</v>
      </c>
      <c r="I131" s="173">
        <v>0</v>
      </c>
      <c r="J131" s="173">
        <v>90320</v>
      </c>
      <c r="K131" s="176">
        <v>126460</v>
      </c>
    </row>
    <row r="132" spans="1:11" x14ac:dyDescent="0.3">
      <c r="A132" t="s">
        <v>134</v>
      </c>
      <c r="B132" t="s">
        <v>132</v>
      </c>
      <c r="C132" t="s">
        <v>1569</v>
      </c>
      <c r="D132" s="187" t="str">
        <f>VLOOKUP(C132,regions!A$2:C$419,3,FALSE)</f>
        <v>Unitary authority</v>
      </c>
      <c r="E132" s="187" t="str">
        <f>IFERROR(VLOOKUP(C132,classifications!A$3:C$328,3,FALSE),VLOOKUP(C132,classifications!I$2:K$28,3,FALSE))</f>
        <v>Predominantly Rural</v>
      </c>
      <c r="F132" s="191" t="s">
        <v>1677</v>
      </c>
      <c r="G132" s="192">
        <v>4251</v>
      </c>
      <c r="H132" s="173">
        <v>13067</v>
      </c>
      <c r="I132" s="173">
        <v>101</v>
      </c>
      <c r="J132" s="173">
        <v>116920</v>
      </c>
      <c r="K132" s="176">
        <v>134340</v>
      </c>
    </row>
    <row r="133" spans="1:11" x14ac:dyDescent="0.3">
      <c r="A133" t="s">
        <v>441</v>
      </c>
      <c r="B133" t="s">
        <v>439</v>
      </c>
      <c r="C133" t="s">
        <v>442</v>
      </c>
      <c r="D133" s="187" t="str">
        <f>VLOOKUP(C133,regions!A$2:C$419,3,FALSE)</f>
        <v>Metropolitan district</v>
      </c>
      <c r="E133" s="187" t="str">
        <f>IFERROR(VLOOKUP(C133,classifications!A$3:C$328,3,FALSE),VLOOKUP(C133,classifications!I$2:K$28,3,FALSE))</f>
        <v>Predominantly Urban</v>
      </c>
      <c r="F133" s="191" t="s">
        <v>1677</v>
      </c>
      <c r="G133" s="192">
        <v>10600</v>
      </c>
      <c r="H133" s="173">
        <v>2417</v>
      </c>
      <c r="I133" s="173">
        <v>67</v>
      </c>
      <c r="J133" s="173">
        <v>74950</v>
      </c>
      <c r="K133" s="176">
        <v>88040</v>
      </c>
    </row>
    <row r="134" spans="1:11" x14ac:dyDescent="0.3">
      <c r="A134" t="s">
        <v>1163</v>
      </c>
      <c r="B134" t="s">
        <v>1161</v>
      </c>
      <c r="C134" t="s">
        <v>1164</v>
      </c>
      <c r="D134" s="187" t="str">
        <f>VLOOKUP(C134,regions!A$2:C$419,3,FALSE)</f>
        <v>Shire district</v>
      </c>
      <c r="E134" s="187" t="str">
        <f>IFERROR(VLOOKUP(C134,classifications!A$3:C$328,3,FALSE),VLOOKUP(C134,classifications!I$2:K$28,3,FALSE))</f>
        <v>Urban with Significant Rural</v>
      </c>
      <c r="F134" s="191" t="s">
        <v>1677</v>
      </c>
      <c r="G134" s="192">
        <v>2</v>
      </c>
      <c r="H134" s="173">
        <v>6314</v>
      </c>
      <c r="I134" s="173">
        <v>26</v>
      </c>
      <c r="J134" s="173">
        <v>39080</v>
      </c>
      <c r="K134" s="176">
        <v>45420</v>
      </c>
    </row>
    <row r="135" spans="1:11" x14ac:dyDescent="0.3">
      <c r="A135" t="s">
        <v>1167</v>
      </c>
      <c r="B135" t="s">
        <v>1165</v>
      </c>
      <c r="C135" t="s">
        <v>1168</v>
      </c>
      <c r="D135" s="187" t="str">
        <f>VLOOKUP(C135,regions!A$2:C$419,3,FALSE)</f>
        <v>Shire district</v>
      </c>
      <c r="E135" s="187" t="str">
        <f>IFERROR(VLOOKUP(C135,classifications!A$3:C$328,3,FALSE),VLOOKUP(C135,classifications!I$2:K$28,3,FALSE))</f>
        <v>Urban with Significant Rural</v>
      </c>
      <c r="F135" s="191" t="s">
        <v>1677</v>
      </c>
      <c r="G135" s="192">
        <v>0</v>
      </c>
      <c r="H135" s="173">
        <v>7520</v>
      </c>
      <c r="I135" s="173">
        <v>1000</v>
      </c>
      <c r="J135" s="173">
        <v>48650</v>
      </c>
      <c r="K135" s="176">
        <v>57170</v>
      </c>
    </row>
    <row r="136" spans="1:11" x14ac:dyDescent="0.3">
      <c r="A136" t="s">
        <v>1171</v>
      </c>
      <c r="B136" t="s">
        <v>1169</v>
      </c>
      <c r="C136" t="s">
        <v>1172</v>
      </c>
      <c r="D136" s="187" t="str">
        <f>VLOOKUP(C136,regions!A$2:C$419,3,FALSE)</f>
        <v>Shire district</v>
      </c>
      <c r="E136" s="187" t="str">
        <f>IFERROR(VLOOKUP(C136,classifications!A$3:C$328,3,FALSE),VLOOKUP(C136,classifications!I$2:K$28,3,FALSE))</f>
        <v>Predominantly Rural</v>
      </c>
      <c r="F136" s="191" t="s">
        <v>1677</v>
      </c>
      <c r="G136" s="192">
        <v>0</v>
      </c>
      <c r="H136" s="173">
        <v>3604</v>
      </c>
      <c r="I136" s="173">
        <v>0</v>
      </c>
      <c r="J136" s="173">
        <v>39810</v>
      </c>
      <c r="K136" s="176">
        <v>43410</v>
      </c>
    </row>
    <row r="137" spans="1:11" x14ac:dyDescent="0.3">
      <c r="A137" t="s">
        <v>152</v>
      </c>
      <c r="B137" t="s">
        <v>150</v>
      </c>
      <c r="C137" t="s">
        <v>1679</v>
      </c>
      <c r="D137" s="187" t="str">
        <f>VLOOKUP(C137,regions!A$2:C$419,3,FALSE)</f>
        <v>Unitary authority</v>
      </c>
      <c r="E137" s="187" t="str">
        <f>IFERROR(VLOOKUP(C137,classifications!A$3:C$328,3,FALSE),VLOOKUP(C137,classifications!I$2:K$28,3,FALSE))</f>
        <v>Predominantly Urban</v>
      </c>
      <c r="F137" s="191" t="s">
        <v>1677</v>
      </c>
      <c r="G137" s="192">
        <v>19300</v>
      </c>
      <c r="H137" s="173">
        <v>6797</v>
      </c>
      <c r="I137" s="173">
        <v>0</v>
      </c>
      <c r="J137" s="173">
        <v>85120</v>
      </c>
      <c r="K137" s="176">
        <v>111210</v>
      </c>
    </row>
    <row r="138" spans="1:11" x14ac:dyDescent="0.3">
      <c r="A138" t="s">
        <v>1269</v>
      </c>
      <c r="B138" t="s">
        <v>1267</v>
      </c>
      <c r="C138" t="s">
        <v>1270</v>
      </c>
      <c r="D138" s="187" t="str">
        <f>VLOOKUP(C138,regions!A$2:C$419,3,FALSE)</f>
        <v>Shire district</v>
      </c>
      <c r="E138" s="187" t="str">
        <f>IFERROR(VLOOKUP(C138,classifications!A$3:C$328,3,FALSE),VLOOKUP(C138,classifications!I$2:K$28,3,FALSE))</f>
        <v>Predominantly Rural</v>
      </c>
      <c r="F138" s="191" t="s">
        <v>1677</v>
      </c>
      <c r="G138" s="192">
        <v>0</v>
      </c>
      <c r="H138" s="173">
        <v>6834</v>
      </c>
      <c r="I138" s="173">
        <v>286</v>
      </c>
      <c r="J138" s="173">
        <v>47440</v>
      </c>
      <c r="K138" s="176">
        <v>54560</v>
      </c>
    </row>
    <row r="139" spans="1:11" x14ac:dyDescent="0.3">
      <c r="A139" t="s">
        <v>1175</v>
      </c>
      <c r="B139" t="s">
        <v>1173</v>
      </c>
      <c r="C139" t="s">
        <v>1176</v>
      </c>
      <c r="D139" s="187" t="str">
        <f>VLOOKUP(C139,regions!A$2:C$419,3,FALSE)</f>
        <v>Shire district</v>
      </c>
      <c r="E139" s="187" t="str">
        <f>IFERROR(VLOOKUP(C139,classifications!A$3:C$328,3,FALSE),VLOOKUP(C139,classifications!I$2:K$28,3,FALSE))</f>
        <v>Predominantly Urban</v>
      </c>
      <c r="F139" s="191" t="s">
        <v>1677</v>
      </c>
      <c r="G139" s="192">
        <v>4572</v>
      </c>
      <c r="H139" s="173">
        <v>1518</v>
      </c>
      <c r="I139" s="173">
        <v>0</v>
      </c>
      <c r="J139" s="173">
        <v>25940</v>
      </c>
      <c r="K139" s="176">
        <v>32030</v>
      </c>
    </row>
    <row r="140" spans="1:11" x14ac:dyDescent="0.3">
      <c r="A140" t="s">
        <v>158</v>
      </c>
      <c r="B140" t="s">
        <v>156</v>
      </c>
      <c r="C140" t="s">
        <v>1727</v>
      </c>
      <c r="D140" s="187" t="str">
        <f>VLOOKUP(C140,regions!A$2:C$419,3,FALSE)</f>
        <v>Unitary authority</v>
      </c>
      <c r="E140" s="187" t="str">
        <f>IFERROR(VLOOKUP(C140,classifications!A$3:C$328,3,FALSE),VLOOKUP(C140,classifications!I$2:K$28,3,FALSE))</f>
        <v>Predominantly Urban</v>
      </c>
      <c r="F140" s="191" t="s">
        <v>1677</v>
      </c>
      <c r="G140" s="192">
        <v>0</v>
      </c>
      <c r="H140" s="173">
        <v>13531</v>
      </c>
      <c r="I140" s="173">
        <v>2074</v>
      </c>
      <c r="J140" s="173">
        <v>52700</v>
      </c>
      <c r="K140" s="176">
        <v>68300</v>
      </c>
    </row>
    <row r="141" spans="1:11" x14ac:dyDescent="0.3">
      <c r="A141" t="s">
        <v>445</v>
      </c>
      <c r="B141" t="s">
        <v>443</v>
      </c>
      <c r="C141" t="s">
        <v>446</v>
      </c>
      <c r="D141" s="187" t="str">
        <f>VLOOKUP(C141,regions!A$2:C$419,3,FALSE)</f>
        <v>Metropolitan district</v>
      </c>
      <c r="E141" s="187" t="str">
        <f>IFERROR(VLOOKUP(C141,classifications!A$3:C$328,3,FALSE),VLOOKUP(C141,classifications!I$2:K$28,3,FALSE))</f>
        <v>Predominantly Urban</v>
      </c>
      <c r="F141" s="191" t="s">
        <v>1677</v>
      </c>
      <c r="G141" s="192">
        <v>0</v>
      </c>
      <c r="H141" s="173">
        <v>26558</v>
      </c>
      <c r="I141" s="173">
        <v>34</v>
      </c>
      <c r="J141" s="173">
        <v>83330</v>
      </c>
      <c r="K141" s="176">
        <v>109920</v>
      </c>
    </row>
    <row r="142" spans="1:11" x14ac:dyDescent="0.3">
      <c r="A142" t="s">
        <v>1273</v>
      </c>
      <c r="B142" t="s">
        <v>1271</v>
      </c>
      <c r="C142" t="s">
        <v>1274</v>
      </c>
      <c r="D142" s="187" t="str">
        <f>VLOOKUP(C142,regions!A$2:C$419,3,FALSE)</f>
        <v>Shire district</v>
      </c>
      <c r="E142" s="187" t="str">
        <f>IFERROR(VLOOKUP(C142,classifications!A$3:C$328,3,FALSE),VLOOKUP(C142,classifications!I$2:K$28,3,FALSE))</f>
        <v>Predominantly Urban</v>
      </c>
      <c r="F142" s="191" t="s">
        <v>1677</v>
      </c>
      <c r="G142" s="192">
        <v>5640</v>
      </c>
      <c r="H142" s="173">
        <v>2535</v>
      </c>
      <c r="I142" s="173">
        <v>1</v>
      </c>
      <c r="J142" s="173">
        <v>52080</v>
      </c>
      <c r="K142" s="176">
        <v>60260</v>
      </c>
    </row>
    <row r="143" spans="1:11" x14ac:dyDescent="0.3">
      <c r="A143" t="s">
        <v>449</v>
      </c>
      <c r="B143" t="s">
        <v>447</v>
      </c>
      <c r="C143" t="s">
        <v>450</v>
      </c>
      <c r="D143" s="187" t="str">
        <f>VLOOKUP(C143,regions!A$2:C$419,3,FALSE)</f>
        <v>Metropolitan district</v>
      </c>
      <c r="E143" s="187" t="str">
        <f>IFERROR(VLOOKUP(C143,classifications!A$3:C$328,3,FALSE),VLOOKUP(C143,classifications!I$2:K$28,3,FALSE))</f>
        <v>Predominantly Urban</v>
      </c>
      <c r="F143" s="191" t="s">
        <v>1677</v>
      </c>
      <c r="G143" s="192">
        <v>23590</v>
      </c>
      <c r="H143" s="173">
        <v>5379</v>
      </c>
      <c r="I143" s="173">
        <v>33</v>
      </c>
      <c r="J143" s="173">
        <v>76540</v>
      </c>
      <c r="K143" s="176">
        <v>105540</v>
      </c>
    </row>
    <row r="144" spans="1:11" x14ac:dyDescent="0.3">
      <c r="A144" t="s">
        <v>1321</v>
      </c>
      <c r="B144" t="s">
        <v>1319</v>
      </c>
      <c r="C144" t="s">
        <v>1322</v>
      </c>
      <c r="D144" s="187" t="str">
        <f>VLOOKUP(C144,regions!A$2:C$419,3,FALSE)</f>
        <v>Shire district</v>
      </c>
      <c r="E144" s="187" t="str">
        <f>IFERROR(VLOOKUP(C144,classifications!A$3:C$328,3,FALSE),VLOOKUP(C144,classifications!I$2:K$28,3,FALSE))</f>
        <v>Predominantly Urban</v>
      </c>
      <c r="F144" s="191" t="s">
        <v>1677</v>
      </c>
      <c r="G144" s="192">
        <v>8</v>
      </c>
      <c r="H144" s="173">
        <v>6738</v>
      </c>
      <c r="I144" s="173">
        <v>17</v>
      </c>
      <c r="J144" s="173">
        <v>36270</v>
      </c>
      <c r="K144" s="176">
        <v>43030</v>
      </c>
    </row>
    <row r="145" spans="1:11" x14ac:dyDescent="0.3">
      <c r="A145" t="s">
        <v>1325</v>
      </c>
      <c r="B145" t="s">
        <v>1323</v>
      </c>
      <c r="C145" t="s">
        <v>1326</v>
      </c>
      <c r="D145" s="187" t="str">
        <f>VLOOKUP(C145,regions!A$2:C$419,3,FALSE)</f>
        <v>Shire district</v>
      </c>
      <c r="E145" s="187" t="str">
        <f>IFERROR(VLOOKUP(C145,classifications!A$3:C$328,3,FALSE),VLOOKUP(C145,classifications!I$2:K$28,3,FALSE))</f>
        <v>Predominantly Rural</v>
      </c>
      <c r="F145" s="191" t="s">
        <v>1677</v>
      </c>
      <c r="G145" s="192">
        <v>18</v>
      </c>
      <c r="H145" s="173">
        <v>7434</v>
      </c>
      <c r="I145" s="173">
        <v>28</v>
      </c>
      <c r="J145" s="173">
        <v>44190</v>
      </c>
      <c r="K145" s="176">
        <v>51670</v>
      </c>
    </row>
    <row r="146" spans="1:11" x14ac:dyDescent="0.3">
      <c r="A146" t="s">
        <v>1329</v>
      </c>
      <c r="B146" t="s">
        <v>1327</v>
      </c>
      <c r="C146" t="s">
        <v>1330</v>
      </c>
      <c r="D146" s="187" t="str">
        <f>VLOOKUP(C146,regions!A$2:C$419,3,FALSE)</f>
        <v>Shire district</v>
      </c>
      <c r="E146" s="187" t="str">
        <f>IFERROR(VLOOKUP(C146,classifications!A$3:C$328,3,FALSE),VLOOKUP(C146,classifications!I$2:K$28,3,FALSE))</f>
        <v>Urban with Significant Rural</v>
      </c>
      <c r="F146" s="191" t="s">
        <v>1677</v>
      </c>
      <c r="G146" s="192">
        <v>0</v>
      </c>
      <c r="H146" s="173">
        <v>6382</v>
      </c>
      <c r="I146" s="173">
        <v>35</v>
      </c>
      <c r="J146" s="173">
        <v>38350</v>
      </c>
      <c r="K146" s="176">
        <v>44770</v>
      </c>
    </row>
    <row r="147" spans="1:11" x14ac:dyDescent="0.3">
      <c r="A147" t="s">
        <v>1181</v>
      </c>
      <c r="B147" t="s">
        <v>1179</v>
      </c>
      <c r="C147" t="s">
        <v>1182</v>
      </c>
      <c r="D147" s="187" t="str">
        <f>VLOOKUP(C147,regions!A$2:C$419,3,FALSE)</f>
        <v>Shire district</v>
      </c>
      <c r="E147" s="187" t="str">
        <f>IFERROR(VLOOKUP(C147,classifications!A$3:C$328,3,FALSE),VLOOKUP(C147,classifications!I$2:K$28,3,FALSE))</f>
        <v>Predominantly Rural</v>
      </c>
      <c r="F147" s="191" t="s">
        <v>1381</v>
      </c>
      <c r="G147" s="192">
        <v>3513</v>
      </c>
      <c r="H147" s="173">
        <v>1448</v>
      </c>
      <c r="I147" s="173">
        <v>22</v>
      </c>
      <c r="J147" s="173">
        <v>33760</v>
      </c>
      <c r="K147" s="176">
        <v>38740</v>
      </c>
    </row>
    <row r="148" spans="1:11" x14ac:dyDescent="0.3">
      <c r="A148" t="s">
        <v>660</v>
      </c>
      <c r="B148" t="s">
        <v>658</v>
      </c>
      <c r="C148" t="s">
        <v>661</v>
      </c>
      <c r="D148" s="187" t="str">
        <f>VLOOKUP(C148,regions!A$2:C$419,3,FALSE)</f>
        <v>Shire district</v>
      </c>
      <c r="E148" s="187" t="str">
        <f>IFERROR(VLOOKUP(C148,classifications!A$3:C$328,3,FALSE),VLOOKUP(C148,classifications!I$2:K$28,3,FALSE))</f>
        <v>Predominantly Urban</v>
      </c>
      <c r="F148" s="191" t="s">
        <v>1381</v>
      </c>
      <c r="G148" s="192">
        <v>11596</v>
      </c>
      <c r="H148" s="173">
        <v>5327</v>
      </c>
      <c r="I148" s="173">
        <v>64</v>
      </c>
      <c r="J148" s="173">
        <v>56830</v>
      </c>
      <c r="K148" s="176">
        <v>73820</v>
      </c>
    </row>
    <row r="149" spans="1:11" x14ac:dyDescent="0.3">
      <c r="A149" t="s">
        <v>20</v>
      </c>
      <c r="B149" t="s">
        <v>18</v>
      </c>
      <c r="C149" t="s">
        <v>1449</v>
      </c>
      <c r="D149" s="187" t="str">
        <f>VLOOKUP(C149,regions!A$2:C$419,3,FALSE)</f>
        <v>Unitary authority</v>
      </c>
      <c r="E149" s="187" t="str">
        <f>IFERROR(VLOOKUP(C149,classifications!A$3:C$328,3,FALSE),VLOOKUP(C149,classifications!I$2:K$28,3,FALSE))</f>
        <v>Urban with Significant Rural</v>
      </c>
      <c r="F149" s="191" t="s">
        <v>1381</v>
      </c>
      <c r="G149" s="192">
        <v>0</v>
      </c>
      <c r="H149" s="173">
        <v>11162</v>
      </c>
      <c r="I149" s="173">
        <v>460</v>
      </c>
      <c r="J149" s="173">
        <v>55040</v>
      </c>
      <c r="K149" s="176">
        <v>66660</v>
      </c>
    </row>
    <row r="150" spans="1:11" x14ac:dyDescent="0.3">
      <c r="A150" t="s">
        <v>664</v>
      </c>
      <c r="B150" t="s">
        <v>662</v>
      </c>
      <c r="C150" t="s">
        <v>665</v>
      </c>
      <c r="D150" s="187" t="str">
        <f>VLOOKUP(C150,regions!A$2:C$419,3,FALSE)</f>
        <v>Shire district</v>
      </c>
      <c r="E150" s="187" t="str">
        <f>IFERROR(VLOOKUP(C150,classifications!A$3:C$328,3,FALSE),VLOOKUP(C150,classifications!I$2:K$28,3,FALSE))</f>
        <v>Predominantly Rural</v>
      </c>
      <c r="F150" s="191" t="s">
        <v>1381</v>
      </c>
      <c r="G150" s="192">
        <v>49</v>
      </c>
      <c r="H150" s="173">
        <v>10233</v>
      </c>
      <c r="I150" s="173">
        <v>22</v>
      </c>
      <c r="J150" s="173">
        <v>51810</v>
      </c>
      <c r="K150" s="176">
        <v>62110</v>
      </c>
    </row>
    <row r="151" spans="1:11" x14ac:dyDescent="0.3">
      <c r="A151" t="s">
        <v>983</v>
      </c>
      <c r="B151" t="s">
        <v>981</v>
      </c>
      <c r="C151" t="s">
        <v>984</v>
      </c>
      <c r="D151" s="187" t="str">
        <f>VLOOKUP(C151,regions!A$2:C$419,3,FALSE)</f>
        <v>Shire district</v>
      </c>
      <c r="E151" s="187" t="str">
        <f>IFERROR(VLOOKUP(C151,classifications!A$3:C$328,3,FALSE),VLOOKUP(C151,classifications!I$2:K$28,3,FALSE))</f>
        <v>Predominantly Rural</v>
      </c>
      <c r="F151" s="191" t="s">
        <v>1381</v>
      </c>
      <c r="G151" s="192">
        <v>0</v>
      </c>
      <c r="H151" s="173">
        <v>7872</v>
      </c>
      <c r="I151" s="173">
        <v>383</v>
      </c>
      <c r="J151" s="173">
        <v>48970</v>
      </c>
      <c r="K151" s="176">
        <v>57220</v>
      </c>
    </row>
    <row r="152" spans="1:11" x14ac:dyDescent="0.3">
      <c r="A152" t="s">
        <v>668</v>
      </c>
      <c r="B152" t="s">
        <v>666</v>
      </c>
      <c r="C152" t="s">
        <v>669</v>
      </c>
      <c r="D152" s="187" t="str">
        <f>VLOOKUP(C152,regions!A$2:C$419,3,FALSE)</f>
        <v>Shire district</v>
      </c>
      <c r="E152" s="187" t="str">
        <f>IFERROR(VLOOKUP(C152,classifications!A$3:C$328,3,FALSE),VLOOKUP(C152,classifications!I$2:K$28,3,FALSE))</f>
        <v>Urban with Significant Rural</v>
      </c>
      <c r="F152" s="191" t="s">
        <v>1381</v>
      </c>
      <c r="G152" s="192">
        <v>2863</v>
      </c>
      <c r="H152" s="173">
        <v>951</v>
      </c>
      <c r="I152" s="173">
        <v>75</v>
      </c>
      <c r="J152" s="173">
        <v>27770</v>
      </c>
      <c r="K152" s="176">
        <v>31660</v>
      </c>
    </row>
    <row r="153" spans="1:11" x14ac:dyDescent="0.3">
      <c r="A153" t="s">
        <v>987</v>
      </c>
      <c r="B153" t="s">
        <v>985</v>
      </c>
      <c r="C153" t="s">
        <v>988</v>
      </c>
      <c r="D153" s="187" t="str">
        <f>VLOOKUP(C153,regions!A$2:C$419,3,FALSE)</f>
        <v>Shire district</v>
      </c>
      <c r="E153" s="187" t="str">
        <f>IFERROR(VLOOKUP(C153,classifications!A$3:C$328,3,FALSE),VLOOKUP(C153,classifications!I$2:K$28,3,FALSE))</f>
        <v>Urban with Significant Rural</v>
      </c>
      <c r="F153" s="191" t="s">
        <v>1381</v>
      </c>
      <c r="G153" s="192">
        <v>0</v>
      </c>
      <c r="H153" s="173">
        <v>4709</v>
      </c>
      <c r="I153" s="173">
        <v>143</v>
      </c>
      <c r="J153" s="173">
        <v>49780</v>
      </c>
      <c r="K153" s="176">
        <v>54630</v>
      </c>
    </row>
    <row r="154" spans="1:11" x14ac:dyDescent="0.3">
      <c r="A154" t="s">
        <v>782</v>
      </c>
      <c r="B154" t="s">
        <v>780</v>
      </c>
      <c r="C154" t="s">
        <v>783</v>
      </c>
      <c r="D154" s="187" t="str">
        <f>VLOOKUP(C154,regions!A$2:C$419,3,FALSE)</f>
        <v>Shire district</v>
      </c>
      <c r="E154" s="187" t="str">
        <f>IFERROR(VLOOKUP(C154,classifications!A$3:C$328,3,FALSE),VLOOKUP(C154,classifications!I$2:K$28,3,FALSE))</f>
        <v>Predominantly Urban</v>
      </c>
      <c r="F154" s="191" t="s">
        <v>1381</v>
      </c>
      <c r="G154" s="192">
        <v>464</v>
      </c>
      <c r="H154" s="173">
        <v>5121</v>
      </c>
      <c r="I154" s="173">
        <v>12</v>
      </c>
      <c r="J154" s="173">
        <v>33320</v>
      </c>
      <c r="K154" s="176">
        <v>38920</v>
      </c>
    </row>
    <row r="155" spans="1:11" x14ac:dyDescent="0.3">
      <c r="A155" t="s">
        <v>496</v>
      </c>
      <c r="B155" t="s">
        <v>494</v>
      </c>
      <c r="C155" t="s">
        <v>497</v>
      </c>
      <c r="D155" s="187" t="str">
        <f>VLOOKUP(C155,regions!A$2:C$419,3,FALSE)</f>
        <v>Shire district</v>
      </c>
      <c r="E155" s="187" t="str">
        <f>IFERROR(VLOOKUP(C155,classifications!A$3:C$328,3,FALSE),VLOOKUP(C155,classifications!I$2:K$28,3,FALSE))</f>
        <v>Predominantly Urban</v>
      </c>
      <c r="F155" s="191" t="s">
        <v>1381</v>
      </c>
      <c r="G155" s="192">
        <v>7364</v>
      </c>
      <c r="H155" s="173">
        <v>4175</v>
      </c>
      <c r="I155" s="173">
        <v>30</v>
      </c>
      <c r="J155" s="173">
        <v>36310</v>
      </c>
      <c r="K155" s="176">
        <v>47880</v>
      </c>
    </row>
    <row r="156" spans="1:11" x14ac:dyDescent="0.3">
      <c r="A156" t="s">
        <v>672</v>
      </c>
      <c r="B156" t="s">
        <v>670</v>
      </c>
      <c r="C156" t="s">
        <v>673</v>
      </c>
      <c r="D156" s="187" t="str">
        <f>VLOOKUP(C156,regions!A$2:C$419,3,FALSE)</f>
        <v>Shire district</v>
      </c>
      <c r="E156" s="187" t="str">
        <f>IFERROR(VLOOKUP(C156,classifications!A$3:C$328,3,FALSE),VLOOKUP(C156,classifications!I$2:K$28,3,FALSE))</f>
        <v>Predominantly Urban</v>
      </c>
      <c r="F156" s="191" t="s">
        <v>1381</v>
      </c>
      <c r="G156" s="192">
        <v>1537</v>
      </c>
      <c r="H156" s="173">
        <v>486</v>
      </c>
      <c r="I156" s="173">
        <v>0</v>
      </c>
      <c r="J156" s="173">
        <v>35210</v>
      </c>
      <c r="K156" s="176">
        <v>37230</v>
      </c>
    </row>
    <row r="157" spans="1:11" x14ac:dyDescent="0.3">
      <c r="A157" t="s">
        <v>41</v>
      </c>
      <c r="B157" t="s">
        <v>39</v>
      </c>
      <c r="C157" t="s">
        <v>1731</v>
      </c>
      <c r="D157" s="187" t="str">
        <f>VLOOKUP(C157,regions!A$2:C$419,3,FALSE)</f>
        <v>Unitary authority</v>
      </c>
      <c r="E157" s="187" t="str">
        <f>IFERROR(VLOOKUP(C157,classifications!A$3:C$328,3,FALSE),VLOOKUP(C157,classifications!I$2:K$28,3,FALSE))</f>
        <v>Predominantly Rural</v>
      </c>
      <c r="F157" s="191" t="s">
        <v>1381</v>
      </c>
      <c r="G157" s="192">
        <v>5215</v>
      </c>
      <c r="H157" s="173">
        <v>9200</v>
      </c>
      <c r="I157" s="173">
        <v>679</v>
      </c>
      <c r="J157" s="173">
        <v>92320</v>
      </c>
      <c r="K157" s="176">
        <v>107410</v>
      </c>
    </row>
    <row r="158" spans="1:11" x14ac:dyDescent="0.3">
      <c r="A158" t="s">
        <v>676</v>
      </c>
      <c r="B158" t="s">
        <v>674</v>
      </c>
      <c r="C158" t="s">
        <v>677</v>
      </c>
      <c r="D158" s="187" t="str">
        <f>VLOOKUP(C158,regions!A$2:C$419,3,FALSE)</f>
        <v>Shire district</v>
      </c>
      <c r="E158" s="187" t="str">
        <f>IFERROR(VLOOKUP(C158,classifications!A$3:C$328,3,FALSE),VLOOKUP(C158,classifications!I$2:K$28,3,FALSE))</f>
        <v>Predominantly Urban</v>
      </c>
      <c r="F158" s="191" t="s">
        <v>1381</v>
      </c>
      <c r="G158" s="192">
        <v>38</v>
      </c>
      <c r="H158" s="173">
        <v>9895</v>
      </c>
      <c r="I158" s="173">
        <v>66</v>
      </c>
      <c r="J158" s="173">
        <v>61100</v>
      </c>
      <c r="K158" s="176">
        <v>71100</v>
      </c>
    </row>
    <row r="159" spans="1:11" x14ac:dyDescent="0.3">
      <c r="A159" t="s">
        <v>680</v>
      </c>
      <c r="B159" t="s">
        <v>678</v>
      </c>
      <c r="C159" t="s">
        <v>681</v>
      </c>
      <c r="D159" s="187" t="str">
        <f>VLOOKUP(C159,regions!A$2:C$419,3,FALSE)</f>
        <v>Shire district</v>
      </c>
      <c r="E159" s="187" t="str">
        <f>IFERROR(VLOOKUP(C159,classifications!A$3:C$328,3,FALSE),VLOOKUP(C159,classifications!I$2:K$28,3,FALSE))</f>
        <v>Urban with Significant Rural</v>
      </c>
      <c r="F159" s="191" t="s">
        <v>1381</v>
      </c>
      <c r="G159" s="192">
        <v>6303</v>
      </c>
      <c r="H159" s="173">
        <v>3924</v>
      </c>
      <c r="I159" s="173">
        <v>1436</v>
      </c>
      <c r="J159" s="173">
        <v>62240</v>
      </c>
      <c r="K159" s="176">
        <v>73900</v>
      </c>
    </row>
    <row r="160" spans="1:11" x14ac:dyDescent="0.3">
      <c r="A160" t="s">
        <v>786</v>
      </c>
      <c r="B160" t="s">
        <v>784</v>
      </c>
      <c r="C160" t="s">
        <v>787</v>
      </c>
      <c r="D160" s="187" t="str">
        <f>VLOOKUP(C160,regions!A$2:C$419,3,FALSE)</f>
        <v>Shire district</v>
      </c>
      <c r="E160" s="187" t="str">
        <f>IFERROR(VLOOKUP(C160,classifications!A$3:C$328,3,FALSE),VLOOKUP(C160,classifications!I$2:K$28,3,FALSE))</f>
        <v>Urban with Significant Rural</v>
      </c>
      <c r="F160" s="191" t="s">
        <v>1381</v>
      </c>
      <c r="G160" s="192">
        <v>10620</v>
      </c>
      <c r="H160" s="173">
        <v>2576</v>
      </c>
      <c r="I160" s="173">
        <v>92</v>
      </c>
      <c r="J160" s="173">
        <v>47950</v>
      </c>
      <c r="K160" s="176">
        <v>61240</v>
      </c>
    </row>
    <row r="161" spans="1:11" x14ac:dyDescent="0.3">
      <c r="A161" t="s">
        <v>500</v>
      </c>
      <c r="B161" t="s">
        <v>498</v>
      </c>
      <c r="C161" t="s">
        <v>501</v>
      </c>
      <c r="D161" s="187" t="str">
        <f>VLOOKUP(C161,regions!A$2:C$419,3,FALSE)</f>
        <v>Shire district</v>
      </c>
      <c r="E161" s="187" t="str">
        <f>IFERROR(VLOOKUP(C161,classifications!A$3:C$328,3,FALSE),VLOOKUP(C161,classifications!I$2:K$28,3,FALSE))</f>
        <v>Predominantly Rural</v>
      </c>
      <c r="F161" s="191" t="s">
        <v>1381</v>
      </c>
      <c r="G161" s="192">
        <v>0</v>
      </c>
      <c r="H161" s="173">
        <v>5005</v>
      </c>
      <c r="I161" s="173">
        <v>1</v>
      </c>
      <c r="J161" s="173">
        <v>30430</v>
      </c>
      <c r="K161" s="176">
        <v>35430</v>
      </c>
    </row>
    <row r="162" spans="1:11" x14ac:dyDescent="0.3">
      <c r="A162" t="s">
        <v>1354</v>
      </c>
      <c r="B162" t="s">
        <v>788</v>
      </c>
      <c r="C162" t="s">
        <v>791</v>
      </c>
      <c r="D162" s="187" t="str">
        <f>VLOOKUP(C162,regions!A$2:C$419,3,FALSE)</f>
        <v>Shire district</v>
      </c>
      <c r="E162" s="187" t="str">
        <f>IFERROR(VLOOKUP(C162,classifications!A$3:C$328,3,FALSE),VLOOKUP(C162,classifications!I$2:K$28,3,FALSE))</f>
        <v>Urban with Significant Rural</v>
      </c>
      <c r="F162" s="191" t="s">
        <v>1381</v>
      </c>
      <c r="G162" s="192">
        <v>16</v>
      </c>
      <c r="H162" s="173">
        <v>7556</v>
      </c>
      <c r="I162" s="173">
        <v>50</v>
      </c>
      <c r="J162" s="173">
        <v>50490</v>
      </c>
      <c r="K162" s="176">
        <v>58110</v>
      </c>
    </row>
    <row r="163" spans="1:11" x14ac:dyDescent="0.3">
      <c r="A163" t="s">
        <v>684</v>
      </c>
      <c r="B163" t="s">
        <v>682</v>
      </c>
      <c r="C163" t="s">
        <v>685</v>
      </c>
      <c r="D163" s="187" t="str">
        <f>VLOOKUP(C163,regions!A$2:C$419,3,FALSE)</f>
        <v>Shire district</v>
      </c>
      <c r="E163" s="187" t="str">
        <f>IFERROR(VLOOKUP(C163,classifications!A$3:C$328,3,FALSE),VLOOKUP(C163,classifications!I$2:K$28,3,FALSE))</f>
        <v>Urban with Significant Rural</v>
      </c>
      <c r="F163" s="191" t="s">
        <v>1381</v>
      </c>
      <c r="G163" s="192">
        <v>6655</v>
      </c>
      <c r="H163" s="173">
        <v>1605</v>
      </c>
      <c r="I163" s="173">
        <v>80</v>
      </c>
      <c r="J163" s="173">
        <v>45680</v>
      </c>
      <c r="K163" s="176">
        <v>54020</v>
      </c>
    </row>
    <row r="164" spans="1:11" x14ac:dyDescent="0.3">
      <c r="A164" t="s">
        <v>504</v>
      </c>
      <c r="B164" t="s">
        <v>502</v>
      </c>
      <c r="C164" t="s">
        <v>505</v>
      </c>
      <c r="D164" s="187" t="str">
        <f>VLOOKUP(C164,regions!A$2:C$419,3,FALSE)</f>
        <v>Shire district</v>
      </c>
      <c r="E164" s="187" t="str">
        <f>IFERROR(VLOOKUP(C164,classifications!A$3:C$328,3,FALSE),VLOOKUP(C164,classifications!I$2:K$28,3,FALSE))</f>
        <v>Predominantly Rural</v>
      </c>
      <c r="F164" s="191" t="s">
        <v>1381</v>
      </c>
      <c r="G164" s="192">
        <v>4</v>
      </c>
      <c r="H164" s="173">
        <v>5220</v>
      </c>
      <c r="I164" s="173">
        <v>0</v>
      </c>
      <c r="J164" s="173">
        <v>36580</v>
      </c>
      <c r="K164" s="176">
        <v>41800</v>
      </c>
    </row>
    <row r="165" spans="1:11" x14ac:dyDescent="0.3">
      <c r="A165" t="s">
        <v>1185</v>
      </c>
      <c r="B165" t="s">
        <v>1183</v>
      </c>
      <c r="C165" t="s">
        <v>1186</v>
      </c>
      <c r="D165" s="187" t="str">
        <f>VLOOKUP(C165,regions!A$2:C$419,3,FALSE)</f>
        <v>Shire district</v>
      </c>
      <c r="E165" s="187" t="str">
        <f>IFERROR(VLOOKUP(C165,classifications!A$3:C$328,3,FALSE),VLOOKUP(C165,classifications!I$2:K$28,3,FALSE))</f>
        <v>Predominantly Rural</v>
      </c>
      <c r="F165" s="191" t="s">
        <v>1381</v>
      </c>
      <c r="G165" s="192">
        <v>6</v>
      </c>
      <c r="H165" s="173">
        <v>3800</v>
      </c>
      <c r="I165" s="173">
        <v>38</v>
      </c>
      <c r="J165" s="173">
        <v>23270</v>
      </c>
      <c r="K165" s="176">
        <v>27120</v>
      </c>
    </row>
    <row r="166" spans="1:11" x14ac:dyDescent="0.3">
      <c r="A166" t="s">
        <v>991</v>
      </c>
      <c r="B166" t="s">
        <v>989</v>
      </c>
      <c r="C166" t="s">
        <v>992</v>
      </c>
      <c r="D166" s="187" t="str">
        <f>VLOOKUP(C166,regions!A$2:C$419,3,FALSE)</f>
        <v>Shire district</v>
      </c>
      <c r="E166" s="187" t="str">
        <f>IFERROR(VLOOKUP(C166,classifications!A$3:C$328,3,FALSE),VLOOKUP(C166,classifications!I$2:K$28,3,FALSE))</f>
        <v>Urban with Significant Rural</v>
      </c>
      <c r="F166" s="191" t="s">
        <v>1381</v>
      </c>
      <c r="G166" s="192">
        <v>6086</v>
      </c>
      <c r="H166" s="173">
        <v>1543</v>
      </c>
      <c r="I166" s="173">
        <v>19</v>
      </c>
      <c r="J166" s="173">
        <v>36410</v>
      </c>
      <c r="K166" s="176">
        <v>44060</v>
      </c>
    </row>
    <row r="167" spans="1:11" x14ac:dyDescent="0.3">
      <c r="A167" t="s">
        <v>688</v>
      </c>
      <c r="B167" t="s">
        <v>686</v>
      </c>
      <c r="C167" t="s">
        <v>689</v>
      </c>
      <c r="D167" s="187" t="str">
        <f>VLOOKUP(C167,regions!A$2:C$419,3,FALSE)</f>
        <v>Shire district</v>
      </c>
      <c r="E167" s="187" t="str">
        <f>IFERROR(VLOOKUP(C167,classifications!A$3:C$328,3,FALSE),VLOOKUP(C167,classifications!I$2:K$28,3,FALSE))</f>
        <v>Predominantly Urban</v>
      </c>
      <c r="F167" s="191" t="s">
        <v>1381</v>
      </c>
      <c r="G167" s="192">
        <v>9915</v>
      </c>
      <c r="H167" s="173">
        <v>1575</v>
      </c>
      <c r="I167" s="173">
        <v>65</v>
      </c>
      <c r="J167" s="173">
        <v>24020</v>
      </c>
      <c r="K167" s="176">
        <v>35580</v>
      </c>
    </row>
    <row r="168" spans="1:11" x14ac:dyDescent="0.3">
      <c r="A168" t="s">
        <v>794</v>
      </c>
      <c r="B168" t="s">
        <v>792</v>
      </c>
      <c r="C168" t="s">
        <v>795</v>
      </c>
      <c r="D168" s="187" t="str">
        <f>VLOOKUP(C168,regions!A$2:C$419,3,FALSE)</f>
        <v>Shire district</v>
      </c>
      <c r="E168" s="187" t="str">
        <f>IFERROR(VLOOKUP(C168,classifications!A$3:C$328,3,FALSE),VLOOKUP(C168,classifications!I$2:K$28,3,FALSE))</f>
        <v>Predominantly Urban</v>
      </c>
      <c r="F168" s="191" t="s">
        <v>1381</v>
      </c>
      <c r="G168" s="192">
        <v>175</v>
      </c>
      <c r="H168" s="173">
        <v>7142</v>
      </c>
      <c r="I168" s="173">
        <v>286</v>
      </c>
      <c r="J168" s="173">
        <v>33240</v>
      </c>
      <c r="K168" s="176">
        <v>40850</v>
      </c>
    </row>
    <row r="169" spans="1:11" x14ac:dyDescent="0.3">
      <c r="A169" t="s">
        <v>508</v>
      </c>
      <c r="B169" t="s">
        <v>506</v>
      </c>
      <c r="C169" t="s">
        <v>509</v>
      </c>
      <c r="D169" s="187" t="str">
        <f>VLOOKUP(C169,regions!A$2:C$419,3,FALSE)</f>
        <v>Shire district</v>
      </c>
      <c r="E169" s="187" t="str">
        <f>IFERROR(VLOOKUP(C169,classifications!A$3:C$328,3,FALSE),VLOOKUP(C169,classifications!I$2:K$28,3,FALSE))</f>
        <v>Predominantly Rural</v>
      </c>
      <c r="F169" s="191" t="s">
        <v>1381</v>
      </c>
      <c r="G169" s="192">
        <v>2</v>
      </c>
      <c r="H169" s="173">
        <v>8985</v>
      </c>
      <c r="I169" s="173">
        <v>949</v>
      </c>
      <c r="J169" s="173">
        <v>60710</v>
      </c>
      <c r="K169" s="176">
        <v>70640</v>
      </c>
    </row>
    <row r="170" spans="1:11" x14ac:dyDescent="0.3">
      <c r="A170" t="s">
        <v>1189</v>
      </c>
      <c r="B170" t="s">
        <v>1187</v>
      </c>
      <c r="C170" t="s">
        <v>1190</v>
      </c>
      <c r="D170" s="187" t="str">
        <f>VLOOKUP(C170,regions!A$2:C$419,3,FALSE)</f>
        <v>Shire district</v>
      </c>
      <c r="E170" s="187" t="str">
        <f>IFERROR(VLOOKUP(C170,classifications!A$3:C$328,3,FALSE),VLOOKUP(C170,classifications!I$2:K$28,3,FALSE))</f>
        <v>Predominantly Urban</v>
      </c>
      <c r="F170" s="191" t="s">
        <v>1381</v>
      </c>
      <c r="G170" s="192">
        <v>8184</v>
      </c>
      <c r="H170" s="173">
        <v>4570</v>
      </c>
      <c r="I170" s="173">
        <v>160</v>
      </c>
      <c r="J170" s="173">
        <v>45840</v>
      </c>
      <c r="K170" s="176">
        <v>58760</v>
      </c>
    </row>
    <row r="171" spans="1:11" x14ac:dyDescent="0.3">
      <c r="A171" t="s">
        <v>995</v>
      </c>
      <c r="B171" t="s">
        <v>993</v>
      </c>
      <c r="C171" t="s">
        <v>996</v>
      </c>
      <c r="D171" s="187" t="str">
        <f>VLOOKUP(C171,regions!A$2:C$419,3,FALSE)</f>
        <v>Shire district</v>
      </c>
      <c r="E171" s="187" t="str">
        <f>IFERROR(VLOOKUP(C171,classifications!A$3:C$328,3,FALSE),VLOOKUP(C171,classifications!I$2:K$28,3,FALSE))</f>
        <v>Predominantly Rural</v>
      </c>
      <c r="F171" s="191" t="s">
        <v>1381</v>
      </c>
      <c r="G171" s="192">
        <v>8</v>
      </c>
      <c r="H171" s="173">
        <v>9141</v>
      </c>
      <c r="I171" s="173">
        <v>743</v>
      </c>
      <c r="J171" s="173">
        <v>63070</v>
      </c>
      <c r="K171" s="176">
        <v>72960</v>
      </c>
    </row>
    <row r="172" spans="1:11" x14ac:dyDescent="0.3">
      <c r="A172" t="s">
        <v>86</v>
      </c>
      <c r="B172" t="s">
        <v>84</v>
      </c>
      <c r="C172" t="s">
        <v>1680</v>
      </c>
      <c r="D172" s="187" t="str">
        <f>VLOOKUP(C172,regions!A$2:C$419,3,FALSE)</f>
        <v>Unitary authority</v>
      </c>
      <c r="E172" s="187" t="str">
        <f>IFERROR(VLOOKUP(C172,classifications!A$3:C$328,3,FALSE),VLOOKUP(C172,classifications!I$2:K$28,3,FALSE))</f>
        <v>Predominantly Urban</v>
      </c>
      <c r="F172" s="191" t="s">
        <v>1381</v>
      </c>
      <c r="G172" s="192">
        <v>8197</v>
      </c>
      <c r="H172" s="173">
        <v>3582</v>
      </c>
      <c r="I172" s="173">
        <v>0</v>
      </c>
      <c r="J172" s="173">
        <v>64020</v>
      </c>
      <c r="K172" s="176">
        <v>75800</v>
      </c>
    </row>
    <row r="173" spans="1:11" x14ac:dyDescent="0.3">
      <c r="A173" t="s">
        <v>692</v>
      </c>
      <c r="B173" t="s">
        <v>690</v>
      </c>
      <c r="C173" t="s">
        <v>693</v>
      </c>
      <c r="D173" s="187" t="str">
        <f>VLOOKUP(C173,regions!A$2:C$419,3,FALSE)</f>
        <v>Shire district</v>
      </c>
      <c r="E173" s="187" t="str">
        <f>IFERROR(VLOOKUP(C173,classifications!A$3:C$328,3,FALSE),VLOOKUP(C173,classifications!I$2:K$28,3,FALSE))</f>
        <v>Predominantly Rural</v>
      </c>
      <c r="F173" s="191" t="s">
        <v>1381</v>
      </c>
      <c r="G173" s="192">
        <v>0</v>
      </c>
      <c r="H173" s="173">
        <v>2875</v>
      </c>
      <c r="I173" s="173">
        <v>3</v>
      </c>
      <c r="J173" s="173">
        <v>24230</v>
      </c>
      <c r="K173" s="176">
        <v>27110</v>
      </c>
    </row>
    <row r="174" spans="1:11" x14ac:dyDescent="0.3">
      <c r="A174" t="s">
        <v>1193</v>
      </c>
      <c r="B174" t="s">
        <v>1191</v>
      </c>
      <c r="C174" t="s">
        <v>1194</v>
      </c>
      <c r="D174" s="187" t="str">
        <f>VLOOKUP(C174,regions!A$2:C$419,3,FALSE)</f>
        <v>Shire district</v>
      </c>
      <c r="E174" s="187" t="str">
        <f>IFERROR(VLOOKUP(C174,classifications!A$3:C$328,3,FALSE),VLOOKUP(C174,classifications!I$2:K$28,3,FALSE))</f>
        <v>Predominantly Rural</v>
      </c>
      <c r="F174" s="191" t="s">
        <v>1381</v>
      </c>
      <c r="G174" s="192">
        <v>3431</v>
      </c>
      <c r="H174" s="173">
        <v>1180</v>
      </c>
      <c r="I174" s="173">
        <v>0</v>
      </c>
      <c r="J174" s="173">
        <v>36920</v>
      </c>
      <c r="K174" s="176">
        <v>41530</v>
      </c>
    </row>
    <row r="175" spans="1:11" x14ac:dyDescent="0.3">
      <c r="A175" t="s">
        <v>798</v>
      </c>
      <c r="B175" t="s">
        <v>796</v>
      </c>
      <c r="C175" t="s">
        <v>799</v>
      </c>
      <c r="D175" s="187" t="str">
        <f>VLOOKUP(C175,regions!A$2:C$419,3,FALSE)</f>
        <v>Shire district</v>
      </c>
      <c r="E175" s="187" t="str">
        <f>IFERROR(VLOOKUP(C175,classifications!A$3:C$328,3,FALSE),VLOOKUP(C175,classifications!I$2:K$28,3,FALSE))</f>
        <v>Urban with Significant Rural</v>
      </c>
      <c r="F175" s="191" t="s">
        <v>1381</v>
      </c>
      <c r="G175" s="192">
        <v>3</v>
      </c>
      <c r="H175" s="173">
        <v>10472</v>
      </c>
      <c r="I175" s="173">
        <v>74</v>
      </c>
      <c r="J175" s="173">
        <v>44040</v>
      </c>
      <c r="K175" s="176">
        <v>54580</v>
      </c>
    </row>
    <row r="176" spans="1:11" x14ac:dyDescent="0.3">
      <c r="A176" t="s">
        <v>999</v>
      </c>
      <c r="B176" t="s">
        <v>997</v>
      </c>
      <c r="C176" t="s">
        <v>1000</v>
      </c>
      <c r="D176" s="187" t="str">
        <f>VLOOKUP(C176,regions!A$2:C$419,3,FALSE)</f>
        <v>Shire district</v>
      </c>
      <c r="E176" s="187" t="str">
        <f>IFERROR(VLOOKUP(C176,classifications!A$3:C$328,3,FALSE),VLOOKUP(C176,classifications!I$2:K$28,3,FALSE))</f>
        <v>Predominantly Rural</v>
      </c>
      <c r="F176" s="191" t="s">
        <v>1381</v>
      </c>
      <c r="G176" s="192">
        <v>11</v>
      </c>
      <c r="H176" s="173">
        <v>6169</v>
      </c>
      <c r="I176" s="173">
        <v>18</v>
      </c>
      <c r="J176" s="173">
        <v>46710</v>
      </c>
      <c r="K176" s="176">
        <v>52900</v>
      </c>
    </row>
    <row r="177" spans="1:11" x14ac:dyDescent="0.3">
      <c r="A177" t="s">
        <v>1003</v>
      </c>
      <c r="B177" t="s">
        <v>1001</v>
      </c>
      <c r="C177" t="s">
        <v>1004</v>
      </c>
      <c r="D177" s="187" t="str">
        <f>VLOOKUP(C177,regions!A$2:C$419,3,FALSE)</f>
        <v>Shire district</v>
      </c>
      <c r="E177" s="187" t="str">
        <f>IFERROR(VLOOKUP(C177,classifications!A$3:C$328,3,FALSE),VLOOKUP(C177,classifications!I$2:K$28,3,FALSE))</f>
        <v>Predominantly Urban</v>
      </c>
      <c r="F177" s="191" t="s">
        <v>1381</v>
      </c>
      <c r="G177" s="192">
        <v>15710</v>
      </c>
      <c r="H177" s="173">
        <v>4886</v>
      </c>
      <c r="I177" s="173">
        <v>0</v>
      </c>
      <c r="J177" s="173">
        <v>42330</v>
      </c>
      <c r="K177" s="176">
        <v>62930</v>
      </c>
    </row>
    <row r="178" spans="1:11" x14ac:dyDescent="0.3">
      <c r="A178" t="s">
        <v>113</v>
      </c>
      <c r="B178" t="s">
        <v>111</v>
      </c>
      <c r="C178" t="s">
        <v>1681</v>
      </c>
      <c r="D178" s="187" t="str">
        <f>VLOOKUP(C178,regions!A$2:C$419,3,FALSE)</f>
        <v>Unitary authority</v>
      </c>
      <c r="E178" s="187" t="str">
        <f>IFERROR(VLOOKUP(C178,classifications!A$3:C$328,3,FALSE),VLOOKUP(C178,classifications!I$2:K$28,3,FALSE))</f>
        <v>Predominantly Urban</v>
      </c>
      <c r="F178" s="191" t="s">
        <v>1381</v>
      </c>
      <c r="G178" s="192">
        <v>0</v>
      </c>
      <c r="H178" s="173">
        <v>14521</v>
      </c>
      <c r="I178" s="173">
        <v>537</v>
      </c>
      <c r="J178" s="173">
        <v>61020</v>
      </c>
      <c r="K178" s="176">
        <v>76080</v>
      </c>
    </row>
    <row r="179" spans="1:11" x14ac:dyDescent="0.3">
      <c r="A179" t="s">
        <v>696</v>
      </c>
      <c r="B179" t="s">
        <v>694</v>
      </c>
      <c r="C179" t="s">
        <v>697</v>
      </c>
      <c r="D179" s="187" t="str">
        <f>VLOOKUP(C179,regions!A$2:C$419,3,FALSE)</f>
        <v>Shire district</v>
      </c>
      <c r="E179" s="187" t="str">
        <f>IFERROR(VLOOKUP(C179,classifications!A$3:C$328,3,FALSE),VLOOKUP(C179,classifications!I$2:K$28,3,FALSE))</f>
        <v>Predominantly Urban</v>
      </c>
      <c r="F179" s="191" t="s">
        <v>1381</v>
      </c>
      <c r="G179" s="192">
        <v>1</v>
      </c>
      <c r="H179" s="173">
        <v>2725</v>
      </c>
      <c r="I179" s="173">
        <v>170</v>
      </c>
      <c r="J179" s="173">
        <v>31500</v>
      </c>
      <c r="K179" s="176">
        <v>34390</v>
      </c>
    </row>
    <row r="180" spans="1:11" x14ac:dyDescent="0.3">
      <c r="A180" t="s">
        <v>512</v>
      </c>
      <c r="B180" t="s">
        <v>510</v>
      </c>
      <c r="C180" t="s">
        <v>513</v>
      </c>
      <c r="D180" s="187" t="str">
        <f>VLOOKUP(C180,regions!A$2:C$419,3,FALSE)</f>
        <v>Shire district</v>
      </c>
      <c r="E180" s="187" t="str">
        <f>IFERROR(VLOOKUP(C180,classifications!A$3:C$328,3,FALSE),VLOOKUP(C180,classifications!I$2:K$28,3,FALSE))</f>
        <v>Predominantly Rural</v>
      </c>
      <c r="F180" s="191" t="s">
        <v>1381</v>
      </c>
      <c r="G180" s="192">
        <v>5505</v>
      </c>
      <c r="H180" s="173">
        <v>2811</v>
      </c>
      <c r="I180" s="173">
        <v>488</v>
      </c>
      <c r="J180" s="173">
        <v>52210</v>
      </c>
      <c r="K180" s="176">
        <v>61010</v>
      </c>
    </row>
    <row r="181" spans="1:11" x14ac:dyDescent="0.3">
      <c r="A181" t="s">
        <v>1007</v>
      </c>
      <c r="B181" t="s">
        <v>1005</v>
      </c>
      <c r="C181" t="s">
        <v>1008</v>
      </c>
      <c r="D181" s="187" t="str">
        <f>VLOOKUP(C181,regions!A$2:C$419,3,FALSE)</f>
        <v>Shire district</v>
      </c>
      <c r="E181" s="187" t="str">
        <f>IFERROR(VLOOKUP(C181,classifications!A$3:C$328,3,FALSE),VLOOKUP(C181,classifications!I$2:K$28,3,FALSE))</f>
        <v>Predominantly Rural</v>
      </c>
      <c r="F181" s="191" t="s">
        <v>1381</v>
      </c>
      <c r="G181" s="192">
        <v>11</v>
      </c>
      <c r="H181" s="173">
        <v>6259</v>
      </c>
      <c r="I181" s="173">
        <v>25</v>
      </c>
      <c r="J181" s="173">
        <v>47680</v>
      </c>
      <c r="K181" s="176">
        <v>53970</v>
      </c>
    </row>
    <row r="182" spans="1:11" x14ac:dyDescent="0.3">
      <c r="A182" t="s">
        <v>146</v>
      </c>
      <c r="B182" t="s">
        <v>144</v>
      </c>
      <c r="C182" t="s">
        <v>1729</v>
      </c>
      <c r="D182" s="187" t="str">
        <f>VLOOKUP(C182,regions!A$2:C$419,3,FALSE)</f>
        <v>Unitary authority</v>
      </c>
      <c r="E182" s="187" t="str">
        <f>IFERROR(VLOOKUP(C182,classifications!A$3:C$328,3,FALSE),VLOOKUP(C182,classifications!I$2:K$28,3,FALSE))</f>
        <v>Predominantly Urban</v>
      </c>
      <c r="F182" s="191" t="s">
        <v>1381</v>
      </c>
      <c r="G182" s="192">
        <v>6165</v>
      </c>
      <c r="H182" s="173">
        <v>3257</v>
      </c>
      <c r="I182" s="173">
        <v>0</v>
      </c>
      <c r="J182" s="173">
        <v>68950</v>
      </c>
      <c r="K182" s="176">
        <v>78380</v>
      </c>
    </row>
    <row r="183" spans="1:11" x14ac:dyDescent="0.3">
      <c r="A183" t="s">
        <v>1361</v>
      </c>
      <c r="B183" t="s">
        <v>800</v>
      </c>
      <c r="C183" t="s">
        <v>803</v>
      </c>
      <c r="D183" s="187" t="str">
        <f>VLOOKUP(C183,regions!A$2:C$419,3,FALSE)</f>
        <v>Shire district</v>
      </c>
      <c r="E183" s="187" t="str">
        <f>IFERROR(VLOOKUP(C183,classifications!A$3:C$328,3,FALSE),VLOOKUP(C183,classifications!I$2:K$28,3,FALSE))</f>
        <v>Predominantly Urban</v>
      </c>
      <c r="F183" s="191" t="s">
        <v>1381</v>
      </c>
      <c r="G183" s="192">
        <v>5153</v>
      </c>
      <c r="H183" s="173">
        <v>2033</v>
      </c>
      <c r="I183" s="173">
        <v>164</v>
      </c>
      <c r="J183" s="173">
        <v>50100</v>
      </c>
      <c r="K183" s="176">
        <v>57450</v>
      </c>
    </row>
    <row r="184" spans="1:11" x14ac:dyDescent="0.3">
      <c r="A184" t="s">
        <v>1197</v>
      </c>
      <c r="B184" t="s">
        <v>1195</v>
      </c>
      <c r="C184" t="s">
        <v>1198</v>
      </c>
      <c r="D184" s="187" t="str">
        <f>VLOOKUP(C184,regions!A$2:C$419,3,FALSE)</f>
        <v>Shire district</v>
      </c>
      <c r="E184" s="187" t="str">
        <f>IFERROR(VLOOKUP(C184,classifications!A$3:C$328,3,FALSE),VLOOKUP(C184,classifications!I$2:K$28,3,FALSE))</f>
        <v>Predominantly Rural</v>
      </c>
      <c r="F184" s="191" t="s">
        <v>1381</v>
      </c>
      <c r="G184" s="192">
        <v>0</v>
      </c>
      <c r="H184" s="173">
        <v>7592</v>
      </c>
      <c r="I184" s="173">
        <v>482</v>
      </c>
      <c r="J184" s="173">
        <v>38680</v>
      </c>
      <c r="K184" s="176">
        <v>46750</v>
      </c>
    </row>
    <row r="185" spans="1:11" x14ac:dyDescent="0.3">
      <c r="A185" t="s">
        <v>1355</v>
      </c>
      <c r="B185" t="s">
        <v>804</v>
      </c>
      <c r="C185" t="s">
        <v>807</v>
      </c>
      <c r="D185" s="187" t="str">
        <f>VLOOKUP(C185,regions!A$2:C$419,3,FALSE)</f>
        <v>Shire district</v>
      </c>
      <c r="E185" s="187" t="str">
        <f>IFERROR(VLOOKUP(C185,classifications!A$3:C$328,3,FALSE),VLOOKUP(C185,classifications!I$2:K$28,3,FALSE))</f>
        <v>Predominantly Urban</v>
      </c>
      <c r="F185" s="191" t="s">
        <v>1381</v>
      </c>
      <c r="G185" s="192">
        <v>8303</v>
      </c>
      <c r="H185" s="173">
        <v>1810</v>
      </c>
      <c r="I185" s="173">
        <v>48</v>
      </c>
      <c r="J185" s="173">
        <v>25100</v>
      </c>
      <c r="K185" s="176">
        <v>35260</v>
      </c>
    </row>
    <row r="186" spans="1:11" x14ac:dyDescent="0.3">
      <c r="A186" t="s">
        <v>1201</v>
      </c>
      <c r="B186" t="s">
        <v>1199</v>
      </c>
      <c r="C186" t="s">
        <v>1202</v>
      </c>
      <c r="D186" s="187" t="str">
        <f>VLOOKUP(C186,regions!A$2:C$419,3,FALSE)</f>
        <v>Shire district</v>
      </c>
      <c r="E186" s="187" t="str">
        <f>IFERROR(VLOOKUP(C186,classifications!A$3:C$328,3,FALSE),VLOOKUP(C186,classifications!I$2:K$28,3,FALSE))</f>
        <v>Predominantly Rural</v>
      </c>
      <c r="F186" s="191" t="s">
        <v>1381</v>
      </c>
      <c r="G186" s="192">
        <v>0</v>
      </c>
      <c r="H186" s="173">
        <v>6292</v>
      </c>
      <c r="I186" s="173">
        <v>0</v>
      </c>
      <c r="J186" s="173">
        <v>51810</v>
      </c>
      <c r="K186" s="176">
        <v>58100</v>
      </c>
    </row>
    <row r="187" spans="1:11" x14ac:dyDescent="0.3">
      <c r="A187" t="s">
        <v>700</v>
      </c>
      <c r="B187" t="s">
        <v>698</v>
      </c>
      <c r="C187" t="s">
        <v>701</v>
      </c>
      <c r="D187" s="187" t="str">
        <f>VLOOKUP(C187,regions!A$2:C$419,3,FALSE)</f>
        <v>Shire district</v>
      </c>
      <c r="E187" s="187" t="str">
        <f>IFERROR(VLOOKUP(C187,classifications!A$3:C$328,3,FALSE),VLOOKUP(C187,classifications!I$2:K$28,3,FALSE))</f>
        <v>Predominantly Rural</v>
      </c>
      <c r="F187" s="191" t="s">
        <v>1381</v>
      </c>
      <c r="G187" s="192">
        <v>3221</v>
      </c>
      <c r="H187" s="173">
        <v>2410</v>
      </c>
      <c r="I187" s="173">
        <v>27</v>
      </c>
      <c r="J187" s="173">
        <v>61230</v>
      </c>
      <c r="K187" s="176">
        <v>66890</v>
      </c>
    </row>
    <row r="188" spans="1:11" x14ac:dyDescent="0.3">
      <c r="A188" t="s">
        <v>810</v>
      </c>
      <c r="B188" t="s">
        <v>808</v>
      </c>
      <c r="C188" t="s">
        <v>811</v>
      </c>
      <c r="D188" s="187" t="str">
        <f>VLOOKUP(C188,regions!A$2:C$419,3,FALSE)</f>
        <v>Shire district</v>
      </c>
      <c r="E188" s="187" t="str">
        <f>IFERROR(VLOOKUP(C188,classifications!A$3:C$328,3,FALSE),VLOOKUP(C188,classifications!I$2:K$28,3,FALSE))</f>
        <v>Predominantly Urban</v>
      </c>
      <c r="F188" s="191" t="s">
        <v>1381</v>
      </c>
      <c r="G188" s="192">
        <v>22</v>
      </c>
      <c r="H188" s="173">
        <v>5241</v>
      </c>
      <c r="I188" s="173">
        <v>0</v>
      </c>
      <c r="J188" s="173">
        <v>30780</v>
      </c>
      <c r="K188" s="176">
        <v>36050</v>
      </c>
    </row>
    <row r="189" spans="1:11" x14ac:dyDescent="0.3">
      <c r="A189" t="s">
        <v>161</v>
      </c>
      <c r="B189" t="s">
        <v>159</v>
      </c>
      <c r="C189" t="s">
        <v>1682</v>
      </c>
      <c r="D189" s="187" t="str">
        <f>VLOOKUP(C189,regions!A$2:C$419,3,FALSE)</f>
        <v>Unitary authority</v>
      </c>
      <c r="E189" s="187" t="str">
        <f>IFERROR(VLOOKUP(C189,classifications!A$3:C$328,3,FALSE),VLOOKUP(C189,classifications!I$2:K$28,3,FALSE))</f>
        <v>Predominantly Urban</v>
      </c>
      <c r="F189" s="191" t="s">
        <v>1381</v>
      </c>
      <c r="G189" s="192">
        <v>10322</v>
      </c>
      <c r="H189" s="173">
        <v>1347</v>
      </c>
      <c r="I189" s="173">
        <v>0</v>
      </c>
      <c r="J189" s="173">
        <v>52000</v>
      </c>
      <c r="K189" s="176">
        <v>63670</v>
      </c>
    </row>
    <row r="190" spans="1:11" x14ac:dyDescent="0.3">
      <c r="A190" t="s">
        <v>704</v>
      </c>
      <c r="B190" t="s">
        <v>702</v>
      </c>
      <c r="C190" t="s">
        <v>705</v>
      </c>
      <c r="D190" s="187" t="str">
        <f>VLOOKUP(C190,regions!A$2:C$419,3,FALSE)</f>
        <v>Shire district</v>
      </c>
      <c r="E190" s="187" t="str">
        <f>IFERROR(VLOOKUP(C190,classifications!A$3:C$328,3,FALSE),VLOOKUP(C190,classifications!I$2:K$28,3,FALSE))</f>
        <v>Predominantly Rural</v>
      </c>
      <c r="F190" s="191" t="s">
        <v>1381</v>
      </c>
      <c r="G190" s="192">
        <v>2872</v>
      </c>
      <c r="H190" s="173">
        <v>1223</v>
      </c>
      <c r="I190" s="173">
        <v>687</v>
      </c>
      <c r="J190" s="173">
        <v>27730</v>
      </c>
      <c r="K190" s="176">
        <v>32510</v>
      </c>
    </row>
    <row r="191" spans="1:11" x14ac:dyDescent="0.3">
      <c r="A191" t="s">
        <v>814</v>
      </c>
      <c r="B191" t="s">
        <v>812</v>
      </c>
      <c r="C191" t="s">
        <v>815</v>
      </c>
      <c r="D191" s="187" t="str">
        <f>VLOOKUP(C191,regions!A$2:C$419,3,FALSE)</f>
        <v>Shire district</v>
      </c>
      <c r="E191" s="187" t="str">
        <f>IFERROR(VLOOKUP(C191,classifications!A$3:C$328,3,FALSE),VLOOKUP(C191,classifications!I$2:K$28,3,FALSE))</f>
        <v>Predominantly Urban</v>
      </c>
      <c r="F191" s="191" t="s">
        <v>1381</v>
      </c>
      <c r="G191" s="192">
        <v>59</v>
      </c>
      <c r="H191" s="173">
        <v>5989</v>
      </c>
      <c r="I191" s="173">
        <v>66</v>
      </c>
      <c r="J191" s="173">
        <v>30580</v>
      </c>
      <c r="K191" s="176">
        <v>36690</v>
      </c>
    </row>
    <row r="192" spans="1:11" x14ac:dyDescent="0.3">
      <c r="A192" t="s">
        <v>1205</v>
      </c>
      <c r="B192" t="s">
        <v>1203</v>
      </c>
      <c r="C192" t="s">
        <v>1206</v>
      </c>
      <c r="D192" s="187" t="str">
        <f>VLOOKUP(C192,regions!A$2:C$419,3,FALSE)</f>
        <v>Shire district</v>
      </c>
      <c r="E192" s="187" t="str">
        <f>IFERROR(VLOOKUP(C192,classifications!A$3:C$328,3,FALSE),VLOOKUP(C192,classifications!I$2:K$28,3,FALSE))</f>
        <v>Urban with Significant Rural</v>
      </c>
      <c r="F192" s="191" t="s">
        <v>1381</v>
      </c>
      <c r="G192" s="192">
        <v>4508</v>
      </c>
      <c r="H192" s="173">
        <v>2718</v>
      </c>
      <c r="I192" s="173">
        <v>0</v>
      </c>
      <c r="J192" s="173">
        <v>47120</v>
      </c>
      <c r="K192" s="176">
        <v>54340</v>
      </c>
    </row>
    <row r="193" spans="1:11" x14ac:dyDescent="0.3">
      <c r="A193" t="s">
        <v>1362</v>
      </c>
      <c r="B193" t="s">
        <v>816</v>
      </c>
      <c r="C193" t="s">
        <v>819</v>
      </c>
      <c r="D193" s="187" t="str">
        <f>VLOOKUP(C193,regions!A$2:C$419,3,FALSE)</f>
        <v>Shire district</v>
      </c>
      <c r="E193" s="187" t="str">
        <f>IFERROR(VLOOKUP(C193,classifications!A$3:C$328,3,FALSE),VLOOKUP(C193,classifications!I$2:K$28,3,FALSE))</f>
        <v>Predominantly Urban</v>
      </c>
      <c r="F193" s="191" t="s">
        <v>1381</v>
      </c>
      <c r="G193" s="192">
        <v>9326</v>
      </c>
      <c r="H193" s="173">
        <v>3132</v>
      </c>
      <c r="I193" s="173">
        <v>41</v>
      </c>
      <c r="J193" s="173">
        <v>32860</v>
      </c>
      <c r="K193" s="176">
        <v>45360</v>
      </c>
    </row>
    <row r="194" spans="1:11" x14ac:dyDescent="0.3">
      <c r="A194" t="s">
        <v>186</v>
      </c>
      <c r="B194" t="s">
        <v>184</v>
      </c>
      <c r="C194" t="s">
        <v>187</v>
      </c>
      <c r="D194" s="187" t="str">
        <f>VLOOKUP(C194,regions!A$2:C$419,3,FALSE)</f>
        <v>London borough</v>
      </c>
      <c r="E194" s="187" t="str">
        <f>IFERROR(VLOOKUP(C194,classifications!A$3:C$328,3,FALSE),VLOOKUP(C194,classifications!I$2:K$28,3,FALSE))</f>
        <v>Predominantly Urban</v>
      </c>
      <c r="F194" s="191" t="s">
        <v>1683</v>
      </c>
      <c r="G194" s="192">
        <v>19241</v>
      </c>
      <c r="H194" s="173">
        <v>3542</v>
      </c>
      <c r="I194" s="173">
        <v>0</v>
      </c>
      <c r="J194" s="173">
        <v>48160</v>
      </c>
      <c r="K194" s="176">
        <v>70950</v>
      </c>
    </row>
    <row r="195" spans="1:11" x14ac:dyDescent="0.3">
      <c r="A195" t="s">
        <v>190</v>
      </c>
      <c r="B195" t="s">
        <v>188</v>
      </c>
      <c r="C195" t="s">
        <v>191</v>
      </c>
      <c r="D195" s="187" t="str">
        <f>VLOOKUP(C195,regions!A$2:C$419,3,FALSE)</f>
        <v>London borough</v>
      </c>
      <c r="E195" s="187" t="str">
        <f>IFERROR(VLOOKUP(C195,classifications!A$3:C$328,3,FALSE),VLOOKUP(C195,classifications!I$2:K$28,3,FALSE))</f>
        <v>Predominantly Urban</v>
      </c>
      <c r="F195" s="191" t="s">
        <v>1683</v>
      </c>
      <c r="G195" s="192">
        <v>11255</v>
      </c>
      <c r="H195" s="173">
        <v>7206</v>
      </c>
      <c r="I195" s="173">
        <v>500</v>
      </c>
      <c r="J195" s="173">
        <v>119660</v>
      </c>
      <c r="K195" s="176">
        <v>138620</v>
      </c>
    </row>
    <row r="196" spans="1:11" x14ac:dyDescent="0.3">
      <c r="A196" t="s">
        <v>194</v>
      </c>
      <c r="B196" t="s">
        <v>192</v>
      </c>
      <c r="C196" t="s">
        <v>195</v>
      </c>
      <c r="D196" s="187" t="str">
        <f>VLOOKUP(C196,regions!A$2:C$419,3,FALSE)</f>
        <v>London borough</v>
      </c>
      <c r="E196" s="187" t="str">
        <f>IFERROR(VLOOKUP(C196,classifications!A$3:C$328,3,FALSE),VLOOKUP(C196,classifications!I$2:K$28,3,FALSE))</f>
        <v>Predominantly Urban</v>
      </c>
      <c r="F196" s="191" t="s">
        <v>1683</v>
      </c>
      <c r="G196" s="192">
        <v>13</v>
      </c>
      <c r="H196" s="173">
        <v>13519</v>
      </c>
      <c r="I196" s="173">
        <v>4</v>
      </c>
      <c r="J196" s="173">
        <v>81260</v>
      </c>
      <c r="K196" s="176">
        <v>94800</v>
      </c>
    </row>
    <row r="197" spans="1:11" x14ac:dyDescent="0.3">
      <c r="A197" t="s">
        <v>198</v>
      </c>
      <c r="B197" t="s">
        <v>196</v>
      </c>
      <c r="C197" t="s">
        <v>199</v>
      </c>
      <c r="D197" s="187" t="str">
        <f>VLOOKUP(C197,regions!A$2:C$419,3,FALSE)</f>
        <v>London borough</v>
      </c>
      <c r="E197" s="187" t="str">
        <f>IFERROR(VLOOKUP(C197,classifications!A$3:C$328,3,FALSE),VLOOKUP(C197,classifications!I$2:K$28,3,FALSE))</f>
        <v>Predominantly Urban</v>
      </c>
      <c r="F197" s="191" t="s">
        <v>1683</v>
      </c>
      <c r="G197" s="192">
        <v>9211</v>
      </c>
      <c r="H197" s="173">
        <v>15987</v>
      </c>
      <c r="I197" s="173">
        <v>139</v>
      </c>
      <c r="J197" s="173">
        <v>86080</v>
      </c>
      <c r="K197" s="176">
        <v>111410</v>
      </c>
    </row>
    <row r="198" spans="1:11" x14ac:dyDescent="0.3">
      <c r="A198" t="s">
        <v>202</v>
      </c>
      <c r="B198" t="s">
        <v>200</v>
      </c>
      <c r="C198" t="s">
        <v>203</v>
      </c>
      <c r="D198" s="187" t="str">
        <f>VLOOKUP(C198,regions!A$2:C$419,3,FALSE)</f>
        <v>London borough</v>
      </c>
      <c r="E198" s="187" t="str">
        <f>IFERROR(VLOOKUP(C198,classifications!A$3:C$328,3,FALSE),VLOOKUP(C198,classifications!I$2:K$28,3,FALSE))</f>
        <v>Predominantly Urban</v>
      </c>
      <c r="F198" s="191" t="s">
        <v>1683</v>
      </c>
      <c r="G198" s="192">
        <v>37</v>
      </c>
      <c r="H198" s="173">
        <v>18657</v>
      </c>
      <c r="I198" s="173">
        <v>0</v>
      </c>
      <c r="J198" s="173">
        <v>115600</v>
      </c>
      <c r="K198" s="176">
        <v>134300</v>
      </c>
    </row>
    <row r="199" spans="1:11" x14ac:dyDescent="0.3">
      <c r="A199" t="s">
        <v>206</v>
      </c>
      <c r="B199" t="s">
        <v>204</v>
      </c>
      <c r="C199" t="s">
        <v>207</v>
      </c>
      <c r="D199" s="187" t="str">
        <f>VLOOKUP(C199,regions!A$2:C$419,3,FALSE)</f>
        <v>London borough</v>
      </c>
      <c r="E199" s="187" t="str">
        <f>IFERROR(VLOOKUP(C199,classifications!A$3:C$328,3,FALSE),VLOOKUP(C199,classifications!I$2:K$28,3,FALSE))</f>
        <v>Predominantly Urban</v>
      </c>
      <c r="F199" s="191" t="s">
        <v>1683</v>
      </c>
      <c r="G199" s="192">
        <v>23665</v>
      </c>
      <c r="H199" s="173">
        <v>11448</v>
      </c>
      <c r="I199" s="173">
        <v>0</v>
      </c>
      <c r="J199" s="173">
        <v>64030</v>
      </c>
      <c r="K199" s="176">
        <v>99140</v>
      </c>
    </row>
    <row r="200" spans="1:11" x14ac:dyDescent="0.3">
      <c r="A200" t="s">
        <v>210</v>
      </c>
      <c r="B200" t="s">
        <v>208</v>
      </c>
      <c r="C200" t="s">
        <v>211</v>
      </c>
      <c r="D200" s="187" t="str">
        <f>VLOOKUP(C200,regions!A$2:C$419,3,FALSE)</f>
        <v>London borough</v>
      </c>
      <c r="E200" s="187" t="str">
        <f>IFERROR(VLOOKUP(C200,classifications!A$3:C$328,3,FALSE),VLOOKUP(C200,classifications!I$2:K$28,3,FALSE))</f>
        <v>Predominantly Urban</v>
      </c>
      <c r="F200" s="191" t="s">
        <v>1683</v>
      </c>
      <c r="G200" s="192">
        <v>430</v>
      </c>
      <c r="H200" s="173">
        <v>549</v>
      </c>
      <c r="I200" s="173">
        <v>118</v>
      </c>
      <c r="J200" s="173">
        <v>4360</v>
      </c>
      <c r="K200" s="176">
        <v>5460</v>
      </c>
    </row>
    <row r="201" spans="1:11" x14ac:dyDescent="0.3">
      <c r="A201" t="s">
        <v>214</v>
      </c>
      <c r="B201" t="s">
        <v>212</v>
      </c>
      <c r="C201" t="s">
        <v>215</v>
      </c>
      <c r="D201" s="187" t="str">
        <f>VLOOKUP(C201,regions!A$2:C$419,3,FALSE)</f>
        <v>London borough</v>
      </c>
      <c r="E201" s="187" t="str">
        <f>IFERROR(VLOOKUP(C201,classifications!A$3:C$328,3,FALSE),VLOOKUP(C201,classifications!I$2:K$28,3,FALSE))</f>
        <v>Predominantly Urban</v>
      </c>
      <c r="F201" s="191" t="s">
        <v>1683</v>
      </c>
      <c r="G201" s="192">
        <v>14045</v>
      </c>
      <c r="H201" s="173">
        <v>10948</v>
      </c>
      <c r="I201" s="173">
        <v>34</v>
      </c>
      <c r="J201" s="173">
        <v>122220</v>
      </c>
      <c r="K201" s="176">
        <v>147250</v>
      </c>
    </row>
    <row r="202" spans="1:11" x14ac:dyDescent="0.3">
      <c r="A202" t="s">
        <v>218</v>
      </c>
      <c r="B202" t="s">
        <v>216</v>
      </c>
      <c r="C202" t="s">
        <v>219</v>
      </c>
      <c r="D202" s="187" t="str">
        <f>VLOOKUP(C202,regions!A$2:C$419,3,FALSE)</f>
        <v>London borough</v>
      </c>
      <c r="E202" s="187" t="str">
        <f>IFERROR(VLOOKUP(C202,classifications!A$3:C$328,3,FALSE),VLOOKUP(C202,classifications!I$2:K$28,3,FALSE))</f>
        <v>Predominantly Urban</v>
      </c>
      <c r="F202" s="191" t="s">
        <v>1683</v>
      </c>
      <c r="G202" s="192">
        <v>13487</v>
      </c>
      <c r="H202" s="173">
        <v>9697</v>
      </c>
      <c r="I202" s="173">
        <v>167</v>
      </c>
      <c r="J202" s="173">
        <v>103550</v>
      </c>
      <c r="K202" s="176">
        <v>126900</v>
      </c>
    </row>
    <row r="203" spans="1:11" x14ac:dyDescent="0.3">
      <c r="A203" t="s">
        <v>222</v>
      </c>
      <c r="B203" t="s">
        <v>220</v>
      </c>
      <c r="C203" t="s">
        <v>223</v>
      </c>
      <c r="D203" s="187" t="str">
        <f>VLOOKUP(C203,regions!A$2:C$419,3,FALSE)</f>
        <v>London borough</v>
      </c>
      <c r="E203" s="187" t="str">
        <f>IFERROR(VLOOKUP(C203,classifications!A$3:C$328,3,FALSE),VLOOKUP(C203,classifications!I$2:K$28,3,FALSE))</f>
        <v>Predominantly Urban</v>
      </c>
      <c r="F203" s="191" t="s">
        <v>1683</v>
      </c>
      <c r="G203" s="192">
        <v>11327</v>
      </c>
      <c r="H203" s="173">
        <v>7058</v>
      </c>
      <c r="I203" s="173">
        <v>282</v>
      </c>
      <c r="J203" s="173">
        <v>102580</v>
      </c>
      <c r="K203" s="176">
        <v>121240</v>
      </c>
    </row>
    <row r="204" spans="1:11" x14ac:dyDescent="0.3">
      <c r="A204" t="s">
        <v>226</v>
      </c>
      <c r="B204" t="s">
        <v>224</v>
      </c>
      <c r="C204" t="s">
        <v>227</v>
      </c>
      <c r="D204" s="187" t="str">
        <f>VLOOKUP(C204,regions!A$2:C$419,3,FALSE)</f>
        <v>London borough</v>
      </c>
      <c r="E204" s="187" t="str">
        <f>IFERROR(VLOOKUP(C204,classifications!A$3:C$328,3,FALSE),VLOOKUP(C204,classifications!I$2:K$28,3,FALSE))</f>
        <v>Predominantly Urban</v>
      </c>
      <c r="F204" s="191" t="s">
        <v>1683</v>
      </c>
      <c r="G204" s="192">
        <v>23793</v>
      </c>
      <c r="H204" s="173">
        <v>10806</v>
      </c>
      <c r="I204" s="173">
        <v>609</v>
      </c>
      <c r="J204" s="173">
        <v>67440</v>
      </c>
      <c r="K204" s="176">
        <v>102650</v>
      </c>
    </row>
    <row r="205" spans="1:11" x14ac:dyDescent="0.3">
      <c r="A205" t="s">
        <v>230</v>
      </c>
      <c r="B205" t="s">
        <v>228</v>
      </c>
      <c r="C205" t="s">
        <v>231</v>
      </c>
      <c r="D205" s="187" t="str">
        <f>VLOOKUP(C205,regions!A$2:C$419,3,FALSE)</f>
        <v>London borough</v>
      </c>
      <c r="E205" s="187" t="str">
        <f>IFERROR(VLOOKUP(C205,classifications!A$3:C$328,3,FALSE),VLOOKUP(C205,classifications!I$2:K$28,3,FALSE))</f>
        <v>Predominantly Urban</v>
      </c>
      <c r="F205" s="191" t="s">
        <v>1683</v>
      </c>
      <c r="G205" s="192">
        <v>22912</v>
      </c>
      <c r="H205" s="173">
        <v>22397</v>
      </c>
      <c r="I205" s="173">
        <v>0</v>
      </c>
      <c r="J205" s="173">
        <v>56350</v>
      </c>
      <c r="K205" s="176">
        <v>101660</v>
      </c>
    </row>
    <row r="206" spans="1:11" x14ac:dyDescent="0.3">
      <c r="A206" t="s">
        <v>234</v>
      </c>
      <c r="B206" t="s">
        <v>232</v>
      </c>
      <c r="C206" t="s">
        <v>235</v>
      </c>
      <c r="D206" s="187" t="str">
        <f>VLOOKUP(C206,regions!A$2:C$419,3,FALSE)</f>
        <v>London borough</v>
      </c>
      <c r="E206" s="187" t="str">
        <f>IFERROR(VLOOKUP(C206,classifications!A$3:C$328,3,FALSE),VLOOKUP(C206,classifications!I$2:K$28,3,FALSE))</f>
        <v>Predominantly Urban</v>
      </c>
      <c r="F206" s="191" t="s">
        <v>1683</v>
      </c>
      <c r="G206" s="192">
        <v>13159</v>
      </c>
      <c r="H206" s="173">
        <v>12613</v>
      </c>
      <c r="I206" s="173">
        <v>48</v>
      </c>
      <c r="J206" s="173">
        <v>56080</v>
      </c>
      <c r="K206" s="176">
        <v>81900</v>
      </c>
    </row>
    <row r="207" spans="1:11" x14ac:dyDescent="0.3">
      <c r="A207" t="s">
        <v>238</v>
      </c>
      <c r="B207" t="s">
        <v>236</v>
      </c>
      <c r="C207" t="s">
        <v>239</v>
      </c>
      <c r="D207" s="187" t="str">
        <f>VLOOKUP(C207,regions!A$2:C$419,3,FALSE)</f>
        <v>London borough</v>
      </c>
      <c r="E207" s="187" t="str">
        <f>IFERROR(VLOOKUP(C207,classifications!A$3:C$328,3,FALSE),VLOOKUP(C207,classifications!I$2:K$28,3,FALSE))</f>
        <v>Predominantly Urban</v>
      </c>
      <c r="F207" s="191" t="s">
        <v>1683</v>
      </c>
      <c r="G207" s="192">
        <v>16492</v>
      </c>
      <c r="H207" s="173">
        <v>10703</v>
      </c>
      <c r="I207" s="173">
        <v>77</v>
      </c>
      <c r="J207" s="173">
        <v>76160</v>
      </c>
      <c r="K207" s="176">
        <v>103430</v>
      </c>
    </row>
    <row r="208" spans="1:11" x14ac:dyDescent="0.3">
      <c r="A208" t="s">
        <v>242</v>
      </c>
      <c r="B208" t="s">
        <v>240</v>
      </c>
      <c r="C208" t="s">
        <v>243</v>
      </c>
      <c r="D208" s="187" t="str">
        <f>VLOOKUP(C208,regions!A$2:C$419,3,FALSE)</f>
        <v>London borough</v>
      </c>
      <c r="E208" s="187" t="str">
        <f>IFERROR(VLOOKUP(C208,classifications!A$3:C$328,3,FALSE),VLOOKUP(C208,classifications!I$2:K$28,3,FALSE))</f>
        <v>Predominantly Urban</v>
      </c>
      <c r="F208" s="191" t="s">
        <v>1683</v>
      </c>
      <c r="G208" s="192">
        <v>5093</v>
      </c>
      <c r="H208" s="173">
        <v>3651</v>
      </c>
      <c r="I208" s="173">
        <v>175</v>
      </c>
      <c r="J208" s="173">
        <v>77070</v>
      </c>
      <c r="K208" s="176">
        <v>85990</v>
      </c>
    </row>
    <row r="209" spans="1:14" x14ac:dyDescent="0.3">
      <c r="A209" t="s">
        <v>246</v>
      </c>
      <c r="B209" t="s">
        <v>244</v>
      </c>
      <c r="C209" t="s">
        <v>247</v>
      </c>
      <c r="D209" s="187" t="str">
        <f>VLOOKUP(C209,regions!A$2:C$419,3,FALSE)</f>
        <v>London borough</v>
      </c>
      <c r="E209" s="187" t="str">
        <f>IFERROR(VLOOKUP(C209,classifications!A$3:C$328,3,FALSE),VLOOKUP(C209,classifications!I$2:K$28,3,FALSE))</f>
        <v>Predominantly Urban</v>
      </c>
      <c r="F209" s="191" t="s">
        <v>1683</v>
      </c>
      <c r="G209" s="192">
        <v>10305</v>
      </c>
      <c r="H209" s="173">
        <v>3585</v>
      </c>
      <c r="I209" s="173">
        <v>48</v>
      </c>
      <c r="J209" s="173">
        <v>84870</v>
      </c>
      <c r="K209" s="176">
        <v>98810</v>
      </c>
    </row>
    <row r="210" spans="1:14" x14ac:dyDescent="0.3">
      <c r="A210" t="s">
        <v>250</v>
      </c>
      <c r="B210" t="s">
        <v>248</v>
      </c>
      <c r="C210" t="s">
        <v>251</v>
      </c>
      <c r="D210" s="187" t="str">
        <f>VLOOKUP(C210,regions!A$2:C$419,3,FALSE)</f>
        <v>London borough</v>
      </c>
      <c r="E210" s="187" t="str">
        <f>IFERROR(VLOOKUP(C210,classifications!A$3:C$328,3,FALSE),VLOOKUP(C210,classifications!I$2:K$28,3,FALSE))</f>
        <v>Predominantly Urban</v>
      </c>
      <c r="F210" s="191" t="s">
        <v>1683</v>
      </c>
      <c r="G210" s="192">
        <v>10516</v>
      </c>
      <c r="H210" s="173">
        <v>6190</v>
      </c>
      <c r="I210" s="173">
        <v>1285</v>
      </c>
      <c r="J210" s="173">
        <v>85520</v>
      </c>
      <c r="K210" s="176">
        <v>103510</v>
      </c>
    </row>
    <row r="211" spans="1:14" x14ac:dyDescent="0.3">
      <c r="A211" t="s">
        <v>254</v>
      </c>
      <c r="B211" t="s">
        <v>252</v>
      </c>
      <c r="C211" t="s">
        <v>255</v>
      </c>
      <c r="D211" s="187" t="str">
        <f>VLOOKUP(C211,regions!A$2:C$419,3,FALSE)</f>
        <v>London borough</v>
      </c>
      <c r="E211" s="187" t="str">
        <f>IFERROR(VLOOKUP(C211,classifications!A$3:C$328,3,FALSE),VLOOKUP(C211,classifications!I$2:K$28,3,FALSE))</f>
        <v>Predominantly Urban</v>
      </c>
      <c r="F211" s="191" t="s">
        <v>1683</v>
      </c>
      <c r="G211" s="192">
        <v>13490</v>
      </c>
      <c r="H211" s="173">
        <v>6970</v>
      </c>
      <c r="I211" s="173">
        <v>228</v>
      </c>
      <c r="J211" s="173">
        <v>75200</v>
      </c>
      <c r="K211" s="176">
        <v>95890</v>
      </c>
    </row>
    <row r="212" spans="1:14" x14ac:dyDescent="0.3">
      <c r="A212" t="s">
        <v>258</v>
      </c>
      <c r="B212" t="s">
        <v>256</v>
      </c>
      <c r="C212" t="s">
        <v>259</v>
      </c>
      <c r="D212" s="187" t="str">
        <f>VLOOKUP(C212,regions!A$2:C$419,3,FALSE)</f>
        <v>London borough</v>
      </c>
      <c r="E212" s="187" t="str">
        <f>IFERROR(VLOOKUP(C212,classifications!A$3:C$328,3,FALSE),VLOOKUP(C212,classifications!I$2:K$28,3,FALSE))</f>
        <v>Predominantly Urban</v>
      </c>
      <c r="F212" s="191" t="s">
        <v>1683</v>
      </c>
      <c r="G212" s="192">
        <v>26340</v>
      </c>
      <c r="H212" s="173">
        <v>15342</v>
      </c>
      <c r="I212" s="173">
        <v>12</v>
      </c>
      <c r="J212" s="173">
        <v>54610</v>
      </c>
      <c r="K212" s="176">
        <v>96300</v>
      </c>
    </row>
    <row r="213" spans="1:14" x14ac:dyDescent="0.3">
      <c r="A213" t="s">
        <v>262</v>
      </c>
      <c r="B213" t="s">
        <v>260</v>
      </c>
      <c r="C213" t="s">
        <v>263</v>
      </c>
      <c r="D213" s="187" t="str">
        <f>VLOOKUP(C213,regions!A$2:C$419,3,FALSE)</f>
        <v>London borough</v>
      </c>
      <c r="E213" s="187" t="str">
        <f>IFERROR(VLOOKUP(C213,classifications!A$3:C$328,3,FALSE),VLOOKUP(C213,classifications!I$2:K$28,3,FALSE))</f>
        <v>Predominantly Urban</v>
      </c>
      <c r="F213" s="191" t="s">
        <v>1683</v>
      </c>
      <c r="G213" s="192">
        <v>6996</v>
      </c>
      <c r="H213" s="173">
        <v>13285</v>
      </c>
      <c r="I213" s="175" t="s">
        <v>1678</v>
      </c>
      <c r="J213" s="175" t="s">
        <v>1678</v>
      </c>
      <c r="K213" s="176">
        <v>84760</v>
      </c>
      <c r="N213" s="173"/>
    </row>
    <row r="214" spans="1:14" x14ac:dyDescent="0.3">
      <c r="A214" t="s">
        <v>266</v>
      </c>
      <c r="B214" t="s">
        <v>264</v>
      </c>
      <c r="C214" t="s">
        <v>267</v>
      </c>
      <c r="D214" s="187" t="str">
        <f>VLOOKUP(C214,regions!A$2:C$419,3,FALSE)</f>
        <v>London borough</v>
      </c>
      <c r="E214" s="187" t="str">
        <f>IFERROR(VLOOKUP(C214,classifications!A$3:C$328,3,FALSE),VLOOKUP(C214,classifications!I$2:K$28,3,FALSE))</f>
        <v>Predominantly Urban</v>
      </c>
      <c r="F214" s="191" t="s">
        <v>1683</v>
      </c>
      <c r="G214" s="192">
        <v>4846</v>
      </c>
      <c r="H214" s="173">
        <v>2353</v>
      </c>
      <c r="I214" s="173">
        <v>0</v>
      </c>
      <c r="J214" s="173">
        <v>57890</v>
      </c>
      <c r="K214" s="176">
        <v>65090</v>
      </c>
    </row>
    <row r="215" spans="1:14" x14ac:dyDescent="0.3">
      <c r="A215" t="s">
        <v>270</v>
      </c>
      <c r="B215" t="s">
        <v>268</v>
      </c>
      <c r="C215" t="s">
        <v>271</v>
      </c>
      <c r="D215" s="187" t="str">
        <f>VLOOKUP(C215,regions!A$2:C$419,3,FALSE)</f>
        <v>London borough</v>
      </c>
      <c r="E215" s="187" t="str">
        <f>IFERROR(VLOOKUP(C215,classifications!A$3:C$328,3,FALSE),VLOOKUP(C215,classifications!I$2:K$28,3,FALSE))</f>
        <v>Predominantly Urban</v>
      </c>
      <c r="F215" s="191" t="s">
        <v>1683</v>
      </c>
      <c r="G215" s="192">
        <v>25079</v>
      </c>
      <c r="H215" s="173">
        <v>22958</v>
      </c>
      <c r="I215" s="173">
        <v>346</v>
      </c>
      <c r="J215" s="173">
        <v>82270</v>
      </c>
      <c r="K215" s="176">
        <v>130660</v>
      </c>
    </row>
    <row r="216" spans="1:14" x14ac:dyDescent="0.3">
      <c r="A216" t="s">
        <v>274</v>
      </c>
      <c r="B216" t="s">
        <v>272</v>
      </c>
      <c r="C216" t="s">
        <v>275</v>
      </c>
      <c r="D216" s="187" t="str">
        <f>VLOOKUP(C216,regions!A$2:C$419,3,FALSE)</f>
        <v>London borough</v>
      </c>
      <c r="E216" s="187" t="str">
        <f>IFERROR(VLOOKUP(C216,classifications!A$3:C$328,3,FALSE),VLOOKUP(C216,classifications!I$2:K$28,3,FALSE))</f>
        <v>Predominantly Urban</v>
      </c>
      <c r="F216" s="191" t="s">
        <v>1683</v>
      </c>
      <c r="G216" s="174" t="s">
        <v>1678</v>
      </c>
      <c r="H216" s="173">
        <v>18356</v>
      </c>
      <c r="I216" s="175" t="s">
        <v>1678</v>
      </c>
      <c r="J216" s="175" t="s">
        <v>1678</v>
      </c>
      <c r="K216" s="176">
        <v>116640</v>
      </c>
      <c r="N216" s="173"/>
    </row>
    <row r="217" spans="1:14" x14ac:dyDescent="0.3">
      <c r="A217" t="s">
        <v>278</v>
      </c>
      <c r="B217" t="s">
        <v>276</v>
      </c>
      <c r="C217" t="s">
        <v>279</v>
      </c>
      <c r="D217" s="187" t="str">
        <f>VLOOKUP(C217,regions!A$2:C$419,3,FALSE)</f>
        <v>London borough</v>
      </c>
      <c r="E217" s="187" t="str">
        <f>IFERROR(VLOOKUP(C217,classifications!A$3:C$328,3,FALSE),VLOOKUP(C217,classifications!I$2:K$28,3,FALSE))</f>
        <v>Predominantly Urban</v>
      </c>
      <c r="F217" s="191" t="s">
        <v>1683</v>
      </c>
      <c r="G217" s="192">
        <v>3</v>
      </c>
      <c r="H217" s="173">
        <v>11376</v>
      </c>
      <c r="I217" s="173">
        <v>42</v>
      </c>
      <c r="J217" s="173">
        <v>69550</v>
      </c>
      <c r="K217" s="176">
        <v>80970</v>
      </c>
    </row>
    <row r="218" spans="1:14" x14ac:dyDescent="0.3">
      <c r="A218" t="s">
        <v>282</v>
      </c>
      <c r="B218" t="s">
        <v>280</v>
      </c>
      <c r="C218" t="s">
        <v>283</v>
      </c>
      <c r="D218" s="187" t="str">
        <f>VLOOKUP(C218,regions!A$2:C$419,3,FALSE)</f>
        <v>London borough</v>
      </c>
      <c r="E218" s="187" t="str">
        <f>IFERROR(VLOOKUP(C218,classifications!A$3:C$328,3,FALSE),VLOOKUP(C218,classifications!I$2:K$28,3,FALSE))</f>
        <v>Predominantly Urban</v>
      </c>
      <c r="F218" s="191" t="s">
        <v>1683</v>
      </c>
      <c r="G218" s="192">
        <v>17697</v>
      </c>
      <c r="H218" s="173">
        <v>12833</v>
      </c>
      <c r="I218" s="173">
        <v>293</v>
      </c>
      <c r="J218" s="173">
        <v>71620</v>
      </c>
      <c r="K218" s="176">
        <v>102440</v>
      </c>
    </row>
    <row r="219" spans="1:14" x14ac:dyDescent="0.3">
      <c r="A219" t="s">
        <v>286</v>
      </c>
      <c r="B219" t="s">
        <v>284</v>
      </c>
      <c r="C219" t="s">
        <v>287</v>
      </c>
      <c r="D219" s="187" t="str">
        <f>VLOOKUP(C219,regions!A$2:C$419,3,FALSE)</f>
        <v>London borough</v>
      </c>
      <c r="E219" s="187" t="str">
        <f>IFERROR(VLOOKUP(C219,classifications!A$3:C$328,3,FALSE),VLOOKUP(C219,classifications!I$2:K$28,3,FALSE))</f>
        <v>Predominantly Urban</v>
      </c>
      <c r="F219" s="191" t="s">
        <v>1683</v>
      </c>
      <c r="G219" s="192">
        <v>4877</v>
      </c>
      <c r="H219" s="173">
        <v>4441</v>
      </c>
      <c r="I219" s="173">
        <v>52</v>
      </c>
      <c r="J219" s="173">
        <v>91520</v>
      </c>
      <c r="K219" s="176">
        <v>100890</v>
      </c>
    </row>
    <row r="220" spans="1:14" x14ac:dyDescent="0.3">
      <c r="A220" t="s">
        <v>290</v>
      </c>
      <c r="B220" t="s">
        <v>288</v>
      </c>
      <c r="C220" t="s">
        <v>291</v>
      </c>
      <c r="D220" s="187" t="str">
        <f>VLOOKUP(C220,regions!A$2:C$419,3,FALSE)</f>
        <v>London borough</v>
      </c>
      <c r="E220" s="187" t="str">
        <f>IFERROR(VLOOKUP(C220,classifications!A$3:C$328,3,FALSE),VLOOKUP(C220,classifications!I$2:K$28,3,FALSE))</f>
        <v>Predominantly Urban</v>
      </c>
      <c r="F220" s="191" t="s">
        <v>1683</v>
      </c>
      <c r="G220" s="192">
        <v>46</v>
      </c>
      <c r="H220" s="173">
        <v>9800</v>
      </c>
      <c r="I220" s="173">
        <v>128</v>
      </c>
      <c r="J220" s="173">
        <v>72140</v>
      </c>
      <c r="K220" s="176">
        <v>82120</v>
      </c>
    </row>
    <row r="221" spans="1:14" x14ac:dyDescent="0.3">
      <c r="A221" t="s">
        <v>294</v>
      </c>
      <c r="B221" t="s">
        <v>292</v>
      </c>
      <c r="C221" t="s">
        <v>295</v>
      </c>
      <c r="D221" s="187" t="str">
        <f>VLOOKUP(C221,regions!A$2:C$419,3,FALSE)</f>
        <v>London borough</v>
      </c>
      <c r="E221" s="187" t="str">
        <f>IFERROR(VLOOKUP(C221,classifications!A$3:C$328,3,FALSE),VLOOKUP(C221,classifications!I$2:K$28,3,FALSE))</f>
        <v>Predominantly Urban</v>
      </c>
      <c r="F221" s="191" t="s">
        <v>1683</v>
      </c>
      <c r="G221" s="192">
        <v>40120</v>
      </c>
      <c r="H221" s="173">
        <v>15069</v>
      </c>
      <c r="I221" s="173">
        <v>0</v>
      </c>
      <c r="J221" s="173">
        <v>66220</v>
      </c>
      <c r="K221" s="176">
        <v>121410</v>
      </c>
    </row>
    <row r="222" spans="1:14" x14ac:dyDescent="0.3">
      <c r="A222" t="s">
        <v>298</v>
      </c>
      <c r="B222" t="s">
        <v>296</v>
      </c>
      <c r="C222" t="s">
        <v>299</v>
      </c>
      <c r="D222" s="187" t="str">
        <f>VLOOKUP(C222,regions!A$2:C$419,3,FALSE)</f>
        <v>London borough</v>
      </c>
      <c r="E222" s="187" t="str">
        <f>IFERROR(VLOOKUP(C222,classifications!A$3:C$328,3,FALSE),VLOOKUP(C222,classifications!I$2:K$28,3,FALSE))</f>
        <v>Predominantly Urban</v>
      </c>
      <c r="F222" s="191" t="s">
        <v>1683</v>
      </c>
      <c r="G222" s="192">
        <v>6465</v>
      </c>
      <c r="H222" s="173">
        <v>4435</v>
      </c>
      <c r="I222" s="173">
        <v>30</v>
      </c>
      <c r="J222" s="173">
        <v>68580</v>
      </c>
      <c r="K222" s="176">
        <v>79510</v>
      </c>
    </row>
    <row r="223" spans="1:14" x14ac:dyDescent="0.3">
      <c r="A223" t="s">
        <v>302</v>
      </c>
      <c r="B223" t="s">
        <v>300</v>
      </c>
      <c r="C223" t="s">
        <v>303</v>
      </c>
      <c r="D223" s="187" t="str">
        <f>VLOOKUP(C223,regions!A$2:C$419,3,FALSE)</f>
        <v>London borough</v>
      </c>
      <c r="E223" s="187" t="str">
        <f>IFERROR(VLOOKUP(C223,classifications!A$3:C$328,3,FALSE),VLOOKUP(C223,classifications!I$2:K$28,3,FALSE))</f>
        <v>Predominantly Urban</v>
      </c>
      <c r="F223" s="191" t="s">
        <v>1683</v>
      </c>
      <c r="G223" s="192">
        <v>12865</v>
      </c>
      <c r="H223" s="173">
        <v>28480</v>
      </c>
      <c r="I223" s="173">
        <v>164</v>
      </c>
      <c r="J223" s="173">
        <v>62000</v>
      </c>
      <c r="K223" s="176">
        <v>103510</v>
      </c>
    </row>
    <row r="224" spans="1:14" x14ac:dyDescent="0.3">
      <c r="A224" t="s">
        <v>306</v>
      </c>
      <c r="B224" t="s">
        <v>304</v>
      </c>
      <c r="C224" t="s">
        <v>307</v>
      </c>
      <c r="D224" s="187" t="str">
        <f>VLOOKUP(C224,regions!A$2:C$419,3,FALSE)</f>
        <v>London borough</v>
      </c>
      <c r="E224" s="187" t="str">
        <f>IFERROR(VLOOKUP(C224,classifications!A$3:C$328,3,FALSE),VLOOKUP(C224,classifications!I$2:K$28,3,FALSE))</f>
        <v>Predominantly Urban</v>
      </c>
      <c r="F224" s="191" t="s">
        <v>1683</v>
      </c>
      <c r="G224" s="192">
        <v>10365</v>
      </c>
      <c r="H224" s="173">
        <v>10821</v>
      </c>
      <c r="I224" s="173">
        <v>41</v>
      </c>
      <c r="J224" s="173">
        <v>76400</v>
      </c>
      <c r="K224" s="176">
        <v>97620</v>
      </c>
    </row>
    <row r="225" spans="1:11" x14ac:dyDescent="0.3">
      <c r="A225" t="s">
        <v>310</v>
      </c>
      <c r="B225" t="s">
        <v>308</v>
      </c>
      <c r="C225" t="s">
        <v>311</v>
      </c>
      <c r="D225" s="187" t="str">
        <f>VLOOKUP(C225,regions!A$2:C$419,3,FALSE)</f>
        <v>London borough</v>
      </c>
      <c r="E225" s="187" t="str">
        <f>IFERROR(VLOOKUP(C225,classifications!A$3:C$328,3,FALSE),VLOOKUP(C225,classifications!I$2:K$28,3,FALSE))</f>
        <v>Predominantly Urban</v>
      </c>
      <c r="F225" s="191" t="s">
        <v>1683</v>
      </c>
      <c r="G225" s="192">
        <v>17242</v>
      </c>
      <c r="H225" s="173">
        <v>9889</v>
      </c>
      <c r="I225" s="173">
        <v>329</v>
      </c>
      <c r="J225" s="173">
        <v>106430</v>
      </c>
      <c r="K225" s="176">
        <v>133890</v>
      </c>
    </row>
    <row r="226" spans="1:11" x14ac:dyDescent="0.3">
      <c r="A226" t="s">
        <v>314</v>
      </c>
      <c r="B226" t="s">
        <v>312</v>
      </c>
      <c r="C226" t="s">
        <v>315</v>
      </c>
      <c r="D226" s="187" t="str">
        <f>VLOOKUP(C226,regions!A$2:C$419,3,FALSE)</f>
        <v>London borough</v>
      </c>
      <c r="E226" s="187" t="str">
        <f>IFERROR(VLOOKUP(C226,classifications!A$3:C$328,3,FALSE),VLOOKUP(C226,classifications!I$2:K$28,3,FALSE))</f>
        <v>Predominantly Urban</v>
      </c>
      <c r="F226" s="191" t="s">
        <v>1683</v>
      </c>
      <c r="G226" s="192">
        <v>12260</v>
      </c>
      <c r="H226" s="173">
        <v>15336</v>
      </c>
      <c r="I226" s="173">
        <v>391</v>
      </c>
      <c r="J226" s="173">
        <v>88660</v>
      </c>
      <c r="K226" s="176">
        <v>116640</v>
      </c>
    </row>
    <row r="227" spans="1:11" x14ac:dyDescent="0.3">
      <c r="A227" t="s">
        <v>1279</v>
      </c>
      <c r="B227" t="s">
        <v>1277</v>
      </c>
      <c r="C227" t="s">
        <v>1280</v>
      </c>
      <c r="D227" s="187" t="str">
        <f>VLOOKUP(C227,regions!A$2:C$419,3,FALSE)</f>
        <v>Shire district</v>
      </c>
      <c r="E227" s="187" t="str">
        <f>IFERROR(VLOOKUP(C227,classifications!A$3:C$328,3,FALSE),VLOOKUP(C227,classifications!I$2:K$28,3,FALSE))</f>
        <v>Predominantly Urban</v>
      </c>
      <c r="F227" s="191" t="s">
        <v>1684</v>
      </c>
      <c r="G227" s="192">
        <v>2660</v>
      </c>
      <c r="H227" s="173">
        <v>811</v>
      </c>
      <c r="I227" s="173">
        <v>0</v>
      </c>
      <c r="J227" s="173">
        <v>24100</v>
      </c>
      <c r="K227" s="176">
        <v>27570</v>
      </c>
    </row>
    <row r="228" spans="1:11" x14ac:dyDescent="0.3">
      <c r="A228" t="s">
        <v>1283</v>
      </c>
      <c r="B228" t="s">
        <v>1281</v>
      </c>
      <c r="C228" t="s">
        <v>1284</v>
      </c>
      <c r="D228" s="187" t="str">
        <f>VLOOKUP(C228,regions!A$2:C$419,3,FALSE)</f>
        <v>Shire district</v>
      </c>
      <c r="E228" s="187" t="str">
        <f>IFERROR(VLOOKUP(C228,classifications!A$3:C$328,3,FALSE),VLOOKUP(C228,classifications!I$2:K$28,3,FALSE))</f>
        <v>Predominantly Urban</v>
      </c>
      <c r="F228" s="191" t="s">
        <v>1684</v>
      </c>
      <c r="G228" s="192">
        <v>3407</v>
      </c>
      <c r="H228" s="173">
        <v>2626</v>
      </c>
      <c r="I228" s="173">
        <v>0</v>
      </c>
      <c r="J228" s="173">
        <v>63660</v>
      </c>
      <c r="K228" s="176">
        <v>69690</v>
      </c>
    </row>
    <row r="229" spans="1:11" x14ac:dyDescent="0.3">
      <c r="A229" t="s">
        <v>824</v>
      </c>
      <c r="B229" t="s">
        <v>822</v>
      </c>
      <c r="C229" t="s">
        <v>825</v>
      </c>
      <c r="D229" s="187" t="str">
        <f>VLOOKUP(C229,regions!A$2:C$419,3,FALSE)</f>
        <v>Shire district</v>
      </c>
      <c r="E229" s="187" t="str">
        <f>IFERROR(VLOOKUP(C229,classifications!A$3:C$328,3,FALSE),VLOOKUP(C229,classifications!I$2:K$28,3,FALSE))</f>
        <v>Urban with Significant Rural</v>
      </c>
      <c r="F229" s="191" t="s">
        <v>1684</v>
      </c>
      <c r="G229" s="192">
        <v>5014</v>
      </c>
      <c r="H229" s="173">
        <v>1854</v>
      </c>
      <c r="I229" s="173">
        <v>0</v>
      </c>
      <c r="J229" s="173">
        <v>42270</v>
      </c>
      <c r="K229" s="176">
        <v>49140</v>
      </c>
    </row>
    <row r="230" spans="1:11" x14ac:dyDescent="0.3">
      <c r="A230" t="s">
        <v>478</v>
      </c>
      <c r="B230" t="s">
        <v>476</v>
      </c>
      <c r="C230" t="s">
        <v>479</v>
      </c>
      <c r="D230" s="187" t="str">
        <f>VLOOKUP(C230,regions!A$2:C$419,3,FALSE)</f>
        <v>Shire district</v>
      </c>
      <c r="E230" s="187" t="str">
        <f>IFERROR(VLOOKUP(C230,classifications!A$3:C$328,3,FALSE),VLOOKUP(C230,classifications!I$2:K$28,3,FALSE))</f>
        <v>Predominantly Rural</v>
      </c>
      <c r="F230" s="191" t="s">
        <v>1684</v>
      </c>
      <c r="G230" s="192">
        <v>0</v>
      </c>
      <c r="H230" s="173">
        <v>9485</v>
      </c>
      <c r="I230" s="173">
        <v>520</v>
      </c>
      <c r="J230" s="173">
        <v>61250</v>
      </c>
      <c r="K230" s="176">
        <v>71250</v>
      </c>
    </row>
    <row r="231" spans="1:11" x14ac:dyDescent="0.3">
      <c r="A231" t="s">
        <v>736</v>
      </c>
      <c r="B231" t="s">
        <v>734</v>
      </c>
      <c r="C231" t="s">
        <v>737</v>
      </c>
      <c r="D231" s="187" t="str">
        <f>VLOOKUP(C231,regions!A$2:C$419,3,FALSE)</f>
        <v>Shire district</v>
      </c>
      <c r="E231" s="187" t="str">
        <f>IFERROR(VLOOKUP(C231,classifications!A$3:C$328,3,FALSE),VLOOKUP(C231,classifications!I$2:K$28,3,FALSE))</f>
        <v>Urban with Significant Rural</v>
      </c>
      <c r="F231" s="191" t="s">
        <v>1684</v>
      </c>
      <c r="G231" s="192">
        <v>0</v>
      </c>
      <c r="H231" s="173">
        <v>12492</v>
      </c>
      <c r="I231" s="173">
        <v>125</v>
      </c>
      <c r="J231" s="173">
        <v>57640</v>
      </c>
      <c r="K231" s="176">
        <v>70250</v>
      </c>
    </row>
    <row r="232" spans="1:11" x14ac:dyDescent="0.3">
      <c r="A232" t="s">
        <v>32</v>
      </c>
      <c r="B232" t="s">
        <v>30</v>
      </c>
      <c r="C232" t="s">
        <v>1685</v>
      </c>
      <c r="D232" s="187" t="str">
        <f>VLOOKUP(C232,regions!A$2:C$419,3,FALSE)</f>
        <v>Unitary authority</v>
      </c>
      <c r="E232" s="187" t="str">
        <f>IFERROR(VLOOKUP(C232,classifications!A$3:C$328,3,FALSE),VLOOKUP(C232,classifications!I$2:K$28,3,FALSE))</f>
        <v>Predominantly Urban</v>
      </c>
      <c r="F232" s="191" t="s">
        <v>1684</v>
      </c>
      <c r="G232" s="192">
        <v>75</v>
      </c>
      <c r="H232" s="173">
        <v>7710</v>
      </c>
      <c r="I232" s="173">
        <v>272</v>
      </c>
      <c r="J232" s="173">
        <v>38550</v>
      </c>
      <c r="K232" s="176">
        <v>46610</v>
      </c>
    </row>
    <row r="233" spans="1:11" x14ac:dyDescent="0.3">
      <c r="A233" t="s">
        <v>35</v>
      </c>
      <c r="B233" t="s">
        <v>33</v>
      </c>
      <c r="C233" t="s">
        <v>1686</v>
      </c>
      <c r="D233" s="187" t="str">
        <f>VLOOKUP(C233,regions!A$2:C$419,3,FALSE)</f>
        <v>Unitary authority</v>
      </c>
      <c r="E233" s="187" t="str">
        <f>IFERROR(VLOOKUP(C233,classifications!A$3:C$328,3,FALSE),VLOOKUP(C233,classifications!I$2:K$28,3,FALSE))</f>
        <v>Predominantly Urban</v>
      </c>
      <c r="F233" s="191" t="s">
        <v>1684</v>
      </c>
      <c r="G233" s="192">
        <v>12316</v>
      </c>
      <c r="H233" s="173">
        <v>6712</v>
      </c>
      <c r="I233" s="173">
        <v>62</v>
      </c>
      <c r="J233" s="173">
        <v>105010</v>
      </c>
      <c r="K233" s="176">
        <v>124100</v>
      </c>
    </row>
    <row r="234" spans="1:11" x14ac:dyDescent="0.3">
      <c r="A234" t="s">
        <v>828</v>
      </c>
      <c r="B234" t="s">
        <v>826</v>
      </c>
      <c r="C234" t="s">
        <v>829</v>
      </c>
      <c r="D234" s="187" t="str">
        <f>VLOOKUP(C234,regions!A$2:C$419,3,FALSE)</f>
        <v>Shire district</v>
      </c>
      <c r="E234" s="187" t="str">
        <f>IFERROR(VLOOKUP(C234,classifications!A$3:C$328,3,FALSE),VLOOKUP(C234,classifications!I$2:K$28,3,FALSE))</f>
        <v>Predominantly Urban</v>
      </c>
      <c r="F234" s="191" t="s">
        <v>1684</v>
      </c>
      <c r="G234" s="192">
        <v>5208</v>
      </c>
      <c r="H234" s="173">
        <v>2156</v>
      </c>
      <c r="I234" s="173">
        <v>300</v>
      </c>
      <c r="J234" s="173">
        <v>55810</v>
      </c>
      <c r="K234" s="176">
        <v>63470</v>
      </c>
    </row>
    <row r="235" spans="1:11" x14ac:dyDescent="0.3">
      <c r="A235" t="s">
        <v>1103</v>
      </c>
      <c r="B235" t="s">
        <v>1101</v>
      </c>
      <c r="C235" t="s">
        <v>1104</v>
      </c>
      <c r="D235" s="187" t="str">
        <f>VLOOKUP(C235,regions!A$2:C$419,3,FALSE)</f>
        <v>Shire district</v>
      </c>
      <c r="E235" s="187" t="str">
        <f>IFERROR(VLOOKUP(C235,classifications!A$3:C$328,3,FALSE),VLOOKUP(C235,classifications!I$2:K$28,3,FALSE))</f>
        <v>Urban with Significant Rural</v>
      </c>
      <c r="F235" s="191" t="s">
        <v>1684</v>
      </c>
      <c r="G235" s="192">
        <v>136</v>
      </c>
      <c r="H235" s="173">
        <v>7019</v>
      </c>
      <c r="I235" s="173">
        <v>394</v>
      </c>
      <c r="J235" s="173">
        <v>51240</v>
      </c>
      <c r="K235" s="176">
        <v>58790</v>
      </c>
    </row>
    <row r="236" spans="1:11" x14ac:dyDescent="0.3">
      <c r="A236" t="s">
        <v>1287</v>
      </c>
      <c r="B236" t="s">
        <v>1285</v>
      </c>
      <c r="C236" t="s">
        <v>1288</v>
      </c>
      <c r="D236" s="187" t="str">
        <f>VLOOKUP(C236,regions!A$2:C$419,3,FALSE)</f>
        <v>Shire district</v>
      </c>
      <c r="E236" s="187" t="str">
        <f>IFERROR(VLOOKUP(C236,classifications!A$3:C$328,3,FALSE),VLOOKUP(C236,classifications!I$2:K$28,3,FALSE))</f>
        <v>Predominantly Rural</v>
      </c>
      <c r="F236" s="191" t="s">
        <v>1684</v>
      </c>
      <c r="G236" s="192">
        <v>97</v>
      </c>
      <c r="H236" s="173">
        <v>7444</v>
      </c>
      <c r="I236" s="173">
        <v>424</v>
      </c>
      <c r="J236" s="173">
        <v>45340</v>
      </c>
      <c r="K236" s="176">
        <v>53310</v>
      </c>
    </row>
    <row r="237" spans="1:11" x14ac:dyDescent="0.3">
      <c r="A237" t="s">
        <v>482</v>
      </c>
      <c r="B237" t="s">
        <v>480</v>
      </c>
      <c r="C237" t="s">
        <v>483</v>
      </c>
      <c r="D237" s="187" t="str">
        <f>VLOOKUP(C237,regions!A$2:C$419,3,FALSE)</f>
        <v>Shire district</v>
      </c>
      <c r="E237" s="187" t="str">
        <f>IFERROR(VLOOKUP(C237,classifications!A$3:C$328,3,FALSE),VLOOKUP(C237,classifications!I$2:K$28,3,FALSE))</f>
        <v>Urban with Significant Rural</v>
      </c>
      <c r="F237" s="191" t="s">
        <v>1684</v>
      </c>
      <c r="G237" s="192">
        <v>0</v>
      </c>
      <c r="H237" s="173">
        <v>4798</v>
      </c>
      <c r="I237" s="173">
        <v>56</v>
      </c>
      <c r="J237" s="173">
        <v>33300</v>
      </c>
      <c r="K237" s="176">
        <v>38160</v>
      </c>
    </row>
    <row r="238" spans="1:11" x14ac:dyDescent="0.3">
      <c r="A238" t="s">
        <v>1291</v>
      </c>
      <c r="B238" t="s">
        <v>1289</v>
      </c>
      <c r="C238" t="s">
        <v>1292</v>
      </c>
      <c r="D238" s="187" t="str">
        <f>VLOOKUP(C238,regions!A$2:C$419,3,FALSE)</f>
        <v>Shire district</v>
      </c>
      <c r="E238" s="187" t="str">
        <f>IFERROR(VLOOKUP(C238,classifications!A$3:C$328,3,FALSE),VLOOKUP(C238,classifications!I$2:K$28,3,FALSE))</f>
        <v>Predominantly Urban</v>
      </c>
      <c r="F238" s="191" t="s">
        <v>1684</v>
      </c>
      <c r="G238" s="192">
        <v>8476</v>
      </c>
      <c r="H238" s="173">
        <v>2073</v>
      </c>
      <c r="I238" s="173">
        <v>20</v>
      </c>
      <c r="J238" s="173">
        <v>32540</v>
      </c>
      <c r="K238" s="176">
        <v>43110</v>
      </c>
    </row>
    <row r="239" spans="1:11" x14ac:dyDescent="0.3">
      <c r="A239" t="s">
        <v>832</v>
      </c>
      <c r="B239" t="s">
        <v>830</v>
      </c>
      <c r="C239" t="s">
        <v>833</v>
      </c>
      <c r="D239" s="187" t="str">
        <f>VLOOKUP(C239,regions!A$2:C$419,3,FALSE)</f>
        <v>Shire district</v>
      </c>
      <c r="E239" s="187" t="str">
        <f>IFERROR(VLOOKUP(C239,classifications!A$3:C$328,3,FALSE),VLOOKUP(C239,classifications!I$2:K$28,3,FALSE))</f>
        <v>Predominantly Urban</v>
      </c>
      <c r="F239" s="191" t="s">
        <v>1684</v>
      </c>
      <c r="G239" s="192">
        <v>4345</v>
      </c>
      <c r="H239" s="173">
        <v>1603</v>
      </c>
      <c r="I239" s="173">
        <v>130</v>
      </c>
      <c r="J239" s="173">
        <v>34750</v>
      </c>
      <c r="K239" s="176">
        <v>40830</v>
      </c>
    </row>
    <row r="240" spans="1:11" x14ac:dyDescent="0.3">
      <c r="A240" t="s">
        <v>836</v>
      </c>
      <c r="B240" t="s">
        <v>834</v>
      </c>
      <c r="C240" t="s">
        <v>837</v>
      </c>
      <c r="D240" s="187" t="str">
        <f>VLOOKUP(C240,regions!A$2:C$419,3,FALSE)</f>
        <v>Shire district</v>
      </c>
      <c r="E240" s="187" t="str">
        <f>IFERROR(VLOOKUP(C240,classifications!A$3:C$328,3,FALSE),VLOOKUP(C240,classifications!I$2:K$28,3,FALSE))</f>
        <v>Urban with Significant Rural</v>
      </c>
      <c r="F240" s="191" t="s">
        <v>1684</v>
      </c>
      <c r="G240" s="192">
        <v>4590</v>
      </c>
      <c r="H240" s="173">
        <v>2220</v>
      </c>
      <c r="I240" s="173">
        <v>231</v>
      </c>
      <c r="J240" s="173">
        <v>43990</v>
      </c>
      <c r="K240" s="176">
        <v>51040</v>
      </c>
    </row>
    <row r="241" spans="1:11" x14ac:dyDescent="0.3">
      <c r="A241" t="s">
        <v>740</v>
      </c>
      <c r="B241" t="s">
        <v>738</v>
      </c>
      <c r="C241" t="s">
        <v>741</v>
      </c>
      <c r="D241" s="187" t="str">
        <f>VLOOKUP(C241,regions!A$2:C$419,3,FALSE)</f>
        <v>Shire district</v>
      </c>
      <c r="E241" s="187" t="str">
        <f>IFERROR(VLOOKUP(C241,classifications!A$3:C$328,3,FALSE),VLOOKUP(C241,classifications!I$2:K$28,3,FALSE))</f>
        <v>Predominantly Rural</v>
      </c>
      <c r="F241" s="191" t="s">
        <v>1684</v>
      </c>
      <c r="G241" s="192">
        <v>0</v>
      </c>
      <c r="H241" s="173">
        <v>5573</v>
      </c>
      <c r="I241" s="173">
        <v>527</v>
      </c>
      <c r="J241" s="173">
        <v>42690</v>
      </c>
      <c r="K241" s="176">
        <v>48790</v>
      </c>
    </row>
    <row r="242" spans="1:11" x14ac:dyDescent="0.3">
      <c r="A242" t="s">
        <v>638</v>
      </c>
      <c r="B242" t="s">
        <v>636</v>
      </c>
      <c r="C242" t="s">
        <v>639</v>
      </c>
      <c r="D242" s="187" t="str">
        <f>VLOOKUP(C242,regions!A$2:C$419,3,FALSE)</f>
        <v>Shire district</v>
      </c>
      <c r="E242" s="187" t="str">
        <f>IFERROR(VLOOKUP(C242,classifications!A$3:C$328,3,FALSE),VLOOKUP(C242,classifications!I$2:K$28,3,FALSE))</f>
        <v>Predominantly Urban</v>
      </c>
      <c r="F242" s="191" t="s">
        <v>1684</v>
      </c>
      <c r="G242" s="192">
        <v>3720</v>
      </c>
      <c r="H242" s="173">
        <v>2305</v>
      </c>
      <c r="I242" s="173">
        <v>21</v>
      </c>
      <c r="J242" s="173">
        <v>41230</v>
      </c>
      <c r="K242" s="176">
        <v>47270</v>
      </c>
    </row>
    <row r="243" spans="1:11" x14ac:dyDescent="0.3">
      <c r="A243" t="s">
        <v>744</v>
      </c>
      <c r="B243" t="s">
        <v>742</v>
      </c>
      <c r="C243" t="s">
        <v>745</v>
      </c>
      <c r="D243" s="187" t="str">
        <f>VLOOKUP(C243,regions!A$2:C$419,3,FALSE)</f>
        <v>Shire district</v>
      </c>
      <c r="E243" s="187" t="str">
        <f>IFERROR(VLOOKUP(C243,classifications!A$3:C$328,3,FALSE),VLOOKUP(C243,classifications!I$2:K$28,3,FALSE))</f>
        <v>Predominantly Urban</v>
      </c>
      <c r="F243" s="191" t="s">
        <v>1684</v>
      </c>
      <c r="G243" s="192">
        <v>0</v>
      </c>
      <c r="H243" s="173">
        <v>6365</v>
      </c>
      <c r="I243" s="173">
        <v>8</v>
      </c>
      <c r="J243" s="173">
        <v>46590</v>
      </c>
      <c r="K243" s="176">
        <v>52960</v>
      </c>
    </row>
    <row r="244" spans="1:11" x14ac:dyDescent="0.3">
      <c r="A244" t="s">
        <v>1211</v>
      </c>
      <c r="B244" t="s">
        <v>1209</v>
      </c>
      <c r="C244" t="s">
        <v>1212</v>
      </c>
      <c r="D244" s="187" t="str">
        <f>VLOOKUP(C244,regions!A$2:C$419,3,FALSE)</f>
        <v>Shire district</v>
      </c>
      <c r="E244" s="187" t="str">
        <f>IFERROR(VLOOKUP(C244,classifications!A$3:C$328,3,FALSE),VLOOKUP(C244,classifications!I$2:K$28,3,FALSE))</f>
        <v>Predominantly Urban</v>
      </c>
      <c r="F244" s="191" t="s">
        <v>1684</v>
      </c>
      <c r="G244" s="192">
        <v>7</v>
      </c>
      <c r="H244" s="173">
        <v>5653</v>
      </c>
      <c r="I244" s="173">
        <v>12</v>
      </c>
      <c r="J244" s="173">
        <v>49720</v>
      </c>
      <c r="K244" s="176">
        <v>55400</v>
      </c>
    </row>
    <row r="245" spans="1:11" x14ac:dyDescent="0.3">
      <c r="A245" t="s">
        <v>1215</v>
      </c>
      <c r="B245" t="s">
        <v>1213</v>
      </c>
      <c r="C245" t="s">
        <v>1216</v>
      </c>
      <c r="D245" s="187" t="str">
        <f>VLOOKUP(C245,regions!A$2:C$419,3,FALSE)</f>
        <v>Shire district</v>
      </c>
      <c r="E245" s="187" t="str">
        <f>IFERROR(VLOOKUP(C245,classifications!A$3:C$328,3,FALSE),VLOOKUP(C245,classifications!I$2:K$28,3,FALSE))</f>
        <v>Predominantly Urban</v>
      </c>
      <c r="F245" s="191" t="s">
        <v>1684</v>
      </c>
      <c r="G245" s="192">
        <v>0</v>
      </c>
      <c r="H245" s="173">
        <v>2383</v>
      </c>
      <c r="I245" s="173">
        <v>234</v>
      </c>
      <c r="J245" s="173">
        <v>27630</v>
      </c>
      <c r="K245" s="176">
        <v>30250</v>
      </c>
    </row>
    <row r="246" spans="1:11" x14ac:dyDescent="0.3">
      <c r="A246" t="s">
        <v>748</v>
      </c>
      <c r="B246" t="s">
        <v>746</v>
      </c>
      <c r="C246" t="s">
        <v>749</v>
      </c>
      <c r="D246" s="187" t="str">
        <f>VLOOKUP(C246,regions!A$2:C$419,3,FALSE)</f>
        <v>Shire district</v>
      </c>
      <c r="E246" s="187" t="str">
        <f>IFERROR(VLOOKUP(C246,classifications!A$3:C$328,3,FALSE),VLOOKUP(C246,classifications!I$2:K$28,3,FALSE))</f>
        <v>Predominantly Urban</v>
      </c>
      <c r="F246" s="191" t="s">
        <v>1684</v>
      </c>
      <c r="G246" s="192">
        <v>2373</v>
      </c>
      <c r="H246" s="173">
        <v>1355</v>
      </c>
      <c r="I246" s="173">
        <v>15</v>
      </c>
      <c r="J246" s="173">
        <v>43820</v>
      </c>
      <c r="K246" s="176">
        <v>47560</v>
      </c>
    </row>
    <row r="247" spans="1:11" x14ac:dyDescent="0.3">
      <c r="A247" t="s">
        <v>752</v>
      </c>
      <c r="B247" t="s">
        <v>750</v>
      </c>
      <c r="C247" t="s">
        <v>753</v>
      </c>
      <c r="D247" s="187" t="str">
        <f>VLOOKUP(C247,regions!A$2:C$419,3,FALSE)</f>
        <v>Shire district</v>
      </c>
      <c r="E247" s="187" t="str">
        <f>IFERROR(VLOOKUP(C247,classifications!A$3:C$328,3,FALSE),VLOOKUP(C247,classifications!I$2:K$28,3,FALSE))</f>
        <v>Predominantly Urban</v>
      </c>
      <c r="F247" s="191" t="s">
        <v>1684</v>
      </c>
      <c r="G247" s="192">
        <v>3219</v>
      </c>
      <c r="H247" s="173">
        <v>2455</v>
      </c>
      <c r="I247" s="173">
        <v>1061</v>
      </c>
      <c r="J247" s="173">
        <v>29840</v>
      </c>
      <c r="K247" s="176">
        <v>36570</v>
      </c>
    </row>
    <row r="248" spans="1:11" x14ac:dyDescent="0.3">
      <c r="A248" t="s">
        <v>840</v>
      </c>
      <c r="B248" t="s">
        <v>838</v>
      </c>
      <c r="C248" t="s">
        <v>841</v>
      </c>
      <c r="D248" s="187" t="str">
        <f>VLOOKUP(C248,regions!A$2:C$419,3,FALSE)</f>
        <v>Shire district</v>
      </c>
      <c r="E248" s="187" t="str">
        <f>IFERROR(VLOOKUP(C248,classifications!A$3:C$328,3,FALSE),VLOOKUP(C248,classifications!I$2:K$28,3,FALSE))</f>
        <v>Predominantly Urban</v>
      </c>
      <c r="F248" s="191" t="s">
        <v>1684</v>
      </c>
      <c r="G248" s="192">
        <v>5901</v>
      </c>
      <c r="H248" s="173">
        <v>1256</v>
      </c>
      <c r="I248" s="173">
        <v>34</v>
      </c>
      <c r="J248" s="173">
        <v>34320</v>
      </c>
      <c r="K248" s="176">
        <v>41510</v>
      </c>
    </row>
    <row r="249" spans="1:11" x14ac:dyDescent="0.3">
      <c r="A249" t="s">
        <v>1219</v>
      </c>
      <c r="B249" t="s">
        <v>1217</v>
      </c>
      <c r="C249" t="s">
        <v>1220</v>
      </c>
      <c r="D249" s="187" t="str">
        <f>VLOOKUP(C249,regions!A$2:C$419,3,FALSE)</f>
        <v>Shire district</v>
      </c>
      <c r="E249" s="187" t="str">
        <f>IFERROR(VLOOKUP(C249,classifications!A$3:C$328,3,FALSE),VLOOKUP(C249,classifications!I$2:K$28,3,FALSE))</f>
        <v>Predominantly Urban</v>
      </c>
      <c r="F249" s="191" t="s">
        <v>1684</v>
      </c>
      <c r="G249" s="192">
        <v>5398</v>
      </c>
      <c r="H249" s="173">
        <v>2515</v>
      </c>
      <c r="I249" s="173">
        <v>580</v>
      </c>
      <c r="J249" s="173">
        <v>47440</v>
      </c>
      <c r="K249" s="176">
        <v>55930</v>
      </c>
    </row>
    <row r="250" spans="1:11" x14ac:dyDescent="0.3">
      <c r="A250" t="s">
        <v>756</v>
      </c>
      <c r="B250" t="s">
        <v>754</v>
      </c>
      <c r="C250" t="s">
        <v>757</v>
      </c>
      <c r="D250" s="187" t="str">
        <f>VLOOKUP(C250,regions!A$2:C$419,3,FALSE)</f>
        <v>Shire district</v>
      </c>
      <c r="E250" s="187" t="str">
        <f>IFERROR(VLOOKUP(C250,classifications!A$3:C$328,3,FALSE),VLOOKUP(C250,classifications!I$2:K$28,3,FALSE))</f>
        <v>Urban with Significant Rural</v>
      </c>
      <c r="F250" s="191" t="s">
        <v>1684</v>
      </c>
      <c r="G250" s="192">
        <v>1</v>
      </c>
      <c r="H250" s="173">
        <v>2711</v>
      </c>
      <c r="I250" s="173">
        <v>766</v>
      </c>
      <c r="J250" s="173">
        <v>32950</v>
      </c>
      <c r="K250" s="176">
        <v>36430</v>
      </c>
    </row>
    <row r="251" spans="1:11" x14ac:dyDescent="0.3">
      <c r="A251" t="s">
        <v>642</v>
      </c>
      <c r="B251" t="s">
        <v>640</v>
      </c>
      <c r="C251" t="s">
        <v>643</v>
      </c>
      <c r="D251" s="187" t="str">
        <f>VLOOKUP(C251,regions!A$2:C$419,3,FALSE)</f>
        <v>Shire district</v>
      </c>
      <c r="E251" s="187" t="str">
        <f>IFERROR(VLOOKUP(C251,classifications!A$3:C$328,3,FALSE),VLOOKUP(C251,classifications!I$2:K$28,3,FALSE))</f>
        <v>Predominantly Urban</v>
      </c>
      <c r="F251" s="191" t="s">
        <v>1684</v>
      </c>
      <c r="G251" s="192">
        <v>0</v>
      </c>
      <c r="H251" s="173">
        <v>5887</v>
      </c>
      <c r="I251" s="173">
        <v>14</v>
      </c>
      <c r="J251" s="173">
        <v>36690</v>
      </c>
      <c r="K251" s="176">
        <v>42590</v>
      </c>
    </row>
    <row r="252" spans="1:11" x14ac:dyDescent="0.3">
      <c r="A252" t="s">
        <v>760</v>
      </c>
      <c r="B252" t="s">
        <v>758</v>
      </c>
      <c r="C252" t="s">
        <v>761</v>
      </c>
      <c r="D252" s="187" t="str">
        <f>VLOOKUP(C252,regions!A$2:C$419,3,FALSE)</f>
        <v>Shire district</v>
      </c>
      <c r="E252" s="187" t="str">
        <f>IFERROR(VLOOKUP(C252,classifications!A$3:C$328,3,FALSE),VLOOKUP(C252,classifications!I$2:K$28,3,FALSE))</f>
        <v>Predominantly Urban</v>
      </c>
      <c r="F252" s="191" t="s">
        <v>1684</v>
      </c>
      <c r="G252" s="192">
        <v>4951</v>
      </c>
      <c r="H252" s="173">
        <v>4981</v>
      </c>
      <c r="I252" s="173">
        <v>0</v>
      </c>
      <c r="J252" s="173">
        <v>42580</v>
      </c>
      <c r="K252" s="176">
        <v>52520</v>
      </c>
    </row>
    <row r="253" spans="1:11" x14ac:dyDescent="0.3">
      <c r="A253" t="s">
        <v>1295</v>
      </c>
      <c r="B253" t="s">
        <v>1293</v>
      </c>
      <c r="C253" t="s">
        <v>1296</v>
      </c>
      <c r="D253" s="187" t="str">
        <f>VLOOKUP(C253,regions!A$2:C$419,3,FALSE)</f>
        <v>Shire district</v>
      </c>
      <c r="E253" s="187" t="str">
        <f>IFERROR(VLOOKUP(C253,classifications!A$3:C$328,3,FALSE),VLOOKUP(C253,classifications!I$2:K$28,3,FALSE))</f>
        <v>Predominantly Rural</v>
      </c>
      <c r="F253" s="191" t="s">
        <v>1684</v>
      </c>
      <c r="G253" s="192">
        <v>48</v>
      </c>
      <c r="H253" s="173">
        <v>6328</v>
      </c>
      <c r="I253" s="173">
        <v>12</v>
      </c>
      <c r="J253" s="173">
        <v>49840</v>
      </c>
      <c r="K253" s="176">
        <v>56230</v>
      </c>
    </row>
    <row r="254" spans="1:11" x14ac:dyDescent="0.3">
      <c r="A254" t="s">
        <v>74</v>
      </c>
      <c r="B254" t="s">
        <v>72</v>
      </c>
      <c r="C254" t="s">
        <v>1687</v>
      </c>
      <c r="D254" s="187" t="str">
        <f>VLOOKUP(C254,regions!A$2:C$419,3,FALSE)</f>
        <v>Unitary authority</v>
      </c>
      <c r="E254" s="187" t="str">
        <f>IFERROR(VLOOKUP(C254,classifications!A$3:C$328,3,FALSE),VLOOKUP(C254,classifications!I$2:K$28,3,FALSE))</f>
        <v>Predominantly Rural</v>
      </c>
      <c r="F254" s="191" t="s">
        <v>1684</v>
      </c>
      <c r="G254" s="192">
        <v>0</v>
      </c>
      <c r="H254" s="173">
        <v>6902</v>
      </c>
      <c r="I254" s="173">
        <v>5</v>
      </c>
      <c r="J254" s="173">
        <v>60200</v>
      </c>
      <c r="K254" s="176">
        <v>67110</v>
      </c>
    </row>
    <row r="255" spans="1:11" x14ac:dyDescent="0.3">
      <c r="A255" t="s">
        <v>646</v>
      </c>
      <c r="B255" t="s">
        <v>644</v>
      </c>
      <c r="C255" t="s">
        <v>647</v>
      </c>
      <c r="D255" s="187" t="str">
        <f>VLOOKUP(C255,regions!A$2:C$419,3,FALSE)</f>
        <v>Shire district</v>
      </c>
      <c r="E255" s="187" t="str">
        <f>IFERROR(VLOOKUP(C255,classifications!A$3:C$328,3,FALSE),VLOOKUP(C255,classifications!I$2:K$28,3,FALSE))</f>
        <v>Urban with Significant Rural</v>
      </c>
      <c r="F255" s="191" t="s">
        <v>1684</v>
      </c>
      <c r="G255" s="192">
        <v>3269</v>
      </c>
      <c r="H255" s="173">
        <v>1353</v>
      </c>
      <c r="I255" s="173">
        <v>0</v>
      </c>
      <c r="J255" s="173">
        <v>39000</v>
      </c>
      <c r="K255" s="176">
        <v>43620</v>
      </c>
    </row>
    <row r="256" spans="1:11" x14ac:dyDescent="0.3">
      <c r="A256" t="s">
        <v>844</v>
      </c>
      <c r="B256" t="s">
        <v>842</v>
      </c>
      <c r="C256" t="s">
        <v>845</v>
      </c>
      <c r="D256" s="187" t="str">
        <f>VLOOKUP(C256,regions!A$2:C$419,3,FALSE)</f>
        <v>Shire district</v>
      </c>
      <c r="E256" s="187" t="str">
        <f>IFERROR(VLOOKUP(C256,classifications!A$3:C$328,3,FALSE),VLOOKUP(C256,classifications!I$2:K$28,3,FALSE))</f>
        <v>Urban with Significant Rural</v>
      </c>
      <c r="F256" s="191" t="s">
        <v>1684</v>
      </c>
      <c r="G256" s="192">
        <v>0</v>
      </c>
      <c r="H256" s="173">
        <v>7971</v>
      </c>
      <c r="I256" s="173">
        <v>680</v>
      </c>
      <c r="J256" s="173">
        <v>56040</v>
      </c>
      <c r="K256" s="176">
        <v>64690</v>
      </c>
    </row>
    <row r="257" spans="1:11" x14ac:dyDescent="0.3">
      <c r="A257" t="s">
        <v>89</v>
      </c>
      <c r="B257" t="s">
        <v>87</v>
      </c>
      <c r="C257" t="s">
        <v>1730</v>
      </c>
      <c r="D257" s="187" t="str">
        <f>VLOOKUP(C257,regions!A$2:C$419,3,FALSE)</f>
        <v>Unitary authority</v>
      </c>
      <c r="E257" s="187" t="str">
        <f>IFERROR(VLOOKUP(C257,classifications!A$3:C$328,3,FALSE),VLOOKUP(C257,classifications!I$2:K$28,3,FALSE))</f>
        <v>Predominantly Urban</v>
      </c>
      <c r="F257" s="191" t="s">
        <v>1684</v>
      </c>
      <c r="G257" s="192">
        <v>3050</v>
      </c>
      <c r="H257" s="173">
        <v>4074</v>
      </c>
      <c r="I257" s="173">
        <v>526</v>
      </c>
      <c r="J257" s="173">
        <v>101720</v>
      </c>
      <c r="K257" s="176">
        <v>109370</v>
      </c>
    </row>
    <row r="258" spans="1:11" x14ac:dyDescent="0.3">
      <c r="A258" t="s">
        <v>1299</v>
      </c>
      <c r="B258" t="s">
        <v>1297</v>
      </c>
      <c r="C258" t="s">
        <v>1300</v>
      </c>
      <c r="D258" s="187" t="str">
        <f>VLOOKUP(C258,regions!A$2:C$419,3,FALSE)</f>
        <v>Shire district</v>
      </c>
      <c r="E258" s="187" t="str">
        <f>IFERROR(VLOOKUP(C258,classifications!A$3:C$328,3,FALSE),VLOOKUP(C258,classifications!I$2:K$28,3,FALSE))</f>
        <v>Predominantly Urban</v>
      </c>
      <c r="F258" s="191" t="s">
        <v>1684</v>
      </c>
      <c r="G258" s="192">
        <v>17</v>
      </c>
      <c r="H258" s="173">
        <v>6105</v>
      </c>
      <c r="I258" s="173">
        <v>1338</v>
      </c>
      <c r="J258" s="173">
        <v>50930</v>
      </c>
      <c r="K258" s="176">
        <v>58390</v>
      </c>
    </row>
    <row r="259" spans="1:11" x14ac:dyDescent="0.3">
      <c r="A259" t="s">
        <v>95</v>
      </c>
      <c r="B259" t="s">
        <v>93</v>
      </c>
      <c r="C259" t="s">
        <v>1688</v>
      </c>
      <c r="D259" s="187" t="str">
        <f>VLOOKUP(C259,regions!A$2:C$419,3,FALSE)</f>
        <v>Unitary authority</v>
      </c>
      <c r="E259" s="187" t="str">
        <f>IFERROR(VLOOKUP(C259,classifications!A$3:C$328,3,FALSE),VLOOKUP(C259,classifications!I$2:K$28,3,FALSE))</f>
        <v>Predominantly Urban</v>
      </c>
      <c r="F259" s="191" t="s">
        <v>1684</v>
      </c>
      <c r="G259" s="192">
        <v>11563</v>
      </c>
      <c r="H259" s="173">
        <v>7215</v>
      </c>
      <c r="I259" s="173">
        <v>39</v>
      </c>
      <c r="J259" s="173">
        <v>81860</v>
      </c>
      <c r="K259" s="176">
        <v>100680</v>
      </c>
    </row>
    <row r="260" spans="1:11" x14ac:dyDescent="0.3">
      <c r="A260" t="s">
        <v>1223</v>
      </c>
      <c r="B260" t="s">
        <v>1221</v>
      </c>
      <c r="C260" t="s">
        <v>1224</v>
      </c>
      <c r="D260" s="187" t="str">
        <f>VLOOKUP(C260,regions!A$2:C$419,3,FALSE)</f>
        <v>Shire district</v>
      </c>
      <c r="E260" s="187" t="str">
        <f>IFERROR(VLOOKUP(C260,classifications!A$3:C$328,3,FALSE),VLOOKUP(C260,classifications!I$2:K$28,3,FALSE))</f>
        <v>Urban with Significant Rural</v>
      </c>
      <c r="F260" s="191" t="s">
        <v>1684</v>
      </c>
      <c r="G260" s="192">
        <v>18</v>
      </c>
      <c r="H260" s="173">
        <v>4490</v>
      </c>
      <c r="I260" s="173">
        <v>230</v>
      </c>
      <c r="J260" s="173">
        <v>32090</v>
      </c>
      <c r="K260" s="176">
        <v>36830</v>
      </c>
    </row>
    <row r="261" spans="1:11" x14ac:dyDescent="0.3">
      <c r="A261" t="s">
        <v>764</v>
      </c>
      <c r="B261" t="s">
        <v>762</v>
      </c>
      <c r="C261" t="s">
        <v>765</v>
      </c>
      <c r="D261" s="187" t="str">
        <f>VLOOKUP(C261,regions!A$2:C$419,3,FALSE)</f>
        <v>Shire district</v>
      </c>
      <c r="E261" s="187" t="str">
        <f>IFERROR(VLOOKUP(C261,classifications!A$3:C$328,3,FALSE),VLOOKUP(C261,classifications!I$2:K$28,3,FALSE))</f>
        <v>Urban with Significant Rural</v>
      </c>
      <c r="F261" s="191" t="s">
        <v>1684</v>
      </c>
      <c r="G261" s="192">
        <v>4985</v>
      </c>
      <c r="H261" s="173">
        <v>3061</v>
      </c>
      <c r="I261" s="173">
        <v>317</v>
      </c>
      <c r="J261" s="173">
        <v>71550</v>
      </c>
      <c r="K261" s="176">
        <v>79910</v>
      </c>
    </row>
    <row r="262" spans="1:11" x14ac:dyDescent="0.3">
      <c r="A262" t="s">
        <v>1107</v>
      </c>
      <c r="B262" t="s">
        <v>1105</v>
      </c>
      <c r="C262" t="s">
        <v>1108</v>
      </c>
      <c r="D262" s="187" t="str">
        <f>VLOOKUP(C262,regions!A$2:C$419,3,FALSE)</f>
        <v>Shire district</v>
      </c>
      <c r="E262" s="187" t="str">
        <f>IFERROR(VLOOKUP(C262,classifications!A$3:C$328,3,FALSE),VLOOKUP(C262,classifications!I$2:K$28,3,FALSE))</f>
        <v>Predominantly Urban</v>
      </c>
      <c r="F262" s="191" t="s">
        <v>1684</v>
      </c>
      <c r="G262" s="192">
        <v>7574</v>
      </c>
      <c r="H262" s="173">
        <v>5153</v>
      </c>
      <c r="I262" s="173">
        <v>924</v>
      </c>
      <c r="J262" s="173">
        <v>43450</v>
      </c>
      <c r="K262" s="176">
        <v>57110</v>
      </c>
    </row>
    <row r="263" spans="1:11" x14ac:dyDescent="0.3">
      <c r="A263" t="s">
        <v>122</v>
      </c>
      <c r="B263" t="s">
        <v>120</v>
      </c>
      <c r="C263" t="s">
        <v>1689</v>
      </c>
      <c r="D263" s="187" t="str">
        <f>VLOOKUP(C263,regions!A$2:C$419,3,FALSE)</f>
        <v>Unitary authority</v>
      </c>
      <c r="E263" s="187" t="str">
        <f>IFERROR(VLOOKUP(C263,classifications!A$3:C$328,3,FALSE),VLOOKUP(C263,classifications!I$2:K$28,3,FALSE))</f>
        <v>Predominantly Urban</v>
      </c>
      <c r="F263" s="191" t="s">
        <v>1684</v>
      </c>
      <c r="G263" s="192">
        <v>10250</v>
      </c>
      <c r="H263" s="173">
        <v>5599</v>
      </c>
      <c r="I263" s="173">
        <v>765</v>
      </c>
      <c r="J263" s="173">
        <v>71140</v>
      </c>
      <c r="K263" s="176">
        <v>87760</v>
      </c>
    </row>
    <row r="264" spans="1:11" x14ac:dyDescent="0.3">
      <c r="A264" t="s">
        <v>125</v>
      </c>
      <c r="B264" t="s">
        <v>123</v>
      </c>
      <c r="C264" t="s">
        <v>1690</v>
      </c>
      <c r="D264" s="187" t="str">
        <f>VLOOKUP(C264,regions!A$2:C$419,3,FALSE)</f>
        <v>Unitary authority</v>
      </c>
      <c r="E264" s="187" t="str">
        <f>IFERROR(VLOOKUP(C264,classifications!A$3:C$328,3,FALSE),VLOOKUP(C264,classifications!I$2:K$28,3,FALSE))</f>
        <v>Predominantly Urban</v>
      </c>
      <c r="F264" s="191" t="s">
        <v>1684</v>
      </c>
      <c r="G264" s="192">
        <v>7094</v>
      </c>
      <c r="H264" s="173">
        <v>3979</v>
      </c>
      <c r="I264" s="173">
        <v>3</v>
      </c>
      <c r="J264" s="173">
        <v>54170</v>
      </c>
      <c r="K264" s="176">
        <v>65240</v>
      </c>
    </row>
    <row r="265" spans="1:11" x14ac:dyDescent="0.3">
      <c r="A265" t="s">
        <v>1227</v>
      </c>
      <c r="B265" t="s">
        <v>1225</v>
      </c>
      <c r="C265" t="s">
        <v>1228</v>
      </c>
      <c r="D265" s="187" t="str">
        <f>VLOOKUP(C265,regions!A$2:C$419,3,FALSE)</f>
        <v>Shire district</v>
      </c>
      <c r="E265" s="187" t="str">
        <f>IFERROR(VLOOKUP(C265,classifications!A$3:C$328,3,FALSE),VLOOKUP(C265,classifications!I$2:K$28,3,FALSE))</f>
        <v>Predominantly Urban</v>
      </c>
      <c r="F265" s="191" t="s">
        <v>1684</v>
      </c>
      <c r="G265" s="192">
        <v>26</v>
      </c>
      <c r="H265" s="173">
        <v>7380</v>
      </c>
      <c r="I265" s="173">
        <v>38</v>
      </c>
      <c r="J265" s="173">
        <v>49270</v>
      </c>
      <c r="K265" s="176">
        <v>56720</v>
      </c>
    </row>
    <row r="266" spans="1:11" x14ac:dyDescent="0.3">
      <c r="A266" t="s">
        <v>650</v>
      </c>
      <c r="B266" t="s">
        <v>648</v>
      </c>
      <c r="C266" t="s">
        <v>651</v>
      </c>
      <c r="D266" s="187" t="str">
        <f>VLOOKUP(C266,regions!A$2:C$419,3,FALSE)</f>
        <v>Shire district</v>
      </c>
      <c r="E266" s="187" t="str">
        <f>IFERROR(VLOOKUP(C266,classifications!A$3:C$328,3,FALSE),VLOOKUP(C266,classifications!I$2:K$28,3,FALSE))</f>
        <v>Predominantly Rural</v>
      </c>
      <c r="F266" s="191" t="s">
        <v>1684</v>
      </c>
      <c r="G266" s="192">
        <v>0</v>
      </c>
      <c r="H266" s="173">
        <v>4367</v>
      </c>
      <c r="I266" s="173">
        <v>0</v>
      </c>
      <c r="J266" s="173">
        <v>39380</v>
      </c>
      <c r="K266" s="176">
        <v>43750</v>
      </c>
    </row>
    <row r="267" spans="1:11" x14ac:dyDescent="0.3">
      <c r="A267" t="s">
        <v>1231</v>
      </c>
      <c r="B267" t="s">
        <v>1229</v>
      </c>
      <c r="C267" t="s">
        <v>1232</v>
      </c>
      <c r="D267" s="187" t="str">
        <f>VLOOKUP(C267,regions!A$2:C$419,3,FALSE)</f>
        <v>Shire district</v>
      </c>
      <c r="E267" s="187" t="str">
        <f>IFERROR(VLOOKUP(C267,classifications!A$3:C$328,3,FALSE),VLOOKUP(C267,classifications!I$2:K$28,3,FALSE))</f>
        <v>Predominantly Urban</v>
      </c>
      <c r="F267" s="191" t="s">
        <v>1684</v>
      </c>
      <c r="G267" s="192">
        <v>2946</v>
      </c>
      <c r="H267" s="173">
        <v>1310</v>
      </c>
      <c r="I267" s="173">
        <v>42</v>
      </c>
      <c r="J267" s="173">
        <v>29850</v>
      </c>
      <c r="K267" s="176">
        <v>34150</v>
      </c>
    </row>
    <row r="268" spans="1:11" x14ac:dyDescent="0.3">
      <c r="A268" t="s">
        <v>768</v>
      </c>
      <c r="B268" t="s">
        <v>766</v>
      </c>
      <c r="C268" t="s">
        <v>769</v>
      </c>
      <c r="D268" s="187" t="str">
        <f>VLOOKUP(C268,regions!A$2:C$419,3,FALSE)</f>
        <v>Shire district</v>
      </c>
      <c r="E268" s="187" t="str">
        <f>IFERROR(VLOOKUP(C268,classifications!A$3:C$328,3,FALSE),VLOOKUP(C268,classifications!I$2:K$28,3,FALSE))</f>
        <v>Predominantly Urban</v>
      </c>
      <c r="F268" s="191" t="s">
        <v>1684</v>
      </c>
      <c r="G268" s="192">
        <v>1</v>
      </c>
      <c r="H268" s="173">
        <v>6160</v>
      </c>
      <c r="I268" s="173">
        <v>1805</v>
      </c>
      <c r="J268" s="173">
        <v>29680</v>
      </c>
      <c r="K268" s="176">
        <v>37650</v>
      </c>
    </row>
    <row r="269" spans="1:11" x14ac:dyDescent="0.3">
      <c r="A269" t="s">
        <v>848</v>
      </c>
      <c r="B269" t="s">
        <v>846</v>
      </c>
      <c r="C269" t="s">
        <v>849</v>
      </c>
      <c r="D269" s="187" t="str">
        <f>VLOOKUP(C269,regions!A$2:C$419,3,FALSE)</f>
        <v>Shire district</v>
      </c>
      <c r="E269" s="187" t="str">
        <f>IFERROR(VLOOKUP(C269,classifications!A$3:C$328,3,FALSE),VLOOKUP(C269,classifications!I$2:K$28,3,FALSE))</f>
        <v>Predominantly Rural</v>
      </c>
      <c r="F269" s="191" t="s">
        <v>1684</v>
      </c>
      <c r="G269" s="192">
        <v>2</v>
      </c>
      <c r="H269" s="173">
        <v>6625</v>
      </c>
      <c r="I269" s="173">
        <v>41</v>
      </c>
      <c r="J269" s="173">
        <v>41390</v>
      </c>
      <c r="K269" s="176">
        <v>48060</v>
      </c>
    </row>
    <row r="270" spans="1:11" x14ac:dyDescent="0.3">
      <c r="A270" t="s">
        <v>852</v>
      </c>
      <c r="B270" t="s">
        <v>850</v>
      </c>
      <c r="C270" t="s">
        <v>1875</v>
      </c>
      <c r="D270" s="187" t="str">
        <f>VLOOKUP(C270,regions!A$2:C$419,3,FALSE)</f>
        <v>Shire district</v>
      </c>
      <c r="E270" s="187" t="str">
        <f>IFERROR(VLOOKUP(C270,classifications!A$3:C$328,3,FALSE),VLOOKUP(C270,classifications!I$2:K$28,3,FALSE))</f>
        <v>Urban with Significant Rural</v>
      </c>
      <c r="F270" s="191" t="s">
        <v>1684</v>
      </c>
      <c r="G270" s="192">
        <v>3450</v>
      </c>
      <c r="H270" s="173">
        <v>1763</v>
      </c>
      <c r="I270" s="173">
        <v>310</v>
      </c>
      <c r="J270" s="173">
        <v>43890</v>
      </c>
      <c r="K270" s="176">
        <v>49410</v>
      </c>
    </row>
    <row r="271" spans="1:11" x14ac:dyDescent="0.3">
      <c r="A271" t="s">
        <v>137</v>
      </c>
      <c r="B271" t="s">
        <v>135</v>
      </c>
      <c r="C271" t="s">
        <v>1691</v>
      </c>
      <c r="D271" s="187" t="str">
        <f>VLOOKUP(C271,regions!A$2:C$419,3,FALSE)</f>
        <v>Unitary authority</v>
      </c>
      <c r="E271" s="187" t="str">
        <f>IFERROR(VLOOKUP(C271,classifications!A$3:C$328,3,FALSE),VLOOKUP(C271,classifications!I$2:K$28,3,FALSE))</f>
        <v>Predominantly Urban</v>
      </c>
      <c r="F271" s="191" t="s">
        <v>1684</v>
      </c>
      <c r="G271" s="192">
        <v>6485</v>
      </c>
      <c r="H271" s="173">
        <v>3810</v>
      </c>
      <c r="I271" s="173">
        <v>150</v>
      </c>
      <c r="J271" s="173">
        <v>40940</v>
      </c>
      <c r="K271" s="176">
        <v>51390</v>
      </c>
    </row>
    <row r="272" spans="1:11" x14ac:dyDescent="0.3">
      <c r="A272" t="s">
        <v>486</v>
      </c>
      <c r="B272" t="s">
        <v>484</v>
      </c>
      <c r="C272" t="s">
        <v>487</v>
      </c>
      <c r="D272" s="187" t="str">
        <f>VLOOKUP(C272,regions!A$2:C$419,3,FALSE)</f>
        <v>Shire district</v>
      </c>
      <c r="E272" s="187" t="str">
        <f>IFERROR(VLOOKUP(C272,classifications!A$3:C$328,3,FALSE),VLOOKUP(C272,classifications!I$2:K$28,3,FALSE))</f>
        <v>Urban with Significant Rural</v>
      </c>
      <c r="F272" s="191" t="s">
        <v>1684</v>
      </c>
      <c r="G272" s="192">
        <v>0</v>
      </c>
      <c r="H272" s="173">
        <v>3474</v>
      </c>
      <c r="I272" s="173">
        <v>18</v>
      </c>
      <c r="J272" s="173">
        <v>24060</v>
      </c>
      <c r="K272" s="176">
        <v>27550</v>
      </c>
    </row>
    <row r="273" spans="1:11" x14ac:dyDescent="0.3">
      <c r="A273" t="s">
        <v>1111</v>
      </c>
      <c r="B273" t="s">
        <v>1109</v>
      </c>
      <c r="C273" t="s">
        <v>1112</v>
      </c>
      <c r="D273" s="187" t="str">
        <f>VLOOKUP(C273,regions!A$2:C$419,3,FALSE)</f>
        <v>Shire district</v>
      </c>
      <c r="E273" s="187" t="str">
        <f>IFERROR(VLOOKUP(C273,classifications!A$3:C$328,3,FALSE),VLOOKUP(C273,classifications!I$2:K$28,3,FALSE))</f>
        <v>Predominantly Rural</v>
      </c>
      <c r="F273" s="191" t="s">
        <v>1684</v>
      </c>
      <c r="G273" s="192">
        <v>0</v>
      </c>
      <c r="H273" s="173">
        <v>6320</v>
      </c>
      <c r="I273" s="173">
        <v>716</v>
      </c>
      <c r="J273" s="173">
        <v>49370</v>
      </c>
      <c r="K273" s="176">
        <v>56410</v>
      </c>
    </row>
    <row r="274" spans="1:11" x14ac:dyDescent="0.3">
      <c r="A274" t="s">
        <v>143</v>
      </c>
      <c r="B274" t="s">
        <v>141</v>
      </c>
      <c r="C274" t="s">
        <v>1692</v>
      </c>
      <c r="D274" s="187" t="str">
        <f>VLOOKUP(C274,regions!A$2:C$419,3,FALSE)</f>
        <v>Unitary authority</v>
      </c>
      <c r="E274" s="187" t="str">
        <f>IFERROR(VLOOKUP(C274,classifications!A$3:C$328,3,FALSE),VLOOKUP(C274,classifications!I$2:K$28,3,FALSE))</f>
        <v>Predominantly Urban</v>
      </c>
      <c r="F274" s="191" t="s">
        <v>1684</v>
      </c>
      <c r="G274" s="192">
        <v>17025</v>
      </c>
      <c r="H274" s="173">
        <v>6654</v>
      </c>
      <c r="I274" s="173">
        <v>25</v>
      </c>
      <c r="J274" s="173">
        <v>76250</v>
      </c>
      <c r="K274" s="176">
        <v>99960</v>
      </c>
    </row>
    <row r="275" spans="1:11" x14ac:dyDescent="0.3">
      <c r="A275" t="s">
        <v>1235</v>
      </c>
      <c r="B275" t="s">
        <v>1233</v>
      </c>
      <c r="C275" t="s">
        <v>1236</v>
      </c>
      <c r="D275" s="187" t="str">
        <f>VLOOKUP(C275,regions!A$2:C$419,3,FALSE)</f>
        <v>Shire district</v>
      </c>
      <c r="E275" s="187" t="str">
        <f>IFERROR(VLOOKUP(C275,classifications!A$3:C$328,3,FALSE),VLOOKUP(C275,classifications!I$2:K$28,3,FALSE))</f>
        <v>Predominantly Urban</v>
      </c>
      <c r="F275" s="191" t="s">
        <v>1684</v>
      </c>
      <c r="G275" s="192">
        <v>0</v>
      </c>
      <c r="H275" s="173">
        <v>5408</v>
      </c>
      <c r="I275" s="173">
        <v>180</v>
      </c>
      <c r="J275" s="173">
        <v>35220</v>
      </c>
      <c r="K275" s="176">
        <v>40800</v>
      </c>
    </row>
    <row r="276" spans="1:11" x14ac:dyDescent="0.3">
      <c r="A276" t="s">
        <v>1239</v>
      </c>
      <c r="B276" t="s">
        <v>1237</v>
      </c>
      <c r="C276" t="s">
        <v>1240</v>
      </c>
      <c r="D276" s="187" t="str">
        <f>VLOOKUP(C276,regions!A$2:C$419,3,FALSE)</f>
        <v>Shire district</v>
      </c>
      <c r="E276" s="187" t="str">
        <f>IFERROR(VLOOKUP(C276,classifications!A$3:C$328,3,FALSE),VLOOKUP(C276,classifications!I$2:K$28,3,FALSE))</f>
        <v>Predominantly Urban</v>
      </c>
      <c r="F276" s="191" t="s">
        <v>1684</v>
      </c>
      <c r="G276" s="192">
        <v>0</v>
      </c>
      <c r="H276" s="173">
        <v>3301</v>
      </c>
      <c r="I276" s="173">
        <v>474</v>
      </c>
      <c r="J276" s="173">
        <v>30930</v>
      </c>
      <c r="K276" s="176">
        <v>34700</v>
      </c>
    </row>
    <row r="277" spans="1:11" x14ac:dyDescent="0.3">
      <c r="A277" t="s">
        <v>855</v>
      </c>
      <c r="B277" t="s">
        <v>853</v>
      </c>
      <c r="C277" t="s">
        <v>856</v>
      </c>
      <c r="D277" s="187" t="str">
        <f>VLOOKUP(C277,regions!A$2:C$419,3,FALSE)</f>
        <v>Shire district</v>
      </c>
      <c r="E277" s="187" t="str">
        <f>IFERROR(VLOOKUP(C277,classifications!A$3:C$328,3,FALSE),VLOOKUP(C277,classifications!I$2:K$28,3,FALSE))</f>
        <v>Predominantly Rural</v>
      </c>
      <c r="F277" s="191" t="s">
        <v>1684</v>
      </c>
      <c r="G277" s="192">
        <v>0</v>
      </c>
      <c r="H277" s="173">
        <v>8109</v>
      </c>
      <c r="I277" s="173">
        <v>0</v>
      </c>
      <c r="J277" s="173">
        <v>49400</v>
      </c>
      <c r="K277" s="176">
        <v>57500</v>
      </c>
    </row>
    <row r="278" spans="1:11" x14ac:dyDescent="0.3">
      <c r="A278" t="s">
        <v>1243</v>
      </c>
      <c r="B278" t="s">
        <v>1241</v>
      </c>
      <c r="C278" t="s">
        <v>1244</v>
      </c>
      <c r="D278" s="187" t="str">
        <f>VLOOKUP(C278,regions!A$2:C$419,3,FALSE)</f>
        <v>Shire district</v>
      </c>
      <c r="E278" s="187" t="str">
        <f>IFERROR(VLOOKUP(C278,classifications!A$3:C$328,3,FALSE),VLOOKUP(C278,classifications!I$2:K$28,3,FALSE))</f>
        <v>Urban with Significant Rural</v>
      </c>
      <c r="F278" s="191" t="s">
        <v>1684</v>
      </c>
      <c r="G278" s="192">
        <v>2681</v>
      </c>
      <c r="H278" s="173">
        <v>1058</v>
      </c>
      <c r="I278" s="173">
        <v>167</v>
      </c>
      <c r="J278" s="173">
        <v>30670</v>
      </c>
      <c r="K278" s="176">
        <v>34570</v>
      </c>
    </row>
    <row r="279" spans="1:11" x14ac:dyDescent="0.3">
      <c r="A279" t="s">
        <v>772</v>
      </c>
      <c r="B279" t="s">
        <v>770</v>
      </c>
      <c r="C279" t="s">
        <v>773</v>
      </c>
      <c r="D279" s="187" t="str">
        <f>VLOOKUP(C279,regions!A$2:C$419,3,FALSE)</f>
        <v>Shire district</v>
      </c>
      <c r="E279" s="187" t="str">
        <f>IFERROR(VLOOKUP(C279,classifications!A$3:C$328,3,FALSE),VLOOKUP(C279,classifications!I$2:K$28,3,FALSE))</f>
        <v>Urban with Significant Rural</v>
      </c>
      <c r="F279" s="191" t="s">
        <v>1684</v>
      </c>
      <c r="G279" s="192">
        <v>0</v>
      </c>
      <c r="H279" s="173">
        <v>6800</v>
      </c>
      <c r="I279" s="173">
        <v>608</v>
      </c>
      <c r="J279" s="173">
        <v>41320</v>
      </c>
      <c r="K279" s="176">
        <v>48730</v>
      </c>
    </row>
    <row r="280" spans="1:11" x14ac:dyDescent="0.3">
      <c r="A280" t="s">
        <v>859</v>
      </c>
      <c r="B280" t="s">
        <v>857</v>
      </c>
      <c r="C280" t="s">
        <v>860</v>
      </c>
      <c r="D280" s="187" t="str">
        <f>VLOOKUP(C280,regions!A$2:C$419,3,FALSE)</f>
        <v>Shire district</v>
      </c>
      <c r="E280" s="187" t="str">
        <f>IFERROR(VLOOKUP(C280,classifications!A$3:C$328,3,FALSE),VLOOKUP(C280,classifications!I$2:K$28,3,FALSE))</f>
        <v>Predominantly Urban</v>
      </c>
      <c r="F280" s="191" t="s">
        <v>1684</v>
      </c>
      <c r="G280" s="192">
        <v>3120</v>
      </c>
      <c r="H280" s="173">
        <v>4499</v>
      </c>
      <c r="I280" s="173">
        <v>79</v>
      </c>
      <c r="J280" s="173">
        <v>56290</v>
      </c>
      <c r="K280" s="176">
        <v>63990</v>
      </c>
    </row>
    <row r="281" spans="1:11" x14ac:dyDescent="0.3">
      <c r="A281" t="s">
        <v>863</v>
      </c>
      <c r="B281" t="s">
        <v>861</v>
      </c>
      <c r="C281" t="s">
        <v>864</v>
      </c>
      <c r="D281" s="187" t="str">
        <f>VLOOKUP(C281,regions!A$2:C$419,3,FALSE)</f>
        <v>Shire district</v>
      </c>
      <c r="E281" s="187" t="str">
        <f>IFERROR(VLOOKUP(C281,classifications!A$3:C$328,3,FALSE),VLOOKUP(C281,classifications!I$2:K$28,3,FALSE))</f>
        <v>Urban with Significant Rural</v>
      </c>
      <c r="F281" s="191" t="s">
        <v>1684</v>
      </c>
      <c r="G281" s="192">
        <v>0</v>
      </c>
      <c r="H281" s="173">
        <v>7747</v>
      </c>
      <c r="I281" s="173">
        <v>365</v>
      </c>
      <c r="J281" s="173">
        <v>41530</v>
      </c>
      <c r="K281" s="176">
        <v>49650</v>
      </c>
    </row>
    <row r="282" spans="1:11" x14ac:dyDescent="0.3">
      <c r="A282" t="s">
        <v>867</v>
      </c>
      <c r="B282" t="s">
        <v>865</v>
      </c>
      <c r="C282" t="s">
        <v>868</v>
      </c>
      <c r="D282" s="187" t="str">
        <f>VLOOKUP(C282,regions!A$2:C$419,3,FALSE)</f>
        <v>Shire district</v>
      </c>
      <c r="E282" s="187" t="str">
        <f>IFERROR(VLOOKUP(C282,classifications!A$3:C$328,3,FALSE),VLOOKUP(C282,classifications!I$2:K$28,3,FALSE))</f>
        <v>Urban with Significant Rural</v>
      </c>
      <c r="F282" s="191" t="s">
        <v>1684</v>
      </c>
      <c r="G282" s="192">
        <v>79</v>
      </c>
      <c r="H282" s="173">
        <v>7137</v>
      </c>
      <c r="I282" s="173">
        <v>77</v>
      </c>
      <c r="J282" s="173">
        <v>41140</v>
      </c>
      <c r="K282" s="176">
        <v>48430</v>
      </c>
    </row>
    <row r="283" spans="1:11" x14ac:dyDescent="0.3">
      <c r="A283" t="s">
        <v>1115</v>
      </c>
      <c r="B283" t="s">
        <v>1113</v>
      </c>
      <c r="C283" t="s">
        <v>1116</v>
      </c>
      <c r="D283" s="187" t="str">
        <f>VLOOKUP(C283,regions!A$2:C$419,3,FALSE)</f>
        <v>Shire district</v>
      </c>
      <c r="E283" s="187" t="str">
        <f>IFERROR(VLOOKUP(C283,classifications!A$3:C$328,3,FALSE),VLOOKUP(C283,classifications!I$2:K$28,3,FALSE))</f>
        <v>Predominantly Rural</v>
      </c>
      <c r="F283" s="191" t="s">
        <v>1684</v>
      </c>
      <c r="G283" s="192">
        <v>108</v>
      </c>
      <c r="H283" s="173">
        <v>6306</v>
      </c>
      <c r="I283" s="173">
        <v>1315</v>
      </c>
      <c r="J283" s="173">
        <v>42950</v>
      </c>
      <c r="K283" s="176">
        <v>50680</v>
      </c>
    </row>
    <row r="284" spans="1:11" x14ac:dyDescent="0.3">
      <c r="A284" t="s">
        <v>1247</v>
      </c>
      <c r="B284" t="s">
        <v>1245</v>
      </c>
      <c r="C284" t="s">
        <v>1248</v>
      </c>
      <c r="D284" s="187" t="str">
        <f>VLOOKUP(C284,regions!A$2:C$419,3,FALSE)</f>
        <v>Shire district</v>
      </c>
      <c r="E284" s="187" t="str">
        <f>IFERROR(VLOOKUP(C284,classifications!A$3:C$328,3,FALSE),VLOOKUP(C284,classifications!I$2:K$28,3,FALSE))</f>
        <v>Predominantly Rural</v>
      </c>
      <c r="F284" s="191" t="s">
        <v>1684</v>
      </c>
      <c r="G284" s="192">
        <v>4899</v>
      </c>
      <c r="H284" s="173">
        <v>1576</v>
      </c>
      <c r="I284" s="173">
        <v>25</v>
      </c>
      <c r="J284" s="173">
        <v>44830</v>
      </c>
      <c r="K284" s="176">
        <v>51330</v>
      </c>
    </row>
    <row r="285" spans="1:11" x14ac:dyDescent="0.3">
      <c r="A285" t="s">
        <v>654</v>
      </c>
      <c r="B285" t="s">
        <v>652</v>
      </c>
      <c r="C285" t="s">
        <v>655</v>
      </c>
      <c r="D285" s="187" t="str">
        <f>VLOOKUP(C285,regions!A$2:C$419,3,FALSE)</f>
        <v>Shire district</v>
      </c>
      <c r="E285" s="187" t="str">
        <f>IFERROR(VLOOKUP(C285,classifications!A$3:C$328,3,FALSE),VLOOKUP(C285,classifications!I$2:K$28,3,FALSE))</f>
        <v>Predominantly Rural</v>
      </c>
      <c r="F285" s="191" t="s">
        <v>1684</v>
      </c>
      <c r="G285" s="192">
        <v>3106</v>
      </c>
      <c r="H285" s="173">
        <v>1677</v>
      </c>
      <c r="I285" s="173">
        <v>10</v>
      </c>
      <c r="J285" s="173">
        <v>59500</v>
      </c>
      <c r="K285" s="176">
        <v>64300</v>
      </c>
    </row>
    <row r="286" spans="1:11" x14ac:dyDescent="0.3">
      <c r="A286" t="s">
        <v>170</v>
      </c>
      <c r="B286" t="s">
        <v>168</v>
      </c>
      <c r="C286" t="s">
        <v>1722</v>
      </c>
      <c r="D286" s="187" t="str">
        <f>VLOOKUP(C286,regions!A$2:C$419,3,FALSE)</f>
        <v>Unitary authority</v>
      </c>
      <c r="E286" s="187" t="str">
        <f>IFERROR(VLOOKUP(C286,classifications!A$3:C$328,3,FALSE),VLOOKUP(C286,classifications!I$2:K$28,3,FALSE))</f>
        <v>Urban with Significant Rural</v>
      </c>
      <c r="F286" s="191" t="s">
        <v>1684</v>
      </c>
      <c r="G286" s="192">
        <v>30</v>
      </c>
      <c r="H286" s="173">
        <v>8767</v>
      </c>
      <c r="I286" s="173">
        <v>361</v>
      </c>
      <c r="J286" s="173">
        <v>55270</v>
      </c>
      <c r="K286" s="176">
        <v>64420</v>
      </c>
    </row>
    <row r="287" spans="1:11" x14ac:dyDescent="0.3">
      <c r="A287" t="s">
        <v>1119</v>
      </c>
      <c r="B287" t="s">
        <v>1117</v>
      </c>
      <c r="C287" t="s">
        <v>1120</v>
      </c>
      <c r="D287" s="187" t="str">
        <f>VLOOKUP(C287,regions!A$2:C$419,3,FALSE)</f>
        <v>Shire district</v>
      </c>
      <c r="E287" s="187" t="str">
        <f>IFERROR(VLOOKUP(C287,classifications!A$3:C$328,3,FALSE),VLOOKUP(C287,classifications!I$2:K$28,3,FALSE))</f>
        <v>Predominantly Rural</v>
      </c>
      <c r="F287" s="191" t="s">
        <v>1684</v>
      </c>
      <c r="G287" s="192">
        <v>0</v>
      </c>
      <c r="H287" s="173">
        <v>5327</v>
      </c>
      <c r="I287" s="173">
        <v>1055</v>
      </c>
      <c r="J287" s="173">
        <v>38820</v>
      </c>
      <c r="K287" s="176">
        <v>45200</v>
      </c>
    </row>
    <row r="288" spans="1:11" x14ac:dyDescent="0.3">
      <c r="A288" t="s">
        <v>776</v>
      </c>
      <c r="B288" t="s">
        <v>774</v>
      </c>
      <c r="C288" t="s">
        <v>777</v>
      </c>
      <c r="D288" s="187" t="str">
        <f>VLOOKUP(C288,regions!A$2:C$419,3,FALSE)</f>
        <v>Shire district</v>
      </c>
      <c r="E288" s="187" t="str">
        <f>IFERROR(VLOOKUP(C288,classifications!A$3:C$328,3,FALSE),VLOOKUP(C288,classifications!I$2:K$28,3,FALSE))</f>
        <v>Predominantly Rural</v>
      </c>
      <c r="F288" s="191" t="s">
        <v>1684</v>
      </c>
      <c r="G288" s="192">
        <v>5053</v>
      </c>
      <c r="H288" s="173">
        <v>2244</v>
      </c>
      <c r="I288" s="173">
        <v>0</v>
      </c>
      <c r="J288" s="173">
        <v>41350</v>
      </c>
      <c r="K288" s="176">
        <v>48640</v>
      </c>
    </row>
    <row r="289" spans="1:11" x14ac:dyDescent="0.3">
      <c r="A289" t="s">
        <v>176</v>
      </c>
      <c r="B289" t="s">
        <v>174</v>
      </c>
      <c r="C289" t="s">
        <v>1693</v>
      </c>
      <c r="D289" s="187" t="str">
        <f>VLOOKUP(C289,regions!A$2:C$419,3,FALSE)</f>
        <v>Unitary authority</v>
      </c>
      <c r="E289" s="187" t="str">
        <f>IFERROR(VLOOKUP(C289,classifications!A$3:C$328,3,FALSE),VLOOKUP(C289,classifications!I$2:K$28,3,FALSE))</f>
        <v>Predominantly Urban</v>
      </c>
      <c r="F289" s="191" t="s">
        <v>1684</v>
      </c>
      <c r="G289" s="192">
        <v>0</v>
      </c>
      <c r="H289" s="173">
        <v>7677</v>
      </c>
      <c r="I289" s="173">
        <v>958</v>
      </c>
      <c r="J289" s="173">
        <v>51980</v>
      </c>
      <c r="K289" s="176">
        <v>60610</v>
      </c>
    </row>
    <row r="290" spans="1:11" x14ac:dyDescent="0.3">
      <c r="A290" t="s">
        <v>1251</v>
      </c>
      <c r="B290" t="s">
        <v>1249</v>
      </c>
      <c r="C290" t="s">
        <v>1252</v>
      </c>
      <c r="D290" s="187" t="str">
        <f>VLOOKUP(C290,regions!A$2:C$419,3,FALSE)</f>
        <v>Shire district</v>
      </c>
      <c r="E290" s="187" t="str">
        <f>IFERROR(VLOOKUP(C290,classifications!A$3:C$328,3,FALSE),VLOOKUP(C290,classifications!I$2:K$28,3,FALSE))</f>
        <v>Predominantly Urban</v>
      </c>
      <c r="F290" s="191" t="s">
        <v>1684</v>
      </c>
      <c r="G290" s="192">
        <v>3394</v>
      </c>
      <c r="H290" s="173">
        <v>1431</v>
      </c>
      <c r="I290" s="173">
        <v>225</v>
      </c>
      <c r="J290" s="173">
        <v>35490</v>
      </c>
      <c r="K290" s="176">
        <v>40540</v>
      </c>
    </row>
    <row r="291" spans="1:11" x14ac:dyDescent="0.3">
      <c r="A291" t="s">
        <v>179</v>
      </c>
      <c r="B291" t="s">
        <v>177</v>
      </c>
      <c r="C291" t="s">
        <v>1694</v>
      </c>
      <c r="D291" s="187" t="str">
        <f>VLOOKUP(C291,regions!A$2:C$419,3,FALSE)</f>
        <v>Unitary authority</v>
      </c>
      <c r="E291" s="187" t="str">
        <f>IFERROR(VLOOKUP(C291,classifications!A$3:C$328,3,FALSE),VLOOKUP(C291,classifications!I$2:K$28,3,FALSE))</f>
        <v>Predominantly Urban</v>
      </c>
      <c r="F291" s="191" t="s">
        <v>1684</v>
      </c>
      <c r="G291" s="192">
        <v>2919</v>
      </c>
      <c r="H291" s="173">
        <v>1280</v>
      </c>
      <c r="I291" s="173">
        <v>487</v>
      </c>
      <c r="J291" s="173">
        <v>57600</v>
      </c>
      <c r="K291" s="176">
        <v>62290</v>
      </c>
    </row>
    <row r="292" spans="1:11" x14ac:dyDescent="0.3">
      <c r="A292" t="s">
        <v>1303</v>
      </c>
      <c r="B292" t="s">
        <v>1301</v>
      </c>
      <c r="C292" t="s">
        <v>1304</v>
      </c>
      <c r="D292" s="187" t="str">
        <f>VLOOKUP(C292,regions!A$2:C$419,3,FALSE)</f>
        <v>Shire district</v>
      </c>
      <c r="E292" s="187" t="str">
        <f>IFERROR(VLOOKUP(C292,classifications!A$3:C$328,3,FALSE),VLOOKUP(C292,classifications!I$2:K$28,3,FALSE))</f>
        <v>Predominantly Urban</v>
      </c>
      <c r="F292" s="191" t="s">
        <v>1684</v>
      </c>
      <c r="G292" s="192">
        <v>4</v>
      </c>
      <c r="H292" s="173">
        <v>4520</v>
      </c>
      <c r="I292" s="173">
        <v>0</v>
      </c>
      <c r="J292" s="173">
        <v>43490</v>
      </c>
      <c r="K292" s="176">
        <v>48010</v>
      </c>
    </row>
    <row r="293" spans="1:11" x14ac:dyDescent="0.3">
      <c r="A293" t="s">
        <v>490</v>
      </c>
      <c r="B293" t="s">
        <v>488</v>
      </c>
      <c r="C293" t="s">
        <v>491</v>
      </c>
      <c r="D293" s="187" t="str">
        <f>VLOOKUP(C293,regions!A$2:C$419,3,FALSE)</f>
        <v>Shire district</v>
      </c>
      <c r="E293" s="187" t="str">
        <f>IFERROR(VLOOKUP(C293,classifications!A$3:C$328,3,FALSE),VLOOKUP(C293,classifications!I$2:K$28,3,FALSE))</f>
        <v>Urban with Significant Rural</v>
      </c>
      <c r="F293" s="191" t="s">
        <v>1684</v>
      </c>
      <c r="G293" s="192">
        <v>6126</v>
      </c>
      <c r="H293" s="173">
        <v>2730</v>
      </c>
      <c r="I293" s="173">
        <v>489</v>
      </c>
      <c r="J293" s="173">
        <v>60100</v>
      </c>
      <c r="K293" s="176">
        <v>69450</v>
      </c>
    </row>
    <row r="294" spans="1:11" x14ac:dyDescent="0.3">
      <c r="A294" t="s">
        <v>17</v>
      </c>
      <c r="B294" t="s">
        <v>15</v>
      </c>
      <c r="C294" t="s">
        <v>1695</v>
      </c>
      <c r="D294" s="187" t="str">
        <f>VLOOKUP(C294,regions!A$2:C$419,3,FALSE)</f>
        <v>Unitary authority</v>
      </c>
      <c r="E294" s="187" t="str">
        <f>IFERROR(VLOOKUP(C294,classifications!A$3:C$328,3,FALSE),VLOOKUP(C294,classifications!I$2:K$28,3,FALSE))</f>
        <v>Urban with Significant Rural</v>
      </c>
      <c r="F294" s="191" t="s">
        <v>1696</v>
      </c>
      <c r="G294" s="192">
        <v>0</v>
      </c>
      <c r="H294" s="173">
        <v>11103</v>
      </c>
      <c r="I294" s="173">
        <v>0</v>
      </c>
      <c r="J294" s="173">
        <v>64590</v>
      </c>
      <c r="K294" s="176">
        <v>75690</v>
      </c>
    </row>
    <row r="295" spans="1:11" x14ac:dyDescent="0.3">
      <c r="A295" t="s">
        <v>29</v>
      </c>
      <c r="B295" t="s">
        <v>27</v>
      </c>
      <c r="C295" t="s">
        <v>1697</v>
      </c>
      <c r="D295" s="187" t="str">
        <f>VLOOKUP(C295,regions!A$2:C$419,3,FALSE)</f>
        <v>Unitary authority</v>
      </c>
      <c r="E295" s="187" t="str">
        <f>IFERROR(VLOOKUP(C295,classifications!A$3:C$328,3,FALSE),VLOOKUP(C295,classifications!I$2:K$28,3,FALSE))</f>
        <v>Predominantly Urban</v>
      </c>
      <c r="F295" s="191" t="s">
        <v>1696</v>
      </c>
      <c r="G295" s="192">
        <v>5097</v>
      </c>
      <c r="H295" s="173">
        <v>3118</v>
      </c>
      <c r="I295" s="173">
        <v>0</v>
      </c>
      <c r="J295" s="173">
        <v>76730</v>
      </c>
      <c r="K295" s="176">
        <v>84950</v>
      </c>
    </row>
    <row r="296" spans="1:11" x14ac:dyDescent="0.3">
      <c r="A296" t="s">
        <v>38</v>
      </c>
      <c r="B296" t="s">
        <v>36</v>
      </c>
      <c r="C296" t="s">
        <v>1728</v>
      </c>
      <c r="D296" s="187" t="str">
        <f>VLOOKUP(C296,regions!A$2:C$419,3,FALSE)</f>
        <v>Unitary authority</v>
      </c>
      <c r="E296" s="187" t="str">
        <f>IFERROR(VLOOKUP(C296,classifications!A$3:C$328,3,FALSE),VLOOKUP(C296,classifications!I$2:K$28,3,FALSE))</f>
        <v>Predominantly Urban</v>
      </c>
      <c r="F296" s="191" t="s">
        <v>1696</v>
      </c>
      <c r="G296" s="192">
        <v>28435</v>
      </c>
      <c r="H296" s="173">
        <v>10744</v>
      </c>
      <c r="I296" s="173">
        <v>500</v>
      </c>
      <c r="J296" s="173">
        <v>146960</v>
      </c>
      <c r="K296" s="176">
        <v>186640</v>
      </c>
    </row>
    <row r="297" spans="1:11" x14ac:dyDescent="0.3">
      <c r="A297" t="s">
        <v>710</v>
      </c>
      <c r="B297" t="s">
        <v>708</v>
      </c>
      <c r="C297" t="s">
        <v>711</v>
      </c>
      <c r="D297" s="187" t="str">
        <f>VLOOKUP(C297,regions!A$2:C$419,3,FALSE)</f>
        <v>Shire district</v>
      </c>
      <c r="E297" s="187" t="str">
        <f>IFERROR(VLOOKUP(C297,classifications!A$3:C$328,3,FALSE),VLOOKUP(C297,classifications!I$2:K$28,3,FALSE))</f>
        <v>Predominantly Urban</v>
      </c>
      <c r="F297" s="191" t="s">
        <v>1696</v>
      </c>
      <c r="G297" s="192">
        <v>4602</v>
      </c>
      <c r="H297" s="173">
        <v>2239</v>
      </c>
      <c r="I297" s="173">
        <v>43</v>
      </c>
      <c r="J297" s="173">
        <v>46240</v>
      </c>
      <c r="K297" s="176">
        <v>53130</v>
      </c>
    </row>
    <row r="298" spans="1:11" x14ac:dyDescent="0.3">
      <c r="A298" t="s">
        <v>612</v>
      </c>
      <c r="B298" t="s">
        <v>610</v>
      </c>
      <c r="C298" t="s">
        <v>613</v>
      </c>
      <c r="D298" s="187" t="str">
        <f>VLOOKUP(C298,regions!A$2:C$419,3,FALSE)</f>
        <v>Shire district</v>
      </c>
      <c r="E298" s="187" t="str">
        <f>IFERROR(VLOOKUP(C298,classifications!A$3:C$328,3,FALSE),VLOOKUP(C298,classifications!I$2:K$28,3,FALSE))</f>
        <v>Predominantly Urban</v>
      </c>
      <c r="F298" s="191" t="s">
        <v>1696</v>
      </c>
      <c r="G298" s="192">
        <v>0</v>
      </c>
      <c r="H298" s="173">
        <v>2459</v>
      </c>
      <c r="I298" s="173">
        <v>0</v>
      </c>
      <c r="J298" s="173">
        <v>20560</v>
      </c>
      <c r="K298" s="176">
        <v>23020</v>
      </c>
    </row>
    <row r="299" spans="1:11" x14ac:dyDescent="0.3">
      <c r="A299" t="s">
        <v>50</v>
      </c>
      <c r="B299" t="s">
        <v>48</v>
      </c>
      <c r="C299" t="s">
        <v>1717</v>
      </c>
      <c r="D299" s="187" t="str">
        <f>VLOOKUP(C299,regions!A$2:C$419,3,FALSE)</f>
        <v>Unitary authority</v>
      </c>
      <c r="E299" s="187" t="str">
        <f>IFERROR(VLOOKUP(C299,classifications!A$3:C$328,3,FALSE),VLOOKUP(C299,classifications!I$2:K$28,3,FALSE))</f>
        <v>Predominantly Rural</v>
      </c>
      <c r="F299" s="191" t="s">
        <v>1696</v>
      </c>
      <c r="G299" s="192">
        <v>10563</v>
      </c>
      <c r="H299" s="173">
        <v>17895</v>
      </c>
      <c r="I299" s="173">
        <v>729</v>
      </c>
      <c r="J299" s="173">
        <v>227300</v>
      </c>
      <c r="K299" s="176">
        <v>256490</v>
      </c>
    </row>
    <row r="300" spans="1:11" x14ac:dyDescent="0.3">
      <c r="A300" t="s">
        <v>714</v>
      </c>
      <c r="B300" t="s">
        <v>712</v>
      </c>
      <c r="C300" t="s">
        <v>715</v>
      </c>
      <c r="D300" s="187" t="str">
        <f>VLOOKUP(C300,regions!A$2:C$419,3,FALSE)</f>
        <v>Shire district</v>
      </c>
      <c r="E300" s="187" t="str">
        <f>IFERROR(VLOOKUP(C300,classifications!A$3:C$328,3,FALSE),VLOOKUP(C300,classifications!I$2:K$28,3,FALSE))</f>
        <v>Predominantly Rural</v>
      </c>
      <c r="F300" s="191" t="s">
        <v>1696</v>
      </c>
      <c r="G300" s="192">
        <v>0</v>
      </c>
      <c r="H300" s="173">
        <v>5223</v>
      </c>
      <c r="I300" s="173">
        <v>178</v>
      </c>
      <c r="J300" s="173">
        <v>34300</v>
      </c>
      <c r="K300" s="176">
        <v>39700</v>
      </c>
    </row>
    <row r="301" spans="1:11" x14ac:dyDescent="0.3">
      <c r="A301" t="s">
        <v>578</v>
      </c>
      <c r="B301" t="s">
        <v>576</v>
      </c>
      <c r="C301" t="s">
        <v>579</v>
      </c>
      <c r="D301" s="187" t="str">
        <f>VLOOKUP(C301,regions!A$2:C$419,3,FALSE)</f>
        <v>Shire district</v>
      </c>
      <c r="E301" s="187" t="str">
        <f>IFERROR(VLOOKUP(C301,classifications!A$3:C$328,3,FALSE),VLOOKUP(C301,classifications!I$2:K$28,3,FALSE))</f>
        <v>Predominantly Rural</v>
      </c>
      <c r="F301" s="191" t="s">
        <v>1696</v>
      </c>
      <c r="G301" s="192">
        <v>4285</v>
      </c>
      <c r="H301" s="173">
        <v>1481</v>
      </c>
      <c r="I301" s="173">
        <v>0</v>
      </c>
      <c r="J301" s="173">
        <v>57750</v>
      </c>
      <c r="K301" s="176">
        <v>63520</v>
      </c>
    </row>
    <row r="302" spans="1:11" x14ac:dyDescent="0.3">
      <c r="A302" t="s">
        <v>616</v>
      </c>
      <c r="B302" t="s">
        <v>614</v>
      </c>
      <c r="C302" t="s">
        <v>617</v>
      </c>
      <c r="D302" s="187" t="str">
        <f>VLOOKUP(C302,regions!A$2:C$419,3,FALSE)</f>
        <v>Shire district</v>
      </c>
      <c r="E302" s="187" t="str">
        <f>IFERROR(VLOOKUP(C302,classifications!A$3:C$328,3,FALSE),VLOOKUP(C302,classifications!I$2:K$28,3,FALSE))</f>
        <v>Urban with Significant Rural</v>
      </c>
      <c r="F302" s="191" t="s">
        <v>1696</v>
      </c>
      <c r="G302" s="192">
        <v>0</v>
      </c>
      <c r="H302" s="173">
        <v>3393</v>
      </c>
      <c r="I302" s="173">
        <v>8</v>
      </c>
      <c r="J302" s="173">
        <v>35410</v>
      </c>
      <c r="K302" s="176">
        <v>38810</v>
      </c>
    </row>
    <row r="303" spans="1:11" x14ac:dyDescent="0.3">
      <c r="A303" t="s">
        <v>582</v>
      </c>
      <c r="B303" t="s">
        <v>580</v>
      </c>
      <c r="C303" t="s">
        <v>583</v>
      </c>
      <c r="D303" s="187" t="str">
        <f>VLOOKUP(C303,regions!A$2:C$419,3,FALSE)</f>
        <v>Shire district</v>
      </c>
      <c r="E303" s="187" t="str">
        <f>IFERROR(VLOOKUP(C303,classifications!A$3:C$328,3,FALSE),VLOOKUP(C303,classifications!I$2:K$28,3,FALSE))</f>
        <v>Predominantly Urban</v>
      </c>
      <c r="F303" s="191" t="s">
        <v>1696</v>
      </c>
      <c r="G303" s="192">
        <v>5041</v>
      </c>
      <c r="H303" s="173">
        <v>3966</v>
      </c>
      <c r="I303" s="173">
        <v>131</v>
      </c>
      <c r="J303" s="173">
        <v>41230</v>
      </c>
      <c r="K303" s="176">
        <v>50370</v>
      </c>
    </row>
    <row r="304" spans="1:11" x14ac:dyDescent="0.3">
      <c r="A304" t="s">
        <v>718</v>
      </c>
      <c r="B304" t="s">
        <v>716</v>
      </c>
      <c r="C304" t="s">
        <v>719</v>
      </c>
      <c r="D304" s="187" t="str">
        <f>VLOOKUP(C304,regions!A$2:C$419,3,FALSE)</f>
        <v>Shire district</v>
      </c>
      <c r="E304" s="187" t="str">
        <f>IFERROR(VLOOKUP(C304,classifications!A$3:C$328,3,FALSE),VLOOKUP(C304,classifications!I$2:K$28,3,FALSE))</f>
        <v>Predominantly Rural</v>
      </c>
      <c r="F304" s="191" t="s">
        <v>1696</v>
      </c>
      <c r="G304" s="192">
        <v>0</v>
      </c>
      <c r="H304" s="173">
        <v>4488</v>
      </c>
      <c r="I304" s="173">
        <v>227</v>
      </c>
      <c r="J304" s="173">
        <v>31190</v>
      </c>
      <c r="K304" s="176">
        <v>35900</v>
      </c>
    </row>
    <row r="305" spans="1:14" x14ac:dyDescent="0.3">
      <c r="A305" t="s">
        <v>722</v>
      </c>
      <c r="B305" t="s">
        <v>720</v>
      </c>
      <c r="C305" t="s">
        <v>723</v>
      </c>
      <c r="D305" s="187" t="str">
        <f>VLOOKUP(C305,regions!A$2:C$419,3,FALSE)</f>
        <v>Shire district</v>
      </c>
      <c r="E305" s="187" t="str">
        <f>IFERROR(VLOOKUP(C305,classifications!A$3:C$328,3,FALSE),VLOOKUP(C305,classifications!I$2:K$28,3,FALSE))</f>
        <v>Predominantly Urban</v>
      </c>
      <c r="F305" s="191" t="s">
        <v>1696</v>
      </c>
      <c r="G305" s="192">
        <v>4547</v>
      </c>
      <c r="H305" s="173">
        <v>2971</v>
      </c>
      <c r="I305" s="173">
        <v>29</v>
      </c>
      <c r="J305" s="173">
        <v>44670</v>
      </c>
      <c r="K305" s="176">
        <v>52220</v>
      </c>
    </row>
    <row r="306" spans="1:14" x14ac:dyDescent="0.3">
      <c r="A306" t="s">
        <v>77</v>
      </c>
      <c r="B306" t="s">
        <v>75</v>
      </c>
      <c r="C306" t="s">
        <v>1496</v>
      </c>
      <c r="D306" s="187" t="str">
        <f>VLOOKUP(C306,regions!A$2:C$419,3,FALSE)</f>
        <v>Unitary authority</v>
      </c>
      <c r="E306" s="187" t="str">
        <f>IFERROR(VLOOKUP(C306,classifications!A$3:C$328,3,FALSE),VLOOKUP(C306,classifications!I$2:K$28,3,FALSE))</f>
        <v>Predominantly Rural</v>
      </c>
      <c r="F306" s="191" t="s">
        <v>1696</v>
      </c>
      <c r="G306" s="192">
        <v>123</v>
      </c>
      <c r="H306" s="173">
        <v>52</v>
      </c>
      <c r="I306" s="173">
        <v>0</v>
      </c>
      <c r="J306" s="173">
        <v>1200</v>
      </c>
      <c r="K306" s="176">
        <v>1380</v>
      </c>
    </row>
    <row r="307" spans="1:14" x14ac:dyDescent="0.3">
      <c r="A307" t="s">
        <v>1125</v>
      </c>
      <c r="B307" t="s">
        <v>1123</v>
      </c>
      <c r="C307" t="s">
        <v>1126</v>
      </c>
      <c r="D307" s="187" t="str">
        <f>VLOOKUP(C307,regions!A$2:C$419,3,FALSE)</f>
        <v>Shire district</v>
      </c>
      <c r="E307" s="187" t="str">
        <f>IFERROR(VLOOKUP(C307,classifications!A$3:C$328,3,FALSE),VLOOKUP(C307,classifications!I$2:K$28,3,FALSE))</f>
        <v>Predominantly Rural</v>
      </c>
      <c r="F307" s="191" t="s">
        <v>1696</v>
      </c>
      <c r="G307" s="192">
        <v>0</v>
      </c>
      <c r="H307" s="173">
        <v>6022</v>
      </c>
      <c r="I307" s="173">
        <v>0</v>
      </c>
      <c r="J307" s="173">
        <v>42210</v>
      </c>
      <c r="K307" s="176">
        <v>48230</v>
      </c>
    </row>
    <row r="308" spans="1:14" x14ac:dyDescent="0.3">
      <c r="A308" t="s">
        <v>586</v>
      </c>
      <c r="B308" t="s">
        <v>584</v>
      </c>
      <c r="C308" t="s">
        <v>587</v>
      </c>
      <c r="D308" s="187" t="str">
        <f>VLOOKUP(C308,regions!A$2:C$419,3,FALSE)</f>
        <v>Shire district</v>
      </c>
      <c r="E308" s="187" t="str">
        <f>IFERROR(VLOOKUP(C308,classifications!A$3:C$328,3,FALSE),VLOOKUP(C308,classifications!I$2:K$28,3,FALSE))</f>
        <v>Predominantly Rural</v>
      </c>
      <c r="F308" s="191" t="s">
        <v>1696</v>
      </c>
      <c r="G308" s="192">
        <v>3091</v>
      </c>
      <c r="H308" s="173">
        <v>1093</v>
      </c>
      <c r="I308" s="175" t="s">
        <v>1678</v>
      </c>
      <c r="J308" s="175" t="s">
        <v>1678</v>
      </c>
      <c r="K308" s="176">
        <v>33670</v>
      </c>
      <c r="N308" s="173"/>
    </row>
    <row r="309" spans="1:14" x14ac:dyDescent="0.3">
      <c r="A309" t="s">
        <v>590</v>
      </c>
      <c r="B309" t="s">
        <v>588</v>
      </c>
      <c r="C309" t="s">
        <v>591</v>
      </c>
      <c r="D309" s="187" t="str">
        <f>VLOOKUP(C309,regions!A$2:C$419,3,FALSE)</f>
        <v>Shire district</v>
      </c>
      <c r="E309" s="187" t="str">
        <f>IFERROR(VLOOKUP(C309,classifications!A$3:C$328,3,FALSE),VLOOKUP(C309,classifications!I$2:K$28,3,FALSE))</f>
        <v>Predominantly Rural</v>
      </c>
      <c r="F309" s="191" t="s">
        <v>1696</v>
      </c>
      <c r="G309" s="192">
        <v>0</v>
      </c>
      <c r="H309" s="173">
        <v>4377</v>
      </c>
      <c r="I309" s="173">
        <v>294</v>
      </c>
      <c r="J309" s="173">
        <v>39490</v>
      </c>
      <c r="K309" s="176">
        <v>44160</v>
      </c>
    </row>
    <row r="310" spans="1:14" x14ac:dyDescent="0.3">
      <c r="A310" t="s">
        <v>620</v>
      </c>
      <c r="B310" t="s">
        <v>618</v>
      </c>
      <c r="C310" t="s">
        <v>621</v>
      </c>
      <c r="D310" s="187" t="str">
        <f>VLOOKUP(C310,regions!A$2:C$419,3,FALSE)</f>
        <v>Shire district</v>
      </c>
      <c r="E310" s="187" t="str">
        <f>IFERROR(VLOOKUP(C310,classifications!A$3:C$328,3,FALSE),VLOOKUP(C310,classifications!I$2:K$28,3,FALSE))</f>
        <v>Predominantly Rural</v>
      </c>
      <c r="F310" s="191" t="s">
        <v>1696</v>
      </c>
      <c r="G310" s="192">
        <v>0</v>
      </c>
      <c r="H310" s="173">
        <v>3755</v>
      </c>
      <c r="I310" s="173">
        <v>550</v>
      </c>
      <c r="J310" s="173">
        <v>25790</v>
      </c>
      <c r="K310" s="176">
        <v>30100</v>
      </c>
    </row>
    <row r="311" spans="1:14" x14ac:dyDescent="0.3">
      <c r="A311" t="s">
        <v>104</v>
      </c>
      <c r="B311" t="s">
        <v>102</v>
      </c>
      <c r="C311" t="s">
        <v>1720</v>
      </c>
      <c r="D311" s="187" t="str">
        <f>VLOOKUP(C311,regions!A$2:C$419,3,FALSE)</f>
        <v>Unitary authority</v>
      </c>
      <c r="E311" s="187" t="str">
        <f>IFERROR(VLOOKUP(C311,classifications!A$3:C$328,3,FALSE),VLOOKUP(C311,classifications!I$2:K$28,3,FALSE))</f>
        <v>Urban with Significant Rural</v>
      </c>
      <c r="F311" s="191" t="s">
        <v>1696</v>
      </c>
      <c r="G311" s="192">
        <v>1</v>
      </c>
      <c r="H311" s="173">
        <v>8782</v>
      </c>
      <c r="I311" s="173">
        <v>29</v>
      </c>
      <c r="J311" s="173">
        <v>82500</v>
      </c>
      <c r="K311" s="176">
        <v>91310</v>
      </c>
    </row>
    <row r="312" spans="1:14" x14ac:dyDescent="0.3">
      <c r="A312" t="s">
        <v>116</v>
      </c>
      <c r="B312" t="s">
        <v>114</v>
      </c>
      <c r="C312" t="s">
        <v>1698</v>
      </c>
      <c r="D312" s="187" t="str">
        <f>VLOOKUP(C312,regions!A$2:C$419,3,FALSE)</f>
        <v>Unitary authority</v>
      </c>
      <c r="E312" s="187" t="str">
        <f>IFERROR(VLOOKUP(C312,classifications!A$3:C$328,3,FALSE),VLOOKUP(C312,classifications!I$2:K$28,3,FALSE))</f>
        <v>Predominantly Urban</v>
      </c>
      <c r="F312" s="191" t="s">
        <v>1696</v>
      </c>
      <c r="G312" s="192">
        <v>0</v>
      </c>
      <c r="H312" s="173">
        <v>22251</v>
      </c>
      <c r="I312" s="173">
        <v>1175</v>
      </c>
      <c r="J312" s="173">
        <v>89130</v>
      </c>
      <c r="K312" s="176">
        <v>112550</v>
      </c>
    </row>
    <row r="313" spans="1:14" x14ac:dyDescent="0.3">
      <c r="A313" t="s">
        <v>119</v>
      </c>
      <c r="B313" t="s">
        <v>117</v>
      </c>
      <c r="C313" t="s">
        <v>1699</v>
      </c>
      <c r="D313" s="187" t="str">
        <f>VLOOKUP(C313,regions!A$2:C$419,3,FALSE)</f>
        <v>Unitary authority</v>
      </c>
      <c r="E313" s="187" t="str">
        <f>IFERROR(VLOOKUP(C313,classifications!A$3:C$328,3,FALSE),VLOOKUP(C313,classifications!I$2:K$28,3,FALSE))</f>
        <v>Predominantly Urban</v>
      </c>
      <c r="F313" s="191" t="s">
        <v>1696</v>
      </c>
      <c r="G313" s="192">
        <v>4620</v>
      </c>
      <c r="H313" s="173">
        <v>2862</v>
      </c>
      <c r="I313" s="173">
        <v>1282</v>
      </c>
      <c r="J313" s="173">
        <v>57510</v>
      </c>
      <c r="K313" s="176">
        <v>66270</v>
      </c>
    </row>
    <row r="314" spans="1:14" x14ac:dyDescent="0.3">
      <c r="A314" t="s">
        <v>624</v>
      </c>
      <c r="B314" t="s">
        <v>622</v>
      </c>
      <c r="C314" t="s">
        <v>625</v>
      </c>
      <c r="D314" s="187" t="str">
        <f>VLOOKUP(C314,regions!A$2:C$419,3,FALSE)</f>
        <v>Shire district</v>
      </c>
      <c r="E314" s="187" t="str">
        <f>IFERROR(VLOOKUP(C314,classifications!A$3:C$328,3,FALSE),VLOOKUP(C314,classifications!I$2:K$28,3,FALSE))</f>
        <v>Predominantly Rural</v>
      </c>
      <c r="F314" s="191" t="s">
        <v>1696</v>
      </c>
      <c r="G314" s="192">
        <v>0</v>
      </c>
      <c r="H314" s="173">
        <v>2404</v>
      </c>
      <c r="I314" s="173">
        <v>450</v>
      </c>
      <c r="J314" s="173">
        <v>19180</v>
      </c>
      <c r="K314" s="176">
        <v>22030</v>
      </c>
    </row>
    <row r="315" spans="1:14" x14ac:dyDescent="0.3">
      <c r="A315" t="s">
        <v>1129</v>
      </c>
      <c r="B315" t="s">
        <v>1127</v>
      </c>
      <c r="C315" t="s">
        <v>1130</v>
      </c>
      <c r="D315" s="187" t="str">
        <f>VLOOKUP(C315,regions!A$2:C$419,3,FALSE)</f>
        <v>Shire district</v>
      </c>
      <c r="E315" s="187" t="str">
        <f>IFERROR(VLOOKUP(C315,classifications!A$3:C$328,3,FALSE),VLOOKUP(C315,classifications!I$2:K$28,3,FALSE))</f>
        <v>Predominantly Rural</v>
      </c>
      <c r="F315" s="191" t="s">
        <v>1696</v>
      </c>
      <c r="G315" s="192">
        <v>4080</v>
      </c>
      <c r="H315" s="173">
        <v>2073</v>
      </c>
      <c r="I315" s="173">
        <v>49</v>
      </c>
      <c r="J315" s="173">
        <v>44090</v>
      </c>
      <c r="K315" s="176">
        <v>50290</v>
      </c>
    </row>
    <row r="316" spans="1:14" x14ac:dyDescent="0.3">
      <c r="A316" t="s">
        <v>140</v>
      </c>
      <c r="B316" t="s">
        <v>138</v>
      </c>
      <c r="C316" t="s">
        <v>1700</v>
      </c>
      <c r="D316" s="187" t="str">
        <f>VLOOKUP(C316,regions!A$2:C$419,3,FALSE)</f>
        <v>Unitary authority</v>
      </c>
      <c r="E316" s="187" t="str">
        <f>IFERROR(VLOOKUP(C316,classifications!A$3:C$328,3,FALSE),VLOOKUP(C316,classifications!I$2:K$28,3,FALSE))</f>
        <v>Predominantly Urban</v>
      </c>
      <c r="F316" s="191" t="s">
        <v>1696</v>
      </c>
      <c r="G316" s="192">
        <v>28</v>
      </c>
      <c r="H316" s="173">
        <v>11097</v>
      </c>
      <c r="I316" s="173">
        <v>202</v>
      </c>
      <c r="J316" s="173">
        <v>97840</v>
      </c>
      <c r="K316" s="176">
        <v>109170</v>
      </c>
    </row>
    <row r="317" spans="1:14" x14ac:dyDescent="0.3">
      <c r="A317" t="s">
        <v>594</v>
      </c>
      <c r="B317" t="s">
        <v>592</v>
      </c>
      <c r="C317" t="s">
        <v>595</v>
      </c>
      <c r="D317" s="187" t="str">
        <f>VLOOKUP(C317,regions!A$2:C$419,3,FALSE)</f>
        <v>Shire district</v>
      </c>
      <c r="E317" s="187" t="str">
        <f>IFERROR(VLOOKUP(C317,classifications!A$3:C$328,3,FALSE),VLOOKUP(C317,classifications!I$2:K$28,3,FALSE))</f>
        <v>Predominantly Rural</v>
      </c>
      <c r="F317" s="191" t="s">
        <v>1696</v>
      </c>
      <c r="G317" s="192">
        <v>24</v>
      </c>
      <c r="H317" s="173">
        <v>4223</v>
      </c>
      <c r="I317" s="173">
        <v>0</v>
      </c>
      <c r="J317" s="173">
        <v>38770</v>
      </c>
      <c r="K317" s="176">
        <v>43020</v>
      </c>
    </row>
    <row r="318" spans="1:14" x14ac:dyDescent="0.3">
      <c r="A318" t="s">
        <v>1133</v>
      </c>
      <c r="B318" t="s">
        <v>1131</v>
      </c>
      <c r="C318" t="s">
        <v>1134</v>
      </c>
      <c r="D318" s="187" t="str">
        <f>VLOOKUP(C318,regions!A$2:C$419,3,FALSE)</f>
        <v>Shire district</v>
      </c>
      <c r="E318" s="187" t="str">
        <f>IFERROR(VLOOKUP(C318,classifications!A$3:C$328,3,FALSE),VLOOKUP(C318,classifications!I$2:K$28,3,FALSE))</f>
        <v>Predominantly Rural</v>
      </c>
      <c r="F318" s="191" t="s">
        <v>1696</v>
      </c>
      <c r="G318" s="192">
        <v>4</v>
      </c>
      <c r="H318" s="173">
        <v>10174</v>
      </c>
      <c r="I318" s="173">
        <v>566</v>
      </c>
      <c r="J318" s="173">
        <v>61570</v>
      </c>
      <c r="K318" s="176">
        <v>72320</v>
      </c>
    </row>
    <row r="319" spans="1:14" x14ac:dyDescent="0.3">
      <c r="A319" t="s">
        <v>726</v>
      </c>
      <c r="B319" t="s">
        <v>724</v>
      </c>
      <c r="C319" t="s">
        <v>727</v>
      </c>
      <c r="D319" s="187" t="str">
        <f>VLOOKUP(C319,regions!A$2:C$419,3,FALSE)</f>
        <v>Shire district</v>
      </c>
      <c r="E319" s="187" t="str">
        <f>IFERROR(VLOOKUP(C319,classifications!A$3:C$328,3,FALSE),VLOOKUP(C319,classifications!I$2:K$28,3,FALSE))</f>
        <v>Urban with Significant Rural</v>
      </c>
      <c r="F319" s="191" t="s">
        <v>1696</v>
      </c>
      <c r="G319" s="192">
        <v>5227</v>
      </c>
      <c r="H319" s="173">
        <v>1288</v>
      </c>
      <c r="I319" s="173">
        <v>0</v>
      </c>
      <c r="J319" s="173">
        <v>43150</v>
      </c>
      <c r="K319" s="176">
        <v>49670</v>
      </c>
    </row>
    <row r="320" spans="1:14" x14ac:dyDescent="0.3">
      <c r="A320" t="s">
        <v>155</v>
      </c>
      <c r="B320" t="s">
        <v>153</v>
      </c>
      <c r="C320" t="s">
        <v>1701</v>
      </c>
      <c r="D320" s="187" t="str">
        <f>VLOOKUP(C320,regions!A$2:C$419,3,FALSE)</f>
        <v>Unitary authority</v>
      </c>
      <c r="E320" s="187" t="str">
        <f>IFERROR(VLOOKUP(C320,classifications!A$3:C$328,3,FALSE),VLOOKUP(C320,classifications!I$2:K$28,3,FALSE))</f>
        <v>Predominantly Urban</v>
      </c>
      <c r="F320" s="191" t="s">
        <v>1696</v>
      </c>
      <c r="G320" s="192">
        <v>10490</v>
      </c>
      <c r="H320" s="173">
        <v>4289</v>
      </c>
      <c r="I320" s="173">
        <v>237</v>
      </c>
      <c r="J320" s="173">
        <v>75270</v>
      </c>
      <c r="K320" s="176">
        <v>90280</v>
      </c>
    </row>
    <row r="321" spans="1:14" x14ac:dyDescent="0.3">
      <c r="A321" t="s">
        <v>1137</v>
      </c>
      <c r="B321" t="s">
        <v>1135</v>
      </c>
      <c r="C321" t="s">
        <v>1138</v>
      </c>
      <c r="D321" s="187" t="str">
        <f>VLOOKUP(C321,regions!A$2:C$419,3,FALSE)</f>
        <v>Shire district</v>
      </c>
      <c r="E321" s="187" t="str">
        <f>IFERROR(VLOOKUP(C321,classifications!A$3:C$328,3,FALSE),VLOOKUP(C321,classifications!I$2:K$28,3,FALSE))</f>
        <v>Urban with Significant Rural</v>
      </c>
      <c r="F321" s="191" t="s">
        <v>1696</v>
      </c>
      <c r="G321" s="192">
        <v>6078</v>
      </c>
      <c r="H321" s="173">
        <v>1977</v>
      </c>
      <c r="I321" s="173">
        <v>149</v>
      </c>
      <c r="J321" s="173">
        <v>40660</v>
      </c>
      <c r="K321" s="176">
        <v>48870</v>
      </c>
    </row>
    <row r="322" spans="1:14" x14ac:dyDescent="0.3">
      <c r="A322" t="s">
        <v>598</v>
      </c>
      <c r="B322" t="s">
        <v>596</v>
      </c>
      <c r="C322" t="s">
        <v>599</v>
      </c>
      <c r="D322" s="187" t="str">
        <f>VLOOKUP(C322,regions!A$2:C$419,3,FALSE)</f>
        <v>Shire district</v>
      </c>
      <c r="E322" s="187" t="str">
        <f>IFERROR(VLOOKUP(C322,classifications!A$3:C$328,3,FALSE),VLOOKUP(C322,classifications!I$2:K$28,3,FALSE))</f>
        <v>Predominantly Rural</v>
      </c>
      <c r="F322" s="191" t="s">
        <v>1696</v>
      </c>
      <c r="G322" s="192">
        <v>0</v>
      </c>
      <c r="H322" s="173">
        <v>5014</v>
      </c>
      <c r="I322" s="173">
        <v>15</v>
      </c>
      <c r="J322" s="173">
        <v>52240</v>
      </c>
      <c r="K322" s="176">
        <v>57270</v>
      </c>
    </row>
    <row r="323" spans="1:14" x14ac:dyDescent="0.3">
      <c r="A323" t="s">
        <v>730</v>
      </c>
      <c r="B323" t="s">
        <v>728</v>
      </c>
      <c r="C323" t="s">
        <v>731</v>
      </c>
      <c r="D323" s="187" t="str">
        <f>VLOOKUP(C323,regions!A$2:C$419,3,FALSE)</f>
        <v>Shire district</v>
      </c>
      <c r="E323" s="187" t="str">
        <f>IFERROR(VLOOKUP(C323,classifications!A$3:C$328,3,FALSE),VLOOKUP(C323,classifications!I$2:K$28,3,FALSE))</f>
        <v>Predominantly Rural</v>
      </c>
      <c r="F323" s="191" t="s">
        <v>1696</v>
      </c>
      <c r="G323" s="192">
        <v>6</v>
      </c>
      <c r="H323" s="173">
        <v>4275</v>
      </c>
      <c r="I323" s="173">
        <v>0</v>
      </c>
      <c r="J323" s="173">
        <v>32390</v>
      </c>
      <c r="K323" s="176">
        <v>36670</v>
      </c>
    </row>
    <row r="324" spans="1:14" x14ac:dyDescent="0.3">
      <c r="A324" t="s">
        <v>164</v>
      </c>
      <c r="B324" t="s">
        <v>162</v>
      </c>
      <c r="C324" t="s">
        <v>1702</v>
      </c>
      <c r="D324" s="187" t="str">
        <f>VLOOKUP(C324,regions!A$2:C$419,3,FALSE)</f>
        <v>Unitary authority</v>
      </c>
      <c r="E324" s="187" t="str">
        <f>IFERROR(VLOOKUP(C324,classifications!A$3:C$328,3,FALSE),VLOOKUP(C324,classifications!I$2:K$28,3,FALSE))</f>
        <v>Predominantly Urban</v>
      </c>
      <c r="F324" s="191" t="s">
        <v>1696</v>
      </c>
      <c r="G324" s="192">
        <v>0</v>
      </c>
      <c r="H324" s="173">
        <v>5067</v>
      </c>
      <c r="I324" s="173">
        <v>0</v>
      </c>
      <c r="J324" s="173">
        <v>58600</v>
      </c>
      <c r="K324" s="176">
        <v>63670</v>
      </c>
    </row>
    <row r="325" spans="1:14" x14ac:dyDescent="0.3">
      <c r="A325" t="s">
        <v>602</v>
      </c>
      <c r="B325" t="s">
        <v>600</v>
      </c>
      <c r="C325" t="s">
        <v>603</v>
      </c>
      <c r="D325" s="187" t="str">
        <f>VLOOKUP(C325,regions!A$2:C$419,3,FALSE)</f>
        <v>Shire district</v>
      </c>
      <c r="E325" s="187" t="str">
        <f>IFERROR(VLOOKUP(C325,classifications!A$3:C$328,3,FALSE),VLOOKUP(C325,classifications!I$2:K$28,3,FALSE))</f>
        <v>Predominantly Rural</v>
      </c>
      <c r="F325" s="191" t="s">
        <v>1696</v>
      </c>
      <c r="G325" s="192">
        <v>13</v>
      </c>
      <c r="H325" s="173">
        <v>2496</v>
      </c>
      <c r="I325" s="173">
        <v>0</v>
      </c>
      <c r="J325" s="173">
        <v>27950</v>
      </c>
      <c r="K325" s="176">
        <v>30460</v>
      </c>
    </row>
    <row r="326" spans="1:14" x14ac:dyDescent="0.3">
      <c r="A326" t="s">
        <v>606</v>
      </c>
      <c r="B326" t="s">
        <v>604</v>
      </c>
      <c r="C326" t="s">
        <v>607</v>
      </c>
      <c r="D326" s="187" t="str">
        <f>VLOOKUP(C326,regions!A$2:C$419,3,FALSE)</f>
        <v>Shire district</v>
      </c>
      <c r="E326" s="187" t="str">
        <f>IFERROR(VLOOKUP(C326,classifications!A$3:C$328,3,FALSE),VLOOKUP(C326,classifications!I$2:K$28,3,FALSE))</f>
        <v>Predominantly Rural</v>
      </c>
      <c r="F326" s="191" t="s">
        <v>1696</v>
      </c>
      <c r="G326" s="192">
        <v>0</v>
      </c>
      <c r="H326" s="173">
        <v>2207</v>
      </c>
      <c r="I326" s="173">
        <v>154</v>
      </c>
      <c r="J326" s="173">
        <v>21840</v>
      </c>
      <c r="K326" s="176">
        <v>24200</v>
      </c>
    </row>
    <row r="327" spans="1:14" x14ac:dyDescent="0.3">
      <c r="A327" t="s">
        <v>628</v>
      </c>
      <c r="B327" t="s">
        <v>626</v>
      </c>
      <c r="C327" t="s">
        <v>629</v>
      </c>
      <c r="D327" s="187" t="str">
        <f>VLOOKUP(C327,regions!A$2:C$419,3,FALSE)</f>
        <v>Shire district</v>
      </c>
      <c r="E327" s="187" t="str">
        <f>IFERROR(VLOOKUP(C327,classifications!A$3:C$328,3,FALSE),VLOOKUP(C327,classifications!I$2:K$28,3,FALSE))</f>
        <v>Predominantly Rural</v>
      </c>
      <c r="F327" s="191" t="s">
        <v>1696</v>
      </c>
      <c r="G327" s="192">
        <v>0</v>
      </c>
      <c r="H327" s="173">
        <v>6261</v>
      </c>
      <c r="I327" s="173">
        <v>88</v>
      </c>
      <c r="J327" s="173">
        <v>42580</v>
      </c>
      <c r="K327" s="176">
        <v>48930</v>
      </c>
    </row>
    <row r="328" spans="1:14" x14ac:dyDescent="0.3">
      <c r="A328" t="s">
        <v>1141</v>
      </c>
      <c r="B328" t="s">
        <v>1139</v>
      </c>
      <c r="C328" t="s">
        <v>1142</v>
      </c>
      <c r="D328" s="187" t="str">
        <f>VLOOKUP(C328,regions!A$2:C$419,3,FALSE)</f>
        <v>Shire district</v>
      </c>
      <c r="E328" s="187" t="str">
        <f>IFERROR(VLOOKUP(C328,classifications!A$3:C$328,3,FALSE),VLOOKUP(C328,classifications!I$2:K$28,3,FALSE))</f>
        <v>Predominantly Rural</v>
      </c>
      <c r="F328" s="191" t="s">
        <v>1696</v>
      </c>
      <c r="G328" s="192">
        <v>0</v>
      </c>
      <c r="H328" s="173">
        <v>2363</v>
      </c>
      <c r="I328" s="173">
        <v>0</v>
      </c>
      <c r="J328" s="173">
        <v>15250</v>
      </c>
      <c r="K328" s="176">
        <v>17620</v>
      </c>
    </row>
    <row r="329" spans="1:14" x14ac:dyDescent="0.3">
      <c r="A329" t="s">
        <v>632</v>
      </c>
      <c r="B329" t="s">
        <v>630</v>
      </c>
      <c r="C329" t="s">
        <v>633</v>
      </c>
      <c r="D329" s="187" t="str">
        <f>VLOOKUP(C329,regions!A$2:C$419,3,FALSE)</f>
        <v>Shire district</v>
      </c>
      <c r="E329" s="187" t="str">
        <f>IFERROR(VLOOKUP(C329,classifications!A$3:C$328,3,FALSE),VLOOKUP(C329,classifications!I$2:K$28,3,FALSE))</f>
        <v>Predominantly Urban</v>
      </c>
      <c r="F329" s="191" t="s">
        <v>1696</v>
      </c>
      <c r="G329" s="192">
        <v>0</v>
      </c>
      <c r="H329" s="173">
        <v>4184</v>
      </c>
      <c r="I329" s="173">
        <v>13</v>
      </c>
      <c r="J329" s="173">
        <v>26620</v>
      </c>
      <c r="K329" s="176">
        <v>30810</v>
      </c>
    </row>
    <row r="330" spans="1:14" x14ac:dyDescent="0.3">
      <c r="A330" t="s">
        <v>173</v>
      </c>
      <c r="B330" t="s">
        <v>171</v>
      </c>
      <c r="C330" t="s">
        <v>1591</v>
      </c>
      <c r="D330" s="187" t="str">
        <f>VLOOKUP(C330,regions!A$2:C$419,3,FALSE)</f>
        <v>Unitary authority</v>
      </c>
      <c r="E330" s="187" t="str">
        <f>IFERROR(VLOOKUP(C330,classifications!A$3:C$328,3,FALSE),VLOOKUP(C330,classifications!I$2:K$28,3,FALSE))</f>
        <v>Predominantly Rural</v>
      </c>
      <c r="F330" s="191" t="s">
        <v>1696</v>
      </c>
      <c r="G330" s="192">
        <v>5373</v>
      </c>
      <c r="H330" s="173">
        <v>22927</v>
      </c>
      <c r="I330" s="173">
        <v>5617</v>
      </c>
      <c r="J330" s="173">
        <v>166280</v>
      </c>
      <c r="K330" s="176">
        <v>200200</v>
      </c>
    </row>
    <row r="331" spans="1:14" x14ac:dyDescent="0.3">
      <c r="D331" s="177"/>
      <c r="E331" s="177"/>
      <c r="F331" s="193"/>
      <c r="G331" s="194"/>
      <c r="K331" s="177"/>
    </row>
    <row r="332" spans="1:14" x14ac:dyDescent="0.3">
      <c r="C332" s="178" t="s">
        <v>1703</v>
      </c>
      <c r="D332" s="178" t="s">
        <v>1713</v>
      </c>
      <c r="E332" s="178"/>
      <c r="F332" s="178"/>
      <c r="G332" s="179">
        <v>1785845</v>
      </c>
      <c r="H332" s="180">
        <v>2242657</v>
      </c>
      <c r="I332" s="180">
        <v>65777</v>
      </c>
      <c r="J332" s="180">
        <v>18744000</v>
      </c>
      <c r="K332" s="181">
        <v>22839000</v>
      </c>
      <c r="M332" s="173"/>
      <c r="N332" s="173"/>
    </row>
    <row r="333" spans="1:14" x14ac:dyDescent="0.3">
      <c r="G333" s="173"/>
      <c r="H333" s="173"/>
      <c r="I333" s="173"/>
    </row>
    <row r="334" spans="1:14" x14ac:dyDescent="0.3">
      <c r="C334" s="138" t="s">
        <v>1425</v>
      </c>
      <c r="D334" s="138"/>
      <c r="E334" s="138"/>
    </row>
    <row r="335" spans="1:14" ht="59.25" customHeight="1" x14ac:dyDescent="0.3">
      <c r="C335" s="182" t="s">
        <v>1714</v>
      </c>
      <c r="D335" s="182"/>
      <c r="E335" s="182"/>
      <c r="F335" s="182"/>
      <c r="G335" s="182"/>
      <c r="H335" s="182"/>
      <c r="I335" s="182"/>
      <c r="J335" s="182"/>
      <c r="K335" s="182"/>
    </row>
    <row r="336" spans="1:14" ht="39" customHeight="1" x14ac:dyDescent="0.3">
      <c r="C336" s="182" t="s">
        <v>1705</v>
      </c>
      <c r="D336" s="182"/>
      <c r="E336" s="182"/>
      <c r="F336" s="182"/>
      <c r="G336" s="182"/>
      <c r="H336" s="182"/>
      <c r="I336" s="182"/>
      <c r="J336" s="182"/>
      <c r="K336" s="182"/>
    </row>
    <row r="337" spans="1:11" ht="41.25" customHeight="1" x14ac:dyDescent="0.3">
      <c r="C337" s="182" t="s">
        <v>1706</v>
      </c>
      <c r="D337" s="182"/>
      <c r="E337" s="182"/>
      <c r="F337" s="182"/>
      <c r="G337" s="182"/>
      <c r="H337" s="182"/>
      <c r="I337" s="182"/>
      <c r="J337" s="182"/>
      <c r="K337" s="182"/>
    </row>
    <row r="338" spans="1:11" x14ac:dyDescent="0.3">
      <c r="C338" t="s">
        <v>1618</v>
      </c>
    </row>
    <row r="339" spans="1:11" x14ac:dyDescent="0.3">
      <c r="C339" s="138" t="s">
        <v>1619</v>
      </c>
    </row>
    <row r="340" spans="1:11" ht="51" customHeight="1" x14ac:dyDescent="0.3">
      <c r="C340" s="183" t="s">
        <v>1707</v>
      </c>
      <c r="D340" s="182"/>
      <c r="E340" s="182"/>
      <c r="F340" s="182"/>
      <c r="G340" s="182"/>
      <c r="H340" s="182"/>
      <c r="I340" s="182"/>
      <c r="J340" s="182"/>
    </row>
    <row r="341" spans="1:11" ht="25.5" customHeight="1" x14ac:dyDescent="0.3">
      <c r="C341" s="183" t="s">
        <v>1708</v>
      </c>
      <c r="D341" s="183"/>
      <c r="E341" s="183"/>
      <c r="F341" s="183"/>
      <c r="G341" s="183"/>
      <c r="H341" s="183"/>
      <c r="I341" s="183"/>
      <c r="J341" s="183"/>
      <c r="K341" s="183"/>
    </row>
    <row r="342" spans="1:11" ht="25.5" customHeight="1" x14ac:dyDescent="0.3">
      <c r="C342" s="182" t="s">
        <v>1709</v>
      </c>
      <c r="D342" s="182"/>
      <c r="E342" s="182"/>
      <c r="F342" s="182"/>
      <c r="G342" s="182"/>
      <c r="H342" s="182"/>
      <c r="I342" s="182"/>
      <c r="J342" s="182"/>
      <c r="K342" s="182"/>
    </row>
    <row r="343" spans="1:11" ht="37.5" customHeight="1" x14ac:dyDescent="0.3">
      <c r="C343" s="206" t="s">
        <v>1710</v>
      </c>
      <c r="D343" s="182"/>
      <c r="E343" s="182"/>
      <c r="F343" s="182"/>
      <c r="G343" s="182"/>
      <c r="H343" s="182"/>
      <c r="I343" s="182"/>
      <c r="J343" s="182"/>
      <c r="K343" s="182"/>
    </row>
    <row r="345" spans="1:11" x14ac:dyDescent="0.3">
      <c r="C345" s="42" t="s">
        <v>1628</v>
      </c>
    </row>
    <row r="346" spans="1:11" x14ac:dyDescent="0.3">
      <c r="C346" s="184" t="s">
        <v>1629</v>
      </c>
      <c r="G346" s="52" t="s">
        <v>1630</v>
      </c>
      <c r="H346" s="52"/>
      <c r="I346" s="144"/>
      <c r="J346" s="185">
        <v>41389</v>
      </c>
    </row>
    <row r="347" spans="1:11" x14ac:dyDescent="0.3">
      <c r="C347" s="42"/>
      <c r="G347" s="52" t="s">
        <v>1632</v>
      </c>
      <c r="H347" s="52"/>
      <c r="I347" s="144"/>
      <c r="J347" s="145" t="s">
        <v>1711</v>
      </c>
    </row>
    <row r="348" spans="1:11" x14ac:dyDescent="0.3">
      <c r="C348" s="42" t="s">
        <v>1631</v>
      </c>
    </row>
    <row r="352" spans="1:11" x14ac:dyDescent="0.3">
      <c r="A352" t="s">
        <v>475</v>
      </c>
      <c r="C352" t="s">
        <v>475</v>
      </c>
      <c r="D352" t="str">
        <f>VLOOKUP(C352,regions!A$2:C$419,3,FALSE)</f>
        <v>Shire county</v>
      </c>
      <c r="E352" t="str">
        <f>IFERROR(VLOOKUP(C352,classifications!A$3:C$328,3,FALSE),VLOOKUP(C352,classifications!I$2:K$28,3,FALSE))</f>
        <v>Urban with Significant Rural</v>
      </c>
      <c r="G352">
        <f>SUMIF($C$5:$C$330,$B353,G$5:G$330)+SUMIF($C$5:$C$330,$B354,G$5:G$330)+SUMIF($C$5:$C$330,$B355,G$5:G$330)+SUMIF($C$5:$C$330,$B356,G$5:G$330)</f>
        <v>6126</v>
      </c>
      <c r="H352">
        <f t="shared" ref="H352:K352" si="0">SUMIF($C$5:$C$330,$B353,H$5:H$330)+SUMIF($C$5:$C$330,$B354,H$5:H$330)+SUMIF($C$5:$C$330,$B355,H$5:H$330)+SUMIF($C$5:$C$330,$B356,H$5:H$330)</f>
        <v>20487</v>
      </c>
      <c r="I352">
        <f t="shared" si="0"/>
        <v>1083</v>
      </c>
      <c r="J352">
        <f t="shared" si="0"/>
        <v>178710</v>
      </c>
      <c r="K352">
        <f t="shared" si="0"/>
        <v>206410</v>
      </c>
    </row>
    <row r="353" spans="1:11" x14ac:dyDescent="0.3">
      <c r="B353" t="s">
        <v>479</v>
      </c>
      <c r="G353">
        <f t="shared" ref="G353:K356" si="1">VLOOKUP($B353,$C$5:$K$330,G$613,FALSE)</f>
        <v>0</v>
      </c>
      <c r="H353">
        <f t="shared" si="1"/>
        <v>9485</v>
      </c>
      <c r="I353">
        <f t="shared" si="1"/>
        <v>520</v>
      </c>
      <c r="J353">
        <f t="shared" si="1"/>
        <v>61250</v>
      </c>
      <c r="K353">
        <f t="shared" si="1"/>
        <v>71250</v>
      </c>
    </row>
    <row r="354" spans="1:11" x14ac:dyDescent="0.3">
      <c r="B354" t="s">
        <v>483</v>
      </c>
      <c r="G354">
        <f t="shared" si="1"/>
        <v>0</v>
      </c>
      <c r="H354">
        <f t="shared" si="1"/>
        <v>4798</v>
      </c>
      <c r="I354">
        <f t="shared" si="1"/>
        <v>56</v>
      </c>
      <c r="J354">
        <f t="shared" si="1"/>
        <v>33300</v>
      </c>
      <c r="K354">
        <f t="shared" si="1"/>
        <v>38160</v>
      </c>
    </row>
    <row r="355" spans="1:11" x14ac:dyDescent="0.3">
      <c r="B355" t="s">
        <v>487</v>
      </c>
      <c r="G355">
        <f t="shared" si="1"/>
        <v>0</v>
      </c>
      <c r="H355">
        <f t="shared" si="1"/>
        <v>3474</v>
      </c>
      <c r="I355">
        <f t="shared" si="1"/>
        <v>18</v>
      </c>
      <c r="J355">
        <f t="shared" si="1"/>
        <v>24060</v>
      </c>
      <c r="K355">
        <f t="shared" si="1"/>
        <v>27550</v>
      </c>
    </row>
    <row r="356" spans="1:11" x14ac:dyDescent="0.3">
      <c r="B356" t="s">
        <v>491</v>
      </c>
      <c r="G356">
        <f t="shared" si="1"/>
        <v>6126</v>
      </c>
      <c r="H356">
        <f t="shared" si="1"/>
        <v>2730</v>
      </c>
      <c r="I356">
        <f t="shared" si="1"/>
        <v>489</v>
      </c>
      <c r="J356">
        <f t="shared" si="1"/>
        <v>60100</v>
      </c>
      <c r="K356">
        <f t="shared" si="1"/>
        <v>69450</v>
      </c>
    </row>
    <row r="358" spans="1:11" x14ac:dyDescent="0.3">
      <c r="A358" t="s">
        <v>493</v>
      </c>
      <c r="C358" t="s">
        <v>493</v>
      </c>
      <c r="D358" t="str">
        <f>VLOOKUP(C358,regions!A$2:C$419,3,FALSE)</f>
        <v>Shire county</v>
      </c>
      <c r="E358" t="str">
        <f>IFERROR(VLOOKUP(C358,classifications!A$3:C$328,3,FALSE),VLOOKUP(C358,classifications!I$2:K$28,3,FALSE))</f>
        <v>Predominantly Rural</v>
      </c>
      <c r="G358">
        <f>SUMIF($C$5:$C$330,$B359,G$5:G$330)+SUMIF($C$5:$C$330,$B360,G$5:G$330)+SUMIF($C$5:$C$330,$B361,G$5:G$330)+SUMIF($C$5:$C$330,$B362,G$5:G$330)+SUMIF($C$5:$C$330,$B363,G$5:G$330)</f>
        <v>12875</v>
      </c>
      <c r="H358">
        <f t="shared" ref="H358:K358" si="2">SUMIF($C$5:$C$330,$B359,H$5:H$330)+SUMIF($C$5:$C$330,$B360,H$5:H$330)+SUMIF($C$5:$C$330,$B361,H$5:H$330)+SUMIF($C$5:$C$330,$B362,H$5:H$330)+SUMIF($C$5:$C$330,$B363,H$5:H$330)</f>
        <v>26196</v>
      </c>
      <c r="I358">
        <f t="shared" si="2"/>
        <v>1468</v>
      </c>
      <c r="J358">
        <f t="shared" si="2"/>
        <v>216240</v>
      </c>
      <c r="K358">
        <f t="shared" si="2"/>
        <v>256760</v>
      </c>
    </row>
    <row r="359" spans="1:11" x14ac:dyDescent="0.3">
      <c r="B359" t="s">
        <v>497</v>
      </c>
      <c r="G359">
        <f t="shared" ref="G359:K363" si="3">VLOOKUP($B359,$C$5:$K$330,G$613,FALSE)</f>
        <v>7364</v>
      </c>
      <c r="H359">
        <f t="shared" si="3"/>
        <v>4175</v>
      </c>
      <c r="I359">
        <f t="shared" si="3"/>
        <v>30</v>
      </c>
      <c r="J359">
        <f t="shared" si="3"/>
        <v>36310</v>
      </c>
      <c r="K359">
        <f t="shared" si="3"/>
        <v>47880</v>
      </c>
    </row>
    <row r="360" spans="1:11" x14ac:dyDescent="0.3">
      <c r="B360" t="s">
        <v>501</v>
      </c>
      <c r="G360">
        <f t="shared" si="3"/>
        <v>0</v>
      </c>
      <c r="H360">
        <f t="shared" si="3"/>
        <v>5005</v>
      </c>
      <c r="I360">
        <f t="shared" si="3"/>
        <v>1</v>
      </c>
      <c r="J360">
        <f t="shared" si="3"/>
        <v>30430</v>
      </c>
      <c r="K360">
        <f t="shared" si="3"/>
        <v>35430</v>
      </c>
    </row>
    <row r="361" spans="1:11" x14ac:dyDescent="0.3">
      <c r="B361" t="s">
        <v>505</v>
      </c>
      <c r="G361">
        <f t="shared" si="3"/>
        <v>4</v>
      </c>
      <c r="H361">
        <f t="shared" si="3"/>
        <v>5220</v>
      </c>
      <c r="I361">
        <f t="shared" si="3"/>
        <v>0</v>
      </c>
      <c r="J361">
        <f t="shared" si="3"/>
        <v>36580</v>
      </c>
      <c r="K361">
        <f t="shared" si="3"/>
        <v>41800</v>
      </c>
    </row>
    <row r="362" spans="1:11" x14ac:dyDescent="0.3">
      <c r="B362" t="s">
        <v>509</v>
      </c>
      <c r="G362">
        <f t="shared" si="3"/>
        <v>2</v>
      </c>
      <c r="H362">
        <f t="shared" si="3"/>
        <v>8985</v>
      </c>
      <c r="I362">
        <f t="shared" si="3"/>
        <v>949</v>
      </c>
      <c r="J362">
        <f t="shared" si="3"/>
        <v>60710</v>
      </c>
      <c r="K362">
        <f t="shared" si="3"/>
        <v>70640</v>
      </c>
    </row>
    <row r="363" spans="1:11" x14ac:dyDescent="0.3">
      <c r="B363" t="s">
        <v>513</v>
      </c>
      <c r="G363">
        <f t="shared" si="3"/>
        <v>5505</v>
      </c>
      <c r="H363">
        <f t="shared" si="3"/>
        <v>2811</v>
      </c>
      <c r="I363">
        <f t="shared" si="3"/>
        <v>488</v>
      </c>
      <c r="J363">
        <f t="shared" si="3"/>
        <v>52210</v>
      </c>
      <c r="K363">
        <f t="shared" si="3"/>
        <v>61010</v>
      </c>
    </row>
    <row r="367" spans="1:11" x14ac:dyDescent="0.3">
      <c r="A367" t="s">
        <v>515</v>
      </c>
      <c r="C367" t="s">
        <v>515</v>
      </c>
      <c r="D367" t="str">
        <f>VLOOKUP(C367,regions!A$2:C$419,3,FALSE)</f>
        <v>Shire county</v>
      </c>
      <c r="E367" t="str">
        <f>IFERROR(VLOOKUP(C367,classifications!A$3:C$328,3,FALSE),VLOOKUP(C367,classifications!I$2:K$28,3,FALSE))</f>
        <v>Predominantly Rural</v>
      </c>
      <c r="G367">
        <f>SUMIF($C$5:$C$330,$B368,G$5:G$330)+SUMIF($C$5:$C$330,$B369,G$5:G$330)+SUMIF($C$5:$C$330,$B370,G$5:G$330)+SUMIF($C$5:$C$330,$B371,G$5:G$330)+SUMIF($C$5:$C$330,$B372,G$5:G$330)+SUMIF($C$5:$C$330,$B373,G$5:G$330)</f>
        <v>5931</v>
      </c>
      <c r="H367">
        <f t="shared" ref="H367:K367" si="4">SUMIF($C$5:$C$330,$B368,H$5:H$330)+SUMIF($C$5:$C$330,$B369,H$5:H$330)+SUMIF($C$5:$C$330,$B370,H$5:H$330)+SUMIF($C$5:$C$330,$B371,H$5:H$330)+SUMIF($C$5:$C$330,$B372,H$5:H$330)+SUMIF($C$5:$C$330,$B373,H$5:H$330)</f>
        <v>26561</v>
      </c>
      <c r="I367">
        <f t="shared" si="4"/>
        <v>149</v>
      </c>
      <c r="J367">
        <f t="shared" si="4"/>
        <v>206030</v>
      </c>
      <c r="K367">
        <f t="shared" si="4"/>
        <v>238690</v>
      </c>
    </row>
    <row r="368" spans="1:11" x14ac:dyDescent="0.3">
      <c r="B368" t="s">
        <v>519</v>
      </c>
      <c r="G368">
        <f t="shared" ref="G368:K373" si="5">VLOOKUP($B368,$C$5:$K$330,G$613,FALSE)</f>
        <v>3</v>
      </c>
      <c r="H368">
        <f t="shared" si="5"/>
        <v>8585</v>
      </c>
      <c r="I368">
        <f t="shared" si="5"/>
        <v>2</v>
      </c>
      <c r="J368">
        <f t="shared" si="5"/>
        <v>36650</v>
      </c>
      <c r="K368">
        <f t="shared" si="5"/>
        <v>45240</v>
      </c>
    </row>
    <row r="369" spans="1:11" x14ac:dyDescent="0.3">
      <c r="B369" t="s">
        <v>523</v>
      </c>
      <c r="G369">
        <f t="shared" si="5"/>
        <v>2717</v>
      </c>
      <c r="H369">
        <f t="shared" si="5"/>
        <v>750</v>
      </c>
      <c r="I369">
        <f t="shared" si="5"/>
        <v>0</v>
      </c>
      <c r="J369">
        <f t="shared" si="5"/>
        <v>29480</v>
      </c>
      <c r="K369">
        <f t="shared" si="5"/>
        <v>32950</v>
      </c>
    </row>
    <row r="370" spans="1:11" x14ac:dyDescent="0.3">
      <c r="B370" t="s">
        <v>527</v>
      </c>
      <c r="G370">
        <f t="shared" si="5"/>
        <v>24</v>
      </c>
      <c r="H370">
        <f t="shared" si="5"/>
        <v>7402</v>
      </c>
      <c r="I370">
        <f t="shared" si="5"/>
        <v>75</v>
      </c>
      <c r="J370">
        <f t="shared" si="5"/>
        <v>42280</v>
      </c>
      <c r="K370">
        <f t="shared" si="5"/>
        <v>49790</v>
      </c>
    </row>
    <row r="371" spans="1:11" x14ac:dyDescent="0.3">
      <c r="B371" t="s">
        <v>531</v>
      </c>
      <c r="G371">
        <f t="shared" si="5"/>
        <v>0</v>
      </c>
      <c r="H371">
        <f t="shared" si="5"/>
        <v>6277</v>
      </c>
      <c r="I371">
        <f t="shared" si="5"/>
        <v>50</v>
      </c>
      <c r="J371">
        <f t="shared" si="5"/>
        <v>26040</v>
      </c>
      <c r="K371">
        <f t="shared" si="5"/>
        <v>32370</v>
      </c>
    </row>
    <row r="372" spans="1:11" x14ac:dyDescent="0.3">
      <c r="B372" t="s">
        <v>535</v>
      </c>
      <c r="G372">
        <f t="shared" si="5"/>
        <v>0</v>
      </c>
      <c r="H372">
        <f t="shared" si="5"/>
        <v>2331</v>
      </c>
      <c r="I372">
        <f t="shared" si="5"/>
        <v>0</v>
      </c>
      <c r="J372">
        <f t="shared" si="5"/>
        <v>22870</v>
      </c>
      <c r="K372">
        <f t="shared" si="5"/>
        <v>25200</v>
      </c>
    </row>
    <row r="373" spans="1:11" x14ac:dyDescent="0.3">
      <c r="B373" t="s">
        <v>539</v>
      </c>
      <c r="G373">
        <f t="shared" si="5"/>
        <v>3187</v>
      </c>
      <c r="H373">
        <f t="shared" si="5"/>
        <v>1216</v>
      </c>
      <c r="I373">
        <f t="shared" si="5"/>
        <v>22</v>
      </c>
      <c r="J373">
        <f t="shared" si="5"/>
        <v>48710</v>
      </c>
      <c r="K373">
        <f t="shared" si="5"/>
        <v>53140</v>
      </c>
    </row>
    <row r="375" spans="1:11" x14ac:dyDescent="0.3">
      <c r="A375" t="s">
        <v>541</v>
      </c>
      <c r="C375" t="s">
        <v>541</v>
      </c>
      <c r="D375" t="str">
        <f>VLOOKUP(C375,regions!A$2:C$419,3,FALSE)</f>
        <v>Shire county</v>
      </c>
      <c r="E375" t="str">
        <f>IFERROR(VLOOKUP(C375,classifications!A$3:C$328,3,FALSE),VLOOKUP(C375,classifications!I$2:K$28,3,FALSE))</f>
        <v>Urban with Significant Rural</v>
      </c>
      <c r="G375">
        <f>SUMIF($C$5:$C$330,$B376,G$5:G$330)+SUMIF($C$5:$C$330,$B377,G$5:G$330)+SUMIF($C$5:$C$330,$B378,G$5:G$330)+SUMIF($C$5:$C$330,$B379,G$5:G$330)+SUMIF($C$5:$C$330,$B380,G$5:G$330)+SUMIF($C$5:$C$330,$B381,G$5:G$330)+SUMIF($C$5:$C$330,$B382,G$5:G$330)+SUMIF($C$5:$C$330,$B383,G$5:G$330)</f>
        <v>30552</v>
      </c>
      <c r="H375">
        <f t="shared" ref="H375:K375" si="6">SUMIF($C$5:$C$330,$B376,H$5:H$330)+SUMIF($C$5:$C$330,$B377,H$5:H$330)+SUMIF($C$5:$C$330,$B378,H$5:H$330)+SUMIF($C$5:$C$330,$B379,H$5:H$330)+SUMIF($C$5:$C$330,$B380,H$5:H$330)+SUMIF($C$5:$C$330,$B381,H$5:H$330)+SUMIF($C$5:$C$330,$B382,H$5:H$330)+SUMIF($C$5:$C$330,$B383,H$5:H$330)</f>
        <v>21756</v>
      </c>
      <c r="I375">
        <f t="shared" si="6"/>
        <v>195</v>
      </c>
      <c r="J375">
        <f t="shared" si="6"/>
        <v>292500</v>
      </c>
      <c r="K375">
        <f t="shared" si="6"/>
        <v>345010</v>
      </c>
    </row>
    <row r="376" spans="1:11" x14ac:dyDescent="0.3">
      <c r="B376" t="s">
        <v>545</v>
      </c>
      <c r="G376">
        <f t="shared" ref="G376:K383" si="7">VLOOKUP($B376,$C$5:$K$330,G$613,FALSE)</f>
        <v>23</v>
      </c>
      <c r="H376">
        <f t="shared" si="7"/>
        <v>6875</v>
      </c>
      <c r="I376">
        <f t="shared" si="7"/>
        <v>29</v>
      </c>
      <c r="J376">
        <f t="shared" si="7"/>
        <v>47700</v>
      </c>
      <c r="K376">
        <f t="shared" si="7"/>
        <v>54630</v>
      </c>
    </row>
    <row r="377" spans="1:11" x14ac:dyDescent="0.3">
      <c r="B377" t="s">
        <v>549</v>
      </c>
      <c r="G377">
        <f t="shared" si="7"/>
        <v>5376</v>
      </c>
      <c r="H377">
        <f t="shared" si="7"/>
        <v>932</v>
      </c>
      <c r="I377">
        <f t="shared" si="7"/>
        <v>0</v>
      </c>
      <c r="J377">
        <f t="shared" si="7"/>
        <v>27800</v>
      </c>
      <c r="K377">
        <f t="shared" si="7"/>
        <v>34110</v>
      </c>
    </row>
    <row r="378" spans="1:11" x14ac:dyDescent="0.3">
      <c r="B378" t="s">
        <v>553</v>
      </c>
      <c r="G378">
        <f t="shared" si="7"/>
        <v>9794</v>
      </c>
      <c r="H378">
        <f t="shared" si="7"/>
        <v>1364</v>
      </c>
      <c r="I378">
        <f t="shared" si="7"/>
        <v>72</v>
      </c>
      <c r="J378">
        <f t="shared" si="7"/>
        <v>37170</v>
      </c>
      <c r="K378">
        <f t="shared" si="7"/>
        <v>48400</v>
      </c>
    </row>
    <row r="379" spans="1:11" x14ac:dyDescent="0.3">
      <c r="B379" t="s">
        <v>557</v>
      </c>
      <c r="G379">
        <f t="shared" si="7"/>
        <v>0</v>
      </c>
      <c r="H379">
        <f t="shared" si="7"/>
        <v>3703</v>
      </c>
      <c r="I379">
        <f t="shared" si="7"/>
        <v>7</v>
      </c>
      <c r="J379">
        <f t="shared" si="7"/>
        <v>29460</v>
      </c>
      <c r="K379">
        <f t="shared" si="7"/>
        <v>33170</v>
      </c>
    </row>
    <row r="380" spans="1:11" x14ac:dyDescent="0.3">
      <c r="B380" t="s">
        <v>561</v>
      </c>
      <c r="G380">
        <f t="shared" si="7"/>
        <v>10</v>
      </c>
      <c r="H380">
        <f t="shared" si="7"/>
        <v>6432</v>
      </c>
      <c r="I380">
        <f t="shared" si="7"/>
        <v>1</v>
      </c>
      <c r="J380">
        <f t="shared" si="7"/>
        <v>43860</v>
      </c>
      <c r="K380">
        <f t="shared" si="7"/>
        <v>50300</v>
      </c>
    </row>
    <row r="381" spans="1:11" x14ac:dyDescent="0.3">
      <c r="B381" t="s">
        <v>565</v>
      </c>
      <c r="G381">
        <f t="shared" si="7"/>
        <v>4105</v>
      </c>
      <c r="H381">
        <f t="shared" si="7"/>
        <v>1010</v>
      </c>
      <c r="I381">
        <f t="shared" si="7"/>
        <v>81</v>
      </c>
      <c r="J381">
        <f t="shared" si="7"/>
        <v>35460</v>
      </c>
      <c r="K381">
        <f t="shared" si="7"/>
        <v>40660</v>
      </c>
    </row>
    <row r="382" spans="1:11" x14ac:dyDescent="0.3">
      <c r="B382" t="s">
        <v>569</v>
      </c>
      <c r="G382">
        <f t="shared" si="7"/>
        <v>8189</v>
      </c>
      <c r="H382">
        <f t="shared" si="7"/>
        <v>695</v>
      </c>
      <c r="I382">
        <f t="shared" si="7"/>
        <v>5</v>
      </c>
      <c r="J382">
        <f t="shared" si="7"/>
        <v>35020</v>
      </c>
      <c r="K382">
        <f t="shared" si="7"/>
        <v>43910</v>
      </c>
    </row>
    <row r="383" spans="1:11" x14ac:dyDescent="0.3">
      <c r="B383" t="s">
        <v>573</v>
      </c>
      <c r="G383">
        <f t="shared" si="7"/>
        <v>3055</v>
      </c>
      <c r="H383">
        <f t="shared" si="7"/>
        <v>745</v>
      </c>
      <c r="I383">
        <f t="shared" si="7"/>
        <v>0</v>
      </c>
      <c r="J383">
        <f t="shared" si="7"/>
        <v>36030</v>
      </c>
      <c r="K383">
        <f t="shared" si="7"/>
        <v>39830</v>
      </c>
    </row>
    <row r="385" spans="1:11" x14ac:dyDescent="0.3">
      <c r="A385" t="s">
        <v>575</v>
      </c>
      <c r="C385" t="s">
        <v>575</v>
      </c>
      <c r="D385" t="str">
        <f>VLOOKUP(C385,regions!A$2:C$419,3,FALSE)</f>
        <v>Shire county</v>
      </c>
      <c r="E385" t="str">
        <f>IFERROR(VLOOKUP(C385,classifications!A$3:C$328,3,FALSE),VLOOKUP(C385,classifications!I$2:K$28,3,FALSE))</f>
        <v>Predominantly Rural</v>
      </c>
      <c r="G385">
        <f>SUMIF($C$5:$C$330,$B386,G$5:G$330)+SUMIF($C$5:$C$330,$B387,G$5:G$330)+SUMIF($C$5:$C$330,$B388,G$5:G$330)+SUMIF($C$5:$C$330,$B389,G$5:G$330)+SUMIF($C$5:$C$330,$B390,G$5:G$330)+SUMIF($C$5:$C$330,$B391,G$5:G$330)+SUMIF($C$5:$C$330,$B392,G$5:G$330)+SUMIF($C$5:$C$330,$B393,G$5:G$330)</f>
        <v>12454</v>
      </c>
      <c r="H385">
        <f t="shared" ref="H385:K385" si="8">SUMIF($C$5:$C$330,$B386,H$5:H$330)+SUMIF($C$5:$C$330,$B387,H$5:H$330)+SUMIF($C$5:$C$330,$B388,H$5:H$330)+SUMIF($C$5:$C$330,$B389,H$5:H$330)+SUMIF($C$5:$C$330,$B390,H$5:H$330)+SUMIF($C$5:$C$330,$B391,H$5:H$330)+SUMIF($C$5:$C$330,$B392,H$5:H$330)+SUMIF($C$5:$C$330,$B393,H$5:H$330)</f>
        <v>24857</v>
      </c>
      <c r="I385">
        <f t="shared" si="8"/>
        <v>594</v>
      </c>
      <c r="J385">
        <f t="shared" si="8"/>
        <v>279270</v>
      </c>
      <c r="K385">
        <f t="shared" si="8"/>
        <v>346670</v>
      </c>
    </row>
    <row r="386" spans="1:11" x14ac:dyDescent="0.3">
      <c r="B386" t="s">
        <v>579</v>
      </c>
      <c r="G386">
        <f t="shared" ref="G386:K393" si="9">VLOOKUP($B386,$C$5:$K$330,G$613,FALSE)</f>
        <v>4285</v>
      </c>
      <c r="H386">
        <f t="shared" si="9"/>
        <v>1481</v>
      </c>
      <c r="I386">
        <f t="shared" si="9"/>
        <v>0</v>
      </c>
      <c r="J386">
        <f t="shared" si="9"/>
        <v>57750</v>
      </c>
      <c r="K386">
        <f t="shared" si="9"/>
        <v>63520</v>
      </c>
    </row>
    <row r="387" spans="1:11" x14ac:dyDescent="0.3">
      <c r="B387" t="s">
        <v>583</v>
      </c>
      <c r="G387">
        <f t="shared" si="9"/>
        <v>5041</v>
      </c>
      <c r="H387">
        <f t="shared" si="9"/>
        <v>3966</v>
      </c>
      <c r="I387">
        <f t="shared" si="9"/>
        <v>131</v>
      </c>
      <c r="J387">
        <f t="shared" si="9"/>
        <v>41230</v>
      </c>
      <c r="K387">
        <f t="shared" si="9"/>
        <v>50370</v>
      </c>
    </row>
    <row r="388" spans="1:11" x14ac:dyDescent="0.3">
      <c r="B388" t="s">
        <v>587</v>
      </c>
      <c r="G388">
        <f t="shared" si="9"/>
        <v>3091</v>
      </c>
      <c r="H388">
        <f t="shared" si="9"/>
        <v>1093</v>
      </c>
      <c r="I388" t="str">
        <f t="shared" si="9"/>
        <v>.</v>
      </c>
      <c r="J388" t="str">
        <f t="shared" si="9"/>
        <v>.</v>
      </c>
      <c r="K388">
        <f t="shared" si="9"/>
        <v>33670</v>
      </c>
    </row>
    <row r="389" spans="1:11" x14ac:dyDescent="0.3">
      <c r="B389" t="s">
        <v>591</v>
      </c>
      <c r="G389">
        <f t="shared" si="9"/>
        <v>0</v>
      </c>
      <c r="H389">
        <f t="shared" si="9"/>
        <v>4377</v>
      </c>
      <c r="I389">
        <f t="shared" si="9"/>
        <v>294</v>
      </c>
      <c r="J389">
        <f t="shared" si="9"/>
        <v>39490</v>
      </c>
      <c r="K389">
        <f t="shared" si="9"/>
        <v>44160</v>
      </c>
    </row>
    <row r="390" spans="1:11" x14ac:dyDescent="0.3">
      <c r="B390" t="s">
        <v>595</v>
      </c>
      <c r="G390">
        <f t="shared" si="9"/>
        <v>24</v>
      </c>
      <c r="H390">
        <f t="shared" si="9"/>
        <v>4223</v>
      </c>
      <c r="I390">
        <f t="shared" si="9"/>
        <v>0</v>
      </c>
      <c r="J390">
        <f t="shared" si="9"/>
        <v>38770</v>
      </c>
      <c r="K390">
        <f t="shared" si="9"/>
        <v>43020</v>
      </c>
    </row>
    <row r="391" spans="1:11" x14ac:dyDescent="0.3">
      <c r="B391" t="s">
        <v>599</v>
      </c>
      <c r="G391">
        <f t="shared" si="9"/>
        <v>0</v>
      </c>
      <c r="H391">
        <f t="shared" si="9"/>
        <v>5014</v>
      </c>
      <c r="I391">
        <f t="shared" si="9"/>
        <v>15</v>
      </c>
      <c r="J391">
        <f t="shared" si="9"/>
        <v>52240</v>
      </c>
      <c r="K391">
        <f t="shared" si="9"/>
        <v>57270</v>
      </c>
    </row>
    <row r="392" spans="1:11" x14ac:dyDescent="0.3">
      <c r="B392" t="s">
        <v>603</v>
      </c>
      <c r="G392">
        <f t="shared" si="9"/>
        <v>13</v>
      </c>
      <c r="H392">
        <f t="shared" si="9"/>
        <v>2496</v>
      </c>
      <c r="I392">
        <f t="shared" si="9"/>
        <v>0</v>
      </c>
      <c r="J392">
        <f t="shared" si="9"/>
        <v>27950</v>
      </c>
      <c r="K392">
        <f t="shared" si="9"/>
        <v>30460</v>
      </c>
    </row>
    <row r="393" spans="1:11" x14ac:dyDescent="0.3">
      <c r="B393" t="s">
        <v>607</v>
      </c>
      <c r="G393">
        <f t="shared" si="9"/>
        <v>0</v>
      </c>
      <c r="H393">
        <f t="shared" si="9"/>
        <v>2207</v>
      </c>
      <c r="I393">
        <f t="shared" si="9"/>
        <v>154</v>
      </c>
      <c r="J393">
        <f t="shared" si="9"/>
        <v>21840</v>
      </c>
      <c r="K393">
        <f t="shared" si="9"/>
        <v>24200</v>
      </c>
    </row>
    <row r="395" spans="1:11" x14ac:dyDescent="0.3">
      <c r="A395" t="s">
        <v>609</v>
      </c>
      <c r="C395" t="s">
        <v>609</v>
      </c>
      <c r="D395" t="str">
        <f>VLOOKUP(C395,regions!A$2:C$419,3,FALSE)</f>
        <v>Shire county</v>
      </c>
      <c r="E395" t="str">
        <f>IFERROR(VLOOKUP(C395,classifications!A$3:C$328,3,FALSE),VLOOKUP(C395,classifications!I$2:K$28,3,FALSE))</f>
        <v>Predominantly Rural</v>
      </c>
      <c r="G395">
        <f>SUMIF($C$5:$C$330,$B396,G$5:G$330)+SUMIF($C$5:$C$330,$B397,G$5:G$330)+SUMIF($C$5:$C$330,$B398,G$5:G$330)+SUMIF($C$5:$C$330,$B399,G$5:G$330)+SUMIF($C$5:$C$330,$B400,G$5:G$330)+SUMIF($C$5:$C$330,$B401,G$5:G$330)</f>
        <v>0</v>
      </c>
      <c r="H395">
        <f t="shared" ref="H395:K395" si="10">SUMIF($C$5:$C$330,$B396,H$5:H$330)+SUMIF($C$5:$C$330,$B397,H$5:H$330)+SUMIF($C$5:$C$330,$B398,H$5:H$330)+SUMIF($C$5:$C$330,$B399,H$5:H$330)+SUMIF($C$5:$C$330,$B400,H$5:H$330)+SUMIF($C$5:$C$330,$B401,H$5:H$330)</f>
        <v>22456</v>
      </c>
      <c r="I395">
        <f t="shared" si="10"/>
        <v>1109</v>
      </c>
      <c r="J395">
        <f t="shared" si="10"/>
        <v>170140</v>
      </c>
      <c r="K395">
        <f t="shared" si="10"/>
        <v>193700</v>
      </c>
    </row>
    <row r="396" spans="1:11" x14ac:dyDescent="0.3">
      <c r="B396" t="s">
        <v>613</v>
      </c>
      <c r="G396">
        <f t="shared" ref="G396:K401" si="11">VLOOKUP($B396,$C$5:$K$330,G$613,FALSE)</f>
        <v>0</v>
      </c>
      <c r="H396">
        <f t="shared" si="11"/>
        <v>2459</v>
      </c>
      <c r="I396">
        <f t="shared" si="11"/>
        <v>0</v>
      </c>
      <c r="J396">
        <f t="shared" si="11"/>
        <v>20560</v>
      </c>
      <c r="K396">
        <f t="shared" si="11"/>
        <v>23020</v>
      </c>
    </row>
    <row r="397" spans="1:11" x14ac:dyDescent="0.3">
      <c r="B397" t="s">
        <v>617</v>
      </c>
      <c r="G397">
        <f t="shared" si="11"/>
        <v>0</v>
      </c>
      <c r="H397">
        <f t="shared" si="11"/>
        <v>3393</v>
      </c>
      <c r="I397">
        <f t="shared" si="11"/>
        <v>8</v>
      </c>
      <c r="J397">
        <f t="shared" si="11"/>
        <v>35410</v>
      </c>
      <c r="K397">
        <f t="shared" si="11"/>
        <v>38810</v>
      </c>
    </row>
    <row r="398" spans="1:11" x14ac:dyDescent="0.3">
      <c r="B398" t="s">
        <v>621</v>
      </c>
      <c r="G398">
        <f t="shared" si="11"/>
        <v>0</v>
      </c>
      <c r="H398">
        <f t="shared" si="11"/>
        <v>3755</v>
      </c>
      <c r="I398">
        <f t="shared" si="11"/>
        <v>550</v>
      </c>
      <c r="J398">
        <f t="shared" si="11"/>
        <v>25790</v>
      </c>
      <c r="K398">
        <f t="shared" si="11"/>
        <v>30100</v>
      </c>
    </row>
    <row r="399" spans="1:11" x14ac:dyDescent="0.3">
      <c r="B399" t="s">
        <v>625</v>
      </c>
      <c r="G399">
        <f t="shared" si="11"/>
        <v>0</v>
      </c>
      <c r="H399">
        <f t="shared" si="11"/>
        <v>2404</v>
      </c>
      <c r="I399">
        <f t="shared" si="11"/>
        <v>450</v>
      </c>
      <c r="J399">
        <f t="shared" si="11"/>
        <v>19180</v>
      </c>
      <c r="K399">
        <f t="shared" si="11"/>
        <v>22030</v>
      </c>
    </row>
    <row r="400" spans="1:11" x14ac:dyDescent="0.3">
      <c r="B400" t="s">
        <v>629</v>
      </c>
      <c r="G400">
        <f t="shared" si="11"/>
        <v>0</v>
      </c>
      <c r="H400">
        <f t="shared" si="11"/>
        <v>6261</v>
      </c>
      <c r="I400">
        <f t="shared" si="11"/>
        <v>88</v>
      </c>
      <c r="J400">
        <f t="shared" si="11"/>
        <v>42580</v>
      </c>
      <c r="K400">
        <f t="shared" si="11"/>
        <v>48930</v>
      </c>
    </row>
    <row r="401" spans="1:11" x14ac:dyDescent="0.3">
      <c r="B401" t="s">
        <v>633</v>
      </c>
      <c r="G401">
        <f t="shared" si="11"/>
        <v>0</v>
      </c>
      <c r="H401">
        <f t="shared" si="11"/>
        <v>4184</v>
      </c>
      <c r="I401">
        <f t="shared" si="11"/>
        <v>13</v>
      </c>
      <c r="J401">
        <f t="shared" si="11"/>
        <v>26620</v>
      </c>
      <c r="K401">
        <f t="shared" si="11"/>
        <v>30810</v>
      </c>
    </row>
    <row r="404" spans="1:11" x14ac:dyDescent="0.3">
      <c r="A404" t="s">
        <v>635</v>
      </c>
      <c r="C404" t="s">
        <v>635</v>
      </c>
      <c r="D404" t="str">
        <f>VLOOKUP(C404,regions!A$2:C$419,3,FALSE)</f>
        <v>Shire county</v>
      </c>
      <c r="E404" t="str">
        <f>IFERROR(VLOOKUP(C404,classifications!A$3:C$328,3,FALSE),VLOOKUP(C404,classifications!I$2:K$28,3,FALSE))</f>
        <v>Urban with Significant Rural</v>
      </c>
      <c r="G404">
        <f>SUMIF($C$5:$C$330,$B405,G$5:G$330)+SUMIF($C$5:$C$330,$B406,G$5:G$330)+SUMIF($C$5:$C$330,$B407,G$5:G$330)+SUMIF($C$5:$C$330,$B408,G$5:G$330)+SUMIF($C$5:$C$330,$B409,G$5:G$330)</f>
        <v>10095</v>
      </c>
      <c r="H404">
        <f t="shared" ref="H404:K404" si="12">SUMIF($C$5:$C$330,$B405,H$5:H$330)+SUMIF($C$5:$C$330,$B406,H$5:H$330)+SUMIF($C$5:$C$330,$B407,H$5:H$330)+SUMIF($C$5:$C$330,$B408,H$5:H$330)+SUMIF($C$5:$C$330,$B409,H$5:H$330)</f>
        <v>15589</v>
      </c>
      <c r="I404">
        <f t="shared" si="12"/>
        <v>45</v>
      </c>
      <c r="J404">
        <f t="shared" si="12"/>
        <v>215800</v>
      </c>
      <c r="K404">
        <f t="shared" si="12"/>
        <v>241530</v>
      </c>
    </row>
    <row r="405" spans="1:11" x14ac:dyDescent="0.3">
      <c r="B405" t="s">
        <v>639</v>
      </c>
      <c r="G405">
        <f t="shared" ref="G405:K409" si="13">VLOOKUP($B405,$C$5:$K$330,G$613,FALSE)</f>
        <v>3720</v>
      </c>
      <c r="H405">
        <f t="shared" si="13"/>
        <v>2305</v>
      </c>
      <c r="I405">
        <f t="shared" si="13"/>
        <v>21</v>
      </c>
      <c r="J405">
        <f t="shared" si="13"/>
        <v>41230</v>
      </c>
      <c r="K405">
        <f t="shared" si="13"/>
        <v>47270</v>
      </c>
    </row>
    <row r="406" spans="1:11" x14ac:dyDescent="0.3">
      <c r="B406" t="s">
        <v>643</v>
      </c>
      <c r="G406">
        <f t="shared" si="13"/>
        <v>0</v>
      </c>
      <c r="H406">
        <f t="shared" si="13"/>
        <v>5887</v>
      </c>
      <c r="I406">
        <f t="shared" si="13"/>
        <v>14</v>
      </c>
      <c r="J406">
        <f t="shared" si="13"/>
        <v>36690</v>
      </c>
      <c r="K406">
        <f t="shared" si="13"/>
        <v>42590</v>
      </c>
    </row>
    <row r="407" spans="1:11" x14ac:dyDescent="0.3">
      <c r="B407" t="s">
        <v>647</v>
      </c>
      <c r="G407">
        <f t="shared" si="13"/>
        <v>3269</v>
      </c>
      <c r="H407">
        <f t="shared" si="13"/>
        <v>1353</v>
      </c>
      <c r="I407">
        <f t="shared" si="13"/>
        <v>0</v>
      </c>
      <c r="J407">
        <f t="shared" si="13"/>
        <v>39000</v>
      </c>
      <c r="K407">
        <f t="shared" si="13"/>
        <v>43620</v>
      </c>
    </row>
    <row r="408" spans="1:11" x14ac:dyDescent="0.3">
      <c r="B408" t="s">
        <v>651</v>
      </c>
      <c r="G408">
        <f t="shared" si="13"/>
        <v>0</v>
      </c>
      <c r="H408">
        <f t="shared" si="13"/>
        <v>4367</v>
      </c>
      <c r="I408">
        <f t="shared" si="13"/>
        <v>0</v>
      </c>
      <c r="J408">
        <f t="shared" si="13"/>
        <v>39380</v>
      </c>
      <c r="K408">
        <f t="shared" si="13"/>
        <v>43750</v>
      </c>
    </row>
    <row r="409" spans="1:11" x14ac:dyDescent="0.3">
      <c r="B409" t="s">
        <v>655</v>
      </c>
      <c r="G409">
        <f t="shared" si="13"/>
        <v>3106</v>
      </c>
      <c r="H409">
        <f t="shared" si="13"/>
        <v>1677</v>
      </c>
      <c r="I409">
        <f t="shared" si="13"/>
        <v>10</v>
      </c>
      <c r="J409">
        <f t="shared" si="13"/>
        <v>59500</v>
      </c>
      <c r="K409">
        <f t="shared" si="13"/>
        <v>64300</v>
      </c>
    </row>
    <row r="411" spans="1:11" x14ac:dyDescent="0.3">
      <c r="A411" t="s">
        <v>657</v>
      </c>
      <c r="C411" t="s">
        <v>657</v>
      </c>
      <c r="D411" t="str">
        <f>VLOOKUP(C411,regions!A$2:C$419,3,FALSE)</f>
        <v>Shire county</v>
      </c>
      <c r="E411" t="str">
        <f>IFERROR(VLOOKUP(C411,classifications!A$3:C$328,3,FALSE),VLOOKUP(C411,classifications!I$2:K$28,3,FALSE))</f>
        <v>Urban with Significant Rural</v>
      </c>
      <c r="G411">
        <f>SUMIF($C$5:$C$330,$B412,G$5:G$330)+SUMIF($C$5:$C$330,$B413,G$5:G$330)+SUMIF($C$5:$C$330,$B414,G$5:G$330)+SUMIF($C$5:$C$330,$B415,G$5:G$330)+SUMIF($C$5:$C$330,$B416,G$5:G$330)+SUMIF($C$5:$C$330,$B417,G$5:G$330)+SUMIF($C$5:$C$330,$B418,G$5:G$330)+SUMIF($C$5:$C$330,$B419,G$5:G$330)+SUMIF($C$5:$C$330,$B420,G$5:G$330)+SUMIF($C$5:$C$330,$B421,G$5:G$330)+SUMIF($C$5:$C$330,$B422,G$5:G$330)+SUMIF($C$5:$C$330,$B423,G$5:G$330)</f>
        <v>45050</v>
      </c>
      <c r="H411">
        <f t="shared" ref="H411:K411" si="14">SUMIF($C$5:$C$330,$B412,H$5:H$330)+SUMIF($C$5:$C$330,$B413,H$5:H$330)+SUMIF($C$5:$C$330,$B414,H$5:H$330)+SUMIF($C$5:$C$330,$B415,H$5:H$330)+SUMIF($C$5:$C$330,$B416,H$5:H$330)+SUMIF($C$5:$C$330,$B417,H$5:H$330)+SUMIF($C$5:$C$330,$B418,H$5:H$330)+SUMIF($C$5:$C$330,$B419,H$5:H$330)+SUMIF($C$5:$C$330,$B420,H$5:H$330)+SUMIF($C$5:$C$330,$B421,H$5:H$330)+SUMIF($C$5:$C$330,$B422,H$5:H$330)+SUMIF($C$5:$C$330,$B423,H$5:H$330)</f>
        <v>43229</v>
      </c>
      <c r="I411">
        <f t="shared" si="14"/>
        <v>2695</v>
      </c>
      <c r="J411">
        <f t="shared" si="14"/>
        <v>509350</v>
      </c>
      <c r="K411">
        <f t="shared" si="14"/>
        <v>600320</v>
      </c>
    </row>
    <row r="412" spans="1:11" x14ac:dyDescent="0.3">
      <c r="B412" t="s">
        <v>661</v>
      </c>
      <c r="G412">
        <f t="shared" ref="G412:K423" si="15">VLOOKUP($B412,$C$5:$K$330,G$613,FALSE)</f>
        <v>11596</v>
      </c>
      <c r="H412">
        <f t="shared" si="15"/>
        <v>5327</v>
      </c>
      <c r="I412">
        <f t="shared" si="15"/>
        <v>64</v>
      </c>
      <c r="J412">
        <f t="shared" si="15"/>
        <v>56830</v>
      </c>
      <c r="K412">
        <f t="shared" si="15"/>
        <v>73820</v>
      </c>
    </row>
    <row r="413" spans="1:11" x14ac:dyDescent="0.3">
      <c r="B413" t="s">
        <v>665</v>
      </c>
      <c r="G413">
        <f t="shared" si="15"/>
        <v>49</v>
      </c>
      <c r="H413">
        <f t="shared" si="15"/>
        <v>10233</v>
      </c>
      <c r="I413">
        <f t="shared" si="15"/>
        <v>22</v>
      </c>
      <c r="J413">
        <f t="shared" si="15"/>
        <v>51810</v>
      </c>
      <c r="K413">
        <f t="shared" si="15"/>
        <v>62110</v>
      </c>
    </row>
    <row r="414" spans="1:11" x14ac:dyDescent="0.3">
      <c r="B414" t="s">
        <v>669</v>
      </c>
      <c r="G414">
        <f t="shared" si="15"/>
        <v>2863</v>
      </c>
      <c r="H414">
        <f t="shared" si="15"/>
        <v>951</v>
      </c>
      <c r="I414">
        <f t="shared" si="15"/>
        <v>75</v>
      </c>
      <c r="J414">
        <f t="shared" si="15"/>
        <v>27770</v>
      </c>
      <c r="K414">
        <f t="shared" si="15"/>
        <v>31660</v>
      </c>
    </row>
    <row r="415" spans="1:11" x14ac:dyDescent="0.3">
      <c r="B415" t="s">
        <v>673</v>
      </c>
      <c r="G415">
        <f t="shared" si="15"/>
        <v>1537</v>
      </c>
      <c r="H415">
        <f t="shared" si="15"/>
        <v>486</v>
      </c>
      <c r="I415">
        <f t="shared" si="15"/>
        <v>0</v>
      </c>
      <c r="J415">
        <f t="shared" si="15"/>
        <v>35210</v>
      </c>
      <c r="K415">
        <f t="shared" si="15"/>
        <v>37230</v>
      </c>
    </row>
    <row r="416" spans="1:11" x14ac:dyDescent="0.3">
      <c r="B416" t="s">
        <v>677</v>
      </c>
      <c r="G416">
        <f t="shared" si="15"/>
        <v>38</v>
      </c>
      <c r="H416">
        <f t="shared" si="15"/>
        <v>9895</v>
      </c>
      <c r="I416">
        <f t="shared" si="15"/>
        <v>66</v>
      </c>
      <c r="J416">
        <f t="shared" si="15"/>
        <v>61100</v>
      </c>
      <c r="K416">
        <f t="shared" si="15"/>
        <v>71100</v>
      </c>
    </row>
    <row r="417" spans="1:11" x14ac:dyDescent="0.3">
      <c r="B417" t="s">
        <v>681</v>
      </c>
      <c r="G417">
        <f t="shared" si="15"/>
        <v>6303</v>
      </c>
      <c r="H417">
        <f t="shared" si="15"/>
        <v>3924</v>
      </c>
      <c r="I417">
        <f t="shared" si="15"/>
        <v>1436</v>
      </c>
      <c r="J417">
        <f t="shared" si="15"/>
        <v>62240</v>
      </c>
      <c r="K417">
        <f t="shared" si="15"/>
        <v>73900</v>
      </c>
    </row>
    <row r="418" spans="1:11" x14ac:dyDescent="0.3">
      <c r="B418" t="s">
        <v>685</v>
      </c>
      <c r="G418">
        <f t="shared" si="15"/>
        <v>6655</v>
      </c>
      <c r="H418">
        <f t="shared" si="15"/>
        <v>1605</v>
      </c>
      <c r="I418">
        <f t="shared" si="15"/>
        <v>80</v>
      </c>
      <c r="J418">
        <f t="shared" si="15"/>
        <v>45680</v>
      </c>
      <c r="K418">
        <f t="shared" si="15"/>
        <v>54020</v>
      </c>
    </row>
    <row r="419" spans="1:11" x14ac:dyDescent="0.3">
      <c r="B419" t="s">
        <v>689</v>
      </c>
      <c r="G419">
        <f t="shared" si="15"/>
        <v>9915</v>
      </c>
      <c r="H419">
        <f t="shared" si="15"/>
        <v>1575</v>
      </c>
      <c r="I419">
        <f t="shared" si="15"/>
        <v>65</v>
      </c>
      <c r="J419">
        <f t="shared" si="15"/>
        <v>24020</v>
      </c>
      <c r="K419">
        <f t="shared" si="15"/>
        <v>35580</v>
      </c>
    </row>
    <row r="420" spans="1:11" x14ac:dyDescent="0.3">
      <c r="B420" t="s">
        <v>693</v>
      </c>
      <c r="G420">
        <f t="shared" si="15"/>
        <v>0</v>
      </c>
      <c r="H420">
        <f t="shared" si="15"/>
        <v>2875</v>
      </c>
      <c r="I420">
        <f t="shared" si="15"/>
        <v>3</v>
      </c>
      <c r="J420">
        <f t="shared" si="15"/>
        <v>24230</v>
      </c>
      <c r="K420">
        <f t="shared" si="15"/>
        <v>27110</v>
      </c>
    </row>
    <row r="421" spans="1:11" x14ac:dyDescent="0.3">
      <c r="B421" t="s">
        <v>697</v>
      </c>
      <c r="G421">
        <f t="shared" si="15"/>
        <v>1</v>
      </c>
      <c r="H421">
        <f t="shared" si="15"/>
        <v>2725</v>
      </c>
      <c r="I421">
        <f t="shared" si="15"/>
        <v>170</v>
      </c>
      <c r="J421">
        <f t="shared" si="15"/>
        <v>31500</v>
      </c>
      <c r="K421">
        <f t="shared" si="15"/>
        <v>34390</v>
      </c>
    </row>
    <row r="422" spans="1:11" x14ac:dyDescent="0.3">
      <c r="B422" t="s">
        <v>701</v>
      </c>
      <c r="G422">
        <f t="shared" si="15"/>
        <v>3221</v>
      </c>
      <c r="H422">
        <f t="shared" si="15"/>
        <v>2410</v>
      </c>
      <c r="I422">
        <f t="shared" si="15"/>
        <v>27</v>
      </c>
      <c r="J422">
        <f t="shared" si="15"/>
        <v>61230</v>
      </c>
      <c r="K422">
        <f t="shared" si="15"/>
        <v>66890</v>
      </c>
    </row>
    <row r="423" spans="1:11" x14ac:dyDescent="0.3">
      <c r="B423" t="s">
        <v>705</v>
      </c>
      <c r="G423">
        <f t="shared" si="15"/>
        <v>2872</v>
      </c>
      <c r="H423">
        <f t="shared" si="15"/>
        <v>1223</v>
      </c>
      <c r="I423">
        <f t="shared" si="15"/>
        <v>687</v>
      </c>
      <c r="J423">
        <f t="shared" si="15"/>
        <v>27730</v>
      </c>
      <c r="K423">
        <f t="shared" si="15"/>
        <v>32510</v>
      </c>
    </row>
    <row r="425" spans="1:11" x14ac:dyDescent="0.3">
      <c r="A425" t="s">
        <v>707</v>
      </c>
      <c r="C425" t="s">
        <v>707</v>
      </c>
      <c r="D425" t="str">
        <f>VLOOKUP(C425,regions!A$2:C$419,3,FALSE)</f>
        <v>Shire county</v>
      </c>
      <c r="E425" t="str">
        <f>IFERROR(VLOOKUP(C425,classifications!A$3:C$328,3,FALSE),VLOOKUP(C425,classifications!I$2:K$28,3,FALSE))</f>
        <v>Urban with Significant Rural</v>
      </c>
      <c r="G425">
        <f>SUMIF($C$5:$C$330,$B426,G$5:G$330)+SUMIF($C$5:$C$330,$B427,G$5:G$330)+SUMIF($C$5:$C$330,$B428,G$5:G$330)+SUMIF($C$5:$C$330,$B429,G$5:G$330)+SUMIF($C$5:$C$330,$B430,G$5:G$330)+SUMIF($C$5:$C$330,$B431,G$5:G$330)</f>
        <v>14382</v>
      </c>
      <c r="H425">
        <f t="shared" ref="H425:K425" si="16">SUMIF($C$5:$C$330,$B426,H$5:H$330)+SUMIF($C$5:$C$330,$B427,H$5:H$330)+SUMIF($C$5:$C$330,$B428,H$5:H$330)+SUMIF($C$5:$C$330,$B429,H$5:H$330)+SUMIF($C$5:$C$330,$B430,H$5:H$330)+SUMIF($C$5:$C$330,$B431,H$5:H$330)</f>
        <v>20484</v>
      </c>
      <c r="I425">
        <f t="shared" si="16"/>
        <v>477</v>
      </c>
      <c r="J425">
        <f t="shared" si="16"/>
        <v>231940</v>
      </c>
      <c r="K425">
        <f t="shared" si="16"/>
        <v>267290</v>
      </c>
    </row>
    <row r="426" spans="1:11" x14ac:dyDescent="0.3">
      <c r="B426" t="s">
        <v>711</v>
      </c>
      <c r="G426">
        <f t="shared" ref="G426:K431" si="17">VLOOKUP($B426,$C$5:$K$330,G$613,FALSE)</f>
        <v>4602</v>
      </c>
      <c r="H426">
        <f t="shared" si="17"/>
        <v>2239</v>
      </c>
      <c r="I426">
        <f t="shared" si="17"/>
        <v>43</v>
      </c>
      <c r="J426">
        <f t="shared" si="17"/>
        <v>46240</v>
      </c>
      <c r="K426">
        <f t="shared" si="17"/>
        <v>53130</v>
      </c>
    </row>
    <row r="427" spans="1:11" x14ac:dyDescent="0.3">
      <c r="B427" t="s">
        <v>715</v>
      </c>
      <c r="G427">
        <f t="shared" si="17"/>
        <v>0</v>
      </c>
      <c r="H427">
        <f t="shared" si="17"/>
        <v>5223</v>
      </c>
      <c r="I427">
        <f t="shared" si="17"/>
        <v>178</v>
      </c>
      <c r="J427">
        <f t="shared" si="17"/>
        <v>34300</v>
      </c>
      <c r="K427">
        <f t="shared" si="17"/>
        <v>39700</v>
      </c>
    </row>
    <row r="428" spans="1:11" x14ac:dyDescent="0.3">
      <c r="B428" t="s">
        <v>719</v>
      </c>
      <c r="G428">
        <f t="shared" si="17"/>
        <v>0</v>
      </c>
      <c r="H428">
        <f t="shared" si="17"/>
        <v>4488</v>
      </c>
      <c r="I428">
        <f t="shared" si="17"/>
        <v>227</v>
      </c>
      <c r="J428">
        <f t="shared" si="17"/>
        <v>31190</v>
      </c>
      <c r="K428">
        <f t="shared" si="17"/>
        <v>35900</v>
      </c>
    </row>
    <row r="429" spans="1:11" x14ac:dyDescent="0.3">
      <c r="B429" t="s">
        <v>723</v>
      </c>
      <c r="G429">
        <f t="shared" si="17"/>
        <v>4547</v>
      </c>
      <c r="H429">
        <f t="shared" si="17"/>
        <v>2971</v>
      </c>
      <c r="I429">
        <f t="shared" si="17"/>
        <v>29</v>
      </c>
      <c r="J429">
        <f t="shared" si="17"/>
        <v>44670</v>
      </c>
      <c r="K429">
        <f t="shared" si="17"/>
        <v>52220</v>
      </c>
    </row>
    <row r="430" spans="1:11" x14ac:dyDescent="0.3">
      <c r="B430" t="s">
        <v>727</v>
      </c>
      <c r="G430">
        <f t="shared" si="17"/>
        <v>5227</v>
      </c>
      <c r="H430">
        <f t="shared" si="17"/>
        <v>1288</v>
      </c>
      <c r="I430">
        <f t="shared" si="17"/>
        <v>0</v>
      </c>
      <c r="J430">
        <f t="shared" si="17"/>
        <v>43150</v>
      </c>
      <c r="K430">
        <f t="shared" si="17"/>
        <v>49670</v>
      </c>
    </row>
    <row r="431" spans="1:11" x14ac:dyDescent="0.3">
      <c r="B431" t="s">
        <v>731</v>
      </c>
      <c r="G431">
        <f t="shared" si="17"/>
        <v>6</v>
      </c>
      <c r="H431">
        <f t="shared" si="17"/>
        <v>4275</v>
      </c>
      <c r="I431">
        <f t="shared" si="17"/>
        <v>0</v>
      </c>
      <c r="J431">
        <f t="shared" si="17"/>
        <v>32390</v>
      </c>
      <c r="K431">
        <f t="shared" si="17"/>
        <v>36670</v>
      </c>
    </row>
    <row r="433" spans="1:11" x14ac:dyDescent="0.3">
      <c r="A433" t="s">
        <v>733</v>
      </c>
      <c r="C433" t="s">
        <v>733</v>
      </c>
      <c r="D433" t="str">
        <f>VLOOKUP(C433,regions!A$2:C$419,3,FALSE)</f>
        <v>Shire county</v>
      </c>
      <c r="E433" t="str">
        <f>IFERROR(VLOOKUP(C433,classifications!A$3:C$328,3,FALSE),VLOOKUP(C433,classifications!I$2:K$28,3,FALSE))</f>
        <v>Urban with Significant Rural</v>
      </c>
      <c r="G433">
        <f>SUMIF($C$5:$C$330,$B434,G$5:G$330)+SUMIF($C$5:$C$330,$B435,G$5:G$330)+SUMIF($C$5:$C$330,$B436,G$5:G$330)+SUMIF($C$5:$C$330,$B437,G$5:G$330)+SUMIF($C$5:$C$330,$B438,G$5:G$330)+SUMIF($C$5:$C$330,$B439,G$5:G$330)+SUMIF($C$5:$C$330,$B440,G$5:G$330)+SUMIF($C$5:$C$330,$B441,G$5:G$330)+SUMIF($C$5:$C$330,$B442,G$5:G$330)+SUMIF($C$5:$C$330,$B443,G$5:G$330)+SUMIF($C$5:$C$330,$B444,G$5:G$330)</f>
        <v>20583</v>
      </c>
      <c r="H433">
        <f t="shared" ref="H433:K433" si="18">SUMIF($C$5:$C$330,$B434,H$5:H$330)+SUMIF($C$5:$C$330,$B435,H$5:H$330)+SUMIF($C$5:$C$330,$B436,H$5:H$330)+SUMIF($C$5:$C$330,$B437,H$5:H$330)+SUMIF($C$5:$C$330,$B438,H$5:H$330)+SUMIF($C$5:$C$330,$B439,H$5:H$330)+SUMIF($C$5:$C$330,$B440,H$5:H$330)+SUMIF($C$5:$C$330,$B441,H$5:H$330)+SUMIF($C$5:$C$330,$B442,H$5:H$330)+SUMIF($C$5:$C$330,$B443,H$5:H$330)+SUMIF($C$5:$C$330,$B444,H$5:H$330)</f>
        <v>54197</v>
      </c>
      <c r="I433">
        <f t="shared" si="18"/>
        <v>5232</v>
      </c>
      <c r="J433">
        <f t="shared" si="18"/>
        <v>480010</v>
      </c>
      <c r="K433">
        <f t="shared" si="18"/>
        <v>560010</v>
      </c>
    </row>
    <row r="434" spans="1:11" x14ac:dyDescent="0.3">
      <c r="B434" t="s">
        <v>737</v>
      </c>
      <c r="G434">
        <f t="shared" ref="G434:K444" si="19">VLOOKUP($B434,$C$5:$K$330,G$613,FALSE)</f>
        <v>0</v>
      </c>
      <c r="H434">
        <f t="shared" si="19"/>
        <v>12492</v>
      </c>
      <c r="I434">
        <f t="shared" si="19"/>
        <v>125</v>
      </c>
      <c r="J434">
        <f t="shared" si="19"/>
        <v>57640</v>
      </c>
      <c r="K434">
        <f t="shared" si="19"/>
        <v>70250</v>
      </c>
    </row>
    <row r="435" spans="1:11" x14ac:dyDescent="0.3">
      <c r="B435" t="s">
        <v>741</v>
      </c>
      <c r="G435">
        <f t="shared" si="19"/>
        <v>0</v>
      </c>
      <c r="H435">
        <f t="shared" si="19"/>
        <v>5573</v>
      </c>
      <c r="I435">
        <f t="shared" si="19"/>
        <v>527</v>
      </c>
      <c r="J435">
        <f t="shared" si="19"/>
        <v>42690</v>
      </c>
      <c r="K435">
        <f t="shared" si="19"/>
        <v>48790</v>
      </c>
    </row>
    <row r="436" spans="1:11" x14ac:dyDescent="0.3">
      <c r="B436" t="s">
        <v>745</v>
      </c>
      <c r="G436">
        <f t="shared" si="19"/>
        <v>0</v>
      </c>
      <c r="H436">
        <f t="shared" si="19"/>
        <v>6365</v>
      </c>
      <c r="I436">
        <f t="shared" si="19"/>
        <v>8</v>
      </c>
      <c r="J436">
        <f t="shared" si="19"/>
        <v>46590</v>
      </c>
      <c r="K436">
        <f t="shared" si="19"/>
        <v>52960</v>
      </c>
    </row>
    <row r="437" spans="1:11" x14ac:dyDescent="0.3">
      <c r="B437" t="s">
        <v>749</v>
      </c>
      <c r="G437">
        <f t="shared" si="19"/>
        <v>2373</v>
      </c>
      <c r="H437">
        <f t="shared" si="19"/>
        <v>1355</v>
      </c>
      <c r="I437">
        <f t="shared" si="19"/>
        <v>15</v>
      </c>
      <c r="J437">
        <f t="shared" si="19"/>
        <v>43820</v>
      </c>
      <c r="K437">
        <f t="shared" si="19"/>
        <v>47560</v>
      </c>
    </row>
    <row r="438" spans="1:11" x14ac:dyDescent="0.3">
      <c r="B438" t="s">
        <v>753</v>
      </c>
      <c r="G438">
        <f t="shared" si="19"/>
        <v>3219</v>
      </c>
      <c r="H438">
        <f t="shared" si="19"/>
        <v>2455</v>
      </c>
      <c r="I438">
        <f t="shared" si="19"/>
        <v>1061</v>
      </c>
      <c r="J438">
        <f t="shared" si="19"/>
        <v>29840</v>
      </c>
      <c r="K438">
        <f t="shared" si="19"/>
        <v>36570</v>
      </c>
    </row>
    <row r="439" spans="1:11" x14ac:dyDescent="0.3">
      <c r="B439" t="s">
        <v>757</v>
      </c>
      <c r="G439">
        <f t="shared" si="19"/>
        <v>1</v>
      </c>
      <c r="H439">
        <f t="shared" si="19"/>
        <v>2711</v>
      </c>
      <c r="I439">
        <f t="shared" si="19"/>
        <v>766</v>
      </c>
      <c r="J439">
        <f t="shared" si="19"/>
        <v>32950</v>
      </c>
      <c r="K439">
        <f t="shared" si="19"/>
        <v>36430</v>
      </c>
    </row>
    <row r="440" spans="1:11" x14ac:dyDescent="0.3">
      <c r="B440" t="s">
        <v>761</v>
      </c>
      <c r="G440">
        <f t="shared" si="19"/>
        <v>4951</v>
      </c>
      <c r="H440">
        <f t="shared" si="19"/>
        <v>4981</v>
      </c>
      <c r="I440">
        <f t="shared" si="19"/>
        <v>0</v>
      </c>
      <c r="J440">
        <f t="shared" si="19"/>
        <v>42580</v>
      </c>
      <c r="K440">
        <f t="shared" si="19"/>
        <v>52520</v>
      </c>
    </row>
    <row r="441" spans="1:11" x14ac:dyDescent="0.3">
      <c r="B441" t="s">
        <v>765</v>
      </c>
      <c r="G441">
        <f t="shared" si="19"/>
        <v>4985</v>
      </c>
      <c r="H441">
        <f t="shared" si="19"/>
        <v>3061</v>
      </c>
      <c r="I441">
        <f t="shared" si="19"/>
        <v>317</v>
      </c>
      <c r="J441">
        <f t="shared" si="19"/>
        <v>71550</v>
      </c>
      <c r="K441">
        <f t="shared" si="19"/>
        <v>79910</v>
      </c>
    </row>
    <row r="442" spans="1:11" x14ac:dyDescent="0.3">
      <c r="B442" t="s">
        <v>769</v>
      </c>
      <c r="G442">
        <f t="shared" si="19"/>
        <v>1</v>
      </c>
      <c r="H442">
        <f t="shared" si="19"/>
        <v>6160</v>
      </c>
      <c r="I442">
        <f t="shared" si="19"/>
        <v>1805</v>
      </c>
      <c r="J442">
        <f t="shared" si="19"/>
        <v>29680</v>
      </c>
      <c r="K442">
        <f t="shared" si="19"/>
        <v>37650</v>
      </c>
    </row>
    <row r="443" spans="1:11" x14ac:dyDescent="0.3">
      <c r="B443" t="s">
        <v>773</v>
      </c>
      <c r="G443">
        <f t="shared" si="19"/>
        <v>0</v>
      </c>
      <c r="H443">
        <f t="shared" si="19"/>
        <v>6800</v>
      </c>
      <c r="I443">
        <f t="shared" si="19"/>
        <v>608</v>
      </c>
      <c r="J443">
        <f t="shared" si="19"/>
        <v>41320</v>
      </c>
      <c r="K443">
        <f t="shared" si="19"/>
        <v>48730</v>
      </c>
    </row>
    <row r="444" spans="1:11" x14ac:dyDescent="0.3">
      <c r="B444" t="s">
        <v>777</v>
      </c>
      <c r="G444">
        <f t="shared" si="19"/>
        <v>5053</v>
      </c>
      <c r="H444">
        <f t="shared" si="19"/>
        <v>2244</v>
      </c>
      <c r="I444">
        <f t="shared" si="19"/>
        <v>0</v>
      </c>
      <c r="J444">
        <f t="shared" si="19"/>
        <v>41350</v>
      </c>
      <c r="K444">
        <f t="shared" si="19"/>
        <v>48640</v>
      </c>
    </row>
    <row r="446" spans="1:11" x14ac:dyDescent="0.3">
      <c r="A446" t="s">
        <v>779</v>
      </c>
      <c r="C446" t="s">
        <v>779</v>
      </c>
      <c r="D446" t="str">
        <f>VLOOKUP(C446,regions!A$2:C$419,3,FALSE)</f>
        <v>Shire county</v>
      </c>
      <c r="E446" t="str">
        <f>IFERROR(VLOOKUP(C446,classifications!A$3:C$328,3,FALSE),VLOOKUP(C446,classifications!I$2:K$28,3,FALSE))</f>
        <v>Predominantly Urban</v>
      </c>
      <c r="G446">
        <f>SUMIF($C$5:$C$330,$B447,G$5:G$330)+SUMIF($C$5:$C$330,$B448,G$5:G$330)+SUMIF($C$5:$C$330,$B449,G$5:G$330)+SUMIF($C$5:$C$330,$B450,G$5:G$330)+SUMIF($C$5:$C$330,$B451,G$5:G$330)+SUMIF($C$5:$C$330,$B452,G$5:G$330)+SUMIF($C$5:$C$330,$B453,G$5:G$330)+SUMIF($C$5:$C$330,$B454,G$5:G$330)+SUMIF($C$5:$C$330,$B455,G$5:G$330)+SUMIF($C$5:$C$330,$B456,G$5:G$330)</f>
        <v>34141</v>
      </c>
      <c r="H446">
        <f t="shared" ref="H446:K446" si="20">SUMIF($C$5:$C$330,$B447,H$5:H$330)+SUMIF($C$5:$C$330,$B448,H$5:H$330)+SUMIF($C$5:$C$330,$B449,H$5:H$330)+SUMIF($C$5:$C$330,$B450,H$5:H$330)+SUMIF($C$5:$C$330,$B451,H$5:H$330)+SUMIF($C$5:$C$330,$B452,H$5:H$330)+SUMIF($C$5:$C$330,$B453,H$5:H$330)+SUMIF($C$5:$C$330,$B454,H$5:H$330)+SUMIF($C$5:$C$330,$B455,H$5:H$330)+SUMIF($C$5:$C$330,$B456,H$5:H$330)</f>
        <v>51072</v>
      </c>
      <c r="I446">
        <f t="shared" si="20"/>
        <v>833</v>
      </c>
      <c r="J446">
        <f t="shared" si="20"/>
        <v>378460</v>
      </c>
      <c r="K446">
        <f t="shared" si="20"/>
        <v>464510</v>
      </c>
    </row>
    <row r="447" spans="1:11" x14ac:dyDescent="0.3">
      <c r="B447" t="s">
        <v>783</v>
      </c>
      <c r="G447">
        <f t="shared" ref="G447:K456" si="21">VLOOKUP($B447,$C$5:$K$330,G$613,FALSE)</f>
        <v>464</v>
      </c>
      <c r="H447">
        <f t="shared" si="21"/>
        <v>5121</v>
      </c>
      <c r="I447">
        <f t="shared" si="21"/>
        <v>12</v>
      </c>
      <c r="J447">
        <f t="shared" si="21"/>
        <v>33320</v>
      </c>
      <c r="K447">
        <f t="shared" si="21"/>
        <v>38920</v>
      </c>
    </row>
    <row r="448" spans="1:11" x14ac:dyDescent="0.3">
      <c r="B448" t="s">
        <v>787</v>
      </c>
      <c r="G448">
        <f t="shared" si="21"/>
        <v>10620</v>
      </c>
      <c r="H448">
        <f t="shared" si="21"/>
        <v>2576</v>
      </c>
      <c r="I448">
        <f t="shared" si="21"/>
        <v>92</v>
      </c>
      <c r="J448">
        <f t="shared" si="21"/>
        <v>47950</v>
      </c>
      <c r="K448">
        <f t="shared" si="21"/>
        <v>61240</v>
      </c>
    </row>
    <row r="449" spans="1:11" x14ac:dyDescent="0.3">
      <c r="B449" t="s">
        <v>791</v>
      </c>
      <c r="G449">
        <f t="shared" si="21"/>
        <v>16</v>
      </c>
      <c r="H449">
        <f t="shared" si="21"/>
        <v>7556</v>
      </c>
      <c r="I449">
        <f t="shared" si="21"/>
        <v>50</v>
      </c>
      <c r="J449">
        <f t="shared" si="21"/>
        <v>50490</v>
      </c>
      <c r="K449">
        <f t="shared" si="21"/>
        <v>58110</v>
      </c>
    </row>
    <row r="450" spans="1:11" x14ac:dyDescent="0.3">
      <c r="B450" t="s">
        <v>795</v>
      </c>
      <c r="G450">
        <f t="shared" si="21"/>
        <v>175</v>
      </c>
      <c r="H450">
        <f t="shared" si="21"/>
        <v>7142</v>
      </c>
      <c r="I450">
        <f t="shared" si="21"/>
        <v>286</v>
      </c>
      <c r="J450">
        <f t="shared" si="21"/>
        <v>33240</v>
      </c>
      <c r="K450">
        <f t="shared" si="21"/>
        <v>40850</v>
      </c>
    </row>
    <row r="451" spans="1:11" x14ac:dyDescent="0.3">
      <c r="B451" t="s">
        <v>799</v>
      </c>
      <c r="G451">
        <f t="shared" si="21"/>
        <v>3</v>
      </c>
      <c r="H451">
        <f t="shared" si="21"/>
        <v>10472</v>
      </c>
      <c r="I451">
        <f t="shared" si="21"/>
        <v>74</v>
      </c>
      <c r="J451">
        <f t="shared" si="21"/>
        <v>44040</v>
      </c>
      <c r="K451">
        <f t="shared" si="21"/>
        <v>54580</v>
      </c>
    </row>
    <row r="452" spans="1:11" x14ac:dyDescent="0.3">
      <c r="B452" t="s">
        <v>803</v>
      </c>
      <c r="G452">
        <f t="shared" si="21"/>
        <v>5153</v>
      </c>
      <c r="H452">
        <f t="shared" si="21"/>
        <v>2033</v>
      </c>
      <c r="I452">
        <f t="shared" si="21"/>
        <v>164</v>
      </c>
      <c r="J452">
        <f t="shared" si="21"/>
        <v>50100</v>
      </c>
      <c r="K452">
        <f t="shared" si="21"/>
        <v>57450</v>
      </c>
    </row>
    <row r="453" spans="1:11" x14ac:dyDescent="0.3">
      <c r="B453" t="s">
        <v>807</v>
      </c>
      <c r="G453">
        <f t="shared" si="21"/>
        <v>8303</v>
      </c>
      <c r="H453">
        <f t="shared" si="21"/>
        <v>1810</v>
      </c>
      <c r="I453">
        <f t="shared" si="21"/>
        <v>48</v>
      </c>
      <c r="J453">
        <f t="shared" si="21"/>
        <v>25100</v>
      </c>
      <c r="K453">
        <f t="shared" si="21"/>
        <v>35260</v>
      </c>
    </row>
    <row r="454" spans="1:11" x14ac:dyDescent="0.3">
      <c r="B454" t="s">
        <v>811</v>
      </c>
      <c r="G454">
        <f t="shared" si="21"/>
        <v>22</v>
      </c>
      <c r="H454">
        <f t="shared" si="21"/>
        <v>5241</v>
      </c>
      <c r="I454">
        <f t="shared" si="21"/>
        <v>0</v>
      </c>
      <c r="J454">
        <f t="shared" si="21"/>
        <v>30780</v>
      </c>
      <c r="K454">
        <f t="shared" si="21"/>
        <v>36050</v>
      </c>
    </row>
    <row r="455" spans="1:11" x14ac:dyDescent="0.3">
      <c r="B455" t="s">
        <v>815</v>
      </c>
      <c r="G455">
        <f t="shared" si="21"/>
        <v>59</v>
      </c>
      <c r="H455">
        <f t="shared" si="21"/>
        <v>5989</v>
      </c>
      <c r="I455">
        <f t="shared" si="21"/>
        <v>66</v>
      </c>
      <c r="J455">
        <f t="shared" si="21"/>
        <v>30580</v>
      </c>
      <c r="K455">
        <f t="shared" si="21"/>
        <v>36690</v>
      </c>
    </row>
    <row r="456" spans="1:11" x14ac:dyDescent="0.3">
      <c r="B456" t="s">
        <v>819</v>
      </c>
      <c r="G456">
        <f t="shared" si="21"/>
        <v>9326</v>
      </c>
      <c r="H456">
        <f t="shared" si="21"/>
        <v>3132</v>
      </c>
      <c r="I456">
        <f t="shared" si="21"/>
        <v>41</v>
      </c>
      <c r="J456">
        <f t="shared" si="21"/>
        <v>32860</v>
      </c>
      <c r="K456">
        <f t="shared" si="21"/>
        <v>45360</v>
      </c>
    </row>
    <row r="458" spans="1:11" x14ac:dyDescent="0.3">
      <c r="A458" t="s">
        <v>821</v>
      </c>
      <c r="C458" t="s">
        <v>821</v>
      </c>
      <c r="D458" t="str">
        <f>VLOOKUP(C458,regions!A$2:C$419,3,FALSE)</f>
        <v>Shire county</v>
      </c>
      <c r="E458" t="str">
        <f>IFERROR(VLOOKUP(C458,classifications!A$3:C$328,3,FALSE),VLOOKUP(C458,classifications!I$2:K$28,3,FALSE))</f>
        <v>Urban with Significant Rural</v>
      </c>
      <c r="G458">
        <f>SUMIF($C$5:$C$330,$B459,G$5:G$330)+SUMIF($C$5:$C$330,$B460,G$5:G$330)+SUMIF($C$5:$C$330,$B461,G$5:G$330)+SUMIF($C$5:$C$330,$B462,G$5:G$330)+SUMIF($C$5:$C$330,$B463,G$5:G$330)+SUMIF($C$5:$C$330,$B464,G$5:G$330)+SUMIF($C$5:$C$330,$B465,G$5:G$330)+SUMIF($C$5:$C$330,$B466,G$5:G$330)+SUMIF($C$5:$C$330,$B467,G$5:G$330)+SUMIF($C$5:$C$330,$B468,G$5:G$330)+SUMIF($C$5:$C$330,$B469,G$5:G$330)+SUMIF($C$5:$C$330,$B470,G$5:G$330)</f>
        <v>31709</v>
      </c>
      <c r="H458">
        <f t="shared" ref="H458:K458" si="22">SUMIF($C$5:$C$330,$B459,H$5:H$330)+SUMIF($C$5:$C$330,$B460,H$5:H$330)+SUMIF($C$5:$C$330,$B461,H$5:H$330)+SUMIF($C$5:$C$330,$B462,H$5:H$330)+SUMIF($C$5:$C$330,$B463,H$5:H$330)+SUMIF($C$5:$C$330,$B464,H$5:H$330)+SUMIF($C$5:$C$330,$B465,H$5:H$330)+SUMIF($C$5:$C$330,$B466,H$5:H$330)+SUMIF($C$5:$C$330,$B467,H$5:H$330)+SUMIF($C$5:$C$330,$B468,H$5:H$330)+SUMIF($C$5:$C$330,$B469,H$5:H$330)+SUMIF($C$5:$C$330,$B470,H$5:H$330)</f>
        <v>52940</v>
      </c>
      <c r="I458">
        <f t="shared" si="22"/>
        <v>2247</v>
      </c>
      <c r="J458">
        <f t="shared" si="22"/>
        <v>540820</v>
      </c>
      <c r="K458">
        <f t="shared" si="22"/>
        <v>627720</v>
      </c>
    </row>
    <row r="459" spans="1:11" x14ac:dyDescent="0.3">
      <c r="B459" t="s">
        <v>825</v>
      </c>
      <c r="G459">
        <f t="shared" ref="G459:K470" si="23">VLOOKUP($B459,$C$5:$K$330,G$613,FALSE)</f>
        <v>5014</v>
      </c>
      <c r="H459">
        <f t="shared" si="23"/>
        <v>1854</v>
      </c>
      <c r="I459">
        <f t="shared" si="23"/>
        <v>0</v>
      </c>
      <c r="J459">
        <f t="shared" si="23"/>
        <v>42270</v>
      </c>
      <c r="K459">
        <f t="shared" si="23"/>
        <v>49140</v>
      </c>
    </row>
    <row r="460" spans="1:11" x14ac:dyDescent="0.3">
      <c r="B460" t="s">
        <v>829</v>
      </c>
      <c r="G460">
        <f t="shared" si="23"/>
        <v>5208</v>
      </c>
      <c r="H460">
        <f t="shared" si="23"/>
        <v>2156</v>
      </c>
      <c r="I460">
        <f t="shared" si="23"/>
        <v>300</v>
      </c>
      <c r="J460">
        <f t="shared" si="23"/>
        <v>55810</v>
      </c>
      <c r="K460">
        <f t="shared" si="23"/>
        <v>63470</v>
      </c>
    </row>
    <row r="461" spans="1:11" x14ac:dyDescent="0.3">
      <c r="B461" t="s">
        <v>833</v>
      </c>
      <c r="G461">
        <f t="shared" si="23"/>
        <v>4345</v>
      </c>
      <c r="H461">
        <f t="shared" si="23"/>
        <v>1603</v>
      </c>
      <c r="I461">
        <f t="shared" si="23"/>
        <v>130</v>
      </c>
      <c r="J461">
        <f t="shared" si="23"/>
        <v>34750</v>
      </c>
      <c r="K461">
        <f t="shared" si="23"/>
        <v>40830</v>
      </c>
    </row>
    <row r="462" spans="1:11" x14ac:dyDescent="0.3">
      <c r="B462" t="s">
        <v>837</v>
      </c>
      <c r="G462">
        <f t="shared" si="23"/>
        <v>4590</v>
      </c>
      <c r="H462">
        <f t="shared" si="23"/>
        <v>2220</v>
      </c>
      <c r="I462">
        <f t="shared" si="23"/>
        <v>231</v>
      </c>
      <c r="J462">
        <f t="shared" si="23"/>
        <v>43990</v>
      </c>
      <c r="K462">
        <f t="shared" si="23"/>
        <v>51040</v>
      </c>
    </row>
    <row r="463" spans="1:11" x14ac:dyDescent="0.3">
      <c r="B463" t="s">
        <v>841</v>
      </c>
      <c r="G463">
        <f t="shared" si="23"/>
        <v>5901</v>
      </c>
      <c r="H463">
        <f t="shared" si="23"/>
        <v>1256</v>
      </c>
      <c r="I463">
        <f t="shared" si="23"/>
        <v>34</v>
      </c>
      <c r="J463">
        <f t="shared" si="23"/>
        <v>34320</v>
      </c>
      <c r="K463">
        <f t="shared" si="23"/>
        <v>41510</v>
      </c>
    </row>
    <row r="464" spans="1:11" x14ac:dyDescent="0.3">
      <c r="B464" t="s">
        <v>845</v>
      </c>
      <c r="G464">
        <f t="shared" si="23"/>
        <v>0</v>
      </c>
      <c r="H464">
        <f t="shared" si="23"/>
        <v>7971</v>
      </c>
      <c r="I464">
        <f t="shared" si="23"/>
        <v>680</v>
      </c>
      <c r="J464">
        <f t="shared" si="23"/>
        <v>56040</v>
      </c>
      <c r="K464">
        <f t="shared" si="23"/>
        <v>64690</v>
      </c>
    </row>
    <row r="465" spans="1:11" x14ac:dyDescent="0.3">
      <c r="B465" t="s">
        <v>849</v>
      </c>
      <c r="G465">
        <f t="shared" si="23"/>
        <v>2</v>
      </c>
      <c r="H465">
        <f t="shared" si="23"/>
        <v>6625</v>
      </c>
      <c r="I465">
        <f t="shared" si="23"/>
        <v>41</v>
      </c>
      <c r="J465">
        <f t="shared" si="23"/>
        <v>41390</v>
      </c>
      <c r="K465">
        <f t="shared" si="23"/>
        <v>48060</v>
      </c>
    </row>
    <row r="466" spans="1:11" x14ac:dyDescent="0.3">
      <c r="B466" t="s">
        <v>1875</v>
      </c>
      <c r="G466">
        <f t="shared" si="23"/>
        <v>3450</v>
      </c>
      <c r="H466">
        <f t="shared" si="23"/>
        <v>1763</v>
      </c>
      <c r="I466">
        <f t="shared" si="23"/>
        <v>310</v>
      </c>
      <c r="J466">
        <f t="shared" si="23"/>
        <v>43890</v>
      </c>
      <c r="K466">
        <f t="shared" si="23"/>
        <v>49410</v>
      </c>
    </row>
    <row r="467" spans="1:11" x14ac:dyDescent="0.3">
      <c r="B467" t="s">
        <v>856</v>
      </c>
      <c r="G467">
        <f t="shared" si="23"/>
        <v>0</v>
      </c>
      <c r="H467">
        <f t="shared" si="23"/>
        <v>8109</v>
      </c>
      <c r="I467">
        <f t="shared" si="23"/>
        <v>0</v>
      </c>
      <c r="J467">
        <f t="shared" si="23"/>
        <v>49400</v>
      </c>
      <c r="K467">
        <f t="shared" si="23"/>
        <v>57500</v>
      </c>
    </row>
    <row r="468" spans="1:11" x14ac:dyDescent="0.3">
      <c r="B468" t="s">
        <v>860</v>
      </c>
      <c r="G468">
        <f t="shared" si="23"/>
        <v>3120</v>
      </c>
      <c r="H468">
        <f t="shared" si="23"/>
        <v>4499</v>
      </c>
      <c r="I468">
        <f t="shared" si="23"/>
        <v>79</v>
      </c>
      <c r="J468">
        <f t="shared" si="23"/>
        <v>56290</v>
      </c>
      <c r="K468">
        <f t="shared" si="23"/>
        <v>63990</v>
      </c>
    </row>
    <row r="469" spans="1:11" x14ac:dyDescent="0.3">
      <c r="B469" t="s">
        <v>864</v>
      </c>
      <c r="G469">
        <f t="shared" si="23"/>
        <v>0</v>
      </c>
      <c r="H469">
        <f t="shared" si="23"/>
        <v>7747</v>
      </c>
      <c r="I469">
        <f t="shared" si="23"/>
        <v>365</v>
      </c>
      <c r="J469">
        <f t="shared" si="23"/>
        <v>41530</v>
      </c>
      <c r="K469">
        <f t="shared" si="23"/>
        <v>49650</v>
      </c>
    </row>
    <row r="470" spans="1:11" x14ac:dyDescent="0.3">
      <c r="B470" t="s">
        <v>868</v>
      </c>
      <c r="G470">
        <f t="shared" si="23"/>
        <v>79</v>
      </c>
      <c r="H470">
        <f t="shared" si="23"/>
        <v>7137</v>
      </c>
      <c r="I470">
        <f t="shared" si="23"/>
        <v>77</v>
      </c>
      <c r="J470">
        <f t="shared" si="23"/>
        <v>41140</v>
      </c>
      <c r="K470">
        <f t="shared" si="23"/>
        <v>48430</v>
      </c>
    </row>
    <row r="472" spans="1:11" x14ac:dyDescent="0.3">
      <c r="A472" t="s">
        <v>870</v>
      </c>
      <c r="C472" t="s">
        <v>870</v>
      </c>
      <c r="D472" t="str">
        <f>VLOOKUP(C472,regions!A$2:C$419,3,FALSE)</f>
        <v>Shire county</v>
      </c>
      <c r="E472" t="str">
        <f>IFERROR(VLOOKUP(C472,classifications!A$3:C$328,3,FALSE),VLOOKUP(C472,classifications!I$2:K$28,3,FALSE))</f>
        <v>Predominantly Urban</v>
      </c>
      <c r="G472">
        <f>SUMIF($C$5:$C$330,$B473,G$5:G$330)+SUMIF($C$5:$C$330,$B474,G$5:G$330)+SUMIF($C$5:$C$330,$B475,G$5:G$330)+SUMIF($C$5:$C$330,$B476,G$5:G$330)+SUMIF($C$5:$C$330,$B477,G$5:G$330)+SUMIF($C$5:$C$330,$B478,G$5:G$330)+SUMIF($C$5:$C$330,$B479,G$5:G$330)+SUMIF($C$5:$C$330,$B480,G$5:G$330)+SUMIF($C$5:$C$330,$B481,G$5:G$330)+SUMIF($C$5:$C$330,$B482,G$5:G$330)+SUMIF($C$5:$C$330,$B483,G$5:G$330)+SUMIF($C$5:$C$330,$B484,G$5:G$330)</f>
        <v>10134</v>
      </c>
      <c r="H472">
        <f t="shared" ref="H472:K472" si="24">SUMIF($C$5:$C$330,$B473,H$5:H$330)+SUMIF($C$5:$C$330,$B474,H$5:H$330)+SUMIF($C$5:$C$330,$B475,H$5:H$330)+SUMIF($C$5:$C$330,$B476,H$5:H$330)+SUMIF($C$5:$C$330,$B477,H$5:H$330)+SUMIF($C$5:$C$330,$B478,H$5:H$330)+SUMIF($C$5:$C$330,$B479,H$5:H$330)+SUMIF($C$5:$C$330,$B480,H$5:H$330)+SUMIF($C$5:$C$330,$B481,H$5:H$330)+SUMIF($C$5:$C$330,$B482,H$5:H$330)+SUMIF($C$5:$C$330,$B483,H$5:H$330)+SUMIF($C$5:$C$330,$B484,H$5:H$330)</f>
        <v>52231</v>
      </c>
      <c r="I472">
        <f t="shared" si="24"/>
        <v>594</v>
      </c>
      <c r="J472">
        <f t="shared" si="24"/>
        <v>457310</v>
      </c>
      <c r="K472">
        <f t="shared" si="24"/>
        <v>520270</v>
      </c>
    </row>
    <row r="473" spans="1:11" x14ac:dyDescent="0.3">
      <c r="B473" t="s">
        <v>874</v>
      </c>
      <c r="G473">
        <f t="shared" ref="G473:K484" si="25">VLOOKUP($B473,$C$5:$K$330,G$613,FALSE)</f>
        <v>0</v>
      </c>
      <c r="H473">
        <f t="shared" si="25"/>
        <v>5799</v>
      </c>
      <c r="I473">
        <f t="shared" si="25"/>
        <v>36</v>
      </c>
      <c r="J473">
        <f t="shared" si="25"/>
        <v>34190</v>
      </c>
      <c r="K473">
        <f t="shared" si="25"/>
        <v>40030</v>
      </c>
    </row>
    <row r="474" spans="1:11" x14ac:dyDescent="0.3">
      <c r="B474" t="s">
        <v>878</v>
      </c>
      <c r="G474">
        <f t="shared" si="25"/>
        <v>0</v>
      </c>
      <c r="H474">
        <f t="shared" si="25"/>
        <v>5832</v>
      </c>
      <c r="I474">
        <f t="shared" si="25"/>
        <v>0</v>
      </c>
      <c r="J474">
        <f t="shared" si="25"/>
        <v>40390</v>
      </c>
      <c r="K474">
        <f t="shared" si="25"/>
        <v>46220</v>
      </c>
    </row>
    <row r="475" spans="1:11" x14ac:dyDescent="0.3">
      <c r="B475" t="s">
        <v>882</v>
      </c>
      <c r="G475">
        <f t="shared" si="25"/>
        <v>0</v>
      </c>
      <c r="H475">
        <f t="shared" si="25"/>
        <v>2304</v>
      </c>
      <c r="I475">
        <f t="shared" si="25"/>
        <v>258</v>
      </c>
      <c r="J475">
        <f t="shared" si="25"/>
        <v>34580</v>
      </c>
      <c r="K475">
        <f t="shared" si="25"/>
        <v>37140</v>
      </c>
    </row>
    <row r="476" spans="1:11" x14ac:dyDescent="0.3">
      <c r="B476" t="s">
        <v>886</v>
      </c>
      <c r="G476">
        <f t="shared" si="25"/>
        <v>5</v>
      </c>
      <c r="H476">
        <f t="shared" si="25"/>
        <v>4905</v>
      </c>
      <c r="I476">
        <f t="shared" si="25"/>
        <v>0</v>
      </c>
      <c r="J476">
        <f t="shared" si="25"/>
        <v>31050</v>
      </c>
      <c r="K476">
        <f t="shared" si="25"/>
        <v>35960</v>
      </c>
    </row>
    <row r="477" spans="1:11" x14ac:dyDescent="0.3">
      <c r="B477" t="s">
        <v>890</v>
      </c>
      <c r="G477">
        <f t="shared" si="25"/>
        <v>3810</v>
      </c>
      <c r="H477">
        <f t="shared" si="25"/>
        <v>2114</v>
      </c>
      <c r="I477">
        <f t="shared" si="25"/>
        <v>120</v>
      </c>
      <c r="J477">
        <f t="shared" si="25"/>
        <v>54720</v>
      </c>
      <c r="K477">
        <f t="shared" si="25"/>
        <v>60760</v>
      </c>
    </row>
    <row r="478" spans="1:11" x14ac:dyDescent="0.3">
      <c r="B478" t="s">
        <v>894</v>
      </c>
      <c r="G478">
        <f t="shared" si="25"/>
        <v>0</v>
      </c>
      <c r="H478">
        <f t="shared" si="25"/>
        <v>4525</v>
      </c>
      <c r="I478">
        <f t="shared" si="25"/>
        <v>0</v>
      </c>
      <c r="J478">
        <f t="shared" si="25"/>
        <v>34860</v>
      </c>
      <c r="K478">
        <f t="shared" si="25"/>
        <v>39380</v>
      </c>
    </row>
    <row r="479" spans="1:11" x14ac:dyDescent="0.3">
      <c r="B479" t="s">
        <v>898</v>
      </c>
      <c r="G479">
        <f t="shared" si="25"/>
        <v>0</v>
      </c>
      <c r="H479">
        <f t="shared" si="25"/>
        <v>10938</v>
      </c>
      <c r="I479">
        <f t="shared" si="25"/>
        <v>0</v>
      </c>
      <c r="J479">
        <f t="shared" si="25"/>
        <v>48980</v>
      </c>
      <c r="K479">
        <f t="shared" si="25"/>
        <v>59920</v>
      </c>
    </row>
    <row r="480" spans="1:11" x14ac:dyDescent="0.3">
      <c r="B480" t="s">
        <v>902</v>
      </c>
      <c r="G480">
        <f t="shared" si="25"/>
        <v>4</v>
      </c>
      <c r="H480">
        <f t="shared" si="25"/>
        <v>1784</v>
      </c>
      <c r="I480">
        <f t="shared" si="25"/>
        <v>152</v>
      </c>
      <c r="J480">
        <f t="shared" si="25"/>
        <v>23050</v>
      </c>
      <c r="K480">
        <f t="shared" si="25"/>
        <v>24990</v>
      </c>
    </row>
    <row r="481" spans="1:11" x14ac:dyDescent="0.3">
      <c r="B481" t="s">
        <v>906</v>
      </c>
      <c r="G481">
        <f t="shared" si="25"/>
        <v>0</v>
      </c>
      <c r="H481">
        <f t="shared" si="25"/>
        <v>4568</v>
      </c>
      <c r="I481">
        <f t="shared" si="25"/>
        <v>0</v>
      </c>
      <c r="J481">
        <f t="shared" si="25"/>
        <v>26130</v>
      </c>
      <c r="K481">
        <f t="shared" si="25"/>
        <v>30700</v>
      </c>
    </row>
    <row r="482" spans="1:11" x14ac:dyDescent="0.3">
      <c r="B482" t="s">
        <v>910</v>
      </c>
      <c r="G482">
        <f t="shared" si="25"/>
        <v>0</v>
      </c>
      <c r="H482">
        <f t="shared" si="25"/>
        <v>4995</v>
      </c>
      <c r="I482">
        <f t="shared" si="25"/>
        <v>28</v>
      </c>
      <c r="J482">
        <f t="shared" si="25"/>
        <v>42400</v>
      </c>
      <c r="K482">
        <f t="shared" si="25"/>
        <v>47430</v>
      </c>
    </row>
    <row r="483" spans="1:11" x14ac:dyDescent="0.3">
      <c r="B483" t="s">
        <v>914</v>
      </c>
      <c r="G483">
        <f t="shared" si="25"/>
        <v>6315</v>
      </c>
      <c r="H483">
        <f t="shared" si="25"/>
        <v>907</v>
      </c>
      <c r="I483">
        <f t="shared" si="25"/>
        <v>0</v>
      </c>
      <c r="J483">
        <f t="shared" si="25"/>
        <v>40660</v>
      </c>
      <c r="K483">
        <f t="shared" si="25"/>
        <v>47880</v>
      </c>
    </row>
    <row r="484" spans="1:11" x14ac:dyDescent="0.3">
      <c r="B484" t="s">
        <v>918</v>
      </c>
      <c r="G484">
        <f t="shared" si="25"/>
        <v>0</v>
      </c>
      <c r="H484">
        <f t="shared" si="25"/>
        <v>3560</v>
      </c>
      <c r="I484">
        <f t="shared" si="25"/>
        <v>0</v>
      </c>
      <c r="J484">
        <f t="shared" si="25"/>
        <v>46300</v>
      </c>
      <c r="K484">
        <f t="shared" si="25"/>
        <v>49860</v>
      </c>
    </row>
    <row r="486" spans="1:11" x14ac:dyDescent="0.3">
      <c r="A486" t="s">
        <v>920</v>
      </c>
      <c r="C486" t="s">
        <v>920</v>
      </c>
      <c r="D486" t="str">
        <f>VLOOKUP(C486,regions!A$2:C$419,3,FALSE)</f>
        <v>Shire county</v>
      </c>
      <c r="E486" t="str">
        <f>IFERROR(VLOOKUP(C486,classifications!A$3:C$328,3,FALSE),VLOOKUP(C486,classifications!I$2:K$28,3,FALSE))</f>
        <v>Urban with Significant Rural</v>
      </c>
      <c r="G486">
        <f>SUMIF($C$5:$C$330,$B487,G$5:G$330)+SUMIF($C$5:$C$330,$B488,G$5:G$330)+SUMIF($C$5:$C$330,$B489,G$5:G$330)+SUMIF($C$5:$C$330,$B490,G$5:G$330)+SUMIF($C$5:$C$330,$B491,G$5:G$330)+SUMIF($C$5:$C$330,$B492,G$5:G$330)+SUMIF($C$5:$C$330,$B493,G$5:G$330)</f>
        <v>16913</v>
      </c>
      <c r="H486">
        <f t="shared" ref="H486:K486" si="26">SUMIF($C$5:$C$330,$B487,H$5:H$330)+SUMIF($C$5:$C$330,$B488,H$5:H$330)+SUMIF($C$5:$C$330,$B489,H$5:H$330)+SUMIF($C$5:$C$330,$B490,H$5:H$330)+SUMIF($C$5:$C$330,$B491,H$5:H$330)+SUMIF($C$5:$C$330,$B492,H$5:H$330)+SUMIF($C$5:$C$330,$B493,H$5:H$330)</f>
        <v>11972</v>
      </c>
      <c r="I486">
        <f t="shared" si="26"/>
        <v>14</v>
      </c>
      <c r="J486">
        <f t="shared" si="26"/>
        <v>246300</v>
      </c>
      <c r="K486">
        <f t="shared" si="26"/>
        <v>275200</v>
      </c>
    </row>
    <row r="487" spans="1:11" x14ac:dyDescent="0.3">
      <c r="B487" t="s">
        <v>924</v>
      </c>
      <c r="G487">
        <f t="shared" ref="G487:K493" si="27">VLOOKUP($B487,$C$5:$K$330,G$613,FALSE)</f>
        <v>0</v>
      </c>
      <c r="H487">
        <f t="shared" si="27"/>
        <v>2875</v>
      </c>
      <c r="I487">
        <f t="shared" si="27"/>
        <v>0</v>
      </c>
      <c r="J487">
        <f t="shared" si="27"/>
        <v>36500</v>
      </c>
      <c r="K487">
        <f t="shared" si="27"/>
        <v>39380</v>
      </c>
    </row>
    <row r="488" spans="1:11" x14ac:dyDescent="0.3">
      <c r="B488" t="s">
        <v>928</v>
      </c>
      <c r="G488">
        <f t="shared" si="27"/>
        <v>5835</v>
      </c>
      <c r="H488">
        <f t="shared" si="27"/>
        <v>2338</v>
      </c>
      <c r="I488">
        <f t="shared" si="27"/>
        <v>13</v>
      </c>
      <c r="J488">
        <f t="shared" si="27"/>
        <v>60460</v>
      </c>
      <c r="K488">
        <f t="shared" si="27"/>
        <v>68640</v>
      </c>
    </row>
    <row r="489" spans="1:11" x14ac:dyDescent="0.3">
      <c r="B489" t="s">
        <v>932</v>
      </c>
      <c r="G489">
        <f t="shared" si="27"/>
        <v>0</v>
      </c>
      <c r="H489">
        <f t="shared" si="27"/>
        <v>2772</v>
      </c>
      <c r="I489">
        <f t="shared" si="27"/>
        <v>0</v>
      </c>
      <c r="J489">
        <f t="shared" si="27"/>
        <v>33020</v>
      </c>
      <c r="K489">
        <f t="shared" si="27"/>
        <v>35790</v>
      </c>
    </row>
    <row r="490" spans="1:11" x14ac:dyDescent="0.3">
      <c r="B490" t="s">
        <v>936</v>
      </c>
      <c r="G490">
        <f t="shared" si="27"/>
        <v>3426</v>
      </c>
      <c r="H490">
        <f t="shared" si="27"/>
        <v>1556</v>
      </c>
      <c r="I490">
        <f t="shared" si="27"/>
        <v>0</v>
      </c>
      <c r="J490">
        <f t="shared" si="27"/>
        <v>41670</v>
      </c>
      <c r="K490">
        <f t="shared" si="27"/>
        <v>46660</v>
      </c>
    </row>
    <row r="491" spans="1:11" x14ac:dyDescent="0.3">
      <c r="B491" t="s">
        <v>940</v>
      </c>
      <c r="G491">
        <f t="shared" si="27"/>
        <v>1897</v>
      </c>
      <c r="H491">
        <f t="shared" si="27"/>
        <v>546</v>
      </c>
      <c r="I491">
        <f t="shared" si="27"/>
        <v>1</v>
      </c>
      <c r="J491">
        <f t="shared" si="27"/>
        <v>19570</v>
      </c>
      <c r="K491">
        <f t="shared" si="27"/>
        <v>22010</v>
      </c>
    </row>
    <row r="492" spans="1:11" x14ac:dyDescent="0.3">
      <c r="B492" t="s">
        <v>944</v>
      </c>
      <c r="G492">
        <f t="shared" si="27"/>
        <v>4493</v>
      </c>
      <c r="H492">
        <f t="shared" si="27"/>
        <v>1416</v>
      </c>
      <c r="I492">
        <f t="shared" si="27"/>
        <v>0</v>
      </c>
      <c r="J492">
        <f t="shared" si="27"/>
        <v>34320</v>
      </c>
      <c r="K492">
        <f t="shared" si="27"/>
        <v>40230</v>
      </c>
    </row>
    <row r="493" spans="1:11" x14ac:dyDescent="0.3">
      <c r="B493" t="s">
        <v>948</v>
      </c>
      <c r="G493">
        <f t="shared" si="27"/>
        <v>1262</v>
      </c>
      <c r="H493">
        <f t="shared" si="27"/>
        <v>469</v>
      </c>
      <c r="I493">
        <f t="shared" si="27"/>
        <v>0</v>
      </c>
      <c r="J493">
        <f t="shared" si="27"/>
        <v>20760</v>
      </c>
      <c r="K493">
        <f t="shared" si="27"/>
        <v>22490</v>
      </c>
    </row>
    <row r="495" spans="1:11" x14ac:dyDescent="0.3">
      <c r="A495" t="s">
        <v>950</v>
      </c>
      <c r="C495" t="s">
        <v>950</v>
      </c>
      <c r="D495" t="str">
        <f>VLOOKUP(C495,regions!A$2:C$419,3,FALSE)</f>
        <v>Shire county</v>
      </c>
      <c r="E495" t="str">
        <f>IFERROR(VLOOKUP(C495,classifications!A$3:C$328,3,FALSE),VLOOKUP(C495,classifications!I$2:K$28,3,FALSE))</f>
        <v>Predominantly Rural</v>
      </c>
      <c r="G495">
        <f>SUMIF($C$5:$C$330,$B496,G$5:G$330)+SUMIF($C$5:$C$330,$B497,G$5:G$330)+SUMIF($C$5:$C$330,$B498,G$5:G$330)+SUMIF($C$5:$C$330,$B499,G$5:G$330)+SUMIF($C$5:$C$330,$B500,G$5:G$330)+SUMIF($C$5:$C$330,$B501,G$5:G$330)+SUMIF($C$5:$C$330,$B502,G$5:G$330)</f>
        <v>21928</v>
      </c>
      <c r="H495">
        <f t="shared" ref="H495:K495" si="28">SUMIF($C$5:$C$330,$B496,H$5:H$330)+SUMIF($C$5:$C$330,$B497,H$5:H$330)+SUMIF($C$5:$C$330,$B498,H$5:H$330)+SUMIF($C$5:$C$330,$B499,H$5:H$330)+SUMIF($C$5:$C$330,$B500,H$5:H$330)+SUMIF($C$5:$C$330,$B501,H$5:H$330)+SUMIF($C$5:$C$330,$B502,H$5:H$330)</f>
        <v>20930</v>
      </c>
      <c r="I495">
        <f t="shared" si="28"/>
        <v>1988</v>
      </c>
      <c r="J495">
        <f t="shared" si="28"/>
        <v>274490</v>
      </c>
      <c r="K495">
        <f t="shared" si="28"/>
        <v>319340</v>
      </c>
    </row>
    <row r="496" spans="1:11" x14ac:dyDescent="0.3">
      <c r="B496" t="s">
        <v>954</v>
      </c>
      <c r="G496">
        <f t="shared" ref="G496:K502" si="29">VLOOKUP($B496,$C$5:$K$330,G$613,FALSE)</f>
        <v>0</v>
      </c>
      <c r="H496">
        <f t="shared" si="29"/>
        <v>5174</v>
      </c>
      <c r="I496">
        <f t="shared" si="29"/>
        <v>446</v>
      </c>
      <c r="J496">
        <f t="shared" si="29"/>
        <v>22550</v>
      </c>
      <c r="K496">
        <f t="shared" si="29"/>
        <v>28170</v>
      </c>
    </row>
    <row r="497" spans="1:11" x14ac:dyDescent="0.3">
      <c r="B497" t="s">
        <v>958</v>
      </c>
      <c r="G497">
        <f t="shared" si="29"/>
        <v>0</v>
      </c>
      <c r="H497">
        <f t="shared" si="29"/>
        <v>6823</v>
      </c>
      <c r="I497">
        <f t="shared" si="29"/>
        <v>340</v>
      </c>
      <c r="J497">
        <f t="shared" si="29"/>
        <v>57630</v>
      </c>
      <c r="K497">
        <f t="shared" si="29"/>
        <v>64800</v>
      </c>
    </row>
    <row r="498" spans="1:11" x14ac:dyDescent="0.3">
      <c r="B498" t="s">
        <v>962</v>
      </c>
      <c r="G498">
        <f t="shared" si="29"/>
        <v>7944</v>
      </c>
      <c r="H498">
        <f t="shared" si="29"/>
        <v>1387</v>
      </c>
      <c r="I498">
        <f t="shared" si="29"/>
        <v>0</v>
      </c>
      <c r="J498">
        <f t="shared" si="29"/>
        <v>32760</v>
      </c>
      <c r="K498">
        <f t="shared" si="29"/>
        <v>42090</v>
      </c>
    </row>
    <row r="499" spans="1:11" x14ac:dyDescent="0.3">
      <c r="B499" t="s">
        <v>966</v>
      </c>
      <c r="G499">
        <f t="shared" si="29"/>
        <v>3805</v>
      </c>
      <c r="H499">
        <f t="shared" si="29"/>
        <v>847</v>
      </c>
      <c r="I499">
        <f t="shared" si="29"/>
        <v>940</v>
      </c>
      <c r="J499">
        <f t="shared" si="29"/>
        <v>41340</v>
      </c>
      <c r="K499">
        <f t="shared" si="29"/>
        <v>46930</v>
      </c>
    </row>
    <row r="500" spans="1:11" x14ac:dyDescent="0.3">
      <c r="B500" t="s">
        <v>970</v>
      </c>
      <c r="G500">
        <f t="shared" si="29"/>
        <v>3924</v>
      </c>
      <c r="H500">
        <f t="shared" si="29"/>
        <v>804</v>
      </c>
      <c r="I500">
        <f t="shared" si="29"/>
        <v>3</v>
      </c>
      <c r="J500">
        <f t="shared" si="29"/>
        <v>33690</v>
      </c>
      <c r="K500">
        <f t="shared" si="29"/>
        <v>38420</v>
      </c>
    </row>
    <row r="501" spans="1:11" x14ac:dyDescent="0.3">
      <c r="B501" t="s">
        <v>974</v>
      </c>
      <c r="G501">
        <f t="shared" si="29"/>
        <v>6252</v>
      </c>
      <c r="H501">
        <f t="shared" si="29"/>
        <v>1495</v>
      </c>
      <c r="I501">
        <f t="shared" si="29"/>
        <v>81</v>
      </c>
      <c r="J501">
        <f t="shared" si="29"/>
        <v>51200</v>
      </c>
      <c r="K501">
        <f t="shared" si="29"/>
        <v>59030</v>
      </c>
    </row>
    <row r="502" spans="1:11" x14ac:dyDescent="0.3">
      <c r="B502" t="s">
        <v>978</v>
      </c>
      <c r="G502">
        <f t="shared" si="29"/>
        <v>3</v>
      </c>
      <c r="H502">
        <f t="shared" si="29"/>
        <v>4400</v>
      </c>
      <c r="I502">
        <f t="shared" si="29"/>
        <v>178</v>
      </c>
      <c r="J502">
        <f t="shared" si="29"/>
        <v>35320</v>
      </c>
      <c r="K502">
        <f t="shared" si="29"/>
        <v>39900</v>
      </c>
    </row>
    <row r="504" spans="1:11" x14ac:dyDescent="0.3">
      <c r="A504" t="s">
        <v>980</v>
      </c>
      <c r="C504" t="s">
        <v>980</v>
      </c>
      <c r="D504" t="str">
        <f>VLOOKUP(C504,regions!A$2:C$419,3,FALSE)</f>
        <v>Shire county</v>
      </c>
      <c r="E504" t="str">
        <f>IFERROR(VLOOKUP(C504,classifications!A$3:C$328,3,FALSE),VLOOKUP(C504,classifications!I$2:K$28,3,FALSE))</f>
        <v>Predominantly Rural</v>
      </c>
      <c r="G504">
        <f>SUMIF($C$5:$C$330,$B505,G$5:G$330)+SUMIF($C$5:$C$330,$B506,G$5:G$330)+SUMIF($C$5:$C$330,$B507,G$5:G$330)+SUMIF($C$5:$C$330,$B508,G$5:G$330)+SUMIF($C$5:$C$330,$B509,G$5:G$330)+SUMIF($C$5:$C$330,$B510,G$5:G$330)+SUMIF($C$5:$C$330,$B511,G$5:G$330)</f>
        <v>21826</v>
      </c>
      <c r="H504">
        <f t="shared" ref="H504:K504" si="30">SUMIF($C$5:$C$330,$B505,H$5:H$330)+SUMIF($C$5:$C$330,$B506,H$5:H$330)+SUMIF($C$5:$C$330,$B507,H$5:H$330)+SUMIF($C$5:$C$330,$B508,H$5:H$330)+SUMIF($C$5:$C$330,$B509,H$5:H$330)+SUMIF($C$5:$C$330,$B510,H$5:H$330)+SUMIF($C$5:$C$330,$B511,H$5:H$330)</f>
        <v>40579</v>
      </c>
      <c r="I504">
        <f t="shared" si="30"/>
        <v>1331</v>
      </c>
      <c r="J504">
        <f t="shared" si="30"/>
        <v>334950</v>
      </c>
      <c r="K504">
        <f t="shared" si="30"/>
        <v>398670</v>
      </c>
    </row>
    <row r="505" spans="1:11" x14ac:dyDescent="0.3">
      <c r="B505" t="s">
        <v>984</v>
      </c>
      <c r="G505">
        <f t="shared" ref="G505:K511" si="31">VLOOKUP($B505,$C$5:$K$330,G$613,FALSE)</f>
        <v>0</v>
      </c>
      <c r="H505">
        <f t="shared" si="31"/>
        <v>7872</v>
      </c>
      <c r="I505">
        <f t="shared" si="31"/>
        <v>383</v>
      </c>
      <c r="J505">
        <f t="shared" si="31"/>
        <v>48970</v>
      </c>
      <c r="K505">
        <f t="shared" si="31"/>
        <v>57220</v>
      </c>
    </row>
    <row r="506" spans="1:11" x14ac:dyDescent="0.3">
      <c r="B506" t="s">
        <v>988</v>
      </c>
      <c r="G506">
        <f t="shared" si="31"/>
        <v>0</v>
      </c>
      <c r="H506">
        <f t="shared" si="31"/>
        <v>4709</v>
      </c>
      <c r="I506">
        <f t="shared" si="31"/>
        <v>143</v>
      </c>
      <c r="J506">
        <f t="shared" si="31"/>
        <v>49780</v>
      </c>
      <c r="K506">
        <f t="shared" si="31"/>
        <v>54630</v>
      </c>
    </row>
    <row r="507" spans="1:11" x14ac:dyDescent="0.3">
      <c r="B507" t="s">
        <v>992</v>
      </c>
      <c r="G507">
        <f t="shared" si="31"/>
        <v>6086</v>
      </c>
      <c r="H507">
        <f t="shared" si="31"/>
        <v>1543</v>
      </c>
      <c r="I507">
        <f t="shared" si="31"/>
        <v>19</v>
      </c>
      <c r="J507">
        <f t="shared" si="31"/>
        <v>36410</v>
      </c>
      <c r="K507">
        <f t="shared" si="31"/>
        <v>44060</v>
      </c>
    </row>
    <row r="508" spans="1:11" x14ac:dyDescent="0.3">
      <c r="B508" t="s">
        <v>996</v>
      </c>
      <c r="G508">
        <f t="shared" si="31"/>
        <v>8</v>
      </c>
      <c r="H508">
        <f t="shared" si="31"/>
        <v>9141</v>
      </c>
      <c r="I508">
        <f t="shared" si="31"/>
        <v>743</v>
      </c>
      <c r="J508">
        <f t="shared" si="31"/>
        <v>63070</v>
      </c>
      <c r="K508">
        <f t="shared" si="31"/>
        <v>72960</v>
      </c>
    </row>
    <row r="509" spans="1:11" x14ac:dyDescent="0.3">
      <c r="B509" t="s">
        <v>1000</v>
      </c>
      <c r="G509">
        <f t="shared" si="31"/>
        <v>11</v>
      </c>
      <c r="H509">
        <f t="shared" si="31"/>
        <v>6169</v>
      </c>
      <c r="I509">
        <f t="shared" si="31"/>
        <v>18</v>
      </c>
      <c r="J509">
        <f t="shared" si="31"/>
        <v>46710</v>
      </c>
      <c r="K509">
        <f t="shared" si="31"/>
        <v>52900</v>
      </c>
    </row>
    <row r="510" spans="1:11" x14ac:dyDescent="0.3">
      <c r="B510" t="s">
        <v>1004</v>
      </c>
      <c r="G510">
        <f t="shared" si="31"/>
        <v>15710</v>
      </c>
      <c r="H510">
        <f t="shared" si="31"/>
        <v>4886</v>
      </c>
      <c r="I510">
        <f t="shared" si="31"/>
        <v>0</v>
      </c>
      <c r="J510">
        <f t="shared" si="31"/>
        <v>42330</v>
      </c>
      <c r="K510">
        <f t="shared" si="31"/>
        <v>62930</v>
      </c>
    </row>
    <row r="511" spans="1:11" x14ac:dyDescent="0.3">
      <c r="B511" t="s">
        <v>1008</v>
      </c>
      <c r="G511">
        <f t="shared" si="31"/>
        <v>11</v>
      </c>
      <c r="H511">
        <f t="shared" si="31"/>
        <v>6259</v>
      </c>
      <c r="I511">
        <f t="shared" si="31"/>
        <v>25</v>
      </c>
      <c r="J511">
        <f t="shared" si="31"/>
        <v>47680</v>
      </c>
      <c r="K511">
        <f t="shared" si="31"/>
        <v>53970</v>
      </c>
    </row>
    <row r="513" spans="1:11" x14ac:dyDescent="0.3">
      <c r="A513" t="s">
        <v>1010</v>
      </c>
      <c r="C513" t="s">
        <v>1010</v>
      </c>
      <c r="D513" t="str">
        <f>VLOOKUP(C513,regions!A$2:C$419,3,FALSE)</f>
        <v>Shire county</v>
      </c>
      <c r="E513" t="str">
        <f>IFERROR(VLOOKUP(C513,classifications!A$3:C$328,3,FALSE),VLOOKUP(C513,classifications!I$2:K$28,3,FALSE))</f>
        <v>Urban with Significant Rural</v>
      </c>
      <c r="G513">
        <f>SUMIF($C$5:$C$330,$B514,G$5:G$330)+SUMIF($C$5:$C$330,$B515,G$5:G$330)+SUMIF($C$5:$C$330,$B516,G$5:G$330)+SUMIF($C$5:$C$330,$B517,G$5:G$330)+SUMIF($C$5:$C$330,$B518,G$5:G$330)+SUMIF($C$5:$C$330,$B519,G$5:G$330)+SUMIF($C$5:$C$330,$B520,G$5:G$330)</f>
        <v>20847</v>
      </c>
      <c r="H513">
        <f t="shared" ref="H513:K513" si="32">SUMIF($C$5:$C$330,$B514,H$5:H$330)+SUMIF($C$5:$C$330,$B515,H$5:H$330)+SUMIF($C$5:$C$330,$B516,H$5:H$330)+SUMIF($C$5:$C$330,$B517,H$5:H$330)+SUMIF($C$5:$C$330,$B518,H$5:H$330)+SUMIF($C$5:$C$330,$B519,H$5:H$330)+SUMIF($C$5:$C$330,$B520,H$5:H$330)</f>
        <v>25139</v>
      </c>
      <c r="I513">
        <f t="shared" si="32"/>
        <v>40</v>
      </c>
      <c r="J513">
        <f t="shared" si="32"/>
        <v>250320</v>
      </c>
      <c r="K513">
        <f t="shared" si="32"/>
        <v>296340</v>
      </c>
    </row>
    <row r="514" spans="1:11" x14ac:dyDescent="0.3">
      <c r="B514" t="s">
        <v>1014</v>
      </c>
      <c r="G514">
        <f t="shared" ref="G514:K520" si="33">VLOOKUP($B514,$C$5:$K$330,G$613,FALSE)</f>
        <v>4808</v>
      </c>
      <c r="H514">
        <f t="shared" si="33"/>
        <v>809</v>
      </c>
      <c r="I514">
        <f t="shared" si="33"/>
        <v>0</v>
      </c>
      <c r="J514">
        <f t="shared" si="33"/>
        <v>20030</v>
      </c>
      <c r="K514">
        <f t="shared" si="33"/>
        <v>25650</v>
      </c>
    </row>
    <row r="515" spans="1:11" x14ac:dyDescent="0.3">
      <c r="B515" t="s">
        <v>1018</v>
      </c>
      <c r="G515">
        <f t="shared" si="33"/>
        <v>0</v>
      </c>
      <c r="H515">
        <f t="shared" si="33"/>
        <v>4627</v>
      </c>
      <c r="I515">
        <f t="shared" si="33"/>
        <v>0</v>
      </c>
      <c r="J515">
        <f t="shared" si="33"/>
        <v>27860</v>
      </c>
      <c r="K515">
        <f t="shared" si="33"/>
        <v>32480</v>
      </c>
    </row>
    <row r="516" spans="1:11" x14ac:dyDescent="0.3">
      <c r="B516" t="s">
        <v>1022</v>
      </c>
      <c r="G516">
        <f t="shared" si="33"/>
        <v>0</v>
      </c>
      <c r="H516">
        <f t="shared" si="33"/>
        <v>4933</v>
      </c>
      <c r="I516">
        <f t="shared" si="33"/>
        <v>10</v>
      </c>
      <c r="J516">
        <f t="shared" si="33"/>
        <v>32130</v>
      </c>
      <c r="K516">
        <f t="shared" si="33"/>
        <v>37070</v>
      </c>
    </row>
    <row r="517" spans="1:11" x14ac:dyDescent="0.3">
      <c r="B517" t="s">
        <v>1026</v>
      </c>
      <c r="G517">
        <f t="shared" si="33"/>
        <v>3812</v>
      </c>
      <c r="H517">
        <f t="shared" si="33"/>
        <v>1593</v>
      </c>
      <c r="I517">
        <f t="shared" si="33"/>
        <v>5</v>
      </c>
      <c r="J517">
        <f t="shared" si="33"/>
        <v>35640</v>
      </c>
      <c r="K517">
        <f t="shared" si="33"/>
        <v>41050</v>
      </c>
    </row>
    <row r="518" spans="1:11" x14ac:dyDescent="0.3">
      <c r="B518" t="s">
        <v>1030</v>
      </c>
      <c r="G518">
        <f t="shared" si="33"/>
        <v>12215</v>
      </c>
      <c r="H518">
        <f t="shared" si="33"/>
        <v>3690</v>
      </c>
      <c r="I518">
        <f t="shared" si="33"/>
        <v>25</v>
      </c>
      <c r="J518">
        <f t="shared" si="33"/>
        <v>75290</v>
      </c>
      <c r="K518">
        <f t="shared" si="33"/>
        <v>91220</v>
      </c>
    </row>
    <row r="519" spans="1:11" x14ac:dyDescent="0.3">
      <c r="B519" t="s">
        <v>1034</v>
      </c>
      <c r="G519">
        <f t="shared" si="33"/>
        <v>0</v>
      </c>
      <c r="H519">
        <f t="shared" si="33"/>
        <v>3639</v>
      </c>
      <c r="I519">
        <f t="shared" si="33"/>
        <v>0</v>
      </c>
      <c r="J519">
        <f t="shared" si="33"/>
        <v>32230</v>
      </c>
      <c r="K519">
        <f t="shared" si="33"/>
        <v>35870</v>
      </c>
    </row>
    <row r="520" spans="1:11" x14ac:dyDescent="0.3">
      <c r="B520" t="s">
        <v>1038</v>
      </c>
      <c r="G520">
        <f t="shared" si="33"/>
        <v>12</v>
      </c>
      <c r="H520">
        <f t="shared" si="33"/>
        <v>5848</v>
      </c>
      <c r="I520">
        <f t="shared" si="33"/>
        <v>0</v>
      </c>
      <c r="J520">
        <f t="shared" si="33"/>
        <v>27140</v>
      </c>
      <c r="K520">
        <f t="shared" si="33"/>
        <v>33000</v>
      </c>
    </row>
    <row r="523" spans="1:11" x14ac:dyDescent="0.3">
      <c r="A523" t="s">
        <v>1040</v>
      </c>
      <c r="C523" t="s">
        <v>1040</v>
      </c>
      <c r="D523" t="str">
        <f>VLOOKUP(C523,regions!A$2:C$419,3,FALSE)</f>
        <v>Shire county</v>
      </c>
      <c r="E523" t="str">
        <f>IFERROR(VLOOKUP(C523,classifications!A$3:C$328,3,FALSE),VLOOKUP(C523,classifications!I$2:K$28,3,FALSE))</f>
        <v>Predominantly Rural</v>
      </c>
      <c r="G523">
        <f>SUMIF($C$5:$C$330,$B524,G$5:G$330)+SUMIF($C$5:$C$330,$B525,G$5:G$330)+SUMIF($C$5:$C$330,$B526,G$5:G$330)+SUMIF($C$5:$C$330,$B527,G$5:G$330)+SUMIF($C$5:$C$330,$B528,G$5:G$330)+SUMIF($C$5:$C$330,$B529,G$5:G$330)+SUMIF($C$5:$C$330,$B530,G$5:G$330)</f>
        <v>8690</v>
      </c>
      <c r="H523">
        <f t="shared" ref="H523:K523" si="34">SUMIF($C$5:$C$330,$B524,H$5:H$330)+SUMIF($C$5:$C$330,$B525,H$5:H$330)+SUMIF($C$5:$C$330,$B526,H$5:H$330)+SUMIF($C$5:$C$330,$B527,H$5:H$330)+SUMIF($C$5:$C$330,$B528,H$5:H$330)+SUMIF($C$5:$C$330,$B529,H$5:H$330)+SUMIF($C$5:$C$330,$B530,H$5:H$330)</f>
        <v>20949</v>
      </c>
      <c r="I523">
        <f t="shared" si="34"/>
        <v>2676</v>
      </c>
      <c r="J523">
        <f t="shared" si="34"/>
        <v>243320</v>
      </c>
      <c r="K523">
        <f t="shared" si="34"/>
        <v>275630</v>
      </c>
    </row>
    <row r="524" spans="1:11" x14ac:dyDescent="0.3">
      <c r="B524" t="s">
        <v>1044</v>
      </c>
      <c r="G524">
        <f t="shared" ref="G524:K530" si="35">VLOOKUP($B524,$C$5:$K$330,G$613,FALSE)</f>
        <v>3</v>
      </c>
      <c r="H524">
        <f t="shared" si="35"/>
        <v>2335</v>
      </c>
      <c r="I524">
        <f t="shared" si="35"/>
        <v>22</v>
      </c>
      <c r="J524">
        <f t="shared" si="35"/>
        <v>24440</v>
      </c>
      <c r="K524">
        <f t="shared" si="35"/>
        <v>26800</v>
      </c>
    </row>
    <row r="525" spans="1:11" x14ac:dyDescent="0.3">
      <c r="B525" t="s">
        <v>1048</v>
      </c>
      <c r="G525">
        <f t="shared" si="35"/>
        <v>0</v>
      </c>
      <c r="H525">
        <f t="shared" si="35"/>
        <v>4968</v>
      </c>
      <c r="I525">
        <f t="shared" si="35"/>
        <v>835</v>
      </c>
      <c r="J525">
        <f t="shared" si="35"/>
        <v>33810</v>
      </c>
      <c r="K525">
        <f t="shared" si="35"/>
        <v>39610</v>
      </c>
    </row>
    <row r="526" spans="1:11" x14ac:dyDescent="0.3">
      <c r="B526" t="s">
        <v>1052</v>
      </c>
      <c r="G526">
        <f t="shared" si="35"/>
        <v>3933</v>
      </c>
      <c r="H526">
        <f t="shared" si="35"/>
        <v>2539</v>
      </c>
      <c r="I526">
        <f t="shared" si="35"/>
        <v>194</v>
      </c>
      <c r="J526">
        <f t="shared" si="35"/>
        <v>63480</v>
      </c>
      <c r="K526">
        <f t="shared" si="35"/>
        <v>70140</v>
      </c>
    </row>
    <row r="527" spans="1:11" x14ac:dyDescent="0.3">
      <c r="B527" t="s">
        <v>1056</v>
      </c>
      <c r="G527">
        <f t="shared" si="35"/>
        <v>1591</v>
      </c>
      <c r="H527">
        <f t="shared" si="35"/>
        <v>552</v>
      </c>
      <c r="I527">
        <f t="shared" si="35"/>
        <v>1587</v>
      </c>
      <c r="J527">
        <f t="shared" si="35"/>
        <v>18930</v>
      </c>
      <c r="K527">
        <f t="shared" si="35"/>
        <v>22660</v>
      </c>
    </row>
    <row r="528" spans="1:11" x14ac:dyDescent="0.3">
      <c r="B528" t="s">
        <v>1060</v>
      </c>
      <c r="G528">
        <f t="shared" si="35"/>
        <v>0</v>
      </c>
      <c r="H528">
        <f t="shared" si="35"/>
        <v>2993</v>
      </c>
      <c r="I528">
        <f t="shared" si="35"/>
        <v>27</v>
      </c>
      <c r="J528">
        <f t="shared" si="35"/>
        <v>21480</v>
      </c>
      <c r="K528">
        <f t="shared" si="35"/>
        <v>24500</v>
      </c>
    </row>
    <row r="529" spans="1:11" x14ac:dyDescent="0.3">
      <c r="B529" t="s">
        <v>1064</v>
      </c>
      <c r="G529">
        <f t="shared" si="35"/>
        <v>0</v>
      </c>
      <c r="H529">
        <f t="shared" si="35"/>
        <v>6277</v>
      </c>
      <c r="I529">
        <f t="shared" si="35"/>
        <v>11</v>
      </c>
      <c r="J529">
        <f t="shared" si="35"/>
        <v>49800</v>
      </c>
      <c r="K529">
        <f t="shared" si="35"/>
        <v>56090</v>
      </c>
    </row>
    <row r="530" spans="1:11" x14ac:dyDescent="0.3">
      <c r="B530" t="s">
        <v>1068</v>
      </c>
      <c r="G530">
        <f t="shared" si="35"/>
        <v>3163</v>
      </c>
      <c r="H530">
        <f t="shared" si="35"/>
        <v>1285</v>
      </c>
      <c r="I530">
        <f t="shared" si="35"/>
        <v>0</v>
      </c>
      <c r="J530">
        <f t="shared" si="35"/>
        <v>31380</v>
      </c>
      <c r="K530">
        <f t="shared" si="35"/>
        <v>35830</v>
      </c>
    </row>
    <row r="532" spans="1:11" x14ac:dyDescent="0.3">
      <c r="A532" t="s">
        <v>1070</v>
      </c>
      <c r="C532" t="s">
        <v>1070</v>
      </c>
      <c r="D532" t="str">
        <f>VLOOKUP(C532,regions!A$2:C$419,3,FALSE)</f>
        <v>Shire county</v>
      </c>
      <c r="E532" t="str">
        <f>IFERROR(VLOOKUP(C532,classifications!A$3:C$328,3,FALSE),VLOOKUP(C532,classifications!I$2:K$28,3,FALSE))</f>
        <v>Urban with Significant Rural</v>
      </c>
      <c r="G532">
        <f>SUMIF($C$5:$C$330,$B533,G$5:G$330)+SUMIF($C$5:$C$330,$B534,G$5:G$330)+SUMIF($C$5:$C$330,$B535,G$5:G$330)+SUMIF($C$5:$C$330,$B536,G$5:G$330)+SUMIF($C$5:$C$330,$B537,G$5:G$330)+SUMIF($C$5:$C$330,$B538,G$5:G$330)+SUMIF($C$5:$C$330,$B539,G$5:G$330)</f>
        <v>30967</v>
      </c>
      <c r="H532">
        <f t="shared" ref="H532:K532" si="36">SUMIF($C$5:$C$330,$B533,H$5:H$330)+SUMIF($C$5:$C$330,$B534,H$5:H$330)+SUMIF($C$5:$C$330,$B535,H$5:H$330)+SUMIF($C$5:$C$330,$B536,H$5:H$330)+SUMIF($C$5:$C$330,$B537,H$5:H$330)+SUMIF($C$5:$C$330,$B538,H$5:H$330)+SUMIF($C$5:$C$330,$B539,H$5:H$330)</f>
        <v>16858</v>
      </c>
      <c r="I532">
        <f t="shared" si="36"/>
        <v>473</v>
      </c>
      <c r="J532">
        <f t="shared" si="36"/>
        <v>296730</v>
      </c>
      <c r="K532">
        <f t="shared" si="36"/>
        <v>345030</v>
      </c>
    </row>
    <row r="533" spans="1:11" x14ac:dyDescent="0.3">
      <c r="B533" t="s">
        <v>1074</v>
      </c>
      <c r="G533">
        <f t="shared" ref="G533:K539" si="37">VLOOKUP($B533,$C$5:$K$330,G$613,FALSE)</f>
        <v>6985</v>
      </c>
      <c r="H533">
        <f t="shared" si="37"/>
        <v>1631</v>
      </c>
      <c r="I533">
        <f t="shared" si="37"/>
        <v>0</v>
      </c>
      <c r="J533">
        <f t="shared" si="37"/>
        <v>43830</v>
      </c>
      <c r="K533">
        <f t="shared" si="37"/>
        <v>52450</v>
      </c>
    </row>
    <row r="534" spans="1:11" x14ac:dyDescent="0.3">
      <c r="B534" t="s">
        <v>1078</v>
      </c>
      <c r="G534">
        <f t="shared" si="37"/>
        <v>6947</v>
      </c>
      <c r="H534">
        <f t="shared" si="37"/>
        <v>1101</v>
      </c>
      <c r="I534">
        <f t="shared" si="37"/>
        <v>184</v>
      </c>
      <c r="J534">
        <f t="shared" si="37"/>
        <v>40960</v>
      </c>
      <c r="K534">
        <f t="shared" si="37"/>
        <v>49190</v>
      </c>
    </row>
    <row r="535" spans="1:11" x14ac:dyDescent="0.3">
      <c r="B535" t="s">
        <v>1082</v>
      </c>
      <c r="G535">
        <f t="shared" si="37"/>
        <v>4646</v>
      </c>
      <c r="H535">
        <f t="shared" si="37"/>
        <v>1036</v>
      </c>
      <c r="I535">
        <f t="shared" si="37"/>
        <v>180</v>
      </c>
      <c r="J535">
        <f t="shared" si="37"/>
        <v>42630</v>
      </c>
      <c r="K535">
        <f t="shared" si="37"/>
        <v>48490</v>
      </c>
    </row>
    <row r="536" spans="1:11" x14ac:dyDescent="0.3">
      <c r="B536" t="s">
        <v>1086</v>
      </c>
      <c r="G536">
        <f t="shared" si="37"/>
        <v>249</v>
      </c>
      <c r="H536">
        <f t="shared" si="37"/>
        <v>4918</v>
      </c>
      <c r="I536">
        <f t="shared" si="37"/>
        <v>0</v>
      </c>
      <c r="J536">
        <f t="shared" si="37"/>
        <v>45400</v>
      </c>
      <c r="K536">
        <f t="shared" si="37"/>
        <v>50570</v>
      </c>
    </row>
    <row r="537" spans="1:11" x14ac:dyDescent="0.3">
      <c r="B537" t="s">
        <v>1090</v>
      </c>
      <c r="G537">
        <f t="shared" si="37"/>
        <v>6709</v>
      </c>
      <c r="H537">
        <f t="shared" si="37"/>
        <v>2174</v>
      </c>
      <c r="I537">
        <f t="shared" si="37"/>
        <v>0</v>
      </c>
      <c r="J537">
        <f t="shared" si="37"/>
        <v>37610</v>
      </c>
      <c r="K537">
        <f t="shared" si="37"/>
        <v>46490</v>
      </c>
    </row>
    <row r="538" spans="1:11" x14ac:dyDescent="0.3">
      <c r="B538" t="s">
        <v>1094</v>
      </c>
      <c r="G538">
        <f t="shared" si="37"/>
        <v>5431</v>
      </c>
      <c r="H538">
        <f t="shared" si="37"/>
        <v>2005</v>
      </c>
      <c r="I538">
        <f t="shared" si="37"/>
        <v>45</v>
      </c>
      <c r="J538">
        <f t="shared" si="37"/>
        <v>43170</v>
      </c>
      <c r="K538">
        <f t="shared" si="37"/>
        <v>50650</v>
      </c>
    </row>
    <row r="539" spans="1:11" x14ac:dyDescent="0.3">
      <c r="B539" t="s">
        <v>1098</v>
      </c>
      <c r="G539">
        <f t="shared" si="37"/>
        <v>0</v>
      </c>
      <c r="H539">
        <f t="shared" si="37"/>
        <v>3993</v>
      </c>
      <c r="I539">
        <f t="shared" si="37"/>
        <v>64</v>
      </c>
      <c r="J539">
        <f t="shared" si="37"/>
        <v>43130</v>
      </c>
      <c r="K539">
        <f t="shared" si="37"/>
        <v>47190</v>
      </c>
    </row>
    <row r="541" spans="1:11" x14ac:dyDescent="0.3">
      <c r="A541" t="s">
        <v>1100</v>
      </c>
      <c r="C541" t="s">
        <v>1100</v>
      </c>
      <c r="D541" t="str">
        <f>VLOOKUP(C541,regions!A$2:C$419,3,FALSE)</f>
        <v>Shire county</v>
      </c>
      <c r="E541" t="str">
        <f>IFERROR(VLOOKUP(C541,classifications!A$3:C$328,3,FALSE),VLOOKUP(C541,classifications!I$2:K$28,3,FALSE))</f>
        <v>Predominantly Rural</v>
      </c>
      <c r="G541">
        <f>SUMIF($C$5:$C$330,$B542,G$5:G$330)+SUMIF($C$5:$C$330,$B543,G$5:G$330)+SUMIF($C$5:$C$330,$B544,G$5:G$330)+SUMIF($C$5:$C$330,$B545,G$5:G$330)+SUMIF($C$5:$C$330,$B546,G$5:G$330)</f>
        <v>7818</v>
      </c>
      <c r="H541">
        <f t="shared" ref="H541:K541" si="38">SUMIF($C$5:$C$330,$B542,H$5:H$330)+SUMIF($C$5:$C$330,$B543,H$5:H$330)+SUMIF($C$5:$C$330,$B544,H$5:H$330)+SUMIF($C$5:$C$330,$B545,H$5:H$330)+SUMIF($C$5:$C$330,$B546,H$5:H$330)</f>
        <v>30125</v>
      </c>
      <c r="I541">
        <f t="shared" si="38"/>
        <v>4404</v>
      </c>
      <c r="J541">
        <f t="shared" si="38"/>
        <v>225830</v>
      </c>
      <c r="K541">
        <f t="shared" si="38"/>
        <v>268190</v>
      </c>
    </row>
    <row r="542" spans="1:11" x14ac:dyDescent="0.3">
      <c r="B542" t="s">
        <v>1104</v>
      </c>
      <c r="G542">
        <f t="shared" ref="G542:K546" si="39">VLOOKUP($B542,$C$5:$K$330,G$613,FALSE)</f>
        <v>136</v>
      </c>
      <c r="H542">
        <f t="shared" si="39"/>
        <v>7019</v>
      </c>
      <c r="I542">
        <f t="shared" si="39"/>
        <v>394</v>
      </c>
      <c r="J542">
        <f t="shared" si="39"/>
        <v>51240</v>
      </c>
      <c r="K542">
        <f t="shared" si="39"/>
        <v>58790</v>
      </c>
    </row>
    <row r="543" spans="1:11" x14ac:dyDescent="0.3">
      <c r="B543" t="s">
        <v>1108</v>
      </c>
      <c r="G543">
        <f t="shared" si="39"/>
        <v>7574</v>
      </c>
      <c r="H543">
        <f t="shared" si="39"/>
        <v>5153</v>
      </c>
      <c r="I543">
        <f t="shared" si="39"/>
        <v>924</v>
      </c>
      <c r="J543">
        <f t="shared" si="39"/>
        <v>43450</v>
      </c>
      <c r="K543">
        <f t="shared" si="39"/>
        <v>57110</v>
      </c>
    </row>
    <row r="544" spans="1:11" x14ac:dyDescent="0.3">
      <c r="B544" t="s">
        <v>1112</v>
      </c>
      <c r="G544">
        <f t="shared" si="39"/>
        <v>0</v>
      </c>
      <c r="H544">
        <f t="shared" si="39"/>
        <v>6320</v>
      </c>
      <c r="I544">
        <f t="shared" si="39"/>
        <v>716</v>
      </c>
      <c r="J544">
        <f t="shared" si="39"/>
        <v>49370</v>
      </c>
      <c r="K544">
        <f t="shared" si="39"/>
        <v>56410</v>
      </c>
    </row>
    <row r="545" spans="1:11" x14ac:dyDescent="0.3">
      <c r="B545" t="s">
        <v>1116</v>
      </c>
      <c r="G545">
        <f t="shared" si="39"/>
        <v>108</v>
      </c>
      <c r="H545">
        <f t="shared" si="39"/>
        <v>6306</v>
      </c>
      <c r="I545">
        <f t="shared" si="39"/>
        <v>1315</v>
      </c>
      <c r="J545">
        <f t="shared" si="39"/>
        <v>42950</v>
      </c>
      <c r="K545">
        <f t="shared" si="39"/>
        <v>50680</v>
      </c>
    </row>
    <row r="546" spans="1:11" x14ac:dyDescent="0.3">
      <c r="B546" t="s">
        <v>1120</v>
      </c>
      <c r="G546">
        <f t="shared" si="39"/>
        <v>0</v>
      </c>
      <c r="H546">
        <f t="shared" si="39"/>
        <v>5327</v>
      </c>
      <c r="I546">
        <f t="shared" si="39"/>
        <v>1055</v>
      </c>
      <c r="J546">
        <f t="shared" si="39"/>
        <v>38820</v>
      </c>
      <c r="K546">
        <f t="shared" si="39"/>
        <v>45200</v>
      </c>
    </row>
    <row r="549" spans="1:11" x14ac:dyDescent="0.3">
      <c r="A549" t="s">
        <v>1122</v>
      </c>
      <c r="C549" t="s">
        <v>1122</v>
      </c>
      <c r="D549" t="str">
        <f>VLOOKUP(C549,regions!A$2:C$419,3,FALSE)</f>
        <v>Shire county</v>
      </c>
      <c r="E549" t="str">
        <f>IFERROR(VLOOKUP(C549,classifications!A$3:C$328,3,FALSE),VLOOKUP(C549,classifications!I$2:K$28,3,FALSE))</f>
        <v>Predominantly Rural</v>
      </c>
      <c r="G549">
        <f>SUMIF($C$5:$C$330,$B550,G$5:G$330)+SUMIF($C$5:$C$330,$B551,G$5:G$330)+SUMIF($C$5:$C$330,$B552,G$5:G$330)+SUMIF($C$5:$C$330,$B553,G$5:G$330)+SUMIF($C$5:$C$330,$B554,G$5:G$330)</f>
        <v>10162</v>
      </c>
      <c r="H549">
        <f t="shared" ref="H549:K549" si="40">SUMIF($C$5:$C$330,$B550,H$5:H$330)+SUMIF($C$5:$C$330,$B551,H$5:H$330)+SUMIF($C$5:$C$330,$B552,H$5:H$330)+SUMIF($C$5:$C$330,$B553,H$5:H$330)+SUMIF($C$5:$C$330,$B554,H$5:H$330)</f>
        <v>22609</v>
      </c>
      <c r="I549">
        <f t="shared" si="40"/>
        <v>764</v>
      </c>
      <c r="J549">
        <f t="shared" si="40"/>
        <v>203780</v>
      </c>
      <c r="K549">
        <f t="shared" si="40"/>
        <v>237330</v>
      </c>
    </row>
    <row r="550" spans="1:11" x14ac:dyDescent="0.3">
      <c r="B550" t="s">
        <v>1126</v>
      </c>
      <c r="G550">
        <f t="shared" ref="G550:K554" si="41">VLOOKUP($B550,$C$5:$K$330,G$613,FALSE)</f>
        <v>0</v>
      </c>
      <c r="H550">
        <f t="shared" si="41"/>
        <v>6022</v>
      </c>
      <c r="I550">
        <f t="shared" si="41"/>
        <v>0</v>
      </c>
      <c r="J550">
        <f t="shared" si="41"/>
        <v>42210</v>
      </c>
      <c r="K550">
        <f t="shared" si="41"/>
        <v>48230</v>
      </c>
    </row>
    <row r="551" spans="1:11" x14ac:dyDescent="0.3">
      <c r="B551" t="s">
        <v>1130</v>
      </c>
      <c r="G551">
        <f t="shared" si="41"/>
        <v>4080</v>
      </c>
      <c r="H551">
        <f t="shared" si="41"/>
        <v>2073</v>
      </c>
      <c r="I551">
        <f t="shared" si="41"/>
        <v>49</v>
      </c>
      <c r="J551">
        <f t="shared" si="41"/>
        <v>44090</v>
      </c>
      <c r="K551">
        <f t="shared" si="41"/>
        <v>50290</v>
      </c>
    </row>
    <row r="552" spans="1:11" x14ac:dyDescent="0.3">
      <c r="B552" t="s">
        <v>1134</v>
      </c>
      <c r="G552">
        <f t="shared" si="41"/>
        <v>4</v>
      </c>
      <c r="H552">
        <f t="shared" si="41"/>
        <v>10174</v>
      </c>
      <c r="I552">
        <f t="shared" si="41"/>
        <v>566</v>
      </c>
      <c r="J552">
        <f t="shared" si="41"/>
        <v>61570</v>
      </c>
      <c r="K552">
        <f t="shared" si="41"/>
        <v>72320</v>
      </c>
    </row>
    <row r="553" spans="1:11" x14ac:dyDescent="0.3">
      <c r="B553" t="s">
        <v>1138</v>
      </c>
      <c r="G553">
        <f t="shared" si="41"/>
        <v>6078</v>
      </c>
      <c r="H553">
        <f t="shared" si="41"/>
        <v>1977</v>
      </c>
      <c r="I553">
        <f t="shared" si="41"/>
        <v>149</v>
      </c>
      <c r="J553">
        <f t="shared" si="41"/>
        <v>40660</v>
      </c>
      <c r="K553">
        <f t="shared" si="41"/>
        <v>48870</v>
      </c>
    </row>
    <row r="554" spans="1:11" x14ac:dyDescent="0.3">
      <c r="B554" t="s">
        <v>1142</v>
      </c>
      <c r="G554">
        <f t="shared" si="41"/>
        <v>0</v>
      </c>
      <c r="H554">
        <f t="shared" si="41"/>
        <v>2363</v>
      </c>
      <c r="I554">
        <f t="shared" si="41"/>
        <v>0</v>
      </c>
      <c r="J554">
        <f t="shared" si="41"/>
        <v>15250</v>
      </c>
      <c r="K554">
        <f t="shared" si="41"/>
        <v>17620</v>
      </c>
    </row>
    <row r="556" spans="1:11" x14ac:dyDescent="0.3">
      <c r="A556" t="s">
        <v>1144</v>
      </c>
      <c r="C556" t="s">
        <v>1144</v>
      </c>
      <c r="D556" t="str">
        <f>VLOOKUP(C556,regions!A$2:C$419,3,FALSE)</f>
        <v>Shire county</v>
      </c>
      <c r="E556" t="str">
        <f>IFERROR(VLOOKUP(C556,classifications!A$3:C$328,3,FALSE),VLOOKUP(C556,classifications!I$2:K$28,3,FALSE))</f>
        <v>Urban with Significant Rural</v>
      </c>
      <c r="G556">
        <f>SUMIF($C$5:$C$330,$B557,G$5:G$330)+SUMIF($C$5:$C$330,$B558,G$5:G$330)+SUMIF($C$5:$C$330,$B559,G$5:G$330)+SUMIF($C$5:$C$330,$B560,G$5:G$330)+SUMIF($C$5:$C$330,$B561,G$5:G$330)+SUMIF($C$5:$C$330,$B562,G$5:G$330)+SUMIF($C$5:$C$330,$B563,G$5:G$330)+SUMIF($C$5:$C$330,$B564,G$5:G$330)</f>
        <v>10068</v>
      </c>
      <c r="H556">
        <f t="shared" ref="H556:K556" si="42">SUMIF($C$5:$C$330,$B557,H$5:H$330)+SUMIF($C$5:$C$330,$B558,H$5:H$330)+SUMIF($C$5:$C$330,$B559,H$5:H$330)+SUMIF($C$5:$C$330,$B560,H$5:H$330)+SUMIF($C$5:$C$330,$B561,H$5:H$330)+SUMIF($C$5:$C$330,$B562,H$5:H$330)+SUMIF($C$5:$C$330,$B563,H$5:H$330)+SUMIF($C$5:$C$330,$B564,H$5:H$330)</f>
        <v>42302</v>
      </c>
      <c r="I556">
        <f t="shared" si="42"/>
        <v>1056</v>
      </c>
      <c r="J556">
        <f t="shared" si="42"/>
        <v>311730</v>
      </c>
      <c r="K556">
        <f t="shared" si="42"/>
        <v>365150</v>
      </c>
    </row>
    <row r="557" spans="1:11" x14ac:dyDescent="0.3">
      <c r="B557" t="s">
        <v>1148</v>
      </c>
      <c r="G557">
        <f t="shared" ref="G557:K564" si="43">VLOOKUP($B557,$C$5:$K$330,G$613,FALSE)</f>
        <v>5482</v>
      </c>
      <c r="H557">
        <f t="shared" si="43"/>
        <v>1558</v>
      </c>
      <c r="I557">
        <f t="shared" si="43"/>
        <v>0</v>
      </c>
      <c r="J557">
        <f t="shared" si="43"/>
        <v>34460</v>
      </c>
      <c r="K557">
        <f t="shared" si="43"/>
        <v>41500</v>
      </c>
    </row>
    <row r="558" spans="1:11" x14ac:dyDescent="0.3">
      <c r="B558" t="s">
        <v>1152</v>
      </c>
      <c r="G558">
        <f t="shared" si="43"/>
        <v>0</v>
      </c>
      <c r="H558">
        <f t="shared" si="43"/>
        <v>6233</v>
      </c>
      <c r="I558">
        <f t="shared" si="43"/>
        <v>0</v>
      </c>
      <c r="J558">
        <f t="shared" si="43"/>
        <v>42440</v>
      </c>
      <c r="K558">
        <f t="shared" si="43"/>
        <v>48670</v>
      </c>
    </row>
    <row r="559" spans="1:11" x14ac:dyDescent="0.3">
      <c r="B559" t="s">
        <v>1156</v>
      </c>
      <c r="G559">
        <f t="shared" si="43"/>
        <v>0</v>
      </c>
      <c r="H559">
        <f t="shared" si="43"/>
        <v>5672</v>
      </c>
      <c r="I559">
        <f t="shared" si="43"/>
        <v>30</v>
      </c>
      <c r="J559">
        <f t="shared" si="43"/>
        <v>37220</v>
      </c>
      <c r="K559">
        <f t="shared" si="43"/>
        <v>42920</v>
      </c>
    </row>
    <row r="560" spans="1:11" x14ac:dyDescent="0.3">
      <c r="B560" t="s">
        <v>1160</v>
      </c>
      <c r="G560">
        <f t="shared" si="43"/>
        <v>12</v>
      </c>
      <c r="H560">
        <f t="shared" si="43"/>
        <v>9883</v>
      </c>
      <c r="I560">
        <f t="shared" si="43"/>
        <v>0</v>
      </c>
      <c r="J560">
        <f t="shared" si="43"/>
        <v>44130</v>
      </c>
      <c r="K560">
        <f t="shared" si="43"/>
        <v>54030</v>
      </c>
    </row>
    <row r="561" spans="1:11" x14ac:dyDescent="0.3">
      <c r="B561" t="s">
        <v>1164</v>
      </c>
      <c r="G561">
        <f t="shared" si="43"/>
        <v>2</v>
      </c>
      <c r="H561">
        <f t="shared" si="43"/>
        <v>6314</v>
      </c>
      <c r="I561">
        <f t="shared" si="43"/>
        <v>26</v>
      </c>
      <c r="J561">
        <f t="shared" si="43"/>
        <v>39080</v>
      </c>
      <c r="K561">
        <f t="shared" si="43"/>
        <v>45420</v>
      </c>
    </row>
    <row r="562" spans="1:11" x14ac:dyDescent="0.3">
      <c r="B562" t="s">
        <v>1168</v>
      </c>
      <c r="G562">
        <f t="shared" si="43"/>
        <v>0</v>
      </c>
      <c r="H562">
        <f t="shared" si="43"/>
        <v>7520</v>
      </c>
      <c r="I562">
        <f t="shared" si="43"/>
        <v>1000</v>
      </c>
      <c r="J562">
        <f t="shared" si="43"/>
        <v>48650</v>
      </c>
      <c r="K562">
        <f t="shared" si="43"/>
        <v>57170</v>
      </c>
    </row>
    <row r="563" spans="1:11" x14ac:dyDescent="0.3">
      <c r="B563" t="s">
        <v>1172</v>
      </c>
      <c r="G563">
        <f t="shared" si="43"/>
        <v>0</v>
      </c>
      <c r="H563">
        <f t="shared" si="43"/>
        <v>3604</v>
      </c>
      <c r="I563">
        <f t="shared" si="43"/>
        <v>0</v>
      </c>
      <c r="J563">
        <f t="shared" si="43"/>
        <v>39810</v>
      </c>
      <c r="K563">
        <f t="shared" si="43"/>
        <v>43410</v>
      </c>
    </row>
    <row r="564" spans="1:11" x14ac:dyDescent="0.3">
      <c r="B564" t="s">
        <v>1176</v>
      </c>
      <c r="G564">
        <f t="shared" si="43"/>
        <v>4572</v>
      </c>
      <c r="H564">
        <f t="shared" si="43"/>
        <v>1518</v>
      </c>
      <c r="I564">
        <f t="shared" si="43"/>
        <v>0</v>
      </c>
      <c r="J564">
        <f t="shared" si="43"/>
        <v>25940</v>
      </c>
      <c r="K564">
        <f t="shared" si="43"/>
        <v>32030</v>
      </c>
    </row>
    <row r="566" spans="1:11" x14ac:dyDescent="0.3">
      <c r="A566" t="s">
        <v>1178</v>
      </c>
      <c r="C566" t="s">
        <v>1178</v>
      </c>
      <c r="D566" t="str">
        <f>VLOOKUP(C566,regions!A$2:C$419,3,FALSE)</f>
        <v>Shire county</v>
      </c>
      <c r="E566" t="str">
        <f>IFERROR(VLOOKUP(C566,classifications!A$3:C$328,3,FALSE),VLOOKUP(C566,classifications!I$2:K$28,3,FALSE))</f>
        <v>Predominantly Rural</v>
      </c>
      <c r="G566">
        <f>SUMIF($C$5:$C$330,$B567,G$5:G$330)+SUMIF($C$5:$C$330,$B568,G$5:G$330)+SUMIF($C$5:$C$330,$B569,G$5:G$330)+SUMIF($C$5:$C$330,$B570,G$5:G$330)+SUMIF($C$5:$C$330,$B571,G$5:G$330)+SUMIF($C$5:$C$330,$B572,G$5:G$330)+SUMIF($C$5:$C$330,$B573,G$5:G$330)</f>
        <v>19642</v>
      </c>
      <c r="H566">
        <f t="shared" ref="H566:K566" si="44">SUMIF($C$5:$C$330,$B567,H$5:H$330)+SUMIF($C$5:$C$330,$B568,H$5:H$330)+SUMIF($C$5:$C$330,$B569,H$5:H$330)+SUMIF($C$5:$C$330,$B570,H$5:H$330)+SUMIF($C$5:$C$330,$B571,H$5:H$330)+SUMIF($C$5:$C$330,$B572,H$5:H$330)+SUMIF($C$5:$C$330,$B573,H$5:H$330)</f>
        <v>27600</v>
      </c>
      <c r="I566">
        <f t="shared" si="44"/>
        <v>702</v>
      </c>
      <c r="J566">
        <f t="shared" si="44"/>
        <v>277400</v>
      </c>
      <c r="K566">
        <f t="shared" si="44"/>
        <v>325340</v>
      </c>
    </row>
    <row r="567" spans="1:11" x14ac:dyDescent="0.3">
      <c r="B567" t="s">
        <v>1182</v>
      </c>
      <c r="G567">
        <f t="shared" ref="G567:K573" si="45">VLOOKUP($B567,$C$5:$K$330,G$613,FALSE)</f>
        <v>3513</v>
      </c>
      <c r="H567">
        <f t="shared" si="45"/>
        <v>1448</v>
      </c>
      <c r="I567">
        <f t="shared" si="45"/>
        <v>22</v>
      </c>
      <c r="J567">
        <f t="shared" si="45"/>
        <v>33760</v>
      </c>
      <c r="K567">
        <f t="shared" si="45"/>
        <v>38740</v>
      </c>
    </row>
    <row r="568" spans="1:11" x14ac:dyDescent="0.3">
      <c r="B568" t="s">
        <v>1186</v>
      </c>
      <c r="G568">
        <f t="shared" si="45"/>
        <v>6</v>
      </c>
      <c r="H568">
        <f t="shared" si="45"/>
        <v>3800</v>
      </c>
      <c r="I568">
        <f t="shared" si="45"/>
        <v>38</v>
      </c>
      <c r="J568">
        <f t="shared" si="45"/>
        <v>23270</v>
      </c>
      <c r="K568">
        <f t="shared" si="45"/>
        <v>27120</v>
      </c>
    </row>
    <row r="569" spans="1:11" x14ac:dyDescent="0.3">
      <c r="B569" t="s">
        <v>1190</v>
      </c>
      <c r="G569">
        <f t="shared" si="45"/>
        <v>8184</v>
      </c>
      <c r="H569">
        <f t="shared" si="45"/>
        <v>4570</v>
      </c>
      <c r="I569">
        <f t="shared" si="45"/>
        <v>160</v>
      </c>
      <c r="J569">
        <f t="shared" si="45"/>
        <v>45840</v>
      </c>
      <c r="K569">
        <f t="shared" si="45"/>
        <v>58760</v>
      </c>
    </row>
    <row r="570" spans="1:11" x14ac:dyDescent="0.3">
      <c r="B570" t="s">
        <v>1194</v>
      </c>
      <c r="G570">
        <f t="shared" si="45"/>
        <v>3431</v>
      </c>
      <c r="H570">
        <f t="shared" si="45"/>
        <v>1180</v>
      </c>
      <c r="I570">
        <f t="shared" si="45"/>
        <v>0</v>
      </c>
      <c r="J570">
        <f t="shared" si="45"/>
        <v>36920</v>
      </c>
      <c r="K570">
        <f t="shared" si="45"/>
        <v>41530</v>
      </c>
    </row>
    <row r="571" spans="1:11" x14ac:dyDescent="0.3">
      <c r="B571" t="s">
        <v>1198</v>
      </c>
      <c r="G571">
        <f t="shared" si="45"/>
        <v>0</v>
      </c>
      <c r="H571">
        <f t="shared" si="45"/>
        <v>7592</v>
      </c>
      <c r="I571">
        <f t="shared" si="45"/>
        <v>482</v>
      </c>
      <c r="J571">
        <f t="shared" si="45"/>
        <v>38680</v>
      </c>
      <c r="K571">
        <f t="shared" si="45"/>
        <v>46750</v>
      </c>
    </row>
    <row r="572" spans="1:11" x14ac:dyDescent="0.3">
      <c r="B572" t="s">
        <v>1202</v>
      </c>
      <c r="G572">
        <f t="shared" si="45"/>
        <v>0</v>
      </c>
      <c r="H572">
        <f t="shared" si="45"/>
        <v>6292</v>
      </c>
      <c r="I572">
        <f t="shared" si="45"/>
        <v>0</v>
      </c>
      <c r="J572">
        <f t="shared" si="45"/>
        <v>51810</v>
      </c>
      <c r="K572">
        <f t="shared" si="45"/>
        <v>58100</v>
      </c>
    </row>
    <row r="573" spans="1:11" x14ac:dyDescent="0.3">
      <c r="B573" t="s">
        <v>1206</v>
      </c>
      <c r="G573">
        <f t="shared" si="45"/>
        <v>4508</v>
      </c>
      <c r="H573">
        <f t="shared" si="45"/>
        <v>2718</v>
      </c>
      <c r="I573">
        <f t="shared" si="45"/>
        <v>0</v>
      </c>
      <c r="J573">
        <f t="shared" si="45"/>
        <v>47120</v>
      </c>
      <c r="K573">
        <f t="shared" si="45"/>
        <v>54340</v>
      </c>
    </row>
    <row r="575" spans="1:11" x14ac:dyDescent="0.3">
      <c r="A575" t="s">
        <v>1208</v>
      </c>
      <c r="C575" t="s">
        <v>1208</v>
      </c>
      <c r="D575" t="str">
        <f>VLOOKUP(C575,regions!A$2:C$419,3,FALSE)</f>
        <v>Shire county</v>
      </c>
      <c r="E575" t="str">
        <f>IFERROR(VLOOKUP(C575,classifications!A$3:C$328,3,FALSE),VLOOKUP(C575,classifications!I$2:K$28,3,FALSE))</f>
        <v>Predominantly Urban</v>
      </c>
      <c r="G575">
        <f>SUMIF($C$5:$C$330,$B576,G$5:G$330)+SUMIF($C$5:$C$330,$B577,G$5:G$330)+SUMIF($C$5:$C$330,$B578,G$5:G$330)+SUMIF($C$5:$C$330,$B579,G$5:G$330)+SUMIF($C$5:$C$330,$B580,G$5:G$330)+SUMIF($C$5:$C$330,$B581,G$5:G$330)+SUMIF($C$5:$C$330,$B582,G$5:G$330)+SUMIF($C$5:$C$330,$B583,G$5:G$330)+SUMIF($C$5:$C$330,$B584,G$5:G$330)+SUMIF($C$5:$C$330,$B585,G$5:G$330)+SUMIF($C$5:$C$330,$B586,G$5:G$330)</f>
        <v>19369</v>
      </c>
      <c r="H575">
        <f t="shared" ref="H575:K575" si="46">SUMIF($C$5:$C$330,$B576,H$5:H$330)+SUMIF($C$5:$C$330,$B577,H$5:H$330)+SUMIF($C$5:$C$330,$B578,H$5:H$330)+SUMIF($C$5:$C$330,$B579,H$5:H$330)+SUMIF($C$5:$C$330,$B580,H$5:H$330)+SUMIF($C$5:$C$330,$B581,H$5:H$330)+SUMIF($C$5:$C$330,$B582,H$5:H$330)+SUMIF($C$5:$C$330,$B583,H$5:H$330)+SUMIF($C$5:$C$330,$B584,H$5:H$330)+SUMIF($C$5:$C$330,$B585,H$5:H$330)+SUMIF($C$5:$C$330,$B586,H$5:H$330)</f>
        <v>36505</v>
      </c>
      <c r="I575">
        <f t="shared" si="46"/>
        <v>2207</v>
      </c>
      <c r="J575">
        <f t="shared" si="46"/>
        <v>413140</v>
      </c>
      <c r="K575">
        <f t="shared" si="46"/>
        <v>471220</v>
      </c>
    </row>
    <row r="576" spans="1:11" x14ac:dyDescent="0.3">
      <c r="B576" t="s">
        <v>1212</v>
      </c>
      <c r="G576">
        <f t="shared" ref="G576:K586" si="47">VLOOKUP($B576,$C$5:$K$330,G$613,FALSE)</f>
        <v>7</v>
      </c>
      <c r="H576">
        <f t="shared" si="47"/>
        <v>5653</v>
      </c>
      <c r="I576">
        <f t="shared" si="47"/>
        <v>12</v>
      </c>
      <c r="J576">
        <f t="shared" si="47"/>
        <v>49720</v>
      </c>
      <c r="K576">
        <f t="shared" si="47"/>
        <v>55400</v>
      </c>
    </row>
    <row r="577" spans="1:11" x14ac:dyDescent="0.3">
      <c r="B577" t="s">
        <v>1216</v>
      </c>
      <c r="G577">
        <f t="shared" si="47"/>
        <v>0</v>
      </c>
      <c r="H577">
        <f t="shared" si="47"/>
        <v>2383</v>
      </c>
      <c r="I577">
        <f t="shared" si="47"/>
        <v>234</v>
      </c>
      <c r="J577">
        <f t="shared" si="47"/>
        <v>27630</v>
      </c>
      <c r="K577">
        <f t="shared" si="47"/>
        <v>30250</v>
      </c>
    </row>
    <row r="578" spans="1:11" x14ac:dyDescent="0.3">
      <c r="B578" t="s">
        <v>1220</v>
      </c>
      <c r="G578">
        <f t="shared" si="47"/>
        <v>5398</v>
      </c>
      <c r="H578">
        <f t="shared" si="47"/>
        <v>2515</v>
      </c>
      <c r="I578">
        <f t="shared" si="47"/>
        <v>580</v>
      </c>
      <c r="J578">
        <f t="shared" si="47"/>
        <v>47440</v>
      </c>
      <c r="K578">
        <f t="shared" si="47"/>
        <v>55930</v>
      </c>
    </row>
    <row r="579" spans="1:11" x14ac:dyDescent="0.3">
      <c r="B579" t="s">
        <v>1224</v>
      </c>
      <c r="G579">
        <f t="shared" si="47"/>
        <v>18</v>
      </c>
      <c r="H579">
        <f t="shared" si="47"/>
        <v>4490</v>
      </c>
      <c r="I579">
        <f t="shared" si="47"/>
        <v>230</v>
      </c>
      <c r="J579">
        <f t="shared" si="47"/>
        <v>32090</v>
      </c>
      <c r="K579">
        <f t="shared" si="47"/>
        <v>36830</v>
      </c>
    </row>
    <row r="580" spans="1:11" x14ac:dyDescent="0.3">
      <c r="B580" t="s">
        <v>1228</v>
      </c>
      <c r="G580">
        <f t="shared" si="47"/>
        <v>26</v>
      </c>
      <c r="H580">
        <f t="shared" si="47"/>
        <v>7380</v>
      </c>
      <c r="I580">
        <f t="shared" si="47"/>
        <v>38</v>
      </c>
      <c r="J580">
        <f t="shared" si="47"/>
        <v>49270</v>
      </c>
      <c r="K580">
        <f t="shared" si="47"/>
        <v>56720</v>
      </c>
    </row>
    <row r="581" spans="1:11" x14ac:dyDescent="0.3">
      <c r="B581" t="s">
        <v>1232</v>
      </c>
      <c r="G581">
        <f t="shared" si="47"/>
        <v>2946</v>
      </c>
      <c r="H581">
        <f t="shared" si="47"/>
        <v>1310</v>
      </c>
      <c r="I581">
        <f t="shared" si="47"/>
        <v>42</v>
      </c>
      <c r="J581">
        <f t="shared" si="47"/>
        <v>29850</v>
      </c>
      <c r="K581">
        <f t="shared" si="47"/>
        <v>34150</v>
      </c>
    </row>
    <row r="582" spans="1:11" x14ac:dyDescent="0.3">
      <c r="B582" t="s">
        <v>1236</v>
      </c>
      <c r="G582">
        <f t="shared" si="47"/>
        <v>0</v>
      </c>
      <c r="H582">
        <f t="shared" si="47"/>
        <v>5408</v>
      </c>
      <c r="I582">
        <f t="shared" si="47"/>
        <v>180</v>
      </c>
      <c r="J582">
        <f t="shared" si="47"/>
        <v>35220</v>
      </c>
      <c r="K582">
        <f t="shared" si="47"/>
        <v>40800</v>
      </c>
    </row>
    <row r="583" spans="1:11" x14ac:dyDescent="0.3">
      <c r="B583" t="s">
        <v>1240</v>
      </c>
      <c r="G583">
        <f t="shared" si="47"/>
        <v>0</v>
      </c>
      <c r="H583">
        <f t="shared" si="47"/>
        <v>3301</v>
      </c>
      <c r="I583">
        <f t="shared" si="47"/>
        <v>474</v>
      </c>
      <c r="J583">
        <f t="shared" si="47"/>
        <v>30930</v>
      </c>
      <c r="K583">
        <f t="shared" si="47"/>
        <v>34700</v>
      </c>
    </row>
    <row r="584" spans="1:11" x14ac:dyDescent="0.3">
      <c r="B584" t="s">
        <v>1244</v>
      </c>
      <c r="G584">
        <f t="shared" si="47"/>
        <v>2681</v>
      </c>
      <c r="H584">
        <f t="shared" si="47"/>
        <v>1058</v>
      </c>
      <c r="I584">
        <f t="shared" si="47"/>
        <v>167</v>
      </c>
      <c r="J584">
        <f t="shared" si="47"/>
        <v>30670</v>
      </c>
      <c r="K584">
        <f t="shared" si="47"/>
        <v>34570</v>
      </c>
    </row>
    <row r="585" spans="1:11" x14ac:dyDescent="0.3">
      <c r="B585" t="s">
        <v>1248</v>
      </c>
      <c r="G585">
        <f t="shared" si="47"/>
        <v>4899</v>
      </c>
      <c r="H585">
        <f t="shared" si="47"/>
        <v>1576</v>
      </c>
      <c r="I585">
        <f t="shared" si="47"/>
        <v>25</v>
      </c>
      <c r="J585">
        <f t="shared" si="47"/>
        <v>44830</v>
      </c>
      <c r="K585">
        <f t="shared" si="47"/>
        <v>51330</v>
      </c>
    </row>
    <row r="586" spans="1:11" x14ac:dyDescent="0.3">
      <c r="B586" t="s">
        <v>1252</v>
      </c>
      <c r="G586">
        <f t="shared" si="47"/>
        <v>3394</v>
      </c>
      <c r="H586">
        <f t="shared" si="47"/>
        <v>1431</v>
      </c>
      <c r="I586">
        <f t="shared" si="47"/>
        <v>225</v>
      </c>
      <c r="J586">
        <f t="shared" si="47"/>
        <v>35490</v>
      </c>
      <c r="K586">
        <f t="shared" si="47"/>
        <v>40540</v>
      </c>
    </row>
    <row r="588" spans="1:11" x14ac:dyDescent="0.3">
      <c r="A588" t="s">
        <v>1254</v>
      </c>
      <c r="C588" t="s">
        <v>1254</v>
      </c>
      <c r="D588" t="str">
        <f>VLOOKUP(C588,regions!A$2:C$419,3,FALSE)</f>
        <v>Shire county</v>
      </c>
      <c r="E588" t="str">
        <f>IFERROR(VLOOKUP(C588,classifications!A$3:C$328,3,FALSE),VLOOKUP(C588,classifications!I$2:K$28,3,FALSE))</f>
        <v>Urban with Significant Rural</v>
      </c>
      <c r="G588">
        <f>SUMIF($C$5:$C$330,$B589,G$5:G$330)+SUMIF($C$5:$C$330,$B590,G$5:G$330)+SUMIF($C$5:$C$330,$B591,G$5:G$330)+SUMIF($C$5:$C$330,$B592,G$5:G$330)+SUMIF($C$5:$C$330,$B593,G$5:G$330)</f>
        <v>18335</v>
      </c>
      <c r="H588">
        <f t="shared" ref="H588:K588" si="48">SUMIF($C$5:$C$330,$B589,H$5:H$330)+SUMIF($C$5:$C$330,$B590,H$5:H$330)+SUMIF($C$5:$C$330,$B591,H$5:H$330)+SUMIF($C$5:$C$330,$B592,H$5:H$330)+SUMIF($C$5:$C$330,$B593,H$5:H$330)</f>
        <v>14083</v>
      </c>
      <c r="I588">
        <f t="shared" si="48"/>
        <v>856</v>
      </c>
      <c r="J588">
        <f t="shared" si="48"/>
        <v>205060</v>
      </c>
      <c r="K588">
        <f t="shared" si="48"/>
        <v>238340</v>
      </c>
    </row>
    <row r="589" spans="1:11" x14ac:dyDescent="0.3">
      <c r="B589" t="s">
        <v>1258</v>
      </c>
      <c r="G589">
        <f t="shared" ref="G589:K593" si="49">VLOOKUP($B589,$C$5:$K$330,G$613,FALSE)</f>
        <v>2723</v>
      </c>
      <c r="H589">
        <f t="shared" si="49"/>
        <v>906</v>
      </c>
      <c r="I589">
        <f t="shared" si="49"/>
        <v>0</v>
      </c>
      <c r="J589">
        <f t="shared" si="49"/>
        <v>23300</v>
      </c>
      <c r="K589">
        <f t="shared" si="49"/>
        <v>26930</v>
      </c>
    </row>
    <row r="590" spans="1:11" x14ac:dyDescent="0.3">
      <c r="B590" t="s">
        <v>1262</v>
      </c>
      <c r="G590">
        <f t="shared" si="49"/>
        <v>6047</v>
      </c>
      <c r="H590">
        <f t="shared" si="49"/>
        <v>1739</v>
      </c>
      <c r="I590">
        <f t="shared" si="49"/>
        <v>569</v>
      </c>
      <c r="J590">
        <f t="shared" si="49"/>
        <v>45440</v>
      </c>
      <c r="K590">
        <f t="shared" si="49"/>
        <v>53800</v>
      </c>
    </row>
    <row r="591" spans="1:11" x14ac:dyDescent="0.3">
      <c r="B591" t="s">
        <v>1266</v>
      </c>
      <c r="G591">
        <f t="shared" si="49"/>
        <v>3925</v>
      </c>
      <c r="H591">
        <f t="shared" si="49"/>
        <v>2069</v>
      </c>
      <c r="I591">
        <f t="shared" si="49"/>
        <v>0</v>
      </c>
      <c r="J591">
        <f t="shared" si="49"/>
        <v>36800</v>
      </c>
      <c r="K591">
        <f t="shared" si="49"/>
        <v>42790</v>
      </c>
    </row>
    <row r="592" spans="1:11" x14ac:dyDescent="0.3">
      <c r="B592" t="s">
        <v>1270</v>
      </c>
      <c r="G592">
        <f t="shared" si="49"/>
        <v>0</v>
      </c>
      <c r="H592">
        <f t="shared" si="49"/>
        <v>6834</v>
      </c>
      <c r="I592">
        <f t="shared" si="49"/>
        <v>286</v>
      </c>
      <c r="J592">
        <f t="shared" si="49"/>
        <v>47440</v>
      </c>
      <c r="K592">
        <f t="shared" si="49"/>
        <v>54560</v>
      </c>
    </row>
    <row r="593" spans="1:11" x14ac:dyDescent="0.3">
      <c r="B593" t="s">
        <v>1274</v>
      </c>
      <c r="G593">
        <f t="shared" si="49"/>
        <v>5640</v>
      </c>
      <c r="H593">
        <f t="shared" si="49"/>
        <v>2535</v>
      </c>
      <c r="I593">
        <f t="shared" si="49"/>
        <v>1</v>
      </c>
      <c r="J593">
        <f t="shared" si="49"/>
        <v>52080</v>
      </c>
      <c r="K593">
        <f t="shared" si="49"/>
        <v>60260</v>
      </c>
    </row>
    <row r="595" spans="1:11" x14ac:dyDescent="0.3">
      <c r="A595" t="s">
        <v>1276</v>
      </c>
      <c r="C595" t="s">
        <v>1276</v>
      </c>
      <c r="D595" t="str">
        <f>VLOOKUP(C595,regions!A$2:C$419,3,FALSE)</f>
        <v>Shire county</v>
      </c>
      <c r="E595" t="str">
        <f>IFERROR(VLOOKUP(C595,classifications!A$3:C$328,3,FALSE),VLOOKUP(C595,classifications!I$2:K$28,3,FALSE))</f>
        <v>Predominantly Urban</v>
      </c>
      <c r="G595">
        <f>SUMIF($C$5:$C$330,$B596,G$5:G$330)+SUMIF($C$5:$C$330,$B597,G$5:G$330)+SUMIF($C$5:$C$330,$B598,G$5:G$330)+SUMIF($C$5:$C$330,$B599,G$5:G$330)+SUMIF($C$5:$C$330,$B600,G$5:G$330)+SUMIF($C$5:$C$330,$B601,G$5:G$330)+SUMIF($C$5:$C$330,$B602,G$5:G$330)</f>
        <v>14709</v>
      </c>
      <c r="H595">
        <f t="shared" ref="H595:K595" si="50">SUMIF($C$5:$C$330,$B596,H$5:H$330)+SUMIF($C$5:$C$330,$B597,H$5:H$330)+SUMIF($C$5:$C$330,$B598,H$5:H$330)+SUMIF($C$5:$C$330,$B599,H$5:H$330)+SUMIF($C$5:$C$330,$B600,H$5:H$330)+SUMIF($C$5:$C$330,$B601,H$5:H$330)+SUMIF($C$5:$C$330,$B602,H$5:H$330)</f>
        <v>29907</v>
      </c>
      <c r="I595">
        <f t="shared" si="50"/>
        <v>1794</v>
      </c>
      <c r="J595">
        <f t="shared" si="50"/>
        <v>309900</v>
      </c>
      <c r="K595">
        <f t="shared" si="50"/>
        <v>356310</v>
      </c>
    </row>
    <row r="596" spans="1:11" x14ac:dyDescent="0.3">
      <c r="B596" t="s">
        <v>1280</v>
      </c>
      <c r="G596">
        <f t="shared" ref="G596:K602" si="51">VLOOKUP($B596,$C$5:$K$330,G$613,FALSE)</f>
        <v>2660</v>
      </c>
      <c r="H596">
        <f t="shared" si="51"/>
        <v>811</v>
      </c>
      <c r="I596">
        <f t="shared" si="51"/>
        <v>0</v>
      </c>
      <c r="J596">
        <f t="shared" si="51"/>
        <v>24100</v>
      </c>
      <c r="K596">
        <f t="shared" si="51"/>
        <v>27570</v>
      </c>
    </row>
    <row r="597" spans="1:11" x14ac:dyDescent="0.3">
      <c r="B597" t="s">
        <v>1284</v>
      </c>
      <c r="G597">
        <f t="shared" si="51"/>
        <v>3407</v>
      </c>
      <c r="H597">
        <f t="shared" si="51"/>
        <v>2626</v>
      </c>
      <c r="I597">
        <f t="shared" si="51"/>
        <v>0</v>
      </c>
      <c r="J597">
        <f t="shared" si="51"/>
        <v>63660</v>
      </c>
      <c r="K597">
        <f t="shared" si="51"/>
        <v>69690</v>
      </c>
    </row>
    <row r="598" spans="1:11" x14ac:dyDescent="0.3">
      <c r="B598" t="s">
        <v>1288</v>
      </c>
      <c r="G598">
        <f t="shared" si="51"/>
        <v>97</v>
      </c>
      <c r="H598">
        <f t="shared" si="51"/>
        <v>7444</v>
      </c>
      <c r="I598">
        <f t="shared" si="51"/>
        <v>424</v>
      </c>
      <c r="J598">
        <f t="shared" si="51"/>
        <v>45340</v>
      </c>
      <c r="K598">
        <f t="shared" si="51"/>
        <v>53310</v>
      </c>
    </row>
    <row r="599" spans="1:11" x14ac:dyDescent="0.3">
      <c r="B599" t="s">
        <v>1292</v>
      </c>
      <c r="G599">
        <f t="shared" si="51"/>
        <v>8476</v>
      </c>
      <c r="H599">
        <f t="shared" si="51"/>
        <v>2073</v>
      </c>
      <c r="I599">
        <f t="shared" si="51"/>
        <v>20</v>
      </c>
      <c r="J599">
        <f t="shared" si="51"/>
        <v>32540</v>
      </c>
      <c r="K599">
        <f t="shared" si="51"/>
        <v>43110</v>
      </c>
    </row>
    <row r="600" spans="1:11" x14ac:dyDescent="0.3">
      <c r="B600" t="s">
        <v>1296</v>
      </c>
      <c r="G600">
        <f t="shared" si="51"/>
        <v>48</v>
      </c>
      <c r="H600">
        <f t="shared" si="51"/>
        <v>6328</v>
      </c>
      <c r="I600">
        <f t="shared" si="51"/>
        <v>12</v>
      </c>
      <c r="J600">
        <f t="shared" si="51"/>
        <v>49840</v>
      </c>
      <c r="K600">
        <f t="shared" si="51"/>
        <v>56230</v>
      </c>
    </row>
    <row r="601" spans="1:11" x14ac:dyDescent="0.3">
      <c r="B601" t="s">
        <v>1300</v>
      </c>
      <c r="G601">
        <f t="shared" si="51"/>
        <v>17</v>
      </c>
      <c r="H601">
        <f t="shared" si="51"/>
        <v>6105</v>
      </c>
      <c r="I601">
        <f t="shared" si="51"/>
        <v>1338</v>
      </c>
      <c r="J601">
        <f t="shared" si="51"/>
        <v>50930</v>
      </c>
      <c r="K601">
        <f t="shared" si="51"/>
        <v>58390</v>
      </c>
    </row>
    <row r="602" spans="1:11" x14ac:dyDescent="0.3">
      <c r="B602" t="s">
        <v>1304</v>
      </c>
      <c r="G602">
        <f t="shared" si="51"/>
        <v>4</v>
      </c>
      <c r="H602">
        <f t="shared" si="51"/>
        <v>4520</v>
      </c>
      <c r="I602">
        <f t="shared" si="51"/>
        <v>0</v>
      </c>
      <c r="J602">
        <f t="shared" si="51"/>
        <v>43490</v>
      </c>
      <c r="K602">
        <f t="shared" si="51"/>
        <v>48010</v>
      </c>
    </row>
    <row r="605" spans="1:11" x14ac:dyDescent="0.3">
      <c r="A605" t="s">
        <v>1306</v>
      </c>
      <c r="C605" t="s">
        <v>1306</v>
      </c>
      <c r="D605" t="str">
        <f>VLOOKUP(C605,regions!A$2:C$419,3,FALSE)</f>
        <v>Shire county</v>
      </c>
      <c r="E605" t="str">
        <f>IFERROR(VLOOKUP(C605,classifications!A$3:C$328,3,FALSE),VLOOKUP(C605,classifications!I$2:K$28,3,FALSE))</f>
        <v>Urban with Significant Rural</v>
      </c>
      <c r="G605">
        <f>SUMIF($C$5:$C$330,$B606,G$5:G$330)+SUMIF($C$5:$C$330,$B607,G$5:G$330)+SUMIF($C$5:$C$330,$B608,G$5:G$330)+SUMIF($C$5:$C$330,$B609,G$5:G$330)+SUMIF($C$5:$C$330,$B610,G$5:G$330)+SUMIF($C$5:$C$330,$B611,G$5:G$330)</f>
        <v>6105</v>
      </c>
      <c r="H605">
        <f t="shared" ref="H605:K605" si="52">SUMIF($C$5:$C$330,$B606,H$5:H$330)+SUMIF($C$5:$C$330,$B607,H$5:H$330)+SUMIF($C$5:$C$330,$B608,H$5:H$330)+SUMIF($C$5:$C$330,$B609,H$5:H$330)+SUMIF($C$5:$C$330,$B610,H$5:H$330)+SUMIF($C$5:$C$330,$B611,H$5:H$330)</f>
        <v>30549</v>
      </c>
      <c r="I605">
        <f t="shared" si="52"/>
        <v>103</v>
      </c>
      <c r="J605">
        <f t="shared" si="52"/>
        <v>210730</v>
      </c>
      <c r="K605">
        <f t="shared" si="52"/>
        <v>247480</v>
      </c>
    </row>
    <row r="606" spans="1:11" x14ac:dyDescent="0.3">
      <c r="B606" t="s">
        <v>1310</v>
      </c>
      <c r="G606">
        <f t="shared" ref="G606:K611" si="53">VLOOKUP($B606,$C$5:$K$330,G$613,FALSE)</f>
        <v>0</v>
      </c>
      <c r="H606">
        <f t="shared" si="53"/>
        <v>3886</v>
      </c>
      <c r="I606">
        <f t="shared" si="53"/>
        <v>6</v>
      </c>
      <c r="J606">
        <f t="shared" si="53"/>
        <v>35340</v>
      </c>
      <c r="K606">
        <f t="shared" si="53"/>
        <v>39230</v>
      </c>
    </row>
    <row r="607" spans="1:11" x14ac:dyDescent="0.3">
      <c r="B607" t="s">
        <v>1314</v>
      </c>
      <c r="G607">
        <f t="shared" si="53"/>
        <v>0</v>
      </c>
      <c r="H607">
        <f t="shared" si="53"/>
        <v>4452</v>
      </c>
      <c r="I607">
        <f t="shared" si="53"/>
        <v>0</v>
      </c>
      <c r="J607">
        <f t="shared" si="53"/>
        <v>29090</v>
      </c>
      <c r="K607">
        <f t="shared" si="53"/>
        <v>33540</v>
      </c>
    </row>
    <row r="608" spans="1:11" x14ac:dyDescent="0.3">
      <c r="B608" t="s">
        <v>1318</v>
      </c>
      <c r="G608">
        <f t="shared" si="53"/>
        <v>6079</v>
      </c>
      <c r="H608">
        <f t="shared" si="53"/>
        <v>1657</v>
      </c>
      <c r="I608">
        <f t="shared" si="53"/>
        <v>17</v>
      </c>
      <c r="J608">
        <f t="shared" si="53"/>
        <v>27490</v>
      </c>
      <c r="K608">
        <f t="shared" si="53"/>
        <v>35240</v>
      </c>
    </row>
    <row r="609" spans="2:11" x14ac:dyDescent="0.3">
      <c r="B609" t="s">
        <v>1322</v>
      </c>
      <c r="G609">
        <f t="shared" si="53"/>
        <v>8</v>
      </c>
      <c r="H609">
        <f t="shared" si="53"/>
        <v>6738</v>
      </c>
      <c r="I609">
        <f t="shared" si="53"/>
        <v>17</v>
      </c>
      <c r="J609">
        <f t="shared" si="53"/>
        <v>36270</v>
      </c>
      <c r="K609">
        <f t="shared" si="53"/>
        <v>43030</v>
      </c>
    </row>
    <row r="610" spans="2:11" x14ac:dyDescent="0.3">
      <c r="B610" t="s">
        <v>1326</v>
      </c>
      <c r="G610">
        <f t="shared" si="53"/>
        <v>18</v>
      </c>
      <c r="H610">
        <f t="shared" si="53"/>
        <v>7434</v>
      </c>
      <c r="I610">
        <f t="shared" si="53"/>
        <v>28</v>
      </c>
      <c r="J610">
        <f t="shared" si="53"/>
        <v>44190</v>
      </c>
      <c r="K610">
        <f t="shared" si="53"/>
        <v>51670</v>
      </c>
    </row>
    <row r="611" spans="2:11" x14ac:dyDescent="0.3">
      <c r="B611" t="s">
        <v>1330</v>
      </c>
      <c r="G611">
        <f>VLOOKUP($B611,$C$5:$K$330,G$613,FALSE)</f>
        <v>0</v>
      </c>
      <c r="H611">
        <f t="shared" si="53"/>
        <v>6382</v>
      </c>
      <c r="I611">
        <f t="shared" si="53"/>
        <v>35</v>
      </c>
      <c r="J611">
        <f t="shared" si="53"/>
        <v>38350</v>
      </c>
      <c r="K611">
        <f t="shared" si="53"/>
        <v>44770</v>
      </c>
    </row>
    <row r="613" spans="2:11" x14ac:dyDescent="0.3">
      <c r="G613">
        <v>5</v>
      </c>
      <c r="H613">
        <v>6</v>
      </c>
      <c r="I613">
        <v>7</v>
      </c>
      <c r="J613">
        <v>8</v>
      </c>
      <c r="K613">
        <v>9</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U83"/>
  <sheetViews>
    <sheetView tabSelected="1" workbookViewId="0">
      <selection activeCell="B7" sqref="B7"/>
    </sheetView>
  </sheetViews>
  <sheetFormatPr defaultColWidth="9.109375" defaultRowHeight="16.5" customHeight="1" x14ac:dyDescent="0.3"/>
  <cols>
    <col min="1" max="1" width="30.33203125" style="296" customWidth="1"/>
    <col min="2" max="2" width="30.33203125" style="296" bestFit="1" customWidth="1"/>
    <col min="3" max="3" width="6.88671875" style="296" bestFit="1" customWidth="1"/>
    <col min="4" max="4" width="17.6640625" style="300" customWidth="1"/>
    <col min="5" max="5" width="11.44140625" style="299" customWidth="1"/>
    <col min="6" max="6" width="33.88671875" style="299" bestFit="1" customWidth="1"/>
    <col min="7" max="15" width="7.88671875" style="299" bestFit="1" customWidth="1"/>
    <col min="16" max="21" width="7.88671875" style="299" customWidth="1"/>
    <col min="22" max="16384" width="9.109375" style="299"/>
  </cols>
  <sheetData>
    <row r="1" spans="1:21" ht="16.5" customHeight="1" x14ac:dyDescent="0.3">
      <c r="A1" s="295" t="s">
        <v>1889</v>
      </c>
      <c r="C1" s="297" t="s">
        <v>1893</v>
      </c>
      <c r="D1" s="336" t="s">
        <v>2120</v>
      </c>
    </row>
    <row r="2" spans="1:21" ht="16.5" customHeight="1" x14ac:dyDescent="0.3">
      <c r="A2" s="295"/>
      <c r="C2" s="297"/>
      <c r="D2" s="298"/>
    </row>
    <row r="3" spans="1:21" ht="16.5" customHeight="1" x14ac:dyDescent="0.3">
      <c r="A3" s="301" t="s">
        <v>1890</v>
      </c>
      <c r="E3" s="310"/>
      <c r="F3" s="309"/>
      <c r="G3" s="309"/>
      <c r="H3" s="309"/>
      <c r="I3" s="309"/>
      <c r="J3" s="309"/>
      <c r="K3" s="309"/>
      <c r="L3" s="309"/>
      <c r="M3" s="309"/>
    </row>
    <row r="4" spans="1:21" ht="16.5" customHeight="1" x14ac:dyDescent="0.3">
      <c r="A4" s="307" t="s">
        <v>1891</v>
      </c>
      <c r="E4" s="311" t="s">
        <v>1838</v>
      </c>
      <c r="G4" s="310"/>
      <c r="H4" s="310"/>
      <c r="I4" s="310"/>
      <c r="J4" s="310"/>
      <c r="K4" s="310"/>
      <c r="L4" s="310"/>
      <c r="M4" s="310"/>
      <c r="N4" s="311"/>
      <c r="O4" s="311"/>
      <c r="P4" s="302"/>
      <c r="Q4" s="302"/>
      <c r="R4" s="302"/>
      <c r="S4" s="302"/>
      <c r="T4" s="302"/>
      <c r="U4" s="302"/>
    </row>
    <row r="5" spans="1:21" ht="16.5" customHeight="1" x14ac:dyDescent="0.3">
      <c r="A5" s="307" t="s">
        <v>1892</v>
      </c>
      <c r="G5" s="305"/>
      <c r="H5" s="305"/>
      <c r="I5" s="305"/>
      <c r="J5" s="305"/>
      <c r="K5" s="305"/>
      <c r="L5" s="305"/>
      <c r="M5" s="305"/>
      <c r="N5" s="305"/>
      <c r="O5" s="305"/>
    </row>
    <row r="6" spans="1:21" ht="16.5" customHeight="1" thickBot="1" x14ac:dyDescent="0.35">
      <c r="A6" s="299"/>
      <c r="F6" s="306"/>
      <c r="G6" s="319" t="s">
        <v>1846</v>
      </c>
      <c r="H6" s="319" t="s">
        <v>1847</v>
      </c>
      <c r="I6" s="319" t="s">
        <v>1848</v>
      </c>
      <c r="J6" s="319" t="s">
        <v>1849</v>
      </c>
      <c r="K6" s="319" t="s">
        <v>1850</v>
      </c>
      <c r="L6" s="319" t="s">
        <v>1851</v>
      </c>
      <c r="M6" s="319" t="s">
        <v>1852</v>
      </c>
      <c r="N6" s="319" t="s">
        <v>1864</v>
      </c>
      <c r="O6" s="319" t="s">
        <v>1874</v>
      </c>
      <c r="P6" s="319" t="s">
        <v>1985</v>
      </c>
      <c r="Q6" s="319" t="s">
        <v>2018</v>
      </c>
      <c r="R6" s="319" t="s">
        <v>2096</v>
      </c>
      <c r="S6" s="319" t="s">
        <v>2095</v>
      </c>
      <c r="T6" s="319" t="s">
        <v>2094</v>
      </c>
      <c r="U6" s="319" t="s">
        <v>2119</v>
      </c>
    </row>
    <row r="7" spans="1:21" ht="16.5" customHeight="1" thickBot="1" x14ac:dyDescent="0.35">
      <c r="A7" s="303" t="s">
        <v>1876</v>
      </c>
      <c r="B7" s="304" t="s">
        <v>1182</v>
      </c>
      <c r="F7" s="314" t="str">
        <f>calculations!A383</f>
        <v>Babergh</v>
      </c>
      <c r="G7" s="318">
        <f>calculations!S383</f>
        <v>4.6463603510583376</v>
      </c>
      <c r="H7" s="318">
        <f>calculations!T383</f>
        <v>6.6632496155817531</v>
      </c>
      <c r="I7" s="318">
        <f>calculations!U383</f>
        <v>6.3661828367710722</v>
      </c>
      <c r="J7" s="318">
        <f>calculations!V383</f>
        <v>4.5581159787287922</v>
      </c>
      <c r="K7" s="318">
        <f>calculations!W383</f>
        <v>4.2735042735042743</v>
      </c>
      <c r="L7" s="318">
        <f>calculations!X383</f>
        <v>3.0037546933667083</v>
      </c>
      <c r="M7" s="318">
        <f>calculations!Y383</f>
        <v>3.2410870107205185</v>
      </c>
      <c r="N7" s="318">
        <f>calculations!Z383</f>
        <v>6.1988594098685841</v>
      </c>
      <c r="O7" s="318">
        <f>calculations!AA383</f>
        <v>3.4423407917383821</v>
      </c>
      <c r="P7" s="318">
        <f>calculations!AB383</f>
        <v>11.310548315711827</v>
      </c>
      <c r="Q7" s="318">
        <f>calculations!AC383</f>
        <v>6.5463799711426596</v>
      </c>
      <c r="R7" s="318">
        <f>calculations!AD383</f>
        <v>9.6500373261119261</v>
      </c>
      <c r="S7" s="318">
        <f>calculations!AE383</f>
        <v>13.383041774208966</v>
      </c>
      <c r="T7" s="318">
        <f>calculations!AF383</f>
        <v>15.022768884089949</v>
      </c>
      <c r="U7" s="318">
        <f>calculations!AG383</f>
        <v>8.0932340563289102</v>
      </c>
    </row>
    <row r="8" spans="1:21" ht="16.5" customHeight="1" x14ac:dyDescent="0.3">
      <c r="A8" s="303"/>
      <c r="B8" s="299"/>
      <c r="F8" s="313" t="str">
        <f>calculations!A380</f>
        <v>Predominantly Rural average</v>
      </c>
      <c r="G8" s="317">
        <f>calculations!S380</f>
        <v>3.487619355882829</v>
      </c>
      <c r="H8" s="317">
        <f>calculations!T380</f>
        <v>4.2724317725974092</v>
      </c>
      <c r="I8" s="317">
        <f>calculations!U380</f>
        <v>4.5694417585572369</v>
      </c>
      <c r="J8" s="317">
        <f>calculations!V380</f>
        <v>4.4740469626390338</v>
      </c>
      <c r="K8" s="317">
        <f>calculations!W380</f>
        <v>6.1888514144681857</v>
      </c>
      <c r="L8" s="317">
        <f>calculations!X380</f>
        <v>6.2390120492260195</v>
      </c>
      <c r="M8" s="317">
        <f>calculations!Y380</f>
        <v>6.6651215790795142</v>
      </c>
      <c r="N8" s="317">
        <f>calculations!Z380</f>
        <v>7.4366925262195984</v>
      </c>
      <c r="O8" s="317">
        <f>calculations!AA380</f>
        <v>7.5592849876911092</v>
      </c>
      <c r="P8" s="317">
        <f>calculations!AB380</f>
        <v>7.7710508502777538</v>
      </c>
      <c r="Q8" s="317">
        <f>calculations!AC380</f>
        <v>6.4541130280006769</v>
      </c>
      <c r="R8" s="317">
        <f>calculations!AD380</f>
        <v>6.4397378530783227</v>
      </c>
      <c r="S8" s="317">
        <f>calculations!AE380</f>
        <v>8.1243599103914637</v>
      </c>
      <c r="T8" s="317">
        <f>calculations!AF380</f>
        <v>8.0222728415888458</v>
      </c>
      <c r="U8" s="317">
        <f>calculations!AG380</f>
        <v>4.7724247777350497</v>
      </c>
    </row>
    <row r="9" spans="1:21" ht="16.5" customHeight="1" x14ac:dyDescent="0.3">
      <c r="A9" s="303" t="s">
        <v>1877</v>
      </c>
      <c r="B9" s="305" t="str">
        <f>VLOOKUP(B7,class!A1:B460,2,FALSE)</f>
        <v>Shire District</v>
      </c>
      <c r="F9" s="313" t="str">
        <f>calculations!A381</f>
        <v>Predominantly Urban average</v>
      </c>
      <c r="G9" s="317">
        <f>calculations!S381</f>
        <v>2.3854167226308354</v>
      </c>
      <c r="H9" s="317">
        <f>calculations!T381</f>
        <v>2.7839282911369154</v>
      </c>
      <c r="I9" s="317">
        <f>calculations!U381</f>
        <v>3.3993359436761192</v>
      </c>
      <c r="J9" s="317">
        <f>calculations!V381</f>
        <v>3.2367505103645309</v>
      </c>
      <c r="K9" s="317">
        <f>calculations!W381</f>
        <v>3.9844042227716492</v>
      </c>
      <c r="L9" s="317">
        <f>calculations!X381</f>
        <v>4.2504174342210517</v>
      </c>
      <c r="M9" s="317">
        <f>calculations!Y381</f>
        <v>4.167549759442287</v>
      </c>
      <c r="N9" s="317">
        <f>calculations!Z381</f>
        <v>4.6395184154181095</v>
      </c>
      <c r="O9" s="317">
        <f>calculations!AA381</f>
        <v>4.431469936548539</v>
      </c>
      <c r="P9" s="317">
        <f>calculations!AB381</f>
        <v>4.5162248260453683</v>
      </c>
      <c r="Q9" s="317">
        <f>calculations!AC381</f>
        <v>3.7418335337115263</v>
      </c>
      <c r="R9" s="317">
        <f>calculations!AD381</f>
        <v>3.5124185664877472</v>
      </c>
      <c r="S9" s="317">
        <f>calculations!AE381</f>
        <v>4.2628498447033669</v>
      </c>
      <c r="T9" s="317">
        <f>calculations!AF381</f>
        <v>4.3426911087870605</v>
      </c>
      <c r="U9" s="317">
        <f>calculations!AG381</f>
        <v>3.2833337804238392</v>
      </c>
    </row>
    <row r="10" spans="1:21" ht="16.5" customHeight="1" x14ac:dyDescent="0.3">
      <c r="A10" s="303"/>
      <c r="B10" s="299"/>
      <c r="F10" s="313" t="str">
        <f>calculations!A382</f>
        <v>Shire district average</v>
      </c>
      <c r="G10" s="317">
        <f>calculations!S382</f>
        <v>3.382692071667424</v>
      </c>
      <c r="H10" s="317">
        <f>calculations!T382</f>
        <v>3.6666631012610837</v>
      </c>
      <c r="I10" s="317">
        <f>calculations!U382</f>
        <v>4.159261558346584</v>
      </c>
      <c r="J10" s="317">
        <f>calculations!V382</f>
        <v>3.9679142237146827</v>
      </c>
      <c r="K10" s="317">
        <f>calculations!W382</f>
        <v>5.0967350223008419</v>
      </c>
      <c r="L10" s="317">
        <f>calculations!X382</f>
        <v>5.4489551305435402</v>
      </c>
      <c r="M10" s="317">
        <f>calculations!Y382</f>
        <v>5.7889766643178762</v>
      </c>
      <c r="N10" s="317">
        <f>calculations!Z382</f>
        <v>6.3835340235096645</v>
      </c>
      <c r="O10" s="317">
        <f>calculations!AA382</f>
        <v>6.308249974919006</v>
      </c>
      <c r="P10" s="317">
        <f>calculations!AB382</f>
        <v>6.397426842034327</v>
      </c>
      <c r="Q10" s="317">
        <f>calculations!AC382</f>
        <v>5.5589259136147176</v>
      </c>
      <c r="R10" s="317">
        <f>calculations!AD382</f>
        <v>5.4594997506009282</v>
      </c>
      <c r="S10" s="317">
        <f>calculations!AE382</f>
        <v>6.8110960698694436</v>
      </c>
      <c r="T10" s="317">
        <f>calculations!AF382</f>
        <v>7.0969643903639295</v>
      </c>
      <c r="U10" s="317">
        <f>calculations!AG382</f>
        <v>4.6713059574430931</v>
      </c>
    </row>
    <row r="11" spans="1:21" ht="16.5" customHeight="1" x14ac:dyDescent="0.3">
      <c r="A11" s="303" t="s">
        <v>1878</v>
      </c>
      <c r="B11" s="305" t="str">
        <f>IFERROR(VLOOKUP(B7,classifications!A3:C340,3,FALSE),VLOOKUP(B7,classifications!I2:K28,3,FALSE))</f>
        <v>Predominantly Rural</v>
      </c>
      <c r="G11" s="305"/>
      <c r="H11" s="305"/>
      <c r="I11" s="305"/>
      <c r="J11" s="305"/>
      <c r="K11" s="305"/>
      <c r="L11" s="305"/>
      <c r="M11" s="305"/>
      <c r="N11" s="305"/>
      <c r="O11" s="305"/>
    </row>
    <row r="12" spans="1:21" ht="225" customHeight="1" x14ac:dyDescent="0.3">
      <c r="A12" s="303"/>
      <c r="B12" s="305"/>
      <c r="G12" s="305"/>
      <c r="H12" s="305"/>
      <c r="I12" s="305"/>
      <c r="J12" s="305"/>
      <c r="K12" s="305"/>
      <c r="L12" s="305"/>
      <c r="M12" s="305"/>
      <c r="N12" s="305"/>
      <c r="O12" s="305"/>
    </row>
    <row r="13" spans="1:21" ht="16.5" customHeight="1" x14ac:dyDescent="0.3">
      <c r="A13" s="299"/>
      <c r="F13" s="306"/>
      <c r="G13" s="308"/>
      <c r="H13" s="308"/>
      <c r="I13" s="308"/>
      <c r="J13" s="308"/>
      <c r="K13" s="308"/>
      <c r="L13" s="308"/>
      <c r="M13" s="308"/>
      <c r="N13" s="308"/>
      <c r="O13" s="308"/>
    </row>
    <row r="14" spans="1:21" ht="16.5" customHeight="1" x14ac:dyDescent="0.3">
      <c r="E14" s="311" t="s">
        <v>1839</v>
      </c>
      <c r="F14" s="315"/>
      <c r="G14" s="316"/>
      <c r="H14" s="316"/>
      <c r="I14" s="316"/>
      <c r="J14" s="316"/>
      <c r="K14" s="316"/>
      <c r="L14" s="316"/>
      <c r="M14" s="316"/>
      <c r="N14" s="316"/>
      <c r="O14" s="316"/>
      <c r="P14" s="302"/>
      <c r="Q14" s="302"/>
      <c r="R14" s="302"/>
      <c r="S14" s="302"/>
      <c r="T14" s="302"/>
      <c r="U14" s="302"/>
    </row>
    <row r="15" spans="1:21" ht="16.5" customHeight="1" x14ac:dyDescent="0.3">
      <c r="F15" s="306"/>
      <c r="G15" s="308"/>
      <c r="H15" s="308"/>
      <c r="I15" s="308"/>
      <c r="J15" s="308"/>
      <c r="K15" s="308"/>
      <c r="L15" s="308"/>
      <c r="M15" s="308"/>
      <c r="N15" s="308"/>
      <c r="O15" s="308"/>
    </row>
    <row r="16" spans="1:21" ht="16.5" customHeight="1" x14ac:dyDescent="0.3">
      <c r="F16" s="306"/>
      <c r="G16" s="319" t="s">
        <v>1846</v>
      </c>
      <c r="H16" s="319" t="s">
        <v>1847</v>
      </c>
      <c r="I16" s="319" t="s">
        <v>1848</v>
      </c>
      <c r="J16" s="319" t="s">
        <v>1849</v>
      </c>
      <c r="K16" s="319" t="s">
        <v>1850</v>
      </c>
      <c r="L16" s="319" t="s">
        <v>1851</v>
      </c>
      <c r="M16" s="319" t="s">
        <v>1852</v>
      </c>
      <c r="N16" s="319" t="s">
        <v>1864</v>
      </c>
      <c r="O16" s="319" t="s">
        <v>1874</v>
      </c>
      <c r="P16" s="319" t="s">
        <v>1985</v>
      </c>
      <c r="Q16" s="319" t="s">
        <v>2018</v>
      </c>
      <c r="R16" s="319" t="s">
        <v>2096</v>
      </c>
      <c r="S16" s="319" t="s">
        <v>2095</v>
      </c>
      <c r="T16" s="319" t="s">
        <v>2094</v>
      </c>
      <c r="U16" s="319" t="s">
        <v>2119</v>
      </c>
    </row>
    <row r="17" spans="5:21" ht="16.5" customHeight="1" x14ac:dyDescent="0.3">
      <c r="F17" s="312" t="str">
        <f>F7</f>
        <v>Babergh</v>
      </c>
      <c r="G17" s="317">
        <f>calculations!AI383</f>
        <v>0</v>
      </c>
      <c r="H17" s="317">
        <f>calculations!AJ383</f>
        <v>0.25627883136852897</v>
      </c>
      <c r="I17" s="317">
        <f>calculations!AK383</f>
        <v>0.5092946269416857</v>
      </c>
      <c r="J17" s="317">
        <f>calculations!AL383</f>
        <v>0.25322866548493289</v>
      </c>
      <c r="K17" s="317">
        <f>calculations!AM383</f>
        <v>1.0055304172951232</v>
      </c>
      <c r="L17" s="317">
        <f>calculations!AN383</f>
        <v>0.25031289111389238</v>
      </c>
      <c r="M17" s="317">
        <f>calculations!AO383</f>
        <v>0.99725754176015957</v>
      </c>
      <c r="N17" s="317">
        <f>calculations!AP383</f>
        <v>0.74386312918423014</v>
      </c>
      <c r="O17" s="317">
        <f>calculations!AQ383</f>
        <v>0.98352594049668063</v>
      </c>
      <c r="P17" s="317">
        <f>calculations!AR383</f>
        <v>1.2294074256208507</v>
      </c>
      <c r="Q17" s="317">
        <f>calculations!AS383</f>
        <v>1.2122925872486405</v>
      </c>
      <c r="R17" s="317">
        <f>calculations!AT383</f>
        <v>2.1712583983751834</v>
      </c>
      <c r="S17" s="317">
        <f>calculations!AU383</f>
        <v>3.8237262212025618</v>
      </c>
      <c r="T17" s="317">
        <f>calculations!AV383</f>
        <v>6.1029998591615415</v>
      </c>
      <c r="U17" s="317">
        <f>calculations!AW383</f>
        <v>2.7748231050270542</v>
      </c>
    </row>
    <row r="18" spans="5:21" ht="16.5" customHeight="1" x14ac:dyDescent="0.3">
      <c r="F18" s="312" t="str">
        <f t="shared" ref="F18:F20" si="0">F8</f>
        <v>Predominantly Rural average</v>
      </c>
      <c r="G18" s="317">
        <f>calculations!AI380</f>
        <v>0.7930085774397152</v>
      </c>
      <c r="H18" s="317">
        <f>calculations!AJ380</f>
        <v>1.1263318723811779</v>
      </c>
      <c r="I18" s="317">
        <f>calculations!AK380</f>
        <v>1.1303985502190022</v>
      </c>
      <c r="J18" s="317">
        <f>calculations!AL380</f>
        <v>0.98631048578762237</v>
      </c>
      <c r="K18" s="317">
        <f>calculations!AM380</f>
        <v>1.4454419414153532</v>
      </c>
      <c r="L18" s="317">
        <f>calculations!AN380</f>
        <v>1.4462189754844443</v>
      </c>
      <c r="M18" s="317">
        <f>calculations!AO380</f>
        <v>1.3133244490797071</v>
      </c>
      <c r="N18" s="317">
        <f>calculations!AP380</f>
        <v>1.5963080358337698</v>
      </c>
      <c r="O18" s="317">
        <f>calculations!AQ380</f>
        <v>1.6166054688534013</v>
      </c>
      <c r="P18" s="317">
        <f>calculations!AR380</f>
        <v>1.8624051307843279</v>
      </c>
      <c r="Q18" s="317">
        <f>calculations!AS380</f>
        <v>1.666077762433704</v>
      </c>
      <c r="R18" s="317">
        <f>calculations!AT380</f>
        <v>1.552278408111166</v>
      </c>
      <c r="S18" s="317">
        <f>calculations!AU380</f>
        <v>2.1438045563064119</v>
      </c>
      <c r="T18" s="317">
        <f>calculations!AV380</f>
        <v>2.0375456060716335</v>
      </c>
      <c r="U18" s="317">
        <f>calculations!AW380</f>
        <v>1.5670417181845193</v>
      </c>
    </row>
    <row r="19" spans="5:21" ht="16.5" customHeight="1" x14ac:dyDescent="0.3">
      <c r="F19" s="312" t="str">
        <f t="shared" si="0"/>
        <v>Predominantly Urban average</v>
      </c>
      <c r="G19" s="317">
        <f>calculations!AI381</f>
        <v>0.80655559793908593</v>
      </c>
      <c r="H19" s="317">
        <f>calculations!AJ381</f>
        <v>0.97517641676101163</v>
      </c>
      <c r="I19" s="317">
        <f>calculations!AK381</f>
        <v>0.88221968598825218</v>
      </c>
      <c r="J19" s="317">
        <f>calculations!AL381</f>
        <v>0.85549354781969078</v>
      </c>
      <c r="K19" s="317">
        <f>calculations!AM381</f>
        <v>1.0202599164727932</v>
      </c>
      <c r="L19" s="317">
        <f>calculations!AN381</f>
        <v>1.0291377901877981</v>
      </c>
      <c r="M19" s="317">
        <f>calculations!AO381</f>
        <v>0.82573225404812967</v>
      </c>
      <c r="N19" s="317">
        <f>calculations!AP381</f>
        <v>0.81287961156563826</v>
      </c>
      <c r="O19" s="317">
        <f>calculations!AQ381</f>
        <v>0.78828419780134351</v>
      </c>
      <c r="P19" s="317">
        <f>calculations!AR381</f>
        <v>0.84372536611881865</v>
      </c>
      <c r="Q19" s="317">
        <f>calculations!AS381</f>
        <v>0.76343449278409659</v>
      </c>
      <c r="R19" s="317">
        <f>calculations!AT381</f>
        <v>0.90582437081171441</v>
      </c>
      <c r="S19" s="317">
        <f>calculations!AU381</f>
        <v>0.90738602905189036</v>
      </c>
      <c r="T19" s="317">
        <f>calculations!AV381</f>
        <v>1.013232277642095</v>
      </c>
      <c r="U19" s="317">
        <f>calculations!AW381</f>
        <v>0.96546825395746183</v>
      </c>
    </row>
    <row r="20" spans="5:21" ht="16.5" customHeight="1" x14ac:dyDescent="0.3">
      <c r="F20" s="312" t="str">
        <f t="shared" si="0"/>
        <v>Shire district average</v>
      </c>
      <c r="G20" s="317">
        <f>calculations!AI382</f>
        <v>0.84298150608389333</v>
      </c>
      <c r="H20" s="317">
        <f>calculations!AJ382</f>
        <v>0.90276069354269395</v>
      </c>
      <c r="I20" s="317">
        <f>calculations!AK382</f>
        <v>0.97683653772566092</v>
      </c>
      <c r="J20" s="317">
        <f>calculations!AL382</f>
        <v>0.85932718803410679</v>
      </c>
      <c r="K20" s="317">
        <f>calculations!AM382</f>
        <v>1.1071637909120129</v>
      </c>
      <c r="L20" s="317">
        <f>calculations!AN382</f>
        <v>1.2434207097816456</v>
      </c>
      <c r="M20" s="317">
        <f>calculations!AO382</f>
        <v>1.2129678036603937</v>
      </c>
      <c r="N20" s="317">
        <f>calculations!AP382</f>
        <v>1.3612474348673806</v>
      </c>
      <c r="O20" s="317">
        <f>calculations!AQ382</f>
        <v>1.3366396332398665</v>
      </c>
      <c r="P20" s="317">
        <f>calculations!AR382</f>
        <v>1.594036499686361</v>
      </c>
      <c r="Q20" s="317">
        <f>calculations!AS382</f>
        <v>1.4426852502761287</v>
      </c>
      <c r="R20" s="317">
        <f>calculations!AT382</f>
        <v>1.4123928058499069</v>
      </c>
      <c r="S20" s="317">
        <f>calculations!AU382</f>
        <v>1.8460171590421171</v>
      </c>
      <c r="T20" s="317">
        <f>calculations!AV382</f>
        <v>1.8638067843827701</v>
      </c>
      <c r="U20" s="317">
        <f>calculations!AW382</f>
        <v>1.5674965251055148</v>
      </c>
    </row>
    <row r="22" spans="5:21" ht="225" customHeight="1" x14ac:dyDescent="0.3"/>
    <row r="24" spans="5:21" ht="16.5" customHeight="1" x14ac:dyDescent="0.3">
      <c r="E24" s="311" t="s">
        <v>1840</v>
      </c>
      <c r="F24" s="302"/>
      <c r="G24" s="302"/>
      <c r="H24" s="302"/>
      <c r="I24" s="302"/>
      <c r="J24" s="302"/>
      <c r="K24" s="302"/>
      <c r="L24" s="302"/>
      <c r="M24" s="302"/>
      <c r="N24" s="302"/>
      <c r="O24" s="302"/>
      <c r="P24" s="302"/>
      <c r="Q24" s="302"/>
      <c r="R24" s="302"/>
      <c r="S24" s="302"/>
      <c r="T24" s="302"/>
      <c r="U24" s="302"/>
    </row>
    <row r="26" spans="5:21" ht="16.5" customHeight="1" x14ac:dyDescent="0.3">
      <c r="G26" s="319" t="s">
        <v>1846</v>
      </c>
      <c r="H26" s="319" t="s">
        <v>1847</v>
      </c>
      <c r="I26" s="319" t="s">
        <v>1848</v>
      </c>
      <c r="J26" s="319" t="s">
        <v>1849</v>
      </c>
      <c r="K26" s="319" t="s">
        <v>1850</v>
      </c>
      <c r="L26" s="319" t="s">
        <v>1851</v>
      </c>
      <c r="M26" s="319" t="s">
        <v>1852</v>
      </c>
      <c r="N26" s="319" t="s">
        <v>1864</v>
      </c>
      <c r="O26" s="319" t="s">
        <v>1874</v>
      </c>
      <c r="P26" s="319" t="s">
        <v>1985</v>
      </c>
      <c r="Q26" s="319" t="s">
        <v>2018</v>
      </c>
      <c r="R26" s="319" t="s">
        <v>2096</v>
      </c>
      <c r="S26" s="319" t="s">
        <v>2095</v>
      </c>
      <c r="T26" s="319" t="s">
        <v>2094</v>
      </c>
      <c r="U26" s="319" t="s">
        <v>2119</v>
      </c>
    </row>
    <row r="27" spans="5:21" ht="16.5" customHeight="1" x14ac:dyDescent="0.3">
      <c r="F27" s="312" t="str">
        <f>F17</f>
        <v>Babergh</v>
      </c>
      <c r="G27" s="317">
        <f>calculations!AY383</f>
        <v>0</v>
      </c>
      <c r="H27" s="317">
        <f>calculations!AZ383</f>
        <v>0</v>
      </c>
      <c r="I27" s="317">
        <f>calculations!BA383</f>
        <v>0</v>
      </c>
      <c r="J27" s="317">
        <f>calculations!BB383</f>
        <v>0</v>
      </c>
      <c r="K27" s="317">
        <f>calculations!BC383</f>
        <v>0</v>
      </c>
      <c r="L27" s="317">
        <f>calculations!BD383</f>
        <v>0</v>
      </c>
      <c r="M27" s="317">
        <f>calculations!BE383</f>
        <v>0</v>
      </c>
      <c r="N27" s="317">
        <f>calculations!BF383</f>
        <v>0</v>
      </c>
      <c r="O27" s="317">
        <f>calculations!BG383</f>
        <v>0</v>
      </c>
      <c r="P27" s="317">
        <f>calculations!BH383</f>
        <v>0</v>
      </c>
      <c r="Q27" s="317">
        <f>calculations!BI383</f>
        <v>0.24245851744972813</v>
      </c>
      <c r="R27" s="317">
        <f>calculations!BJ383</f>
        <v>0.48250186630559633</v>
      </c>
      <c r="S27" s="317">
        <f>calculations!BK383</f>
        <v>0.47796577765032022</v>
      </c>
      <c r="T27" s="317">
        <f>calculations!BL383</f>
        <v>0</v>
      </c>
      <c r="U27" s="317">
        <f>calculations!BM383</f>
        <v>0</v>
      </c>
    </row>
    <row r="28" spans="5:21" ht="16.5" customHeight="1" x14ac:dyDescent="0.3">
      <c r="F28" s="312" t="str">
        <f t="shared" ref="F28:F30" si="1">F18</f>
        <v>Predominantly Rural average</v>
      </c>
      <c r="G28" s="317">
        <f>calculations!AY380</f>
        <v>1.2137886389383396E-2</v>
      </c>
      <c r="H28" s="317">
        <f>calculations!AZ380</f>
        <v>6.826253772007139E-2</v>
      </c>
      <c r="I28" s="317">
        <f>calculations!BA380</f>
        <v>1.395553765702472E-2</v>
      </c>
      <c r="J28" s="317">
        <f>calculations!BB380</f>
        <v>3.9610862883037046E-3</v>
      </c>
      <c r="K28" s="317">
        <f>calculations!BC380</f>
        <v>3.9331753507900764E-3</v>
      </c>
      <c r="L28" s="317">
        <f>calculations!BD380</f>
        <v>2.5338068303635816E-2</v>
      </c>
      <c r="M28" s="317">
        <f>calculations!BE380</f>
        <v>1.3519516387585221E-2</v>
      </c>
      <c r="N28" s="317">
        <f>calculations!BF380</f>
        <v>5.1617146068876393E-2</v>
      </c>
      <c r="O28" s="317">
        <f>calculations!BG380</f>
        <v>2.0798432932616857E-2</v>
      </c>
      <c r="P28" s="317">
        <f>calculations!BH380</f>
        <v>9.6429098142132713E-2</v>
      </c>
      <c r="Q28" s="317">
        <f>calculations!BI380</f>
        <v>5.8579776548858258E-2</v>
      </c>
      <c r="R28" s="317">
        <f>calculations!BJ380</f>
        <v>2.4836454529778656E-2</v>
      </c>
      <c r="S28" s="317">
        <f>calculations!BK380</f>
        <v>2.1384584102807101E-2</v>
      </c>
      <c r="T28" s="317">
        <f>calculations!BL380</f>
        <v>1.2610803927941146E-2</v>
      </c>
      <c r="U28" s="317">
        <f>calculations!BM380</f>
        <v>1.0849942658053053E-2</v>
      </c>
    </row>
    <row r="29" spans="5:21" ht="16.5" customHeight="1" x14ac:dyDescent="0.3">
      <c r="F29" s="312" t="str">
        <f t="shared" si="1"/>
        <v>Predominantly Urban average</v>
      </c>
      <c r="G29" s="317">
        <f>calculations!AY381</f>
        <v>1.6789250581579641E-2</v>
      </c>
      <c r="H29" s="317">
        <f>calculations!AZ381</f>
        <v>6.7460834310179574E-2</v>
      </c>
      <c r="I29" s="317">
        <f>calculations!BA381</f>
        <v>8.5033222745855633E-2</v>
      </c>
      <c r="J29" s="317">
        <f>calculations!BB381</f>
        <v>0.10327219619318696</v>
      </c>
      <c r="K29" s="317">
        <f>calculations!BC381</f>
        <v>0.13673586509429186</v>
      </c>
      <c r="L29" s="317">
        <f>calculations!BD381</f>
        <v>0.10644001256383952</v>
      </c>
      <c r="M29" s="317">
        <f>calculations!BE381</f>
        <v>7.648069542988957E-2</v>
      </c>
      <c r="N29" s="317">
        <f>calculations!BF381</f>
        <v>8.0966664867407445E-2</v>
      </c>
      <c r="O29" s="317">
        <f>calculations!BG381</f>
        <v>9.3039202004038923E-2</v>
      </c>
      <c r="P29" s="317">
        <f>calculations!BH381</f>
        <v>0.11661762990917207</v>
      </c>
      <c r="Q29" s="317">
        <f>calculations!BI381</f>
        <v>8.0361525556220698E-2</v>
      </c>
      <c r="R29" s="317">
        <f>calculations!BJ381</f>
        <v>0.12278117336037069</v>
      </c>
      <c r="S29" s="317">
        <f>calculations!BK381</f>
        <v>0.12181346691381542</v>
      </c>
      <c r="T29" s="317">
        <f>calculations!BL381</f>
        <v>0.10281877356146721</v>
      </c>
      <c r="U29" s="317">
        <f>calculations!BM381</f>
        <v>0.16874061032675228</v>
      </c>
    </row>
    <row r="30" spans="5:21" ht="16.5" customHeight="1" x14ac:dyDescent="0.3">
      <c r="F30" s="312" t="str">
        <f t="shared" si="1"/>
        <v>Shire district average</v>
      </c>
      <c r="G30" s="317">
        <f>calculations!AY382</f>
        <v>2.3685304130071076E-2</v>
      </c>
      <c r="H30" s="317">
        <f>calculations!AZ382</f>
        <v>4.0645623642917503E-2</v>
      </c>
      <c r="I30" s="317">
        <f>calculations!BA382</f>
        <v>2.6573355215605575E-2</v>
      </c>
      <c r="J30" s="317">
        <f>calculations!BB382</f>
        <v>2.2196643233353307E-2</v>
      </c>
      <c r="K30" s="317">
        <f>calculations!BC382</f>
        <v>2.4160120674550568E-2</v>
      </c>
      <c r="L30" s="317">
        <f>calculations!BD382</f>
        <v>5.0028662254416593E-2</v>
      </c>
      <c r="M30" s="317">
        <f>calculations!BE382</f>
        <v>5.3726001524991893E-2</v>
      </c>
      <c r="N30" s="317">
        <f>calculations!BF382</f>
        <v>5.8339175780030603E-2</v>
      </c>
      <c r="O30" s="317">
        <f>calculations!BG382</f>
        <v>3.0401204698404849E-2</v>
      </c>
      <c r="P30" s="317">
        <f>calculations!BH382</f>
        <v>4.5601807047607273E-2</v>
      </c>
      <c r="Q30" s="317">
        <f>calculations!BI382</f>
        <v>3.611593657660133E-2</v>
      </c>
      <c r="R30" s="317">
        <f>calculations!BJ382</f>
        <v>2.931953569767165E-2</v>
      </c>
      <c r="S30" s="317">
        <f>calculations!BK382</f>
        <v>3.484985197525374E-2</v>
      </c>
      <c r="T30" s="317">
        <f>calculations!BL382</f>
        <v>2.4164349515672891E-2</v>
      </c>
      <c r="U30" s="317">
        <f>calculations!BM382</f>
        <v>5.7169966101328462E-2</v>
      </c>
    </row>
    <row r="32" spans="5:21" ht="223.5" customHeight="1" x14ac:dyDescent="0.3"/>
    <row r="34" spans="5:21" ht="16.5" customHeight="1" x14ac:dyDescent="0.3">
      <c r="E34" s="311" t="s">
        <v>1841</v>
      </c>
      <c r="F34" s="302"/>
      <c r="G34" s="302"/>
      <c r="H34" s="302"/>
      <c r="I34" s="302"/>
      <c r="J34" s="302"/>
      <c r="K34" s="302"/>
      <c r="L34" s="302"/>
      <c r="M34" s="302"/>
      <c r="N34" s="302"/>
      <c r="O34" s="302"/>
      <c r="P34" s="302"/>
      <c r="Q34" s="302"/>
      <c r="R34" s="302"/>
      <c r="S34" s="302"/>
      <c r="T34" s="302"/>
      <c r="U34" s="302"/>
    </row>
    <row r="36" spans="5:21" ht="16.5" customHeight="1" x14ac:dyDescent="0.3">
      <c r="G36" s="320" t="s">
        <v>1846</v>
      </c>
      <c r="H36" s="320" t="s">
        <v>1847</v>
      </c>
      <c r="I36" s="320" t="s">
        <v>1848</v>
      </c>
      <c r="J36" s="320" t="s">
        <v>1849</v>
      </c>
      <c r="K36" s="320" t="s">
        <v>1850</v>
      </c>
      <c r="L36" s="320" t="s">
        <v>1851</v>
      </c>
      <c r="M36" s="320" t="s">
        <v>1852</v>
      </c>
      <c r="N36" s="320" t="s">
        <v>1864</v>
      </c>
      <c r="O36" s="320" t="s">
        <v>1874</v>
      </c>
      <c r="P36" s="320" t="s">
        <v>1985</v>
      </c>
      <c r="Q36" s="319" t="s">
        <v>2018</v>
      </c>
      <c r="R36" s="319" t="s">
        <v>2096</v>
      </c>
      <c r="S36" s="319" t="s">
        <v>2095</v>
      </c>
      <c r="T36" s="319" t="s">
        <v>2094</v>
      </c>
      <c r="U36" s="319" t="s">
        <v>2119</v>
      </c>
    </row>
    <row r="37" spans="5:21" ht="16.5" customHeight="1" x14ac:dyDescent="0.3">
      <c r="F37" s="312" t="str">
        <f>F27</f>
        <v>Babergh</v>
      </c>
      <c r="G37" s="317">
        <f>calculations!BO383</f>
        <v>4.6463603510583376</v>
      </c>
      <c r="H37" s="317">
        <f>calculations!BP383</f>
        <v>6.6632496155817531</v>
      </c>
      <c r="I37" s="317">
        <f>calculations!BQ383</f>
        <v>6.875477463712758</v>
      </c>
      <c r="J37" s="317">
        <f>calculations!BR383</f>
        <v>5.0645733096986572</v>
      </c>
      <c r="K37" s="317">
        <f>calculations!BS383</f>
        <v>5.2790346907993966</v>
      </c>
      <c r="L37" s="317">
        <f>calculations!BT383</f>
        <v>3.2540675844806008</v>
      </c>
      <c r="M37" s="317">
        <f>calculations!BU383</f>
        <v>4.2383445524806778</v>
      </c>
      <c r="N37" s="317">
        <f>calculations!BV383</f>
        <v>7.1906769154475576</v>
      </c>
      <c r="O37" s="317">
        <f>calculations!BW383</f>
        <v>4.4258667322350629</v>
      </c>
      <c r="P37" s="317">
        <f>calculations!BX383</f>
        <v>12.539955741332678</v>
      </c>
      <c r="Q37" s="317">
        <f>calculations!BY383</f>
        <v>7.7586725583913001</v>
      </c>
      <c r="R37" s="317">
        <f>calculations!BZ383</f>
        <v>12.303797590792705</v>
      </c>
      <c r="S37" s="317">
        <f>calculations!CA383</f>
        <v>17.684733773061847</v>
      </c>
      <c r="T37" s="317">
        <f>calculations!CB383</f>
        <v>20.891037979437584</v>
      </c>
      <c r="U37" s="317">
        <f>calculations!CC383</f>
        <v>10.868057161355964</v>
      </c>
    </row>
    <row r="38" spans="5:21" ht="16.5" customHeight="1" x14ac:dyDescent="0.3">
      <c r="F38" s="312" t="str">
        <f t="shared" ref="F38:F40" si="2">F28</f>
        <v>Predominantly Rural average</v>
      </c>
      <c r="G38" s="317">
        <f>calculations!BO380</f>
        <v>4.1329503155850462</v>
      </c>
      <c r="H38" s="317">
        <f>calculations!BP380</f>
        <v>5.446948965722167</v>
      </c>
      <c r="I38" s="317">
        <f>calculations!BQ380</f>
        <v>5.7018339570129566</v>
      </c>
      <c r="J38" s="317">
        <f>calculations!BR380</f>
        <v>5.4722407072915678</v>
      </c>
      <c r="K38" s="317">
        <f>calculations!BS380</f>
        <v>7.6382265312343289</v>
      </c>
      <c r="L38" s="317">
        <f>calculations!BT380</f>
        <v>7.6949764355964776</v>
      </c>
      <c r="M38" s="317">
        <f>calculations!BU380</f>
        <v>7.9784460281592215</v>
      </c>
      <c r="N38" s="317">
        <f>calculations!BV380</f>
        <v>9.0616767543138543</v>
      </c>
      <c r="O38" s="317">
        <f>calculations!BW380</f>
        <v>9.1947981228468887</v>
      </c>
      <c r="P38" s="317">
        <f>calculations!BX380</f>
        <v>9.7242127793135005</v>
      </c>
      <c r="Q38" s="317">
        <f>calculations!BY380</f>
        <v>8.1649870901482142</v>
      </c>
      <c r="R38" s="317">
        <f>calculations!BZ380</f>
        <v>8.0168527157192671</v>
      </c>
      <c r="S38" s="317">
        <f>calculations!CA380</f>
        <v>10.277074710074046</v>
      </c>
      <c r="T38" s="317">
        <f>calculations!CB380</f>
        <v>10.061619991078757</v>
      </c>
      <c r="U38" s="317">
        <f>calculations!CC380</f>
        <v>6.3549664140025017</v>
      </c>
    </row>
    <row r="39" spans="5:21" ht="16.5" customHeight="1" x14ac:dyDescent="0.3">
      <c r="F39" s="312" t="str">
        <f t="shared" si="2"/>
        <v>Predominantly Urban average</v>
      </c>
      <c r="G39" s="317">
        <f>calculations!BO381</f>
        <v>3.2074184311049745</v>
      </c>
      <c r="H39" s="317">
        <f>calculations!BP381</f>
        <v>3.8559544205214524</v>
      </c>
      <c r="I39" s="317">
        <f>calculations!BQ381</f>
        <v>4.366588852410227</v>
      </c>
      <c r="J39" s="317">
        <f>calculations!BR381</f>
        <v>4.1941837099103996</v>
      </c>
      <c r="K39" s="317">
        <f>calculations!BS381</f>
        <v>5.1394278524383354</v>
      </c>
      <c r="L39" s="317">
        <f>calculations!BT381</f>
        <v>5.3820771997004009</v>
      </c>
      <c r="M39" s="317">
        <f>calculations!BU381</f>
        <v>5.0652257185134486</v>
      </c>
      <c r="N39" s="317">
        <f>calculations!BV381</f>
        <v>5.5269387660680271</v>
      </c>
      <c r="O39" s="317">
        <f>calculations!BW381</f>
        <v>5.3121560815456741</v>
      </c>
      <c r="P39" s="317">
        <f>calculations!BX381</f>
        <v>5.4765678220733598</v>
      </c>
      <c r="Q39" s="317">
        <f>calculations!BY381</f>
        <v>4.573073063683684</v>
      </c>
      <c r="R39" s="317">
        <f>calculations!BZ381</f>
        <v>4.5353861996381823</v>
      </c>
      <c r="S39" s="317">
        <f>calculations!CA381</f>
        <v>5.2814838869061402</v>
      </c>
      <c r="T39" s="317">
        <f>calculations!CB381</f>
        <v>5.4562495836618599</v>
      </c>
      <c r="U39" s="317">
        <f>calculations!CC381</f>
        <v>4.4119797674445342</v>
      </c>
    </row>
    <row r="40" spans="5:21" ht="16.5" customHeight="1" x14ac:dyDescent="0.3">
      <c r="F40" s="312" t="str">
        <f t="shared" si="2"/>
        <v>Shire district average</v>
      </c>
      <c r="G40" s="317">
        <f>calculations!BO382</f>
        <v>4.197681854688506</v>
      </c>
      <c r="H40" s="317">
        <f>calculations!BP382</f>
        <v>4.6549935287888671</v>
      </c>
      <c r="I40" s="317">
        <f>calculations!BQ382</f>
        <v>5.1531050434102328</v>
      </c>
      <c r="J40" s="317">
        <f>calculations!BR382</f>
        <v>4.8589509020821513</v>
      </c>
      <c r="K40" s="317">
        <f>calculations!BS382</f>
        <v>6.2343615740633744</v>
      </c>
      <c r="L40" s="317">
        <f>calculations!BT382</f>
        <v>6.7382354473917347</v>
      </c>
      <c r="M40" s="317">
        <f>calculations!BU382</f>
        <v>7.042238969122014</v>
      </c>
      <c r="N40" s="317">
        <f>calculations!BV382</f>
        <v>7.7928856910377728</v>
      </c>
      <c r="O40" s="317">
        <f>calculations!BW382</f>
        <v>7.6813710537969584</v>
      </c>
      <c r="P40" s="317">
        <f>calculations!BX382</f>
        <v>8.0370651487682956</v>
      </c>
      <c r="Q40" s="317">
        <f>calculations!BY382</f>
        <v>7.0152766534063176</v>
      </c>
      <c r="R40" s="317">
        <f>calculations!BZ382</f>
        <v>6.8961569997868386</v>
      </c>
      <c r="S40" s="317">
        <f>calculations!CA382</f>
        <v>8.6796631331308429</v>
      </c>
      <c r="T40" s="317">
        <f>calculations!CB382</f>
        <v>8.9733786614505284</v>
      </c>
      <c r="U40" s="317">
        <f>calculations!CC382</f>
        <v>6.297011902579051</v>
      </c>
    </row>
    <row r="42" spans="5:21" ht="225" customHeight="1" x14ac:dyDescent="0.3"/>
    <row r="44" spans="5:21" ht="16.5" customHeight="1" x14ac:dyDescent="0.3">
      <c r="E44" s="311" t="s">
        <v>1842</v>
      </c>
      <c r="F44" s="302"/>
      <c r="G44" s="302"/>
      <c r="H44" s="302"/>
      <c r="I44" s="302"/>
      <c r="J44" s="302"/>
      <c r="K44" s="302"/>
      <c r="L44" s="302"/>
      <c r="M44" s="302"/>
      <c r="N44" s="302"/>
      <c r="O44" s="302"/>
      <c r="P44" s="302"/>
      <c r="Q44" s="302"/>
      <c r="R44" s="302"/>
      <c r="S44" s="302"/>
      <c r="T44" s="302"/>
      <c r="U44" s="302"/>
    </row>
    <row r="46" spans="5:21" ht="16.5" customHeight="1" x14ac:dyDescent="0.3">
      <c r="G46" s="320" t="s">
        <v>1846</v>
      </c>
      <c r="H46" s="320" t="s">
        <v>1847</v>
      </c>
      <c r="I46" s="320" t="s">
        <v>1848</v>
      </c>
      <c r="J46" s="320" t="s">
        <v>1849</v>
      </c>
      <c r="K46" s="320" t="s">
        <v>1850</v>
      </c>
      <c r="L46" s="320" t="s">
        <v>1851</v>
      </c>
      <c r="M46" s="320" t="s">
        <v>1852</v>
      </c>
      <c r="N46" s="320" t="s">
        <v>1864</v>
      </c>
      <c r="O46" s="320" t="s">
        <v>1874</v>
      </c>
      <c r="P46" s="320" t="s">
        <v>1985</v>
      </c>
      <c r="Q46" s="319" t="s">
        <v>2018</v>
      </c>
      <c r="R46" s="319" t="s">
        <v>2096</v>
      </c>
      <c r="S46" s="319" t="s">
        <v>2095</v>
      </c>
      <c r="T46" s="319" t="s">
        <v>2094</v>
      </c>
      <c r="U46" s="319" t="s">
        <v>2119</v>
      </c>
    </row>
    <row r="47" spans="5:21" ht="16.5" customHeight="1" x14ac:dyDescent="0.3">
      <c r="F47" s="312" t="str">
        <f>F37</f>
        <v>Babergh</v>
      </c>
      <c r="G47" s="317">
        <f>calculations!CE383</f>
        <v>4.6463603510583376</v>
      </c>
      <c r="H47" s="317">
        <f>calculations!CF383</f>
        <v>5.1255766273705792</v>
      </c>
      <c r="I47" s="317">
        <f>calculations!CG383</f>
        <v>4.8382989559460148</v>
      </c>
      <c r="J47" s="317">
        <f>calculations!CH383</f>
        <v>5.8242593061534569</v>
      </c>
      <c r="K47" s="317">
        <f>calculations!CI383</f>
        <v>5.7817998994469582</v>
      </c>
      <c r="L47" s="317">
        <f>calculations!CJ383</f>
        <v>3.7546933667083855</v>
      </c>
      <c r="M47" s="317">
        <f>calculations!CK383</f>
        <v>1.7452006980802792</v>
      </c>
      <c r="N47" s="317">
        <f>calculations!CL383</f>
        <v>4.215224398710637</v>
      </c>
      <c r="O47" s="317">
        <f>calculations!CM383</f>
        <v>5.6552741578559136</v>
      </c>
      <c r="P47" s="317">
        <f>calculations!CN383</f>
        <v>7.6223260388492751</v>
      </c>
      <c r="Q47" s="317">
        <f>calculations!CO383</f>
        <v>8.9709651456399406</v>
      </c>
      <c r="R47" s="317">
        <f>calculations!CP383</f>
        <v>7.4787789277367427</v>
      </c>
      <c r="S47" s="317">
        <f>calculations!CQ383</f>
        <v>10.515247108307046</v>
      </c>
      <c r="T47" s="317">
        <f>calculations!CR383</f>
        <v>11.736538190695274</v>
      </c>
      <c r="U47" s="317">
        <f>calculations!CS383</f>
        <v>11.561762937612727</v>
      </c>
    </row>
    <row r="48" spans="5:21" ht="16.5" customHeight="1" x14ac:dyDescent="0.3">
      <c r="F48" s="312" t="str">
        <f t="shared" ref="F48:F50" si="3">F38</f>
        <v>Predominantly Rural average</v>
      </c>
      <c r="G48" s="317">
        <f>calculations!CE380</f>
        <v>4.1066515617413817</v>
      </c>
      <c r="H48" s="317">
        <f>calculations!CF380</f>
        <v>4.2523545556209177</v>
      </c>
      <c r="I48" s="317">
        <f>calculations!CG380</f>
        <v>4.6850733562868703</v>
      </c>
      <c r="J48" s="317">
        <f>calculations!CH380</f>
        <v>4.511677282377919</v>
      </c>
      <c r="K48" s="317">
        <f>calculations!CI380</f>
        <v>4.9361350652415465</v>
      </c>
      <c r="L48" s="317">
        <f>calculations!CJ380</f>
        <v>5.5919167663947045</v>
      </c>
      <c r="M48" s="317">
        <f>calculations!CK380</f>
        <v>6.0876450933812309</v>
      </c>
      <c r="N48" s="317">
        <f>calculations!CL380</f>
        <v>6.6567000967343555</v>
      </c>
      <c r="O48" s="317">
        <f>calculations!CM380</f>
        <v>7.0506687641571153</v>
      </c>
      <c r="P48" s="317">
        <f>calculations!CN380</f>
        <v>7.5876464871446778</v>
      </c>
      <c r="Q48" s="317">
        <f>calculations!CO380</f>
        <v>7.522332482715151</v>
      </c>
      <c r="R48" s="317">
        <f>calculations!CP380</f>
        <v>6.5674681906600414</v>
      </c>
      <c r="S48" s="317">
        <f>calculations!CQ380</f>
        <v>7.4952967280338889</v>
      </c>
      <c r="T48" s="317">
        <f>calculations!CR380</f>
        <v>8.0042574074060724</v>
      </c>
      <c r="U48" s="317">
        <f>calculations!CS380</f>
        <v>5.8155692647164363</v>
      </c>
    </row>
    <row r="49" spans="5:21" ht="16.5" customHeight="1" x14ac:dyDescent="0.3">
      <c r="F49" s="312" t="str">
        <f t="shared" si="3"/>
        <v>Predominantly Urban average</v>
      </c>
      <c r="G49" s="317">
        <f>calculations!CE381</f>
        <v>3.2779332835476089</v>
      </c>
      <c r="H49" s="317">
        <f>calculations!CF381</f>
        <v>2.8360267572378461</v>
      </c>
      <c r="I49" s="317">
        <f>calculations!CG381</f>
        <v>3.5003128956868226</v>
      </c>
      <c r="J49" s="317">
        <f>calculations!CH381</f>
        <v>3.3633422347303727</v>
      </c>
      <c r="K49" s="317">
        <f>calculations!CI381</f>
        <v>3.4677004248672576</v>
      </c>
      <c r="L49" s="317">
        <f>calculations!CJ381</f>
        <v>3.5314575947560991</v>
      </c>
      <c r="M49" s="317">
        <f>calculations!CK381</f>
        <v>4.1312538361874243</v>
      </c>
      <c r="N49" s="317">
        <f>calculations!CL381</f>
        <v>4.2912332379725946</v>
      </c>
      <c r="O49" s="317">
        <f>calculations!CM381</f>
        <v>4.6366659848040221</v>
      </c>
      <c r="P49" s="317">
        <f>calculations!CN381</f>
        <v>4.7469110666307257</v>
      </c>
      <c r="Q49" s="317">
        <f>calculations!CO381</f>
        <v>4.8869852728876708</v>
      </c>
      <c r="R49" s="317">
        <f>calculations!CP381</f>
        <v>4.3292892300689889</v>
      </c>
      <c r="S49" s="317">
        <f>calculations!CQ381</f>
        <v>4.4269251266689142</v>
      </c>
      <c r="T49" s="317">
        <f>calculations!CR381</f>
        <v>4.3638780075815449</v>
      </c>
      <c r="U49" s="317">
        <f>calculations!CS381</f>
        <v>3.8526015537239817</v>
      </c>
    </row>
    <row r="50" spans="5:21" ht="16.5" customHeight="1" x14ac:dyDescent="0.3">
      <c r="F50" s="312" t="str">
        <f t="shared" si="3"/>
        <v>Shire district average</v>
      </c>
      <c r="G50" s="317">
        <f>calculations!CE382</f>
        <v>4.018965468979788</v>
      </c>
      <c r="H50" s="317">
        <f>calculations!CF382</f>
        <v>3.7511632135713597</v>
      </c>
      <c r="I50" s="317">
        <f>calculations!CG382</f>
        <v>4.3686595974455562</v>
      </c>
      <c r="J50" s="317">
        <f>calculations!CH382</f>
        <v>4.0640996777258795</v>
      </c>
      <c r="K50" s="317">
        <f>calculations!CI382</f>
        <v>4.3950410827095476</v>
      </c>
      <c r="L50" s="317">
        <f>calculations!CJ382</f>
        <v>4.720412736463599</v>
      </c>
      <c r="M50" s="317">
        <f>calculations!CK382</f>
        <v>5.4376912697313902</v>
      </c>
      <c r="N50" s="317">
        <f>calculations!CL382</f>
        <v>5.7745549079110994</v>
      </c>
      <c r="O50" s="317">
        <f>calculations!CM382</f>
        <v>6.1106421443793746</v>
      </c>
      <c r="P50" s="317">
        <f>calculations!CN382</f>
        <v>6.5413258776067771</v>
      </c>
      <c r="Q50" s="317">
        <f>calculations!CO382</f>
        <v>6.4774420303331466</v>
      </c>
      <c r="R50" s="317">
        <f>calculations!CP382</f>
        <v>5.6475491864549596</v>
      </c>
      <c r="S50" s="317">
        <f>calculations!CQ382</f>
        <v>6.2493984556800593</v>
      </c>
      <c r="T50" s="317">
        <f>calculations!CR382</f>
        <v>6.9320164393221626</v>
      </c>
      <c r="U50" s="317">
        <f>calculations!CS382</f>
        <v>5.4165944246185935</v>
      </c>
    </row>
    <row r="52" spans="5:21" ht="225" customHeight="1" x14ac:dyDescent="0.3"/>
    <row r="54" spans="5:21" ht="16.5" customHeight="1" x14ac:dyDescent="0.3">
      <c r="E54" s="311" t="s">
        <v>1843</v>
      </c>
      <c r="F54" s="302"/>
      <c r="G54" s="302"/>
      <c r="H54" s="302"/>
      <c r="I54" s="302"/>
      <c r="J54" s="302"/>
      <c r="K54" s="302"/>
      <c r="L54" s="302"/>
      <c r="M54" s="302"/>
      <c r="N54" s="302"/>
      <c r="O54" s="302"/>
      <c r="P54" s="302"/>
      <c r="Q54" s="302"/>
      <c r="R54" s="302"/>
      <c r="S54" s="302"/>
      <c r="T54" s="302"/>
      <c r="U54" s="302"/>
    </row>
    <row r="56" spans="5:21" ht="16.5" customHeight="1" x14ac:dyDescent="0.3">
      <c r="G56" s="320" t="s">
        <v>1846</v>
      </c>
      <c r="H56" s="320" t="s">
        <v>1847</v>
      </c>
      <c r="I56" s="320" t="s">
        <v>1848</v>
      </c>
      <c r="J56" s="320" t="s">
        <v>1849</v>
      </c>
      <c r="K56" s="320" t="s">
        <v>1850</v>
      </c>
      <c r="L56" s="320" t="s">
        <v>1851</v>
      </c>
      <c r="M56" s="320" t="s">
        <v>1852</v>
      </c>
      <c r="N56" s="320" t="s">
        <v>1864</v>
      </c>
      <c r="O56" s="320" t="s">
        <v>1874</v>
      </c>
      <c r="P56" s="320" t="s">
        <v>1985</v>
      </c>
      <c r="Q56" s="319" t="s">
        <v>2018</v>
      </c>
      <c r="R56" s="319" t="s">
        <v>2096</v>
      </c>
      <c r="S56" s="319" t="s">
        <v>2095</v>
      </c>
      <c r="T56" s="319" t="s">
        <v>2094</v>
      </c>
      <c r="U56" s="319" t="s">
        <v>2119</v>
      </c>
    </row>
    <row r="57" spans="5:21" ht="16.5" customHeight="1" x14ac:dyDescent="0.3">
      <c r="F57" s="312" t="str">
        <f>F47</f>
        <v>Babergh</v>
      </c>
      <c r="G57" s="317">
        <f>calculations!CU383</f>
        <v>0</v>
      </c>
      <c r="H57" s="317">
        <f>calculations!CV383</f>
        <v>0</v>
      </c>
      <c r="I57" s="317">
        <f>calculations!CW383</f>
        <v>0.76394194041252861</v>
      </c>
      <c r="J57" s="317">
        <f>calculations!CX383</f>
        <v>0</v>
      </c>
      <c r="K57" s="317">
        <f>calculations!CY383</f>
        <v>1.0055304172951232</v>
      </c>
      <c r="L57" s="317">
        <f>calculations!CZ383</f>
        <v>0</v>
      </c>
      <c r="M57" s="317">
        <f>calculations!DA383</f>
        <v>0.24931438544003989</v>
      </c>
      <c r="N57" s="317">
        <f>calculations!DB383</f>
        <v>0.99181750557897352</v>
      </c>
      <c r="O57" s="317">
        <f>calculations!DC383</f>
        <v>1.4752889107450209</v>
      </c>
      <c r="P57" s="317">
        <f>calculations!DD383</f>
        <v>0.49176297024834031</v>
      </c>
      <c r="Q57" s="317">
        <f>calculations!DE383</f>
        <v>0.7273755523491845</v>
      </c>
      <c r="R57" s="317">
        <f>calculations!DF383</f>
        <v>1.688756532069587</v>
      </c>
      <c r="S57" s="317">
        <f>calculations!DG383</f>
        <v>2.8677946659019216</v>
      </c>
      <c r="T57" s="317">
        <f>calculations!DH383</f>
        <v>3.7556922210224872</v>
      </c>
      <c r="U57" s="317">
        <f>calculations!DI383</f>
        <v>6.0121167275586176</v>
      </c>
    </row>
    <row r="58" spans="5:21" ht="16.5" customHeight="1" x14ac:dyDescent="0.3">
      <c r="F58" s="312" t="str">
        <f t="shared" ref="F58:F60" si="4">F48</f>
        <v>Predominantly Rural average</v>
      </c>
      <c r="G58" s="317">
        <f>calculations!CU380</f>
        <v>0.90427253600906299</v>
      </c>
      <c r="H58" s="317">
        <f>calculations!CV380</f>
        <v>1.0319689525916675</v>
      </c>
      <c r="I58" s="317">
        <f>calculations!CW380</f>
        <v>1.3118205397603235</v>
      </c>
      <c r="J58" s="317">
        <f>calculations!CX380</f>
        <v>1.0734543841303039</v>
      </c>
      <c r="K58" s="317">
        <f>calculations!CY380</f>
        <v>1.1720862545354429</v>
      </c>
      <c r="L58" s="317">
        <f>calculations!CZ380</f>
        <v>1.4540153041932553</v>
      </c>
      <c r="M58" s="317">
        <f>calculations!DA380</f>
        <v>1.3287753249512331</v>
      </c>
      <c r="N58" s="317">
        <f>calculations!DB380</f>
        <v>1.3668984977498748</v>
      </c>
      <c r="O58" s="317">
        <f>calculations!DC380</f>
        <v>1.5920255026603087</v>
      </c>
      <c r="P58" s="317">
        <f>calculations!DD380</f>
        <v>1.7962282987260014</v>
      </c>
      <c r="Q58" s="317">
        <f>calculations!DE380</f>
        <v>1.8711069803547078</v>
      </c>
      <c r="R58" s="317">
        <f>calculations!DF380</f>
        <v>1.4671248497233533</v>
      </c>
      <c r="S58" s="317">
        <f>calculations!DG380</f>
        <v>1.8265998921147732</v>
      </c>
      <c r="T58" s="317">
        <f>calculations!DH380</f>
        <v>1.9708884995953733</v>
      </c>
      <c r="U58" s="317">
        <f>calculations!DI380</f>
        <v>1.9669396047241889</v>
      </c>
    </row>
    <row r="59" spans="5:21" ht="16.5" customHeight="1" x14ac:dyDescent="0.3">
      <c r="F59" s="312" t="str">
        <f t="shared" si="4"/>
        <v>Predominantly Urban average</v>
      </c>
      <c r="G59" s="317">
        <f>calculations!CU381</f>
        <v>1.038247255964885</v>
      </c>
      <c r="H59" s="317">
        <f>calculations!CV381</f>
        <v>0.925081737817809</v>
      </c>
      <c r="I59" s="317">
        <f>calculations!CW381</f>
        <v>1.158577659912283</v>
      </c>
      <c r="J59" s="317">
        <f>calculations!CX381</f>
        <v>0.94877166051031125</v>
      </c>
      <c r="K59" s="317">
        <f>calculations!CY381</f>
        <v>0.892727426913694</v>
      </c>
      <c r="L59" s="317">
        <f>calculations!CZ381</f>
        <v>1.0310968088239423</v>
      </c>
      <c r="M59" s="317">
        <f>calculations!DA381</f>
        <v>1.0091562947825259</v>
      </c>
      <c r="N59" s="317">
        <f>calculations!DB381</f>
        <v>0.85529072173428022</v>
      </c>
      <c r="O59" s="317">
        <f>calculations!DC381</f>
        <v>0.85073516900953394</v>
      </c>
      <c r="P59" s="317">
        <f>calculations!DD381</f>
        <v>0.85073516900953394</v>
      </c>
      <c r="Q59" s="317">
        <f>calculations!DE381</f>
        <v>1.0045190694527586</v>
      </c>
      <c r="R59" s="317">
        <f>calculations!DF381</f>
        <v>0.81624422902328064</v>
      </c>
      <c r="S59" s="317">
        <f>calculations!DG381</f>
        <v>0.89371308888809475</v>
      </c>
      <c r="T59" s="317">
        <f>calculations!DH381</f>
        <v>1.0057545486558066</v>
      </c>
      <c r="U59" s="317">
        <f>calculations!DI381</f>
        <v>1.0414942432255589</v>
      </c>
    </row>
    <row r="60" spans="5:21" ht="16.5" customHeight="1" x14ac:dyDescent="0.3">
      <c r="F60" s="312" t="str">
        <f t="shared" si="4"/>
        <v>Shire district average</v>
      </c>
      <c r="G60" s="317">
        <f>calculations!CU382</f>
        <v>1.034617148590832</v>
      </c>
      <c r="H60" s="317">
        <f>calculations!CV382</f>
        <v>0.97014685905595188</v>
      </c>
      <c r="I60" s="317">
        <f>calculations!CW382</f>
        <v>1.1437172084796638</v>
      </c>
      <c r="J60" s="317">
        <f>calculations!CX382</f>
        <v>0.97982325130088188</v>
      </c>
      <c r="K60" s="317">
        <f>calculations!CY382</f>
        <v>0.90022710513434079</v>
      </c>
      <c r="L60" s="317">
        <f>calculations!CZ382</f>
        <v>1.1944343113241962</v>
      </c>
      <c r="M60" s="317">
        <f>calculations!DA382</f>
        <v>1.2243329193676036</v>
      </c>
      <c r="N60" s="317">
        <f>calculations!DB382</f>
        <v>1.288579338720325</v>
      </c>
      <c r="O60" s="317">
        <f>calculations!DC382</f>
        <v>1.4501374641139113</v>
      </c>
      <c r="P60" s="317">
        <f>calculations!DD382</f>
        <v>1.4906724037117844</v>
      </c>
      <c r="Q60" s="317">
        <f>calculations!DE382</f>
        <v>1.7198994661613931</v>
      </c>
      <c r="R60" s="317">
        <f>calculations!DF382</f>
        <v>1.4053156765435724</v>
      </c>
      <c r="S60" s="317">
        <f>calculations!DG382</f>
        <v>1.6717678991658482</v>
      </c>
      <c r="T60" s="317">
        <f>calculations!DH382</f>
        <v>1.9173886028740446</v>
      </c>
      <c r="U60" s="317">
        <f>calculations!DI382</f>
        <v>1.9011612363514501</v>
      </c>
    </row>
    <row r="63" spans="5:21" ht="223.5" customHeight="1" x14ac:dyDescent="0.3"/>
    <row r="65" spans="5:21" ht="16.5" customHeight="1" x14ac:dyDescent="0.3">
      <c r="E65" s="311" t="s">
        <v>1844</v>
      </c>
      <c r="F65" s="302"/>
      <c r="G65" s="302"/>
      <c r="H65" s="302"/>
      <c r="I65" s="302"/>
      <c r="J65" s="302"/>
      <c r="K65" s="302"/>
      <c r="L65" s="302"/>
      <c r="M65" s="302"/>
      <c r="N65" s="302"/>
      <c r="O65" s="302"/>
      <c r="P65" s="302"/>
      <c r="Q65" s="302"/>
      <c r="R65" s="302"/>
      <c r="S65" s="302"/>
      <c r="T65" s="302"/>
      <c r="U65" s="302"/>
    </row>
    <row r="67" spans="5:21" ht="16.5" customHeight="1" x14ac:dyDescent="0.3">
      <c r="G67" s="320" t="s">
        <v>1846</v>
      </c>
      <c r="H67" s="320" t="s">
        <v>1847</v>
      </c>
      <c r="I67" s="320" t="s">
        <v>1848</v>
      </c>
      <c r="J67" s="320" t="s">
        <v>1849</v>
      </c>
      <c r="K67" s="320" t="s">
        <v>1850</v>
      </c>
      <c r="L67" s="320" t="s">
        <v>1851</v>
      </c>
      <c r="M67" s="320" t="s">
        <v>1852</v>
      </c>
      <c r="N67" s="320" t="s">
        <v>1864</v>
      </c>
      <c r="O67" s="320" t="s">
        <v>1874</v>
      </c>
      <c r="P67" s="320" t="s">
        <v>1985</v>
      </c>
      <c r="Q67" s="319" t="s">
        <v>2018</v>
      </c>
      <c r="R67" s="319" t="s">
        <v>2096</v>
      </c>
      <c r="S67" s="319" t="s">
        <v>2095</v>
      </c>
      <c r="T67" s="319" t="s">
        <v>2094</v>
      </c>
      <c r="U67" s="319" t="s">
        <v>2119</v>
      </c>
    </row>
    <row r="68" spans="5:21" ht="16.5" customHeight="1" x14ac:dyDescent="0.3">
      <c r="F68" s="312" t="str">
        <f>F57</f>
        <v>Babergh</v>
      </c>
      <c r="G68" s="317">
        <f>calculations!DK383</f>
        <v>0</v>
      </c>
      <c r="H68" s="317">
        <f>calculations!DL383</f>
        <v>0</v>
      </c>
      <c r="I68" s="317">
        <f>calculations!DM383</f>
        <v>0</v>
      </c>
      <c r="J68" s="317">
        <f>calculations!DN383</f>
        <v>0</v>
      </c>
      <c r="K68" s="317">
        <f>calculations!DO383</f>
        <v>0</v>
      </c>
      <c r="L68" s="317">
        <f>calculations!DP383</f>
        <v>0</v>
      </c>
      <c r="M68" s="317">
        <f>calculations!DQ383</f>
        <v>0.24931438544003989</v>
      </c>
      <c r="N68" s="317">
        <f>calculations!DR383</f>
        <v>0</v>
      </c>
      <c r="O68" s="317">
        <f>calculations!DS383</f>
        <v>0</v>
      </c>
      <c r="P68" s="317">
        <f>calculations!DT383</f>
        <v>0</v>
      </c>
      <c r="Q68" s="317">
        <f>calculations!DU383</f>
        <v>0</v>
      </c>
      <c r="R68" s="317">
        <f>calculations!DV383</f>
        <v>0</v>
      </c>
      <c r="S68" s="317">
        <f>calculations!DW383</f>
        <v>0.95593155530064045</v>
      </c>
      <c r="T68" s="317">
        <f>calculations!DX383</f>
        <v>0</v>
      </c>
      <c r="U68" s="317">
        <f>calculations!DY383</f>
        <v>0</v>
      </c>
    </row>
    <row r="69" spans="5:21" ht="16.5" customHeight="1" x14ac:dyDescent="0.3">
      <c r="F69" s="312" t="str">
        <f t="shared" ref="F69:F71" si="5">F58</f>
        <v>Predominantly Rural average</v>
      </c>
      <c r="G69" s="317">
        <f>calculations!DK380</f>
        <v>4.0459621297944653E-3</v>
      </c>
      <c r="H69" s="317">
        <f>calculations!DL380</f>
        <v>1.0038608488245794E-2</v>
      </c>
      <c r="I69" s="317">
        <f>calculations!DM380</f>
        <v>4.9841205917945428E-2</v>
      </c>
      <c r="J69" s="317">
        <f>calculations!DN380</f>
        <v>1.782488829736667E-2</v>
      </c>
      <c r="K69" s="317">
        <f>calculations!DO380</f>
        <v>3.9331753507900764E-3</v>
      </c>
      <c r="L69" s="317">
        <f>calculations!DP380</f>
        <v>3.8981643544055103E-2</v>
      </c>
      <c r="M69" s="317">
        <f>calculations!DQ380</f>
        <v>2.3176313807288951E-2</v>
      </c>
      <c r="N69" s="317">
        <f>calculations!DR380</f>
        <v>4.9705399918177268E-2</v>
      </c>
      <c r="O69" s="317">
        <f>calculations!DS380</f>
        <v>2.2689199562854756E-2</v>
      </c>
      <c r="P69" s="317">
        <f>calculations!DT380</f>
        <v>9.0756798251419024E-2</v>
      </c>
      <c r="Q69" s="317">
        <f>calculations!DU380</f>
        <v>2.5844019065672758E-2</v>
      </c>
      <c r="R69" s="317">
        <f>calculations!DV380</f>
        <v>1.9514357130540373E-2</v>
      </c>
      <c r="S69" s="317">
        <f>calculations!DW380</f>
        <v>2.8512778803742801E-2</v>
      </c>
      <c r="T69" s="317">
        <f>calculations!DX380</f>
        <v>1.8015434182773064E-2</v>
      </c>
      <c r="U69" s="317">
        <f>calculations!DY380</f>
        <v>2.9449844357572572E-2</v>
      </c>
    </row>
    <row r="70" spans="5:21" ht="16.5" customHeight="1" x14ac:dyDescent="0.3">
      <c r="F70" s="312" t="str">
        <f t="shared" si="5"/>
        <v>Predominantly Urban average</v>
      </c>
      <c r="G70" s="317">
        <f>calculations!DK381</f>
        <v>2.0147100697895569E-2</v>
      </c>
      <c r="H70" s="317">
        <f>calculations!DL381</f>
        <v>4.809089178547455E-2</v>
      </c>
      <c r="I70" s="317">
        <f>calculations!DM381</f>
        <v>0.10828449459042552</v>
      </c>
      <c r="J70" s="317">
        <f>calculations!DN381</f>
        <v>8.3950301421558432E-2</v>
      </c>
      <c r="K70" s="317">
        <f>calculations!DO381</f>
        <v>5.0618565443559971E-2</v>
      </c>
      <c r="L70" s="317">
        <f>calculations!DP381</f>
        <v>6.9218658477098099E-2</v>
      </c>
      <c r="M70" s="317">
        <f>calculations!DQ381</f>
        <v>0.11018405273797649</v>
      </c>
      <c r="N70" s="317">
        <f>calculations!DR381</f>
        <v>8.417962775897124E-2</v>
      </c>
      <c r="O70" s="317">
        <f>calculations!DS381</f>
        <v>0.1064215529772226</v>
      </c>
      <c r="P70" s="317">
        <f>calculations!DT381</f>
        <v>0.12681370684112153</v>
      </c>
      <c r="Q70" s="317">
        <f>calculations!DU381</f>
        <v>9.3545838342788151E-2</v>
      </c>
      <c r="R70" s="317">
        <f>calculations!DV381</f>
        <v>8.4568665324745121E-2</v>
      </c>
      <c r="S70" s="317">
        <f>calculations!DW381</f>
        <v>6.6500208978460457E-2</v>
      </c>
      <c r="T70" s="317">
        <f>calculations!DX381</f>
        <v>0.10531134989023005</v>
      </c>
      <c r="U70" s="317">
        <f>calculations!DY381</f>
        <v>0.16194153811578424</v>
      </c>
    </row>
    <row r="71" spans="5:21" ht="16.5" customHeight="1" x14ac:dyDescent="0.3">
      <c r="F71" s="312" t="str">
        <f t="shared" si="5"/>
        <v>Shire district average</v>
      </c>
      <c r="G71" s="317">
        <f>calculations!DK382</f>
        <v>1.8302280464145834E-2</v>
      </c>
      <c r="H71" s="317">
        <f>calculations!DL382</f>
        <v>3.2088650244408552E-2</v>
      </c>
      <c r="I71" s="317">
        <f>calculations!DM382</f>
        <v>5.314671043121115E-2</v>
      </c>
      <c r="J71" s="317">
        <f>calculations!DN382</f>
        <v>3.1709490333361866E-2</v>
      </c>
      <c r="K71" s="317">
        <f>calculations!DO382</f>
        <v>3.4664520967833429E-2</v>
      </c>
      <c r="L71" s="317">
        <f>calculations!DP382</f>
        <v>2.3972067330241282E-2</v>
      </c>
      <c r="M71" s="317">
        <f>calculations!DQ382</f>
        <v>6.1991540221144496E-2</v>
      </c>
      <c r="N71" s="317">
        <f>calculations!DR382</f>
        <v>7.778556770670747E-2</v>
      </c>
      <c r="O71" s="317">
        <f>calculations!DS382</f>
        <v>4.0534939597873132E-2</v>
      </c>
      <c r="P71" s="317">
        <f>calculations!DT382</f>
        <v>4.4588433557660442E-2</v>
      </c>
      <c r="Q71" s="317">
        <f>calculations!DU382</f>
        <v>4.3924787728298914E-2</v>
      </c>
      <c r="R71" s="317">
        <f>calculations!DV382</f>
        <v>3.8418701948673202E-2</v>
      </c>
      <c r="S71" s="317">
        <f>calculations!DW382</f>
        <v>4.304981714590167E-2</v>
      </c>
      <c r="T71" s="317">
        <f>calculations!DX382</f>
        <v>3.2569340651559121E-2</v>
      </c>
      <c r="U71" s="317">
        <f>calculations!DY382</f>
        <v>2.7025802156991637E-2</v>
      </c>
    </row>
    <row r="73" spans="5:21" ht="225" customHeight="1" x14ac:dyDescent="0.3"/>
    <row r="75" spans="5:21" ht="16.5" customHeight="1" x14ac:dyDescent="0.3">
      <c r="E75" s="311" t="s">
        <v>1845</v>
      </c>
      <c r="F75" s="302"/>
      <c r="G75" s="302"/>
      <c r="H75" s="302"/>
      <c r="I75" s="302"/>
      <c r="J75" s="302"/>
      <c r="K75" s="302"/>
      <c r="L75" s="302"/>
      <c r="M75" s="302"/>
      <c r="N75" s="302"/>
      <c r="O75" s="302"/>
      <c r="P75" s="302"/>
      <c r="Q75" s="302"/>
      <c r="R75" s="302"/>
      <c r="S75" s="302"/>
      <c r="T75" s="302"/>
      <c r="U75" s="302"/>
    </row>
    <row r="77" spans="5:21" ht="16.5" customHeight="1" x14ac:dyDescent="0.3">
      <c r="G77" s="320" t="s">
        <v>1846</v>
      </c>
      <c r="H77" s="320" t="s">
        <v>1847</v>
      </c>
      <c r="I77" s="320" t="s">
        <v>1848</v>
      </c>
      <c r="J77" s="320" t="s">
        <v>1849</v>
      </c>
      <c r="K77" s="320" t="s">
        <v>1850</v>
      </c>
      <c r="L77" s="320" t="s">
        <v>1851</v>
      </c>
      <c r="M77" s="320" t="s">
        <v>1852</v>
      </c>
      <c r="N77" s="320" t="s">
        <v>1864</v>
      </c>
      <c r="O77" s="320" t="s">
        <v>1874</v>
      </c>
      <c r="P77" s="320" t="s">
        <v>1985</v>
      </c>
      <c r="Q77" s="319" t="s">
        <v>2018</v>
      </c>
      <c r="R77" s="319" t="s">
        <v>2096</v>
      </c>
      <c r="S77" s="319" t="s">
        <v>2095</v>
      </c>
      <c r="T77" s="319" t="s">
        <v>2094</v>
      </c>
      <c r="U77" s="319" t="s">
        <v>2119</v>
      </c>
    </row>
    <row r="78" spans="5:21" ht="16.5" customHeight="1" x14ac:dyDescent="0.3">
      <c r="F78" s="312" t="str">
        <f>F68</f>
        <v>Babergh</v>
      </c>
      <c r="G78" s="317">
        <f>calculations!EA383</f>
        <v>4.6463603510583376</v>
      </c>
      <c r="H78" s="317">
        <f>calculations!EB383</f>
        <v>5.1255766273705792</v>
      </c>
      <c r="I78" s="317">
        <f>calculations!EC383</f>
        <v>5.6022408963585431</v>
      </c>
      <c r="J78" s="317">
        <f>calculations!ED383</f>
        <v>5.8242593061534569</v>
      </c>
      <c r="K78" s="317">
        <f>calculations!EE383</f>
        <v>6.7873303167420813</v>
      </c>
      <c r="L78" s="317">
        <f>calculations!EF383</f>
        <v>3.7546933667083855</v>
      </c>
      <c r="M78" s="317">
        <f>calculations!EG383</f>
        <v>2.2438294689603588</v>
      </c>
      <c r="N78" s="317">
        <f>calculations!EH383</f>
        <v>5.2070419042896106</v>
      </c>
      <c r="O78" s="317">
        <f>calculations!EI383</f>
        <v>6.8846815834767643</v>
      </c>
      <c r="P78" s="317">
        <f>calculations!EJ383</f>
        <v>8.114089009097615</v>
      </c>
      <c r="Q78" s="317">
        <f>calculations!EK383</f>
        <v>9.6983406979891242</v>
      </c>
      <c r="R78" s="317">
        <f>calculations!EL383</f>
        <v>9.167535459806329</v>
      </c>
      <c r="S78" s="317">
        <f>calculations!EM383</f>
        <v>14.338973329509606</v>
      </c>
      <c r="T78" s="317">
        <f>calculations!EN383</f>
        <v>15.49223041171776</v>
      </c>
      <c r="U78" s="317">
        <f>calculations!EO383</f>
        <v>17.573879665171347</v>
      </c>
    </row>
    <row r="79" spans="5:21" ht="16.5" customHeight="1" x14ac:dyDescent="0.3">
      <c r="F79" s="312" t="str">
        <f t="shared" ref="F79:F81" si="6">F69</f>
        <v>Predominantly Rural average</v>
      </c>
      <c r="G79" s="317">
        <f>calculations!EA380</f>
        <v>4.8511085936235636</v>
      </c>
      <c r="H79" s="317">
        <f>calculations!EB380</f>
        <v>5.2762926214219892</v>
      </c>
      <c r="I79" s="317">
        <f>calculations!EC380</f>
        <v>6.0427478054917039</v>
      </c>
      <c r="J79" s="317">
        <f>calculations!ED380</f>
        <v>5.6009760116614382</v>
      </c>
      <c r="K79" s="317">
        <f>calculations!EE380</f>
        <v>6.1101879074523842</v>
      </c>
      <c r="L79" s="317">
        <f>calculations!EF380</f>
        <v>7.0868627963092177</v>
      </c>
      <c r="M79" s="317">
        <f>calculations!EG380</f>
        <v>7.4434594511076346</v>
      </c>
      <c r="N79" s="317">
        <f>calculations!EH380</f>
        <v>8.06756875595031</v>
      </c>
      <c r="O79" s="317">
        <f>calculations!EI380</f>
        <v>8.6672742330105166</v>
      </c>
      <c r="P79" s="317">
        <f>calculations!EJ380</f>
        <v>9.4765223507523366</v>
      </c>
      <c r="Q79" s="317">
        <f>calculations!EK380</f>
        <v>9.414114678322397</v>
      </c>
      <c r="R79" s="317">
        <f>calculations!EL380</f>
        <v>8.0487853001146963</v>
      </c>
      <c r="S79" s="317">
        <f>calculations!EM380</f>
        <v>9.3343709608752992</v>
      </c>
      <c r="T79" s="317">
        <f>calculations!EN380</f>
        <v>9.9895582543476653</v>
      </c>
      <c r="U79" s="317">
        <f>calculations!EO380</f>
        <v>7.8104087219899041</v>
      </c>
    </row>
    <row r="80" spans="5:21" ht="16.5" customHeight="1" x14ac:dyDescent="0.3">
      <c r="F80" s="312" t="str">
        <f t="shared" si="6"/>
        <v>Predominantly Urban average</v>
      </c>
      <c r="G80" s="317">
        <f>calculations!EA381</f>
        <v>4.3255825198381785</v>
      </c>
      <c r="H80" s="317">
        <f>calculations!EB381</f>
        <v>3.8539506333637239</v>
      </c>
      <c r="I80" s="317">
        <f>calculations!EC381</f>
        <v>4.7638534399260211</v>
      </c>
      <c r="J80" s="317">
        <f>calculations!ED381</f>
        <v>4.3880689298601894</v>
      </c>
      <c r="K80" s="317">
        <f>calculations!EE381</f>
        <v>4.4097316492909124</v>
      </c>
      <c r="L80" s="317">
        <f>calculations!EF381</f>
        <v>4.6278550247848509</v>
      </c>
      <c r="M80" s="317">
        <f>calculations!EG381</f>
        <v>5.242816485867599</v>
      </c>
      <c r="N80" s="317">
        <f>calculations!EH381</f>
        <v>5.2274906245742825</v>
      </c>
      <c r="O80" s="317">
        <f>calculations!EI381</f>
        <v>5.5861756490918166</v>
      </c>
      <c r="P80" s="317">
        <f>calculations!EJ381</f>
        <v>5.7263717069061215</v>
      </c>
      <c r="Q80" s="317">
        <f>calculations!EK381</f>
        <v>5.977516287662322</v>
      </c>
      <c r="R80" s="317">
        <f>calculations!EL381</f>
        <v>5.2163205641418706</v>
      </c>
      <c r="S80" s="317">
        <f>calculations!EM381</f>
        <v>5.3771944680527088</v>
      </c>
      <c r="T80" s="317">
        <f>calculations!EN381</f>
        <v>5.4730744738810095</v>
      </c>
      <c r="U80" s="317">
        <f>calculations!EO381</f>
        <v>5.052328750222979</v>
      </c>
    </row>
    <row r="81" spans="6:21" ht="16.5" customHeight="1" x14ac:dyDescent="0.3">
      <c r="F81" s="312" t="str">
        <f t="shared" si="6"/>
        <v>Shire district average</v>
      </c>
      <c r="G81" s="317">
        <f>calculations!EA382</f>
        <v>5.0159014519091434</v>
      </c>
      <c r="H81" s="317">
        <f>calculations!EB382</f>
        <v>4.7747911563679928</v>
      </c>
      <c r="I81" s="317">
        <f>calculations!EC382</f>
        <v>5.5708381873995521</v>
      </c>
      <c r="J81" s="317">
        <f>calculations!ED382</f>
        <v>5.0661195722601153</v>
      </c>
      <c r="K81" s="317">
        <f>calculations!EE382</f>
        <v>5.3225796286064231</v>
      </c>
      <c r="L81" s="317">
        <f>calculations!EF382</f>
        <v>5.9409036427119704</v>
      </c>
      <c r="M81" s="317">
        <f>calculations!EG382</f>
        <v>6.7188497676350432</v>
      </c>
      <c r="N81" s="317">
        <f>calculations!EH382</f>
        <v>7.1265908939711071</v>
      </c>
      <c r="O81" s="317">
        <f>calculations!EI382</f>
        <v>7.597261054131371</v>
      </c>
      <c r="P81" s="317">
        <f>calculations!EJ382</f>
        <v>8.0806402088360088</v>
      </c>
      <c r="Q81" s="317">
        <f>calculations!EK382</f>
        <v>8.2334574330711412</v>
      </c>
      <c r="R81" s="317">
        <f>calculations!EL382</f>
        <v>7.0751072693898696</v>
      </c>
      <c r="S81" s="317">
        <f>calculations!EM382</f>
        <v>7.9488412372968451</v>
      </c>
      <c r="T81" s="317">
        <f>calculations!EN382</f>
        <v>8.8861768784157089</v>
      </c>
      <c r="U81" s="317">
        <f>calculations!EO382</f>
        <v>7.3427025552688043</v>
      </c>
    </row>
    <row r="83" spans="6:21" ht="223.5" customHeight="1" x14ac:dyDescent="0.3"/>
  </sheetData>
  <sheetProtection algorithmName="SHA-512" hashValue="AvQ37mAabaErYU13HnohBkbe4D/cc4mnAkaZfVjILaUCSyoRUXemhDZmEJF2jsZiKKKcaZBrGXIoq45rlV9Ldg==" saltValue="tkc0k+fhBZgIKJ1EQq34ZQ==" spinCount="100000" sheet="1" objects="1" scenarios="1"/>
  <protectedRanges>
    <protectedRange sqref="B7" name="Range1"/>
  </protectedRanges>
  <phoneticPr fontId="53" type="noConversion"/>
  <dataValidations count="1">
    <dataValidation type="list" allowBlank="1" showInputMessage="1" showErrorMessage="1" sqref="B7" xr:uid="{00000000-0002-0000-1100-000000000000}">
      <formula1>members</formula1>
    </dataValidation>
  </dataValidation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N288"/>
  <sheetViews>
    <sheetView topLeftCell="A22" workbookViewId="0">
      <selection activeCell="A38" sqref="A38"/>
    </sheetView>
  </sheetViews>
  <sheetFormatPr defaultRowHeight="14.4" x14ac:dyDescent="0.3"/>
  <cols>
    <col min="1" max="1" width="30.5546875" bestFit="1" customWidth="1"/>
    <col min="13" max="13" width="24.88671875" bestFit="1" customWidth="1"/>
  </cols>
  <sheetData>
    <row r="1" spans="1:14" x14ac:dyDescent="0.3">
      <c r="A1" t="s">
        <v>1182</v>
      </c>
      <c r="B1" t="str">
        <f>VLOOKUP(A1,M$1:M$104,1,FALSE)</f>
        <v>Babergh</v>
      </c>
      <c r="M1" t="s">
        <v>1182</v>
      </c>
      <c r="N1" t="str">
        <f>VLOOKUP(M1,A$1:A$66,1,FALSE)</f>
        <v>Babergh</v>
      </c>
    </row>
    <row r="2" spans="1:14" x14ac:dyDescent="0.3">
      <c r="A2" t="s">
        <v>954</v>
      </c>
      <c r="B2" t="str">
        <f>VLOOKUP(A2,M$1:M$104,1,FALSE)</f>
        <v>Boston</v>
      </c>
      <c r="M2" t="s">
        <v>954</v>
      </c>
      <c r="N2" t="str">
        <f>VLOOKUP(M2,A$1:A$66,1,FALSE)</f>
        <v>Boston</v>
      </c>
    </row>
    <row r="3" spans="1:14" x14ac:dyDescent="0.3">
      <c r="A3" t="s">
        <v>665</v>
      </c>
      <c r="B3" t="str">
        <f>VLOOKUP(A3,M$1:M$104,1,FALSE)</f>
        <v>Braintree</v>
      </c>
      <c r="M3" t="s">
        <v>665</v>
      </c>
      <c r="N3" t="str">
        <f>VLOOKUP(M3,A$1:A$66,1,FALSE)</f>
        <v>Braintree</v>
      </c>
    </row>
    <row r="4" spans="1:14" x14ac:dyDescent="0.3">
      <c r="A4" t="s">
        <v>1715</v>
      </c>
      <c r="B4" t="str">
        <f>VLOOKUP(A4,M$1:M$104,1,FALSE)</f>
        <v>Cheshire East</v>
      </c>
      <c r="M4" t="s">
        <v>1715</v>
      </c>
      <c r="N4" t="str">
        <f>VLOOKUP(M4,A$1:A$66,1,FALSE)</f>
        <v>Cheshire East</v>
      </c>
    </row>
    <row r="5" spans="1:14" x14ac:dyDescent="0.3">
      <c r="A5" t="s">
        <v>1288</v>
      </c>
      <c r="B5" t="str">
        <f>VLOOKUP(A5,M$1:M$104,1,FALSE)</f>
        <v>Chichester</v>
      </c>
      <c r="M5" t="s">
        <v>1288</v>
      </c>
      <c r="N5" t="str">
        <f>VLOOKUP(M5,A$1:A$66,1,FALSE)</f>
        <v>Chichester</v>
      </c>
    </row>
    <row r="6" spans="1:14" x14ac:dyDescent="0.3">
      <c r="A6" t="s">
        <v>1717</v>
      </c>
      <c r="B6" t="str">
        <f>VLOOKUP(A6,M$1:M$104,1,FALSE)</f>
        <v>Cornwall</v>
      </c>
      <c r="M6" t="s">
        <v>1717</v>
      </c>
      <c r="N6" t="str">
        <f>VLOOKUP(M6,A$1:A$66,1,FALSE)</f>
        <v>Cornwall</v>
      </c>
    </row>
    <row r="7" spans="1:14" x14ac:dyDescent="0.3">
      <c r="A7" t="s">
        <v>715</v>
      </c>
      <c r="B7" t="str">
        <f>VLOOKUP(A7,M$1:M$104,1,FALSE)</f>
        <v>Cotswold</v>
      </c>
      <c r="M7" t="s">
        <v>715</v>
      </c>
      <c r="N7" t="str">
        <f>VLOOKUP(M7,A$1:A$66,1,FALSE)</f>
        <v>Cotswold</v>
      </c>
    </row>
    <row r="8" spans="1:14" x14ac:dyDescent="0.3">
      <c r="A8" t="s">
        <v>1718</v>
      </c>
      <c r="B8" t="str">
        <f>VLOOKUP(A8,M$1:M$104,1,FALSE)</f>
        <v>County Durham</v>
      </c>
      <c r="M8" t="s">
        <v>1718</v>
      </c>
      <c r="N8" t="str">
        <f>VLOOKUP(M8,A$1:A$66,1,FALSE)</f>
        <v>County Durham</v>
      </c>
    </row>
    <row r="9" spans="1:14" x14ac:dyDescent="0.3">
      <c r="A9" t="s">
        <v>2113</v>
      </c>
      <c r="B9" t="str">
        <f>VLOOKUP(A9,M$1:M$104,1,FALSE)</f>
        <v>Cumberland</v>
      </c>
      <c r="M9" t="s">
        <v>2113</v>
      </c>
      <c r="N9" t="str">
        <f>VLOOKUP(M9,A$1:A$66,1,FALSE)</f>
        <v>Cumberland</v>
      </c>
    </row>
    <row r="10" spans="1:14" x14ac:dyDescent="0.3">
      <c r="A10" t="s">
        <v>557</v>
      </c>
      <c r="B10" t="str">
        <f>VLOOKUP(A10,M$1:M$104,1,FALSE)</f>
        <v>Derbyshire Dales</v>
      </c>
      <c r="M10" t="s">
        <v>557</v>
      </c>
      <c r="N10" t="str">
        <f>VLOOKUP(M10,A$1:A$66,1,FALSE)</f>
        <v>Derbyshire Dales</v>
      </c>
    </row>
    <row r="11" spans="1:14" x14ac:dyDescent="0.3">
      <c r="A11" t="s">
        <v>575</v>
      </c>
      <c r="B11" t="str">
        <f>VLOOKUP(A11,M$1:M$104,1,FALSE)</f>
        <v>Devon</v>
      </c>
      <c r="M11" t="s">
        <v>575</v>
      </c>
      <c r="N11" t="str">
        <f>VLOOKUP(M11,A$1:A$66,1,FALSE)</f>
        <v>Devon</v>
      </c>
    </row>
    <row r="12" spans="1:14" x14ac:dyDescent="0.3">
      <c r="A12" t="s">
        <v>501</v>
      </c>
      <c r="B12" t="str">
        <f>VLOOKUP(A12,M$1:M$104,1,FALSE)</f>
        <v>East Cambridgeshire</v>
      </c>
      <c r="M12" t="s">
        <v>501</v>
      </c>
      <c r="N12" t="str">
        <f>VLOOKUP(M12,A$1:A$66,1,FALSE)</f>
        <v>East Cambridgeshire</v>
      </c>
    </row>
    <row r="13" spans="1:14" x14ac:dyDescent="0.3">
      <c r="A13" t="s">
        <v>579</v>
      </c>
      <c r="B13" t="str">
        <f>VLOOKUP(A13,M$1:M$104,1,FALSE)</f>
        <v>East Devon</v>
      </c>
      <c r="M13" t="s">
        <v>579</v>
      </c>
      <c r="N13" t="str">
        <f>VLOOKUP(M13,A$1:A$66,1,FALSE)</f>
        <v>East Devon</v>
      </c>
    </row>
    <row r="14" spans="1:14" x14ac:dyDescent="0.3">
      <c r="A14" t="s">
        <v>958</v>
      </c>
      <c r="B14" t="str">
        <f>VLOOKUP(A14,M$1:M$104,1,FALSE)</f>
        <v>East Lindsey</v>
      </c>
      <c r="M14" t="s">
        <v>958</v>
      </c>
      <c r="N14" t="str">
        <f>VLOOKUP(M14,A$1:A$66,1,FALSE)</f>
        <v>East Lindsey</v>
      </c>
    </row>
    <row r="15" spans="1:14" x14ac:dyDescent="0.3">
      <c r="A15" t="s">
        <v>1671</v>
      </c>
      <c r="B15" t="str">
        <f>VLOOKUP(A15,M$1:M$104,1,FALSE)</f>
        <v>East Riding of Yorkshire</v>
      </c>
      <c r="M15" t="s">
        <v>1671</v>
      </c>
      <c r="N15" t="str">
        <f>VLOOKUP(M15,A$1:A$66,1,FALSE)</f>
        <v>East Riding of Yorkshire</v>
      </c>
    </row>
    <row r="16" spans="1:14" x14ac:dyDescent="0.3">
      <c r="A16" t="s">
        <v>1989</v>
      </c>
      <c r="B16" t="str">
        <f>VLOOKUP(A16,M$1:M$104,1,FALSE)</f>
        <v>East Suffolk</v>
      </c>
      <c r="M16" t="s">
        <v>1989</v>
      </c>
      <c r="N16" t="str">
        <f>VLOOKUP(M16,A$1:A$66,1,FALSE)</f>
        <v>East Suffolk</v>
      </c>
    </row>
    <row r="17" spans="1:14" x14ac:dyDescent="0.3">
      <c r="A17" t="s">
        <v>719</v>
      </c>
      <c r="B17" t="str">
        <f>VLOOKUP(A17,M$1:M$104,1,FALSE)</f>
        <v>Forest of Dean</v>
      </c>
      <c r="M17" t="s">
        <v>719</v>
      </c>
      <c r="N17" t="str">
        <f>VLOOKUP(M17,A$1:A$66,1,FALSE)</f>
        <v>Forest of Dean</v>
      </c>
    </row>
    <row r="18" spans="1:14" x14ac:dyDescent="0.3">
      <c r="A18" t="s">
        <v>733</v>
      </c>
      <c r="B18" t="str">
        <f>VLOOKUP(A18,M$1:M$104,1,FALSE)</f>
        <v>Hampshire</v>
      </c>
      <c r="M18" t="s">
        <v>733</v>
      </c>
      <c r="N18" t="str">
        <f>VLOOKUP(M18,A$1:A$66,1,FALSE)</f>
        <v>Hampshire</v>
      </c>
    </row>
    <row r="19" spans="1:14" x14ac:dyDescent="0.3">
      <c r="A19" t="s">
        <v>932</v>
      </c>
      <c r="B19" t="str">
        <f>VLOOKUP(A19,M$1:M$104,1,FALSE)</f>
        <v>Harborough</v>
      </c>
      <c r="M19" t="s">
        <v>932</v>
      </c>
      <c r="N19" t="str">
        <f>VLOOKUP(M19,A$1:A$66,1,FALSE)</f>
        <v>Harborough</v>
      </c>
    </row>
    <row r="20" spans="1:14" x14ac:dyDescent="0.3">
      <c r="A20" t="s">
        <v>1719</v>
      </c>
      <c r="B20" t="str">
        <f>VLOOKUP(A20,M$1:M$104,1,FALSE)</f>
        <v>Herefordshire, County of</v>
      </c>
      <c r="M20" t="s">
        <v>1719</v>
      </c>
      <c r="N20" t="str">
        <f>VLOOKUP(M20,A$1:A$66,1,FALSE)</f>
        <v>Herefordshire, County of</v>
      </c>
    </row>
    <row r="21" spans="1:14" x14ac:dyDescent="0.3">
      <c r="A21" t="s">
        <v>1687</v>
      </c>
      <c r="B21" t="str">
        <f>VLOOKUP(A21,M$1:M$104,1,FALSE)</f>
        <v>Isle of Wight</v>
      </c>
      <c r="M21" t="s">
        <v>1687</v>
      </c>
      <c r="N21" t="str">
        <f>VLOOKUP(M21,A$1:A$66,1,FALSE)</f>
        <v>Isle of Wight</v>
      </c>
    </row>
    <row r="22" spans="1:14" x14ac:dyDescent="0.3">
      <c r="A22" t="s">
        <v>996</v>
      </c>
      <c r="B22" t="str">
        <f>VLOOKUP(A22,M$1:M$104,1,FALSE)</f>
        <v>King's Lynn and West Norfolk</v>
      </c>
      <c r="M22" t="s">
        <v>996</v>
      </c>
      <c r="N22" t="str">
        <f>VLOOKUP(M22,A$1:A$66,1,FALSE)</f>
        <v>King's Lynn and West Norfolk</v>
      </c>
    </row>
    <row r="23" spans="1:14" x14ac:dyDescent="0.3">
      <c r="A23" t="s">
        <v>870</v>
      </c>
      <c r="B23" t="str">
        <f>VLOOKUP(A23,M$1:M$104,1,FALSE)</f>
        <v>Lancashire</v>
      </c>
      <c r="M23" t="s">
        <v>870</v>
      </c>
      <c r="N23" t="str">
        <f>VLOOKUP(M23,A$1:A$66,1,FALSE)</f>
        <v>Lancashire</v>
      </c>
    </row>
    <row r="24" spans="1:14" x14ac:dyDescent="0.3">
      <c r="A24" t="s">
        <v>647</v>
      </c>
      <c r="B24" t="str">
        <f>VLOOKUP(A24,M$1:M$104,1,FALSE)</f>
        <v>Lewes</v>
      </c>
      <c r="M24" t="s">
        <v>647</v>
      </c>
      <c r="N24" t="str">
        <f>VLOOKUP(M24,A$1:A$66,1,FALSE)</f>
        <v>Lewes</v>
      </c>
    </row>
    <row r="25" spans="1:14" x14ac:dyDescent="0.3">
      <c r="A25" t="s">
        <v>1156</v>
      </c>
      <c r="B25" t="str">
        <f>VLOOKUP(A25,M$1:M$104,1,FALSE)</f>
        <v>Lichfield</v>
      </c>
      <c r="M25" t="s">
        <v>1156</v>
      </c>
      <c r="N25" t="str">
        <f>VLOOKUP(M25,A$1:A$66,1,FALSE)</f>
        <v>Lichfield</v>
      </c>
    </row>
    <row r="26" spans="1:14" x14ac:dyDescent="0.3">
      <c r="A26" t="s">
        <v>950</v>
      </c>
      <c r="B26" t="str">
        <f>VLOOKUP(A26,M$1:M$104,1,FALSE)</f>
        <v>Lincolnshire</v>
      </c>
      <c r="M26" t="s">
        <v>950</v>
      </c>
      <c r="N26" t="str">
        <f>VLOOKUP(M26,A$1:A$66,1,FALSE)</f>
        <v>Lincolnshire</v>
      </c>
    </row>
    <row r="27" spans="1:14" x14ac:dyDescent="0.3">
      <c r="A27" t="s">
        <v>1314</v>
      </c>
      <c r="B27" t="str">
        <f>VLOOKUP(A27,M$1:M$104,1,FALSE)</f>
        <v>Malvern Hills</v>
      </c>
      <c r="M27" t="s">
        <v>1314</v>
      </c>
      <c r="N27" t="str">
        <f>VLOOKUP(M27,A$1:A$66,1,FALSE)</f>
        <v>Malvern Hills</v>
      </c>
    </row>
    <row r="28" spans="1:14" x14ac:dyDescent="0.3">
      <c r="A28" t="s">
        <v>940</v>
      </c>
      <c r="B28" t="str">
        <f>VLOOKUP(A28,M$1:M$104,1,FALSE)</f>
        <v>Melton</v>
      </c>
      <c r="M28" t="s">
        <v>940</v>
      </c>
      <c r="N28" t="str">
        <f>VLOOKUP(M28,A$1:A$66,1,FALSE)</f>
        <v>Melton</v>
      </c>
    </row>
    <row r="29" spans="1:14" x14ac:dyDescent="0.3">
      <c r="A29" t="s">
        <v>587</v>
      </c>
      <c r="B29" t="str">
        <f>VLOOKUP(A29,M$1:M$104,1,FALSE)</f>
        <v>Mid Devon</v>
      </c>
      <c r="M29" t="s">
        <v>587</v>
      </c>
      <c r="N29" t="str">
        <f>VLOOKUP(M29,A$1:A$66,1,FALSE)</f>
        <v>Mid Devon</v>
      </c>
    </row>
    <row r="30" spans="1:14" x14ac:dyDescent="0.3">
      <c r="A30" t="s">
        <v>1194</v>
      </c>
      <c r="B30" t="str">
        <f>VLOOKUP(A30,M$1:M$104,1,FALSE)</f>
        <v>Mid Suffolk</v>
      </c>
      <c r="M30" t="s">
        <v>1194</v>
      </c>
      <c r="N30" t="str">
        <f>VLOOKUP(M30,A$1:A$66,1,FALSE)</f>
        <v>Mid Suffolk</v>
      </c>
    </row>
    <row r="31" spans="1:14" x14ac:dyDescent="0.3">
      <c r="A31" t="s">
        <v>980</v>
      </c>
      <c r="B31" t="str">
        <f>VLOOKUP(A31,M$1:M$104,1,FALSE)</f>
        <v>Norfolk</v>
      </c>
      <c r="M31" t="s">
        <v>980</v>
      </c>
      <c r="N31" t="str">
        <f>VLOOKUP(M31,A$1:A$66,1,FALSE)</f>
        <v>Norfolk</v>
      </c>
    </row>
    <row r="32" spans="1:14" x14ac:dyDescent="0.3">
      <c r="A32" t="s">
        <v>591</v>
      </c>
      <c r="B32" t="str">
        <f>VLOOKUP(A32,M$1:M$104,1,FALSE)</f>
        <v>North Devon</v>
      </c>
      <c r="M32" t="s">
        <v>591</v>
      </c>
      <c r="N32" t="str">
        <f>VLOOKUP(M32,A$1:A$66,1,FALSE)</f>
        <v>North Devon</v>
      </c>
    </row>
    <row r="33" spans="1:14" x14ac:dyDescent="0.3">
      <c r="A33" t="s">
        <v>966</v>
      </c>
      <c r="B33" t="str">
        <f>VLOOKUP(A33,M$1:M$104,1,FALSE)</f>
        <v>North Kesteven</v>
      </c>
      <c r="M33" t="s">
        <v>966</v>
      </c>
      <c r="N33" t="str">
        <f>VLOOKUP(M33,A$1:A$66,1,FALSE)</f>
        <v>North Kesteven</v>
      </c>
    </row>
    <row r="34" spans="1:14" x14ac:dyDescent="0.3">
      <c r="A34" t="s">
        <v>1673</v>
      </c>
      <c r="B34" t="str">
        <f>VLOOKUP(A34,M$1:M$104,1,FALSE)</f>
        <v>North Lincolnshire</v>
      </c>
      <c r="M34" t="s">
        <v>1673</v>
      </c>
      <c r="N34" t="str">
        <f>VLOOKUP(M34,A$1:A$66,1,FALSE)</f>
        <v>North Lincolnshire</v>
      </c>
    </row>
    <row r="35" spans="1:14" x14ac:dyDescent="0.3">
      <c r="A35" t="s">
        <v>1000</v>
      </c>
      <c r="B35" t="str">
        <f>VLOOKUP(A35,M$1:M$104,1,FALSE)</f>
        <v>North Norfolk</v>
      </c>
      <c r="M35" t="s">
        <v>1000</v>
      </c>
      <c r="N35" t="str">
        <f>VLOOKUP(M35,A$1:A$66,1,FALSE)</f>
        <v>North Norfolk</v>
      </c>
    </row>
    <row r="36" spans="1:14" x14ac:dyDescent="0.3">
      <c r="A36" t="s">
        <v>1720</v>
      </c>
      <c r="B36" t="str">
        <f>VLOOKUP(A36,M$1:M$104,1,FALSE)</f>
        <v>North Somerset</v>
      </c>
      <c r="M36" t="s">
        <v>1720</v>
      </c>
      <c r="N36" t="str">
        <f>VLOOKUP(M36,A$1:A$66,1,FALSE)</f>
        <v>North Somerset</v>
      </c>
    </row>
    <row r="37" spans="1:14" x14ac:dyDescent="0.3">
      <c r="A37" t="s">
        <v>2118</v>
      </c>
      <c r="B37" t="e">
        <f>VLOOKUP(A37,M$1:M$104,1,FALSE)</f>
        <v>#N/A</v>
      </c>
      <c r="M37" t="s">
        <v>1040</v>
      </c>
      <c r="N37" t="e">
        <f>VLOOKUP(M37,A$1:A$66,1,FALSE)</f>
        <v>#N/A</v>
      </c>
    </row>
    <row r="38" spans="1:14" x14ac:dyDescent="0.3">
      <c r="A38" t="s">
        <v>1543</v>
      </c>
      <c r="B38" t="str">
        <f>VLOOKUP(A38,M$1:M$104,1,FALSE)</f>
        <v>Northumberland</v>
      </c>
      <c r="M38" t="s">
        <v>1543</v>
      </c>
      <c r="N38" t="str">
        <f>VLOOKUP(M38,A$1:A$66,1,FALSE)</f>
        <v>Northumberland</v>
      </c>
    </row>
    <row r="39" spans="1:14" x14ac:dyDescent="0.3">
      <c r="A39" t="s">
        <v>902</v>
      </c>
      <c r="B39" t="str">
        <f>VLOOKUP(A39,M$1:M$104,1,FALSE)</f>
        <v>Ribble Valley</v>
      </c>
      <c r="M39" t="s">
        <v>902</v>
      </c>
      <c r="N39" t="str">
        <f>VLOOKUP(M39,A$1:A$66,1,FALSE)</f>
        <v>Ribble Valley</v>
      </c>
    </row>
    <row r="40" spans="1:14" x14ac:dyDescent="0.3">
      <c r="A40" t="s">
        <v>651</v>
      </c>
      <c r="B40" t="str">
        <f>VLOOKUP(A40,M$1:M$104,1,FALSE)</f>
        <v>Rother</v>
      </c>
      <c r="M40" t="s">
        <v>651</v>
      </c>
      <c r="N40" t="str">
        <f>VLOOKUP(M40,A$1:A$66,1,FALSE)</f>
        <v>Rother</v>
      </c>
    </row>
    <row r="41" spans="1:14" x14ac:dyDescent="0.3">
      <c r="A41" t="s">
        <v>1266</v>
      </c>
      <c r="B41" t="str">
        <f>VLOOKUP(A41,M$1:M$104,1,FALSE)</f>
        <v>Rugby</v>
      </c>
      <c r="M41" t="s">
        <v>1266</v>
      </c>
      <c r="N41" t="str">
        <f>VLOOKUP(M41,A$1:A$66,1,FALSE)</f>
        <v>Rugby</v>
      </c>
    </row>
    <row r="42" spans="1:14" x14ac:dyDescent="0.3">
      <c r="A42" t="s">
        <v>1721</v>
      </c>
      <c r="B42" t="str">
        <f>VLOOKUP(A42,M$1:M$104,1,FALSE)</f>
        <v>Rutland</v>
      </c>
      <c r="M42" t="s">
        <v>1721</v>
      </c>
      <c r="N42" t="str">
        <f>VLOOKUP(M42,A$1:A$66,1,FALSE)</f>
        <v>Rutland</v>
      </c>
    </row>
    <row r="43" spans="1:14" x14ac:dyDescent="0.3">
      <c r="A43" t="s">
        <v>1569</v>
      </c>
      <c r="B43" t="str">
        <f>VLOOKUP(A43,M$1:M$104,1,FALSE)</f>
        <v>Shropshire</v>
      </c>
      <c r="M43" t="s">
        <v>1569</v>
      </c>
      <c r="N43" t="str">
        <f>VLOOKUP(M43,A$1:A$66,1,FALSE)</f>
        <v>Shropshire</v>
      </c>
    </row>
    <row r="44" spans="1:14" x14ac:dyDescent="0.3">
      <c r="A44" t="s">
        <v>513</v>
      </c>
      <c r="B44" t="str">
        <f>VLOOKUP(A44,M$1:M$104,1,FALSE)</f>
        <v>South Cambridgeshire</v>
      </c>
      <c r="M44" t="s">
        <v>513</v>
      </c>
      <c r="N44" t="str">
        <f>VLOOKUP(M44,A$1:A$66,1,FALSE)</f>
        <v>South Cambridgeshire</v>
      </c>
    </row>
    <row r="45" spans="1:14" x14ac:dyDescent="0.3">
      <c r="A45" t="s">
        <v>595</v>
      </c>
      <c r="B45" t="str">
        <f>VLOOKUP(A45,M$1:M$104,1,FALSE)</f>
        <v>South Hams</v>
      </c>
      <c r="M45" t="s">
        <v>595</v>
      </c>
      <c r="N45" t="str">
        <f>VLOOKUP(M45,A$1:A$66,1,FALSE)</f>
        <v>South Hams</v>
      </c>
    </row>
    <row r="46" spans="1:14" x14ac:dyDescent="0.3">
      <c r="A46" t="s">
        <v>970</v>
      </c>
      <c r="B46" t="str">
        <f>VLOOKUP(A46,M$1:M$104,1,FALSE)</f>
        <v>South Holland</v>
      </c>
      <c r="M46" t="s">
        <v>970</v>
      </c>
      <c r="N46" t="str">
        <f>VLOOKUP(M46,A$1:A$66,1,FALSE)</f>
        <v>South Holland</v>
      </c>
    </row>
    <row r="47" spans="1:14" x14ac:dyDescent="0.3">
      <c r="A47" t="s">
        <v>974</v>
      </c>
      <c r="B47" t="str">
        <f>VLOOKUP(A47,M$1:M$104,1,FALSE)</f>
        <v>South Kesteven</v>
      </c>
      <c r="M47" t="s">
        <v>974</v>
      </c>
      <c r="N47" t="str">
        <f>VLOOKUP(M47,A$1:A$66,1,FALSE)</f>
        <v>South Kesteven</v>
      </c>
    </row>
    <row r="48" spans="1:14" x14ac:dyDescent="0.3">
      <c r="A48" t="s">
        <v>1112</v>
      </c>
      <c r="B48" t="str">
        <f>VLOOKUP(A48,M$1:M$104,1,FALSE)</f>
        <v>South Oxfordshire</v>
      </c>
      <c r="M48" t="s">
        <v>1112</v>
      </c>
      <c r="N48" t="str">
        <f>VLOOKUP(M48,A$1:A$66,1,FALSE)</f>
        <v>South Oxfordshire</v>
      </c>
    </row>
    <row r="49" spans="1:14" x14ac:dyDescent="0.3">
      <c r="A49" t="s">
        <v>1168</v>
      </c>
      <c r="B49" t="str">
        <f>VLOOKUP(A49,M$1:M$104,1,FALSE)</f>
        <v>Stafford</v>
      </c>
      <c r="M49" t="s">
        <v>1168</v>
      </c>
      <c r="N49" t="str">
        <f>VLOOKUP(M49,A$1:A$66,1,FALSE)</f>
        <v>Stafford</v>
      </c>
    </row>
    <row r="50" spans="1:14" x14ac:dyDescent="0.3">
      <c r="A50" t="s">
        <v>1144</v>
      </c>
      <c r="B50" t="str">
        <f>VLOOKUP(A50,M$1:M$104,1,FALSE)</f>
        <v>Staffordshire</v>
      </c>
      <c r="M50" t="s">
        <v>1144</v>
      </c>
      <c r="N50" t="str">
        <f>VLOOKUP(M50,A$1:A$66,1,FALSE)</f>
        <v>Staffordshire</v>
      </c>
    </row>
    <row r="51" spans="1:14" x14ac:dyDescent="0.3">
      <c r="A51" t="s">
        <v>1270</v>
      </c>
      <c r="B51" t="str">
        <f>VLOOKUP(A51,M$1:M$104,1,FALSE)</f>
        <v>Stratford-on-Avon</v>
      </c>
      <c r="M51" t="s">
        <v>1270</v>
      </c>
      <c r="N51" t="str">
        <f>VLOOKUP(M51,A$1:A$66,1,FALSE)</f>
        <v>Stratford-on-Avon</v>
      </c>
    </row>
    <row r="52" spans="1:14" x14ac:dyDescent="0.3">
      <c r="A52" t="s">
        <v>727</v>
      </c>
      <c r="B52" t="str">
        <f>VLOOKUP(A52,M$1:M$104,1,FALSE)</f>
        <v>Stroud</v>
      </c>
      <c r="M52" t="s">
        <v>727</v>
      </c>
      <c r="N52" t="str">
        <f>VLOOKUP(M52,A$1:A$66,1,FALSE)</f>
        <v>Stroud</v>
      </c>
    </row>
    <row r="53" spans="1:14" x14ac:dyDescent="0.3">
      <c r="A53" t="s">
        <v>1178</v>
      </c>
      <c r="B53" t="str">
        <f>VLOOKUP(A53,M$1:M$104,1,FALSE)</f>
        <v>Suffolk</v>
      </c>
      <c r="M53" t="s">
        <v>1178</v>
      </c>
      <c r="N53" t="str">
        <f>VLOOKUP(M53,A$1:A$66,1,FALSE)</f>
        <v>Suffolk</v>
      </c>
    </row>
    <row r="54" spans="1:14" x14ac:dyDescent="0.3">
      <c r="A54" t="s">
        <v>599</v>
      </c>
      <c r="B54" t="str">
        <f>VLOOKUP(A54,M$1:M$104,1,FALSE)</f>
        <v>Teignbridge</v>
      </c>
      <c r="M54" t="s">
        <v>599</v>
      </c>
      <c r="N54" t="str">
        <f>VLOOKUP(M54,A$1:A$66,1,FALSE)</f>
        <v>Teignbridge</v>
      </c>
    </row>
    <row r="55" spans="1:14" x14ac:dyDescent="0.3">
      <c r="A55" t="s">
        <v>731</v>
      </c>
      <c r="B55" t="str">
        <f>VLOOKUP(A55,M$1:M$104,1,FALSE)</f>
        <v>Tewkesbury</v>
      </c>
      <c r="M55" t="s">
        <v>731</v>
      </c>
      <c r="N55" t="str">
        <f>VLOOKUP(M55,A$1:A$66,1,FALSE)</f>
        <v>Tewkesbury</v>
      </c>
    </row>
    <row r="56" spans="1:14" x14ac:dyDescent="0.3">
      <c r="A56" t="s">
        <v>603</v>
      </c>
      <c r="B56" t="str">
        <f>VLOOKUP(A56,M$1:M$104,1,FALSE)</f>
        <v>Torridge</v>
      </c>
      <c r="M56" t="s">
        <v>603</v>
      </c>
      <c r="N56" t="str">
        <f>VLOOKUP(M56,A$1:A$66,1,FALSE)</f>
        <v>Torridge</v>
      </c>
    </row>
    <row r="57" spans="1:14" x14ac:dyDescent="0.3">
      <c r="A57" t="s">
        <v>705</v>
      </c>
      <c r="B57" t="str">
        <f>VLOOKUP(A57,M$1:M$104,1,FALSE)</f>
        <v>Uttlesford</v>
      </c>
      <c r="M57" t="s">
        <v>705</v>
      </c>
      <c r="N57" t="str">
        <f>VLOOKUP(M57,A$1:A$66,1,FALSE)</f>
        <v>Uttlesford</v>
      </c>
    </row>
    <row r="58" spans="1:14" x14ac:dyDescent="0.3">
      <c r="A58" t="s">
        <v>1116</v>
      </c>
      <c r="B58" t="str">
        <f>VLOOKUP(A58,M$1:M$104,1,FALSE)</f>
        <v>Vale of White Horse</v>
      </c>
      <c r="M58" t="s">
        <v>1116</v>
      </c>
      <c r="N58" t="str">
        <f>VLOOKUP(M58,A$1:A$66,1,FALSE)</f>
        <v>Vale of White Horse</v>
      </c>
    </row>
    <row r="59" spans="1:14" x14ac:dyDescent="0.3">
      <c r="A59" t="s">
        <v>655</v>
      </c>
      <c r="B59" t="str">
        <f>VLOOKUP(A59,M$1:M$104,1,FALSE)</f>
        <v>Wealden</v>
      </c>
      <c r="M59" t="s">
        <v>655</v>
      </c>
      <c r="N59" t="str">
        <f>VLOOKUP(M59,A$1:A$66,1,FALSE)</f>
        <v>Wealden</v>
      </c>
    </row>
    <row r="60" spans="1:14" x14ac:dyDescent="0.3">
      <c r="A60" t="s">
        <v>607</v>
      </c>
      <c r="B60" t="str">
        <f t="shared" ref="B60:B62" si="0">VLOOKUP(A60,M$1:M$104,1,FALSE)</f>
        <v>West Devon</v>
      </c>
      <c r="M60" t="s">
        <v>607</v>
      </c>
      <c r="N60" t="str">
        <f>VLOOKUP(M60,A$1:A$66,1,FALSE)</f>
        <v>West Devon</v>
      </c>
    </row>
    <row r="61" spans="1:14" x14ac:dyDescent="0.3">
      <c r="A61" t="s">
        <v>978</v>
      </c>
      <c r="B61" t="str">
        <f t="shared" si="0"/>
        <v>West Lindsey</v>
      </c>
      <c r="M61" t="s">
        <v>978</v>
      </c>
      <c r="N61" t="str">
        <f>VLOOKUP(M61,A$1:A$66,1,FALSE)</f>
        <v>West Lindsey</v>
      </c>
    </row>
    <row r="62" spans="1:14" x14ac:dyDescent="0.3">
      <c r="A62" t="s">
        <v>2065</v>
      </c>
      <c r="B62" t="str">
        <f t="shared" si="0"/>
        <v>West Northamptonshire</v>
      </c>
      <c r="M62" t="s">
        <v>2065</v>
      </c>
      <c r="N62" t="str">
        <f>VLOOKUP(M62,A$1:A$66,1,FALSE)</f>
        <v>West Northamptonshire</v>
      </c>
    </row>
    <row r="63" spans="1:14" x14ac:dyDescent="0.3">
      <c r="A63" t="s">
        <v>1120</v>
      </c>
      <c r="B63" t="e">
        <f>VLOOKUP(A65,M$1:M$104,1,FALSE)</f>
        <v>#N/A</v>
      </c>
      <c r="M63" t="s">
        <v>1120</v>
      </c>
      <c r="N63" t="str">
        <f>VLOOKUP(M63,A$1:A$66,1,FALSE)</f>
        <v>West Oxfordshire</v>
      </c>
    </row>
    <row r="64" spans="1:14" x14ac:dyDescent="0.3">
      <c r="A64" t="s">
        <v>1988</v>
      </c>
      <c r="B64" t="str">
        <f>VLOOKUP(A63,M$1:M$104,1,FALSE)</f>
        <v>West Oxfordshire</v>
      </c>
      <c r="M64" t="s">
        <v>1988</v>
      </c>
      <c r="N64" t="str">
        <f>VLOOKUP(M64,A$1:A$66,1,FALSE)</f>
        <v>West Suffolk</v>
      </c>
    </row>
    <row r="65" spans="1:14" x14ac:dyDescent="0.3">
      <c r="A65" t="s">
        <v>2114</v>
      </c>
      <c r="B65" t="str">
        <f>VLOOKUP(A64,M$1:M$104,1,FALSE)</f>
        <v>West Suffolk</v>
      </c>
      <c r="M65" t="s">
        <v>2115</v>
      </c>
      <c r="N65" t="e">
        <f>VLOOKUP(M65,A$1:A$66,1,FALSE)</f>
        <v>#N/A</v>
      </c>
    </row>
    <row r="66" spans="1:14" x14ac:dyDescent="0.3">
      <c r="A66" t="s">
        <v>1326</v>
      </c>
      <c r="B66" t="str">
        <f>VLOOKUP(A66,M$1:M$104,1,FALSE)</f>
        <v>Wychavon</v>
      </c>
      <c r="M66" t="s">
        <v>1326</v>
      </c>
      <c r="N66" t="str">
        <f>VLOOKUP(M66,A$1:A$66,1,FALSE)</f>
        <v>Wychavon</v>
      </c>
    </row>
    <row r="67" spans="1:14" x14ac:dyDescent="0.3">
      <c r="L67" t="s">
        <v>1365</v>
      </c>
      <c r="N67" t="e">
        <f>VLOOKUP(M67,A$1:A$66,1,FALSE)</f>
        <v>#N/A</v>
      </c>
    </row>
    <row r="68" spans="1:14" x14ac:dyDescent="0.3">
      <c r="L68" t="s">
        <v>1365</v>
      </c>
      <c r="N68" t="e">
        <f>VLOOKUP(M68,A$1:A$66,1,FALSE)</f>
        <v>#N/A</v>
      </c>
    </row>
    <row r="69" spans="1:14" x14ac:dyDescent="0.3">
      <c r="L69" t="s">
        <v>1365</v>
      </c>
      <c r="N69" t="e">
        <f>VLOOKUP(M69,A$1:A$66,1,FALSE)</f>
        <v>#N/A</v>
      </c>
    </row>
    <row r="70" spans="1:14" x14ac:dyDescent="0.3">
      <c r="L70" t="s">
        <v>1365</v>
      </c>
      <c r="N70" t="e">
        <f>VLOOKUP(M70,A$1:A$66,1,FALSE)</f>
        <v>#N/A</v>
      </c>
    </row>
    <row r="71" spans="1:14" x14ac:dyDescent="0.3">
      <c r="L71" t="s">
        <v>1365</v>
      </c>
      <c r="N71" t="e">
        <f>VLOOKUP(M71,A$1:A$66,1,FALSE)</f>
        <v>#N/A</v>
      </c>
    </row>
    <row r="72" spans="1:14" x14ac:dyDescent="0.3">
      <c r="L72" t="s">
        <v>1365</v>
      </c>
      <c r="N72" t="e">
        <f>VLOOKUP(M72,A$1:A$66,1,FALSE)</f>
        <v>#N/A</v>
      </c>
    </row>
    <row r="73" spans="1:14" x14ac:dyDescent="0.3">
      <c r="L73" t="s">
        <v>1365</v>
      </c>
      <c r="N73" t="e">
        <f>VLOOKUP(M73,A$1:A$66,1,FALSE)</f>
        <v>#N/A</v>
      </c>
    </row>
    <row r="74" spans="1:14" x14ac:dyDescent="0.3">
      <c r="L74" t="s">
        <v>1365</v>
      </c>
      <c r="N74" t="e">
        <f>VLOOKUP(M74,A$1:A$66,1,FALSE)</f>
        <v>#N/A</v>
      </c>
    </row>
    <row r="75" spans="1:14" x14ac:dyDescent="0.3">
      <c r="L75" t="s">
        <v>1365</v>
      </c>
      <c r="N75" t="e">
        <f>VLOOKUP(M75,A$1:A$66,1,FALSE)</f>
        <v>#N/A</v>
      </c>
    </row>
    <row r="76" spans="1:14" x14ac:dyDescent="0.3">
      <c r="L76" t="s">
        <v>1365</v>
      </c>
      <c r="N76" t="e">
        <f>VLOOKUP(M76,A$1:A$66,1,FALSE)</f>
        <v>#N/A</v>
      </c>
    </row>
    <row r="77" spans="1:14" x14ac:dyDescent="0.3">
      <c r="L77" t="s">
        <v>1365</v>
      </c>
      <c r="N77" t="e">
        <f>VLOOKUP(M77,A$1:A$66,1,FALSE)</f>
        <v>#N/A</v>
      </c>
    </row>
    <row r="78" spans="1:14" x14ac:dyDescent="0.3">
      <c r="L78" t="s">
        <v>1365</v>
      </c>
      <c r="N78" t="e">
        <f>VLOOKUP(M78,A$1:A$66,1,FALSE)</f>
        <v>#N/A</v>
      </c>
    </row>
    <row r="79" spans="1:14" x14ac:dyDescent="0.3">
      <c r="L79" t="s">
        <v>1365</v>
      </c>
      <c r="N79" t="e">
        <f>VLOOKUP(M79,A$1:A$66,1,FALSE)</f>
        <v>#N/A</v>
      </c>
    </row>
    <row r="80" spans="1:14" x14ac:dyDescent="0.3">
      <c r="L80" t="s">
        <v>1365</v>
      </c>
      <c r="N80" t="e">
        <f>VLOOKUP(M80,A$1:A$66,1,FALSE)</f>
        <v>#N/A</v>
      </c>
    </row>
    <row r="81" spans="12:14" x14ac:dyDescent="0.3">
      <c r="L81" t="s">
        <v>1365</v>
      </c>
      <c r="N81" t="e">
        <f>VLOOKUP(M81,A$1:A$66,1,FALSE)</f>
        <v>#N/A</v>
      </c>
    </row>
    <row r="82" spans="12:14" x14ac:dyDescent="0.3">
      <c r="L82" t="s">
        <v>1365</v>
      </c>
      <c r="N82" t="e">
        <f>VLOOKUP(M82,A$1:A$66,1,FALSE)</f>
        <v>#N/A</v>
      </c>
    </row>
    <row r="83" spans="12:14" x14ac:dyDescent="0.3">
      <c r="L83" t="s">
        <v>1365</v>
      </c>
      <c r="N83" t="e">
        <f>VLOOKUP(M83,A$1:A$66,1,FALSE)</f>
        <v>#N/A</v>
      </c>
    </row>
    <row r="84" spans="12:14" x14ac:dyDescent="0.3">
      <c r="L84" t="s">
        <v>1365</v>
      </c>
      <c r="N84" t="e">
        <f>VLOOKUP(M84,A$1:A$66,1,FALSE)</f>
        <v>#N/A</v>
      </c>
    </row>
    <row r="85" spans="12:14" x14ac:dyDescent="0.3">
      <c r="L85" t="s">
        <v>1365</v>
      </c>
      <c r="N85" t="e">
        <f>VLOOKUP(M85,A$1:A$66,1,FALSE)</f>
        <v>#N/A</v>
      </c>
    </row>
    <row r="86" spans="12:14" x14ac:dyDescent="0.3">
      <c r="L86" t="s">
        <v>1365</v>
      </c>
      <c r="N86" t="e">
        <f>VLOOKUP(M86,A$1:A$66,1,FALSE)</f>
        <v>#N/A</v>
      </c>
    </row>
    <row r="87" spans="12:14" x14ac:dyDescent="0.3">
      <c r="L87" t="s">
        <v>1365</v>
      </c>
      <c r="N87" t="e">
        <f>VLOOKUP(M87,A$1:A$66,1,FALSE)</f>
        <v>#N/A</v>
      </c>
    </row>
    <row r="88" spans="12:14" x14ac:dyDescent="0.3">
      <c r="L88" t="s">
        <v>1365</v>
      </c>
      <c r="N88" t="e">
        <f>VLOOKUP(M88,A$1:A$66,1,FALSE)</f>
        <v>#N/A</v>
      </c>
    </row>
    <row r="89" spans="12:14" x14ac:dyDescent="0.3">
      <c r="L89" t="s">
        <v>1365</v>
      </c>
      <c r="N89" t="e">
        <f>VLOOKUP(M89,A$1:A$66,1,FALSE)</f>
        <v>#N/A</v>
      </c>
    </row>
    <row r="90" spans="12:14" x14ac:dyDescent="0.3">
      <c r="L90" t="s">
        <v>1365</v>
      </c>
      <c r="N90" t="e">
        <f>VLOOKUP(M90,A$1:A$66,1,FALSE)</f>
        <v>#N/A</v>
      </c>
    </row>
    <row r="91" spans="12:14" x14ac:dyDescent="0.3">
      <c r="L91" t="s">
        <v>1365</v>
      </c>
      <c r="N91" t="e">
        <f>VLOOKUP(M91,A$1:A$66,1,FALSE)</f>
        <v>#N/A</v>
      </c>
    </row>
    <row r="92" spans="12:14" x14ac:dyDescent="0.3">
      <c r="L92" t="s">
        <v>1365</v>
      </c>
      <c r="N92" t="e">
        <f>VLOOKUP(M92,A$1:A$66,1,FALSE)</f>
        <v>#N/A</v>
      </c>
    </row>
    <row r="93" spans="12:14" x14ac:dyDescent="0.3">
      <c r="L93" t="s">
        <v>1365</v>
      </c>
      <c r="N93" t="e">
        <f>VLOOKUP(M93,A$1:A$66,1,FALSE)</f>
        <v>#N/A</v>
      </c>
    </row>
    <row r="94" spans="12:14" x14ac:dyDescent="0.3">
      <c r="L94" t="s">
        <v>1365</v>
      </c>
      <c r="N94" t="e">
        <f>VLOOKUP(M94,A$1:A$66,1,FALSE)</f>
        <v>#N/A</v>
      </c>
    </row>
    <row r="95" spans="12:14" x14ac:dyDescent="0.3">
      <c r="L95" t="s">
        <v>1365</v>
      </c>
      <c r="N95" t="e">
        <f>VLOOKUP(M95,A$1:A$66,1,FALSE)</f>
        <v>#N/A</v>
      </c>
    </row>
    <row r="96" spans="12:14" x14ac:dyDescent="0.3">
      <c r="L96" t="s">
        <v>1365</v>
      </c>
      <c r="N96" t="e">
        <f>VLOOKUP(M96,A$1:A$66,1,FALSE)</f>
        <v>#N/A</v>
      </c>
    </row>
    <row r="97" spans="12:14" x14ac:dyDescent="0.3">
      <c r="L97" t="s">
        <v>1365</v>
      </c>
      <c r="N97" t="e">
        <f>VLOOKUP(M97,A$1:A$66,1,FALSE)</f>
        <v>#N/A</v>
      </c>
    </row>
    <row r="98" spans="12:14" x14ac:dyDescent="0.3">
      <c r="L98" t="s">
        <v>1365</v>
      </c>
      <c r="N98" t="e">
        <f>VLOOKUP(M98,A$1:A$66,1,FALSE)</f>
        <v>#N/A</v>
      </c>
    </row>
    <row r="99" spans="12:14" x14ac:dyDescent="0.3">
      <c r="L99" t="s">
        <v>1365</v>
      </c>
      <c r="N99" t="e">
        <f>VLOOKUP(M99,A$1:A$66,1,FALSE)</f>
        <v>#N/A</v>
      </c>
    </row>
    <row r="100" spans="12:14" x14ac:dyDescent="0.3">
      <c r="L100" t="s">
        <v>1365</v>
      </c>
      <c r="N100" t="e">
        <f>VLOOKUP(M100,A$1:A$66,1,FALSE)</f>
        <v>#N/A</v>
      </c>
    </row>
    <row r="101" spans="12:14" x14ac:dyDescent="0.3">
      <c r="L101" t="s">
        <v>1365</v>
      </c>
      <c r="N101" t="e">
        <f>VLOOKUP(M101,A$1:A$66,1,FALSE)</f>
        <v>#N/A</v>
      </c>
    </row>
    <row r="102" spans="12:14" x14ac:dyDescent="0.3">
      <c r="L102" t="s">
        <v>1365</v>
      </c>
      <c r="N102" t="e">
        <f>VLOOKUP(M102,A$1:A$66,1,FALSE)</f>
        <v>#N/A</v>
      </c>
    </row>
    <row r="103" spans="12:14" x14ac:dyDescent="0.3">
      <c r="L103" t="s">
        <v>1365</v>
      </c>
      <c r="N103" t="e">
        <f>VLOOKUP(M103,A$1:A$66,1,FALSE)</f>
        <v>#N/A</v>
      </c>
    </row>
    <row r="104" spans="12:14" x14ac:dyDescent="0.3">
      <c r="L104" t="s">
        <v>1365</v>
      </c>
      <c r="N104" t="e">
        <f>VLOOKUP(M104,A$1:A$66,1,FALSE)</f>
        <v>#N/A</v>
      </c>
    </row>
    <row r="105" spans="12:14" x14ac:dyDescent="0.3">
      <c r="L105" t="s">
        <v>1365</v>
      </c>
    </row>
    <row r="106" spans="12:14" x14ac:dyDescent="0.3">
      <c r="L106" t="s">
        <v>1365</v>
      </c>
    </row>
    <row r="107" spans="12:14" x14ac:dyDescent="0.3">
      <c r="L107" t="s">
        <v>1365</v>
      </c>
    </row>
    <row r="108" spans="12:14" x14ac:dyDescent="0.3">
      <c r="L108" t="s">
        <v>1365</v>
      </c>
    </row>
    <row r="109" spans="12:14" x14ac:dyDescent="0.3">
      <c r="L109" t="s">
        <v>1365</v>
      </c>
    </row>
    <row r="110" spans="12:14" x14ac:dyDescent="0.3">
      <c r="L110" t="s">
        <v>1365</v>
      </c>
    </row>
    <row r="111" spans="12:14" x14ac:dyDescent="0.3">
      <c r="L111" t="s">
        <v>1365</v>
      </c>
    </row>
    <row r="112" spans="12:14" x14ac:dyDescent="0.3">
      <c r="L112" t="s">
        <v>1365</v>
      </c>
    </row>
    <row r="113" spans="12:12" x14ac:dyDescent="0.3">
      <c r="L113" t="s">
        <v>1365</v>
      </c>
    </row>
    <row r="114" spans="12:12" x14ac:dyDescent="0.3">
      <c r="L114" t="s">
        <v>1365</v>
      </c>
    </row>
    <row r="115" spans="12:12" x14ac:dyDescent="0.3">
      <c r="L115" t="s">
        <v>1365</v>
      </c>
    </row>
    <row r="116" spans="12:12" x14ac:dyDescent="0.3">
      <c r="L116" t="s">
        <v>1365</v>
      </c>
    </row>
    <row r="117" spans="12:12" x14ac:dyDescent="0.3">
      <c r="L117" t="s">
        <v>1365</v>
      </c>
    </row>
    <row r="118" spans="12:12" x14ac:dyDescent="0.3">
      <c r="L118" t="s">
        <v>1365</v>
      </c>
    </row>
    <row r="119" spans="12:12" x14ac:dyDescent="0.3">
      <c r="L119" t="s">
        <v>1365</v>
      </c>
    </row>
    <row r="120" spans="12:12" x14ac:dyDescent="0.3">
      <c r="L120" t="s">
        <v>1365</v>
      </c>
    </row>
    <row r="121" spans="12:12" x14ac:dyDescent="0.3">
      <c r="L121" t="s">
        <v>1365</v>
      </c>
    </row>
    <row r="122" spans="12:12" x14ac:dyDescent="0.3">
      <c r="L122" t="s">
        <v>1365</v>
      </c>
    </row>
    <row r="123" spans="12:12" x14ac:dyDescent="0.3">
      <c r="L123" t="s">
        <v>1365</v>
      </c>
    </row>
    <row r="124" spans="12:12" x14ac:dyDescent="0.3">
      <c r="L124" t="s">
        <v>1365</v>
      </c>
    </row>
    <row r="125" spans="12:12" x14ac:dyDescent="0.3">
      <c r="L125" t="s">
        <v>1365</v>
      </c>
    </row>
    <row r="126" spans="12:12" x14ac:dyDescent="0.3">
      <c r="L126" t="s">
        <v>1365</v>
      </c>
    </row>
    <row r="127" spans="12:12" x14ac:dyDescent="0.3">
      <c r="L127" t="s">
        <v>1365</v>
      </c>
    </row>
    <row r="128" spans="12:12" x14ac:dyDescent="0.3">
      <c r="L128" t="s">
        <v>1365</v>
      </c>
    </row>
    <row r="129" spans="12:12" x14ac:dyDescent="0.3">
      <c r="L129" t="s">
        <v>1365</v>
      </c>
    </row>
    <row r="130" spans="12:12" x14ac:dyDescent="0.3">
      <c r="L130" t="s">
        <v>1365</v>
      </c>
    </row>
    <row r="131" spans="12:12" x14ac:dyDescent="0.3">
      <c r="L131" t="s">
        <v>1365</v>
      </c>
    </row>
    <row r="132" spans="12:12" x14ac:dyDescent="0.3">
      <c r="L132" t="s">
        <v>1365</v>
      </c>
    </row>
    <row r="133" spans="12:12" x14ac:dyDescent="0.3">
      <c r="L133" t="s">
        <v>1365</v>
      </c>
    </row>
    <row r="134" spans="12:12" x14ac:dyDescent="0.3">
      <c r="L134" t="s">
        <v>1365</v>
      </c>
    </row>
    <row r="135" spans="12:12" x14ac:dyDescent="0.3">
      <c r="L135" t="s">
        <v>1365</v>
      </c>
    </row>
    <row r="136" spans="12:12" x14ac:dyDescent="0.3">
      <c r="L136" t="s">
        <v>1365</v>
      </c>
    </row>
    <row r="137" spans="12:12" x14ac:dyDescent="0.3">
      <c r="L137" t="s">
        <v>1365</v>
      </c>
    </row>
    <row r="138" spans="12:12" x14ac:dyDescent="0.3">
      <c r="L138" t="s">
        <v>1365</v>
      </c>
    </row>
    <row r="139" spans="12:12" x14ac:dyDescent="0.3">
      <c r="L139" t="s">
        <v>1365</v>
      </c>
    </row>
    <row r="140" spans="12:12" x14ac:dyDescent="0.3">
      <c r="L140" t="s">
        <v>1365</v>
      </c>
    </row>
    <row r="141" spans="12:12" x14ac:dyDescent="0.3">
      <c r="L141" t="s">
        <v>1365</v>
      </c>
    </row>
    <row r="142" spans="12:12" x14ac:dyDescent="0.3">
      <c r="L142" t="s">
        <v>1365</v>
      </c>
    </row>
    <row r="143" spans="12:12" x14ac:dyDescent="0.3">
      <c r="L143" t="s">
        <v>1365</v>
      </c>
    </row>
    <row r="144" spans="12:12" x14ac:dyDescent="0.3">
      <c r="L144" t="s">
        <v>1365</v>
      </c>
    </row>
    <row r="145" spans="12:12" x14ac:dyDescent="0.3">
      <c r="L145" t="s">
        <v>1365</v>
      </c>
    </row>
    <row r="146" spans="12:12" x14ac:dyDescent="0.3">
      <c r="L146" t="s">
        <v>1365</v>
      </c>
    </row>
    <row r="147" spans="12:12" x14ac:dyDescent="0.3">
      <c r="L147" t="s">
        <v>1365</v>
      </c>
    </row>
    <row r="148" spans="12:12" x14ac:dyDescent="0.3">
      <c r="L148" t="s">
        <v>1365</v>
      </c>
    </row>
    <row r="149" spans="12:12" x14ac:dyDescent="0.3">
      <c r="L149" t="s">
        <v>1365</v>
      </c>
    </row>
    <row r="150" spans="12:12" x14ac:dyDescent="0.3">
      <c r="L150" t="s">
        <v>1365</v>
      </c>
    </row>
    <row r="151" spans="12:12" x14ac:dyDescent="0.3">
      <c r="L151" t="s">
        <v>1365</v>
      </c>
    </row>
    <row r="152" spans="12:12" x14ac:dyDescent="0.3">
      <c r="L152" t="s">
        <v>1365</v>
      </c>
    </row>
    <row r="153" spans="12:12" x14ac:dyDescent="0.3">
      <c r="L153" t="s">
        <v>1365</v>
      </c>
    </row>
    <row r="154" spans="12:12" x14ac:dyDescent="0.3">
      <c r="L154" t="s">
        <v>1365</v>
      </c>
    </row>
    <row r="155" spans="12:12" x14ac:dyDescent="0.3">
      <c r="L155" t="s">
        <v>1365</v>
      </c>
    </row>
    <row r="156" spans="12:12" x14ac:dyDescent="0.3">
      <c r="L156" t="s">
        <v>1365</v>
      </c>
    </row>
    <row r="157" spans="12:12" x14ac:dyDescent="0.3">
      <c r="L157" t="s">
        <v>1365</v>
      </c>
    </row>
    <row r="158" spans="12:12" x14ac:dyDescent="0.3">
      <c r="L158" t="s">
        <v>1365</v>
      </c>
    </row>
    <row r="159" spans="12:12" x14ac:dyDescent="0.3">
      <c r="L159" t="s">
        <v>1365</v>
      </c>
    </row>
    <row r="160" spans="12:12" x14ac:dyDescent="0.3">
      <c r="L160" t="s">
        <v>1365</v>
      </c>
    </row>
    <row r="161" spans="12:12" x14ac:dyDescent="0.3">
      <c r="L161" t="s">
        <v>1365</v>
      </c>
    </row>
    <row r="162" spans="12:12" x14ac:dyDescent="0.3">
      <c r="L162" t="s">
        <v>1365</v>
      </c>
    </row>
    <row r="163" spans="12:12" x14ac:dyDescent="0.3">
      <c r="L163" t="s">
        <v>1365</v>
      </c>
    </row>
    <row r="164" spans="12:12" x14ac:dyDescent="0.3">
      <c r="L164" t="s">
        <v>1365</v>
      </c>
    </row>
    <row r="165" spans="12:12" x14ac:dyDescent="0.3">
      <c r="L165" t="s">
        <v>1365</v>
      </c>
    </row>
    <row r="166" spans="12:12" x14ac:dyDescent="0.3">
      <c r="L166" t="s">
        <v>1365</v>
      </c>
    </row>
    <row r="167" spans="12:12" x14ac:dyDescent="0.3">
      <c r="L167" t="s">
        <v>1365</v>
      </c>
    </row>
    <row r="168" spans="12:12" x14ac:dyDescent="0.3">
      <c r="L168" t="s">
        <v>1365</v>
      </c>
    </row>
    <row r="169" spans="12:12" x14ac:dyDescent="0.3">
      <c r="L169" t="s">
        <v>1365</v>
      </c>
    </row>
    <row r="170" spans="12:12" x14ac:dyDescent="0.3">
      <c r="L170" t="s">
        <v>1365</v>
      </c>
    </row>
    <row r="171" spans="12:12" x14ac:dyDescent="0.3">
      <c r="L171" t="s">
        <v>1365</v>
      </c>
    </row>
    <row r="172" spans="12:12" x14ac:dyDescent="0.3">
      <c r="L172" t="s">
        <v>1365</v>
      </c>
    </row>
    <row r="173" spans="12:12" x14ac:dyDescent="0.3">
      <c r="L173" t="s">
        <v>1365</v>
      </c>
    </row>
    <row r="174" spans="12:12" x14ac:dyDescent="0.3">
      <c r="L174" t="s">
        <v>1365</v>
      </c>
    </row>
    <row r="175" spans="12:12" x14ac:dyDescent="0.3">
      <c r="L175" t="s">
        <v>1365</v>
      </c>
    </row>
    <row r="176" spans="12:12" x14ac:dyDescent="0.3">
      <c r="L176" t="s">
        <v>1365</v>
      </c>
    </row>
    <row r="177" spans="12:12" x14ac:dyDescent="0.3">
      <c r="L177" t="s">
        <v>1365</v>
      </c>
    </row>
    <row r="178" spans="12:12" x14ac:dyDescent="0.3">
      <c r="L178" t="s">
        <v>1365</v>
      </c>
    </row>
    <row r="179" spans="12:12" x14ac:dyDescent="0.3">
      <c r="L179" t="s">
        <v>1365</v>
      </c>
    </row>
    <row r="180" spans="12:12" x14ac:dyDescent="0.3">
      <c r="L180" t="s">
        <v>1365</v>
      </c>
    </row>
    <row r="181" spans="12:12" x14ac:dyDescent="0.3">
      <c r="L181" t="s">
        <v>1365</v>
      </c>
    </row>
    <row r="182" spans="12:12" x14ac:dyDescent="0.3">
      <c r="L182" t="s">
        <v>1365</v>
      </c>
    </row>
    <row r="183" spans="12:12" x14ac:dyDescent="0.3">
      <c r="L183" t="s">
        <v>1365</v>
      </c>
    </row>
    <row r="184" spans="12:12" x14ac:dyDescent="0.3">
      <c r="L184" t="s">
        <v>1365</v>
      </c>
    </row>
    <row r="185" spans="12:12" x14ac:dyDescent="0.3">
      <c r="L185" t="s">
        <v>1365</v>
      </c>
    </row>
    <row r="186" spans="12:12" x14ac:dyDescent="0.3">
      <c r="L186" t="s">
        <v>1365</v>
      </c>
    </row>
    <row r="187" spans="12:12" x14ac:dyDescent="0.3">
      <c r="L187" t="s">
        <v>1365</v>
      </c>
    </row>
    <row r="188" spans="12:12" x14ac:dyDescent="0.3">
      <c r="L188" t="s">
        <v>1365</v>
      </c>
    </row>
    <row r="189" spans="12:12" x14ac:dyDescent="0.3">
      <c r="L189" t="s">
        <v>1365</v>
      </c>
    </row>
    <row r="190" spans="12:12" x14ac:dyDescent="0.3">
      <c r="L190" t="s">
        <v>1365</v>
      </c>
    </row>
    <row r="191" spans="12:12" x14ac:dyDescent="0.3">
      <c r="L191" t="s">
        <v>1365</v>
      </c>
    </row>
    <row r="192" spans="12:12" x14ac:dyDescent="0.3">
      <c r="L192" t="s">
        <v>1365</v>
      </c>
    </row>
    <row r="193" spans="12:12" x14ac:dyDescent="0.3">
      <c r="L193" t="s">
        <v>1365</v>
      </c>
    </row>
    <row r="194" spans="12:12" x14ac:dyDescent="0.3">
      <c r="L194" t="s">
        <v>1365</v>
      </c>
    </row>
    <row r="195" spans="12:12" x14ac:dyDescent="0.3">
      <c r="L195" t="s">
        <v>1365</v>
      </c>
    </row>
    <row r="196" spans="12:12" x14ac:dyDescent="0.3">
      <c r="L196" t="s">
        <v>1365</v>
      </c>
    </row>
    <row r="197" spans="12:12" x14ac:dyDescent="0.3">
      <c r="L197" t="s">
        <v>1365</v>
      </c>
    </row>
    <row r="198" spans="12:12" x14ac:dyDescent="0.3">
      <c r="L198" t="s">
        <v>1365</v>
      </c>
    </row>
    <row r="199" spans="12:12" x14ac:dyDescent="0.3">
      <c r="L199" t="s">
        <v>1365</v>
      </c>
    </row>
    <row r="200" spans="12:12" x14ac:dyDescent="0.3">
      <c r="L200" t="s">
        <v>1365</v>
      </c>
    </row>
    <row r="201" spans="12:12" x14ac:dyDescent="0.3">
      <c r="L201" t="s">
        <v>1365</v>
      </c>
    </row>
    <row r="202" spans="12:12" x14ac:dyDescent="0.3">
      <c r="L202" t="s">
        <v>1365</v>
      </c>
    </row>
    <row r="203" spans="12:12" x14ac:dyDescent="0.3">
      <c r="L203" t="s">
        <v>1365</v>
      </c>
    </row>
    <row r="204" spans="12:12" x14ac:dyDescent="0.3">
      <c r="L204" t="s">
        <v>1365</v>
      </c>
    </row>
    <row r="205" spans="12:12" x14ac:dyDescent="0.3">
      <c r="L205" t="s">
        <v>1365</v>
      </c>
    </row>
    <row r="206" spans="12:12" x14ac:dyDescent="0.3">
      <c r="L206" t="s">
        <v>1365</v>
      </c>
    </row>
    <row r="207" spans="12:12" x14ac:dyDescent="0.3">
      <c r="L207" t="s">
        <v>1365</v>
      </c>
    </row>
    <row r="208" spans="12:12" x14ac:dyDescent="0.3">
      <c r="L208" t="s">
        <v>1365</v>
      </c>
    </row>
    <row r="209" spans="12:12" x14ac:dyDescent="0.3">
      <c r="L209" t="s">
        <v>1365</v>
      </c>
    </row>
    <row r="210" spans="12:12" x14ac:dyDescent="0.3">
      <c r="L210" t="s">
        <v>1365</v>
      </c>
    </row>
    <row r="211" spans="12:12" x14ac:dyDescent="0.3">
      <c r="L211" t="s">
        <v>1365</v>
      </c>
    </row>
    <row r="212" spans="12:12" x14ac:dyDescent="0.3">
      <c r="L212" t="s">
        <v>1365</v>
      </c>
    </row>
    <row r="213" spans="12:12" x14ac:dyDescent="0.3">
      <c r="L213" t="s">
        <v>1365</v>
      </c>
    </row>
    <row r="214" spans="12:12" x14ac:dyDescent="0.3">
      <c r="L214" t="s">
        <v>1365</v>
      </c>
    </row>
    <row r="215" spans="12:12" x14ac:dyDescent="0.3">
      <c r="L215" t="s">
        <v>1365</v>
      </c>
    </row>
    <row r="216" spans="12:12" x14ac:dyDescent="0.3">
      <c r="L216" t="s">
        <v>1365</v>
      </c>
    </row>
    <row r="217" spans="12:12" x14ac:dyDescent="0.3">
      <c r="L217" t="s">
        <v>1365</v>
      </c>
    </row>
    <row r="218" spans="12:12" x14ac:dyDescent="0.3">
      <c r="L218" t="s">
        <v>1365</v>
      </c>
    </row>
    <row r="219" spans="12:12" x14ac:dyDescent="0.3">
      <c r="L219" t="s">
        <v>1365</v>
      </c>
    </row>
    <row r="220" spans="12:12" x14ac:dyDescent="0.3">
      <c r="L220" t="s">
        <v>1365</v>
      </c>
    </row>
    <row r="221" spans="12:12" x14ac:dyDescent="0.3">
      <c r="L221" t="s">
        <v>1365</v>
      </c>
    </row>
    <row r="222" spans="12:12" x14ac:dyDescent="0.3">
      <c r="L222" t="s">
        <v>1365</v>
      </c>
    </row>
    <row r="223" spans="12:12" x14ac:dyDescent="0.3">
      <c r="L223" t="s">
        <v>1365</v>
      </c>
    </row>
    <row r="224" spans="12:12" x14ac:dyDescent="0.3">
      <c r="L224" t="s">
        <v>1365</v>
      </c>
    </row>
    <row r="225" spans="12:12" x14ac:dyDescent="0.3">
      <c r="L225" t="s">
        <v>1365</v>
      </c>
    </row>
    <row r="226" spans="12:12" x14ac:dyDescent="0.3">
      <c r="L226" t="s">
        <v>1365</v>
      </c>
    </row>
    <row r="227" spans="12:12" x14ac:dyDescent="0.3">
      <c r="L227" t="s">
        <v>1365</v>
      </c>
    </row>
    <row r="228" spans="12:12" x14ac:dyDescent="0.3">
      <c r="L228" t="s">
        <v>1365</v>
      </c>
    </row>
    <row r="229" spans="12:12" x14ac:dyDescent="0.3">
      <c r="L229" t="s">
        <v>1365</v>
      </c>
    </row>
    <row r="230" spans="12:12" x14ac:dyDescent="0.3">
      <c r="L230" t="s">
        <v>1365</v>
      </c>
    </row>
    <row r="231" spans="12:12" x14ac:dyDescent="0.3">
      <c r="L231" t="s">
        <v>1365</v>
      </c>
    </row>
    <row r="232" spans="12:12" x14ac:dyDescent="0.3">
      <c r="L232" t="s">
        <v>1365</v>
      </c>
    </row>
    <row r="233" spans="12:12" x14ac:dyDescent="0.3">
      <c r="L233" t="s">
        <v>1365</v>
      </c>
    </row>
    <row r="234" spans="12:12" x14ac:dyDescent="0.3">
      <c r="L234" t="s">
        <v>1365</v>
      </c>
    </row>
    <row r="235" spans="12:12" x14ac:dyDescent="0.3">
      <c r="L235" t="s">
        <v>1365</v>
      </c>
    </row>
    <row r="236" spans="12:12" x14ac:dyDescent="0.3">
      <c r="L236" t="s">
        <v>1365</v>
      </c>
    </row>
    <row r="237" spans="12:12" x14ac:dyDescent="0.3">
      <c r="L237" t="s">
        <v>1365</v>
      </c>
    </row>
    <row r="238" spans="12:12" x14ac:dyDescent="0.3">
      <c r="L238" t="s">
        <v>1365</v>
      </c>
    </row>
    <row r="239" spans="12:12" x14ac:dyDescent="0.3">
      <c r="L239" t="s">
        <v>1365</v>
      </c>
    </row>
    <row r="240" spans="12:12" x14ac:dyDescent="0.3">
      <c r="L240" t="s">
        <v>1365</v>
      </c>
    </row>
    <row r="241" spans="12:12" x14ac:dyDescent="0.3">
      <c r="L241" t="s">
        <v>1365</v>
      </c>
    </row>
    <row r="242" spans="12:12" x14ac:dyDescent="0.3">
      <c r="L242" t="s">
        <v>1365</v>
      </c>
    </row>
    <row r="243" spans="12:12" x14ac:dyDescent="0.3">
      <c r="L243" t="s">
        <v>1365</v>
      </c>
    </row>
    <row r="244" spans="12:12" x14ac:dyDescent="0.3">
      <c r="L244" t="s">
        <v>1365</v>
      </c>
    </row>
    <row r="245" spans="12:12" x14ac:dyDescent="0.3">
      <c r="L245" t="s">
        <v>1365</v>
      </c>
    </row>
    <row r="246" spans="12:12" x14ac:dyDescent="0.3">
      <c r="L246" t="s">
        <v>1365</v>
      </c>
    </row>
    <row r="247" spans="12:12" x14ac:dyDescent="0.3">
      <c r="L247" t="s">
        <v>1365</v>
      </c>
    </row>
    <row r="248" spans="12:12" x14ac:dyDescent="0.3">
      <c r="L248" t="s">
        <v>1365</v>
      </c>
    </row>
    <row r="249" spans="12:12" x14ac:dyDescent="0.3">
      <c r="L249" t="s">
        <v>1365</v>
      </c>
    </row>
    <row r="250" spans="12:12" x14ac:dyDescent="0.3">
      <c r="L250" t="s">
        <v>1365</v>
      </c>
    </row>
    <row r="251" spans="12:12" x14ac:dyDescent="0.3">
      <c r="L251" t="s">
        <v>1365</v>
      </c>
    </row>
    <row r="252" spans="12:12" x14ac:dyDescent="0.3">
      <c r="L252" t="s">
        <v>1365</v>
      </c>
    </row>
    <row r="253" spans="12:12" x14ac:dyDescent="0.3">
      <c r="L253" t="s">
        <v>1365</v>
      </c>
    </row>
    <row r="254" spans="12:12" x14ac:dyDescent="0.3">
      <c r="L254" t="s">
        <v>1365</v>
      </c>
    </row>
    <row r="255" spans="12:12" x14ac:dyDescent="0.3">
      <c r="L255" t="s">
        <v>1365</v>
      </c>
    </row>
    <row r="256" spans="12:12" x14ac:dyDescent="0.3">
      <c r="L256" t="s">
        <v>1365</v>
      </c>
    </row>
    <row r="257" spans="12:12" x14ac:dyDescent="0.3">
      <c r="L257" t="s">
        <v>1365</v>
      </c>
    </row>
    <row r="258" spans="12:12" x14ac:dyDescent="0.3">
      <c r="L258" t="s">
        <v>1365</v>
      </c>
    </row>
    <row r="259" spans="12:12" x14ac:dyDescent="0.3">
      <c r="L259" t="s">
        <v>1365</v>
      </c>
    </row>
    <row r="260" spans="12:12" x14ac:dyDescent="0.3">
      <c r="L260" t="s">
        <v>1365</v>
      </c>
    </row>
    <row r="261" spans="12:12" x14ac:dyDescent="0.3">
      <c r="L261" t="s">
        <v>1365</v>
      </c>
    </row>
    <row r="262" spans="12:12" x14ac:dyDescent="0.3">
      <c r="L262" t="s">
        <v>1365</v>
      </c>
    </row>
    <row r="263" spans="12:12" x14ac:dyDescent="0.3">
      <c r="L263" t="s">
        <v>1365</v>
      </c>
    </row>
    <row r="264" spans="12:12" x14ac:dyDescent="0.3">
      <c r="L264" t="s">
        <v>1365</v>
      </c>
    </row>
    <row r="265" spans="12:12" x14ac:dyDescent="0.3">
      <c r="L265" t="s">
        <v>1365</v>
      </c>
    </row>
    <row r="266" spans="12:12" x14ac:dyDescent="0.3">
      <c r="L266" t="s">
        <v>1365</v>
      </c>
    </row>
    <row r="267" spans="12:12" x14ac:dyDescent="0.3">
      <c r="L267" t="s">
        <v>1365</v>
      </c>
    </row>
    <row r="268" spans="12:12" x14ac:dyDescent="0.3">
      <c r="L268" t="s">
        <v>1365</v>
      </c>
    </row>
    <row r="269" spans="12:12" x14ac:dyDescent="0.3">
      <c r="L269" t="s">
        <v>1365</v>
      </c>
    </row>
    <row r="270" spans="12:12" x14ac:dyDescent="0.3">
      <c r="L270" t="s">
        <v>1365</v>
      </c>
    </row>
    <row r="271" spans="12:12" x14ac:dyDescent="0.3">
      <c r="L271" t="s">
        <v>1365</v>
      </c>
    </row>
    <row r="272" spans="12:12" x14ac:dyDescent="0.3">
      <c r="L272" t="s">
        <v>1365</v>
      </c>
    </row>
    <row r="273" spans="12:12" x14ac:dyDescent="0.3">
      <c r="L273" t="s">
        <v>1365</v>
      </c>
    </row>
    <row r="274" spans="12:12" x14ac:dyDescent="0.3">
      <c r="L274" t="s">
        <v>1365</v>
      </c>
    </row>
    <row r="275" spans="12:12" x14ac:dyDescent="0.3">
      <c r="L275" t="s">
        <v>1365</v>
      </c>
    </row>
    <row r="276" spans="12:12" x14ac:dyDescent="0.3">
      <c r="L276" t="s">
        <v>1365</v>
      </c>
    </row>
    <row r="277" spans="12:12" x14ac:dyDescent="0.3">
      <c r="L277" t="s">
        <v>1365</v>
      </c>
    </row>
    <row r="278" spans="12:12" x14ac:dyDescent="0.3">
      <c r="L278" t="s">
        <v>1365</v>
      </c>
    </row>
    <row r="279" spans="12:12" x14ac:dyDescent="0.3">
      <c r="L279" t="s">
        <v>1365</v>
      </c>
    </row>
    <row r="280" spans="12:12" x14ac:dyDescent="0.3">
      <c r="L280" t="s">
        <v>1365</v>
      </c>
    </row>
    <row r="281" spans="12:12" x14ac:dyDescent="0.3">
      <c r="L281" t="s">
        <v>1365</v>
      </c>
    </row>
    <row r="282" spans="12:12" x14ac:dyDescent="0.3">
      <c r="L282" t="s">
        <v>1365</v>
      </c>
    </row>
    <row r="283" spans="12:12" x14ac:dyDescent="0.3">
      <c r="L283" t="s">
        <v>1365</v>
      </c>
    </row>
    <row r="284" spans="12:12" x14ac:dyDescent="0.3">
      <c r="L284" t="s">
        <v>1365</v>
      </c>
    </row>
    <row r="285" spans="12:12" x14ac:dyDescent="0.3">
      <c r="L285" t="s">
        <v>1365</v>
      </c>
    </row>
    <row r="286" spans="12:12" x14ac:dyDescent="0.3">
      <c r="L286" t="s">
        <v>1365</v>
      </c>
    </row>
    <row r="287" spans="12:12" x14ac:dyDescent="0.3">
      <c r="L287" t="s">
        <v>1365</v>
      </c>
    </row>
    <row r="288" spans="12:12" x14ac:dyDescent="0.3">
      <c r="L288" t="s">
        <v>1365</v>
      </c>
    </row>
  </sheetData>
  <sortState xmlns:xlrd2="http://schemas.microsoft.com/office/spreadsheetml/2017/richdata2" ref="M1:M66">
    <sortCondition ref="M66"/>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T436"/>
  <sheetViews>
    <sheetView topLeftCell="C407" workbookViewId="0">
      <selection activeCell="C407" sqref="A1:XFD1048576"/>
    </sheetView>
  </sheetViews>
  <sheetFormatPr defaultColWidth="9.109375" defaultRowHeight="13.2" x14ac:dyDescent="0.25"/>
  <cols>
    <col min="1" max="1" width="5.109375" style="3" customWidth="1"/>
    <col min="2" max="2" width="11.6640625" style="3" customWidth="1"/>
    <col min="3" max="3" width="10.33203125" style="3" customWidth="1"/>
    <col min="4" max="4" width="11" style="3" customWidth="1"/>
    <col min="5" max="5" width="27.5546875" style="2" customWidth="1"/>
    <col min="6" max="6" width="30" style="3" customWidth="1"/>
    <col min="7" max="7" width="3.33203125" style="3" bestFit="1" customWidth="1"/>
    <col min="8" max="8" width="24.109375" style="3" bestFit="1" customWidth="1"/>
    <col min="9" max="9" width="10.5546875" style="3" customWidth="1"/>
    <col min="10" max="10" width="14.6640625" style="3" customWidth="1"/>
    <col min="11" max="11" width="10.88671875" style="3" customWidth="1"/>
    <col min="12" max="12" width="10.109375" style="3" customWidth="1"/>
    <col min="13" max="13" width="7.33203125" style="3" customWidth="1"/>
    <col min="14" max="14" width="11.33203125" style="3" customWidth="1"/>
    <col min="15" max="15" width="12.5546875" style="3" customWidth="1"/>
    <col min="16" max="16" width="10.44140625" style="3" customWidth="1"/>
    <col min="17" max="16384" width="9.109375" style="3"/>
  </cols>
  <sheetData>
    <row r="1" spans="1:20" ht="15.6" x14ac:dyDescent="0.25">
      <c r="A1" s="1" t="s">
        <v>1853</v>
      </c>
      <c r="B1" s="2"/>
      <c r="C1" s="2"/>
      <c r="D1" s="2"/>
      <c r="F1" s="2"/>
      <c r="G1" s="2"/>
      <c r="H1" s="2"/>
      <c r="I1" s="2" t="b">
        <f>IF(I4='1718'!I4,TRUE,FALSE)</f>
        <v>1</v>
      </c>
      <c r="J1" s="2" t="b">
        <f>IF(J4='1718'!J4,TRUE,FALSE)</f>
        <v>1</v>
      </c>
      <c r="K1" s="2" t="b">
        <f>IF(K4='1718'!K4,TRUE,FALSE)</f>
        <v>1</v>
      </c>
      <c r="L1" s="2" t="b">
        <f>IF(L4='1718'!L4,TRUE,FALSE)</f>
        <v>1</v>
      </c>
      <c r="M1" s="2" t="b">
        <f>IF(M4='1718'!M4,TRUE,FALSE)</f>
        <v>1</v>
      </c>
      <c r="N1" s="2" t="b">
        <f>IF(N4='1718'!N4,TRUE,FALSE)</f>
        <v>1</v>
      </c>
      <c r="O1" s="2" t="b">
        <f>IF(O4='1718'!O4,TRUE,FALSE)</f>
        <v>1</v>
      </c>
      <c r="P1" s="2" t="b">
        <f>IF(P4='1718'!P4,TRUE,FALSE)</f>
        <v>1</v>
      </c>
      <c r="Q1" s="2" t="b">
        <f>IF(Q4='1718'!Q4,TRUE,FALSE)</f>
        <v>1</v>
      </c>
    </row>
    <row r="2" spans="1:20" x14ac:dyDescent="0.25">
      <c r="Q2" s="4" t="s">
        <v>1</v>
      </c>
    </row>
    <row r="3" spans="1:20" ht="18" customHeight="1" x14ac:dyDescent="0.25">
      <c r="B3" s="5"/>
      <c r="C3" s="5"/>
      <c r="D3" s="5"/>
      <c r="E3" s="6"/>
      <c r="F3" s="5"/>
      <c r="G3" s="5"/>
      <c r="H3" s="5"/>
      <c r="I3" s="7"/>
      <c r="J3" s="8" t="s">
        <v>2</v>
      </c>
      <c r="K3" s="9"/>
      <c r="L3" s="9"/>
      <c r="M3" s="10"/>
      <c r="N3" s="11"/>
      <c r="O3" s="12" t="s">
        <v>3</v>
      </c>
      <c r="P3" s="13"/>
      <c r="Q3" s="14"/>
    </row>
    <row r="4" spans="1:20" ht="39.75" customHeight="1" thickBot="1" x14ac:dyDescent="0.3">
      <c r="A4" s="15"/>
      <c r="B4" s="16" t="s">
        <v>4</v>
      </c>
      <c r="C4" s="16" t="s">
        <v>5</v>
      </c>
      <c r="D4" s="16" t="s">
        <v>6</v>
      </c>
      <c r="E4" s="17" t="s">
        <v>7</v>
      </c>
      <c r="F4" s="16" t="s">
        <v>8</v>
      </c>
      <c r="G4" s="16"/>
      <c r="H4" s="16"/>
      <c r="I4" s="18" t="s">
        <v>9</v>
      </c>
      <c r="J4" s="18" t="s">
        <v>10</v>
      </c>
      <c r="K4" s="18" t="s">
        <v>11</v>
      </c>
      <c r="L4" s="18" t="s">
        <v>12</v>
      </c>
      <c r="M4" s="19"/>
      <c r="N4" s="18" t="s">
        <v>9</v>
      </c>
      <c r="O4" s="18" t="s">
        <v>10</v>
      </c>
      <c r="P4" s="18" t="s">
        <v>11</v>
      </c>
      <c r="Q4" s="18" t="s">
        <v>12</v>
      </c>
    </row>
    <row r="5" spans="1:20" ht="13.8" thickBot="1" x14ac:dyDescent="0.3"/>
    <row r="6" spans="1:20" x14ac:dyDescent="0.25">
      <c r="A6" s="20" t="s">
        <v>13</v>
      </c>
      <c r="B6" s="21"/>
      <c r="C6" s="21"/>
      <c r="D6" s="21"/>
      <c r="E6" s="22"/>
      <c r="F6" s="21"/>
      <c r="G6" s="21"/>
      <c r="H6" s="21"/>
      <c r="I6" s="23">
        <v>135730</v>
      </c>
      <c r="J6" s="23">
        <v>25550</v>
      </c>
      <c r="K6" s="23">
        <v>1730</v>
      </c>
      <c r="L6" s="23">
        <v>163000</v>
      </c>
      <c r="M6" s="24"/>
      <c r="N6" s="219">
        <v>121000</v>
      </c>
      <c r="O6" s="23">
        <v>25090</v>
      </c>
      <c r="P6" s="23">
        <v>1840</v>
      </c>
      <c r="Q6" s="23">
        <v>147930</v>
      </c>
    </row>
    <row r="7" spans="1:20" x14ac:dyDescent="0.25">
      <c r="I7" s="25"/>
      <c r="J7" s="25"/>
      <c r="K7" s="25"/>
      <c r="L7" s="25"/>
      <c r="M7" s="25"/>
      <c r="N7" s="220"/>
      <c r="O7" s="25"/>
      <c r="P7" s="25"/>
      <c r="Q7" s="25"/>
    </row>
    <row r="8" spans="1:20" x14ac:dyDescent="0.25">
      <c r="A8" s="20" t="s">
        <v>14</v>
      </c>
      <c r="B8" s="21"/>
      <c r="C8" s="21"/>
      <c r="D8" s="21"/>
      <c r="E8" s="22"/>
      <c r="F8" s="21"/>
      <c r="G8" s="21"/>
      <c r="H8" s="21"/>
      <c r="I8" s="23">
        <v>32590</v>
      </c>
      <c r="J8" s="23">
        <v>6250</v>
      </c>
      <c r="K8" s="23">
        <v>660</v>
      </c>
      <c r="L8" s="23">
        <v>39490</v>
      </c>
      <c r="M8" s="24"/>
      <c r="N8" s="221">
        <v>27840</v>
      </c>
      <c r="O8" s="23">
        <v>5130</v>
      </c>
      <c r="P8" s="23">
        <v>500</v>
      </c>
      <c r="Q8" s="23">
        <v>33480</v>
      </c>
      <c r="T8" s="26"/>
    </row>
    <row r="9" spans="1:20" x14ac:dyDescent="0.25">
      <c r="I9" s="25"/>
      <c r="J9" s="25"/>
      <c r="K9" s="25"/>
      <c r="L9" s="25"/>
      <c r="M9" s="25"/>
      <c r="N9" s="222"/>
      <c r="O9" s="25"/>
      <c r="P9" s="25"/>
      <c r="Q9" s="25"/>
      <c r="T9" s="26"/>
    </row>
    <row r="10" spans="1:20" ht="92.4" x14ac:dyDescent="0.25">
      <c r="B10" s="223" t="s">
        <v>15</v>
      </c>
      <c r="C10" s="223" t="s">
        <v>16</v>
      </c>
      <c r="D10" s="223" t="s">
        <v>17</v>
      </c>
      <c r="E10" s="223"/>
      <c r="F10" s="223" t="s">
        <v>1695</v>
      </c>
      <c r="G10" s="223" t="str">
        <f>VLOOKUP(F10,regions!A$2:C$419,3,FALSE)</f>
        <v>Unitary authority</v>
      </c>
      <c r="H10" s="223" t="str">
        <f>IFERROR(VLOOKUP(F10,classifications!A$3:C$328,3,FALSE),VLOOKUP(F10,classifications!I$2:K$28,3,FALSE))</f>
        <v>Urban with Significant Rural</v>
      </c>
      <c r="I10" s="87">
        <v>650</v>
      </c>
      <c r="J10" s="87">
        <v>170</v>
      </c>
      <c r="K10" s="87">
        <v>0</v>
      </c>
      <c r="L10" s="87">
        <v>820</v>
      </c>
      <c r="M10" s="224"/>
      <c r="N10" s="225">
        <v>530</v>
      </c>
      <c r="O10" s="87">
        <v>160</v>
      </c>
      <c r="P10" s="87">
        <v>0</v>
      </c>
      <c r="Q10" s="87">
        <v>690</v>
      </c>
    </row>
    <row r="11" spans="1:20" ht="92.4" x14ac:dyDescent="0.25">
      <c r="B11" s="223" t="s">
        <v>18</v>
      </c>
      <c r="C11" s="223" t="s">
        <v>19</v>
      </c>
      <c r="D11" s="223" t="s">
        <v>20</v>
      </c>
      <c r="E11" s="223"/>
      <c r="F11" s="223" t="s">
        <v>1449</v>
      </c>
      <c r="G11" s="223" t="str">
        <f>VLOOKUP(F11,regions!A$2:C$419,3,FALSE)</f>
        <v>Unitary authority</v>
      </c>
      <c r="H11" s="223" t="str">
        <f>IFERROR(VLOOKUP(F11,classifications!A$3:C$328,3,FALSE),VLOOKUP(F11,classifications!I$2:K$28,3,FALSE))</f>
        <v>Urban with Significant Rural</v>
      </c>
      <c r="I11" s="87">
        <v>1110</v>
      </c>
      <c r="J11" s="87">
        <v>230</v>
      </c>
      <c r="K11" s="87">
        <v>0</v>
      </c>
      <c r="L11" s="87">
        <v>1330</v>
      </c>
      <c r="M11" s="224"/>
      <c r="N11" s="225">
        <v>790</v>
      </c>
      <c r="O11" s="87">
        <v>160</v>
      </c>
      <c r="P11" s="87">
        <v>0</v>
      </c>
      <c r="Q11" s="87">
        <v>950</v>
      </c>
    </row>
    <row r="12" spans="1:20" ht="92.4" x14ac:dyDescent="0.25">
      <c r="B12" s="223" t="s">
        <v>21</v>
      </c>
      <c r="C12" s="223" t="s">
        <v>22</v>
      </c>
      <c r="D12" s="223" t="s">
        <v>23</v>
      </c>
      <c r="E12" s="223"/>
      <c r="F12" s="223" t="s">
        <v>1666</v>
      </c>
      <c r="G12" s="223" t="str">
        <f>VLOOKUP(F12,regions!A$2:C$419,3,FALSE)</f>
        <v>Unitary authority</v>
      </c>
      <c r="H12" s="223" t="str">
        <f>IFERROR(VLOOKUP(F12,classifications!A$3:C$328,3,FALSE),VLOOKUP(F12,classifications!I$2:K$28,3,FALSE))</f>
        <v>Predominantly Urban</v>
      </c>
      <c r="I12" s="87">
        <v>240</v>
      </c>
      <c r="J12" s="87">
        <v>60</v>
      </c>
      <c r="K12" s="87">
        <v>0</v>
      </c>
      <c r="L12" s="87">
        <v>310</v>
      </c>
      <c r="M12" s="224"/>
      <c r="N12" s="225">
        <v>140</v>
      </c>
      <c r="O12" s="87">
        <v>30</v>
      </c>
      <c r="P12" s="87">
        <v>0</v>
      </c>
      <c r="Q12" s="87">
        <v>170</v>
      </c>
    </row>
    <row r="13" spans="1:20" ht="92.4" x14ac:dyDescent="0.25">
      <c r="B13" s="223" t="s">
        <v>24</v>
      </c>
      <c r="C13" s="223" t="s">
        <v>25</v>
      </c>
      <c r="D13" s="223" t="s">
        <v>26</v>
      </c>
      <c r="E13" s="223"/>
      <c r="F13" s="223" t="s">
        <v>1667</v>
      </c>
      <c r="G13" s="223" t="str">
        <f>VLOOKUP(F13,regions!A$2:C$419,3,FALSE)</f>
        <v>Unitary authority</v>
      </c>
      <c r="H13" s="223" t="str">
        <f>IFERROR(VLOOKUP(F13,classifications!A$3:C$328,3,FALSE),VLOOKUP(F13,classifications!I$2:K$28,3,FALSE))</f>
        <v>Predominantly Urban</v>
      </c>
      <c r="I13" s="87">
        <v>60</v>
      </c>
      <c r="J13" s="87">
        <v>50</v>
      </c>
      <c r="K13" s="87">
        <v>0</v>
      </c>
      <c r="L13" s="87">
        <v>120</v>
      </c>
      <c r="M13" s="224"/>
      <c r="N13" s="225">
        <v>60</v>
      </c>
      <c r="O13" s="87">
        <v>50</v>
      </c>
      <c r="P13" s="87">
        <v>0</v>
      </c>
      <c r="Q13" s="87">
        <v>110</v>
      </c>
    </row>
    <row r="14" spans="1:20" ht="92.4" x14ac:dyDescent="0.25">
      <c r="B14" s="223" t="s">
        <v>27</v>
      </c>
      <c r="C14" s="223" t="s">
        <v>28</v>
      </c>
      <c r="D14" s="223" t="s">
        <v>29</v>
      </c>
      <c r="E14" s="223"/>
      <c r="F14" s="223" t="s">
        <v>1697</v>
      </c>
      <c r="G14" s="223" t="str">
        <f>VLOOKUP(F14,regions!A$2:C$419,3,FALSE)</f>
        <v>Unitary authority</v>
      </c>
      <c r="H14" s="223" t="str">
        <f>IFERROR(VLOOKUP(F14,classifications!A$3:C$328,3,FALSE),VLOOKUP(F14,classifications!I$2:K$28,3,FALSE))</f>
        <v>Predominantly Urban</v>
      </c>
      <c r="I14" s="87">
        <v>160</v>
      </c>
      <c r="J14" s="87">
        <v>0</v>
      </c>
      <c r="K14" s="87">
        <v>20</v>
      </c>
      <c r="L14" s="87">
        <v>180</v>
      </c>
      <c r="M14" s="224"/>
      <c r="N14" s="225">
        <v>200</v>
      </c>
      <c r="O14" s="87">
        <v>10</v>
      </c>
      <c r="P14" s="87">
        <v>0</v>
      </c>
      <c r="Q14" s="87">
        <v>210</v>
      </c>
    </row>
    <row r="15" spans="1:20" ht="92.4" x14ac:dyDescent="0.25">
      <c r="B15" s="223" t="s">
        <v>30</v>
      </c>
      <c r="C15" s="223" t="s">
        <v>31</v>
      </c>
      <c r="D15" s="223" t="s">
        <v>32</v>
      </c>
      <c r="E15" s="223"/>
      <c r="F15" s="223" t="s">
        <v>1685</v>
      </c>
      <c r="G15" s="223" t="str">
        <f>VLOOKUP(F15,regions!A$2:C$419,3,FALSE)</f>
        <v>Unitary authority</v>
      </c>
      <c r="H15" s="223" t="str">
        <f>IFERROR(VLOOKUP(F15,classifications!A$3:C$328,3,FALSE),VLOOKUP(F15,classifications!I$2:K$28,3,FALSE))</f>
        <v>Predominantly Urban</v>
      </c>
      <c r="I15" s="87">
        <v>190</v>
      </c>
      <c r="J15" s="87">
        <v>10</v>
      </c>
      <c r="K15" s="87">
        <v>0</v>
      </c>
      <c r="L15" s="87">
        <v>200</v>
      </c>
      <c r="M15" s="224"/>
      <c r="N15" s="225">
        <v>380</v>
      </c>
      <c r="O15" s="87">
        <v>0</v>
      </c>
      <c r="P15" s="87">
        <v>0</v>
      </c>
      <c r="Q15" s="87">
        <v>390</v>
      </c>
    </row>
    <row r="16" spans="1:20" ht="92.4" x14ac:dyDescent="0.25">
      <c r="B16" s="223" t="s">
        <v>33</v>
      </c>
      <c r="C16" s="223" t="s">
        <v>34</v>
      </c>
      <c r="D16" s="223" t="s">
        <v>35</v>
      </c>
      <c r="E16" s="223"/>
      <c r="F16" s="223" t="s">
        <v>1686</v>
      </c>
      <c r="G16" s="223" t="str">
        <f>VLOOKUP(F16,regions!A$2:C$419,3,FALSE)</f>
        <v>Unitary authority</v>
      </c>
      <c r="H16" s="223" t="str">
        <f>IFERROR(VLOOKUP(F16,classifications!A$3:C$328,3,FALSE),VLOOKUP(F16,classifications!I$2:K$28,3,FALSE))</f>
        <v>Predominantly Urban</v>
      </c>
      <c r="I16" s="87">
        <v>200</v>
      </c>
      <c r="J16" s="87">
        <v>0</v>
      </c>
      <c r="K16" s="87">
        <v>0</v>
      </c>
      <c r="L16" s="87">
        <v>200</v>
      </c>
      <c r="M16" s="224"/>
      <c r="N16" s="225">
        <v>140</v>
      </c>
      <c r="O16" s="87">
        <v>0</v>
      </c>
      <c r="P16" s="87">
        <v>0</v>
      </c>
      <c r="Q16" s="87">
        <v>140</v>
      </c>
    </row>
    <row r="17" spans="2:18" ht="92.4" x14ac:dyDescent="0.25">
      <c r="B17" s="223" t="s">
        <v>36</v>
      </c>
      <c r="C17" s="223" t="s">
        <v>37</v>
      </c>
      <c r="D17" s="223" t="s">
        <v>38</v>
      </c>
      <c r="E17" s="223"/>
      <c r="F17" s="223" t="s">
        <v>1728</v>
      </c>
      <c r="G17" s="223" t="str">
        <f>VLOOKUP(F17,regions!A$2:C$419,3,FALSE)</f>
        <v>Unitary authority</v>
      </c>
      <c r="H17" s="223" t="str">
        <f>IFERROR(VLOOKUP(F17,classifications!A$3:C$328,3,FALSE),VLOOKUP(F17,classifications!I$2:K$28,3,FALSE))</f>
        <v>Predominantly Urban</v>
      </c>
      <c r="I17" s="84">
        <v>700</v>
      </c>
      <c r="J17" s="84">
        <v>50</v>
      </c>
      <c r="K17" s="84">
        <v>0</v>
      </c>
      <c r="L17" s="84">
        <v>750</v>
      </c>
      <c r="M17" s="224"/>
      <c r="N17" s="226">
        <v>620</v>
      </c>
      <c r="O17" s="84">
        <v>120</v>
      </c>
      <c r="P17" s="84">
        <v>0</v>
      </c>
      <c r="Q17" s="84">
        <v>740</v>
      </c>
    </row>
    <row r="18" spans="2:18" ht="92.4" x14ac:dyDescent="0.25">
      <c r="B18" s="223" t="s">
        <v>39</v>
      </c>
      <c r="C18" s="223" t="s">
        <v>40</v>
      </c>
      <c r="D18" s="223" t="s">
        <v>41</v>
      </c>
      <c r="E18" s="223"/>
      <c r="F18" s="223" t="s">
        <v>1731</v>
      </c>
      <c r="G18" s="223" t="str">
        <f>VLOOKUP(F18,regions!A$2:C$419,3,FALSE)</f>
        <v>Unitary authority</v>
      </c>
      <c r="H18" s="223" t="str">
        <f>IFERROR(VLOOKUP(F18,classifications!A$3:C$328,3,FALSE),VLOOKUP(F18,classifications!I$2:K$28,3,FALSE))</f>
        <v>Predominantly Rural</v>
      </c>
      <c r="I18" s="87">
        <v>1450</v>
      </c>
      <c r="J18" s="87">
        <v>300</v>
      </c>
      <c r="K18" s="87">
        <v>10</v>
      </c>
      <c r="L18" s="87">
        <v>1750</v>
      </c>
      <c r="M18" s="224"/>
      <c r="N18" s="225">
        <v>1210</v>
      </c>
      <c r="O18" s="87">
        <v>180</v>
      </c>
      <c r="P18" s="87">
        <v>0</v>
      </c>
      <c r="Q18" s="87">
        <v>1390</v>
      </c>
    </row>
    <row r="19" spans="2:18" ht="92.4" x14ac:dyDescent="0.25">
      <c r="B19" s="223" t="s">
        <v>42</v>
      </c>
      <c r="C19" s="223" t="s">
        <v>43</v>
      </c>
      <c r="D19" s="223" t="s">
        <v>44</v>
      </c>
      <c r="E19" s="223"/>
      <c r="F19" s="223" t="s">
        <v>1715</v>
      </c>
      <c r="G19" s="223" t="str">
        <f>VLOOKUP(F19,regions!A$2:C$419,3,FALSE)</f>
        <v>Unitary authority</v>
      </c>
      <c r="H19" s="223" t="str">
        <f>IFERROR(VLOOKUP(F19,classifications!A$3:C$328,3,FALSE),VLOOKUP(F19,classifications!I$2:K$28,3,FALSE))</f>
        <v>Urban with Significant Rural</v>
      </c>
      <c r="I19" s="84">
        <v>1310</v>
      </c>
      <c r="J19" s="84">
        <v>280</v>
      </c>
      <c r="K19" s="84">
        <v>0</v>
      </c>
      <c r="L19" s="84">
        <v>1590</v>
      </c>
      <c r="M19" s="224"/>
      <c r="N19" s="226">
        <v>1050</v>
      </c>
      <c r="O19" s="84">
        <v>260</v>
      </c>
      <c r="P19" s="84">
        <v>0</v>
      </c>
      <c r="Q19" s="84">
        <v>1310</v>
      </c>
    </row>
    <row r="20" spans="2:18" ht="92.4" x14ac:dyDescent="0.25">
      <c r="B20" s="223" t="s">
        <v>45</v>
      </c>
      <c r="C20" s="223" t="s">
        <v>46</v>
      </c>
      <c r="D20" s="223" t="s">
        <v>47</v>
      </c>
      <c r="E20" s="223"/>
      <c r="F20" s="223" t="s">
        <v>1716</v>
      </c>
      <c r="G20" s="223" t="str">
        <f>VLOOKUP(F20,regions!A$2:C$419,3,FALSE)</f>
        <v>Unitary authority</v>
      </c>
      <c r="H20" s="223" t="str">
        <f>IFERROR(VLOOKUP(F20,classifications!A$3:C$328,3,FALSE),VLOOKUP(F20,classifications!I$2:K$28,3,FALSE))</f>
        <v>Urban with Significant Rural</v>
      </c>
      <c r="I20" s="84">
        <v>1660</v>
      </c>
      <c r="J20" s="84">
        <v>260</v>
      </c>
      <c r="K20" s="84">
        <v>0</v>
      </c>
      <c r="L20" s="84">
        <v>1920</v>
      </c>
      <c r="M20" s="224"/>
      <c r="N20" s="226">
        <v>1160</v>
      </c>
      <c r="O20" s="84">
        <v>170</v>
      </c>
      <c r="P20" s="84">
        <v>0</v>
      </c>
      <c r="Q20" s="84">
        <v>1330</v>
      </c>
    </row>
    <row r="21" spans="2:18" ht="92.4" x14ac:dyDescent="0.25">
      <c r="B21" s="223" t="s">
        <v>48</v>
      </c>
      <c r="C21" s="223" t="s">
        <v>49</v>
      </c>
      <c r="D21" s="223" t="s">
        <v>50</v>
      </c>
      <c r="E21" s="223"/>
      <c r="F21" s="223" t="s">
        <v>1717</v>
      </c>
      <c r="G21" s="223" t="str">
        <f>VLOOKUP(F21,regions!A$2:C$419,3,FALSE)</f>
        <v>Unitary authority</v>
      </c>
      <c r="H21" s="223" t="str">
        <f>IFERROR(VLOOKUP(F21,classifications!A$3:C$328,3,FALSE),VLOOKUP(F21,classifications!I$2:K$28,3,FALSE))</f>
        <v>Predominantly Rural</v>
      </c>
      <c r="I21" s="87">
        <v>1990</v>
      </c>
      <c r="J21" s="87">
        <v>140</v>
      </c>
      <c r="K21" s="87">
        <v>0</v>
      </c>
      <c r="L21" s="87">
        <v>2120</v>
      </c>
      <c r="M21" s="224"/>
      <c r="N21" s="225">
        <v>1520</v>
      </c>
      <c r="O21" s="87">
        <v>230</v>
      </c>
      <c r="P21" s="87">
        <v>0</v>
      </c>
      <c r="Q21" s="87">
        <v>1750</v>
      </c>
    </row>
    <row r="22" spans="2:18" ht="92.4" x14ac:dyDescent="0.25">
      <c r="B22" s="223" t="s">
        <v>51</v>
      </c>
      <c r="C22" s="223" t="s">
        <v>52</v>
      </c>
      <c r="D22" s="223" t="s">
        <v>53</v>
      </c>
      <c r="E22" s="223"/>
      <c r="F22" s="223" t="s">
        <v>1718</v>
      </c>
      <c r="G22" s="223" t="str">
        <f>VLOOKUP(F22,regions!A$2:C$419,3,FALSE)</f>
        <v>Unitary authority</v>
      </c>
      <c r="H22" s="223" t="str">
        <f>IFERROR(VLOOKUP(F22,classifications!A$3:C$328,3,FALSE),VLOOKUP(F22,classifications!I$2:K$28,3,FALSE))</f>
        <v>Predominantly Rural</v>
      </c>
      <c r="I22" s="87">
        <v>1570</v>
      </c>
      <c r="J22" s="87">
        <v>80</v>
      </c>
      <c r="K22" s="87">
        <v>10</v>
      </c>
      <c r="L22" s="87">
        <v>1650</v>
      </c>
      <c r="M22" s="224"/>
      <c r="N22" s="225">
        <v>1070</v>
      </c>
      <c r="O22" s="87">
        <v>30</v>
      </c>
      <c r="P22" s="87">
        <v>50</v>
      </c>
      <c r="Q22" s="87">
        <v>1150</v>
      </c>
    </row>
    <row r="23" spans="2:18" ht="92.4" x14ac:dyDescent="0.25">
      <c r="B23" s="223" t="s">
        <v>54</v>
      </c>
      <c r="C23" s="223" t="s">
        <v>55</v>
      </c>
      <c r="D23" s="223" t="s">
        <v>56</v>
      </c>
      <c r="E23" s="223"/>
      <c r="F23" s="223" t="s">
        <v>1659</v>
      </c>
      <c r="G23" s="223" t="str">
        <f>VLOOKUP(F23,regions!A$2:C$419,3,FALSE)</f>
        <v>Unitary authority</v>
      </c>
      <c r="H23" s="223" t="str">
        <f>IFERROR(VLOOKUP(F23,classifications!A$3:C$328,3,FALSE),VLOOKUP(F23,classifications!I$2:K$28,3,FALSE))</f>
        <v>Predominantly Urban</v>
      </c>
      <c r="I23" s="87">
        <v>300</v>
      </c>
      <c r="J23" s="87">
        <v>80</v>
      </c>
      <c r="K23" s="87">
        <v>110</v>
      </c>
      <c r="L23" s="87">
        <v>490</v>
      </c>
      <c r="M23" s="224"/>
      <c r="N23" s="225">
        <v>160</v>
      </c>
      <c r="O23" s="87">
        <v>10</v>
      </c>
      <c r="P23" s="87">
        <v>10</v>
      </c>
      <c r="Q23" s="87">
        <v>180</v>
      </c>
    </row>
    <row r="24" spans="2:18" ht="92.4" x14ac:dyDescent="0.25">
      <c r="B24" s="223" t="s">
        <v>57</v>
      </c>
      <c r="C24" s="223" t="s">
        <v>58</v>
      </c>
      <c r="D24" s="223" t="s">
        <v>59</v>
      </c>
      <c r="E24" s="223"/>
      <c r="F24" s="223" t="s">
        <v>1675</v>
      </c>
      <c r="G24" s="223" t="str">
        <f>VLOOKUP(F24,regions!A$2:C$419,3,FALSE)</f>
        <v>Unitary authority</v>
      </c>
      <c r="H24" s="223" t="str">
        <f>IFERROR(VLOOKUP(F24,classifications!A$3:C$328,3,FALSE),VLOOKUP(F24,classifications!I$2:K$28,3,FALSE))</f>
        <v>Predominantly Urban</v>
      </c>
      <c r="I24" s="84">
        <v>310</v>
      </c>
      <c r="J24" s="84">
        <v>50</v>
      </c>
      <c r="K24" s="84">
        <v>0</v>
      </c>
      <c r="L24" s="84">
        <v>360</v>
      </c>
      <c r="M24" s="224"/>
      <c r="N24" s="226">
        <v>400</v>
      </c>
      <c r="O24" s="84">
        <v>60</v>
      </c>
      <c r="P24" s="84">
        <v>0</v>
      </c>
      <c r="Q24" s="84">
        <v>450</v>
      </c>
      <c r="R24" s="32"/>
    </row>
    <row r="25" spans="2:18" ht="92.4" x14ac:dyDescent="0.25">
      <c r="B25" s="223" t="s">
        <v>60</v>
      </c>
      <c r="C25" s="223" t="s">
        <v>61</v>
      </c>
      <c r="D25" s="223" t="s">
        <v>62</v>
      </c>
      <c r="E25" s="223"/>
      <c r="F25" s="223" t="s">
        <v>1671</v>
      </c>
      <c r="G25" s="223" t="str">
        <f>VLOOKUP(F25,regions!A$2:C$419,3,FALSE)</f>
        <v>Unitary authority</v>
      </c>
      <c r="H25" s="223" t="str">
        <f>IFERROR(VLOOKUP(F25,classifications!A$3:C$328,3,FALSE),VLOOKUP(F25,classifications!I$2:K$28,3,FALSE))</f>
        <v>Predominantly Rural</v>
      </c>
      <c r="I25" s="87">
        <v>830</v>
      </c>
      <c r="J25" s="87">
        <v>110</v>
      </c>
      <c r="K25" s="87">
        <v>0</v>
      </c>
      <c r="L25" s="87">
        <v>940</v>
      </c>
      <c r="M25" s="224"/>
      <c r="N25" s="225">
        <v>790</v>
      </c>
      <c r="O25" s="87">
        <v>100</v>
      </c>
      <c r="P25" s="87">
        <v>0</v>
      </c>
      <c r="Q25" s="87">
        <v>890</v>
      </c>
    </row>
    <row r="26" spans="2:18" ht="92.4" x14ac:dyDescent="0.25">
      <c r="B26" s="223" t="s">
        <v>63</v>
      </c>
      <c r="C26" s="223" t="s">
        <v>64</v>
      </c>
      <c r="D26" s="223" t="s">
        <v>65</v>
      </c>
      <c r="E26" s="223"/>
      <c r="F26" s="223" t="s">
        <v>1668</v>
      </c>
      <c r="G26" s="223" t="str">
        <f>VLOOKUP(F26,regions!A$2:C$419,3,FALSE)</f>
        <v>Unitary authority</v>
      </c>
      <c r="H26" s="223" t="str">
        <f>IFERROR(VLOOKUP(F26,classifications!A$3:C$328,3,FALSE),VLOOKUP(F26,classifications!I$2:K$28,3,FALSE))</f>
        <v>Predominantly Urban</v>
      </c>
      <c r="I26" s="84">
        <v>400</v>
      </c>
      <c r="J26" s="84">
        <v>0</v>
      </c>
      <c r="K26" s="84">
        <v>0</v>
      </c>
      <c r="L26" s="84">
        <v>400</v>
      </c>
      <c r="M26" s="224"/>
      <c r="N26" s="226">
        <v>340</v>
      </c>
      <c r="O26" s="84">
        <v>30</v>
      </c>
      <c r="P26" s="84">
        <v>0</v>
      </c>
      <c r="Q26" s="84">
        <v>380</v>
      </c>
    </row>
    <row r="27" spans="2:18" ht="92.4" x14ac:dyDescent="0.25">
      <c r="B27" s="223" t="s">
        <v>66</v>
      </c>
      <c r="C27" s="223" t="s">
        <v>67</v>
      </c>
      <c r="D27" s="223" t="s">
        <v>68</v>
      </c>
      <c r="E27" s="223"/>
      <c r="F27" s="223" t="s">
        <v>1661</v>
      </c>
      <c r="G27" s="223" t="str">
        <f>VLOOKUP(F27,regions!A$2:C$419,3,FALSE)</f>
        <v>Unitary authority</v>
      </c>
      <c r="H27" s="223" t="str">
        <f>IFERROR(VLOOKUP(F27,classifications!A$3:C$328,3,FALSE),VLOOKUP(F27,classifications!I$2:K$28,3,FALSE))</f>
        <v>Predominantly Urban</v>
      </c>
      <c r="I27" s="87">
        <v>290</v>
      </c>
      <c r="J27" s="87">
        <v>0</v>
      </c>
      <c r="K27" s="87">
        <v>0</v>
      </c>
      <c r="L27" s="87">
        <v>290</v>
      </c>
      <c r="M27" s="224"/>
      <c r="N27" s="225">
        <v>160</v>
      </c>
      <c r="O27" s="87">
        <v>0</v>
      </c>
      <c r="P27" s="87">
        <v>0</v>
      </c>
      <c r="Q27" s="87">
        <v>160</v>
      </c>
    </row>
    <row r="28" spans="2:18" ht="92.4" x14ac:dyDescent="0.25">
      <c r="B28" s="223" t="s">
        <v>69</v>
      </c>
      <c r="C28" s="223" t="s">
        <v>70</v>
      </c>
      <c r="D28" s="223" t="s">
        <v>71</v>
      </c>
      <c r="E28" s="223"/>
      <c r="F28" s="223" t="s">
        <v>1719</v>
      </c>
      <c r="G28" s="223" t="str">
        <f>VLOOKUP(F28,regions!A$2:C$419,3,FALSE)</f>
        <v>Unitary authority</v>
      </c>
      <c r="H28" s="223" t="str">
        <f>IFERROR(VLOOKUP(F28,classifications!A$3:C$328,3,FALSE),VLOOKUP(F28,classifications!I$2:K$28,3,FALSE))</f>
        <v>Predominantly Rural</v>
      </c>
      <c r="I28" s="87">
        <v>390</v>
      </c>
      <c r="J28" s="87">
        <v>40</v>
      </c>
      <c r="K28" s="87">
        <v>0</v>
      </c>
      <c r="L28" s="87">
        <v>430</v>
      </c>
      <c r="M28" s="224"/>
      <c r="N28" s="225">
        <v>180</v>
      </c>
      <c r="O28" s="87">
        <v>10</v>
      </c>
      <c r="P28" s="87">
        <v>0</v>
      </c>
      <c r="Q28" s="87">
        <v>190</v>
      </c>
    </row>
    <row r="29" spans="2:18" ht="92.4" x14ac:dyDescent="0.25">
      <c r="B29" s="223" t="s">
        <v>72</v>
      </c>
      <c r="C29" s="223" t="s">
        <v>73</v>
      </c>
      <c r="D29" s="223" t="s">
        <v>74</v>
      </c>
      <c r="E29" s="223"/>
      <c r="F29" s="223" t="s">
        <v>1687</v>
      </c>
      <c r="G29" s="223" t="str">
        <f>VLOOKUP(F29,regions!A$2:C$419,3,FALSE)</f>
        <v>Unitary authority</v>
      </c>
      <c r="H29" s="223" t="str">
        <f>IFERROR(VLOOKUP(F29,classifications!A$3:C$328,3,FALSE),VLOOKUP(F29,classifications!I$2:K$28,3,FALSE))</f>
        <v>Predominantly Rural</v>
      </c>
      <c r="I29" s="87">
        <v>250</v>
      </c>
      <c r="J29" s="87">
        <v>0</v>
      </c>
      <c r="K29" s="87">
        <v>0</v>
      </c>
      <c r="L29" s="87">
        <v>250</v>
      </c>
      <c r="M29" s="224"/>
      <c r="N29" s="225">
        <v>270</v>
      </c>
      <c r="O29" s="87">
        <v>0</v>
      </c>
      <c r="P29" s="87">
        <v>0</v>
      </c>
      <c r="Q29" s="87">
        <v>270</v>
      </c>
    </row>
    <row r="30" spans="2:18" ht="92.4" x14ac:dyDescent="0.25">
      <c r="B30" s="223" t="s">
        <v>75</v>
      </c>
      <c r="C30" s="223" t="s">
        <v>76</v>
      </c>
      <c r="D30" s="223" t="s">
        <v>77</v>
      </c>
      <c r="E30" s="223"/>
      <c r="F30" s="223" t="s">
        <v>1496</v>
      </c>
      <c r="G30" s="223" t="str">
        <f>VLOOKUP(F30,regions!A$2:C$419,3,FALSE)</f>
        <v>Unitary authority</v>
      </c>
      <c r="H30" s="223" t="str">
        <f>IFERROR(VLOOKUP(F30,classifications!A$3:C$328,3,FALSE),VLOOKUP(F30,classifications!I$2:K$28,3,FALSE))</f>
        <v>Predominantly Rural</v>
      </c>
      <c r="I30" s="87">
        <v>0</v>
      </c>
      <c r="J30" s="87">
        <v>0</v>
      </c>
      <c r="K30" s="87">
        <v>0</v>
      </c>
      <c r="L30" s="87">
        <v>0</v>
      </c>
      <c r="M30" s="224"/>
      <c r="N30" s="225">
        <v>0</v>
      </c>
      <c r="O30" s="87">
        <v>0</v>
      </c>
      <c r="P30" s="87">
        <v>0</v>
      </c>
      <c r="Q30" s="87">
        <v>0</v>
      </c>
    </row>
    <row r="31" spans="2:18" ht="92.4" x14ac:dyDescent="0.25">
      <c r="B31" s="223" t="s">
        <v>78</v>
      </c>
      <c r="C31" s="223" t="s">
        <v>79</v>
      </c>
      <c r="D31" s="223" t="s">
        <v>80</v>
      </c>
      <c r="E31" s="223"/>
      <c r="F31" s="223" t="s">
        <v>1724</v>
      </c>
      <c r="G31" s="223" t="str">
        <f>VLOOKUP(F31,regions!A$2:C$419,3,FALSE)</f>
        <v>Unitary authority</v>
      </c>
      <c r="H31" s="223" t="str">
        <f>IFERROR(VLOOKUP(F31,classifications!A$3:C$328,3,FALSE),VLOOKUP(F31,classifications!I$2:K$28,3,FALSE))</f>
        <v>Predominantly Urban</v>
      </c>
      <c r="I31" s="87">
        <v>500</v>
      </c>
      <c r="J31" s="87">
        <v>70</v>
      </c>
      <c r="K31" s="87">
        <v>0</v>
      </c>
      <c r="L31" s="87">
        <v>570</v>
      </c>
      <c r="M31" s="224"/>
      <c r="N31" s="225">
        <v>330</v>
      </c>
      <c r="O31" s="87">
        <v>70</v>
      </c>
      <c r="P31" s="87">
        <v>0</v>
      </c>
      <c r="Q31" s="87">
        <v>390</v>
      </c>
    </row>
    <row r="32" spans="2:18" ht="92.4" x14ac:dyDescent="0.25">
      <c r="B32" s="223" t="s">
        <v>81</v>
      </c>
      <c r="C32" s="223" t="s">
        <v>82</v>
      </c>
      <c r="D32" s="223" t="s">
        <v>83</v>
      </c>
      <c r="E32" s="223"/>
      <c r="F32" s="223" t="s">
        <v>1676</v>
      </c>
      <c r="G32" s="223" t="str">
        <f>VLOOKUP(F32,regions!A$2:C$419,3,FALSE)</f>
        <v>Unitary authority</v>
      </c>
      <c r="H32" s="223" t="str">
        <f>IFERROR(VLOOKUP(F32,classifications!A$3:C$328,3,FALSE),VLOOKUP(F32,classifications!I$2:K$28,3,FALSE))</f>
        <v>Predominantly Urban</v>
      </c>
      <c r="I32" s="87">
        <v>470</v>
      </c>
      <c r="J32" s="87">
        <v>140</v>
      </c>
      <c r="K32" s="87">
        <v>0</v>
      </c>
      <c r="L32" s="87">
        <v>610</v>
      </c>
      <c r="M32" s="224"/>
      <c r="N32" s="225">
        <v>430</v>
      </c>
      <c r="O32" s="87">
        <v>30</v>
      </c>
      <c r="P32" s="87">
        <v>0</v>
      </c>
      <c r="Q32" s="87">
        <v>460</v>
      </c>
    </row>
    <row r="33" spans="2:17" ht="92.4" x14ac:dyDescent="0.25">
      <c r="B33" s="223" t="s">
        <v>84</v>
      </c>
      <c r="C33" s="223" t="s">
        <v>85</v>
      </c>
      <c r="D33" s="223" t="s">
        <v>86</v>
      </c>
      <c r="E33" s="223"/>
      <c r="F33" s="223" t="s">
        <v>1680</v>
      </c>
      <c r="G33" s="223" t="str">
        <f>VLOOKUP(F33,regions!A$2:C$419,3,FALSE)</f>
        <v>Unitary authority</v>
      </c>
      <c r="H33" s="223" t="str">
        <f>IFERROR(VLOOKUP(F33,classifications!A$3:C$328,3,FALSE),VLOOKUP(F33,classifications!I$2:K$28,3,FALSE))</f>
        <v>Predominantly Urban</v>
      </c>
      <c r="I33" s="87">
        <v>280</v>
      </c>
      <c r="J33" s="87">
        <v>40</v>
      </c>
      <c r="K33" s="87">
        <v>0</v>
      </c>
      <c r="L33" s="87">
        <v>320</v>
      </c>
      <c r="M33" s="224"/>
      <c r="N33" s="225">
        <v>240</v>
      </c>
      <c r="O33" s="87">
        <v>10</v>
      </c>
      <c r="P33" s="87">
        <v>0</v>
      </c>
      <c r="Q33" s="87">
        <v>260</v>
      </c>
    </row>
    <row r="34" spans="2:17" ht="92.4" x14ac:dyDescent="0.25">
      <c r="B34" s="223" t="s">
        <v>87</v>
      </c>
      <c r="C34" s="223" t="s">
        <v>88</v>
      </c>
      <c r="D34" s="223" t="s">
        <v>89</v>
      </c>
      <c r="E34" s="223"/>
      <c r="F34" s="223" t="s">
        <v>1730</v>
      </c>
      <c r="G34" s="223" t="str">
        <f>VLOOKUP(F34,regions!A$2:C$419,3,FALSE)</f>
        <v>Unitary authority</v>
      </c>
      <c r="H34" s="223" t="str">
        <f>IFERROR(VLOOKUP(F34,classifications!A$3:C$328,3,FALSE),VLOOKUP(F34,classifications!I$2:K$28,3,FALSE))</f>
        <v>Predominantly Urban</v>
      </c>
      <c r="I34" s="87">
        <v>240</v>
      </c>
      <c r="J34" s="87">
        <v>50</v>
      </c>
      <c r="K34" s="87">
        <v>0</v>
      </c>
      <c r="L34" s="87">
        <v>290</v>
      </c>
      <c r="M34" s="224"/>
      <c r="N34" s="225">
        <v>160</v>
      </c>
      <c r="O34" s="87">
        <v>60</v>
      </c>
      <c r="P34" s="87">
        <v>0</v>
      </c>
      <c r="Q34" s="87">
        <v>220</v>
      </c>
    </row>
    <row r="35" spans="2:17" ht="92.4" x14ac:dyDescent="0.25">
      <c r="B35" s="223" t="s">
        <v>90</v>
      </c>
      <c r="C35" s="223" t="s">
        <v>91</v>
      </c>
      <c r="D35" s="223" t="s">
        <v>92</v>
      </c>
      <c r="E35" s="223"/>
      <c r="F35" s="223" t="s">
        <v>1662</v>
      </c>
      <c r="G35" s="223" t="str">
        <f>VLOOKUP(F35,regions!A$2:C$419,3,FALSE)</f>
        <v>Unitary authority</v>
      </c>
      <c r="H35" s="223" t="str">
        <f>IFERROR(VLOOKUP(F35,classifications!A$3:C$328,3,FALSE),VLOOKUP(F35,classifications!I$2:K$28,3,FALSE))</f>
        <v>Predominantly Urban</v>
      </c>
      <c r="I35" s="87">
        <v>360</v>
      </c>
      <c r="J35" s="87">
        <v>0</v>
      </c>
      <c r="K35" s="87">
        <v>0</v>
      </c>
      <c r="L35" s="87">
        <v>360</v>
      </c>
      <c r="M35" s="224"/>
      <c r="N35" s="225">
        <v>400</v>
      </c>
      <c r="O35" s="87">
        <v>40</v>
      </c>
      <c r="P35" s="87">
        <v>0</v>
      </c>
      <c r="Q35" s="87">
        <v>440</v>
      </c>
    </row>
    <row r="36" spans="2:17" ht="92.4" x14ac:dyDescent="0.25">
      <c r="B36" s="223" t="s">
        <v>93</v>
      </c>
      <c r="C36" s="223" t="s">
        <v>94</v>
      </c>
      <c r="D36" s="223" t="s">
        <v>95</v>
      </c>
      <c r="E36" s="223"/>
      <c r="F36" s="223" t="s">
        <v>1688</v>
      </c>
      <c r="G36" s="223" t="str">
        <f>VLOOKUP(F36,regions!A$2:C$419,3,FALSE)</f>
        <v>Unitary authority</v>
      </c>
      <c r="H36" s="223" t="str">
        <f>IFERROR(VLOOKUP(F36,classifications!A$3:C$328,3,FALSE),VLOOKUP(F36,classifications!I$2:K$28,3,FALSE))</f>
        <v>Predominantly Urban</v>
      </c>
      <c r="I36" s="87">
        <v>1160</v>
      </c>
      <c r="J36" s="87">
        <v>400</v>
      </c>
      <c r="K36" s="87">
        <v>0</v>
      </c>
      <c r="L36" s="87">
        <v>1550</v>
      </c>
      <c r="M36" s="224"/>
      <c r="N36" s="225">
        <v>980</v>
      </c>
      <c r="O36" s="87">
        <v>250</v>
      </c>
      <c r="P36" s="87">
        <v>10</v>
      </c>
      <c r="Q36" s="87">
        <v>1230</v>
      </c>
    </row>
    <row r="37" spans="2:17" ht="92.4" x14ac:dyDescent="0.25">
      <c r="B37" s="223" t="s">
        <v>96</v>
      </c>
      <c r="C37" s="223" t="s">
        <v>97</v>
      </c>
      <c r="D37" s="223" t="s">
        <v>98</v>
      </c>
      <c r="E37" s="223"/>
      <c r="F37" s="223" t="s">
        <v>1672</v>
      </c>
      <c r="G37" s="223" t="str">
        <f>VLOOKUP(F37,regions!A$2:C$419,3,FALSE)</f>
        <v>Unitary authority</v>
      </c>
      <c r="H37" s="223" t="str">
        <f>IFERROR(VLOOKUP(F37,classifications!A$3:C$328,3,FALSE),VLOOKUP(F37,classifications!I$2:K$28,3,FALSE))</f>
        <v>Predominantly Urban</v>
      </c>
      <c r="I37" s="87">
        <v>180</v>
      </c>
      <c r="J37" s="87">
        <v>10</v>
      </c>
      <c r="K37" s="87">
        <v>0</v>
      </c>
      <c r="L37" s="87">
        <v>190</v>
      </c>
      <c r="M37" s="224"/>
      <c r="N37" s="225">
        <v>180</v>
      </c>
      <c r="O37" s="87">
        <v>10</v>
      </c>
      <c r="P37" s="87">
        <v>0</v>
      </c>
      <c r="Q37" s="87">
        <v>190</v>
      </c>
    </row>
    <row r="38" spans="2:17" ht="92.4" x14ac:dyDescent="0.25">
      <c r="B38" s="223" t="s">
        <v>99</v>
      </c>
      <c r="C38" s="223" t="s">
        <v>100</v>
      </c>
      <c r="D38" s="223" t="s">
        <v>101</v>
      </c>
      <c r="E38" s="223"/>
      <c r="F38" s="223" t="s">
        <v>1673</v>
      </c>
      <c r="G38" s="223" t="str">
        <f>VLOOKUP(F38,regions!A$2:C$419,3,FALSE)</f>
        <v>Unitary authority</v>
      </c>
      <c r="H38" s="223" t="str">
        <f>IFERROR(VLOOKUP(F38,classifications!A$3:C$328,3,FALSE),VLOOKUP(F38,classifications!I$2:K$28,3,FALSE))</f>
        <v>Urban with Significant Rural</v>
      </c>
      <c r="I38" s="87">
        <v>270</v>
      </c>
      <c r="J38" s="87">
        <v>30</v>
      </c>
      <c r="K38" s="87">
        <v>0</v>
      </c>
      <c r="L38" s="87">
        <v>290</v>
      </c>
      <c r="M38" s="224"/>
      <c r="N38" s="225">
        <v>210</v>
      </c>
      <c r="O38" s="87">
        <v>0</v>
      </c>
      <c r="P38" s="87">
        <v>0</v>
      </c>
      <c r="Q38" s="87">
        <v>210</v>
      </c>
    </row>
    <row r="39" spans="2:17" ht="92.4" x14ac:dyDescent="0.25">
      <c r="B39" s="223" t="s">
        <v>102</v>
      </c>
      <c r="C39" s="223" t="s">
        <v>103</v>
      </c>
      <c r="D39" s="223" t="s">
        <v>104</v>
      </c>
      <c r="E39" s="223"/>
      <c r="F39" s="223" t="s">
        <v>1720</v>
      </c>
      <c r="G39" s="223" t="str">
        <f>VLOOKUP(F39,regions!A$2:C$419,3,FALSE)</f>
        <v>Unitary authority</v>
      </c>
      <c r="H39" s="223" t="str">
        <f>IFERROR(VLOOKUP(F39,classifications!A$3:C$328,3,FALSE),VLOOKUP(F39,classifications!I$2:K$28,3,FALSE))</f>
        <v>Urban with Significant Rural</v>
      </c>
      <c r="I39" s="87">
        <v>280</v>
      </c>
      <c r="J39" s="87">
        <v>90</v>
      </c>
      <c r="K39" s="87">
        <v>0</v>
      </c>
      <c r="L39" s="87">
        <v>370</v>
      </c>
      <c r="M39" s="224"/>
      <c r="N39" s="225">
        <v>540</v>
      </c>
      <c r="O39" s="87">
        <v>30</v>
      </c>
      <c r="P39" s="87">
        <v>0</v>
      </c>
      <c r="Q39" s="87">
        <v>570</v>
      </c>
    </row>
    <row r="40" spans="2:17" ht="92.4" x14ac:dyDescent="0.25">
      <c r="B40" s="223" t="s">
        <v>105</v>
      </c>
      <c r="C40" s="223" t="s">
        <v>106</v>
      </c>
      <c r="D40" s="223" t="s">
        <v>107</v>
      </c>
      <c r="E40" s="223"/>
      <c r="F40" s="223" t="s">
        <v>1543</v>
      </c>
      <c r="G40" s="223" t="str">
        <f>VLOOKUP(F40,regions!A$2:C$419,3,FALSE)</f>
        <v>Unitary authority</v>
      </c>
      <c r="H40" s="223" t="str">
        <f>IFERROR(VLOOKUP(F40,classifications!A$3:C$328,3,FALSE),VLOOKUP(F40,classifications!I$2:K$28,3,FALSE))</f>
        <v>Predominantly Rural</v>
      </c>
      <c r="I40" s="87">
        <v>1290</v>
      </c>
      <c r="J40" s="87">
        <v>130</v>
      </c>
      <c r="K40" s="87">
        <v>20</v>
      </c>
      <c r="L40" s="87">
        <v>1440</v>
      </c>
      <c r="M40" s="224"/>
      <c r="N40" s="225">
        <v>910</v>
      </c>
      <c r="O40" s="87">
        <v>250</v>
      </c>
      <c r="P40" s="87">
        <v>40</v>
      </c>
      <c r="Q40" s="87">
        <v>1200</v>
      </c>
    </row>
    <row r="41" spans="2:17" ht="92.4" x14ac:dyDescent="0.25">
      <c r="B41" s="223" t="s">
        <v>108</v>
      </c>
      <c r="C41" s="223" t="s">
        <v>109</v>
      </c>
      <c r="D41" s="223" t="s">
        <v>110</v>
      </c>
      <c r="E41" s="223"/>
      <c r="F41" s="223" t="s">
        <v>1726</v>
      </c>
      <c r="G41" s="223" t="str">
        <f>VLOOKUP(F41,regions!A$2:C$419,3,FALSE)</f>
        <v>Unitary authority</v>
      </c>
      <c r="H41" s="223" t="str">
        <f>IFERROR(VLOOKUP(F41,classifications!A$3:C$328,3,FALSE),VLOOKUP(F41,classifications!I$2:K$28,3,FALSE))</f>
        <v>Predominantly Urban</v>
      </c>
      <c r="I41" s="87">
        <v>330</v>
      </c>
      <c r="J41" s="87">
        <v>0</v>
      </c>
      <c r="K41" s="87">
        <v>110</v>
      </c>
      <c r="L41" s="87">
        <v>440</v>
      </c>
      <c r="M41" s="224"/>
      <c r="N41" s="225">
        <v>390</v>
      </c>
      <c r="O41" s="87">
        <v>0</v>
      </c>
      <c r="P41" s="87">
        <v>60</v>
      </c>
      <c r="Q41" s="87">
        <v>450</v>
      </c>
    </row>
    <row r="42" spans="2:17" ht="92.4" x14ac:dyDescent="0.25">
      <c r="B42" s="223" t="s">
        <v>111</v>
      </c>
      <c r="C42" s="223" t="s">
        <v>112</v>
      </c>
      <c r="D42" s="223" t="s">
        <v>113</v>
      </c>
      <c r="E42" s="223"/>
      <c r="F42" s="223" t="s">
        <v>1681</v>
      </c>
      <c r="G42" s="223" t="str">
        <f>VLOOKUP(F42,regions!A$2:C$419,3,FALSE)</f>
        <v>Unitary authority</v>
      </c>
      <c r="H42" s="223" t="str">
        <f>IFERROR(VLOOKUP(F42,classifications!A$3:C$328,3,FALSE),VLOOKUP(F42,classifications!I$2:K$28,3,FALSE))</f>
        <v>Predominantly Urban</v>
      </c>
      <c r="I42" s="87">
        <v>640</v>
      </c>
      <c r="J42" s="87">
        <v>70</v>
      </c>
      <c r="K42" s="87">
        <v>0</v>
      </c>
      <c r="L42" s="87">
        <v>710</v>
      </c>
      <c r="M42" s="224"/>
      <c r="N42" s="225">
        <v>660</v>
      </c>
      <c r="O42" s="87">
        <v>110</v>
      </c>
      <c r="P42" s="87">
        <v>0</v>
      </c>
      <c r="Q42" s="87">
        <v>770</v>
      </c>
    </row>
    <row r="43" spans="2:17" ht="92.4" x14ac:dyDescent="0.25">
      <c r="B43" s="223" t="s">
        <v>114</v>
      </c>
      <c r="C43" s="223" t="s">
        <v>115</v>
      </c>
      <c r="D43" s="223" t="s">
        <v>116</v>
      </c>
      <c r="E43" s="223"/>
      <c r="F43" s="223" t="s">
        <v>1698</v>
      </c>
      <c r="G43" s="223" t="str">
        <f>VLOOKUP(F43,regions!A$2:C$419,3,FALSE)</f>
        <v>Unitary authority</v>
      </c>
      <c r="H43" s="223" t="str">
        <f>IFERROR(VLOOKUP(F43,classifications!A$3:C$328,3,FALSE),VLOOKUP(F43,classifications!I$2:K$28,3,FALSE))</f>
        <v>Predominantly Urban</v>
      </c>
      <c r="I43" s="87">
        <v>270</v>
      </c>
      <c r="J43" s="87">
        <v>80</v>
      </c>
      <c r="K43" s="87">
        <v>360</v>
      </c>
      <c r="L43" s="87">
        <v>710</v>
      </c>
      <c r="M43" s="224"/>
      <c r="N43" s="225">
        <v>410</v>
      </c>
      <c r="O43" s="87">
        <v>80</v>
      </c>
      <c r="P43" s="87">
        <v>330</v>
      </c>
      <c r="Q43" s="87">
        <v>820</v>
      </c>
    </row>
    <row r="44" spans="2:17" ht="92.4" x14ac:dyDescent="0.25">
      <c r="B44" s="223" t="s">
        <v>117</v>
      </c>
      <c r="C44" s="223" t="s">
        <v>118</v>
      </c>
      <c r="D44" s="223" t="s">
        <v>119</v>
      </c>
      <c r="E44" s="223"/>
      <c r="F44" s="223" t="s">
        <v>1699</v>
      </c>
      <c r="G44" s="223" t="str">
        <f>VLOOKUP(F44,regions!A$2:C$419,3,FALSE)</f>
        <v>Unitary authority</v>
      </c>
      <c r="H44" s="223" t="str">
        <f>IFERROR(VLOOKUP(F44,classifications!A$3:C$328,3,FALSE),VLOOKUP(F44,classifications!I$2:K$28,3,FALSE))</f>
        <v>Predominantly Urban</v>
      </c>
      <c r="I44" s="87">
        <v>280</v>
      </c>
      <c r="J44" s="87">
        <v>0</v>
      </c>
      <c r="K44" s="87">
        <v>0</v>
      </c>
      <c r="L44" s="87">
        <v>280</v>
      </c>
      <c r="M44" s="224"/>
      <c r="N44" s="225">
        <v>270</v>
      </c>
      <c r="O44" s="87">
        <v>0</v>
      </c>
      <c r="P44" s="87">
        <v>0</v>
      </c>
      <c r="Q44" s="87">
        <v>270</v>
      </c>
    </row>
    <row r="45" spans="2:17" ht="92.4" x14ac:dyDescent="0.25">
      <c r="B45" s="223" t="s">
        <v>120</v>
      </c>
      <c r="C45" s="223" t="s">
        <v>121</v>
      </c>
      <c r="D45" s="223" t="s">
        <v>122</v>
      </c>
      <c r="E45" s="223"/>
      <c r="F45" s="223" t="s">
        <v>1689</v>
      </c>
      <c r="G45" s="223" t="str">
        <f>VLOOKUP(F45,regions!A$2:C$419,3,FALSE)</f>
        <v>Unitary authority</v>
      </c>
      <c r="H45" s="223" t="str">
        <f>IFERROR(VLOOKUP(F45,classifications!A$3:C$328,3,FALSE),VLOOKUP(F45,classifications!I$2:K$28,3,FALSE))</f>
        <v>Predominantly Urban</v>
      </c>
      <c r="I45" s="87">
        <v>170</v>
      </c>
      <c r="J45" s="87">
        <v>10</v>
      </c>
      <c r="K45" s="87">
        <v>10</v>
      </c>
      <c r="L45" s="87">
        <v>190</v>
      </c>
      <c r="M45" s="224"/>
      <c r="N45" s="225">
        <v>250</v>
      </c>
      <c r="O45" s="87">
        <v>40</v>
      </c>
      <c r="P45" s="87">
        <v>0</v>
      </c>
      <c r="Q45" s="87">
        <v>290</v>
      </c>
    </row>
    <row r="46" spans="2:17" ht="92.4" x14ac:dyDescent="0.25">
      <c r="B46" s="223" t="s">
        <v>123</v>
      </c>
      <c r="C46" s="223" t="s">
        <v>124</v>
      </c>
      <c r="D46" s="223" t="s">
        <v>125</v>
      </c>
      <c r="E46" s="223"/>
      <c r="F46" s="223" t="s">
        <v>1690</v>
      </c>
      <c r="G46" s="223" t="str">
        <f>VLOOKUP(F46,regions!A$2:C$419,3,FALSE)</f>
        <v>Unitary authority</v>
      </c>
      <c r="H46" s="223" t="str">
        <f>IFERROR(VLOOKUP(F46,classifications!A$3:C$328,3,FALSE),VLOOKUP(F46,classifications!I$2:K$28,3,FALSE))</f>
        <v>Predominantly Urban</v>
      </c>
      <c r="I46" s="87">
        <v>190</v>
      </c>
      <c r="J46" s="87">
        <v>20</v>
      </c>
      <c r="K46" s="87">
        <v>0</v>
      </c>
      <c r="L46" s="87">
        <v>210</v>
      </c>
      <c r="M46" s="224"/>
      <c r="N46" s="225">
        <v>320</v>
      </c>
      <c r="O46" s="87">
        <v>40</v>
      </c>
      <c r="P46" s="87">
        <v>0</v>
      </c>
      <c r="Q46" s="87">
        <v>370</v>
      </c>
    </row>
    <row r="47" spans="2:17" ht="92.4" x14ac:dyDescent="0.25">
      <c r="B47" s="223" t="s">
        <v>126</v>
      </c>
      <c r="C47" s="223" t="s">
        <v>127</v>
      </c>
      <c r="D47" s="223" t="s">
        <v>128</v>
      </c>
      <c r="E47" s="223"/>
      <c r="F47" s="223" t="s">
        <v>1663</v>
      </c>
      <c r="G47" s="223" t="str">
        <f>VLOOKUP(F47,regions!A$2:C$419,3,FALSE)</f>
        <v>Unitary authority</v>
      </c>
      <c r="H47" s="223" t="str">
        <f>IFERROR(VLOOKUP(F47,classifications!A$3:C$328,3,FALSE),VLOOKUP(F47,classifications!I$2:K$28,3,FALSE))</f>
        <v>Urban with Significant Rural</v>
      </c>
      <c r="I47" s="87">
        <v>400</v>
      </c>
      <c r="J47" s="87">
        <v>30</v>
      </c>
      <c r="K47" s="87">
        <v>0</v>
      </c>
      <c r="L47" s="87">
        <v>430</v>
      </c>
      <c r="M47" s="224"/>
      <c r="N47" s="225">
        <v>410</v>
      </c>
      <c r="O47" s="87">
        <v>130</v>
      </c>
      <c r="P47" s="87">
        <v>0</v>
      </c>
      <c r="Q47" s="87">
        <v>540</v>
      </c>
    </row>
    <row r="48" spans="2:17" ht="92.4" x14ac:dyDescent="0.25">
      <c r="B48" s="223" t="s">
        <v>129</v>
      </c>
      <c r="C48" s="223" t="s">
        <v>130</v>
      </c>
      <c r="D48" s="223" t="s">
        <v>131</v>
      </c>
      <c r="E48" s="223"/>
      <c r="F48" s="223" t="s">
        <v>1721</v>
      </c>
      <c r="G48" s="223" t="str">
        <f>VLOOKUP(F48,regions!A$2:C$419,3,FALSE)</f>
        <v>Unitary authority</v>
      </c>
      <c r="H48" s="223" t="str">
        <f>IFERROR(VLOOKUP(F48,classifications!A$3:C$328,3,FALSE),VLOOKUP(F48,classifications!I$2:K$28,3,FALSE))</f>
        <v>Predominantly Rural</v>
      </c>
      <c r="I48" s="87">
        <v>100</v>
      </c>
      <c r="J48" s="87">
        <v>20</v>
      </c>
      <c r="K48" s="87">
        <v>0</v>
      </c>
      <c r="L48" s="87">
        <v>110</v>
      </c>
      <c r="M48" s="224"/>
      <c r="N48" s="225">
        <v>30</v>
      </c>
      <c r="O48" s="87">
        <v>0</v>
      </c>
      <c r="P48" s="87">
        <v>0</v>
      </c>
      <c r="Q48" s="87">
        <v>30</v>
      </c>
    </row>
    <row r="49" spans="2:17" ht="92.4" x14ac:dyDescent="0.25">
      <c r="B49" s="223" t="s">
        <v>132</v>
      </c>
      <c r="C49" s="223" t="s">
        <v>133</v>
      </c>
      <c r="D49" s="223" t="s">
        <v>134</v>
      </c>
      <c r="E49" s="223"/>
      <c r="F49" s="223" t="s">
        <v>1569</v>
      </c>
      <c r="G49" s="223" t="str">
        <f>VLOOKUP(F49,regions!A$2:C$419,3,FALSE)</f>
        <v>Unitary authority</v>
      </c>
      <c r="H49" s="223" t="str">
        <f>IFERROR(VLOOKUP(F49,classifications!A$3:C$328,3,FALSE),VLOOKUP(F49,classifications!I$2:K$28,3,FALSE))</f>
        <v>Predominantly Rural</v>
      </c>
      <c r="I49" s="87">
        <v>1450</v>
      </c>
      <c r="J49" s="87">
        <v>130</v>
      </c>
      <c r="K49" s="87">
        <v>0</v>
      </c>
      <c r="L49" s="87">
        <v>1580</v>
      </c>
      <c r="M49" s="224"/>
      <c r="N49" s="225">
        <v>1380</v>
      </c>
      <c r="O49" s="87">
        <v>230</v>
      </c>
      <c r="P49" s="87">
        <v>0</v>
      </c>
      <c r="Q49" s="87">
        <v>1600</v>
      </c>
    </row>
    <row r="50" spans="2:17" ht="92.4" x14ac:dyDescent="0.25">
      <c r="B50" s="223" t="s">
        <v>135</v>
      </c>
      <c r="C50" s="223" t="s">
        <v>136</v>
      </c>
      <c r="D50" s="223" t="s">
        <v>137</v>
      </c>
      <c r="E50" s="223"/>
      <c r="F50" s="223" t="s">
        <v>1691</v>
      </c>
      <c r="G50" s="223" t="str">
        <f>VLOOKUP(F50,regions!A$2:C$419,3,FALSE)</f>
        <v>Unitary authority</v>
      </c>
      <c r="H50" s="223" t="str">
        <f>IFERROR(VLOOKUP(F50,classifications!A$3:C$328,3,FALSE),VLOOKUP(F50,classifications!I$2:K$28,3,FALSE))</f>
        <v>Predominantly Urban</v>
      </c>
      <c r="I50" s="87">
        <v>320</v>
      </c>
      <c r="J50" s="87">
        <v>60</v>
      </c>
      <c r="K50" s="87">
        <v>0</v>
      </c>
      <c r="L50" s="87">
        <v>370</v>
      </c>
      <c r="M50" s="224"/>
      <c r="N50" s="225">
        <v>110</v>
      </c>
      <c r="O50" s="87">
        <v>20</v>
      </c>
      <c r="P50" s="87">
        <v>0</v>
      </c>
      <c r="Q50" s="87">
        <v>130</v>
      </c>
    </row>
    <row r="51" spans="2:17" ht="92.4" x14ac:dyDescent="0.25">
      <c r="B51" s="223" t="s">
        <v>138</v>
      </c>
      <c r="C51" s="223" t="s">
        <v>139</v>
      </c>
      <c r="D51" s="223" t="s">
        <v>140</v>
      </c>
      <c r="E51" s="223"/>
      <c r="F51" s="223" t="s">
        <v>1700</v>
      </c>
      <c r="G51" s="223" t="str">
        <f>VLOOKUP(F51,regions!A$2:C$419,3,FALSE)</f>
        <v>Unitary authority</v>
      </c>
      <c r="H51" s="223" t="str">
        <f>IFERROR(VLOOKUP(F51,classifications!A$3:C$328,3,FALSE),VLOOKUP(F51,classifications!I$2:K$28,3,FALSE))</f>
        <v>Predominantly Urban</v>
      </c>
      <c r="I51" s="87">
        <v>1200</v>
      </c>
      <c r="J51" s="87">
        <v>1050</v>
      </c>
      <c r="K51" s="84">
        <v>0</v>
      </c>
      <c r="L51" s="84">
        <v>2250</v>
      </c>
      <c r="M51" s="224"/>
      <c r="N51" s="225">
        <v>910</v>
      </c>
      <c r="O51" s="87">
        <v>560</v>
      </c>
      <c r="P51" s="84">
        <v>0</v>
      </c>
      <c r="Q51" s="84">
        <v>1470</v>
      </c>
    </row>
    <row r="52" spans="2:17" ht="92.4" x14ac:dyDescent="0.25">
      <c r="B52" s="223" t="s">
        <v>141</v>
      </c>
      <c r="C52" s="223" t="s">
        <v>142</v>
      </c>
      <c r="D52" s="223" t="s">
        <v>143</v>
      </c>
      <c r="E52" s="223"/>
      <c r="F52" s="223" t="s">
        <v>1692</v>
      </c>
      <c r="G52" s="223" t="str">
        <f>VLOOKUP(F52,regions!A$2:C$419,3,FALSE)</f>
        <v>Unitary authority</v>
      </c>
      <c r="H52" s="223" t="str">
        <f>IFERROR(VLOOKUP(F52,classifications!A$3:C$328,3,FALSE),VLOOKUP(F52,classifications!I$2:K$28,3,FALSE))</f>
        <v>Predominantly Urban</v>
      </c>
      <c r="I52" s="87">
        <v>940</v>
      </c>
      <c r="J52" s="87">
        <v>0</v>
      </c>
      <c r="K52" s="87">
        <v>0</v>
      </c>
      <c r="L52" s="87">
        <v>940</v>
      </c>
      <c r="M52" s="224"/>
      <c r="N52" s="225">
        <v>220</v>
      </c>
      <c r="O52" s="87">
        <v>20</v>
      </c>
      <c r="P52" s="87">
        <v>0</v>
      </c>
      <c r="Q52" s="87">
        <v>240</v>
      </c>
    </row>
    <row r="53" spans="2:17" ht="92.4" x14ac:dyDescent="0.25">
      <c r="B53" s="223" t="s">
        <v>144</v>
      </c>
      <c r="C53" s="223" t="s">
        <v>145</v>
      </c>
      <c r="D53" s="223" t="s">
        <v>146</v>
      </c>
      <c r="E53" s="223"/>
      <c r="F53" s="223" t="s">
        <v>1729</v>
      </c>
      <c r="G53" s="223" t="str">
        <f>VLOOKUP(F53,regions!A$2:C$419,3,FALSE)</f>
        <v>Unitary authority</v>
      </c>
      <c r="H53" s="223" t="str">
        <f>IFERROR(VLOOKUP(F53,classifications!A$3:C$328,3,FALSE),VLOOKUP(F53,classifications!I$2:K$28,3,FALSE))</f>
        <v>Predominantly Urban</v>
      </c>
      <c r="I53" s="87">
        <v>150</v>
      </c>
      <c r="J53" s="87">
        <v>0</v>
      </c>
      <c r="K53" s="87">
        <v>0</v>
      </c>
      <c r="L53" s="87">
        <v>150</v>
      </c>
      <c r="M53" s="224"/>
      <c r="N53" s="225">
        <v>140</v>
      </c>
      <c r="O53" s="87">
        <v>90</v>
      </c>
      <c r="P53" s="87">
        <v>0</v>
      </c>
      <c r="Q53" s="87">
        <v>230</v>
      </c>
    </row>
    <row r="54" spans="2:17" ht="92.4" x14ac:dyDescent="0.25">
      <c r="B54" s="223" t="s">
        <v>147</v>
      </c>
      <c r="C54" s="223" t="s">
        <v>148</v>
      </c>
      <c r="D54" s="223" t="s">
        <v>149</v>
      </c>
      <c r="E54" s="223"/>
      <c r="F54" s="223" t="s">
        <v>1664</v>
      </c>
      <c r="G54" s="223" t="str">
        <f>VLOOKUP(F54,regions!A$2:C$419,3,FALSE)</f>
        <v>Unitary authority</v>
      </c>
      <c r="H54" s="223" t="str">
        <f>IFERROR(VLOOKUP(F54,classifications!A$3:C$328,3,FALSE),VLOOKUP(F54,classifications!I$2:K$28,3,FALSE))</f>
        <v>Predominantly Urban</v>
      </c>
      <c r="I54" s="87">
        <v>770</v>
      </c>
      <c r="J54" s="87">
        <v>80</v>
      </c>
      <c r="K54" s="87">
        <v>0</v>
      </c>
      <c r="L54" s="87">
        <v>840</v>
      </c>
      <c r="M54" s="224"/>
      <c r="N54" s="225">
        <v>620</v>
      </c>
      <c r="O54" s="87">
        <v>60</v>
      </c>
      <c r="P54" s="87">
        <v>0</v>
      </c>
      <c r="Q54" s="87">
        <v>680</v>
      </c>
    </row>
    <row r="55" spans="2:17" ht="92.4" x14ac:dyDescent="0.25">
      <c r="B55" s="223" t="s">
        <v>150</v>
      </c>
      <c r="C55" s="223" t="s">
        <v>151</v>
      </c>
      <c r="D55" s="223" t="s">
        <v>152</v>
      </c>
      <c r="E55" s="223"/>
      <c r="F55" s="223" t="s">
        <v>1679</v>
      </c>
      <c r="G55" s="223" t="str">
        <f>VLOOKUP(F55,regions!A$2:C$419,3,FALSE)</f>
        <v>Unitary authority</v>
      </c>
      <c r="H55" s="223" t="str">
        <f>IFERROR(VLOOKUP(F55,classifications!A$3:C$328,3,FALSE),VLOOKUP(F55,classifications!I$2:K$28,3,FALSE))</f>
        <v>Predominantly Urban</v>
      </c>
      <c r="I55" s="87">
        <v>330</v>
      </c>
      <c r="J55" s="87">
        <v>0</v>
      </c>
      <c r="K55" s="87">
        <v>0</v>
      </c>
      <c r="L55" s="87">
        <v>330</v>
      </c>
      <c r="M55" s="224"/>
      <c r="N55" s="225">
        <v>260</v>
      </c>
      <c r="O55" s="87">
        <v>10</v>
      </c>
      <c r="P55" s="87">
        <v>0</v>
      </c>
      <c r="Q55" s="87">
        <v>270</v>
      </c>
    </row>
    <row r="56" spans="2:17" ht="92.4" x14ac:dyDescent="0.25">
      <c r="B56" s="223" t="s">
        <v>153</v>
      </c>
      <c r="C56" s="223" t="s">
        <v>154</v>
      </c>
      <c r="D56" s="223" t="s">
        <v>155</v>
      </c>
      <c r="E56" s="223"/>
      <c r="F56" s="223" t="s">
        <v>1701</v>
      </c>
      <c r="G56" s="223" t="str">
        <f>VLOOKUP(F56,regions!A$2:C$419,3,FALSE)</f>
        <v>Unitary authority</v>
      </c>
      <c r="H56" s="223" t="str">
        <f>IFERROR(VLOOKUP(F56,classifications!A$3:C$328,3,FALSE),VLOOKUP(F56,classifications!I$2:K$28,3,FALSE))</f>
        <v>Predominantly Urban</v>
      </c>
      <c r="I56" s="84">
        <v>1040</v>
      </c>
      <c r="J56" s="84">
        <v>150</v>
      </c>
      <c r="K56" s="84">
        <v>0</v>
      </c>
      <c r="L56" s="84">
        <v>1190</v>
      </c>
      <c r="M56" s="224"/>
      <c r="N56" s="226">
        <v>870</v>
      </c>
      <c r="O56" s="84">
        <v>130</v>
      </c>
      <c r="P56" s="84">
        <v>0</v>
      </c>
      <c r="Q56" s="84">
        <v>1000</v>
      </c>
    </row>
    <row r="57" spans="2:17" ht="92.4" x14ac:dyDescent="0.25">
      <c r="B57" s="223" t="s">
        <v>156</v>
      </c>
      <c r="C57" s="223" t="s">
        <v>157</v>
      </c>
      <c r="D57" s="223" t="s">
        <v>158</v>
      </c>
      <c r="E57" s="223"/>
      <c r="F57" s="223" t="s">
        <v>1727</v>
      </c>
      <c r="G57" s="223" t="str">
        <f>VLOOKUP(F57,regions!A$2:C$419,3,FALSE)</f>
        <v>Unitary authority</v>
      </c>
      <c r="H57" s="223" t="str">
        <f>IFERROR(VLOOKUP(F57,classifications!A$3:C$328,3,FALSE),VLOOKUP(F57,classifications!I$2:K$28,3,FALSE))</f>
        <v>Predominantly Urban</v>
      </c>
      <c r="I57" s="84">
        <v>650</v>
      </c>
      <c r="J57" s="84">
        <v>210</v>
      </c>
      <c r="K57" s="84">
        <v>10</v>
      </c>
      <c r="L57" s="84">
        <v>870</v>
      </c>
      <c r="M57" s="224"/>
      <c r="N57" s="226">
        <v>900</v>
      </c>
      <c r="O57" s="84">
        <v>180</v>
      </c>
      <c r="P57" s="84">
        <v>0</v>
      </c>
      <c r="Q57" s="84">
        <v>1090</v>
      </c>
    </row>
    <row r="58" spans="2:17" ht="92.4" x14ac:dyDescent="0.25">
      <c r="B58" s="223" t="s">
        <v>159</v>
      </c>
      <c r="C58" s="223" t="s">
        <v>160</v>
      </c>
      <c r="D58" s="223" t="s">
        <v>161</v>
      </c>
      <c r="E58" s="223"/>
      <c r="F58" s="223" t="s">
        <v>1682</v>
      </c>
      <c r="G58" s="223" t="str">
        <f>VLOOKUP(F58,regions!A$2:C$419,3,FALSE)</f>
        <v>Unitary authority</v>
      </c>
      <c r="H58" s="223" t="str">
        <f>IFERROR(VLOOKUP(F58,classifications!A$3:C$328,3,FALSE),VLOOKUP(F58,classifications!I$2:K$28,3,FALSE))</f>
        <v>Predominantly Urban</v>
      </c>
      <c r="I58" s="87">
        <v>350</v>
      </c>
      <c r="J58" s="87">
        <v>50</v>
      </c>
      <c r="K58" s="87">
        <v>0</v>
      </c>
      <c r="L58" s="87">
        <v>400</v>
      </c>
      <c r="M58" s="224"/>
      <c r="N58" s="225">
        <v>610</v>
      </c>
      <c r="O58" s="87">
        <v>90</v>
      </c>
      <c r="P58" s="87">
        <v>0</v>
      </c>
      <c r="Q58" s="87">
        <v>700</v>
      </c>
    </row>
    <row r="59" spans="2:17" ht="92.4" x14ac:dyDescent="0.25">
      <c r="B59" s="223" t="s">
        <v>162</v>
      </c>
      <c r="C59" s="223" t="s">
        <v>163</v>
      </c>
      <c r="D59" s="223" t="s">
        <v>164</v>
      </c>
      <c r="E59" s="223"/>
      <c r="F59" s="223" t="s">
        <v>1702</v>
      </c>
      <c r="G59" s="223" t="str">
        <f>VLOOKUP(F59,regions!A$2:C$419,3,FALSE)</f>
        <v>Unitary authority</v>
      </c>
      <c r="H59" s="223" t="str">
        <f>IFERROR(VLOOKUP(F59,classifications!A$3:C$328,3,FALSE),VLOOKUP(F59,classifications!I$2:K$28,3,FALSE))</f>
        <v>Predominantly Urban</v>
      </c>
      <c r="I59" s="87">
        <v>290</v>
      </c>
      <c r="J59" s="87">
        <v>10</v>
      </c>
      <c r="K59" s="87">
        <v>0</v>
      </c>
      <c r="L59" s="87">
        <v>300</v>
      </c>
      <c r="M59" s="224"/>
      <c r="N59" s="225">
        <v>260</v>
      </c>
      <c r="O59" s="87">
        <v>10</v>
      </c>
      <c r="P59" s="87">
        <v>0</v>
      </c>
      <c r="Q59" s="87">
        <v>270</v>
      </c>
    </row>
    <row r="60" spans="2:17" ht="92.4" x14ac:dyDescent="0.25">
      <c r="B60" s="223" t="s">
        <v>165</v>
      </c>
      <c r="C60" s="223" t="s">
        <v>166</v>
      </c>
      <c r="D60" s="223" t="s">
        <v>167</v>
      </c>
      <c r="E60" s="223"/>
      <c r="F60" s="223" t="s">
        <v>1669</v>
      </c>
      <c r="G60" s="223" t="str">
        <f>VLOOKUP(F60,regions!A$2:C$419,3,FALSE)</f>
        <v>Unitary authority</v>
      </c>
      <c r="H60" s="223" t="str">
        <f>IFERROR(VLOOKUP(F60,classifications!A$3:C$328,3,FALSE),VLOOKUP(F60,classifications!I$2:K$28,3,FALSE))</f>
        <v>Predominantly Urban</v>
      </c>
      <c r="I60" s="87">
        <v>250</v>
      </c>
      <c r="J60" s="87">
        <v>20</v>
      </c>
      <c r="K60" s="87">
        <v>0</v>
      </c>
      <c r="L60" s="87">
        <v>260</v>
      </c>
      <c r="M60" s="224"/>
      <c r="N60" s="225">
        <v>370</v>
      </c>
      <c r="O60" s="87">
        <v>60</v>
      </c>
      <c r="P60" s="87">
        <v>0</v>
      </c>
      <c r="Q60" s="87">
        <v>430</v>
      </c>
    </row>
    <row r="61" spans="2:17" ht="92.4" x14ac:dyDescent="0.25">
      <c r="B61" s="223" t="s">
        <v>168</v>
      </c>
      <c r="C61" s="223" t="s">
        <v>169</v>
      </c>
      <c r="D61" s="223" t="s">
        <v>170</v>
      </c>
      <c r="E61" s="223"/>
      <c r="F61" s="223" t="s">
        <v>1722</v>
      </c>
      <c r="G61" s="223" t="str">
        <f>VLOOKUP(F61,regions!A$2:C$419,3,FALSE)</f>
        <v>Unitary authority</v>
      </c>
      <c r="H61" s="223" t="str">
        <f>IFERROR(VLOOKUP(F61,classifications!A$3:C$328,3,FALSE),VLOOKUP(F61,classifications!I$2:K$28,3,FALSE))</f>
        <v>Urban with Significant Rural</v>
      </c>
      <c r="I61" s="87">
        <v>460</v>
      </c>
      <c r="J61" s="87">
        <v>80</v>
      </c>
      <c r="K61" s="87">
        <v>0</v>
      </c>
      <c r="L61" s="87">
        <v>540</v>
      </c>
      <c r="M61" s="224"/>
      <c r="N61" s="225">
        <v>310</v>
      </c>
      <c r="O61" s="87">
        <v>30</v>
      </c>
      <c r="P61" s="87">
        <v>0</v>
      </c>
      <c r="Q61" s="87">
        <v>330</v>
      </c>
    </row>
    <row r="62" spans="2:17" ht="92.4" x14ac:dyDescent="0.25">
      <c r="B62" s="223" t="s">
        <v>171</v>
      </c>
      <c r="C62" s="223" t="s">
        <v>172</v>
      </c>
      <c r="D62" s="223" t="s">
        <v>173</v>
      </c>
      <c r="E62" s="223"/>
      <c r="F62" s="223" t="s">
        <v>1591</v>
      </c>
      <c r="G62" s="223" t="str">
        <f>VLOOKUP(F62,regions!A$2:C$419,3,FALSE)</f>
        <v>Unitary authority</v>
      </c>
      <c r="H62" s="223" t="str">
        <f>IFERROR(VLOOKUP(F62,classifications!A$3:C$328,3,FALSE),VLOOKUP(F62,classifications!I$2:K$28,3,FALSE))</f>
        <v>Predominantly Rural</v>
      </c>
      <c r="I62" s="87">
        <v>1310</v>
      </c>
      <c r="J62" s="87">
        <v>970</v>
      </c>
      <c r="K62" s="87">
        <v>10</v>
      </c>
      <c r="L62" s="87">
        <v>2280</v>
      </c>
      <c r="M62" s="224"/>
      <c r="N62" s="225">
        <v>1300</v>
      </c>
      <c r="O62" s="87">
        <v>710</v>
      </c>
      <c r="P62" s="87">
        <v>0</v>
      </c>
      <c r="Q62" s="87">
        <v>2010</v>
      </c>
    </row>
    <row r="63" spans="2:17" ht="92.4" x14ac:dyDescent="0.25">
      <c r="B63" s="223" t="s">
        <v>174</v>
      </c>
      <c r="C63" s="223" t="s">
        <v>175</v>
      </c>
      <c r="D63" s="223" t="s">
        <v>176</v>
      </c>
      <c r="E63" s="223"/>
      <c r="F63" s="223" t="s">
        <v>1693</v>
      </c>
      <c r="G63" s="223" t="str">
        <f>VLOOKUP(F63,regions!A$2:C$419,3,FALSE)</f>
        <v>Unitary authority</v>
      </c>
      <c r="H63" s="223" t="str">
        <f>IFERROR(VLOOKUP(F63,classifications!A$3:C$328,3,FALSE),VLOOKUP(F63,classifications!I$2:K$28,3,FALSE))</f>
        <v>Predominantly Urban</v>
      </c>
      <c r="I63" s="87">
        <v>290</v>
      </c>
      <c r="J63" s="87">
        <v>50</v>
      </c>
      <c r="K63" s="87">
        <v>0</v>
      </c>
      <c r="L63" s="87">
        <v>340</v>
      </c>
      <c r="M63" s="224"/>
      <c r="N63" s="225">
        <v>310</v>
      </c>
      <c r="O63" s="87">
        <v>0</v>
      </c>
      <c r="P63" s="87">
        <v>0</v>
      </c>
      <c r="Q63" s="87">
        <v>310</v>
      </c>
    </row>
    <row r="64" spans="2:17" ht="92.4" x14ac:dyDescent="0.25">
      <c r="B64" s="223" t="s">
        <v>177</v>
      </c>
      <c r="C64" s="223" t="s">
        <v>178</v>
      </c>
      <c r="D64" s="223" t="s">
        <v>179</v>
      </c>
      <c r="E64" s="223"/>
      <c r="F64" s="223" t="s">
        <v>1694</v>
      </c>
      <c r="G64" s="223" t="str">
        <f>VLOOKUP(F64,regions!A$2:C$419,3,FALSE)</f>
        <v>Unitary authority</v>
      </c>
      <c r="H64" s="223" t="str">
        <f>IFERROR(VLOOKUP(F64,classifications!A$3:C$328,3,FALSE),VLOOKUP(F64,classifications!I$2:K$28,3,FALSE))</f>
        <v>Predominantly Urban</v>
      </c>
      <c r="I64" s="87">
        <v>1100</v>
      </c>
      <c r="J64" s="87">
        <v>240</v>
      </c>
      <c r="K64" s="87">
        <v>0</v>
      </c>
      <c r="L64" s="87">
        <v>1350</v>
      </c>
      <c r="M64" s="224"/>
      <c r="N64" s="225">
        <v>640</v>
      </c>
      <c r="O64" s="87">
        <v>140</v>
      </c>
      <c r="P64" s="87">
        <v>0</v>
      </c>
      <c r="Q64" s="87">
        <v>790</v>
      </c>
    </row>
    <row r="65" spans="1:17" ht="92.4" x14ac:dyDescent="0.25">
      <c r="B65" s="223" t="s">
        <v>180</v>
      </c>
      <c r="C65" s="223" t="s">
        <v>181</v>
      </c>
      <c r="D65" s="223" t="s">
        <v>182</v>
      </c>
      <c r="E65" s="223"/>
      <c r="F65" s="223" t="s">
        <v>1725</v>
      </c>
      <c r="G65" s="223" t="str">
        <f>VLOOKUP(F65,regions!A$2:C$419,3,FALSE)</f>
        <v>Unitary authority</v>
      </c>
      <c r="H65" s="223" t="str">
        <f>IFERROR(VLOOKUP(F65,classifications!A$3:C$328,3,FALSE),VLOOKUP(F65,classifications!I$2:K$28,3,FALSE))</f>
        <v>Predominantly Urban</v>
      </c>
      <c r="I65" s="87">
        <v>300</v>
      </c>
      <c r="J65" s="87">
        <v>50</v>
      </c>
      <c r="K65" s="87">
        <v>0</v>
      </c>
      <c r="L65" s="87">
        <v>350</v>
      </c>
      <c r="M65" s="224"/>
      <c r="N65" s="225">
        <v>370</v>
      </c>
      <c r="O65" s="87">
        <v>60</v>
      </c>
      <c r="P65" s="87">
        <v>0</v>
      </c>
      <c r="Q65" s="87">
        <v>430</v>
      </c>
    </row>
    <row r="66" spans="1:17" x14ac:dyDescent="0.25">
      <c r="B66" s="223"/>
      <c r="C66" s="223"/>
      <c r="D66" s="223"/>
      <c r="E66" s="223"/>
      <c r="F66" s="223"/>
      <c r="G66" s="223"/>
      <c r="H66" s="223"/>
      <c r="I66" s="224"/>
      <c r="J66" s="224"/>
      <c r="K66" s="224"/>
      <c r="L66" s="224"/>
      <c r="M66" s="224"/>
      <c r="N66" s="227"/>
      <c r="O66" s="224"/>
      <c r="P66" s="224"/>
      <c r="Q66" s="224"/>
    </row>
    <row r="67" spans="1:17" x14ac:dyDescent="0.25">
      <c r="A67" s="20" t="s">
        <v>183</v>
      </c>
      <c r="B67" s="228"/>
      <c r="C67" s="228"/>
      <c r="D67" s="228"/>
      <c r="E67" s="229"/>
      <c r="F67" s="228"/>
      <c r="G67" s="228"/>
      <c r="H67" s="229"/>
      <c r="I67" s="230">
        <v>12500</v>
      </c>
      <c r="J67" s="230">
        <v>3980</v>
      </c>
      <c r="K67" s="230">
        <v>330</v>
      </c>
      <c r="L67" s="230">
        <v>16820</v>
      </c>
      <c r="M67" s="231"/>
      <c r="N67" s="232">
        <v>17890</v>
      </c>
      <c r="O67" s="230">
        <v>5030</v>
      </c>
      <c r="P67" s="230">
        <v>310</v>
      </c>
      <c r="Q67" s="230">
        <v>23230</v>
      </c>
    </row>
    <row r="68" spans="1:17" x14ac:dyDescent="0.25">
      <c r="B68" s="223"/>
      <c r="C68" s="223"/>
      <c r="D68" s="223"/>
      <c r="E68" s="223"/>
      <c r="F68" s="223"/>
      <c r="G68" s="223"/>
      <c r="H68" s="223"/>
      <c r="I68" s="224"/>
      <c r="J68" s="224"/>
      <c r="K68" s="224"/>
      <c r="L68" s="224"/>
      <c r="M68" s="224"/>
      <c r="N68" s="233"/>
      <c r="O68" s="224"/>
      <c r="P68" s="224"/>
      <c r="Q68" s="224"/>
    </row>
    <row r="69" spans="1:17" ht="92.4" x14ac:dyDescent="0.25">
      <c r="B69" s="223" t="s">
        <v>184</v>
      </c>
      <c r="C69" s="223" t="s">
        <v>185</v>
      </c>
      <c r="D69" s="223" t="s">
        <v>186</v>
      </c>
      <c r="E69" s="223"/>
      <c r="F69" s="223" t="s">
        <v>187</v>
      </c>
      <c r="G69" s="223" t="str">
        <f>VLOOKUP(F69,regions!A$2:C$419,3,FALSE)</f>
        <v>London borough</v>
      </c>
      <c r="H69" s="223" t="str">
        <f>IFERROR(VLOOKUP(F69,classifications!A$3:C$328,3,FALSE),VLOOKUP(F69,classifications!I$2:K$28,3,FALSE))</f>
        <v>Predominantly Urban</v>
      </c>
      <c r="I69" s="87">
        <v>250</v>
      </c>
      <c r="J69" s="87">
        <v>70</v>
      </c>
      <c r="K69" s="87">
        <v>0</v>
      </c>
      <c r="L69" s="87">
        <v>320</v>
      </c>
      <c r="M69" s="224"/>
      <c r="N69" s="225">
        <v>150</v>
      </c>
      <c r="O69" s="87">
        <v>210</v>
      </c>
      <c r="P69" s="87">
        <v>0</v>
      </c>
      <c r="Q69" s="87">
        <v>360</v>
      </c>
    </row>
    <row r="70" spans="1:17" ht="92.4" x14ac:dyDescent="0.25">
      <c r="B70" s="223" t="s">
        <v>188</v>
      </c>
      <c r="C70" s="223" t="s">
        <v>189</v>
      </c>
      <c r="D70" s="223" t="s">
        <v>190</v>
      </c>
      <c r="E70" s="223"/>
      <c r="F70" s="223" t="s">
        <v>191</v>
      </c>
      <c r="G70" s="223" t="str">
        <f>VLOOKUP(F70,regions!A$2:C$419,3,FALSE)</f>
        <v>London borough</v>
      </c>
      <c r="H70" s="223" t="str">
        <f>IFERROR(VLOOKUP(F70,classifications!A$3:C$328,3,FALSE),VLOOKUP(F70,classifications!I$2:K$28,3,FALSE))</f>
        <v>Predominantly Urban</v>
      </c>
      <c r="I70" s="87">
        <v>1240</v>
      </c>
      <c r="J70" s="87">
        <v>250</v>
      </c>
      <c r="K70" s="87">
        <v>20</v>
      </c>
      <c r="L70" s="87">
        <v>1510</v>
      </c>
      <c r="M70" s="224"/>
      <c r="N70" s="225">
        <v>1270</v>
      </c>
      <c r="O70" s="87">
        <v>700</v>
      </c>
      <c r="P70" s="87">
        <v>10</v>
      </c>
      <c r="Q70" s="87">
        <v>1980</v>
      </c>
    </row>
    <row r="71" spans="1:17" ht="92.4" x14ac:dyDescent="0.25">
      <c r="B71" s="223" t="s">
        <v>192</v>
      </c>
      <c r="C71" s="223" t="s">
        <v>193</v>
      </c>
      <c r="D71" s="223" t="s">
        <v>194</v>
      </c>
      <c r="E71" s="223"/>
      <c r="F71" s="223" t="s">
        <v>195</v>
      </c>
      <c r="G71" s="223" t="str">
        <f>VLOOKUP(F71,regions!A$2:C$419,3,FALSE)</f>
        <v>London borough</v>
      </c>
      <c r="H71" s="223" t="str">
        <f>IFERROR(VLOOKUP(F71,classifications!A$3:C$328,3,FALSE),VLOOKUP(F71,classifications!I$2:K$28,3,FALSE))</f>
        <v>Predominantly Urban</v>
      </c>
      <c r="I71" s="87">
        <v>260</v>
      </c>
      <c r="J71" s="87">
        <v>40</v>
      </c>
      <c r="K71" s="87">
        <v>0</v>
      </c>
      <c r="L71" s="87">
        <v>300</v>
      </c>
      <c r="M71" s="224"/>
      <c r="N71" s="225">
        <v>220</v>
      </c>
      <c r="O71" s="87">
        <v>110</v>
      </c>
      <c r="P71" s="87">
        <v>0</v>
      </c>
      <c r="Q71" s="87">
        <v>330</v>
      </c>
    </row>
    <row r="72" spans="1:17" ht="92.4" x14ac:dyDescent="0.25">
      <c r="B72" s="223" t="s">
        <v>196</v>
      </c>
      <c r="C72" s="223" t="s">
        <v>197</v>
      </c>
      <c r="D72" s="223" t="s">
        <v>198</v>
      </c>
      <c r="E72" s="223"/>
      <c r="F72" s="223" t="s">
        <v>199</v>
      </c>
      <c r="G72" s="223" t="str">
        <f>VLOOKUP(F72,regions!A$2:C$419,3,FALSE)</f>
        <v>London borough</v>
      </c>
      <c r="H72" s="223" t="str">
        <f>IFERROR(VLOOKUP(F72,classifications!A$3:C$328,3,FALSE),VLOOKUP(F72,classifications!I$2:K$28,3,FALSE))</f>
        <v>Predominantly Urban</v>
      </c>
      <c r="I72" s="84">
        <v>110</v>
      </c>
      <c r="J72" s="84">
        <v>130</v>
      </c>
      <c r="K72" s="84">
        <v>0</v>
      </c>
      <c r="L72" s="84">
        <v>240</v>
      </c>
      <c r="M72" s="224"/>
      <c r="N72" s="226">
        <v>570</v>
      </c>
      <c r="O72" s="84">
        <v>120</v>
      </c>
      <c r="P72" s="84">
        <v>0</v>
      </c>
      <c r="Q72" s="84">
        <v>690</v>
      </c>
    </row>
    <row r="73" spans="1:17" ht="92.4" x14ac:dyDescent="0.25">
      <c r="B73" s="223" t="s">
        <v>200</v>
      </c>
      <c r="C73" s="223" t="s">
        <v>201</v>
      </c>
      <c r="D73" s="223" t="s">
        <v>202</v>
      </c>
      <c r="E73" s="223"/>
      <c r="F73" s="223" t="s">
        <v>203</v>
      </c>
      <c r="G73" s="223" t="str">
        <f>VLOOKUP(F73,regions!A$2:C$419,3,FALSE)</f>
        <v>London borough</v>
      </c>
      <c r="H73" s="223" t="str">
        <f>IFERROR(VLOOKUP(F73,classifications!A$3:C$328,3,FALSE),VLOOKUP(F73,classifications!I$2:K$28,3,FALSE))</f>
        <v>Predominantly Urban</v>
      </c>
      <c r="I73" s="84">
        <v>140</v>
      </c>
      <c r="J73" s="84">
        <v>20</v>
      </c>
      <c r="K73" s="84">
        <v>0</v>
      </c>
      <c r="L73" s="84">
        <v>160</v>
      </c>
      <c r="M73" s="224"/>
      <c r="N73" s="226">
        <v>370</v>
      </c>
      <c r="O73" s="84">
        <v>90</v>
      </c>
      <c r="P73" s="84">
        <v>0</v>
      </c>
      <c r="Q73" s="84">
        <v>460</v>
      </c>
    </row>
    <row r="74" spans="1:17" ht="92.4" x14ac:dyDescent="0.25">
      <c r="B74" s="223" t="s">
        <v>204</v>
      </c>
      <c r="C74" s="223" t="s">
        <v>205</v>
      </c>
      <c r="D74" s="223" t="s">
        <v>206</v>
      </c>
      <c r="E74" s="223"/>
      <c r="F74" s="223" t="s">
        <v>207</v>
      </c>
      <c r="G74" s="223" t="str">
        <f>VLOOKUP(F74,regions!A$2:C$419,3,FALSE)</f>
        <v>London borough</v>
      </c>
      <c r="H74" s="223" t="str">
        <f>IFERROR(VLOOKUP(F74,classifications!A$3:C$328,3,FALSE),VLOOKUP(F74,classifications!I$2:K$28,3,FALSE))</f>
        <v>Predominantly Urban</v>
      </c>
      <c r="I74" s="87">
        <v>60</v>
      </c>
      <c r="J74" s="87">
        <v>10</v>
      </c>
      <c r="K74" s="87">
        <v>0</v>
      </c>
      <c r="L74" s="87">
        <v>70</v>
      </c>
      <c r="M74" s="224"/>
      <c r="N74" s="225">
        <v>290</v>
      </c>
      <c r="O74" s="87">
        <v>60</v>
      </c>
      <c r="P74" s="87">
        <v>0</v>
      </c>
      <c r="Q74" s="87">
        <v>350</v>
      </c>
    </row>
    <row r="75" spans="1:17" ht="92.4" x14ac:dyDescent="0.25">
      <c r="B75" s="223" t="s">
        <v>208</v>
      </c>
      <c r="C75" s="223" t="s">
        <v>209</v>
      </c>
      <c r="D75" s="223" t="s">
        <v>210</v>
      </c>
      <c r="E75" s="223"/>
      <c r="F75" s="223" t="s">
        <v>211</v>
      </c>
      <c r="G75" s="223" t="str">
        <f>VLOOKUP(F75,regions!A$2:C$419,3,FALSE)</f>
        <v>London borough</v>
      </c>
      <c r="H75" s="223" t="str">
        <f>IFERROR(VLOOKUP(F75,classifications!A$3:C$328,3,FALSE),VLOOKUP(F75,classifications!I$2:K$28,3,FALSE))</f>
        <v>Predominantly Urban</v>
      </c>
      <c r="I75" s="87">
        <v>100</v>
      </c>
      <c r="J75" s="87">
        <v>0</v>
      </c>
      <c r="K75" s="87">
        <v>0</v>
      </c>
      <c r="L75" s="87">
        <v>100</v>
      </c>
      <c r="M75" s="224"/>
      <c r="N75" s="225">
        <v>10</v>
      </c>
      <c r="O75" s="87">
        <v>0</v>
      </c>
      <c r="P75" s="87">
        <v>0</v>
      </c>
      <c r="Q75" s="87">
        <v>10</v>
      </c>
    </row>
    <row r="76" spans="1:17" ht="92.4" x14ac:dyDescent="0.25">
      <c r="B76" s="223" t="s">
        <v>212</v>
      </c>
      <c r="C76" s="223" t="s">
        <v>213</v>
      </c>
      <c r="D76" s="223" t="s">
        <v>214</v>
      </c>
      <c r="E76" s="223"/>
      <c r="F76" s="223" t="s">
        <v>215</v>
      </c>
      <c r="G76" s="223" t="str">
        <f>VLOOKUP(F76,regions!A$2:C$419,3,FALSE)</f>
        <v>London borough</v>
      </c>
      <c r="H76" s="223" t="str">
        <f>IFERROR(VLOOKUP(F76,classifications!A$3:C$328,3,FALSE),VLOOKUP(F76,classifications!I$2:K$28,3,FALSE))</f>
        <v>Predominantly Urban</v>
      </c>
      <c r="I76" s="87">
        <v>510</v>
      </c>
      <c r="J76" s="87">
        <v>60</v>
      </c>
      <c r="K76" s="87">
        <v>0</v>
      </c>
      <c r="L76" s="87">
        <v>560</v>
      </c>
      <c r="M76" s="224"/>
      <c r="N76" s="225">
        <v>3580</v>
      </c>
      <c r="O76" s="87">
        <v>90</v>
      </c>
      <c r="P76" s="87">
        <v>0</v>
      </c>
      <c r="Q76" s="87">
        <v>3670</v>
      </c>
    </row>
    <row r="77" spans="1:17" ht="92.4" x14ac:dyDescent="0.25">
      <c r="B77" s="223" t="s">
        <v>216</v>
      </c>
      <c r="C77" s="223" t="s">
        <v>217</v>
      </c>
      <c r="D77" s="223" t="s">
        <v>218</v>
      </c>
      <c r="E77" s="223"/>
      <c r="F77" s="223" t="s">
        <v>219</v>
      </c>
      <c r="G77" s="223" t="str">
        <f>VLOOKUP(F77,regions!A$2:C$419,3,FALSE)</f>
        <v>London borough</v>
      </c>
      <c r="H77" s="223" t="str">
        <f>IFERROR(VLOOKUP(F77,classifications!A$3:C$328,3,FALSE),VLOOKUP(F77,classifications!I$2:K$28,3,FALSE))</f>
        <v>Predominantly Urban</v>
      </c>
      <c r="I77" s="87">
        <v>540</v>
      </c>
      <c r="J77" s="87">
        <v>480</v>
      </c>
      <c r="K77" s="87">
        <v>70</v>
      </c>
      <c r="L77" s="87">
        <v>1090</v>
      </c>
      <c r="M77" s="224"/>
      <c r="N77" s="225">
        <v>320</v>
      </c>
      <c r="O77" s="87">
        <v>150</v>
      </c>
      <c r="P77" s="87">
        <v>30</v>
      </c>
      <c r="Q77" s="87">
        <v>500</v>
      </c>
    </row>
    <row r="78" spans="1:17" ht="92.4" x14ac:dyDescent="0.25">
      <c r="B78" s="223" t="s">
        <v>220</v>
      </c>
      <c r="C78" s="223" t="s">
        <v>221</v>
      </c>
      <c r="D78" s="223" t="s">
        <v>222</v>
      </c>
      <c r="E78" s="223"/>
      <c r="F78" s="223" t="s">
        <v>223</v>
      </c>
      <c r="G78" s="223" t="str">
        <f>VLOOKUP(F78,regions!A$2:C$419,3,FALSE)</f>
        <v>London borough</v>
      </c>
      <c r="H78" s="223" t="str">
        <f>IFERROR(VLOOKUP(F78,classifications!A$3:C$328,3,FALSE),VLOOKUP(F78,classifications!I$2:K$28,3,FALSE))</f>
        <v>Predominantly Urban</v>
      </c>
      <c r="I78" s="87">
        <v>110</v>
      </c>
      <c r="J78" s="87">
        <v>130</v>
      </c>
      <c r="K78" s="87">
        <v>0</v>
      </c>
      <c r="L78" s="87">
        <v>240</v>
      </c>
      <c r="M78" s="224"/>
      <c r="N78" s="225">
        <v>70</v>
      </c>
      <c r="O78" s="87">
        <v>280</v>
      </c>
      <c r="P78" s="87">
        <v>20</v>
      </c>
      <c r="Q78" s="87">
        <v>370</v>
      </c>
    </row>
    <row r="79" spans="1:17" ht="92.4" x14ac:dyDescent="0.25">
      <c r="B79" s="223" t="s">
        <v>224</v>
      </c>
      <c r="C79" s="223" t="s">
        <v>225</v>
      </c>
      <c r="D79" s="223" t="s">
        <v>226</v>
      </c>
      <c r="E79" s="223"/>
      <c r="F79" s="223" t="s">
        <v>227</v>
      </c>
      <c r="G79" s="223" t="str">
        <f>VLOOKUP(F79,regions!A$2:C$419,3,FALSE)</f>
        <v>London borough</v>
      </c>
      <c r="H79" s="223" t="str">
        <f>IFERROR(VLOOKUP(F79,classifications!A$3:C$328,3,FALSE),VLOOKUP(F79,classifications!I$2:K$28,3,FALSE))</f>
        <v>Predominantly Urban</v>
      </c>
      <c r="I79" s="84">
        <v>860</v>
      </c>
      <c r="J79" s="84">
        <v>110</v>
      </c>
      <c r="K79" s="84">
        <v>0</v>
      </c>
      <c r="L79" s="84">
        <v>970</v>
      </c>
      <c r="M79" s="224"/>
      <c r="N79" s="226">
        <v>1440</v>
      </c>
      <c r="O79" s="84">
        <v>130</v>
      </c>
      <c r="P79" s="84">
        <v>0</v>
      </c>
      <c r="Q79" s="84">
        <v>1570</v>
      </c>
    </row>
    <row r="80" spans="1:17" ht="92.4" x14ac:dyDescent="0.25">
      <c r="B80" s="223" t="s">
        <v>228</v>
      </c>
      <c r="C80" s="223" t="s">
        <v>229</v>
      </c>
      <c r="D80" s="223" t="s">
        <v>230</v>
      </c>
      <c r="E80" s="223"/>
      <c r="F80" s="223" t="s">
        <v>231</v>
      </c>
      <c r="G80" s="223" t="str">
        <f>VLOOKUP(F80,regions!A$2:C$419,3,FALSE)</f>
        <v>London borough</v>
      </c>
      <c r="H80" s="223" t="str">
        <f>IFERROR(VLOOKUP(F80,classifications!A$3:C$328,3,FALSE),VLOOKUP(F80,classifications!I$2:K$28,3,FALSE))</f>
        <v>Predominantly Urban</v>
      </c>
      <c r="I80" s="87">
        <v>170</v>
      </c>
      <c r="J80" s="87">
        <v>80</v>
      </c>
      <c r="K80" s="87">
        <v>0</v>
      </c>
      <c r="L80" s="87">
        <v>250</v>
      </c>
      <c r="M80" s="224"/>
      <c r="N80" s="225">
        <v>370</v>
      </c>
      <c r="O80" s="87">
        <v>380</v>
      </c>
      <c r="P80" s="87">
        <v>0</v>
      </c>
      <c r="Q80" s="87">
        <v>740</v>
      </c>
    </row>
    <row r="81" spans="2:17" ht="92.4" x14ac:dyDescent="0.25">
      <c r="B81" s="223" t="s">
        <v>232</v>
      </c>
      <c r="C81" s="223" t="s">
        <v>233</v>
      </c>
      <c r="D81" s="223" t="s">
        <v>234</v>
      </c>
      <c r="E81" s="223"/>
      <c r="F81" s="223" t="s">
        <v>235</v>
      </c>
      <c r="G81" s="223" t="str">
        <f>VLOOKUP(F81,regions!A$2:C$419,3,FALSE)</f>
        <v>London borough</v>
      </c>
      <c r="H81" s="223" t="str">
        <f>IFERROR(VLOOKUP(F81,classifications!A$3:C$328,3,FALSE),VLOOKUP(F81,classifications!I$2:K$28,3,FALSE))</f>
        <v>Predominantly Urban</v>
      </c>
      <c r="I81" s="87">
        <v>840</v>
      </c>
      <c r="J81" s="87">
        <v>130</v>
      </c>
      <c r="K81" s="87">
        <v>0</v>
      </c>
      <c r="L81" s="87">
        <v>970</v>
      </c>
      <c r="M81" s="224"/>
      <c r="N81" s="225">
        <v>410</v>
      </c>
      <c r="O81" s="87">
        <v>60</v>
      </c>
      <c r="P81" s="87">
        <v>0</v>
      </c>
      <c r="Q81" s="87">
        <v>470</v>
      </c>
    </row>
    <row r="82" spans="2:17" ht="92.4" x14ac:dyDescent="0.25">
      <c r="B82" s="223" t="s">
        <v>236</v>
      </c>
      <c r="C82" s="223" t="s">
        <v>237</v>
      </c>
      <c r="D82" s="223" t="s">
        <v>238</v>
      </c>
      <c r="E82" s="223"/>
      <c r="F82" s="223" t="s">
        <v>239</v>
      </c>
      <c r="G82" s="223" t="str">
        <f>VLOOKUP(F82,regions!A$2:C$419,3,FALSE)</f>
        <v>London borough</v>
      </c>
      <c r="H82" s="223" t="str">
        <f>IFERROR(VLOOKUP(F82,classifications!A$3:C$328,3,FALSE),VLOOKUP(F82,classifications!I$2:K$28,3,FALSE))</f>
        <v>Predominantly Urban</v>
      </c>
      <c r="I82" s="87">
        <v>270</v>
      </c>
      <c r="J82" s="87">
        <v>20</v>
      </c>
      <c r="K82" s="87">
        <v>0</v>
      </c>
      <c r="L82" s="87">
        <v>290</v>
      </c>
      <c r="M82" s="224"/>
      <c r="N82" s="225">
        <v>210</v>
      </c>
      <c r="O82" s="87">
        <v>20</v>
      </c>
      <c r="P82" s="87">
        <v>0</v>
      </c>
      <c r="Q82" s="87">
        <v>230</v>
      </c>
    </row>
    <row r="83" spans="2:17" ht="92.4" x14ac:dyDescent="0.25">
      <c r="B83" s="223" t="s">
        <v>240</v>
      </c>
      <c r="C83" s="223" t="s">
        <v>241</v>
      </c>
      <c r="D83" s="223" t="s">
        <v>242</v>
      </c>
      <c r="E83" s="223"/>
      <c r="F83" s="223" t="s">
        <v>243</v>
      </c>
      <c r="G83" s="223" t="str">
        <f>VLOOKUP(F83,regions!A$2:C$419,3,FALSE)</f>
        <v>London borough</v>
      </c>
      <c r="H83" s="223" t="str">
        <f>IFERROR(VLOOKUP(F83,classifications!A$3:C$328,3,FALSE),VLOOKUP(F83,classifications!I$2:K$28,3,FALSE))</f>
        <v>Predominantly Urban</v>
      </c>
      <c r="I83" s="87">
        <v>610</v>
      </c>
      <c r="J83" s="87">
        <v>220</v>
      </c>
      <c r="K83" s="87">
        <v>0</v>
      </c>
      <c r="L83" s="87">
        <v>830</v>
      </c>
      <c r="M83" s="224"/>
      <c r="N83" s="225">
        <v>130</v>
      </c>
      <c r="O83" s="87">
        <v>0</v>
      </c>
      <c r="P83" s="87">
        <v>0</v>
      </c>
      <c r="Q83" s="87">
        <v>130</v>
      </c>
    </row>
    <row r="84" spans="2:17" ht="92.4" x14ac:dyDescent="0.25">
      <c r="B84" s="223" t="s">
        <v>244</v>
      </c>
      <c r="C84" s="223" t="s">
        <v>245</v>
      </c>
      <c r="D84" s="223" t="s">
        <v>246</v>
      </c>
      <c r="E84" s="223"/>
      <c r="F84" s="223" t="s">
        <v>247</v>
      </c>
      <c r="G84" s="223" t="str">
        <f>VLOOKUP(F84,regions!A$2:C$419,3,FALSE)</f>
        <v>London borough</v>
      </c>
      <c r="H84" s="223" t="str">
        <f>IFERROR(VLOOKUP(F84,classifications!A$3:C$328,3,FALSE),VLOOKUP(F84,classifications!I$2:K$28,3,FALSE))</f>
        <v>Predominantly Urban</v>
      </c>
      <c r="I84" s="87">
        <v>110</v>
      </c>
      <c r="J84" s="87">
        <v>0</v>
      </c>
      <c r="K84" s="87">
        <v>0</v>
      </c>
      <c r="L84" s="87">
        <v>110</v>
      </c>
      <c r="M84" s="224"/>
      <c r="N84" s="225">
        <v>120</v>
      </c>
      <c r="O84" s="87">
        <v>10</v>
      </c>
      <c r="P84" s="87">
        <v>0</v>
      </c>
      <c r="Q84" s="87">
        <v>140</v>
      </c>
    </row>
    <row r="85" spans="2:17" ht="92.4" x14ac:dyDescent="0.25">
      <c r="B85" s="223" t="s">
        <v>248</v>
      </c>
      <c r="C85" s="223" t="s">
        <v>249</v>
      </c>
      <c r="D85" s="223" t="s">
        <v>250</v>
      </c>
      <c r="E85" s="223"/>
      <c r="F85" s="223" t="s">
        <v>251</v>
      </c>
      <c r="G85" s="223" t="str">
        <f>VLOOKUP(F85,regions!A$2:C$419,3,FALSE)</f>
        <v>London borough</v>
      </c>
      <c r="H85" s="223" t="str">
        <f>IFERROR(VLOOKUP(F85,classifications!A$3:C$328,3,FALSE),VLOOKUP(F85,classifications!I$2:K$28,3,FALSE))</f>
        <v>Predominantly Urban</v>
      </c>
      <c r="I85" s="84">
        <v>150</v>
      </c>
      <c r="J85" s="84">
        <v>30</v>
      </c>
      <c r="K85" s="84">
        <v>0</v>
      </c>
      <c r="L85" s="84">
        <v>180</v>
      </c>
      <c r="M85" s="224"/>
      <c r="N85" s="226">
        <v>510</v>
      </c>
      <c r="O85" s="84">
        <v>50</v>
      </c>
      <c r="P85" s="84">
        <v>0</v>
      </c>
      <c r="Q85" s="84">
        <v>570</v>
      </c>
    </row>
    <row r="86" spans="2:17" ht="92.4" x14ac:dyDescent="0.25">
      <c r="B86" s="223" t="s">
        <v>252</v>
      </c>
      <c r="C86" s="223" t="s">
        <v>253</v>
      </c>
      <c r="D86" s="223" t="s">
        <v>254</v>
      </c>
      <c r="E86" s="223"/>
      <c r="F86" s="223" t="s">
        <v>255</v>
      </c>
      <c r="G86" s="223" t="str">
        <f>VLOOKUP(F86,regions!A$2:C$419,3,FALSE)</f>
        <v>London borough</v>
      </c>
      <c r="H86" s="223" t="str">
        <f>IFERROR(VLOOKUP(F86,classifications!A$3:C$328,3,FALSE),VLOOKUP(F86,classifications!I$2:K$28,3,FALSE))</f>
        <v>Predominantly Urban</v>
      </c>
      <c r="I86" s="87">
        <v>450</v>
      </c>
      <c r="J86" s="87">
        <v>50</v>
      </c>
      <c r="K86" s="87">
        <v>20</v>
      </c>
      <c r="L86" s="87">
        <v>510</v>
      </c>
      <c r="M86" s="224"/>
      <c r="N86" s="225">
        <v>510</v>
      </c>
      <c r="O86" s="87">
        <v>70</v>
      </c>
      <c r="P86" s="87">
        <v>150</v>
      </c>
      <c r="Q86" s="87">
        <v>720</v>
      </c>
    </row>
    <row r="87" spans="2:17" ht="92.4" x14ac:dyDescent="0.25">
      <c r="B87" s="223" t="s">
        <v>256</v>
      </c>
      <c r="C87" s="223" t="s">
        <v>257</v>
      </c>
      <c r="D87" s="223" t="s">
        <v>258</v>
      </c>
      <c r="E87" s="223"/>
      <c r="F87" s="223" t="s">
        <v>259</v>
      </c>
      <c r="G87" s="223" t="str">
        <f>VLOOKUP(F87,regions!A$2:C$419,3,FALSE)</f>
        <v>London borough</v>
      </c>
      <c r="H87" s="223" t="str">
        <f>IFERROR(VLOOKUP(F87,classifications!A$3:C$328,3,FALSE),VLOOKUP(F87,classifications!I$2:K$28,3,FALSE))</f>
        <v>Predominantly Urban</v>
      </c>
      <c r="I87" s="87">
        <v>370</v>
      </c>
      <c r="J87" s="87">
        <v>260</v>
      </c>
      <c r="K87" s="87">
        <v>40</v>
      </c>
      <c r="L87" s="87">
        <v>670</v>
      </c>
      <c r="M87" s="224"/>
      <c r="N87" s="225">
        <v>200</v>
      </c>
      <c r="O87" s="87">
        <v>20</v>
      </c>
      <c r="P87" s="87">
        <v>10</v>
      </c>
      <c r="Q87" s="87">
        <v>220</v>
      </c>
    </row>
    <row r="88" spans="2:17" ht="92.4" x14ac:dyDescent="0.25">
      <c r="B88" s="223" t="s">
        <v>260</v>
      </c>
      <c r="C88" s="223" t="s">
        <v>261</v>
      </c>
      <c r="D88" s="223" t="s">
        <v>262</v>
      </c>
      <c r="E88" s="223"/>
      <c r="F88" s="223" t="s">
        <v>263</v>
      </c>
      <c r="G88" s="223" t="str">
        <f>VLOOKUP(F88,regions!A$2:C$419,3,FALSE)</f>
        <v>London borough</v>
      </c>
      <c r="H88" s="223" t="str">
        <f>IFERROR(VLOOKUP(F88,classifications!A$3:C$328,3,FALSE),VLOOKUP(F88,classifications!I$2:K$28,3,FALSE))</f>
        <v>Predominantly Urban</v>
      </c>
      <c r="I88" s="84">
        <v>90</v>
      </c>
      <c r="J88" s="84">
        <v>40</v>
      </c>
      <c r="K88" s="84">
        <v>10</v>
      </c>
      <c r="L88" s="84">
        <v>140</v>
      </c>
      <c r="M88" s="224"/>
      <c r="N88" s="226">
        <v>80</v>
      </c>
      <c r="O88" s="84">
        <v>20</v>
      </c>
      <c r="P88" s="84">
        <v>10</v>
      </c>
      <c r="Q88" s="84">
        <v>110</v>
      </c>
    </row>
    <row r="89" spans="2:17" ht="92.4" x14ac:dyDescent="0.25">
      <c r="B89" s="223" t="s">
        <v>264</v>
      </c>
      <c r="C89" s="223" t="s">
        <v>265</v>
      </c>
      <c r="D89" s="223" t="s">
        <v>266</v>
      </c>
      <c r="E89" s="223"/>
      <c r="F89" s="223" t="s">
        <v>267</v>
      </c>
      <c r="G89" s="223" t="str">
        <f>VLOOKUP(F89,regions!A$2:C$419,3,FALSE)</f>
        <v>London borough</v>
      </c>
      <c r="H89" s="223" t="str">
        <f>IFERROR(VLOOKUP(F89,classifications!A$3:C$328,3,FALSE),VLOOKUP(F89,classifications!I$2:K$28,3,FALSE))</f>
        <v>Predominantly Urban</v>
      </c>
      <c r="I89" s="87">
        <v>150</v>
      </c>
      <c r="J89" s="87">
        <v>20</v>
      </c>
      <c r="K89" s="87">
        <v>0</v>
      </c>
      <c r="L89" s="87">
        <v>170</v>
      </c>
      <c r="M89" s="224"/>
      <c r="N89" s="225">
        <v>70</v>
      </c>
      <c r="O89" s="87">
        <v>0</v>
      </c>
      <c r="P89" s="87">
        <v>0</v>
      </c>
      <c r="Q89" s="87">
        <v>70</v>
      </c>
    </row>
    <row r="90" spans="2:17" ht="92.4" x14ac:dyDescent="0.25">
      <c r="B90" s="223" t="s">
        <v>268</v>
      </c>
      <c r="C90" s="223" t="s">
        <v>269</v>
      </c>
      <c r="D90" s="223" t="s">
        <v>270</v>
      </c>
      <c r="E90" s="223"/>
      <c r="F90" s="223" t="s">
        <v>271</v>
      </c>
      <c r="G90" s="223" t="str">
        <f>VLOOKUP(F90,regions!A$2:C$419,3,FALSE)</f>
        <v>London borough</v>
      </c>
      <c r="H90" s="223" t="str">
        <f>IFERROR(VLOOKUP(F90,classifications!A$3:C$328,3,FALSE),VLOOKUP(F90,classifications!I$2:K$28,3,FALSE))</f>
        <v>Predominantly Urban</v>
      </c>
      <c r="I90" s="87">
        <v>410</v>
      </c>
      <c r="J90" s="87">
        <v>280</v>
      </c>
      <c r="K90" s="87">
        <v>0</v>
      </c>
      <c r="L90" s="87">
        <v>690</v>
      </c>
      <c r="M90" s="224"/>
      <c r="N90" s="225">
        <v>310</v>
      </c>
      <c r="O90" s="87">
        <v>80</v>
      </c>
      <c r="P90" s="87">
        <v>0</v>
      </c>
      <c r="Q90" s="87">
        <v>390</v>
      </c>
    </row>
    <row r="91" spans="2:17" ht="92.4" x14ac:dyDescent="0.25">
      <c r="B91" s="223" t="s">
        <v>272</v>
      </c>
      <c r="C91" s="223" t="s">
        <v>273</v>
      </c>
      <c r="D91" s="223" t="s">
        <v>274</v>
      </c>
      <c r="E91" s="223"/>
      <c r="F91" s="223" t="s">
        <v>275</v>
      </c>
      <c r="G91" s="223" t="str">
        <f>VLOOKUP(F91,regions!A$2:C$419,3,FALSE)</f>
        <v>London borough</v>
      </c>
      <c r="H91" s="223" t="str">
        <f>IFERROR(VLOOKUP(F91,classifications!A$3:C$328,3,FALSE),VLOOKUP(F91,classifications!I$2:K$28,3,FALSE))</f>
        <v>Predominantly Urban</v>
      </c>
      <c r="I91" s="84">
        <v>560</v>
      </c>
      <c r="J91" s="84">
        <v>290</v>
      </c>
      <c r="K91" s="84">
        <v>0</v>
      </c>
      <c r="L91" s="84">
        <v>850</v>
      </c>
      <c r="M91" s="224"/>
      <c r="N91" s="226">
        <v>420</v>
      </c>
      <c r="O91" s="84">
        <v>250</v>
      </c>
      <c r="P91" s="84">
        <v>0</v>
      </c>
      <c r="Q91" s="84">
        <v>670</v>
      </c>
    </row>
    <row r="92" spans="2:17" ht="92.4" x14ac:dyDescent="0.25">
      <c r="B92" s="223" t="s">
        <v>276</v>
      </c>
      <c r="C92" s="223" t="s">
        <v>277</v>
      </c>
      <c r="D92" s="223" t="s">
        <v>278</v>
      </c>
      <c r="E92" s="223"/>
      <c r="F92" s="223" t="s">
        <v>279</v>
      </c>
      <c r="G92" s="223" t="str">
        <f>VLOOKUP(F92,regions!A$2:C$419,3,FALSE)</f>
        <v>London borough</v>
      </c>
      <c r="H92" s="223" t="str">
        <f>IFERROR(VLOOKUP(F92,classifications!A$3:C$328,3,FALSE),VLOOKUP(F92,classifications!I$2:K$28,3,FALSE))</f>
        <v>Predominantly Urban</v>
      </c>
      <c r="I92" s="87">
        <v>90</v>
      </c>
      <c r="J92" s="87">
        <v>0</v>
      </c>
      <c r="K92" s="87">
        <v>0</v>
      </c>
      <c r="L92" s="87">
        <v>90</v>
      </c>
      <c r="M92" s="224"/>
      <c r="N92" s="225">
        <v>130</v>
      </c>
      <c r="O92" s="87">
        <v>10</v>
      </c>
      <c r="P92" s="87">
        <v>0</v>
      </c>
      <c r="Q92" s="87">
        <v>150</v>
      </c>
    </row>
    <row r="93" spans="2:17" ht="92.4" x14ac:dyDescent="0.25">
      <c r="B93" s="223" t="s">
        <v>280</v>
      </c>
      <c r="C93" s="223" t="s">
        <v>281</v>
      </c>
      <c r="D93" s="223" t="s">
        <v>282</v>
      </c>
      <c r="E93" s="223"/>
      <c r="F93" s="223" t="s">
        <v>283</v>
      </c>
      <c r="G93" s="223" t="str">
        <f>VLOOKUP(F93,regions!A$2:C$419,3,FALSE)</f>
        <v>London borough</v>
      </c>
      <c r="H93" s="223" t="str">
        <f>IFERROR(VLOOKUP(F93,classifications!A$3:C$328,3,FALSE),VLOOKUP(F93,classifications!I$2:K$28,3,FALSE))</f>
        <v>Predominantly Urban</v>
      </c>
      <c r="I93" s="87">
        <v>240</v>
      </c>
      <c r="J93" s="87">
        <v>150</v>
      </c>
      <c r="K93" s="87">
        <v>30</v>
      </c>
      <c r="L93" s="87">
        <v>420</v>
      </c>
      <c r="M93" s="224"/>
      <c r="N93" s="225">
        <v>1300</v>
      </c>
      <c r="O93" s="84">
        <v>390</v>
      </c>
      <c r="P93" s="84">
        <v>30</v>
      </c>
      <c r="Q93" s="84">
        <v>1710</v>
      </c>
    </row>
    <row r="94" spans="2:17" ht="92.4" x14ac:dyDescent="0.25">
      <c r="B94" s="223" t="s">
        <v>284</v>
      </c>
      <c r="C94" s="223" t="s">
        <v>285</v>
      </c>
      <c r="D94" s="223" t="s">
        <v>286</v>
      </c>
      <c r="E94" s="223"/>
      <c r="F94" s="223" t="s">
        <v>287</v>
      </c>
      <c r="G94" s="223" t="str">
        <f>VLOOKUP(F94,regions!A$2:C$419,3,FALSE)</f>
        <v>London borough</v>
      </c>
      <c r="H94" s="223" t="str">
        <f>IFERROR(VLOOKUP(F94,classifications!A$3:C$328,3,FALSE),VLOOKUP(F94,classifications!I$2:K$28,3,FALSE))</f>
        <v>Predominantly Urban</v>
      </c>
      <c r="I94" s="87">
        <v>680</v>
      </c>
      <c r="J94" s="87">
        <v>180</v>
      </c>
      <c r="K94" s="87">
        <v>0</v>
      </c>
      <c r="L94" s="87">
        <v>860</v>
      </c>
      <c r="M94" s="224"/>
      <c r="N94" s="225">
        <v>520</v>
      </c>
      <c r="O94" s="87">
        <v>50</v>
      </c>
      <c r="P94" s="87">
        <v>0</v>
      </c>
      <c r="Q94" s="87">
        <v>570</v>
      </c>
    </row>
    <row r="95" spans="2:17" ht="92.4" x14ac:dyDescent="0.25">
      <c r="B95" s="223" t="s">
        <v>288</v>
      </c>
      <c r="C95" s="223" t="s">
        <v>289</v>
      </c>
      <c r="D95" s="223" t="s">
        <v>290</v>
      </c>
      <c r="E95" s="223"/>
      <c r="F95" s="223" t="s">
        <v>291</v>
      </c>
      <c r="G95" s="223" t="str">
        <f>VLOOKUP(F95,regions!A$2:C$419,3,FALSE)</f>
        <v>London borough</v>
      </c>
      <c r="H95" s="223" t="str">
        <f>IFERROR(VLOOKUP(F95,classifications!A$3:C$328,3,FALSE),VLOOKUP(F95,classifications!I$2:K$28,3,FALSE))</f>
        <v>Predominantly Urban</v>
      </c>
      <c r="I95" s="84">
        <v>160</v>
      </c>
      <c r="J95" s="84">
        <v>0</v>
      </c>
      <c r="K95" s="84">
        <v>0</v>
      </c>
      <c r="L95" s="84">
        <v>160</v>
      </c>
      <c r="M95" s="224"/>
      <c r="N95" s="226">
        <v>110</v>
      </c>
      <c r="O95" s="84">
        <v>30</v>
      </c>
      <c r="P95" s="84">
        <v>0</v>
      </c>
      <c r="Q95" s="84">
        <v>140</v>
      </c>
    </row>
    <row r="96" spans="2:17" ht="92.4" x14ac:dyDescent="0.25">
      <c r="B96" s="223" t="s">
        <v>292</v>
      </c>
      <c r="C96" s="223" t="s">
        <v>293</v>
      </c>
      <c r="D96" s="223" t="s">
        <v>294</v>
      </c>
      <c r="E96" s="223"/>
      <c r="F96" s="223" t="s">
        <v>295</v>
      </c>
      <c r="G96" s="223" t="str">
        <f>VLOOKUP(F96,regions!A$2:C$419,3,FALSE)</f>
        <v>London borough</v>
      </c>
      <c r="H96" s="223" t="str">
        <f>IFERROR(VLOOKUP(F96,classifications!A$3:C$328,3,FALSE),VLOOKUP(F96,classifications!I$2:K$28,3,FALSE))</f>
        <v>Predominantly Urban</v>
      </c>
      <c r="I96" s="84">
        <v>810</v>
      </c>
      <c r="J96" s="84">
        <v>210</v>
      </c>
      <c r="K96" s="84">
        <v>0</v>
      </c>
      <c r="L96" s="84">
        <v>1020</v>
      </c>
      <c r="M96" s="224"/>
      <c r="N96" s="226">
        <v>1730</v>
      </c>
      <c r="O96" s="84">
        <v>430</v>
      </c>
      <c r="P96" s="84">
        <v>40</v>
      </c>
      <c r="Q96" s="84">
        <v>2210</v>
      </c>
    </row>
    <row r="97" spans="1:18" ht="92.4" x14ac:dyDescent="0.25">
      <c r="B97" s="223" t="s">
        <v>296</v>
      </c>
      <c r="C97" s="223" t="s">
        <v>297</v>
      </c>
      <c r="D97" s="223" t="s">
        <v>298</v>
      </c>
      <c r="E97" s="223"/>
      <c r="F97" s="223" t="s">
        <v>299</v>
      </c>
      <c r="G97" s="223" t="str">
        <f>VLOOKUP(F97,regions!A$2:C$419,3,FALSE)</f>
        <v>London borough</v>
      </c>
      <c r="H97" s="223" t="str">
        <f>IFERROR(VLOOKUP(F97,classifications!A$3:C$328,3,FALSE),VLOOKUP(F97,classifications!I$2:K$28,3,FALSE))</f>
        <v>Predominantly Urban</v>
      </c>
      <c r="I97" s="87">
        <v>250</v>
      </c>
      <c r="J97" s="87">
        <v>100</v>
      </c>
      <c r="K97" s="87">
        <v>60</v>
      </c>
      <c r="L97" s="87">
        <v>400</v>
      </c>
      <c r="M97" s="224"/>
      <c r="N97" s="225">
        <v>320</v>
      </c>
      <c r="O97" s="87">
        <v>70</v>
      </c>
      <c r="P97" s="87">
        <v>0</v>
      </c>
      <c r="Q97" s="87">
        <v>380</v>
      </c>
    </row>
    <row r="98" spans="1:18" ht="92.4" x14ac:dyDescent="0.25">
      <c r="B98" s="223" t="s">
        <v>300</v>
      </c>
      <c r="C98" s="223" t="s">
        <v>301</v>
      </c>
      <c r="D98" s="223" t="s">
        <v>302</v>
      </c>
      <c r="E98" s="223"/>
      <c r="F98" s="223" t="s">
        <v>303</v>
      </c>
      <c r="G98" s="223" t="str">
        <f>VLOOKUP(F98,regions!A$2:C$419,3,FALSE)</f>
        <v>London borough</v>
      </c>
      <c r="H98" s="223" t="str">
        <f>IFERROR(VLOOKUP(F98,classifications!A$3:C$328,3,FALSE),VLOOKUP(F98,classifications!I$2:K$28,3,FALSE))</f>
        <v>Predominantly Urban</v>
      </c>
      <c r="I98" s="87">
        <v>1250</v>
      </c>
      <c r="J98" s="87">
        <v>510</v>
      </c>
      <c r="K98" s="87">
        <v>0</v>
      </c>
      <c r="L98" s="87">
        <v>1770</v>
      </c>
      <c r="M98" s="224"/>
      <c r="N98" s="225">
        <v>1090</v>
      </c>
      <c r="O98" s="87">
        <v>450</v>
      </c>
      <c r="P98" s="87">
        <v>0</v>
      </c>
      <c r="Q98" s="87">
        <v>1540</v>
      </c>
    </row>
    <row r="99" spans="1:18" ht="92.4" x14ac:dyDescent="0.25">
      <c r="B99" s="223" t="s">
        <v>304</v>
      </c>
      <c r="C99" s="223" t="s">
        <v>305</v>
      </c>
      <c r="D99" s="223" t="s">
        <v>306</v>
      </c>
      <c r="E99" s="223"/>
      <c r="F99" s="223" t="s">
        <v>307</v>
      </c>
      <c r="G99" s="223" t="str">
        <f>VLOOKUP(F99,regions!A$2:C$419,3,FALSE)</f>
        <v>London borough</v>
      </c>
      <c r="H99" s="223" t="str">
        <f>IFERROR(VLOOKUP(F99,classifications!A$3:C$328,3,FALSE),VLOOKUP(F99,classifications!I$2:K$28,3,FALSE))</f>
        <v>Predominantly Urban</v>
      </c>
      <c r="I99" s="87">
        <v>340</v>
      </c>
      <c r="J99" s="87">
        <v>80</v>
      </c>
      <c r="K99" s="87">
        <v>80</v>
      </c>
      <c r="L99" s="87">
        <v>500</v>
      </c>
      <c r="M99" s="224"/>
      <c r="N99" s="225">
        <v>370</v>
      </c>
      <c r="O99" s="87">
        <v>430</v>
      </c>
      <c r="P99" s="87">
        <v>10</v>
      </c>
      <c r="Q99" s="87">
        <v>810</v>
      </c>
    </row>
    <row r="100" spans="1:18" ht="92.4" x14ac:dyDescent="0.25">
      <c r="B100" s="223" t="s">
        <v>308</v>
      </c>
      <c r="C100" s="223" t="s">
        <v>309</v>
      </c>
      <c r="D100" s="223" t="s">
        <v>310</v>
      </c>
      <c r="E100" s="223"/>
      <c r="F100" s="223" t="s">
        <v>311</v>
      </c>
      <c r="G100" s="223" t="str">
        <f>VLOOKUP(F100,regions!A$2:C$419,3,FALSE)</f>
        <v>London borough</v>
      </c>
      <c r="H100" s="223" t="str">
        <f>IFERROR(VLOOKUP(F100,classifications!A$3:C$328,3,FALSE),VLOOKUP(F100,classifications!I$2:K$28,3,FALSE))</f>
        <v>Predominantly Urban</v>
      </c>
      <c r="I100" s="87">
        <v>240</v>
      </c>
      <c r="J100" s="87">
        <v>20</v>
      </c>
      <c r="K100" s="87">
        <v>10</v>
      </c>
      <c r="L100" s="87">
        <v>270</v>
      </c>
      <c r="M100" s="224"/>
      <c r="N100" s="225">
        <v>600</v>
      </c>
      <c r="O100" s="87">
        <v>150</v>
      </c>
      <c r="P100" s="87">
        <v>0</v>
      </c>
      <c r="Q100" s="87">
        <v>760</v>
      </c>
    </row>
    <row r="101" spans="1:18" ht="92.4" x14ac:dyDescent="0.25">
      <c r="B101" s="223" t="s">
        <v>312</v>
      </c>
      <c r="C101" s="223" t="s">
        <v>313</v>
      </c>
      <c r="D101" s="223" t="s">
        <v>314</v>
      </c>
      <c r="E101" s="223"/>
      <c r="F101" s="223" t="s">
        <v>315</v>
      </c>
      <c r="G101" s="223" t="str">
        <f>VLOOKUP(F101,regions!A$2:C$419,3,FALSE)</f>
        <v>London borough</v>
      </c>
      <c r="H101" s="223" t="str">
        <f>IFERROR(VLOOKUP(F101,classifications!A$3:C$328,3,FALSE),VLOOKUP(F101,classifications!I$2:K$28,3,FALSE))</f>
        <v>Predominantly Urban</v>
      </c>
      <c r="I101" s="87">
        <v>70</v>
      </c>
      <c r="J101" s="87">
        <v>50</v>
      </c>
      <c r="K101" s="87">
        <v>0</v>
      </c>
      <c r="L101" s="87">
        <v>120</v>
      </c>
      <c r="M101" s="224"/>
      <c r="N101" s="225">
        <v>100</v>
      </c>
      <c r="O101" s="87">
        <v>140</v>
      </c>
      <c r="P101" s="87">
        <v>0</v>
      </c>
      <c r="Q101" s="87">
        <v>240</v>
      </c>
    </row>
    <row r="102" spans="1:18" x14ac:dyDescent="0.25">
      <c r="B102" s="223"/>
      <c r="C102" s="223"/>
      <c r="D102" s="223"/>
      <c r="E102" s="223"/>
      <c r="F102" s="223"/>
      <c r="G102" s="223"/>
      <c r="H102" s="223"/>
      <c r="I102" s="224"/>
      <c r="J102" s="224"/>
      <c r="K102" s="224"/>
      <c r="L102" s="224"/>
      <c r="M102" s="224"/>
      <c r="N102" s="227"/>
      <c r="O102" s="224"/>
      <c r="P102" s="224"/>
      <c r="Q102" s="224"/>
    </row>
    <row r="103" spans="1:18" x14ac:dyDescent="0.25">
      <c r="A103" s="20" t="s">
        <v>316</v>
      </c>
      <c r="B103" s="228"/>
      <c r="C103" s="228"/>
      <c r="D103" s="228"/>
      <c r="E103" s="229"/>
      <c r="F103" s="228"/>
      <c r="G103" s="228"/>
      <c r="H103" s="229"/>
      <c r="I103" s="230">
        <v>25430</v>
      </c>
      <c r="J103" s="230">
        <v>2000</v>
      </c>
      <c r="K103" s="230">
        <v>140</v>
      </c>
      <c r="L103" s="230">
        <v>27570</v>
      </c>
      <c r="M103" s="231"/>
      <c r="N103" s="232">
        <v>18100</v>
      </c>
      <c r="O103" s="230">
        <v>2230</v>
      </c>
      <c r="P103" s="230">
        <v>280</v>
      </c>
      <c r="Q103" s="230">
        <v>20610</v>
      </c>
      <c r="R103" s="34"/>
    </row>
    <row r="104" spans="1:18" x14ac:dyDescent="0.25">
      <c r="B104" s="223"/>
      <c r="C104" s="223"/>
      <c r="D104" s="223"/>
      <c r="E104" s="223"/>
      <c r="F104" s="223"/>
      <c r="G104" s="223"/>
      <c r="H104" s="223"/>
      <c r="I104" s="224"/>
      <c r="J104" s="224"/>
      <c r="K104" s="224"/>
      <c r="L104" s="224"/>
      <c r="M104" s="224"/>
      <c r="N104" s="233"/>
      <c r="O104" s="224"/>
      <c r="P104" s="224"/>
      <c r="Q104" s="224"/>
    </row>
    <row r="105" spans="1:18" ht="26.4" x14ac:dyDescent="0.25">
      <c r="B105" s="223"/>
      <c r="C105" s="223"/>
      <c r="D105" s="223" t="s">
        <v>317</v>
      </c>
      <c r="E105" s="223" t="s">
        <v>318</v>
      </c>
      <c r="F105" s="223"/>
      <c r="G105" s="223"/>
      <c r="H105" s="223"/>
      <c r="I105" s="87">
        <v>6610</v>
      </c>
      <c r="J105" s="87">
        <v>340</v>
      </c>
      <c r="K105" s="87">
        <v>80</v>
      </c>
      <c r="L105" s="87">
        <v>7030</v>
      </c>
      <c r="M105" s="224"/>
      <c r="N105" s="225">
        <v>3760</v>
      </c>
      <c r="O105" s="87">
        <v>330</v>
      </c>
      <c r="P105" s="87">
        <v>10</v>
      </c>
      <c r="Q105" s="87">
        <v>4100</v>
      </c>
    </row>
    <row r="106" spans="1:18" ht="118.8" x14ac:dyDescent="0.25">
      <c r="B106" s="223" t="s">
        <v>319</v>
      </c>
      <c r="C106" s="223" t="s">
        <v>320</v>
      </c>
      <c r="D106" s="223" t="s">
        <v>321</v>
      </c>
      <c r="E106" s="223"/>
      <c r="F106" s="223" t="s">
        <v>322</v>
      </c>
      <c r="G106" s="223" t="str">
        <f>VLOOKUP(F106,regions!A$2:C$419,3,FALSE)</f>
        <v>Metropolitan district</v>
      </c>
      <c r="H106" s="223" t="str">
        <f>IFERROR(VLOOKUP(F106,classifications!A$3:C$328,3,FALSE),VLOOKUP(F106,classifications!I$2:K$28,3,FALSE))</f>
        <v>Predominantly Urban</v>
      </c>
      <c r="I106" s="87">
        <v>440</v>
      </c>
      <c r="J106" s="87">
        <v>50</v>
      </c>
      <c r="K106" s="87">
        <v>30</v>
      </c>
      <c r="L106" s="87">
        <v>520</v>
      </c>
      <c r="M106" s="224"/>
      <c r="N106" s="225">
        <v>270</v>
      </c>
      <c r="O106" s="87">
        <v>80</v>
      </c>
      <c r="P106" s="87">
        <v>0</v>
      </c>
      <c r="Q106" s="87">
        <v>350</v>
      </c>
    </row>
    <row r="107" spans="1:18" ht="118.8" x14ac:dyDescent="0.25">
      <c r="B107" s="223" t="s">
        <v>323</v>
      </c>
      <c r="C107" s="223" t="s">
        <v>324</v>
      </c>
      <c r="D107" s="223" t="s">
        <v>325</v>
      </c>
      <c r="E107" s="223"/>
      <c r="F107" s="223" t="s">
        <v>326</v>
      </c>
      <c r="G107" s="223" t="str">
        <f>VLOOKUP(F107,regions!A$2:C$419,3,FALSE)</f>
        <v>Metropolitan district</v>
      </c>
      <c r="H107" s="223" t="str">
        <f>IFERROR(VLOOKUP(F107,classifications!A$3:C$328,3,FALSE),VLOOKUP(F107,classifications!I$2:K$28,3,FALSE))</f>
        <v>Predominantly Urban</v>
      </c>
      <c r="I107" s="87">
        <v>190</v>
      </c>
      <c r="J107" s="87">
        <v>40</v>
      </c>
      <c r="K107" s="87">
        <v>0</v>
      </c>
      <c r="L107" s="87">
        <v>220</v>
      </c>
      <c r="M107" s="224"/>
      <c r="N107" s="225">
        <v>240</v>
      </c>
      <c r="O107" s="87">
        <v>0</v>
      </c>
      <c r="P107" s="87">
        <v>0</v>
      </c>
      <c r="Q107" s="87">
        <v>240</v>
      </c>
    </row>
    <row r="108" spans="1:18" ht="118.8" x14ac:dyDescent="0.25">
      <c r="B108" s="223" t="s">
        <v>327</v>
      </c>
      <c r="C108" s="223" t="s">
        <v>328</v>
      </c>
      <c r="D108" s="223" t="s">
        <v>329</v>
      </c>
      <c r="E108" s="223"/>
      <c r="F108" s="223" t="s">
        <v>330</v>
      </c>
      <c r="G108" s="223" t="str">
        <f>VLOOKUP(F108,regions!A$2:C$419,3,FALSE)</f>
        <v>Metropolitan district</v>
      </c>
      <c r="H108" s="223" t="str">
        <f>IFERROR(VLOOKUP(F108,classifications!A$3:C$328,3,FALSE),VLOOKUP(F108,classifications!I$2:K$28,3,FALSE))</f>
        <v>Predominantly Urban</v>
      </c>
      <c r="I108" s="84">
        <v>1790</v>
      </c>
      <c r="J108" s="84">
        <v>0</v>
      </c>
      <c r="K108" s="84">
        <v>0</v>
      </c>
      <c r="L108" s="84">
        <v>1790</v>
      </c>
      <c r="M108" s="224"/>
      <c r="N108" s="226">
        <v>460</v>
      </c>
      <c r="O108" s="84">
        <v>10</v>
      </c>
      <c r="P108" s="84">
        <v>0</v>
      </c>
      <c r="Q108" s="84">
        <v>470</v>
      </c>
    </row>
    <row r="109" spans="1:18" ht="118.8" x14ac:dyDescent="0.25">
      <c r="B109" s="223" t="s">
        <v>331</v>
      </c>
      <c r="C109" s="223" t="s">
        <v>332</v>
      </c>
      <c r="D109" s="223" t="s">
        <v>333</v>
      </c>
      <c r="E109" s="223"/>
      <c r="F109" s="223" t="s">
        <v>334</v>
      </c>
      <c r="G109" s="223" t="str">
        <f>VLOOKUP(F109,regions!A$2:C$419,3,FALSE)</f>
        <v>Metropolitan district</v>
      </c>
      <c r="H109" s="223" t="str">
        <f>IFERROR(VLOOKUP(F109,classifications!A$3:C$328,3,FALSE),VLOOKUP(F109,classifications!I$2:K$28,3,FALSE))</f>
        <v>Predominantly Urban</v>
      </c>
      <c r="I109" s="87">
        <v>110</v>
      </c>
      <c r="J109" s="87">
        <v>10</v>
      </c>
      <c r="K109" s="87">
        <v>0</v>
      </c>
      <c r="L109" s="87">
        <v>120</v>
      </c>
      <c r="M109" s="224"/>
      <c r="N109" s="225">
        <v>160</v>
      </c>
      <c r="O109" s="87">
        <v>10</v>
      </c>
      <c r="P109" s="87">
        <v>0</v>
      </c>
      <c r="Q109" s="87">
        <v>170</v>
      </c>
    </row>
    <row r="110" spans="1:18" ht="118.8" x14ac:dyDescent="0.25">
      <c r="B110" s="223" t="s">
        <v>335</v>
      </c>
      <c r="C110" s="223" t="s">
        <v>336</v>
      </c>
      <c r="D110" s="223" t="s">
        <v>337</v>
      </c>
      <c r="E110" s="223"/>
      <c r="F110" s="223" t="s">
        <v>338</v>
      </c>
      <c r="G110" s="223" t="str">
        <f>VLOOKUP(F110,regions!A$2:C$419,3,FALSE)</f>
        <v>Metropolitan district</v>
      </c>
      <c r="H110" s="223" t="str">
        <f>IFERROR(VLOOKUP(F110,classifications!A$3:C$328,3,FALSE),VLOOKUP(F110,classifications!I$2:K$28,3,FALSE))</f>
        <v>Predominantly Urban</v>
      </c>
      <c r="I110" s="87">
        <v>480</v>
      </c>
      <c r="J110" s="87">
        <v>40</v>
      </c>
      <c r="K110" s="87">
        <v>10</v>
      </c>
      <c r="L110" s="87">
        <v>530</v>
      </c>
      <c r="M110" s="224"/>
      <c r="N110" s="225">
        <v>480</v>
      </c>
      <c r="O110" s="87">
        <v>0</v>
      </c>
      <c r="P110" s="87">
        <v>10</v>
      </c>
      <c r="Q110" s="87">
        <v>490</v>
      </c>
    </row>
    <row r="111" spans="1:18" ht="118.8" x14ac:dyDescent="0.25">
      <c r="B111" s="223" t="s">
        <v>339</v>
      </c>
      <c r="C111" s="223" t="s">
        <v>340</v>
      </c>
      <c r="D111" s="223" t="s">
        <v>341</v>
      </c>
      <c r="E111" s="223"/>
      <c r="F111" s="223" t="s">
        <v>342</v>
      </c>
      <c r="G111" s="223" t="str">
        <f>VLOOKUP(F111,regions!A$2:C$419,3,FALSE)</f>
        <v>Metropolitan district</v>
      </c>
      <c r="H111" s="223" t="str">
        <f>IFERROR(VLOOKUP(F111,classifications!A$3:C$328,3,FALSE),VLOOKUP(F111,classifications!I$2:K$28,3,FALSE))</f>
        <v>Predominantly Urban</v>
      </c>
      <c r="I111" s="87">
        <v>1650</v>
      </c>
      <c r="J111" s="87">
        <v>30</v>
      </c>
      <c r="K111" s="87">
        <v>0</v>
      </c>
      <c r="L111" s="87">
        <v>1670</v>
      </c>
      <c r="M111" s="224"/>
      <c r="N111" s="225">
        <v>630</v>
      </c>
      <c r="O111" s="87">
        <v>50</v>
      </c>
      <c r="P111" s="87">
        <v>0</v>
      </c>
      <c r="Q111" s="87">
        <v>680</v>
      </c>
    </row>
    <row r="112" spans="1:18" ht="118.8" x14ac:dyDescent="0.25">
      <c r="B112" s="223" t="s">
        <v>343</v>
      </c>
      <c r="C112" s="223" t="s">
        <v>344</v>
      </c>
      <c r="D112" s="223" t="s">
        <v>345</v>
      </c>
      <c r="E112" s="223"/>
      <c r="F112" s="223" t="s">
        <v>346</v>
      </c>
      <c r="G112" s="223" t="str">
        <f>VLOOKUP(F112,regions!A$2:C$419,3,FALSE)</f>
        <v>Metropolitan district</v>
      </c>
      <c r="H112" s="223" t="str">
        <f>IFERROR(VLOOKUP(F112,classifications!A$3:C$328,3,FALSE),VLOOKUP(F112,classifications!I$2:K$28,3,FALSE))</f>
        <v>Predominantly Urban</v>
      </c>
      <c r="I112" s="84">
        <v>420</v>
      </c>
      <c r="J112" s="84">
        <v>50</v>
      </c>
      <c r="K112" s="84">
        <v>0</v>
      </c>
      <c r="L112" s="84">
        <v>470</v>
      </c>
      <c r="M112" s="224"/>
      <c r="N112" s="226">
        <v>320</v>
      </c>
      <c r="O112" s="84">
        <v>30</v>
      </c>
      <c r="P112" s="84">
        <v>0</v>
      </c>
      <c r="Q112" s="84">
        <v>350</v>
      </c>
    </row>
    <row r="113" spans="2:17" ht="118.8" x14ac:dyDescent="0.25">
      <c r="B113" s="223" t="s">
        <v>347</v>
      </c>
      <c r="C113" s="223" t="s">
        <v>348</v>
      </c>
      <c r="D113" s="223" t="s">
        <v>349</v>
      </c>
      <c r="E113" s="223"/>
      <c r="F113" s="223" t="s">
        <v>350</v>
      </c>
      <c r="G113" s="223" t="str">
        <f>VLOOKUP(F113,regions!A$2:C$419,3,FALSE)</f>
        <v>Metropolitan district</v>
      </c>
      <c r="H113" s="223" t="str">
        <f>IFERROR(VLOOKUP(F113,classifications!A$3:C$328,3,FALSE),VLOOKUP(F113,classifications!I$2:K$28,3,FALSE))</f>
        <v>Predominantly Urban</v>
      </c>
      <c r="I113" s="87">
        <v>400</v>
      </c>
      <c r="J113" s="87">
        <v>40</v>
      </c>
      <c r="K113" s="87">
        <v>0</v>
      </c>
      <c r="L113" s="87">
        <v>450</v>
      </c>
      <c r="M113" s="224"/>
      <c r="N113" s="225">
        <v>290</v>
      </c>
      <c r="O113" s="87">
        <v>80</v>
      </c>
      <c r="P113" s="87">
        <v>0</v>
      </c>
      <c r="Q113" s="87">
        <v>370</v>
      </c>
    </row>
    <row r="114" spans="2:17" ht="118.8" x14ac:dyDescent="0.25">
      <c r="B114" s="223" t="s">
        <v>351</v>
      </c>
      <c r="C114" s="223" t="s">
        <v>352</v>
      </c>
      <c r="D114" s="223" t="s">
        <v>353</v>
      </c>
      <c r="E114" s="223"/>
      <c r="F114" s="223" t="s">
        <v>354</v>
      </c>
      <c r="G114" s="223" t="str">
        <f>VLOOKUP(F114,regions!A$2:C$419,3,FALSE)</f>
        <v>Metropolitan district</v>
      </c>
      <c r="H114" s="223" t="str">
        <f>IFERROR(VLOOKUP(F114,classifications!A$3:C$328,3,FALSE),VLOOKUP(F114,classifications!I$2:K$28,3,FALSE))</f>
        <v>Predominantly Urban</v>
      </c>
      <c r="I114" s="87">
        <v>480</v>
      </c>
      <c r="J114" s="87">
        <v>100</v>
      </c>
      <c r="K114" s="87">
        <v>0</v>
      </c>
      <c r="L114" s="87">
        <v>580</v>
      </c>
      <c r="M114" s="224"/>
      <c r="N114" s="225">
        <v>160</v>
      </c>
      <c r="O114" s="87">
        <v>70</v>
      </c>
      <c r="P114" s="87">
        <v>0</v>
      </c>
      <c r="Q114" s="87">
        <v>220</v>
      </c>
    </row>
    <row r="115" spans="2:17" ht="118.8" x14ac:dyDescent="0.25">
      <c r="B115" s="223" t="s">
        <v>355</v>
      </c>
      <c r="C115" s="223" t="s">
        <v>356</v>
      </c>
      <c r="D115" s="223" t="s">
        <v>357</v>
      </c>
      <c r="E115" s="223"/>
      <c r="F115" s="223" t="s">
        <v>358</v>
      </c>
      <c r="G115" s="223" t="str">
        <f>VLOOKUP(F115,regions!A$2:C$419,3,FALSE)</f>
        <v>Metropolitan district</v>
      </c>
      <c r="H115" s="223" t="str">
        <f>IFERROR(VLOOKUP(F115,classifications!A$3:C$328,3,FALSE),VLOOKUP(F115,classifications!I$2:K$28,3,FALSE))</f>
        <v>Predominantly Urban</v>
      </c>
      <c r="I115" s="87">
        <v>650</v>
      </c>
      <c r="J115" s="87">
        <v>0</v>
      </c>
      <c r="K115" s="87">
        <v>40</v>
      </c>
      <c r="L115" s="87">
        <v>690</v>
      </c>
      <c r="M115" s="224"/>
      <c r="N115" s="225">
        <v>750</v>
      </c>
      <c r="O115" s="87">
        <v>0</v>
      </c>
      <c r="P115" s="87">
        <v>0</v>
      </c>
      <c r="Q115" s="87">
        <v>750</v>
      </c>
    </row>
    <row r="116" spans="2:17" x14ac:dyDescent="0.25">
      <c r="B116" s="223"/>
      <c r="C116" s="223"/>
      <c r="D116" s="223"/>
      <c r="E116" s="223"/>
      <c r="F116" s="223"/>
      <c r="G116" s="223"/>
      <c r="H116" s="223"/>
      <c r="I116" s="224"/>
      <c r="J116" s="224"/>
      <c r="K116" s="224"/>
      <c r="L116" s="224"/>
      <c r="M116" s="224"/>
      <c r="N116" s="234"/>
      <c r="O116" s="224"/>
      <c r="P116" s="224"/>
      <c r="Q116" s="224"/>
    </row>
    <row r="117" spans="2:17" x14ac:dyDescent="0.25">
      <c r="B117" s="223"/>
      <c r="C117" s="223"/>
      <c r="D117" s="223" t="s">
        <v>359</v>
      </c>
      <c r="E117" s="223" t="s">
        <v>360</v>
      </c>
      <c r="F117" s="223"/>
      <c r="G117" s="223"/>
      <c r="H117" s="223"/>
      <c r="I117" s="87">
        <v>2900</v>
      </c>
      <c r="J117" s="87">
        <v>120</v>
      </c>
      <c r="K117" s="87">
        <v>0</v>
      </c>
      <c r="L117" s="87">
        <v>3030</v>
      </c>
      <c r="M117" s="224"/>
      <c r="N117" s="225">
        <v>1620</v>
      </c>
      <c r="O117" s="87">
        <v>320</v>
      </c>
      <c r="P117" s="87">
        <v>0</v>
      </c>
      <c r="Q117" s="87">
        <v>1940</v>
      </c>
    </row>
    <row r="118" spans="2:17" ht="118.8" x14ac:dyDescent="0.25">
      <c r="B118" s="223" t="s">
        <v>361</v>
      </c>
      <c r="C118" s="223" t="s">
        <v>362</v>
      </c>
      <c r="D118" s="223" t="s">
        <v>363</v>
      </c>
      <c r="E118" s="223"/>
      <c r="F118" s="223" t="s">
        <v>364</v>
      </c>
      <c r="G118" s="223" t="str">
        <f>VLOOKUP(F118,regions!A$2:C$419,3,FALSE)</f>
        <v>Metropolitan district</v>
      </c>
      <c r="H118" s="223" t="str">
        <f>IFERROR(VLOOKUP(F118,classifications!A$3:C$328,3,FALSE),VLOOKUP(F118,classifications!I$2:K$28,3,FALSE))</f>
        <v>Predominantly Urban</v>
      </c>
      <c r="I118" s="84">
        <v>400</v>
      </c>
      <c r="J118" s="84">
        <v>50</v>
      </c>
      <c r="K118" s="84">
        <v>0</v>
      </c>
      <c r="L118" s="84">
        <v>440</v>
      </c>
      <c r="M118" s="224"/>
      <c r="N118" s="226">
        <v>300</v>
      </c>
      <c r="O118" s="84">
        <v>120</v>
      </c>
      <c r="P118" s="84">
        <v>0</v>
      </c>
      <c r="Q118" s="84">
        <v>420</v>
      </c>
    </row>
    <row r="119" spans="2:17" ht="118.8" x14ac:dyDescent="0.25">
      <c r="B119" s="223" t="s">
        <v>365</v>
      </c>
      <c r="C119" s="223" t="s">
        <v>366</v>
      </c>
      <c r="D119" s="223" t="s">
        <v>367</v>
      </c>
      <c r="E119" s="223"/>
      <c r="F119" s="223" t="s">
        <v>368</v>
      </c>
      <c r="G119" s="223" t="str">
        <f>VLOOKUP(F119,regions!A$2:C$419,3,FALSE)</f>
        <v>Metropolitan district</v>
      </c>
      <c r="H119" s="223" t="str">
        <f>IFERROR(VLOOKUP(F119,classifications!A$3:C$328,3,FALSE),VLOOKUP(F119,classifications!I$2:K$28,3,FALSE))</f>
        <v>Predominantly Urban</v>
      </c>
      <c r="I119" s="87">
        <v>1580</v>
      </c>
      <c r="J119" s="87">
        <v>20</v>
      </c>
      <c r="K119" s="87">
        <v>0</v>
      </c>
      <c r="L119" s="87">
        <v>1600</v>
      </c>
      <c r="M119" s="224"/>
      <c r="N119" s="225">
        <v>600</v>
      </c>
      <c r="O119" s="87">
        <v>160</v>
      </c>
      <c r="P119" s="87">
        <v>0</v>
      </c>
      <c r="Q119" s="87">
        <v>760</v>
      </c>
    </row>
    <row r="120" spans="2:17" ht="118.8" x14ac:dyDescent="0.25">
      <c r="B120" s="223" t="s">
        <v>369</v>
      </c>
      <c r="C120" s="223" t="s">
        <v>370</v>
      </c>
      <c r="D120" s="223" t="s">
        <v>371</v>
      </c>
      <c r="E120" s="223"/>
      <c r="F120" s="223" t="s">
        <v>372</v>
      </c>
      <c r="G120" s="223" t="str">
        <f>VLOOKUP(F120,regions!A$2:C$419,3,FALSE)</f>
        <v>Metropolitan district</v>
      </c>
      <c r="H120" s="223" t="str">
        <f>IFERROR(VLOOKUP(F120,classifications!A$3:C$328,3,FALSE),VLOOKUP(F120,classifications!I$2:K$28,3,FALSE))</f>
        <v>Predominantly Urban</v>
      </c>
      <c r="I120" s="87">
        <v>270</v>
      </c>
      <c r="J120" s="87">
        <v>50</v>
      </c>
      <c r="K120" s="87">
        <v>0</v>
      </c>
      <c r="L120" s="87">
        <v>310</v>
      </c>
      <c r="M120" s="224"/>
      <c r="N120" s="225">
        <v>320</v>
      </c>
      <c r="O120" s="87">
        <v>10</v>
      </c>
      <c r="P120" s="87">
        <v>0</v>
      </c>
      <c r="Q120" s="87">
        <v>330</v>
      </c>
    </row>
    <row r="121" spans="2:17" ht="118.8" x14ac:dyDescent="0.25">
      <c r="B121" s="223" t="s">
        <v>373</v>
      </c>
      <c r="C121" s="223" t="s">
        <v>374</v>
      </c>
      <c r="D121" s="223" t="s">
        <v>375</v>
      </c>
      <c r="E121" s="223"/>
      <c r="F121" s="223" t="s">
        <v>376</v>
      </c>
      <c r="G121" s="223" t="str">
        <f>VLOOKUP(F121,regions!A$2:C$419,3,FALSE)</f>
        <v>Metropolitan district</v>
      </c>
      <c r="H121" s="223" t="str">
        <f>IFERROR(VLOOKUP(F121,classifications!A$3:C$328,3,FALSE),VLOOKUP(F121,classifications!I$2:K$28,3,FALSE))</f>
        <v>Predominantly Urban</v>
      </c>
      <c r="I121" s="87">
        <v>360</v>
      </c>
      <c r="J121" s="87">
        <v>20</v>
      </c>
      <c r="K121" s="87">
        <v>0</v>
      </c>
      <c r="L121" s="87">
        <v>380</v>
      </c>
      <c r="M121" s="224"/>
      <c r="N121" s="225">
        <v>240</v>
      </c>
      <c r="O121" s="87">
        <v>30</v>
      </c>
      <c r="P121" s="87">
        <v>0</v>
      </c>
      <c r="Q121" s="87">
        <v>270</v>
      </c>
    </row>
    <row r="122" spans="2:17" ht="118.8" x14ac:dyDescent="0.25">
      <c r="B122" s="223" t="s">
        <v>377</v>
      </c>
      <c r="C122" s="223" t="s">
        <v>378</v>
      </c>
      <c r="D122" s="223" t="s">
        <v>379</v>
      </c>
      <c r="E122" s="223"/>
      <c r="F122" s="223" t="s">
        <v>380</v>
      </c>
      <c r="G122" s="223" t="str">
        <f>VLOOKUP(F122,regions!A$2:C$419,3,FALSE)</f>
        <v>Metropolitan district</v>
      </c>
      <c r="H122" s="223" t="str">
        <f>IFERROR(VLOOKUP(F122,classifications!A$3:C$328,3,FALSE),VLOOKUP(F122,classifications!I$2:K$28,3,FALSE))</f>
        <v>Predominantly Urban</v>
      </c>
      <c r="I122" s="87">
        <v>300</v>
      </c>
      <c r="J122" s="87">
        <v>0</v>
      </c>
      <c r="K122" s="87">
        <v>0</v>
      </c>
      <c r="L122" s="87">
        <v>300</v>
      </c>
      <c r="M122" s="224"/>
      <c r="N122" s="225">
        <v>160</v>
      </c>
      <c r="O122" s="87">
        <v>0</v>
      </c>
      <c r="P122" s="87">
        <v>0</v>
      </c>
      <c r="Q122" s="87">
        <v>160</v>
      </c>
    </row>
    <row r="123" spans="2:17" x14ac:dyDescent="0.25">
      <c r="B123" s="223"/>
      <c r="C123" s="223"/>
      <c r="D123" s="223"/>
      <c r="E123" s="223"/>
      <c r="F123" s="223"/>
      <c r="G123" s="223"/>
      <c r="H123" s="223"/>
      <c r="I123" s="224"/>
      <c r="J123" s="224"/>
      <c r="K123" s="224"/>
      <c r="L123" s="224"/>
      <c r="M123" s="224"/>
      <c r="N123" s="234"/>
      <c r="O123" s="224"/>
      <c r="P123" s="224"/>
      <c r="Q123" s="224"/>
    </row>
    <row r="124" spans="2:17" x14ac:dyDescent="0.25">
      <c r="B124" s="223"/>
      <c r="C124" s="223"/>
      <c r="D124" s="223" t="s">
        <v>381</v>
      </c>
      <c r="E124" s="223" t="s">
        <v>382</v>
      </c>
      <c r="F124" s="223"/>
      <c r="G124" s="223"/>
      <c r="H124" s="223"/>
      <c r="I124" s="87">
        <v>3350</v>
      </c>
      <c r="J124" s="87">
        <v>150</v>
      </c>
      <c r="K124" s="87">
        <v>10</v>
      </c>
      <c r="L124" s="87">
        <v>3510</v>
      </c>
      <c r="M124" s="224"/>
      <c r="N124" s="225">
        <v>3010</v>
      </c>
      <c r="O124" s="87">
        <v>180</v>
      </c>
      <c r="P124" s="87">
        <v>40</v>
      </c>
      <c r="Q124" s="87">
        <v>3230</v>
      </c>
    </row>
    <row r="125" spans="2:17" ht="118.8" x14ac:dyDescent="0.25">
      <c r="B125" s="223" t="s">
        <v>383</v>
      </c>
      <c r="C125" s="223" t="s">
        <v>384</v>
      </c>
      <c r="D125" s="223" t="s">
        <v>385</v>
      </c>
      <c r="E125" s="223"/>
      <c r="F125" s="223" t="s">
        <v>386</v>
      </c>
      <c r="G125" s="223" t="str">
        <f>VLOOKUP(F125,regions!A$2:C$419,3,FALSE)</f>
        <v>Metropolitan district</v>
      </c>
      <c r="H125" s="223" t="str">
        <f>IFERROR(VLOOKUP(F125,classifications!A$3:C$328,3,FALSE),VLOOKUP(F125,classifications!I$2:K$28,3,FALSE))</f>
        <v>Predominantly Urban</v>
      </c>
      <c r="I125" s="87">
        <v>890</v>
      </c>
      <c r="J125" s="87">
        <v>80</v>
      </c>
      <c r="K125" s="87">
        <v>10</v>
      </c>
      <c r="L125" s="87">
        <v>980</v>
      </c>
      <c r="M125" s="224"/>
      <c r="N125" s="225">
        <v>660</v>
      </c>
      <c r="O125" s="87">
        <v>70</v>
      </c>
      <c r="P125" s="87">
        <v>40</v>
      </c>
      <c r="Q125" s="87">
        <v>770</v>
      </c>
    </row>
    <row r="126" spans="2:17" ht="118.8" x14ac:dyDescent="0.25">
      <c r="B126" s="223" t="s">
        <v>387</v>
      </c>
      <c r="C126" s="223" t="s">
        <v>388</v>
      </c>
      <c r="D126" s="223" t="s">
        <v>389</v>
      </c>
      <c r="E126" s="223"/>
      <c r="F126" s="223" t="s">
        <v>390</v>
      </c>
      <c r="G126" s="223" t="str">
        <f>VLOOKUP(F126,regions!A$2:C$419,3,FALSE)</f>
        <v>Metropolitan district</v>
      </c>
      <c r="H126" s="223" t="str">
        <f>IFERROR(VLOOKUP(F126,classifications!A$3:C$328,3,FALSE),VLOOKUP(F126,classifications!I$2:K$28,3,FALSE))</f>
        <v>Predominantly Urban</v>
      </c>
      <c r="I126" s="87">
        <v>1180</v>
      </c>
      <c r="J126" s="87">
        <v>0</v>
      </c>
      <c r="K126" s="87">
        <v>0</v>
      </c>
      <c r="L126" s="87">
        <v>1180</v>
      </c>
      <c r="M126" s="224"/>
      <c r="N126" s="225">
        <v>750</v>
      </c>
      <c r="O126" s="87">
        <v>20</v>
      </c>
      <c r="P126" s="87">
        <v>0</v>
      </c>
      <c r="Q126" s="87">
        <v>770</v>
      </c>
    </row>
    <row r="127" spans="2:17" ht="118.8" x14ac:dyDescent="0.25">
      <c r="B127" s="223" t="s">
        <v>391</v>
      </c>
      <c r="C127" s="223" t="s">
        <v>392</v>
      </c>
      <c r="D127" s="223" t="s">
        <v>393</v>
      </c>
      <c r="E127" s="223"/>
      <c r="F127" s="223" t="s">
        <v>394</v>
      </c>
      <c r="G127" s="223" t="str">
        <f>VLOOKUP(F127,regions!A$2:C$419,3,FALSE)</f>
        <v>Metropolitan district</v>
      </c>
      <c r="H127" s="223" t="str">
        <f>IFERROR(VLOOKUP(F127,classifications!A$3:C$328,3,FALSE),VLOOKUP(F127,classifications!I$2:K$28,3,FALSE))</f>
        <v>Predominantly Urban</v>
      </c>
      <c r="I127" s="87">
        <v>400</v>
      </c>
      <c r="J127" s="87">
        <v>40</v>
      </c>
      <c r="K127" s="87">
        <v>0</v>
      </c>
      <c r="L127" s="87">
        <v>430</v>
      </c>
      <c r="M127" s="224"/>
      <c r="N127" s="225">
        <v>560</v>
      </c>
      <c r="O127" s="87">
        <v>50</v>
      </c>
      <c r="P127" s="87">
        <v>0</v>
      </c>
      <c r="Q127" s="87">
        <v>610</v>
      </c>
    </row>
    <row r="128" spans="2:17" ht="118.8" x14ac:dyDescent="0.25">
      <c r="B128" s="223" t="s">
        <v>395</v>
      </c>
      <c r="C128" s="223" t="s">
        <v>396</v>
      </c>
      <c r="D128" s="223" t="s">
        <v>397</v>
      </c>
      <c r="E128" s="223"/>
      <c r="F128" s="223" t="s">
        <v>398</v>
      </c>
      <c r="G128" s="223" t="str">
        <f>VLOOKUP(F128,regions!A$2:C$419,3,FALSE)</f>
        <v>Metropolitan district</v>
      </c>
      <c r="H128" s="223" t="str">
        <f>IFERROR(VLOOKUP(F128,classifications!A$3:C$328,3,FALSE),VLOOKUP(F128,classifications!I$2:K$28,3,FALSE))</f>
        <v>Predominantly Urban</v>
      </c>
      <c r="I128" s="87">
        <v>900</v>
      </c>
      <c r="J128" s="87">
        <v>30</v>
      </c>
      <c r="K128" s="87">
        <v>0</v>
      </c>
      <c r="L128" s="87">
        <v>930</v>
      </c>
      <c r="M128" s="224"/>
      <c r="N128" s="225">
        <v>1040</v>
      </c>
      <c r="O128" s="87">
        <v>50</v>
      </c>
      <c r="P128" s="87">
        <v>0</v>
      </c>
      <c r="Q128" s="87">
        <v>1090</v>
      </c>
    </row>
    <row r="129" spans="2:17" x14ac:dyDescent="0.25">
      <c r="B129" s="223"/>
      <c r="C129" s="223"/>
      <c r="D129" s="223"/>
      <c r="E129" s="223"/>
      <c r="F129" s="223"/>
      <c r="G129" s="223"/>
      <c r="H129" s="223"/>
      <c r="I129" s="224"/>
      <c r="J129" s="224"/>
      <c r="K129" s="224"/>
      <c r="L129" s="224"/>
      <c r="M129" s="224"/>
      <c r="N129" s="234"/>
      <c r="O129" s="224"/>
      <c r="P129" s="224"/>
      <c r="Q129" s="224"/>
    </row>
    <row r="130" spans="2:17" x14ac:dyDescent="0.25">
      <c r="B130" s="223"/>
      <c r="C130" s="223"/>
      <c r="D130" s="223" t="s">
        <v>399</v>
      </c>
      <c r="E130" s="223" t="s">
        <v>400</v>
      </c>
      <c r="F130" s="223"/>
      <c r="G130" s="223"/>
      <c r="H130" s="223"/>
      <c r="I130" s="87">
        <v>3020</v>
      </c>
      <c r="J130" s="87">
        <v>350</v>
      </c>
      <c r="K130" s="87">
        <v>0</v>
      </c>
      <c r="L130" s="87">
        <v>3370</v>
      </c>
      <c r="M130" s="224"/>
      <c r="N130" s="225">
        <v>2230</v>
      </c>
      <c r="O130" s="87">
        <v>400</v>
      </c>
      <c r="P130" s="87">
        <v>110</v>
      </c>
      <c r="Q130" s="87">
        <v>2740</v>
      </c>
    </row>
    <row r="131" spans="2:17" ht="118.8" x14ac:dyDescent="0.25">
      <c r="B131" s="223" t="s">
        <v>401</v>
      </c>
      <c r="C131" s="223" t="s">
        <v>402</v>
      </c>
      <c r="D131" s="223" t="s">
        <v>403</v>
      </c>
      <c r="E131" s="223"/>
      <c r="F131" s="223" t="s">
        <v>404</v>
      </c>
      <c r="G131" s="223" t="str">
        <f>VLOOKUP(F131,regions!A$2:C$419,3,FALSE)</f>
        <v>Metropolitan district</v>
      </c>
      <c r="H131" s="223" t="str">
        <f>IFERROR(VLOOKUP(F131,classifications!A$3:C$328,3,FALSE),VLOOKUP(F131,classifications!I$2:K$28,3,FALSE))</f>
        <v>Predominantly Urban</v>
      </c>
      <c r="I131" s="84">
        <v>540</v>
      </c>
      <c r="J131" s="84">
        <v>110</v>
      </c>
      <c r="K131" s="84">
        <v>0</v>
      </c>
      <c r="L131" s="84">
        <v>640</v>
      </c>
      <c r="M131" s="224"/>
      <c r="N131" s="226">
        <v>360</v>
      </c>
      <c r="O131" s="84">
        <v>60</v>
      </c>
      <c r="P131" s="84">
        <v>0</v>
      </c>
      <c r="Q131" s="84">
        <v>420</v>
      </c>
    </row>
    <row r="132" spans="2:17" ht="118.8" x14ac:dyDescent="0.25">
      <c r="B132" s="223" t="s">
        <v>405</v>
      </c>
      <c r="C132" s="223" t="s">
        <v>406</v>
      </c>
      <c r="D132" s="223" t="s">
        <v>407</v>
      </c>
      <c r="E132" s="223"/>
      <c r="F132" s="223" t="s">
        <v>408</v>
      </c>
      <c r="G132" s="223" t="str">
        <f>VLOOKUP(F132,regions!A$2:C$419,3,FALSE)</f>
        <v>Metropolitan district</v>
      </c>
      <c r="H132" s="223" t="str">
        <f>IFERROR(VLOOKUP(F132,classifications!A$3:C$328,3,FALSE),VLOOKUP(F132,classifications!I$2:K$28,3,FALSE))</f>
        <v>Predominantly Urban</v>
      </c>
      <c r="I132" s="87">
        <v>720</v>
      </c>
      <c r="J132" s="87">
        <v>80</v>
      </c>
      <c r="K132" s="87">
        <v>0</v>
      </c>
      <c r="L132" s="87">
        <v>790</v>
      </c>
      <c r="M132" s="224"/>
      <c r="N132" s="225">
        <v>720</v>
      </c>
      <c r="O132" s="87">
        <v>130</v>
      </c>
      <c r="P132" s="87">
        <v>0</v>
      </c>
      <c r="Q132" s="87">
        <v>850</v>
      </c>
    </row>
    <row r="133" spans="2:17" ht="118.8" x14ac:dyDescent="0.25">
      <c r="B133" s="223" t="s">
        <v>409</v>
      </c>
      <c r="C133" s="223" t="s">
        <v>410</v>
      </c>
      <c r="D133" s="223" t="s">
        <v>411</v>
      </c>
      <c r="E133" s="223"/>
      <c r="F133" s="223" t="s">
        <v>412</v>
      </c>
      <c r="G133" s="223" t="str">
        <f>VLOOKUP(F133,regions!A$2:C$419,3,FALSE)</f>
        <v>Metropolitan district</v>
      </c>
      <c r="H133" s="223" t="str">
        <f>IFERROR(VLOOKUP(F133,classifications!A$3:C$328,3,FALSE),VLOOKUP(F133,classifications!I$2:K$28,3,FALSE))</f>
        <v>Predominantly Urban</v>
      </c>
      <c r="I133" s="87">
        <v>710</v>
      </c>
      <c r="J133" s="87">
        <v>10</v>
      </c>
      <c r="K133" s="87">
        <v>0</v>
      </c>
      <c r="L133" s="87">
        <v>720</v>
      </c>
      <c r="M133" s="224"/>
      <c r="N133" s="225">
        <v>370</v>
      </c>
      <c r="O133" s="87">
        <v>70</v>
      </c>
      <c r="P133" s="87">
        <v>0</v>
      </c>
      <c r="Q133" s="87">
        <v>430</v>
      </c>
    </row>
    <row r="134" spans="2:17" ht="118.8" x14ac:dyDescent="0.25">
      <c r="B134" s="223" t="s">
        <v>413</v>
      </c>
      <c r="C134" s="223" t="s">
        <v>414</v>
      </c>
      <c r="D134" s="223" t="s">
        <v>415</v>
      </c>
      <c r="E134" s="223"/>
      <c r="F134" s="223" t="s">
        <v>416</v>
      </c>
      <c r="G134" s="223" t="str">
        <f>VLOOKUP(F134,regions!A$2:C$419,3,FALSE)</f>
        <v>Metropolitan district</v>
      </c>
      <c r="H134" s="223" t="str">
        <f>IFERROR(VLOOKUP(F134,classifications!A$3:C$328,3,FALSE),VLOOKUP(F134,classifications!I$2:K$28,3,FALSE))</f>
        <v>Predominantly Urban</v>
      </c>
      <c r="I134" s="87">
        <v>350</v>
      </c>
      <c r="J134" s="87">
        <v>40</v>
      </c>
      <c r="K134" s="87">
        <v>0</v>
      </c>
      <c r="L134" s="87">
        <v>380</v>
      </c>
      <c r="M134" s="224"/>
      <c r="N134" s="225">
        <v>300</v>
      </c>
      <c r="O134" s="87">
        <v>50</v>
      </c>
      <c r="P134" s="87">
        <v>110</v>
      </c>
      <c r="Q134" s="87">
        <v>450</v>
      </c>
    </row>
    <row r="135" spans="2:17" ht="118.8" x14ac:dyDescent="0.25">
      <c r="B135" s="223" t="s">
        <v>417</v>
      </c>
      <c r="C135" s="223" t="s">
        <v>418</v>
      </c>
      <c r="D135" s="223" t="s">
        <v>419</v>
      </c>
      <c r="E135" s="223"/>
      <c r="F135" s="223" t="s">
        <v>420</v>
      </c>
      <c r="G135" s="223" t="str">
        <f>VLOOKUP(F135,regions!A$2:C$419,3,FALSE)</f>
        <v>Metropolitan district</v>
      </c>
      <c r="H135" s="223" t="str">
        <f>IFERROR(VLOOKUP(F135,classifications!A$3:C$328,3,FALSE),VLOOKUP(F135,classifications!I$2:K$28,3,FALSE))</f>
        <v>Predominantly Urban</v>
      </c>
      <c r="I135" s="87">
        <v>710</v>
      </c>
      <c r="J135" s="87">
        <v>110</v>
      </c>
      <c r="K135" s="87">
        <v>0</v>
      </c>
      <c r="L135" s="87">
        <v>820</v>
      </c>
      <c r="M135" s="224"/>
      <c r="N135" s="225">
        <v>490</v>
      </c>
      <c r="O135" s="87">
        <v>100</v>
      </c>
      <c r="P135" s="87">
        <v>0</v>
      </c>
      <c r="Q135" s="87">
        <v>590</v>
      </c>
    </row>
    <row r="136" spans="2:17" x14ac:dyDescent="0.25">
      <c r="B136" s="223"/>
      <c r="C136" s="223"/>
      <c r="D136" s="223"/>
      <c r="E136" s="223"/>
      <c r="F136" s="223"/>
      <c r="G136" s="223"/>
      <c r="H136" s="223"/>
      <c r="I136" s="224"/>
      <c r="J136" s="224"/>
      <c r="K136" s="224"/>
      <c r="L136" s="224"/>
      <c r="M136" s="224"/>
      <c r="N136" s="234"/>
      <c r="O136" s="224"/>
      <c r="P136" s="224"/>
      <c r="Q136" s="224"/>
    </row>
    <row r="137" spans="2:17" x14ac:dyDescent="0.25">
      <c r="B137" s="223"/>
      <c r="C137" s="223"/>
      <c r="D137" s="223" t="s">
        <v>421</v>
      </c>
      <c r="E137" s="223" t="s">
        <v>422</v>
      </c>
      <c r="F137" s="223"/>
      <c r="G137" s="223"/>
      <c r="H137" s="223"/>
      <c r="I137" s="87">
        <v>3790</v>
      </c>
      <c r="J137" s="87">
        <v>600</v>
      </c>
      <c r="K137" s="87">
        <v>40</v>
      </c>
      <c r="L137" s="87">
        <v>4430</v>
      </c>
      <c r="M137" s="224"/>
      <c r="N137" s="225">
        <v>3420</v>
      </c>
      <c r="O137" s="87">
        <v>480</v>
      </c>
      <c r="P137" s="87">
        <v>70</v>
      </c>
      <c r="Q137" s="87">
        <v>3960</v>
      </c>
    </row>
    <row r="138" spans="2:17" ht="118.8" x14ac:dyDescent="0.25">
      <c r="B138" s="223" t="s">
        <v>423</v>
      </c>
      <c r="C138" s="223" t="s">
        <v>424</v>
      </c>
      <c r="D138" s="223" t="s">
        <v>425</v>
      </c>
      <c r="E138" s="223"/>
      <c r="F138" s="223" t="s">
        <v>426</v>
      </c>
      <c r="G138" s="223" t="str">
        <f>VLOOKUP(F138,regions!A$2:C$419,3,FALSE)</f>
        <v>Metropolitan district</v>
      </c>
      <c r="H138" s="223" t="str">
        <f>IFERROR(VLOOKUP(F138,classifications!A$3:C$328,3,FALSE),VLOOKUP(F138,classifications!I$2:K$28,3,FALSE))</f>
        <v>Predominantly Urban</v>
      </c>
      <c r="I138" s="87">
        <v>1070</v>
      </c>
      <c r="J138" s="87">
        <v>160</v>
      </c>
      <c r="K138" s="87">
        <v>20</v>
      </c>
      <c r="L138" s="87">
        <v>1260</v>
      </c>
      <c r="M138" s="224"/>
      <c r="N138" s="225">
        <v>560</v>
      </c>
      <c r="O138" s="87">
        <v>70</v>
      </c>
      <c r="P138" s="87">
        <v>60</v>
      </c>
      <c r="Q138" s="87">
        <v>690</v>
      </c>
    </row>
    <row r="139" spans="2:17" ht="118.8" x14ac:dyDescent="0.25">
      <c r="B139" s="223" t="s">
        <v>427</v>
      </c>
      <c r="C139" s="223" t="s">
        <v>428</v>
      </c>
      <c r="D139" s="223" t="s">
        <v>429</v>
      </c>
      <c r="E139" s="223"/>
      <c r="F139" s="223" t="s">
        <v>430</v>
      </c>
      <c r="G139" s="223" t="str">
        <f>VLOOKUP(F139,regions!A$2:C$419,3,FALSE)</f>
        <v>Metropolitan district</v>
      </c>
      <c r="H139" s="223" t="str">
        <f>IFERROR(VLOOKUP(F139,classifications!A$3:C$328,3,FALSE),VLOOKUP(F139,classifications!I$2:K$28,3,FALSE))</f>
        <v>Predominantly Urban</v>
      </c>
      <c r="I139" s="87">
        <v>540</v>
      </c>
      <c r="J139" s="87">
        <v>120</v>
      </c>
      <c r="K139" s="87">
        <v>0</v>
      </c>
      <c r="L139" s="87">
        <v>650</v>
      </c>
      <c r="M139" s="224"/>
      <c r="N139" s="225">
        <v>740</v>
      </c>
      <c r="O139" s="87">
        <v>170</v>
      </c>
      <c r="P139" s="87">
        <v>0</v>
      </c>
      <c r="Q139" s="87">
        <v>910</v>
      </c>
    </row>
    <row r="140" spans="2:17" ht="118.8" x14ac:dyDescent="0.25">
      <c r="B140" s="223" t="s">
        <v>431</v>
      </c>
      <c r="C140" s="223" t="s">
        <v>432</v>
      </c>
      <c r="D140" s="223" t="s">
        <v>433</v>
      </c>
      <c r="E140" s="223"/>
      <c r="F140" s="223" t="s">
        <v>434</v>
      </c>
      <c r="G140" s="223" t="str">
        <f>VLOOKUP(F140,regions!A$2:C$419,3,FALSE)</f>
        <v>Metropolitan district</v>
      </c>
      <c r="H140" s="223" t="str">
        <f>IFERROR(VLOOKUP(F140,classifications!A$3:C$328,3,FALSE),VLOOKUP(F140,classifications!I$2:K$28,3,FALSE))</f>
        <v>Predominantly Urban</v>
      </c>
      <c r="I140" s="87">
        <v>330</v>
      </c>
      <c r="J140" s="87">
        <v>10</v>
      </c>
      <c r="K140" s="87">
        <v>0</v>
      </c>
      <c r="L140" s="87">
        <v>340</v>
      </c>
      <c r="M140" s="224"/>
      <c r="N140" s="225">
        <v>400</v>
      </c>
      <c r="O140" s="87">
        <v>30</v>
      </c>
      <c r="P140" s="87">
        <v>0</v>
      </c>
      <c r="Q140" s="87">
        <v>430</v>
      </c>
    </row>
    <row r="141" spans="2:17" ht="118.8" x14ac:dyDescent="0.25">
      <c r="B141" s="223" t="s">
        <v>435</v>
      </c>
      <c r="C141" s="223" t="s">
        <v>436</v>
      </c>
      <c r="D141" s="223" t="s">
        <v>437</v>
      </c>
      <c r="E141" s="223"/>
      <c r="F141" s="223" t="s">
        <v>438</v>
      </c>
      <c r="G141" s="223" t="str">
        <f>VLOOKUP(F141,regions!A$2:C$419,3,FALSE)</f>
        <v>Metropolitan district</v>
      </c>
      <c r="H141" s="223" t="str">
        <f>IFERROR(VLOOKUP(F141,classifications!A$3:C$328,3,FALSE),VLOOKUP(F141,classifications!I$2:K$28,3,FALSE))</f>
        <v>Predominantly Urban</v>
      </c>
      <c r="I141" s="87">
        <v>560</v>
      </c>
      <c r="J141" s="87">
        <v>0</v>
      </c>
      <c r="K141" s="87">
        <v>10</v>
      </c>
      <c r="L141" s="87">
        <v>580</v>
      </c>
      <c r="M141" s="224"/>
      <c r="N141" s="225">
        <v>310</v>
      </c>
      <c r="O141" s="87">
        <v>20</v>
      </c>
      <c r="P141" s="87">
        <v>0</v>
      </c>
      <c r="Q141" s="87">
        <v>340</v>
      </c>
    </row>
    <row r="142" spans="2:17" ht="118.8" x14ac:dyDescent="0.25">
      <c r="B142" s="223" t="s">
        <v>439</v>
      </c>
      <c r="C142" s="223" t="s">
        <v>440</v>
      </c>
      <c r="D142" s="223" t="s">
        <v>441</v>
      </c>
      <c r="E142" s="223"/>
      <c r="F142" s="223" t="s">
        <v>442</v>
      </c>
      <c r="G142" s="223" t="str">
        <f>VLOOKUP(F142,regions!A$2:C$419,3,FALSE)</f>
        <v>Metropolitan district</v>
      </c>
      <c r="H142" s="223" t="str">
        <f>IFERROR(VLOOKUP(F142,classifications!A$3:C$328,3,FALSE),VLOOKUP(F142,classifications!I$2:K$28,3,FALSE))</f>
        <v>Predominantly Urban</v>
      </c>
      <c r="I142" s="87">
        <v>440</v>
      </c>
      <c r="J142" s="87">
        <v>130</v>
      </c>
      <c r="K142" s="87">
        <v>0</v>
      </c>
      <c r="L142" s="87">
        <v>570</v>
      </c>
      <c r="M142" s="224"/>
      <c r="N142" s="225">
        <v>410</v>
      </c>
      <c r="O142" s="87">
        <v>140</v>
      </c>
      <c r="P142" s="87">
        <v>10</v>
      </c>
      <c r="Q142" s="87">
        <v>560</v>
      </c>
    </row>
    <row r="143" spans="2:17" ht="118.8" x14ac:dyDescent="0.25">
      <c r="B143" s="223" t="s">
        <v>443</v>
      </c>
      <c r="C143" s="223" t="s">
        <v>444</v>
      </c>
      <c r="D143" s="223" t="s">
        <v>445</v>
      </c>
      <c r="E143" s="223"/>
      <c r="F143" s="223" t="s">
        <v>446</v>
      </c>
      <c r="G143" s="223" t="str">
        <f>VLOOKUP(F143,regions!A$2:C$419,3,FALSE)</f>
        <v>Metropolitan district</v>
      </c>
      <c r="H143" s="223" t="str">
        <f>IFERROR(VLOOKUP(F143,classifications!A$3:C$328,3,FALSE),VLOOKUP(F143,classifications!I$2:K$28,3,FALSE))</f>
        <v>Predominantly Urban</v>
      </c>
      <c r="I143" s="87">
        <v>390</v>
      </c>
      <c r="J143" s="87">
        <v>30</v>
      </c>
      <c r="K143" s="87">
        <v>0</v>
      </c>
      <c r="L143" s="87">
        <v>420</v>
      </c>
      <c r="M143" s="224"/>
      <c r="N143" s="225">
        <v>530</v>
      </c>
      <c r="O143" s="87">
        <v>20</v>
      </c>
      <c r="P143" s="87">
        <v>0</v>
      </c>
      <c r="Q143" s="87">
        <v>540</v>
      </c>
    </row>
    <row r="144" spans="2:17" ht="118.8" x14ac:dyDescent="0.25">
      <c r="B144" s="223" t="s">
        <v>447</v>
      </c>
      <c r="C144" s="223" t="s">
        <v>448</v>
      </c>
      <c r="D144" s="223" t="s">
        <v>449</v>
      </c>
      <c r="E144" s="223"/>
      <c r="F144" s="223" t="s">
        <v>450</v>
      </c>
      <c r="G144" s="223" t="str">
        <f>VLOOKUP(F144,regions!A$2:C$419,3,FALSE)</f>
        <v>Metropolitan district</v>
      </c>
      <c r="H144" s="223" t="str">
        <f>IFERROR(VLOOKUP(F144,classifications!A$3:C$328,3,FALSE),VLOOKUP(F144,classifications!I$2:K$28,3,FALSE))</f>
        <v>Predominantly Urban</v>
      </c>
      <c r="I144" s="87">
        <v>450</v>
      </c>
      <c r="J144" s="87">
        <v>160</v>
      </c>
      <c r="K144" s="87">
        <v>10</v>
      </c>
      <c r="L144" s="87">
        <v>620</v>
      </c>
      <c r="M144" s="224"/>
      <c r="N144" s="225">
        <v>470</v>
      </c>
      <c r="O144" s="87">
        <v>40</v>
      </c>
      <c r="P144" s="87">
        <v>0</v>
      </c>
      <c r="Q144" s="87">
        <v>500</v>
      </c>
    </row>
    <row r="145" spans="1:17" x14ac:dyDescent="0.25">
      <c r="B145" s="223"/>
      <c r="C145" s="223"/>
      <c r="D145" s="223"/>
      <c r="E145" s="223"/>
      <c r="F145" s="223"/>
      <c r="G145" s="223"/>
      <c r="H145" s="223"/>
      <c r="I145" s="224"/>
      <c r="J145" s="224"/>
      <c r="K145" s="224"/>
      <c r="L145" s="224"/>
      <c r="M145" s="224"/>
      <c r="N145" s="234"/>
      <c r="O145" s="224"/>
      <c r="P145" s="224"/>
      <c r="Q145" s="224"/>
    </row>
    <row r="146" spans="1:17" x14ac:dyDescent="0.25">
      <c r="B146" s="223"/>
      <c r="C146" s="223"/>
      <c r="D146" s="223" t="s">
        <v>451</v>
      </c>
      <c r="E146" s="223" t="s">
        <v>452</v>
      </c>
      <c r="F146" s="223"/>
      <c r="G146" s="223"/>
      <c r="H146" s="223"/>
      <c r="I146" s="87">
        <v>5760</v>
      </c>
      <c r="J146" s="87">
        <v>440</v>
      </c>
      <c r="K146" s="87">
        <v>10</v>
      </c>
      <c r="L146" s="87">
        <v>6210</v>
      </c>
      <c r="M146" s="224"/>
      <c r="N146" s="225">
        <v>4070</v>
      </c>
      <c r="O146" s="87">
        <v>520</v>
      </c>
      <c r="P146" s="87">
        <v>60</v>
      </c>
      <c r="Q146" s="87">
        <v>4650</v>
      </c>
    </row>
    <row r="147" spans="1:17" ht="118.8" x14ac:dyDescent="0.25">
      <c r="B147" s="223" t="s">
        <v>453</v>
      </c>
      <c r="C147" s="223" t="s">
        <v>454</v>
      </c>
      <c r="D147" s="223" t="s">
        <v>455</v>
      </c>
      <c r="E147" s="223"/>
      <c r="F147" s="223" t="s">
        <v>456</v>
      </c>
      <c r="G147" s="223" t="str">
        <f>VLOOKUP(F147,regions!A$2:C$419,3,FALSE)</f>
        <v>Metropolitan district</v>
      </c>
      <c r="H147" s="223" t="str">
        <f>IFERROR(VLOOKUP(F147,classifications!A$3:C$328,3,FALSE),VLOOKUP(F147,classifications!I$2:K$28,3,FALSE))</f>
        <v>Predominantly Urban</v>
      </c>
      <c r="I147" s="87">
        <v>620</v>
      </c>
      <c r="J147" s="87">
        <v>70</v>
      </c>
      <c r="K147" s="87">
        <v>0</v>
      </c>
      <c r="L147" s="87">
        <v>680</v>
      </c>
      <c r="M147" s="224"/>
      <c r="N147" s="225">
        <v>470</v>
      </c>
      <c r="O147" s="87">
        <v>50</v>
      </c>
      <c r="P147" s="87">
        <v>0</v>
      </c>
      <c r="Q147" s="87">
        <v>520</v>
      </c>
    </row>
    <row r="148" spans="1:17" ht="118.8" x14ac:dyDescent="0.25">
      <c r="B148" s="223" t="s">
        <v>457</v>
      </c>
      <c r="C148" s="223" t="s">
        <v>458</v>
      </c>
      <c r="D148" s="223" t="s">
        <v>459</v>
      </c>
      <c r="E148" s="223"/>
      <c r="F148" s="223" t="s">
        <v>460</v>
      </c>
      <c r="G148" s="223" t="str">
        <f>VLOOKUP(F148,regions!A$2:C$419,3,FALSE)</f>
        <v>Metropolitan district</v>
      </c>
      <c r="H148" s="223" t="str">
        <f>IFERROR(VLOOKUP(F148,classifications!A$3:C$328,3,FALSE),VLOOKUP(F148,classifications!I$2:K$28,3,FALSE))</f>
        <v>Predominantly Urban</v>
      </c>
      <c r="I148" s="87">
        <v>240</v>
      </c>
      <c r="J148" s="87">
        <v>0</v>
      </c>
      <c r="K148" s="87">
        <v>0</v>
      </c>
      <c r="L148" s="87">
        <v>240</v>
      </c>
      <c r="M148" s="224"/>
      <c r="N148" s="225">
        <v>230</v>
      </c>
      <c r="O148" s="87">
        <v>0</v>
      </c>
      <c r="P148" s="87">
        <v>0</v>
      </c>
      <c r="Q148" s="87">
        <v>230</v>
      </c>
    </row>
    <row r="149" spans="1:17" ht="118.8" x14ac:dyDescent="0.25">
      <c r="B149" s="223" t="s">
        <v>461</v>
      </c>
      <c r="C149" s="223" t="s">
        <v>462</v>
      </c>
      <c r="D149" s="223" t="s">
        <v>463</v>
      </c>
      <c r="E149" s="223"/>
      <c r="F149" s="223" t="s">
        <v>464</v>
      </c>
      <c r="G149" s="223" t="str">
        <f>VLOOKUP(F149,regions!A$2:C$419,3,FALSE)</f>
        <v>Metropolitan district</v>
      </c>
      <c r="H149" s="223" t="str">
        <f>IFERROR(VLOOKUP(F149,classifications!A$3:C$328,3,FALSE),VLOOKUP(F149,classifications!I$2:K$28,3,FALSE))</f>
        <v>Predominantly Urban</v>
      </c>
      <c r="I149" s="87">
        <v>900</v>
      </c>
      <c r="J149" s="87">
        <v>20</v>
      </c>
      <c r="K149" s="87">
        <v>0</v>
      </c>
      <c r="L149" s="87">
        <v>920</v>
      </c>
      <c r="M149" s="224"/>
      <c r="N149" s="225">
        <v>550</v>
      </c>
      <c r="O149" s="87">
        <v>0</v>
      </c>
      <c r="P149" s="87">
        <v>0</v>
      </c>
      <c r="Q149" s="87">
        <v>550</v>
      </c>
    </row>
    <row r="150" spans="1:17" ht="118.8" x14ac:dyDescent="0.25">
      <c r="B150" s="223" t="s">
        <v>465</v>
      </c>
      <c r="C150" s="223" t="s">
        <v>466</v>
      </c>
      <c r="D150" s="223" t="s">
        <v>467</v>
      </c>
      <c r="E150" s="223"/>
      <c r="F150" s="223" t="s">
        <v>468</v>
      </c>
      <c r="G150" s="223" t="str">
        <f>VLOOKUP(F150,regions!A$2:C$419,3,FALSE)</f>
        <v>Metropolitan district</v>
      </c>
      <c r="H150" s="223" t="str">
        <f>IFERROR(VLOOKUP(F150,classifications!A$3:C$328,3,FALSE),VLOOKUP(F150,classifications!I$2:K$28,3,FALSE))</f>
        <v>Predominantly Urban</v>
      </c>
      <c r="I150" s="87">
        <v>2390</v>
      </c>
      <c r="J150" s="87">
        <v>130</v>
      </c>
      <c r="K150" s="87">
        <v>10</v>
      </c>
      <c r="L150" s="87">
        <v>2530</v>
      </c>
      <c r="M150" s="224"/>
      <c r="N150" s="225">
        <v>1420</v>
      </c>
      <c r="O150" s="87">
        <v>140</v>
      </c>
      <c r="P150" s="87">
        <v>60</v>
      </c>
      <c r="Q150" s="87">
        <v>1630</v>
      </c>
    </row>
    <row r="151" spans="1:17" ht="118.8" x14ac:dyDescent="0.25">
      <c r="B151" s="223" t="s">
        <v>469</v>
      </c>
      <c r="C151" s="223" t="s">
        <v>470</v>
      </c>
      <c r="D151" s="223" t="s">
        <v>471</v>
      </c>
      <c r="E151" s="223"/>
      <c r="F151" s="223" t="s">
        <v>472</v>
      </c>
      <c r="G151" s="223" t="str">
        <f>VLOOKUP(F151,regions!A$2:C$419,3,FALSE)</f>
        <v>Metropolitan district</v>
      </c>
      <c r="H151" s="223" t="str">
        <f>IFERROR(VLOOKUP(F151,classifications!A$3:C$328,3,FALSE),VLOOKUP(F151,classifications!I$2:K$28,3,FALSE))</f>
        <v>Predominantly Urban</v>
      </c>
      <c r="I151" s="87">
        <v>1610</v>
      </c>
      <c r="J151" s="87">
        <v>230</v>
      </c>
      <c r="K151" s="87">
        <v>0</v>
      </c>
      <c r="L151" s="87">
        <v>1840</v>
      </c>
      <c r="M151" s="224"/>
      <c r="N151" s="225">
        <v>1400</v>
      </c>
      <c r="O151" s="87">
        <v>330</v>
      </c>
      <c r="P151" s="87">
        <v>0</v>
      </c>
      <c r="Q151" s="87">
        <v>1730</v>
      </c>
    </row>
    <row r="152" spans="1:17" x14ac:dyDescent="0.25">
      <c r="B152" s="223"/>
      <c r="C152" s="223"/>
      <c r="D152" s="223"/>
      <c r="E152" s="223"/>
      <c r="F152" s="223"/>
      <c r="G152" s="223"/>
      <c r="H152" s="223"/>
      <c r="I152" s="224"/>
      <c r="J152" s="224"/>
      <c r="K152" s="224"/>
      <c r="L152" s="224"/>
      <c r="M152" s="224"/>
      <c r="N152" s="227"/>
      <c r="O152" s="224"/>
      <c r="P152" s="224"/>
      <c r="Q152" s="224"/>
    </row>
    <row r="153" spans="1:17" x14ac:dyDescent="0.25">
      <c r="A153" s="20" t="s">
        <v>473</v>
      </c>
      <c r="B153" s="228"/>
      <c r="C153" s="228"/>
      <c r="D153" s="228"/>
      <c r="E153" s="229"/>
      <c r="F153" s="228"/>
      <c r="G153" s="228"/>
      <c r="H153" s="229"/>
      <c r="I153" s="230">
        <v>62260</v>
      </c>
      <c r="J153" s="230">
        <v>13160</v>
      </c>
      <c r="K153" s="230">
        <v>570</v>
      </c>
      <c r="L153" s="230">
        <v>75990</v>
      </c>
      <c r="M153" s="231"/>
      <c r="N153" s="232">
        <v>56360</v>
      </c>
      <c r="O153" s="230">
        <v>12500</v>
      </c>
      <c r="P153" s="230">
        <v>750</v>
      </c>
      <c r="Q153" s="230">
        <v>69610</v>
      </c>
    </row>
    <row r="154" spans="1:17" x14ac:dyDescent="0.25">
      <c r="B154" s="223"/>
      <c r="C154" s="223"/>
      <c r="D154" s="223"/>
      <c r="E154" s="223"/>
      <c r="F154" s="223"/>
      <c r="G154" s="223"/>
      <c r="H154" s="223"/>
      <c r="I154" s="224"/>
      <c r="J154" s="224"/>
      <c r="K154" s="224"/>
      <c r="L154" s="224"/>
      <c r="M154" s="224"/>
      <c r="N154" s="233"/>
      <c r="O154" s="224"/>
      <c r="P154" s="224"/>
      <c r="Q154" s="224"/>
    </row>
    <row r="155" spans="1:17" ht="66" x14ac:dyDescent="0.25">
      <c r="B155" s="223"/>
      <c r="C155" s="223"/>
      <c r="D155" s="223" t="s">
        <v>474</v>
      </c>
      <c r="E155" s="223" t="s">
        <v>475</v>
      </c>
      <c r="F155" s="223" t="s">
        <v>475</v>
      </c>
      <c r="G155" s="223" t="str">
        <f>VLOOKUP(F155,regions!A$2:C$419,3,FALSE)</f>
        <v>Shire county</v>
      </c>
      <c r="H155" s="223" t="str">
        <f>IFERROR(VLOOKUP(F155,classifications!A$3:C$328,3,FALSE),VLOOKUP(F155,classifications!I$2:K$28,3,FALSE))</f>
        <v>Urban with Significant Rural</v>
      </c>
      <c r="I155" s="87">
        <v>1380</v>
      </c>
      <c r="J155" s="87">
        <v>450</v>
      </c>
      <c r="K155" s="87">
        <v>0</v>
      </c>
      <c r="L155" s="87">
        <v>1830</v>
      </c>
      <c r="M155" s="224"/>
      <c r="N155" s="225">
        <v>1610</v>
      </c>
      <c r="O155" s="87">
        <v>240</v>
      </c>
      <c r="P155" s="87">
        <v>0</v>
      </c>
      <c r="Q155" s="87">
        <v>1850</v>
      </c>
    </row>
    <row r="156" spans="1:17" ht="66" x14ac:dyDescent="0.25">
      <c r="B156" s="223" t="s">
        <v>476</v>
      </c>
      <c r="C156" s="223" t="s">
        <v>477</v>
      </c>
      <c r="D156" s="223" t="s">
        <v>478</v>
      </c>
      <c r="E156" s="223"/>
      <c r="F156" s="223" t="s">
        <v>479</v>
      </c>
      <c r="G156" s="223" t="str">
        <f>VLOOKUP(F156,regions!A$2:C$419,3,FALSE)</f>
        <v>Shire district</v>
      </c>
      <c r="H156" s="223" t="str">
        <f>IFERROR(VLOOKUP(F156,classifications!A$3:C$328,3,FALSE),VLOOKUP(F156,classifications!I$2:K$28,3,FALSE))</f>
        <v>Predominantly Rural</v>
      </c>
      <c r="I156" s="87">
        <v>860</v>
      </c>
      <c r="J156" s="87">
        <v>320</v>
      </c>
      <c r="K156" s="87">
        <v>0</v>
      </c>
      <c r="L156" s="87">
        <v>1180</v>
      </c>
      <c r="M156" s="224"/>
      <c r="N156" s="225">
        <v>960</v>
      </c>
      <c r="O156" s="87">
        <v>200</v>
      </c>
      <c r="P156" s="87">
        <v>0</v>
      </c>
      <c r="Q156" s="87">
        <v>1160</v>
      </c>
    </row>
    <row r="157" spans="1:17" ht="66" x14ac:dyDescent="0.25">
      <c r="B157" s="223" t="s">
        <v>480</v>
      </c>
      <c r="C157" s="223" t="s">
        <v>481</v>
      </c>
      <c r="D157" s="223" t="s">
        <v>482</v>
      </c>
      <c r="E157" s="223"/>
      <c r="F157" s="223" t="s">
        <v>483</v>
      </c>
      <c r="G157" s="223" t="str">
        <f>VLOOKUP(F157,regions!A$2:C$419,3,FALSE)</f>
        <v>Shire district</v>
      </c>
      <c r="H157" s="223" t="str">
        <f>IFERROR(VLOOKUP(F157,classifications!A$3:C$328,3,FALSE),VLOOKUP(F157,classifications!I$2:K$28,3,FALSE))</f>
        <v>Urban with Significant Rural</v>
      </c>
      <c r="I157" s="87">
        <v>110</v>
      </c>
      <c r="J157" s="87">
        <v>70</v>
      </c>
      <c r="K157" s="87">
        <v>0</v>
      </c>
      <c r="L157" s="87">
        <v>180</v>
      </c>
      <c r="M157" s="224"/>
      <c r="N157" s="225">
        <v>90</v>
      </c>
      <c r="O157" s="87">
        <v>20</v>
      </c>
      <c r="P157" s="87">
        <v>0</v>
      </c>
      <c r="Q157" s="87">
        <v>120</v>
      </c>
    </row>
    <row r="158" spans="1:17" ht="66" x14ac:dyDescent="0.25">
      <c r="B158" s="223" t="s">
        <v>484</v>
      </c>
      <c r="C158" s="223" t="s">
        <v>485</v>
      </c>
      <c r="D158" s="223" t="s">
        <v>486</v>
      </c>
      <c r="E158" s="223"/>
      <c r="F158" s="223" t="s">
        <v>487</v>
      </c>
      <c r="G158" s="223" t="str">
        <f>VLOOKUP(F158,regions!A$2:C$419,3,FALSE)</f>
        <v>Shire district</v>
      </c>
      <c r="H158" s="223" t="str">
        <f>IFERROR(VLOOKUP(F158,classifications!A$3:C$328,3,FALSE),VLOOKUP(F158,classifications!I$2:K$28,3,FALSE))</f>
        <v>Urban with Significant Rural</v>
      </c>
      <c r="I158" s="87">
        <v>130</v>
      </c>
      <c r="J158" s="87">
        <v>0</v>
      </c>
      <c r="K158" s="87">
        <v>0</v>
      </c>
      <c r="L158" s="87">
        <v>130</v>
      </c>
      <c r="M158" s="224"/>
      <c r="N158" s="225">
        <v>140</v>
      </c>
      <c r="O158" s="87">
        <v>0</v>
      </c>
      <c r="P158" s="87">
        <v>0</v>
      </c>
      <c r="Q158" s="87">
        <v>140</v>
      </c>
    </row>
    <row r="159" spans="1:17" ht="66" x14ac:dyDescent="0.25">
      <c r="B159" s="223" t="s">
        <v>488</v>
      </c>
      <c r="C159" s="223" t="s">
        <v>489</v>
      </c>
      <c r="D159" s="223" t="s">
        <v>490</v>
      </c>
      <c r="E159" s="223"/>
      <c r="F159" s="223" t="s">
        <v>491</v>
      </c>
      <c r="G159" s="223" t="str">
        <f>VLOOKUP(F159,regions!A$2:C$419,3,FALSE)</f>
        <v>Shire district</v>
      </c>
      <c r="H159" s="223" t="str">
        <f>IFERROR(VLOOKUP(F159,classifications!A$3:C$328,3,FALSE),VLOOKUP(F159,classifications!I$2:K$28,3,FALSE))</f>
        <v>Urban with Significant Rural</v>
      </c>
      <c r="I159" s="87">
        <v>280</v>
      </c>
      <c r="J159" s="87">
        <v>60</v>
      </c>
      <c r="K159" s="87">
        <v>0</v>
      </c>
      <c r="L159" s="87">
        <v>340</v>
      </c>
      <c r="M159" s="224"/>
      <c r="N159" s="225">
        <v>420</v>
      </c>
      <c r="O159" s="87">
        <v>10</v>
      </c>
      <c r="P159" s="87">
        <v>0</v>
      </c>
      <c r="Q159" s="87">
        <v>430</v>
      </c>
    </row>
    <row r="160" spans="1:17" x14ac:dyDescent="0.25">
      <c r="B160" s="223"/>
      <c r="C160" s="223"/>
      <c r="D160" s="223"/>
      <c r="E160" s="223"/>
      <c r="F160" s="223"/>
      <c r="G160" s="223"/>
      <c r="H160" s="223"/>
      <c r="I160" s="224"/>
      <c r="J160" s="224"/>
      <c r="K160" s="224"/>
      <c r="L160" s="224"/>
      <c r="M160" s="224"/>
      <c r="N160" s="234"/>
      <c r="O160" s="224"/>
      <c r="P160" s="224"/>
      <c r="Q160" s="224"/>
    </row>
    <row r="161" spans="2:17" ht="66" x14ac:dyDescent="0.25">
      <c r="B161" s="223"/>
      <c r="C161" s="223"/>
      <c r="D161" s="223" t="s">
        <v>492</v>
      </c>
      <c r="E161" s="223" t="s">
        <v>493</v>
      </c>
      <c r="F161" s="223" t="s">
        <v>493</v>
      </c>
      <c r="G161" s="223" t="str">
        <f>VLOOKUP(F161,regions!A$2:C$419,3,FALSE)</f>
        <v>Shire county</v>
      </c>
      <c r="H161" s="223" t="str">
        <f>IFERROR(VLOOKUP(F161,classifications!A$3:C$328,3,FALSE),VLOOKUP(F161,classifications!I$2:K$28,3,FALSE))</f>
        <v>Predominantly Rural</v>
      </c>
      <c r="I161" s="87">
        <v>2250</v>
      </c>
      <c r="J161" s="87">
        <v>700</v>
      </c>
      <c r="K161" s="87">
        <v>0</v>
      </c>
      <c r="L161" s="87">
        <v>2950</v>
      </c>
      <c r="M161" s="224"/>
      <c r="N161" s="225">
        <v>1960</v>
      </c>
      <c r="O161" s="87">
        <v>430</v>
      </c>
      <c r="P161" s="87">
        <v>0</v>
      </c>
      <c r="Q161" s="87">
        <v>2390</v>
      </c>
    </row>
    <row r="162" spans="2:17" ht="66" x14ac:dyDescent="0.25">
      <c r="B162" s="223" t="s">
        <v>494</v>
      </c>
      <c r="C162" s="223" t="s">
        <v>495</v>
      </c>
      <c r="D162" s="223" t="s">
        <v>496</v>
      </c>
      <c r="E162" s="223"/>
      <c r="F162" s="223" t="s">
        <v>497</v>
      </c>
      <c r="G162" s="223" t="str">
        <f>VLOOKUP(F162,regions!A$2:C$419,3,FALSE)</f>
        <v>Shire district</v>
      </c>
      <c r="H162" s="223" t="str">
        <f>IFERROR(VLOOKUP(F162,classifications!A$3:C$328,3,FALSE),VLOOKUP(F162,classifications!I$2:K$28,3,FALSE))</f>
        <v>Predominantly Urban</v>
      </c>
      <c r="I162" s="84">
        <v>520</v>
      </c>
      <c r="J162" s="84">
        <v>430</v>
      </c>
      <c r="K162" s="84">
        <v>0</v>
      </c>
      <c r="L162" s="84">
        <v>950</v>
      </c>
      <c r="M162" s="224"/>
      <c r="N162" s="226">
        <v>570</v>
      </c>
      <c r="O162" s="84">
        <v>290</v>
      </c>
      <c r="P162" s="84">
        <v>0</v>
      </c>
      <c r="Q162" s="84">
        <v>860</v>
      </c>
    </row>
    <row r="163" spans="2:17" ht="66" x14ac:dyDescent="0.25">
      <c r="B163" s="223" t="s">
        <v>498</v>
      </c>
      <c r="C163" s="223" t="s">
        <v>499</v>
      </c>
      <c r="D163" s="223" t="s">
        <v>500</v>
      </c>
      <c r="E163" s="223"/>
      <c r="F163" s="223" t="s">
        <v>501</v>
      </c>
      <c r="G163" s="223" t="str">
        <f>VLOOKUP(F163,regions!A$2:C$419,3,FALSE)</f>
        <v>Shire district</v>
      </c>
      <c r="H163" s="223" t="str">
        <f>IFERROR(VLOOKUP(F163,classifications!A$3:C$328,3,FALSE),VLOOKUP(F163,classifications!I$2:K$28,3,FALSE))</f>
        <v>Predominantly Rural</v>
      </c>
      <c r="I163" s="87">
        <v>370</v>
      </c>
      <c r="J163" s="87">
        <v>10</v>
      </c>
      <c r="K163" s="87">
        <v>0</v>
      </c>
      <c r="L163" s="87">
        <v>370</v>
      </c>
      <c r="M163" s="224"/>
      <c r="N163" s="225">
        <v>140</v>
      </c>
      <c r="O163" s="87">
        <v>0</v>
      </c>
      <c r="P163" s="87">
        <v>0</v>
      </c>
      <c r="Q163" s="87">
        <v>140</v>
      </c>
    </row>
    <row r="164" spans="2:17" ht="66" x14ac:dyDescent="0.25">
      <c r="B164" s="223" t="s">
        <v>502</v>
      </c>
      <c r="C164" s="223" t="s">
        <v>503</v>
      </c>
      <c r="D164" s="223" t="s">
        <v>504</v>
      </c>
      <c r="E164" s="223"/>
      <c r="F164" s="223" t="s">
        <v>505</v>
      </c>
      <c r="G164" s="223" t="str">
        <f>VLOOKUP(F164,regions!A$2:C$419,3,FALSE)</f>
        <v>Shire district</v>
      </c>
      <c r="H164" s="223" t="str">
        <f>IFERROR(VLOOKUP(F164,classifications!A$3:C$328,3,FALSE),VLOOKUP(F164,classifications!I$2:K$28,3,FALSE))</f>
        <v>Predominantly Rural</v>
      </c>
      <c r="I164" s="84">
        <v>350</v>
      </c>
      <c r="J164" s="84">
        <v>0</v>
      </c>
      <c r="K164" s="84">
        <v>0</v>
      </c>
      <c r="L164" s="84">
        <v>360</v>
      </c>
      <c r="M164" s="224"/>
      <c r="N164" s="226">
        <v>350</v>
      </c>
      <c r="O164" s="84">
        <v>0</v>
      </c>
      <c r="P164" s="84">
        <v>0</v>
      </c>
      <c r="Q164" s="84">
        <v>350</v>
      </c>
    </row>
    <row r="165" spans="2:17" ht="66" x14ac:dyDescent="0.25">
      <c r="B165" s="223" t="s">
        <v>506</v>
      </c>
      <c r="C165" s="223" t="s">
        <v>507</v>
      </c>
      <c r="D165" s="223" t="s">
        <v>508</v>
      </c>
      <c r="E165" s="223"/>
      <c r="F165" s="223" t="s">
        <v>509</v>
      </c>
      <c r="G165" s="223" t="str">
        <f>VLOOKUP(F165,regions!A$2:C$419,3,FALSE)</f>
        <v>Shire district</v>
      </c>
      <c r="H165" s="223" t="str">
        <f>IFERROR(VLOOKUP(F165,classifications!A$3:C$328,3,FALSE),VLOOKUP(F165,classifications!I$2:K$28,3,FALSE))</f>
        <v>Predominantly Rural</v>
      </c>
      <c r="I165" s="87">
        <v>520</v>
      </c>
      <c r="J165" s="87">
        <v>120</v>
      </c>
      <c r="K165" s="87">
        <v>0</v>
      </c>
      <c r="L165" s="87">
        <v>630</v>
      </c>
      <c r="M165" s="224"/>
      <c r="N165" s="225">
        <v>470</v>
      </c>
      <c r="O165" s="87">
        <v>50</v>
      </c>
      <c r="P165" s="87">
        <v>0</v>
      </c>
      <c r="Q165" s="87">
        <v>520</v>
      </c>
    </row>
    <row r="166" spans="2:17" ht="66" x14ac:dyDescent="0.25">
      <c r="B166" s="223" t="s">
        <v>510</v>
      </c>
      <c r="C166" s="223" t="s">
        <v>511</v>
      </c>
      <c r="D166" s="223" t="s">
        <v>512</v>
      </c>
      <c r="E166" s="223"/>
      <c r="F166" s="223" t="s">
        <v>513</v>
      </c>
      <c r="G166" s="223" t="str">
        <f>VLOOKUP(F166,regions!A$2:C$419,3,FALSE)</f>
        <v>Shire district</v>
      </c>
      <c r="H166" s="223" t="str">
        <f>IFERROR(VLOOKUP(F166,classifications!A$3:C$328,3,FALSE),VLOOKUP(F166,classifications!I$2:K$28,3,FALSE))</f>
        <v>Predominantly Rural</v>
      </c>
      <c r="I166" s="84">
        <v>500</v>
      </c>
      <c r="J166" s="84">
        <v>140</v>
      </c>
      <c r="K166" s="84">
        <v>0</v>
      </c>
      <c r="L166" s="84">
        <v>640</v>
      </c>
      <c r="M166" s="224"/>
      <c r="N166" s="226">
        <v>430</v>
      </c>
      <c r="O166" s="84">
        <v>100</v>
      </c>
      <c r="P166" s="84">
        <v>0</v>
      </c>
      <c r="Q166" s="84">
        <v>520</v>
      </c>
    </row>
    <row r="167" spans="2:17" x14ac:dyDescent="0.25">
      <c r="B167" s="223"/>
      <c r="C167" s="223"/>
      <c r="D167" s="223"/>
      <c r="E167" s="223"/>
      <c r="F167" s="223"/>
      <c r="G167" s="223"/>
      <c r="H167" s="223"/>
      <c r="I167" s="224"/>
      <c r="J167" s="224"/>
      <c r="K167" s="224"/>
      <c r="L167" s="224"/>
      <c r="M167" s="224"/>
      <c r="N167" s="234"/>
      <c r="O167" s="224"/>
      <c r="P167" s="224"/>
      <c r="Q167" s="224"/>
    </row>
    <row r="168" spans="2:17" ht="66" x14ac:dyDescent="0.25">
      <c r="B168" s="223"/>
      <c r="C168" s="223"/>
      <c r="D168" s="223" t="s">
        <v>514</v>
      </c>
      <c r="E168" s="223" t="s">
        <v>515</v>
      </c>
      <c r="F168" s="223" t="s">
        <v>515</v>
      </c>
      <c r="G168" s="223" t="str">
        <f>VLOOKUP(F168,regions!A$2:C$419,3,FALSE)</f>
        <v>Shire county</v>
      </c>
      <c r="H168" s="223" t="str">
        <f>IFERROR(VLOOKUP(F168,classifications!A$3:C$328,3,FALSE),VLOOKUP(F168,classifications!I$2:K$28,3,FALSE))</f>
        <v>Predominantly Rural</v>
      </c>
      <c r="I168" s="87">
        <v>1210</v>
      </c>
      <c r="J168" s="87">
        <v>60</v>
      </c>
      <c r="K168" s="87">
        <v>10</v>
      </c>
      <c r="L168" s="87">
        <v>1290</v>
      </c>
      <c r="M168" s="224"/>
      <c r="N168" s="225">
        <v>1140</v>
      </c>
      <c r="O168" s="87">
        <v>90</v>
      </c>
      <c r="P168" s="87">
        <v>0</v>
      </c>
      <c r="Q168" s="87">
        <v>1230</v>
      </c>
    </row>
    <row r="169" spans="2:17" ht="66" x14ac:dyDescent="0.25">
      <c r="B169" s="223" t="s">
        <v>516</v>
      </c>
      <c r="C169" s="223" t="s">
        <v>517</v>
      </c>
      <c r="D169" s="223" t="s">
        <v>518</v>
      </c>
      <c r="E169" s="223"/>
      <c r="F169" s="223" t="s">
        <v>519</v>
      </c>
      <c r="G169" s="223" t="str">
        <f>VLOOKUP(F169,regions!A$2:C$419,3,FALSE)</f>
        <v>Shire district</v>
      </c>
      <c r="H169" s="223" t="str">
        <f>IFERROR(VLOOKUP(F169,classifications!A$3:C$328,3,FALSE),VLOOKUP(F169,classifications!I$2:K$28,3,FALSE))</f>
        <v>Predominantly Rural</v>
      </c>
      <c r="I169" s="87">
        <v>280</v>
      </c>
      <c r="J169" s="87">
        <v>20</v>
      </c>
      <c r="K169" s="87">
        <v>0</v>
      </c>
      <c r="L169" s="87">
        <v>300</v>
      </c>
      <c r="M169" s="224"/>
      <c r="N169" s="225">
        <v>280</v>
      </c>
      <c r="O169" s="87">
        <v>60</v>
      </c>
      <c r="P169" s="87">
        <v>0</v>
      </c>
      <c r="Q169" s="87">
        <v>340</v>
      </c>
    </row>
    <row r="170" spans="2:17" ht="66" x14ac:dyDescent="0.25">
      <c r="B170" s="223" t="s">
        <v>520</v>
      </c>
      <c r="C170" s="223" t="s">
        <v>521</v>
      </c>
      <c r="D170" s="223" t="s">
        <v>522</v>
      </c>
      <c r="E170" s="223"/>
      <c r="F170" s="223" t="s">
        <v>523</v>
      </c>
      <c r="G170" s="223" t="str">
        <f>VLOOKUP(F170,regions!A$2:C$419,3,FALSE)</f>
        <v>Shire district</v>
      </c>
      <c r="H170" s="223" t="str">
        <f>IFERROR(VLOOKUP(F170,classifications!A$3:C$328,3,FALSE),VLOOKUP(F170,classifications!I$2:K$28,3,FALSE))</f>
        <v>Urban with Significant Rural</v>
      </c>
      <c r="I170" s="87">
        <v>70</v>
      </c>
      <c r="J170" s="87">
        <v>0</v>
      </c>
      <c r="K170" s="87">
        <v>0</v>
      </c>
      <c r="L170" s="87">
        <v>70</v>
      </c>
      <c r="M170" s="224"/>
      <c r="N170" s="225">
        <v>50</v>
      </c>
      <c r="O170" s="87">
        <v>0</v>
      </c>
      <c r="P170" s="87">
        <v>0</v>
      </c>
      <c r="Q170" s="87">
        <v>50</v>
      </c>
    </row>
    <row r="171" spans="2:17" ht="66" x14ac:dyDescent="0.25">
      <c r="B171" s="223" t="s">
        <v>524</v>
      </c>
      <c r="C171" s="223" t="s">
        <v>525</v>
      </c>
      <c r="D171" s="223" t="s">
        <v>526</v>
      </c>
      <c r="E171" s="223"/>
      <c r="F171" s="223" t="s">
        <v>527</v>
      </c>
      <c r="G171" s="223" t="str">
        <f>VLOOKUP(F171,regions!A$2:C$419,3,FALSE)</f>
        <v>Shire district</v>
      </c>
      <c r="H171" s="223" t="str">
        <f>IFERROR(VLOOKUP(F171,classifications!A$3:C$328,3,FALSE),VLOOKUP(F171,classifications!I$2:K$28,3,FALSE))</f>
        <v>Urban with Significant Rural</v>
      </c>
      <c r="I171" s="87">
        <v>380</v>
      </c>
      <c r="J171" s="87">
        <v>30</v>
      </c>
      <c r="K171" s="87">
        <v>0</v>
      </c>
      <c r="L171" s="87">
        <v>410</v>
      </c>
      <c r="M171" s="224"/>
      <c r="N171" s="225">
        <v>370</v>
      </c>
      <c r="O171" s="87">
        <v>10</v>
      </c>
      <c r="P171" s="87">
        <v>0</v>
      </c>
      <c r="Q171" s="87">
        <v>380</v>
      </c>
    </row>
    <row r="172" spans="2:17" ht="66" x14ac:dyDescent="0.25">
      <c r="B172" s="223" t="s">
        <v>528</v>
      </c>
      <c r="C172" s="223" t="s">
        <v>529</v>
      </c>
      <c r="D172" s="223" t="s">
        <v>530</v>
      </c>
      <c r="E172" s="223"/>
      <c r="F172" s="223" t="s">
        <v>531</v>
      </c>
      <c r="G172" s="223" t="str">
        <f>VLOOKUP(F172,regions!A$2:C$419,3,FALSE)</f>
        <v>Shire district</v>
      </c>
      <c r="H172" s="223" t="str">
        <f>IFERROR(VLOOKUP(F172,classifications!A$3:C$328,3,FALSE),VLOOKUP(F172,classifications!I$2:K$28,3,FALSE))</f>
        <v>Predominantly Rural</v>
      </c>
      <c r="I172" s="87">
        <v>140</v>
      </c>
      <c r="J172" s="87">
        <v>0</v>
      </c>
      <c r="K172" s="87">
        <v>0</v>
      </c>
      <c r="L172" s="87">
        <v>140</v>
      </c>
      <c r="M172" s="224"/>
      <c r="N172" s="225">
        <v>120</v>
      </c>
      <c r="O172" s="87">
        <v>0</v>
      </c>
      <c r="P172" s="87">
        <v>0</v>
      </c>
      <c r="Q172" s="87">
        <v>120</v>
      </c>
    </row>
    <row r="173" spans="2:17" ht="66" x14ac:dyDescent="0.25">
      <c r="B173" s="223" t="s">
        <v>532</v>
      </c>
      <c r="C173" s="223" t="s">
        <v>533</v>
      </c>
      <c r="D173" s="223" t="s">
        <v>534</v>
      </c>
      <c r="E173" s="223"/>
      <c r="F173" s="223" t="s">
        <v>535</v>
      </c>
      <c r="G173" s="223" t="str">
        <f>VLOOKUP(F173,regions!A$2:C$419,3,FALSE)</f>
        <v>Shire district</v>
      </c>
      <c r="H173" s="223" t="str">
        <f>IFERROR(VLOOKUP(F173,classifications!A$3:C$328,3,FALSE),VLOOKUP(F173,classifications!I$2:K$28,3,FALSE))</f>
        <v>Predominantly Rural</v>
      </c>
      <c r="I173" s="87">
        <v>90</v>
      </c>
      <c r="J173" s="87">
        <v>0</v>
      </c>
      <c r="K173" s="87">
        <v>0</v>
      </c>
      <c r="L173" s="87">
        <v>90</v>
      </c>
      <c r="M173" s="224"/>
      <c r="N173" s="225">
        <v>170</v>
      </c>
      <c r="O173" s="87">
        <v>0</v>
      </c>
      <c r="P173" s="87">
        <v>0</v>
      </c>
      <c r="Q173" s="87">
        <v>170</v>
      </c>
    </row>
    <row r="174" spans="2:17" ht="66" x14ac:dyDescent="0.25">
      <c r="B174" s="223" t="s">
        <v>536</v>
      </c>
      <c r="C174" s="223" t="s">
        <v>537</v>
      </c>
      <c r="D174" s="223" t="s">
        <v>538</v>
      </c>
      <c r="E174" s="223"/>
      <c r="F174" s="223" t="s">
        <v>539</v>
      </c>
      <c r="G174" s="223" t="str">
        <f>VLOOKUP(F174,regions!A$2:C$419,3,FALSE)</f>
        <v>Shire district</v>
      </c>
      <c r="H174" s="223" t="str">
        <f>IFERROR(VLOOKUP(F174,classifications!A$3:C$328,3,FALSE),VLOOKUP(F174,classifications!I$2:K$28,3,FALSE))</f>
        <v>Predominantly Rural</v>
      </c>
      <c r="I174" s="87">
        <v>260</v>
      </c>
      <c r="J174" s="87">
        <v>10</v>
      </c>
      <c r="K174" s="87">
        <v>10</v>
      </c>
      <c r="L174" s="87">
        <v>290</v>
      </c>
      <c r="M174" s="224"/>
      <c r="N174" s="225">
        <v>150</v>
      </c>
      <c r="O174" s="87">
        <v>30</v>
      </c>
      <c r="P174" s="87">
        <v>0</v>
      </c>
      <c r="Q174" s="87">
        <v>180</v>
      </c>
    </row>
    <row r="175" spans="2:17" x14ac:dyDescent="0.25">
      <c r="B175" s="223"/>
      <c r="C175" s="223"/>
      <c r="D175" s="223"/>
      <c r="E175" s="223"/>
      <c r="F175" s="223"/>
      <c r="G175" s="223"/>
      <c r="H175" s="223"/>
      <c r="I175" s="224"/>
      <c r="J175" s="224"/>
      <c r="K175" s="224"/>
      <c r="L175" s="224"/>
      <c r="M175" s="224"/>
      <c r="N175" s="234"/>
      <c r="O175" s="224"/>
      <c r="P175" s="224"/>
      <c r="Q175" s="224"/>
    </row>
    <row r="176" spans="2:17" ht="66" x14ac:dyDescent="0.25">
      <c r="B176" s="223"/>
      <c r="C176" s="223"/>
      <c r="D176" s="223" t="s">
        <v>540</v>
      </c>
      <c r="E176" s="223" t="s">
        <v>541</v>
      </c>
      <c r="F176" s="223" t="s">
        <v>541</v>
      </c>
      <c r="G176" s="223" t="str">
        <f>VLOOKUP(F176,regions!A$2:C$419,3,FALSE)</f>
        <v>Shire county</v>
      </c>
      <c r="H176" s="223" t="str">
        <f>IFERROR(VLOOKUP(F176,classifications!A$3:C$328,3,FALSE),VLOOKUP(F176,classifications!I$2:K$28,3,FALSE))</f>
        <v>Urban with Significant Rural</v>
      </c>
      <c r="I176" s="87">
        <v>2040</v>
      </c>
      <c r="J176" s="87">
        <v>170</v>
      </c>
      <c r="K176" s="87">
        <v>30</v>
      </c>
      <c r="L176" s="87">
        <v>2250</v>
      </c>
      <c r="M176" s="224"/>
      <c r="N176" s="225">
        <v>1970</v>
      </c>
      <c r="O176" s="87">
        <v>140</v>
      </c>
      <c r="P176" s="87">
        <v>50</v>
      </c>
      <c r="Q176" s="87">
        <v>2160</v>
      </c>
    </row>
    <row r="177" spans="2:18" ht="66" x14ac:dyDescent="0.25">
      <c r="B177" s="223" t="s">
        <v>542</v>
      </c>
      <c r="C177" s="223" t="s">
        <v>543</v>
      </c>
      <c r="D177" s="223" t="s">
        <v>544</v>
      </c>
      <c r="E177" s="223"/>
      <c r="F177" s="223" t="s">
        <v>545</v>
      </c>
      <c r="G177" s="223" t="str">
        <f>VLOOKUP(F177,regions!A$2:C$419,3,FALSE)</f>
        <v>Shire district</v>
      </c>
      <c r="H177" s="223" t="str">
        <f>IFERROR(VLOOKUP(F177,classifications!A$3:C$328,3,FALSE),VLOOKUP(F177,classifications!I$2:K$28,3,FALSE))</f>
        <v>Predominantly Urban</v>
      </c>
      <c r="I177" s="84">
        <v>370</v>
      </c>
      <c r="J177" s="84">
        <v>20</v>
      </c>
      <c r="K177" s="84">
        <v>0</v>
      </c>
      <c r="L177" s="84">
        <v>380</v>
      </c>
      <c r="M177" s="224"/>
      <c r="N177" s="226">
        <v>320</v>
      </c>
      <c r="O177" s="84">
        <v>30</v>
      </c>
      <c r="P177" s="84">
        <v>0</v>
      </c>
      <c r="Q177" s="84">
        <v>340</v>
      </c>
    </row>
    <row r="178" spans="2:18" ht="66" x14ac:dyDescent="0.25">
      <c r="B178" s="223" t="s">
        <v>546</v>
      </c>
      <c r="C178" s="223" t="s">
        <v>547</v>
      </c>
      <c r="D178" s="223" t="s">
        <v>548</v>
      </c>
      <c r="E178" s="223"/>
      <c r="F178" s="223" t="s">
        <v>549</v>
      </c>
      <c r="G178" s="223" t="str">
        <f>VLOOKUP(F178,regions!A$2:C$419,3,FALSE)</f>
        <v>Shire district</v>
      </c>
      <c r="H178" s="223" t="str">
        <f>IFERROR(VLOOKUP(F178,classifications!A$3:C$328,3,FALSE),VLOOKUP(F178,classifications!I$2:K$28,3,FALSE))</f>
        <v>Urban with Significant Rural</v>
      </c>
      <c r="I178" s="87">
        <v>230</v>
      </c>
      <c r="J178" s="87">
        <v>0</v>
      </c>
      <c r="K178" s="87">
        <v>0</v>
      </c>
      <c r="L178" s="87">
        <v>230</v>
      </c>
      <c r="M178" s="224"/>
      <c r="N178" s="225">
        <v>300</v>
      </c>
      <c r="O178" s="87">
        <v>0</v>
      </c>
      <c r="P178" s="87">
        <v>0</v>
      </c>
      <c r="Q178" s="87">
        <v>300</v>
      </c>
    </row>
    <row r="179" spans="2:18" ht="66" x14ac:dyDescent="0.25">
      <c r="B179" s="223" t="s">
        <v>550</v>
      </c>
      <c r="C179" s="223" t="s">
        <v>551</v>
      </c>
      <c r="D179" s="223" t="s">
        <v>552</v>
      </c>
      <c r="E179" s="223"/>
      <c r="F179" s="223" t="s">
        <v>553</v>
      </c>
      <c r="G179" s="223" t="str">
        <f>VLOOKUP(F179,regions!A$2:C$419,3,FALSE)</f>
        <v>Shire district</v>
      </c>
      <c r="H179" s="223" t="str">
        <f>IFERROR(VLOOKUP(F179,classifications!A$3:C$328,3,FALSE),VLOOKUP(F179,classifications!I$2:K$28,3,FALSE))</f>
        <v>Predominantly Urban</v>
      </c>
      <c r="I179" s="87">
        <v>50</v>
      </c>
      <c r="J179" s="87">
        <v>10</v>
      </c>
      <c r="K179" s="87">
        <v>0</v>
      </c>
      <c r="L179" s="87">
        <v>60</v>
      </c>
      <c r="M179" s="224"/>
      <c r="N179" s="225">
        <v>60</v>
      </c>
      <c r="O179" s="87">
        <v>0</v>
      </c>
      <c r="P179" s="87">
        <v>0</v>
      </c>
      <c r="Q179" s="87">
        <v>60</v>
      </c>
    </row>
    <row r="180" spans="2:18" ht="66" x14ac:dyDescent="0.25">
      <c r="B180" s="223" t="s">
        <v>554</v>
      </c>
      <c r="C180" s="223" t="s">
        <v>555</v>
      </c>
      <c r="D180" s="223" t="s">
        <v>556</v>
      </c>
      <c r="E180" s="223"/>
      <c r="F180" s="223" t="s">
        <v>557</v>
      </c>
      <c r="G180" s="223" t="str">
        <f>VLOOKUP(F180,regions!A$2:C$419,3,FALSE)</f>
        <v>Shire district</v>
      </c>
      <c r="H180" s="223" t="str">
        <f>IFERROR(VLOOKUP(F180,classifications!A$3:C$328,3,FALSE),VLOOKUP(F180,classifications!I$2:K$28,3,FALSE))</f>
        <v>Predominantly Rural</v>
      </c>
      <c r="I180" s="87">
        <v>170</v>
      </c>
      <c r="J180" s="87">
        <v>20</v>
      </c>
      <c r="K180" s="87">
        <v>30</v>
      </c>
      <c r="L180" s="87">
        <v>220</v>
      </c>
      <c r="M180" s="224"/>
      <c r="N180" s="225">
        <v>140</v>
      </c>
      <c r="O180" s="87">
        <v>20</v>
      </c>
      <c r="P180" s="87">
        <v>0</v>
      </c>
      <c r="Q180" s="87">
        <v>160</v>
      </c>
    </row>
    <row r="181" spans="2:18" ht="66" x14ac:dyDescent="0.25">
      <c r="B181" s="223" t="s">
        <v>558</v>
      </c>
      <c r="C181" s="223" t="s">
        <v>559</v>
      </c>
      <c r="D181" s="223" t="s">
        <v>560</v>
      </c>
      <c r="E181" s="223"/>
      <c r="F181" s="223" t="s">
        <v>561</v>
      </c>
      <c r="G181" s="223" t="str">
        <f>VLOOKUP(F181,regions!A$2:C$419,3,FALSE)</f>
        <v>Shire district</v>
      </c>
      <c r="H181" s="223" t="str">
        <f>IFERROR(VLOOKUP(F181,classifications!A$3:C$328,3,FALSE),VLOOKUP(F181,classifications!I$2:K$28,3,FALSE))</f>
        <v>Predominantly Urban</v>
      </c>
      <c r="I181" s="87">
        <v>70</v>
      </c>
      <c r="J181" s="87">
        <v>0</v>
      </c>
      <c r="K181" s="87">
        <v>0</v>
      </c>
      <c r="L181" s="87">
        <v>70</v>
      </c>
      <c r="M181" s="224"/>
      <c r="N181" s="225">
        <v>80</v>
      </c>
      <c r="O181" s="87">
        <v>0</v>
      </c>
      <c r="P181" s="87">
        <v>0</v>
      </c>
      <c r="Q181" s="87">
        <v>80</v>
      </c>
    </row>
    <row r="182" spans="2:18" ht="66" x14ac:dyDescent="0.25">
      <c r="B182" s="223" t="s">
        <v>562</v>
      </c>
      <c r="C182" s="223" t="s">
        <v>563</v>
      </c>
      <c r="D182" s="223" t="s">
        <v>564</v>
      </c>
      <c r="E182" s="223"/>
      <c r="F182" s="223" t="s">
        <v>565</v>
      </c>
      <c r="G182" s="223" t="str">
        <f>VLOOKUP(F182,regions!A$2:C$419,3,FALSE)</f>
        <v>Shire district</v>
      </c>
      <c r="H182" s="223" t="str">
        <f>IFERROR(VLOOKUP(F182,classifications!A$3:C$328,3,FALSE),VLOOKUP(F182,classifications!I$2:K$28,3,FALSE))</f>
        <v>Predominantly Rural</v>
      </c>
      <c r="I182" s="87">
        <v>310</v>
      </c>
      <c r="J182" s="87">
        <v>20</v>
      </c>
      <c r="K182" s="87">
        <v>0</v>
      </c>
      <c r="L182" s="87">
        <v>330</v>
      </c>
      <c r="M182" s="224"/>
      <c r="N182" s="225">
        <v>290</v>
      </c>
      <c r="O182" s="87">
        <v>0</v>
      </c>
      <c r="P182" s="87">
        <v>0</v>
      </c>
      <c r="Q182" s="87">
        <v>290</v>
      </c>
    </row>
    <row r="183" spans="2:18" ht="66" x14ac:dyDescent="0.25">
      <c r="B183" s="223" t="s">
        <v>566</v>
      </c>
      <c r="C183" s="223" t="s">
        <v>567</v>
      </c>
      <c r="D183" s="223" t="s">
        <v>568</v>
      </c>
      <c r="E183" s="223"/>
      <c r="F183" s="223" t="s">
        <v>569</v>
      </c>
      <c r="G183" s="223" t="str">
        <f>VLOOKUP(F183,regions!A$2:C$419,3,FALSE)</f>
        <v>Shire district</v>
      </c>
      <c r="H183" s="223" t="str">
        <f>IFERROR(VLOOKUP(F183,classifications!A$3:C$328,3,FALSE),VLOOKUP(F183,classifications!I$2:K$28,3,FALSE))</f>
        <v>Predominantly Urban</v>
      </c>
      <c r="I183" s="87">
        <v>130</v>
      </c>
      <c r="J183" s="87">
        <v>0</v>
      </c>
      <c r="K183" s="87">
        <v>0</v>
      </c>
      <c r="L183" s="87">
        <v>130</v>
      </c>
      <c r="M183" s="224"/>
      <c r="N183" s="225">
        <v>130</v>
      </c>
      <c r="O183" s="87">
        <v>0</v>
      </c>
      <c r="P183" s="87">
        <v>0</v>
      </c>
      <c r="Q183" s="87">
        <v>130</v>
      </c>
    </row>
    <row r="184" spans="2:18" ht="66" x14ac:dyDescent="0.25">
      <c r="B184" s="223" t="s">
        <v>570</v>
      </c>
      <c r="C184" s="223" t="s">
        <v>571</v>
      </c>
      <c r="D184" s="223" t="s">
        <v>572</v>
      </c>
      <c r="E184" s="223"/>
      <c r="F184" s="223" t="s">
        <v>573</v>
      </c>
      <c r="G184" s="223" t="str">
        <f>VLOOKUP(F184,regions!A$2:C$419,3,FALSE)</f>
        <v>Shire district</v>
      </c>
      <c r="H184" s="223" t="str">
        <f>IFERROR(VLOOKUP(F184,classifications!A$3:C$328,3,FALSE),VLOOKUP(F184,classifications!I$2:K$28,3,FALSE))</f>
        <v>Urban with Significant Rural</v>
      </c>
      <c r="I184" s="87">
        <v>720</v>
      </c>
      <c r="J184" s="87">
        <v>110</v>
      </c>
      <c r="K184" s="87">
        <v>0</v>
      </c>
      <c r="L184" s="87">
        <v>840</v>
      </c>
      <c r="M184" s="224"/>
      <c r="N184" s="225">
        <v>660</v>
      </c>
      <c r="O184" s="87">
        <v>100</v>
      </c>
      <c r="P184" s="87">
        <v>50</v>
      </c>
      <c r="Q184" s="87">
        <v>800</v>
      </c>
    </row>
    <row r="185" spans="2:18" x14ac:dyDescent="0.25">
      <c r="B185" s="223"/>
      <c r="C185" s="223"/>
      <c r="D185" s="223"/>
      <c r="E185" s="223"/>
      <c r="F185" s="223"/>
      <c r="G185" s="223"/>
      <c r="H185" s="223"/>
      <c r="I185" s="224"/>
      <c r="J185" s="224"/>
      <c r="K185" s="224"/>
      <c r="L185" s="224"/>
      <c r="M185" s="224"/>
      <c r="N185" s="234"/>
      <c r="O185" s="224"/>
      <c r="P185" s="224"/>
      <c r="Q185" s="224"/>
    </row>
    <row r="186" spans="2:18" ht="66" x14ac:dyDescent="0.25">
      <c r="B186" s="223"/>
      <c r="C186" s="223"/>
      <c r="D186" s="223" t="s">
        <v>574</v>
      </c>
      <c r="E186" s="223" t="s">
        <v>575</v>
      </c>
      <c r="F186" s="223" t="s">
        <v>575</v>
      </c>
      <c r="G186" s="223" t="str">
        <f>VLOOKUP(F186,regions!A$2:C$419,3,FALSE)</f>
        <v>Shire county</v>
      </c>
      <c r="H186" s="223" t="str">
        <f>IFERROR(VLOOKUP(F186,classifications!A$3:C$328,3,FALSE),VLOOKUP(F186,classifications!I$2:K$28,3,FALSE))</f>
        <v>Predominantly Rural</v>
      </c>
      <c r="I186" s="87">
        <v>2900</v>
      </c>
      <c r="J186" s="87">
        <v>650</v>
      </c>
      <c r="K186" s="87">
        <v>0</v>
      </c>
      <c r="L186" s="87">
        <v>3560</v>
      </c>
      <c r="M186" s="224"/>
      <c r="N186" s="225">
        <v>2840</v>
      </c>
      <c r="O186" s="87">
        <v>500</v>
      </c>
      <c r="P186" s="87">
        <v>0</v>
      </c>
      <c r="Q186" s="87">
        <v>3340</v>
      </c>
    </row>
    <row r="187" spans="2:18" ht="66" x14ac:dyDescent="0.25">
      <c r="B187" s="223" t="s">
        <v>576</v>
      </c>
      <c r="C187" s="223" t="s">
        <v>577</v>
      </c>
      <c r="D187" s="223" t="s">
        <v>578</v>
      </c>
      <c r="E187" s="223"/>
      <c r="F187" s="223" t="s">
        <v>579</v>
      </c>
      <c r="G187" s="223" t="str">
        <f>VLOOKUP(F187,regions!A$2:C$419,3,FALSE)</f>
        <v>Shire district</v>
      </c>
      <c r="H187" s="223" t="str">
        <f>IFERROR(VLOOKUP(F187,classifications!A$3:C$328,3,FALSE),VLOOKUP(F187,classifications!I$2:K$28,3,FALSE))</f>
        <v>Predominantly Rural</v>
      </c>
      <c r="I187" s="87">
        <v>650</v>
      </c>
      <c r="J187" s="87">
        <v>160</v>
      </c>
      <c r="K187" s="87">
        <v>0</v>
      </c>
      <c r="L187" s="87">
        <v>810</v>
      </c>
      <c r="M187" s="224"/>
      <c r="N187" s="225">
        <v>500</v>
      </c>
      <c r="O187" s="87">
        <v>120</v>
      </c>
      <c r="P187" s="87">
        <v>0</v>
      </c>
      <c r="Q187" s="87">
        <v>620</v>
      </c>
    </row>
    <row r="188" spans="2:18" ht="66" x14ac:dyDescent="0.25">
      <c r="B188" s="223" t="s">
        <v>580</v>
      </c>
      <c r="C188" s="223" t="s">
        <v>581</v>
      </c>
      <c r="D188" s="223" t="s">
        <v>582</v>
      </c>
      <c r="E188" s="223"/>
      <c r="F188" s="223" t="s">
        <v>583</v>
      </c>
      <c r="G188" s="223" t="str">
        <f>VLOOKUP(F188,regions!A$2:C$419,3,FALSE)</f>
        <v>Shire district</v>
      </c>
      <c r="H188" s="223" t="str">
        <f>IFERROR(VLOOKUP(F188,classifications!A$3:C$328,3,FALSE),VLOOKUP(F188,classifications!I$2:K$28,3,FALSE))</f>
        <v>Predominantly Urban</v>
      </c>
      <c r="I188" s="87">
        <v>310</v>
      </c>
      <c r="J188" s="87">
        <v>150</v>
      </c>
      <c r="K188" s="87">
        <v>0</v>
      </c>
      <c r="L188" s="87">
        <v>450</v>
      </c>
      <c r="M188" s="224"/>
      <c r="N188" s="225">
        <v>290</v>
      </c>
      <c r="O188" s="87">
        <v>40</v>
      </c>
      <c r="P188" s="87">
        <v>0</v>
      </c>
      <c r="Q188" s="87">
        <v>330</v>
      </c>
    </row>
    <row r="189" spans="2:18" ht="66" x14ac:dyDescent="0.25">
      <c r="B189" s="223" t="s">
        <v>584</v>
      </c>
      <c r="C189" s="223" t="s">
        <v>585</v>
      </c>
      <c r="D189" s="223" t="s">
        <v>586</v>
      </c>
      <c r="E189" s="223"/>
      <c r="F189" s="223" t="s">
        <v>587</v>
      </c>
      <c r="G189" s="223" t="str">
        <f>VLOOKUP(F189,regions!A$2:C$419,3,FALSE)</f>
        <v>Shire district</v>
      </c>
      <c r="H189" s="223" t="str">
        <f>IFERROR(VLOOKUP(F189,classifications!A$3:C$328,3,FALSE),VLOOKUP(F189,classifications!I$2:K$28,3,FALSE))</f>
        <v>Predominantly Rural</v>
      </c>
      <c r="I189" s="87">
        <v>340</v>
      </c>
      <c r="J189" s="87">
        <v>50</v>
      </c>
      <c r="K189" s="87">
        <v>0</v>
      </c>
      <c r="L189" s="87">
        <v>390</v>
      </c>
      <c r="M189" s="224"/>
      <c r="N189" s="225">
        <v>220</v>
      </c>
      <c r="O189" s="87">
        <v>10</v>
      </c>
      <c r="P189" s="87">
        <v>0</v>
      </c>
      <c r="Q189" s="87">
        <v>230</v>
      </c>
    </row>
    <row r="190" spans="2:18" ht="66" x14ac:dyDescent="0.25">
      <c r="B190" s="223" t="s">
        <v>588</v>
      </c>
      <c r="C190" s="223" t="s">
        <v>589</v>
      </c>
      <c r="D190" s="223" t="s">
        <v>590</v>
      </c>
      <c r="E190" s="223"/>
      <c r="F190" s="223" t="s">
        <v>591</v>
      </c>
      <c r="G190" s="223" t="str">
        <f>VLOOKUP(F190,regions!A$2:C$419,3,FALSE)</f>
        <v>Shire district</v>
      </c>
      <c r="H190" s="223" t="str">
        <f>IFERROR(VLOOKUP(F190,classifications!A$3:C$328,3,FALSE),VLOOKUP(F190,classifications!I$2:K$28,3,FALSE))</f>
        <v>Predominantly Rural</v>
      </c>
      <c r="I190" s="84">
        <v>430</v>
      </c>
      <c r="J190" s="84">
        <v>100</v>
      </c>
      <c r="K190" s="84">
        <v>0</v>
      </c>
      <c r="L190" s="84">
        <v>530</v>
      </c>
      <c r="M190" s="224"/>
      <c r="N190" s="226">
        <v>340</v>
      </c>
      <c r="O190" s="84">
        <v>110</v>
      </c>
      <c r="P190" s="84">
        <v>0</v>
      </c>
      <c r="Q190" s="84">
        <v>450</v>
      </c>
      <c r="R190" s="32"/>
    </row>
    <row r="191" spans="2:18" ht="66" x14ac:dyDescent="0.25">
      <c r="B191" s="223" t="s">
        <v>592</v>
      </c>
      <c r="C191" s="223" t="s">
        <v>593</v>
      </c>
      <c r="D191" s="223" t="s">
        <v>594</v>
      </c>
      <c r="E191" s="223"/>
      <c r="F191" s="223" t="s">
        <v>595</v>
      </c>
      <c r="G191" s="223" t="str">
        <f>VLOOKUP(F191,regions!A$2:C$419,3,FALSE)</f>
        <v>Shire district</v>
      </c>
      <c r="H191" s="223" t="str">
        <f>IFERROR(VLOOKUP(F191,classifications!A$3:C$328,3,FALSE),VLOOKUP(F191,classifications!I$2:K$28,3,FALSE))</f>
        <v>Predominantly Rural</v>
      </c>
      <c r="I191" s="87">
        <v>430</v>
      </c>
      <c r="J191" s="87">
        <v>30</v>
      </c>
      <c r="K191" s="87">
        <v>0</v>
      </c>
      <c r="L191" s="87">
        <v>460</v>
      </c>
      <c r="M191" s="224"/>
      <c r="N191" s="225">
        <v>310</v>
      </c>
      <c r="O191" s="87">
        <v>10</v>
      </c>
      <c r="P191" s="87">
        <v>0</v>
      </c>
      <c r="Q191" s="87">
        <v>330</v>
      </c>
    </row>
    <row r="192" spans="2:18" ht="66" x14ac:dyDescent="0.25">
      <c r="B192" s="223" t="s">
        <v>596</v>
      </c>
      <c r="C192" s="223" t="s">
        <v>597</v>
      </c>
      <c r="D192" s="223" t="s">
        <v>598</v>
      </c>
      <c r="E192" s="223"/>
      <c r="F192" s="223" t="s">
        <v>599</v>
      </c>
      <c r="G192" s="223" t="str">
        <f>VLOOKUP(F192,regions!A$2:C$419,3,FALSE)</f>
        <v>Shire district</v>
      </c>
      <c r="H192" s="223" t="str">
        <f>IFERROR(VLOOKUP(F192,classifications!A$3:C$328,3,FALSE),VLOOKUP(F192,classifications!I$2:K$28,3,FALSE))</f>
        <v>Predominantly Rural</v>
      </c>
      <c r="I192" s="87">
        <v>450</v>
      </c>
      <c r="J192" s="87">
        <v>140</v>
      </c>
      <c r="K192" s="87">
        <v>0</v>
      </c>
      <c r="L192" s="87">
        <v>590</v>
      </c>
      <c r="M192" s="224"/>
      <c r="N192" s="225">
        <v>590</v>
      </c>
      <c r="O192" s="87">
        <v>160</v>
      </c>
      <c r="P192" s="87">
        <v>0</v>
      </c>
      <c r="Q192" s="87">
        <v>750</v>
      </c>
    </row>
    <row r="193" spans="2:17" ht="66" x14ac:dyDescent="0.25">
      <c r="B193" s="223" t="s">
        <v>600</v>
      </c>
      <c r="C193" s="223" t="s">
        <v>601</v>
      </c>
      <c r="D193" s="223" t="s">
        <v>602</v>
      </c>
      <c r="E193" s="223"/>
      <c r="F193" s="223" t="s">
        <v>603</v>
      </c>
      <c r="G193" s="223" t="str">
        <f>VLOOKUP(F193,regions!A$2:C$419,3,FALSE)</f>
        <v>Shire district</v>
      </c>
      <c r="H193" s="223" t="str">
        <f>IFERROR(VLOOKUP(F193,classifications!A$3:C$328,3,FALSE),VLOOKUP(F193,classifications!I$2:K$28,3,FALSE))</f>
        <v>Predominantly Rural</v>
      </c>
      <c r="I193" s="87">
        <v>200</v>
      </c>
      <c r="J193" s="87">
        <v>0</v>
      </c>
      <c r="K193" s="87">
        <v>0</v>
      </c>
      <c r="L193" s="87">
        <v>200</v>
      </c>
      <c r="M193" s="224"/>
      <c r="N193" s="225">
        <v>480</v>
      </c>
      <c r="O193" s="87">
        <v>30</v>
      </c>
      <c r="P193" s="87">
        <v>0</v>
      </c>
      <c r="Q193" s="87">
        <v>500</v>
      </c>
    </row>
    <row r="194" spans="2:17" ht="66" x14ac:dyDescent="0.25">
      <c r="B194" s="223" t="s">
        <v>604</v>
      </c>
      <c r="C194" s="223" t="s">
        <v>605</v>
      </c>
      <c r="D194" s="223" t="s">
        <v>606</v>
      </c>
      <c r="E194" s="223"/>
      <c r="F194" s="223" t="s">
        <v>607</v>
      </c>
      <c r="G194" s="223" t="str">
        <f>VLOOKUP(F194,regions!A$2:C$419,3,FALSE)</f>
        <v>Shire district</v>
      </c>
      <c r="H194" s="223" t="str">
        <f>IFERROR(VLOOKUP(F194,classifications!A$3:C$328,3,FALSE),VLOOKUP(F194,classifications!I$2:K$28,3,FALSE))</f>
        <v>Predominantly Rural</v>
      </c>
      <c r="I194" s="87">
        <v>100</v>
      </c>
      <c r="J194" s="87">
        <v>20</v>
      </c>
      <c r="K194" s="87">
        <v>0</v>
      </c>
      <c r="L194" s="87">
        <v>130</v>
      </c>
      <c r="M194" s="224"/>
      <c r="N194" s="225">
        <v>120</v>
      </c>
      <c r="O194" s="87">
        <v>20</v>
      </c>
      <c r="P194" s="87">
        <v>0</v>
      </c>
      <c r="Q194" s="87">
        <v>140</v>
      </c>
    </row>
    <row r="195" spans="2:17" x14ac:dyDescent="0.25">
      <c r="B195" s="223"/>
      <c r="C195" s="223"/>
      <c r="D195" s="223"/>
      <c r="E195" s="223"/>
      <c r="F195" s="223"/>
      <c r="G195" s="223"/>
      <c r="H195" s="223"/>
      <c r="I195" s="224"/>
      <c r="J195" s="224"/>
      <c r="K195" s="224"/>
      <c r="L195" s="224"/>
      <c r="M195" s="224"/>
      <c r="N195" s="234"/>
      <c r="O195" s="224"/>
      <c r="P195" s="224"/>
      <c r="Q195" s="224"/>
    </row>
    <row r="196" spans="2:17" ht="66" x14ac:dyDescent="0.25">
      <c r="B196" s="223"/>
      <c r="C196" s="223"/>
      <c r="D196" s="223" t="s">
        <v>608</v>
      </c>
      <c r="E196" s="223" t="s">
        <v>609</v>
      </c>
      <c r="F196" s="223" t="s">
        <v>609</v>
      </c>
      <c r="G196" s="223" t="str">
        <f>VLOOKUP(F196,regions!A$2:C$419,3,FALSE)</f>
        <v>Shire county</v>
      </c>
      <c r="H196" s="223" t="str">
        <f>IFERROR(VLOOKUP(F196,classifications!A$3:C$328,3,FALSE),VLOOKUP(F196,classifications!I$2:K$28,3,FALSE))</f>
        <v>Predominantly Rural</v>
      </c>
      <c r="I196" s="87">
        <v>990</v>
      </c>
      <c r="J196" s="87">
        <v>80</v>
      </c>
      <c r="K196" s="87">
        <v>0</v>
      </c>
      <c r="L196" s="87">
        <v>1060</v>
      </c>
      <c r="M196" s="224"/>
      <c r="N196" s="225">
        <v>840</v>
      </c>
      <c r="O196" s="87">
        <v>150</v>
      </c>
      <c r="P196" s="87">
        <v>0</v>
      </c>
      <c r="Q196" s="87">
        <v>990</v>
      </c>
    </row>
    <row r="197" spans="2:17" ht="66" x14ac:dyDescent="0.25">
      <c r="B197" s="223" t="s">
        <v>610</v>
      </c>
      <c r="C197" s="223" t="s">
        <v>611</v>
      </c>
      <c r="D197" s="223" t="s">
        <v>612</v>
      </c>
      <c r="E197" s="223"/>
      <c r="F197" s="223" t="s">
        <v>613</v>
      </c>
      <c r="G197" s="223" t="str">
        <f>VLOOKUP(F197,regions!A$2:C$419,3,FALSE)</f>
        <v>Shire district</v>
      </c>
      <c r="H197" s="223" t="str">
        <f>IFERROR(VLOOKUP(F197,classifications!A$3:C$328,3,FALSE),VLOOKUP(F197,classifications!I$2:K$28,3,FALSE))</f>
        <v>Predominantly Urban</v>
      </c>
      <c r="I197" s="87">
        <v>140</v>
      </c>
      <c r="J197" s="87">
        <v>0</v>
      </c>
      <c r="K197" s="87">
        <v>0</v>
      </c>
      <c r="L197" s="87">
        <v>140</v>
      </c>
      <c r="M197" s="224"/>
      <c r="N197" s="225">
        <v>50</v>
      </c>
      <c r="O197" s="87">
        <v>10</v>
      </c>
      <c r="P197" s="87">
        <v>0</v>
      </c>
      <c r="Q197" s="87">
        <v>60</v>
      </c>
    </row>
    <row r="198" spans="2:17" ht="66" x14ac:dyDescent="0.25">
      <c r="B198" s="223" t="s">
        <v>614</v>
      </c>
      <c r="C198" s="223" t="s">
        <v>615</v>
      </c>
      <c r="D198" s="223" t="s">
        <v>616</v>
      </c>
      <c r="E198" s="223"/>
      <c r="F198" s="223" t="s">
        <v>617</v>
      </c>
      <c r="G198" s="223" t="str">
        <f>VLOOKUP(F198,regions!A$2:C$419,3,FALSE)</f>
        <v>Shire district</v>
      </c>
      <c r="H198" s="223" t="str">
        <f>IFERROR(VLOOKUP(F198,classifications!A$3:C$328,3,FALSE),VLOOKUP(F198,classifications!I$2:K$28,3,FALSE))</f>
        <v>Urban with Significant Rural</v>
      </c>
      <c r="I198" s="87">
        <v>170</v>
      </c>
      <c r="J198" s="87">
        <v>50</v>
      </c>
      <c r="K198" s="87">
        <v>0</v>
      </c>
      <c r="L198" s="87">
        <v>220</v>
      </c>
      <c r="M198" s="224"/>
      <c r="N198" s="225">
        <v>60</v>
      </c>
      <c r="O198" s="87">
        <v>30</v>
      </c>
      <c r="P198" s="87">
        <v>0</v>
      </c>
      <c r="Q198" s="87">
        <v>90</v>
      </c>
    </row>
    <row r="199" spans="2:17" ht="66" x14ac:dyDescent="0.25">
      <c r="B199" s="223" t="s">
        <v>618</v>
      </c>
      <c r="C199" s="223" t="s">
        <v>619</v>
      </c>
      <c r="D199" s="223" t="s">
        <v>620</v>
      </c>
      <c r="E199" s="223"/>
      <c r="F199" s="223" t="s">
        <v>621</v>
      </c>
      <c r="G199" s="223" t="str">
        <f>VLOOKUP(F199,regions!A$2:C$419,3,FALSE)</f>
        <v>Shire district</v>
      </c>
      <c r="H199" s="223" t="str">
        <f>IFERROR(VLOOKUP(F199,classifications!A$3:C$328,3,FALSE),VLOOKUP(F199,classifications!I$2:K$28,3,FALSE))</f>
        <v>Predominantly Rural</v>
      </c>
      <c r="I199" s="87">
        <v>120</v>
      </c>
      <c r="J199" s="87">
        <v>10</v>
      </c>
      <c r="K199" s="87">
        <v>0</v>
      </c>
      <c r="L199" s="87">
        <v>130</v>
      </c>
      <c r="M199" s="224"/>
      <c r="N199" s="225">
        <v>170</v>
      </c>
      <c r="O199" s="87">
        <v>30</v>
      </c>
      <c r="P199" s="87">
        <v>0</v>
      </c>
      <c r="Q199" s="87">
        <v>200</v>
      </c>
    </row>
    <row r="200" spans="2:17" ht="66" x14ac:dyDescent="0.25">
      <c r="B200" s="223" t="s">
        <v>622</v>
      </c>
      <c r="C200" s="223" t="s">
        <v>623</v>
      </c>
      <c r="D200" s="223" t="s">
        <v>624</v>
      </c>
      <c r="E200" s="223"/>
      <c r="F200" s="223" t="s">
        <v>625</v>
      </c>
      <c r="G200" s="223" t="str">
        <f>VLOOKUP(F200,regions!A$2:C$419,3,FALSE)</f>
        <v>Shire district</v>
      </c>
      <c r="H200" s="223" t="str">
        <f>IFERROR(VLOOKUP(F200,classifications!A$3:C$328,3,FALSE),VLOOKUP(F200,classifications!I$2:K$28,3,FALSE))</f>
        <v>Predominantly Rural</v>
      </c>
      <c r="I200" s="87">
        <v>200</v>
      </c>
      <c r="J200" s="87">
        <v>0</v>
      </c>
      <c r="K200" s="87">
        <v>0</v>
      </c>
      <c r="L200" s="87">
        <v>200</v>
      </c>
      <c r="M200" s="224"/>
      <c r="N200" s="225">
        <v>130</v>
      </c>
      <c r="O200" s="87">
        <v>20</v>
      </c>
      <c r="P200" s="87">
        <v>0</v>
      </c>
      <c r="Q200" s="87">
        <v>150</v>
      </c>
    </row>
    <row r="201" spans="2:17" ht="66" x14ac:dyDescent="0.25">
      <c r="B201" s="223" t="s">
        <v>626</v>
      </c>
      <c r="C201" s="223" t="s">
        <v>627</v>
      </c>
      <c r="D201" s="223" t="s">
        <v>628</v>
      </c>
      <c r="E201" s="223"/>
      <c r="F201" s="223" t="s">
        <v>629</v>
      </c>
      <c r="G201" s="223" t="str">
        <f>VLOOKUP(F201,regions!A$2:C$419,3,FALSE)</f>
        <v>Shire district</v>
      </c>
      <c r="H201" s="223" t="str">
        <f>IFERROR(VLOOKUP(F201,classifications!A$3:C$328,3,FALSE),VLOOKUP(F201,classifications!I$2:K$28,3,FALSE))</f>
        <v>Predominantly Rural</v>
      </c>
      <c r="I201" s="87">
        <v>270</v>
      </c>
      <c r="J201" s="87">
        <v>20</v>
      </c>
      <c r="K201" s="87">
        <v>0</v>
      </c>
      <c r="L201" s="87">
        <v>290</v>
      </c>
      <c r="M201" s="224"/>
      <c r="N201" s="225">
        <v>370</v>
      </c>
      <c r="O201" s="87">
        <v>50</v>
      </c>
      <c r="P201" s="87">
        <v>0</v>
      </c>
      <c r="Q201" s="87">
        <v>420</v>
      </c>
    </row>
    <row r="202" spans="2:17" ht="66" x14ac:dyDescent="0.25">
      <c r="B202" s="223" t="s">
        <v>630</v>
      </c>
      <c r="C202" s="223" t="s">
        <v>631</v>
      </c>
      <c r="D202" s="223" t="s">
        <v>632</v>
      </c>
      <c r="E202" s="223"/>
      <c r="F202" s="223" t="s">
        <v>633</v>
      </c>
      <c r="G202" s="223" t="str">
        <f>VLOOKUP(F202,regions!A$2:C$419,3,FALSE)</f>
        <v>Shire district</v>
      </c>
      <c r="H202" s="223" t="str">
        <f>IFERROR(VLOOKUP(F202,classifications!A$3:C$328,3,FALSE),VLOOKUP(F202,classifications!I$2:K$28,3,FALSE))</f>
        <v>Predominantly Urban</v>
      </c>
      <c r="I202" s="87">
        <v>90</v>
      </c>
      <c r="J202" s="87">
        <v>0</v>
      </c>
      <c r="K202" s="87">
        <v>0</v>
      </c>
      <c r="L202" s="87">
        <v>90</v>
      </c>
      <c r="M202" s="224"/>
      <c r="N202" s="225">
        <v>70</v>
      </c>
      <c r="O202" s="87">
        <v>0</v>
      </c>
      <c r="P202" s="87">
        <v>0</v>
      </c>
      <c r="Q202" s="87">
        <v>70</v>
      </c>
    </row>
    <row r="203" spans="2:17" x14ac:dyDescent="0.25">
      <c r="B203" s="223"/>
      <c r="C203" s="223"/>
      <c r="D203" s="223"/>
      <c r="E203" s="223"/>
      <c r="F203" s="223"/>
      <c r="G203" s="223"/>
      <c r="H203" s="223"/>
      <c r="I203" s="224"/>
      <c r="J203" s="224"/>
      <c r="K203" s="224"/>
      <c r="L203" s="224"/>
      <c r="M203" s="224"/>
      <c r="N203" s="234"/>
      <c r="O203" s="224"/>
      <c r="P203" s="224"/>
      <c r="Q203" s="224"/>
    </row>
    <row r="204" spans="2:17" ht="66" x14ac:dyDescent="0.25">
      <c r="B204" s="223"/>
      <c r="C204" s="223"/>
      <c r="D204" s="223" t="s">
        <v>634</v>
      </c>
      <c r="E204" s="223" t="s">
        <v>635</v>
      </c>
      <c r="F204" s="223" t="s">
        <v>635</v>
      </c>
      <c r="G204" s="223" t="str">
        <f>VLOOKUP(F204,regions!A$2:C$419,3,FALSE)</f>
        <v>Shire county</v>
      </c>
      <c r="H204" s="223" t="str">
        <f>IFERROR(VLOOKUP(F204,classifications!A$3:C$328,3,FALSE),VLOOKUP(F204,classifications!I$2:K$28,3,FALSE))</f>
        <v>Urban with Significant Rural</v>
      </c>
      <c r="I204" s="87">
        <v>870</v>
      </c>
      <c r="J204" s="87">
        <v>260</v>
      </c>
      <c r="K204" s="87">
        <v>0</v>
      </c>
      <c r="L204" s="87">
        <v>1130</v>
      </c>
      <c r="M204" s="224"/>
      <c r="N204" s="225">
        <v>820</v>
      </c>
      <c r="O204" s="87">
        <v>200</v>
      </c>
      <c r="P204" s="87">
        <v>0</v>
      </c>
      <c r="Q204" s="87">
        <v>1020</v>
      </c>
    </row>
    <row r="205" spans="2:17" ht="66" x14ac:dyDescent="0.25">
      <c r="B205" s="223" t="s">
        <v>636</v>
      </c>
      <c r="C205" s="223" t="s">
        <v>637</v>
      </c>
      <c r="D205" s="223" t="s">
        <v>638</v>
      </c>
      <c r="E205" s="223"/>
      <c r="F205" s="223" t="s">
        <v>639</v>
      </c>
      <c r="G205" s="223" t="str">
        <f>VLOOKUP(F205,regions!A$2:C$419,3,FALSE)</f>
        <v>Shire district</v>
      </c>
      <c r="H205" s="223" t="str">
        <f>IFERROR(VLOOKUP(F205,classifications!A$3:C$328,3,FALSE),VLOOKUP(F205,classifications!I$2:K$28,3,FALSE))</f>
        <v>Predominantly Urban</v>
      </c>
      <c r="I205" s="87">
        <v>80</v>
      </c>
      <c r="J205" s="87">
        <v>0</v>
      </c>
      <c r="K205" s="87">
        <v>0</v>
      </c>
      <c r="L205" s="87">
        <v>80</v>
      </c>
      <c r="M205" s="224"/>
      <c r="N205" s="225">
        <v>60</v>
      </c>
      <c r="O205" s="87">
        <v>60</v>
      </c>
      <c r="P205" s="87">
        <v>0</v>
      </c>
      <c r="Q205" s="87">
        <v>120</v>
      </c>
    </row>
    <row r="206" spans="2:17" ht="66" x14ac:dyDescent="0.25">
      <c r="B206" s="223" t="s">
        <v>640</v>
      </c>
      <c r="C206" s="223" t="s">
        <v>641</v>
      </c>
      <c r="D206" s="223" t="s">
        <v>642</v>
      </c>
      <c r="E206" s="223"/>
      <c r="F206" s="223" t="s">
        <v>643</v>
      </c>
      <c r="G206" s="223" t="str">
        <f>VLOOKUP(F206,regions!A$2:C$419,3,FALSE)</f>
        <v>Shire district</v>
      </c>
      <c r="H206" s="223" t="str">
        <f>IFERROR(VLOOKUP(F206,classifications!A$3:C$328,3,FALSE),VLOOKUP(F206,classifications!I$2:K$28,3,FALSE))</f>
        <v>Predominantly Urban</v>
      </c>
      <c r="I206" s="87">
        <v>80</v>
      </c>
      <c r="J206" s="87">
        <v>30</v>
      </c>
      <c r="K206" s="87">
        <v>0</v>
      </c>
      <c r="L206" s="87">
        <v>110</v>
      </c>
      <c r="M206" s="224"/>
      <c r="N206" s="225">
        <v>80</v>
      </c>
      <c r="O206" s="87">
        <v>20</v>
      </c>
      <c r="P206" s="87">
        <v>0</v>
      </c>
      <c r="Q206" s="87">
        <v>90</v>
      </c>
    </row>
    <row r="207" spans="2:17" ht="66" x14ac:dyDescent="0.25">
      <c r="B207" s="223" t="s">
        <v>644</v>
      </c>
      <c r="C207" s="223" t="s">
        <v>645</v>
      </c>
      <c r="D207" s="223" t="s">
        <v>646</v>
      </c>
      <c r="E207" s="223"/>
      <c r="F207" s="223" t="s">
        <v>647</v>
      </c>
      <c r="G207" s="223" t="str">
        <f>VLOOKUP(F207,regions!A$2:C$419,3,FALSE)</f>
        <v>Shire district</v>
      </c>
      <c r="H207" s="223" t="str">
        <f>IFERROR(VLOOKUP(F207,classifications!A$3:C$328,3,FALSE),VLOOKUP(F207,classifications!I$2:K$28,3,FALSE))</f>
        <v>Urban with Significant Rural</v>
      </c>
      <c r="I207" s="87">
        <v>210</v>
      </c>
      <c r="J207" s="87">
        <v>50</v>
      </c>
      <c r="K207" s="87">
        <v>0</v>
      </c>
      <c r="L207" s="87">
        <v>260</v>
      </c>
      <c r="M207" s="224"/>
      <c r="N207" s="225">
        <v>200</v>
      </c>
      <c r="O207" s="87">
        <v>20</v>
      </c>
      <c r="P207" s="87">
        <v>0</v>
      </c>
      <c r="Q207" s="87">
        <v>220</v>
      </c>
    </row>
    <row r="208" spans="2:17" ht="66" x14ac:dyDescent="0.25">
      <c r="B208" s="223" t="s">
        <v>648</v>
      </c>
      <c r="C208" s="223" t="s">
        <v>649</v>
      </c>
      <c r="D208" s="223" t="s">
        <v>650</v>
      </c>
      <c r="E208" s="223"/>
      <c r="F208" s="223" t="s">
        <v>651</v>
      </c>
      <c r="G208" s="223" t="str">
        <f>VLOOKUP(F208,regions!A$2:C$419,3,FALSE)</f>
        <v>Shire district</v>
      </c>
      <c r="H208" s="223" t="str">
        <f>IFERROR(VLOOKUP(F208,classifications!A$3:C$328,3,FALSE),VLOOKUP(F208,classifications!I$2:K$28,3,FALSE))</f>
        <v>Predominantly Rural</v>
      </c>
      <c r="I208" s="87">
        <v>150</v>
      </c>
      <c r="J208" s="87">
        <v>100</v>
      </c>
      <c r="K208" s="87">
        <v>0</v>
      </c>
      <c r="L208" s="87">
        <v>250</v>
      </c>
      <c r="M208" s="224"/>
      <c r="N208" s="225">
        <v>170</v>
      </c>
      <c r="O208" s="87">
        <v>50</v>
      </c>
      <c r="P208" s="87">
        <v>0</v>
      </c>
      <c r="Q208" s="87">
        <v>220</v>
      </c>
    </row>
    <row r="209" spans="2:17" ht="66" x14ac:dyDescent="0.25">
      <c r="B209" s="223" t="s">
        <v>652</v>
      </c>
      <c r="C209" s="223" t="s">
        <v>653</v>
      </c>
      <c r="D209" s="223" t="s">
        <v>654</v>
      </c>
      <c r="E209" s="223"/>
      <c r="F209" s="223" t="s">
        <v>655</v>
      </c>
      <c r="G209" s="223" t="str">
        <f>VLOOKUP(F209,regions!A$2:C$419,3,FALSE)</f>
        <v>Shire district</v>
      </c>
      <c r="H209" s="223" t="str">
        <f>IFERROR(VLOOKUP(F209,classifications!A$3:C$328,3,FALSE),VLOOKUP(F209,classifications!I$2:K$28,3,FALSE))</f>
        <v>Predominantly Rural</v>
      </c>
      <c r="I209" s="87">
        <v>340</v>
      </c>
      <c r="J209" s="87">
        <v>90</v>
      </c>
      <c r="K209" s="87">
        <v>0</v>
      </c>
      <c r="L209" s="87">
        <v>430</v>
      </c>
      <c r="M209" s="224"/>
      <c r="N209" s="225">
        <v>300</v>
      </c>
      <c r="O209" s="87">
        <v>60</v>
      </c>
      <c r="P209" s="87">
        <v>0</v>
      </c>
      <c r="Q209" s="87">
        <v>360</v>
      </c>
    </row>
    <row r="210" spans="2:17" x14ac:dyDescent="0.25">
      <c r="B210" s="223"/>
      <c r="C210" s="223"/>
      <c r="D210" s="223"/>
      <c r="E210" s="223"/>
      <c r="F210" s="223"/>
      <c r="G210" s="223"/>
      <c r="H210" s="223"/>
      <c r="I210" s="224"/>
      <c r="J210" s="224"/>
      <c r="K210" s="224"/>
      <c r="L210" s="224"/>
      <c r="M210" s="224"/>
      <c r="N210" s="234"/>
      <c r="O210" s="224"/>
      <c r="P210" s="224"/>
      <c r="Q210" s="224"/>
    </row>
    <row r="211" spans="2:17" ht="66" x14ac:dyDescent="0.25">
      <c r="B211" s="223"/>
      <c r="C211" s="223"/>
      <c r="D211" s="223" t="s">
        <v>656</v>
      </c>
      <c r="E211" s="223" t="s">
        <v>657</v>
      </c>
      <c r="F211" s="223" t="s">
        <v>657</v>
      </c>
      <c r="G211" s="223" t="str">
        <f>VLOOKUP(F211,regions!A$2:C$419,3,FALSE)</f>
        <v>Shire county</v>
      </c>
      <c r="H211" s="223" t="str">
        <f>IFERROR(VLOOKUP(F211,classifications!A$3:C$328,3,FALSE),VLOOKUP(F211,classifications!I$2:K$28,3,FALSE))</f>
        <v>Urban with Significant Rural</v>
      </c>
      <c r="I211" s="87">
        <v>4210</v>
      </c>
      <c r="J211" s="87">
        <v>540</v>
      </c>
      <c r="K211" s="87">
        <v>10</v>
      </c>
      <c r="L211" s="87">
        <v>4760</v>
      </c>
      <c r="M211" s="224"/>
      <c r="N211" s="225">
        <v>3080</v>
      </c>
      <c r="O211" s="87">
        <v>560</v>
      </c>
      <c r="P211" s="87">
        <v>20</v>
      </c>
      <c r="Q211" s="87">
        <v>3660</v>
      </c>
    </row>
    <row r="212" spans="2:17" ht="66" x14ac:dyDescent="0.25">
      <c r="B212" s="223" t="s">
        <v>658</v>
      </c>
      <c r="C212" s="223" t="s">
        <v>659</v>
      </c>
      <c r="D212" s="223" t="s">
        <v>660</v>
      </c>
      <c r="E212" s="223"/>
      <c r="F212" s="223" t="s">
        <v>661</v>
      </c>
      <c r="G212" s="223" t="str">
        <f>VLOOKUP(F212,regions!A$2:C$419,3,FALSE)</f>
        <v>Shire district</v>
      </c>
      <c r="H212" s="223" t="str">
        <f>IFERROR(VLOOKUP(F212,classifications!A$3:C$328,3,FALSE),VLOOKUP(F212,classifications!I$2:K$28,3,FALSE))</f>
        <v>Predominantly Urban</v>
      </c>
      <c r="I212" s="87">
        <v>280</v>
      </c>
      <c r="J212" s="87">
        <v>30</v>
      </c>
      <c r="K212" s="87">
        <v>0</v>
      </c>
      <c r="L212" s="87">
        <v>300</v>
      </c>
      <c r="M212" s="224"/>
      <c r="N212" s="225">
        <v>210</v>
      </c>
      <c r="O212" s="87">
        <v>10</v>
      </c>
      <c r="P212" s="87">
        <v>0</v>
      </c>
      <c r="Q212" s="87">
        <v>220</v>
      </c>
    </row>
    <row r="213" spans="2:17" ht="66" x14ac:dyDescent="0.25">
      <c r="B213" s="223" t="s">
        <v>662</v>
      </c>
      <c r="C213" s="223" t="s">
        <v>663</v>
      </c>
      <c r="D213" s="223" t="s">
        <v>664</v>
      </c>
      <c r="E213" s="223"/>
      <c r="F213" s="223" t="s">
        <v>665</v>
      </c>
      <c r="G213" s="223" t="str">
        <f>VLOOKUP(F213,regions!A$2:C$419,3,FALSE)</f>
        <v>Shire district</v>
      </c>
      <c r="H213" s="223" t="str">
        <f>IFERROR(VLOOKUP(F213,classifications!A$3:C$328,3,FALSE),VLOOKUP(F213,classifications!I$2:K$28,3,FALSE))</f>
        <v>Predominantly Rural</v>
      </c>
      <c r="I213" s="87">
        <v>310</v>
      </c>
      <c r="J213" s="87">
        <v>90</v>
      </c>
      <c r="K213" s="87">
        <v>0</v>
      </c>
      <c r="L213" s="87">
        <v>400</v>
      </c>
      <c r="M213" s="224"/>
      <c r="N213" s="225">
        <v>200</v>
      </c>
      <c r="O213" s="87">
        <v>40</v>
      </c>
      <c r="P213" s="87">
        <v>0</v>
      </c>
      <c r="Q213" s="87">
        <v>240</v>
      </c>
    </row>
    <row r="214" spans="2:17" ht="66" x14ac:dyDescent="0.25">
      <c r="B214" s="223" t="s">
        <v>666</v>
      </c>
      <c r="C214" s="223" t="s">
        <v>667</v>
      </c>
      <c r="D214" s="223" t="s">
        <v>668</v>
      </c>
      <c r="E214" s="223"/>
      <c r="F214" s="223" t="s">
        <v>669</v>
      </c>
      <c r="G214" s="223" t="str">
        <f>VLOOKUP(F214,regions!A$2:C$419,3,FALSE)</f>
        <v>Shire district</v>
      </c>
      <c r="H214" s="223" t="str">
        <f>IFERROR(VLOOKUP(F214,classifications!A$3:C$328,3,FALSE),VLOOKUP(F214,classifications!I$2:K$28,3,FALSE))</f>
        <v>Urban with Significant Rural</v>
      </c>
      <c r="I214" s="87">
        <v>110</v>
      </c>
      <c r="J214" s="87">
        <v>30</v>
      </c>
      <c r="K214" s="87">
        <v>0</v>
      </c>
      <c r="L214" s="87">
        <v>140</v>
      </c>
      <c r="M214" s="224"/>
      <c r="N214" s="225">
        <v>70</v>
      </c>
      <c r="O214" s="87">
        <v>10</v>
      </c>
      <c r="P214" s="87">
        <v>0</v>
      </c>
      <c r="Q214" s="87">
        <v>70</v>
      </c>
    </row>
    <row r="215" spans="2:17" ht="66" x14ac:dyDescent="0.25">
      <c r="B215" s="223" t="s">
        <v>670</v>
      </c>
      <c r="C215" s="223" t="s">
        <v>671</v>
      </c>
      <c r="D215" s="223" t="s">
        <v>672</v>
      </c>
      <c r="E215" s="223"/>
      <c r="F215" s="223" t="s">
        <v>673</v>
      </c>
      <c r="G215" s="223" t="str">
        <f>VLOOKUP(F215,regions!A$2:C$419,3,FALSE)</f>
        <v>Shire district</v>
      </c>
      <c r="H215" s="223" t="str">
        <f>IFERROR(VLOOKUP(F215,classifications!A$3:C$328,3,FALSE),VLOOKUP(F215,classifications!I$2:K$28,3,FALSE))</f>
        <v>Predominantly Urban</v>
      </c>
      <c r="I215" s="87">
        <v>100</v>
      </c>
      <c r="J215" s="87">
        <v>10</v>
      </c>
      <c r="K215" s="87">
        <v>0</v>
      </c>
      <c r="L215" s="87">
        <v>120</v>
      </c>
      <c r="M215" s="224"/>
      <c r="N215" s="225">
        <v>90</v>
      </c>
      <c r="O215" s="87">
        <v>0</v>
      </c>
      <c r="P215" s="87">
        <v>0</v>
      </c>
      <c r="Q215" s="87">
        <v>90</v>
      </c>
    </row>
    <row r="216" spans="2:17" ht="66" x14ac:dyDescent="0.25">
      <c r="B216" s="223" t="s">
        <v>674</v>
      </c>
      <c r="C216" s="223" t="s">
        <v>675</v>
      </c>
      <c r="D216" s="223" t="s">
        <v>676</v>
      </c>
      <c r="E216" s="223"/>
      <c r="F216" s="223" t="s">
        <v>677</v>
      </c>
      <c r="G216" s="223" t="str">
        <f>VLOOKUP(F216,regions!A$2:C$419,3,FALSE)</f>
        <v>Shire district</v>
      </c>
      <c r="H216" s="223" t="str">
        <f>IFERROR(VLOOKUP(F216,classifications!A$3:C$328,3,FALSE),VLOOKUP(F216,classifications!I$2:K$28,3,FALSE))</f>
        <v>Predominantly Urban</v>
      </c>
      <c r="I216" s="87">
        <v>760</v>
      </c>
      <c r="J216" s="87">
        <v>70</v>
      </c>
      <c r="K216" s="87">
        <v>0</v>
      </c>
      <c r="L216" s="87">
        <v>820</v>
      </c>
      <c r="M216" s="224"/>
      <c r="N216" s="225">
        <v>570</v>
      </c>
      <c r="O216" s="87">
        <v>190</v>
      </c>
      <c r="P216" s="87">
        <v>0</v>
      </c>
      <c r="Q216" s="87">
        <v>760</v>
      </c>
    </row>
    <row r="217" spans="2:17" ht="66" x14ac:dyDescent="0.25">
      <c r="B217" s="223" t="s">
        <v>678</v>
      </c>
      <c r="C217" s="223" t="s">
        <v>679</v>
      </c>
      <c r="D217" s="223" t="s">
        <v>680</v>
      </c>
      <c r="E217" s="223"/>
      <c r="F217" s="223" t="s">
        <v>681</v>
      </c>
      <c r="G217" s="223" t="str">
        <f>VLOOKUP(F217,regions!A$2:C$419,3,FALSE)</f>
        <v>Shire district</v>
      </c>
      <c r="H217" s="223" t="str">
        <f>IFERROR(VLOOKUP(F217,classifications!A$3:C$328,3,FALSE),VLOOKUP(F217,classifications!I$2:K$28,3,FALSE))</f>
        <v>Urban with Significant Rural</v>
      </c>
      <c r="I217" s="87">
        <v>800</v>
      </c>
      <c r="J217" s="87">
        <v>70</v>
      </c>
      <c r="K217" s="87">
        <v>0</v>
      </c>
      <c r="L217" s="87">
        <v>860</v>
      </c>
      <c r="M217" s="224"/>
      <c r="N217" s="225">
        <v>610</v>
      </c>
      <c r="O217" s="87">
        <v>90</v>
      </c>
      <c r="P217" s="87">
        <v>0</v>
      </c>
      <c r="Q217" s="87">
        <v>690</v>
      </c>
    </row>
    <row r="218" spans="2:17" ht="66" x14ac:dyDescent="0.25">
      <c r="B218" s="223" t="s">
        <v>682</v>
      </c>
      <c r="C218" s="223" t="s">
        <v>683</v>
      </c>
      <c r="D218" s="223" t="s">
        <v>684</v>
      </c>
      <c r="E218" s="223"/>
      <c r="F218" s="223" t="s">
        <v>685</v>
      </c>
      <c r="G218" s="223" t="str">
        <f>VLOOKUP(F218,regions!A$2:C$419,3,FALSE)</f>
        <v>Shire district</v>
      </c>
      <c r="H218" s="223" t="str">
        <f>IFERROR(VLOOKUP(F218,classifications!A$3:C$328,3,FALSE),VLOOKUP(F218,classifications!I$2:K$28,3,FALSE))</f>
        <v>Urban with Significant Rural</v>
      </c>
      <c r="I218" s="87">
        <v>280</v>
      </c>
      <c r="J218" s="87">
        <v>10</v>
      </c>
      <c r="K218" s="87">
        <v>10</v>
      </c>
      <c r="L218" s="87">
        <v>300</v>
      </c>
      <c r="M218" s="224"/>
      <c r="N218" s="225">
        <v>80</v>
      </c>
      <c r="O218" s="87">
        <v>0</v>
      </c>
      <c r="P218" s="87">
        <v>0</v>
      </c>
      <c r="Q218" s="87">
        <v>80</v>
      </c>
    </row>
    <row r="219" spans="2:17" ht="66" x14ac:dyDescent="0.25">
      <c r="B219" s="223" t="s">
        <v>686</v>
      </c>
      <c r="C219" s="223" t="s">
        <v>687</v>
      </c>
      <c r="D219" s="223" t="s">
        <v>688</v>
      </c>
      <c r="E219" s="223"/>
      <c r="F219" s="223" t="s">
        <v>689</v>
      </c>
      <c r="G219" s="223" t="str">
        <f>VLOOKUP(F219,regions!A$2:C$419,3,FALSE)</f>
        <v>Shire district</v>
      </c>
      <c r="H219" s="223" t="str">
        <f>IFERROR(VLOOKUP(F219,classifications!A$3:C$328,3,FALSE),VLOOKUP(F219,classifications!I$2:K$28,3,FALSE))</f>
        <v>Predominantly Urban</v>
      </c>
      <c r="I219" s="87">
        <v>330</v>
      </c>
      <c r="J219" s="87">
        <v>10</v>
      </c>
      <c r="K219" s="87">
        <v>0</v>
      </c>
      <c r="L219" s="87">
        <v>340</v>
      </c>
      <c r="M219" s="224"/>
      <c r="N219" s="225">
        <v>120</v>
      </c>
      <c r="O219" s="87">
        <v>20</v>
      </c>
      <c r="P219" s="87">
        <v>0</v>
      </c>
      <c r="Q219" s="87">
        <v>140</v>
      </c>
    </row>
    <row r="220" spans="2:17" ht="66" x14ac:dyDescent="0.25">
      <c r="B220" s="223" t="s">
        <v>690</v>
      </c>
      <c r="C220" s="223" t="s">
        <v>691</v>
      </c>
      <c r="D220" s="223" t="s">
        <v>692</v>
      </c>
      <c r="E220" s="223"/>
      <c r="F220" s="223" t="s">
        <v>693</v>
      </c>
      <c r="G220" s="223" t="str">
        <f>VLOOKUP(F220,regions!A$2:C$419,3,FALSE)</f>
        <v>Shire district</v>
      </c>
      <c r="H220" s="223" t="str">
        <f>IFERROR(VLOOKUP(F220,classifications!A$3:C$328,3,FALSE),VLOOKUP(F220,classifications!I$2:K$28,3,FALSE))</f>
        <v>Predominantly Rural</v>
      </c>
      <c r="I220" s="87">
        <v>140</v>
      </c>
      <c r="J220" s="87">
        <v>0</v>
      </c>
      <c r="K220" s="87">
        <v>0</v>
      </c>
      <c r="L220" s="87">
        <v>140</v>
      </c>
      <c r="M220" s="224"/>
      <c r="N220" s="225">
        <v>200</v>
      </c>
      <c r="O220" s="87">
        <v>30</v>
      </c>
      <c r="P220" s="87">
        <v>0</v>
      </c>
      <c r="Q220" s="87">
        <v>220</v>
      </c>
    </row>
    <row r="221" spans="2:17" ht="66" x14ac:dyDescent="0.25">
      <c r="B221" s="223" t="s">
        <v>694</v>
      </c>
      <c r="C221" s="223" t="s">
        <v>695</v>
      </c>
      <c r="D221" s="223" t="s">
        <v>696</v>
      </c>
      <c r="E221" s="223"/>
      <c r="F221" s="223" t="s">
        <v>697</v>
      </c>
      <c r="G221" s="223" t="str">
        <f>VLOOKUP(F221,regions!A$2:C$419,3,FALSE)</f>
        <v>Shire district</v>
      </c>
      <c r="H221" s="223" t="str">
        <f>IFERROR(VLOOKUP(F221,classifications!A$3:C$328,3,FALSE),VLOOKUP(F221,classifications!I$2:K$28,3,FALSE))</f>
        <v>Predominantly Urban</v>
      </c>
      <c r="I221" s="84">
        <v>290</v>
      </c>
      <c r="J221" s="84">
        <v>60</v>
      </c>
      <c r="K221" s="84">
        <v>0</v>
      </c>
      <c r="L221" s="84">
        <v>350</v>
      </c>
      <c r="M221" s="224"/>
      <c r="N221" s="226">
        <v>100</v>
      </c>
      <c r="O221" s="84">
        <v>10</v>
      </c>
      <c r="P221" s="84">
        <v>0</v>
      </c>
      <c r="Q221" s="84">
        <v>110</v>
      </c>
    </row>
    <row r="222" spans="2:17" ht="66" x14ac:dyDescent="0.25">
      <c r="B222" s="223" t="s">
        <v>698</v>
      </c>
      <c r="C222" s="223" t="s">
        <v>699</v>
      </c>
      <c r="D222" s="223" t="s">
        <v>700</v>
      </c>
      <c r="E222" s="223"/>
      <c r="F222" s="223" t="s">
        <v>701</v>
      </c>
      <c r="G222" s="223" t="str">
        <f>VLOOKUP(F222,regions!A$2:C$419,3,FALSE)</f>
        <v>Shire district</v>
      </c>
      <c r="H222" s="223" t="str">
        <f>IFERROR(VLOOKUP(F222,classifications!A$3:C$328,3,FALSE),VLOOKUP(F222,classifications!I$2:K$28,3,FALSE))</f>
        <v>Predominantly Rural</v>
      </c>
      <c r="I222" s="87">
        <v>370</v>
      </c>
      <c r="J222" s="87">
        <v>0</v>
      </c>
      <c r="K222" s="87">
        <v>0</v>
      </c>
      <c r="L222" s="87">
        <v>370</v>
      </c>
      <c r="M222" s="224"/>
      <c r="N222" s="225">
        <v>500</v>
      </c>
      <c r="O222" s="87">
        <v>10</v>
      </c>
      <c r="P222" s="87">
        <v>0</v>
      </c>
      <c r="Q222" s="87">
        <v>500</v>
      </c>
    </row>
    <row r="223" spans="2:17" ht="66" x14ac:dyDescent="0.25">
      <c r="B223" s="223" t="s">
        <v>702</v>
      </c>
      <c r="C223" s="223" t="s">
        <v>703</v>
      </c>
      <c r="D223" s="223" t="s">
        <v>704</v>
      </c>
      <c r="E223" s="223"/>
      <c r="F223" s="223" t="s">
        <v>705</v>
      </c>
      <c r="G223" s="223" t="str">
        <f>VLOOKUP(F223,regions!A$2:C$419,3,FALSE)</f>
        <v>Shire district</v>
      </c>
      <c r="H223" s="223" t="str">
        <f>IFERROR(VLOOKUP(F223,classifications!A$3:C$328,3,FALSE),VLOOKUP(F223,classifications!I$2:K$28,3,FALSE))</f>
        <v>Predominantly Rural</v>
      </c>
      <c r="I223" s="87">
        <v>440</v>
      </c>
      <c r="J223" s="87">
        <v>180</v>
      </c>
      <c r="K223" s="87">
        <v>0</v>
      </c>
      <c r="L223" s="87">
        <v>620</v>
      </c>
      <c r="M223" s="224"/>
      <c r="N223" s="225">
        <v>340</v>
      </c>
      <c r="O223" s="87">
        <v>160</v>
      </c>
      <c r="P223" s="87">
        <v>20</v>
      </c>
      <c r="Q223" s="87">
        <v>520</v>
      </c>
    </row>
    <row r="224" spans="2:17" x14ac:dyDescent="0.25">
      <c r="B224" s="223"/>
      <c r="C224" s="223"/>
      <c r="D224" s="223"/>
      <c r="E224" s="223"/>
      <c r="F224" s="223"/>
      <c r="G224" s="223"/>
      <c r="H224" s="223"/>
      <c r="I224" s="224"/>
      <c r="J224" s="224"/>
      <c r="K224" s="224"/>
      <c r="L224" s="224"/>
      <c r="M224" s="224"/>
      <c r="N224" s="234"/>
      <c r="O224" s="224"/>
      <c r="P224" s="224"/>
      <c r="Q224" s="224"/>
    </row>
    <row r="225" spans="2:17" ht="66" x14ac:dyDescent="0.25">
      <c r="B225" s="223"/>
      <c r="C225" s="223"/>
      <c r="D225" s="223" t="s">
        <v>706</v>
      </c>
      <c r="E225" s="223" t="s">
        <v>707</v>
      </c>
      <c r="F225" s="223" t="s">
        <v>707</v>
      </c>
      <c r="G225" s="223" t="str">
        <f>VLOOKUP(F225,regions!A$2:C$419,3,FALSE)</f>
        <v>Shire county</v>
      </c>
      <c r="H225" s="223" t="str">
        <f>IFERROR(VLOOKUP(F225,classifications!A$3:C$328,3,FALSE),VLOOKUP(F225,classifications!I$2:K$28,3,FALSE))</f>
        <v>Urban with Significant Rural</v>
      </c>
      <c r="I225" s="87">
        <v>2090</v>
      </c>
      <c r="J225" s="87">
        <v>750</v>
      </c>
      <c r="K225" s="87">
        <v>50</v>
      </c>
      <c r="L225" s="87">
        <v>2890</v>
      </c>
      <c r="M225" s="224"/>
      <c r="N225" s="225">
        <v>1830</v>
      </c>
      <c r="O225" s="87">
        <v>630</v>
      </c>
      <c r="P225" s="87">
        <v>70</v>
      </c>
      <c r="Q225" s="87">
        <v>2520</v>
      </c>
    </row>
    <row r="226" spans="2:17" ht="66" x14ac:dyDescent="0.25">
      <c r="B226" s="223" t="s">
        <v>708</v>
      </c>
      <c r="C226" s="223" t="s">
        <v>709</v>
      </c>
      <c r="D226" s="223" t="s">
        <v>710</v>
      </c>
      <c r="E226" s="223"/>
      <c r="F226" s="223" t="s">
        <v>711</v>
      </c>
      <c r="G226" s="223" t="str">
        <f>VLOOKUP(F226,regions!A$2:C$419,3,FALSE)</f>
        <v>Shire district</v>
      </c>
      <c r="H226" s="223" t="str">
        <f>IFERROR(VLOOKUP(F226,classifications!A$3:C$328,3,FALSE),VLOOKUP(F226,classifications!I$2:K$28,3,FALSE))</f>
        <v>Predominantly Urban</v>
      </c>
      <c r="I226" s="87">
        <v>290</v>
      </c>
      <c r="J226" s="87">
        <v>70</v>
      </c>
      <c r="K226" s="87">
        <v>0</v>
      </c>
      <c r="L226" s="87">
        <v>360</v>
      </c>
      <c r="M226" s="224"/>
      <c r="N226" s="225">
        <v>310</v>
      </c>
      <c r="O226" s="87">
        <v>50</v>
      </c>
      <c r="P226" s="87">
        <v>0</v>
      </c>
      <c r="Q226" s="87">
        <v>360</v>
      </c>
    </row>
    <row r="227" spans="2:17" ht="66" x14ac:dyDescent="0.25">
      <c r="B227" s="223" t="s">
        <v>712</v>
      </c>
      <c r="C227" s="223" t="s">
        <v>713</v>
      </c>
      <c r="D227" s="223" t="s">
        <v>714</v>
      </c>
      <c r="E227" s="223"/>
      <c r="F227" s="223" t="s">
        <v>715</v>
      </c>
      <c r="G227" s="223" t="str">
        <f>VLOOKUP(F227,regions!A$2:C$419,3,FALSE)</f>
        <v>Shire district</v>
      </c>
      <c r="H227" s="223" t="str">
        <f>IFERROR(VLOOKUP(F227,classifications!A$3:C$328,3,FALSE),VLOOKUP(F227,classifications!I$2:K$28,3,FALSE))</f>
        <v>Predominantly Rural</v>
      </c>
      <c r="I227" s="87">
        <v>620</v>
      </c>
      <c r="J227" s="87">
        <v>270</v>
      </c>
      <c r="K227" s="87">
        <v>0</v>
      </c>
      <c r="L227" s="87">
        <v>880</v>
      </c>
      <c r="M227" s="224"/>
      <c r="N227" s="225">
        <v>560</v>
      </c>
      <c r="O227" s="87">
        <v>230</v>
      </c>
      <c r="P227" s="87">
        <v>0</v>
      </c>
      <c r="Q227" s="87">
        <v>790</v>
      </c>
    </row>
    <row r="228" spans="2:17" ht="66" x14ac:dyDescent="0.25">
      <c r="B228" s="223" t="s">
        <v>716</v>
      </c>
      <c r="C228" s="223" t="s">
        <v>717</v>
      </c>
      <c r="D228" s="223" t="s">
        <v>718</v>
      </c>
      <c r="E228" s="223"/>
      <c r="F228" s="223" t="s">
        <v>719</v>
      </c>
      <c r="G228" s="223" t="str">
        <f>VLOOKUP(F228,regions!A$2:C$419,3,FALSE)</f>
        <v>Shire district</v>
      </c>
      <c r="H228" s="223" t="str">
        <f>IFERROR(VLOOKUP(F228,classifications!A$3:C$328,3,FALSE),VLOOKUP(F228,classifications!I$2:K$28,3,FALSE))</f>
        <v>Predominantly Rural</v>
      </c>
      <c r="I228" s="87">
        <v>150</v>
      </c>
      <c r="J228" s="87">
        <v>110</v>
      </c>
      <c r="K228" s="87">
        <v>0</v>
      </c>
      <c r="L228" s="87">
        <v>250</v>
      </c>
      <c r="M228" s="224"/>
      <c r="N228" s="225">
        <v>160</v>
      </c>
      <c r="O228" s="87">
        <v>50</v>
      </c>
      <c r="P228" s="87">
        <v>0</v>
      </c>
      <c r="Q228" s="87">
        <v>210</v>
      </c>
    </row>
    <row r="229" spans="2:17" ht="66" x14ac:dyDescent="0.25">
      <c r="B229" s="223" t="s">
        <v>720</v>
      </c>
      <c r="C229" s="223" t="s">
        <v>721</v>
      </c>
      <c r="D229" s="223" t="s">
        <v>722</v>
      </c>
      <c r="E229" s="223"/>
      <c r="F229" s="223" t="s">
        <v>723</v>
      </c>
      <c r="G229" s="223" t="str">
        <f>VLOOKUP(F229,regions!A$2:C$419,3,FALSE)</f>
        <v>Shire district</v>
      </c>
      <c r="H229" s="223" t="str">
        <f>IFERROR(VLOOKUP(F229,classifications!A$3:C$328,3,FALSE),VLOOKUP(F229,classifications!I$2:K$28,3,FALSE))</f>
        <v>Predominantly Urban</v>
      </c>
      <c r="I229" s="87">
        <v>230</v>
      </c>
      <c r="J229" s="87">
        <v>50</v>
      </c>
      <c r="K229" s="87">
        <v>0</v>
      </c>
      <c r="L229" s="87">
        <v>280</v>
      </c>
      <c r="M229" s="224"/>
      <c r="N229" s="225">
        <v>250</v>
      </c>
      <c r="O229" s="87">
        <v>80</v>
      </c>
      <c r="P229" s="87">
        <v>30</v>
      </c>
      <c r="Q229" s="87">
        <v>360</v>
      </c>
    </row>
    <row r="230" spans="2:17" ht="66" x14ac:dyDescent="0.25">
      <c r="B230" s="223" t="s">
        <v>724</v>
      </c>
      <c r="C230" s="223" t="s">
        <v>725</v>
      </c>
      <c r="D230" s="223" t="s">
        <v>726</v>
      </c>
      <c r="E230" s="223"/>
      <c r="F230" s="223" t="s">
        <v>727</v>
      </c>
      <c r="G230" s="223" t="str">
        <f>VLOOKUP(F230,regions!A$2:C$419,3,FALSE)</f>
        <v>Shire district</v>
      </c>
      <c r="H230" s="223" t="str">
        <f>IFERROR(VLOOKUP(F230,classifications!A$3:C$328,3,FALSE),VLOOKUP(F230,classifications!I$2:K$28,3,FALSE))</f>
        <v>Urban with Significant Rural</v>
      </c>
      <c r="I230" s="87">
        <v>300</v>
      </c>
      <c r="J230" s="87">
        <v>80</v>
      </c>
      <c r="K230" s="87">
        <v>40</v>
      </c>
      <c r="L230" s="87">
        <v>410</v>
      </c>
      <c r="M230" s="224"/>
      <c r="N230" s="225">
        <v>150</v>
      </c>
      <c r="O230" s="87">
        <v>20</v>
      </c>
      <c r="P230" s="87">
        <v>40</v>
      </c>
      <c r="Q230" s="87">
        <v>210</v>
      </c>
    </row>
    <row r="231" spans="2:17" ht="66" x14ac:dyDescent="0.25">
      <c r="B231" s="223" t="s">
        <v>728</v>
      </c>
      <c r="C231" s="223" t="s">
        <v>729</v>
      </c>
      <c r="D231" s="223" t="s">
        <v>730</v>
      </c>
      <c r="E231" s="223"/>
      <c r="F231" s="223" t="s">
        <v>731</v>
      </c>
      <c r="G231" s="223" t="str">
        <f>VLOOKUP(F231,regions!A$2:C$419,3,FALSE)</f>
        <v>Shire district</v>
      </c>
      <c r="H231" s="223" t="str">
        <f>IFERROR(VLOOKUP(F231,classifications!A$3:C$328,3,FALSE),VLOOKUP(F231,classifications!I$2:K$28,3,FALSE))</f>
        <v>Predominantly Rural</v>
      </c>
      <c r="I231" s="87">
        <v>510</v>
      </c>
      <c r="J231" s="87">
        <v>190</v>
      </c>
      <c r="K231" s="87">
        <v>0</v>
      </c>
      <c r="L231" s="87">
        <v>690</v>
      </c>
      <c r="M231" s="224"/>
      <c r="N231" s="225">
        <v>400</v>
      </c>
      <c r="O231" s="87">
        <v>190</v>
      </c>
      <c r="P231" s="87">
        <v>0</v>
      </c>
      <c r="Q231" s="87">
        <v>600</v>
      </c>
    </row>
    <row r="232" spans="2:17" x14ac:dyDescent="0.25">
      <c r="B232" s="223"/>
      <c r="C232" s="223"/>
      <c r="D232" s="223"/>
      <c r="E232" s="223"/>
      <c r="F232" s="223"/>
      <c r="G232" s="223"/>
      <c r="H232" s="223"/>
      <c r="I232" s="224"/>
      <c r="J232" s="224"/>
      <c r="K232" s="224"/>
      <c r="L232" s="224"/>
      <c r="M232" s="224"/>
      <c r="N232" s="234"/>
      <c r="O232" s="224"/>
      <c r="P232" s="224"/>
      <c r="Q232" s="224"/>
    </row>
    <row r="233" spans="2:17" ht="66" x14ac:dyDescent="0.25">
      <c r="B233" s="223"/>
      <c r="C233" s="223"/>
      <c r="D233" s="223" t="s">
        <v>732</v>
      </c>
      <c r="E233" s="223" t="s">
        <v>733</v>
      </c>
      <c r="F233" s="223" t="s">
        <v>733</v>
      </c>
      <c r="G233" s="223" t="str">
        <f>VLOOKUP(F233,regions!A$2:C$419,3,FALSE)</f>
        <v>Shire county</v>
      </c>
      <c r="H233" s="223" t="str">
        <f>IFERROR(VLOOKUP(F233,classifications!A$3:C$328,3,FALSE),VLOOKUP(F233,classifications!I$2:K$28,3,FALSE))</f>
        <v>Urban with Significant Rural</v>
      </c>
      <c r="I233" s="87">
        <v>3360</v>
      </c>
      <c r="J233" s="87">
        <v>1200</v>
      </c>
      <c r="K233" s="87">
        <v>50</v>
      </c>
      <c r="L233" s="87">
        <v>4600</v>
      </c>
      <c r="M233" s="224"/>
      <c r="N233" s="225">
        <v>3120</v>
      </c>
      <c r="O233" s="87">
        <v>1190</v>
      </c>
      <c r="P233" s="87">
        <v>10</v>
      </c>
      <c r="Q233" s="87">
        <v>4320</v>
      </c>
    </row>
    <row r="234" spans="2:17" ht="66" x14ac:dyDescent="0.25">
      <c r="B234" s="223" t="s">
        <v>734</v>
      </c>
      <c r="C234" s="223" t="s">
        <v>735</v>
      </c>
      <c r="D234" s="223" t="s">
        <v>736</v>
      </c>
      <c r="E234" s="223"/>
      <c r="F234" s="223" t="s">
        <v>737</v>
      </c>
      <c r="G234" s="223" t="str">
        <f>VLOOKUP(F234,regions!A$2:C$419,3,FALSE)</f>
        <v>Shire district</v>
      </c>
      <c r="H234" s="223" t="str">
        <f>IFERROR(VLOOKUP(F234,classifications!A$3:C$328,3,FALSE),VLOOKUP(F234,classifications!I$2:K$28,3,FALSE))</f>
        <v>Urban with Significant Rural</v>
      </c>
      <c r="I234" s="87">
        <v>660</v>
      </c>
      <c r="J234" s="87">
        <v>220</v>
      </c>
      <c r="K234" s="87">
        <v>30</v>
      </c>
      <c r="L234" s="87">
        <v>900</v>
      </c>
      <c r="M234" s="224"/>
      <c r="N234" s="225">
        <v>300</v>
      </c>
      <c r="O234" s="87">
        <v>250</v>
      </c>
      <c r="P234" s="87">
        <v>0</v>
      </c>
      <c r="Q234" s="87">
        <v>550</v>
      </c>
    </row>
    <row r="235" spans="2:17" ht="66" x14ac:dyDescent="0.25">
      <c r="B235" s="223" t="s">
        <v>738</v>
      </c>
      <c r="C235" s="223" t="s">
        <v>739</v>
      </c>
      <c r="D235" s="223" t="s">
        <v>740</v>
      </c>
      <c r="E235" s="223"/>
      <c r="F235" s="223" t="s">
        <v>741</v>
      </c>
      <c r="G235" s="223" t="str">
        <f>VLOOKUP(F235,regions!A$2:C$419,3,FALSE)</f>
        <v>Shire district</v>
      </c>
      <c r="H235" s="223" t="str">
        <f>IFERROR(VLOOKUP(F235,classifications!A$3:C$328,3,FALSE),VLOOKUP(F235,classifications!I$2:K$28,3,FALSE))</f>
        <v>Predominantly Rural</v>
      </c>
      <c r="I235" s="87">
        <v>280</v>
      </c>
      <c r="J235" s="87">
        <v>120</v>
      </c>
      <c r="K235" s="87">
        <v>0</v>
      </c>
      <c r="L235" s="87">
        <v>390</v>
      </c>
      <c r="M235" s="224"/>
      <c r="N235" s="225">
        <v>250</v>
      </c>
      <c r="O235" s="87">
        <v>120</v>
      </c>
      <c r="P235" s="87">
        <v>0</v>
      </c>
      <c r="Q235" s="87">
        <v>370</v>
      </c>
    </row>
    <row r="236" spans="2:17" ht="66" x14ac:dyDescent="0.25">
      <c r="B236" s="223" t="s">
        <v>742</v>
      </c>
      <c r="C236" s="223" t="s">
        <v>743</v>
      </c>
      <c r="D236" s="223" t="s">
        <v>744</v>
      </c>
      <c r="E236" s="223"/>
      <c r="F236" s="223" t="s">
        <v>745</v>
      </c>
      <c r="G236" s="223" t="str">
        <f>VLOOKUP(F236,regions!A$2:C$419,3,FALSE)</f>
        <v>Shire district</v>
      </c>
      <c r="H236" s="223" t="str">
        <f>IFERROR(VLOOKUP(F236,classifications!A$3:C$328,3,FALSE),VLOOKUP(F236,classifications!I$2:K$28,3,FALSE))</f>
        <v>Predominantly Urban</v>
      </c>
      <c r="I236" s="87">
        <v>550</v>
      </c>
      <c r="J236" s="87">
        <v>130</v>
      </c>
      <c r="K236" s="87">
        <v>0</v>
      </c>
      <c r="L236" s="87">
        <v>680</v>
      </c>
      <c r="M236" s="224"/>
      <c r="N236" s="225">
        <v>250</v>
      </c>
      <c r="O236" s="87">
        <v>180</v>
      </c>
      <c r="P236" s="87">
        <v>0</v>
      </c>
      <c r="Q236" s="87">
        <v>430</v>
      </c>
    </row>
    <row r="237" spans="2:17" ht="66" x14ac:dyDescent="0.25">
      <c r="B237" s="223" t="s">
        <v>746</v>
      </c>
      <c r="C237" s="223" t="s">
        <v>747</v>
      </c>
      <c r="D237" s="223" t="s">
        <v>748</v>
      </c>
      <c r="E237" s="223"/>
      <c r="F237" s="223" t="s">
        <v>749</v>
      </c>
      <c r="G237" s="223" t="str">
        <f>VLOOKUP(F237,regions!A$2:C$419,3,FALSE)</f>
        <v>Shire district</v>
      </c>
      <c r="H237" s="223" t="str">
        <f>IFERROR(VLOOKUP(F237,classifications!A$3:C$328,3,FALSE),VLOOKUP(F237,classifications!I$2:K$28,3,FALSE))</f>
        <v>Predominantly Urban</v>
      </c>
      <c r="I237" s="87">
        <v>230</v>
      </c>
      <c r="J237" s="87">
        <v>60</v>
      </c>
      <c r="K237" s="87">
        <v>0</v>
      </c>
      <c r="L237" s="87">
        <v>290</v>
      </c>
      <c r="M237" s="224"/>
      <c r="N237" s="225">
        <v>230</v>
      </c>
      <c r="O237" s="87">
        <v>40</v>
      </c>
      <c r="P237" s="87">
        <v>0</v>
      </c>
      <c r="Q237" s="87">
        <v>270</v>
      </c>
    </row>
    <row r="238" spans="2:17" ht="66" x14ac:dyDescent="0.25">
      <c r="B238" s="223" t="s">
        <v>750</v>
      </c>
      <c r="C238" s="223" t="s">
        <v>751</v>
      </c>
      <c r="D238" s="223" t="s">
        <v>752</v>
      </c>
      <c r="E238" s="223"/>
      <c r="F238" s="223" t="s">
        <v>753</v>
      </c>
      <c r="G238" s="223" t="str">
        <f>VLOOKUP(F238,regions!A$2:C$419,3,FALSE)</f>
        <v>Shire district</v>
      </c>
      <c r="H238" s="223" t="str">
        <f>IFERROR(VLOOKUP(F238,classifications!A$3:C$328,3,FALSE),VLOOKUP(F238,classifications!I$2:K$28,3,FALSE))</f>
        <v>Predominantly Urban</v>
      </c>
      <c r="I238" s="87">
        <v>70</v>
      </c>
      <c r="J238" s="87">
        <v>10</v>
      </c>
      <c r="K238" s="87">
        <v>0</v>
      </c>
      <c r="L238" s="87">
        <v>80</v>
      </c>
      <c r="M238" s="224"/>
      <c r="N238" s="225">
        <v>70</v>
      </c>
      <c r="O238" s="87">
        <v>20</v>
      </c>
      <c r="P238" s="87">
        <v>10</v>
      </c>
      <c r="Q238" s="87">
        <v>100</v>
      </c>
    </row>
    <row r="239" spans="2:17" ht="66" x14ac:dyDescent="0.25">
      <c r="B239" s="223" t="s">
        <v>754</v>
      </c>
      <c r="C239" s="223" t="s">
        <v>755</v>
      </c>
      <c r="D239" s="223" t="s">
        <v>756</v>
      </c>
      <c r="E239" s="223"/>
      <c r="F239" s="223" t="s">
        <v>757</v>
      </c>
      <c r="G239" s="223" t="str">
        <f>VLOOKUP(F239,regions!A$2:C$419,3,FALSE)</f>
        <v>Shire district</v>
      </c>
      <c r="H239" s="223" t="str">
        <f>IFERROR(VLOOKUP(F239,classifications!A$3:C$328,3,FALSE),VLOOKUP(F239,classifications!I$2:K$28,3,FALSE))</f>
        <v>Urban with Significant Rural</v>
      </c>
      <c r="I239" s="87">
        <v>370</v>
      </c>
      <c r="J239" s="87">
        <v>200</v>
      </c>
      <c r="K239" s="87">
        <v>0</v>
      </c>
      <c r="L239" s="87">
        <v>570</v>
      </c>
      <c r="M239" s="224"/>
      <c r="N239" s="225">
        <v>260</v>
      </c>
      <c r="O239" s="87">
        <v>130</v>
      </c>
      <c r="P239" s="87">
        <v>0</v>
      </c>
      <c r="Q239" s="87">
        <v>390</v>
      </c>
    </row>
    <row r="240" spans="2:17" ht="66" x14ac:dyDescent="0.25">
      <c r="B240" s="223" t="s">
        <v>758</v>
      </c>
      <c r="C240" s="223" t="s">
        <v>759</v>
      </c>
      <c r="D240" s="223" t="s">
        <v>760</v>
      </c>
      <c r="E240" s="223"/>
      <c r="F240" s="223" t="s">
        <v>761</v>
      </c>
      <c r="G240" s="223" t="str">
        <f>VLOOKUP(F240,regions!A$2:C$419,3,FALSE)</f>
        <v>Shire district</v>
      </c>
      <c r="H240" s="223" t="str">
        <f>IFERROR(VLOOKUP(F240,classifications!A$3:C$328,3,FALSE),VLOOKUP(F240,classifications!I$2:K$28,3,FALSE))</f>
        <v>Predominantly Urban</v>
      </c>
      <c r="I240" s="87">
        <v>160</v>
      </c>
      <c r="J240" s="87">
        <v>50</v>
      </c>
      <c r="K240" s="87">
        <v>0</v>
      </c>
      <c r="L240" s="87">
        <v>210</v>
      </c>
      <c r="M240" s="224"/>
      <c r="N240" s="225">
        <v>350</v>
      </c>
      <c r="O240" s="87">
        <v>90</v>
      </c>
      <c r="P240" s="87">
        <v>0</v>
      </c>
      <c r="Q240" s="87">
        <v>440</v>
      </c>
    </row>
    <row r="241" spans="2:17" ht="66" x14ac:dyDescent="0.25">
      <c r="B241" s="223" t="s">
        <v>762</v>
      </c>
      <c r="C241" s="223" t="s">
        <v>763</v>
      </c>
      <c r="D241" s="223" t="s">
        <v>764</v>
      </c>
      <c r="E241" s="223"/>
      <c r="F241" s="223" t="s">
        <v>765</v>
      </c>
      <c r="G241" s="223" t="str">
        <f>VLOOKUP(F241,regions!A$2:C$419,3,FALSE)</f>
        <v>Shire district</v>
      </c>
      <c r="H241" s="223" t="str">
        <f>IFERROR(VLOOKUP(F241,classifications!A$3:C$328,3,FALSE),VLOOKUP(F241,classifications!I$2:K$28,3,FALSE))</f>
        <v>Urban with Significant Rural</v>
      </c>
      <c r="I241" s="87">
        <v>140</v>
      </c>
      <c r="J241" s="87">
        <v>10</v>
      </c>
      <c r="K241" s="87">
        <v>0</v>
      </c>
      <c r="L241" s="87">
        <v>150</v>
      </c>
      <c r="M241" s="224"/>
      <c r="N241" s="225">
        <v>190</v>
      </c>
      <c r="O241" s="87">
        <v>60</v>
      </c>
      <c r="P241" s="87">
        <v>0</v>
      </c>
      <c r="Q241" s="87">
        <v>250</v>
      </c>
    </row>
    <row r="242" spans="2:17" ht="66" x14ac:dyDescent="0.25">
      <c r="B242" s="223" t="s">
        <v>766</v>
      </c>
      <c r="C242" s="223" t="s">
        <v>767</v>
      </c>
      <c r="D242" s="223" t="s">
        <v>768</v>
      </c>
      <c r="E242" s="223"/>
      <c r="F242" s="223" t="s">
        <v>769</v>
      </c>
      <c r="G242" s="223" t="str">
        <f>VLOOKUP(F242,regions!A$2:C$419,3,FALSE)</f>
        <v>Shire district</v>
      </c>
      <c r="H242" s="223" t="str">
        <f>IFERROR(VLOOKUP(F242,classifications!A$3:C$328,3,FALSE),VLOOKUP(F242,classifications!I$2:K$28,3,FALSE))</f>
        <v>Predominantly Urban</v>
      </c>
      <c r="I242" s="87">
        <v>80</v>
      </c>
      <c r="J242" s="87">
        <v>0</v>
      </c>
      <c r="K242" s="87">
        <v>0</v>
      </c>
      <c r="L242" s="87">
        <v>80</v>
      </c>
      <c r="M242" s="224"/>
      <c r="N242" s="225">
        <v>240</v>
      </c>
      <c r="O242" s="87">
        <v>80</v>
      </c>
      <c r="P242" s="87">
        <v>0</v>
      </c>
      <c r="Q242" s="87">
        <v>320</v>
      </c>
    </row>
    <row r="243" spans="2:17" ht="66" x14ac:dyDescent="0.25">
      <c r="B243" s="223" t="s">
        <v>770</v>
      </c>
      <c r="C243" s="223" t="s">
        <v>771</v>
      </c>
      <c r="D243" s="223" t="s">
        <v>772</v>
      </c>
      <c r="E243" s="223"/>
      <c r="F243" s="223" t="s">
        <v>773</v>
      </c>
      <c r="G243" s="223" t="str">
        <f>VLOOKUP(F243,regions!A$2:C$419,3,FALSE)</f>
        <v>Shire district</v>
      </c>
      <c r="H243" s="223" t="str">
        <f>IFERROR(VLOOKUP(F243,classifications!A$3:C$328,3,FALSE),VLOOKUP(F243,classifications!I$2:K$28,3,FALSE))</f>
        <v>Urban with Significant Rural</v>
      </c>
      <c r="I243" s="87">
        <v>480</v>
      </c>
      <c r="J243" s="87">
        <v>180</v>
      </c>
      <c r="K243" s="87">
        <v>0</v>
      </c>
      <c r="L243" s="87">
        <v>670</v>
      </c>
      <c r="M243" s="224"/>
      <c r="N243" s="225">
        <v>620</v>
      </c>
      <c r="O243" s="87">
        <v>160</v>
      </c>
      <c r="P243" s="87">
        <v>0</v>
      </c>
      <c r="Q243" s="87">
        <v>780</v>
      </c>
    </row>
    <row r="244" spans="2:17" ht="66" x14ac:dyDescent="0.25">
      <c r="B244" s="223" t="s">
        <v>774</v>
      </c>
      <c r="C244" s="223" t="s">
        <v>775</v>
      </c>
      <c r="D244" s="223" t="s">
        <v>776</v>
      </c>
      <c r="E244" s="223"/>
      <c r="F244" s="223" t="s">
        <v>777</v>
      </c>
      <c r="G244" s="223" t="str">
        <f>VLOOKUP(F244,regions!A$2:C$419,3,FALSE)</f>
        <v>Shire district</v>
      </c>
      <c r="H244" s="223" t="str">
        <f>IFERROR(VLOOKUP(F244,classifications!A$3:C$328,3,FALSE),VLOOKUP(F244,classifications!I$2:K$28,3,FALSE))</f>
        <v>Predominantly Rural</v>
      </c>
      <c r="I244" s="87">
        <v>340</v>
      </c>
      <c r="J244" s="87">
        <v>240</v>
      </c>
      <c r="K244" s="87">
        <v>10</v>
      </c>
      <c r="L244" s="87">
        <v>590</v>
      </c>
      <c r="M244" s="224"/>
      <c r="N244" s="225">
        <v>360</v>
      </c>
      <c r="O244" s="87">
        <v>70</v>
      </c>
      <c r="P244" s="87">
        <v>0</v>
      </c>
      <c r="Q244" s="87">
        <v>430</v>
      </c>
    </row>
    <row r="245" spans="2:17" x14ac:dyDescent="0.25">
      <c r="B245" s="223"/>
      <c r="C245" s="223"/>
      <c r="D245" s="223"/>
      <c r="E245" s="223"/>
      <c r="F245" s="223"/>
      <c r="G245" s="223"/>
      <c r="H245" s="223"/>
      <c r="I245" s="224"/>
      <c r="J245" s="224"/>
      <c r="K245" s="224"/>
      <c r="L245" s="224"/>
      <c r="M245" s="224"/>
      <c r="N245" s="234"/>
      <c r="O245" s="224"/>
      <c r="P245" s="224"/>
      <c r="Q245" s="224"/>
    </row>
    <row r="246" spans="2:17" ht="66" x14ac:dyDescent="0.25">
      <c r="B246" s="223"/>
      <c r="C246" s="223"/>
      <c r="D246" s="223" t="s">
        <v>778</v>
      </c>
      <c r="E246" s="223" t="s">
        <v>779</v>
      </c>
      <c r="F246" s="223" t="s">
        <v>779</v>
      </c>
      <c r="G246" s="223" t="str">
        <f>VLOOKUP(F246,regions!A$2:C$419,3,FALSE)</f>
        <v>Shire county</v>
      </c>
      <c r="H246" s="223" t="str">
        <f>IFERROR(VLOOKUP(F246,classifications!A$3:C$328,3,FALSE),VLOOKUP(F246,classifications!I$2:K$28,3,FALSE))</f>
        <v>Predominantly Urban</v>
      </c>
      <c r="I246" s="87">
        <v>2110</v>
      </c>
      <c r="J246" s="87">
        <v>460</v>
      </c>
      <c r="K246" s="87">
        <v>30</v>
      </c>
      <c r="L246" s="87">
        <v>2600</v>
      </c>
      <c r="M246" s="224"/>
      <c r="N246" s="225">
        <v>2210</v>
      </c>
      <c r="O246" s="87">
        <v>420</v>
      </c>
      <c r="P246" s="87">
        <v>20</v>
      </c>
      <c r="Q246" s="87">
        <v>2650</v>
      </c>
    </row>
    <row r="247" spans="2:17" ht="66" x14ac:dyDescent="0.25">
      <c r="B247" s="223" t="s">
        <v>780</v>
      </c>
      <c r="C247" s="223" t="s">
        <v>781</v>
      </c>
      <c r="D247" s="223" t="s">
        <v>782</v>
      </c>
      <c r="E247" s="223"/>
      <c r="F247" s="223" t="s">
        <v>783</v>
      </c>
      <c r="G247" s="223" t="str">
        <f>VLOOKUP(F247,regions!A$2:C$419,3,FALSE)</f>
        <v>Shire district</v>
      </c>
      <c r="H247" s="223" t="str">
        <f>IFERROR(VLOOKUP(F247,classifications!A$3:C$328,3,FALSE),VLOOKUP(F247,classifications!I$2:K$28,3,FALSE))</f>
        <v>Predominantly Urban</v>
      </c>
      <c r="I247" s="87">
        <v>180</v>
      </c>
      <c r="J247" s="87">
        <v>30</v>
      </c>
      <c r="K247" s="87">
        <v>0</v>
      </c>
      <c r="L247" s="87">
        <v>210</v>
      </c>
      <c r="M247" s="224"/>
      <c r="N247" s="225">
        <v>60</v>
      </c>
      <c r="O247" s="87">
        <v>20</v>
      </c>
      <c r="P247" s="87">
        <v>0</v>
      </c>
      <c r="Q247" s="87">
        <v>80</v>
      </c>
    </row>
    <row r="248" spans="2:17" ht="66" x14ac:dyDescent="0.25">
      <c r="B248" s="223" t="s">
        <v>784</v>
      </c>
      <c r="C248" s="223" t="s">
        <v>785</v>
      </c>
      <c r="D248" s="223" t="s">
        <v>786</v>
      </c>
      <c r="E248" s="223"/>
      <c r="F248" s="223" t="s">
        <v>787</v>
      </c>
      <c r="G248" s="223" t="str">
        <f>VLOOKUP(F248,regions!A$2:C$419,3,FALSE)</f>
        <v>Shire district</v>
      </c>
      <c r="H248" s="223" t="str">
        <f>IFERROR(VLOOKUP(F248,classifications!A$3:C$328,3,FALSE),VLOOKUP(F248,classifications!I$2:K$28,3,FALSE))</f>
        <v>Urban with Significant Rural</v>
      </c>
      <c r="I248" s="87">
        <v>270</v>
      </c>
      <c r="J248" s="87">
        <v>90</v>
      </c>
      <c r="K248" s="87">
        <v>0</v>
      </c>
      <c r="L248" s="87">
        <v>360</v>
      </c>
      <c r="M248" s="224"/>
      <c r="N248" s="225">
        <v>380</v>
      </c>
      <c r="O248" s="87">
        <v>100</v>
      </c>
      <c r="P248" s="87">
        <v>10</v>
      </c>
      <c r="Q248" s="87">
        <v>480</v>
      </c>
    </row>
    <row r="249" spans="2:17" ht="66" x14ac:dyDescent="0.25">
      <c r="B249" s="223" t="s">
        <v>788</v>
      </c>
      <c r="C249" s="223" t="s">
        <v>789</v>
      </c>
      <c r="D249" s="223" t="s">
        <v>790</v>
      </c>
      <c r="E249" s="223"/>
      <c r="F249" s="223" t="s">
        <v>791</v>
      </c>
      <c r="G249" s="223" t="str">
        <f>VLOOKUP(F249,regions!A$2:C$419,3,FALSE)</f>
        <v>Shire district</v>
      </c>
      <c r="H249" s="223" t="str">
        <f>IFERROR(VLOOKUP(F249,classifications!A$3:C$328,3,FALSE),VLOOKUP(F249,classifications!I$2:K$28,3,FALSE))</f>
        <v>Urban with Significant Rural</v>
      </c>
      <c r="I249" s="84">
        <v>400</v>
      </c>
      <c r="J249" s="84">
        <v>140</v>
      </c>
      <c r="K249" s="84">
        <v>0</v>
      </c>
      <c r="L249" s="84">
        <v>540</v>
      </c>
      <c r="M249" s="224"/>
      <c r="N249" s="226">
        <v>390</v>
      </c>
      <c r="O249" s="84">
        <v>110</v>
      </c>
      <c r="P249" s="84">
        <v>0</v>
      </c>
      <c r="Q249" s="84">
        <v>500</v>
      </c>
    </row>
    <row r="250" spans="2:17" ht="66" x14ac:dyDescent="0.25">
      <c r="B250" s="223" t="s">
        <v>792</v>
      </c>
      <c r="C250" s="223" t="s">
        <v>793</v>
      </c>
      <c r="D250" s="223" t="s">
        <v>794</v>
      </c>
      <c r="E250" s="223"/>
      <c r="F250" s="223" t="s">
        <v>795</v>
      </c>
      <c r="G250" s="223" t="str">
        <f>VLOOKUP(F250,regions!A$2:C$419,3,FALSE)</f>
        <v>Shire district</v>
      </c>
      <c r="H250" s="223" t="str">
        <f>IFERROR(VLOOKUP(F250,classifications!A$3:C$328,3,FALSE),VLOOKUP(F250,classifications!I$2:K$28,3,FALSE))</f>
        <v>Predominantly Urban</v>
      </c>
      <c r="I250" s="87">
        <v>350</v>
      </c>
      <c r="J250" s="87">
        <v>30</v>
      </c>
      <c r="K250" s="87">
        <v>0</v>
      </c>
      <c r="L250" s="87">
        <v>380</v>
      </c>
      <c r="M250" s="224"/>
      <c r="N250" s="225">
        <v>310</v>
      </c>
      <c r="O250" s="87">
        <v>30</v>
      </c>
      <c r="P250" s="87">
        <v>0</v>
      </c>
      <c r="Q250" s="87">
        <v>330</v>
      </c>
    </row>
    <row r="251" spans="2:17" ht="66" x14ac:dyDescent="0.25">
      <c r="B251" s="223" t="s">
        <v>796</v>
      </c>
      <c r="C251" s="223" t="s">
        <v>797</v>
      </c>
      <c r="D251" s="223" t="s">
        <v>798</v>
      </c>
      <c r="E251" s="223"/>
      <c r="F251" s="223" t="s">
        <v>799</v>
      </c>
      <c r="G251" s="223" t="str">
        <f>VLOOKUP(F251,regions!A$2:C$419,3,FALSE)</f>
        <v>Shire district</v>
      </c>
      <c r="H251" s="223" t="str">
        <f>IFERROR(VLOOKUP(F251,classifications!A$3:C$328,3,FALSE),VLOOKUP(F251,classifications!I$2:K$28,3,FALSE))</f>
        <v>Urban with Significant Rural</v>
      </c>
      <c r="I251" s="87">
        <v>180</v>
      </c>
      <c r="J251" s="87">
        <v>20</v>
      </c>
      <c r="K251" s="87">
        <v>0</v>
      </c>
      <c r="L251" s="87">
        <v>200</v>
      </c>
      <c r="M251" s="224"/>
      <c r="N251" s="225">
        <v>300</v>
      </c>
      <c r="O251" s="87">
        <v>80</v>
      </c>
      <c r="P251" s="87">
        <v>0</v>
      </c>
      <c r="Q251" s="87">
        <v>380</v>
      </c>
    </row>
    <row r="252" spans="2:17" ht="66" x14ac:dyDescent="0.25">
      <c r="B252" s="223" t="s">
        <v>800</v>
      </c>
      <c r="C252" s="223" t="s">
        <v>801</v>
      </c>
      <c r="D252" s="223" t="s">
        <v>802</v>
      </c>
      <c r="E252" s="223"/>
      <c r="F252" s="223" t="s">
        <v>803</v>
      </c>
      <c r="G252" s="223" t="str">
        <f>VLOOKUP(F252,regions!A$2:C$419,3,FALSE)</f>
        <v>Shire district</v>
      </c>
      <c r="H252" s="223" t="str">
        <f>IFERROR(VLOOKUP(F252,classifications!A$3:C$328,3,FALSE),VLOOKUP(F252,classifications!I$2:K$28,3,FALSE))</f>
        <v>Predominantly Urban</v>
      </c>
      <c r="I252" s="87">
        <v>230</v>
      </c>
      <c r="J252" s="87">
        <v>10</v>
      </c>
      <c r="K252" s="87">
        <v>0</v>
      </c>
      <c r="L252" s="87">
        <v>240</v>
      </c>
      <c r="M252" s="224"/>
      <c r="N252" s="225">
        <v>110</v>
      </c>
      <c r="O252" s="87">
        <v>10</v>
      </c>
      <c r="P252" s="87">
        <v>0</v>
      </c>
      <c r="Q252" s="87">
        <v>110</v>
      </c>
    </row>
    <row r="253" spans="2:17" ht="66" x14ac:dyDescent="0.25">
      <c r="B253" s="223" t="s">
        <v>804</v>
      </c>
      <c r="C253" s="223" t="s">
        <v>805</v>
      </c>
      <c r="D253" s="223" t="s">
        <v>806</v>
      </c>
      <c r="E253" s="223"/>
      <c r="F253" s="223" t="s">
        <v>807</v>
      </c>
      <c r="G253" s="223" t="str">
        <f>VLOOKUP(F253,regions!A$2:C$419,3,FALSE)</f>
        <v>Shire district</v>
      </c>
      <c r="H253" s="223" t="str">
        <f>IFERROR(VLOOKUP(F253,classifications!A$3:C$328,3,FALSE),VLOOKUP(F253,classifications!I$2:K$28,3,FALSE))</f>
        <v>Predominantly Urban</v>
      </c>
      <c r="I253" s="84">
        <v>60</v>
      </c>
      <c r="J253" s="84">
        <v>10</v>
      </c>
      <c r="K253" s="84">
        <v>0</v>
      </c>
      <c r="L253" s="84">
        <v>70</v>
      </c>
      <c r="M253" s="224"/>
      <c r="N253" s="226">
        <v>340</v>
      </c>
      <c r="O253" s="84">
        <v>10</v>
      </c>
      <c r="P253" s="84">
        <v>10</v>
      </c>
      <c r="Q253" s="84">
        <v>360</v>
      </c>
    </row>
    <row r="254" spans="2:17" ht="66" x14ac:dyDescent="0.25">
      <c r="B254" s="223" t="s">
        <v>808</v>
      </c>
      <c r="C254" s="223" t="s">
        <v>809</v>
      </c>
      <c r="D254" s="223" t="s">
        <v>810</v>
      </c>
      <c r="E254" s="223"/>
      <c r="F254" s="223" t="s">
        <v>811</v>
      </c>
      <c r="G254" s="223" t="str">
        <f>VLOOKUP(F254,regions!A$2:C$419,3,FALSE)</f>
        <v>Shire district</v>
      </c>
      <c r="H254" s="223" t="str">
        <f>IFERROR(VLOOKUP(F254,classifications!A$3:C$328,3,FALSE),VLOOKUP(F254,classifications!I$2:K$28,3,FALSE))</f>
        <v>Predominantly Urban</v>
      </c>
      <c r="I254" s="87">
        <v>190</v>
      </c>
      <c r="J254" s="87">
        <v>80</v>
      </c>
      <c r="K254" s="87">
        <v>0</v>
      </c>
      <c r="L254" s="87">
        <v>280</v>
      </c>
      <c r="M254" s="224"/>
      <c r="N254" s="225">
        <v>60</v>
      </c>
      <c r="O254" s="87">
        <v>20</v>
      </c>
      <c r="P254" s="87">
        <v>0</v>
      </c>
      <c r="Q254" s="87">
        <v>70</v>
      </c>
    </row>
    <row r="255" spans="2:17" ht="66" x14ac:dyDescent="0.25">
      <c r="B255" s="223" t="s">
        <v>812</v>
      </c>
      <c r="C255" s="223" t="s">
        <v>813</v>
      </c>
      <c r="D255" s="223" t="s">
        <v>814</v>
      </c>
      <c r="E255" s="223"/>
      <c r="F255" s="223" t="s">
        <v>815</v>
      </c>
      <c r="G255" s="223" t="str">
        <f>VLOOKUP(F255,regions!A$2:C$419,3,FALSE)</f>
        <v>Shire district</v>
      </c>
      <c r="H255" s="223" t="str">
        <f>IFERROR(VLOOKUP(F255,classifications!A$3:C$328,3,FALSE),VLOOKUP(F255,classifications!I$2:K$28,3,FALSE))</f>
        <v>Predominantly Urban</v>
      </c>
      <c r="I255" s="87">
        <v>110</v>
      </c>
      <c r="J255" s="87">
        <v>40</v>
      </c>
      <c r="K255" s="87">
        <v>0</v>
      </c>
      <c r="L255" s="87">
        <v>150</v>
      </c>
      <c r="M255" s="224"/>
      <c r="N255" s="225">
        <v>140</v>
      </c>
      <c r="O255" s="87">
        <v>40</v>
      </c>
      <c r="P255" s="87">
        <v>0</v>
      </c>
      <c r="Q255" s="87">
        <v>180</v>
      </c>
    </row>
    <row r="256" spans="2:17" ht="66" x14ac:dyDescent="0.25">
      <c r="B256" s="223" t="s">
        <v>816</v>
      </c>
      <c r="C256" s="223" t="s">
        <v>817</v>
      </c>
      <c r="D256" s="223" t="s">
        <v>818</v>
      </c>
      <c r="E256" s="223"/>
      <c r="F256" s="223" t="s">
        <v>819</v>
      </c>
      <c r="G256" s="223" t="str">
        <f>VLOOKUP(F256,regions!A$2:C$419,3,FALSE)</f>
        <v>Shire district</v>
      </c>
      <c r="H256" s="223" t="str">
        <f>IFERROR(VLOOKUP(F256,classifications!A$3:C$328,3,FALSE),VLOOKUP(F256,classifications!I$2:K$28,3,FALSE))</f>
        <v>Predominantly Urban</v>
      </c>
      <c r="I256" s="87">
        <v>150</v>
      </c>
      <c r="J256" s="87">
        <v>10</v>
      </c>
      <c r="K256" s="87">
        <v>30</v>
      </c>
      <c r="L256" s="87">
        <v>190</v>
      </c>
      <c r="M256" s="224"/>
      <c r="N256" s="225">
        <v>140</v>
      </c>
      <c r="O256" s="87">
        <v>20</v>
      </c>
      <c r="P256" s="87">
        <v>0</v>
      </c>
      <c r="Q256" s="87">
        <v>160</v>
      </c>
    </row>
    <row r="257" spans="2:17" x14ac:dyDescent="0.25">
      <c r="B257" s="223"/>
      <c r="C257" s="223"/>
      <c r="D257" s="223"/>
      <c r="E257" s="223"/>
      <c r="F257" s="223"/>
      <c r="G257" s="223"/>
      <c r="H257" s="223"/>
      <c r="I257" s="224"/>
      <c r="J257" s="224"/>
      <c r="K257" s="224"/>
      <c r="L257" s="224"/>
      <c r="M257" s="224"/>
      <c r="N257" s="234"/>
      <c r="O257" s="224"/>
      <c r="P257" s="224"/>
      <c r="Q257" s="224"/>
    </row>
    <row r="258" spans="2:17" ht="66" x14ac:dyDescent="0.25">
      <c r="B258" s="223"/>
      <c r="C258" s="223"/>
      <c r="D258" s="223" t="s">
        <v>820</v>
      </c>
      <c r="E258" s="223" t="s">
        <v>821</v>
      </c>
      <c r="F258" s="223" t="s">
        <v>821</v>
      </c>
      <c r="G258" s="223" t="str">
        <f>VLOOKUP(F258,regions!A$2:C$419,3,FALSE)</f>
        <v>Shire county</v>
      </c>
      <c r="H258" s="223" t="str">
        <f>IFERROR(VLOOKUP(F258,classifications!A$3:C$328,3,FALSE),VLOOKUP(F258,classifications!I$2:K$28,3,FALSE))</f>
        <v>Urban with Significant Rural</v>
      </c>
      <c r="I258" s="87">
        <v>4490</v>
      </c>
      <c r="J258" s="87">
        <v>1080</v>
      </c>
      <c r="K258" s="87">
        <v>50</v>
      </c>
      <c r="L258" s="87">
        <v>5620</v>
      </c>
      <c r="M258" s="224"/>
      <c r="N258" s="225">
        <v>3630</v>
      </c>
      <c r="O258" s="87">
        <v>1190</v>
      </c>
      <c r="P258" s="87">
        <v>30</v>
      </c>
      <c r="Q258" s="87">
        <v>4850</v>
      </c>
    </row>
    <row r="259" spans="2:17" ht="66" x14ac:dyDescent="0.25">
      <c r="B259" s="223" t="s">
        <v>822</v>
      </c>
      <c r="C259" s="223" t="s">
        <v>823</v>
      </c>
      <c r="D259" s="223" t="s">
        <v>824</v>
      </c>
      <c r="E259" s="223"/>
      <c r="F259" s="223" t="s">
        <v>825</v>
      </c>
      <c r="G259" s="223" t="str">
        <f>VLOOKUP(F259,regions!A$2:C$419,3,FALSE)</f>
        <v>Shire district</v>
      </c>
      <c r="H259" s="223" t="str">
        <f>IFERROR(VLOOKUP(F259,classifications!A$3:C$328,3,FALSE),VLOOKUP(F259,classifications!I$2:K$28,3,FALSE))</f>
        <v>Urban with Significant Rural</v>
      </c>
      <c r="I259" s="87">
        <v>550</v>
      </c>
      <c r="J259" s="87">
        <v>120</v>
      </c>
      <c r="K259" s="87">
        <v>20</v>
      </c>
      <c r="L259" s="87">
        <v>690</v>
      </c>
      <c r="M259" s="224"/>
      <c r="N259" s="225">
        <v>410</v>
      </c>
      <c r="O259" s="87">
        <v>60</v>
      </c>
      <c r="P259" s="87">
        <v>30</v>
      </c>
      <c r="Q259" s="87">
        <v>500</v>
      </c>
    </row>
    <row r="260" spans="2:17" ht="66" x14ac:dyDescent="0.25">
      <c r="B260" s="223" t="s">
        <v>826</v>
      </c>
      <c r="C260" s="223" t="s">
        <v>827</v>
      </c>
      <c r="D260" s="223" t="s">
        <v>828</v>
      </c>
      <c r="E260" s="223"/>
      <c r="F260" s="223" t="s">
        <v>829</v>
      </c>
      <c r="G260" s="223" t="str">
        <f>VLOOKUP(F260,regions!A$2:C$419,3,FALSE)</f>
        <v>Shire district</v>
      </c>
      <c r="H260" s="223" t="str">
        <f>IFERROR(VLOOKUP(F260,classifications!A$3:C$328,3,FALSE),VLOOKUP(F260,classifications!I$2:K$28,3,FALSE))</f>
        <v>Predominantly Urban</v>
      </c>
      <c r="I260" s="87">
        <v>220</v>
      </c>
      <c r="J260" s="87">
        <v>0</v>
      </c>
      <c r="K260" s="87">
        <v>0</v>
      </c>
      <c r="L260" s="87">
        <v>220</v>
      </c>
      <c r="M260" s="224"/>
      <c r="N260" s="225">
        <v>160</v>
      </c>
      <c r="O260" s="87">
        <v>0</v>
      </c>
      <c r="P260" s="87">
        <v>0</v>
      </c>
      <c r="Q260" s="87">
        <v>160</v>
      </c>
    </row>
    <row r="261" spans="2:17" ht="66" x14ac:dyDescent="0.25">
      <c r="B261" s="223" t="s">
        <v>830</v>
      </c>
      <c r="C261" s="223" t="s">
        <v>831</v>
      </c>
      <c r="D261" s="223" t="s">
        <v>832</v>
      </c>
      <c r="E261" s="223"/>
      <c r="F261" s="223" t="s">
        <v>833</v>
      </c>
      <c r="G261" s="223" t="str">
        <f>VLOOKUP(F261,regions!A$2:C$419,3,FALSE)</f>
        <v>Shire district</v>
      </c>
      <c r="H261" s="223" t="str">
        <f>IFERROR(VLOOKUP(F261,classifications!A$3:C$328,3,FALSE),VLOOKUP(F261,classifications!I$2:K$28,3,FALSE))</f>
        <v>Predominantly Urban</v>
      </c>
      <c r="I261" s="87">
        <v>790</v>
      </c>
      <c r="J261" s="87">
        <v>130</v>
      </c>
      <c r="K261" s="87">
        <v>30</v>
      </c>
      <c r="L261" s="87">
        <v>940</v>
      </c>
      <c r="M261" s="224"/>
      <c r="N261" s="225">
        <v>790</v>
      </c>
      <c r="O261" s="87">
        <v>200</v>
      </c>
      <c r="P261" s="87">
        <v>0</v>
      </c>
      <c r="Q261" s="87">
        <v>990</v>
      </c>
    </row>
    <row r="262" spans="2:17" ht="66" x14ac:dyDescent="0.25">
      <c r="B262" s="223" t="s">
        <v>834</v>
      </c>
      <c r="C262" s="223" t="s">
        <v>835</v>
      </c>
      <c r="D262" s="223" t="s">
        <v>836</v>
      </c>
      <c r="E262" s="223"/>
      <c r="F262" s="223" t="s">
        <v>837</v>
      </c>
      <c r="G262" s="223" t="str">
        <f>VLOOKUP(F262,regions!A$2:C$419,3,FALSE)</f>
        <v>Shire district</v>
      </c>
      <c r="H262" s="223" t="str">
        <f>IFERROR(VLOOKUP(F262,classifications!A$3:C$328,3,FALSE),VLOOKUP(F262,classifications!I$2:K$28,3,FALSE))</f>
        <v>Urban with Significant Rural</v>
      </c>
      <c r="I262" s="87">
        <v>300</v>
      </c>
      <c r="J262" s="87">
        <v>80</v>
      </c>
      <c r="K262" s="87">
        <v>0</v>
      </c>
      <c r="L262" s="87">
        <v>380</v>
      </c>
      <c r="M262" s="224"/>
      <c r="N262" s="225">
        <v>280</v>
      </c>
      <c r="O262" s="87">
        <v>50</v>
      </c>
      <c r="P262" s="87">
        <v>0</v>
      </c>
      <c r="Q262" s="87">
        <v>340</v>
      </c>
    </row>
    <row r="263" spans="2:17" ht="66" x14ac:dyDescent="0.25">
      <c r="B263" s="223" t="s">
        <v>838</v>
      </c>
      <c r="C263" s="223" t="s">
        <v>839</v>
      </c>
      <c r="D263" s="223" t="s">
        <v>840</v>
      </c>
      <c r="E263" s="223"/>
      <c r="F263" s="223" t="s">
        <v>841</v>
      </c>
      <c r="G263" s="223" t="str">
        <f>VLOOKUP(F263,regions!A$2:C$419,3,FALSE)</f>
        <v>Shire district</v>
      </c>
      <c r="H263" s="223" t="str">
        <f>IFERROR(VLOOKUP(F263,classifications!A$3:C$328,3,FALSE),VLOOKUP(F263,classifications!I$2:K$28,3,FALSE))</f>
        <v>Predominantly Urban</v>
      </c>
      <c r="I263" s="87">
        <v>240</v>
      </c>
      <c r="J263" s="87">
        <v>50</v>
      </c>
      <c r="K263" s="87">
        <v>0</v>
      </c>
      <c r="L263" s="87">
        <v>290</v>
      </c>
      <c r="M263" s="224"/>
      <c r="N263" s="225">
        <v>30</v>
      </c>
      <c r="O263" s="87">
        <v>10</v>
      </c>
      <c r="P263" s="87">
        <v>0</v>
      </c>
      <c r="Q263" s="87">
        <v>40</v>
      </c>
    </row>
    <row r="264" spans="2:17" ht="66" x14ac:dyDescent="0.25">
      <c r="B264" s="223" t="s">
        <v>842</v>
      </c>
      <c r="C264" s="223" t="s">
        <v>843</v>
      </c>
      <c r="D264" s="223" t="s">
        <v>844</v>
      </c>
      <c r="E264" s="223"/>
      <c r="F264" s="223" t="s">
        <v>845</v>
      </c>
      <c r="G264" s="223" t="str">
        <f>VLOOKUP(F264,regions!A$2:C$419,3,FALSE)</f>
        <v>Shire district</v>
      </c>
      <c r="H264" s="223" t="str">
        <f>IFERROR(VLOOKUP(F264,classifications!A$3:C$328,3,FALSE),VLOOKUP(F264,classifications!I$2:K$28,3,FALSE))</f>
        <v>Urban with Significant Rural</v>
      </c>
      <c r="I264" s="87">
        <v>810</v>
      </c>
      <c r="J264" s="87">
        <v>460</v>
      </c>
      <c r="K264" s="87">
        <v>0</v>
      </c>
      <c r="L264" s="87">
        <v>1260</v>
      </c>
      <c r="M264" s="224"/>
      <c r="N264" s="225">
        <v>550</v>
      </c>
      <c r="O264" s="87">
        <v>580</v>
      </c>
      <c r="P264" s="87">
        <v>0</v>
      </c>
      <c r="Q264" s="87">
        <v>1130</v>
      </c>
    </row>
    <row r="265" spans="2:17" ht="66" x14ac:dyDescent="0.25">
      <c r="B265" s="223" t="s">
        <v>846</v>
      </c>
      <c r="C265" s="223" t="s">
        <v>847</v>
      </c>
      <c r="D265" s="223" t="s">
        <v>848</v>
      </c>
      <c r="E265" s="223"/>
      <c r="F265" s="223" t="s">
        <v>849</v>
      </c>
      <c r="G265" s="223" t="str">
        <f>VLOOKUP(F265,regions!A$2:C$419,3,FALSE)</f>
        <v>Shire district</v>
      </c>
      <c r="H265" s="223" t="str">
        <f>IFERROR(VLOOKUP(F265,classifications!A$3:C$328,3,FALSE),VLOOKUP(F265,classifications!I$2:K$28,3,FALSE))</f>
        <v>Predominantly Rural</v>
      </c>
      <c r="I265" s="84">
        <v>190</v>
      </c>
      <c r="J265" s="84">
        <v>40</v>
      </c>
      <c r="K265" s="84">
        <v>0</v>
      </c>
      <c r="L265" s="84">
        <v>220</v>
      </c>
      <c r="M265" s="224"/>
      <c r="N265" s="226">
        <v>100</v>
      </c>
      <c r="O265" s="84">
        <v>10</v>
      </c>
      <c r="P265" s="84">
        <v>0</v>
      </c>
      <c r="Q265" s="84">
        <v>110</v>
      </c>
    </row>
    <row r="266" spans="2:17" ht="66" x14ac:dyDescent="0.25">
      <c r="B266" s="223" t="s">
        <v>850</v>
      </c>
      <c r="C266" s="223" t="s">
        <v>851</v>
      </c>
      <c r="D266" s="223" t="s">
        <v>852</v>
      </c>
      <c r="E266" s="223"/>
      <c r="F266" s="223" t="s">
        <v>1875</v>
      </c>
      <c r="G266" s="223" t="str">
        <f>VLOOKUP(F266,regions!A$2:C$419,3,FALSE)</f>
        <v>Shire district</v>
      </c>
      <c r="H266" s="223" t="str">
        <f>IFERROR(VLOOKUP(F266,classifications!A$3:C$328,3,FALSE),VLOOKUP(F266,classifications!I$2:K$28,3,FALSE))</f>
        <v>Urban with Significant Rural</v>
      </c>
      <c r="I266" s="84">
        <v>290</v>
      </c>
      <c r="J266" s="84">
        <v>50</v>
      </c>
      <c r="K266" s="84">
        <v>0</v>
      </c>
      <c r="L266" s="84">
        <v>340</v>
      </c>
      <c r="M266" s="224"/>
      <c r="N266" s="226">
        <v>170</v>
      </c>
      <c r="O266" s="84">
        <v>10</v>
      </c>
      <c r="P266" s="84">
        <v>0</v>
      </c>
      <c r="Q266" s="84">
        <v>170</v>
      </c>
    </row>
    <row r="267" spans="2:17" ht="66" x14ac:dyDescent="0.25">
      <c r="B267" s="223" t="s">
        <v>853</v>
      </c>
      <c r="C267" s="223" t="s">
        <v>854</v>
      </c>
      <c r="D267" s="223" t="s">
        <v>855</v>
      </c>
      <c r="E267" s="223"/>
      <c r="F267" s="223" t="s">
        <v>856</v>
      </c>
      <c r="G267" s="223" t="str">
        <f>VLOOKUP(F267,regions!A$2:C$419,3,FALSE)</f>
        <v>Shire district</v>
      </c>
      <c r="H267" s="223" t="str">
        <f>IFERROR(VLOOKUP(F267,classifications!A$3:C$328,3,FALSE),VLOOKUP(F267,classifications!I$2:K$28,3,FALSE))</f>
        <v>Predominantly Rural</v>
      </c>
      <c r="I267" s="87">
        <v>250</v>
      </c>
      <c r="J267" s="87">
        <v>40</v>
      </c>
      <c r="K267" s="87">
        <v>0</v>
      </c>
      <c r="L267" s="87">
        <v>290</v>
      </c>
      <c r="M267" s="224"/>
      <c r="N267" s="225">
        <v>350</v>
      </c>
      <c r="O267" s="87">
        <v>80</v>
      </c>
      <c r="P267" s="87">
        <v>0</v>
      </c>
      <c r="Q267" s="87">
        <v>430</v>
      </c>
    </row>
    <row r="268" spans="2:17" ht="66" x14ac:dyDescent="0.25">
      <c r="B268" s="223" t="s">
        <v>857</v>
      </c>
      <c r="C268" s="223" t="s">
        <v>858</v>
      </c>
      <c r="D268" s="223" t="s">
        <v>859</v>
      </c>
      <c r="E268" s="223"/>
      <c r="F268" s="223" t="s">
        <v>860</v>
      </c>
      <c r="G268" s="223" t="str">
        <f>VLOOKUP(F268,regions!A$2:C$419,3,FALSE)</f>
        <v>Shire district</v>
      </c>
      <c r="H268" s="223" t="str">
        <f>IFERROR(VLOOKUP(F268,classifications!A$3:C$328,3,FALSE),VLOOKUP(F268,classifications!I$2:K$28,3,FALSE))</f>
        <v>Predominantly Urban</v>
      </c>
      <c r="I268" s="87">
        <v>190</v>
      </c>
      <c r="J268" s="87">
        <v>0</v>
      </c>
      <c r="K268" s="87">
        <v>0</v>
      </c>
      <c r="L268" s="87">
        <v>190</v>
      </c>
      <c r="M268" s="224"/>
      <c r="N268" s="225">
        <v>70</v>
      </c>
      <c r="O268" s="87">
        <v>30</v>
      </c>
      <c r="P268" s="87">
        <v>0</v>
      </c>
      <c r="Q268" s="87">
        <v>100</v>
      </c>
    </row>
    <row r="269" spans="2:17" ht="66" x14ac:dyDescent="0.25">
      <c r="B269" s="223" t="s">
        <v>861</v>
      </c>
      <c r="C269" s="223" t="s">
        <v>862</v>
      </c>
      <c r="D269" s="223" t="s">
        <v>863</v>
      </c>
      <c r="E269" s="223"/>
      <c r="F269" s="223" t="s">
        <v>864</v>
      </c>
      <c r="G269" s="223" t="str">
        <f>VLOOKUP(F269,regions!A$2:C$419,3,FALSE)</f>
        <v>Shire district</v>
      </c>
      <c r="H269" s="223" t="str">
        <f>IFERROR(VLOOKUP(F269,classifications!A$3:C$328,3,FALSE),VLOOKUP(F269,classifications!I$2:K$28,3,FALSE))</f>
        <v>Urban with Significant Rural</v>
      </c>
      <c r="I269" s="84">
        <v>570</v>
      </c>
      <c r="J269" s="84">
        <v>120</v>
      </c>
      <c r="K269" s="84">
        <v>0</v>
      </c>
      <c r="L269" s="84">
        <v>690</v>
      </c>
      <c r="M269" s="224"/>
      <c r="N269" s="226">
        <v>580</v>
      </c>
      <c r="O269" s="84">
        <v>120</v>
      </c>
      <c r="P269" s="84">
        <v>0</v>
      </c>
      <c r="Q269" s="84">
        <v>700</v>
      </c>
    </row>
    <row r="270" spans="2:17" ht="66" x14ac:dyDescent="0.25">
      <c r="B270" s="223" t="s">
        <v>865</v>
      </c>
      <c r="C270" s="223" t="s">
        <v>866</v>
      </c>
      <c r="D270" s="223" t="s">
        <v>867</v>
      </c>
      <c r="E270" s="223"/>
      <c r="F270" s="223" t="s">
        <v>868</v>
      </c>
      <c r="G270" s="223" t="str">
        <f>VLOOKUP(F270,regions!A$2:C$419,3,FALSE)</f>
        <v>Shire district</v>
      </c>
      <c r="H270" s="223" t="str">
        <f>IFERROR(VLOOKUP(F270,classifications!A$3:C$328,3,FALSE),VLOOKUP(F270,classifications!I$2:K$28,3,FALSE))</f>
        <v>Urban with Significant Rural</v>
      </c>
      <c r="I270" s="87">
        <v>100</v>
      </c>
      <c r="J270" s="87">
        <v>10</v>
      </c>
      <c r="K270" s="87">
        <v>0</v>
      </c>
      <c r="L270" s="87">
        <v>110</v>
      </c>
      <c r="M270" s="224"/>
      <c r="N270" s="225">
        <v>150</v>
      </c>
      <c r="O270" s="87">
        <v>40</v>
      </c>
      <c r="P270" s="87">
        <v>0</v>
      </c>
      <c r="Q270" s="87">
        <v>190</v>
      </c>
    </row>
    <row r="271" spans="2:17" x14ac:dyDescent="0.25">
      <c r="B271" s="223"/>
      <c r="C271" s="223"/>
      <c r="D271" s="223"/>
      <c r="E271" s="223"/>
      <c r="F271" s="223"/>
      <c r="G271" s="223"/>
      <c r="H271" s="223"/>
      <c r="I271" s="224"/>
      <c r="J271" s="224"/>
      <c r="K271" s="224"/>
      <c r="L271" s="224"/>
      <c r="M271" s="224"/>
      <c r="N271" s="234"/>
      <c r="O271" s="224"/>
      <c r="P271" s="224"/>
      <c r="Q271" s="224"/>
    </row>
    <row r="272" spans="2:17" ht="66" x14ac:dyDescent="0.25">
      <c r="B272" s="223"/>
      <c r="C272" s="223"/>
      <c r="D272" s="223" t="s">
        <v>869</v>
      </c>
      <c r="E272" s="223" t="s">
        <v>870</v>
      </c>
      <c r="F272" s="223" t="s">
        <v>870</v>
      </c>
      <c r="G272" s="223" t="str">
        <f>VLOOKUP(F272,regions!A$2:C$419,3,FALSE)</f>
        <v>Shire county</v>
      </c>
      <c r="H272" s="223" t="str">
        <f>IFERROR(VLOOKUP(F272,classifications!A$3:C$328,3,FALSE),VLOOKUP(F272,classifications!I$2:K$28,3,FALSE))</f>
        <v>Predominantly Urban</v>
      </c>
      <c r="I272" s="87">
        <v>3100</v>
      </c>
      <c r="J272" s="87">
        <v>200</v>
      </c>
      <c r="K272" s="87">
        <v>0</v>
      </c>
      <c r="L272" s="87">
        <v>3300</v>
      </c>
      <c r="M272" s="224"/>
      <c r="N272" s="225">
        <v>2750</v>
      </c>
      <c r="O272" s="87">
        <v>510</v>
      </c>
      <c r="P272" s="87">
        <v>30</v>
      </c>
      <c r="Q272" s="87">
        <v>3290</v>
      </c>
    </row>
    <row r="273" spans="2:17" ht="66" x14ac:dyDescent="0.25">
      <c r="B273" s="223" t="s">
        <v>871</v>
      </c>
      <c r="C273" s="223" t="s">
        <v>872</v>
      </c>
      <c r="D273" s="223" t="s">
        <v>873</v>
      </c>
      <c r="E273" s="223"/>
      <c r="F273" s="223" t="s">
        <v>874</v>
      </c>
      <c r="G273" s="223" t="str">
        <f>VLOOKUP(F273,regions!A$2:C$419,3,FALSE)</f>
        <v>Shire district</v>
      </c>
      <c r="H273" s="223" t="str">
        <f>IFERROR(VLOOKUP(F273,classifications!A$3:C$328,3,FALSE),VLOOKUP(F273,classifications!I$2:K$28,3,FALSE))</f>
        <v>Predominantly Urban</v>
      </c>
      <c r="I273" s="87">
        <v>60</v>
      </c>
      <c r="J273" s="87">
        <v>0</v>
      </c>
      <c r="K273" s="87">
        <v>0</v>
      </c>
      <c r="L273" s="87">
        <v>60</v>
      </c>
      <c r="M273" s="224"/>
      <c r="N273" s="225">
        <v>90</v>
      </c>
      <c r="O273" s="87">
        <v>40</v>
      </c>
      <c r="P273" s="87">
        <v>0</v>
      </c>
      <c r="Q273" s="87">
        <v>130</v>
      </c>
    </row>
    <row r="274" spans="2:17" ht="66" x14ac:dyDescent="0.25">
      <c r="B274" s="223" t="s">
        <v>875</v>
      </c>
      <c r="C274" s="223" t="s">
        <v>876</v>
      </c>
      <c r="D274" s="223" t="s">
        <v>877</v>
      </c>
      <c r="E274" s="223"/>
      <c r="F274" s="223" t="s">
        <v>878</v>
      </c>
      <c r="G274" s="223" t="str">
        <f>VLOOKUP(F274,regions!A$2:C$419,3,FALSE)</f>
        <v>Shire district</v>
      </c>
      <c r="H274" s="223" t="str">
        <f>IFERROR(VLOOKUP(F274,classifications!A$3:C$328,3,FALSE),VLOOKUP(F274,classifications!I$2:K$28,3,FALSE))</f>
        <v>Urban with Significant Rural</v>
      </c>
      <c r="I274" s="87">
        <v>430</v>
      </c>
      <c r="J274" s="87">
        <v>30</v>
      </c>
      <c r="K274" s="87">
        <v>0</v>
      </c>
      <c r="L274" s="87">
        <v>460</v>
      </c>
      <c r="M274" s="224"/>
      <c r="N274" s="225">
        <v>440</v>
      </c>
      <c r="O274" s="87">
        <v>30</v>
      </c>
      <c r="P274" s="87">
        <v>0</v>
      </c>
      <c r="Q274" s="87">
        <v>470</v>
      </c>
    </row>
    <row r="275" spans="2:17" ht="66" x14ac:dyDescent="0.25">
      <c r="B275" s="223" t="s">
        <v>879</v>
      </c>
      <c r="C275" s="223" t="s">
        <v>880</v>
      </c>
      <c r="D275" s="223" t="s">
        <v>881</v>
      </c>
      <c r="E275" s="223"/>
      <c r="F275" s="223" t="s">
        <v>882</v>
      </c>
      <c r="G275" s="223" t="str">
        <f>VLOOKUP(F275,regions!A$2:C$419,3,FALSE)</f>
        <v>Shire district</v>
      </c>
      <c r="H275" s="223" t="str">
        <f>IFERROR(VLOOKUP(F275,classifications!A$3:C$328,3,FALSE),VLOOKUP(F275,classifications!I$2:K$28,3,FALSE))</f>
        <v>Predominantly Urban</v>
      </c>
      <c r="I275" s="87">
        <v>390</v>
      </c>
      <c r="J275" s="87">
        <v>20</v>
      </c>
      <c r="K275" s="87">
        <v>0</v>
      </c>
      <c r="L275" s="87">
        <v>410</v>
      </c>
      <c r="M275" s="224"/>
      <c r="N275" s="225">
        <v>390</v>
      </c>
      <c r="O275" s="87">
        <v>10</v>
      </c>
      <c r="P275" s="87">
        <v>0</v>
      </c>
      <c r="Q275" s="87">
        <v>400</v>
      </c>
    </row>
    <row r="276" spans="2:17" ht="66" x14ac:dyDescent="0.25">
      <c r="B276" s="223" t="s">
        <v>883</v>
      </c>
      <c r="C276" s="223" t="s">
        <v>884</v>
      </c>
      <c r="D276" s="223" t="s">
        <v>885</v>
      </c>
      <c r="E276" s="223"/>
      <c r="F276" s="223" t="s">
        <v>886</v>
      </c>
      <c r="G276" s="223" t="str">
        <f>VLOOKUP(F276,regions!A$2:C$419,3,FALSE)</f>
        <v>Shire district</v>
      </c>
      <c r="H276" s="223" t="str">
        <f>IFERROR(VLOOKUP(F276,classifications!A$3:C$328,3,FALSE),VLOOKUP(F276,classifications!I$2:K$28,3,FALSE))</f>
        <v>Predominantly Urban</v>
      </c>
      <c r="I276" s="87">
        <v>90</v>
      </c>
      <c r="J276" s="87">
        <v>0</v>
      </c>
      <c r="K276" s="87">
        <v>0</v>
      </c>
      <c r="L276" s="87">
        <v>90</v>
      </c>
      <c r="M276" s="224"/>
      <c r="N276" s="225">
        <v>70</v>
      </c>
      <c r="O276" s="87">
        <v>50</v>
      </c>
      <c r="P276" s="87">
        <v>0</v>
      </c>
      <c r="Q276" s="87">
        <v>110</v>
      </c>
    </row>
    <row r="277" spans="2:17" ht="66" x14ac:dyDescent="0.25">
      <c r="B277" s="223" t="s">
        <v>887</v>
      </c>
      <c r="C277" s="223" t="s">
        <v>888</v>
      </c>
      <c r="D277" s="223" t="s">
        <v>889</v>
      </c>
      <c r="E277" s="223"/>
      <c r="F277" s="223" t="s">
        <v>890</v>
      </c>
      <c r="G277" s="223" t="str">
        <f>VLOOKUP(F277,regions!A$2:C$419,3,FALSE)</f>
        <v>Shire district</v>
      </c>
      <c r="H277" s="223" t="str">
        <f>IFERROR(VLOOKUP(F277,classifications!A$3:C$328,3,FALSE),VLOOKUP(F277,classifications!I$2:K$28,3,FALSE))</f>
        <v>Urban with Significant Rural</v>
      </c>
      <c r="I277" s="87">
        <v>370</v>
      </c>
      <c r="J277" s="87">
        <v>10</v>
      </c>
      <c r="K277" s="87">
        <v>0</v>
      </c>
      <c r="L277" s="87">
        <v>380</v>
      </c>
      <c r="M277" s="224"/>
      <c r="N277" s="225">
        <v>330</v>
      </c>
      <c r="O277" s="87">
        <v>150</v>
      </c>
      <c r="P277" s="87">
        <v>0</v>
      </c>
      <c r="Q277" s="87">
        <v>480</v>
      </c>
    </row>
    <row r="278" spans="2:17" ht="66" x14ac:dyDescent="0.25">
      <c r="B278" s="223" t="s">
        <v>891</v>
      </c>
      <c r="C278" s="223" t="s">
        <v>892</v>
      </c>
      <c r="D278" s="223" t="s">
        <v>893</v>
      </c>
      <c r="E278" s="223"/>
      <c r="F278" s="223" t="s">
        <v>894</v>
      </c>
      <c r="G278" s="223" t="str">
        <f>VLOOKUP(F278,regions!A$2:C$419,3,FALSE)</f>
        <v>Shire district</v>
      </c>
      <c r="H278" s="223" t="str">
        <f>IFERROR(VLOOKUP(F278,classifications!A$3:C$328,3,FALSE),VLOOKUP(F278,classifications!I$2:K$28,3,FALSE))</f>
        <v>Predominantly Urban</v>
      </c>
      <c r="I278" s="87">
        <v>100</v>
      </c>
      <c r="J278" s="87">
        <v>20</v>
      </c>
      <c r="K278" s="87">
        <v>0</v>
      </c>
      <c r="L278" s="87">
        <v>120</v>
      </c>
      <c r="M278" s="224"/>
      <c r="N278" s="225">
        <v>90</v>
      </c>
      <c r="O278" s="87">
        <v>30</v>
      </c>
      <c r="P278" s="87">
        <v>0</v>
      </c>
      <c r="Q278" s="87">
        <v>120</v>
      </c>
    </row>
    <row r="279" spans="2:17" ht="66" x14ac:dyDescent="0.25">
      <c r="B279" s="223" t="s">
        <v>895</v>
      </c>
      <c r="C279" s="223" t="s">
        <v>896</v>
      </c>
      <c r="D279" s="223" t="s">
        <v>897</v>
      </c>
      <c r="E279" s="223"/>
      <c r="F279" s="223" t="s">
        <v>898</v>
      </c>
      <c r="G279" s="223" t="str">
        <f>VLOOKUP(F279,regions!A$2:C$419,3,FALSE)</f>
        <v>Shire district</v>
      </c>
      <c r="H279" s="223" t="str">
        <f>IFERROR(VLOOKUP(F279,classifications!A$3:C$328,3,FALSE),VLOOKUP(F279,classifications!I$2:K$28,3,FALSE))</f>
        <v>Predominantly Urban</v>
      </c>
      <c r="I279" s="87">
        <v>460</v>
      </c>
      <c r="J279" s="87">
        <v>50</v>
      </c>
      <c r="K279" s="87">
        <v>0</v>
      </c>
      <c r="L279" s="87">
        <v>510</v>
      </c>
      <c r="M279" s="224"/>
      <c r="N279" s="225">
        <v>270</v>
      </c>
      <c r="O279" s="87">
        <v>70</v>
      </c>
      <c r="P279" s="87">
        <v>0</v>
      </c>
      <c r="Q279" s="87">
        <v>340</v>
      </c>
    </row>
    <row r="280" spans="2:17" ht="66" x14ac:dyDescent="0.25">
      <c r="B280" s="223" t="s">
        <v>899</v>
      </c>
      <c r="C280" s="223" t="s">
        <v>900</v>
      </c>
      <c r="D280" s="223" t="s">
        <v>901</v>
      </c>
      <c r="E280" s="223"/>
      <c r="F280" s="223" t="s">
        <v>902</v>
      </c>
      <c r="G280" s="223" t="str">
        <f>VLOOKUP(F280,regions!A$2:C$419,3,FALSE)</f>
        <v>Shire district</v>
      </c>
      <c r="H280" s="223" t="str">
        <f>IFERROR(VLOOKUP(F280,classifications!A$3:C$328,3,FALSE),VLOOKUP(F280,classifications!I$2:K$28,3,FALSE))</f>
        <v>Predominantly Rural</v>
      </c>
      <c r="I280" s="87">
        <v>360</v>
      </c>
      <c r="J280" s="87">
        <v>10</v>
      </c>
      <c r="K280" s="87">
        <v>0</v>
      </c>
      <c r="L280" s="87">
        <v>370</v>
      </c>
      <c r="M280" s="224"/>
      <c r="N280" s="225">
        <v>310</v>
      </c>
      <c r="O280" s="87">
        <v>20</v>
      </c>
      <c r="P280" s="87">
        <v>0</v>
      </c>
      <c r="Q280" s="87">
        <v>340</v>
      </c>
    </row>
    <row r="281" spans="2:17" ht="66" x14ac:dyDescent="0.25">
      <c r="B281" s="223" t="s">
        <v>903</v>
      </c>
      <c r="C281" s="223" t="s">
        <v>904</v>
      </c>
      <c r="D281" s="223" t="s">
        <v>905</v>
      </c>
      <c r="E281" s="223"/>
      <c r="F281" s="223" t="s">
        <v>906</v>
      </c>
      <c r="G281" s="223" t="str">
        <f>VLOOKUP(F281,regions!A$2:C$419,3,FALSE)</f>
        <v>Shire district</v>
      </c>
      <c r="H281" s="223" t="str">
        <f>IFERROR(VLOOKUP(F281,classifications!A$3:C$328,3,FALSE),VLOOKUP(F281,classifications!I$2:K$28,3,FALSE))</f>
        <v>Predominantly Urban</v>
      </c>
      <c r="I281" s="87">
        <v>130</v>
      </c>
      <c r="J281" s="87">
        <v>0</v>
      </c>
      <c r="K281" s="87">
        <v>0</v>
      </c>
      <c r="L281" s="87">
        <v>140</v>
      </c>
      <c r="M281" s="224"/>
      <c r="N281" s="225">
        <v>170</v>
      </c>
      <c r="O281" s="87">
        <v>20</v>
      </c>
      <c r="P281" s="87">
        <v>0</v>
      </c>
      <c r="Q281" s="87">
        <v>180</v>
      </c>
    </row>
    <row r="282" spans="2:17" ht="66" x14ac:dyDescent="0.25">
      <c r="B282" s="223" t="s">
        <v>907</v>
      </c>
      <c r="C282" s="223" t="s">
        <v>908</v>
      </c>
      <c r="D282" s="223" t="s">
        <v>909</v>
      </c>
      <c r="E282" s="223"/>
      <c r="F282" s="223" t="s">
        <v>910</v>
      </c>
      <c r="G282" s="223" t="str">
        <f>VLOOKUP(F282,regions!A$2:C$419,3,FALSE)</f>
        <v>Shire district</v>
      </c>
      <c r="H282" s="223" t="str">
        <f>IFERROR(VLOOKUP(F282,classifications!A$3:C$328,3,FALSE),VLOOKUP(F282,classifications!I$2:K$28,3,FALSE))</f>
        <v>Predominantly Urban</v>
      </c>
      <c r="I282" s="87">
        <v>160</v>
      </c>
      <c r="J282" s="87">
        <v>0</v>
      </c>
      <c r="K282" s="87">
        <v>0</v>
      </c>
      <c r="L282" s="87">
        <v>160</v>
      </c>
      <c r="M282" s="224"/>
      <c r="N282" s="225">
        <v>170</v>
      </c>
      <c r="O282" s="87">
        <v>0</v>
      </c>
      <c r="P282" s="87">
        <v>0</v>
      </c>
      <c r="Q282" s="87">
        <v>170</v>
      </c>
    </row>
    <row r="283" spans="2:17" ht="66" x14ac:dyDescent="0.25">
      <c r="B283" s="223" t="s">
        <v>911</v>
      </c>
      <c r="C283" s="223" t="s">
        <v>912</v>
      </c>
      <c r="D283" s="223" t="s">
        <v>913</v>
      </c>
      <c r="E283" s="223"/>
      <c r="F283" s="223" t="s">
        <v>914</v>
      </c>
      <c r="G283" s="223" t="str">
        <f>VLOOKUP(F283,regions!A$2:C$419,3,FALSE)</f>
        <v>Shire district</v>
      </c>
      <c r="H283" s="223" t="str">
        <f>IFERROR(VLOOKUP(F283,classifications!A$3:C$328,3,FALSE),VLOOKUP(F283,classifications!I$2:K$28,3,FALSE))</f>
        <v>Urban with Significant Rural</v>
      </c>
      <c r="I283" s="87">
        <v>100</v>
      </c>
      <c r="J283" s="87">
        <v>40</v>
      </c>
      <c r="K283" s="87">
        <v>0</v>
      </c>
      <c r="L283" s="87">
        <v>140</v>
      </c>
      <c r="M283" s="224"/>
      <c r="N283" s="225">
        <v>130</v>
      </c>
      <c r="O283" s="87">
        <v>60</v>
      </c>
      <c r="P283" s="87">
        <v>30</v>
      </c>
      <c r="Q283" s="87">
        <v>210</v>
      </c>
    </row>
    <row r="284" spans="2:17" ht="66" x14ac:dyDescent="0.25">
      <c r="B284" s="223" t="s">
        <v>915</v>
      </c>
      <c r="C284" s="223" t="s">
        <v>916</v>
      </c>
      <c r="D284" s="223" t="s">
        <v>917</v>
      </c>
      <c r="E284" s="223"/>
      <c r="F284" s="223" t="s">
        <v>918</v>
      </c>
      <c r="G284" s="223" t="str">
        <f>VLOOKUP(F284,regions!A$2:C$419,3,FALSE)</f>
        <v>Shire district</v>
      </c>
      <c r="H284" s="223" t="str">
        <f>IFERROR(VLOOKUP(F284,classifications!A$3:C$328,3,FALSE),VLOOKUP(F284,classifications!I$2:K$28,3,FALSE))</f>
        <v>Predominantly Rural</v>
      </c>
      <c r="I284" s="87">
        <v>460</v>
      </c>
      <c r="J284" s="87">
        <v>10</v>
      </c>
      <c r="K284" s="87">
        <v>0</v>
      </c>
      <c r="L284" s="87">
        <v>470</v>
      </c>
      <c r="M284" s="224"/>
      <c r="N284" s="225">
        <v>280</v>
      </c>
      <c r="O284" s="87">
        <v>40</v>
      </c>
      <c r="P284" s="87">
        <v>0</v>
      </c>
      <c r="Q284" s="87">
        <v>330</v>
      </c>
    </row>
    <row r="285" spans="2:17" x14ac:dyDescent="0.25">
      <c r="B285" s="223"/>
      <c r="C285" s="223"/>
      <c r="D285" s="223"/>
      <c r="E285" s="223"/>
      <c r="F285" s="223"/>
      <c r="G285" s="223"/>
      <c r="H285" s="223"/>
      <c r="I285" s="224"/>
      <c r="J285" s="224"/>
      <c r="K285" s="224"/>
      <c r="L285" s="224"/>
      <c r="M285" s="224"/>
      <c r="N285" s="234"/>
      <c r="O285" s="224"/>
      <c r="P285" s="224"/>
      <c r="Q285" s="224"/>
    </row>
    <row r="286" spans="2:17" ht="66" x14ac:dyDescent="0.25">
      <c r="B286" s="223"/>
      <c r="C286" s="223"/>
      <c r="D286" s="223" t="s">
        <v>919</v>
      </c>
      <c r="E286" s="223" t="s">
        <v>920</v>
      </c>
      <c r="F286" s="223" t="s">
        <v>920</v>
      </c>
      <c r="G286" s="223" t="str">
        <f>VLOOKUP(F286,regions!A$2:C$419,3,FALSE)</f>
        <v>Shire county</v>
      </c>
      <c r="H286" s="223" t="str">
        <f>IFERROR(VLOOKUP(F286,classifications!A$3:C$328,3,FALSE),VLOOKUP(F286,classifications!I$2:K$28,3,FALSE))</f>
        <v>Urban with Significant Rural</v>
      </c>
      <c r="I286" s="87">
        <v>2860</v>
      </c>
      <c r="J286" s="87">
        <v>480</v>
      </c>
      <c r="K286" s="87">
        <v>10</v>
      </c>
      <c r="L286" s="87">
        <v>3350</v>
      </c>
      <c r="M286" s="224"/>
      <c r="N286" s="225">
        <v>3080</v>
      </c>
      <c r="O286" s="87">
        <v>580</v>
      </c>
      <c r="P286" s="87">
        <v>0</v>
      </c>
      <c r="Q286" s="87">
        <v>3660</v>
      </c>
    </row>
    <row r="287" spans="2:17" ht="66" x14ac:dyDescent="0.25">
      <c r="B287" s="223" t="s">
        <v>921</v>
      </c>
      <c r="C287" s="223" t="s">
        <v>922</v>
      </c>
      <c r="D287" s="223" t="s">
        <v>923</v>
      </c>
      <c r="E287" s="223"/>
      <c r="F287" s="223" t="s">
        <v>924</v>
      </c>
      <c r="G287" s="223" t="str">
        <f>VLOOKUP(F287,regions!A$2:C$419,3,FALSE)</f>
        <v>Shire district</v>
      </c>
      <c r="H287" s="223" t="str">
        <f>IFERROR(VLOOKUP(F287,classifications!A$3:C$328,3,FALSE),VLOOKUP(F287,classifications!I$2:K$28,3,FALSE))</f>
        <v>Predominantly Urban</v>
      </c>
      <c r="I287" s="87">
        <v>490</v>
      </c>
      <c r="J287" s="87">
        <v>100</v>
      </c>
      <c r="K287" s="87">
        <v>0</v>
      </c>
      <c r="L287" s="87">
        <v>590</v>
      </c>
      <c r="M287" s="224"/>
      <c r="N287" s="225">
        <v>550</v>
      </c>
      <c r="O287" s="87">
        <v>100</v>
      </c>
      <c r="P287" s="87">
        <v>0</v>
      </c>
      <c r="Q287" s="87">
        <v>650</v>
      </c>
    </row>
    <row r="288" spans="2:17" ht="66" x14ac:dyDescent="0.25">
      <c r="B288" s="223" t="s">
        <v>925</v>
      </c>
      <c r="C288" s="223" t="s">
        <v>926</v>
      </c>
      <c r="D288" s="223" t="s">
        <v>927</v>
      </c>
      <c r="E288" s="223"/>
      <c r="F288" s="223" t="s">
        <v>928</v>
      </c>
      <c r="G288" s="223" t="str">
        <f>VLOOKUP(F288,regions!A$2:C$419,3,FALSE)</f>
        <v>Shire district</v>
      </c>
      <c r="H288" s="223" t="str">
        <f>IFERROR(VLOOKUP(F288,classifications!A$3:C$328,3,FALSE),VLOOKUP(F288,classifications!I$2:K$28,3,FALSE))</f>
        <v>Predominantly Urban</v>
      </c>
      <c r="I288" s="87">
        <v>740</v>
      </c>
      <c r="J288" s="87">
        <v>100</v>
      </c>
      <c r="K288" s="87">
        <v>0</v>
      </c>
      <c r="L288" s="87">
        <v>840</v>
      </c>
      <c r="M288" s="224"/>
      <c r="N288" s="225">
        <v>600</v>
      </c>
      <c r="O288" s="87">
        <v>90</v>
      </c>
      <c r="P288" s="87">
        <v>0</v>
      </c>
      <c r="Q288" s="87">
        <v>690</v>
      </c>
    </row>
    <row r="289" spans="2:18" ht="66" x14ac:dyDescent="0.25">
      <c r="B289" s="223" t="s">
        <v>929</v>
      </c>
      <c r="C289" s="223" t="s">
        <v>930</v>
      </c>
      <c r="D289" s="223" t="s">
        <v>931</v>
      </c>
      <c r="E289" s="223"/>
      <c r="F289" s="223" t="s">
        <v>932</v>
      </c>
      <c r="G289" s="223" t="str">
        <f>VLOOKUP(F289,regions!A$2:C$419,3,FALSE)</f>
        <v>Shire district</v>
      </c>
      <c r="H289" s="223" t="str">
        <f>IFERROR(VLOOKUP(F289,classifications!A$3:C$328,3,FALSE),VLOOKUP(F289,classifications!I$2:K$28,3,FALSE))</f>
        <v>Predominantly Rural</v>
      </c>
      <c r="I289" s="87">
        <v>500</v>
      </c>
      <c r="J289" s="87">
        <v>130</v>
      </c>
      <c r="K289" s="87">
        <v>10</v>
      </c>
      <c r="L289" s="87">
        <v>630</v>
      </c>
      <c r="M289" s="224"/>
      <c r="N289" s="225">
        <v>400</v>
      </c>
      <c r="O289" s="87">
        <v>80</v>
      </c>
      <c r="P289" s="87">
        <v>0</v>
      </c>
      <c r="Q289" s="87">
        <v>480</v>
      </c>
    </row>
    <row r="290" spans="2:18" ht="66" x14ac:dyDescent="0.25">
      <c r="B290" s="223" t="s">
        <v>933</v>
      </c>
      <c r="C290" s="223" t="s">
        <v>934</v>
      </c>
      <c r="D290" s="223" t="s">
        <v>935</v>
      </c>
      <c r="E290" s="223"/>
      <c r="F290" s="223" t="s">
        <v>936</v>
      </c>
      <c r="G290" s="223" t="str">
        <f>VLOOKUP(F290,regions!A$2:C$419,3,FALSE)</f>
        <v>Shire district</v>
      </c>
      <c r="H290" s="223" t="str">
        <f>IFERROR(VLOOKUP(F290,classifications!A$3:C$328,3,FALSE),VLOOKUP(F290,classifications!I$2:K$28,3,FALSE))</f>
        <v>Predominantly Rural</v>
      </c>
      <c r="I290" s="87">
        <v>240</v>
      </c>
      <c r="J290" s="87">
        <v>50</v>
      </c>
      <c r="K290" s="87">
        <v>0</v>
      </c>
      <c r="L290" s="87">
        <v>290</v>
      </c>
      <c r="M290" s="224"/>
      <c r="N290" s="225">
        <v>700</v>
      </c>
      <c r="O290" s="87">
        <v>190</v>
      </c>
      <c r="P290" s="87">
        <v>0</v>
      </c>
      <c r="Q290" s="87">
        <v>880</v>
      </c>
    </row>
    <row r="291" spans="2:18" ht="66" x14ac:dyDescent="0.25">
      <c r="B291" s="223" t="s">
        <v>937</v>
      </c>
      <c r="C291" s="223" t="s">
        <v>938</v>
      </c>
      <c r="D291" s="223" t="s">
        <v>939</v>
      </c>
      <c r="E291" s="223"/>
      <c r="F291" s="223" t="s">
        <v>940</v>
      </c>
      <c r="G291" s="223" t="str">
        <f>VLOOKUP(F291,regions!A$2:C$419,3,FALSE)</f>
        <v>Shire district</v>
      </c>
      <c r="H291" s="223" t="str">
        <f>IFERROR(VLOOKUP(F291,classifications!A$3:C$328,3,FALSE),VLOOKUP(F291,classifications!I$2:K$28,3,FALSE))</f>
        <v>Predominantly Rural</v>
      </c>
      <c r="I291" s="87">
        <v>130</v>
      </c>
      <c r="J291" s="87">
        <v>0</v>
      </c>
      <c r="K291" s="87">
        <v>0</v>
      </c>
      <c r="L291" s="87">
        <v>130</v>
      </c>
      <c r="M291" s="224"/>
      <c r="N291" s="225">
        <v>80</v>
      </c>
      <c r="O291" s="87">
        <v>20</v>
      </c>
      <c r="P291" s="87">
        <v>0</v>
      </c>
      <c r="Q291" s="87">
        <v>100</v>
      </c>
    </row>
    <row r="292" spans="2:18" ht="66" x14ac:dyDescent="0.25">
      <c r="B292" s="223" t="s">
        <v>941</v>
      </c>
      <c r="C292" s="223" t="s">
        <v>942</v>
      </c>
      <c r="D292" s="223" t="s">
        <v>943</v>
      </c>
      <c r="E292" s="223"/>
      <c r="F292" s="223" t="s">
        <v>944</v>
      </c>
      <c r="G292" s="223" t="str">
        <f>VLOOKUP(F292,regions!A$2:C$419,3,FALSE)</f>
        <v>Shire district</v>
      </c>
      <c r="H292" s="223" t="str">
        <f>IFERROR(VLOOKUP(F292,classifications!A$3:C$328,3,FALSE),VLOOKUP(F292,classifications!I$2:K$28,3,FALSE))</f>
        <v>Predominantly Rural</v>
      </c>
      <c r="I292" s="84">
        <v>730</v>
      </c>
      <c r="J292" s="84">
        <v>100</v>
      </c>
      <c r="K292" s="84">
        <v>0</v>
      </c>
      <c r="L292" s="84">
        <v>830</v>
      </c>
      <c r="M292" s="224"/>
      <c r="N292" s="226">
        <v>630</v>
      </c>
      <c r="O292" s="84">
        <v>100</v>
      </c>
      <c r="P292" s="84">
        <v>0</v>
      </c>
      <c r="Q292" s="84">
        <v>730</v>
      </c>
      <c r="R292" s="32"/>
    </row>
    <row r="293" spans="2:18" ht="66" x14ac:dyDescent="0.25">
      <c r="B293" s="223" t="s">
        <v>945</v>
      </c>
      <c r="C293" s="223" t="s">
        <v>946</v>
      </c>
      <c r="D293" s="223" t="s">
        <v>947</v>
      </c>
      <c r="E293" s="223"/>
      <c r="F293" s="223" t="s">
        <v>948</v>
      </c>
      <c r="G293" s="223" t="str">
        <f>VLOOKUP(F293,regions!A$2:C$419,3,FALSE)</f>
        <v>Shire district</v>
      </c>
      <c r="H293" s="223" t="str">
        <f>IFERROR(VLOOKUP(F293,classifications!A$3:C$328,3,FALSE),VLOOKUP(F293,classifications!I$2:K$28,3,FALSE))</f>
        <v>Predominantly Urban</v>
      </c>
      <c r="I293" s="87">
        <v>30</v>
      </c>
      <c r="J293" s="87">
        <v>10</v>
      </c>
      <c r="K293" s="87">
        <v>0</v>
      </c>
      <c r="L293" s="87">
        <v>40</v>
      </c>
      <c r="M293" s="224"/>
      <c r="N293" s="225">
        <v>120</v>
      </c>
      <c r="O293" s="87">
        <v>0</v>
      </c>
      <c r="P293" s="87">
        <v>0</v>
      </c>
      <c r="Q293" s="87">
        <v>120</v>
      </c>
    </row>
    <row r="294" spans="2:18" x14ac:dyDescent="0.25">
      <c r="B294" s="223"/>
      <c r="C294" s="223"/>
      <c r="D294" s="223"/>
      <c r="E294" s="223"/>
      <c r="F294" s="223"/>
      <c r="G294" s="223"/>
      <c r="H294" s="223"/>
      <c r="I294" s="224"/>
      <c r="J294" s="224"/>
      <c r="K294" s="224"/>
      <c r="L294" s="224"/>
      <c r="M294" s="224"/>
      <c r="N294" s="234"/>
      <c r="O294" s="224"/>
      <c r="P294" s="224"/>
      <c r="Q294" s="224"/>
    </row>
    <row r="295" spans="2:18" ht="66" x14ac:dyDescent="0.25">
      <c r="B295" s="223"/>
      <c r="C295" s="223"/>
      <c r="D295" s="223" t="s">
        <v>949</v>
      </c>
      <c r="E295" s="223" t="s">
        <v>950</v>
      </c>
      <c r="F295" s="223" t="s">
        <v>950</v>
      </c>
      <c r="G295" s="223" t="str">
        <f>VLOOKUP(F295,regions!A$2:C$419,3,FALSE)</f>
        <v>Shire county</v>
      </c>
      <c r="H295" s="223" t="str">
        <f>IFERROR(VLOOKUP(F295,classifications!A$3:C$328,3,FALSE),VLOOKUP(F295,classifications!I$2:K$28,3,FALSE))</f>
        <v>Predominantly Rural</v>
      </c>
      <c r="I295" s="87">
        <v>1820</v>
      </c>
      <c r="J295" s="87">
        <v>310</v>
      </c>
      <c r="K295" s="87">
        <v>0</v>
      </c>
      <c r="L295" s="87">
        <v>2130</v>
      </c>
      <c r="M295" s="224"/>
      <c r="N295" s="225">
        <v>1640</v>
      </c>
      <c r="O295" s="87">
        <v>210</v>
      </c>
      <c r="P295" s="87">
        <v>0</v>
      </c>
      <c r="Q295" s="87">
        <v>1840</v>
      </c>
    </row>
    <row r="296" spans="2:18" ht="66" x14ac:dyDescent="0.25">
      <c r="B296" s="223" t="s">
        <v>951</v>
      </c>
      <c r="C296" s="223" t="s">
        <v>952</v>
      </c>
      <c r="D296" s="223" t="s">
        <v>953</v>
      </c>
      <c r="E296" s="223"/>
      <c r="F296" s="223" t="s">
        <v>954</v>
      </c>
      <c r="G296" s="223" t="str">
        <f>VLOOKUP(F296,regions!A$2:C$419,3,FALSE)</f>
        <v>Shire district</v>
      </c>
      <c r="H296" s="223" t="str">
        <f>IFERROR(VLOOKUP(F296,classifications!A$3:C$328,3,FALSE),VLOOKUP(F296,classifications!I$2:K$28,3,FALSE))</f>
        <v>Urban with Significant Rural</v>
      </c>
      <c r="I296" s="87">
        <v>180</v>
      </c>
      <c r="J296" s="87">
        <v>30</v>
      </c>
      <c r="K296" s="87">
        <v>0</v>
      </c>
      <c r="L296" s="87">
        <v>200</v>
      </c>
      <c r="M296" s="224"/>
      <c r="N296" s="225">
        <v>180</v>
      </c>
      <c r="O296" s="87">
        <v>30</v>
      </c>
      <c r="P296" s="87">
        <v>0</v>
      </c>
      <c r="Q296" s="87">
        <v>210</v>
      </c>
    </row>
    <row r="297" spans="2:18" ht="66" x14ac:dyDescent="0.25">
      <c r="B297" s="223" t="s">
        <v>955</v>
      </c>
      <c r="C297" s="223" t="s">
        <v>956</v>
      </c>
      <c r="D297" s="223" t="s">
        <v>957</v>
      </c>
      <c r="E297" s="223"/>
      <c r="F297" s="223" t="s">
        <v>958</v>
      </c>
      <c r="G297" s="223" t="str">
        <f>VLOOKUP(F297,regions!A$2:C$419,3,FALSE)</f>
        <v>Shire district</v>
      </c>
      <c r="H297" s="223" t="str">
        <f>IFERROR(VLOOKUP(F297,classifications!A$3:C$328,3,FALSE),VLOOKUP(F297,classifications!I$2:K$28,3,FALSE))</f>
        <v>Predominantly Rural</v>
      </c>
      <c r="I297" s="87">
        <v>240</v>
      </c>
      <c r="J297" s="87">
        <v>140</v>
      </c>
      <c r="K297" s="87">
        <v>0</v>
      </c>
      <c r="L297" s="87">
        <v>390</v>
      </c>
      <c r="M297" s="224"/>
      <c r="N297" s="225">
        <v>200</v>
      </c>
      <c r="O297" s="87">
        <v>60</v>
      </c>
      <c r="P297" s="87">
        <v>0</v>
      </c>
      <c r="Q297" s="87">
        <v>260</v>
      </c>
    </row>
    <row r="298" spans="2:18" ht="66" x14ac:dyDescent="0.25">
      <c r="B298" s="223" t="s">
        <v>959</v>
      </c>
      <c r="C298" s="223" t="s">
        <v>960</v>
      </c>
      <c r="D298" s="223" t="s">
        <v>961</v>
      </c>
      <c r="E298" s="223"/>
      <c r="F298" s="223" t="s">
        <v>962</v>
      </c>
      <c r="G298" s="223" t="str">
        <f>VLOOKUP(F298,regions!A$2:C$419,3,FALSE)</f>
        <v>Shire district</v>
      </c>
      <c r="H298" s="223" t="str">
        <f>IFERROR(VLOOKUP(F298,classifications!A$3:C$328,3,FALSE),VLOOKUP(F298,classifications!I$2:K$28,3,FALSE))</f>
        <v>Predominantly Urban</v>
      </c>
      <c r="I298" s="84">
        <v>110</v>
      </c>
      <c r="J298" s="84">
        <v>0</v>
      </c>
      <c r="K298" s="84">
        <v>0</v>
      </c>
      <c r="L298" s="84">
        <v>110</v>
      </c>
      <c r="M298" s="224"/>
      <c r="N298" s="226">
        <v>100</v>
      </c>
      <c r="O298" s="84">
        <v>10</v>
      </c>
      <c r="P298" s="84">
        <v>0</v>
      </c>
      <c r="Q298" s="84">
        <v>110</v>
      </c>
    </row>
    <row r="299" spans="2:18" ht="66" x14ac:dyDescent="0.25">
      <c r="B299" s="223" t="s">
        <v>963</v>
      </c>
      <c r="C299" s="223" t="s">
        <v>964</v>
      </c>
      <c r="D299" s="223" t="s">
        <v>965</v>
      </c>
      <c r="E299" s="223"/>
      <c r="F299" s="223" t="s">
        <v>966</v>
      </c>
      <c r="G299" s="223" t="str">
        <f>VLOOKUP(F299,regions!A$2:C$419,3,FALSE)</f>
        <v>Shire district</v>
      </c>
      <c r="H299" s="223" t="str">
        <f>IFERROR(VLOOKUP(F299,classifications!A$3:C$328,3,FALSE),VLOOKUP(F299,classifications!I$2:K$28,3,FALSE))</f>
        <v>Predominantly Rural</v>
      </c>
      <c r="I299" s="87">
        <v>480</v>
      </c>
      <c r="J299" s="87">
        <v>40</v>
      </c>
      <c r="K299" s="87">
        <v>0</v>
      </c>
      <c r="L299" s="87">
        <v>510</v>
      </c>
      <c r="M299" s="224"/>
      <c r="N299" s="225">
        <v>460</v>
      </c>
      <c r="O299" s="87">
        <v>30</v>
      </c>
      <c r="P299" s="87">
        <v>0</v>
      </c>
      <c r="Q299" s="87">
        <v>490</v>
      </c>
    </row>
    <row r="300" spans="2:18" ht="66" x14ac:dyDescent="0.25">
      <c r="B300" s="223" t="s">
        <v>967</v>
      </c>
      <c r="C300" s="223" t="s">
        <v>968</v>
      </c>
      <c r="D300" s="223" t="s">
        <v>969</v>
      </c>
      <c r="E300" s="223"/>
      <c r="F300" s="223" t="s">
        <v>970</v>
      </c>
      <c r="G300" s="223" t="str">
        <f>VLOOKUP(F300,regions!A$2:C$419,3,FALSE)</f>
        <v>Shire district</v>
      </c>
      <c r="H300" s="223" t="str">
        <f>IFERROR(VLOOKUP(F300,classifications!A$3:C$328,3,FALSE),VLOOKUP(F300,classifications!I$2:K$28,3,FALSE))</f>
        <v>Predominantly Rural</v>
      </c>
      <c r="I300" s="87">
        <v>250</v>
      </c>
      <c r="J300" s="87">
        <v>10</v>
      </c>
      <c r="K300" s="87">
        <v>0</v>
      </c>
      <c r="L300" s="87">
        <v>260</v>
      </c>
      <c r="M300" s="224"/>
      <c r="N300" s="225">
        <v>200</v>
      </c>
      <c r="O300" s="87">
        <v>10</v>
      </c>
      <c r="P300" s="87">
        <v>0</v>
      </c>
      <c r="Q300" s="87">
        <v>210</v>
      </c>
    </row>
    <row r="301" spans="2:18" ht="66" x14ac:dyDescent="0.25">
      <c r="B301" s="223" t="s">
        <v>971</v>
      </c>
      <c r="C301" s="223" t="s">
        <v>972</v>
      </c>
      <c r="D301" s="223" t="s">
        <v>973</v>
      </c>
      <c r="E301" s="223"/>
      <c r="F301" s="223" t="s">
        <v>974</v>
      </c>
      <c r="G301" s="223" t="str">
        <f>VLOOKUP(F301,regions!A$2:C$419,3,FALSE)</f>
        <v>Shire district</v>
      </c>
      <c r="H301" s="223" t="str">
        <f>IFERROR(VLOOKUP(F301,classifications!A$3:C$328,3,FALSE),VLOOKUP(F301,classifications!I$2:K$28,3,FALSE))</f>
        <v>Predominantly Rural</v>
      </c>
      <c r="I301" s="87">
        <v>410</v>
      </c>
      <c r="J301" s="87">
        <v>90</v>
      </c>
      <c r="K301" s="87">
        <v>0</v>
      </c>
      <c r="L301" s="87">
        <v>500</v>
      </c>
      <c r="M301" s="224"/>
      <c r="N301" s="225">
        <v>320</v>
      </c>
      <c r="O301" s="87">
        <v>20</v>
      </c>
      <c r="P301" s="87">
        <v>0</v>
      </c>
      <c r="Q301" s="87">
        <v>340</v>
      </c>
    </row>
    <row r="302" spans="2:18" ht="66" x14ac:dyDescent="0.25">
      <c r="B302" s="223" t="s">
        <v>975</v>
      </c>
      <c r="C302" s="223" t="s">
        <v>976</v>
      </c>
      <c r="D302" s="223" t="s">
        <v>977</v>
      </c>
      <c r="E302" s="223"/>
      <c r="F302" s="223" t="s">
        <v>978</v>
      </c>
      <c r="G302" s="223" t="str">
        <f>VLOOKUP(F302,regions!A$2:C$419,3,FALSE)</f>
        <v>Shire district</v>
      </c>
      <c r="H302" s="223" t="str">
        <f>IFERROR(VLOOKUP(F302,classifications!A$3:C$328,3,FALSE),VLOOKUP(F302,classifications!I$2:K$28,3,FALSE))</f>
        <v>Predominantly Rural</v>
      </c>
      <c r="I302" s="87">
        <v>160</v>
      </c>
      <c r="J302" s="87">
        <v>0</v>
      </c>
      <c r="K302" s="87">
        <v>0</v>
      </c>
      <c r="L302" s="87">
        <v>160</v>
      </c>
      <c r="M302" s="224"/>
      <c r="N302" s="225">
        <v>180</v>
      </c>
      <c r="O302" s="87">
        <v>50</v>
      </c>
      <c r="P302" s="87">
        <v>0</v>
      </c>
      <c r="Q302" s="87">
        <v>230</v>
      </c>
    </row>
    <row r="303" spans="2:18" x14ac:dyDescent="0.25">
      <c r="B303" s="223"/>
      <c r="C303" s="223"/>
      <c r="D303" s="223"/>
      <c r="E303" s="223"/>
      <c r="F303" s="223"/>
      <c r="G303" s="223"/>
      <c r="H303" s="223"/>
      <c r="I303" s="224"/>
      <c r="J303" s="224"/>
      <c r="K303" s="224"/>
      <c r="L303" s="224"/>
      <c r="M303" s="224"/>
      <c r="N303" s="234"/>
      <c r="O303" s="224"/>
      <c r="P303" s="224"/>
      <c r="Q303" s="224"/>
    </row>
    <row r="304" spans="2:18" ht="66" x14ac:dyDescent="0.25">
      <c r="B304" s="223"/>
      <c r="C304" s="223"/>
      <c r="D304" s="223" t="s">
        <v>979</v>
      </c>
      <c r="E304" s="223" t="s">
        <v>980</v>
      </c>
      <c r="F304" s="223" t="s">
        <v>980</v>
      </c>
      <c r="G304" s="223" t="str">
        <f>VLOOKUP(F304,regions!A$2:C$419,3,FALSE)</f>
        <v>Shire county</v>
      </c>
      <c r="H304" s="223" t="str">
        <f>IFERROR(VLOOKUP(F304,classifications!A$3:C$328,3,FALSE),VLOOKUP(F304,classifications!I$2:K$28,3,FALSE))</f>
        <v>Predominantly Rural</v>
      </c>
      <c r="I304" s="87">
        <v>3010</v>
      </c>
      <c r="J304" s="87">
        <v>320</v>
      </c>
      <c r="K304" s="87">
        <v>10</v>
      </c>
      <c r="L304" s="87">
        <v>3340</v>
      </c>
      <c r="M304" s="224"/>
      <c r="N304" s="225">
        <v>2720</v>
      </c>
      <c r="O304" s="87">
        <v>320</v>
      </c>
      <c r="P304" s="87">
        <v>0</v>
      </c>
      <c r="Q304" s="87">
        <v>3040</v>
      </c>
    </row>
    <row r="305" spans="2:17" ht="66" x14ac:dyDescent="0.25">
      <c r="B305" s="223" t="s">
        <v>981</v>
      </c>
      <c r="C305" s="223" t="s">
        <v>982</v>
      </c>
      <c r="D305" s="223" t="s">
        <v>983</v>
      </c>
      <c r="E305" s="223"/>
      <c r="F305" s="223" t="s">
        <v>984</v>
      </c>
      <c r="G305" s="223" t="str">
        <f>VLOOKUP(F305,regions!A$2:C$419,3,FALSE)</f>
        <v>Shire district</v>
      </c>
      <c r="H305" s="223" t="str">
        <f>IFERROR(VLOOKUP(F305,classifications!A$3:C$328,3,FALSE),VLOOKUP(F305,classifications!I$2:K$28,3,FALSE))</f>
        <v>Predominantly Rural</v>
      </c>
      <c r="I305" s="87">
        <v>390</v>
      </c>
      <c r="J305" s="87">
        <v>20</v>
      </c>
      <c r="K305" s="87">
        <v>0</v>
      </c>
      <c r="L305" s="87">
        <v>410</v>
      </c>
      <c r="M305" s="224"/>
      <c r="N305" s="225">
        <v>490</v>
      </c>
      <c r="O305" s="87">
        <v>60</v>
      </c>
      <c r="P305" s="87">
        <v>0</v>
      </c>
      <c r="Q305" s="87">
        <v>550</v>
      </c>
    </row>
    <row r="306" spans="2:17" ht="66" x14ac:dyDescent="0.25">
      <c r="B306" s="223" t="s">
        <v>985</v>
      </c>
      <c r="C306" s="223" t="s">
        <v>986</v>
      </c>
      <c r="D306" s="223" t="s">
        <v>987</v>
      </c>
      <c r="E306" s="223"/>
      <c r="F306" s="223" t="s">
        <v>988</v>
      </c>
      <c r="G306" s="223" t="str">
        <f>VLOOKUP(F306,regions!A$2:C$419,3,FALSE)</f>
        <v>Shire district</v>
      </c>
      <c r="H306" s="223" t="str">
        <f>IFERROR(VLOOKUP(F306,classifications!A$3:C$328,3,FALSE),VLOOKUP(F306,classifications!I$2:K$28,3,FALSE))</f>
        <v>Urban with Significant Rural</v>
      </c>
      <c r="I306" s="87">
        <v>600</v>
      </c>
      <c r="J306" s="87">
        <v>30</v>
      </c>
      <c r="K306" s="87">
        <v>0</v>
      </c>
      <c r="L306" s="87">
        <v>630</v>
      </c>
      <c r="M306" s="224"/>
      <c r="N306" s="225">
        <v>620</v>
      </c>
      <c r="O306" s="87">
        <v>120</v>
      </c>
      <c r="P306" s="87">
        <v>0</v>
      </c>
      <c r="Q306" s="87">
        <v>740</v>
      </c>
    </row>
    <row r="307" spans="2:17" ht="66" x14ac:dyDescent="0.25">
      <c r="B307" s="223" t="s">
        <v>989</v>
      </c>
      <c r="C307" s="223" t="s">
        <v>990</v>
      </c>
      <c r="D307" s="223" t="s">
        <v>991</v>
      </c>
      <c r="E307" s="223"/>
      <c r="F307" s="223" t="s">
        <v>992</v>
      </c>
      <c r="G307" s="223" t="str">
        <f>VLOOKUP(F307,regions!A$2:C$419,3,FALSE)</f>
        <v>Shire district</v>
      </c>
      <c r="H307" s="223" t="str">
        <f>IFERROR(VLOOKUP(F307,classifications!A$3:C$328,3,FALSE),VLOOKUP(F307,classifications!I$2:K$28,3,FALSE))</f>
        <v>Urban with Significant Rural</v>
      </c>
      <c r="I307" s="87">
        <v>150</v>
      </c>
      <c r="J307" s="87">
        <v>0</v>
      </c>
      <c r="K307" s="87">
        <v>10</v>
      </c>
      <c r="L307" s="87">
        <v>150</v>
      </c>
      <c r="M307" s="224"/>
      <c r="N307" s="225">
        <v>150</v>
      </c>
      <c r="O307" s="87">
        <v>0</v>
      </c>
      <c r="P307" s="87">
        <v>0</v>
      </c>
      <c r="Q307" s="87">
        <v>150</v>
      </c>
    </row>
    <row r="308" spans="2:17" ht="66" x14ac:dyDescent="0.25">
      <c r="B308" s="223" t="s">
        <v>993</v>
      </c>
      <c r="C308" s="223" t="s">
        <v>994</v>
      </c>
      <c r="D308" s="223" t="s">
        <v>995</v>
      </c>
      <c r="E308" s="223"/>
      <c r="F308" s="223" t="s">
        <v>996</v>
      </c>
      <c r="G308" s="223" t="str">
        <f>VLOOKUP(F308,regions!A$2:C$419,3,FALSE)</f>
        <v>Shire district</v>
      </c>
      <c r="H308" s="223" t="str">
        <f>IFERROR(VLOOKUP(F308,classifications!A$3:C$328,3,FALSE),VLOOKUP(F308,classifications!I$2:K$28,3,FALSE))</f>
        <v>Predominantly Rural</v>
      </c>
      <c r="I308" s="87">
        <v>220</v>
      </c>
      <c r="J308" s="87">
        <v>10</v>
      </c>
      <c r="K308" s="87">
        <v>0</v>
      </c>
      <c r="L308" s="87">
        <v>220</v>
      </c>
      <c r="M308" s="224"/>
      <c r="N308" s="225">
        <v>280</v>
      </c>
      <c r="O308" s="87">
        <v>0</v>
      </c>
      <c r="P308" s="87">
        <v>0</v>
      </c>
      <c r="Q308" s="87">
        <v>280</v>
      </c>
    </row>
    <row r="309" spans="2:17" ht="66" x14ac:dyDescent="0.25">
      <c r="B309" s="223" t="s">
        <v>997</v>
      </c>
      <c r="C309" s="223" t="s">
        <v>998</v>
      </c>
      <c r="D309" s="223" t="s">
        <v>999</v>
      </c>
      <c r="E309" s="223"/>
      <c r="F309" s="223" t="s">
        <v>1000</v>
      </c>
      <c r="G309" s="223" t="str">
        <f>VLOOKUP(F309,regions!A$2:C$419,3,FALSE)</f>
        <v>Shire district</v>
      </c>
      <c r="H309" s="223" t="str">
        <f>IFERROR(VLOOKUP(F309,classifications!A$3:C$328,3,FALSE),VLOOKUP(F309,classifications!I$2:K$28,3,FALSE))</f>
        <v>Predominantly Rural</v>
      </c>
      <c r="I309" s="87">
        <v>330</v>
      </c>
      <c r="J309" s="87">
        <v>0</v>
      </c>
      <c r="K309" s="87">
        <v>0</v>
      </c>
      <c r="L309" s="87">
        <v>330</v>
      </c>
      <c r="M309" s="224"/>
      <c r="N309" s="225">
        <v>300</v>
      </c>
      <c r="O309" s="87">
        <v>0</v>
      </c>
      <c r="P309" s="87">
        <v>0</v>
      </c>
      <c r="Q309" s="87">
        <v>300</v>
      </c>
    </row>
    <row r="310" spans="2:17" ht="66" x14ac:dyDescent="0.25">
      <c r="B310" s="223" t="s">
        <v>1001</v>
      </c>
      <c r="C310" s="223" t="s">
        <v>1002</v>
      </c>
      <c r="D310" s="223" t="s">
        <v>1003</v>
      </c>
      <c r="E310" s="223"/>
      <c r="F310" s="223" t="s">
        <v>1004</v>
      </c>
      <c r="G310" s="223" t="str">
        <f>VLOOKUP(F310,regions!A$2:C$419,3,FALSE)</f>
        <v>Shire district</v>
      </c>
      <c r="H310" s="223" t="str">
        <f>IFERROR(VLOOKUP(F310,classifications!A$3:C$328,3,FALSE),VLOOKUP(F310,classifications!I$2:K$28,3,FALSE))</f>
        <v>Predominantly Urban</v>
      </c>
      <c r="I310" s="84">
        <v>130</v>
      </c>
      <c r="J310" s="84">
        <v>20</v>
      </c>
      <c r="K310" s="84">
        <v>0</v>
      </c>
      <c r="L310" s="84">
        <v>150</v>
      </c>
      <c r="M310" s="224"/>
      <c r="N310" s="226">
        <v>120</v>
      </c>
      <c r="O310" s="84">
        <v>10</v>
      </c>
      <c r="P310" s="84">
        <v>0</v>
      </c>
      <c r="Q310" s="84">
        <v>130</v>
      </c>
    </row>
    <row r="311" spans="2:17" ht="66" x14ac:dyDescent="0.25">
      <c r="B311" s="223" t="s">
        <v>1005</v>
      </c>
      <c r="C311" s="223" t="s">
        <v>1006</v>
      </c>
      <c r="D311" s="223" t="s">
        <v>1007</v>
      </c>
      <c r="E311" s="223"/>
      <c r="F311" s="223" t="s">
        <v>1008</v>
      </c>
      <c r="G311" s="223" t="str">
        <f>VLOOKUP(F311,regions!A$2:C$419,3,FALSE)</f>
        <v>Shire district</v>
      </c>
      <c r="H311" s="223" t="str">
        <f>IFERROR(VLOOKUP(F311,classifications!A$3:C$328,3,FALSE),VLOOKUP(F311,classifications!I$2:K$28,3,FALSE))</f>
        <v>Predominantly Rural</v>
      </c>
      <c r="I311" s="87">
        <v>1200</v>
      </c>
      <c r="J311" s="87">
        <v>240</v>
      </c>
      <c r="K311" s="87">
        <v>0</v>
      </c>
      <c r="L311" s="87">
        <v>1440</v>
      </c>
      <c r="M311" s="224"/>
      <c r="N311" s="225">
        <v>760</v>
      </c>
      <c r="O311" s="87">
        <v>130</v>
      </c>
      <c r="P311" s="87">
        <v>0</v>
      </c>
      <c r="Q311" s="87">
        <v>890</v>
      </c>
    </row>
    <row r="312" spans="2:17" x14ac:dyDescent="0.25">
      <c r="B312" s="223"/>
      <c r="C312" s="223"/>
      <c r="D312" s="223"/>
      <c r="E312" s="223"/>
      <c r="F312" s="223"/>
      <c r="G312" s="223"/>
      <c r="H312" s="223"/>
      <c r="I312" s="224"/>
      <c r="J312" s="224"/>
      <c r="K312" s="224"/>
      <c r="L312" s="224"/>
      <c r="M312" s="224"/>
      <c r="N312" s="234"/>
      <c r="O312" s="224"/>
      <c r="P312" s="224"/>
      <c r="Q312" s="224"/>
    </row>
    <row r="313" spans="2:17" ht="66" x14ac:dyDescent="0.25">
      <c r="B313" s="223"/>
      <c r="C313" s="223"/>
      <c r="D313" s="223" t="s">
        <v>1009</v>
      </c>
      <c r="E313" s="223" t="s">
        <v>1010</v>
      </c>
      <c r="F313" s="223" t="s">
        <v>1010</v>
      </c>
      <c r="G313" s="223" t="str">
        <f>VLOOKUP(F313,regions!A$2:C$419,3,FALSE)</f>
        <v>Shire county</v>
      </c>
      <c r="H313" s="223" t="str">
        <f>IFERROR(VLOOKUP(F313,classifications!A$3:C$328,3,FALSE),VLOOKUP(F313,classifications!I$2:K$28,3,FALSE))</f>
        <v>Urban with Significant Rural</v>
      </c>
      <c r="I313" s="87">
        <v>2820</v>
      </c>
      <c r="J313" s="87">
        <v>640</v>
      </c>
      <c r="K313" s="87">
        <v>10</v>
      </c>
      <c r="L313" s="87">
        <v>3470</v>
      </c>
      <c r="M313" s="224"/>
      <c r="N313" s="225">
        <v>2660</v>
      </c>
      <c r="O313" s="87">
        <v>760</v>
      </c>
      <c r="P313" s="87">
        <v>0</v>
      </c>
      <c r="Q313" s="87">
        <v>3420</v>
      </c>
    </row>
    <row r="314" spans="2:17" ht="66" x14ac:dyDescent="0.25">
      <c r="B314" s="223" t="s">
        <v>1011</v>
      </c>
      <c r="C314" s="223" t="s">
        <v>1012</v>
      </c>
      <c r="D314" s="223" t="s">
        <v>1013</v>
      </c>
      <c r="E314" s="223"/>
      <c r="F314" s="223" t="s">
        <v>1014</v>
      </c>
      <c r="G314" s="223" t="str">
        <f>VLOOKUP(F314,regions!A$2:C$419,3,FALSE)</f>
        <v>Shire district</v>
      </c>
      <c r="H314" s="223" t="str">
        <f>IFERROR(VLOOKUP(F314,classifications!A$3:C$328,3,FALSE),VLOOKUP(F314,classifications!I$2:K$28,3,FALSE))</f>
        <v>Predominantly Urban</v>
      </c>
      <c r="I314" s="87">
        <v>430</v>
      </c>
      <c r="J314" s="87">
        <v>0</v>
      </c>
      <c r="K314" s="87">
        <v>0</v>
      </c>
      <c r="L314" s="87">
        <v>430</v>
      </c>
      <c r="M314" s="224"/>
      <c r="N314" s="225">
        <v>300</v>
      </c>
      <c r="O314" s="87">
        <v>40</v>
      </c>
      <c r="P314" s="87">
        <v>0</v>
      </c>
      <c r="Q314" s="87">
        <v>340</v>
      </c>
    </row>
    <row r="315" spans="2:17" ht="66" x14ac:dyDescent="0.25">
      <c r="B315" s="223" t="s">
        <v>1015</v>
      </c>
      <c r="C315" s="223" t="s">
        <v>1016</v>
      </c>
      <c r="D315" s="223" t="s">
        <v>1017</v>
      </c>
      <c r="E315" s="223"/>
      <c r="F315" s="223" t="s">
        <v>1018</v>
      </c>
      <c r="G315" s="223" t="str">
        <f>VLOOKUP(F315,regions!A$2:C$419,3,FALSE)</f>
        <v>Shire district</v>
      </c>
      <c r="H315" s="223" t="str">
        <f>IFERROR(VLOOKUP(F315,classifications!A$3:C$328,3,FALSE),VLOOKUP(F315,classifications!I$2:K$28,3,FALSE))</f>
        <v>Predominantly Rural</v>
      </c>
      <c r="I315" s="84">
        <v>670</v>
      </c>
      <c r="J315" s="84">
        <v>170</v>
      </c>
      <c r="K315" s="84">
        <v>0</v>
      </c>
      <c r="L315" s="84">
        <v>840</v>
      </c>
      <c r="M315" s="224"/>
      <c r="N315" s="226">
        <v>520</v>
      </c>
      <c r="O315" s="84">
        <v>210</v>
      </c>
      <c r="P315" s="84">
        <v>0</v>
      </c>
      <c r="Q315" s="84">
        <v>730</v>
      </c>
    </row>
    <row r="316" spans="2:17" ht="66" x14ac:dyDescent="0.25">
      <c r="B316" s="223" t="s">
        <v>1019</v>
      </c>
      <c r="C316" s="223" t="s">
        <v>1020</v>
      </c>
      <c r="D316" s="223" t="s">
        <v>1021</v>
      </c>
      <c r="E316" s="223"/>
      <c r="F316" s="223" t="s">
        <v>1022</v>
      </c>
      <c r="G316" s="223" t="str">
        <f>VLOOKUP(F316,regions!A$2:C$419,3,FALSE)</f>
        <v>Shire district</v>
      </c>
      <c r="H316" s="223" t="str">
        <f>IFERROR(VLOOKUP(F316,classifications!A$3:C$328,3,FALSE),VLOOKUP(F316,classifications!I$2:K$28,3,FALSE))</f>
        <v>Predominantly Rural</v>
      </c>
      <c r="I316" s="87">
        <v>330</v>
      </c>
      <c r="J316" s="87">
        <v>110</v>
      </c>
      <c r="K316" s="87">
        <v>0</v>
      </c>
      <c r="L316" s="87">
        <v>430</v>
      </c>
      <c r="M316" s="224"/>
      <c r="N316" s="225">
        <v>470</v>
      </c>
      <c r="O316" s="87">
        <v>140</v>
      </c>
      <c r="P316" s="87">
        <v>0</v>
      </c>
      <c r="Q316" s="87">
        <v>610</v>
      </c>
    </row>
    <row r="317" spans="2:17" ht="66" x14ac:dyDescent="0.25">
      <c r="B317" s="223" t="s">
        <v>1023</v>
      </c>
      <c r="C317" s="223" t="s">
        <v>1024</v>
      </c>
      <c r="D317" s="223" t="s">
        <v>1025</v>
      </c>
      <c r="E317" s="223"/>
      <c r="F317" s="223" t="s">
        <v>1026</v>
      </c>
      <c r="G317" s="223" t="str">
        <f>VLOOKUP(F317,regions!A$2:C$419,3,FALSE)</f>
        <v>Shire district</v>
      </c>
      <c r="H317" s="223" t="str">
        <f>IFERROR(VLOOKUP(F317,classifications!A$3:C$328,3,FALSE),VLOOKUP(F317,classifications!I$2:K$28,3,FALSE))</f>
        <v>Predominantly Urban</v>
      </c>
      <c r="I317" s="87">
        <v>420</v>
      </c>
      <c r="J317" s="87">
        <v>60</v>
      </c>
      <c r="K317" s="87">
        <v>0</v>
      </c>
      <c r="L317" s="87">
        <v>470</v>
      </c>
      <c r="M317" s="224"/>
      <c r="N317" s="225">
        <v>370</v>
      </c>
      <c r="O317" s="87">
        <v>120</v>
      </c>
      <c r="P317" s="87">
        <v>0</v>
      </c>
      <c r="Q317" s="87">
        <v>490</v>
      </c>
    </row>
    <row r="318" spans="2:17" ht="66" x14ac:dyDescent="0.25">
      <c r="B318" s="223" t="s">
        <v>1027</v>
      </c>
      <c r="C318" s="223" t="s">
        <v>1028</v>
      </c>
      <c r="D318" s="223" t="s">
        <v>1029</v>
      </c>
      <c r="E318" s="223"/>
      <c r="F318" s="223" t="s">
        <v>1030</v>
      </c>
      <c r="G318" s="223" t="str">
        <f>VLOOKUP(F318,regions!A$2:C$419,3,FALSE)</f>
        <v>Shire district</v>
      </c>
      <c r="H318" s="223" t="str">
        <f>IFERROR(VLOOKUP(F318,classifications!A$3:C$328,3,FALSE),VLOOKUP(F318,classifications!I$2:K$28,3,FALSE))</f>
        <v>Predominantly Urban</v>
      </c>
      <c r="I318" s="87">
        <v>240</v>
      </c>
      <c r="J318" s="87">
        <v>160</v>
      </c>
      <c r="K318" s="87">
        <v>0</v>
      </c>
      <c r="L318" s="87">
        <v>400</v>
      </c>
      <c r="M318" s="224"/>
      <c r="N318" s="225">
        <v>340</v>
      </c>
      <c r="O318" s="87">
        <v>120</v>
      </c>
      <c r="P318" s="87">
        <v>0</v>
      </c>
      <c r="Q318" s="87">
        <v>470</v>
      </c>
    </row>
    <row r="319" spans="2:17" ht="66" x14ac:dyDescent="0.25">
      <c r="B319" s="223" t="s">
        <v>1031</v>
      </c>
      <c r="C319" s="223" t="s">
        <v>1032</v>
      </c>
      <c r="D319" s="223" t="s">
        <v>1033</v>
      </c>
      <c r="E319" s="223"/>
      <c r="F319" s="223" t="s">
        <v>1034</v>
      </c>
      <c r="G319" s="223" t="str">
        <f>VLOOKUP(F319,regions!A$2:C$419,3,FALSE)</f>
        <v>Shire district</v>
      </c>
      <c r="H319" s="223" t="str">
        <f>IFERROR(VLOOKUP(F319,classifications!A$3:C$328,3,FALSE),VLOOKUP(F319,classifications!I$2:K$28,3,FALSE))</f>
        <v>Predominantly Rural</v>
      </c>
      <c r="I319" s="87">
        <v>590</v>
      </c>
      <c r="J319" s="87">
        <v>150</v>
      </c>
      <c r="K319" s="87">
        <v>0</v>
      </c>
      <c r="L319" s="87">
        <v>730</v>
      </c>
      <c r="M319" s="224"/>
      <c r="N319" s="225">
        <v>470</v>
      </c>
      <c r="O319" s="87">
        <v>110</v>
      </c>
      <c r="P319" s="87">
        <v>0</v>
      </c>
      <c r="Q319" s="87">
        <v>580</v>
      </c>
    </row>
    <row r="320" spans="2:17" ht="66" x14ac:dyDescent="0.25">
      <c r="B320" s="223" t="s">
        <v>1035</v>
      </c>
      <c r="C320" s="223" t="s">
        <v>1036</v>
      </c>
      <c r="D320" s="223" t="s">
        <v>1037</v>
      </c>
      <c r="E320" s="223"/>
      <c r="F320" s="223" t="s">
        <v>1038</v>
      </c>
      <c r="G320" s="223" t="str">
        <f>VLOOKUP(F320,regions!A$2:C$419,3,FALSE)</f>
        <v>Shire district</v>
      </c>
      <c r="H320" s="223" t="str">
        <f>IFERROR(VLOOKUP(F320,classifications!A$3:C$328,3,FALSE),VLOOKUP(F320,classifications!I$2:K$28,3,FALSE))</f>
        <v>Urban with Significant Rural</v>
      </c>
      <c r="I320" s="87">
        <v>150</v>
      </c>
      <c r="J320" s="87">
        <v>10</v>
      </c>
      <c r="K320" s="87">
        <v>10</v>
      </c>
      <c r="L320" s="87">
        <v>170</v>
      </c>
      <c r="M320" s="224"/>
      <c r="N320" s="225">
        <v>180</v>
      </c>
      <c r="O320" s="87">
        <v>20</v>
      </c>
      <c r="P320" s="87">
        <v>0</v>
      </c>
      <c r="Q320" s="87">
        <v>200</v>
      </c>
    </row>
    <row r="321" spans="2:17" x14ac:dyDescent="0.25">
      <c r="B321" s="223"/>
      <c r="C321" s="223"/>
      <c r="D321" s="223"/>
      <c r="E321" s="223"/>
      <c r="F321" s="223"/>
      <c r="G321" s="223"/>
      <c r="H321" s="223"/>
      <c r="I321" s="224"/>
      <c r="J321" s="224"/>
      <c r="K321" s="224"/>
      <c r="L321" s="224"/>
      <c r="M321" s="224"/>
      <c r="N321" s="234"/>
      <c r="O321" s="224"/>
      <c r="P321" s="224"/>
      <c r="Q321" s="224"/>
    </row>
    <row r="322" spans="2:17" ht="66" x14ac:dyDescent="0.25">
      <c r="B322" s="223"/>
      <c r="C322" s="223"/>
      <c r="D322" s="223" t="s">
        <v>1039</v>
      </c>
      <c r="E322" s="223" t="s">
        <v>1040</v>
      </c>
      <c r="F322" s="223" t="s">
        <v>1040</v>
      </c>
      <c r="G322" s="223" t="str">
        <f>VLOOKUP(F322,regions!A$2:C$419,3,FALSE)</f>
        <v>Shire county</v>
      </c>
      <c r="H322" s="223" t="str">
        <f>IFERROR(VLOOKUP(F322,classifications!A$3:C$328,3,FALSE),VLOOKUP(F322,classifications!I$2:K$28,3,FALSE))</f>
        <v>Predominantly Rural</v>
      </c>
      <c r="I322" s="87">
        <v>1680</v>
      </c>
      <c r="J322" s="87">
        <v>320</v>
      </c>
      <c r="K322" s="87">
        <v>10</v>
      </c>
      <c r="L322" s="87">
        <v>2000</v>
      </c>
      <c r="M322" s="224"/>
      <c r="N322" s="225">
        <v>1590</v>
      </c>
      <c r="O322" s="87">
        <v>220</v>
      </c>
      <c r="P322" s="87">
        <v>20</v>
      </c>
      <c r="Q322" s="87">
        <v>1830</v>
      </c>
    </row>
    <row r="323" spans="2:17" ht="66" x14ac:dyDescent="0.25">
      <c r="B323" s="223" t="s">
        <v>1041</v>
      </c>
      <c r="C323" s="223" t="s">
        <v>1042</v>
      </c>
      <c r="D323" s="223" t="s">
        <v>1043</v>
      </c>
      <c r="E323" s="223"/>
      <c r="F323" s="223" t="s">
        <v>1044</v>
      </c>
      <c r="G323" s="223" t="str">
        <f>VLOOKUP(F323,regions!A$2:C$419,3,FALSE)</f>
        <v>Shire district</v>
      </c>
      <c r="H323" s="223" t="str">
        <f>IFERROR(VLOOKUP(F323,classifications!A$3:C$328,3,FALSE),VLOOKUP(F323,classifications!I$2:K$28,3,FALSE))</f>
        <v>Predominantly Rural</v>
      </c>
      <c r="I323" s="87">
        <v>40</v>
      </c>
      <c r="J323" s="87">
        <v>0</v>
      </c>
      <c r="K323" s="87">
        <v>10</v>
      </c>
      <c r="L323" s="87">
        <v>50</v>
      </c>
      <c r="M323" s="224"/>
      <c r="N323" s="225">
        <v>60</v>
      </c>
      <c r="O323" s="87">
        <v>10</v>
      </c>
      <c r="P323" s="87">
        <v>20</v>
      </c>
      <c r="Q323" s="87">
        <v>90</v>
      </c>
    </row>
    <row r="324" spans="2:17" ht="66" x14ac:dyDescent="0.25">
      <c r="B324" s="223" t="s">
        <v>1045</v>
      </c>
      <c r="C324" s="223" t="s">
        <v>1046</v>
      </c>
      <c r="D324" s="223" t="s">
        <v>1047</v>
      </c>
      <c r="E324" s="223"/>
      <c r="F324" s="223" t="s">
        <v>1048</v>
      </c>
      <c r="G324" s="223" t="str">
        <f>VLOOKUP(F324,regions!A$2:C$419,3,FALSE)</f>
        <v>Shire district</v>
      </c>
      <c r="H324" s="223" t="str">
        <f>IFERROR(VLOOKUP(F324,classifications!A$3:C$328,3,FALSE),VLOOKUP(F324,classifications!I$2:K$28,3,FALSE))</f>
        <v>Predominantly Rural</v>
      </c>
      <c r="I324" s="87">
        <v>260</v>
      </c>
      <c r="J324" s="87">
        <v>70</v>
      </c>
      <c r="K324" s="87">
        <v>0</v>
      </c>
      <c r="L324" s="87">
        <v>320</v>
      </c>
      <c r="M324" s="224"/>
      <c r="N324" s="225">
        <v>370</v>
      </c>
      <c r="O324" s="87">
        <v>60</v>
      </c>
      <c r="P324" s="87">
        <v>0</v>
      </c>
      <c r="Q324" s="87">
        <v>430</v>
      </c>
    </row>
    <row r="325" spans="2:17" ht="66" x14ac:dyDescent="0.25">
      <c r="B325" s="223" t="s">
        <v>1049</v>
      </c>
      <c r="C325" s="223" t="s">
        <v>1050</v>
      </c>
      <c r="D325" s="223" t="s">
        <v>1051</v>
      </c>
      <c r="E325" s="223"/>
      <c r="F325" s="223" t="s">
        <v>1052</v>
      </c>
      <c r="G325" s="223" t="str">
        <f>VLOOKUP(F325,regions!A$2:C$419,3,FALSE)</f>
        <v>Shire district</v>
      </c>
      <c r="H325" s="223" t="str">
        <f>IFERROR(VLOOKUP(F325,classifications!A$3:C$328,3,FALSE),VLOOKUP(F325,classifications!I$2:K$28,3,FALSE))</f>
        <v>Urban with Significant Rural</v>
      </c>
      <c r="I325" s="87">
        <v>290</v>
      </c>
      <c r="J325" s="87">
        <v>100</v>
      </c>
      <c r="K325" s="87">
        <v>0</v>
      </c>
      <c r="L325" s="87">
        <v>390</v>
      </c>
      <c r="M325" s="224"/>
      <c r="N325" s="225">
        <v>120</v>
      </c>
      <c r="O325" s="87">
        <v>50</v>
      </c>
      <c r="P325" s="87">
        <v>0</v>
      </c>
      <c r="Q325" s="87">
        <v>160</v>
      </c>
    </row>
    <row r="326" spans="2:17" ht="66" x14ac:dyDescent="0.25">
      <c r="B326" s="223" t="s">
        <v>1053</v>
      </c>
      <c r="C326" s="223" t="s">
        <v>1054</v>
      </c>
      <c r="D326" s="223" t="s">
        <v>1055</v>
      </c>
      <c r="E326" s="223"/>
      <c r="F326" s="223" t="s">
        <v>1056</v>
      </c>
      <c r="G326" s="223" t="str">
        <f>VLOOKUP(F326,regions!A$2:C$419,3,FALSE)</f>
        <v>Shire district</v>
      </c>
      <c r="H326" s="223" t="str">
        <f>IFERROR(VLOOKUP(F326,classifications!A$3:C$328,3,FALSE),VLOOKUP(F326,classifications!I$2:K$28,3,FALSE))</f>
        <v>Predominantly Rural</v>
      </c>
      <c r="I326" s="87">
        <v>180</v>
      </c>
      <c r="J326" s="87">
        <v>50</v>
      </c>
      <c r="K326" s="87">
        <v>0</v>
      </c>
      <c r="L326" s="87">
        <v>230</v>
      </c>
      <c r="M326" s="224"/>
      <c r="N326" s="225">
        <v>130</v>
      </c>
      <c r="O326" s="87">
        <v>30</v>
      </c>
      <c r="P326" s="87">
        <v>0</v>
      </c>
      <c r="Q326" s="87">
        <v>150</v>
      </c>
    </row>
    <row r="327" spans="2:17" ht="66" x14ac:dyDescent="0.25">
      <c r="B327" s="223" t="s">
        <v>1057</v>
      </c>
      <c r="C327" s="223" t="s">
        <v>1058</v>
      </c>
      <c r="D327" s="223" t="s">
        <v>1059</v>
      </c>
      <c r="E327" s="223"/>
      <c r="F327" s="223" t="s">
        <v>1060</v>
      </c>
      <c r="G327" s="223" t="str">
        <f>VLOOKUP(F327,regions!A$2:C$419,3,FALSE)</f>
        <v>Shire district</v>
      </c>
      <c r="H327" s="223" t="str">
        <f>IFERROR(VLOOKUP(F327,classifications!A$3:C$328,3,FALSE),VLOOKUP(F327,classifications!I$2:K$28,3,FALSE))</f>
        <v>Predominantly Rural</v>
      </c>
      <c r="I327" s="87">
        <v>90</v>
      </c>
      <c r="J327" s="87">
        <v>20</v>
      </c>
      <c r="K327" s="87">
        <v>0</v>
      </c>
      <c r="L327" s="87">
        <v>120</v>
      </c>
      <c r="M327" s="224"/>
      <c r="N327" s="225">
        <v>140</v>
      </c>
      <c r="O327" s="87">
        <v>20</v>
      </c>
      <c r="P327" s="87">
        <v>0</v>
      </c>
      <c r="Q327" s="87">
        <v>160</v>
      </c>
    </row>
    <row r="328" spans="2:17" ht="66" x14ac:dyDescent="0.25">
      <c r="B328" s="223" t="s">
        <v>1061</v>
      </c>
      <c r="C328" s="223" t="s">
        <v>1062</v>
      </c>
      <c r="D328" s="223" t="s">
        <v>1063</v>
      </c>
      <c r="E328" s="223"/>
      <c r="F328" s="223" t="s">
        <v>1064</v>
      </c>
      <c r="G328" s="223" t="str">
        <f>VLOOKUP(F328,regions!A$2:C$419,3,FALSE)</f>
        <v>Shire district</v>
      </c>
      <c r="H328" s="223" t="str">
        <f>IFERROR(VLOOKUP(F328,classifications!A$3:C$328,3,FALSE),VLOOKUP(F328,classifications!I$2:K$28,3,FALSE))</f>
        <v>Urban with Significant Rural</v>
      </c>
      <c r="I328" s="87">
        <v>330</v>
      </c>
      <c r="J328" s="87">
        <v>40</v>
      </c>
      <c r="K328" s="87">
        <v>0</v>
      </c>
      <c r="L328" s="87">
        <v>370</v>
      </c>
      <c r="M328" s="224"/>
      <c r="N328" s="225">
        <v>340</v>
      </c>
      <c r="O328" s="87">
        <v>50</v>
      </c>
      <c r="P328" s="87">
        <v>0</v>
      </c>
      <c r="Q328" s="87">
        <v>380</v>
      </c>
    </row>
    <row r="329" spans="2:17" ht="66" x14ac:dyDescent="0.25">
      <c r="B329" s="223" t="s">
        <v>1065</v>
      </c>
      <c r="C329" s="223" t="s">
        <v>1066</v>
      </c>
      <c r="D329" s="223" t="s">
        <v>1067</v>
      </c>
      <c r="E329" s="223"/>
      <c r="F329" s="223" t="s">
        <v>1068</v>
      </c>
      <c r="G329" s="223" t="str">
        <f>VLOOKUP(F329,regions!A$2:C$419,3,FALSE)</f>
        <v>Shire district</v>
      </c>
      <c r="H329" s="223" t="str">
        <f>IFERROR(VLOOKUP(F329,classifications!A$3:C$328,3,FALSE),VLOOKUP(F329,classifications!I$2:K$28,3,FALSE))</f>
        <v>Predominantly Rural</v>
      </c>
      <c r="I329" s="87">
        <v>490</v>
      </c>
      <c r="J329" s="87">
        <v>40</v>
      </c>
      <c r="K329" s="87">
        <v>0</v>
      </c>
      <c r="L329" s="87">
        <v>530</v>
      </c>
      <c r="M329" s="224"/>
      <c r="N329" s="225">
        <v>440</v>
      </c>
      <c r="O329" s="87">
        <v>10</v>
      </c>
      <c r="P329" s="87">
        <v>0</v>
      </c>
      <c r="Q329" s="87">
        <v>450</v>
      </c>
    </row>
    <row r="330" spans="2:17" x14ac:dyDescent="0.25">
      <c r="B330" s="223"/>
      <c r="C330" s="223"/>
      <c r="D330" s="223"/>
      <c r="E330" s="223"/>
      <c r="F330" s="223"/>
      <c r="G330" s="223"/>
      <c r="H330" s="223"/>
      <c r="I330" s="224"/>
      <c r="J330" s="224"/>
      <c r="K330" s="224"/>
      <c r="L330" s="224"/>
      <c r="M330" s="224"/>
      <c r="N330" s="234"/>
      <c r="O330" s="224"/>
      <c r="P330" s="224"/>
      <c r="Q330" s="224"/>
    </row>
    <row r="331" spans="2:17" ht="66" x14ac:dyDescent="0.25">
      <c r="B331" s="223"/>
      <c r="C331" s="223"/>
      <c r="D331" s="223" t="s">
        <v>1069</v>
      </c>
      <c r="E331" s="223" t="s">
        <v>1070</v>
      </c>
      <c r="F331" s="223" t="s">
        <v>1070</v>
      </c>
      <c r="G331" s="223" t="str">
        <f>VLOOKUP(F331,regions!A$2:C$419,3,FALSE)</f>
        <v>Shire county</v>
      </c>
      <c r="H331" s="223" t="str">
        <f>IFERROR(VLOOKUP(F331,classifications!A$3:C$328,3,FALSE),VLOOKUP(F331,classifications!I$2:K$28,3,FALSE))</f>
        <v>Urban with Significant Rural</v>
      </c>
      <c r="I331" s="87">
        <v>1750</v>
      </c>
      <c r="J331" s="87">
        <v>260</v>
      </c>
      <c r="K331" s="87">
        <v>20</v>
      </c>
      <c r="L331" s="87">
        <v>2030</v>
      </c>
      <c r="M331" s="224"/>
      <c r="N331" s="225">
        <v>1920</v>
      </c>
      <c r="O331" s="87">
        <v>280</v>
      </c>
      <c r="P331" s="87">
        <v>110</v>
      </c>
      <c r="Q331" s="87">
        <v>2310</v>
      </c>
    </row>
    <row r="332" spans="2:17" ht="66" x14ac:dyDescent="0.25">
      <c r="B332" s="223" t="s">
        <v>1071</v>
      </c>
      <c r="C332" s="223" t="s">
        <v>1072</v>
      </c>
      <c r="D332" s="223" t="s">
        <v>1073</v>
      </c>
      <c r="E332" s="223"/>
      <c r="F332" s="223" t="s">
        <v>1074</v>
      </c>
      <c r="G332" s="223" t="str">
        <f>VLOOKUP(F332,regions!A$2:C$419,3,FALSE)</f>
        <v>Shire district</v>
      </c>
      <c r="H332" s="223" t="str">
        <f>IFERROR(VLOOKUP(F332,classifications!A$3:C$328,3,FALSE),VLOOKUP(F332,classifications!I$2:K$28,3,FALSE))</f>
        <v>Predominantly Urban</v>
      </c>
      <c r="I332" s="87">
        <v>270</v>
      </c>
      <c r="J332" s="87">
        <v>20</v>
      </c>
      <c r="K332" s="87">
        <v>0</v>
      </c>
      <c r="L332" s="87">
        <v>300</v>
      </c>
      <c r="M332" s="224"/>
      <c r="N332" s="225">
        <v>420</v>
      </c>
      <c r="O332" s="87">
        <v>40</v>
      </c>
      <c r="P332" s="87">
        <v>0</v>
      </c>
      <c r="Q332" s="87">
        <v>460</v>
      </c>
    </row>
    <row r="333" spans="2:17" ht="66" x14ac:dyDescent="0.25">
      <c r="B333" s="223" t="s">
        <v>1075</v>
      </c>
      <c r="C333" s="223" t="s">
        <v>1076</v>
      </c>
      <c r="D333" s="223" t="s">
        <v>1077</v>
      </c>
      <c r="E333" s="223"/>
      <c r="F333" s="223" t="s">
        <v>1078</v>
      </c>
      <c r="G333" s="223" t="str">
        <f>VLOOKUP(F333,regions!A$2:C$419,3,FALSE)</f>
        <v>Shire district</v>
      </c>
      <c r="H333" s="223" t="str">
        <f>IFERROR(VLOOKUP(F333,classifications!A$3:C$328,3,FALSE),VLOOKUP(F333,classifications!I$2:K$28,3,FALSE))</f>
        <v>Predominantly Rural</v>
      </c>
      <c r="I333" s="87">
        <v>250</v>
      </c>
      <c r="J333" s="87">
        <v>50</v>
      </c>
      <c r="K333" s="87">
        <v>20</v>
      </c>
      <c r="L333" s="87">
        <v>320</v>
      </c>
      <c r="M333" s="224"/>
      <c r="N333" s="225">
        <v>260</v>
      </c>
      <c r="O333" s="87">
        <v>40</v>
      </c>
      <c r="P333" s="87">
        <v>30</v>
      </c>
      <c r="Q333" s="87">
        <v>330</v>
      </c>
    </row>
    <row r="334" spans="2:17" ht="66" x14ac:dyDescent="0.25">
      <c r="B334" s="223" t="s">
        <v>1079</v>
      </c>
      <c r="C334" s="223" t="s">
        <v>1080</v>
      </c>
      <c r="D334" s="223" t="s">
        <v>1081</v>
      </c>
      <c r="E334" s="223"/>
      <c r="F334" s="223" t="s">
        <v>1082</v>
      </c>
      <c r="G334" s="223" t="str">
        <f>VLOOKUP(F334,regions!A$2:C$419,3,FALSE)</f>
        <v>Shire district</v>
      </c>
      <c r="H334" s="223" t="str">
        <f>IFERROR(VLOOKUP(F334,classifications!A$3:C$328,3,FALSE),VLOOKUP(F334,classifications!I$2:K$28,3,FALSE))</f>
        <v>Predominantly Urban</v>
      </c>
      <c r="I334" s="87">
        <v>170</v>
      </c>
      <c r="J334" s="87">
        <v>10</v>
      </c>
      <c r="K334" s="87">
        <v>0</v>
      </c>
      <c r="L334" s="87">
        <v>180</v>
      </c>
      <c r="M334" s="224"/>
      <c r="N334" s="225">
        <v>150</v>
      </c>
      <c r="O334" s="87">
        <v>20</v>
      </c>
      <c r="P334" s="87">
        <v>0</v>
      </c>
      <c r="Q334" s="87">
        <v>170</v>
      </c>
    </row>
    <row r="335" spans="2:17" ht="66" x14ac:dyDescent="0.25">
      <c r="B335" s="223" t="s">
        <v>1083</v>
      </c>
      <c r="C335" s="223" t="s">
        <v>1084</v>
      </c>
      <c r="D335" s="223" t="s">
        <v>1085</v>
      </c>
      <c r="E335" s="223"/>
      <c r="F335" s="223" t="s">
        <v>1086</v>
      </c>
      <c r="G335" s="223" t="str">
        <f>VLOOKUP(F335,regions!A$2:C$419,3,FALSE)</f>
        <v>Shire district</v>
      </c>
      <c r="H335" s="223" t="str">
        <f>IFERROR(VLOOKUP(F335,classifications!A$3:C$328,3,FALSE),VLOOKUP(F335,classifications!I$2:K$28,3,FALSE))</f>
        <v>Predominantly Urban</v>
      </c>
      <c r="I335" s="87">
        <v>180</v>
      </c>
      <c r="J335" s="87">
        <v>10</v>
      </c>
      <c r="K335" s="87">
        <v>0</v>
      </c>
      <c r="L335" s="87">
        <v>200</v>
      </c>
      <c r="M335" s="224"/>
      <c r="N335" s="225">
        <v>100</v>
      </c>
      <c r="O335" s="87">
        <v>40</v>
      </c>
      <c r="P335" s="87">
        <v>0</v>
      </c>
      <c r="Q335" s="87">
        <v>140</v>
      </c>
    </row>
    <row r="336" spans="2:17" ht="66" x14ac:dyDescent="0.25">
      <c r="B336" s="223" t="s">
        <v>1087</v>
      </c>
      <c r="C336" s="223" t="s">
        <v>1088</v>
      </c>
      <c r="D336" s="223" t="s">
        <v>1089</v>
      </c>
      <c r="E336" s="223"/>
      <c r="F336" s="223" t="s">
        <v>1090</v>
      </c>
      <c r="G336" s="223" t="str">
        <f>VLOOKUP(F336,regions!A$2:C$419,3,FALSE)</f>
        <v>Shire district</v>
      </c>
      <c r="H336" s="223" t="str">
        <f>IFERROR(VLOOKUP(F336,classifications!A$3:C$328,3,FALSE),VLOOKUP(F336,classifications!I$2:K$28,3,FALSE))</f>
        <v>Predominantly Urban</v>
      </c>
      <c r="I336" s="84">
        <v>150</v>
      </c>
      <c r="J336" s="84">
        <v>10</v>
      </c>
      <c r="K336" s="84">
        <v>0</v>
      </c>
      <c r="L336" s="84">
        <v>170</v>
      </c>
      <c r="M336" s="224"/>
      <c r="N336" s="226">
        <v>180</v>
      </c>
      <c r="O336" s="84">
        <v>10</v>
      </c>
      <c r="P336" s="84">
        <v>70</v>
      </c>
      <c r="Q336" s="84">
        <v>270</v>
      </c>
    </row>
    <row r="337" spans="2:17" ht="66" x14ac:dyDescent="0.25">
      <c r="B337" s="223" t="s">
        <v>1091</v>
      </c>
      <c r="C337" s="223" t="s">
        <v>1092</v>
      </c>
      <c r="D337" s="223" t="s">
        <v>1093</v>
      </c>
      <c r="E337" s="223"/>
      <c r="F337" s="223" t="s">
        <v>1094</v>
      </c>
      <c r="G337" s="223" t="str">
        <f>VLOOKUP(F337,regions!A$2:C$419,3,FALSE)</f>
        <v>Shire district</v>
      </c>
      <c r="H337" s="223" t="str">
        <f>IFERROR(VLOOKUP(F337,classifications!A$3:C$328,3,FALSE),VLOOKUP(F337,classifications!I$2:K$28,3,FALSE))</f>
        <v>Predominantly Rural</v>
      </c>
      <c r="I337" s="87">
        <v>280</v>
      </c>
      <c r="J337" s="87">
        <v>70</v>
      </c>
      <c r="K337" s="87">
        <v>0</v>
      </c>
      <c r="L337" s="87">
        <v>350</v>
      </c>
      <c r="M337" s="224"/>
      <c r="N337" s="225">
        <v>370</v>
      </c>
      <c r="O337" s="87">
        <v>70</v>
      </c>
      <c r="P337" s="87">
        <v>10</v>
      </c>
      <c r="Q337" s="87">
        <v>440</v>
      </c>
    </row>
    <row r="338" spans="2:17" ht="66" x14ac:dyDescent="0.25">
      <c r="B338" s="223" t="s">
        <v>1095</v>
      </c>
      <c r="C338" s="223" t="s">
        <v>1096</v>
      </c>
      <c r="D338" s="223" t="s">
        <v>1097</v>
      </c>
      <c r="E338" s="223"/>
      <c r="F338" s="223" t="s">
        <v>1098</v>
      </c>
      <c r="G338" s="223" t="str">
        <f>VLOOKUP(F338,regions!A$2:C$419,3,FALSE)</f>
        <v>Shire district</v>
      </c>
      <c r="H338" s="223" t="str">
        <f>IFERROR(VLOOKUP(F338,classifications!A$3:C$328,3,FALSE),VLOOKUP(F338,classifications!I$2:K$28,3,FALSE))</f>
        <v>Predominantly Rural</v>
      </c>
      <c r="I338" s="87">
        <v>440</v>
      </c>
      <c r="J338" s="87">
        <v>90</v>
      </c>
      <c r="K338" s="87">
        <v>0</v>
      </c>
      <c r="L338" s="87">
        <v>530</v>
      </c>
      <c r="M338" s="224"/>
      <c r="N338" s="225">
        <v>430</v>
      </c>
      <c r="O338" s="87">
        <v>70</v>
      </c>
      <c r="P338" s="87">
        <v>0</v>
      </c>
      <c r="Q338" s="87">
        <v>510</v>
      </c>
    </row>
    <row r="339" spans="2:17" x14ac:dyDescent="0.25">
      <c r="B339" s="223"/>
      <c r="C339" s="223"/>
      <c r="D339" s="223"/>
      <c r="E339" s="223"/>
      <c r="F339" s="223"/>
      <c r="G339" s="223"/>
      <c r="H339" s="223"/>
      <c r="I339" s="224"/>
      <c r="J339" s="224"/>
      <c r="K339" s="224"/>
      <c r="L339" s="224"/>
      <c r="M339" s="224"/>
      <c r="N339" s="234"/>
      <c r="O339" s="224"/>
      <c r="P339" s="224"/>
      <c r="Q339" s="224"/>
    </row>
    <row r="340" spans="2:17" ht="66" x14ac:dyDescent="0.25">
      <c r="B340" s="223"/>
      <c r="C340" s="223"/>
      <c r="D340" s="223" t="s">
        <v>1099</v>
      </c>
      <c r="E340" s="223" t="s">
        <v>1100</v>
      </c>
      <c r="F340" s="223" t="s">
        <v>1100</v>
      </c>
      <c r="G340" s="223" t="str">
        <f>VLOOKUP(F340,regions!A$2:C$419,3,FALSE)</f>
        <v>Shire county</v>
      </c>
      <c r="H340" s="223" t="str">
        <f>IFERROR(VLOOKUP(F340,classifications!A$3:C$328,3,FALSE),VLOOKUP(F340,classifications!I$2:K$28,3,FALSE))</f>
        <v>Predominantly Rural</v>
      </c>
      <c r="I340" s="87">
        <v>2300</v>
      </c>
      <c r="J340" s="87">
        <v>970</v>
      </c>
      <c r="K340" s="87">
        <v>80</v>
      </c>
      <c r="L340" s="87">
        <v>3350</v>
      </c>
      <c r="M340" s="224"/>
      <c r="N340" s="225">
        <v>2340</v>
      </c>
      <c r="O340" s="87">
        <v>700</v>
      </c>
      <c r="P340" s="87">
        <v>60</v>
      </c>
      <c r="Q340" s="87">
        <v>3090</v>
      </c>
    </row>
    <row r="341" spans="2:17" ht="66" x14ac:dyDescent="0.25">
      <c r="B341" s="223" t="s">
        <v>1101</v>
      </c>
      <c r="C341" s="223" t="s">
        <v>1102</v>
      </c>
      <c r="D341" s="223" t="s">
        <v>1103</v>
      </c>
      <c r="E341" s="223"/>
      <c r="F341" s="223" t="s">
        <v>1104</v>
      </c>
      <c r="G341" s="223" t="str">
        <f>VLOOKUP(F341,regions!A$2:C$419,3,FALSE)</f>
        <v>Shire district</v>
      </c>
      <c r="H341" s="223" t="str">
        <f>IFERROR(VLOOKUP(F341,classifications!A$3:C$328,3,FALSE),VLOOKUP(F341,classifications!I$2:K$28,3,FALSE))</f>
        <v>Urban with Significant Rural</v>
      </c>
      <c r="I341" s="87">
        <v>750</v>
      </c>
      <c r="J341" s="87">
        <v>340</v>
      </c>
      <c r="K341" s="87">
        <v>0</v>
      </c>
      <c r="L341" s="87">
        <v>1090</v>
      </c>
      <c r="M341" s="224"/>
      <c r="N341" s="225">
        <v>810</v>
      </c>
      <c r="O341" s="87">
        <v>220</v>
      </c>
      <c r="P341" s="87">
        <v>0</v>
      </c>
      <c r="Q341" s="87">
        <v>1030</v>
      </c>
    </row>
    <row r="342" spans="2:17" ht="66" x14ac:dyDescent="0.25">
      <c r="B342" s="223" t="s">
        <v>1105</v>
      </c>
      <c r="C342" s="223" t="s">
        <v>1106</v>
      </c>
      <c r="D342" s="223" t="s">
        <v>1107</v>
      </c>
      <c r="E342" s="223"/>
      <c r="F342" s="223" t="s">
        <v>1108</v>
      </c>
      <c r="G342" s="223" t="str">
        <f>VLOOKUP(F342,regions!A$2:C$419,3,FALSE)</f>
        <v>Shire district</v>
      </c>
      <c r="H342" s="223" t="str">
        <f>IFERROR(VLOOKUP(F342,classifications!A$3:C$328,3,FALSE),VLOOKUP(F342,classifications!I$2:K$28,3,FALSE))</f>
        <v>Predominantly Urban</v>
      </c>
      <c r="I342" s="87">
        <v>60</v>
      </c>
      <c r="J342" s="87">
        <v>0</v>
      </c>
      <c r="K342" s="87">
        <v>0</v>
      </c>
      <c r="L342" s="87">
        <v>60</v>
      </c>
      <c r="M342" s="224"/>
      <c r="N342" s="225">
        <v>240</v>
      </c>
      <c r="O342" s="87">
        <v>0</v>
      </c>
      <c r="P342" s="87">
        <v>0</v>
      </c>
      <c r="Q342" s="87">
        <v>240</v>
      </c>
    </row>
    <row r="343" spans="2:17" ht="66" x14ac:dyDescent="0.25">
      <c r="B343" s="223" t="s">
        <v>1109</v>
      </c>
      <c r="C343" s="223" t="s">
        <v>1110</v>
      </c>
      <c r="D343" s="223" t="s">
        <v>1111</v>
      </c>
      <c r="E343" s="223"/>
      <c r="F343" s="223" t="s">
        <v>1112</v>
      </c>
      <c r="G343" s="223" t="str">
        <f>VLOOKUP(F343,regions!A$2:C$419,3,FALSE)</f>
        <v>Shire district</v>
      </c>
      <c r="H343" s="223" t="str">
        <f>IFERROR(VLOOKUP(F343,classifications!A$3:C$328,3,FALSE),VLOOKUP(F343,classifications!I$2:K$28,3,FALSE))</f>
        <v>Predominantly Rural</v>
      </c>
      <c r="I343" s="84">
        <v>460</v>
      </c>
      <c r="J343" s="84">
        <v>180</v>
      </c>
      <c r="K343" s="84">
        <v>40</v>
      </c>
      <c r="L343" s="84">
        <v>680</v>
      </c>
      <c r="M343" s="224"/>
      <c r="N343" s="226">
        <v>420</v>
      </c>
      <c r="O343" s="84">
        <v>140</v>
      </c>
      <c r="P343" s="84">
        <v>20</v>
      </c>
      <c r="Q343" s="84">
        <v>590</v>
      </c>
    </row>
    <row r="344" spans="2:17" ht="66" x14ac:dyDescent="0.25">
      <c r="B344" s="223" t="s">
        <v>1113</v>
      </c>
      <c r="C344" s="223" t="s">
        <v>1114</v>
      </c>
      <c r="D344" s="223" t="s">
        <v>1115</v>
      </c>
      <c r="E344" s="223"/>
      <c r="F344" s="223" t="s">
        <v>1116</v>
      </c>
      <c r="G344" s="223" t="str">
        <f>VLOOKUP(F344,regions!A$2:C$419,3,FALSE)</f>
        <v>Shire district</v>
      </c>
      <c r="H344" s="223" t="str">
        <f>IFERROR(VLOOKUP(F344,classifications!A$3:C$328,3,FALSE),VLOOKUP(F344,classifications!I$2:K$28,3,FALSE))</f>
        <v>Predominantly Rural</v>
      </c>
      <c r="I344" s="84">
        <v>700</v>
      </c>
      <c r="J344" s="84">
        <v>320</v>
      </c>
      <c r="K344" s="84">
        <v>50</v>
      </c>
      <c r="L344" s="84">
        <v>1060</v>
      </c>
      <c r="M344" s="224"/>
      <c r="N344" s="226">
        <v>450</v>
      </c>
      <c r="O344" s="84">
        <v>230</v>
      </c>
      <c r="P344" s="84">
        <v>40</v>
      </c>
      <c r="Q344" s="84">
        <v>720</v>
      </c>
    </row>
    <row r="345" spans="2:17" ht="66" x14ac:dyDescent="0.25">
      <c r="B345" s="223" t="s">
        <v>1117</v>
      </c>
      <c r="C345" s="223" t="s">
        <v>1118</v>
      </c>
      <c r="D345" s="223" t="s">
        <v>1119</v>
      </c>
      <c r="E345" s="223"/>
      <c r="F345" s="223" t="s">
        <v>1120</v>
      </c>
      <c r="G345" s="223" t="str">
        <f>VLOOKUP(F345,regions!A$2:C$419,3,FALSE)</f>
        <v>Shire district</v>
      </c>
      <c r="H345" s="223" t="str">
        <f>IFERROR(VLOOKUP(F345,classifications!A$3:C$328,3,FALSE),VLOOKUP(F345,classifications!I$2:K$28,3,FALSE))</f>
        <v>Predominantly Rural</v>
      </c>
      <c r="I345" s="84">
        <v>340</v>
      </c>
      <c r="J345" s="84">
        <v>140</v>
      </c>
      <c r="K345" s="84">
        <v>0</v>
      </c>
      <c r="L345" s="84">
        <v>480</v>
      </c>
      <c r="M345" s="224"/>
      <c r="N345" s="226">
        <v>410</v>
      </c>
      <c r="O345" s="84">
        <v>90</v>
      </c>
      <c r="P345" s="84">
        <v>0</v>
      </c>
      <c r="Q345" s="84">
        <v>500</v>
      </c>
    </row>
    <row r="346" spans="2:17" x14ac:dyDescent="0.25">
      <c r="B346" s="223"/>
      <c r="C346" s="223"/>
      <c r="D346" s="223"/>
      <c r="E346" s="223"/>
      <c r="F346" s="223"/>
      <c r="G346" s="223"/>
      <c r="H346" s="223"/>
      <c r="I346" s="224"/>
      <c r="J346" s="224"/>
      <c r="K346" s="224"/>
      <c r="L346" s="224"/>
      <c r="M346" s="224"/>
      <c r="N346" s="234"/>
      <c r="O346" s="224"/>
      <c r="P346" s="224"/>
      <c r="Q346" s="224"/>
    </row>
    <row r="347" spans="2:17" ht="66" x14ac:dyDescent="0.25">
      <c r="B347" s="223"/>
      <c r="C347" s="223"/>
      <c r="D347" s="223" t="s">
        <v>1121</v>
      </c>
      <c r="E347" s="223" t="s">
        <v>1122</v>
      </c>
      <c r="F347" s="223" t="s">
        <v>1122</v>
      </c>
      <c r="G347" s="223" t="str">
        <f>VLOOKUP(F347,regions!A$2:C$419,3,FALSE)</f>
        <v>Shire county</v>
      </c>
      <c r="H347" s="223" t="str">
        <f>IFERROR(VLOOKUP(F347,classifications!A$3:C$328,3,FALSE),VLOOKUP(F347,classifications!I$2:K$28,3,FALSE))</f>
        <v>Predominantly Rural</v>
      </c>
      <c r="I347" s="87">
        <v>1580</v>
      </c>
      <c r="J347" s="87">
        <v>280</v>
      </c>
      <c r="K347" s="87">
        <v>20</v>
      </c>
      <c r="L347" s="87">
        <v>1880</v>
      </c>
      <c r="M347" s="224"/>
      <c r="N347" s="225">
        <v>1760</v>
      </c>
      <c r="O347" s="87">
        <v>260</v>
      </c>
      <c r="P347" s="87">
        <v>10</v>
      </c>
      <c r="Q347" s="87">
        <v>2030</v>
      </c>
    </row>
    <row r="348" spans="2:17" ht="66" x14ac:dyDescent="0.25">
      <c r="B348" s="223" t="s">
        <v>1123</v>
      </c>
      <c r="C348" s="223" t="s">
        <v>1124</v>
      </c>
      <c r="D348" s="223" t="s">
        <v>1125</v>
      </c>
      <c r="E348" s="223"/>
      <c r="F348" s="223" t="s">
        <v>1126</v>
      </c>
      <c r="G348" s="223" t="str">
        <f>VLOOKUP(F348,regions!A$2:C$419,3,FALSE)</f>
        <v>Shire district</v>
      </c>
      <c r="H348" s="223" t="str">
        <f>IFERROR(VLOOKUP(F348,classifications!A$3:C$328,3,FALSE),VLOOKUP(F348,classifications!I$2:K$28,3,FALSE))</f>
        <v>Predominantly Rural</v>
      </c>
      <c r="I348" s="87">
        <v>300</v>
      </c>
      <c r="J348" s="87">
        <v>100</v>
      </c>
      <c r="K348" s="87">
        <v>0</v>
      </c>
      <c r="L348" s="87">
        <v>400</v>
      </c>
      <c r="M348" s="224"/>
      <c r="N348" s="225">
        <v>270</v>
      </c>
      <c r="O348" s="87">
        <v>40</v>
      </c>
      <c r="P348" s="87">
        <v>0</v>
      </c>
      <c r="Q348" s="87">
        <v>310</v>
      </c>
    </row>
    <row r="349" spans="2:17" ht="66" x14ac:dyDescent="0.25">
      <c r="B349" s="223" t="s">
        <v>1127</v>
      </c>
      <c r="C349" s="223" t="s">
        <v>1128</v>
      </c>
      <c r="D349" s="223" t="s">
        <v>1129</v>
      </c>
      <c r="E349" s="223"/>
      <c r="F349" s="223" t="s">
        <v>1130</v>
      </c>
      <c r="G349" s="223" t="str">
        <f>VLOOKUP(F349,regions!A$2:C$419,3,FALSE)</f>
        <v>Shire district</v>
      </c>
      <c r="H349" s="223" t="str">
        <f>IFERROR(VLOOKUP(F349,classifications!A$3:C$328,3,FALSE),VLOOKUP(F349,classifications!I$2:K$28,3,FALSE))</f>
        <v>Predominantly Rural</v>
      </c>
      <c r="I349" s="84">
        <v>210</v>
      </c>
      <c r="J349" s="84">
        <v>20</v>
      </c>
      <c r="K349" s="84">
        <v>20</v>
      </c>
      <c r="L349" s="84">
        <v>250</v>
      </c>
      <c r="M349" s="224"/>
      <c r="N349" s="226">
        <v>360</v>
      </c>
      <c r="O349" s="84">
        <v>20</v>
      </c>
      <c r="P349" s="84">
        <v>10</v>
      </c>
      <c r="Q349" s="84">
        <v>390</v>
      </c>
    </row>
    <row r="350" spans="2:17" ht="66" x14ac:dyDescent="0.25">
      <c r="B350" s="223" t="s">
        <v>1131</v>
      </c>
      <c r="C350" s="223" t="s">
        <v>1132</v>
      </c>
      <c r="D350" s="223" t="s">
        <v>1133</v>
      </c>
      <c r="E350" s="223"/>
      <c r="F350" s="223" t="s">
        <v>1134</v>
      </c>
      <c r="G350" s="223" t="str">
        <f>VLOOKUP(F350,regions!A$2:C$419,3,FALSE)</f>
        <v>Shire district</v>
      </c>
      <c r="H350" s="223" t="str">
        <f>IFERROR(VLOOKUP(F350,classifications!A$3:C$328,3,FALSE),VLOOKUP(F350,classifications!I$2:K$28,3,FALSE))</f>
        <v>Predominantly Rural</v>
      </c>
      <c r="I350" s="87">
        <v>410</v>
      </c>
      <c r="J350" s="87">
        <v>70</v>
      </c>
      <c r="K350" s="87">
        <v>0</v>
      </c>
      <c r="L350" s="87">
        <v>480</v>
      </c>
      <c r="M350" s="224"/>
      <c r="N350" s="225">
        <v>420</v>
      </c>
      <c r="O350" s="87">
        <v>40</v>
      </c>
      <c r="P350" s="87">
        <v>0</v>
      </c>
      <c r="Q350" s="87">
        <v>460</v>
      </c>
    </row>
    <row r="351" spans="2:17" ht="66" x14ac:dyDescent="0.25">
      <c r="B351" s="223" t="s">
        <v>1135</v>
      </c>
      <c r="C351" s="223" t="s">
        <v>1136</v>
      </c>
      <c r="D351" s="223" t="s">
        <v>1137</v>
      </c>
      <c r="E351" s="223"/>
      <c r="F351" s="223" t="s">
        <v>1138</v>
      </c>
      <c r="G351" s="223" t="str">
        <f>VLOOKUP(F351,regions!A$2:C$419,3,FALSE)</f>
        <v>Shire district</v>
      </c>
      <c r="H351" s="223" t="str">
        <f>IFERROR(VLOOKUP(F351,classifications!A$3:C$328,3,FALSE),VLOOKUP(F351,classifications!I$2:K$28,3,FALSE))</f>
        <v>Urban with Significant Rural</v>
      </c>
      <c r="I351" s="84">
        <v>580</v>
      </c>
      <c r="J351" s="84">
        <v>70</v>
      </c>
      <c r="K351" s="84">
        <v>0</v>
      </c>
      <c r="L351" s="84">
        <v>660</v>
      </c>
      <c r="M351" s="224"/>
      <c r="N351" s="226">
        <v>590</v>
      </c>
      <c r="O351" s="84">
        <v>160</v>
      </c>
      <c r="P351" s="84">
        <v>0</v>
      </c>
      <c r="Q351" s="84">
        <v>760</v>
      </c>
    </row>
    <row r="352" spans="2:17" ht="66" x14ac:dyDescent="0.25">
      <c r="B352" s="223" t="s">
        <v>1139</v>
      </c>
      <c r="C352" s="223" t="s">
        <v>1140</v>
      </c>
      <c r="D352" s="223" t="s">
        <v>1141</v>
      </c>
      <c r="E352" s="223"/>
      <c r="F352" s="223" t="s">
        <v>1142</v>
      </c>
      <c r="G352" s="223" t="str">
        <f>VLOOKUP(F352,regions!A$2:C$419,3,FALSE)</f>
        <v>Shire district</v>
      </c>
      <c r="H352" s="223" t="str">
        <f>IFERROR(VLOOKUP(F352,classifications!A$3:C$328,3,FALSE),VLOOKUP(F352,classifications!I$2:K$28,3,FALSE))</f>
        <v>Predominantly Rural</v>
      </c>
      <c r="I352" s="84">
        <v>80</v>
      </c>
      <c r="J352" s="84">
        <v>20</v>
      </c>
      <c r="K352" s="84">
        <v>0</v>
      </c>
      <c r="L352" s="84">
        <v>100</v>
      </c>
      <c r="M352" s="224"/>
      <c r="N352" s="226">
        <v>110</v>
      </c>
      <c r="O352" s="84">
        <v>0</v>
      </c>
      <c r="P352" s="84">
        <v>0</v>
      </c>
      <c r="Q352" s="84">
        <v>120</v>
      </c>
    </row>
    <row r="353" spans="2:17" x14ac:dyDescent="0.25">
      <c r="B353" s="223"/>
      <c r="C353" s="223"/>
      <c r="D353" s="223"/>
      <c r="E353" s="223"/>
      <c r="F353" s="223"/>
      <c r="G353" s="223"/>
      <c r="H353" s="223"/>
      <c r="I353" s="224"/>
      <c r="J353" s="224"/>
      <c r="K353" s="224"/>
      <c r="L353" s="224"/>
      <c r="M353" s="224"/>
      <c r="N353" s="234"/>
      <c r="O353" s="224"/>
      <c r="P353" s="224"/>
      <c r="Q353" s="224"/>
    </row>
    <row r="354" spans="2:17" ht="66" x14ac:dyDescent="0.25">
      <c r="B354" s="223"/>
      <c r="C354" s="223"/>
      <c r="D354" s="223" t="s">
        <v>1143</v>
      </c>
      <c r="E354" s="223" t="s">
        <v>1144</v>
      </c>
      <c r="F354" s="223" t="s">
        <v>1144</v>
      </c>
      <c r="G354" s="223" t="str">
        <f>VLOOKUP(F354,regions!A$2:C$419,3,FALSE)</f>
        <v>Shire county</v>
      </c>
      <c r="H354" s="223" t="str">
        <f>IFERROR(VLOOKUP(F354,classifications!A$3:C$328,3,FALSE),VLOOKUP(F354,classifications!I$2:K$28,3,FALSE))</f>
        <v>Urban with Significant Rural</v>
      </c>
      <c r="I354" s="87">
        <v>3020</v>
      </c>
      <c r="J354" s="87">
        <v>540</v>
      </c>
      <c r="K354" s="87">
        <v>40</v>
      </c>
      <c r="L354" s="87">
        <v>3600</v>
      </c>
      <c r="M354" s="224"/>
      <c r="N354" s="225">
        <v>1880</v>
      </c>
      <c r="O354" s="87">
        <v>580</v>
      </c>
      <c r="P354" s="87">
        <v>40</v>
      </c>
      <c r="Q354" s="87">
        <v>2500</v>
      </c>
    </row>
    <row r="355" spans="2:17" ht="66" x14ac:dyDescent="0.25">
      <c r="B355" s="223" t="s">
        <v>1145</v>
      </c>
      <c r="C355" s="223" t="s">
        <v>1146</v>
      </c>
      <c r="D355" s="223" t="s">
        <v>1147</v>
      </c>
      <c r="E355" s="223"/>
      <c r="F355" s="223" t="s">
        <v>1148</v>
      </c>
      <c r="G355" s="223" t="str">
        <f>VLOOKUP(F355,regions!A$2:C$419,3,FALSE)</f>
        <v>Shire district</v>
      </c>
      <c r="H355" s="223" t="str">
        <f>IFERROR(VLOOKUP(F355,classifications!A$3:C$328,3,FALSE),VLOOKUP(F355,classifications!I$2:K$28,3,FALSE))</f>
        <v>Urban with Significant Rural</v>
      </c>
      <c r="I355" s="87">
        <v>510</v>
      </c>
      <c r="J355" s="87">
        <v>130</v>
      </c>
      <c r="K355" s="87">
        <v>40</v>
      </c>
      <c r="L355" s="87">
        <v>680</v>
      </c>
      <c r="M355" s="224"/>
      <c r="N355" s="225">
        <v>320</v>
      </c>
      <c r="O355" s="87">
        <v>90</v>
      </c>
      <c r="P355" s="87">
        <v>40</v>
      </c>
      <c r="Q355" s="87">
        <v>440</v>
      </c>
    </row>
    <row r="356" spans="2:17" ht="66" x14ac:dyDescent="0.25">
      <c r="B356" s="223" t="s">
        <v>1149</v>
      </c>
      <c r="C356" s="223" t="s">
        <v>1150</v>
      </c>
      <c r="D356" s="223" t="s">
        <v>1151</v>
      </c>
      <c r="E356" s="223"/>
      <c r="F356" s="223" t="s">
        <v>1152</v>
      </c>
      <c r="G356" s="223" t="str">
        <f>VLOOKUP(F356,regions!A$2:C$419,3,FALSE)</f>
        <v>Shire district</v>
      </c>
      <c r="H356" s="223" t="str">
        <f>IFERROR(VLOOKUP(F356,classifications!A$3:C$328,3,FALSE),VLOOKUP(F356,classifications!I$2:K$28,3,FALSE))</f>
        <v>Urban with Significant Rural</v>
      </c>
      <c r="I356" s="87">
        <v>490</v>
      </c>
      <c r="J356" s="87">
        <v>10</v>
      </c>
      <c r="K356" s="87">
        <v>0</v>
      </c>
      <c r="L356" s="87">
        <v>500</v>
      </c>
      <c r="M356" s="224"/>
      <c r="N356" s="225">
        <v>300</v>
      </c>
      <c r="O356" s="87">
        <v>80</v>
      </c>
      <c r="P356" s="87">
        <v>0</v>
      </c>
      <c r="Q356" s="87">
        <v>380</v>
      </c>
    </row>
    <row r="357" spans="2:17" ht="66" x14ac:dyDescent="0.25">
      <c r="B357" s="223" t="s">
        <v>1153</v>
      </c>
      <c r="C357" s="223" t="s">
        <v>1154</v>
      </c>
      <c r="D357" s="223" t="s">
        <v>1155</v>
      </c>
      <c r="E357" s="223"/>
      <c r="F357" s="223" t="s">
        <v>1156</v>
      </c>
      <c r="G357" s="223" t="str">
        <f>VLOOKUP(F357,regions!A$2:C$419,3,FALSE)</f>
        <v>Shire district</v>
      </c>
      <c r="H357" s="223" t="str">
        <f>IFERROR(VLOOKUP(F357,classifications!A$3:C$328,3,FALSE),VLOOKUP(F357,classifications!I$2:K$28,3,FALSE))</f>
        <v>Urban with Significant Rural</v>
      </c>
      <c r="I357" s="87">
        <v>350</v>
      </c>
      <c r="J357" s="87">
        <v>50</v>
      </c>
      <c r="K357" s="87">
        <v>0</v>
      </c>
      <c r="L357" s="87">
        <v>410</v>
      </c>
      <c r="M357" s="224"/>
      <c r="N357" s="225">
        <v>190</v>
      </c>
      <c r="O357" s="87">
        <v>0</v>
      </c>
      <c r="P357" s="87">
        <v>0</v>
      </c>
      <c r="Q357" s="87">
        <v>200</v>
      </c>
    </row>
    <row r="358" spans="2:17" ht="66" x14ac:dyDescent="0.25">
      <c r="B358" s="223" t="s">
        <v>1157</v>
      </c>
      <c r="C358" s="223" t="s">
        <v>1158</v>
      </c>
      <c r="D358" s="223" t="s">
        <v>1159</v>
      </c>
      <c r="E358" s="223"/>
      <c r="F358" s="223" t="s">
        <v>1160</v>
      </c>
      <c r="G358" s="223" t="str">
        <f>VLOOKUP(F358,regions!A$2:C$419,3,FALSE)</f>
        <v>Shire district</v>
      </c>
      <c r="H358" s="223" t="str">
        <f>IFERROR(VLOOKUP(F358,classifications!A$3:C$328,3,FALSE),VLOOKUP(F358,classifications!I$2:K$28,3,FALSE))</f>
        <v>Predominantly Urban</v>
      </c>
      <c r="I358" s="84">
        <v>370</v>
      </c>
      <c r="J358" s="84">
        <v>100</v>
      </c>
      <c r="K358" s="84">
        <v>0</v>
      </c>
      <c r="L358" s="84">
        <v>470</v>
      </c>
      <c r="M358" s="224"/>
      <c r="N358" s="226">
        <v>130</v>
      </c>
      <c r="O358" s="84">
        <v>60</v>
      </c>
      <c r="P358" s="84">
        <v>0</v>
      </c>
      <c r="Q358" s="84">
        <v>190</v>
      </c>
    </row>
    <row r="359" spans="2:17" ht="66" x14ac:dyDescent="0.25">
      <c r="B359" s="223" t="s">
        <v>1161</v>
      </c>
      <c r="C359" s="223" t="s">
        <v>1162</v>
      </c>
      <c r="D359" s="223" t="s">
        <v>1163</v>
      </c>
      <c r="E359" s="223"/>
      <c r="F359" s="223" t="s">
        <v>1164</v>
      </c>
      <c r="G359" s="223" t="str">
        <f>VLOOKUP(F359,regions!A$2:C$419,3,FALSE)</f>
        <v>Shire district</v>
      </c>
      <c r="H359" s="223" t="str">
        <f>IFERROR(VLOOKUP(F359,classifications!A$3:C$328,3,FALSE),VLOOKUP(F359,classifications!I$2:K$28,3,FALSE))</f>
        <v>Urban with Significant Rural</v>
      </c>
      <c r="I359" s="87">
        <v>220</v>
      </c>
      <c r="J359" s="87">
        <v>60</v>
      </c>
      <c r="K359" s="87">
        <v>0</v>
      </c>
      <c r="L359" s="87">
        <v>280</v>
      </c>
      <c r="M359" s="224"/>
      <c r="N359" s="225">
        <v>170</v>
      </c>
      <c r="O359" s="87">
        <v>40</v>
      </c>
      <c r="P359" s="87">
        <v>0</v>
      </c>
      <c r="Q359" s="87">
        <v>210</v>
      </c>
    </row>
    <row r="360" spans="2:17" ht="66" x14ac:dyDescent="0.25">
      <c r="B360" s="223" t="s">
        <v>1165</v>
      </c>
      <c r="C360" s="223" t="s">
        <v>1166</v>
      </c>
      <c r="D360" s="223" t="s">
        <v>1167</v>
      </c>
      <c r="E360" s="223"/>
      <c r="F360" s="223" t="s">
        <v>1168</v>
      </c>
      <c r="G360" s="223" t="str">
        <f>VLOOKUP(F360,regions!A$2:C$419,3,FALSE)</f>
        <v>Shire district</v>
      </c>
      <c r="H360" s="223" t="str">
        <f>IFERROR(VLOOKUP(F360,classifications!A$3:C$328,3,FALSE),VLOOKUP(F360,classifications!I$2:K$28,3,FALSE))</f>
        <v>Urban with Significant Rural</v>
      </c>
      <c r="I360" s="87">
        <v>700</v>
      </c>
      <c r="J360" s="87">
        <v>150</v>
      </c>
      <c r="K360" s="87">
        <v>0</v>
      </c>
      <c r="L360" s="87">
        <v>850</v>
      </c>
      <c r="M360" s="224"/>
      <c r="N360" s="225">
        <v>490</v>
      </c>
      <c r="O360" s="87">
        <v>300</v>
      </c>
      <c r="P360" s="87">
        <v>0</v>
      </c>
      <c r="Q360" s="87">
        <v>790</v>
      </c>
    </row>
    <row r="361" spans="2:17" ht="66" x14ac:dyDescent="0.25">
      <c r="B361" s="223" t="s">
        <v>1169</v>
      </c>
      <c r="C361" s="223" t="s">
        <v>1170</v>
      </c>
      <c r="D361" s="223" t="s">
        <v>1171</v>
      </c>
      <c r="E361" s="223"/>
      <c r="F361" s="223" t="s">
        <v>1172</v>
      </c>
      <c r="G361" s="223" t="str">
        <f>VLOOKUP(F361,regions!A$2:C$419,3,FALSE)</f>
        <v>Shire district</v>
      </c>
      <c r="H361" s="223" t="str">
        <f>IFERROR(VLOOKUP(F361,classifications!A$3:C$328,3,FALSE),VLOOKUP(F361,classifications!I$2:K$28,3,FALSE))</f>
        <v>Predominantly Rural</v>
      </c>
      <c r="I361" s="87">
        <v>130</v>
      </c>
      <c r="J361" s="87">
        <v>10</v>
      </c>
      <c r="K361" s="87">
        <v>0</v>
      </c>
      <c r="L361" s="87">
        <v>140</v>
      </c>
      <c r="M361" s="224"/>
      <c r="N361" s="225">
        <v>160</v>
      </c>
      <c r="O361" s="87">
        <v>0</v>
      </c>
      <c r="P361" s="87">
        <v>0</v>
      </c>
      <c r="Q361" s="87">
        <v>170</v>
      </c>
    </row>
    <row r="362" spans="2:17" ht="66" x14ac:dyDescent="0.25">
      <c r="B362" s="223" t="s">
        <v>1173</v>
      </c>
      <c r="C362" s="223" t="s">
        <v>1174</v>
      </c>
      <c r="D362" s="223" t="s">
        <v>1175</v>
      </c>
      <c r="E362" s="223"/>
      <c r="F362" s="223" t="s">
        <v>1176</v>
      </c>
      <c r="G362" s="223" t="str">
        <f>VLOOKUP(F362,regions!A$2:C$419,3,FALSE)</f>
        <v>Shire district</v>
      </c>
      <c r="H362" s="223" t="str">
        <f>IFERROR(VLOOKUP(F362,classifications!A$3:C$328,3,FALSE),VLOOKUP(F362,classifications!I$2:K$28,3,FALSE))</f>
        <v>Predominantly Urban</v>
      </c>
      <c r="I362" s="87">
        <v>250</v>
      </c>
      <c r="J362" s="87">
        <v>40</v>
      </c>
      <c r="K362" s="87">
        <v>0</v>
      </c>
      <c r="L362" s="87">
        <v>290</v>
      </c>
      <c r="M362" s="224"/>
      <c r="N362" s="225">
        <v>120</v>
      </c>
      <c r="O362" s="87">
        <v>0</v>
      </c>
      <c r="P362" s="87">
        <v>0</v>
      </c>
      <c r="Q362" s="87">
        <v>120</v>
      </c>
    </row>
    <row r="363" spans="2:17" x14ac:dyDescent="0.25">
      <c r="B363" s="223"/>
      <c r="C363" s="223"/>
      <c r="D363" s="223"/>
      <c r="E363" s="223"/>
      <c r="F363" s="223"/>
      <c r="G363" s="223"/>
      <c r="H363" s="223"/>
      <c r="I363" s="224"/>
      <c r="J363" s="224"/>
      <c r="K363" s="224"/>
      <c r="L363" s="224"/>
      <c r="M363" s="224"/>
      <c r="N363" s="234"/>
      <c r="O363" s="224"/>
      <c r="P363" s="224"/>
      <c r="Q363" s="224"/>
    </row>
    <row r="364" spans="2:17" ht="66" x14ac:dyDescent="0.25">
      <c r="B364" s="223"/>
      <c r="C364" s="223"/>
      <c r="D364" s="223" t="s">
        <v>1177</v>
      </c>
      <c r="E364" s="223" t="s">
        <v>1178</v>
      </c>
      <c r="F364" s="223" t="s">
        <v>1178</v>
      </c>
      <c r="G364" s="223" t="str">
        <f>VLOOKUP(F364,regions!A$2:C$419,3,FALSE)</f>
        <v>Shire county</v>
      </c>
      <c r="H364" s="223" t="str">
        <f>IFERROR(VLOOKUP(F364,classifications!A$3:C$328,3,FALSE),VLOOKUP(F364,classifications!I$2:K$28,3,FALSE))</f>
        <v>Predominantly Rural</v>
      </c>
      <c r="I364" s="87">
        <v>1730</v>
      </c>
      <c r="J364" s="87">
        <v>360</v>
      </c>
      <c r="K364" s="87">
        <v>0</v>
      </c>
      <c r="L364" s="87">
        <v>2080</v>
      </c>
      <c r="M364" s="224"/>
      <c r="N364" s="225">
        <v>1330</v>
      </c>
      <c r="O364" s="87">
        <v>280</v>
      </c>
      <c r="P364" s="87">
        <v>0</v>
      </c>
      <c r="Q364" s="87">
        <v>1610</v>
      </c>
    </row>
    <row r="365" spans="2:17" ht="66" x14ac:dyDescent="0.25">
      <c r="B365" s="223" t="s">
        <v>1179</v>
      </c>
      <c r="C365" s="223" t="s">
        <v>1180</v>
      </c>
      <c r="D365" s="223" t="s">
        <v>1181</v>
      </c>
      <c r="E365" s="223"/>
      <c r="F365" s="223" t="s">
        <v>1182</v>
      </c>
      <c r="G365" s="223" t="str">
        <f>VLOOKUP(F365,regions!A$2:C$419,3,FALSE)</f>
        <v>Shire district</v>
      </c>
      <c r="H365" s="223" t="str">
        <f>IFERROR(VLOOKUP(F365,classifications!A$3:C$328,3,FALSE),VLOOKUP(F365,classifications!I$2:K$28,3,FALSE))</f>
        <v>Predominantly Rural</v>
      </c>
      <c r="I365" s="87">
        <v>250</v>
      </c>
      <c r="J365" s="87">
        <v>30</v>
      </c>
      <c r="K365" s="87">
        <v>0</v>
      </c>
      <c r="L365" s="87">
        <v>290</v>
      </c>
      <c r="M365" s="224"/>
      <c r="N365" s="225">
        <v>170</v>
      </c>
      <c r="O365" s="87">
        <v>40</v>
      </c>
      <c r="P365" s="87">
        <v>0</v>
      </c>
      <c r="Q365" s="87">
        <v>210</v>
      </c>
    </row>
    <row r="366" spans="2:17" ht="66" x14ac:dyDescent="0.25">
      <c r="B366" s="223" t="s">
        <v>1183</v>
      </c>
      <c r="C366" s="223" t="s">
        <v>1184</v>
      </c>
      <c r="D366" s="223" t="s">
        <v>1185</v>
      </c>
      <c r="E366" s="223"/>
      <c r="F366" s="223" t="s">
        <v>1186</v>
      </c>
      <c r="G366" s="223" t="str">
        <f>VLOOKUP(F366,regions!A$2:C$419,3,FALSE)</f>
        <v>Shire district</v>
      </c>
      <c r="H366" s="223" t="str">
        <f>IFERROR(VLOOKUP(F366,classifications!A$3:C$328,3,FALSE),VLOOKUP(F366,classifications!I$2:K$28,3,FALSE))</f>
        <v>Predominantly Rural</v>
      </c>
      <c r="I366" s="87">
        <v>220</v>
      </c>
      <c r="J366" s="87">
        <v>90</v>
      </c>
      <c r="K366" s="87">
        <v>0</v>
      </c>
      <c r="L366" s="87">
        <v>310</v>
      </c>
      <c r="M366" s="224"/>
      <c r="N366" s="225">
        <v>170</v>
      </c>
      <c r="O366" s="87">
        <v>20</v>
      </c>
      <c r="P366" s="87">
        <v>0</v>
      </c>
      <c r="Q366" s="87">
        <v>190</v>
      </c>
    </row>
    <row r="367" spans="2:17" ht="66" x14ac:dyDescent="0.25">
      <c r="B367" s="223" t="s">
        <v>1187</v>
      </c>
      <c r="C367" s="223" t="s">
        <v>1188</v>
      </c>
      <c r="D367" s="223" t="s">
        <v>1189</v>
      </c>
      <c r="E367" s="223"/>
      <c r="F367" s="223" t="s">
        <v>1190</v>
      </c>
      <c r="G367" s="223" t="str">
        <f>VLOOKUP(F367,regions!A$2:C$419,3,FALSE)</f>
        <v>Shire district</v>
      </c>
      <c r="H367" s="223" t="str">
        <f>IFERROR(VLOOKUP(F367,classifications!A$3:C$328,3,FALSE),VLOOKUP(F367,classifications!I$2:K$28,3,FALSE))</f>
        <v>Predominantly Urban</v>
      </c>
      <c r="I367" s="87">
        <v>90</v>
      </c>
      <c r="J367" s="87">
        <v>0</v>
      </c>
      <c r="K367" s="87">
        <v>0</v>
      </c>
      <c r="L367" s="87">
        <v>90</v>
      </c>
      <c r="M367" s="224"/>
      <c r="N367" s="225">
        <v>140</v>
      </c>
      <c r="O367" s="87">
        <v>0</v>
      </c>
      <c r="P367" s="87">
        <v>0</v>
      </c>
      <c r="Q367" s="87">
        <v>140</v>
      </c>
    </row>
    <row r="368" spans="2:17" ht="66" x14ac:dyDescent="0.25">
      <c r="B368" s="223" t="s">
        <v>1191</v>
      </c>
      <c r="C368" s="223" t="s">
        <v>1192</v>
      </c>
      <c r="D368" s="223" t="s">
        <v>1193</v>
      </c>
      <c r="E368" s="223"/>
      <c r="F368" s="223" t="s">
        <v>1194</v>
      </c>
      <c r="G368" s="223" t="str">
        <f>VLOOKUP(F368,regions!A$2:C$419,3,FALSE)</f>
        <v>Shire district</v>
      </c>
      <c r="H368" s="223" t="str">
        <f>IFERROR(VLOOKUP(F368,classifications!A$3:C$328,3,FALSE),VLOOKUP(F368,classifications!I$2:K$28,3,FALSE))</f>
        <v>Predominantly Rural</v>
      </c>
      <c r="I368" s="87">
        <v>350</v>
      </c>
      <c r="J368" s="87">
        <v>90</v>
      </c>
      <c r="K368" s="87">
        <v>0</v>
      </c>
      <c r="L368" s="87">
        <v>440</v>
      </c>
      <c r="M368" s="224"/>
      <c r="N368" s="225">
        <v>210</v>
      </c>
      <c r="O368" s="87">
        <v>50</v>
      </c>
      <c r="P368" s="87">
        <v>0</v>
      </c>
      <c r="Q368" s="87">
        <v>250</v>
      </c>
    </row>
    <row r="369" spans="2:17" ht="66" x14ac:dyDescent="0.25">
      <c r="B369" s="223" t="s">
        <v>1195</v>
      </c>
      <c r="C369" s="223" t="s">
        <v>1196</v>
      </c>
      <c r="D369" s="223" t="s">
        <v>1197</v>
      </c>
      <c r="E369" s="223"/>
      <c r="F369" s="223" t="s">
        <v>1198</v>
      </c>
      <c r="G369" s="223" t="str">
        <f>VLOOKUP(F369,regions!A$2:C$419,3,FALSE)</f>
        <v>Shire district</v>
      </c>
      <c r="H369" s="223" t="str">
        <f>IFERROR(VLOOKUP(F369,classifications!A$3:C$328,3,FALSE),VLOOKUP(F369,classifications!I$2:K$28,3,FALSE))</f>
        <v>Predominantly Rural</v>
      </c>
      <c r="I369" s="87">
        <v>130</v>
      </c>
      <c r="J369" s="87">
        <v>30</v>
      </c>
      <c r="K369" s="87">
        <v>0</v>
      </c>
      <c r="L369" s="87">
        <v>160</v>
      </c>
      <c r="M369" s="224"/>
      <c r="N369" s="225">
        <v>160</v>
      </c>
      <c r="O369" s="87">
        <v>40</v>
      </c>
      <c r="P369" s="87">
        <v>0</v>
      </c>
      <c r="Q369" s="87">
        <v>190</v>
      </c>
    </row>
    <row r="370" spans="2:17" ht="66" x14ac:dyDescent="0.25">
      <c r="B370" s="223" t="s">
        <v>1199</v>
      </c>
      <c r="C370" s="223" t="s">
        <v>1200</v>
      </c>
      <c r="D370" s="223" t="s">
        <v>1201</v>
      </c>
      <c r="E370" s="223"/>
      <c r="F370" s="223" t="s">
        <v>1202</v>
      </c>
      <c r="G370" s="223" t="str">
        <f>VLOOKUP(F370,regions!A$2:C$419,3,FALSE)</f>
        <v>Shire district</v>
      </c>
      <c r="H370" s="223" t="str">
        <f>IFERROR(VLOOKUP(F370,classifications!A$3:C$328,3,FALSE),VLOOKUP(F370,classifications!I$2:K$28,3,FALSE))</f>
        <v>Predominantly Rural</v>
      </c>
      <c r="I370" s="87">
        <v>500</v>
      </c>
      <c r="J370" s="87">
        <v>50</v>
      </c>
      <c r="K370" s="87">
        <v>0</v>
      </c>
      <c r="L370" s="87">
        <v>550</v>
      </c>
      <c r="M370" s="224"/>
      <c r="N370" s="225">
        <v>390</v>
      </c>
      <c r="O370" s="87">
        <v>80</v>
      </c>
      <c r="P370" s="87">
        <v>0</v>
      </c>
      <c r="Q370" s="87">
        <v>470</v>
      </c>
    </row>
    <row r="371" spans="2:17" ht="66" x14ac:dyDescent="0.25">
      <c r="B371" s="223" t="s">
        <v>1203</v>
      </c>
      <c r="C371" s="223" t="s">
        <v>1204</v>
      </c>
      <c r="D371" s="223" t="s">
        <v>1205</v>
      </c>
      <c r="E371" s="223"/>
      <c r="F371" s="223" t="s">
        <v>1206</v>
      </c>
      <c r="G371" s="223" t="str">
        <f>VLOOKUP(F371,regions!A$2:C$419,3,FALSE)</f>
        <v>Shire district</v>
      </c>
      <c r="H371" s="223" t="str">
        <f>IFERROR(VLOOKUP(F371,classifications!A$3:C$328,3,FALSE),VLOOKUP(F371,classifications!I$2:K$28,3,FALSE))</f>
        <v>Urban with Significant Rural</v>
      </c>
      <c r="I371" s="84">
        <v>190</v>
      </c>
      <c r="J371" s="84">
        <v>70</v>
      </c>
      <c r="K371" s="84">
        <v>0</v>
      </c>
      <c r="L371" s="84">
        <v>260</v>
      </c>
      <c r="M371" s="224"/>
      <c r="N371" s="226">
        <v>100</v>
      </c>
      <c r="O371" s="84">
        <v>70</v>
      </c>
      <c r="P371" s="84">
        <v>0</v>
      </c>
      <c r="Q371" s="84">
        <v>160</v>
      </c>
    </row>
    <row r="372" spans="2:17" x14ac:dyDescent="0.25">
      <c r="B372" s="223"/>
      <c r="C372" s="223"/>
      <c r="D372" s="223"/>
      <c r="E372" s="223"/>
      <c r="F372" s="223"/>
      <c r="G372" s="223"/>
      <c r="H372" s="223"/>
      <c r="I372" s="224"/>
      <c r="J372" s="224"/>
      <c r="K372" s="224"/>
      <c r="L372" s="224"/>
      <c r="M372" s="224"/>
      <c r="N372" s="234"/>
      <c r="O372" s="224"/>
      <c r="P372" s="224"/>
      <c r="Q372" s="224"/>
    </row>
    <row r="373" spans="2:17" ht="66" x14ac:dyDescent="0.25">
      <c r="B373" s="223"/>
      <c r="C373" s="223"/>
      <c r="D373" s="223" t="s">
        <v>1207</v>
      </c>
      <c r="E373" s="223" t="s">
        <v>1208</v>
      </c>
      <c r="F373" s="223" t="s">
        <v>1208</v>
      </c>
      <c r="G373" s="223" t="str">
        <f>VLOOKUP(F373,regions!A$2:C$419,3,FALSE)</f>
        <v>Shire county</v>
      </c>
      <c r="H373" s="223" t="str">
        <f>IFERROR(VLOOKUP(F373,classifications!A$3:C$328,3,FALSE),VLOOKUP(F373,classifications!I$2:K$28,3,FALSE))</f>
        <v>Predominantly Urban</v>
      </c>
      <c r="I373" s="87">
        <v>2300</v>
      </c>
      <c r="J373" s="87">
        <v>310</v>
      </c>
      <c r="K373" s="87">
        <v>30</v>
      </c>
      <c r="L373" s="87">
        <v>2640</v>
      </c>
      <c r="M373" s="224"/>
      <c r="N373" s="225">
        <v>2220</v>
      </c>
      <c r="O373" s="87">
        <v>350</v>
      </c>
      <c r="P373" s="87">
        <v>190</v>
      </c>
      <c r="Q373" s="87">
        <v>2760</v>
      </c>
    </row>
    <row r="374" spans="2:17" ht="66" x14ac:dyDescent="0.25">
      <c r="B374" s="223" t="s">
        <v>1209</v>
      </c>
      <c r="C374" s="223" t="s">
        <v>1210</v>
      </c>
      <c r="D374" s="223" t="s">
        <v>1211</v>
      </c>
      <c r="E374" s="223"/>
      <c r="F374" s="223" t="s">
        <v>1212</v>
      </c>
      <c r="G374" s="223" t="str">
        <f>VLOOKUP(F374,regions!A$2:C$419,3,FALSE)</f>
        <v>Shire district</v>
      </c>
      <c r="H374" s="223" t="str">
        <f>IFERROR(VLOOKUP(F374,classifications!A$3:C$328,3,FALSE),VLOOKUP(F374,classifications!I$2:K$28,3,FALSE))</f>
        <v>Predominantly Urban</v>
      </c>
      <c r="I374" s="87">
        <v>120</v>
      </c>
      <c r="J374" s="87">
        <v>10</v>
      </c>
      <c r="K374" s="87">
        <v>0</v>
      </c>
      <c r="L374" s="87">
        <v>140</v>
      </c>
      <c r="M374" s="224"/>
      <c r="N374" s="225">
        <v>180</v>
      </c>
      <c r="O374" s="87">
        <v>0</v>
      </c>
      <c r="P374" s="87">
        <v>0</v>
      </c>
      <c r="Q374" s="87">
        <v>180</v>
      </c>
    </row>
    <row r="375" spans="2:17" ht="66" x14ac:dyDescent="0.25">
      <c r="B375" s="223" t="s">
        <v>1213</v>
      </c>
      <c r="C375" s="223" t="s">
        <v>1214</v>
      </c>
      <c r="D375" s="223" t="s">
        <v>1215</v>
      </c>
      <c r="E375" s="223"/>
      <c r="F375" s="223" t="s">
        <v>1216</v>
      </c>
      <c r="G375" s="223" t="str">
        <f>VLOOKUP(F375,regions!A$2:C$419,3,FALSE)</f>
        <v>Shire district</v>
      </c>
      <c r="H375" s="223" t="str">
        <f>IFERROR(VLOOKUP(F375,classifications!A$3:C$328,3,FALSE),VLOOKUP(F375,classifications!I$2:K$28,3,FALSE))</f>
        <v>Predominantly Urban</v>
      </c>
      <c r="I375" s="87">
        <v>120</v>
      </c>
      <c r="J375" s="87">
        <v>20</v>
      </c>
      <c r="K375" s="87">
        <v>0</v>
      </c>
      <c r="L375" s="87">
        <v>140</v>
      </c>
      <c r="M375" s="224"/>
      <c r="N375" s="225">
        <v>160</v>
      </c>
      <c r="O375" s="87">
        <v>50</v>
      </c>
      <c r="P375" s="87">
        <v>0</v>
      </c>
      <c r="Q375" s="87">
        <v>210</v>
      </c>
    </row>
    <row r="376" spans="2:17" ht="66" x14ac:dyDescent="0.25">
      <c r="B376" s="223" t="s">
        <v>1217</v>
      </c>
      <c r="C376" s="223" t="s">
        <v>1218</v>
      </c>
      <c r="D376" s="223" t="s">
        <v>1219</v>
      </c>
      <c r="E376" s="223"/>
      <c r="F376" s="223" t="s">
        <v>1220</v>
      </c>
      <c r="G376" s="223" t="str">
        <f>VLOOKUP(F376,regions!A$2:C$419,3,FALSE)</f>
        <v>Shire district</v>
      </c>
      <c r="H376" s="223" t="str">
        <f>IFERROR(VLOOKUP(F376,classifications!A$3:C$328,3,FALSE),VLOOKUP(F376,classifications!I$2:K$28,3,FALSE))</f>
        <v>Predominantly Urban</v>
      </c>
      <c r="I376" s="87">
        <v>170</v>
      </c>
      <c r="J376" s="87">
        <v>0</v>
      </c>
      <c r="K376" s="87">
        <v>10</v>
      </c>
      <c r="L376" s="87">
        <v>180</v>
      </c>
      <c r="M376" s="224"/>
      <c r="N376" s="225">
        <v>200</v>
      </c>
      <c r="O376" s="87">
        <v>0</v>
      </c>
      <c r="P376" s="87">
        <v>0</v>
      </c>
      <c r="Q376" s="87">
        <v>200</v>
      </c>
    </row>
    <row r="377" spans="2:17" ht="66" x14ac:dyDescent="0.25">
      <c r="B377" s="223" t="s">
        <v>1221</v>
      </c>
      <c r="C377" s="223" t="s">
        <v>1222</v>
      </c>
      <c r="D377" s="223" t="s">
        <v>1223</v>
      </c>
      <c r="E377" s="223"/>
      <c r="F377" s="223" t="s">
        <v>1224</v>
      </c>
      <c r="G377" s="223" t="str">
        <f>VLOOKUP(F377,regions!A$2:C$419,3,FALSE)</f>
        <v>Shire district</v>
      </c>
      <c r="H377" s="223" t="str">
        <f>IFERROR(VLOOKUP(F377,classifications!A$3:C$328,3,FALSE),VLOOKUP(F377,classifications!I$2:K$28,3,FALSE))</f>
        <v>Urban with Significant Rural</v>
      </c>
      <c r="I377" s="87">
        <v>160</v>
      </c>
      <c r="J377" s="87">
        <v>20</v>
      </c>
      <c r="K377" s="87">
        <v>0</v>
      </c>
      <c r="L377" s="87">
        <v>170</v>
      </c>
      <c r="M377" s="224"/>
      <c r="N377" s="225">
        <v>120</v>
      </c>
      <c r="O377" s="87">
        <v>10</v>
      </c>
      <c r="P377" s="87">
        <v>0</v>
      </c>
      <c r="Q377" s="87">
        <v>130</v>
      </c>
    </row>
    <row r="378" spans="2:17" ht="66" x14ac:dyDescent="0.25">
      <c r="B378" s="223" t="s">
        <v>1225</v>
      </c>
      <c r="C378" s="223" t="s">
        <v>1226</v>
      </c>
      <c r="D378" s="223" t="s">
        <v>1227</v>
      </c>
      <c r="E378" s="223"/>
      <c r="F378" s="223" t="s">
        <v>1228</v>
      </c>
      <c r="G378" s="223" t="str">
        <f>VLOOKUP(F378,regions!A$2:C$419,3,FALSE)</f>
        <v>Shire district</v>
      </c>
      <c r="H378" s="223" t="str">
        <f>IFERROR(VLOOKUP(F378,classifications!A$3:C$328,3,FALSE),VLOOKUP(F378,classifications!I$2:K$28,3,FALSE))</f>
        <v>Predominantly Urban</v>
      </c>
      <c r="I378" s="87">
        <v>440</v>
      </c>
      <c r="J378" s="87">
        <v>80</v>
      </c>
      <c r="K378" s="87">
        <v>0</v>
      </c>
      <c r="L378" s="87">
        <v>520</v>
      </c>
      <c r="M378" s="224"/>
      <c r="N378" s="225">
        <v>370</v>
      </c>
      <c r="O378" s="87">
        <v>40</v>
      </c>
      <c r="P378" s="87">
        <v>0</v>
      </c>
      <c r="Q378" s="87">
        <v>420</v>
      </c>
    </row>
    <row r="379" spans="2:17" ht="66" x14ac:dyDescent="0.25">
      <c r="B379" s="223" t="s">
        <v>1229</v>
      </c>
      <c r="C379" s="223" t="s">
        <v>1230</v>
      </c>
      <c r="D379" s="223" t="s">
        <v>1231</v>
      </c>
      <c r="E379" s="223"/>
      <c r="F379" s="223" t="s">
        <v>1232</v>
      </c>
      <c r="G379" s="223" t="str">
        <f>VLOOKUP(F379,regions!A$2:C$419,3,FALSE)</f>
        <v>Shire district</v>
      </c>
      <c r="H379" s="223" t="str">
        <f>IFERROR(VLOOKUP(F379,classifications!A$3:C$328,3,FALSE),VLOOKUP(F379,classifications!I$2:K$28,3,FALSE))</f>
        <v>Predominantly Urban</v>
      </c>
      <c r="I379" s="87">
        <v>340</v>
      </c>
      <c r="J379" s="87">
        <v>70</v>
      </c>
      <c r="K379" s="87">
        <v>0</v>
      </c>
      <c r="L379" s="87">
        <v>410</v>
      </c>
      <c r="M379" s="224"/>
      <c r="N379" s="225">
        <v>170</v>
      </c>
      <c r="O379" s="87">
        <v>30</v>
      </c>
      <c r="P379" s="87">
        <v>0</v>
      </c>
      <c r="Q379" s="87">
        <v>200</v>
      </c>
    </row>
    <row r="380" spans="2:17" ht="66" x14ac:dyDescent="0.25">
      <c r="B380" s="223" t="s">
        <v>1233</v>
      </c>
      <c r="C380" s="223" t="s">
        <v>1234</v>
      </c>
      <c r="D380" s="223" t="s">
        <v>1235</v>
      </c>
      <c r="E380" s="223"/>
      <c r="F380" s="223" t="s">
        <v>1236</v>
      </c>
      <c r="G380" s="223" t="str">
        <f>VLOOKUP(F380,regions!A$2:C$419,3,FALSE)</f>
        <v>Shire district</v>
      </c>
      <c r="H380" s="223" t="str">
        <f>IFERROR(VLOOKUP(F380,classifications!A$3:C$328,3,FALSE),VLOOKUP(F380,classifications!I$2:K$28,3,FALSE))</f>
        <v>Predominantly Urban</v>
      </c>
      <c r="I380" s="87">
        <v>320</v>
      </c>
      <c r="J380" s="87">
        <v>20</v>
      </c>
      <c r="K380" s="87">
        <v>0</v>
      </c>
      <c r="L380" s="87">
        <v>340</v>
      </c>
      <c r="M380" s="224"/>
      <c r="N380" s="225">
        <v>180</v>
      </c>
      <c r="O380" s="87">
        <v>50</v>
      </c>
      <c r="P380" s="87">
        <v>0</v>
      </c>
      <c r="Q380" s="87">
        <v>220</v>
      </c>
    </row>
    <row r="381" spans="2:17" ht="66" x14ac:dyDescent="0.25">
      <c r="B381" s="223" t="s">
        <v>1237</v>
      </c>
      <c r="C381" s="223" t="s">
        <v>1238</v>
      </c>
      <c r="D381" s="223" t="s">
        <v>1239</v>
      </c>
      <c r="E381" s="223"/>
      <c r="F381" s="223" t="s">
        <v>1240</v>
      </c>
      <c r="G381" s="223" t="str">
        <f>VLOOKUP(F381,regions!A$2:C$419,3,FALSE)</f>
        <v>Shire district</v>
      </c>
      <c r="H381" s="223" t="str">
        <f>IFERROR(VLOOKUP(F381,classifications!A$3:C$328,3,FALSE),VLOOKUP(F381,classifications!I$2:K$28,3,FALSE))</f>
        <v>Predominantly Urban</v>
      </c>
      <c r="I381" s="87">
        <v>140</v>
      </c>
      <c r="J381" s="87">
        <v>40</v>
      </c>
      <c r="K381" s="87">
        <v>0</v>
      </c>
      <c r="L381" s="87">
        <v>180</v>
      </c>
      <c r="M381" s="224"/>
      <c r="N381" s="225">
        <v>100</v>
      </c>
      <c r="O381" s="87">
        <v>20</v>
      </c>
      <c r="P381" s="87">
        <v>0</v>
      </c>
      <c r="Q381" s="87">
        <v>110</v>
      </c>
    </row>
    <row r="382" spans="2:17" ht="66" x14ac:dyDescent="0.25">
      <c r="B382" s="223" t="s">
        <v>1241</v>
      </c>
      <c r="C382" s="223" t="s">
        <v>1242</v>
      </c>
      <c r="D382" s="223" t="s">
        <v>1243</v>
      </c>
      <c r="E382" s="223"/>
      <c r="F382" s="223" t="s">
        <v>1244</v>
      </c>
      <c r="G382" s="223" t="str">
        <f>VLOOKUP(F382,regions!A$2:C$419,3,FALSE)</f>
        <v>Shire district</v>
      </c>
      <c r="H382" s="223" t="str">
        <f>IFERROR(VLOOKUP(F382,classifications!A$3:C$328,3,FALSE),VLOOKUP(F382,classifications!I$2:K$28,3,FALSE))</f>
        <v>Urban with Significant Rural</v>
      </c>
      <c r="I382" s="87">
        <v>210</v>
      </c>
      <c r="J382" s="87">
        <v>10</v>
      </c>
      <c r="K382" s="87">
        <v>0</v>
      </c>
      <c r="L382" s="87">
        <v>220</v>
      </c>
      <c r="M382" s="224"/>
      <c r="N382" s="225">
        <v>290</v>
      </c>
      <c r="O382" s="87">
        <v>110</v>
      </c>
      <c r="P382" s="87">
        <v>10</v>
      </c>
      <c r="Q382" s="87">
        <v>410</v>
      </c>
    </row>
    <row r="383" spans="2:17" ht="66" x14ac:dyDescent="0.25">
      <c r="B383" s="223" t="s">
        <v>1245</v>
      </c>
      <c r="C383" s="223" t="s">
        <v>1246</v>
      </c>
      <c r="D383" s="223" t="s">
        <v>1247</v>
      </c>
      <c r="E383" s="223"/>
      <c r="F383" s="223" t="s">
        <v>1248</v>
      </c>
      <c r="G383" s="223" t="str">
        <f>VLOOKUP(F383,regions!A$2:C$419,3,FALSE)</f>
        <v>Shire district</v>
      </c>
      <c r="H383" s="223" t="str">
        <f>IFERROR(VLOOKUP(F383,classifications!A$3:C$328,3,FALSE),VLOOKUP(F383,classifications!I$2:K$28,3,FALSE))</f>
        <v>Predominantly Rural</v>
      </c>
      <c r="I383" s="87">
        <v>180</v>
      </c>
      <c r="J383" s="87">
        <v>10</v>
      </c>
      <c r="K383" s="87">
        <v>0</v>
      </c>
      <c r="L383" s="87">
        <v>190</v>
      </c>
      <c r="M383" s="224"/>
      <c r="N383" s="225">
        <v>200</v>
      </c>
      <c r="O383" s="87">
        <v>10</v>
      </c>
      <c r="P383" s="87">
        <v>20</v>
      </c>
      <c r="Q383" s="87">
        <v>230</v>
      </c>
    </row>
    <row r="384" spans="2:17" ht="66" x14ac:dyDescent="0.25">
      <c r="B384" s="223" t="s">
        <v>1249</v>
      </c>
      <c r="C384" s="223" t="s">
        <v>1250</v>
      </c>
      <c r="D384" s="223" t="s">
        <v>1251</v>
      </c>
      <c r="E384" s="223"/>
      <c r="F384" s="223" t="s">
        <v>1252</v>
      </c>
      <c r="G384" s="223" t="str">
        <f>VLOOKUP(F384,regions!A$2:C$419,3,FALSE)</f>
        <v>Shire district</v>
      </c>
      <c r="H384" s="223" t="str">
        <f>IFERROR(VLOOKUP(F384,classifications!A$3:C$328,3,FALSE),VLOOKUP(F384,classifications!I$2:K$28,3,FALSE))</f>
        <v>Predominantly Urban</v>
      </c>
      <c r="I384" s="87">
        <v>100</v>
      </c>
      <c r="J384" s="87">
        <v>40</v>
      </c>
      <c r="K384" s="87">
        <v>10</v>
      </c>
      <c r="L384" s="87">
        <v>150</v>
      </c>
      <c r="M384" s="224"/>
      <c r="N384" s="225">
        <v>250</v>
      </c>
      <c r="O384" s="87">
        <v>30</v>
      </c>
      <c r="P384" s="87">
        <v>170</v>
      </c>
      <c r="Q384" s="87">
        <v>440</v>
      </c>
    </row>
    <row r="385" spans="2:17" x14ac:dyDescent="0.25">
      <c r="B385" s="223"/>
      <c r="C385" s="223"/>
      <c r="D385" s="223"/>
      <c r="E385" s="223"/>
      <c r="F385" s="223"/>
      <c r="G385" s="223"/>
      <c r="H385" s="223"/>
      <c r="I385" s="224"/>
      <c r="J385" s="224"/>
      <c r="K385" s="224"/>
      <c r="L385" s="224"/>
      <c r="M385" s="224"/>
      <c r="N385" s="234"/>
      <c r="O385" s="224"/>
      <c r="P385" s="224"/>
      <c r="Q385" s="224"/>
    </row>
    <row r="386" spans="2:17" ht="66" x14ac:dyDescent="0.25">
      <c r="B386" s="223"/>
      <c r="C386" s="223"/>
      <c r="D386" s="223" t="s">
        <v>1253</v>
      </c>
      <c r="E386" s="223" t="s">
        <v>1254</v>
      </c>
      <c r="F386" s="223" t="s">
        <v>1254</v>
      </c>
      <c r="G386" s="223" t="str">
        <f>VLOOKUP(F386,regions!A$2:C$419,3,FALSE)</f>
        <v>Shire county</v>
      </c>
      <c r="H386" s="223" t="str">
        <f>IFERROR(VLOOKUP(F386,classifications!A$3:C$328,3,FALSE),VLOOKUP(F386,classifications!I$2:K$28,3,FALSE))</f>
        <v>Urban with Significant Rural</v>
      </c>
      <c r="I386" s="87">
        <v>2020</v>
      </c>
      <c r="J386" s="87">
        <v>730</v>
      </c>
      <c r="K386" s="87">
        <v>0</v>
      </c>
      <c r="L386" s="87">
        <v>2760</v>
      </c>
      <c r="M386" s="224"/>
      <c r="N386" s="225">
        <v>1570</v>
      </c>
      <c r="O386" s="87">
        <v>610</v>
      </c>
      <c r="P386" s="87">
        <v>0</v>
      </c>
      <c r="Q386" s="87">
        <v>2180</v>
      </c>
    </row>
    <row r="387" spans="2:17" ht="66" x14ac:dyDescent="0.25">
      <c r="B387" s="223" t="s">
        <v>1255</v>
      </c>
      <c r="C387" s="223" t="s">
        <v>1256</v>
      </c>
      <c r="D387" s="223" t="s">
        <v>1257</v>
      </c>
      <c r="E387" s="223"/>
      <c r="F387" s="223" t="s">
        <v>1258</v>
      </c>
      <c r="G387" s="223" t="str">
        <f>VLOOKUP(F387,regions!A$2:C$419,3,FALSE)</f>
        <v>Shire district</v>
      </c>
      <c r="H387" s="223" t="str">
        <f>IFERROR(VLOOKUP(F387,classifications!A$3:C$328,3,FALSE),VLOOKUP(F387,classifications!I$2:K$28,3,FALSE))</f>
        <v>Predominantly Rural</v>
      </c>
      <c r="I387" s="87">
        <v>70</v>
      </c>
      <c r="J387" s="87">
        <v>10</v>
      </c>
      <c r="K387" s="87">
        <v>0</v>
      </c>
      <c r="L387" s="87">
        <v>90</v>
      </c>
      <c r="M387" s="224"/>
      <c r="N387" s="225">
        <v>90</v>
      </c>
      <c r="O387" s="87">
        <v>50</v>
      </c>
      <c r="P387" s="87">
        <v>0</v>
      </c>
      <c r="Q387" s="87">
        <v>140</v>
      </c>
    </row>
    <row r="388" spans="2:17" ht="66" x14ac:dyDescent="0.25">
      <c r="B388" s="223" t="s">
        <v>1259</v>
      </c>
      <c r="C388" s="223" t="s">
        <v>1260</v>
      </c>
      <c r="D388" s="223" t="s">
        <v>1261</v>
      </c>
      <c r="E388" s="223"/>
      <c r="F388" s="223" t="s">
        <v>1262</v>
      </c>
      <c r="G388" s="223" t="str">
        <f>VLOOKUP(F388,regions!A$2:C$419,3,FALSE)</f>
        <v>Shire district</v>
      </c>
      <c r="H388" s="223" t="str">
        <f>IFERROR(VLOOKUP(F388,classifications!A$3:C$328,3,FALSE),VLOOKUP(F388,classifications!I$2:K$28,3,FALSE))</f>
        <v>Predominantly Urban</v>
      </c>
      <c r="I388" s="87">
        <v>330</v>
      </c>
      <c r="J388" s="87">
        <v>80</v>
      </c>
      <c r="K388" s="87">
        <v>0</v>
      </c>
      <c r="L388" s="87">
        <v>420</v>
      </c>
      <c r="M388" s="224"/>
      <c r="N388" s="225">
        <v>300</v>
      </c>
      <c r="O388" s="87">
        <v>50</v>
      </c>
      <c r="P388" s="87">
        <v>0</v>
      </c>
      <c r="Q388" s="87">
        <v>350</v>
      </c>
    </row>
    <row r="389" spans="2:17" ht="66" x14ac:dyDescent="0.25">
      <c r="B389" s="223" t="s">
        <v>1263</v>
      </c>
      <c r="C389" s="223" t="s">
        <v>1264</v>
      </c>
      <c r="D389" s="223" t="s">
        <v>1265</v>
      </c>
      <c r="E389" s="223"/>
      <c r="F389" s="223" t="s">
        <v>1266</v>
      </c>
      <c r="G389" s="223" t="str">
        <f>VLOOKUP(F389,regions!A$2:C$419,3,FALSE)</f>
        <v>Shire district</v>
      </c>
      <c r="H389" s="223" t="str">
        <f>IFERROR(VLOOKUP(F389,classifications!A$3:C$328,3,FALSE),VLOOKUP(F389,classifications!I$2:K$28,3,FALSE))</f>
        <v>Predominantly Urban</v>
      </c>
      <c r="I389" s="84">
        <v>280</v>
      </c>
      <c r="J389" s="84">
        <v>20</v>
      </c>
      <c r="K389" s="84">
        <v>0</v>
      </c>
      <c r="L389" s="84">
        <v>300</v>
      </c>
      <c r="M389" s="224"/>
      <c r="N389" s="226">
        <v>180</v>
      </c>
      <c r="O389" s="84">
        <v>0</v>
      </c>
      <c r="P389" s="84">
        <v>0</v>
      </c>
      <c r="Q389" s="84">
        <v>180</v>
      </c>
    </row>
    <row r="390" spans="2:17" ht="66" x14ac:dyDescent="0.25">
      <c r="B390" s="223" t="s">
        <v>1267</v>
      </c>
      <c r="C390" s="223" t="s">
        <v>1268</v>
      </c>
      <c r="D390" s="223" t="s">
        <v>1269</v>
      </c>
      <c r="E390" s="223"/>
      <c r="F390" s="223" t="s">
        <v>1270</v>
      </c>
      <c r="G390" s="223" t="str">
        <f>VLOOKUP(F390,regions!A$2:C$419,3,FALSE)</f>
        <v>Shire district</v>
      </c>
      <c r="H390" s="223" t="str">
        <f>IFERROR(VLOOKUP(F390,classifications!A$3:C$328,3,FALSE),VLOOKUP(F390,classifications!I$2:K$28,3,FALSE))</f>
        <v>Predominantly Rural</v>
      </c>
      <c r="I390" s="87">
        <v>870</v>
      </c>
      <c r="J390" s="87">
        <v>300</v>
      </c>
      <c r="K390" s="87">
        <v>0</v>
      </c>
      <c r="L390" s="87">
        <v>1160</v>
      </c>
      <c r="M390" s="224"/>
      <c r="N390" s="225">
        <v>640</v>
      </c>
      <c r="O390" s="87">
        <v>260</v>
      </c>
      <c r="P390" s="87">
        <v>0</v>
      </c>
      <c r="Q390" s="87">
        <v>900</v>
      </c>
    </row>
    <row r="391" spans="2:17" ht="66" x14ac:dyDescent="0.25">
      <c r="B391" s="223" t="s">
        <v>1271</v>
      </c>
      <c r="C391" s="223" t="s">
        <v>1272</v>
      </c>
      <c r="D391" s="223" t="s">
        <v>1273</v>
      </c>
      <c r="E391" s="223"/>
      <c r="F391" s="223" t="s">
        <v>1274</v>
      </c>
      <c r="G391" s="223" t="str">
        <f>VLOOKUP(F391,regions!A$2:C$419,3,FALSE)</f>
        <v>Shire district</v>
      </c>
      <c r="H391" s="223" t="str">
        <f>IFERROR(VLOOKUP(F391,classifications!A$3:C$328,3,FALSE),VLOOKUP(F391,classifications!I$2:K$28,3,FALSE))</f>
        <v>Predominantly Urban</v>
      </c>
      <c r="I391" s="87">
        <v>470</v>
      </c>
      <c r="J391" s="87">
        <v>320</v>
      </c>
      <c r="K391" s="87">
        <v>0</v>
      </c>
      <c r="L391" s="87">
        <v>790</v>
      </c>
      <c r="M391" s="224"/>
      <c r="N391" s="225">
        <v>360</v>
      </c>
      <c r="O391" s="87">
        <v>250</v>
      </c>
      <c r="P391" s="87">
        <v>0</v>
      </c>
      <c r="Q391" s="87">
        <v>610</v>
      </c>
    </row>
    <row r="392" spans="2:17" x14ac:dyDescent="0.25">
      <c r="B392" s="223"/>
      <c r="C392" s="223"/>
      <c r="D392" s="223"/>
      <c r="E392" s="223"/>
      <c r="F392" s="223"/>
      <c r="G392" s="223"/>
      <c r="H392" s="223"/>
      <c r="I392" s="224"/>
      <c r="J392" s="224"/>
      <c r="K392" s="224"/>
      <c r="L392" s="224"/>
      <c r="M392" s="224"/>
      <c r="N392" s="234"/>
      <c r="O392" s="224"/>
      <c r="P392" s="224"/>
      <c r="Q392" s="224"/>
    </row>
    <row r="393" spans="2:17" ht="66" x14ac:dyDescent="0.25">
      <c r="B393" s="223"/>
      <c r="C393" s="223"/>
      <c r="D393" s="223" t="s">
        <v>1275</v>
      </c>
      <c r="E393" s="223" t="s">
        <v>1276</v>
      </c>
      <c r="F393" s="223" t="s">
        <v>1276</v>
      </c>
      <c r="G393" s="223" t="str">
        <f>VLOOKUP(F393,regions!A$2:C$419,3,FALSE)</f>
        <v>Shire county</v>
      </c>
      <c r="H393" s="223" t="str">
        <f>IFERROR(VLOOKUP(F393,classifications!A$3:C$328,3,FALSE),VLOOKUP(F393,classifications!I$2:K$28,3,FALSE))</f>
        <v>Predominantly Urban</v>
      </c>
      <c r="I393" s="87">
        <v>2850</v>
      </c>
      <c r="J393" s="87">
        <v>550</v>
      </c>
      <c r="K393" s="87">
        <v>100</v>
      </c>
      <c r="L393" s="87">
        <v>3510</v>
      </c>
      <c r="M393" s="224"/>
      <c r="N393" s="225">
        <v>2480</v>
      </c>
      <c r="O393" s="87">
        <v>630</v>
      </c>
      <c r="P393" s="87">
        <v>10</v>
      </c>
      <c r="Q393" s="87">
        <v>3130</v>
      </c>
    </row>
    <row r="394" spans="2:17" ht="66" x14ac:dyDescent="0.25">
      <c r="B394" s="223" t="s">
        <v>1277</v>
      </c>
      <c r="C394" s="223" t="s">
        <v>1278</v>
      </c>
      <c r="D394" s="223" t="s">
        <v>1279</v>
      </c>
      <c r="E394" s="223"/>
      <c r="F394" s="223" t="s">
        <v>1280</v>
      </c>
      <c r="G394" s="223" t="str">
        <f>VLOOKUP(F394,regions!A$2:C$419,3,FALSE)</f>
        <v>Shire district</v>
      </c>
      <c r="H394" s="223" t="str">
        <f>IFERROR(VLOOKUP(F394,classifications!A$3:C$328,3,FALSE),VLOOKUP(F394,classifications!I$2:K$28,3,FALSE))</f>
        <v>Predominantly Urban</v>
      </c>
      <c r="I394" s="84">
        <v>20</v>
      </c>
      <c r="J394" s="84">
        <v>0</v>
      </c>
      <c r="K394" s="84">
        <v>0</v>
      </c>
      <c r="L394" s="84">
        <v>20</v>
      </c>
      <c r="M394" s="224"/>
      <c r="N394" s="226">
        <v>10</v>
      </c>
      <c r="O394" s="84">
        <v>0</v>
      </c>
      <c r="P394" s="84">
        <v>0</v>
      </c>
      <c r="Q394" s="84">
        <v>10</v>
      </c>
    </row>
    <row r="395" spans="2:17" ht="66" x14ac:dyDescent="0.25">
      <c r="B395" s="223" t="s">
        <v>1281</v>
      </c>
      <c r="C395" s="223" t="s">
        <v>1282</v>
      </c>
      <c r="D395" s="223" t="s">
        <v>1283</v>
      </c>
      <c r="E395" s="223"/>
      <c r="F395" s="223" t="s">
        <v>1284</v>
      </c>
      <c r="G395" s="223" t="str">
        <f>VLOOKUP(F395,regions!A$2:C$419,3,FALSE)</f>
        <v>Shire district</v>
      </c>
      <c r="H395" s="223" t="str">
        <f>IFERROR(VLOOKUP(F395,classifications!A$3:C$328,3,FALSE),VLOOKUP(F395,classifications!I$2:K$28,3,FALSE))</f>
        <v>Predominantly Urban</v>
      </c>
      <c r="I395" s="84">
        <v>550</v>
      </c>
      <c r="J395" s="84">
        <v>100</v>
      </c>
      <c r="K395" s="84">
        <v>0</v>
      </c>
      <c r="L395" s="84">
        <v>640</v>
      </c>
      <c r="M395" s="224"/>
      <c r="N395" s="226">
        <v>520</v>
      </c>
      <c r="O395" s="84">
        <v>110</v>
      </c>
      <c r="P395" s="84">
        <v>0</v>
      </c>
      <c r="Q395" s="84">
        <v>630</v>
      </c>
    </row>
    <row r="396" spans="2:17" ht="66" x14ac:dyDescent="0.25">
      <c r="B396" s="223" t="s">
        <v>1285</v>
      </c>
      <c r="C396" s="223" t="s">
        <v>1286</v>
      </c>
      <c r="D396" s="223" t="s">
        <v>1287</v>
      </c>
      <c r="E396" s="223"/>
      <c r="F396" s="223" t="s">
        <v>1288</v>
      </c>
      <c r="G396" s="223" t="str">
        <f>VLOOKUP(F396,regions!A$2:C$419,3,FALSE)</f>
        <v>Shire district</v>
      </c>
      <c r="H396" s="223" t="str">
        <f>IFERROR(VLOOKUP(F396,classifications!A$3:C$328,3,FALSE),VLOOKUP(F396,classifications!I$2:K$28,3,FALSE))</f>
        <v>Predominantly Rural</v>
      </c>
      <c r="I396" s="87">
        <v>400</v>
      </c>
      <c r="J396" s="87">
        <v>130</v>
      </c>
      <c r="K396" s="87">
        <v>0</v>
      </c>
      <c r="L396" s="87">
        <v>530</v>
      </c>
      <c r="M396" s="224"/>
      <c r="N396" s="225">
        <v>290</v>
      </c>
      <c r="O396" s="87">
        <v>130</v>
      </c>
      <c r="P396" s="87">
        <v>0</v>
      </c>
      <c r="Q396" s="87">
        <v>420</v>
      </c>
    </row>
    <row r="397" spans="2:17" ht="66" x14ac:dyDescent="0.25">
      <c r="B397" s="223" t="s">
        <v>1289</v>
      </c>
      <c r="C397" s="223" t="s">
        <v>1290</v>
      </c>
      <c r="D397" s="223" t="s">
        <v>1291</v>
      </c>
      <c r="E397" s="223"/>
      <c r="F397" s="223" t="s">
        <v>1292</v>
      </c>
      <c r="G397" s="223" t="str">
        <f>VLOOKUP(F397,regions!A$2:C$419,3,FALSE)</f>
        <v>Shire district</v>
      </c>
      <c r="H397" s="223" t="str">
        <f>IFERROR(VLOOKUP(F397,classifications!A$3:C$328,3,FALSE),VLOOKUP(F397,classifications!I$2:K$28,3,FALSE))</f>
        <v>Predominantly Urban</v>
      </c>
      <c r="I397" s="87">
        <v>330</v>
      </c>
      <c r="J397" s="87">
        <v>50</v>
      </c>
      <c r="K397" s="87">
        <v>80</v>
      </c>
      <c r="L397" s="87">
        <v>460</v>
      </c>
      <c r="M397" s="224"/>
      <c r="N397" s="225">
        <v>140</v>
      </c>
      <c r="O397" s="87">
        <v>30</v>
      </c>
      <c r="P397" s="87">
        <v>10</v>
      </c>
      <c r="Q397" s="87">
        <v>180</v>
      </c>
    </row>
    <row r="398" spans="2:17" ht="66" x14ac:dyDescent="0.25">
      <c r="B398" s="223" t="s">
        <v>1293</v>
      </c>
      <c r="C398" s="223" t="s">
        <v>1294</v>
      </c>
      <c r="D398" s="223" t="s">
        <v>1295</v>
      </c>
      <c r="E398" s="223"/>
      <c r="F398" s="223" t="s">
        <v>1296</v>
      </c>
      <c r="G398" s="223" t="str">
        <f>VLOOKUP(F398,regions!A$2:C$419,3,FALSE)</f>
        <v>Shire district</v>
      </c>
      <c r="H398" s="223" t="str">
        <f>IFERROR(VLOOKUP(F398,classifications!A$3:C$328,3,FALSE),VLOOKUP(F398,classifications!I$2:K$28,3,FALSE))</f>
        <v>Predominantly Rural</v>
      </c>
      <c r="I398" s="87">
        <v>880</v>
      </c>
      <c r="J398" s="87">
        <v>180</v>
      </c>
      <c r="K398" s="87">
        <v>20</v>
      </c>
      <c r="L398" s="87">
        <v>1080</v>
      </c>
      <c r="M398" s="224"/>
      <c r="N398" s="225">
        <v>650</v>
      </c>
      <c r="O398" s="87">
        <v>140</v>
      </c>
      <c r="P398" s="87">
        <v>0</v>
      </c>
      <c r="Q398" s="87">
        <v>780</v>
      </c>
    </row>
    <row r="399" spans="2:17" ht="66" x14ac:dyDescent="0.25">
      <c r="B399" s="223" t="s">
        <v>1297</v>
      </c>
      <c r="C399" s="223" t="s">
        <v>1298</v>
      </c>
      <c r="D399" s="223" t="s">
        <v>1299</v>
      </c>
      <c r="E399" s="223"/>
      <c r="F399" s="223" t="s">
        <v>1300</v>
      </c>
      <c r="G399" s="223" t="str">
        <f>VLOOKUP(F399,regions!A$2:C$419,3,FALSE)</f>
        <v>Shire district</v>
      </c>
      <c r="H399" s="223" t="str">
        <f>IFERROR(VLOOKUP(F399,classifications!A$3:C$328,3,FALSE),VLOOKUP(F399,classifications!I$2:K$28,3,FALSE))</f>
        <v>Predominantly Urban</v>
      </c>
      <c r="I399" s="84">
        <v>500</v>
      </c>
      <c r="J399" s="84">
        <v>60</v>
      </c>
      <c r="K399" s="87">
        <v>0</v>
      </c>
      <c r="L399" s="84">
        <v>560</v>
      </c>
      <c r="M399" s="224"/>
      <c r="N399" s="226">
        <v>640</v>
      </c>
      <c r="O399" s="84">
        <v>170</v>
      </c>
      <c r="P399" s="87">
        <v>0</v>
      </c>
      <c r="Q399" s="84">
        <v>820</v>
      </c>
    </row>
    <row r="400" spans="2:17" ht="66" x14ac:dyDescent="0.25">
      <c r="B400" s="223" t="s">
        <v>1301</v>
      </c>
      <c r="C400" s="223" t="s">
        <v>1302</v>
      </c>
      <c r="D400" s="223" t="s">
        <v>1303</v>
      </c>
      <c r="E400" s="223"/>
      <c r="F400" s="223" t="s">
        <v>1304</v>
      </c>
      <c r="G400" s="223" t="str">
        <f>VLOOKUP(F400,regions!A$2:C$419,3,FALSE)</f>
        <v>Shire district</v>
      </c>
      <c r="H400" s="223" t="str">
        <f>IFERROR(VLOOKUP(F400,classifications!A$3:C$328,3,FALSE),VLOOKUP(F400,classifications!I$2:K$28,3,FALSE))</f>
        <v>Predominantly Urban</v>
      </c>
      <c r="I400" s="84">
        <v>180</v>
      </c>
      <c r="J400" s="84">
        <v>40</v>
      </c>
      <c r="K400" s="84">
        <v>0</v>
      </c>
      <c r="L400" s="84">
        <v>220</v>
      </c>
      <c r="M400" s="224"/>
      <c r="N400" s="226">
        <v>240</v>
      </c>
      <c r="O400" s="84">
        <v>60</v>
      </c>
      <c r="P400" s="84">
        <v>0</v>
      </c>
      <c r="Q400" s="84">
        <v>300</v>
      </c>
    </row>
    <row r="401" spans="1:17" x14ac:dyDescent="0.25">
      <c r="B401" s="223"/>
      <c r="C401" s="223"/>
      <c r="D401" s="223"/>
      <c r="E401" s="223"/>
      <c r="F401" s="223"/>
      <c r="G401" s="223"/>
      <c r="H401" s="223"/>
      <c r="I401" s="224"/>
      <c r="J401" s="224"/>
      <c r="K401" s="224"/>
      <c r="L401" s="224"/>
      <c r="M401" s="224"/>
      <c r="N401" s="234"/>
      <c r="O401" s="224"/>
      <c r="P401" s="224"/>
      <c r="Q401" s="224"/>
    </row>
    <row r="402" spans="1:17" ht="66" x14ac:dyDescent="0.25">
      <c r="B402" s="223"/>
      <c r="C402" s="223"/>
      <c r="D402" s="223" t="s">
        <v>1305</v>
      </c>
      <c r="E402" s="223" t="s">
        <v>1306</v>
      </c>
      <c r="F402" s="223" t="s">
        <v>1306</v>
      </c>
      <c r="G402" s="223" t="str">
        <f>VLOOKUP(F402,regions!A$2:C$419,3,FALSE)</f>
        <v>Shire county</v>
      </c>
      <c r="H402" s="223" t="str">
        <f>IFERROR(VLOOKUP(F402,classifications!A$3:C$328,3,FALSE),VLOOKUP(F402,classifications!I$2:K$28,3,FALSE))</f>
        <v>Urban with Significant Rural</v>
      </c>
      <c r="I402" s="87">
        <v>1520</v>
      </c>
      <c r="J402" s="87">
        <v>480</v>
      </c>
      <c r="K402" s="87">
        <v>30</v>
      </c>
      <c r="L402" s="87">
        <v>2020</v>
      </c>
      <c r="M402" s="224"/>
      <c r="N402" s="225">
        <v>1390</v>
      </c>
      <c r="O402" s="87">
        <v>480</v>
      </c>
      <c r="P402" s="87">
        <v>80</v>
      </c>
      <c r="Q402" s="87">
        <v>1940</v>
      </c>
    </row>
    <row r="403" spans="1:17" ht="66" x14ac:dyDescent="0.25">
      <c r="B403" s="223" t="s">
        <v>1307</v>
      </c>
      <c r="C403" s="223" t="s">
        <v>1308</v>
      </c>
      <c r="D403" s="223" t="s">
        <v>1309</v>
      </c>
      <c r="E403" s="223"/>
      <c r="F403" s="223" t="s">
        <v>1310</v>
      </c>
      <c r="G403" s="223" t="str">
        <f>VLOOKUP(F403,regions!A$2:C$419,3,FALSE)</f>
        <v>Shire district</v>
      </c>
      <c r="H403" s="223" t="str">
        <f>IFERROR(VLOOKUP(F403,classifications!A$3:C$328,3,FALSE),VLOOKUP(F403,classifications!I$2:K$28,3,FALSE))</f>
        <v>Predominantly Urban</v>
      </c>
      <c r="I403" s="87">
        <v>260</v>
      </c>
      <c r="J403" s="87">
        <v>120</v>
      </c>
      <c r="K403" s="87">
        <v>0</v>
      </c>
      <c r="L403" s="87">
        <v>370</v>
      </c>
      <c r="M403" s="224"/>
      <c r="N403" s="225">
        <v>230</v>
      </c>
      <c r="O403" s="87">
        <v>90</v>
      </c>
      <c r="P403" s="87">
        <v>0</v>
      </c>
      <c r="Q403" s="87">
        <v>320</v>
      </c>
    </row>
    <row r="404" spans="1:17" ht="66" x14ac:dyDescent="0.25">
      <c r="B404" s="223" t="s">
        <v>1311</v>
      </c>
      <c r="C404" s="223" t="s">
        <v>1312</v>
      </c>
      <c r="D404" s="223" t="s">
        <v>1313</v>
      </c>
      <c r="E404" s="223"/>
      <c r="F404" s="223" t="s">
        <v>1314</v>
      </c>
      <c r="G404" s="223" t="str">
        <f>VLOOKUP(F404,regions!A$2:C$419,3,FALSE)</f>
        <v>Shire district</v>
      </c>
      <c r="H404" s="223" t="str">
        <f>IFERROR(VLOOKUP(F404,classifications!A$3:C$328,3,FALSE),VLOOKUP(F404,classifications!I$2:K$28,3,FALSE))</f>
        <v>Predominantly Rural</v>
      </c>
      <c r="I404" s="87">
        <v>270</v>
      </c>
      <c r="J404" s="87">
        <v>90</v>
      </c>
      <c r="K404" s="87">
        <v>0</v>
      </c>
      <c r="L404" s="87">
        <v>360</v>
      </c>
      <c r="M404" s="224"/>
      <c r="N404" s="225">
        <v>220</v>
      </c>
      <c r="O404" s="87">
        <v>90</v>
      </c>
      <c r="P404" s="87">
        <v>0</v>
      </c>
      <c r="Q404" s="87">
        <v>310</v>
      </c>
    </row>
    <row r="405" spans="1:17" ht="66" x14ac:dyDescent="0.25">
      <c r="B405" s="223" t="s">
        <v>1315</v>
      </c>
      <c r="C405" s="223" t="s">
        <v>1316</v>
      </c>
      <c r="D405" s="223" t="s">
        <v>1317</v>
      </c>
      <c r="E405" s="223"/>
      <c r="F405" s="223" t="s">
        <v>1318</v>
      </c>
      <c r="G405" s="223" t="str">
        <f>VLOOKUP(F405,regions!A$2:C$419,3,FALSE)</f>
        <v>Shire district</v>
      </c>
      <c r="H405" s="223" t="str">
        <f>IFERROR(VLOOKUP(F405,classifications!A$3:C$328,3,FALSE),VLOOKUP(F405,classifications!I$2:K$28,3,FALSE))</f>
        <v>Predominantly Urban</v>
      </c>
      <c r="I405" s="87">
        <v>70</v>
      </c>
      <c r="J405" s="87">
        <v>20</v>
      </c>
      <c r="K405" s="87">
        <v>0</v>
      </c>
      <c r="L405" s="87">
        <v>90</v>
      </c>
      <c r="M405" s="224"/>
      <c r="N405" s="225">
        <v>90</v>
      </c>
      <c r="O405" s="87">
        <v>30</v>
      </c>
      <c r="P405" s="87">
        <v>0</v>
      </c>
      <c r="Q405" s="87">
        <v>120</v>
      </c>
    </row>
    <row r="406" spans="1:17" ht="66" x14ac:dyDescent="0.25">
      <c r="B406" s="223" t="s">
        <v>1319</v>
      </c>
      <c r="C406" s="223" t="s">
        <v>1320</v>
      </c>
      <c r="D406" s="223" t="s">
        <v>1321</v>
      </c>
      <c r="E406" s="223"/>
      <c r="F406" s="223" t="s">
        <v>1322</v>
      </c>
      <c r="G406" s="223" t="str">
        <f>VLOOKUP(F406,regions!A$2:C$419,3,FALSE)</f>
        <v>Shire district</v>
      </c>
      <c r="H406" s="223" t="str">
        <f>IFERROR(VLOOKUP(F406,classifications!A$3:C$328,3,FALSE),VLOOKUP(F406,classifications!I$2:K$28,3,FALSE))</f>
        <v>Predominantly Urban</v>
      </c>
      <c r="I406" s="87">
        <v>170</v>
      </c>
      <c r="J406" s="87">
        <v>10</v>
      </c>
      <c r="K406" s="87">
        <v>0</v>
      </c>
      <c r="L406" s="87">
        <v>180</v>
      </c>
      <c r="M406" s="224"/>
      <c r="N406" s="225">
        <v>290</v>
      </c>
      <c r="O406" s="87">
        <v>20</v>
      </c>
      <c r="P406" s="87">
        <v>0</v>
      </c>
      <c r="Q406" s="87">
        <v>320</v>
      </c>
    </row>
    <row r="407" spans="1:17" ht="66" x14ac:dyDescent="0.25">
      <c r="B407" s="223" t="s">
        <v>1323</v>
      </c>
      <c r="C407" s="223" t="s">
        <v>1324</v>
      </c>
      <c r="D407" s="223" t="s">
        <v>1325</v>
      </c>
      <c r="E407" s="223"/>
      <c r="F407" s="223" t="s">
        <v>1326</v>
      </c>
      <c r="G407" s="223" t="str">
        <f>VLOOKUP(F407,regions!A$2:C$419,3,FALSE)</f>
        <v>Shire district</v>
      </c>
      <c r="H407" s="223" t="str">
        <f>IFERROR(VLOOKUP(F407,classifications!A$3:C$328,3,FALSE),VLOOKUP(F407,classifications!I$2:K$28,3,FALSE))</f>
        <v>Predominantly Rural</v>
      </c>
      <c r="I407" s="87">
        <v>670</v>
      </c>
      <c r="J407" s="87">
        <v>230</v>
      </c>
      <c r="K407" s="87">
        <v>0</v>
      </c>
      <c r="L407" s="87">
        <v>910</v>
      </c>
      <c r="M407" s="224"/>
      <c r="N407" s="225">
        <v>500</v>
      </c>
      <c r="O407" s="87">
        <v>240</v>
      </c>
      <c r="P407" s="87">
        <v>0</v>
      </c>
      <c r="Q407" s="87">
        <v>740</v>
      </c>
    </row>
    <row r="408" spans="1:17" ht="66" x14ac:dyDescent="0.25">
      <c r="B408" s="223" t="s">
        <v>1327</v>
      </c>
      <c r="C408" s="223" t="s">
        <v>1328</v>
      </c>
      <c r="D408" s="223" t="s">
        <v>1329</v>
      </c>
      <c r="E408" s="223"/>
      <c r="F408" s="223" t="s">
        <v>1330</v>
      </c>
      <c r="G408" s="223" t="str">
        <f>VLOOKUP(F408,regions!A$2:C$419,3,FALSE)</f>
        <v>Shire district</v>
      </c>
      <c r="H408" s="223" t="str">
        <f>IFERROR(VLOOKUP(F408,classifications!A$3:C$328,3,FALSE),VLOOKUP(F408,classifications!I$2:K$28,3,FALSE))</f>
        <v>Urban with Significant Rural</v>
      </c>
      <c r="I408" s="87">
        <v>80</v>
      </c>
      <c r="J408" s="87">
        <v>0</v>
      </c>
      <c r="K408" s="87">
        <v>30</v>
      </c>
      <c r="L408" s="87">
        <v>110</v>
      </c>
      <c r="M408" s="224"/>
      <c r="N408" s="225">
        <v>60</v>
      </c>
      <c r="O408" s="87">
        <v>10</v>
      </c>
      <c r="P408" s="87">
        <v>80</v>
      </c>
      <c r="Q408" s="87">
        <v>140</v>
      </c>
    </row>
    <row r="409" spans="1:17" x14ac:dyDescent="0.25">
      <c r="A409" s="35"/>
      <c r="B409" s="35"/>
      <c r="C409" s="35"/>
      <c r="D409" s="35"/>
      <c r="E409" s="36"/>
      <c r="F409" s="35"/>
      <c r="G409" s="35"/>
      <c r="H409" s="35"/>
      <c r="I409" s="35"/>
      <c r="J409" s="35"/>
      <c r="K409" s="35"/>
      <c r="L409" s="35"/>
      <c r="M409" s="35"/>
      <c r="N409" s="35"/>
      <c r="O409" s="35"/>
      <c r="P409" s="35"/>
      <c r="Q409" s="35"/>
    </row>
    <row r="410" spans="1:17" s="38" customFormat="1" x14ac:dyDescent="0.25">
      <c r="A410" s="37"/>
      <c r="E410" s="39"/>
    </row>
    <row r="411" spans="1:17" s="38" customFormat="1" x14ac:dyDescent="0.25">
      <c r="A411" s="40" t="s">
        <v>1331</v>
      </c>
      <c r="B411" s="41"/>
      <c r="C411" s="41"/>
      <c r="D411" s="41"/>
      <c r="E411" s="41"/>
      <c r="F411" s="41"/>
      <c r="G411" s="41"/>
    </row>
    <row r="412" spans="1:17" s="38" customFormat="1" x14ac:dyDescent="0.25">
      <c r="A412" s="42" t="s">
        <v>1332</v>
      </c>
      <c r="B412" s="41"/>
      <c r="C412" s="41"/>
      <c r="D412" s="41"/>
      <c r="E412" s="41"/>
      <c r="F412" s="41"/>
      <c r="G412" s="41"/>
    </row>
    <row r="413" spans="1:17" s="38" customFormat="1" ht="14.4" x14ac:dyDescent="0.3">
      <c r="A413" s="42" t="s">
        <v>1333</v>
      </c>
      <c r="B413" s="3"/>
      <c r="C413" s="3"/>
      <c r="D413" s="3"/>
      <c r="E413" s="3"/>
      <c r="F413" s="43"/>
      <c r="G413" s="43"/>
      <c r="N413" s="40" t="s">
        <v>1334</v>
      </c>
      <c r="O413" s="3"/>
      <c r="P413" s="3"/>
    </row>
    <row r="414" spans="1:17" s="38" customFormat="1" ht="14.4" x14ac:dyDescent="0.3">
      <c r="A414" s="42" t="s">
        <v>1854</v>
      </c>
      <c r="B414" s="3"/>
      <c r="C414" s="3"/>
      <c r="D414" s="3"/>
      <c r="E414" s="3"/>
      <c r="F414" s="43"/>
      <c r="G414" s="43"/>
      <c r="N414" s="40"/>
      <c r="O414" s="3"/>
      <c r="P414" s="3"/>
    </row>
    <row r="415" spans="1:17" s="38" customFormat="1" ht="14.4" x14ac:dyDescent="0.3">
      <c r="A415" s="40" t="s">
        <v>1335</v>
      </c>
      <c r="E415" s="39"/>
      <c r="F415" s="43"/>
      <c r="G415" s="43"/>
      <c r="N415" s="40" t="s">
        <v>1336</v>
      </c>
      <c r="O415" s="3"/>
      <c r="P415" s="3"/>
    </row>
    <row r="416" spans="1:17" s="38" customFormat="1" x14ac:dyDescent="0.25">
      <c r="A416" s="37"/>
      <c r="B416" s="3"/>
      <c r="C416" s="3"/>
      <c r="D416" s="3"/>
      <c r="E416" s="3"/>
      <c r="F416" s="3"/>
      <c r="G416" s="3"/>
      <c r="N416" s="40" t="s">
        <v>1337</v>
      </c>
      <c r="O416" s="3"/>
      <c r="P416" s="3"/>
    </row>
    <row r="417" spans="1:16" s="38" customFormat="1" x14ac:dyDescent="0.25">
      <c r="A417" s="40" t="s">
        <v>1338</v>
      </c>
      <c r="B417" s="32"/>
      <c r="C417" s="32"/>
      <c r="D417" s="32"/>
      <c r="E417" s="44"/>
      <c r="F417" s="3"/>
      <c r="G417" s="3"/>
      <c r="N417" s="40" t="s">
        <v>1339</v>
      </c>
      <c r="O417" s="3"/>
      <c r="P417" s="3"/>
    </row>
    <row r="418" spans="1:16" s="38" customFormat="1" x14ac:dyDescent="0.25">
      <c r="A418" s="45" t="s">
        <v>1340</v>
      </c>
      <c r="B418" s="46"/>
      <c r="C418" s="46"/>
      <c r="D418" s="46"/>
      <c r="E418" s="47"/>
      <c r="F418" s="48"/>
      <c r="G418" s="48"/>
      <c r="H418" s="49"/>
      <c r="I418" s="49"/>
      <c r="J418" s="49"/>
      <c r="K418" s="49"/>
      <c r="N418" s="40"/>
      <c r="O418" s="3"/>
      <c r="P418" s="3"/>
    </row>
    <row r="419" spans="1:16" s="38" customFormat="1" x14ac:dyDescent="0.25">
      <c r="A419" s="50" t="s">
        <v>1341</v>
      </c>
      <c r="B419" s="48"/>
      <c r="C419" s="48"/>
      <c r="D419" s="48"/>
      <c r="E419" s="51"/>
      <c r="F419" s="49"/>
      <c r="G419" s="49"/>
      <c r="H419" s="49"/>
      <c r="I419" s="49"/>
      <c r="J419" s="49"/>
      <c r="K419" s="49"/>
      <c r="N419" s="40"/>
      <c r="O419" s="3"/>
      <c r="P419" s="3"/>
    </row>
    <row r="420" spans="1:16" ht="14.4" x14ac:dyDescent="0.3">
      <c r="A420" s="40" t="s">
        <v>1342</v>
      </c>
      <c r="E420" s="3"/>
      <c r="N420" s="52" t="s">
        <v>1855</v>
      </c>
      <c r="O420" s="53"/>
    </row>
    <row r="421" spans="1:16" ht="14.4" x14ac:dyDescent="0.3">
      <c r="A421" s="42" t="s">
        <v>1856</v>
      </c>
      <c r="B421" s="54"/>
      <c r="E421" s="3"/>
      <c r="I421" s="40"/>
      <c r="N421" s="52" t="s">
        <v>1857</v>
      </c>
      <c r="O421" s="53"/>
    </row>
    <row r="422" spans="1:16" x14ac:dyDescent="0.25">
      <c r="A422" s="42" t="s">
        <v>1858</v>
      </c>
      <c r="E422" s="3"/>
      <c r="I422" s="40"/>
    </row>
    <row r="423" spans="1:16" x14ac:dyDescent="0.25">
      <c r="A423" s="40" t="s">
        <v>1347</v>
      </c>
      <c r="E423" s="3"/>
      <c r="I423" s="40"/>
    </row>
    <row r="424" spans="1:16" x14ac:dyDescent="0.25">
      <c r="E424" s="3"/>
      <c r="G424" s="3">
        <f>COUNTIF(G1:G408,"Shire county")</f>
        <v>27</v>
      </c>
      <c r="I424" s="40"/>
    </row>
    <row r="425" spans="1:16" x14ac:dyDescent="0.25">
      <c r="A425" s="40" t="s">
        <v>1348</v>
      </c>
      <c r="E425" s="3"/>
    </row>
    <row r="426" spans="1:16" x14ac:dyDescent="0.25">
      <c r="E426" s="3"/>
    </row>
    <row r="427" spans="1:16" x14ac:dyDescent="0.25">
      <c r="E427" s="3"/>
    </row>
    <row r="428" spans="1:16" x14ac:dyDescent="0.25">
      <c r="E428" s="3"/>
    </row>
    <row r="429" spans="1:16" x14ac:dyDescent="0.25">
      <c r="E429" s="3"/>
    </row>
    <row r="430" spans="1:16" x14ac:dyDescent="0.25">
      <c r="D430" s="2"/>
      <c r="E430" s="3"/>
    </row>
    <row r="431" spans="1:16" x14ac:dyDescent="0.25">
      <c r="E431" s="3"/>
    </row>
    <row r="432" spans="1:16" x14ac:dyDescent="0.25">
      <c r="E432" s="3"/>
      <c r="M432" s="40"/>
    </row>
    <row r="433" spans="5:13" x14ac:dyDescent="0.25">
      <c r="E433" s="3"/>
      <c r="M433" s="40"/>
    </row>
    <row r="434" spans="5:13" x14ac:dyDescent="0.25">
      <c r="E434" s="3"/>
    </row>
    <row r="435" spans="5:13" x14ac:dyDescent="0.25">
      <c r="E435" s="3"/>
    </row>
    <row r="436" spans="5:13" x14ac:dyDescent="0.25">
      <c r="E436" s="3"/>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340"/>
  <sheetViews>
    <sheetView topLeftCell="A320" workbookViewId="0">
      <selection activeCell="C337" sqref="C337:C340"/>
    </sheetView>
  </sheetViews>
  <sheetFormatPr defaultRowHeight="14.4" x14ac:dyDescent="0.3"/>
  <cols>
    <col min="1" max="1" width="27.6640625" bestFit="1" customWidth="1"/>
    <col min="2" max="2" width="58" bestFit="1" customWidth="1"/>
    <col min="3" max="3" width="26" bestFit="1" customWidth="1"/>
    <col min="9" max="9" width="17.6640625" bestFit="1" customWidth="1"/>
    <col min="10" max="10" width="58" bestFit="1" customWidth="1"/>
    <col min="11" max="11" width="26" bestFit="1" customWidth="1"/>
  </cols>
  <sheetData>
    <row r="1" spans="1:11" x14ac:dyDescent="0.3">
      <c r="A1" t="s">
        <v>1723</v>
      </c>
      <c r="B1" t="s">
        <v>1732</v>
      </c>
      <c r="I1" t="s">
        <v>1739</v>
      </c>
      <c r="J1" t="s">
        <v>1732</v>
      </c>
      <c r="K1" t="s">
        <v>1740</v>
      </c>
    </row>
    <row r="2" spans="1:11" x14ac:dyDescent="0.3">
      <c r="I2" t="s">
        <v>475</v>
      </c>
      <c r="J2" t="s">
        <v>1734</v>
      </c>
      <c r="K2" t="s">
        <v>1741</v>
      </c>
    </row>
    <row r="3" spans="1:11" x14ac:dyDescent="0.3">
      <c r="A3" t="s">
        <v>1661</v>
      </c>
      <c r="B3" t="s">
        <v>1733</v>
      </c>
      <c r="C3" t="str">
        <f>VLOOKUP(B3,J$38:K$43,2,FALSE)</f>
        <v>Predominantly Urban</v>
      </c>
      <c r="I3" t="s">
        <v>493</v>
      </c>
      <c r="J3" t="s">
        <v>1735</v>
      </c>
      <c r="K3" t="s">
        <v>1742</v>
      </c>
    </row>
    <row r="4" spans="1:11" x14ac:dyDescent="0.3">
      <c r="A4" t="s">
        <v>1662</v>
      </c>
      <c r="B4" t="s">
        <v>1733</v>
      </c>
      <c r="C4" t="str">
        <f t="shared" ref="C4:C67" si="0">VLOOKUP(B4,J$38:K$43,2,FALSE)</f>
        <v>Predominantly Urban</v>
      </c>
      <c r="I4" t="s">
        <v>515</v>
      </c>
      <c r="J4" t="s">
        <v>1735</v>
      </c>
      <c r="K4" t="s">
        <v>1742</v>
      </c>
    </row>
    <row r="5" spans="1:11" x14ac:dyDescent="0.3">
      <c r="A5" t="s">
        <v>1663</v>
      </c>
      <c r="B5" t="s">
        <v>1734</v>
      </c>
      <c r="C5" t="str">
        <f t="shared" si="0"/>
        <v>Urban with Significant Rural</v>
      </c>
      <c r="I5" t="s">
        <v>541</v>
      </c>
      <c r="J5" t="s">
        <v>1734</v>
      </c>
      <c r="K5" t="s">
        <v>1741</v>
      </c>
    </row>
    <row r="6" spans="1:11" x14ac:dyDescent="0.3">
      <c r="A6" t="s">
        <v>1664</v>
      </c>
      <c r="B6" t="s">
        <v>1733</v>
      </c>
      <c r="C6" t="str">
        <f t="shared" si="0"/>
        <v>Predominantly Urban</v>
      </c>
      <c r="I6" t="s">
        <v>575</v>
      </c>
      <c r="J6" t="s">
        <v>1735</v>
      </c>
      <c r="K6" t="s">
        <v>1742</v>
      </c>
    </row>
    <row r="7" spans="1:11" x14ac:dyDescent="0.3">
      <c r="A7" t="s">
        <v>1659</v>
      </c>
      <c r="B7" t="s">
        <v>1733</v>
      </c>
      <c r="C7" t="str">
        <f t="shared" si="0"/>
        <v>Predominantly Urban</v>
      </c>
      <c r="I7" t="s">
        <v>609</v>
      </c>
      <c r="J7" t="s">
        <v>1735</v>
      </c>
      <c r="K7" t="s">
        <v>1742</v>
      </c>
    </row>
    <row r="8" spans="1:11" x14ac:dyDescent="0.3">
      <c r="A8" t="s">
        <v>1668</v>
      </c>
      <c r="B8" t="s">
        <v>1733</v>
      </c>
      <c r="C8" t="str">
        <f t="shared" si="0"/>
        <v>Predominantly Urban</v>
      </c>
      <c r="I8" t="s">
        <v>635</v>
      </c>
      <c r="J8" t="s">
        <v>1734</v>
      </c>
      <c r="K8" t="s">
        <v>1741</v>
      </c>
    </row>
    <row r="9" spans="1:11" x14ac:dyDescent="0.3">
      <c r="A9" t="s">
        <v>1669</v>
      </c>
      <c r="B9" t="s">
        <v>1733</v>
      </c>
      <c r="C9" t="str">
        <f t="shared" si="0"/>
        <v>Predominantly Urban</v>
      </c>
      <c r="I9" t="s">
        <v>657</v>
      </c>
      <c r="J9" t="s">
        <v>1734</v>
      </c>
      <c r="K9" t="s">
        <v>1741</v>
      </c>
    </row>
    <row r="10" spans="1:11" x14ac:dyDescent="0.3">
      <c r="A10" t="s">
        <v>1666</v>
      </c>
      <c r="B10" t="s">
        <v>1733</v>
      </c>
      <c r="C10" t="str">
        <f t="shared" si="0"/>
        <v>Predominantly Urban</v>
      </c>
      <c r="I10" t="s">
        <v>707</v>
      </c>
      <c r="J10" t="s">
        <v>1734</v>
      </c>
      <c r="K10" t="s">
        <v>1741</v>
      </c>
    </row>
    <row r="11" spans="1:11" x14ac:dyDescent="0.3">
      <c r="A11" t="s">
        <v>1667</v>
      </c>
      <c r="B11" t="s">
        <v>1733</v>
      </c>
      <c r="C11" t="str">
        <f t="shared" si="0"/>
        <v>Predominantly Urban</v>
      </c>
      <c r="I11" t="s">
        <v>733</v>
      </c>
      <c r="J11" t="s">
        <v>1734</v>
      </c>
      <c r="K11" t="s">
        <v>1741</v>
      </c>
    </row>
    <row r="12" spans="1:11" x14ac:dyDescent="0.3">
      <c r="A12" t="s">
        <v>1724</v>
      </c>
      <c r="B12" t="s">
        <v>1733</v>
      </c>
      <c r="C12" t="str">
        <f t="shared" si="0"/>
        <v>Predominantly Urban</v>
      </c>
      <c r="I12" t="s">
        <v>779</v>
      </c>
      <c r="J12" t="s">
        <v>1733</v>
      </c>
      <c r="K12" t="s">
        <v>1743</v>
      </c>
    </row>
    <row r="13" spans="1:11" x14ac:dyDescent="0.3">
      <c r="A13" t="s">
        <v>1671</v>
      </c>
      <c r="B13" t="s">
        <v>1735</v>
      </c>
      <c r="C13" t="str">
        <f t="shared" si="0"/>
        <v>Predominantly Rural</v>
      </c>
      <c r="I13" t="s">
        <v>821</v>
      </c>
      <c r="J13" t="s">
        <v>1734</v>
      </c>
      <c r="K13" t="s">
        <v>1741</v>
      </c>
    </row>
    <row r="14" spans="1:11" x14ac:dyDescent="0.3">
      <c r="A14" t="s">
        <v>1672</v>
      </c>
      <c r="B14" t="s">
        <v>1733</v>
      </c>
      <c r="C14" t="str">
        <f t="shared" si="0"/>
        <v>Predominantly Urban</v>
      </c>
      <c r="I14" t="s">
        <v>870</v>
      </c>
      <c r="J14" t="s">
        <v>1733</v>
      </c>
      <c r="K14" t="s">
        <v>1743</v>
      </c>
    </row>
    <row r="15" spans="1:11" x14ac:dyDescent="0.3">
      <c r="A15" t="s">
        <v>1673</v>
      </c>
      <c r="B15" t="s">
        <v>1734</v>
      </c>
      <c r="C15" t="str">
        <f t="shared" si="0"/>
        <v>Urban with Significant Rural</v>
      </c>
      <c r="I15" t="s">
        <v>920</v>
      </c>
      <c r="J15" t="s">
        <v>1734</v>
      </c>
      <c r="K15" t="s">
        <v>1741</v>
      </c>
    </row>
    <row r="16" spans="1:11" x14ac:dyDescent="0.3">
      <c r="A16" t="s">
        <v>1725</v>
      </c>
      <c r="B16" t="s">
        <v>1733</v>
      </c>
      <c r="C16" t="str">
        <f t="shared" si="0"/>
        <v>Predominantly Urban</v>
      </c>
      <c r="I16" t="s">
        <v>950</v>
      </c>
      <c r="J16" t="s">
        <v>1735</v>
      </c>
      <c r="K16" t="s">
        <v>1742</v>
      </c>
    </row>
    <row r="17" spans="1:11" x14ac:dyDescent="0.3">
      <c r="A17" t="s">
        <v>1675</v>
      </c>
      <c r="B17" t="s">
        <v>1733</v>
      </c>
      <c r="C17" t="str">
        <f t="shared" si="0"/>
        <v>Predominantly Urban</v>
      </c>
      <c r="I17" t="s">
        <v>980</v>
      </c>
      <c r="J17" t="s">
        <v>1735</v>
      </c>
      <c r="K17" t="s">
        <v>1742</v>
      </c>
    </row>
    <row r="18" spans="1:11" x14ac:dyDescent="0.3">
      <c r="A18" t="s">
        <v>1676</v>
      </c>
      <c r="B18" t="s">
        <v>1733</v>
      </c>
      <c r="C18" t="str">
        <f t="shared" si="0"/>
        <v>Predominantly Urban</v>
      </c>
      <c r="I18" t="s">
        <v>1010</v>
      </c>
      <c r="J18" t="s">
        <v>1734</v>
      </c>
      <c r="K18" t="s">
        <v>1741</v>
      </c>
    </row>
    <row r="19" spans="1:11" x14ac:dyDescent="0.3">
      <c r="A19" t="s">
        <v>1721</v>
      </c>
      <c r="B19" t="s">
        <v>1736</v>
      </c>
      <c r="C19" t="str">
        <f t="shared" si="0"/>
        <v>Predominantly Rural</v>
      </c>
      <c r="I19" t="s">
        <v>1040</v>
      </c>
      <c r="J19" t="s">
        <v>1735</v>
      </c>
      <c r="K19" t="s">
        <v>1742</v>
      </c>
    </row>
    <row r="20" spans="1:11" x14ac:dyDescent="0.3">
      <c r="A20" t="s">
        <v>1726</v>
      </c>
      <c r="B20" t="s">
        <v>1737</v>
      </c>
      <c r="C20" t="str">
        <f t="shared" si="0"/>
        <v>Predominantly Urban</v>
      </c>
      <c r="I20" t="s">
        <v>1070</v>
      </c>
      <c r="J20" t="s">
        <v>1734</v>
      </c>
      <c r="K20" t="s">
        <v>1741</v>
      </c>
    </row>
    <row r="21" spans="1:11" x14ac:dyDescent="0.3">
      <c r="A21" t="s">
        <v>1719</v>
      </c>
      <c r="B21" t="s">
        <v>1735</v>
      </c>
      <c r="C21" t="str">
        <f t="shared" si="0"/>
        <v>Predominantly Rural</v>
      </c>
      <c r="I21" t="s">
        <v>1100</v>
      </c>
      <c r="J21" t="s">
        <v>1735</v>
      </c>
      <c r="K21" t="s">
        <v>1742</v>
      </c>
    </row>
    <row r="22" spans="1:11" x14ac:dyDescent="0.3">
      <c r="A22" t="s">
        <v>1727</v>
      </c>
      <c r="B22" t="s">
        <v>1733</v>
      </c>
      <c r="C22" t="str">
        <f t="shared" si="0"/>
        <v>Predominantly Urban</v>
      </c>
      <c r="I22" t="s">
        <v>1122</v>
      </c>
      <c r="J22" t="s">
        <v>1735</v>
      </c>
      <c r="K22" t="s">
        <v>1742</v>
      </c>
    </row>
    <row r="23" spans="1:11" x14ac:dyDescent="0.3">
      <c r="A23" t="s">
        <v>1679</v>
      </c>
      <c r="B23" t="s">
        <v>1733</v>
      </c>
      <c r="C23" t="str">
        <f t="shared" si="0"/>
        <v>Predominantly Urban</v>
      </c>
      <c r="I23" t="s">
        <v>1144</v>
      </c>
      <c r="J23" t="s">
        <v>1734</v>
      </c>
      <c r="K23" t="s">
        <v>1741</v>
      </c>
    </row>
    <row r="24" spans="1:11" x14ac:dyDescent="0.3">
      <c r="A24" t="s">
        <v>1695</v>
      </c>
      <c r="B24" t="s">
        <v>1734</v>
      </c>
      <c r="C24" t="str">
        <f t="shared" si="0"/>
        <v>Urban with Significant Rural</v>
      </c>
      <c r="I24" t="s">
        <v>1178</v>
      </c>
      <c r="J24" t="s">
        <v>1735</v>
      </c>
      <c r="K24" t="s">
        <v>1742</v>
      </c>
    </row>
    <row r="25" spans="1:11" x14ac:dyDescent="0.3">
      <c r="A25" t="s">
        <v>1728</v>
      </c>
      <c r="B25" t="s">
        <v>1733</v>
      </c>
      <c r="C25" t="str">
        <f t="shared" si="0"/>
        <v>Predominantly Urban</v>
      </c>
      <c r="I25" t="s">
        <v>1208</v>
      </c>
      <c r="J25" t="s">
        <v>1738</v>
      </c>
      <c r="K25" t="s">
        <v>1743</v>
      </c>
    </row>
    <row r="26" spans="1:11" x14ac:dyDescent="0.3">
      <c r="A26" t="s">
        <v>1720</v>
      </c>
      <c r="B26" t="s">
        <v>1734</v>
      </c>
      <c r="C26" t="str">
        <f t="shared" si="0"/>
        <v>Urban with Significant Rural</v>
      </c>
      <c r="I26" t="s">
        <v>1254</v>
      </c>
      <c r="J26" t="s">
        <v>1734</v>
      </c>
      <c r="K26" t="s">
        <v>1741</v>
      </c>
    </row>
    <row r="27" spans="1:11" x14ac:dyDescent="0.3">
      <c r="A27" t="s">
        <v>1700</v>
      </c>
      <c r="B27" t="s">
        <v>1733</v>
      </c>
      <c r="C27" t="str">
        <f t="shared" si="0"/>
        <v>Predominantly Urban</v>
      </c>
      <c r="I27" t="s">
        <v>1276</v>
      </c>
      <c r="J27" t="s">
        <v>1733</v>
      </c>
      <c r="K27" t="s">
        <v>1743</v>
      </c>
    </row>
    <row r="28" spans="1:11" x14ac:dyDescent="0.3">
      <c r="A28" t="s">
        <v>1698</v>
      </c>
      <c r="B28" t="s">
        <v>1733</v>
      </c>
      <c r="C28" t="str">
        <f t="shared" si="0"/>
        <v>Predominantly Urban</v>
      </c>
      <c r="I28" t="s">
        <v>1306</v>
      </c>
      <c r="J28" t="s">
        <v>1734</v>
      </c>
      <c r="K28" t="s">
        <v>1741</v>
      </c>
    </row>
    <row r="29" spans="1:11" x14ac:dyDescent="0.3">
      <c r="A29" t="s">
        <v>1702</v>
      </c>
      <c r="B29" t="s">
        <v>1733</v>
      </c>
      <c r="C29" t="str">
        <f t="shared" si="0"/>
        <v>Predominantly Urban</v>
      </c>
      <c r="J29" t="s">
        <v>1736</v>
      </c>
      <c r="K29" t="s">
        <v>1742</v>
      </c>
    </row>
    <row r="30" spans="1:11" x14ac:dyDescent="0.3">
      <c r="A30" t="s">
        <v>1697</v>
      </c>
      <c r="B30" t="s">
        <v>1733</v>
      </c>
      <c r="C30" t="str">
        <f t="shared" si="0"/>
        <v>Predominantly Urban</v>
      </c>
      <c r="J30" t="s">
        <v>1737</v>
      </c>
      <c r="K30" t="s">
        <v>1743</v>
      </c>
    </row>
    <row r="31" spans="1:11" x14ac:dyDescent="0.3">
      <c r="A31" t="s">
        <v>1699</v>
      </c>
      <c r="B31" t="s">
        <v>1733</v>
      </c>
      <c r="C31" t="str">
        <f t="shared" si="0"/>
        <v>Predominantly Urban</v>
      </c>
    </row>
    <row r="32" spans="1:11" x14ac:dyDescent="0.3">
      <c r="A32" t="s">
        <v>1701</v>
      </c>
      <c r="B32" t="s">
        <v>1733</v>
      </c>
      <c r="C32" t="str">
        <f t="shared" si="0"/>
        <v>Predominantly Urban</v>
      </c>
    </row>
    <row r="33" spans="1:11" x14ac:dyDescent="0.3">
      <c r="A33" t="s">
        <v>1681</v>
      </c>
      <c r="B33" t="s">
        <v>1733</v>
      </c>
      <c r="C33" t="str">
        <f t="shared" si="0"/>
        <v>Predominantly Urban</v>
      </c>
    </row>
    <row r="34" spans="1:11" x14ac:dyDescent="0.3">
      <c r="A34" t="s">
        <v>1680</v>
      </c>
      <c r="B34" t="s">
        <v>1733</v>
      </c>
      <c r="C34" t="str">
        <f t="shared" si="0"/>
        <v>Predominantly Urban</v>
      </c>
    </row>
    <row r="35" spans="1:11" x14ac:dyDescent="0.3">
      <c r="A35" t="s">
        <v>1729</v>
      </c>
      <c r="B35" t="s">
        <v>1733</v>
      </c>
      <c r="C35" t="str">
        <f t="shared" si="0"/>
        <v>Predominantly Urban</v>
      </c>
    </row>
    <row r="36" spans="1:11" x14ac:dyDescent="0.3">
      <c r="A36" t="s">
        <v>1682</v>
      </c>
      <c r="B36" t="s">
        <v>1738</v>
      </c>
      <c r="C36" t="str">
        <f t="shared" si="0"/>
        <v>Predominantly Urban</v>
      </c>
    </row>
    <row r="37" spans="1:11" x14ac:dyDescent="0.3">
      <c r="A37" t="s">
        <v>1730</v>
      </c>
      <c r="B37" t="s">
        <v>1733</v>
      </c>
      <c r="C37" t="str">
        <f t="shared" si="0"/>
        <v>Predominantly Urban</v>
      </c>
    </row>
    <row r="38" spans="1:11" x14ac:dyDescent="0.3">
      <c r="A38" t="s">
        <v>1685</v>
      </c>
      <c r="B38" t="s">
        <v>1733</v>
      </c>
      <c r="C38" t="str">
        <f t="shared" si="0"/>
        <v>Predominantly Urban</v>
      </c>
      <c r="J38" t="s">
        <v>1735</v>
      </c>
      <c r="K38" t="s">
        <v>1742</v>
      </c>
    </row>
    <row r="39" spans="1:11" x14ac:dyDescent="0.3">
      <c r="A39" t="s">
        <v>1722</v>
      </c>
      <c r="B39" t="s">
        <v>1734</v>
      </c>
      <c r="C39" t="str">
        <f t="shared" si="0"/>
        <v>Urban with Significant Rural</v>
      </c>
      <c r="J39" t="s">
        <v>1736</v>
      </c>
      <c r="K39" t="s">
        <v>1742</v>
      </c>
    </row>
    <row r="40" spans="1:11" x14ac:dyDescent="0.3">
      <c r="A40" t="s">
        <v>1690</v>
      </c>
      <c r="B40" t="s">
        <v>1733</v>
      </c>
      <c r="C40" t="str">
        <f t="shared" si="0"/>
        <v>Predominantly Urban</v>
      </c>
      <c r="J40" t="s">
        <v>1733</v>
      </c>
      <c r="K40" t="s">
        <v>1743</v>
      </c>
    </row>
    <row r="41" spans="1:11" x14ac:dyDescent="0.3">
      <c r="A41" t="s">
        <v>1691</v>
      </c>
      <c r="B41" t="s">
        <v>1733</v>
      </c>
      <c r="C41" t="str">
        <f t="shared" si="0"/>
        <v>Predominantly Urban</v>
      </c>
      <c r="J41" t="s">
        <v>1738</v>
      </c>
      <c r="K41" t="s">
        <v>1743</v>
      </c>
    </row>
    <row r="42" spans="1:11" x14ac:dyDescent="0.3">
      <c r="A42" t="s">
        <v>1693</v>
      </c>
      <c r="B42" t="s">
        <v>1733</v>
      </c>
      <c r="C42" t="str">
        <f t="shared" si="0"/>
        <v>Predominantly Urban</v>
      </c>
      <c r="J42" t="s">
        <v>1737</v>
      </c>
      <c r="K42" t="s">
        <v>1743</v>
      </c>
    </row>
    <row r="43" spans="1:11" x14ac:dyDescent="0.3">
      <c r="A43" t="s">
        <v>1694</v>
      </c>
      <c r="B43" t="s">
        <v>1733</v>
      </c>
      <c r="C43" t="str">
        <f t="shared" si="0"/>
        <v>Predominantly Urban</v>
      </c>
      <c r="J43" t="s">
        <v>1734</v>
      </c>
      <c r="K43" t="s">
        <v>1741</v>
      </c>
    </row>
    <row r="44" spans="1:11" x14ac:dyDescent="0.3">
      <c r="A44" t="s">
        <v>1688</v>
      </c>
      <c r="B44" t="s">
        <v>1733</v>
      </c>
      <c r="C44" t="str">
        <f t="shared" si="0"/>
        <v>Predominantly Urban</v>
      </c>
    </row>
    <row r="45" spans="1:11" x14ac:dyDescent="0.3">
      <c r="A45" t="s">
        <v>1686</v>
      </c>
      <c r="B45" t="s">
        <v>1733</v>
      </c>
      <c r="C45" t="str">
        <f t="shared" si="0"/>
        <v>Predominantly Urban</v>
      </c>
    </row>
    <row r="46" spans="1:11" x14ac:dyDescent="0.3">
      <c r="A46" t="s">
        <v>1689</v>
      </c>
      <c r="B46" t="s">
        <v>1733</v>
      </c>
      <c r="C46" t="str">
        <f t="shared" si="0"/>
        <v>Predominantly Urban</v>
      </c>
    </row>
    <row r="47" spans="1:11" x14ac:dyDescent="0.3">
      <c r="A47" t="s">
        <v>1692</v>
      </c>
      <c r="B47" t="s">
        <v>1733</v>
      </c>
      <c r="C47" t="str">
        <f t="shared" si="0"/>
        <v>Predominantly Urban</v>
      </c>
    </row>
    <row r="48" spans="1:11" x14ac:dyDescent="0.3">
      <c r="A48" t="s">
        <v>1687</v>
      </c>
      <c r="B48" t="s">
        <v>1736</v>
      </c>
      <c r="C48" t="str">
        <f t="shared" si="0"/>
        <v>Predominantly Rural</v>
      </c>
    </row>
    <row r="49" spans="1:3" x14ac:dyDescent="0.3">
      <c r="A49" t="s">
        <v>1718</v>
      </c>
      <c r="B49" t="s">
        <v>1735</v>
      </c>
      <c r="C49" t="str">
        <f t="shared" si="0"/>
        <v>Predominantly Rural</v>
      </c>
    </row>
    <row r="50" spans="1:3" x14ac:dyDescent="0.3">
      <c r="A50" t="s">
        <v>1543</v>
      </c>
      <c r="B50" t="s">
        <v>1735</v>
      </c>
      <c r="C50" t="str">
        <f t="shared" si="0"/>
        <v>Predominantly Rural</v>
      </c>
    </row>
    <row r="51" spans="1:3" x14ac:dyDescent="0.3">
      <c r="A51" t="s">
        <v>1715</v>
      </c>
      <c r="B51" t="s">
        <v>1734</v>
      </c>
      <c r="C51" t="str">
        <f t="shared" si="0"/>
        <v>Urban with Significant Rural</v>
      </c>
    </row>
    <row r="52" spans="1:3" x14ac:dyDescent="0.3">
      <c r="A52" t="s">
        <v>1716</v>
      </c>
      <c r="B52" t="s">
        <v>1734</v>
      </c>
      <c r="C52" t="str">
        <f t="shared" si="0"/>
        <v>Urban with Significant Rural</v>
      </c>
    </row>
    <row r="53" spans="1:3" x14ac:dyDescent="0.3">
      <c r="A53" t="s">
        <v>1569</v>
      </c>
      <c r="B53" t="s">
        <v>1735</v>
      </c>
      <c r="C53" t="str">
        <f t="shared" si="0"/>
        <v>Predominantly Rural</v>
      </c>
    </row>
    <row r="54" spans="1:3" x14ac:dyDescent="0.3">
      <c r="A54" t="s">
        <v>1717</v>
      </c>
      <c r="B54" t="s">
        <v>1736</v>
      </c>
      <c r="C54" t="str">
        <f t="shared" si="0"/>
        <v>Predominantly Rural</v>
      </c>
    </row>
    <row r="55" spans="1:3" x14ac:dyDescent="0.3">
      <c r="A55" t="s">
        <v>1496</v>
      </c>
      <c r="B55" t="s">
        <v>1736</v>
      </c>
      <c r="C55" t="str">
        <f t="shared" si="0"/>
        <v>Predominantly Rural</v>
      </c>
    </row>
    <row r="56" spans="1:3" x14ac:dyDescent="0.3">
      <c r="A56" t="s">
        <v>1591</v>
      </c>
      <c r="B56" t="s">
        <v>1735</v>
      </c>
      <c r="C56" t="str">
        <f t="shared" si="0"/>
        <v>Predominantly Rural</v>
      </c>
    </row>
    <row r="57" spans="1:3" x14ac:dyDescent="0.3">
      <c r="A57" t="s">
        <v>1449</v>
      </c>
      <c r="B57" t="s">
        <v>1734</v>
      </c>
      <c r="C57" t="str">
        <f t="shared" si="0"/>
        <v>Urban with Significant Rural</v>
      </c>
    </row>
    <row r="58" spans="1:3" x14ac:dyDescent="0.3">
      <c r="A58" t="s">
        <v>1731</v>
      </c>
      <c r="B58" t="s">
        <v>1735</v>
      </c>
      <c r="C58" t="str">
        <f t="shared" si="0"/>
        <v>Predominantly Rural</v>
      </c>
    </row>
    <row r="59" spans="1:3" x14ac:dyDescent="0.3">
      <c r="A59" t="s">
        <v>479</v>
      </c>
      <c r="B59" t="s">
        <v>1735</v>
      </c>
      <c r="C59" t="str">
        <f t="shared" si="0"/>
        <v>Predominantly Rural</v>
      </c>
    </row>
    <row r="60" spans="1:3" x14ac:dyDescent="0.3">
      <c r="A60" t="s">
        <v>483</v>
      </c>
      <c r="B60" t="s">
        <v>1734</v>
      </c>
      <c r="C60" t="str">
        <f t="shared" si="0"/>
        <v>Urban with Significant Rural</v>
      </c>
    </row>
    <row r="61" spans="1:3" x14ac:dyDescent="0.3">
      <c r="A61" t="s">
        <v>487</v>
      </c>
      <c r="B61" t="s">
        <v>1734</v>
      </c>
      <c r="C61" t="str">
        <f t="shared" si="0"/>
        <v>Urban with Significant Rural</v>
      </c>
    </row>
    <row r="62" spans="1:3" x14ac:dyDescent="0.3">
      <c r="A62" t="s">
        <v>491</v>
      </c>
      <c r="B62" t="s">
        <v>1734</v>
      </c>
      <c r="C62" t="str">
        <f t="shared" si="0"/>
        <v>Urban with Significant Rural</v>
      </c>
    </row>
    <row r="63" spans="1:3" x14ac:dyDescent="0.3">
      <c r="A63" t="s">
        <v>497</v>
      </c>
      <c r="B63" t="s">
        <v>1733</v>
      </c>
      <c r="C63" t="str">
        <f t="shared" si="0"/>
        <v>Predominantly Urban</v>
      </c>
    </row>
    <row r="64" spans="1:3" x14ac:dyDescent="0.3">
      <c r="A64" t="s">
        <v>501</v>
      </c>
      <c r="B64" t="s">
        <v>1736</v>
      </c>
      <c r="C64" t="str">
        <f t="shared" si="0"/>
        <v>Predominantly Rural</v>
      </c>
    </row>
    <row r="65" spans="1:3" x14ac:dyDescent="0.3">
      <c r="A65" t="s">
        <v>505</v>
      </c>
      <c r="B65" t="s">
        <v>1735</v>
      </c>
      <c r="C65" t="str">
        <f t="shared" si="0"/>
        <v>Predominantly Rural</v>
      </c>
    </row>
    <row r="66" spans="1:3" x14ac:dyDescent="0.3">
      <c r="A66" t="s">
        <v>509</v>
      </c>
      <c r="B66" t="s">
        <v>1736</v>
      </c>
      <c r="C66" t="str">
        <f t="shared" si="0"/>
        <v>Predominantly Rural</v>
      </c>
    </row>
    <row r="67" spans="1:3" x14ac:dyDescent="0.3">
      <c r="A67" t="s">
        <v>513</v>
      </c>
      <c r="B67" t="s">
        <v>1735</v>
      </c>
      <c r="C67" t="str">
        <f t="shared" si="0"/>
        <v>Predominantly Rural</v>
      </c>
    </row>
    <row r="68" spans="1:3" x14ac:dyDescent="0.3">
      <c r="A68" t="s">
        <v>519</v>
      </c>
      <c r="B68" t="s">
        <v>1736</v>
      </c>
      <c r="C68" t="str">
        <f t="shared" ref="C68:C131" si="1">VLOOKUP(B68,J$38:K$43,2,FALSE)</f>
        <v>Predominantly Rural</v>
      </c>
    </row>
    <row r="69" spans="1:3" x14ac:dyDescent="0.3">
      <c r="A69" t="s">
        <v>523</v>
      </c>
      <c r="B69" t="s">
        <v>1734</v>
      </c>
      <c r="C69" t="str">
        <f t="shared" si="1"/>
        <v>Urban with Significant Rural</v>
      </c>
    </row>
    <row r="70" spans="1:3" x14ac:dyDescent="0.3">
      <c r="A70" t="s">
        <v>527</v>
      </c>
      <c r="B70" t="s">
        <v>1734</v>
      </c>
      <c r="C70" t="str">
        <f t="shared" si="1"/>
        <v>Urban with Significant Rural</v>
      </c>
    </row>
    <row r="71" spans="1:3" x14ac:dyDescent="0.3">
      <c r="A71" t="s">
        <v>531</v>
      </c>
      <c r="B71" t="s">
        <v>1736</v>
      </c>
      <c r="C71" t="str">
        <f t="shared" si="1"/>
        <v>Predominantly Rural</v>
      </c>
    </row>
    <row r="72" spans="1:3" x14ac:dyDescent="0.3">
      <c r="A72" t="s">
        <v>535</v>
      </c>
      <c r="B72" t="s">
        <v>1736</v>
      </c>
      <c r="C72" t="str">
        <f t="shared" si="1"/>
        <v>Predominantly Rural</v>
      </c>
    </row>
    <row r="73" spans="1:3" x14ac:dyDescent="0.3">
      <c r="A73" t="s">
        <v>539</v>
      </c>
      <c r="B73" t="s">
        <v>1736</v>
      </c>
      <c r="C73" t="str">
        <f t="shared" si="1"/>
        <v>Predominantly Rural</v>
      </c>
    </row>
    <row r="74" spans="1:3" x14ac:dyDescent="0.3">
      <c r="A74" t="s">
        <v>545</v>
      </c>
      <c r="B74" t="s">
        <v>1737</v>
      </c>
      <c r="C74" t="str">
        <f t="shared" si="1"/>
        <v>Predominantly Urban</v>
      </c>
    </row>
    <row r="75" spans="1:3" x14ac:dyDescent="0.3">
      <c r="A75" t="s">
        <v>549</v>
      </c>
      <c r="B75" t="s">
        <v>1734</v>
      </c>
      <c r="C75" t="str">
        <f t="shared" si="1"/>
        <v>Urban with Significant Rural</v>
      </c>
    </row>
    <row r="76" spans="1:3" x14ac:dyDescent="0.3">
      <c r="A76" t="s">
        <v>553</v>
      </c>
      <c r="B76" t="s">
        <v>1733</v>
      </c>
      <c r="C76" t="str">
        <f t="shared" si="1"/>
        <v>Predominantly Urban</v>
      </c>
    </row>
    <row r="77" spans="1:3" x14ac:dyDescent="0.3">
      <c r="A77" t="s">
        <v>557</v>
      </c>
      <c r="B77" t="s">
        <v>1736</v>
      </c>
      <c r="C77" t="str">
        <f t="shared" si="1"/>
        <v>Predominantly Rural</v>
      </c>
    </row>
    <row r="78" spans="1:3" x14ac:dyDescent="0.3">
      <c r="A78" t="s">
        <v>561</v>
      </c>
      <c r="B78" t="s">
        <v>1737</v>
      </c>
      <c r="C78" t="str">
        <f t="shared" si="1"/>
        <v>Predominantly Urban</v>
      </c>
    </row>
    <row r="79" spans="1:3" x14ac:dyDescent="0.3">
      <c r="A79" t="s">
        <v>565</v>
      </c>
      <c r="B79" t="s">
        <v>1735</v>
      </c>
      <c r="C79" t="str">
        <f t="shared" si="1"/>
        <v>Predominantly Rural</v>
      </c>
    </row>
    <row r="80" spans="1:3" x14ac:dyDescent="0.3">
      <c r="A80" t="s">
        <v>569</v>
      </c>
      <c r="B80" t="s">
        <v>1733</v>
      </c>
      <c r="C80" t="str">
        <f t="shared" si="1"/>
        <v>Predominantly Urban</v>
      </c>
    </row>
    <row r="81" spans="1:3" x14ac:dyDescent="0.3">
      <c r="A81" t="s">
        <v>573</v>
      </c>
      <c r="B81" t="s">
        <v>1734</v>
      </c>
      <c r="C81" t="str">
        <f t="shared" si="1"/>
        <v>Urban with Significant Rural</v>
      </c>
    </row>
    <row r="82" spans="1:3" x14ac:dyDescent="0.3">
      <c r="A82" t="s">
        <v>579</v>
      </c>
      <c r="B82" t="s">
        <v>1735</v>
      </c>
      <c r="C82" t="str">
        <f t="shared" si="1"/>
        <v>Predominantly Rural</v>
      </c>
    </row>
    <row r="83" spans="1:3" x14ac:dyDescent="0.3">
      <c r="A83" t="s">
        <v>583</v>
      </c>
      <c r="B83" t="s">
        <v>1733</v>
      </c>
      <c r="C83" t="str">
        <f t="shared" si="1"/>
        <v>Predominantly Urban</v>
      </c>
    </row>
    <row r="84" spans="1:3" x14ac:dyDescent="0.3">
      <c r="A84" t="s">
        <v>587</v>
      </c>
      <c r="B84" t="s">
        <v>1736</v>
      </c>
      <c r="C84" t="str">
        <f t="shared" si="1"/>
        <v>Predominantly Rural</v>
      </c>
    </row>
    <row r="85" spans="1:3" x14ac:dyDescent="0.3">
      <c r="A85" t="s">
        <v>591</v>
      </c>
      <c r="B85" t="s">
        <v>1735</v>
      </c>
      <c r="C85" t="str">
        <f t="shared" si="1"/>
        <v>Predominantly Rural</v>
      </c>
    </row>
    <row r="86" spans="1:3" x14ac:dyDescent="0.3">
      <c r="A86" t="s">
        <v>595</v>
      </c>
      <c r="B86" t="s">
        <v>1736</v>
      </c>
      <c r="C86" t="str">
        <f t="shared" si="1"/>
        <v>Predominantly Rural</v>
      </c>
    </row>
    <row r="87" spans="1:3" x14ac:dyDescent="0.3">
      <c r="A87" t="s">
        <v>599</v>
      </c>
      <c r="B87" t="s">
        <v>1735</v>
      </c>
      <c r="C87" t="str">
        <f t="shared" si="1"/>
        <v>Predominantly Rural</v>
      </c>
    </row>
    <row r="88" spans="1:3" x14ac:dyDescent="0.3">
      <c r="A88" t="s">
        <v>603</v>
      </c>
      <c r="B88" t="s">
        <v>1736</v>
      </c>
      <c r="C88" t="str">
        <f t="shared" si="1"/>
        <v>Predominantly Rural</v>
      </c>
    </row>
    <row r="89" spans="1:3" x14ac:dyDescent="0.3">
      <c r="A89" t="s">
        <v>607</v>
      </c>
      <c r="B89" t="s">
        <v>1736</v>
      </c>
      <c r="C89" t="str">
        <f t="shared" si="1"/>
        <v>Predominantly Rural</v>
      </c>
    </row>
    <row r="90" spans="1:3" x14ac:dyDescent="0.3">
      <c r="A90" t="s">
        <v>613</v>
      </c>
      <c r="B90" t="s">
        <v>1733</v>
      </c>
      <c r="C90" t="str">
        <f t="shared" si="1"/>
        <v>Predominantly Urban</v>
      </c>
    </row>
    <row r="91" spans="1:3" x14ac:dyDescent="0.3">
      <c r="A91" t="s">
        <v>617</v>
      </c>
      <c r="B91" t="s">
        <v>1734</v>
      </c>
      <c r="C91" t="str">
        <f t="shared" si="1"/>
        <v>Urban with Significant Rural</v>
      </c>
    </row>
    <row r="92" spans="1:3" x14ac:dyDescent="0.3">
      <c r="A92" t="s">
        <v>621</v>
      </c>
      <c r="B92" t="s">
        <v>1736</v>
      </c>
      <c r="C92" t="str">
        <f t="shared" si="1"/>
        <v>Predominantly Rural</v>
      </c>
    </row>
    <row r="93" spans="1:3" x14ac:dyDescent="0.3">
      <c r="A93" t="s">
        <v>625</v>
      </c>
      <c r="B93" t="s">
        <v>1736</v>
      </c>
      <c r="C93" t="str">
        <f t="shared" si="1"/>
        <v>Predominantly Rural</v>
      </c>
    </row>
    <row r="94" spans="1:3" x14ac:dyDescent="0.3">
      <c r="A94" t="s">
        <v>629</v>
      </c>
      <c r="B94" t="s">
        <v>1736</v>
      </c>
      <c r="C94" t="str">
        <f t="shared" si="1"/>
        <v>Predominantly Rural</v>
      </c>
    </row>
    <row r="95" spans="1:3" x14ac:dyDescent="0.3">
      <c r="A95" t="s">
        <v>633</v>
      </c>
      <c r="B95" t="s">
        <v>1733</v>
      </c>
      <c r="C95" t="str">
        <f t="shared" si="1"/>
        <v>Predominantly Urban</v>
      </c>
    </row>
    <row r="96" spans="1:3" x14ac:dyDescent="0.3">
      <c r="A96" t="s">
        <v>639</v>
      </c>
      <c r="B96" t="s">
        <v>1733</v>
      </c>
      <c r="C96" t="str">
        <f t="shared" si="1"/>
        <v>Predominantly Urban</v>
      </c>
    </row>
    <row r="97" spans="1:3" x14ac:dyDescent="0.3">
      <c r="A97" t="s">
        <v>643</v>
      </c>
      <c r="B97" t="s">
        <v>1733</v>
      </c>
      <c r="C97" t="str">
        <f t="shared" si="1"/>
        <v>Predominantly Urban</v>
      </c>
    </row>
    <row r="98" spans="1:3" x14ac:dyDescent="0.3">
      <c r="A98" t="s">
        <v>647</v>
      </c>
      <c r="B98" t="s">
        <v>1734</v>
      </c>
      <c r="C98" t="str">
        <f t="shared" si="1"/>
        <v>Urban with Significant Rural</v>
      </c>
    </row>
    <row r="99" spans="1:3" x14ac:dyDescent="0.3">
      <c r="A99" t="s">
        <v>651</v>
      </c>
      <c r="B99" t="s">
        <v>1735</v>
      </c>
      <c r="C99" t="str">
        <f t="shared" si="1"/>
        <v>Predominantly Rural</v>
      </c>
    </row>
    <row r="100" spans="1:3" x14ac:dyDescent="0.3">
      <c r="A100" t="s">
        <v>655</v>
      </c>
      <c r="B100" t="s">
        <v>1736</v>
      </c>
      <c r="C100" t="str">
        <f t="shared" si="1"/>
        <v>Predominantly Rural</v>
      </c>
    </row>
    <row r="101" spans="1:3" x14ac:dyDescent="0.3">
      <c r="A101" t="s">
        <v>661</v>
      </c>
      <c r="B101" t="s">
        <v>1733</v>
      </c>
      <c r="C101" t="str">
        <f t="shared" si="1"/>
        <v>Predominantly Urban</v>
      </c>
    </row>
    <row r="102" spans="1:3" x14ac:dyDescent="0.3">
      <c r="A102" t="s">
        <v>665</v>
      </c>
      <c r="B102" t="s">
        <v>1735</v>
      </c>
      <c r="C102" t="str">
        <f t="shared" si="1"/>
        <v>Predominantly Rural</v>
      </c>
    </row>
    <row r="103" spans="1:3" x14ac:dyDescent="0.3">
      <c r="A103" t="s">
        <v>669</v>
      </c>
      <c r="B103" t="s">
        <v>1734</v>
      </c>
      <c r="C103" t="str">
        <f t="shared" si="1"/>
        <v>Urban with Significant Rural</v>
      </c>
    </row>
    <row r="104" spans="1:3" x14ac:dyDescent="0.3">
      <c r="A104" t="s">
        <v>673</v>
      </c>
      <c r="B104" t="s">
        <v>1733</v>
      </c>
      <c r="C104" t="str">
        <f t="shared" si="1"/>
        <v>Predominantly Urban</v>
      </c>
    </row>
    <row r="105" spans="1:3" x14ac:dyDescent="0.3">
      <c r="A105" t="s">
        <v>677</v>
      </c>
      <c r="B105" t="s">
        <v>1733</v>
      </c>
      <c r="C105" t="str">
        <f t="shared" si="1"/>
        <v>Predominantly Urban</v>
      </c>
    </row>
    <row r="106" spans="1:3" x14ac:dyDescent="0.3">
      <c r="A106" t="s">
        <v>681</v>
      </c>
      <c r="B106" t="s">
        <v>1734</v>
      </c>
      <c r="C106" t="str">
        <f t="shared" si="1"/>
        <v>Urban with Significant Rural</v>
      </c>
    </row>
    <row r="107" spans="1:3" x14ac:dyDescent="0.3">
      <c r="A107" t="s">
        <v>685</v>
      </c>
      <c r="B107" t="s">
        <v>1734</v>
      </c>
      <c r="C107" t="str">
        <f t="shared" si="1"/>
        <v>Urban with Significant Rural</v>
      </c>
    </row>
    <row r="108" spans="1:3" x14ac:dyDescent="0.3">
      <c r="A108" t="s">
        <v>689</v>
      </c>
      <c r="B108" t="s">
        <v>1733</v>
      </c>
      <c r="C108" t="str">
        <f t="shared" si="1"/>
        <v>Predominantly Urban</v>
      </c>
    </row>
    <row r="109" spans="1:3" x14ac:dyDescent="0.3">
      <c r="A109" t="s">
        <v>693</v>
      </c>
      <c r="B109" t="s">
        <v>1736</v>
      </c>
      <c r="C109" t="str">
        <f t="shared" si="1"/>
        <v>Predominantly Rural</v>
      </c>
    </row>
    <row r="110" spans="1:3" x14ac:dyDescent="0.3">
      <c r="A110" t="s">
        <v>697</v>
      </c>
      <c r="B110" t="s">
        <v>1733</v>
      </c>
      <c r="C110" t="str">
        <f t="shared" si="1"/>
        <v>Predominantly Urban</v>
      </c>
    </row>
    <row r="111" spans="1:3" x14ac:dyDescent="0.3">
      <c r="A111" t="s">
        <v>701</v>
      </c>
      <c r="B111" t="s">
        <v>1735</v>
      </c>
      <c r="C111" t="str">
        <f t="shared" si="1"/>
        <v>Predominantly Rural</v>
      </c>
    </row>
    <row r="112" spans="1:3" x14ac:dyDescent="0.3">
      <c r="A112" t="s">
        <v>705</v>
      </c>
      <c r="B112" t="s">
        <v>1736</v>
      </c>
      <c r="C112" t="str">
        <f t="shared" si="1"/>
        <v>Predominantly Rural</v>
      </c>
    </row>
    <row r="113" spans="1:3" x14ac:dyDescent="0.3">
      <c r="A113" t="s">
        <v>711</v>
      </c>
      <c r="B113" t="s">
        <v>1733</v>
      </c>
      <c r="C113" t="str">
        <f t="shared" si="1"/>
        <v>Predominantly Urban</v>
      </c>
    </row>
    <row r="114" spans="1:3" x14ac:dyDescent="0.3">
      <c r="A114" t="s">
        <v>715</v>
      </c>
      <c r="B114" t="s">
        <v>1736</v>
      </c>
      <c r="C114" t="str">
        <f t="shared" si="1"/>
        <v>Predominantly Rural</v>
      </c>
    </row>
    <row r="115" spans="1:3" x14ac:dyDescent="0.3">
      <c r="A115" t="s">
        <v>719</v>
      </c>
      <c r="B115" t="s">
        <v>1736</v>
      </c>
      <c r="C115" t="str">
        <f t="shared" si="1"/>
        <v>Predominantly Rural</v>
      </c>
    </row>
    <row r="116" spans="1:3" x14ac:dyDescent="0.3">
      <c r="A116" t="s">
        <v>723</v>
      </c>
      <c r="B116" t="s">
        <v>1733</v>
      </c>
      <c r="C116" t="str">
        <f t="shared" si="1"/>
        <v>Predominantly Urban</v>
      </c>
    </row>
    <row r="117" spans="1:3" x14ac:dyDescent="0.3">
      <c r="A117" t="s">
        <v>727</v>
      </c>
      <c r="B117" t="s">
        <v>1734</v>
      </c>
      <c r="C117" t="str">
        <f t="shared" si="1"/>
        <v>Urban with Significant Rural</v>
      </c>
    </row>
    <row r="118" spans="1:3" x14ac:dyDescent="0.3">
      <c r="A118" t="s">
        <v>731</v>
      </c>
      <c r="B118" t="s">
        <v>1735</v>
      </c>
      <c r="C118" t="str">
        <f t="shared" si="1"/>
        <v>Predominantly Rural</v>
      </c>
    </row>
    <row r="119" spans="1:3" x14ac:dyDescent="0.3">
      <c r="A119" t="s">
        <v>737</v>
      </c>
      <c r="B119" t="s">
        <v>1734</v>
      </c>
      <c r="C119" t="str">
        <f t="shared" si="1"/>
        <v>Urban with Significant Rural</v>
      </c>
    </row>
    <row r="120" spans="1:3" x14ac:dyDescent="0.3">
      <c r="A120" t="s">
        <v>741</v>
      </c>
      <c r="B120" t="s">
        <v>1736</v>
      </c>
      <c r="C120" t="str">
        <f t="shared" si="1"/>
        <v>Predominantly Rural</v>
      </c>
    </row>
    <row r="121" spans="1:3" x14ac:dyDescent="0.3">
      <c r="A121" t="s">
        <v>745</v>
      </c>
      <c r="B121" t="s">
        <v>1733</v>
      </c>
      <c r="C121" t="str">
        <f t="shared" si="1"/>
        <v>Predominantly Urban</v>
      </c>
    </row>
    <row r="122" spans="1:3" x14ac:dyDescent="0.3">
      <c r="A122" t="s">
        <v>749</v>
      </c>
      <c r="B122" t="s">
        <v>1733</v>
      </c>
      <c r="C122" t="str">
        <f t="shared" si="1"/>
        <v>Predominantly Urban</v>
      </c>
    </row>
    <row r="123" spans="1:3" x14ac:dyDescent="0.3">
      <c r="A123" t="s">
        <v>753</v>
      </c>
      <c r="B123" t="s">
        <v>1733</v>
      </c>
      <c r="C123" t="str">
        <f t="shared" si="1"/>
        <v>Predominantly Urban</v>
      </c>
    </row>
    <row r="124" spans="1:3" x14ac:dyDescent="0.3">
      <c r="A124" t="s">
        <v>757</v>
      </c>
      <c r="B124" t="s">
        <v>1734</v>
      </c>
      <c r="C124" t="str">
        <f t="shared" si="1"/>
        <v>Urban with Significant Rural</v>
      </c>
    </row>
    <row r="125" spans="1:3" x14ac:dyDescent="0.3">
      <c r="A125" t="s">
        <v>761</v>
      </c>
      <c r="B125" t="s">
        <v>1733</v>
      </c>
      <c r="C125" t="str">
        <f t="shared" si="1"/>
        <v>Predominantly Urban</v>
      </c>
    </row>
    <row r="126" spans="1:3" x14ac:dyDescent="0.3">
      <c r="A126" t="s">
        <v>765</v>
      </c>
      <c r="B126" t="s">
        <v>1734</v>
      </c>
      <c r="C126" t="str">
        <f t="shared" si="1"/>
        <v>Urban with Significant Rural</v>
      </c>
    </row>
    <row r="127" spans="1:3" x14ac:dyDescent="0.3">
      <c r="A127" t="s">
        <v>769</v>
      </c>
      <c r="B127" t="s">
        <v>1733</v>
      </c>
      <c r="C127" t="str">
        <f t="shared" si="1"/>
        <v>Predominantly Urban</v>
      </c>
    </row>
    <row r="128" spans="1:3" x14ac:dyDescent="0.3">
      <c r="A128" t="s">
        <v>773</v>
      </c>
      <c r="B128" t="s">
        <v>1734</v>
      </c>
      <c r="C128" t="str">
        <f t="shared" si="1"/>
        <v>Urban with Significant Rural</v>
      </c>
    </row>
    <row r="129" spans="1:3" x14ac:dyDescent="0.3">
      <c r="A129" t="s">
        <v>777</v>
      </c>
      <c r="B129" t="s">
        <v>1735</v>
      </c>
      <c r="C129" t="str">
        <f t="shared" si="1"/>
        <v>Predominantly Rural</v>
      </c>
    </row>
    <row r="130" spans="1:3" x14ac:dyDescent="0.3">
      <c r="A130" t="s">
        <v>783</v>
      </c>
      <c r="B130" t="s">
        <v>1738</v>
      </c>
      <c r="C130" t="str">
        <f t="shared" si="1"/>
        <v>Predominantly Urban</v>
      </c>
    </row>
    <row r="131" spans="1:3" x14ac:dyDescent="0.3">
      <c r="A131" t="s">
        <v>787</v>
      </c>
      <c r="B131" t="s">
        <v>1734</v>
      </c>
      <c r="C131" t="str">
        <f t="shared" si="1"/>
        <v>Urban with Significant Rural</v>
      </c>
    </row>
    <row r="132" spans="1:3" x14ac:dyDescent="0.3">
      <c r="A132" t="s">
        <v>791</v>
      </c>
      <c r="B132" t="s">
        <v>1734</v>
      </c>
      <c r="C132" t="str">
        <f t="shared" ref="C132:C195" si="2">VLOOKUP(B132,J$38:K$43,2,FALSE)</f>
        <v>Urban with Significant Rural</v>
      </c>
    </row>
    <row r="133" spans="1:3" x14ac:dyDescent="0.3">
      <c r="A133" t="s">
        <v>795</v>
      </c>
      <c r="B133" t="s">
        <v>1738</v>
      </c>
      <c r="C133" t="str">
        <f t="shared" si="2"/>
        <v>Predominantly Urban</v>
      </c>
    </row>
    <row r="134" spans="1:3" x14ac:dyDescent="0.3">
      <c r="A134" t="s">
        <v>799</v>
      </c>
      <c r="B134" t="s">
        <v>1734</v>
      </c>
      <c r="C134" t="str">
        <f t="shared" si="2"/>
        <v>Urban with Significant Rural</v>
      </c>
    </row>
    <row r="135" spans="1:3" x14ac:dyDescent="0.3">
      <c r="A135" t="s">
        <v>803</v>
      </c>
      <c r="B135" t="s">
        <v>1733</v>
      </c>
      <c r="C135" t="str">
        <f t="shared" si="2"/>
        <v>Predominantly Urban</v>
      </c>
    </row>
    <row r="136" spans="1:3" x14ac:dyDescent="0.3">
      <c r="A136" t="s">
        <v>807</v>
      </c>
      <c r="B136" t="s">
        <v>1733</v>
      </c>
      <c r="C136" t="str">
        <f t="shared" si="2"/>
        <v>Predominantly Urban</v>
      </c>
    </row>
    <row r="137" spans="1:3" x14ac:dyDescent="0.3">
      <c r="A137" t="s">
        <v>811</v>
      </c>
      <c r="B137" t="s">
        <v>1738</v>
      </c>
      <c r="C137" t="str">
        <f t="shared" si="2"/>
        <v>Predominantly Urban</v>
      </c>
    </row>
    <row r="138" spans="1:3" x14ac:dyDescent="0.3">
      <c r="A138" t="s">
        <v>815</v>
      </c>
      <c r="B138" t="s">
        <v>1738</v>
      </c>
      <c r="C138" t="str">
        <f t="shared" si="2"/>
        <v>Predominantly Urban</v>
      </c>
    </row>
    <row r="139" spans="1:3" x14ac:dyDescent="0.3">
      <c r="A139" t="s">
        <v>819</v>
      </c>
      <c r="B139" t="s">
        <v>1733</v>
      </c>
      <c r="C139" t="str">
        <f t="shared" si="2"/>
        <v>Predominantly Urban</v>
      </c>
    </row>
    <row r="140" spans="1:3" x14ac:dyDescent="0.3">
      <c r="A140" t="s">
        <v>825</v>
      </c>
      <c r="B140" t="s">
        <v>1734</v>
      </c>
      <c r="C140" t="str">
        <f t="shared" si="2"/>
        <v>Urban with Significant Rural</v>
      </c>
    </row>
    <row r="141" spans="1:3" x14ac:dyDescent="0.3">
      <c r="A141" t="s">
        <v>829</v>
      </c>
      <c r="B141" t="s">
        <v>1733</v>
      </c>
      <c r="C141" t="str">
        <f t="shared" si="2"/>
        <v>Predominantly Urban</v>
      </c>
    </row>
    <row r="142" spans="1:3" x14ac:dyDescent="0.3">
      <c r="A142" t="s">
        <v>833</v>
      </c>
      <c r="B142" t="s">
        <v>1738</v>
      </c>
      <c r="C142" t="str">
        <f t="shared" si="2"/>
        <v>Predominantly Urban</v>
      </c>
    </row>
    <row r="143" spans="1:3" x14ac:dyDescent="0.3">
      <c r="A143" t="s">
        <v>837</v>
      </c>
      <c r="B143" t="s">
        <v>1734</v>
      </c>
      <c r="C143" t="str">
        <f t="shared" si="2"/>
        <v>Urban with Significant Rural</v>
      </c>
    </row>
    <row r="144" spans="1:3" x14ac:dyDescent="0.3">
      <c r="A144" t="s">
        <v>841</v>
      </c>
      <c r="B144" t="s">
        <v>1738</v>
      </c>
      <c r="C144" t="str">
        <f t="shared" si="2"/>
        <v>Predominantly Urban</v>
      </c>
    </row>
    <row r="145" spans="1:3" x14ac:dyDescent="0.3">
      <c r="A145" t="s">
        <v>845</v>
      </c>
      <c r="B145" t="s">
        <v>1734</v>
      </c>
      <c r="C145" t="str">
        <f t="shared" si="2"/>
        <v>Urban with Significant Rural</v>
      </c>
    </row>
    <row r="146" spans="1:3" x14ac:dyDescent="0.3">
      <c r="A146" t="s">
        <v>849</v>
      </c>
      <c r="B146" t="s">
        <v>1735</v>
      </c>
      <c r="C146" t="str">
        <f t="shared" si="2"/>
        <v>Predominantly Rural</v>
      </c>
    </row>
    <row r="147" spans="1:3" x14ac:dyDescent="0.3">
      <c r="A147" t="s">
        <v>1875</v>
      </c>
      <c r="B147" t="s">
        <v>1734</v>
      </c>
      <c r="C147" t="str">
        <f t="shared" si="2"/>
        <v>Urban with Significant Rural</v>
      </c>
    </row>
    <row r="148" spans="1:3" x14ac:dyDescent="0.3">
      <c r="A148" t="s">
        <v>856</v>
      </c>
      <c r="B148" t="s">
        <v>1735</v>
      </c>
      <c r="C148" t="str">
        <f t="shared" si="2"/>
        <v>Predominantly Rural</v>
      </c>
    </row>
    <row r="149" spans="1:3" x14ac:dyDescent="0.3">
      <c r="A149" t="s">
        <v>860</v>
      </c>
      <c r="B149" t="s">
        <v>1733</v>
      </c>
      <c r="C149" t="str">
        <f t="shared" si="2"/>
        <v>Predominantly Urban</v>
      </c>
    </row>
    <row r="150" spans="1:3" x14ac:dyDescent="0.3">
      <c r="A150" t="s">
        <v>864</v>
      </c>
      <c r="B150" t="s">
        <v>1734</v>
      </c>
      <c r="C150" t="str">
        <f t="shared" si="2"/>
        <v>Urban with Significant Rural</v>
      </c>
    </row>
    <row r="151" spans="1:3" x14ac:dyDescent="0.3">
      <c r="A151" t="s">
        <v>868</v>
      </c>
      <c r="B151" t="s">
        <v>1734</v>
      </c>
      <c r="C151" t="str">
        <f t="shared" si="2"/>
        <v>Urban with Significant Rural</v>
      </c>
    </row>
    <row r="152" spans="1:3" x14ac:dyDescent="0.3">
      <c r="A152" t="s">
        <v>874</v>
      </c>
      <c r="B152" t="s">
        <v>1733</v>
      </c>
      <c r="C152" t="str">
        <f t="shared" si="2"/>
        <v>Predominantly Urban</v>
      </c>
    </row>
    <row r="153" spans="1:3" x14ac:dyDescent="0.3">
      <c r="A153" t="s">
        <v>878</v>
      </c>
      <c r="B153" t="s">
        <v>1734</v>
      </c>
      <c r="C153" t="str">
        <f t="shared" si="2"/>
        <v>Urban with Significant Rural</v>
      </c>
    </row>
    <row r="154" spans="1:3" x14ac:dyDescent="0.3">
      <c r="A154" t="s">
        <v>882</v>
      </c>
      <c r="B154" t="s">
        <v>1733</v>
      </c>
      <c r="C154" t="str">
        <f t="shared" si="2"/>
        <v>Predominantly Urban</v>
      </c>
    </row>
    <row r="155" spans="1:3" x14ac:dyDescent="0.3">
      <c r="A155" t="s">
        <v>886</v>
      </c>
      <c r="B155" t="s">
        <v>1733</v>
      </c>
      <c r="C155" t="str">
        <f t="shared" si="2"/>
        <v>Predominantly Urban</v>
      </c>
    </row>
    <row r="156" spans="1:3" x14ac:dyDescent="0.3">
      <c r="A156" t="s">
        <v>890</v>
      </c>
      <c r="B156" t="s">
        <v>1734</v>
      </c>
      <c r="C156" t="str">
        <f t="shared" si="2"/>
        <v>Urban with Significant Rural</v>
      </c>
    </row>
    <row r="157" spans="1:3" x14ac:dyDescent="0.3">
      <c r="A157" t="s">
        <v>894</v>
      </c>
      <c r="B157" t="s">
        <v>1733</v>
      </c>
      <c r="C157" t="str">
        <f t="shared" si="2"/>
        <v>Predominantly Urban</v>
      </c>
    </row>
    <row r="158" spans="1:3" x14ac:dyDescent="0.3">
      <c r="A158" t="s">
        <v>898</v>
      </c>
      <c r="B158" t="s">
        <v>1733</v>
      </c>
      <c r="C158" t="str">
        <f t="shared" si="2"/>
        <v>Predominantly Urban</v>
      </c>
    </row>
    <row r="159" spans="1:3" x14ac:dyDescent="0.3">
      <c r="A159" t="s">
        <v>902</v>
      </c>
      <c r="B159" t="s">
        <v>1736</v>
      </c>
      <c r="C159" t="str">
        <f t="shared" si="2"/>
        <v>Predominantly Rural</v>
      </c>
    </row>
    <row r="160" spans="1:3" x14ac:dyDescent="0.3">
      <c r="A160" t="s">
        <v>906</v>
      </c>
      <c r="B160" t="s">
        <v>1733</v>
      </c>
      <c r="C160" t="str">
        <f t="shared" si="2"/>
        <v>Predominantly Urban</v>
      </c>
    </row>
    <row r="161" spans="1:3" x14ac:dyDescent="0.3">
      <c r="A161" t="s">
        <v>910</v>
      </c>
      <c r="B161" t="s">
        <v>1733</v>
      </c>
      <c r="C161" t="str">
        <f t="shared" si="2"/>
        <v>Predominantly Urban</v>
      </c>
    </row>
    <row r="162" spans="1:3" x14ac:dyDescent="0.3">
      <c r="A162" t="s">
        <v>914</v>
      </c>
      <c r="B162" t="s">
        <v>1734</v>
      </c>
      <c r="C162" t="str">
        <f t="shared" si="2"/>
        <v>Urban with Significant Rural</v>
      </c>
    </row>
    <row r="163" spans="1:3" x14ac:dyDescent="0.3">
      <c r="A163" t="s">
        <v>918</v>
      </c>
      <c r="B163" t="s">
        <v>1735</v>
      </c>
      <c r="C163" t="str">
        <f t="shared" si="2"/>
        <v>Predominantly Rural</v>
      </c>
    </row>
    <row r="164" spans="1:3" x14ac:dyDescent="0.3">
      <c r="A164" t="s">
        <v>924</v>
      </c>
      <c r="B164" t="s">
        <v>1733</v>
      </c>
      <c r="C164" t="str">
        <f t="shared" si="2"/>
        <v>Predominantly Urban</v>
      </c>
    </row>
    <row r="165" spans="1:3" x14ac:dyDescent="0.3">
      <c r="A165" t="s">
        <v>928</v>
      </c>
      <c r="B165" t="s">
        <v>1733</v>
      </c>
      <c r="C165" t="str">
        <f t="shared" si="2"/>
        <v>Predominantly Urban</v>
      </c>
    </row>
    <row r="166" spans="1:3" x14ac:dyDescent="0.3">
      <c r="A166" t="s">
        <v>932</v>
      </c>
      <c r="B166" t="s">
        <v>1736</v>
      </c>
      <c r="C166" t="str">
        <f t="shared" si="2"/>
        <v>Predominantly Rural</v>
      </c>
    </row>
    <row r="167" spans="1:3" x14ac:dyDescent="0.3">
      <c r="A167" t="s">
        <v>936</v>
      </c>
      <c r="B167" t="s">
        <v>1735</v>
      </c>
      <c r="C167" t="str">
        <f t="shared" si="2"/>
        <v>Predominantly Rural</v>
      </c>
    </row>
    <row r="168" spans="1:3" x14ac:dyDescent="0.3">
      <c r="A168" t="s">
        <v>940</v>
      </c>
      <c r="B168" t="s">
        <v>1736</v>
      </c>
      <c r="C168" t="str">
        <f t="shared" si="2"/>
        <v>Predominantly Rural</v>
      </c>
    </row>
    <row r="169" spans="1:3" x14ac:dyDescent="0.3">
      <c r="A169" t="s">
        <v>944</v>
      </c>
      <c r="B169" t="s">
        <v>1735</v>
      </c>
      <c r="C169" t="str">
        <f t="shared" si="2"/>
        <v>Predominantly Rural</v>
      </c>
    </row>
    <row r="170" spans="1:3" x14ac:dyDescent="0.3">
      <c r="A170" t="s">
        <v>948</v>
      </c>
      <c r="B170" t="s">
        <v>1733</v>
      </c>
      <c r="C170" t="str">
        <f t="shared" si="2"/>
        <v>Predominantly Urban</v>
      </c>
    </row>
    <row r="171" spans="1:3" x14ac:dyDescent="0.3">
      <c r="A171" t="s">
        <v>954</v>
      </c>
      <c r="B171" t="s">
        <v>1734</v>
      </c>
      <c r="C171" t="str">
        <f t="shared" si="2"/>
        <v>Urban with Significant Rural</v>
      </c>
    </row>
    <row r="172" spans="1:3" x14ac:dyDescent="0.3">
      <c r="A172" t="s">
        <v>958</v>
      </c>
      <c r="B172" t="s">
        <v>1736</v>
      </c>
      <c r="C172" t="str">
        <f t="shared" si="2"/>
        <v>Predominantly Rural</v>
      </c>
    </row>
    <row r="173" spans="1:3" x14ac:dyDescent="0.3">
      <c r="A173" t="s">
        <v>962</v>
      </c>
      <c r="B173" t="s">
        <v>1733</v>
      </c>
      <c r="C173" t="str">
        <f t="shared" si="2"/>
        <v>Predominantly Urban</v>
      </c>
    </row>
    <row r="174" spans="1:3" x14ac:dyDescent="0.3">
      <c r="A174" t="s">
        <v>966</v>
      </c>
      <c r="B174" t="s">
        <v>1736</v>
      </c>
      <c r="C174" t="str">
        <f t="shared" si="2"/>
        <v>Predominantly Rural</v>
      </c>
    </row>
    <row r="175" spans="1:3" x14ac:dyDescent="0.3">
      <c r="A175" t="s">
        <v>970</v>
      </c>
      <c r="B175" t="s">
        <v>1735</v>
      </c>
      <c r="C175" t="str">
        <f t="shared" si="2"/>
        <v>Predominantly Rural</v>
      </c>
    </row>
    <row r="176" spans="1:3" x14ac:dyDescent="0.3">
      <c r="A176" t="s">
        <v>974</v>
      </c>
      <c r="B176" t="s">
        <v>1735</v>
      </c>
      <c r="C176" t="str">
        <f t="shared" si="2"/>
        <v>Predominantly Rural</v>
      </c>
    </row>
    <row r="177" spans="1:3" x14ac:dyDescent="0.3">
      <c r="A177" t="s">
        <v>978</v>
      </c>
      <c r="B177" t="s">
        <v>1736</v>
      </c>
      <c r="C177" t="str">
        <f t="shared" si="2"/>
        <v>Predominantly Rural</v>
      </c>
    </row>
    <row r="178" spans="1:3" x14ac:dyDescent="0.3">
      <c r="A178" t="s">
        <v>984</v>
      </c>
      <c r="B178" t="s">
        <v>1736</v>
      </c>
      <c r="C178" t="str">
        <f t="shared" si="2"/>
        <v>Predominantly Rural</v>
      </c>
    </row>
    <row r="179" spans="1:3" x14ac:dyDescent="0.3">
      <c r="A179" t="s">
        <v>988</v>
      </c>
      <c r="B179" t="s">
        <v>1734</v>
      </c>
      <c r="C179" t="str">
        <f t="shared" si="2"/>
        <v>Urban with Significant Rural</v>
      </c>
    </row>
    <row r="180" spans="1:3" x14ac:dyDescent="0.3">
      <c r="A180" t="s">
        <v>992</v>
      </c>
      <c r="B180" t="s">
        <v>1734</v>
      </c>
      <c r="C180" t="str">
        <f t="shared" si="2"/>
        <v>Urban with Significant Rural</v>
      </c>
    </row>
    <row r="181" spans="1:3" x14ac:dyDescent="0.3">
      <c r="A181" t="s">
        <v>996</v>
      </c>
      <c r="B181" t="s">
        <v>1735</v>
      </c>
      <c r="C181" t="str">
        <f t="shared" si="2"/>
        <v>Predominantly Rural</v>
      </c>
    </row>
    <row r="182" spans="1:3" x14ac:dyDescent="0.3">
      <c r="A182" t="s">
        <v>1000</v>
      </c>
      <c r="B182" t="s">
        <v>1736</v>
      </c>
      <c r="C182" t="str">
        <f t="shared" si="2"/>
        <v>Predominantly Rural</v>
      </c>
    </row>
    <row r="183" spans="1:3" x14ac:dyDescent="0.3">
      <c r="A183" t="s">
        <v>1004</v>
      </c>
      <c r="B183" t="s">
        <v>1733</v>
      </c>
      <c r="C183" t="str">
        <f t="shared" si="2"/>
        <v>Predominantly Urban</v>
      </c>
    </row>
    <row r="184" spans="1:3" x14ac:dyDescent="0.3">
      <c r="A184" t="s">
        <v>1008</v>
      </c>
      <c r="B184" t="s">
        <v>1736</v>
      </c>
      <c r="C184" t="str">
        <f t="shared" si="2"/>
        <v>Predominantly Rural</v>
      </c>
    </row>
    <row r="185" spans="1:3" x14ac:dyDescent="0.3">
      <c r="A185" t="s">
        <v>1014</v>
      </c>
      <c r="B185" t="s">
        <v>1733</v>
      </c>
      <c r="C185" t="str">
        <f t="shared" si="2"/>
        <v>Predominantly Urban</v>
      </c>
    </row>
    <row r="186" spans="1:3" x14ac:dyDescent="0.3">
      <c r="A186" t="s">
        <v>1018</v>
      </c>
      <c r="B186" t="s">
        <v>1736</v>
      </c>
      <c r="C186" t="str">
        <f t="shared" si="2"/>
        <v>Predominantly Rural</v>
      </c>
    </row>
    <row r="187" spans="1:3" x14ac:dyDescent="0.3">
      <c r="A187" t="s">
        <v>1022</v>
      </c>
      <c r="B187" t="s">
        <v>1735</v>
      </c>
      <c r="C187" t="str">
        <f t="shared" si="2"/>
        <v>Predominantly Rural</v>
      </c>
    </row>
    <row r="188" spans="1:3" x14ac:dyDescent="0.3">
      <c r="A188" t="s">
        <v>1026</v>
      </c>
      <c r="B188" t="s">
        <v>1733</v>
      </c>
      <c r="C188" t="str">
        <f t="shared" si="2"/>
        <v>Predominantly Urban</v>
      </c>
    </row>
    <row r="189" spans="1:3" x14ac:dyDescent="0.3">
      <c r="A189" t="s">
        <v>1030</v>
      </c>
      <c r="B189" t="s">
        <v>1733</v>
      </c>
      <c r="C189" t="str">
        <f t="shared" si="2"/>
        <v>Predominantly Urban</v>
      </c>
    </row>
    <row r="190" spans="1:3" x14ac:dyDescent="0.3">
      <c r="A190" t="s">
        <v>1034</v>
      </c>
      <c r="B190" t="s">
        <v>1736</v>
      </c>
      <c r="C190" t="str">
        <f t="shared" si="2"/>
        <v>Predominantly Rural</v>
      </c>
    </row>
    <row r="191" spans="1:3" x14ac:dyDescent="0.3">
      <c r="A191" t="s">
        <v>1038</v>
      </c>
      <c r="B191" t="s">
        <v>1734</v>
      </c>
      <c r="C191" t="str">
        <f t="shared" si="2"/>
        <v>Urban with Significant Rural</v>
      </c>
    </row>
    <row r="192" spans="1:3" x14ac:dyDescent="0.3">
      <c r="A192" t="s">
        <v>1044</v>
      </c>
      <c r="B192" t="s">
        <v>1736</v>
      </c>
      <c r="C192" t="str">
        <f t="shared" si="2"/>
        <v>Predominantly Rural</v>
      </c>
    </row>
    <row r="193" spans="1:3" x14ac:dyDescent="0.3">
      <c r="A193" t="s">
        <v>1048</v>
      </c>
      <c r="B193" t="s">
        <v>1736</v>
      </c>
      <c r="C193" t="str">
        <f t="shared" si="2"/>
        <v>Predominantly Rural</v>
      </c>
    </row>
    <row r="194" spans="1:3" x14ac:dyDescent="0.3">
      <c r="A194" t="s">
        <v>1052</v>
      </c>
      <c r="B194" t="s">
        <v>1734</v>
      </c>
      <c r="C194" t="str">
        <f t="shared" si="2"/>
        <v>Urban with Significant Rural</v>
      </c>
    </row>
    <row r="195" spans="1:3" x14ac:dyDescent="0.3">
      <c r="A195" t="s">
        <v>1056</v>
      </c>
      <c r="B195" t="s">
        <v>1736</v>
      </c>
      <c r="C195" t="str">
        <f t="shared" si="2"/>
        <v>Predominantly Rural</v>
      </c>
    </row>
    <row r="196" spans="1:3" x14ac:dyDescent="0.3">
      <c r="A196" t="s">
        <v>1060</v>
      </c>
      <c r="B196" t="s">
        <v>1736</v>
      </c>
      <c r="C196" t="str">
        <f t="shared" ref="C196:C259" si="3">VLOOKUP(B196,J$38:K$43,2,FALSE)</f>
        <v>Predominantly Rural</v>
      </c>
    </row>
    <row r="197" spans="1:3" x14ac:dyDescent="0.3">
      <c r="A197" t="s">
        <v>1064</v>
      </c>
      <c r="B197" t="s">
        <v>1734</v>
      </c>
      <c r="C197" t="str">
        <f t="shared" si="3"/>
        <v>Urban with Significant Rural</v>
      </c>
    </row>
    <row r="198" spans="1:3" x14ac:dyDescent="0.3">
      <c r="A198" t="s">
        <v>1068</v>
      </c>
      <c r="B198" t="s">
        <v>1736</v>
      </c>
      <c r="C198" t="str">
        <f t="shared" si="3"/>
        <v>Predominantly Rural</v>
      </c>
    </row>
    <row r="199" spans="1:3" x14ac:dyDescent="0.3">
      <c r="A199" t="s">
        <v>1074</v>
      </c>
      <c r="B199" t="s">
        <v>1733</v>
      </c>
      <c r="C199" t="str">
        <f t="shared" si="3"/>
        <v>Predominantly Urban</v>
      </c>
    </row>
    <row r="200" spans="1:3" x14ac:dyDescent="0.3">
      <c r="A200" t="s">
        <v>1078</v>
      </c>
      <c r="B200" t="s">
        <v>1735</v>
      </c>
      <c r="C200" t="str">
        <f t="shared" si="3"/>
        <v>Predominantly Rural</v>
      </c>
    </row>
    <row r="201" spans="1:3" x14ac:dyDescent="0.3">
      <c r="A201" t="s">
        <v>1082</v>
      </c>
      <c r="B201" t="s">
        <v>1737</v>
      </c>
      <c r="C201" t="str">
        <f t="shared" si="3"/>
        <v>Predominantly Urban</v>
      </c>
    </row>
    <row r="202" spans="1:3" x14ac:dyDescent="0.3">
      <c r="A202" t="s">
        <v>1086</v>
      </c>
      <c r="B202" t="s">
        <v>1737</v>
      </c>
      <c r="C202" t="str">
        <f t="shared" si="3"/>
        <v>Predominantly Urban</v>
      </c>
    </row>
    <row r="203" spans="1:3" x14ac:dyDescent="0.3">
      <c r="A203" t="s">
        <v>1090</v>
      </c>
      <c r="B203" t="s">
        <v>1733</v>
      </c>
      <c r="C203" t="str">
        <f t="shared" si="3"/>
        <v>Predominantly Urban</v>
      </c>
    </row>
    <row r="204" spans="1:3" x14ac:dyDescent="0.3">
      <c r="A204" t="s">
        <v>1094</v>
      </c>
      <c r="B204" t="s">
        <v>1735</v>
      </c>
      <c r="C204" t="str">
        <f t="shared" si="3"/>
        <v>Predominantly Rural</v>
      </c>
    </row>
    <row r="205" spans="1:3" x14ac:dyDescent="0.3">
      <c r="A205" t="s">
        <v>1098</v>
      </c>
      <c r="B205" t="s">
        <v>1735</v>
      </c>
      <c r="C205" t="str">
        <f t="shared" si="3"/>
        <v>Predominantly Rural</v>
      </c>
    </row>
    <row r="206" spans="1:3" x14ac:dyDescent="0.3">
      <c r="A206" t="s">
        <v>1104</v>
      </c>
      <c r="B206" t="s">
        <v>1734</v>
      </c>
      <c r="C206" t="str">
        <f t="shared" si="3"/>
        <v>Urban with Significant Rural</v>
      </c>
    </row>
    <row r="207" spans="1:3" x14ac:dyDescent="0.3">
      <c r="A207" t="s">
        <v>1108</v>
      </c>
      <c r="B207" t="s">
        <v>1733</v>
      </c>
      <c r="C207" t="str">
        <f t="shared" si="3"/>
        <v>Predominantly Urban</v>
      </c>
    </row>
    <row r="208" spans="1:3" x14ac:dyDescent="0.3">
      <c r="A208" t="s">
        <v>1112</v>
      </c>
      <c r="B208" t="s">
        <v>1736</v>
      </c>
      <c r="C208" t="str">
        <f t="shared" si="3"/>
        <v>Predominantly Rural</v>
      </c>
    </row>
    <row r="209" spans="1:3" x14ac:dyDescent="0.3">
      <c r="A209" t="s">
        <v>1116</v>
      </c>
      <c r="B209" t="s">
        <v>1735</v>
      </c>
      <c r="C209" t="str">
        <f t="shared" si="3"/>
        <v>Predominantly Rural</v>
      </c>
    </row>
    <row r="210" spans="1:3" x14ac:dyDescent="0.3">
      <c r="A210" t="s">
        <v>1120</v>
      </c>
      <c r="B210" t="s">
        <v>1736</v>
      </c>
      <c r="C210" t="str">
        <f t="shared" si="3"/>
        <v>Predominantly Rural</v>
      </c>
    </row>
    <row r="211" spans="1:3" x14ac:dyDescent="0.3">
      <c r="A211" t="s">
        <v>1126</v>
      </c>
      <c r="B211" t="s">
        <v>1736</v>
      </c>
      <c r="C211" t="str">
        <f t="shared" si="3"/>
        <v>Predominantly Rural</v>
      </c>
    </row>
    <row r="212" spans="1:3" x14ac:dyDescent="0.3">
      <c r="A212" t="s">
        <v>1130</v>
      </c>
      <c r="B212" t="s">
        <v>1735</v>
      </c>
      <c r="C212" t="str">
        <f t="shared" si="3"/>
        <v>Predominantly Rural</v>
      </c>
    </row>
    <row r="213" spans="1:3" x14ac:dyDescent="0.3">
      <c r="A213" t="s">
        <v>1134</v>
      </c>
      <c r="B213" t="s">
        <v>1735</v>
      </c>
      <c r="C213" t="str">
        <f t="shared" si="3"/>
        <v>Predominantly Rural</v>
      </c>
    </row>
    <row r="214" spans="1:3" x14ac:dyDescent="0.3">
      <c r="A214" t="s">
        <v>1138</v>
      </c>
      <c r="B214" t="s">
        <v>1734</v>
      </c>
      <c r="C214" t="str">
        <f t="shared" si="3"/>
        <v>Urban with Significant Rural</v>
      </c>
    </row>
    <row r="215" spans="1:3" x14ac:dyDescent="0.3">
      <c r="A215" t="s">
        <v>1142</v>
      </c>
      <c r="B215" t="s">
        <v>1736</v>
      </c>
      <c r="C215" t="str">
        <f t="shared" si="3"/>
        <v>Predominantly Rural</v>
      </c>
    </row>
    <row r="216" spans="1:3" x14ac:dyDescent="0.3">
      <c r="A216" t="s">
        <v>1148</v>
      </c>
      <c r="B216" t="s">
        <v>1734</v>
      </c>
      <c r="C216" t="str">
        <f t="shared" si="3"/>
        <v>Urban with Significant Rural</v>
      </c>
    </row>
    <row r="217" spans="1:3" x14ac:dyDescent="0.3">
      <c r="A217" t="s">
        <v>1152</v>
      </c>
      <c r="B217" t="s">
        <v>1734</v>
      </c>
      <c r="C217" t="str">
        <f t="shared" si="3"/>
        <v>Urban with Significant Rural</v>
      </c>
    </row>
    <row r="218" spans="1:3" x14ac:dyDescent="0.3">
      <c r="A218" t="s">
        <v>1156</v>
      </c>
      <c r="B218" t="s">
        <v>1734</v>
      </c>
      <c r="C218" t="str">
        <f t="shared" si="3"/>
        <v>Urban with Significant Rural</v>
      </c>
    </row>
    <row r="219" spans="1:3" x14ac:dyDescent="0.3">
      <c r="A219" t="s">
        <v>1160</v>
      </c>
      <c r="B219" t="s">
        <v>1733</v>
      </c>
      <c r="C219" t="str">
        <f t="shared" si="3"/>
        <v>Predominantly Urban</v>
      </c>
    </row>
    <row r="220" spans="1:3" x14ac:dyDescent="0.3">
      <c r="A220" t="s">
        <v>1164</v>
      </c>
      <c r="B220" t="s">
        <v>1734</v>
      </c>
      <c r="C220" t="str">
        <f t="shared" si="3"/>
        <v>Urban with Significant Rural</v>
      </c>
    </row>
    <row r="221" spans="1:3" x14ac:dyDescent="0.3">
      <c r="A221" t="s">
        <v>1168</v>
      </c>
      <c r="B221" t="s">
        <v>1734</v>
      </c>
      <c r="C221" t="str">
        <f t="shared" si="3"/>
        <v>Urban with Significant Rural</v>
      </c>
    </row>
    <row r="222" spans="1:3" x14ac:dyDescent="0.3">
      <c r="A222" t="s">
        <v>1172</v>
      </c>
      <c r="B222" t="s">
        <v>1735</v>
      </c>
      <c r="C222" t="str">
        <f t="shared" si="3"/>
        <v>Predominantly Rural</v>
      </c>
    </row>
    <row r="223" spans="1:3" x14ac:dyDescent="0.3">
      <c r="A223" t="s">
        <v>1176</v>
      </c>
      <c r="B223" t="s">
        <v>1733</v>
      </c>
      <c r="C223" t="str">
        <f t="shared" si="3"/>
        <v>Predominantly Urban</v>
      </c>
    </row>
    <row r="224" spans="1:3" x14ac:dyDescent="0.3">
      <c r="A224" t="s">
        <v>1182</v>
      </c>
      <c r="B224" t="s">
        <v>1736</v>
      </c>
      <c r="C224" t="str">
        <f t="shared" si="3"/>
        <v>Predominantly Rural</v>
      </c>
    </row>
    <row r="225" spans="1:3" x14ac:dyDescent="0.3">
      <c r="A225" t="s">
        <v>1186</v>
      </c>
      <c r="B225" t="s">
        <v>1736</v>
      </c>
      <c r="C225" t="str">
        <f t="shared" si="3"/>
        <v>Predominantly Rural</v>
      </c>
    </row>
    <row r="226" spans="1:3" x14ac:dyDescent="0.3">
      <c r="A226" t="s">
        <v>1190</v>
      </c>
      <c r="B226" t="s">
        <v>1733</v>
      </c>
      <c r="C226" t="str">
        <f t="shared" si="3"/>
        <v>Predominantly Urban</v>
      </c>
    </row>
    <row r="227" spans="1:3" x14ac:dyDescent="0.3">
      <c r="A227" t="s">
        <v>1194</v>
      </c>
      <c r="B227" t="s">
        <v>1736</v>
      </c>
      <c r="C227" t="str">
        <f t="shared" si="3"/>
        <v>Predominantly Rural</v>
      </c>
    </row>
    <row r="228" spans="1:3" x14ac:dyDescent="0.3">
      <c r="A228" t="s">
        <v>1198</v>
      </c>
      <c r="B228" t="s">
        <v>1735</v>
      </c>
      <c r="C228" t="str">
        <f t="shared" si="3"/>
        <v>Predominantly Rural</v>
      </c>
    </row>
    <row r="229" spans="1:3" x14ac:dyDescent="0.3">
      <c r="A229" t="s">
        <v>1202</v>
      </c>
      <c r="B229" t="s">
        <v>1735</v>
      </c>
      <c r="C229" t="str">
        <f t="shared" si="3"/>
        <v>Predominantly Rural</v>
      </c>
    </row>
    <row r="230" spans="1:3" x14ac:dyDescent="0.3">
      <c r="A230" t="s">
        <v>1206</v>
      </c>
      <c r="B230" t="s">
        <v>1734</v>
      </c>
      <c r="C230" t="str">
        <f t="shared" si="3"/>
        <v>Urban with Significant Rural</v>
      </c>
    </row>
    <row r="231" spans="1:3" x14ac:dyDescent="0.3">
      <c r="A231" t="s">
        <v>1212</v>
      </c>
      <c r="B231" t="s">
        <v>1738</v>
      </c>
      <c r="C231" t="str">
        <f t="shared" si="3"/>
        <v>Predominantly Urban</v>
      </c>
    </row>
    <row r="232" spans="1:3" x14ac:dyDescent="0.3">
      <c r="A232" t="s">
        <v>1216</v>
      </c>
      <c r="B232" t="s">
        <v>1738</v>
      </c>
      <c r="C232" t="str">
        <f t="shared" si="3"/>
        <v>Predominantly Urban</v>
      </c>
    </row>
    <row r="233" spans="1:3" x14ac:dyDescent="0.3">
      <c r="A233" t="s">
        <v>1220</v>
      </c>
      <c r="B233" t="s">
        <v>1733</v>
      </c>
      <c r="C233" t="str">
        <f t="shared" si="3"/>
        <v>Predominantly Urban</v>
      </c>
    </row>
    <row r="234" spans="1:3" x14ac:dyDescent="0.3">
      <c r="A234" t="s">
        <v>1224</v>
      </c>
      <c r="B234" t="s">
        <v>1734</v>
      </c>
      <c r="C234" t="str">
        <f t="shared" si="3"/>
        <v>Urban with Significant Rural</v>
      </c>
    </row>
    <row r="235" spans="1:3" x14ac:dyDescent="0.3">
      <c r="A235" t="s">
        <v>1228</v>
      </c>
      <c r="B235" t="s">
        <v>1733</v>
      </c>
      <c r="C235" t="str">
        <f t="shared" si="3"/>
        <v>Predominantly Urban</v>
      </c>
    </row>
    <row r="236" spans="1:3" x14ac:dyDescent="0.3">
      <c r="A236" t="s">
        <v>1232</v>
      </c>
      <c r="B236" t="s">
        <v>1738</v>
      </c>
      <c r="C236" t="str">
        <f t="shared" si="3"/>
        <v>Predominantly Urban</v>
      </c>
    </row>
    <row r="237" spans="1:3" x14ac:dyDescent="0.3">
      <c r="A237" t="s">
        <v>1236</v>
      </c>
      <c r="B237" t="s">
        <v>1738</v>
      </c>
      <c r="C237" t="str">
        <f t="shared" si="3"/>
        <v>Predominantly Urban</v>
      </c>
    </row>
    <row r="238" spans="1:3" x14ac:dyDescent="0.3">
      <c r="A238" t="s">
        <v>1240</v>
      </c>
      <c r="B238" t="s">
        <v>1733</v>
      </c>
      <c r="C238" t="str">
        <f t="shared" si="3"/>
        <v>Predominantly Urban</v>
      </c>
    </row>
    <row r="239" spans="1:3" x14ac:dyDescent="0.3">
      <c r="A239" t="s">
        <v>1244</v>
      </c>
      <c r="B239" t="s">
        <v>1734</v>
      </c>
      <c r="C239" t="str">
        <f t="shared" si="3"/>
        <v>Urban with Significant Rural</v>
      </c>
    </row>
    <row r="240" spans="1:3" x14ac:dyDescent="0.3">
      <c r="A240" t="s">
        <v>1248</v>
      </c>
      <c r="B240" t="s">
        <v>1735</v>
      </c>
      <c r="C240" t="str">
        <f t="shared" si="3"/>
        <v>Predominantly Rural</v>
      </c>
    </row>
    <row r="241" spans="1:3" x14ac:dyDescent="0.3">
      <c r="A241" t="s">
        <v>1252</v>
      </c>
      <c r="B241" t="s">
        <v>1738</v>
      </c>
      <c r="C241" t="str">
        <f t="shared" si="3"/>
        <v>Predominantly Urban</v>
      </c>
    </row>
    <row r="242" spans="1:3" x14ac:dyDescent="0.3">
      <c r="A242" t="s">
        <v>1258</v>
      </c>
      <c r="B242" t="s">
        <v>1736</v>
      </c>
      <c r="C242" t="str">
        <f t="shared" si="3"/>
        <v>Predominantly Rural</v>
      </c>
    </row>
    <row r="243" spans="1:3" x14ac:dyDescent="0.3">
      <c r="A243" t="s">
        <v>1262</v>
      </c>
      <c r="B243" t="s">
        <v>1733</v>
      </c>
      <c r="C243" t="str">
        <f t="shared" si="3"/>
        <v>Predominantly Urban</v>
      </c>
    </row>
    <row r="244" spans="1:3" x14ac:dyDescent="0.3">
      <c r="A244" t="s">
        <v>1266</v>
      </c>
      <c r="B244" t="s">
        <v>1733</v>
      </c>
      <c r="C244" t="str">
        <f t="shared" si="3"/>
        <v>Predominantly Urban</v>
      </c>
    </row>
    <row r="245" spans="1:3" x14ac:dyDescent="0.3">
      <c r="A245" t="s">
        <v>1270</v>
      </c>
      <c r="B245" t="s">
        <v>1736</v>
      </c>
      <c r="C245" t="str">
        <f t="shared" si="3"/>
        <v>Predominantly Rural</v>
      </c>
    </row>
    <row r="246" spans="1:3" x14ac:dyDescent="0.3">
      <c r="A246" t="s">
        <v>1274</v>
      </c>
      <c r="B246" t="s">
        <v>1733</v>
      </c>
      <c r="C246" t="str">
        <f t="shared" si="3"/>
        <v>Predominantly Urban</v>
      </c>
    </row>
    <row r="247" spans="1:3" x14ac:dyDescent="0.3">
      <c r="A247" t="s">
        <v>1280</v>
      </c>
      <c r="B247" t="s">
        <v>1733</v>
      </c>
      <c r="C247" t="str">
        <f t="shared" si="3"/>
        <v>Predominantly Urban</v>
      </c>
    </row>
    <row r="248" spans="1:3" x14ac:dyDescent="0.3">
      <c r="A248" t="s">
        <v>1284</v>
      </c>
      <c r="B248" t="s">
        <v>1733</v>
      </c>
      <c r="C248" t="str">
        <f t="shared" si="3"/>
        <v>Predominantly Urban</v>
      </c>
    </row>
    <row r="249" spans="1:3" x14ac:dyDescent="0.3">
      <c r="A249" t="s">
        <v>1288</v>
      </c>
      <c r="B249" t="s">
        <v>1735</v>
      </c>
      <c r="C249" t="str">
        <f t="shared" si="3"/>
        <v>Predominantly Rural</v>
      </c>
    </row>
    <row r="250" spans="1:3" x14ac:dyDescent="0.3">
      <c r="A250" t="s">
        <v>1292</v>
      </c>
      <c r="B250" t="s">
        <v>1733</v>
      </c>
      <c r="C250" t="str">
        <f t="shared" si="3"/>
        <v>Predominantly Urban</v>
      </c>
    </row>
    <row r="251" spans="1:3" x14ac:dyDescent="0.3">
      <c r="A251" t="s">
        <v>1296</v>
      </c>
      <c r="B251" t="s">
        <v>1735</v>
      </c>
      <c r="C251" t="str">
        <f t="shared" si="3"/>
        <v>Predominantly Rural</v>
      </c>
    </row>
    <row r="252" spans="1:3" x14ac:dyDescent="0.3">
      <c r="A252" t="s">
        <v>1300</v>
      </c>
      <c r="B252" t="s">
        <v>1733</v>
      </c>
      <c r="C252" t="str">
        <f t="shared" si="3"/>
        <v>Predominantly Urban</v>
      </c>
    </row>
    <row r="253" spans="1:3" x14ac:dyDescent="0.3">
      <c r="A253" t="s">
        <v>1304</v>
      </c>
      <c r="B253" t="s">
        <v>1733</v>
      </c>
      <c r="C253" t="str">
        <f t="shared" si="3"/>
        <v>Predominantly Urban</v>
      </c>
    </row>
    <row r="254" spans="1:3" x14ac:dyDescent="0.3">
      <c r="A254" t="s">
        <v>1310</v>
      </c>
      <c r="B254" t="s">
        <v>1733</v>
      </c>
      <c r="C254" t="str">
        <f t="shared" si="3"/>
        <v>Predominantly Urban</v>
      </c>
    </row>
    <row r="255" spans="1:3" x14ac:dyDescent="0.3">
      <c r="A255" t="s">
        <v>1314</v>
      </c>
      <c r="B255" t="s">
        <v>1735</v>
      </c>
      <c r="C255" t="str">
        <f t="shared" si="3"/>
        <v>Predominantly Rural</v>
      </c>
    </row>
    <row r="256" spans="1:3" x14ac:dyDescent="0.3">
      <c r="A256" t="s">
        <v>1318</v>
      </c>
      <c r="B256" t="s">
        <v>1733</v>
      </c>
      <c r="C256" t="str">
        <f t="shared" si="3"/>
        <v>Predominantly Urban</v>
      </c>
    </row>
    <row r="257" spans="1:3" x14ac:dyDescent="0.3">
      <c r="A257" t="s">
        <v>1322</v>
      </c>
      <c r="B257" t="s">
        <v>1733</v>
      </c>
      <c r="C257" t="str">
        <f t="shared" si="3"/>
        <v>Predominantly Urban</v>
      </c>
    </row>
    <row r="258" spans="1:3" x14ac:dyDescent="0.3">
      <c r="A258" t="s">
        <v>1326</v>
      </c>
      <c r="B258" t="s">
        <v>1736</v>
      </c>
      <c r="C258" t="str">
        <f t="shared" si="3"/>
        <v>Predominantly Rural</v>
      </c>
    </row>
    <row r="259" spans="1:3" x14ac:dyDescent="0.3">
      <c r="A259" t="s">
        <v>1330</v>
      </c>
      <c r="B259" t="s">
        <v>1734</v>
      </c>
      <c r="C259" t="str">
        <f t="shared" si="3"/>
        <v>Urban with Significant Rural</v>
      </c>
    </row>
    <row r="260" spans="1:3" x14ac:dyDescent="0.3">
      <c r="A260" t="s">
        <v>322</v>
      </c>
      <c r="B260" t="s">
        <v>1738</v>
      </c>
      <c r="C260" t="str">
        <f t="shared" ref="C260:C323" si="4">VLOOKUP(B260,J$38:K$43,2,FALSE)</f>
        <v>Predominantly Urban</v>
      </c>
    </row>
    <row r="261" spans="1:3" x14ac:dyDescent="0.3">
      <c r="A261" t="s">
        <v>326</v>
      </c>
      <c r="B261" t="s">
        <v>1738</v>
      </c>
      <c r="C261" t="str">
        <f t="shared" si="4"/>
        <v>Predominantly Urban</v>
      </c>
    </row>
    <row r="262" spans="1:3" x14ac:dyDescent="0.3">
      <c r="A262" t="s">
        <v>330</v>
      </c>
      <c r="B262" t="s">
        <v>1738</v>
      </c>
      <c r="C262" t="str">
        <f t="shared" si="4"/>
        <v>Predominantly Urban</v>
      </c>
    </row>
    <row r="263" spans="1:3" x14ac:dyDescent="0.3">
      <c r="A263" t="s">
        <v>334</v>
      </c>
      <c r="B263" t="s">
        <v>1738</v>
      </c>
      <c r="C263" t="str">
        <f t="shared" si="4"/>
        <v>Predominantly Urban</v>
      </c>
    </row>
    <row r="264" spans="1:3" x14ac:dyDescent="0.3">
      <c r="A264" t="s">
        <v>338</v>
      </c>
      <c r="B264" t="s">
        <v>1738</v>
      </c>
      <c r="C264" t="str">
        <f t="shared" si="4"/>
        <v>Predominantly Urban</v>
      </c>
    </row>
    <row r="265" spans="1:3" x14ac:dyDescent="0.3">
      <c r="A265" t="s">
        <v>342</v>
      </c>
      <c r="B265" t="s">
        <v>1738</v>
      </c>
      <c r="C265" t="str">
        <f t="shared" si="4"/>
        <v>Predominantly Urban</v>
      </c>
    </row>
    <row r="266" spans="1:3" x14ac:dyDescent="0.3">
      <c r="A266" t="s">
        <v>346</v>
      </c>
      <c r="B266" t="s">
        <v>1738</v>
      </c>
      <c r="C266" t="str">
        <f t="shared" si="4"/>
        <v>Predominantly Urban</v>
      </c>
    </row>
    <row r="267" spans="1:3" x14ac:dyDescent="0.3">
      <c r="A267" t="s">
        <v>350</v>
      </c>
      <c r="B267" t="s">
        <v>1738</v>
      </c>
      <c r="C267" t="str">
        <f t="shared" si="4"/>
        <v>Predominantly Urban</v>
      </c>
    </row>
    <row r="268" spans="1:3" x14ac:dyDescent="0.3">
      <c r="A268" t="s">
        <v>354</v>
      </c>
      <c r="B268" t="s">
        <v>1738</v>
      </c>
      <c r="C268" t="str">
        <f t="shared" si="4"/>
        <v>Predominantly Urban</v>
      </c>
    </row>
    <row r="269" spans="1:3" x14ac:dyDescent="0.3">
      <c r="A269" t="s">
        <v>358</v>
      </c>
      <c r="B269" t="s">
        <v>1738</v>
      </c>
      <c r="C269" t="str">
        <f t="shared" si="4"/>
        <v>Predominantly Urban</v>
      </c>
    </row>
    <row r="270" spans="1:3" x14ac:dyDescent="0.3">
      <c r="A270" t="s">
        <v>364</v>
      </c>
      <c r="B270" t="s">
        <v>1738</v>
      </c>
      <c r="C270" t="str">
        <f t="shared" si="4"/>
        <v>Predominantly Urban</v>
      </c>
    </row>
    <row r="271" spans="1:3" x14ac:dyDescent="0.3">
      <c r="A271" t="s">
        <v>368</v>
      </c>
      <c r="B271" t="s">
        <v>1738</v>
      </c>
      <c r="C271" t="str">
        <f t="shared" si="4"/>
        <v>Predominantly Urban</v>
      </c>
    </row>
    <row r="272" spans="1:3" x14ac:dyDescent="0.3">
      <c r="A272" t="s">
        <v>376</v>
      </c>
      <c r="B272" t="s">
        <v>1738</v>
      </c>
      <c r="C272" t="str">
        <f t="shared" si="4"/>
        <v>Predominantly Urban</v>
      </c>
    </row>
    <row r="273" spans="1:3" x14ac:dyDescent="0.3">
      <c r="A273" t="s">
        <v>372</v>
      </c>
      <c r="B273" t="s">
        <v>1738</v>
      </c>
      <c r="C273" t="str">
        <f t="shared" si="4"/>
        <v>Predominantly Urban</v>
      </c>
    </row>
    <row r="274" spans="1:3" x14ac:dyDescent="0.3">
      <c r="A274" t="s">
        <v>380</v>
      </c>
      <c r="B274" t="s">
        <v>1738</v>
      </c>
      <c r="C274" t="str">
        <f t="shared" si="4"/>
        <v>Predominantly Urban</v>
      </c>
    </row>
    <row r="275" spans="1:3" x14ac:dyDescent="0.3">
      <c r="A275" t="s">
        <v>386</v>
      </c>
      <c r="B275" t="s">
        <v>1737</v>
      </c>
      <c r="C275" t="str">
        <f t="shared" si="4"/>
        <v>Predominantly Urban</v>
      </c>
    </row>
    <row r="276" spans="1:3" x14ac:dyDescent="0.3">
      <c r="A276" t="s">
        <v>390</v>
      </c>
      <c r="B276" t="s">
        <v>1737</v>
      </c>
      <c r="C276" t="str">
        <f t="shared" si="4"/>
        <v>Predominantly Urban</v>
      </c>
    </row>
    <row r="277" spans="1:3" x14ac:dyDescent="0.3">
      <c r="A277" t="s">
        <v>394</v>
      </c>
      <c r="B277" t="s">
        <v>1737</v>
      </c>
      <c r="C277" t="str">
        <f t="shared" si="4"/>
        <v>Predominantly Urban</v>
      </c>
    </row>
    <row r="278" spans="1:3" x14ac:dyDescent="0.3">
      <c r="A278" t="s">
        <v>398</v>
      </c>
      <c r="B278" t="s">
        <v>1737</v>
      </c>
      <c r="C278" t="str">
        <f t="shared" si="4"/>
        <v>Predominantly Urban</v>
      </c>
    </row>
    <row r="279" spans="1:3" x14ac:dyDescent="0.3">
      <c r="A279" t="s">
        <v>404</v>
      </c>
      <c r="B279" t="s">
        <v>1738</v>
      </c>
      <c r="C279" t="str">
        <f t="shared" si="4"/>
        <v>Predominantly Urban</v>
      </c>
    </row>
    <row r="280" spans="1:3" x14ac:dyDescent="0.3">
      <c r="A280" t="s">
        <v>408</v>
      </c>
      <c r="B280" t="s">
        <v>1738</v>
      </c>
      <c r="C280" t="str">
        <f t="shared" si="4"/>
        <v>Predominantly Urban</v>
      </c>
    </row>
    <row r="281" spans="1:3" x14ac:dyDescent="0.3">
      <c r="A281" t="s">
        <v>412</v>
      </c>
      <c r="B281" t="s">
        <v>1738</v>
      </c>
      <c r="C281" t="str">
        <f t="shared" si="4"/>
        <v>Predominantly Urban</v>
      </c>
    </row>
    <row r="282" spans="1:3" x14ac:dyDescent="0.3">
      <c r="A282" t="s">
        <v>416</v>
      </c>
      <c r="B282" t="s">
        <v>1738</v>
      </c>
      <c r="C282" t="str">
        <f t="shared" si="4"/>
        <v>Predominantly Urban</v>
      </c>
    </row>
    <row r="283" spans="1:3" x14ac:dyDescent="0.3">
      <c r="A283" t="s">
        <v>420</v>
      </c>
      <c r="B283" t="s">
        <v>1738</v>
      </c>
      <c r="C283" t="str">
        <f t="shared" si="4"/>
        <v>Predominantly Urban</v>
      </c>
    </row>
    <row r="284" spans="1:3" x14ac:dyDescent="0.3">
      <c r="A284" t="s">
        <v>426</v>
      </c>
      <c r="B284" t="s">
        <v>1738</v>
      </c>
      <c r="C284" t="str">
        <f t="shared" si="4"/>
        <v>Predominantly Urban</v>
      </c>
    </row>
    <row r="285" spans="1:3" x14ac:dyDescent="0.3">
      <c r="A285" t="s">
        <v>430</v>
      </c>
      <c r="B285" t="s">
        <v>1733</v>
      </c>
      <c r="C285" t="str">
        <f t="shared" si="4"/>
        <v>Predominantly Urban</v>
      </c>
    </row>
    <row r="286" spans="1:3" x14ac:dyDescent="0.3">
      <c r="A286" t="s">
        <v>434</v>
      </c>
      <c r="B286" t="s">
        <v>1738</v>
      </c>
      <c r="C286" t="str">
        <f t="shared" si="4"/>
        <v>Predominantly Urban</v>
      </c>
    </row>
    <row r="287" spans="1:3" x14ac:dyDescent="0.3">
      <c r="A287" t="s">
        <v>438</v>
      </c>
      <c r="B287" t="s">
        <v>1738</v>
      </c>
      <c r="C287" t="str">
        <f t="shared" si="4"/>
        <v>Predominantly Urban</v>
      </c>
    </row>
    <row r="288" spans="1:3" x14ac:dyDescent="0.3">
      <c r="A288" t="s">
        <v>442</v>
      </c>
      <c r="B288" t="s">
        <v>1738</v>
      </c>
      <c r="C288" t="str">
        <f t="shared" si="4"/>
        <v>Predominantly Urban</v>
      </c>
    </row>
    <row r="289" spans="1:3" x14ac:dyDescent="0.3">
      <c r="A289" t="s">
        <v>446</v>
      </c>
      <c r="B289" t="s">
        <v>1738</v>
      </c>
      <c r="C289" t="str">
        <f t="shared" si="4"/>
        <v>Predominantly Urban</v>
      </c>
    </row>
    <row r="290" spans="1:3" x14ac:dyDescent="0.3">
      <c r="A290" t="s">
        <v>450</v>
      </c>
      <c r="B290" t="s">
        <v>1738</v>
      </c>
      <c r="C290" t="str">
        <f t="shared" si="4"/>
        <v>Predominantly Urban</v>
      </c>
    </row>
    <row r="291" spans="1:3" x14ac:dyDescent="0.3">
      <c r="A291" t="s">
        <v>456</v>
      </c>
      <c r="B291" t="s">
        <v>1738</v>
      </c>
      <c r="C291" t="str">
        <f t="shared" si="4"/>
        <v>Predominantly Urban</v>
      </c>
    </row>
    <row r="292" spans="1:3" x14ac:dyDescent="0.3">
      <c r="A292" t="s">
        <v>460</v>
      </c>
      <c r="B292" t="s">
        <v>1738</v>
      </c>
      <c r="C292" t="str">
        <f t="shared" si="4"/>
        <v>Predominantly Urban</v>
      </c>
    </row>
    <row r="293" spans="1:3" x14ac:dyDescent="0.3">
      <c r="A293" t="s">
        <v>464</v>
      </c>
      <c r="B293" t="s">
        <v>1738</v>
      </c>
      <c r="C293" t="str">
        <f t="shared" si="4"/>
        <v>Predominantly Urban</v>
      </c>
    </row>
    <row r="294" spans="1:3" x14ac:dyDescent="0.3">
      <c r="A294" t="s">
        <v>468</v>
      </c>
      <c r="B294" t="s">
        <v>1738</v>
      </c>
      <c r="C294" t="str">
        <f t="shared" si="4"/>
        <v>Predominantly Urban</v>
      </c>
    </row>
    <row r="295" spans="1:3" x14ac:dyDescent="0.3">
      <c r="A295" t="s">
        <v>472</v>
      </c>
      <c r="B295" t="s">
        <v>1733</v>
      </c>
      <c r="C295" t="str">
        <f t="shared" si="4"/>
        <v>Predominantly Urban</v>
      </c>
    </row>
    <row r="296" spans="1:3" x14ac:dyDescent="0.3">
      <c r="A296" t="s">
        <v>211</v>
      </c>
      <c r="B296" t="s">
        <v>1738</v>
      </c>
      <c r="C296" t="str">
        <f t="shared" si="4"/>
        <v>Predominantly Urban</v>
      </c>
    </row>
    <row r="297" spans="1:3" x14ac:dyDescent="0.3">
      <c r="A297" t="s">
        <v>187</v>
      </c>
      <c r="B297" t="s">
        <v>1738</v>
      </c>
      <c r="C297" t="str">
        <f t="shared" si="4"/>
        <v>Predominantly Urban</v>
      </c>
    </row>
    <row r="298" spans="1:3" x14ac:dyDescent="0.3">
      <c r="A298" t="s">
        <v>191</v>
      </c>
      <c r="B298" t="s">
        <v>1738</v>
      </c>
      <c r="C298" t="str">
        <f t="shared" si="4"/>
        <v>Predominantly Urban</v>
      </c>
    </row>
    <row r="299" spans="1:3" x14ac:dyDescent="0.3">
      <c r="A299" t="s">
        <v>195</v>
      </c>
      <c r="B299" t="s">
        <v>1738</v>
      </c>
      <c r="C299" t="str">
        <f t="shared" si="4"/>
        <v>Predominantly Urban</v>
      </c>
    </row>
    <row r="300" spans="1:3" x14ac:dyDescent="0.3">
      <c r="A300" t="s">
        <v>199</v>
      </c>
      <c r="B300" t="s">
        <v>1738</v>
      </c>
      <c r="C300" t="str">
        <f t="shared" si="4"/>
        <v>Predominantly Urban</v>
      </c>
    </row>
    <row r="301" spans="1:3" x14ac:dyDescent="0.3">
      <c r="A301" t="s">
        <v>203</v>
      </c>
      <c r="B301" t="s">
        <v>1738</v>
      </c>
      <c r="C301" t="str">
        <f t="shared" si="4"/>
        <v>Predominantly Urban</v>
      </c>
    </row>
    <row r="302" spans="1:3" x14ac:dyDescent="0.3">
      <c r="A302" t="s">
        <v>207</v>
      </c>
      <c r="B302" t="s">
        <v>1738</v>
      </c>
      <c r="C302" t="str">
        <f t="shared" si="4"/>
        <v>Predominantly Urban</v>
      </c>
    </row>
    <row r="303" spans="1:3" x14ac:dyDescent="0.3">
      <c r="A303" t="s">
        <v>215</v>
      </c>
      <c r="B303" t="s">
        <v>1738</v>
      </c>
      <c r="C303" t="str">
        <f t="shared" si="4"/>
        <v>Predominantly Urban</v>
      </c>
    </row>
    <row r="304" spans="1:3" x14ac:dyDescent="0.3">
      <c r="A304" t="s">
        <v>219</v>
      </c>
      <c r="B304" t="s">
        <v>1738</v>
      </c>
      <c r="C304" t="str">
        <f t="shared" si="4"/>
        <v>Predominantly Urban</v>
      </c>
    </row>
    <row r="305" spans="1:3" x14ac:dyDescent="0.3">
      <c r="A305" t="s">
        <v>223</v>
      </c>
      <c r="B305" t="s">
        <v>1738</v>
      </c>
      <c r="C305" t="str">
        <f t="shared" si="4"/>
        <v>Predominantly Urban</v>
      </c>
    </row>
    <row r="306" spans="1:3" x14ac:dyDescent="0.3">
      <c r="A306" t="s">
        <v>227</v>
      </c>
      <c r="B306" t="s">
        <v>1738</v>
      </c>
      <c r="C306" t="str">
        <f t="shared" si="4"/>
        <v>Predominantly Urban</v>
      </c>
    </row>
    <row r="307" spans="1:3" x14ac:dyDescent="0.3">
      <c r="A307" t="s">
        <v>231</v>
      </c>
      <c r="B307" t="s">
        <v>1738</v>
      </c>
      <c r="C307" t="str">
        <f t="shared" si="4"/>
        <v>Predominantly Urban</v>
      </c>
    </row>
    <row r="308" spans="1:3" x14ac:dyDescent="0.3">
      <c r="A308" t="s">
        <v>235</v>
      </c>
      <c r="B308" t="s">
        <v>1738</v>
      </c>
      <c r="C308" t="str">
        <f t="shared" si="4"/>
        <v>Predominantly Urban</v>
      </c>
    </row>
    <row r="309" spans="1:3" x14ac:dyDescent="0.3">
      <c r="A309" t="s">
        <v>239</v>
      </c>
      <c r="B309" t="s">
        <v>1738</v>
      </c>
      <c r="C309" t="str">
        <f t="shared" si="4"/>
        <v>Predominantly Urban</v>
      </c>
    </row>
    <row r="310" spans="1:3" x14ac:dyDescent="0.3">
      <c r="A310" t="s">
        <v>243</v>
      </c>
      <c r="B310" t="s">
        <v>1738</v>
      </c>
      <c r="C310" t="str">
        <f t="shared" si="4"/>
        <v>Predominantly Urban</v>
      </c>
    </row>
    <row r="311" spans="1:3" x14ac:dyDescent="0.3">
      <c r="A311" t="s">
        <v>247</v>
      </c>
      <c r="B311" t="s">
        <v>1738</v>
      </c>
      <c r="C311" t="str">
        <f t="shared" si="4"/>
        <v>Predominantly Urban</v>
      </c>
    </row>
    <row r="312" spans="1:3" x14ac:dyDescent="0.3">
      <c r="A312" t="s">
        <v>251</v>
      </c>
      <c r="B312" t="s">
        <v>1738</v>
      </c>
      <c r="C312" t="str">
        <f t="shared" si="4"/>
        <v>Predominantly Urban</v>
      </c>
    </row>
    <row r="313" spans="1:3" x14ac:dyDescent="0.3">
      <c r="A313" t="s">
        <v>255</v>
      </c>
      <c r="B313" t="s">
        <v>1738</v>
      </c>
      <c r="C313" t="str">
        <f t="shared" si="4"/>
        <v>Predominantly Urban</v>
      </c>
    </row>
    <row r="314" spans="1:3" x14ac:dyDescent="0.3">
      <c r="A314" t="s">
        <v>259</v>
      </c>
      <c r="B314" t="s">
        <v>1738</v>
      </c>
      <c r="C314" t="str">
        <f t="shared" si="4"/>
        <v>Predominantly Urban</v>
      </c>
    </row>
    <row r="315" spans="1:3" x14ac:dyDescent="0.3">
      <c r="A315" t="s">
        <v>263</v>
      </c>
      <c r="B315" t="s">
        <v>1738</v>
      </c>
      <c r="C315" t="str">
        <f t="shared" si="4"/>
        <v>Predominantly Urban</v>
      </c>
    </row>
    <row r="316" spans="1:3" x14ac:dyDescent="0.3">
      <c r="A316" t="s">
        <v>267</v>
      </c>
      <c r="B316" t="s">
        <v>1738</v>
      </c>
      <c r="C316" t="str">
        <f t="shared" si="4"/>
        <v>Predominantly Urban</v>
      </c>
    </row>
    <row r="317" spans="1:3" x14ac:dyDescent="0.3">
      <c r="A317" t="s">
        <v>271</v>
      </c>
      <c r="B317" t="s">
        <v>1738</v>
      </c>
      <c r="C317" t="str">
        <f t="shared" si="4"/>
        <v>Predominantly Urban</v>
      </c>
    </row>
    <row r="318" spans="1:3" x14ac:dyDescent="0.3">
      <c r="A318" t="s">
        <v>275</v>
      </c>
      <c r="B318" t="s">
        <v>1738</v>
      </c>
      <c r="C318" t="str">
        <f t="shared" si="4"/>
        <v>Predominantly Urban</v>
      </c>
    </row>
    <row r="319" spans="1:3" x14ac:dyDescent="0.3">
      <c r="A319" t="s">
        <v>279</v>
      </c>
      <c r="B319" t="s">
        <v>1738</v>
      </c>
      <c r="C319" t="str">
        <f t="shared" si="4"/>
        <v>Predominantly Urban</v>
      </c>
    </row>
    <row r="320" spans="1:3" x14ac:dyDescent="0.3">
      <c r="A320" t="s">
        <v>283</v>
      </c>
      <c r="B320" t="s">
        <v>1738</v>
      </c>
      <c r="C320" t="str">
        <f t="shared" si="4"/>
        <v>Predominantly Urban</v>
      </c>
    </row>
    <row r="321" spans="1:3" x14ac:dyDescent="0.3">
      <c r="A321" t="s">
        <v>287</v>
      </c>
      <c r="B321" t="s">
        <v>1738</v>
      </c>
      <c r="C321" t="str">
        <f t="shared" si="4"/>
        <v>Predominantly Urban</v>
      </c>
    </row>
    <row r="322" spans="1:3" x14ac:dyDescent="0.3">
      <c r="A322" t="s">
        <v>291</v>
      </c>
      <c r="B322" t="s">
        <v>1738</v>
      </c>
      <c r="C322" t="str">
        <f t="shared" si="4"/>
        <v>Predominantly Urban</v>
      </c>
    </row>
    <row r="323" spans="1:3" x14ac:dyDescent="0.3">
      <c r="A323" t="s">
        <v>295</v>
      </c>
      <c r="B323" t="s">
        <v>1738</v>
      </c>
      <c r="C323" t="str">
        <f t="shared" si="4"/>
        <v>Predominantly Urban</v>
      </c>
    </row>
    <row r="324" spans="1:3" x14ac:dyDescent="0.3">
      <c r="A324" t="s">
        <v>299</v>
      </c>
      <c r="B324" t="s">
        <v>1738</v>
      </c>
      <c r="C324" t="str">
        <f t="shared" ref="C324:C328" si="5">VLOOKUP(B324,J$38:K$43,2,FALSE)</f>
        <v>Predominantly Urban</v>
      </c>
    </row>
    <row r="325" spans="1:3" x14ac:dyDescent="0.3">
      <c r="A325" t="s">
        <v>303</v>
      </c>
      <c r="B325" t="s">
        <v>1738</v>
      </c>
      <c r="C325" t="str">
        <f t="shared" si="5"/>
        <v>Predominantly Urban</v>
      </c>
    </row>
    <row r="326" spans="1:3" x14ac:dyDescent="0.3">
      <c r="A326" t="s">
        <v>307</v>
      </c>
      <c r="B326" t="s">
        <v>1738</v>
      </c>
      <c r="C326" t="str">
        <f t="shared" si="5"/>
        <v>Predominantly Urban</v>
      </c>
    </row>
    <row r="327" spans="1:3" x14ac:dyDescent="0.3">
      <c r="A327" t="s">
        <v>311</v>
      </c>
      <c r="B327" t="s">
        <v>1738</v>
      </c>
      <c r="C327" t="str">
        <f t="shared" si="5"/>
        <v>Predominantly Urban</v>
      </c>
    </row>
    <row r="328" spans="1:3" x14ac:dyDescent="0.3">
      <c r="A328" t="s">
        <v>315</v>
      </c>
      <c r="B328" t="s">
        <v>1738</v>
      </c>
      <c r="C328" t="str">
        <f t="shared" si="5"/>
        <v>Predominantly Urban</v>
      </c>
    </row>
    <row r="329" spans="1:3" x14ac:dyDescent="0.3">
      <c r="A329" t="s">
        <v>1986</v>
      </c>
      <c r="C329" t="s">
        <v>1743</v>
      </c>
    </row>
    <row r="330" spans="1:3" x14ac:dyDescent="0.3">
      <c r="A330" t="s">
        <v>1987</v>
      </c>
      <c r="C330" t="s">
        <v>1742</v>
      </c>
    </row>
    <row r="331" spans="1:3" x14ac:dyDescent="0.3">
      <c r="A331" t="s">
        <v>1988</v>
      </c>
      <c r="C331" t="s">
        <v>1742</v>
      </c>
    </row>
    <row r="332" spans="1:3" x14ac:dyDescent="0.3">
      <c r="A332" t="s">
        <v>1989</v>
      </c>
      <c r="C332" t="s">
        <v>1742</v>
      </c>
    </row>
    <row r="333" spans="1:3" x14ac:dyDescent="0.3">
      <c r="A333" t="s">
        <v>1990</v>
      </c>
      <c r="C333" t="s">
        <v>1742</v>
      </c>
    </row>
    <row r="334" spans="1:3" x14ac:dyDescent="0.3">
      <c r="A334" t="s">
        <v>2093</v>
      </c>
      <c r="C334" t="s">
        <v>1741</v>
      </c>
    </row>
    <row r="335" spans="1:3" x14ac:dyDescent="0.3">
      <c r="A335" t="s">
        <v>2062</v>
      </c>
      <c r="C335" t="s">
        <v>1741</v>
      </c>
    </row>
    <row r="336" spans="1:3" x14ac:dyDescent="0.3">
      <c r="A336" t="s">
        <v>2065</v>
      </c>
      <c r="C336" t="s">
        <v>1741</v>
      </c>
    </row>
    <row r="337" spans="1:3" x14ac:dyDescent="0.3">
      <c r="A337" t="s">
        <v>2113</v>
      </c>
      <c r="C337" t="s">
        <v>1742</v>
      </c>
    </row>
    <row r="338" spans="1:3" x14ac:dyDescent="0.3">
      <c r="A338" t="s">
        <v>2114</v>
      </c>
      <c r="C338" t="s">
        <v>1742</v>
      </c>
    </row>
    <row r="339" spans="1:3" x14ac:dyDescent="0.3">
      <c r="A339" t="s">
        <v>2117</v>
      </c>
      <c r="C339" t="s">
        <v>1742</v>
      </c>
    </row>
    <row r="340" spans="1:3" x14ac:dyDescent="0.3">
      <c r="A340" t="s">
        <v>2118</v>
      </c>
      <c r="C340" t="s">
        <v>1742</v>
      </c>
    </row>
  </sheetData>
  <sortState xmlns:xlrd2="http://schemas.microsoft.com/office/spreadsheetml/2017/richdata2" ref="J38:K43">
    <sortCondition ref="J38"/>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O419"/>
  <sheetViews>
    <sheetView workbookViewId="0">
      <selection activeCell="C385" sqref="C385"/>
    </sheetView>
  </sheetViews>
  <sheetFormatPr defaultRowHeight="14.4" x14ac:dyDescent="0.3"/>
  <cols>
    <col min="15" max="15" width="19.5546875" bestFit="1" customWidth="1"/>
  </cols>
  <sheetData>
    <row r="1" spans="1:15" x14ac:dyDescent="0.3">
      <c r="A1" t="s">
        <v>1744</v>
      </c>
      <c r="B1" t="s">
        <v>1745</v>
      </c>
      <c r="C1" t="s">
        <v>1746</v>
      </c>
      <c r="D1" t="s">
        <v>1747</v>
      </c>
      <c r="E1" t="s">
        <v>1748</v>
      </c>
      <c r="N1" t="s">
        <v>1830</v>
      </c>
      <c r="O1" t="s">
        <v>1830</v>
      </c>
    </row>
    <row r="2" spans="1:15" x14ac:dyDescent="0.3">
      <c r="A2" t="s">
        <v>1749</v>
      </c>
      <c r="B2" t="s">
        <v>1365</v>
      </c>
      <c r="C2" t="s">
        <v>1365</v>
      </c>
      <c r="D2" t="s">
        <v>1365</v>
      </c>
      <c r="E2" t="s">
        <v>1365</v>
      </c>
      <c r="N2" t="s">
        <v>1831</v>
      </c>
      <c r="O2" t="s">
        <v>1831</v>
      </c>
    </row>
    <row r="3" spans="1:15" x14ac:dyDescent="0.3">
      <c r="A3" t="s">
        <v>1750</v>
      </c>
      <c r="B3" t="s">
        <v>1365</v>
      </c>
      <c r="C3" t="s">
        <v>1365</v>
      </c>
      <c r="D3" t="s">
        <v>1365</v>
      </c>
      <c r="E3" t="s">
        <v>1365</v>
      </c>
      <c r="N3" t="s">
        <v>1832</v>
      </c>
      <c r="O3" t="s">
        <v>1832</v>
      </c>
    </row>
    <row r="4" spans="1:15" x14ac:dyDescent="0.3">
      <c r="A4" t="s">
        <v>1280</v>
      </c>
      <c r="B4" t="s">
        <v>1684</v>
      </c>
      <c r="C4" t="s">
        <v>1833</v>
      </c>
      <c r="D4" t="s">
        <v>1276</v>
      </c>
      <c r="E4" t="s">
        <v>1733</v>
      </c>
      <c r="N4" t="s">
        <v>1833</v>
      </c>
      <c r="O4" t="s">
        <v>1833</v>
      </c>
    </row>
    <row r="5" spans="1:15" x14ac:dyDescent="0.3">
      <c r="A5" t="s">
        <v>519</v>
      </c>
      <c r="B5" t="s">
        <v>1665</v>
      </c>
      <c r="C5" t="s">
        <v>1833</v>
      </c>
      <c r="D5" t="s">
        <v>515</v>
      </c>
      <c r="E5" t="s">
        <v>1736</v>
      </c>
      <c r="N5" t="s">
        <v>1834</v>
      </c>
      <c r="O5" t="s">
        <v>1834</v>
      </c>
    </row>
    <row r="6" spans="1:15" x14ac:dyDescent="0.3">
      <c r="A6" t="s">
        <v>545</v>
      </c>
      <c r="B6" t="s">
        <v>1674</v>
      </c>
      <c r="C6" t="s">
        <v>1833</v>
      </c>
      <c r="D6" t="s">
        <v>541</v>
      </c>
      <c r="E6" t="s">
        <v>1737</v>
      </c>
    </row>
    <row r="7" spans="1:15" x14ac:dyDescent="0.3">
      <c r="A7" t="s">
        <v>1751</v>
      </c>
      <c r="B7" t="s">
        <v>1365</v>
      </c>
      <c r="C7" t="s">
        <v>1365</v>
      </c>
      <c r="D7" t="s">
        <v>1365</v>
      </c>
      <c r="E7" t="s">
        <v>1365</v>
      </c>
    </row>
    <row r="8" spans="1:15" x14ac:dyDescent="0.3">
      <c r="A8" t="s">
        <v>1752</v>
      </c>
      <c r="B8" t="s">
        <v>1365</v>
      </c>
      <c r="C8" t="s">
        <v>1365</v>
      </c>
      <c r="D8" t="s">
        <v>1365</v>
      </c>
      <c r="E8" t="s">
        <v>1365</v>
      </c>
    </row>
    <row r="9" spans="1:15" x14ac:dyDescent="0.3">
      <c r="A9" t="s">
        <v>1753</v>
      </c>
      <c r="B9" t="s">
        <v>1365</v>
      </c>
      <c r="C9" t="s">
        <v>1365</v>
      </c>
      <c r="D9" t="s">
        <v>1365</v>
      </c>
      <c r="E9" t="s">
        <v>1365</v>
      </c>
    </row>
    <row r="10" spans="1:15" x14ac:dyDescent="0.3">
      <c r="A10" t="s">
        <v>1754</v>
      </c>
      <c r="B10" t="s">
        <v>1365</v>
      </c>
      <c r="C10" t="s">
        <v>1365</v>
      </c>
      <c r="D10" t="s">
        <v>1365</v>
      </c>
      <c r="E10" t="s">
        <v>1365</v>
      </c>
    </row>
    <row r="11" spans="1:15" x14ac:dyDescent="0.3">
      <c r="A11" t="s">
        <v>1755</v>
      </c>
      <c r="B11" t="s">
        <v>1365</v>
      </c>
      <c r="C11" t="s">
        <v>1365</v>
      </c>
      <c r="D11" t="s">
        <v>1365</v>
      </c>
      <c r="E11" t="s">
        <v>1365</v>
      </c>
    </row>
    <row r="12" spans="1:15" x14ac:dyDescent="0.3">
      <c r="A12" t="s">
        <v>1756</v>
      </c>
      <c r="B12" t="s">
        <v>1365</v>
      </c>
      <c r="C12" t="s">
        <v>1365</v>
      </c>
      <c r="D12" t="s">
        <v>1365</v>
      </c>
      <c r="E12" t="s">
        <v>1365</v>
      </c>
    </row>
    <row r="13" spans="1:15" x14ac:dyDescent="0.3">
      <c r="A13" t="s">
        <v>1284</v>
      </c>
      <c r="B13" t="s">
        <v>1684</v>
      </c>
      <c r="C13" t="s">
        <v>1833</v>
      </c>
      <c r="D13" t="s">
        <v>1276</v>
      </c>
      <c r="E13" t="s">
        <v>1733</v>
      </c>
    </row>
    <row r="14" spans="1:15" x14ac:dyDescent="0.3">
      <c r="A14" t="s">
        <v>1074</v>
      </c>
      <c r="B14" t="s">
        <v>1674</v>
      </c>
      <c r="C14" t="s">
        <v>1833</v>
      </c>
      <c r="D14" t="s">
        <v>1070</v>
      </c>
      <c r="E14" t="s">
        <v>1733</v>
      </c>
    </row>
    <row r="15" spans="1:15" x14ac:dyDescent="0.3">
      <c r="A15" t="s">
        <v>825</v>
      </c>
      <c r="B15" t="s">
        <v>1684</v>
      </c>
      <c r="C15" t="s">
        <v>1833</v>
      </c>
      <c r="D15" t="s">
        <v>821</v>
      </c>
      <c r="E15" t="s">
        <v>1734</v>
      </c>
    </row>
    <row r="16" spans="1:15" x14ac:dyDescent="0.3">
      <c r="A16" t="s">
        <v>479</v>
      </c>
      <c r="B16" t="s">
        <v>1684</v>
      </c>
      <c r="C16" t="s">
        <v>1833</v>
      </c>
      <c r="D16" t="s">
        <v>475</v>
      </c>
      <c r="E16" t="s">
        <v>1735</v>
      </c>
    </row>
    <row r="17" spans="1:5" x14ac:dyDescent="0.3">
      <c r="A17" t="s">
        <v>1182</v>
      </c>
      <c r="B17" t="s">
        <v>1757</v>
      </c>
      <c r="C17" t="s">
        <v>1833</v>
      </c>
      <c r="D17" t="s">
        <v>1178</v>
      </c>
      <c r="E17" t="s">
        <v>1736</v>
      </c>
    </row>
    <row r="18" spans="1:5" x14ac:dyDescent="0.3">
      <c r="A18" t="s">
        <v>187</v>
      </c>
      <c r="B18" t="s">
        <v>1830</v>
      </c>
      <c r="C18" t="s">
        <v>1830</v>
      </c>
      <c r="D18" t="s">
        <v>1758</v>
      </c>
      <c r="E18" t="s">
        <v>1738</v>
      </c>
    </row>
    <row r="19" spans="1:5" x14ac:dyDescent="0.3">
      <c r="A19" t="s">
        <v>191</v>
      </c>
      <c r="B19" t="s">
        <v>1830</v>
      </c>
      <c r="C19" t="s">
        <v>1830</v>
      </c>
      <c r="D19" t="s">
        <v>1758</v>
      </c>
      <c r="E19" t="s">
        <v>1738</v>
      </c>
    </row>
    <row r="20" spans="1:5" x14ac:dyDescent="0.3">
      <c r="A20" t="s">
        <v>386</v>
      </c>
      <c r="B20" t="s">
        <v>1670</v>
      </c>
      <c r="C20" t="s">
        <v>1831</v>
      </c>
      <c r="D20" t="s">
        <v>1759</v>
      </c>
      <c r="E20" t="s">
        <v>1737</v>
      </c>
    </row>
    <row r="21" spans="1:5" x14ac:dyDescent="0.3">
      <c r="A21" t="s">
        <v>523</v>
      </c>
      <c r="B21" t="s">
        <v>1665</v>
      </c>
      <c r="C21" t="s">
        <v>1833</v>
      </c>
      <c r="D21" t="s">
        <v>515</v>
      </c>
      <c r="E21" t="s">
        <v>1734</v>
      </c>
    </row>
    <row r="22" spans="1:5" x14ac:dyDescent="0.3">
      <c r="A22" t="s">
        <v>661</v>
      </c>
      <c r="B22" t="s">
        <v>1757</v>
      </c>
      <c r="C22" t="s">
        <v>1833</v>
      </c>
      <c r="D22" t="s">
        <v>657</v>
      </c>
      <c r="E22" t="s">
        <v>1733</v>
      </c>
    </row>
    <row r="23" spans="1:5" x14ac:dyDescent="0.3">
      <c r="A23" t="s">
        <v>737</v>
      </c>
      <c r="B23" t="s">
        <v>1684</v>
      </c>
      <c r="C23" t="s">
        <v>1833</v>
      </c>
      <c r="D23" t="s">
        <v>733</v>
      </c>
      <c r="E23" t="s">
        <v>1734</v>
      </c>
    </row>
    <row r="24" spans="1:5" x14ac:dyDescent="0.3">
      <c r="A24" t="s">
        <v>1078</v>
      </c>
      <c r="B24" t="s">
        <v>1674</v>
      </c>
      <c r="C24" t="s">
        <v>1833</v>
      </c>
      <c r="D24" t="s">
        <v>1070</v>
      </c>
      <c r="E24" t="s">
        <v>1735</v>
      </c>
    </row>
    <row r="25" spans="1:5" x14ac:dyDescent="0.3">
      <c r="A25" t="s">
        <v>1695</v>
      </c>
      <c r="B25" t="s">
        <v>1696</v>
      </c>
      <c r="C25" t="s">
        <v>1834</v>
      </c>
      <c r="D25" t="s">
        <v>1365</v>
      </c>
      <c r="E25" t="s">
        <v>1734</v>
      </c>
    </row>
    <row r="26" spans="1:5" x14ac:dyDescent="0.3">
      <c r="A26" t="s">
        <v>1449</v>
      </c>
      <c r="B26" t="s">
        <v>1757</v>
      </c>
      <c r="C26" t="s">
        <v>1834</v>
      </c>
      <c r="D26" t="s">
        <v>1365</v>
      </c>
      <c r="E26" t="s">
        <v>1734</v>
      </c>
    </row>
    <row r="27" spans="1:5" x14ac:dyDescent="0.3">
      <c r="A27" t="s">
        <v>1760</v>
      </c>
      <c r="B27" t="s">
        <v>1365</v>
      </c>
      <c r="C27" t="s">
        <v>1365</v>
      </c>
      <c r="D27" t="s">
        <v>1365</v>
      </c>
      <c r="E27" t="s">
        <v>1365</v>
      </c>
    </row>
    <row r="28" spans="1:5" x14ac:dyDescent="0.3">
      <c r="A28" t="s">
        <v>195</v>
      </c>
      <c r="B28" t="s">
        <v>1830</v>
      </c>
      <c r="C28" t="s">
        <v>1830</v>
      </c>
      <c r="D28" t="s">
        <v>1758</v>
      </c>
      <c r="E28" t="s">
        <v>1738</v>
      </c>
    </row>
    <row r="29" spans="1:5" x14ac:dyDescent="0.3">
      <c r="A29" t="s">
        <v>426</v>
      </c>
      <c r="B29" t="s">
        <v>1677</v>
      </c>
      <c r="C29" t="s">
        <v>1831</v>
      </c>
      <c r="D29" t="s">
        <v>1391</v>
      </c>
      <c r="E29" t="s">
        <v>1738</v>
      </c>
    </row>
    <row r="30" spans="1:5" x14ac:dyDescent="0.3">
      <c r="A30" t="s">
        <v>924</v>
      </c>
      <c r="B30" t="s">
        <v>1674</v>
      </c>
      <c r="C30" t="s">
        <v>1833</v>
      </c>
      <c r="D30" t="s">
        <v>920</v>
      </c>
      <c r="E30" t="s">
        <v>1733</v>
      </c>
    </row>
    <row r="31" spans="1:5" x14ac:dyDescent="0.3">
      <c r="A31" t="s">
        <v>1666</v>
      </c>
      <c r="B31" t="s">
        <v>1665</v>
      </c>
      <c r="C31" t="s">
        <v>1834</v>
      </c>
      <c r="D31" t="s">
        <v>1365</v>
      </c>
      <c r="E31" t="s">
        <v>1733</v>
      </c>
    </row>
    <row r="32" spans="1:5" x14ac:dyDescent="0.3">
      <c r="A32" t="s">
        <v>1667</v>
      </c>
      <c r="B32" t="s">
        <v>1665</v>
      </c>
      <c r="C32" t="s">
        <v>1834</v>
      </c>
      <c r="D32" t="s">
        <v>1365</v>
      </c>
      <c r="E32" t="s">
        <v>1733</v>
      </c>
    </row>
    <row r="33" spans="1:5" x14ac:dyDescent="0.3">
      <c r="A33" t="s">
        <v>1761</v>
      </c>
      <c r="B33" t="s">
        <v>1365</v>
      </c>
      <c r="C33" t="s">
        <v>1365</v>
      </c>
      <c r="D33" t="s">
        <v>1365</v>
      </c>
      <c r="E33" t="s">
        <v>1365</v>
      </c>
    </row>
    <row r="34" spans="1:5" x14ac:dyDescent="0.3">
      <c r="A34" t="s">
        <v>549</v>
      </c>
      <c r="B34" t="s">
        <v>1674</v>
      </c>
      <c r="C34" t="s">
        <v>1833</v>
      </c>
      <c r="D34" t="s">
        <v>541</v>
      </c>
      <c r="E34" t="s">
        <v>1734</v>
      </c>
    </row>
    <row r="35" spans="1:5" x14ac:dyDescent="0.3">
      <c r="A35" t="s">
        <v>322</v>
      </c>
      <c r="B35" t="s">
        <v>1665</v>
      </c>
      <c r="C35" t="s">
        <v>1831</v>
      </c>
      <c r="D35" t="s">
        <v>1762</v>
      </c>
      <c r="E35" t="s">
        <v>1738</v>
      </c>
    </row>
    <row r="36" spans="1:5" x14ac:dyDescent="0.3">
      <c r="A36" t="s">
        <v>954</v>
      </c>
      <c r="B36" t="s">
        <v>1674</v>
      </c>
      <c r="C36" t="s">
        <v>1833</v>
      </c>
      <c r="D36" t="s">
        <v>950</v>
      </c>
      <c r="E36" t="s">
        <v>1734</v>
      </c>
    </row>
    <row r="37" spans="1:5" x14ac:dyDescent="0.3">
      <c r="A37" t="s">
        <v>1697</v>
      </c>
      <c r="B37" t="s">
        <v>1696</v>
      </c>
      <c r="C37" t="s">
        <v>1834</v>
      </c>
      <c r="D37" t="s">
        <v>1365</v>
      </c>
      <c r="E37" t="s">
        <v>1733</v>
      </c>
    </row>
    <row r="38" spans="1:5" x14ac:dyDescent="0.3">
      <c r="A38" t="s">
        <v>1685</v>
      </c>
      <c r="B38" t="s">
        <v>1684</v>
      </c>
      <c r="C38" t="s">
        <v>1834</v>
      </c>
      <c r="D38" t="s">
        <v>1365</v>
      </c>
      <c r="E38" t="s">
        <v>1733</v>
      </c>
    </row>
    <row r="39" spans="1:5" x14ac:dyDescent="0.3">
      <c r="A39" t="s">
        <v>456</v>
      </c>
      <c r="B39" t="s">
        <v>1670</v>
      </c>
      <c r="C39" t="s">
        <v>1831</v>
      </c>
      <c r="D39" t="s">
        <v>1763</v>
      </c>
      <c r="E39" t="s">
        <v>1738</v>
      </c>
    </row>
    <row r="40" spans="1:5" x14ac:dyDescent="0.3">
      <c r="A40" t="s">
        <v>665</v>
      </c>
      <c r="B40" t="s">
        <v>1757</v>
      </c>
      <c r="C40" t="s">
        <v>1833</v>
      </c>
      <c r="D40" t="s">
        <v>657</v>
      </c>
      <c r="E40" t="s">
        <v>1735</v>
      </c>
    </row>
    <row r="41" spans="1:5" x14ac:dyDescent="0.3">
      <c r="A41" t="s">
        <v>984</v>
      </c>
      <c r="B41" t="s">
        <v>1757</v>
      </c>
      <c r="C41" t="s">
        <v>1833</v>
      </c>
      <c r="D41" t="s">
        <v>980</v>
      </c>
      <c r="E41" t="s">
        <v>1736</v>
      </c>
    </row>
    <row r="42" spans="1:5" x14ac:dyDescent="0.3">
      <c r="A42" t="s">
        <v>199</v>
      </c>
      <c r="B42" t="s">
        <v>1830</v>
      </c>
      <c r="C42" t="s">
        <v>1830</v>
      </c>
      <c r="D42" t="s">
        <v>1758</v>
      </c>
      <c r="E42" t="s">
        <v>1738</v>
      </c>
    </row>
    <row r="43" spans="1:5" x14ac:dyDescent="0.3">
      <c r="A43" t="s">
        <v>669</v>
      </c>
      <c r="B43" t="s">
        <v>1757</v>
      </c>
      <c r="C43" t="s">
        <v>1833</v>
      </c>
      <c r="D43" t="s">
        <v>657</v>
      </c>
      <c r="E43" t="s">
        <v>1734</v>
      </c>
    </row>
    <row r="44" spans="1:5" x14ac:dyDescent="0.3">
      <c r="A44" t="s">
        <v>1764</v>
      </c>
      <c r="B44" t="s">
        <v>1365</v>
      </c>
      <c r="C44" t="s">
        <v>1365</v>
      </c>
      <c r="D44" t="s">
        <v>1365</v>
      </c>
      <c r="E44" t="s">
        <v>1365</v>
      </c>
    </row>
    <row r="45" spans="1:5" x14ac:dyDescent="0.3">
      <c r="A45" t="s">
        <v>1686</v>
      </c>
      <c r="B45" t="s">
        <v>1684</v>
      </c>
      <c r="C45" t="s">
        <v>1834</v>
      </c>
      <c r="D45" t="s">
        <v>1365</v>
      </c>
      <c r="E45" t="s">
        <v>1733</v>
      </c>
    </row>
    <row r="46" spans="1:5" x14ac:dyDescent="0.3">
      <c r="A46" t="s">
        <v>1728</v>
      </c>
      <c r="B46" t="s">
        <v>1696</v>
      </c>
      <c r="C46" t="s">
        <v>1834</v>
      </c>
      <c r="D46" t="s">
        <v>1365</v>
      </c>
      <c r="E46" t="s">
        <v>1733</v>
      </c>
    </row>
    <row r="47" spans="1:5" x14ac:dyDescent="0.3">
      <c r="A47" t="s">
        <v>988</v>
      </c>
      <c r="B47" t="s">
        <v>1757</v>
      </c>
      <c r="C47" t="s">
        <v>1833</v>
      </c>
      <c r="D47" t="s">
        <v>980</v>
      </c>
      <c r="E47" t="s">
        <v>1734</v>
      </c>
    </row>
    <row r="48" spans="1:5" x14ac:dyDescent="0.3">
      <c r="A48" t="s">
        <v>203</v>
      </c>
      <c r="B48" t="s">
        <v>1830</v>
      </c>
      <c r="C48" t="s">
        <v>1830</v>
      </c>
      <c r="D48" t="s">
        <v>1758</v>
      </c>
      <c r="E48" t="s">
        <v>1738</v>
      </c>
    </row>
    <row r="49" spans="1:5" x14ac:dyDescent="0.3">
      <c r="A49" t="s">
        <v>1310</v>
      </c>
      <c r="B49" t="s">
        <v>1677</v>
      </c>
      <c r="C49" t="s">
        <v>1833</v>
      </c>
      <c r="D49" t="s">
        <v>1306</v>
      </c>
      <c r="E49" t="s">
        <v>1733</v>
      </c>
    </row>
    <row r="50" spans="1:5" x14ac:dyDescent="0.3">
      <c r="A50" t="s">
        <v>783</v>
      </c>
      <c r="B50" t="s">
        <v>1757</v>
      </c>
      <c r="C50" t="s">
        <v>1833</v>
      </c>
      <c r="D50" t="s">
        <v>779</v>
      </c>
      <c r="E50" t="s">
        <v>1738</v>
      </c>
    </row>
    <row r="51" spans="1:5" x14ac:dyDescent="0.3">
      <c r="A51" t="s">
        <v>1082</v>
      </c>
      <c r="B51" t="s">
        <v>1674</v>
      </c>
      <c r="C51" t="s">
        <v>1833</v>
      </c>
      <c r="D51" t="s">
        <v>1070</v>
      </c>
      <c r="E51" t="s">
        <v>1737</v>
      </c>
    </row>
    <row r="52" spans="1:5" x14ac:dyDescent="0.3">
      <c r="A52" t="s">
        <v>475</v>
      </c>
      <c r="B52" t="s">
        <v>1684</v>
      </c>
      <c r="C52" t="s">
        <v>1832</v>
      </c>
      <c r="D52" t="s">
        <v>1365</v>
      </c>
      <c r="E52" t="s">
        <v>1365</v>
      </c>
    </row>
    <row r="53" spans="1:5" x14ac:dyDescent="0.3">
      <c r="A53" t="s">
        <v>874</v>
      </c>
      <c r="B53" t="s">
        <v>1665</v>
      </c>
      <c r="C53" t="s">
        <v>1833</v>
      </c>
      <c r="D53" t="s">
        <v>870</v>
      </c>
      <c r="E53" t="s">
        <v>1733</v>
      </c>
    </row>
    <row r="54" spans="1:5" x14ac:dyDescent="0.3">
      <c r="A54" t="s">
        <v>326</v>
      </c>
      <c r="B54" t="s">
        <v>1665</v>
      </c>
      <c r="C54" t="s">
        <v>1831</v>
      </c>
      <c r="D54" t="s">
        <v>1762</v>
      </c>
      <c r="E54" t="s">
        <v>1738</v>
      </c>
    </row>
    <row r="55" spans="1:5" x14ac:dyDescent="0.3">
      <c r="A55" t="s">
        <v>1765</v>
      </c>
      <c r="B55" t="s">
        <v>1365</v>
      </c>
      <c r="C55" t="s">
        <v>1365</v>
      </c>
      <c r="D55" t="s">
        <v>1365</v>
      </c>
      <c r="E55" t="s">
        <v>1365</v>
      </c>
    </row>
    <row r="56" spans="1:5" x14ac:dyDescent="0.3">
      <c r="A56" t="s">
        <v>460</v>
      </c>
      <c r="B56" t="s">
        <v>1670</v>
      </c>
      <c r="C56" t="s">
        <v>1831</v>
      </c>
      <c r="D56" t="s">
        <v>1763</v>
      </c>
      <c r="E56" t="s">
        <v>1738</v>
      </c>
    </row>
    <row r="57" spans="1:5" x14ac:dyDescent="0.3">
      <c r="A57" t="s">
        <v>497</v>
      </c>
      <c r="B57" t="s">
        <v>1757</v>
      </c>
      <c r="C57" t="s">
        <v>1833</v>
      </c>
      <c r="D57" t="s">
        <v>493</v>
      </c>
      <c r="E57" t="s">
        <v>1733</v>
      </c>
    </row>
    <row r="58" spans="1:5" x14ac:dyDescent="0.3">
      <c r="A58" t="s">
        <v>493</v>
      </c>
      <c r="B58" t="s">
        <v>1757</v>
      </c>
      <c r="C58" t="s">
        <v>1832</v>
      </c>
      <c r="D58" t="s">
        <v>1365</v>
      </c>
      <c r="E58" t="s">
        <v>1365</v>
      </c>
    </row>
    <row r="59" spans="1:5" x14ac:dyDescent="0.3">
      <c r="A59" t="s">
        <v>207</v>
      </c>
      <c r="B59" t="s">
        <v>1830</v>
      </c>
      <c r="C59" t="s">
        <v>1830</v>
      </c>
      <c r="D59" t="s">
        <v>1758</v>
      </c>
      <c r="E59" t="s">
        <v>1738</v>
      </c>
    </row>
    <row r="60" spans="1:5" x14ac:dyDescent="0.3">
      <c r="A60" t="s">
        <v>1148</v>
      </c>
      <c r="B60" t="s">
        <v>1677</v>
      </c>
      <c r="C60" t="s">
        <v>1833</v>
      </c>
      <c r="D60" t="s">
        <v>1144</v>
      </c>
      <c r="E60" t="s">
        <v>1734</v>
      </c>
    </row>
    <row r="61" spans="1:5" x14ac:dyDescent="0.3">
      <c r="A61" t="s">
        <v>829</v>
      </c>
      <c r="B61" t="s">
        <v>1684</v>
      </c>
      <c r="C61" t="s">
        <v>1833</v>
      </c>
      <c r="D61" t="s">
        <v>821</v>
      </c>
      <c r="E61" t="s">
        <v>1733</v>
      </c>
    </row>
    <row r="62" spans="1:5" x14ac:dyDescent="0.3">
      <c r="A62" t="s">
        <v>1766</v>
      </c>
      <c r="B62" t="s">
        <v>1365</v>
      </c>
      <c r="C62" t="s">
        <v>1365</v>
      </c>
      <c r="D62" t="s">
        <v>1365</v>
      </c>
      <c r="E62" t="s">
        <v>1365</v>
      </c>
    </row>
    <row r="63" spans="1:5" x14ac:dyDescent="0.3">
      <c r="A63" t="s">
        <v>527</v>
      </c>
      <c r="B63" t="s">
        <v>1665</v>
      </c>
      <c r="C63" t="s">
        <v>1833</v>
      </c>
      <c r="D63" t="s">
        <v>515</v>
      </c>
      <c r="E63" t="s">
        <v>1734</v>
      </c>
    </row>
    <row r="64" spans="1:5" x14ac:dyDescent="0.3">
      <c r="A64" t="s">
        <v>1767</v>
      </c>
      <c r="B64" t="s">
        <v>1365</v>
      </c>
      <c r="C64" t="s">
        <v>1365</v>
      </c>
      <c r="D64" t="s">
        <v>1365</v>
      </c>
      <c r="E64" t="s">
        <v>1365</v>
      </c>
    </row>
    <row r="65" spans="1:5" x14ac:dyDescent="0.3">
      <c r="A65" t="s">
        <v>673</v>
      </c>
      <c r="B65" t="s">
        <v>1757</v>
      </c>
      <c r="C65" t="s">
        <v>1833</v>
      </c>
      <c r="D65" t="s">
        <v>657</v>
      </c>
      <c r="E65" t="s">
        <v>1733</v>
      </c>
    </row>
    <row r="66" spans="1:5" x14ac:dyDescent="0.3">
      <c r="A66" t="s">
        <v>1768</v>
      </c>
      <c r="B66" t="s">
        <v>1365</v>
      </c>
      <c r="C66" t="s">
        <v>1365</v>
      </c>
      <c r="D66" t="s">
        <v>1365</v>
      </c>
      <c r="E66" t="s">
        <v>1365</v>
      </c>
    </row>
    <row r="67" spans="1:5" x14ac:dyDescent="0.3">
      <c r="A67" t="s">
        <v>1731</v>
      </c>
      <c r="B67" t="s">
        <v>1757</v>
      </c>
      <c r="C67" t="s">
        <v>1834</v>
      </c>
      <c r="D67" t="s">
        <v>1365</v>
      </c>
      <c r="E67" t="s">
        <v>1735</v>
      </c>
    </row>
    <row r="68" spans="1:5" x14ac:dyDescent="0.3">
      <c r="A68" t="s">
        <v>1769</v>
      </c>
      <c r="B68" t="s">
        <v>1365</v>
      </c>
      <c r="C68" t="s">
        <v>1365</v>
      </c>
      <c r="D68" t="s">
        <v>1365</v>
      </c>
      <c r="E68" t="s">
        <v>1365</v>
      </c>
    </row>
    <row r="69" spans="1:5" x14ac:dyDescent="0.3">
      <c r="A69" t="s">
        <v>928</v>
      </c>
      <c r="B69" t="s">
        <v>1674</v>
      </c>
      <c r="C69" t="s">
        <v>1833</v>
      </c>
      <c r="D69" t="s">
        <v>920</v>
      </c>
      <c r="E69" t="s">
        <v>1733</v>
      </c>
    </row>
    <row r="70" spans="1:5" x14ac:dyDescent="0.3">
      <c r="A70" t="s">
        <v>677</v>
      </c>
      <c r="B70" t="s">
        <v>1757</v>
      </c>
      <c r="C70" t="s">
        <v>1833</v>
      </c>
      <c r="D70" t="s">
        <v>657</v>
      </c>
      <c r="E70" t="s">
        <v>1733</v>
      </c>
    </row>
    <row r="71" spans="1:5" x14ac:dyDescent="0.3">
      <c r="A71" t="s">
        <v>711</v>
      </c>
      <c r="B71" t="s">
        <v>1696</v>
      </c>
      <c r="C71" t="s">
        <v>1833</v>
      </c>
      <c r="D71" t="s">
        <v>707</v>
      </c>
      <c r="E71" t="s">
        <v>1733</v>
      </c>
    </row>
    <row r="72" spans="1:5" x14ac:dyDescent="0.3">
      <c r="A72" t="s">
        <v>1104</v>
      </c>
      <c r="B72" t="s">
        <v>1684</v>
      </c>
      <c r="C72" t="s">
        <v>1833</v>
      </c>
      <c r="D72" t="s">
        <v>1100</v>
      </c>
      <c r="E72" t="s">
        <v>1734</v>
      </c>
    </row>
    <row r="73" spans="1:5" x14ac:dyDescent="0.3">
      <c r="A73" t="s">
        <v>1715</v>
      </c>
      <c r="B73" t="s">
        <v>1665</v>
      </c>
      <c r="C73" t="s">
        <v>1834</v>
      </c>
      <c r="D73" t="s">
        <v>1365</v>
      </c>
      <c r="E73" t="s">
        <v>1734</v>
      </c>
    </row>
    <row r="74" spans="1:5" x14ac:dyDescent="0.3">
      <c r="A74" t="s">
        <v>1716</v>
      </c>
      <c r="B74" t="s">
        <v>1665</v>
      </c>
      <c r="C74" t="s">
        <v>1834</v>
      </c>
      <c r="D74" t="s">
        <v>1365</v>
      </c>
      <c r="E74" t="s">
        <v>1734</v>
      </c>
    </row>
    <row r="75" spans="1:5" x14ac:dyDescent="0.3">
      <c r="A75" t="s">
        <v>553</v>
      </c>
      <c r="B75" t="s">
        <v>1674</v>
      </c>
      <c r="C75" t="s">
        <v>1833</v>
      </c>
      <c r="D75" t="s">
        <v>541</v>
      </c>
      <c r="E75" t="s">
        <v>1733</v>
      </c>
    </row>
    <row r="76" spans="1:5" x14ac:dyDescent="0.3">
      <c r="A76" t="s">
        <v>1288</v>
      </c>
      <c r="B76" t="s">
        <v>1684</v>
      </c>
      <c r="C76" t="s">
        <v>1833</v>
      </c>
      <c r="D76" t="s">
        <v>1276</v>
      </c>
      <c r="E76" t="s">
        <v>1735</v>
      </c>
    </row>
    <row r="77" spans="1:5" x14ac:dyDescent="0.3">
      <c r="A77" t="s">
        <v>483</v>
      </c>
      <c r="B77" t="s">
        <v>1684</v>
      </c>
      <c r="C77" t="s">
        <v>1833</v>
      </c>
      <c r="D77" t="s">
        <v>475</v>
      </c>
      <c r="E77" t="s">
        <v>1734</v>
      </c>
    </row>
    <row r="78" spans="1:5" x14ac:dyDescent="0.3">
      <c r="A78" t="s">
        <v>878</v>
      </c>
      <c r="B78" t="s">
        <v>1665</v>
      </c>
      <c r="C78" t="s">
        <v>1833</v>
      </c>
      <c r="D78" t="s">
        <v>870</v>
      </c>
      <c r="E78" t="s">
        <v>1734</v>
      </c>
    </row>
    <row r="79" spans="1:5" x14ac:dyDescent="0.3">
      <c r="A79" t="s">
        <v>613</v>
      </c>
      <c r="B79" t="s">
        <v>1696</v>
      </c>
      <c r="C79" t="s">
        <v>1833</v>
      </c>
      <c r="D79" t="s">
        <v>609</v>
      </c>
      <c r="E79" t="s">
        <v>1733</v>
      </c>
    </row>
    <row r="80" spans="1:5" x14ac:dyDescent="0.3">
      <c r="A80" t="s">
        <v>211</v>
      </c>
      <c r="B80" t="s">
        <v>1830</v>
      </c>
      <c r="C80" t="s">
        <v>1830</v>
      </c>
      <c r="D80" t="s">
        <v>1758</v>
      </c>
      <c r="E80" t="s">
        <v>1738</v>
      </c>
    </row>
    <row r="81" spans="1:5" x14ac:dyDescent="0.3">
      <c r="A81" t="s">
        <v>1770</v>
      </c>
      <c r="B81" t="s">
        <v>1365</v>
      </c>
      <c r="C81" t="s">
        <v>1365</v>
      </c>
      <c r="D81" t="s">
        <v>1365</v>
      </c>
      <c r="E81" t="s">
        <v>1365</v>
      </c>
    </row>
    <row r="82" spans="1:5" x14ac:dyDescent="0.3">
      <c r="A82" t="s">
        <v>681</v>
      </c>
      <c r="B82" t="s">
        <v>1757</v>
      </c>
      <c r="C82" t="s">
        <v>1833</v>
      </c>
      <c r="D82" t="s">
        <v>657</v>
      </c>
      <c r="E82" t="s">
        <v>1734</v>
      </c>
    </row>
    <row r="83" spans="1:5" x14ac:dyDescent="0.3">
      <c r="A83" t="s">
        <v>1771</v>
      </c>
      <c r="B83" t="s">
        <v>1365</v>
      </c>
      <c r="C83" t="s">
        <v>1365</v>
      </c>
      <c r="D83" t="s">
        <v>1365</v>
      </c>
      <c r="E83" t="s">
        <v>1365</v>
      </c>
    </row>
    <row r="84" spans="1:5" x14ac:dyDescent="0.3">
      <c r="A84" t="s">
        <v>531</v>
      </c>
      <c r="B84" t="s">
        <v>1665</v>
      </c>
      <c r="C84" t="s">
        <v>1833</v>
      </c>
      <c r="D84" t="s">
        <v>515</v>
      </c>
      <c r="E84" t="s">
        <v>1736</v>
      </c>
    </row>
    <row r="85" spans="1:5" x14ac:dyDescent="0.3">
      <c r="A85" t="s">
        <v>1014</v>
      </c>
      <c r="B85" t="s">
        <v>1674</v>
      </c>
      <c r="C85" t="s">
        <v>1833</v>
      </c>
      <c r="D85" t="s">
        <v>1010</v>
      </c>
      <c r="E85" t="s">
        <v>1733</v>
      </c>
    </row>
    <row r="86" spans="1:5" x14ac:dyDescent="0.3">
      <c r="A86" t="s">
        <v>1717</v>
      </c>
      <c r="B86" t="s">
        <v>1696</v>
      </c>
      <c r="C86" t="s">
        <v>1834</v>
      </c>
      <c r="D86" t="s">
        <v>1365</v>
      </c>
      <c r="E86" t="s">
        <v>1736</v>
      </c>
    </row>
    <row r="87" spans="1:5" x14ac:dyDescent="0.3">
      <c r="A87" t="s">
        <v>715</v>
      </c>
      <c r="B87" t="s">
        <v>1696</v>
      </c>
      <c r="C87" t="s">
        <v>1833</v>
      </c>
      <c r="D87" t="s">
        <v>707</v>
      </c>
      <c r="E87" t="s">
        <v>1736</v>
      </c>
    </row>
    <row r="88" spans="1:5" x14ac:dyDescent="0.3">
      <c r="A88" t="s">
        <v>1718</v>
      </c>
      <c r="B88" t="s">
        <v>1660</v>
      </c>
      <c r="C88" t="s">
        <v>1834</v>
      </c>
      <c r="D88" t="s">
        <v>1365</v>
      </c>
      <c r="E88" t="s">
        <v>1735</v>
      </c>
    </row>
    <row r="89" spans="1:5" x14ac:dyDescent="0.3">
      <c r="A89" t="s">
        <v>430</v>
      </c>
      <c r="B89" t="s">
        <v>1677</v>
      </c>
      <c r="C89" t="s">
        <v>1831</v>
      </c>
      <c r="D89" t="s">
        <v>1391</v>
      </c>
      <c r="E89" t="s">
        <v>1733</v>
      </c>
    </row>
    <row r="90" spans="1:5" x14ac:dyDescent="0.3">
      <c r="A90" t="s">
        <v>1044</v>
      </c>
      <c r="B90" t="s">
        <v>1670</v>
      </c>
      <c r="C90" t="s">
        <v>1833</v>
      </c>
      <c r="D90" t="s">
        <v>1040</v>
      </c>
      <c r="E90" t="s">
        <v>1736</v>
      </c>
    </row>
    <row r="91" spans="1:5" x14ac:dyDescent="0.3">
      <c r="A91" t="s">
        <v>1292</v>
      </c>
      <c r="B91" t="s">
        <v>1684</v>
      </c>
      <c r="C91" t="s">
        <v>1833</v>
      </c>
      <c r="D91" t="s">
        <v>1276</v>
      </c>
      <c r="E91" t="s">
        <v>1733</v>
      </c>
    </row>
    <row r="92" spans="1:5" x14ac:dyDescent="0.3">
      <c r="A92" t="s">
        <v>215</v>
      </c>
      <c r="B92" t="s">
        <v>1830</v>
      </c>
      <c r="C92" t="s">
        <v>1830</v>
      </c>
      <c r="D92" t="s">
        <v>1758</v>
      </c>
      <c r="E92" t="s">
        <v>1738</v>
      </c>
    </row>
    <row r="93" spans="1:5" x14ac:dyDescent="0.3">
      <c r="A93" t="s">
        <v>515</v>
      </c>
      <c r="B93" t="s">
        <v>1665</v>
      </c>
      <c r="C93" t="s">
        <v>1832</v>
      </c>
      <c r="D93" t="s">
        <v>1365</v>
      </c>
      <c r="E93" t="s">
        <v>1365</v>
      </c>
    </row>
    <row r="94" spans="1:5" x14ac:dyDescent="0.3">
      <c r="A94" t="s">
        <v>787</v>
      </c>
      <c r="B94" t="s">
        <v>1757</v>
      </c>
      <c r="C94" t="s">
        <v>1833</v>
      </c>
      <c r="D94" t="s">
        <v>779</v>
      </c>
      <c r="E94" t="s">
        <v>1734</v>
      </c>
    </row>
    <row r="95" spans="1:5" x14ac:dyDescent="0.3">
      <c r="A95" t="s">
        <v>1659</v>
      </c>
      <c r="B95" t="s">
        <v>1660</v>
      </c>
      <c r="C95" t="s">
        <v>1834</v>
      </c>
      <c r="D95" t="s">
        <v>1365</v>
      </c>
      <c r="E95" t="s">
        <v>1733</v>
      </c>
    </row>
    <row r="96" spans="1:5" x14ac:dyDescent="0.3">
      <c r="A96" t="s">
        <v>833</v>
      </c>
      <c r="B96" t="s">
        <v>1684</v>
      </c>
      <c r="C96" t="s">
        <v>1833</v>
      </c>
      <c r="D96" t="s">
        <v>821</v>
      </c>
      <c r="E96" t="s">
        <v>1738</v>
      </c>
    </row>
    <row r="97" spans="1:5" x14ac:dyDescent="0.3">
      <c r="A97" t="s">
        <v>1018</v>
      </c>
      <c r="B97" t="s">
        <v>1674</v>
      </c>
      <c r="C97" t="s">
        <v>1833</v>
      </c>
      <c r="D97" t="s">
        <v>1010</v>
      </c>
      <c r="E97" t="s">
        <v>1736</v>
      </c>
    </row>
    <row r="98" spans="1:5" x14ac:dyDescent="0.3">
      <c r="A98" t="s">
        <v>1772</v>
      </c>
      <c r="B98" t="s">
        <v>1365</v>
      </c>
      <c r="C98" t="s">
        <v>1365</v>
      </c>
      <c r="D98" t="s">
        <v>1365</v>
      </c>
      <c r="E98" t="s">
        <v>1365</v>
      </c>
    </row>
    <row r="99" spans="1:5" x14ac:dyDescent="0.3">
      <c r="A99" t="s">
        <v>1675</v>
      </c>
      <c r="B99" t="s">
        <v>1674</v>
      </c>
      <c r="C99" t="s">
        <v>1834</v>
      </c>
      <c r="D99" t="s">
        <v>1365</v>
      </c>
      <c r="E99" t="s">
        <v>1733</v>
      </c>
    </row>
    <row r="100" spans="1:5" x14ac:dyDescent="0.3">
      <c r="A100" t="s">
        <v>541</v>
      </c>
      <c r="B100" t="s">
        <v>1674</v>
      </c>
      <c r="C100" t="s">
        <v>1832</v>
      </c>
      <c r="D100" t="s">
        <v>1365</v>
      </c>
      <c r="E100" t="s">
        <v>1365</v>
      </c>
    </row>
    <row r="101" spans="1:5" x14ac:dyDescent="0.3">
      <c r="A101" t="s">
        <v>557</v>
      </c>
      <c r="B101" t="s">
        <v>1674</v>
      </c>
      <c r="C101" t="s">
        <v>1833</v>
      </c>
      <c r="D101" t="s">
        <v>541</v>
      </c>
      <c r="E101" t="s">
        <v>1736</v>
      </c>
    </row>
    <row r="102" spans="1:5" x14ac:dyDescent="0.3">
      <c r="A102" t="s">
        <v>1773</v>
      </c>
      <c r="B102" t="s">
        <v>1365</v>
      </c>
      <c r="C102" t="s">
        <v>1365</v>
      </c>
      <c r="D102" t="s">
        <v>1365</v>
      </c>
      <c r="E102" t="s">
        <v>1365</v>
      </c>
    </row>
    <row r="103" spans="1:5" x14ac:dyDescent="0.3">
      <c r="A103" t="s">
        <v>575</v>
      </c>
      <c r="B103" t="s">
        <v>1696</v>
      </c>
      <c r="C103" t="s">
        <v>1832</v>
      </c>
      <c r="D103" t="s">
        <v>1365</v>
      </c>
      <c r="E103" t="s">
        <v>1365</v>
      </c>
    </row>
    <row r="104" spans="1:5" x14ac:dyDescent="0.3">
      <c r="A104" t="s">
        <v>390</v>
      </c>
      <c r="B104" t="s">
        <v>1670</v>
      </c>
      <c r="C104" t="s">
        <v>1831</v>
      </c>
      <c r="D104" t="s">
        <v>1759</v>
      </c>
      <c r="E104" t="s">
        <v>1737</v>
      </c>
    </row>
    <row r="105" spans="1:5" x14ac:dyDescent="0.3">
      <c r="A105" t="s">
        <v>609</v>
      </c>
      <c r="B105" t="s">
        <v>1696</v>
      </c>
      <c r="C105" t="s">
        <v>1832</v>
      </c>
      <c r="D105" t="s">
        <v>1365</v>
      </c>
      <c r="E105" t="s">
        <v>1365</v>
      </c>
    </row>
    <row r="106" spans="1:5" x14ac:dyDescent="0.3">
      <c r="A106" t="s">
        <v>837</v>
      </c>
      <c r="B106" t="s">
        <v>1684</v>
      </c>
      <c r="C106" t="s">
        <v>1833</v>
      </c>
      <c r="D106" t="s">
        <v>821</v>
      </c>
      <c r="E106" t="s">
        <v>1734</v>
      </c>
    </row>
    <row r="107" spans="1:5" x14ac:dyDescent="0.3">
      <c r="A107" t="s">
        <v>434</v>
      </c>
      <c r="B107" t="s">
        <v>1677</v>
      </c>
      <c r="C107" t="s">
        <v>1831</v>
      </c>
      <c r="D107" t="s">
        <v>1391</v>
      </c>
      <c r="E107" t="s">
        <v>1738</v>
      </c>
    </row>
    <row r="108" spans="1:5" x14ac:dyDescent="0.3">
      <c r="A108" t="s">
        <v>1774</v>
      </c>
      <c r="B108" t="s">
        <v>1365</v>
      </c>
      <c r="C108" t="s">
        <v>1365</v>
      </c>
      <c r="D108" t="s">
        <v>1365</v>
      </c>
      <c r="E108" t="s">
        <v>1365</v>
      </c>
    </row>
    <row r="109" spans="1:5" x14ac:dyDescent="0.3">
      <c r="A109" t="s">
        <v>1775</v>
      </c>
      <c r="B109" t="s">
        <v>1365</v>
      </c>
      <c r="C109" t="s">
        <v>1365</v>
      </c>
      <c r="D109" t="s">
        <v>1365</v>
      </c>
      <c r="E109" t="s">
        <v>1365</v>
      </c>
    </row>
    <row r="110" spans="1:5" x14ac:dyDescent="0.3">
      <c r="A110" t="s">
        <v>219</v>
      </c>
      <c r="B110" t="s">
        <v>1830</v>
      </c>
      <c r="C110" t="s">
        <v>1830</v>
      </c>
      <c r="D110" t="s">
        <v>1758</v>
      </c>
      <c r="E110" t="s">
        <v>1738</v>
      </c>
    </row>
    <row r="111" spans="1:5" x14ac:dyDescent="0.3">
      <c r="A111" t="s">
        <v>1776</v>
      </c>
      <c r="B111" t="s">
        <v>1365</v>
      </c>
      <c r="C111" t="s">
        <v>1365</v>
      </c>
      <c r="D111" t="s">
        <v>1365</v>
      </c>
      <c r="E111" t="s">
        <v>1365</v>
      </c>
    </row>
    <row r="112" spans="1:5" x14ac:dyDescent="0.3">
      <c r="A112" t="s">
        <v>501</v>
      </c>
      <c r="B112" t="s">
        <v>1757</v>
      </c>
      <c r="C112" t="s">
        <v>1833</v>
      </c>
      <c r="D112" t="s">
        <v>493</v>
      </c>
      <c r="E112" t="s">
        <v>1736</v>
      </c>
    </row>
    <row r="113" spans="1:5" x14ac:dyDescent="0.3">
      <c r="A113" t="s">
        <v>579</v>
      </c>
      <c r="B113" t="s">
        <v>1696</v>
      </c>
      <c r="C113" t="s">
        <v>1833</v>
      </c>
      <c r="D113" t="s">
        <v>575</v>
      </c>
      <c r="E113" t="s">
        <v>1735</v>
      </c>
    </row>
    <row r="114" spans="1:5" x14ac:dyDescent="0.3">
      <c r="A114" t="s">
        <v>617</v>
      </c>
      <c r="B114" t="s">
        <v>1696</v>
      </c>
      <c r="C114" t="s">
        <v>1833</v>
      </c>
      <c r="D114" t="s">
        <v>609</v>
      </c>
      <c r="E114" t="s">
        <v>1734</v>
      </c>
    </row>
    <row r="115" spans="1:5" x14ac:dyDescent="0.3">
      <c r="A115" t="s">
        <v>1777</v>
      </c>
      <c r="B115" t="s">
        <v>1365</v>
      </c>
      <c r="C115" t="s">
        <v>1365</v>
      </c>
      <c r="D115" t="s">
        <v>1365</v>
      </c>
      <c r="E115" t="s">
        <v>1365</v>
      </c>
    </row>
    <row r="116" spans="1:5" x14ac:dyDescent="0.3">
      <c r="A116" t="s">
        <v>741</v>
      </c>
      <c r="B116" t="s">
        <v>1684</v>
      </c>
      <c r="C116" t="s">
        <v>1833</v>
      </c>
      <c r="D116" t="s">
        <v>733</v>
      </c>
      <c r="E116" t="s">
        <v>1736</v>
      </c>
    </row>
    <row r="117" spans="1:5" x14ac:dyDescent="0.3">
      <c r="A117" t="s">
        <v>791</v>
      </c>
      <c r="B117" t="s">
        <v>1757</v>
      </c>
      <c r="C117" t="s">
        <v>1833</v>
      </c>
      <c r="D117" t="s">
        <v>779</v>
      </c>
      <c r="E117" t="s">
        <v>1734</v>
      </c>
    </row>
    <row r="118" spans="1:5" x14ac:dyDescent="0.3">
      <c r="A118" t="s">
        <v>958</v>
      </c>
      <c r="B118" t="s">
        <v>1674</v>
      </c>
      <c r="C118" t="s">
        <v>1833</v>
      </c>
      <c r="D118" t="s">
        <v>950</v>
      </c>
      <c r="E118" t="s">
        <v>1736</v>
      </c>
    </row>
    <row r="119" spans="1:5" x14ac:dyDescent="0.3">
      <c r="A119" t="s">
        <v>1778</v>
      </c>
      <c r="B119" t="s">
        <v>1365</v>
      </c>
      <c r="C119" t="s">
        <v>1365</v>
      </c>
      <c r="D119" t="s">
        <v>1365</v>
      </c>
      <c r="E119" t="s">
        <v>1365</v>
      </c>
    </row>
    <row r="120" spans="1:5" x14ac:dyDescent="0.3">
      <c r="A120" t="s">
        <v>1022</v>
      </c>
      <c r="B120" t="s">
        <v>1674</v>
      </c>
      <c r="C120" t="s">
        <v>1833</v>
      </c>
      <c r="D120" t="s">
        <v>1010</v>
      </c>
      <c r="E120" t="s">
        <v>1735</v>
      </c>
    </row>
    <row r="121" spans="1:5" x14ac:dyDescent="0.3">
      <c r="A121" t="s">
        <v>1779</v>
      </c>
      <c r="B121" t="s">
        <v>1365</v>
      </c>
      <c r="C121" t="s">
        <v>1365</v>
      </c>
      <c r="D121" t="s">
        <v>1365</v>
      </c>
      <c r="E121" t="s">
        <v>1365</v>
      </c>
    </row>
    <row r="122" spans="1:5" x14ac:dyDescent="0.3">
      <c r="A122" t="s">
        <v>1671</v>
      </c>
      <c r="B122" t="s">
        <v>1670</v>
      </c>
      <c r="C122" t="s">
        <v>1834</v>
      </c>
      <c r="D122" t="s">
        <v>1365</v>
      </c>
      <c r="E122" t="s">
        <v>1735</v>
      </c>
    </row>
    <row r="123" spans="1:5" x14ac:dyDescent="0.3">
      <c r="A123" t="s">
        <v>1152</v>
      </c>
      <c r="B123" t="s">
        <v>1677</v>
      </c>
      <c r="C123" t="s">
        <v>1833</v>
      </c>
      <c r="D123" t="s">
        <v>1144</v>
      </c>
      <c r="E123" t="s">
        <v>1734</v>
      </c>
    </row>
    <row r="124" spans="1:5" x14ac:dyDescent="0.3">
      <c r="A124" t="s">
        <v>635</v>
      </c>
      <c r="B124" t="s">
        <v>1684</v>
      </c>
      <c r="C124" t="s">
        <v>1832</v>
      </c>
      <c r="D124" t="s">
        <v>1365</v>
      </c>
      <c r="E124" t="s">
        <v>1365</v>
      </c>
    </row>
    <row r="125" spans="1:5" x14ac:dyDescent="0.3">
      <c r="A125" t="s">
        <v>639</v>
      </c>
      <c r="B125" t="s">
        <v>1684</v>
      </c>
      <c r="C125" t="s">
        <v>1833</v>
      </c>
      <c r="D125" t="s">
        <v>635</v>
      </c>
      <c r="E125" t="s">
        <v>1733</v>
      </c>
    </row>
    <row r="126" spans="1:5" x14ac:dyDescent="0.3">
      <c r="A126" t="s">
        <v>745</v>
      </c>
      <c r="B126" t="s">
        <v>1684</v>
      </c>
      <c r="C126" t="s">
        <v>1833</v>
      </c>
      <c r="D126" t="s">
        <v>733</v>
      </c>
      <c r="E126" t="s">
        <v>1733</v>
      </c>
    </row>
    <row r="127" spans="1:5" x14ac:dyDescent="0.3">
      <c r="A127" t="s">
        <v>535</v>
      </c>
      <c r="B127" t="s">
        <v>1665</v>
      </c>
      <c r="C127" t="s">
        <v>1833</v>
      </c>
      <c r="D127" t="s">
        <v>515</v>
      </c>
      <c r="E127" t="s">
        <v>1736</v>
      </c>
    </row>
    <row r="128" spans="1:5" x14ac:dyDescent="0.3">
      <c r="A128" t="s">
        <v>1780</v>
      </c>
      <c r="B128" t="s">
        <v>1365</v>
      </c>
      <c r="C128" t="s">
        <v>1365</v>
      </c>
      <c r="D128" t="s">
        <v>1365</v>
      </c>
      <c r="E128" t="s">
        <v>1365</v>
      </c>
    </row>
    <row r="129" spans="1:5" x14ac:dyDescent="0.3">
      <c r="A129" t="s">
        <v>1781</v>
      </c>
      <c r="B129" t="s">
        <v>1365</v>
      </c>
      <c r="C129" t="s">
        <v>1365</v>
      </c>
      <c r="D129" t="s">
        <v>1365</v>
      </c>
      <c r="E129" t="s">
        <v>1365</v>
      </c>
    </row>
    <row r="130" spans="1:5" x14ac:dyDescent="0.3">
      <c r="A130" t="s">
        <v>1212</v>
      </c>
      <c r="B130" t="s">
        <v>1684</v>
      </c>
      <c r="C130" t="s">
        <v>1833</v>
      </c>
      <c r="D130" t="s">
        <v>1208</v>
      </c>
      <c r="E130" t="s">
        <v>1738</v>
      </c>
    </row>
    <row r="131" spans="1:5" x14ac:dyDescent="0.3">
      <c r="A131" t="s">
        <v>223</v>
      </c>
      <c r="B131" t="s">
        <v>1830</v>
      </c>
      <c r="C131" t="s">
        <v>1830</v>
      </c>
      <c r="D131" t="s">
        <v>1758</v>
      </c>
      <c r="E131" t="s">
        <v>1738</v>
      </c>
    </row>
    <row r="132" spans="1:5" x14ac:dyDescent="0.3">
      <c r="A132" t="s">
        <v>685</v>
      </c>
      <c r="B132" t="s">
        <v>1757</v>
      </c>
      <c r="C132" t="s">
        <v>1833</v>
      </c>
      <c r="D132" t="s">
        <v>657</v>
      </c>
      <c r="E132" t="s">
        <v>1734</v>
      </c>
    </row>
    <row r="133" spans="1:5" x14ac:dyDescent="0.3">
      <c r="A133" t="s">
        <v>1216</v>
      </c>
      <c r="B133" t="s">
        <v>1684</v>
      </c>
      <c r="C133" t="s">
        <v>1833</v>
      </c>
      <c r="D133" t="s">
        <v>1208</v>
      </c>
      <c r="E133" t="s">
        <v>1738</v>
      </c>
    </row>
    <row r="134" spans="1:5" x14ac:dyDescent="0.3">
      <c r="A134" t="s">
        <v>561</v>
      </c>
      <c r="B134" t="s">
        <v>1674</v>
      </c>
      <c r="C134" t="s">
        <v>1833</v>
      </c>
      <c r="D134" t="s">
        <v>541</v>
      </c>
      <c r="E134" t="s">
        <v>1737</v>
      </c>
    </row>
    <row r="135" spans="1:5" x14ac:dyDescent="0.3">
      <c r="A135" t="s">
        <v>657</v>
      </c>
      <c r="B135" t="s">
        <v>1757</v>
      </c>
      <c r="C135" t="s">
        <v>1832</v>
      </c>
      <c r="D135" t="s">
        <v>1365</v>
      </c>
      <c r="E135" t="s">
        <v>1365</v>
      </c>
    </row>
    <row r="136" spans="1:5" x14ac:dyDescent="0.3">
      <c r="A136" t="s">
        <v>583</v>
      </c>
      <c r="B136" t="s">
        <v>1696</v>
      </c>
      <c r="C136" t="s">
        <v>1833</v>
      </c>
      <c r="D136" t="s">
        <v>575</v>
      </c>
      <c r="E136" t="s">
        <v>1733</v>
      </c>
    </row>
    <row r="137" spans="1:5" x14ac:dyDescent="0.3">
      <c r="A137" t="s">
        <v>1782</v>
      </c>
      <c r="B137" t="s">
        <v>1365</v>
      </c>
      <c r="C137" t="s">
        <v>1365</v>
      </c>
      <c r="D137" t="s">
        <v>1365</v>
      </c>
      <c r="E137" t="s">
        <v>1365</v>
      </c>
    </row>
    <row r="138" spans="1:5" x14ac:dyDescent="0.3">
      <c r="A138" t="s">
        <v>749</v>
      </c>
      <c r="B138" t="s">
        <v>1684</v>
      </c>
      <c r="C138" t="s">
        <v>1833</v>
      </c>
      <c r="D138" t="s">
        <v>733</v>
      </c>
      <c r="E138" t="s">
        <v>1733</v>
      </c>
    </row>
    <row r="139" spans="1:5" x14ac:dyDescent="0.3">
      <c r="A139" t="s">
        <v>505</v>
      </c>
      <c r="B139" t="s">
        <v>1757</v>
      </c>
      <c r="C139" t="s">
        <v>1833</v>
      </c>
      <c r="D139" t="s">
        <v>493</v>
      </c>
      <c r="E139" t="s">
        <v>1735</v>
      </c>
    </row>
    <row r="140" spans="1:5" x14ac:dyDescent="0.3">
      <c r="A140" t="s">
        <v>1783</v>
      </c>
      <c r="B140" t="s">
        <v>1365</v>
      </c>
      <c r="C140" t="s">
        <v>1365</v>
      </c>
      <c r="D140" t="s">
        <v>1365</v>
      </c>
      <c r="E140" t="s">
        <v>1365</v>
      </c>
    </row>
    <row r="141" spans="1:5" x14ac:dyDescent="0.3">
      <c r="A141" t="s">
        <v>1784</v>
      </c>
      <c r="B141" t="s">
        <v>1365</v>
      </c>
      <c r="C141" t="s">
        <v>1365</v>
      </c>
      <c r="D141" t="s">
        <v>1365</v>
      </c>
      <c r="E141" t="s">
        <v>1365</v>
      </c>
    </row>
    <row r="142" spans="1:5" x14ac:dyDescent="0.3">
      <c r="A142" t="s">
        <v>1785</v>
      </c>
      <c r="B142" t="s">
        <v>1365</v>
      </c>
      <c r="C142" t="s">
        <v>1365</v>
      </c>
      <c r="D142" t="s">
        <v>1365</v>
      </c>
      <c r="E142" t="s">
        <v>1365</v>
      </c>
    </row>
    <row r="143" spans="1:5" x14ac:dyDescent="0.3">
      <c r="A143" t="s">
        <v>1186</v>
      </c>
      <c r="B143" t="s">
        <v>1757</v>
      </c>
      <c r="C143" t="s">
        <v>1833</v>
      </c>
      <c r="D143" t="s">
        <v>1178</v>
      </c>
      <c r="E143" t="s">
        <v>1736</v>
      </c>
    </row>
    <row r="144" spans="1:5" x14ac:dyDescent="0.3">
      <c r="A144" t="s">
        <v>719</v>
      </c>
      <c r="B144" t="s">
        <v>1696</v>
      </c>
      <c r="C144" t="s">
        <v>1833</v>
      </c>
      <c r="D144" t="s">
        <v>707</v>
      </c>
      <c r="E144" t="s">
        <v>1736</v>
      </c>
    </row>
    <row r="145" spans="1:5" x14ac:dyDescent="0.3">
      <c r="A145" t="s">
        <v>882</v>
      </c>
      <c r="B145" t="s">
        <v>1665</v>
      </c>
      <c r="C145" t="s">
        <v>1833</v>
      </c>
      <c r="D145" t="s">
        <v>870</v>
      </c>
      <c r="E145" t="s">
        <v>1733</v>
      </c>
    </row>
    <row r="146" spans="1:5" x14ac:dyDescent="0.3">
      <c r="A146" t="s">
        <v>404</v>
      </c>
      <c r="B146" t="s">
        <v>1660</v>
      </c>
      <c r="C146" t="s">
        <v>1831</v>
      </c>
      <c r="D146" t="s">
        <v>1786</v>
      </c>
      <c r="E146" t="s">
        <v>1738</v>
      </c>
    </row>
    <row r="147" spans="1:5" x14ac:dyDescent="0.3">
      <c r="A147" t="s">
        <v>1086</v>
      </c>
      <c r="B147" t="s">
        <v>1674</v>
      </c>
      <c r="C147" t="s">
        <v>1833</v>
      </c>
      <c r="D147" t="s">
        <v>1070</v>
      </c>
      <c r="E147" t="s">
        <v>1737</v>
      </c>
    </row>
    <row r="148" spans="1:5" x14ac:dyDescent="0.3">
      <c r="A148" t="s">
        <v>1787</v>
      </c>
      <c r="B148" t="s">
        <v>1365</v>
      </c>
      <c r="C148" t="s">
        <v>1365</v>
      </c>
      <c r="D148" t="s">
        <v>1365</v>
      </c>
      <c r="E148" t="s">
        <v>1365</v>
      </c>
    </row>
    <row r="149" spans="1:5" x14ac:dyDescent="0.3">
      <c r="A149" t="s">
        <v>723</v>
      </c>
      <c r="B149" t="s">
        <v>1696</v>
      </c>
      <c r="C149" t="s">
        <v>1833</v>
      </c>
      <c r="D149" t="s">
        <v>707</v>
      </c>
      <c r="E149" t="s">
        <v>1733</v>
      </c>
    </row>
    <row r="150" spans="1:5" x14ac:dyDescent="0.3">
      <c r="A150" t="s">
        <v>707</v>
      </c>
      <c r="B150" t="s">
        <v>1696</v>
      </c>
      <c r="C150" t="s">
        <v>1832</v>
      </c>
      <c r="D150" t="s">
        <v>1365</v>
      </c>
      <c r="E150" t="s">
        <v>1365</v>
      </c>
    </row>
    <row r="151" spans="1:5" x14ac:dyDescent="0.3">
      <c r="A151" t="s">
        <v>753</v>
      </c>
      <c r="B151" t="s">
        <v>1684</v>
      </c>
      <c r="C151" t="s">
        <v>1833</v>
      </c>
      <c r="D151" t="s">
        <v>733</v>
      </c>
      <c r="E151" t="s">
        <v>1733</v>
      </c>
    </row>
    <row r="152" spans="1:5" x14ac:dyDescent="0.3">
      <c r="A152" t="s">
        <v>841</v>
      </c>
      <c r="B152" t="s">
        <v>1684</v>
      </c>
      <c r="C152" t="s">
        <v>1833</v>
      </c>
      <c r="D152" t="s">
        <v>821</v>
      </c>
      <c r="E152" t="s">
        <v>1738</v>
      </c>
    </row>
    <row r="153" spans="1:5" x14ac:dyDescent="0.3">
      <c r="A153" t="s">
        <v>992</v>
      </c>
      <c r="B153" t="s">
        <v>1757</v>
      </c>
      <c r="C153" t="s">
        <v>1833</v>
      </c>
      <c r="D153" t="s">
        <v>980</v>
      </c>
      <c r="E153" t="s">
        <v>1734</v>
      </c>
    </row>
    <row r="154" spans="1:5" x14ac:dyDescent="0.3">
      <c r="A154" t="s">
        <v>227</v>
      </c>
      <c r="B154" t="s">
        <v>1830</v>
      </c>
      <c r="C154" t="s">
        <v>1830</v>
      </c>
      <c r="D154" t="s">
        <v>1758</v>
      </c>
      <c r="E154" t="s">
        <v>1738</v>
      </c>
    </row>
    <row r="155" spans="1:5" x14ac:dyDescent="0.3">
      <c r="A155" t="s">
        <v>1220</v>
      </c>
      <c r="B155" t="s">
        <v>1684</v>
      </c>
      <c r="C155" t="s">
        <v>1833</v>
      </c>
      <c r="D155" t="s">
        <v>1208</v>
      </c>
      <c r="E155" t="s">
        <v>1733</v>
      </c>
    </row>
    <row r="156" spans="1:5" x14ac:dyDescent="0.3">
      <c r="A156" t="s">
        <v>1788</v>
      </c>
      <c r="B156" t="s">
        <v>1365</v>
      </c>
      <c r="C156" t="s">
        <v>1365</v>
      </c>
      <c r="D156" t="s">
        <v>1365</v>
      </c>
      <c r="E156" t="s">
        <v>1365</v>
      </c>
    </row>
    <row r="157" spans="1:5" x14ac:dyDescent="0.3">
      <c r="A157" t="s">
        <v>231</v>
      </c>
      <c r="B157" t="s">
        <v>1830</v>
      </c>
      <c r="C157" t="s">
        <v>1830</v>
      </c>
      <c r="D157" t="s">
        <v>1758</v>
      </c>
      <c r="E157" t="s">
        <v>1738</v>
      </c>
    </row>
    <row r="158" spans="1:5" x14ac:dyDescent="0.3">
      <c r="A158" t="s">
        <v>1668</v>
      </c>
      <c r="B158" t="s">
        <v>1665</v>
      </c>
      <c r="C158" t="s">
        <v>1834</v>
      </c>
      <c r="D158" t="s">
        <v>1365</v>
      </c>
      <c r="E158" t="s">
        <v>1733</v>
      </c>
    </row>
    <row r="159" spans="1:5" x14ac:dyDescent="0.3">
      <c r="A159" t="s">
        <v>1048</v>
      </c>
      <c r="B159" t="s">
        <v>1670</v>
      </c>
      <c r="C159" t="s">
        <v>1833</v>
      </c>
      <c r="D159" t="s">
        <v>1040</v>
      </c>
      <c r="E159" t="s">
        <v>1736</v>
      </c>
    </row>
    <row r="160" spans="1:5" x14ac:dyDescent="0.3">
      <c r="A160" t="s">
        <v>235</v>
      </c>
      <c r="B160" t="s">
        <v>1830</v>
      </c>
      <c r="C160" t="s">
        <v>1830</v>
      </c>
      <c r="D160" t="s">
        <v>1758</v>
      </c>
      <c r="E160" t="s">
        <v>1738</v>
      </c>
    </row>
    <row r="161" spans="1:5" x14ac:dyDescent="0.3">
      <c r="A161" t="s">
        <v>733</v>
      </c>
      <c r="B161" t="s">
        <v>1684</v>
      </c>
      <c r="C161" t="s">
        <v>1832</v>
      </c>
      <c r="D161" t="s">
        <v>1365</v>
      </c>
      <c r="E161" t="s">
        <v>1365</v>
      </c>
    </row>
    <row r="162" spans="1:5" x14ac:dyDescent="0.3">
      <c r="A162" t="s">
        <v>932</v>
      </c>
      <c r="B162" t="s">
        <v>1674</v>
      </c>
      <c r="C162" t="s">
        <v>1833</v>
      </c>
      <c r="D162" t="s">
        <v>920</v>
      </c>
      <c r="E162" t="s">
        <v>1736</v>
      </c>
    </row>
    <row r="163" spans="1:5" x14ac:dyDescent="0.3">
      <c r="A163" t="s">
        <v>239</v>
      </c>
      <c r="B163" t="s">
        <v>1830</v>
      </c>
      <c r="C163" t="s">
        <v>1830</v>
      </c>
      <c r="D163" t="s">
        <v>1758</v>
      </c>
      <c r="E163" t="s">
        <v>1738</v>
      </c>
    </row>
    <row r="164" spans="1:5" x14ac:dyDescent="0.3">
      <c r="A164" t="s">
        <v>689</v>
      </c>
      <c r="B164" t="s">
        <v>1757</v>
      </c>
      <c r="C164" t="s">
        <v>1833</v>
      </c>
      <c r="D164" t="s">
        <v>657</v>
      </c>
      <c r="E164" t="s">
        <v>1733</v>
      </c>
    </row>
    <row r="165" spans="1:5" x14ac:dyDescent="0.3">
      <c r="A165" t="s">
        <v>1052</v>
      </c>
      <c r="B165" t="s">
        <v>1670</v>
      </c>
      <c r="C165" t="s">
        <v>1833</v>
      </c>
      <c r="D165" t="s">
        <v>1040</v>
      </c>
      <c r="E165" t="s">
        <v>1734</v>
      </c>
    </row>
    <row r="166" spans="1:5" x14ac:dyDescent="0.3">
      <c r="A166" t="s">
        <v>243</v>
      </c>
      <c r="B166" t="s">
        <v>1830</v>
      </c>
      <c r="C166" t="s">
        <v>1830</v>
      </c>
      <c r="D166" t="s">
        <v>1758</v>
      </c>
      <c r="E166" t="s">
        <v>1738</v>
      </c>
    </row>
    <row r="167" spans="1:5" x14ac:dyDescent="0.3">
      <c r="A167" t="s">
        <v>757</v>
      </c>
      <c r="B167" t="s">
        <v>1684</v>
      </c>
      <c r="C167" t="s">
        <v>1833</v>
      </c>
      <c r="D167" t="s">
        <v>733</v>
      </c>
      <c r="E167" t="s">
        <v>1734</v>
      </c>
    </row>
    <row r="168" spans="1:5" x14ac:dyDescent="0.3">
      <c r="A168" t="s">
        <v>1661</v>
      </c>
      <c r="B168" t="s">
        <v>1660</v>
      </c>
      <c r="C168" t="s">
        <v>1834</v>
      </c>
      <c r="D168" t="s">
        <v>1365</v>
      </c>
      <c r="E168" t="s">
        <v>1733</v>
      </c>
    </row>
    <row r="169" spans="1:5" x14ac:dyDescent="0.3">
      <c r="A169" t="s">
        <v>643</v>
      </c>
      <c r="B169" t="s">
        <v>1684</v>
      </c>
      <c r="C169" t="s">
        <v>1833</v>
      </c>
      <c r="D169" t="s">
        <v>635</v>
      </c>
      <c r="E169" t="s">
        <v>1733</v>
      </c>
    </row>
    <row r="170" spans="1:5" x14ac:dyDescent="0.3">
      <c r="A170" t="s">
        <v>761</v>
      </c>
      <c r="B170" t="s">
        <v>1684</v>
      </c>
      <c r="C170" t="s">
        <v>1833</v>
      </c>
      <c r="D170" t="s">
        <v>733</v>
      </c>
      <c r="E170" t="s">
        <v>1733</v>
      </c>
    </row>
    <row r="171" spans="1:5" x14ac:dyDescent="0.3">
      <c r="A171" t="s">
        <v>247</v>
      </c>
      <c r="B171" t="s">
        <v>1830</v>
      </c>
      <c r="C171" t="s">
        <v>1830</v>
      </c>
      <c r="D171" t="s">
        <v>1758</v>
      </c>
      <c r="E171" t="s">
        <v>1738</v>
      </c>
    </row>
    <row r="172" spans="1:5" x14ac:dyDescent="0.3">
      <c r="A172" t="s">
        <v>1719</v>
      </c>
      <c r="B172" t="s">
        <v>1677</v>
      </c>
      <c r="C172" t="s">
        <v>1834</v>
      </c>
      <c r="D172" t="s">
        <v>1365</v>
      </c>
      <c r="E172" t="s">
        <v>1735</v>
      </c>
    </row>
    <row r="173" spans="1:5" x14ac:dyDescent="0.3">
      <c r="A173" t="s">
        <v>779</v>
      </c>
      <c r="B173" t="s">
        <v>1757</v>
      </c>
      <c r="C173" t="s">
        <v>1832</v>
      </c>
      <c r="D173" t="s">
        <v>1365</v>
      </c>
      <c r="E173" t="s">
        <v>1365</v>
      </c>
    </row>
    <row r="174" spans="1:5" x14ac:dyDescent="0.3">
      <c r="A174" t="s">
        <v>795</v>
      </c>
      <c r="B174" t="s">
        <v>1757</v>
      </c>
      <c r="C174" t="s">
        <v>1833</v>
      </c>
      <c r="D174" t="s">
        <v>779</v>
      </c>
      <c r="E174" t="s">
        <v>1738</v>
      </c>
    </row>
    <row r="175" spans="1:5" x14ac:dyDescent="0.3">
      <c r="A175" t="s">
        <v>565</v>
      </c>
      <c r="B175" t="s">
        <v>1674</v>
      </c>
      <c r="C175" t="s">
        <v>1833</v>
      </c>
      <c r="D175" t="s">
        <v>541</v>
      </c>
      <c r="E175" t="s">
        <v>1735</v>
      </c>
    </row>
    <row r="176" spans="1:5" x14ac:dyDescent="0.3">
      <c r="A176" t="s">
        <v>1789</v>
      </c>
      <c r="B176" t="s">
        <v>1365</v>
      </c>
      <c r="C176" t="s">
        <v>1365</v>
      </c>
      <c r="D176" t="s">
        <v>1365</v>
      </c>
      <c r="E176" t="s">
        <v>1365</v>
      </c>
    </row>
    <row r="177" spans="1:5" x14ac:dyDescent="0.3">
      <c r="A177" t="s">
        <v>251</v>
      </c>
      <c r="B177" t="s">
        <v>1830</v>
      </c>
      <c r="C177" t="s">
        <v>1830</v>
      </c>
      <c r="D177" t="s">
        <v>1758</v>
      </c>
      <c r="E177" t="s">
        <v>1738</v>
      </c>
    </row>
    <row r="178" spans="1:5" x14ac:dyDescent="0.3">
      <c r="A178" t="s">
        <v>936</v>
      </c>
      <c r="B178" t="s">
        <v>1674</v>
      </c>
      <c r="C178" t="s">
        <v>1833</v>
      </c>
      <c r="D178" t="s">
        <v>920</v>
      </c>
      <c r="E178" t="s">
        <v>1735</v>
      </c>
    </row>
    <row r="179" spans="1:5" x14ac:dyDescent="0.3">
      <c r="A179" t="s">
        <v>1296</v>
      </c>
      <c r="B179" t="s">
        <v>1684</v>
      </c>
      <c r="C179" t="s">
        <v>1833</v>
      </c>
      <c r="D179" t="s">
        <v>1276</v>
      </c>
      <c r="E179" t="s">
        <v>1735</v>
      </c>
    </row>
    <row r="180" spans="1:5" x14ac:dyDescent="0.3">
      <c r="A180" t="s">
        <v>255</v>
      </c>
      <c r="B180" t="s">
        <v>1830</v>
      </c>
      <c r="C180" t="s">
        <v>1830</v>
      </c>
      <c r="D180" t="s">
        <v>1758</v>
      </c>
      <c r="E180" t="s">
        <v>1738</v>
      </c>
    </row>
    <row r="181" spans="1:5" x14ac:dyDescent="0.3">
      <c r="A181" t="s">
        <v>509</v>
      </c>
      <c r="B181" t="s">
        <v>1757</v>
      </c>
      <c r="C181" t="s">
        <v>1833</v>
      </c>
      <c r="D181" t="s">
        <v>493</v>
      </c>
      <c r="E181" t="s">
        <v>1736</v>
      </c>
    </row>
    <row r="182" spans="1:5" x14ac:dyDescent="0.3">
      <c r="A182" t="s">
        <v>886</v>
      </c>
      <c r="B182" t="s">
        <v>1665</v>
      </c>
      <c r="C182" t="s">
        <v>1833</v>
      </c>
      <c r="D182" t="s">
        <v>870</v>
      </c>
      <c r="E182" t="s">
        <v>1733</v>
      </c>
    </row>
    <row r="183" spans="1:5" x14ac:dyDescent="0.3">
      <c r="A183" t="s">
        <v>1790</v>
      </c>
      <c r="B183" t="s">
        <v>1365</v>
      </c>
      <c r="C183" t="s">
        <v>1365</v>
      </c>
      <c r="D183" t="s">
        <v>1365</v>
      </c>
      <c r="E183" t="s">
        <v>1365</v>
      </c>
    </row>
    <row r="184" spans="1:5" x14ac:dyDescent="0.3">
      <c r="A184" t="s">
        <v>1190</v>
      </c>
      <c r="B184" t="s">
        <v>1757</v>
      </c>
      <c r="C184" t="s">
        <v>1833</v>
      </c>
      <c r="D184" t="s">
        <v>1178</v>
      </c>
      <c r="E184" t="s">
        <v>1733</v>
      </c>
    </row>
    <row r="185" spans="1:5" x14ac:dyDescent="0.3">
      <c r="A185" t="s">
        <v>1687</v>
      </c>
      <c r="B185" t="s">
        <v>1684</v>
      </c>
      <c r="C185" t="s">
        <v>1834</v>
      </c>
      <c r="D185" t="s">
        <v>1365</v>
      </c>
      <c r="E185" t="s">
        <v>1736</v>
      </c>
    </row>
    <row r="186" spans="1:5" x14ac:dyDescent="0.3">
      <c r="A186" t="s">
        <v>1496</v>
      </c>
      <c r="B186" t="s">
        <v>1696</v>
      </c>
      <c r="C186" t="s">
        <v>1834</v>
      </c>
      <c r="D186" t="s">
        <v>1365</v>
      </c>
      <c r="E186" t="s">
        <v>1736</v>
      </c>
    </row>
    <row r="187" spans="1:5" x14ac:dyDescent="0.3">
      <c r="A187" t="s">
        <v>259</v>
      </c>
      <c r="B187" t="s">
        <v>1830</v>
      </c>
      <c r="C187" t="s">
        <v>1830</v>
      </c>
      <c r="D187" t="s">
        <v>1758</v>
      </c>
      <c r="E187" t="s">
        <v>1738</v>
      </c>
    </row>
    <row r="188" spans="1:5" x14ac:dyDescent="0.3">
      <c r="A188" t="s">
        <v>263</v>
      </c>
      <c r="B188" t="s">
        <v>1830</v>
      </c>
      <c r="C188" t="s">
        <v>1830</v>
      </c>
      <c r="D188" t="s">
        <v>1758</v>
      </c>
      <c r="E188" t="s">
        <v>1738</v>
      </c>
    </row>
    <row r="189" spans="1:5" x14ac:dyDescent="0.3">
      <c r="A189" t="s">
        <v>821</v>
      </c>
      <c r="B189" t="s">
        <v>1684</v>
      </c>
      <c r="C189" t="s">
        <v>1832</v>
      </c>
      <c r="D189" t="s">
        <v>1365</v>
      </c>
      <c r="E189" t="s">
        <v>1365</v>
      </c>
    </row>
    <row r="190" spans="1:5" x14ac:dyDescent="0.3">
      <c r="A190" t="s">
        <v>1026</v>
      </c>
      <c r="B190" t="s">
        <v>1674</v>
      </c>
      <c r="C190" t="s">
        <v>1833</v>
      </c>
      <c r="D190" t="s">
        <v>1010</v>
      </c>
      <c r="E190" t="s">
        <v>1733</v>
      </c>
    </row>
    <row r="191" spans="1:5" x14ac:dyDescent="0.3">
      <c r="A191" t="s">
        <v>996</v>
      </c>
      <c r="B191" t="s">
        <v>1757</v>
      </c>
      <c r="C191" t="s">
        <v>1833</v>
      </c>
      <c r="D191" t="s">
        <v>980</v>
      </c>
      <c r="E191" t="s">
        <v>1735</v>
      </c>
    </row>
    <row r="192" spans="1:5" x14ac:dyDescent="0.3">
      <c r="A192" t="s">
        <v>1724</v>
      </c>
      <c r="B192" t="s">
        <v>1670</v>
      </c>
      <c r="C192" t="s">
        <v>1834</v>
      </c>
      <c r="D192" t="s">
        <v>1365</v>
      </c>
      <c r="E192" t="s">
        <v>1733</v>
      </c>
    </row>
    <row r="193" spans="1:5" x14ac:dyDescent="0.3">
      <c r="A193" t="s">
        <v>267</v>
      </c>
      <c r="B193" t="s">
        <v>1830</v>
      </c>
      <c r="C193" t="s">
        <v>1830</v>
      </c>
      <c r="D193" t="s">
        <v>1758</v>
      </c>
      <c r="E193" t="s">
        <v>1738</v>
      </c>
    </row>
    <row r="194" spans="1:5" x14ac:dyDescent="0.3">
      <c r="A194" t="s">
        <v>464</v>
      </c>
      <c r="B194" t="s">
        <v>1670</v>
      </c>
      <c r="C194" t="s">
        <v>1831</v>
      </c>
      <c r="D194" t="s">
        <v>1763</v>
      </c>
      <c r="E194" t="s">
        <v>1738</v>
      </c>
    </row>
    <row r="195" spans="1:5" x14ac:dyDescent="0.3">
      <c r="A195" t="s">
        <v>364</v>
      </c>
      <c r="B195" t="s">
        <v>1665</v>
      </c>
      <c r="C195" t="s">
        <v>1831</v>
      </c>
      <c r="D195" t="s">
        <v>1791</v>
      </c>
      <c r="E195" t="s">
        <v>1738</v>
      </c>
    </row>
    <row r="196" spans="1:5" x14ac:dyDescent="0.3">
      <c r="A196" t="s">
        <v>271</v>
      </c>
      <c r="B196" t="s">
        <v>1830</v>
      </c>
      <c r="C196" t="s">
        <v>1830</v>
      </c>
      <c r="D196" t="s">
        <v>1758</v>
      </c>
      <c r="E196" t="s">
        <v>1738</v>
      </c>
    </row>
    <row r="197" spans="1:5" x14ac:dyDescent="0.3">
      <c r="A197" t="s">
        <v>870</v>
      </c>
      <c r="B197" t="s">
        <v>1665</v>
      </c>
      <c r="C197" t="s">
        <v>1832</v>
      </c>
      <c r="D197" t="s">
        <v>1365</v>
      </c>
      <c r="E197" t="s">
        <v>1365</v>
      </c>
    </row>
    <row r="198" spans="1:5" x14ac:dyDescent="0.3">
      <c r="A198" t="s">
        <v>890</v>
      </c>
      <c r="B198" t="s">
        <v>1665</v>
      </c>
      <c r="C198" t="s">
        <v>1833</v>
      </c>
      <c r="D198" t="s">
        <v>870</v>
      </c>
      <c r="E198" t="s">
        <v>1734</v>
      </c>
    </row>
    <row r="199" spans="1:5" x14ac:dyDescent="0.3">
      <c r="A199" t="s">
        <v>468</v>
      </c>
      <c r="B199" t="s">
        <v>1670</v>
      </c>
      <c r="C199" t="s">
        <v>1831</v>
      </c>
      <c r="D199" t="s">
        <v>1763</v>
      </c>
      <c r="E199" t="s">
        <v>1738</v>
      </c>
    </row>
    <row r="200" spans="1:5" x14ac:dyDescent="0.3">
      <c r="A200" t="s">
        <v>1676</v>
      </c>
      <c r="B200" t="s">
        <v>1674</v>
      </c>
      <c r="C200" t="s">
        <v>1834</v>
      </c>
      <c r="D200" t="s">
        <v>1365</v>
      </c>
      <c r="E200" t="s">
        <v>1733</v>
      </c>
    </row>
    <row r="201" spans="1:5" x14ac:dyDescent="0.3">
      <c r="A201" t="s">
        <v>920</v>
      </c>
      <c r="B201" t="s">
        <v>1674</v>
      </c>
      <c r="C201" t="s">
        <v>1832</v>
      </c>
      <c r="D201" t="s">
        <v>1365</v>
      </c>
      <c r="E201" t="s">
        <v>1365</v>
      </c>
    </row>
    <row r="202" spans="1:5" x14ac:dyDescent="0.3">
      <c r="A202" t="s">
        <v>647</v>
      </c>
      <c r="B202" t="s">
        <v>1684</v>
      </c>
      <c r="C202" t="s">
        <v>1833</v>
      </c>
      <c r="D202" t="s">
        <v>635</v>
      </c>
      <c r="E202" t="s">
        <v>1734</v>
      </c>
    </row>
    <row r="203" spans="1:5" x14ac:dyDescent="0.3">
      <c r="A203" t="s">
        <v>275</v>
      </c>
      <c r="B203" t="s">
        <v>1830</v>
      </c>
      <c r="C203" t="s">
        <v>1830</v>
      </c>
      <c r="D203" t="s">
        <v>1758</v>
      </c>
      <c r="E203" t="s">
        <v>1738</v>
      </c>
    </row>
    <row r="204" spans="1:5" x14ac:dyDescent="0.3">
      <c r="A204" t="s">
        <v>1156</v>
      </c>
      <c r="B204" t="s">
        <v>1677</v>
      </c>
      <c r="C204" t="s">
        <v>1833</v>
      </c>
      <c r="D204" t="s">
        <v>1144</v>
      </c>
      <c r="E204" t="s">
        <v>1734</v>
      </c>
    </row>
    <row r="205" spans="1:5" x14ac:dyDescent="0.3">
      <c r="A205" t="s">
        <v>962</v>
      </c>
      <c r="B205" t="s">
        <v>1674</v>
      </c>
      <c r="C205" t="s">
        <v>1833</v>
      </c>
      <c r="D205" t="s">
        <v>950</v>
      </c>
      <c r="E205" t="s">
        <v>1733</v>
      </c>
    </row>
    <row r="206" spans="1:5" x14ac:dyDescent="0.3">
      <c r="A206" t="s">
        <v>950</v>
      </c>
      <c r="B206" t="s">
        <v>1674</v>
      </c>
      <c r="C206" t="s">
        <v>1832</v>
      </c>
      <c r="D206" t="s">
        <v>1365</v>
      </c>
      <c r="E206" t="s">
        <v>1365</v>
      </c>
    </row>
    <row r="207" spans="1:5" x14ac:dyDescent="0.3">
      <c r="A207" t="s">
        <v>1792</v>
      </c>
      <c r="B207" t="s">
        <v>1365</v>
      </c>
      <c r="C207" t="s">
        <v>1365</v>
      </c>
      <c r="D207" t="s">
        <v>1365</v>
      </c>
      <c r="E207" t="s">
        <v>1365</v>
      </c>
    </row>
    <row r="208" spans="1:5" x14ac:dyDescent="0.3">
      <c r="A208" t="s">
        <v>368</v>
      </c>
      <c r="B208" t="s">
        <v>1665</v>
      </c>
      <c r="C208" t="s">
        <v>1831</v>
      </c>
      <c r="D208" t="s">
        <v>1791</v>
      </c>
      <c r="E208" t="s">
        <v>1738</v>
      </c>
    </row>
    <row r="209" spans="1:5" x14ac:dyDescent="0.3">
      <c r="A209" t="s">
        <v>1680</v>
      </c>
      <c r="B209" t="s">
        <v>1757</v>
      </c>
      <c r="C209" t="s">
        <v>1834</v>
      </c>
      <c r="D209" t="s">
        <v>1365</v>
      </c>
      <c r="E209" t="s">
        <v>1733</v>
      </c>
    </row>
    <row r="210" spans="1:5" x14ac:dyDescent="0.3">
      <c r="A210" t="s">
        <v>845</v>
      </c>
      <c r="B210" t="s">
        <v>1684</v>
      </c>
      <c r="C210" t="s">
        <v>1833</v>
      </c>
      <c r="D210" t="s">
        <v>821</v>
      </c>
      <c r="E210" t="s">
        <v>1734</v>
      </c>
    </row>
    <row r="211" spans="1:5" x14ac:dyDescent="0.3">
      <c r="A211" t="s">
        <v>693</v>
      </c>
      <c r="B211" t="s">
        <v>1757</v>
      </c>
      <c r="C211" t="s">
        <v>1833</v>
      </c>
      <c r="D211" t="s">
        <v>657</v>
      </c>
      <c r="E211" t="s">
        <v>1736</v>
      </c>
    </row>
    <row r="212" spans="1:5" x14ac:dyDescent="0.3">
      <c r="A212" t="s">
        <v>1314</v>
      </c>
      <c r="B212" t="s">
        <v>1677</v>
      </c>
      <c r="C212" t="s">
        <v>1833</v>
      </c>
      <c r="D212" t="s">
        <v>1306</v>
      </c>
      <c r="E212" t="s">
        <v>1735</v>
      </c>
    </row>
    <row r="213" spans="1:5" x14ac:dyDescent="0.3">
      <c r="A213" t="s">
        <v>330</v>
      </c>
      <c r="B213" t="s">
        <v>1665</v>
      </c>
      <c r="C213" t="s">
        <v>1831</v>
      </c>
      <c r="D213" t="s">
        <v>1762</v>
      </c>
      <c r="E213" t="s">
        <v>1738</v>
      </c>
    </row>
    <row r="214" spans="1:5" x14ac:dyDescent="0.3">
      <c r="A214" t="s">
        <v>1090</v>
      </c>
      <c r="B214" t="s">
        <v>1674</v>
      </c>
      <c r="C214" t="s">
        <v>1833</v>
      </c>
      <c r="D214" t="s">
        <v>1070</v>
      </c>
      <c r="E214" t="s">
        <v>1733</v>
      </c>
    </row>
    <row r="215" spans="1:5" x14ac:dyDescent="0.3">
      <c r="A215" t="s">
        <v>1730</v>
      </c>
      <c r="B215" t="s">
        <v>1684</v>
      </c>
      <c r="C215" t="s">
        <v>1834</v>
      </c>
      <c r="D215" t="s">
        <v>1365</v>
      </c>
      <c r="E215" t="s">
        <v>1733</v>
      </c>
    </row>
    <row r="216" spans="1:5" x14ac:dyDescent="0.3">
      <c r="A216" t="s">
        <v>940</v>
      </c>
      <c r="B216" t="s">
        <v>1674</v>
      </c>
      <c r="C216" t="s">
        <v>1833</v>
      </c>
      <c r="D216" t="s">
        <v>920</v>
      </c>
      <c r="E216" t="s">
        <v>1736</v>
      </c>
    </row>
    <row r="217" spans="1:5" x14ac:dyDescent="0.3">
      <c r="A217" t="s">
        <v>1126</v>
      </c>
      <c r="B217" t="s">
        <v>1696</v>
      </c>
      <c r="C217" t="s">
        <v>1833</v>
      </c>
      <c r="D217" t="s">
        <v>1122</v>
      </c>
      <c r="E217" t="s">
        <v>1736</v>
      </c>
    </row>
    <row r="218" spans="1:5" x14ac:dyDescent="0.3">
      <c r="A218" t="s">
        <v>1793</v>
      </c>
      <c r="B218" t="s">
        <v>1365</v>
      </c>
      <c r="C218" t="s">
        <v>1365</v>
      </c>
      <c r="D218" t="s">
        <v>1365</v>
      </c>
      <c r="E218" t="s">
        <v>1365</v>
      </c>
    </row>
    <row r="219" spans="1:5" x14ac:dyDescent="0.3">
      <c r="A219" t="s">
        <v>279</v>
      </c>
      <c r="B219" t="s">
        <v>1830</v>
      </c>
      <c r="C219" t="s">
        <v>1830</v>
      </c>
      <c r="D219" t="s">
        <v>1758</v>
      </c>
      <c r="E219" t="s">
        <v>1738</v>
      </c>
    </row>
    <row r="220" spans="1:5" x14ac:dyDescent="0.3">
      <c r="A220" t="s">
        <v>1794</v>
      </c>
      <c r="B220" t="s">
        <v>1365</v>
      </c>
      <c r="C220" t="s">
        <v>1365</v>
      </c>
      <c r="D220" t="s">
        <v>1365</v>
      </c>
      <c r="E220" t="s">
        <v>1365</v>
      </c>
    </row>
    <row r="221" spans="1:5" x14ac:dyDescent="0.3">
      <c r="A221" t="s">
        <v>587</v>
      </c>
      <c r="B221" t="s">
        <v>1696</v>
      </c>
      <c r="C221" t="s">
        <v>1833</v>
      </c>
      <c r="D221" t="s">
        <v>575</v>
      </c>
      <c r="E221" t="s">
        <v>1736</v>
      </c>
    </row>
    <row r="222" spans="1:5" x14ac:dyDescent="0.3">
      <c r="A222" t="s">
        <v>1194</v>
      </c>
      <c r="B222" t="s">
        <v>1757</v>
      </c>
      <c r="C222" t="s">
        <v>1833</v>
      </c>
      <c r="D222" t="s">
        <v>1178</v>
      </c>
      <c r="E222" t="s">
        <v>1736</v>
      </c>
    </row>
    <row r="223" spans="1:5" x14ac:dyDescent="0.3">
      <c r="A223" t="s">
        <v>1300</v>
      </c>
      <c r="B223" t="s">
        <v>1684</v>
      </c>
      <c r="C223" t="s">
        <v>1833</v>
      </c>
      <c r="D223" t="s">
        <v>1276</v>
      </c>
      <c r="E223" t="s">
        <v>1733</v>
      </c>
    </row>
    <row r="224" spans="1:5" x14ac:dyDescent="0.3">
      <c r="A224" t="s">
        <v>1795</v>
      </c>
      <c r="B224" t="s">
        <v>1365</v>
      </c>
      <c r="C224" t="s">
        <v>1365</v>
      </c>
      <c r="D224" t="s">
        <v>1365</v>
      </c>
      <c r="E224" t="s">
        <v>1365</v>
      </c>
    </row>
    <row r="225" spans="1:5" x14ac:dyDescent="0.3">
      <c r="A225" t="s">
        <v>1662</v>
      </c>
      <c r="B225" t="s">
        <v>1660</v>
      </c>
      <c r="C225" t="s">
        <v>1834</v>
      </c>
      <c r="D225" t="s">
        <v>1365</v>
      </c>
      <c r="E225" t="s">
        <v>1733</v>
      </c>
    </row>
    <row r="226" spans="1:5" x14ac:dyDescent="0.3">
      <c r="A226" t="s">
        <v>1796</v>
      </c>
      <c r="B226" t="s">
        <v>1365</v>
      </c>
      <c r="C226" t="s">
        <v>1365</v>
      </c>
      <c r="D226" t="s">
        <v>1365</v>
      </c>
      <c r="E226" t="s">
        <v>1365</v>
      </c>
    </row>
    <row r="227" spans="1:5" x14ac:dyDescent="0.3">
      <c r="A227" t="s">
        <v>1688</v>
      </c>
      <c r="B227" t="s">
        <v>1684</v>
      </c>
      <c r="C227" t="s">
        <v>1834</v>
      </c>
      <c r="D227" t="s">
        <v>1365</v>
      </c>
      <c r="E227" t="s">
        <v>1733</v>
      </c>
    </row>
    <row r="228" spans="1:5" x14ac:dyDescent="0.3">
      <c r="A228" t="s">
        <v>1224</v>
      </c>
      <c r="B228" t="s">
        <v>1684</v>
      </c>
      <c r="C228" t="s">
        <v>1833</v>
      </c>
      <c r="D228" t="s">
        <v>1208</v>
      </c>
      <c r="E228" t="s">
        <v>1734</v>
      </c>
    </row>
    <row r="229" spans="1:5" x14ac:dyDescent="0.3">
      <c r="A229" t="s">
        <v>1797</v>
      </c>
      <c r="B229" t="s">
        <v>1365</v>
      </c>
      <c r="C229" t="s">
        <v>1365</v>
      </c>
      <c r="D229" t="s">
        <v>1365</v>
      </c>
      <c r="E229" t="s">
        <v>1365</v>
      </c>
    </row>
    <row r="230" spans="1:5" x14ac:dyDescent="0.3">
      <c r="A230" t="s">
        <v>1798</v>
      </c>
      <c r="B230" t="s">
        <v>1365</v>
      </c>
      <c r="C230" t="s">
        <v>1365</v>
      </c>
      <c r="D230" t="s">
        <v>1365</v>
      </c>
      <c r="E230" t="s">
        <v>1365</v>
      </c>
    </row>
    <row r="231" spans="1:5" x14ac:dyDescent="0.3">
      <c r="A231" t="s">
        <v>1799</v>
      </c>
      <c r="B231" t="s">
        <v>1365</v>
      </c>
      <c r="C231" t="s">
        <v>1365</v>
      </c>
      <c r="D231" t="s">
        <v>1365</v>
      </c>
      <c r="E231" t="s">
        <v>1365</v>
      </c>
    </row>
    <row r="232" spans="1:5" x14ac:dyDescent="0.3">
      <c r="A232" t="s">
        <v>765</v>
      </c>
      <c r="B232" t="s">
        <v>1684</v>
      </c>
      <c r="C232" t="s">
        <v>1833</v>
      </c>
      <c r="D232" t="s">
        <v>733</v>
      </c>
      <c r="E232" t="s">
        <v>1734</v>
      </c>
    </row>
    <row r="233" spans="1:5" x14ac:dyDescent="0.3">
      <c r="A233" t="s">
        <v>1094</v>
      </c>
      <c r="B233" t="s">
        <v>1674</v>
      </c>
      <c r="C233" t="s">
        <v>1833</v>
      </c>
      <c r="D233" t="s">
        <v>1070</v>
      </c>
      <c r="E233" t="s">
        <v>1735</v>
      </c>
    </row>
    <row r="234" spans="1:5" x14ac:dyDescent="0.3">
      <c r="A234" t="s">
        <v>408</v>
      </c>
      <c r="B234" t="s">
        <v>1660</v>
      </c>
      <c r="C234" t="s">
        <v>1831</v>
      </c>
      <c r="D234" t="s">
        <v>1786</v>
      </c>
      <c r="E234" t="s">
        <v>1738</v>
      </c>
    </row>
    <row r="235" spans="1:5" x14ac:dyDescent="0.3">
      <c r="A235" t="s">
        <v>1160</v>
      </c>
      <c r="B235" t="s">
        <v>1677</v>
      </c>
      <c r="C235" t="s">
        <v>1833</v>
      </c>
      <c r="D235" t="s">
        <v>1144</v>
      </c>
      <c r="E235" t="s">
        <v>1733</v>
      </c>
    </row>
    <row r="236" spans="1:5" x14ac:dyDescent="0.3">
      <c r="A236" t="s">
        <v>283</v>
      </c>
      <c r="B236" t="s">
        <v>1830</v>
      </c>
      <c r="C236" t="s">
        <v>1830</v>
      </c>
      <c r="D236" t="s">
        <v>1758</v>
      </c>
      <c r="E236" t="s">
        <v>1738</v>
      </c>
    </row>
    <row r="237" spans="1:5" x14ac:dyDescent="0.3">
      <c r="A237" t="s">
        <v>1800</v>
      </c>
      <c r="B237" t="s">
        <v>1365</v>
      </c>
      <c r="C237" t="s">
        <v>1365</v>
      </c>
      <c r="D237" t="s">
        <v>1365</v>
      </c>
      <c r="E237" t="s">
        <v>1365</v>
      </c>
    </row>
    <row r="238" spans="1:5" x14ac:dyDescent="0.3">
      <c r="A238" t="s">
        <v>1801</v>
      </c>
      <c r="B238" t="s">
        <v>1365</v>
      </c>
      <c r="C238" t="s">
        <v>1365</v>
      </c>
      <c r="D238" t="s">
        <v>1365</v>
      </c>
      <c r="E238" t="s">
        <v>1365</v>
      </c>
    </row>
    <row r="239" spans="1:5" x14ac:dyDescent="0.3">
      <c r="A239" t="s">
        <v>980</v>
      </c>
      <c r="B239" t="s">
        <v>1757</v>
      </c>
      <c r="C239" t="s">
        <v>1832</v>
      </c>
      <c r="D239" t="s">
        <v>1365</v>
      </c>
      <c r="E239" t="s">
        <v>1365</v>
      </c>
    </row>
    <row r="240" spans="1:5" x14ac:dyDescent="0.3">
      <c r="A240" t="s">
        <v>1802</v>
      </c>
      <c r="B240" t="s">
        <v>1365</v>
      </c>
      <c r="C240" t="s">
        <v>1365</v>
      </c>
      <c r="D240" t="s">
        <v>1365</v>
      </c>
      <c r="E240" t="s">
        <v>1365</v>
      </c>
    </row>
    <row r="241" spans="1:5" x14ac:dyDescent="0.3">
      <c r="A241" t="s">
        <v>591</v>
      </c>
      <c r="B241" t="s">
        <v>1696</v>
      </c>
      <c r="C241" t="s">
        <v>1833</v>
      </c>
      <c r="D241" t="s">
        <v>575</v>
      </c>
      <c r="E241" t="s">
        <v>1735</v>
      </c>
    </row>
    <row r="242" spans="1:5" x14ac:dyDescent="0.3">
      <c r="A242" t="s">
        <v>621</v>
      </c>
      <c r="B242" t="s">
        <v>1696</v>
      </c>
      <c r="C242" t="s">
        <v>1833</v>
      </c>
      <c r="D242" t="s">
        <v>609</v>
      </c>
      <c r="E242" t="s">
        <v>1736</v>
      </c>
    </row>
    <row r="243" spans="1:5" x14ac:dyDescent="0.3">
      <c r="A243" t="s">
        <v>569</v>
      </c>
      <c r="B243" t="s">
        <v>1674</v>
      </c>
      <c r="C243" t="s">
        <v>1833</v>
      </c>
      <c r="D243" t="s">
        <v>541</v>
      </c>
      <c r="E243" t="s">
        <v>1733</v>
      </c>
    </row>
    <row r="244" spans="1:5" x14ac:dyDescent="0.3">
      <c r="A244" t="s">
        <v>1672</v>
      </c>
      <c r="B244" t="s">
        <v>1670</v>
      </c>
      <c r="C244" t="s">
        <v>1834</v>
      </c>
      <c r="D244" t="s">
        <v>1365</v>
      </c>
      <c r="E244" t="s">
        <v>1733</v>
      </c>
    </row>
    <row r="245" spans="1:5" x14ac:dyDescent="0.3">
      <c r="A245" t="s">
        <v>799</v>
      </c>
      <c r="B245" t="s">
        <v>1757</v>
      </c>
      <c r="C245" t="s">
        <v>1833</v>
      </c>
      <c r="D245" t="s">
        <v>779</v>
      </c>
      <c r="E245" t="s">
        <v>1734</v>
      </c>
    </row>
    <row r="246" spans="1:5" x14ac:dyDescent="0.3">
      <c r="A246" t="s">
        <v>966</v>
      </c>
      <c r="B246" t="s">
        <v>1674</v>
      </c>
      <c r="C246" t="s">
        <v>1833</v>
      </c>
      <c r="D246" t="s">
        <v>950</v>
      </c>
      <c r="E246" t="s">
        <v>1736</v>
      </c>
    </row>
    <row r="247" spans="1:5" x14ac:dyDescent="0.3">
      <c r="A247" t="s">
        <v>1803</v>
      </c>
      <c r="B247" t="s">
        <v>1365</v>
      </c>
      <c r="C247" t="s">
        <v>1365</v>
      </c>
      <c r="D247" t="s">
        <v>1365</v>
      </c>
      <c r="E247" t="s">
        <v>1365</v>
      </c>
    </row>
    <row r="248" spans="1:5" x14ac:dyDescent="0.3">
      <c r="A248" t="s">
        <v>1673</v>
      </c>
      <c r="B248" t="s">
        <v>1670</v>
      </c>
      <c r="C248" t="s">
        <v>1834</v>
      </c>
      <c r="D248" t="s">
        <v>1365</v>
      </c>
      <c r="E248" t="s">
        <v>1734</v>
      </c>
    </row>
    <row r="249" spans="1:5" x14ac:dyDescent="0.3">
      <c r="A249" t="s">
        <v>1000</v>
      </c>
      <c r="B249" t="s">
        <v>1757</v>
      </c>
      <c r="C249" t="s">
        <v>1833</v>
      </c>
      <c r="D249" t="s">
        <v>980</v>
      </c>
      <c r="E249" t="s">
        <v>1736</v>
      </c>
    </row>
    <row r="250" spans="1:5" x14ac:dyDescent="0.3">
      <c r="A250" t="s">
        <v>1720</v>
      </c>
      <c r="B250" t="s">
        <v>1696</v>
      </c>
      <c r="C250" t="s">
        <v>1834</v>
      </c>
      <c r="D250" t="s">
        <v>1365</v>
      </c>
      <c r="E250" t="s">
        <v>1734</v>
      </c>
    </row>
    <row r="251" spans="1:5" x14ac:dyDescent="0.3">
      <c r="A251" t="s">
        <v>412</v>
      </c>
      <c r="B251" t="s">
        <v>1660</v>
      </c>
      <c r="C251" t="s">
        <v>1831</v>
      </c>
      <c r="D251" t="s">
        <v>1786</v>
      </c>
      <c r="E251" t="s">
        <v>1738</v>
      </c>
    </row>
    <row r="252" spans="1:5" x14ac:dyDescent="0.3">
      <c r="A252" t="s">
        <v>1258</v>
      </c>
      <c r="B252" t="s">
        <v>1677</v>
      </c>
      <c r="C252" t="s">
        <v>1833</v>
      </c>
      <c r="D252" t="s">
        <v>1254</v>
      </c>
      <c r="E252" t="s">
        <v>1736</v>
      </c>
    </row>
    <row r="253" spans="1:5" x14ac:dyDescent="0.3">
      <c r="A253" t="s">
        <v>944</v>
      </c>
      <c r="B253" t="s">
        <v>1674</v>
      </c>
      <c r="C253" t="s">
        <v>1833</v>
      </c>
      <c r="D253" t="s">
        <v>920</v>
      </c>
      <c r="E253" t="s">
        <v>1735</v>
      </c>
    </row>
    <row r="254" spans="1:5" x14ac:dyDescent="0.3">
      <c r="A254" t="s">
        <v>1040</v>
      </c>
      <c r="B254" t="s">
        <v>1670</v>
      </c>
      <c r="C254" t="s">
        <v>1832</v>
      </c>
      <c r="D254" t="s">
        <v>1365</v>
      </c>
      <c r="E254" t="s">
        <v>1365</v>
      </c>
    </row>
    <row r="255" spans="1:5" x14ac:dyDescent="0.3">
      <c r="A255" t="s">
        <v>1030</v>
      </c>
      <c r="B255" t="s">
        <v>1674</v>
      </c>
      <c r="C255" t="s">
        <v>1833</v>
      </c>
      <c r="D255" t="s">
        <v>1010</v>
      </c>
      <c r="E255" t="s">
        <v>1733</v>
      </c>
    </row>
    <row r="256" spans="1:5" x14ac:dyDescent="0.3">
      <c r="A256" t="s">
        <v>1010</v>
      </c>
      <c r="B256" t="s">
        <v>1674</v>
      </c>
      <c r="C256" t="s">
        <v>1832</v>
      </c>
      <c r="D256" t="s">
        <v>1365</v>
      </c>
      <c r="E256" t="s">
        <v>1365</v>
      </c>
    </row>
    <row r="257" spans="1:5" x14ac:dyDescent="0.3">
      <c r="A257" t="s">
        <v>1543</v>
      </c>
      <c r="B257" t="s">
        <v>1660</v>
      </c>
      <c r="C257" t="s">
        <v>1834</v>
      </c>
      <c r="D257" t="s">
        <v>1365</v>
      </c>
      <c r="E257" t="s">
        <v>1735</v>
      </c>
    </row>
    <row r="258" spans="1:5" x14ac:dyDescent="0.3">
      <c r="A258" t="s">
        <v>1004</v>
      </c>
      <c r="B258" t="s">
        <v>1757</v>
      </c>
      <c r="C258" t="s">
        <v>1833</v>
      </c>
      <c r="D258" t="s">
        <v>980</v>
      </c>
      <c r="E258" t="s">
        <v>1733</v>
      </c>
    </row>
    <row r="259" spans="1:5" x14ac:dyDescent="0.3">
      <c r="A259" t="s">
        <v>1726</v>
      </c>
      <c r="B259" t="s">
        <v>1674</v>
      </c>
      <c r="C259" t="s">
        <v>1834</v>
      </c>
      <c r="D259" t="s">
        <v>1365</v>
      </c>
      <c r="E259" t="s">
        <v>1737</v>
      </c>
    </row>
    <row r="260" spans="1:5" x14ac:dyDescent="0.3">
      <c r="A260" t="s">
        <v>1070</v>
      </c>
      <c r="B260" t="s">
        <v>1674</v>
      </c>
      <c r="C260" t="s">
        <v>1832</v>
      </c>
      <c r="D260" t="s">
        <v>1365</v>
      </c>
      <c r="E260" t="s">
        <v>1365</v>
      </c>
    </row>
    <row r="261" spans="1:5" x14ac:dyDescent="0.3">
      <c r="A261" t="s">
        <v>1262</v>
      </c>
      <c r="B261" t="s">
        <v>1677</v>
      </c>
      <c r="C261" t="s">
        <v>1833</v>
      </c>
      <c r="D261" t="s">
        <v>1254</v>
      </c>
      <c r="E261" t="s">
        <v>1733</v>
      </c>
    </row>
    <row r="262" spans="1:5" x14ac:dyDescent="0.3">
      <c r="A262" t="s">
        <v>948</v>
      </c>
      <c r="B262" t="s">
        <v>1674</v>
      </c>
      <c r="C262" t="s">
        <v>1833</v>
      </c>
      <c r="D262" t="s">
        <v>920</v>
      </c>
      <c r="E262" t="s">
        <v>1733</v>
      </c>
    </row>
    <row r="263" spans="1:5" x14ac:dyDescent="0.3">
      <c r="A263" t="s">
        <v>334</v>
      </c>
      <c r="B263" t="s">
        <v>1665</v>
      </c>
      <c r="C263" t="s">
        <v>1831</v>
      </c>
      <c r="D263" t="s">
        <v>1762</v>
      </c>
      <c r="E263" t="s">
        <v>1738</v>
      </c>
    </row>
    <row r="264" spans="1:5" x14ac:dyDescent="0.3">
      <c r="A264" t="s">
        <v>1804</v>
      </c>
      <c r="B264" t="s">
        <v>1365</v>
      </c>
      <c r="C264" t="s">
        <v>1365</v>
      </c>
      <c r="D264" t="s">
        <v>1365</v>
      </c>
      <c r="E264" t="s">
        <v>1365</v>
      </c>
    </row>
    <row r="265" spans="1:5" x14ac:dyDescent="0.3">
      <c r="A265" t="s">
        <v>1108</v>
      </c>
      <c r="B265" t="s">
        <v>1684</v>
      </c>
      <c r="C265" t="s">
        <v>1833</v>
      </c>
      <c r="D265" t="s">
        <v>1100</v>
      </c>
      <c r="E265" t="s">
        <v>1733</v>
      </c>
    </row>
    <row r="266" spans="1:5" x14ac:dyDescent="0.3">
      <c r="A266" t="s">
        <v>1100</v>
      </c>
      <c r="B266" t="s">
        <v>1684</v>
      </c>
      <c r="C266" t="s">
        <v>1832</v>
      </c>
      <c r="D266" t="s">
        <v>1365</v>
      </c>
      <c r="E266" t="s">
        <v>1365</v>
      </c>
    </row>
    <row r="267" spans="1:5" x14ac:dyDescent="0.3">
      <c r="A267" t="s">
        <v>1805</v>
      </c>
      <c r="B267" t="s">
        <v>1365</v>
      </c>
      <c r="C267" t="s">
        <v>1365</v>
      </c>
      <c r="D267" t="s">
        <v>1365</v>
      </c>
      <c r="E267" t="s">
        <v>1365</v>
      </c>
    </row>
    <row r="268" spans="1:5" x14ac:dyDescent="0.3">
      <c r="A268" t="s">
        <v>894</v>
      </c>
      <c r="B268" t="s">
        <v>1665</v>
      </c>
      <c r="C268" t="s">
        <v>1833</v>
      </c>
      <c r="D268" t="s">
        <v>870</v>
      </c>
      <c r="E268" t="s">
        <v>1733</v>
      </c>
    </row>
    <row r="269" spans="1:5" x14ac:dyDescent="0.3">
      <c r="A269" t="s">
        <v>1806</v>
      </c>
      <c r="B269" t="s">
        <v>1365</v>
      </c>
      <c r="C269" t="s">
        <v>1365</v>
      </c>
      <c r="D269" t="s">
        <v>1365</v>
      </c>
      <c r="E269" t="s">
        <v>1365</v>
      </c>
    </row>
    <row r="270" spans="1:5" x14ac:dyDescent="0.3">
      <c r="A270" t="s">
        <v>1681</v>
      </c>
      <c r="B270" t="s">
        <v>1757</v>
      </c>
      <c r="C270" t="s">
        <v>1834</v>
      </c>
      <c r="D270" t="s">
        <v>1365</v>
      </c>
      <c r="E270" t="s">
        <v>1733</v>
      </c>
    </row>
    <row r="271" spans="1:5" x14ac:dyDescent="0.3">
      <c r="A271" t="s">
        <v>1698</v>
      </c>
      <c r="B271" t="s">
        <v>1696</v>
      </c>
      <c r="C271" t="s">
        <v>1834</v>
      </c>
      <c r="D271" t="s">
        <v>1365</v>
      </c>
      <c r="E271" t="s">
        <v>1733</v>
      </c>
    </row>
    <row r="272" spans="1:5" x14ac:dyDescent="0.3">
      <c r="A272" t="s">
        <v>1699</v>
      </c>
      <c r="B272" t="s">
        <v>1696</v>
      </c>
      <c r="C272" t="s">
        <v>1834</v>
      </c>
      <c r="D272" t="s">
        <v>1365</v>
      </c>
      <c r="E272" t="s">
        <v>1733</v>
      </c>
    </row>
    <row r="273" spans="1:5" x14ac:dyDescent="0.3">
      <c r="A273" t="s">
        <v>1689</v>
      </c>
      <c r="B273" t="s">
        <v>1684</v>
      </c>
      <c r="C273" t="s">
        <v>1834</v>
      </c>
      <c r="D273" t="s">
        <v>1365</v>
      </c>
      <c r="E273" t="s">
        <v>1733</v>
      </c>
    </row>
    <row r="274" spans="1:5" x14ac:dyDescent="0.3">
      <c r="A274" t="s">
        <v>1807</v>
      </c>
      <c r="B274" t="s">
        <v>1365</v>
      </c>
      <c r="C274" t="s">
        <v>1365</v>
      </c>
      <c r="D274" t="s">
        <v>1365</v>
      </c>
      <c r="E274" t="s">
        <v>1365</v>
      </c>
    </row>
    <row r="275" spans="1:5" x14ac:dyDescent="0.3">
      <c r="A275" t="s">
        <v>898</v>
      </c>
      <c r="B275" t="s">
        <v>1665</v>
      </c>
      <c r="C275" t="s">
        <v>1833</v>
      </c>
      <c r="D275" t="s">
        <v>870</v>
      </c>
      <c r="E275" t="s">
        <v>1733</v>
      </c>
    </row>
    <row r="276" spans="1:5" x14ac:dyDescent="0.3">
      <c r="A276" t="s">
        <v>625</v>
      </c>
      <c r="B276" t="s">
        <v>1696</v>
      </c>
      <c r="C276" t="s">
        <v>1833</v>
      </c>
      <c r="D276" t="s">
        <v>609</v>
      </c>
      <c r="E276" t="s">
        <v>1736</v>
      </c>
    </row>
    <row r="277" spans="1:5" x14ac:dyDescent="0.3">
      <c r="A277" t="s">
        <v>1690</v>
      </c>
      <c r="B277" t="s">
        <v>1684</v>
      </c>
      <c r="C277" t="s">
        <v>1834</v>
      </c>
      <c r="D277" t="s">
        <v>1365</v>
      </c>
      <c r="E277" t="s">
        <v>1733</v>
      </c>
    </row>
    <row r="278" spans="1:5" x14ac:dyDescent="0.3">
      <c r="A278" t="s">
        <v>287</v>
      </c>
      <c r="B278" t="s">
        <v>1830</v>
      </c>
      <c r="C278" t="s">
        <v>1830</v>
      </c>
      <c r="D278" t="s">
        <v>1758</v>
      </c>
      <c r="E278" t="s">
        <v>1738</v>
      </c>
    </row>
    <row r="279" spans="1:5" x14ac:dyDescent="0.3">
      <c r="A279" t="s">
        <v>1663</v>
      </c>
      <c r="B279" t="s">
        <v>1660</v>
      </c>
      <c r="C279" t="s">
        <v>1834</v>
      </c>
      <c r="D279" t="s">
        <v>1365</v>
      </c>
      <c r="E279" t="s">
        <v>1734</v>
      </c>
    </row>
    <row r="280" spans="1:5" x14ac:dyDescent="0.3">
      <c r="A280" t="s">
        <v>1318</v>
      </c>
      <c r="B280" t="s">
        <v>1677</v>
      </c>
      <c r="C280" t="s">
        <v>1833</v>
      </c>
      <c r="D280" t="s">
        <v>1306</v>
      </c>
      <c r="E280" t="s">
        <v>1733</v>
      </c>
    </row>
    <row r="281" spans="1:5" x14ac:dyDescent="0.3">
      <c r="A281" t="s">
        <v>1228</v>
      </c>
      <c r="B281" t="s">
        <v>1684</v>
      </c>
      <c r="C281" t="s">
        <v>1833</v>
      </c>
      <c r="D281" t="s">
        <v>1208</v>
      </c>
      <c r="E281" t="s">
        <v>1733</v>
      </c>
    </row>
    <row r="282" spans="1:5" x14ac:dyDescent="0.3">
      <c r="A282" t="s">
        <v>1808</v>
      </c>
      <c r="B282" t="s">
        <v>1365</v>
      </c>
      <c r="C282" t="s">
        <v>1365</v>
      </c>
      <c r="D282" t="s">
        <v>1365</v>
      </c>
      <c r="E282" t="s">
        <v>1365</v>
      </c>
    </row>
    <row r="283" spans="1:5" x14ac:dyDescent="0.3">
      <c r="A283" t="s">
        <v>1809</v>
      </c>
      <c r="B283" t="s">
        <v>1365</v>
      </c>
      <c r="C283" t="s">
        <v>1365</v>
      </c>
      <c r="D283" t="s">
        <v>1365</v>
      </c>
      <c r="E283" t="s">
        <v>1365</v>
      </c>
    </row>
    <row r="284" spans="1:5" x14ac:dyDescent="0.3">
      <c r="A284" t="s">
        <v>902</v>
      </c>
      <c r="B284" t="s">
        <v>1665</v>
      </c>
      <c r="C284" t="s">
        <v>1833</v>
      </c>
      <c r="D284" t="s">
        <v>870</v>
      </c>
      <c r="E284" t="s">
        <v>1736</v>
      </c>
    </row>
    <row r="285" spans="1:5" x14ac:dyDescent="0.3">
      <c r="A285" t="s">
        <v>291</v>
      </c>
      <c r="B285" t="s">
        <v>1830</v>
      </c>
      <c r="C285" t="s">
        <v>1830</v>
      </c>
      <c r="D285" t="s">
        <v>1758</v>
      </c>
      <c r="E285" t="s">
        <v>1738</v>
      </c>
    </row>
    <row r="286" spans="1:5" x14ac:dyDescent="0.3">
      <c r="A286" t="s">
        <v>1056</v>
      </c>
      <c r="B286" t="s">
        <v>1670</v>
      </c>
      <c r="C286" t="s">
        <v>1833</v>
      </c>
      <c r="D286" t="s">
        <v>1040</v>
      </c>
      <c r="E286" t="s">
        <v>1736</v>
      </c>
    </row>
    <row r="287" spans="1:5" x14ac:dyDescent="0.3">
      <c r="A287" t="s">
        <v>338</v>
      </c>
      <c r="B287" t="s">
        <v>1665</v>
      </c>
      <c r="C287" t="s">
        <v>1831</v>
      </c>
      <c r="D287" t="s">
        <v>1762</v>
      </c>
      <c r="E287" t="s">
        <v>1738</v>
      </c>
    </row>
    <row r="288" spans="1:5" x14ac:dyDescent="0.3">
      <c r="A288" t="s">
        <v>697</v>
      </c>
      <c r="B288" t="s">
        <v>1757</v>
      </c>
      <c r="C288" t="s">
        <v>1833</v>
      </c>
      <c r="D288" t="s">
        <v>657</v>
      </c>
      <c r="E288" t="s">
        <v>1733</v>
      </c>
    </row>
    <row r="289" spans="1:5" x14ac:dyDescent="0.3">
      <c r="A289" t="s">
        <v>906</v>
      </c>
      <c r="B289" t="s">
        <v>1665</v>
      </c>
      <c r="C289" t="s">
        <v>1833</v>
      </c>
      <c r="D289" t="s">
        <v>870</v>
      </c>
      <c r="E289" t="s">
        <v>1733</v>
      </c>
    </row>
    <row r="290" spans="1:5" x14ac:dyDescent="0.3">
      <c r="A290" t="s">
        <v>651</v>
      </c>
      <c r="B290" t="s">
        <v>1684</v>
      </c>
      <c r="C290" t="s">
        <v>1833</v>
      </c>
      <c r="D290" t="s">
        <v>635</v>
      </c>
      <c r="E290" t="s">
        <v>1735</v>
      </c>
    </row>
    <row r="291" spans="1:5" x14ac:dyDescent="0.3">
      <c r="A291" t="s">
        <v>394</v>
      </c>
      <c r="B291" t="s">
        <v>1670</v>
      </c>
      <c r="C291" t="s">
        <v>1831</v>
      </c>
      <c r="D291" t="s">
        <v>1759</v>
      </c>
      <c r="E291" t="s">
        <v>1737</v>
      </c>
    </row>
    <row r="292" spans="1:5" x14ac:dyDescent="0.3">
      <c r="A292" t="s">
        <v>1266</v>
      </c>
      <c r="B292" t="s">
        <v>1677</v>
      </c>
      <c r="C292" t="s">
        <v>1833</v>
      </c>
      <c r="D292" t="s">
        <v>1254</v>
      </c>
      <c r="E292" t="s">
        <v>1733</v>
      </c>
    </row>
    <row r="293" spans="1:5" x14ac:dyDescent="0.3">
      <c r="A293" t="s">
        <v>1232</v>
      </c>
      <c r="B293" t="s">
        <v>1684</v>
      </c>
      <c r="C293" t="s">
        <v>1833</v>
      </c>
      <c r="D293" t="s">
        <v>1208</v>
      </c>
      <c r="E293" t="s">
        <v>1738</v>
      </c>
    </row>
    <row r="294" spans="1:5" x14ac:dyDescent="0.3">
      <c r="A294" t="s">
        <v>1098</v>
      </c>
      <c r="B294" t="s">
        <v>1674</v>
      </c>
      <c r="C294" t="s">
        <v>1833</v>
      </c>
      <c r="D294" t="s">
        <v>1070</v>
      </c>
      <c r="E294" t="s">
        <v>1735</v>
      </c>
    </row>
    <row r="295" spans="1:5" x14ac:dyDescent="0.3">
      <c r="A295" t="s">
        <v>769</v>
      </c>
      <c r="B295" t="s">
        <v>1684</v>
      </c>
      <c r="C295" t="s">
        <v>1833</v>
      </c>
      <c r="D295" t="s">
        <v>733</v>
      </c>
      <c r="E295" t="s">
        <v>1733</v>
      </c>
    </row>
    <row r="296" spans="1:5" x14ac:dyDescent="0.3">
      <c r="A296" t="s">
        <v>1721</v>
      </c>
      <c r="B296" t="s">
        <v>1674</v>
      </c>
      <c r="C296" t="s">
        <v>1834</v>
      </c>
      <c r="D296" t="s">
        <v>1365</v>
      </c>
      <c r="E296" t="s">
        <v>1736</v>
      </c>
    </row>
    <row r="297" spans="1:5" x14ac:dyDescent="0.3">
      <c r="A297" t="s">
        <v>1060</v>
      </c>
      <c r="B297" t="s">
        <v>1670</v>
      </c>
      <c r="C297" t="s">
        <v>1833</v>
      </c>
      <c r="D297" t="s">
        <v>1040</v>
      </c>
      <c r="E297" t="s">
        <v>1736</v>
      </c>
    </row>
    <row r="298" spans="1:5" x14ac:dyDescent="0.3">
      <c r="A298" t="s">
        <v>342</v>
      </c>
      <c r="B298" t="s">
        <v>1665</v>
      </c>
      <c r="C298" t="s">
        <v>1831</v>
      </c>
      <c r="D298" t="s">
        <v>1762</v>
      </c>
      <c r="E298" t="s">
        <v>1738</v>
      </c>
    </row>
    <row r="299" spans="1:5" x14ac:dyDescent="0.3">
      <c r="A299" t="s">
        <v>438</v>
      </c>
      <c r="B299" t="s">
        <v>1677</v>
      </c>
      <c r="C299" t="s">
        <v>1831</v>
      </c>
      <c r="D299" t="s">
        <v>1391</v>
      </c>
      <c r="E299" t="s">
        <v>1738</v>
      </c>
    </row>
    <row r="300" spans="1:5" x14ac:dyDescent="0.3">
      <c r="A300" t="s">
        <v>1064</v>
      </c>
      <c r="B300" t="s">
        <v>1670</v>
      </c>
      <c r="C300" t="s">
        <v>1833</v>
      </c>
      <c r="D300" t="s">
        <v>1040</v>
      </c>
      <c r="E300" t="s">
        <v>1734</v>
      </c>
    </row>
    <row r="301" spans="1:5" x14ac:dyDescent="0.3">
      <c r="A301" t="s">
        <v>1810</v>
      </c>
      <c r="B301" t="s">
        <v>1365</v>
      </c>
      <c r="C301" t="s">
        <v>1365</v>
      </c>
      <c r="D301" t="s">
        <v>1365</v>
      </c>
      <c r="E301" t="s">
        <v>1365</v>
      </c>
    </row>
    <row r="302" spans="1:5" x14ac:dyDescent="0.3">
      <c r="A302" t="s">
        <v>1130</v>
      </c>
      <c r="B302" t="s">
        <v>1696</v>
      </c>
      <c r="C302" t="s">
        <v>1833</v>
      </c>
      <c r="D302" t="s">
        <v>1122</v>
      </c>
      <c r="E302" t="s">
        <v>1735</v>
      </c>
    </row>
    <row r="303" spans="1:5" x14ac:dyDescent="0.3">
      <c r="A303" t="s">
        <v>372</v>
      </c>
      <c r="B303" t="s">
        <v>1665</v>
      </c>
      <c r="C303" t="s">
        <v>1831</v>
      </c>
      <c r="D303" t="s">
        <v>1791</v>
      </c>
      <c r="E303" t="s">
        <v>1738</v>
      </c>
    </row>
    <row r="304" spans="1:5" x14ac:dyDescent="0.3">
      <c r="A304" t="s">
        <v>1068</v>
      </c>
      <c r="B304" t="s">
        <v>1670</v>
      </c>
      <c r="C304" t="s">
        <v>1833</v>
      </c>
      <c r="D304" t="s">
        <v>1040</v>
      </c>
      <c r="E304" t="s">
        <v>1736</v>
      </c>
    </row>
    <row r="305" spans="1:5" x14ac:dyDescent="0.3">
      <c r="A305" t="s">
        <v>849</v>
      </c>
      <c r="B305" t="s">
        <v>1684</v>
      </c>
      <c r="C305" t="s">
        <v>1833</v>
      </c>
      <c r="D305" t="s">
        <v>821</v>
      </c>
      <c r="E305" t="s">
        <v>1735</v>
      </c>
    </row>
    <row r="306" spans="1:5" x14ac:dyDescent="0.3">
      <c r="A306" t="s">
        <v>398</v>
      </c>
      <c r="B306" t="s">
        <v>1670</v>
      </c>
      <c r="C306" t="s">
        <v>1831</v>
      </c>
      <c r="D306" t="s">
        <v>1759</v>
      </c>
      <c r="E306" t="s">
        <v>1737</v>
      </c>
    </row>
    <row r="307" spans="1:5" x14ac:dyDescent="0.3">
      <c r="A307" t="s">
        <v>1875</v>
      </c>
      <c r="B307" t="s">
        <v>1684</v>
      </c>
      <c r="C307" t="s">
        <v>1833</v>
      </c>
      <c r="D307" t="s">
        <v>821</v>
      </c>
      <c r="E307" t="s">
        <v>1734</v>
      </c>
    </row>
    <row r="308" spans="1:5" x14ac:dyDescent="0.3">
      <c r="A308" t="s">
        <v>1811</v>
      </c>
      <c r="B308" t="s">
        <v>1365</v>
      </c>
      <c r="C308" t="s">
        <v>1365</v>
      </c>
      <c r="D308" t="s">
        <v>1365</v>
      </c>
      <c r="E308" t="s">
        <v>1365</v>
      </c>
    </row>
    <row r="309" spans="1:5" x14ac:dyDescent="0.3">
      <c r="A309" t="s">
        <v>1569</v>
      </c>
      <c r="B309" t="s">
        <v>1677</v>
      </c>
      <c r="C309" t="s">
        <v>1834</v>
      </c>
      <c r="D309" t="s">
        <v>1365</v>
      </c>
      <c r="E309" t="s">
        <v>1735</v>
      </c>
    </row>
    <row r="310" spans="1:5" x14ac:dyDescent="0.3">
      <c r="A310" t="s">
        <v>1691</v>
      </c>
      <c r="B310" t="s">
        <v>1684</v>
      </c>
      <c r="C310" t="s">
        <v>1834</v>
      </c>
      <c r="D310" t="s">
        <v>1365</v>
      </c>
      <c r="E310" t="s">
        <v>1733</v>
      </c>
    </row>
    <row r="311" spans="1:5" x14ac:dyDescent="0.3">
      <c r="A311" t="s">
        <v>442</v>
      </c>
      <c r="B311" t="s">
        <v>1677</v>
      </c>
      <c r="C311" t="s">
        <v>1831</v>
      </c>
      <c r="D311" t="s">
        <v>1391</v>
      </c>
      <c r="E311" t="s">
        <v>1738</v>
      </c>
    </row>
    <row r="312" spans="1:5" x14ac:dyDescent="0.3">
      <c r="A312" t="s">
        <v>1122</v>
      </c>
      <c r="B312" t="s">
        <v>1696</v>
      </c>
      <c r="C312" t="s">
        <v>1832</v>
      </c>
      <c r="D312" t="s">
        <v>1365</v>
      </c>
      <c r="E312" t="s">
        <v>1365</v>
      </c>
    </row>
    <row r="313" spans="1:5" x14ac:dyDescent="0.3">
      <c r="A313" t="s">
        <v>1812</v>
      </c>
      <c r="B313" t="s">
        <v>1365</v>
      </c>
      <c r="C313" t="s">
        <v>1365</v>
      </c>
      <c r="D313" t="s">
        <v>1365</v>
      </c>
      <c r="E313" t="s">
        <v>1365</v>
      </c>
    </row>
    <row r="314" spans="1:5" x14ac:dyDescent="0.3">
      <c r="A314" t="s">
        <v>487</v>
      </c>
      <c r="B314" t="s">
        <v>1684</v>
      </c>
      <c r="C314" t="s">
        <v>1833</v>
      </c>
      <c r="D314" t="s">
        <v>475</v>
      </c>
      <c r="E314" t="s">
        <v>1734</v>
      </c>
    </row>
    <row r="315" spans="1:5" x14ac:dyDescent="0.3">
      <c r="A315" t="s">
        <v>513</v>
      </c>
      <c r="B315" t="s">
        <v>1757</v>
      </c>
      <c r="C315" t="s">
        <v>1833</v>
      </c>
      <c r="D315" t="s">
        <v>493</v>
      </c>
      <c r="E315" t="s">
        <v>1735</v>
      </c>
    </row>
    <row r="316" spans="1:5" x14ac:dyDescent="0.3">
      <c r="A316" t="s">
        <v>573</v>
      </c>
      <c r="B316" t="s">
        <v>1674</v>
      </c>
      <c r="C316" t="s">
        <v>1833</v>
      </c>
      <c r="D316" t="s">
        <v>541</v>
      </c>
      <c r="E316" t="s">
        <v>1734</v>
      </c>
    </row>
    <row r="317" spans="1:5" x14ac:dyDescent="0.3">
      <c r="A317" t="s">
        <v>1700</v>
      </c>
      <c r="B317" t="s">
        <v>1696</v>
      </c>
      <c r="C317" t="s">
        <v>1834</v>
      </c>
      <c r="D317" t="s">
        <v>1365</v>
      </c>
      <c r="E317" t="s">
        <v>1733</v>
      </c>
    </row>
    <row r="318" spans="1:5" x14ac:dyDescent="0.3">
      <c r="A318" t="s">
        <v>595</v>
      </c>
      <c r="B318" t="s">
        <v>1696</v>
      </c>
      <c r="C318" t="s">
        <v>1833</v>
      </c>
      <c r="D318" t="s">
        <v>575</v>
      </c>
      <c r="E318" t="s">
        <v>1736</v>
      </c>
    </row>
    <row r="319" spans="1:5" x14ac:dyDescent="0.3">
      <c r="A319" t="s">
        <v>970</v>
      </c>
      <c r="B319" t="s">
        <v>1674</v>
      </c>
      <c r="C319" t="s">
        <v>1833</v>
      </c>
      <c r="D319" t="s">
        <v>950</v>
      </c>
      <c r="E319" t="s">
        <v>1735</v>
      </c>
    </row>
    <row r="320" spans="1:5" x14ac:dyDescent="0.3">
      <c r="A320" t="s">
        <v>974</v>
      </c>
      <c r="B320" t="s">
        <v>1674</v>
      </c>
      <c r="C320" t="s">
        <v>1833</v>
      </c>
      <c r="D320" t="s">
        <v>950</v>
      </c>
      <c r="E320" t="s">
        <v>1735</v>
      </c>
    </row>
    <row r="321" spans="1:5" x14ac:dyDescent="0.3">
      <c r="A321" t="s">
        <v>539</v>
      </c>
      <c r="B321" t="s">
        <v>1665</v>
      </c>
      <c r="C321" t="s">
        <v>1833</v>
      </c>
      <c r="D321" t="s">
        <v>515</v>
      </c>
      <c r="E321" t="s">
        <v>1736</v>
      </c>
    </row>
    <row r="322" spans="1:5" x14ac:dyDescent="0.3">
      <c r="A322" t="s">
        <v>1813</v>
      </c>
      <c r="B322" t="s">
        <v>1365</v>
      </c>
      <c r="C322" t="s">
        <v>1365</v>
      </c>
      <c r="D322" t="s">
        <v>1365</v>
      </c>
      <c r="E322" t="s">
        <v>1365</v>
      </c>
    </row>
    <row r="323" spans="1:5" x14ac:dyDescent="0.3">
      <c r="A323" t="s">
        <v>1008</v>
      </c>
      <c r="B323" t="s">
        <v>1757</v>
      </c>
      <c r="C323" t="s">
        <v>1833</v>
      </c>
      <c r="D323" t="s">
        <v>980</v>
      </c>
      <c r="E323" t="s">
        <v>1736</v>
      </c>
    </row>
    <row r="324" spans="1:5" x14ac:dyDescent="0.3">
      <c r="A324" t="s">
        <v>1034</v>
      </c>
      <c r="B324" t="s">
        <v>1674</v>
      </c>
      <c r="C324" t="s">
        <v>1833</v>
      </c>
      <c r="D324" t="s">
        <v>1010</v>
      </c>
      <c r="E324" t="s">
        <v>1736</v>
      </c>
    </row>
    <row r="325" spans="1:5" x14ac:dyDescent="0.3">
      <c r="A325" t="s">
        <v>1112</v>
      </c>
      <c r="B325" t="s">
        <v>1684</v>
      </c>
      <c r="C325" t="s">
        <v>1833</v>
      </c>
      <c r="D325" t="s">
        <v>1100</v>
      </c>
      <c r="E325" t="s">
        <v>1736</v>
      </c>
    </row>
    <row r="326" spans="1:5" x14ac:dyDescent="0.3">
      <c r="A326" t="s">
        <v>910</v>
      </c>
      <c r="B326" t="s">
        <v>1665</v>
      </c>
      <c r="C326" t="s">
        <v>1833</v>
      </c>
      <c r="D326" t="s">
        <v>870</v>
      </c>
      <c r="E326" t="s">
        <v>1733</v>
      </c>
    </row>
    <row r="327" spans="1:5" x14ac:dyDescent="0.3">
      <c r="A327" t="s">
        <v>1134</v>
      </c>
      <c r="B327" t="s">
        <v>1696</v>
      </c>
      <c r="C327" t="s">
        <v>1833</v>
      </c>
      <c r="D327" t="s">
        <v>1122</v>
      </c>
      <c r="E327" t="s">
        <v>1735</v>
      </c>
    </row>
    <row r="328" spans="1:5" x14ac:dyDescent="0.3">
      <c r="A328" t="s">
        <v>1164</v>
      </c>
      <c r="B328" t="s">
        <v>1677</v>
      </c>
      <c r="C328" t="s">
        <v>1833</v>
      </c>
      <c r="D328" t="s">
        <v>1144</v>
      </c>
      <c r="E328" t="s">
        <v>1734</v>
      </c>
    </row>
    <row r="329" spans="1:5" x14ac:dyDescent="0.3">
      <c r="A329" t="s">
        <v>416</v>
      </c>
      <c r="B329" t="s">
        <v>1660</v>
      </c>
      <c r="C329" t="s">
        <v>1831</v>
      </c>
      <c r="D329" t="s">
        <v>1786</v>
      </c>
      <c r="E329" t="s">
        <v>1738</v>
      </c>
    </row>
    <row r="330" spans="1:5" x14ac:dyDescent="0.3">
      <c r="A330" t="s">
        <v>1692</v>
      </c>
      <c r="B330" t="s">
        <v>1684</v>
      </c>
      <c r="C330" t="s">
        <v>1834</v>
      </c>
      <c r="D330" t="s">
        <v>1365</v>
      </c>
      <c r="E330" t="s">
        <v>1733</v>
      </c>
    </row>
    <row r="331" spans="1:5" x14ac:dyDescent="0.3">
      <c r="A331" t="s">
        <v>1729</v>
      </c>
      <c r="B331" t="s">
        <v>1757</v>
      </c>
      <c r="C331" t="s">
        <v>1834</v>
      </c>
      <c r="D331" t="s">
        <v>1365</v>
      </c>
      <c r="E331" t="s">
        <v>1733</v>
      </c>
    </row>
    <row r="332" spans="1:5" x14ac:dyDescent="0.3">
      <c r="A332" t="s">
        <v>295</v>
      </c>
      <c r="B332" t="s">
        <v>1830</v>
      </c>
      <c r="C332" t="s">
        <v>1830</v>
      </c>
      <c r="D332" t="s">
        <v>1758</v>
      </c>
      <c r="E332" t="s">
        <v>1738</v>
      </c>
    </row>
    <row r="333" spans="1:5" x14ac:dyDescent="0.3">
      <c r="A333" t="s">
        <v>1236</v>
      </c>
      <c r="B333" t="s">
        <v>1684</v>
      </c>
      <c r="C333" t="s">
        <v>1833</v>
      </c>
      <c r="D333" t="s">
        <v>1208</v>
      </c>
      <c r="E333" t="s">
        <v>1738</v>
      </c>
    </row>
    <row r="334" spans="1:5" x14ac:dyDescent="0.3">
      <c r="A334" t="s">
        <v>803</v>
      </c>
      <c r="B334" t="s">
        <v>1757</v>
      </c>
      <c r="C334" t="s">
        <v>1833</v>
      </c>
      <c r="D334" t="s">
        <v>779</v>
      </c>
      <c r="E334" t="s">
        <v>1733</v>
      </c>
    </row>
    <row r="335" spans="1:5" x14ac:dyDescent="0.3">
      <c r="A335" t="s">
        <v>1198</v>
      </c>
      <c r="B335" t="s">
        <v>1757</v>
      </c>
      <c r="C335" t="s">
        <v>1833</v>
      </c>
      <c r="D335" t="s">
        <v>1178</v>
      </c>
      <c r="E335" t="s">
        <v>1735</v>
      </c>
    </row>
    <row r="336" spans="1:5" x14ac:dyDescent="0.3">
      <c r="A336" t="s">
        <v>376</v>
      </c>
      <c r="B336" t="s">
        <v>1665</v>
      </c>
      <c r="C336" t="s">
        <v>1831</v>
      </c>
      <c r="D336" t="s">
        <v>1791</v>
      </c>
      <c r="E336" t="s">
        <v>1738</v>
      </c>
    </row>
    <row r="337" spans="1:5" x14ac:dyDescent="0.3">
      <c r="A337" t="s">
        <v>1168</v>
      </c>
      <c r="B337" t="s">
        <v>1677</v>
      </c>
      <c r="C337" t="s">
        <v>1833</v>
      </c>
      <c r="D337" t="s">
        <v>1144</v>
      </c>
      <c r="E337" t="s">
        <v>1734</v>
      </c>
    </row>
    <row r="338" spans="1:5" x14ac:dyDescent="0.3">
      <c r="A338" t="s">
        <v>1144</v>
      </c>
      <c r="B338" t="s">
        <v>1677</v>
      </c>
      <c r="C338" t="s">
        <v>1832</v>
      </c>
      <c r="D338" t="s">
        <v>1365</v>
      </c>
      <c r="E338" t="s">
        <v>1365</v>
      </c>
    </row>
    <row r="339" spans="1:5" x14ac:dyDescent="0.3">
      <c r="A339" t="s">
        <v>1172</v>
      </c>
      <c r="B339" t="s">
        <v>1677</v>
      </c>
      <c r="C339" t="s">
        <v>1833</v>
      </c>
      <c r="D339" t="s">
        <v>1144</v>
      </c>
      <c r="E339" t="s">
        <v>1735</v>
      </c>
    </row>
    <row r="340" spans="1:5" x14ac:dyDescent="0.3">
      <c r="A340" t="s">
        <v>807</v>
      </c>
      <c r="B340" t="s">
        <v>1757</v>
      </c>
      <c r="C340" t="s">
        <v>1833</v>
      </c>
      <c r="D340" t="s">
        <v>779</v>
      </c>
      <c r="E340" t="s">
        <v>1733</v>
      </c>
    </row>
    <row r="341" spans="1:5" x14ac:dyDescent="0.3">
      <c r="A341" t="s">
        <v>1814</v>
      </c>
      <c r="B341" t="s">
        <v>1365</v>
      </c>
      <c r="C341" t="s">
        <v>1365</v>
      </c>
      <c r="D341" t="s">
        <v>1365</v>
      </c>
      <c r="E341" t="s">
        <v>1365</v>
      </c>
    </row>
    <row r="342" spans="1:5" x14ac:dyDescent="0.3">
      <c r="A342" t="s">
        <v>346</v>
      </c>
      <c r="B342" t="s">
        <v>1665</v>
      </c>
      <c r="C342" t="s">
        <v>1831</v>
      </c>
      <c r="D342" t="s">
        <v>1762</v>
      </c>
      <c r="E342" t="s">
        <v>1738</v>
      </c>
    </row>
    <row r="343" spans="1:5" x14ac:dyDescent="0.3">
      <c r="A343" t="s">
        <v>1664</v>
      </c>
      <c r="B343" t="s">
        <v>1660</v>
      </c>
      <c r="C343" t="s">
        <v>1834</v>
      </c>
      <c r="D343" t="s">
        <v>1365</v>
      </c>
      <c r="E343" t="s">
        <v>1733</v>
      </c>
    </row>
    <row r="344" spans="1:5" x14ac:dyDescent="0.3">
      <c r="A344" t="s">
        <v>1679</v>
      </c>
      <c r="B344" t="s">
        <v>1677</v>
      </c>
      <c r="C344" t="s">
        <v>1834</v>
      </c>
      <c r="D344" t="s">
        <v>1365</v>
      </c>
      <c r="E344" t="s">
        <v>1733</v>
      </c>
    </row>
    <row r="345" spans="1:5" x14ac:dyDescent="0.3">
      <c r="A345" t="s">
        <v>1270</v>
      </c>
      <c r="B345" t="s">
        <v>1677</v>
      </c>
      <c r="C345" t="s">
        <v>1833</v>
      </c>
      <c r="D345" t="s">
        <v>1254</v>
      </c>
      <c r="E345" t="s">
        <v>1736</v>
      </c>
    </row>
    <row r="346" spans="1:5" x14ac:dyDescent="0.3">
      <c r="A346" t="s">
        <v>727</v>
      </c>
      <c r="B346" t="s">
        <v>1696</v>
      </c>
      <c r="C346" t="s">
        <v>1833</v>
      </c>
      <c r="D346" t="s">
        <v>707</v>
      </c>
      <c r="E346" t="s">
        <v>1734</v>
      </c>
    </row>
    <row r="347" spans="1:5" x14ac:dyDescent="0.3">
      <c r="A347" t="s">
        <v>1178</v>
      </c>
      <c r="B347" t="s">
        <v>1757</v>
      </c>
      <c r="C347" t="s">
        <v>1832</v>
      </c>
      <c r="D347" t="s">
        <v>1365</v>
      </c>
      <c r="E347" t="s">
        <v>1365</v>
      </c>
    </row>
    <row r="348" spans="1:5" x14ac:dyDescent="0.3">
      <c r="A348" t="s">
        <v>1202</v>
      </c>
      <c r="B348" t="s">
        <v>1757</v>
      </c>
      <c r="C348" t="s">
        <v>1833</v>
      </c>
      <c r="D348" t="s">
        <v>1178</v>
      </c>
      <c r="E348" t="s">
        <v>1735</v>
      </c>
    </row>
    <row r="349" spans="1:5" x14ac:dyDescent="0.3">
      <c r="A349" t="s">
        <v>420</v>
      </c>
      <c r="B349" t="s">
        <v>1660</v>
      </c>
      <c r="C349" t="s">
        <v>1831</v>
      </c>
      <c r="D349" t="s">
        <v>1786</v>
      </c>
      <c r="E349" t="s">
        <v>1738</v>
      </c>
    </row>
    <row r="350" spans="1:5" x14ac:dyDescent="0.3">
      <c r="A350" t="s">
        <v>1208</v>
      </c>
      <c r="B350" t="s">
        <v>1684</v>
      </c>
      <c r="C350" t="s">
        <v>1832</v>
      </c>
      <c r="D350" t="s">
        <v>1365</v>
      </c>
      <c r="E350" t="s">
        <v>1365</v>
      </c>
    </row>
    <row r="351" spans="1:5" x14ac:dyDescent="0.3">
      <c r="A351" t="s">
        <v>1240</v>
      </c>
      <c r="B351" t="s">
        <v>1684</v>
      </c>
      <c r="C351" t="s">
        <v>1833</v>
      </c>
      <c r="D351" t="s">
        <v>1208</v>
      </c>
      <c r="E351" t="s">
        <v>1733</v>
      </c>
    </row>
    <row r="352" spans="1:5" x14ac:dyDescent="0.3">
      <c r="A352" t="s">
        <v>299</v>
      </c>
      <c r="B352" t="s">
        <v>1830</v>
      </c>
      <c r="C352" t="s">
        <v>1830</v>
      </c>
      <c r="D352" t="s">
        <v>1758</v>
      </c>
      <c r="E352" t="s">
        <v>1738</v>
      </c>
    </row>
    <row r="353" spans="1:5" x14ac:dyDescent="0.3">
      <c r="A353" t="s">
        <v>856</v>
      </c>
      <c r="B353" t="s">
        <v>1684</v>
      </c>
      <c r="C353" t="s">
        <v>1833</v>
      </c>
      <c r="D353" t="s">
        <v>821</v>
      </c>
      <c r="E353" t="s">
        <v>1735</v>
      </c>
    </row>
    <row r="354" spans="1:5" x14ac:dyDescent="0.3">
      <c r="A354" t="s">
        <v>1815</v>
      </c>
      <c r="B354" t="s">
        <v>1365</v>
      </c>
      <c r="C354" t="s">
        <v>1365</v>
      </c>
      <c r="D354" t="s">
        <v>1365</v>
      </c>
      <c r="E354" t="s">
        <v>1365</v>
      </c>
    </row>
    <row r="355" spans="1:5" x14ac:dyDescent="0.3">
      <c r="A355" t="s">
        <v>1701</v>
      </c>
      <c r="B355" t="s">
        <v>1696</v>
      </c>
      <c r="C355" t="s">
        <v>1834</v>
      </c>
      <c r="D355" t="s">
        <v>1365</v>
      </c>
      <c r="E355" t="s">
        <v>1733</v>
      </c>
    </row>
    <row r="356" spans="1:5" x14ac:dyDescent="0.3">
      <c r="A356" t="s">
        <v>350</v>
      </c>
      <c r="B356" t="s">
        <v>1665</v>
      </c>
      <c r="C356" t="s">
        <v>1831</v>
      </c>
      <c r="D356" t="s">
        <v>1762</v>
      </c>
      <c r="E356" t="s">
        <v>1738</v>
      </c>
    </row>
    <row r="357" spans="1:5" x14ac:dyDescent="0.3">
      <c r="A357" t="s">
        <v>1176</v>
      </c>
      <c r="B357" t="s">
        <v>1677</v>
      </c>
      <c r="C357" t="s">
        <v>1833</v>
      </c>
      <c r="D357" t="s">
        <v>1144</v>
      </c>
      <c r="E357" t="s">
        <v>1733</v>
      </c>
    </row>
    <row r="358" spans="1:5" x14ac:dyDescent="0.3">
      <c r="A358" t="s">
        <v>1244</v>
      </c>
      <c r="B358" t="s">
        <v>1684</v>
      </c>
      <c r="C358" t="s">
        <v>1833</v>
      </c>
      <c r="D358" t="s">
        <v>1208</v>
      </c>
      <c r="E358" t="s">
        <v>1734</v>
      </c>
    </row>
    <row r="359" spans="1:5" x14ac:dyDescent="0.3">
      <c r="A359" t="s">
        <v>1138</v>
      </c>
      <c r="B359" t="s">
        <v>1696</v>
      </c>
      <c r="C359" t="s">
        <v>1833</v>
      </c>
      <c r="D359" t="s">
        <v>1122</v>
      </c>
      <c r="E359" t="s">
        <v>1734</v>
      </c>
    </row>
    <row r="360" spans="1:5" x14ac:dyDescent="0.3">
      <c r="A360" t="s">
        <v>599</v>
      </c>
      <c r="B360" t="s">
        <v>1696</v>
      </c>
      <c r="C360" t="s">
        <v>1833</v>
      </c>
      <c r="D360" t="s">
        <v>575</v>
      </c>
      <c r="E360" t="s">
        <v>1735</v>
      </c>
    </row>
    <row r="361" spans="1:5" x14ac:dyDescent="0.3">
      <c r="A361" t="s">
        <v>1727</v>
      </c>
      <c r="B361" t="s">
        <v>1677</v>
      </c>
      <c r="C361" t="s">
        <v>1834</v>
      </c>
      <c r="D361" t="s">
        <v>1365</v>
      </c>
      <c r="E361" t="s">
        <v>1733</v>
      </c>
    </row>
    <row r="362" spans="1:5" x14ac:dyDescent="0.3">
      <c r="A362" t="s">
        <v>701</v>
      </c>
      <c r="B362" t="s">
        <v>1757</v>
      </c>
      <c r="C362" t="s">
        <v>1833</v>
      </c>
      <c r="D362" t="s">
        <v>657</v>
      </c>
      <c r="E362" t="s">
        <v>1735</v>
      </c>
    </row>
    <row r="363" spans="1:5" x14ac:dyDescent="0.3">
      <c r="A363" t="s">
        <v>773</v>
      </c>
      <c r="B363" t="s">
        <v>1684</v>
      </c>
      <c r="C363" t="s">
        <v>1833</v>
      </c>
      <c r="D363" t="s">
        <v>733</v>
      </c>
      <c r="E363" t="s">
        <v>1734</v>
      </c>
    </row>
    <row r="364" spans="1:5" x14ac:dyDescent="0.3">
      <c r="A364" t="s">
        <v>731</v>
      </c>
      <c r="B364" t="s">
        <v>1696</v>
      </c>
      <c r="C364" t="s">
        <v>1833</v>
      </c>
      <c r="D364" t="s">
        <v>707</v>
      </c>
      <c r="E364" t="s">
        <v>1735</v>
      </c>
    </row>
    <row r="365" spans="1:5" x14ac:dyDescent="0.3">
      <c r="A365" t="s">
        <v>860</v>
      </c>
      <c r="B365" t="s">
        <v>1684</v>
      </c>
      <c r="C365" t="s">
        <v>1833</v>
      </c>
      <c r="D365" t="s">
        <v>821</v>
      </c>
      <c r="E365" t="s">
        <v>1733</v>
      </c>
    </row>
    <row r="366" spans="1:5" x14ac:dyDescent="0.3">
      <c r="A366" t="s">
        <v>1816</v>
      </c>
      <c r="B366" t="s">
        <v>1365</v>
      </c>
      <c r="C366" t="s">
        <v>1365</v>
      </c>
      <c r="D366" t="s">
        <v>1365</v>
      </c>
      <c r="E366" t="s">
        <v>1365</v>
      </c>
    </row>
    <row r="367" spans="1:5" x14ac:dyDescent="0.3">
      <c r="A367" t="s">
        <v>811</v>
      </c>
      <c r="B367" t="s">
        <v>1757</v>
      </c>
      <c r="C367" t="s">
        <v>1833</v>
      </c>
      <c r="D367" t="s">
        <v>779</v>
      </c>
      <c r="E367" t="s">
        <v>1738</v>
      </c>
    </row>
    <row r="368" spans="1:5" x14ac:dyDescent="0.3">
      <c r="A368" t="s">
        <v>1682</v>
      </c>
      <c r="B368" t="s">
        <v>1757</v>
      </c>
      <c r="C368" t="s">
        <v>1834</v>
      </c>
      <c r="D368" t="s">
        <v>1365</v>
      </c>
      <c r="E368" t="s">
        <v>1738</v>
      </c>
    </row>
    <row r="369" spans="1:5" x14ac:dyDescent="0.3">
      <c r="A369" t="s">
        <v>864</v>
      </c>
      <c r="B369" t="s">
        <v>1684</v>
      </c>
      <c r="C369" t="s">
        <v>1833</v>
      </c>
      <c r="D369" t="s">
        <v>821</v>
      </c>
      <c r="E369" t="s">
        <v>1734</v>
      </c>
    </row>
    <row r="370" spans="1:5" x14ac:dyDescent="0.3">
      <c r="A370" t="s">
        <v>1702</v>
      </c>
      <c r="B370" t="s">
        <v>1696</v>
      </c>
      <c r="C370" t="s">
        <v>1834</v>
      </c>
      <c r="D370" t="s">
        <v>1365</v>
      </c>
      <c r="E370" t="s">
        <v>1733</v>
      </c>
    </row>
    <row r="371" spans="1:5" x14ac:dyDescent="0.3">
      <c r="A371" t="s">
        <v>1817</v>
      </c>
      <c r="B371" t="s">
        <v>1365</v>
      </c>
      <c r="C371" t="s">
        <v>1365</v>
      </c>
      <c r="D371" t="s">
        <v>1365</v>
      </c>
      <c r="E371" t="s">
        <v>1365</v>
      </c>
    </row>
    <row r="372" spans="1:5" x14ac:dyDescent="0.3">
      <c r="A372" t="s">
        <v>603</v>
      </c>
      <c r="B372" t="s">
        <v>1696</v>
      </c>
      <c r="C372" t="s">
        <v>1833</v>
      </c>
      <c r="D372" t="s">
        <v>575</v>
      </c>
      <c r="E372" t="s">
        <v>1736</v>
      </c>
    </row>
    <row r="373" spans="1:5" x14ac:dyDescent="0.3">
      <c r="A373" t="s">
        <v>303</v>
      </c>
      <c r="B373" t="s">
        <v>1830</v>
      </c>
      <c r="C373" t="s">
        <v>1830</v>
      </c>
      <c r="D373" t="s">
        <v>1758</v>
      </c>
      <c r="E373" t="s">
        <v>1738</v>
      </c>
    </row>
    <row r="374" spans="1:5" x14ac:dyDescent="0.3">
      <c r="A374" t="s">
        <v>354</v>
      </c>
      <c r="B374" t="s">
        <v>1665</v>
      </c>
      <c r="C374" t="s">
        <v>1831</v>
      </c>
      <c r="D374" t="s">
        <v>1762</v>
      </c>
      <c r="E374" t="s">
        <v>1738</v>
      </c>
    </row>
    <row r="375" spans="1:5" x14ac:dyDescent="0.3">
      <c r="A375" t="s">
        <v>868</v>
      </c>
      <c r="B375" t="s">
        <v>1684</v>
      </c>
      <c r="C375" t="s">
        <v>1833</v>
      </c>
      <c r="D375" t="s">
        <v>821</v>
      </c>
      <c r="E375" t="s">
        <v>1734</v>
      </c>
    </row>
    <row r="376" spans="1:5" x14ac:dyDescent="0.3">
      <c r="A376" t="s">
        <v>705</v>
      </c>
      <c r="B376" t="s">
        <v>1757</v>
      </c>
      <c r="C376" t="s">
        <v>1833</v>
      </c>
      <c r="D376" t="s">
        <v>657</v>
      </c>
      <c r="E376" t="s">
        <v>1736</v>
      </c>
    </row>
    <row r="377" spans="1:5" x14ac:dyDescent="0.3">
      <c r="A377" t="s">
        <v>1116</v>
      </c>
      <c r="B377" t="s">
        <v>1684</v>
      </c>
      <c r="C377" t="s">
        <v>1833</v>
      </c>
      <c r="D377" t="s">
        <v>1100</v>
      </c>
      <c r="E377" t="s">
        <v>1735</v>
      </c>
    </row>
    <row r="378" spans="1:5" x14ac:dyDescent="0.3">
      <c r="A378" t="s">
        <v>472</v>
      </c>
      <c r="B378" t="s">
        <v>1670</v>
      </c>
      <c r="C378" t="s">
        <v>1831</v>
      </c>
      <c r="D378" t="s">
        <v>1763</v>
      </c>
      <c r="E378" t="s">
        <v>1733</v>
      </c>
    </row>
    <row r="379" spans="1:5" x14ac:dyDescent="0.3">
      <c r="A379" t="s">
        <v>446</v>
      </c>
      <c r="B379" t="s">
        <v>1677</v>
      </c>
      <c r="C379" t="s">
        <v>1831</v>
      </c>
      <c r="D379" t="s">
        <v>1391</v>
      </c>
      <c r="E379" t="s">
        <v>1738</v>
      </c>
    </row>
    <row r="380" spans="1:5" x14ac:dyDescent="0.3">
      <c r="A380" t="s">
        <v>307</v>
      </c>
      <c r="B380" t="s">
        <v>1830</v>
      </c>
      <c r="C380" t="s">
        <v>1830</v>
      </c>
      <c r="D380" t="s">
        <v>1758</v>
      </c>
      <c r="E380" t="s">
        <v>1738</v>
      </c>
    </row>
    <row r="381" spans="1:5" x14ac:dyDescent="0.3">
      <c r="A381" t="s">
        <v>311</v>
      </c>
      <c r="B381" t="s">
        <v>1830</v>
      </c>
      <c r="C381" t="s">
        <v>1830</v>
      </c>
      <c r="D381" t="s">
        <v>1758</v>
      </c>
      <c r="E381" t="s">
        <v>1738</v>
      </c>
    </row>
    <row r="382" spans="1:5" x14ac:dyDescent="0.3">
      <c r="A382" t="s">
        <v>1669</v>
      </c>
      <c r="B382" t="s">
        <v>1665</v>
      </c>
      <c r="C382" t="s">
        <v>1834</v>
      </c>
      <c r="D382" t="s">
        <v>1365</v>
      </c>
      <c r="E382" t="s">
        <v>1733</v>
      </c>
    </row>
    <row r="383" spans="1:5" x14ac:dyDescent="0.3">
      <c r="A383" t="s">
        <v>1274</v>
      </c>
      <c r="B383" t="s">
        <v>1677</v>
      </c>
      <c r="C383" t="s">
        <v>1833</v>
      </c>
      <c r="D383" t="s">
        <v>1254</v>
      </c>
      <c r="E383" t="s">
        <v>1733</v>
      </c>
    </row>
    <row r="384" spans="1:5" x14ac:dyDescent="0.3">
      <c r="A384" t="s">
        <v>1254</v>
      </c>
      <c r="B384" t="s">
        <v>1677</v>
      </c>
      <c r="C384" t="s">
        <v>1832</v>
      </c>
      <c r="D384" t="s">
        <v>1365</v>
      </c>
      <c r="E384" t="s">
        <v>1365</v>
      </c>
    </row>
    <row r="385" spans="1:5" x14ac:dyDescent="0.3">
      <c r="A385" t="s">
        <v>815</v>
      </c>
      <c r="B385" t="s">
        <v>1757</v>
      </c>
      <c r="C385" t="s">
        <v>1833</v>
      </c>
      <c r="D385" t="s">
        <v>779</v>
      </c>
      <c r="E385" t="s">
        <v>1738</v>
      </c>
    </row>
    <row r="386" spans="1:5" x14ac:dyDescent="0.3">
      <c r="A386" t="s">
        <v>1206</v>
      </c>
      <c r="B386" t="s">
        <v>1757</v>
      </c>
      <c r="C386" t="s">
        <v>1833</v>
      </c>
      <c r="D386" t="s">
        <v>1178</v>
      </c>
      <c r="E386" t="s">
        <v>1734</v>
      </c>
    </row>
    <row r="387" spans="1:5" x14ac:dyDescent="0.3">
      <c r="A387" t="s">
        <v>1248</v>
      </c>
      <c r="B387" t="s">
        <v>1684</v>
      </c>
      <c r="C387" t="s">
        <v>1833</v>
      </c>
      <c r="D387" t="s">
        <v>1208</v>
      </c>
      <c r="E387" t="s">
        <v>1735</v>
      </c>
    </row>
    <row r="388" spans="1:5" x14ac:dyDescent="0.3">
      <c r="A388" t="s">
        <v>655</v>
      </c>
      <c r="B388" t="s">
        <v>1684</v>
      </c>
      <c r="C388" t="s">
        <v>1833</v>
      </c>
      <c r="D388" t="s">
        <v>635</v>
      </c>
      <c r="E388" t="s">
        <v>1736</v>
      </c>
    </row>
    <row r="389" spans="1:5" x14ac:dyDescent="0.3">
      <c r="A389" t="s">
        <v>1038</v>
      </c>
      <c r="B389" t="s">
        <v>1674</v>
      </c>
      <c r="C389" t="s">
        <v>1833</v>
      </c>
      <c r="D389" t="s">
        <v>1010</v>
      </c>
      <c r="E389" t="s">
        <v>1734</v>
      </c>
    </row>
    <row r="390" spans="1:5" x14ac:dyDescent="0.3">
      <c r="A390" t="s">
        <v>819</v>
      </c>
      <c r="B390" t="s">
        <v>1757</v>
      </c>
      <c r="C390" t="s">
        <v>1833</v>
      </c>
      <c r="D390" t="s">
        <v>779</v>
      </c>
      <c r="E390" t="s">
        <v>1733</v>
      </c>
    </row>
    <row r="391" spans="1:5" x14ac:dyDescent="0.3">
      <c r="A391" t="s">
        <v>1722</v>
      </c>
      <c r="B391" t="s">
        <v>1684</v>
      </c>
      <c r="C391" t="s">
        <v>1834</v>
      </c>
      <c r="D391" t="s">
        <v>1365</v>
      </c>
      <c r="E391" t="s">
        <v>1734</v>
      </c>
    </row>
    <row r="392" spans="1:5" x14ac:dyDescent="0.3">
      <c r="A392" t="s">
        <v>607</v>
      </c>
      <c r="B392" t="s">
        <v>1696</v>
      </c>
      <c r="C392" t="s">
        <v>1833</v>
      </c>
      <c r="D392" t="s">
        <v>575</v>
      </c>
      <c r="E392" t="s">
        <v>1736</v>
      </c>
    </row>
    <row r="393" spans="1:5" x14ac:dyDescent="0.3">
      <c r="A393" t="s">
        <v>629</v>
      </c>
      <c r="B393" t="s">
        <v>1696</v>
      </c>
      <c r="C393" t="s">
        <v>1833</v>
      </c>
      <c r="D393" t="s">
        <v>609</v>
      </c>
      <c r="E393" t="s">
        <v>1736</v>
      </c>
    </row>
    <row r="394" spans="1:5" x14ac:dyDescent="0.3">
      <c r="A394" t="s">
        <v>1818</v>
      </c>
      <c r="B394" t="s">
        <v>1365</v>
      </c>
      <c r="C394" t="s">
        <v>1365</v>
      </c>
      <c r="D394" t="s">
        <v>1365</v>
      </c>
      <c r="E394" t="s">
        <v>1365</v>
      </c>
    </row>
    <row r="395" spans="1:5" x14ac:dyDescent="0.3">
      <c r="A395" t="s">
        <v>914</v>
      </c>
      <c r="B395" t="s">
        <v>1665</v>
      </c>
      <c r="C395" t="s">
        <v>1833</v>
      </c>
      <c r="D395" t="s">
        <v>870</v>
      </c>
      <c r="E395" t="s">
        <v>1734</v>
      </c>
    </row>
    <row r="396" spans="1:5" x14ac:dyDescent="0.3">
      <c r="A396" t="s">
        <v>978</v>
      </c>
      <c r="B396" t="s">
        <v>1674</v>
      </c>
      <c r="C396" t="s">
        <v>1833</v>
      </c>
      <c r="D396" t="s">
        <v>950</v>
      </c>
      <c r="E396" t="s">
        <v>1736</v>
      </c>
    </row>
    <row r="397" spans="1:5" x14ac:dyDescent="0.3">
      <c r="A397" t="s">
        <v>1819</v>
      </c>
      <c r="B397" t="s">
        <v>1365</v>
      </c>
      <c r="C397" t="s">
        <v>1365</v>
      </c>
      <c r="D397" t="s">
        <v>1365</v>
      </c>
      <c r="E397" t="s">
        <v>1365</v>
      </c>
    </row>
    <row r="398" spans="1:5" x14ac:dyDescent="0.3">
      <c r="A398" t="s">
        <v>1120</v>
      </c>
      <c r="B398" t="s">
        <v>1684</v>
      </c>
      <c r="C398" t="s">
        <v>1833</v>
      </c>
      <c r="D398" t="s">
        <v>1100</v>
      </c>
      <c r="E398" t="s">
        <v>1736</v>
      </c>
    </row>
    <row r="399" spans="1:5" x14ac:dyDescent="0.3">
      <c r="A399" t="s">
        <v>1142</v>
      </c>
      <c r="B399" t="s">
        <v>1696</v>
      </c>
      <c r="C399" t="s">
        <v>1833</v>
      </c>
      <c r="D399" t="s">
        <v>1122</v>
      </c>
      <c r="E399" t="s">
        <v>1736</v>
      </c>
    </row>
    <row r="400" spans="1:5" x14ac:dyDescent="0.3">
      <c r="A400" t="s">
        <v>1276</v>
      </c>
      <c r="B400" t="s">
        <v>1684</v>
      </c>
      <c r="C400" t="s">
        <v>1832</v>
      </c>
      <c r="D400" t="s">
        <v>1365</v>
      </c>
      <c r="E400" t="s">
        <v>1365</v>
      </c>
    </row>
    <row r="401" spans="1:5" x14ac:dyDescent="0.3">
      <c r="A401" t="s">
        <v>315</v>
      </c>
      <c r="B401" t="s">
        <v>1830</v>
      </c>
      <c r="C401" t="s">
        <v>1830</v>
      </c>
      <c r="D401" t="s">
        <v>1758</v>
      </c>
      <c r="E401" t="s">
        <v>1738</v>
      </c>
    </row>
    <row r="402" spans="1:5" x14ac:dyDescent="0.3">
      <c r="A402" t="s">
        <v>633</v>
      </c>
      <c r="B402" t="s">
        <v>1696</v>
      </c>
      <c r="C402" t="s">
        <v>1833</v>
      </c>
      <c r="D402" t="s">
        <v>609</v>
      </c>
      <c r="E402" t="s">
        <v>1733</v>
      </c>
    </row>
    <row r="403" spans="1:5" x14ac:dyDescent="0.3">
      <c r="A403" t="s">
        <v>358</v>
      </c>
      <c r="B403" t="s">
        <v>1665</v>
      </c>
      <c r="C403" t="s">
        <v>1831</v>
      </c>
      <c r="D403" t="s">
        <v>1762</v>
      </c>
      <c r="E403" t="s">
        <v>1738</v>
      </c>
    </row>
    <row r="404" spans="1:5" x14ac:dyDescent="0.3">
      <c r="A404" t="s">
        <v>1591</v>
      </c>
      <c r="B404" t="s">
        <v>1696</v>
      </c>
      <c r="C404" t="s">
        <v>1834</v>
      </c>
      <c r="D404" t="s">
        <v>1365</v>
      </c>
      <c r="E404" t="s">
        <v>1735</v>
      </c>
    </row>
    <row r="405" spans="1:5" x14ac:dyDescent="0.3">
      <c r="A405" t="s">
        <v>777</v>
      </c>
      <c r="B405" t="s">
        <v>1684</v>
      </c>
      <c r="C405" t="s">
        <v>1833</v>
      </c>
      <c r="D405" t="s">
        <v>733</v>
      </c>
      <c r="E405" t="s">
        <v>1735</v>
      </c>
    </row>
    <row r="406" spans="1:5" x14ac:dyDescent="0.3">
      <c r="A406" t="s">
        <v>1693</v>
      </c>
      <c r="B406" t="s">
        <v>1684</v>
      </c>
      <c r="C406" t="s">
        <v>1834</v>
      </c>
      <c r="D406" t="s">
        <v>1365</v>
      </c>
      <c r="E406" t="s">
        <v>1733</v>
      </c>
    </row>
    <row r="407" spans="1:5" x14ac:dyDescent="0.3">
      <c r="A407" t="s">
        <v>380</v>
      </c>
      <c r="B407" t="s">
        <v>1665</v>
      </c>
      <c r="C407" t="s">
        <v>1831</v>
      </c>
      <c r="D407" t="s">
        <v>1791</v>
      </c>
      <c r="E407" t="s">
        <v>1738</v>
      </c>
    </row>
    <row r="408" spans="1:5" x14ac:dyDescent="0.3">
      <c r="A408" t="s">
        <v>1252</v>
      </c>
      <c r="B408" t="s">
        <v>1684</v>
      </c>
      <c r="C408" t="s">
        <v>1833</v>
      </c>
      <c r="D408" t="s">
        <v>1208</v>
      </c>
      <c r="E408" t="s">
        <v>1738</v>
      </c>
    </row>
    <row r="409" spans="1:5" x14ac:dyDescent="0.3">
      <c r="A409" t="s">
        <v>1694</v>
      </c>
      <c r="B409" t="s">
        <v>1684</v>
      </c>
      <c r="C409" t="s">
        <v>1834</v>
      </c>
      <c r="D409" t="s">
        <v>1365</v>
      </c>
      <c r="E409" t="s">
        <v>1733</v>
      </c>
    </row>
    <row r="410" spans="1:5" x14ac:dyDescent="0.3">
      <c r="A410" t="s">
        <v>450</v>
      </c>
      <c r="B410" t="s">
        <v>1677</v>
      </c>
      <c r="C410" t="s">
        <v>1831</v>
      </c>
      <c r="D410" t="s">
        <v>1391</v>
      </c>
      <c r="E410" t="s">
        <v>1738</v>
      </c>
    </row>
    <row r="411" spans="1:5" x14ac:dyDescent="0.3">
      <c r="A411" t="s">
        <v>1322</v>
      </c>
      <c r="B411" t="s">
        <v>1677</v>
      </c>
      <c r="C411" t="s">
        <v>1833</v>
      </c>
      <c r="D411" t="s">
        <v>1306</v>
      </c>
      <c r="E411" t="s">
        <v>1733</v>
      </c>
    </row>
    <row r="412" spans="1:5" x14ac:dyDescent="0.3">
      <c r="A412" t="s">
        <v>1306</v>
      </c>
      <c r="B412" t="s">
        <v>1677</v>
      </c>
      <c r="C412" t="s">
        <v>1832</v>
      </c>
      <c r="D412" t="s">
        <v>1365</v>
      </c>
      <c r="E412" t="s">
        <v>1365</v>
      </c>
    </row>
    <row r="413" spans="1:5" x14ac:dyDescent="0.3">
      <c r="A413" t="s">
        <v>1304</v>
      </c>
      <c r="B413" t="s">
        <v>1684</v>
      </c>
      <c r="C413" t="s">
        <v>1833</v>
      </c>
      <c r="D413" t="s">
        <v>1276</v>
      </c>
      <c r="E413" t="s">
        <v>1733</v>
      </c>
    </row>
    <row r="414" spans="1:5" x14ac:dyDescent="0.3">
      <c r="A414" t="s">
        <v>1820</v>
      </c>
      <c r="B414" t="s">
        <v>1365</v>
      </c>
      <c r="C414" t="s">
        <v>1365</v>
      </c>
      <c r="D414" t="s">
        <v>1365</v>
      </c>
      <c r="E414" t="s">
        <v>1365</v>
      </c>
    </row>
    <row r="415" spans="1:5" x14ac:dyDescent="0.3">
      <c r="A415" t="s">
        <v>1326</v>
      </c>
      <c r="B415" t="s">
        <v>1677</v>
      </c>
      <c r="C415" t="s">
        <v>1833</v>
      </c>
      <c r="D415" t="s">
        <v>1306</v>
      </c>
      <c r="E415" t="s">
        <v>1736</v>
      </c>
    </row>
    <row r="416" spans="1:5" x14ac:dyDescent="0.3">
      <c r="A416" t="s">
        <v>491</v>
      </c>
      <c r="B416" t="s">
        <v>1684</v>
      </c>
      <c r="C416" t="s">
        <v>1833</v>
      </c>
      <c r="D416" t="s">
        <v>475</v>
      </c>
      <c r="E416" t="s">
        <v>1734</v>
      </c>
    </row>
    <row r="417" spans="1:5" x14ac:dyDescent="0.3">
      <c r="A417" t="s">
        <v>918</v>
      </c>
      <c r="B417" t="s">
        <v>1665</v>
      </c>
      <c r="C417" t="s">
        <v>1833</v>
      </c>
      <c r="D417" t="s">
        <v>870</v>
      </c>
      <c r="E417" t="s">
        <v>1735</v>
      </c>
    </row>
    <row r="418" spans="1:5" x14ac:dyDescent="0.3">
      <c r="A418" t="s">
        <v>1330</v>
      </c>
      <c r="B418" t="s">
        <v>1677</v>
      </c>
      <c r="C418" t="s">
        <v>1833</v>
      </c>
      <c r="D418" t="s">
        <v>1306</v>
      </c>
      <c r="E418" t="s">
        <v>1734</v>
      </c>
    </row>
    <row r="419" spans="1:5" x14ac:dyDescent="0.3">
      <c r="A419" t="s">
        <v>1725</v>
      </c>
      <c r="B419" t="s">
        <v>1670</v>
      </c>
      <c r="C419" t="s">
        <v>1834</v>
      </c>
      <c r="D419" t="s">
        <v>1365</v>
      </c>
      <c r="E419" t="s">
        <v>1733</v>
      </c>
    </row>
  </sheetData>
  <sortState xmlns:xlrd2="http://schemas.microsoft.com/office/spreadsheetml/2017/richdata2" ref="N1:N6">
    <sortCondition ref="N6"/>
  </sortState>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EQ385"/>
  <sheetViews>
    <sheetView topLeftCell="BN365" workbookViewId="0">
      <selection activeCell="BZ345" sqref="BZ345:CB345"/>
    </sheetView>
  </sheetViews>
  <sheetFormatPr defaultRowHeight="14.4" x14ac:dyDescent="0.3"/>
  <cols>
    <col min="1" max="1" width="27.6640625" bestFit="1" customWidth="1"/>
    <col min="2" max="2" width="26" bestFit="1" customWidth="1"/>
    <col min="3" max="18" width="9.109375" customWidth="1"/>
    <col min="19" max="28" width="9.109375" style="196"/>
    <col min="29" max="33" width="8.88671875" style="196"/>
    <col min="35" max="44" width="9.109375" style="196"/>
    <col min="45" max="49" width="8.88671875" style="196"/>
    <col min="51" max="60" width="9.109375" style="196"/>
    <col min="61" max="65" width="8.88671875" style="196"/>
    <col min="67" max="76" width="9.109375" style="196"/>
    <col min="77" max="81" width="8.88671875" style="196"/>
    <col min="83" max="92" width="9.109375" style="198"/>
    <col min="93" max="97" width="8.88671875" style="198"/>
    <col min="99" max="108" width="9.109375" style="198"/>
    <col min="109" max="113" width="8.88671875" style="198"/>
    <col min="115" max="124" width="9.109375" style="198"/>
    <col min="125" max="129" width="8.88671875" style="198"/>
    <col min="131" max="140" width="9.109375" style="198"/>
    <col min="141" max="145" width="8.88671875" style="198"/>
  </cols>
  <sheetData>
    <row r="1" spans="1:147" x14ac:dyDescent="0.3">
      <c r="S1"/>
      <c r="T1"/>
      <c r="U1"/>
      <c r="V1"/>
      <c r="W1"/>
      <c r="X1"/>
      <c r="Y1"/>
      <c r="Z1"/>
      <c r="AA1"/>
      <c r="AB1"/>
      <c r="AC1"/>
      <c r="AD1"/>
      <c r="AE1"/>
      <c r="AF1"/>
      <c r="AG1"/>
      <c r="AI1"/>
      <c r="AJ1"/>
      <c r="AK1"/>
      <c r="AL1"/>
      <c r="AM1"/>
      <c r="AN1"/>
      <c r="AO1"/>
      <c r="AP1"/>
      <c r="AQ1"/>
      <c r="AR1"/>
      <c r="AS1"/>
      <c r="AT1"/>
      <c r="AU1"/>
      <c r="AV1"/>
      <c r="AW1"/>
      <c r="AY1"/>
      <c r="AZ1"/>
      <c r="BA1"/>
      <c r="BB1"/>
      <c r="BC1"/>
      <c r="BD1"/>
      <c r="BE1"/>
      <c r="BF1"/>
      <c r="BG1"/>
      <c r="BH1"/>
      <c r="BI1"/>
      <c r="BJ1"/>
      <c r="BK1"/>
      <c r="BL1"/>
      <c r="BM1"/>
      <c r="BO1"/>
      <c r="BP1"/>
      <c r="BQ1"/>
      <c r="BR1"/>
      <c r="BS1"/>
      <c r="BT1"/>
      <c r="BU1"/>
      <c r="BV1"/>
      <c r="BW1"/>
      <c r="BX1"/>
      <c r="BY1"/>
      <c r="BZ1"/>
      <c r="CA1"/>
      <c r="CB1"/>
      <c r="CC1"/>
      <c r="CE1"/>
      <c r="CF1"/>
      <c r="CG1"/>
      <c r="CH1"/>
      <c r="CI1"/>
      <c r="CJ1"/>
      <c r="CK1"/>
      <c r="CL1"/>
      <c r="CM1"/>
      <c r="CN1"/>
      <c r="CO1"/>
      <c r="CP1"/>
      <c r="CQ1"/>
      <c r="CR1"/>
      <c r="CS1"/>
      <c r="CU1"/>
      <c r="CV1"/>
      <c r="CW1"/>
      <c r="CX1"/>
      <c r="CY1"/>
      <c r="CZ1"/>
      <c r="DA1"/>
      <c r="DB1"/>
      <c r="DC1"/>
      <c r="DD1"/>
      <c r="DE1"/>
      <c r="DF1"/>
      <c r="DG1"/>
      <c r="DH1"/>
      <c r="DI1"/>
      <c r="DK1"/>
      <c r="DL1"/>
      <c r="DM1"/>
      <c r="DN1"/>
      <c r="DO1"/>
      <c r="DP1"/>
      <c r="DQ1"/>
      <c r="DR1"/>
      <c r="DS1"/>
      <c r="DT1"/>
      <c r="DU1"/>
      <c r="DV1"/>
      <c r="DW1"/>
      <c r="DX1"/>
      <c r="DY1"/>
      <c r="EA1"/>
      <c r="EB1"/>
      <c r="EC1"/>
      <c r="ED1"/>
      <c r="EE1"/>
      <c r="EF1"/>
      <c r="EG1"/>
      <c r="EH1"/>
      <c r="EI1"/>
      <c r="EJ1"/>
      <c r="EK1"/>
      <c r="EL1"/>
      <c r="EM1"/>
      <c r="EN1"/>
      <c r="EO1"/>
    </row>
    <row r="2" spans="1:147" x14ac:dyDescent="0.3">
      <c r="S2"/>
      <c r="T2"/>
      <c r="U2"/>
      <c r="V2"/>
      <c r="W2"/>
      <c r="X2"/>
      <c r="Y2"/>
      <c r="Z2"/>
      <c r="AA2"/>
      <c r="AB2"/>
      <c r="AC2"/>
      <c r="AD2"/>
      <c r="AE2"/>
      <c r="AF2"/>
      <c r="AG2"/>
      <c r="AI2"/>
      <c r="AJ2"/>
      <c r="AK2"/>
      <c r="AL2"/>
      <c r="AM2"/>
      <c r="AN2"/>
      <c r="AO2"/>
      <c r="AP2"/>
      <c r="AQ2"/>
      <c r="AR2"/>
      <c r="AS2"/>
      <c r="AT2"/>
      <c r="AU2"/>
      <c r="AV2"/>
      <c r="AW2"/>
      <c r="AY2"/>
      <c r="AZ2"/>
      <c r="BA2"/>
      <c r="BB2"/>
      <c r="BC2"/>
      <c r="BD2"/>
      <c r="BE2"/>
      <c r="BF2"/>
      <c r="BG2"/>
      <c r="BH2"/>
      <c r="BI2"/>
      <c r="BJ2"/>
      <c r="BK2"/>
      <c r="BL2"/>
      <c r="BM2"/>
      <c r="BO2"/>
      <c r="BP2"/>
      <c r="BQ2"/>
      <c r="BR2"/>
      <c r="BS2"/>
      <c r="BT2"/>
      <c r="BU2"/>
      <c r="BV2"/>
      <c r="BW2"/>
      <c r="BX2"/>
      <c r="BY2"/>
      <c r="BZ2"/>
      <c r="CA2"/>
      <c r="CB2"/>
      <c r="CC2"/>
      <c r="CE2"/>
      <c r="CF2"/>
      <c r="CG2"/>
      <c r="CH2"/>
      <c r="CI2"/>
      <c r="CJ2"/>
      <c r="CK2"/>
      <c r="CL2"/>
      <c r="CM2"/>
      <c r="CN2"/>
      <c r="CO2"/>
      <c r="CP2"/>
      <c r="CQ2"/>
      <c r="CR2"/>
      <c r="CS2"/>
      <c r="CU2"/>
      <c r="CV2"/>
      <c r="CW2"/>
      <c r="CX2"/>
      <c r="CY2"/>
      <c r="CZ2"/>
      <c r="DA2"/>
      <c r="DB2"/>
      <c r="DC2"/>
      <c r="DD2"/>
      <c r="DE2"/>
      <c r="DF2"/>
      <c r="DG2"/>
      <c r="DH2"/>
      <c r="DI2"/>
      <c r="DK2"/>
      <c r="DL2"/>
      <c r="DM2"/>
      <c r="DN2"/>
      <c r="DO2"/>
      <c r="DP2"/>
      <c r="DQ2"/>
      <c r="DR2"/>
      <c r="DS2"/>
      <c r="DT2"/>
      <c r="DU2"/>
      <c r="DV2"/>
      <c r="DW2"/>
      <c r="DX2"/>
      <c r="DY2"/>
      <c r="EA2"/>
      <c r="EB2"/>
      <c r="EC2"/>
      <c r="ED2"/>
      <c r="EE2"/>
      <c r="EF2"/>
      <c r="EG2"/>
      <c r="EH2"/>
      <c r="EI2"/>
      <c r="EJ2"/>
      <c r="EK2"/>
      <c r="EL2"/>
      <c r="EM2"/>
      <c r="EN2"/>
      <c r="EO2"/>
    </row>
    <row r="3" spans="1:147" x14ac:dyDescent="0.3">
      <c r="S3"/>
      <c r="T3"/>
      <c r="U3"/>
      <c r="V3"/>
      <c r="W3"/>
      <c r="X3"/>
      <c r="Y3"/>
      <c r="Z3"/>
      <c r="AA3"/>
      <c r="AB3"/>
      <c r="AC3"/>
      <c r="AD3"/>
      <c r="AE3"/>
      <c r="AF3"/>
      <c r="AG3"/>
      <c r="AI3"/>
      <c r="AJ3"/>
      <c r="AK3"/>
      <c r="AL3"/>
      <c r="AM3"/>
      <c r="AN3"/>
      <c r="AO3"/>
      <c r="AP3"/>
      <c r="AQ3"/>
      <c r="AR3"/>
      <c r="AS3"/>
      <c r="AT3"/>
      <c r="AU3"/>
      <c r="AV3"/>
      <c r="AW3"/>
      <c r="AY3"/>
      <c r="AZ3"/>
      <c r="BA3"/>
      <c r="BB3"/>
      <c r="BC3"/>
      <c r="BD3"/>
      <c r="BE3"/>
      <c r="BF3"/>
      <c r="BG3"/>
      <c r="BH3"/>
      <c r="BI3"/>
      <c r="BJ3"/>
      <c r="BK3"/>
      <c r="BL3"/>
      <c r="BM3"/>
      <c r="BO3"/>
      <c r="BP3"/>
      <c r="BQ3"/>
      <c r="BR3"/>
      <c r="BS3"/>
      <c r="BT3"/>
      <c r="BU3"/>
      <c r="BV3"/>
      <c r="BW3"/>
      <c r="BX3"/>
      <c r="BY3"/>
      <c r="BZ3"/>
      <c r="CA3"/>
      <c r="CB3"/>
      <c r="CC3"/>
      <c r="CE3"/>
      <c r="CF3"/>
      <c r="CG3"/>
      <c r="CH3"/>
      <c r="CI3"/>
      <c r="CJ3"/>
      <c r="CK3"/>
      <c r="CL3"/>
      <c r="CM3"/>
      <c r="CN3"/>
      <c r="CO3"/>
      <c r="CP3"/>
      <c r="CQ3"/>
      <c r="CR3"/>
      <c r="CS3"/>
      <c r="CU3"/>
      <c r="CV3"/>
      <c r="CW3"/>
      <c r="CX3"/>
      <c r="CY3"/>
      <c r="CZ3"/>
      <c r="DA3"/>
      <c r="DB3"/>
      <c r="DC3"/>
      <c r="DD3"/>
      <c r="DE3"/>
      <c r="DF3"/>
      <c r="DG3"/>
      <c r="DH3"/>
      <c r="DI3"/>
      <c r="DK3"/>
      <c r="DL3"/>
      <c r="DM3"/>
      <c r="DN3"/>
      <c r="DO3"/>
      <c r="DP3"/>
      <c r="DQ3"/>
      <c r="DR3"/>
      <c r="DS3"/>
      <c r="DT3"/>
      <c r="DU3"/>
      <c r="DV3"/>
      <c r="DW3"/>
      <c r="DX3"/>
      <c r="DY3"/>
      <c r="EA3"/>
      <c r="EB3"/>
      <c r="EC3"/>
      <c r="ED3"/>
      <c r="EE3"/>
      <c r="EF3"/>
      <c r="EG3"/>
      <c r="EH3"/>
      <c r="EI3"/>
      <c r="EJ3"/>
      <c r="EK3"/>
      <c r="EL3"/>
      <c r="EM3"/>
      <c r="EN3"/>
      <c r="EO3"/>
    </row>
    <row r="4" spans="1:147" x14ac:dyDescent="0.3">
      <c r="S4"/>
      <c r="T4"/>
      <c r="U4"/>
      <c r="V4"/>
      <c r="W4"/>
      <c r="X4"/>
      <c r="Y4"/>
      <c r="Z4"/>
      <c r="AA4"/>
      <c r="AB4"/>
      <c r="AC4"/>
      <c r="AD4"/>
      <c r="AE4"/>
      <c r="AF4"/>
      <c r="AG4"/>
      <c r="AI4"/>
      <c r="AJ4"/>
      <c r="AK4"/>
      <c r="AL4"/>
      <c r="AM4"/>
      <c r="AN4"/>
      <c r="AO4"/>
      <c r="AP4"/>
      <c r="AQ4"/>
      <c r="AR4"/>
      <c r="AS4"/>
      <c r="AT4"/>
      <c r="AU4"/>
      <c r="AV4"/>
      <c r="AW4"/>
      <c r="AY4"/>
      <c r="AZ4"/>
      <c r="BA4"/>
      <c r="BB4"/>
      <c r="BC4"/>
      <c r="BD4"/>
      <c r="BE4"/>
      <c r="BF4"/>
      <c r="BG4"/>
      <c r="BH4"/>
      <c r="BI4"/>
      <c r="BJ4"/>
      <c r="BK4"/>
      <c r="BL4"/>
      <c r="BM4"/>
      <c r="BO4"/>
      <c r="BP4"/>
      <c r="BQ4"/>
      <c r="BR4"/>
      <c r="BS4"/>
      <c r="BT4"/>
      <c r="BU4"/>
      <c r="BV4"/>
      <c r="BW4"/>
      <c r="BX4"/>
      <c r="BY4"/>
      <c r="BZ4"/>
      <c r="CA4"/>
      <c r="CB4"/>
      <c r="CC4"/>
      <c r="CE4"/>
      <c r="CF4"/>
      <c r="CG4"/>
      <c r="CH4"/>
      <c r="CI4"/>
      <c r="CJ4"/>
      <c r="CK4"/>
      <c r="CL4"/>
      <c r="CM4"/>
      <c r="CN4"/>
      <c r="CO4"/>
      <c r="CP4"/>
      <c r="CQ4"/>
      <c r="CR4"/>
      <c r="CS4"/>
      <c r="CU4"/>
      <c r="CV4"/>
      <c r="CW4"/>
      <c r="CX4"/>
      <c r="CY4"/>
      <c r="CZ4"/>
      <c r="DA4"/>
      <c r="DB4"/>
      <c r="DC4"/>
      <c r="DD4"/>
      <c r="DE4"/>
      <c r="DF4"/>
      <c r="DG4"/>
      <c r="DH4"/>
      <c r="DI4"/>
      <c r="DK4"/>
      <c r="DL4"/>
      <c r="DM4"/>
      <c r="DN4"/>
      <c r="DO4"/>
      <c r="DP4"/>
      <c r="DQ4"/>
      <c r="DR4"/>
      <c r="DS4"/>
      <c r="DT4"/>
      <c r="DU4"/>
      <c r="DV4"/>
      <c r="DW4"/>
      <c r="DX4"/>
      <c r="DY4"/>
      <c r="EA4"/>
      <c r="EB4"/>
      <c r="EC4"/>
      <c r="ED4"/>
      <c r="EE4"/>
      <c r="EF4"/>
      <c r="EG4"/>
      <c r="EH4"/>
      <c r="EI4"/>
      <c r="EJ4"/>
      <c r="EK4"/>
      <c r="EL4"/>
      <c r="EM4"/>
      <c r="EN4"/>
      <c r="EO4"/>
    </row>
    <row r="5" spans="1:147" x14ac:dyDescent="0.3">
      <c r="S5"/>
      <c r="T5"/>
      <c r="U5"/>
      <c r="V5"/>
      <c r="W5"/>
      <c r="X5"/>
      <c r="Y5"/>
      <c r="Z5"/>
      <c r="AA5"/>
      <c r="AB5"/>
      <c r="AC5"/>
      <c r="AD5"/>
      <c r="AE5"/>
      <c r="AF5"/>
      <c r="AG5"/>
      <c r="AI5"/>
      <c r="AJ5"/>
      <c r="AK5"/>
      <c r="AL5"/>
      <c r="AM5"/>
      <c r="AN5"/>
      <c r="AO5"/>
      <c r="AP5"/>
      <c r="AQ5"/>
      <c r="AR5"/>
      <c r="AS5"/>
      <c r="AT5"/>
      <c r="AU5"/>
      <c r="AV5"/>
      <c r="AW5"/>
      <c r="AY5"/>
      <c r="AZ5"/>
      <c r="BA5"/>
      <c r="BB5"/>
      <c r="BC5"/>
      <c r="BD5"/>
      <c r="BE5"/>
      <c r="BF5"/>
      <c r="BG5"/>
      <c r="BH5"/>
      <c r="BI5"/>
      <c r="BJ5"/>
      <c r="BK5"/>
      <c r="BL5"/>
      <c r="BM5"/>
      <c r="BO5"/>
      <c r="BP5"/>
      <c r="BQ5"/>
      <c r="BR5"/>
      <c r="BS5"/>
      <c r="BT5"/>
      <c r="BU5"/>
      <c r="BV5"/>
      <c r="BW5"/>
      <c r="BX5"/>
      <c r="BY5"/>
      <c r="BZ5"/>
      <c r="CA5"/>
      <c r="CB5"/>
      <c r="CC5"/>
      <c r="CE5"/>
      <c r="CF5"/>
      <c r="CG5"/>
      <c r="CH5"/>
      <c r="CI5"/>
      <c r="CJ5"/>
      <c r="CK5"/>
      <c r="CL5"/>
      <c r="CM5"/>
      <c r="CN5"/>
      <c r="CO5"/>
      <c r="CP5"/>
      <c r="CQ5"/>
      <c r="CR5"/>
      <c r="CS5"/>
      <c r="CU5"/>
      <c r="CV5"/>
      <c r="CW5"/>
      <c r="CX5"/>
      <c r="CY5"/>
      <c r="CZ5"/>
      <c r="DA5"/>
      <c r="DB5"/>
      <c r="DC5"/>
      <c r="DD5"/>
      <c r="DE5"/>
      <c r="DF5"/>
      <c r="DG5"/>
      <c r="DH5"/>
      <c r="DI5"/>
      <c r="DK5"/>
      <c r="DL5"/>
      <c r="DM5"/>
      <c r="DN5"/>
      <c r="DO5"/>
      <c r="DP5"/>
      <c r="DQ5"/>
      <c r="DR5"/>
      <c r="DS5"/>
      <c r="DT5"/>
      <c r="DU5"/>
      <c r="DV5"/>
      <c r="DW5"/>
      <c r="DX5"/>
      <c r="DY5"/>
      <c r="EA5"/>
      <c r="EB5"/>
      <c r="EC5"/>
      <c r="ED5"/>
      <c r="EE5"/>
      <c r="EF5"/>
      <c r="EG5"/>
      <c r="EH5"/>
      <c r="EI5"/>
      <c r="EJ5"/>
      <c r="EK5"/>
      <c r="EL5"/>
      <c r="EM5"/>
      <c r="EN5"/>
      <c r="EO5"/>
    </row>
    <row r="6" spans="1:147"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c r="BX6">
        <v>76</v>
      </c>
      <c r="BY6">
        <v>77</v>
      </c>
      <c r="BZ6">
        <v>78</v>
      </c>
      <c r="CA6">
        <v>79</v>
      </c>
      <c r="CB6">
        <v>80</v>
      </c>
      <c r="CC6">
        <v>81</v>
      </c>
      <c r="CD6">
        <v>82</v>
      </c>
      <c r="CE6">
        <v>83</v>
      </c>
      <c r="CF6">
        <v>84</v>
      </c>
      <c r="CG6">
        <v>85</v>
      </c>
      <c r="CH6">
        <v>86</v>
      </c>
      <c r="CI6">
        <v>87</v>
      </c>
      <c r="CJ6">
        <v>88</v>
      </c>
      <c r="CK6">
        <v>89</v>
      </c>
      <c r="CL6">
        <v>90</v>
      </c>
      <c r="CM6">
        <v>91</v>
      </c>
      <c r="CN6">
        <v>92</v>
      </c>
      <c r="CO6">
        <v>93</v>
      </c>
      <c r="CP6">
        <v>94</v>
      </c>
      <c r="CQ6">
        <v>95</v>
      </c>
      <c r="CR6">
        <v>96</v>
      </c>
      <c r="CS6">
        <v>97</v>
      </c>
      <c r="CT6">
        <v>98</v>
      </c>
      <c r="CU6">
        <v>99</v>
      </c>
      <c r="CV6">
        <v>100</v>
      </c>
      <c r="CW6">
        <v>101</v>
      </c>
      <c r="CX6">
        <v>102</v>
      </c>
      <c r="CY6">
        <v>103</v>
      </c>
      <c r="CZ6">
        <v>104</v>
      </c>
      <c r="DA6">
        <v>105</v>
      </c>
      <c r="DB6">
        <v>106</v>
      </c>
      <c r="DC6">
        <v>107</v>
      </c>
      <c r="DD6">
        <v>108</v>
      </c>
      <c r="DE6">
        <v>109</v>
      </c>
      <c r="DF6">
        <v>110</v>
      </c>
      <c r="DG6">
        <v>111</v>
      </c>
      <c r="DH6">
        <v>112</v>
      </c>
      <c r="DI6">
        <v>113</v>
      </c>
      <c r="DJ6">
        <v>114</v>
      </c>
      <c r="DK6">
        <v>115</v>
      </c>
      <c r="DL6">
        <v>116</v>
      </c>
      <c r="DM6">
        <v>117</v>
      </c>
      <c r="DN6">
        <v>118</v>
      </c>
      <c r="DO6">
        <v>119</v>
      </c>
      <c r="DP6">
        <v>120</v>
      </c>
      <c r="DQ6">
        <v>121</v>
      </c>
      <c r="DR6">
        <v>122</v>
      </c>
      <c r="DS6">
        <v>123</v>
      </c>
      <c r="DT6">
        <v>124</v>
      </c>
      <c r="DU6">
        <v>125</v>
      </c>
      <c r="DV6">
        <v>126</v>
      </c>
      <c r="DW6">
        <v>127</v>
      </c>
      <c r="DX6">
        <v>128</v>
      </c>
      <c r="DY6">
        <v>129</v>
      </c>
      <c r="DZ6">
        <v>130</v>
      </c>
      <c r="EA6">
        <v>131</v>
      </c>
      <c r="EB6">
        <v>132</v>
      </c>
      <c r="EC6">
        <v>133</v>
      </c>
      <c r="ED6">
        <v>134</v>
      </c>
      <c r="EE6">
        <v>135</v>
      </c>
      <c r="EF6">
        <v>136</v>
      </c>
      <c r="EG6">
        <v>137</v>
      </c>
      <c r="EH6">
        <v>138</v>
      </c>
      <c r="EI6">
        <v>139</v>
      </c>
      <c r="EJ6">
        <v>140</v>
      </c>
      <c r="EK6">
        <v>141</v>
      </c>
      <c r="EL6">
        <v>142</v>
      </c>
      <c r="EM6">
        <v>143</v>
      </c>
      <c r="EN6">
        <v>144</v>
      </c>
      <c r="EO6">
        <v>145</v>
      </c>
      <c r="EP6">
        <v>146</v>
      </c>
      <c r="EQ6">
        <v>147</v>
      </c>
    </row>
    <row r="7" spans="1:147" x14ac:dyDescent="0.3">
      <c r="S7"/>
      <c r="T7"/>
      <c r="U7"/>
      <c r="V7"/>
      <c r="W7"/>
      <c r="X7"/>
      <c r="Y7"/>
      <c r="Z7"/>
      <c r="AA7"/>
      <c r="AB7"/>
      <c r="AC7"/>
      <c r="AD7"/>
      <c r="AE7"/>
      <c r="AF7"/>
      <c r="AG7"/>
      <c r="AI7"/>
      <c r="AJ7"/>
      <c r="AK7"/>
      <c r="AL7"/>
      <c r="AM7"/>
      <c r="AN7"/>
      <c r="AO7"/>
      <c r="AP7"/>
      <c r="AQ7"/>
      <c r="AR7"/>
      <c r="AS7"/>
      <c r="AT7"/>
      <c r="AU7"/>
      <c r="AV7"/>
      <c r="AW7"/>
      <c r="AY7"/>
      <c r="AZ7"/>
      <c r="BA7"/>
      <c r="BB7"/>
      <c r="BC7"/>
      <c r="BD7"/>
      <c r="BE7"/>
      <c r="BF7"/>
      <c r="BG7"/>
      <c r="BH7"/>
      <c r="BI7"/>
      <c r="BJ7"/>
      <c r="BK7"/>
      <c r="BL7"/>
      <c r="BM7"/>
      <c r="BO7"/>
      <c r="BP7"/>
      <c r="BQ7"/>
      <c r="BR7"/>
      <c r="BS7"/>
      <c r="BT7"/>
      <c r="BU7"/>
      <c r="BV7"/>
      <c r="BW7"/>
      <c r="BX7"/>
      <c r="BY7"/>
      <c r="BZ7"/>
      <c r="CA7"/>
      <c r="CB7"/>
      <c r="CC7"/>
      <c r="CE7"/>
      <c r="CF7"/>
      <c r="CG7"/>
      <c r="CH7"/>
      <c r="CI7"/>
      <c r="CJ7"/>
      <c r="CK7"/>
      <c r="CL7"/>
      <c r="CM7"/>
      <c r="CN7"/>
      <c r="CO7"/>
      <c r="CP7"/>
      <c r="CQ7"/>
      <c r="CR7"/>
      <c r="CS7"/>
      <c r="CU7"/>
      <c r="CV7"/>
      <c r="CW7"/>
      <c r="CX7"/>
      <c r="CY7"/>
      <c r="CZ7"/>
      <c r="DA7"/>
      <c r="DB7"/>
      <c r="DC7"/>
      <c r="DD7"/>
      <c r="DE7"/>
      <c r="DF7"/>
      <c r="DG7"/>
      <c r="DH7"/>
      <c r="DI7"/>
      <c r="DK7"/>
      <c r="DL7"/>
      <c r="DM7"/>
      <c r="DN7"/>
      <c r="DO7"/>
      <c r="DP7"/>
      <c r="DQ7"/>
      <c r="DR7"/>
      <c r="DS7"/>
      <c r="DT7"/>
      <c r="DU7"/>
      <c r="DV7"/>
      <c r="DW7"/>
      <c r="DX7"/>
      <c r="DY7"/>
      <c r="EA7"/>
      <c r="EB7"/>
      <c r="EC7"/>
      <c r="ED7"/>
      <c r="EE7"/>
      <c r="EF7"/>
      <c r="EG7"/>
      <c r="EH7"/>
      <c r="EI7"/>
      <c r="EJ7"/>
      <c r="EK7"/>
      <c r="EL7"/>
      <c r="EM7"/>
      <c r="EN7"/>
      <c r="EO7"/>
    </row>
    <row r="8" spans="1:147" x14ac:dyDescent="0.3">
      <c r="C8" s="471" t="s">
        <v>1837</v>
      </c>
      <c r="D8" s="471"/>
      <c r="E8" s="471"/>
      <c r="F8" s="471"/>
      <c r="G8" s="471"/>
      <c r="H8" s="471"/>
      <c r="I8" s="471"/>
      <c r="J8" s="471"/>
      <c r="K8" s="236"/>
      <c r="L8" s="236"/>
      <c r="M8" s="236"/>
      <c r="N8" s="236"/>
      <c r="O8" s="236"/>
      <c r="P8" s="236"/>
      <c r="Q8" s="236"/>
      <c r="S8" s="471" t="s">
        <v>2</v>
      </c>
      <c r="T8" s="471"/>
      <c r="U8" s="471"/>
      <c r="V8" s="471"/>
      <c r="W8" s="471"/>
      <c r="X8" s="471"/>
      <c r="Y8" s="471"/>
      <c r="Z8" s="471"/>
      <c r="AA8" s="236"/>
      <c r="AB8" s="236"/>
      <c r="AC8" s="236"/>
      <c r="AD8" s="236"/>
      <c r="AE8" s="236"/>
      <c r="AF8" s="236"/>
      <c r="AG8" s="236"/>
      <c r="AI8" s="471" t="s">
        <v>2</v>
      </c>
      <c r="AJ8" s="471"/>
      <c r="AK8" s="471"/>
      <c r="AL8" s="471"/>
      <c r="AM8" s="471"/>
      <c r="AN8" s="471"/>
      <c r="AO8" s="471"/>
      <c r="AP8" s="471"/>
      <c r="AQ8" s="236"/>
      <c r="AR8" s="236"/>
      <c r="AS8" s="236"/>
      <c r="AT8" s="236"/>
      <c r="AU8" s="236"/>
      <c r="AV8" s="236"/>
      <c r="AW8" s="236"/>
      <c r="AY8" s="471" t="s">
        <v>2</v>
      </c>
      <c r="AZ8" s="471"/>
      <c r="BA8" s="471"/>
      <c r="BB8" s="471"/>
      <c r="BC8" s="471"/>
      <c r="BD8" s="471"/>
      <c r="BE8" s="471"/>
      <c r="BF8" s="471"/>
      <c r="BG8" s="236"/>
      <c r="BH8" s="236"/>
      <c r="BI8" s="236"/>
      <c r="BJ8" s="236"/>
      <c r="BK8" s="236"/>
      <c r="BL8" s="236"/>
      <c r="BM8" s="236"/>
      <c r="BO8" s="471" t="s">
        <v>2</v>
      </c>
      <c r="BP8" s="471"/>
      <c r="BQ8" s="471"/>
      <c r="BR8" s="471"/>
      <c r="BS8" s="471"/>
      <c r="BT8" s="471"/>
      <c r="BU8" s="471"/>
      <c r="BV8" s="471"/>
      <c r="BW8" s="236"/>
      <c r="BX8" s="236"/>
      <c r="BY8" s="236"/>
      <c r="BZ8" s="236"/>
      <c r="CA8" s="236"/>
      <c r="CB8" s="236"/>
      <c r="CC8" s="236"/>
      <c r="CE8" s="472" t="s">
        <v>3</v>
      </c>
      <c r="CF8" s="472"/>
      <c r="CG8" s="472"/>
      <c r="CH8" s="472"/>
      <c r="CI8" s="472"/>
      <c r="CJ8" s="472"/>
      <c r="CK8" s="472"/>
      <c r="CL8" s="472"/>
      <c r="CM8" s="235"/>
      <c r="CN8" s="235"/>
      <c r="CO8" s="235"/>
      <c r="CP8" s="235"/>
      <c r="CQ8" s="235"/>
      <c r="CR8" s="235"/>
      <c r="CS8" s="235"/>
      <c r="CU8" s="472" t="s">
        <v>3</v>
      </c>
      <c r="CV8" s="472"/>
      <c r="CW8" s="472"/>
      <c r="CX8" s="472"/>
      <c r="CY8" s="472"/>
      <c r="CZ8" s="472"/>
      <c r="DA8" s="472"/>
      <c r="DB8" s="472"/>
      <c r="DC8" s="235"/>
      <c r="DD8" s="235"/>
      <c r="DE8" s="235"/>
      <c r="DF8" s="235"/>
      <c r="DG8" s="235"/>
      <c r="DH8" s="235"/>
      <c r="DI8" s="235"/>
      <c r="DK8" s="472" t="s">
        <v>3</v>
      </c>
      <c r="DL8" s="472"/>
      <c r="DM8" s="472"/>
      <c r="DN8" s="472"/>
      <c r="DO8" s="472"/>
      <c r="DP8" s="472"/>
      <c r="DQ8" s="472"/>
      <c r="DR8" s="472"/>
      <c r="DS8" s="235"/>
      <c r="DT8" s="235"/>
      <c r="DU8" s="235"/>
      <c r="DV8" s="235"/>
      <c r="DW8" s="235"/>
      <c r="DX8" s="235"/>
      <c r="DY8" s="235"/>
      <c r="EA8" s="472" t="s">
        <v>3</v>
      </c>
      <c r="EB8" s="472"/>
      <c r="EC8" s="472"/>
      <c r="ED8" s="472"/>
      <c r="EE8" s="472"/>
      <c r="EF8" s="472"/>
      <c r="EG8" s="472"/>
      <c r="EH8" s="472"/>
      <c r="EI8" s="235"/>
      <c r="EJ8" s="235"/>
      <c r="EK8" s="235"/>
      <c r="EL8" s="235"/>
      <c r="EM8" s="235"/>
      <c r="EN8" s="235"/>
      <c r="EO8" s="235"/>
    </row>
    <row r="9" spans="1:147" x14ac:dyDescent="0.3">
      <c r="S9" s="471" t="s">
        <v>1829</v>
      </c>
      <c r="T9" s="471"/>
      <c r="U9" s="471"/>
      <c r="V9" s="471"/>
      <c r="W9" s="471"/>
      <c r="X9" s="471"/>
      <c r="Y9" s="471"/>
      <c r="Z9" s="471"/>
      <c r="AA9" s="236"/>
      <c r="AB9" s="236"/>
      <c r="AC9" s="236"/>
      <c r="AD9" s="236"/>
      <c r="AE9" s="236"/>
      <c r="AF9" s="236"/>
      <c r="AG9" s="236"/>
      <c r="AI9" s="471" t="s">
        <v>10</v>
      </c>
      <c r="AJ9" s="471"/>
      <c r="AK9" s="471"/>
      <c r="AL9" s="471"/>
      <c r="AM9" s="471"/>
      <c r="AN9" s="471"/>
      <c r="AO9" s="471"/>
      <c r="AP9" s="471"/>
      <c r="AQ9" s="236"/>
      <c r="AR9" s="236"/>
      <c r="AS9" s="236"/>
      <c r="AT9" s="236"/>
      <c r="AU9" s="236"/>
      <c r="AV9" s="236"/>
      <c r="AW9" s="236"/>
      <c r="AY9" s="471" t="s">
        <v>1828</v>
      </c>
      <c r="AZ9" s="471"/>
      <c r="BA9" s="471"/>
      <c r="BB9" s="471"/>
      <c r="BC9" s="471"/>
      <c r="BD9" s="471"/>
      <c r="BE9" s="471"/>
      <c r="BF9" s="471"/>
      <c r="BG9" s="236"/>
      <c r="BH9" s="236"/>
      <c r="BI9" s="236"/>
      <c r="BJ9" s="236"/>
      <c r="BK9" s="236"/>
      <c r="BL9" s="236"/>
      <c r="BM9" s="236"/>
      <c r="BO9" s="471" t="s">
        <v>12</v>
      </c>
      <c r="BP9" s="471"/>
      <c r="BQ9" s="471"/>
      <c r="BR9" s="471"/>
      <c r="BS9" s="471"/>
      <c r="BT9" s="471"/>
      <c r="BU9" s="471"/>
      <c r="BV9" s="471"/>
      <c r="BW9" s="236"/>
      <c r="BX9" s="236"/>
      <c r="BY9" s="236"/>
      <c r="BZ9" s="236"/>
      <c r="CA9" s="236"/>
      <c r="CB9" s="236"/>
      <c r="CC9" s="236"/>
      <c r="CE9" s="472" t="s">
        <v>1829</v>
      </c>
      <c r="CF9" s="472"/>
      <c r="CG9" s="472"/>
      <c r="CH9" s="472"/>
      <c r="CI9" s="472"/>
      <c r="CJ9" s="472"/>
      <c r="CK9" s="472"/>
      <c r="CL9" s="472"/>
      <c r="CM9" s="235"/>
      <c r="CN9" s="235"/>
      <c r="CO9" s="235"/>
      <c r="CP9" s="235"/>
      <c r="CQ9" s="235"/>
      <c r="CR9" s="235"/>
      <c r="CS9" s="235"/>
      <c r="CU9" s="472" t="s">
        <v>10</v>
      </c>
      <c r="CV9" s="472"/>
      <c r="CW9" s="472"/>
      <c r="CX9" s="472"/>
      <c r="CY9" s="472"/>
      <c r="CZ9" s="472"/>
      <c r="DA9" s="472"/>
      <c r="DB9" s="472"/>
      <c r="DC9" s="235"/>
      <c r="DD9" s="235"/>
      <c r="DE9" s="235"/>
      <c r="DF9" s="235"/>
      <c r="DG9" s="235"/>
      <c r="DH9" s="235"/>
      <c r="DI9" s="235"/>
      <c r="DK9" s="472" t="s">
        <v>1828</v>
      </c>
      <c r="DL9" s="472"/>
      <c r="DM9" s="472"/>
      <c r="DN9" s="472"/>
      <c r="DO9" s="472"/>
      <c r="DP9" s="472"/>
      <c r="DQ9" s="472"/>
      <c r="DR9" s="472"/>
      <c r="DS9" s="235"/>
      <c r="DT9" s="235"/>
      <c r="DU9" s="235"/>
      <c r="DV9" s="235"/>
      <c r="DW9" s="235"/>
      <c r="DX9" s="235"/>
      <c r="DY9" s="235"/>
      <c r="EA9" s="472" t="s">
        <v>12</v>
      </c>
      <c r="EB9" s="472"/>
      <c r="EC9" s="472"/>
      <c r="ED9" s="472"/>
      <c r="EE9" s="472"/>
      <c r="EF9" s="472"/>
      <c r="EG9" s="472"/>
      <c r="EH9" s="472"/>
      <c r="EI9" s="235"/>
      <c r="EJ9" s="235"/>
      <c r="EK9" s="235"/>
      <c r="EL9" s="235"/>
      <c r="EM9" s="235"/>
      <c r="EN9" s="235"/>
      <c r="EO9" s="235"/>
    </row>
    <row r="10" spans="1:147" x14ac:dyDescent="0.3">
      <c r="C10" s="195" t="s">
        <v>1821</v>
      </c>
      <c r="D10" s="195" t="s">
        <v>1822</v>
      </c>
      <c r="E10" s="195" t="s">
        <v>1823</v>
      </c>
      <c r="F10" s="195" t="s">
        <v>1824</v>
      </c>
      <c r="G10" s="195" t="s">
        <v>1825</v>
      </c>
      <c r="H10" s="195" t="s">
        <v>1826</v>
      </c>
      <c r="I10" s="195" t="s">
        <v>1827</v>
      </c>
      <c r="J10" s="195" t="s">
        <v>1863</v>
      </c>
      <c r="K10" s="195" t="s">
        <v>1873</v>
      </c>
      <c r="L10" s="195" t="s">
        <v>1984</v>
      </c>
      <c r="M10" s="195" t="s">
        <v>2017</v>
      </c>
      <c r="N10" s="195" t="s">
        <v>2090</v>
      </c>
      <c r="O10" s="195" t="s">
        <v>2091</v>
      </c>
      <c r="P10" s="195" t="s">
        <v>2092</v>
      </c>
      <c r="Q10" s="195" t="s">
        <v>2116</v>
      </c>
      <c r="S10" s="195" t="s">
        <v>1821</v>
      </c>
      <c r="T10" s="195" t="s">
        <v>1822</v>
      </c>
      <c r="U10" s="195" t="s">
        <v>1823</v>
      </c>
      <c r="V10" s="195" t="s">
        <v>1824</v>
      </c>
      <c r="W10" s="195" t="s">
        <v>1825</v>
      </c>
      <c r="X10" s="195" t="s">
        <v>1826</v>
      </c>
      <c r="Y10" s="195" t="s">
        <v>1827</v>
      </c>
      <c r="Z10" s="195" t="s">
        <v>1863</v>
      </c>
      <c r="AA10" s="195" t="s">
        <v>1873</v>
      </c>
      <c r="AB10" s="195" t="s">
        <v>1984</v>
      </c>
      <c r="AC10" s="195" t="s">
        <v>2017</v>
      </c>
      <c r="AD10" s="195" t="s">
        <v>2090</v>
      </c>
      <c r="AE10" s="195" t="s">
        <v>2091</v>
      </c>
      <c r="AF10" s="195" t="s">
        <v>2092</v>
      </c>
      <c r="AG10" s="195" t="s">
        <v>2116</v>
      </c>
      <c r="AI10" s="195" t="s">
        <v>1821</v>
      </c>
      <c r="AJ10" s="195" t="s">
        <v>1822</v>
      </c>
      <c r="AK10" s="195" t="s">
        <v>1823</v>
      </c>
      <c r="AL10" s="195" t="s">
        <v>1824</v>
      </c>
      <c r="AM10" s="195" t="s">
        <v>1825</v>
      </c>
      <c r="AN10" s="195" t="s">
        <v>1826</v>
      </c>
      <c r="AO10" s="195" t="s">
        <v>1827</v>
      </c>
      <c r="AP10" s="195" t="s">
        <v>1863</v>
      </c>
      <c r="AQ10" s="195" t="s">
        <v>1873</v>
      </c>
      <c r="AR10" s="195" t="s">
        <v>1984</v>
      </c>
      <c r="AS10" s="195" t="s">
        <v>2017</v>
      </c>
      <c r="AT10" s="195" t="s">
        <v>2090</v>
      </c>
      <c r="AU10" s="195" t="s">
        <v>2091</v>
      </c>
      <c r="AV10" s="195" t="s">
        <v>2092</v>
      </c>
      <c r="AW10" s="195" t="s">
        <v>2116</v>
      </c>
      <c r="AY10" s="195" t="s">
        <v>1821</v>
      </c>
      <c r="AZ10" s="195" t="s">
        <v>1822</v>
      </c>
      <c r="BA10" s="195" t="s">
        <v>1823</v>
      </c>
      <c r="BB10" s="195" t="s">
        <v>1824</v>
      </c>
      <c r="BC10" s="195" t="s">
        <v>1825</v>
      </c>
      <c r="BD10" s="195" t="s">
        <v>1826</v>
      </c>
      <c r="BE10" s="195" t="s">
        <v>1827</v>
      </c>
      <c r="BF10" s="195" t="s">
        <v>1863</v>
      </c>
      <c r="BG10" s="195" t="s">
        <v>1873</v>
      </c>
      <c r="BH10" s="195" t="s">
        <v>1984</v>
      </c>
      <c r="BI10" s="195" t="s">
        <v>2017</v>
      </c>
      <c r="BJ10" s="195" t="s">
        <v>2090</v>
      </c>
      <c r="BK10" s="195" t="s">
        <v>2091</v>
      </c>
      <c r="BL10" s="195" t="s">
        <v>2092</v>
      </c>
      <c r="BM10" s="195" t="s">
        <v>2116</v>
      </c>
      <c r="BO10" s="195" t="s">
        <v>1821</v>
      </c>
      <c r="BP10" s="195" t="s">
        <v>1822</v>
      </c>
      <c r="BQ10" s="195" t="s">
        <v>1823</v>
      </c>
      <c r="BR10" s="195" t="s">
        <v>1824</v>
      </c>
      <c r="BS10" s="195" t="s">
        <v>1825</v>
      </c>
      <c r="BT10" s="195" t="s">
        <v>1826</v>
      </c>
      <c r="BU10" s="195" t="s">
        <v>1827</v>
      </c>
      <c r="BV10" s="195" t="s">
        <v>1863</v>
      </c>
      <c r="BW10" s="195" t="s">
        <v>1873</v>
      </c>
      <c r="BX10" s="195" t="s">
        <v>1984</v>
      </c>
      <c r="BY10" s="195" t="s">
        <v>2017</v>
      </c>
      <c r="BZ10" s="195" t="s">
        <v>2090</v>
      </c>
      <c r="CA10" s="195" t="s">
        <v>2091</v>
      </c>
      <c r="CB10" s="195" t="s">
        <v>2092</v>
      </c>
      <c r="CC10" s="195" t="s">
        <v>2116</v>
      </c>
      <c r="CE10" s="197" t="s">
        <v>1821</v>
      </c>
      <c r="CF10" s="197" t="s">
        <v>1822</v>
      </c>
      <c r="CG10" s="197" t="s">
        <v>1823</v>
      </c>
      <c r="CH10" s="197" t="s">
        <v>1824</v>
      </c>
      <c r="CI10" s="197" t="s">
        <v>1825</v>
      </c>
      <c r="CJ10" s="197" t="s">
        <v>1826</v>
      </c>
      <c r="CK10" s="197" t="s">
        <v>1827</v>
      </c>
      <c r="CL10" s="197" t="s">
        <v>1863</v>
      </c>
      <c r="CM10" s="197" t="s">
        <v>1873</v>
      </c>
      <c r="CN10" s="197" t="s">
        <v>1984</v>
      </c>
      <c r="CO10" s="197" t="s">
        <v>2017</v>
      </c>
      <c r="CP10" s="197" t="s">
        <v>2090</v>
      </c>
      <c r="CQ10" s="197" t="s">
        <v>2091</v>
      </c>
      <c r="CR10" s="197" t="s">
        <v>2092</v>
      </c>
      <c r="CS10" s="197" t="s">
        <v>2116</v>
      </c>
      <c r="CU10" s="197" t="s">
        <v>1821</v>
      </c>
      <c r="CV10" s="197" t="s">
        <v>1822</v>
      </c>
      <c r="CW10" s="197" t="s">
        <v>1823</v>
      </c>
      <c r="CX10" s="197" t="s">
        <v>1824</v>
      </c>
      <c r="CY10" s="197" t="s">
        <v>1825</v>
      </c>
      <c r="CZ10" s="197" t="s">
        <v>1826</v>
      </c>
      <c r="DA10" s="197" t="s">
        <v>1827</v>
      </c>
      <c r="DB10" s="197" t="s">
        <v>1863</v>
      </c>
      <c r="DC10" s="197" t="s">
        <v>1873</v>
      </c>
      <c r="DD10" s="197" t="s">
        <v>1984</v>
      </c>
      <c r="DE10" s="197" t="s">
        <v>2017</v>
      </c>
      <c r="DF10" s="197" t="s">
        <v>2090</v>
      </c>
      <c r="DG10" s="197" t="s">
        <v>2091</v>
      </c>
      <c r="DH10" s="197" t="s">
        <v>2092</v>
      </c>
      <c r="DI10" s="197" t="s">
        <v>2116</v>
      </c>
      <c r="DK10" s="197" t="s">
        <v>1821</v>
      </c>
      <c r="DL10" s="197" t="s">
        <v>1822</v>
      </c>
      <c r="DM10" s="197" t="s">
        <v>1823</v>
      </c>
      <c r="DN10" s="197" t="s">
        <v>1824</v>
      </c>
      <c r="DO10" s="197" t="s">
        <v>1825</v>
      </c>
      <c r="DP10" s="197" t="s">
        <v>1826</v>
      </c>
      <c r="DQ10" s="197" t="s">
        <v>1827</v>
      </c>
      <c r="DR10" s="197" t="s">
        <v>1863</v>
      </c>
      <c r="DS10" s="197" t="s">
        <v>1873</v>
      </c>
      <c r="DT10" s="197" t="s">
        <v>1984</v>
      </c>
      <c r="DU10" s="197" t="s">
        <v>2017</v>
      </c>
      <c r="DV10" s="197" t="s">
        <v>2090</v>
      </c>
      <c r="DW10" s="197" t="s">
        <v>2091</v>
      </c>
      <c r="DX10" s="197" t="s">
        <v>2092</v>
      </c>
      <c r="DY10" s="197" t="s">
        <v>2116</v>
      </c>
      <c r="EA10" s="197" t="s">
        <v>1821</v>
      </c>
      <c r="EB10" s="197" t="s">
        <v>1822</v>
      </c>
      <c r="EC10" s="197" t="s">
        <v>1823</v>
      </c>
      <c r="ED10" s="197" t="s">
        <v>1824</v>
      </c>
      <c r="EE10" s="197" t="s">
        <v>1825</v>
      </c>
      <c r="EF10" s="197" t="s">
        <v>1826</v>
      </c>
      <c r="EG10" s="197" t="s">
        <v>1827</v>
      </c>
      <c r="EH10" s="197" t="s">
        <v>1863</v>
      </c>
      <c r="EI10" s="197" t="s">
        <v>1873</v>
      </c>
      <c r="EJ10" s="197" t="s">
        <v>1984</v>
      </c>
      <c r="EK10" s="197" t="s">
        <v>2017</v>
      </c>
      <c r="EL10" s="197" t="s">
        <v>2090</v>
      </c>
      <c r="EM10" s="197" t="s">
        <v>2091</v>
      </c>
      <c r="EN10" s="197" t="s">
        <v>2092</v>
      </c>
      <c r="EO10" s="197" t="s">
        <v>2116</v>
      </c>
    </row>
    <row r="11" spans="1:147" x14ac:dyDescent="0.3">
      <c r="A11" t="s">
        <v>1280</v>
      </c>
      <c r="B11" t="s">
        <v>1743</v>
      </c>
      <c r="C11" t="str">
        <f>IF(VLOOKUP($A11,'0910'!$F$10:$L$433,1,FALSE)=VLOOKUP($A11,'2010'!$C$5:$K$611,1,FALSE),VLOOKUP($A11,'0910'!$F$10:$L$433,1,FALSE),FALSE)</f>
        <v>Adur</v>
      </c>
      <c r="D11" t="str">
        <f>IF(VLOOKUP($A11,'1011'!$F$10:$L$433,1,FALSE)=VLOOKUP($A11,'2011'!$C$5:$K$611,1,FALSE),VLOOKUP($A11,'1011'!$F$10:$L$433,1,FALSE),FALSE)</f>
        <v>Adur</v>
      </c>
      <c r="E11" t="str">
        <f>IF(VLOOKUP($A11,'1112'!$F$10:$L$408,1,FALSE)=VLOOKUP($A11,'2012'!$F$10:$M$460,1,FALSE),VLOOKUP($A11,'1112'!$F$10:$L$408,1,FALSE),FALSE)</f>
        <v>Adur</v>
      </c>
      <c r="F11" t="str">
        <f>IF(VLOOKUP($A11,'1213'!$F$10:$L$408,1,FALSE)=VLOOKUP($A11,'2013'!$F$10:$M$460,1,FALSE),VLOOKUP($A11,'1213'!$F$10:$L$408,1,FALSE),FALSE)</f>
        <v>Adur</v>
      </c>
      <c r="G11" t="str">
        <f>IF(VLOOKUP($A11,'1314'!$F$10:$L$408,1,FALSE)=VLOOKUP($A11,'2014'!$F$10:$M$460,1,FALSE),VLOOKUP($A11,'1314'!$F$10:$L$408,1,FALSE),FALSE)</f>
        <v>Adur</v>
      </c>
      <c r="H11" t="str">
        <f>IF(VLOOKUP($A11,'1415'!$F$10:$L$408,1,FALSE)=VLOOKUP($A11,'2015'!$F$10:$M$460,1,FALSE),VLOOKUP($A11,'1415'!$F$10:$L$408,1,FALSE),FALSE)</f>
        <v>Adur</v>
      </c>
      <c r="I11" t="str">
        <f>IF(VLOOKUP($A11,'1516'!$F$10:$L$408,1,FALSE)=VLOOKUP($A11,'2015'!$F$10:$M$460,1,FALSE),VLOOKUP($A11,'1516'!$F$10:$L$408,1,FALSE),FALSE)</f>
        <v>Adur</v>
      </c>
      <c r="J11" t="str">
        <f>IF(VLOOKUP($A11,'1617'!$F$10:$L$408,1,FALSE)=VLOOKUP($A11,'2016'!$F$10:$M$460,1,FALSE),VLOOKUP($A11,'1617'!$F$10:$L$408,1,FALSE),FALSE)</f>
        <v>Adur</v>
      </c>
      <c r="K11" t="str">
        <f>IF(VLOOKUP($A11,'1718'!$F$10:$M$408,1,FALSE)=VLOOKUP($A11,'2017'!$F$10:$M$460,1,FALSE),VLOOKUP($A11,'1718'!$F$10:$M$408,1,FALSE),FALSE)</f>
        <v>Adur</v>
      </c>
      <c r="L11" t="str">
        <f>IF(VLOOKUP($A11,'1819'!$F$10:$M$408,1,FALSE)=VLOOKUP($A11,'2018'!$F$10:$M$460,1,FALSE),VLOOKUP($A11,'1819'!$F$10:$M$408,1,FALSE),FALSE)</f>
        <v>Adur</v>
      </c>
      <c r="M11" t="str">
        <f>IF(VLOOKUP($A11,'1920'!$F$10:$M$408,1,FALSE)=VLOOKUP($A11,'2019'!$F$10:$M$464,1,FALSE),VLOOKUP($A11,'1920'!$F$10:$M$408,1,FALSE),FALSE)</f>
        <v>Adur</v>
      </c>
      <c r="N11" t="str">
        <f>IF(VLOOKUP($A11,'20 21'!$F$10:$N$408,1,FALSE)=VLOOKUP($A11,'2020'!$F$10:$O$468,1,FALSE),VLOOKUP($A11,'20 21'!$F$10:$N$408,1,FALSE),FALSE)</f>
        <v>Adur</v>
      </c>
      <c r="O11" t="str">
        <f>IF(VLOOKUP($A11,'21 22'!$F$10:$N$408,1,FALSE)=VLOOKUP($A11,'2021'!$F$10:$O$471,1,FALSE),VLOOKUP($A11,'21 22'!$F$10:$N$408,1,FALSE),FALSE)</f>
        <v>Adur</v>
      </c>
      <c r="P11" t="str">
        <f>IF(VLOOKUP($A11,'22 23'!$F$10:$N$408,1,FALSE)=VLOOKUP($A11,'2022'!$F$10:$O$468,1,FALSE),VLOOKUP($A11,'22 23'!$F$10:$N$408,1,FALSE),FALSE)</f>
        <v>Adur</v>
      </c>
      <c r="Q11" t="str">
        <f>IF(VLOOKUP($A11,'23 24'!$F$7:$N$408,1,FALSE)=VLOOKUP($A11,'2023'!$C$7:$O$468,1,FALSE),VLOOKUP($A11,'23 24'!$F$7:$N$408,1,FALSE),FALSE)</f>
        <v>Adur</v>
      </c>
      <c r="S11" s="196">
        <f>IFERROR((VLOOKUP($A11,'0910'!$F$10:$L$433,4,FALSE)/VLOOKUP($A11,'2010'!$C$5:$K$611,9,FALSE))*1000,#N/A)</f>
        <v>1.8135654697134564</v>
      </c>
      <c r="T11" s="196">
        <f>IFERROR((VLOOKUP($A11,'1011'!$F$10:$L$433,4,FALSE)/VLOOKUP($A11,'2011'!$C$5:$K$611,9,FALSE))*1000,#N/A)</f>
        <v>2.8933092224231465</v>
      </c>
      <c r="U11" s="196">
        <f>IFERROR((VLOOKUP($A11,'1112'!$F$10:$L$408,4,FALSE)/VLOOKUP($A11,'2012'!$F$10:$M$460,8,FALSE))*1000,#N/A)</f>
        <v>1.7953321364452424</v>
      </c>
      <c r="V11" s="196">
        <f>IFERROR((VLOOKUP($A11,'1213'!$F$10:$L$408,4,FALSE)/VLOOKUP($A11,'2013'!$F$10:$M$460,8,FALSE))*1000,#N/A)</f>
        <v>5</v>
      </c>
      <c r="W11" s="196">
        <f>IFERROR((VLOOKUP($A11,'1314'!$F$10:$L$408,4,FALSE)/VLOOKUP($A11,'2014'!$F$10:$M$460,8,FALSE))*1000,#N/A)</f>
        <v>2.8479886080455681</v>
      </c>
      <c r="X11" s="196">
        <f>IFERROR((VLOOKUP($A11,'1415'!$F$10:$L$408,4,FALSE)/VLOOKUP($A11,'2015'!$F$10:$M$460,8,FALSE))*1000,#N/A)</f>
        <v>0.35473572188719404</v>
      </c>
      <c r="Y11" s="196">
        <f>IFERROR((VLOOKUP($A11,'1516'!$F$10:$L$408,4,FALSE)/VLOOKUP($A11,'2016'!$F$10:$M$460,8,FALSE))*1000,#N/A)</f>
        <v>0.70871722182849051</v>
      </c>
      <c r="Z11" s="196">
        <f>IFERROR((VLOOKUP($A11,'1617'!$F$10:$L$408,4,FALSE)/VLOOKUP($A11,'2017'!$F$10:$M$460,8,FALSE))*1000,#N/A)</f>
        <v>0.70721357850070721</v>
      </c>
      <c r="AA11" s="196">
        <f>IFERROR((VLOOKUP($A11,'1718'!$F$10:$L$408,4,FALSE)/VLOOKUP($A11,'2018'!$F$10:$N$460,9,FALSE))*1000,#N/A)</f>
        <v>3.8732394366197185</v>
      </c>
      <c r="AB11" s="196">
        <f>IFERROR((VLOOKUP($A11,'1819'!$F$10:$L$408,4,FALSE)/VLOOKUP($A11,'2018'!$F$10:$N$460,9,FALSE))*1000,#N/A)</f>
        <v>1.056338028169014</v>
      </c>
      <c r="AC11" s="196">
        <f>IFERROR((VLOOKUP($A11,'1920'!$F$10:$L$408,4,FALSE)/VLOOKUP($A11,'2019'!$F$10:$N$464,8,FALSE))*1000,#N/A)</f>
        <v>0.35077872877788691</v>
      </c>
      <c r="AD11" s="196">
        <f>IFERROR((VLOOKUP($A11,'20 21'!$F$10:$M$408,4,FALSE)/VLOOKUP($A11,'2020'!$F$10:$N$469,8,FALSE))*1000,#N/A)</f>
        <v>0.7021461095839433</v>
      </c>
      <c r="AE11" s="196">
        <f>IFERROR((VLOOKUP($A11,'21 22'!$F$10:$M$408,4,FALSE)/VLOOKUP($A11,'2021'!$F$10:$N$469,8,FALSE))*1000,#N/A)</f>
        <v>2.4399595663843288</v>
      </c>
      <c r="AF11" s="196">
        <f>IFERROR((VLOOKUP($A11,'22 23'!$F$10:$M$408,4,FALSE)/VLOOKUP($A11,'2022'!$F$10:$N$469,8,FALSE))*1000,#N/A)</f>
        <v>2.431653176781186</v>
      </c>
      <c r="AG11" s="196">
        <f>IFERROR((VLOOKUP($A11,'23 24'!$F$7:$M$408,4,FALSE)/VLOOKUP($A11,'2023'!$C$7:$N$469,9,FALSE))*1000,#N/A)</f>
        <v>29.419908625224974</v>
      </c>
      <c r="AI11" s="196">
        <f>IFERROR((VLOOKUP($A11,'0910'!$F$10:$L$433,5,FALSE)/VLOOKUP($A11,'2010'!$C$5:$K$611,9,FALSE))*1000,#N/A)</f>
        <v>1.088139281828074</v>
      </c>
      <c r="AJ11" s="196">
        <f>IFERROR((VLOOKUP($A11,'1011'!$F$10:$L$433,5,FALSE)/VLOOKUP($A11,'2011'!$C$5:$K$611,9,FALSE))*1000,#N/A)</f>
        <v>1.4466546112115732</v>
      </c>
      <c r="AK11" s="196">
        <f>IFERROR((VLOOKUP($A11,'1112'!$F$10:$L$408,5,FALSE)/VLOOKUP($A11,'2012'!$F$10:$M$460,8,FALSE))*1000,#N/A)</f>
        <v>1.0771992818671454</v>
      </c>
      <c r="AL11" s="196">
        <f>IFERROR((VLOOKUP($A11,'1213'!$F$10:$L$408,5,FALSE)/VLOOKUP($A11,'2013'!$F$10:$M$460,8,FALSE))*1000,#N/A)</f>
        <v>0</v>
      </c>
      <c r="AM11" s="196">
        <f>IFERROR((VLOOKUP($A11,'1314'!$F$10:$L$408,5,FALSE)/VLOOKUP($A11,'2014'!$F$10:$M$460,8,FALSE))*1000,#N/A)</f>
        <v>0.35599857600569601</v>
      </c>
      <c r="AN11" s="196">
        <f>IFERROR((VLOOKUP($A11,'1415'!$F$10:$L$408,5,FALSE)/VLOOKUP($A11,'2015'!$F$10:$M$460,8,FALSE))*1000,#N/A)</f>
        <v>0</v>
      </c>
      <c r="AO11" s="196">
        <f>IFERROR((VLOOKUP($A11,'1516'!$F$10:$L$408,5,FALSE)/VLOOKUP($A11,'2016'!$F$10:$M$460,8,FALSE))*1000,#N/A)</f>
        <v>0</v>
      </c>
      <c r="AP11" s="196">
        <f>IFERROR((VLOOKUP($A11,'1617'!$F$10:$L$408,5,FALSE)/VLOOKUP($A11,'2017'!$F$10:$M$460,8,FALSE))*1000,#N/A)</f>
        <v>0</v>
      </c>
      <c r="AQ11" s="196">
        <f>IFERROR((VLOOKUP($A11,'1718'!$F$10:$L$408,5,FALSE)/VLOOKUP($A11,'2018'!$F$10:$N$460,9,FALSE))*1000,#N/A)</f>
        <v>0</v>
      </c>
      <c r="AR11" s="196">
        <f>IFERROR((VLOOKUP($A11,'1819'!$F$10:$L$408,5,FALSE)/VLOOKUP($A11,'2018'!$F$10:$N$460,9,FALSE))*1000,#N/A)</f>
        <v>0</v>
      </c>
      <c r="AS11" s="196">
        <f>IFERROR((VLOOKUP($A11,'1920'!$F$10:$L$408,5,FALSE)/VLOOKUP($A11,'2019'!$F$10:$N$464,8,FALSE))*1000,#N/A)</f>
        <v>0</v>
      </c>
      <c r="AT11" s="196">
        <f>IFERROR((VLOOKUP($A11,'20 21'!$F$10:$L$408,5,FALSE)/VLOOKUP($A11,'2020'!$F$10:$N$469,8,FALSE))*1000,#N/A)</f>
        <v>0</v>
      </c>
      <c r="AU11" s="196">
        <f>IFERROR((VLOOKUP($A11,'21 22'!$F$10:$L$408,5,FALSE)/VLOOKUP($A11,'2021'!$F$10:$N$469,8,FALSE))*1000,#N/A)</f>
        <v>0</v>
      </c>
      <c r="AV11" s="196">
        <f>IFERROR((VLOOKUP($A11,'22 23'!$F$10:$L$408,5,FALSE)/VLOOKUP($A11,'2022'!$F$10:$N$469,8,FALSE))*1000,#N/A)</f>
        <v>2.431653176781186</v>
      </c>
      <c r="AW11" s="196">
        <f>IFERROR((VLOOKUP($A11,'23 24'!$F$7:$M$408,5,FALSE)/VLOOKUP($A11,'2023'!$C$7:$N$469,9,FALSE))*1000,#N/A)</f>
        <v>4.1533988647376434</v>
      </c>
      <c r="AY11" s="196">
        <f>IFERROR((VLOOKUP($A11,'0910'!$F$10:$L$433,6,FALSE)/VLOOKUP($A11,'2010'!$C$5:$K$611,9,FALSE))*1000,#N/A)</f>
        <v>0</v>
      </c>
      <c r="AZ11" s="196">
        <f>IFERROR((VLOOKUP($A11,'1011'!$F$10:$L$433,6,FALSE)/VLOOKUP($A11,'2011'!$C$5:$K$611,9,FALSE))*1000,#N/A)</f>
        <v>0</v>
      </c>
      <c r="BA11" s="196">
        <f>IFERROR((VLOOKUP($A11,'1112'!$F$10:$L$408,6,FALSE)/VLOOKUP($A11,'2012'!$F$10:$M$460,8,FALSE))*1000,#N/A)</f>
        <v>0</v>
      </c>
      <c r="BB11" s="196">
        <f>IFERROR((VLOOKUP($A11,'1213'!$F$10:$L$408,6,FALSE)/VLOOKUP($A11,'2013'!$F$10:$M$460,8,FALSE))*1000,#N/A)</f>
        <v>0</v>
      </c>
      <c r="BC11" s="196">
        <f>IFERROR((VLOOKUP($A11,'1314'!$F$10:$L$408,6,FALSE)/VLOOKUP($A11,'2014'!$F$10:$M$460,8,FALSE))*1000,#N/A)</f>
        <v>0</v>
      </c>
      <c r="BD11" s="196">
        <f>IFERROR((VLOOKUP($A11,'1415'!$F$10:$L$408,6,FALSE)/VLOOKUP($A11,'2015'!$F$10:$M$460,8,FALSE))*1000,#N/A)</f>
        <v>0</v>
      </c>
      <c r="BE11" s="196">
        <f>IFERROR((VLOOKUP($A11,'1516'!$F$10:$L$408,6,FALSE)/VLOOKUP($A11,'2016'!$F$10:$M$460,8,FALSE))*1000,#N/A)</f>
        <v>0</v>
      </c>
      <c r="BF11" s="196">
        <f>IFERROR((VLOOKUP($A11,'1617'!$F$10:$L$408,6,FALSE)/VLOOKUP($A11,'2017'!$F$10:$M$460,8,FALSE))*1000,#N/A)</f>
        <v>0</v>
      </c>
      <c r="BG11" s="196">
        <f>IFERROR((VLOOKUP($A11,'1718'!$F$10:$L$408,6,FALSE)/VLOOKUP($A11,'2018'!$F$10:$N$460,9,FALSE))*1000,#N/A)</f>
        <v>0</v>
      </c>
      <c r="BH11" s="196">
        <f>IFERROR((VLOOKUP($A11,'1819'!$F$10:$L$408,6,FALSE)/VLOOKUP($A11,'2018'!$F$10:$N$460,9,FALSE))*1000,#N/A)</f>
        <v>0</v>
      </c>
      <c r="BI11" s="196">
        <f>IFERROR((VLOOKUP($A11,'1920'!$F$10:$L$408,6,FALSE)/VLOOKUP($A11,'2019'!$F$10:$N$464,8,FALSE))*1000,#N/A)</f>
        <v>0</v>
      </c>
      <c r="BJ11" s="196">
        <f>IFERROR((VLOOKUP($A11,'20 21'!$F$10:$L$408,6,FALSE)/VLOOKUP($A11,'2020'!$F$10:$N$469,8,FALSE))*1000,#N/A)</f>
        <v>0</v>
      </c>
      <c r="BK11" s="196">
        <f>IFERROR((VLOOKUP($A11,'21 22'!$F$10:$L$408,6,FALSE)/VLOOKUP($A11,'2021'!$F$10:$N$469,8,FALSE))*1000,#N/A)</f>
        <v>0</v>
      </c>
      <c r="BL11" s="196">
        <f>IFERROR((VLOOKUP($A11,'22 23'!$F$10:$L$408,6,FALSE)/VLOOKUP($A11,'2022'!$F$10:$N$469,8,FALSE))*1000,#N/A)</f>
        <v>0</v>
      </c>
      <c r="BM11" s="196">
        <f>IFERROR((VLOOKUP($A11,'23 24'!$F$7:$M$408,6,FALSE)/VLOOKUP($A11,'2023'!$C$7:$N$469,9,FALSE))*1000,#N/A)</f>
        <v>0</v>
      </c>
      <c r="BO11" s="196">
        <f>IFERROR((VLOOKUP($A11,'0910'!$F$10:$L$433,7,FALSE)/VLOOKUP($A11,'2010'!$C$5:$K$611,9,FALSE))*1000,#N/A)</f>
        <v>2.5389916575988396</v>
      </c>
      <c r="BP11" s="196">
        <f>IFERROR((VLOOKUP($A11,'1011'!$F$10:$L$433,7,FALSE)/VLOOKUP($A11,'2011'!$C$5:$K$611,9,FALSE))*1000,#N/A)</f>
        <v>4.3399638336347195</v>
      </c>
      <c r="BQ11" s="196">
        <f>IFERROR((VLOOKUP($A11,'1112'!$F$10:$L$408,7,FALSE)/VLOOKUP($A11,'2012'!$F$10:$M$460,8,FALSE))*1000,#N/A)</f>
        <v>3.2315978456014363</v>
      </c>
      <c r="BR11" s="196">
        <f>IFERROR((VLOOKUP($A11,'1213'!$F$10:$L$408,7,FALSE)/VLOOKUP($A11,'2013'!$F$10:$M$460,8,FALSE))*1000,#N/A)</f>
        <v>5</v>
      </c>
      <c r="BS11" s="196">
        <f>IFERROR((VLOOKUP($A11,'1314'!$F$10:$L$408,7,FALSE)/VLOOKUP($A11,'2014'!$F$10:$M$460,8,FALSE))*1000,#N/A)</f>
        <v>3.2039871840512641</v>
      </c>
      <c r="BT11" s="196">
        <f>IFERROR((VLOOKUP($A11,'1415'!$F$10:$L$408,7,FALSE)/VLOOKUP($A11,'2015'!$F$10:$M$460,8,FALSE))*1000,#N/A)</f>
        <v>0.35473572188719404</v>
      </c>
      <c r="BU11" s="196">
        <f>IFERROR((VLOOKUP($A11,'1516'!$F$10:$L$408,7,FALSE)/VLOOKUP($A11,'2016'!$F$10:$M$460,8,FALSE))*1000,#N/A)</f>
        <v>0.70871722182849051</v>
      </c>
      <c r="BV11" s="196">
        <f>IFERROR((VLOOKUP($A11,'1617'!$F$10:$L$408,7,FALSE)/VLOOKUP($A11,'2017'!$F$10:$M$460,8,FALSE))*1000,#N/A)</f>
        <v>0.70721357850070721</v>
      </c>
      <c r="BW11" s="196">
        <f>IFERROR((VLOOKUP($A11,'1718'!$F$10:$L$408,7,FALSE)/VLOOKUP($A11,'2018'!$F$10:$N$460,9,FALSE))*1000,#N/A)</f>
        <v>3.8732394366197185</v>
      </c>
      <c r="BX11" s="196">
        <f>IFERROR((VLOOKUP($A11,'1819'!$F$10:$L$408,7,FALSE)/VLOOKUP($A11,'2018'!$F$10:$N$460,9,FALSE))*1000,#N/A)</f>
        <v>1.056338028169014</v>
      </c>
      <c r="BY11" s="196">
        <f>IFERROR((VLOOKUP($A11,'1920'!$F$10:$L$408,7,FALSE)/VLOOKUP($A11,'2019'!$F$10:$N$464,8,FALSE))*1000,#N/A)</f>
        <v>0.35077872877788691</v>
      </c>
      <c r="BZ11" s="196">
        <f>IFERROR((VLOOKUP($A11,'20 21'!$F$10:$L$408,7,FALSE)/VLOOKUP($A11,'2020'!$F$10:$N$469,8,FALSE))*1000,#N/A)</f>
        <v>0.7021461095839433</v>
      </c>
      <c r="CA11" s="196">
        <f>IFERROR((VLOOKUP($A11,'21 22'!$F$10:$L$408,7,FALSE)/VLOOKUP($A11,'2021'!$F$10:$N$469,8,FALSE))*1000,#N/A)</f>
        <v>2.4399595663843288</v>
      </c>
      <c r="CB11" s="196">
        <f>IFERROR((VLOOKUP($A11,'22 23'!$F$10:$L$408,7,FALSE)/VLOOKUP($A11,'2022'!$F$10:$N$469,8,FALSE))*1000,#N/A)</f>
        <v>5.2106853788168275</v>
      </c>
      <c r="CC11" s="196">
        <f>IFERROR((VLOOKUP($A11,'23 24'!$F$7:$M$408,7,FALSE)/VLOOKUP($A11,'2023'!$C$7:$N$469,9,FALSE))*1000,#N/A)</f>
        <v>33.227190917901147</v>
      </c>
      <c r="CE11" s="198">
        <f>IFERROR((VLOOKUP($A11,'0910'!$F$10:$S$433,9,FALSE)/VLOOKUP($A11,'2010'!$C$5:$K$611,9,FALSE))*1000,#N/A)</f>
        <v>0.3627130939426913</v>
      </c>
      <c r="CF11" s="198">
        <f>IFERROR((VLOOKUP($A11,'1011'!$F$10:$S$433,10,FALSE)/VLOOKUP($A11,'2011'!$C$5:$K$611,9,FALSE))*1000,#N/A)</f>
        <v>2.8933092224231465</v>
      </c>
      <c r="CG11" s="198">
        <f>IFERROR((VLOOKUP($A11,'1112'!$F$10:$S$408,9,FALSE)/VLOOKUP($A11,'2012'!$F$10:$M$460,8,FALSE))*1000,#N/A)</f>
        <v>2.1543985637342908</v>
      </c>
      <c r="CH11" s="198">
        <f>IFERROR((VLOOKUP($A11,'1213'!$F$10:$S$408,9,FALSE)/VLOOKUP($A11,'2013'!$F$10:$M$460,8,FALSE))*1000,#N/A)</f>
        <v>3.5714285714285712</v>
      </c>
      <c r="CI11" s="198">
        <f>IFERROR((VLOOKUP($A11,'1314'!$F$10:$S$408,9,FALSE)/VLOOKUP($A11,'2014'!$F$10:$M$460,8,FALSE))*1000,#N/A)</f>
        <v>2.135991456034176</v>
      </c>
      <c r="CJ11" s="198">
        <f>IFERROR((VLOOKUP($A11,'1415'!$F$10:$S$408,9,FALSE)/VLOOKUP($A11,'2015'!$F$10:$M$460,8,FALSE))*1000,#N/A)</f>
        <v>1.4189428875487762</v>
      </c>
      <c r="CK11" s="198">
        <f>IFERROR((VLOOKUP($A11,'1516'!$F$10:$S$408,9,FALSE)/VLOOKUP($A11,'2016'!$F$10:$M$460,8,FALSE))*1000,#N/A)</f>
        <v>1.417434443656981</v>
      </c>
      <c r="CL11" s="198">
        <f>IFERROR((VLOOKUP($A11,'1617'!$F$10:$S$408,9,FALSE)/VLOOKUP($A11,'2017'!$F$10:$M$460,8,FALSE))*1000,#N/A)</f>
        <v>0.3536067892503536</v>
      </c>
      <c r="CM11" s="198">
        <f>IFERROR((VLOOKUP($A11,'1718'!$F$10:$S$408,9,FALSE)/VLOOKUP($A11,'2018'!$F$10:$N$460,9,FALSE))*1000,#N/A)</f>
        <v>5.28169014084507</v>
      </c>
      <c r="CN11" s="198">
        <f>IFERROR((VLOOKUP($A11,'1819'!$F$10:$S$408,9,FALSE)/VLOOKUP($A11,'2018'!$F$10:$N$460,9,FALSE))*1000,#N/A)</f>
        <v>0.35211267605633806</v>
      </c>
      <c r="CO11" s="198">
        <f>IFERROR((VLOOKUP($A11,'1920'!$F$10:$S$408,9,FALSE)/VLOOKUP($A11,'2019'!$F$10:$N$464,8,FALSE))*1000,#N/A)</f>
        <v>0</v>
      </c>
      <c r="CP11" s="198">
        <f>IFERROR((VLOOKUP($A11,'20 21'!$F$10:$S$408,9,FALSE)/VLOOKUP($A11,'2020'!$F$10:$N$469,8,FALSE))*1000,#N/A)</f>
        <v>0.7021461095839433</v>
      </c>
      <c r="CQ11" s="198">
        <f>IFERROR((VLOOKUP($A11,'21 22'!$F$10:$S$408,9,FALSE)/VLOOKUP($A11,'2021'!$F$10:$N$469,8,FALSE))*1000,#N/A)</f>
        <v>0.34856565234061837</v>
      </c>
      <c r="CR11" s="198">
        <f>IFERROR((VLOOKUP($A11,'22 23'!$F$10:$S$408,9,FALSE)/VLOOKUP($A11,'2022'!$F$10:$N$469,8,FALSE))*1000,#N/A)</f>
        <v>0</v>
      </c>
      <c r="CS11" s="196">
        <f>IFERROR((VLOOKUP($A11,'23 24'!$F$7:$S$408,9,FALSE)/VLOOKUP($A11,'2023'!$C$7:$N$469,9,FALSE))*1000,#N/A)</f>
        <v>5.8839817250449951</v>
      </c>
      <c r="CU11" s="198">
        <f>IFERROR((VLOOKUP($A11,'0910'!$F$10:$S$433,10,FALSE)/VLOOKUP($A11,'2010'!$C$5:$K$611,9,FALSE))*1000,#N/A)</f>
        <v>0</v>
      </c>
      <c r="CV11" s="198">
        <f>IFERROR((VLOOKUP($A11,'1011'!$F$10:$S$433,11,FALSE)/VLOOKUP($A11,'2011'!$C$5:$K$611,9,FALSE))*1000,#N/A)</f>
        <v>1.8083182640144664</v>
      </c>
      <c r="CW11" s="198">
        <f>IFERROR((VLOOKUP($A11,'1112'!$F$10:$S$408,10,FALSE)/VLOOKUP($A11,'2012'!$F$10:$M$460,8,FALSE))*1000,#N/A)</f>
        <v>0.71813285457809695</v>
      </c>
      <c r="CX11" s="198">
        <f>IFERROR((VLOOKUP($A11,'1213'!$F$10:$S$408,10,FALSE)/VLOOKUP($A11,'2013'!$F$10:$M$460,8,FALSE))*1000,#N/A)</f>
        <v>1.0714285714285714</v>
      </c>
      <c r="CY11" s="198">
        <f>IFERROR((VLOOKUP($A11,'1314'!$F$10:$S$408,10,FALSE)/VLOOKUP($A11,'2014'!$F$10:$M$460,8,FALSE))*1000,#N/A)</f>
        <v>0</v>
      </c>
      <c r="CZ11" s="198">
        <f>IFERROR((VLOOKUP($A11,'1415'!$F$10:$S$408,10,FALSE)/VLOOKUP($A11,'2015'!$F$10:$M$460,8,FALSE))*1000,#N/A)</f>
        <v>1.4189428875487762</v>
      </c>
      <c r="DA11" s="198">
        <f>IFERROR((VLOOKUP($A11,'1516'!$F$10:$S$408,10,FALSE)/VLOOKUP($A11,'2016'!$F$10:$M$460,8,FALSE))*1000,#N/A)</f>
        <v>0</v>
      </c>
      <c r="DB11" s="198">
        <f>IFERROR((VLOOKUP($A11,'1617'!$F$10:$S$408,10,FALSE)/VLOOKUP($A11,'2017'!$F$10:$M$460,8,FALSE))*1000,#N/A)</f>
        <v>0</v>
      </c>
      <c r="DC11" s="198">
        <f>IFERROR((VLOOKUP($A11,'1718'!$F$10:$S$408,10,FALSE)/VLOOKUP($A11,'2018'!$F$10:$N$460,9,FALSE))*1000,#N/A)</f>
        <v>0</v>
      </c>
      <c r="DD11" s="198">
        <f>IFERROR((VLOOKUP($A11,'1819'!$F$10:$S$408,10,FALSE)/VLOOKUP($A11,'2018'!$F$10:$N$460,9,FALSE))*1000,#N/A)</f>
        <v>0</v>
      </c>
      <c r="DE11" s="198">
        <f>IFERROR((VLOOKUP($A11,'1920'!$F$10:$S$408,10,FALSE)/VLOOKUP($A11,'2019'!$F$10:$N$464,8,FALSE))*1000,#N/A)</f>
        <v>0</v>
      </c>
      <c r="DF11" s="198">
        <f>IFERROR((VLOOKUP($A11,'20 21'!$F$10:$S$408,10,FALSE)/VLOOKUP($A11,'2020'!$F$10:$N$469,8,FALSE))*1000,#N/A)</f>
        <v>0</v>
      </c>
      <c r="DG11" s="198">
        <f>IFERROR((VLOOKUP($A11,'21 22'!$F$10:$S$408,10,FALSE)/VLOOKUP($A11,'2021'!$F$10:$N$469,8,FALSE))*1000,#N/A)</f>
        <v>0</v>
      </c>
      <c r="DH11" s="198">
        <f>IFERROR((VLOOKUP($A11,'22 23'!$F$10:$S$408,10,FALSE)/VLOOKUP($A11,'2022'!$F$10:$N$469,8,FALSE))*1000,#N/A)</f>
        <v>0</v>
      </c>
      <c r="DI11" s="196">
        <f>IFERROR((VLOOKUP($A11,'23 24'!$F$7:$S$408,10,FALSE)/VLOOKUP($A11,'2023'!$C$7:$N$469,9,FALSE))*1000,#N/A)</f>
        <v>0</v>
      </c>
      <c r="DK11" s="198">
        <f>IFERROR((VLOOKUP($A11,'0910'!$F$10:$S$433,11,FALSE)/VLOOKUP($A11,'2010'!$C$5:$K$611,9,FALSE))*1000,#N/A)</f>
        <v>0</v>
      </c>
      <c r="DL11" s="198">
        <f>IFERROR((VLOOKUP($A11,'1011'!$F$10:$S$433,12,FALSE)/VLOOKUP($A11,'2011'!$C$5:$K$611,9,FALSE))*1000,#N/A)</f>
        <v>0</v>
      </c>
      <c r="DM11" s="198">
        <f>IFERROR((VLOOKUP($A11,'1112'!$F$10:$S$408,11,FALSE)/VLOOKUP($A11,'2012'!$F$10:$M$460,8,FALSE))*1000,#N/A)</f>
        <v>0</v>
      </c>
      <c r="DN11" s="198">
        <f>IFERROR((VLOOKUP($A11,'1213'!$F$10:$S$408,11,FALSE)/VLOOKUP($A11,'2013'!$F$10:$M$460,8,FALSE))*1000,#N/A)</f>
        <v>0</v>
      </c>
      <c r="DO11" s="198">
        <f>IFERROR((VLOOKUP($A11,'1314'!$F$10:$S$408,11,FALSE)/VLOOKUP($A11,'2014'!$F$10:$M$460,8,FALSE))*1000,#N/A)</f>
        <v>0</v>
      </c>
      <c r="DP11" s="198">
        <f>IFERROR((VLOOKUP($A11,'1415'!$F$10:$S$408,11,FALSE)/VLOOKUP($A11,'2015'!$F$10:$M$460,8,FALSE))*1000,#N/A)</f>
        <v>0</v>
      </c>
      <c r="DQ11" s="198">
        <f>IFERROR((VLOOKUP($A11,'1516'!$F$10:$S$408,11,FALSE)/VLOOKUP($A11,'2016'!$F$10:$M$460,8,FALSE))*1000,#N/A)</f>
        <v>0</v>
      </c>
      <c r="DR11" s="198">
        <f>IFERROR((VLOOKUP($A11,'1617'!$F$10:$S$408,11,FALSE)/VLOOKUP($A11,'2017'!$F$10:$M$460,8,FALSE))*1000,#N/A)</f>
        <v>0</v>
      </c>
      <c r="DS11" s="198">
        <f>IFERROR((VLOOKUP($A11,'1718'!$F$10:$S$408,11,FALSE)/VLOOKUP($A11,'2018'!$F$10:$N$460,9,FALSE))*1000,#N/A)</f>
        <v>0</v>
      </c>
      <c r="DT11" s="198">
        <f>IFERROR((VLOOKUP($A11,'1819'!$F$10:$S$408,11,FALSE)/VLOOKUP($A11,'2018'!$F$10:$N$460,9,FALSE))*1000,#N/A)</f>
        <v>0</v>
      </c>
      <c r="DU11" s="198">
        <f>IFERROR((VLOOKUP($A11,'1920'!$F$10:$S$408,11,FALSE)/VLOOKUP($A11,'2019'!$F$10:$N$464,8,FALSE))*1000,#N/A)</f>
        <v>0</v>
      </c>
      <c r="DV11" s="198">
        <f>IFERROR((VLOOKUP($A11,'20 21'!$F$10:$S$408,11,FALSE)/VLOOKUP($A11,'2020'!$F$10:$N$469,8,FALSE))*1000,#N/A)</f>
        <v>0</v>
      </c>
      <c r="DW11" s="198">
        <f>IFERROR((VLOOKUP($A11,'21 22'!$F$10:$S$408,11,FALSE)/VLOOKUP($A11,'2021'!$F$10:$N$469,8,FALSE))*1000,#N/A)</f>
        <v>0</v>
      </c>
      <c r="DX11" s="198">
        <f>IFERROR((VLOOKUP($A11,'22 23'!$F$10:$S$408,11,FALSE)/VLOOKUP($A11,'2022'!$F$10:$N$469,8,FALSE))*1000,#N/A)</f>
        <v>0</v>
      </c>
      <c r="DY11" s="196">
        <f>IFERROR((VLOOKUP($A11,'23 24'!$F$7:$S$408,11,FALSE)/VLOOKUP($A11,'2023'!$C$7:$N$469,9,FALSE))*1000,#N/A)</f>
        <v>0</v>
      </c>
      <c r="EA11" s="198">
        <f>IFERROR((VLOOKUP($A11,'0910'!$F$10:$S$433,12,FALSE)/VLOOKUP($A11,'2010'!$C$5:$K$611,9,FALSE))*1000,#N/A)</f>
        <v>0.3627130939426913</v>
      </c>
      <c r="EB11" s="198">
        <f>IFERROR((VLOOKUP($A11,'1011'!$F$10:$S$433,13,FALSE)/VLOOKUP($A11,'2011'!$C$5:$K$611,9,FALSE))*1000,#N/A)</f>
        <v>4.3399638336347195</v>
      </c>
      <c r="EC11" s="198">
        <f>IFERROR((VLOOKUP($A11,'1112'!$F$10:$S$408,12,FALSE)/VLOOKUP($A11,'2012'!$F$10:$M$460,8,FALSE))*1000,#N/A)</f>
        <v>2.8725314183123878</v>
      </c>
      <c r="ED11" s="198">
        <f>IFERROR((VLOOKUP($A11,'1213'!$F$10:$S$408,12,FALSE)/VLOOKUP($A11,'2013'!$F$10:$M$460,8,FALSE))*1000,#N/A)</f>
        <v>4.6428571428571432</v>
      </c>
      <c r="EE11" s="198">
        <f>IFERROR((VLOOKUP($A11,'1314'!$F$10:$S$408,12,FALSE)/VLOOKUP($A11,'2014'!$F$10:$M$460,8,FALSE))*1000,#N/A)</f>
        <v>2.135991456034176</v>
      </c>
      <c r="EF11" s="198">
        <f>IFERROR((VLOOKUP($A11,'1415'!$F$10:$S$408,12,FALSE)/VLOOKUP($A11,'2015'!$F$10:$M$460,8,FALSE))*1000,#N/A)</f>
        <v>2.4831500532103585</v>
      </c>
      <c r="EG11" s="198">
        <f>IFERROR((VLOOKUP($A11,'1516'!$F$10:$S$408,12,FALSE)/VLOOKUP($A11,'2016'!$F$10:$M$460,8,FALSE))*1000,#N/A)</f>
        <v>1.417434443656981</v>
      </c>
      <c r="EH11" s="198">
        <f>IFERROR((VLOOKUP($A11,'1617'!$F$10:$S$408,12,FALSE)/VLOOKUP($A11,'2017'!$F$10:$M$460,8,FALSE))*1000,#N/A)</f>
        <v>0.3536067892503536</v>
      </c>
      <c r="EI11" s="198">
        <f>IFERROR((VLOOKUP($A11,'1718'!$F$10:$S$408,12,FALSE)/VLOOKUP($A11,'2018'!$F$10:$N$460,9,FALSE))*1000,#N/A)</f>
        <v>5.28169014084507</v>
      </c>
      <c r="EJ11" s="198">
        <f>IFERROR((VLOOKUP($A11,'1819'!$F$10:$S$408,12,FALSE)/VLOOKUP($A11,'2018'!$F$10:$N$460,9,FALSE))*1000,#N/A)</f>
        <v>0.35211267605633806</v>
      </c>
      <c r="EK11" s="198">
        <f>IFERROR((VLOOKUP($A11,'1920'!$F$10:$S$408,12,FALSE)/VLOOKUP($A11,'2019'!$F$10:$N$464,8,FALSE))*1000,#N/A)</f>
        <v>0</v>
      </c>
      <c r="EL11" s="198">
        <f>IFERROR((VLOOKUP($A11,'20 21'!$F$10:$S$408,12,FALSE)/VLOOKUP($A11,'2020'!$F$10:$N$469,8,FALSE))*1000,#N/A)</f>
        <v>0.7021461095839433</v>
      </c>
      <c r="EM11" s="198">
        <f>IFERROR((VLOOKUP($A11,'21 22'!$F$10:$S$408,12,FALSE)/VLOOKUP($A11,'2021'!$F$10:$N$469,8,FALSE))*1000,#N/A)</f>
        <v>0.34856565234061837</v>
      </c>
      <c r="EN11" s="198">
        <f>IFERROR((VLOOKUP($A11,'22 23'!$F$10:$S$408,12,FALSE)/VLOOKUP($A11,'2022'!$F$10:$N$469,8,FALSE))*1000,#N/A)</f>
        <v>0</v>
      </c>
      <c r="EO11" s="196">
        <f>IFERROR((VLOOKUP($A11,'23 24'!$F$7:$S$408,12,FALSE)/VLOOKUP($A11,'2023'!$C$7:$N$469,9,FALSE))*1000,#N/A)</f>
        <v>5.8839817250449951</v>
      </c>
    </row>
    <row r="12" spans="1:147" x14ac:dyDescent="0.3">
      <c r="A12" t="s">
        <v>519</v>
      </c>
      <c r="B12" t="s">
        <v>1742</v>
      </c>
      <c r="C12" t="str">
        <f>IF(VLOOKUP($A12,'0910'!$F$10:$L$433,1,FALSE)=VLOOKUP($A12,'2010'!$C$5:$K$611,1,FALSE),VLOOKUP($A12,'0910'!$F$10:$L$433,1,FALSE),FALSE)</f>
        <v>Allerdale</v>
      </c>
      <c r="D12" t="str">
        <f>IF(VLOOKUP($A12,'1011'!$F$10:$L$433,1,FALSE)=VLOOKUP($A12,'2011'!$C$5:$K$611,1,FALSE),VLOOKUP($A12,'1011'!$F$10:$L$433,1,FALSE),FALSE)</f>
        <v>Allerdale</v>
      </c>
      <c r="E12" t="str">
        <f>IF(VLOOKUP(A12,'1112'!$F$10:$L$408,1,FALSE)=VLOOKUP(A12,'2012'!$F$10:$M$460,1,FALSE),VLOOKUP(A12,'1112'!$F$10:$L$408,1,FALSE),FALSE)</f>
        <v>Allerdale</v>
      </c>
      <c r="F12" t="str">
        <f>IF(VLOOKUP($A12,'1213'!$F$10:$L$408,1,FALSE)=VLOOKUP($A12,'2013'!$F$10:$M$460,1,FALSE),VLOOKUP($A12,'1213'!$F$10:$L$408,1,FALSE),FALSE)</f>
        <v>Allerdale</v>
      </c>
      <c r="G12" t="str">
        <f>IF(VLOOKUP($A12,'1314'!$F$10:$L$408,1,FALSE)=VLOOKUP($A12,'2014'!$F$10:$M$460,1,FALSE),VLOOKUP($A12,'1314'!$F$10:$L$408,1,FALSE),FALSE)</f>
        <v>Allerdale</v>
      </c>
      <c r="H12" t="str">
        <f>IF(VLOOKUP($A12,'1415'!$F$10:$L$408,1,FALSE)=VLOOKUP($A12,'2015'!$F$10:$M$460,1,FALSE),VLOOKUP($A12,'1415'!$F$10:$L$408,1,FALSE),FALSE)</f>
        <v>Allerdale</v>
      </c>
      <c r="I12" t="str">
        <f>IF(VLOOKUP($A12,'1516'!$F$10:$L$408,1,FALSE)=VLOOKUP($A12,'2015'!$F$10:$M$460,1,FALSE),VLOOKUP($A12,'1516'!$F$10:$L$408,1,FALSE),FALSE)</f>
        <v>Allerdale</v>
      </c>
      <c r="J12" t="str">
        <f>IF(VLOOKUP($A12,'1617'!$F$10:$L$408,1,FALSE)=VLOOKUP($A12,'2016'!$F$10:$M$460,1,FALSE),VLOOKUP($A12,'1617'!$F$10:$L$408,1,FALSE),FALSE)</f>
        <v>Allerdale</v>
      </c>
      <c r="K12" t="str">
        <f>IF(VLOOKUP($A12,'1718'!$F$10:$M$408,1,FALSE)=VLOOKUP($A12,'2017'!$F$10:$M$460,1,FALSE),VLOOKUP($A12,'1718'!$F$10:$M$408,1,FALSE),FALSE)</f>
        <v>Allerdale</v>
      </c>
      <c r="L12" t="str">
        <f>IF(VLOOKUP($A12,'1819'!$F$10:$M$408,1,FALSE)=VLOOKUP($A12,'2018'!$F$10:$M$460,1,FALSE),VLOOKUP($A12,'1819'!$F$10:$M$408,1,FALSE),FALSE)</f>
        <v>Allerdale</v>
      </c>
      <c r="M12" t="str">
        <f>IF(VLOOKUP($A12,'1920'!$F$10:$M$408,1,FALSE)=VLOOKUP($A12,'2019'!$F$10:$M$464,1,FALSE),VLOOKUP($A12,'1920'!$F$10:$M$408,1,FALSE),FALSE)</f>
        <v>Allerdale</v>
      </c>
      <c r="N12" t="str">
        <f>IF(VLOOKUP($A12,'20 21'!$F$10:$N$408,1,FALSE)=VLOOKUP($A12,'2020'!$F$10:$O$468,1,FALSE),VLOOKUP($A12,'20 21'!$F$10:$N$408,1,FALSE),FALSE)</f>
        <v>Allerdale</v>
      </c>
      <c r="O12" t="str">
        <f>IF(VLOOKUP($A12,'21 22'!$F$10:$N$408,1,FALSE)=VLOOKUP($A12,'2021'!$F$10:$O$471,1,FALSE),VLOOKUP($A12,'21 22'!$F$10:$N$408,1,FALSE),FALSE)</f>
        <v>Allerdale</v>
      </c>
      <c r="P12" t="str">
        <f>IF(VLOOKUP($A12,'22 23'!$F$10:$N$408,1,FALSE)=VLOOKUP($A12,'2022'!$F$10:$O$468,1,FALSE),VLOOKUP($A12,'22 23'!$F$10:$N$408,1,FALSE),FALSE)</f>
        <v>Allerdale</v>
      </c>
      <c r="Q12" t="e">
        <f>IF(VLOOKUP($A12,'23 24'!$F$7:$N$408,1,FALSE)=VLOOKUP($A12,'2023'!$C$7:$O$468,1,FALSE),VLOOKUP($A12,'23 24'!$F$7:$N$408,1,FALSE),FALSE)</f>
        <v>#N/A</v>
      </c>
      <c r="S12" s="196">
        <f>IFERROR((VLOOKUP($A12,'0910'!$F$10:$L$433,4,FALSE)/VLOOKUP($A12,'2010'!$C$5:$K$611,9,FALSE))*1000,#N/A)</f>
        <v>2.6525198938992043</v>
      </c>
      <c r="T12" s="196">
        <f>IFERROR((VLOOKUP($A12,'1011'!$F$10:$L$433,4,FALSE)/VLOOKUP($A12,'2011'!$C$5:$K$611,9,FALSE))*1000,#N/A)</f>
        <v>2.201188641866608</v>
      </c>
      <c r="U12" s="196">
        <f>IFERROR((VLOOKUP($A12,'1112'!$F$10:$L$408,4,FALSE)/VLOOKUP($A12,'2012'!$F$10:$M$460,8,FALSE))*1000,#N/A)</f>
        <v>4.1657531243148433</v>
      </c>
      <c r="V12" s="196">
        <f>IFERROR((VLOOKUP($A12,'1213'!$F$10:$L$408,4,FALSE)/VLOOKUP($A12,'2013'!$F$10:$M$460,8,FALSE))*1000,#N/A)</f>
        <v>5.2390307793058284</v>
      </c>
      <c r="W12" s="196">
        <f>IFERROR((VLOOKUP($A12,'1314'!$F$10:$L$408,4,FALSE)/VLOOKUP($A12,'2014'!$F$10:$M$460,8,FALSE))*1000,#N/A)</f>
        <v>5.6509454466420346</v>
      </c>
      <c r="X12" s="196">
        <f>IFERROR((VLOOKUP($A12,'1415'!$F$10:$L$408,4,FALSE)/VLOOKUP($A12,'2015'!$F$10:$M$460,8,FALSE))*1000,#N/A)</f>
        <v>8.4215072338587778</v>
      </c>
      <c r="Y12" s="196">
        <f>IFERROR((VLOOKUP($A12,'1516'!$F$10:$L$408,4,FALSE)/VLOOKUP($A12,'2016'!$F$10:$M$460,8,FALSE))*1000,#N/A)</f>
        <v>5.9970014992503744</v>
      </c>
      <c r="Z12" s="196">
        <f>IFERROR((VLOOKUP($A12,'1617'!$F$10:$L$408,4,FALSE)/VLOOKUP($A12,'2017'!$F$10:$M$460,8,FALSE))*1000,#N/A)</f>
        <v>5.9650617809970177</v>
      </c>
      <c r="AA12" s="196">
        <f>IFERROR((VLOOKUP($A12,'1718'!$F$10:$L$408,4,FALSE)/VLOOKUP($A12,'2018'!$F$10:$N$460,9,FALSE))*1000,#N/A)</f>
        <v>6.1155630535638972</v>
      </c>
      <c r="AB12" s="196">
        <f>IFERROR((VLOOKUP($A12,'1819'!$F$10:$L$408,4,FALSE)/VLOOKUP($A12,'2018'!$F$10:$N$460,9,FALSE))*1000,#N/A)</f>
        <v>7.5917334458034578</v>
      </c>
      <c r="AC12" s="196">
        <f>IFERROR((VLOOKUP($A12,'1920'!$F$10:$L$408,4,FALSE)/VLOOKUP($A12,'2019'!$F$10:$N$464,8,FALSE))*1000,#N/A)</f>
        <v>5.0253360693496383</v>
      </c>
      <c r="AD12" s="196">
        <f>IFERROR((VLOOKUP($A12,'20 21'!$F$10:$M$408,4,FALSE)/VLOOKUP($A12,'2020'!$F$10:$N$469,8,FALSE))*1000,#N/A)</f>
        <v>3.5324895531816303</v>
      </c>
      <c r="AE12" s="196">
        <f>IFERROR((VLOOKUP($A12,'21 22'!$F$10:$M$408,4,FALSE)/VLOOKUP($A12,'2021'!$F$10:$N$469,8,FALSE))*1000,#N/A)</f>
        <v>4.3355286248116114</v>
      </c>
      <c r="AF12" s="196">
        <f>IFERROR((VLOOKUP($A12,'22 23'!$F$10:$M$408,4,FALSE)/VLOOKUP($A12,'2022'!$F$10:$N$469,8,FALSE))*1000,#N/A)</f>
        <v>9.2465120101917098</v>
      </c>
      <c r="AG12" s="196" t="e">
        <f>IFERROR((VLOOKUP($A12,'23 24'!$F$7:$M$408,4,FALSE)/VLOOKUP($A12,'2023'!$C$7:$N$469,9,FALSE))*1000,#N/A)</f>
        <v>#N/A</v>
      </c>
      <c r="AI12" s="196">
        <f>IFERROR((VLOOKUP($A12,'0910'!$F$10:$L$433,5,FALSE)/VLOOKUP($A12,'2010'!$C$5:$K$611,9,FALSE))*1000,#N/A)</f>
        <v>1.1052166224580018</v>
      </c>
      <c r="AJ12" s="196">
        <f>IFERROR((VLOOKUP($A12,'1011'!$F$10:$L$433,5,FALSE)/VLOOKUP($A12,'2011'!$C$5:$K$611,9,FALSE))*1000,#N/A)</f>
        <v>1.5408320493066257</v>
      </c>
      <c r="AK12" s="196">
        <f>IFERROR((VLOOKUP($A12,'1112'!$F$10:$L$408,5,FALSE)/VLOOKUP($A12,'2012'!$F$10:$M$460,8,FALSE))*1000,#N/A)</f>
        <v>1.7540013155009868</v>
      </c>
      <c r="AL12" s="196">
        <f>IFERROR((VLOOKUP($A12,'1213'!$F$10:$L$408,5,FALSE)/VLOOKUP($A12,'2013'!$F$10:$M$460,8,FALSE))*1000,#N/A)</f>
        <v>0.65487884741322855</v>
      </c>
      <c r="AM12" s="196">
        <f>IFERROR((VLOOKUP($A12,'1314'!$F$10:$L$408,5,FALSE)/VLOOKUP($A12,'2014'!$F$10:$M$460,8,FALSE))*1000,#N/A)</f>
        <v>0.6520321669202348</v>
      </c>
      <c r="AN12" s="196">
        <f>IFERROR((VLOOKUP($A12,'1415'!$F$10:$L$408,5,FALSE)/VLOOKUP($A12,'2015'!$F$10:$M$460,8,FALSE))*1000,#N/A)</f>
        <v>0.21593608291945585</v>
      </c>
      <c r="AO12" s="196">
        <f>IFERROR((VLOOKUP($A12,'1516'!$F$10:$L$408,5,FALSE)/VLOOKUP($A12,'2016'!$F$10:$M$460,8,FALSE))*1000,#N/A)</f>
        <v>1.285071749839366</v>
      </c>
      <c r="AP12" s="196">
        <f>IFERROR((VLOOKUP($A12,'1617'!$F$10:$L$408,5,FALSE)/VLOOKUP($A12,'2017'!$F$10:$M$460,8,FALSE))*1000,#N/A)</f>
        <v>0.42607584149978694</v>
      </c>
      <c r="AQ12" s="196">
        <f>IFERROR((VLOOKUP($A12,'1718'!$F$10:$L$408,5,FALSE)/VLOOKUP($A12,'2018'!$F$10:$N$460,9,FALSE))*1000,#N/A)</f>
        <v>0.42176296921130324</v>
      </c>
      <c r="AR12" s="196">
        <f>IFERROR((VLOOKUP($A12,'1819'!$F$10:$L$408,5,FALSE)/VLOOKUP($A12,'2018'!$F$10:$N$460,9,FALSE))*1000,#N/A)</f>
        <v>0</v>
      </c>
      <c r="AS12" s="196">
        <f>IFERROR((VLOOKUP($A12,'1920'!$F$10:$L$408,5,FALSE)/VLOOKUP($A12,'2019'!$F$10:$N$464,8,FALSE))*1000,#N/A)</f>
        <v>0</v>
      </c>
      <c r="AT12" s="196">
        <f>IFERROR((VLOOKUP($A12,'20 21'!$F$10:$L$408,5,FALSE)/VLOOKUP($A12,'2020'!$F$10:$N$469,8,FALSE))*1000,#N/A)</f>
        <v>0.41558700625666245</v>
      </c>
      <c r="AU12" s="196">
        <f>IFERROR((VLOOKUP($A12,'21 22'!$F$10:$L$408,5,FALSE)/VLOOKUP($A12,'2021'!$F$10:$N$469,8,FALSE))*1000,#N/A)</f>
        <v>1.2387224642318888</v>
      </c>
      <c r="AV12" s="196">
        <f>IFERROR((VLOOKUP($A12,'22 23'!$F$10:$L$408,5,FALSE)/VLOOKUP($A12,'2022'!$F$10:$N$469,8,FALSE))*1000,#N/A)</f>
        <v>1.2328682680255614</v>
      </c>
      <c r="AW12" s="196" t="e">
        <f>IFERROR((VLOOKUP($A12,'23 24'!$F$7:$M$408,5,FALSE)/VLOOKUP($A12,'2023'!$C$7:$N$469,9,FALSE))*1000,#N/A)</f>
        <v>#N/A</v>
      </c>
      <c r="AY12" s="196">
        <f>IFERROR((VLOOKUP($A12,'0910'!$F$10:$L$433,6,FALSE)/VLOOKUP($A12,'2010'!$C$5:$K$611,9,FALSE))*1000,#N/A)</f>
        <v>0</v>
      </c>
      <c r="AZ12" s="196">
        <f>IFERROR((VLOOKUP($A12,'1011'!$F$10:$L$433,6,FALSE)/VLOOKUP($A12,'2011'!$C$5:$K$611,9,FALSE))*1000,#N/A)</f>
        <v>0</v>
      </c>
      <c r="BA12" s="196">
        <f>IFERROR((VLOOKUP($A12,'1112'!$F$10:$L$408,6,FALSE)/VLOOKUP($A12,'2012'!$F$10:$M$460,8,FALSE))*1000,#N/A)</f>
        <v>0</v>
      </c>
      <c r="BB12" s="196">
        <f>IFERROR((VLOOKUP($A12,'1213'!$F$10:$L$408,6,FALSE)/VLOOKUP($A12,'2013'!$F$10:$M$460,8,FALSE))*1000,#N/A)</f>
        <v>0</v>
      </c>
      <c r="BC12" s="196">
        <f>IFERROR((VLOOKUP($A12,'1314'!$F$10:$L$408,6,FALSE)/VLOOKUP($A12,'2014'!$F$10:$M$460,8,FALSE))*1000,#N/A)</f>
        <v>0</v>
      </c>
      <c r="BD12" s="196">
        <f>IFERROR((VLOOKUP($A12,'1415'!$F$10:$L$408,6,FALSE)/VLOOKUP($A12,'2015'!$F$10:$M$460,8,FALSE))*1000,#N/A)</f>
        <v>0</v>
      </c>
      <c r="BE12" s="196">
        <f>IFERROR((VLOOKUP($A12,'1516'!$F$10:$L$408,6,FALSE)/VLOOKUP($A12,'2016'!$F$10:$M$460,8,FALSE))*1000,#N/A)</f>
        <v>0</v>
      </c>
      <c r="BF12" s="196">
        <f>IFERROR((VLOOKUP($A12,'1617'!$F$10:$L$408,6,FALSE)/VLOOKUP($A12,'2017'!$F$10:$M$460,8,FALSE))*1000,#N/A)</f>
        <v>0</v>
      </c>
      <c r="BG12" s="196">
        <f>IFERROR((VLOOKUP($A12,'1718'!$F$10:$L$408,6,FALSE)/VLOOKUP($A12,'2018'!$F$10:$N$460,9,FALSE))*1000,#N/A)</f>
        <v>0</v>
      </c>
      <c r="BH12" s="196">
        <f>IFERROR((VLOOKUP($A12,'1819'!$F$10:$L$408,6,FALSE)/VLOOKUP($A12,'2018'!$F$10:$N$460,9,FALSE))*1000,#N/A)</f>
        <v>0</v>
      </c>
      <c r="BI12" s="196">
        <f>IFERROR((VLOOKUP($A12,'1920'!$F$10:$L$408,6,FALSE)/VLOOKUP($A12,'2019'!$F$10:$N$464,8,FALSE))*1000,#N/A)</f>
        <v>0</v>
      </c>
      <c r="BJ12" s="196">
        <f>IFERROR((VLOOKUP($A12,'20 21'!$F$10:$L$408,6,FALSE)/VLOOKUP($A12,'2020'!$F$10:$N$469,8,FALSE))*1000,#N/A)</f>
        <v>0</v>
      </c>
      <c r="BK12" s="196">
        <f>IFERROR((VLOOKUP($A12,'21 22'!$F$10:$L$408,6,FALSE)/VLOOKUP($A12,'2021'!$F$10:$N$469,8,FALSE))*1000,#N/A)</f>
        <v>0</v>
      </c>
      <c r="BL12" s="196">
        <f>IFERROR((VLOOKUP($A12,'22 23'!$F$10:$L$408,6,FALSE)/VLOOKUP($A12,'2022'!$F$10:$N$469,8,FALSE))*1000,#N/A)</f>
        <v>0</v>
      </c>
      <c r="BM12" s="196" t="e">
        <f>IFERROR((VLOOKUP($A12,'23 24'!$F$7:$M$408,6,FALSE)/VLOOKUP($A12,'2023'!$C$7:$N$469,9,FALSE))*1000,#N/A)</f>
        <v>#N/A</v>
      </c>
      <c r="BO12" s="196">
        <f>IFERROR((VLOOKUP($A12,'0910'!$F$10:$L$433,7,FALSE)/VLOOKUP($A12,'2010'!$C$5:$K$611,9,FALSE))*1000,#N/A)</f>
        <v>3.9787798408488064</v>
      </c>
      <c r="BP12" s="196">
        <f>IFERROR((VLOOKUP($A12,'1011'!$F$10:$L$433,7,FALSE)/VLOOKUP($A12,'2011'!$C$5:$K$611,9,FALSE))*1000,#N/A)</f>
        <v>3.7420206911732334</v>
      </c>
      <c r="BQ12" s="196">
        <f>IFERROR((VLOOKUP($A12,'1112'!$F$10:$L$408,7,FALSE)/VLOOKUP($A12,'2012'!$F$10:$M$460,8,FALSE))*1000,#N/A)</f>
        <v>5.9197544398158302</v>
      </c>
      <c r="BR12" s="196">
        <f>IFERROR((VLOOKUP($A12,'1213'!$F$10:$L$408,7,FALSE)/VLOOKUP($A12,'2013'!$F$10:$M$460,8,FALSE))*1000,#N/A)</f>
        <v>5.8939096267190569</v>
      </c>
      <c r="BS12" s="196">
        <f>IFERROR((VLOOKUP($A12,'1314'!$F$10:$L$408,7,FALSE)/VLOOKUP($A12,'2014'!$F$10:$M$460,8,FALSE))*1000,#N/A)</f>
        <v>6.0856335579221907</v>
      </c>
      <c r="BT12" s="196">
        <f>IFERROR((VLOOKUP($A12,'1415'!$F$10:$L$408,7,FALSE)/VLOOKUP($A12,'2015'!$F$10:$M$460,8,FALSE))*1000,#N/A)</f>
        <v>8.6374433167782332</v>
      </c>
      <c r="BU12" s="196">
        <f>IFERROR((VLOOKUP($A12,'1516'!$F$10:$L$408,7,FALSE)/VLOOKUP($A12,'2016'!$F$10:$M$460,8,FALSE))*1000,#N/A)</f>
        <v>7.2820732490897413</v>
      </c>
      <c r="BV12" s="196">
        <f>IFERROR((VLOOKUP($A12,'1617'!$F$10:$L$408,7,FALSE)/VLOOKUP($A12,'2017'!$F$10:$M$460,8,FALSE))*1000,#N/A)</f>
        <v>6.3911376224968048</v>
      </c>
      <c r="BW12" s="196">
        <f>IFERROR((VLOOKUP($A12,'1718'!$F$10:$L$408,7,FALSE)/VLOOKUP($A12,'2018'!$F$10:$N$460,9,FALSE))*1000,#N/A)</f>
        <v>6.5373260227752006</v>
      </c>
      <c r="BX12" s="196">
        <f>IFERROR((VLOOKUP($A12,'1819'!$F$10:$L$408,7,FALSE)/VLOOKUP($A12,'2018'!$F$10:$N$460,9,FALSE))*1000,#N/A)</f>
        <v>7.5917334458034578</v>
      </c>
      <c r="BY12" s="196">
        <f>IFERROR((VLOOKUP($A12,'1920'!$F$10:$L$408,7,FALSE)/VLOOKUP($A12,'2019'!$F$10:$N$464,8,FALSE))*1000,#N/A)</f>
        <v>5.0253360693496383</v>
      </c>
      <c r="BZ12" s="196">
        <f>IFERROR((VLOOKUP($A12,'20 21'!$F$10:$L$408,7,FALSE)/VLOOKUP($A12,'2020'!$F$10:$N$469,8,FALSE))*1000,#N/A)</f>
        <v>3.9480765594382925</v>
      </c>
      <c r="CA12" s="196">
        <f>IFERROR((VLOOKUP($A12,'21 22'!$F$10:$L$408,7,FALSE)/VLOOKUP($A12,'2021'!$F$10:$N$469,8,FALSE))*1000,#N/A)</f>
        <v>5.5742510890435</v>
      </c>
      <c r="CB12" s="196">
        <f>IFERROR((VLOOKUP($A12,'22 23'!$F$10:$L$408,7,FALSE)/VLOOKUP($A12,'2022'!$F$10:$N$469,8,FALSE))*1000,#N/A)</f>
        <v>10.479380278217272</v>
      </c>
      <c r="CC12" s="196" t="e">
        <f>IFERROR((VLOOKUP($A12,'23 24'!$F$7:$M$408,7,FALSE)/VLOOKUP($A12,'2023'!$C$7:$N$469,9,FALSE))*1000,#N/A)</f>
        <v>#N/A</v>
      </c>
      <c r="CE12" s="198">
        <f>IFERROR((VLOOKUP($A12,'0910'!$F$10:$S$433,9,FALSE)/VLOOKUP($A12,'2010'!$C$5:$K$611,9,FALSE))*1000,#N/A)</f>
        <v>1.7683465959328026</v>
      </c>
      <c r="CF12" s="198">
        <f>IFERROR((VLOOKUP($A12,'1011'!$F$10:$S$433,10,FALSE)/VLOOKUP($A12,'2011'!$C$5:$K$611,9,FALSE))*1000,#N/A)</f>
        <v>1.9810697776799471</v>
      </c>
      <c r="CG12" s="198">
        <f>IFERROR((VLOOKUP($A12,'1112'!$F$10:$S$408,9,FALSE)/VLOOKUP($A12,'2012'!$F$10:$M$460,8,FALSE))*1000,#N/A)</f>
        <v>2.411751808813857</v>
      </c>
      <c r="CH12" s="198">
        <f>IFERROR((VLOOKUP($A12,'1213'!$F$10:$S$408,9,FALSE)/VLOOKUP($A12,'2013'!$F$10:$M$460,8,FALSE))*1000,#N/A)</f>
        <v>3.7109801353416287</v>
      </c>
      <c r="CI12" s="198">
        <f>IFERROR((VLOOKUP($A12,'1314'!$F$10:$S$408,9,FALSE)/VLOOKUP($A12,'2014'!$F$10:$M$460,8,FALSE))*1000,#N/A)</f>
        <v>4.5642251684416433</v>
      </c>
      <c r="CJ12" s="198">
        <f>IFERROR((VLOOKUP($A12,'1415'!$F$10:$S$408,9,FALSE)/VLOOKUP($A12,'2015'!$F$10:$M$460,8,FALSE))*1000,#N/A)</f>
        <v>6.262146404664219</v>
      </c>
      <c r="CK12" s="198">
        <f>IFERROR((VLOOKUP($A12,'1516'!$F$10:$S$408,9,FALSE)/VLOOKUP($A12,'2016'!$F$10:$M$460,8,FALSE))*1000,#N/A)</f>
        <v>5.140286999357464</v>
      </c>
      <c r="CL12" s="198">
        <f>IFERROR((VLOOKUP($A12,'1617'!$F$10:$S$408,9,FALSE)/VLOOKUP($A12,'2017'!$F$10:$M$460,8,FALSE))*1000,#N/A)</f>
        <v>5.9650617809970177</v>
      </c>
      <c r="CM12" s="198">
        <f>IFERROR((VLOOKUP($A12,'1718'!$F$10:$S$408,9,FALSE)/VLOOKUP($A12,'2018'!$F$10:$N$460,9,FALSE))*1000,#N/A)</f>
        <v>4.6393926613243357</v>
      </c>
      <c r="CN12" s="198">
        <f>IFERROR((VLOOKUP($A12,'1819'!$F$10:$S$408,9,FALSE)/VLOOKUP($A12,'2018'!$F$10:$N$460,9,FALSE))*1000,#N/A)</f>
        <v>6.1155630535638972</v>
      </c>
      <c r="CO12" s="198">
        <f>IFERROR((VLOOKUP($A12,'1920'!$F$10:$S$408,9,FALSE)/VLOOKUP($A12,'2019'!$F$10:$N$464,8,FALSE))*1000,#N/A)</f>
        <v>6.9098370953557522</v>
      </c>
      <c r="CP12" s="198">
        <f>IFERROR((VLOOKUP($A12,'20 21'!$F$10:$S$408,9,FALSE)/VLOOKUP($A12,'2020'!$F$10:$N$469,8,FALSE))*1000,#N/A)</f>
        <v>4.3636635656949556</v>
      </c>
      <c r="CQ12" s="198">
        <f>IFERROR((VLOOKUP($A12,'21 22'!$F$10:$S$408,9,FALSE)/VLOOKUP($A12,'2021'!$F$10:$N$469,8,FALSE))*1000,#N/A)</f>
        <v>4.5419823688502596</v>
      </c>
      <c r="CR12" s="198">
        <f>IFERROR((VLOOKUP($A12,'22 23'!$F$10:$S$408,9,FALSE)/VLOOKUP($A12,'2022'!$F$10:$N$469,8,FALSE))*1000,#N/A)</f>
        <v>3.6986048040766843</v>
      </c>
      <c r="CS12" s="196" t="e">
        <f>IFERROR((VLOOKUP($A12,'23 24'!$F$7:$S$408,9,FALSE)/VLOOKUP($A12,'2023'!$C$7:$N$469,9,FALSE))*1000,#N/A)</f>
        <v>#N/A</v>
      </c>
      <c r="CU12" s="198">
        <f>IFERROR((VLOOKUP($A12,'0910'!$F$10:$S$433,10,FALSE)/VLOOKUP($A12,'2010'!$C$5:$K$611,9,FALSE))*1000,#N/A)</f>
        <v>1.9893899204244032</v>
      </c>
      <c r="CV12" s="198">
        <f>IFERROR((VLOOKUP($A12,'1011'!$F$10:$S$433,11,FALSE)/VLOOKUP($A12,'2011'!$C$5:$K$611,9,FALSE))*1000,#N/A)</f>
        <v>0.44023772837332159</v>
      </c>
      <c r="CW12" s="198">
        <f>IFERROR((VLOOKUP($A12,'1112'!$F$10:$S$408,10,FALSE)/VLOOKUP($A12,'2012'!$F$10:$M$460,8,FALSE))*1000,#N/A)</f>
        <v>2.411751808813857</v>
      </c>
      <c r="CX12" s="198">
        <f>IFERROR((VLOOKUP($A12,'1213'!$F$10:$S$408,10,FALSE)/VLOOKUP($A12,'2013'!$F$10:$M$460,8,FALSE))*1000,#N/A)</f>
        <v>0.65487884741322855</v>
      </c>
      <c r="CY12" s="198">
        <f>IFERROR((VLOOKUP($A12,'1314'!$F$10:$S$408,10,FALSE)/VLOOKUP($A12,'2014'!$F$10:$M$460,8,FALSE))*1000,#N/A)</f>
        <v>1.0867202782003911</v>
      </c>
      <c r="CZ12" s="198">
        <f>IFERROR((VLOOKUP($A12,'1415'!$F$10:$S$408,10,FALSE)/VLOOKUP($A12,'2015'!$F$10:$M$460,8,FALSE))*1000,#N/A)</f>
        <v>0.43187216583891169</v>
      </c>
      <c r="DA12" s="198">
        <f>IFERROR((VLOOKUP($A12,'1516'!$F$10:$S$408,10,FALSE)/VLOOKUP($A12,'2016'!$F$10:$M$460,8,FALSE))*1000,#N/A)</f>
        <v>0.642535874919683</v>
      </c>
      <c r="DB12" s="198">
        <f>IFERROR((VLOOKUP($A12,'1617'!$F$10:$S$408,10,FALSE)/VLOOKUP($A12,'2017'!$F$10:$M$460,8,FALSE))*1000,#N/A)</f>
        <v>1.2782275244993608</v>
      </c>
      <c r="DC12" s="198">
        <f>IFERROR((VLOOKUP($A12,'1718'!$F$10:$S$408,10,FALSE)/VLOOKUP($A12,'2018'!$F$10:$N$460,9,FALSE))*1000,#N/A)</f>
        <v>0.21088148460565162</v>
      </c>
      <c r="DD12" s="198">
        <f>IFERROR((VLOOKUP($A12,'1819'!$F$10:$S$408,10,FALSE)/VLOOKUP($A12,'2018'!$F$10:$N$460,9,FALSE))*1000,#N/A)</f>
        <v>0.42176296921130324</v>
      </c>
      <c r="DE12" s="198">
        <f>IFERROR((VLOOKUP($A12,'1920'!$F$10:$S$408,10,FALSE)/VLOOKUP($A12,'2019'!$F$10:$N$464,8,FALSE))*1000,#N/A)</f>
        <v>0</v>
      </c>
      <c r="DF12" s="198">
        <f>IFERROR((VLOOKUP($A12,'20 21'!$F$10:$S$408,10,FALSE)/VLOOKUP($A12,'2020'!$F$10:$N$469,8,FALSE))*1000,#N/A)</f>
        <v>0.20779350312833123</v>
      </c>
      <c r="DG12" s="198">
        <f>IFERROR((VLOOKUP($A12,'21 22'!$F$10:$S$408,10,FALSE)/VLOOKUP($A12,'2021'!$F$10:$N$469,8,FALSE))*1000,#N/A)</f>
        <v>0.41290748807729633</v>
      </c>
      <c r="DH12" s="198">
        <f>IFERROR((VLOOKUP($A12,'22 23'!$F$10:$S$408,10,FALSE)/VLOOKUP($A12,'2022'!$F$10:$N$469,8,FALSE))*1000,#N/A)</f>
        <v>1.0273902233546344</v>
      </c>
      <c r="DI12" s="196" t="e">
        <f>IFERROR((VLOOKUP($A12,'23 24'!$F$7:$S$408,10,FALSE)/VLOOKUP($A12,'2023'!$C$7:$N$469,9,FALSE))*1000,#N/A)</f>
        <v>#N/A</v>
      </c>
      <c r="DK12" s="198">
        <f>IFERROR((VLOOKUP($A12,'0910'!$F$10:$S$433,11,FALSE)/VLOOKUP($A12,'2010'!$C$5:$K$611,9,FALSE))*1000,#N/A)</f>
        <v>0</v>
      </c>
      <c r="DL12" s="198">
        <f>IFERROR((VLOOKUP($A12,'1011'!$F$10:$S$433,12,FALSE)/VLOOKUP($A12,'2011'!$C$5:$K$611,9,FALSE))*1000,#N/A)</f>
        <v>0</v>
      </c>
      <c r="DM12" s="198">
        <f>IFERROR((VLOOKUP($A12,'1112'!$F$10:$S$408,11,FALSE)/VLOOKUP($A12,'2012'!$F$10:$M$460,8,FALSE))*1000,#N/A)</f>
        <v>0</v>
      </c>
      <c r="DN12" s="198">
        <f>IFERROR((VLOOKUP($A12,'1213'!$F$10:$S$408,11,FALSE)/VLOOKUP($A12,'2013'!$F$10:$M$460,8,FALSE))*1000,#N/A)</f>
        <v>0</v>
      </c>
      <c r="DO12" s="198">
        <f>IFERROR((VLOOKUP($A12,'1314'!$F$10:$S$408,11,FALSE)/VLOOKUP($A12,'2014'!$F$10:$M$460,8,FALSE))*1000,#N/A)</f>
        <v>0</v>
      </c>
      <c r="DP12" s="198">
        <f>IFERROR((VLOOKUP($A12,'1415'!$F$10:$S$408,11,FALSE)/VLOOKUP($A12,'2015'!$F$10:$M$460,8,FALSE))*1000,#N/A)</f>
        <v>0</v>
      </c>
      <c r="DQ12" s="198">
        <f>IFERROR((VLOOKUP($A12,'1516'!$F$10:$S$408,11,FALSE)/VLOOKUP($A12,'2016'!$F$10:$M$460,8,FALSE))*1000,#N/A)</f>
        <v>0</v>
      </c>
      <c r="DR12" s="198">
        <f>IFERROR((VLOOKUP($A12,'1617'!$F$10:$S$408,11,FALSE)/VLOOKUP($A12,'2017'!$F$10:$M$460,8,FALSE))*1000,#N/A)</f>
        <v>0</v>
      </c>
      <c r="DS12" s="198">
        <f>IFERROR((VLOOKUP($A12,'1718'!$F$10:$S$408,11,FALSE)/VLOOKUP($A12,'2018'!$F$10:$N$460,9,FALSE))*1000,#N/A)</f>
        <v>0</v>
      </c>
      <c r="DT12" s="198">
        <f>IFERROR((VLOOKUP($A12,'1819'!$F$10:$S$408,11,FALSE)/VLOOKUP($A12,'2018'!$F$10:$N$460,9,FALSE))*1000,#N/A)</f>
        <v>0</v>
      </c>
      <c r="DU12" s="198">
        <f>IFERROR((VLOOKUP($A12,'1920'!$F$10:$S$408,11,FALSE)/VLOOKUP($A12,'2019'!$F$10:$N$464,8,FALSE))*1000,#N/A)</f>
        <v>0</v>
      </c>
      <c r="DV12" s="198">
        <f>IFERROR((VLOOKUP($A12,'20 21'!$F$10:$S$408,11,FALSE)/VLOOKUP($A12,'2020'!$F$10:$N$469,8,FALSE))*1000,#N/A)</f>
        <v>0</v>
      </c>
      <c r="DW12" s="198">
        <f>IFERROR((VLOOKUP($A12,'21 22'!$F$10:$S$408,11,FALSE)/VLOOKUP($A12,'2021'!$F$10:$N$469,8,FALSE))*1000,#N/A)</f>
        <v>0</v>
      </c>
      <c r="DX12" s="198">
        <f>IFERROR((VLOOKUP($A12,'22 23'!$F$10:$S$408,11,FALSE)/VLOOKUP($A12,'2022'!$F$10:$N$469,8,FALSE))*1000,#N/A)</f>
        <v>0</v>
      </c>
      <c r="DY12" s="196" t="e">
        <f>IFERROR((VLOOKUP($A12,'23 24'!$F$7:$S$408,11,FALSE)/VLOOKUP($A12,'2023'!$C$7:$N$469,9,FALSE))*1000,#N/A)</f>
        <v>#N/A</v>
      </c>
      <c r="EA12" s="198">
        <f>IFERROR((VLOOKUP($A12,'0910'!$F$10:$S$433,12,FALSE)/VLOOKUP($A12,'2010'!$C$5:$K$611,9,FALSE))*1000,#N/A)</f>
        <v>3.7577365163572058</v>
      </c>
      <c r="EB12" s="198">
        <f>IFERROR((VLOOKUP($A12,'1011'!$F$10:$S$433,13,FALSE)/VLOOKUP($A12,'2011'!$C$5:$K$611,9,FALSE))*1000,#N/A)</f>
        <v>2.4213075060532687</v>
      </c>
      <c r="EC12" s="198">
        <f>IFERROR((VLOOKUP($A12,'1112'!$F$10:$S$408,12,FALSE)/VLOOKUP($A12,'2012'!$F$10:$M$460,8,FALSE))*1000,#N/A)</f>
        <v>4.823503617627714</v>
      </c>
      <c r="ED12" s="198">
        <f>IFERROR((VLOOKUP($A12,'1213'!$F$10:$S$408,12,FALSE)/VLOOKUP($A12,'2013'!$F$10:$M$460,8,FALSE))*1000,#N/A)</f>
        <v>4.3658589827548573</v>
      </c>
      <c r="EE12" s="198">
        <f>IFERROR((VLOOKUP($A12,'1314'!$F$10:$S$408,12,FALSE)/VLOOKUP($A12,'2014'!$F$10:$M$460,8,FALSE))*1000,#N/A)</f>
        <v>5.6509454466420346</v>
      </c>
      <c r="EF12" s="198">
        <f>IFERROR((VLOOKUP($A12,'1415'!$F$10:$S$408,12,FALSE)/VLOOKUP($A12,'2015'!$F$10:$M$460,8,FALSE))*1000,#N/A)</f>
        <v>6.9099546534225871</v>
      </c>
      <c r="EG12" s="198">
        <f>IFERROR((VLOOKUP($A12,'1516'!$F$10:$S$408,12,FALSE)/VLOOKUP($A12,'2016'!$F$10:$M$460,8,FALSE))*1000,#N/A)</f>
        <v>5.5686442493039197</v>
      </c>
      <c r="EH12" s="198">
        <f>IFERROR((VLOOKUP($A12,'1617'!$F$10:$S$408,12,FALSE)/VLOOKUP($A12,'2017'!$F$10:$M$460,8,FALSE))*1000,#N/A)</f>
        <v>7.2432893054963783</v>
      </c>
      <c r="EI12" s="198">
        <f>IFERROR((VLOOKUP($A12,'1718'!$F$10:$S$408,12,FALSE)/VLOOKUP($A12,'2018'!$F$10:$N$460,9,FALSE))*1000,#N/A)</f>
        <v>4.8502741459299878</v>
      </c>
      <c r="EJ12" s="198">
        <f>IFERROR((VLOOKUP($A12,'1819'!$F$10:$S$408,12,FALSE)/VLOOKUP($A12,'2018'!$F$10:$N$460,9,FALSE))*1000,#N/A)</f>
        <v>6.5373260227752006</v>
      </c>
      <c r="EK12" s="198">
        <f>IFERROR((VLOOKUP($A12,'1920'!$F$10:$S$408,12,FALSE)/VLOOKUP($A12,'2019'!$F$10:$N$464,8,FALSE))*1000,#N/A)</f>
        <v>7.1192260982453197</v>
      </c>
      <c r="EL12" s="198">
        <f>IFERROR((VLOOKUP($A12,'20 21'!$F$10:$S$408,12,FALSE)/VLOOKUP($A12,'2020'!$F$10:$N$469,8,FALSE))*1000,#N/A)</f>
        <v>4.5714570688232863</v>
      </c>
      <c r="EM12" s="198">
        <f>IFERROR((VLOOKUP($A12,'21 22'!$F$10:$S$408,12,FALSE)/VLOOKUP($A12,'2021'!$F$10:$N$469,8,FALSE))*1000,#N/A)</f>
        <v>4.9548898569275552</v>
      </c>
      <c r="EN12" s="198">
        <f>IFERROR((VLOOKUP($A12,'22 23'!$F$10:$S$408,12,FALSE)/VLOOKUP($A12,'2022'!$F$10:$N$469,8,FALSE))*1000,#N/A)</f>
        <v>4.7259950274313187</v>
      </c>
      <c r="EO12" s="196" t="e">
        <f>IFERROR((VLOOKUP($A12,'23 24'!$F$7:$S$408,12,FALSE)/VLOOKUP($A12,'2023'!$C$7:$N$469,9,FALSE))*1000,#N/A)</f>
        <v>#N/A</v>
      </c>
    </row>
    <row r="13" spans="1:147" x14ac:dyDescent="0.3">
      <c r="A13" t="s">
        <v>545</v>
      </c>
      <c r="B13" t="s">
        <v>1743</v>
      </c>
      <c r="C13" t="str">
        <f>IF(VLOOKUP($A13,'0910'!$F$10:$L$433,1,FALSE)=VLOOKUP($A13,'2010'!$C$5:$K$611,1,FALSE),VLOOKUP($A13,'0910'!$F$10:$L$433,1,FALSE),FALSE)</f>
        <v>Amber Valley</v>
      </c>
      <c r="D13" t="str">
        <f>IF(VLOOKUP($A13,'1011'!$F$10:$L$433,1,FALSE)=VLOOKUP($A13,'2011'!$C$5:$K$611,1,FALSE),VLOOKUP($A13,'1011'!$F$10:$L$433,1,FALSE),FALSE)</f>
        <v>Amber Valley</v>
      </c>
      <c r="E13" t="str">
        <f>IF(VLOOKUP(A13,'1112'!$F$10:$L$408,1,FALSE)=VLOOKUP(A13,'2012'!$F$10:$M$460,1,FALSE),VLOOKUP(A13,'1112'!$F$10:$L$408,1,FALSE),FALSE)</f>
        <v>Amber Valley</v>
      </c>
      <c r="F13" t="str">
        <f>IF(VLOOKUP($A13,'1213'!$F$10:$L$408,1,FALSE)=VLOOKUP($A13,'2013'!$F$10:$M$460,1,FALSE),VLOOKUP($A13,'1213'!$F$10:$L$408,1,FALSE),FALSE)</f>
        <v>Amber Valley</v>
      </c>
      <c r="G13" t="str">
        <f>IF(VLOOKUP($A13,'1314'!$F$10:$L$408,1,FALSE)=VLOOKUP($A13,'2014'!$F$10:$M$460,1,FALSE),VLOOKUP($A13,'1314'!$F$10:$L$408,1,FALSE),FALSE)</f>
        <v>Amber Valley</v>
      </c>
      <c r="H13" t="str">
        <f>IF(VLOOKUP($A13,'1415'!$F$10:$L$408,1,FALSE)=VLOOKUP($A13,'2015'!$F$10:$M$460,1,FALSE),VLOOKUP($A13,'1415'!$F$10:$L$408,1,FALSE),FALSE)</f>
        <v>Amber Valley</v>
      </c>
      <c r="I13" t="str">
        <f>IF(VLOOKUP($A13,'1516'!$F$10:$L$408,1,FALSE)=VLOOKUP($A13,'2015'!$F$10:$M$460,1,FALSE),VLOOKUP($A13,'1516'!$F$10:$L$408,1,FALSE),FALSE)</f>
        <v>Amber Valley</v>
      </c>
      <c r="J13" t="str">
        <f>IF(VLOOKUP($A13,'1617'!$F$10:$L$408,1,FALSE)=VLOOKUP($A13,'2016'!$F$10:$M$460,1,FALSE),VLOOKUP($A13,'1617'!$F$10:$L$408,1,FALSE),FALSE)</f>
        <v>Amber Valley</v>
      </c>
      <c r="K13" t="str">
        <f>IF(VLOOKUP($A13,'1718'!$F$10:$M$408,1,FALSE)=VLOOKUP($A13,'2017'!$F$10:$M$460,1,FALSE),VLOOKUP($A13,'1718'!$F$10:$M$408,1,FALSE),FALSE)</f>
        <v>Amber Valley</v>
      </c>
      <c r="L13" t="str">
        <f>IF(VLOOKUP($A13,'1819'!$F$10:$M$408,1,FALSE)=VLOOKUP($A13,'2018'!$F$10:$M$460,1,FALSE),VLOOKUP($A13,'1819'!$F$10:$M$408,1,FALSE),FALSE)</f>
        <v>Amber Valley</v>
      </c>
      <c r="M13" t="str">
        <f>IF(VLOOKUP($A13,'1920'!$F$10:$M$408,1,FALSE)=VLOOKUP($A13,'2019'!$F$10:$M$464,1,FALSE),VLOOKUP($A13,'1920'!$F$10:$M$408,1,FALSE),FALSE)</f>
        <v>Amber Valley</v>
      </c>
      <c r="N13" t="str">
        <f>IF(VLOOKUP($A13,'20 21'!$F$10:$N$408,1,FALSE)=VLOOKUP($A13,'2020'!$F$10:$O$468,1,FALSE),VLOOKUP($A13,'20 21'!$F$10:$N$408,1,FALSE),FALSE)</f>
        <v>Amber Valley</v>
      </c>
      <c r="O13" t="str">
        <f>IF(VLOOKUP($A13,'21 22'!$F$10:$N$408,1,FALSE)=VLOOKUP($A13,'2021'!$F$10:$O$471,1,FALSE),VLOOKUP($A13,'21 22'!$F$10:$N$408,1,FALSE),FALSE)</f>
        <v>Amber Valley</v>
      </c>
      <c r="P13" t="str">
        <f>IF(VLOOKUP($A13,'22 23'!$F$10:$N$408,1,FALSE)=VLOOKUP($A13,'2022'!$F$10:$O$468,1,FALSE),VLOOKUP($A13,'22 23'!$F$10:$N$408,1,FALSE),FALSE)</f>
        <v>Amber Valley</v>
      </c>
      <c r="Q13" t="str">
        <f>IF(VLOOKUP($A13,'23 24'!$F$7:$N$408,1,FALSE)=VLOOKUP($A13,'2023'!$C$7:$O$468,1,FALSE),VLOOKUP($A13,'23 24'!$F$7:$N$408,1,FALSE),FALSE)</f>
        <v>Amber Valley</v>
      </c>
      <c r="S13" s="196" t="e">
        <f>IFERROR((VLOOKUP($A13,'0910'!$F$10:$L$433,4,FALSE)/VLOOKUP($A13,'2010'!$C$5:$K$611,9,FALSE))*1000,#N/A)</f>
        <v>#N/A</v>
      </c>
      <c r="T13" s="196">
        <f>IFERROR((VLOOKUP($A13,'1011'!$F$10:$L$433,4,FALSE)/VLOOKUP($A13,'2011'!$C$5:$K$611,9,FALSE))*1000,#N/A)</f>
        <v>3.2768978700163842</v>
      </c>
      <c r="U13" s="196">
        <f>IFERROR((VLOOKUP($A13,'1112'!$F$10:$L$408,4,FALSE)/VLOOKUP($A13,'2012'!$F$10:$M$460,8,FALSE))*1000,#N/A)</f>
        <v>3.2650099764193725</v>
      </c>
      <c r="V13" s="196">
        <f>IFERROR((VLOOKUP($A13,'1213'!$F$10:$L$408,4,FALSE)/VLOOKUP($A13,'2013'!$F$10:$M$460,8,FALSE))*1000,#N/A)</f>
        <v>3.4333212865919767</v>
      </c>
      <c r="W13" s="196">
        <f>IFERROR((VLOOKUP($A13,'1314'!$F$10:$L$408,4,FALSE)/VLOOKUP($A13,'2014'!$F$10:$M$460,8,FALSE))*1000,#N/A)</f>
        <v>2.3377090451357669</v>
      </c>
      <c r="X13" s="196">
        <f>IFERROR((VLOOKUP($A13,'1415'!$F$10:$L$408,4,FALSE)/VLOOKUP($A13,'2015'!$F$10:$M$460,8,FALSE))*1000,#N/A)</f>
        <v>5.3686471009305654</v>
      </c>
      <c r="Y13" s="196">
        <f>IFERROR((VLOOKUP($A13,'1516'!$F$10:$L$408,4,FALSE)/VLOOKUP($A13,'2016'!$F$10:$M$460,8,FALSE))*1000,#N/A)</f>
        <v>6.5707689575563846</v>
      </c>
      <c r="Z13" s="196">
        <f>IFERROR((VLOOKUP($A13,'1617'!$F$10:$L$408,4,FALSE)/VLOOKUP($A13,'2017'!$F$10:$M$460,8,FALSE))*1000,#N/A)</f>
        <v>6.5060664673817472</v>
      </c>
      <c r="AA13" s="196">
        <f>IFERROR((VLOOKUP($A13,'1718'!$F$10:$L$408,4,FALSE)/VLOOKUP($A13,'2018'!$F$10:$N$460,9,FALSE))*1000,#N/A)</f>
        <v>5.9099600208586827</v>
      </c>
      <c r="AB13" s="196">
        <f>IFERROR((VLOOKUP($A13,'1819'!$F$10:$L$408,4,FALSE)/VLOOKUP($A13,'2018'!$F$10:$N$460,9,FALSE))*1000,#N/A)</f>
        <v>3.9979141317573439</v>
      </c>
      <c r="AC13" s="196">
        <f>IFERROR((VLOOKUP($A13,'1920'!$F$10:$L$408,4,FALSE)/VLOOKUP($A13,'2019'!$F$10:$N$464,8,FALSE))*1000,#N/A)</f>
        <v>3.0970406056434965</v>
      </c>
      <c r="AD13" s="196">
        <f>IFERROR((VLOOKUP($A13,'20 21'!$F$10:$M$408,4,FALSE)/VLOOKUP($A13,'2020'!$F$10:$N$469,8,FALSE))*1000,#N/A)</f>
        <v>3.7716117639999656</v>
      </c>
      <c r="AE13" s="196">
        <f>IFERROR((VLOOKUP($A13,'21 22'!$F$10:$M$408,4,FALSE)/VLOOKUP($A13,'2021'!$F$10:$N$469,8,FALSE))*1000,#N/A)</f>
        <v>9.1817996327280156</v>
      </c>
      <c r="AF13" s="196">
        <f>IFERROR((VLOOKUP($A13,'22 23'!$F$10:$M$408,4,FALSE)/VLOOKUP($A13,'2022'!$F$10:$N$469,8,FALSE))*1000,#N/A)</f>
        <v>12.480393975680096</v>
      </c>
      <c r="AG13" s="196">
        <f>IFERROR((VLOOKUP($A13,'23 24'!$F$7:$M$408,4,FALSE)/VLOOKUP($A13,'2023'!$C$7:$N$469,9,FALSE))*1000,#N/A)</f>
        <v>5.858819196839586</v>
      </c>
      <c r="AI13" s="196" t="e">
        <f>IFERROR((VLOOKUP($A13,'0910'!$F$10:$L$433,5,FALSE)/VLOOKUP($A13,'2010'!$C$5:$K$611,9,FALSE))*1000,#N/A)</f>
        <v>#N/A</v>
      </c>
      <c r="AJ13" s="196">
        <f>IFERROR((VLOOKUP($A13,'1011'!$F$10:$L$433,5,FALSE)/VLOOKUP($A13,'2011'!$C$5:$K$611,9,FALSE))*1000,#N/A)</f>
        <v>0.91024940833788459</v>
      </c>
      <c r="AK13" s="196">
        <f>IFERROR((VLOOKUP($A13,'1112'!$F$10:$L$408,5,FALSE)/VLOOKUP($A13,'2012'!$F$10:$M$460,8,FALSE))*1000,#N/A)</f>
        <v>0.36277888626881916</v>
      </c>
      <c r="AL13" s="196">
        <f>IFERROR((VLOOKUP($A13,'1213'!$F$10:$L$408,5,FALSE)/VLOOKUP($A13,'2013'!$F$10:$M$460,8,FALSE))*1000,#N/A)</f>
        <v>0.54210336104083845</v>
      </c>
      <c r="AM13" s="196">
        <f>IFERROR((VLOOKUP($A13,'1314'!$F$10:$L$408,5,FALSE)/VLOOKUP($A13,'2014'!$F$10:$M$460,8,FALSE))*1000,#N/A)</f>
        <v>0.35964754540550259</v>
      </c>
      <c r="AN13" s="196">
        <f>IFERROR((VLOOKUP($A13,'1415'!$F$10:$L$408,5,FALSE)/VLOOKUP($A13,'2015'!$F$10:$M$460,8,FALSE))*1000,#N/A)</f>
        <v>0</v>
      </c>
      <c r="AO13" s="196">
        <f>IFERROR((VLOOKUP($A13,'1516'!$F$10:$L$408,5,FALSE)/VLOOKUP($A13,'2016'!$F$10:$M$460,8,FALSE))*1000,#N/A)</f>
        <v>1.0655301012253595</v>
      </c>
      <c r="AP13" s="196">
        <f>IFERROR((VLOOKUP($A13,'1617'!$F$10:$L$408,5,FALSE)/VLOOKUP($A13,'2017'!$F$10:$M$460,8,FALSE))*1000,#N/A)</f>
        <v>0.3516792685071215</v>
      </c>
      <c r="AQ13" s="196">
        <f>IFERROR((VLOOKUP($A13,'1718'!$F$10:$L$408,5,FALSE)/VLOOKUP($A13,'2018'!$F$10:$N$460,9,FALSE))*1000,#N/A)</f>
        <v>0.52146706066400139</v>
      </c>
      <c r="AR13" s="196">
        <f>IFERROR((VLOOKUP($A13,'1819'!$F$10:$L$408,5,FALSE)/VLOOKUP($A13,'2018'!$F$10:$N$460,9,FALSE))*1000,#N/A)</f>
        <v>0.34764470710933426</v>
      </c>
      <c r="AS13" s="196">
        <f>IFERROR((VLOOKUP($A13,'1920'!$F$10:$L$408,5,FALSE)/VLOOKUP($A13,'2019'!$F$10:$N$464,8,FALSE))*1000,#N/A)</f>
        <v>0</v>
      </c>
      <c r="AT13" s="196">
        <f>IFERROR((VLOOKUP($A13,'20 21'!$F$10:$L$408,5,FALSE)/VLOOKUP($A13,'2020'!$F$10:$N$469,8,FALSE))*1000,#N/A)</f>
        <v>0.51431069509090444</v>
      </c>
      <c r="AU13" s="196">
        <f>IFERROR((VLOOKUP($A13,'21 22'!$F$10:$L$408,5,FALSE)/VLOOKUP($A13,'2021'!$F$10:$N$469,8,FALSE))*1000,#N/A)</f>
        <v>1.5302999387880023</v>
      </c>
      <c r="AV13" s="196">
        <f>IFERROR((VLOOKUP($A13,'22 23'!$F$10:$L$408,5,FALSE)/VLOOKUP($A13,'2022'!$F$10:$N$469,8,FALSE))*1000,#N/A)</f>
        <v>2.6984635623092106</v>
      </c>
      <c r="AW13" s="196">
        <f>IFERROR((VLOOKUP($A13,'23 24'!$F$7:$M$408,5,FALSE)/VLOOKUP($A13,'2023'!$C$7:$N$469,9,FALSE))*1000,#N/A)</f>
        <v>3.850081186494585</v>
      </c>
      <c r="AY13" s="196" t="e">
        <f>IFERROR((VLOOKUP($A13,'0910'!$F$10:$L$433,6,FALSE)/VLOOKUP($A13,'2010'!$C$5:$K$611,9,FALSE))*1000,#N/A)</f>
        <v>#N/A</v>
      </c>
      <c r="AZ13" s="196">
        <f>IFERROR((VLOOKUP($A13,'1011'!$F$10:$L$433,6,FALSE)/VLOOKUP($A13,'2011'!$C$5:$K$611,9,FALSE))*1000,#N/A)</f>
        <v>0</v>
      </c>
      <c r="BA13" s="196">
        <f>IFERROR((VLOOKUP($A13,'1112'!$F$10:$L$408,6,FALSE)/VLOOKUP($A13,'2012'!$F$10:$M$460,8,FALSE))*1000,#N/A)</f>
        <v>0</v>
      </c>
      <c r="BB13" s="196">
        <f>IFERROR((VLOOKUP($A13,'1213'!$F$10:$L$408,6,FALSE)/VLOOKUP($A13,'2013'!$F$10:$M$460,8,FALSE))*1000,#N/A)</f>
        <v>0</v>
      </c>
      <c r="BC13" s="196">
        <f>IFERROR((VLOOKUP($A13,'1314'!$F$10:$L$408,6,FALSE)/VLOOKUP($A13,'2014'!$F$10:$M$460,8,FALSE))*1000,#N/A)</f>
        <v>0</v>
      </c>
      <c r="BD13" s="196">
        <f>IFERROR((VLOOKUP($A13,'1415'!$F$10:$L$408,6,FALSE)/VLOOKUP($A13,'2015'!$F$10:$M$460,8,FALSE))*1000,#N/A)</f>
        <v>0</v>
      </c>
      <c r="BE13" s="196">
        <f>IFERROR((VLOOKUP($A13,'1516'!$F$10:$L$408,6,FALSE)/VLOOKUP($A13,'2016'!$F$10:$M$460,8,FALSE))*1000,#N/A)</f>
        <v>0</v>
      </c>
      <c r="BF13" s="196">
        <f>IFERROR((VLOOKUP($A13,'1617'!$F$10:$L$408,6,FALSE)/VLOOKUP($A13,'2017'!$F$10:$M$460,8,FALSE))*1000,#N/A)</f>
        <v>0</v>
      </c>
      <c r="BG13" s="196">
        <f>IFERROR((VLOOKUP($A13,'1718'!$F$10:$L$408,6,FALSE)/VLOOKUP($A13,'2018'!$F$10:$N$460,9,FALSE))*1000,#N/A)</f>
        <v>0</v>
      </c>
      <c r="BH13" s="196">
        <f>IFERROR((VLOOKUP($A13,'1819'!$F$10:$L$408,6,FALSE)/VLOOKUP($A13,'2018'!$F$10:$N$460,9,FALSE))*1000,#N/A)</f>
        <v>0</v>
      </c>
      <c r="BI13" s="196">
        <f>IFERROR((VLOOKUP($A13,'1920'!$F$10:$L$408,6,FALSE)/VLOOKUP($A13,'2019'!$F$10:$N$464,8,FALSE))*1000,#N/A)</f>
        <v>0</v>
      </c>
      <c r="BJ13" s="196">
        <f>IFERROR((VLOOKUP($A13,'20 21'!$F$10:$L$408,6,FALSE)/VLOOKUP($A13,'2020'!$F$10:$N$469,8,FALSE))*1000,#N/A)</f>
        <v>0</v>
      </c>
      <c r="BK13" s="196">
        <f>IFERROR((VLOOKUP($A13,'21 22'!$F$10:$L$408,6,FALSE)/VLOOKUP($A13,'2021'!$F$10:$N$469,8,FALSE))*1000,#N/A)</f>
        <v>0</v>
      </c>
      <c r="BL13" s="196">
        <f>IFERROR((VLOOKUP($A13,'22 23'!$F$10:$L$408,6,FALSE)/VLOOKUP($A13,'2022'!$F$10:$N$469,8,FALSE))*1000,#N/A)</f>
        <v>0</v>
      </c>
      <c r="BM13" s="196">
        <f>IFERROR((VLOOKUP($A13,'23 24'!$F$7:$M$408,6,FALSE)/VLOOKUP($A13,'2023'!$C$7:$N$469,9,FALSE))*1000,#N/A)</f>
        <v>0</v>
      </c>
      <c r="BO13" s="196" t="e">
        <f>IFERROR((VLOOKUP($A13,'0910'!$F$10:$L$433,7,FALSE)/VLOOKUP($A13,'2010'!$C$5:$K$611,9,FALSE))*1000,#N/A)</f>
        <v>#N/A</v>
      </c>
      <c r="BP13" s="196">
        <f>IFERROR((VLOOKUP($A13,'1011'!$F$10:$L$433,7,FALSE)/VLOOKUP($A13,'2011'!$C$5:$K$611,9,FALSE))*1000,#N/A)</f>
        <v>4.1871472783542689</v>
      </c>
      <c r="BQ13" s="196">
        <f>IFERROR((VLOOKUP($A13,'1112'!$F$10:$L$408,7,FALSE)/VLOOKUP($A13,'2012'!$F$10:$M$460,8,FALSE))*1000,#N/A)</f>
        <v>3.6277888626881918</v>
      </c>
      <c r="BR13" s="196">
        <f>IFERROR((VLOOKUP($A13,'1213'!$F$10:$L$408,7,FALSE)/VLOOKUP($A13,'2013'!$F$10:$M$460,8,FALSE))*1000,#N/A)</f>
        <v>3.9754246476328152</v>
      </c>
      <c r="BS13" s="196">
        <f>IFERROR((VLOOKUP($A13,'1314'!$F$10:$L$408,7,FALSE)/VLOOKUP($A13,'2014'!$F$10:$M$460,8,FALSE))*1000,#N/A)</f>
        <v>2.5175328178385179</v>
      </c>
      <c r="BT13" s="196">
        <f>IFERROR((VLOOKUP($A13,'1415'!$F$10:$L$408,7,FALSE)/VLOOKUP($A13,'2015'!$F$10:$M$460,8,FALSE))*1000,#N/A)</f>
        <v>5.3686471009305654</v>
      </c>
      <c r="BU13" s="196">
        <f>IFERROR((VLOOKUP($A13,'1516'!$F$10:$L$408,7,FALSE)/VLOOKUP($A13,'2016'!$F$10:$M$460,8,FALSE))*1000,#N/A)</f>
        <v>7.6362990587817441</v>
      </c>
      <c r="BV13" s="196">
        <f>IFERROR((VLOOKUP($A13,'1617'!$F$10:$L$408,7,FALSE)/VLOOKUP($A13,'2017'!$F$10:$M$460,8,FALSE))*1000,#N/A)</f>
        <v>6.6819061016353078</v>
      </c>
      <c r="BW13" s="196">
        <f>IFERROR((VLOOKUP($A13,'1718'!$F$10:$L$408,7,FALSE)/VLOOKUP($A13,'2018'!$F$10:$N$460,9,FALSE))*1000,#N/A)</f>
        <v>6.4314270815226839</v>
      </c>
      <c r="BX13" s="196">
        <f>IFERROR((VLOOKUP($A13,'1819'!$F$10:$L$408,7,FALSE)/VLOOKUP($A13,'2018'!$F$10:$N$460,9,FALSE))*1000,#N/A)</f>
        <v>4.3455588388666788</v>
      </c>
      <c r="BY13" s="196">
        <f>IFERROR((VLOOKUP($A13,'1920'!$F$10:$L$408,7,FALSE)/VLOOKUP($A13,'2019'!$F$10:$N$464,8,FALSE))*1000,#N/A)</f>
        <v>3.0970406056434965</v>
      </c>
      <c r="BZ13" s="196">
        <f>IFERROR((VLOOKUP($A13,'20 21'!$F$10:$L$408,7,FALSE)/VLOOKUP($A13,'2020'!$F$10:$N$469,8,FALSE))*1000,#N/A)</f>
        <v>4.2859224590908704</v>
      </c>
      <c r="CA13" s="196">
        <f>IFERROR((VLOOKUP($A13,'21 22'!$F$10:$L$408,7,FALSE)/VLOOKUP($A13,'2021'!$F$10:$N$469,8,FALSE))*1000,#N/A)</f>
        <v>10.882132898048017</v>
      </c>
      <c r="CB13" s="196">
        <f>IFERROR((VLOOKUP($A13,'22 23'!$F$10:$L$408,7,FALSE)/VLOOKUP($A13,'2022'!$F$10:$N$469,8,FALSE))*1000,#N/A)</f>
        <v>15.178857537989309</v>
      </c>
      <c r="CC13" s="196">
        <f>IFERROR((VLOOKUP($A13,'23 24'!$F$7:$M$408,7,FALSE)/VLOOKUP($A13,'2023'!$C$7:$N$469,9,FALSE))*1000,#N/A)</f>
        <v>9.5415055491387548</v>
      </c>
      <c r="CE13" s="198" t="e">
        <f>IFERROR((VLOOKUP($A13,'0910'!$F$10:$S$433,9,FALSE)/VLOOKUP($A13,'2010'!$C$5:$K$611,9,FALSE))*1000,#N/A)</f>
        <v>#N/A</v>
      </c>
      <c r="CF13" s="198">
        <f>IFERROR((VLOOKUP($A13,'1011'!$F$10:$S$433,10,FALSE)/VLOOKUP($A13,'2011'!$C$5:$K$611,9,FALSE))*1000,#N/A)</f>
        <v>2.9127981066812305</v>
      </c>
      <c r="CG13" s="198">
        <f>IFERROR((VLOOKUP($A13,'1112'!$F$10:$S$408,9,FALSE)/VLOOKUP($A13,'2012'!$F$10:$M$460,8,FALSE))*1000,#N/A)</f>
        <v>3.0836205332849627</v>
      </c>
      <c r="CH13" s="198">
        <f>IFERROR((VLOOKUP($A13,'1213'!$F$10:$S$408,9,FALSE)/VLOOKUP($A13,'2013'!$F$10:$M$460,8,FALSE))*1000,#N/A)</f>
        <v>2.7105168052041924</v>
      </c>
      <c r="CI13" s="198">
        <f>IFERROR((VLOOKUP($A13,'1314'!$F$10:$S$408,9,FALSE)/VLOOKUP($A13,'2014'!$F$10:$M$460,8,FALSE))*1000,#N/A)</f>
        <v>2.6973565905412697</v>
      </c>
      <c r="CJ13" s="198">
        <f>IFERROR((VLOOKUP($A13,'1415'!$F$10:$S$408,9,FALSE)/VLOOKUP($A13,'2015'!$F$10:$M$460,8,FALSE))*1000,#N/A)</f>
        <v>2.6843235504652827</v>
      </c>
      <c r="CK13" s="198">
        <f>IFERROR((VLOOKUP($A13,'1516'!$F$10:$S$408,9,FALSE)/VLOOKUP($A13,'2016'!$F$10:$M$460,8,FALSE))*1000,#N/A)</f>
        <v>5.3276505061267985</v>
      </c>
      <c r="CL13" s="198">
        <f>IFERROR((VLOOKUP($A13,'1617'!$F$10:$S$408,9,FALSE)/VLOOKUP($A13,'2017'!$F$10:$M$460,8,FALSE))*1000,#N/A)</f>
        <v>5.626868296113944</v>
      </c>
      <c r="CM13" s="198">
        <f>IFERROR((VLOOKUP($A13,'1718'!$F$10:$S$408,9,FALSE)/VLOOKUP($A13,'2018'!$F$10:$N$460,9,FALSE))*1000,#N/A)</f>
        <v>5.7361376673040159</v>
      </c>
      <c r="CN13" s="198">
        <f>IFERROR((VLOOKUP($A13,'1819'!$F$10:$S$408,9,FALSE)/VLOOKUP($A13,'2018'!$F$10:$N$460,9,FALSE))*1000,#N/A)</f>
        <v>5.2146706066400137</v>
      </c>
      <c r="CO13" s="198">
        <f>IFERROR((VLOOKUP($A13,'1920'!$F$10:$S$408,9,FALSE)/VLOOKUP($A13,'2019'!$F$10:$N$464,8,FALSE))*1000,#N/A)</f>
        <v>7.2264280798348244</v>
      </c>
      <c r="CP13" s="198">
        <f>IFERROR((VLOOKUP($A13,'20 21'!$F$10:$S$408,9,FALSE)/VLOOKUP($A13,'2020'!$F$10:$N$469,8,FALSE))*1000,#N/A)</f>
        <v>4.1144855607272355</v>
      </c>
      <c r="CQ13" s="198">
        <f>IFERROR((VLOOKUP($A13,'21 22'!$F$10:$S$408,9,FALSE)/VLOOKUP($A13,'2021'!$F$10:$N$469,8,FALSE))*1000,#N/A)</f>
        <v>4.5908998163640078</v>
      </c>
      <c r="CR13" s="198">
        <f>IFERROR((VLOOKUP($A13,'22 23'!$F$10:$S$408,9,FALSE)/VLOOKUP($A13,'2022'!$F$10:$N$469,8,FALSE))*1000,#N/A)</f>
        <v>9.107314522793585</v>
      </c>
      <c r="CS13" s="196">
        <f>IFERROR((VLOOKUP($A13,'23 24'!$F$7:$S$408,9,FALSE)/VLOOKUP($A13,'2023'!$C$7:$N$469,9,FALSE))*1000,#N/A)</f>
        <v>7.3653727045983368</v>
      </c>
      <c r="CU13" s="198" t="e">
        <f>IFERROR((VLOOKUP($A13,'0910'!$F$10:$S$433,10,FALSE)/VLOOKUP($A13,'2010'!$C$5:$K$611,9,FALSE))*1000,#N/A)</f>
        <v>#N/A</v>
      </c>
      <c r="CV13" s="198">
        <f>IFERROR((VLOOKUP($A13,'1011'!$F$10:$S$433,11,FALSE)/VLOOKUP($A13,'2011'!$C$5:$K$611,9,FALSE))*1000,#N/A)</f>
        <v>0.72819952667030763</v>
      </c>
      <c r="CW13" s="198">
        <f>IFERROR((VLOOKUP($A13,'1112'!$F$10:$S$408,10,FALSE)/VLOOKUP($A13,'2012'!$F$10:$M$460,8,FALSE))*1000,#N/A)</f>
        <v>0.54416832940322868</v>
      </c>
      <c r="CX13" s="198">
        <f>IFERROR((VLOOKUP($A13,'1213'!$F$10:$S$408,10,FALSE)/VLOOKUP($A13,'2013'!$F$10:$M$460,8,FALSE))*1000,#N/A)</f>
        <v>0.54210336104083845</v>
      </c>
      <c r="CY13" s="198">
        <f>IFERROR((VLOOKUP($A13,'1314'!$F$10:$S$408,10,FALSE)/VLOOKUP($A13,'2014'!$F$10:$M$460,8,FALSE))*1000,#N/A)</f>
        <v>0.17982377270275129</v>
      </c>
      <c r="CZ13" s="198">
        <f>IFERROR((VLOOKUP($A13,'1415'!$F$10:$S$408,10,FALSE)/VLOOKUP($A13,'2015'!$F$10:$M$460,8,FALSE))*1000,#N/A)</f>
        <v>0.35790980672870437</v>
      </c>
      <c r="DA13" s="198">
        <f>IFERROR((VLOOKUP($A13,'1516'!$F$10:$S$408,10,FALSE)/VLOOKUP($A13,'2016'!$F$10:$M$460,8,FALSE))*1000,#N/A)</f>
        <v>0.53276505061267976</v>
      </c>
      <c r="DB13" s="198">
        <f>IFERROR((VLOOKUP($A13,'1617'!$F$10:$S$408,10,FALSE)/VLOOKUP($A13,'2017'!$F$10:$M$460,8,FALSE))*1000,#N/A)</f>
        <v>0.52751890276068225</v>
      </c>
      <c r="DC13" s="198">
        <f>IFERROR((VLOOKUP($A13,'1718'!$F$10:$S$408,10,FALSE)/VLOOKUP($A13,'2018'!$F$10:$N$460,9,FALSE))*1000,#N/A)</f>
        <v>0.52146706066400139</v>
      </c>
      <c r="DD13" s="198">
        <f>IFERROR((VLOOKUP($A13,'1819'!$F$10:$S$408,10,FALSE)/VLOOKUP($A13,'2018'!$F$10:$N$460,9,FALSE))*1000,#N/A)</f>
        <v>0.17382235355466713</v>
      </c>
      <c r="DE13" s="198">
        <f>IFERROR((VLOOKUP($A13,'1920'!$F$10:$S$408,10,FALSE)/VLOOKUP($A13,'2019'!$F$10:$N$464,8,FALSE))*1000,#N/A)</f>
        <v>0.34411562284927733</v>
      </c>
      <c r="DF13" s="198">
        <f>IFERROR((VLOOKUP($A13,'20 21'!$F$10:$S$408,10,FALSE)/VLOOKUP($A13,'2020'!$F$10:$N$469,8,FALSE))*1000,#N/A)</f>
        <v>0</v>
      </c>
      <c r="DG13" s="198">
        <f>IFERROR((VLOOKUP($A13,'21 22'!$F$10:$S$408,10,FALSE)/VLOOKUP($A13,'2021'!$F$10:$N$469,8,FALSE))*1000,#N/A)</f>
        <v>0.68013330612800105</v>
      </c>
      <c r="DH13" s="198">
        <f>IFERROR((VLOOKUP($A13,'22 23'!$F$10:$S$408,10,FALSE)/VLOOKUP($A13,'2022'!$F$10:$N$469,8,FALSE))*1000,#N/A)</f>
        <v>1.0119238358659537</v>
      </c>
      <c r="DI13" s="196">
        <f>IFERROR((VLOOKUP($A13,'23 24'!$F$7:$S$408,10,FALSE)/VLOOKUP($A13,'2023'!$C$7:$N$469,9,FALSE))*1000,#N/A)</f>
        <v>2.8457121813220843</v>
      </c>
      <c r="DK13" s="198" t="e">
        <f>IFERROR((VLOOKUP($A13,'0910'!$F$10:$S$433,11,FALSE)/VLOOKUP($A13,'2010'!$C$5:$K$611,9,FALSE))*1000,#N/A)</f>
        <v>#N/A</v>
      </c>
      <c r="DL13" s="198">
        <f>IFERROR((VLOOKUP($A13,'1011'!$F$10:$S$433,12,FALSE)/VLOOKUP($A13,'2011'!$C$5:$K$611,9,FALSE))*1000,#N/A)</f>
        <v>0</v>
      </c>
      <c r="DM13" s="198">
        <f>IFERROR((VLOOKUP($A13,'1112'!$F$10:$S$408,11,FALSE)/VLOOKUP($A13,'2012'!$F$10:$M$460,8,FALSE))*1000,#N/A)</f>
        <v>0</v>
      </c>
      <c r="DN13" s="198">
        <f>IFERROR((VLOOKUP($A13,'1213'!$F$10:$S$408,11,FALSE)/VLOOKUP($A13,'2013'!$F$10:$M$460,8,FALSE))*1000,#N/A)</f>
        <v>0</v>
      </c>
      <c r="DO13" s="198">
        <f>IFERROR((VLOOKUP($A13,'1314'!$F$10:$S$408,11,FALSE)/VLOOKUP($A13,'2014'!$F$10:$M$460,8,FALSE))*1000,#N/A)</f>
        <v>0</v>
      </c>
      <c r="DP13" s="198">
        <f>IFERROR((VLOOKUP($A13,'1415'!$F$10:$S$408,11,FALSE)/VLOOKUP($A13,'2015'!$F$10:$M$460,8,FALSE))*1000,#N/A)</f>
        <v>0</v>
      </c>
      <c r="DQ13" s="198">
        <f>IFERROR((VLOOKUP($A13,'1516'!$F$10:$S$408,11,FALSE)/VLOOKUP($A13,'2016'!$F$10:$M$460,8,FALSE))*1000,#N/A)</f>
        <v>0</v>
      </c>
      <c r="DR13" s="198">
        <f>IFERROR((VLOOKUP($A13,'1617'!$F$10:$S$408,11,FALSE)/VLOOKUP($A13,'2017'!$F$10:$M$460,8,FALSE))*1000,#N/A)</f>
        <v>0</v>
      </c>
      <c r="DS13" s="198">
        <f>IFERROR((VLOOKUP($A13,'1718'!$F$10:$S$408,11,FALSE)/VLOOKUP($A13,'2018'!$F$10:$N$460,9,FALSE))*1000,#N/A)</f>
        <v>0</v>
      </c>
      <c r="DT13" s="198">
        <f>IFERROR((VLOOKUP($A13,'1819'!$F$10:$S$408,11,FALSE)/VLOOKUP($A13,'2018'!$F$10:$N$460,9,FALSE))*1000,#N/A)</f>
        <v>0</v>
      </c>
      <c r="DU13" s="198">
        <f>IFERROR((VLOOKUP($A13,'1920'!$F$10:$S$408,11,FALSE)/VLOOKUP($A13,'2019'!$F$10:$N$464,8,FALSE))*1000,#N/A)</f>
        <v>0</v>
      </c>
      <c r="DV13" s="198">
        <f>IFERROR((VLOOKUP($A13,'20 21'!$F$10:$S$408,11,FALSE)/VLOOKUP($A13,'2020'!$F$10:$N$469,8,FALSE))*1000,#N/A)</f>
        <v>0</v>
      </c>
      <c r="DW13" s="198">
        <f>IFERROR((VLOOKUP($A13,'21 22'!$F$10:$S$408,11,FALSE)/VLOOKUP($A13,'2021'!$F$10:$N$469,8,FALSE))*1000,#N/A)</f>
        <v>0</v>
      </c>
      <c r="DX13" s="198">
        <f>IFERROR((VLOOKUP($A13,'22 23'!$F$10:$S$408,11,FALSE)/VLOOKUP($A13,'2022'!$F$10:$N$469,8,FALSE))*1000,#N/A)</f>
        <v>0</v>
      </c>
      <c r="DY13" s="196">
        <f>IFERROR((VLOOKUP($A13,'23 24'!$F$7:$S$408,11,FALSE)/VLOOKUP($A13,'2023'!$C$7:$N$469,9,FALSE))*1000,#N/A)</f>
        <v>0</v>
      </c>
      <c r="EA13" s="198" t="e">
        <f>IFERROR((VLOOKUP($A13,'0910'!$F$10:$S$433,12,FALSE)/VLOOKUP($A13,'2010'!$C$5:$K$611,9,FALSE))*1000,#N/A)</f>
        <v>#N/A</v>
      </c>
      <c r="EB13" s="198">
        <f>IFERROR((VLOOKUP($A13,'1011'!$F$10:$S$433,13,FALSE)/VLOOKUP($A13,'2011'!$C$5:$K$611,9,FALSE))*1000,#N/A)</f>
        <v>3.6409976333515384</v>
      </c>
      <c r="EC13" s="198">
        <f>IFERROR((VLOOKUP($A13,'1112'!$F$10:$S$408,12,FALSE)/VLOOKUP($A13,'2012'!$F$10:$M$460,8,FALSE))*1000,#N/A)</f>
        <v>3.6277888626881918</v>
      </c>
      <c r="ED13" s="198">
        <f>IFERROR((VLOOKUP($A13,'1213'!$F$10:$S$408,12,FALSE)/VLOOKUP($A13,'2013'!$F$10:$M$460,8,FALSE))*1000,#N/A)</f>
        <v>3.2526201662450305</v>
      </c>
      <c r="EE13" s="198">
        <f>IFERROR((VLOOKUP($A13,'1314'!$F$10:$S$408,12,FALSE)/VLOOKUP($A13,'2014'!$F$10:$M$460,8,FALSE))*1000,#N/A)</f>
        <v>2.8771803632440207</v>
      </c>
      <c r="EF13" s="198">
        <f>IFERROR((VLOOKUP($A13,'1415'!$F$10:$S$408,12,FALSE)/VLOOKUP($A13,'2015'!$F$10:$M$460,8,FALSE))*1000,#N/A)</f>
        <v>3.0422333571939872</v>
      </c>
      <c r="EG13" s="198">
        <f>IFERROR((VLOOKUP($A13,'1516'!$F$10:$S$408,12,FALSE)/VLOOKUP($A13,'2016'!$F$10:$M$460,8,FALSE))*1000,#N/A)</f>
        <v>5.8604155567394782</v>
      </c>
      <c r="EH13" s="198">
        <f>IFERROR((VLOOKUP($A13,'1617'!$F$10:$S$408,12,FALSE)/VLOOKUP($A13,'2017'!$F$10:$M$460,8,FALSE))*1000,#N/A)</f>
        <v>5.9785475646210662</v>
      </c>
      <c r="EI13" s="198">
        <f>IFERROR((VLOOKUP($A13,'1718'!$F$10:$S$408,12,FALSE)/VLOOKUP($A13,'2018'!$F$10:$N$460,9,FALSE))*1000,#N/A)</f>
        <v>6.2576047279680163</v>
      </c>
      <c r="EJ13" s="198">
        <f>IFERROR((VLOOKUP($A13,'1819'!$F$10:$S$408,12,FALSE)/VLOOKUP($A13,'2018'!$F$10:$N$460,9,FALSE))*1000,#N/A)</f>
        <v>5.5623153137493482</v>
      </c>
      <c r="EK13" s="198">
        <f>IFERROR((VLOOKUP($A13,'1920'!$F$10:$S$408,12,FALSE)/VLOOKUP($A13,'2019'!$F$10:$N$464,8,FALSE))*1000,#N/A)</f>
        <v>7.5705437026841018</v>
      </c>
      <c r="EL13" s="198">
        <f>IFERROR((VLOOKUP($A13,'20 21'!$F$10:$S$408,12,FALSE)/VLOOKUP($A13,'2020'!$F$10:$N$469,8,FALSE))*1000,#N/A)</f>
        <v>4.1144855607272355</v>
      </c>
      <c r="EM13" s="198">
        <f>IFERROR((VLOOKUP($A13,'21 22'!$F$10:$S$408,12,FALSE)/VLOOKUP($A13,'2021'!$F$10:$N$469,8,FALSE))*1000,#N/A)</f>
        <v>5.2710331224920086</v>
      </c>
      <c r="EN13" s="198">
        <f>IFERROR((VLOOKUP($A13,'22 23'!$F$10:$S$408,12,FALSE)/VLOOKUP($A13,'2022'!$F$10:$N$469,8,FALSE))*1000,#N/A)</f>
        <v>9.9505843860152137</v>
      </c>
      <c r="EO13" s="196">
        <f>IFERROR((VLOOKUP($A13,'23 24'!$F$7:$S$408,12,FALSE)/VLOOKUP($A13,'2023'!$C$7:$N$469,9,FALSE))*1000,#N/A)</f>
        <v>10.378479720115838</v>
      </c>
    </row>
    <row r="14" spans="1:147" x14ac:dyDescent="0.3">
      <c r="A14" t="s">
        <v>1284</v>
      </c>
      <c r="B14" t="s">
        <v>1743</v>
      </c>
      <c r="C14" t="str">
        <f>IF(VLOOKUP($A14,'0910'!$F$10:$L$433,1,FALSE)=VLOOKUP($A14,'2010'!$C$5:$K$611,1,FALSE),VLOOKUP($A14,'0910'!$F$10:$L$433,1,FALSE),FALSE)</f>
        <v>Arun</v>
      </c>
      <c r="D14" t="str">
        <f>IF(VLOOKUP($A14,'1011'!$F$10:$L$433,1,FALSE)=VLOOKUP($A14,'2011'!$C$5:$K$611,1,FALSE),VLOOKUP($A14,'1011'!$F$10:$L$433,1,FALSE),FALSE)</f>
        <v>Arun</v>
      </c>
      <c r="E14" t="str">
        <f>IF(VLOOKUP(A14,'1112'!$F$10:$L$408,1,FALSE)=VLOOKUP(A14,'2012'!$F$10:$M$460,1,FALSE),VLOOKUP(A14,'1112'!$F$10:$L$408,1,FALSE),FALSE)</f>
        <v>Arun</v>
      </c>
      <c r="F14" t="str">
        <f>IF(VLOOKUP($A14,'1213'!$F$10:$L$408,1,FALSE)=VLOOKUP($A14,'2013'!$F$10:$M$460,1,FALSE),VLOOKUP($A14,'1213'!$F$10:$L$408,1,FALSE),FALSE)</f>
        <v>Arun</v>
      </c>
      <c r="G14" t="str">
        <f>IF(VLOOKUP($A14,'1314'!$F$10:$L$408,1,FALSE)=VLOOKUP($A14,'2014'!$F$10:$M$460,1,FALSE),VLOOKUP($A14,'1314'!$F$10:$L$408,1,FALSE),FALSE)</f>
        <v>Arun</v>
      </c>
      <c r="H14" t="str">
        <f>IF(VLOOKUP($A14,'1415'!$F$10:$L$408,1,FALSE)=VLOOKUP($A14,'2015'!$F$10:$M$460,1,FALSE),VLOOKUP($A14,'1415'!$F$10:$L$408,1,FALSE),FALSE)</f>
        <v>Arun</v>
      </c>
      <c r="I14" t="str">
        <f>IF(VLOOKUP($A14,'1516'!$F$10:$L$408,1,FALSE)=VLOOKUP($A14,'2015'!$F$10:$M$460,1,FALSE),VLOOKUP($A14,'1516'!$F$10:$L$408,1,FALSE),FALSE)</f>
        <v>Arun</v>
      </c>
      <c r="J14" t="str">
        <f>IF(VLOOKUP($A14,'1617'!$F$10:$L$408,1,FALSE)=VLOOKUP($A14,'2016'!$F$10:$M$460,1,FALSE),VLOOKUP($A14,'1617'!$F$10:$L$408,1,FALSE),FALSE)</f>
        <v>Arun</v>
      </c>
      <c r="K14" t="str">
        <f>IF(VLOOKUP($A14,'1718'!$F$10:$M$408,1,FALSE)=VLOOKUP($A14,'2017'!$F$10:$M$460,1,FALSE),VLOOKUP($A14,'1718'!$F$10:$M$408,1,FALSE),FALSE)</f>
        <v>Arun</v>
      </c>
      <c r="L14" t="str">
        <f>IF(VLOOKUP($A14,'1819'!$F$10:$M$408,1,FALSE)=VLOOKUP($A14,'2018'!$F$10:$M$460,1,FALSE),VLOOKUP($A14,'1819'!$F$10:$M$408,1,FALSE),FALSE)</f>
        <v>Arun</v>
      </c>
      <c r="M14" t="str">
        <f>IF(VLOOKUP($A14,'1920'!$F$10:$M$408,1,FALSE)=VLOOKUP($A14,'2019'!$F$10:$M$464,1,FALSE),VLOOKUP($A14,'1920'!$F$10:$M$408,1,FALSE),FALSE)</f>
        <v>Arun</v>
      </c>
      <c r="N14" t="str">
        <f>IF(VLOOKUP($A14,'20 21'!$F$10:$N$408,1,FALSE)=VLOOKUP($A14,'2020'!$F$10:$O$468,1,FALSE),VLOOKUP($A14,'20 21'!$F$10:$N$408,1,FALSE),FALSE)</f>
        <v>Arun</v>
      </c>
      <c r="O14" t="str">
        <f>IF(VLOOKUP($A14,'21 22'!$F$10:$N$408,1,FALSE)=VLOOKUP($A14,'2021'!$F$10:$O$471,1,FALSE),VLOOKUP($A14,'21 22'!$F$10:$N$408,1,FALSE),FALSE)</f>
        <v>Arun</v>
      </c>
      <c r="P14" t="str">
        <f>IF(VLOOKUP($A14,'22 23'!$F$10:$N$408,1,FALSE)=VLOOKUP($A14,'2022'!$F$10:$O$468,1,FALSE),VLOOKUP($A14,'22 23'!$F$10:$N$408,1,FALSE),FALSE)</f>
        <v>Arun</v>
      </c>
      <c r="Q14" t="str">
        <f>IF(VLOOKUP($A14,'23 24'!$F$7:$N$408,1,FALSE)=VLOOKUP($A14,'2023'!$C$7:$O$468,1,FALSE),VLOOKUP($A14,'23 24'!$F$7:$N$408,1,FALSE),FALSE)</f>
        <v>Arun</v>
      </c>
      <c r="S14" s="196" t="e">
        <f>IFERROR((VLOOKUP($A14,'0910'!$F$10:$L$433,4,FALSE)/VLOOKUP($A14,'2010'!$C$5:$K$611,9,FALSE))*1000,#N/A)</f>
        <v>#N/A</v>
      </c>
      <c r="T14" s="196" t="e">
        <f>IFERROR((VLOOKUP($A14,'1011'!$F$10:$L$433,4,FALSE)/VLOOKUP($A14,'2011'!$C$5:$K$611,9,FALSE))*1000,#N/A)</f>
        <v>#N/A</v>
      </c>
      <c r="U14" s="196">
        <f>IFERROR((VLOOKUP($A14,'1112'!$F$10:$L$408,4,FALSE)/VLOOKUP($A14,'2012'!$F$10:$M$460,8,FALSE))*1000,#N/A)</f>
        <v>5.6409533211112679</v>
      </c>
      <c r="V14" s="196">
        <f>IFERROR((VLOOKUP($A14,'1213'!$F$10:$L$408,4,FALSE)/VLOOKUP($A14,'2013'!$F$10:$M$460,8,FALSE))*1000,#N/A)</f>
        <v>3.3613445378151261</v>
      </c>
      <c r="W14" s="196">
        <f>IFERROR((VLOOKUP($A14,'1314'!$F$10:$L$408,4,FALSE)/VLOOKUP($A14,'2014'!$F$10:$M$460,8,FALSE))*1000,#N/A)</f>
        <v>7.3857302118171679</v>
      </c>
      <c r="X14" s="196">
        <f>IFERROR((VLOOKUP($A14,'1415'!$F$10:$L$408,4,FALSE)/VLOOKUP($A14,'2015'!$F$10:$M$460,8,FALSE))*1000,#N/A)</f>
        <v>5.9408676429953031</v>
      </c>
      <c r="Y14" s="196">
        <f>IFERROR((VLOOKUP($A14,'1516'!$F$10:$L$408,4,FALSE)/VLOOKUP($A14,'2016'!$F$10:$M$460,8,FALSE))*1000,#N/A)</f>
        <v>6.823144104803494</v>
      </c>
      <c r="Z14" s="196">
        <f>IFERROR((VLOOKUP($A14,'1617'!$F$10:$L$408,4,FALSE)/VLOOKUP($A14,'2017'!$F$10:$M$460,8,FALSE))*1000,#N/A)</f>
        <v>7.4424898511502029</v>
      </c>
      <c r="AA14" s="196">
        <f>IFERROR((VLOOKUP($A14,'1718'!$F$10:$L$408,4,FALSE)/VLOOKUP($A14,'2018'!$F$10:$N$460,9,FALSE))*1000,#N/A)</f>
        <v>6.2994236697493635</v>
      </c>
      <c r="AB14" s="196">
        <f>IFERROR((VLOOKUP($A14,'1819'!$F$10:$L$408,4,FALSE)/VLOOKUP($A14,'2018'!$F$10:$N$460,9,FALSE))*1000,#N/A)</f>
        <v>5.361211633829245</v>
      </c>
      <c r="AC14" s="196">
        <f>IFERROR((VLOOKUP($A14,'1920'!$F$10:$L$408,4,FALSE)/VLOOKUP($A14,'2019'!$F$10:$N$464,8,FALSE))*1000,#N/A)</f>
        <v>4.3871310821589997</v>
      </c>
      <c r="AD14" s="196">
        <f>IFERROR((VLOOKUP($A14,'20 21'!$F$10:$M$408,4,FALSE)/VLOOKUP($A14,'2020'!$F$10:$N$469,8,FALSE))*1000,#N/A)</f>
        <v>9.7361247066005649</v>
      </c>
      <c r="AE14" s="196">
        <f>IFERROR((VLOOKUP($A14,'21 22'!$F$10:$M$408,4,FALSE)/VLOOKUP($A14,'2021'!$F$10:$N$469,8,FALSE))*1000,#N/A)</f>
        <v>8.7322585269852855</v>
      </c>
      <c r="AF14" s="196">
        <f>IFERROR((VLOOKUP($A14,'22 23'!$F$10:$M$408,4,FALSE)/VLOOKUP($A14,'2022'!$F$10:$N$469,8,FALSE))*1000,#N/A)</f>
        <v>8.1406918295881852</v>
      </c>
      <c r="AG14" s="196">
        <f>IFERROR((VLOOKUP($A14,'23 24'!$F$7:$M$408,4,FALSE)/VLOOKUP($A14,'2023'!$C$7:$N$469,9,FALSE))*1000,#N/A)</f>
        <v>8.1718123547588046</v>
      </c>
      <c r="AI14" s="196" t="e">
        <f>IFERROR((VLOOKUP($A14,'0910'!$F$10:$L$433,5,FALSE)/VLOOKUP($A14,'2010'!$C$5:$K$611,9,FALSE))*1000,#N/A)</f>
        <v>#N/A</v>
      </c>
      <c r="AJ14" s="196" t="e">
        <f>IFERROR((VLOOKUP($A14,'1011'!$F$10:$L$433,5,FALSE)/VLOOKUP($A14,'2011'!$C$5:$K$611,9,FALSE))*1000,#N/A)</f>
        <v>#N/A</v>
      </c>
      <c r="AK14" s="196">
        <f>IFERROR((VLOOKUP($A14,'1112'!$F$10:$L$408,5,FALSE)/VLOOKUP($A14,'2012'!$F$10:$M$460,8,FALSE))*1000,#N/A)</f>
        <v>1.2692144972500352</v>
      </c>
      <c r="AL14" s="196">
        <f>IFERROR((VLOOKUP($A14,'1213'!$F$10:$L$408,5,FALSE)/VLOOKUP($A14,'2013'!$F$10:$M$460,8,FALSE))*1000,#N/A)</f>
        <v>0.84033613445378152</v>
      </c>
      <c r="AM14" s="196">
        <f>IFERROR((VLOOKUP($A14,'1314'!$F$10:$L$408,5,FALSE)/VLOOKUP($A14,'2014'!$F$10:$M$460,8,FALSE))*1000,#N/A)</f>
        <v>0.83612040133779264</v>
      </c>
      <c r="AN14" s="196">
        <f>IFERROR((VLOOKUP($A14,'1415'!$F$10:$L$408,5,FALSE)/VLOOKUP($A14,'2015'!$F$10:$M$460,8,FALSE))*1000,#N/A)</f>
        <v>1.2434374136501796</v>
      </c>
      <c r="AO14" s="196">
        <f>IFERROR((VLOOKUP($A14,'1516'!$F$10:$L$408,5,FALSE)/VLOOKUP($A14,'2016'!$F$10:$M$460,8,FALSE))*1000,#N/A)</f>
        <v>1.6375545851528384</v>
      </c>
      <c r="AP14" s="196">
        <f>IFERROR((VLOOKUP($A14,'1617'!$F$10:$L$408,5,FALSE)/VLOOKUP($A14,'2017'!$F$10:$M$460,8,FALSE))*1000,#N/A)</f>
        <v>1.3531799729364007</v>
      </c>
      <c r="AQ14" s="196">
        <f>IFERROR((VLOOKUP($A14,'1718'!$F$10:$L$408,5,FALSE)/VLOOKUP($A14,'2018'!$F$10:$N$460,9,FALSE))*1000,#N/A)</f>
        <v>0.93821203592011793</v>
      </c>
      <c r="AR14" s="196">
        <f>IFERROR((VLOOKUP($A14,'1819'!$F$10:$L$408,5,FALSE)/VLOOKUP($A14,'2018'!$F$10:$N$460,9,FALSE))*1000,#N/A)</f>
        <v>0.80418174507438678</v>
      </c>
      <c r="AS14" s="196">
        <f>IFERROR((VLOOKUP($A14,'1920'!$F$10:$L$408,5,FALSE)/VLOOKUP($A14,'2019'!$F$10:$N$464,8,FALSE))*1000,#N/A)</f>
        <v>0.79766019675618183</v>
      </c>
      <c r="AT14" s="196">
        <f>IFERROR((VLOOKUP($A14,'20 21'!$F$10:$L$408,5,FALSE)/VLOOKUP($A14,'2020'!$F$10:$N$469,8,FALSE))*1000,#N/A)</f>
        <v>1.9735387918784928</v>
      </c>
      <c r="AU14" s="196">
        <f>IFERROR((VLOOKUP($A14,'21 22'!$F$10:$L$408,5,FALSE)/VLOOKUP($A14,'2021'!$F$10:$N$469,8,FALSE))*1000,#N/A)</f>
        <v>2.2156476859514904</v>
      </c>
      <c r="AV14" s="196">
        <f>IFERROR((VLOOKUP($A14,'22 23'!$F$10:$L$408,5,FALSE)/VLOOKUP($A14,'2022'!$F$10:$N$469,8,FALSE))*1000,#N/A)</f>
        <v>2.9719986044528293</v>
      </c>
      <c r="AW14" s="196">
        <f>IFERROR((VLOOKUP($A14,'23 24'!$F$7:$M$408,5,FALSE)/VLOOKUP($A14,'2023'!$C$7:$N$469,9,FALSE))*1000,#N/A)</f>
        <v>3.319798769120764</v>
      </c>
      <c r="AY14" s="196">
        <f>IFERROR((VLOOKUP($A14,'0910'!$F$10:$L$433,6,FALSE)/VLOOKUP($A14,'2010'!$C$5:$K$611,9,FALSE))*1000,#N/A)</f>
        <v>0</v>
      </c>
      <c r="AZ14" s="196">
        <f>IFERROR((VLOOKUP($A14,'1011'!$F$10:$L$433,6,FALSE)/VLOOKUP($A14,'2011'!$C$5:$K$611,9,FALSE))*1000,#N/A)</f>
        <v>0</v>
      </c>
      <c r="BA14" s="196">
        <f>IFERROR((VLOOKUP($A14,'1112'!$F$10:$L$408,6,FALSE)/VLOOKUP($A14,'2012'!$F$10:$M$460,8,FALSE))*1000,#N/A)</f>
        <v>0.14102383302778171</v>
      </c>
      <c r="BB14" s="196">
        <f>IFERROR((VLOOKUP($A14,'1213'!$F$10:$L$408,6,FALSE)/VLOOKUP($A14,'2013'!$F$10:$M$460,8,FALSE))*1000,#N/A)</f>
        <v>0</v>
      </c>
      <c r="BC14" s="196">
        <f>IFERROR((VLOOKUP($A14,'1314'!$F$10:$L$408,6,FALSE)/VLOOKUP($A14,'2014'!$F$10:$M$460,8,FALSE))*1000,#N/A)</f>
        <v>0</v>
      </c>
      <c r="BD14" s="196">
        <f>IFERROR((VLOOKUP($A14,'1415'!$F$10:$L$408,6,FALSE)/VLOOKUP($A14,'2015'!$F$10:$M$460,8,FALSE))*1000,#N/A)</f>
        <v>0</v>
      </c>
      <c r="BE14" s="196">
        <f>IFERROR((VLOOKUP($A14,'1516'!$F$10:$L$408,6,FALSE)/VLOOKUP($A14,'2016'!$F$10:$M$460,8,FALSE))*1000,#N/A)</f>
        <v>0</v>
      </c>
      <c r="BF14" s="196">
        <f>IFERROR((VLOOKUP($A14,'1617'!$F$10:$L$408,6,FALSE)/VLOOKUP($A14,'2017'!$F$10:$M$460,8,FALSE))*1000,#N/A)</f>
        <v>0</v>
      </c>
      <c r="BG14" s="196">
        <f>IFERROR((VLOOKUP($A14,'1718'!$F$10:$L$408,6,FALSE)/VLOOKUP($A14,'2018'!$F$10:$N$460,9,FALSE))*1000,#N/A)</f>
        <v>0</v>
      </c>
      <c r="BH14" s="196">
        <f>IFERROR((VLOOKUP($A14,'1819'!$F$10:$L$408,6,FALSE)/VLOOKUP($A14,'2018'!$F$10:$N$460,9,FALSE))*1000,#N/A)</f>
        <v>0</v>
      </c>
      <c r="BI14" s="196">
        <f>IFERROR((VLOOKUP($A14,'1920'!$F$10:$L$408,6,FALSE)/VLOOKUP($A14,'2019'!$F$10:$N$464,8,FALSE))*1000,#N/A)</f>
        <v>0</v>
      </c>
      <c r="BJ14" s="196">
        <f>IFERROR((VLOOKUP($A14,'20 21'!$F$10:$L$408,6,FALSE)/VLOOKUP($A14,'2020'!$F$10:$N$469,8,FALSE))*1000,#N/A)</f>
        <v>0</v>
      </c>
      <c r="BK14" s="196">
        <f>IFERROR((VLOOKUP($A14,'21 22'!$F$10:$L$408,6,FALSE)/VLOOKUP($A14,'2021'!$F$10:$N$469,8,FALSE))*1000,#N/A)</f>
        <v>0</v>
      </c>
      <c r="BL14" s="196">
        <f>IFERROR((VLOOKUP($A14,'22 23'!$F$10:$L$408,6,FALSE)/VLOOKUP($A14,'2022'!$F$10:$N$469,8,FALSE))*1000,#N/A)</f>
        <v>0</v>
      </c>
      <c r="BM14" s="196">
        <f>IFERROR((VLOOKUP($A14,'23 24'!$F$7:$M$408,6,FALSE)/VLOOKUP($A14,'2023'!$C$7:$N$469,9,FALSE))*1000,#N/A)</f>
        <v>0</v>
      </c>
      <c r="BO14" s="196">
        <f>IFERROR((VLOOKUP($A14,'0910'!$F$10:$L$433,7,FALSE)/VLOOKUP($A14,'2010'!$C$5:$K$611,9,FALSE))*1000,#N/A)</f>
        <v>5.7397044052231312</v>
      </c>
      <c r="BP14" s="196">
        <f>IFERROR((VLOOKUP($A14,'1011'!$F$10:$L$433,7,FALSE)/VLOOKUP($A14,'2011'!$C$5:$K$611,9,FALSE))*1000,#N/A)</f>
        <v>6.1262288075224385</v>
      </c>
      <c r="BQ14" s="196">
        <f>IFERROR((VLOOKUP($A14,'1112'!$F$10:$L$408,7,FALSE)/VLOOKUP($A14,'2012'!$F$10:$M$460,8,FALSE))*1000,#N/A)</f>
        <v>6.7691439853335211</v>
      </c>
      <c r="BR14" s="196">
        <f>IFERROR((VLOOKUP($A14,'1213'!$F$10:$L$408,7,FALSE)/VLOOKUP($A14,'2013'!$F$10:$M$460,8,FALSE))*1000,#N/A)</f>
        <v>4.3417366946778717</v>
      </c>
      <c r="BS14" s="196">
        <f>IFERROR((VLOOKUP($A14,'1314'!$F$10:$L$408,7,FALSE)/VLOOKUP($A14,'2014'!$F$10:$M$460,8,FALSE))*1000,#N/A)</f>
        <v>8.2218506131549596</v>
      </c>
      <c r="BT14" s="196">
        <f>IFERROR((VLOOKUP($A14,'1415'!$F$10:$L$408,7,FALSE)/VLOOKUP($A14,'2015'!$F$10:$M$460,8,FALSE))*1000,#N/A)</f>
        <v>7.1843050566454822</v>
      </c>
      <c r="BU14" s="196">
        <f>IFERROR((VLOOKUP($A14,'1516'!$F$10:$L$408,7,FALSE)/VLOOKUP($A14,'2016'!$F$10:$M$460,8,FALSE))*1000,#N/A)</f>
        <v>8.4606986899563328</v>
      </c>
      <c r="BV14" s="196">
        <f>IFERROR((VLOOKUP($A14,'1617'!$F$10:$L$408,7,FALSE)/VLOOKUP($A14,'2017'!$F$10:$M$460,8,FALSE))*1000,#N/A)</f>
        <v>8.6603518267929633</v>
      </c>
      <c r="BW14" s="196">
        <f>IFERROR((VLOOKUP($A14,'1718'!$F$10:$L$408,7,FALSE)/VLOOKUP($A14,'2018'!$F$10:$N$460,9,FALSE))*1000,#N/A)</f>
        <v>7.2376357056694811</v>
      </c>
      <c r="BX14" s="196">
        <f>IFERROR((VLOOKUP($A14,'1819'!$F$10:$L$408,7,FALSE)/VLOOKUP($A14,'2018'!$F$10:$N$460,9,FALSE))*1000,#N/A)</f>
        <v>6.1653933789036319</v>
      </c>
      <c r="BY14" s="196">
        <f>IFERROR((VLOOKUP($A14,'1920'!$F$10:$L$408,7,FALSE)/VLOOKUP($A14,'2019'!$F$10:$N$464,8,FALSE))*1000,#N/A)</f>
        <v>5.3177346450412122</v>
      </c>
      <c r="BZ14" s="196">
        <f>IFERROR((VLOOKUP($A14,'20 21'!$F$10:$L$408,7,FALSE)/VLOOKUP($A14,'2020'!$F$10:$N$469,8,FALSE))*1000,#N/A)</f>
        <v>11.709663498479058</v>
      </c>
      <c r="CA14" s="196">
        <f>IFERROR((VLOOKUP($A14,'21 22'!$F$10:$L$408,7,FALSE)/VLOOKUP($A14,'2021'!$F$10:$N$469,8,FALSE))*1000,#N/A)</f>
        <v>10.947906212936775</v>
      </c>
      <c r="CB14" s="196">
        <f>IFERROR((VLOOKUP($A14,'22 23'!$F$10:$L$408,7,FALSE)/VLOOKUP($A14,'2022'!$F$10:$N$469,8,FALSE))*1000,#N/A)</f>
        <v>10.98347310341263</v>
      </c>
      <c r="CC14" s="196">
        <f>IFERROR((VLOOKUP($A14,'23 24'!$F$7:$M$408,7,FALSE)/VLOOKUP($A14,'2023'!$C$7:$N$469,9,FALSE))*1000,#N/A)</f>
        <v>11.491611123879569</v>
      </c>
      <c r="CE14" s="198" t="e">
        <f>IFERROR((VLOOKUP($A14,'0910'!$F$10:$S$433,9,FALSE)/VLOOKUP($A14,'2010'!$C$5:$K$611,9,FALSE))*1000,#N/A)</f>
        <v>#N/A</v>
      </c>
      <c r="CF14" s="198" t="e">
        <f>IFERROR((VLOOKUP($A14,'1011'!$F$10:$S$433,10,FALSE)/VLOOKUP($A14,'2011'!$C$5:$K$611,9,FALSE))*1000,#N/A)</f>
        <v>#N/A</v>
      </c>
      <c r="CG14" s="198">
        <f>IFERROR((VLOOKUP($A14,'1112'!$F$10:$S$408,9,FALSE)/VLOOKUP($A14,'2012'!$F$10:$M$460,8,FALSE))*1000,#N/A)</f>
        <v>7.6152869835002113</v>
      </c>
      <c r="CH14" s="198">
        <f>IFERROR((VLOOKUP($A14,'1213'!$F$10:$S$408,9,FALSE)/VLOOKUP($A14,'2013'!$F$10:$M$460,8,FALSE))*1000,#N/A)</f>
        <v>5.1820728291316529</v>
      </c>
      <c r="CI14" s="198">
        <f>IFERROR((VLOOKUP($A14,'1314'!$F$10:$S$408,9,FALSE)/VLOOKUP($A14,'2014'!$F$10:$M$460,8,FALSE))*1000,#N/A)</f>
        <v>3.6231884057971016</v>
      </c>
      <c r="CJ14" s="198">
        <f>IFERROR((VLOOKUP($A14,'1415'!$F$10:$S$408,9,FALSE)/VLOOKUP($A14,'2015'!$F$10:$M$460,8,FALSE))*1000,#N/A)</f>
        <v>5.1119093672285159</v>
      </c>
      <c r="CK14" s="198">
        <f>IFERROR((VLOOKUP($A14,'1516'!$F$10:$S$408,9,FALSE)/VLOOKUP($A14,'2016'!$F$10:$M$460,8,FALSE))*1000,#N/A)</f>
        <v>7.6419213973799121</v>
      </c>
      <c r="CL14" s="198">
        <f>IFERROR((VLOOKUP($A14,'1617'!$F$10:$S$408,9,FALSE)/VLOOKUP($A14,'2017'!$F$10:$M$460,8,FALSE))*1000,#N/A)</f>
        <v>7.0365358592692822</v>
      </c>
      <c r="CM14" s="198">
        <f>IFERROR((VLOOKUP($A14,'1718'!$F$10:$S$408,9,FALSE)/VLOOKUP($A14,'2018'!$F$10:$N$460,9,FALSE))*1000,#N/A)</f>
        <v>8.443908323281061</v>
      </c>
      <c r="CN14" s="198">
        <f>IFERROR((VLOOKUP($A14,'1819'!$F$10:$S$408,9,FALSE)/VLOOKUP($A14,'2018'!$F$10:$N$460,9,FALSE))*1000,#N/A)</f>
        <v>6.2994236697493635</v>
      </c>
      <c r="CO14" s="198">
        <f>IFERROR((VLOOKUP($A14,'1920'!$F$10:$S$408,9,FALSE)/VLOOKUP($A14,'2019'!$F$10:$N$464,8,FALSE))*1000,#N/A)</f>
        <v>5.1847912789151822</v>
      </c>
      <c r="CP14" s="198">
        <f>IFERROR((VLOOKUP($A14,'20 21'!$F$10:$S$408,9,FALSE)/VLOOKUP($A14,'2020'!$F$10:$N$469,8,FALSE))*1000,#N/A)</f>
        <v>3.5523698253812874</v>
      </c>
      <c r="CQ14" s="198">
        <f>IFERROR((VLOOKUP($A14,'21 22'!$F$10:$S$408,9,FALSE)/VLOOKUP($A14,'2021'!$F$10:$N$469,8,FALSE))*1000,#N/A)</f>
        <v>5.6042853232890639</v>
      </c>
      <c r="CR14" s="198">
        <f>IFERROR((VLOOKUP($A14,'22 23'!$F$10:$S$408,9,FALSE)/VLOOKUP($A14,'2022'!$F$10:$N$469,8,FALSE))*1000,#N/A)</f>
        <v>8.7867784827301048</v>
      </c>
      <c r="CS14" s="196">
        <f>IFERROR((VLOOKUP($A14,'23 24'!$F$7:$S$408,9,FALSE)/VLOOKUP($A14,'2023'!$C$7:$N$469,9,FALSE))*1000,#N/A)</f>
        <v>6.8949666743277414</v>
      </c>
      <c r="CU14" s="198" t="e">
        <f>IFERROR((VLOOKUP($A14,'0910'!$F$10:$S$433,10,FALSE)/VLOOKUP($A14,'2010'!$C$5:$K$611,9,FALSE))*1000,#N/A)</f>
        <v>#N/A</v>
      </c>
      <c r="CV14" s="198" t="e">
        <f>IFERROR((VLOOKUP($A14,'1011'!$F$10:$S$433,11,FALSE)/VLOOKUP($A14,'2011'!$C$5:$K$611,9,FALSE))*1000,#N/A)</f>
        <v>#N/A</v>
      </c>
      <c r="CW14" s="198">
        <f>IFERROR((VLOOKUP($A14,'1112'!$F$10:$S$408,10,FALSE)/VLOOKUP($A14,'2012'!$F$10:$M$460,8,FALSE))*1000,#N/A)</f>
        <v>1.9743336623889436</v>
      </c>
      <c r="CX14" s="198">
        <f>IFERROR((VLOOKUP($A14,'1213'!$F$10:$S$408,10,FALSE)/VLOOKUP($A14,'2013'!$F$10:$M$460,8,FALSE))*1000,#N/A)</f>
        <v>0.98039215686274506</v>
      </c>
      <c r="CY14" s="198">
        <f>IFERROR((VLOOKUP($A14,'1314'!$F$10:$S$408,10,FALSE)/VLOOKUP($A14,'2014'!$F$10:$M$460,8,FALSE))*1000,#N/A)</f>
        <v>0.69676700111482726</v>
      </c>
      <c r="CZ14" s="198">
        <f>IFERROR((VLOOKUP($A14,'1415'!$F$10:$S$408,10,FALSE)/VLOOKUP($A14,'2015'!$F$10:$M$460,8,FALSE))*1000,#N/A)</f>
        <v>1.2434374136501796</v>
      </c>
      <c r="DA14" s="198">
        <f>IFERROR((VLOOKUP($A14,'1516'!$F$10:$S$408,10,FALSE)/VLOOKUP($A14,'2016'!$F$10:$M$460,8,FALSE))*1000,#N/A)</f>
        <v>1.0917030567685588</v>
      </c>
      <c r="DB14" s="198">
        <f>IFERROR((VLOOKUP($A14,'1617'!$F$10:$S$408,10,FALSE)/VLOOKUP($A14,'2017'!$F$10:$M$460,8,FALSE))*1000,#N/A)</f>
        <v>1.4884979702300405</v>
      </c>
      <c r="DC14" s="198">
        <f>IFERROR((VLOOKUP($A14,'1718'!$F$10:$S$408,10,FALSE)/VLOOKUP($A14,'2018'!$F$10:$N$460,9,FALSE))*1000,#N/A)</f>
        <v>1.3403029084573113</v>
      </c>
      <c r="DD14" s="198">
        <f>IFERROR((VLOOKUP($A14,'1819'!$F$10:$S$408,10,FALSE)/VLOOKUP($A14,'2018'!$F$10:$N$460,9,FALSE))*1000,#N/A)</f>
        <v>1.0722423267658492</v>
      </c>
      <c r="DE14" s="198">
        <f>IFERROR((VLOOKUP($A14,'1920'!$F$10:$S$408,10,FALSE)/VLOOKUP($A14,'2019'!$F$10:$N$464,8,FALSE))*1000,#N/A)</f>
        <v>0.79766019675618183</v>
      </c>
      <c r="DF14" s="198">
        <f>IFERROR((VLOOKUP($A14,'20 21'!$F$10:$S$408,10,FALSE)/VLOOKUP($A14,'2020'!$F$10:$N$469,8,FALSE))*1000,#N/A)</f>
        <v>1.8419695390865936</v>
      </c>
      <c r="DG14" s="198">
        <f>IFERROR((VLOOKUP($A14,'21 22'!$F$10:$S$408,10,FALSE)/VLOOKUP($A14,'2021'!$F$10:$N$469,8,FALSE))*1000,#N/A)</f>
        <v>0.65166108410337953</v>
      </c>
      <c r="DH14" s="198">
        <f>IFERROR((VLOOKUP($A14,'22 23'!$F$10:$S$408,10,FALSE)/VLOOKUP($A14,'2022'!$F$10:$N$469,8,FALSE))*1000,#N/A)</f>
        <v>3.2304332657095971</v>
      </c>
      <c r="DI14" s="196">
        <f>IFERROR((VLOOKUP($A14,'23 24'!$F$7:$S$408,10,FALSE)/VLOOKUP($A14,'2023'!$C$7:$N$469,9,FALSE))*1000,#N/A)</f>
        <v>3.5751679052069769</v>
      </c>
      <c r="DK14" s="198">
        <f>IFERROR((VLOOKUP($A14,'0910'!$F$10:$S$433,11,FALSE)/VLOOKUP($A14,'2010'!$C$5:$K$611,9,FALSE))*1000,#N/A)</f>
        <v>0</v>
      </c>
      <c r="DL14" s="198">
        <f>IFERROR((VLOOKUP($A14,'1011'!$F$10:$S$433,12,FALSE)/VLOOKUP($A14,'2011'!$C$5:$K$611,9,FALSE))*1000,#N/A)</f>
        <v>0</v>
      </c>
      <c r="DM14" s="198">
        <f>IFERROR((VLOOKUP($A14,'1112'!$F$10:$S$408,11,FALSE)/VLOOKUP($A14,'2012'!$F$10:$M$460,8,FALSE))*1000,#N/A)</f>
        <v>0</v>
      </c>
      <c r="DN14" s="198">
        <f>IFERROR((VLOOKUP($A14,'1213'!$F$10:$S$408,11,FALSE)/VLOOKUP($A14,'2013'!$F$10:$M$460,8,FALSE))*1000,#N/A)</f>
        <v>0</v>
      </c>
      <c r="DO14" s="198">
        <f>IFERROR((VLOOKUP($A14,'1314'!$F$10:$S$408,11,FALSE)/VLOOKUP($A14,'2014'!$F$10:$M$460,8,FALSE))*1000,#N/A)</f>
        <v>0</v>
      </c>
      <c r="DP14" s="198">
        <f>IFERROR((VLOOKUP($A14,'1415'!$F$10:$S$408,11,FALSE)/VLOOKUP($A14,'2015'!$F$10:$M$460,8,FALSE))*1000,#N/A)</f>
        <v>0</v>
      </c>
      <c r="DQ14" s="198">
        <f>IFERROR((VLOOKUP($A14,'1516'!$F$10:$S$408,11,FALSE)/VLOOKUP($A14,'2016'!$F$10:$M$460,8,FALSE))*1000,#N/A)</f>
        <v>0</v>
      </c>
      <c r="DR14" s="198">
        <f>IFERROR((VLOOKUP($A14,'1617'!$F$10:$S$408,11,FALSE)/VLOOKUP($A14,'2017'!$F$10:$M$460,8,FALSE))*1000,#N/A)</f>
        <v>0</v>
      </c>
      <c r="DS14" s="198">
        <f>IFERROR((VLOOKUP($A14,'1718'!$F$10:$S$408,11,FALSE)/VLOOKUP($A14,'2018'!$F$10:$N$460,9,FALSE))*1000,#N/A)</f>
        <v>0</v>
      </c>
      <c r="DT14" s="198">
        <f>IFERROR((VLOOKUP($A14,'1819'!$F$10:$S$408,11,FALSE)/VLOOKUP($A14,'2018'!$F$10:$N$460,9,FALSE))*1000,#N/A)</f>
        <v>0</v>
      </c>
      <c r="DU14" s="198">
        <f>IFERROR((VLOOKUP($A14,'1920'!$F$10:$S$408,11,FALSE)/VLOOKUP($A14,'2019'!$F$10:$N$464,8,FALSE))*1000,#N/A)</f>
        <v>0</v>
      </c>
      <c r="DV14" s="198">
        <f>IFERROR((VLOOKUP($A14,'20 21'!$F$10:$S$408,11,FALSE)/VLOOKUP($A14,'2020'!$F$10:$N$469,8,FALSE))*1000,#N/A)</f>
        <v>0</v>
      </c>
      <c r="DW14" s="198">
        <f>IFERROR((VLOOKUP($A14,'21 22'!$F$10:$S$408,11,FALSE)/VLOOKUP($A14,'2021'!$F$10:$N$469,8,FALSE))*1000,#N/A)</f>
        <v>0</v>
      </c>
      <c r="DX14" s="198">
        <f>IFERROR((VLOOKUP($A14,'22 23'!$F$10:$S$408,11,FALSE)/VLOOKUP($A14,'2022'!$F$10:$N$469,8,FALSE))*1000,#N/A)</f>
        <v>0</v>
      </c>
      <c r="DY14" s="196">
        <f>IFERROR((VLOOKUP($A14,'23 24'!$F$7:$S$408,11,FALSE)/VLOOKUP($A14,'2023'!$C$7:$N$469,9,FALSE))*1000,#N/A)</f>
        <v>0</v>
      </c>
      <c r="EA14" s="198">
        <f>IFERROR((VLOOKUP($A14,'0910'!$F$10:$S$433,12,FALSE)/VLOOKUP($A14,'2010'!$C$5:$K$611,9,FALSE))*1000,#N/A)</f>
        <v>5.596211795092553</v>
      </c>
      <c r="EB14" s="198">
        <f>IFERROR((VLOOKUP($A14,'1011'!$F$10:$S$433,13,FALSE)/VLOOKUP($A14,'2011'!$C$5:$K$611,9,FALSE))*1000,#N/A)</f>
        <v>6.1262288075224385</v>
      </c>
      <c r="EC14" s="198">
        <f>IFERROR((VLOOKUP($A14,'1112'!$F$10:$S$408,12,FALSE)/VLOOKUP($A14,'2012'!$F$10:$M$460,8,FALSE))*1000,#N/A)</f>
        <v>9.5896206458891555</v>
      </c>
      <c r="ED14" s="198">
        <f>IFERROR((VLOOKUP($A14,'1213'!$F$10:$S$408,12,FALSE)/VLOOKUP($A14,'2013'!$F$10:$M$460,8,FALSE))*1000,#N/A)</f>
        <v>6.1624649859943972</v>
      </c>
      <c r="EE14" s="198">
        <f>IFERROR((VLOOKUP($A14,'1314'!$F$10:$S$408,12,FALSE)/VLOOKUP($A14,'2014'!$F$10:$M$460,8,FALSE))*1000,#N/A)</f>
        <v>4.4593088071348941</v>
      </c>
      <c r="EF14" s="198">
        <f>IFERROR((VLOOKUP($A14,'1415'!$F$10:$S$408,12,FALSE)/VLOOKUP($A14,'2015'!$F$10:$M$460,8,FALSE))*1000,#N/A)</f>
        <v>6.3553467808786959</v>
      </c>
      <c r="EG14" s="198">
        <f>IFERROR((VLOOKUP($A14,'1516'!$F$10:$S$408,12,FALSE)/VLOOKUP($A14,'2016'!$F$10:$M$460,8,FALSE))*1000,#N/A)</f>
        <v>8.5971615720524017</v>
      </c>
      <c r="EH14" s="198">
        <f>IFERROR((VLOOKUP($A14,'1617'!$F$10:$S$408,12,FALSE)/VLOOKUP($A14,'2017'!$F$10:$M$460,8,FALSE))*1000,#N/A)</f>
        <v>8.5250338294993231</v>
      </c>
      <c r="EI14" s="198">
        <f>IFERROR((VLOOKUP($A14,'1718'!$F$10:$S$408,12,FALSE)/VLOOKUP($A14,'2018'!$F$10:$N$460,9,FALSE))*1000,#N/A)</f>
        <v>9.9182415225841041</v>
      </c>
      <c r="EJ14" s="198">
        <f>IFERROR((VLOOKUP($A14,'1819'!$F$10:$S$408,12,FALSE)/VLOOKUP($A14,'2018'!$F$10:$N$460,9,FALSE))*1000,#N/A)</f>
        <v>7.5056962873609434</v>
      </c>
      <c r="EK14" s="198">
        <f>IFERROR((VLOOKUP($A14,'1920'!$F$10:$S$408,12,FALSE)/VLOOKUP($A14,'2019'!$F$10:$N$464,8,FALSE))*1000,#N/A)</f>
        <v>5.8495081095453338</v>
      </c>
      <c r="EL14" s="198">
        <f>IFERROR((VLOOKUP($A14,'20 21'!$F$10:$S$408,12,FALSE)/VLOOKUP($A14,'2020'!$F$10:$N$469,8,FALSE))*1000,#N/A)</f>
        <v>5.3943393644678812</v>
      </c>
      <c r="EM14" s="198">
        <f>IFERROR((VLOOKUP($A14,'21 22'!$F$10:$S$408,12,FALSE)/VLOOKUP($A14,'2021'!$F$10:$N$469,8,FALSE))*1000,#N/A)</f>
        <v>6.3862786242131193</v>
      </c>
      <c r="EN14" s="198">
        <f>IFERROR((VLOOKUP($A14,'22 23'!$F$10:$S$408,12,FALSE)/VLOOKUP($A14,'2022'!$F$10:$N$469,8,FALSE))*1000,#N/A)</f>
        <v>12.017211748439701</v>
      </c>
      <c r="EO14" s="196">
        <f>IFERROR((VLOOKUP($A14,'23 24'!$F$7:$S$408,12,FALSE)/VLOOKUP($A14,'2023'!$C$7:$N$469,9,FALSE))*1000,#N/A)</f>
        <v>10.470134579534719</v>
      </c>
    </row>
    <row r="15" spans="1:147" x14ac:dyDescent="0.3">
      <c r="A15" t="s">
        <v>1074</v>
      </c>
      <c r="B15" t="s">
        <v>1743</v>
      </c>
      <c r="C15" t="str">
        <f>IF(VLOOKUP($A15,'0910'!$F$10:$L$433,1,FALSE)=VLOOKUP($A15,'2010'!$C$5:$K$611,1,FALSE),VLOOKUP($A15,'0910'!$F$10:$L$433,1,FALSE),FALSE)</f>
        <v>Ashfield</v>
      </c>
      <c r="D15" t="str">
        <f>IF(VLOOKUP($A15,'1011'!$F$10:$L$433,1,FALSE)=VLOOKUP($A15,'2011'!$C$5:$K$611,1,FALSE),VLOOKUP($A15,'1011'!$F$10:$L$433,1,FALSE),FALSE)</f>
        <v>Ashfield</v>
      </c>
      <c r="E15" t="str">
        <f>IF(VLOOKUP(A15,'1112'!$F$10:$L$408,1,FALSE)=VLOOKUP(A15,'2012'!$F$10:$M$460,1,FALSE),VLOOKUP(A15,'1112'!$F$10:$L$408,1,FALSE),FALSE)</f>
        <v>Ashfield</v>
      </c>
      <c r="F15" t="str">
        <f>IF(VLOOKUP($A15,'1213'!$F$10:$L$408,1,FALSE)=VLOOKUP($A15,'2013'!$F$10:$M$460,1,FALSE),VLOOKUP($A15,'1213'!$F$10:$L$408,1,FALSE),FALSE)</f>
        <v>Ashfield</v>
      </c>
      <c r="G15" t="str">
        <f>IF(VLOOKUP($A15,'1314'!$F$10:$L$408,1,FALSE)=VLOOKUP($A15,'2014'!$F$10:$M$460,1,FALSE),VLOOKUP($A15,'1314'!$F$10:$L$408,1,FALSE),FALSE)</f>
        <v>Ashfield</v>
      </c>
      <c r="H15" t="str">
        <f>IF(VLOOKUP($A15,'1415'!$F$10:$L$408,1,FALSE)=VLOOKUP($A15,'2015'!$F$10:$M$460,1,FALSE),VLOOKUP($A15,'1415'!$F$10:$L$408,1,FALSE),FALSE)</f>
        <v>Ashfield</v>
      </c>
      <c r="I15" t="str">
        <f>IF(VLOOKUP($A15,'1516'!$F$10:$L$408,1,FALSE)=VLOOKUP($A15,'2015'!$F$10:$M$460,1,FALSE),VLOOKUP($A15,'1516'!$F$10:$L$408,1,FALSE),FALSE)</f>
        <v>Ashfield</v>
      </c>
      <c r="J15" t="str">
        <f>IF(VLOOKUP($A15,'1617'!$F$10:$L$408,1,FALSE)=VLOOKUP($A15,'2016'!$F$10:$M$460,1,FALSE),VLOOKUP($A15,'1617'!$F$10:$L$408,1,FALSE),FALSE)</f>
        <v>Ashfield</v>
      </c>
      <c r="K15" t="str">
        <f>IF(VLOOKUP($A15,'1718'!$F$10:$M$408,1,FALSE)=VLOOKUP($A15,'2017'!$F$10:$M$460,1,FALSE),VLOOKUP($A15,'1718'!$F$10:$M$408,1,FALSE),FALSE)</f>
        <v>Ashfield</v>
      </c>
      <c r="L15" t="str">
        <f>IF(VLOOKUP($A15,'1819'!$F$10:$M$408,1,FALSE)=VLOOKUP($A15,'2018'!$F$10:$M$460,1,FALSE),VLOOKUP($A15,'1819'!$F$10:$M$408,1,FALSE),FALSE)</f>
        <v>Ashfield</v>
      </c>
      <c r="M15" t="str">
        <f>IF(VLOOKUP($A15,'1920'!$F$10:$M$408,1,FALSE)=VLOOKUP($A15,'2019'!$F$10:$M$464,1,FALSE),VLOOKUP($A15,'1920'!$F$10:$M$408,1,FALSE),FALSE)</f>
        <v>Ashfield</v>
      </c>
      <c r="N15" t="str">
        <f>IF(VLOOKUP($A15,'20 21'!$F$10:$N$408,1,FALSE)=VLOOKUP($A15,'2020'!$F$10:$O$468,1,FALSE),VLOOKUP($A15,'20 21'!$F$10:$N$408,1,FALSE),FALSE)</f>
        <v>Ashfield</v>
      </c>
      <c r="O15" t="str">
        <f>IF(VLOOKUP($A15,'21 22'!$F$10:$N$408,1,FALSE)=VLOOKUP($A15,'2021'!$F$10:$O$471,1,FALSE),VLOOKUP($A15,'21 22'!$F$10:$N$408,1,FALSE),FALSE)</f>
        <v>Ashfield</v>
      </c>
      <c r="P15" t="str">
        <f>IF(VLOOKUP($A15,'22 23'!$F$10:$N$408,1,FALSE)=VLOOKUP($A15,'2022'!$F$10:$O$468,1,FALSE),VLOOKUP($A15,'22 23'!$F$10:$N$408,1,FALSE),FALSE)</f>
        <v>Ashfield</v>
      </c>
      <c r="Q15" t="str">
        <f>IF(VLOOKUP($A15,'23 24'!$F$7:$N$408,1,FALSE)=VLOOKUP($A15,'2023'!$C$7:$O$468,1,FALSE),VLOOKUP($A15,'23 24'!$F$7:$N$408,1,FALSE),FALSE)</f>
        <v>Ashfield</v>
      </c>
      <c r="S15" s="196">
        <f>IFERROR((VLOOKUP($A15,'0910'!$F$10:$L$433,4,FALSE)/VLOOKUP($A15,'2010'!$C$5:$K$611,9,FALSE))*1000,#N/A)</f>
        <v>4.57578646329838</v>
      </c>
      <c r="T15" s="196">
        <f>IFERROR((VLOOKUP($A15,'1011'!$F$10:$L$433,4,FALSE)/VLOOKUP($A15,'2011'!$C$5:$K$611,9,FALSE))*1000,#N/A)</f>
        <v>5.8712121212121211</v>
      </c>
      <c r="U15" s="196">
        <f>IFERROR((VLOOKUP($A15,'1112'!$F$10:$L$408,4,FALSE)/VLOOKUP($A15,'2012'!$F$10:$M$460,8,FALSE))*1000,#N/A)</f>
        <v>6.3897763578274756</v>
      </c>
      <c r="V15" s="196">
        <f>IFERROR((VLOOKUP($A15,'1213'!$F$10:$L$408,4,FALSE)/VLOOKUP($A15,'2013'!$F$10:$M$460,8,FALSE))*1000,#N/A)</f>
        <v>5.7792692020879937</v>
      </c>
      <c r="W15" s="196">
        <f>IFERROR((VLOOKUP($A15,'1314'!$F$10:$L$408,4,FALSE)/VLOOKUP($A15,'2014'!$F$10:$M$460,8,FALSE))*1000,#N/A)</f>
        <v>6.284658040665434</v>
      </c>
      <c r="X15" s="196">
        <f>IFERROR((VLOOKUP($A15,'1415'!$F$10:$L$408,4,FALSE)/VLOOKUP($A15,'2015'!$F$10:$M$460,8,FALSE))*1000,#N/A)</f>
        <v>5.5025678650036687</v>
      </c>
      <c r="Y15" s="196">
        <f>IFERROR((VLOOKUP($A15,'1516'!$F$10:$L$408,4,FALSE)/VLOOKUP($A15,'2016'!$F$10:$M$460,8,FALSE))*1000,#N/A)</f>
        <v>7.4437182280319538</v>
      </c>
      <c r="Z15" s="196">
        <f>IFERROR((VLOOKUP($A15,'1617'!$F$10:$L$408,4,FALSE)/VLOOKUP($A15,'2017'!$F$10:$M$460,8,FALSE))*1000,#N/A)</f>
        <v>4.8534963149379831</v>
      </c>
      <c r="AA15" s="196">
        <f>IFERROR((VLOOKUP($A15,'1718'!$F$10:$L$408,4,FALSE)/VLOOKUP($A15,'2018'!$F$10:$N$460,9,FALSE))*1000,#N/A)</f>
        <v>3.9271688682613353</v>
      </c>
      <c r="AB15" s="196">
        <f>IFERROR((VLOOKUP($A15,'1819'!$F$10:$L$408,4,FALSE)/VLOOKUP($A15,'2018'!$F$10:$N$460,9,FALSE))*1000,#N/A)</f>
        <v>2.1420921099607284</v>
      </c>
      <c r="AC15" s="196">
        <f>IFERROR((VLOOKUP($A15,'1920'!$F$10:$L$408,4,FALSE)/VLOOKUP($A15,'2019'!$F$10:$N$464,8,FALSE))*1000,#N/A)</f>
        <v>2.6632576968147439</v>
      </c>
      <c r="AD15" s="196">
        <f>IFERROR((VLOOKUP($A15,'20 21'!$F$10:$M$408,4,FALSE)/VLOOKUP($A15,'2020'!$F$10:$N$469,8,FALSE))*1000,#N/A)</f>
        <v>2.835496876522972</v>
      </c>
      <c r="AE15" s="196">
        <f>IFERROR((VLOOKUP($A15,'21 22'!$F$10:$M$408,4,FALSE)/VLOOKUP($A15,'2021'!$F$10:$N$469,8,FALSE))*1000,#N/A)</f>
        <v>5.2924053982535062</v>
      </c>
      <c r="AF15" s="196">
        <f>IFERROR((VLOOKUP($A15,'22 23'!$F$10:$M$408,4,FALSE)/VLOOKUP($A15,'2022'!$F$10:$N$469,8,FALSE))*1000,#N/A)</f>
        <v>6.4802003607895342</v>
      </c>
      <c r="AG15" s="196">
        <f>IFERROR((VLOOKUP($A15,'23 24'!$F$7:$M$408,4,FALSE)/VLOOKUP($A15,'2023'!$C$7:$N$469,9,FALSE))*1000,#N/A)</f>
        <v>4.5258320568165997</v>
      </c>
      <c r="AI15" s="196">
        <f>IFERROR((VLOOKUP($A15,'0910'!$F$10:$L$433,5,FALSE)/VLOOKUP($A15,'2010'!$C$5:$K$611,9,FALSE))*1000,#N/A)</f>
        <v>0.95328884652049573</v>
      </c>
      <c r="AJ15" s="196">
        <f>IFERROR((VLOOKUP($A15,'1011'!$F$10:$L$433,5,FALSE)/VLOOKUP($A15,'2011'!$C$5:$K$611,9,FALSE))*1000,#N/A)</f>
        <v>0.18939393939393939</v>
      </c>
      <c r="AK15" s="196">
        <f>IFERROR((VLOOKUP($A15,'1112'!$F$10:$L$408,5,FALSE)/VLOOKUP($A15,'2012'!$F$10:$M$460,8,FALSE))*1000,#N/A)</f>
        <v>0.37586919751926329</v>
      </c>
      <c r="AL15" s="196">
        <f>IFERROR((VLOOKUP($A15,'1213'!$F$10:$L$408,5,FALSE)/VLOOKUP($A15,'2013'!$F$10:$M$460,8,FALSE))*1000,#N/A)</f>
        <v>0.37285607755406408</v>
      </c>
      <c r="AM15" s="196">
        <f>IFERROR((VLOOKUP($A15,'1314'!$F$10:$L$408,5,FALSE)/VLOOKUP($A15,'2014'!$F$10:$M$460,8,FALSE))*1000,#N/A)</f>
        <v>0.73937153419593338</v>
      </c>
      <c r="AN15" s="196">
        <f>IFERROR((VLOOKUP($A15,'1415'!$F$10:$L$408,5,FALSE)/VLOOKUP($A15,'2015'!$F$10:$M$460,8,FALSE))*1000,#N/A)</f>
        <v>0.18341892883345562</v>
      </c>
      <c r="AO15" s="196">
        <f>IFERROR((VLOOKUP($A15,'1516'!$F$10:$L$408,5,FALSE)/VLOOKUP($A15,'2016'!$F$10:$M$460,8,FALSE))*1000,#N/A)</f>
        <v>0.54466230936819182</v>
      </c>
      <c r="AP15" s="196">
        <f>IFERROR((VLOOKUP($A15,'1617'!$F$10:$L$408,5,FALSE)/VLOOKUP($A15,'2017'!$F$10:$M$460,8,FALSE))*1000,#N/A)</f>
        <v>0.35951824555096168</v>
      </c>
      <c r="AQ15" s="196">
        <f>IFERROR((VLOOKUP($A15,'1718'!$F$10:$L$408,5,FALSE)/VLOOKUP($A15,'2018'!$F$10:$N$460,9,FALSE))*1000,#N/A)</f>
        <v>0.17850767583006069</v>
      </c>
      <c r="AR15" s="196">
        <f>IFERROR((VLOOKUP($A15,'1819'!$F$10:$L$408,5,FALSE)/VLOOKUP($A15,'2018'!$F$10:$N$460,9,FALSE))*1000,#N/A)</f>
        <v>0</v>
      </c>
      <c r="AS15" s="196">
        <f>IFERROR((VLOOKUP($A15,'1920'!$F$10:$L$408,5,FALSE)/VLOOKUP($A15,'2019'!$F$10:$N$464,8,FALSE))*1000,#N/A)</f>
        <v>0.53265153936294873</v>
      </c>
      <c r="AT15" s="196">
        <f>IFERROR((VLOOKUP($A15,'20 21'!$F$10:$L$408,5,FALSE)/VLOOKUP($A15,'2020'!$F$10:$N$469,8,FALSE))*1000,#N/A)</f>
        <v>0.3544371095653715</v>
      </c>
      <c r="AU15" s="196">
        <f>IFERROR((VLOOKUP($A15,'21 22'!$F$10:$L$408,5,FALSE)/VLOOKUP($A15,'2021'!$F$10:$N$469,8,FALSE))*1000,#N/A)</f>
        <v>0.35282702655023374</v>
      </c>
      <c r="AV15" s="196">
        <f>IFERROR((VLOOKUP($A15,'22 23'!$F$10:$L$408,5,FALSE)/VLOOKUP($A15,'2022'!$F$10:$N$469,8,FALSE))*1000,#N/A)</f>
        <v>1.7514055029160902</v>
      </c>
      <c r="AW15" s="196">
        <f>IFERROR((VLOOKUP($A15,'23 24'!$F$7:$M$408,5,FALSE)/VLOOKUP($A15,'2023'!$C$7:$N$469,9,FALSE))*1000,#N/A)</f>
        <v>1.2184932460660076</v>
      </c>
      <c r="AY15" s="196">
        <f>IFERROR((VLOOKUP($A15,'0910'!$F$10:$L$433,6,FALSE)/VLOOKUP($A15,'2010'!$C$5:$K$611,9,FALSE))*1000,#N/A)</f>
        <v>0</v>
      </c>
      <c r="AZ15" s="196">
        <f>IFERROR((VLOOKUP($A15,'1011'!$F$10:$L$433,6,FALSE)/VLOOKUP($A15,'2011'!$C$5:$K$611,9,FALSE))*1000,#N/A)</f>
        <v>0</v>
      </c>
      <c r="BA15" s="196">
        <f>IFERROR((VLOOKUP($A15,'1112'!$F$10:$L$408,6,FALSE)/VLOOKUP($A15,'2012'!$F$10:$M$460,8,FALSE))*1000,#N/A)</f>
        <v>0</v>
      </c>
      <c r="BB15" s="196">
        <f>IFERROR((VLOOKUP($A15,'1213'!$F$10:$L$408,6,FALSE)/VLOOKUP($A15,'2013'!$F$10:$M$460,8,FALSE))*1000,#N/A)</f>
        <v>0</v>
      </c>
      <c r="BC15" s="196">
        <f>IFERROR((VLOOKUP($A15,'1314'!$F$10:$L$408,6,FALSE)/VLOOKUP($A15,'2014'!$F$10:$M$460,8,FALSE))*1000,#N/A)</f>
        <v>0</v>
      </c>
      <c r="BD15" s="196">
        <f>IFERROR((VLOOKUP($A15,'1415'!$F$10:$L$408,6,FALSE)/VLOOKUP($A15,'2015'!$F$10:$M$460,8,FALSE))*1000,#N/A)</f>
        <v>0</v>
      </c>
      <c r="BE15" s="196">
        <f>IFERROR((VLOOKUP($A15,'1516'!$F$10:$L$408,6,FALSE)/VLOOKUP($A15,'2016'!$F$10:$M$460,8,FALSE))*1000,#N/A)</f>
        <v>0</v>
      </c>
      <c r="BF15" s="196">
        <f>IFERROR((VLOOKUP($A15,'1617'!$F$10:$L$408,6,FALSE)/VLOOKUP($A15,'2017'!$F$10:$M$460,8,FALSE))*1000,#N/A)</f>
        <v>0</v>
      </c>
      <c r="BG15" s="196">
        <f>IFERROR((VLOOKUP($A15,'1718'!$F$10:$L$408,6,FALSE)/VLOOKUP($A15,'2018'!$F$10:$N$460,9,FALSE))*1000,#N/A)</f>
        <v>0</v>
      </c>
      <c r="BH15" s="196">
        <f>IFERROR((VLOOKUP($A15,'1819'!$F$10:$L$408,6,FALSE)/VLOOKUP($A15,'2018'!$F$10:$N$460,9,FALSE))*1000,#N/A)</f>
        <v>0</v>
      </c>
      <c r="BI15" s="196">
        <f>IFERROR((VLOOKUP($A15,'1920'!$F$10:$L$408,6,FALSE)/VLOOKUP($A15,'2019'!$F$10:$N$464,8,FALSE))*1000,#N/A)</f>
        <v>0</v>
      </c>
      <c r="BJ15" s="196">
        <f>IFERROR((VLOOKUP($A15,'20 21'!$F$10:$L$408,6,FALSE)/VLOOKUP($A15,'2020'!$F$10:$N$469,8,FALSE))*1000,#N/A)</f>
        <v>0</v>
      </c>
      <c r="BK15" s="196">
        <f>IFERROR((VLOOKUP($A15,'21 22'!$F$10:$L$408,6,FALSE)/VLOOKUP($A15,'2021'!$F$10:$N$469,8,FALSE))*1000,#N/A)</f>
        <v>0.35282702655023374</v>
      </c>
      <c r="BL15" s="196">
        <f>IFERROR((VLOOKUP($A15,'22 23'!$F$10:$L$408,6,FALSE)/VLOOKUP($A15,'2022'!$F$10:$N$469,8,FALSE))*1000,#N/A)</f>
        <v>0</v>
      </c>
      <c r="BM15" s="196">
        <f>IFERROR((VLOOKUP($A15,'23 24'!$F$7:$M$408,6,FALSE)/VLOOKUP($A15,'2023'!$C$7:$N$469,9,FALSE))*1000,#N/A)</f>
        <v>0</v>
      </c>
      <c r="BO15" s="196">
        <f>IFERROR((VLOOKUP($A15,'0910'!$F$10:$L$433,7,FALSE)/VLOOKUP($A15,'2010'!$C$5:$K$611,9,FALSE))*1000,#N/A)</f>
        <v>5.5290753098188752</v>
      </c>
      <c r="BP15" s="196">
        <f>IFERROR((VLOOKUP($A15,'1011'!$F$10:$L$433,7,FALSE)/VLOOKUP($A15,'2011'!$C$5:$K$611,9,FALSE))*1000,#N/A)</f>
        <v>6.0606060606060606</v>
      </c>
      <c r="BQ15" s="196">
        <f>IFERROR((VLOOKUP($A15,'1112'!$F$10:$L$408,7,FALSE)/VLOOKUP($A15,'2012'!$F$10:$M$460,8,FALSE))*1000,#N/A)</f>
        <v>6.7656455553467394</v>
      </c>
      <c r="BR15" s="196">
        <f>IFERROR((VLOOKUP($A15,'1213'!$F$10:$L$408,7,FALSE)/VLOOKUP($A15,'2013'!$F$10:$M$460,8,FALSE))*1000,#N/A)</f>
        <v>6.1521252796420587</v>
      </c>
      <c r="BS15" s="196">
        <f>IFERROR((VLOOKUP($A15,'1314'!$F$10:$L$408,7,FALSE)/VLOOKUP($A15,'2014'!$F$10:$M$460,8,FALSE))*1000,#N/A)</f>
        <v>7.0240295748613679</v>
      </c>
      <c r="BT15" s="196">
        <f>IFERROR((VLOOKUP($A15,'1415'!$F$10:$L$408,7,FALSE)/VLOOKUP($A15,'2015'!$F$10:$M$460,8,FALSE))*1000,#N/A)</f>
        <v>5.6859867938371238</v>
      </c>
      <c r="BU15" s="196">
        <f>IFERROR((VLOOKUP($A15,'1516'!$F$10:$L$408,7,FALSE)/VLOOKUP($A15,'2016'!$F$10:$M$460,8,FALSE))*1000,#N/A)</f>
        <v>7.9883805374001451</v>
      </c>
      <c r="BV15" s="196">
        <f>IFERROR((VLOOKUP($A15,'1617'!$F$10:$L$408,7,FALSE)/VLOOKUP($A15,'2017'!$F$10:$M$460,8,FALSE))*1000,#N/A)</f>
        <v>5.3927736832644255</v>
      </c>
      <c r="BW15" s="196">
        <f>IFERROR((VLOOKUP($A15,'1718'!$F$10:$L$408,7,FALSE)/VLOOKUP($A15,'2018'!$F$10:$N$460,9,FALSE))*1000,#N/A)</f>
        <v>4.1056765440913958</v>
      </c>
      <c r="BX15" s="196">
        <f>IFERROR((VLOOKUP($A15,'1819'!$F$10:$L$408,7,FALSE)/VLOOKUP($A15,'2018'!$F$10:$N$460,9,FALSE))*1000,#N/A)</f>
        <v>2.1420921099607284</v>
      </c>
      <c r="BY15" s="196">
        <f>IFERROR((VLOOKUP($A15,'1920'!$F$10:$L$408,7,FALSE)/VLOOKUP($A15,'2019'!$F$10:$N$464,8,FALSE))*1000,#N/A)</f>
        <v>3.1959092361776928</v>
      </c>
      <c r="BZ15" s="196">
        <f>IFERROR((VLOOKUP($A15,'20 21'!$F$10:$L$408,7,FALSE)/VLOOKUP($A15,'2020'!$F$10:$N$469,8,FALSE))*1000,#N/A)</f>
        <v>3.1899339860883438</v>
      </c>
      <c r="CA15" s="196">
        <f>IFERROR((VLOOKUP($A15,'21 22'!$F$10:$L$408,7,FALSE)/VLOOKUP($A15,'2021'!$F$10:$N$469,8,FALSE))*1000,#N/A)</f>
        <v>5.8216459380788574</v>
      </c>
      <c r="CB15" s="196">
        <f>IFERROR((VLOOKUP($A15,'22 23'!$F$10:$L$408,7,FALSE)/VLOOKUP($A15,'2022'!$F$10:$N$469,8,FALSE))*1000,#N/A)</f>
        <v>8.2316058637056244</v>
      </c>
      <c r="CC15" s="196">
        <f>IFERROR((VLOOKUP($A15,'23 24'!$F$7:$M$408,7,FALSE)/VLOOKUP($A15,'2023'!$C$7:$N$469,9,FALSE))*1000,#N/A)</f>
        <v>5.7443253028826069</v>
      </c>
      <c r="CE15" s="198">
        <f>IFERROR((VLOOKUP($A15,'0910'!$F$10:$S$433,9,FALSE)/VLOOKUP($A15,'2010'!$C$5:$K$611,9,FALSE))*1000,#N/A)</f>
        <v>4.7664442326024785</v>
      </c>
      <c r="CF15" s="198">
        <f>IFERROR((VLOOKUP($A15,'1011'!$F$10:$S$433,10,FALSE)/VLOOKUP($A15,'2011'!$C$5:$K$611,9,FALSE))*1000,#N/A)</f>
        <v>6.6287878787878789</v>
      </c>
      <c r="CG15" s="198">
        <f>IFERROR((VLOOKUP($A15,'1112'!$F$10:$S$408,9,FALSE)/VLOOKUP($A15,'2012'!$F$10:$M$460,8,FALSE))*1000,#N/A)</f>
        <v>5.4501033640293173</v>
      </c>
      <c r="CH15" s="198">
        <f>IFERROR((VLOOKUP($A15,'1213'!$F$10:$S$408,9,FALSE)/VLOOKUP($A15,'2013'!$F$10:$M$460,8,FALSE))*1000,#N/A)</f>
        <v>7.8299776286353469</v>
      </c>
      <c r="CI15" s="198">
        <f>IFERROR((VLOOKUP($A15,'1314'!$F$10:$S$408,9,FALSE)/VLOOKUP($A15,'2014'!$F$10:$M$460,8,FALSE))*1000,#N/A)</f>
        <v>7.5785582255083179</v>
      </c>
      <c r="CJ15" s="198">
        <f>IFERROR((VLOOKUP($A15,'1415'!$F$10:$S$408,9,FALSE)/VLOOKUP($A15,'2015'!$F$10:$M$460,8,FALSE))*1000,#N/A)</f>
        <v>6.2362435803374909</v>
      </c>
      <c r="CK15" s="198">
        <f>IFERROR((VLOOKUP($A15,'1516'!$F$10:$S$408,9,FALSE)/VLOOKUP($A15,'2016'!$F$10:$M$460,8,FALSE))*1000,#N/A)</f>
        <v>5.083514887436456</v>
      </c>
      <c r="CL15" s="198">
        <f>IFERROR((VLOOKUP($A15,'1617'!$F$10:$S$408,9,FALSE)/VLOOKUP($A15,'2017'!$F$10:$M$460,8,FALSE))*1000,#N/A)</f>
        <v>7.5498831565701963</v>
      </c>
      <c r="CM15" s="198">
        <f>IFERROR((VLOOKUP($A15,'1718'!$F$10:$S$408,9,FALSE)/VLOOKUP($A15,'2018'!$F$10:$N$460,9,FALSE))*1000,#N/A)</f>
        <v>4.819707247411638</v>
      </c>
      <c r="CN15" s="198">
        <f>IFERROR((VLOOKUP($A15,'1819'!$F$10:$S$408,9,FALSE)/VLOOKUP($A15,'2018'!$F$10:$N$460,9,FALSE))*1000,#N/A)</f>
        <v>4.1056765440913958</v>
      </c>
      <c r="CO15" s="198">
        <f>IFERROR((VLOOKUP($A15,'1920'!$F$10:$S$408,9,FALSE)/VLOOKUP($A15,'2019'!$F$10:$N$464,8,FALSE))*1000,#N/A)</f>
        <v>1.9530556443308122</v>
      </c>
      <c r="CP15" s="198">
        <f>IFERROR((VLOOKUP($A15,'20 21'!$F$10:$S$408,9,FALSE)/VLOOKUP($A15,'2020'!$F$10:$N$469,8,FALSE))*1000,#N/A)</f>
        <v>2.6582783217402866</v>
      </c>
      <c r="CQ15" s="198">
        <f>IFERROR((VLOOKUP($A15,'21 22'!$F$10:$S$408,9,FALSE)/VLOOKUP($A15,'2021'!$F$10:$N$469,8,FALSE))*1000,#N/A)</f>
        <v>3.5282702655023375</v>
      </c>
      <c r="CR15" s="198">
        <f>IFERROR((VLOOKUP($A15,'22 23'!$F$10:$S$408,9,FALSE)/VLOOKUP($A15,'2022'!$F$10:$N$469,8,FALSE))*1000,#N/A)</f>
        <v>4.5536543075818336</v>
      </c>
      <c r="CS15" s="196">
        <f>IFERROR((VLOOKUP($A15,'23 24'!$F$7:$S$408,9,FALSE)/VLOOKUP($A15,'2023'!$C$7:$N$469,9,FALSE))*1000,#N/A)</f>
        <v>4.177691129369169</v>
      </c>
      <c r="CU15" s="198">
        <f>IFERROR((VLOOKUP($A15,'0910'!$F$10:$S$433,10,FALSE)/VLOOKUP($A15,'2010'!$C$5:$K$611,9,FALSE))*1000,#N/A)</f>
        <v>2.0972354623450906</v>
      </c>
      <c r="CV15" s="198">
        <f>IFERROR((VLOOKUP($A15,'1011'!$F$10:$S$433,11,FALSE)/VLOOKUP($A15,'2011'!$C$5:$K$611,9,FALSE))*1000,#N/A)</f>
        <v>1.1363636363636362</v>
      </c>
      <c r="CW15" s="198">
        <f>IFERROR((VLOOKUP($A15,'1112'!$F$10:$S$408,10,FALSE)/VLOOKUP($A15,'2012'!$F$10:$M$460,8,FALSE))*1000,#N/A)</f>
        <v>0.18793459875963164</v>
      </c>
      <c r="CX15" s="198">
        <f>IFERROR((VLOOKUP($A15,'1213'!$F$10:$S$408,10,FALSE)/VLOOKUP($A15,'2013'!$F$10:$M$460,8,FALSE))*1000,#N/A)</f>
        <v>0.5592841163310962</v>
      </c>
      <c r="CY15" s="198">
        <f>IFERROR((VLOOKUP($A15,'1314'!$F$10:$S$408,10,FALSE)/VLOOKUP($A15,'2014'!$F$10:$M$460,8,FALSE))*1000,#N/A)</f>
        <v>0.18484288354898334</v>
      </c>
      <c r="CZ15" s="198">
        <f>IFERROR((VLOOKUP($A15,'1415'!$F$10:$S$408,10,FALSE)/VLOOKUP($A15,'2015'!$F$10:$M$460,8,FALSE))*1000,#N/A)</f>
        <v>0.5502567865003668</v>
      </c>
      <c r="DA15" s="198">
        <f>IFERROR((VLOOKUP($A15,'1516'!$F$10:$S$408,10,FALSE)/VLOOKUP($A15,'2016'!$F$10:$M$460,8,FALSE))*1000,#N/A)</f>
        <v>0.18155410312273057</v>
      </c>
      <c r="DB15" s="198">
        <f>IFERROR((VLOOKUP($A15,'1617'!$F$10:$S$408,10,FALSE)/VLOOKUP($A15,'2017'!$F$10:$M$460,8,FALSE))*1000,#N/A)</f>
        <v>0.71903649110192336</v>
      </c>
      <c r="DC15" s="198">
        <f>IFERROR((VLOOKUP($A15,'1718'!$F$10:$S$408,10,FALSE)/VLOOKUP($A15,'2018'!$F$10:$N$460,9,FALSE))*1000,#N/A)</f>
        <v>0.35701535166012138</v>
      </c>
      <c r="DD15" s="198">
        <f>IFERROR((VLOOKUP($A15,'1819'!$F$10:$S$408,10,FALSE)/VLOOKUP($A15,'2018'!$F$10:$N$460,9,FALSE))*1000,#N/A)</f>
        <v>0.17850767583006069</v>
      </c>
      <c r="DE15" s="198">
        <f>IFERROR((VLOOKUP($A15,'1920'!$F$10:$S$408,10,FALSE)/VLOOKUP($A15,'2019'!$F$10:$N$464,8,FALSE))*1000,#N/A)</f>
        <v>0</v>
      </c>
      <c r="DF15" s="198">
        <f>IFERROR((VLOOKUP($A15,'20 21'!$F$10:$S$408,10,FALSE)/VLOOKUP($A15,'2020'!$F$10:$N$469,8,FALSE))*1000,#N/A)</f>
        <v>1.417748438261486</v>
      </c>
      <c r="DG15" s="198">
        <f>IFERROR((VLOOKUP($A15,'21 22'!$F$10:$S$408,10,FALSE)/VLOOKUP($A15,'2021'!$F$10:$N$469,8,FALSE))*1000,#N/A)</f>
        <v>0.17641351327511687</v>
      </c>
      <c r="DH15" s="198">
        <f>IFERROR((VLOOKUP($A15,'22 23'!$F$10:$S$408,10,FALSE)/VLOOKUP($A15,'2022'!$F$10:$N$469,8,FALSE))*1000,#N/A)</f>
        <v>0.35028110058321804</v>
      </c>
      <c r="DI15" s="196">
        <f>IFERROR((VLOOKUP($A15,'23 24'!$F$7:$S$408,10,FALSE)/VLOOKUP($A15,'2023'!$C$7:$N$469,9,FALSE))*1000,#N/A)</f>
        <v>1.392563709789723</v>
      </c>
      <c r="DK15" s="198">
        <f>IFERROR((VLOOKUP($A15,'0910'!$F$10:$S$433,11,FALSE)/VLOOKUP($A15,'2010'!$C$5:$K$611,9,FALSE))*1000,#N/A)</f>
        <v>0</v>
      </c>
      <c r="DL15" s="198">
        <f>IFERROR((VLOOKUP($A15,'1011'!$F$10:$S$433,12,FALSE)/VLOOKUP($A15,'2011'!$C$5:$K$611,9,FALSE))*1000,#N/A)</f>
        <v>0</v>
      </c>
      <c r="DM15" s="198">
        <f>IFERROR((VLOOKUP($A15,'1112'!$F$10:$S$408,11,FALSE)/VLOOKUP($A15,'2012'!$F$10:$M$460,8,FALSE))*1000,#N/A)</f>
        <v>0</v>
      </c>
      <c r="DN15" s="198">
        <f>IFERROR((VLOOKUP($A15,'1213'!$F$10:$S$408,11,FALSE)/VLOOKUP($A15,'2013'!$F$10:$M$460,8,FALSE))*1000,#N/A)</f>
        <v>0</v>
      </c>
      <c r="DO15" s="198">
        <f>IFERROR((VLOOKUP($A15,'1314'!$F$10:$S$408,11,FALSE)/VLOOKUP($A15,'2014'!$F$10:$M$460,8,FALSE))*1000,#N/A)</f>
        <v>0</v>
      </c>
      <c r="DP15" s="198">
        <f>IFERROR((VLOOKUP($A15,'1415'!$F$10:$S$408,11,FALSE)/VLOOKUP($A15,'2015'!$F$10:$M$460,8,FALSE))*1000,#N/A)</f>
        <v>0</v>
      </c>
      <c r="DQ15" s="198">
        <f>IFERROR((VLOOKUP($A15,'1516'!$F$10:$S$408,11,FALSE)/VLOOKUP($A15,'2016'!$F$10:$M$460,8,FALSE))*1000,#N/A)</f>
        <v>0</v>
      </c>
      <c r="DR15" s="198">
        <f>IFERROR((VLOOKUP($A15,'1617'!$F$10:$S$408,11,FALSE)/VLOOKUP($A15,'2017'!$F$10:$M$460,8,FALSE))*1000,#N/A)</f>
        <v>0</v>
      </c>
      <c r="DS15" s="198">
        <f>IFERROR((VLOOKUP($A15,'1718'!$F$10:$S$408,11,FALSE)/VLOOKUP($A15,'2018'!$F$10:$N$460,9,FALSE))*1000,#N/A)</f>
        <v>0</v>
      </c>
      <c r="DT15" s="198">
        <f>IFERROR((VLOOKUP($A15,'1819'!$F$10:$S$408,11,FALSE)/VLOOKUP($A15,'2018'!$F$10:$N$460,9,FALSE))*1000,#N/A)</f>
        <v>0</v>
      </c>
      <c r="DU15" s="198">
        <f>IFERROR((VLOOKUP($A15,'1920'!$F$10:$S$408,11,FALSE)/VLOOKUP($A15,'2019'!$F$10:$N$464,8,FALSE))*1000,#N/A)</f>
        <v>0</v>
      </c>
      <c r="DV15" s="198">
        <f>IFERROR((VLOOKUP($A15,'20 21'!$F$10:$S$408,11,FALSE)/VLOOKUP($A15,'2020'!$F$10:$N$469,8,FALSE))*1000,#N/A)</f>
        <v>0</v>
      </c>
      <c r="DW15" s="198">
        <f>IFERROR((VLOOKUP($A15,'21 22'!$F$10:$S$408,11,FALSE)/VLOOKUP($A15,'2021'!$F$10:$N$469,8,FALSE))*1000,#N/A)</f>
        <v>0.17641351327511687</v>
      </c>
      <c r="DX15" s="198">
        <f>IFERROR((VLOOKUP($A15,'22 23'!$F$10:$S$408,11,FALSE)/VLOOKUP($A15,'2022'!$F$10:$N$469,8,FALSE))*1000,#N/A)</f>
        <v>0</v>
      </c>
      <c r="DY15" s="196">
        <f>IFERROR((VLOOKUP($A15,'23 24'!$F$7:$S$408,11,FALSE)/VLOOKUP($A15,'2023'!$C$7:$N$469,9,FALSE))*1000,#N/A)</f>
        <v>0</v>
      </c>
      <c r="EA15" s="198">
        <f>IFERROR((VLOOKUP($A15,'0910'!$F$10:$S$433,12,FALSE)/VLOOKUP($A15,'2010'!$C$5:$K$611,9,FALSE))*1000,#N/A)</f>
        <v>6.6730219256434706</v>
      </c>
      <c r="EB15" s="198">
        <f>IFERROR((VLOOKUP($A15,'1011'!$F$10:$S$433,13,FALSE)/VLOOKUP($A15,'2011'!$C$5:$K$611,9,FALSE))*1000,#N/A)</f>
        <v>7.7651515151515147</v>
      </c>
      <c r="EC15" s="198">
        <f>IFERROR((VLOOKUP($A15,'1112'!$F$10:$S$408,12,FALSE)/VLOOKUP($A15,'2012'!$F$10:$M$460,8,FALSE))*1000,#N/A)</f>
        <v>5.8259725615485811</v>
      </c>
      <c r="ED15" s="198">
        <f>IFERROR((VLOOKUP($A15,'1213'!$F$10:$S$408,12,FALSE)/VLOOKUP($A15,'2013'!$F$10:$M$460,8,FALSE))*1000,#N/A)</f>
        <v>8.575689783743476</v>
      </c>
      <c r="EE15" s="198">
        <f>IFERROR((VLOOKUP($A15,'1314'!$F$10:$S$408,12,FALSE)/VLOOKUP($A15,'2014'!$F$10:$M$460,8,FALSE))*1000,#N/A)</f>
        <v>7.763401109057301</v>
      </c>
      <c r="EF15" s="198">
        <f>IFERROR((VLOOKUP($A15,'1415'!$F$10:$S$408,12,FALSE)/VLOOKUP($A15,'2015'!$F$10:$M$460,8,FALSE))*1000,#N/A)</f>
        <v>6.7865003668378581</v>
      </c>
      <c r="EG15" s="198">
        <f>IFERROR((VLOOKUP($A15,'1516'!$F$10:$S$408,12,FALSE)/VLOOKUP($A15,'2016'!$F$10:$M$460,8,FALSE))*1000,#N/A)</f>
        <v>5.2650689905591861</v>
      </c>
      <c r="EH15" s="198">
        <f>IFERROR((VLOOKUP($A15,'1617'!$F$10:$S$408,12,FALSE)/VLOOKUP($A15,'2017'!$F$10:$M$460,8,FALSE))*1000,#N/A)</f>
        <v>8.268919647672119</v>
      </c>
      <c r="EI15" s="198">
        <f>IFERROR((VLOOKUP($A15,'1718'!$F$10:$S$408,12,FALSE)/VLOOKUP($A15,'2018'!$F$10:$N$460,9,FALSE))*1000,#N/A)</f>
        <v>5.17672259907176</v>
      </c>
      <c r="EJ15" s="198">
        <f>IFERROR((VLOOKUP($A15,'1819'!$F$10:$S$408,12,FALSE)/VLOOKUP($A15,'2018'!$F$10:$N$460,9,FALSE))*1000,#N/A)</f>
        <v>4.2841842199214568</v>
      </c>
      <c r="EK15" s="198">
        <f>IFERROR((VLOOKUP($A15,'1920'!$F$10:$S$408,12,FALSE)/VLOOKUP($A15,'2019'!$F$10:$N$464,8,FALSE))*1000,#N/A)</f>
        <v>2.1306061574517949</v>
      </c>
      <c r="EL15" s="198">
        <f>IFERROR((VLOOKUP($A15,'20 21'!$F$10:$S$408,12,FALSE)/VLOOKUP($A15,'2020'!$F$10:$N$469,8,FALSE))*1000,#N/A)</f>
        <v>4.0760267600017723</v>
      </c>
      <c r="EM15" s="198">
        <f>IFERROR((VLOOKUP($A15,'21 22'!$F$10:$S$408,12,FALSE)/VLOOKUP($A15,'2021'!$F$10:$N$469,8,FALSE))*1000,#N/A)</f>
        <v>3.8810972920525715</v>
      </c>
      <c r="EN15" s="198">
        <f>IFERROR((VLOOKUP($A15,'22 23'!$F$10:$S$408,12,FALSE)/VLOOKUP($A15,'2022'!$F$10:$N$469,8,FALSE))*1000,#N/A)</f>
        <v>4.9039354081650526</v>
      </c>
      <c r="EO15" s="196">
        <f>IFERROR((VLOOKUP($A15,'23 24'!$F$7:$S$408,12,FALSE)/VLOOKUP($A15,'2023'!$C$7:$N$469,9,FALSE))*1000,#N/A)</f>
        <v>5.570254839158892</v>
      </c>
    </row>
    <row r="16" spans="1:147" x14ac:dyDescent="0.3">
      <c r="A16" t="s">
        <v>825</v>
      </c>
      <c r="B16" t="s">
        <v>1741</v>
      </c>
      <c r="C16" t="str">
        <f>IF(VLOOKUP($A16,'0910'!$F$10:$L$433,1,FALSE)=VLOOKUP($A16,'2010'!$C$5:$K$611,1,FALSE),VLOOKUP($A16,'0910'!$F$10:$L$433,1,FALSE),FALSE)</f>
        <v>Ashford</v>
      </c>
      <c r="D16" t="str">
        <f>IF(VLOOKUP($A16,'1011'!$F$10:$L$433,1,FALSE)=VLOOKUP($A16,'2011'!$C$5:$K$611,1,FALSE),VLOOKUP($A16,'1011'!$F$10:$L$433,1,FALSE),FALSE)</f>
        <v>Ashford</v>
      </c>
      <c r="E16" t="str">
        <f>IF(VLOOKUP(A16,'1112'!$F$10:$L$408,1,FALSE)=VLOOKUP(A16,'2012'!$F$10:$M$460,1,FALSE),VLOOKUP(A16,'1112'!$F$10:$L$408,1,FALSE),FALSE)</f>
        <v>Ashford</v>
      </c>
      <c r="F16" t="str">
        <f>IF(VLOOKUP($A16,'1213'!$F$10:$L$408,1,FALSE)=VLOOKUP($A16,'2013'!$F$10:$M$460,1,FALSE),VLOOKUP($A16,'1213'!$F$10:$L$408,1,FALSE),FALSE)</f>
        <v>Ashford</v>
      </c>
      <c r="G16" t="str">
        <f>IF(VLOOKUP($A16,'1314'!$F$10:$L$408,1,FALSE)=VLOOKUP($A16,'2014'!$F$10:$M$460,1,FALSE),VLOOKUP($A16,'1314'!$F$10:$L$408,1,FALSE),FALSE)</f>
        <v>Ashford</v>
      </c>
      <c r="H16" t="str">
        <f>IF(VLOOKUP($A16,'1415'!$F$10:$L$408,1,FALSE)=VLOOKUP($A16,'2015'!$F$10:$M$460,1,FALSE),VLOOKUP($A16,'1415'!$F$10:$L$408,1,FALSE),FALSE)</f>
        <v>Ashford</v>
      </c>
      <c r="I16" t="str">
        <f>IF(VLOOKUP($A16,'1516'!$F$10:$L$408,1,FALSE)=VLOOKUP($A16,'2015'!$F$10:$M$460,1,FALSE),VLOOKUP($A16,'1516'!$F$10:$L$408,1,FALSE),FALSE)</f>
        <v>Ashford</v>
      </c>
      <c r="J16" t="str">
        <f>IF(VLOOKUP($A16,'1617'!$F$10:$L$408,1,FALSE)=VLOOKUP($A16,'2016'!$F$10:$M$460,1,FALSE),VLOOKUP($A16,'1617'!$F$10:$L$408,1,FALSE),FALSE)</f>
        <v>Ashford</v>
      </c>
      <c r="K16" t="str">
        <f>IF(VLOOKUP($A16,'1718'!$F$10:$M$408,1,FALSE)=VLOOKUP($A16,'2017'!$F$10:$M$460,1,FALSE),VLOOKUP($A16,'1718'!$F$10:$M$408,1,FALSE),FALSE)</f>
        <v>Ashford</v>
      </c>
      <c r="L16" t="str">
        <f>IF(VLOOKUP($A16,'1819'!$F$10:$M$408,1,FALSE)=VLOOKUP($A16,'2018'!$F$10:$M$460,1,FALSE),VLOOKUP($A16,'1819'!$F$10:$M$408,1,FALSE),FALSE)</f>
        <v>Ashford</v>
      </c>
      <c r="M16" t="str">
        <f>IF(VLOOKUP($A16,'1920'!$F$10:$M$408,1,FALSE)=VLOOKUP($A16,'2019'!$F$10:$M$464,1,FALSE),VLOOKUP($A16,'1920'!$F$10:$M$408,1,FALSE),FALSE)</f>
        <v>Ashford</v>
      </c>
      <c r="N16" t="str">
        <f>IF(VLOOKUP($A16,'20 21'!$F$10:$N$408,1,FALSE)=VLOOKUP($A16,'2020'!$F$10:$O$468,1,FALSE),VLOOKUP($A16,'20 21'!$F$10:$N$408,1,FALSE),FALSE)</f>
        <v>Ashford</v>
      </c>
      <c r="O16" t="str">
        <f>IF(VLOOKUP($A16,'21 22'!$F$10:$N$408,1,FALSE)=VLOOKUP($A16,'2021'!$F$10:$O$471,1,FALSE),VLOOKUP($A16,'21 22'!$F$10:$N$408,1,FALSE),FALSE)</f>
        <v>Ashford</v>
      </c>
      <c r="P16" t="str">
        <f>IF(VLOOKUP($A16,'22 23'!$F$10:$N$408,1,FALSE)=VLOOKUP($A16,'2022'!$F$10:$O$468,1,FALSE),VLOOKUP($A16,'22 23'!$F$10:$N$408,1,FALSE),FALSE)</f>
        <v>Ashford</v>
      </c>
      <c r="Q16" t="str">
        <f>IF(VLOOKUP($A16,'23 24'!$F$7:$N$408,1,FALSE)=VLOOKUP($A16,'2023'!$C$7:$O$468,1,FALSE),VLOOKUP($A16,'23 24'!$F$7:$N$408,1,FALSE),FALSE)</f>
        <v>Ashford</v>
      </c>
      <c r="S16" s="196">
        <f>IFERROR((VLOOKUP($A16,'0910'!$F$10:$L$433,4,FALSE)/VLOOKUP($A16,'2010'!$C$5:$K$611,9,FALSE))*1000,#N/A)</f>
        <v>6.7155067155067156</v>
      </c>
      <c r="T16" s="196">
        <f>IFERROR((VLOOKUP($A16,'1011'!$F$10:$L$433,4,FALSE)/VLOOKUP($A16,'2011'!$C$5:$K$611,9,FALSE))*1000,#N/A)</f>
        <v>5.4271356783919593</v>
      </c>
      <c r="U16" s="196">
        <f>IFERROR((VLOOKUP($A16,'1112'!$F$10:$L$408,4,FALSE)/VLOOKUP($A16,'2012'!$F$10:$M$460,8,FALSE))*1000,#N/A)</f>
        <v>3.9698292973402145</v>
      </c>
      <c r="V16" s="196">
        <f>IFERROR((VLOOKUP($A16,'1213'!$F$10:$L$408,4,FALSE)/VLOOKUP($A16,'2013'!$F$10:$M$460,8,FALSE))*1000,#N/A)</f>
        <v>1.9739439399921042</v>
      </c>
      <c r="W16" s="196">
        <f>IFERROR((VLOOKUP($A16,'1314'!$F$10:$L$408,4,FALSE)/VLOOKUP($A16,'2014'!$F$10:$M$460,8,FALSE))*1000,#N/A)</f>
        <v>5.3149606299212602</v>
      </c>
      <c r="X16" s="196">
        <f>IFERROR((VLOOKUP($A16,'1415'!$F$10:$L$408,4,FALSE)/VLOOKUP($A16,'2015'!$F$10:$M$460,8,FALSE))*1000,#N/A)</f>
        <v>6.8346026166764311</v>
      </c>
      <c r="Y16" s="196">
        <f>IFERROR((VLOOKUP($A16,'1516'!$F$10:$L$408,4,FALSE)/VLOOKUP($A16,'2016'!$F$10:$M$460,8,FALSE))*1000,#N/A)</f>
        <v>7.6584338502776186</v>
      </c>
      <c r="Z16" s="196">
        <f>IFERROR((VLOOKUP($A16,'1617'!$F$10:$L$408,4,FALSE)/VLOOKUP($A16,'2017'!$F$10:$M$460,8,FALSE))*1000,#N/A)</f>
        <v>10.393046107331822</v>
      </c>
      <c r="AA16" s="196">
        <f>IFERROR((VLOOKUP($A16,'1718'!$F$10:$L$408,4,FALSE)/VLOOKUP($A16,'2018'!$F$10:$N$460,9,FALSE))*1000,#N/A)</f>
        <v>7.8475336322869955</v>
      </c>
      <c r="AB16" s="196">
        <f>IFERROR((VLOOKUP($A16,'1819'!$F$10:$L$408,4,FALSE)/VLOOKUP($A16,'2018'!$F$10:$N$460,9,FALSE))*1000,#N/A)</f>
        <v>5.7922272047832584</v>
      </c>
      <c r="AC16" s="196">
        <f>IFERROR((VLOOKUP($A16,'1920'!$F$10:$L$408,4,FALSE)/VLOOKUP($A16,'2019'!$F$10:$N$464,8,FALSE))*1000,#N/A)</f>
        <v>3.6769437243762981</v>
      </c>
      <c r="AD16" s="196">
        <f>IFERROR((VLOOKUP($A16,'20 21'!$F$10:$M$408,4,FALSE)/VLOOKUP($A16,'2020'!$F$10:$N$469,8,FALSE))*1000,#N/A)</f>
        <v>6.4854698452674988</v>
      </c>
      <c r="AE16" s="196">
        <f>IFERROR((VLOOKUP($A16,'21 22'!$F$10:$M$408,4,FALSE)/VLOOKUP($A16,'2021'!$F$10:$N$469,8,FALSE))*1000,#N/A)</f>
        <v>15.180131678816656</v>
      </c>
      <c r="AF16" s="196">
        <f>IFERROR((VLOOKUP($A16,'22 23'!$F$10:$M$408,4,FALSE)/VLOOKUP($A16,'2022'!$F$10:$N$469,8,FALSE))*1000,#N/A)</f>
        <v>4.0153631284916198</v>
      </c>
      <c r="AG16" s="196">
        <f>IFERROR((VLOOKUP($A16,'23 24'!$F$7:$M$408,4,FALSE)/VLOOKUP($A16,'2023'!$C$7:$N$469,9,FALSE))*1000,#N/A)</f>
        <v>3.2600676035071463</v>
      </c>
      <c r="AI16" s="196">
        <f>IFERROR((VLOOKUP($A16,'0910'!$F$10:$L$433,5,FALSE)/VLOOKUP($A16,'2010'!$C$5:$K$611,9,FALSE))*1000,#N/A)</f>
        <v>2.2385022385022388</v>
      </c>
      <c r="AJ16" s="196">
        <f>IFERROR((VLOOKUP($A16,'1011'!$F$10:$L$433,5,FALSE)/VLOOKUP($A16,'2011'!$C$5:$K$611,9,FALSE))*1000,#N/A)</f>
        <v>1.4070351758793971</v>
      </c>
      <c r="AK16" s="196">
        <f>IFERROR((VLOOKUP($A16,'1112'!$F$10:$L$408,5,FALSE)/VLOOKUP($A16,'2012'!$F$10:$M$460,8,FALSE))*1000,#N/A)</f>
        <v>1.1909487892020643</v>
      </c>
      <c r="AL16" s="196">
        <f>IFERROR((VLOOKUP($A16,'1213'!$F$10:$L$408,5,FALSE)/VLOOKUP($A16,'2013'!$F$10:$M$460,8,FALSE))*1000,#N/A)</f>
        <v>0</v>
      </c>
      <c r="AM16" s="196">
        <f>IFERROR((VLOOKUP($A16,'1314'!$F$10:$L$408,5,FALSE)/VLOOKUP($A16,'2014'!$F$10:$M$460,8,FALSE))*1000,#N/A)</f>
        <v>0.78740157480314954</v>
      </c>
      <c r="AN16" s="196">
        <f>IFERROR((VLOOKUP($A16,'1415'!$F$10:$L$408,5,FALSE)/VLOOKUP($A16,'2015'!$F$10:$M$460,8,FALSE))*1000,#N/A)</f>
        <v>1.7574692442882249</v>
      </c>
      <c r="AO16" s="196">
        <f>IFERROR((VLOOKUP($A16,'1516'!$F$10:$L$408,5,FALSE)/VLOOKUP($A16,'2016'!$F$10:$M$460,8,FALSE))*1000,#N/A)</f>
        <v>0.76584338502776184</v>
      </c>
      <c r="AP16" s="196">
        <f>IFERROR((VLOOKUP($A16,'1617'!$F$10:$L$408,5,FALSE)/VLOOKUP($A16,'2017'!$F$10:$M$460,8,FALSE))*1000,#N/A)</f>
        <v>2.2675736961451247</v>
      </c>
      <c r="AQ16" s="196">
        <f>IFERROR((VLOOKUP($A16,'1718'!$F$10:$L$408,5,FALSE)/VLOOKUP($A16,'2018'!$F$10:$N$460,9,FALSE))*1000,#N/A)</f>
        <v>0.93423019431988041</v>
      </c>
      <c r="AR16" s="196">
        <f>IFERROR((VLOOKUP($A16,'1819'!$F$10:$L$408,5,FALSE)/VLOOKUP($A16,'2018'!$F$10:$N$460,9,FALSE))*1000,#N/A)</f>
        <v>0.18684603886397608</v>
      </c>
      <c r="AS16" s="196">
        <f>IFERROR((VLOOKUP($A16,'1920'!$F$10:$L$408,5,FALSE)/VLOOKUP($A16,'2019'!$F$10:$N$464,8,FALSE))*1000,#N/A)</f>
        <v>1.6546246759693342</v>
      </c>
      <c r="AT16" s="196">
        <f>IFERROR((VLOOKUP($A16,'20 21'!$F$10:$L$408,5,FALSE)/VLOOKUP($A16,'2020'!$F$10:$N$469,8,FALSE))*1000,#N/A)</f>
        <v>1.6213674613168747</v>
      </c>
      <c r="AU16" s="196">
        <f>IFERROR((VLOOKUP($A16,'21 22'!$F$10:$L$408,5,FALSE)/VLOOKUP($A16,'2021'!$F$10:$N$469,8,FALSE))*1000,#N/A)</f>
        <v>1.5886184315040686</v>
      </c>
      <c r="AV16" s="196">
        <f>IFERROR((VLOOKUP($A16,'22 23'!$F$10:$L$408,5,FALSE)/VLOOKUP($A16,'2022'!$F$10:$N$469,8,FALSE))*1000,#N/A)</f>
        <v>0.6983240223463687</v>
      </c>
      <c r="AW16" s="196">
        <f>IFERROR((VLOOKUP($A16,'23 24'!$F$7:$M$408,5,FALSE)/VLOOKUP($A16,'2023'!$C$7:$N$469,9,FALSE))*1000,#N/A)</f>
        <v>0.34316501089548906</v>
      </c>
      <c r="AY16" s="196">
        <f>IFERROR((VLOOKUP($A16,'0910'!$F$10:$L$433,6,FALSE)/VLOOKUP($A16,'2010'!$C$5:$K$611,9,FALSE))*1000,#N/A)</f>
        <v>0</v>
      </c>
      <c r="AZ16" s="196">
        <f>IFERROR((VLOOKUP($A16,'1011'!$F$10:$L$433,6,FALSE)/VLOOKUP($A16,'2011'!$C$5:$K$611,9,FALSE))*1000,#N/A)</f>
        <v>0</v>
      </c>
      <c r="BA16" s="196">
        <f>IFERROR((VLOOKUP($A16,'1112'!$F$10:$L$408,6,FALSE)/VLOOKUP($A16,'2012'!$F$10:$M$460,8,FALSE))*1000,#N/A)</f>
        <v>0.19849146486701072</v>
      </c>
      <c r="BB16" s="196">
        <f>IFERROR((VLOOKUP($A16,'1213'!$F$10:$L$408,6,FALSE)/VLOOKUP($A16,'2013'!$F$10:$M$460,8,FALSE))*1000,#N/A)</f>
        <v>0</v>
      </c>
      <c r="BC16" s="196">
        <f>IFERROR((VLOOKUP($A16,'1314'!$F$10:$L$408,6,FALSE)/VLOOKUP($A16,'2014'!$F$10:$M$460,8,FALSE))*1000,#N/A)</f>
        <v>0</v>
      </c>
      <c r="BD16" s="196">
        <f>IFERROR((VLOOKUP($A16,'1415'!$F$10:$L$408,6,FALSE)/VLOOKUP($A16,'2015'!$F$10:$M$460,8,FALSE))*1000,#N/A)</f>
        <v>0.39054872095293891</v>
      </c>
      <c r="BE16" s="196">
        <f>IFERROR((VLOOKUP($A16,'1516'!$F$10:$L$408,6,FALSE)/VLOOKUP($A16,'2016'!$F$10:$M$460,8,FALSE))*1000,#N/A)</f>
        <v>0</v>
      </c>
      <c r="BF16" s="196">
        <f>IFERROR((VLOOKUP($A16,'1617'!$F$10:$L$408,6,FALSE)/VLOOKUP($A16,'2017'!$F$10:$M$460,8,FALSE))*1000,#N/A)</f>
        <v>0.3779289493575208</v>
      </c>
      <c r="BG16" s="196">
        <f>IFERROR((VLOOKUP($A16,'1718'!$F$10:$L$408,6,FALSE)/VLOOKUP($A16,'2018'!$F$10:$N$460,9,FALSE))*1000,#N/A)</f>
        <v>0.18684603886397608</v>
      </c>
      <c r="BH16" s="196">
        <f>IFERROR((VLOOKUP($A16,'1819'!$F$10:$L$408,6,FALSE)/VLOOKUP($A16,'2018'!$F$10:$N$460,9,FALSE))*1000,#N/A)</f>
        <v>0.37369207772795215</v>
      </c>
      <c r="BI16" s="196">
        <f>IFERROR((VLOOKUP($A16,'1920'!$F$10:$L$408,6,FALSE)/VLOOKUP($A16,'2019'!$F$10:$N$464,8,FALSE))*1000,#N/A)</f>
        <v>0.18384718621881493</v>
      </c>
      <c r="BJ16" s="196">
        <f>IFERROR((VLOOKUP($A16,'20 21'!$F$10:$L$408,6,FALSE)/VLOOKUP($A16,'2020'!$F$10:$N$469,8,FALSE))*1000,#N/A)</f>
        <v>0</v>
      </c>
      <c r="BK16" s="196">
        <f>IFERROR((VLOOKUP($A16,'21 22'!$F$10:$L$408,6,FALSE)/VLOOKUP($A16,'2021'!$F$10:$N$469,8,FALSE))*1000,#N/A)</f>
        <v>0</v>
      </c>
      <c r="BL16" s="196">
        <f>IFERROR((VLOOKUP($A16,'22 23'!$F$10:$L$408,6,FALSE)/VLOOKUP($A16,'2022'!$F$10:$N$469,8,FALSE))*1000,#N/A)</f>
        <v>0</v>
      </c>
      <c r="BM16" s="196">
        <f>IFERROR((VLOOKUP($A16,'23 24'!$F$7:$M$408,6,FALSE)/VLOOKUP($A16,'2023'!$C$7:$N$469,9,FALSE))*1000,#N/A)</f>
        <v>4.1179801307458694</v>
      </c>
      <c r="BO16" s="196">
        <f>IFERROR((VLOOKUP($A16,'0910'!$F$10:$L$433,7,FALSE)/VLOOKUP($A16,'2010'!$C$5:$K$611,9,FALSE))*1000,#N/A)</f>
        <v>8.9540089540089554</v>
      </c>
      <c r="BP16" s="196">
        <f>IFERROR((VLOOKUP($A16,'1011'!$F$10:$L$433,7,FALSE)/VLOOKUP($A16,'2011'!$C$5:$K$611,9,FALSE))*1000,#N/A)</f>
        <v>6.6331658291457289</v>
      </c>
      <c r="BQ16" s="196">
        <f>IFERROR((VLOOKUP($A16,'1112'!$F$10:$L$408,7,FALSE)/VLOOKUP($A16,'2012'!$F$10:$M$460,8,FALSE))*1000,#N/A)</f>
        <v>5.3592695514092892</v>
      </c>
      <c r="BR16" s="196">
        <f>IFERROR((VLOOKUP($A16,'1213'!$F$10:$L$408,7,FALSE)/VLOOKUP($A16,'2013'!$F$10:$M$460,8,FALSE))*1000,#N/A)</f>
        <v>1.9739439399921042</v>
      </c>
      <c r="BS16" s="196">
        <f>IFERROR((VLOOKUP($A16,'1314'!$F$10:$L$408,7,FALSE)/VLOOKUP($A16,'2014'!$F$10:$M$460,8,FALSE))*1000,#N/A)</f>
        <v>6.1023622047244093</v>
      </c>
      <c r="BT16" s="196">
        <f>IFERROR((VLOOKUP($A16,'1415'!$F$10:$L$408,7,FALSE)/VLOOKUP($A16,'2015'!$F$10:$M$460,8,FALSE))*1000,#N/A)</f>
        <v>8.9826205819175939</v>
      </c>
      <c r="BU16" s="196">
        <f>IFERROR((VLOOKUP($A16,'1516'!$F$10:$L$408,7,FALSE)/VLOOKUP($A16,'2016'!$F$10:$M$460,8,FALSE))*1000,#N/A)</f>
        <v>8.4242772353053805</v>
      </c>
      <c r="BV16" s="196">
        <f>IFERROR((VLOOKUP($A16,'1617'!$F$10:$L$408,7,FALSE)/VLOOKUP($A16,'2017'!$F$10:$M$460,8,FALSE))*1000,#N/A)</f>
        <v>13.038548752834467</v>
      </c>
      <c r="BW16" s="196">
        <f>IFERROR((VLOOKUP($A16,'1718'!$F$10:$L$408,7,FALSE)/VLOOKUP($A16,'2018'!$F$10:$N$460,9,FALSE))*1000,#N/A)</f>
        <v>8.7817638266068769</v>
      </c>
      <c r="BX16" s="196">
        <f>IFERROR((VLOOKUP($A16,'1819'!$F$10:$L$408,7,FALSE)/VLOOKUP($A16,'2018'!$F$10:$N$460,9,FALSE))*1000,#N/A)</f>
        <v>6.1659192825112106</v>
      </c>
      <c r="BY16" s="196">
        <f>IFERROR((VLOOKUP($A16,'1920'!$F$10:$L$408,7,FALSE)/VLOOKUP($A16,'2019'!$F$10:$N$464,8,FALSE))*1000,#N/A)</f>
        <v>5.331568400345633</v>
      </c>
      <c r="BZ16" s="196">
        <f>IFERROR((VLOOKUP($A16,'20 21'!$F$10:$L$408,7,FALSE)/VLOOKUP($A16,'2020'!$F$10:$N$469,8,FALSE))*1000,#N/A)</f>
        <v>8.1068373065843726</v>
      </c>
      <c r="CA16" s="196">
        <f>IFERROR((VLOOKUP($A16,'21 22'!$F$10:$L$408,7,FALSE)/VLOOKUP($A16,'2021'!$F$10:$N$469,8,FALSE))*1000,#N/A)</f>
        <v>16.592236951264717</v>
      </c>
      <c r="CB16" s="196">
        <f>IFERROR((VLOOKUP($A16,'22 23'!$F$10:$L$408,7,FALSE)/VLOOKUP($A16,'2022'!$F$10:$N$469,8,FALSE))*1000,#N/A)</f>
        <v>4.7136871508379894</v>
      </c>
      <c r="CC16" s="196">
        <f>IFERROR((VLOOKUP($A16,'23 24'!$F$7:$M$408,7,FALSE)/VLOOKUP($A16,'2023'!$C$7:$N$469,9,FALSE))*1000,#N/A)</f>
        <v>7.5496302397007602</v>
      </c>
      <c r="CE16" s="198">
        <f>IFERROR((VLOOKUP($A16,'0910'!$F$10:$S$433,9,FALSE)/VLOOKUP($A16,'2010'!$C$5:$K$611,9,FALSE))*1000,#N/A)</f>
        <v>5.9015059015059013</v>
      </c>
      <c r="CF16" s="198">
        <f>IFERROR((VLOOKUP($A16,'1011'!$F$10:$S$433,10,FALSE)/VLOOKUP($A16,'2011'!$C$5:$K$611,9,FALSE))*1000,#N/A)</f>
        <v>8.0402010050251267</v>
      </c>
      <c r="CG16" s="198">
        <f>IFERROR((VLOOKUP($A16,'1112'!$F$10:$S$408,9,FALSE)/VLOOKUP($A16,'2012'!$F$10:$M$460,8,FALSE))*1000,#N/A)</f>
        <v>11.115522032552601</v>
      </c>
      <c r="CH16" s="198">
        <f>IFERROR((VLOOKUP($A16,'1213'!$F$10:$S$408,9,FALSE)/VLOOKUP($A16,'2013'!$F$10:$M$460,8,FALSE))*1000,#N/A)</f>
        <v>4.145282273983419</v>
      </c>
      <c r="CI16" s="198">
        <f>IFERROR((VLOOKUP($A16,'1314'!$F$10:$S$408,9,FALSE)/VLOOKUP($A16,'2014'!$F$10:$M$460,8,FALSE))*1000,#N/A)</f>
        <v>1.7716535433070866</v>
      </c>
      <c r="CJ16" s="198">
        <f>IFERROR((VLOOKUP($A16,'1415'!$F$10:$S$408,9,FALSE)/VLOOKUP($A16,'2015'!$F$10:$M$460,8,FALSE))*1000,#N/A)</f>
        <v>3.7102128490529194</v>
      </c>
      <c r="CK16" s="198">
        <f>IFERROR((VLOOKUP($A16,'1516'!$F$10:$S$408,9,FALSE)/VLOOKUP($A16,'2016'!$F$10:$M$460,8,FALSE))*1000,#N/A)</f>
        <v>8.8071989278192611</v>
      </c>
      <c r="CL16" s="198">
        <f>IFERROR((VLOOKUP($A16,'1617'!$F$10:$S$408,9,FALSE)/VLOOKUP($A16,'2017'!$F$10:$M$460,8,FALSE))*1000,#N/A)</f>
        <v>7.7475434618291761</v>
      </c>
      <c r="CM16" s="198">
        <f>IFERROR((VLOOKUP($A16,'1718'!$F$10:$S$408,9,FALSE)/VLOOKUP($A16,'2018'!$F$10:$N$460,9,FALSE))*1000,#N/A)</f>
        <v>10.089686098654708</v>
      </c>
      <c r="CN16" s="198">
        <f>IFERROR((VLOOKUP($A16,'1819'!$F$10:$S$408,9,FALSE)/VLOOKUP($A16,'2018'!$F$10:$N$460,9,FALSE))*1000,#N/A)</f>
        <v>7.8475336322869955</v>
      </c>
      <c r="CO16" s="198">
        <f>IFERROR((VLOOKUP($A16,'1920'!$F$10:$S$408,9,FALSE)/VLOOKUP($A16,'2019'!$F$10:$N$464,8,FALSE))*1000,#N/A)</f>
        <v>7.1700402625337816</v>
      </c>
      <c r="CP16" s="198">
        <f>IFERROR((VLOOKUP($A16,'20 21'!$F$10:$S$408,9,FALSE)/VLOOKUP($A16,'2020'!$F$10:$N$469,8,FALSE))*1000,#N/A)</f>
        <v>5.9450140248285406</v>
      </c>
      <c r="CQ16" s="198">
        <f>IFERROR((VLOOKUP($A16,'21 22'!$F$10:$S$408,9,FALSE)/VLOOKUP($A16,'2021'!$F$10:$N$469,8,FALSE))*1000,#N/A)</f>
        <v>9.5317105890244118</v>
      </c>
      <c r="CR16" s="198">
        <f>IFERROR((VLOOKUP($A16,'22 23'!$F$10:$S$408,9,FALSE)/VLOOKUP($A16,'2022'!$F$10:$N$469,8,FALSE))*1000,#N/A)</f>
        <v>12.220670391061452</v>
      </c>
      <c r="CS16" s="196">
        <f>IFERROR((VLOOKUP($A16,'23 24'!$F$7:$S$408,9,FALSE)/VLOOKUP($A16,'2023'!$C$7:$N$469,9,FALSE))*1000,#N/A)</f>
        <v>8.064377756043994</v>
      </c>
      <c r="CU16" s="198">
        <f>IFERROR((VLOOKUP($A16,'0910'!$F$10:$S$433,10,FALSE)/VLOOKUP($A16,'2010'!$C$5:$K$611,9,FALSE))*1000,#N/A)</f>
        <v>1.2210012210012211</v>
      </c>
      <c r="CV16" s="198">
        <f>IFERROR((VLOOKUP($A16,'1011'!$F$10:$S$433,11,FALSE)/VLOOKUP($A16,'2011'!$C$5:$K$611,9,FALSE))*1000,#N/A)</f>
        <v>2.8140703517587942</v>
      </c>
      <c r="CW16" s="198">
        <f>IFERROR((VLOOKUP($A16,'1112'!$F$10:$S$408,10,FALSE)/VLOOKUP($A16,'2012'!$F$10:$M$460,8,FALSE))*1000,#N/A)</f>
        <v>2.7788805081381502</v>
      </c>
      <c r="CX16" s="198">
        <f>IFERROR((VLOOKUP($A16,'1213'!$F$10:$S$408,10,FALSE)/VLOOKUP($A16,'2013'!$F$10:$M$460,8,FALSE))*1000,#N/A)</f>
        <v>0.59218318199763131</v>
      </c>
      <c r="CY16" s="198">
        <f>IFERROR((VLOOKUP($A16,'1314'!$F$10:$S$408,10,FALSE)/VLOOKUP($A16,'2014'!$F$10:$M$460,8,FALSE))*1000,#N/A)</f>
        <v>0</v>
      </c>
      <c r="CZ16" s="198">
        <f>IFERROR((VLOOKUP($A16,'1415'!$F$10:$S$408,10,FALSE)/VLOOKUP($A16,'2015'!$F$10:$M$460,8,FALSE))*1000,#N/A)</f>
        <v>0.97637180238234711</v>
      </c>
      <c r="DA16" s="198">
        <f>IFERROR((VLOOKUP($A16,'1516'!$F$10:$S$408,10,FALSE)/VLOOKUP($A16,'2016'!$F$10:$M$460,8,FALSE))*1000,#N/A)</f>
        <v>1.7231476163124642</v>
      </c>
      <c r="DB16" s="198">
        <f>IFERROR((VLOOKUP($A16,'1617'!$F$10:$S$408,10,FALSE)/VLOOKUP($A16,'2017'!$F$10:$M$460,8,FALSE))*1000,#N/A)</f>
        <v>1.1337868480725624</v>
      </c>
      <c r="DC16" s="198">
        <f>IFERROR((VLOOKUP($A16,'1718'!$F$10:$S$408,10,FALSE)/VLOOKUP($A16,'2018'!$F$10:$N$460,9,FALSE))*1000,#N/A)</f>
        <v>1.3079222720478325</v>
      </c>
      <c r="DD16" s="198">
        <f>IFERROR((VLOOKUP($A16,'1819'!$F$10:$S$408,10,FALSE)/VLOOKUP($A16,'2018'!$F$10:$N$460,9,FALSE))*1000,#N/A)</f>
        <v>1.1210762331838564</v>
      </c>
      <c r="DE16" s="198">
        <f>IFERROR((VLOOKUP($A16,'1920'!$F$10:$S$408,10,FALSE)/VLOOKUP($A16,'2019'!$F$10:$N$464,8,FALSE))*1000,#N/A)</f>
        <v>2.2061662346257793</v>
      </c>
      <c r="DF16" s="198">
        <f>IFERROR((VLOOKUP($A16,'20 21'!$F$10:$S$408,10,FALSE)/VLOOKUP($A16,'2020'!$F$10:$N$469,8,FALSE))*1000,#N/A)</f>
        <v>1.4412155211705553</v>
      </c>
      <c r="DG16" s="198">
        <f>IFERROR((VLOOKUP($A16,'21 22'!$F$10:$S$408,10,FALSE)/VLOOKUP($A16,'2021'!$F$10:$N$469,8,FALSE))*1000,#N/A)</f>
        <v>2.4711842267841067</v>
      </c>
      <c r="DH16" s="198">
        <f>IFERROR((VLOOKUP($A16,'22 23'!$F$10:$S$408,10,FALSE)/VLOOKUP($A16,'2022'!$F$10:$N$469,8,FALSE))*1000,#N/A)</f>
        <v>1.5712290502793298</v>
      </c>
      <c r="DI16" s="196">
        <f>IFERROR((VLOOKUP($A16,'23 24'!$F$7:$S$408,10,FALSE)/VLOOKUP($A16,'2023'!$C$7:$N$469,9,FALSE))*1000,#N/A)</f>
        <v>1.201077538134212</v>
      </c>
      <c r="DK16" s="198">
        <f>IFERROR((VLOOKUP($A16,'0910'!$F$10:$S$433,11,FALSE)/VLOOKUP($A16,'2010'!$C$5:$K$611,9,FALSE))*1000,#N/A)</f>
        <v>0</v>
      </c>
      <c r="DL16" s="198">
        <f>IFERROR((VLOOKUP($A16,'1011'!$F$10:$S$433,12,FALSE)/VLOOKUP($A16,'2011'!$C$5:$K$611,9,FALSE))*1000,#N/A)</f>
        <v>0</v>
      </c>
      <c r="DM16" s="198">
        <f>IFERROR((VLOOKUP($A16,'1112'!$F$10:$S$408,11,FALSE)/VLOOKUP($A16,'2012'!$F$10:$M$460,8,FALSE))*1000,#N/A)</f>
        <v>0.19849146486701072</v>
      </c>
      <c r="DN16" s="198">
        <f>IFERROR((VLOOKUP($A16,'1213'!$F$10:$S$408,11,FALSE)/VLOOKUP($A16,'2013'!$F$10:$M$460,8,FALSE))*1000,#N/A)</f>
        <v>0</v>
      </c>
      <c r="DO16" s="198">
        <f>IFERROR((VLOOKUP($A16,'1314'!$F$10:$S$408,11,FALSE)/VLOOKUP($A16,'2014'!$F$10:$M$460,8,FALSE))*1000,#N/A)</f>
        <v>0</v>
      </c>
      <c r="DP16" s="198">
        <f>IFERROR((VLOOKUP($A16,'1415'!$F$10:$S$408,11,FALSE)/VLOOKUP($A16,'2015'!$F$10:$M$460,8,FALSE))*1000,#N/A)</f>
        <v>0.39054872095293891</v>
      </c>
      <c r="DQ16" s="198">
        <f>IFERROR((VLOOKUP($A16,'1516'!$F$10:$S$408,11,FALSE)/VLOOKUP($A16,'2016'!$F$10:$M$460,8,FALSE))*1000,#N/A)</f>
        <v>0</v>
      </c>
      <c r="DR16" s="198">
        <f>IFERROR((VLOOKUP($A16,'1617'!$F$10:$S$408,11,FALSE)/VLOOKUP($A16,'2017'!$F$10:$M$460,8,FALSE))*1000,#N/A)</f>
        <v>0.56689342403628118</v>
      </c>
      <c r="DS16" s="198">
        <f>IFERROR((VLOOKUP($A16,'1718'!$F$10:$S$408,11,FALSE)/VLOOKUP($A16,'2018'!$F$10:$N$460,9,FALSE))*1000,#N/A)</f>
        <v>1.6816143497757849</v>
      </c>
      <c r="DT16" s="198">
        <f>IFERROR((VLOOKUP($A16,'1819'!$F$10:$S$408,11,FALSE)/VLOOKUP($A16,'2018'!$F$10:$N$460,9,FALSE))*1000,#N/A)</f>
        <v>0.93423019431988041</v>
      </c>
      <c r="DU16" s="198">
        <f>IFERROR((VLOOKUP($A16,'1920'!$F$10:$S$408,11,FALSE)/VLOOKUP($A16,'2019'!$F$10:$N$464,8,FALSE))*1000,#N/A)</f>
        <v>0.18384718621881493</v>
      </c>
      <c r="DV16" s="198">
        <f>IFERROR((VLOOKUP($A16,'20 21'!$F$10:$S$408,11,FALSE)/VLOOKUP($A16,'2020'!$F$10:$N$469,8,FALSE))*1000,#N/A)</f>
        <v>0</v>
      </c>
      <c r="DW16" s="198">
        <f>IFERROR((VLOOKUP($A16,'21 22'!$F$10:$S$408,11,FALSE)/VLOOKUP($A16,'2021'!$F$10:$N$469,8,FALSE))*1000,#N/A)</f>
        <v>0.17651315905600762</v>
      </c>
      <c r="DX16" s="198">
        <f>IFERROR((VLOOKUP($A16,'22 23'!$F$10:$S$408,11,FALSE)/VLOOKUP($A16,'2022'!$F$10:$N$469,8,FALSE))*1000,#N/A)</f>
        <v>0</v>
      </c>
      <c r="DY16" s="196">
        <f>IFERROR((VLOOKUP($A16,'23 24'!$F$7:$S$408,11,FALSE)/VLOOKUP($A16,'2023'!$C$7:$N$469,9,FALSE))*1000,#N/A)</f>
        <v>0</v>
      </c>
      <c r="EA16" s="198">
        <f>IFERROR((VLOOKUP($A16,'0910'!$F$10:$S$433,12,FALSE)/VLOOKUP($A16,'2010'!$C$5:$K$611,9,FALSE))*1000,#N/A)</f>
        <v>7.1225071225071224</v>
      </c>
      <c r="EB16" s="198">
        <f>IFERROR((VLOOKUP($A16,'1011'!$F$10:$S$433,13,FALSE)/VLOOKUP($A16,'2011'!$C$5:$K$611,9,FALSE))*1000,#N/A)</f>
        <v>10.653266331658291</v>
      </c>
      <c r="EC16" s="198">
        <f>IFERROR((VLOOKUP($A16,'1112'!$F$10:$S$408,12,FALSE)/VLOOKUP($A16,'2012'!$F$10:$M$460,8,FALSE))*1000,#N/A)</f>
        <v>14.291385470424773</v>
      </c>
      <c r="ED16" s="198">
        <f>IFERROR((VLOOKUP($A16,'1213'!$F$10:$S$408,12,FALSE)/VLOOKUP($A16,'2013'!$F$10:$M$460,8,FALSE))*1000,#N/A)</f>
        <v>4.7374654559810505</v>
      </c>
      <c r="EE16" s="198">
        <f>IFERROR((VLOOKUP($A16,'1314'!$F$10:$S$408,12,FALSE)/VLOOKUP($A16,'2014'!$F$10:$M$460,8,FALSE))*1000,#N/A)</f>
        <v>1.7716535433070866</v>
      </c>
      <c r="EF16" s="198">
        <f>IFERROR((VLOOKUP($A16,'1415'!$F$10:$S$408,12,FALSE)/VLOOKUP($A16,'2015'!$F$10:$M$460,8,FALSE))*1000,#N/A)</f>
        <v>4.881859011911736</v>
      </c>
      <c r="EG16" s="198">
        <f>IFERROR((VLOOKUP($A16,'1516'!$F$10:$S$408,12,FALSE)/VLOOKUP($A16,'2016'!$F$10:$M$460,8,FALSE))*1000,#N/A)</f>
        <v>10.530346544131726</v>
      </c>
      <c r="EH16" s="198">
        <f>IFERROR((VLOOKUP($A16,'1617'!$F$10:$S$408,12,FALSE)/VLOOKUP($A16,'2017'!$F$10:$M$460,8,FALSE))*1000,#N/A)</f>
        <v>9.4482237339380202</v>
      </c>
      <c r="EI16" s="198">
        <f>IFERROR((VLOOKUP($A16,'1718'!$F$10:$S$408,12,FALSE)/VLOOKUP($A16,'2018'!$F$10:$N$460,9,FALSE))*1000,#N/A)</f>
        <v>13.079222720478326</v>
      </c>
      <c r="EJ16" s="198">
        <f>IFERROR((VLOOKUP($A16,'1819'!$F$10:$S$408,12,FALSE)/VLOOKUP($A16,'2018'!$F$10:$N$460,9,FALSE))*1000,#N/A)</f>
        <v>9.9028400597907336</v>
      </c>
      <c r="EK16" s="198">
        <f>IFERROR((VLOOKUP($A16,'1920'!$F$10:$S$408,12,FALSE)/VLOOKUP($A16,'2019'!$F$10:$N$464,8,FALSE))*1000,#N/A)</f>
        <v>9.7439008695971907</v>
      </c>
      <c r="EL16" s="198">
        <f>IFERROR((VLOOKUP($A16,'20 21'!$F$10:$S$408,12,FALSE)/VLOOKUP($A16,'2020'!$F$10:$N$469,8,FALSE))*1000,#N/A)</f>
        <v>7.3862295459990959</v>
      </c>
      <c r="EM16" s="198">
        <f>IFERROR((VLOOKUP($A16,'21 22'!$F$10:$S$408,12,FALSE)/VLOOKUP($A16,'2021'!$F$10:$N$469,8,FALSE))*1000,#N/A)</f>
        <v>12.179407974864526</v>
      </c>
      <c r="EN16" s="198">
        <f>IFERROR((VLOOKUP($A16,'22 23'!$F$10:$S$408,12,FALSE)/VLOOKUP($A16,'2022'!$F$10:$N$469,8,FALSE))*1000,#N/A)</f>
        <v>13.791899441340782</v>
      </c>
      <c r="EO16" s="196">
        <f>IFERROR((VLOOKUP($A16,'23 24'!$F$7:$S$408,12,FALSE)/VLOOKUP($A16,'2023'!$C$7:$N$469,9,FALSE))*1000,#N/A)</f>
        <v>9.0938727887304598</v>
      </c>
    </row>
    <row r="17" spans="1:145" x14ac:dyDescent="0.3">
      <c r="A17" t="s">
        <v>479</v>
      </c>
      <c r="B17" t="s">
        <v>1742</v>
      </c>
      <c r="C17" t="str">
        <f>IF(VLOOKUP($A17,'0910'!$F$10:$L$433,1,FALSE)=VLOOKUP($A17,'2010'!$C$5:$K$611,1,FALSE),VLOOKUP($A17,'0910'!$F$10:$L$433,1,FALSE),FALSE)</f>
        <v>Aylesbury Vale</v>
      </c>
      <c r="D17" t="str">
        <f>IF(VLOOKUP($A17,'1011'!$F$10:$L$433,1,FALSE)=VLOOKUP($A17,'2011'!$C$5:$K$611,1,FALSE),VLOOKUP($A17,'1011'!$F$10:$L$433,1,FALSE),FALSE)</f>
        <v>Aylesbury Vale</v>
      </c>
      <c r="E17" t="str">
        <f>IF(VLOOKUP(A17,'1112'!$F$10:$L$408,1,FALSE)=VLOOKUP(A17,'2012'!$F$10:$M$460,1,FALSE),VLOOKUP(A17,'1112'!$F$10:$L$408,1,FALSE),FALSE)</f>
        <v>Aylesbury Vale</v>
      </c>
      <c r="F17" t="str">
        <f>IF(VLOOKUP($A17,'1213'!$F$10:$L$408,1,FALSE)=VLOOKUP($A17,'2013'!$F$10:$M$460,1,FALSE),VLOOKUP($A17,'1213'!$F$10:$L$408,1,FALSE),FALSE)</f>
        <v>Aylesbury Vale</v>
      </c>
      <c r="G17" t="str">
        <f>IF(VLOOKUP($A17,'1314'!$F$10:$L$408,1,FALSE)=VLOOKUP($A17,'2014'!$F$10:$M$460,1,FALSE),VLOOKUP($A17,'1314'!$F$10:$L$408,1,FALSE),FALSE)</f>
        <v>Aylesbury Vale</v>
      </c>
      <c r="H17" t="str">
        <f>IF(VLOOKUP($A17,'1415'!$F$10:$L$408,1,FALSE)=VLOOKUP($A17,'2015'!$F$10:$M$460,1,FALSE),VLOOKUP($A17,'1415'!$F$10:$L$408,1,FALSE),FALSE)</f>
        <v>Aylesbury Vale</v>
      </c>
      <c r="I17" t="str">
        <f>IF(VLOOKUP($A17,'1516'!$F$10:$L$408,1,FALSE)=VLOOKUP($A17,'2015'!$F$10:$M$460,1,FALSE),VLOOKUP($A17,'1516'!$F$10:$L$408,1,FALSE),FALSE)</f>
        <v>Aylesbury Vale</v>
      </c>
      <c r="J17" t="str">
        <f>IF(VLOOKUP($A17,'1617'!$F$10:$L$408,1,FALSE)=VLOOKUP($A17,'2016'!$F$10:$M$460,1,FALSE),VLOOKUP($A17,'1617'!$F$10:$L$408,1,FALSE),FALSE)</f>
        <v>Aylesbury Vale</v>
      </c>
      <c r="K17" t="str">
        <f>IF(VLOOKUP($A17,'1718'!$F$10:$M$408,1,FALSE)=VLOOKUP($A17,'2017'!$F$10:$M$460,1,FALSE),VLOOKUP($A17,'1718'!$F$10:$M$408,1,FALSE),FALSE)</f>
        <v>Aylesbury Vale</v>
      </c>
      <c r="L17" t="str">
        <f>IF(VLOOKUP($A17,'1819'!$F$10:$M$408,1,FALSE)=VLOOKUP($A17,'2018'!$F$10:$M$460,1,FALSE),VLOOKUP($A17,'1819'!$F$10:$M$408,1,FALSE),FALSE)</f>
        <v>Aylesbury Vale</v>
      </c>
      <c r="M17" t="str">
        <f>IF(VLOOKUP($A17,'1920'!$F$10:$M$408,1,FALSE)=VLOOKUP($A17,'2019'!$F$10:$M$464,1,FALSE),VLOOKUP($A17,'1920'!$F$10:$M$408,1,FALSE),FALSE)</f>
        <v>Aylesbury Vale</v>
      </c>
      <c r="N17" t="e">
        <f>IF(VLOOKUP($A17,'20 21'!$F$10:$N$408,1,FALSE)=VLOOKUP($A17,'2020'!$F$10:$O$468,1,FALSE),VLOOKUP($A17,'20 21'!$F$10:$N$408,1,FALSE),FALSE)</f>
        <v>#N/A</v>
      </c>
      <c r="O17" t="e">
        <f>IF(VLOOKUP($A17,'21 22'!$F$10:$N$408,1,FALSE)=VLOOKUP($A17,'2021'!$F$10:$O$471,1,FALSE),VLOOKUP($A17,'21 22'!$F$10:$N$408,1,FALSE),FALSE)</f>
        <v>#N/A</v>
      </c>
      <c r="P17" t="e">
        <f>IF(VLOOKUP($A17,'22 23'!$F$10:$N$408,1,FALSE)=VLOOKUP($A17,'2022'!$F$10:$O$468,1,FALSE),VLOOKUP($A17,'22 23'!$F$10:$N$408,1,FALSE),FALSE)</f>
        <v>#N/A</v>
      </c>
      <c r="Q17" t="e">
        <f>IF(VLOOKUP($A17,'23 24'!$F$7:$N$408,1,FALSE)=VLOOKUP($A17,'2023'!$C$7:$O$468,1,FALSE),VLOOKUP($A17,'23 24'!$F$7:$N$408,1,FALSE),FALSE)</f>
        <v>#N/A</v>
      </c>
      <c r="S17" s="196">
        <f>IFERROR((VLOOKUP($A17,'0910'!$F$10:$L$433,4,FALSE)/VLOOKUP($A17,'2010'!$C$5:$K$611,9,FALSE))*1000,#N/A)</f>
        <v>6.1754385964912277</v>
      </c>
      <c r="T17" s="196">
        <f>IFERROR((VLOOKUP($A17,'1011'!$F$10:$L$433,4,FALSE)/VLOOKUP($A17,'2011'!$C$5:$K$611,9,FALSE))*1000,#N/A)</f>
        <v>6.8169170840289368</v>
      </c>
      <c r="U17" s="196">
        <f>IFERROR((VLOOKUP($A17,'1112'!$F$10:$L$408,4,FALSE)/VLOOKUP($A17,'2012'!$F$10:$M$460,8,FALSE))*1000,#N/A)</f>
        <v>8.083299082066036</v>
      </c>
      <c r="V17" s="196">
        <f>IFERROR((VLOOKUP($A17,'1213'!$F$10:$L$408,4,FALSE)/VLOOKUP($A17,'2013'!$F$10:$M$460,8,FALSE))*1000,#N/A)</f>
        <v>8.1168831168831161</v>
      </c>
      <c r="W17" s="196">
        <f>IFERROR((VLOOKUP($A17,'1314'!$F$10:$L$408,4,FALSE)/VLOOKUP($A17,'2014'!$F$10:$M$460,8,FALSE))*1000,#N/A)</f>
        <v>11.346949672940863</v>
      </c>
      <c r="X17" s="196">
        <f>IFERROR((VLOOKUP($A17,'1415'!$F$10:$L$408,4,FALSE)/VLOOKUP($A17,'2015'!$F$10:$M$460,8,FALSE))*1000,#N/A)</f>
        <v>11.528887724354776</v>
      </c>
      <c r="Y17" s="196">
        <f>IFERROR((VLOOKUP($A17,'1516'!$F$10:$L$408,4,FALSE)/VLOOKUP($A17,'2016'!$F$10:$M$460,8,FALSE))*1000,#N/A)</f>
        <v>11.867905056759547</v>
      </c>
      <c r="Z17" s="196">
        <f>IFERROR((VLOOKUP($A17,'1617'!$F$10:$L$408,4,FALSE)/VLOOKUP($A17,'2017'!$F$10:$M$460,8,FALSE))*1000,#N/A)</f>
        <v>10.906785034876346</v>
      </c>
      <c r="AA17" s="196">
        <f>IFERROR((VLOOKUP($A17,'1718'!$F$10:$L$408,4,FALSE)/VLOOKUP($A17,'2018'!$F$10:$N$460,9,FALSE))*1000,#N/A)</f>
        <v>15.076002990281586</v>
      </c>
      <c r="AB17" s="196">
        <f>IFERROR((VLOOKUP($A17,'1819'!$F$10:$L$408,4,FALSE)/VLOOKUP($A17,'2018'!$F$10:$N$460,9,FALSE))*1000,#N/A)</f>
        <v>11.71193620732619</v>
      </c>
      <c r="AC17" s="196">
        <f>IFERROR((VLOOKUP($A17,'1920'!$F$10:$L$408,4,FALSE)/VLOOKUP($A17,'2019'!$F$10:$N$464,8,FALSE))*1000,#N/A)</f>
        <v>11.217049915872126</v>
      </c>
      <c r="AD17" s="196" t="e">
        <f>IFERROR((VLOOKUP($A17,'20 21'!$F$10:$M$408,4,FALSE)/VLOOKUP($A17,'2020'!$F$10:$N$469,8,FALSE))*1000,#N/A)</f>
        <v>#N/A</v>
      </c>
      <c r="AE17" s="196" t="e">
        <f>IFERROR((VLOOKUP($A17,'21 22'!$F$10:$M$408,4,FALSE)/VLOOKUP($A17,'2021'!$F$10:$N$469,8,FALSE))*1000,#N/A)</f>
        <v>#N/A</v>
      </c>
      <c r="AF17" s="196" t="e">
        <f>IFERROR((VLOOKUP($A17,'22 23'!$F$10:$M$408,4,FALSE)/VLOOKUP($A17,'2022'!$F$10:$N$469,8,FALSE))*1000,#N/A)</f>
        <v>#N/A</v>
      </c>
      <c r="AG17" s="196" t="e">
        <f>IFERROR((VLOOKUP($A17,'23 24'!$F$7:$M$408,4,FALSE)/VLOOKUP($A17,'2023'!$C$7:$N$469,9,FALSE))*1000,#N/A)</f>
        <v>#N/A</v>
      </c>
      <c r="AI17" s="196">
        <f>IFERROR((VLOOKUP($A17,'0910'!$F$10:$L$433,5,FALSE)/VLOOKUP($A17,'2010'!$C$5:$K$611,9,FALSE))*1000,#N/A)</f>
        <v>4.0701754385964914</v>
      </c>
      <c r="AJ17" s="196">
        <f>IFERROR((VLOOKUP($A17,'1011'!$F$10:$L$433,5,FALSE)/VLOOKUP($A17,'2011'!$C$5:$K$611,9,FALSE))*1000,#N/A)</f>
        <v>4.7301057317751809</v>
      </c>
      <c r="AK17" s="196">
        <f>IFERROR((VLOOKUP($A17,'1112'!$F$10:$L$408,5,FALSE)/VLOOKUP($A17,'2012'!$F$10:$M$460,8,FALSE))*1000,#N/A)</f>
        <v>4.5211672831894782</v>
      </c>
      <c r="AL17" s="196">
        <f>IFERROR((VLOOKUP($A17,'1213'!$F$10:$L$408,5,FALSE)/VLOOKUP($A17,'2013'!$F$10:$M$460,8,FALSE))*1000,#N/A)</f>
        <v>3.2467532467532472</v>
      </c>
      <c r="AM17" s="196">
        <f>IFERROR((VLOOKUP($A17,'1314'!$F$10:$L$408,5,FALSE)/VLOOKUP($A17,'2014'!$F$10:$M$460,8,FALSE))*1000,#N/A)</f>
        <v>4.2717928180483247</v>
      </c>
      <c r="AN17" s="196">
        <f>IFERROR((VLOOKUP($A17,'1415'!$F$10:$L$408,5,FALSE)/VLOOKUP($A17,'2015'!$F$10:$M$460,8,FALSE))*1000,#N/A)</f>
        <v>2.751211843311935</v>
      </c>
      <c r="AO17" s="196">
        <f>IFERROR((VLOOKUP($A17,'1516'!$F$10:$L$408,5,FALSE)/VLOOKUP($A17,'2016'!$F$10:$M$460,8,FALSE))*1000,#N/A)</f>
        <v>2.3219814241486065</v>
      </c>
      <c r="AP17" s="196">
        <f>IFERROR((VLOOKUP($A17,'1617'!$F$10:$L$408,5,FALSE)/VLOOKUP($A17,'2017'!$F$10:$M$460,8,FALSE))*1000,#N/A)</f>
        <v>4.058338617628408</v>
      </c>
      <c r="AQ17" s="196">
        <f>IFERROR((VLOOKUP($A17,'1718'!$F$10:$L$408,5,FALSE)/VLOOKUP($A17,'2018'!$F$10:$N$460,9,FALSE))*1000,#N/A)</f>
        <v>3.6132569150261653</v>
      </c>
      <c r="AR17" s="196">
        <f>IFERROR((VLOOKUP($A17,'1819'!$F$10:$L$408,5,FALSE)/VLOOKUP($A17,'2018'!$F$10:$N$460,9,FALSE))*1000,#N/A)</f>
        <v>4.6100174433092453</v>
      </c>
      <c r="AS17" s="196">
        <f>IFERROR((VLOOKUP($A17,'1920'!$F$10:$L$408,5,FALSE)/VLOOKUP($A17,'2019'!$F$10:$N$464,8,FALSE))*1000,#N/A)</f>
        <v>4.2673559462556998</v>
      </c>
      <c r="AT17" s="196" t="e">
        <f>IFERROR((VLOOKUP($A17,'20 21'!$F$10:$L$408,5,FALSE)/VLOOKUP($A17,'2020'!$F$10:$N$469,8,FALSE))*1000,#N/A)</f>
        <v>#N/A</v>
      </c>
      <c r="AU17" s="196" t="e">
        <f>IFERROR((VLOOKUP($A17,'21 22'!$F$10:$L$408,5,FALSE)/VLOOKUP($A17,'2021'!$F$10:$N$469,8,FALSE))*1000,#N/A)</f>
        <v>#N/A</v>
      </c>
      <c r="AV17" s="196" t="e">
        <f>IFERROR((VLOOKUP($A17,'22 23'!$F$10:$L$408,5,FALSE)/VLOOKUP($A17,'2022'!$F$10:$N$469,8,FALSE))*1000,#N/A)</f>
        <v>#N/A</v>
      </c>
      <c r="AW17" s="196" t="e">
        <f>IFERROR((VLOOKUP($A17,'23 24'!$F$7:$M$408,5,FALSE)/VLOOKUP($A17,'2023'!$C$7:$N$469,9,FALSE))*1000,#N/A)</f>
        <v>#N/A</v>
      </c>
      <c r="AY17" s="196">
        <f>IFERROR((VLOOKUP($A17,'0910'!$F$10:$L$433,6,FALSE)/VLOOKUP($A17,'2010'!$C$5:$K$611,9,FALSE))*1000,#N/A)</f>
        <v>0</v>
      </c>
      <c r="AZ17" s="196">
        <f>IFERROR((VLOOKUP($A17,'1011'!$F$10:$L$433,6,FALSE)/VLOOKUP($A17,'2011'!$C$5:$K$611,9,FALSE))*1000,#N/A)</f>
        <v>0</v>
      </c>
      <c r="BA17" s="196">
        <f>IFERROR((VLOOKUP($A17,'1112'!$F$10:$L$408,6,FALSE)/VLOOKUP($A17,'2012'!$F$10:$M$460,8,FALSE))*1000,#N/A)</f>
        <v>0</v>
      </c>
      <c r="BB17" s="196">
        <f>IFERROR((VLOOKUP($A17,'1213'!$F$10:$L$408,6,FALSE)/VLOOKUP($A17,'2013'!$F$10:$M$460,8,FALSE))*1000,#N/A)</f>
        <v>0</v>
      </c>
      <c r="BC17" s="196">
        <f>IFERROR((VLOOKUP($A17,'1314'!$F$10:$L$408,6,FALSE)/VLOOKUP($A17,'2014'!$F$10:$M$460,8,FALSE))*1000,#N/A)</f>
        <v>0</v>
      </c>
      <c r="BD17" s="196">
        <f>IFERROR((VLOOKUP($A17,'1415'!$F$10:$L$408,6,FALSE)/VLOOKUP($A17,'2015'!$F$10:$M$460,8,FALSE))*1000,#N/A)</f>
        <v>0</v>
      </c>
      <c r="BE17" s="196">
        <f>IFERROR((VLOOKUP($A17,'1516'!$F$10:$L$408,6,FALSE)/VLOOKUP($A17,'2016'!$F$10:$M$460,8,FALSE))*1000,#N/A)</f>
        <v>0</v>
      </c>
      <c r="BF17" s="196">
        <f>IFERROR((VLOOKUP($A17,'1617'!$F$10:$L$408,6,FALSE)/VLOOKUP($A17,'2017'!$F$10:$M$460,8,FALSE))*1000,#N/A)</f>
        <v>0</v>
      </c>
      <c r="BG17" s="196">
        <f>IFERROR((VLOOKUP($A17,'1718'!$F$10:$L$408,6,FALSE)/VLOOKUP($A17,'2018'!$F$10:$N$460,9,FALSE))*1000,#N/A)</f>
        <v>0</v>
      </c>
      <c r="BH17" s="196">
        <f>IFERROR((VLOOKUP($A17,'1819'!$F$10:$L$408,6,FALSE)/VLOOKUP($A17,'2018'!$F$10:$N$460,9,FALSE))*1000,#N/A)</f>
        <v>0</v>
      </c>
      <c r="BI17" s="196">
        <f>IFERROR((VLOOKUP($A17,'1920'!$F$10:$L$408,6,FALSE)/VLOOKUP($A17,'2019'!$F$10:$N$464,8,FALSE))*1000,#N/A)</f>
        <v>0</v>
      </c>
      <c r="BJ17" s="196" t="e">
        <f>IFERROR((VLOOKUP($A17,'20 21'!$F$10:$L$408,6,FALSE)/VLOOKUP($A17,'2020'!$F$10:$N$469,8,FALSE))*1000,#N/A)</f>
        <v>#N/A</v>
      </c>
      <c r="BK17" s="196" t="e">
        <f>IFERROR((VLOOKUP($A17,'21 22'!$F$10:$L$408,6,FALSE)/VLOOKUP($A17,'2021'!$F$10:$N$469,8,FALSE))*1000,#N/A)</f>
        <v>#N/A</v>
      </c>
      <c r="BL17" s="196" t="e">
        <f>IFERROR((VLOOKUP($A17,'22 23'!$F$10:$L$408,6,FALSE)/VLOOKUP($A17,'2022'!$F$10:$N$469,8,FALSE))*1000,#N/A)</f>
        <v>#N/A</v>
      </c>
      <c r="BM17" s="196" t="e">
        <f>IFERROR((VLOOKUP($A17,'23 24'!$F$7:$M$408,6,FALSE)/VLOOKUP($A17,'2023'!$C$7:$N$469,9,FALSE))*1000,#N/A)</f>
        <v>#N/A</v>
      </c>
      <c r="BO17" s="196">
        <f>IFERROR((VLOOKUP($A17,'0910'!$F$10:$L$433,7,FALSE)/VLOOKUP($A17,'2010'!$C$5:$K$611,9,FALSE))*1000,#N/A)</f>
        <v>10.385964912280702</v>
      </c>
      <c r="BP17" s="196">
        <f>IFERROR((VLOOKUP($A17,'1011'!$F$10:$L$433,7,FALSE)/VLOOKUP($A17,'2011'!$C$5:$K$611,9,FALSE))*1000,#N/A)</f>
        <v>11.407902058987201</v>
      </c>
      <c r="BQ17" s="196">
        <f>IFERROR((VLOOKUP($A17,'1112'!$F$10:$L$408,7,FALSE)/VLOOKUP($A17,'2012'!$F$10:$M$460,8,FALSE))*1000,#N/A)</f>
        <v>12.741471434443074</v>
      </c>
      <c r="BR17" s="196">
        <f>IFERROR((VLOOKUP($A17,'1213'!$F$10:$L$408,7,FALSE)/VLOOKUP($A17,'2013'!$F$10:$M$460,8,FALSE))*1000,#N/A)</f>
        <v>11.363636363636363</v>
      </c>
      <c r="BS17" s="196">
        <f>IFERROR((VLOOKUP($A17,'1314'!$F$10:$L$408,7,FALSE)/VLOOKUP($A17,'2014'!$F$10:$M$460,8,FALSE))*1000,#N/A)</f>
        <v>15.752236016553196</v>
      </c>
      <c r="BT17" s="196">
        <f>IFERROR((VLOOKUP($A17,'1415'!$F$10:$L$408,7,FALSE)/VLOOKUP($A17,'2015'!$F$10:$M$460,8,FALSE))*1000,#N/A)</f>
        <v>14.411109655443468</v>
      </c>
      <c r="BU17" s="196">
        <f>IFERROR((VLOOKUP($A17,'1516'!$F$10:$L$408,7,FALSE)/VLOOKUP($A17,'2016'!$F$10:$M$460,8,FALSE))*1000,#N/A)</f>
        <v>14.060887512899898</v>
      </c>
      <c r="BV17" s="196">
        <f>IFERROR((VLOOKUP($A17,'1617'!$F$10:$L$408,7,FALSE)/VLOOKUP($A17,'2017'!$F$10:$M$460,8,FALSE))*1000,#N/A)</f>
        <v>14.965123652504756</v>
      </c>
      <c r="BW17" s="196">
        <f>IFERROR((VLOOKUP($A17,'1718'!$F$10:$L$408,7,FALSE)/VLOOKUP($A17,'2018'!$F$10:$N$460,9,FALSE))*1000,#N/A)</f>
        <v>18.68925990530775</v>
      </c>
      <c r="BX17" s="196">
        <f>IFERROR((VLOOKUP($A17,'1819'!$F$10:$L$408,7,FALSE)/VLOOKUP($A17,'2018'!$F$10:$N$460,9,FALSE))*1000,#N/A)</f>
        <v>16.321953650635436</v>
      </c>
      <c r="BY17" s="196">
        <f>IFERROR((VLOOKUP($A17,'1920'!$F$10:$L$408,7,FALSE)/VLOOKUP($A17,'2019'!$F$10:$N$464,8,FALSE))*1000,#N/A)</f>
        <v>15.484405862127826</v>
      </c>
      <c r="BZ17" s="196" t="e">
        <f>IFERROR((VLOOKUP($A17,'20 21'!$F$10:$L$408,7,FALSE)/VLOOKUP($A17,'2020'!$F$10:$N$469,8,FALSE))*1000,#N/A)</f>
        <v>#N/A</v>
      </c>
      <c r="CA17" s="196" t="e">
        <f>IFERROR((VLOOKUP($A17,'21 22'!$F$10:$L$408,7,FALSE)/VLOOKUP($A17,'2021'!$F$10:$N$469,8,FALSE))*1000,#N/A)</f>
        <v>#N/A</v>
      </c>
      <c r="CB17" s="196" t="e">
        <f>IFERROR((VLOOKUP($A17,'22 23'!$F$10:$L$408,7,FALSE)/VLOOKUP($A17,'2022'!$F$10:$N$469,8,FALSE))*1000,#N/A)</f>
        <v>#N/A</v>
      </c>
      <c r="CC17" s="196" t="e">
        <f>IFERROR((VLOOKUP($A17,'23 24'!$F$7:$M$408,7,FALSE)/VLOOKUP($A17,'2023'!$C$7:$N$469,9,FALSE))*1000,#N/A)</f>
        <v>#N/A</v>
      </c>
      <c r="CE17" s="198">
        <f>IFERROR((VLOOKUP($A17,'0910'!$F$10:$S$433,9,FALSE)/VLOOKUP($A17,'2010'!$C$5:$K$611,9,FALSE))*1000,#N/A)</f>
        <v>5.0526315789473681</v>
      </c>
      <c r="CF17" s="198">
        <f>IFERROR((VLOOKUP($A17,'1011'!$F$10:$S$433,10,FALSE)/VLOOKUP($A17,'2011'!$C$5:$K$611,9,FALSE))*1000,#N/A)</f>
        <v>6.5386755703951023</v>
      </c>
      <c r="CG17" s="198">
        <f>IFERROR((VLOOKUP($A17,'1112'!$F$10:$S$408,9,FALSE)/VLOOKUP($A17,'2012'!$F$10:$M$460,8,FALSE))*1000,#N/A)</f>
        <v>8.9053294971913957</v>
      </c>
      <c r="CH17" s="198">
        <f>IFERROR((VLOOKUP($A17,'1213'!$F$10:$S$408,9,FALSE)/VLOOKUP($A17,'2013'!$F$10:$M$460,8,FALSE))*1000,#N/A)</f>
        <v>7.0346320346320352</v>
      </c>
      <c r="CI17" s="198">
        <f>IFERROR((VLOOKUP($A17,'1314'!$F$10:$S$408,9,FALSE)/VLOOKUP($A17,'2014'!$F$10:$M$460,8,FALSE))*1000,#N/A)</f>
        <v>9.4780403150447192</v>
      </c>
      <c r="CJ17" s="198">
        <f>IFERROR((VLOOKUP($A17,'1415'!$F$10:$S$408,9,FALSE)/VLOOKUP($A17,'2015'!$F$10:$M$460,8,FALSE))*1000,#N/A)</f>
        <v>9.5637364077033933</v>
      </c>
      <c r="CK17" s="198">
        <f>IFERROR((VLOOKUP($A17,'1516'!$F$10:$S$408,9,FALSE)/VLOOKUP($A17,'2016'!$F$10:$M$460,8,FALSE))*1000,#N/A)</f>
        <v>10.319917440660475</v>
      </c>
      <c r="CL17" s="198">
        <f>IFERROR((VLOOKUP($A17,'1617'!$F$10:$S$408,9,FALSE)/VLOOKUP($A17,'2017'!$F$10:$M$460,8,FALSE))*1000,#N/A)</f>
        <v>12.175015852885226</v>
      </c>
      <c r="CM17" s="198">
        <f>IFERROR((VLOOKUP($A17,'1718'!$F$10:$S$408,9,FALSE)/VLOOKUP($A17,'2018'!$F$10:$N$460,9,FALSE))*1000,#N/A)</f>
        <v>11.21355594318465</v>
      </c>
      <c r="CN17" s="198">
        <f>IFERROR((VLOOKUP($A17,'1819'!$F$10:$S$408,9,FALSE)/VLOOKUP($A17,'2018'!$F$10:$N$460,9,FALSE))*1000,#N/A)</f>
        <v>12.334911537503116</v>
      </c>
      <c r="CO17" s="198">
        <f>IFERROR((VLOOKUP($A17,'1920'!$F$10:$S$408,9,FALSE)/VLOOKUP($A17,'2019'!$F$10:$N$464,8,FALSE))*1000,#N/A)</f>
        <v>12.802067838767099</v>
      </c>
      <c r="CP17" s="198" t="e">
        <f>IFERROR((VLOOKUP($A17,'20 21'!$F$10:$S$408,9,FALSE)/VLOOKUP($A17,'2020'!$F$10:$N$469,8,FALSE))*1000,#N/A)</f>
        <v>#N/A</v>
      </c>
      <c r="CQ17" s="198" t="e">
        <f>IFERROR((VLOOKUP($A17,'21 22'!$F$10:$S$408,9,FALSE)/VLOOKUP($A17,'2021'!$F$10:$N$469,8,FALSE))*1000,#N/A)</f>
        <v>#N/A</v>
      </c>
      <c r="CR17" s="198" t="e">
        <f>IFERROR((VLOOKUP($A17,'22 23'!$F$10:$S$408,9,FALSE)/VLOOKUP($A17,'2022'!$F$10:$N$469,8,FALSE))*1000,#N/A)</f>
        <v>#N/A</v>
      </c>
      <c r="CS17" s="196" t="e">
        <f>IFERROR((VLOOKUP($A17,'23 24'!$F$7:$S$408,9,FALSE)/VLOOKUP($A17,'2023'!$C$7:$N$469,9,FALSE))*1000,#N/A)</f>
        <v>#N/A</v>
      </c>
      <c r="CU17" s="198">
        <f>IFERROR((VLOOKUP($A17,'0910'!$F$10:$S$433,10,FALSE)/VLOOKUP($A17,'2010'!$C$5:$K$611,9,FALSE))*1000,#N/A)</f>
        <v>4.4912280701754383</v>
      </c>
      <c r="CV17" s="198">
        <f>IFERROR((VLOOKUP($A17,'1011'!$F$10:$S$433,11,FALSE)/VLOOKUP($A17,'2011'!$C$5:$K$611,9,FALSE))*1000,#N/A)</f>
        <v>3.1997774067890927</v>
      </c>
      <c r="CW17" s="198">
        <f>IFERROR((VLOOKUP($A17,'1112'!$F$10:$S$408,10,FALSE)/VLOOKUP($A17,'2012'!$F$10:$M$460,8,FALSE))*1000,#N/A)</f>
        <v>4.9321824907521581</v>
      </c>
      <c r="CX17" s="198">
        <f>IFERROR((VLOOKUP($A17,'1213'!$F$10:$S$408,10,FALSE)/VLOOKUP($A17,'2013'!$F$10:$M$460,8,FALSE))*1000,#N/A)</f>
        <v>4.5995670995670999</v>
      </c>
      <c r="CY17" s="198">
        <f>IFERROR((VLOOKUP($A17,'1314'!$F$10:$S$408,10,FALSE)/VLOOKUP($A17,'2014'!$F$10:$M$460,8,FALSE))*1000,#N/A)</f>
        <v>3.737818715792284</v>
      </c>
      <c r="CZ17" s="198">
        <f>IFERROR((VLOOKUP($A17,'1415'!$F$10:$S$408,10,FALSE)/VLOOKUP($A17,'2015'!$F$10:$M$460,8,FALSE))*1000,#N/A)</f>
        <v>4.8473732477400757</v>
      </c>
      <c r="DA17" s="198">
        <f>IFERROR((VLOOKUP($A17,'1516'!$F$10:$S$408,10,FALSE)/VLOOKUP($A17,'2016'!$F$10:$M$460,8,FALSE))*1000,#N/A)</f>
        <v>2.9669762641898867</v>
      </c>
      <c r="DB17" s="198">
        <f>IFERROR((VLOOKUP($A17,'1617'!$F$10:$S$408,10,FALSE)/VLOOKUP($A17,'2017'!$F$10:$M$460,8,FALSE))*1000,#N/A)</f>
        <v>2.5364616360177554</v>
      </c>
      <c r="DC17" s="198">
        <f>IFERROR((VLOOKUP($A17,'1718'!$F$10:$S$408,10,FALSE)/VLOOKUP($A17,'2018'!$F$10:$N$460,9,FALSE))*1000,#N/A)</f>
        <v>3.4886618489907799</v>
      </c>
      <c r="DD17" s="198">
        <f>IFERROR((VLOOKUP($A17,'1819'!$F$10:$S$408,10,FALSE)/VLOOKUP($A17,'2018'!$F$10:$N$460,9,FALSE))*1000,#N/A)</f>
        <v>3.8624470470969352</v>
      </c>
      <c r="DE17" s="198">
        <f>IFERROR((VLOOKUP($A17,'1920'!$F$10:$S$408,10,FALSE)/VLOOKUP($A17,'2019'!$F$10:$N$464,8,FALSE))*1000,#N/A)</f>
        <v>4.6331293130776174</v>
      </c>
      <c r="DF17" s="198" t="e">
        <f>IFERROR((VLOOKUP($A17,'20 21'!$F$10:$S$408,10,FALSE)/VLOOKUP($A17,'2020'!$F$10:$N$469,8,FALSE))*1000,#N/A)</f>
        <v>#N/A</v>
      </c>
      <c r="DG17" s="198" t="e">
        <f>IFERROR((VLOOKUP($A17,'21 22'!$F$10:$S$408,10,FALSE)/VLOOKUP($A17,'2021'!$F$10:$N$469,8,FALSE))*1000,#N/A)</f>
        <v>#N/A</v>
      </c>
      <c r="DH17" s="198" t="e">
        <f>IFERROR((VLOOKUP($A17,'22 23'!$F$10:$S$408,10,FALSE)/VLOOKUP($A17,'2022'!$F$10:$N$469,8,FALSE))*1000,#N/A)</f>
        <v>#N/A</v>
      </c>
      <c r="DI17" s="196" t="e">
        <f>IFERROR((VLOOKUP($A17,'23 24'!$F$7:$S$408,10,FALSE)/VLOOKUP($A17,'2023'!$C$7:$N$469,9,FALSE))*1000,#N/A)</f>
        <v>#N/A</v>
      </c>
      <c r="DK17" s="198">
        <f>IFERROR((VLOOKUP($A17,'0910'!$F$10:$S$433,11,FALSE)/VLOOKUP($A17,'2010'!$C$5:$K$611,9,FALSE))*1000,#N/A)</f>
        <v>0</v>
      </c>
      <c r="DL17" s="198">
        <f>IFERROR((VLOOKUP($A17,'1011'!$F$10:$S$433,12,FALSE)/VLOOKUP($A17,'2011'!$C$5:$K$611,9,FALSE))*1000,#N/A)</f>
        <v>0</v>
      </c>
      <c r="DM17" s="198">
        <f>IFERROR((VLOOKUP($A17,'1112'!$F$10:$S$408,11,FALSE)/VLOOKUP($A17,'2012'!$F$10:$M$460,8,FALSE))*1000,#N/A)</f>
        <v>0</v>
      </c>
      <c r="DN17" s="198">
        <f>IFERROR((VLOOKUP($A17,'1213'!$F$10:$S$408,11,FALSE)/VLOOKUP($A17,'2013'!$F$10:$M$460,8,FALSE))*1000,#N/A)</f>
        <v>0</v>
      </c>
      <c r="DO17" s="198">
        <f>IFERROR((VLOOKUP($A17,'1314'!$F$10:$S$408,11,FALSE)/VLOOKUP($A17,'2014'!$F$10:$M$460,8,FALSE))*1000,#N/A)</f>
        <v>0</v>
      </c>
      <c r="DP17" s="198">
        <f>IFERROR((VLOOKUP($A17,'1415'!$F$10:$S$408,11,FALSE)/VLOOKUP($A17,'2015'!$F$10:$M$460,8,FALSE))*1000,#N/A)</f>
        <v>0</v>
      </c>
      <c r="DQ17" s="198">
        <f>IFERROR((VLOOKUP($A17,'1516'!$F$10:$S$408,11,FALSE)/VLOOKUP($A17,'2016'!$F$10:$M$460,8,FALSE))*1000,#N/A)</f>
        <v>0</v>
      </c>
      <c r="DR17" s="198">
        <f>IFERROR((VLOOKUP($A17,'1617'!$F$10:$S$408,11,FALSE)/VLOOKUP($A17,'2017'!$F$10:$M$460,8,FALSE))*1000,#N/A)</f>
        <v>0</v>
      </c>
      <c r="DS17" s="198">
        <f>IFERROR((VLOOKUP($A17,'1718'!$F$10:$S$408,11,FALSE)/VLOOKUP($A17,'2018'!$F$10:$N$460,9,FALSE))*1000,#N/A)</f>
        <v>0</v>
      </c>
      <c r="DT17" s="198">
        <f>IFERROR((VLOOKUP($A17,'1819'!$F$10:$S$408,11,FALSE)/VLOOKUP($A17,'2018'!$F$10:$N$460,9,FALSE))*1000,#N/A)</f>
        <v>0</v>
      </c>
      <c r="DU17" s="198">
        <f>IFERROR((VLOOKUP($A17,'1920'!$F$10:$S$408,11,FALSE)/VLOOKUP($A17,'2019'!$F$10:$N$464,8,FALSE))*1000,#N/A)</f>
        <v>0</v>
      </c>
      <c r="DV17" s="198" t="e">
        <f>IFERROR((VLOOKUP($A17,'20 21'!$F$10:$S$408,11,FALSE)/VLOOKUP($A17,'2020'!$F$10:$N$469,8,FALSE))*1000,#N/A)</f>
        <v>#N/A</v>
      </c>
      <c r="DW17" s="198" t="e">
        <f>IFERROR((VLOOKUP($A17,'21 22'!$F$10:$S$408,11,FALSE)/VLOOKUP($A17,'2021'!$F$10:$N$469,8,FALSE))*1000,#N/A)</f>
        <v>#N/A</v>
      </c>
      <c r="DX17" s="198" t="e">
        <f>IFERROR((VLOOKUP($A17,'22 23'!$F$10:$S$408,11,FALSE)/VLOOKUP($A17,'2022'!$F$10:$N$469,8,FALSE))*1000,#N/A)</f>
        <v>#N/A</v>
      </c>
      <c r="DY17" s="196" t="e">
        <f>IFERROR((VLOOKUP($A17,'23 24'!$F$7:$S$408,11,FALSE)/VLOOKUP($A17,'2023'!$C$7:$N$469,9,FALSE))*1000,#N/A)</f>
        <v>#N/A</v>
      </c>
      <c r="EA17" s="198">
        <f>IFERROR((VLOOKUP($A17,'0910'!$F$10:$S$433,12,FALSE)/VLOOKUP($A17,'2010'!$C$5:$K$611,9,FALSE))*1000,#N/A)</f>
        <v>9.5438596491228083</v>
      </c>
      <c r="EB17" s="198">
        <f>IFERROR((VLOOKUP($A17,'1011'!$F$10:$S$433,13,FALSE)/VLOOKUP($A17,'2011'!$C$5:$K$611,9,FALSE))*1000,#N/A)</f>
        <v>9.7384529771841954</v>
      </c>
      <c r="EC17" s="198">
        <f>IFERROR((VLOOKUP($A17,'1112'!$F$10:$S$408,12,FALSE)/VLOOKUP($A17,'2012'!$F$10:$M$460,8,FALSE))*1000,#N/A)</f>
        <v>13.837511987943554</v>
      </c>
      <c r="ED17" s="198">
        <f>IFERROR((VLOOKUP($A17,'1213'!$F$10:$S$408,12,FALSE)/VLOOKUP($A17,'2013'!$F$10:$M$460,8,FALSE))*1000,#N/A)</f>
        <v>11.634199134199134</v>
      </c>
      <c r="EE17" s="198">
        <f>IFERROR((VLOOKUP($A17,'1314'!$F$10:$S$408,12,FALSE)/VLOOKUP($A17,'2014'!$F$10:$M$460,8,FALSE))*1000,#N/A)</f>
        <v>13.215859030837004</v>
      </c>
      <c r="EF17" s="198">
        <f>IFERROR((VLOOKUP($A17,'1415'!$F$10:$S$408,12,FALSE)/VLOOKUP($A17,'2015'!$F$10:$M$460,8,FALSE))*1000,#N/A)</f>
        <v>14.411109655443468</v>
      </c>
      <c r="EG17" s="198">
        <f>IFERROR((VLOOKUP($A17,'1516'!$F$10:$S$408,12,FALSE)/VLOOKUP($A17,'2016'!$F$10:$M$460,8,FALSE))*1000,#N/A)</f>
        <v>13.286893704850362</v>
      </c>
      <c r="EH17" s="198">
        <f>IFERROR((VLOOKUP($A17,'1617'!$F$10:$S$408,12,FALSE)/VLOOKUP($A17,'2017'!$F$10:$M$460,8,FALSE))*1000,#N/A)</f>
        <v>14.711477488902981</v>
      </c>
      <c r="EI17" s="198">
        <f>IFERROR((VLOOKUP($A17,'1718'!$F$10:$S$408,12,FALSE)/VLOOKUP($A17,'2018'!$F$10:$N$460,9,FALSE))*1000,#N/A)</f>
        <v>14.826812858210815</v>
      </c>
      <c r="EJ17" s="198">
        <f>IFERROR((VLOOKUP($A17,'1819'!$F$10:$S$408,12,FALSE)/VLOOKUP($A17,'2018'!$F$10:$N$460,9,FALSE))*1000,#N/A)</f>
        <v>16.19735858460005</v>
      </c>
      <c r="EK17" s="198">
        <f>IFERROR((VLOOKUP($A17,'1920'!$F$10:$S$408,12,FALSE)/VLOOKUP($A17,'2019'!$F$10:$N$464,8,FALSE))*1000,#N/A)</f>
        <v>17.435197151844719</v>
      </c>
      <c r="EL17" s="198" t="e">
        <f>IFERROR((VLOOKUP($A17,'20 21'!$F$10:$S$408,12,FALSE)/VLOOKUP($A17,'2020'!$F$10:$N$469,8,FALSE))*1000,#N/A)</f>
        <v>#N/A</v>
      </c>
      <c r="EM17" s="198" t="e">
        <f>IFERROR((VLOOKUP($A17,'21 22'!$F$10:$S$408,12,FALSE)/VLOOKUP($A17,'2021'!$F$10:$N$469,8,FALSE))*1000,#N/A)</f>
        <v>#N/A</v>
      </c>
      <c r="EN17" s="198" t="e">
        <f>IFERROR((VLOOKUP($A17,'22 23'!$F$10:$S$408,12,FALSE)/VLOOKUP($A17,'2022'!$F$10:$N$469,8,FALSE))*1000,#N/A)</f>
        <v>#N/A</v>
      </c>
      <c r="EO17" s="196" t="e">
        <f>IFERROR((VLOOKUP($A17,'23 24'!$F$7:$S$408,12,FALSE)/VLOOKUP($A17,'2023'!$C$7:$N$469,9,FALSE))*1000,#N/A)</f>
        <v>#N/A</v>
      </c>
    </row>
    <row r="18" spans="1:145" x14ac:dyDescent="0.3">
      <c r="A18" t="s">
        <v>1182</v>
      </c>
      <c r="B18" t="s">
        <v>1742</v>
      </c>
      <c r="C18" t="str">
        <f>IF(VLOOKUP($A18,'0910'!$F$10:$L$433,1,FALSE)=VLOOKUP($A18,'2010'!$C$5:$K$611,1,FALSE),VLOOKUP($A18,'0910'!$F$10:$L$433,1,FALSE),FALSE)</f>
        <v>Babergh</v>
      </c>
      <c r="D18" t="str">
        <f>IF(VLOOKUP($A18,'1011'!$F$10:$L$433,1,FALSE)=VLOOKUP($A18,'2011'!$C$5:$K$611,1,FALSE),VLOOKUP($A18,'1011'!$F$10:$L$433,1,FALSE),FALSE)</f>
        <v>Babergh</v>
      </c>
      <c r="E18" t="str">
        <f>IF(VLOOKUP(A18,'1112'!$F$10:$L$408,1,FALSE)=VLOOKUP(A18,'2012'!$F$10:$M$460,1,FALSE),VLOOKUP(A18,'1112'!$F$10:$L$408,1,FALSE),FALSE)</f>
        <v>Babergh</v>
      </c>
      <c r="F18" t="str">
        <f>IF(VLOOKUP($A18,'1213'!$F$10:$L$408,1,FALSE)=VLOOKUP($A18,'2013'!$F$10:$M$460,1,FALSE),VLOOKUP($A18,'1213'!$F$10:$L$408,1,FALSE),FALSE)</f>
        <v>Babergh</v>
      </c>
      <c r="G18" t="str">
        <f>IF(VLOOKUP($A18,'1314'!$F$10:$L$408,1,FALSE)=VLOOKUP($A18,'2014'!$F$10:$M$460,1,FALSE),VLOOKUP($A18,'1314'!$F$10:$L$408,1,FALSE),FALSE)</f>
        <v>Babergh</v>
      </c>
      <c r="H18" t="str">
        <f>IF(VLOOKUP($A18,'1415'!$F$10:$L$408,1,FALSE)=VLOOKUP($A18,'2015'!$F$10:$M$460,1,FALSE),VLOOKUP($A18,'1415'!$F$10:$L$408,1,FALSE),FALSE)</f>
        <v>Babergh</v>
      </c>
      <c r="I18" t="str">
        <f>IF(VLOOKUP($A18,'1516'!$F$10:$L$408,1,FALSE)=VLOOKUP($A18,'2015'!$F$10:$M$460,1,FALSE),VLOOKUP($A18,'1516'!$F$10:$L$408,1,FALSE),FALSE)</f>
        <v>Babergh</v>
      </c>
      <c r="J18" t="str">
        <f>IF(VLOOKUP($A18,'1617'!$F$10:$L$408,1,FALSE)=VLOOKUP($A18,'2016'!$F$10:$M$460,1,FALSE),VLOOKUP($A18,'1617'!$F$10:$L$408,1,FALSE),FALSE)</f>
        <v>Babergh</v>
      </c>
      <c r="K18" t="str">
        <f>IF(VLOOKUP($A18,'1718'!$F$10:$M$408,1,FALSE)=VLOOKUP($A18,'2017'!$F$10:$M$460,1,FALSE),VLOOKUP($A18,'1718'!$F$10:$M$408,1,FALSE),FALSE)</f>
        <v>Babergh</v>
      </c>
      <c r="L18" t="str">
        <f>IF(VLOOKUP($A18,'1819'!$F$10:$M$408,1,FALSE)=VLOOKUP($A18,'2018'!$F$10:$M$460,1,FALSE),VLOOKUP($A18,'1819'!$F$10:$M$408,1,FALSE),FALSE)</f>
        <v>Babergh</v>
      </c>
      <c r="M18" t="str">
        <f>IF(VLOOKUP($A18,'1920'!$F$10:$M$408,1,FALSE)=VLOOKUP($A18,'2019'!$F$10:$M$464,1,FALSE),VLOOKUP($A18,'1920'!$F$10:$M$408,1,FALSE),FALSE)</f>
        <v>Babergh</v>
      </c>
      <c r="N18" t="str">
        <f>IF(VLOOKUP($A18,'20 21'!$F$10:$N$408,1,FALSE)=VLOOKUP($A18,'2020'!$F$10:$O$468,1,FALSE),VLOOKUP($A18,'20 21'!$F$10:$N$408,1,FALSE),FALSE)</f>
        <v>Babergh</v>
      </c>
      <c r="O18" t="str">
        <f>IF(VLOOKUP($A18,'21 22'!$F$10:$N$408,1,FALSE)=VLOOKUP($A18,'2021'!$F$10:$O$471,1,FALSE),VLOOKUP($A18,'21 22'!$F$10:$N$408,1,FALSE),FALSE)</f>
        <v>Babergh</v>
      </c>
      <c r="P18" t="str">
        <f>IF(VLOOKUP($A18,'22 23'!$F$10:$N$408,1,FALSE)=VLOOKUP($A18,'2022'!$F$10:$O$468,1,FALSE),VLOOKUP($A18,'22 23'!$F$10:$N$408,1,FALSE),FALSE)</f>
        <v>Babergh</v>
      </c>
      <c r="Q18" t="str">
        <f>IF(VLOOKUP($A18,'23 24'!$F$7:$N$408,1,FALSE)=VLOOKUP($A18,'2023'!$C$7:$O$468,1,FALSE),VLOOKUP($A18,'23 24'!$F$7:$N$408,1,FALSE),FALSE)</f>
        <v>Babergh</v>
      </c>
      <c r="S18" s="196">
        <f>IFERROR((VLOOKUP($A18,'0910'!$F$10:$L$433,4,FALSE)/VLOOKUP($A18,'2010'!$C$5:$K$611,9,FALSE))*1000,#N/A)</f>
        <v>4.6463603510583376</v>
      </c>
      <c r="T18" s="196">
        <f>IFERROR((VLOOKUP($A18,'1011'!$F$10:$L$433,4,FALSE)/VLOOKUP($A18,'2011'!$C$5:$K$611,9,FALSE))*1000,#N/A)</f>
        <v>6.6632496155817531</v>
      </c>
      <c r="U18" s="196">
        <f>IFERROR((VLOOKUP($A18,'1112'!$F$10:$L$408,4,FALSE)/VLOOKUP($A18,'2012'!$F$10:$M$460,8,FALSE))*1000,#N/A)</f>
        <v>6.3661828367710722</v>
      </c>
      <c r="V18" s="196">
        <f>IFERROR((VLOOKUP($A18,'1213'!$F$10:$L$408,4,FALSE)/VLOOKUP($A18,'2013'!$F$10:$M$460,8,FALSE))*1000,#N/A)</f>
        <v>4.5581159787287922</v>
      </c>
      <c r="W18" s="196">
        <f>IFERROR((VLOOKUP($A18,'1314'!$F$10:$L$408,4,FALSE)/VLOOKUP($A18,'2014'!$F$10:$M$460,8,FALSE))*1000,#N/A)</f>
        <v>4.2735042735042743</v>
      </c>
      <c r="X18" s="196">
        <f>IFERROR((VLOOKUP($A18,'1415'!$F$10:$L$408,4,FALSE)/VLOOKUP($A18,'2015'!$F$10:$M$460,8,FALSE))*1000,#N/A)</f>
        <v>3.0037546933667083</v>
      </c>
      <c r="Y18" s="196">
        <f>IFERROR((VLOOKUP($A18,'1516'!$F$10:$L$408,4,FALSE)/VLOOKUP($A18,'2016'!$F$10:$M$460,8,FALSE))*1000,#N/A)</f>
        <v>3.2410870107205185</v>
      </c>
      <c r="Z18" s="196">
        <f>IFERROR((VLOOKUP($A18,'1617'!$F$10:$L$408,4,FALSE)/VLOOKUP($A18,'2017'!$F$10:$M$460,8,FALSE))*1000,#N/A)</f>
        <v>6.1988594098685841</v>
      </c>
      <c r="AA18" s="196">
        <f>IFERROR((VLOOKUP($A18,'1718'!$F$10:$L$408,4,FALSE)/VLOOKUP($A18,'2018'!$F$10:$N$460,9,FALSE))*1000,#N/A)</f>
        <v>3.4423407917383821</v>
      </c>
      <c r="AB18" s="196">
        <f>IFERROR((VLOOKUP($A18,'1819'!$F$10:$L$408,4,FALSE)/VLOOKUP($A18,'2018'!$F$10:$N$460,9,FALSE))*1000,#N/A)</f>
        <v>11.310548315711827</v>
      </c>
      <c r="AC18" s="196">
        <f>IFERROR((VLOOKUP($A18,'1920'!$F$10:$L$408,4,FALSE)/VLOOKUP($A18,'2019'!$F$10:$N$464,8,FALSE))*1000,#N/A)</f>
        <v>6.5463799711426596</v>
      </c>
      <c r="AD18" s="196">
        <f>IFERROR((VLOOKUP($A18,'20 21'!$F$10:$M$408,4,FALSE)/VLOOKUP($A18,'2020'!$F$10:$N$469,8,FALSE))*1000,#N/A)</f>
        <v>9.6500373261119261</v>
      </c>
      <c r="AE18" s="196">
        <f>IFERROR((VLOOKUP($A18,'21 22'!$F$10:$M$408,4,FALSE)/VLOOKUP($A18,'2021'!$F$10:$N$469,8,FALSE))*1000,#N/A)</f>
        <v>13.383041774208966</v>
      </c>
      <c r="AF18" s="196">
        <f>IFERROR((VLOOKUP($A18,'22 23'!$F$10:$M$408,4,FALSE)/VLOOKUP($A18,'2022'!$F$10:$N$469,8,FALSE))*1000,#N/A)</f>
        <v>15.022768884089949</v>
      </c>
      <c r="AG18" s="196">
        <f>IFERROR((VLOOKUP($A18,'23 24'!$F$7:$M$408,4,FALSE)/VLOOKUP($A18,'2023'!$C$7:$N$469,9,FALSE))*1000,#N/A)</f>
        <v>8.0932340563289102</v>
      </c>
      <c r="AI18" s="196">
        <f>IFERROR((VLOOKUP($A18,'0910'!$F$10:$L$433,5,FALSE)/VLOOKUP($A18,'2010'!$C$5:$K$611,9,FALSE))*1000,#N/A)</f>
        <v>0</v>
      </c>
      <c r="AJ18" s="196">
        <f>IFERROR((VLOOKUP($A18,'1011'!$F$10:$L$433,5,FALSE)/VLOOKUP($A18,'2011'!$C$5:$K$611,9,FALSE))*1000,#N/A)</f>
        <v>0.25627883136852897</v>
      </c>
      <c r="AK18" s="196">
        <f>IFERROR((VLOOKUP($A18,'1112'!$F$10:$L$408,5,FALSE)/VLOOKUP($A18,'2012'!$F$10:$M$460,8,FALSE))*1000,#N/A)</f>
        <v>0.5092946269416857</v>
      </c>
      <c r="AL18" s="196">
        <f>IFERROR((VLOOKUP($A18,'1213'!$F$10:$L$408,5,FALSE)/VLOOKUP($A18,'2013'!$F$10:$M$460,8,FALSE))*1000,#N/A)</f>
        <v>0.25322866548493289</v>
      </c>
      <c r="AM18" s="196">
        <f>IFERROR((VLOOKUP($A18,'1314'!$F$10:$L$408,5,FALSE)/VLOOKUP($A18,'2014'!$F$10:$M$460,8,FALSE))*1000,#N/A)</f>
        <v>1.0055304172951232</v>
      </c>
      <c r="AN18" s="196">
        <f>IFERROR((VLOOKUP($A18,'1415'!$F$10:$L$408,5,FALSE)/VLOOKUP($A18,'2015'!$F$10:$M$460,8,FALSE))*1000,#N/A)</f>
        <v>0.25031289111389238</v>
      </c>
      <c r="AO18" s="196">
        <f>IFERROR((VLOOKUP($A18,'1516'!$F$10:$L$408,5,FALSE)/VLOOKUP($A18,'2016'!$F$10:$M$460,8,FALSE))*1000,#N/A)</f>
        <v>0.99725754176015957</v>
      </c>
      <c r="AP18" s="196">
        <f>IFERROR((VLOOKUP($A18,'1617'!$F$10:$L$408,5,FALSE)/VLOOKUP($A18,'2017'!$F$10:$M$460,8,FALSE))*1000,#N/A)</f>
        <v>0.74386312918423014</v>
      </c>
      <c r="AQ18" s="196">
        <f>IFERROR((VLOOKUP($A18,'1718'!$F$10:$L$408,5,FALSE)/VLOOKUP($A18,'2018'!$F$10:$N$460,9,FALSE))*1000,#N/A)</f>
        <v>0.98352594049668063</v>
      </c>
      <c r="AR18" s="196">
        <f>IFERROR((VLOOKUP($A18,'1819'!$F$10:$L$408,5,FALSE)/VLOOKUP($A18,'2018'!$F$10:$N$460,9,FALSE))*1000,#N/A)</f>
        <v>1.2294074256208507</v>
      </c>
      <c r="AS18" s="196">
        <f>IFERROR((VLOOKUP($A18,'1920'!$F$10:$L$408,5,FALSE)/VLOOKUP($A18,'2019'!$F$10:$N$464,8,FALSE))*1000,#N/A)</f>
        <v>1.2122925872486405</v>
      </c>
      <c r="AT18" s="196">
        <f>IFERROR((VLOOKUP($A18,'20 21'!$F$10:$L$408,5,FALSE)/VLOOKUP($A18,'2020'!$F$10:$N$469,8,FALSE))*1000,#N/A)</f>
        <v>2.1712583983751834</v>
      </c>
      <c r="AU18" s="196">
        <f>IFERROR((VLOOKUP($A18,'21 22'!$F$10:$L$408,5,FALSE)/VLOOKUP($A18,'2021'!$F$10:$N$469,8,FALSE))*1000,#N/A)</f>
        <v>3.8237262212025618</v>
      </c>
      <c r="AV18" s="196">
        <f>IFERROR((VLOOKUP($A18,'22 23'!$F$10:$L$408,5,FALSE)/VLOOKUP($A18,'2022'!$F$10:$N$469,8,FALSE))*1000,#N/A)</f>
        <v>6.1029998591615415</v>
      </c>
      <c r="AW18" s="196">
        <f>IFERROR((VLOOKUP($A18,'23 24'!$F$7:$M$408,5,FALSE)/VLOOKUP($A18,'2023'!$C$7:$N$469,9,FALSE))*1000,#N/A)</f>
        <v>2.7748231050270542</v>
      </c>
      <c r="AY18" s="196">
        <f>IFERROR((VLOOKUP($A18,'0910'!$F$10:$L$433,6,FALSE)/VLOOKUP($A18,'2010'!$C$5:$K$611,9,FALSE))*1000,#N/A)</f>
        <v>0</v>
      </c>
      <c r="AZ18" s="196">
        <f>IFERROR((VLOOKUP($A18,'1011'!$F$10:$L$433,6,FALSE)/VLOOKUP($A18,'2011'!$C$5:$K$611,9,FALSE))*1000,#N/A)</f>
        <v>0</v>
      </c>
      <c r="BA18" s="196">
        <f>IFERROR((VLOOKUP($A18,'1112'!$F$10:$L$408,6,FALSE)/VLOOKUP($A18,'2012'!$F$10:$M$460,8,FALSE))*1000,#N/A)</f>
        <v>0</v>
      </c>
      <c r="BB18" s="196">
        <f>IFERROR((VLOOKUP($A18,'1213'!$F$10:$L$408,6,FALSE)/VLOOKUP($A18,'2013'!$F$10:$M$460,8,FALSE))*1000,#N/A)</f>
        <v>0</v>
      </c>
      <c r="BC18" s="196">
        <f>IFERROR((VLOOKUP($A18,'1314'!$F$10:$L$408,6,FALSE)/VLOOKUP($A18,'2014'!$F$10:$M$460,8,FALSE))*1000,#N/A)</f>
        <v>0</v>
      </c>
      <c r="BD18" s="196">
        <f>IFERROR((VLOOKUP($A18,'1415'!$F$10:$L$408,6,FALSE)/VLOOKUP($A18,'2015'!$F$10:$M$460,8,FALSE))*1000,#N/A)</f>
        <v>0</v>
      </c>
      <c r="BE18" s="196">
        <f>IFERROR((VLOOKUP($A18,'1516'!$F$10:$L$408,6,FALSE)/VLOOKUP($A18,'2016'!$F$10:$M$460,8,FALSE))*1000,#N/A)</f>
        <v>0</v>
      </c>
      <c r="BF18" s="196">
        <f>IFERROR((VLOOKUP($A18,'1617'!$F$10:$L$408,6,FALSE)/VLOOKUP($A18,'2017'!$F$10:$M$460,8,FALSE))*1000,#N/A)</f>
        <v>0</v>
      </c>
      <c r="BG18" s="196">
        <f>IFERROR((VLOOKUP($A18,'1718'!$F$10:$L$408,6,FALSE)/VLOOKUP($A18,'2018'!$F$10:$N$460,9,FALSE))*1000,#N/A)</f>
        <v>0</v>
      </c>
      <c r="BH18" s="196">
        <f>IFERROR((VLOOKUP($A18,'1819'!$F$10:$L$408,6,FALSE)/VLOOKUP($A18,'2018'!$F$10:$N$460,9,FALSE))*1000,#N/A)</f>
        <v>0</v>
      </c>
      <c r="BI18" s="196">
        <f>IFERROR((VLOOKUP($A18,'1920'!$F$10:$L$408,6,FALSE)/VLOOKUP($A18,'2019'!$F$10:$N$464,8,FALSE))*1000,#N/A)</f>
        <v>0.24245851744972813</v>
      </c>
      <c r="BJ18" s="196">
        <f>IFERROR((VLOOKUP($A18,'20 21'!$F$10:$L$408,6,FALSE)/VLOOKUP($A18,'2020'!$F$10:$N$469,8,FALSE))*1000,#N/A)</f>
        <v>0.48250186630559633</v>
      </c>
      <c r="BK18" s="196">
        <f>IFERROR((VLOOKUP($A18,'21 22'!$F$10:$L$408,6,FALSE)/VLOOKUP($A18,'2021'!$F$10:$N$469,8,FALSE))*1000,#N/A)</f>
        <v>0.47796577765032022</v>
      </c>
      <c r="BL18" s="196">
        <f>IFERROR((VLOOKUP($A18,'22 23'!$F$10:$L$408,6,FALSE)/VLOOKUP($A18,'2022'!$F$10:$N$469,8,FALSE))*1000,#N/A)</f>
        <v>0</v>
      </c>
      <c r="BM18" s="196">
        <f>IFERROR((VLOOKUP($A18,'23 24'!$F$7:$M$408,6,FALSE)/VLOOKUP($A18,'2023'!$C$7:$N$469,9,FALSE))*1000,#N/A)</f>
        <v>0</v>
      </c>
      <c r="BO18" s="196">
        <f>IFERROR((VLOOKUP($A18,'0910'!$F$10:$L$433,7,FALSE)/VLOOKUP($A18,'2010'!$C$5:$K$611,9,FALSE))*1000,#N/A)</f>
        <v>4.6463603510583376</v>
      </c>
      <c r="BP18" s="196">
        <f>IFERROR((VLOOKUP($A18,'1011'!$F$10:$L$433,7,FALSE)/VLOOKUP($A18,'2011'!$C$5:$K$611,9,FALSE))*1000,#N/A)</f>
        <v>6.6632496155817531</v>
      </c>
      <c r="BQ18" s="196">
        <f>IFERROR((VLOOKUP($A18,'1112'!$F$10:$L$408,7,FALSE)/VLOOKUP($A18,'2012'!$F$10:$M$460,8,FALSE))*1000,#N/A)</f>
        <v>6.875477463712758</v>
      </c>
      <c r="BR18" s="196">
        <f>IFERROR((VLOOKUP($A18,'1213'!$F$10:$L$408,7,FALSE)/VLOOKUP($A18,'2013'!$F$10:$M$460,8,FALSE))*1000,#N/A)</f>
        <v>5.0645733096986572</v>
      </c>
      <c r="BS18" s="196">
        <f>IFERROR((VLOOKUP($A18,'1314'!$F$10:$L$408,7,FALSE)/VLOOKUP($A18,'2014'!$F$10:$M$460,8,FALSE))*1000,#N/A)</f>
        <v>5.2790346907993966</v>
      </c>
      <c r="BT18" s="196">
        <f>IFERROR((VLOOKUP($A18,'1415'!$F$10:$L$408,7,FALSE)/VLOOKUP($A18,'2015'!$F$10:$M$460,8,FALSE))*1000,#N/A)</f>
        <v>3.2540675844806008</v>
      </c>
      <c r="BU18" s="196">
        <f>IFERROR((VLOOKUP($A18,'1516'!$F$10:$L$408,7,FALSE)/VLOOKUP($A18,'2016'!$F$10:$M$460,8,FALSE))*1000,#N/A)</f>
        <v>4.2383445524806778</v>
      </c>
      <c r="BV18" s="196">
        <f>IFERROR((VLOOKUP($A18,'1617'!$F$10:$L$408,7,FALSE)/VLOOKUP($A18,'2017'!$F$10:$M$460,8,FALSE))*1000,#N/A)</f>
        <v>7.1906769154475576</v>
      </c>
      <c r="BW18" s="196">
        <f>IFERROR((VLOOKUP($A18,'1718'!$F$10:$L$408,7,FALSE)/VLOOKUP($A18,'2018'!$F$10:$N$460,9,FALSE))*1000,#N/A)</f>
        <v>4.4258667322350629</v>
      </c>
      <c r="BX18" s="196">
        <f>IFERROR((VLOOKUP($A18,'1819'!$F$10:$L$408,7,FALSE)/VLOOKUP($A18,'2018'!$F$10:$N$460,9,FALSE))*1000,#N/A)</f>
        <v>12.539955741332678</v>
      </c>
      <c r="BY18" s="196">
        <f>IFERROR((VLOOKUP($A18,'1920'!$F$10:$L$408,7,FALSE)/VLOOKUP($A18,'2019'!$F$10:$N$464,8,FALSE))*1000,#N/A)</f>
        <v>7.7586725583913001</v>
      </c>
      <c r="BZ18" s="196">
        <f>IFERROR((VLOOKUP($A18,'20 21'!$F$10:$L$408,7,FALSE)/VLOOKUP($A18,'2020'!$F$10:$N$469,8,FALSE))*1000,#N/A)</f>
        <v>12.303797590792705</v>
      </c>
      <c r="CA18" s="196">
        <f>IFERROR((VLOOKUP($A18,'21 22'!$F$10:$L$408,7,FALSE)/VLOOKUP($A18,'2021'!$F$10:$N$469,8,FALSE))*1000,#N/A)</f>
        <v>17.684733773061847</v>
      </c>
      <c r="CB18" s="196">
        <f>IFERROR((VLOOKUP($A18,'22 23'!$F$10:$L$408,7,FALSE)/VLOOKUP($A18,'2022'!$F$10:$N$469,8,FALSE))*1000,#N/A)</f>
        <v>20.891037979437584</v>
      </c>
      <c r="CC18" s="196">
        <f>IFERROR((VLOOKUP($A18,'23 24'!$F$7:$M$408,7,FALSE)/VLOOKUP($A18,'2023'!$C$7:$N$469,9,FALSE))*1000,#N/A)</f>
        <v>10.868057161355964</v>
      </c>
      <c r="CE18" s="198">
        <f>IFERROR((VLOOKUP($A18,'0910'!$F$10:$S$433,9,FALSE)/VLOOKUP($A18,'2010'!$C$5:$K$611,9,FALSE))*1000,#N/A)</f>
        <v>4.6463603510583376</v>
      </c>
      <c r="CF18" s="198">
        <f>IFERROR((VLOOKUP($A18,'1011'!$F$10:$S$433,10,FALSE)/VLOOKUP($A18,'2011'!$C$5:$K$611,9,FALSE))*1000,#N/A)</f>
        <v>5.1255766273705792</v>
      </c>
      <c r="CG18" s="198">
        <f>IFERROR((VLOOKUP($A18,'1112'!$F$10:$S$408,9,FALSE)/VLOOKUP($A18,'2012'!$F$10:$M$460,8,FALSE))*1000,#N/A)</f>
        <v>4.8382989559460148</v>
      </c>
      <c r="CH18" s="198">
        <f>IFERROR((VLOOKUP($A18,'1213'!$F$10:$S$408,9,FALSE)/VLOOKUP($A18,'2013'!$F$10:$M$460,8,FALSE))*1000,#N/A)</f>
        <v>5.8242593061534569</v>
      </c>
      <c r="CI18" s="198">
        <f>IFERROR((VLOOKUP($A18,'1314'!$F$10:$S$408,9,FALSE)/VLOOKUP($A18,'2014'!$F$10:$M$460,8,FALSE))*1000,#N/A)</f>
        <v>5.7817998994469582</v>
      </c>
      <c r="CJ18" s="198">
        <f>IFERROR((VLOOKUP($A18,'1415'!$F$10:$S$408,9,FALSE)/VLOOKUP($A18,'2015'!$F$10:$M$460,8,FALSE))*1000,#N/A)</f>
        <v>3.7546933667083855</v>
      </c>
      <c r="CK18" s="198">
        <f>IFERROR((VLOOKUP($A18,'1516'!$F$10:$S$408,9,FALSE)/VLOOKUP($A18,'2016'!$F$10:$M$460,8,FALSE))*1000,#N/A)</f>
        <v>1.7452006980802792</v>
      </c>
      <c r="CL18" s="198">
        <f>IFERROR((VLOOKUP($A18,'1617'!$F$10:$S$408,9,FALSE)/VLOOKUP($A18,'2017'!$F$10:$M$460,8,FALSE))*1000,#N/A)</f>
        <v>4.215224398710637</v>
      </c>
      <c r="CM18" s="198">
        <f>IFERROR((VLOOKUP($A18,'1718'!$F$10:$S$408,9,FALSE)/VLOOKUP($A18,'2018'!$F$10:$N$460,9,FALSE))*1000,#N/A)</f>
        <v>5.6552741578559136</v>
      </c>
      <c r="CN18" s="198">
        <f>IFERROR((VLOOKUP($A18,'1819'!$F$10:$S$408,9,FALSE)/VLOOKUP($A18,'2018'!$F$10:$N$460,9,FALSE))*1000,#N/A)</f>
        <v>7.6223260388492751</v>
      </c>
      <c r="CO18" s="198">
        <f>IFERROR((VLOOKUP($A18,'1920'!$F$10:$S$408,9,FALSE)/VLOOKUP($A18,'2019'!$F$10:$N$464,8,FALSE))*1000,#N/A)</f>
        <v>8.9709651456399406</v>
      </c>
      <c r="CP18" s="198">
        <f>IFERROR((VLOOKUP($A18,'20 21'!$F$10:$S$408,9,FALSE)/VLOOKUP($A18,'2020'!$F$10:$N$469,8,FALSE))*1000,#N/A)</f>
        <v>7.4787789277367427</v>
      </c>
      <c r="CQ18" s="198">
        <f>IFERROR((VLOOKUP($A18,'21 22'!$F$10:$S$408,9,FALSE)/VLOOKUP($A18,'2021'!$F$10:$N$469,8,FALSE))*1000,#N/A)</f>
        <v>10.515247108307046</v>
      </c>
      <c r="CR18" s="198">
        <f>IFERROR((VLOOKUP($A18,'22 23'!$F$10:$S$408,9,FALSE)/VLOOKUP($A18,'2022'!$F$10:$N$469,8,FALSE))*1000,#N/A)</f>
        <v>11.736538190695274</v>
      </c>
      <c r="CS18" s="196">
        <f>IFERROR((VLOOKUP($A18,'23 24'!$F$7:$S$408,9,FALSE)/VLOOKUP($A18,'2023'!$C$7:$N$469,9,FALSE))*1000,#N/A)</f>
        <v>11.561762937612727</v>
      </c>
      <c r="CU18" s="198">
        <f>IFERROR((VLOOKUP($A18,'0910'!$F$10:$S$433,10,FALSE)/VLOOKUP($A18,'2010'!$C$5:$K$611,9,FALSE))*1000,#N/A)</f>
        <v>0</v>
      </c>
      <c r="CV18" s="198">
        <f>IFERROR((VLOOKUP($A18,'1011'!$F$10:$S$433,11,FALSE)/VLOOKUP($A18,'2011'!$C$5:$K$611,9,FALSE))*1000,#N/A)</f>
        <v>0</v>
      </c>
      <c r="CW18" s="198">
        <f>IFERROR((VLOOKUP($A18,'1112'!$F$10:$S$408,10,FALSE)/VLOOKUP($A18,'2012'!$F$10:$M$460,8,FALSE))*1000,#N/A)</f>
        <v>0.76394194041252861</v>
      </c>
      <c r="CX18" s="198">
        <f>IFERROR((VLOOKUP($A18,'1213'!$F$10:$S$408,10,FALSE)/VLOOKUP($A18,'2013'!$F$10:$M$460,8,FALSE))*1000,#N/A)</f>
        <v>0</v>
      </c>
      <c r="CY18" s="198">
        <f>IFERROR((VLOOKUP($A18,'1314'!$F$10:$S$408,10,FALSE)/VLOOKUP($A18,'2014'!$F$10:$M$460,8,FALSE))*1000,#N/A)</f>
        <v>1.0055304172951232</v>
      </c>
      <c r="CZ18" s="198">
        <f>IFERROR((VLOOKUP($A18,'1415'!$F$10:$S$408,10,FALSE)/VLOOKUP($A18,'2015'!$F$10:$M$460,8,FALSE))*1000,#N/A)</f>
        <v>0</v>
      </c>
      <c r="DA18" s="198">
        <f>IFERROR((VLOOKUP($A18,'1516'!$F$10:$S$408,10,FALSE)/VLOOKUP($A18,'2016'!$F$10:$M$460,8,FALSE))*1000,#N/A)</f>
        <v>0.24931438544003989</v>
      </c>
      <c r="DB18" s="198">
        <f>IFERROR((VLOOKUP($A18,'1617'!$F$10:$S$408,10,FALSE)/VLOOKUP($A18,'2017'!$F$10:$M$460,8,FALSE))*1000,#N/A)</f>
        <v>0.99181750557897352</v>
      </c>
      <c r="DC18" s="198">
        <f>IFERROR((VLOOKUP($A18,'1718'!$F$10:$S$408,10,FALSE)/VLOOKUP($A18,'2018'!$F$10:$N$460,9,FALSE))*1000,#N/A)</f>
        <v>1.4752889107450209</v>
      </c>
      <c r="DD18" s="198">
        <f>IFERROR((VLOOKUP($A18,'1819'!$F$10:$S$408,10,FALSE)/VLOOKUP($A18,'2018'!$F$10:$N$460,9,FALSE))*1000,#N/A)</f>
        <v>0.49176297024834031</v>
      </c>
      <c r="DE18" s="198">
        <f>IFERROR((VLOOKUP($A18,'1920'!$F$10:$S$408,10,FALSE)/VLOOKUP($A18,'2019'!$F$10:$N$464,8,FALSE))*1000,#N/A)</f>
        <v>0.7273755523491845</v>
      </c>
      <c r="DF18" s="198">
        <f>IFERROR((VLOOKUP($A18,'20 21'!$F$10:$S$408,10,FALSE)/VLOOKUP($A18,'2020'!$F$10:$N$469,8,FALSE))*1000,#N/A)</f>
        <v>1.688756532069587</v>
      </c>
      <c r="DG18" s="198">
        <f>IFERROR((VLOOKUP($A18,'21 22'!$F$10:$S$408,10,FALSE)/VLOOKUP($A18,'2021'!$F$10:$N$469,8,FALSE))*1000,#N/A)</f>
        <v>2.8677946659019216</v>
      </c>
      <c r="DH18" s="198">
        <f>IFERROR((VLOOKUP($A18,'22 23'!$F$10:$S$408,10,FALSE)/VLOOKUP($A18,'2022'!$F$10:$N$469,8,FALSE))*1000,#N/A)</f>
        <v>3.7556922210224872</v>
      </c>
      <c r="DI18" s="196">
        <f>IFERROR((VLOOKUP($A18,'23 24'!$F$7:$S$408,10,FALSE)/VLOOKUP($A18,'2023'!$C$7:$N$469,9,FALSE))*1000,#N/A)</f>
        <v>6.0121167275586176</v>
      </c>
      <c r="DK18" s="198">
        <f>IFERROR((VLOOKUP($A18,'0910'!$F$10:$S$433,11,FALSE)/VLOOKUP($A18,'2010'!$C$5:$K$611,9,FALSE))*1000,#N/A)</f>
        <v>0</v>
      </c>
      <c r="DL18" s="198">
        <f>IFERROR((VLOOKUP($A18,'1011'!$F$10:$S$433,12,FALSE)/VLOOKUP($A18,'2011'!$C$5:$K$611,9,FALSE))*1000,#N/A)</f>
        <v>0</v>
      </c>
      <c r="DM18" s="198">
        <f>IFERROR((VLOOKUP($A18,'1112'!$F$10:$S$408,11,FALSE)/VLOOKUP($A18,'2012'!$F$10:$M$460,8,FALSE))*1000,#N/A)</f>
        <v>0</v>
      </c>
      <c r="DN18" s="198">
        <f>IFERROR((VLOOKUP($A18,'1213'!$F$10:$S$408,11,FALSE)/VLOOKUP($A18,'2013'!$F$10:$M$460,8,FALSE))*1000,#N/A)</f>
        <v>0</v>
      </c>
      <c r="DO18" s="198">
        <f>IFERROR((VLOOKUP($A18,'1314'!$F$10:$S$408,11,FALSE)/VLOOKUP($A18,'2014'!$F$10:$M$460,8,FALSE))*1000,#N/A)</f>
        <v>0</v>
      </c>
      <c r="DP18" s="198">
        <f>IFERROR((VLOOKUP($A18,'1415'!$F$10:$S$408,11,FALSE)/VLOOKUP($A18,'2015'!$F$10:$M$460,8,FALSE))*1000,#N/A)</f>
        <v>0</v>
      </c>
      <c r="DQ18" s="198">
        <f>IFERROR((VLOOKUP($A18,'1516'!$F$10:$S$408,11,FALSE)/VLOOKUP($A18,'2016'!$F$10:$M$460,8,FALSE))*1000,#N/A)</f>
        <v>0.24931438544003989</v>
      </c>
      <c r="DR18" s="198">
        <f>IFERROR((VLOOKUP($A18,'1617'!$F$10:$S$408,11,FALSE)/VLOOKUP($A18,'2017'!$F$10:$M$460,8,FALSE))*1000,#N/A)</f>
        <v>0</v>
      </c>
      <c r="DS18" s="198">
        <f>IFERROR((VLOOKUP($A18,'1718'!$F$10:$S$408,11,FALSE)/VLOOKUP($A18,'2018'!$F$10:$N$460,9,FALSE))*1000,#N/A)</f>
        <v>0</v>
      </c>
      <c r="DT18" s="198">
        <f>IFERROR((VLOOKUP($A18,'1819'!$F$10:$S$408,11,FALSE)/VLOOKUP($A18,'2018'!$F$10:$N$460,9,FALSE))*1000,#N/A)</f>
        <v>0</v>
      </c>
      <c r="DU18" s="198">
        <f>IFERROR((VLOOKUP($A18,'1920'!$F$10:$S$408,11,FALSE)/VLOOKUP($A18,'2019'!$F$10:$N$464,8,FALSE))*1000,#N/A)</f>
        <v>0</v>
      </c>
      <c r="DV18" s="198">
        <f>IFERROR((VLOOKUP($A18,'20 21'!$F$10:$S$408,11,FALSE)/VLOOKUP($A18,'2020'!$F$10:$N$469,8,FALSE))*1000,#N/A)</f>
        <v>0</v>
      </c>
      <c r="DW18" s="198">
        <f>IFERROR((VLOOKUP($A18,'21 22'!$F$10:$S$408,11,FALSE)/VLOOKUP($A18,'2021'!$F$10:$N$469,8,FALSE))*1000,#N/A)</f>
        <v>0.95593155530064045</v>
      </c>
      <c r="DX18" s="198">
        <f>IFERROR((VLOOKUP($A18,'22 23'!$F$10:$S$408,11,FALSE)/VLOOKUP($A18,'2022'!$F$10:$N$469,8,FALSE))*1000,#N/A)</f>
        <v>0</v>
      </c>
      <c r="DY18" s="196">
        <f>IFERROR((VLOOKUP($A18,'23 24'!$F$7:$S$408,11,FALSE)/VLOOKUP($A18,'2023'!$C$7:$N$469,9,FALSE))*1000,#N/A)</f>
        <v>0</v>
      </c>
      <c r="EA18" s="198">
        <f>IFERROR((VLOOKUP($A18,'0910'!$F$10:$S$433,12,FALSE)/VLOOKUP($A18,'2010'!$C$5:$K$611,9,FALSE))*1000,#N/A)</f>
        <v>4.6463603510583376</v>
      </c>
      <c r="EB18" s="198">
        <f>IFERROR((VLOOKUP($A18,'1011'!$F$10:$S$433,13,FALSE)/VLOOKUP($A18,'2011'!$C$5:$K$611,9,FALSE))*1000,#N/A)</f>
        <v>5.1255766273705792</v>
      </c>
      <c r="EC18" s="198">
        <f>IFERROR((VLOOKUP($A18,'1112'!$F$10:$S$408,12,FALSE)/VLOOKUP($A18,'2012'!$F$10:$M$460,8,FALSE))*1000,#N/A)</f>
        <v>5.6022408963585431</v>
      </c>
      <c r="ED18" s="198">
        <f>IFERROR((VLOOKUP($A18,'1213'!$F$10:$S$408,12,FALSE)/VLOOKUP($A18,'2013'!$F$10:$M$460,8,FALSE))*1000,#N/A)</f>
        <v>5.8242593061534569</v>
      </c>
      <c r="EE18" s="198">
        <f>IFERROR((VLOOKUP($A18,'1314'!$F$10:$S$408,12,FALSE)/VLOOKUP($A18,'2014'!$F$10:$M$460,8,FALSE))*1000,#N/A)</f>
        <v>6.7873303167420813</v>
      </c>
      <c r="EF18" s="198">
        <f>IFERROR((VLOOKUP($A18,'1415'!$F$10:$S$408,12,FALSE)/VLOOKUP($A18,'2015'!$F$10:$M$460,8,FALSE))*1000,#N/A)</f>
        <v>3.7546933667083855</v>
      </c>
      <c r="EG18" s="198">
        <f>IFERROR((VLOOKUP($A18,'1516'!$F$10:$S$408,12,FALSE)/VLOOKUP($A18,'2016'!$F$10:$M$460,8,FALSE))*1000,#N/A)</f>
        <v>2.2438294689603588</v>
      </c>
      <c r="EH18" s="198">
        <f>IFERROR((VLOOKUP($A18,'1617'!$F$10:$S$408,12,FALSE)/VLOOKUP($A18,'2017'!$F$10:$M$460,8,FALSE))*1000,#N/A)</f>
        <v>5.2070419042896106</v>
      </c>
      <c r="EI18" s="198">
        <f>IFERROR((VLOOKUP($A18,'1718'!$F$10:$S$408,12,FALSE)/VLOOKUP($A18,'2018'!$F$10:$N$460,9,FALSE))*1000,#N/A)</f>
        <v>6.8846815834767643</v>
      </c>
      <c r="EJ18" s="198">
        <f>IFERROR((VLOOKUP($A18,'1819'!$F$10:$S$408,12,FALSE)/VLOOKUP($A18,'2018'!$F$10:$N$460,9,FALSE))*1000,#N/A)</f>
        <v>8.114089009097615</v>
      </c>
      <c r="EK18" s="198">
        <f>IFERROR((VLOOKUP($A18,'1920'!$F$10:$S$408,12,FALSE)/VLOOKUP($A18,'2019'!$F$10:$N$464,8,FALSE))*1000,#N/A)</f>
        <v>9.6983406979891242</v>
      </c>
      <c r="EL18" s="198">
        <f>IFERROR((VLOOKUP($A18,'20 21'!$F$10:$S$408,12,FALSE)/VLOOKUP($A18,'2020'!$F$10:$N$469,8,FALSE))*1000,#N/A)</f>
        <v>9.167535459806329</v>
      </c>
      <c r="EM18" s="198">
        <f>IFERROR((VLOOKUP($A18,'21 22'!$F$10:$S$408,12,FALSE)/VLOOKUP($A18,'2021'!$F$10:$N$469,8,FALSE))*1000,#N/A)</f>
        <v>14.338973329509606</v>
      </c>
      <c r="EN18" s="198">
        <f>IFERROR((VLOOKUP($A18,'22 23'!$F$10:$S$408,12,FALSE)/VLOOKUP($A18,'2022'!$F$10:$N$469,8,FALSE))*1000,#N/A)</f>
        <v>15.49223041171776</v>
      </c>
      <c r="EO18" s="196">
        <f>IFERROR((VLOOKUP($A18,'23 24'!$F$7:$S$408,12,FALSE)/VLOOKUP($A18,'2023'!$C$7:$N$469,9,FALSE))*1000,#N/A)</f>
        <v>17.573879665171347</v>
      </c>
    </row>
    <row r="19" spans="1:145" x14ac:dyDescent="0.3">
      <c r="A19" t="s">
        <v>187</v>
      </c>
      <c r="B19" t="s">
        <v>1743</v>
      </c>
      <c r="C19" t="str">
        <f>IF(VLOOKUP($A19,'0910'!$F$10:$L$433,1,FALSE)=VLOOKUP($A19,'2010'!$C$5:$K$611,1,FALSE),VLOOKUP($A19,'0910'!$F$10:$L$433,1,FALSE),FALSE)</f>
        <v>Barking and Dagenham</v>
      </c>
      <c r="D19" t="str">
        <f>IF(VLOOKUP($A19,'1011'!$F$10:$L$433,1,FALSE)=VLOOKUP($A19,'2011'!$C$5:$K$611,1,FALSE),VLOOKUP($A19,'1011'!$F$10:$L$433,1,FALSE),FALSE)</f>
        <v>Barking and Dagenham</v>
      </c>
      <c r="E19" t="str">
        <f>IF(VLOOKUP(A19,'1112'!$F$10:$L$408,1,FALSE)=VLOOKUP(A19,'2012'!$F$10:$M$460,1,FALSE),VLOOKUP(A19,'1112'!$F$10:$L$408,1,FALSE),FALSE)</f>
        <v>Barking and Dagenham</v>
      </c>
      <c r="F19" t="str">
        <f>IF(VLOOKUP($A19,'1213'!$F$10:$L$408,1,FALSE)=VLOOKUP($A19,'2013'!$F$10:$M$460,1,FALSE),VLOOKUP($A19,'1213'!$F$10:$L$408,1,FALSE),FALSE)</f>
        <v>Barking and Dagenham</v>
      </c>
      <c r="G19" t="str">
        <f>IF(VLOOKUP($A19,'1314'!$F$10:$L$408,1,FALSE)=VLOOKUP($A19,'2014'!$F$10:$M$460,1,FALSE),VLOOKUP($A19,'1314'!$F$10:$L$408,1,FALSE),FALSE)</f>
        <v>Barking and Dagenham</v>
      </c>
      <c r="H19" t="str">
        <f>IF(VLOOKUP($A19,'1415'!$F$10:$L$408,1,FALSE)=VLOOKUP($A19,'2015'!$F$10:$M$460,1,FALSE),VLOOKUP($A19,'1415'!$F$10:$L$408,1,FALSE),FALSE)</f>
        <v>Barking and Dagenham</v>
      </c>
      <c r="I19" t="str">
        <f>IF(VLOOKUP($A19,'1516'!$F$10:$L$408,1,FALSE)=VLOOKUP($A19,'2015'!$F$10:$M$460,1,FALSE),VLOOKUP($A19,'1516'!$F$10:$L$408,1,FALSE),FALSE)</f>
        <v>Barking and Dagenham</v>
      </c>
      <c r="J19" t="str">
        <f>IF(VLOOKUP($A19,'1617'!$F$10:$L$408,1,FALSE)=VLOOKUP($A19,'2016'!$F$10:$M$460,1,FALSE),VLOOKUP($A19,'1617'!$F$10:$L$408,1,FALSE),FALSE)</f>
        <v>Barking and Dagenham</v>
      </c>
      <c r="K19" t="str">
        <f>IF(VLOOKUP($A19,'1718'!$F$10:$M$408,1,FALSE)=VLOOKUP($A19,'2017'!$F$10:$M$460,1,FALSE),VLOOKUP($A19,'1718'!$F$10:$M$408,1,FALSE),FALSE)</f>
        <v>Barking and Dagenham</v>
      </c>
      <c r="L19" t="str">
        <f>IF(VLOOKUP($A19,'1819'!$F$10:$M$408,1,FALSE)=VLOOKUP($A19,'2018'!$F$10:$M$460,1,FALSE),VLOOKUP($A19,'1819'!$F$10:$M$408,1,FALSE),FALSE)</f>
        <v>Barking and Dagenham</v>
      </c>
      <c r="M19" t="str">
        <f>IF(VLOOKUP($A19,'1920'!$F$10:$M$408,1,FALSE)=VLOOKUP($A19,'2019'!$F$10:$M$464,1,FALSE),VLOOKUP($A19,'1920'!$F$10:$M$408,1,FALSE),FALSE)</f>
        <v>Barking and Dagenham</v>
      </c>
      <c r="N19" t="str">
        <f>IF(VLOOKUP($A19,'20 21'!$F$10:$N$408,1,FALSE)=VLOOKUP($A19,'2020'!$F$10:$O$468,1,FALSE),VLOOKUP($A19,'20 21'!$F$10:$N$408,1,FALSE),FALSE)</f>
        <v>Barking and Dagenham</v>
      </c>
      <c r="O19" t="str">
        <f>IF(VLOOKUP($A19,'21 22'!$F$10:$N$408,1,FALSE)=VLOOKUP($A19,'2021'!$F$10:$O$471,1,FALSE),VLOOKUP($A19,'21 22'!$F$10:$N$408,1,FALSE),FALSE)</f>
        <v>Barking and Dagenham</v>
      </c>
      <c r="P19" t="str">
        <f>IF(VLOOKUP($A19,'22 23'!$F$10:$N$408,1,FALSE)=VLOOKUP($A19,'2022'!$F$10:$O$468,1,FALSE),VLOOKUP($A19,'22 23'!$F$10:$N$408,1,FALSE),FALSE)</f>
        <v>Barking and Dagenham</v>
      </c>
      <c r="Q19" t="str">
        <f>IF(VLOOKUP($A19,'23 24'!$F$7:$N$408,1,FALSE)=VLOOKUP($A19,'2023'!$C$7:$O$468,1,FALSE),VLOOKUP($A19,'23 24'!$F$7:$N$408,1,FALSE),FALSE)</f>
        <v>Barking and Dagenham</v>
      </c>
      <c r="S19" s="196">
        <f>IFERROR((VLOOKUP($A19,'0910'!$F$10:$L$433,4,FALSE)/VLOOKUP($A19,'2010'!$C$5:$K$611,9,FALSE))*1000,#N/A)</f>
        <v>1.2684989429175475</v>
      </c>
      <c r="T19" s="196">
        <f>IFERROR((VLOOKUP($A19,'1011'!$F$10:$L$433,4,FALSE)/VLOOKUP($A19,'2011'!$C$5:$K$611,9,FALSE))*1000,#N/A)</f>
        <v>3.5171637591446259</v>
      </c>
      <c r="U19" s="196">
        <f>IFERROR((VLOOKUP($A19,'1112'!$F$10:$L$408,4,FALSE)/VLOOKUP($A19,'2012'!$F$10:$M$460,8,FALSE))*1000,#N/A)</f>
        <v>3.4999300013999721</v>
      </c>
      <c r="V19" s="196">
        <f>IFERROR((VLOOKUP($A19,'1213'!$F$10:$L$408,4,FALSE)/VLOOKUP($A19,'2013'!$F$10:$M$460,8,FALSE))*1000,#N/A)</f>
        <v>3.3361134278565472</v>
      </c>
      <c r="W19" s="196">
        <f>IFERROR((VLOOKUP($A19,'1314'!$F$10:$L$408,4,FALSE)/VLOOKUP($A19,'2014'!$F$10:$M$460,8,FALSE))*1000,#N/A)</f>
        <v>2.6145589651850831</v>
      </c>
      <c r="X19" s="196">
        <f>IFERROR((VLOOKUP($A19,'1415'!$F$10:$L$408,4,FALSE)/VLOOKUP($A19,'2015'!$F$10:$M$460,8,FALSE))*1000,#N/A)</f>
        <v>2.186389723968297</v>
      </c>
      <c r="Y19" s="196">
        <f>IFERROR((VLOOKUP($A19,'1516'!$F$10:$L$408,4,FALSE)/VLOOKUP($A19,'2016'!$F$10:$M$460,8,FALSE))*1000,#N/A)</f>
        <v>4.4648897307536197</v>
      </c>
      <c r="Z19" s="196">
        <f>IFERROR((VLOOKUP($A19,'1617'!$F$10:$L$408,4,FALSE)/VLOOKUP($A19,'2017'!$F$10:$M$460,8,FALSE))*1000,#N/A)</f>
        <v>3.3552543282780833</v>
      </c>
      <c r="AA19" s="196">
        <f>IFERROR((VLOOKUP($A19,'1718'!$F$10:$L$408,4,FALSE)/VLOOKUP($A19,'2018'!$F$10:$N$460,9,FALSE))*1000,#N/A)</f>
        <v>5.3390282968499738</v>
      </c>
      <c r="AB19" s="196">
        <f>IFERROR((VLOOKUP($A19,'1819'!$F$10:$L$408,4,FALSE)/VLOOKUP($A19,'2018'!$F$10:$N$460,9,FALSE))*1000,#N/A)</f>
        <v>1.4682327816337426</v>
      </c>
      <c r="AC19" s="196">
        <f>IFERROR((VLOOKUP($A19,'1920'!$F$10:$L$408,4,FALSE)/VLOOKUP($A19,'2019'!$F$10:$N$464,8,FALSE))*1000,#N/A)</f>
        <v>10.154426406783685</v>
      </c>
      <c r="AD19" s="196">
        <f>IFERROR((VLOOKUP($A19,'20 21'!$F$10:$M$408,4,FALSE)/VLOOKUP($A19,'2020'!$F$10:$N$469,8,FALSE))*1000,#N/A)</f>
        <v>5.6598160954639862</v>
      </c>
      <c r="AE19" s="196">
        <f>IFERROR((VLOOKUP($A19,'21 22'!$F$10:$M$408,4,FALSE)/VLOOKUP($A19,'2021'!$F$10:$N$469,8,FALSE))*1000,#N/A)</f>
        <v>2.9887208274858361</v>
      </c>
      <c r="AF19" s="196">
        <f>IFERROR((VLOOKUP($A19,'22 23'!$F$10:$M$408,4,FALSE)/VLOOKUP($A19,'2022'!$F$10:$N$469,8,FALSE))*1000,#N/A)</f>
        <v>15.096850131777591</v>
      </c>
      <c r="AG19" s="196">
        <f>IFERROR((VLOOKUP($A19,'23 24'!$F$7:$M$408,4,FALSE)/VLOOKUP($A19,'2023'!$C$7:$N$469,9,FALSE))*1000,#N/A)</f>
        <v>10.327065727995164</v>
      </c>
      <c r="AI19" s="196">
        <f>IFERROR((VLOOKUP($A19,'0910'!$F$10:$L$433,5,FALSE)/VLOOKUP($A19,'2010'!$C$5:$K$611,9,FALSE))*1000,#N/A)</f>
        <v>1.2684989429175475</v>
      </c>
      <c r="AJ19" s="196">
        <f>IFERROR((VLOOKUP($A19,'1011'!$F$10:$L$433,5,FALSE)/VLOOKUP($A19,'2011'!$C$5:$K$611,9,FALSE))*1000,#N/A)</f>
        <v>1.6882386043894204</v>
      </c>
      <c r="AK19" s="196">
        <f>IFERROR((VLOOKUP($A19,'1112'!$F$10:$L$408,5,FALSE)/VLOOKUP($A19,'2012'!$F$10:$M$460,8,FALSE))*1000,#N/A)</f>
        <v>3.2199356012879745</v>
      </c>
      <c r="AL19" s="196">
        <f>IFERROR((VLOOKUP($A19,'1213'!$F$10:$L$408,5,FALSE)/VLOOKUP($A19,'2013'!$F$10:$M$460,8,FALSE))*1000,#N/A)</f>
        <v>2.9190992493744785</v>
      </c>
      <c r="AM19" s="196">
        <f>IFERROR((VLOOKUP($A19,'1314'!$F$10:$L$408,5,FALSE)/VLOOKUP($A19,'2014'!$F$10:$M$460,8,FALSE))*1000,#N/A)</f>
        <v>5.779551396724921</v>
      </c>
      <c r="AN19" s="196">
        <f>IFERROR((VLOOKUP($A19,'1415'!$F$10:$L$408,5,FALSE)/VLOOKUP($A19,'2015'!$F$10:$M$460,8,FALSE))*1000,#N/A)</f>
        <v>2.186389723968297</v>
      </c>
      <c r="AO19" s="196">
        <f>IFERROR((VLOOKUP($A19,'1516'!$F$10:$L$408,5,FALSE)/VLOOKUP($A19,'2016'!$F$10:$M$460,8,FALSE))*1000,#N/A)</f>
        <v>3.111892842646462</v>
      </c>
      <c r="AP19" s="196">
        <f>IFERROR((VLOOKUP($A19,'1617'!$F$10:$L$408,5,FALSE)/VLOOKUP($A19,'2017'!$F$10:$M$460,8,FALSE))*1000,#N/A)</f>
        <v>0.93947121191786331</v>
      </c>
      <c r="AQ19" s="196">
        <f>IFERROR((VLOOKUP($A19,'1718'!$F$10:$L$408,5,FALSE)/VLOOKUP($A19,'2018'!$F$10:$N$460,9,FALSE))*1000,#N/A)</f>
        <v>2.6695141484249869</v>
      </c>
      <c r="AR19" s="196">
        <f>IFERROR((VLOOKUP($A19,'1819'!$F$10:$L$408,5,FALSE)/VLOOKUP($A19,'2018'!$F$10:$N$460,9,FALSE))*1000,#N/A)</f>
        <v>3.3368926855312333</v>
      </c>
      <c r="AS19" s="196">
        <f>IFERROR((VLOOKUP($A19,'1920'!$F$10:$L$408,5,FALSE)/VLOOKUP($A19,'2019'!$F$10:$N$464,8,FALSE))*1000,#N/A)</f>
        <v>1.7143836790673754</v>
      </c>
      <c r="AT19" s="196">
        <f>IFERROR((VLOOKUP($A19,'20 21'!$F$10:$L$408,5,FALSE)/VLOOKUP($A19,'2020'!$F$10:$N$469,8,FALSE))*1000,#N/A)</f>
        <v>3.6854616435579448</v>
      </c>
      <c r="AU19" s="196">
        <f>IFERROR((VLOOKUP($A19,'21 22'!$F$10:$L$408,5,FALSE)/VLOOKUP($A19,'2021'!$F$10:$N$469,8,FALSE))*1000,#N/A)</f>
        <v>2.0791101408597124</v>
      </c>
      <c r="AV19" s="196">
        <f>IFERROR((VLOOKUP($A19,'22 23'!$F$10:$L$408,5,FALSE)/VLOOKUP($A19,'2022'!$F$10:$N$469,8,FALSE))*1000,#N/A)</f>
        <v>8.3160615132673179</v>
      </c>
      <c r="AW19" s="196">
        <f>IFERROR((VLOOKUP($A19,'23 24'!$F$7:$M$408,5,FALSE)/VLOOKUP($A19,'2023'!$C$7:$N$469,9,FALSE))*1000,#N/A)</f>
        <v>2.1409770411697293</v>
      </c>
      <c r="AY19" s="196">
        <f>IFERROR((VLOOKUP($A19,'0910'!$F$10:$L$433,6,FALSE)/VLOOKUP($A19,'2010'!$C$5:$K$611,9,FALSE))*1000,#N/A)</f>
        <v>0</v>
      </c>
      <c r="AZ19" s="196">
        <f>IFERROR((VLOOKUP($A19,'1011'!$F$10:$L$433,6,FALSE)/VLOOKUP($A19,'2011'!$C$5:$K$611,9,FALSE))*1000,#N/A)</f>
        <v>0.4220596510973551</v>
      </c>
      <c r="BA19" s="196">
        <f>IFERROR((VLOOKUP($A19,'1112'!$F$10:$L$408,6,FALSE)/VLOOKUP($A19,'2012'!$F$10:$M$460,8,FALSE))*1000,#N/A)</f>
        <v>0.83998320033599327</v>
      </c>
      <c r="BB19" s="196">
        <f>IFERROR((VLOOKUP($A19,'1213'!$F$10:$L$408,6,FALSE)/VLOOKUP($A19,'2013'!$F$10:$M$460,8,FALSE))*1000,#N/A)</f>
        <v>0</v>
      </c>
      <c r="BC19" s="196">
        <f>IFERROR((VLOOKUP($A19,'1314'!$F$10:$L$408,6,FALSE)/VLOOKUP($A19,'2014'!$F$10:$M$460,8,FALSE))*1000,#N/A)</f>
        <v>0</v>
      </c>
      <c r="BD19" s="196">
        <f>IFERROR((VLOOKUP($A19,'1415'!$F$10:$L$408,6,FALSE)/VLOOKUP($A19,'2015'!$F$10:$M$460,8,FALSE))*1000,#N/A)</f>
        <v>0</v>
      </c>
      <c r="BE19" s="196">
        <f>IFERROR((VLOOKUP($A19,'1516'!$F$10:$L$408,6,FALSE)/VLOOKUP($A19,'2016'!$F$10:$M$460,8,FALSE))*1000,#N/A)</f>
        <v>0</v>
      </c>
      <c r="BF19" s="196">
        <f>IFERROR((VLOOKUP($A19,'1617'!$F$10:$L$408,6,FALSE)/VLOOKUP($A19,'2017'!$F$10:$M$460,8,FALSE))*1000,#N/A)</f>
        <v>0</v>
      </c>
      <c r="BG19" s="196">
        <f>IFERROR((VLOOKUP($A19,'1718'!$F$10:$L$408,6,FALSE)/VLOOKUP($A19,'2018'!$F$10:$N$460,9,FALSE))*1000,#N/A)</f>
        <v>0</v>
      </c>
      <c r="BH19" s="196">
        <f>IFERROR((VLOOKUP($A19,'1819'!$F$10:$L$408,6,FALSE)/VLOOKUP($A19,'2018'!$F$10:$N$460,9,FALSE))*1000,#N/A)</f>
        <v>0</v>
      </c>
      <c r="BI19" s="196">
        <f>IFERROR((VLOOKUP($A19,'1920'!$F$10:$L$408,6,FALSE)/VLOOKUP($A19,'2019'!$F$10:$N$464,8,FALSE))*1000,#N/A)</f>
        <v>0</v>
      </c>
      <c r="BJ19" s="196">
        <f>IFERROR((VLOOKUP($A19,'20 21'!$F$10:$L$408,6,FALSE)/VLOOKUP($A19,'2020'!$F$10:$N$469,8,FALSE))*1000,#N/A)</f>
        <v>2.7640962326684586</v>
      </c>
      <c r="BK19" s="196">
        <f>IFERROR((VLOOKUP($A19,'21 22'!$F$10:$L$408,6,FALSE)/VLOOKUP($A19,'2021'!$F$10:$N$469,8,FALSE))*1000,#N/A)</f>
        <v>1.689276989448516</v>
      </c>
      <c r="BL19" s="196">
        <f>IFERROR((VLOOKUP($A19,'22 23'!$F$10:$L$408,6,FALSE)/VLOOKUP($A19,'2022'!$F$10:$N$469,8,FALSE))*1000,#N/A)</f>
        <v>0</v>
      </c>
      <c r="BM19" s="196">
        <f>IFERROR((VLOOKUP($A19,'23 24'!$F$7:$M$408,6,FALSE)/VLOOKUP($A19,'2023'!$C$7:$N$469,9,FALSE))*1000,#N/A)</f>
        <v>0</v>
      </c>
      <c r="BO19" s="196">
        <f>IFERROR((VLOOKUP($A19,'0910'!$F$10:$L$433,7,FALSE)/VLOOKUP($A19,'2010'!$C$5:$K$611,9,FALSE))*1000,#N/A)</f>
        <v>2.677942212825934</v>
      </c>
      <c r="BP19" s="196">
        <f>IFERROR((VLOOKUP($A19,'1011'!$F$10:$L$433,7,FALSE)/VLOOKUP($A19,'2011'!$C$5:$K$611,9,FALSE))*1000,#N/A)</f>
        <v>5.4867754642656168</v>
      </c>
      <c r="BQ19" s="196">
        <f>IFERROR((VLOOKUP($A19,'1112'!$F$10:$L$408,7,FALSE)/VLOOKUP($A19,'2012'!$F$10:$M$460,8,FALSE))*1000,#N/A)</f>
        <v>7.6998460030799381</v>
      </c>
      <c r="BR19" s="196">
        <f>IFERROR((VLOOKUP($A19,'1213'!$F$10:$L$408,7,FALSE)/VLOOKUP($A19,'2013'!$F$10:$M$460,8,FALSE))*1000,#N/A)</f>
        <v>6.3942174033917158</v>
      </c>
      <c r="BS19" s="196">
        <f>IFERROR((VLOOKUP($A19,'1314'!$F$10:$L$408,7,FALSE)/VLOOKUP($A19,'2014'!$F$10:$M$460,8,FALSE))*1000,#N/A)</f>
        <v>8.3941103619100037</v>
      </c>
      <c r="BT19" s="196">
        <f>IFERROR((VLOOKUP($A19,'1415'!$F$10:$L$408,7,FALSE)/VLOOKUP($A19,'2015'!$F$10:$M$460,8,FALSE))*1000,#N/A)</f>
        <v>4.372779447936594</v>
      </c>
      <c r="BU19" s="196">
        <f>IFERROR((VLOOKUP($A19,'1516'!$F$10:$L$408,7,FALSE)/VLOOKUP($A19,'2016'!$F$10:$M$460,8,FALSE))*1000,#N/A)</f>
        <v>7.5767825734000818</v>
      </c>
      <c r="BV19" s="196">
        <f>IFERROR((VLOOKUP($A19,'1617'!$F$10:$L$408,7,FALSE)/VLOOKUP($A19,'2017'!$F$10:$M$460,8,FALSE))*1000,#N/A)</f>
        <v>4.2947255401959472</v>
      </c>
      <c r="BW19" s="196">
        <f>IFERROR((VLOOKUP($A19,'1718'!$F$10:$L$408,7,FALSE)/VLOOKUP($A19,'2018'!$F$10:$N$460,9,FALSE))*1000,#N/A)</f>
        <v>8.0085424452749603</v>
      </c>
      <c r="BX19" s="196">
        <f>IFERROR((VLOOKUP($A19,'1819'!$F$10:$L$408,7,FALSE)/VLOOKUP($A19,'2018'!$F$10:$N$460,9,FALSE))*1000,#N/A)</f>
        <v>4.8051254671649763</v>
      </c>
      <c r="BY19" s="196">
        <f>IFERROR((VLOOKUP($A19,'1920'!$F$10:$L$408,7,FALSE)/VLOOKUP($A19,'2019'!$F$10:$N$464,8,FALSE))*1000,#N/A)</f>
        <v>11.868810085851059</v>
      </c>
      <c r="BZ19" s="196">
        <f>IFERROR((VLOOKUP($A19,'20 21'!$F$10:$L$408,7,FALSE)/VLOOKUP($A19,'2020'!$F$10:$N$469,8,FALSE))*1000,#N/A)</f>
        <v>12.10937397169039</v>
      </c>
      <c r="CA19" s="196">
        <f>IFERROR((VLOOKUP($A19,'21 22'!$F$10:$L$408,7,FALSE)/VLOOKUP($A19,'2021'!$F$10:$N$469,8,FALSE))*1000,#N/A)</f>
        <v>6.757107957794064</v>
      </c>
      <c r="CB19" s="196">
        <f>IFERROR((VLOOKUP($A19,'22 23'!$F$10:$L$408,7,FALSE)/VLOOKUP($A19,'2022'!$F$10:$N$469,8,FALSE))*1000,#N/A)</f>
        <v>23.412911645044908</v>
      </c>
      <c r="CC19" s="196">
        <f>IFERROR((VLOOKUP($A19,'23 24'!$F$7:$M$408,7,FALSE)/VLOOKUP($A19,'2023'!$C$7:$N$469,9,FALSE))*1000,#N/A)</f>
        <v>12.593982595116053</v>
      </c>
      <c r="CE19" s="198">
        <f>IFERROR((VLOOKUP($A19,'0910'!$F$10:$S$433,9,FALSE)/VLOOKUP($A19,'2010'!$C$5:$K$611,9,FALSE))*1000,#N/A)</f>
        <v>2.3960535588442564</v>
      </c>
      <c r="CF19" s="198">
        <f>IFERROR((VLOOKUP($A19,'1011'!$F$10:$S$433,10,FALSE)/VLOOKUP($A19,'2011'!$C$5:$K$611,9,FALSE))*1000,#N/A)</f>
        <v>3.3764772087788408</v>
      </c>
      <c r="CG19" s="198">
        <f>IFERROR((VLOOKUP($A19,'1112'!$F$10:$S$408,9,FALSE)/VLOOKUP($A19,'2012'!$F$10:$M$460,8,FALSE))*1000,#N/A)</f>
        <v>2.6599468010639788</v>
      </c>
      <c r="CH19" s="198">
        <f>IFERROR((VLOOKUP($A19,'1213'!$F$10:$S$408,9,FALSE)/VLOOKUP($A19,'2013'!$F$10:$M$460,8,FALSE))*1000,#N/A)</f>
        <v>3.4751181540172364</v>
      </c>
      <c r="CI19" s="198">
        <f>IFERROR((VLOOKUP($A19,'1314'!$F$10:$S$408,9,FALSE)/VLOOKUP($A19,'2014'!$F$10:$M$460,8,FALSE))*1000,#N/A)</f>
        <v>3.1649924315398374</v>
      </c>
      <c r="CJ19" s="198">
        <f>IFERROR((VLOOKUP($A19,'1415'!$F$10:$S$408,9,FALSE)/VLOOKUP($A19,'2015'!$F$10:$M$460,8,FALSE))*1000,#N/A)</f>
        <v>2.7329871549603717</v>
      </c>
      <c r="CK19" s="198">
        <f>IFERROR((VLOOKUP($A19,'1516'!$F$10:$S$408,9,FALSE)/VLOOKUP($A19,'2016'!$F$10:$M$460,8,FALSE))*1000,#N/A)</f>
        <v>3.7883912867000409</v>
      </c>
      <c r="CL19" s="198">
        <f>IFERROR((VLOOKUP($A19,'1617'!$F$10:$S$408,9,FALSE)/VLOOKUP($A19,'2017'!$F$10:$M$460,8,FALSE))*1000,#N/A)</f>
        <v>2.01315259696685</v>
      </c>
      <c r="CM19" s="198">
        <f>IFERROR((VLOOKUP($A19,'1718'!$F$10:$S$408,9,FALSE)/VLOOKUP($A19,'2018'!$F$10:$N$460,9,FALSE))*1000,#N/A)</f>
        <v>4.271222637479978</v>
      </c>
      <c r="CN19" s="198">
        <f>IFERROR((VLOOKUP($A19,'1819'!$F$10:$S$408,9,FALSE)/VLOOKUP($A19,'2018'!$F$10:$N$460,9,FALSE))*1000,#N/A)</f>
        <v>2.8029898558462358</v>
      </c>
      <c r="CO19" s="198">
        <f>IFERROR((VLOOKUP($A19,'1920'!$F$10:$S$408,9,FALSE)/VLOOKUP($A19,'2019'!$F$10:$N$464,8,FALSE))*1000,#N/A)</f>
        <v>4.7475240343404241</v>
      </c>
      <c r="CP19" s="198">
        <f>IFERROR((VLOOKUP($A19,'20 21'!$F$10:$S$408,9,FALSE)/VLOOKUP($A19,'2020'!$F$10:$N$469,8,FALSE))*1000,#N/A)</f>
        <v>4.3435797941932917</v>
      </c>
      <c r="CQ19" s="198">
        <f>IFERROR((VLOOKUP($A19,'21 22'!$F$10:$S$408,9,FALSE)/VLOOKUP($A19,'2021'!$F$10:$N$469,8,FALSE))*1000,#N/A)</f>
        <v>2.8587764436821042</v>
      </c>
      <c r="CR19" s="198">
        <f>IFERROR((VLOOKUP($A19,'22 23'!$F$10:$S$408,9,FALSE)/VLOOKUP($A19,'2022'!$F$10:$N$469,8,FALSE))*1000,#N/A)</f>
        <v>4.3499398684782893</v>
      </c>
      <c r="CS19" s="196">
        <f>IFERROR((VLOOKUP($A19,'23 24'!$F$7:$S$408,9,FALSE)/VLOOKUP($A19,'2023'!$C$7:$N$469,9,FALSE))*1000,#N/A)</f>
        <v>1.8890973892674079</v>
      </c>
      <c r="CU19" s="198">
        <f>IFERROR((VLOOKUP($A19,'0910'!$F$10:$S$433,10,FALSE)/VLOOKUP($A19,'2010'!$C$5:$K$611,9,FALSE))*1000,#N/A)</f>
        <v>1.8322762508809021</v>
      </c>
      <c r="CV19" s="198">
        <f>IFERROR((VLOOKUP($A19,'1011'!$F$10:$S$433,11,FALSE)/VLOOKUP($A19,'2011'!$C$5:$K$611,9,FALSE))*1000,#N/A)</f>
        <v>1.5475520540236354</v>
      </c>
      <c r="CW19" s="198">
        <f>IFERROR((VLOOKUP($A19,'1112'!$F$10:$S$408,10,FALSE)/VLOOKUP($A19,'2012'!$F$10:$M$460,8,FALSE))*1000,#N/A)</f>
        <v>2.0999580008399832</v>
      </c>
      <c r="CX19" s="198">
        <f>IFERROR((VLOOKUP($A19,'1213'!$F$10:$S$408,10,FALSE)/VLOOKUP($A19,'2013'!$F$10:$M$460,8,FALSE))*1000,#N/A)</f>
        <v>2.9190992493744785</v>
      </c>
      <c r="CY19" s="198">
        <f>IFERROR((VLOOKUP($A19,'1314'!$F$10:$S$408,10,FALSE)/VLOOKUP($A19,'2014'!$F$10:$M$460,8,FALSE))*1000,#N/A)</f>
        <v>0.82565019953213148</v>
      </c>
      <c r="CZ19" s="198">
        <f>IFERROR((VLOOKUP($A19,'1415'!$F$10:$S$408,10,FALSE)/VLOOKUP($A19,'2015'!$F$10:$M$460,8,FALSE))*1000,#N/A)</f>
        <v>8.1989614648811155</v>
      </c>
      <c r="DA19" s="198">
        <f>IFERROR((VLOOKUP($A19,'1516'!$F$10:$S$408,10,FALSE)/VLOOKUP($A19,'2016'!$F$10:$M$460,8,FALSE))*1000,#N/A)</f>
        <v>0.94709782167501022</v>
      </c>
      <c r="DB19" s="198">
        <f>IFERROR((VLOOKUP($A19,'1617'!$F$10:$S$408,10,FALSE)/VLOOKUP($A19,'2017'!$F$10:$M$460,8,FALSE))*1000,#N/A)</f>
        <v>2.8184136357535898</v>
      </c>
      <c r="DC19" s="198">
        <f>IFERROR((VLOOKUP($A19,'1718'!$F$10:$S$408,10,FALSE)/VLOOKUP($A19,'2018'!$F$10:$N$460,9,FALSE))*1000,#N/A)</f>
        <v>1.7351841964762413</v>
      </c>
      <c r="DD19" s="198">
        <f>IFERROR((VLOOKUP($A19,'1819'!$F$10:$S$408,10,FALSE)/VLOOKUP($A19,'2018'!$F$10:$N$460,9,FALSE))*1000,#N/A)</f>
        <v>1.4682327816337426</v>
      </c>
      <c r="DE19" s="198">
        <f>IFERROR((VLOOKUP($A19,'1920'!$F$10:$S$408,10,FALSE)/VLOOKUP($A19,'2019'!$F$10:$N$464,8,FALSE))*1000,#N/A)</f>
        <v>2.2418863495496448</v>
      </c>
      <c r="DF19" s="198">
        <f>IFERROR((VLOOKUP($A19,'20 21'!$F$10:$S$408,10,FALSE)/VLOOKUP($A19,'2020'!$F$10:$N$469,8,FALSE))*1000,#N/A)</f>
        <v>4.0803325339391536</v>
      </c>
      <c r="DG19" s="198">
        <f>IFERROR((VLOOKUP($A19,'21 22'!$F$10:$S$408,10,FALSE)/VLOOKUP($A19,'2021'!$F$10:$N$469,8,FALSE))*1000,#N/A)</f>
        <v>2.7288320598783722</v>
      </c>
      <c r="DH19" s="198">
        <f>IFERROR((VLOOKUP($A19,'22 23'!$F$10:$S$408,10,FALSE)/VLOOKUP($A19,'2022'!$F$10:$N$469,8,FALSE))*1000,#N/A)</f>
        <v>1.6632123026534633</v>
      </c>
      <c r="DI19" s="196">
        <f>IFERROR((VLOOKUP($A19,'23 24'!$F$7:$S$408,10,FALSE)/VLOOKUP($A19,'2023'!$C$7:$N$469,9,FALSE))*1000,#N/A)</f>
        <v>5.2894726899487425</v>
      </c>
      <c r="DK19" s="198">
        <f>IFERROR((VLOOKUP($A19,'0910'!$F$10:$S$433,11,FALSE)/VLOOKUP($A19,'2010'!$C$5:$K$611,9,FALSE))*1000,#N/A)</f>
        <v>0</v>
      </c>
      <c r="DL19" s="198">
        <f>IFERROR((VLOOKUP($A19,'1011'!$F$10:$S$433,12,FALSE)/VLOOKUP($A19,'2011'!$C$5:$K$611,9,FALSE))*1000,#N/A)</f>
        <v>0</v>
      </c>
      <c r="DM19" s="198">
        <f>IFERROR((VLOOKUP($A19,'1112'!$F$10:$S$408,11,FALSE)/VLOOKUP($A19,'2012'!$F$10:$M$460,8,FALSE))*1000,#N/A)</f>
        <v>0</v>
      </c>
      <c r="DN19" s="198">
        <f>IFERROR((VLOOKUP($A19,'1213'!$F$10:$S$408,11,FALSE)/VLOOKUP($A19,'2013'!$F$10:$M$460,8,FALSE))*1000,#N/A)</f>
        <v>0</v>
      </c>
      <c r="DO19" s="198">
        <f>IFERROR((VLOOKUP($A19,'1314'!$F$10:$S$408,11,FALSE)/VLOOKUP($A19,'2014'!$F$10:$M$460,8,FALSE))*1000,#N/A)</f>
        <v>0</v>
      </c>
      <c r="DP19" s="198">
        <f>IFERROR((VLOOKUP($A19,'1415'!$F$10:$S$408,11,FALSE)/VLOOKUP($A19,'2015'!$F$10:$M$460,8,FALSE))*1000,#N/A)</f>
        <v>0</v>
      </c>
      <c r="DQ19" s="198">
        <f>IFERROR((VLOOKUP($A19,'1516'!$F$10:$S$408,11,FALSE)/VLOOKUP($A19,'2016'!$F$10:$M$460,8,FALSE))*1000,#N/A)</f>
        <v>1.6235962657285887</v>
      </c>
      <c r="DR19" s="198">
        <f>IFERROR((VLOOKUP($A19,'1617'!$F$10:$S$408,11,FALSE)/VLOOKUP($A19,'2017'!$F$10:$M$460,8,FALSE))*1000,#N/A)</f>
        <v>0</v>
      </c>
      <c r="DS19" s="198">
        <f>IFERROR((VLOOKUP($A19,'1718'!$F$10:$S$408,11,FALSE)/VLOOKUP($A19,'2018'!$F$10:$N$460,9,FALSE))*1000,#N/A)</f>
        <v>0</v>
      </c>
      <c r="DT19" s="198">
        <f>IFERROR((VLOOKUP($A19,'1819'!$F$10:$S$408,11,FALSE)/VLOOKUP($A19,'2018'!$F$10:$N$460,9,FALSE))*1000,#N/A)</f>
        <v>0.13347570742124931</v>
      </c>
      <c r="DU19" s="198">
        <f>IFERROR((VLOOKUP($A19,'1920'!$F$10:$S$408,11,FALSE)/VLOOKUP($A19,'2019'!$F$10:$N$464,8,FALSE))*1000,#N/A)</f>
        <v>0</v>
      </c>
      <c r="DV19" s="198">
        <f>IFERROR((VLOOKUP($A19,'20 21'!$F$10:$S$408,11,FALSE)/VLOOKUP($A19,'2020'!$F$10:$N$469,8,FALSE))*1000,#N/A)</f>
        <v>1.5794835615248335</v>
      </c>
      <c r="DW19" s="198">
        <f>IFERROR((VLOOKUP($A19,'21 22'!$F$10:$S$408,11,FALSE)/VLOOKUP($A19,'2021'!$F$10:$N$469,8,FALSE))*1000,#N/A)</f>
        <v>0</v>
      </c>
      <c r="DX19" s="198">
        <f>IFERROR((VLOOKUP($A19,'22 23'!$F$10:$S$408,11,FALSE)/VLOOKUP($A19,'2022'!$F$10:$N$469,8,FALSE))*1000,#N/A)</f>
        <v>0.25587881579284055</v>
      </c>
      <c r="DY19" s="196">
        <f>IFERROR((VLOOKUP($A19,'23 24'!$F$7:$S$408,11,FALSE)/VLOOKUP($A19,'2023'!$C$7:$N$469,9,FALSE))*1000,#N/A)</f>
        <v>6.422931123509187</v>
      </c>
      <c r="EA19" s="198">
        <f>IFERROR((VLOOKUP($A19,'0910'!$F$10:$S$433,12,FALSE)/VLOOKUP($A19,'2010'!$C$5:$K$611,9,FALSE))*1000,#N/A)</f>
        <v>4.2283298097251585</v>
      </c>
      <c r="EB19" s="198">
        <f>IFERROR((VLOOKUP($A19,'1011'!$F$10:$S$433,13,FALSE)/VLOOKUP($A19,'2011'!$C$5:$K$611,9,FALSE))*1000,#N/A)</f>
        <v>4.9240292628024758</v>
      </c>
      <c r="EC19" s="198">
        <f>IFERROR((VLOOKUP($A19,'1112'!$F$10:$S$408,12,FALSE)/VLOOKUP($A19,'2012'!$F$10:$M$460,8,FALSE))*1000,#N/A)</f>
        <v>4.7599048019039625</v>
      </c>
      <c r="ED19" s="198">
        <f>IFERROR((VLOOKUP($A19,'1213'!$F$10:$S$408,12,FALSE)/VLOOKUP($A19,'2013'!$F$10:$M$460,8,FALSE))*1000,#N/A)</f>
        <v>6.3942174033917158</v>
      </c>
      <c r="EE19" s="198">
        <f>IFERROR((VLOOKUP($A19,'1314'!$F$10:$S$408,12,FALSE)/VLOOKUP($A19,'2014'!$F$10:$M$460,8,FALSE))*1000,#N/A)</f>
        <v>4.1282509976606576</v>
      </c>
      <c r="EF19" s="198">
        <f>IFERROR((VLOOKUP($A19,'1415'!$F$10:$S$408,12,FALSE)/VLOOKUP($A19,'2015'!$F$10:$M$460,8,FALSE))*1000,#N/A)</f>
        <v>10.931948619841487</v>
      </c>
      <c r="EG19" s="198">
        <f>IFERROR((VLOOKUP($A19,'1516'!$F$10:$S$408,12,FALSE)/VLOOKUP($A19,'2016'!$F$10:$M$460,8,FALSE))*1000,#N/A)</f>
        <v>6.4943850629143549</v>
      </c>
      <c r="EH19" s="198">
        <f>IFERROR((VLOOKUP($A19,'1617'!$F$10:$S$408,12,FALSE)/VLOOKUP($A19,'2017'!$F$10:$M$460,8,FALSE))*1000,#N/A)</f>
        <v>4.8315662327204398</v>
      </c>
      <c r="EI19" s="198">
        <f>IFERROR((VLOOKUP($A19,'1718'!$F$10:$S$408,12,FALSE)/VLOOKUP($A19,'2018'!$F$10:$N$460,9,FALSE))*1000,#N/A)</f>
        <v>6.0064068339562198</v>
      </c>
      <c r="EJ19" s="198">
        <f>IFERROR((VLOOKUP($A19,'1819'!$F$10:$S$408,12,FALSE)/VLOOKUP($A19,'2018'!$F$10:$N$460,9,FALSE))*1000,#N/A)</f>
        <v>4.4046983449012274</v>
      </c>
      <c r="EK19" s="198">
        <f>IFERROR((VLOOKUP($A19,'1920'!$F$10:$S$408,12,FALSE)/VLOOKUP($A19,'2019'!$F$10:$N$464,8,FALSE))*1000,#N/A)</f>
        <v>6.9894103838900685</v>
      </c>
      <c r="EL19" s="198">
        <f>IFERROR((VLOOKUP($A19,'20 21'!$F$10:$S$408,12,FALSE)/VLOOKUP($A19,'2020'!$F$10:$N$469,8,FALSE))*1000,#N/A)</f>
        <v>10.003395889657279</v>
      </c>
      <c r="EM19" s="198">
        <f>IFERROR((VLOOKUP($A19,'21 22'!$F$10:$S$408,12,FALSE)/VLOOKUP($A19,'2021'!$F$10:$N$469,8,FALSE))*1000,#N/A)</f>
        <v>5.5876085035604763</v>
      </c>
      <c r="EN19" s="198">
        <f>IFERROR((VLOOKUP($A19,'22 23'!$F$10:$S$408,12,FALSE)/VLOOKUP($A19,'2022'!$F$10:$N$469,8,FALSE))*1000,#N/A)</f>
        <v>6.2690309869245926</v>
      </c>
      <c r="EO19" s="196">
        <f>IFERROR((VLOOKUP($A19,'23 24'!$F$7:$S$408,12,FALSE)/VLOOKUP($A19,'2023'!$C$7:$N$469,9,FALSE))*1000,#N/A)</f>
        <v>13.601501202725338</v>
      </c>
    </row>
    <row r="20" spans="1:145" x14ac:dyDescent="0.3">
      <c r="A20" t="s">
        <v>191</v>
      </c>
      <c r="B20" t="s">
        <v>1743</v>
      </c>
      <c r="C20" t="str">
        <f>IF(VLOOKUP($A20,'0910'!$F$10:$L$433,1,FALSE)=VLOOKUP($A20,'2010'!$C$5:$K$611,1,FALSE),VLOOKUP($A20,'0910'!$F$10:$L$433,1,FALSE),FALSE)</f>
        <v>Barnet</v>
      </c>
      <c r="D20" t="str">
        <f>IF(VLOOKUP($A20,'1011'!$F$10:$L$433,1,FALSE)=VLOOKUP($A20,'2011'!$C$5:$K$611,1,FALSE),VLOOKUP($A20,'1011'!$F$10:$L$433,1,FALSE),FALSE)</f>
        <v>Barnet</v>
      </c>
      <c r="E20" t="str">
        <f>IF(VLOOKUP(A20,'1112'!$F$10:$L$408,1,FALSE)=VLOOKUP(A20,'2012'!$F$10:$M$460,1,FALSE),VLOOKUP(A20,'1112'!$F$10:$L$408,1,FALSE),FALSE)</f>
        <v>Barnet</v>
      </c>
      <c r="F20" t="str">
        <f>IF(VLOOKUP($A20,'1213'!$F$10:$L$408,1,FALSE)=VLOOKUP($A20,'2013'!$F$10:$M$460,1,FALSE),VLOOKUP($A20,'1213'!$F$10:$L$408,1,FALSE),FALSE)</f>
        <v>Barnet</v>
      </c>
      <c r="G20" t="str">
        <f>IF(VLOOKUP($A20,'1314'!$F$10:$L$408,1,FALSE)=VLOOKUP($A20,'2014'!$F$10:$M$460,1,FALSE),VLOOKUP($A20,'1314'!$F$10:$L$408,1,FALSE),FALSE)</f>
        <v>Barnet</v>
      </c>
      <c r="H20" t="str">
        <f>IF(VLOOKUP($A20,'1415'!$F$10:$L$408,1,FALSE)=VLOOKUP($A20,'2015'!$F$10:$M$460,1,FALSE),VLOOKUP($A20,'1415'!$F$10:$L$408,1,FALSE),FALSE)</f>
        <v>Barnet</v>
      </c>
      <c r="I20" t="str">
        <f>IF(VLOOKUP($A20,'1516'!$F$10:$L$408,1,FALSE)=VLOOKUP($A20,'2015'!$F$10:$M$460,1,FALSE),VLOOKUP($A20,'1516'!$F$10:$L$408,1,FALSE),FALSE)</f>
        <v>Barnet</v>
      </c>
      <c r="J20" t="str">
        <f>IF(VLOOKUP($A20,'1617'!$F$10:$L$408,1,FALSE)=VLOOKUP($A20,'2016'!$F$10:$M$460,1,FALSE),VLOOKUP($A20,'1617'!$F$10:$L$408,1,FALSE),FALSE)</f>
        <v>Barnet</v>
      </c>
      <c r="K20" t="str">
        <f>IF(VLOOKUP($A20,'1718'!$F$10:$M$408,1,FALSE)=VLOOKUP($A20,'2017'!$F$10:$M$460,1,FALSE),VLOOKUP($A20,'1718'!$F$10:$M$408,1,FALSE),FALSE)</f>
        <v>Barnet</v>
      </c>
      <c r="L20" t="str">
        <f>IF(VLOOKUP($A20,'1819'!$F$10:$M$408,1,FALSE)=VLOOKUP($A20,'2018'!$F$10:$M$460,1,FALSE),VLOOKUP($A20,'1819'!$F$10:$M$408,1,FALSE),FALSE)</f>
        <v>Barnet</v>
      </c>
      <c r="M20" t="str">
        <f>IF(VLOOKUP($A20,'1920'!$F$10:$M$408,1,FALSE)=VLOOKUP($A20,'2019'!$F$10:$M$464,1,FALSE),VLOOKUP($A20,'1920'!$F$10:$M$408,1,FALSE),FALSE)</f>
        <v>Barnet</v>
      </c>
      <c r="N20" t="str">
        <f>IF(VLOOKUP($A20,'20 21'!$F$10:$N$408,1,FALSE)=VLOOKUP($A20,'2020'!$F$10:$O$468,1,FALSE),VLOOKUP($A20,'20 21'!$F$10:$N$408,1,FALSE),FALSE)</f>
        <v>Barnet</v>
      </c>
      <c r="O20" t="str">
        <f>IF(VLOOKUP($A20,'21 22'!$F$10:$N$408,1,FALSE)=VLOOKUP($A20,'2021'!$F$10:$O$471,1,FALSE),VLOOKUP($A20,'21 22'!$F$10:$N$408,1,FALSE),FALSE)</f>
        <v>Barnet</v>
      </c>
      <c r="P20" t="str">
        <f>IF(VLOOKUP($A20,'22 23'!$F$10:$N$408,1,FALSE)=VLOOKUP($A20,'2022'!$F$10:$O$468,1,FALSE),VLOOKUP($A20,'22 23'!$F$10:$N$408,1,FALSE),FALSE)</f>
        <v>Barnet</v>
      </c>
      <c r="Q20" t="str">
        <f>IF(VLOOKUP($A20,'23 24'!$F$7:$N$408,1,FALSE)=VLOOKUP($A20,'2023'!$C$7:$O$468,1,FALSE),VLOOKUP($A20,'23 24'!$F$7:$N$408,1,FALSE),FALSE)</f>
        <v>Barnet</v>
      </c>
      <c r="S20" s="196">
        <f>IFERROR((VLOOKUP($A20,'0910'!$F$10:$L$433,4,FALSE)/VLOOKUP($A20,'2010'!$C$5:$K$611,9,FALSE))*1000,#N/A)</f>
        <v>8.2960611744337047</v>
      </c>
      <c r="T20" s="196">
        <f>IFERROR((VLOOKUP($A20,'1011'!$F$10:$L$433,4,FALSE)/VLOOKUP($A20,'2011'!$C$5:$K$611,9,FALSE))*1000,#N/A)</f>
        <v>1.5069967707212055</v>
      </c>
      <c r="U20" s="196">
        <f>IFERROR((VLOOKUP($A20,'1112'!$F$10:$L$408,4,FALSE)/VLOOKUP($A20,'2012'!$F$10:$M$460,8,FALSE))*1000,#N/A)</f>
        <v>4.2414816909373672</v>
      </c>
      <c r="V20" s="196">
        <f>IFERROR((VLOOKUP($A20,'1213'!$F$10:$L$408,4,FALSE)/VLOOKUP($A20,'2013'!$F$10:$M$460,8,FALSE))*1000,#N/A)</f>
        <v>2.800532101099209</v>
      </c>
      <c r="W20" s="196">
        <f>IFERROR((VLOOKUP($A20,'1314'!$F$10:$L$408,4,FALSE)/VLOOKUP($A20,'2014'!$F$10:$M$460,8,FALSE))*1000,#N/A)</f>
        <v>5.9048280653004515</v>
      </c>
      <c r="X20" s="196">
        <f>IFERROR((VLOOKUP($A20,'1415'!$F$10:$L$408,4,FALSE)/VLOOKUP($A20,'2015'!$F$10:$M$460,8,FALSE))*1000,#N/A)</f>
        <v>10.325600605768569</v>
      </c>
      <c r="Y20" s="196">
        <f>IFERROR((VLOOKUP($A20,'1516'!$F$10:$L$408,4,FALSE)/VLOOKUP($A20,'2016'!$F$10:$M$460,8,FALSE))*1000,#N/A)</f>
        <v>4.770667211885776</v>
      </c>
      <c r="Z20" s="196">
        <f>IFERROR((VLOOKUP($A20,'1617'!$F$10:$L$408,4,FALSE)/VLOOKUP($A20,'2017'!$F$10:$M$460,8,FALSE))*1000,#N/A)</f>
        <v>8.3484817881909379</v>
      </c>
      <c r="AA20" s="196">
        <f>IFERROR((VLOOKUP($A20,'1718'!$F$10:$L$408,4,FALSE)/VLOOKUP($A20,'2018'!$F$10:$N$460,9,FALSE))*1000,#N/A)</f>
        <v>4.4447392861881392</v>
      </c>
      <c r="AB20" s="196">
        <f>IFERROR((VLOOKUP($A20,'1819'!$F$10:$L$408,4,FALSE)/VLOOKUP($A20,'2018'!$F$10:$N$460,9,FALSE))*1000,#N/A)</f>
        <v>5.9042059174737958</v>
      </c>
      <c r="AC20" s="196">
        <f>IFERROR((VLOOKUP($A20,'1920'!$F$10:$L$408,4,FALSE)/VLOOKUP($A20,'2019'!$F$10:$N$464,8,FALSE))*1000,#N/A)</f>
        <v>6.0805915531064203</v>
      </c>
      <c r="AD20" s="196">
        <f>IFERROR((VLOOKUP($A20,'20 21'!$F$10:$M$408,4,FALSE)/VLOOKUP($A20,'2020'!$F$10:$N$469,8,FALSE))*1000,#N/A)</f>
        <v>3.8311473233027273</v>
      </c>
      <c r="AE20" s="196">
        <f>IFERROR((VLOOKUP($A20,'21 22'!$F$10:$M$408,4,FALSE)/VLOOKUP($A20,'2021'!$F$10:$N$469,8,FALSE))*1000,#N/A)</f>
        <v>7.7491082121334385</v>
      </c>
      <c r="AF20" s="196">
        <f>IFERROR((VLOOKUP($A20,'22 23'!$F$10:$M$408,4,FALSE)/VLOOKUP($A20,'2022'!$F$10:$N$469,8,FALSE))*1000,#N/A)</f>
        <v>1.5989459748134029</v>
      </c>
      <c r="AG20" s="196">
        <f>IFERROR((VLOOKUP($A20,'23 24'!$F$7:$M$408,4,FALSE)/VLOOKUP($A20,'2023'!$C$7:$N$469,9,FALSE))*1000,#N/A)</f>
        <v>1.9950995367628261</v>
      </c>
      <c r="AI20" s="196">
        <f>IFERROR((VLOOKUP($A20,'0910'!$F$10:$L$433,5,FALSE)/VLOOKUP($A20,'2010'!$C$5:$K$611,9,FALSE))*1000,#N/A)</f>
        <v>8.6567594863656048</v>
      </c>
      <c r="AJ20" s="196">
        <f>IFERROR((VLOOKUP($A20,'1011'!$F$10:$L$433,5,FALSE)/VLOOKUP($A20,'2011'!$C$5:$K$611,9,FALSE))*1000,#N/A)</f>
        <v>2.1528525296017222</v>
      </c>
      <c r="AK20" s="196">
        <f>IFERROR((VLOOKUP($A20,'1112'!$F$10:$L$408,5,FALSE)/VLOOKUP($A20,'2012'!$F$10:$M$460,8,FALSE))*1000,#N/A)</f>
        <v>1.5552099533437014</v>
      </c>
      <c r="AL20" s="196">
        <f>IFERROR((VLOOKUP($A20,'1213'!$F$10:$L$408,5,FALSE)/VLOOKUP($A20,'2013'!$F$10:$M$460,8,FALSE))*1000,#N/A)</f>
        <v>3.15059861373661</v>
      </c>
      <c r="AM20" s="196">
        <f>IFERROR((VLOOKUP($A20,'1314'!$F$10:$L$408,5,FALSE)/VLOOKUP($A20,'2014'!$F$10:$M$460,8,FALSE))*1000,#N/A)</f>
        <v>3.3344911427579023</v>
      </c>
      <c r="AN20" s="196">
        <f>IFERROR((VLOOKUP($A20,'1415'!$F$10:$L$408,5,FALSE)/VLOOKUP($A20,'2015'!$F$10:$M$460,8,FALSE))*1000,#N/A)</f>
        <v>5.1628003028842846</v>
      </c>
      <c r="AO20" s="196">
        <f>IFERROR((VLOOKUP($A20,'1516'!$F$10:$L$408,5,FALSE)/VLOOKUP($A20,'2016'!$F$10:$M$460,8,FALSE))*1000,#N/A)</f>
        <v>2.1808764397192122</v>
      </c>
      <c r="AP20" s="196">
        <f>IFERROR((VLOOKUP($A20,'1617'!$F$10:$L$408,5,FALSE)/VLOOKUP($A20,'2017'!$F$10:$M$460,8,FALSE))*1000,#N/A)</f>
        <v>1.6831616508449472</v>
      </c>
      <c r="AQ20" s="196">
        <f>IFERROR((VLOOKUP($A20,'1718'!$F$10:$L$408,5,FALSE)/VLOOKUP($A20,'2018'!$F$10:$N$460,9,FALSE))*1000,#N/A)</f>
        <v>1.9238423776038212</v>
      </c>
      <c r="AR20" s="196">
        <f>IFERROR((VLOOKUP($A20,'1819'!$F$10:$L$408,5,FALSE)/VLOOKUP($A20,'2018'!$F$10:$N$460,9,FALSE))*1000,#N/A)</f>
        <v>1.7911635929414886</v>
      </c>
      <c r="AS20" s="196">
        <f>IFERROR((VLOOKUP($A20,'1920'!$F$10:$L$408,5,FALSE)/VLOOKUP($A20,'2019'!$F$10:$N$464,8,FALSE))*1000,#N/A)</f>
        <v>1.1115059828259046</v>
      </c>
      <c r="AT20" s="196">
        <f>IFERROR((VLOOKUP($A20,'20 21'!$F$10:$L$408,5,FALSE)/VLOOKUP($A20,'2020'!$F$10:$N$469,8,FALSE))*1000,#N/A)</f>
        <v>1.4285634086891528</v>
      </c>
      <c r="AU20" s="196">
        <f>IFERROR((VLOOKUP($A20,'21 22'!$F$10:$L$408,5,FALSE)/VLOOKUP($A20,'2021'!$F$10:$N$469,8,FALSE))*1000,#N/A)</f>
        <v>1.7931820656176551</v>
      </c>
      <c r="AV20" s="196">
        <f>IFERROR((VLOOKUP($A20,'22 23'!$F$10:$L$408,5,FALSE)/VLOOKUP($A20,'2022'!$F$10:$N$469,8,FALSE))*1000,#N/A)</f>
        <v>1.7908194917910112</v>
      </c>
      <c r="AW20" s="196">
        <f>IFERROR((VLOOKUP($A20,'23 24'!$F$7:$M$408,5,FALSE)/VLOOKUP($A20,'2023'!$C$7:$N$469,9,FALSE))*1000,#N/A)</f>
        <v>0.62346860523838321</v>
      </c>
      <c r="AY20" s="196">
        <f>IFERROR((VLOOKUP($A20,'0910'!$F$10:$L$433,6,FALSE)/VLOOKUP($A20,'2010'!$C$5:$K$611,9,FALSE))*1000,#N/A)</f>
        <v>0</v>
      </c>
      <c r="AZ20" s="196">
        <f>IFERROR((VLOOKUP($A20,'1011'!$F$10:$L$433,6,FALSE)/VLOOKUP($A20,'2011'!$C$5:$K$611,9,FALSE))*1000,#N/A)</f>
        <v>0</v>
      </c>
      <c r="BA20" s="196">
        <f>IFERROR((VLOOKUP($A20,'1112'!$F$10:$L$408,6,FALSE)/VLOOKUP($A20,'2012'!$F$10:$M$460,8,FALSE))*1000,#N/A)</f>
        <v>0</v>
      </c>
      <c r="BB20" s="196">
        <f>IFERROR((VLOOKUP($A20,'1213'!$F$10:$L$408,6,FALSE)/VLOOKUP($A20,'2013'!$F$10:$M$460,8,FALSE))*1000,#N/A)</f>
        <v>0</v>
      </c>
      <c r="BC20" s="196">
        <f>IFERROR((VLOOKUP($A20,'1314'!$F$10:$L$408,6,FALSE)/VLOOKUP($A20,'2014'!$F$10:$M$460,8,FALSE))*1000,#N/A)</f>
        <v>0</v>
      </c>
      <c r="BD20" s="196">
        <f>IFERROR((VLOOKUP($A20,'1415'!$F$10:$L$408,6,FALSE)/VLOOKUP($A20,'2015'!$F$10:$M$460,8,FALSE))*1000,#N/A)</f>
        <v>0</v>
      </c>
      <c r="BE20" s="196">
        <f>IFERROR((VLOOKUP($A20,'1516'!$F$10:$L$408,6,FALSE)/VLOOKUP($A20,'2016'!$F$10:$M$460,8,FALSE))*1000,#N/A)</f>
        <v>0.27260955496490152</v>
      </c>
      <c r="BF20" s="196">
        <f>IFERROR((VLOOKUP($A20,'1617'!$F$10:$L$408,6,FALSE)/VLOOKUP($A20,'2017'!$F$10:$M$460,8,FALSE))*1000,#N/A)</f>
        <v>0.13465293206759577</v>
      </c>
      <c r="BG20" s="196">
        <f>IFERROR((VLOOKUP($A20,'1718'!$F$10:$L$408,6,FALSE)/VLOOKUP($A20,'2018'!$F$10:$N$460,9,FALSE))*1000,#N/A)</f>
        <v>0.33169696165583124</v>
      </c>
      <c r="BH20" s="196">
        <f>IFERROR((VLOOKUP($A20,'1819'!$F$10:$L$408,6,FALSE)/VLOOKUP($A20,'2018'!$F$10:$N$460,9,FALSE))*1000,#N/A)</f>
        <v>0.53071513864932995</v>
      </c>
      <c r="BI20" s="196">
        <f>IFERROR((VLOOKUP($A20,'1920'!$F$10:$L$408,6,FALSE)/VLOOKUP($A20,'2019'!$F$10:$N$464,8,FALSE))*1000,#N/A)</f>
        <v>0</v>
      </c>
      <c r="BJ20" s="196">
        <f>IFERROR((VLOOKUP($A20,'20 21'!$F$10:$L$408,6,FALSE)/VLOOKUP($A20,'2020'!$F$10:$N$469,8,FALSE))*1000,#N/A)</f>
        <v>0</v>
      </c>
      <c r="BK20" s="196">
        <f>IFERROR((VLOOKUP($A20,'21 22'!$F$10:$L$408,6,FALSE)/VLOOKUP($A20,'2021'!$F$10:$N$469,8,FALSE))*1000,#N/A)</f>
        <v>0</v>
      </c>
      <c r="BL20" s="196">
        <f>IFERROR((VLOOKUP($A20,'22 23'!$F$10:$L$408,6,FALSE)/VLOOKUP($A20,'2022'!$F$10:$N$469,8,FALSE))*1000,#N/A)</f>
        <v>0</v>
      </c>
      <c r="BM20" s="196">
        <f>IFERROR((VLOOKUP($A20,'23 24'!$F$7:$M$408,6,FALSE)/VLOOKUP($A20,'2023'!$C$7:$N$469,9,FALSE))*1000,#N/A)</f>
        <v>0</v>
      </c>
      <c r="BO20" s="196">
        <f>IFERROR((VLOOKUP($A20,'0910'!$F$10:$L$433,7,FALSE)/VLOOKUP($A20,'2010'!$C$5:$K$611,9,FALSE))*1000,#N/A)</f>
        <v>16.952820660799308</v>
      </c>
      <c r="BP20" s="196">
        <f>IFERROR((VLOOKUP($A20,'1011'!$F$10:$L$433,7,FALSE)/VLOOKUP($A20,'2011'!$C$5:$K$611,9,FALSE))*1000,#N/A)</f>
        <v>3.6598493003229278</v>
      </c>
      <c r="BQ20" s="196">
        <f>IFERROR((VLOOKUP($A20,'1112'!$F$10:$L$408,7,FALSE)/VLOOKUP($A20,'2012'!$F$10:$M$460,8,FALSE))*1000,#N/A)</f>
        <v>5.7966916442810694</v>
      </c>
      <c r="BR20" s="196">
        <f>IFERROR((VLOOKUP($A20,'1213'!$F$10:$L$408,7,FALSE)/VLOOKUP($A20,'2013'!$F$10:$M$460,8,FALSE))*1000,#N/A)</f>
        <v>5.951130714835819</v>
      </c>
      <c r="BS20" s="196">
        <f>IFERROR((VLOOKUP($A20,'1314'!$F$10:$L$408,7,FALSE)/VLOOKUP($A20,'2014'!$F$10:$M$460,8,FALSE))*1000,#N/A)</f>
        <v>9.2393192080583528</v>
      </c>
      <c r="BT20" s="196">
        <f>IFERROR((VLOOKUP($A20,'1415'!$F$10:$L$408,7,FALSE)/VLOOKUP($A20,'2015'!$F$10:$M$460,8,FALSE))*1000,#N/A)</f>
        <v>15.488400908652853</v>
      </c>
      <c r="BU20" s="196">
        <f>IFERROR((VLOOKUP($A20,'1516'!$F$10:$L$408,7,FALSE)/VLOOKUP($A20,'2016'!$F$10:$M$460,8,FALSE))*1000,#N/A)</f>
        <v>7.2241532065698904</v>
      </c>
      <c r="BV20" s="196">
        <f>IFERROR((VLOOKUP($A20,'1617'!$F$10:$L$408,7,FALSE)/VLOOKUP($A20,'2017'!$F$10:$M$460,8,FALSE))*1000,#N/A)</f>
        <v>10.166296371103481</v>
      </c>
      <c r="BW20" s="196">
        <f>IFERROR((VLOOKUP($A20,'1718'!$F$10:$L$408,7,FALSE)/VLOOKUP($A20,'2018'!$F$10:$N$460,9,FALSE))*1000,#N/A)</f>
        <v>6.7002786254477913</v>
      </c>
      <c r="BX20" s="196">
        <f>IFERROR((VLOOKUP($A20,'1819'!$F$10:$L$408,7,FALSE)/VLOOKUP($A20,'2018'!$F$10:$N$460,9,FALSE))*1000,#N/A)</f>
        <v>8.2260846490646138</v>
      </c>
      <c r="BY20" s="196">
        <f>IFERROR((VLOOKUP($A20,'1920'!$F$10:$L$408,7,FALSE)/VLOOKUP($A20,'2019'!$F$10:$N$464,8,FALSE))*1000,#N/A)</f>
        <v>7.1920975359323256</v>
      </c>
      <c r="BZ20" s="196">
        <f>IFERROR((VLOOKUP($A20,'20 21'!$F$10:$L$408,7,FALSE)/VLOOKUP($A20,'2020'!$F$10:$N$469,8,FALSE))*1000,#N/A)</f>
        <v>5.2597107319918806</v>
      </c>
      <c r="CA20" s="196">
        <f>IFERROR((VLOOKUP($A20,'21 22'!$F$10:$L$408,7,FALSE)/VLOOKUP($A20,'2021'!$F$10:$N$469,8,FALSE))*1000,#N/A)</f>
        <v>9.5422902777510927</v>
      </c>
      <c r="CB20" s="196">
        <f>IFERROR((VLOOKUP($A20,'22 23'!$F$10:$L$408,7,FALSE)/VLOOKUP($A20,'2022'!$F$10:$N$469,8,FALSE))*1000,#N/A)</f>
        <v>3.3897654666044144</v>
      </c>
      <c r="CC20" s="196">
        <f>IFERROR((VLOOKUP($A20,'23 24'!$F$7:$M$408,7,FALSE)/VLOOKUP($A20,'2023'!$C$7:$N$469,9,FALSE))*1000,#N/A)</f>
        <v>2.6185681420012092</v>
      </c>
      <c r="CE20" s="198">
        <f>IFERROR((VLOOKUP($A20,'0910'!$F$10:$S$433,9,FALSE)/VLOOKUP($A20,'2010'!$C$5:$K$611,9,FALSE))*1000,#N/A)</f>
        <v>3.6791227817053818</v>
      </c>
      <c r="CF20" s="198">
        <f>IFERROR((VLOOKUP($A20,'1011'!$F$10:$S$433,10,FALSE)/VLOOKUP($A20,'2011'!$C$5:$K$611,9,FALSE))*1000,#N/A)</f>
        <v>3.3010405453893075</v>
      </c>
      <c r="CG20" s="198">
        <f>IFERROR((VLOOKUP($A20,'1112'!$F$10:$S$408,9,FALSE)/VLOOKUP($A20,'2012'!$F$10:$M$460,8,FALSE))*1000,#N/A)</f>
        <v>7.9174324897497534</v>
      </c>
      <c r="CH20" s="198">
        <f>IFERROR((VLOOKUP($A20,'1213'!$F$10:$S$408,9,FALSE)/VLOOKUP($A20,'2013'!$F$10:$M$460,8,FALSE))*1000,#N/A)</f>
        <v>8.4015963032976266</v>
      </c>
      <c r="CI20" s="198">
        <f>IFERROR((VLOOKUP($A20,'1314'!$F$10:$S$408,9,FALSE)/VLOOKUP($A20,'2014'!$F$10:$M$460,8,FALSE))*1000,#N/A)</f>
        <v>7.7804793331017716</v>
      </c>
      <c r="CJ20" s="198">
        <f>IFERROR((VLOOKUP($A20,'1415'!$F$10:$S$408,9,FALSE)/VLOOKUP($A20,'2015'!$F$10:$M$460,8,FALSE))*1000,#N/A)</f>
        <v>3.6483788807048945</v>
      </c>
      <c r="CK20" s="198">
        <f>IFERROR((VLOOKUP($A20,'1516'!$F$10:$S$408,9,FALSE)/VLOOKUP($A20,'2016'!$F$10:$M$460,8,FALSE))*1000,#N/A)</f>
        <v>6.8833912628637641</v>
      </c>
      <c r="CL20" s="198">
        <f>IFERROR((VLOOKUP($A20,'1617'!$F$10:$S$408,9,FALSE)/VLOOKUP($A20,'2017'!$F$10:$M$460,8,FALSE))*1000,#N/A)</f>
        <v>8.5504611862923312</v>
      </c>
      <c r="CM20" s="198">
        <f>IFERROR((VLOOKUP($A20,'1718'!$F$10:$S$408,9,FALSE)/VLOOKUP($A20,'2018'!$F$10:$N$460,9,FALSE))*1000,#N/A)</f>
        <v>7.2309937640971205</v>
      </c>
      <c r="CN20" s="198">
        <f>IFERROR((VLOOKUP($A20,'1819'!$F$10:$S$408,9,FALSE)/VLOOKUP($A20,'2018'!$F$10:$N$460,9,FALSE))*1000,#N/A)</f>
        <v>8.3587634337269474</v>
      </c>
      <c r="CO20" s="198">
        <f>IFERROR((VLOOKUP($A20,'1920'!$F$10:$S$408,9,FALSE)/VLOOKUP($A20,'2019'!$F$10:$N$464,8,FALSE))*1000,#N/A)</f>
        <v>8.7612824528630142</v>
      </c>
      <c r="CP20" s="198">
        <f>IFERROR((VLOOKUP($A20,'20 21'!$F$10:$S$408,9,FALSE)/VLOOKUP($A20,'2020'!$F$10:$N$469,8,FALSE))*1000,#N/A)</f>
        <v>5.0649066308069957</v>
      </c>
      <c r="CQ20" s="198">
        <f>IFERROR((VLOOKUP($A20,'21 22'!$F$10:$S$408,9,FALSE)/VLOOKUP($A20,'2021'!$F$10:$N$469,8,FALSE))*1000,#N/A)</f>
        <v>3.2661530480893002</v>
      </c>
      <c r="CR20" s="198">
        <f>IFERROR((VLOOKUP($A20,'22 23'!$F$10:$S$408,9,FALSE)/VLOOKUP($A20,'2022'!$F$10:$N$469,8,FALSE))*1000,#N/A)</f>
        <v>4.029343856529775</v>
      </c>
      <c r="CS20" s="196">
        <f>IFERROR((VLOOKUP($A20,'23 24'!$F$7:$S$408,9,FALSE)/VLOOKUP($A20,'2023'!$C$7:$N$469,9,FALSE))*1000,#N/A)</f>
        <v>3.740811631430299</v>
      </c>
      <c r="CU20" s="198">
        <f>IFERROR((VLOOKUP($A20,'0910'!$F$10:$S$433,10,FALSE)/VLOOKUP($A20,'2010'!$C$5:$K$611,9,FALSE))*1000,#N/A)</f>
        <v>1.0099552734093205</v>
      </c>
      <c r="CV20" s="198">
        <f>IFERROR((VLOOKUP($A20,'1011'!$F$10:$S$433,11,FALSE)/VLOOKUP($A20,'2011'!$C$5:$K$611,9,FALSE))*1000,#N/A)</f>
        <v>3.4445640473627557</v>
      </c>
      <c r="CW20" s="198">
        <f>IFERROR((VLOOKUP($A20,'1112'!$F$10:$S$408,10,FALSE)/VLOOKUP($A20,'2012'!$F$10:$M$460,8,FALSE))*1000,#N/A)</f>
        <v>6.1501484518591827</v>
      </c>
      <c r="CX20" s="198">
        <f>IFERROR((VLOOKUP($A20,'1213'!$F$10:$S$408,10,FALSE)/VLOOKUP($A20,'2013'!$F$10:$M$460,8,FALSE))*1000,#N/A)</f>
        <v>3.6406917314289715</v>
      </c>
      <c r="CY20" s="198">
        <f>IFERROR((VLOOKUP($A20,'1314'!$F$10:$S$408,10,FALSE)/VLOOKUP($A20,'2014'!$F$10:$M$460,8,FALSE))*1000,#N/A)</f>
        <v>2.5703369225425496</v>
      </c>
      <c r="CZ20" s="198">
        <f>IFERROR((VLOOKUP($A20,'1415'!$F$10:$S$408,10,FALSE)/VLOOKUP($A20,'2015'!$F$10:$M$460,8,FALSE))*1000,#N/A)</f>
        <v>4.4744269291663805</v>
      </c>
      <c r="DA20" s="198">
        <f>IFERROR((VLOOKUP($A20,'1516'!$F$10:$S$408,10,FALSE)/VLOOKUP($A20,'2016'!$F$10:$M$460,8,FALSE))*1000,#N/A)</f>
        <v>3.2713146595788181</v>
      </c>
      <c r="DB20" s="198">
        <f>IFERROR((VLOOKUP($A20,'1617'!$F$10:$S$408,10,FALSE)/VLOOKUP($A20,'2017'!$F$10:$M$460,8,FALSE))*1000,#N/A)</f>
        <v>4.712852622365852</v>
      </c>
      <c r="DC20" s="198">
        <f>IFERROR((VLOOKUP($A20,'1718'!$F$10:$S$408,10,FALSE)/VLOOKUP($A20,'2018'!$F$10:$N$460,9,FALSE))*1000,#N/A)</f>
        <v>3.1179514395648136</v>
      </c>
      <c r="DD20" s="198">
        <f>IFERROR((VLOOKUP($A20,'1819'!$F$10:$S$408,10,FALSE)/VLOOKUP($A20,'2018'!$F$10:$N$460,9,FALSE))*1000,#N/A)</f>
        <v>0.72973331564282873</v>
      </c>
      <c r="DE20" s="198">
        <f>IFERROR((VLOOKUP($A20,'1920'!$F$10:$S$408,10,FALSE)/VLOOKUP($A20,'2019'!$F$10:$N$464,8,FALSE))*1000,#N/A)</f>
        <v>3.0076044241171545</v>
      </c>
      <c r="DF20" s="198">
        <f>IFERROR((VLOOKUP($A20,'20 21'!$F$10:$S$408,10,FALSE)/VLOOKUP($A20,'2020'!$F$10:$N$469,8,FALSE))*1000,#N/A)</f>
        <v>0.45454290276473036</v>
      </c>
      <c r="DG20" s="198">
        <f>IFERROR((VLOOKUP($A20,'21 22'!$F$10:$S$408,10,FALSE)/VLOOKUP($A20,'2021'!$F$10:$N$469,8,FALSE))*1000,#N/A)</f>
        <v>0.64042216629201976</v>
      </c>
      <c r="DH20" s="198">
        <f>IFERROR((VLOOKUP($A20,'22 23'!$F$10:$S$408,10,FALSE)/VLOOKUP($A20,'2022'!$F$10:$N$469,8,FALSE))*1000,#N/A)</f>
        <v>1.5989459748134029</v>
      </c>
      <c r="DI20" s="196">
        <f>IFERROR((VLOOKUP($A20,'23 24'!$F$7:$S$408,10,FALSE)/VLOOKUP($A20,'2023'!$C$7:$N$469,9,FALSE))*1000,#N/A)</f>
        <v>1.8704058157151495</v>
      </c>
      <c r="DK20" s="198">
        <f>IFERROR((VLOOKUP($A20,'0910'!$F$10:$S$433,11,FALSE)/VLOOKUP($A20,'2010'!$C$5:$K$611,9,FALSE))*1000,#N/A)</f>
        <v>0</v>
      </c>
      <c r="DL20" s="198">
        <f>IFERROR((VLOOKUP($A20,'1011'!$F$10:$S$433,12,FALSE)/VLOOKUP($A20,'2011'!$C$5:$K$611,9,FALSE))*1000,#N/A)</f>
        <v>0</v>
      </c>
      <c r="DM20" s="198">
        <f>IFERROR((VLOOKUP($A20,'1112'!$F$10:$S$408,11,FALSE)/VLOOKUP($A20,'2012'!$F$10:$M$460,8,FALSE))*1000,#N/A)</f>
        <v>0</v>
      </c>
      <c r="DN20" s="198">
        <f>IFERROR((VLOOKUP($A20,'1213'!$F$10:$S$408,11,FALSE)/VLOOKUP($A20,'2013'!$F$10:$M$460,8,FALSE))*1000,#N/A)</f>
        <v>0</v>
      </c>
      <c r="DO20" s="198">
        <f>IFERROR((VLOOKUP($A20,'1314'!$F$10:$S$408,11,FALSE)/VLOOKUP($A20,'2014'!$F$10:$M$460,8,FALSE))*1000,#N/A)</f>
        <v>0</v>
      </c>
      <c r="DP20" s="198">
        <f>IFERROR((VLOOKUP($A20,'1415'!$F$10:$S$408,11,FALSE)/VLOOKUP($A20,'2015'!$F$10:$M$460,8,FALSE))*1000,#N/A)</f>
        <v>0</v>
      </c>
      <c r="DQ20" s="198">
        <f>IFERROR((VLOOKUP($A20,'1516'!$F$10:$S$408,11,FALSE)/VLOOKUP($A20,'2016'!$F$10:$M$460,8,FALSE))*1000,#N/A)</f>
        <v>6.8152388741225381E-2</v>
      </c>
      <c r="DR20" s="198">
        <f>IFERROR((VLOOKUP($A20,'1617'!$F$10:$S$408,11,FALSE)/VLOOKUP($A20,'2017'!$F$10:$M$460,8,FALSE))*1000,#N/A)</f>
        <v>6.7326466033797883E-2</v>
      </c>
      <c r="DS20" s="198">
        <f>IFERROR((VLOOKUP($A20,'1718'!$F$10:$S$408,11,FALSE)/VLOOKUP($A20,'2018'!$F$10:$N$460,9,FALSE))*1000,#N/A)</f>
        <v>0</v>
      </c>
      <c r="DT20" s="198">
        <f>IFERROR((VLOOKUP($A20,'1819'!$F$10:$S$408,11,FALSE)/VLOOKUP($A20,'2018'!$F$10:$N$460,9,FALSE))*1000,#N/A)</f>
        <v>6.6339392331166244E-2</v>
      </c>
      <c r="DU20" s="198">
        <f>IFERROR((VLOOKUP($A20,'1920'!$F$10:$S$408,11,FALSE)/VLOOKUP($A20,'2019'!$F$10:$N$464,8,FALSE))*1000,#N/A)</f>
        <v>0</v>
      </c>
      <c r="DV20" s="198">
        <f>IFERROR((VLOOKUP($A20,'20 21'!$F$10:$S$408,11,FALSE)/VLOOKUP($A20,'2020'!$F$10:$N$469,8,FALSE))*1000,#N/A)</f>
        <v>0</v>
      </c>
      <c r="DW20" s="198">
        <f>IFERROR((VLOOKUP($A20,'21 22'!$F$10:$S$408,11,FALSE)/VLOOKUP($A20,'2021'!$F$10:$N$469,8,FALSE))*1000,#N/A)</f>
        <v>0</v>
      </c>
      <c r="DX20" s="198">
        <f>IFERROR((VLOOKUP($A20,'22 23'!$F$10:$S$408,11,FALSE)/VLOOKUP($A20,'2022'!$F$10:$N$469,8,FALSE))*1000,#N/A)</f>
        <v>0</v>
      </c>
      <c r="DY20" s="196">
        <f>IFERROR((VLOOKUP($A20,'23 24'!$F$7:$S$408,11,FALSE)/VLOOKUP($A20,'2023'!$C$7:$N$469,9,FALSE))*1000,#N/A)</f>
        <v>0</v>
      </c>
      <c r="EA20" s="198">
        <f>IFERROR((VLOOKUP($A20,'0910'!$F$10:$S$433,12,FALSE)/VLOOKUP($A20,'2010'!$C$5:$K$611,9,FALSE))*1000,#N/A)</f>
        <v>4.6890780551147024</v>
      </c>
      <c r="EB20" s="198">
        <f>IFERROR((VLOOKUP($A20,'1011'!$F$10:$S$433,13,FALSE)/VLOOKUP($A20,'2011'!$C$5:$K$611,9,FALSE))*1000,#N/A)</f>
        <v>6.7456045927520636</v>
      </c>
      <c r="EC20" s="198">
        <f>IFERROR((VLOOKUP($A20,'1112'!$F$10:$S$408,12,FALSE)/VLOOKUP($A20,'2012'!$F$10:$M$460,8,FALSE))*1000,#N/A)</f>
        <v>14.067580941608934</v>
      </c>
      <c r="ED20" s="198">
        <f>IFERROR((VLOOKUP($A20,'1213'!$F$10:$S$408,12,FALSE)/VLOOKUP($A20,'2013'!$F$10:$M$460,8,FALSE))*1000,#N/A)</f>
        <v>12.042288034726598</v>
      </c>
      <c r="EE20" s="198">
        <f>IFERROR((VLOOKUP($A20,'1314'!$F$10:$S$408,12,FALSE)/VLOOKUP($A20,'2014'!$F$10:$M$460,8,FALSE))*1000,#N/A)</f>
        <v>10.35081625564432</v>
      </c>
      <c r="EF20" s="198">
        <f>IFERROR((VLOOKUP($A20,'1415'!$F$10:$S$408,12,FALSE)/VLOOKUP($A20,'2015'!$F$10:$M$460,8,FALSE))*1000,#N/A)</f>
        <v>8.1228058098712737</v>
      </c>
      <c r="EG20" s="198">
        <f>IFERROR((VLOOKUP($A20,'1516'!$F$10:$S$408,12,FALSE)/VLOOKUP($A20,'2016'!$F$10:$M$460,8,FALSE))*1000,#N/A)</f>
        <v>10.222858311183808</v>
      </c>
      <c r="EH20" s="198">
        <f>IFERROR((VLOOKUP($A20,'1617'!$F$10:$S$408,12,FALSE)/VLOOKUP($A20,'2017'!$F$10:$M$460,8,FALSE))*1000,#N/A)</f>
        <v>13.330640274691982</v>
      </c>
      <c r="EI20" s="198">
        <f>IFERROR((VLOOKUP($A20,'1718'!$F$10:$S$408,12,FALSE)/VLOOKUP($A20,'2018'!$F$10:$N$460,9,FALSE))*1000,#N/A)</f>
        <v>10.348945203661934</v>
      </c>
      <c r="EJ20" s="198">
        <f>IFERROR((VLOOKUP($A20,'1819'!$F$10:$S$408,12,FALSE)/VLOOKUP($A20,'2018'!$F$10:$N$460,9,FALSE))*1000,#N/A)</f>
        <v>9.221175534032108</v>
      </c>
      <c r="EK20" s="198">
        <f>IFERROR((VLOOKUP($A20,'1920'!$F$10:$S$408,12,FALSE)/VLOOKUP($A20,'2019'!$F$10:$N$464,8,FALSE))*1000,#N/A)</f>
        <v>11.768886876980169</v>
      </c>
      <c r="EL20" s="198">
        <f>IFERROR((VLOOKUP($A20,'20 21'!$F$10:$S$408,12,FALSE)/VLOOKUP($A20,'2020'!$F$10:$N$469,8,FALSE))*1000,#N/A)</f>
        <v>5.4545148331767646</v>
      </c>
      <c r="EM20" s="198">
        <f>IFERROR((VLOOKUP($A20,'21 22'!$F$10:$S$408,12,FALSE)/VLOOKUP($A20,'2021'!$F$10:$N$469,8,FALSE))*1000,#N/A)</f>
        <v>3.9065752143813199</v>
      </c>
      <c r="EN20" s="198">
        <f>IFERROR((VLOOKUP($A20,'22 23'!$F$10:$S$408,12,FALSE)/VLOOKUP($A20,'2022'!$F$10:$N$469,8,FALSE))*1000,#N/A)</f>
        <v>5.692247670335715</v>
      </c>
      <c r="EO20" s="196">
        <f>IFERROR((VLOOKUP($A20,'23 24'!$F$7:$S$408,12,FALSE)/VLOOKUP($A20,'2023'!$C$7:$N$469,9,FALSE))*1000,#N/A)</f>
        <v>5.5488705866216108</v>
      </c>
    </row>
    <row r="21" spans="1:145" x14ac:dyDescent="0.3">
      <c r="A21" t="s">
        <v>386</v>
      </c>
      <c r="B21" t="s">
        <v>1743</v>
      </c>
      <c r="C21" t="str">
        <f>IF(VLOOKUP($A21,'0910'!$F$10:$L$433,1,FALSE)=VLOOKUP($A21,'2010'!$C$5:$K$611,1,FALSE),VLOOKUP($A21,'0910'!$F$10:$L$433,1,FALSE),FALSE)</f>
        <v>Barnsley</v>
      </c>
      <c r="D21" t="str">
        <f>IF(VLOOKUP($A21,'1011'!$F$10:$L$433,1,FALSE)=VLOOKUP($A21,'2011'!$C$5:$K$611,1,FALSE),VLOOKUP($A21,'1011'!$F$10:$L$433,1,FALSE),FALSE)</f>
        <v>Barnsley</v>
      </c>
      <c r="E21" t="str">
        <f>IF(VLOOKUP(A21,'1112'!$F$10:$L$408,1,FALSE)=VLOOKUP(A21,'2012'!$F$10:$M$460,1,FALSE),VLOOKUP(A21,'1112'!$F$10:$L$408,1,FALSE),FALSE)</f>
        <v>Barnsley</v>
      </c>
      <c r="F21" t="str">
        <f>IF(VLOOKUP($A21,'1213'!$F$10:$L$408,1,FALSE)=VLOOKUP($A21,'2013'!$F$10:$M$460,1,FALSE),VLOOKUP($A21,'1213'!$F$10:$L$408,1,FALSE),FALSE)</f>
        <v>Barnsley</v>
      </c>
      <c r="G21" t="str">
        <f>IF(VLOOKUP($A21,'1314'!$F$10:$L$408,1,FALSE)=VLOOKUP($A21,'2014'!$F$10:$M$460,1,FALSE),VLOOKUP($A21,'1314'!$F$10:$L$408,1,FALSE),FALSE)</f>
        <v>Barnsley</v>
      </c>
      <c r="H21" t="str">
        <f>IF(VLOOKUP($A21,'1415'!$F$10:$L$408,1,FALSE)=VLOOKUP($A21,'2015'!$F$10:$M$460,1,FALSE),VLOOKUP($A21,'1415'!$F$10:$L$408,1,FALSE),FALSE)</f>
        <v>Barnsley</v>
      </c>
      <c r="I21" t="str">
        <f>IF(VLOOKUP($A21,'1516'!$F$10:$L$408,1,FALSE)=VLOOKUP($A21,'2015'!$F$10:$M$460,1,FALSE),VLOOKUP($A21,'1516'!$F$10:$L$408,1,FALSE),FALSE)</f>
        <v>Barnsley</v>
      </c>
      <c r="J21" t="str">
        <f>IF(VLOOKUP($A21,'1617'!$F$10:$L$408,1,FALSE)=VLOOKUP($A21,'2016'!$F$10:$M$460,1,FALSE),VLOOKUP($A21,'1617'!$F$10:$L$408,1,FALSE),FALSE)</f>
        <v>Barnsley</v>
      </c>
      <c r="K21" t="str">
        <f>IF(VLOOKUP($A21,'1718'!$F$10:$M$408,1,FALSE)=VLOOKUP($A21,'2017'!$F$10:$M$460,1,FALSE),VLOOKUP($A21,'1718'!$F$10:$M$408,1,FALSE),FALSE)</f>
        <v>Barnsley</v>
      </c>
      <c r="L21" t="str">
        <f>IF(VLOOKUP($A21,'1819'!$F$10:$M$408,1,FALSE)=VLOOKUP($A21,'2018'!$F$10:$M$460,1,FALSE),VLOOKUP($A21,'1819'!$F$10:$M$408,1,FALSE),FALSE)</f>
        <v>Barnsley</v>
      </c>
      <c r="M21" t="str">
        <f>IF(VLOOKUP($A21,'1920'!$F$10:$M$408,1,FALSE)=VLOOKUP($A21,'2019'!$F$10:$M$464,1,FALSE),VLOOKUP($A21,'1920'!$F$10:$M$408,1,FALSE),FALSE)</f>
        <v>Barnsley</v>
      </c>
      <c r="N21" t="str">
        <f>IF(VLOOKUP($A21,'20 21'!$F$10:$N$408,1,FALSE)=VLOOKUP($A21,'2020'!$F$10:$O$468,1,FALSE),VLOOKUP($A21,'20 21'!$F$10:$N$408,1,FALSE),FALSE)</f>
        <v>Barnsley</v>
      </c>
      <c r="O21" t="str">
        <f>IF(VLOOKUP($A21,'21 22'!$F$10:$N$408,1,FALSE)=VLOOKUP($A21,'2021'!$F$10:$O$471,1,FALSE),VLOOKUP($A21,'21 22'!$F$10:$N$408,1,FALSE),FALSE)</f>
        <v>Barnsley</v>
      </c>
      <c r="P21" t="str">
        <f>IF(VLOOKUP($A21,'22 23'!$F$10:$N$408,1,FALSE)=VLOOKUP($A21,'2022'!$F$10:$O$468,1,FALSE),VLOOKUP($A21,'22 23'!$F$10:$N$408,1,FALSE),FALSE)</f>
        <v>Barnsley</v>
      </c>
      <c r="Q21" t="str">
        <f>IF(VLOOKUP($A21,'23 24'!$F$7:$N$408,1,FALSE)=VLOOKUP($A21,'2023'!$C$7:$O$468,1,FALSE),VLOOKUP($A21,'23 24'!$F$7:$N$408,1,FALSE),FALSE)</f>
        <v>Barnsley</v>
      </c>
      <c r="S21" s="196">
        <f>IFERROR((VLOOKUP($A21,'0910'!$F$10:$L$433,4,FALSE)/VLOOKUP($A21,'2010'!$C$5:$K$611,9,FALSE))*1000,#N/A)</f>
        <v>6.0600230858022321</v>
      </c>
      <c r="T21" s="196">
        <f>IFERROR((VLOOKUP($A21,'1011'!$F$10:$L$433,4,FALSE)/VLOOKUP($A21,'2011'!$C$5:$K$611,9,FALSE))*1000,#N/A)</f>
        <v>7.3347304248428271</v>
      </c>
      <c r="U21" s="196">
        <f>IFERROR((VLOOKUP($A21,'1112'!$F$10:$L$408,4,FALSE)/VLOOKUP($A21,'2012'!$F$10:$M$460,8,FALSE))*1000,#N/A)</f>
        <v>6.0491493383742911</v>
      </c>
      <c r="V21" s="196">
        <f>IFERROR((VLOOKUP($A21,'1213'!$F$10:$L$408,4,FALSE)/VLOOKUP($A21,'2013'!$F$10:$M$460,8,FALSE))*1000,#N/A)</f>
        <v>6.5752395265827541</v>
      </c>
      <c r="W21" s="196">
        <f>IFERROR((VLOOKUP($A21,'1314'!$F$10:$L$408,4,FALSE)/VLOOKUP($A21,'2014'!$F$10:$M$460,8,FALSE))*1000,#N/A)</f>
        <v>7.4619904859621311</v>
      </c>
      <c r="X21" s="196">
        <f>IFERROR((VLOOKUP($A21,'1415'!$F$10:$L$408,4,FALSE)/VLOOKUP($A21,'2015'!$F$10:$M$460,8,FALSE))*1000,#N/A)</f>
        <v>4.1732356487062967</v>
      </c>
      <c r="Y21" s="196">
        <f>IFERROR((VLOOKUP($A21,'1516'!$F$10:$L$408,4,FALSE)/VLOOKUP($A21,'2016'!$F$10:$M$460,8,FALSE))*1000,#N/A)</f>
        <v>4.5148806781535065</v>
      </c>
      <c r="Z21" s="196">
        <f>IFERROR((VLOOKUP($A21,'1617'!$F$10:$L$408,4,FALSE)/VLOOKUP($A21,'2017'!$F$10:$M$460,8,FALSE))*1000,#N/A)</f>
        <v>8.1367708904735778</v>
      </c>
      <c r="AA21" s="196">
        <f>IFERROR((VLOOKUP($A21,'1718'!$F$10:$L$408,4,FALSE)/VLOOKUP($A21,'2018'!$F$10:$N$460,9,FALSE))*1000,#N/A)</f>
        <v>8.0623244859135799</v>
      </c>
      <c r="AB21" s="196">
        <f>IFERROR((VLOOKUP($A21,'1819'!$F$10:$L$408,4,FALSE)/VLOOKUP($A21,'2018'!$F$10:$N$460,9,FALSE))*1000,#N/A)</f>
        <v>7.3376211613370774</v>
      </c>
      <c r="AC21" s="196">
        <f>IFERROR((VLOOKUP($A21,'1920'!$F$10:$L$408,4,FALSE)/VLOOKUP($A21,'2019'!$F$10:$N$464,8,FALSE))*1000,#N/A)</f>
        <v>4.309570838570659</v>
      </c>
      <c r="AD21" s="196">
        <f>IFERROR((VLOOKUP($A21,'20 21'!$F$10:$M$408,4,FALSE)/VLOOKUP($A21,'2020'!$F$10:$N$469,8,FALSE))*1000,#N/A)</f>
        <v>4.248738876934393</v>
      </c>
      <c r="AE21" s="196">
        <f>IFERROR((VLOOKUP($A21,'21 22'!$F$10:$M$408,4,FALSE)/VLOOKUP($A21,'2021'!$F$10:$N$469,8,FALSE))*1000,#N/A)</f>
        <v>5.0165016501650168</v>
      </c>
      <c r="AF21" s="196">
        <f>IFERROR((VLOOKUP($A21,'22 23'!$F$10:$M$408,4,FALSE)/VLOOKUP($A21,'2022'!$F$10:$N$469,8,FALSE))*1000,#N/A)</f>
        <v>5.161222597407142</v>
      </c>
      <c r="AG21" s="196">
        <f>IFERROR((VLOOKUP($A21,'23 24'!$F$7:$M$408,4,FALSE)/VLOOKUP($A21,'2023'!$C$7:$N$469,9,FALSE))*1000,#N/A)</f>
        <v>3.7423521118179996</v>
      </c>
      <c r="AI21" s="196">
        <f>IFERROR((VLOOKUP($A21,'0910'!$F$10:$L$433,5,FALSE)/VLOOKUP($A21,'2010'!$C$5:$K$611,9,FALSE))*1000,#N/A)</f>
        <v>0.19238168526356292</v>
      </c>
      <c r="AJ21" s="196">
        <f>IFERROR((VLOOKUP($A21,'1011'!$F$10:$L$433,5,FALSE)/VLOOKUP($A21,'2011'!$C$5:$K$611,9,FALSE))*1000,#N/A)</f>
        <v>0.38102495713469237</v>
      </c>
      <c r="AK21" s="196">
        <f>IFERROR((VLOOKUP($A21,'1112'!$F$10:$L$408,5,FALSE)/VLOOKUP($A21,'2012'!$F$10:$M$460,8,FALSE))*1000,#N/A)</f>
        <v>0.28355387523629488</v>
      </c>
      <c r="AL21" s="196">
        <f>IFERROR((VLOOKUP($A21,'1213'!$F$10:$L$408,5,FALSE)/VLOOKUP($A21,'2013'!$F$10:$M$460,8,FALSE))*1000,#N/A)</f>
        <v>9.3931993236896494E-2</v>
      </c>
      <c r="AM21" s="196">
        <f>IFERROR((VLOOKUP($A21,'1314'!$F$10:$L$408,5,FALSE)/VLOOKUP($A21,'2014'!$F$10:$M$460,8,FALSE))*1000,#N/A)</f>
        <v>0.27982464322357992</v>
      </c>
      <c r="AN21" s="196">
        <f>IFERROR((VLOOKUP($A21,'1415'!$F$10:$L$408,5,FALSE)/VLOOKUP($A21,'2015'!$F$10:$M$460,8,FALSE))*1000,#N/A)</f>
        <v>0.27821570991375311</v>
      </c>
      <c r="AO21" s="196">
        <f>IFERROR((VLOOKUP($A21,'1516'!$F$10:$L$408,5,FALSE)/VLOOKUP($A21,'2016'!$F$10:$M$460,8,FALSE))*1000,#N/A)</f>
        <v>1.0135446420344605</v>
      </c>
      <c r="AP21" s="196">
        <f>IFERROR((VLOOKUP($A21,'1617'!$F$10:$L$408,5,FALSE)/VLOOKUP($A21,'2017'!$F$10:$M$460,8,FALSE))*1000,#N/A)</f>
        <v>0.73139513622234409</v>
      </c>
      <c r="AQ21" s="196">
        <f>IFERROR((VLOOKUP($A21,'1718'!$F$10:$L$408,5,FALSE)/VLOOKUP($A21,'2018'!$F$10:$N$460,9,FALSE))*1000,#N/A)</f>
        <v>0.27176374671618808</v>
      </c>
      <c r="AR21" s="196">
        <f>IFERROR((VLOOKUP($A21,'1819'!$F$10:$L$408,5,FALSE)/VLOOKUP($A21,'2018'!$F$10:$N$460,9,FALSE))*1000,#N/A)</f>
        <v>0.36235166228825072</v>
      </c>
      <c r="AS21" s="196">
        <f>IFERROR((VLOOKUP($A21,'1920'!$F$10:$L$408,5,FALSE)/VLOOKUP($A21,'2019'!$F$10:$N$464,8,FALSE))*1000,#N/A)</f>
        <v>0.89782725803555397</v>
      </c>
      <c r="AT21" s="196">
        <f>IFERROR((VLOOKUP($A21,'20 21'!$F$10:$L$408,5,FALSE)/VLOOKUP($A21,'2020'!$F$10:$N$469,8,FALSE))*1000,#N/A)</f>
        <v>0.53109235961679913</v>
      </c>
      <c r="AU21" s="196">
        <f>IFERROR((VLOOKUP($A21,'21 22'!$F$10:$L$408,5,FALSE)/VLOOKUP($A21,'2021'!$F$10:$N$469,8,FALSE))*1000,#N/A)</f>
        <v>8.8008800880088014E-2</v>
      </c>
      <c r="AV21" s="196">
        <f>IFERROR((VLOOKUP($A21,'22 23'!$F$10:$L$408,5,FALSE)/VLOOKUP($A21,'2022'!$F$10:$N$469,8,FALSE))*1000,#N/A)</f>
        <v>0.78730514197736057</v>
      </c>
      <c r="AW21" s="196">
        <f>IFERROR((VLOOKUP($A21,'23 24'!$F$7:$M$408,5,FALSE)/VLOOKUP($A21,'2023'!$C$7:$N$469,9,FALSE))*1000,#N/A)</f>
        <v>1.3054716669132558</v>
      </c>
      <c r="AY21" s="196">
        <f>IFERROR((VLOOKUP($A21,'0910'!$F$10:$L$433,6,FALSE)/VLOOKUP($A21,'2010'!$C$5:$K$611,9,FALSE))*1000,#N/A)</f>
        <v>0</v>
      </c>
      <c r="AZ21" s="196">
        <f>IFERROR((VLOOKUP($A21,'1011'!$F$10:$L$433,6,FALSE)/VLOOKUP($A21,'2011'!$C$5:$K$611,9,FALSE))*1000,#N/A)</f>
        <v>0</v>
      </c>
      <c r="BA21" s="196">
        <f>IFERROR((VLOOKUP($A21,'1112'!$F$10:$L$408,6,FALSE)/VLOOKUP($A21,'2012'!$F$10:$M$460,8,FALSE))*1000,#N/A)</f>
        <v>0</v>
      </c>
      <c r="BB21" s="196">
        <f>IFERROR((VLOOKUP($A21,'1213'!$F$10:$L$408,6,FALSE)/VLOOKUP($A21,'2013'!$F$10:$M$460,8,FALSE))*1000,#N/A)</f>
        <v>0</v>
      </c>
      <c r="BC21" s="196">
        <f>IFERROR((VLOOKUP($A21,'1314'!$F$10:$L$408,6,FALSE)/VLOOKUP($A21,'2014'!$F$10:$M$460,8,FALSE))*1000,#N/A)</f>
        <v>0</v>
      </c>
      <c r="BD21" s="196">
        <f>IFERROR((VLOOKUP($A21,'1415'!$F$10:$L$408,6,FALSE)/VLOOKUP($A21,'2015'!$F$10:$M$460,8,FALSE))*1000,#N/A)</f>
        <v>0.37095427988500418</v>
      </c>
      <c r="BE21" s="196">
        <f>IFERROR((VLOOKUP($A21,'1516'!$F$10:$L$408,6,FALSE)/VLOOKUP($A21,'2016'!$F$10:$M$460,8,FALSE))*1000,#N/A)</f>
        <v>0</v>
      </c>
      <c r="BF21" s="196">
        <f>IFERROR((VLOOKUP($A21,'1617'!$F$10:$L$408,6,FALSE)/VLOOKUP($A21,'2017'!$F$10:$M$460,8,FALSE))*1000,#N/A)</f>
        <v>9.1424392027793011E-2</v>
      </c>
      <c r="BG21" s="196">
        <f>IFERROR((VLOOKUP($A21,'1718'!$F$10:$L$408,6,FALSE)/VLOOKUP($A21,'2018'!$F$10:$N$460,9,FALSE))*1000,#N/A)</f>
        <v>0</v>
      </c>
      <c r="BH21" s="196">
        <f>IFERROR((VLOOKUP($A21,'1819'!$F$10:$L$408,6,FALSE)/VLOOKUP($A21,'2018'!$F$10:$N$460,9,FALSE))*1000,#N/A)</f>
        <v>0</v>
      </c>
      <c r="BI21" s="196">
        <f>IFERROR((VLOOKUP($A21,'1920'!$F$10:$L$408,6,FALSE)/VLOOKUP($A21,'2019'!$F$10:$N$464,8,FALSE))*1000,#N/A)</f>
        <v>0</v>
      </c>
      <c r="BJ21" s="196">
        <f>IFERROR((VLOOKUP($A21,'20 21'!$F$10:$L$408,6,FALSE)/VLOOKUP($A21,'2020'!$F$10:$N$469,8,FALSE))*1000,#N/A)</f>
        <v>0</v>
      </c>
      <c r="BK21" s="196">
        <f>IFERROR((VLOOKUP($A21,'21 22'!$F$10:$L$408,6,FALSE)/VLOOKUP($A21,'2021'!$F$10:$N$469,8,FALSE))*1000,#N/A)</f>
        <v>0.17601760176017603</v>
      </c>
      <c r="BL21" s="196">
        <f>IFERROR((VLOOKUP($A21,'22 23'!$F$10:$L$408,6,FALSE)/VLOOKUP($A21,'2022'!$F$10:$N$469,8,FALSE))*1000,#N/A)</f>
        <v>8.7478349108595616E-2</v>
      </c>
      <c r="BM21" s="196">
        <f>IFERROR((VLOOKUP($A21,'23 24'!$F$7:$M$408,6,FALSE)/VLOOKUP($A21,'2023'!$C$7:$N$469,9,FALSE))*1000,#N/A)</f>
        <v>0</v>
      </c>
      <c r="BO21" s="196">
        <f>IFERROR((VLOOKUP($A21,'0910'!$F$10:$L$433,7,FALSE)/VLOOKUP($A21,'2010'!$C$5:$K$611,9,FALSE))*1000,#N/A)</f>
        <v>6.2524047710657937</v>
      </c>
      <c r="BP21" s="196">
        <f>IFERROR((VLOOKUP($A21,'1011'!$F$10:$L$433,7,FALSE)/VLOOKUP($A21,'2011'!$C$5:$K$611,9,FALSE))*1000,#N/A)</f>
        <v>7.7157553819775195</v>
      </c>
      <c r="BQ21" s="196">
        <f>IFERROR((VLOOKUP($A21,'1112'!$F$10:$L$408,7,FALSE)/VLOOKUP($A21,'2012'!$F$10:$M$460,8,FALSE))*1000,#N/A)</f>
        <v>6.3327032136105865</v>
      </c>
      <c r="BR21" s="196">
        <f>IFERROR((VLOOKUP($A21,'1213'!$F$10:$L$408,7,FALSE)/VLOOKUP($A21,'2013'!$F$10:$M$460,8,FALSE))*1000,#N/A)</f>
        <v>6.6691715198196508</v>
      </c>
      <c r="BS21" s="196">
        <f>IFERROR((VLOOKUP($A21,'1314'!$F$10:$L$408,7,FALSE)/VLOOKUP($A21,'2014'!$F$10:$M$460,8,FALSE))*1000,#N/A)</f>
        <v>7.7418151291857109</v>
      </c>
      <c r="BT21" s="196">
        <f>IFERROR((VLOOKUP($A21,'1415'!$F$10:$L$408,7,FALSE)/VLOOKUP($A21,'2015'!$F$10:$M$460,8,FALSE))*1000,#N/A)</f>
        <v>4.8224056385050549</v>
      </c>
      <c r="BU21" s="196">
        <f>IFERROR((VLOOKUP($A21,'1516'!$F$10:$L$408,7,FALSE)/VLOOKUP($A21,'2016'!$F$10:$M$460,8,FALSE))*1000,#N/A)</f>
        <v>5.6205657421910997</v>
      </c>
      <c r="BV21" s="196">
        <f>IFERROR((VLOOKUP($A21,'1617'!$F$10:$L$408,7,FALSE)/VLOOKUP($A21,'2017'!$F$10:$M$460,8,FALSE))*1000,#N/A)</f>
        <v>8.9595904187237156</v>
      </c>
      <c r="BW21" s="196">
        <f>IFERROR((VLOOKUP($A21,'1718'!$F$10:$L$408,7,FALSE)/VLOOKUP($A21,'2018'!$F$10:$N$460,9,FALSE))*1000,#N/A)</f>
        <v>8.3340882326297674</v>
      </c>
      <c r="BX21" s="196">
        <f>IFERROR((VLOOKUP($A21,'1819'!$F$10:$L$408,7,FALSE)/VLOOKUP($A21,'2018'!$F$10:$N$460,9,FALSE))*1000,#N/A)</f>
        <v>7.6999728236253286</v>
      </c>
      <c r="BY21" s="196">
        <f>IFERROR((VLOOKUP($A21,'1920'!$F$10:$L$408,7,FALSE)/VLOOKUP($A21,'2019'!$F$10:$N$464,8,FALSE))*1000,#N/A)</f>
        <v>5.2073980966062132</v>
      </c>
      <c r="BZ21" s="196">
        <f>IFERROR((VLOOKUP($A21,'20 21'!$F$10:$L$408,7,FALSE)/VLOOKUP($A21,'2020'!$F$10:$N$469,8,FALSE))*1000,#N/A)</f>
        <v>4.7798312365511926</v>
      </c>
      <c r="CA21" s="196">
        <f>IFERROR((VLOOKUP($A21,'21 22'!$F$10:$L$408,7,FALSE)/VLOOKUP($A21,'2021'!$F$10:$N$469,8,FALSE))*1000,#N/A)</f>
        <v>5.2805280528052805</v>
      </c>
      <c r="CB21" s="196">
        <f>IFERROR((VLOOKUP($A21,'22 23'!$F$10:$L$408,7,FALSE)/VLOOKUP($A21,'2022'!$F$10:$N$469,8,FALSE))*1000,#N/A)</f>
        <v>6.0360060884930986</v>
      </c>
      <c r="CC21" s="196">
        <f>IFERROR((VLOOKUP($A21,'23 24'!$F$7:$M$408,7,FALSE)/VLOOKUP($A21,'2023'!$C$7:$N$469,9,FALSE))*1000,#N/A)</f>
        <v>5.0478237787312557</v>
      </c>
      <c r="CE21" s="198">
        <f>IFERROR((VLOOKUP($A21,'0910'!$F$10:$S$433,9,FALSE)/VLOOKUP($A21,'2010'!$C$5:$K$611,9,FALSE))*1000,#N/A)</f>
        <v>8.3686033089649854</v>
      </c>
      <c r="CF21" s="198">
        <f>IFERROR((VLOOKUP($A21,'1011'!$F$10:$S$433,10,FALSE)/VLOOKUP($A21,'2011'!$C$5:$K$611,9,FALSE))*1000,#N/A)</f>
        <v>9.2398552105162892</v>
      </c>
      <c r="CG21" s="198">
        <f>IFERROR((VLOOKUP($A21,'1112'!$F$10:$S$408,9,FALSE)/VLOOKUP($A21,'2012'!$F$10:$M$460,8,FALSE))*1000,#N/A)</f>
        <v>10.491493383742911</v>
      </c>
      <c r="CH21" s="198">
        <f>IFERROR((VLOOKUP($A21,'1213'!$F$10:$S$408,9,FALSE)/VLOOKUP($A21,'2013'!$F$10:$M$460,8,FALSE))*1000,#N/A)</f>
        <v>7.0448994927672359</v>
      </c>
      <c r="CI21" s="198">
        <f>IFERROR((VLOOKUP($A21,'1314'!$F$10:$S$408,9,FALSE)/VLOOKUP($A21,'2014'!$F$10:$M$460,8,FALSE))*1000,#N/A)</f>
        <v>7.9283648913347635</v>
      </c>
      <c r="CJ21" s="198">
        <f>IFERROR((VLOOKUP($A21,'1415'!$F$10:$S$408,9,FALSE)/VLOOKUP($A21,'2015'!$F$10:$M$460,8,FALSE))*1000,#N/A)</f>
        <v>6.2134841880738199</v>
      </c>
      <c r="CK21" s="198">
        <f>IFERROR((VLOOKUP($A21,'1516'!$F$10:$S$408,9,FALSE)/VLOOKUP($A21,'2016'!$F$10:$M$460,8,FALSE))*1000,#N/A)</f>
        <v>5.0677232101723027</v>
      </c>
      <c r="CL21" s="198">
        <f>IFERROR((VLOOKUP($A21,'1617'!$F$10:$S$408,9,FALSE)/VLOOKUP($A21,'2017'!$F$10:$M$460,8,FALSE))*1000,#N/A)</f>
        <v>6.0340098738343393</v>
      </c>
      <c r="CM21" s="198">
        <f>IFERROR((VLOOKUP($A21,'1718'!$F$10:$S$408,9,FALSE)/VLOOKUP($A21,'2018'!$F$10:$N$460,9,FALSE))*1000,#N/A)</f>
        <v>9.6929069662107086</v>
      </c>
      <c r="CN21" s="198">
        <f>IFERROR((VLOOKUP($A21,'1819'!$F$10:$S$408,9,FALSE)/VLOOKUP($A21,'2018'!$F$10:$N$460,9,FALSE))*1000,#N/A)</f>
        <v>10.417610290787209</v>
      </c>
      <c r="CO21" s="198">
        <f>IFERROR((VLOOKUP($A21,'1920'!$F$10:$S$408,9,FALSE)/VLOOKUP($A21,'2019'!$F$10:$N$464,8,FALSE))*1000,#N/A)</f>
        <v>7.0030526126773216</v>
      </c>
      <c r="CP21" s="198">
        <f>IFERROR((VLOOKUP($A21,'20 21'!$F$10:$S$408,9,FALSE)/VLOOKUP($A21,'2020'!$F$10:$N$469,8,FALSE))*1000,#N/A)</f>
        <v>4.0717080903954601</v>
      </c>
      <c r="CQ21" s="198">
        <f>IFERROR((VLOOKUP($A21,'21 22'!$F$10:$S$408,9,FALSE)/VLOOKUP($A21,'2021'!$F$10:$N$469,8,FALSE))*1000,#N/A)</f>
        <v>4.6644664466446644</v>
      </c>
      <c r="CR21" s="198">
        <f>IFERROR((VLOOKUP($A21,'22 23'!$F$10:$S$408,9,FALSE)/VLOOKUP($A21,'2022'!$F$10:$N$469,8,FALSE))*1000,#N/A)</f>
        <v>5.6860926920587156</v>
      </c>
      <c r="CS21" s="196">
        <f>IFERROR((VLOOKUP($A21,'23 24'!$F$7:$S$408,9,FALSE)/VLOOKUP($A21,'2023'!$C$7:$N$469,9,FALSE))*1000,#N/A)</f>
        <v>4.612666556426837</v>
      </c>
      <c r="CU21" s="198">
        <f>IFERROR((VLOOKUP($A21,'0910'!$F$10:$S$433,10,FALSE)/VLOOKUP($A21,'2010'!$C$5:$K$611,9,FALSE))*1000,#N/A)</f>
        <v>0.28857252789534438</v>
      </c>
      <c r="CV21" s="198">
        <f>IFERROR((VLOOKUP($A21,'1011'!$F$10:$S$433,11,FALSE)/VLOOKUP($A21,'2011'!$C$5:$K$611,9,FALSE))*1000,#N/A)</f>
        <v>0.38102495713469237</v>
      </c>
      <c r="CW21" s="198">
        <f>IFERROR((VLOOKUP($A21,'1112'!$F$10:$S$408,10,FALSE)/VLOOKUP($A21,'2012'!$F$10:$M$460,8,FALSE))*1000,#N/A)</f>
        <v>0.56710775047258977</v>
      </c>
      <c r="CX21" s="198">
        <f>IFERROR((VLOOKUP($A21,'1213'!$F$10:$S$408,10,FALSE)/VLOOKUP($A21,'2013'!$F$10:$M$460,8,FALSE))*1000,#N/A)</f>
        <v>0</v>
      </c>
      <c r="CY21" s="198">
        <f>IFERROR((VLOOKUP($A21,'1314'!$F$10:$S$408,10,FALSE)/VLOOKUP($A21,'2014'!$F$10:$M$460,8,FALSE))*1000,#N/A)</f>
        <v>9.3274881074526625E-2</v>
      </c>
      <c r="CZ21" s="198">
        <f>IFERROR((VLOOKUP($A21,'1415'!$F$10:$S$408,10,FALSE)/VLOOKUP($A21,'2015'!$F$10:$M$460,8,FALSE))*1000,#N/A)</f>
        <v>0.83464712974125943</v>
      </c>
      <c r="DA21" s="198">
        <f>IFERROR((VLOOKUP($A21,'1516'!$F$10:$S$408,10,FALSE)/VLOOKUP($A21,'2016'!$F$10:$M$460,8,FALSE))*1000,#N/A)</f>
        <v>0.82926379802819494</v>
      </c>
      <c r="DB21" s="198">
        <f>IFERROR((VLOOKUP($A21,'1617'!$F$10:$S$408,10,FALSE)/VLOOKUP($A21,'2017'!$F$10:$M$460,8,FALSE))*1000,#N/A)</f>
        <v>0.63997074419455113</v>
      </c>
      <c r="DC21" s="198">
        <f>IFERROR((VLOOKUP($A21,'1718'!$F$10:$S$408,10,FALSE)/VLOOKUP($A21,'2018'!$F$10:$N$460,9,FALSE))*1000,#N/A)</f>
        <v>0.54352749343237616</v>
      </c>
      <c r="DD21" s="198">
        <f>IFERROR((VLOOKUP($A21,'1819'!$F$10:$S$408,10,FALSE)/VLOOKUP($A21,'2018'!$F$10:$N$460,9,FALSE))*1000,#N/A)</f>
        <v>0.36235166228825072</v>
      </c>
      <c r="DE21" s="198">
        <f>IFERROR((VLOOKUP($A21,'1920'!$F$10:$S$408,10,FALSE)/VLOOKUP($A21,'2019'!$F$10:$N$464,8,FALSE))*1000,#N/A)</f>
        <v>0.89782725803555397</v>
      </c>
      <c r="DF21" s="198">
        <f>IFERROR((VLOOKUP($A21,'20 21'!$F$10:$S$408,10,FALSE)/VLOOKUP($A21,'2020'!$F$10:$N$469,8,FALSE))*1000,#N/A)</f>
        <v>1.1507001125030649</v>
      </c>
      <c r="DG21" s="198">
        <f>IFERROR((VLOOKUP($A21,'21 22'!$F$10:$S$408,10,FALSE)/VLOOKUP($A21,'2021'!$F$10:$N$469,8,FALSE))*1000,#N/A)</f>
        <v>0.17601760176017603</v>
      </c>
      <c r="DH21" s="198">
        <f>IFERROR((VLOOKUP($A21,'22 23'!$F$10:$S$408,10,FALSE)/VLOOKUP($A21,'2022'!$F$10:$N$469,8,FALSE))*1000,#N/A)</f>
        <v>0.26243504732578687</v>
      </c>
      <c r="DI21" s="196">
        <f>IFERROR((VLOOKUP($A21,'23 24'!$F$7:$S$408,10,FALSE)/VLOOKUP($A21,'2023'!$C$7:$N$469,9,FALSE))*1000,#N/A)</f>
        <v>0.87031444460883711</v>
      </c>
      <c r="DK21" s="198">
        <f>IFERROR((VLOOKUP($A21,'0910'!$F$10:$S$433,11,FALSE)/VLOOKUP($A21,'2010'!$C$5:$K$611,9,FALSE))*1000,#N/A)</f>
        <v>0</v>
      </c>
      <c r="DL21" s="198">
        <f>IFERROR((VLOOKUP($A21,'1011'!$F$10:$S$433,12,FALSE)/VLOOKUP($A21,'2011'!$C$5:$K$611,9,FALSE))*1000,#N/A)</f>
        <v>0</v>
      </c>
      <c r="DM21" s="198">
        <f>IFERROR((VLOOKUP($A21,'1112'!$F$10:$S$408,11,FALSE)/VLOOKUP($A21,'2012'!$F$10:$M$460,8,FALSE))*1000,#N/A)</f>
        <v>0</v>
      </c>
      <c r="DN21" s="198">
        <f>IFERROR((VLOOKUP($A21,'1213'!$F$10:$S$408,11,FALSE)/VLOOKUP($A21,'2013'!$F$10:$M$460,8,FALSE))*1000,#N/A)</f>
        <v>0</v>
      </c>
      <c r="DO21" s="198">
        <f>IFERROR((VLOOKUP($A21,'1314'!$F$10:$S$408,11,FALSE)/VLOOKUP($A21,'2014'!$F$10:$M$460,8,FALSE))*1000,#N/A)</f>
        <v>0</v>
      </c>
      <c r="DP21" s="198">
        <f>IFERROR((VLOOKUP($A21,'1415'!$F$10:$S$408,11,FALSE)/VLOOKUP($A21,'2015'!$F$10:$M$460,8,FALSE))*1000,#N/A)</f>
        <v>9.2738569971251045E-2</v>
      </c>
      <c r="DQ21" s="198">
        <f>IFERROR((VLOOKUP($A21,'1516'!$F$10:$S$408,11,FALSE)/VLOOKUP($A21,'2016'!$F$10:$M$460,8,FALSE))*1000,#N/A)</f>
        <v>0.27642126600939831</v>
      </c>
      <c r="DR21" s="198">
        <f>IFERROR((VLOOKUP($A21,'1617'!$F$10:$S$408,11,FALSE)/VLOOKUP($A21,'2017'!$F$10:$M$460,8,FALSE))*1000,#N/A)</f>
        <v>0.36569756811117204</v>
      </c>
      <c r="DS21" s="198">
        <f>IFERROR((VLOOKUP($A21,'1718'!$F$10:$S$408,11,FALSE)/VLOOKUP($A21,'2018'!$F$10:$N$460,9,FALSE))*1000,#N/A)</f>
        <v>0</v>
      </c>
      <c r="DT21" s="198">
        <f>IFERROR((VLOOKUP($A21,'1819'!$F$10:$S$408,11,FALSE)/VLOOKUP($A21,'2018'!$F$10:$N$460,9,FALSE))*1000,#N/A)</f>
        <v>0</v>
      </c>
      <c r="DU21" s="198">
        <f>IFERROR((VLOOKUP($A21,'1920'!$F$10:$S$408,11,FALSE)/VLOOKUP($A21,'2019'!$F$10:$N$464,8,FALSE))*1000,#N/A)</f>
        <v>0.26934817741066619</v>
      </c>
      <c r="DV21" s="198">
        <f>IFERROR((VLOOKUP($A21,'20 21'!$F$10:$S$408,11,FALSE)/VLOOKUP($A21,'2020'!$F$10:$N$469,8,FALSE))*1000,#N/A)</f>
        <v>0</v>
      </c>
      <c r="DW21" s="198">
        <f>IFERROR((VLOOKUP($A21,'21 22'!$F$10:$S$408,11,FALSE)/VLOOKUP($A21,'2021'!$F$10:$N$469,8,FALSE))*1000,#N/A)</f>
        <v>0</v>
      </c>
      <c r="DX21" s="198">
        <f>IFERROR((VLOOKUP($A21,'22 23'!$F$10:$S$408,11,FALSE)/VLOOKUP($A21,'2022'!$F$10:$N$469,8,FALSE))*1000,#N/A)</f>
        <v>0</v>
      </c>
      <c r="DY21" s="196">
        <f>IFERROR((VLOOKUP($A21,'23 24'!$F$7:$S$408,11,FALSE)/VLOOKUP($A21,'2023'!$C$7:$N$469,9,FALSE))*1000,#N/A)</f>
        <v>0.26109433338265114</v>
      </c>
      <c r="EA21" s="198">
        <f>IFERROR((VLOOKUP($A21,'0910'!$F$10:$S$433,12,FALSE)/VLOOKUP($A21,'2010'!$C$5:$K$611,9,FALSE))*1000,#N/A)</f>
        <v>8.6571758368603309</v>
      </c>
      <c r="EB21" s="198">
        <f>IFERROR((VLOOKUP($A21,'1011'!$F$10:$S$433,13,FALSE)/VLOOKUP($A21,'2011'!$C$5:$K$611,9,FALSE))*1000,#N/A)</f>
        <v>9.6208801676509825</v>
      </c>
      <c r="EC21" s="198">
        <f>IFERROR((VLOOKUP($A21,'1112'!$F$10:$S$408,12,FALSE)/VLOOKUP($A21,'2012'!$F$10:$M$460,8,FALSE))*1000,#N/A)</f>
        <v>11.0586011342155</v>
      </c>
      <c r="ED21" s="198">
        <f>IFERROR((VLOOKUP($A21,'1213'!$F$10:$S$408,12,FALSE)/VLOOKUP($A21,'2013'!$F$10:$M$460,8,FALSE))*1000,#N/A)</f>
        <v>7.0448994927672359</v>
      </c>
      <c r="EE21" s="198">
        <f>IFERROR((VLOOKUP($A21,'1314'!$F$10:$S$408,12,FALSE)/VLOOKUP($A21,'2014'!$F$10:$M$460,8,FALSE))*1000,#N/A)</f>
        <v>8.0216397724092907</v>
      </c>
      <c r="EF21" s="198">
        <f>IFERROR((VLOOKUP($A21,'1415'!$F$10:$S$408,12,FALSE)/VLOOKUP($A21,'2015'!$F$10:$M$460,8,FALSE))*1000,#N/A)</f>
        <v>7.0481313178150788</v>
      </c>
      <c r="EG21" s="198">
        <f>IFERROR((VLOOKUP($A21,'1516'!$F$10:$S$408,12,FALSE)/VLOOKUP($A21,'2016'!$F$10:$M$460,8,FALSE))*1000,#N/A)</f>
        <v>6.0812678522067634</v>
      </c>
      <c r="EH21" s="198">
        <f>IFERROR((VLOOKUP($A21,'1617'!$F$10:$S$408,12,FALSE)/VLOOKUP($A21,'2017'!$F$10:$M$460,8,FALSE))*1000,#N/A)</f>
        <v>7.0396781861400619</v>
      </c>
      <c r="EI21" s="198">
        <f>IFERROR((VLOOKUP($A21,'1718'!$F$10:$S$408,12,FALSE)/VLOOKUP($A21,'2018'!$F$10:$N$460,9,FALSE))*1000,#N/A)</f>
        <v>10.236434459643084</v>
      </c>
      <c r="EJ21" s="198">
        <f>IFERROR((VLOOKUP($A21,'1819'!$F$10:$S$408,12,FALSE)/VLOOKUP($A21,'2018'!$F$10:$N$460,9,FALSE))*1000,#N/A)</f>
        <v>10.689374037503399</v>
      </c>
      <c r="EK21" s="198">
        <f>IFERROR((VLOOKUP($A21,'1920'!$F$10:$S$408,12,FALSE)/VLOOKUP($A21,'2019'!$F$10:$N$464,8,FALSE))*1000,#N/A)</f>
        <v>8.260010773927096</v>
      </c>
      <c r="EL21" s="198">
        <f>IFERROR((VLOOKUP($A21,'20 21'!$F$10:$S$408,12,FALSE)/VLOOKUP($A21,'2020'!$F$10:$N$469,8,FALSE))*1000,#N/A)</f>
        <v>5.2224082028985244</v>
      </c>
      <c r="EM21" s="198">
        <f>IFERROR((VLOOKUP($A21,'21 22'!$F$10:$S$408,12,FALSE)/VLOOKUP($A21,'2021'!$F$10:$N$469,8,FALSE))*1000,#N/A)</f>
        <v>4.7524752475247523</v>
      </c>
      <c r="EN21" s="198">
        <f>IFERROR((VLOOKUP($A21,'22 23'!$F$10:$S$408,12,FALSE)/VLOOKUP($A21,'2022'!$F$10:$N$469,8,FALSE))*1000,#N/A)</f>
        <v>5.9485277393845024</v>
      </c>
      <c r="EO21" s="196">
        <f>IFERROR((VLOOKUP($A21,'23 24'!$F$7:$S$408,12,FALSE)/VLOOKUP($A21,'2023'!$C$7:$N$469,9,FALSE))*1000,#N/A)</f>
        <v>5.7440753344183246</v>
      </c>
    </row>
    <row r="22" spans="1:145" x14ac:dyDescent="0.3">
      <c r="A22" t="s">
        <v>523</v>
      </c>
      <c r="B22" t="s">
        <v>1741</v>
      </c>
      <c r="C22" t="str">
        <f>IF(VLOOKUP($A22,'0910'!$F$10:$L$433,1,FALSE)=VLOOKUP($A22,'2010'!$C$5:$K$611,1,FALSE),VLOOKUP($A22,'0910'!$F$10:$L$433,1,FALSE),FALSE)</f>
        <v>Barrow-in-Furness</v>
      </c>
      <c r="D22" t="str">
        <f>IF(VLOOKUP($A22,'1011'!$F$10:$L$433,1,FALSE)=VLOOKUP($A22,'2011'!$C$5:$K$611,1,FALSE),VLOOKUP($A22,'1011'!$F$10:$L$433,1,FALSE),FALSE)</f>
        <v>Barrow-in-Furness</v>
      </c>
      <c r="E22" t="str">
        <f>IF(VLOOKUP(A22,'1112'!$F$10:$L$408,1,FALSE)=VLOOKUP(A22,'2012'!$F$10:$M$460,1,FALSE),VLOOKUP(A22,'1112'!$F$10:$L$408,1,FALSE),FALSE)</f>
        <v>Barrow-in-Furness</v>
      </c>
      <c r="F22" t="str">
        <f>IF(VLOOKUP($A22,'1213'!$F$10:$L$408,1,FALSE)=VLOOKUP($A22,'2013'!$F$10:$M$460,1,FALSE),VLOOKUP($A22,'1213'!$F$10:$L$408,1,FALSE),FALSE)</f>
        <v>Barrow-in-Furness</v>
      </c>
      <c r="G22" t="str">
        <f>IF(VLOOKUP($A22,'1314'!$F$10:$L$408,1,FALSE)=VLOOKUP($A22,'2014'!$F$10:$M$460,1,FALSE),VLOOKUP($A22,'1314'!$F$10:$L$408,1,FALSE),FALSE)</f>
        <v>Barrow-in-Furness</v>
      </c>
      <c r="H22" t="str">
        <f>IF(VLOOKUP($A22,'1415'!$F$10:$L$408,1,FALSE)=VLOOKUP($A22,'2015'!$F$10:$M$460,1,FALSE),VLOOKUP($A22,'1415'!$F$10:$L$408,1,FALSE),FALSE)</f>
        <v>Barrow-in-Furness</v>
      </c>
      <c r="I22" t="str">
        <f>IF(VLOOKUP($A22,'1516'!$F$10:$L$408,1,FALSE)=VLOOKUP($A22,'2015'!$F$10:$M$460,1,FALSE),VLOOKUP($A22,'1516'!$F$10:$L$408,1,FALSE),FALSE)</f>
        <v>Barrow-in-Furness</v>
      </c>
      <c r="J22" t="str">
        <f>IF(VLOOKUP($A22,'1617'!$F$10:$L$408,1,FALSE)=VLOOKUP($A22,'2016'!$F$10:$M$460,1,FALSE),VLOOKUP($A22,'1617'!$F$10:$L$408,1,FALSE),FALSE)</f>
        <v>Barrow-in-Furness</v>
      </c>
      <c r="K22" t="str">
        <f>IF(VLOOKUP($A22,'1718'!$F$10:$M$408,1,FALSE)=VLOOKUP($A22,'2017'!$F$10:$M$460,1,FALSE),VLOOKUP($A22,'1718'!$F$10:$M$408,1,FALSE),FALSE)</f>
        <v>Barrow-in-Furness</v>
      </c>
      <c r="L22" t="str">
        <f>IF(VLOOKUP($A22,'1819'!$F$10:$M$408,1,FALSE)=VLOOKUP($A22,'2018'!$F$10:$M$460,1,FALSE),VLOOKUP($A22,'1819'!$F$10:$M$408,1,FALSE),FALSE)</f>
        <v>Barrow-in-Furness</v>
      </c>
      <c r="M22" t="str">
        <f>IF(VLOOKUP($A22,'1920'!$F$10:$M$408,1,FALSE)=VLOOKUP($A22,'2019'!$F$10:$M$464,1,FALSE),VLOOKUP($A22,'1920'!$F$10:$M$408,1,FALSE),FALSE)</f>
        <v>Barrow-in-Furness</v>
      </c>
      <c r="N22" t="str">
        <f>IF(VLOOKUP($A22,'20 21'!$F$10:$N$408,1,FALSE)=VLOOKUP($A22,'2020'!$F$10:$O$468,1,FALSE),VLOOKUP($A22,'20 21'!$F$10:$N$408,1,FALSE),FALSE)</f>
        <v>Barrow-in-Furness</v>
      </c>
      <c r="O22" t="str">
        <f>IF(VLOOKUP($A22,'21 22'!$F$10:$N$408,1,FALSE)=VLOOKUP($A22,'2021'!$F$10:$O$471,1,FALSE),VLOOKUP($A22,'21 22'!$F$10:$N$408,1,FALSE),FALSE)</f>
        <v>Barrow-in-Furness</v>
      </c>
      <c r="P22" t="str">
        <f>IF(VLOOKUP($A22,'22 23'!$F$10:$N$408,1,FALSE)=VLOOKUP($A22,'2022'!$F$10:$O$468,1,FALSE),VLOOKUP($A22,'22 23'!$F$10:$N$408,1,FALSE),FALSE)</f>
        <v>Barrow-in-Furness</v>
      </c>
      <c r="Q22" t="e">
        <f>IF(VLOOKUP($A22,'23 24'!$F$7:$N$408,1,FALSE)=VLOOKUP($A22,'2023'!$C$7:$O$468,1,FALSE),VLOOKUP($A22,'23 24'!$F$7:$N$408,1,FALSE),FALSE)</f>
        <v>#N/A</v>
      </c>
      <c r="S22" s="196">
        <f>IFERROR((VLOOKUP($A22,'0910'!$F$10:$L$433,4,FALSE)/VLOOKUP($A22,'2010'!$C$5:$K$611,9,FALSE))*1000,#N/A)</f>
        <v>1.2139605462822458</v>
      </c>
      <c r="T22" s="196">
        <f>IFERROR((VLOOKUP($A22,'1011'!$F$10:$L$433,4,FALSE)/VLOOKUP($A22,'2011'!$C$5:$K$611,9,FALSE))*1000,#N/A)</f>
        <v>0.90854027861901876</v>
      </c>
      <c r="U22" s="196">
        <f>IFERROR((VLOOKUP($A22,'1112'!$F$10:$L$408,4,FALSE)/VLOOKUP($A22,'2012'!$F$10:$M$460,8,FALSE))*1000,#N/A)</f>
        <v>1.5174506828528074</v>
      </c>
      <c r="V22" s="196">
        <f>IFERROR((VLOOKUP($A22,'1213'!$F$10:$L$408,4,FALSE)/VLOOKUP($A22,'2013'!$F$10:$M$460,8,FALSE))*1000,#N/A)</f>
        <v>0.90936647468929976</v>
      </c>
      <c r="W22" s="196">
        <f>IFERROR((VLOOKUP($A22,'1314'!$F$10:$L$408,4,FALSE)/VLOOKUP($A22,'2014'!$F$10:$M$460,8,FALSE))*1000,#N/A)</f>
        <v>2.1173623714458563</v>
      </c>
      <c r="X22" s="196">
        <f>IFERROR((VLOOKUP($A22,'1415'!$F$10:$L$408,4,FALSE)/VLOOKUP($A22,'2015'!$F$10:$M$460,8,FALSE))*1000,#N/A)</f>
        <v>1.8099547511312217</v>
      </c>
      <c r="Y22" s="196">
        <f>IFERROR((VLOOKUP($A22,'1516'!$F$10:$L$408,4,FALSE)/VLOOKUP($A22,'2016'!$F$10:$M$460,8,FALSE))*1000,#N/A)</f>
        <v>1.8055973517905506</v>
      </c>
      <c r="Z22" s="196">
        <f>IFERROR((VLOOKUP($A22,'1617'!$F$10:$L$408,4,FALSE)/VLOOKUP($A22,'2017'!$F$10:$M$460,8,FALSE))*1000,#N/A)</f>
        <v>2.1021021021021022</v>
      </c>
      <c r="AA22" s="196">
        <f>IFERROR((VLOOKUP($A22,'1718'!$F$10:$L$408,4,FALSE)/VLOOKUP($A22,'2018'!$F$10:$N$460,9,FALSE))*1000,#N/A)</f>
        <v>3.2943995208146153</v>
      </c>
      <c r="AB22" s="196">
        <f>IFERROR((VLOOKUP($A22,'1819'!$F$10:$L$408,4,FALSE)/VLOOKUP($A22,'2018'!$F$10:$N$460,9,FALSE))*1000,#N/A)</f>
        <v>2.994908655286014</v>
      </c>
      <c r="AC22" s="196">
        <f>IFERROR((VLOOKUP($A22,'1920'!$F$10:$L$408,4,FALSE)/VLOOKUP($A22,'2019'!$F$10:$N$464,8,FALSE))*1000,#N/A)</f>
        <v>2.6852846401718584</v>
      </c>
      <c r="AD22" s="196">
        <f>IFERROR((VLOOKUP($A22,'20 21'!$F$10:$M$408,4,FALSE)/VLOOKUP($A22,'2020'!$F$10:$N$469,8,FALSE))*1000,#N/A)</f>
        <v>2.0565552699228791</v>
      </c>
      <c r="AE22" s="196">
        <f>IFERROR((VLOOKUP($A22,'21 22'!$F$10:$M$408,4,FALSE)/VLOOKUP($A22,'2021'!$F$10:$N$469,8,FALSE))*1000,#N/A)</f>
        <v>3.219009715556596</v>
      </c>
      <c r="AF22" s="196">
        <f>IFERROR((VLOOKUP($A22,'22 23'!$F$10:$M$408,4,FALSE)/VLOOKUP($A22,'2022'!$F$10:$N$469,8,FALSE))*1000,#N/A)</f>
        <v>1.7467248908296944</v>
      </c>
      <c r="AG22" s="196" t="e">
        <f>IFERROR((VLOOKUP($A22,'23 24'!$F$7:$M$408,4,FALSE)/VLOOKUP($A22,'2023'!$C$7:$N$469,9,FALSE))*1000,#N/A)</f>
        <v>#N/A</v>
      </c>
      <c r="AI22" s="196">
        <f>IFERROR((VLOOKUP($A22,'0910'!$F$10:$L$433,5,FALSE)/VLOOKUP($A22,'2010'!$C$5:$K$611,9,FALSE))*1000,#N/A)</f>
        <v>1.2139605462822458</v>
      </c>
      <c r="AJ22" s="196">
        <f>IFERROR((VLOOKUP($A22,'1011'!$F$10:$L$433,5,FALSE)/VLOOKUP($A22,'2011'!$C$5:$K$611,9,FALSE))*1000,#N/A)</f>
        <v>0.30284675953967294</v>
      </c>
      <c r="AK22" s="196">
        <f>IFERROR((VLOOKUP($A22,'1112'!$F$10:$L$408,5,FALSE)/VLOOKUP($A22,'2012'!$F$10:$M$460,8,FALSE))*1000,#N/A)</f>
        <v>0.30349013657056145</v>
      </c>
      <c r="AL22" s="196">
        <f>IFERROR((VLOOKUP($A22,'1213'!$F$10:$L$408,5,FALSE)/VLOOKUP($A22,'2013'!$F$10:$M$460,8,FALSE))*1000,#N/A)</f>
        <v>0</v>
      </c>
      <c r="AM22" s="196">
        <f>IFERROR((VLOOKUP($A22,'1314'!$F$10:$L$408,5,FALSE)/VLOOKUP($A22,'2014'!$F$10:$M$460,8,FALSE))*1000,#N/A)</f>
        <v>0</v>
      </c>
      <c r="AN22" s="196">
        <f>IFERROR((VLOOKUP($A22,'1415'!$F$10:$L$408,5,FALSE)/VLOOKUP($A22,'2015'!$F$10:$M$460,8,FALSE))*1000,#N/A)</f>
        <v>0</v>
      </c>
      <c r="AO22" s="196">
        <f>IFERROR((VLOOKUP($A22,'1516'!$F$10:$L$408,5,FALSE)/VLOOKUP($A22,'2016'!$F$10:$M$460,8,FALSE))*1000,#N/A)</f>
        <v>0</v>
      </c>
      <c r="AP22" s="196">
        <f>IFERROR((VLOOKUP($A22,'1617'!$F$10:$L$408,5,FALSE)/VLOOKUP($A22,'2017'!$F$10:$M$460,8,FALSE))*1000,#N/A)</f>
        <v>0</v>
      </c>
      <c r="AQ22" s="196">
        <f>IFERROR((VLOOKUP($A22,'1718'!$F$10:$L$408,5,FALSE)/VLOOKUP($A22,'2018'!$F$10:$N$460,9,FALSE))*1000,#N/A)</f>
        <v>0</v>
      </c>
      <c r="AR22" s="196">
        <f>IFERROR((VLOOKUP($A22,'1819'!$F$10:$L$408,5,FALSE)/VLOOKUP($A22,'2018'!$F$10:$N$460,9,FALSE))*1000,#N/A)</f>
        <v>0.29949086552860138</v>
      </c>
      <c r="AS22" s="196">
        <f>IFERROR((VLOOKUP($A22,'1920'!$F$10:$L$408,5,FALSE)/VLOOKUP($A22,'2019'!$F$10:$N$464,8,FALSE))*1000,#N/A)</f>
        <v>0</v>
      </c>
      <c r="AT22" s="196">
        <f>IFERROR((VLOOKUP($A22,'20 21'!$F$10:$L$408,5,FALSE)/VLOOKUP($A22,'2020'!$F$10:$N$469,8,FALSE))*1000,#N/A)</f>
        <v>0.58758721997796548</v>
      </c>
      <c r="AU22" s="196">
        <f>IFERROR((VLOOKUP($A22,'21 22'!$F$10:$L$408,5,FALSE)/VLOOKUP($A22,'2021'!$F$10:$N$469,8,FALSE))*1000,#N/A)</f>
        <v>0</v>
      </c>
      <c r="AV22" s="196">
        <f>IFERROR((VLOOKUP($A22,'22 23'!$F$10:$L$408,5,FALSE)/VLOOKUP($A22,'2022'!$F$10:$N$469,8,FALSE))*1000,#N/A)</f>
        <v>0</v>
      </c>
      <c r="AW22" s="196" t="e">
        <f>IFERROR((VLOOKUP($A22,'23 24'!$F$7:$M$408,5,FALSE)/VLOOKUP($A22,'2023'!$C$7:$N$469,9,FALSE))*1000,#N/A)</f>
        <v>#N/A</v>
      </c>
      <c r="AY22" s="196">
        <f>IFERROR((VLOOKUP($A22,'0910'!$F$10:$L$433,6,FALSE)/VLOOKUP($A22,'2010'!$C$5:$K$611,9,FALSE))*1000,#N/A)</f>
        <v>0</v>
      </c>
      <c r="AZ22" s="196">
        <f>IFERROR((VLOOKUP($A22,'1011'!$F$10:$L$433,6,FALSE)/VLOOKUP($A22,'2011'!$C$5:$K$611,9,FALSE))*1000,#N/A)</f>
        <v>0</v>
      </c>
      <c r="BA22" s="196">
        <f>IFERROR((VLOOKUP($A22,'1112'!$F$10:$L$408,6,FALSE)/VLOOKUP($A22,'2012'!$F$10:$M$460,8,FALSE))*1000,#N/A)</f>
        <v>0</v>
      </c>
      <c r="BB22" s="196">
        <f>IFERROR((VLOOKUP($A22,'1213'!$F$10:$L$408,6,FALSE)/VLOOKUP($A22,'2013'!$F$10:$M$460,8,FALSE))*1000,#N/A)</f>
        <v>0</v>
      </c>
      <c r="BC22" s="196">
        <f>IFERROR((VLOOKUP($A22,'1314'!$F$10:$L$408,6,FALSE)/VLOOKUP($A22,'2014'!$F$10:$M$460,8,FALSE))*1000,#N/A)</f>
        <v>0</v>
      </c>
      <c r="BD22" s="196">
        <f>IFERROR((VLOOKUP($A22,'1415'!$F$10:$L$408,6,FALSE)/VLOOKUP($A22,'2015'!$F$10:$M$460,8,FALSE))*1000,#N/A)</f>
        <v>0</v>
      </c>
      <c r="BE22" s="196">
        <f>IFERROR((VLOOKUP($A22,'1516'!$F$10:$L$408,6,FALSE)/VLOOKUP($A22,'2016'!$F$10:$M$460,8,FALSE))*1000,#N/A)</f>
        <v>0</v>
      </c>
      <c r="BF22" s="196">
        <f>IFERROR((VLOOKUP($A22,'1617'!$F$10:$L$408,6,FALSE)/VLOOKUP($A22,'2017'!$F$10:$M$460,8,FALSE))*1000,#N/A)</f>
        <v>0</v>
      </c>
      <c r="BG22" s="196">
        <f>IFERROR((VLOOKUP($A22,'1718'!$F$10:$L$408,6,FALSE)/VLOOKUP($A22,'2018'!$F$10:$N$460,9,FALSE))*1000,#N/A)</f>
        <v>0</v>
      </c>
      <c r="BH22" s="196">
        <f>IFERROR((VLOOKUP($A22,'1819'!$F$10:$L$408,6,FALSE)/VLOOKUP($A22,'2018'!$F$10:$N$460,9,FALSE))*1000,#N/A)</f>
        <v>0</v>
      </c>
      <c r="BI22" s="196">
        <f>IFERROR((VLOOKUP($A22,'1920'!$F$10:$L$408,6,FALSE)/VLOOKUP($A22,'2019'!$F$10:$N$464,8,FALSE))*1000,#N/A)</f>
        <v>0</v>
      </c>
      <c r="BJ22" s="196">
        <f>IFERROR((VLOOKUP($A22,'20 21'!$F$10:$L$408,6,FALSE)/VLOOKUP($A22,'2020'!$F$10:$N$469,8,FALSE))*1000,#N/A)</f>
        <v>0</v>
      </c>
      <c r="BK22" s="196">
        <f>IFERROR((VLOOKUP($A22,'21 22'!$F$10:$L$408,6,FALSE)/VLOOKUP($A22,'2021'!$F$10:$N$469,8,FALSE))*1000,#N/A)</f>
        <v>0</v>
      </c>
      <c r="BL22" s="196">
        <f>IFERROR((VLOOKUP($A22,'22 23'!$F$10:$L$408,6,FALSE)/VLOOKUP($A22,'2022'!$F$10:$N$469,8,FALSE))*1000,#N/A)</f>
        <v>0</v>
      </c>
      <c r="BM22" s="196" t="e">
        <f>IFERROR((VLOOKUP($A22,'23 24'!$F$7:$M$408,6,FALSE)/VLOOKUP($A22,'2023'!$C$7:$N$469,9,FALSE))*1000,#N/A)</f>
        <v>#N/A</v>
      </c>
      <c r="BO22" s="196">
        <f>IFERROR((VLOOKUP($A22,'0910'!$F$10:$L$433,7,FALSE)/VLOOKUP($A22,'2010'!$C$5:$K$611,9,FALSE))*1000,#N/A)</f>
        <v>2.4279210925644916</v>
      </c>
      <c r="BP22" s="196">
        <f>IFERROR((VLOOKUP($A22,'1011'!$F$10:$L$433,7,FALSE)/VLOOKUP($A22,'2011'!$C$5:$K$611,9,FALSE))*1000,#N/A)</f>
        <v>0.90854027861901876</v>
      </c>
      <c r="BQ22" s="196">
        <f>IFERROR((VLOOKUP($A22,'1112'!$F$10:$L$408,7,FALSE)/VLOOKUP($A22,'2012'!$F$10:$M$460,8,FALSE))*1000,#N/A)</f>
        <v>2.1244309559939305</v>
      </c>
      <c r="BR22" s="196">
        <f>IFERROR((VLOOKUP($A22,'1213'!$F$10:$L$408,7,FALSE)/VLOOKUP($A22,'2013'!$F$10:$M$460,8,FALSE))*1000,#N/A)</f>
        <v>0.90936647468929976</v>
      </c>
      <c r="BS22" s="196">
        <f>IFERROR((VLOOKUP($A22,'1314'!$F$10:$L$408,7,FALSE)/VLOOKUP($A22,'2014'!$F$10:$M$460,8,FALSE))*1000,#N/A)</f>
        <v>2.1173623714458563</v>
      </c>
      <c r="BT22" s="196">
        <f>IFERROR((VLOOKUP($A22,'1415'!$F$10:$L$408,7,FALSE)/VLOOKUP($A22,'2015'!$F$10:$M$460,8,FALSE))*1000,#N/A)</f>
        <v>1.8099547511312217</v>
      </c>
      <c r="BU22" s="196">
        <f>IFERROR((VLOOKUP($A22,'1516'!$F$10:$L$408,7,FALSE)/VLOOKUP($A22,'2016'!$F$10:$M$460,8,FALSE))*1000,#N/A)</f>
        <v>1.8055973517905506</v>
      </c>
      <c r="BV22" s="196">
        <f>IFERROR((VLOOKUP($A22,'1617'!$F$10:$L$408,7,FALSE)/VLOOKUP($A22,'2017'!$F$10:$M$460,8,FALSE))*1000,#N/A)</f>
        <v>2.1021021021021022</v>
      </c>
      <c r="BW22" s="196">
        <f>IFERROR((VLOOKUP($A22,'1718'!$F$10:$L$408,7,FALSE)/VLOOKUP($A22,'2018'!$F$10:$N$460,9,FALSE))*1000,#N/A)</f>
        <v>3.2943995208146153</v>
      </c>
      <c r="BX22" s="196">
        <f>IFERROR((VLOOKUP($A22,'1819'!$F$10:$L$408,7,FALSE)/VLOOKUP($A22,'2018'!$F$10:$N$460,9,FALSE))*1000,#N/A)</f>
        <v>3.2943995208146153</v>
      </c>
      <c r="BY22" s="196">
        <f>IFERROR((VLOOKUP($A22,'1920'!$F$10:$L$408,7,FALSE)/VLOOKUP($A22,'2019'!$F$10:$N$464,8,FALSE))*1000,#N/A)</f>
        <v>2.6852846401718584</v>
      </c>
      <c r="BZ22" s="196">
        <f>IFERROR((VLOOKUP($A22,'20 21'!$F$10:$L$408,7,FALSE)/VLOOKUP($A22,'2020'!$F$10:$N$469,8,FALSE))*1000,#N/A)</f>
        <v>2.6441424899008448</v>
      </c>
      <c r="CA22" s="196">
        <f>IFERROR((VLOOKUP($A22,'21 22'!$F$10:$L$408,7,FALSE)/VLOOKUP($A22,'2021'!$F$10:$N$469,8,FALSE))*1000,#N/A)</f>
        <v>3.219009715556596</v>
      </c>
      <c r="CB22" s="196">
        <f>IFERROR((VLOOKUP($A22,'22 23'!$F$10:$L$408,7,FALSE)/VLOOKUP($A22,'2022'!$F$10:$N$469,8,FALSE))*1000,#N/A)</f>
        <v>1.7467248908296944</v>
      </c>
      <c r="CC22" s="196" t="e">
        <f>IFERROR((VLOOKUP($A22,'23 24'!$F$7:$M$408,7,FALSE)/VLOOKUP($A22,'2023'!$C$7:$N$469,9,FALSE))*1000,#N/A)</f>
        <v>#N/A</v>
      </c>
      <c r="CE22" s="198">
        <f>IFERROR((VLOOKUP($A22,'0910'!$F$10:$S$433,9,FALSE)/VLOOKUP($A22,'2010'!$C$5:$K$611,9,FALSE))*1000,#N/A)</f>
        <v>1.8209408194233689</v>
      </c>
      <c r="CF22" s="198">
        <f>IFERROR((VLOOKUP($A22,'1011'!$F$10:$S$433,10,FALSE)/VLOOKUP($A22,'2011'!$C$5:$K$611,9,FALSE))*1000,#N/A)</f>
        <v>0.90854027861901876</v>
      </c>
      <c r="CG22" s="198">
        <f>IFERROR((VLOOKUP($A22,'1112'!$F$10:$S$408,9,FALSE)/VLOOKUP($A22,'2012'!$F$10:$M$460,8,FALSE))*1000,#N/A)</f>
        <v>1.2139605462822458</v>
      </c>
      <c r="CH22" s="198">
        <f>IFERROR((VLOOKUP($A22,'1213'!$F$10:$S$408,9,FALSE)/VLOOKUP($A22,'2013'!$F$10:$M$460,8,FALSE))*1000,#N/A)</f>
        <v>1.2124886329190665</v>
      </c>
      <c r="CI22" s="198">
        <f>IFERROR((VLOOKUP($A22,'1314'!$F$10:$S$408,9,FALSE)/VLOOKUP($A22,'2014'!$F$10:$M$460,8,FALSE))*1000,#N/A)</f>
        <v>1.2099213551119179</v>
      </c>
      <c r="CJ22" s="198">
        <f>IFERROR((VLOOKUP($A22,'1415'!$F$10:$S$408,9,FALSE)/VLOOKUP($A22,'2015'!$F$10:$M$460,8,FALSE))*1000,#N/A)</f>
        <v>1.8099547511312217</v>
      </c>
      <c r="CK22" s="198">
        <f>IFERROR((VLOOKUP($A22,'1516'!$F$10:$S$408,9,FALSE)/VLOOKUP($A22,'2016'!$F$10:$M$460,8,FALSE))*1000,#N/A)</f>
        <v>1.8055973517905506</v>
      </c>
      <c r="CL22" s="198">
        <f>IFERROR((VLOOKUP($A22,'1617'!$F$10:$S$408,9,FALSE)/VLOOKUP($A22,'2017'!$F$10:$M$460,8,FALSE))*1000,#N/A)</f>
        <v>1.5015015015015014</v>
      </c>
      <c r="CM22" s="198">
        <f>IFERROR((VLOOKUP($A22,'1718'!$F$10:$S$408,9,FALSE)/VLOOKUP($A22,'2018'!$F$10:$N$460,9,FALSE))*1000,#N/A)</f>
        <v>2.0964360587002098</v>
      </c>
      <c r="CN22" s="198">
        <f>IFERROR((VLOOKUP($A22,'1819'!$F$10:$S$408,9,FALSE)/VLOOKUP($A22,'2018'!$F$10:$N$460,9,FALSE))*1000,#N/A)</f>
        <v>2.6954177897574128</v>
      </c>
      <c r="CO22" s="198">
        <f>IFERROR((VLOOKUP($A22,'1920'!$F$10:$S$408,9,FALSE)/VLOOKUP($A22,'2019'!$F$10:$N$464,8,FALSE))*1000,#N/A)</f>
        <v>2.6852846401718584</v>
      </c>
      <c r="CP22" s="198">
        <f>IFERROR((VLOOKUP($A22,'20 21'!$F$10:$S$408,9,FALSE)/VLOOKUP($A22,'2020'!$F$10:$N$469,8,FALSE))*1000,#N/A)</f>
        <v>1.4689680499449136</v>
      </c>
      <c r="CQ22" s="198">
        <f>IFERROR((VLOOKUP($A22,'21 22'!$F$10:$S$408,9,FALSE)/VLOOKUP($A22,'2021'!$F$10:$N$469,8,FALSE))*1000,#N/A)</f>
        <v>4.0969214561629403</v>
      </c>
      <c r="CR22" s="198">
        <f>IFERROR((VLOOKUP($A22,'22 23'!$F$10:$S$408,9,FALSE)/VLOOKUP($A22,'2022'!$F$10:$N$469,8,FALSE))*1000,#N/A)</f>
        <v>2.3289665211062593</v>
      </c>
      <c r="CS22" s="196" t="e">
        <f>IFERROR((VLOOKUP($A22,'23 24'!$F$7:$S$408,9,FALSE)/VLOOKUP($A22,'2023'!$C$7:$N$469,9,FALSE))*1000,#N/A)</f>
        <v>#N/A</v>
      </c>
      <c r="CU22" s="198">
        <f>IFERROR((VLOOKUP($A22,'0910'!$F$10:$S$433,10,FALSE)/VLOOKUP($A22,'2010'!$C$5:$K$611,9,FALSE))*1000,#N/A)</f>
        <v>0</v>
      </c>
      <c r="CV22" s="198">
        <f>IFERROR((VLOOKUP($A22,'1011'!$F$10:$S$433,11,FALSE)/VLOOKUP($A22,'2011'!$C$5:$K$611,9,FALSE))*1000,#N/A)</f>
        <v>1.5142337976983646</v>
      </c>
      <c r="CW22" s="198">
        <f>IFERROR((VLOOKUP($A22,'1112'!$F$10:$S$408,10,FALSE)/VLOOKUP($A22,'2012'!$F$10:$M$460,8,FALSE))*1000,#N/A)</f>
        <v>0</v>
      </c>
      <c r="CX22" s="198">
        <f>IFERROR((VLOOKUP($A22,'1213'!$F$10:$S$408,10,FALSE)/VLOOKUP($A22,'2013'!$F$10:$M$460,8,FALSE))*1000,#N/A)</f>
        <v>0</v>
      </c>
      <c r="CY22" s="198">
        <f>IFERROR((VLOOKUP($A22,'1314'!$F$10:$S$408,10,FALSE)/VLOOKUP($A22,'2014'!$F$10:$M$460,8,FALSE))*1000,#N/A)</f>
        <v>0.30248033877797947</v>
      </c>
      <c r="CZ22" s="198">
        <f>IFERROR((VLOOKUP($A22,'1415'!$F$10:$S$408,10,FALSE)/VLOOKUP($A22,'2015'!$F$10:$M$460,8,FALSE))*1000,#N/A)</f>
        <v>0</v>
      </c>
      <c r="DA22" s="198">
        <f>IFERROR((VLOOKUP($A22,'1516'!$F$10:$S$408,10,FALSE)/VLOOKUP($A22,'2016'!$F$10:$M$460,8,FALSE))*1000,#N/A)</f>
        <v>0</v>
      </c>
      <c r="DB22" s="198">
        <f>IFERROR((VLOOKUP($A22,'1617'!$F$10:$S$408,10,FALSE)/VLOOKUP($A22,'2017'!$F$10:$M$460,8,FALSE))*1000,#N/A)</f>
        <v>0</v>
      </c>
      <c r="DC22" s="198">
        <f>IFERROR((VLOOKUP($A22,'1718'!$F$10:$S$408,10,FALSE)/VLOOKUP($A22,'2018'!$F$10:$N$460,9,FALSE))*1000,#N/A)</f>
        <v>0</v>
      </c>
      <c r="DD22" s="198">
        <f>IFERROR((VLOOKUP($A22,'1819'!$F$10:$S$408,10,FALSE)/VLOOKUP($A22,'2018'!$F$10:$N$460,9,FALSE))*1000,#N/A)</f>
        <v>0</v>
      </c>
      <c r="DE22" s="198">
        <f>IFERROR((VLOOKUP($A22,'1920'!$F$10:$S$408,10,FALSE)/VLOOKUP($A22,'2019'!$F$10:$N$464,8,FALSE))*1000,#N/A)</f>
        <v>0</v>
      </c>
      <c r="DF22" s="198">
        <f>IFERROR((VLOOKUP($A22,'20 21'!$F$10:$S$408,10,FALSE)/VLOOKUP($A22,'2020'!$F$10:$N$469,8,FALSE))*1000,#N/A)</f>
        <v>0</v>
      </c>
      <c r="DG22" s="198">
        <f>IFERROR((VLOOKUP($A22,'21 22'!$F$10:$S$408,10,FALSE)/VLOOKUP($A22,'2021'!$F$10:$N$469,8,FALSE))*1000,#N/A)</f>
        <v>0.58527449373756291</v>
      </c>
      <c r="DH22" s="198">
        <f>IFERROR((VLOOKUP($A22,'22 23'!$F$10:$S$408,10,FALSE)/VLOOKUP($A22,'2022'!$F$10:$N$469,8,FALSE))*1000,#N/A)</f>
        <v>0</v>
      </c>
      <c r="DI22" s="196" t="e">
        <f>IFERROR((VLOOKUP($A22,'23 24'!$F$7:$S$408,10,FALSE)/VLOOKUP($A22,'2023'!$C$7:$N$469,9,FALSE))*1000,#N/A)</f>
        <v>#N/A</v>
      </c>
      <c r="DK22" s="198">
        <f>IFERROR((VLOOKUP($A22,'0910'!$F$10:$S$433,11,FALSE)/VLOOKUP($A22,'2010'!$C$5:$K$611,9,FALSE))*1000,#N/A)</f>
        <v>0</v>
      </c>
      <c r="DL22" s="198">
        <f>IFERROR((VLOOKUP($A22,'1011'!$F$10:$S$433,12,FALSE)/VLOOKUP($A22,'2011'!$C$5:$K$611,9,FALSE))*1000,#N/A)</f>
        <v>0</v>
      </c>
      <c r="DM22" s="198">
        <f>IFERROR((VLOOKUP($A22,'1112'!$F$10:$S$408,11,FALSE)/VLOOKUP($A22,'2012'!$F$10:$M$460,8,FALSE))*1000,#N/A)</f>
        <v>0</v>
      </c>
      <c r="DN22" s="198">
        <f>IFERROR((VLOOKUP($A22,'1213'!$F$10:$S$408,11,FALSE)/VLOOKUP($A22,'2013'!$F$10:$M$460,8,FALSE))*1000,#N/A)</f>
        <v>0</v>
      </c>
      <c r="DO22" s="198">
        <f>IFERROR((VLOOKUP($A22,'1314'!$F$10:$S$408,11,FALSE)/VLOOKUP($A22,'2014'!$F$10:$M$460,8,FALSE))*1000,#N/A)</f>
        <v>0</v>
      </c>
      <c r="DP22" s="198">
        <f>IFERROR((VLOOKUP($A22,'1415'!$F$10:$S$408,11,FALSE)/VLOOKUP($A22,'2015'!$F$10:$M$460,8,FALSE))*1000,#N/A)</f>
        <v>0</v>
      </c>
      <c r="DQ22" s="198">
        <f>IFERROR((VLOOKUP($A22,'1516'!$F$10:$S$408,11,FALSE)/VLOOKUP($A22,'2016'!$F$10:$M$460,8,FALSE))*1000,#N/A)</f>
        <v>0</v>
      </c>
      <c r="DR22" s="198">
        <f>IFERROR((VLOOKUP($A22,'1617'!$F$10:$S$408,11,FALSE)/VLOOKUP($A22,'2017'!$F$10:$M$460,8,FALSE))*1000,#N/A)</f>
        <v>0</v>
      </c>
      <c r="DS22" s="198">
        <f>IFERROR((VLOOKUP($A22,'1718'!$F$10:$S$408,11,FALSE)/VLOOKUP($A22,'2018'!$F$10:$N$460,9,FALSE))*1000,#N/A)</f>
        <v>0</v>
      </c>
      <c r="DT22" s="198">
        <f>IFERROR((VLOOKUP($A22,'1819'!$F$10:$S$408,11,FALSE)/VLOOKUP($A22,'2018'!$F$10:$N$460,9,FALSE))*1000,#N/A)</f>
        <v>0</v>
      </c>
      <c r="DU22" s="198">
        <f>IFERROR((VLOOKUP($A22,'1920'!$F$10:$S$408,11,FALSE)/VLOOKUP($A22,'2019'!$F$10:$N$464,8,FALSE))*1000,#N/A)</f>
        <v>0</v>
      </c>
      <c r="DV22" s="198">
        <f>IFERROR((VLOOKUP($A22,'20 21'!$F$10:$S$408,11,FALSE)/VLOOKUP($A22,'2020'!$F$10:$N$469,8,FALSE))*1000,#N/A)</f>
        <v>0</v>
      </c>
      <c r="DW22" s="198">
        <f>IFERROR((VLOOKUP($A22,'21 22'!$F$10:$S$408,11,FALSE)/VLOOKUP($A22,'2021'!$F$10:$N$469,8,FALSE))*1000,#N/A)</f>
        <v>0</v>
      </c>
      <c r="DX22" s="198">
        <f>IFERROR((VLOOKUP($A22,'22 23'!$F$10:$S$408,11,FALSE)/VLOOKUP($A22,'2022'!$F$10:$N$469,8,FALSE))*1000,#N/A)</f>
        <v>0</v>
      </c>
      <c r="DY22" s="196" t="e">
        <f>IFERROR((VLOOKUP($A22,'23 24'!$F$7:$S$408,11,FALSE)/VLOOKUP($A22,'2023'!$C$7:$N$469,9,FALSE))*1000,#N/A)</f>
        <v>#N/A</v>
      </c>
      <c r="EA22" s="198">
        <f>IFERROR((VLOOKUP($A22,'0910'!$F$10:$S$433,12,FALSE)/VLOOKUP($A22,'2010'!$C$5:$K$611,9,FALSE))*1000,#N/A)</f>
        <v>1.8209408194233689</v>
      </c>
      <c r="EB22" s="198">
        <f>IFERROR((VLOOKUP($A22,'1011'!$F$10:$S$433,13,FALSE)/VLOOKUP($A22,'2011'!$C$5:$K$611,9,FALSE))*1000,#N/A)</f>
        <v>2.7256208358570566</v>
      </c>
      <c r="EC22" s="198">
        <f>IFERROR((VLOOKUP($A22,'1112'!$F$10:$S$408,12,FALSE)/VLOOKUP($A22,'2012'!$F$10:$M$460,8,FALSE))*1000,#N/A)</f>
        <v>1.2139605462822458</v>
      </c>
      <c r="ED22" s="198">
        <f>IFERROR((VLOOKUP($A22,'1213'!$F$10:$S$408,12,FALSE)/VLOOKUP($A22,'2013'!$F$10:$M$460,8,FALSE))*1000,#N/A)</f>
        <v>1.2124886329190665</v>
      </c>
      <c r="EE22" s="198">
        <f>IFERROR((VLOOKUP($A22,'1314'!$F$10:$S$408,12,FALSE)/VLOOKUP($A22,'2014'!$F$10:$M$460,8,FALSE))*1000,#N/A)</f>
        <v>1.5124016938898972</v>
      </c>
      <c r="EF22" s="198">
        <f>IFERROR((VLOOKUP($A22,'1415'!$F$10:$S$408,12,FALSE)/VLOOKUP($A22,'2015'!$F$10:$M$460,8,FALSE))*1000,#N/A)</f>
        <v>1.8099547511312217</v>
      </c>
      <c r="EG22" s="198">
        <f>IFERROR((VLOOKUP($A22,'1516'!$F$10:$S$408,12,FALSE)/VLOOKUP($A22,'2016'!$F$10:$M$460,8,FALSE))*1000,#N/A)</f>
        <v>1.8055973517905506</v>
      </c>
      <c r="EH22" s="198">
        <f>IFERROR((VLOOKUP($A22,'1617'!$F$10:$S$408,12,FALSE)/VLOOKUP($A22,'2017'!$F$10:$M$460,8,FALSE))*1000,#N/A)</f>
        <v>1.5015015015015014</v>
      </c>
      <c r="EI22" s="198">
        <f>IFERROR((VLOOKUP($A22,'1718'!$F$10:$S$408,12,FALSE)/VLOOKUP($A22,'2018'!$F$10:$N$460,9,FALSE))*1000,#N/A)</f>
        <v>2.0964360587002098</v>
      </c>
      <c r="EJ22" s="198">
        <f>IFERROR((VLOOKUP($A22,'1819'!$F$10:$S$408,12,FALSE)/VLOOKUP($A22,'2018'!$F$10:$N$460,9,FALSE))*1000,#N/A)</f>
        <v>2.6954177897574128</v>
      </c>
      <c r="EK22" s="198">
        <f>IFERROR((VLOOKUP($A22,'1920'!$F$10:$S$408,12,FALSE)/VLOOKUP($A22,'2019'!$F$10:$N$464,8,FALSE))*1000,#N/A)</f>
        <v>2.6852846401718584</v>
      </c>
      <c r="EL22" s="198">
        <f>IFERROR((VLOOKUP($A22,'20 21'!$F$10:$S$408,12,FALSE)/VLOOKUP($A22,'2020'!$F$10:$N$469,8,FALSE))*1000,#N/A)</f>
        <v>1.4689680499449136</v>
      </c>
      <c r="EM22" s="198">
        <f>IFERROR((VLOOKUP($A22,'21 22'!$F$10:$S$408,12,FALSE)/VLOOKUP($A22,'2021'!$F$10:$N$469,8,FALSE))*1000,#N/A)</f>
        <v>4.3895587030317227</v>
      </c>
      <c r="EN22" s="198">
        <f>IFERROR((VLOOKUP($A22,'22 23'!$F$10:$S$408,12,FALSE)/VLOOKUP($A22,'2022'!$F$10:$N$469,8,FALSE))*1000,#N/A)</f>
        <v>2.3289665211062593</v>
      </c>
      <c r="EO22" s="196" t="e">
        <f>IFERROR((VLOOKUP($A22,'23 24'!$F$7:$S$408,12,FALSE)/VLOOKUP($A22,'2023'!$C$7:$N$469,9,FALSE))*1000,#N/A)</f>
        <v>#N/A</v>
      </c>
    </row>
    <row r="23" spans="1:145" x14ac:dyDescent="0.3">
      <c r="A23" t="s">
        <v>661</v>
      </c>
      <c r="B23" t="s">
        <v>1743</v>
      </c>
      <c r="C23" t="str">
        <f>IF(VLOOKUP($A23,'0910'!$F$10:$L$433,1,FALSE)=VLOOKUP($A23,'2010'!$C$5:$K$611,1,FALSE),VLOOKUP($A23,'0910'!$F$10:$L$433,1,FALSE),FALSE)</f>
        <v>Basildon</v>
      </c>
      <c r="D23" t="str">
        <f>IF(VLOOKUP($A23,'1011'!$F$10:$L$433,1,FALSE)=VLOOKUP($A23,'2011'!$C$5:$K$611,1,FALSE),VLOOKUP($A23,'1011'!$F$10:$L$433,1,FALSE),FALSE)</f>
        <v>Basildon</v>
      </c>
      <c r="E23" t="str">
        <f>IF(VLOOKUP(A23,'1112'!$F$10:$L$408,1,FALSE)=VLOOKUP(A23,'2012'!$F$10:$M$460,1,FALSE),VLOOKUP(A23,'1112'!$F$10:$L$408,1,FALSE),FALSE)</f>
        <v>Basildon</v>
      </c>
      <c r="F23" t="str">
        <f>IF(VLOOKUP($A23,'1213'!$F$10:$L$408,1,FALSE)=VLOOKUP($A23,'2013'!$F$10:$M$460,1,FALSE),VLOOKUP($A23,'1213'!$F$10:$L$408,1,FALSE),FALSE)</f>
        <v>Basildon</v>
      </c>
      <c r="G23" t="str">
        <f>IF(VLOOKUP($A23,'1314'!$F$10:$L$408,1,FALSE)=VLOOKUP($A23,'2014'!$F$10:$M$460,1,FALSE),VLOOKUP($A23,'1314'!$F$10:$L$408,1,FALSE),FALSE)</f>
        <v>Basildon</v>
      </c>
      <c r="H23" t="str">
        <f>IF(VLOOKUP($A23,'1415'!$F$10:$L$408,1,FALSE)=VLOOKUP($A23,'2015'!$F$10:$M$460,1,FALSE),VLOOKUP($A23,'1415'!$F$10:$L$408,1,FALSE),FALSE)</f>
        <v>Basildon</v>
      </c>
      <c r="I23" t="str">
        <f>IF(VLOOKUP($A23,'1516'!$F$10:$L$408,1,FALSE)=VLOOKUP($A23,'2015'!$F$10:$M$460,1,FALSE),VLOOKUP($A23,'1516'!$F$10:$L$408,1,FALSE),FALSE)</f>
        <v>Basildon</v>
      </c>
      <c r="J23" t="str">
        <f>IF(VLOOKUP($A23,'1617'!$F$10:$L$408,1,FALSE)=VLOOKUP($A23,'2016'!$F$10:$M$460,1,FALSE),VLOOKUP($A23,'1617'!$F$10:$L$408,1,FALSE),FALSE)</f>
        <v>Basildon</v>
      </c>
      <c r="K23" t="str">
        <f>IF(VLOOKUP($A23,'1718'!$F$10:$M$408,1,FALSE)=VLOOKUP($A23,'2017'!$F$10:$M$460,1,FALSE),VLOOKUP($A23,'1718'!$F$10:$M$408,1,FALSE),FALSE)</f>
        <v>Basildon</v>
      </c>
      <c r="L23" t="str">
        <f>IF(VLOOKUP($A23,'1819'!$F$10:$M$408,1,FALSE)=VLOOKUP($A23,'2018'!$F$10:$M$460,1,FALSE),VLOOKUP($A23,'1819'!$F$10:$M$408,1,FALSE),FALSE)</f>
        <v>Basildon</v>
      </c>
      <c r="M23" t="str">
        <f>IF(VLOOKUP($A23,'1920'!$F$10:$M$408,1,FALSE)=VLOOKUP($A23,'2019'!$F$10:$M$464,1,FALSE),VLOOKUP($A23,'1920'!$F$10:$M$408,1,FALSE),FALSE)</f>
        <v>Basildon</v>
      </c>
      <c r="N23" t="str">
        <f>IF(VLOOKUP($A23,'20 21'!$F$10:$N$408,1,FALSE)=VLOOKUP($A23,'2020'!$F$10:$O$468,1,FALSE),VLOOKUP($A23,'20 21'!$F$10:$N$408,1,FALSE),FALSE)</f>
        <v>Basildon</v>
      </c>
      <c r="O23" t="str">
        <f>IF(VLOOKUP($A23,'21 22'!$F$10:$N$408,1,FALSE)=VLOOKUP($A23,'2021'!$F$10:$O$471,1,FALSE),VLOOKUP($A23,'21 22'!$F$10:$N$408,1,FALSE),FALSE)</f>
        <v>Basildon</v>
      </c>
      <c r="P23" t="str">
        <f>IF(VLOOKUP($A23,'22 23'!$F$10:$N$408,1,FALSE)=VLOOKUP($A23,'2022'!$F$10:$O$468,1,FALSE),VLOOKUP($A23,'22 23'!$F$10:$N$408,1,FALSE),FALSE)</f>
        <v>Basildon</v>
      </c>
      <c r="Q23" t="str">
        <f>IF(VLOOKUP($A23,'23 24'!$F$7:$N$408,1,FALSE)=VLOOKUP($A23,'2023'!$C$7:$O$468,1,FALSE),VLOOKUP($A23,'23 24'!$F$7:$N$408,1,FALSE),FALSE)</f>
        <v>Basildon</v>
      </c>
      <c r="S23" s="196">
        <f>IFERROR((VLOOKUP($A23,'0910'!$F$10:$L$433,4,FALSE)/VLOOKUP($A23,'2010'!$C$5:$K$611,9,FALSE))*1000,#N/A)</f>
        <v>5.2831211053914924</v>
      </c>
      <c r="T23" s="196">
        <f>IFERROR((VLOOKUP($A23,'1011'!$F$10:$L$433,4,FALSE)/VLOOKUP($A23,'2011'!$C$5:$K$611,9,FALSE))*1000,#N/A)</f>
        <v>4.7278130487640144</v>
      </c>
      <c r="U23" s="196">
        <f>IFERROR((VLOOKUP($A23,'1112'!$F$10:$L$408,4,FALSE)/VLOOKUP($A23,'2012'!$F$10:$M$460,8,FALSE))*1000,#N/A)</f>
        <v>8.1681842528119972</v>
      </c>
      <c r="V23" s="196">
        <f>IFERROR((VLOOKUP($A23,'1213'!$F$10:$L$408,4,FALSE)/VLOOKUP($A23,'2013'!$F$10:$M$460,8,FALSE))*1000,#N/A)</f>
        <v>2.7877339705296693</v>
      </c>
      <c r="W23" s="196">
        <f>IFERROR((VLOOKUP($A23,'1314'!$F$10:$L$408,4,FALSE)/VLOOKUP($A23,'2014'!$F$10:$M$460,8,FALSE))*1000,#N/A)</f>
        <v>6.7594433399602387</v>
      </c>
      <c r="X23" s="196">
        <f>IFERROR((VLOOKUP($A23,'1415'!$F$10:$L$408,4,FALSE)/VLOOKUP($A23,'2015'!$F$10:$M$460,8,FALSE))*1000,#N/A)</f>
        <v>6.3058328954282716</v>
      </c>
      <c r="Y23" s="196">
        <f>IFERROR((VLOOKUP($A23,'1516'!$F$10:$L$408,4,FALSE)/VLOOKUP($A23,'2016'!$F$10:$M$460,8,FALSE))*1000,#N/A)</f>
        <v>3.1193137509747855</v>
      </c>
      <c r="Z23" s="196">
        <f>IFERROR((VLOOKUP($A23,'1617'!$F$10:$L$408,4,FALSE)/VLOOKUP($A23,'2017'!$F$10:$M$460,8,FALSE))*1000,#N/A)</f>
        <v>3.6199095022624435</v>
      </c>
      <c r="AA23" s="196">
        <f>IFERROR((VLOOKUP($A23,'1718'!$F$10:$L$408,4,FALSE)/VLOOKUP($A23,'2018'!$F$10:$N$460,9,FALSE))*1000,#N/A)</f>
        <v>2.5743338911056766</v>
      </c>
      <c r="AB23" s="196">
        <f>IFERROR((VLOOKUP($A23,'1819'!$F$10:$L$408,4,FALSE)/VLOOKUP($A23,'2018'!$F$10:$N$460,9,FALSE))*1000,#N/A)</f>
        <v>2.8317672802162441</v>
      </c>
      <c r="AC23" s="196">
        <f>IFERROR((VLOOKUP($A23,'1920'!$F$10:$L$408,4,FALSE)/VLOOKUP($A23,'2019'!$F$10:$N$464,8,FALSE))*1000,#N/A)</f>
        <v>2.3067459503793315</v>
      </c>
      <c r="AD23" s="196">
        <f>IFERROR((VLOOKUP($A23,'20 21'!$F$10:$M$408,4,FALSE)/VLOOKUP($A23,'2020'!$F$10:$N$469,8,FALSE))*1000,#N/A)</f>
        <v>1.1396227848582119</v>
      </c>
      <c r="AE23" s="196">
        <f>IFERROR((VLOOKUP($A23,'21 22'!$F$10:$M$408,4,FALSE)/VLOOKUP($A23,'2021'!$F$10:$N$469,8,FALSE))*1000,#N/A)</f>
        <v>2.2686025408348458</v>
      </c>
      <c r="AF23" s="196">
        <f>IFERROR((VLOOKUP($A23,'22 23'!$F$10:$M$408,4,FALSE)/VLOOKUP($A23,'2022'!$F$10:$N$469,8,FALSE))*1000,#N/A)</f>
        <v>1.7547817803514576</v>
      </c>
      <c r="AG23" s="196">
        <f>IFERROR((VLOOKUP($A23,'23 24'!$F$7:$M$408,4,FALSE)/VLOOKUP($A23,'2023'!$C$7:$N$469,9,FALSE))*1000,#N/A)</f>
        <v>1.1249437528123594</v>
      </c>
      <c r="AI23" s="196">
        <f>IFERROR((VLOOKUP($A23,'0910'!$F$10:$L$433,5,FALSE)/VLOOKUP($A23,'2010'!$C$5:$K$611,9,FALSE))*1000,#N/A)</f>
        <v>4.1994039555675968</v>
      </c>
      <c r="AJ23" s="196">
        <f>IFERROR((VLOOKUP($A23,'1011'!$F$10:$L$433,5,FALSE)/VLOOKUP($A23,'2011'!$C$5:$K$611,9,FALSE))*1000,#N/A)</f>
        <v>2.5665270836147509</v>
      </c>
      <c r="AK23" s="196">
        <f>IFERROR((VLOOKUP($A23,'1112'!$F$10:$L$408,5,FALSE)/VLOOKUP($A23,'2012'!$F$10:$M$460,8,FALSE))*1000,#N/A)</f>
        <v>1.0712372790573113</v>
      </c>
      <c r="AL23" s="196">
        <f>IFERROR((VLOOKUP($A23,'1213'!$F$10:$L$408,5,FALSE)/VLOOKUP($A23,'2013'!$F$10:$M$460,8,FALSE))*1000,#N/A)</f>
        <v>0.79649542015133412</v>
      </c>
      <c r="AM23" s="196">
        <f>IFERROR((VLOOKUP($A23,'1314'!$F$10:$L$408,5,FALSE)/VLOOKUP($A23,'2014'!$F$10:$M$460,8,FALSE))*1000,#N/A)</f>
        <v>0.9277667329357191</v>
      </c>
      <c r="AN23" s="196">
        <f>IFERROR((VLOOKUP($A23,'1415'!$F$10:$L$408,5,FALSE)/VLOOKUP($A23,'2015'!$F$10:$M$460,8,FALSE))*1000,#N/A)</f>
        <v>3.9411455596426692</v>
      </c>
      <c r="AO23" s="196">
        <f>IFERROR((VLOOKUP($A23,'1516'!$F$10:$L$408,5,FALSE)/VLOOKUP($A23,'2016'!$F$10:$M$460,8,FALSE))*1000,#N/A)</f>
        <v>0</v>
      </c>
      <c r="AP23" s="196">
        <f>IFERROR((VLOOKUP($A23,'1617'!$F$10:$L$408,5,FALSE)/VLOOKUP($A23,'2017'!$F$10:$M$460,8,FALSE))*1000,#N/A)</f>
        <v>0.38784744667097604</v>
      </c>
      <c r="AQ23" s="196">
        <f>IFERROR((VLOOKUP($A23,'1718'!$F$10:$L$408,5,FALSE)/VLOOKUP($A23,'2018'!$F$10:$N$460,9,FALSE))*1000,#N/A)</f>
        <v>0.12871669455528384</v>
      </c>
      <c r="AR23" s="196">
        <f>IFERROR((VLOOKUP($A23,'1819'!$F$10:$L$408,5,FALSE)/VLOOKUP($A23,'2018'!$F$10:$N$460,9,FALSE))*1000,#N/A)</f>
        <v>0.25743338911056768</v>
      </c>
      <c r="AS23" s="196">
        <f>IFERROR((VLOOKUP($A23,'1920'!$F$10:$L$408,5,FALSE)/VLOOKUP($A23,'2019'!$F$10:$N$464,8,FALSE))*1000,#N/A)</f>
        <v>0.25630510559770353</v>
      </c>
      <c r="AT23" s="196">
        <f>IFERROR((VLOOKUP($A23,'20 21'!$F$10:$L$408,5,FALSE)/VLOOKUP($A23,'2020'!$F$10:$N$469,8,FALSE))*1000,#N/A)</f>
        <v>0</v>
      </c>
      <c r="AU23" s="196">
        <f>IFERROR((VLOOKUP($A23,'21 22'!$F$10:$L$408,5,FALSE)/VLOOKUP($A23,'2021'!$F$10:$N$469,8,FALSE))*1000,#N/A)</f>
        <v>0</v>
      </c>
      <c r="AV23" s="196">
        <f>IFERROR((VLOOKUP($A23,'22 23'!$F$10:$L$408,5,FALSE)/VLOOKUP($A23,'2022'!$F$10:$N$469,8,FALSE))*1000,#N/A)</f>
        <v>0.12534155573938985</v>
      </c>
      <c r="AW23" s="196">
        <f>IFERROR((VLOOKUP($A23,'23 24'!$F$7:$M$408,5,FALSE)/VLOOKUP($A23,'2023'!$C$7:$N$469,9,FALSE))*1000,#N/A)</f>
        <v>0</v>
      </c>
      <c r="AY23" s="196">
        <f>IFERROR((VLOOKUP($A23,'0910'!$F$10:$L$433,6,FALSE)/VLOOKUP($A23,'2010'!$C$5:$K$611,9,FALSE))*1000,#N/A)</f>
        <v>0</v>
      </c>
      <c r="AZ23" s="196">
        <f>IFERROR((VLOOKUP($A23,'1011'!$F$10:$L$433,6,FALSE)/VLOOKUP($A23,'2011'!$C$5:$K$611,9,FALSE))*1000,#N/A)</f>
        <v>0</v>
      </c>
      <c r="BA23" s="196">
        <f>IFERROR((VLOOKUP($A23,'1112'!$F$10:$L$408,6,FALSE)/VLOOKUP($A23,'2012'!$F$10:$M$460,8,FALSE))*1000,#N/A)</f>
        <v>0</v>
      </c>
      <c r="BB23" s="196">
        <f>IFERROR((VLOOKUP($A23,'1213'!$F$10:$L$408,6,FALSE)/VLOOKUP($A23,'2013'!$F$10:$M$460,8,FALSE))*1000,#N/A)</f>
        <v>0</v>
      </c>
      <c r="BC23" s="196">
        <f>IFERROR((VLOOKUP($A23,'1314'!$F$10:$L$408,6,FALSE)/VLOOKUP($A23,'2014'!$F$10:$M$460,8,FALSE))*1000,#N/A)</f>
        <v>0</v>
      </c>
      <c r="BD23" s="196">
        <f>IFERROR((VLOOKUP($A23,'1415'!$F$10:$L$408,6,FALSE)/VLOOKUP($A23,'2015'!$F$10:$M$460,8,FALSE))*1000,#N/A)</f>
        <v>0</v>
      </c>
      <c r="BE23" s="196">
        <f>IFERROR((VLOOKUP($A23,'1516'!$F$10:$L$408,6,FALSE)/VLOOKUP($A23,'2016'!$F$10:$M$460,8,FALSE))*1000,#N/A)</f>
        <v>0</v>
      </c>
      <c r="BF23" s="196">
        <f>IFERROR((VLOOKUP($A23,'1617'!$F$10:$L$408,6,FALSE)/VLOOKUP($A23,'2017'!$F$10:$M$460,8,FALSE))*1000,#N/A)</f>
        <v>0</v>
      </c>
      <c r="BG23" s="196">
        <f>IFERROR((VLOOKUP($A23,'1718'!$F$10:$L$408,6,FALSE)/VLOOKUP($A23,'2018'!$F$10:$N$460,9,FALSE))*1000,#N/A)</f>
        <v>0.12871669455528384</v>
      </c>
      <c r="BH23" s="196">
        <f>IFERROR((VLOOKUP($A23,'1819'!$F$10:$L$408,6,FALSE)/VLOOKUP($A23,'2018'!$F$10:$N$460,9,FALSE))*1000,#N/A)</f>
        <v>0.25743338911056768</v>
      </c>
      <c r="BI23" s="196">
        <f>IFERROR((VLOOKUP($A23,'1920'!$F$10:$L$408,6,FALSE)/VLOOKUP($A23,'2019'!$F$10:$N$464,8,FALSE))*1000,#N/A)</f>
        <v>0</v>
      </c>
      <c r="BJ23" s="196">
        <f>IFERROR((VLOOKUP($A23,'20 21'!$F$10:$L$408,6,FALSE)/VLOOKUP($A23,'2020'!$F$10:$N$469,8,FALSE))*1000,#N/A)</f>
        <v>0</v>
      </c>
      <c r="BK23" s="196">
        <f>IFERROR((VLOOKUP($A23,'21 22'!$F$10:$L$408,6,FALSE)/VLOOKUP($A23,'2021'!$F$10:$N$469,8,FALSE))*1000,#N/A)</f>
        <v>0.2520669489816495</v>
      </c>
      <c r="BL23" s="196">
        <f>IFERROR((VLOOKUP($A23,'22 23'!$F$10:$L$408,6,FALSE)/VLOOKUP($A23,'2022'!$F$10:$N$469,8,FALSE))*1000,#N/A)</f>
        <v>0.2506831114787797</v>
      </c>
      <c r="BM23" s="196">
        <f>IFERROR((VLOOKUP($A23,'23 24'!$F$7:$M$408,6,FALSE)/VLOOKUP($A23,'2023'!$C$7:$N$469,9,FALSE))*1000,#N/A)</f>
        <v>0.62496875156242182</v>
      </c>
      <c r="BO23" s="196">
        <f>IFERROR((VLOOKUP($A23,'0910'!$F$10:$L$433,7,FALSE)/VLOOKUP($A23,'2010'!$C$5:$K$611,9,FALSE))*1000,#N/A)</f>
        <v>9.482525060959091</v>
      </c>
      <c r="BP23" s="196">
        <f>IFERROR((VLOOKUP($A23,'1011'!$F$10:$L$433,7,FALSE)/VLOOKUP($A23,'2011'!$C$5:$K$611,9,FALSE))*1000,#N/A)</f>
        <v>7.2943401323787658</v>
      </c>
      <c r="BQ23" s="196">
        <f>IFERROR((VLOOKUP($A23,'1112'!$F$10:$L$408,7,FALSE)/VLOOKUP($A23,'2012'!$F$10:$M$460,8,FALSE))*1000,#N/A)</f>
        <v>9.2394215318693078</v>
      </c>
      <c r="BR23" s="196">
        <f>IFERROR((VLOOKUP($A23,'1213'!$F$10:$L$408,7,FALSE)/VLOOKUP($A23,'2013'!$F$10:$M$460,8,FALSE))*1000,#N/A)</f>
        <v>3.5842293906810037</v>
      </c>
      <c r="BS23" s="196">
        <f>IFERROR((VLOOKUP($A23,'1314'!$F$10:$L$408,7,FALSE)/VLOOKUP($A23,'2014'!$F$10:$M$460,8,FALSE))*1000,#N/A)</f>
        <v>7.6872100728959571</v>
      </c>
      <c r="BT23" s="196">
        <f>IFERROR((VLOOKUP($A23,'1415'!$F$10:$L$408,7,FALSE)/VLOOKUP($A23,'2015'!$F$10:$M$460,8,FALSE))*1000,#N/A)</f>
        <v>10.246978455070941</v>
      </c>
      <c r="BU23" s="196">
        <f>IFERROR((VLOOKUP($A23,'1516'!$F$10:$L$408,7,FALSE)/VLOOKUP($A23,'2016'!$F$10:$M$460,8,FALSE))*1000,#N/A)</f>
        <v>3.1193137509747855</v>
      </c>
      <c r="BV23" s="196">
        <f>IFERROR((VLOOKUP($A23,'1617'!$F$10:$L$408,7,FALSE)/VLOOKUP($A23,'2017'!$F$10:$M$460,8,FALSE))*1000,#N/A)</f>
        <v>3.8784744667097608</v>
      </c>
      <c r="BW23" s="196">
        <f>IFERROR((VLOOKUP($A23,'1718'!$F$10:$L$408,7,FALSE)/VLOOKUP($A23,'2018'!$F$10:$N$460,9,FALSE))*1000,#N/A)</f>
        <v>2.8317672802162441</v>
      </c>
      <c r="BX23" s="196">
        <f>IFERROR((VLOOKUP($A23,'1819'!$F$10:$L$408,7,FALSE)/VLOOKUP($A23,'2018'!$F$10:$N$460,9,FALSE))*1000,#N/A)</f>
        <v>3.2179173638820959</v>
      </c>
      <c r="BY23" s="196">
        <f>IFERROR((VLOOKUP($A23,'1920'!$F$10:$L$408,7,FALSE)/VLOOKUP($A23,'2019'!$F$10:$N$464,8,FALSE))*1000,#N/A)</f>
        <v>2.4348985031781831</v>
      </c>
      <c r="BZ23" s="196">
        <f>IFERROR((VLOOKUP($A23,'20 21'!$F$10:$L$408,7,FALSE)/VLOOKUP($A23,'2020'!$F$10:$N$469,8,FALSE))*1000,#N/A)</f>
        <v>1.1396227848582119</v>
      </c>
      <c r="CA23" s="196">
        <f>IFERROR((VLOOKUP($A23,'21 22'!$F$10:$L$408,7,FALSE)/VLOOKUP($A23,'2021'!$F$10:$N$469,8,FALSE))*1000,#N/A)</f>
        <v>2.5206694898164952</v>
      </c>
      <c r="CB23" s="196">
        <f>IFERROR((VLOOKUP($A23,'22 23'!$F$10:$L$408,7,FALSE)/VLOOKUP($A23,'2022'!$F$10:$N$469,8,FALSE))*1000,#N/A)</f>
        <v>2.1308064475696269</v>
      </c>
      <c r="CC23" s="196">
        <f>IFERROR((VLOOKUP($A23,'23 24'!$F$7:$M$408,7,FALSE)/VLOOKUP($A23,'2023'!$C$7:$N$469,9,FALSE))*1000,#N/A)</f>
        <v>1.7499125043747812</v>
      </c>
      <c r="CE23" s="198">
        <f>IFERROR((VLOOKUP($A23,'0910'!$F$10:$S$433,9,FALSE)/VLOOKUP($A23,'2010'!$C$5:$K$611,9,FALSE))*1000,#N/A)</f>
        <v>5.2831211053914924</v>
      </c>
      <c r="CF23" s="198">
        <f>IFERROR((VLOOKUP($A23,'1011'!$F$10:$S$433,10,FALSE)/VLOOKUP($A23,'2011'!$C$5:$K$611,9,FALSE))*1000,#N/A)</f>
        <v>3.2419289477238955</v>
      </c>
      <c r="CG23" s="198">
        <f>IFERROR((VLOOKUP($A23,'1112'!$F$10:$S$408,9,FALSE)/VLOOKUP($A23,'2012'!$F$10:$M$460,8,FALSE))*1000,#N/A)</f>
        <v>7.9003749330476705</v>
      </c>
      <c r="CH23" s="198">
        <f>IFERROR((VLOOKUP($A23,'1213'!$F$10:$S$408,9,FALSE)/VLOOKUP($A23,'2013'!$F$10:$M$460,8,FALSE))*1000,#N/A)</f>
        <v>7.3012080180538961</v>
      </c>
      <c r="CI23" s="198">
        <f>IFERROR((VLOOKUP($A23,'1314'!$F$10:$S$408,9,FALSE)/VLOOKUP($A23,'2014'!$F$10:$M$460,8,FALSE))*1000,#N/A)</f>
        <v>4.1086812458581843</v>
      </c>
      <c r="CJ23" s="198">
        <f>IFERROR((VLOOKUP($A23,'1415'!$F$10:$S$408,9,FALSE)/VLOOKUP($A23,'2015'!$F$10:$M$460,8,FALSE))*1000,#N/A)</f>
        <v>3.5470310036784025</v>
      </c>
      <c r="CK23" s="198">
        <f>IFERROR((VLOOKUP($A23,'1516'!$F$10:$S$408,9,FALSE)/VLOOKUP($A23,'2016'!$F$10:$M$460,8,FALSE))*1000,#N/A)</f>
        <v>14.686768910839614</v>
      </c>
      <c r="CL23" s="198">
        <f>IFERROR((VLOOKUP($A23,'1617'!$F$10:$S$408,9,FALSE)/VLOOKUP($A23,'2017'!$F$10:$M$460,8,FALSE))*1000,#N/A)</f>
        <v>2.7149321266968323</v>
      </c>
      <c r="CM23" s="198">
        <f>IFERROR((VLOOKUP($A23,'1718'!$F$10:$S$408,9,FALSE)/VLOOKUP($A23,'2018'!$F$10:$N$460,9,FALSE))*1000,#N/A)</f>
        <v>4.2476509203243653</v>
      </c>
      <c r="CN23" s="198">
        <f>IFERROR((VLOOKUP($A23,'1819'!$F$10:$S$408,9,FALSE)/VLOOKUP($A23,'2018'!$F$10:$N$460,9,FALSE))*1000,#N/A)</f>
        <v>2.316900501995109</v>
      </c>
      <c r="CO23" s="198">
        <f>IFERROR((VLOOKUP($A23,'1920'!$F$10:$S$408,9,FALSE)/VLOOKUP($A23,'2019'!$F$10:$N$464,8,FALSE))*1000,#N/A)</f>
        <v>2.4348985031781831</v>
      </c>
      <c r="CP23" s="198">
        <f>IFERROR((VLOOKUP($A23,'20 21'!$F$10:$S$408,9,FALSE)/VLOOKUP($A23,'2020'!$F$10:$N$469,8,FALSE))*1000,#N/A)</f>
        <v>1.6461218003507505</v>
      </c>
      <c r="CQ23" s="198">
        <f>IFERROR((VLOOKUP($A23,'21 22'!$F$10:$S$408,9,FALSE)/VLOOKUP($A23,'2021'!$F$10:$N$469,8,FALSE))*1000,#N/A)</f>
        <v>2.3946360153256703</v>
      </c>
      <c r="CR23" s="198">
        <f>IFERROR((VLOOKUP($A23,'22 23'!$F$10:$S$408,9,FALSE)/VLOOKUP($A23,'2022'!$F$10:$N$469,8,FALSE))*1000,#N/A)</f>
        <v>1.2534155573938983</v>
      </c>
      <c r="CS23" s="196">
        <f>IFERROR((VLOOKUP($A23,'23 24'!$F$7:$S$408,9,FALSE)/VLOOKUP($A23,'2023'!$C$7:$N$469,9,FALSE))*1000,#N/A)</f>
        <v>2.1248937553122342</v>
      </c>
      <c r="CU23" s="198">
        <f>IFERROR((VLOOKUP($A23,'0910'!$F$10:$S$433,10,FALSE)/VLOOKUP($A23,'2010'!$C$5:$K$611,9,FALSE))*1000,#N/A)</f>
        <v>0.94825250609590905</v>
      </c>
      <c r="CV23" s="198">
        <f>IFERROR((VLOOKUP($A23,'1011'!$F$10:$S$433,11,FALSE)/VLOOKUP($A23,'2011'!$C$5:$K$611,9,FALSE))*1000,#N/A)</f>
        <v>2.1612859651492635</v>
      </c>
      <c r="CW23" s="198">
        <f>IFERROR((VLOOKUP($A23,'1112'!$F$10:$S$408,10,FALSE)/VLOOKUP($A23,'2012'!$F$10:$M$460,8,FALSE))*1000,#N/A)</f>
        <v>6.4274236743438671</v>
      </c>
      <c r="CX23" s="198">
        <f>IFERROR((VLOOKUP($A23,'1213'!$F$10:$S$408,10,FALSE)/VLOOKUP($A23,'2013'!$F$10:$M$460,8,FALSE))*1000,#N/A)</f>
        <v>1.8584893136864462</v>
      </c>
      <c r="CY23" s="198">
        <f>IFERROR((VLOOKUP($A23,'1314'!$F$10:$S$408,10,FALSE)/VLOOKUP($A23,'2014'!$F$10:$M$460,8,FALSE))*1000,#N/A)</f>
        <v>0.13253810470510272</v>
      </c>
      <c r="CZ23" s="198">
        <f>IFERROR((VLOOKUP($A23,'1415'!$F$10:$S$408,10,FALSE)/VLOOKUP($A23,'2015'!$F$10:$M$460,8,FALSE))*1000,#N/A)</f>
        <v>0.65685759327377824</v>
      </c>
      <c r="DA23" s="198">
        <f>IFERROR((VLOOKUP($A23,'1516'!$F$10:$S$408,10,FALSE)/VLOOKUP($A23,'2016'!$F$10:$M$460,8,FALSE))*1000,#N/A)</f>
        <v>1.0397712503249283</v>
      </c>
      <c r="DB23" s="198">
        <f>IFERROR((VLOOKUP($A23,'1617'!$F$10:$S$408,10,FALSE)/VLOOKUP($A23,'2017'!$F$10:$M$460,8,FALSE))*1000,#N/A)</f>
        <v>0.12928248222365871</v>
      </c>
      <c r="DC23" s="198">
        <f>IFERROR((VLOOKUP($A23,'1718'!$F$10:$S$408,10,FALSE)/VLOOKUP($A23,'2018'!$F$10:$N$460,9,FALSE))*1000,#N/A)</f>
        <v>0</v>
      </c>
      <c r="DD23" s="198">
        <f>IFERROR((VLOOKUP($A23,'1819'!$F$10:$S$408,10,FALSE)/VLOOKUP($A23,'2018'!$F$10:$N$460,9,FALSE))*1000,#N/A)</f>
        <v>0.25743338911056768</v>
      </c>
      <c r="DE23" s="198">
        <f>IFERROR((VLOOKUP($A23,'1920'!$F$10:$S$408,10,FALSE)/VLOOKUP($A23,'2019'!$F$10:$N$464,8,FALSE))*1000,#N/A)</f>
        <v>0.12815255279885177</v>
      </c>
      <c r="DF23" s="198">
        <f>IFERROR((VLOOKUP($A23,'20 21'!$F$10:$S$408,10,FALSE)/VLOOKUP($A23,'2020'!$F$10:$N$469,8,FALSE))*1000,#N/A)</f>
        <v>0</v>
      </c>
      <c r="DG23" s="198">
        <f>IFERROR((VLOOKUP($A23,'21 22'!$F$10:$S$408,10,FALSE)/VLOOKUP($A23,'2021'!$F$10:$N$469,8,FALSE))*1000,#N/A)</f>
        <v>0.50413389796329899</v>
      </c>
      <c r="DH23" s="198">
        <f>IFERROR((VLOOKUP($A23,'22 23'!$F$10:$S$408,10,FALSE)/VLOOKUP($A23,'2022'!$F$10:$N$469,8,FALSE))*1000,#N/A)</f>
        <v>0.2506831114787797</v>
      </c>
      <c r="DI23" s="196">
        <f>IFERROR((VLOOKUP($A23,'23 24'!$F$7:$S$408,10,FALSE)/VLOOKUP($A23,'2023'!$C$7:$N$469,9,FALSE))*1000,#N/A)</f>
        <v>0</v>
      </c>
      <c r="DK23" s="198">
        <f>IFERROR((VLOOKUP($A23,'0910'!$F$10:$S$433,11,FALSE)/VLOOKUP($A23,'2010'!$C$5:$K$611,9,FALSE))*1000,#N/A)</f>
        <v>0</v>
      </c>
      <c r="DL23" s="198">
        <f>IFERROR((VLOOKUP($A23,'1011'!$F$10:$S$433,12,FALSE)/VLOOKUP($A23,'2011'!$C$5:$K$611,9,FALSE))*1000,#N/A)</f>
        <v>0</v>
      </c>
      <c r="DM23" s="198">
        <f>IFERROR((VLOOKUP($A23,'1112'!$F$10:$S$408,11,FALSE)/VLOOKUP($A23,'2012'!$F$10:$M$460,8,FALSE))*1000,#N/A)</f>
        <v>0</v>
      </c>
      <c r="DN23" s="198">
        <f>IFERROR((VLOOKUP($A23,'1213'!$F$10:$S$408,11,FALSE)/VLOOKUP($A23,'2013'!$F$10:$M$460,8,FALSE))*1000,#N/A)</f>
        <v>0</v>
      </c>
      <c r="DO23" s="198">
        <f>IFERROR((VLOOKUP($A23,'1314'!$F$10:$S$408,11,FALSE)/VLOOKUP($A23,'2014'!$F$10:$M$460,8,FALSE))*1000,#N/A)</f>
        <v>0</v>
      </c>
      <c r="DP23" s="198">
        <f>IFERROR((VLOOKUP($A23,'1415'!$F$10:$S$408,11,FALSE)/VLOOKUP($A23,'2015'!$F$10:$M$460,8,FALSE))*1000,#N/A)</f>
        <v>0</v>
      </c>
      <c r="DQ23" s="198">
        <f>IFERROR((VLOOKUP($A23,'1516'!$F$10:$S$408,11,FALSE)/VLOOKUP($A23,'2016'!$F$10:$M$460,8,FALSE))*1000,#N/A)</f>
        <v>0</v>
      </c>
      <c r="DR23" s="198">
        <f>IFERROR((VLOOKUP($A23,'1617'!$F$10:$S$408,11,FALSE)/VLOOKUP($A23,'2017'!$F$10:$M$460,8,FALSE))*1000,#N/A)</f>
        <v>0</v>
      </c>
      <c r="DS23" s="198">
        <f>IFERROR((VLOOKUP($A23,'1718'!$F$10:$S$408,11,FALSE)/VLOOKUP($A23,'2018'!$F$10:$N$460,9,FALSE))*1000,#N/A)</f>
        <v>0.12871669455528384</v>
      </c>
      <c r="DT23" s="198">
        <f>IFERROR((VLOOKUP($A23,'1819'!$F$10:$S$408,11,FALSE)/VLOOKUP($A23,'2018'!$F$10:$N$460,9,FALSE))*1000,#N/A)</f>
        <v>0</v>
      </c>
      <c r="DU23" s="198">
        <f>IFERROR((VLOOKUP($A23,'1920'!$F$10:$S$408,11,FALSE)/VLOOKUP($A23,'2019'!$F$10:$N$464,8,FALSE))*1000,#N/A)</f>
        <v>0.25630510559770353</v>
      </c>
      <c r="DV23" s="198">
        <f>IFERROR((VLOOKUP($A23,'20 21'!$F$10:$S$408,11,FALSE)/VLOOKUP($A23,'2020'!$F$10:$N$469,8,FALSE))*1000,#N/A)</f>
        <v>0.25324950774626931</v>
      </c>
      <c r="DW23" s="198">
        <f>IFERROR((VLOOKUP($A23,'21 22'!$F$10:$S$408,11,FALSE)/VLOOKUP($A23,'2021'!$F$10:$N$469,8,FALSE))*1000,#N/A)</f>
        <v>0.12603347449082475</v>
      </c>
      <c r="DX23" s="198">
        <f>IFERROR((VLOOKUP($A23,'22 23'!$F$10:$S$408,11,FALSE)/VLOOKUP($A23,'2022'!$F$10:$N$469,8,FALSE))*1000,#N/A)</f>
        <v>0.12534155573938985</v>
      </c>
      <c r="DY23" s="196">
        <f>IFERROR((VLOOKUP($A23,'23 24'!$F$7:$S$408,11,FALSE)/VLOOKUP($A23,'2023'!$C$7:$N$469,9,FALSE))*1000,#N/A)</f>
        <v>0.12499375031248437</v>
      </c>
      <c r="EA23" s="198">
        <f>IFERROR((VLOOKUP($A23,'0910'!$F$10:$S$433,12,FALSE)/VLOOKUP($A23,'2010'!$C$5:$K$611,9,FALSE))*1000,#N/A)</f>
        <v>6.2313736114874017</v>
      </c>
      <c r="EB23" s="198">
        <f>IFERROR((VLOOKUP($A23,'1011'!$F$10:$S$433,13,FALSE)/VLOOKUP($A23,'2011'!$C$5:$K$611,9,FALSE))*1000,#N/A)</f>
        <v>5.4032149128731595</v>
      </c>
      <c r="EC23" s="198">
        <f>IFERROR((VLOOKUP($A23,'1112'!$F$10:$S$408,12,FALSE)/VLOOKUP($A23,'2012'!$F$10:$M$460,8,FALSE))*1000,#N/A)</f>
        <v>14.327798607391538</v>
      </c>
      <c r="ED23" s="198">
        <f>IFERROR((VLOOKUP($A23,'1213'!$F$10:$S$408,12,FALSE)/VLOOKUP($A23,'2013'!$F$10:$M$460,8,FALSE))*1000,#N/A)</f>
        <v>9.0269480950484535</v>
      </c>
      <c r="EE23" s="198">
        <f>IFERROR((VLOOKUP($A23,'1314'!$F$10:$S$408,12,FALSE)/VLOOKUP($A23,'2014'!$F$10:$M$460,8,FALSE))*1000,#N/A)</f>
        <v>4.2412193505632869</v>
      </c>
      <c r="EF23" s="198">
        <f>IFERROR((VLOOKUP($A23,'1415'!$F$10:$S$408,12,FALSE)/VLOOKUP($A23,'2015'!$F$10:$M$460,8,FALSE))*1000,#N/A)</f>
        <v>4.2038885969521802</v>
      </c>
      <c r="EG23" s="198">
        <f>IFERROR((VLOOKUP($A23,'1516'!$F$10:$S$408,12,FALSE)/VLOOKUP($A23,'2016'!$F$10:$M$460,8,FALSE))*1000,#N/A)</f>
        <v>15.726540161164545</v>
      </c>
      <c r="EH23" s="198">
        <f>IFERROR((VLOOKUP($A23,'1617'!$F$10:$S$408,12,FALSE)/VLOOKUP($A23,'2017'!$F$10:$M$460,8,FALSE))*1000,#N/A)</f>
        <v>2.8442146089204909</v>
      </c>
      <c r="EI23" s="198">
        <f>IFERROR((VLOOKUP($A23,'1718'!$F$10:$S$408,12,FALSE)/VLOOKUP($A23,'2018'!$F$10:$N$460,9,FALSE))*1000,#N/A)</f>
        <v>4.3763676148796495</v>
      </c>
      <c r="EJ23" s="198">
        <f>IFERROR((VLOOKUP($A23,'1819'!$F$10:$S$408,12,FALSE)/VLOOKUP($A23,'2018'!$F$10:$N$460,9,FALSE))*1000,#N/A)</f>
        <v>2.7030505856609599</v>
      </c>
      <c r="EK23" s="198">
        <f>IFERROR((VLOOKUP($A23,'1920'!$F$10:$S$408,12,FALSE)/VLOOKUP($A23,'2019'!$F$10:$N$464,8,FALSE))*1000,#N/A)</f>
        <v>2.8193561615747389</v>
      </c>
      <c r="EL23" s="198">
        <f>IFERROR((VLOOKUP($A23,'20 21'!$F$10:$S$408,12,FALSE)/VLOOKUP($A23,'2020'!$F$10:$N$469,8,FALSE))*1000,#N/A)</f>
        <v>1.7727465542238854</v>
      </c>
      <c r="EM23" s="198">
        <f>IFERROR((VLOOKUP($A23,'21 22'!$F$10:$S$408,12,FALSE)/VLOOKUP($A23,'2021'!$F$10:$N$469,8,FALSE))*1000,#N/A)</f>
        <v>3.0248033877797944</v>
      </c>
      <c r="EN23" s="198">
        <f>IFERROR((VLOOKUP($A23,'22 23'!$F$10:$S$408,12,FALSE)/VLOOKUP($A23,'2022'!$F$10:$N$469,8,FALSE))*1000,#N/A)</f>
        <v>1.5040986688726781</v>
      </c>
      <c r="EO23" s="196">
        <f>IFERROR((VLOOKUP($A23,'23 24'!$F$7:$S$408,12,FALSE)/VLOOKUP($A23,'2023'!$C$7:$N$469,9,FALSE))*1000,#N/A)</f>
        <v>2.2498875056247187</v>
      </c>
    </row>
    <row r="24" spans="1:145" x14ac:dyDescent="0.3">
      <c r="A24" t="s">
        <v>737</v>
      </c>
      <c r="B24" t="s">
        <v>1741</v>
      </c>
      <c r="C24" t="str">
        <f>IF(VLOOKUP($A24,'0910'!$F$10:$L$433,1,FALSE)=VLOOKUP($A24,'2010'!$C$5:$K$611,1,FALSE),VLOOKUP($A24,'0910'!$F$10:$L$433,1,FALSE),FALSE)</f>
        <v>Basingstoke and Deane</v>
      </c>
      <c r="D24" t="str">
        <f>IF(VLOOKUP($A24,'1011'!$F$10:$L$433,1,FALSE)=VLOOKUP($A24,'2011'!$C$5:$K$611,1,FALSE),VLOOKUP($A24,'1011'!$F$10:$L$433,1,FALSE),FALSE)</f>
        <v>Basingstoke and Deane</v>
      </c>
      <c r="E24" t="str">
        <f>IF(VLOOKUP(A24,'1112'!$F$10:$L$408,1,FALSE)=VLOOKUP(A24,'2012'!$F$10:$M$460,1,FALSE),VLOOKUP(A24,'1112'!$F$10:$L$408,1,FALSE),FALSE)</f>
        <v>Basingstoke and Deane</v>
      </c>
      <c r="F24" t="str">
        <f>IF(VLOOKUP($A24,'1213'!$F$10:$L$408,1,FALSE)=VLOOKUP($A24,'2013'!$F$10:$M$460,1,FALSE),VLOOKUP($A24,'1213'!$F$10:$L$408,1,FALSE),FALSE)</f>
        <v>Basingstoke and Deane</v>
      </c>
      <c r="G24" t="str">
        <f>IF(VLOOKUP($A24,'1314'!$F$10:$L$408,1,FALSE)=VLOOKUP($A24,'2014'!$F$10:$M$460,1,FALSE),VLOOKUP($A24,'1314'!$F$10:$L$408,1,FALSE),FALSE)</f>
        <v>Basingstoke and Deane</v>
      </c>
      <c r="H24" t="str">
        <f>IF(VLOOKUP($A24,'1415'!$F$10:$L$408,1,FALSE)=VLOOKUP($A24,'2015'!$F$10:$M$460,1,FALSE),VLOOKUP($A24,'1415'!$F$10:$L$408,1,FALSE),FALSE)</f>
        <v>Basingstoke and Deane</v>
      </c>
      <c r="I24" t="str">
        <f>IF(VLOOKUP($A24,'1516'!$F$10:$L$408,1,FALSE)=VLOOKUP($A24,'2015'!$F$10:$M$460,1,FALSE),VLOOKUP($A24,'1516'!$F$10:$L$408,1,FALSE),FALSE)</f>
        <v>Basingstoke and Deane</v>
      </c>
      <c r="J24" t="str">
        <f>IF(VLOOKUP($A24,'1617'!$F$10:$L$408,1,FALSE)=VLOOKUP($A24,'2016'!$F$10:$M$460,1,FALSE),VLOOKUP($A24,'1617'!$F$10:$L$408,1,FALSE),FALSE)</f>
        <v>Basingstoke and Deane</v>
      </c>
      <c r="K24" t="str">
        <f>IF(VLOOKUP($A24,'1718'!$F$10:$M$408,1,FALSE)=VLOOKUP($A24,'2017'!$F$10:$M$460,1,FALSE),VLOOKUP($A24,'1718'!$F$10:$M$408,1,FALSE),FALSE)</f>
        <v>Basingstoke and Deane</v>
      </c>
      <c r="L24" t="str">
        <f>IF(VLOOKUP($A24,'1819'!$F$10:$M$408,1,FALSE)=VLOOKUP($A24,'2018'!$F$10:$M$460,1,FALSE),VLOOKUP($A24,'1819'!$F$10:$M$408,1,FALSE),FALSE)</f>
        <v>Basingstoke and Deane</v>
      </c>
      <c r="M24" t="str">
        <f>IF(VLOOKUP($A24,'1920'!$F$10:$M$408,1,FALSE)=VLOOKUP($A24,'2019'!$F$10:$M$464,1,FALSE),VLOOKUP($A24,'1920'!$F$10:$M$408,1,FALSE),FALSE)</f>
        <v>Basingstoke and Deane</v>
      </c>
      <c r="N24" t="str">
        <f>IF(VLOOKUP($A24,'20 21'!$F$10:$N$408,1,FALSE)=VLOOKUP($A24,'2020'!$F$10:$O$468,1,FALSE),VLOOKUP($A24,'20 21'!$F$10:$N$408,1,FALSE),FALSE)</f>
        <v>Basingstoke and Deane</v>
      </c>
      <c r="O24" t="str">
        <f>IF(VLOOKUP($A24,'21 22'!$F$10:$N$408,1,FALSE)=VLOOKUP($A24,'2021'!$F$10:$O$471,1,FALSE),VLOOKUP($A24,'21 22'!$F$10:$N$408,1,FALSE),FALSE)</f>
        <v>Basingstoke and Deane</v>
      </c>
      <c r="P24" t="str">
        <f>IF(VLOOKUP($A24,'22 23'!$F$10:$N$408,1,FALSE)=VLOOKUP($A24,'2022'!$F$10:$O$468,1,FALSE),VLOOKUP($A24,'22 23'!$F$10:$N$408,1,FALSE),FALSE)</f>
        <v>Basingstoke and Deane</v>
      </c>
      <c r="Q24" t="str">
        <f>IF(VLOOKUP($A24,'23 24'!$F$7:$N$408,1,FALSE)=VLOOKUP($A24,'2023'!$C$7:$O$468,1,FALSE),VLOOKUP($A24,'23 24'!$F$7:$N$408,1,FALSE),FALSE)</f>
        <v>Basingstoke and Deane</v>
      </c>
      <c r="S24" s="196">
        <f>IFERROR((VLOOKUP($A24,'0910'!$F$10:$L$433,4,FALSE)/VLOOKUP($A24,'2010'!$C$5:$K$611,9,FALSE))*1000,#N/A)</f>
        <v>9.9644128113879002</v>
      </c>
      <c r="T24" s="196">
        <f>IFERROR((VLOOKUP($A24,'1011'!$F$10:$L$433,4,FALSE)/VLOOKUP($A24,'2011'!$C$5:$K$611,9,FALSE))*1000,#N/A)</f>
        <v>5.3566394135889484</v>
      </c>
      <c r="U24" s="196">
        <f>IFERROR((VLOOKUP($A24,'1112'!$F$10:$L$408,4,FALSE)/VLOOKUP($A24,'2012'!$F$10:$M$460,8,FALSE))*1000,#N/A)</f>
        <v>5.0258271673879653</v>
      </c>
      <c r="V24" s="196">
        <f>IFERROR((VLOOKUP($A24,'1213'!$F$10:$L$408,4,FALSE)/VLOOKUP($A24,'2013'!$F$10:$M$460,8,FALSE))*1000,#N/A)</f>
        <v>5.4211843202668897</v>
      </c>
      <c r="W24" s="196">
        <f>IFERROR((VLOOKUP($A24,'1314'!$F$10:$L$408,4,FALSE)/VLOOKUP($A24,'2014'!$F$10:$M$460,8,FALSE))*1000,#N/A)</f>
        <v>6.899406651028011</v>
      </c>
      <c r="X24" s="196">
        <f>IFERROR((VLOOKUP($A24,'1415'!$F$10:$L$408,4,FALSE)/VLOOKUP($A24,'2015'!$F$10:$M$460,8,FALSE))*1000,#N/A)</f>
        <v>3.0182466730690081</v>
      </c>
      <c r="Y24" s="196">
        <f>IFERROR((VLOOKUP($A24,'1516'!$F$10:$L$408,4,FALSE)/VLOOKUP($A24,'2016'!$F$10:$M$460,8,FALSE))*1000,#N/A)</f>
        <v>3.6804798255179931</v>
      </c>
      <c r="Z24" s="196">
        <f>IFERROR((VLOOKUP($A24,'1617'!$F$10:$L$408,4,FALSE)/VLOOKUP($A24,'2017'!$F$10:$M$460,8,FALSE))*1000,#N/A)</f>
        <v>8.9285714285714288</v>
      </c>
      <c r="AA24" s="196">
        <f>IFERROR((VLOOKUP($A24,'1718'!$F$10:$L$408,4,FALSE)/VLOOKUP($A24,'2018'!$F$10:$N$460,9,FALSE))*1000,#N/A)</f>
        <v>8.695652173913043</v>
      </c>
      <c r="AB24" s="196">
        <f>IFERROR((VLOOKUP($A24,'1819'!$F$10:$L$408,4,FALSE)/VLOOKUP($A24,'2018'!$F$10:$N$460,9,FALSE))*1000,#N/A)</f>
        <v>7.8929765886287635</v>
      </c>
      <c r="AC24" s="196">
        <f>IFERROR((VLOOKUP($A24,'1920'!$F$10:$L$408,4,FALSE)/VLOOKUP($A24,'2019'!$F$10:$N$464,8,FALSE))*1000,#N/A)</f>
        <v>6.0569351907934585</v>
      </c>
      <c r="AD24" s="196">
        <f>IFERROR((VLOOKUP($A24,'20 21'!$F$10:$M$408,4,FALSE)/VLOOKUP($A24,'2020'!$F$10:$N$469,8,FALSE))*1000,#N/A)</f>
        <v>3.4708831469340531</v>
      </c>
      <c r="AE24" s="196">
        <f>IFERROR((VLOOKUP($A24,'21 22'!$F$10:$M$408,4,FALSE)/VLOOKUP($A24,'2021'!$F$10:$N$469,8,FALSE))*1000,#N/A)</f>
        <v>5.3123537521660484</v>
      </c>
      <c r="AF24" s="196">
        <f>IFERROR((VLOOKUP($A24,'22 23'!$F$10:$M$408,4,FALSE)/VLOOKUP($A24,'2022'!$F$10:$N$469,8,FALSE))*1000,#N/A)</f>
        <v>5.0124057041176915</v>
      </c>
      <c r="AG24" s="196">
        <f>IFERROR((VLOOKUP($A24,'23 24'!$F$7:$M$408,4,FALSE)/VLOOKUP($A24,'2023'!$C$7:$N$469,9,FALSE))*1000,#N/A)</f>
        <v>2.7230081814018545</v>
      </c>
      <c r="AI24" s="196">
        <f>IFERROR((VLOOKUP($A24,'0910'!$F$10:$L$433,5,FALSE)/VLOOKUP($A24,'2010'!$C$5:$K$611,9,FALSE))*1000,#N/A)</f>
        <v>2.7046263345195731</v>
      </c>
      <c r="AJ24" s="196">
        <f>IFERROR((VLOOKUP($A24,'1011'!$F$10:$L$433,5,FALSE)/VLOOKUP($A24,'2011'!$C$5:$K$611,9,FALSE))*1000,#N/A)</f>
        <v>3.9469974626444886</v>
      </c>
      <c r="AK24" s="196">
        <f>IFERROR((VLOOKUP($A24,'1112'!$F$10:$L$408,5,FALSE)/VLOOKUP($A24,'2012'!$F$10:$M$460,8,FALSE))*1000,#N/A)</f>
        <v>0.41881893061566383</v>
      </c>
      <c r="AL24" s="196">
        <f>IFERROR((VLOOKUP($A24,'1213'!$F$10:$L$408,5,FALSE)/VLOOKUP($A24,'2013'!$F$10:$M$460,8,FALSE))*1000,#N/A)</f>
        <v>1.2510425354462051</v>
      </c>
      <c r="AM24" s="196">
        <f>IFERROR((VLOOKUP($A24,'1314'!$F$10:$L$408,5,FALSE)/VLOOKUP($A24,'2014'!$F$10:$M$460,8,FALSE))*1000,#N/A)</f>
        <v>0</v>
      </c>
      <c r="AN24" s="196">
        <f>IFERROR((VLOOKUP($A24,'1415'!$F$10:$L$408,5,FALSE)/VLOOKUP($A24,'2015'!$F$10:$M$460,8,FALSE))*1000,#N/A)</f>
        <v>0.68596515297022909</v>
      </c>
      <c r="AO24" s="196">
        <f>IFERROR((VLOOKUP($A24,'1516'!$F$10:$L$408,5,FALSE)/VLOOKUP($A24,'2016'!$F$10:$M$460,8,FALSE))*1000,#N/A)</f>
        <v>0.95419847328244267</v>
      </c>
      <c r="AP24" s="196">
        <f>IFERROR((VLOOKUP($A24,'1617'!$F$10:$L$408,5,FALSE)/VLOOKUP($A24,'2017'!$F$10:$M$460,8,FALSE))*1000,#N/A)</f>
        <v>2.9761904761904758</v>
      </c>
      <c r="AQ24" s="196">
        <f>IFERROR((VLOOKUP($A24,'1718'!$F$10:$L$408,5,FALSE)/VLOOKUP($A24,'2018'!$F$10:$N$460,9,FALSE))*1000,#N/A)</f>
        <v>4.1471571906354514</v>
      </c>
      <c r="AR24" s="196">
        <f>IFERROR((VLOOKUP($A24,'1819'!$F$10:$L$408,5,FALSE)/VLOOKUP($A24,'2018'!$F$10:$N$460,9,FALSE))*1000,#N/A)</f>
        <v>3.7458193979933112</v>
      </c>
      <c r="AS24" s="196">
        <f>IFERROR((VLOOKUP($A24,'1920'!$F$10:$L$408,5,FALSE)/VLOOKUP($A24,'2019'!$F$10:$N$464,8,FALSE))*1000,#N/A)</f>
        <v>2.8967950912490452</v>
      </c>
      <c r="AT24" s="196">
        <f>IFERROR((VLOOKUP($A24,'20 21'!$F$10:$L$408,5,FALSE)/VLOOKUP($A24,'2020'!$F$10:$N$469,8,FALSE))*1000,#N/A)</f>
        <v>2.0568196426275871</v>
      </c>
      <c r="AU24" s="196">
        <f>IFERROR((VLOOKUP($A24,'21 22'!$F$10:$L$408,5,FALSE)/VLOOKUP($A24,'2021'!$F$10:$N$469,8,FALSE))*1000,#N/A)</f>
        <v>1.7707845840553498</v>
      </c>
      <c r="AV24" s="196">
        <f>IFERROR((VLOOKUP($A24,'22 23'!$F$10:$L$408,5,FALSE)/VLOOKUP($A24,'2022'!$F$10:$N$469,8,FALSE))*1000,#N/A)</f>
        <v>2.7568231372647301</v>
      </c>
      <c r="AW24" s="196">
        <f>IFERROR((VLOOKUP($A24,'23 24'!$F$7:$M$408,5,FALSE)/VLOOKUP($A24,'2023'!$C$7:$N$469,9,FALSE))*1000,#N/A)</f>
        <v>3.9607391729481511</v>
      </c>
      <c r="AY24" s="196">
        <f>IFERROR((VLOOKUP($A24,'0910'!$F$10:$L$433,6,FALSE)/VLOOKUP($A24,'2010'!$C$5:$K$611,9,FALSE))*1000,#N/A)</f>
        <v>0</v>
      </c>
      <c r="AZ24" s="196">
        <f>IFERROR((VLOOKUP($A24,'1011'!$F$10:$L$433,6,FALSE)/VLOOKUP($A24,'2011'!$C$5:$K$611,9,FALSE))*1000,#N/A)</f>
        <v>0</v>
      </c>
      <c r="BA24" s="196">
        <f>IFERROR((VLOOKUP($A24,'1112'!$F$10:$L$408,6,FALSE)/VLOOKUP($A24,'2012'!$F$10:$M$460,8,FALSE))*1000,#N/A)</f>
        <v>0</v>
      </c>
      <c r="BB24" s="196">
        <f>IFERROR((VLOOKUP($A24,'1213'!$F$10:$L$408,6,FALSE)/VLOOKUP($A24,'2013'!$F$10:$M$460,8,FALSE))*1000,#N/A)</f>
        <v>0</v>
      </c>
      <c r="BC24" s="196">
        <f>IFERROR((VLOOKUP($A24,'1314'!$F$10:$L$408,6,FALSE)/VLOOKUP($A24,'2014'!$F$10:$M$460,8,FALSE))*1000,#N/A)</f>
        <v>0</v>
      </c>
      <c r="BD24" s="196">
        <f>IFERROR((VLOOKUP($A24,'1415'!$F$10:$L$408,6,FALSE)/VLOOKUP($A24,'2015'!$F$10:$M$460,8,FALSE))*1000,#N/A)</f>
        <v>0</v>
      </c>
      <c r="BE24" s="196">
        <f>IFERROR((VLOOKUP($A24,'1516'!$F$10:$L$408,6,FALSE)/VLOOKUP($A24,'2016'!$F$10:$M$460,8,FALSE))*1000,#N/A)</f>
        <v>0</v>
      </c>
      <c r="BF24" s="196">
        <f>IFERROR((VLOOKUP($A24,'1617'!$F$10:$L$408,6,FALSE)/VLOOKUP($A24,'2017'!$F$10:$M$460,8,FALSE))*1000,#N/A)</f>
        <v>0.4058441558441559</v>
      </c>
      <c r="BG24" s="196">
        <f>IFERROR((VLOOKUP($A24,'1718'!$F$10:$L$408,6,FALSE)/VLOOKUP($A24,'2018'!$F$10:$N$460,9,FALSE))*1000,#N/A)</f>
        <v>0</v>
      </c>
      <c r="BH24" s="196">
        <f>IFERROR((VLOOKUP($A24,'1819'!$F$10:$L$408,6,FALSE)/VLOOKUP($A24,'2018'!$F$10:$N$460,9,FALSE))*1000,#N/A)</f>
        <v>0</v>
      </c>
      <c r="BI24" s="196">
        <f>IFERROR((VLOOKUP($A24,'1920'!$F$10:$L$408,6,FALSE)/VLOOKUP($A24,'2019'!$F$10:$N$464,8,FALSE))*1000,#N/A)</f>
        <v>0</v>
      </c>
      <c r="BJ24" s="196">
        <f>IFERROR((VLOOKUP($A24,'20 21'!$F$10:$L$408,6,FALSE)/VLOOKUP($A24,'2020'!$F$10:$N$469,8,FALSE))*1000,#N/A)</f>
        <v>0</v>
      </c>
      <c r="BK24" s="196">
        <f>IFERROR((VLOOKUP($A24,'21 22'!$F$10:$L$408,6,FALSE)/VLOOKUP($A24,'2021'!$F$10:$N$469,8,FALSE))*1000,#N/A)</f>
        <v>0</v>
      </c>
      <c r="BL24" s="196">
        <f>IFERROR((VLOOKUP($A24,'22 23'!$F$10:$L$408,6,FALSE)/VLOOKUP($A24,'2022'!$F$10:$N$469,8,FALSE))*1000,#N/A)</f>
        <v>0</v>
      </c>
      <c r="BM24" s="196">
        <f>IFERROR((VLOOKUP($A24,'23 24'!$F$7:$M$408,6,FALSE)/VLOOKUP($A24,'2023'!$C$7:$N$469,9,FALSE))*1000,#N/A)</f>
        <v>0</v>
      </c>
      <c r="BO24" s="196">
        <f>IFERROR((VLOOKUP($A24,'0910'!$F$10:$L$433,7,FALSE)/VLOOKUP($A24,'2010'!$C$5:$K$611,9,FALSE))*1000,#N/A)</f>
        <v>12.669039145907474</v>
      </c>
      <c r="BP24" s="196">
        <f>IFERROR((VLOOKUP($A24,'1011'!$F$10:$L$433,7,FALSE)/VLOOKUP($A24,'2011'!$C$5:$K$611,9,FALSE))*1000,#N/A)</f>
        <v>9.3036368762334369</v>
      </c>
      <c r="BQ24" s="196">
        <f>IFERROR((VLOOKUP($A24,'1112'!$F$10:$L$408,7,FALSE)/VLOOKUP($A24,'2012'!$F$10:$M$460,8,FALSE))*1000,#N/A)</f>
        <v>5.3050397877984086</v>
      </c>
      <c r="BR24" s="196">
        <f>IFERROR((VLOOKUP($A24,'1213'!$F$10:$L$408,7,FALSE)/VLOOKUP($A24,'2013'!$F$10:$M$460,8,FALSE))*1000,#N/A)</f>
        <v>6.6722268557130944</v>
      </c>
      <c r="BS24" s="196">
        <f>IFERROR((VLOOKUP($A24,'1314'!$F$10:$L$408,7,FALSE)/VLOOKUP($A24,'2014'!$F$10:$M$460,8,FALSE))*1000,#N/A)</f>
        <v>6.899406651028011</v>
      </c>
      <c r="BT24" s="196">
        <f>IFERROR((VLOOKUP($A24,'1415'!$F$10:$L$408,7,FALSE)/VLOOKUP($A24,'2015'!$F$10:$M$460,8,FALSE))*1000,#N/A)</f>
        <v>3.7042118260392374</v>
      </c>
      <c r="BU24" s="196">
        <f>IFERROR((VLOOKUP($A24,'1516'!$F$10:$L$408,7,FALSE)/VLOOKUP($A24,'2016'!$F$10:$M$460,8,FALSE))*1000,#N/A)</f>
        <v>4.634678298800436</v>
      </c>
      <c r="BV24" s="196">
        <f>IFERROR((VLOOKUP($A24,'1617'!$F$10:$L$408,7,FALSE)/VLOOKUP($A24,'2017'!$F$10:$M$460,8,FALSE))*1000,#N/A)</f>
        <v>12.175324675324676</v>
      </c>
      <c r="BW24" s="196">
        <f>IFERROR((VLOOKUP($A24,'1718'!$F$10:$L$408,7,FALSE)/VLOOKUP($A24,'2018'!$F$10:$N$460,9,FALSE))*1000,#N/A)</f>
        <v>12.842809364548495</v>
      </c>
      <c r="BX24" s="196">
        <f>IFERROR((VLOOKUP($A24,'1819'!$F$10:$L$408,7,FALSE)/VLOOKUP($A24,'2018'!$F$10:$N$460,9,FALSE))*1000,#N/A)</f>
        <v>11.638795986622075</v>
      </c>
      <c r="BY24" s="196">
        <f>IFERROR((VLOOKUP($A24,'1920'!$F$10:$L$408,7,FALSE)/VLOOKUP($A24,'2019'!$F$10:$N$464,8,FALSE))*1000,#N/A)</f>
        <v>8.8220577778948197</v>
      </c>
      <c r="BZ24" s="196">
        <f>IFERROR((VLOOKUP($A24,'20 21'!$F$10:$L$408,7,FALSE)/VLOOKUP($A24,'2020'!$F$10:$N$469,8,FALSE))*1000,#N/A)</f>
        <v>5.5277027895616406</v>
      </c>
      <c r="CA24" s="196">
        <f>IFERROR((VLOOKUP($A24,'21 22'!$F$10:$L$408,7,FALSE)/VLOOKUP($A24,'2021'!$F$10:$N$469,8,FALSE))*1000,#N/A)</f>
        <v>7.0831383362213991</v>
      </c>
      <c r="CB24" s="196">
        <f>IFERROR((VLOOKUP($A24,'22 23'!$F$10:$L$408,7,FALSE)/VLOOKUP($A24,'2022'!$F$10:$N$469,8,FALSE))*1000,#N/A)</f>
        <v>7.7692288413824215</v>
      </c>
      <c r="CC24" s="196">
        <f>IFERROR((VLOOKUP($A24,'23 24'!$F$7:$M$408,7,FALSE)/VLOOKUP($A24,'2023'!$C$7:$N$469,9,FALSE))*1000,#N/A)</f>
        <v>6.6837473543500057</v>
      </c>
      <c r="CE24" s="198">
        <f>IFERROR((VLOOKUP($A24,'0910'!$F$10:$S$433,9,FALSE)/VLOOKUP($A24,'2010'!$C$5:$K$611,9,FALSE))*1000,#N/A)</f>
        <v>11.530249110320286</v>
      </c>
      <c r="CF24" s="198">
        <f>IFERROR((VLOOKUP($A24,'1011'!$F$10:$S$433,10,FALSE)/VLOOKUP($A24,'2011'!$C$5:$K$611,9,FALSE))*1000,#N/A)</f>
        <v>10.713278827177897</v>
      </c>
      <c r="CG24" s="198">
        <f>IFERROR((VLOOKUP($A24,'1112'!$F$10:$S$408,9,FALSE)/VLOOKUP($A24,'2012'!$F$10:$M$460,8,FALSE))*1000,#N/A)</f>
        <v>6.7011028898506213</v>
      </c>
      <c r="CH24" s="198">
        <f>IFERROR((VLOOKUP($A24,'1213'!$F$10:$S$408,9,FALSE)/VLOOKUP($A24,'2013'!$F$10:$M$460,8,FALSE))*1000,#N/A)</f>
        <v>4.3091465109813729</v>
      </c>
      <c r="CI24" s="198">
        <f>IFERROR((VLOOKUP($A24,'1314'!$F$10:$S$408,9,FALSE)/VLOOKUP($A24,'2014'!$F$10:$M$460,8,FALSE))*1000,#N/A)</f>
        <v>5.79550158686353</v>
      </c>
      <c r="CJ24" s="198">
        <f>IFERROR((VLOOKUP($A24,'1415'!$F$10:$S$408,9,FALSE)/VLOOKUP($A24,'2015'!$F$10:$M$460,8,FALSE))*1000,#N/A)</f>
        <v>3.1554397036630539</v>
      </c>
      <c r="CK24" s="198">
        <f>IFERROR((VLOOKUP($A24,'1516'!$F$10:$S$408,9,FALSE)/VLOOKUP($A24,'2016'!$F$10:$M$460,8,FALSE))*1000,#N/A)</f>
        <v>2.0447110141766633</v>
      </c>
      <c r="CL24" s="198">
        <f>IFERROR((VLOOKUP($A24,'1617'!$F$10:$S$408,9,FALSE)/VLOOKUP($A24,'2017'!$F$10:$M$460,8,FALSE))*1000,#N/A)</f>
        <v>4.0584415584415581</v>
      </c>
      <c r="CM24" s="198">
        <f>IFERROR((VLOOKUP($A24,'1718'!$F$10:$S$408,9,FALSE)/VLOOKUP($A24,'2018'!$F$10:$N$460,9,FALSE))*1000,#N/A)</f>
        <v>7.759197324414715</v>
      </c>
      <c r="CN24" s="198">
        <f>IFERROR((VLOOKUP($A24,'1819'!$F$10:$S$408,9,FALSE)/VLOOKUP($A24,'2018'!$F$10:$N$460,9,FALSE))*1000,#N/A)</f>
        <v>9.8996655518394654</v>
      </c>
      <c r="CO24" s="198">
        <f>IFERROR((VLOOKUP($A24,'1920'!$F$10:$S$408,9,FALSE)/VLOOKUP($A24,'2019'!$F$10:$N$464,8,FALSE))*1000,#N/A)</f>
        <v>8.8220577778948197</v>
      </c>
      <c r="CP24" s="198">
        <f>IFERROR((VLOOKUP($A24,'20 21'!$F$10:$S$408,9,FALSE)/VLOOKUP($A24,'2020'!$F$10:$N$469,8,FALSE))*1000,#N/A)</f>
        <v>8.8700347088314704</v>
      </c>
      <c r="CQ24" s="198">
        <f>IFERROR((VLOOKUP($A24,'21 22'!$F$10:$S$408,9,FALSE)/VLOOKUP($A24,'2021'!$F$10:$N$469,8,FALSE))*1000,#N/A)</f>
        <v>5.8182922047532912</v>
      </c>
      <c r="CR24" s="198">
        <f>IFERROR((VLOOKUP($A24,'22 23'!$F$10:$S$408,9,FALSE)/VLOOKUP($A24,'2022'!$F$10:$N$469,8,FALSE))*1000,#N/A)</f>
        <v>4.511165133705922</v>
      </c>
      <c r="CS24" s="196">
        <f>IFERROR((VLOOKUP($A24,'23 24'!$F$7:$S$408,9,FALSE)/VLOOKUP($A24,'2023'!$C$7:$N$469,9,FALSE))*1000,#N/A)</f>
        <v>5.446016362803709</v>
      </c>
      <c r="CU24" s="198">
        <f>IFERROR((VLOOKUP($A24,'0910'!$F$10:$S$433,10,FALSE)/VLOOKUP($A24,'2010'!$C$5:$K$611,9,FALSE))*1000,#N/A)</f>
        <v>6.8327402135231319</v>
      </c>
      <c r="CV24" s="198">
        <f>IFERROR((VLOOKUP($A24,'1011'!$F$10:$S$433,11,FALSE)/VLOOKUP($A24,'2011'!$C$5:$K$611,9,FALSE))*1000,#N/A)</f>
        <v>2.1144629264166901</v>
      </c>
      <c r="CW24" s="198">
        <f>IFERROR((VLOOKUP($A24,'1112'!$F$10:$S$408,10,FALSE)/VLOOKUP($A24,'2012'!$F$10:$M$460,8,FALSE))*1000,#N/A)</f>
        <v>3.7693703755409742</v>
      </c>
      <c r="CX24" s="198">
        <f>IFERROR((VLOOKUP($A24,'1213'!$F$10:$S$408,10,FALSE)/VLOOKUP($A24,'2013'!$F$10:$M$460,8,FALSE))*1000,#N/A)</f>
        <v>0.27800945232137891</v>
      </c>
      <c r="CY24" s="198">
        <f>IFERROR((VLOOKUP($A24,'1314'!$F$10:$S$408,10,FALSE)/VLOOKUP($A24,'2014'!$F$10:$M$460,8,FALSE))*1000,#N/A)</f>
        <v>1.1039050641644816</v>
      </c>
      <c r="CZ24" s="198">
        <f>IFERROR((VLOOKUP($A24,'1415'!$F$10:$S$408,10,FALSE)/VLOOKUP($A24,'2015'!$F$10:$M$460,8,FALSE))*1000,#N/A)</f>
        <v>2.0578954589106875</v>
      </c>
      <c r="DA24" s="198">
        <f>IFERROR((VLOOKUP($A24,'1516'!$F$10:$S$408,10,FALSE)/VLOOKUP($A24,'2016'!$F$10:$M$460,8,FALSE))*1000,#N/A)</f>
        <v>1.2268266085059978</v>
      </c>
      <c r="DB24" s="198">
        <f>IFERROR((VLOOKUP($A24,'1617'!$F$10:$S$408,10,FALSE)/VLOOKUP($A24,'2017'!$F$10:$M$460,8,FALSE))*1000,#N/A)</f>
        <v>3.3820346320346322</v>
      </c>
      <c r="DC24" s="198">
        <f>IFERROR((VLOOKUP($A24,'1718'!$F$10:$S$408,10,FALSE)/VLOOKUP($A24,'2018'!$F$10:$N$460,9,FALSE))*1000,#N/A)</f>
        <v>2.5418060200668897</v>
      </c>
      <c r="DD24" s="198">
        <f>IFERROR((VLOOKUP($A24,'1819'!$F$10:$S$408,10,FALSE)/VLOOKUP($A24,'2018'!$F$10:$N$460,9,FALSE))*1000,#N/A)</f>
        <v>4.2809364548494981</v>
      </c>
      <c r="DE24" s="198">
        <f>IFERROR((VLOOKUP($A24,'1920'!$F$10:$S$408,10,FALSE)/VLOOKUP($A24,'2019'!$F$10:$N$464,8,FALSE))*1000,#N/A)</f>
        <v>4.7402101493166198</v>
      </c>
      <c r="DF24" s="198">
        <f>IFERROR((VLOOKUP($A24,'20 21'!$F$10:$S$408,10,FALSE)/VLOOKUP($A24,'2020'!$F$10:$N$469,8,FALSE))*1000,#N/A)</f>
        <v>4.2421905129193984</v>
      </c>
      <c r="DG24" s="198">
        <f>IFERROR((VLOOKUP($A24,'21 22'!$F$10:$S$408,10,FALSE)/VLOOKUP($A24,'2021'!$F$10:$N$469,8,FALSE))*1000,#N/A)</f>
        <v>2.9091461023766456</v>
      </c>
      <c r="DH24" s="198">
        <f>IFERROR((VLOOKUP($A24,'22 23'!$F$10:$S$408,10,FALSE)/VLOOKUP($A24,'2022'!$F$10:$N$469,8,FALSE))*1000,#N/A)</f>
        <v>2.6315129946617879</v>
      </c>
      <c r="DI24" s="196">
        <f>IFERROR((VLOOKUP($A24,'23 24'!$F$7:$S$408,10,FALSE)/VLOOKUP($A24,'2023'!$C$7:$N$469,9,FALSE))*1000,#N/A)</f>
        <v>1.6090502890101865</v>
      </c>
      <c r="DK24" s="198">
        <f>IFERROR((VLOOKUP($A24,'0910'!$F$10:$S$433,11,FALSE)/VLOOKUP($A24,'2010'!$C$5:$K$611,9,FALSE))*1000,#N/A)</f>
        <v>0</v>
      </c>
      <c r="DL24" s="198">
        <f>IFERROR((VLOOKUP($A24,'1011'!$F$10:$S$433,12,FALSE)/VLOOKUP($A24,'2011'!$C$5:$K$611,9,FALSE))*1000,#N/A)</f>
        <v>0</v>
      </c>
      <c r="DM24" s="198">
        <f>IFERROR((VLOOKUP($A24,'1112'!$F$10:$S$408,11,FALSE)/VLOOKUP($A24,'2012'!$F$10:$M$460,8,FALSE))*1000,#N/A)</f>
        <v>0</v>
      </c>
      <c r="DN24" s="198">
        <f>IFERROR((VLOOKUP($A24,'1213'!$F$10:$S$408,11,FALSE)/VLOOKUP($A24,'2013'!$F$10:$M$460,8,FALSE))*1000,#N/A)</f>
        <v>0</v>
      </c>
      <c r="DO24" s="198">
        <f>IFERROR((VLOOKUP($A24,'1314'!$F$10:$S$408,11,FALSE)/VLOOKUP($A24,'2014'!$F$10:$M$460,8,FALSE))*1000,#N/A)</f>
        <v>0</v>
      </c>
      <c r="DP24" s="198">
        <f>IFERROR((VLOOKUP($A24,'1415'!$F$10:$S$408,11,FALSE)/VLOOKUP($A24,'2015'!$F$10:$M$460,8,FALSE))*1000,#N/A)</f>
        <v>0</v>
      </c>
      <c r="DQ24" s="198">
        <f>IFERROR((VLOOKUP($A24,'1516'!$F$10:$S$408,11,FALSE)/VLOOKUP($A24,'2016'!$F$10:$M$460,8,FALSE))*1000,#N/A)</f>
        <v>0</v>
      </c>
      <c r="DR24" s="198">
        <f>IFERROR((VLOOKUP($A24,'1617'!$F$10:$S$408,11,FALSE)/VLOOKUP($A24,'2017'!$F$10:$M$460,8,FALSE))*1000,#N/A)</f>
        <v>0</v>
      </c>
      <c r="DS24" s="198">
        <f>IFERROR((VLOOKUP($A24,'1718'!$F$10:$S$408,11,FALSE)/VLOOKUP($A24,'2018'!$F$10:$N$460,9,FALSE))*1000,#N/A)</f>
        <v>0</v>
      </c>
      <c r="DT24" s="198">
        <f>IFERROR((VLOOKUP($A24,'1819'!$F$10:$S$408,11,FALSE)/VLOOKUP($A24,'2018'!$F$10:$N$460,9,FALSE))*1000,#N/A)</f>
        <v>0</v>
      </c>
      <c r="DU24" s="198">
        <f>IFERROR((VLOOKUP($A24,'1920'!$F$10:$S$408,11,FALSE)/VLOOKUP($A24,'2019'!$F$10:$N$464,8,FALSE))*1000,#N/A)</f>
        <v>0</v>
      </c>
      <c r="DV24" s="198">
        <f>IFERROR((VLOOKUP($A24,'20 21'!$F$10:$S$408,11,FALSE)/VLOOKUP($A24,'2020'!$F$10:$N$469,8,FALSE))*1000,#N/A)</f>
        <v>0</v>
      </c>
      <c r="DW24" s="198">
        <f>IFERROR((VLOOKUP($A24,'21 22'!$F$10:$S$408,11,FALSE)/VLOOKUP($A24,'2021'!$F$10:$N$469,8,FALSE))*1000,#N/A)</f>
        <v>0</v>
      </c>
      <c r="DX24" s="198">
        <f>IFERROR((VLOOKUP($A24,'22 23'!$F$10:$S$408,11,FALSE)/VLOOKUP($A24,'2022'!$F$10:$N$469,8,FALSE))*1000,#N/A)</f>
        <v>0</v>
      </c>
      <c r="DY24" s="196">
        <f>IFERROR((VLOOKUP($A24,'23 24'!$F$7:$S$408,11,FALSE)/VLOOKUP($A24,'2023'!$C$7:$N$469,9,FALSE))*1000,#N/A)</f>
        <v>0</v>
      </c>
      <c r="EA24" s="198">
        <f>IFERROR((VLOOKUP($A24,'0910'!$F$10:$S$433,12,FALSE)/VLOOKUP($A24,'2010'!$C$5:$K$611,9,FALSE))*1000,#N/A)</f>
        <v>18.362989323843419</v>
      </c>
      <c r="EB24" s="198">
        <f>IFERROR((VLOOKUP($A24,'1011'!$F$10:$S$433,13,FALSE)/VLOOKUP($A24,'2011'!$C$5:$K$611,9,FALSE))*1000,#N/A)</f>
        <v>12.827741753594585</v>
      </c>
      <c r="EC24" s="198">
        <f>IFERROR((VLOOKUP($A24,'1112'!$F$10:$S$408,12,FALSE)/VLOOKUP($A24,'2012'!$F$10:$M$460,8,FALSE))*1000,#N/A)</f>
        <v>10.470473265391595</v>
      </c>
      <c r="ED24" s="198">
        <f>IFERROR((VLOOKUP($A24,'1213'!$F$10:$S$408,12,FALSE)/VLOOKUP($A24,'2013'!$F$10:$M$460,8,FALSE))*1000,#N/A)</f>
        <v>4.5871559633027523</v>
      </c>
      <c r="EE24" s="198">
        <f>IFERROR((VLOOKUP($A24,'1314'!$F$10:$S$408,12,FALSE)/VLOOKUP($A24,'2014'!$F$10:$M$460,8,FALSE))*1000,#N/A)</f>
        <v>6.899406651028011</v>
      </c>
      <c r="EF24" s="198">
        <f>IFERROR((VLOOKUP($A24,'1415'!$F$10:$S$408,12,FALSE)/VLOOKUP($A24,'2015'!$F$10:$M$460,8,FALSE))*1000,#N/A)</f>
        <v>5.213335162573741</v>
      </c>
      <c r="EG24" s="198">
        <f>IFERROR((VLOOKUP($A24,'1516'!$F$10:$S$408,12,FALSE)/VLOOKUP($A24,'2016'!$F$10:$M$460,8,FALSE))*1000,#N/A)</f>
        <v>3.2715376226826609</v>
      </c>
      <c r="EH24" s="198">
        <f>IFERROR((VLOOKUP($A24,'1617'!$F$10:$S$408,12,FALSE)/VLOOKUP($A24,'2017'!$F$10:$M$460,8,FALSE))*1000,#N/A)</f>
        <v>7.4404761904761898</v>
      </c>
      <c r="EI24" s="198">
        <f>IFERROR((VLOOKUP($A24,'1718'!$F$10:$S$408,12,FALSE)/VLOOKUP($A24,'2018'!$F$10:$N$460,9,FALSE))*1000,#N/A)</f>
        <v>10.301003344481606</v>
      </c>
      <c r="EJ24" s="198">
        <f>IFERROR((VLOOKUP($A24,'1819'!$F$10:$S$408,12,FALSE)/VLOOKUP($A24,'2018'!$F$10:$N$460,9,FALSE))*1000,#N/A)</f>
        <v>14.180602006688963</v>
      </c>
      <c r="EK24" s="198">
        <f>IFERROR((VLOOKUP($A24,'1920'!$F$10:$S$408,12,FALSE)/VLOOKUP($A24,'2019'!$F$10:$N$464,8,FALSE))*1000,#N/A)</f>
        <v>13.562267927211439</v>
      </c>
      <c r="EL24" s="198">
        <f>IFERROR((VLOOKUP($A24,'20 21'!$F$10:$S$408,12,FALSE)/VLOOKUP($A24,'2020'!$F$10:$N$469,8,FALSE))*1000,#N/A)</f>
        <v>13.112225221750867</v>
      </c>
      <c r="EM24" s="198">
        <f>IFERROR((VLOOKUP($A24,'21 22'!$F$10:$S$408,12,FALSE)/VLOOKUP($A24,'2021'!$F$10:$N$469,8,FALSE))*1000,#N/A)</f>
        <v>8.7274383071299386</v>
      </c>
      <c r="EN24" s="198">
        <f>IFERROR((VLOOKUP($A24,'22 23'!$F$10:$S$408,12,FALSE)/VLOOKUP($A24,'2022'!$F$10:$N$469,8,FALSE))*1000,#N/A)</f>
        <v>7.1426781283677103</v>
      </c>
      <c r="EO24" s="196">
        <f>IFERROR((VLOOKUP($A24,'23 24'!$F$7:$S$408,12,FALSE)/VLOOKUP($A24,'2023'!$C$7:$N$469,9,FALSE))*1000,#N/A)</f>
        <v>6.9312935526592652</v>
      </c>
    </row>
    <row r="25" spans="1:145" x14ac:dyDescent="0.3">
      <c r="A25" t="s">
        <v>1078</v>
      </c>
      <c r="B25" t="s">
        <v>1742</v>
      </c>
      <c r="C25" t="str">
        <f>IF(VLOOKUP($A25,'0910'!$F$10:$L$433,1,FALSE)=VLOOKUP($A25,'2010'!$C$5:$K$611,1,FALSE),VLOOKUP($A25,'0910'!$F$10:$L$433,1,FALSE),FALSE)</f>
        <v>Bassetlaw</v>
      </c>
      <c r="D25" t="str">
        <f>IF(VLOOKUP($A25,'1011'!$F$10:$L$433,1,FALSE)=VLOOKUP($A25,'2011'!$C$5:$K$611,1,FALSE),VLOOKUP($A25,'1011'!$F$10:$L$433,1,FALSE),FALSE)</f>
        <v>Bassetlaw</v>
      </c>
      <c r="E25" t="str">
        <f>IF(VLOOKUP(A25,'1112'!$F$10:$L$408,1,FALSE)=VLOOKUP(A25,'2012'!$F$10:$M$460,1,FALSE),VLOOKUP(A25,'1112'!$F$10:$L$408,1,FALSE),FALSE)</f>
        <v>Bassetlaw</v>
      </c>
      <c r="F25" t="str">
        <f>IF(VLOOKUP($A25,'1213'!$F$10:$L$408,1,FALSE)=VLOOKUP($A25,'2013'!$F$10:$M$460,1,FALSE),VLOOKUP($A25,'1213'!$F$10:$L$408,1,FALSE),FALSE)</f>
        <v>Bassetlaw</v>
      </c>
      <c r="G25" t="str">
        <f>IF(VLOOKUP($A25,'1314'!$F$10:$L$408,1,FALSE)=VLOOKUP($A25,'2014'!$F$10:$M$460,1,FALSE),VLOOKUP($A25,'1314'!$F$10:$L$408,1,FALSE),FALSE)</f>
        <v>Bassetlaw</v>
      </c>
      <c r="H25" t="str">
        <f>IF(VLOOKUP($A25,'1415'!$F$10:$L$408,1,FALSE)=VLOOKUP($A25,'2015'!$F$10:$M$460,1,FALSE),VLOOKUP($A25,'1415'!$F$10:$L$408,1,FALSE),FALSE)</f>
        <v>Bassetlaw</v>
      </c>
      <c r="I25" t="str">
        <f>IF(VLOOKUP($A25,'1516'!$F$10:$L$408,1,FALSE)=VLOOKUP($A25,'2015'!$F$10:$M$460,1,FALSE),VLOOKUP($A25,'1516'!$F$10:$L$408,1,FALSE),FALSE)</f>
        <v>Bassetlaw</v>
      </c>
      <c r="J25" t="str">
        <f>IF(VLOOKUP($A25,'1617'!$F$10:$L$408,1,FALSE)=VLOOKUP($A25,'2016'!$F$10:$M$460,1,FALSE),VLOOKUP($A25,'1617'!$F$10:$L$408,1,FALSE),FALSE)</f>
        <v>Bassetlaw</v>
      </c>
      <c r="K25" t="str">
        <f>IF(VLOOKUP($A25,'1718'!$F$10:$M$408,1,FALSE)=VLOOKUP($A25,'2017'!$F$10:$M$460,1,FALSE),VLOOKUP($A25,'1718'!$F$10:$M$408,1,FALSE),FALSE)</f>
        <v>Bassetlaw</v>
      </c>
      <c r="L25" t="str">
        <f>IF(VLOOKUP($A25,'1819'!$F$10:$M$408,1,FALSE)=VLOOKUP($A25,'2018'!$F$10:$M$460,1,FALSE),VLOOKUP($A25,'1819'!$F$10:$M$408,1,FALSE),FALSE)</f>
        <v>Bassetlaw</v>
      </c>
      <c r="M25" t="str">
        <f>IF(VLOOKUP($A25,'1920'!$F$10:$M$408,1,FALSE)=VLOOKUP($A25,'2019'!$F$10:$M$464,1,FALSE),VLOOKUP($A25,'1920'!$F$10:$M$408,1,FALSE),FALSE)</f>
        <v>Bassetlaw</v>
      </c>
      <c r="N25" t="str">
        <f>IF(VLOOKUP($A25,'20 21'!$F$10:$N$408,1,FALSE)=VLOOKUP($A25,'2020'!$F$10:$O$468,1,FALSE),VLOOKUP($A25,'20 21'!$F$10:$N$408,1,FALSE),FALSE)</f>
        <v>Bassetlaw</v>
      </c>
      <c r="O25" t="str">
        <f>IF(VLOOKUP($A25,'21 22'!$F$10:$N$408,1,FALSE)=VLOOKUP($A25,'2021'!$F$10:$O$471,1,FALSE),VLOOKUP($A25,'21 22'!$F$10:$N$408,1,FALSE),FALSE)</f>
        <v>Bassetlaw</v>
      </c>
      <c r="P25" t="str">
        <f>IF(VLOOKUP($A25,'22 23'!$F$10:$N$408,1,FALSE)=VLOOKUP($A25,'2022'!$F$10:$O$468,1,FALSE),VLOOKUP($A25,'22 23'!$F$10:$N$408,1,FALSE),FALSE)</f>
        <v>Bassetlaw</v>
      </c>
      <c r="Q25" t="str">
        <f>IF(VLOOKUP($A25,'23 24'!$F$7:$N$408,1,FALSE)=VLOOKUP($A25,'2023'!$C$7:$O$468,1,FALSE),VLOOKUP($A25,'23 24'!$F$7:$N$408,1,FALSE),FALSE)</f>
        <v>Bassetlaw</v>
      </c>
      <c r="S25" s="196">
        <f>IFERROR((VLOOKUP($A25,'0910'!$F$10:$L$433,4,FALSE)/VLOOKUP($A25,'2010'!$C$5:$K$611,9,FALSE))*1000,#N/A)</f>
        <v>3.2526936369180728</v>
      </c>
      <c r="T25" s="196">
        <f>IFERROR((VLOOKUP($A25,'1011'!$F$10:$L$433,4,FALSE)/VLOOKUP($A25,'2011'!$C$5:$K$611,9,FALSE))*1000,#N/A)</f>
        <v>4.858299595141701</v>
      </c>
      <c r="U25" s="196">
        <f>IFERROR((VLOOKUP($A25,'1112'!$F$10:$L$408,4,FALSE)/VLOOKUP($A25,'2012'!$F$10:$M$460,8,FALSE))*1000,#N/A)</f>
        <v>4.8299456631112907</v>
      </c>
      <c r="V25" s="196">
        <f>IFERROR((VLOOKUP($A25,'1213'!$F$10:$L$408,4,FALSE)/VLOOKUP($A25,'2013'!$F$10:$M$460,8,FALSE))*1000,#N/A)</f>
        <v>4.2067307692307692</v>
      </c>
      <c r="W25" s="196">
        <f>IFERROR((VLOOKUP($A25,'1314'!$F$10:$L$408,4,FALSE)/VLOOKUP($A25,'2014'!$F$10:$M$460,8,FALSE))*1000,#N/A)</f>
        <v>4.3859649122807012</v>
      </c>
      <c r="X25" s="196">
        <f>IFERROR((VLOOKUP($A25,'1415'!$F$10:$L$408,4,FALSE)/VLOOKUP($A25,'2015'!$F$10:$M$460,8,FALSE))*1000,#N/A)</f>
        <v>4.9603174603174605</v>
      </c>
      <c r="Y25" s="196">
        <f>IFERROR((VLOOKUP($A25,'1516'!$F$10:$L$408,4,FALSE)/VLOOKUP($A25,'2016'!$F$10:$M$460,8,FALSE))*1000,#N/A)</f>
        <v>5.5194165188251532</v>
      </c>
      <c r="Z25" s="196">
        <f>IFERROR((VLOOKUP($A25,'1617'!$F$10:$L$408,4,FALSE)/VLOOKUP($A25,'2017'!$F$10:$M$460,8,FALSE))*1000,#N/A)</f>
        <v>4.8828125</v>
      </c>
      <c r="AA25" s="196">
        <f>IFERROR((VLOOKUP($A25,'1718'!$F$10:$L$408,4,FALSE)/VLOOKUP($A25,'2018'!$F$10:$N$460,9,FALSE))*1000,#N/A)</f>
        <v>7.7294685990338161</v>
      </c>
      <c r="AB25" s="196">
        <f>IFERROR((VLOOKUP($A25,'1819'!$F$10:$L$408,4,FALSE)/VLOOKUP($A25,'2018'!$F$10:$N$460,9,FALSE))*1000,#N/A)</f>
        <v>8.3091787439613523</v>
      </c>
      <c r="AC25" s="196">
        <f>IFERROR((VLOOKUP($A25,'1920'!$F$10:$L$408,4,FALSE)/VLOOKUP($A25,'2019'!$F$10:$N$464,8,FALSE))*1000,#N/A)</f>
        <v>11.115156857860139</v>
      </c>
      <c r="AD25" s="196">
        <f>IFERROR((VLOOKUP($A25,'20 21'!$F$10:$M$408,4,FALSE)/VLOOKUP($A25,'2020'!$F$10:$N$469,8,FALSE))*1000,#N/A)</f>
        <v>10.649985426335734</v>
      </c>
      <c r="AE25" s="196">
        <f>IFERROR((VLOOKUP($A25,'21 22'!$F$10:$M$408,4,FALSE)/VLOOKUP($A25,'2021'!$F$10:$N$469,8,FALSE))*1000,#N/A)</f>
        <v>14.898195662969707</v>
      </c>
      <c r="AF25" s="196">
        <f>IFERROR((VLOOKUP($A25,'22 23'!$F$10:$M$408,4,FALSE)/VLOOKUP($A25,'2022'!$F$10:$N$469,8,FALSE))*1000,#N/A)</f>
        <v>17.774553369003353</v>
      </c>
      <c r="AG25" s="196">
        <f>IFERROR((VLOOKUP($A25,'23 24'!$F$7:$M$408,4,FALSE)/VLOOKUP($A25,'2023'!$C$7:$N$469,9,FALSE))*1000,#N/A)</f>
        <v>7.1198447873836352</v>
      </c>
      <c r="AI25" s="196">
        <f>IFERROR((VLOOKUP($A25,'0910'!$F$10:$L$433,5,FALSE)/VLOOKUP($A25,'2010'!$C$5:$K$611,9,FALSE))*1000,#N/A)</f>
        <v>0</v>
      </c>
      <c r="AJ25" s="196">
        <f>IFERROR((VLOOKUP($A25,'1011'!$F$10:$L$433,5,FALSE)/VLOOKUP($A25,'2011'!$C$5:$K$611,9,FALSE))*1000,#N/A)</f>
        <v>0.20242914979757085</v>
      </c>
      <c r="AK25" s="196">
        <f>IFERROR((VLOOKUP($A25,'1112'!$F$10:$L$408,5,FALSE)/VLOOKUP($A25,'2012'!$F$10:$M$460,8,FALSE))*1000,#N/A)</f>
        <v>0.60374320788891134</v>
      </c>
      <c r="AL25" s="196">
        <f>IFERROR((VLOOKUP($A25,'1213'!$F$10:$L$408,5,FALSE)/VLOOKUP($A25,'2013'!$F$10:$M$460,8,FALSE))*1000,#N/A)</f>
        <v>0.2003205128205128</v>
      </c>
      <c r="AM25" s="196">
        <f>IFERROR((VLOOKUP($A25,'1314'!$F$10:$L$408,5,FALSE)/VLOOKUP($A25,'2014'!$F$10:$M$460,8,FALSE))*1000,#N/A)</f>
        <v>0.39872408293460926</v>
      </c>
      <c r="AN25" s="196">
        <f>IFERROR((VLOOKUP($A25,'1415'!$F$10:$L$408,5,FALSE)/VLOOKUP($A25,'2015'!$F$10:$M$460,8,FALSE))*1000,#N/A)</f>
        <v>0</v>
      </c>
      <c r="AO25" s="196">
        <f>IFERROR((VLOOKUP($A25,'1516'!$F$10:$L$408,5,FALSE)/VLOOKUP($A25,'2016'!$F$10:$M$460,8,FALSE))*1000,#N/A)</f>
        <v>0.78848807411787902</v>
      </c>
      <c r="AP25" s="196">
        <f>IFERROR((VLOOKUP($A25,'1617'!$F$10:$L$408,5,FALSE)/VLOOKUP($A25,'2017'!$F$10:$M$460,8,FALSE))*1000,#N/A)</f>
        <v>0.9765625</v>
      </c>
      <c r="AQ25" s="196">
        <f>IFERROR((VLOOKUP($A25,'1718'!$F$10:$L$408,5,FALSE)/VLOOKUP($A25,'2018'!$F$10:$N$460,9,FALSE))*1000,#N/A)</f>
        <v>0.38647342995169082</v>
      </c>
      <c r="AR25" s="196">
        <f>IFERROR((VLOOKUP($A25,'1819'!$F$10:$L$408,5,FALSE)/VLOOKUP($A25,'2018'!$F$10:$N$460,9,FALSE))*1000,#N/A)</f>
        <v>0.38647342995169082</v>
      </c>
      <c r="AS25" s="196">
        <f>IFERROR((VLOOKUP($A25,'1920'!$F$10:$L$408,5,FALSE)/VLOOKUP($A25,'2019'!$F$10:$N$464,8,FALSE))*1000,#N/A)</f>
        <v>0.76656254192138895</v>
      </c>
      <c r="AT25" s="196">
        <f>IFERROR((VLOOKUP($A25,'20 21'!$F$10:$L$408,5,FALSE)/VLOOKUP($A25,'2020'!$F$10:$N$469,8,FALSE))*1000,#N/A)</f>
        <v>0.37368369916967481</v>
      </c>
      <c r="AU25" s="196">
        <f>IFERROR((VLOOKUP($A25,'21 22'!$F$10:$L$408,5,FALSE)/VLOOKUP($A25,'2021'!$F$10:$N$469,8,FALSE))*1000,#N/A)</f>
        <v>0.73571336607257809</v>
      </c>
      <c r="AV25" s="196">
        <f>IFERROR((VLOOKUP($A25,'22 23'!$F$10:$L$408,5,FALSE)/VLOOKUP($A25,'2022'!$F$10:$N$469,8,FALSE))*1000,#N/A)</f>
        <v>1.4509839484900697</v>
      </c>
      <c r="AW25" s="196">
        <f>IFERROR((VLOOKUP($A25,'23 24'!$F$7:$M$408,5,FALSE)/VLOOKUP($A25,'2023'!$C$7:$N$469,9,FALSE))*1000,#N/A)</f>
        <v>3.2039301543226357</v>
      </c>
      <c r="AY25" s="196">
        <f>IFERROR((VLOOKUP($A25,'0910'!$F$10:$L$433,6,FALSE)/VLOOKUP($A25,'2010'!$C$5:$K$611,9,FALSE))*1000,#N/A)</f>
        <v>0</v>
      </c>
      <c r="AZ25" s="196">
        <f>IFERROR((VLOOKUP($A25,'1011'!$F$10:$L$433,6,FALSE)/VLOOKUP($A25,'2011'!$C$5:$K$611,9,FALSE))*1000,#N/A)</f>
        <v>0</v>
      </c>
      <c r="BA25" s="196">
        <f>IFERROR((VLOOKUP($A25,'1112'!$F$10:$L$408,6,FALSE)/VLOOKUP($A25,'2012'!$F$10:$M$460,8,FALSE))*1000,#N/A)</f>
        <v>0.40249547192594082</v>
      </c>
      <c r="BB25" s="196">
        <f>IFERROR((VLOOKUP($A25,'1213'!$F$10:$L$408,6,FALSE)/VLOOKUP($A25,'2013'!$F$10:$M$460,8,FALSE))*1000,#N/A)</f>
        <v>0</v>
      </c>
      <c r="BC25" s="196">
        <f>IFERROR((VLOOKUP($A25,'1314'!$F$10:$L$408,6,FALSE)/VLOOKUP($A25,'2014'!$F$10:$M$460,8,FALSE))*1000,#N/A)</f>
        <v>0</v>
      </c>
      <c r="BD25" s="196">
        <f>IFERROR((VLOOKUP($A25,'1415'!$F$10:$L$408,6,FALSE)/VLOOKUP($A25,'2015'!$F$10:$M$460,8,FALSE))*1000,#N/A)</f>
        <v>0</v>
      </c>
      <c r="BE25" s="196">
        <f>IFERROR((VLOOKUP($A25,'1516'!$F$10:$L$408,6,FALSE)/VLOOKUP($A25,'2016'!$F$10:$M$460,8,FALSE))*1000,#N/A)</f>
        <v>0.39424403705893951</v>
      </c>
      <c r="BF25" s="196">
        <f>IFERROR((VLOOKUP($A25,'1617'!$F$10:$L$408,6,FALSE)/VLOOKUP($A25,'2017'!$F$10:$M$460,8,FALSE))*1000,#N/A)</f>
        <v>0.390625</v>
      </c>
      <c r="BG25" s="196">
        <f>IFERROR((VLOOKUP($A25,'1718'!$F$10:$L$408,6,FALSE)/VLOOKUP($A25,'2018'!$F$10:$N$460,9,FALSE))*1000,#N/A)</f>
        <v>0</v>
      </c>
      <c r="BH25" s="196">
        <f>IFERROR((VLOOKUP($A25,'1819'!$F$10:$L$408,6,FALSE)/VLOOKUP($A25,'2018'!$F$10:$N$460,9,FALSE))*1000,#N/A)</f>
        <v>0</v>
      </c>
      <c r="BI25" s="196">
        <f>IFERROR((VLOOKUP($A25,'1920'!$F$10:$L$408,6,FALSE)/VLOOKUP($A25,'2019'!$F$10:$N$464,8,FALSE))*1000,#N/A)</f>
        <v>0</v>
      </c>
      <c r="BJ25" s="196">
        <f>IFERROR((VLOOKUP($A25,'20 21'!$F$10:$L$408,6,FALSE)/VLOOKUP($A25,'2020'!$F$10:$N$469,8,FALSE))*1000,#N/A)</f>
        <v>0</v>
      </c>
      <c r="BK25" s="196">
        <f>IFERROR((VLOOKUP($A25,'21 22'!$F$10:$L$408,6,FALSE)/VLOOKUP($A25,'2021'!$F$10:$N$469,8,FALSE))*1000,#N/A)</f>
        <v>0.18392834151814452</v>
      </c>
      <c r="BL25" s="196">
        <f>IFERROR((VLOOKUP($A25,'22 23'!$F$10:$L$408,6,FALSE)/VLOOKUP($A25,'2022'!$F$10:$N$469,8,FALSE))*1000,#N/A)</f>
        <v>0</v>
      </c>
      <c r="BM25" s="196">
        <f>IFERROR((VLOOKUP($A25,'23 24'!$F$7:$M$408,6,FALSE)/VLOOKUP($A25,'2023'!$C$7:$N$469,9,FALSE))*1000,#N/A)</f>
        <v>0</v>
      </c>
      <c r="BO25" s="196">
        <f>IFERROR((VLOOKUP($A25,'0910'!$F$10:$L$433,7,FALSE)/VLOOKUP($A25,'2010'!$C$5:$K$611,9,FALSE))*1000,#N/A)</f>
        <v>3.2526936369180728</v>
      </c>
      <c r="BP25" s="196">
        <f>IFERROR((VLOOKUP($A25,'1011'!$F$10:$L$433,7,FALSE)/VLOOKUP($A25,'2011'!$C$5:$K$611,9,FALSE))*1000,#N/A)</f>
        <v>5.0607287449392713</v>
      </c>
      <c r="BQ25" s="196">
        <f>IFERROR((VLOOKUP($A25,'1112'!$F$10:$L$408,7,FALSE)/VLOOKUP($A25,'2012'!$F$10:$M$460,8,FALSE))*1000,#N/A)</f>
        <v>6.0374320788891129</v>
      </c>
      <c r="BR25" s="196">
        <f>IFERROR((VLOOKUP($A25,'1213'!$F$10:$L$408,7,FALSE)/VLOOKUP($A25,'2013'!$F$10:$M$460,8,FALSE))*1000,#N/A)</f>
        <v>4.4070512820512819</v>
      </c>
      <c r="BS25" s="196">
        <f>IFERROR((VLOOKUP($A25,'1314'!$F$10:$L$408,7,FALSE)/VLOOKUP($A25,'2014'!$F$10:$M$460,8,FALSE))*1000,#N/A)</f>
        <v>4.7846889952153111</v>
      </c>
      <c r="BT25" s="196">
        <f>IFERROR((VLOOKUP($A25,'1415'!$F$10:$L$408,7,FALSE)/VLOOKUP($A25,'2015'!$F$10:$M$460,8,FALSE))*1000,#N/A)</f>
        <v>4.9603174603174605</v>
      </c>
      <c r="BU25" s="196">
        <f>IFERROR((VLOOKUP($A25,'1516'!$F$10:$L$408,7,FALSE)/VLOOKUP($A25,'2016'!$F$10:$M$460,8,FALSE))*1000,#N/A)</f>
        <v>6.7021486300019717</v>
      </c>
      <c r="BV25" s="196">
        <f>IFERROR((VLOOKUP($A25,'1617'!$F$10:$L$408,7,FALSE)/VLOOKUP($A25,'2017'!$F$10:$M$460,8,FALSE))*1000,#N/A)</f>
        <v>6.25</v>
      </c>
      <c r="BW25" s="196">
        <f>IFERROR((VLOOKUP($A25,'1718'!$F$10:$L$408,7,FALSE)/VLOOKUP($A25,'2018'!$F$10:$N$460,9,FALSE))*1000,#N/A)</f>
        <v>8.3091787439613523</v>
      </c>
      <c r="BX25" s="196">
        <f>IFERROR((VLOOKUP($A25,'1819'!$F$10:$L$408,7,FALSE)/VLOOKUP($A25,'2018'!$F$10:$N$460,9,FALSE))*1000,#N/A)</f>
        <v>8.695652173913043</v>
      </c>
      <c r="BY25" s="196">
        <f>IFERROR((VLOOKUP($A25,'1920'!$F$10:$L$408,7,FALSE)/VLOOKUP($A25,'2019'!$F$10:$N$464,8,FALSE))*1000,#N/A)</f>
        <v>11.881719399781529</v>
      </c>
      <c r="BZ25" s="196">
        <f>IFERROR((VLOOKUP($A25,'20 21'!$F$10:$L$408,7,FALSE)/VLOOKUP($A25,'2020'!$F$10:$N$469,8,FALSE))*1000,#N/A)</f>
        <v>11.023669125505409</v>
      </c>
      <c r="CA25" s="196">
        <f>IFERROR((VLOOKUP($A25,'21 22'!$F$10:$L$408,7,FALSE)/VLOOKUP($A25,'2021'!$F$10:$N$469,8,FALSE))*1000,#N/A)</f>
        <v>15.633909029042284</v>
      </c>
      <c r="CB25" s="196">
        <f>IFERROR((VLOOKUP($A25,'22 23'!$F$10:$L$408,7,FALSE)/VLOOKUP($A25,'2022'!$F$10:$N$469,8,FALSE))*1000,#N/A)</f>
        <v>19.225537317493426</v>
      </c>
      <c r="CC25" s="196">
        <f>IFERROR((VLOOKUP($A25,'23 24'!$F$7:$M$408,7,FALSE)/VLOOKUP($A25,'2023'!$C$7:$N$469,9,FALSE))*1000,#N/A)</f>
        <v>10.323774941706271</v>
      </c>
      <c r="CE25" s="198">
        <f>IFERROR((VLOOKUP($A25,'0910'!$F$10:$S$433,9,FALSE)/VLOOKUP($A25,'2010'!$C$5:$K$611,9,FALSE))*1000,#N/A)</f>
        <v>3.6592803415328321</v>
      </c>
      <c r="CF25" s="198">
        <f>IFERROR((VLOOKUP($A25,'1011'!$F$10:$S$433,10,FALSE)/VLOOKUP($A25,'2011'!$C$5:$K$611,9,FALSE))*1000,#N/A)</f>
        <v>4.6558704453441297</v>
      </c>
      <c r="CG25" s="198">
        <f>IFERROR((VLOOKUP($A25,'1112'!$F$10:$S$408,9,FALSE)/VLOOKUP($A25,'2012'!$F$10:$M$460,8,FALSE))*1000,#N/A)</f>
        <v>5.6349366069631719</v>
      </c>
      <c r="CH25" s="198">
        <f>IFERROR((VLOOKUP($A25,'1213'!$F$10:$S$408,9,FALSE)/VLOOKUP($A25,'2013'!$F$10:$M$460,8,FALSE))*1000,#N/A)</f>
        <v>4.4070512820512819</v>
      </c>
      <c r="CI25" s="198">
        <f>IFERROR((VLOOKUP($A25,'1314'!$F$10:$S$408,9,FALSE)/VLOOKUP($A25,'2014'!$F$10:$M$460,8,FALSE))*1000,#N/A)</f>
        <v>3.5885167464114835</v>
      </c>
      <c r="CJ25" s="198">
        <f>IFERROR((VLOOKUP($A25,'1415'!$F$10:$S$408,9,FALSE)/VLOOKUP($A25,'2015'!$F$10:$M$460,8,FALSE))*1000,#N/A)</f>
        <v>3.373015873015873</v>
      </c>
      <c r="CK25" s="198">
        <f>IFERROR((VLOOKUP($A25,'1516'!$F$10:$S$408,9,FALSE)/VLOOKUP($A25,'2016'!$F$10:$M$460,8,FALSE))*1000,#N/A)</f>
        <v>5.7165385373546229</v>
      </c>
      <c r="CL25" s="198">
        <f>IFERROR((VLOOKUP($A25,'1617'!$F$10:$S$408,9,FALSE)/VLOOKUP($A25,'2017'!$F$10:$M$460,8,FALSE))*1000,#N/A)</f>
        <v>5.078125</v>
      </c>
      <c r="CM25" s="198">
        <f>IFERROR((VLOOKUP($A25,'1718'!$F$10:$S$408,9,FALSE)/VLOOKUP($A25,'2018'!$F$10:$N$460,9,FALSE))*1000,#N/A)</f>
        <v>6.3768115942028984</v>
      </c>
      <c r="CN25" s="198">
        <f>IFERROR((VLOOKUP($A25,'1819'!$F$10:$S$408,9,FALSE)/VLOOKUP($A25,'2018'!$F$10:$N$460,9,FALSE))*1000,#N/A)</f>
        <v>6.5700483091787438</v>
      </c>
      <c r="CO25" s="198">
        <f>IFERROR((VLOOKUP($A25,'1920'!$F$10:$S$408,9,FALSE)/VLOOKUP($A25,'2019'!$F$10:$N$464,8,FALSE))*1000,#N/A)</f>
        <v>11.306797493340488</v>
      </c>
      <c r="CP25" s="198">
        <f>IFERROR((VLOOKUP($A25,'20 21'!$F$10:$S$408,9,FALSE)/VLOOKUP($A25,'2020'!$F$10:$N$469,8,FALSE))*1000,#N/A)</f>
        <v>11.023669125505409</v>
      </c>
      <c r="CQ25" s="198">
        <f>IFERROR((VLOOKUP($A25,'21 22'!$F$10:$S$408,9,FALSE)/VLOOKUP($A25,'2021'!$F$10:$N$469,8,FALSE))*1000,#N/A)</f>
        <v>13.610697272342694</v>
      </c>
      <c r="CR25" s="198">
        <f>IFERROR((VLOOKUP($A25,'22 23'!$F$10:$S$408,9,FALSE)/VLOOKUP($A25,'2022'!$F$10:$N$469,8,FALSE))*1000,#N/A)</f>
        <v>13.784347510655664</v>
      </c>
      <c r="CS25" s="196">
        <f>IFERROR((VLOOKUP($A25,'23 24'!$F$7:$S$408,9,FALSE)/VLOOKUP($A25,'2023'!$C$7:$N$469,9,FALSE))*1000,#N/A)</f>
        <v>11.747743899182998</v>
      </c>
      <c r="CU25" s="198">
        <f>IFERROR((VLOOKUP($A25,'0910'!$F$10:$S$433,10,FALSE)/VLOOKUP($A25,'2010'!$C$5:$K$611,9,FALSE))*1000,#N/A)</f>
        <v>0</v>
      </c>
      <c r="CV25" s="198">
        <f>IFERROR((VLOOKUP($A25,'1011'!$F$10:$S$433,11,FALSE)/VLOOKUP($A25,'2011'!$C$5:$K$611,9,FALSE))*1000,#N/A)</f>
        <v>0</v>
      </c>
      <c r="CW25" s="198">
        <f>IFERROR((VLOOKUP($A25,'1112'!$F$10:$S$408,10,FALSE)/VLOOKUP($A25,'2012'!$F$10:$M$460,8,FALSE))*1000,#N/A)</f>
        <v>0.60374320788891134</v>
      </c>
      <c r="CX25" s="198">
        <f>IFERROR((VLOOKUP($A25,'1213'!$F$10:$S$408,10,FALSE)/VLOOKUP($A25,'2013'!$F$10:$M$460,8,FALSE))*1000,#N/A)</f>
        <v>0.2003205128205128</v>
      </c>
      <c r="CY25" s="198">
        <f>IFERROR((VLOOKUP($A25,'1314'!$F$10:$S$408,10,FALSE)/VLOOKUP($A25,'2014'!$F$10:$M$460,8,FALSE))*1000,#N/A)</f>
        <v>0.19936204146730463</v>
      </c>
      <c r="CZ25" s="198">
        <f>IFERROR((VLOOKUP($A25,'1415'!$F$10:$S$408,10,FALSE)/VLOOKUP($A25,'2015'!$F$10:$M$460,8,FALSE))*1000,#N/A)</f>
        <v>0.3968253968253968</v>
      </c>
      <c r="DA25" s="198">
        <f>IFERROR((VLOOKUP($A25,'1516'!$F$10:$S$408,10,FALSE)/VLOOKUP($A25,'2016'!$F$10:$M$460,8,FALSE))*1000,#N/A)</f>
        <v>0.19712201852946976</v>
      </c>
      <c r="DB25" s="198">
        <f>IFERROR((VLOOKUP($A25,'1617'!$F$10:$S$408,10,FALSE)/VLOOKUP($A25,'2017'!$F$10:$M$460,8,FALSE))*1000,#N/A)</f>
        <v>0.78125</v>
      </c>
      <c r="DC25" s="198">
        <f>IFERROR((VLOOKUP($A25,'1718'!$F$10:$S$408,10,FALSE)/VLOOKUP($A25,'2018'!$F$10:$N$460,9,FALSE))*1000,#N/A)</f>
        <v>0.96618357487922701</v>
      </c>
      <c r="DD25" s="198">
        <f>IFERROR((VLOOKUP($A25,'1819'!$F$10:$S$408,10,FALSE)/VLOOKUP($A25,'2018'!$F$10:$N$460,9,FALSE))*1000,#N/A)</f>
        <v>0.38647342995169082</v>
      </c>
      <c r="DE25" s="198">
        <f>IFERROR((VLOOKUP($A25,'1920'!$F$10:$S$408,10,FALSE)/VLOOKUP($A25,'2019'!$F$10:$N$464,8,FALSE))*1000,#N/A)</f>
        <v>0.76656254192138895</v>
      </c>
      <c r="DF25" s="198">
        <f>IFERROR((VLOOKUP($A25,'20 21'!$F$10:$S$408,10,FALSE)/VLOOKUP($A25,'2020'!$F$10:$N$469,8,FALSE))*1000,#N/A)</f>
        <v>0.56052554875451233</v>
      </c>
      <c r="DG25" s="198">
        <f>IFERROR((VLOOKUP($A25,'21 22'!$F$10:$S$408,10,FALSE)/VLOOKUP($A25,'2021'!$F$10:$N$469,8,FALSE))*1000,#N/A)</f>
        <v>0.55178502455443368</v>
      </c>
      <c r="DH25" s="198">
        <f>IFERROR((VLOOKUP($A25,'22 23'!$F$10:$S$408,10,FALSE)/VLOOKUP($A25,'2022'!$F$10:$N$469,8,FALSE))*1000,#N/A)</f>
        <v>0.72549197424503487</v>
      </c>
      <c r="DI25" s="196">
        <f>IFERROR((VLOOKUP($A25,'23 24'!$F$7:$S$408,10,FALSE)/VLOOKUP($A25,'2023'!$C$7:$N$469,9,FALSE))*1000,#N/A)</f>
        <v>2.6699417952688633</v>
      </c>
      <c r="DK25" s="198">
        <f>IFERROR((VLOOKUP($A25,'0910'!$F$10:$S$433,11,FALSE)/VLOOKUP($A25,'2010'!$C$5:$K$611,9,FALSE))*1000,#N/A)</f>
        <v>0</v>
      </c>
      <c r="DL25" s="198">
        <f>IFERROR((VLOOKUP($A25,'1011'!$F$10:$S$433,12,FALSE)/VLOOKUP($A25,'2011'!$C$5:$K$611,9,FALSE))*1000,#N/A)</f>
        <v>0</v>
      </c>
      <c r="DM25" s="198">
        <f>IFERROR((VLOOKUP($A25,'1112'!$F$10:$S$408,11,FALSE)/VLOOKUP($A25,'2012'!$F$10:$M$460,8,FALSE))*1000,#N/A)</f>
        <v>0</v>
      </c>
      <c r="DN25" s="198">
        <f>IFERROR((VLOOKUP($A25,'1213'!$F$10:$S$408,11,FALSE)/VLOOKUP($A25,'2013'!$F$10:$M$460,8,FALSE))*1000,#N/A)</f>
        <v>0</v>
      </c>
      <c r="DO25" s="198">
        <f>IFERROR((VLOOKUP($A25,'1314'!$F$10:$S$408,11,FALSE)/VLOOKUP($A25,'2014'!$F$10:$M$460,8,FALSE))*1000,#N/A)</f>
        <v>0</v>
      </c>
      <c r="DP25" s="198">
        <f>IFERROR((VLOOKUP($A25,'1415'!$F$10:$S$408,11,FALSE)/VLOOKUP($A25,'2015'!$F$10:$M$460,8,FALSE))*1000,#N/A)</f>
        <v>0</v>
      </c>
      <c r="DQ25" s="198">
        <f>IFERROR((VLOOKUP($A25,'1516'!$F$10:$S$408,11,FALSE)/VLOOKUP($A25,'2016'!$F$10:$M$460,8,FALSE))*1000,#N/A)</f>
        <v>0</v>
      </c>
      <c r="DR25" s="198">
        <f>IFERROR((VLOOKUP($A25,'1617'!$F$10:$S$408,11,FALSE)/VLOOKUP($A25,'2017'!$F$10:$M$460,8,FALSE))*1000,#N/A)</f>
        <v>0.5859375</v>
      </c>
      <c r="DS25" s="198">
        <f>IFERROR((VLOOKUP($A25,'1718'!$F$10:$S$408,11,FALSE)/VLOOKUP($A25,'2018'!$F$10:$N$460,9,FALSE))*1000,#N/A)</f>
        <v>0.57971014492753625</v>
      </c>
      <c r="DT25" s="198">
        <f>IFERROR((VLOOKUP($A25,'1819'!$F$10:$S$408,11,FALSE)/VLOOKUP($A25,'2018'!$F$10:$N$460,9,FALSE))*1000,#N/A)</f>
        <v>0</v>
      </c>
      <c r="DU25" s="198">
        <f>IFERROR((VLOOKUP($A25,'1920'!$F$10:$S$408,11,FALSE)/VLOOKUP($A25,'2019'!$F$10:$N$464,8,FALSE))*1000,#N/A)</f>
        <v>0</v>
      </c>
      <c r="DV25" s="198">
        <f>IFERROR((VLOOKUP($A25,'20 21'!$F$10:$S$408,11,FALSE)/VLOOKUP($A25,'2020'!$F$10:$N$469,8,FALSE))*1000,#N/A)</f>
        <v>0</v>
      </c>
      <c r="DW25" s="198">
        <f>IFERROR((VLOOKUP($A25,'21 22'!$F$10:$S$408,11,FALSE)/VLOOKUP($A25,'2021'!$F$10:$N$469,8,FALSE))*1000,#N/A)</f>
        <v>0</v>
      </c>
      <c r="DX25" s="198">
        <f>IFERROR((VLOOKUP($A25,'22 23'!$F$10:$S$408,11,FALSE)/VLOOKUP($A25,'2022'!$F$10:$N$469,8,FALSE))*1000,#N/A)</f>
        <v>0</v>
      </c>
      <c r="DY25" s="196">
        <f>IFERROR((VLOOKUP($A25,'23 24'!$F$7:$S$408,11,FALSE)/VLOOKUP($A25,'2023'!$C$7:$N$469,9,FALSE))*1000,#N/A)</f>
        <v>0</v>
      </c>
      <c r="EA25" s="198">
        <f>IFERROR((VLOOKUP($A25,'0910'!$F$10:$S$433,12,FALSE)/VLOOKUP($A25,'2010'!$C$5:$K$611,9,FALSE))*1000,#N/A)</f>
        <v>3.6592803415328321</v>
      </c>
      <c r="EB25" s="198">
        <f>IFERROR((VLOOKUP($A25,'1011'!$F$10:$S$433,13,FALSE)/VLOOKUP($A25,'2011'!$C$5:$K$611,9,FALSE))*1000,#N/A)</f>
        <v>4.6558704453441297</v>
      </c>
      <c r="EC25" s="198">
        <f>IFERROR((VLOOKUP($A25,'1112'!$F$10:$S$408,12,FALSE)/VLOOKUP($A25,'2012'!$F$10:$M$460,8,FALSE))*1000,#N/A)</f>
        <v>6.238679814852083</v>
      </c>
      <c r="ED25" s="198">
        <f>IFERROR((VLOOKUP($A25,'1213'!$F$10:$S$408,12,FALSE)/VLOOKUP($A25,'2013'!$F$10:$M$460,8,FALSE))*1000,#N/A)</f>
        <v>4.6073717948717947</v>
      </c>
      <c r="EE25" s="198">
        <f>IFERROR((VLOOKUP($A25,'1314'!$F$10:$S$408,12,FALSE)/VLOOKUP($A25,'2014'!$F$10:$M$460,8,FALSE))*1000,#N/A)</f>
        <v>3.7878787878787881</v>
      </c>
      <c r="EF25" s="198">
        <f>IFERROR((VLOOKUP($A25,'1415'!$F$10:$S$408,12,FALSE)/VLOOKUP($A25,'2015'!$F$10:$M$460,8,FALSE))*1000,#N/A)</f>
        <v>3.7698412698412698</v>
      </c>
      <c r="EG25" s="198">
        <f>IFERROR((VLOOKUP($A25,'1516'!$F$10:$S$408,12,FALSE)/VLOOKUP($A25,'2016'!$F$10:$M$460,8,FALSE))*1000,#N/A)</f>
        <v>5.9136605558840927</v>
      </c>
      <c r="EH25" s="198">
        <f>IFERROR((VLOOKUP($A25,'1617'!$F$10:$S$408,12,FALSE)/VLOOKUP($A25,'2017'!$F$10:$M$460,8,FALSE))*1000,#N/A)</f>
        <v>6.4453125</v>
      </c>
      <c r="EI25" s="198">
        <f>IFERROR((VLOOKUP($A25,'1718'!$F$10:$S$408,12,FALSE)/VLOOKUP($A25,'2018'!$F$10:$N$460,9,FALSE))*1000,#N/A)</f>
        <v>7.9227053140096624</v>
      </c>
      <c r="EJ25" s="198">
        <f>IFERROR((VLOOKUP($A25,'1819'!$F$10:$S$408,12,FALSE)/VLOOKUP($A25,'2018'!$F$10:$N$460,9,FALSE))*1000,#N/A)</f>
        <v>6.9565217391304355</v>
      </c>
      <c r="EK25" s="198">
        <f>IFERROR((VLOOKUP($A25,'1920'!$F$10:$S$408,12,FALSE)/VLOOKUP($A25,'2019'!$F$10:$N$464,8,FALSE))*1000,#N/A)</f>
        <v>12.073360035261876</v>
      </c>
      <c r="EL25" s="198">
        <f>IFERROR((VLOOKUP($A25,'20 21'!$F$10:$S$408,12,FALSE)/VLOOKUP($A25,'2020'!$F$10:$N$469,8,FALSE))*1000,#N/A)</f>
        <v>11.397352824675083</v>
      </c>
      <c r="EM25" s="198">
        <f>IFERROR((VLOOKUP($A25,'21 22'!$F$10:$S$408,12,FALSE)/VLOOKUP($A25,'2021'!$F$10:$N$469,8,FALSE))*1000,#N/A)</f>
        <v>13.978553955378985</v>
      </c>
      <c r="EN25" s="198">
        <f>IFERROR((VLOOKUP($A25,'22 23'!$F$10:$S$408,12,FALSE)/VLOOKUP($A25,'2022'!$F$10:$N$469,8,FALSE))*1000,#N/A)</f>
        <v>14.509839484900699</v>
      </c>
      <c r="EO25" s="196">
        <f>IFERROR((VLOOKUP($A25,'23 24'!$F$7:$S$408,12,FALSE)/VLOOKUP($A25,'2023'!$C$7:$N$469,9,FALSE))*1000,#N/A)</f>
        <v>14.41768569445186</v>
      </c>
    </row>
    <row r="26" spans="1:145" x14ac:dyDescent="0.3">
      <c r="A26" t="s">
        <v>1695</v>
      </c>
      <c r="B26" t="s">
        <v>1741</v>
      </c>
      <c r="C26" t="str">
        <f>IF(VLOOKUP($A26,'0910'!$F$10:$L$433,1,FALSE)=VLOOKUP($A26,'2010'!$C$5:$K$611,1,FALSE),VLOOKUP($A26,'0910'!$F$10:$L$433,1,FALSE),FALSE)</f>
        <v>Bath and North East Somerset</v>
      </c>
      <c r="D26" t="str">
        <f>IF(VLOOKUP($A26,'1011'!$F$10:$L$433,1,FALSE)=VLOOKUP($A26,'2011'!$C$5:$K$611,1,FALSE),VLOOKUP($A26,'1011'!$F$10:$L$433,1,FALSE),FALSE)</f>
        <v>Bath and North East Somerset</v>
      </c>
      <c r="E26" t="str">
        <f>IF(VLOOKUP(A26,'1112'!$F$10:$L$408,1,FALSE)=VLOOKUP(A26,'2012'!$F$10:$M$460,1,FALSE),VLOOKUP(A26,'1112'!$F$10:$L$408,1,FALSE),FALSE)</f>
        <v>Bath and North East Somerset</v>
      </c>
      <c r="F26" t="str">
        <f>IF(VLOOKUP($A26,'1213'!$F$10:$L$408,1,FALSE)=VLOOKUP($A26,'2013'!$F$10:$M$460,1,FALSE),VLOOKUP($A26,'1213'!$F$10:$L$408,1,FALSE),FALSE)</f>
        <v>Bath and North East Somerset</v>
      </c>
      <c r="G26" t="str">
        <f>IF(VLOOKUP($A26,'1314'!$F$10:$L$408,1,FALSE)=VLOOKUP($A26,'2014'!$F$10:$M$460,1,FALSE),VLOOKUP($A26,'1314'!$F$10:$L$408,1,FALSE),FALSE)</f>
        <v>Bath and North East Somerset</v>
      </c>
      <c r="H26" t="str">
        <f>IF(VLOOKUP($A26,'1415'!$F$10:$L$408,1,FALSE)=VLOOKUP($A26,'2015'!$F$10:$M$460,1,FALSE),VLOOKUP($A26,'1415'!$F$10:$L$408,1,FALSE),FALSE)</f>
        <v>Bath and North East Somerset</v>
      </c>
      <c r="I26" t="str">
        <f>IF(VLOOKUP($A26,'1516'!$F$10:$L$408,1,FALSE)=VLOOKUP($A26,'2015'!$F$10:$M$460,1,FALSE),VLOOKUP($A26,'1516'!$F$10:$L$408,1,FALSE),FALSE)</f>
        <v>Bath and North East Somerset</v>
      </c>
      <c r="J26" t="str">
        <f>IF(VLOOKUP($A26,'1617'!$F$10:$L$408,1,FALSE)=VLOOKUP($A26,'2016'!$F$10:$M$460,1,FALSE),VLOOKUP($A26,'1617'!$F$10:$L$408,1,FALSE),FALSE)</f>
        <v>Bath and North East Somerset</v>
      </c>
      <c r="K26" t="str">
        <f>IF(VLOOKUP($A26,'1718'!$F$10:$M$408,1,FALSE)=VLOOKUP($A26,'2017'!$F$10:$M$460,1,FALSE),VLOOKUP($A26,'1718'!$F$10:$M$408,1,FALSE),FALSE)</f>
        <v>Bath and North East Somerset</v>
      </c>
      <c r="L26" t="str">
        <f>IF(VLOOKUP($A26,'1819'!$F$10:$M$408,1,FALSE)=VLOOKUP($A26,'2018'!$F$10:$M$460,1,FALSE),VLOOKUP($A26,'1819'!$F$10:$M$408,1,FALSE),FALSE)</f>
        <v>Bath and North East Somerset</v>
      </c>
      <c r="M26" t="str">
        <f>IF(VLOOKUP($A26,'1920'!$F$10:$M$408,1,FALSE)=VLOOKUP($A26,'2019'!$F$10:$M$464,1,FALSE),VLOOKUP($A26,'1920'!$F$10:$M$408,1,FALSE),FALSE)</f>
        <v>Bath and North East Somerset</v>
      </c>
      <c r="N26" t="str">
        <f>IF(VLOOKUP($A26,'20 21'!$F$10:$N$408,1,FALSE)=VLOOKUP($A26,'2020'!$F$10:$O$468,1,FALSE),VLOOKUP($A26,'20 21'!$F$10:$N$408,1,FALSE),FALSE)</f>
        <v>Bath and North East Somerset</v>
      </c>
      <c r="O26" t="str">
        <f>IF(VLOOKUP($A26,'21 22'!$F$10:$N$408,1,FALSE)=VLOOKUP($A26,'2021'!$F$10:$O$471,1,FALSE),VLOOKUP($A26,'21 22'!$F$10:$N$408,1,FALSE),FALSE)</f>
        <v>Bath and North East Somerset</v>
      </c>
      <c r="P26" t="str">
        <f>IF(VLOOKUP($A26,'22 23'!$F$10:$N$408,1,FALSE)=VLOOKUP($A26,'2022'!$F$10:$O$468,1,FALSE),VLOOKUP($A26,'22 23'!$F$10:$N$408,1,FALSE),FALSE)</f>
        <v>Bath and North East Somerset</v>
      </c>
      <c r="Q26" t="str">
        <f>IF(VLOOKUP($A26,'23 24'!$F$7:$N$408,1,FALSE)=VLOOKUP($A26,'2023'!$C$7:$O$468,1,FALSE),VLOOKUP($A26,'23 24'!$F$7:$N$408,1,FALSE),FALSE)</f>
        <v>Bath and North East Somerset</v>
      </c>
      <c r="S26" s="196">
        <f>IFERROR((VLOOKUP($A26,'0910'!$F$10:$L$433,4,FALSE)/VLOOKUP($A26,'2010'!$C$5:$K$611,9,FALSE))*1000,#N/A)</f>
        <v>2.1138855859426608</v>
      </c>
      <c r="T26" s="196">
        <f>IFERROR((VLOOKUP($A26,'1011'!$F$10:$L$433,4,FALSE)/VLOOKUP($A26,'2011'!$C$5:$K$611,9,FALSE))*1000,#N/A)</f>
        <v>3.5559067562228366</v>
      </c>
      <c r="U26" s="196">
        <f>IFERROR((VLOOKUP($A26,'1112'!$F$10:$L$408,4,FALSE)/VLOOKUP($A26,'2012'!$F$10:$M$460,8,FALSE))*1000,#N/A)</f>
        <v>4.3199371645503337</v>
      </c>
      <c r="V26" s="196">
        <f>IFERROR((VLOOKUP($A26,'1213'!$F$10:$L$408,4,FALSE)/VLOOKUP($A26,'2013'!$F$10:$M$460,8,FALSE))*1000,#N/A)</f>
        <v>2.9893423446841694</v>
      </c>
      <c r="W26" s="196">
        <f>IFERROR((VLOOKUP($A26,'1314'!$F$10:$L$408,4,FALSE)/VLOOKUP($A26,'2014'!$F$10:$M$460,8,FALSE))*1000,#N/A)</f>
        <v>4.5167118337850045</v>
      </c>
      <c r="X26" s="196">
        <f>IFERROR((VLOOKUP($A26,'1415'!$F$10:$L$408,4,FALSE)/VLOOKUP($A26,'2015'!$F$10:$M$460,8,FALSE))*1000,#N/A)</f>
        <v>7.8084997439836155</v>
      </c>
      <c r="Y26" s="196">
        <f>IFERROR((VLOOKUP($A26,'1516'!$F$10:$L$408,4,FALSE)/VLOOKUP($A26,'2016'!$F$10:$M$460,8,FALSE))*1000,#N/A)</f>
        <v>5.1944761180793106</v>
      </c>
      <c r="Z26" s="196">
        <f>IFERROR((VLOOKUP($A26,'1617'!$F$10:$L$408,4,FALSE)/VLOOKUP($A26,'2017'!$F$10:$M$460,8,FALSE))*1000,#N/A)</f>
        <v>8.1453634085213036</v>
      </c>
      <c r="AA26" s="196">
        <f>IFERROR((VLOOKUP($A26,'1718'!$F$10:$L$408,4,FALSE)/VLOOKUP($A26,'2018'!$F$10:$N$460,9,FALSE))*1000,#N/A)</f>
        <v>7.0326958667489201</v>
      </c>
      <c r="AB26" s="196">
        <f>IFERROR((VLOOKUP($A26,'1819'!$F$10:$L$408,4,FALSE)/VLOOKUP($A26,'2018'!$F$10:$N$460,9,FALSE))*1000,#N/A)</f>
        <v>6.6625539790252928</v>
      </c>
      <c r="AC26" s="196">
        <f>IFERROR((VLOOKUP($A26,'1920'!$F$10:$L$408,4,FALSE)/VLOOKUP($A26,'2019'!$F$10:$N$464,8,FALSE))*1000,#N/A)</f>
        <v>4.3855374719812881</v>
      </c>
      <c r="AD26" s="196">
        <f>IFERROR((VLOOKUP($A26,'20 21'!$F$10:$M$408,4,FALSE)/VLOOKUP($A26,'2020'!$F$10:$N$469,8,FALSE))*1000,#N/A)</f>
        <v>2.5199193625803975</v>
      </c>
      <c r="AE26" s="196">
        <f>IFERROR((VLOOKUP($A26,'21 22'!$F$10:$M$408,4,FALSE)/VLOOKUP($A26,'2021'!$F$10:$N$469,8,FALSE))*1000,#N/A)</f>
        <v>3.3290135419515154</v>
      </c>
      <c r="AF26" s="196">
        <f>IFERROR((VLOOKUP($A26,'22 23'!$F$10:$M$408,4,FALSE)/VLOOKUP($A26,'2022'!$F$10:$N$469,8,FALSE))*1000,#N/A)</f>
        <v>3.0710716859002374</v>
      </c>
      <c r="AG26" s="196">
        <f>IFERROR((VLOOKUP($A26,'23 24'!$F$7:$M$408,4,FALSE)/VLOOKUP($A26,'2023'!$C$7:$N$469,9,FALSE))*1000,#N/A)</f>
        <v>1.5266996277201679</v>
      </c>
      <c r="AI26" s="196">
        <f>IFERROR((VLOOKUP($A26,'0910'!$F$10:$L$433,5,FALSE)/VLOOKUP($A26,'2010'!$C$5:$K$611,9,FALSE))*1000,#N/A)</f>
        <v>0.79270709472849787</v>
      </c>
      <c r="AJ26" s="196">
        <f>IFERROR((VLOOKUP($A26,'1011'!$F$10:$L$433,5,FALSE)/VLOOKUP($A26,'2011'!$C$5:$K$611,9,FALSE))*1000,#N/A)</f>
        <v>3.5559067562228366</v>
      </c>
      <c r="AK26" s="196">
        <f>IFERROR((VLOOKUP($A26,'1112'!$F$10:$L$408,5,FALSE)/VLOOKUP($A26,'2012'!$F$10:$M$460,8,FALSE))*1000,#N/A)</f>
        <v>2.6181437360911115</v>
      </c>
      <c r="AL26" s="196">
        <f>IFERROR((VLOOKUP($A26,'1213'!$F$10:$L$408,5,FALSE)/VLOOKUP($A26,'2013'!$F$10:$M$460,8,FALSE))*1000,#N/A)</f>
        <v>0.64985703145308038</v>
      </c>
      <c r="AM26" s="196">
        <f>IFERROR((VLOOKUP($A26,'1314'!$F$10:$L$408,5,FALSE)/VLOOKUP($A26,'2014'!$F$10:$M$460,8,FALSE))*1000,#N/A)</f>
        <v>2.0647825525874306</v>
      </c>
      <c r="AN26" s="196">
        <f>IFERROR((VLOOKUP($A26,'1415'!$F$10:$L$408,5,FALSE)/VLOOKUP($A26,'2015'!$F$10:$M$460,8,FALSE))*1000,#N/A)</f>
        <v>1.7921146953405018</v>
      </c>
      <c r="AO26" s="196">
        <f>IFERROR((VLOOKUP($A26,'1516'!$F$10:$L$408,5,FALSE)/VLOOKUP($A26,'2016'!$F$10:$M$460,8,FALSE))*1000,#N/A)</f>
        <v>1.9004180919802356</v>
      </c>
      <c r="AP26" s="196">
        <f>IFERROR((VLOOKUP($A26,'1617'!$F$10:$L$408,5,FALSE)/VLOOKUP($A26,'2017'!$F$10:$M$460,8,FALSE))*1000,#N/A)</f>
        <v>2.1303258145363411</v>
      </c>
      <c r="AQ26" s="196">
        <f>IFERROR((VLOOKUP($A26,'1718'!$F$10:$L$408,5,FALSE)/VLOOKUP($A26,'2018'!$F$10:$N$460,9,FALSE))*1000,#N/A)</f>
        <v>0.98704503392967302</v>
      </c>
      <c r="AR26" s="196">
        <f>IFERROR((VLOOKUP($A26,'1819'!$F$10:$L$408,5,FALSE)/VLOOKUP($A26,'2018'!$F$10:$N$460,9,FALSE))*1000,#N/A)</f>
        <v>2.0974706971005554</v>
      </c>
      <c r="AS26" s="196">
        <f>IFERROR((VLOOKUP($A26,'1920'!$F$10:$L$408,5,FALSE)/VLOOKUP($A26,'2019'!$F$10:$N$464,8,FALSE))*1000,#N/A)</f>
        <v>0.97456388266250848</v>
      </c>
      <c r="AT26" s="196">
        <f>IFERROR((VLOOKUP($A26,'20 21'!$F$10:$L$408,5,FALSE)/VLOOKUP($A26,'2020'!$F$10:$N$469,8,FALSE))*1000,#N/A)</f>
        <v>0.23999232024575212</v>
      </c>
      <c r="AU26" s="196">
        <f>IFERROR((VLOOKUP($A26,'21 22'!$F$10:$L$408,5,FALSE)/VLOOKUP($A26,'2021'!$F$10:$N$469,8,FALSE))*1000,#N/A)</f>
        <v>0.23778668156796537</v>
      </c>
      <c r="AV26" s="196">
        <f>IFERROR((VLOOKUP($A26,'22 23'!$F$10:$L$408,5,FALSE)/VLOOKUP($A26,'2022'!$F$10:$N$469,8,FALSE))*1000,#N/A)</f>
        <v>1.1811814176539375</v>
      </c>
      <c r="AW26" s="196">
        <f>IFERROR((VLOOKUP($A26,'23 24'!$F$7:$M$408,5,FALSE)/VLOOKUP($A26,'2023'!$C$7:$N$469,9,FALSE))*1000,#N/A)</f>
        <v>0.11743843290155137</v>
      </c>
      <c r="AY26" s="196">
        <f>IFERROR((VLOOKUP($A26,'0910'!$F$10:$L$433,6,FALSE)/VLOOKUP($A26,'2010'!$C$5:$K$611,9,FALSE))*1000,#N/A)</f>
        <v>0</v>
      </c>
      <c r="AZ26" s="196">
        <f>IFERROR((VLOOKUP($A26,'1011'!$F$10:$L$433,6,FALSE)/VLOOKUP($A26,'2011'!$C$5:$K$611,9,FALSE))*1000,#N/A)</f>
        <v>0</v>
      </c>
      <c r="BA26" s="196">
        <f>IFERROR((VLOOKUP($A26,'1112'!$F$10:$L$408,6,FALSE)/VLOOKUP($A26,'2012'!$F$10:$M$460,8,FALSE))*1000,#N/A)</f>
        <v>0</v>
      </c>
      <c r="BB26" s="196">
        <f>IFERROR((VLOOKUP($A26,'1213'!$F$10:$L$408,6,FALSE)/VLOOKUP($A26,'2013'!$F$10:$M$460,8,FALSE))*1000,#N/A)</f>
        <v>0</v>
      </c>
      <c r="BC26" s="196">
        <f>IFERROR((VLOOKUP($A26,'1314'!$F$10:$L$408,6,FALSE)/VLOOKUP($A26,'2014'!$F$10:$M$460,8,FALSE))*1000,#N/A)</f>
        <v>0</v>
      </c>
      <c r="BD26" s="196">
        <f>IFERROR((VLOOKUP($A26,'1415'!$F$10:$L$408,6,FALSE)/VLOOKUP($A26,'2015'!$F$10:$M$460,8,FALSE))*1000,#N/A)</f>
        <v>0</v>
      </c>
      <c r="BE26" s="196">
        <f>IFERROR((VLOOKUP($A26,'1516'!$F$10:$L$408,6,FALSE)/VLOOKUP($A26,'2016'!$F$10:$M$460,8,FALSE))*1000,#N/A)</f>
        <v>0</v>
      </c>
      <c r="BF26" s="196">
        <f>IFERROR((VLOOKUP($A26,'1617'!$F$10:$L$408,6,FALSE)/VLOOKUP($A26,'2017'!$F$10:$M$460,8,FALSE))*1000,#N/A)</f>
        <v>0</v>
      </c>
      <c r="BG26" s="196">
        <f>IFERROR((VLOOKUP($A26,'1718'!$F$10:$L$408,6,FALSE)/VLOOKUP($A26,'2018'!$F$10:$N$460,9,FALSE))*1000,#N/A)</f>
        <v>0.12338062924120913</v>
      </c>
      <c r="BH26" s="196">
        <f>IFERROR((VLOOKUP($A26,'1819'!$F$10:$L$408,6,FALSE)/VLOOKUP($A26,'2018'!$F$10:$N$460,9,FALSE))*1000,#N/A)</f>
        <v>0</v>
      </c>
      <c r="BI26" s="196">
        <f>IFERROR((VLOOKUP($A26,'1920'!$F$10:$L$408,6,FALSE)/VLOOKUP($A26,'2019'!$F$10:$N$464,8,FALSE))*1000,#N/A)</f>
        <v>0</v>
      </c>
      <c r="BJ26" s="196">
        <f>IFERROR((VLOOKUP($A26,'20 21'!$F$10:$L$408,6,FALSE)/VLOOKUP($A26,'2020'!$F$10:$N$469,8,FALSE))*1000,#N/A)</f>
        <v>0</v>
      </c>
      <c r="BK26" s="196">
        <f>IFERROR((VLOOKUP($A26,'21 22'!$F$10:$L$408,6,FALSE)/VLOOKUP($A26,'2021'!$F$10:$N$469,8,FALSE))*1000,#N/A)</f>
        <v>0</v>
      </c>
      <c r="BL26" s="196">
        <f>IFERROR((VLOOKUP($A26,'22 23'!$F$10:$L$408,6,FALSE)/VLOOKUP($A26,'2022'!$F$10:$N$469,8,FALSE))*1000,#N/A)</f>
        <v>0</v>
      </c>
      <c r="BM26" s="196">
        <f>IFERROR((VLOOKUP($A26,'23 24'!$F$7:$M$408,6,FALSE)/VLOOKUP($A26,'2023'!$C$7:$N$469,9,FALSE))*1000,#N/A)</f>
        <v>0</v>
      </c>
      <c r="BO26" s="196">
        <f>IFERROR((VLOOKUP($A26,'0910'!$F$10:$L$433,7,FALSE)/VLOOKUP($A26,'2010'!$C$5:$K$611,9,FALSE))*1000,#N/A)</f>
        <v>2.9065926806711588</v>
      </c>
      <c r="BP26" s="196">
        <f>IFERROR((VLOOKUP($A26,'1011'!$F$10:$L$433,7,FALSE)/VLOOKUP($A26,'2011'!$C$5:$K$611,9,FALSE))*1000,#N/A)</f>
        <v>7.1118135124456732</v>
      </c>
      <c r="BQ26" s="196">
        <f>IFERROR((VLOOKUP($A26,'1112'!$F$10:$L$408,7,FALSE)/VLOOKUP($A26,'2012'!$F$10:$M$460,8,FALSE))*1000,#N/A)</f>
        <v>6.9380809006414452</v>
      </c>
      <c r="BR26" s="196">
        <f>IFERROR((VLOOKUP($A26,'1213'!$F$10:$L$408,7,FALSE)/VLOOKUP($A26,'2013'!$F$10:$M$460,8,FALSE))*1000,#N/A)</f>
        <v>3.6391993761372499</v>
      </c>
      <c r="BS26" s="196">
        <f>IFERROR((VLOOKUP($A26,'1314'!$F$10:$L$408,7,FALSE)/VLOOKUP($A26,'2014'!$F$10:$M$460,8,FALSE))*1000,#N/A)</f>
        <v>6.5814943863724356</v>
      </c>
      <c r="BT26" s="196">
        <f>IFERROR((VLOOKUP($A26,'1415'!$F$10:$L$408,7,FALSE)/VLOOKUP($A26,'2015'!$F$10:$M$460,8,FALSE))*1000,#N/A)</f>
        <v>9.6006144393241168</v>
      </c>
      <c r="BU26" s="196">
        <f>IFERROR((VLOOKUP($A26,'1516'!$F$10:$L$408,7,FALSE)/VLOOKUP($A26,'2016'!$F$10:$M$460,8,FALSE))*1000,#N/A)</f>
        <v>7.0948942100595458</v>
      </c>
      <c r="BV26" s="196">
        <f>IFERROR((VLOOKUP($A26,'1617'!$F$10:$L$408,7,FALSE)/VLOOKUP($A26,'2017'!$F$10:$M$460,8,FALSE))*1000,#N/A)</f>
        <v>10.275689223057645</v>
      </c>
      <c r="BW26" s="196">
        <f>IFERROR((VLOOKUP($A26,'1718'!$F$10:$L$408,7,FALSE)/VLOOKUP($A26,'2018'!$F$10:$N$460,9,FALSE))*1000,#N/A)</f>
        <v>8.143121529919803</v>
      </c>
      <c r="BX26" s="196">
        <f>IFERROR((VLOOKUP($A26,'1819'!$F$10:$L$408,7,FALSE)/VLOOKUP($A26,'2018'!$F$10:$N$460,9,FALSE))*1000,#N/A)</f>
        <v>8.6366440468846388</v>
      </c>
      <c r="BY26" s="196">
        <f>IFERROR((VLOOKUP($A26,'1920'!$F$10:$L$408,7,FALSE)/VLOOKUP($A26,'2019'!$F$10:$N$464,8,FALSE))*1000,#N/A)</f>
        <v>5.2382808693109828</v>
      </c>
      <c r="BZ26" s="196">
        <f>IFERROR((VLOOKUP($A26,'20 21'!$F$10:$L$408,7,FALSE)/VLOOKUP($A26,'2020'!$F$10:$N$469,8,FALSE))*1000,#N/A)</f>
        <v>2.7599116828261496</v>
      </c>
      <c r="CA26" s="196">
        <f>IFERROR((VLOOKUP($A26,'21 22'!$F$10:$L$408,7,FALSE)/VLOOKUP($A26,'2021'!$F$10:$N$469,8,FALSE))*1000,#N/A)</f>
        <v>3.5668002235194809</v>
      </c>
      <c r="CB26" s="196">
        <f>IFERROR((VLOOKUP($A26,'22 23'!$F$10:$L$408,7,FALSE)/VLOOKUP($A26,'2022'!$F$10:$N$469,8,FALSE))*1000,#N/A)</f>
        <v>4.2522531035541746</v>
      </c>
      <c r="CC26" s="196">
        <f>IFERROR((VLOOKUP($A26,'23 24'!$F$7:$M$408,7,FALSE)/VLOOKUP($A26,'2023'!$C$7:$N$469,9,FALSE))*1000,#N/A)</f>
        <v>1.6441380606217191</v>
      </c>
      <c r="CE26" s="198">
        <f>IFERROR((VLOOKUP($A26,'0910'!$F$10:$S$433,9,FALSE)/VLOOKUP($A26,'2010'!$C$5:$K$611,9,FALSE))*1000,#N/A)</f>
        <v>2.5102391333069098</v>
      </c>
      <c r="CF26" s="198">
        <f>IFERROR((VLOOKUP($A26,'1011'!$F$10:$S$433,10,FALSE)/VLOOKUP($A26,'2011'!$C$5:$K$611,9,FALSE))*1000,#N/A)</f>
        <v>2.3706045041485582</v>
      </c>
      <c r="CG26" s="198">
        <f>IFERROR((VLOOKUP($A26,'1112'!$F$10:$S$408,9,FALSE)/VLOOKUP($A26,'2012'!$F$10:$M$460,8,FALSE))*1000,#N/A)</f>
        <v>1.3090718680455558</v>
      </c>
      <c r="CH26" s="198">
        <f>IFERROR((VLOOKUP($A26,'1213'!$F$10:$S$408,9,FALSE)/VLOOKUP($A26,'2013'!$F$10:$M$460,8,FALSE))*1000,#N/A)</f>
        <v>3.1193137509747855</v>
      </c>
      <c r="CI26" s="198">
        <f>IFERROR((VLOOKUP($A26,'1314'!$F$10:$S$408,9,FALSE)/VLOOKUP($A26,'2014'!$F$10:$M$460,8,FALSE))*1000,#N/A)</f>
        <v>4.0005161956381468</v>
      </c>
      <c r="CJ26" s="198">
        <f>IFERROR((VLOOKUP($A26,'1415'!$F$10:$S$408,9,FALSE)/VLOOKUP($A26,'2015'!$F$10:$M$460,8,FALSE))*1000,#N/A)</f>
        <v>4.0962621607782896</v>
      </c>
      <c r="CK26" s="198">
        <f>IFERROR((VLOOKUP($A26,'1516'!$F$10:$S$408,9,FALSE)/VLOOKUP($A26,'2016'!$F$10:$M$460,8,FALSE))*1000,#N/A)</f>
        <v>7.2215887495248952</v>
      </c>
      <c r="CL26" s="198">
        <f>IFERROR((VLOOKUP($A26,'1617'!$F$10:$S$408,9,FALSE)/VLOOKUP($A26,'2017'!$F$10:$M$460,8,FALSE))*1000,#N/A)</f>
        <v>6.6416040100250626</v>
      </c>
      <c r="CM26" s="198">
        <f>IFERROR((VLOOKUP($A26,'1718'!$F$10:$S$408,9,FALSE)/VLOOKUP($A26,'2018'!$F$10:$N$460,9,FALSE))*1000,#N/A)</f>
        <v>7.7729796421961748</v>
      </c>
      <c r="CN26" s="198">
        <f>IFERROR((VLOOKUP($A26,'1819'!$F$10:$S$408,9,FALSE)/VLOOKUP($A26,'2018'!$F$10:$N$460,9,FALSE))*1000,#N/A)</f>
        <v>9.9938309685379387</v>
      </c>
      <c r="CO26" s="198">
        <f>IFERROR((VLOOKUP($A26,'1920'!$F$10:$S$408,9,FALSE)/VLOOKUP($A26,'2019'!$F$10:$N$464,8,FALSE))*1000,#N/A)</f>
        <v>9.2583568852938321</v>
      </c>
      <c r="CP26" s="198">
        <f>IFERROR((VLOOKUP($A26,'20 21'!$F$10:$S$408,9,FALSE)/VLOOKUP($A26,'2020'!$F$10:$N$469,8,FALSE))*1000,#N/A)</f>
        <v>3.839877123932034</v>
      </c>
      <c r="CQ26" s="198">
        <f>IFERROR((VLOOKUP($A26,'21 22'!$F$10:$S$408,9,FALSE)/VLOOKUP($A26,'2021'!$F$10:$N$469,8,FALSE))*1000,#N/A)</f>
        <v>3.9234802458714291</v>
      </c>
      <c r="CR26" s="198">
        <f>IFERROR((VLOOKUP($A26,'22 23'!$F$10:$S$408,9,FALSE)/VLOOKUP($A26,'2022'!$F$10:$N$469,8,FALSE))*1000,#N/A)</f>
        <v>4.0160168200233874</v>
      </c>
      <c r="CS26" s="196">
        <f>IFERROR((VLOOKUP($A26,'23 24'!$F$7:$S$408,9,FALSE)/VLOOKUP($A26,'2023'!$C$7:$N$469,9,FALSE))*1000,#N/A)</f>
        <v>4.2277835844558487</v>
      </c>
      <c r="CU26" s="198">
        <f>IFERROR((VLOOKUP($A26,'0910'!$F$10:$S$433,10,FALSE)/VLOOKUP($A26,'2010'!$C$5:$K$611,9,FALSE))*1000,#N/A)</f>
        <v>0.66058924560708154</v>
      </c>
      <c r="CV26" s="198">
        <f>IFERROR((VLOOKUP($A26,'1011'!$F$10:$S$433,11,FALSE)/VLOOKUP($A26,'2011'!$C$5:$K$611,9,FALSE))*1000,#N/A)</f>
        <v>1.5804030027657052</v>
      </c>
      <c r="CW26" s="198">
        <f>IFERROR((VLOOKUP($A26,'1112'!$F$10:$S$408,10,FALSE)/VLOOKUP($A26,'2012'!$F$10:$M$460,8,FALSE))*1000,#N/A)</f>
        <v>2.3563293624820005</v>
      </c>
      <c r="CX26" s="198">
        <f>IFERROR((VLOOKUP($A26,'1213'!$F$10:$S$408,10,FALSE)/VLOOKUP($A26,'2013'!$F$10:$M$460,8,FALSE))*1000,#N/A)</f>
        <v>1.9495710943592408</v>
      </c>
      <c r="CY26" s="198">
        <f>IFERROR((VLOOKUP($A26,'1314'!$F$10:$S$408,10,FALSE)/VLOOKUP($A26,'2014'!$F$10:$M$460,8,FALSE))*1000,#N/A)</f>
        <v>1.4195380049038584</v>
      </c>
      <c r="CZ26" s="198">
        <f>IFERROR((VLOOKUP($A26,'1415'!$F$10:$S$408,10,FALSE)/VLOOKUP($A26,'2015'!$F$10:$M$460,8,FALSE))*1000,#N/A)</f>
        <v>2.1761392729134665</v>
      </c>
      <c r="DA26" s="198">
        <f>IFERROR((VLOOKUP($A26,'1516'!$F$10:$S$408,10,FALSE)/VLOOKUP($A26,'2016'!$F$10:$M$460,8,FALSE))*1000,#N/A)</f>
        <v>2.027112631445585</v>
      </c>
      <c r="DB26" s="198">
        <f>IFERROR((VLOOKUP($A26,'1617'!$F$10:$S$408,10,FALSE)/VLOOKUP($A26,'2017'!$F$10:$M$460,8,FALSE))*1000,#N/A)</f>
        <v>2.0050125313283207</v>
      </c>
      <c r="DC26" s="198">
        <f>IFERROR((VLOOKUP($A26,'1718'!$F$10:$S$408,10,FALSE)/VLOOKUP($A26,'2018'!$F$10:$N$460,9,FALSE))*1000,#N/A)</f>
        <v>1.974090067859346</v>
      </c>
      <c r="DD26" s="198">
        <f>IFERROR((VLOOKUP($A26,'1819'!$F$10:$S$408,10,FALSE)/VLOOKUP($A26,'2018'!$F$10:$N$460,9,FALSE))*1000,#N/A)</f>
        <v>1.974090067859346</v>
      </c>
      <c r="DE26" s="198">
        <f>IFERROR((VLOOKUP($A26,'1920'!$F$10:$S$408,10,FALSE)/VLOOKUP($A26,'2019'!$F$10:$N$464,8,FALSE))*1000,#N/A)</f>
        <v>2.192768735990644</v>
      </c>
      <c r="DF26" s="198">
        <f>IFERROR((VLOOKUP($A26,'20 21'!$F$10:$S$408,10,FALSE)/VLOOKUP($A26,'2020'!$F$10:$N$469,8,FALSE))*1000,#N/A)</f>
        <v>0.35998848036862824</v>
      </c>
      <c r="DG26" s="198">
        <f>IFERROR((VLOOKUP($A26,'21 22'!$F$10:$S$408,10,FALSE)/VLOOKUP($A26,'2021'!$F$10:$N$469,8,FALSE))*1000,#N/A)</f>
        <v>0.23778668156796537</v>
      </c>
      <c r="DH26" s="198">
        <f>IFERROR((VLOOKUP($A26,'22 23'!$F$10:$S$408,10,FALSE)/VLOOKUP($A26,'2022'!$F$10:$N$469,8,FALSE))*1000,#N/A)</f>
        <v>0.47247256706157498</v>
      </c>
      <c r="DI26" s="196">
        <f>IFERROR((VLOOKUP($A26,'23 24'!$F$7:$S$408,10,FALSE)/VLOOKUP($A26,'2023'!$C$7:$N$469,9,FALSE))*1000,#N/A)</f>
        <v>1.0569458961139622</v>
      </c>
      <c r="DK26" s="198">
        <f>IFERROR((VLOOKUP($A26,'0910'!$F$10:$S$433,11,FALSE)/VLOOKUP($A26,'2010'!$C$5:$K$611,9,FALSE))*1000,#N/A)</f>
        <v>0</v>
      </c>
      <c r="DL26" s="198">
        <f>IFERROR((VLOOKUP($A26,'1011'!$F$10:$S$433,12,FALSE)/VLOOKUP($A26,'2011'!$C$5:$K$611,9,FALSE))*1000,#N/A)</f>
        <v>0</v>
      </c>
      <c r="DM26" s="198">
        <f>IFERROR((VLOOKUP($A26,'1112'!$F$10:$S$408,11,FALSE)/VLOOKUP($A26,'2012'!$F$10:$M$460,8,FALSE))*1000,#N/A)</f>
        <v>0</v>
      </c>
      <c r="DN26" s="198">
        <f>IFERROR((VLOOKUP($A26,'1213'!$F$10:$S$408,11,FALSE)/VLOOKUP($A26,'2013'!$F$10:$M$460,8,FALSE))*1000,#N/A)</f>
        <v>0</v>
      </c>
      <c r="DO26" s="198">
        <f>IFERROR((VLOOKUP($A26,'1314'!$F$10:$S$408,11,FALSE)/VLOOKUP($A26,'2014'!$F$10:$M$460,8,FALSE))*1000,#N/A)</f>
        <v>0</v>
      </c>
      <c r="DP26" s="198">
        <f>IFERROR((VLOOKUP($A26,'1415'!$F$10:$S$408,11,FALSE)/VLOOKUP($A26,'2015'!$F$10:$M$460,8,FALSE))*1000,#N/A)</f>
        <v>0</v>
      </c>
      <c r="DQ26" s="198">
        <f>IFERROR((VLOOKUP($A26,'1516'!$F$10:$S$408,11,FALSE)/VLOOKUP($A26,'2016'!$F$10:$M$460,8,FALSE))*1000,#N/A)</f>
        <v>0</v>
      </c>
      <c r="DR26" s="198">
        <f>IFERROR((VLOOKUP($A26,'1617'!$F$10:$S$408,11,FALSE)/VLOOKUP($A26,'2017'!$F$10:$M$460,8,FALSE))*1000,#N/A)</f>
        <v>0</v>
      </c>
      <c r="DS26" s="198">
        <f>IFERROR((VLOOKUP($A26,'1718'!$F$10:$S$408,11,FALSE)/VLOOKUP($A26,'2018'!$F$10:$N$460,9,FALSE))*1000,#N/A)</f>
        <v>0</v>
      </c>
      <c r="DT26" s="198">
        <f>IFERROR((VLOOKUP($A26,'1819'!$F$10:$S$408,11,FALSE)/VLOOKUP($A26,'2018'!$F$10:$N$460,9,FALSE))*1000,#N/A)</f>
        <v>0</v>
      </c>
      <c r="DU26" s="198">
        <f>IFERROR((VLOOKUP($A26,'1920'!$F$10:$S$408,11,FALSE)/VLOOKUP($A26,'2019'!$F$10:$N$464,8,FALSE))*1000,#N/A)</f>
        <v>0</v>
      </c>
      <c r="DV26" s="198">
        <f>IFERROR((VLOOKUP($A26,'20 21'!$F$10:$S$408,11,FALSE)/VLOOKUP($A26,'2020'!$F$10:$N$469,8,FALSE))*1000,#N/A)</f>
        <v>0</v>
      </c>
      <c r="DW26" s="198">
        <f>IFERROR((VLOOKUP($A26,'21 22'!$F$10:$S$408,11,FALSE)/VLOOKUP($A26,'2021'!$F$10:$N$469,8,FALSE))*1000,#N/A)</f>
        <v>0</v>
      </c>
      <c r="DX26" s="198">
        <f>IFERROR((VLOOKUP($A26,'22 23'!$F$10:$S$408,11,FALSE)/VLOOKUP($A26,'2022'!$F$10:$N$469,8,FALSE))*1000,#N/A)</f>
        <v>0</v>
      </c>
      <c r="DY26" s="196">
        <f>IFERROR((VLOOKUP($A26,'23 24'!$F$7:$S$408,11,FALSE)/VLOOKUP($A26,'2023'!$C$7:$N$469,9,FALSE))*1000,#N/A)</f>
        <v>0</v>
      </c>
      <c r="EA26" s="198">
        <f>IFERROR((VLOOKUP($A26,'0910'!$F$10:$S$433,12,FALSE)/VLOOKUP($A26,'2010'!$C$5:$K$611,9,FALSE))*1000,#N/A)</f>
        <v>3.1708283789139915</v>
      </c>
      <c r="EB26" s="198">
        <f>IFERROR((VLOOKUP($A26,'1011'!$F$10:$S$433,13,FALSE)/VLOOKUP($A26,'2011'!$C$5:$K$611,9,FALSE))*1000,#N/A)</f>
        <v>3.9510075069142636</v>
      </c>
      <c r="EC26" s="198">
        <f>IFERROR((VLOOKUP($A26,'1112'!$F$10:$S$408,12,FALSE)/VLOOKUP($A26,'2012'!$F$10:$M$460,8,FALSE))*1000,#N/A)</f>
        <v>3.6654012305275558</v>
      </c>
      <c r="ED26" s="198">
        <f>IFERROR((VLOOKUP($A26,'1213'!$F$10:$S$408,12,FALSE)/VLOOKUP($A26,'2013'!$F$10:$M$460,8,FALSE))*1000,#N/A)</f>
        <v>5.0688848453340265</v>
      </c>
      <c r="EE26" s="198">
        <f>IFERROR((VLOOKUP($A26,'1314'!$F$10:$S$408,12,FALSE)/VLOOKUP($A26,'2014'!$F$10:$M$460,8,FALSE))*1000,#N/A)</f>
        <v>5.4200542005420056</v>
      </c>
      <c r="EF26" s="198">
        <f>IFERROR((VLOOKUP($A26,'1415'!$F$10:$S$408,12,FALSE)/VLOOKUP($A26,'2015'!$F$10:$M$460,8,FALSE))*1000,#N/A)</f>
        <v>6.2724014336917566</v>
      </c>
      <c r="EG26" s="198">
        <f>IFERROR((VLOOKUP($A26,'1516'!$F$10:$S$408,12,FALSE)/VLOOKUP($A26,'2016'!$F$10:$M$460,8,FALSE))*1000,#N/A)</f>
        <v>9.2487013809704806</v>
      </c>
      <c r="EH26" s="198">
        <f>IFERROR((VLOOKUP($A26,'1617'!$F$10:$S$408,12,FALSE)/VLOOKUP($A26,'2017'!$F$10:$M$460,8,FALSE))*1000,#N/A)</f>
        <v>8.6466165413533833</v>
      </c>
      <c r="EI26" s="198">
        <f>IFERROR((VLOOKUP($A26,'1718'!$F$10:$S$408,12,FALSE)/VLOOKUP($A26,'2018'!$F$10:$N$460,9,FALSE))*1000,#N/A)</f>
        <v>9.7470697100555217</v>
      </c>
      <c r="EJ26" s="198">
        <f>IFERROR((VLOOKUP($A26,'1819'!$F$10:$S$408,12,FALSE)/VLOOKUP($A26,'2018'!$F$10:$N$460,9,FALSE))*1000,#N/A)</f>
        <v>11.967921036397286</v>
      </c>
      <c r="EK26" s="198">
        <f>IFERROR((VLOOKUP($A26,'1920'!$F$10:$S$408,12,FALSE)/VLOOKUP($A26,'2019'!$F$10:$N$464,8,FALSE))*1000,#N/A)</f>
        <v>11.572946106617289</v>
      </c>
      <c r="EL26" s="198">
        <f>IFERROR((VLOOKUP($A26,'20 21'!$F$10:$S$408,12,FALSE)/VLOOKUP($A26,'2020'!$F$10:$N$469,8,FALSE))*1000,#N/A)</f>
        <v>4.3198617644235391</v>
      </c>
      <c r="EM26" s="198">
        <f>IFERROR((VLOOKUP($A26,'21 22'!$F$10:$S$408,12,FALSE)/VLOOKUP($A26,'2021'!$F$10:$N$469,8,FALSE))*1000,#N/A)</f>
        <v>4.1612669274393941</v>
      </c>
      <c r="EN26" s="198">
        <f>IFERROR((VLOOKUP($A26,'22 23'!$F$10:$S$408,12,FALSE)/VLOOKUP($A26,'2022'!$F$10:$N$469,8,FALSE))*1000,#N/A)</f>
        <v>4.4884893870849618</v>
      </c>
      <c r="EO26" s="196">
        <f>IFERROR((VLOOKUP($A26,'23 24'!$F$7:$S$408,12,FALSE)/VLOOKUP($A26,'2023'!$C$7:$N$469,9,FALSE))*1000,#N/A)</f>
        <v>5.284729480569812</v>
      </c>
    </row>
    <row r="27" spans="1:145" x14ac:dyDescent="0.3">
      <c r="A27" t="s">
        <v>1449</v>
      </c>
      <c r="B27" t="s">
        <v>1741</v>
      </c>
      <c r="C27" t="str">
        <f>IF(VLOOKUP($A27,'0910'!$F$10:$L$433,1,FALSE)=VLOOKUP($A27,'2010'!$C$5:$K$611,1,FALSE),VLOOKUP($A27,'0910'!$F$10:$L$433,1,FALSE),FALSE)</f>
        <v>Bedford</v>
      </c>
      <c r="D27" t="str">
        <f>IF(VLOOKUP($A27,'1011'!$F$10:$L$433,1,FALSE)=VLOOKUP($A27,'2011'!$C$5:$K$611,1,FALSE),VLOOKUP($A27,'1011'!$F$10:$L$433,1,FALSE),FALSE)</f>
        <v>Bedford</v>
      </c>
      <c r="E27" t="str">
        <f>IF(VLOOKUP(A27,'1112'!$F$10:$L$408,1,FALSE)=VLOOKUP(A27,'2012'!$F$10:$M$460,1,FALSE),VLOOKUP(A27,'1112'!$F$10:$L$408,1,FALSE),FALSE)</f>
        <v>Bedford</v>
      </c>
      <c r="F27" t="str">
        <f>IF(VLOOKUP($A27,'1213'!$F$10:$L$408,1,FALSE)=VLOOKUP($A27,'2013'!$F$10:$M$460,1,FALSE),VLOOKUP($A27,'1213'!$F$10:$L$408,1,FALSE),FALSE)</f>
        <v>Bedford</v>
      </c>
      <c r="G27" t="str">
        <f>IF(VLOOKUP($A27,'1314'!$F$10:$L$408,1,FALSE)=VLOOKUP($A27,'2014'!$F$10:$M$460,1,FALSE),VLOOKUP($A27,'1314'!$F$10:$L$408,1,FALSE),FALSE)</f>
        <v>Bedford</v>
      </c>
      <c r="H27" t="str">
        <f>IF(VLOOKUP($A27,'1415'!$F$10:$L$408,1,FALSE)=VLOOKUP($A27,'2015'!$F$10:$M$460,1,FALSE),VLOOKUP($A27,'1415'!$F$10:$L$408,1,FALSE),FALSE)</f>
        <v>Bedford</v>
      </c>
      <c r="I27" t="str">
        <f>IF(VLOOKUP($A27,'1516'!$F$10:$L$408,1,FALSE)=VLOOKUP($A27,'2015'!$F$10:$M$460,1,FALSE),VLOOKUP($A27,'1516'!$F$10:$L$408,1,FALSE),FALSE)</f>
        <v>Bedford</v>
      </c>
      <c r="J27" t="str">
        <f>IF(VLOOKUP($A27,'1617'!$F$10:$L$408,1,FALSE)=VLOOKUP($A27,'2016'!$F$10:$M$460,1,FALSE),VLOOKUP($A27,'1617'!$F$10:$L$408,1,FALSE),FALSE)</f>
        <v>Bedford</v>
      </c>
      <c r="K27" t="str">
        <f>IF(VLOOKUP($A27,'1718'!$F$10:$M$408,1,FALSE)=VLOOKUP($A27,'2017'!$F$10:$M$460,1,FALSE),VLOOKUP($A27,'1718'!$F$10:$M$408,1,FALSE),FALSE)</f>
        <v>Bedford</v>
      </c>
      <c r="L27" t="str">
        <f>IF(VLOOKUP($A27,'1819'!$F$10:$M$408,1,FALSE)=VLOOKUP($A27,'2018'!$F$10:$M$460,1,FALSE),VLOOKUP($A27,'1819'!$F$10:$M$408,1,FALSE),FALSE)</f>
        <v>Bedford</v>
      </c>
      <c r="M27" t="str">
        <f>IF(VLOOKUP($A27,'1920'!$F$10:$M$408,1,FALSE)=VLOOKUP($A27,'2019'!$F$10:$M$464,1,FALSE),VLOOKUP($A27,'1920'!$F$10:$M$408,1,FALSE),FALSE)</f>
        <v>Bedford</v>
      </c>
      <c r="N27" t="str">
        <f>IF(VLOOKUP($A27,'20 21'!$F$10:$N$408,1,FALSE)=VLOOKUP($A27,'2020'!$F$10:$O$468,1,FALSE),VLOOKUP($A27,'20 21'!$F$10:$N$408,1,FALSE),FALSE)</f>
        <v>Bedford</v>
      </c>
      <c r="O27" t="str">
        <f>IF(VLOOKUP($A27,'21 22'!$F$10:$N$408,1,FALSE)=VLOOKUP($A27,'2021'!$F$10:$O$471,1,FALSE),VLOOKUP($A27,'21 22'!$F$10:$N$408,1,FALSE),FALSE)</f>
        <v>Bedford</v>
      </c>
      <c r="P27" t="str">
        <f>IF(VLOOKUP($A27,'22 23'!$F$10:$N$408,1,FALSE)=VLOOKUP($A27,'2022'!$F$10:$O$468,1,FALSE),VLOOKUP($A27,'22 23'!$F$10:$N$408,1,FALSE),FALSE)</f>
        <v>Bedford</v>
      </c>
      <c r="Q27" t="str">
        <f>IF(VLOOKUP($A27,'23 24'!$F$7:$N$408,1,FALSE)=VLOOKUP($A27,'2023'!$C$7:$O$468,1,FALSE),VLOOKUP($A27,'23 24'!$F$7:$N$408,1,FALSE),FALSE)</f>
        <v>Bedford</v>
      </c>
      <c r="S27" s="196">
        <f>IFERROR((VLOOKUP($A27,'0910'!$F$10:$L$433,4,FALSE)/VLOOKUP($A27,'2010'!$C$5:$K$611,9,FALSE))*1000,#N/A)</f>
        <v>6.9006900690069006</v>
      </c>
      <c r="T27" s="196" t="e">
        <f>IFERROR((VLOOKUP($A27,'1011'!$F$10:$L$433,4,FALSE)/VLOOKUP($A27,'2011'!$C$5:$K$611,9,FALSE))*1000,#N/A)</f>
        <v>#N/A</v>
      </c>
      <c r="U27" s="196">
        <f>IFERROR((VLOOKUP($A27,'1112'!$F$10:$L$408,4,FALSE)/VLOOKUP($A27,'2012'!$F$10:$M$460,8,FALSE))*1000,#N/A)</f>
        <v>7.1794871794871797</v>
      </c>
      <c r="V27" s="196">
        <f>IFERROR((VLOOKUP($A27,'1213'!$F$10:$L$408,4,FALSE)/VLOOKUP($A27,'2013'!$F$10:$M$460,8,FALSE))*1000,#N/A)</f>
        <v>6.2400232186910465</v>
      </c>
      <c r="W27" s="196">
        <f>IFERROR((VLOOKUP($A27,'1314'!$F$10:$L$408,4,FALSE)/VLOOKUP($A27,'2014'!$F$10:$M$460,8,FALSE))*1000,#N/A)</f>
        <v>8.1545064377682408</v>
      </c>
      <c r="X27" s="196">
        <f>IFERROR((VLOOKUP($A27,'1415'!$F$10:$L$408,4,FALSE)/VLOOKUP($A27,'2015'!$F$10:$M$460,8,FALSE))*1000,#N/A)</f>
        <v>9.8967906121871909</v>
      </c>
      <c r="Y27" s="196">
        <f>IFERROR((VLOOKUP($A27,'1516'!$F$10:$L$408,4,FALSE)/VLOOKUP($A27,'2016'!$F$10:$M$460,8,FALSE))*1000,#N/A)</f>
        <v>11.576011157601116</v>
      </c>
      <c r="Z27" s="196">
        <f>IFERROR((VLOOKUP($A27,'1617'!$F$10:$L$408,4,FALSE)/VLOOKUP($A27,'2017'!$F$10:$M$460,8,FALSE))*1000,#N/A)</f>
        <v>15.215901302261823</v>
      </c>
      <c r="AA27" s="196">
        <f>IFERROR((VLOOKUP($A27,'1718'!$F$10:$L$408,4,FALSE)/VLOOKUP($A27,'2018'!$F$10:$N$460,9,FALSE))*1000,#N/A)</f>
        <v>13.593539703903096</v>
      </c>
      <c r="AB27" s="196">
        <f>IFERROR((VLOOKUP($A27,'1819'!$F$10:$L$408,4,FALSE)/VLOOKUP($A27,'2018'!$F$10:$N$460,9,FALSE))*1000,#N/A)</f>
        <v>11.440107671601615</v>
      </c>
      <c r="AC27" s="196">
        <f>IFERROR((VLOOKUP($A27,'1920'!$F$10:$L$408,4,FALSE)/VLOOKUP($A27,'2019'!$F$10:$N$464,8,FALSE))*1000,#N/A)</f>
        <v>11.498962449939862</v>
      </c>
      <c r="AD27" s="196">
        <f>IFERROR((VLOOKUP($A27,'20 21'!$F$10:$M$408,4,FALSE)/VLOOKUP($A27,'2020'!$F$10:$N$469,8,FALSE))*1000,#N/A)</f>
        <v>5.065823228747897</v>
      </c>
      <c r="AE27" s="196">
        <f>IFERROR((VLOOKUP($A27,'21 22'!$F$10:$M$408,4,FALSE)/VLOOKUP($A27,'2021'!$F$10:$N$469,8,FALSE))*1000,#N/A)</f>
        <v>8.310001406307931</v>
      </c>
      <c r="AF27" s="196">
        <f>IFERROR((VLOOKUP($A27,'22 23'!$F$10:$M$408,4,FALSE)/VLOOKUP($A27,'2022'!$F$10:$N$469,8,FALSE))*1000,#N/A)</f>
        <v>8.8341452333476358</v>
      </c>
      <c r="AG27" s="196">
        <f>IFERROR((VLOOKUP($A27,'23 24'!$F$7:$M$408,4,FALSE)/VLOOKUP($A27,'2023'!$C$7:$N$469,9,FALSE))*1000,#N/A)</f>
        <v>7.18684559433974</v>
      </c>
      <c r="AI27" s="196">
        <f>IFERROR((VLOOKUP($A27,'0910'!$F$10:$L$433,5,FALSE)/VLOOKUP($A27,'2010'!$C$5:$K$611,9,FALSE))*1000,#N/A)</f>
        <v>4.3504350435043504</v>
      </c>
      <c r="AJ27" s="196" t="e">
        <f>IFERROR((VLOOKUP($A27,'1011'!$F$10:$L$433,5,FALSE)/VLOOKUP($A27,'2011'!$C$5:$K$611,9,FALSE))*1000,#N/A)</f>
        <v>#N/A</v>
      </c>
      <c r="AK27" s="196">
        <f>IFERROR((VLOOKUP($A27,'1112'!$F$10:$L$408,5,FALSE)/VLOOKUP($A27,'2012'!$F$10:$M$460,8,FALSE))*1000,#N/A)</f>
        <v>2.3443223443223444</v>
      </c>
      <c r="AL27" s="196">
        <f>IFERROR((VLOOKUP($A27,'1213'!$F$10:$L$408,5,FALSE)/VLOOKUP($A27,'2013'!$F$10:$M$460,8,FALSE))*1000,#N/A)</f>
        <v>2.3218691046292266</v>
      </c>
      <c r="AM27" s="196">
        <f>IFERROR((VLOOKUP($A27,'1314'!$F$10:$L$408,5,FALSE)/VLOOKUP($A27,'2014'!$F$10:$M$460,8,FALSE))*1000,#N/A)</f>
        <v>0.57224606580829762</v>
      </c>
      <c r="AN27" s="196">
        <f>IFERROR((VLOOKUP($A27,'1415'!$F$10:$L$408,5,FALSE)/VLOOKUP($A27,'2015'!$F$10:$M$460,8,FALSE))*1000,#N/A)</f>
        <v>2.9690371836561571</v>
      </c>
      <c r="AO27" s="196">
        <f>IFERROR((VLOOKUP($A27,'1516'!$F$10:$L$408,5,FALSE)/VLOOKUP($A27,'2016'!$F$10:$M$460,8,FALSE))*1000,#N/A)</f>
        <v>1.8131101813110182</v>
      </c>
      <c r="AP27" s="196">
        <f>IFERROR((VLOOKUP($A27,'1617'!$F$10:$L$408,5,FALSE)/VLOOKUP($A27,'2017'!$F$10:$M$460,8,FALSE))*1000,#N/A)</f>
        <v>3.1528444139821792</v>
      </c>
      <c r="AQ27" s="196">
        <f>IFERROR((VLOOKUP($A27,'1718'!$F$10:$L$408,5,FALSE)/VLOOKUP($A27,'2018'!$F$10:$N$460,9,FALSE))*1000,#N/A)</f>
        <v>3.4993270524899058</v>
      </c>
      <c r="AR27" s="196">
        <f>IFERROR((VLOOKUP($A27,'1819'!$F$10:$L$408,5,FALSE)/VLOOKUP($A27,'2018'!$F$10:$N$460,9,FALSE))*1000,#N/A)</f>
        <v>3.0955585464333781</v>
      </c>
      <c r="AS27" s="196">
        <f>IFERROR((VLOOKUP($A27,'1920'!$F$10:$L$408,5,FALSE)/VLOOKUP($A27,'2019'!$F$10:$N$464,8,FALSE))*1000,#N/A)</f>
        <v>4.2295034298629375</v>
      </c>
      <c r="AT27" s="196">
        <f>IFERROR((VLOOKUP($A27,'20 21'!$F$10:$L$408,5,FALSE)/VLOOKUP($A27,'2020'!$F$10:$N$469,8,FALSE))*1000,#N/A)</f>
        <v>1.4288219363135095</v>
      </c>
      <c r="AU27" s="196">
        <f>IFERROR((VLOOKUP($A27,'21 22'!$F$10:$L$408,5,FALSE)/VLOOKUP($A27,'2021'!$F$10:$N$469,8,FALSE))*1000,#N/A)</f>
        <v>2.3012311586698884</v>
      </c>
      <c r="AV27" s="196">
        <f>IFERROR((VLOOKUP($A27,'22 23'!$F$10:$L$408,5,FALSE)/VLOOKUP($A27,'2022'!$F$10:$N$469,8,FALSE))*1000,#N/A)</f>
        <v>3.0288497942906183</v>
      </c>
      <c r="AW27" s="196">
        <f>IFERROR((VLOOKUP($A27,'23 24'!$F$7:$M$408,5,FALSE)/VLOOKUP($A27,'2023'!$C$7:$N$469,9,FALSE))*1000,#N/A)</f>
        <v>2.1064892259271648</v>
      </c>
      <c r="AY27" s="196">
        <f>IFERROR((VLOOKUP($A27,'0910'!$F$10:$L$433,6,FALSE)/VLOOKUP($A27,'2010'!$C$5:$K$611,9,FALSE))*1000,#N/A)</f>
        <v>0</v>
      </c>
      <c r="AZ27" s="196" t="e">
        <f>IFERROR((VLOOKUP($A27,'1011'!$F$10:$L$433,6,FALSE)/VLOOKUP($A27,'2011'!$C$5:$K$611,9,FALSE))*1000,#N/A)</f>
        <v>#N/A</v>
      </c>
      <c r="BA27" s="196">
        <f>IFERROR((VLOOKUP($A27,'1112'!$F$10:$L$408,6,FALSE)/VLOOKUP($A27,'2012'!$F$10:$M$460,8,FALSE))*1000,#N/A)</f>
        <v>0</v>
      </c>
      <c r="BB27" s="196">
        <f>IFERROR((VLOOKUP($A27,'1213'!$F$10:$L$408,6,FALSE)/VLOOKUP($A27,'2013'!$F$10:$M$460,8,FALSE))*1000,#N/A)</f>
        <v>0.14511681903932666</v>
      </c>
      <c r="BC27" s="196">
        <f>IFERROR((VLOOKUP($A27,'1314'!$F$10:$L$408,6,FALSE)/VLOOKUP($A27,'2014'!$F$10:$M$460,8,FALSE))*1000,#N/A)</f>
        <v>0</v>
      </c>
      <c r="BD27" s="196">
        <f>IFERROR((VLOOKUP($A27,'1415'!$F$10:$L$408,6,FALSE)/VLOOKUP($A27,'2015'!$F$10:$M$460,8,FALSE))*1000,#N/A)</f>
        <v>0</v>
      </c>
      <c r="BE27" s="196">
        <f>IFERROR((VLOOKUP($A27,'1516'!$F$10:$L$408,6,FALSE)/VLOOKUP($A27,'2016'!$F$10:$M$460,8,FALSE))*1000,#N/A)</f>
        <v>0</v>
      </c>
      <c r="BF27" s="196">
        <f>IFERROR((VLOOKUP($A27,'1617'!$F$10:$L$408,6,FALSE)/VLOOKUP($A27,'2017'!$F$10:$M$460,8,FALSE))*1000,#N/A)</f>
        <v>0</v>
      </c>
      <c r="BG27" s="196">
        <f>IFERROR((VLOOKUP($A27,'1718'!$F$10:$L$408,6,FALSE)/VLOOKUP($A27,'2018'!$F$10:$N$460,9,FALSE))*1000,#N/A)</f>
        <v>0</v>
      </c>
      <c r="BH27" s="196">
        <f>IFERROR((VLOOKUP($A27,'1819'!$F$10:$L$408,6,FALSE)/VLOOKUP($A27,'2018'!$F$10:$N$460,9,FALSE))*1000,#N/A)</f>
        <v>0</v>
      </c>
      <c r="BI27" s="196">
        <f>IFERROR((VLOOKUP($A27,'1920'!$F$10:$L$408,6,FALSE)/VLOOKUP($A27,'2019'!$F$10:$N$464,8,FALSE))*1000,#N/A)</f>
        <v>0</v>
      </c>
      <c r="BJ27" s="196">
        <f>IFERROR((VLOOKUP($A27,'20 21'!$F$10:$L$408,6,FALSE)/VLOOKUP($A27,'2020'!$F$10:$N$469,8,FALSE))*1000,#N/A)</f>
        <v>0</v>
      </c>
      <c r="BK27" s="196">
        <f>IFERROR((VLOOKUP($A27,'21 22'!$F$10:$L$408,6,FALSE)/VLOOKUP($A27,'2021'!$F$10:$N$469,8,FALSE))*1000,#N/A)</f>
        <v>0</v>
      </c>
      <c r="BL27" s="196">
        <f>IFERROR((VLOOKUP($A27,'22 23'!$F$10:$L$408,6,FALSE)/VLOOKUP($A27,'2022'!$F$10:$N$469,8,FALSE))*1000,#N/A)</f>
        <v>0</v>
      </c>
      <c r="BM27" s="196">
        <f>IFERROR((VLOOKUP($A27,'23 24'!$F$7:$M$408,6,FALSE)/VLOOKUP($A27,'2023'!$C$7:$N$469,9,FALSE))*1000,#N/A)</f>
        <v>0</v>
      </c>
      <c r="BO27" s="196">
        <f>IFERROR((VLOOKUP($A27,'0910'!$F$10:$L$433,7,FALSE)/VLOOKUP($A27,'2010'!$C$5:$K$611,9,FALSE))*1000,#N/A)</f>
        <v>11.25112511251125</v>
      </c>
      <c r="BP27" s="196" t="e">
        <f>IFERROR((VLOOKUP($A27,'1011'!$F$10:$L$433,7,FALSE)/VLOOKUP($A27,'2011'!$C$5:$K$611,9,FALSE))*1000,#N/A)</f>
        <v>#N/A</v>
      </c>
      <c r="BQ27" s="196">
        <f>IFERROR((VLOOKUP($A27,'1112'!$F$10:$L$408,7,FALSE)/VLOOKUP($A27,'2012'!$F$10:$M$460,8,FALSE))*1000,#N/A)</f>
        <v>9.5238095238095255</v>
      </c>
      <c r="BR27" s="196">
        <f>IFERROR((VLOOKUP($A27,'1213'!$F$10:$L$408,7,FALSE)/VLOOKUP($A27,'2013'!$F$10:$M$460,8,FALSE))*1000,#N/A)</f>
        <v>8.5618923233202739</v>
      </c>
      <c r="BS27" s="196">
        <f>IFERROR((VLOOKUP($A27,'1314'!$F$10:$L$408,7,FALSE)/VLOOKUP($A27,'2014'!$F$10:$M$460,8,FALSE))*1000,#N/A)</f>
        <v>8.7267525035765363</v>
      </c>
      <c r="BT27" s="196">
        <f>IFERROR((VLOOKUP($A27,'1415'!$F$10:$L$408,7,FALSE)/VLOOKUP($A27,'2015'!$F$10:$M$460,8,FALSE))*1000,#N/A)</f>
        <v>12.865827795843348</v>
      </c>
      <c r="BU27" s="196">
        <f>IFERROR((VLOOKUP($A27,'1516'!$F$10:$L$408,7,FALSE)/VLOOKUP($A27,'2016'!$F$10:$M$460,8,FALSE))*1000,#N/A)</f>
        <v>13.389121338912133</v>
      </c>
      <c r="BV27" s="196">
        <f>IFERROR((VLOOKUP($A27,'1617'!$F$10:$L$408,7,FALSE)/VLOOKUP($A27,'2017'!$F$10:$M$460,8,FALSE))*1000,#N/A)</f>
        <v>18.231665524331735</v>
      </c>
      <c r="BW27" s="196">
        <f>IFERROR((VLOOKUP($A27,'1718'!$F$10:$L$408,7,FALSE)/VLOOKUP($A27,'2018'!$F$10:$N$460,9,FALSE))*1000,#N/A)</f>
        <v>16.958277254374156</v>
      </c>
      <c r="BX27" s="196">
        <f>IFERROR((VLOOKUP($A27,'1819'!$F$10:$L$408,7,FALSE)/VLOOKUP($A27,'2018'!$F$10:$N$460,9,FALSE))*1000,#N/A)</f>
        <v>14.535666218034994</v>
      </c>
      <c r="BY27" s="196">
        <f>IFERROR((VLOOKUP($A27,'1920'!$F$10:$L$408,7,FALSE)/VLOOKUP($A27,'2019'!$F$10:$N$464,8,FALSE))*1000,#N/A)</f>
        <v>15.728465879802801</v>
      </c>
      <c r="BZ27" s="196">
        <f>IFERROR((VLOOKUP($A27,'20 21'!$F$10:$L$408,7,FALSE)/VLOOKUP($A27,'2020'!$F$10:$N$469,8,FALSE))*1000,#N/A)</f>
        <v>6.4946451650614065</v>
      </c>
      <c r="CA27" s="196">
        <f>IFERROR((VLOOKUP($A27,'21 22'!$F$10:$L$408,7,FALSE)/VLOOKUP($A27,'2021'!$F$10:$N$469,8,FALSE))*1000,#N/A)</f>
        <v>10.483386389496159</v>
      </c>
      <c r="CB27" s="196">
        <f>IFERROR((VLOOKUP($A27,'22 23'!$F$10:$L$408,7,FALSE)/VLOOKUP($A27,'2022'!$F$10:$N$469,8,FALSE))*1000,#N/A)</f>
        <v>11.736792952876145</v>
      </c>
      <c r="CC27" s="196">
        <f>IFERROR((VLOOKUP($A27,'23 24'!$F$7:$M$408,7,FALSE)/VLOOKUP($A27,'2023'!$C$7:$N$469,9,FALSE))*1000,#N/A)</f>
        <v>9.2933348202669048</v>
      </c>
      <c r="CE27" s="198">
        <f>IFERROR((VLOOKUP($A27,'0910'!$F$10:$S$433,9,FALSE)/VLOOKUP($A27,'2010'!$C$5:$K$611,9,FALSE))*1000,#N/A)</f>
        <v>4.5004500450045004</v>
      </c>
      <c r="CF27" s="198" t="e">
        <f>IFERROR((VLOOKUP($A27,'1011'!$F$10:$S$433,10,FALSE)/VLOOKUP($A27,'2011'!$C$5:$K$611,9,FALSE))*1000,#N/A)</f>
        <v>#N/A</v>
      </c>
      <c r="CG27" s="198">
        <f>IFERROR((VLOOKUP($A27,'1112'!$F$10:$S$408,9,FALSE)/VLOOKUP($A27,'2012'!$F$10:$M$460,8,FALSE))*1000,#N/A)</f>
        <v>7.6190476190476186</v>
      </c>
      <c r="CH27" s="198">
        <f>IFERROR((VLOOKUP($A27,'1213'!$F$10:$S$408,9,FALSE)/VLOOKUP($A27,'2013'!$F$10:$M$460,8,FALSE))*1000,#N/A)</f>
        <v>6.6753736758090261</v>
      </c>
      <c r="CI27" s="198">
        <f>IFERROR((VLOOKUP($A27,'1314'!$F$10:$S$408,9,FALSE)/VLOOKUP($A27,'2014'!$F$10:$M$460,8,FALSE))*1000,#N/A)</f>
        <v>7.5822603719599426</v>
      </c>
      <c r="CJ27" s="198">
        <f>IFERROR((VLOOKUP($A27,'1415'!$F$10:$S$408,9,FALSE)/VLOOKUP($A27,'2015'!$F$10:$M$460,8,FALSE))*1000,#N/A)</f>
        <v>9.1898769970309626</v>
      </c>
      <c r="CK27" s="198">
        <f>IFERROR((VLOOKUP($A27,'1516'!$F$10:$S$408,9,FALSE)/VLOOKUP($A27,'2016'!$F$10:$M$460,8,FALSE))*1000,#N/A)</f>
        <v>8.9260808926080895</v>
      </c>
      <c r="CL27" s="198">
        <f>IFERROR((VLOOKUP($A27,'1617'!$F$10:$S$408,9,FALSE)/VLOOKUP($A27,'2017'!$F$10:$M$460,8,FALSE))*1000,#N/A)</f>
        <v>10.829335161069226</v>
      </c>
      <c r="CM27" s="198">
        <f>IFERROR((VLOOKUP($A27,'1718'!$F$10:$S$408,9,FALSE)/VLOOKUP($A27,'2018'!$F$10:$N$460,9,FALSE))*1000,#N/A)</f>
        <v>11.709286675639301</v>
      </c>
      <c r="CN27" s="198">
        <f>IFERROR((VLOOKUP($A27,'1819'!$F$10:$S$408,9,FALSE)/VLOOKUP($A27,'2018'!$F$10:$N$460,9,FALSE))*1000,#N/A)</f>
        <v>11.440107671601615</v>
      </c>
      <c r="CO27" s="198">
        <f>IFERROR((VLOOKUP($A27,'1920'!$F$10:$S$408,9,FALSE)/VLOOKUP($A27,'2019'!$F$10:$N$464,8,FALSE))*1000,#N/A)</f>
        <v>11.234618485573428</v>
      </c>
      <c r="CP27" s="198">
        <f>IFERROR((VLOOKUP($A27,'20 21'!$F$10:$S$408,9,FALSE)/VLOOKUP($A27,'2020'!$F$10:$N$469,8,FALSE))*1000,#N/A)</f>
        <v>8.0533600046761435</v>
      </c>
      <c r="CQ27" s="198">
        <f>IFERROR((VLOOKUP($A27,'21 22'!$F$10:$S$408,9,FALSE)/VLOOKUP($A27,'2021'!$F$10:$N$469,8,FALSE))*1000,#N/A)</f>
        <v>8.4378475817895904</v>
      </c>
      <c r="CR27" s="198">
        <f>IFERROR((VLOOKUP($A27,'22 23'!$F$10:$S$408,9,FALSE)/VLOOKUP($A27,'2022'!$F$10:$N$469,8,FALSE))*1000,#N/A)</f>
        <v>6.6887099623917816</v>
      </c>
      <c r="CS27" s="196">
        <f>IFERROR((VLOOKUP($A27,'23 24'!$F$7:$S$408,9,FALSE)/VLOOKUP($A27,'2023'!$C$7:$N$469,9,FALSE))*1000,#N/A)</f>
        <v>5.6999120230970348</v>
      </c>
      <c r="CU27" s="198">
        <f>IFERROR((VLOOKUP($A27,'0910'!$F$10:$S$433,10,FALSE)/VLOOKUP($A27,'2010'!$C$5:$K$611,9,FALSE))*1000,#N/A)</f>
        <v>2.2502250225022502</v>
      </c>
      <c r="CV27" s="198" t="e">
        <f>IFERROR((VLOOKUP($A27,'1011'!$F$10:$S$433,11,FALSE)/VLOOKUP($A27,'2011'!$C$5:$K$611,9,FALSE))*1000,#N/A)</f>
        <v>#N/A</v>
      </c>
      <c r="CW27" s="198">
        <f>IFERROR((VLOOKUP($A27,'1112'!$F$10:$S$408,10,FALSE)/VLOOKUP($A27,'2012'!$F$10:$M$460,8,FALSE))*1000,#N/A)</f>
        <v>4.2490842490842491</v>
      </c>
      <c r="CX27" s="198">
        <f>IFERROR((VLOOKUP($A27,'1213'!$F$10:$S$408,10,FALSE)/VLOOKUP($A27,'2013'!$F$10:$M$460,8,FALSE))*1000,#N/A)</f>
        <v>1.7414018284719197</v>
      </c>
      <c r="CY27" s="198">
        <f>IFERROR((VLOOKUP($A27,'1314'!$F$10:$S$408,10,FALSE)/VLOOKUP($A27,'2014'!$F$10:$M$460,8,FALSE))*1000,#N/A)</f>
        <v>2.1459227467811157</v>
      </c>
      <c r="CZ27" s="198">
        <f>IFERROR((VLOOKUP($A27,'1415'!$F$10:$S$408,10,FALSE)/VLOOKUP($A27,'2015'!$F$10:$M$460,8,FALSE))*1000,#N/A)</f>
        <v>1.2724445072812103</v>
      </c>
      <c r="DA27" s="198">
        <f>IFERROR((VLOOKUP($A27,'1516'!$F$10:$S$408,10,FALSE)/VLOOKUP($A27,'2016'!$F$10:$M$460,8,FALSE))*1000,#N/A)</f>
        <v>2.7894002789400276</v>
      </c>
      <c r="DB27" s="198">
        <f>IFERROR((VLOOKUP($A27,'1617'!$F$10:$S$408,10,FALSE)/VLOOKUP($A27,'2017'!$F$10:$M$460,8,FALSE))*1000,#N/A)</f>
        <v>2.1932830705962987</v>
      </c>
      <c r="DC27" s="198">
        <f>IFERROR((VLOOKUP($A27,'1718'!$F$10:$S$408,10,FALSE)/VLOOKUP($A27,'2018'!$F$10:$N$460,9,FALSE))*1000,#N/A)</f>
        <v>2.5572005383580083</v>
      </c>
      <c r="DD27" s="198">
        <f>IFERROR((VLOOKUP($A27,'1819'!$F$10:$S$408,10,FALSE)/VLOOKUP($A27,'2018'!$F$10:$N$460,9,FALSE))*1000,#N/A)</f>
        <v>3.0955585464333781</v>
      </c>
      <c r="DE27" s="198">
        <f>IFERROR((VLOOKUP($A27,'1920'!$F$10:$S$408,10,FALSE)/VLOOKUP($A27,'2019'!$F$10:$N$464,8,FALSE))*1000,#N/A)</f>
        <v>3.7008155011300703</v>
      </c>
      <c r="DF27" s="198">
        <f>IFERROR((VLOOKUP($A27,'20 21'!$F$10:$S$408,10,FALSE)/VLOOKUP($A27,'2020'!$F$10:$N$469,8,FALSE))*1000,#N/A)</f>
        <v>2.0782864528196501</v>
      </c>
      <c r="DG27" s="198">
        <f>IFERROR((VLOOKUP($A27,'21 22'!$F$10:$S$408,10,FALSE)/VLOOKUP($A27,'2021'!$F$10:$N$469,8,FALSE))*1000,#N/A)</f>
        <v>2.8126158605965301</v>
      </c>
      <c r="DH27" s="198">
        <f>IFERROR((VLOOKUP($A27,'22 23'!$F$10:$S$408,10,FALSE)/VLOOKUP($A27,'2022'!$F$10:$N$469,8,FALSE))*1000,#N/A)</f>
        <v>2.2716373457179637</v>
      </c>
      <c r="DI27" s="196">
        <f>IFERROR((VLOOKUP($A27,'23 24'!$F$7:$S$408,10,FALSE)/VLOOKUP($A27,'2023'!$C$7:$N$469,9,FALSE))*1000,#N/A)</f>
        <v>3.3456005352960854</v>
      </c>
      <c r="DK27" s="198">
        <f>IFERROR((VLOOKUP($A27,'0910'!$F$10:$S$433,11,FALSE)/VLOOKUP($A27,'2010'!$C$5:$K$611,9,FALSE))*1000,#N/A)</f>
        <v>0</v>
      </c>
      <c r="DL27" s="198" t="e">
        <f>IFERROR((VLOOKUP($A27,'1011'!$F$10:$S$433,12,FALSE)/VLOOKUP($A27,'2011'!$C$5:$K$611,9,FALSE))*1000,#N/A)</f>
        <v>#N/A</v>
      </c>
      <c r="DM27" s="198">
        <f>IFERROR((VLOOKUP($A27,'1112'!$F$10:$S$408,11,FALSE)/VLOOKUP($A27,'2012'!$F$10:$M$460,8,FALSE))*1000,#N/A)</f>
        <v>0</v>
      </c>
      <c r="DN27" s="198">
        <f>IFERROR((VLOOKUP($A27,'1213'!$F$10:$S$408,11,FALSE)/VLOOKUP($A27,'2013'!$F$10:$M$460,8,FALSE))*1000,#N/A)</f>
        <v>0</v>
      </c>
      <c r="DO27" s="198">
        <f>IFERROR((VLOOKUP($A27,'1314'!$F$10:$S$408,11,FALSE)/VLOOKUP($A27,'2014'!$F$10:$M$460,8,FALSE))*1000,#N/A)</f>
        <v>0</v>
      </c>
      <c r="DP27" s="198">
        <f>IFERROR((VLOOKUP($A27,'1415'!$F$10:$S$408,11,FALSE)/VLOOKUP($A27,'2015'!$F$10:$M$460,8,FALSE))*1000,#N/A)</f>
        <v>0</v>
      </c>
      <c r="DQ27" s="198">
        <f>IFERROR((VLOOKUP($A27,'1516'!$F$10:$S$408,11,FALSE)/VLOOKUP($A27,'2016'!$F$10:$M$460,8,FALSE))*1000,#N/A)</f>
        <v>0</v>
      </c>
      <c r="DR27" s="198">
        <f>IFERROR((VLOOKUP($A27,'1617'!$F$10:$S$408,11,FALSE)/VLOOKUP($A27,'2017'!$F$10:$M$460,8,FALSE))*1000,#N/A)</f>
        <v>0</v>
      </c>
      <c r="DS27" s="198">
        <f>IFERROR((VLOOKUP($A27,'1718'!$F$10:$S$408,11,FALSE)/VLOOKUP($A27,'2018'!$F$10:$N$460,9,FALSE))*1000,#N/A)</f>
        <v>0</v>
      </c>
      <c r="DT27" s="198">
        <f>IFERROR((VLOOKUP($A27,'1819'!$F$10:$S$408,11,FALSE)/VLOOKUP($A27,'2018'!$F$10:$N$460,9,FALSE))*1000,#N/A)</f>
        <v>0</v>
      </c>
      <c r="DU27" s="198">
        <f>IFERROR((VLOOKUP($A27,'1920'!$F$10:$S$408,11,FALSE)/VLOOKUP($A27,'2019'!$F$10:$N$464,8,FALSE))*1000,#N/A)</f>
        <v>0</v>
      </c>
      <c r="DV27" s="198">
        <f>IFERROR((VLOOKUP($A27,'20 21'!$F$10:$S$408,11,FALSE)/VLOOKUP($A27,'2020'!$F$10:$N$469,8,FALSE))*1000,#N/A)</f>
        <v>0</v>
      </c>
      <c r="DW27" s="198">
        <f>IFERROR((VLOOKUP($A27,'21 22'!$F$10:$S$408,11,FALSE)/VLOOKUP($A27,'2021'!$F$10:$N$469,8,FALSE))*1000,#N/A)</f>
        <v>0</v>
      </c>
      <c r="DX27" s="198">
        <f>IFERROR((VLOOKUP($A27,'22 23'!$F$10:$S$408,11,FALSE)/VLOOKUP($A27,'2022'!$F$10:$N$469,8,FALSE))*1000,#N/A)</f>
        <v>0</v>
      </c>
      <c r="DY27" s="196">
        <f>IFERROR((VLOOKUP($A27,'23 24'!$F$7:$S$408,11,FALSE)/VLOOKUP($A27,'2023'!$C$7:$N$469,9,FALSE))*1000,#N/A)</f>
        <v>0</v>
      </c>
      <c r="EA27" s="198">
        <f>IFERROR((VLOOKUP($A27,'0910'!$F$10:$S$433,12,FALSE)/VLOOKUP($A27,'2010'!$C$5:$K$611,9,FALSE))*1000,#N/A)</f>
        <v>6.9006900690069006</v>
      </c>
      <c r="EB27" s="198" t="e">
        <f>IFERROR((VLOOKUP($A27,'1011'!$F$10:$S$433,13,FALSE)/VLOOKUP($A27,'2011'!$C$5:$K$611,9,FALSE))*1000,#N/A)</f>
        <v>#N/A</v>
      </c>
      <c r="EC27" s="198">
        <f>IFERROR((VLOOKUP($A27,'1112'!$F$10:$S$408,12,FALSE)/VLOOKUP($A27,'2012'!$F$10:$M$460,8,FALSE))*1000,#N/A)</f>
        <v>11.868131868131869</v>
      </c>
      <c r="ED27" s="198">
        <f>IFERROR((VLOOKUP($A27,'1213'!$F$10:$S$408,12,FALSE)/VLOOKUP($A27,'2013'!$F$10:$M$460,8,FALSE))*1000,#N/A)</f>
        <v>8.4167755042809471</v>
      </c>
      <c r="EE27" s="198">
        <f>IFERROR((VLOOKUP($A27,'1314'!$F$10:$S$408,12,FALSE)/VLOOKUP($A27,'2014'!$F$10:$M$460,8,FALSE))*1000,#N/A)</f>
        <v>9.7281831187410575</v>
      </c>
      <c r="EF27" s="198">
        <f>IFERROR((VLOOKUP($A27,'1415'!$F$10:$S$408,12,FALSE)/VLOOKUP($A27,'2015'!$F$10:$M$460,8,FALSE))*1000,#N/A)</f>
        <v>10.320938781280928</v>
      </c>
      <c r="EG27" s="198">
        <f>IFERROR((VLOOKUP($A27,'1516'!$F$10:$S$408,12,FALSE)/VLOOKUP($A27,'2016'!$F$10:$M$460,8,FALSE))*1000,#N/A)</f>
        <v>11.715481171548118</v>
      </c>
      <c r="EH27" s="198">
        <f>IFERROR((VLOOKUP($A27,'1617'!$F$10:$S$408,12,FALSE)/VLOOKUP($A27,'2017'!$F$10:$M$460,8,FALSE))*1000,#N/A)</f>
        <v>13.022618231665525</v>
      </c>
      <c r="EI27" s="198">
        <f>IFERROR((VLOOKUP($A27,'1718'!$F$10:$S$408,12,FALSE)/VLOOKUP($A27,'2018'!$F$10:$N$460,9,FALSE))*1000,#N/A)</f>
        <v>14.266487213997308</v>
      </c>
      <c r="EJ27" s="198">
        <f>IFERROR((VLOOKUP($A27,'1819'!$F$10:$S$408,12,FALSE)/VLOOKUP($A27,'2018'!$F$10:$N$460,9,FALSE))*1000,#N/A)</f>
        <v>14.535666218034994</v>
      </c>
      <c r="EK27" s="198">
        <f>IFERROR((VLOOKUP($A27,'1920'!$F$10:$S$408,12,FALSE)/VLOOKUP($A27,'2019'!$F$10:$N$464,8,FALSE))*1000,#N/A)</f>
        <v>14.935433986703497</v>
      </c>
      <c r="EL27" s="198">
        <f>IFERROR((VLOOKUP($A27,'20 21'!$F$10:$S$408,12,FALSE)/VLOOKUP($A27,'2020'!$F$10:$N$469,8,FALSE))*1000,#N/A)</f>
        <v>10.131646457495794</v>
      </c>
      <c r="EM27" s="198">
        <f>IFERROR((VLOOKUP($A27,'21 22'!$F$10:$S$408,12,FALSE)/VLOOKUP($A27,'2021'!$F$10:$N$469,8,FALSE))*1000,#N/A)</f>
        <v>11.250463442386121</v>
      </c>
      <c r="EN27" s="198">
        <f>IFERROR((VLOOKUP($A27,'22 23'!$F$10:$S$408,12,FALSE)/VLOOKUP($A27,'2022'!$F$10:$N$469,8,FALSE))*1000,#N/A)</f>
        <v>8.9603473081097444</v>
      </c>
      <c r="EO27" s="196">
        <f>IFERROR((VLOOKUP($A27,'23 24'!$F$7:$S$408,12,FALSE)/VLOOKUP($A27,'2023'!$C$7:$N$469,9,FALSE))*1000,#N/A)</f>
        <v>9.0455125583931206</v>
      </c>
    </row>
    <row r="28" spans="1:145" x14ac:dyDescent="0.3">
      <c r="A28" t="s">
        <v>195</v>
      </c>
      <c r="B28" t="s">
        <v>1743</v>
      </c>
      <c r="C28" t="str">
        <f>IF(VLOOKUP($A28,'0910'!$F$10:$L$433,1,FALSE)=VLOOKUP($A28,'2010'!$C$5:$K$611,1,FALSE),VLOOKUP($A28,'0910'!$F$10:$L$433,1,FALSE),FALSE)</f>
        <v>Bexley</v>
      </c>
      <c r="D28" t="str">
        <f>IF(VLOOKUP($A28,'1011'!$F$10:$L$433,1,FALSE)=VLOOKUP($A28,'2011'!$C$5:$K$611,1,FALSE),VLOOKUP($A28,'1011'!$F$10:$L$433,1,FALSE),FALSE)</f>
        <v>Bexley</v>
      </c>
      <c r="E28" t="str">
        <f>IF(VLOOKUP(A28,'1112'!$F$10:$L$408,1,FALSE)=VLOOKUP(A28,'2012'!$F$10:$M$460,1,FALSE),VLOOKUP(A28,'1112'!$F$10:$L$408,1,FALSE),FALSE)</f>
        <v>Bexley</v>
      </c>
      <c r="F28" t="str">
        <f>IF(VLOOKUP($A28,'1213'!$F$10:$L$408,1,FALSE)=VLOOKUP($A28,'2013'!$F$10:$M$460,1,FALSE),VLOOKUP($A28,'1213'!$F$10:$L$408,1,FALSE),FALSE)</f>
        <v>Bexley</v>
      </c>
      <c r="G28" t="str">
        <f>IF(VLOOKUP($A28,'1314'!$F$10:$L$408,1,FALSE)=VLOOKUP($A28,'2014'!$F$10:$M$460,1,FALSE),VLOOKUP($A28,'1314'!$F$10:$L$408,1,FALSE),FALSE)</f>
        <v>Bexley</v>
      </c>
      <c r="H28" t="str">
        <f>IF(VLOOKUP($A28,'1415'!$F$10:$L$408,1,FALSE)=VLOOKUP($A28,'2015'!$F$10:$M$460,1,FALSE),VLOOKUP($A28,'1415'!$F$10:$L$408,1,FALSE),FALSE)</f>
        <v>Bexley</v>
      </c>
      <c r="I28" t="str">
        <f>IF(VLOOKUP($A28,'1516'!$F$10:$L$408,1,FALSE)=VLOOKUP($A28,'2015'!$F$10:$M$460,1,FALSE),VLOOKUP($A28,'1516'!$F$10:$L$408,1,FALSE),FALSE)</f>
        <v>Bexley</v>
      </c>
      <c r="J28" t="str">
        <f>IF(VLOOKUP($A28,'1617'!$F$10:$L$408,1,FALSE)=VLOOKUP($A28,'2016'!$F$10:$M$460,1,FALSE),VLOOKUP($A28,'1617'!$F$10:$L$408,1,FALSE),FALSE)</f>
        <v>Bexley</v>
      </c>
      <c r="K28" t="str">
        <f>IF(VLOOKUP($A28,'1718'!$F$10:$M$408,1,FALSE)=VLOOKUP($A28,'2017'!$F$10:$M$460,1,FALSE),VLOOKUP($A28,'1718'!$F$10:$M$408,1,FALSE),FALSE)</f>
        <v>Bexley</v>
      </c>
      <c r="L28" t="str">
        <f>IF(VLOOKUP($A28,'1819'!$F$10:$M$408,1,FALSE)=VLOOKUP($A28,'2018'!$F$10:$M$460,1,FALSE),VLOOKUP($A28,'1819'!$F$10:$M$408,1,FALSE),FALSE)</f>
        <v>Bexley</v>
      </c>
      <c r="M28" t="str">
        <f>IF(VLOOKUP($A28,'1920'!$F$10:$M$408,1,FALSE)=VLOOKUP($A28,'2019'!$F$10:$M$464,1,FALSE),VLOOKUP($A28,'1920'!$F$10:$M$408,1,FALSE),FALSE)</f>
        <v>Bexley</v>
      </c>
      <c r="N28" t="str">
        <f>IF(VLOOKUP($A28,'20 21'!$F$10:$N$408,1,FALSE)=VLOOKUP($A28,'2020'!$F$10:$O$468,1,FALSE),VLOOKUP($A28,'20 21'!$F$10:$N$408,1,FALSE),FALSE)</f>
        <v>Bexley</v>
      </c>
      <c r="O28" t="str">
        <f>IF(VLOOKUP($A28,'21 22'!$F$10:$N$408,1,FALSE)=VLOOKUP($A28,'2021'!$F$10:$O$471,1,FALSE),VLOOKUP($A28,'21 22'!$F$10:$N$408,1,FALSE),FALSE)</f>
        <v>Bexley</v>
      </c>
      <c r="P28" t="str">
        <f>IF(VLOOKUP($A28,'22 23'!$F$10:$N$408,1,FALSE)=VLOOKUP($A28,'2022'!$F$10:$O$468,1,FALSE),VLOOKUP($A28,'22 23'!$F$10:$N$408,1,FALSE),FALSE)</f>
        <v>Bexley</v>
      </c>
      <c r="Q28" t="str">
        <f>IF(VLOOKUP($A28,'23 24'!$F$7:$N$408,1,FALSE)=VLOOKUP($A28,'2023'!$C$7:$O$468,1,FALSE),VLOOKUP($A28,'23 24'!$F$7:$N$408,1,FALSE),FALSE)</f>
        <v>Bexley</v>
      </c>
      <c r="S28" s="196">
        <f>IFERROR((VLOOKUP($A28,'0910'!$F$10:$L$433,4,FALSE)/VLOOKUP($A28,'2010'!$C$5:$K$611,9,FALSE))*1000,#N/A)</f>
        <v>0.52742616033755274</v>
      </c>
      <c r="T28" s="196">
        <f>IFERROR((VLOOKUP($A28,'1011'!$F$10:$L$433,4,FALSE)/VLOOKUP($A28,'2011'!$C$5:$K$611,9,FALSE))*1000,#N/A)</f>
        <v>3.7878787878787881</v>
      </c>
      <c r="U28" s="196">
        <f>IFERROR((VLOOKUP($A28,'1112'!$F$10:$L$408,4,FALSE)/VLOOKUP($A28,'2012'!$F$10:$M$460,8,FALSE))*1000,#N/A)</f>
        <v>2.9399412011759765</v>
      </c>
      <c r="V28" s="196">
        <f>IFERROR((VLOOKUP($A28,'1213'!$F$10:$L$408,4,FALSE)/VLOOKUP($A28,'2013'!$F$10:$M$460,8,FALSE))*1000,#N/A)</f>
        <v>2.717959439682208</v>
      </c>
      <c r="W28" s="196">
        <f>IFERROR((VLOOKUP($A28,'1314'!$F$10:$L$408,4,FALSE)/VLOOKUP($A28,'2014'!$F$10:$M$460,8,FALSE))*1000,#N/A)</f>
        <v>4.4703191599958414</v>
      </c>
      <c r="X28" s="196">
        <f>IFERROR((VLOOKUP($A28,'1415'!$F$10:$L$408,4,FALSE)/VLOOKUP($A28,'2015'!$F$10:$M$460,8,FALSE))*1000,#N/A)</f>
        <v>3.0927835051546388</v>
      </c>
      <c r="Y28" s="196">
        <f>IFERROR((VLOOKUP($A28,'1516'!$F$10:$L$408,4,FALSE)/VLOOKUP($A28,'2016'!$F$10:$M$460,8,FALSE))*1000,#N/A)</f>
        <v>2.8907701837703903</v>
      </c>
      <c r="Z28" s="196">
        <f>IFERROR((VLOOKUP($A28,'1617'!$F$10:$L$408,4,FALSE)/VLOOKUP($A28,'2017'!$F$10:$M$460,8,FALSE))*1000,#N/A)</f>
        <v>2.6631158455392812</v>
      </c>
      <c r="AA28" s="196">
        <f>IFERROR((VLOOKUP($A28,'1718'!$F$10:$L$408,4,FALSE)/VLOOKUP($A28,'2018'!$F$10:$N$460,9,FALSE))*1000,#N/A)</f>
        <v>6.4344806454907566</v>
      </c>
      <c r="AB28" s="196">
        <f>IFERROR((VLOOKUP($A28,'1819'!$F$10:$L$408,4,FALSE)/VLOOKUP($A28,'2018'!$F$10:$N$460,9,FALSE))*1000,#N/A)</f>
        <v>3.9832499233990397</v>
      </c>
      <c r="AC28" s="196">
        <f>IFERROR((VLOOKUP($A28,'1920'!$F$10:$L$408,4,FALSE)/VLOOKUP($A28,'2019'!$F$10:$N$464,8,FALSE))*1000,#N/A)</f>
        <v>3.7605065503958692</v>
      </c>
      <c r="AD28" s="196">
        <f>IFERROR((VLOOKUP($A28,'20 21'!$F$10:$M$408,4,FALSE)/VLOOKUP($A28,'2020'!$F$10:$N$469,8,FALSE))*1000,#N/A)</f>
        <v>2.4323034217441846</v>
      </c>
      <c r="AE28" s="196">
        <f>IFERROR((VLOOKUP($A28,'21 22'!$F$10:$M$408,4,FALSE)/VLOOKUP($A28,'2021'!$F$10:$N$469,8,FALSE))*1000,#N/A)</f>
        <v>2.3159336233285002</v>
      </c>
      <c r="AF28" s="196">
        <f>IFERROR((VLOOKUP($A28,'22 23'!$F$10:$M$408,4,FALSE)/VLOOKUP($A28,'2022'!$F$10:$N$469,8,FALSE))*1000,#N/A)</f>
        <v>0.99978004838935441</v>
      </c>
      <c r="AG28" s="196">
        <f>IFERROR((VLOOKUP($A28,'23 24'!$F$7:$M$408,4,FALSE)/VLOOKUP($A28,'2023'!$C$7:$N$469,9,FALSE))*1000,#N/A)</f>
        <v>0.49704753762649856</v>
      </c>
      <c r="AI28" s="196">
        <f>IFERROR((VLOOKUP($A28,'0910'!$F$10:$L$433,5,FALSE)/VLOOKUP($A28,'2010'!$C$5:$K$611,9,FALSE))*1000,#N/A)</f>
        <v>0.52742616033755274</v>
      </c>
      <c r="AJ28" s="196">
        <f>IFERROR((VLOOKUP($A28,'1011'!$F$10:$L$433,5,FALSE)/VLOOKUP($A28,'2011'!$C$5:$K$611,9,FALSE))*1000,#N/A)</f>
        <v>1.7887205387205387</v>
      </c>
      <c r="AK28" s="196">
        <f>IFERROR((VLOOKUP($A28,'1112'!$F$10:$L$408,5,FALSE)/VLOOKUP($A28,'2012'!$F$10:$M$460,8,FALSE))*1000,#N/A)</f>
        <v>0.83998320033599327</v>
      </c>
      <c r="AL28" s="196">
        <f>IFERROR((VLOOKUP($A28,'1213'!$F$10:$L$408,5,FALSE)/VLOOKUP($A28,'2013'!$F$10:$M$460,8,FALSE))*1000,#N/A)</f>
        <v>0.41814760610495505</v>
      </c>
      <c r="AM28" s="196">
        <f>IFERROR((VLOOKUP($A28,'1314'!$F$10:$L$408,5,FALSE)/VLOOKUP($A28,'2014'!$F$10:$M$460,8,FALSE))*1000,#N/A)</f>
        <v>0.6237654641854663</v>
      </c>
      <c r="AN28" s="196">
        <f>IFERROR((VLOOKUP($A28,'1415'!$F$10:$L$408,5,FALSE)/VLOOKUP($A28,'2015'!$F$10:$M$460,8,FALSE))*1000,#N/A)</f>
        <v>0.30927835051546387</v>
      </c>
      <c r="AO28" s="196">
        <f>IFERROR((VLOOKUP($A28,'1516'!$F$10:$L$408,5,FALSE)/VLOOKUP($A28,'2016'!$F$10:$M$460,8,FALSE))*1000,#N/A)</f>
        <v>0.72269254594259758</v>
      </c>
      <c r="AP28" s="196">
        <f>IFERROR((VLOOKUP($A28,'1617'!$F$10:$L$408,5,FALSE)/VLOOKUP($A28,'2017'!$F$10:$M$460,8,FALSE))*1000,#N/A)</f>
        <v>0.40971013008296631</v>
      </c>
      <c r="AQ28" s="196">
        <f>IFERROR((VLOOKUP($A28,'1718'!$F$10:$L$408,5,FALSE)/VLOOKUP($A28,'2018'!$F$10:$N$460,9,FALSE))*1000,#N/A)</f>
        <v>0.81707690736390559</v>
      </c>
      <c r="AR28" s="196">
        <f>IFERROR((VLOOKUP($A28,'1819'!$F$10:$L$408,5,FALSE)/VLOOKUP($A28,'2018'!$F$10:$N$460,9,FALSE))*1000,#N/A)</f>
        <v>0.71494229394341746</v>
      </c>
      <c r="AS28" s="196">
        <f>IFERROR((VLOOKUP($A28,'1920'!$F$10:$L$408,5,FALSE)/VLOOKUP($A28,'2019'!$F$10:$N$464,8,FALSE))*1000,#N/A)</f>
        <v>1.3212590582471975</v>
      </c>
      <c r="AT28" s="196">
        <f>IFERROR((VLOOKUP($A28,'20 21'!$F$10:$L$408,5,FALSE)/VLOOKUP($A28,'2020'!$F$10:$N$469,8,FALSE))*1000,#N/A)</f>
        <v>3.3444172048982539</v>
      </c>
      <c r="AU28" s="196">
        <f>IFERROR((VLOOKUP($A28,'21 22'!$F$10:$L$408,5,FALSE)/VLOOKUP($A28,'2021'!$F$10:$N$469,8,FALSE))*1000,#N/A)</f>
        <v>6.1422587401321085</v>
      </c>
      <c r="AV28" s="196">
        <f>IFERROR((VLOOKUP($A28,'22 23'!$F$10:$L$408,5,FALSE)/VLOOKUP($A28,'2022'!$F$10:$N$469,8,FALSE))*1000,#N/A)</f>
        <v>0.49989002419467721</v>
      </c>
      <c r="AW28" s="196">
        <f>IFERROR((VLOOKUP($A28,'23 24'!$F$7:$M$408,5,FALSE)/VLOOKUP($A28,'2023'!$C$7:$N$469,9,FALSE))*1000,#N/A)</f>
        <v>9.9409507525299728E-2</v>
      </c>
      <c r="AY28" s="196">
        <f>IFERROR((VLOOKUP($A28,'0910'!$F$10:$L$433,6,FALSE)/VLOOKUP($A28,'2010'!$C$5:$K$611,9,FALSE))*1000,#N/A)</f>
        <v>0</v>
      </c>
      <c r="AZ28" s="196">
        <f>IFERROR((VLOOKUP($A28,'1011'!$F$10:$L$433,6,FALSE)/VLOOKUP($A28,'2011'!$C$5:$K$611,9,FALSE))*1000,#N/A)</f>
        <v>0</v>
      </c>
      <c r="BA28" s="196">
        <f>IFERROR((VLOOKUP($A28,'1112'!$F$10:$L$408,6,FALSE)/VLOOKUP($A28,'2012'!$F$10:$M$460,8,FALSE))*1000,#N/A)</f>
        <v>0</v>
      </c>
      <c r="BB28" s="196">
        <f>IFERROR((VLOOKUP($A28,'1213'!$F$10:$L$408,6,FALSE)/VLOOKUP($A28,'2013'!$F$10:$M$460,8,FALSE))*1000,#N/A)</f>
        <v>0</v>
      </c>
      <c r="BC28" s="196">
        <f>IFERROR((VLOOKUP($A28,'1314'!$F$10:$L$408,6,FALSE)/VLOOKUP($A28,'2014'!$F$10:$M$460,8,FALSE))*1000,#N/A)</f>
        <v>0</v>
      </c>
      <c r="BD28" s="196">
        <f>IFERROR((VLOOKUP($A28,'1415'!$F$10:$L$408,6,FALSE)/VLOOKUP($A28,'2015'!$F$10:$M$460,8,FALSE))*1000,#N/A)</f>
        <v>0</v>
      </c>
      <c r="BE28" s="196">
        <f>IFERROR((VLOOKUP($A28,'1516'!$F$10:$L$408,6,FALSE)/VLOOKUP($A28,'2016'!$F$10:$M$460,8,FALSE))*1000,#N/A)</f>
        <v>0</v>
      </c>
      <c r="BF28" s="196">
        <f>IFERROR((VLOOKUP($A28,'1617'!$F$10:$L$408,6,FALSE)/VLOOKUP($A28,'2017'!$F$10:$M$460,8,FALSE))*1000,#N/A)</f>
        <v>0</v>
      </c>
      <c r="BG28" s="196">
        <f>IFERROR((VLOOKUP($A28,'1718'!$F$10:$L$408,6,FALSE)/VLOOKUP($A28,'2018'!$F$10:$N$460,9,FALSE))*1000,#N/A)</f>
        <v>0</v>
      </c>
      <c r="BH28" s="196">
        <f>IFERROR((VLOOKUP($A28,'1819'!$F$10:$L$408,6,FALSE)/VLOOKUP($A28,'2018'!$F$10:$N$460,9,FALSE))*1000,#N/A)</f>
        <v>0</v>
      </c>
      <c r="BI28" s="196">
        <f>IFERROR((VLOOKUP($A28,'1920'!$F$10:$L$408,6,FALSE)/VLOOKUP($A28,'2019'!$F$10:$N$464,8,FALSE))*1000,#N/A)</f>
        <v>0</v>
      </c>
      <c r="BJ28" s="196">
        <f>IFERROR((VLOOKUP($A28,'20 21'!$F$10:$L$408,6,FALSE)/VLOOKUP($A28,'2020'!$F$10:$N$469,8,FALSE))*1000,#N/A)</f>
        <v>0</v>
      </c>
      <c r="BK28" s="196">
        <f>IFERROR((VLOOKUP($A28,'21 22'!$F$10:$L$408,6,FALSE)/VLOOKUP($A28,'2021'!$F$10:$N$469,8,FALSE))*1000,#N/A)</f>
        <v>0</v>
      </c>
      <c r="BL28" s="196">
        <f>IFERROR((VLOOKUP($A28,'22 23'!$F$10:$L$408,6,FALSE)/VLOOKUP($A28,'2022'!$F$10:$N$469,8,FALSE))*1000,#N/A)</f>
        <v>0</v>
      </c>
      <c r="BM28" s="196">
        <f>IFERROR((VLOOKUP($A28,'23 24'!$F$7:$M$408,6,FALSE)/VLOOKUP($A28,'2023'!$C$7:$N$469,9,FALSE))*1000,#N/A)</f>
        <v>0</v>
      </c>
      <c r="BO28" s="196">
        <f>IFERROR((VLOOKUP($A28,'0910'!$F$10:$L$433,7,FALSE)/VLOOKUP($A28,'2010'!$C$5:$K$611,9,FALSE))*1000,#N/A)</f>
        <v>1.0548523206751055</v>
      </c>
      <c r="BP28" s="196">
        <f>IFERROR((VLOOKUP($A28,'1011'!$F$10:$L$433,7,FALSE)/VLOOKUP($A28,'2011'!$C$5:$K$611,9,FALSE))*1000,#N/A)</f>
        <v>5.6818181818181817</v>
      </c>
      <c r="BQ28" s="196">
        <f>IFERROR((VLOOKUP($A28,'1112'!$F$10:$L$408,7,FALSE)/VLOOKUP($A28,'2012'!$F$10:$M$460,8,FALSE))*1000,#N/A)</f>
        <v>3.7799244015119697</v>
      </c>
      <c r="BR28" s="196">
        <f>IFERROR((VLOOKUP($A28,'1213'!$F$10:$L$408,7,FALSE)/VLOOKUP($A28,'2013'!$F$10:$M$460,8,FALSE))*1000,#N/A)</f>
        <v>3.0315701442609244</v>
      </c>
      <c r="BS28" s="196">
        <f>IFERROR((VLOOKUP($A28,'1314'!$F$10:$L$408,7,FALSE)/VLOOKUP($A28,'2014'!$F$10:$M$460,8,FALSE))*1000,#N/A)</f>
        <v>5.094084624181308</v>
      </c>
      <c r="BT28" s="196">
        <f>IFERROR((VLOOKUP($A28,'1415'!$F$10:$L$408,7,FALSE)/VLOOKUP($A28,'2015'!$F$10:$M$460,8,FALSE))*1000,#N/A)</f>
        <v>3.402061855670103</v>
      </c>
      <c r="BU28" s="196">
        <f>IFERROR((VLOOKUP($A28,'1516'!$F$10:$L$408,7,FALSE)/VLOOKUP($A28,'2016'!$F$10:$M$460,8,FALSE))*1000,#N/A)</f>
        <v>3.613462729712988</v>
      </c>
      <c r="BV28" s="196">
        <f>IFERROR((VLOOKUP($A28,'1617'!$F$10:$L$408,7,FALSE)/VLOOKUP($A28,'2017'!$F$10:$M$460,8,FALSE))*1000,#N/A)</f>
        <v>3.0728259756222474</v>
      </c>
      <c r="BW28" s="196">
        <f>IFERROR((VLOOKUP($A28,'1718'!$F$10:$L$408,7,FALSE)/VLOOKUP($A28,'2018'!$F$10:$N$460,9,FALSE))*1000,#N/A)</f>
        <v>7.2515575528546625</v>
      </c>
      <c r="BX28" s="196">
        <f>IFERROR((VLOOKUP($A28,'1819'!$F$10:$L$408,7,FALSE)/VLOOKUP($A28,'2018'!$F$10:$N$460,9,FALSE))*1000,#N/A)</f>
        <v>4.6981922173424575</v>
      </c>
      <c r="BY28" s="196">
        <f>IFERROR((VLOOKUP($A28,'1920'!$F$10:$L$408,7,FALSE)/VLOOKUP($A28,'2019'!$F$10:$N$464,8,FALSE))*1000,#N/A)</f>
        <v>5.1834009208159282</v>
      </c>
      <c r="BZ28" s="196">
        <f>IFERROR((VLOOKUP($A28,'20 21'!$F$10:$L$408,7,FALSE)/VLOOKUP($A28,'2020'!$F$10:$N$469,8,FALSE))*1000,#N/A)</f>
        <v>5.6753746507364315</v>
      </c>
      <c r="CA28" s="196">
        <f>IFERROR((VLOOKUP($A28,'21 22'!$F$10:$L$408,7,FALSE)/VLOOKUP($A28,'2021'!$F$10:$N$469,8,FALSE))*1000,#N/A)</f>
        <v>8.4581923634606078</v>
      </c>
      <c r="CB28" s="196">
        <f>IFERROR((VLOOKUP($A28,'22 23'!$F$10:$L$408,7,FALSE)/VLOOKUP($A28,'2022'!$F$10:$N$469,8,FALSE))*1000,#N/A)</f>
        <v>1.4996700725840315</v>
      </c>
      <c r="CC28" s="196">
        <f>IFERROR((VLOOKUP($A28,'23 24'!$F$7:$M$408,7,FALSE)/VLOOKUP($A28,'2023'!$C$7:$N$469,9,FALSE))*1000,#N/A)</f>
        <v>0.69586655267709807</v>
      </c>
      <c r="CE28" s="198">
        <f>IFERROR((VLOOKUP($A28,'0910'!$F$10:$S$433,9,FALSE)/VLOOKUP($A28,'2010'!$C$5:$K$611,9,FALSE))*1000,#N/A)</f>
        <v>1.1603375527426161</v>
      </c>
      <c r="CF28" s="198">
        <f>IFERROR((VLOOKUP($A28,'1011'!$F$10:$S$433,10,FALSE)/VLOOKUP($A28,'2011'!$C$5:$K$611,9,FALSE))*1000,#N/A)</f>
        <v>1.0521885521885521</v>
      </c>
      <c r="CG28" s="198">
        <f>IFERROR((VLOOKUP($A28,'1112'!$F$10:$S$408,9,FALSE)/VLOOKUP($A28,'2012'!$F$10:$M$460,8,FALSE))*1000,#N/A)</f>
        <v>1.4699706005879882</v>
      </c>
      <c r="CH28" s="198">
        <f>IFERROR((VLOOKUP($A28,'1213'!$F$10:$S$408,9,FALSE)/VLOOKUP($A28,'2013'!$F$10:$M$460,8,FALSE))*1000,#N/A)</f>
        <v>4.1814760610495512</v>
      </c>
      <c r="CI28" s="198">
        <f>IFERROR((VLOOKUP($A28,'1314'!$F$10:$S$408,9,FALSE)/VLOOKUP($A28,'2014'!$F$10:$M$460,8,FALSE))*1000,#N/A)</f>
        <v>2.5990227674394424</v>
      </c>
      <c r="CJ28" s="198">
        <f>IFERROR((VLOOKUP($A28,'1415'!$F$10:$S$408,9,FALSE)/VLOOKUP($A28,'2015'!$F$10:$M$460,8,FALSE))*1000,#N/A)</f>
        <v>3.402061855670103</v>
      </c>
      <c r="CK28" s="198">
        <f>IFERROR((VLOOKUP($A28,'1516'!$F$10:$S$408,9,FALSE)/VLOOKUP($A28,'2016'!$F$10:$M$460,8,FALSE))*1000,#N/A)</f>
        <v>6.0912657443733229</v>
      </c>
      <c r="CL28" s="198">
        <f>IFERROR((VLOOKUP($A28,'1617'!$F$10:$S$408,9,FALSE)/VLOOKUP($A28,'2017'!$F$10:$M$460,8,FALSE))*1000,#N/A)</f>
        <v>2.253405715456315</v>
      </c>
      <c r="CM28" s="198">
        <f>IFERROR((VLOOKUP($A28,'1718'!$F$10:$S$408,9,FALSE)/VLOOKUP($A28,'2018'!$F$10:$N$460,9,FALSE))*1000,#N/A)</f>
        <v>2.0426922684097639</v>
      </c>
      <c r="CN28" s="198">
        <f>IFERROR((VLOOKUP($A28,'1819'!$F$10:$S$408,9,FALSE)/VLOOKUP($A28,'2018'!$F$10:$N$460,9,FALSE))*1000,#N/A)</f>
        <v>1.021346134204882</v>
      </c>
      <c r="CO28" s="198">
        <f>IFERROR((VLOOKUP($A28,'1920'!$F$10:$S$408,9,FALSE)/VLOOKUP($A28,'2019'!$F$10:$N$464,8,FALSE))*1000,#N/A)</f>
        <v>0.81308249738289073</v>
      </c>
      <c r="CP28" s="198">
        <f>IFERROR((VLOOKUP($A28,'20 21'!$F$10:$S$408,9,FALSE)/VLOOKUP($A28,'2020'!$F$10:$N$469,8,FALSE))*1000,#N/A)</f>
        <v>3.2430712289922465</v>
      </c>
      <c r="CQ28" s="198">
        <f>IFERROR((VLOOKUP($A28,'21 22'!$F$10:$S$408,9,FALSE)/VLOOKUP($A28,'2021'!$F$10:$N$469,8,FALSE))*1000,#N/A)</f>
        <v>2.1145480908651519</v>
      </c>
      <c r="CR28" s="198">
        <f>IFERROR((VLOOKUP($A28,'22 23'!$F$10:$S$408,9,FALSE)/VLOOKUP($A28,'2022'!$F$10:$N$469,8,FALSE))*1000,#N/A)</f>
        <v>4.4990102177520948</v>
      </c>
      <c r="CS28" s="196">
        <f>IFERROR((VLOOKUP($A28,'23 24'!$F$7:$S$408,9,FALSE)/VLOOKUP($A28,'2023'!$C$7:$N$469,9,FALSE))*1000,#N/A)</f>
        <v>1.5905521204047957</v>
      </c>
      <c r="CU28" s="198">
        <f>IFERROR((VLOOKUP($A28,'0910'!$F$10:$S$433,10,FALSE)/VLOOKUP($A28,'2010'!$C$5:$K$611,9,FALSE))*1000,#N/A)</f>
        <v>2.6371308016877637</v>
      </c>
      <c r="CV28" s="198">
        <f>IFERROR((VLOOKUP($A28,'1011'!$F$10:$S$433,11,FALSE)/VLOOKUP($A28,'2011'!$C$5:$K$611,9,FALSE))*1000,#N/A)</f>
        <v>1.7887205387205387</v>
      </c>
      <c r="CW28" s="198">
        <f>IFERROR((VLOOKUP($A28,'1112'!$F$10:$S$408,10,FALSE)/VLOOKUP($A28,'2012'!$F$10:$M$460,8,FALSE))*1000,#N/A)</f>
        <v>1.8899622007559849</v>
      </c>
      <c r="CX28" s="198">
        <f>IFERROR((VLOOKUP($A28,'1213'!$F$10:$S$408,10,FALSE)/VLOOKUP($A28,'2013'!$F$10:$M$460,8,FALSE))*1000,#N/A)</f>
        <v>1.9862011289985366</v>
      </c>
      <c r="CY28" s="198">
        <f>IFERROR((VLOOKUP($A28,'1314'!$F$10:$S$408,10,FALSE)/VLOOKUP($A28,'2014'!$F$10:$M$460,8,FALSE))*1000,#N/A)</f>
        <v>0.9356481962781994</v>
      </c>
      <c r="CZ28" s="198">
        <f>IFERROR((VLOOKUP($A28,'1415'!$F$10:$S$408,10,FALSE)/VLOOKUP($A28,'2015'!$F$10:$M$460,8,FALSE))*1000,#N/A)</f>
        <v>0.51546391752577325</v>
      </c>
      <c r="DA28" s="198">
        <f>IFERROR((VLOOKUP($A28,'1516'!$F$10:$S$408,10,FALSE)/VLOOKUP($A28,'2016'!$F$10:$M$460,8,FALSE))*1000,#N/A)</f>
        <v>0.51620896138756966</v>
      </c>
      <c r="DB28" s="198">
        <f>IFERROR((VLOOKUP($A28,'1617'!$F$10:$S$408,10,FALSE)/VLOOKUP($A28,'2017'!$F$10:$M$460,8,FALSE))*1000,#N/A)</f>
        <v>1.1267028577281575</v>
      </c>
      <c r="DC28" s="198">
        <f>IFERROR((VLOOKUP($A28,'1718'!$F$10:$S$408,10,FALSE)/VLOOKUP($A28,'2018'!$F$10:$N$460,9,FALSE))*1000,#N/A)</f>
        <v>0.30640384026146461</v>
      </c>
      <c r="DD28" s="198">
        <f>IFERROR((VLOOKUP($A28,'1819'!$F$10:$S$408,10,FALSE)/VLOOKUP($A28,'2018'!$F$10:$N$460,9,FALSE))*1000,#N/A)</f>
        <v>1.1234807476253703</v>
      </c>
      <c r="DE28" s="198">
        <f>IFERROR((VLOOKUP($A28,'1920'!$F$10:$S$408,10,FALSE)/VLOOKUP($A28,'2019'!$F$10:$N$464,8,FALSE))*1000,#N/A)</f>
        <v>0.304905936518584</v>
      </c>
      <c r="DF28" s="198">
        <f>IFERROR((VLOOKUP($A28,'20 21'!$F$10:$S$408,10,FALSE)/VLOOKUP($A28,'2020'!$F$10:$N$469,8,FALSE))*1000,#N/A)</f>
        <v>0.81076780724806163</v>
      </c>
      <c r="DG28" s="198">
        <f>IFERROR((VLOOKUP($A28,'21 22'!$F$10:$S$408,10,FALSE)/VLOOKUP($A28,'2021'!$F$10:$N$469,8,FALSE))*1000,#N/A)</f>
        <v>0.40277106492669568</v>
      </c>
      <c r="DH28" s="198">
        <f>IFERROR((VLOOKUP($A28,'22 23'!$F$10:$S$408,10,FALSE)/VLOOKUP($A28,'2022'!$F$10:$N$469,8,FALSE))*1000,#N/A)</f>
        <v>2.3994721161344503</v>
      </c>
      <c r="DI28" s="196">
        <f>IFERROR((VLOOKUP($A28,'23 24'!$F$7:$S$408,10,FALSE)/VLOOKUP($A28,'2023'!$C$7:$N$469,9,FALSE))*1000,#N/A)</f>
        <v>0.69586655267709807</v>
      </c>
      <c r="DK28" s="198">
        <f>IFERROR((VLOOKUP($A28,'0910'!$F$10:$S$433,11,FALSE)/VLOOKUP($A28,'2010'!$C$5:$K$611,9,FALSE))*1000,#N/A)</f>
        <v>0</v>
      </c>
      <c r="DL28" s="198">
        <f>IFERROR((VLOOKUP($A28,'1011'!$F$10:$S$433,12,FALSE)/VLOOKUP($A28,'2011'!$C$5:$K$611,9,FALSE))*1000,#N/A)</f>
        <v>0</v>
      </c>
      <c r="DM28" s="198">
        <f>IFERROR((VLOOKUP($A28,'1112'!$F$10:$S$408,11,FALSE)/VLOOKUP($A28,'2012'!$F$10:$M$460,8,FALSE))*1000,#N/A)</f>
        <v>0</v>
      </c>
      <c r="DN28" s="198">
        <f>IFERROR((VLOOKUP($A28,'1213'!$F$10:$S$408,11,FALSE)/VLOOKUP($A28,'2013'!$F$10:$M$460,8,FALSE))*1000,#N/A)</f>
        <v>0</v>
      </c>
      <c r="DO28" s="198">
        <f>IFERROR((VLOOKUP($A28,'1314'!$F$10:$S$408,11,FALSE)/VLOOKUP($A28,'2014'!$F$10:$M$460,8,FALSE))*1000,#N/A)</f>
        <v>0</v>
      </c>
      <c r="DP28" s="198">
        <f>IFERROR((VLOOKUP($A28,'1415'!$F$10:$S$408,11,FALSE)/VLOOKUP($A28,'2015'!$F$10:$M$460,8,FALSE))*1000,#N/A)</f>
        <v>0</v>
      </c>
      <c r="DQ28" s="198">
        <f>IFERROR((VLOOKUP($A28,'1516'!$F$10:$S$408,11,FALSE)/VLOOKUP($A28,'2016'!$F$10:$M$460,8,FALSE))*1000,#N/A)</f>
        <v>0</v>
      </c>
      <c r="DR28" s="198">
        <f>IFERROR((VLOOKUP($A28,'1617'!$F$10:$S$408,11,FALSE)/VLOOKUP($A28,'2017'!$F$10:$M$460,8,FALSE))*1000,#N/A)</f>
        <v>0</v>
      </c>
      <c r="DS28" s="198">
        <f>IFERROR((VLOOKUP($A28,'1718'!$F$10:$S$408,11,FALSE)/VLOOKUP($A28,'2018'!$F$10:$N$460,9,FALSE))*1000,#N/A)</f>
        <v>0</v>
      </c>
      <c r="DT28" s="198">
        <f>IFERROR((VLOOKUP($A28,'1819'!$F$10:$S$408,11,FALSE)/VLOOKUP($A28,'2018'!$F$10:$N$460,9,FALSE))*1000,#N/A)</f>
        <v>0</v>
      </c>
      <c r="DU28" s="198">
        <f>IFERROR((VLOOKUP($A28,'1920'!$F$10:$S$408,11,FALSE)/VLOOKUP($A28,'2019'!$F$10:$N$464,8,FALSE))*1000,#N/A)</f>
        <v>0</v>
      </c>
      <c r="DV28" s="198">
        <f>IFERROR((VLOOKUP($A28,'20 21'!$F$10:$S$408,11,FALSE)/VLOOKUP($A28,'2020'!$F$10:$N$469,8,FALSE))*1000,#N/A)</f>
        <v>0</v>
      </c>
      <c r="DW28" s="198">
        <f>IFERROR((VLOOKUP($A28,'21 22'!$F$10:$S$408,11,FALSE)/VLOOKUP($A28,'2021'!$F$10:$N$469,8,FALSE))*1000,#N/A)</f>
        <v>0</v>
      </c>
      <c r="DX28" s="198">
        <f>IFERROR((VLOOKUP($A28,'22 23'!$F$10:$S$408,11,FALSE)/VLOOKUP($A28,'2022'!$F$10:$N$469,8,FALSE))*1000,#N/A)</f>
        <v>0</v>
      </c>
      <c r="DY28" s="196">
        <f>IFERROR((VLOOKUP($A28,'23 24'!$F$7:$S$408,11,FALSE)/VLOOKUP($A28,'2023'!$C$7:$N$469,9,FALSE))*1000,#N/A)</f>
        <v>0</v>
      </c>
      <c r="EA28" s="198">
        <f>IFERROR((VLOOKUP($A28,'0910'!$F$10:$S$433,12,FALSE)/VLOOKUP($A28,'2010'!$C$5:$K$611,9,FALSE))*1000,#N/A)</f>
        <v>3.7974683544303796</v>
      </c>
      <c r="EB28" s="198">
        <f>IFERROR((VLOOKUP($A28,'1011'!$F$10:$S$433,13,FALSE)/VLOOKUP($A28,'2011'!$C$5:$K$611,9,FALSE))*1000,#N/A)</f>
        <v>2.8409090909090908</v>
      </c>
      <c r="EC28" s="198">
        <f>IFERROR((VLOOKUP($A28,'1112'!$F$10:$S$408,12,FALSE)/VLOOKUP($A28,'2012'!$F$10:$M$460,8,FALSE))*1000,#N/A)</f>
        <v>3.2549349013019739</v>
      </c>
      <c r="ED28" s="198">
        <f>IFERROR((VLOOKUP($A28,'1213'!$F$10:$S$408,12,FALSE)/VLOOKUP($A28,'2013'!$F$10:$M$460,8,FALSE))*1000,#N/A)</f>
        <v>6.1676771900480878</v>
      </c>
      <c r="EE28" s="198">
        <f>IFERROR((VLOOKUP($A28,'1314'!$F$10:$S$408,12,FALSE)/VLOOKUP($A28,'2014'!$F$10:$M$460,8,FALSE))*1000,#N/A)</f>
        <v>3.5346709637176423</v>
      </c>
      <c r="EF28" s="198">
        <f>IFERROR((VLOOKUP($A28,'1415'!$F$10:$S$408,12,FALSE)/VLOOKUP($A28,'2015'!$F$10:$M$460,8,FALSE))*1000,#N/A)</f>
        <v>3.9175257731958761</v>
      </c>
      <c r="EG28" s="198">
        <f>IFERROR((VLOOKUP($A28,'1516'!$F$10:$S$408,12,FALSE)/VLOOKUP($A28,'2016'!$F$10:$M$460,8,FALSE))*1000,#N/A)</f>
        <v>6.6074747057608922</v>
      </c>
      <c r="EH28" s="198">
        <f>IFERROR((VLOOKUP($A28,'1617'!$F$10:$S$408,12,FALSE)/VLOOKUP($A28,'2017'!$F$10:$M$460,8,FALSE))*1000,#N/A)</f>
        <v>3.3801085731844718</v>
      </c>
      <c r="EI28" s="198">
        <f>IFERROR((VLOOKUP($A28,'1718'!$F$10:$S$408,12,FALSE)/VLOOKUP($A28,'2018'!$F$10:$N$460,9,FALSE))*1000,#N/A)</f>
        <v>2.3490961086712288</v>
      </c>
      <c r="EJ28" s="198">
        <f>IFERROR((VLOOKUP($A28,'1819'!$F$10:$S$408,12,FALSE)/VLOOKUP($A28,'2018'!$F$10:$N$460,9,FALSE))*1000,#N/A)</f>
        <v>2.1448268818302525</v>
      </c>
      <c r="EK28" s="198">
        <f>IFERROR((VLOOKUP($A28,'1920'!$F$10:$S$408,12,FALSE)/VLOOKUP($A28,'2019'!$F$10:$N$464,8,FALSE))*1000,#N/A)</f>
        <v>1.0163531217286133</v>
      </c>
      <c r="EL28" s="198">
        <f>IFERROR((VLOOKUP($A28,'20 21'!$F$10:$S$408,12,FALSE)/VLOOKUP($A28,'2020'!$F$10:$N$469,8,FALSE))*1000,#N/A)</f>
        <v>4.0538390362403076</v>
      </c>
      <c r="EM28" s="198">
        <f>IFERROR((VLOOKUP($A28,'21 22'!$F$10:$S$408,12,FALSE)/VLOOKUP($A28,'2021'!$F$10:$N$469,8,FALSE))*1000,#N/A)</f>
        <v>2.517319155791848</v>
      </c>
      <c r="EN28" s="198">
        <f>IFERROR((VLOOKUP($A28,'22 23'!$F$10:$S$408,12,FALSE)/VLOOKUP($A28,'2022'!$F$10:$N$469,8,FALSE))*1000,#N/A)</f>
        <v>6.8984823338865455</v>
      </c>
      <c r="EO28" s="196">
        <f>IFERROR((VLOOKUP($A28,'23 24'!$F$7:$S$408,12,FALSE)/VLOOKUP($A28,'2023'!$C$7:$N$469,9,FALSE))*1000,#N/A)</f>
        <v>2.2864186730818936</v>
      </c>
    </row>
    <row r="29" spans="1:145" x14ac:dyDescent="0.3">
      <c r="A29" t="s">
        <v>426</v>
      </c>
      <c r="B29" t="s">
        <v>1743</v>
      </c>
      <c r="C29" t="str">
        <f>IF(VLOOKUP($A29,'0910'!$F$10:$L$433,1,FALSE)=VLOOKUP($A29,'2010'!$C$5:$K$611,1,FALSE),VLOOKUP($A29,'0910'!$F$10:$L$433,1,FALSE),FALSE)</f>
        <v>Birmingham</v>
      </c>
      <c r="D29" t="str">
        <f>IF(VLOOKUP($A29,'1011'!$F$10:$L$433,1,FALSE)=VLOOKUP($A29,'2011'!$C$5:$K$611,1,FALSE),VLOOKUP($A29,'1011'!$F$10:$L$433,1,FALSE),FALSE)</f>
        <v>Birmingham</v>
      </c>
      <c r="E29" t="str">
        <f>IF(VLOOKUP(A29,'1112'!$F$10:$L$408,1,FALSE)=VLOOKUP(A29,'2012'!$F$10:$M$460,1,FALSE),VLOOKUP(A29,'1112'!$F$10:$L$408,1,FALSE),FALSE)</f>
        <v>Birmingham</v>
      </c>
      <c r="F29" t="str">
        <f>IF(VLOOKUP($A29,'1213'!$F$10:$L$408,1,FALSE)=VLOOKUP($A29,'2013'!$F$10:$M$460,1,FALSE),VLOOKUP($A29,'1213'!$F$10:$L$408,1,FALSE),FALSE)</f>
        <v>Birmingham</v>
      </c>
      <c r="G29" t="str">
        <f>IF(VLOOKUP($A29,'1314'!$F$10:$L$408,1,FALSE)=VLOOKUP($A29,'2014'!$F$10:$M$460,1,FALSE),VLOOKUP($A29,'1314'!$F$10:$L$408,1,FALSE),FALSE)</f>
        <v>Birmingham</v>
      </c>
      <c r="H29" t="str">
        <f>IF(VLOOKUP($A29,'1415'!$F$10:$L$408,1,FALSE)=VLOOKUP($A29,'2015'!$F$10:$M$460,1,FALSE),VLOOKUP($A29,'1415'!$F$10:$L$408,1,FALSE),FALSE)</f>
        <v>Birmingham</v>
      </c>
      <c r="I29" t="str">
        <f>IF(VLOOKUP($A29,'1516'!$F$10:$L$408,1,FALSE)=VLOOKUP($A29,'2015'!$F$10:$M$460,1,FALSE),VLOOKUP($A29,'1516'!$F$10:$L$408,1,FALSE),FALSE)</f>
        <v>Birmingham</v>
      </c>
      <c r="J29" t="str">
        <f>IF(VLOOKUP($A29,'1617'!$F$10:$L$408,1,FALSE)=VLOOKUP($A29,'2016'!$F$10:$M$460,1,FALSE),VLOOKUP($A29,'1617'!$F$10:$L$408,1,FALSE),FALSE)</f>
        <v>Birmingham</v>
      </c>
      <c r="K29" t="str">
        <f>IF(VLOOKUP($A29,'1718'!$F$10:$M$408,1,FALSE)=VLOOKUP($A29,'2017'!$F$10:$M$460,1,FALSE),VLOOKUP($A29,'1718'!$F$10:$M$408,1,FALSE),FALSE)</f>
        <v>Birmingham</v>
      </c>
      <c r="L29" t="str">
        <f>IF(VLOOKUP($A29,'1819'!$F$10:$M$408,1,FALSE)=VLOOKUP($A29,'2018'!$F$10:$M$460,1,FALSE),VLOOKUP($A29,'1819'!$F$10:$M$408,1,FALSE),FALSE)</f>
        <v>Birmingham</v>
      </c>
      <c r="M29" t="str">
        <f>IF(VLOOKUP($A29,'1920'!$F$10:$M$408,1,FALSE)=VLOOKUP($A29,'2019'!$F$10:$M$464,1,FALSE),VLOOKUP($A29,'1920'!$F$10:$M$408,1,FALSE),FALSE)</f>
        <v>Birmingham</v>
      </c>
      <c r="N29" t="str">
        <f>IF(VLOOKUP($A29,'20 21'!$F$10:$N$408,1,FALSE)=VLOOKUP($A29,'2020'!$F$10:$O$468,1,FALSE),VLOOKUP($A29,'20 21'!$F$10:$N$408,1,FALSE),FALSE)</f>
        <v>Birmingham</v>
      </c>
      <c r="O29" t="str">
        <f>IF(VLOOKUP($A29,'21 22'!$F$10:$N$408,1,FALSE)=VLOOKUP($A29,'2021'!$F$10:$O$471,1,FALSE),VLOOKUP($A29,'21 22'!$F$10:$N$408,1,FALSE),FALSE)</f>
        <v>Birmingham</v>
      </c>
      <c r="P29" t="str">
        <f>IF(VLOOKUP($A29,'22 23'!$F$10:$N$408,1,FALSE)=VLOOKUP($A29,'2022'!$F$10:$O$468,1,FALSE),VLOOKUP($A29,'22 23'!$F$10:$N$408,1,FALSE),FALSE)</f>
        <v>Birmingham</v>
      </c>
      <c r="Q29" t="str">
        <f>IF(VLOOKUP($A29,'23 24'!$F$7:$N$408,1,FALSE)=VLOOKUP($A29,'2023'!$C$7:$O$468,1,FALSE),VLOOKUP($A29,'23 24'!$F$7:$N$408,1,FALSE),FALSE)</f>
        <v>Birmingham</v>
      </c>
      <c r="S29" s="196">
        <f>IFERROR((VLOOKUP($A29,'0910'!$F$10:$L$433,4,FALSE)/VLOOKUP($A29,'2010'!$C$5:$K$611,9,FALSE))*1000,#N/A)</f>
        <v>1.6805927048074418</v>
      </c>
      <c r="T29" s="196">
        <f>IFERROR((VLOOKUP($A29,'1011'!$F$10:$L$433,4,FALSE)/VLOOKUP($A29,'2011'!$C$5:$K$611,9,FALSE))*1000,#N/A)</f>
        <v>1.7704128602790172</v>
      </c>
      <c r="U29" s="196">
        <f>IFERROR((VLOOKUP($A29,'1112'!$F$10:$L$408,4,FALSE)/VLOOKUP($A29,'2012'!$F$10:$M$460,8,FALSE))*1000,#N/A)</f>
        <v>1.5535991714137751</v>
      </c>
      <c r="V29" s="196">
        <f>IFERROR((VLOOKUP($A29,'1213'!$F$10:$L$408,4,FALSE)/VLOOKUP($A29,'2013'!$F$10:$M$460,8,FALSE))*1000,#N/A)</f>
        <v>1.3608953753020954</v>
      </c>
      <c r="W29" s="196">
        <f>IFERROR((VLOOKUP($A29,'1314'!$F$10:$L$408,4,FALSE)/VLOOKUP($A29,'2014'!$F$10:$M$460,8,FALSE))*1000,#N/A)</f>
        <v>1.6830687954370136</v>
      </c>
      <c r="X29" s="196">
        <f>IFERROR((VLOOKUP($A29,'1415'!$F$10:$L$408,4,FALSE)/VLOOKUP($A29,'2015'!$F$10:$M$460,8,FALSE))*1000,#N/A)</f>
        <v>1.0707635009310987</v>
      </c>
      <c r="Y29" s="196">
        <f>IFERROR((VLOOKUP($A29,'1516'!$F$10:$L$408,4,FALSE)/VLOOKUP($A29,'2016'!$F$10:$M$460,8,FALSE))*1000,#N/A)</f>
        <v>1.0637313847007679</v>
      </c>
      <c r="Z29" s="196">
        <f>IFERROR((VLOOKUP($A29,'1617'!$F$10:$L$408,4,FALSE)/VLOOKUP($A29,'2017'!$F$10:$M$460,8,FALSE))*1000,#N/A)</f>
        <v>2.4643589212096089</v>
      </c>
      <c r="AA29" s="196">
        <f>IFERROR((VLOOKUP($A29,'1718'!$F$10:$L$408,4,FALSE)/VLOOKUP($A29,'2018'!$F$10:$N$460,9,FALSE))*1000,#N/A)</f>
        <v>1.874928546930376</v>
      </c>
      <c r="AB29" s="196">
        <f>IFERROR((VLOOKUP($A29,'1819'!$F$10:$L$408,4,FALSE)/VLOOKUP($A29,'2018'!$F$10:$N$460,9,FALSE))*1000,#N/A)</f>
        <v>4.0242368812164173</v>
      </c>
      <c r="AC29" s="196">
        <f>IFERROR((VLOOKUP($A29,'1920'!$F$10:$L$408,4,FALSE)/VLOOKUP($A29,'2019'!$F$10:$N$464,8,FALSE))*1000,#N/A)</f>
        <v>2.4460066676329904</v>
      </c>
      <c r="AD29" s="196">
        <f>IFERROR((VLOOKUP($A29,'20 21'!$F$10:$M$408,4,FALSE)/VLOOKUP($A29,'2020'!$F$10:$N$469,8,FALSE))*1000,#N/A)</f>
        <v>3.5660915253189116</v>
      </c>
      <c r="AE29" s="196">
        <f>IFERROR((VLOOKUP($A29,'21 22'!$F$10:$M$408,4,FALSE)/VLOOKUP($A29,'2021'!$F$10:$N$469,8,FALSE))*1000,#N/A)</f>
        <v>2.7336423992417505</v>
      </c>
      <c r="AF29" s="196">
        <f>IFERROR((VLOOKUP($A29,'22 23'!$F$10:$M$408,4,FALSE)/VLOOKUP($A29,'2022'!$F$10:$N$469,8,FALSE))*1000,#N/A)</f>
        <v>2.402840691662143</v>
      </c>
      <c r="AG29" s="196">
        <f>IFERROR((VLOOKUP($A29,'23 24'!$F$7:$M$408,4,FALSE)/VLOOKUP($A29,'2023'!$C$7:$N$469,9,FALSE))*1000,#N/A)</f>
        <v>3.8671469294853376</v>
      </c>
      <c r="AI29" s="196">
        <f>IFERROR((VLOOKUP($A29,'0910'!$F$10:$L$433,5,FALSE)/VLOOKUP($A29,'2010'!$C$5:$K$611,9,FALSE))*1000,#N/A)</f>
        <v>0.47340639572040621</v>
      </c>
      <c r="AJ29" s="196">
        <f>IFERROR((VLOOKUP($A29,'1011'!$F$10:$L$433,5,FALSE)/VLOOKUP($A29,'2011'!$C$5:$K$611,9,FALSE))*1000,#N/A)</f>
        <v>0.56653211528928549</v>
      </c>
      <c r="AK29" s="196">
        <f>IFERROR((VLOOKUP($A29,'1112'!$F$10:$L$408,5,FALSE)/VLOOKUP($A29,'2012'!$F$10:$M$460,8,FALSE))*1000,#N/A)</f>
        <v>0.25893319523562919</v>
      </c>
      <c r="AL29" s="196">
        <f>IFERROR((VLOOKUP($A29,'1213'!$F$10:$L$408,5,FALSE)/VLOOKUP($A29,'2013'!$F$10:$M$460,8,FALSE))*1000,#N/A)</f>
        <v>0.23463713367277506</v>
      </c>
      <c r="AM29" s="196">
        <f>IFERROR((VLOOKUP($A29,'1314'!$F$10:$L$408,5,FALSE)/VLOOKUP($A29,'2014'!$F$10:$M$460,8,FALSE))*1000,#N/A)</f>
        <v>0.11687977746090371</v>
      </c>
      <c r="AN29" s="196">
        <f>IFERROR((VLOOKUP($A29,'1415'!$F$10:$L$408,5,FALSE)/VLOOKUP($A29,'2015'!$F$10:$M$460,8,FALSE))*1000,#N/A)</f>
        <v>0.16294227188081936</v>
      </c>
      <c r="AO29" s="196">
        <f>IFERROR((VLOOKUP($A29,'1516'!$F$10:$L$408,5,FALSE)/VLOOKUP($A29,'2016'!$F$10:$M$460,8,FALSE))*1000,#N/A)</f>
        <v>0.32374433447414674</v>
      </c>
      <c r="AP29" s="196">
        <f>IFERROR((VLOOKUP($A29,'1617'!$F$10:$L$408,5,FALSE)/VLOOKUP($A29,'2017'!$F$10:$M$460,8,FALSE))*1000,#N/A)</f>
        <v>0.36850226859209101</v>
      </c>
      <c r="AQ29" s="196">
        <f>IFERROR((VLOOKUP($A29,'1718'!$F$10:$L$408,5,FALSE)/VLOOKUP($A29,'2018'!$F$10:$N$460,9,FALSE))*1000,#N/A)</f>
        <v>0.2972447696353035</v>
      </c>
      <c r="AR29" s="196">
        <f>IFERROR((VLOOKUP($A29,'1819'!$F$10:$L$408,5,FALSE)/VLOOKUP($A29,'2018'!$F$10:$N$460,9,FALSE))*1000,#N/A)</f>
        <v>0.61735452155024573</v>
      </c>
      <c r="AS29" s="196">
        <f>IFERROR((VLOOKUP($A29,'1920'!$F$10:$L$408,5,FALSE)/VLOOKUP($A29,'2019'!$F$10:$N$464,8,FALSE))*1000,#N/A)</f>
        <v>0.24913030874039716</v>
      </c>
      <c r="AT29" s="196">
        <f>IFERROR((VLOOKUP($A29,'20 21'!$F$10:$L$408,5,FALSE)/VLOOKUP($A29,'2020'!$F$10:$N$469,8,FALSE))*1000,#N/A)</f>
        <v>0.36112319243735813</v>
      </c>
      <c r="AU29" s="196">
        <f>IFERROR((VLOOKUP($A29,'21 22'!$F$10:$L$408,5,FALSE)/VLOOKUP($A29,'2021'!$F$10:$N$469,8,FALSE))*1000,#N/A)</f>
        <v>0.20166214420635864</v>
      </c>
      <c r="AV29" s="196">
        <f>IFERROR((VLOOKUP($A29,'22 23'!$F$10:$L$408,5,FALSE)/VLOOKUP($A29,'2022'!$F$10:$N$469,8,FALSE))*1000,#N/A)</f>
        <v>0.33372787384196423</v>
      </c>
      <c r="AW29" s="196">
        <f>IFERROR((VLOOKUP($A29,'23 24'!$F$7:$M$408,5,FALSE)/VLOOKUP($A29,'2023'!$C$7:$N$469,9,FALSE))*1000,#N/A)</f>
        <v>0.44195964908403867</v>
      </c>
      <c r="AY29" s="196">
        <f>IFERROR((VLOOKUP($A29,'0910'!$F$10:$L$433,6,FALSE)/VLOOKUP($A29,'2010'!$C$5:$K$611,9,FALSE))*1000,#N/A)</f>
        <v>0</v>
      </c>
      <c r="AZ29" s="196">
        <f>IFERROR((VLOOKUP($A29,'1011'!$F$10:$L$433,6,FALSE)/VLOOKUP($A29,'2011'!$C$5:$K$611,9,FALSE))*1000,#N/A)</f>
        <v>9.4422019214880901E-2</v>
      </c>
      <c r="BA29" s="196">
        <f>IFERROR((VLOOKUP($A29,'1112'!$F$10:$L$408,6,FALSE)/VLOOKUP($A29,'2012'!$F$10:$M$460,8,FALSE))*1000,#N/A)</f>
        <v>0.23539381385057201</v>
      </c>
      <c r="BB29" s="196">
        <f>IFERROR((VLOOKUP($A29,'1213'!$F$10:$L$408,6,FALSE)/VLOOKUP($A29,'2013'!$F$10:$M$460,8,FALSE))*1000,#N/A)</f>
        <v>7.0391140101832519E-2</v>
      </c>
      <c r="BC29" s="196">
        <f>IFERROR((VLOOKUP($A29,'1314'!$F$10:$L$408,6,FALSE)/VLOOKUP($A29,'2014'!$F$10:$M$460,8,FALSE))*1000,#N/A)</f>
        <v>4.6751910984361489E-2</v>
      </c>
      <c r="BD29" s="196">
        <f>IFERROR((VLOOKUP($A29,'1415'!$F$10:$L$408,6,FALSE)/VLOOKUP($A29,'2015'!$F$10:$M$460,8,FALSE))*1000,#N/A)</f>
        <v>0</v>
      </c>
      <c r="BE29" s="196">
        <f>IFERROR((VLOOKUP($A29,'1516'!$F$10:$L$408,6,FALSE)/VLOOKUP($A29,'2016'!$F$10:$M$460,8,FALSE))*1000,#N/A)</f>
        <v>4.6249190639163815E-2</v>
      </c>
      <c r="BF29" s="196">
        <f>IFERROR((VLOOKUP($A29,'1617'!$F$10:$L$408,6,FALSE)/VLOOKUP($A29,'2017'!$F$10:$M$460,8,FALSE))*1000,#N/A)</f>
        <v>4.6062783574011376E-2</v>
      </c>
      <c r="BG29" s="196">
        <f>IFERROR((VLOOKUP($A29,'1718'!$F$10:$L$408,6,FALSE)/VLOOKUP($A29,'2018'!$F$10:$N$460,9,FALSE))*1000,#N/A)</f>
        <v>2.2864982279638731E-2</v>
      </c>
      <c r="BH29" s="196">
        <f>IFERROR((VLOOKUP($A29,'1819'!$F$10:$L$408,6,FALSE)/VLOOKUP($A29,'2018'!$F$10:$N$460,9,FALSE))*1000,#N/A)</f>
        <v>0.16005487595747114</v>
      </c>
      <c r="BI29" s="196">
        <f>IFERROR((VLOOKUP($A29,'1920'!$F$10:$L$408,6,FALSE)/VLOOKUP($A29,'2019'!$F$10:$N$464,8,FALSE))*1000,#N/A)</f>
        <v>6.7944629656471953E-2</v>
      </c>
      <c r="BJ29" s="196">
        <f>IFERROR((VLOOKUP($A29,'20 21'!$F$10:$L$408,6,FALSE)/VLOOKUP($A29,'2020'!$F$10:$N$469,8,FALSE))*1000,#N/A)</f>
        <v>4.5140399054669766E-2</v>
      </c>
      <c r="BK29" s="196">
        <f>IFERROR((VLOOKUP($A29,'21 22'!$F$10:$L$408,6,FALSE)/VLOOKUP($A29,'2021'!$F$10:$N$469,8,FALSE))*1000,#N/A)</f>
        <v>0.49295190805998784</v>
      </c>
      <c r="BL29" s="196">
        <f>IFERROR((VLOOKUP($A29,'22 23'!$F$10:$L$408,6,FALSE)/VLOOKUP($A29,'2022'!$F$10:$N$469,8,FALSE))*1000,#N/A)</f>
        <v>8.8994099691190473E-2</v>
      </c>
      <c r="BM29" s="196">
        <f>IFERROR((VLOOKUP($A29,'23 24'!$F$7:$M$408,6,FALSE)/VLOOKUP($A29,'2023'!$C$7:$N$469,9,FALSE))*1000,#N/A)</f>
        <v>2.2097982454201932E-2</v>
      </c>
      <c r="BO29" s="196">
        <f>IFERROR((VLOOKUP($A29,'0910'!$F$10:$L$433,7,FALSE)/VLOOKUP($A29,'2010'!$C$5:$K$611,9,FALSE))*1000,#N/A)</f>
        <v>2.1776694203138685</v>
      </c>
      <c r="BP29" s="196">
        <f>IFERROR((VLOOKUP($A29,'1011'!$F$10:$L$433,7,FALSE)/VLOOKUP($A29,'2011'!$C$5:$K$611,9,FALSE))*1000,#N/A)</f>
        <v>2.4313669947831831</v>
      </c>
      <c r="BQ29" s="196">
        <f>IFERROR((VLOOKUP($A29,'1112'!$F$10:$L$408,7,FALSE)/VLOOKUP($A29,'2012'!$F$10:$M$460,8,FALSE))*1000,#N/A)</f>
        <v>2.0479261804999762</v>
      </c>
      <c r="BR29" s="196">
        <f>IFERROR((VLOOKUP($A29,'1213'!$F$10:$L$408,7,FALSE)/VLOOKUP($A29,'2013'!$F$10:$M$460,8,FALSE))*1000,#N/A)</f>
        <v>1.6659236490767029</v>
      </c>
      <c r="BS29" s="196">
        <f>IFERROR((VLOOKUP($A29,'1314'!$F$10:$L$408,7,FALSE)/VLOOKUP($A29,'2014'!$F$10:$M$460,8,FALSE))*1000,#N/A)</f>
        <v>1.8467004838822787</v>
      </c>
      <c r="BT29" s="196">
        <f>IFERROR((VLOOKUP($A29,'1415'!$F$10:$L$408,7,FALSE)/VLOOKUP($A29,'2015'!$F$10:$M$460,8,FALSE))*1000,#N/A)</f>
        <v>1.2337057728119181</v>
      </c>
      <c r="BU29" s="196">
        <f>IFERROR((VLOOKUP($A29,'1516'!$F$10:$L$408,7,FALSE)/VLOOKUP($A29,'2016'!$F$10:$M$460,8,FALSE))*1000,#N/A)</f>
        <v>1.4106003144944963</v>
      </c>
      <c r="BV29" s="196">
        <f>IFERROR((VLOOKUP($A29,'1617'!$F$10:$L$408,7,FALSE)/VLOOKUP($A29,'2017'!$F$10:$M$460,8,FALSE))*1000,#N/A)</f>
        <v>2.901955365162717</v>
      </c>
      <c r="BW29" s="196">
        <f>IFERROR((VLOOKUP($A29,'1718'!$F$10:$L$408,7,FALSE)/VLOOKUP($A29,'2018'!$F$10:$N$460,9,FALSE))*1000,#N/A)</f>
        <v>2.2179032811249573</v>
      </c>
      <c r="BX29" s="196">
        <f>IFERROR((VLOOKUP($A29,'1819'!$F$10:$L$408,7,FALSE)/VLOOKUP($A29,'2018'!$F$10:$N$460,9,FALSE))*1000,#N/A)</f>
        <v>4.7787812964444951</v>
      </c>
      <c r="BY29" s="196">
        <f>IFERROR((VLOOKUP($A29,'1920'!$F$10:$L$408,7,FALSE)/VLOOKUP($A29,'2019'!$F$10:$N$464,8,FALSE))*1000,#N/A)</f>
        <v>2.7857298159153498</v>
      </c>
      <c r="BZ29" s="196">
        <f>IFERROR((VLOOKUP($A29,'20 21'!$F$10:$L$408,7,FALSE)/VLOOKUP($A29,'2020'!$F$10:$N$469,8,FALSE))*1000,#N/A)</f>
        <v>3.9723551168109399</v>
      </c>
      <c r="CA29" s="196">
        <f>IFERROR((VLOOKUP($A29,'21 22'!$F$10:$L$408,7,FALSE)/VLOOKUP($A29,'2021'!$F$10:$N$469,8,FALSE))*1000,#N/A)</f>
        <v>3.4058495465962788</v>
      </c>
      <c r="CB29" s="196">
        <f>IFERROR((VLOOKUP($A29,'22 23'!$F$10:$L$408,7,FALSE)/VLOOKUP($A29,'2022'!$F$10:$N$469,8,FALSE))*1000,#N/A)</f>
        <v>2.8033141402725001</v>
      </c>
      <c r="CC29" s="196">
        <f>IFERROR((VLOOKUP($A29,'23 24'!$F$7:$M$408,7,FALSE)/VLOOKUP($A29,'2023'!$C$7:$N$469,9,FALSE))*1000,#N/A)</f>
        <v>4.3312045610235783</v>
      </c>
      <c r="CE29" s="198">
        <f>IFERROR((VLOOKUP($A29,'0910'!$F$10:$S$433,9,FALSE)/VLOOKUP($A29,'2010'!$C$5:$K$611,9,FALSE))*1000,#N/A)</f>
        <v>2.8404383743224368</v>
      </c>
      <c r="CF29" s="198">
        <f>IFERROR((VLOOKUP($A29,'1011'!$F$10:$S$433,10,FALSE)/VLOOKUP($A29,'2011'!$C$5:$K$611,9,FALSE))*1000,#N/A)</f>
        <v>1.5107523074380944</v>
      </c>
      <c r="CG29" s="198">
        <f>IFERROR((VLOOKUP($A29,'1112'!$F$10:$S$408,9,FALSE)/VLOOKUP($A29,'2012'!$F$10:$M$460,8,FALSE))*1000,#N/A)</f>
        <v>1.8360717480344617</v>
      </c>
      <c r="CH29" s="198">
        <f>IFERROR((VLOOKUP($A29,'1213'!$F$10:$S$408,9,FALSE)/VLOOKUP($A29,'2013'!$F$10:$M$460,8,FALSE))*1000,#N/A)</f>
        <v>1.4312865154039278</v>
      </c>
      <c r="CI29" s="198">
        <f>IFERROR((VLOOKUP($A29,'1314'!$F$10:$S$408,9,FALSE)/VLOOKUP($A29,'2014'!$F$10:$M$460,8,FALSE))*1000,#N/A)</f>
        <v>1.8934523948666402</v>
      </c>
      <c r="CJ29" s="198">
        <f>IFERROR((VLOOKUP($A29,'1415'!$F$10:$S$408,9,FALSE)/VLOOKUP($A29,'2015'!$F$10:$M$460,8,FALSE))*1000,#N/A)</f>
        <v>1.3268156424581004</v>
      </c>
      <c r="CK29" s="198">
        <f>IFERROR((VLOOKUP($A29,'1516'!$F$10:$S$408,9,FALSE)/VLOOKUP($A29,'2016'!$F$10:$M$460,8,FALSE))*1000,#N/A)</f>
        <v>0.94810840810285812</v>
      </c>
      <c r="CL29" s="198">
        <f>IFERROR((VLOOKUP($A29,'1617'!$F$10:$S$408,9,FALSE)/VLOOKUP($A29,'2017'!$F$10:$M$460,8,FALSE))*1000,#N/A)</f>
        <v>1.2897579400723185</v>
      </c>
      <c r="CM29" s="198">
        <f>IFERROR((VLOOKUP($A29,'1718'!$F$10:$S$408,9,FALSE)/VLOOKUP($A29,'2018'!$F$10:$N$460,9,FALSE))*1000,#N/A)</f>
        <v>1.2575740253801304</v>
      </c>
      <c r="CN29" s="198">
        <f>IFERROR((VLOOKUP($A29,'1819'!$F$10:$S$408,9,FALSE)/VLOOKUP($A29,'2018'!$F$10:$N$460,9,FALSE))*1000,#N/A)</f>
        <v>1.7606036355321826</v>
      </c>
      <c r="CO29" s="198">
        <f>IFERROR((VLOOKUP($A29,'1920'!$F$10:$S$408,9,FALSE)/VLOOKUP($A29,'2019'!$F$10:$N$464,8,FALSE))*1000,#N/A)</f>
        <v>1.6306711117553268</v>
      </c>
      <c r="CP29" s="198">
        <f>IFERROR((VLOOKUP($A29,'20 21'!$F$10:$S$408,9,FALSE)/VLOOKUP($A29,'2020'!$F$10:$N$469,8,FALSE))*1000,#N/A)</f>
        <v>1.4219225702220977</v>
      </c>
      <c r="CQ29" s="198">
        <f>IFERROR((VLOOKUP($A29,'21 22'!$F$10:$S$408,9,FALSE)/VLOOKUP($A29,'2021'!$F$10:$N$469,8,FALSE))*1000,#N/A)</f>
        <v>3.8763945497444494</v>
      </c>
      <c r="CR29" s="198">
        <f>IFERROR((VLOOKUP($A29,'22 23'!$F$10:$S$408,9,FALSE)/VLOOKUP($A29,'2022'!$F$10:$N$469,8,FALSE))*1000,#N/A)</f>
        <v>2.8700597150408926</v>
      </c>
      <c r="CS29" s="196">
        <f>IFERROR((VLOOKUP($A29,'23 24'!$F$7:$S$408,9,FALSE)/VLOOKUP($A29,'2023'!$C$7:$N$469,9,FALSE))*1000,#N/A)</f>
        <v>3.4251872804012997</v>
      </c>
      <c r="CU29" s="198">
        <f>IFERROR((VLOOKUP($A29,'0910'!$F$10:$S$433,10,FALSE)/VLOOKUP($A29,'2010'!$C$5:$K$611,9,FALSE))*1000,#N/A)</f>
        <v>0.75745023315264981</v>
      </c>
      <c r="CV29" s="198">
        <f>IFERROR((VLOOKUP($A29,'1011'!$F$10:$S$433,11,FALSE)/VLOOKUP($A29,'2011'!$C$5:$K$611,9,FALSE))*1000,#N/A)</f>
        <v>0.66095413450416629</v>
      </c>
      <c r="CW29" s="198">
        <f>IFERROR((VLOOKUP($A29,'1112'!$F$10:$S$408,10,FALSE)/VLOOKUP($A29,'2012'!$F$10:$M$460,8,FALSE))*1000,#N/A)</f>
        <v>0.40016948354597243</v>
      </c>
      <c r="CX29" s="198">
        <f>IFERROR((VLOOKUP($A29,'1213'!$F$10:$S$408,10,FALSE)/VLOOKUP($A29,'2013'!$F$10:$M$460,8,FALSE))*1000,#N/A)</f>
        <v>0.25810084704005254</v>
      </c>
      <c r="CY29" s="198">
        <f>IFERROR((VLOOKUP($A29,'1314'!$F$10:$S$408,10,FALSE)/VLOOKUP($A29,'2014'!$F$10:$M$460,8,FALSE))*1000,#N/A)</f>
        <v>0.18700764393744596</v>
      </c>
      <c r="CZ29" s="198">
        <f>IFERROR((VLOOKUP($A29,'1415'!$F$10:$S$408,10,FALSE)/VLOOKUP($A29,'2015'!$F$10:$M$460,8,FALSE))*1000,#N/A)</f>
        <v>9.3109869646182494E-2</v>
      </c>
      <c r="DA29" s="198">
        <f>IFERROR((VLOOKUP($A29,'1516'!$F$10:$S$408,10,FALSE)/VLOOKUP($A29,'2016'!$F$10:$M$460,8,FALSE))*1000,#N/A)</f>
        <v>0.3931181204328924</v>
      </c>
      <c r="DB29" s="198">
        <f>IFERROR((VLOOKUP($A29,'1617'!$F$10:$S$408,10,FALSE)/VLOOKUP($A29,'2017'!$F$10:$M$460,8,FALSE))*1000,#N/A)</f>
        <v>0.16121974250903981</v>
      </c>
      <c r="DC29" s="198">
        <f>IFERROR((VLOOKUP($A29,'1718'!$F$10:$S$408,10,FALSE)/VLOOKUP($A29,'2018'!$F$10:$N$460,9,FALSE))*1000,#N/A)</f>
        <v>0.2972447696353035</v>
      </c>
      <c r="DD29" s="198">
        <f>IFERROR((VLOOKUP($A29,'1819'!$F$10:$S$408,10,FALSE)/VLOOKUP($A29,'2018'!$F$10:$N$460,9,FALSE))*1000,#N/A)</f>
        <v>0.2972447696353035</v>
      </c>
      <c r="DE29" s="198">
        <f>IFERROR((VLOOKUP($A29,'1920'!$F$10:$S$408,10,FALSE)/VLOOKUP($A29,'2019'!$F$10:$N$464,8,FALSE))*1000,#N/A)</f>
        <v>0.31707493839686907</v>
      </c>
      <c r="DF29" s="198">
        <f>IFERROR((VLOOKUP($A29,'20 21'!$F$10:$S$408,10,FALSE)/VLOOKUP($A29,'2020'!$F$10:$N$469,8,FALSE))*1000,#N/A)</f>
        <v>0.65453578629271159</v>
      </c>
      <c r="DG29" s="198">
        <f>IFERROR((VLOOKUP($A29,'21 22'!$F$10:$S$408,10,FALSE)/VLOOKUP($A29,'2021'!$F$10:$N$469,8,FALSE))*1000,#N/A)</f>
        <v>0.49295190805998784</v>
      </c>
      <c r="DH29" s="198">
        <f>IFERROR((VLOOKUP($A29,'22 23'!$F$10:$S$408,10,FALSE)/VLOOKUP($A29,'2022'!$F$10:$N$469,8,FALSE))*1000,#N/A)</f>
        <v>0.24473377415077383</v>
      </c>
      <c r="DI29" s="196">
        <f>IFERROR((VLOOKUP($A29,'23 24'!$F$7:$S$408,10,FALSE)/VLOOKUP($A29,'2023'!$C$7:$N$469,9,FALSE))*1000,#N/A)</f>
        <v>0.39776368417563474</v>
      </c>
      <c r="DK29" s="198">
        <f>IFERROR((VLOOKUP($A29,'0910'!$F$10:$S$433,11,FALSE)/VLOOKUP($A29,'2010'!$C$5:$K$611,9,FALSE))*1000,#N/A)</f>
        <v>0</v>
      </c>
      <c r="DL29" s="198">
        <f>IFERROR((VLOOKUP($A29,'1011'!$F$10:$S$433,12,FALSE)/VLOOKUP($A29,'2011'!$C$5:$K$611,9,FALSE))*1000,#N/A)</f>
        <v>4.721100960744045E-2</v>
      </c>
      <c r="DM29" s="198">
        <f>IFERROR((VLOOKUP($A29,'1112'!$F$10:$S$408,11,FALSE)/VLOOKUP($A29,'2012'!$F$10:$M$460,8,FALSE))*1000,#N/A)</f>
        <v>0.16477566969540042</v>
      </c>
      <c r="DN29" s="198">
        <f>IFERROR((VLOOKUP($A29,'1213'!$F$10:$S$408,11,FALSE)/VLOOKUP($A29,'2013'!$F$10:$M$460,8,FALSE))*1000,#N/A)</f>
        <v>2.3463713367277508E-2</v>
      </c>
      <c r="DO29" s="198">
        <f>IFERROR((VLOOKUP($A29,'1314'!$F$10:$S$408,11,FALSE)/VLOOKUP($A29,'2014'!$F$10:$M$460,8,FALSE))*1000,#N/A)</f>
        <v>0.28051146590616888</v>
      </c>
      <c r="DP29" s="198">
        <f>IFERROR((VLOOKUP($A29,'1415'!$F$10:$S$408,11,FALSE)/VLOOKUP($A29,'2015'!$F$10:$M$460,8,FALSE))*1000,#N/A)</f>
        <v>9.3109869646182494E-2</v>
      </c>
      <c r="DQ29" s="198">
        <f>IFERROR((VLOOKUP($A29,'1516'!$F$10:$S$408,11,FALSE)/VLOOKUP($A29,'2016'!$F$10:$M$460,8,FALSE))*1000,#N/A)</f>
        <v>0.57811488298954772</v>
      </c>
      <c r="DR29" s="198">
        <f>IFERROR((VLOOKUP($A29,'1617'!$F$10:$S$408,11,FALSE)/VLOOKUP($A29,'2017'!$F$10:$M$460,8,FALSE))*1000,#N/A)</f>
        <v>0.13818835072203411</v>
      </c>
      <c r="DS29" s="198">
        <f>IFERROR((VLOOKUP($A29,'1718'!$F$10:$S$408,11,FALSE)/VLOOKUP($A29,'2018'!$F$10:$N$460,9,FALSE))*1000,#N/A)</f>
        <v>6.8594946838916204E-2</v>
      </c>
      <c r="DT29" s="198">
        <f>IFERROR((VLOOKUP($A29,'1819'!$F$10:$S$408,11,FALSE)/VLOOKUP($A29,'2018'!$F$10:$N$460,9,FALSE))*1000,#N/A)</f>
        <v>2.2864982279638731E-2</v>
      </c>
      <c r="DU29" s="198">
        <f>IFERROR((VLOOKUP($A29,'1920'!$F$10:$S$408,11,FALSE)/VLOOKUP($A29,'2019'!$F$10:$N$464,8,FALSE))*1000,#N/A)</f>
        <v>9.0592839541962608E-2</v>
      </c>
      <c r="DV29" s="198">
        <f>IFERROR((VLOOKUP($A29,'20 21'!$F$10:$S$408,11,FALSE)/VLOOKUP($A29,'2020'!$F$10:$N$469,8,FALSE))*1000,#N/A)</f>
        <v>4.5140399054669766E-2</v>
      </c>
      <c r="DW29" s="198">
        <f>IFERROR((VLOOKUP($A29,'21 22'!$F$10:$S$408,11,FALSE)/VLOOKUP($A29,'2021'!$F$10:$N$469,8,FALSE))*1000,#N/A)</f>
        <v>6.722071473545288E-2</v>
      </c>
      <c r="DX29" s="198">
        <f>IFERROR((VLOOKUP($A29,'22 23'!$F$10:$S$408,11,FALSE)/VLOOKUP($A29,'2022'!$F$10:$N$469,8,FALSE))*1000,#N/A)</f>
        <v>0</v>
      </c>
      <c r="DY29" s="196">
        <f>IFERROR((VLOOKUP($A29,'23 24'!$F$7:$S$408,11,FALSE)/VLOOKUP($A29,'2023'!$C$7:$N$469,9,FALSE))*1000,#N/A)</f>
        <v>2.2097982454201932E-2</v>
      </c>
      <c r="EA29" s="198">
        <f>IFERROR((VLOOKUP($A29,'0910'!$F$10:$S$433,12,FALSE)/VLOOKUP($A29,'2010'!$C$5:$K$611,9,FALSE))*1000,#N/A)</f>
        <v>3.5978886074750873</v>
      </c>
      <c r="EB29" s="198">
        <f>IFERROR((VLOOKUP($A29,'1011'!$F$10:$S$433,13,FALSE)/VLOOKUP($A29,'2011'!$C$5:$K$611,9,FALSE))*1000,#N/A)</f>
        <v>2.218917451549701</v>
      </c>
      <c r="EC29" s="198">
        <f>IFERROR((VLOOKUP($A29,'1112'!$F$10:$S$408,12,FALSE)/VLOOKUP($A29,'2012'!$F$10:$M$460,8,FALSE))*1000,#N/A)</f>
        <v>2.4010169012758347</v>
      </c>
      <c r="ED29" s="198">
        <f>IFERROR((VLOOKUP($A29,'1213'!$F$10:$S$408,12,FALSE)/VLOOKUP($A29,'2013'!$F$10:$M$460,8,FALSE))*1000,#N/A)</f>
        <v>1.7128510758112578</v>
      </c>
      <c r="EE29" s="198">
        <f>IFERROR((VLOOKUP($A29,'1314'!$F$10:$S$408,12,FALSE)/VLOOKUP($A29,'2014'!$F$10:$M$460,8,FALSE))*1000,#N/A)</f>
        <v>2.3609715047102546</v>
      </c>
      <c r="EF29" s="198">
        <f>IFERROR((VLOOKUP($A29,'1415'!$F$10:$S$408,12,FALSE)/VLOOKUP($A29,'2015'!$F$10:$M$460,8,FALSE))*1000,#N/A)</f>
        <v>1.5363128491620111</v>
      </c>
      <c r="EG29" s="198">
        <f>IFERROR((VLOOKUP($A29,'1516'!$F$10:$S$408,12,FALSE)/VLOOKUP($A29,'2016'!$F$10:$M$460,8,FALSE))*1000,#N/A)</f>
        <v>1.9193414115252985</v>
      </c>
      <c r="EH29" s="198">
        <f>IFERROR((VLOOKUP($A29,'1617'!$F$10:$S$408,12,FALSE)/VLOOKUP($A29,'2017'!$F$10:$M$460,8,FALSE))*1000,#N/A)</f>
        <v>1.5891660333033926</v>
      </c>
      <c r="EI29" s="198">
        <f>IFERROR((VLOOKUP($A29,'1718'!$F$10:$S$408,12,FALSE)/VLOOKUP($A29,'2018'!$F$10:$N$460,9,FALSE))*1000,#N/A)</f>
        <v>1.6234137418543502</v>
      </c>
      <c r="EJ29" s="198">
        <f>IFERROR((VLOOKUP($A29,'1819'!$F$10:$S$408,12,FALSE)/VLOOKUP($A29,'2018'!$F$10:$N$460,9,FALSE))*1000,#N/A)</f>
        <v>2.0807133874471249</v>
      </c>
      <c r="EK29" s="198">
        <f>IFERROR((VLOOKUP($A29,'1920'!$F$10:$S$408,12,FALSE)/VLOOKUP($A29,'2019'!$F$10:$N$464,8,FALSE))*1000,#N/A)</f>
        <v>2.0383388896941583</v>
      </c>
      <c r="EL29" s="198">
        <f>IFERROR((VLOOKUP($A29,'20 21'!$F$10:$S$408,12,FALSE)/VLOOKUP($A29,'2020'!$F$10:$N$469,8,FALSE))*1000,#N/A)</f>
        <v>2.1441689550968137</v>
      </c>
      <c r="EM29" s="198">
        <f>IFERROR((VLOOKUP($A29,'21 22'!$F$10:$S$408,12,FALSE)/VLOOKUP($A29,'2021'!$F$10:$N$469,8,FALSE))*1000,#N/A)</f>
        <v>4.4365671725398901</v>
      </c>
      <c r="EN29" s="198">
        <f>IFERROR((VLOOKUP($A29,'22 23'!$F$10:$S$408,12,FALSE)/VLOOKUP($A29,'2022'!$F$10:$N$469,8,FALSE))*1000,#N/A)</f>
        <v>3.1147934891916664</v>
      </c>
      <c r="EO29" s="196">
        <f>IFERROR((VLOOKUP($A29,'23 24'!$F$7:$S$408,12,FALSE)/VLOOKUP($A29,'2023'!$C$7:$N$469,9,FALSE))*1000,#N/A)</f>
        <v>3.845048947031136</v>
      </c>
    </row>
    <row r="30" spans="1:145" x14ac:dyDescent="0.3">
      <c r="A30" t="s">
        <v>924</v>
      </c>
      <c r="B30" t="s">
        <v>1743</v>
      </c>
      <c r="C30" t="str">
        <f>IF(VLOOKUP($A30,'0910'!$F$10:$L$433,1,FALSE)=VLOOKUP($A30,'2010'!$C$5:$K$611,1,FALSE),VLOOKUP($A30,'0910'!$F$10:$L$433,1,FALSE),FALSE)</f>
        <v>Blaby</v>
      </c>
      <c r="D30" t="str">
        <f>IF(VLOOKUP($A30,'1011'!$F$10:$L$433,1,FALSE)=VLOOKUP($A30,'2011'!$C$5:$K$611,1,FALSE),VLOOKUP($A30,'1011'!$F$10:$L$433,1,FALSE),FALSE)</f>
        <v>Blaby</v>
      </c>
      <c r="E30" t="str">
        <f>IF(VLOOKUP(A30,'1112'!$F$10:$L$408,1,FALSE)=VLOOKUP(A30,'2012'!$F$10:$M$460,1,FALSE),VLOOKUP(A30,'1112'!$F$10:$L$408,1,FALSE),FALSE)</f>
        <v>Blaby</v>
      </c>
      <c r="F30" t="str">
        <f>IF(VLOOKUP($A30,'1213'!$F$10:$L$408,1,FALSE)=VLOOKUP($A30,'2013'!$F$10:$M$460,1,FALSE),VLOOKUP($A30,'1213'!$F$10:$L$408,1,FALSE),FALSE)</f>
        <v>Blaby</v>
      </c>
      <c r="G30" t="str">
        <f>IF(VLOOKUP($A30,'1314'!$F$10:$L$408,1,FALSE)=VLOOKUP($A30,'2014'!$F$10:$M$460,1,FALSE),VLOOKUP($A30,'1314'!$F$10:$L$408,1,FALSE),FALSE)</f>
        <v>Blaby</v>
      </c>
      <c r="H30" t="str">
        <f>IF(VLOOKUP($A30,'1415'!$F$10:$L$408,1,FALSE)=VLOOKUP($A30,'2015'!$F$10:$M$460,1,FALSE),VLOOKUP($A30,'1415'!$F$10:$L$408,1,FALSE),FALSE)</f>
        <v>Blaby</v>
      </c>
      <c r="I30" t="str">
        <f>IF(VLOOKUP($A30,'1516'!$F$10:$L$408,1,FALSE)=VLOOKUP($A30,'2015'!$F$10:$M$460,1,FALSE),VLOOKUP($A30,'1516'!$F$10:$L$408,1,FALSE),FALSE)</f>
        <v>Blaby</v>
      </c>
      <c r="J30" t="str">
        <f>IF(VLOOKUP($A30,'1617'!$F$10:$L$408,1,FALSE)=VLOOKUP($A30,'2016'!$F$10:$M$460,1,FALSE),VLOOKUP($A30,'1617'!$F$10:$L$408,1,FALSE),FALSE)</f>
        <v>Blaby</v>
      </c>
      <c r="K30" t="str">
        <f>IF(VLOOKUP($A30,'1718'!$F$10:$M$408,1,FALSE)=VLOOKUP($A30,'2017'!$F$10:$M$460,1,FALSE),VLOOKUP($A30,'1718'!$F$10:$M$408,1,FALSE),FALSE)</f>
        <v>Blaby</v>
      </c>
      <c r="L30" t="str">
        <f>IF(VLOOKUP($A30,'1819'!$F$10:$M$408,1,FALSE)=VLOOKUP($A30,'2018'!$F$10:$M$460,1,FALSE),VLOOKUP($A30,'1819'!$F$10:$M$408,1,FALSE),FALSE)</f>
        <v>Blaby</v>
      </c>
      <c r="M30" t="str">
        <f>IF(VLOOKUP($A30,'1920'!$F$10:$M$408,1,FALSE)=VLOOKUP($A30,'2019'!$F$10:$M$464,1,FALSE),VLOOKUP($A30,'1920'!$F$10:$M$408,1,FALSE),FALSE)</f>
        <v>Blaby</v>
      </c>
      <c r="N30" t="str">
        <f>IF(VLOOKUP($A30,'20 21'!$F$10:$N$408,1,FALSE)=VLOOKUP($A30,'2020'!$F$10:$O$468,1,FALSE),VLOOKUP($A30,'20 21'!$F$10:$N$408,1,FALSE),FALSE)</f>
        <v>Blaby</v>
      </c>
      <c r="O30" t="str">
        <f>IF(VLOOKUP($A30,'21 22'!$F$10:$N$408,1,FALSE)=VLOOKUP($A30,'2021'!$F$10:$O$471,1,FALSE),VLOOKUP($A30,'21 22'!$F$10:$N$408,1,FALSE),FALSE)</f>
        <v>Blaby</v>
      </c>
      <c r="P30" t="str">
        <f>IF(VLOOKUP($A30,'22 23'!$F$10:$N$408,1,FALSE)=VLOOKUP($A30,'2022'!$F$10:$O$468,1,FALSE),VLOOKUP($A30,'22 23'!$F$10:$N$408,1,FALSE),FALSE)</f>
        <v>Blaby</v>
      </c>
      <c r="Q30" t="str">
        <f>IF(VLOOKUP($A30,'23 24'!$F$7:$N$408,1,FALSE)=VLOOKUP($A30,'2023'!$C$7:$O$468,1,FALSE),VLOOKUP($A30,'23 24'!$F$7:$N$408,1,FALSE),FALSE)</f>
        <v>Blaby</v>
      </c>
      <c r="S30" s="196">
        <f>IFERROR((VLOOKUP($A30,'0910'!$F$10:$L$433,4,FALSE)/VLOOKUP($A30,'2010'!$C$5:$K$611,9,FALSE))*1000,#N/A)</f>
        <v>2.2854240731335702</v>
      </c>
      <c r="T30" s="196">
        <f>IFERROR((VLOOKUP($A30,'1011'!$F$10:$L$433,4,FALSE)/VLOOKUP($A30,'2011'!$C$5:$K$611,9,FALSE))*1000,#N/A)</f>
        <v>4.7895134862616588</v>
      </c>
      <c r="U30" s="196">
        <f>IFERROR((VLOOKUP($A30,'1112'!$F$10:$L$408,4,FALSE)/VLOOKUP($A30,'2012'!$F$10:$M$460,8,FALSE))*1000,#N/A)</f>
        <v>4.757135703555333</v>
      </c>
      <c r="V30" s="196">
        <f>IFERROR((VLOOKUP($A30,'1213'!$F$10:$L$408,4,FALSE)/VLOOKUP($A30,'2013'!$F$10:$M$460,8,FALSE))*1000,#N/A)</f>
        <v>5.2199850857568979</v>
      </c>
      <c r="W30" s="196">
        <f>IFERROR((VLOOKUP($A30,'1314'!$F$10:$L$408,4,FALSE)/VLOOKUP($A30,'2014'!$F$10:$M$460,8,FALSE))*1000,#N/A)</f>
        <v>7.6467686235816483</v>
      </c>
      <c r="X30" s="196">
        <f>IFERROR((VLOOKUP($A30,'1415'!$F$10:$L$408,4,FALSE)/VLOOKUP($A30,'2015'!$F$10:$M$460,8,FALSE))*1000,#N/A)</f>
        <v>10.989010989010989</v>
      </c>
      <c r="Y30" s="196">
        <f>IFERROR((VLOOKUP($A30,'1516'!$F$10:$L$408,4,FALSE)/VLOOKUP($A30,'2016'!$F$10:$M$460,8,FALSE))*1000,#N/A)</f>
        <v>13.195777351247601</v>
      </c>
      <c r="Z30" s="196">
        <f>IFERROR((VLOOKUP($A30,'1617'!$F$10:$L$408,4,FALSE)/VLOOKUP($A30,'2017'!$F$10:$M$460,8,FALSE))*1000,#N/A)</f>
        <v>11.55115511551155</v>
      </c>
      <c r="AA30" s="196">
        <f>IFERROR((VLOOKUP($A30,'1718'!$F$10:$L$408,4,FALSE)/VLOOKUP($A30,'2018'!$F$10:$N$460,9,FALSE))*1000,#N/A)</f>
        <v>8.8351546152057665</v>
      </c>
      <c r="AB30" s="196">
        <f>IFERROR((VLOOKUP($A30,'1819'!$F$10:$L$408,4,FALSE)/VLOOKUP($A30,'2018'!$F$10:$N$460,9,FALSE))*1000,#N/A)</f>
        <v>6.7426179958149266</v>
      </c>
      <c r="AC30" s="196">
        <f>IFERROR((VLOOKUP($A30,'1920'!$F$10:$L$408,4,FALSE)/VLOOKUP($A30,'2019'!$F$10:$N$464,8,FALSE))*1000,#N/A)</f>
        <v>5.0537535605990991</v>
      </c>
      <c r="AD30" s="196">
        <f>IFERROR((VLOOKUP($A30,'20 21'!$F$10:$M$408,4,FALSE)/VLOOKUP($A30,'2020'!$F$10:$N$469,8,FALSE))*1000,#N/A)</f>
        <v>6.4509291641899704</v>
      </c>
      <c r="AE30" s="196">
        <f>IFERROR((VLOOKUP($A30,'21 22'!$F$10:$M$408,4,FALSE)/VLOOKUP($A30,'2021'!$F$10:$N$469,8,FALSE))*1000,#N/A)</f>
        <v>6.6460410221152744</v>
      </c>
      <c r="AF30" s="196">
        <f>IFERROR((VLOOKUP($A30,'22 23'!$F$10:$M$408,4,FALSE)/VLOOKUP($A30,'2022'!$F$10:$N$469,8,FALSE))*1000,#N/A)</f>
        <v>3.4091683901906862</v>
      </c>
      <c r="AG30" s="196">
        <f>IFERROR((VLOOKUP($A30,'23 24'!$F$7:$M$408,4,FALSE)/VLOOKUP($A30,'2023'!$C$7:$N$469,9,FALSE))*1000,#N/A)</f>
        <v>2.7103943623797262</v>
      </c>
      <c r="AI30" s="196">
        <f>IFERROR((VLOOKUP($A30,'0910'!$F$10:$L$433,5,FALSE)/VLOOKUP($A30,'2010'!$C$5:$K$611,9,FALSE))*1000,#N/A)</f>
        <v>0.50787201625190448</v>
      </c>
      <c r="AJ30" s="196">
        <f>IFERROR((VLOOKUP($A30,'1011'!$F$10:$L$433,5,FALSE)/VLOOKUP($A30,'2011'!$C$5:$K$611,9,FALSE))*1000,#N/A)</f>
        <v>0.5041593143433325</v>
      </c>
      <c r="AK30" s="196">
        <f>IFERROR((VLOOKUP($A30,'1112'!$F$10:$L$408,5,FALSE)/VLOOKUP($A30,'2012'!$F$10:$M$460,8,FALSE))*1000,#N/A)</f>
        <v>2.2533800701051581</v>
      </c>
      <c r="AL30" s="196">
        <f>IFERROR((VLOOKUP($A30,'1213'!$F$10:$L$408,5,FALSE)/VLOOKUP($A30,'2013'!$F$10:$M$460,8,FALSE))*1000,#N/A)</f>
        <v>0.99428287347750433</v>
      </c>
      <c r="AM30" s="196">
        <f>IFERROR((VLOOKUP($A30,'1314'!$F$10:$L$408,5,FALSE)/VLOOKUP($A30,'2014'!$F$10:$M$460,8,FALSE))*1000,#N/A)</f>
        <v>2.4666995559940799</v>
      </c>
      <c r="AN30" s="196">
        <f>IFERROR((VLOOKUP($A30,'1415'!$F$10:$L$408,5,FALSE)/VLOOKUP($A30,'2015'!$F$10:$M$460,8,FALSE))*1000,#N/A)</f>
        <v>2.686202686202686</v>
      </c>
      <c r="AO30" s="196">
        <f>IFERROR((VLOOKUP($A30,'1516'!$F$10:$L$408,5,FALSE)/VLOOKUP($A30,'2016'!$F$10:$M$460,8,FALSE))*1000,#N/A)</f>
        <v>2.8790786948176583</v>
      </c>
      <c r="AP30" s="196">
        <f>IFERROR((VLOOKUP($A30,'1617'!$F$10:$L$408,5,FALSE)/VLOOKUP($A30,'2017'!$F$10:$M$460,8,FALSE))*1000,#N/A)</f>
        <v>2.3573785950023574</v>
      </c>
      <c r="AQ30" s="196">
        <f>IFERROR((VLOOKUP($A30,'1718'!$F$10:$L$408,5,FALSE)/VLOOKUP($A30,'2018'!$F$10:$N$460,9,FALSE))*1000,#N/A)</f>
        <v>1.3950244129272262</v>
      </c>
      <c r="AR30" s="196">
        <f>IFERROR((VLOOKUP($A30,'1819'!$F$10:$L$408,5,FALSE)/VLOOKUP($A30,'2018'!$F$10:$N$460,9,FALSE))*1000,#N/A)</f>
        <v>1.3950244129272262</v>
      </c>
      <c r="AS30" s="196">
        <f>IFERROR((VLOOKUP($A30,'1920'!$F$10:$L$408,5,FALSE)/VLOOKUP($A30,'2019'!$F$10:$N$464,8,FALSE))*1000,#N/A)</f>
        <v>0.6891482128089681</v>
      </c>
      <c r="AT30" s="196">
        <f>IFERROR((VLOOKUP($A30,'20 21'!$F$10:$L$408,5,FALSE)/VLOOKUP($A30,'2020'!$F$10:$N$469,8,FALSE))*1000,#N/A)</f>
        <v>1.3823419637549939</v>
      </c>
      <c r="AU30" s="196">
        <f>IFERROR((VLOOKUP($A30,'21 22'!$F$10:$L$408,5,FALSE)/VLOOKUP($A30,'2021'!$F$10:$N$469,8,FALSE))*1000,#N/A)</f>
        <v>1.604216798441618</v>
      </c>
      <c r="AV30" s="196">
        <f>IFERROR((VLOOKUP($A30,'22 23'!$F$10:$L$408,5,FALSE)/VLOOKUP($A30,'2022'!$F$10:$N$469,8,FALSE))*1000,#N/A)</f>
        <v>3.6364462828700654</v>
      </c>
      <c r="AW30" s="196">
        <f>IFERROR((VLOOKUP($A30,'23 24'!$F$7:$M$408,5,FALSE)/VLOOKUP($A30,'2023'!$C$7:$N$469,9,FALSE))*1000,#N/A)</f>
        <v>0.45173239372995438</v>
      </c>
      <c r="AY30" s="196">
        <f>IFERROR((VLOOKUP($A30,'0910'!$F$10:$L$433,6,FALSE)/VLOOKUP($A30,'2010'!$C$5:$K$611,9,FALSE))*1000,#N/A)</f>
        <v>0</v>
      </c>
      <c r="AZ30" s="196">
        <f>IFERROR((VLOOKUP($A30,'1011'!$F$10:$L$433,6,FALSE)/VLOOKUP($A30,'2011'!$C$5:$K$611,9,FALSE))*1000,#N/A)</f>
        <v>0</v>
      </c>
      <c r="BA30" s="196">
        <f>IFERROR((VLOOKUP($A30,'1112'!$F$10:$L$408,6,FALSE)/VLOOKUP($A30,'2012'!$F$10:$M$460,8,FALSE))*1000,#N/A)</f>
        <v>0</v>
      </c>
      <c r="BB30" s="196">
        <f>IFERROR((VLOOKUP($A30,'1213'!$F$10:$L$408,6,FALSE)/VLOOKUP($A30,'2013'!$F$10:$M$460,8,FALSE))*1000,#N/A)</f>
        <v>0</v>
      </c>
      <c r="BC30" s="196">
        <f>IFERROR((VLOOKUP($A30,'1314'!$F$10:$L$408,6,FALSE)/VLOOKUP($A30,'2014'!$F$10:$M$460,8,FALSE))*1000,#N/A)</f>
        <v>0</v>
      </c>
      <c r="BD30" s="196">
        <f>IFERROR((VLOOKUP($A30,'1415'!$F$10:$L$408,6,FALSE)/VLOOKUP($A30,'2015'!$F$10:$M$460,8,FALSE))*1000,#N/A)</f>
        <v>0</v>
      </c>
      <c r="BE30" s="196">
        <f>IFERROR((VLOOKUP($A30,'1516'!$F$10:$L$408,6,FALSE)/VLOOKUP($A30,'2016'!$F$10:$M$460,8,FALSE))*1000,#N/A)</f>
        <v>0</v>
      </c>
      <c r="BF30" s="196">
        <f>IFERROR((VLOOKUP($A30,'1617'!$F$10:$L$408,6,FALSE)/VLOOKUP($A30,'2017'!$F$10:$M$460,8,FALSE))*1000,#N/A)</f>
        <v>0</v>
      </c>
      <c r="BG30" s="196">
        <f>IFERROR((VLOOKUP($A30,'1718'!$F$10:$L$408,6,FALSE)/VLOOKUP($A30,'2018'!$F$10:$N$460,9,FALSE))*1000,#N/A)</f>
        <v>0</v>
      </c>
      <c r="BH30" s="196">
        <f>IFERROR((VLOOKUP($A30,'1819'!$F$10:$L$408,6,FALSE)/VLOOKUP($A30,'2018'!$F$10:$N$460,9,FALSE))*1000,#N/A)</f>
        <v>0</v>
      </c>
      <c r="BI30" s="196">
        <f>IFERROR((VLOOKUP($A30,'1920'!$F$10:$L$408,6,FALSE)/VLOOKUP($A30,'2019'!$F$10:$N$464,8,FALSE))*1000,#N/A)</f>
        <v>0</v>
      </c>
      <c r="BJ30" s="196">
        <f>IFERROR((VLOOKUP($A30,'20 21'!$F$10:$L$408,6,FALSE)/VLOOKUP($A30,'2020'!$F$10:$N$469,8,FALSE))*1000,#N/A)</f>
        <v>0</v>
      </c>
      <c r="BK30" s="196">
        <f>IFERROR((VLOOKUP($A30,'21 22'!$F$10:$L$408,6,FALSE)/VLOOKUP($A30,'2021'!$F$10:$N$469,8,FALSE))*1000,#N/A)</f>
        <v>0</v>
      </c>
      <c r="BL30" s="196">
        <f>IFERROR((VLOOKUP($A30,'22 23'!$F$10:$L$408,6,FALSE)/VLOOKUP($A30,'2022'!$F$10:$N$469,8,FALSE))*1000,#N/A)</f>
        <v>0</v>
      </c>
      <c r="BM30" s="196">
        <f>IFERROR((VLOOKUP($A30,'23 24'!$F$7:$M$408,6,FALSE)/VLOOKUP($A30,'2023'!$C$7:$N$469,9,FALSE))*1000,#N/A)</f>
        <v>0</v>
      </c>
      <c r="BO30" s="196">
        <f>IFERROR((VLOOKUP($A30,'0910'!$F$10:$L$433,7,FALSE)/VLOOKUP($A30,'2010'!$C$5:$K$611,9,FALSE))*1000,#N/A)</f>
        <v>2.7932960893854748</v>
      </c>
      <c r="BP30" s="196">
        <f>IFERROR((VLOOKUP($A30,'1011'!$F$10:$L$433,7,FALSE)/VLOOKUP($A30,'2011'!$C$5:$K$611,9,FALSE))*1000,#N/A)</f>
        <v>5.2936728006049911</v>
      </c>
      <c r="BQ30" s="196">
        <f>IFERROR((VLOOKUP($A30,'1112'!$F$10:$L$408,7,FALSE)/VLOOKUP($A30,'2012'!$F$10:$M$460,8,FALSE))*1000,#N/A)</f>
        <v>6.7601402103154733</v>
      </c>
      <c r="BR30" s="196">
        <f>IFERROR((VLOOKUP($A30,'1213'!$F$10:$L$408,7,FALSE)/VLOOKUP($A30,'2013'!$F$10:$M$460,8,FALSE))*1000,#N/A)</f>
        <v>6.2142679592344017</v>
      </c>
      <c r="BS30" s="196">
        <f>IFERROR((VLOOKUP($A30,'1314'!$F$10:$L$408,7,FALSE)/VLOOKUP($A30,'2014'!$F$10:$M$460,8,FALSE))*1000,#N/A)</f>
        <v>10.113468179575728</v>
      </c>
      <c r="BT30" s="196">
        <f>IFERROR((VLOOKUP($A30,'1415'!$F$10:$L$408,7,FALSE)/VLOOKUP($A30,'2015'!$F$10:$M$460,8,FALSE))*1000,#N/A)</f>
        <v>13.675213675213675</v>
      </c>
      <c r="BU30" s="196">
        <f>IFERROR((VLOOKUP($A30,'1516'!$F$10:$L$408,7,FALSE)/VLOOKUP($A30,'2016'!$F$10:$M$460,8,FALSE))*1000,#N/A)</f>
        <v>16.074856046065257</v>
      </c>
      <c r="BV30" s="196">
        <f>IFERROR((VLOOKUP($A30,'1617'!$F$10:$L$408,7,FALSE)/VLOOKUP($A30,'2017'!$F$10:$M$460,8,FALSE))*1000,#N/A)</f>
        <v>13.908533710513909</v>
      </c>
      <c r="BW30" s="196">
        <f>IFERROR((VLOOKUP($A30,'1718'!$F$10:$L$408,7,FALSE)/VLOOKUP($A30,'2018'!$F$10:$N$460,9,FALSE))*1000,#N/A)</f>
        <v>10.230179028132993</v>
      </c>
      <c r="BX30" s="196">
        <f>IFERROR((VLOOKUP($A30,'1819'!$F$10:$L$408,7,FALSE)/VLOOKUP($A30,'2018'!$F$10:$N$460,9,FALSE))*1000,#N/A)</f>
        <v>8.1376424087421526</v>
      </c>
      <c r="BY30" s="196">
        <f>IFERROR((VLOOKUP($A30,'1920'!$F$10:$L$408,7,FALSE)/VLOOKUP($A30,'2019'!$F$10:$N$464,8,FALSE))*1000,#N/A)</f>
        <v>5.5131857024717448</v>
      </c>
      <c r="BZ30" s="196">
        <f>IFERROR((VLOOKUP($A30,'20 21'!$F$10:$L$408,7,FALSE)/VLOOKUP($A30,'2020'!$F$10:$N$469,8,FALSE))*1000,#N/A)</f>
        <v>7.8332711279449647</v>
      </c>
      <c r="CA30" s="196">
        <f>IFERROR((VLOOKUP($A30,'21 22'!$F$10:$L$408,7,FALSE)/VLOOKUP($A30,'2021'!$F$10:$N$469,8,FALSE))*1000,#N/A)</f>
        <v>8.2502578205568913</v>
      </c>
      <c r="CB30" s="196">
        <f>IFERROR((VLOOKUP($A30,'22 23'!$F$10:$L$408,7,FALSE)/VLOOKUP($A30,'2022'!$F$10:$N$469,8,FALSE))*1000,#N/A)</f>
        <v>7.0456146730607516</v>
      </c>
      <c r="CC30" s="196">
        <f>IFERROR((VLOOKUP($A30,'23 24'!$F$7:$M$408,7,FALSE)/VLOOKUP($A30,'2023'!$C$7:$N$469,9,FALSE))*1000,#N/A)</f>
        <v>3.1621267561096804</v>
      </c>
      <c r="CE30" s="198">
        <f>IFERROR((VLOOKUP($A30,'0910'!$F$10:$S$433,9,FALSE)/VLOOKUP($A30,'2010'!$C$5:$K$611,9,FALSE))*1000,#N/A)</f>
        <v>2.5393600812595225</v>
      </c>
      <c r="CF30" s="198">
        <f>IFERROR((VLOOKUP($A30,'1011'!$F$10:$S$433,10,FALSE)/VLOOKUP($A30,'2011'!$C$5:$K$611,9,FALSE))*1000,#N/A)</f>
        <v>3.2770355432316611</v>
      </c>
      <c r="CG30" s="198">
        <f>IFERROR((VLOOKUP($A30,'1112'!$F$10:$S$408,9,FALSE)/VLOOKUP($A30,'2012'!$F$10:$M$460,8,FALSE))*1000,#N/A)</f>
        <v>4.2563845768652984</v>
      </c>
      <c r="CH30" s="198">
        <f>IFERROR((VLOOKUP($A30,'1213'!$F$10:$S$408,9,FALSE)/VLOOKUP($A30,'2013'!$F$10:$M$460,8,FALSE))*1000,#N/A)</f>
        <v>5.4685558041262743</v>
      </c>
      <c r="CI30" s="198">
        <f>IFERROR((VLOOKUP($A30,'1314'!$F$10:$S$408,9,FALSE)/VLOOKUP($A30,'2014'!$F$10:$M$460,8,FALSE))*1000,#N/A)</f>
        <v>5.9200789343857911</v>
      </c>
      <c r="CJ30" s="198">
        <f>IFERROR((VLOOKUP($A30,'1415'!$F$10:$S$408,9,FALSE)/VLOOKUP($A30,'2015'!$F$10:$M$460,8,FALSE))*1000,#N/A)</f>
        <v>6.1050061050061046</v>
      </c>
      <c r="CK30" s="198">
        <f>IFERROR((VLOOKUP($A30,'1516'!$F$10:$S$408,9,FALSE)/VLOOKUP($A30,'2016'!$F$10:$M$460,8,FALSE))*1000,#N/A)</f>
        <v>12.236084452975048</v>
      </c>
      <c r="CL30" s="198">
        <f>IFERROR((VLOOKUP($A30,'1617'!$F$10:$S$408,9,FALSE)/VLOOKUP($A30,'2017'!$F$10:$M$460,8,FALSE))*1000,#N/A)</f>
        <v>12.965582272512965</v>
      </c>
      <c r="CM30" s="198">
        <f>IFERROR((VLOOKUP($A30,'1718'!$F$10:$S$408,9,FALSE)/VLOOKUP($A30,'2018'!$F$10:$N$460,9,FALSE))*1000,#N/A)</f>
        <v>9.3001627528481752</v>
      </c>
      <c r="CN30" s="198">
        <f>IFERROR((VLOOKUP($A30,'1819'!$F$10:$S$408,9,FALSE)/VLOOKUP($A30,'2018'!$F$10:$N$460,9,FALSE))*1000,#N/A)</f>
        <v>7.4401302022785396</v>
      </c>
      <c r="CO30" s="198">
        <f>IFERROR((VLOOKUP($A30,'1920'!$F$10:$S$408,9,FALSE)/VLOOKUP($A30,'2019'!$F$10:$N$464,8,FALSE))*1000,#N/A)</f>
        <v>4.8240374896627767</v>
      </c>
      <c r="CP30" s="198">
        <f>IFERROR((VLOOKUP($A30,'20 21'!$F$10:$S$408,9,FALSE)/VLOOKUP($A30,'2020'!$F$10:$N$469,8,FALSE))*1000,#N/A)</f>
        <v>4.3774162185574808</v>
      </c>
      <c r="CQ30" s="198">
        <f>IFERROR((VLOOKUP($A30,'21 22'!$F$10:$S$408,9,FALSE)/VLOOKUP($A30,'2021'!$F$10:$N$469,8,FALSE))*1000,#N/A)</f>
        <v>4.3543027386272488</v>
      </c>
      <c r="CR30" s="198">
        <f>IFERROR((VLOOKUP($A30,'22 23'!$F$10:$S$408,9,FALSE)/VLOOKUP($A30,'2022'!$F$10:$N$469,8,FALSE))*1000,#N/A)</f>
        <v>3.6364462828700654</v>
      </c>
      <c r="CS30" s="196">
        <f>IFERROR((VLOOKUP($A30,'23 24'!$F$7:$S$408,9,FALSE)/VLOOKUP($A30,'2023'!$C$7:$N$469,9,FALSE))*1000,#N/A)</f>
        <v>4.7431901341645215</v>
      </c>
      <c r="CU30" s="198">
        <f>IFERROR((VLOOKUP($A30,'0910'!$F$10:$S$433,10,FALSE)/VLOOKUP($A30,'2010'!$C$5:$K$611,9,FALSE))*1000,#N/A)</f>
        <v>0</v>
      </c>
      <c r="CV30" s="198">
        <f>IFERROR((VLOOKUP($A30,'1011'!$F$10:$S$433,11,FALSE)/VLOOKUP($A30,'2011'!$C$5:$K$611,9,FALSE))*1000,#N/A)</f>
        <v>0.5041593143433325</v>
      </c>
      <c r="CW30" s="198">
        <f>IFERROR((VLOOKUP($A30,'1112'!$F$10:$S$408,10,FALSE)/VLOOKUP($A30,'2012'!$F$10:$M$460,8,FALSE))*1000,#N/A)</f>
        <v>1.7526289434151228</v>
      </c>
      <c r="CX30" s="198">
        <f>IFERROR((VLOOKUP($A30,'1213'!$F$10:$S$408,10,FALSE)/VLOOKUP($A30,'2013'!$F$10:$M$460,8,FALSE))*1000,#N/A)</f>
        <v>1.2428535918468804</v>
      </c>
      <c r="CY30" s="198">
        <f>IFERROR((VLOOKUP($A30,'1314'!$F$10:$S$408,10,FALSE)/VLOOKUP($A30,'2014'!$F$10:$M$460,8,FALSE))*1000,#N/A)</f>
        <v>1.4800197335964478</v>
      </c>
      <c r="CZ30" s="198">
        <f>IFERROR((VLOOKUP($A30,'1415'!$F$10:$S$408,10,FALSE)/VLOOKUP($A30,'2015'!$F$10:$M$460,8,FALSE))*1000,#N/A)</f>
        <v>1.7094017094017093</v>
      </c>
      <c r="DA30" s="198">
        <f>IFERROR((VLOOKUP($A30,'1516'!$F$10:$S$408,10,FALSE)/VLOOKUP($A30,'2016'!$F$10:$M$460,8,FALSE))*1000,#N/A)</f>
        <v>3.1190019193857963</v>
      </c>
      <c r="DB30" s="198">
        <f>IFERROR((VLOOKUP($A30,'1617'!$F$10:$S$408,10,FALSE)/VLOOKUP($A30,'2017'!$F$10:$M$460,8,FALSE))*1000,#N/A)</f>
        <v>2.3573785950023574</v>
      </c>
      <c r="DC30" s="198">
        <f>IFERROR((VLOOKUP($A30,'1718'!$F$10:$S$408,10,FALSE)/VLOOKUP($A30,'2018'!$F$10:$N$460,9,FALSE))*1000,#N/A)</f>
        <v>1.8600325505696349</v>
      </c>
      <c r="DD30" s="198">
        <f>IFERROR((VLOOKUP($A30,'1819'!$F$10:$S$408,10,FALSE)/VLOOKUP($A30,'2018'!$F$10:$N$460,9,FALSE))*1000,#N/A)</f>
        <v>1.3950244129272262</v>
      </c>
      <c r="DE30" s="198">
        <f>IFERROR((VLOOKUP($A30,'1920'!$F$10:$S$408,10,FALSE)/VLOOKUP($A30,'2019'!$F$10:$N$464,8,FALSE))*1000,#N/A)</f>
        <v>1.1485803546816136</v>
      </c>
      <c r="DF30" s="198">
        <f>IFERROR((VLOOKUP($A30,'20 21'!$F$10:$S$408,10,FALSE)/VLOOKUP($A30,'2020'!$F$10:$N$469,8,FALSE))*1000,#N/A)</f>
        <v>0.4607806545849979</v>
      </c>
      <c r="DG30" s="198">
        <f>IFERROR((VLOOKUP($A30,'21 22'!$F$10:$S$408,10,FALSE)/VLOOKUP($A30,'2021'!$F$10:$N$469,8,FALSE))*1000,#N/A)</f>
        <v>1.3750429700928155</v>
      </c>
      <c r="DH30" s="198">
        <f>IFERROR((VLOOKUP($A30,'22 23'!$F$10:$S$408,10,FALSE)/VLOOKUP($A30,'2022'!$F$10:$N$469,8,FALSE))*1000,#N/A)</f>
        <v>1.3636673560762744</v>
      </c>
      <c r="DI30" s="196">
        <f>IFERROR((VLOOKUP($A30,'23 24'!$F$7:$S$408,10,FALSE)/VLOOKUP($A30,'2023'!$C$7:$N$469,9,FALSE))*1000,#N/A)</f>
        <v>3.387992952974658</v>
      </c>
      <c r="DK30" s="198">
        <f>IFERROR((VLOOKUP($A30,'0910'!$F$10:$S$433,11,FALSE)/VLOOKUP($A30,'2010'!$C$5:$K$611,9,FALSE))*1000,#N/A)</f>
        <v>0</v>
      </c>
      <c r="DL30" s="198">
        <f>IFERROR((VLOOKUP($A30,'1011'!$F$10:$S$433,12,FALSE)/VLOOKUP($A30,'2011'!$C$5:$K$611,9,FALSE))*1000,#N/A)</f>
        <v>0</v>
      </c>
      <c r="DM30" s="198">
        <f>IFERROR((VLOOKUP($A30,'1112'!$F$10:$S$408,11,FALSE)/VLOOKUP($A30,'2012'!$F$10:$M$460,8,FALSE))*1000,#N/A)</f>
        <v>0</v>
      </c>
      <c r="DN30" s="198">
        <f>IFERROR((VLOOKUP($A30,'1213'!$F$10:$S$408,11,FALSE)/VLOOKUP($A30,'2013'!$F$10:$M$460,8,FALSE))*1000,#N/A)</f>
        <v>0</v>
      </c>
      <c r="DO30" s="198">
        <f>IFERROR((VLOOKUP($A30,'1314'!$F$10:$S$408,11,FALSE)/VLOOKUP($A30,'2014'!$F$10:$M$460,8,FALSE))*1000,#N/A)</f>
        <v>0</v>
      </c>
      <c r="DP30" s="198">
        <f>IFERROR((VLOOKUP($A30,'1415'!$F$10:$S$408,11,FALSE)/VLOOKUP($A30,'2015'!$F$10:$M$460,8,FALSE))*1000,#N/A)</f>
        <v>0</v>
      </c>
      <c r="DQ30" s="198">
        <f>IFERROR((VLOOKUP($A30,'1516'!$F$10:$S$408,11,FALSE)/VLOOKUP($A30,'2016'!$F$10:$M$460,8,FALSE))*1000,#N/A)</f>
        <v>0</v>
      </c>
      <c r="DR30" s="198">
        <f>IFERROR((VLOOKUP($A30,'1617'!$F$10:$S$408,11,FALSE)/VLOOKUP($A30,'2017'!$F$10:$M$460,8,FALSE))*1000,#N/A)</f>
        <v>0</v>
      </c>
      <c r="DS30" s="198">
        <f>IFERROR((VLOOKUP($A30,'1718'!$F$10:$S$408,11,FALSE)/VLOOKUP($A30,'2018'!$F$10:$N$460,9,FALSE))*1000,#N/A)</f>
        <v>0</v>
      </c>
      <c r="DT30" s="198">
        <f>IFERROR((VLOOKUP($A30,'1819'!$F$10:$S$408,11,FALSE)/VLOOKUP($A30,'2018'!$F$10:$N$460,9,FALSE))*1000,#N/A)</f>
        <v>0</v>
      </c>
      <c r="DU30" s="198">
        <f>IFERROR((VLOOKUP($A30,'1920'!$F$10:$S$408,11,FALSE)/VLOOKUP($A30,'2019'!$F$10:$N$464,8,FALSE))*1000,#N/A)</f>
        <v>0</v>
      </c>
      <c r="DV30" s="198">
        <f>IFERROR((VLOOKUP($A30,'20 21'!$F$10:$S$408,11,FALSE)/VLOOKUP($A30,'2020'!$F$10:$N$469,8,FALSE))*1000,#N/A)</f>
        <v>0</v>
      </c>
      <c r="DW30" s="198">
        <f>IFERROR((VLOOKUP($A30,'21 22'!$F$10:$S$408,11,FALSE)/VLOOKUP($A30,'2021'!$F$10:$N$469,8,FALSE))*1000,#N/A)</f>
        <v>0</v>
      </c>
      <c r="DX30" s="198">
        <f>IFERROR((VLOOKUP($A30,'22 23'!$F$10:$S$408,11,FALSE)/VLOOKUP($A30,'2022'!$F$10:$N$469,8,FALSE))*1000,#N/A)</f>
        <v>0</v>
      </c>
      <c r="DY30" s="196">
        <f>IFERROR((VLOOKUP($A30,'23 24'!$F$7:$S$408,11,FALSE)/VLOOKUP($A30,'2023'!$C$7:$N$469,9,FALSE))*1000,#N/A)</f>
        <v>0</v>
      </c>
      <c r="EA30" s="198">
        <f>IFERROR((VLOOKUP($A30,'0910'!$F$10:$S$433,12,FALSE)/VLOOKUP($A30,'2010'!$C$5:$K$611,9,FALSE))*1000,#N/A)</f>
        <v>2.5393600812595225</v>
      </c>
      <c r="EB30" s="198">
        <f>IFERROR((VLOOKUP($A30,'1011'!$F$10:$S$433,13,FALSE)/VLOOKUP($A30,'2011'!$C$5:$K$611,9,FALSE))*1000,#N/A)</f>
        <v>3.7811948575749934</v>
      </c>
      <c r="EC30" s="198">
        <f>IFERROR((VLOOKUP($A30,'1112'!$F$10:$S$408,12,FALSE)/VLOOKUP($A30,'2012'!$F$10:$M$460,8,FALSE))*1000,#N/A)</f>
        <v>6.0090135202804209</v>
      </c>
      <c r="ED30" s="198">
        <f>IFERROR((VLOOKUP($A30,'1213'!$F$10:$S$408,12,FALSE)/VLOOKUP($A30,'2013'!$F$10:$M$460,8,FALSE))*1000,#N/A)</f>
        <v>6.7114093959731544</v>
      </c>
      <c r="EE30" s="198">
        <f>IFERROR((VLOOKUP($A30,'1314'!$F$10:$S$408,12,FALSE)/VLOOKUP($A30,'2014'!$F$10:$M$460,8,FALSE))*1000,#N/A)</f>
        <v>7.40009866798224</v>
      </c>
      <c r="EF30" s="198">
        <f>IFERROR((VLOOKUP($A30,'1415'!$F$10:$S$408,12,FALSE)/VLOOKUP($A30,'2015'!$F$10:$M$460,8,FALSE))*1000,#N/A)</f>
        <v>7.8144078144078142</v>
      </c>
      <c r="EG30" s="198">
        <f>IFERROR((VLOOKUP($A30,'1516'!$F$10:$S$408,12,FALSE)/VLOOKUP($A30,'2016'!$F$10:$M$460,8,FALSE))*1000,#N/A)</f>
        <v>15.115163147792707</v>
      </c>
      <c r="EH30" s="198">
        <f>IFERROR((VLOOKUP($A30,'1617'!$F$10:$S$408,12,FALSE)/VLOOKUP($A30,'2017'!$F$10:$M$460,8,FALSE))*1000,#N/A)</f>
        <v>15.322960867515324</v>
      </c>
      <c r="EI30" s="198">
        <f>IFERROR((VLOOKUP($A30,'1718'!$F$10:$S$408,12,FALSE)/VLOOKUP($A30,'2018'!$F$10:$N$460,9,FALSE))*1000,#N/A)</f>
        <v>10.927691234596606</v>
      </c>
      <c r="EJ30" s="198">
        <f>IFERROR((VLOOKUP($A30,'1819'!$F$10:$S$408,12,FALSE)/VLOOKUP($A30,'2018'!$F$10:$N$460,9,FALSE))*1000,#N/A)</f>
        <v>8.8351546152057665</v>
      </c>
      <c r="EK30" s="198">
        <f>IFERROR((VLOOKUP($A30,'1920'!$F$10:$S$408,12,FALSE)/VLOOKUP($A30,'2019'!$F$10:$N$464,8,FALSE))*1000,#N/A)</f>
        <v>5.9726178443443896</v>
      </c>
      <c r="EL30" s="198">
        <f>IFERROR((VLOOKUP($A30,'20 21'!$F$10:$S$408,12,FALSE)/VLOOKUP($A30,'2020'!$F$10:$N$469,8,FALSE))*1000,#N/A)</f>
        <v>4.8381968731424783</v>
      </c>
      <c r="EM30" s="198">
        <f>IFERROR((VLOOKUP($A30,'21 22'!$F$10:$S$408,12,FALSE)/VLOOKUP($A30,'2021'!$F$10:$N$469,8,FALSE))*1000,#N/A)</f>
        <v>5.7293457087200634</v>
      </c>
      <c r="EN30" s="198">
        <f>IFERROR((VLOOKUP($A30,'22 23'!$F$10:$S$408,12,FALSE)/VLOOKUP($A30,'2022'!$F$10:$N$469,8,FALSE))*1000,#N/A)</f>
        <v>5.0001136389463401</v>
      </c>
      <c r="EO30" s="196">
        <f>IFERROR((VLOOKUP($A30,'23 24'!$F$7:$S$408,12,FALSE)/VLOOKUP($A30,'2023'!$C$7:$N$469,9,FALSE))*1000,#N/A)</f>
        <v>8.1311830871391777</v>
      </c>
    </row>
    <row r="31" spans="1:145" x14ac:dyDescent="0.3">
      <c r="A31" t="s">
        <v>1666</v>
      </c>
      <c r="B31" t="s">
        <v>1743</v>
      </c>
      <c r="C31" t="str">
        <f>IF(VLOOKUP($A31,'0910'!$F$10:$L$433,1,FALSE)=VLOOKUP($A31,'2010'!$C$5:$K$611,1,FALSE),VLOOKUP($A31,'0910'!$F$10:$L$433,1,FALSE),FALSE)</f>
        <v>Blackburn with Darwen</v>
      </c>
      <c r="D31" t="str">
        <f>IF(VLOOKUP($A31,'1011'!$F$10:$L$433,1,FALSE)=VLOOKUP($A31,'2011'!$C$5:$K$611,1,FALSE),VLOOKUP($A31,'1011'!$F$10:$L$433,1,FALSE),FALSE)</f>
        <v>Blackburn with Darwen</v>
      </c>
      <c r="E31" t="str">
        <f>IF(VLOOKUP(A31,'1112'!$F$10:$L$408,1,FALSE)=VLOOKUP(A31,'2012'!$F$10:$M$460,1,FALSE),VLOOKUP(A31,'1112'!$F$10:$L$408,1,FALSE),FALSE)</f>
        <v>Blackburn with Darwen</v>
      </c>
      <c r="F31" t="str">
        <f>IF(VLOOKUP($A31,'1213'!$F$10:$L$408,1,FALSE)=VLOOKUP($A31,'2013'!$F$10:$M$460,1,FALSE),VLOOKUP($A31,'1213'!$F$10:$L$408,1,FALSE),FALSE)</f>
        <v>Blackburn with Darwen</v>
      </c>
      <c r="G31" t="str">
        <f>IF(VLOOKUP($A31,'1314'!$F$10:$L$408,1,FALSE)=VLOOKUP($A31,'2014'!$F$10:$M$460,1,FALSE),VLOOKUP($A31,'1314'!$F$10:$L$408,1,FALSE),FALSE)</f>
        <v>Blackburn with Darwen</v>
      </c>
      <c r="H31" t="str">
        <f>IF(VLOOKUP($A31,'1415'!$F$10:$L$408,1,FALSE)=VLOOKUP($A31,'2015'!$F$10:$M$460,1,FALSE),VLOOKUP($A31,'1415'!$F$10:$L$408,1,FALSE),FALSE)</f>
        <v>Blackburn with Darwen</v>
      </c>
      <c r="I31" t="str">
        <f>IF(VLOOKUP($A31,'1516'!$F$10:$L$408,1,FALSE)=VLOOKUP($A31,'2015'!$F$10:$M$460,1,FALSE),VLOOKUP($A31,'1516'!$F$10:$L$408,1,FALSE),FALSE)</f>
        <v>Blackburn with Darwen</v>
      </c>
      <c r="J31" t="str">
        <f>IF(VLOOKUP($A31,'1617'!$F$10:$L$408,1,FALSE)=VLOOKUP($A31,'2016'!$F$10:$M$460,1,FALSE),VLOOKUP($A31,'1617'!$F$10:$L$408,1,FALSE),FALSE)</f>
        <v>Blackburn with Darwen</v>
      </c>
      <c r="K31" t="str">
        <f>IF(VLOOKUP($A31,'1718'!$F$10:$M$408,1,FALSE)=VLOOKUP($A31,'2017'!$F$10:$M$460,1,FALSE),VLOOKUP($A31,'1718'!$F$10:$M$408,1,FALSE),FALSE)</f>
        <v>Blackburn with Darwen</v>
      </c>
      <c r="L31" t="str">
        <f>IF(VLOOKUP($A31,'1819'!$F$10:$M$408,1,FALSE)=VLOOKUP($A31,'2018'!$F$10:$M$460,1,FALSE),VLOOKUP($A31,'1819'!$F$10:$M$408,1,FALSE),FALSE)</f>
        <v>Blackburn with Darwen</v>
      </c>
      <c r="M31" t="str">
        <f>IF(VLOOKUP($A31,'1920'!$F$10:$M$408,1,FALSE)=VLOOKUP($A31,'2019'!$F$10:$M$464,1,FALSE),VLOOKUP($A31,'1920'!$F$10:$M$408,1,FALSE),FALSE)</f>
        <v>Blackburn with Darwen</v>
      </c>
      <c r="N31" t="str">
        <f>IF(VLOOKUP($A31,'20 21'!$F$10:$N$408,1,FALSE)=VLOOKUP($A31,'2020'!$F$10:$O$468,1,FALSE),VLOOKUP($A31,'20 21'!$F$10:$N$408,1,FALSE),FALSE)</f>
        <v>Blackburn with Darwen</v>
      </c>
      <c r="O31" t="str">
        <f>IF(VLOOKUP($A31,'21 22'!$F$10:$N$408,1,FALSE)=VLOOKUP($A31,'2021'!$F$10:$O$471,1,FALSE),VLOOKUP($A31,'21 22'!$F$10:$N$408,1,FALSE),FALSE)</f>
        <v>Blackburn with Darwen</v>
      </c>
      <c r="P31" t="str">
        <f>IF(VLOOKUP($A31,'22 23'!$F$10:$N$408,1,FALSE)=VLOOKUP($A31,'2022'!$F$10:$O$468,1,FALSE),VLOOKUP($A31,'22 23'!$F$10:$N$408,1,FALSE),FALSE)</f>
        <v>Blackburn with Darwen</v>
      </c>
      <c r="Q31" t="str">
        <f>IF(VLOOKUP($A31,'23 24'!$F$7:$N$408,1,FALSE)=VLOOKUP($A31,'2023'!$C$7:$O$468,1,FALSE),VLOOKUP($A31,'23 24'!$F$7:$N$408,1,FALSE),FALSE)</f>
        <v>Blackburn with Darwen</v>
      </c>
      <c r="S31" s="196">
        <f>IFERROR((VLOOKUP($A31,'0910'!$F$10:$L$433,4,FALSE)/VLOOKUP($A31,'2010'!$C$5:$K$611,9,FALSE))*1000,#N/A)</f>
        <v>1.5192437542201214</v>
      </c>
      <c r="T31" s="196">
        <f>IFERROR((VLOOKUP($A31,'1011'!$F$10:$L$433,4,FALSE)/VLOOKUP($A31,'2011'!$C$5:$K$611,9,FALSE))*1000,#N/A)</f>
        <v>2.0127474002012744</v>
      </c>
      <c r="U31" s="196">
        <f>IFERROR((VLOOKUP($A31,'1112'!$F$10:$L$408,4,FALSE)/VLOOKUP($A31,'2012'!$F$10:$M$460,8,FALSE))*1000,#N/A)</f>
        <v>3.0176026823134956</v>
      </c>
      <c r="V31" s="196">
        <f>IFERROR((VLOOKUP($A31,'1213'!$F$10:$L$408,4,FALSE)/VLOOKUP($A31,'2013'!$F$10:$M$460,8,FALSE))*1000,#N/A)</f>
        <v>2.6733500417710947</v>
      </c>
      <c r="W31" s="196">
        <f>IFERROR((VLOOKUP($A31,'1314'!$F$10:$L$408,4,FALSE)/VLOOKUP($A31,'2014'!$F$10:$M$460,8,FALSE))*1000,#N/A)</f>
        <v>2.1641418345263861</v>
      </c>
      <c r="X31" s="196">
        <f>IFERROR((VLOOKUP($A31,'1415'!$F$10:$L$408,4,FALSE)/VLOOKUP($A31,'2015'!$F$10:$M$460,8,FALSE))*1000,#N/A)</f>
        <v>1.4927848731132858</v>
      </c>
      <c r="Y31" s="196">
        <f>IFERROR((VLOOKUP($A31,'1516'!$F$10:$L$408,4,FALSE)/VLOOKUP($A31,'2016'!$F$10:$M$460,8,FALSE))*1000,#N/A)</f>
        <v>0.16561775422325273</v>
      </c>
      <c r="Z31" s="196">
        <f>IFERROR((VLOOKUP($A31,'1617'!$F$10:$L$408,4,FALSE)/VLOOKUP($A31,'2017'!$F$10:$M$460,8,FALSE))*1000,#N/A)</f>
        <v>3.9656311962987445</v>
      </c>
      <c r="AA31" s="196">
        <f>IFERROR((VLOOKUP($A31,'1718'!$F$10:$L$408,4,FALSE)/VLOOKUP($A31,'2018'!$F$10:$N$460,9,FALSE))*1000,#N/A)</f>
        <v>2.4671052631578947</v>
      </c>
      <c r="AB31" s="196">
        <f>IFERROR((VLOOKUP($A31,'1819'!$F$10:$L$408,4,FALSE)/VLOOKUP($A31,'2018'!$F$10:$N$460,9,FALSE))*1000,#N/A)</f>
        <v>3.7828947368421053</v>
      </c>
      <c r="AC31" s="196">
        <f>IFERROR((VLOOKUP($A31,'1920'!$F$10:$L$408,4,FALSE)/VLOOKUP($A31,'2019'!$F$10:$N$464,8,FALSE))*1000,#N/A)</f>
        <v>4.0791685022924922</v>
      </c>
      <c r="AD31" s="196">
        <f>IFERROR((VLOOKUP($A31,'20 21'!$F$10:$M$408,4,FALSE)/VLOOKUP($A31,'2020'!$F$10:$N$469,8,FALSE))*1000,#N/A)</f>
        <v>5.827986964735822</v>
      </c>
      <c r="AE31" s="196">
        <f>IFERROR((VLOOKUP($A31,'21 22'!$F$10:$M$408,4,FALSE)/VLOOKUP($A31,'2021'!$F$10:$N$469,8,FALSE))*1000,#N/A)</f>
        <v>7.2310065561126109</v>
      </c>
      <c r="AF31" s="196">
        <f>IFERROR((VLOOKUP($A31,'22 23'!$F$10:$M$408,4,FALSE)/VLOOKUP($A31,'2022'!$F$10:$N$469,8,FALSE))*1000,#N/A)</f>
        <v>9.4140924176665806</v>
      </c>
      <c r="AG31" s="196">
        <f>IFERROR((VLOOKUP($A31,'23 24'!$F$7:$M$408,4,FALSE)/VLOOKUP($A31,'2023'!$C$7:$N$469,9,FALSE))*1000,#N/A)</f>
        <v>13.127718465796757</v>
      </c>
      <c r="AI31" s="196">
        <f>IFERROR((VLOOKUP($A31,'0910'!$F$10:$L$433,5,FALSE)/VLOOKUP($A31,'2010'!$C$5:$K$611,9,FALSE))*1000,#N/A)</f>
        <v>1.8568534773801486</v>
      </c>
      <c r="AJ31" s="196">
        <f>IFERROR((VLOOKUP($A31,'1011'!$F$10:$L$433,5,FALSE)/VLOOKUP($A31,'2011'!$C$5:$K$611,9,FALSE))*1000,#N/A)</f>
        <v>0</v>
      </c>
      <c r="AK31" s="196">
        <f>IFERROR((VLOOKUP($A31,'1112'!$F$10:$L$408,5,FALSE)/VLOOKUP($A31,'2012'!$F$10:$M$460,8,FALSE))*1000,#N/A)</f>
        <v>0.67057837384744345</v>
      </c>
      <c r="AL31" s="196">
        <f>IFERROR((VLOOKUP($A31,'1213'!$F$10:$L$408,5,FALSE)/VLOOKUP($A31,'2013'!$F$10:$M$460,8,FALSE))*1000,#N/A)</f>
        <v>0.83542188805346695</v>
      </c>
      <c r="AM31" s="196">
        <f>IFERROR((VLOOKUP($A31,'1314'!$F$10:$L$408,5,FALSE)/VLOOKUP($A31,'2014'!$F$10:$M$460,8,FALSE))*1000,#N/A)</f>
        <v>1.3317795904777761</v>
      </c>
      <c r="AN31" s="196">
        <f>IFERROR((VLOOKUP($A31,'1415'!$F$10:$L$408,5,FALSE)/VLOOKUP($A31,'2015'!$F$10:$M$460,8,FALSE))*1000,#N/A)</f>
        <v>0</v>
      </c>
      <c r="AO31" s="196">
        <f>IFERROR((VLOOKUP($A31,'1516'!$F$10:$L$408,5,FALSE)/VLOOKUP($A31,'2016'!$F$10:$M$460,8,FALSE))*1000,#N/A)</f>
        <v>0.82808877111626367</v>
      </c>
      <c r="AP31" s="196">
        <f>IFERROR((VLOOKUP($A31,'1617'!$F$10:$L$408,5,FALSE)/VLOOKUP($A31,'2017'!$F$10:$M$460,8,FALSE))*1000,#N/A)</f>
        <v>0.99140779907468612</v>
      </c>
      <c r="AQ31" s="196">
        <f>IFERROR((VLOOKUP($A31,'1718'!$F$10:$L$408,5,FALSE)/VLOOKUP($A31,'2018'!$F$10:$N$460,9,FALSE))*1000,#N/A)</f>
        <v>0.6578947368421052</v>
      </c>
      <c r="AR31" s="196">
        <f>IFERROR((VLOOKUP($A31,'1819'!$F$10:$L$408,5,FALSE)/VLOOKUP($A31,'2018'!$F$10:$N$460,9,FALSE))*1000,#N/A)</f>
        <v>0.1644736842105263</v>
      </c>
      <c r="AS31" s="196">
        <f>IFERROR((VLOOKUP($A31,'1920'!$F$10:$L$408,5,FALSE)/VLOOKUP($A31,'2019'!$F$10:$N$464,8,FALSE))*1000,#N/A)</f>
        <v>0</v>
      </c>
      <c r="AT31" s="196">
        <f>IFERROR((VLOOKUP($A31,'20 21'!$F$10:$L$408,5,FALSE)/VLOOKUP($A31,'2020'!$F$10:$N$469,8,FALSE))*1000,#N/A)</f>
        <v>0.16188852679821727</v>
      </c>
      <c r="AU31" s="196">
        <f>IFERROR((VLOOKUP($A31,'21 22'!$F$10:$L$408,5,FALSE)/VLOOKUP($A31,'2021'!$F$10:$N$469,8,FALSE))*1000,#N/A)</f>
        <v>0.48206710374084072</v>
      </c>
      <c r="AV31" s="196">
        <f>IFERROR((VLOOKUP($A31,'22 23'!$F$10:$L$408,5,FALSE)/VLOOKUP($A31,'2022'!$F$10:$N$469,8,FALSE))*1000,#N/A)</f>
        <v>0</v>
      </c>
      <c r="AW31" s="196">
        <f>IFERROR((VLOOKUP($A31,'23 24'!$F$7:$M$408,5,FALSE)/VLOOKUP($A31,'2023'!$C$7:$N$469,9,FALSE))*1000,#N/A)</f>
        <v>0</v>
      </c>
      <c r="AY31" s="196">
        <f>IFERROR((VLOOKUP($A31,'0910'!$F$10:$L$433,6,FALSE)/VLOOKUP($A31,'2010'!$C$5:$K$611,9,FALSE))*1000,#N/A)</f>
        <v>0</v>
      </c>
      <c r="AZ31" s="196">
        <f>IFERROR((VLOOKUP($A31,'1011'!$F$10:$L$433,6,FALSE)/VLOOKUP($A31,'2011'!$C$5:$K$611,9,FALSE))*1000,#N/A)</f>
        <v>0</v>
      </c>
      <c r="BA31" s="196">
        <f>IFERROR((VLOOKUP($A31,'1112'!$F$10:$L$408,6,FALSE)/VLOOKUP($A31,'2012'!$F$10:$M$460,8,FALSE))*1000,#N/A)</f>
        <v>0</v>
      </c>
      <c r="BB31" s="196">
        <f>IFERROR((VLOOKUP($A31,'1213'!$F$10:$L$408,6,FALSE)/VLOOKUP($A31,'2013'!$F$10:$M$460,8,FALSE))*1000,#N/A)</f>
        <v>0</v>
      </c>
      <c r="BC31" s="196">
        <f>IFERROR((VLOOKUP($A31,'1314'!$F$10:$L$408,6,FALSE)/VLOOKUP($A31,'2014'!$F$10:$M$460,8,FALSE))*1000,#N/A)</f>
        <v>0</v>
      </c>
      <c r="BD31" s="196">
        <f>IFERROR((VLOOKUP($A31,'1415'!$F$10:$L$408,6,FALSE)/VLOOKUP($A31,'2015'!$F$10:$M$460,8,FALSE))*1000,#N/A)</f>
        <v>0</v>
      </c>
      <c r="BE31" s="196">
        <f>IFERROR((VLOOKUP($A31,'1516'!$F$10:$L$408,6,FALSE)/VLOOKUP($A31,'2016'!$F$10:$M$460,8,FALSE))*1000,#N/A)</f>
        <v>0</v>
      </c>
      <c r="BF31" s="196">
        <f>IFERROR((VLOOKUP($A31,'1617'!$F$10:$L$408,6,FALSE)/VLOOKUP($A31,'2017'!$F$10:$M$460,8,FALSE))*1000,#N/A)</f>
        <v>0</v>
      </c>
      <c r="BG31" s="196">
        <f>IFERROR((VLOOKUP($A31,'1718'!$F$10:$L$408,6,FALSE)/VLOOKUP($A31,'2018'!$F$10:$N$460,9,FALSE))*1000,#N/A)</f>
        <v>0</v>
      </c>
      <c r="BH31" s="196">
        <f>IFERROR((VLOOKUP($A31,'1819'!$F$10:$L$408,6,FALSE)/VLOOKUP($A31,'2018'!$F$10:$N$460,9,FALSE))*1000,#N/A)</f>
        <v>0</v>
      </c>
      <c r="BI31" s="196">
        <f>IFERROR((VLOOKUP($A31,'1920'!$F$10:$L$408,6,FALSE)/VLOOKUP($A31,'2019'!$F$10:$N$464,8,FALSE))*1000,#N/A)</f>
        <v>0</v>
      </c>
      <c r="BJ31" s="196">
        <f>IFERROR((VLOOKUP($A31,'20 21'!$F$10:$L$408,6,FALSE)/VLOOKUP($A31,'2020'!$F$10:$N$469,8,FALSE))*1000,#N/A)</f>
        <v>0</v>
      </c>
      <c r="BK31" s="196">
        <f>IFERROR((VLOOKUP($A31,'21 22'!$F$10:$L$408,6,FALSE)/VLOOKUP($A31,'2021'!$F$10:$N$469,8,FALSE))*1000,#N/A)</f>
        <v>0</v>
      </c>
      <c r="BL31" s="196">
        <f>IFERROR((VLOOKUP($A31,'22 23'!$F$10:$L$408,6,FALSE)/VLOOKUP($A31,'2022'!$F$10:$N$469,8,FALSE))*1000,#N/A)</f>
        <v>0</v>
      </c>
      <c r="BM31" s="196">
        <f>IFERROR((VLOOKUP($A31,'23 24'!$F$7:$M$408,6,FALSE)/VLOOKUP($A31,'2023'!$C$7:$N$469,9,FALSE))*1000,#N/A)</f>
        <v>0</v>
      </c>
      <c r="BO31" s="196">
        <f>IFERROR((VLOOKUP($A31,'0910'!$F$10:$L$433,7,FALSE)/VLOOKUP($A31,'2010'!$C$5:$K$611,9,FALSE))*1000,#N/A)</f>
        <v>3.3760972316002702</v>
      </c>
      <c r="BP31" s="196">
        <f>IFERROR((VLOOKUP($A31,'1011'!$F$10:$L$433,7,FALSE)/VLOOKUP($A31,'2011'!$C$5:$K$611,9,FALSE))*1000,#N/A)</f>
        <v>2.0127474002012744</v>
      </c>
      <c r="BQ31" s="196">
        <f>IFERROR((VLOOKUP($A31,'1112'!$F$10:$L$408,7,FALSE)/VLOOKUP($A31,'2012'!$F$10:$M$460,8,FALSE))*1000,#N/A)</f>
        <v>3.6881810561609387</v>
      </c>
      <c r="BR31" s="196">
        <f>IFERROR((VLOOKUP($A31,'1213'!$F$10:$L$408,7,FALSE)/VLOOKUP($A31,'2013'!$F$10:$M$460,8,FALSE))*1000,#N/A)</f>
        <v>3.5087719298245617</v>
      </c>
      <c r="BS31" s="196">
        <f>IFERROR((VLOOKUP($A31,'1314'!$F$10:$L$408,7,FALSE)/VLOOKUP($A31,'2014'!$F$10:$M$460,8,FALSE))*1000,#N/A)</f>
        <v>3.4959214250041621</v>
      </c>
      <c r="BT31" s="196">
        <f>IFERROR((VLOOKUP($A31,'1415'!$F$10:$L$408,7,FALSE)/VLOOKUP($A31,'2015'!$F$10:$M$460,8,FALSE))*1000,#N/A)</f>
        <v>1.4927848731132858</v>
      </c>
      <c r="BU31" s="196">
        <f>IFERROR((VLOOKUP($A31,'1516'!$F$10:$L$408,7,FALSE)/VLOOKUP($A31,'2016'!$F$10:$M$460,8,FALSE))*1000,#N/A)</f>
        <v>0.99370652533951653</v>
      </c>
      <c r="BV31" s="196">
        <f>IFERROR((VLOOKUP($A31,'1617'!$F$10:$L$408,7,FALSE)/VLOOKUP($A31,'2017'!$F$10:$M$460,8,FALSE))*1000,#N/A)</f>
        <v>5.1222736285525441</v>
      </c>
      <c r="BW31" s="196">
        <f>IFERROR((VLOOKUP($A31,'1718'!$F$10:$L$408,7,FALSE)/VLOOKUP($A31,'2018'!$F$10:$N$460,9,FALSE))*1000,#N/A)</f>
        <v>3.125</v>
      </c>
      <c r="BX31" s="196">
        <f>IFERROR((VLOOKUP($A31,'1819'!$F$10:$L$408,7,FALSE)/VLOOKUP($A31,'2018'!$F$10:$N$460,9,FALSE))*1000,#N/A)</f>
        <v>4.1118421052631575</v>
      </c>
      <c r="BY31" s="196">
        <f>IFERROR((VLOOKUP($A31,'1920'!$F$10:$L$408,7,FALSE)/VLOOKUP($A31,'2019'!$F$10:$N$464,8,FALSE))*1000,#N/A)</f>
        <v>4.0791685022924922</v>
      </c>
      <c r="BZ31" s="196">
        <f>IFERROR((VLOOKUP($A31,'20 21'!$F$10:$L$408,7,FALSE)/VLOOKUP($A31,'2020'!$F$10:$N$469,8,FALSE))*1000,#N/A)</f>
        <v>5.9898754915340398</v>
      </c>
      <c r="CA31" s="196">
        <f>IFERROR((VLOOKUP($A31,'21 22'!$F$10:$L$408,7,FALSE)/VLOOKUP($A31,'2021'!$F$10:$N$469,8,FALSE))*1000,#N/A)</f>
        <v>7.7130736598534515</v>
      </c>
      <c r="CB31" s="196">
        <f>IFERROR((VLOOKUP($A31,'22 23'!$F$10:$L$408,7,FALSE)/VLOOKUP($A31,'2022'!$F$10:$N$469,8,FALSE))*1000,#N/A)</f>
        <v>9.4140924176665806</v>
      </c>
      <c r="CC31" s="196">
        <f>IFERROR((VLOOKUP($A31,'23 24'!$F$7:$M$408,7,FALSE)/VLOOKUP($A31,'2023'!$C$7:$N$469,9,FALSE))*1000,#N/A)</f>
        <v>13.127718465796757</v>
      </c>
      <c r="CE31" s="198">
        <f>IFERROR((VLOOKUP($A31,'0910'!$F$10:$S$433,9,FALSE)/VLOOKUP($A31,'2010'!$C$5:$K$611,9,FALSE))*1000,#N/A)</f>
        <v>4.557731262660365</v>
      </c>
      <c r="CF31" s="198">
        <f>IFERROR((VLOOKUP($A31,'1011'!$F$10:$S$433,10,FALSE)/VLOOKUP($A31,'2011'!$C$5:$K$611,9,FALSE))*1000,#N/A)</f>
        <v>2.0127474002012744</v>
      </c>
      <c r="CG31" s="198">
        <f>IFERROR((VLOOKUP($A31,'1112'!$F$10:$S$408,9,FALSE)/VLOOKUP($A31,'2012'!$F$10:$M$460,8,FALSE))*1000,#N/A)</f>
        <v>1.173512154233026</v>
      </c>
      <c r="CH31" s="198">
        <f>IFERROR((VLOOKUP($A31,'1213'!$F$10:$S$408,9,FALSE)/VLOOKUP($A31,'2013'!$F$10:$M$460,8,FALSE))*1000,#N/A)</f>
        <v>2.1720969089390141</v>
      </c>
      <c r="CI31" s="198">
        <f>IFERROR((VLOOKUP($A31,'1314'!$F$10:$S$408,9,FALSE)/VLOOKUP($A31,'2014'!$F$10:$M$460,8,FALSE))*1000,#N/A)</f>
        <v>3.3294489761944401</v>
      </c>
      <c r="CJ31" s="198">
        <f>IFERROR((VLOOKUP($A31,'1415'!$F$10:$S$408,9,FALSE)/VLOOKUP($A31,'2015'!$F$10:$M$460,8,FALSE))*1000,#N/A)</f>
        <v>1.9903798308177145</v>
      </c>
      <c r="CK31" s="198">
        <f>IFERROR((VLOOKUP($A31,'1516'!$F$10:$S$408,9,FALSE)/VLOOKUP($A31,'2016'!$F$10:$M$460,8,FALSE))*1000,#N/A)</f>
        <v>0.99370652533951653</v>
      </c>
      <c r="CL31" s="198">
        <f>IFERROR((VLOOKUP($A31,'1617'!$F$10:$S$408,9,FALSE)/VLOOKUP($A31,'2017'!$F$10:$M$460,8,FALSE))*1000,#N/A)</f>
        <v>2.313284864507601</v>
      </c>
      <c r="CM31" s="198">
        <f>IFERROR((VLOOKUP($A31,'1718'!$F$10:$S$408,9,FALSE)/VLOOKUP($A31,'2018'!$F$10:$N$460,9,FALSE))*1000,#N/A)</f>
        <v>1.6447368421052631</v>
      </c>
      <c r="CN31" s="198">
        <f>IFERROR((VLOOKUP($A31,'1819'!$F$10:$S$408,9,FALSE)/VLOOKUP($A31,'2018'!$F$10:$N$460,9,FALSE))*1000,#N/A)</f>
        <v>3.4539473684210527</v>
      </c>
      <c r="CO31" s="198">
        <f>IFERROR((VLOOKUP($A31,'1920'!$F$10:$S$408,9,FALSE)/VLOOKUP($A31,'2019'!$F$10:$N$464,8,FALSE))*1000,#N/A)</f>
        <v>4.0791685022924922</v>
      </c>
      <c r="CP31" s="198">
        <f>IFERROR((VLOOKUP($A31,'20 21'!$F$10:$S$408,9,FALSE)/VLOOKUP($A31,'2020'!$F$10:$N$469,8,FALSE))*1000,#N/A)</f>
        <v>5.0185443307447359</v>
      </c>
      <c r="CQ31" s="198">
        <f>IFERROR((VLOOKUP($A31,'21 22'!$F$10:$S$408,9,FALSE)/VLOOKUP($A31,'2021'!$F$10:$N$469,8,FALSE))*1000,#N/A)</f>
        <v>5.6241162103098086</v>
      </c>
      <c r="CR31" s="198">
        <f>IFERROR((VLOOKUP($A31,'22 23'!$F$10:$S$408,9,FALSE)/VLOOKUP($A31,'2022'!$F$10:$N$469,8,FALSE))*1000,#N/A)</f>
        <v>7.6589226448812866</v>
      </c>
      <c r="CS31" s="196">
        <f>IFERROR((VLOOKUP($A31,'23 24'!$F$7:$S$408,9,FALSE)/VLOOKUP($A31,'2023'!$C$7:$N$469,9,FALSE))*1000,#N/A)</f>
        <v>7.591933570581257</v>
      </c>
      <c r="CU31" s="198">
        <f>IFERROR((VLOOKUP($A31,'0910'!$F$10:$S$433,10,FALSE)/VLOOKUP($A31,'2010'!$C$5:$K$611,9,FALSE))*1000,#N/A)</f>
        <v>0.67521944632005404</v>
      </c>
      <c r="CV31" s="198">
        <f>IFERROR((VLOOKUP($A31,'1011'!$F$10:$S$433,11,FALSE)/VLOOKUP($A31,'2011'!$C$5:$K$611,9,FALSE))*1000,#N/A)</f>
        <v>1.1741026501174101</v>
      </c>
      <c r="CW31" s="198">
        <f>IFERROR((VLOOKUP($A31,'1112'!$F$10:$S$408,10,FALSE)/VLOOKUP($A31,'2012'!$F$10:$M$460,8,FALSE))*1000,#N/A)</f>
        <v>0</v>
      </c>
      <c r="CX31" s="198">
        <f>IFERROR((VLOOKUP($A31,'1213'!$F$10:$S$408,10,FALSE)/VLOOKUP($A31,'2013'!$F$10:$M$460,8,FALSE))*1000,#N/A)</f>
        <v>1.5037593984962407</v>
      </c>
      <c r="CY31" s="198">
        <f>IFERROR((VLOOKUP($A31,'1314'!$F$10:$S$408,10,FALSE)/VLOOKUP($A31,'2014'!$F$10:$M$460,8,FALSE))*1000,#N/A)</f>
        <v>0.49941734642916602</v>
      </c>
      <c r="CZ31" s="198">
        <f>IFERROR((VLOOKUP($A31,'1415'!$F$10:$S$408,10,FALSE)/VLOOKUP($A31,'2015'!$F$10:$M$460,8,FALSE))*1000,#N/A)</f>
        <v>1.1610549013103333</v>
      </c>
      <c r="DA31" s="198">
        <f>IFERROR((VLOOKUP($A31,'1516'!$F$10:$S$408,10,FALSE)/VLOOKUP($A31,'2016'!$F$10:$M$460,8,FALSE))*1000,#N/A)</f>
        <v>0.16561775422325273</v>
      </c>
      <c r="DB31" s="198">
        <f>IFERROR((VLOOKUP($A31,'1617'!$F$10:$S$408,10,FALSE)/VLOOKUP($A31,'2017'!$F$10:$M$460,8,FALSE))*1000,#N/A)</f>
        <v>0.49570389953734306</v>
      </c>
      <c r="DC31" s="198">
        <f>IFERROR((VLOOKUP($A31,'1718'!$F$10:$S$408,10,FALSE)/VLOOKUP($A31,'2018'!$F$10:$N$460,9,FALSE))*1000,#N/A)</f>
        <v>1.6447368421052631</v>
      </c>
      <c r="DD31" s="198">
        <f>IFERROR((VLOOKUP($A31,'1819'!$F$10:$S$408,10,FALSE)/VLOOKUP($A31,'2018'!$F$10:$N$460,9,FALSE))*1000,#N/A)</f>
        <v>1.1513157894736841</v>
      </c>
      <c r="DE31" s="198">
        <f>IFERROR((VLOOKUP($A31,'1920'!$F$10:$S$408,10,FALSE)/VLOOKUP($A31,'2019'!$F$10:$N$464,8,FALSE))*1000,#N/A)</f>
        <v>0</v>
      </c>
      <c r="DF31" s="198">
        <f>IFERROR((VLOOKUP($A31,'20 21'!$F$10:$S$408,10,FALSE)/VLOOKUP($A31,'2020'!$F$10:$N$469,8,FALSE))*1000,#N/A)</f>
        <v>0.8094426339910864</v>
      </c>
      <c r="DG31" s="198">
        <f>IFERROR((VLOOKUP($A31,'21 22'!$F$10:$S$408,10,FALSE)/VLOOKUP($A31,'2021'!$F$10:$N$469,8,FALSE))*1000,#N/A)</f>
        <v>0.80344517290140116</v>
      </c>
      <c r="DH31" s="198">
        <f>IFERROR((VLOOKUP($A31,'22 23'!$F$10:$S$408,10,FALSE)/VLOOKUP($A31,'2022'!$F$10:$N$469,8,FALSE))*1000,#N/A)</f>
        <v>0</v>
      </c>
      <c r="DI31" s="196">
        <f>IFERROR((VLOOKUP($A31,'23 24'!$F$7:$S$408,10,FALSE)/VLOOKUP($A31,'2023'!$C$7:$N$469,9,FALSE))*1000,#N/A)</f>
        <v>0</v>
      </c>
      <c r="DK31" s="198">
        <f>IFERROR((VLOOKUP($A31,'0910'!$F$10:$S$433,11,FALSE)/VLOOKUP($A31,'2010'!$C$5:$K$611,9,FALSE))*1000,#N/A)</f>
        <v>0</v>
      </c>
      <c r="DL31" s="198">
        <f>IFERROR((VLOOKUP($A31,'1011'!$F$10:$S$433,12,FALSE)/VLOOKUP($A31,'2011'!$C$5:$K$611,9,FALSE))*1000,#N/A)</f>
        <v>0</v>
      </c>
      <c r="DM31" s="198">
        <f>IFERROR((VLOOKUP($A31,'1112'!$F$10:$S$408,11,FALSE)/VLOOKUP($A31,'2012'!$F$10:$M$460,8,FALSE))*1000,#N/A)</f>
        <v>0</v>
      </c>
      <c r="DN31" s="198">
        <f>IFERROR((VLOOKUP($A31,'1213'!$F$10:$S$408,11,FALSE)/VLOOKUP($A31,'2013'!$F$10:$M$460,8,FALSE))*1000,#N/A)</f>
        <v>0</v>
      </c>
      <c r="DO31" s="198">
        <f>IFERROR((VLOOKUP($A31,'1314'!$F$10:$S$408,11,FALSE)/VLOOKUP($A31,'2014'!$F$10:$M$460,8,FALSE))*1000,#N/A)</f>
        <v>0</v>
      </c>
      <c r="DP31" s="198">
        <f>IFERROR((VLOOKUP($A31,'1415'!$F$10:$S$408,11,FALSE)/VLOOKUP($A31,'2015'!$F$10:$M$460,8,FALSE))*1000,#N/A)</f>
        <v>0</v>
      </c>
      <c r="DQ31" s="198">
        <f>IFERROR((VLOOKUP($A31,'1516'!$F$10:$S$408,11,FALSE)/VLOOKUP($A31,'2016'!$F$10:$M$460,8,FALSE))*1000,#N/A)</f>
        <v>0</v>
      </c>
      <c r="DR31" s="198">
        <f>IFERROR((VLOOKUP($A31,'1617'!$F$10:$S$408,11,FALSE)/VLOOKUP($A31,'2017'!$F$10:$M$460,8,FALSE))*1000,#N/A)</f>
        <v>0</v>
      </c>
      <c r="DS31" s="198">
        <f>IFERROR((VLOOKUP($A31,'1718'!$F$10:$S$408,11,FALSE)/VLOOKUP($A31,'2018'!$F$10:$N$460,9,FALSE))*1000,#N/A)</f>
        <v>0</v>
      </c>
      <c r="DT31" s="198">
        <f>IFERROR((VLOOKUP($A31,'1819'!$F$10:$S$408,11,FALSE)/VLOOKUP($A31,'2018'!$F$10:$N$460,9,FALSE))*1000,#N/A)</f>
        <v>0</v>
      </c>
      <c r="DU31" s="198">
        <f>IFERROR((VLOOKUP($A31,'1920'!$F$10:$S$408,11,FALSE)/VLOOKUP($A31,'2019'!$F$10:$N$464,8,FALSE))*1000,#N/A)</f>
        <v>0</v>
      </c>
      <c r="DV31" s="198">
        <f>IFERROR((VLOOKUP($A31,'20 21'!$F$10:$S$408,11,FALSE)/VLOOKUP($A31,'2020'!$F$10:$N$469,8,FALSE))*1000,#N/A)</f>
        <v>0</v>
      </c>
      <c r="DW31" s="198">
        <f>IFERROR((VLOOKUP($A31,'21 22'!$F$10:$S$408,11,FALSE)/VLOOKUP($A31,'2021'!$F$10:$N$469,8,FALSE))*1000,#N/A)</f>
        <v>0</v>
      </c>
      <c r="DX31" s="198">
        <f>IFERROR((VLOOKUP($A31,'22 23'!$F$10:$S$408,11,FALSE)/VLOOKUP($A31,'2022'!$F$10:$N$469,8,FALSE))*1000,#N/A)</f>
        <v>0</v>
      </c>
      <c r="DY31" s="196">
        <f>IFERROR((VLOOKUP($A31,'23 24'!$F$7:$S$408,11,FALSE)/VLOOKUP($A31,'2023'!$C$7:$N$469,9,FALSE))*1000,#N/A)</f>
        <v>0</v>
      </c>
      <c r="EA31" s="198">
        <f>IFERROR((VLOOKUP($A31,'0910'!$F$10:$S$433,12,FALSE)/VLOOKUP($A31,'2010'!$C$5:$K$611,9,FALSE))*1000,#N/A)</f>
        <v>5.232950708980419</v>
      </c>
      <c r="EB31" s="198">
        <f>IFERROR((VLOOKUP($A31,'1011'!$F$10:$S$433,13,FALSE)/VLOOKUP($A31,'2011'!$C$5:$K$611,9,FALSE))*1000,#N/A)</f>
        <v>3.186850050318685</v>
      </c>
      <c r="EC31" s="198">
        <f>IFERROR((VLOOKUP($A31,'1112'!$F$10:$S$408,12,FALSE)/VLOOKUP($A31,'2012'!$F$10:$M$460,8,FALSE))*1000,#N/A)</f>
        <v>1.173512154233026</v>
      </c>
      <c r="ED31" s="198">
        <f>IFERROR((VLOOKUP($A31,'1213'!$F$10:$S$408,12,FALSE)/VLOOKUP($A31,'2013'!$F$10:$M$460,8,FALSE))*1000,#N/A)</f>
        <v>3.6758563074352546</v>
      </c>
      <c r="EE31" s="198">
        <f>IFERROR((VLOOKUP($A31,'1314'!$F$10:$S$408,12,FALSE)/VLOOKUP($A31,'2014'!$F$10:$M$460,8,FALSE))*1000,#N/A)</f>
        <v>3.9953387714333282</v>
      </c>
      <c r="EF31" s="198">
        <f>IFERROR((VLOOKUP($A31,'1415'!$F$10:$S$408,12,FALSE)/VLOOKUP($A31,'2015'!$F$10:$M$460,8,FALSE))*1000,#N/A)</f>
        <v>3.1514347321280476</v>
      </c>
      <c r="EG31" s="198">
        <f>IFERROR((VLOOKUP($A31,'1516'!$F$10:$S$408,12,FALSE)/VLOOKUP($A31,'2016'!$F$10:$M$460,8,FALSE))*1000,#N/A)</f>
        <v>1.3249420337860218</v>
      </c>
      <c r="EH31" s="198">
        <f>IFERROR((VLOOKUP($A31,'1617'!$F$10:$S$408,12,FALSE)/VLOOKUP($A31,'2017'!$F$10:$M$460,8,FALSE))*1000,#N/A)</f>
        <v>2.8089887640449436</v>
      </c>
      <c r="EI31" s="198">
        <f>IFERROR((VLOOKUP($A31,'1718'!$F$10:$S$408,12,FALSE)/VLOOKUP($A31,'2018'!$F$10:$N$460,9,FALSE))*1000,#N/A)</f>
        <v>3.2894736842105261</v>
      </c>
      <c r="EJ31" s="198">
        <f>IFERROR((VLOOKUP($A31,'1819'!$F$10:$S$408,12,FALSE)/VLOOKUP($A31,'2018'!$F$10:$N$460,9,FALSE))*1000,#N/A)</f>
        <v>4.6052631578947363</v>
      </c>
      <c r="EK31" s="198">
        <f>IFERROR((VLOOKUP($A31,'1920'!$F$10:$S$408,12,FALSE)/VLOOKUP($A31,'2019'!$F$10:$N$464,8,FALSE))*1000,#N/A)</f>
        <v>4.0791685022924922</v>
      </c>
      <c r="EL31" s="198">
        <f>IFERROR((VLOOKUP($A31,'20 21'!$F$10:$S$408,12,FALSE)/VLOOKUP($A31,'2020'!$F$10:$N$469,8,FALSE))*1000,#N/A)</f>
        <v>5.9898754915340398</v>
      </c>
      <c r="EM31" s="198">
        <f>IFERROR((VLOOKUP($A31,'21 22'!$F$10:$S$408,12,FALSE)/VLOOKUP($A31,'2021'!$F$10:$N$469,8,FALSE))*1000,#N/A)</f>
        <v>6.4275613832112093</v>
      </c>
      <c r="EN31" s="198">
        <f>IFERROR((VLOOKUP($A31,'22 23'!$F$10:$S$408,12,FALSE)/VLOOKUP($A31,'2022'!$F$10:$N$469,8,FALSE))*1000,#N/A)</f>
        <v>7.6589226448812866</v>
      </c>
      <c r="EO31" s="196">
        <f>IFERROR((VLOOKUP($A31,'23 24'!$F$7:$S$408,12,FALSE)/VLOOKUP($A31,'2023'!$C$7:$N$469,9,FALSE))*1000,#N/A)</f>
        <v>7.591933570581257</v>
      </c>
    </row>
    <row r="32" spans="1:145" x14ac:dyDescent="0.3">
      <c r="A32" t="s">
        <v>1667</v>
      </c>
      <c r="B32" t="s">
        <v>1743</v>
      </c>
      <c r="C32" t="str">
        <f>IF(VLOOKUP($A32,'0910'!$F$10:$L$433,1,FALSE)=VLOOKUP($A32,'2010'!$C$5:$K$611,1,FALSE),VLOOKUP($A32,'0910'!$F$10:$L$433,1,FALSE),FALSE)</f>
        <v>Blackpool</v>
      </c>
      <c r="D32" t="str">
        <f>IF(VLOOKUP($A32,'1011'!$F$10:$L$433,1,FALSE)=VLOOKUP($A32,'2011'!$C$5:$K$611,1,FALSE),VLOOKUP($A32,'1011'!$F$10:$L$433,1,FALSE),FALSE)</f>
        <v>Blackpool</v>
      </c>
      <c r="E32" t="str">
        <f>IF(VLOOKUP(A32,'1112'!$F$10:$L$408,1,FALSE)=VLOOKUP(A32,'2012'!$F$10:$M$460,1,FALSE),VLOOKUP(A32,'1112'!$F$10:$L$408,1,FALSE),FALSE)</f>
        <v>Blackpool</v>
      </c>
      <c r="F32" t="str">
        <f>IF(VLOOKUP($A32,'1213'!$F$10:$L$408,1,FALSE)=VLOOKUP($A32,'2013'!$F$10:$M$460,1,FALSE),VLOOKUP($A32,'1213'!$F$10:$L$408,1,FALSE),FALSE)</f>
        <v>Blackpool</v>
      </c>
      <c r="G32" t="str">
        <f>IF(VLOOKUP($A32,'1314'!$F$10:$L$408,1,FALSE)=VLOOKUP($A32,'2014'!$F$10:$M$460,1,FALSE),VLOOKUP($A32,'1314'!$F$10:$L$408,1,FALSE),FALSE)</f>
        <v>Blackpool</v>
      </c>
      <c r="H32" t="str">
        <f>IF(VLOOKUP($A32,'1415'!$F$10:$L$408,1,FALSE)=VLOOKUP($A32,'2015'!$F$10:$M$460,1,FALSE),VLOOKUP($A32,'1415'!$F$10:$L$408,1,FALSE),FALSE)</f>
        <v>Blackpool</v>
      </c>
      <c r="I32" t="str">
        <f>IF(VLOOKUP($A32,'1516'!$F$10:$L$408,1,FALSE)=VLOOKUP($A32,'2015'!$F$10:$M$460,1,FALSE),VLOOKUP($A32,'1516'!$F$10:$L$408,1,FALSE),FALSE)</f>
        <v>Blackpool</v>
      </c>
      <c r="J32" t="str">
        <f>IF(VLOOKUP($A32,'1617'!$F$10:$L$408,1,FALSE)=VLOOKUP($A32,'2016'!$F$10:$M$460,1,FALSE),VLOOKUP($A32,'1617'!$F$10:$L$408,1,FALSE),FALSE)</f>
        <v>Blackpool</v>
      </c>
      <c r="K32" t="str">
        <f>IF(VLOOKUP($A32,'1718'!$F$10:$M$408,1,FALSE)=VLOOKUP($A32,'2017'!$F$10:$M$460,1,FALSE),VLOOKUP($A32,'1718'!$F$10:$M$408,1,FALSE),FALSE)</f>
        <v>Blackpool</v>
      </c>
      <c r="L32" t="str">
        <f>IF(VLOOKUP($A32,'1819'!$F$10:$M$408,1,FALSE)=VLOOKUP($A32,'2018'!$F$10:$M$460,1,FALSE),VLOOKUP($A32,'1819'!$F$10:$M$408,1,FALSE),FALSE)</f>
        <v>Blackpool</v>
      </c>
      <c r="M32" t="str">
        <f>IF(VLOOKUP($A32,'1920'!$F$10:$M$408,1,FALSE)=VLOOKUP($A32,'2019'!$F$10:$M$464,1,FALSE),VLOOKUP($A32,'1920'!$F$10:$M$408,1,FALSE),FALSE)</f>
        <v>Blackpool</v>
      </c>
      <c r="N32" t="str">
        <f>IF(VLOOKUP($A32,'20 21'!$F$10:$N$408,1,FALSE)=VLOOKUP($A32,'2020'!$F$10:$O$468,1,FALSE),VLOOKUP($A32,'20 21'!$F$10:$N$408,1,FALSE),FALSE)</f>
        <v>Blackpool</v>
      </c>
      <c r="O32" t="str">
        <f>IF(VLOOKUP($A32,'21 22'!$F$10:$N$408,1,FALSE)=VLOOKUP($A32,'2021'!$F$10:$O$471,1,FALSE),VLOOKUP($A32,'21 22'!$F$10:$N$408,1,FALSE),FALSE)</f>
        <v>Blackpool</v>
      </c>
      <c r="P32" t="str">
        <f>IF(VLOOKUP($A32,'22 23'!$F$10:$N$408,1,FALSE)=VLOOKUP($A32,'2022'!$F$10:$O$468,1,FALSE),VLOOKUP($A32,'22 23'!$F$10:$N$408,1,FALSE),FALSE)</f>
        <v>Blackpool</v>
      </c>
      <c r="Q32" t="str">
        <f>IF(VLOOKUP($A32,'23 24'!$F$7:$N$408,1,FALSE)=VLOOKUP($A32,'2023'!$C$7:$O$468,1,FALSE),VLOOKUP($A32,'23 24'!$F$7:$N$408,1,FALSE),FALSE)</f>
        <v>Blackpool</v>
      </c>
      <c r="S32" s="196">
        <f>IFERROR((VLOOKUP($A32,'0910'!$F$10:$L$433,4,FALSE)/VLOOKUP($A32,'2010'!$C$5:$K$611,9,FALSE))*1000,#N/A)</f>
        <v>0.29069767441860467</v>
      </c>
      <c r="T32" s="196">
        <f>IFERROR((VLOOKUP($A32,'1011'!$F$10:$L$433,4,FALSE)/VLOOKUP($A32,'2011'!$C$5:$K$611,9,FALSE))*1000,#N/A)</f>
        <v>1.0147868947521019</v>
      </c>
      <c r="U32" s="196">
        <f>IFERROR((VLOOKUP($A32,'1112'!$F$10:$L$408,4,FALSE)/VLOOKUP($A32,'2012'!$F$10:$M$460,8,FALSE))*1000,#N/A)</f>
        <v>0.14438348252959862</v>
      </c>
      <c r="V32" s="196">
        <f>IFERROR((VLOOKUP($A32,'1213'!$F$10:$L$408,4,FALSE)/VLOOKUP($A32,'2013'!$F$10:$M$460,8,FALSE))*1000,#N/A)</f>
        <v>0</v>
      </c>
      <c r="W32" s="196">
        <f>IFERROR((VLOOKUP($A32,'1314'!$F$10:$L$408,4,FALSE)/VLOOKUP($A32,'2014'!$F$10:$M$460,8,FALSE))*1000,#N/A)</f>
        <v>0.28843380444188055</v>
      </c>
      <c r="X32" s="196">
        <f>IFERROR((VLOOKUP($A32,'1415'!$F$10:$L$408,4,FALSE)/VLOOKUP($A32,'2015'!$F$10:$M$460,8,FALSE))*1000,#N/A)</f>
        <v>0.28801843317972348</v>
      </c>
      <c r="Y32" s="196">
        <f>IFERROR((VLOOKUP($A32,'1516'!$F$10:$L$408,4,FALSE)/VLOOKUP($A32,'2016'!$F$10:$M$460,8,FALSE))*1000,#N/A)</f>
        <v>1.0044482709140479</v>
      </c>
      <c r="Z32" s="196">
        <f>IFERROR((VLOOKUP($A32,'1617'!$F$10:$L$408,4,FALSE)/VLOOKUP($A32,'2017'!$F$10:$M$460,8,FALSE))*1000,#N/A)</f>
        <v>0.86281276962899056</v>
      </c>
      <c r="AA32" s="196">
        <f>IFERROR((VLOOKUP($A32,'1718'!$F$10:$L$408,4,FALSE)/VLOOKUP($A32,'2018'!$F$10:$N$460,9,FALSE))*1000,#N/A)</f>
        <v>1.1458034947006588</v>
      </c>
      <c r="AB32" s="196">
        <f>IFERROR((VLOOKUP($A32,'1819'!$F$10:$L$408,4,FALSE)/VLOOKUP($A32,'2018'!$F$10:$N$460,9,FALSE))*1000,#N/A)</f>
        <v>1.8619306788885708</v>
      </c>
      <c r="AC32" s="196">
        <f>IFERROR((VLOOKUP($A32,'1920'!$F$10:$L$408,4,FALSE)/VLOOKUP($A32,'2019'!$F$10:$N$464,8,FALSE))*1000,#N/A)</f>
        <v>1.8521948508983144</v>
      </c>
      <c r="AD32" s="196">
        <f>IFERROR((VLOOKUP($A32,'20 21'!$F$10:$M$408,4,FALSE)/VLOOKUP($A32,'2020'!$F$10:$N$469,8,FALSE))*1000,#N/A)</f>
        <v>1.1065772183415175</v>
      </c>
      <c r="AE32" s="196">
        <f>IFERROR((VLOOKUP($A32,'21 22'!$F$10:$M$408,4,FALSE)/VLOOKUP($A32,'2021'!$F$10:$N$469,8,FALSE))*1000,#N/A)</f>
        <v>1.238765088846985</v>
      </c>
      <c r="AF32" s="196">
        <f>IFERROR((VLOOKUP($A32,'22 23'!$F$10:$M$408,4,FALSE)/VLOOKUP($A32,'2022'!$F$10:$N$469,8,FALSE))*1000,#N/A)</f>
        <v>0.95995611629182664</v>
      </c>
      <c r="AG32" s="196">
        <f>IFERROR((VLOOKUP($A32,'23 24'!$F$7:$M$408,4,FALSE)/VLOOKUP($A32,'2023'!$C$7:$N$469,9,FALSE))*1000,#N/A)</f>
        <v>1.0935983486664935</v>
      </c>
      <c r="AI32" s="196">
        <f>IFERROR((VLOOKUP($A32,'0910'!$F$10:$L$433,5,FALSE)/VLOOKUP($A32,'2010'!$C$5:$K$611,9,FALSE))*1000,#N/A)</f>
        <v>1.5988372093023255</v>
      </c>
      <c r="AJ32" s="196">
        <f>IFERROR((VLOOKUP($A32,'1011'!$F$10:$L$433,5,FALSE)/VLOOKUP($A32,'2011'!$C$5:$K$611,9,FALSE))*1000,#N/A)</f>
        <v>0.4349086691794723</v>
      </c>
      <c r="AK32" s="196">
        <f>IFERROR((VLOOKUP($A32,'1112'!$F$10:$L$408,5,FALSE)/VLOOKUP($A32,'2012'!$F$10:$M$460,8,FALSE))*1000,#N/A)</f>
        <v>0.43315044758879584</v>
      </c>
      <c r="AL32" s="196">
        <f>IFERROR((VLOOKUP($A32,'1213'!$F$10:$L$408,5,FALSE)/VLOOKUP($A32,'2013'!$F$10:$M$460,8,FALSE))*1000,#N/A)</f>
        <v>0</v>
      </c>
      <c r="AM32" s="196">
        <f>IFERROR((VLOOKUP($A32,'1314'!$F$10:$L$408,5,FALSE)/VLOOKUP($A32,'2014'!$F$10:$M$460,8,FALSE))*1000,#N/A)</f>
        <v>0</v>
      </c>
      <c r="AN32" s="196">
        <f>IFERROR((VLOOKUP($A32,'1415'!$F$10:$L$408,5,FALSE)/VLOOKUP($A32,'2015'!$F$10:$M$460,8,FALSE))*1000,#N/A)</f>
        <v>1.5841013824884793</v>
      </c>
      <c r="AO32" s="196">
        <f>IFERROR((VLOOKUP($A32,'1516'!$F$10:$L$408,5,FALSE)/VLOOKUP($A32,'2016'!$F$10:$M$460,8,FALSE))*1000,#N/A)</f>
        <v>0.28698522026115658</v>
      </c>
      <c r="AP32" s="196">
        <f>IFERROR((VLOOKUP($A32,'1617'!$F$10:$L$408,5,FALSE)/VLOOKUP($A32,'2017'!$F$10:$M$460,8,FALSE))*1000,#N/A)</f>
        <v>0.71901064135749215</v>
      </c>
      <c r="AQ32" s="196">
        <f>IFERROR((VLOOKUP($A32,'1718'!$F$10:$L$408,5,FALSE)/VLOOKUP($A32,'2018'!$F$10:$N$460,9,FALSE))*1000,#N/A)</f>
        <v>0.71612718418791177</v>
      </c>
      <c r="AR32" s="196">
        <f>IFERROR((VLOOKUP($A32,'1819'!$F$10:$L$408,5,FALSE)/VLOOKUP($A32,'2018'!$F$10:$N$460,9,FALSE))*1000,#N/A)</f>
        <v>0</v>
      </c>
      <c r="AS32" s="196">
        <f>IFERROR((VLOOKUP($A32,'1920'!$F$10:$L$408,5,FALSE)/VLOOKUP($A32,'2019'!$F$10:$N$464,8,FALSE))*1000,#N/A)</f>
        <v>0.28495305398435605</v>
      </c>
      <c r="AT32" s="196">
        <f>IFERROR((VLOOKUP($A32,'20 21'!$F$10:$L$408,5,FALSE)/VLOOKUP($A32,'2020'!$F$10:$N$469,8,FALSE))*1000,#N/A)</f>
        <v>0</v>
      </c>
      <c r="AU32" s="196">
        <f>IFERROR((VLOOKUP($A32,'21 22'!$F$10:$L$408,5,FALSE)/VLOOKUP($A32,'2021'!$F$10:$N$469,8,FALSE))*1000,#N/A)</f>
        <v>0</v>
      </c>
      <c r="AV32" s="196">
        <f>IFERROR((VLOOKUP($A32,'22 23'!$F$10:$L$408,5,FALSE)/VLOOKUP($A32,'2022'!$F$10:$N$469,8,FALSE))*1000,#N/A)</f>
        <v>0</v>
      </c>
      <c r="AW32" s="196">
        <f>IFERROR((VLOOKUP($A32,'23 24'!$F$7:$M$408,5,FALSE)/VLOOKUP($A32,'2023'!$C$7:$N$469,9,FALSE))*1000,#N/A)</f>
        <v>0</v>
      </c>
      <c r="AY32" s="196">
        <f>IFERROR((VLOOKUP($A32,'0910'!$F$10:$L$433,6,FALSE)/VLOOKUP($A32,'2010'!$C$5:$K$611,9,FALSE))*1000,#N/A)</f>
        <v>0</v>
      </c>
      <c r="AZ32" s="196">
        <f>IFERROR((VLOOKUP($A32,'1011'!$F$10:$L$433,6,FALSE)/VLOOKUP($A32,'2011'!$C$5:$K$611,9,FALSE))*1000,#N/A)</f>
        <v>0</v>
      </c>
      <c r="BA32" s="196">
        <f>IFERROR((VLOOKUP($A32,'1112'!$F$10:$L$408,6,FALSE)/VLOOKUP($A32,'2012'!$F$10:$M$460,8,FALSE))*1000,#N/A)</f>
        <v>0</v>
      </c>
      <c r="BB32" s="196">
        <f>IFERROR((VLOOKUP($A32,'1213'!$F$10:$L$408,6,FALSE)/VLOOKUP($A32,'2013'!$F$10:$M$460,8,FALSE))*1000,#N/A)</f>
        <v>0</v>
      </c>
      <c r="BC32" s="196">
        <f>IFERROR((VLOOKUP($A32,'1314'!$F$10:$L$408,6,FALSE)/VLOOKUP($A32,'2014'!$F$10:$M$460,8,FALSE))*1000,#N/A)</f>
        <v>0</v>
      </c>
      <c r="BD32" s="196">
        <f>IFERROR((VLOOKUP($A32,'1415'!$F$10:$L$408,6,FALSE)/VLOOKUP($A32,'2015'!$F$10:$M$460,8,FALSE))*1000,#N/A)</f>
        <v>0</v>
      </c>
      <c r="BE32" s="196">
        <f>IFERROR((VLOOKUP($A32,'1516'!$F$10:$L$408,6,FALSE)/VLOOKUP($A32,'2016'!$F$10:$M$460,8,FALSE))*1000,#N/A)</f>
        <v>0</v>
      </c>
      <c r="BF32" s="196">
        <f>IFERROR((VLOOKUP($A32,'1617'!$F$10:$L$408,6,FALSE)/VLOOKUP($A32,'2017'!$F$10:$M$460,8,FALSE))*1000,#N/A)</f>
        <v>0</v>
      </c>
      <c r="BG32" s="196">
        <f>IFERROR((VLOOKUP($A32,'1718'!$F$10:$L$408,6,FALSE)/VLOOKUP($A32,'2018'!$F$10:$N$460,9,FALSE))*1000,#N/A)</f>
        <v>0</v>
      </c>
      <c r="BH32" s="196">
        <f>IFERROR((VLOOKUP($A32,'1819'!$F$10:$L$408,6,FALSE)/VLOOKUP($A32,'2018'!$F$10:$N$460,9,FALSE))*1000,#N/A)</f>
        <v>0.2864508736751647</v>
      </c>
      <c r="BI32" s="196">
        <f>IFERROR((VLOOKUP($A32,'1920'!$F$10:$L$408,6,FALSE)/VLOOKUP($A32,'2019'!$F$10:$N$464,8,FALSE))*1000,#N/A)</f>
        <v>1.1398122159374242</v>
      </c>
      <c r="BJ32" s="196">
        <f>IFERROR((VLOOKUP($A32,'20 21'!$F$10:$L$408,6,FALSE)/VLOOKUP($A32,'2020'!$F$10:$N$469,8,FALSE))*1000,#N/A)</f>
        <v>0</v>
      </c>
      <c r="BK32" s="196">
        <f>IFERROR((VLOOKUP($A32,'21 22'!$F$10:$L$408,6,FALSE)/VLOOKUP($A32,'2021'!$F$10:$N$469,8,FALSE))*1000,#N/A)</f>
        <v>0</v>
      </c>
      <c r="BL32" s="196">
        <f>IFERROR((VLOOKUP($A32,'22 23'!$F$10:$L$408,6,FALSE)/VLOOKUP($A32,'2022'!$F$10:$N$469,8,FALSE))*1000,#N/A)</f>
        <v>0.95995611629182664</v>
      </c>
      <c r="BM32" s="196">
        <f>IFERROR((VLOOKUP($A32,'23 24'!$F$7:$M$408,6,FALSE)/VLOOKUP($A32,'2023'!$C$7:$N$469,9,FALSE))*1000,#N/A)</f>
        <v>0.95689855508318189</v>
      </c>
      <c r="BO32" s="196">
        <f>IFERROR((VLOOKUP($A32,'0910'!$F$10:$L$433,7,FALSE)/VLOOKUP($A32,'2010'!$C$5:$K$611,9,FALSE))*1000,#N/A)</f>
        <v>1.7441860465116279</v>
      </c>
      <c r="BP32" s="196">
        <f>IFERROR((VLOOKUP($A32,'1011'!$F$10:$L$433,7,FALSE)/VLOOKUP($A32,'2011'!$C$5:$K$611,9,FALSE))*1000,#N/A)</f>
        <v>1.3047260075384168</v>
      </c>
      <c r="BQ32" s="196">
        <f>IFERROR((VLOOKUP($A32,'1112'!$F$10:$L$408,7,FALSE)/VLOOKUP($A32,'2012'!$F$10:$M$460,8,FALSE))*1000,#N/A)</f>
        <v>0.57753393011839449</v>
      </c>
      <c r="BR32" s="196">
        <f>IFERROR((VLOOKUP($A32,'1213'!$F$10:$L$408,7,FALSE)/VLOOKUP($A32,'2013'!$F$10:$M$460,8,FALSE))*1000,#N/A)</f>
        <v>0</v>
      </c>
      <c r="BS32" s="196">
        <f>IFERROR((VLOOKUP($A32,'1314'!$F$10:$L$408,7,FALSE)/VLOOKUP($A32,'2014'!$F$10:$M$460,8,FALSE))*1000,#N/A)</f>
        <v>0.28843380444188055</v>
      </c>
      <c r="BT32" s="196">
        <f>IFERROR((VLOOKUP($A32,'1415'!$F$10:$L$408,7,FALSE)/VLOOKUP($A32,'2015'!$F$10:$M$460,8,FALSE))*1000,#N/A)</f>
        <v>1.8721198156682026</v>
      </c>
      <c r="BU32" s="196">
        <f>IFERROR((VLOOKUP($A32,'1516'!$F$10:$L$408,7,FALSE)/VLOOKUP($A32,'2016'!$F$10:$M$460,8,FALSE))*1000,#N/A)</f>
        <v>1.2914334911752046</v>
      </c>
      <c r="BV32" s="196">
        <f>IFERROR((VLOOKUP($A32,'1617'!$F$10:$L$408,7,FALSE)/VLOOKUP($A32,'2017'!$F$10:$M$460,8,FALSE))*1000,#N/A)</f>
        <v>1.7256255392579811</v>
      </c>
      <c r="BW32" s="196">
        <f>IFERROR((VLOOKUP($A32,'1718'!$F$10:$L$408,7,FALSE)/VLOOKUP($A32,'2018'!$F$10:$N$460,9,FALSE))*1000,#N/A)</f>
        <v>1.8619306788885708</v>
      </c>
      <c r="BX32" s="196">
        <f>IFERROR((VLOOKUP($A32,'1819'!$F$10:$L$408,7,FALSE)/VLOOKUP($A32,'2018'!$F$10:$N$460,9,FALSE))*1000,#N/A)</f>
        <v>2.1483815525637353</v>
      </c>
      <c r="BY32" s="196">
        <f>IFERROR((VLOOKUP($A32,'1920'!$F$10:$L$408,7,FALSE)/VLOOKUP($A32,'2019'!$F$10:$N$464,8,FALSE))*1000,#N/A)</f>
        <v>3.2769601208200951</v>
      </c>
      <c r="BZ32" s="196">
        <f>IFERROR((VLOOKUP($A32,'20 21'!$F$10:$L$408,7,FALSE)/VLOOKUP($A32,'2020'!$F$10:$N$469,8,FALSE))*1000,#N/A)</f>
        <v>1.1065772183415175</v>
      </c>
      <c r="CA32" s="196">
        <f>IFERROR((VLOOKUP($A32,'21 22'!$F$10:$L$408,7,FALSE)/VLOOKUP($A32,'2021'!$F$10:$N$469,8,FALSE))*1000,#N/A)</f>
        <v>1.238765088846985</v>
      </c>
      <c r="CB32" s="196">
        <f>IFERROR((VLOOKUP($A32,'22 23'!$F$10:$L$408,7,FALSE)/VLOOKUP($A32,'2022'!$F$10:$N$469,8,FALSE))*1000,#N/A)</f>
        <v>1.9199122325836533</v>
      </c>
      <c r="CC32" s="196">
        <f>IFERROR((VLOOKUP($A32,'23 24'!$F$7:$M$408,7,FALSE)/VLOOKUP($A32,'2023'!$C$7:$N$469,9,FALSE))*1000,#N/A)</f>
        <v>2.0504969037496754</v>
      </c>
      <c r="CE32" s="198">
        <f>IFERROR((VLOOKUP($A32,'0910'!$F$10:$S$433,9,FALSE)/VLOOKUP($A32,'2010'!$C$5:$K$611,9,FALSE))*1000,#N/A)</f>
        <v>0.58139534883720934</v>
      </c>
      <c r="CF32" s="198">
        <f>IFERROR((VLOOKUP($A32,'1011'!$F$10:$S$433,10,FALSE)/VLOOKUP($A32,'2011'!$C$5:$K$611,9,FALSE))*1000,#N/A)</f>
        <v>0.4349086691794723</v>
      </c>
      <c r="CG32" s="198">
        <f>IFERROR((VLOOKUP($A32,'1112'!$F$10:$S$408,9,FALSE)/VLOOKUP($A32,'2012'!$F$10:$M$460,8,FALSE))*1000,#N/A)</f>
        <v>0.28876696505919724</v>
      </c>
      <c r="CH32" s="198">
        <f>IFERROR((VLOOKUP($A32,'1213'!$F$10:$S$408,9,FALSE)/VLOOKUP($A32,'2013'!$F$10:$M$460,8,FALSE))*1000,#N/A)</f>
        <v>0.43227665706051871</v>
      </c>
      <c r="CI32" s="198">
        <f>IFERROR((VLOOKUP($A32,'1314'!$F$10:$S$408,9,FALSE)/VLOOKUP($A32,'2014'!$F$10:$M$460,8,FALSE))*1000,#N/A)</f>
        <v>0.14421690222094027</v>
      </c>
      <c r="CJ32" s="198">
        <f>IFERROR((VLOOKUP($A32,'1415'!$F$10:$S$408,9,FALSE)/VLOOKUP($A32,'2015'!$F$10:$M$460,8,FALSE))*1000,#N/A)</f>
        <v>0.28801843317972348</v>
      </c>
      <c r="CK32" s="198">
        <f>IFERROR((VLOOKUP($A32,'1516'!$F$10:$S$408,9,FALSE)/VLOOKUP($A32,'2016'!$F$10:$M$460,8,FALSE))*1000,#N/A)</f>
        <v>0.7174630506528914</v>
      </c>
      <c r="CL32" s="198">
        <f>IFERROR((VLOOKUP($A32,'1617'!$F$10:$S$408,9,FALSE)/VLOOKUP($A32,'2017'!$F$10:$M$460,8,FALSE))*1000,#N/A)</f>
        <v>0.86281276962899056</v>
      </c>
      <c r="CM32" s="198">
        <f>IFERROR((VLOOKUP($A32,'1718'!$F$10:$S$408,9,FALSE)/VLOOKUP($A32,'2018'!$F$10:$N$460,9,FALSE))*1000,#N/A)</f>
        <v>1.1458034947006588</v>
      </c>
      <c r="CN32" s="198">
        <f>IFERROR((VLOOKUP($A32,'1819'!$F$10:$S$408,9,FALSE)/VLOOKUP($A32,'2018'!$F$10:$N$460,9,FALSE))*1000,#N/A)</f>
        <v>1.4322543683758235</v>
      </c>
      <c r="CO32" s="198">
        <f>IFERROR((VLOOKUP($A32,'1920'!$F$10:$S$408,9,FALSE)/VLOOKUP($A32,'2019'!$F$10:$N$464,8,FALSE))*1000,#N/A)</f>
        <v>1.5672417969139585</v>
      </c>
      <c r="CP32" s="198">
        <f>IFERROR((VLOOKUP($A32,'20 21'!$F$10:$S$408,9,FALSE)/VLOOKUP($A32,'2020'!$F$10:$N$469,8,FALSE))*1000,#N/A)</f>
        <v>1.3832215229268967</v>
      </c>
      <c r="CQ32" s="198">
        <f>IFERROR((VLOOKUP($A32,'21 22'!$F$10:$S$408,9,FALSE)/VLOOKUP($A32,'2021'!$F$10:$N$469,8,FALSE))*1000,#N/A)</f>
        <v>1.3764056542744278</v>
      </c>
      <c r="CR32" s="198">
        <f>IFERROR((VLOOKUP($A32,'22 23'!$F$10:$S$408,9,FALSE)/VLOOKUP($A32,'2022'!$F$10:$N$469,8,FALSE))*1000,#N/A)</f>
        <v>1.9199122325836533</v>
      </c>
      <c r="CS32" s="196">
        <f>IFERROR((VLOOKUP($A32,'23 24'!$F$7:$S$408,9,FALSE)/VLOOKUP($A32,'2023'!$C$7:$N$469,9,FALSE))*1000,#N/A)</f>
        <v>0.95689855508318189</v>
      </c>
      <c r="CU32" s="198">
        <f>IFERROR((VLOOKUP($A32,'0910'!$F$10:$S$433,10,FALSE)/VLOOKUP($A32,'2010'!$C$5:$K$611,9,FALSE))*1000,#N/A)</f>
        <v>0</v>
      </c>
      <c r="CV32" s="198">
        <f>IFERROR((VLOOKUP($A32,'1011'!$F$10:$S$433,11,FALSE)/VLOOKUP($A32,'2011'!$C$5:$K$611,9,FALSE))*1000,#N/A)</f>
        <v>2.0295737895042039</v>
      </c>
      <c r="CW32" s="198">
        <f>IFERROR((VLOOKUP($A32,'1112'!$F$10:$S$408,10,FALSE)/VLOOKUP($A32,'2012'!$F$10:$M$460,8,FALSE))*1000,#N/A)</f>
        <v>0.28876696505919724</v>
      </c>
      <c r="CX32" s="198">
        <f>IFERROR((VLOOKUP($A32,'1213'!$F$10:$S$408,10,FALSE)/VLOOKUP($A32,'2013'!$F$10:$M$460,8,FALSE))*1000,#N/A)</f>
        <v>0.28818443804034583</v>
      </c>
      <c r="CY32" s="198">
        <f>IFERROR((VLOOKUP($A32,'1314'!$F$10:$S$408,10,FALSE)/VLOOKUP($A32,'2014'!$F$10:$M$460,8,FALSE))*1000,#N/A)</f>
        <v>0</v>
      </c>
      <c r="CZ32" s="198">
        <f>IFERROR((VLOOKUP($A32,'1415'!$F$10:$S$408,10,FALSE)/VLOOKUP($A32,'2015'!$F$10:$M$460,8,FALSE))*1000,#N/A)</f>
        <v>0.72004608294930883</v>
      </c>
      <c r="DA32" s="198">
        <f>IFERROR((VLOOKUP($A32,'1516'!$F$10:$S$408,10,FALSE)/VLOOKUP($A32,'2016'!$F$10:$M$460,8,FALSE))*1000,#N/A)</f>
        <v>1.8654039316975175</v>
      </c>
      <c r="DB32" s="198">
        <f>IFERROR((VLOOKUP($A32,'1617'!$F$10:$S$408,10,FALSE)/VLOOKUP($A32,'2017'!$F$10:$M$460,8,FALSE))*1000,#N/A)</f>
        <v>0.71901064135749215</v>
      </c>
      <c r="DC32" s="198">
        <f>IFERROR((VLOOKUP($A32,'1718'!$F$10:$S$408,10,FALSE)/VLOOKUP($A32,'2018'!$F$10:$N$460,9,FALSE))*1000,#N/A)</f>
        <v>0</v>
      </c>
      <c r="DD32" s="198">
        <f>IFERROR((VLOOKUP($A32,'1819'!$F$10:$S$408,10,FALSE)/VLOOKUP($A32,'2018'!$F$10:$N$460,9,FALSE))*1000,#N/A)</f>
        <v>0.14322543683758235</v>
      </c>
      <c r="DE32" s="198">
        <f>IFERROR((VLOOKUP($A32,'1920'!$F$10:$S$408,10,FALSE)/VLOOKUP($A32,'2019'!$F$10:$N$464,8,FALSE))*1000,#N/A)</f>
        <v>0.42742958097653416</v>
      </c>
      <c r="DF32" s="198">
        <f>IFERROR((VLOOKUP($A32,'20 21'!$F$10:$S$408,10,FALSE)/VLOOKUP($A32,'2020'!$F$10:$N$469,8,FALSE))*1000,#N/A)</f>
        <v>0.55328860917075873</v>
      </c>
      <c r="DG32" s="198">
        <f>IFERROR((VLOOKUP($A32,'21 22'!$F$10:$S$408,10,FALSE)/VLOOKUP($A32,'2021'!$F$10:$N$469,8,FALSE))*1000,#N/A)</f>
        <v>0</v>
      </c>
      <c r="DH32" s="198">
        <f>IFERROR((VLOOKUP($A32,'22 23'!$F$10:$S$408,10,FALSE)/VLOOKUP($A32,'2022'!$F$10:$N$469,8,FALSE))*1000,#N/A)</f>
        <v>0.13713658804168952</v>
      </c>
      <c r="DI32" s="196">
        <f>IFERROR((VLOOKUP($A32,'23 24'!$F$7:$S$408,10,FALSE)/VLOOKUP($A32,'2023'!$C$7:$N$469,9,FALSE))*1000,#N/A)</f>
        <v>0</v>
      </c>
      <c r="DK32" s="198">
        <f>IFERROR((VLOOKUP($A32,'0910'!$F$10:$S$433,11,FALSE)/VLOOKUP($A32,'2010'!$C$5:$K$611,9,FALSE))*1000,#N/A)</f>
        <v>0</v>
      </c>
      <c r="DL32" s="198">
        <f>IFERROR((VLOOKUP($A32,'1011'!$F$10:$S$433,12,FALSE)/VLOOKUP($A32,'2011'!$C$5:$K$611,9,FALSE))*1000,#N/A)</f>
        <v>0</v>
      </c>
      <c r="DM32" s="198">
        <f>IFERROR((VLOOKUP($A32,'1112'!$F$10:$S$408,11,FALSE)/VLOOKUP($A32,'2012'!$F$10:$M$460,8,FALSE))*1000,#N/A)</f>
        <v>0</v>
      </c>
      <c r="DN32" s="198">
        <f>IFERROR((VLOOKUP($A32,'1213'!$F$10:$S$408,11,FALSE)/VLOOKUP($A32,'2013'!$F$10:$M$460,8,FALSE))*1000,#N/A)</f>
        <v>0</v>
      </c>
      <c r="DO32" s="198">
        <f>IFERROR((VLOOKUP($A32,'1314'!$F$10:$S$408,11,FALSE)/VLOOKUP($A32,'2014'!$F$10:$M$460,8,FALSE))*1000,#N/A)</f>
        <v>0</v>
      </c>
      <c r="DP32" s="198">
        <f>IFERROR((VLOOKUP($A32,'1415'!$F$10:$S$408,11,FALSE)/VLOOKUP($A32,'2015'!$F$10:$M$460,8,FALSE))*1000,#N/A)</f>
        <v>0</v>
      </c>
      <c r="DQ32" s="198">
        <f>IFERROR((VLOOKUP($A32,'1516'!$F$10:$S$408,11,FALSE)/VLOOKUP($A32,'2016'!$F$10:$M$460,8,FALSE))*1000,#N/A)</f>
        <v>0</v>
      </c>
      <c r="DR32" s="198">
        <f>IFERROR((VLOOKUP($A32,'1617'!$F$10:$S$408,11,FALSE)/VLOOKUP($A32,'2017'!$F$10:$M$460,8,FALSE))*1000,#N/A)</f>
        <v>0</v>
      </c>
      <c r="DS32" s="198">
        <f>IFERROR((VLOOKUP($A32,'1718'!$F$10:$S$408,11,FALSE)/VLOOKUP($A32,'2018'!$F$10:$N$460,9,FALSE))*1000,#N/A)</f>
        <v>0</v>
      </c>
      <c r="DT32" s="198">
        <f>IFERROR((VLOOKUP($A32,'1819'!$F$10:$S$408,11,FALSE)/VLOOKUP($A32,'2018'!$F$10:$N$460,9,FALSE))*1000,#N/A)</f>
        <v>0.42967631051274707</v>
      </c>
      <c r="DU32" s="198">
        <f>IFERROR((VLOOKUP($A32,'1920'!$F$10:$S$408,11,FALSE)/VLOOKUP($A32,'2019'!$F$10:$N$464,8,FALSE))*1000,#N/A)</f>
        <v>0.99733568894524638</v>
      </c>
      <c r="DV32" s="198">
        <f>IFERROR((VLOOKUP($A32,'20 21'!$F$10:$S$408,11,FALSE)/VLOOKUP($A32,'2020'!$F$10:$N$469,8,FALSE))*1000,#N/A)</f>
        <v>0</v>
      </c>
      <c r="DW32" s="198">
        <f>IFERROR((VLOOKUP($A32,'21 22'!$F$10:$S$408,11,FALSE)/VLOOKUP($A32,'2021'!$F$10:$N$469,8,FALSE))*1000,#N/A)</f>
        <v>0.55056226170977118</v>
      </c>
      <c r="DX32" s="198">
        <f>IFERROR((VLOOKUP($A32,'22 23'!$F$10:$S$408,11,FALSE)/VLOOKUP($A32,'2022'!$F$10:$N$469,8,FALSE))*1000,#N/A)</f>
        <v>0.13713658804168952</v>
      </c>
      <c r="DY32" s="196">
        <f>IFERROR((VLOOKUP($A32,'23 24'!$F$7:$S$408,11,FALSE)/VLOOKUP($A32,'2023'!$C$7:$N$469,9,FALSE))*1000,#N/A)</f>
        <v>0.95689855508318189</v>
      </c>
      <c r="EA32" s="198">
        <f>IFERROR((VLOOKUP($A32,'0910'!$F$10:$S$433,12,FALSE)/VLOOKUP($A32,'2010'!$C$5:$K$611,9,FALSE))*1000,#N/A)</f>
        <v>0.58139534883720934</v>
      </c>
      <c r="EB32" s="198">
        <f>IFERROR((VLOOKUP($A32,'1011'!$F$10:$S$433,13,FALSE)/VLOOKUP($A32,'2011'!$C$5:$K$611,9,FALSE))*1000,#N/A)</f>
        <v>2.4644824586836767</v>
      </c>
      <c r="EC32" s="198">
        <f>IFERROR((VLOOKUP($A32,'1112'!$F$10:$S$408,12,FALSE)/VLOOKUP($A32,'2012'!$F$10:$M$460,8,FALSE))*1000,#N/A)</f>
        <v>0.57753393011839449</v>
      </c>
      <c r="ED32" s="198">
        <f>IFERROR((VLOOKUP($A32,'1213'!$F$10:$S$408,12,FALSE)/VLOOKUP($A32,'2013'!$F$10:$M$460,8,FALSE))*1000,#N/A)</f>
        <v>0.72046109510086453</v>
      </c>
      <c r="EE32" s="198">
        <f>IFERROR((VLOOKUP($A32,'1314'!$F$10:$S$408,12,FALSE)/VLOOKUP($A32,'2014'!$F$10:$M$460,8,FALSE))*1000,#N/A)</f>
        <v>0.14421690222094027</v>
      </c>
      <c r="EF32" s="198">
        <f>IFERROR((VLOOKUP($A32,'1415'!$F$10:$S$408,12,FALSE)/VLOOKUP($A32,'2015'!$F$10:$M$460,8,FALSE))*1000,#N/A)</f>
        <v>1.0080645161290323</v>
      </c>
      <c r="EG32" s="198">
        <f>IFERROR((VLOOKUP($A32,'1516'!$F$10:$S$408,12,FALSE)/VLOOKUP($A32,'2016'!$F$10:$M$460,8,FALSE))*1000,#N/A)</f>
        <v>2.4393743722198309</v>
      </c>
      <c r="EH32" s="198">
        <f>IFERROR((VLOOKUP($A32,'1617'!$F$10:$S$408,12,FALSE)/VLOOKUP($A32,'2017'!$F$10:$M$460,8,FALSE))*1000,#N/A)</f>
        <v>1.5818234109864826</v>
      </c>
      <c r="EI32" s="198">
        <f>IFERROR((VLOOKUP($A32,'1718'!$F$10:$S$408,12,FALSE)/VLOOKUP($A32,'2018'!$F$10:$N$460,9,FALSE))*1000,#N/A)</f>
        <v>1.1458034947006588</v>
      </c>
      <c r="EJ32" s="198">
        <f>IFERROR((VLOOKUP($A32,'1819'!$F$10:$S$408,12,FALSE)/VLOOKUP($A32,'2018'!$F$10:$N$460,9,FALSE))*1000,#N/A)</f>
        <v>2.005156115726153</v>
      </c>
      <c r="EK32" s="198">
        <f>IFERROR((VLOOKUP($A32,'1920'!$F$10:$S$408,12,FALSE)/VLOOKUP($A32,'2019'!$F$10:$N$464,8,FALSE))*1000,#N/A)</f>
        <v>2.8495305398435606</v>
      </c>
      <c r="EL32" s="198">
        <f>IFERROR((VLOOKUP($A32,'20 21'!$F$10:$S$408,12,FALSE)/VLOOKUP($A32,'2020'!$F$10:$N$469,8,FALSE))*1000,#N/A)</f>
        <v>1.9365101320976554</v>
      </c>
      <c r="EM32" s="198">
        <f>IFERROR((VLOOKUP($A32,'21 22'!$F$10:$S$408,12,FALSE)/VLOOKUP($A32,'2021'!$F$10:$N$469,8,FALSE))*1000,#N/A)</f>
        <v>1.9269679159841988</v>
      </c>
      <c r="EN32" s="198">
        <f>IFERROR((VLOOKUP($A32,'22 23'!$F$10:$S$408,12,FALSE)/VLOOKUP($A32,'2022'!$F$10:$N$469,8,FALSE))*1000,#N/A)</f>
        <v>2.1941854086670323</v>
      </c>
      <c r="EO32" s="196">
        <f>IFERROR((VLOOKUP($A32,'23 24'!$F$7:$S$408,12,FALSE)/VLOOKUP($A32,'2023'!$C$7:$N$469,9,FALSE))*1000,#N/A)</f>
        <v>1.9137971101663638</v>
      </c>
    </row>
    <row r="33" spans="1:145" x14ac:dyDescent="0.3">
      <c r="A33" t="s">
        <v>549</v>
      </c>
      <c r="B33" t="s">
        <v>1741</v>
      </c>
      <c r="C33" t="str">
        <f>IF(VLOOKUP($A33,'0910'!$F$10:$L$433,1,FALSE)=VLOOKUP($A33,'2010'!$C$5:$K$611,1,FALSE),VLOOKUP($A33,'0910'!$F$10:$L$433,1,FALSE),FALSE)</f>
        <v>Bolsover</v>
      </c>
      <c r="D33" t="str">
        <f>IF(VLOOKUP($A33,'1011'!$F$10:$L$433,1,FALSE)=VLOOKUP($A33,'2011'!$C$5:$K$611,1,FALSE),VLOOKUP($A33,'1011'!$F$10:$L$433,1,FALSE),FALSE)</f>
        <v>Bolsover</v>
      </c>
      <c r="E33" t="str">
        <f>IF(VLOOKUP(A33,'1112'!$F$10:$L$408,1,FALSE)=VLOOKUP(A33,'2012'!$F$10:$M$460,1,FALSE),VLOOKUP(A33,'1112'!$F$10:$L$408,1,FALSE),FALSE)</f>
        <v>Bolsover</v>
      </c>
      <c r="F33" t="str">
        <f>IF(VLOOKUP($A33,'1213'!$F$10:$L$408,1,FALSE)=VLOOKUP($A33,'2013'!$F$10:$M$460,1,FALSE),VLOOKUP($A33,'1213'!$F$10:$L$408,1,FALSE),FALSE)</f>
        <v>Bolsover</v>
      </c>
      <c r="G33" t="str">
        <f>IF(VLOOKUP($A33,'1314'!$F$10:$L$408,1,FALSE)=VLOOKUP($A33,'2014'!$F$10:$M$460,1,FALSE),VLOOKUP($A33,'1314'!$F$10:$L$408,1,FALSE),FALSE)</f>
        <v>Bolsover</v>
      </c>
      <c r="H33" t="str">
        <f>IF(VLOOKUP($A33,'1415'!$F$10:$L$408,1,FALSE)=VLOOKUP($A33,'2015'!$F$10:$M$460,1,FALSE),VLOOKUP($A33,'1415'!$F$10:$L$408,1,FALSE),FALSE)</f>
        <v>Bolsover</v>
      </c>
      <c r="I33" t="str">
        <f>IF(VLOOKUP($A33,'1516'!$F$10:$L$408,1,FALSE)=VLOOKUP($A33,'2015'!$F$10:$M$460,1,FALSE),VLOOKUP($A33,'1516'!$F$10:$L$408,1,FALSE),FALSE)</f>
        <v>Bolsover</v>
      </c>
      <c r="J33" t="str">
        <f>IF(VLOOKUP($A33,'1617'!$F$10:$L$408,1,FALSE)=VLOOKUP($A33,'2016'!$F$10:$M$460,1,FALSE),VLOOKUP($A33,'1617'!$F$10:$L$408,1,FALSE),FALSE)</f>
        <v>Bolsover</v>
      </c>
      <c r="K33" t="str">
        <f>IF(VLOOKUP($A33,'1718'!$F$10:$M$408,1,FALSE)=VLOOKUP($A33,'2017'!$F$10:$M$460,1,FALSE),VLOOKUP($A33,'1718'!$F$10:$M$408,1,FALSE),FALSE)</f>
        <v>Bolsover</v>
      </c>
      <c r="L33" t="str">
        <f>IF(VLOOKUP($A33,'1819'!$F$10:$M$408,1,FALSE)=VLOOKUP($A33,'2018'!$F$10:$M$460,1,FALSE),VLOOKUP($A33,'1819'!$F$10:$M$408,1,FALSE),FALSE)</f>
        <v>Bolsover</v>
      </c>
      <c r="M33" t="str">
        <f>IF(VLOOKUP($A33,'1920'!$F$10:$M$408,1,FALSE)=VLOOKUP($A33,'2019'!$F$10:$M$464,1,FALSE),VLOOKUP($A33,'1920'!$F$10:$M$408,1,FALSE),FALSE)</f>
        <v>Bolsover</v>
      </c>
      <c r="N33" t="str">
        <f>IF(VLOOKUP($A33,'20 21'!$F$10:$N$408,1,FALSE)=VLOOKUP($A33,'2020'!$F$10:$O$468,1,FALSE),VLOOKUP($A33,'20 21'!$F$10:$N$408,1,FALSE),FALSE)</f>
        <v>Bolsover</v>
      </c>
      <c r="O33" t="str">
        <f>IF(VLOOKUP($A33,'21 22'!$F$10:$N$408,1,FALSE)=VLOOKUP($A33,'2021'!$F$10:$O$471,1,FALSE),VLOOKUP($A33,'21 22'!$F$10:$N$408,1,FALSE),FALSE)</f>
        <v>Bolsover</v>
      </c>
      <c r="P33" t="str">
        <f>IF(VLOOKUP($A33,'22 23'!$F$10:$N$408,1,FALSE)=VLOOKUP($A33,'2022'!$F$10:$O$468,1,FALSE),VLOOKUP($A33,'22 23'!$F$10:$N$408,1,FALSE),FALSE)</f>
        <v>Bolsover</v>
      </c>
      <c r="Q33" t="str">
        <f>IF(VLOOKUP($A33,'23 24'!$F$7:$N$408,1,FALSE)=VLOOKUP($A33,'2023'!$C$7:$O$468,1,FALSE),VLOOKUP($A33,'23 24'!$F$7:$N$408,1,FALSE),FALSE)</f>
        <v>Bolsover</v>
      </c>
      <c r="S33" s="196">
        <f>IFERROR((VLOOKUP($A33,'0910'!$F$10:$L$433,4,FALSE)/VLOOKUP($A33,'2010'!$C$5:$K$611,9,FALSE))*1000,#N/A)</f>
        <v>4.1043682204632077</v>
      </c>
      <c r="T33" s="196">
        <f>IFERROR((VLOOKUP($A33,'1011'!$F$10:$L$433,4,FALSE)/VLOOKUP($A33,'2011'!$C$5:$K$611,9,FALSE))*1000,#N/A)</f>
        <v>3.2013969732246799</v>
      </c>
      <c r="U33" s="196">
        <f>IFERROR((VLOOKUP($A33,'1112'!$F$10:$L$408,4,FALSE)/VLOOKUP($A33,'2012'!$F$10:$M$460,8,FALSE))*1000,#N/A)</f>
        <v>1.4496955639315743</v>
      </c>
      <c r="V33" s="196">
        <f>IFERROR((VLOOKUP($A33,'1213'!$F$10:$L$408,4,FALSE)/VLOOKUP($A33,'2013'!$F$10:$M$460,8,FALSE))*1000,#N/A)</f>
        <v>4.045073678127709</v>
      </c>
      <c r="W33" s="196">
        <f>IFERROR((VLOOKUP($A33,'1314'!$F$10:$L$408,4,FALSE)/VLOOKUP($A33,'2014'!$F$10:$M$460,8,FALSE))*1000,#N/A)</f>
        <v>6.9084628670120898</v>
      </c>
      <c r="X33" s="196">
        <f>IFERROR((VLOOKUP($A33,'1415'!$F$10:$L$408,4,FALSE)/VLOOKUP($A33,'2015'!$F$10:$M$460,8,FALSE))*1000,#N/A)</f>
        <v>5.1428571428571423</v>
      </c>
      <c r="Y33" s="196">
        <f>IFERROR((VLOOKUP($A33,'1516'!$F$10:$L$408,4,FALSE)/VLOOKUP($A33,'2016'!$F$10:$M$460,8,FALSE))*1000,#N/A)</f>
        <v>5.6625141562853907</v>
      </c>
      <c r="Z33" s="196">
        <f>IFERROR((VLOOKUP($A33,'1617'!$F$10:$L$408,4,FALSE)/VLOOKUP($A33,'2017'!$F$10:$M$460,8,FALSE))*1000,#N/A)</f>
        <v>6.4570466030320048</v>
      </c>
      <c r="AA33" s="196">
        <f>IFERROR((VLOOKUP($A33,'1718'!$F$10:$L$408,4,FALSE)/VLOOKUP($A33,'2018'!$F$10:$N$460,9,FALSE))*1000,#N/A)</f>
        <v>6.9696124895455815</v>
      </c>
      <c r="AB33" s="196">
        <f>IFERROR((VLOOKUP($A33,'1819'!$F$10:$L$408,4,FALSE)/VLOOKUP($A33,'2018'!$F$10:$N$460,9,FALSE))*1000,#N/A)</f>
        <v>6.9696124895455815</v>
      </c>
      <c r="AC33" s="196">
        <f>IFERROR((VLOOKUP($A33,'1920'!$F$10:$L$408,4,FALSE)/VLOOKUP($A33,'2019'!$F$10:$N$464,8,FALSE))*1000,#N/A)</f>
        <v>6.9142904555134548</v>
      </c>
      <c r="AD33" s="196">
        <f>IFERROR((VLOOKUP($A33,'20 21'!$F$10:$M$408,4,FALSE)/VLOOKUP($A33,'2020'!$F$10:$N$469,8,FALSE))*1000,#N/A)</f>
        <v>10.87621507715315</v>
      </c>
      <c r="AE33" s="196">
        <f>IFERROR((VLOOKUP($A33,'21 22'!$F$10:$M$408,4,FALSE)/VLOOKUP($A33,'2021'!$F$10:$N$469,8,FALSE))*1000,#N/A)</f>
        <v>12.350982708624208</v>
      </c>
      <c r="AF33" s="196">
        <f>IFERROR((VLOOKUP($A33,'22 23'!$F$10:$M$408,4,FALSE)/VLOOKUP($A33,'2022'!$F$10:$N$469,8,FALSE))*1000,#N/A)</f>
        <v>12.175432095497737</v>
      </c>
      <c r="AG33" s="196">
        <f>IFERROR((VLOOKUP($A33,'23 24'!$F$7:$M$408,4,FALSE)/VLOOKUP($A33,'2023'!$C$7:$N$469,9,FALSE))*1000,#N/A)</f>
        <v>14.10953177257525</v>
      </c>
      <c r="AI33" s="196">
        <f>IFERROR((VLOOKUP($A33,'0910'!$F$10:$L$433,5,FALSE)/VLOOKUP($A33,'2010'!$C$5:$K$611,9,FALSE))*1000,#N/A)</f>
        <v>0.29316915860451481</v>
      </c>
      <c r="AJ33" s="196">
        <f>IFERROR((VLOOKUP($A33,'1011'!$F$10:$L$433,5,FALSE)/VLOOKUP($A33,'2011'!$C$5:$K$611,9,FALSE))*1000,#N/A)</f>
        <v>0</v>
      </c>
      <c r="AK33" s="196">
        <f>IFERROR((VLOOKUP($A33,'1112'!$F$10:$L$408,5,FALSE)/VLOOKUP($A33,'2012'!$F$10:$M$460,8,FALSE))*1000,#N/A)</f>
        <v>0</v>
      </c>
      <c r="AL33" s="196">
        <f>IFERROR((VLOOKUP($A33,'1213'!$F$10:$L$408,5,FALSE)/VLOOKUP($A33,'2013'!$F$10:$M$460,8,FALSE))*1000,#N/A)</f>
        <v>0</v>
      </c>
      <c r="AM33" s="196">
        <f>IFERROR((VLOOKUP($A33,'1314'!$F$10:$L$408,5,FALSE)/VLOOKUP($A33,'2014'!$F$10:$M$460,8,FALSE))*1000,#N/A)</f>
        <v>0.28785261945883711</v>
      </c>
      <c r="AN33" s="196">
        <f>IFERROR((VLOOKUP($A33,'1415'!$F$10:$L$408,5,FALSE)/VLOOKUP($A33,'2015'!$F$10:$M$460,8,FALSE))*1000,#N/A)</f>
        <v>0</v>
      </c>
      <c r="AO33" s="196">
        <f>IFERROR((VLOOKUP($A33,'1516'!$F$10:$L$408,5,FALSE)/VLOOKUP($A33,'2016'!$F$10:$M$460,8,FALSE))*1000,#N/A)</f>
        <v>0</v>
      </c>
      <c r="AP33" s="196">
        <f>IFERROR((VLOOKUP($A33,'1617'!$F$10:$L$408,5,FALSE)/VLOOKUP($A33,'2017'!$F$10:$M$460,8,FALSE))*1000,#N/A)</f>
        <v>0</v>
      </c>
      <c r="AQ33" s="196">
        <f>IFERROR((VLOOKUP($A33,'1718'!$F$10:$L$408,5,FALSE)/VLOOKUP($A33,'2018'!$F$10:$N$460,9,FALSE))*1000,#N/A)</f>
        <v>0</v>
      </c>
      <c r="AR33" s="196">
        <f>IFERROR((VLOOKUP($A33,'1819'!$F$10:$L$408,5,FALSE)/VLOOKUP($A33,'2018'!$F$10:$N$460,9,FALSE))*1000,#N/A)</f>
        <v>0.27878449958182328</v>
      </c>
      <c r="AS33" s="196">
        <f>IFERROR((VLOOKUP($A33,'1920'!$F$10:$L$408,5,FALSE)/VLOOKUP($A33,'2019'!$F$10:$N$464,8,FALSE))*1000,#N/A)</f>
        <v>0</v>
      </c>
      <c r="AT33" s="196">
        <f>IFERROR((VLOOKUP($A33,'20 21'!$F$10:$L$408,5,FALSE)/VLOOKUP($A33,'2020'!$F$10:$N$469,8,FALSE))*1000,#N/A)</f>
        <v>0.27190537692882877</v>
      </c>
      <c r="AU33" s="196">
        <f>IFERROR((VLOOKUP($A33,'21 22'!$F$10:$L$408,5,FALSE)/VLOOKUP($A33,'2021'!$F$10:$N$469,8,FALSE))*1000,#N/A)</f>
        <v>0.26849962410052625</v>
      </c>
      <c r="AV33" s="196">
        <f>IFERROR((VLOOKUP($A33,'22 23'!$F$10:$L$408,5,FALSE)/VLOOKUP($A33,'2022'!$F$10:$N$469,8,FALSE))*1000,#N/A)</f>
        <v>0</v>
      </c>
      <c r="AW33" s="196">
        <f>IFERROR((VLOOKUP($A33,'23 24'!$F$7:$M$408,5,FALSE)/VLOOKUP($A33,'2023'!$C$7:$N$469,9,FALSE))*1000,#N/A)</f>
        <v>1.5677257525083612</v>
      </c>
      <c r="AY33" s="196">
        <f>IFERROR((VLOOKUP($A33,'0910'!$F$10:$L$433,6,FALSE)/VLOOKUP($A33,'2010'!$C$5:$K$611,9,FALSE))*1000,#N/A)</f>
        <v>0</v>
      </c>
      <c r="AZ33" s="196">
        <f>IFERROR((VLOOKUP($A33,'1011'!$F$10:$L$433,6,FALSE)/VLOOKUP($A33,'2011'!$C$5:$K$611,9,FALSE))*1000,#N/A)</f>
        <v>0</v>
      </c>
      <c r="BA33" s="196">
        <f>IFERROR((VLOOKUP($A33,'1112'!$F$10:$L$408,6,FALSE)/VLOOKUP($A33,'2012'!$F$10:$M$460,8,FALSE))*1000,#N/A)</f>
        <v>0</v>
      </c>
      <c r="BB33" s="196">
        <f>IFERROR((VLOOKUP($A33,'1213'!$F$10:$L$408,6,FALSE)/VLOOKUP($A33,'2013'!$F$10:$M$460,8,FALSE))*1000,#N/A)</f>
        <v>0</v>
      </c>
      <c r="BC33" s="196">
        <f>IFERROR((VLOOKUP($A33,'1314'!$F$10:$L$408,6,FALSE)/VLOOKUP($A33,'2014'!$F$10:$M$460,8,FALSE))*1000,#N/A)</f>
        <v>0</v>
      </c>
      <c r="BD33" s="196">
        <f>IFERROR((VLOOKUP($A33,'1415'!$F$10:$L$408,6,FALSE)/VLOOKUP($A33,'2015'!$F$10:$M$460,8,FALSE))*1000,#N/A)</f>
        <v>0</v>
      </c>
      <c r="BE33" s="196">
        <f>IFERROR((VLOOKUP($A33,'1516'!$F$10:$L$408,6,FALSE)/VLOOKUP($A33,'2016'!$F$10:$M$460,8,FALSE))*1000,#N/A)</f>
        <v>0</v>
      </c>
      <c r="BF33" s="196">
        <f>IFERROR((VLOOKUP($A33,'1617'!$F$10:$L$408,6,FALSE)/VLOOKUP($A33,'2017'!$F$10:$M$460,8,FALSE))*1000,#N/A)</f>
        <v>0</v>
      </c>
      <c r="BG33" s="196">
        <f>IFERROR((VLOOKUP($A33,'1718'!$F$10:$L$408,6,FALSE)/VLOOKUP($A33,'2018'!$F$10:$N$460,9,FALSE))*1000,#N/A)</f>
        <v>0</v>
      </c>
      <c r="BH33" s="196">
        <f>IFERROR((VLOOKUP($A33,'1819'!$F$10:$L$408,6,FALSE)/VLOOKUP($A33,'2018'!$F$10:$N$460,9,FALSE))*1000,#N/A)</f>
        <v>0</v>
      </c>
      <c r="BI33" s="196">
        <f>IFERROR((VLOOKUP($A33,'1920'!$F$10:$L$408,6,FALSE)/VLOOKUP($A33,'2019'!$F$10:$N$464,8,FALSE))*1000,#N/A)</f>
        <v>0</v>
      </c>
      <c r="BJ33" s="196">
        <f>IFERROR((VLOOKUP($A33,'20 21'!$F$10:$L$408,6,FALSE)/VLOOKUP($A33,'2020'!$F$10:$N$469,8,FALSE))*1000,#N/A)</f>
        <v>0</v>
      </c>
      <c r="BK33" s="196">
        <f>IFERROR((VLOOKUP($A33,'21 22'!$F$10:$L$408,6,FALSE)/VLOOKUP($A33,'2021'!$F$10:$N$469,8,FALSE))*1000,#N/A)</f>
        <v>0</v>
      </c>
      <c r="BL33" s="196">
        <f>IFERROR((VLOOKUP($A33,'22 23'!$F$10:$L$408,6,FALSE)/VLOOKUP($A33,'2022'!$F$10:$N$469,8,FALSE))*1000,#N/A)</f>
        <v>0</v>
      </c>
      <c r="BM33" s="196">
        <f>IFERROR((VLOOKUP($A33,'23 24'!$F$7:$M$408,6,FALSE)/VLOOKUP($A33,'2023'!$C$7:$N$469,9,FALSE))*1000,#N/A)</f>
        <v>0</v>
      </c>
      <c r="BO33" s="196">
        <f>IFERROR((VLOOKUP($A33,'0910'!$F$10:$L$433,7,FALSE)/VLOOKUP($A33,'2010'!$C$5:$K$611,9,FALSE))*1000,#N/A)</f>
        <v>4.3975373790677228</v>
      </c>
      <c r="BP33" s="196">
        <f>IFERROR((VLOOKUP($A33,'1011'!$F$10:$L$433,7,FALSE)/VLOOKUP($A33,'2011'!$C$5:$K$611,9,FALSE))*1000,#N/A)</f>
        <v>3.2013969732246799</v>
      </c>
      <c r="BQ33" s="196">
        <f>IFERROR((VLOOKUP($A33,'1112'!$F$10:$L$408,7,FALSE)/VLOOKUP($A33,'2012'!$F$10:$M$460,8,FALSE))*1000,#N/A)</f>
        <v>1.7396346767178892</v>
      </c>
      <c r="BR33" s="196">
        <f>IFERROR((VLOOKUP($A33,'1213'!$F$10:$L$408,7,FALSE)/VLOOKUP($A33,'2013'!$F$10:$M$460,8,FALSE))*1000,#N/A)</f>
        <v>4.045073678127709</v>
      </c>
      <c r="BS33" s="196">
        <f>IFERROR((VLOOKUP($A33,'1314'!$F$10:$L$408,7,FALSE)/VLOOKUP($A33,'2014'!$F$10:$M$460,8,FALSE))*1000,#N/A)</f>
        <v>7.1963154864709269</v>
      </c>
      <c r="BT33" s="196">
        <f>IFERROR((VLOOKUP($A33,'1415'!$F$10:$L$408,7,FALSE)/VLOOKUP($A33,'2015'!$F$10:$M$460,8,FALSE))*1000,#N/A)</f>
        <v>5.1428571428571423</v>
      </c>
      <c r="BU33" s="196">
        <f>IFERROR((VLOOKUP($A33,'1516'!$F$10:$L$408,7,FALSE)/VLOOKUP($A33,'2016'!$F$10:$M$460,8,FALSE))*1000,#N/A)</f>
        <v>5.6625141562853907</v>
      </c>
      <c r="BV33" s="196">
        <f>IFERROR((VLOOKUP($A33,'1617'!$F$10:$L$408,7,FALSE)/VLOOKUP($A33,'2017'!$F$10:$M$460,8,FALSE))*1000,#N/A)</f>
        <v>6.4570466030320048</v>
      </c>
      <c r="BW33" s="196">
        <f>IFERROR((VLOOKUP($A33,'1718'!$F$10:$L$408,7,FALSE)/VLOOKUP($A33,'2018'!$F$10:$N$460,9,FALSE))*1000,#N/A)</f>
        <v>6.9696124895455815</v>
      </c>
      <c r="BX33" s="196">
        <f>IFERROR((VLOOKUP($A33,'1819'!$F$10:$L$408,7,FALSE)/VLOOKUP($A33,'2018'!$F$10:$N$460,9,FALSE))*1000,#N/A)</f>
        <v>7.2483969891274045</v>
      </c>
      <c r="BY33" s="196">
        <f>IFERROR((VLOOKUP($A33,'1920'!$F$10:$L$408,7,FALSE)/VLOOKUP($A33,'2019'!$F$10:$N$464,8,FALSE))*1000,#N/A)</f>
        <v>6.9142904555134548</v>
      </c>
      <c r="BZ33" s="196">
        <f>IFERROR((VLOOKUP($A33,'20 21'!$F$10:$L$408,7,FALSE)/VLOOKUP($A33,'2020'!$F$10:$N$469,8,FALSE))*1000,#N/A)</f>
        <v>11.14812045408198</v>
      </c>
      <c r="CA33" s="196">
        <f>IFERROR((VLOOKUP($A33,'21 22'!$F$10:$L$408,7,FALSE)/VLOOKUP($A33,'2021'!$F$10:$N$469,8,FALSE))*1000,#N/A)</f>
        <v>12.619482332724735</v>
      </c>
      <c r="CB33" s="196">
        <f>IFERROR((VLOOKUP($A33,'22 23'!$F$10:$L$408,7,FALSE)/VLOOKUP($A33,'2022'!$F$10:$N$469,8,FALSE))*1000,#N/A)</f>
        <v>12.175432095497737</v>
      </c>
      <c r="CC33" s="196">
        <f>IFERROR((VLOOKUP($A33,'23 24'!$F$7:$M$408,7,FALSE)/VLOOKUP($A33,'2023'!$C$7:$N$469,9,FALSE))*1000,#N/A)</f>
        <v>15.677257525083611</v>
      </c>
      <c r="CE33" s="198">
        <f>IFERROR((VLOOKUP($A33,'0910'!$F$10:$S$433,9,FALSE)/VLOOKUP($A33,'2010'!$C$5:$K$611,9,FALSE))*1000,#N/A)</f>
        <v>4.1043682204632077</v>
      </c>
      <c r="CF33" s="198">
        <f>IFERROR((VLOOKUP($A33,'1011'!$F$10:$S$433,10,FALSE)/VLOOKUP($A33,'2011'!$C$5:$K$611,9,FALSE))*1000,#N/A)</f>
        <v>7.2759022118742722</v>
      </c>
      <c r="CG33" s="198">
        <f>IFERROR((VLOOKUP($A33,'1112'!$F$10:$S$408,9,FALSE)/VLOOKUP($A33,'2012'!$F$10:$M$460,8,FALSE))*1000,#N/A)</f>
        <v>3.7692084662220937</v>
      </c>
      <c r="CH33" s="198">
        <f>IFERROR((VLOOKUP($A33,'1213'!$F$10:$S$408,9,FALSE)/VLOOKUP($A33,'2013'!$F$10:$M$460,8,FALSE))*1000,#N/A)</f>
        <v>2.889338341519792</v>
      </c>
      <c r="CI33" s="198">
        <f>IFERROR((VLOOKUP($A33,'1314'!$F$10:$S$408,9,FALSE)/VLOOKUP($A33,'2014'!$F$10:$M$460,8,FALSE))*1000,#N/A)</f>
        <v>4.89349453080023</v>
      </c>
      <c r="CJ33" s="198">
        <f>IFERROR((VLOOKUP($A33,'1415'!$F$10:$S$408,9,FALSE)/VLOOKUP($A33,'2015'!$F$10:$M$460,8,FALSE))*1000,#N/A)</f>
        <v>6.5714285714285721</v>
      </c>
      <c r="CK33" s="198">
        <f>IFERROR((VLOOKUP($A33,'1516'!$F$10:$S$408,9,FALSE)/VLOOKUP($A33,'2016'!$F$10:$M$460,8,FALSE))*1000,#N/A)</f>
        <v>6.2287655719139305</v>
      </c>
      <c r="CL33" s="198">
        <f>IFERROR((VLOOKUP($A33,'1617'!$F$10:$S$408,9,FALSE)/VLOOKUP($A33,'2017'!$F$10:$M$460,8,FALSE))*1000,#N/A)</f>
        <v>8.4222346996069621</v>
      </c>
      <c r="CM33" s="198">
        <f>IFERROR((VLOOKUP($A33,'1718'!$F$10:$S$408,9,FALSE)/VLOOKUP($A33,'2018'!$F$10:$N$460,9,FALSE))*1000,#N/A)</f>
        <v>6.6908279899637586</v>
      </c>
      <c r="CN33" s="198">
        <f>IFERROR((VLOOKUP($A33,'1819'!$F$10:$S$408,9,FALSE)/VLOOKUP($A33,'2018'!$F$10:$N$460,9,FALSE))*1000,#N/A)</f>
        <v>5.0181209924728183</v>
      </c>
      <c r="CO33" s="198">
        <f>IFERROR((VLOOKUP($A33,'1920'!$F$10:$S$408,9,FALSE)/VLOOKUP($A33,'2019'!$F$10:$N$464,8,FALSE))*1000,#N/A)</f>
        <v>10.233149874159913</v>
      </c>
      <c r="CP33" s="198">
        <f>IFERROR((VLOOKUP($A33,'20 21'!$F$10:$S$408,9,FALSE)/VLOOKUP($A33,'2020'!$F$10:$N$469,8,FALSE))*1000,#N/A)</f>
        <v>7.0695398001495482</v>
      </c>
      <c r="CQ33" s="198">
        <f>IFERROR((VLOOKUP($A33,'21 22'!$F$10:$S$408,9,FALSE)/VLOOKUP($A33,'2021'!$F$10:$N$469,8,FALSE))*1000,#N/A)</f>
        <v>9.6659864676189446</v>
      </c>
      <c r="CR33" s="198">
        <f>IFERROR((VLOOKUP($A33,'22 23'!$F$10:$S$408,9,FALSE)/VLOOKUP($A33,'2022'!$F$10:$N$469,8,FALSE))*1000,#N/A)</f>
        <v>12.4401154019216</v>
      </c>
      <c r="CS33" s="196">
        <f>IFERROR((VLOOKUP($A33,'23 24'!$F$7:$S$408,9,FALSE)/VLOOKUP($A33,'2023'!$C$7:$N$469,9,FALSE))*1000,#N/A)</f>
        <v>8.6224916387959869</v>
      </c>
      <c r="CU33" s="198">
        <f>IFERROR((VLOOKUP($A33,'0910'!$F$10:$S$433,10,FALSE)/VLOOKUP($A33,'2010'!$C$5:$K$611,9,FALSE))*1000,#N/A)</f>
        <v>0.58633831720902962</v>
      </c>
      <c r="CV33" s="198">
        <f>IFERROR((VLOOKUP($A33,'1011'!$F$10:$S$433,11,FALSE)/VLOOKUP($A33,'2011'!$C$5:$K$611,9,FALSE))*1000,#N/A)</f>
        <v>0</v>
      </c>
      <c r="CW33" s="198">
        <f>IFERROR((VLOOKUP($A33,'1112'!$F$10:$S$408,10,FALSE)/VLOOKUP($A33,'2012'!$F$10:$M$460,8,FALSE))*1000,#N/A)</f>
        <v>0</v>
      </c>
      <c r="CX33" s="198">
        <f>IFERROR((VLOOKUP($A33,'1213'!$F$10:$S$408,10,FALSE)/VLOOKUP($A33,'2013'!$F$10:$M$460,8,FALSE))*1000,#N/A)</f>
        <v>0</v>
      </c>
      <c r="CY33" s="198">
        <f>IFERROR((VLOOKUP($A33,'1314'!$F$10:$S$408,10,FALSE)/VLOOKUP($A33,'2014'!$F$10:$M$460,8,FALSE))*1000,#N/A)</f>
        <v>0</v>
      </c>
      <c r="CZ33" s="198">
        <f>IFERROR((VLOOKUP($A33,'1415'!$F$10:$S$408,10,FALSE)/VLOOKUP($A33,'2015'!$F$10:$M$460,8,FALSE))*1000,#N/A)</f>
        <v>0.28571428571428575</v>
      </c>
      <c r="DA33" s="198">
        <f>IFERROR((VLOOKUP($A33,'1516'!$F$10:$S$408,10,FALSE)/VLOOKUP($A33,'2016'!$F$10:$M$460,8,FALSE))*1000,#N/A)</f>
        <v>0</v>
      </c>
      <c r="DB33" s="198">
        <f>IFERROR((VLOOKUP($A33,'1617'!$F$10:$S$408,10,FALSE)/VLOOKUP($A33,'2017'!$F$10:$M$460,8,FALSE))*1000,#N/A)</f>
        <v>0</v>
      </c>
      <c r="DC33" s="198">
        <f>IFERROR((VLOOKUP($A33,'1718'!$F$10:$S$408,10,FALSE)/VLOOKUP($A33,'2018'!$F$10:$N$460,9,FALSE))*1000,#N/A)</f>
        <v>0</v>
      </c>
      <c r="DD33" s="198">
        <f>IFERROR((VLOOKUP($A33,'1819'!$F$10:$S$408,10,FALSE)/VLOOKUP($A33,'2018'!$F$10:$N$460,9,FALSE))*1000,#N/A)</f>
        <v>0.27878449958182328</v>
      </c>
      <c r="DE33" s="198">
        <f>IFERROR((VLOOKUP($A33,'1920'!$F$10:$S$408,10,FALSE)/VLOOKUP($A33,'2019'!$F$10:$N$464,8,FALSE))*1000,#N/A)</f>
        <v>0</v>
      </c>
      <c r="DF33" s="198">
        <f>IFERROR((VLOOKUP($A33,'20 21'!$F$10:$S$408,10,FALSE)/VLOOKUP($A33,'2020'!$F$10:$N$469,8,FALSE))*1000,#N/A)</f>
        <v>0.27190537692882877</v>
      </c>
      <c r="DG33" s="198">
        <f>IFERROR((VLOOKUP($A33,'21 22'!$F$10:$S$408,10,FALSE)/VLOOKUP($A33,'2021'!$F$10:$N$469,8,FALSE))*1000,#N/A)</f>
        <v>0.26849962410052625</v>
      </c>
      <c r="DH33" s="198">
        <f>IFERROR((VLOOKUP($A33,'22 23'!$F$10:$S$408,10,FALSE)/VLOOKUP($A33,'2022'!$F$10:$N$469,8,FALSE))*1000,#N/A)</f>
        <v>0</v>
      </c>
      <c r="DI33" s="196">
        <f>IFERROR((VLOOKUP($A33,'23 24'!$F$7:$S$408,10,FALSE)/VLOOKUP($A33,'2023'!$C$7:$N$469,9,FALSE))*1000,#N/A)</f>
        <v>0.52257525083612033</v>
      </c>
      <c r="DK33" s="198">
        <f>IFERROR((VLOOKUP($A33,'0910'!$F$10:$S$433,11,FALSE)/VLOOKUP($A33,'2010'!$C$5:$K$611,9,FALSE))*1000,#N/A)</f>
        <v>0</v>
      </c>
      <c r="DL33" s="198">
        <f>IFERROR((VLOOKUP($A33,'1011'!$F$10:$S$433,12,FALSE)/VLOOKUP($A33,'2011'!$C$5:$K$611,9,FALSE))*1000,#N/A)</f>
        <v>0</v>
      </c>
      <c r="DM33" s="198">
        <f>IFERROR((VLOOKUP($A33,'1112'!$F$10:$S$408,11,FALSE)/VLOOKUP($A33,'2012'!$F$10:$M$460,8,FALSE))*1000,#N/A)</f>
        <v>0</v>
      </c>
      <c r="DN33" s="198">
        <f>IFERROR((VLOOKUP($A33,'1213'!$F$10:$S$408,11,FALSE)/VLOOKUP($A33,'2013'!$F$10:$M$460,8,FALSE))*1000,#N/A)</f>
        <v>0</v>
      </c>
      <c r="DO33" s="198">
        <f>IFERROR((VLOOKUP($A33,'1314'!$F$10:$S$408,11,FALSE)/VLOOKUP($A33,'2014'!$F$10:$M$460,8,FALSE))*1000,#N/A)</f>
        <v>0</v>
      </c>
      <c r="DP33" s="198">
        <f>IFERROR((VLOOKUP($A33,'1415'!$F$10:$S$408,11,FALSE)/VLOOKUP($A33,'2015'!$F$10:$M$460,8,FALSE))*1000,#N/A)</f>
        <v>0</v>
      </c>
      <c r="DQ33" s="198">
        <f>IFERROR((VLOOKUP($A33,'1516'!$F$10:$S$408,11,FALSE)/VLOOKUP($A33,'2016'!$F$10:$M$460,8,FALSE))*1000,#N/A)</f>
        <v>0</v>
      </c>
      <c r="DR33" s="198">
        <f>IFERROR((VLOOKUP($A33,'1617'!$F$10:$S$408,11,FALSE)/VLOOKUP($A33,'2017'!$F$10:$M$460,8,FALSE))*1000,#N/A)</f>
        <v>0</v>
      </c>
      <c r="DS33" s="198">
        <f>IFERROR((VLOOKUP($A33,'1718'!$F$10:$S$408,11,FALSE)/VLOOKUP($A33,'2018'!$F$10:$N$460,9,FALSE))*1000,#N/A)</f>
        <v>0</v>
      </c>
      <c r="DT33" s="198">
        <f>IFERROR((VLOOKUP($A33,'1819'!$F$10:$S$408,11,FALSE)/VLOOKUP($A33,'2018'!$F$10:$N$460,9,FALSE))*1000,#N/A)</f>
        <v>0</v>
      </c>
      <c r="DU33" s="198">
        <f>IFERROR((VLOOKUP($A33,'1920'!$F$10:$S$408,11,FALSE)/VLOOKUP($A33,'2019'!$F$10:$N$464,8,FALSE))*1000,#N/A)</f>
        <v>0</v>
      </c>
      <c r="DV33" s="198">
        <f>IFERROR((VLOOKUP($A33,'20 21'!$F$10:$S$408,11,FALSE)/VLOOKUP($A33,'2020'!$F$10:$N$469,8,FALSE))*1000,#N/A)</f>
        <v>0.27190537692882877</v>
      </c>
      <c r="DW33" s="198">
        <f>IFERROR((VLOOKUP($A33,'21 22'!$F$10:$S$408,11,FALSE)/VLOOKUP($A33,'2021'!$F$10:$N$469,8,FALSE))*1000,#N/A)</f>
        <v>0</v>
      </c>
      <c r="DX33" s="198">
        <f>IFERROR((VLOOKUP($A33,'22 23'!$F$10:$S$408,11,FALSE)/VLOOKUP($A33,'2022'!$F$10:$N$469,8,FALSE))*1000,#N/A)</f>
        <v>0</v>
      </c>
      <c r="DY33" s="196">
        <f>IFERROR((VLOOKUP($A33,'23 24'!$F$7:$S$408,11,FALSE)/VLOOKUP($A33,'2023'!$C$7:$N$469,9,FALSE))*1000,#N/A)</f>
        <v>0</v>
      </c>
      <c r="EA33" s="198">
        <f>IFERROR((VLOOKUP($A33,'0910'!$F$10:$S$433,12,FALSE)/VLOOKUP($A33,'2010'!$C$5:$K$611,9,FALSE))*1000,#N/A)</f>
        <v>4.9838756962767521</v>
      </c>
      <c r="EB33" s="198">
        <f>IFERROR((VLOOKUP($A33,'1011'!$F$10:$S$433,13,FALSE)/VLOOKUP($A33,'2011'!$C$5:$K$611,9,FALSE))*1000,#N/A)</f>
        <v>7.5669383003492436</v>
      </c>
      <c r="EC33" s="198">
        <f>IFERROR((VLOOKUP($A33,'1112'!$F$10:$S$408,12,FALSE)/VLOOKUP($A33,'2012'!$F$10:$M$460,8,FALSE))*1000,#N/A)</f>
        <v>3.7692084662220937</v>
      </c>
      <c r="ED33" s="198">
        <f>IFERROR((VLOOKUP($A33,'1213'!$F$10:$S$408,12,FALSE)/VLOOKUP($A33,'2013'!$F$10:$M$460,8,FALSE))*1000,#N/A)</f>
        <v>2.889338341519792</v>
      </c>
      <c r="EE33" s="198">
        <f>IFERROR((VLOOKUP($A33,'1314'!$F$10:$S$408,12,FALSE)/VLOOKUP($A33,'2014'!$F$10:$M$460,8,FALSE))*1000,#N/A)</f>
        <v>4.89349453080023</v>
      </c>
      <c r="EF33" s="198">
        <f>IFERROR((VLOOKUP($A33,'1415'!$F$10:$S$408,12,FALSE)/VLOOKUP($A33,'2015'!$F$10:$M$460,8,FALSE))*1000,#N/A)</f>
        <v>6.8571428571428568</v>
      </c>
      <c r="EG33" s="198">
        <f>IFERROR((VLOOKUP($A33,'1516'!$F$10:$S$408,12,FALSE)/VLOOKUP($A33,'2016'!$F$10:$M$460,8,FALSE))*1000,#N/A)</f>
        <v>6.2287655719139305</v>
      </c>
      <c r="EH33" s="198">
        <f>IFERROR((VLOOKUP($A33,'1617'!$F$10:$S$408,12,FALSE)/VLOOKUP($A33,'2017'!$F$10:$M$460,8,FALSE))*1000,#N/A)</f>
        <v>8.4222346996069621</v>
      </c>
      <c r="EI33" s="198">
        <f>IFERROR((VLOOKUP($A33,'1718'!$F$10:$S$408,12,FALSE)/VLOOKUP($A33,'2018'!$F$10:$N$460,9,FALSE))*1000,#N/A)</f>
        <v>6.6908279899637586</v>
      </c>
      <c r="EJ33" s="198">
        <f>IFERROR((VLOOKUP($A33,'1819'!$F$10:$S$408,12,FALSE)/VLOOKUP($A33,'2018'!$F$10:$N$460,9,FALSE))*1000,#N/A)</f>
        <v>5.2969054920546421</v>
      </c>
      <c r="EK33" s="198">
        <f>IFERROR((VLOOKUP($A33,'1920'!$F$10:$S$408,12,FALSE)/VLOOKUP($A33,'2019'!$F$10:$N$464,8,FALSE))*1000,#N/A)</f>
        <v>10.509721492380452</v>
      </c>
      <c r="EL33" s="198">
        <f>IFERROR((VLOOKUP($A33,'20 21'!$F$10:$S$408,12,FALSE)/VLOOKUP($A33,'2020'!$F$10:$N$469,8,FALSE))*1000,#N/A)</f>
        <v>7.6133505540072051</v>
      </c>
      <c r="EM33" s="198">
        <f>IFERROR((VLOOKUP($A33,'21 22'!$F$10:$S$408,12,FALSE)/VLOOKUP($A33,'2021'!$F$10:$N$469,8,FALSE))*1000,#N/A)</f>
        <v>9.9344860917194708</v>
      </c>
      <c r="EN33" s="198">
        <f>IFERROR((VLOOKUP($A33,'22 23'!$F$10:$S$408,12,FALSE)/VLOOKUP($A33,'2022'!$F$10:$N$469,8,FALSE))*1000,#N/A)</f>
        <v>12.704798708345466</v>
      </c>
      <c r="EO33" s="196">
        <f>IFERROR((VLOOKUP($A33,'23 24'!$F$7:$S$408,12,FALSE)/VLOOKUP($A33,'2023'!$C$7:$N$469,9,FALSE))*1000,#N/A)</f>
        <v>9.1450668896321083</v>
      </c>
    </row>
    <row r="34" spans="1:145" x14ac:dyDescent="0.3">
      <c r="A34" t="s">
        <v>322</v>
      </c>
      <c r="B34" t="s">
        <v>1743</v>
      </c>
      <c r="C34" t="str">
        <f>IF(VLOOKUP($A34,'0910'!$F$10:$L$433,1,FALSE)=VLOOKUP($A34,'2010'!$C$5:$K$611,1,FALSE),VLOOKUP($A34,'0910'!$F$10:$L$433,1,FALSE),FALSE)</f>
        <v>Bolton</v>
      </c>
      <c r="D34" t="str">
        <f>IF(VLOOKUP($A34,'1011'!$F$10:$L$433,1,FALSE)=VLOOKUP($A34,'2011'!$C$5:$K$611,1,FALSE),VLOOKUP($A34,'1011'!$F$10:$L$433,1,FALSE),FALSE)</f>
        <v>Bolton</v>
      </c>
      <c r="E34" t="str">
        <f>IF(VLOOKUP(A34,'1112'!$F$10:$L$408,1,FALSE)=VLOOKUP(A34,'2012'!$F$10:$M$460,1,FALSE),VLOOKUP(A34,'1112'!$F$10:$L$408,1,FALSE),FALSE)</f>
        <v>Bolton</v>
      </c>
      <c r="F34" t="str">
        <f>IF(VLOOKUP($A34,'1213'!$F$10:$L$408,1,FALSE)=VLOOKUP($A34,'2013'!$F$10:$M$460,1,FALSE),VLOOKUP($A34,'1213'!$F$10:$L$408,1,FALSE),FALSE)</f>
        <v>Bolton</v>
      </c>
      <c r="G34" t="str">
        <f>IF(VLOOKUP($A34,'1314'!$F$10:$L$408,1,FALSE)=VLOOKUP($A34,'2014'!$F$10:$M$460,1,FALSE),VLOOKUP($A34,'1314'!$F$10:$L$408,1,FALSE),FALSE)</f>
        <v>Bolton</v>
      </c>
      <c r="H34" t="str">
        <f>IF(VLOOKUP($A34,'1415'!$F$10:$L$408,1,FALSE)=VLOOKUP($A34,'2015'!$F$10:$M$460,1,FALSE),VLOOKUP($A34,'1415'!$F$10:$L$408,1,FALSE),FALSE)</f>
        <v>Bolton</v>
      </c>
      <c r="I34" t="str">
        <f>IF(VLOOKUP($A34,'1516'!$F$10:$L$408,1,FALSE)=VLOOKUP($A34,'2015'!$F$10:$M$460,1,FALSE),VLOOKUP($A34,'1516'!$F$10:$L$408,1,FALSE),FALSE)</f>
        <v>Bolton</v>
      </c>
      <c r="J34" t="str">
        <f>IF(VLOOKUP($A34,'1617'!$F$10:$L$408,1,FALSE)=VLOOKUP($A34,'2016'!$F$10:$M$460,1,FALSE),VLOOKUP($A34,'1617'!$F$10:$L$408,1,FALSE),FALSE)</f>
        <v>Bolton</v>
      </c>
      <c r="K34" t="str">
        <f>IF(VLOOKUP($A34,'1718'!$F$10:$M$408,1,FALSE)=VLOOKUP($A34,'2017'!$F$10:$M$460,1,FALSE),VLOOKUP($A34,'1718'!$F$10:$M$408,1,FALSE),FALSE)</f>
        <v>Bolton</v>
      </c>
      <c r="L34" t="str">
        <f>IF(VLOOKUP($A34,'1819'!$F$10:$M$408,1,FALSE)=VLOOKUP($A34,'2018'!$F$10:$M$460,1,FALSE),VLOOKUP($A34,'1819'!$F$10:$M$408,1,FALSE),FALSE)</f>
        <v>Bolton</v>
      </c>
      <c r="M34" t="str">
        <f>IF(VLOOKUP($A34,'1920'!$F$10:$M$408,1,FALSE)=VLOOKUP($A34,'2019'!$F$10:$M$464,1,FALSE),VLOOKUP($A34,'1920'!$F$10:$M$408,1,FALSE),FALSE)</f>
        <v>Bolton</v>
      </c>
      <c r="N34" t="str">
        <f>IF(VLOOKUP($A34,'20 21'!$F$10:$N$408,1,FALSE)=VLOOKUP($A34,'2020'!$F$10:$O$468,1,FALSE),VLOOKUP($A34,'20 21'!$F$10:$N$408,1,FALSE),FALSE)</f>
        <v>Bolton</v>
      </c>
      <c r="O34" t="str">
        <f>IF(VLOOKUP($A34,'21 22'!$F$10:$N$408,1,FALSE)=VLOOKUP($A34,'2021'!$F$10:$O$471,1,FALSE),VLOOKUP($A34,'21 22'!$F$10:$N$408,1,FALSE),FALSE)</f>
        <v>Bolton</v>
      </c>
      <c r="P34" t="str">
        <f>IF(VLOOKUP($A34,'22 23'!$F$10:$N$408,1,FALSE)=VLOOKUP($A34,'2022'!$F$10:$O$468,1,FALSE),VLOOKUP($A34,'22 23'!$F$10:$N$408,1,FALSE),FALSE)</f>
        <v>Bolton</v>
      </c>
      <c r="Q34" t="str">
        <f>IF(VLOOKUP($A34,'23 24'!$F$7:$N$408,1,FALSE)=VLOOKUP($A34,'2023'!$C$7:$O$468,1,FALSE),VLOOKUP($A34,'23 24'!$F$7:$N$408,1,FALSE),FALSE)</f>
        <v>Bolton</v>
      </c>
      <c r="S34" s="196">
        <f>IFERROR((VLOOKUP($A34,'0910'!$F$10:$L$433,4,FALSE)/VLOOKUP($A34,'2010'!$C$5:$K$611,9,FALSE))*1000,#N/A)</f>
        <v>1.9110926464478604</v>
      </c>
      <c r="T34" s="196">
        <f>IFERROR((VLOOKUP($A34,'1011'!$F$10:$L$433,4,FALSE)/VLOOKUP($A34,'2011'!$C$5:$K$611,9,FALSE))*1000,#N/A)</f>
        <v>1.6556291390728477</v>
      </c>
      <c r="U34" s="196">
        <f>IFERROR((VLOOKUP($A34,'1112'!$F$10:$L$408,4,FALSE)/VLOOKUP($A34,'2012'!$F$10:$M$460,8,FALSE))*1000,#N/A)</f>
        <v>2.0604961674771283</v>
      </c>
      <c r="V34" s="196">
        <f>IFERROR((VLOOKUP($A34,'1213'!$F$10:$L$408,4,FALSE)/VLOOKUP($A34,'2013'!$F$10:$M$460,8,FALSE))*1000,#N/A)</f>
        <v>1.6437905810799704</v>
      </c>
      <c r="W34" s="196">
        <f>IFERROR((VLOOKUP($A34,'1314'!$F$10:$L$408,4,FALSE)/VLOOKUP($A34,'2014'!$F$10:$M$460,8,FALSE))*1000,#N/A)</f>
        <v>1.639344262295082</v>
      </c>
      <c r="X34" s="196">
        <f>IFERROR((VLOOKUP($A34,'1415'!$F$10:$L$408,4,FALSE)/VLOOKUP($A34,'2015'!$F$10:$M$460,8,FALSE))*1000,#N/A)</f>
        <v>1.6330529925696089</v>
      </c>
      <c r="Y34" s="196">
        <f>IFERROR((VLOOKUP($A34,'1516'!$F$10:$L$408,4,FALSE)/VLOOKUP($A34,'2016'!$F$10:$M$460,8,FALSE))*1000,#N/A)</f>
        <v>2.845991218084241</v>
      </c>
      <c r="Z34" s="196">
        <f>IFERROR((VLOOKUP($A34,'1617'!$F$10:$L$408,4,FALSE)/VLOOKUP($A34,'2017'!$F$10:$M$460,8,FALSE))*1000,#N/A)</f>
        <v>3.5650623885918002</v>
      </c>
      <c r="AA34" s="196">
        <f>IFERROR((VLOOKUP($A34,'1718'!$F$10:$L$408,4,FALSE)/VLOOKUP($A34,'2018'!$F$10:$N$460,9,FALSE))*1000,#N/A)</f>
        <v>2.7441485068603715</v>
      </c>
      <c r="AB34" s="196">
        <f>IFERROR((VLOOKUP($A34,'1819'!$F$10:$L$408,4,FALSE)/VLOOKUP($A34,'2018'!$F$10:$N$460,9,FALSE))*1000,#N/A)</f>
        <v>2.5827280064568203</v>
      </c>
      <c r="AC34" s="196">
        <f>IFERROR((VLOOKUP($A34,'1920'!$F$10:$L$408,4,FALSE)/VLOOKUP($A34,'2019'!$F$10:$N$464,8,FALSE))*1000,#N/A)</f>
        <v>2.9732249043746584</v>
      </c>
      <c r="AD34" s="196">
        <f>IFERROR((VLOOKUP($A34,'20 21'!$F$10:$M$408,4,FALSE)/VLOOKUP($A34,'2020'!$F$10:$N$469,8,FALSE))*1000,#N/A)</f>
        <v>2.9485642882643952</v>
      </c>
      <c r="AE34" s="196">
        <f>IFERROR((VLOOKUP($A34,'21 22'!$F$10:$M$408,4,FALSE)/VLOOKUP($A34,'2021'!$F$10:$N$469,8,FALSE))*1000,#N/A)</f>
        <v>2.2998350463139192</v>
      </c>
      <c r="AF34" s="196">
        <f>IFERROR((VLOOKUP($A34,'22 23'!$F$10:$M$408,4,FALSE)/VLOOKUP($A34,'2022'!$F$10:$N$469,8,FALSE))*1000,#N/A)</f>
        <v>2.3677045104770924</v>
      </c>
      <c r="AG34" s="196">
        <f>IFERROR((VLOOKUP($A34,'23 24'!$F$7:$M$408,4,FALSE)/VLOOKUP($A34,'2023'!$C$7:$N$469,9,FALSE))*1000,#N/A)</f>
        <v>3.5310180317320823</v>
      </c>
      <c r="AI34" s="196">
        <f>IFERROR((VLOOKUP($A34,'0910'!$F$10:$L$433,5,FALSE)/VLOOKUP($A34,'2010'!$C$5:$K$611,9,FALSE))*1000,#N/A)</f>
        <v>8.3090984628167844E-2</v>
      </c>
      <c r="AJ34" s="196">
        <f>IFERROR((VLOOKUP($A34,'1011'!$F$10:$L$433,5,FALSE)/VLOOKUP($A34,'2011'!$C$5:$K$611,9,FALSE))*1000,#N/A)</f>
        <v>0.74503311258278149</v>
      </c>
      <c r="AK34" s="196">
        <f>IFERROR((VLOOKUP($A34,'1112'!$F$10:$L$408,5,FALSE)/VLOOKUP($A34,'2012'!$F$10:$M$460,8,FALSE))*1000,#N/A)</f>
        <v>0.24725954009725543</v>
      </c>
      <c r="AL34" s="196">
        <f>IFERROR((VLOOKUP($A34,'1213'!$F$10:$L$408,5,FALSE)/VLOOKUP($A34,'2013'!$F$10:$M$460,8,FALSE))*1000,#N/A)</f>
        <v>0.24656858716199559</v>
      </c>
      <c r="AM34" s="196">
        <f>IFERROR((VLOOKUP($A34,'1314'!$F$10:$L$408,5,FALSE)/VLOOKUP($A34,'2014'!$F$10:$M$460,8,FALSE))*1000,#N/A)</f>
        <v>1.3114754098360655</v>
      </c>
      <c r="AN34" s="196">
        <f>IFERROR((VLOOKUP($A34,'1415'!$F$10:$L$408,5,FALSE)/VLOOKUP($A34,'2015'!$F$10:$M$460,8,FALSE))*1000,#N/A)</f>
        <v>0.32661059851392177</v>
      </c>
      <c r="AO34" s="196">
        <f>IFERROR((VLOOKUP($A34,'1516'!$F$10:$L$408,5,FALSE)/VLOOKUP($A34,'2016'!$F$10:$M$460,8,FALSE))*1000,#N/A)</f>
        <v>0.65051227841925519</v>
      </c>
      <c r="AP34" s="196">
        <f>IFERROR((VLOOKUP($A34,'1617'!$F$10:$L$408,5,FALSE)/VLOOKUP($A34,'2017'!$F$10:$M$460,8,FALSE))*1000,#N/A)</f>
        <v>0.40512072597634097</v>
      </c>
      <c r="AQ34" s="196">
        <f>IFERROR((VLOOKUP($A34,'1718'!$F$10:$L$408,5,FALSE)/VLOOKUP($A34,'2018'!$F$10:$N$460,9,FALSE))*1000,#N/A)</f>
        <v>0.40355125100887812</v>
      </c>
      <c r="AR34" s="196">
        <f>IFERROR((VLOOKUP($A34,'1819'!$F$10:$L$408,5,FALSE)/VLOOKUP($A34,'2018'!$F$10:$N$460,9,FALSE))*1000,#N/A)</f>
        <v>0.72639225181598055</v>
      </c>
      <c r="AS34" s="196">
        <f>IFERROR((VLOOKUP($A34,'1920'!$F$10:$L$408,5,FALSE)/VLOOKUP($A34,'2019'!$F$10:$N$464,8,FALSE))*1000,#N/A)</f>
        <v>1.1250040178714924</v>
      </c>
      <c r="AT34" s="196">
        <f>IFERROR((VLOOKUP($A34,'20 21'!$F$10:$L$408,5,FALSE)/VLOOKUP($A34,'2020'!$F$10:$N$469,8,FALSE))*1000,#N/A)</f>
        <v>1.3547457540674248</v>
      </c>
      <c r="AU34" s="196">
        <f>IFERROR((VLOOKUP($A34,'21 22'!$F$10:$L$408,5,FALSE)/VLOOKUP($A34,'2021'!$F$10:$N$469,8,FALSE))*1000,#N/A)</f>
        <v>0.71374191092500949</v>
      </c>
      <c r="AV34" s="196">
        <f>IFERROR((VLOOKUP($A34,'22 23'!$F$10:$L$408,5,FALSE)/VLOOKUP($A34,'2022'!$F$10:$N$469,8,FALSE))*1000,#N/A)</f>
        <v>0.86815832050826724</v>
      </c>
      <c r="AW34" s="196">
        <f>IFERROR((VLOOKUP($A34,'23 24'!$F$7:$M$408,5,FALSE)/VLOOKUP($A34,'2023'!$C$7:$N$469,9,FALSE))*1000,#N/A)</f>
        <v>1.7262754821801289</v>
      </c>
      <c r="AY34" s="196">
        <f>IFERROR((VLOOKUP($A34,'0910'!$F$10:$L$433,6,FALSE)/VLOOKUP($A34,'2010'!$C$5:$K$611,9,FALSE))*1000,#N/A)</f>
        <v>0</v>
      </c>
      <c r="AZ34" s="196">
        <f>IFERROR((VLOOKUP($A34,'1011'!$F$10:$L$433,6,FALSE)/VLOOKUP($A34,'2011'!$C$5:$K$611,9,FALSE))*1000,#N/A)</f>
        <v>0</v>
      </c>
      <c r="BA34" s="196">
        <f>IFERROR((VLOOKUP($A34,'1112'!$F$10:$L$408,6,FALSE)/VLOOKUP($A34,'2012'!$F$10:$M$460,8,FALSE))*1000,#N/A)</f>
        <v>0</v>
      </c>
      <c r="BB34" s="196">
        <f>IFERROR((VLOOKUP($A34,'1213'!$F$10:$L$408,6,FALSE)/VLOOKUP($A34,'2013'!$F$10:$M$460,8,FALSE))*1000,#N/A)</f>
        <v>0</v>
      </c>
      <c r="BC34" s="196">
        <f>IFERROR((VLOOKUP($A34,'1314'!$F$10:$L$408,6,FALSE)/VLOOKUP($A34,'2014'!$F$10:$M$460,8,FALSE))*1000,#N/A)</f>
        <v>8.1967213114754092E-2</v>
      </c>
      <c r="BD34" s="196">
        <f>IFERROR((VLOOKUP($A34,'1415'!$F$10:$L$408,6,FALSE)/VLOOKUP($A34,'2015'!$F$10:$M$460,8,FALSE))*1000,#N/A)</f>
        <v>0</v>
      </c>
      <c r="BE34" s="196">
        <f>IFERROR((VLOOKUP($A34,'1516'!$F$10:$L$408,6,FALSE)/VLOOKUP($A34,'2016'!$F$10:$M$460,8,FALSE))*1000,#N/A)</f>
        <v>0</v>
      </c>
      <c r="BF34" s="196">
        <f>IFERROR((VLOOKUP($A34,'1617'!$F$10:$L$408,6,FALSE)/VLOOKUP($A34,'2017'!$F$10:$M$460,8,FALSE))*1000,#N/A)</f>
        <v>0.24307243558580455</v>
      </c>
      <c r="BG34" s="196">
        <f>IFERROR((VLOOKUP($A34,'1718'!$F$10:$L$408,6,FALSE)/VLOOKUP($A34,'2018'!$F$10:$N$460,9,FALSE))*1000,#N/A)</f>
        <v>0</v>
      </c>
      <c r="BH34" s="196">
        <f>IFERROR((VLOOKUP($A34,'1819'!$F$10:$L$408,6,FALSE)/VLOOKUP($A34,'2018'!$F$10:$N$460,9,FALSE))*1000,#N/A)</f>
        <v>0</v>
      </c>
      <c r="BI34" s="196">
        <f>IFERROR((VLOOKUP($A34,'1920'!$F$10:$L$408,6,FALSE)/VLOOKUP($A34,'2019'!$F$10:$N$464,8,FALSE))*1000,#N/A)</f>
        <v>0</v>
      </c>
      <c r="BJ34" s="196">
        <f>IFERROR((VLOOKUP($A34,'20 21'!$F$10:$L$408,6,FALSE)/VLOOKUP($A34,'2020'!$F$10:$N$469,8,FALSE))*1000,#N/A)</f>
        <v>0</v>
      </c>
      <c r="BK34" s="196">
        <f>IFERROR((VLOOKUP($A34,'21 22'!$F$10:$L$408,6,FALSE)/VLOOKUP($A34,'2021'!$F$10:$N$469,8,FALSE))*1000,#N/A)</f>
        <v>0</v>
      </c>
      <c r="BL34" s="196">
        <f>IFERROR((VLOOKUP($A34,'22 23'!$F$10:$L$408,6,FALSE)/VLOOKUP($A34,'2022'!$F$10:$N$469,8,FALSE))*1000,#N/A)</f>
        <v>0</v>
      </c>
      <c r="BM34" s="196">
        <f>IFERROR((VLOOKUP($A34,'23 24'!$F$7:$M$408,6,FALSE)/VLOOKUP($A34,'2023'!$C$7:$N$469,9,FALSE))*1000,#N/A)</f>
        <v>0</v>
      </c>
      <c r="BO34" s="196">
        <f>IFERROR((VLOOKUP($A34,'0910'!$F$10:$L$433,7,FALSE)/VLOOKUP($A34,'2010'!$C$5:$K$611,9,FALSE))*1000,#N/A)</f>
        <v>1.9941836310760284</v>
      </c>
      <c r="BP34" s="196">
        <f>IFERROR((VLOOKUP($A34,'1011'!$F$10:$L$433,7,FALSE)/VLOOKUP($A34,'2011'!$C$5:$K$611,9,FALSE))*1000,#N/A)</f>
        <v>2.4006622516556293</v>
      </c>
      <c r="BQ34" s="196">
        <f>IFERROR((VLOOKUP($A34,'1112'!$F$10:$L$408,7,FALSE)/VLOOKUP($A34,'2012'!$F$10:$M$460,8,FALSE))*1000,#N/A)</f>
        <v>2.2253358608752989</v>
      </c>
      <c r="BR34" s="196">
        <f>IFERROR((VLOOKUP($A34,'1213'!$F$10:$L$408,7,FALSE)/VLOOKUP($A34,'2013'!$F$10:$M$460,8,FALSE))*1000,#N/A)</f>
        <v>1.890359168241966</v>
      </c>
      <c r="BS34" s="196">
        <f>IFERROR((VLOOKUP($A34,'1314'!$F$10:$L$408,7,FALSE)/VLOOKUP($A34,'2014'!$F$10:$M$460,8,FALSE))*1000,#N/A)</f>
        <v>3.0327868852459017</v>
      </c>
      <c r="BT34" s="196">
        <f>IFERROR((VLOOKUP($A34,'1415'!$F$10:$L$408,7,FALSE)/VLOOKUP($A34,'2015'!$F$10:$M$460,8,FALSE))*1000,#N/A)</f>
        <v>1.8780109414550503</v>
      </c>
      <c r="BU34" s="196">
        <f>IFERROR((VLOOKUP($A34,'1516'!$F$10:$L$408,7,FALSE)/VLOOKUP($A34,'2016'!$F$10:$M$460,8,FALSE))*1000,#N/A)</f>
        <v>3.4965034965034967</v>
      </c>
      <c r="BV34" s="196">
        <f>IFERROR((VLOOKUP($A34,'1617'!$F$10:$L$408,7,FALSE)/VLOOKUP($A34,'2017'!$F$10:$M$460,8,FALSE))*1000,#N/A)</f>
        <v>4.2132555501539457</v>
      </c>
      <c r="BW34" s="196">
        <f>IFERROR((VLOOKUP($A34,'1718'!$F$10:$L$408,7,FALSE)/VLOOKUP($A34,'2018'!$F$10:$N$460,9,FALSE))*1000,#N/A)</f>
        <v>3.1476997578692494</v>
      </c>
      <c r="BX34" s="196">
        <f>IFERROR((VLOOKUP($A34,'1819'!$F$10:$L$408,7,FALSE)/VLOOKUP($A34,'2018'!$F$10:$N$460,9,FALSE))*1000,#N/A)</f>
        <v>3.3091202582728005</v>
      </c>
      <c r="BY34" s="196">
        <f>IFERROR((VLOOKUP($A34,'1920'!$F$10:$L$408,7,FALSE)/VLOOKUP($A34,'2019'!$F$10:$N$464,8,FALSE))*1000,#N/A)</f>
        <v>4.0982289222461503</v>
      </c>
      <c r="BZ34" s="196">
        <f>IFERROR((VLOOKUP($A34,'20 21'!$F$10:$L$408,7,FALSE)/VLOOKUP($A34,'2020'!$F$10:$N$469,8,FALSE))*1000,#N/A)</f>
        <v>4.3033100423318196</v>
      </c>
      <c r="CA34" s="196">
        <f>IFERROR((VLOOKUP($A34,'21 22'!$F$10:$L$408,7,FALSE)/VLOOKUP($A34,'2021'!$F$10:$N$469,8,FALSE))*1000,#N/A)</f>
        <v>3.013576957238929</v>
      </c>
      <c r="CB34" s="196">
        <f>IFERROR((VLOOKUP($A34,'22 23'!$F$10:$L$408,7,FALSE)/VLOOKUP($A34,'2022'!$F$10:$N$469,8,FALSE))*1000,#N/A)</f>
        <v>3.2358628309853601</v>
      </c>
      <c r="CC34" s="196">
        <f>IFERROR((VLOOKUP($A34,'23 24'!$F$7:$M$408,7,FALSE)/VLOOKUP($A34,'2023'!$C$7:$N$469,9,FALSE))*1000,#N/A)</f>
        <v>5.2572935139122112</v>
      </c>
      <c r="CE34" s="198">
        <f>IFERROR((VLOOKUP($A34,'0910'!$F$10:$S$433,9,FALSE)/VLOOKUP($A34,'2010'!$C$5:$K$611,9,FALSE))*1000,#N/A)</f>
        <v>3.0743664312422103</v>
      </c>
      <c r="CF34" s="198">
        <f>IFERROR((VLOOKUP($A34,'1011'!$F$10:$S$433,10,FALSE)/VLOOKUP($A34,'2011'!$C$5:$K$611,9,FALSE))*1000,#N/A)</f>
        <v>3.3112582781456954</v>
      </c>
      <c r="CG34" s="198">
        <f>IFERROR((VLOOKUP($A34,'1112'!$F$10:$S$408,9,FALSE)/VLOOKUP($A34,'2012'!$F$10:$M$460,8,FALSE))*1000,#N/A)</f>
        <v>2.9671144811670649</v>
      </c>
      <c r="CH34" s="198">
        <f>IFERROR((VLOOKUP($A34,'1213'!$F$10:$S$408,9,FALSE)/VLOOKUP($A34,'2013'!$F$10:$M$460,8,FALSE))*1000,#N/A)</f>
        <v>2.3013068135119585</v>
      </c>
      <c r="CI34" s="198">
        <f>IFERROR((VLOOKUP($A34,'1314'!$F$10:$S$408,9,FALSE)/VLOOKUP($A34,'2014'!$F$10:$M$460,8,FALSE))*1000,#N/A)</f>
        <v>1.7213114754098362</v>
      </c>
      <c r="CJ34" s="198">
        <f>IFERROR((VLOOKUP($A34,'1415'!$F$10:$S$408,9,FALSE)/VLOOKUP($A34,'2015'!$F$10:$M$460,8,FALSE))*1000,#N/A)</f>
        <v>1.7147056421980893</v>
      </c>
      <c r="CK34" s="198">
        <f>IFERROR((VLOOKUP($A34,'1516'!$F$10:$S$408,9,FALSE)/VLOOKUP($A34,'2016'!$F$10:$M$460,8,FALSE))*1000,#N/A)</f>
        <v>2.4394210440722071</v>
      </c>
      <c r="CL34" s="198">
        <f>IFERROR((VLOOKUP($A34,'1617'!$F$10:$S$408,9,FALSE)/VLOOKUP($A34,'2017'!$F$10:$M$460,8,FALSE))*1000,#N/A)</f>
        <v>2.1876519202722413</v>
      </c>
      <c r="CM34" s="198">
        <f>IFERROR((VLOOKUP($A34,'1718'!$F$10:$S$408,9,FALSE)/VLOOKUP($A34,'2018'!$F$10:$N$460,9,FALSE))*1000,#N/A)</f>
        <v>2.1791767554479415</v>
      </c>
      <c r="CN34" s="198">
        <f>IFERROR((VLOOKUP($A34,'1819'!$F$10:$S$408,9,FALSE)/VLOOKUP($A34,'2018'!$F$10:$N$460,9,FALSE))*1000,#N/A)</f>
        <v>2.7441485068603715</v>
      </c>
      <c r="CO34" s="198">
        <f>IFERROR((VLOOKUP($A34,'1920'!$F$10:$S$408,9,FALSE)/VLOOKUP($A34,'2019'!$F$10:$N$464,8,FALSE))*1000,#N/A)</f>
        <v>2.0892931760470574</v>
      </c>
      <c r="CP34" s="198">
        <f>IFERROR((VLOOKUP($A34,'20 21'!$F$10:$S$408,9,FALSE)/VLOOKUP($A34,'2020'!$F$10:$N$469,8,FALSE))*1000,#N/A)</f>
        <v>3.5064007752333346</v>
      </c>
      <c r="CQ34" s="198">
        <f>IFERROR((VLOOKUP($A34,'21 22'!$F$10:$S$408,9,FALSE)/VLOOKUP($A34,'2021'!$F$10:$N$469,8,FALSE))*1000,#N/A)</f>
        <v>3.1721862707778197</v>
      </c>
      <c r="CR34" s="198">
        <f>IFERROR((VLOOKUP($A34,'22 23'!$F$10:$S$408,9,FALSE)/VLOOKUP($A34,'2022'!$F$10:$N$469,8,FALSE))*1000,#N/A)</f>
        <v>2.5255514778422321</v>
      </c>
      <c r="CS34" s="196">
        <f>IFERROR((VLOOKUP($A34,'23 24'!$F$7:$S$408,9,FALSE)/VLOOKUP($A34,'2023'!$C$7:$N$469,9,FALSE))*1000,#N/A)</f>
        <v>2.9032814927574897</v>
      </c>
      <c r="CU34" s="198">
        <f>IFERROR((VLOOKUP($A34,'0910'!$F$10:$S$433,10,FALSE)/VLOOKUP($A34,'2010'!$C$5:$K$611,9,FALSE))*1000,#N/A)</f>
        <v>0.33236393851267138</v>
      </c>
      <c r="CV34" s="198">
        <f>IFERROR((VLOOKUP($A34,'1011'!$F$10:$S$433,11,FALSE)/VLOOKUP($A34,'2011'!$C$5:$K$611,9,FALSE))*1000,#N/A)</f>
        <v>8.2781456953642391E-2</v>
      </c>
      <c r="CW34" s="198">
        <f>IFERROR((VLOOKUP($A34,'1112'!$F$10:$S$408,10,FALSE)/VLOOKUP($A34,'2012'!$F$10:$M$460,8,FALSE))*1000,#N/A)</f>
        <v>0.74177862029176622</v>
      </c>
      <c r="CX34" s="198">
        <f>IFERROR((VLOOKUP($A34,'1213'!$F$10:$S$408,10,FALSE)/VLOOKUP($A34,'2013'!$F$10:$M$460,8,FALSE))*1000,#N/A)</f>
        <v>0</v>
      </c>
      <c r="CY34" s="198">
        <f>IFERROR((VLOOKUP($A34,'1314'!$F$10:$S$408,10,FALSE)/VLOOKUP($A34,'2014'!$F$10:$M$460,8,FALSE))*1000,#N/A)</f>
        <v>0.98360655737704916</v>
      </c>
      <c r="CZ34" s="198">
        <f>IFERROR((VLOOKUP($A34,'1415'!$F$10:$S$408,10,FALSE)/VLOOKUP($A34,'2015'!$F$10:$M$460,8,FALSE))*1000,#N/A)</f>
        <v>0.65322119702784354</v>
      </c>
      <c r="DA34" s="198">
        <f>IFERROR((VLOOKUP($A34,'1516'!$F$10:$S$408,10,FALSE)/VLOOKUP($A34,'2016'!$F$10:$M$460,8,FALSE))*1000,#N/A)</f>
        <v>0.32525613920962759</v>
      </c>
      <c r="DB34" s="198">
        <f>IFERROR((VLOOKUP($A34,'1617'!$F$10:$S$408,10,FALSE)/VLOOKUP($A34,'2017'!$F$10:$M$460,8,FALSE))*1000,#N/A)</f>
        <v>0.64819316156214557</v>
      </c>
      <c r="DC34" s="198">
        <f>IFERROR((VLOOKUP($A34,'1718'!$F$10:$S$408,10,FALSE)/VLOOKUP($A34,'2018'!$F$10:$N$460,9,FALSE))*1000,#N/A)</f>
        <v>0.40355125100887812</v>
      </c>
      <c r="DD34" s="198">
        <f>IFERROR((VLOOKUP($A34,'1819'!$F$10:$S$408,10,FALSE)/VLOOKUP($A34,'2018'!$F$10:$N$460,9,FALSE))*1000,#N/A)</f>
        <v>0.88781275221953182</v>
      </c>
      <c r="DE34" s="198">
        <f>IFERROR((VLOOKUP($A34,'1920'!$F$10:$S$408,10,FALSE)/VLOOKUP($A34,'2019'!$F$10:$N$464,8,FALSE))*1000,#N/A)</f>
        <v>0.72321686863167367</v>
      </c>
      <c r="DF34" s="198">
        <f>IFERROR((VLOOKUP($A34,'20 21'!$F$10:$S$408,10,FALSE)/VLOOKUP($A34,'2020'!$F$10:$N$469,8,FALSE))*1000,#N/A)</f>
        <v>0.15938185341969704</v>
      </c>
      <c r="DG34" s="198">
        <f>IFERROR((VLOOKUP($A34,'21 22'!$F$10:$S$408,10,FALSE)/VLOOKUP($A34,'2021'!$F$10:$N$469,8,FALSE))*1000,#N/A)</f>
        <v>1.8240071056972467</v>
      </c>
      <c r="DH34" s="198">
        <f>IFERROR((VLOOKUP($A34,'22 23'!$F$10:$S$408,10,FALSE)/VLOOKUP($A34,'2022'!$F$10:$N$469,8,FALSE))*1000,#N/A)</f>
        <v>1.1049287715559766</v>
      </c>
      <c r="DI34" s="196">
        <f>IFERROR((VLOOKUP($A34,'23 24'!$F$7:$S$408,10,FALSE)/VLOOKUP($A34,'2023'!$C$7:$N$469,9,FALSE))*1000,#N/A)</f>
        <v>0.5492694716027684</v>
      </c>
      <c r="DK34" s="198">
        <f>IFERROR((VLOOKUP($A34,'0910'!$F$10:$S$433,11,FALSE)/VLOOKUP($A34,'2010'!$C$5:$K$611,9,FALSE))*1000,#N/A)</f>
        <v>0</v>
      </c>
      <c r="DL34" s="198">
        <f>IFERROR((VLOOKUP($A34,'1011'!$F$10:$S$433,12,FALSE)/VLOOKUP($A34,'2011'!$C$5:$K$611,9,FALSE))*1000,#N/A)</f>
        <v>8.2781456953642391E-2</v>
      </c>
      <c r="DM34" s="198">
        <f>IFERROR((VLOOKUP($A34,'1112'!$F$10:$S$408,11,FALSE)/VLOOKUP($A34,'2012'!$F$10:$M$460,8,FALSE))*1000,#N/A)</f>
        <v>0.16483969339817028</v>
      </c>
      <c r="DN34" s="198">
        <f>IFERROR((VLOOKUP($A34,'1213'!$F$10:$S$408,11,FALSE)/VLOOKUP($A34,'2013'!$F$10:$M$460,8,FALSE))*1000,#N/A)</f>
        <v>0</v>
      </c>
      <c r="DO34" s="198">
        <f>IFERROR((VLOOKUP($A34,'1314'!$F$10:$S$408,11,FALSE)/VLOOKUP($A34,'2014'!$F$10:$M$460,8,FALSE))*1000,#N/A)</f>
        <v>0</v>
      </c>
      <c r="DP34" s="198">
        <f>IFERROR((VLOOKUP($A34,'1415'!$F$10:$S$408,11,FALSE)/VLOOKUP($A34,'2015'!$F$10:$M$460,8,FALSE))*1000,#N/A)</f>
        <v>8.1652649628480442E-2</v>
      </c>
      <c r="DQ34" s="198">
        <f>IFERROR((VLOOKUP($A34,'1516'!$F$10:$S$408,11,FALSE)/VLOOKUP($A34,'2016'!$F$10:$M$460,8,FALSE))*1000,#N/A)</f>
        <v>0</v>
      </c>
      <c r="DR34" s="198">
        <f>IFERROR((VLOOKUP($A34,'1617'!$F$10:$S$408,11,FALSE)/VLOOKUP($A34,'2017'!$F$10:$M$460,8,FALSE))*1000,#N/A)</f>
        <v>0</v>
      </c>
      <c r="DS34" s="198">
        <f>IFERROR((VLOOKUP($A34,'1718'!$F$10:$S$408,11,FALSE)/VLOOKUP($A34,'2018'!$F$10:$N$460,9,FALSE))*1000,#N/A)</f>
        <v>0</v>
      </c>
      <c r="DT34" s="198">
        <f>IFERROR((VLOOKUP($A34,'1819'!$F$10:$S$408,11,FALSE)/VLOOKUP($A34,'2018'!$F$10:$N$460,9,FALSE))*1000,#N/A)</f>
        <v>0</v>
      </c>
      <c r="DU34" s="198">
        <f>IFERROR((VLOOKUP($A34,'1920'!$F$10:$S$408,11,FALSE)/VLOOKUP($A34,'2019'!$F$10:$N$464,8,FALSE))*1000,#N/A)</f>
        <v>0</v>
      </c>
      <c r="DV34" s="198">
        <f>IFERROR((VLOOKUP($A34,'20 21'!$F$10:$S$408,11,FALSE)/VLOOKUP($A34,'2020'!$F$10:$N$469,8,FALSE))*1000,#N/A)</f>
        <v>0</v>
      </c>
      <c r="DW34" s="198">
        <f>IFERROR((VLOOKUP($A34,'21 22'!$F$10:$S$408,11,FALSE)/VLOOKUP($A34,'2021'!$F$10:$N$469,8,FALSE))*1000,#N/A)</f>
        <v>0</v>
      </c>
      <c r="DX34" s="198">
        <f>IFERROR((VLOOKUP($A34,'22 23'!$F$10:$S$408,11,FALSE)/VLOOKUP($A34,'2022'!$F$10:$N$469,8,FALSE))*1000,#N/A)</f>
        <v>0</v>
      </c>
      <c r="DY34" s="196">
        <f>IFERROR((VLOOKUP($A34,'23 24'!$F$7:$S$408,11,FALSE)/VLOOKUP($A34,'2023'!$C$7:$N$469,9,FALSE))*1000,#N/A)</f>
        <v>0</v>
      </c>
      <c r="EA34" s="198">
        <f>IFERROR((VLOOKUP($A34,'0910'!$F$10:$S$433,12,FALSE)/VLOOKUP($A34,'2010'!$C$5:$K$611,9,FALSE))*1000,#N/A)</f>
        <v>3.4067303697548814</v>
      </c>
      <c r="EB34" s="198">
        <f>IFERROR((VLOOKUP($A34,'1011'!$F$10:$S$433,13,FALSE)/VLOOKUP($A34,'2011'!$C$5:$K$611,9,FALSE))*1000,#N/A)</f>
        <v>3.3940397350993381</v>
      </c>
      <c r="EC34" s="198">
        <f>IFERROR((VLOOKUP($A34,'1112'!$F$10:$S$408,12,FALSE)/VLOOKUP($A34,'2012'!$F$10:$M$460,8,FALSE))*1000,#N/A)</f>
        <v>3.8737327948570015</v>
      </c>
      <c r="ED34" s="198">
        <f>IFERROR((VLOOKUP($A34,'1213'!$F$10:$S$408,12,FALSE)/VLOOKUP($A34,'2013'!$F$10:$M$460,8,FALSE))*1000,#N/A)</f>
        <v>2.3013068135119585</v>
      </c>
      <c r="EE34" s="198">
        <f>IFERROR((VLOOKUP($A34,'1314'!$F$10:$S$408,12,FALSE)/VLOOKUP($A34,'2014'!$F$10:$M$460,8,FALSE))*1000,#N/A)</f>
        <v>2.622950819672131</v>
      </c>
      <c r="EF34" s="198">
        <f>IFERROR((VLOOKUP($A34,'1415'!$F$10:$S$408,12,FALSE)/VLOOKUP($A34,'2015'!$F$10:$M$460,8,FALSE))*1000,#N/A)</f>
        <v>2.5312321384828937</v>
      </c>
      <c r="EG34" s="198">
        <f>IFERROR((VLOOKUP($A34,'1516'!$F$10:$S$408,12,FALSE)/VLOOKUP($A34,'2016'!$F$10:$M$460,8,FALSE))*1000,#N/A)</f>
        <v>2.7646771832818344</v>
      </c>
      <c r="EH34" s="198">
        <f>IFERROR((VLOOKUP($A34,'1617'!$F$10:$S$408,12,FALSE)/VLOOKUP($A34,'2017'!$F$10:$M$460,8,FALSE))*1000,#N/A)</f>
        <v>2.8358450818343863</v>
      </c>
      <c r="EI34" s="198">
        <f>IFERROR((VLOOKUP($A34,'1718'!$F$10:$S$408,12,FALSE)/VLOOKUP($A34,'2018'!$F$10:$N$460,9,FALSE))*1000,#N/A)</f>
        <v>2.5827280064568203</v>
      </c>
      <c r="EJ34" s="198">
        <f>IFERROR((VLOOKUP($A34,'1819'!$F$10:$S$408,12,FALSE)/VLOOKUP($A34,'2018'!$F$10:$N$460,9,FALSE))*1000,#N/A)</f>
        <v>3.7126715092816789</v>
      </c>
      <c r="EK34" s="198">
        <f>IFERROR((VLOOKUP($A34,'1920'!$F$10:$S$408,12,FALSE)/VLOOKUP($A34,'2019'!$F$10:$N$464,8,FALSE))*1000,#N/A)</f>
        <v>2.812510044678731</v>
      </c>
      <c r="EL34" s="198">
        <f>IFERROR((VLOOKUP($A34,'20 21'!$F$10:$S$408,12,FALSE)/VLOOKUP($A34,'2020'!$F$10:$N$469,8,FALSE))*1000,#N/A)</f>
        <v>3.6657826286530319</v>
      </c>
      <c r="EM34" s="198">
        <f>IFERROR((VLOOKUP($A34,'21 22'!$F$10:$S$408,12,FALSE)/VLOOKUP($A34,'2021'!$F$10:$N$469,8,FALSE))*1000,#N/A)</f>
        <v>4.9168887197056206</v>
      </c>
      <c r="EN34" s="198">
        <f>IFERROR((VLOOKUP($A34,'22 23'!$F$10:$S$408,12,FALSE)/VLOOKUP($A34,'2022'!$F$10:$N$469,8,FALSE))*1000,#N/A)</f>
        <v>3.6304802493982082</v>
      </c>
      <c r="EO34" s="196">
        <f>IFERROR((VLOOKUP($A34,'23 24'!$F$7:$S$408,12,FALSE)/VLOOKUP($A34,'2023'!$C$7:$N$469,9,FALSE))*1000,#N/A)</f>
        <v>3.4525509643602579</v>
      </c>
    </row>
    <row r="35" spans="1:145" x14ac:dyDescent="0.3">
      <c r="A35" t="s">
        <v>954</v>
      </c>
      <c r="B35" t="s">
        <v>1741</v>
      </c>
      <c r="C35" t="str">
        <f>IF(VLOOKUP($A35,'0910'!$F$10:$L$433,1,FALSE)=VLOOKUP($A35,'2010'!$C$5:$K$611,1,FALSE),VLOOKUP($A35,'0910'!$F$10:$L$433,1,FALSE),FALSE)</f>
        <v>Boston</v>
      </c>
      <c r="D35" t="str">
        <f>IF(VLOOKUP($A35,'1011'!$F$10:$L$433,1,FALSE)=VLOOKUP($A35,'2011'!$C$5:$K$611,1,FALSE),VLOOKUP($A35,'1011'!$F$10:$L$433,1,FALSE),FALSE)</f>
        <v>Boston</v>
      </c>
      <c r="E35" t="str">
        <f>IF(VLOOKUP(A35,'1112'!$F$10:$L$408,1,FALSE)=VLOOKUP(A35,'2012'!$F$10:$M$460,1,FALSE),VLOOKUP(A35,'1112'!$F$10:$L$408,1,FALSE),FALSE)</f>
        <v>Boston</v>
      </c>
      <c r="F35" t="str">
        <f>IF(VLOOKUP($A35,'1213'!$F$10:$L$408,1,FALSE)=VLOOKUP($A35,'2013'!$F$10:$M$460,1,FALSE),VLOOKUP($A35,'1213'!$F$10:$L$408,1,FALSE),FALSE)</f>
        <v>Boston</v>
      </c>
      <c r="G35" t="str">
        <f>IF(VLOOKUP($A35,'1314'!$F$10:$L$408,1,FALSE)=VLOOKUP($A35,'2014'!$F$10:$M$460,1,FALSE),VLOOKUP($A35,'1314'!$F$10:$L$408,1,FALSE),FALSE)</f>
        <v>Boston</v>
      </c>
      <c r="H35" t="str">
        <f>IF(VLOOKUP($A35,'1415'!$F$10:$L$408,1,FALSE)=VLOOKUP($A35,'2015'!$F$10:$M$460,1,FALSE),VLOOKUP($A35,'1415'!$F$10:$L$408,1,FALSE),FALSE)</f>
        <v>Boston</v>
      </c>
      <c r="I35" t="str">
        <f>IF(VLOOKUP($A35,'1516'!$F$10:$L$408,1,FALSE)=VLOOKUP($A35,'2015'!$F$10:$M$460,1,FALSE),VLOOKUP($A35,'1516'!$F$10:$L$408,1,FALSE),FALSE)</f>
        <v>Boston</v>
      </c>
      <c r="J35" t="str">
        <f>IF(VLOOKUP($A35,'1617'!$F$10:$L$408,1,FALSE)=VLOOKUP($A35,'2016'!$F$10:$M$460,1,FALSE),VLOOKUP($A35,'1617'!$F$10:$L$408,1,FALSE),FALSE)</f>
        <v>Boston</v>
      </c>
      <c r="K35" t="str">
        <f>IF(VLOOKUP($A35,'1718'!$F$10:$M$408,1,FALSE)=VLOOKUP($A35,'2017'!$F$10:$M$460,1,FALSE),VLOOKUP($A35,'1718'!$F$10:$M$408,1,FALSE),FALSE)</f>
        <v>Boston</v>
      </c>
      <c r="L35" t="str">
        <f>IF(VLOOKUP($A35,'1819'!$F$10:$M$408,1,FALSE)=VLOOKUP($A35,'2018'!$F$10:$M$460,1,FALSE),VLOOKUP($A35,'1819'!$F$10:$M$408,1,FALSE),FALSE)</f>
        <v>Boston</v>
      </c>
      <c r="M35" t="str">
        <f>IF(VLOOKUP($A35,'1920'!$F$10:$M$408,1,FALSE)=VLOOKUP($A35,'2019'!$F$10:$M$464,1,FALSE),VLOOKUP($A35,'1920'!$F$10:$M$408,1,FALSE),FALSE)</f>
        <v>Boston</v>
      </c>
      <c r="N35" t="str">
        <f>IF(VLOOKUP($A35,'20 21'!$F$10:$N$408,1,FALSE)=VLOOKUP($A35,'2020'!$F$10:$O$468,1,FALSE),VLOOKUP($A35,'20 21'!$F$10:$N$408,1,FALSE),FALSE)</f>
        <v>Boston</v>
      </c>
      <c r="O35" t="str">
        <f>IF(VLOOKUP($A35,'21 22'!$F$10:$N$408,1,FALSE)=VLOOKUP($A35,'2021'!$F$10:$O$471,1,FALSE),VLOOKUP($A35,'21 22'!$F$10:$N$408,1,FALSE),FALSE)</f>
        <v>Boston</v>
      </c>
      <c r="P35" t="str">
        <f>IF(VLOOKUP($A35,'22 23'!$F$10:$N$408,1,FALSE)=VLOOKUP($A35,'2022'!$F$10:$O$468,1,FALSE),VLOOKUP($A35,'22 23'!$F$10:$N$408,1,FALSE),FALSE)</f>
        <v>Boston</v>
      </c>
      <c r="Q35" t="str">
        <f>IF(VLOOKUP($A35,'23 24'!$F$7:$N$408,1,FALSE)=VLOOKUP($A35,'2023'!$C$7:$O$468,1,FALSE),VLOOKUP($A35,'23 24'!$F$7:$N$408,1,FALSE),FALSE)</f>
        <v>Boston</v>
      </c>
      <c r="S35" s="196">
        <f>IFERROR((VLOOKUP($A35,'0910'!$F$10:$L$433,4,FALSE)/VLOOKUP($A35,'2010'!$C$5:$K$611,9,FALSE))*1000,#N/A)</f>
        <v>2.8399006034788781</v>
      </c>
      <c r="T35" s="196">
        <f>IFERROR((VLOOKUP($A35,'1011'!$F$10:$L$433,4,FALSE)/VLOOKUP($A35,'2011'!$C$5:$K$611,9,FALSE))*1000,#N/A)</f>
        <v>7.4074074074074074</v>
      </c>
      <c r="U35" s="196">
        <f>IFERROR((VLOOKUP($A35,'1112'!$F$10:$L$408,4,FALSE)/VLOOKUP($A35,'2012'!$F$10:$M$460,8,FALSE))*1000,#N/A)</f>
        <v>3.5161744022503516</v>
      </c>
      <c r="V35" s="196">
        <f>IFERROR((VLOOKUP($A35,'1213'!$F$10:$L$408,4,FALSE)/VLOOKUP($A35,'2013'!$F$10:$M$460,8,FALSE))*1000,#N/A)</f>
        <v>2.1052631578947367</v>
      </c>
      <c r="W35" s="196">
        <f>IFERROR((VLOOKUP($A35,'1314'!$F$10:$L$408,4,FALSE)/VLOOKUP($A35,'2014'!$F$10:$M$460,8,FALSE))*1000,#N/A)</f>
        <v>3.8367631670735962</v>
      </c>
      <c r="X35" s="196">
        <f>IFERROR((VLOOKUP($A35,'1415'!$F$10:$L$408,4,FALSE)/VLOOKUP($A35,'2015'!$F$10:$M$460,8,FALSE))*1000,#N/A)</f>
        <v>4.864489228630994</v>
      </c>
      <c r="Y35" s="196">
        <f>IFERROR((VLOOKUP($A35,'1516'!$F$10:$L$408,4,FALSE)/VLOOKUP($A35,'2016'!$F$10:$M$460,8,FALSE))*1000,#N/A)</f>
        <v>6.9060773480662982</v>
      </c>
      <c r="Z35" s="196">
        <f>IFERROR((VLOOKUP($A35,'1617'!$F$10:$L$408,4,FALSE)/VLOOKUP($A35,'2017'!$F$10:$M$460,8,FALSE))*1000,#N/A)</f>
        <v>6.1412487205731825</v>
      </c>
      <c r="AA35" s="196">
        <f>IFERROR((VLOOKUP($A35,'1718'!$F$10:$L$408,4,FALSE)/VLOOKUP($A35,'2018'!$F$10:$N$460,9,FALSE))*1000,#N/A)</f>
        <v>11.107371255469539</v>
      </c>
      <c r="AB35" s="196">
        <f>IFERROR((VLOOKUP($A35,'1819'!$F$10:$L$408,4,FALSE)/VLOOKUP($A35,'2018'!$F$10:$N$460,9,FALSE))*1000,#N/A)</f>
        <v>7.0683271625715252</v>
      </c>
      <c r="AC35" s="196">
        <f>IFERROR((VLOOKUP($A35,'1920'!$F$10:$L$408,4,FALSE)/VLOOKUP($A35,'2019'!$F$10:$N$464,8,FALSE))*1000,#N/A)</f>
        <v>7.2999966818196897</v>
      </c>
      <c r="AD35" s="196">
        <f>IFERROR((VLOOKUP($A35,'20 21'!$F$10:$M$408,4,FALSE)/VLOOKUP($A35,'2020'!$F$10:$N$469,8,FALSE))*1000,#N/A)</f>
        <v>6.8662679871698877</v>
      </c>
      <c r="AE35" s="196">
        <f>IFERROR((VLOOKUP($A35,'21 22'!$F$10:$M$408,4,FALSE)/VLOOKUP($A35,'2021'!$F$10:$N$469,8,FALSE))*1000,#N/A)</f>
        <v>6.7978764728732362</v>
      </c>
      <c r="AF35" s="196">
        <f>IFERROR((VLOOKUP($A35,'22 23'!$F$10:$M$408,4,FALSE)/VLOOKUP($A35,'2022'!$F$10:$N$469,8,FALSE))*1000,#N/A)</f>
        <v>10.893944248638256</v>
      </c>
      <c r="AG35" s="196">
        <f>IFERROR((VLOOKUP($A35,'23 24'!$F$7:$M$408,4,FALSE)/VLOOKUP($A35,'2023'!$C$7:$N$469,9,FALSE))*1000,#N/A)</f>
        <v>4.7534541767017364</v>
      </c>
      <c r="AI35" s="196">
        <f>IFERROR((VLOOKUP($A35,'0910'!$F$10:$L$433,5,FALSE)/VLOOKUP($A35,'2010'!$C$5:$K$611,9,FALSE))*1000,#N/A)</f>
        <v>1.774937877174299</v>
      </c>
      <c r="AJ35" s="196">
        <f>IFERROR((VLOOKUP($A35,'1011'!$F$10:$L$433,5,FALSE)/VLOOKUP($A35,'2011'!$C$5:$K$611,9,FALSE))*1000,#N/A)</f>
        <v>1.4109347442680777</v>
      </c>
      <c r="AK35" s="196">
        <f>IFERROR((VLOOKUP($A35,'1112'!$F$10:$L$408,5,FALSE)/VLOOKUP($A35,'2012'!$F$10:$M$460,8,FALSE))*1000,#N/A)</f>
        <v>1.0548523206751055</v>
      </c>
      <c r="AL35" s="196">
        <f>IFERROR((VLOOKUP($A35,'1213'!$F$10:$L$408,5,FALSE)/VLOOKUP($A35,'2013'!$F$10:$M$460,8,FALSE))*1000,#N/A)</f>
        <v>0.70175438596491224</v>
      </c>
      <c r="AM35" s="196">
        <f>IFERROR((VLOOKUP($A35,'1314'!$F$10:$L$408,5,FALSE)/VLOOKUP($A35,'2014'!$F$10:$M$460,8,FALSE))*1000,#N/A)</f>
        <v>0</v>
      </c>
      <c r="AN35" s="196">
        <f>IFERROR((VLOOKUP($A35,'1415'!$F$10:$L$408,5,FALSE)/VLOOKUP($A35,'2015'!$F$10:$M$460,8,FALSE))*1000,#N/A)</f>
        <v>1.0423905489923557</v>
      </c>
      <c r="AO35" s="196">
        <f>IFERROR((VLOOKUP($A35,'1516'!$F$10:$L$408,5,FALSE)/VLOOKUP($A35,'2016'!$F$10:$M$460,8,FALSE))*1000,#N/A)</f>
        <v>1.3812154696132597</v>
      </c>
      <c r="AP35" s="196">
        <f>IFERROR((VLOOKUP($A35,'1617'!$F$10:$L$408,5,FALSE)/VLOOKUP($A35,'2017'!$F$10:$M$460,8,FALSE))*1000,#N/A)</f>
        <v>1.0235414534288638</v>
      </c>
      <c r="AQ35" s="196">
        <f>IFERROR((VLOOKUP($A35,'1718'!$F$10:$L$408,5,FALSE)/VLOOKUP($A35,'2018'!$F$10:$N$460,9,FALSE))*1000,#N/A)</f>
        <v>2.0195220464490071</v>
      </c>
      <c r="AR35" s="196">
        <f>IFERROR((VLOOKUP($A35,'1819'!$F$10:$L$408,5,FALSE)/VLOOKUP($A35,'2018'!$F$10:$N$460,9,FALSE))*1000,#N/A)</f>
        <v>1.6829350387075059</v>
      </c>
      <c r="AS35" s="196">
        <f>IFERROR((VLOOKUP($A35,'1920'!$F$10:$L$408,5,FALSE)/VLOOKUP($A35,'2019'!$F$10:$N$464,8,FALSE))*1000,#N/A)</f>
        <v>3.9818163719016493</v>
      </c>
      <c r="AT35" s="196">
        <f>IFERROR((VLOOKUP($A35,'20 21'!$F$10:$L$408,5,FALSE)/VLOOKUP($A35,'2020'!$F$10:$N$469,8,FALSE))*1000,#N/A)</f>
        <v>4.5775119914465918</v>
      </c>
      <c r="AU35" s="196">
        <f>IFERROR((VLOOKUP($A35,'21 22'!$F$10:$L$408,5,FALSE)/VLOOKUP($A35,'2021'!$F$10:$N$469,8,FALSE))*1000,#N/A)</f>
        <v>2.913375631231387</v>
      </c>
      <c r="AV35" s="196">
        <f>IFERROR((VLOOKUP($A35,'22 23'!$F$10:$L$408,5,FALSE)/VLOOKUP($A35,'2022'!$F$10:$N$469,8,FALSE))*1000,#N/A)</f>
        <v>2.8836911246395385</v>
      </c>
      <c r="AW35" s="196">
        <f>IFERROR((VLOOKUP($A35,'23 24'!$F$7:$M$408,5,FALSE)/VLOOKUP($A35,'2023'!$C$7:$N$469,9,FALSE))*1000,#N/A)</f>
        <v>3.4858663962479399</v>
      </c>
      <c r="AY35" s="196">
        <f>IFERROR((VLOOKUP($A35,'0910'!$F$10:$L$433,6,FALSE)/VLOOKUP($A35,'2010'!$C$5:$K$611,9,FALSE))*1000,#N/A)</f>
        <v>0</v>
      </c>
      <c r="AZ35" s="196">
        <f>IFERROR((VLOOKUP($A35,'1011'!$F$10:$L$433,6,FALSE)/VLOOKUP($A35,'2011'!$C$5:$K$611,9,FALSE))*1000,#N/A)</f>
        <v>0</v>
      </c>
      <c r="BA35" s="196">
        <f>IFERROR((VLOOKUP($A35,'1112'!$F$10:$L$408,6,FALSE)/VLOOKUP($A35,'2012'!$F$10:$M$460,8,FALSE))*1000,#N/A)</f>
        <v>0</v>
      </c>
      <c r="BB35" s="196">
        <f>IFERROR((VLOOKUP($A35,'1213'!$F$10:$L$408,6,FALSE)/VLOOKUP($A35,'2013'!$F$10:$M$460,8,FALSE))*1000,#N/A)</f>
        <v>0</v>
      </c>
      <c r="BC35" s="196">
        <f>IFERROR((VLOOKUP($A35,'1314'!$F$10:$L$408,6,FALSE)/VLOOKUP($A35,'2014'!$F$10:$M$460,8,FALSE))*1000,#N/A)</f>
        <v>0</v>
      </c>
      <c r="BD35" s="196">
        <f>IFERROR((VLOOKUP($A35,'1415'!$F$10:$L$408,6,FALSE)/VLOOKUP($A35,'2015'!$F$10:$M$460,8,FALSE))*1000,#N/A)</f>
        <v>0</v>
      </c>
      <c r="BE35" s="196">
        <f>IFERROR((VLOOKUP($A35,'1516'!$F$10:$L$408,6,FALSE)/VLOOKUP($A35,'2016'!$F$10:$M$460,8,FALSE))*1000,#N/A)</f>
        <v>0</v>
      </c>
      <c r="BF35" s="196">
        <f>IFERROR((VLOOKUP($A35,'1617'!$F$10:$L$408,6,FALSE)/VLOOKUP($A35,'2017'!$F$10:$M$460,8,FALSE))*1000,#N/A)</f>
        <v>0</v>
      </c>
      <c r="BG35" s="196">
        <f>IFERROR((VLOOKUP($A35,'1718'!$F$10:$L$408,6,FALSE)/VLOOKUP($A35,'2018'!$F$10:$N$460,9,FALSE))*1000,#N/A)</f>
        <v>0</v>
      </c>
      <c r="BH35" s="196">
        <f>IFERROR((VLOOKUP($A35,'1819'!$F$10:$L$408,6,FALSE)/VLOOKUP($A35,'2018'!$F$10:$N$460,9,FALSE))*1000,#N/A)</f>
        <v>0</v>
      </c>
      <c r="BI35" s="196">
        <f>IFERROR((VLOOKUP($A35,'1920'!$F$10:$L$408,6,FALSE)/VLOOKUP($A35,'2019'!$F$10:$N$464,8,FALSE))*1000,#N/A)</f>
        <v>0</v>
      </c>
      <c r="BJ35" s="196">
        <f>IFERROR((VLOOKUP($A35,'20 21'!$F$10:$L$408,6,FALSE)/VLOOKUP($A35,'2020'!$F$10:$N$469,8,FALSE))*1000,#N/A)</f>
        <v>0</v>
      </c>
      <c r="BK35" s="196">
        <f>IFERROR((VLOOKUP($A35,'21 22'!$F$10:$L$408,6,FALSE)/VLOOKUP($A35,'2021'!$F$10:$N$469,8,FALSE))*1000,#N/A)</f>
        <v>0</v>
      </c>
      <c r="BL35" s="196">
        <f>IFERROR((VLOOKUP($A35,'22 23'!$F$10:$L$408,6,FALSE)/VLOOKUP($A35,'2022'!$F$10:$N$469,8,FALSE))*1000,#N/A)</f>
        <v>0</v>
      </c>
      <c r="BM35" s="196">
        <f>IFERROR((VLOOKUP($A35,'23 24'!$F$7:$M$408,6,FALSE)/VLOOKUP($A35,'2023'!$C$7:$N$469,9,FALSE))*1000,#N/A)</f>
        <v>0</v>
      </c>
      <c r="BO35" s="196">
        <f>IFERROR((VLOOKUP($A35,'0910'!$F$10:$L$433,7,FALSE)/VLOOKUP($A35,'2010'!$C$5:$K$611,9,FALSE))*1000,#N/A)</f>
        <v>4.2598509052183173</v>
      </c>
      <c r="BP35" s="196">
        <f>IFERROR((VLOOKUP($A35,'1011'!$F$10:$L$433,7,FALSE)/VLOOKUP($A35,'2011'!$C$5:$K$611,9,FALSE))*1000,#N/A)</f>
        <v>8.8183421516754841</v>
      </c>
      <c r="BQ35" s="196">
        <f>IFERROR((VLOOKUP($A35,'1112'!$F$10:$L$408,7,FALSE)/VLOOKUP($A35,'2012'!$F$10:$M$460,8,FALSE))*1000,#N/A)</f>
        <v>4.2194092827004219</v>
      </c>
      <c r="BR35" s="196">
        <f>IFERROR((VLOOKUP($A35,'1213'!$F$10:$L$408,7,FALSE)/VLOOKUP($A35,'2013'!$F$10:$M$460,8,FALSE))*1000,#N/A)</f>
        <v>2.807017543859649</v>
      </c>
      <c r="BS35" s="196">
        <f>IFERROR((VLOOKUP($A35,'1314'!$F$10:$L$408,7,FALSE)/VLOOKUP($A35,'2014'!$F$10:$M$460,8,FALSE))*1000,#N/A)</f>
        <v>3.8367631670735962</v>
      </c>
      <c r="BT35" s="196">
        <f>IFERROR((VLOOKUP($A35,'1415'!$F$10:$L$408,7,FALSE)/VLOOKUP($A35,'2015'!$F$10:$M$460,8,FALSE))*1000,#N/A)</f>
        <v>5.9068797776233497</v>
      </c>
      <c r="BU35" s="196">
        <f>IFERROR((VLOOKUP($A35,'1516'!$F$10:$L$408,7,FALSE)/VLOOKUP($A35,'2016'!$F$10:$M$460,8,FALSE))*1000,#N/A)</f>
        <v>8.2872928176795568</v>
      </c>
      <c r="BV35" s="196">
        <f>IFERROR((VLOOKUP($A35,'1617'!$F$10:$L$408,7,FALSE)/VLOOKUP($A35,'2017'!$F$10:$M$460,8,FALSE))*1000,#N/A)</f>
        <v>6.8236096895257594</v>
      </c>
      <c r="BW35" s="196">
        <f>IFERROR((VLOOKUP($A35,'1718'!$F$10:$L$408,7,FALSE)/VLOOKUP($A35,'2018'!$F$10:$N$460,9,FALSE))*1000,#N/A)</f>
        <v>13.126893301918546</v>
      </c>
      <c r="BX35" s="196">
        <f>IFERROR((VLOOKUP($A35,'1819'!$F$10:$L$408,7,FALSE)/VLOOKUP($A35,'2018'!$F$10:$N$460,9,FALSE))*1000,#N/A)</f>
        <v>8.7512622012790313</v>
      </c>
      <c r="BY35" s="196">
        <f>IFERROR((VLOOKUP($A35,'1920'!$F$10:$L$408,7,FALSE)/VLOOKUP($A35,'2019'!$F$10:$N$464,8,FALSE))*1000,#N/A)</f>
        <v>11.613631084713143</v>
      </c>
      <c r="BZ35" s="196">
        <f>IFERROR((VLOOKUP($A35,'20 21'!$F$10:$L$408,7,FALSE)/VLOOKUP($A35,'2020'!$F$10:$N$469,8,FALSE))*1000,#N/A)</f>
        <v>11.116814836370295</v>
      </c>
      <c r="CA35" s="196">
        <f>IFERROR((VLOOKUP($A35,'21 22'!$F$10:$L$408,7,FALSE)/VLOOKUP($A35,'2021'!$F$10:$N$469,8,FALSE))*1000,#N/A)</f>
        <v>9.7112521041046218</v>
      </c>
      <c r="CB35" s="196">
        <f>IFERROR((VLOOKUP($A35,'22 23'!$F$10:$L$408,7,FALSE)/VLOOKUP($A35,'2022'!$F$10:$N$469,8,FALSE))*1000,#N/A)</f>
        <v>13.777635373277796</v>
      </c>
      <c r="CC35" s="196">
        <f>IFERROR((VLOOKUP($A35,'23 24'!$F$7:$M$408,7,FALSE)/VLOOKUP($A35,'2023'!$C$7:$N$469,9,FALSE))*1000,#N/A)</f>
        <v>8.556217518063125</v>
      </c>
      <c r="CE35" s="198">
        <f>IFERROR((VLOOKUP($A35,'0910'!$F$10:$S$433,9,FALSE)/VLOOKUP($A35,'2010'!$C$5:$K$611,9,FALSE))*1000,#N/A)</f>
        <v>6.0347887823926163</v>
      </c>
      <c r="CF35" s="198">
        <f>IFERROR((VLOOKUP($A35,'1011'!$F$10:$S$433,10,FALSE)/VLOOKUP($A35,'2011'!$C$5:$K$611,9,FALSE))*1000,#N/A)</f>
        <v>4.5855379188712524</v>
      </c>
      <c r="CG35" s="198">
        <f>IFERROR((VLOOKUP($A35,'1112'!$F$10:$S$408,9,FALSE)/VLOOKUP($A35,'2012'!$F$10:$M$460,8,FALSE))*1000,#N/A)</f>
        <v>3.1645569620253164</v>
      </c>
      <c r="CH35" s="198">
        <f>IFERROR((VLOOKUP($A35,'1213'!$F$10:$S$408,9,FALSE)/VLOOKUP($A35,'2013'!$F$10:$M$460,8,FALSE))*1000,#N/A)</f>
        <v>3.5087719298245617</v>
      </c>
      <c r="CI35" s="198">
        <f>IFERROR((VLOOKUP($A35,'1314'!$F$10:$S$408,9,FALSE)/VLOOKUP($A35,'2014'!$F$10:$M$460,8,FALSE))*1000,#N/A)</f>
        <v>4.185559818625741</v>
      </c>
      <c r="CJ35" s="198">
        <f>IFERROR((VLOOKUP($A35,'1415'!$F$10:$S$408,9,FALSE)/VLOOKUP($A35,'2015'!$F$10:$M$460,8,FALSE))*1000,#N/A)</f>
        <v>3.8220986796386378</v>
      </c>
      <c r="CK35" s="198">
        <f>IFERROR((VLOOKUP($A35,'1516'!$F$10:$S$408,9,FALSE)/VLOOKUP($A35,'2016'!$F$10:$M$460,8,FALSE))*1000,#N/A)</f>
        <v>4.1436464088397784</v>
      </c>
      <c r="CL35" s="198">
        <f>IFERROR((VLOOKUP($A35,'1617'!$F$10:$S$408,9,FALSE)/VLOOKUP($A35,'2017'!$F$10:$M$460,8,FALSE))*1000,#N/A)</f>
        <v>6.1412487205731825</v>
      </c>
      <c r="CM35" s="198">
        <f>IFERROR((VLOOKUP($A35,'1718'!$F$10:$S$408,9,FALSE)/VLOOKUP($A35,'2018'!$F$10:$N$460,9,FALSE))*1000,#N/A)</f>
        <v>6.3951531470885223</v>
      </c>
      <c r="CN35" s="198">
        <f>IFERROR((VLOOKUP($A35,'1819'!$F$10:$S$408,9,FALSE)/VLOOKUP($A35,'2018'!$F$10:$N$460,9,FALSE))*1000,#N/A)</f>
        <v>8.4146751935375299</v>
      </c>
      <c r="CO35" s="198">
        <f>IFERROR((VLOOKUP($A35,'1920'!$F$10:$S$408,9,FALSE)/VLOOKUP($A35,'2019'!$F$10:$N$464,8,FALSE))*1000,#N/A)</f>
        <v>8.9590868367787095</v>
      </c>
      <c r="CP35" s="198">
        <f>IFERROR((VLOOKUP($A35,'20 21'!$F$10:$S$408,9,FALSE)/VLOOKUP($A35,'2020'!$F$10:$N$469,8,FALSE))*1000,#N/A)</f>
        <v>4.5775119914465918</v>
      </c>
      <c r="CQ35" s="198">
        <f>IFERROR((VLOOKUP($A35,'21 22'!$F$10:$S$408,9,FALSE)/VLOOKUP($A35,'2021'!$F$10:$N$469,8,FALSE))*1000,#N/A)</f>
        <v>7.1215848763433893</v>
      </c>
      <c r="CR35" s="198">
        <f>IFERROR((VLOOKUP($A35,'22 23'!$F$10:$S$408,9,FALSE)/VLOOKUP($A35,'2022'!$F$10:$N$469,8,FALSE))*1000,#N/A)</f>
        <v>7.3694328740788206</v>
      </c>
      <c r="CS35" s="196">
        <f>IFERROR((VLOOKUP($A35,'23 24'!$F$7:$S$408,9,FALSE)/VLOOKUP($A35,'2023'!$C$7:$N$469,9,FALSE))*1000,#N/A)</f>
        <v>6.0210419571555329</v>
      </c>
      <c r="CU35" s="198">
        <f>IFERROR((VLOOKUP($A35,'0910'!$F$10:$S$433,10,FALSE)/VLOOKUP($A35,'2010'!$C$5:$K$611,9,FALSE))*1000,#N/A)</f>
        <v>0.70997515086971952</v>
      </c>
      <c r="CV35" s="198">
        <f>IFERROR((VLOOKUP($A35,'1011'!$F$10:$S$433,11,FALSE)/VLOOKUP($A35,'2011'!$C$5:$K$611,9,FALSE))*1000,#N/A)</f>
        <v>1.4109347442680777</v>
      </c>
      <c r="CW35" s="198">
        <f>IFERROR((VLOOKUP($A35,'1112'!$F$10:$S$408,10,FALSE)/VLOOKUP($A35,'2012'!$F$10:$M$460,8,FALSE))*1000,#N/A)</f>
        <v>2.109704641350211</v>
      </c>
      <c r="CX35" s="198">
        <f>IFERROR((VLOOKUP($A35,'1213'!$F$10:$S$408,10,FALSE)/VLOOKUP($A35,'2013'!$F$10:$M$460,8,FALSE))*1000,#N/A)</f>
        <v>0</v>
      </c>
      <c r="CY35" s="198">
        <f>IFERROR((VLOOKUP($A35,'1314'!$F$10:$S$408,10,FALSE)/VLOOKUP($A35,'2014'!$F$10:$M$460,8,FALSE))*1000,#N/A)</f>
        <v>1.3951866062085805</v>
      </c>
      <c r="CZ35" s="198">
        <f>IFERROR((VLOOKUP($A35,'1415'!$F$10:$S$408,10,FALSE)/VLOOKUP($A35,'2015'!$F$10:$M$460,8,FALSE))*1000,#N/A)</f>
        <v>1.0423905489923557</v>
      </c>
      <c r="DA35" s="198">
        <f>IFERROR((VLOOKUP($A35,'1516'!$F$10:$S$408,10,FALSE)/VLOOKUP($A35,'2016'!$F$10:$M$460,8,FALSE))*1000,#N/A)</f>
        <v>1.0359116022099446</v>
      </c>
      <c r="DB35" s="198">
        <f>IFERROR((VLOOKUP($A35,'1617'!$F$10:$S$408,10,FALSE)/VLOOKUP($A35,'2017'!$F$10:$M$460,8,FALSE))*1000,#N/A)</f>
        <v>1.0235414534288638</v>
      </c>
      <c r="DC35" s="198">
        <f>IFERROR((VLOOKUP($A35,'1718'!$F$10:$S$408,10,FALSE)/VLOOKUP($A35,'2018'!$F$10:$N$460,9,FALSE))*1000,#N/A)</f>
        <v>4.0390440928980142</v>
      </c>
      <c r="DD35" s="198">
        <f>IFERROR((VLOOKUP($A35,'1819'!$F$10:$S$408,10,FALSE)/VLOOKUP($A35,'2018'!$F$10:$N$460,9,FALSE))*1000,#N/A)</f>
        <v>4.0390440928980142</v>
      </c>
      <c r="DE35" s="198">
        <f>IFERROR((VLOOKUP($A35,'1920'!$F$10:$S$408,10,FALSE)/VLOOKUP($A35,'2019'!$F$10:$N$464,8,FALSE))*1000,#N/A)</f>
        <v>2.3227262169426286</v>
      </c>
      <c r="DF35" s="198">
        <f>IFERROR((VLOOKUP($A35,'20 21'!$F$10:$S$408,10,FALSE)/VLOOKUP($A35,'2020'!$F$10:$N$469,8,FALSE))*1000,#N/A)</f>
        <v>5.5584074181851477</v>
      </c>
      <c r="DG35" s="198">
        <f>IFERROR((VLOOKUP($A35,'21 22'!$F$10:$S$408,10,FALSE)/VLOOKUP($A35,'2021'!$F$10:$N$469,8,FALSE))*1000,#N/A)</f>
        <v>4.5319176485821577</v>
      </c>
      <c r="DH35" s="198">
        <f>IFERROR((VLOOKUP($A35,'22 23'!$F$10:$S$408,10,FALSE)/VLOOKUP($A35,'2022'!$F$10:$N$469,8,FALSE))*1000,#N/A)</f>
        <v>3.5245113745594363</v>
      </c>
      <c r="DI35" s="196">
        <f>IFERROR((VLOOKUP($A35,'23 24'!$F$7:$S$408,10,FALSE)/VLOOKUP($A35,'2023'!$C$7:$N$469,9,FALSE))*1000,#N/A)</f>
        <v>1.9013816706806947</v>
      </c>
      <c r="DK35" s="198">
        <f>IFERROR((VLOOKUP($A35,'0910'!$F$10:$S$433,11,FALSE)/VLOOKUP($A35,'2010'!$C$5:$K$611,9,FALSE))*1000,#N/A)</f>
        <v>0</v>
      </c>
      <c r="DL35" s="198">
        <f>IFERROR((VLOOKUP($A35,'1011'!$F$10:$S$433,12,FALSE)/VLOOKUP($A35,'2011'!$C$5:$K$611,9,FALSE))*1000,#N/A)</f>
        <v>0</v>
      </c>
      <c r="DM35" s="198">
        <f>IFERROR((VLOOKUP($A35,'1112'!$F$10:$S$408,11,FALSE)/VLOOKUP($A35,'2012'!$F$10:$M$460,8,FALSE))*1000,#N/A)</f>
        <v>0</v>
      </c>
      <c r="DN35" s="198">
        <f>IFERROR((VLOOKUP($A35,'1213'!$F$10:$S$408,11,FALSE)/VLOOKUP($A35,'2013'!$F$10:$M$460,8,FALSE))*1000,#N/A)</f>
        <v>0</v>
      </c>
      <c r="DO35" s="198">
        <f>IFERROR((VLOOKUP($A35,'1314'!$F$10:$S$408,11,FALSE)/VLOOKUP($A35,'2014'!$F$10:$M$460,8,FALSE))*1000,#N/A)</f>
        <v>0</v>
      </c>
      <c r="DP35" s="198">
        <f>IFERROR((VLOOKUP($A35,'1415'!$F$10:$S$408,11,FALSE)/VLOOKUP($A35,'2015'!$F$10:$M$460,8,FALSE))*1000,#N/A)</f>
        <v>0</v>
      </c>
      <c r="DQ35" s="198">
        <f>IFERROR((VLOOKUP($A35,'1516'!$F$10:$S$408,11,FALSE)/VLOOKUP($A35,'2016'!$F$10:$M$460,8,FALSE))*1000,#N/A)</f>
        <v>0</v>
      </c>
      <c r="DR35" s="198">
        <f>IFERROR((VLOOKUP($A35,'1617'!$F$10:$S$408,11,FALSE)/VLOOKUP($A35,'2017'!$F$10:$M$460,8,FALSE))*1000,#N/A)</f>
        <v>0</v>
      </c>
      <c r="DS35" s="198">
        <f>IFERROR((VLOOKUP($A35,'1718'!$F$10:$S$408,11,FALSE)/VLOOKUP($A35,'2018'!$F$10:$N$460,9,FALSE))*1000,#N/A)</f>
        <v>0</v>
      </c>
      <c r="DT35" s="198">
        <f>IFERROR((VLOOKUP($A35,'1819'!$F$10:$S$408,11,FALSE)/VLOOKUP($A35,'2018'!$F$10:$N$460,9,FALSE))*1000,#N/A)</f>
        <v>0</v>
      </c>
      <c r="DU35" s="198">
        <f>IFERROR((VLOOKUP($A35,'1920'!$F$10:$S$408,11,FALSE)/VLOOKUP($A35,'2019'!$F$10:$N$464,8,FALSE))*1000,#N/A)</f>
        <v>0</v>
      </c>
      <c r="DV35" s="198">
        <f>IFERROR((VLOOKUP($A35,'20 21'!$F$10:$S$408,11,FALSE)/VLOOKUP($A35,'2020'!$F$10:$N$469,8,FALSE))*1000,#N/A)</f>
        <v>0</v>
      </c>
      <c r="DW35" s="198">
        <f>IFERROR((VLOOKUP($A35,'21 22'!$F$10:$S$408,11,FALSE)/VLOOKUP($A35,'2021'!$F$10:$N$469,8,FALSE))*1000,#N/A)</f>
        <v>0</v>
      </c>
      <c r="DX35" s="198">
        <f>IFERROR((VLOOKUP($A35,'22 23'!$F$10:$S$408,11,FALSE)/VLOOKUP($A35,'2022'!$F$10:$N$469,8,FALSE))*1000,#N/A)</f>
        <v>0</v>
      </c>
      <c r="DY35" s="196">
        <f>IFERROR((VLOOKUP($A35,'23 24'!$F$7:$S$408,11,FALSE)/VLOOKUP($A35,'2023'!$C$7:$N$469,9,FALSE))*1000,#N/A)</f>
        <v>0</v>
      </c>
      <c r="EA35" s="198">
        <f>IFERROR((VLOOKUP($A35,'0910'!$F$10:$S$433,12,FALSE)/VLOOKUP($A35,'2010'!$C$5:$K$611,9,FALSE))*1000,#N/A)</f>
        <v>6.7447639332623357</v>
      </c>
      <c r="EB35" s="198">
        <f>IFERROR((VLOOKUP($A35,'1011'!$F$10:$S$433,13,FALSE)/VLOOKUP($A35,'2011'!$C$5:$K$611,9,FALSE))*1000,#N/A)</f>
        <v>5.9964726631393299</v>
      </c>
      <c r="EC35" s="198">
        <f>IFERROR((VLOOKUP($A35,'1112'!$F$10:$S$408,12,FALSE)/VLOOKUP($A35,'2012'!$F$10:$M$460,8,FALSE))*1000,#N/A)</f>
        <v>5.6258790436005626</v>
      </c>
      <c r="ED35" s="198">
        <f>IFERROR((VLOOKUP($A35,'1213'!$F$10:$S$408,12,FALSE)/VLOOKUP($A35,'2013'!$F$10:$M$460,8,FALSE))*1000,#N/A)</f>
        <v>3.5087719298245617</v>
      </c>
      <c r="EE35" s="198">
        <f>IFERROR((VLOOKUP($A35,'1314'!$F$10:$S$408,12,FALSE)/VLOOKUP($A35,'2014'!$F$10:$M$460,8,FALSE))*1000,#N/A)</f>
        <v>5.2319497732821763</v>
      </c>
      <c r="EF35" s="198">
        <f>IFERROR((VLOOKUP($A35,'1415'!$F$10:$S$408,12,FALSE)/VLOOKUP($A35,'2015'!$F$10:$M$460,8,FALSE))*1000,#N/A)</f>
        <v>4.864489228630994</v>
      </c>
      <c r="EG35" s="198">
        <f>IFERROR((VLOOKUP($A35,'1516'!$F$10:$S$408,12,FALSE)/VLOOKUP($A35,'2016'!$F$10:$M$460,8,FALSE))*1000,#N/A)</f>
        <v>4.834254143646409</v>
      </c>
      <c r="EH35" s="198">
        <f>IFERROR((VLOOKUP($A35,'1617'!$F$10:$S$408,12,FALSE)/VLOOKUP($A35,'2017'!$F$10:$M$460,8,FALSE))*1000,#N/A)</f>
        <v>7.1647901740020474</v>
      </c>
      <c r="EI35" s="198">
        <f>IFERROR((VLOOKUP($A35,'1718'!$F$10:$S$408,12,FALSE)/VLOOKUP($A35,'2018'!$F$10:$N$460,9,FALSE))*1000,#N/A)</f>
        <v>10.434197239986537</v>
      </c>
      <c r="EJ35" s="198">
        <f>IFERROR((VLOOKUP($A35,'1819'!$F$10:$S$408,12,FALSE)/VLOOKUP($A35,'2018'!$F$10:$N$460,9,FALSE))*1000,#N/A)</f>
        <v>12.117132278694044</v>
      </c>
      <c r="EK35" s="198">
        <f>IFERROR((VLOOKUP($A35,'1920'!$F$10:$S$408,12,FALSE)/VLOOKUP($A35,'2019'!$F$10:$N$464,8,FALSE))*1000,#N/A)</f>
        <v>11.28181305372134</v>
      </c>
      <c r="EL35" s="198">
        <f>IFERROR((VLOOKUP($A35,'20 21'!$F$10:$S$408,12,FALSE)/VLOOKUP($A35,'2020'!$F$10:$N$469,8,FALSE))*1000,#N/A)</f>
        <v>10.13591940963174</v>
      </c>
      <c r="EM35" s="198">
        <f>IFERROR((VLOOKUP($A35,'21 22'!$F$10:$S$408,12,FALSE)/VLOOKUP($A35,'2021'!$F$10:$N$469,8,FALSE))*1000,#N/A)</f>
        <v>11.653502524925548</v>
      </c>
      <c r="EN35" s="198">
        <f>IFERROR((VLOOKUP($A35,'22 23'!$F$10:$S$408,12,FALSE)/VLOOKUP($A35,'2022'!$F$10:$N$469,8,FALSE))*1000,#N/A)</f>
        <v>10.893944248638256</v>
      </c>
      <c r="EO35" s="196">
        <f>IFERROR((VLOOKUP($A35,'23 24'!$F$7:$S$408,12,FALSE)/VLOOKUP($A35,'2023'!$C$7:$N$469,9,FALSE))*1000,#N/A)</f>
        <v>8.2393205729496763</v>
      </c>
    </row>
    <row r="36" spans="1:145" x14ac:dyDescent="0.3">
      <c r="A36" t="s">
        <v>1697</v>
      </c>
      <c r="B36" t="s">
        <v>1743</v>
      </c>
      <c r="C36" t="str">
        <f>IF(VLOOKUP($A36,'0910'!$F$10:$L$433,1,FALSE)=VLOOKUP($A36,'2010'!$C$5:$K$611,1,FALSE),VLOOKUP($A36,'0910'!$F$10:$L$433,1,FALSE),FALSE)</f>
        <v>Bournemouth</v>
      </c>
      <c r="D36" t="str">
        <f>IF(VLOOKUP($A36,'1011'!$F$10:$L$433,1,FALSE)=VLOOKUP($A36,'2011'!$C$5:$K$611,1,FALSE),VLOOKUP($A36,'1011'!$F$10:$L$433,1,FALSE),FALSE)</f>
        <v>Bournemouth</v>
      </c>
      <c r="E36" t="str">
        <f>IF(VLOOKUP(A36,'1112'!$F$10:$L$408,1,FALSE)=VLOOKUP(A36,'2012'!$F$10:$M$460,1,FALSE),VLOOKUP(A36,'1112'!$F$10:$L$408,1,FALSE),FALSE)</f>
        <v>Bournemouth</v>
      </c>
      <c r="F36" t="str">
        <f>IF(VLOOKUP($A36,'1213'!$F$10:$L$408,1,FALSE)=VLOOKUP($A36,'2013'!$F$10:$M$460,1,FALSE),VLOOKUP($A36,'1213'!$F$10:$L$408,1,FALSE),FALSE)</f>
        <v>Bournemouth</v>
      </c>
      <c r="G36" t="str">
        <f>IF(VLOOKUP($A36,'1314'!$F$10:$L$408,1,FALSE)=VLOOKUP($A36,'2014'!$F$10:$M$460,1,FALSE),VLOOKUP($A36,'1314'!$F$10:$L$408,1,FALSE),FALSE)</f>
        <v>Bournemouth</v>
      </c>
      <c r="H36" t="str">
        <f>IF(VLOOKUP($A36,'1415'!$F$10:$L$408,1,FALSE)=VLOOKUP($A36,'2015'!$F$10:$M$460,1,FALSE),VLOOKUP($A36,'1415'!$F$10:$L$408,1,FALSE),FALSE)</f>
        <v>Bournemouth</v>
      </c>
      <c r="I36" t="str">
        <f>IF(VLOOKUP($A36,'1516'!$F$10:$L$408,1,FALSE)=VLOOKUP($A36,'2015'!$F$10:$M$460,1,FALSE),VLOOKUP($A36,'1516'!$F$10:$L$408,1,FALSE),FALSE)</f>
        <v>Bournemouth</v>
      </c>
      <c r="J36" t="str">
        <f>IF(VLOOKUP($A36,'1617'!$F$10:$L$408,1,FALSE)=VLOOKUP($A36,'2016'!$F$10:$M$460,1,FALSE),VLOOKUP($A36,'1617'!$F$10:$L$408,1,FALSE),FALSE)</f>
        <v>Bournemouth</v>
      </c>
      <c r="K36" t="str">
        <f>IF(VLOOKUP($A36,'1718'!$F$10:$M$408,1,FALSE)=VLOOKUP($A36,'2017'!$F$10:$M$460,1,FALSE),VLOOKUP($A36,'1718'!$F$10:$M$408,1,FALSE),FALSE)</f>
        <v>Bournemouth</v>
      </c>
      <c r="L36" t="str">
        <f>IF(VLOOKUP($A36,'1819'!$F$10:$M$408,1,FALSE)=VLOOKUP($A36,'2018'!$F$10:$M$460,1,FALSE),VLOOKUP($A36,'1819'!$F$10:$M$408,1,FALSE),FALSE)</f>
        <v>Bournemouth</v>
      </c>
      <c r="M36" t="e">
        <f>IF(VLOOKUP($A36,'1920'!$F$10:$M$408,1,FALSE)=VLOOKUP($A36,'2019'!$F$10:$M$464,1,FALSE),VLOOKUP($A36,'1920'!$F$10:$M$408,1,FALSE),FALSE)</f>
        <v>#N/A</v>
      </c>
      <c r="N36" t="e">
        <f>IF(VLOOKUP($A36,'20 21'!$F$10:$N$408,1,FALSE)=VLOOKUP($A36,'2020'!$F$10:$O$468,1,FALSE),VLOOKUP($A36,'20 21'!$F$10:$N$408,1,FALSE),FALSE)</f>
        <v>#N/A</v>
      </c>
      <c r="O36" t="e">
        <f>IF(VLOOKUP($A36,'21 22'!$F$10:$N$408,1,FALSE)=VLOOKUP($A36,'2021'!$F$10:$O$471,1,FALSE),VLOOKUP($A36,'21 22'!$F$10:$N$408,1,FALSE),FALSE)</f>
        <v>#N/A</v>
      </c>
      <c r="P36" t="e">
        <f>IF(VLOOKUP($A36,'22 23'!$F$10:$N$408,1,FALSE)=VLOOKUP($A36,'2022'!$F$10:$O$468,1,FALSE),VLOOKUP($A36,'22 23'!$F$10:$N$408,1,FALSE),FALSE)</f>
        <v>#N/A</v>
      </c>
      <c r="Q36" t="e">
        <f>IF(VLOOKUP($A36,'23 24'!$F$7:$N$408,1,FALSE)=VLOOKUP($A36,'2023'!$C$7:$O$468,1,FALSE),VLOOKUP($A36,'23 24'!$F$7:$N$408,1,FALSE),FALSE)</f>
        <v>#N/A</v>
      </c>
      <c r="S36" s="196">
        <f>IFERROR((VLOOKUP($A36,'0910'!$F$10:$L$433,4,FALSE)/VLOOKUP($A36,'2010'!$C$5:$K$611,9,FALSE))*1000,#N/A)</f>
        <v>4.2377869334902876</v>
      </c>
      <c r="T36" s="196" t="e">
        <f>IFERROR((VLOOKUP($A36,'1011'!$F$10:$L$433,4,FALSE)/VLOOKUP($A36,'2011'!$C$5:$K$611,9,FALSE))*1000,#N/A)</f>
        <v>#N/A</v>
      </c>
      <c r="U36" s="196">
        <f>IFERROR((VLOOKUP($A36,'1112'!$F$10:$L$408,4,FALSE)/VLOOKUP($A36,'2012'!$F$10:$M$460,8,FALSE))*1000,#N/A)</f>
        <v>3.1417267861298579</v>
      </c>
      <c r="V36" s="196">
        <f>IFERROR((VLOOKUP($A36,'1213'!$F$10:$L$408,4,FALSE)/VLOOKUP($A36,'2013'!$F$10:$M$460,8,FALSE))*1000,#N/A)</f>
        <v>3.0030030030030028</v>
      </c>
      <c r="W36" s="196">
        <f>IFERROR((VLOOKUP($A36,'1314'!$F$10:$L$408,4,FALSE)/VLOOKUP($A36,'2014'!$F$10:$M$460,8,FALSE))*1000,#N/A)</f>
        <v>2.8745544440611708</v>
      </c>
      <c r="X36" s="196">
        <f>IFERROR((VLOOKUP($A36,'1415'!$F$10:$L$408,4,FALSE)/VLOOKUP($A36,'2015'!$F$10:$M$460,8,FALSE))*1000,#N/A)</f>
        <v>2.7294438758103037</v>
      </c>
      <c r="Y36" s="196">
        <f>IFERROR((VLOOKUP($A36,'1516'!$F$10:$L$408,4,FALSE)/VLOOKUP($A36,'2016'!$F$10:$M$460,8,FALSE))*1000,#N/A)</f>
        <v>1.466275659824047</v>
      </c>
      <c r="Z36" s="196">
        <f>IFERROR((VLOOKUP($A36,'1617'!$F$10:$L$408,4,FALSE)/VLOOKUP($A36,'2017'!$F$10:$M$460,8,FALSE))*1000,#N/A)</f>
        <v>1.7929179740026895</v>
      </c>
      <c r="AA36" s="196">
        <f>IFERROR((VLOOKUP($A36,'1718'!$F$10:$L$408,4,FALSE)/VLOOKUP($A36,'2018'!$F$10:$N$460,9,FALSE))*1000,#N/A)</f>
        <v>0.77890285968621342</v>
      </c>
      <c r="AB36" s="196">
        <f>IFERROR((VLOOKUP($A36,'1819'!$F$10:$L$408,4,FALSE)/VLOOKUP($A36,'2018'!$F$10:$N$460,9,FALSE))*1000,#N/A)</f>
        <v>2.1141649048625792</v>
      </c>
      <c r="AC36" s="196" t="e">
        <f>IFERROR((VLOOKUP($A36,'1920'!$F$10:$L$408,4,FALSE)/VLOOKUP($A36,'2019'!$F$10:$N$464,8,FALSE))*1000,#N/A)</f>
        <v>#N/A</v>
      </c>
      <c r="AD36" s="196" t="e">
        <f>IFERROR((VLOOKUP($A36,'20 21'!$F$10:$M$408,4,FALSE)/VLOOKUP($A36,'2020'!$F$10:$N$469,8,FALSE))*1000,#N/A)</f>
        <v>#N/A</v>
      </c>
      <c r="AE36" s="196" t="e">
        <f>IFERROR((VLOOKUP($A36,'21 22'!$F$10:$M$408,4,FALSE)/VLOOKUP($A36,'2021'!$F$10:$N$469,8,FALSE))*1000,#N/A)</f>
        <v>#N/A</v>
      </c>
      <c r="AF36" s="196" t="e">
        <f>IFERROR((VLOOKUP($A36,'22 23'!$F$10:$M$408,4,FALSE)/VLOOKUP($A36,'2022'!$F$10:$N$469,8,FALSE))*1000,#N/A)</f>
        <v>#N/A</v>
      </c>
      <c r="AG36" s="196" t="e">
        <f>IFERROR((VLOOKUP($A36,'23 24'!$F$7:$M$408,4,FALSE)/VLOOKUP($A36,'2023'!$C$7:$N$469,9,FALSE))*1000,#N/A)</f>
        <v>#N/A</v>
      </c>
      <c r="AI36" s="196">
        <f>IFERROR((VLOOKUP($A36,'0910'!$F$10:$L$433,5,FALSE)/VLOOKUP($A36,'2010'!$C$5:$K$611,9,FALSE))*1000,#N/A)</f>
        <v>0.11771630370806356</v>
      </c>
      <c r="AJ36" s="196" t="e">
        <f>IFERROR((VLOOKUP($A36,'1011'!$F$10:$L$433,5,FALSE)/VLOOKUP($A36,'2011'!$C$5:$K$611,9,FALSE))*1000,#N/A)</f>
        <v>#N/A</v>
      </c>
      <c r="AK36" s="196">
        <f>IFERROR((VLOOKUP($A36,'1112'!$F$10:$L$408,5,FALSE)/VLOOKUP($A36,'2012'!$F$10:$M$460,8,FALSE))*1000,#N/A)</f>
        <v>0.58180125669071447</v>
      </c>
      <c r="AL36" s="196">
        <f>IFERROR((VLOOKUP($A36,'1213'!$F$10:$L$408,5,FALSE)/VLOOKUP($A36,'2013'!$F$10:$M$460,8,FALSE))*1000,#N/A)</f>
        <v>0.3465003465003465</v>
      </c>
      <c r="AM36" s="196">
        <f>IFERROR((VLOOKUP($A36,'1314'!$F$10:$L$408,5,FALSE)/VLOOKUP($A36,'2014'!$F$10:$M$460,8,FALSE))*1000,#N/A)</f>
        <v>0.80487524433712776</v>
      </c>
      <c r="AN36" s="196">
        <f>IFERROR((VLOOKUP($A36,'1415'!$F$10:$L$408,5,FALSE)/VLOOKUP($A36,'2015'!$F$10:$M$460,8,FALSE))*1000,#N/A)</f>
        <v>0.45490731263505063</v>
      </c>
      <c r="AO36" s="196">
        <f>IFERROR((VLOOKUP($A36,'1516'!$F$10:$L$408,5,FALSE)/VLOOKUP($A36,'2016'!$F$10:$M$460,8,FALSE))*1000,#N/A)</f>
        <v>0.11279043537108054</v>
      </c>
      <c r="AP36" s="196">
        <f>IFERROR((VLOOKUP($A36,'1617'!$F$10:$L$408,5,FALSE)/VLOOKUP($A36,'2017'!$F$10:$M$460,8,FALSE))*1000,#N/A)</f>
        <v>0</v>
      </c>
      <c r="AQ36" s="196">
        <f>IFERROR((VLOOKUP($A36,'1718'!$F$10:$L$408,5,FALSE)/VLOOKUP($A36,'2018'!$F$10:$N$460,9,FALSE))*1000,#N/A)</f>
        <v>0</v>
      </c>
      <c r="AR36" s="196">
        <f>IFERROR((VLOOKUP($A36,'1819'!$F$10:$L$408,5,FALSE)/VLOOKUP($A36,'2018'!$F$10:$N$460,9,FALSE))*1000,#N/A)</f>
        <v>0</v>
      </c>
      <c r="AS36" s="196" t="e">
        <f>IFERROR((VLOOKUP($A36,'1920'!$F$10:$L$408,5,FALSE)/VLOOKUP($A36,'2019'!$F$10:$N$464,8,FALSE))*1000,#N/A)</f>
        <v>#N/A</v>
      </c>
      <c r="AT36" s="196" t="e">
        <f>IFERROR((VLOOKUP($A36,'20 21'!$F$10:$L$408,5,FALSE)/VLOOKUP($A36,'2020'!$F$10:$N$469,8,FALSE))*1000,#N/A)</f>
        <v>#N/A</v>
      </c>
      <c r="AU36" s="196" t="e">
        <f>IFERROR((VLOOKUP($A36,'21 22'!$F$10:$L$408,5,FALSE)/VLOOKUP($A36,'2021'!$F$10:$N$469,8,FALSE))*1000,#N/A)</f>
        <v>#N/A</v>
      </c>
      <c r="AV36" s="196" t="e">
        <f>IFERROR((VLOOKUP($A36,'22 23'!$F$10:$L$408,5,FALSE)/VLOOKUP($A36,'2022'!$F$10:$N$469,8,FALSE))*1000,#N/A)</f>
        <v>#N/A</v>
      </c>
      <c r="AW36" s="196" t="e">
        <f>IFERROR((VLOOKUP($A36,'23 24'!$F$7:$M$408,5,FALSE)/VLOOKUP($A36,'2023'!$C$7:$N$469,9,FALSE))*1000,#N/A)</f>
        <v>#N/A</v>
      </c>
      <c r="AY36" s="196">
        <f>IFERROR((VLOOKUP($A36,'0910'!$F$10:$L$433,6,FALSE)/VLOOKUP($A36,'2010'!$C$5:$K$611,9,FALSE))*1000,#N/A)</f>
        <v>0</v>
      </c>
      <c r="AZ36" s="196" t="e">
        <f>IFERROR((VLOOKUP($A36,'1011'!$F$10:$L$433,6,FALSE)/VLOOKUP($A36,'2011'!$C$5:$K$611,9,FALSE))*1000,#N/A)</f>
        <v>#N/A</v>
      </c>
      <c r="BA36" s="196">
        <f>IFERROR((VLOOKUP($A36,'1112'!$F$10:$L$408,6,FALSE)/VLOOKUP($A36,'2012'!$F$10:$M$460,8,FALSE))*1000,#N/A)</f>
        <v>0.69816150802885735</v>
      </c>
      <c r="BB36" s="196">
        <f>IFERROR((VLOOKUP($A36,'1213'!$F$10:$L$408,6,FALSE)/VLOOKUP($A36,'2013'!$F$10:$M$460,8,FALSE))*1000,#N/A)</f>
        <v>0</v>
      </c>
      <c r="BC36" s="196">
        <f>IFERROR((VLOOKUP($A36,'1314'!$F$10:$L$408,6,FALSE)/VLOOKUP($A36,'2014'!$F$10:$M$460,8,FALSE))*1000,#N/A)</f>
        <v>0</v>
      </c>
      <c r="BD36" s="196">
        <f>IFERROR((VLOOKUP($A36,'1415'!$F$10:$L$408,6,FALSE)/VLOOKUP($A36,'2015'!$F$10:$M$460,8,FALSE))*1000,#N/A)</f>
        <v>0.11372682815876266</v>
      </c>
      <c r="BE36" s="196">
        <f>IFERROR((VLOOKUP($A36,'1516'!$F$10:$L$408,6,FALSE)/VLOOKUP($A36,'2016'!$F$10:$M$460,8,FALSE))*1000,#N/A)</f>
        <v>0</v>
      </c>
      <c r="BF36" s="196">
        <f>IFERROR((VLOOKUP($A36,'1617'!$F$10:$L$408,6,FALSE)/VLOOKUP($A36,'2017'!$F$10:$M$460,8,FALSE))*1000,#N/A)</f>
        <v>0.22411474675033619</v>
      </c>
      <c r="BG36" s="196">
        <f>IFERROR((VLOOKUP($A36,'1718'!$F$10:$L$408,6,FALSE)/VLOOKUP($A36,'2018'!$F$10:$N$460,9,FALSE))*1000,#N/A)</f>
        <v>0</v>
      </c>
      <c r="BH36" s="196">
        <f>IFERROR((VLOOKUP($A36,'1819'!$F$10:$L$408,6,FALSE)/VLOOKUP($A36,'2018'!$F$10:$N$460,9,FALSE))*1000,#N/A)</f>
        <v>0</v>
      </c>
      <c r="BI36" s="196" t="e">
        <f>IFERROR((VLOOKUP($A36,'1920'!$F$10:$L$408,6,FALSE)/VLOOKUP($A36,'2019'!$F$10:$N$464,8,FALSE))*1000,#N/A)</f>
        <v>#N/A</v>
      </c>
      <c r="BJ36" s="196" t="e">
        <f>IFERROR((VLOOKUP($A36,'20 21'!$F$10:$L$408,6,FALSE)/VLOOKUP($A36,'2020'!$F$10:$N$469,8,FALSE))*1000,#N/A)</f>
        <v>#N/A</v>
      </c>
      <c r="BK36" s="196" t="e">
        <f>IFERROR((VLOOKUP($A36,'21 22'!$F$10:$L$408,6,FALSE)/VLOOKUP($A36,'2021'!$F$10:$N$469,8,FALSE))*1000,#N/A)</f>
        <v>#N/A</v>
      </c>
      <c r="BL36" s="196" t="e">
        <f>IFERROR((VLOOKUP($A36,'22 23'!$F$10:$L$408,6,FALSE)/VLOOKUP($A36,'2022'!$F$10:$N$469,8,FALSE))*1000,#N/A)</f>
        <v>#N/A</v>
      </c>
      <c r="BM36" s="196" t="e">
        <f>IFERROR((VLOOKUP($A36,'23 24'!$F$7:$M$408,6,FALSE)/VLOOKUP($A36,'2023'!$C$7:$N$469,9,FALSE))*1000,#N/A)</f>
        <v>#N/A</v>
      </c>
      <c r="BO36" s="196">
        <f>IFERROR((VLOOKUP($A36,'0910'!$F$10:$L$433,7,FALSE)/VLOOKUP($A36,'2010'!$C$5:$K$611,9,FALSE))*1000,#N/A)</f>
        <v>4.3555032371983522</v>
      </c>
      <c r="BP36" s="196" t="e">
        <f>IFERROR((VLOOKUP($A36,'1011'!$F$10:$L$433,7,FALSE)/VLOOKUP($A36,'2011'!$C$5:$K$611,9,FALSE))*1000,#N/A)</f>
        <v>#N/A</v>
      </c>
      <c r="BQ36" s="196">
        <f>IFERROR((VLOOKUP($A36,'1112'!$F$10:$L$408,7,FALSE)/VLOOKUP($A36,'2012'!$F$10:$M$460,8,FALSE))*1000,#N/A)</f>
        <v>4.4216895508494298</v>
      </c>
      <c r="BR36" s="196">
        <f>IFERROR((VLOOKUP($A36,'1213'!$F$10:$L$408,7,FALSE)/VLOOKUP($A36,'2013'!$F$10:$M$460,8,FALSE))*1000,#N/A)</f>
        <v>3.3495033495033497</v>
      </c>
      <c r="BS36" s="196">
        <f>IFERROR((VLOOKUP($A36,'1314'!$F$10:$L$408,7,FALSE)/VLOOKUP($A36,'2014'!$F$10:$M$460,8,FALSE))*1000,#N/A)</f>
        <v>3.6794296883982982</v>
      </c>
      <c r="BT36" s="196">
        <f>IFERROR((VLOOKUP($A36,'1415'!$F$10:$L$408,7,FALSE)/VLOOKUP($A36,'2015'!$F$10:$M$460,8,FALSE))*1000,#N/A)</f>
        <v>3.2980780166041166</v>
      </c>
      <c r="BU36" s="196">
        <f>IFERROR((VLOOKUP($A36,'1516'!$F$10:$L$408,7,FALSE)/VLOOKUP($A36,'2016'!$F$10:$M$460,8,FALSE))*1000,#N/A)</f>
        <v>1.466275659824047</v>
      </c>
      <c r="BV36" s="196">
        <f>IFERROR((VLOOKUP($A36,'1617'!$F$10:$L$408,7,FALSE)/VLOOKUP($A36,'2017'!$F$10:$M$460,8,FALSE))*1000,#N/A)</f>
        <v>2.0170327207530256</v>
      </c>
      <c r="BW36" s="196">
        <f>IFERROR((VLOOKUP($A36,'1718'!$F$10:$L$408,7,FALSE)/VLOOKUP($A36,'2018'!$F$10:$N$460,9,FALSE))*1000,#N/A)</f>
        <v>0.77890285968621342</v>
      </c>
      <c r="BX36" s="196">
        <f>IFERROR((VLOOKUP($A36,'1819'!$F$10:$L$408,7,FALSE)/VLOOKUP($A36,'2018'!$F$10:$N$460,9,FALSE))*1000,#N/A)</f>
        <v>2.1141649048625792</v>
      </c>
      <c r="BY36" s="196" t="e">
        <f>IFERROR((VLOOKUP($A36,'1920'!$F$10:$L$408,7,FALSE)/VLOOKUP($A36,'2019'!$F$10:$N$464,8,FALSE))*1000,#N/A)</f>
        <v>#N/A</v>
      </c>
      <c r="BZ36" s="196" t="e">
        <f>IFERROR((VLOOKUP($A36,'20 21'!$F$10:$L$408,7,FALSE)/VLOOKUP($A36,'2020'!$F$10:$N$469,8,FALSE))*1000,#N/A)</f>
        <v>#N/A</v>
      </c>
      <c r="CA36" s="196" t="e">
        <f>IFERROR((VLOOKUP($A36,'21 22'!$F$10:$L$408,7,FALSE)/VLOOKUP($A36,'2021'!$F$10:$N$469,8,FALSE))*1000,#N/A)</f>
        <v>#N/A</v>
      </c>
      <c r="CB36" s="196" t="e">
        <f>IFERROR((VLOOKUP($A36,'22 23'!$F$10:$L$408,7,FALSE)/VLOOKUP($A36,'2022'!$F$10:$N$469,8,FALSE))*1000,#N/A)</f>
        <v>#N/A</v>
      </c>
      <c r="CC36" s="196" t="e">
        <f>IFERROR((VLOOKUP($A36,'23 24'!$F$7:$M$408,7,FALSE)/VLOOKUP($A36,'2023'!$C$7:$N$469,9,FALSE))*1000,#N/A)</f>
        <v>#N/A</v>
      </c>
      <c r="CE36" s="198">
        <f>IFERROR((VLOOKUP($A36,'0910'!$F$10:$S$433,9,FALSE)/VLOOKUP($A36,'2010'!$C$5:$K$611,9,FALSE))*1000,#N/A)</f>
        <v>6.474396703943496</v>
      </c>
      <c r="CF36" s="198" t="e">
        <f>IFERROR((VLOOKUP($A36,'1011'!$F$10:$S$433,10,FALSE)/VLOOKUP($A36,'2011'!$C$5:$K$611,9,FALSE))*1000,#N/A)</f>
        <v>#N/A</v>
      </c>
      <c r="CG36" s="198">
        <f>IFERROR((VLOOKUP($A36,'1112'!$F$10:$S$408,9,FALSE)/VLOOKUP($A36,'2012'!$F$10:$M$460,8,FALSE))*1000,#N/A)</f>
        <v>4.3053292995112864</v>
      </c>
      <c r="CH36" s="198">
        <f>IFERROR((VLOOKUP($A36,'1213'!$F$10:$S$408,9,FALSE)/VLOOKUP($A36,'2013'!$F$10:$M$460,8,FALSE))*1000,#N/A)</f>
        <v>4.1580041580041582</v>
      </c>
      <c r="CI36" s="198">
        <f>IFERROR((VLOOKUP($A36,'1314'!$F$10:$S$408,9,FALSE)/VLOOKUP($A36,'2014'!$F$10:$M$460,8,FALSE))*1000,#N/A)</f>
        <v>1.7247326664367024</v>
      </c>
      <c r="CJ36" s="198">
        <f>IFERROR((VLOOKUP($A36,'1415'!$F$10:$S$408,9,FALSE)/VLOOKUP($A36,'2015'!$F$10:$M$460,8,FALSE))*1000,#N/A)</f>
        <v>3.9804389855566931</v>
      </c>
      <c r="CK36" s="198">
        <f>IFERROR((VLOOKUP($A36,'1516'!$F$10:$S$408,9,FALSE)/VLOOKUP($A36,'2016'!$F$10:$M$460,8,FALSE))*1000,#N/A)</f>
        <v>2.2558087074216107</v>
      </c>
      <c r="CL36" s="198">
        <f>IFERROR((VLOOKUP($A36,'1617'!$F$10:$S$408,9,FALSE)/VLOOKUP($A36,'2017'!$F$10:$M$460,8,FALSE))*1000,#N/A)</f>
        <v>2.2411474675033616</v>
      </c>
      <c r="CM36" s="198">
        <f>IFERROR((VLOOKUP($A36,'1718'!$F$10:$S$408,9,FALSE)/VLOOKUP($A36,'2018'!$F$10:$N$460,9,FALSE))*1000,#N/A)</f>
        <v>1.4465338822743965</v>
      </c>
      <c r="CN36" s="198">
        <f>IFERROR((VLOOKUP($A36,'1819'!$F$10:$S$408,9,FALSE)/VLOOKUP($A36,'2018'!$F$10:$N$460,9,FALSE))*1000,#N/A)</f>
        <v>2.2254367419606096</v>
      </c>
      <c r="CO36" s="198" t="e">
        <f>IFERROR((VLOOKUP($A36,'1920'!$F$10:$S$408,9,FALSE)/VLOOKUP($A36,'2019'!$F$10:$N$464,8,FALSE))*1000,#N/A)</f>
        <v>#N/A</v>
      </c>
      <c r="CP36" s="198" t="e">
        <f>IFERROR((VLOOKUP($A36,'20 21'!$F$10:$S$408,9,FALSE)/VLOOKUP($A36,'2020'!$F$10:$N$469,8,FALSE))*1000,#N/A)</f>
        <v>#N/A</v>
      </c>
      <c r="CQ36" s="198" t="e">
        <f>IFERROR((VLOOKUP($A36,'21 22'!$F$10:$S$408,9,FALSE)/VLOOKUP($A36,'2021'!$F$10:$N$469,8,FALSE))*1000,#N/A)</f>
        <v>#N/A</v>
      </c>
      <c r="CR36" s="198" t="e">
        <f>IFERROR((VLOOKUP($A36,'22 23'!$F$10:$S$408,9,FALSE)/VLOOKUP($A36,'2022'!$F$10:$N$469,8,FALSE))*1000,#N/A)</f>
        <v>#N/A</v>
      </c>
      <c r="CS36" s="196" t="e">
        <f>IFERROR((VLOOKUP($A36,'23 24'!$F$7:$S$408,9,FALSE)/VLOOKUP($A36,'2023'!$C$7:$N$469,9,FALSE))*1000,#N/A)</f>
        <v>#N/A</v>
      </c>
      <c r="CU36" s="198">
        <f>IFERROR((VLOOKUP($A36,'0910'!$F$10:$S$433,10,FALSE)/VLOOKUP($A36,'2010'!$C$5:$K$611,9,FALSE))*1000,#N/A)</f>
        <v>0.11771630370806356</v>
      </c>
      <c r="CV36" s="198" t="e">
        <f>IFERROR((VLOOKUP($A36,'1011'!$F$10:$S$433,11,FALSE)/VLOOKUP($A36,'2011'!$C$5:$K$611,9,FALSE))*1000,#N/A)</f>
        <v>#N/A</v>
      </c>
      <c r="CW36" s="198">
        <f>IFERROR((VLOOKUP($A36,'1112'!$F$10:$S$408,10,FALSE)/VLOOKUP($A36,'2012'!$F$10:$M$460,8,FALSE))*1000,#N/A)</f>
        <v>0.11636025133814289</v>
      </c>
      <c r="CX36" s="198">
        <f>IFERROR((VLOOKUP($A36,'1213'!$F$10:$S$408,10,FALSE)/VLOOKUP($A36,'2013'!$F$10:$M$460,8,FALSE))*1000,#N/A)</f>
        <v>1.2705012705012706</v>
      </c>
      <c r="CY36" s="198">
        <f>IFERROR((VLOOKUP($A36,'1314'!$F$10:$S$408,10,FALSE)/VLOOKUP($A36,'2014'!$F$10:$M$460,8,FALSE))*1000,#N/A)</f>
        <v>3.4494653328734048</v>
      </c>
      <c r="CZ36" s="198">
        <f>IFERROR((VLOOKUP($A36,'1415'!$F$10:$S$408,10,FALSE)/VLOOKUP($A36,'2015'!$F$10:$M$460,8,FALSE))*1000,#N/A)</f>
        <v>3.2980780166041166</v>
      </c>
      <c r="DA36" s="198">
        <f>IFERROR((VLOOKUP($A36,'1516'!$F$10:$S$408,10,FALSE)/VLOOKUP($A36,'2016'!$F$10:$M$460,8,FALSE))*1000,#N/A)</f>
        <v>0.67674261222648324</v>
      </c>
      <c r="DB36" s="198">
        <f>IFERROR((VLOOKUP($A36,'1617'!$F$10:$S$408,10,FALSE)/VLOOKUP($A36,'2017'!$F$10:$M$460,8,FALSE))*1000,#N/A)</f>
        <v>0.11205737337516809</v>
      </c>
      <c r="DC36" s="198">
        <f>IFERROR((VLOOKUP($A36,'1718'!$F$10:$S$408,10,FALSE)/VLOOKUP($A36,'2018'!$F$10:$N$460,9,FALSE))*1000,#N/A)</f>
        <v>0.66763102258818297</v>
      </c>
      <c r="DD36" s="198">
        <f>IFERROR((VLOOKUP($A36,'1819'!$F$10:$S$408,10,FALSE)/VLOOKUP($A36,'2018'!$F$10:$N$460,9,FALSE))*1000,#N/A)</f>
        <v>0.11127183709803048</v>
      </c>
      <c r="DE36" s="198" t="e">
        <f>IFERROR((VLOOKUP($A36,'1920'!$F$10:$S$408,10,FALSE)/VLOOKUP($A36,'2019'!$F$10:$N$464,8,FALSE))*1000,#N/A)</f>
        <v>#N/A</v>
      </c>
      <c r="DF36" s="198" t="e">
        <f>IFERROR((VLOOKUP($A36,'20 21'!$F$10:$S$408,10,FALSE)/VLOOKUP($A36,'2020'!$F$10:$N$469,8,FALSE))*1000,#N/A)</f>
        <v>#N/A</v>
      </c>
      <c r="DG36" s="198" t="e">
        <f>IFERROR((VLOOKUP($A36,'21 22'!$F$10:$S$408,10,FALSE)/VLOOKUP($A36,'2021'!$F$10:$N$469,8,FALSE))*1000,#N/A)</f>
        <v>#N/A</v>
      </c>
      <c r="DH36" s="198" t="e">
        <f>IFERROR((VLOOKUP($A36,'22 23'!$F$10:$S$408,10,FALSE)/VLOOKUP($A36,'2022'!$F$10:$N$469,8,FALSE))*1000,#N/A)</f>
        <v>#N/A</v>
      </c>
      <c r="DI36" s="196" t="e">
        <f>IFERROR((VLOOKUP($A36,'23 24'!$F$7:$S$408,10,FALSE)/VLOOKUP($A36,'2023'!$C$7:$N$469,9,FALSE))*1000,#N/A)</f>
        <v>#N/A</v>
      </c>
      <c r="DK36" s="198">
        <f>IFERROR((VLOOKUP($A36,'0910'!$F$10:$S$433,11,FALSE)/VLOOKUP($A36,'2010'!$C$5:$K$611,9,FALSE))*1000,#N/A)</f>
        <v>0</v>
      </c>
      <c r="DL36" s="198" t="e">
        <f>IFERROR((VLOOKUP($A36,'1011'!$F$10:$S$433,12,FALSE)/VLOOKUP($A36,'2011'!$C$5:$K$611,9,FALSE))*1000,#N/A)</f>
        <v>#N/A</v>
      </c>
      <c r="DM36" s="198">
        <f>IFERROR((VLOOKUP($A36,'1112'!$F$10:$S$408,11,FALSE)/VLOOKUP($A36,'2012'!$F$10:$M$460,8,FALSE))*1000,#N/A)</f>
        <v>1.3963230160577147</v>
      </c>
      <c r="DN36" s="198">
        <f>IFERROR((VLOOKUP($A36,'1213'!$F$10:$S$408,11,FALSE)/VLOOKUP($A36,'2013'!$F$10:$M$460,8,FALSE))*1000,#N/A)</f>
        <v>0</v>
      </c>
      <c r="DO36" s="198">
        <f>IFERROR((VLOOKUP($A36,'1314'!$F$10:$S$408,11,FALSE)/VLOOKUP($A36,'2014'!$F$10:$M$460,8,FALSE))*1000,#N/A)</f>
        <v>0</v>
      </c>
      <c r="DP36" s="198">
        <f>IFERROR((VLOOKUP($A36,'1415'!$F$10:$S$408,11,FALSE)/VLOOKUP($A36,'2015'!$F$10:$M$460,8,FALSE))*1000,#N/A)</f>
        <v>0.11372682815876266</v>
      </c>
      <c r="DQ36" s="198">
        <f>IFERROR((VLOOKUP($A36,'1516'!$F$10:$S$408,11,FALSE)/VLOOKUP($A36,'2016'!$F$10:$M$460,8,FALSE))*1000,#N/A)</f>
        <v>0.11279043537108054</v>
      </c>
      <c r="DR36" s="198">
        <f>IFERROR((VLOOKUP($A36,'1617'!$F$10:$S$408,11,FALSE)/VLOOKUP($A36,'2017'!$F$10:$M$460,8,FALSE))*1000,#N/A)</f>
        <v>0</v>
      </c>
      <c r="DS36" s="198">
        <f>IFERROR((VLOOKUP($A36,'1718'!$F$10:$S$408,11,FALSE)/VLOOKUP($A36,'2018'!$F$10:$N$460,9,FALSE))*1000,#N/A)</f>
        <v>0.11127183709803048</v>
      </c>
      <c r="DT36" s="198">
        <f>IFERROR((VLOOKUP($A36,'1819'!$F$10:$S$408,11,FALSE)/VLOOKUP($A36,'2018'!$F$10:$N$460,9,FALSE))*1000,#N/A)</f>
        <v>0.11127183709803048</v>
      </c>
      <c r="DU36" s="198" t="e">
        <f>IFERROR((VLOOKUP($A36,'1920'!$F$10:$S$408,11,FALSE)/VLOOKUP($A36,'2019'!$F$10:$N$464,8,FALSE))*1000,#N/A)</f>
        <v>#N/A</v>
      </c>
      <c r="DV36" s="198" t="e">
        <f>IFERROR((VLOOKUP($A36,'20 21'!$F$10:$S$408,11,FALSE)/VLOOKUP($A36,'2020'!$F$10:$N$469,8,FALSE))*1000,#N/A)</f>
        <v>#N/A</v>
      </c>
      <c r="DW36" s="198" t="e">
        <f>IFERROR((VLOOKUP($A36,'21 22'!$F$10:$S$408,11,FALSE)/VLOOKUP($A36,'2021'!$F$10:$N$469,8,FALSE))*1000,#N/A)</f>
        <v>#N/A</v>
      </c>
      <c r="DX36" s="198" t="e">
        <f>IFERROR((VLOOKUP($A36,'22 23'!$F$10:$S$408,11,FALSE)/VLOOKUP($A36,'2022'!$F$10:$N$469,8,FALSE))*1000,#N/A)</f>
        <v>#N/A</v>
      </c>
      <c r="DY36" s="196" t="e">
        <f>IFERROR((VLOOKUP($A36,'23 24'!$F$7:$S$408,11,FALSE)/VLOOKUP($A36,'2023'!$C$7:$N$469,9,FALSE))*1000,#N/A)</f>
        <v>#N/A</v>
      </c>
      <c r="EA36" s="198">
        <f>IFERROR((VLOOKUP($A36,'0910'!$F$10:$S$433,12,FALSE)/VLOOKUP($A36,'2010'!$C$5:$K$611,9,FALSE))*1000,#N/A)</f>
        <v>6.5921130076515597</v>
      </c>
      <c r="EB36" s="198" t="e">
        <f>IFERROR((VLOOKUP($A36,'1011'!$F$10:$S$433,13,FALSE)/VLOOKUP($A36,'2011'!$C$5:$K$611,9,FALSE))*1000,#N/A)</f>
        <v>#N/A</v>
      </c>
      <c r="EC36" s="198">
        <f>IFERROR((VLOOKUP($A36,'1112'!$F$10:$S$408,12,FALSE)/VLOOKUP($A36,'2012'!$F$10:$M$460,8,FALSE))*1000,#N/A)</f>
        <v>5.7016523155690013</v>
      </c>
      <c r="ED36" s="198">
        <f>IFERROR((VLOOKUP($A36,'1213'!$F$10:$S$408,12,FALSE)/VLOOKUP($A36,'2013'!$F$10:$M$460,8,FALSE))*1000,#N/A)</f>
        <v>5.4285054285054279</v>
      </c>
      <c r="EE36" s="198">
        <f>IFERROR((VLOOKUP($A36,'1314'!$F$10:$S$408,12,FALSE)/VLOOKUP($A36,'2014'!$F$10:$M$460,8,FALSE))*1000,#N/A)</f>
        <v>5.174197999310107</v>
      </c>
      <c r="EF36" s="198">
        <f>IFERROR((VLOOKUP($A36,'1415'!$F$10:$S$408,12,FALSE)/VLOOKUP($A36,'2015'!$F$10:$M$460,8,FALSE))*1000,#N/A)</f>
        <v>7.3922438303195728</v>
      </c>
      <c r="EG36" s="198">
        <f>IFERROR((VLOOKUP($A36,'1516'!$F$10:$S$408,12,FALSE)/VLOOKUP($A36,'2016'!$F$10:$M$460,8,FALSE))*1000,#N/A)</f>
        <v>3.0453417550191744</v>
      </c>
      <c r="EH36" s="198">
        <f>IFERROR((VLOOKUP($A36,'1617'!$F$10:$S$408,12,FALSE)/VLOOKUP($A36,'2017'!$F$10:$M$460,8,FALSE))*1000,#N/A)</f>
        <v>2.3532048408785298</v>
      </c>
      <c r="EI36" s="198">
        <f>IFERROR((VLOOKUP($A36,'1718'!$F$10:$S$408,12,FALSE)/VLOOKUP($A36,'2018'!$F$10:$N$460,9,FALSE))*1000,#N/A)</f>
        <v>2.2254367419606096</v>
      </c>
      <c r="EJ36" s="198">
        <f>IFERROR((VLOOKUP($A36,'1819'!$F$10:$S$408,12,FALSE)/VLOOKUP($A36,'2018'!$F$10:$N$460,9,FALSE))*1000,#N/A)</f>
        <v>2.4479804161566707</v>
      </c>
      <c r="EK36" s="198" t="e">
        <f>IFERROR((VLOOKUP($A36,'1920'!$F$10:$S$408,12,FALSE)/VLOOKUP($A36,'2019'!$F$10:$N$464,8,FALSE))*1000,#N/A)</f>
        <v>#N/A</v>
      </c>
      <c r="EL36" s="198" t="e">
        <f>IFERROR((VLOOKUP($A36,'20 21'!$F$10:$S$408,12,FALSE)/VLOOKUP($A36,'2020'!$F$10:$N$469,8,FALSE))*1000,#N/A)</f>
        <v>#N/A</v>
      </c>
      <c r="EM36" s="198" t="e">
        <f>IFERROR((VLOOKUP($A36,'21 22'!$F$10:$S$408,12,FALSE)/VLOOKUP($A36,'2021'!$F$10:$N$469,8,FALSE))*1000,#N/A)</f>
        <v>#N/A</v>
      </c>
      <c r="EN36" s="198" t="e">
        <f>IFERROR((VLOOKUP($A36,'22 23'!$F$10:$S$408,12,FALSE)/VLOOKUP($A36,'2022'!$F$10:$N$469,8,FALSE))*1000,#N/A)</f>
        <v>#N/A</v>
      </c>
      <c r="EO36" s="196" t="e">
        <f>IFERROR((VLOOKUP($A36,'23 24'!$F$7:$S$408,12,FALSE)/VLOOKUP($A36,'2023'!$C$7:$N$469,9,FALSE))*1000,#N/A)</f>
        <v>#N/A</v>
      </c>
    </row>
    <row r="37" spans="1:145" x14ac:dyDescent="0.3">
      <c r="A37" t="s">
        <v>1685</v>
      </c>
      <c r="B37" t="s">
        <v>1743</v>
      </c>
      <c r="C37" t="str">
        <f>IF(VLOOKUP($A37,'0910'!$F$10:$L$433,1,FALSE)=VLOOKUP($A37,'2010'!$C$5:$K$611,1,FALSE),VLOOKUP($A37,'0910'!$F$10:$L$433,1,FALSE),FALSE)</f>
        <v>Bracknell Forest</v>
      </c>
      <c r="D37" t="str">
        <f>IF(VLOOKUP($A37,'1011'!$F$10:$L$433,1,FALSE)=VLOOKUP($A37,'2011'!$C$5:$K$611,1,FALSE),VLOOKUP($A37,'1011'!$F$10:$L$433,1,FALSE),FALSE)</f>
        <v>Bracknell Forest</v>
      </c>
      <c r="E37" t="str">
        <f>IF(VLOOKUP(A37,'1112'!$F$10:$L$408,1,FALSE)=VLOOKUP(A37,'2012'!$F$10:$M$460,1,FALSE),VLOOKUP(A37,'1112'!$F$10:$L$408,1,FALSE),FALSE)</f>
        <v>Bracknell Forest</v>
      </c>
      <c r="F37" t="str">
        <f>IF(VLOOKUP($A37,'1213'!$F$10:$L$408,1,FALSE)=VLOOKUP($A37,'2013'!$F$10:$M$460,1,FALSE),VLOOKUP($A37,'1213'!$F$10:$L$408,1,FALSE),FALSE)</f>
        <v>Bracknell Forest</v>
      </c>
      <c r="G37" t="str">
        <f>IF(VLOOKUP($A37,'1314'!$F$10:$L$408,1,FALSE)=VLOOKUP($A37,'2014'!$F$10:$M$460,1,FALSE),VLOOKUP($A37,'1314'!$F$10:$L$408,1,FALSE),FALSE)</f>
        <v>Bracknell Forest</v>
      </c>
      <c r="H37" t="str">
        <f>IF(VLOOKUP($A37,'1415'!$F$10:$L$408,1,FALSE)=VLOOKUP($A37,'2015'!$F$10:$M$460,1,FALSE),VLOOKUP($A37,'1415'!$F$10:$L$408,1,FALSE),FALSE)</f>
        <v>Bracknell Forest</v>
      </c>
      <c r="I37" t="str">
        <f>IF(VLOOKUP($A37,'1516'!$F$10:$L$408,1,FALSE)=VLOOKUP($A37,'2015'!$F$10:$M$460,1,FALSE),VLOOKUP($A37,'1516'!$F$10:$L$408,1,FALSE),FALSE)</f>
        <v>Bracknell Forest</v>
      </c>
      <c r="J37" t="str">
        <f>IF(VLOOKUP($A37,'1617'!$F$10:$L$408,1,FALSE)=VLOOKUP($A37,'2016'!$F$10:$M$460,1,FALSE),VLOOKUP($A37,'1617'!$F$10:$L$408,1,FALSE),FALSE)</f>
        <v>Bracknell Forest</v>
      </c>
      <c r="K37" t="str">
        <f>IF(VLOOKUP($A37,'1718'!$F$10:$M$408,1,FALSE)=VLOOKUP($A37,'2017'!$F$10:$M$460,1,FALSE),VLOOKUP($A37,'1718'!$F$10:$M$408,1,FALSE),FALSE)</f>
        <v>Bracknell Forest</v>
      </c>
      <c r="L37" t="str">
        <f>IF(VLOOKUP($A37,'1819'!$F$10:$M$408,1,FALSE)=VLOOKUP($A37,'2018'!$F$10:$M$460,1,FALSE),VLOOKUP($A37,'1819'!$F$10:$M$408,1,FALSE),FALSE)</f>
        <v>Bracknell Forest</v>
      </c>
      <c r="M37" t="str">
        <f>IF(VLOOKUP($A37,'1920'!$F$10:$M$408,1,FALSE)=VLOOKUP($A37,'2019'!$F$10:$M$464,1,FALSE),VLOOKUP($A37,'1920'!$F$10:$M$408,1,FALSE),FALSE)</f>
        <v>Bracknell Forest</v>
      </c>
      <c r="N37" t="str">
        <f>IF(VLOOKUP($A37,'20 21'!$F$10:$N$408,1,FALSE)=VLOOKUP($A37,'2020'!$F$10:$O$468,1,FALSE),VLOOKUP($A37,'20 21'!$F$10:$N$408,1,FALSE),FALSE)</f>
        <v>Bracknell Forest</v>
      </c>
      <c r="O37" t="str">
        <f>IF(VLOOKUP($A37,'21 22'!$F$10:$N$408,1,FALSE)=VLOOKUP($A37,'2021'!$F$10:$O$471,1,FALSE),VLOOKUP($A37,'21 22'!$F$10:$N$408,1,FALSE),FALSE)</f>
        <v>Bracknell Forest</v>
      </c>
      <c r="P37" t="str">
        <f>IF(VLOOKUP($A37,'22 23'!$F$10:$N$408,1,FALSE)=VLOOKUP($A37,'2022'!$F$10:$O$468,1,FALSE),VLOOKUP($A37,'22 23'!$F$10:$N$408,1,FALSE),FALSE)</f>
        <v>Bracknell Forest</v>
      </c>
      <c r="Q37" t="str">
        <f>IF(VLOOKUP($A37,'23 24'!$F$7:$N$408,1,FALSE)=VLOOKUP($A37,'2023'!$C$7:$O$468,1,FALSE),VLOOKUP($A37,'23 24'!$F$7:$N$408,1,FALSE),FALSE)</f>
        <v>Bracknell Forest</v>
      </c>
      <c r="S37" s="196">
        <f>IFERROR((VLOOKUP($A37,'0910'!$F$10:$L$433,4,FALSE)/VLOOKUP($A37,'2010'!$C$5:$K$611,9,FALSE))*1000,#N/A)</f>
        <v>7.5091182149753273</v>
      </c>
      <c r="T37" s="196">
        <f>IFERROR((VLOOKUP($A37,'1011'!$F$10:$L$433,4,FALSE)/VLOOKUP($A37,'2011'!$C$5:$K$611,9,FALSE))*1000,#N/A)</f>
        <v>5.3259480187473365</v>
      </c>
      <c r="U37" s="196">
        <f>IFERROR((VLOOKUP($A37,'1112'!$F$10:$L$408,4,FALSE)/VLOOKUP($A37,'2012'!$F$10:$M$460,8,FALSE))*1000,#N/A)</f>
        <v>7.4152542372881358</v>
      </c>
      <c r="V37" s="196">
        <f>IFERROR((VLOOKUP($A37,'1213'!$F$10:$L$408,4,FALSE)/VLOOKUP($A37,'2013'!$F$10:$M$460,8,FALSE))*1000,#N/A)</f>
        <v>6.9327731092436968</v>
      </c>
      <c r="W37" s="196">
        <f>IFERROR((VLOOKUP($A37,'1314'!$F$10:$L$408,4,FALSE)/VLOOKUP($A37,'2014'!$F$10:$M$460,8,FALSE))*1000,#N/A)</f>
        <v>5.6355666875391357</v>
      </c>
      <c r="X37" s="196">
        <f>IFERROR((VLOOKUP($A37,'1415'!$F$10:$L$408,4,FALSE)/VLOOKUP($A37,'2015'!$F$10:$M$460,8,FALSE))*1000,#N/A)</f>
        <v>6.83371298405467</v>
      </c>
      <c r="Y37" s="196">
        <f>IFERROR((VLOOKUP($A37,'1516'!$F$10:$L$408,4,FALSE)/VLOOKUP($A37,'2016'!$F$10:$M$460,8,FALSE))*1000,#N/A)</f>
        <v>7.6100370218017277</v>
      </c>
      <c r="Z37" s="196">
        <f>IFERROR((VLOOKUP($A37,'1617'!$F$10:$L$408,4,FALSE)/VLOOKUP($A37,'2017'!$F$10:$M$460,8,FALSE))*1000,#N/A)</f>
        <v>3.8728088055442318</v>
      </c>
      <c r="AA37" s="196">
        <f>IFERROR((VLOOKUP($A37,'1718'!$F$10:$L$408,4,FALSE)/VLOOKUP($A37,'2018'!$F$10:$N$460,9,FALSE))*1000,#N/A)</f>
        <v>5.8609539207760708</v>
      </c>
      <c r="AB37" s="196">
        <f>IFERROR((VLOOKUP($A37,'1819'!$F$10:$L$408,4,FALSE)/VLOOKUP($A37,'2018'!$F$10:$N$460,9,FALSE))*1000,#N/A)</f>
        <v>11.115602263540826</v>
      </c>
      <c r="AC37" s="196">
        <f>IFERROR((VLOOKUP($A37,'1920'!$F$10:$L$408,4,FALSE)/VLOOKUP($A37,'2019'!$F$10:$N$464,8,FALSE))*1000,#N/A)</f>
        <v>6.569648225199578</v>
      </c>
      <c r="AD37" s="196">
        <f>IFERROR((VLOOKUP($A37,'20 21'!$F$10:$M$408,4,FALSE)/VLOOKUP($A37,'2020'!$F$10:$N$469,8,FALSE))*1000,#N/A)</f>
        <v>4.8504226658311005</v>
      </c>
      <c r="AE37" s="196">
        <f>IFERROR((VLOOKUP($A37,'21 22'!$F$10:$M$408,4,FALSE)/VLOOKUP($A37,'2021'!$F$10:$N$469,8,FALSE))*1000,#N/A)</f>
        <v>7.0481560499847609</v>
      </c>
      <c r="AF37" s="196">
        <f>IFERROR((VLOOKUP($A37,'22 23'!$F$10:$M$408,4,FALSE)/VLOOKUP($A37,'2022'!$F$10:$N$469,8,FALSE))*1000,#N/A)</f>
        <v>7.3326188730328834</v>
      </c>
      <c r="AG37" s="196">
        <f>IFERROR((VLOOKUP($A37,'23 24'!$F$7:$M$408,4,FALSE)/VLOOKUP($A37,'2023'!$C$7:$N$469,9,FALSE))*1000,#N/A)</f>
        <v>7.0846617074034715</v>
      </c>
      <c r="AI37" s="196">
        <f>IFERROR((VLOOKUP($A37,'0910'!$F$10:$L$433,5,FALSE)/VLOOKUP($A37,'2010'!$C$5:$K$611,9,FALSE))*1000,#N/A)</f>
        <v>2.1454623471358079</v>
      </c>
      <c r="AJ37" s="196">
        <f>IFERROR((VLOOKUP($A37,'1011'!$F$10:$L$433,5,FALSE)/VLOOKUP($A37,'2011'!$C$5:$K$611,9,FALSE))*1000,#N/A)</f>
        <v>0.63911376224968042</v>
      </c>
      <c r="AK37" s="196">
        <f>IFERROR((VLOOKUP($A37,'1112'!$F$10:$L$408,5,FALSE)/VLOOKUP($A37,'2012'!$F$10:$M$460,8,FALSE))*1000,#N/A)</f>
        <v>0.84745762711864403</v>
      </c>
      <c r="AL37" s="196">
        <f>IFERROR((VLOOKUP($A37,'1213'!$F$10:$L$408,5,FALSE)/VLOOKUP($A37,'2013'!$F$10:$M$460,8,FALSE))*1000,#N/A)</f>
        <v>1.0504201680672269</v>
      </c>
      <c r="AM37" s="196">
        <f>IFERROR((VLOOKUP($A37,'1314'!$F$10:$L$408,5,FALSE)/VLOOKUP($A37,'2014'!$F$10:$M$460,8,FALSE))*1000,#N/A)</f>
        <v>0.83489876852431644</v>
      </c>
      <c r="AN37" s="196">
        <f>IFERROR((VLOOKUP($A37,'1415'!$F$10:$L$408,5,FALSE)/VLOOKUP($A37,'2015'!$F$10:$M$460,8,FALSE))*1000,#N/A)</f>
        <v>0</v>
      </c>
      <c r="AO37" s="196">
        <f>IFERROR((VLOOKUP($A37,'1516'!$F$10:$L$408,5,FALSE)/VLOOKUP($A37,'2016'!$F$10:$M$460,8,FALSE))*1000,#N/A)</f>
        <v>0.20567667626491157</v>
      </c>
      <c r="AP37" s="196">
        <f>IFERROR((VLOOKUP($A37,'1617'!$F$10:$L$408,5,FALSE)/VLOOKUP($A37,'2017'!$F$10:$M$460,8,FALSE))*1000,#N/A)</f>
        <v>0.20383204239706482</v>
      </c>
      <c r="AQ37" s="196">
        <f>IFERROR((VLOOKUP($A37,'1718'!$F$10:$L$408,5,FALSE)/VLOOKUP($A37,'2018'!$F$10:$N$460,9,FALSE))*1000,#N/A)</f>
        <v>1.2126111560226356</v>
      </c>
      <c r="AR37" s="196">
        <f>IFERROR((VLOOKUP($A37,'1819'!$F$10:$L$408,5,FALSE)/VLOOKUP($A37,'2018'!$F$10:$N$460,9,FALSE))*1000,#N/A)</f>
        <v>2.0210185933710592</v>
      </c>
      <c r="AS37" s="196">
        <f>IFERROR((VLOOKUP($A37,'1920'!$F$10:$L$408,5,FALSE)/VLOOKUP($A37,'2019'!$F$10:$N$464,8,FALSE))*1000,#N/A)</f>
        <v>1.1944814954908325</v>
      </c>
      <c r="AT37" s="196">
        <f>IFERROR((VLOOKUP($A37,'20 21'!$F$10:$L$408,5,FALSE)/VLOOKUP($A37,'2020'!$F$10:$N$469,8,FALSE))*1000,#N/A)</f>
        <v>0.77606762653297612</v>
      </c>
      <c r="AU37" s="196">
        <f>IFERROR((VLOOKUP($A37,'21 22'!$F$10:$L$408,5,FALSE)/VLOOKUP($A37,'2021'!$F$10:$N$469,8,FALSE))*1000,#N/A)</f>
        <v>0.38098140810728437</v>
      </c>
      <c r="AV37" s="196">
        <f>IFERROR((VLOOKUP($A37,'22 23'!$F$10:$L$408,5,FALSE)/VLOOKUP($A37,'2022'!$F$10:$N$469,8,FALSE))*1000,#N/A)</f>
        <v>2.6322221595502659</v>
      </c>
      <c r="AW37" s="196">
        <f>IFERROR((VLOOKUP($A37,'23 24'!$F$7:$M$408,5,FALSE)/VLOOKUP($A37,'2023'!$C$7:$N$469,9,FALSE))*1000,#N/A)</f>
        <v>2.6101385237802264</v>
      </c>
      <c r="AY37" s="196">
        <f>IFERROR((VLOOKUP($A37,'0910'!$F$10:$L$433,6,FALSE)/VLOOKUP($A37,'2010'!$C$5:$K$611,9,FALSE))*1000,#N/A)</f>
        <v>0</v>
      </c>
      <c r="AZ37" s="196">
        <f>IFERROR((VLOOKUP($A37,'1011'!$F$10:$L$433,6,FALSE)/VLOOKUP($A37,'2011'!$C$5:$K$611,9,FALSE))*1000,#N/A)</f>
        <v>0</v>
      </c>
      <c r="BA37" s="196">
        <f>IFERROR((VLOOKUP($A37,'1112'!$F$10:$L$408,6,FALSE)/VLOOKUP($A37,'2012'!$F$10:$M$460,8,FALSE))*1000,#N/A)</f>
        <v>0</v>
      </c>
      <c r="BB37" s="196">
        <f>IFERROR((VLOOKUP($A37,'1213'!$F$10:$L$408,6,FALSE)/VLOOKUP($A37,'2013'!$F$10:$M$460,8,FALSE))*1000,#N/A)</f>
        <v>0</v>
      </c>
      <c r="BC37" s="196">
        <f>IFERROR((VLOOKUP($A37,'1314'!$F$10:$L$408,6,FALSE)/VLOOKUP($A37,'2014'!$F$10:$M$460,8,FALSE))*1000,#N/A)</f>
        <v>0</v>
      </c>
      <c r="BD37" s="196">
        <f>IFERROR((VLOOKUP($A37,'1415'!$F$10:$L$408,6,FALSE)/VLOOKUP($A37,'2015'!$F$10:$M$460,8,FALSE))*1000,#N/A)</f>
        <v>0</v>
      </c>
      <c r="BE37" s="196">
        <f>IFERROR((VLOOKUP($A37,'1516'!$F$10:$L$408,6,FALSE)/VLOOKUP($A37,'2016'!$F$10:$M$460,8,FALSE))*1000,#N/A)</f>
        <v>0</v>
      </c>
      <c r="BF37" s="196">
        <f>IFERROR((VLOOKUP($A37,'1617'!$F$10:$L$408,6,FALSE)/VLOOKUP($A37,'2017'!$F$10:$M$460,8,FALSE))*1000,#N/A)</f>
        <v>0</v>
      </c>
      <c r="BG37" s="196">
        <f>IFERROR((VLOOKUP($A37,'1718'!$F$10:$L$408,6,FALSE)/VLOOKUP($A37,'2018'!$F$10:$N$460,9,FALSE))*1000,#N/A)</f>
        <v>0</v>
      </c>
      <c r="BH37" s="196">
        <f>IFERROR((VLOOKUP($A37,'1819'!$F$10:$L$408,6,FALSE)/VLOOKUP($A37,'2018'!$F$10:$N$460,9,FALSE))*1000,#N/A)</f>
        <v>0</v>
      </c>
      <c r="BI37" s="196">
        <f>IFERROR((VLOOKUP($A37,'1920'!$F$10:$L$408,6,FALSE)/VLOOKUP($A37,'2019'!$F$10:$N$464,8,FALSE))*1000,#N/A)</f>
        <v>0</v>
      </c>
      <c r="BJ37" s="196">
        <f>IFERROR((VLOOKUP($A37,'20 21'!$F$10:$L$408,6,FALSE)/VLOOKUP($A37,'2020'!$F$10:$N$469,8,FALSE))*1000,#N/A)</f>
        <v>0</v>
      </c>
      <c r="BK37" s="196">
        <f>IFERROR((VLOOKUP($A37,'21 22'!$F$10:$L$408,6,FALSE)/VLOOKUP($A37,'2021'!$F$10:$N$469,8,FALSE))*1000,#N/A)</f>
        <v>0</v>
      </c>
      <c r="BL37" s="196">
        <f>IFERROR((VLOOKUP($A37,'22 23'!$F$10:$L$408,6,FALSE)/VLOOKUP($A37,'2022'!$F$10:$N$469,8,FALSE))*1000,#N/A)</f>
        <v>0</v>
      </c>
      <c r="BM37" s="196">
        <f>IFERROR((VLOOKUP($A37,'23 24'!$F$7:$M$408,6,FALSE)/VLOOKUP($A37,'2023'!$C$7:$N$469,9,FALSE))*1000,#N/A)</f>
        <v>0</v>
      </c>
      <c r="BO37" s="196">
        <f>IFERROR((VLOOKUP($A37,'0910'!$F$10:$L$433,7,FALSE)/VLOOKUP($A37,'2010'!$C$5:$K$611,9,FALSE))*1000,#N/A)</f>
        <v>9.6545805621111356</v>
      </c>
      <c r="BP37" s="196">
        <f>IFERROR((VLOOKUP($A37,'1011'!$F$10:$L$433,7,FALSE)/VLOOKUP($A37,'2011'!$C$5:$K$611,9,FALSE))*1000,#N/A)</f>
        <v>5.9650617809970177</v>
      </c>
      <c r="BQ37" s="196">
        <f>IFERROR((VLOOKUP($A37,'1112'!$F$10:$L$408,7,FALSE)/VLOOKUP($A37,'2012'!$F$10:$M$460,8,FALSE))*1000,#N/A)</f>
        <v>8.2627118644067803</v>
      </c>
      <c r="BR37" s="196">
        <f>IFERROR((VLOOKUP($A37,'1213'!$F$10:$L$408,7,FALSE)/VLOOKUP($A37,'2013'!$F$10:$M$460,8,FALSE))*1000,#N/A)</f>
        <v>7.9831932773109235</v>
      </c>
      <c r="BS37" s="196">
        <f>IFERROR((VLOOKUP($A37,'1314'!$F$10:$L$408,7,FALSE)/VLOOKUP($A37,'2014'!$F$10:$M$460,8,FALSE))*1000,#N/A)</f>
        <v>6.4704654560634527</v>
      </c>
      <c r="BT37" s="196">
        <f>IFERROR((VLOOKUP($A37,'1415'!$F$10:$L$408,7,FALSE)/VLOOKUP($A37,'2015'!$F$10:$M$460,8,FALSE))*1000,#N/A)</f>
        <v>7.0407951956926906</v>
      </c>
      <c r="BU37" s="196">
        <f>IFERROR((VLOOKUP($A37,'1516'!$F$10:$L$408,7,FALSE)/VLOOKUP($A37,'2016'!$F$10:$M$460,8,FALSE))*1000,#N/A)</f>
        <v>7.8157136980666397</v>
      </c>
      <c r="BV37" s="196">
        <f>IFERROR((VLOOKUP($A37,'1617'!$F$10:$L$408,7,FALSE)/VLOOKUP($A37,'2017'!$F$10:$M$460,8,FALSE))*1000,#N/A)</f>
        <v>4.0766408479412961</v>
      </c>
      <c r="BW37" s="196">
        <f>IFERROR((VLOOKUP($A37,'1718'!$F$10:$L$408,7,FALSE)/VLOOKUP($A37,'2018'!$F$10:$N$460,9,FALSE))*1000,#N/A)</f>
        <v>7.0735650767987064</v>
      </c>
      <c r="BX37" s="196">
        <f>IFERROR((VLOOKUP($A37,'1819'!$F$10:$L$408,7,FALSE)/VLOOKUP($A37,'2018'!$F$10:$N$460,9,FALSE))*1000,#N/A)</f>
        <v>13.136620856911883</v>
      </c>
      <c r="BY37" s="196">
        <f>IFERROR((VLOOKUP($A37,'1920'!$F$10:$L$408,7,FALSE)/VLOOKUP($A37,'2019'!$F$10:$N$464,8,FALSE))*1000,#N/A)</f>
        <v>7.7641297206904101</v>
      </c>
      <c r="BZ37" s="196">
        <f>IFERROR((VLOOKUP($A37,'20 21'!$F$10:$L$408,7,FALSE)/VLOOKUP($A37,'2020'!$F$10:$N$469,8,FALSE))*1000,#N/A)</f>
        <v>5.6264902923640765</v>
      </c>
      <c r="CA37" s="196">
        <f>IFERROR((VLOOKUP($A37,'21 22'!$F$10:$L$408,7,FALSE)/VLOOKUP($A37,'2021'!$F$10:$N$469,8,FALSE))*1000,#N/A)</f>
        <v>7.4291374580920451</v>
      </c>
      <c r="CB37" s="196">
        <f>IFERROR((VLOOKUP($A37,'22 23'!$F$10:$L$408,7,FALSE)/VLOOKUP($A37,'2022'!$F$10:$N$469,8,FALSE))*1000,#N/A)</f>
        <v>9.9648410325831502</v>
      </c>
      <c r="CC37" s="196">
        <f>IFERROR((VLOOKUP($A37,'23 24'!$F$7:$M$408,7,FALSE)/VLOOKUP($A37,'2023'!$C$7:$N$469,9,FALSE))*1000,#N/A)</f>
        <v>9.6948002311836969</v>
      </c>
      <c r="CE37" s="198">
        <f>IFERROR((VLOOKUP($A37,'0910'!$F$10:$S$433,9,FALSE)/VLOOKUP($A37,'2010'!$C$5:$K$611,9,FALSE))*1000,#N/A)</f>
        <v>6.2218408066938418</v>
      </c>
      <c r="CF37" s="198">
        <f>IFERROR((VLOOKUP($A37,'1011'!$F$10:$S$433,10,FALSE)/VLOOKUP($A37,'2011'!$C$5:$K$611,9,FALSE))*1000,#N/A)</f>
        <v>7.8824030677460586</v>
      </c>
      <c r="CG37" s="198">
        <f>IFERROR((VLOOKUP($A37,'1112'!$F$10:$S$408,9,FALSE)/VLOOKUP($A37,'2012'!$F$10:$M$460,8,FALSE))*1000,#N/A)</f>
        <v>4.8728813559322042</v>
      </c>
      <c r="CH37" s="198">
        <f>IFERROR((VLOOKUP($A37,'1213'!$F$10:$S$408,9,FALSE)/VLOOKUP($A37,'2013'!$F$10:$M$460,8,FALSE))*1000,#N/A)</f>
        <v>9.6638655462184886</v>
      </c>
      <c r="CI37" s="198">
        <f>IFERROR((VLOOKUP($A37,'1314'!$F$10:$S$408,9,FALSE)/VLOOKUP($A37,'2014'!$F$10:$M$460,8,FALSE))*1000,#N/A)</f>
        <v>6.261740763932373</v>
      </c>
      <c r="CJ37" s="198">
        <f>IFERROR((VLOOKUP($A37,'1415'!$F$10:$S$408,9,FALSE)/VLOOKUP($A37,'2015'!$F$10:$M$460,8,FALSE))*1000,#N/A)</f>
        <v>6.0053841375025883</v>
      </c>
      <c r="CK37" s="198">
        <f>IFERROR((VLOOKUP($A37,'1516'!$F$10:$S$408,9,FALSE)/VLOOKUP($A37,'2016'!$F$10:$M$460,8,FALSE))*1000,#N/A)</f>
        <v>3.4965034965034967</v>
      </c>
      <c r="CL37" s="198">
        <f>IFERROR((VLOOKUP($A37,'1617'!$F$10:$S$408,9,FALSE)/VLOOKUP($A37,'2017'!$F$10:$M$460,8,FALSE))*1000,#N/A)</f>
        <v>7.7456176110884636</v>
      </c>
      <c r="CM37" s="198">
        <f>IFERROR((VLOOKUP($A37,'1718'!$F$10:$S$408,9,FALSE)/VLOOKUP($A37,'2018'!$F$10:$N$460,9,FALSE))*1000,#N/A)</f>
        <v>4.8504446240905423</v>
      </c>
      <c r="CN37" s="198">
        <f>IFERROR((VLOOKUP($A37,'1819'!$F$10:$S$408,9,FALSE)/VLOOKUP($A37,'2018'!$F$10:$N$460,9,FALSE))*1000,#N/A)</f>
        <v>9.0945836701697651</v>
      </c>
      <c r="CO37" s="198">
        <f>IFERROR((VLOOKUP($A37,'1920'!$F$10:$S$408,9,FALSE)/VLOOKUP($A37,'2019'!$F$10:$N$464,8,FALSE))*1000,#N/A)</f>
        <v>16.523660687623181</v>
      </c>
      <c r="CP37" s="198">
        <f>IFERROR((VLOOKUP($A37,'20 21'!$F$10:$S$408,9,FALSE)/VLOOKUP($A37,'2020'!$F$10:$N$469,8,FALSE))*1000,#N/A)</f>
        <v>8.7307607984959805</v>
      </c>
      <c r="CQ37" s="198">
        <f>IFERROR((VLOOKUP($A37,'21 22'!$F$10:$S$408,9,FALSE)/VLOOKUP($A37,'2021'!$F$10:$N$469,8,FALSE))*1000,#N/A)</f>
        <v>8.0006095702529727</v>
      </c>
      <c r="CR37" s="198">
        <f>IFERROR((VLOOKUP($A37,'22 23'!$F$10:$S$408,9,FALSE)/VLOOKUP($A37,'2022'!$F$10:$N$469,8,FALSE))*1000,#N/A)</f>
        <v>7.1446030044935798</v>
      </c>
      <c r="CS37" s="196">
        <f>IFERROR((VLOOKUP($A37,'23 24'!$F$7:$S$408,9,FALSE)/VLOOKUP($A37,'2023'!$C$7:$N$469,9,FALSE))*1000,#N/A)</f>
        <v>11.559184891026716</v>
      </c>
      <c r="CU37" s="198">
        <f>IFERROR((VLOOKUP($A37,'0910'!$F$10:$S$433,10,FALSE)/VLOOKUP($A37,'2010'!$C$5:$K$611,9,FALSE))*1000,#N/A)</f>
        <v>1.2872774082814846</v>
      </c>
      <c r="CV37" s="198">
        <f>IFERROR((VLOOKUP($A37,'1011'!$F$10:$S$433,11,FALSE)/VLOOKUP($A37,'2011'!$C$5:$K$611,9,FALSE))*1000,#N/A)</f>
        <v>1.4912654452492544</v>
      </c>
      <c r="CW37" s="198">
        <f>IFERROR((VLOOKUP($A37,'1112'!$F$10:$S$408,10,FALSE)/VLOOKUP($A37,'2012'!$F$10:$M$460,8,FALSE))*1000,#N/A)</f>
        <v>0.42372881355932202</v>
      </c>
      <c r="CX37" s="198">
        <f>IFERROR((VLOOKUP($A37,'1213'!$F$10:$S$408,10,FALSE)/VLOOKUP($A37,'2013'!$F$10:$M$460,8,FALSE))*1000,#N/A)</f>
        <v>0.42016806722689076</v>
      </c>
      <c r="CY37" s="198">
        <f>IFERROR((VLOOKUP($A37,'1314'!$F$10:$S$408,10,FALSE)/VLOOKUP($A37,'2014'!$F$10:$M$460,8,FALSE))*1000,#N/A)</f>
        <v>1.2523481527864746</v>
      </c>
      <c r="CZ37" s="198">
        <f>IFERROR((VLOOKUP($A37,'1415'!$F$10:$S$408,10,FALSE)/VLOOKUP($A37,'2015'!$F$10:$M$460,8,FALSE))*1000,#N/A)</f>
        <v>0.62124663491406085</v>
      </c>
      <c r="DA37" s="198">
        <f>IFERROR((VLOOKUP($A37,'1516'!$F$10:$S$408,10,FALSE)/VLOOKUP($A37,'2016'!$F$10:$M$460,8,FALSE))*1000,#N/A)</f>
        <v>0.20567667626491157</v>
      </c>
      <c r="DB37" s="198">
        <f>IFERROR((VLOOKUP($A37,'1617'!$F$10:$S$408,10,FALSE)/VLOOKUP($A37,'2017'!$F$10:$M$460,8,FALSE))*1000,#N/A)</f>
        <v>0</v>
      </c>
      <c r="DC37" s="198">
        <f>IFERROR((VLOOKUP($A37,'1718'!$F$10:$S$408,10,FALSE)/VLOOKUP($A37,'2018'!$F$10:$N$460,9,FALSE))*1000,#N/A)</f>
        <v>0</v>
      </c>
      <c r="DD37" s="198">
        <f>IFERROR((VLOOKUP($A37,'1819'!$F$10:$S$408,10,FALSE)/VLOOKUP($A37,'2018'!$F$10:$N$460,9,FALSE))*1000,#N/A)</f>
        <v>1.4147130153597411</v>
      </c>
      <c r="DE37" s="198">
        <f>IFERROR((VLOOKUP($A37,'1920'!$F$10:$S$408,10,FALSE)/VLOOKUP($A37,'2019'!$F$10:$N$464,8,FALSE))*1000,#N/A)</f>
        <v>2.588043240230137</v>
      </c>
      <c r="DF37" s="198">
        <f>IFERROR((VLOOKUP($A37,'20 21'!$F$10:$S$408,10,FALSE)/VLOOKUP($A37,'2020'!$F$10:$N$469,8,FALSE))*1000,#N/A)</f>
        <v>1.164101439799464</v>
      </c>
      <c r="DG37" s="198">
        <f>IFERROR((VLOOKUP($A37,'21 22'!$F$10:$S$408,10,FALSE)/VLOOKUP($A37,'2021'!$F$10:$N$469,8,FALSE))*1000,#N/A)</f>
        <v>1.1429442243218531</v>
      </c>
      <c r="DH37" s="198">
        <f>IFERROR((VLOOKUP($A37,'22 23'!$F$10:$S$408,10,FALSE)/VLOOKUP($A37,'2022'!$F$10:$N$469,8,FALSE))*1000,#N/A)</f>
        <v>0.56404760561791412</v>
      </c>
      <c r="DI37" s="196">
        <f>IFERROR((VLOOKUP($A37,'23 24'!$F$7:$S$408,10,FALSE)/VLOOKUP($A37,'2023'!$C$7:$N$469,9,FALSE))*1000,#N/A)</f>
        <v>1.8643846598430187</v>
      </c>
      <c r="DK37" s="198">
        <f>IFERROR((VLOOKUP($A37,'0910'!$F$10:$S$433,11,FALSE)/VLOOKUP($A37,'2010'!$C$5:$K$611,9,FALSE))*1000,#N/A)</f>
        <v>0</v>
      </c>
      <c r="DL37" s="198">
        <f>IFERROR((VLOOKUP($A37,'1011'!$F$10:$S$433,12,FALSE)/VLOOKUP($A37,'2011'!$C$5:$K$611,9,FALSE))*1000,#N/A)</f>
        <v>0</v>
      </c>
      <c r="DM37" s="198">
        <f>IFERROR((VLOOKUP($A37,'1112'!$F$10:$S$408,11,FALSE)/VLOOKUP($A37,'2012'!$F$10:$M$460,8,FALSE))*1000,#N/A)</f>
        <v>0</v>
      </c>
      <c r="DN37" s="198">
        <f>IFERROR((VLOOKUP($A37,'1213'!$F$10:$S$408,11,FALSE)/VLOOKUP($A37,'2013'!$F$10:$M$460,8,FALSE))*1000,#N/A)</f>
        <v>0</v>
      </c>
      <c r="DO37" s="198">
        <f>IFERROR((VLOOKUP($A37,'1314'!$F$10:$S$408,11,FALSE)/VLOOKUP($A37,'2014'!$F$10:$M$460,8,FALSE))*1000,#N/A)</f>
        <v>0</v>
      </c>
      <c r="DP37" s="198">
        <f>IFERROR((VLOOKUP($A37,'1415'!$F$10:$S$408,11,FALSE)/VLOOKUP($A37,'2015'!$F$10:$M$460,8,FALSE))*1000,#N/A)</f>
        <v>0</v>
      </c>
      <c r="DQ37" s="198">
        <f>IFERROR((VLOOKUP($A37,'1516'!$F$10:$S$408,11,FALSE)/VLOOKUP($A37,'2016'!$F$10:$M$460,8,FALSE))*1000,#N/A)</f>
        <v>0</v>
      </c>
      <c r="DR37" s="198">
        <f>IFERROR((VLOOKUP($A37,'1617'!$F$10:$S$408,11,FALSE)/VLOOKUP($A37,'2017'!$F$10:$M$460,8,FALSE))*1000,#N/A)</f>
        <v>0</v>
      </c>
      <c r="DS37" s="198">
        <f>IFERROR((VLOOKUP($A37,'1718'!$F$10:$S$408,11,FALSE)/VLOOKUP($A37,'2018'!$F$10:$N$460,9,FALSE))*1000,#N/A)</f>
        <v>0</v>
      </c>
      <c r="DT37" s="198">
        <f>IFERROR((VLOOKUP($A37,'1819'!$F$10:$S$408,11,FALSE)/VLOOKUP($A37,'2018'!$F$10:$N$460,9,FALSE))*1000,#N/A)</f>
        <v>0</v>
      </c>
      <c r="DU37" s="198">
        <f>IFERROR((VLOOKUP($A37,'1920'!$F$10:$S$408,11,FALSE)/VLOOKUP($A37,'2019'!$F$10:$N$464,8,FALSE))*1000,#N/A)</f>
        <v>0</v>
      </c>
      <c r="DV37" s="198">
        <f>IFERROR((VLOOKUP($A37,'20 21'!$F$10:$S$408,11,FALSE)/VLOOKUP($A37,'2020'!$F$10:$N$469,8,FALSE))*1000,#N/A)</f>
        <v>0</v>
      </c>
      <c r="DW37" s="198">
        <f>IFERROR((VLOOKUP($A37,'21 22'!$F$10:$S$408,11,FALSE)/VLOOKUP($A37,'2021'!$F$10:$N$469,8,FALSE))*1000,#N/A)</f>
        <v>0</v>
      </c>
      <c r="DX37" s="198">
        <f>IFERROR((VLOOKUP($A37,'22 23'!$F$10:$S$408,11,FALSE)/VLOOKUP($A37,'2022'!$F$10:$N$469,8,FALSE))*1000,#N/A)</f>
        <v>0</v>
      </c>
      <c r="DY37" s="196">
        <f>IFERROR((VLOOKUP($A37,'23 24'!$F$7:$S$408,11,FALSE)/VLOOKUP($A37,'2023'!$C$7:$N$469,9,FALSE))*1000,#N/A)</f>
        <v>0</v>
      </c>
      <c r="EA37" s="198">
        <f>IFERROR((VLOOKUP($A37,'0910'!$F$10:$S$433,12,FALSE)/VLOOKUP($A37,'2010'!$C$5:$K$611,9,FALSE))*1000,#N/A)</f>
        <v>7.5091182149753273</v>
      </c>
      <c r="EB37" s="198">
        <f>IFERROR((VLOOKUP($A37,'1011'!$F$10:$S$433,13,FALSE)/VLOOKUP($A37,'2011'!$C$5:$K$611,9,FALSE))*1000,#N/A)</f>
        <v>9.3736685129953123</v>
      </c>
      <c r="EC37" s="198">
        <f>IFERROR((VLOOKUP($A37,'1112'!$F$10:$S$408,12,FALSE)/VLOOKUP($A37,'2012'!$F$10:$M$460,8,FALSE))*1000,#N/A)</f>
        <v>5.2966101694915251</v>
      </c>
      <c r="ED37" s="198">
        <f>IFERROR((VLOOKUP($A37,'1213'!$F$10:$S$408,12,FALSE)/VLOOKUP($A37,'2013'!$F$10:$M$460,8,FALSE))*1000,#N/A)</f>
        <v>9.8739495798319332</v>
      </c>
      <c r="EE37" s="198">
        <f>IFERROR((VLOOKUP($A37,'1314'!$F$10:$S$408,12,FALSE)/VLOOKUP($A37,'2014'!$F$10:$M$460,8,FALSE))*1000,#N/A)</f>
        <v>7.5140889167188476</v>
      </c>
      <c r="EF37" s="198">
        <f>IFERROR((VLOOKUP($A37,'1415'!$F$10:$S$408,12,FALSE)/VLOOKUP($A37,'2015'!$F$10:$M$460,8,FALSE))*1000,#N/A)</f>
        <v>6.6266307724166493</v>
      </c>
      <c r="EG37" s="198">
        <f>IFERROR((VLOOKUP($A37,'1516'!$F$10:$S$408,12,FALSE)/VLOOKUP($A37,'2016'!$F$10:$M$460,8,FALSE))*1000,#N/A)</f>
        <v>3.7021801727684078</v>
      </c>
      <c r="EH37" s="198">
        <f>IFERROR((VLOOKUP($A37,'1617'!$F$10:$S$408,12,FALSE)/VLOOKUP($A37,'2017'!$F$10:$M$460,8,FALSE))*1000,#N/A)</f>
        <v>7.9494496534855283</v>
      </c>
      <c r="EI37" s="198">
        <f>IFERROR((VLOOKUP($A37,'1718'!$F$10:$S$408,12,FALSE)/VLOOKUP($A37,'2018'!$F$10:$N$460,9,FALSE))*1000,#N/A)</f>
        <v>4.8504446240905423</v>
      </c>
      <c r="EJ37" s="198">
        <f>IFERROR((VLOOKUP($A37,'1819'!$F$10:$S$408,12,FALSE)/VLOOKUP($A37,'2018'!$F$10:$N$460,9,FALSE))*1000,#N/A)</f>
        <v>10.509296685529508</v>
      </c>
      <c r="EK37" s="198">
        <f>IFERROR((VLOOKUP($A37,'1920'!$F$10:$S$408,12,FALSE)/VLOOKUP($A37,'2019'!$F$10:$N$464,8,FALSE))*1000,#N/A)</f>
        <v>19.11170392785332</v>
      </c>
      <c r="EL37" s="198">
        <f>IFERROR((VLOOKUP($A37,'20 21'!$F$10:$S$408,12,FALSE)/VLOOKUP($A37,'2020'!$F$10:$N$469,8,FALSE))*1000,#N/A)</f>
        <v>9.8948622382954454</v>
      </c>
      <c r="EM37" s="198">
        <f>IFERROR((VLOOKUP($A37,'21 22'!$F$10:$S$408,12,FALSE)/VLOOKUP($A37,'2021'!$F$10:$N$469,8,FALSE))*1000,#N/A)</f>
        <v>9.1435537945748244</v>
      </c>
      <c r="EN37" s="198">
        <f>IFERROR((VLOOKUP($A37,'22 23'!$F$10:$S$408,12,FALSE)/VLOOKUP($A37,'2022'!$F$10:$N$469,8,FALSE))*1000,#N/A)</f>
        <v>7.5206347415721888</v>
      </c>
      <c r="EO37" s="196">
        <f>IFERROR((VLOOKUP($A37,'23 24'!$F$7:$S$408,12,FALSE)/VLOOKUP($A37,'2023'!$C$7:$N$469,9,FALSE))*1000,#N/A)</f>
        <v>13.423569550869734</v>
      </c>
    </row>
    <row r="38" spans="1:145" x14ac:dyDescent="0.3">
      <c r="A38" t="s">
        <v>456</v>
      </c>
      <c r="B38" t="s">
        <v>1743</v>
      </c>
      <c r="C38" t="str">
        <f>IF(VLOOKUP($A38,'0910'!$F$10:$L$433,1,FALSE)=VLOOKUP($A38,'2010'!$C$5:$K$611,1,FALSE),VLOOKUP($A38,'0910'!$F$10:$L$433,1,FALSE),FALSE)</f>
        <v>Bradford</v>
      </c>
      <c r="D38" t="str">
        <f>IF(VLOOKUP($A38,'1011'!$F$10:$L$433,1,FALSE)=VLOOKUP($A38,'2011'!$C$5:$K$611,1,FALSE),VLOOKUP($A38,'1011'!$F$10:$L$433,1,FALSE),FALSE)</f>
        <v>Bradford</v>
      </c>
      <c r="E38" t="str">
        <f>IF(VLOOKUP(A38,'1112'!$F$10:$L$408,1,FALSE)=VLOOKUP(A38,'2012'!$F$10:$M$460,1,FALSE),VLOOKUP(A38,'1112'!$F$10:$L$408,1,FALSE),FALSE)</f>
        <v>Bradford</v>
      </c>
      <c r="F38" t="str">
        <f>IF(VLOOKUP($A38,'1213'!$F$10:$L$408,1,FALSE)=VLOOKUP($A38,'2013'!$F$10:$M$460,1,FALSE),VLOOKUP($A38,'1213'!$F$10:$L$408,1,FALSE),FALSE)</f>
        <v>Bradford</v>
      </c>
      <c r="G38" t="str">
        <f>IF(VLOOKUP($A38,'1314'!$F$10:$L$408,1,FALSE)=VLOOKUP($A38,'2014'!$F$10:$M$460,1,FALSE),VLOOKUP($A38,'1314'!$F$10:$L$408,1,FALSE),FALSE)</f>
        <v>Bradford</v>
      </c>
      <c r="H38" t="str">
        <f>IF(VLOOKUP($A38,'1415'!$F$10:$L$408,1,FALSE)=VLOOKUP($A38,'2015'!$F$10:$M$460,1,FALSE),VLOOKUP($A38,'1415'!$F$10:$L$408,1,FALSE),FALSE)</f>
        <v>Bradford</v>
      </c>
      <c r="I38" t="str">
        <f>IF(VLOOKUP($A38,'1516'!$F$10:$L$408,1,FALSE)=VLOOKUP($A38,'2015'!$F$10:$M$460,1,FALSE),VLOOKUP($A38,'1516'!$F$10:$L$408,1,FALSE),FALSE)</f>
        <v>Bradford</v>
      </c>
      <c r="J38" t="str">
        <f>IF(VLOOKUP($A38,'1617'!$F$10:$L$408,1,FALSE)=VLOOKUP($A38,'2016'!$F$10:$M$460,1,FALSE),VLOOKUP($A38,'1617'!$F$10:$L$408,1,FALSE),FALSE)</f>
        <v>Bradford</v>
      </c>
      <c r="K38" t="str">
        <f>IF(VLOOKUP($A38,'1718'!$F$10:$M$408,1,FALSE)=VLOOKUP($A38,'2017'!$F$10:$M$460,1,FALSE),VLOOKUP($A38,'1718'!$F$10:$M$408,1,FALSE),FALSE)</f>
        <v>Bradford</v>
      </c>
      <c r="L38" t="str">
        <f>IF(VLOOKUP($A38,'1819'!$F$10:$M$408,1,FALSE)=VLOOKUP($A38,'2018'!$F$10:$M$460,1,FALSE),VLOOKUP($A38,'1819'!$F$10:$M$408,1,FALSE),FALSE)</f>
        <v>Bradford</v>
      </c>
      <c r="M38" t="str">
        <f>IF(VLOOKUP($A38,'1920'!$F$10:$M$408,1,FALSE)=VLOOKUP($A38,'2019'!$F$10:$M$464,1,FALSE),VLOOKUP($A38,'1920'!$F$10:$M$408,1,FALSE),FALSE)</f>
        <v>Bradford</v>
      </c>
      <c r="N38" t="str">
        <f>IF(VLOOKUP($A38,'20 21'!$F$10:$N$408,1,FALSE)=VLOOKUP($A38,'2020'!$F$10:$O$468,1,FALSE),VLOOKUP($A38,'20 21'!$F$10:$N$408,1,FALSE),FALSE)</f>
        <v>Bradford</v>
      </c>
      <c r="O38" t="str">
        <f>IF(VLOOKUP($A38,'21 22'!$F$10:$N$408,1,FALSE)=VLOOKUP($A38,'2021'!$F$10:$O$471,1,FALSE),VLOOKUP($A38,'21 22'!$F$10:$N$408,1,FALSE),FALSE)</f>
        <v>Bradford</v>
      </c>
      <c r="P38" t="str">
        <f>IF(VLOOKUP($A38,'22 23'!$F$10:$N$408,1,FALSE)=VLOOKUP($A38,'2022'!$F$10:$O$468,1,FALSE),VLOOKUP($A38,'22 23'!$F$10:$N$408,1,FALSE),FALSE)</f>
        <v>Bradford</v>
      </c>
      <c r="Q38" t="str">
        <f>IF(VLOOKUP($A38,'23 24'!$F$7:$N$408,1,FALSE)=VLOOKUP($A38,'2023'!$C$7:$O$468,1,FALSE),VLOOKUP($A38,'23 24'!$F$7:$N$408,1,FALSE),FALSE)</f>
        <v>Bradford</v>
      </c>
      <c r="S38" s="196">
        <f>IFERROR((VLOOKUP($A38,'0910'!$F$10:$L$433,4,FALSE)/VLOOKUP($A38,'2010'!$C$5:$K$611,9,FALSE))*1000,#N/A)</f>
        <v>1.0203585831592246</v>
      </c>
      <c r="T38" s="196">
        <f>IFERROR((VLOOKUP($A38,'1011'!$F$10:$L$433,4,FALSE)/VLOOKUP($A38,'2011'!$C$5:$K$611,9,FALSE))*1000,#N/A)</f>
        <v>1.8333574564577604</v>
      </c>
      <c r="U38" s="196">
        <f>IFERROR((VLOOKUP($A38,'1112'!$F$10:$L$408,4,FALSE)/VLOOKUP($A38,'2012'!$F$10:$M$460,8,FALSE))*1000,#N/A)</f>
        <v>2.5480769230769229</v>
      </c>
      <c r="V38" s="196">
        <f>IFERROR((VLOOKUP($A38,'1213'!$F$10:$L$408,4,FALSE)/VLOOKUP($A38,'2013'!$F$10:$M$460,8,FALSE))*1000,#N/A)</f>
        <v>1.628976619394404</v>
      </c>
      <c r="W38" s="196">
        <f>IFERROR((VLOOKUP($A38,'1314'!$F$10:$L$408,4,FALSE)/VLOOKUP($A38,'2014'!$F$10:$M$460,8,FALSE))*1000,#N/A)</f>
        <v>5.486641221374045</v>
      </c>
      <c r="X38" s="196">
        <f>IFERROR((VLOOKUP($A38,'1415'!$F$10:$L$408,4,FALSE)/VLOOKUP($A38,'2015'!$F$10:$M$460,8,FALSE))*1000,#N/A)</f>
        <v>3.2743320837090115</v>
      </c>
      <c r="Y38" s="196">
        <f>IFERROR((VLOOKUP($A38,'1516'!$F$10:$L$408,4,FALSE)/VLOOKUP($A38,'2016'!$F$10:$M$460,8,FALSE))*1000,#N/A)</f>
        <v>2.4097524097524099</v>
      </c>
      <c r="Z38" s="196">
        <f>IFERROR((VLOOKUP($A38,'1617'!$F$10:$L$408,4,FALSE)/VLOOKUP($A38,'2017'!$F$10:$M$460,8,FALSE))*1000,#N/A)</f>
        <v>2.9090226622249333</v>
      </c>
      <c r="AA38" s="196">
        <f>IFERROR((VLOOKUP($A38,'1718'!$F$10:$L$408,4,FALSE)/VLOOKUP($A38,'2018'!$F$10:$N$460,9,FALSE))*1000,#N/A)</f>
        <v>3.8649592549476135</v>
      </c>
      <c r="AB38" s="196">
        <f>IFERROR((VLOOKUP($A38,'1819'!$F$10:$L$408,4,FALSE)/VLOOKUP($A38,'2018'!$F$10:$N$460,9,FALSE))*1000,#N/A)</f>
        <v>3.5855646100116414</v>
      </c>
      <c r="AC38" s="196">
        <f>IFERROR((VLOOKUP($A38,'1920'!$F$10:$L$408,4,FALSE)/VLOOKUP($A38,'2019'!$F$10:$N$464,8,FALSE))*1000,#N/A)</f>
        <v>2.9118136439267888</v>
      </c>
      <c r="AD38" s="196">
        <f>IFERROR((VLOOKUP($A38,'20 21'!$F$10:$M$408,4,FALSE)/VLOOKUP($A38,'2020'!$F$10:$N$469,8,FALSE))*1000,#N/A)</f>
        <v>1.8717008419458201</v>
      </c>
      <c r="AE38" s="196">
        <f>IFERROR((VLOOKUP($A38,'21 22'!$F$10:$M$408,4,FALSE)/VLOOKUP($A38,'2021'!$F$10:$N$469,8,FALSE))*1000,#N/A)</f>
        <v>2.9577586559944669</v>
      </c>
      <c r="AF38" s="196">
        <f>IFERROR((VLOOKUP($A38,'22 23'!$F$10:$M$408,4,FALSE)/VLOOKUP($A38,'2022'!$F$10:$N$469,8,FALSE))*1000,#N/A)</f>
        <v>2.4424884434111611</v>
      </c>
      <c r="AG38" s="196">
        <f>IFERROR((VLOOKUP($A38,'23 24'!$F$7:$M$408,4,FALSE)/VLOOKUP($A38,'2023'!$C$7:$N$469,9,FALSE))*1000,#N/A)</f>
        <v>2.3859901859271595</v>
      </c>
      <c r="AI38" s="196">
        <f>IFERROR((VLOOKUP($A38,'0910'!$F$10:$L$433,5,FALSE)/VLOOKUP($A38,'2010'!$C$5:$K$611,9,FALSE))*1000,#N/A)</f>
        <v>0.29153102375977841</v>
      </c>
      <c r="AJ38" s="196">
        <f>IFERROR((VLOOKUP($A38,'1011'!$F$10:$L$433,5,FALSE)/VLOOKUP($A38,'2011'!$C$5:$K$611,9,FALSE))*1000,#N/A)</f>
        <v>0.19298499541660638</v>
      </c>
      <c r="AK38" s="196">
        <f>IFERROR((VLOOKUP($A38,'1112'!$F$10:$L$408,5,FALSE)/VLOOKUP($A38,'2012'!$F$10:$M$460,8,FALSE))*1000,#N/A)</f>
        <v>0.14423076923076925</v>
      </c>
      <c r="AL38" s="196">
        <f>IFERROR((VLOOKUP($A38,'1213'!$F$10:$L$408,5,FALSE)/VLOOKUP($A38,'2013'!$F$10:$M$460,8,FALSE))*1000,#N/A)</f>
        <v>0.28746646224607131</v>
      </c>
      <c r="AM38" s="196">
        <f>IFERROR((VLOOKUP($A38,'1314'!$F$10:$L$408,5,FALSE)/VLOOKUP($A38,'2014'!$F$10:$M$460,8,FALSE))*1000,#N/A)</f>
        <v>0.28625954198473286</v>
      </c>
      <c r="AN38" s="196">
        <f>IFERROR((VLOOKUP($A38,'1415'!$F$10:$L$408,5,FALSE)/VLOOKUP($A38,'2015'!$F$10:$M$460,8,FALSE))*1000,#N/A)</f>
        <v>0.33217861718787073</v>
      </c>
      <c r="AO38" s="196">
        <f>IFERROR((VLOOKUP($A38,'1516'!$F$10:$L$408,5,FALSE)/VLOOKUP($A38,'2016'!$F$10:$M$460,8,FALSE))*1000,#N/A)</f>
        <v>0.189000189000189</v>
      </c>
      <c r="AP38" s="196">
        <f>IFERROR((VLOOKUP($A38,'1617'!$F$10:$L$408,5,FALSE)/VLOOKUP($A38,'2017'!$F$10:$M$460,8,FALSE))*1000,#N/A)</f>
        <v>0.32843804250926661</v>
      </c>
      <c r="AQ38" s="196">
        <f>IFERROR((VLOOKUP($A38,'1718'!$F$10:$L$408,5,FALSE)/VLOOKUP($A38,'2018'!$F$10:$N$460,9,FALSE))*1000,#N/A)</f>
        <v>9.3131548311990692E-2</v>
      </c>
      <c r="AR38" s="196">
        <f>IFERROR((VLOOKUP($A38,'1819'!$F$10:$L$408,5,FALSE)/VLOOKUP($A38,'2018'!$F$10:$N$460,9,FALSE))*1000,#N/A)</f>
        <v>0.37252619324796277</v>
      </c>
      <c r="AS38" s="196">
        <f>IFERROR((VLOOKUP($A38,'1920'!$F$10:$L$408,5,FALSE)/VLOOKUP($A38,'2019'!$F$10:$N$464,8,FALSE))*1000,#N/A)</f>
        <v>0.13865779256794233</v>
      </c>
      <c r="AT38" s="196">
        <f>IFERROR((VLOOKUP($A38,'20 21'!$F$10:$L$408,5,FALSE)/VLOOKUP($A38,'2020'!$F$10:$N$469,8,FALSE))*1000,#N/A)</f>
        <v>0.41086116042713128</v>
      </c>
      <c r="AU38" s="196">
        <f>IFERROR((VLOOKUP($A38,'21 22'!$F$10:$L$408,5,FALSE)/VLOOKUP($A38,'2021'!$F$10:$N$469,8,FALSE))*1000,#N/A)</f>
        <v>0.18201591729196717</v>
      </c>
      <c r="AV38" s="196">
        <f>IFERROR((VLOOKUP($A38,'22 23'!$F$10:$L$408,5,FALSE)/VLOOKUP($A38,'2022'!$F$10:$N$469,8,FALSE))*1000,#N/A)</f>
        <v>0.72370027952923299</v>
      </c>
      <c r="AW38" s="196">
        <f>IFERROR((VLOOKUP($A38,'23 24'!$F$7:$M$408,5,FALSE)/VLOOKUP($A38,'2023'!$C$7:$N$469,9,FALSE))*1000,#N/A)</f>
        <v>9.0037365506685285E-2</v>
      </c>
      <c r="AY38" s="196">
        <f>IFERROR((VLOOKUP($A38,'0910'!$F$10:$L$433,6,FALSE)/VLOOKUP($A38,'2010'!$C$5:$K$611,9,FALSE))*1000,#N/A)</f>
        <v>0</v>
      </c>
      <c r="AZ38" s="196">
        <f>IFERROR((VLOOKUP($A38,'1011'!$F$10:$L$433,6,FALSE)/VLOOKUP($A38,'2011'!$C$5:$K$611,9,FALSE))*1000,#N/A)</f>
        <v>0</v>
      </c>
      <c r="BA38" s="196">
        <f>IFERROR((VLOOKUP($A38,'1112'!$F$10:$L$408,6,FALSE)/VLOOKUP($A38,'2012'!$F$10:$M$460,8,FALSE))*1000,#N/A)</f>
        <v>0</v>
      </c>
      <c r="BB38" s="196">
        <f>IFERROR((VLOOKUP($A38,'1213'!$F$10:$L$408,6,FALSE)/VLOOKUP($A38,'2013'!$F$10:$M$460,8,FALSE))*1000,#N/A)</f>
        <v>0</v>
      </c>
      <c r="BC38" s="196">
        <f>IFERROR((VLOOKUP($A38,'1314'!$F$10:$L$408,6,FALSE)/VLOOKUP($A38,'2014'!$F$10:$M$460,8,FALSE))*1000,#N/A)</f>
        <v>4.7709923664122134E-2</v>
      </c>
      <c r="BD38" s="196">
        <f>IFERROR((VLOOKUP($A38,'1415'!$F$10:$L$408,6,FALSE)/VLOOKUP($A38,'2015'!$F$10:$M$460,8,FALSE))*1000,#N/A)</f>
        <v>0</v>
      </c>
      <c r="BE38" s="196">
        <f>IFERROR((VLOOKUP($A38,'1516'!$F$10:$L$408,6,FALSE)/VLOOKUP($A38,'2016'!$F$10:$M$460,8,FALSE))*1000,#N/A)</f>
        <v>0</v>
      </c>
      <c r="BF38" s="196">
        <f>IFERROR((VLOOKUP($A38,'1617'!$F$10:$L$408,6,FALSE)/VLOOKUP($A38,'2017'!$F$10:$M$460,8,FALSE))*1000,#N/A)</f>
        <v>0</v>
      </c>
      <c r="BG38" s="196">
        <f>IFERROR((VLOOKUP($A38,'1718'!$F$10:$L$408,6,FALSE)/VLOOKUP($A38,'2018'!$F$10:$N$460,9,FALSE))*1000,#N/A)</f>
        <v>0</v>
      </c>
      <c r="BH38" s="196">
        <f>IFERROR((VLOOKUP($A38,'1819'!$F$10:$L$408,6,FALSE)/VLOOKUP($A38,'2018'!$F$10:$N$460,9,FALSE))*1000,#N/A)</f>
        <v>0</v>
      </c>
      <c r="BI38" s="196">
        <f>IFERROR((VLOOKUP($A38,'1920'!$F$10:$L$408,6,FALSE)/VLOOKUP($A38,'2019'!$F$10:$N$464,8,FALSE))*1000,#N/A)</f>
        <v>0</v>
      </c>
      <c r="BJ38" s="196">
        <f>IFERROR((VLOOKUP($A38,'20 21'!$F$10:$L$408,6,FALSE)/VLOOKUP($A38,'2020'!$F$10:$N$469,8,FALSE))*1000,#N/A)</f>
        <v>0</v>
      </c>
      <c r="BK38" s="196">
        <f>IFERROR((VLOOKUP($A38,'21 22'!$F$10:$L$408,6,FALSE)/VLOOKUP($A38,'2021'!$F$10:$N$469,8,FALSE))*1000,#N/A)</f>
        <v>0</v>
      </c>
      <c r="BL38" s="196">
        <f>IFERROR((VLOOKUP($A38,'22 23'!$F$10:$L$408,6,FALSE)/VLOOKUP($A38,'2022'!$F$10:$N$469,8,FALSE))*1000,#N/A)</f>
        <v>0</v>
      </c>
      <c r="BM38" s="196">
        <f>IFERROR((VLOOKUP($A38,'23 24'!$F$7:$M$408,6,FALSE)/VLOOKUP($A38,'2023'!$C$7:$N$469,9,FALSE))*1000,#N/A)</f>
        <v>0</v>
      </c>
      <c r="BO38" s="196">
        <f>IFERROR((VLOOKUP($A38,'0910'!$F$10:$L$433,7,FALSE)/VLOOKUP($A38,'2010'!$C$5:$K$611,9,FALSE))*1000,#N/A)</f>
        <v>1.3118896069190029</v>
      </c>
      <c r="BP38" s="196">
        <f>IFERROR((VLOOKUP($A38,'1011'!$F$10:$L$433,7,FALSE)/VLOOKUP($A38,'2011'!$C$5:$K$611,9,FALSE))*1000,#N/A)</f>
        <v>2.0263424518743669</v>
      </c>
      <c r="BQ38" s="196">
        <f>IFERROR((VLOOKUP($A38,'1112'!$F$10:$L$408,7,FALSE)/VLOOKUP($A38,'2012'!$F$10:$M$460,8,FALSE))*1000,#N/A)</f>
        <v>2.6923076923076921</v>
      </c>
      <c r="BR38" s="196">
        <f>IFERROR((VLOOKUP($A38,'1213'!$F$10:$L$408,7,FALSE)/VLOOKUP($A38,'2013'!$F$10:$M$460,8,FALSE))*1000,#N/A)</f>
        <v>1.9164430816404754</v>
      </c>
      <c r="BS38" s="196">
        <f>IFERROR((VLOOKUP($A38,'1314'!$F$10:$L$408,7,FALSE)/VLOOKUP($A38,'2014'!$F$10:$M$460,8,FALSE))*1000,#N/A)</f>
        <v>5.8206106870229011</v>
      </c>
      <c r="BT38" s="196">
        <f>IFERROR((VLOOKUP($A38,'1415'!$F$10:$L$408,7,FALSE)/VLOOKUP($A38,'2015'!$F$10:$M$460,8,FALSE))*1000,#N/A)</f>
        <v>3.6065107008968824</v>
      </c>
      <c r="BU38" s="196">
        <f>IFERROR((VLOOKUP($A38,'1516'!$F$10:$L$408,7,FALSE)/VLOOKUP($A38,'2016'!$F$10:$M$460,8,FALSE))*1000,#N/A)</f>
        <v>2.5987525987525988</v>
      </c>
      <c r="BV38" s="196">
        <f>IFERROR((VLOOKUP($A38,'1617'!$F$10:$L$408,7,FALSE)/VLOOKUP($A38,'2017'!$F$10:$M$460,8,FALSE))*1000,#N/A)</f>
        <v>3.1905409843757333</v>
      </c>
      <c r="BW38" s="196">
        <f>IFERROR((VLOOKUP($A38,'1718'!$F$10:$L$408,7,FALSE)/VLOOKUP($A38,'2018'!$F$10:$N$460,9,FALSE))*1000,#N/A)</f>
        <v>3.9580908032596041</v>
      </c>
      <c r="BX38" s="196">
        <f>IFERROR((VLOOKUP($A38,'1819'!$F$10:$L$408,7,FALSE)/VLOOKUP($A38,'2018'!$F$10:$N$460,9,FALSE))*1000,#N/A)</f>
        <v>3.9580908032596041</v>
      </c>
      <c r="BY38" s="196">
        <f>IFERROR((VLOOKUP($A38,'1920'!$F$10:$L$408,7,FALSE)/VLOOKUP($A38,'2019'!$F$10:$N$464,8,FALSE))*1000,#N/A)</f>
        <v>3.0042521723054167</v>
      </c>
      <c r="BZ38" s="196">
        <f>IFERROR((VLOOKUP($A38,'20 21'!$F$10:$L$408,7,FALSE)/VLOOKUP($A38,'2020'!$F$10:$N$469,8,FALSE))*1000,#N/A)</f>
        <v>2.236910762325492</v>
      </c>
      <c r="CA38" s="196">
        <f>IFERROR((VLOOKUP($A38,'21 22'!$F$10:$L$408,7,FALSE)/VLOOKUP($A38,'2021'!$F$10:$N$469,8,FALSE))*1000,#N/A)</f>
        <v>3.1397745732864339</v>
      </c>
      <c r="CB38" s="196">
        <f>IFERROR((VLOOKUP($A38,'22 23'!$F$10:$L$408,7,FALSE)/VLOOKUP($A38,'2022'!$F$10:$N$469,8,FALSE))*1000,#N/A)</f>
        <v>3.1661887229403942</v>
      </c>
      <c r="CC38" s="196">
        <f>IFERROR((VLOOKUP($A38,'23 24'!$F$7:$M$408,7,FALSE)/VLOOKUP($A38,'2023'!$C$7:$N$469,9,FALSE))*1000,#N/A)</f>
        <v>2.431008868680502</v>
      </c>
      <c r="CE38" s="198">
        <f>IFERROR((VLOOKUP($A38,'0910'!$F$10:$S$433,9,FALSE)/VLOOKUP($A38,'2010'!$C$5:$K$611,9,FALSE))*1000,#N/A)</f>
        <v>2.4294251979981536</v>
      </c>
      <c r="CF38" s="198">
        <f>IFERROR((VLOOKUP($A38,'1011'!$F$10:$S$433,10,FALSE)/VLOOKUP($A38,'2011'!$C$5:$K$611,9,FALSE))*1000,#N/A)</f>
        <v>2.0745887007285182</v>
      </c>
      <c r="CG38" s="198">
        <f>IFERROR((VLOOKUP($A38,'1112'!$F$10:$S$408,9,FALSE)/VLOOKUP($A38,'2012'!$F$10:$M$460,8,FALSE))*1000,#N/A)</f>
        <v>2.1153846153846154</v>
      </c>
      <c r="CH38" s="198">
        <f>IFERROR((VLOOKUP($A38,'1213'!$F$10:$S$408,9,FALSE)/VLOOKUP($A38,'2013'!$F$10:$M$460,8,FALSE))*1000,#N/A)</f>
        <v>2.2039095438865464</v>
      </c>
      <c r="CI38" s="198">
        <f>IFERROR((VLOOKUP($A38,'1314'!$F$10:$S$408,9,FALSE)/VLOOKUP($A38,'2014'!$F$10:$M$460,8,FALSE))*1000,#N/A)</f>
        <v>3.2919847328244276</v>
      </c>
      <c r="CJ38" s="198">
        <f>IFERROR((VLOOKUP($A38,'1415'!$F$10:$S$408,9,FALSE)/VLOOKUP($A38,'2015'!$F$10:$M$460,8,FALSE))*1000,#N/A)</f>
        <v>3.3692402600484033</v>
      </c>
      <c r="CK38" s="198">
        <f>IFERROR((VLOOKUP($A38,'1516'!$F$10:$S$408,9,FALSE)/VLOOKUP($A38,'2016'!$F$10:$M$460,8,FALSE))*1000,#N/A)</f>
        <v>2.7877527877527877</v>
      </c>
      <c r="CL38" s="198">
        <f>IFERROR((VLOOKUP($A38,'1617'!$F$10:$S$408,9,FALSE)/VLOOKUP($A38,'2017'!$F$10:$M$460,8,FALSE))*1000,#N/A)</f>
        <v>2.2052268568479332</v>
      </c>
      <c r="CM38" s="198">
        <f>IFERROR((VLOOKUP($A38,'1718'!$F$10:$S$408,9,FALSE)/VLOOKUP($A38,'2018'!$F$10:$N$460,9,FALSE))*1000,#N/A)</f>
        <v>3.0267753201396976</v>
      </c>
      <c r="CN38" s="198">
        <f>IFERROR((VLOOKUP($A38,'1819'!$F$10:$S$408,9,FALSE)/VLOOKUP($A38,'2018'!$F$10:$N$460,9,FALSE))*1000,#N/A)</f>
        <v>3.5389988358556463</v>
      </c>
      <c r="CO38" s="198">
        <f>IFERROR((VLOOKUP($A38,'1920'!$F$10:$S$408,9,FALSE)/VLOOKUP($A38,'2019'!$F$10:$N$464,8,FALSE))*1000,#N/A)</f>
        <v>3.0042521723054167</v>
      </c>
      <c r="CP38" s="198">
        <f>IFERROR((VLOOKUP($A38,'20 21'!$F$10:$S$408,9,FALSE)/VLOOKUP($A38,'2020'!$F$10:$N$469,8,FALSE))*1000,#N/A)</f>
        <v>1.9173520819932792</v>
      </c>
      <c r="CQ38" s="198">
        <f>IFERROR((VLOOKUP($A38,'21 22'!$F$10:$S$408,9,FALSE)/VLOOKUP($A38,'2021'!$F$10:$N$469,8,FALSE))*1000,#N/A)</f>
        <v>2.5482228420875406</v>
      </c>
      <c r="CR38" s="198">
        <f>IFERROR((VLOOKUP($A38,'22 23'!$F$10:$S$408,9,FALSE)/VLOOKUP($A38,'2022'!$F$10:$N$469,8,FALSE))*1000,#N/A)</f>
        <v>2.8043385831757774</v>
      </c>
      <c r="CS38" s="196">
        <f>IFERROR((VLOOKUP($A38,'23 24'!$F$7:$S$408,9,FALSE)/VLOOKUP($A38,'2023'!$C$7:$N$469,9,FALSE))*1000,#N/A)</f>
        <v>1.9808220411470758</v>
      </c>
      <c r="CU38" s="198">
        <f>IFERROR((VLOOKUP($A38,'0910'!$F$10:$S$433,10,FALSE)/VLOOKUP($A38,'2010'!$C$5:$K$611,9,FALSE))*1000,#N/A)</f>
        <v>0.77741606335940916</v>
      </c>
      <c r="CV38" s="198">
        <f>IFERROR((VLOOKUP($A38,'1011'!$F$10:$S$433,11,FALSE)/VLOOKUP($A38,'2011'!$C$5:$K$611,9,FALSE))*1000,#N/A)</f>
        <v>9.649249770830319E-2</v>
      </c>
      <c r="CW38" s="198">
        <f>IFERROR((VLOOKUP($A38,'1112'!$F$10:$S$408,10,FALSE)/VLOOKUP($A38,'2012'!$F$10:$M$460,8,FALSE))*1000,#N/A)</f>
        <v>0.33653846153846151</v>
      </c>
      <c r="CX38" s="198">
        <f>IFERROR((VLOOKUP($A38,'1213'!$F$10:$S$408,10,FALSE)/VLOOKUP($A38,'2013'!$F$10:$M$460,8,FALSE))*1000,#N/A)</f>
        <v>0.23955538520505942</v>
      </c>
      <c r="CY38" s="198">
        <f>IFERROR((VLOOKUP($A38,'1314'!$F$10:$S$408,10,FALSE)/VLOOKUP($A38,'2014'!$F$10:$M$460,8,FALSE))*1000,#N/A)</f>
        <v>0.33396946564885499</v>
      </c>
      <c r="CZ38" s="198">
        <f>IFERROR((VLOOKUP($A38,'1415'!$F$10:$S$408,10,FALSE)/VLOOKUP($A38,'2015'!$F$10:$M$460,8,FALSE))*1000,#N/A)</f>
        <v>0.18981635267878327</v>
      </c>
      <c r="DA38" s="198">
        <f>IFERROR((VLOOKUP($A38,'1516'!$F$10:$S$408,10,FALSE)/VLOOKUP($A38,'2016'!$F$10:$M$460,8,FALSE))*1000,#N/A)</f>
        <v>0.14175014175014175</v>
      </c>
      <c r="DB38" s="198">
        <f>IFERROR((VLOOKUP($A38,'1617'!$F$10:$S$408,10,FALSE)/VLOOKUP($A38,'2017'!$F$10:$M$460,8,FALSE))*1000,#N/A)</f>
        <v>0.2345986017923333</v>
      </c>
      <c r="DC38" s="198">
        <f>IFERROR((VLOOKUP($A38,'1718'!$F$10:$S$408,10,FALSE)/VLOOKUP($A38,'2018'!$F$10:$N$460,9,FALSE))*1000,#N/A)</f>
        <v>0.27939464493597205</v>
      </c>
      <c r="DD38" s="198">
        <f>IFERROR((VLOOKUP($A38,'1819'!$F$10:$S$408,10,FALSE)/VLOOKUP($A38,'2018'!$F$10:$N$460,9,FALSE))*1000,#N/A)</f>
        <v>0.23282887077997672</v>
      </c>
      <c r="DE38" s="198">
        <f>IFERROR((VLOOKUP($A38,'1920'!$F$10:$S$408,10,FALSE)/VLOOKUP($A38,'2019'!$F$10:$N$464,8,FALSE))*1000,#N/A)</f>
        <v>0.32353484932519877</v>
      </c>
      <c r="DF38" s="198">
        <f>IFERROR((VLOOKUP($A38,'20 21'!$F$10:$S$408,10,FALSE)/VLOOKUP($A38,'2020'!$F$10:$N$469,8,FALSE))*1000,#N/A)</f>
        <v>0.13695372014237708</v>
      </c>
      <c r="DG38" s="198">
        <f>IFERROR((VLOOKUP($A38,'21 22'!$F$10:$S$408,10,FALSE)/VLOOKUP($A38,'2021'!$F$10:$N$469,8,FALSE))*1000,#N/A)</f>
        <v>0.45503979322991794</v>
      </c>
      <c r="DH38" s="198">
        <f>IFERROR((VLOOKUP($A38,'22 23'!$F$10:$S$408,10,FALSE)/VLOOKUP($A38,'2022'!$F$10:$N$469,8,FALSE))*1000,#N/A)</f>
        <v>0.58800647711750187</v>
      </c>
      <c r="DI38" s="196">
        <f>IFERROR((VLOOKUP($A38,'23 24'!$F$7:$S$408,10,FALSE)/VLOOKUP($A38,'2023'!$C$7:$N$469,9,FALSE))*1000,#N/A)</f>
        <v>0.49520551028676896</v>
      </c>
      <c r="DK38" s="198">
        <f>IFERROR((VLOOKUP($A38,'0910'!$F$10:$S$433,11,FALSE)/VLOOKUP($A38,'2010'!$C$5:$K$611,9,FALSE))*1000,#N/A)</f>
        <v>0</v>
      </c>
      <c r="DL38" s="198">
        <f>IFERROR((VLOOKUP($A38,'1011'!$F$10:$S$433,12,FALSE)/VLOOKUP($A38,'2011'!$C$5:$K$611,9,FALSE))*1000,#N/A)</f>
        <v>0</v>
      </c>
      <c r="DM38" s="198">
        <f>IFERROR((VLOOKUP($A38,'1112'!$F$10:$S$408,11,FALSE)/VLOOKUP($A38,'2012'!$F$10:$M$460,8,FALSE))*1000,#N/A)</f>
        <v>0</v>
      </c>
      <c r="DN38" s="198">
        <f>IFERROR((VLOOKUP($A38,'1213'!$F$10:$S$408,11,FALSE)/VLOOKUP($A38,'2013'!$F$10:$M$460,8,FALSE))*1000,#N/A)</f>
        <v>0</v>
      </c>
      <c r="DO38" s="198">
        <f>IFERROR((VLOOKUP($A38,'1314'!$F$10:$S$408,11,FALSE)/VLOOKUP($A38,'2014'!$F$10:$M$460,8,FALSE))*1000,#N/A)</f>
        <v>0</v>
      </c>
      <c r="DP38" s="198">
        <f>IFERROR((VLOOKUP($A38,'1415'!$F$10:$S$408,11,FALSE)/VLOOKUP($A38,'2015'!$F$10:$M$460,8,FALSE))*1000,#N/A)</f>
        <v>0</v>
      </c>
      <c r="DQ38" s="198">
        <f>IFERROR((VLOOKUP($A38,'1516'!$F$10:$S$408,11,FALSE)/VLOOKUP($A38,'2016'!$F$10:$M$460,8,FALSE))*1000,#N/A)</f>
        <v>0</v>
      </c>
      <c r="DR38" s="198">
        <f>IFERROR((VLOOKUP($A38,'1617'!$F$10:$S$408,11,FALSE)/VLOOKUP($A38,'2017'!$F$10:$M$460,8,FALSE))*1000,#N/A)</f>
        <v>0</v>
      </c>
      <c r="DS38" s="198">
        <f>IFERROR((VLOOKUP($A38,'1718'!$F$10:$S$408,11,FALSE)/VLOOKUP($A38,'2018'!$F$10:$N$460,9,FALSE))*1000,#N/A)</f>
        <v>0</v>
      </c>
      <c r="DT38" s="198">
        <f>IFERROR((VLOOKUP($A38,'1819'!$F$10:$S$408,11,FALSE)/VLOOKUP($A38,'2018'!$F$10:$N$460,9,FALSE))*1000,#N/A)</f>
        <v>0</v>
      </c>
      <c r="DU38" s="198">
        <f>IFERROR((VLOOKUP($A38,'1920'!$F$10:$S$408,11,FALSE)/VLOOKUP($A38,'2019'!$F$10:$N$464,8,FALSE))*1000,#N/A)</f>
        <v>0</v>
      </c>
      <c r="DV38" s="198">
        <f>IFERROR((VLOOKUP($A38,'20 21'!$F$10:$S$408,11,FALSE)/VLOOKUP($A38,'2020'!$F$10:$N$469,8,FALSE))*1000,#N/A)</f>
        <v>0</v>
      </c>
      <c r="DW38" s="198">
        <f>IFERROR((VLOOKUP($A38,'21 22'!$F$10:$S$408,11,FALSE)/VLOOKUP($A38,'2021'!$F$10:$N$469,8,FALSE))*1000,#N/A)</f>
        <v>0</v>
      </c>
      <c r="DX38" s="198">
        <f>IFERROR((VLOOKUP($A38,'22 23'!$F$10:$S$408,11,FALSE)/VLOOKUP($A38,'2022'!$F$10:$N$469,8,FALSE))*1000,#N/A)</f>
        <v>0</v>
      </c>
      <c r="DY38" s="196">
        <f>IFERROR((VLOOKUP($A38,'23 24'!$F$7:$S$408,11,FALSE)/VLOOKUP($A38,'2023'!$C$7:$N$469,9,FALSE))*1000,#N/A)</f>
        <v>0</v>
      </c>
      <c r="EA38" s="198">
        <f>IFERROR((VLOOKUP($A38,'0910'!$F$10:$S$433,12,FALSE)/VLOOKUP($A38,'2010'!$C$5:$K$611,9,FALSE))*1000,#N/A)</f>
        <v>3.206841261357563</v>
      </c>
      <c r="EB38" s="198">
        <f>IFERROR((VLOOKUP($A38,'1011'!$F$10:$S$433,13,FALSE)/VLOOKUP($A38,'2011'!$C$5:$K$611,9,FALSE))*1000,#N/A)</f>
        <v>2.1228349495826699</v>
      </c>
      <c r="EC38" s="198">
        <f>IFERROR((VLOOKUP($A38,'1112'!$F$10:$S$408,12,FALSE)/VLOOKUP($A38,'2012'!$F$10:$M$460,8,FALSE))*1000,#N/A)</f>
        <v>2.4519230769230766</v>
      </c>
      <c r="ED38" s="198">
        <f>IFERROR((VLOOKUP($A38,'1213'!$F$10:$S$408,12,FALSE)/VLOOKUP($A38,'2013'!$F$10:$M$460,8,FALSE))*1000,#N/A)</f>
        <v>2.443464929091606</v>
      </c>
      <c r="EE38" s="198">
        <f>IFERROR((VLOOKUP($A38,'1314'!$F$10:$S$408,12,FALSE)/VLOOKUP($A38,'2014'!$F$10:$M$460,8,FALSE))*1000,#N/A)</f>
        <v>3.6736641221374047</v>
      </c>
      <c r="EF38" s="198">
        <f>IFERROR((VLOOKUP($A38,'1415'!$F$10:$S$408,12,FALSE)/VLOOKUP($A38,'2015'!$F$10:$M$460,8,FALSE))*1000,#N/A)</f>
        <v>3.5590566127271863</v>
      </c>
      <c r="EG38" s="198">
        <f>IFERROR((VLOOKUP($A38,'1516'!$F$10:$S$408,12,FALSE)/VLOOKUP($A38,'2016'!$F$10:$M$460,8,FALSE))*1000,#N/A)</f>
        <v>2.9767529767529766</v>
      </c>
      <c r="EH38" s="198">
        <f>IFERROR((VLOOKUP($A38,'1617'!$F$10:$S$408,12,FALSE)/VLOOKUP($A38,'2017'!$F$10:$M$460,8,FALSE))*1000,#N/A)</f>
        <v>2.4398254586402666</v>
      </c>
      <c r="EI38" s="198">
        <f>IFERROR((VLOOKUP($A38,'1718'!$F$10:$S$408,12,FALSE)/VLOOKUP($A38,'2018'!$F$10:$N$460,9,FALSE))*1000,#N/A)</f>
        <v>3.3527357392316643</v>
      </c>
      <c r="EJ38" s="198">
        <f>IFERROR((VLOOKUP($A38,'1819'!$F$10:$S$408,12,FALSE)/VLOOKUP($A38,'2018'!$F$10:$N$460,9,FALSE))*1000,#N/A)</f>
        <v>3.7718277066356229</v>
      </c>
      <c r="EK38" s="198">
        <f>IFERROR((VLOOKUP($A38,'1920'!$F$10:$S$408,12,FALSE)/VLOOKUP($A38,'2019'!$F$10:$N$464,8,FALSE))*1000,#N/A)</f>
        <v>3.3277870216306158</v>
      </c>
      <c r="EL38" s="198">
        <f>IFERROR((VLOOKUP($A38,'20 21'!$F$10:$S$408,12,FALSE)/VLOOKUP($A38,'2020'!$F$10:$N$469,8,FALSE))*1000,#N/A)</f>
        <v>2.0086545620881973</v>
      </c>
      <c r="EM38" s="198">
        <f>IFERROR((VLOOKUP($A38,'21 22'!$F$10:$S$408,12,FALSE)/VLOOKUP($A38,'2021'!$F$10:$N$469,8,FALSE))*1000,#N/A)</f>
        <v>2.9577586559944669</v>
      </c>
      <c r="EN38" s="198">
        <f>IFERROR((VLOOKUP($A38,'22 23'!$F$10:$S$408,12,FALSE)/VLOOKUP($A38,'2022'!$F$10:$N$469,8,FALSE))*1000,#N/A)</f>
        <v>3.3923450602932799</v>
      </c>
      <c r="EO38" s="196">
        <f>IFERROR((VLOOKUP($A38,'23 24'!$F$7:$S$408,12,FALSE)/VLOOKUP($A38,'2023'!$C$7:$N$469,9,FALSE))*1000,#N/A)</f>
        <v>2.476027551433845</v>
      </c>
    </row>
    <row r="39" spans="1:145" x14ac:dyDescent="0.3">
      <c r="A39" t="s">
        <v>665</v>
      </c>
      <c r="B39" t="s">
        <v>1742</v>
      </c>
      <c r="C39" t="str">
        <f>IF(VLOOKUP($A39,'0910'!$F$10:$L$433,1,FALSE)=VLOOKUP($A39,'2010'!$C$5:$K$611,1,FALSE),VLOOKUP($A39,'0910'!$F$10:$L$433,1,FALSE),FALSE)</f>
        <v>Braintree</v>
      </c>
      <c r="D39" t="str">
        <f>IF(VLOOKUP($A39,'1011'!$F$10:$L$433,1,FALSE)=VLOOKUP($A39,'2011'!$C$5:$K$611,1,FALSE),VLOOKUP($A39,'1011'!$F$10:$L$433,1,FALSE),FALSE)</f>
        <v>Braintree</v>
      </c>
      <c r="E39" t="str">
        <f>IF(VLOOKUP(A39,'1112'!$F$10:$L$408,1,FALSE)=VLOOKUP(A39,'2012'!$F$10:$M$460,1,FALSE),VLOOKUP(A39,'1112'!$F$10:$L$408,1,FALSE),FALSE)</f>
        <v>Braintree</v>
      </c>
      <c r="F39" t="str">
        <f>IF(VLOOKUP($A39,'1213'!$F$10:$L$408,1,FALSE)=VLOOKUP($A39,'2013'!$F$10:$M$460,1,FALSE),VLOOKUP($A39,'1213'!$F$10:$L$408,1,FALSE),FALSE)</f>
        <v>Braintree</v>
      </c>
      <c r="G39" t="str">
        <f>IF(VLOOKUP($A39,'1314'!$F$10:$L$408,1,FALSE)=VLOOKUP($A39,'2014'!$F$10:$M$460,1,FALSE),VLOOKUP($A39,'1314'!$F$10:$L$408,1,FALSE),FALSE)</f>
        <v>Braintree</v>
      </c>
      <c r="H39" t="str">
        <f>IF(VLOOKUP($A39,'1415'!$F$10:$L$408,1,FALSE)=VLOOKUP($A39,'2015'!$F$10:$M$460,1,FALSE),VLOOKUP($A39,'1415'!$F$10:$L$408,1,FALSE),FALSE)</f>
        <v>Braintree</v>
      </c>
      <c r="I39" t="str">
        <f>IF(VLOOKUP($A39,'1516'!$F$10:$L$408,1,FALSE)=VLOOKUP($A39,'2015'!$F$10:$M$460,1,FALSE),VLOOKUP($A39,'1516'!$F$10:$L$408,1,FALSE),FALSE)</f>
        <v>Braintree</v>
      </c>
      <c r="J39" t="str">
        <f>IF(VLOOKUP($A39,'1617'!$F$10:$L$408,1,FALSE)=VLOOKUP($A39,'2016'!$F$10:$M$460,1,FALSE),VLOOKUP($A39,'1617'!$F$10:$L$408,1,FALSE),FALSE)</f>
        <v>Braintree</v>
      </c>
      <c r="K39" t="str">
        <f>IF(VLOOKUP($A39,'1718'!$F$10:$M$408,1,FALSE)=VLOOKUP($A39,'2017'!$F$10:$M$460,1,FALSE),VLOOKUP($A39,'1718'!$F$10:$M$408,1,FALSE),FALSE)</f>
        <v>Braintree</v>
      </c>
      <c r="L39" t="str">
        <f>IF(VLOOKUP($A39,'1819'!$F$10:$M$408,1,FALSE)=VLOOKUP($A39,'2018'!$F$10:$M$460,1,FALSE),VLOOKUP($A39,'1819'!$F$10:$M$408,1,FALSE),FALSE)</f>
        <v>Braintree</v>
      </c>
      <c r="M39" t="str">
        <f>IF(VLOOKUP($A39,'1920'!$F$10:$M$408,1,FALSE)=VLOOKUP($A39,'2019'!$F$10:$M$464,1,FALSE),VLOOKUP($A39,'1920'!$F$10:$M$408,1,FALSE),FALSE)</f>
        <v>Braintree</v>
      </c>
      <c r="N39" t="str">
        <f>IF(VLOOKUP($A39,'20 21'!$F$10:$N$408,1,FALSE)=VLOOKUP($A39,'2020'!$F$10:$O$468,1,FALSE),VLOOKUP($A39,'20 21'!$F$10:$N$408,1,FALSE),FALSE)</f>
        <v>Braintree</v>
      </c>
      <c r="O39" t="str">
        <f>IF(VLOOKUP($A39,'21 22'!$F$10:$N$408,1,FALSE)=VLOOKUP($A39,'2021'!$F$10:$O$471,1,FALSE),VLOOKUP($A39,'21 22'!$F$10:$N$408,1,FALSE),FALSE)</f>
        <v>Braintree</v>
      </c>
      <c r="P39" t="str">
        <f>IF(VLOOKUP($A39,'22 23'!$F$10:$N$408,1,FALSE)=VLOOKUP($A39,'2022'!$F$10:$O$468,1,FALSE),VLOOKUP($A39,'22 23'!$F$10:$N$408,1,FALSE),FALSE)</f>
        <v>Braintree</v>
      </c>
      <c r="Q39" t="str">
        <f>IF(VLOOKUP($A39,'23 24'!$F$7:$N$408,1,FALSE)=VLOOKUP($A39,'2023'!$C$7:$O$468,1,FALSE),VLOOKUP($A39,'23 24'!$F$7:$N$408,1,FALSE),FALSE)</f>
        <v>Braintree</v>
      </c>
      <c r="S39" s="196">
        <f>IFERROR((VLOOKUP($A39,'0910'!$F$10:$L$433,4,FALSE)/VLOOKUP($A39,'2010'!$C$5:$K$611,9,FALSE))*1000,#N/A)</f>
        <v>4.8301400740621476</v>
      </c>
      <c r="T39" s="196">
        <f>IFERROR((VLOOKUP($A39,'1011'!$F$10:$L$433,4,FALSE)/VLOOKUP($A39,'2011'!$C$5:$K$611,9,FALSE))*1000,#N/A)</f>
        <v>3.5087719298245617</v>
      </c>
      <c r="U39" s="196">
        <f>IFERROR((VLOOKUP($A39,'1112'!$F$10:$L$408,4,FALSE)/VLOOKUP($A39,'2012'!$F$10:$M$460,8,FALSE))*1000,#N/A)</f>
        <v>1.9044596095857802</v>
      </c>
      <c r="V39" s="196">
        <f>IFERROR((VLOOKUP($A39,'1213'!$F$10:$L$408,4,FALSE)/VLOOKUP($A39,'2013'!$F$10:$M$460,8,FALSE))*1000,#N/A)</f>
        <v>1.2662234884457106</v>
      </c>
      <c r="W39" s="196">
        <f>IFERROR((VLOOKUP($A39,'1314'!$F$10:$L$408,4,FALSE)/VLOOKUP($A39,'2014'!$F$10:$M$460,8,FALSE))*1000,#N/A)</f>
        <v>3.3143939393939394</v>
      </c>
      <c r="X39" s="196">
        <f>IFERROR((VLOOKUP($A39,'1415'!$F$10:$L$408,4,FALSE)/VLOOKUP($A39,'2015'!$F$10:$M$460,8,FALSE))*1000,#N/A)</f>
        <v>4.7044064607182063</v>
      </c>
      <c r="Y39" s="196">
        <f>IFERROR((VLOOKUP($A39,'1516'!$F$10:$L$408,4,FALSE)/VLOOKUP($A39,'2016'!$F$10:$M$460,8,FALSE))*1000,#N/A)</f>
        <v>4.1990668740279933</v>
      </c>
      <c r="Z39" s="196">
        <f>IFERROR((VLOOKUP($A39,'1617'!$F$10:$L$408,4,FALSE)/VLOOKUP($A39,'2017'!$F$10:$M$460,8,FALSE))*1000,#N/A)</f>
        <v>4.7995045672704748</v>
      </c>
      <c r="AA39" s="196">
        <f>IFERROR((VLOOKUP($A39,'1718'!$F$10:$L$408,4,FALSE)/VLOOKUP($A39,'2018'!$F$10:$N$460,9,FALSE))*1000,#N/A)</f>
        <v>4.1487400122925635</v>
      </c>
      <c r="AB39" s="196">
        <f>IFERROR((VLOOKUP($A39,'1819'!$F$10:$L$408,4,FALSE)/VLOOKUP($A39,'2018'!$F$10:$N$460,9,FALSE))*1000,#N/A)</f>
        <v>8.6047940995697605</v>
      </c>
      <c r="AC39" s="196">
        <f>IFERROR((VLOOKUP($A39,'1920'!$F$10:$L$408,4,FALSE)/VLOOKUP($A39,'2019'!$F$10:$N$464,8,FALSE))*1000,#N/A)</f>
        <v>9.2970798024751566</v>
      </c>
      <c r="AD39" s="196">
        <f>IFERROR((VLOOKUP($A39,'20 21'!$F$10:$M$408,4,FALSE)/VLOOKUP($A39,'2020'!$F$10:$N$469,8,FALSE))*1000,#N/A)</f>
        <v>7.5748164621971217</v>
      </c>
      <c r="AE39" s="196">
        <f>IFERROR((VLOOKUP($A39,'21 22'!$F$10:$M$408,4,FALSE)/VLOOKUP($A39,'2021'!$F$10:$N$469,8,FALSE))*1000,#N/A)</f>
        <v>10.62874251497006</v>
      </c>
      <c r="AF39" s="196">
        <f>IFERROR((VLOOKUP($A39,'22 23'!$F$10:$M$408,4,FALSE)/VLOOKUP($A39,'2022'!$F$10:$N$469,8,FALSE))*1000,#N/A)</f>
        <v>11.932646837848587</v>
      </c>
      <c r="AG39" s="196">
        <f>IFERROR((VLOOKUP($A39,'23 24'!$F$7:$M$408,4,FALSE)/VLOOKUP($A39,'2023'!$C$7:$N$469,9,FALSE))*1000,#N/A)</f>
        <v>5.6547144369209352</v>
      </c>
      <c r="AI39" s="196">
        <f>IFERROR((VLOOKUP($A39,'0910'!$F$10:$L$433,5,FALSE)/VLOOKUP($A39,'2010'!$C$5:$K$611,9,FALSE))*1000,#N/A)</f>
        <v>0.96602801481242961</v>
      </c>
      <c r="AJ39" s="196">
        <f>IFERROR((VLOOKUP($A39,'1011'!$F$10:$L$433,5,FALSE)/VLOOKUP($A39,'2011'!$C$5:$K$611,9,FALSE))*1000,#N/A)</f>
        <v>0.63795853269537484</v>
      </c>
      <c r="AK39" s="196">
        <f>IFERROR((VLOOKUP($A39,'1112'!$F$10:$L$408,5,FALSE)/VLOOKUP($A39,'2012'!$F$10:$M$460,8,FALSE))*1000,#N/A)</f>
        <v>0.63481986986192662</v>
      </c>
      <c r="AL39" s="196">
        <f>IFERROR((VLOOKUP($A39,'1213'!$F$10:$L$408,5,FALSE)/VLOOKUP($A39,'2013'!$F$10:$M$460,8,FALSE))*1000,#N/A)</f>
        <v>0.94966761633428309</v>
      </c>
      <c r="AM39" s="196">
        <f>IFERROR((VLOOKUP($A39,'1314'!$F$10:$L$408,5,FALSE)/VLOOKUP($A39,'2014'!$F$10:$M$460,8,FALSE))*1000,#N/A)</f>
        <v>1.1047979797979797</v>
      </c>
      <c r="AN39" s="196">
        <f>IFERROR((VLOOKUP($A39,'1415'!$F$10:$L$408,5,FALSE)/VLOOKUP($A39,'2015'!$F$10:$M$460,8,FALSE))*1000,#N/A)</f>
        <v>0.6272541947624275</v>
      </c>
      <c r="AO39" s="196">
        <f>IFERROR((VLOOKUP($A39,'1516'!$F$10:$L$408,5,FALSE)/VLOOKUP($A39,'2016'!$F$10:$M$460,8,FALSE))*1000,#N/A)</f>
        <v>1.088646967340591</v>
      </c>
      <c r="AP39" s="196">
        <f>IFERROR((VLOOKUP($A39,'1617'!$F$10:$L$408,5,FALSE)/VLOOKUP($A39,'2017'!$F$10:$M$460,8,FALSE))*1000,#N/A)</f>
        <v>1.3934045517882026</v>
      </c>
      <c r="AQ39" s="196">
        <f>IFERROR((VLOOKUP($A39,'1718'!$F$10:$L$408,5,FALSE)/VLOOKUP($A39,'2018'!$F$10:$N$460,9,FALSE))*1000,#N/A)</f>
        <v>1.5365703749231714</v>
      </c>
      <c r="AR39" s="196">
        <f>IFERROR((VLOOKUP($A39,'1819'!$F$10:$L$408,5,FALSE)/VLOOKUP($A39,'2018'!$F$10:$N$460,9,FALSE))*1000,#N/A)</f>
        <v>3.5341118623232943</v>
      </c>
      <c r="AS39" s="196">
        <f>IFERROR((VLOOKUP($A39,'1920'!$F$10:$L$408,5,FALSE)/VLOOKUP($A39,'2019'!$F$10:$N$464,8,FALSE))*1000,#N/A)</f>
        <v>3.9626897518746573</v>
      </c>
      <c r="AT39" s="196">
        <f>IFERROR((VLOOKUP($A39,'20 21'!$F$10:$L$408,5,FALSE)/VLOOKUP($A39,'2020'!$F$10:$N$469,8,FALSE))*1000,#N/A)</f>
        <v>4.0904008895864452</v>
      </c>
      <c r="AU39" s="196">
        <f>IFERROR((VLOOKUP($A39,'21 22'!$F$10:$L$408,5,FALSE)/VLOOKUP($A39,'2021'!$F$10:$N$469,8,FALSE))*1000,#N/A)</f>
        <v>5.2395209580838316</v>
      </c>
      <c r="AV39" s="196">
        <f>IFERROR((VLOOKUP($A39,'22 23'!$F$10:$L$408,5,FALSE)/VLOOKUP($A39,'2022'!$F$10:$N$469,8,FALSE))*1000,#N/A)</f>
        <v>5.8926651051104137</v>
      </c>
      <c r="AW39" s="196">
        <f>IFERROR((VLOOKUP($A39,'23 24'!$F$7:$M$408,5,FALSE)/VLOOKUP($A39,'2023'!$C$7:$N$469,9,FALSE))*1000,#N/A)</f>
        <v>3.3348315910046544</v>
      </c>
      <c r="AY39" s="196">
        <f>IFERROR((VLOOKUP($A39,'0910'!$F$10:$L$433,6,FALSE)/VLOOKUP($A39,'2010'!$C$5:$K$611,9,FALSE))*1000,#N/A)</f>
        <v>0</v>
      </c>
      <c r="AZ39" s="196">
        <f>IFERROR((VLOOKUP($A39,'1011'!$F$10:$L$433,6,FALSE)/VLOOKUP($A39,'2011'!$C$5:$K$611,9,FALSE))*1000,#N/A)</f>
        <v>0</v>
      </c>
      <c r="BA39" s="196">
        <f>IFERROR((VLOOKUP($A39,'1112'!$F$10:$L$408,6,FALSE)/VLOOKUP($A39,'2012'!$F$10:$M$460,8,FALSE))*1000,#N/A)</f>
        <v>0</v>
      </c>
      <c r="BB39" s="196">
        <f>IFERROR((VLOOKUP($A39,'1213'!$F$10:$L$408,6,FALSE)/VLOOKUP($A39,'2013'!$F$10:$M$460,8,FALSE))*1000,#N/A)</f>
        <v>0</v>
      </c>
      <c r="BC39" s="196">
        <f>IFERROR((VLOOKUP($A39,'1314'!$F$10:$L$408,6,FALSE)/VLOOKUP($A39,'2014'!$F$10:$M$460,8,FALSE))*1000,#N/A)</f>
        <v>0</v>
      </c>
      <c r="BD39" s="196">
        <f>IFERROR((VLOOKUP($A39,'1415'!$F$10:$L$408,6,FALSE)/VLOOKUP($A39,'2015'!$F$10:$M$460,8,FALSE))*1000,#N/A)</f>
        <v>0</v>
      </c>
      <c r="BE39" s="196">
        <f>IFERROR((VLOOKUP($A39,'1516'!$F$10:$L$408,6,FALSE)/VLOOKUP($A39,'2016'!$F$10:$M$460,8,FALSE))*1000,#N/A)</f>
        <v>0</v>
      </c>
      <c r="BF39" s="196">
        <f>IFERROR((VLOOKUP($A39,'1617'!$F$10:$L$408,6,FALSE)/VLOOKUP($A39,'2017'!$F$10:$M$460,8,FALSE))*1000,#N/A)</f>
        <v>0</v>
      </c>
      <c r="BG39" s="196">
        <f>IFERROR((VLOOKUP($A39,'1718'!$F$10:$L$408,6,FALSE)/VLOOKUP($A39,'2018'!$F$10:$N$460,9,FALSE))*1000,#N/A)</f>
        <v>0</v>
      </c>
      <c r="BH39" s="196">
        <f>IFERROR((VLOOKUP($A39,'1819'!$F$10:$L$408,6,FALSE)/VLOOKUP($A39,'2018'!$F$10:$N$460,9,FALSE))*1000,#N/A)</f>
        <v>0</v>
      </c>
      <c r="BI39" s="196">
        <f>IFERROR((VLOOKUP($A39,'1920'!$F$10:$L$408,6,FALSE)/VLOOKUP($A39,'2019'!$F$10:$N$464,8,FALSE))*1000,#N/A)</f>
        <v>0</v>
      </c>
      <c r="BJ39" s="196">
        <f>IFERROR((VLOOKUP($A39,'20 21'!$F$10:$L$408,6,FALSE)/VLOOKUP($A39,'2020'!$F$10:$N$469,8,FALSE))*1000,#N/A)</f>
        <v>0</v>
      </c>
      <c r="BK39" s="196">
        <f>IFERROR((VLOOKUP($A39,'21 22'!$F$10:$L$408,6,FALSE)/VLOOKUP($A39,'2021'!$F$10:$N$469,8,FALSE))*1000,#N/A)</f>
        <v>0</v>
      </c>
      <c r="BL39" s="196">
        <f>IFERROR((VLOOKUP($A39,'22 23'!$F$10:$L$408,6,FALSE)/VLOOKUP($A39,'2022'!$F$10:$N$469,8,FALSE))*1000,#N/A)</f>
        <v>0</v>
      </c>
      <c r="BM39" s="196">
        <f>IFERROR((VLOOKUP($A39,'23 24'!$F$7:$M$408,6,FALSE)/VLOOKUP($A39,'2023'!$C$7:$N$469,9,FALSE))*1000,#N/A)</f>
        <v>0</v>
      </c>
      <c r="BO39" s="196">
        <f>IFERROR((VLOOKUP($A39,'0910'!$F$10:$L$433,7,FALSE)/VLOOKUP($A39,'2010'!$C$5:$K$611,9,FALSE))*1000,#N/A)</f>
        <v>5.7961680888745768</v>
      </c>
      <c r="BP39" s="196">
        <f>IFERROR((VLOOKUP($A39,'1011'!$F$10:$L$433,7,FALSE)/VLOOKUP($A39,'2011'!$C$5:$K$611,9,FALSE))*1000,#N/A)</f>
        <v>4.1467304625199359</v>
      </c>
      <c r="BQ39" s="196">
        <f>IFERROR((VLOOKUP($A39,'1112'!$F$10:$L$408,7,FALSE)/VLOOKUP($A39,'2012'!$F$10:$M$460,8,FALSE))*1000,#N/A)</f>
        <v>2.5392794794477065</v>
      </c>
      <c r="BR39" s="196">
        <f>IFERROR((VLOOKUP($A39,'1213'!$F$10:$L$408,7,FALSE)/VLOOKUP($A39,'2013'!$F$10:$M$460,8,FALSE))*1000,#N/A)</f>
        <v>2.2158911047799936</v>
      </c>
      <c r="BS39" s="196">
        <f>IFERROR((VLOOKUP($A39,'1314'!$F$10:$L$408,7,FALSE)/VLOOKUP($A39,'2014'!$F$10:$M$460,8,FALSE))*1000,#N/A)</f>
        <v>4.4191919191919187</v>
      </c>
      <c r="BT39" s="196">
        <f>IFERROR((VLOOKUP($A39,'1415'!$F$10:$L$408,7,FALSE)/VLOOKUP($A39,'2015'!$F$10:$M$460,8,FALSE))*1000,#N/A)</f>
        <v>5.3316606554806336</v>
      </c>
      <c r="BU39" s="196">
        <f>IFERROR((VLOOKUP($A39,'1516'!$F$10:$L$408,7,FALSE)/VLOOKUP($A39,'2016'!$F$10:$M$460,8,FALSE))*1000,#N/A)</f>
        <v>5.2877138413685847</v>
      </c>
      <c r="BV39" s="196">
        <f>IFERROR((VLOOKUP($A39,'1617'!$F$10:$L$408,7,FALSE)/VLOOKUP($A39,'2017'!$F$10:$M$460,8,FALSE))*1000,#N/A)</f>
        <v>6.1929091190586778</v>
      </c>
      <c r="BW39" s="196">
        <f>IFERROR((VLOOKUP($A39,'1718'!$F$10:$L$408,7,FALSE)/VLOOKUP($A39,'2018'!$F$10:$N$460,9,FALSE))*1000,#N/A)</f>
        <v>5.6853103872157345</v>
      </c>
      <c r="BX39" s="196">
        <f>IFERROR((VLOOKUP($A39,'1819'!$F$10:$L$408,7,FALSE)/VLOOKUP($A39,'2018'!$F$10:$N$460,9,FALSE))*1000,#N/A)</f>
        <v>11.985248924400738</v>
      </c>
      <c r="BY39" s="196">
        <f>IFERROR((VLOOKUP($A39,'1920'!$F$10:$L$408,7,FALSE)/VLOOKUP($A39,'2019'!$F$10:$N$464,8,FALSE))*1000,#N/A)</f>
        <v>13.259769554349814</v>
      </c>
      <c r="BZ39" s="196">
        <f>IFERROR((VLOOKUP($A39,'20 21'!$F$10:$L$408,7,FALSE)/VLOOKUP($A39,'2020'!$F$10:$N$469,8,FALSE))*1000,#N/A)</f>
        <v>11.665217351783566</v>
      </c>
      <c r="CA39" s="196">
        <f>IFERROR((VLOOKUP($A39,'21 22'!$F$10:$L$408,7,FALSE)/VLOOKUP($A39,'2021'!$F$10:$N$469,8,FALSE))*1000,#N/A)</f>
        <v>16.017964071856287</v>
      </c>
      <c r="CB39" s="196">
        <f>IFERROR((VLOOKUP($A39,'22 23'!$F$10:$L$408,7,FALSE)/VLOOKUP($A39,'2022'!$F$10:$N$469,8,FALSE))*1000,#N/A)</f>
        <v>17.825311942959001</v>
      </c>
      <c r="CC39" s="196">
        <f>IFERROR((VLOOKUP($A39,'23 24'!$F$7:$M$408,7,FALSE)/VLOOKUP($A39,'2023'!$C$7:$N$469,9,FALSE))*1000,#N/A)</f>
        <v>9.1345387057953573</v>
      </c>
      <c r="CE39" s="198">
        <f>IFERROR((VLOOKUP($A39,'0910'!$F$10:$S$433,9,FALSE)/VLOOKUP($A39,'2010'!$C$5:$K$611,9,FALSE))*1000,#N/A)</f>
        <v>3.542102720978908</v>
      </c>
      <c r="CF39" s="198">
        <f>IFERROR((VLOOKUP($A39,'1011'!$F$10:$S$433,10,FALSE)/VLOOKUP($A39,'2011'!$C$5:$K$611,9,FALSE))*1000,#N/A)</f>
        <v>5.2631578947368416</v>
      </c>
      <c r="CG39" s="198">
        <f>IFERROR((VLOOKUP($A39,'1112'!$F$10:$S$408,9,FALSE)/VLOOKUP($A39,'2012'!$F$10:$M$460,8,FALSE))*1000,#N/A)</f>
        <v>3.0153943818441515</v>
      </c>
      <c r="CH39" s="198">
        <f>IFERROR((VLOOKUP($A39,'1213'!$F$10:$S$408,9,FALSE)/VLOOKUP($A39,'2013'!$F$10:$M$460,8,FALSE))*1000,#N/A)</f>
        <v>1.8993352326685662</v>
      </c>
      <c r="CI39" s="198">
        <f>IFERROR((VLOOKUP($A39,'1314'!$F$10:$S$408,9,FALSE)/VLOOKUP($A39,'2014'!$F$10:$M$460,8,FALSE))*1000,#N/A)</f>
        <v>1.7361111111111109</v>
      </c>
      <c r="CJ39" s="198">
        <f>IFERROR((VLOOKUP($A39,'1415'!$F$10:$S$408,9,FALSE)/VLOOKUP($A39,'2015'!$F$10:$M$460,8,FALSE))*1000,#N/A)</f>
        <v>2.9794574251215304</v>
      </c>
      <c r="CK39" s="198">
        <f>IFERROR((VLOOKUP($A39,'1516'!$F$10:$S$408,9,FALSE)/VLOOKUP($A39,'2016'!$F$10:$M$460,8,FALSE))*1000,#N/A)</f>
        <v>5.598755832037325</v>
      </c>
      <c r="CL39" s="198">
        <f>IFERROR((VLOOKUP($A39,'1617'!$F$10:$S$408,9,FALSE)/VLOOKUP($A39,'2017'!$F$10:$M$460,8,FALSE))*1000,#N/A)</f>
        <v>3.0964545595293389</v>
      </c>
      <c r="CM39" s="198">
        <f>IFERROR((VLOOKUP($A39,'1718'!$F$10:$S$408,9,FALSE)/VLOOKUP($A39,'2018'!$F$10:$N$460,9,FALSE))*1000,#N/A)</f>
        <v>2.3048555623847573</v>
      </c>
      <c r="CN39" s="198">
        <f>IFERROR((VLOOKUP($A39,'1819'!$F$10:$S$408,9,FALSE)/VLOOKUP($A39,'2018'!$F$10:$N$460,9,FALSE))*1000,#N/A)</f>
        <v>4.6097111247695146</v>
      </c>
      <c r="CO39" s="198">
        <f>IFERROR((VLOOKUP($A39,'1920'!$F$10:$S$408,9,FALSE)/VLOOKUP($A39,'2019'!$F$10:$N$464,8,FALSE))*1000,#N/A)</f>
        <v>8.3826129366579281</v>
      </c>
      <c r="CP39" s="198">
        <f>IFERROR((VLOOKUP($A39,'20 21'!$F$10:$S$408,9,FALSE)/VLOOKUP($A39,'2020'!$F$10:$N$469,8,FALSE))*1000,#N/A)</f>
        <v>8.7867870961486609</v>
      </c>
      <c r="CQ39" s="198">
        <f>IFERROR((VLOOKUP($A39,'21 22'!$F$10:$S$408,9,FALSE)/VLOOKUP($A39,'2021'!$F$10:$N$469,8,FALSE))*1000,#N/A)</f>
        <v>8.3832335329341312</v>
      </c>
      <c r="CR39" s="198">
        <f>IFERROR((VLOOKUP($A39,'22 23'!$F$10:$S$408,9,FALSE)/VLOOKUP($A39,'2022'!$F$10:$N$469,8,FALSE))*1000,#N/A)</f>
        <v>12.227280093104108</v>
      </c>
      <c r="CS39" s="196">
        <f>IFERROR((VLOOKUP($A39,'23 24'!$F$7:$S$408,9,FALSE)/VLOOKUP($A39,'2023'!$C$7:$N$469,9,FALSE))*1000,#N/A)</f>
        <v>8.1195899607069837</v>
      </c>
      <c r="CU39" s="198">
        <f>IFERROR((VLOOKUP($A39,'0910'!$F$10:$S$433,10,FALSE)/VLOOKUP($A39,'2010'!$C$5:$K$611,9,FALSE))*1000,#N/A)</f>
        <v>1.771051360489454</v>
      </c>
      <c r="CV39" s="198">
        <f>IFERROR((VLOOKUP($A39,'1011'!$F$10:$S$433,11,FALSE)/VLOOKUP($A39,'2011'!$C$5:$K$611,9,FALSE))*1000,#N/A)</f>
        <v>1.4354066985645932</v>
      </c>
      <c r="CW39" s="198">
        <f>IFERROR((VLOOKUP($A39,'1112'!$F$10:$S$408,10,FALSE)/VLOOKUP($A39,'2012'!$F$10:$M$460,8,FALSE))*1000,#N/A)</f>
        <v>0.79352483732740831</v>
      </c>
      <c r="CX39" s="198">
        <f>IFERROR((VLOOKUP($A39,'1213'!$F$10:$S$408,10,FALSE)/VLOOKUP($A39,'2013'!$F$10:$M$460,8,FALSE))*1000,#N/A)</f>
        <v>0.63311174422285532</v>
      </c>
      <c r="CY39" s="198">
        <f>IFERROR((VLOOKUP($A39,'1314'!$F$10:$S$408,10,FALSE)/VLOOKUP($A39,'2014'!$F$10:$M$460,8,FALSE))*1000,#N/A)</f>
        <v>0.94696969696969702</v>
      </c>
      <c r="CZ39" s="198">
        <f>IFERROR((VLOOKUP($A39,'1415'!$F$10:$S$408,10,FALSE)/VLOOKUP($A39,'2015'!$F$10:$M$460,8,FALSE))*1000,#N/A)</f>
        <v>0.6272541947624275</v>
      </c>
      <c r="DA39" s="198">
        <f>IFERROR((VLOOKUP($A39,'1516'!$F$10:$S$408,10,FALSE)/VLOOKUP($A39,'2016'!$F$10:$M$460,8,FALSE))*1000,#N/A)</f>
        <v>1.2441679626749611</v>
      </c>
      <c r="DB39" s="198">
        <f>IFERROR((VLOOKUP($A39,'1617'!$F$10:$S$408,10,FALSE)/VLOOKUP($A39,'2017'!$F$10:$M$460,8,FALSE))*1000,#N/A)</f>
        <v>0.61929091190586771</v>
      </c>
      <c r="DC39" s="198">
        <f>IFERROR((VLOOKUP($A39,'1718'!$F$10:$S$408,10,FALSE)/VLOOKUP($A39,'2018'!$F$10:$N$460,9,FALSE))*1000,#N/A)</f>
        <v>0.76828518746158569</v>
      </c>
      <c r="DD39" s="198">
        <f>IFERROR((VLOOKUP($A39,'1819'!$F$10:$S$408,10,FALSE)/VLOOKUP($A39,'2018'!$F$10:$N$460,9,FALSE))*1000,#N/A)</f>
        <v>1.9975414874001232</v>
      </c>
      <c r="DE39" s="198">
        <f>IFERROR((VLOOKUP($A39,'1920'!$F$10:$S$408,10,FALSE)/VLOOKUP($A39,'2019'!$F$10:$N$464,8,FALSE))*1000,#N/A)</f>
        <v>3.8102786075717856</v>
      </c>
      <c r="DF39" s="198">
        <f>IFERROR((VLOOKUP($A39,'20 21'!$F$10:$S$408,10,FALSE)/VLOOKUP($A39,'2020'!$F$10:$N$469,8,FALSE))*1000,#N/A)</f>
        <v>2.5754375971470216</v>
      </c>
      <c r="DG39" s="198">
        <f>IFERROR((VLOOKUP($A39,'21 22'!$F$10:$S$408,10,FALSE)/VLOOKUP($A39,'2021'!$F$10:$N$469,8,FALSE))*1000,#N/A)</f>
        <v>4.0419161676646711</v>
      </c>
      <c r="DH39" s="198">
        <f>IFERROR((VLOOKUP($A39,'22 23'!$F$10:$S$408,10,FALSE)/VLOOKUP($A39,'2022'!$F$10:$N$469,8,FALSE))*1000,#N/A)</f>
        <v>2.9463325525552069</v>
      </c>
      <c r="DI39" s="196">
        <f>IFERROR((VLOOKUP($A39,'23 24'!$F$7:$S$408,10,FALSE)/VLOOKUP($A39,'2023'!$C$7:$N$469,9,FALSE))*1000,#N/A)</f>
        <v>6.5246705041395403</v>
      </c>
      <c r="DK39" s="198">
        <f>IFERROR((VLOOKUP($A39,'0910'!$F$10:$S$433,11,FALSE)/VLOOKUP($A39,'2010'!$C$5:$K$611,9,FALSE))*1000,#N/A)</f>
        <v>0</v>
      </c>
      <c r="DL39" s="198">
        <f>IFERROR((VLOOKUP($A39,'1011'!$F$10:$S$433,12,FALSE)/VLOOKUP($A39,'2011'!$C$5:$K$611,9,FALSE))*1000,#N/A)</f>
        <v>0</v>
      </c>
      <c r="DM39" s="198">
        <f>IFERROR((VLOOKUP($A39,'1112'!$F$10:$S$408,11,FALSE)/VLOOKUP($A39,'2012'!$F$10:$M$460,8,FALSE))*1000,#N/A)</f>
        <v>0</v>
      </c>
      <c r="DN39" s="198">
        <f>IFERROR((VLOOKUP($A39,'1213'!$F$10:$S$408,11,FALSE)/VLOOKUP($A39,'2013'!$F$10:$M$460,8,FALSE))*1000,#N/A)</f>
        <v>0</v>
      </c>
      <c r="DO39" s="198">
        <f>IFERROR((VLOOKUP($A39,'1314'!$F$10:$S$408,11,FALSE)/VLOOKUP($A39,'2014'!$F$10:$M$460,8,FALSE))*1000,#N/A)</f>
        <v>0</v>
      </c>
      <c r="DP39" s="198">
        <f>IFERROR((VLOOKUP($A39,'1415'!$F$10:$S$408,11,FALSE)/VLOOKUP($A39,'2015'!$F$10:$M$460,8,FALSE))*1000,#N/A)</f>
        <v>0</v>
      </c>
      <c r="DQ39" s="198">
        <f>IFERROR((VLOOKUP($A39,'1516'!$F$10:$S$408,11,FALSE)/VLOOKUP($A39,'2016'!$F$10:$M$460,8,FALSE))*1000,#N/A)</f>
        <v>0</v>
      </c>
      <c r="DR39" s="198">
        <f>IFERROR((VLOOKUP($A39,'1617'!$F$10:$S$408,11,FALSE)/VLOOKUP($A39,'2017'!$F$10:$M$460,8,FALSE))*1000,#N/A)</f>
        <v>0</v>
      </c>
      <c r="DS39" s="198">
        <f>IFERROR((VLOOKUP($A39,'1718'!$F$10:$S$408,11,FALSE)/VLOOKUP($A39,'2018'!$F$10:$N$460,9,FALSE))*1000,#N/A)</f>
        <v>0</v>
      </c>
      <c r="DT39" s="198">
        <f>IFERROR((VLOOKUP($A39,'1819'!$F$10:$S$408,11,FALSE)/VLOOKUP($A39,'2018'!$F$10:$N$460,9,FALSE))*1000,#N/A)</f>
        <v>0</v>
      </c>
      <c r="DU39" s="198">
        <f>IFERROR((VLOOKUP($A39,'1920'!$F$10:$S$408,11,FALSE)/VLOOKUP($A39,'2019'!$F$10:$N$464,8,FALSE))*1000,#N/A)</f>
        <v>0</v>
      </c>
      <c r="DV39" s="198">
        <f>IFERROR((VLOOKUP($A39,'20 21'!$F$10:$S$408,11,FALSE)/VLOOKUP($A39,'2020'!$F$10:$N$469,8,FALSE))*1000,#N/A)</f>
        <v>0</v>
      </c>
      <c r="DW39" s="198">
        <f>IFERROR((VLOOKUP($A39,'21 22'!$F$10:$S$408,11,FALSE)/VLOOKUP($A39,'2021'!$F$10:$N$469,8,FALSE))*1000,#N/A)</f>
        <v>0</v>
      </c>
      <c r="DX39" s="198">
        <f>IFERROR((VLOOKUP($A39,'22 23'!$F$10:$S$408,11,FALSE)/VLOOKUP($A39,'2022'!$F$10:$N$469,8,FALSE))*1000,#N/A)</f>
        <v>0</v>
      </c>
      <c r="DY39" s="196">
        <f>IFERROR((VLOOKUP($A39,'23 24'!$F$7:$S$408,11,FALSE)/VLOOKUP($A39,'2023'!$C$7:$N$469,9,FALSE))*1000,#N/A)</f>
        <v>0</v>
      </c>
      <c r="EA39" s="198">
        <f>IFERROR((VLOOKUP($A39,'0910'!$F$10:$S$433,12,FALSE)/VLOOKUP($A39,'2010'!$C$5:$K$611,9,FALSE))*1000,#N/A)</f>
        <v>5.3131540814683627</v>
      </c>
      <c r="EB39" s="198">
        <f>IFERROR((VLOOKUP($A39,'1011'!$F$10:$S$433,13,FALSE)/VLOOKUP($A39,'2011'!$C$5:$K$611,9,FALSE))*1000,#N/A)</f>
        <v>6.6985645933014357</v>
      </c>
      <c r="EC39" s="198">
        <f>IFERROR((VLOOKUP($A39,'1112'!$F$10:$S$408,12,FALSE)/VLOOKUP($A39,'2012'!$F$10:$M$460,8,FALSE))*1000,#N/A)</f>
        <v>3.8089192191715604</v>
      </c>
      <c r="ED39" s="198">
        <f>IFERROR((VLOOKUP($A39,'1213'!$F$10:$S$408,12,FALSE)/VLOOKUP($A39,'2013'!$F$10:$M$460,8,FALSE))*1000,#N/A)</f>
        <v>2.5324469768914213</v>
      </c>
      <c r="EE39" s="198">
        <f>IFERROR((VLOOKUP($A39,'1314'!$F$10:$S$408,12,FALSE)/VLOOKUP($A39,'2014'!$F$10:$M$460,8,FALSE))*1000,#N/A)</f>
        <v>2.5252525252525255</v>
      </c>
      <c r="EF39" s="198">
        <f>IFERROR((VLOOKUP($A39,'1415'!$F$10:$S$408,12,FALSE)/VLOOKUP($A39,'2015'!$F$10:$M$460,8,FALSE))*1000,#N/A)</f>
        <v>3.6067116198839577</v>
      </c>
      <c r="EG39" s="198">
        <f>IFERROR((VLOOKUP($A39,'1516'!$F$10:$S$408,12,FALSE)/VLOOKUP($A39,'2016'!$F$10:$M$460,8,FALSE))*1000,#N/A)</f>
        <v>6.8429237947122861</v>
      </c>
      <c r="EH39" s="198">
        <f>IFERROR((VLOOKUP($A39,'1617'!$F$10:$S$408,12,FALSE)/VLOOKUP($A39,'2017'!$F$10:$M$460,8,FALSE))*1000,#N/A)</f>
        <v>3.7157454714352069</v>
      </c>
      <c r="EI39" s="198">
        <f>IFERROR((VLOOKUP($A39,'1718'!$F$10:$S$408,12,FALSE)/VLOOKUP($A39,'2018'!$F$10:$N$460,9,FALSE))*1000,#N/A)</f>
        <v>3.22679778733866</v>
      </c>
      <c r="EJ39" s="198">
        <f>IFERROR((VLOOKUP($A39,'1819'!$F$10:$S$408,12,FALSE)/VLOOKUP($A39,'2018'!$F$10:$N$460,9,FALSE))*1000,#N/A)</f>
        <v>6.6072526121696376</v>
      </c>
      <c r="EK39" s="198">
        <f>IFERROR((VLOOKUP($A39,'1920'!$F$10:$S$408,12,FALSE)/VLOOKUP($A39,'2019'!$F$10:$N$464,8,FALSE))*1000,#N/A)</f>
        <v>12.345302688532586</v>
      </c>
      <c r="EL39" s="198">
        <f>IFERROR((VLOOKUP($A39,'20 21'!$F$10:$S$408,12,FALSE)/VLOOKUP($A39,'2020'!$F$10:$N$469,8,FALSE))*1000,#N/A)</f>
        <v>11.362224693295682</v>
      </c>
      <c r="EM39" s="198">
        <f>IFERROR((VLOOKUP($A39,'21 22'!$F$10:$S$408,12,FALSE)/VLOOKUP($A39,'2021'!$F$10:$N$469,8,FALSE))*1000,#N/A)</f>
        <v>12.425149700598803</v>
      </c>
      <c r="EN39" s="198">
        <f>IFERROR((VLOOKUP($A39,'22 23'!$F$10:$S$408,12,FALSE)/VLOOKUP($A39,'2022'!$F$10:$N$469,8,FALSE))*1000,#N/A)</f>
        <v>15.026296018031555</v>
      </c>
      <c r="EO39" s="196">
        <f>IFERROR((VLOOKUP($A39,'23 24'!$F$7:$S$408,12,FALSE)/VLOOKUP($A39,'2023'!$C$7:$N$469,9,FALSE))*1000,#N/A)</f>
        <v>14.644260464846525</v>
      </c>
    </row>
    <row r="40" spans="1:145" x14ac:dyDescent="0.3">
      <c r="A40" t="s">
        <v>984</v>
      </c>
      <c r="B40" t="s">
        <v>1742</v>
      </c>
      <c r="C40" t="str">
        <f>IF(VLOOKUP($A40,'0910'!$F$10:$L$433,1,FALSE)=VLOOKUP($A40,'2010'!$C$5:$K$611,1,FALSE),VLOOKUP($A40,'0910'!$F$10:$L$433,1,FALSE),FALSE)</f>
        <v>Breckland</v>
      </c>
      <c r="D40" t="str">
        <f>IF(VLOOKUP($A40,'1011'!$F$10:$L$433,1,FALSE)=VLOOKUP($A40,'2011'!$C$5:$K$611,1,FALSE),VLOOKUP($A40,'1011'!$F$10:$L$433,1,FALSE),FALSE)</f>
        <v>Breckland</v>
      </c>
      <c r="E40" t="str">
        <f>IF(VLOOKUP(A40,'1112'!$F$10:$L$408,1,FALSE)=VLOOKUP(A40,'2012'!$F$10:$M$460,1,FALSE),VLOOKUP(A40,'1112'!$F$10:$L$408,1,FALSE),FALSE)</f>
        <v>Breckland</v>
      </c>
      <c r="F40" t="str">
        <f>IF(VLOOKUP($A40,'1213'!$F$10:$L$408,1,FALSE)=VLOOKUP($A40,'2013'!$F$10:$M$460,1,FALSE),VLOOKUP($A40,'1213'!$F$10:$L$408,1,FALSE),FALSE)</f>
        <v>Breckland</v>
      </c>
      <c r="G40" t="str">
        <f>IF(VLOOKUP($A40,'1314'!$F$10:$L$408,1,FALSE)=VLOOKUP($A40,'2014'!$F$10:$M$460,1,FALSE),VLOOKUP($A40,'1314'!$F$10:$L$408,1,FALSE),FALSE)</f>
        <v>Breckland</v>
      </c>
      <c r="H40" t="str">
        <f>IF(VLOOKUP($A40,'1415'!$F$10:$L$408,1,FALSE)=VLOOKUP($A40,'2015'!$F$10:$M$460,1,FALSE),VLOOKUP($A40,'1415'!$F$10:$L$408,1,FALSE),FALSE)</f>
        <v>Breckland</v>
      </c>
      <c r="I40" t="str">
        <f>IF(VLOOKUP($A40,'1516'!$F$10:$L$408,1,FALSE)=VLOOKUP($A40,'2015'!$F$10:$M$460,1,FALSE),VLOOKUP($A40,'1516'!$F$10:$L$408,1,FALSE),FALSE)</f>
        <v>Breckland</v>
      </c>
      <c r="J40" t="str">
        <f>IF(VLOOKUP($A40,'1617'!$F$10:$L$408,1,FALSE)=VLOOKUP($A40,'2016'!$F$10:$M$460,1,FALSE),VLOOKUP($A40,'1617'!$F$10:$L$408,1,FALSE),FALSE)</f>
        <v>Breckland</v>
      </c>
      <c r="K40" t="str">
        <f>IF(VLOOKUP($A40,'1718'!$F$10:$M$408,1,FALSE)=VLOOKUP($A40,'2017'!$F$10:$M$460,1,FALSE),VLOOKUP($A40,'1718'!$F$10:$M$408,1,FALSE),FALSE)</f>
        <v>Breckland</v>
      </c>
      <c r="L40" t="str">
        <f>IF(VLOOKUP($A40,'1819'!$F$10:$M$408,1,FALSE)=VLOOKUP($A40,'2018'!$F$10:$M$460,1,FALSE),VLOOKUP($A40,'1819'!$F$10:$M$408,1,FALSE),FALSE)</f>
        <v>Breckland</v>
      </c>
      <c r="M40" t="str">
        <f>IF(VLOOKUP($A40,'1920'!$F$10:$M$408,1,FALSE)=VLOOKUP($A40,'2019'!$F$10:$M$464,1,FALSE),VLOOKUP($A40,'1920'!$F$10:$M$408,1,FALSE),FALSE)</f>
        <v>Breckland</v>
      </c>
      <c r="N40" t="str">
        <f>IF(VLOOKUP($A40,'20 21'!$F$10:$N$408,1,FALSE)=VLOOKUP($A40,'2020'!$F$10:$O$468,1,FALSE),VLOOKUP($A40,'20 21'!$F$10:$N$408,1,FALSE),FALSE)</f>
        <v>Breckland</v>
      </c>
      <c r="O40" t="str">
        <f>IF(VLOOKUP($A40,'21 22'!$F$10:$N$408,1,FALSE)=VLOOKUP($A40,'2021'!$F$10:$O$471,1,FALSE),VLOOKUP($A40,'21 22'!$F$10:$N$408,1,FALSE),FALSE)</f>
        <v>Breckland</v>
      </c>
      <c r="P40" t="str">
        <f>IF(VLOOKUP($A40,'22 23'!$F$10:$N$408,1,FALSE)=VLOOKUP($A40,'2022'!$F$10:$O$468,1,FALSE),VLOOKUP($A40,'22 23'!$F$10:$N$408,1,FALSE),FALSE)</f>
        <v>Breckland</v>
      </c>
      <c r="Q40" t="str">
        <f>IF(VLOOKUP($A40,'23 24'!$F$7:$N$408,1,FALSE)=VLOOKUP($A40,'2023'!$C$7:$O$468,1,FALSE),VLOOKUP($A40,'23 24'!$F$7:$N$408,1,FALSE),FALSE)</f>
        <v>Breckland</v>
      </c>
      <c r="S40" s="196">
        <f>IFERROR((VLOOKUP($A40,'0910'!$F$10:$L$433,4,FALSE)/VLOOKUP($A40,'2010'!$C$5:$K$611,9,FALSE))*1000,#N/A)</f>
        <v>7.1653268088081088</v>
      </c>
      <c r="T40" s="196">
        <f>IFERROR((VLOOKUP($A40,'1011'!$F$10:$L$433,4,FALSE)/VLOOKUP($A40,'2011'!$C$5:$K$611,9,FALSE))*1000,#N/A)</f>
        <v>7.3132509141563649</v>
      </c>
      <c r="U40" s="196">
        <f>IFERROR((VLOOKUP($A40,'1112'!$F$10:$L$408,4,FALSE)/VLOOKUP($A40,'2012'!$F$10:$M$460,8,FALSE))*1000,#N/A)</f>
        <v>5.8854076510299462</v>
      </c>
      <c r="V40" s="196">
        <f>IFERROR((VLOOKUP($A40,'1213'!$F$10:$L$408,4,FALSE)/VLOOKUP($A40,'2013'!$F$10:$M$460,8,FALSE))*1000,#N/A)</f>
        <v>5.3356282271944924</v>
      </c>
      <c r="W40" s="196">
        <f>IFERROR((VLOOKUP($A40,'1314'!$F$10:$L$408,4,FALSE)/VLOOKUP($A40,'2014'!$F$10:$M$460,8,FALSE))*1000,#N/A)</f>
        <v>7.860560492139439</v>
      </c>
      <c r="X40" s="196">
        <f>IFERROR((VLOOKUP($A40,'1415'!$F$10:$L$408,4,FALSE)/VLOOKUP($A40,'2015'!$F$10:$M$460,8,FALSE))*1000,#N/A)</f>
        <v>9.3204541603118116</v>
      </c>
      <c r="Y40" s="196">
        <f>IFERROR((VLOOKUP($A40,'1516'!$F$10:$L$408,4,FALSE)/VLOOKUP($A40,'2016'!$F$10:$M$460,8,FALSE))*1000,#N/A)</f>
        <v>9.3912460171054839</v>
      </c>
      <c r="Z40" s="196">
        <f>IFERROR((VLOOKUP($A40,'1617'!$F$10:$L$408,4,FALSE)/VLOOKUP($A40,'2017'!$F$10:$M$460,8,FALSE))*1000,#N/A)</f>
        <v>6.4548162859980138</v>
      </c>
      <c r="AA40" s="196">
        <f>IFERROR((VLOOKUP($A40,'1718'!$F$10:$L$408,4,FALSE)/VLOOKUP($A40,'2018'!$F$10:$N$460,9,FALSE))*1000,#N/A)</f>
        <v>5.9064807219031987</v>
      </c>
      <c r="AB40" s="196">
        <f>IFERROR((VLOOKUP($A40,'1819'!$F$10:$L$408,4,FALSE)/VLOOKUP($A40,'2018'!$F$10:$N$460,9,FALSE))*1000,#N/A)</f>
        <v>10.500410172272355</v>
      </c>
      <c r="AC40" s="196">
        <f>IFERROR((VLOOKUP($A40,'1920'!$F$10:$L$408,4,FALSE)/VLOOKUP($A40,'2019'!$F$10:$N$464,8,FALSE))*1000,#N/A)</f>
        <v>6.6443029153904751</v>
      </c>
      <c r="AD40" s="196">
        <f>IFERROR((VLOOKUP($A40,'20 21'!$F$10:$M$408,4,FALSE)/VLOOKUP($A40,'2020'!$F$10:$N$469,8,FALSE))*1000,#N/A)</f>
        <v>7.8309661973946856</v>
      </c>
      <c r="AE40" s="196">
        <f>IFERROR((VLOOKUP($A40,'21 22'!$F$10:$M$408,4,FALSE)/VLOOKUP($A40,'2021'!$F$10:$N$469,8,FALSE))*1000,#N/A)</f>
        <v>10.767330652056877</v>
      </c>
      <c r="AF40" s="196">
        <f>IFERROR((VLOOKUP($A40,'22 23'!$F$10:$M$408,4,FALSE)/VLOOKUP($A40,'2022'!$F$10:$N$469,8,FALSE))*1000,#N/A)</f>
        <v>13.468857183129474</v>
      </c>
      <c r="AG40" s="196">
        <f>IFERROR((VLOOKUP($A40,'23 24'!$F$7:$M$408,4,FALSE)/VLOOKUP($A40,'2023'!$C$7:$N$469,9,FALSE))*1000,#N/A)</f>
        <v>6.0167543467193259</v>
      </c>
      <c r="AI40" s="196">
        <f>IFERROR((VLOOKUP($A40,'0910'!$F$10:$L$433,5,FALSE)/VLOOKUP($A40,'2010'!$C$5:$K$611,9,FALSE))*1000,#N/A)</f>
        <v>0.34952813701502966</v>
      </c>
      <c r="AJ40" s="196">
        <f>IFERROR((VLOOKUP($A40,'1011'!$F$10:$L$433,5,FALSE)/VLOOKUP($A40,'2011'!$C$5:$K$611,9,FALSE))*1000,#N/A)</f>
        <v>0</v>
      </c>
      <c r="AK40" s="196">
        <f>IFERROR((VLOOKUP($A40,'1112'!$F$10:$L$408,5,FALSE)/VLOOKUP($A40,'2012'!$F$10:$M$460,8,FALSE))*1000,#N/A)</f>
        <v>0.34620045006058509</v>
      </c>
      <c r="AL40" s="196">
        <f>IFERROR((VLOOKUP($A40,'1213'!$F$10:$L$408,5,FALSE)/VLOOKUP($A40,'2013'!$F$10:$M$460,8,FALSE))*1000,#N/A)</f>
        <v>0.17211703958691912</v>
      </c>
      <c r="AM40" s="196">
        <f>IFERROR((VLOOKUP($A40,'1314'!$F$10:$L$408,5,FALSE)/VLOOKUP($A40,'2014'!$F$10:$M$460,8,FALSE))*1000,#N/A)</f>
        <v>0</v>
      </c>
      <c r="AN40" s="196">
        <f>IFERROR((VLOOKUP($A40,'1415'!$F$10:$L$408,5,FALSE)/VLOOKUP($A40,'2015'!$F$10:$M$460,8,FALSE))*1000,#N/A)</f>
        <v>0.67785121165904083</v>
      </c>
      <c r="AO40" s="196">
        <f>IFERROR((VLOOKUP($A40,'1516'!$F$10:$L$408,5,FALSE)/VLOOKUP($A40,'2016'!$F$10:$M$460,8,FALSE))*1000,#N/A)</f>
        <v>1.1739057521381855</v>
      </c>
      <c r="AP40" s="196">
        <f>IFERROR((VLOOKUP($A40,'1617'!$F$10:$L$408,5,FALSE)/VLOOKUP($A40,'2017'!$F$10:$M$460,8,FALSE))*1000,#N/A)</f>
        <v>0.33101621979476997</v>
      </c>
      <c r="AQ40" s="196">
        <f>IFERROR((VLOOKUP($A40,'1718'!$F$10:$L$408,5,FALSE)/VLOOKUP($A40,'2018'!$F$10:$N$460,9,FALSE))*1000,#N/A)</f>
        <v>0.49220672682526667</v>
      </c>
      <c r="AR40" s="196">
        <f>IFERROR((VLOOKUP($A40,'1819'!$F$10:$L$408,5,FALSE)/VLOOKUP($A40,'2018'!$F$10:$N$460,9,FALSE))*1000,#N/A)</f>
        <v>0.49220672682526667</v>
      </c>
      <c r="AS40" s="196">
        <f>IFERROR((VLOOKUP($A40,'1920'!$F$10:$L$408,5,FALSE)/VLOOKUP($A40,'2019'!$F$10:$N$464,8,FALSE))*1000,#N/A)</f>
        <v>0.64822467467224143</v>
      </c>
      <c r="AT40" s="196">
        <f>IFERROR((VLOOKUP($A40,'20 21'!$F$10:$L$408,5,FALSE)/VLOOKUP($A40,'2020'!$F$10:$N$469,8,FALSE))*1000,#N/A)</f>
        <v>1.4383407301337179</v>
      </c>
      <c r="AU40" s="196">
        <f>IFERROR((VLOOKUP($A40,'21 22'!$F$10:$L$408,5,FALSE)/VLOOKUP($A40,'2021'!$F$10:$N$469,8,FALSE))*1000,#N/A)</f>
        <v>2.3751464673654876</v>
      </c>
      <c r="AV40" s="196">
        <f>IFERROR((VLOOKUP($A40,'22 23'!$F$10:$L$408,5,FALSE)/VLOOKUP($A40,'2022'!$F$10:$N$469,8,FALSE))*1000,#N/A)</f>
        <v>2.1926046577187512</v>
      </c>
      <c r="AW40" s="196">
        <f>IFERROR((VLOOKUP($A40,'23 24'!$F$7:$M$408,5,FALSE)/VLOOKUP($A40,'2023'!$C$7:$N$469,9,FALSE))*1000,#N/A)</f>
        <v>2.9312392971196717</v>
      </c>
      <c r="AY40" s="196">
        <f>IFERROR((VLOOKUP($A40,'0910'!$F$10:$L$433,6,FALSE)/VLOOKUP($A40,'2010'!$C$5:$K$611,9,FALSE))*1000,#N/A)</f>
        <v>0</v>
      </c>
      <c r="AZ40" s="196">
        <f>IFERROR((VLOOKUP($A40,'1011'!$F$10:$L$433,6,FALSE)/VLOOKUP($A40,'2011'!$C$5:$K$611,9,FALSE))*1000,#N/A)</f>
        <v>0</v>
      </c>
      <c r="BA40" s="196">
        <f>IFERROR((VLOOKUP($A40,'1112'!$F$10:$L$408,6,FALSE)/VLOOKUP($A40,'2012'!$F$10:$M$460,8,FALSE))*1000,#N/A)</f>
        <v>0</v>
      </c>
      <c r="BB40" s="196">
        <f>IFERROR((VLOOKUP($A40,'1213'!$F$10:$L$408,6,FALSE)/VLOOKUP($A40,'2013'!$F$10:$M$460,8,FALSE))*1000,#N/A)</f>
        <v>0</v>
      </c>
      <c r="BC40" s="196">
        <f>IFERROR((VLOOKUP($A40,'1314'!$F$10:$L$408,6,FALSE)/VLOOKUP($A40,'2014'!$F$10:$M$460,8,FALSE))*1000,#N/A)</f>
        <v>0</v>
      </c>
      <c r="BD40" s="196">
        <f>IFERROR((VLOOKUP($A40,'1415'!$F$10:$L$408,6,FALSE)/VLOOKUP($A40,'2015'!$F$10:$M$460,8,FALSE))*1000,#N/A)</f>
        <v>0</v>
      </c>
      <c r="BE40" s="196">
        <f>IFERROR((VLOOKUP($A40,'1516'!$F$10:$L$408,6,FALSE)/VLOOKUP($A40,'2016'!$F$10:$M$460,8,FALSE))*1000,#N/A)</f>
        <v>0</v>
      </c>
      <c r="BF40" s="196">
        <f>IFERROR((VLOOKUP($A40,'1617'!$F$10:$L$408,6,FALSE)/VLOOKUP($A40,'2017'!$F$10:$M$460,8,FALSE))*1000,#N/A)</f>
        <v>0</v>
      </c>
      <c r="BG40" s="196">
        <f>IFERROR((VLOOKUP($A40,'1718'!$F$10:$L$408,6,FALSE)/VLOOKUP($A40,'2018'!$F$10:$N$460,9,FALSE))*1000,#N/A)</f>
        <v>0</v>
      </c>
      <c r="BH40" s="196">
        <f>IFERROR((VLOOKUP($A40,'1819'!$F$10:$L$408,6,FALSE)/VLOOKUP($A40,'2018'!$F$10:$N$460,9,FALSE))*1000,#N/A)</f>
        <v>0</v>
      </c>
      <c r="BI40" s="196">
        <f>IFERROR((VLOOKUP($A40,'1920'!$F$10:$L$408,6,FALSE)/VLOOKUP($A40,'2019'!$F$10:$N$464,8,FALSE))*1000,#N/A)</f>
        <v>0</v>
      </c>
      <c r="BJ40" s="196">
        <f>IFERROR((VLOOKUP($A40,'20 21'!$F$10:$L$408,6,FALSE)/VLOOKUP($A40,'2020'!$F$10:$N$469,8,FALSE))*1000,#N/A)</f>
        <v>0</v>
      </c>
      <c r="BK40" s="196">
        <f>IFERROR((VLOOKUP($A40,'21 22'!$F$10:$L$408,6,FALSE)/VLOOKUP($A40,'2021'!$F$10:$N$469,8,FALSE))*1000,#N/A)</f>
        <v>0</v>
      </c>
      <c r="BL40" s="196">
        <f>IFERROR((VLOOKUP($A40,'22 23'!$F$10:$L$408,6,FALSE)/VLOOKUP($A40,'2022'!$F$10:$N$469,8,FALSE))*1000,#N/A)</f>
        <v>0</v>
      </c>
      <c r="BM40" s="196">
        <f>IFERROR((VLOOKUP($A40,'23 24'!$F$7:$M$408,6,FALSE)/VLOOKUP($A40,'2023'!$C$7:$N$469,9,FALSE))*1000,#N/A)</f>
        <v>0</v>
      </c>
      <c r="BO40" s="196">
        <f>IFERROR((VLOOKUP($A40,'0910'!$F$10:$L$433,7,FALSE)/VLOOKUP($A40,'2010'!$C$5:$K$611,9,FALSE))*1000,#N/A)</f>
        <v>7.3400908773156246</v>
      </c>
      <c r="BP40" s="196">
        <f>IFERROR((VLOOKUP($A40,'1011'!$F$10:$L$433,7,FALSE)/VLOOKUP($A40,'2011'!$C$5:$K$611,9,FALSE))*1000,#N/A)</f>
        <v>7.3132509141563649</v>
      </c>
      <c r="BQ40" s="196">
        <f>IFERROR((VLOOKUP($A40,'1112'!$F$10:$L$408,7,FALSE)/VLOOKUP($A40,'2012'!$F$10:$M$460,8,FALSE))*1000,#N/A)</f>
        <v>6.2316081010905311</v>
      </c>
      <c r="BR40" s="196">
        <f>IFERROR((VLOOKUP($A40,'1213'!$F$10:$L$408,7,FALSE)/VLOOKUP($A40,'2013'!$F$10:$M$460,8,FALSE))*1000,#N/A)</f>
        <v>5.507745266781412</v>
      </c>
      <c r="BS40" s="196">
        <f>IFERROR((VLOOKUP($A40,'1314'!$F$10:$L$408,7,FALSE)/VLOOKUP($A40,'2014'!$F$10:$M$460,8,FALSE))*1000,#N/A)</f>
        <v>7.860560492139439</v>
      </c>
      <c r="BT40" s="196">
        <f>IFERROR((VLOOKUP($A40,'1415'!$F$10:$L$408,7,FALSE)/VLOOKUP($A40,'2015'!$F$10:$M$460,8,FALSE))*1000,#N/A)</f>
        <v>9.9983053719708526</v>
      </c>
      <c r="BU40" s="196">
        <f>IFERROR((VLOOKUP($A40,'1516'!$F$10:$L$408,7,FALSE)/VLOOKUP($A40,'2016'!$F$10:$M$460,8,FALSE))*1000,#N/A)</f>
        <v>10.565151769243668</v>
      </c>
      <c r="BV40" s="196">
        <f>IFERROR((VLOOKUP($A40,'1617'!$F$10:$L$408,7,FALSE)/VLOOKUP($A40,'2017'!$F$10:$M$460,8,FALSE))*1000,#N/A)</f>
        <v>6.7858325057927837</v>
      </c>
      <c r="BW40" s="196">
        <f>IFERROR((VLOOKUP($A40,'1718'!$F$10:$L$408,7,FALSE)/VLOOKUP($A40,'2018'!$F$10:$N$460,9,FALSE))*1000,#N/A)</f>
        <v>6.5627563576702217</v>
      </c>
      <c r="BX40" s="196">
        <f>IFERROR((VLOOKUP($A40,'1819'!$F$10:$L$408,7,FALSE)/VLOOKUP($A40,'2018'!$F$10:$N$460,9,FALSE))*1000,#N/A)</f>
        <v>10.992616899097621</v>
      </c>
      <c r="BY40" s="196">
        <f>IFERROR((VLOOKUP($A40,'1920'!$F$10:$L$408,7,FALSE)/VLOOKUP($A40,'2019'!$F$10:$N$464,8,FALSE))*1000,#N/A)</f>
        <v>7.2925275900627158</v>
      </c>
      <c r="BZ40" s="196">
        <f>IFERROR((VLOOKUP($A40,'20 21'!$F$10:$L$408,7,FALSE)/VLOOKUP($A40,'2020'!$F$10:$N$469,8,FALSE))*1000,#N/A)</f>
        <v>9.2693069275284028</v>
      </c>
      <c r="CA40" s="196">
        <f>IFERROR((VLOOKUP($A40,'21 22'!$F$10:$L$408,7,FALSE)/VLOOKUP($A40,'2021'!$F$10:$N$469,8,FALSE))*1000,#N/A)</f>
        <v>13.142477119422365</v>
      </c>
      <c r="CB40" s="196">
        <f>IFERROR((VLOOKUP($A40,'22 23'!$F$10:$L$408,7,FALSE)/VLOOKUP($A40,'2022'!$F$10:$N$469,8,FALSE))*1000,#N/A)</f>
        <v>15.661461840848226</v>
      </c>
      <c r="CC40" s="196">
        <f>IFERROR((VLOOKUP($A40,'23 24'!$F$7:$M$408,7,FALSE)/VLOOKUP($A40,'2023'!$C$7:$N$469,9,FALSE))*1000,#N/A)</f>
        <v>8.9479936438389966</v>
      </c>
      <c r="CE40" s="198">
        <f>IFERROR((VLOOKUP($A40,'0910'!$F$10:$S$433,9,FALSE)/VLOOKUP($A40,'2010'!$C$5:$K$611,9,FALSE))*1000,#N/A)</f>
        <v>7.1653268088081088</v>
      </c>
      <c r="CF40" s="198">
        <f>IFERROR((VLOOKUP($A40,'1011'!$F$10:$S$433,10,FALSE)/VLOOKUP($A40,'2011'!$C$5:$K$611,9,FALSE))*1000,#N/A)</f>
        <v>5.3978756747344594</v>
      </c>
      <c r="CG40" s="198">
        <f>IFERROR((VLOOKUP($A40,'1112'!$F$10:$S$408,9,FALSE)/VLOOKUP($A40,'2012'!$F$10:$M$460,8,FALSE))*1000,#N/A)</f>
        <v>6.0585078760602382</v>
      </c>
      <c r="CH40" s="198">
        <f>IFERROR((VLOOKUP($A40,'1213'!$F$10:$S$408,9,FALSE)/VLOOKUP($A40,'2013'!$F$10:$M$460,8,FALSE))*1000,#N/A)</f>
        <v>5.8519793459552503</v>
      </c>
      <c r="CI40" s="198">
        <f>IFERROR((VLOOKUP($A40,'1314'!$F$10:$S$408,9,FALSE)/VLOOKUP($A40,'2014'!$F$10:$M$460,8,FALSE))*1000,#N/A)</f>
        <v>6.3226247436773759</v>
      </c>
      <c r="CJ40" s="198">
        <f>IFERROR((VLOOKUP($A40,'1415'!$F$10:$S$408,9,FALSE)/VLOOKUP($A40,'2015'!$F$10:$M$460,8,FALSE))*1000,#N/A)</f>
        <v>7.7952889340789699</v>
      </c>
      <c r="CK40" s="198">
        <f>IFERROR((VLOOKUP($A40,'1516'!$F$10:$S$408,9,FALSE)/VLOOKUP($A40,'2016'!$F$10:$M$460,8,FALSE))*1000,#N/A)</f>
        <v>8.7204427301693777</v>
      </c>
      <c r="CL40" s="198">
        <f>IFERROR((VLOOKUP($A40,'1617'!$F$10:$S$408,9,FALSE)/VLOOKUP($A40,'2017'!$F$10:$M$460,8,FALSE))*1000,#N/A)</f>
        <v>8.1098973849718625</v>
      </c>
      <c r="CM40" s="198">
        <f>IFERROR((VLOOKUP($A40,'1718'!$F$10:$S$408,9,FALSE)/VLOOKUP($A40,'2018'!$F$10:$N$460,9,FALSE))*1000,#N/A)</f>
        <v>6.0705496308449547</v>
      </c>
      <c r="CN40" s="198">
        <f>IFERROR((VLOOKUP($A40,'1819'!$F$10:$S$408,9,FALSE)/VLOOKUP($A40,'2018'!$F$10:$N$460,9,FALSE))*1000,#N/A)</f>
        <v>6.7268252666119768</v>
      </c>
      <c r="CO40" s="198">
        <f>IFERROR((VLOOKUP($A40,'1920'!$F$10:$S$408,9,FALSE)/VLOOKUP($A40,'2019'!$F$10:$N$464,8,FALSE))*1000,#N/A)</f>
        <v>8.4269207707391391</v>
      </c>
      <c r="CP40" s="198">
        <f>IFERROR((VLOOKUP($A40,'20 21'!$F$10:$S$408,9,FALSE)/VLOOKUP($A40,'2020'!$F$10:$N$469,8,FALSE))*1000,#N/A)</f>
        <v>7.3515192873501132</v>
      </c>
      <c r="CQ40" s="198">
        <f>IFERROR((VLOOKUP($A40,'21 22'!$F$10:$S$408,9,FALSE)/VLOOKUP($A40,'2021'!$F$10:$N$469,8,FALSE))*1000,#N/A)</f>
        <v>7.7588117933939262</v>
      </c>
      <c r="CR40" s="198">
        <f>IFERROR((VLOOKUP($A40,'22 23'!$F$10:$S$408,9,FALSE)/VLOOKUP($A40,'2022'!$F$10:$N$469,8,FALSE))*1000,#N/A)</f>
        <v>8.770418630875005</v>
      </c>
      <c r="CS40" s="196">
        <f>IFERROR((VLOOKUP($A40,'23 24'!$F$7:$S$408,9,FALSE)/VLOOKUP($A40,'2023'!$C$7:$N$469,9,FALSE))*1000,#N/A)</f>
        <v>9.8736481587188951</v>
      </c>
      <c r="CU40" s="198">
        <f>IFERROR((VLOOKUP($A40,'0910'!$F$10:$S$433,10,FALSE)/VLOOKUP($A40,'2010'!$C$5:$K$611,9,FALSE))*1000,#N/A)</f>
        <v>0.69905627403005932</v>
      </c>
      <c r="CV40" s="198">
        <f>IFERROR((VLOOKUP($A40,'1011'!$F$10:$S$433,11,FALSE)/VLOOKUP($A40,'2011'!$C$5:$K$611,9,FALSE))*1000,#N/A)</f>
        <v>0.17412502176562772</v>
      </c>
      <c r="CW40" s="198">
        <f>IFERROR((VLOOKUP($A40,'1112'!$F$10:$S$408,10,FALSE)/VLOOKUP($A40,'2012'!$F$10:$M$460,8,FALSE))*1000,#N/A)</f>
        <v>0.17310022503029254</v>
      </c>
      <c r="CX40" s="198">
        <f>IFERROR((VLOOKUP($A40,'1213'!$F$10:$S$408,10,FALSE)/VLOOKUP($A40,'2013'!$F$10:$M$460,8,FALSE))*1000,#N/A)</f>
        <v>0.34423407917383825</v>
      </c>
      <c r="CY40" s="198">
        <f>IFERROR((VLOOKUP($A40,'1314'!$F$10:$S$408,10,FALSE)/VLOOKUP($A40,'2014'!$F$10:$M$460,8,FALSE))*1000,#N/A)</f>
        <v>0</v>
      </c>
      <c r="CZ40" s="198">
        <f>IFERROR((VLOOKUP($A40,'1415'!$F$10:$S$408,10,FALSE)/VLOOKUP($A40,'2015'!$F$10:$M$460,8,FALSE))*1000,#N/A)</f>
        <v>0.16946280291476021</v>
      </c>
      <c r="DA40" s="198">
        <f>IFERROR((VLOOKUP($A40,'1516'!$F$10:$S$408,10,FALSE)/VLOOKUP($A40,'2016'!$F$10:$M$460,8,FALSE))*1000,#N/A)</f>
        <v>0.83850410867013248</v>
      </c>
      <c r="DB40" s="198">
        <f>IFERROR((VLOOKUP($A40,'1617'!$F$10:$S$408,10,FALSE)/VLOOKUP($A40,'2017'!$F$10:$M$460,8,FALSE))*1000,#N/A)</f>
        <v>0.99304865938430975</v>
      </c>
      <c r="DC40" s="198">
        <f>IFERROR((VLOOKUP($A40,'1718'!$F$10:$S$408,10,FALSE)/VLOOKUP($A40,'2018'!$F$10:$N$460,9,FALSE))*1000,#N/A)</f>
        <v>0.3281378178835111</v>
      </c>
      <c r="DD40" s="198">
        <f>IFERROR((VLOOKUP($A40,'1819'!$F$10:$S$408,10,FALSE)/VLOOKUP($A40,'2018'!$F$10:$N$460,9,FALSE))*1000,#N/A)</f>
        <v>0.49220672682526667</v>
      </c>
      <c r="DE40" s="198">
        <f>IFERROR((VLOOKUP($A40,'1920'!$F$10:$S$408,10,FALSE)/VLOOKUP($A40,'2019'!$F$10:$N$464,8,FALSE))*1000,#N/A)</f>
        <v>0.8102808433403017</v>
      </c>
      <c r="DF40" s="198">
        <f>IFERROR((VLOOKUP($A40,'20 21'!$F$10:$S$408,10,FALSE)/VLOOKUP($A40,'2020'!$F$10:$N$469,8,FALSE))*1000,#N/A)</f>
        <v>0.79907818340762093</v>
      </c>
      <c r="DG40" s="198">
        <f>IFERROR((VLOOKUP($A40,'21 22'!$F$10:$S$408,10,FALSE)/VLOOKUP($A40,'2021'!$F$10:$N$469,8,FALSE))*1000,#N/A)</f>
        <v>1.4250878804192926</v>
      </c>
      <c r="DH40" s="198">
        <f>IFERROR((VLOOKUP($A40,'22 23'!$F$10:$S$408,10,FALSE)/VLOOKUP($A40,'2022'!$F$10:$N$469,8,FALSE))*1000,#N/A)</f>
        <v>2.5058338945357161</v>
      </c>
      <c r="DI40" s="196">
        <f>IFERROR((VLOOKUP($A40,'23 24'!$F$7:$S$408,10,FALSE)/VLOOKUP($A40,'2023'!$C$7:$N$469,9,FALSE))*1000,#N/A)</f>
        <v>3.0855150495996542</v>
      </c>
      <c r="DK40" s="198">
        <f>IFERROR((VLOOKUP($A40,'0910'!$F$10:$S$433,11,FALSE)/VLOOKUP($A40,'2010'!$C$5:$K$611,9,FALSE))*1000,#N/A)</f>
        <v>0</v>
      </c>
      <c r="DL40" s="198">
        <f>IFERROR((VLOOKUP($A40,'1011'!$F$10:$S$433,12,FALSE)/VLOOKUP($A40,'2011'!$C$5:$K$611,9,FALSE))*1000,#N/A)</f>
        <v>0</v>
      </c>
      <c r="DM40" s="198">
        <f>IFERROR((VLOOKUP($A40,'1112'!$F$10:$S$408,11,FALSE)/VLOOKUP($A40,'2012'!$F$10:$M$460,8,FALSE))*1000,#N/A)</f>
        <v>0</v>
      </c>
      <c r="DN40" s="198">
        <f>IFERROR((VLOOKUP($A40,'1213'!$F$10:$S$408,11,FALSE)/VLOOKUP($A40,'2013'!$F$10:$M$460,8,FALSE))*1000,#N/A)</f>
        <v>0</v>
      </c>
      <c r="DO40" s="198">
        <f>IFERROR((VLOOKUP($A40,'1314'!$F$10:$S$408,11,FALSE)/VLOOKUP($A40,'2014'!$F$10:$M$460,8,FALSE))*1000,#N/A)</f>
        <v>0</v>
      </c>
      <c r="DP40" s="198">
        <f>IFERROR((VLOOKUP($A40,'1415'!$F$10:$S$408,11,FALSE)/VLOOKUP($A40,'2015'!$F$10:$M$460,8,FALSE))*1000,#N/A)</f>
        <v>0</v>
      </c>
      <c r="DQ40" s="198">
        <f>IFERROR((VLOOKUP($A40,'1516'!$F$10:$S$408,11,FALSE)/VLOOKUP($A40,'2016'!$F$10:$M$460,8,FALSE))*1000,#N/A)</f>
        <v>0</v>
      </c>
      <c r="DR40" s="198">
        <f>IFERROR((VLOOKUP($A40,'1617'!$F$10:$S$408,11,FALSE)/VLOOKUP($A40,'2017'!$F$10:$M$460,8,FALSE))*1000,#N/A)</f>
        <v>0</v>
      </c>
      <c r="DS40" s="198">
        <f>IFERROR((VLOOKUP($A40,'1718'!$F$10:$S$408,11,FALSE)/VLOOKUP($A40,'2018'!$F$10:$N$460,9,FALSE))*1000,#N/A)</f>
        <v>0</v>
      </c>
      <c r="DT40" s="198">
        <f>IFERROR((VLOOKUP($A40,'1819'!$F$10:$S$408,11,FALSE)/VLOOKUP($A40,'2018'!$F$10:$N$460,9,FALSE))*1000,#N/A)</f>
        <v>0</v>
      </c>
      <c r="DU40" s="198">
        <f>IFERROR((VLOOKUP($A40,'1920'!$F$10:$S$408,11,FALSE)/VLOOKUP($A40,'2019'!$F$10:$N$464,8,FALSE))*1000,#N/A)</f>
        <v>0</v>
      </c>
      <c r="DV40" s="198">
        <f>IFERROR((VLOOKUP($A40,'20 21'!$F$10:$S$408,11,FALSE)/VLOOKUP($A40,'2020'!$F$10:$N$469,8,FALSE))*1000,#N/A)</f>
        <v>0</v>
      </c>
      <c r="DW40" s="198">
        <f>IFERROR((VLOOKUP($A40,'21 22'!$F$10:$S$408,11,FALSE)/VLOOKUP($A40,'2021'!$F$10:$N$469,8,FALSE))*1000,#N/A)</f>
        <v>0</v>
      </c>
      <c r="DX40" s="198">
        <f>IFERROR((VLOOKUP($A40,'22 23'!$F$10:$S$408,11,FALSE)/VLOOKUP($A40,'2022'!$F$10:$N$469,8,FALSE))*1000,#N/A)</f>
        <v>0</v>
      </c>
      <c r="DY40" s="196">
        <f>IFERROR((VLOOKUP($A40,'23 24'!$F$7:$S$408,11,FALSE)/VLOOKUP($A40,'2023'!$C$7:$N$469,9,FALSE))*1000,#N/A)</f>
        <v>0</v>
      </c>
      <c r="EA40" s="198">
        <f>IFERROR((VLOOKUP($A40,'0910'!$F$10:$S$433,12,FALSE)/VLOOKUP($A40,'2010'!$C$5:$K$611,9,FALSE))*1000,#N/A)</f>
        <v>7.8643830828381676</v>
      </c>
      <c r="EB40" s="198">
        <f>IFERROR((VLOOKUP($A40,'1011'!$F$10:$S$433,13,FALSE)/VLOOKUP($A40,'2011'!$C$5:$K$611,9,FALSE))*1000,#N/A)</f>
        <v>5.3978756747344594</v>
      </c>
      <c r="EC40" s="198">
        <f>IFERROR((VLOOKUP($A40,'1112'!$F$10:$S$408,12,FALSE)/VLOOKUP($A40,'2012'!$F$10:$M$460,8,FALSE))*1000,#N/A)</f>
        <v>6.2316081010905311</v>
      </c>
      <c r="ED40" s="198">
        <f>IFERROR((VLOOKUP($A40,'1213'!$F$10:$S$408,12,FALSE)/VLOOKUP($A40,'2013'!$F$10:$M$460,8,FALSE))*1000,#N/A)</f>
        <v>6.1962134251290877</v>
      </c>
      <c r="EE40" s="198">
        <f>IFERROR((VLOOKUP($A40,'1314'!$F$10:$S$408,12,FALSE)/VLOOKUP($A40,'2014'!$F$10:$M$460,8,FALSE))*1000,#N/A)</f>
        <v>6.3226247436773759</v>
      </c>
      <c r="EF40" s="198">
        <f>IFERROR((VLOOKUP($A40,'1415'!$F$10:$S$408,12,FALSE)/VLOOKUP($A40,'2015'!$F$10:$M$460,8,FALSE))*1000,#N/A)</f>
        <v>7.9647517369937288</v>
      </c>
      <c r="EG40" s="198">
        <f>IFERROR((VLOOKUP($A40,'1516'!$F$10:$S$408,12,FALSE)/VLOOKUP($A40,'2016'!$F$10:$M$460,8,FALSE))*1000,#N/A)</f>
        <v>9.5589468388395105</v>
      </c>
      <c r="EH40" s="198">
        <f>IFERROR((VLOOKUP($A40,'1617'!$F$10:$S$408,12,FALSE)/VLOOKUP($A40,'2017'!$F$10:$M$460,8,FALSE))*1000,#N/A)</f>
        <v>9.1029460443561732</v>
      </c>
      <c r="EI40" s="198">
        <f>IFERROR((VLOOKUP($A40,'1718'!$F$10:$S$408,12,FALSE)/VLOOKUP($A40,'2018'!$F$10:$N$460,9,FALSE))*1000,#N/A)</f>
        <v>6.3986874487284657</v>
      </c>
      <c r="EJ40" s="198">
        <f>IFERROR((VLOOKUP($A40,'1819'!$F$10:$S$408,12,FALSE)/VLOOKUP($A40,'2018'!$F$10:$N$460,9,FALSE))*1000,#N/A)</f>
        <v>7.2190319934372438</v>
      </c>
      <c r="EK40" s="198">
        <f>IFERROR((VLOOKUP($A40,'1920'!$F$10:$S$408,12,FALSE)/VLOOKUP($A40,'2019'!$F$10:$N$464,8,FALSE))*1000,#N/A)</f>
        <v>9.2372016140794404</v>
      </c>
      <c r="EL40" s="198">
        <f>IFERROR((VLOOKUP($A40,'20 21'!$F$10:$S$408,12,FALSE)/VLOOKUP($A40,'2020'!$F$10:$N$469,8,FALSE))*1000,#N/A)</f>
        <v>8.1505974707577344</v>
      </c>
      <c r="EM40" s="198">
        <f>IFERROR((VLOOKUP($A40,'21 22'!$F$10:$S$408,12,FALSE)/VLOOKUP($A40,'2021'!$F$10:$N$469,8,FALSE))*1000,#N/A)</f>
        <v>9.1838996738132188</v>
      </c>
      <c r="EN40" s="198">
        <f>IFERROR((VLOOKUP($A40,'22 23'!$F$10:$S$408,12,FALSE)/VLOOKUP($A40,'2022'!$F$10:$N$469,8,FALSE))*1000,#N/A)</f>
        <v>11.432867143819204</v>
      </c>
      <c r="EO40" s="196">
        <f>IFERROR((VLOOKUP($A40,'23 24'!$F$7:$S$408,12,FALSE)/VLOOKUP($A40,'2023'!$C$7:$N$469,9,FALSE))*1000,#N/A)</f>
        <v>12.804887455838566</v>
      </c>
    </row>
    <row r="41" spans="1:145" x14ac:dyDescent="0.3">
      <c r="A41" t="s">
        <v>199</v>
      </c>
      <c r="B41" t="s">
        <v>1743</v>
      </c>
      <c r="C41" t="str">
        <f>IF(VLOOKUP($A41,'0910'!$F$10:$L$433,1,FALSE)=VLOOKUP($A41,'2010'!$C$5:$K$611,1,FALSE),VLOOKUP($A41,'0910'!$F$10:$L$433,1,FALSE),FALSE)</f>
        <v>Brent</v>
      </c>
      <c r="D41" t="str">
        <f>IF(VLOOKUP($A41,'1011'!$F$10:$L$433,1,FALSE)=VLOOKUP($A41,'2011'!$C$5:$K$611,1,FALSE),VLOOKUP($A41,'1011'!$F$10:$L$433,1,FALSE),FALSE)</f>
        <v>Brent</v>
      </c>
      <c r="E41" t="str">
        <f>IF(VLOOKUP(A41,'1112'!$F$10:$L$408,1,FALSE)=VLOOKUP(A41,'2012'!$F$10:$M$460,1,FALSE),VLOOKUP(A41,'1112'!$F$10:$L$408,1,FALSE),FALSE)</f>
        <v>Brent</v>
      </c>
      <c r="F41" t="str">
        <f>IF(VLOOKUP($A41,'1213'!$F$10:$L$408,1,FALSE)=VLOOKUP($A41,'2013'!$F$10:$M$460,1,FALSE),VLOOKUP($A41,'1213'!$F$10:$L$408,1,FALSE),FALSE)</f>
        <v>Brent</v>
      </c>
      <c r="G41" t="str">
        <f>IF(VLOOKUP($A41,'1314'!$F$10:$L$408,1,FALSE)=VLOOKUP($A41,'2014'!$F$10:$M$460,1,FALSE),VLOOKUP($A41,'1314'!$F$10:$L$408,1,FALSE),FALSE)</f>
        <v>Brent</v>
      </c>
      <c r="H41" t="str">
        <f>IF(VLOOKUP($A41,'1415'!$F$10:$L$408,1,FALSE)=VLOOKUP($A41,'2015'!$F$10:$M$460,1,FALSE),VLOOKUP($A41,'1415'!$F$10:$L$408,1,FALSE),FALSE)</f>
        <v>Brent</v>
      </c>
      <c r="I41" t="str">
        <f>IF(VLOOKUP($A41,'1516'!$F$10:$L$408,1,FALSE)=VLOOKUP($A41,'2015'!$F$10:$M$460,1,FALSE),VLOOKUP($A41,'1516'!$F$10:$L$408,1,FALSE),FALSE)</f>
        <v>Brent</v>
      </c>
      <c r="J41" t="str">
        <f>IF(VLOOKUP($A41,'1617'!$F$10:$L$408,1,FALSE)=VLOOKUP($A41,'2016'!$F$10:$M$460,1,FALSE),VLOOKUP($A41,'1617'!$F$10:$L$408,1,FALSE),FALSE)</f>
        <v>Brent</v>
      </c>
      <c r="K41" t="str">
        <f>IF(VLOOKUP($A41,'1718'!$F$10:$M$408,1,FALSE)=VLOOKUP($A41,'2017'!$F$10:$M$460,1,FALSE),VLOOKUP($A41,'1718'!$F$10:$M$408,1,FALSE),FALSE)</f>
        <v>Brent</v>
      </c>
      <c r="L41" t="str">
        <f>IF(VLOOKUP($A41,'1819'!$F$10:$M$408,1,FALSE)=VLOOKUP($A41,'2018'!$F$10:$M$460,1,FALSE),VLOOKUP($A41,'1819'!$F$10:$M$408,1,FALSE),FALSE)</f>
        <v>Brent</v>
      </c>
      <c r="M41" t="str">
        <f>IF(VLOOKUP($A41,'1920'!$F$10:$M$408,1,FALSE)=VLOOKUP($A41,'2019'!$F$10:$M$464,1,FALSE),VLOOKUP($A41,'1920'!$F$10:$M$408,1,FALSE),FALSE)</f>
        <v>Brent</v>
      </c>
      <c r="N41" t="str">
        <f>IF(VLOOKUP($A41,'20 21'!$F$10:$N$408,1,FALSE)=VLOOKUP($A41,'2020'!$F$10:$O$468,1,FALSE),VLOOKUP($A41,'20 21'!$F$10:$N$408,1,FALSE),FALSE)</f>
        <v>Brent</v>
      </c>
      <c r="O41" t="str">
        <f>IF(VLOOKUP($A41,'21 22'!$F$10:$N$408,1,FALSE)=VLOOKUP($A41,'2021'!$F$10:$O$471,1,FALSE),VLOOKUP($A41,'21 22'!$F$10:$N$408,1,FALSE),FALSE)</f>
        <v>Brent</v>
      </c>
      <c r="P41" t="str">
        <f>IF(VLOOKUP($A41,'22 23'!$F$10:$N$408,1,FALSE)=VLOOKUP($A41,'2022'!$F$10:$O$468,1,FALSE),VLOOKUP($A41,'22 23'!$F$10:$N$408,1,FALSE),FALSE)</f>
        <v>Brent</v>
      </c>
      <c r="Q41" t="str">
        <f>IF(VLOOKUP($A41,'23 24'!$F$7:$N$408,1,FALSE)=VLOOKUP($A41,'2023'!$C$7:$O$468,1,FALSE),VLOOKUP($A41,'23 24'!$F$7:$N$408,1,FALSE),FALSE)</f>
        <v>Brent</v>
      </c>
      <c r="S41" s="196" t="e">
        <f>IFERROR((VLOOKUP($A41,'0910'!$F$10:$L$433,4,FALSE)/VLOOKUP($A41,'2010'!$C$5:$K$611,9,FALSE))*1000,#N/A)</f>
        <v>#N/A</v>
      </c>
      <c r="T41" s="196" t="e">
        <f>IFERROR((VLOOKUP($A41,'1011'!$F$10:$L$433,4,FALSE)/VLOOKUP($A41,'2011'!$C$5:$K$611,9,FALSE))*1000,#N/A)</f>
        <v>#N/A</v>
      </c>
      <c r="U41" s="196">
        <f>IFERROR((VLOOKUP($A41,'1112'!$F$10:$L$408,4,FALSE)/VLOOKUP($A41,'2012'!$F$10:$M$460,8,FALSE))*1000,#N/A)</f>
        <v>1.5092329545454546</v>
      </c>
      <c r="V41" s="196">
        <f>IFERROR((VLOOKUP($A41,'1213'!$F$10:$L$408,4,FALSE)/VLOOKUP($A41,'2013'!$F$10:$M$460,8,FALSE))*1000,#N/A)</f>
        <v>1.7650692789691995</v>
      </c>
      <c r="W41" s="196">
        <f>IFERROR((VLOOKUP($A41,'1314'!$F$10:$L$408,4,FALSE)/VLOOKUP($A41,'2014'!$F$10:$M$460,8,FALSE))*1000,#N/A)</f>
        <v>3.8582953349701858</v>
      </c>
      <c r="X41" s="196">
        <f>IFERROR((VLOOKUP($A41,'1415'!$F$10:$L$408,4,FALSE)/VLOOKUP($A41,'2015'!$F$10:$M$460,8,FALSE))*1000,#N/A)</f>
        <v>3.027681660899654</v>
      </c>
      <c r="Y41" s="196">
        <f>IFERROR((VLOOKUP($A41,'1516'!$F$10:$L$408,4,FALSE)/VLOOKUP($A41,'2016'!$F$10:$M$460,8,FALSE))*1000,#N/A)</f>
        <v>2.5717959708529792</v>
      </c>
      <c r="Z41" s="196">
        <f>IFERROR((VLOOKUP($A41,'1617'!$F$10:$L$408,4,FALSE)/VLOOKUP($A41,'2017'!$F$10:$M$460,8,FALSE))*1000,#N/A)</f>
        <v>0.93212439623760701</v>
      </c>
      <c r="AA41" s="196">
        <f>IFERROR((VLOOKUP($A41,'1718'!$F$10:$L$408,4,FALSE)/VLOOKUP($A41,'2018'!$F$10:$N$460,9,FALSE))*1000,#N/A)</f>
        <v>0.92662791677196532</v>
      </c>
      <c r="AB41" s="196">
        <f>IFERROR((VLOOKUP($A41,'1819'!$F$10:$L$408,4,FALSE)/VLOOKUP($A41,'2018'!$F$10:$N$460,9,FALSE))*1000,#N/A)</f>
        <v>3.0326004548900682</v>
      </c>
      <c r="AC41" s="196">
        <f>IFERROR((VLOOKUP($A41,'1920'!$F$10:$L$408,4,FALSE)/VLOOKUP($A41,'2019'!$F$10:$N$464,8,FALSE))*1000,#N/A)</f>
        <v>1.0793039319872475</v>
      </c>
      <c r="AD41" s="196">
        <f>IFERROR((VLOOKUP($A41,'20 21'!$F$10:$M$408,4,FALSE)/VLOOKUP($A41,'2020'!$F$10:$N$469,8,FALSE))*1000,#N/A)</f>
        <v>1.9169420939716963</v>
      </c>
      <c r="AE41" s="196">
        <f>IFERROR((VLOOKUP($A41,'21 22'!$F$10:$M$408,4,FALSE)/VLOOKUP($A41,'2021'!$F$10:$N$469,8,FALSE))*1000,#N/A)</f>
        <v>0.46925958658230427</v>
      </c>
      <c r="AF41" s="196">
        <f>IFERROR((VLOOKUP($A41,'22 23'!$F$10:$M$408,4,FALSE)/VLOOKUP($A41,'2022'!$F$10:$N$469,8,FALSE))*1000,#N/A)</f>
        <v>1.0651652908281661</v>
      </c>
      <c r="AG41" s="196">
        <f>IFERROR((VLOOKUP($A41,'23 24'!$F$7:$M$408,4,FALSE)/VLOOKUP($A41,'2023'!$C$7:$N$469,9,FALSE))*1000,#N/A)</f>
        <v>4.0381983652774762</v>
      </c>
      <c r="AI41" s="196" t="e">
        <f>IFERROR((VLOOKUP($A41,'0910'!$F$10:$L$433,5,FALSE)/VLOOKUP($A41,'2010'!$C$5:$K$611,9,FALSE))*1000,#N/A)</f>
        <v>#N/A</v>
      </c>
      <c r="AJ41" s="196" t="e">
        <f>IFERROR((VLOOKUP($A41,'1011'!$F$10:$L$433,5,FALSE)/VLOOKUP($A41,'2011'!$C$5:$K$611,9,FALSE))*1000,#N/A)</f>
        <v>#N/A</v>
      </c>
      <c r="AK41" s="196">
        <f>IFERROR((VLOOKUP($A41,'1112'!$F$10:$L$408,5,FALSE)/VLOOKUP($A41,'2012'!$F$10:$M$460,8,FALSE))*1000,#N/A)</f>
        <v>1.6867897727272727</v>
      </c>
      <c r="AL41" s="196">
        <f>IFERROR((VLOOKUP($A41,'1213'!$F$10:$L$408,5,FALSE)/VLOOKUP($A41,'2013'!$F$10:$M$460,8,FALSE))*1000,#N/A)</f>
        <v>1.7650692789691995</v>
      </c>
      <c r="AM41" s="196">
        <f>IFERROR((VLOOKUP($A41,'1314'!$F$10:$L$408,5,FALSE)/VLOOKUP($A41,'2014'!$F$10:$M$460,8,FALSE))*1000,#N/A)</f>
        <v>2.1922132585057872</v>
      </c>
      <c r="AN41" s="196">
        <f>IFERROR((VLOOKUP($A41,'1415'!$F$10:$L$408,5,FALSE)/VLOOKUP($A41,'2015'!$F$10:$M$460,8,FALSE))*1000,#N/A)</f>
        <v>2.1626297577854672</v>
      </c>
      <c r="AO41" s="196">
        <f>IFERROR((VLOOKUP($A41,'1516'!$F$10:$L$408,5,FALSE)/VLOOKUP($A41,'2016'!$F$10:$M$460,8,FALSE))*1000,#N/A)</f>
        <v>0.85726532361765961</v>
      </c>
      <c r="AP41" s="196">
        <f>IFERROR((VLOOKUP($A41,'1617'!$F$10:$L$408,5,FALSE)/VLOOKUP($A41,'2017'!$F$10:$M$460,8,FALSE))*1000,#N/A)</f>
        <v>1.1016015591898993</v>
      </c>
      <c r="AQ41" s="196">
        <f>IFERROR((VLOOKUP($A41,'1718'!$F$10:$L$408,5,FALSE)/VLOOKUP($A41,'2018'!$F$10:$N$460,9,FALSE))*1000,#N/A)</f>
        <v>0.33695560609889652</v>
      </c>
      <c r="AR41" s="196">
        <f>IFERROR((VLOOKUP($A41,'1819'!$F$10:$L$408,5,FALSE)/VLOOKUP($A41,'2018'!$F$10:$N$460,9,FALSE))*1000,#N/A)</f>
        <v>0</v>
      </c>
      <c r="AS41" s="196">
        <f>IFERROR((VLOOKUP($A41,'1920'!$F$10:$L$408,5,FALSE)/VLOOKUP($A41,'2019'!$F$10:$N$464,8,FALSE))*1000,#N/A)</f>
        <v>0.91325717321997868</v>
      </c>
      <c r="AT41" s="196">
        <f>IFERROR((VLOOKUP($A41,'20 21'!$F$10:$L$408,5,FALSE)/VLOOKUP($A41,'2020'!$F$10:$N$469,8,FALSE))*1000,#N/A)</f>
        <v>0.15974517449764136</v>
      </c>
      <c r="AU41" s="196">
        <f>IFERROR((VLOOKUP($A41,'21 22'!$F$10:$L$408,5,FALSE)/VLOOKUP($A41,'2021'!$F$10:$N$469,8,FALSE))*1000,#N/A)</f>
        <v>0</v>
      </c>
      <c r="AV41" s="196">
        <f>IFERROR((VLOOKUP($A41,'22 23'!$F$10:$L$408,5,FALSE)/VLOOKUP($A41,'2022'!$F$10:$N$469,8,FALSE))*1000,#N/A)</f>
        <v>7.6083235059154708E-2</v>
      </c>
      <c r="AW41" s="196">
        <f>IFERROR((VLOOKUP($A41,'23 24'!$F$7:$M$408,5,FALSE)/VLOOKUP($A41,'2023'!$C$7:$N$469,9,FALSE))*1000,#N/A)</f>
        <v>2.0938806338475806</v>
      </c>
      <c r="AY41" s="196" t="e">
        <f>IFERROR((VLOOKUP($A41,'0910'!$F$10:$L$433,6,FALSE)/VLOOKUP($A41,'2010'!$C$5:$K$611,9,FALSE))*1000,#N/A)</f>
        <v>#N/A</v>
      </c>
      <c r="AZ41" s="196" t="e">
        <f>IFERROR((VLOOKUP($A41,'1011'!$F$10:$L$433,6,FALSE)/VLOOKUP($A41,'2011'!$C$5:$K$611,9,FALSE))*1000,#N/A)</f>
        <v>#N/A</v>
      </c>
      <c r="BA41" s="196">
        <f>IFERROR((VLOOKUP($A41,'1112'!$F$10:$L$408,6,FALSE)/VLOOKUP($A41,'2012'!$F$10:$M$460,8,FALSE))*1000,#N/A)</f>
        <v>0</v>
      </c>
      <c r="BB41" s="196">
        <f>IFERROR((VLOOKUP($A41,'1213'!$F$10:$L$408,6,FALSE)/VLOOKUP($A41,'2013'!$F$10:$M$460,8,FALSE))*1000,#N/A)</f>
        <v>0</v>
      </c>
      <c r="BC41" s="196">
        <f>IFERROR((VLOOKUP($A41,'1314'!$F$10:$L$408,6,FALSE)/VLOOKUP($A41,'2014'!$F$10:$M$460,8,FALSE))*1000,#N/A)</f>
        <v>0</v>
      </c>
      <c r="BD41" s="196">
        <f>IFERROR((VLOOKUP($A41,'1415'!$F$10:$L$408,6,FALSE)/VLOOKUP($A41,'2015'!$F$10:$M$460,8,FALSE))*1000,#N/A)</f>
        <v>0</v>
      </c>
      <c r="BE41" s="196">
        <f>IFERROR((VLOOKUP($A41,'1516'!$F$10:$L$408,6,FALSE)/VLOOKUP($A41,'2016'!$F$10:$M$460,8,FALSE))*1000,#N/A)</f>
        <v>0</v>
      </c>
      <c r="BF41" s="196">
        <f>IFERROR((VLOOKUP($A41,'1617'!$F$10:$L$408,6,FALSE)/VLOOKUP($A41,'2017'!$F$10:$M$460,8,FALSE))*1000,#N/A)</f>
        <v>0</v>
      </c>
      <c r="BG41" s="196">
        <f>IFERROR((VLOOKUP($A41,'1718'!$F$10:$L$408,6,FALSE)/VLOOKUP($A41,'2018'!$F$10:$N$460,9,FALSE))*1000,#N/A)</f>
        <v>0</v>
      </c>
      <c r="BH41" s="196">
        <f>IFERROR((VLOOKUP($A41,'1819'!$F$10:$L$408,6,FALSE)/VLOOKUP($A41,'2018'!$F$10:$N$460,9,FALSE))*1000,#N/A)</f>
        <v>0</v>
      </c>
      <c r="BI41" s="196">
        <f>IFERROR((VLOOKUP($A41,'1920'!$F$10:$L$408,6,FALSE)/VLOOKUP($A41,'2019'!$F$10:$N$464,8,FALSE))*1000,#N/A)</f>
        <v>8.3023379383634438E-2</v>
      </c>
      <c r="BJ41" s="196">
        <f>IFERROR((VLOOKUP($A41,'20 21'!$F$10:$L$408,6,FALSE)/VLOOKUP($A41,'2020'!$F$10:$N$469,8,FALSE))*1000,#N/A)</f>
        <v>0</v>
      </c>
      <c r="BK41" s="196">
        <f>IFERROR((VLOOKUP($A41,'21 22'!$F$10:$L$408,6,FALSE)/VLOOKUP($A41,'2021'!$F$10:$N$469,8,FALSE))*1000,#N/A)</f>
        <v>0</v>
      </c>
      <c r="BL41" s="196">
        <f>IFERROR((VLOOKUP($A41,'22 23'!$F$10:$L$408,6,FALSE)/VLOOKUP($A41,'2022'!$F$10:$N$469,8,FALSE))*1000,#N/A)</f>
        <v>0</v>
      </c>
      <c r="BM41" s="196">
        <f>IFERROR((VLOOKUP($A41,'23 24'!$F$7:$M$408,6,FALSE)/VLOOKUP($A41,'2023'!$C$7:$N$469,9,FALSE))*1000,#N/A)</f>
        <v>0</v>
      </c>
      <c r="BO41" s="196" t="e">
        <f>IFERROR((VLOOKUP($A41,'0910'!$F$10:$L$433,7,FALSE)/VLOOKUP($A41,'2010'!$C$5:$K$611,9,FALSE))*1000,#N/A)</f>
        <v>#N/A</v>
      </c>
      <c r="BP41" s="196" t="e">
        <f>IFERROR((VLOOKUP($A41,'1011'!$F$10:$L$433,7,FALSE)/VLOOKUP($A41,'2011'!$C$5:$K$611,9,FALSE))*1000,#N/A)</f>
        <v>#N/A</v>
      </c>
      <c r="BQ41" s="196">
        <f>IFERROR((VLOOKUP($A41,'1112'!$F$10:$L$408,7,FALSE)/VLOOKUP($A41,'2012'!$F$10:$M$460,8,FALSE))*1000,#N/A)</f>
        <v>3.1960227272727275</v>
      </c>
      <c r="BR41" s="196">
        <f>IFERROR((VLOOKUP($A41,'1213'!$F$10:$L$408,7,FALSE)/VLOOKUP($A41,'2013'!$F$10:$M$460,8,FALSE))*1000,#N/A)</f>
        <v>3.530138557938399</v>
      </c>
      <c r="BS41" s="196">
        <f>IFERROR((VLOOKUP($A41,'1314'!$F$10:$L$408,7,FALSE)/VLOOKUP($A41,'2014'!$F$10:$M$460,8,FALSE))*1000,#N/A)</f>
        <v>6.0505085934759739</v>
      </c>
      <c r="BT41" s="196">
        <f>IFERROR((VLOOKUP($A41,'1415'!$F$10:$L$408,7,FALSE)/VLOOKUP($A41,'2015'!$F$10:$M$460,8,FALSE))*1000,#N/A)</f>
        <v>5.1903114186851207</v>
      </c>
      <c r="BU41" s="196">
        <f>IFERROR((VLOOKUP($A41,'1516'!$F$10:$L$408,7,FALSE)/VLOOKUP($A41,'2016'!$F$10:$M$460,8,FALSE))*1000,#N/A)</f>
        <v>3.4290612944706385</v>
      </c>
      <c r="BV41" s="196">
        <f>IFERROR((VLOOKUP($A41,'1617'!$F$10:$L$408,7,FALSE)/VLOOKUP($A41,'2017'!$F$10:$M$460,8,FALSE))*1000,#N/A)</f>
        <v>2.0337259554275064</v>
      </c>
      <c r="BW41" s="196">
        <f>IFERROR((VLOOKUP($A41,'1718'!$F$10:$L$408,7,FALSE)/VLOOKUP($A41,'2018'!$F$10:$N$460,9,FALSE))*1000,#N/A)</f>
        <v>1.2635835228708618</v>
      </c>
      <c r="BX41" s="196">
        <f>IFERROR((VLOOKUP($A41,'1819'!$F$10:$L$408,7,FALSE)/VLOOKUP($A41,'2018'!$F$10:$N$460,9,FALSE))*1000,#N/A)</f>
        <v>3.0326004548900682</v>
      </c>
      <c r="BY41" s="196">
        <f>IFERROR((VLOOKUP($A41,'1920'!$F$10:$L$408,7,FALSE)/VLOOKUP($A41,'2019'!$F$10:$N$464,8,FALSE))*1000,#N/A)</f>
        <v>2.0755844845908604</v>
      </c>
      <c r="BZ41" s="196">
        <f>IFERROR((VLOOKUP($A41,'20 21'!$F$10:$L$408,7,FALSE)/VLOOKUP($A41,'2020'!$F$10:$N$469,8,FALSE))*1000,#N/A)</f>
        <v>2.0766872684693376</v>
      </c>
      <c r="CA41" s="196">
        <f>IFERROR((VLOOKUP($A41,'21 22'!$F$10:$L$408,7,FALSE)/VLOOKUP($A41,'2021'!$F$10:$N$469,8,FALSE))*1000,#N/A)</f>
        <v>0.46925958658230427</v>
      </c>
      <c r="CB41" s="196">
        <f>IFERROR((VLOOKUP($A41,'22 23'!$F$10:$L$408,7,FALSE)/VLOOKUP($A41,'2022'!$F$10:$N$469,8,FALSE))*1000,#N/A)</f>
        <v>1.1412485258873208</v>
      </c>
      <c r="CC41" s="196">
        <f>IFERROR((VLOOKUP($A41,'23 24'!$F$7:$M$408,7,FALSE)/VLOOKUP($A41,'2023'!$C$7:$N$469,9,FALSE))*1000,#N/A)</f>
        <v>6.1320789991250573</v>
      </c>
      <c r="CE41" s="198" t="e">
        <f>IFERROR((VLOOKUP($A41,'0910'!$F$10:$S$433,9,FALSE)/VLOOKUP($A41,'2010'!$C$5:$K$611,9,FALSE))*1000,#N/A)</f>
        <v>#N/A</v>
      </c>
      <c r="CF41" s="198" t="e">
        <f>IFERROR((VLOOKUP($A41,'1011'!$F$10:$S$433,10,FALSE)/VLOOKUP($A41,'2011'!$C$5:$K$611,9,FALSE))*1000,#N/A)</f>
        <v>#N/A</v>
      </c>
      <c r="CG41" s="198">
        <f>IFERROR((VLOOKUP($A41,'1112'!$F$10:$S$408,9,FALSE)/VLOOKUP($A41,'2012'!$F$10:$M$460,8,FALSE))*1000,#N/A)</f>
        <v>2.4857954545454546</v>
      </c>
      <c r="CH41" s="198">
        <f>IFERROR((VLOOKUP($A41,'1213'!$F$10:$S$408,9,FALSE)/VLOOKUP($A41,'2013'!$F$10:$M$460,8,FALSE))*1000,#N/A)</f>
        <v>1.4120554231753597</v>
      </c>
      <c r="CI41" s="198">
        <f>IFERROR((VLOOKUP($A41,'1314'!$F$10:$S$408,9,FALSE)/VLOOKUP($A41,'2014'!$F$10:$M$460,8,FALSE))*1000,#N/A)</f>
        <v>1.6660820764643987</v>
      </c>
      <c r="CJ41" s="198">
        <f>IFERROR((VLOOKUP($A41,'1415'!$F$10:$S$408,9,FALSE)/VLOOKUP($A41,'2015'!$F$10:$M$460,8,FALSE))*1000,#N/A)</f>
        <v>1.8166089965397925</v>
      </c>
      <c r="CK41" s="198">
        <f>IFERROR((VLOOKUP($A41,'1516'!$F$10:$S$408,9,FALSE)/VLOOKUP($A41,'2016'!$F$10:$M$460,8,FALSE))*1000,#N/A)</f>
        <v>4.5435062151735961</v>
      </c>
      <c r="CL41" s="198">
        <f>IFERROR((VLOOKUP($A41,'1617'!$F$10:$S$408,9,FALSE)/VLOOKUP($A41,'2017'!$F$10:$M$460,8,FALSE))*1000,#N/A)</f>
        <v>4.8300991441403269</v>
      </c>
      <c r="CM41" s="198">
        <f>IFERROR((VLOOKUP($A41,'1718'!$F$10:$S$408,9,FALSE)/VLOOKUP($A41,'2018'!$F$10:$N$460,9,FALSE))*1000,#N/A)</f>
        <v>3.0326004548900682</v>
      </c>
      <c r="CN41" s="198">
        <f>IFERROR((VLOOKUP($A41,'1819'!$F$10:$S$408,9,FALSE)/VLOOKUP($A41,'2018'!$F$10:$N$460,9,FALSE))*1000,#N/A)</f>
        <v>7.4130233341757226</v>
      </c>
      <c r="CO41" s="198">
        <f>IFERROR((VLOOKUP($A41,'1920'!$F$10:$S$408,9,FALSE)/VLOOKUP($A41,'2019'!$F$10:$N$464,8,FALSE))*1000,#N/A)</f>
        <v>1.328374070138151</v>
      </c>
      <c r="CP41" s="198">
        <f>IFERROR((VLOOKUP($A41,'20 21'!$F$10:$S$408,9,FALSE)/VLOOKUP($A41,'2020'!$F$10:$N$469,8,FALSE))*1000,#N/A)</f>
        <v>1.8370695067228757</v>
      </c>
      <c r="CQ41" s="198">
        <f>IFERROR((VLOOKUP($A41,'21 22'!$F$10:$S$408,9,FALSE)/VLOOKUP($A41,'2021'!$F$10:$N$469,8,FALSE))*1000,#N/A)</f>
        <v>1.3295688286498619</v>
      </c>
      <c r="CR41" s="198">
        <f>IFERROR((VLOOKUP($A41,'22 23'!$F$10:$S$408,9,FALSE)/VLOOKUP($A41,'2022'!$F$10:$N$469,8,FALSE))*1000,#N/A)</f>
        <v>1.9781641115380224</v>
      </c>
      <c r="CS41" s="196">
        <f>IFERROR((VLOOKUP($A41,'23 24'!$F$7:$S$408,9,FALSE)/VLOOKUP($A41,'2023'!$C$7:$N$469,9,FALSE))*1000,#N/A)</f>
        <v>1.1965032193414744</v>
      </c>
      <c r="CU41" s="198" t="e">
        <f>IFERROR((VLOOKUP($A41,'0910'!$F$10:$S$433,10,FALSE)/VLOOKUP($A41,'2010'!$C$5:$K$611,9,FALSE))*1000,#N/A)</f>
        <v>#N/A</v>
      </c>
      <c r="CV41" s="198" t="e">
        <f>IFERROR((VLOOKUP($A41,'1011'!$F$10:$S$433,11,FALSE)/VLOOKUP($A41,'2011'!$C$5:$K$611,9,FALSE))*1000,#N/A)</f>
        <v>#N/A</v>
      </c>
      <c r="CW41" s="198">
        <f>IFERROR((VLOOKUP($A41,'1112'!$F$10:$S$408,10,FALSE)/VLOOKUP($A41,'2012'!$F$10:$M$460,8,FALSE))*1000,#N/A)</f>
        <v>3.1960227272727275</v>
      </c>
      <c r="CX41" s="198">
        <f>IFERROR((VLOOKUP($A41,'1213'!$F$10:$S$408,10,FALSE)/VLOOKUP($A41,'2013'!$F$10:$M$460,8,FALSE))*1000,#N/A)</f>
        <v>3.0006177742476394</v>
      </c>
      <c r="CY41" s="198">
        <f>IFERROR((VLOOKUP($A41,'1314'!$F$10:$S$408,10,FALSE)/VLOOKUP($A41,'2014'!$F$10:$M$460,8,FALSE))*1000,#N/A)</f>
        <v>0.43844265170115748</v>
      </c>
      <c r="CZ41" s="198">
        <f>IFERROR((VLOOKUP($A41,'1415'!$F$10:$S$408,10,FALSE)/VLOOKUP($A41,'2015'!$F$10:$M$460,8,FALSE))*1000,#N/A)</f>
        <v>0.86505190311418689</v>
      </c>
      <c r="DA41" s="198">
        <f>IFERROR((VLOOKUP($A41,'1516'!$F$10:$S$408,10,FALSE)/VLOOKUP($A41,'2016'!$F$10:$M$460,8,FALSE))*1000,#N/A)</f>
        <v>1.2858979854264896</v>
      </c>
      <c r="DB41" s="198">
        <f>IFERROR((VLOOKUP($A41,'1617'!$F$10:$S$408,10,FALSE)/VLOOKUP($A41,'2017'!$F$10:$M$460,8,FALSE))*1000,#N/A)</f>
        <v>1.0168629777137532</v>
      </c>
      <c r="DC41" s="198">
        <f>IFERROR((VLOOKUP($A41,'1718'!$F$10:$S$408,10,FALSE)/VLOOKUP($A41,'2018'!$F$10:$N$460,9,FALSE))*1000,#N/A)</f>
        <v>1.1793446213461376</v>
      </c>
      <c r="DD41" s="198">
        <f>IFERROR((VLOOKUP($A41,'1819'!$F$10:$S$408,10,FALSE)/VLOOKUP($A41,'2018'!$F$10:$N$460,9,FALSE))*1000,#N/A)</f>
        <v>1.0951057198214136</v>
      </c>
      <c r="DE41" s="198">
        <f>IFERROR((VLOOKUP($A41,'1920'!$F$10:$S$408,10,FALSE)/VLOOKUP($A41,'2019'!$F$10:$N$464,8,FALSE))*1000,#N/A)</f>
        <v>0</v>
      </c>
      <c r="DF41" s="198">
        <f>IFERROR((VLOOKUP($A41,'20 21'!$F$10:$S$408,10,FALSE)/VLOOKUP($A41,'2020'!$F$10:$N$469,8,FALSE))*1000,#N/A)</f>
        <v>0</v>
      </c>
      <c r="DG41" s="198">
        <f>IFERROR((VLOOKUP($A41,'21 22'!$F$10:$S$408,10,FALSE)/VLOOKUP($A41,'2021'!$F$10:$N$469,8,FALSE))*1000,#N/A)</f>
        <v>1.0949390353587098</v>
      </c>
      <c r="DH41" s="198">
        <f>IFERROR((VLOOKUP($A41,'22 23'!$F$10:$S$408,10,FALSE)/VLOOKUP($A41,'2022'!$F$10:$N$469,8,FALSE))*1000,#N/A)</f>
        <v>0.60866588047323766</v>
      </c>
      <c r="DI41" s="196">
        <f>IFERROR((VLOOKUP($A41,'23 24'!$F$7:$S$408,10,FALSE)/VLOOKUP($A41,'2023'!$C$7:$N$469,9,FALSE))*1000,#N/A)</f>
        <v>0.2991258048353686</v>
      </c>
      <c r="DK41" s="198" t="e">
        <f>IFERROR((VLOOKUP($A41,'0910'!$F$10:$S$433,11,FALSE)/VLOOKUP($A41,'2010'!$C$5:$K$611,9,FALSE))*1000,#N/A)</f>
        <v>#N/A</v>
      </c>
      <c r="DL41" s="198" t="e">
        <f>IFERROR((VLOOKUP($A41,'1011'!$F$10:$S$433,12,FALSE)/VLOOKUP($A41,'2011'!$C$5:$K$611,9,FALSE))*1000,#N/A)</f>
        <v>#N/A</v>
      </c>
      <c r="DM41" s="198">
        <f>IFERROR((VLOOKUP($A41,'1112'!$F$10:$S$408,11,FALSE)/VLOOKUP($A41,'2012'!$F$10:$M$460,8,FALSE))*1000,#N/A)</f>
        <v>0</v>
      </c>
      <c r="DN41" s="198">
        <f>IFERROR((VLOOKUP($A41,'1213'!$F$10:$S$408,11,FALSE)/VLOOKUP($A41,'2013'!$F$10:$M$460,8,FALSE))*1000,#N/A)</f>
        <v>1.3238019592268997</v>
      </c>
      <c r="DO41" s="198">
        <f>IFERROR((VLOOKUP($A41,'1314'!$F$10:$S$408,11,FALSE)/VLOOKUP($A41,'2014'!$F$10:$M$460,8,FALSE))*1000,#N/A)</f>
        <v>0</v>
      </c>
      <c r="DP41" s="198">
        <f>IFERROR((VLOOKUP($A41,'1415'!$F$10:$S$408,11,FALSE)/VLOOKUP($A41,'2015'!$F$10:$M$460,8,FALSE))*1000,#N/A)</f>
        <v>0</v>
      </c>
      <c r="DQ41" s="198">
        <f>IFERROR((VLOOKUP($A41,'1516'!$F$10:$S$408,11,FALSE)/VLOOKUP($A41,'2016'!$F$10:$M$460,8,FALSE))*1000,#N/A)</f>
        <v>0</v>
      </c>
      <c r="DR41" s="198">
        <f>IFERROR((VLOOKUP($A41,'1617'!$F$10:$S$408,11,FALSE)/VLOOKUP($A41,'2017'!$F$10:$M$460,8,FALSE))*1000,#N/A)</f>
        <v>0</v>
      </c>
      <c r="DS41" s="198">
        <f>IFERROR((VLOOKUP($A41,'1718'!$F$10:$S$408,11,FALSE)/VLOOKUP($A41,'2018'!$F$10:$N$460,9,FALSE))*1000,#N/A)</f>
        <v>0</v>
      </c>
      <c r="DT41" s="198">
        <f>IFERROR((VLOOKUP($A41,'1819'!$F$10:$S$408,11,FALSE)/VLOOKUP($A41,'2018'!$F$10:$N$460,9,FALSE))*1000,#N/A)</f>
        <v>0</v>
      </c>
      <c r="DU41" s="198">
        <f>IFERROR((VLOOKUP($A41,'1920'!$F$10:$S$408,11,FALSE)/VLOOKUP($A41,'2019'!$F$10:$N$464,8,FALSE))*1000,#N/A)</f>
        <v>0</v>
      </c>
      <c r="DV41" s="198">
        <f>IFERROR((VLOOKUP($A41,'20 21'!$F$10:$S$408,11,FALSE)/VLOOKUP($A41,'2020'!$F$10:$N$469,8,FALSE))*1000,#N/A)</f>
        <v>0</v>
      </c>
      <c r="DW41" s="198">
        <f>IFERROR((VLOOKUP($A41,'21 22'!$F$10:$S$408,11,FALSE)/VLOOKUP($A41,'2021'!$F$10:$N$469,8,FALSE))*1000,#N/A)</f>
        <v>0</v>
      </c>
      <c r="DX41" s="198">
        <f>IFERROR((VLOOKUP($A41,'22 23'!$F$10:$S$408,11,FALSE)/VLOOKUP($A41,'2022'!$F$10:$N$469,8,FALSE))*1000,#N/A)</f>
        <v>0</v>
      </c>
      <c r="DY41" s="196">
        <f>IFERROR((VLOOKUP($A41,'23 24'!$F$7:$S$408,11,FALSE)/VLOOKUP($A41,'2023'!$C$7:$N$469,9,FALSE))*1000,#N/A)</f>
        <v>0</v>
      </c>
      <c r="EA41" s="198" t="e">
        <f>IFERROR((VLOOKUP($A41,'0910'!$F$10:$S$433,12,FALSE)/VLOOKUP($A41,'2010'!$C$5:$K$611,9,FALSE))*1000,#N/A)</f>
        <v>#N/A</v>
      </c>
      <c r="EB41" s="198" t="e">
        <f>IFERROR((VLOOKUP($A41,'1011'!$F$10:$S$433,13,FALSE)/VLOOKUP($A41,'2011'!$C$5:$K$611,9,FALSE))*1000,#N/A)</f>
        <v>#N/A</v>
      </c>
      <c r="EC41" s="198">
        <f>IFERROR((VLOOKUP($A41,'1112'!$F$10:$S$408,12,FALSE)/VLOOKUP($A41,'2012'!$F$10:$M$460,8,FALSE))*1000,#N/A)</f>
        <v>5.5930397727272734</v>
      </c>
      <c r="ED41" s="198">
        <f>IFERROR((VLOOKUP($A41,'1213'!$F$10:$S$408,12,FALSE)/VLOOKUP($A41,'2013'!$F$10:$M$460,8,FALSE))*1000,#N/A)</f>
        <v>5.7364751566498979</v>
      </c>
      <c r="EE41" s="198">
        <f>IFERROR((VLOOKUP($A41,'1314'!$F$10:$S$408,12,FALSE)/VLOOKUP($A41,'2014'!$F$10:$M$460,8,FALSE))*1000,#N/A)</f>
        <v>2.0168361978253242</v>
      </c>
      <c r="EF41" s="198">
        <f>IFERROR((VLOOKUP($A41,'1415'!$F$10:$S$408,12,FALSE)/VLOOKUP($A41,'2015'!$F$10:$M$460,8,FALSE))*1000,#N/A)</f>
        <v>2.6816608996539792</v>
      </c>
      <c r="EG41" s="198">
        <f>IFERROR((VLOOKUP($A41,'1516'!$F$10:$S$408,12,FALSE)/VLOOKUP($A41,'2016'!$F$10:$M$460,8,FALSE))*1000,#N/A)</f>
        <v>5.8294042006000861</v>
      </c>
      <c r="EH41" s="198">
        <f>IFERROR((VLOOKUP($A41,'1617'!$F$10:$S$408,12,FALSE)/VLOOKUP($A41,'2017'!$F$10:$M$460,8,FALSE))*1000,#N/A)</f>
        <v>5.8469621218540802</v>
      </c>
      <c r="EI41" s="198">
        <f>IFERROR((VLOOKUP($A41,'1718'!$F$10:$S$408,12,FALSE)/VLOOKUP($A41,'2018'!$F$10:$N$460,9,FALSE))*1000,#N/A)</f>
        <v>4.2119450762362058</v>
      </c>
      <c r="EJ41" s="198">
        <f>IFERROR((VLOOKUP($A41,'1819'!$F$10:$S$408,12,FALSE)/VLOOKUP($A41,'2018'!$F$10:$N$460,9,FALSE))*1000,#N/A)</f>
        <v>8.5081290539971359</v>
      </c>
      <c r="EK41" s="198">
        <f>IFERROR((VLOOKUP($A41,'1920'!$F$10:$S$408,12,FALSE)/VLOOKUP($A41,'2019'!$F$10:$N$464,8,FALSE))*1000,#N/A)</f>
        <v>1.328374070138151</v>
      </c>
      <c r="EL41" s="198">
        <f>IFERROR((VLOOKUP($A41,'20 21'!$F$10:$S$408,12,FALSE)/VLOOKUP($A41,'2020'!$F$10:$N$469,8,FALSE))*1000,#N/A)</f>
        <v>1.8370695067228757</v>
      </c>
      <c r="EM41" s="198">
        <f>IFERROR((VLOOKUP($A41,'21 22'!$F$10:$S$408,12,FALSE)/VLOOKUP($A41,'2021'!$F$10:$N$469,8,FALSE))*1000,#N/A)</f>
        <v>2.424507864008572</v>
      </c>
      <c r="EN41" s="198">
        <f>IFERROR((VLOOKUP($A41,'22 23'!$F$10:$S$408,12,FALSE)/VLOOKUP($A41,'2022'!$F$10:$N$469,8,FALSE))*1000,#N/A)</f>
        <v>2.5107467569521056</v>
      </c>
      <c r="EO41" s="196">
        <f>IFERROR((VLOOKUP($A41,'23 24'!$F$7:$S$408,12,FALSE)/VLOOKUP($A41,'2023'!$C$7:$N$469,9,FALSE))*1000,#N/A)</f>
        <v>1.4956290241768431</v>
      </c>
    </row>
    <row r="42" spans="1:145" x14ac:dyDescent="0.3">
      <c r="A42" t="s">
        <v>669</v>
      </c>
      <c r="B42" t="s">
        <v>1741</v>
      </c>
      <c r="C42" t="str">
        <f>IF(VLOOKUP($A42,'0910'!$F$10:$L$433,1,FALSE)=VLOOKUP($A42,'2010'!$C$5:$K$611,1,FALSE),VLOOKUP($A42,'0910'!$F$10:$L$433,1,FALSE),FALSE)</f>
        <v>Brentwood</v>
      </c>
      <c r="D42" t="str">
        <f>IF(VLOOKUP($A42,'1011'!$F$10:$L$433,1,FALSE)=VLOOKUP($A42,'2011'!$C$5:$K$611,1,FALSE),VLOOKUP($A42,'1011'!$F$10:$L$433,1,FALSE),FALSE)</f>
        <v>Brentwood</v>
      </c>
      <c r="E42" t="str">
        <f>IF(VLOOKUP(A42,'1112'!$F$10:$L$408,1,FALSE)=VLOOKUP(A42,'2012'!$F$10:$M$460,1,FALSE),VLOOKUP(A42,'1112'!$F$10:$L$408,1,FALSE),FALSE)</f>
        <v>Brentwood</v>
      </c>
      <c r="F42" t="str">
        <f>IF(VLOOKUP($A42,'1213'!$F$10:$L$408,1,FALSE)=VLOOKUP($A42,'2013'!$F$10:$M$460,1,FALSE),VLOOKUP($A42,'1213'!$F$10:$L$408,1,FALSE),FALSE)</f>
        <v>Brentwood</v>
      </c>
      <c r="G42" t="str">
        <f>IF(VLOOKUP($A42,'1314'!$F$10:$L$408,1,FALSE)=VLOOKUP($A42,'2014'!$F$10:$M$460,1,FALSE),VLOOKUP($A42,'1314'!$F$10:$L$408,1,FALSE),FALSE)</f>
        <v>Brentwood</v>
      </c>
      <c r="H42" t="str">
        <f>IF(VLOOKUP($A42,'1415'!$F$10:$L$408,1,FALSE)=VLOOKUP($A42,'2015'!$F$10:$M$460,1,FALSE),VLOOKUP($A42,'1415'!$F$10:$L$408,1,FALSE),FALSE)</f>
        <v>Brentwood</v>
      </c>
      <c r="I42" t="str">
        <f>IF(VLOOKUP($A42,'1516'!$F$10:$L$408,1,FALSE)=VLOOKUP($A42,'2015'!$F$10:$M$460,1,FALSE),VLOOKUP($A42,'1516'!$F$10:$L$408,1,FALSE),FALSE)</f>
        <v>Brentwood</v>
      </c>
      <c r="J42" t="str">
        <f>IF(VLOOKUP($A42,'1617'!$F$10:$L$408,1,FALSE)=VLOOKUP($A42,'2016'!$F$10:$M$460,1,FALSE),VLOOKUP($A42,'1617'!$F$10:$L$408,1,FALSE),FALSE)</f>
        <v>Brentwood</v>
      </c>
      <c r="K42" t="str">
        <f>IF(VLOOKUP($A42,'1718'!$F$10:$M$408,1,FALSE)=VLOOKUP($A42,'2017'!$F$10:$M$460,1,FALSE),VLOOKUP($A42,'1718'!$F$10:$M$408,1,FALSE),FALSE)</f>
        <v>Brentwood</v>
      </c>
      <c r="L42" t="str">
        <f>IF(VLOOKUP($A42,'1819'!$F$10:$M$408,1,FALSE)=VLOOKUP($A42,'2018'!$F$10:$M$460,1,FALSE),VLOOKUP($A42,'1819'!$F$10:$M$408,1,FALSE),FALSE)</f>
        <v>Brentwood</v>
      </c>
      <c r="M42" t="str">
        <f>IF(VLOOKUP($A42,'1920'!$F$10:$M$408,1,FALSE)=VLOOKUP($A42,'2019'!$F$10:$M$464,1,FALSE),VLOOKUP($A42,'1920'!$F$10:$M$408,1,FALSE),FALSE)</f>
        <v>Brentwood</v>
      </c>
      <c r="N42" t="str">
        <f>IF(VLOOKUP($A42,'20 21'!$F$10:$N$408,1,FALSE)=VLOOKUP($A42,'2020'!$F$10:$O$468,1,FALSE),VLOOKUP($A42,'20 21'!$F$10:$N$408,1,FALSE),FALSE)</f>
        <v>Brentwood</v>
      </c>
      <c r="O42" t="str">
        <f>IF(VLOOKUP($A42,'21 22'!$F$10:$N$408,1,FALSE)=VLOOKUP($A42,'2021'!$F$10:$O$471,1,FALSE),VLOOKUP($A42,'21 22'!$F$10:$N$408,1,FALSE),FALSE)</f>
        <v>Brentwood</v>
      </c>
      <c r="P42" t="str">
        <f>IF(VLOOKUP($A42,'22 23'!$F$10:$N$408,1,FALSE)=VLOOKUP($A42,'2022'!$F$10:$O$468,1,FALSE),VLOOKUP($A42,'22 23'!$F$10:$N$408,1,FALSE),FALSE)</f>
        <v>Brentwood</v>
      </c>
      <c r="Q42" t="str">
        <f>IF(VLOOKUP($A42,'23 24'!$F$7:$N$408,1,FALSE)=VLOOKUP($A42,'2023'!$C$7:$O$468,1,FALSE),VLOOKUP($A42,'23 24'!$F$7:$N$408,1,FALSE),FALSE)</f>
        <v>Brentwood</v>
      </c>
      <c r="S42" s="196">
        <f>IFERROR((VLOOKUP($A42,'0910'!$F$10:$L$433,4,FALSE)/VLOOKUP($A42,'2010'!$C$5:$K$611,9,FALSE))*1000,#N/A)</f>
        <v>3.1585596967782692</v>
      </c>
      <c r="T42" s="196">
        <f>IFERROR((VLOOKUP($A42,'1011'!$F$10:$L$433,4,FALSE)/VLOOKUP($A42,'2011'!$C$5:$K$611,9,FALSE))*1000,#N/A)</f>
        <v>2.182725288431556</v>
      </c>
      <c r="U42" s="196">
        <f>IFERROR((VLOOKUP($A42,'1112'!$F$10:$L$408,4,FALSE)/VLOOKUP($A42,'2012'!$F$10:$M$460,8,FALSE))*1000,#N/A)</f>
        <v>6.2111801242236018</v>
      </c>
      <c r="V42" s="196">
        <f>IFERROR((VLOOKUP($A42,'1213'!$F$10:$L$408,4,FALSE)/VLOOKUP($A42,'2013'!$F$10:$M$460,8,FALSE))*1000,#N/A)</f>
        <v>0.61709348966368405</v>
      </c>
      <c r="W42" s="196">
        <f>IFERROR((VLOOKUP($A42,'1314'!$F$10:$L$408,4,FALSE)/VLOOKUP($A42,'2014'!$F$10:$M$460,8,FALSE))*1000,#N/A)</f>
        <v>2.4600246002460024</v>
      </c>
      <c r="X42" s="196">
        <f>IFERROR((VLOOKUP($A42,'1415'!$F$10:$L$408,4,FALSE)/VLOOKUP($A42,'2015'!$F$10:$M$460,8,FALSE))*1000,#N/A)</f>
        <v>1.8359853121175032</v>
      </c>
      <c r="Y42" s="196">
        <f>IFERROR((VLOOKUP($A42,'1516'!$F$10:$L$408,4,FALSE)/VLOOKUP($A42,'2016'!$F$10:$M$460,8,FALSE))*1000,#N/A)</f>
        <v>2.7447392497712717</v>
      </c>
      <c r="Z42" s="196">
        <f>IFERROR((VLOOKUP($A42,'1617'!$F$10:$L$408,4,FALSE)/VLOOKUP($A42,'2017'!$F$10:$M$460,8,FALSE))*1000,#N/A)</f>
        <v>3.3394049787492412</v>
      </c>
      <c r="AA42" s="196">
        <f>IFERROR((VLOOKUP($A42,'1718'!$F$10:$L$408,4,FALSE)/VLOOKUP($A42,'2018'!$F$10:$N$460,9,FALSE))*1000,#N/A)</f>
        <v>11.161387631975867</v>
      </c>
      <c r="AB42" s="196">
        <f>IFERROR((VLOOKUP($A42,'1819'!$F$10:$L$408,4,FALSE)/VLOOKUP($A42,'2018'!$F$10:$N$460,9,FALSE))*1000,#N/A)</f>
        <v>5.1282051282051286</v>
      </c>
      <c r="AC42" s="196">
        <f>IFERROR((VLOOKUP($A42,'1920'!$F$10:$L$408,4,FALSE)/VLOOKUP($A42,'2019'!$F$10:$N$464,8,FALSE))*1000,#N/A)</f>
        <v>1.798453330136083</v>
      </c>
      <c r="AD42" s="196">
        <f>IFERROR((VLOOKUP($A42,'20 21'!$F$10:$M$408,4,FALSE)/VLOOKUP($A42,'2020'!$F$10:$N$469,8,FALSE))*1000,#N/A)</f>
        <v>5.2879587304198639</v>
      </c>
      <c r="AE42" s="196">
        <f>IFERROR((VLOOKUP($A42,'21 22'!$F$10:$M$408,4,FALSE)/VLOOKUP($A42,'2021'!$F$10:$N$469,8,FALSE))*1000,#N/A)</f>
        <v>4.965098279739478</v>
      </c>
      <c r="AF42" s="196">
        <f>IFERROR((VLOOKUP($A42,'22 23'!$F$10:$M$408,4,FALSE)/VLOOKUP($A42,'2022'!$F$10:$N$469,8,FALSE))*1000,#N/A)</f>
        <v>3.7522369104658546</v>
      </c>
      <c r="AG42" s="196">
        <f>IFERROR((VLOOKUP($A42,'23 24'!$F$7:$M$408,4,FALSE)/VLOOKUP($A42,'2023'!$C$7:$N$469,9,FALSE))*1000,#N/A)</f>
        <v>1.9982301390197255</v>
      </c>
      <c r="AI42" s="196">
        <f>IFERROR((VLOOKUP($A42,'0910'!$F$10:$L$433,5,FALSE)/VLOOKUP($A42,'2010'!$C$5:$K$611,9,FALSE))*1000,#N/A)</f>
        <v>0.31585596967782686</v>
      </c>
      <c r="AJ42" s="196">
        <f>IFERROR((VLOOKUP($A42,'1011'!$F$10:$L$433,5,FALSE)/VLOOKUP($A42,'2011'!$C$5:$K$611,9,FALSE))*1000,#N/A)</f>
        <v>0.62363579669473024</v>
      </c>
      <c r="AK42" s="196">
        <f>IFERROR((VLOOKUP($A42,'1112'!$F$10:$L$408,5,FALSE)/VLOOKUP($A42,'2012'!$F$10:$M$460,8,FALSE))*1000,#N/A)</f>
        <v>0.62111801242236031</v>
      </c>
      <c r="AL42" s="196">
        <f>IFERROR((VLOOKUP($A42,'1213'!$F$10:$L$408,5,FALSE)/VLOOKUP($A42,'2013'!$F$10:$M$460,8,FALSE))*1000,#N/A)</f>
        <v>0</v>
      </c>
      <c r="AM42" s="196">
        <f>IFERROR((VLOOKUP($A42,'1314'!$F$10:$L$408,5,FALSE)/VLOOKUP($A42,'2014'!$F$10:$M$460,8,FALSE))*1000,#N/A)</f>
        <v>0</v>
      </c>
      <c r="AN42" s="196">
        <f>IFERROR((VLOOKUP($A42,'1415'!$F$10:$L$408,5,FALSE)/VLOOKUP($A42,'2015'!$F$10:$M$460,8,FALSE))*1000,#N/A)</f>
        <v>0.61199510403916768</v>
      </c>
      <c r="AO42" s="196">
        <f>IFERROR((VLOOKUP($A42,'1516'!$F$10:$L$408,5,FALSE)/VLOOKUP($A42,'2016'!$F$10:$M$460,8,FALSE))*1000,#N/A)</f>
        <v>0.60994205550472702</v>
      </c>
      <c r="AP42" s="196">
        <f>IFERROR((VLOOKUP($A42,'1617'!$F$10:$L$408,5,FALSE)/VLOOKUP($A42,'2017'!$F$10:$M$460,8,FALSE))*1000,#N/A)</f>
        <v>0.91074681238615662</v>
      </c>
      <c r="AQ42" s="196">
        <f>IFERROR((VLOOKUP($A42,'1718'!$F$10:$L$408,5,FALSE)/VLOOKUP($A42,'2018'!$F$10:$N$460,9,FALSE))*1000,#N/A)</f>
        <v>0</v>
      </c>
      <c r="AR42" s="196">
        <f>IFERROR((VLOOKUP($A42,'1819'!$F$10:$L$408,5,FALSE)/VLOOKUP($A42,'2018'!$F$10:$N$460,9,FALSE))*1000,#N/A)</f>
        <v>0</v>
      </c>
      <c r="AS42" s="196">
        <f>IFERROR((VLOOKUP($A42,'1920'!$F$10:$L$408,5,FALSE)/VLOOKUP($A42,'2019'!$F$10:$N$464,8,FALSE))*1000,#N/A)</f>
        <v>0</v>
      </c>
      <c r="AT42" s="196">
        <f>IFERROR((VLOOKUP($A42,'20 21'!$F$10:$L$408,5,FALSE)/VLOOKUP($A42,'2020'!$F$10:$N$469,8,FALSE))*1000,#N/A)</f>
        <v>0</v>
      </c>
      <c r="AU42" s="196">
        <f>IFERROR((VLOOKUP($A42,'21 22'!$F$10:$L$408,5,FALSE)/VLOOKUP($A42,'2021'!$F$10:$N$469,8,FALSE))*1000,#N/A)</f>
        <v>0</v>
      </c>
      <c r="AV42" s="196">
        <f>IFERROR((VLOOKUP($A42,'22 23'!$F$10:$L$408,5,FALSE)/VLOOKUP($A42,'2022'!$F$10:$N$469,8,FALSE))*1000,#N/A)</f>
        <v>0.28863360849737341</v>
      </c>
      <c r="AW42" s="196">
        <f>IFERROR((VLOOKUP($A42,'23 24'!$F$7:$M$408,5,FALSE)/VLOOKUP($A42,'2023'!$C$7:$N$469,9,FALSE))*1000,#N/A)</f>
        <v>0</v>
      </c>
      <c r="AY42" s="196">
        <f>IFERROR((VLOOKUP($A42,'0910'!$F$10:$L$433,6,FALSE)/VLOOKUP($A42,'2010'!$C$5:$K$611,9,FALSE))*1000,#N/A)</f>
        <v>0</v>
      </c>
      <c r="AZ42" s="196">
        <f>IFERROR((VLOOKUP($A42,'1011'!$F$10:$L$433,6,FALSE)/VLOOKUP($A42,'2011'!$C$5:$K$611,9,FALSE))*1000,#N/A)</f>
        <v>0</v>
      </c>
      <c r="BA42" s="196">
        <f>IFERROR((VLOOKUP($A42,'1112'!$F$10:$L$408,6,FALSE)/VLOOKUP($A42,'2012'!$F$10:$M$460,8,FALSE))*1000,#N/A)</f>
        <v>0</v>
      </c>
      <c r="BB42" s="196">
        <f>IFERROR((VLOOKUP($A42,'1213'!$F$10:$L$408,6,FALSE)/VLOOKUP($A42,'2013'!$F$10:$M$460,8,FALSE))*1000,#N/A)</f>
        <v>0</v>
      </c>
      <c r="BC42" s="196">
        <f>IFERROR((VLOOKUP($A42,'1314'!$F$10:$L$408,6,FALSE)/VLOOKUP($A42,'2014'!$F$10:$M$460,8,FALSE))*1000,#N/A)</f>
        <v>0</v>
      </c>
      <c r="BD42" s="196">
        <f>IFERROR((VLOOKUP($A42,'1415'!$F$10:$L$408,6,FALSE)/VLOOKUP($A42,'2015'!$F$10:$M$460,8,FALSE))*1000,#N/A)</f>
        <v>0</v>
      </c>
      <c r="BE42" s="196">
        <f>IFERROR((VLOOKUP($A42,'1516'!$F$10:$L$408,6,FALSE)/VLOOKUP($A42,'2016'!$F$10:$M$460,8,FALSE))*1000,#N/A)</f>
        <v>0</v>
      </c>
      <c r="BF42" s="196">
        <f>IFERROR((VLOOKUP($A42,'1617'!$F$10:$L$408,6,FALSE)/VLOOKUP($A42,'2017'!$F$10:$M$460,8,FALSE))*1000,#N/A)</f>
        <v>0</v>
      </c>
      <c r="BG42" s="196">
        <f>IFERROR((VLOOKUP($A42,'1718'!$F$10:$L$408,6,FALSE)/VLOOKUP($A42,'2018'!$F$10:$N$460,9,FALSE))*1000,#N/A)</f>
        <v>0</v>
      </c>
      <c r="BH42" s="196">
        <f>IFERROR((VLOOKUP($A42,'1819'!$F$10:$L$408,6,FALSE)/VLOOKUP($A42,'2018'!$F$10:$N$460,9,FALSE))*1000,#N/A)</f>
        <v>0</v>
      </c>
      <c r="BI42" s="196">
        <f>IFERROR((VLOOKUP($A42,'1920'!$F$10:$L$408,6,FALSE)/VLOOKUP($A42,'2019'!$F$10:$N$464,8,FALSE))*1000,#N/A)</f>
        <v>0</v>
      </c>
      <c r="BJ42" s="196">
        <f>IFERROR((VLOOKUP($A42,'20 21'!$F$10:$L$408,6,FALSE)/VLOOKUP($A42,'2020'!$F$10:$N$469,8,FALSE))*1000,#N/A)</f>
        <v>0</v>
      </c>
      <c r="BK42" s="196">
        <f>IFERROR((VLOOKUP($A42,'21 22'!$F$10:$L$408,6,FALSE)/VLOOKUP($A42,'2021'!$F$10:$N$469,8,FALSE))*1000,#N/A)</f>
        <v>0</v>
      </c>
      <c r="BL42" s="196">
        <f>IFERROR((VLOOKUP($A42,'22 23'!$F$10:$L$408,6,FALSE)/VLOOKUP($A42,'2022'!$F$10:$N$469,8,FALSE))*1000,#N/A)</f>
        <v>0</v>
      </c>
      <c r="BM42" s="196">
        <f>IFERROR((VLOOKUP($A42,'23 24'!$F$7:$M$408,6,FALSE)/VLOOKUP($A42,'2023'!$C$7:$N$469,9,FALSE))*1000,#N/A)</f>
        <v>0</v>
      </c>
      <c r="BO42" s="196">
        <f>IFERROR((VLOOKUP($A42,'0910'!$F$10:$L$433,7,FALSE)/VLOOKUP($A42,'2010'!$C$5:$K$611,9,FALSE))*1000,#N/A)</f>
        <v>3.4744156664560957</v>
      </c>
      <c r="BP42" s="196">
        <f>IFERROR((VLOOKUP($A42,'1011'!$F$10:$L$433,7,FALSE)/VLOOKUP($A42,'2011'!$C$5:$K$611,9,FALSE))*1000,#N/A)</f>
        <v>2.494543186778921</v>
      </c>
      <c r="BQ42" s="196">
        <f>IFERROR((VLOOKUP($A42,'1112'!$F$10:$L$408,7,FALSE)/VLOOKUP($A42,'2012'!$F$10:$M$460,8,FALSE))*1000,#N/A)</f>
        <v>6.8322981366459627</v>
      </c>
      <c r="BR42" s="196">
        <f>IFERROR((VLOOKUP($A42,'1213'!$F$10:$L$408,7,FALSE)/VLOOKUP($A42,'2013'!$F$10:$M$460,8,FALSE))*1000,#N/A)</f>
        <v>0.61709348966368405</v>
      </c>
      <c r="BS42" s="196">
        <f>IFERROR((VLOOKUP($A42,'1314'!$F$10:$L$408,7,FALSE)/VLOOKUP($A42,'2014'!$F$10:$M$460,8,FALSE))*1000,#N/A)</f>
        <v>2.4600246002460024</v>
      </c>
      <c r="BT42" s="196">
        <f>IFERROR((VLOOKUP($A42,'1415'!$F$10:$L$408,7,FALSE)/VLOOKUP($A42,'2015'!$F$10:$M$460,8,FALSE))*1000,#N/A)</f>
        <v>2.4479804161566707</v>
      </c>
      <c r="BU42" s="196">
        <f>IFERROR((VLOOKUP($A42,'1516'!$F$10:$L$408,7,FALSE)/VLOOKUP($A42,'2016'!$F$10:$M$460,8,FALSE))*1000,#N/A)</f>
        <v>3.0497102775236353</v>
      </c>
      <c r="BV42" s="196">
        <f>IFERROR((VLOOKUP($A42,'1617'!$F$10:$L$408,7,FALSE)/VLOOKUP($A42,'2017'!$F$10:$M$460,8,FALSE))*1000,#N/A)</f>
        <v>4.250151791135397</v>
      </c>
      <c r="BW42" s="196">
        <f>IFERROR((VLOOKUP($A42,'1718'!$F$10:$L$408,7,FALSE)/VLOOKUP($A42,'2018'!$F$10:$N$460,9,FALSE))*1000,#N/A)</f>
        <v>11.161387631975867</v>
      </c>
      <c r="BX42" s="196">
        <f>IFERROR((VLOOKUP($A42,'1819'!$F$10:$L$408,7,FALSE)/VLOOKUP($A42,'2018'!$F$10:$N$460,9,FALSE))*1000,#N/A)</f>
        <v>5.1282051282051286</v>
      </c>
      <c r="BY42" s="196">
        <f>IFERROR((VLOOKUP($A42,'1920'!$F$10:$L$408,7,FALSE)/VLOOKUP($A42,'2019'!$F$10:$N$464,8,FALSE))*1000,#N/A)</f>
        <v>1.798453330136083</v>
      </c>
      <c r="BZ42" s="196">
        <f>IFERROR((VLOOKUP($A42,'20 21'!$F$10:$L$408,7,FALSE)/VLOOKUP($A42,'2020'!$F$10:$N$469,8,FALSE))*1000,#N/A)</f>
        <v>5.2879587304198639</v>
      </c>
      <c r="CA42" s="196">
        <f>IFERROR((VLOOKUP($A42,'21 22'!$F$10:$L$408,7,FALSE)/VLOOKUP($A42,'2021'!$F$10:$N$469,8,FALSE))*1000,#N/A)</f>
        <v>4.965098279739478</v>
      </c>
      <c r="CB42" s="196">
        <f>IFERROR((VLOOKUP($A42,'22 23'!$F$10:$L$408,7,FALSE)/VLOOKUP($A42,'2022'!$F$10:$N$469,8,FALSE))*1000,#N/A)</f>
        <v>4.0408705189632279</v>
      </c>
      <c r="CC42" s="196">
        <f>IFERROR((VLOOKUP($A42,'23 24'!$F$7:$M$408,7,FALSE)/VLOOKUP($A42,'2023'!$C$7:$N$469,9,FALSE))*1000,#N/A)</f>
        <v>2.2836915874511146</v>
      </c>
      <c r="CE42" s="198">
        <f>IFERROR((VLOOKUP($A42,'0910'!$F$10:$S$433,9,FALSE)/VLOOKUP($A42,'2010'!$C$5:$K$611,9,FALSE))*1000,#N/A)</f>
        <v>4.10612760581175</v>
      </c>
      <c r="CF42" s="198">
        <f>IFERROR((VLOOKUP($A42,'1011'!$F$10:$S$433,10,FALSE)/VLOOKUP($A42,'2011'!$C$5:$K$611,9,FALSE))*1000,#N/A)</f>
        <v>5.3009042719052069</v>
      </c>
      <c r="CG42" s="198">
        <f>IFERROR((VLOOKUP($A42,'1112'!$F$10:$S$408,9,FALSE)/VLOOKUP($A42,'2012'!$F$10:$M$460,8,FALSE))*1000,#N/A)</f>
        <v>2.1739130434782608</v>
      </c>
      <c r="CH42" s="198">
        <f>IFERROR((VLOOKUP($A42,'1213'!$F$10:$S$408,9,FALSE)/VLOOKUP($A42,'2013'!$F$10:$M$460,8,FALSE))*1000,#N/A)</f>
        <v>3.7025609379821045</v>
      </c>
      <c r="CI42" s="198">
        <f>IFERROR((VLOOKUP($A42,'1314'!$F$10:$S$408,9,FALSE)/VLOOKUP($A42,'2014'!$F$10:$M$460,8,FALSE))*1000,#N/A)</f>
        <v>0.61500615006150061</v>
      </c>
      <c r="CJ42" s="198">
        <f>IFERROR((VLOOKUP($A42,'1415'!$F$10:$S$408,9,FALSE)/VLOOKUP($A42,'2015'!$F$10:$M$460,8,FALSE))*1000,#N/A)</f>
        <v>1.5299877600979193</v>
      </c>
      <c r="CK42" s="198">
        <f>IFERROR((VLOOKUP($A42,'1516'!$F$10:$S$408,9,FALSE)/VLOOKUP($A42,'2016'!$F$10:$M$460,8,FALSE))*1000,#N/A)</f>
        <v>4.8795364440378162</v>
      </c>
      <c r="CL42" s="198">
        <f>IFERROR((VLOOKUP($A42,'1617'!$F$10:$S$408,9,FALSE)/VLOOKUP($A42,'2017'!$F$10:$M$460,8,FALSE))*1000,#N/A)</f>
        <v>2.1250758955676985</v>
      </c>
      <c r="CM42" s="198">
        <f>IFERROR((VLOOKUP($A42,'1718'!$F$10:$S$408,9,FALSE)/VLOOKUP($A42,'2018'!$F$10:$N$460,9,FALSE))*1000,#N/A)</f>
        <v>6.0331825037707389</v>
      </c>
      <c r="CN42" s="198">
        <f>IFERROR((VLOOKUP($A42,'1819'!$F$10:$S$408,9,FALSE)/VLOOKUP($A42,'2018'!$F$10:$N$460,9,FALSE))*1000,#N/A)</f>
        <v>3.9215686274509802</v>
      </c>
      <c r="CO42" s="198">
        <f>IFERROR((VLOOKUP($A42,'1920'!$F$10:$S$408,9,FALSE)/VLOOKUP($A42,'2019'!$F$10:$N$464,8,FALSE))*1000,#N/A)</f>
        <v>4.1963911036508605</v>
      </c>
      <c r="CP42" s="198">
        <f>IFERROR((VLOOKUP($A42,'20 21'!$F$10:$S$408,9,FALSE)/VLOOKUP($A42,'2020'!$F$10:$N$469,8,FALSE))*1000,#N/A)</f>
        <v>2.0564283951632807</v>
      </c>
      <c r="CQ42" s="198">
        <f>IFERROR((VLOOKUP($A42,'21 22'!$F$10:$S$408,9,FALSE)/VLOOKUP($A42,'2021'!$F$10:$N$469,8,FALSE))*1000,#N/A)</f>
        <v>3.212710651596133</v>
      </c>
      <c r="CR42" s="198">
        <f>IFERROR((VLOOKUP($A42,'22 23'!$F$10:$S$408,9,FALSE)/VLOOKUP($A42,'2022'!$F$10:$N$469,8,FALSE))*1000,#N/A)</f>
        <v>3.4636033019684809</v>
      </c>
      <c r="CS42" s="196">
        <f>IFERROR((VLOOKUP($A42,'23 24'!$F$7:$S$408,9,FALSE)/VLOOKUP($A42,'2023'!$C$7:$N$469,9,FALSE))*1000,#N/A)</f>
        <v>6.565613313921955</v>
      </c>
      <c r="CU42" s="198">
        <f>IFERROR((VLOOKUP($A42,'0910'!$F$10:$S$433,10,FALSE)/VLOOKUP($A42,'2010'!$C$5:$K$611,9,FALSE))*1000,#N/A)</f>
        <v>1.5792798483891346</v>
      </c>
      <c r="CV42" s="198">
        <f>IFERROR((VLOOKUP($A42,'1011'!$F$10:$S$433,11,FALSE)/VLOOKUP($A42,'2011'!$C$5:$K$611,9,FALSE))*1000,#N/A)</f>
        <v>0</v>
      </c>
      <c r="CW42" s="198">
        <f>IFERROR((VLOOKUP($A42,'1112'!$F$10:$S$408,10,FALSE)/VLOOKUP($A42,'2012'!$F$10:$M$460,8,FALSE))*1000,#N/A)</f>
        <v>1.5527950310559004</v>
      </c>
      <c r="CX42" s="198">
        <f>IFERROR((VLOOKUP($A42,'1213'!$F$10:$S$408,10,FALSE)/VLOOKUP($A42,'2013'!$F$10:$M$460,8,FALSE))*1000,#N/A)</f>
        <v>0</v>
      </c>
      <c r="CY42" s="198">
        <f>IFERROR((VLOOKUP($A42,'1314'!$F$10:$S$408,10,FALSE)/VLOOKUP($A42,'2014'!$F$10:$M$460,8,FALSE))*1000,#N/A)</f>
        <v>0</v>
      </c>
      <c r="CZ42" s="198">
        <f>IFERROR((VLOOKUP($A42,'1415'!$F$10:$S$408,10,FALSE)/VLOOKUP($A42,'2015'!$F$10:$M$460,8,FALSE))*1000,#N/A)</f>
        <v>0.30599755201958384</v>
      </c>
      <c r="DA42" s="198">
        <f>IFERROR((VLOOKUP($A42,'1516'!$F$10:$S$408,10,FALSE)/VLOOKUP($A42,'2016'!$F$10:$M$460,8,FALSE))*1000,#N/A)</f>
        <v>0.60994205550472702</v>
      </c>
      <c r="DB42" s="198">
        <f>IFERROR((VLOOKUP($A42,'1617'!$F$10:$S$408,10,FALSE)/VLOOKUP($A42,'2017'!$F$10:$M$460,8,FALSE))*1000,#N/A)</f>
        <v>0.30358227079538558</v>
      </c>
      <c r="DC42" s="198">
        <f>IFERROR((VLOOKUP($A42,'1718'!$F$10:$S$408,10,FALSE)/VLOOKUP($A42,'2018'!$F$10:$N$460,9,FALSE))*1000,#N/A)</f>
        <v>0.90497737556561086</v>
      </c>
      <c r="DD42" s="198">
        <f>IFERROR((VLOOKUP($A42,'1819'!$F$10:$S$408,10,FALSE)/VLOOKUP($A42,'2018'!$F$10:$N$460,9,FALSE))*1000,#N/A)</f>
        <v>0</v>
      </c>
      <c r="DE42" s="198">
        <f>IFERROR((VLOOKUP($A42,'1920'!$F$10:$S$408,10,FALSE)/VLOOKUP($A42,'2019'!$F$10:$N$464,8,FALSE))*1000,#N/A)</f>
        <v>0</v>
      </c>
      <c r="DF42" s="198">
        <f>IFERROR((VLOOKUP($A42,'20 21'!$F$10:$S$408,10,FALSE)/VLOOKUP($A42,'2020'!$F$10:$N$469,8,FALSE))*1000,#N/A)</f>
        <v>0</v>
      </c>
      <c r="DG42" s="198">
        <f>IFERROR((VLOOKUP($A42,'21 22'!$F$10:$S$408,10,FALSE)/VLOOKUP($A42,'2021'!$F$10:$N$469,8,FALSE))*1000,#N/A)</f>
        <v>0</v>
      </c>
      <c r="DH42" s="198">
        <f>IFERROR((VLOOKUP($A42,'22 23'!$F$10:$S$408,10,FALSE)/VLOOKUP($A42,'2022'!$F$10:$N$469,8,FALSE))*1000,#N/A)</f>
        <v>0.28863360849737341</v>
      </c>
      <c r="DI42" s="196">
        <f>IFERROR((VLOOKUP($A42,'23 24'!$F$7:$S$408,10,FALSE)/VLOOKUP($A42,'2023'!$C$7:$N$469,9,FALSE))*1000,#N/A)</f>
        <v>0.85638434529416796</v>
      </c>
      <c r="DK42" s="198">
        <f>IFERROR((VLOOKUP($A42,'0910'!$F$10:$S$433,11,FALSE)/VLOOKUP($A42,'2010'!$C$5:$K$611,9,FALSE))*1000,#N/A)</f>
        <v>0</v>
      </c>
      <c r="DL42" s="198">
        <f>IFERROR((VLOOKUP($A42,'1011'!$F$10:$S$433,12,FALSE)/VLOOKUP($A42,'2011'!$C$5:$K$611,9,FALSE))*1000,#N/A)</f>
        <v>0</v>
      </c>
      <c r="DM42" s="198">
        <f>IFERROR((VLOOKUP($A42,'1112'!$F$10:$S$408,11,FALSE)/VLOOKUP($A42,'2012'!$F$10:$M$460,8,FALSE))*1000,#N/A)</f>
        <v>0</v>
      </c>
      <c r="DN42" s="198">
        <f>IFERROR((VLOOKUP($A42,'1213'!$F$10:$S$408,11,FALSE)/VLOOKUP($A42,'2013'!$F$10:$M$460,8,FALSE))*1000,#N/A)</f>
        <v>0</v>
      </c>
      <c r="DO42" s="198">
        <f>IFERROR((VLOOKUP($A42,'1314'!$F$10:$S$408,11,FALSE)/VLOOKUP($A42,'2014'!$F$10:$M$460,8,FALSE))*1000,#N/A)</f>
        <v>0</v>
      </c>
      <c r="DP42" s="198">
        <f>IFERROR((VLOOKUP($A42,'1415'!$F$10:$S$408,11,FALSE)/VLOOKUP($A42,'2015'!$F$10:$M$460,8,FALSE))*1000,#N/A)</f>
        <v>0</v>
      </c>
      <c r="DQ42" s="198">
        <f>IFERROR((VLOOKUP($A42,'1516'!$F$10:$S$408,11,FALSE)/VLOOKUP($A42,'2016'!$F$10:$M$460,8,FALSE))*1000,#N/A)</f>
        <v>0</v>
      </c>
      <c r="DR42" s="198">
        <f>IFERROR((VLOOKUP($A42,'1617'!$F$10:$S$408,11,FALSE)/VLOOKUP($A42,'2017'!$F$10:$M$460,8,FALSE))*1000,#N/A)</f>
        <v>0</v>
      </c>
      <c r="DS42" s="198">
        <f>IFERROR((VLOOKUP($A42,'1718'!$F$10:$S$408,11,FALSE)/VLOOKUP($A42,'2018'!$F$10:$N$460,9,FALSE))*1000,#N/A)</f>
        <v>0</v>
      </c>
      <c r="DT42" s="198">
        <f>IFERROR((VLOOKUP($A42,'1819'!$F$10:$S$408,11,FALSE)/VLOOKUP($A42,'2018'!$F$10:$N$460,9,FALSE))*1000,#N/A)</f>
        <v>0</v>
      </c>
      <c r="DU42" s="198">
        <f>IFERROR((VLOOKUP($A42,'1920'!$F$10:$S$408,11,FALSE)/VLOOKUP($A42,'2019'!$F$10:$N$464,8,FALSE))*1000,#N/A)</f>
        <v>0</v>
      </c>
      <c r="DV42" s="198">
        <f>IFERROR((VLOOKUP($A42,'20 21'!$F$10:$S$408,11,FALSE)/VLOOKUP($A42,'2020'!$F$10:$N$469,8,FALSE))*1000,#N/A)</f>
        <v>0</v>
      </c>
      <c r="DW42" s="198">
        <f>IFERROR((VLOOKUP($A42,'21 22'!$F$10:$S$408,11,FALSE)/VLOOKUP($A42,'2021'!$F$10:$N$469,8,FALSE))*1000,#N/A)</f>
        <v>0</v>
      </c>
      <c r="DX42" s="198">
        <f>IFERROR((VLOOKUP($A42,'22 23'!$F$10:$S$408,11,FALSE)/VLOOKUP($A42,'2022'!$F$10:$N$469,8,FALSE))*1000,#N/A)</f>
        <v>0</v>
      </c>
      <c r="DY42" s="196">
        <f>IFERROR((VLOOKUP($A42,'23 24'!$F$7:$S$408,11,FALSE)/VLOOKUP($A42,'2023'!$C$7:$N$469,9,FALSE))*1000,#N/A)</f>
        <v>0</v>
      </c>
      <c r="EA42" s="198">
        <f>IFERROR((VLOOKUP($A42,'0910'!$F$10:$S$433,12,FALSE)/VLOOKUP($A42,'2010'!$C$5:$K$611,9,FALSE))*1000,#N/A)</f>
        <v>5.3695514845230576</v>
      </c>
      <c r="EB42" s="198">
        <f>IFERROR((VLOOKUP($A42,'1011'!$F$10:$S$433,13,FALSE)/VLOOKUP($A42,'2011'!$C$5:$K$611,9,FALSE))*1000,#N/A)</f>
        <v>5.3009042719052069</v>
      </c>
      <c r="EC42" s="198">
        <f>IFERROR((VLOOKUP($A42,'1112'!$F$10:$S$408,12,FALSE)/VLOOKUP($A42,'2012'!$F$10:$M$460,8,FALSE))*1000,#N/A)</f>
        <v>3.7267080745341614</v>
      </c>
      <c r="ED42" s="198">
        <f>IFERROR((VLOOKUP($A42,'1213'!$F$10:$S$408,12,FALSE)/VLOOKUP($A42,'2013'!$F$10:$M$460,8,FALSE))*1000,#N/A)</f>
        <v>3.7025609379821045</v>
      </c>
      <c r="EE42" s="198">
        <f>IFERROR((VLOOKUP($A42,'1314'!$F$10:$S$408,12,FALSE)/VLOOKUP($A42,'2014'!$F$10:$M$460,8,FALSE))*1000,#N/A)</f>
        <v>0.61500615006150061</v>
      </c>
      <c r="EF42" s="198">
        <f>IFERROR((VLOOKUP($A42,'1415'!$F$10:$S$408,12,FALSE)/VLOOKUP($A42,'2015'!$F$10:$M$460,8,FALSE))*1000,#N/A)</f>
        <v>1.8359853121175032</v>
      </c>
      <c r="EG42" s="198">
        <f>IFERROR((VLOOKUP($A42,'1516'!$F$10:$S$408,12,FALSE)/VLOOKUP($A42,'2016'!$F$10:$M$460,8,FALSE))*1000,#N/A)</f>
        <v>5.1845074717901802</v>
      </c>
      <c r="EH42" s="198">
        <f>IFERROR((VLOOKUP($A42,'1617'!$F$10:$S$408,12,FALSE)/VLOOKUP($A42,'2017'!$F$10:$M$460,8,FALSE))*1000,#N/A)</f>
        <v>2.1250758955676985</v>
      </c>
      <c r="EI42" s="198">
        <f>IFERROR((VLOOKUP($A42,'1718'!$F$10:$S$408,12,FALSE)/VLOOKUP($A42,'2018'!$F$10:$N$460,9,FALSE))*1000,#N/A)</f>
        <v>6.9381598793363493</v>
      </c>
      <c r="EJ42" s="198">
        <f>IFERROR((VLOOKUP($A42,'1819'!$F$10:$S$408,12,FALSE)/VLOOKUP($A42,'2018'!$F$10:$N$460,9,FALSE))*1000,#N/A)</f>
        <v>3.9215686274509802</v>
      </c>
      <c r="EK42" s="198">
        <f>IFERROR((VLOOKUP($A42,'1920'!$F$10:$S$408,12,FALSE)/VLOOKUP($A42,'2019'!$F$10:$N$464,8,FALSE))*1000,#N/A)</f>
        <v>4.1963911036508605</v>
      </c>
      <c r="EL42" s="198">
        <f>IFERROR((VLOOKUP($A42,'20 21'!$F$10:$S$408,12,FALSE)/VLOOKUP($A42,'2020'!$F$10:$N$469,8,FALSE))*1000,#N/A)</f>
        <v>2.0564283951632807</v>
      </c>
      <c r="EM42" s="198">
        <f>IFERROR((VLOOKUP($A42,'21 22'!$F$10:$S$408,12,FALSE)/VLOOKUP($A42,'2021'!$F$10:$N$469,8,FALSE))*1000,#N/A)</f>
        <v>3.212710651596133</v>
      </c>
      <c r="EN42" s="198">
        <f>IFERROR((VLOOKUP($A42,'22 23'!$F$10:$S$408,12,FALSE)/VLOOKUP($A42,'2022'!$F$10:$N$469,8,FALSE))*1000,#N/A)</f>
        <v>3.7522369104658546</v>
      </c>
      <c r="EO42" s="196">
        <f>IFERROR((VLOOKUP($A42,'23 24'!$F$7:$S$408,12,FALSE)/VLOOKUP($A42,'2023'!$C$7:$N$469,9,FALSE))*1000,#N/A)</f>
        <v>7.4219976592161228</v>
      </c>
    </row>
    <row r="43" spans="1:145" x14ac:dyDescent="0.3">
      <c r="A43" t="s">
        <v>1686</v>
      </c>
      <c r="B43" t="s">
        <v>1743</v>
      </c>
      <c r="C43" t="str">
        <f>IF(VLOOKUP($A43,'0910'!$F$10:$L$433,1,FALSE)=VLOOKUP($A43,'2010'!$C$5:$K$611,1,FALSE),VLOOKUP($A43,'0910'!$F$10:$L$433,1,FALSE),FALSE)</f>
        <v>Brighton and Hove</v>
      </c>
      <c r="D43" t="str">
        <f>IF(VLOOKUP($A43,'1011'!$F$10:$L$433,1,FALSE)=VLOOKUP($A43,'2011'!$C$5:$K$611,1,FALSE),VLOOKUP($A43,'1011'!$F$10:$L$433,1,FALSE),FALSE)</f>
        <v>Brighton and Hove</v>
      </c>
      <c r="E43" t="str">
        <f>IF(VLOOKUP(A43,'1112'!$F$10:$L$408,1,FALSE)=VLOOKUP(A43,'2012'!$F$10:$M$460,1,FALSE),VLOOKUP(A43,'1112'!$F$10:$L$408,1,FALSE),FALSE)</f>
        <v>Brighton and Hove</v>
      </c>
      <c r="F43" t="str">
        <f>IF(VLOOKUP($A43,'1213'!$F$10:$L$408,1,FALSE)=VLOOKUP($A43,'2013'!$F$10:$M$460,1,FALSE),VLOOKUP($A43,'1213'!$F$10:$L$408,1,FALSE),FALSE)</f>
        <v>Brighton and Hove</v>
      </c>
      <c r="G43" t="str">
        <f>IF(VLOOKUP($A43,'1314'!$F$10:$L$408,1,FALSE)=VLOOKUP($A43,'2014'!$F$10:$M$460,1,FALSE),VLOOKUP($A43,'1314'!$F$10:$L$408,1,FALSE),FALSE)</f>
        <v>Brighton and Hove</v>
      </c>
      <c r="H43" t="str">
        <f>IF(VLOOKUP($A43,'1415'!$F$10:$L$408,1,FALSE)=VLOOKUP($A43,'2015'!$F$10:$M$460,1,FALSE),VLOOKUP($A43,'1415'!$F$10:$L$408,1,FALSE),FALSE)</f>
        <v>Brighton and Hove</v>
      </c>
      <c r="I43" t="str">
        <f>IF(VLOOKUP($A43,'1516'!$F$10:$L$408,1,FALSE)=VLOOKUP($A43,'2015'!$F$10:$M$460,1,FALSE),VLOOKUP($A43,'1516'!$F$10:$L$408,1,FALSE),FALSE)</f>
        <v>Brighton and Hove</v>
      </c>
      <c r="J43" t="str">
        <f>IF(VLOOKUP($A43,'1617'!$F$10:$L$408,1,FALSE)=VLOOKUP($A43,'2016'!$F$10:$M$460,1,FALSE),VLOOKUP($A43,'1617'!$F$10:$L$408,1,FALSE),FALSE)</f>
        <v>Brighton and Hove</v>
      </c>
      <c r="K43" t="str">
        <f>IF(VLOOKUP($A43,'1718'!$F$10:$M$408,1,FALSE)=VLOOKUP($A43,'2017'!$F$10:$M$460,1,FALSE),VLOOKUP($A43,'1718'!$F$10:$M$408,1,FALSE),FALSE)</f>
        <v>Brighton and Hove</v>
      </c>
      <c r="L43" t="str">
        <f>IF(VLOOKUP($A43,'1819'!$F$10:$M$408,1,FALSE)=VLOOKUP($A43,'2018'!$F$10:$M$460,1,FALSE),VLOOKUP($A43,'1819'!$F$10:$M$408,1,FALSE),FALSE)</f>
        <v>Brighton and Hove</v>
      </c>
      <c r="M43" t="str">
        <f>IF(VLOOKUP($A43,'1920'!$F$10:$M$408,1,FALSE)=VLOOKUP($A43,'2019'!$F$10:$M$464,1,FALSE),VLOOKUP($A43,'1920'!$F$10:$M$408,1,FALSE),FALSE)</f>
        <v>Brighton and Hove</v>
      </c>
      <c r="N43" t="str">
        <f>IF(VLOOKUP($A43,'20 21'!$F$10:$N$408,1,FALSE)=VLOOKUP($A43,'2020'!$F$10:$O$468,1,FALSE),VLOOKUP($A43,'20 21'!$F$10:$N$408,1,FALSE),FALSE)</f>
        <v>Brighton and Hove</v>
      </c>
      <c r="O43" t="str">
        <f>IF(VLOOKUP($A43,'21 22'!$F$10:$N$408,1,FALSE)=VLOOKUP($A43,'2021'!$F$10:$O$471,1,FALSE),VLOOKUP($A43,'21 22'!$F$10:$N$408,1,FALSE),FALSE)</f>
        <v>Brighton and Hove</v>
      </c>
      <c r="P43" t="str">
        <f>IF(VLOOKUP($A43,'22 23'!$F$10:$N$408,1,FALSE)=VLOOKUP($A43,'2022'!$F$10:$O$468,1,FALSE),VLOOKUP($A43,'22 23'!$F$10:$N$408,1,FALSE),FALSE)</f>
        <v>Brighton and Hove</v>
      </c>
      <c r="Q43" t="str">
        <f>IF(VLOOKUP($A43,'23 24'!$F$7:$N$408,1,FALSE)=VLOOKUP($A43,'2023'!$C$7:$O$468,1,FALSE),VLOOKUP($A43,'23 24'!$F$7:$N$408,1,FALSE),FALSE)</f>
        <v>Brighton and Hove</v>
      </c>
      <c r="S43" s="196">
        <f>IFERROR((VLOOKUP($A43,'0910'!$F$10:$L$433,4,FALSE)/VLOOKUP($A43,'2010'!$C$5:$K$611,9,FALSE))*1000,#N/A)</f>
        <v>0.48348106365834004</v>
      </c>
      <c r="T43" s="196">
        <f>IFERROR((VLOOKUP($A43,'1011'!$F$10:$L$433,4,FALSE)/VLOOKUP($A43,'2011'!$C$5:$K$611,9,FALSE))*1000,#N/A)</f>
        <v>0.72335637357338045</v>
      </c>
      <c r="U43" s="196">
        <f>IFERROR((VLOOKUP($A43,'1112'!$F$10:$L$408,4,FALSE)/VLOOKUP($A43,'2012'!$F$10:$M$460,8,FALSE))*1000,#N/A)</f>
        <v>0.88190491461556964</v>
      </c>
      <c r="V43" s="196">
        <f>IFERROR((VLOOKUP($A43,'1213'!$F$10:$L$408,4,FALSE)/VLOOKUP($A43,'2013'!$F$10:$M$460,8,FALSE))*1000,#N/A)</f>
        <v>1.1191047162270182</v>
      </c>
      <c r="W43" s="196">
        <f>IFERROR((VLOOKUP($A43,'1314'!$F$10:$L$408,4,FALSE)/VLOOKUP($A43,'2014'!$F$10:$M$460,8,FALSE))*1000,#N/A)</f>
        <v>1.5931177314003504</v>
      </c>
      <c r="X43" s="196">
        <f>IFERROR((VLOOKUP($A43,'1415'!$F$10:$L$408,4,FALSE)/VLOOKUP($A43,'2015'!$F$10:$M$460,8,FALSE))*1000,#N/A)</f>
        <v>6.1052965429749442</v>
      </c>
      <c r="Y43" s="196">
        <f>IFERROR((VLOOKUP($A43,'1516'!$F$10:$L$408,4,FALSE)/VLOOKUP($A43,'2016'!$F$10:$M$460,8,FALSE))*1000,#N/A)</f>
        <v>0.86750788643533128</v>
      </c>
      <c r="Z43" s="196">
        <f>IFERROR((VLOOKUP($A43,'1617'!$F$10:$L$408,4,FALSE)/VLOOKUP($A43,'2017'!$F$10:$M$460,8,FALSE))*1000,#N/A)</f>
        <v>1.5728216420257943</v>
      </c>
      <c r="AA43" s="196">
        <f>IFERROR((VLOOKUP($A43,'1718'!$F$10:$L$408,4,FALSE)/VLOOKUP($A43,'2018'!$F$10:$N$460,9,FALSE))*1000,#N/A)</f>
        <v>1.3322884012539187</v>
      </c>
      <c r="AB43" s="196">
        <f>IFERROR((VLOOKUP($A43,'1819'!$F$10:$L$408,4,FALSE)/VLOOKUP($A43,'2018'!$F$10:$N$460,9,FALSE))*1000,#N/A)</f>
        <v>0.86206896551724133</v>
      </c>
      <c r="AC43" s="196">
        <f>IFERROR((VLOOKUP($A43,'1920'!$F$10:$L$408,4,FALSE)/VLOOKUP($A43,'2019'!$F$10:$N$464,8,FALSE))*1000,#N/A)</f>
        <v>0.78136598401325197</v>
      </c>
      <c r="AD43" s="196">
        <f>IFERROR((VLOOKUP($A43,'20 21'!$F$10:$M$408,4,FALSE)/VLOOKUP($A43,'2020'!$F$10:$N$469,8,FALSE))*1000,#N/A)</f>
        <v>3.0022100885036136</v>
      </c>
      <c r="AE43" s="196">
        <f>IFERROR((VLOOKUP($A43,'21 22'!$F$10:$M$408,4,FALSE)/VLOOKUP($A43,'2021'!$F$10:$N$469,8,FALSE))*1000,#N/A)</f>
        <v>1.5286078967883947</v>
      </c>
      <c r="AF43" s="196">
        <f>IFERROR((VLOOKUP($A43,'22 23'!$F$10:$M$408,4,FALSE)/VLOOKUP($A43,'2022'!$F$10:$N$469,8,FALSE))*1000,#N/A)</f>
        <v>1.135520598343654</v>
      </c>
      <c r="AG43" s="196">
        <f>IFERROR((VLOOKUP($A43,'23 24'!$F$7:$M$408,4,FALSE)/VLOOKUP($A43,'2023'!$C$7:$N$469,9,FALSE))*1000,#N/A)</f>
        <v>0.15042344198919957</v>
      </c>
      <c r="AI43" s="196">
        <f>IFERROR((VLOOKUP($A43,'0910'!$F$10:$L$433,5,FALSE)/VLOOKUP($A43,'2010'!$C$5:$K$611,9,FALSE))*1000,#N/A)</f>
        <v>0.16116035455278002</v>
      </c>
      <c r="AJ43" s="196">
        <f>IFERROR((VLOOKUP($A43,'1011'!$F$10:$L$433,5,FALSE)/VLOOKUP($A43,'2011'!$C$5:$K$611,9,FALSE))*1000,#N/A)</f>
        <v>0</v>
      </c>
      <c r="AK43" s="196">
        <f>IFERROR((VLOOKUP($A43,'1112'!$F$10:$L$408,5,FALSE)/VLOOKUP($A43,'2012'!$F$10:$M$460,8,FALSE))*1000,#N/A)</f>
        <v>0</v>
      </c>
      <c r="AL43" s="196">
        <f>IFERROR((VLOOKUP($A43,'1213'!$F$10:$L$408,5,FALSE)/VLOOKUP($A43,'2013'!$F$10:$M$460,8,FALSE))*1000,#N/A)</f>
        <v>7.9936051159072749E-2</v>
      </c>
      <c r="AM43" s="196">
        <f>IFERROR((VLOOKUP($A43,'1314'!$F$10:$L$408,5,FALSE)/VLOOKUP($A43,'2014'!$F$10:$M$460,8,FALSE))*1000,#N/A)</f>
        <v>1.3541500716902979</v>
      </c>
      <c r="AN43" s="196">
        <f>IFERROR((VLOOKUP($A43,'1415'!$F$10:$L$408,5,FALSE)/VLOOKUP($A43,'2015'!$F$10:$M$460,8,FALSE))*1000,#N/A)</f>
        <v>7.9289565493181099E-2</v>
      </c>
      <c r="AO43" s="196">
        <f>IFERROR((VLOOKUP($A43,'1516'!$F$10:$L$408,5,FALSE)/VLOOKUP($A43,'2016'!$F$10:$M$460,8,FALSE))*1000,#N/A)</f>
        <v>0</v>
      </c>
      <c r="AP43" s="196">
        <f>IFERROR((VLOOKUP($A43,'1617'!$F$10:$L$408,5,FALSE)/VLOOKUP($A43,'2017'!$F$10:$M$460,8,FALSE))*1000,#N/A)</f>
        <v>0</v>
      </c>
      <c r="AQ43" s="196">
        <f>IFERROR((VLOOKUP($A43,'1718'!$F$10:$L$408,5,FALSE)/VLOOKUP($A43,'2018'!$F$10:$N$460,9,FALSE))*1000,#N/A)</f>
        <v>0</v>
      </c>
      <c r="AR43" s="196">
        <f>IFERROR((VLOOKUP($A43,'1819'!$F$10:$L$408,5,FALSE)/VLOOKUP($A43,'2018'!$F$10:$N$460,9,FALSE))*1000,#N/A)</f>
        <v>0</v>
      </c>
      <c r="AS43" s="196">
        <f>IFERROR((VLOOKUP($A43,'1920'!$F$10:$L$408,5,FALSE)/VLOOKUP($A43,'2019'!$F$10:$N$464,8,FALSE))*1000,#N/A)</f>
        <v>0.62509278721060157</v>
      </c>
      <c r="AT43" s="196">
        <f>IFERROR((VLOOKUP($A43,'20 21'!$F$10:$L$408,5,FALSE)/VLOOKUP($A43,'2020'!$F$10:$N$469,8,FALSE))*1000,#N/A)</f>
        <v>0.84677720444973725</v>
      </c>
      <c r="AU43" s="196">
        <f>IFERROR((VLOOKUP($A43,'21 22'!$F$10:$L$408,5,FALSE)/VLOOKUP($A43,'2021'!$F$10:$N$469,8,FALSE))*1000,#N/A)</f>
        <v>3.2865069780950487</v>
      </c>
      <c r="AV43" s="196">
        <f>IFERROR((VLOOKUP($A43,'22 23'!$F$10:$L$408,5,FALSE)/VLOOKUP($A43,'2022'!$F$10:$N$469,8,FALSE))*1000,#N/A)</f>
        <v>0.15140274644582052</v>
      </c>
      <c r="AW43" s="196">
        <f>IFERROR((VLOOKUP($A43,'23 24'!$F$7:$M$408,5,FALSE)/VLOOKUP($A43,'2023'!$C$7:$N$469,9,FALSE))*1000,#N/A)</f>
        <v>0</v>
      </c>
      <c r="AY43" s="196">
        <f>IFERROR((VLOOKUP($A43,'0910'!$F$10:$L$433,6,FALSE)/VLOOKUP($A43,'2010'!$C$5:$K$611,9,FALSE))*1000,#N/A)</f>
        <v>0</v>
      </c>
      <c r="AZ43" s="196">
        <f>IFERROR((VLOOKUP($A43,'1011'!$F$10:$L$433,6,FALSE)/VLOOKUP($A43,'2011'!$C$5:$K$611,9,FALSE))*1000,#N/A)</f>
        <v>0</v>
      </c>
      <c r="BA43" s="196">
        <f>IFERROR((VLOOKUP($A43,'1112'!$F$10:$L$408,6,FALSE)/VLOOKUP($A43,'2012'!$F$10:$M$460,8,FALSE))*1000,#N/A)</f>
        <v>0</v>
      </c>
      <c r="BB43" s="196">
        <f>IFERROR((VLOOKUP($A43,'1213'!$F$10:$L$408,6,FALSE)/VLOOKUP($A43,'2013'!$F$10:$M$460,8,FALSE))*1000,#N/A)</f>
        <v>0</v>
      </c>
      <c r="BC43" s="196">
        <f>IFERROR((VLOOKUP($A43,'1314'!$F$10:$L$408,6,FALSE)/VLOOKUP($A43,'2014'!$F$10:$M$460,8,FALSE))*1000,#N/A)</f>
        <v>0</v>
      </c>
      <c r="BD43" s="196">
        <f>IFERROR((VLOOKUP($A43,'1415'!$F$10:$L$408,6,FALSE)/VLOOKUP($A43,'2015'!$F$10:$M$460,8,FALSE))*1000,#N/A)</f>
        <v>0</v>
      </c>
      <c r="BE43" s="196">
        <f>IFERROR((VLOOKUP($A43,'1516'!$F$10:$L$408,6,FALSE)/VLOOKUP($A43,'2016'!$F$10:$M$460,8,FALSE))*1000,#N/A)</f>
        <v>7.8864353312302848E-2</v>
      </c>
      <c r="BF43" s="196">
        <f>IFERROR((VLOOKUP($A43,'1617'!$F$10:$L$408,6,FALSE)/VLOOKUP($A43,'2017'!$F$10:$M$460,8,FALSE))*1000,#N/A)</f>
        <v>0</v>
      </c>
      <c r="BG43" s="196">
        <f>IFERROR((VLOOKUP($A43,'1718'!$F$10:$L$408,6,FALSE)/VLOOKUP($A43,'2018'!$F$10:$N$460,9,FALSE))*1000,#N/A)</f>
        <v>0</v>
      </c>
      <c r="BH43" s="196">
        <f>IFERROR((VLOOKUP($A43,'1819'!$F$10:$L$408,6,FALSE)/VLOOKUP($A43,'2018'!$F$10:$N$460,9,FALSE))*1000,#N/A)</f>
        <v>0</v>
      </c>
      <c r="BI43" s="196">
        <f>IFERROR((VLOOKUP($A43,'1920'!$F$10:$L$408,6,FALSE)/VLOOKUP($A43,'2019'!$F$10:$N$464,8,FALSE))*1000,#N/A)</f>
        <v>0</v>
      </c>
      <c r="BJ43" s="196">
        <f>IFERROR((VLOOKUP($A43,'20 21'!$F$10:$L$408,6,FALSE)/VLOOKUP($A43,'2020'!$F$10:$N$469,8,FALSE))*1000,#N/A)</f>
        <v>0</v>
      </c>
      <c r="BK43" s="196">
        <f>IFERROR((VLOOKUP($A43,'21 22'!$F$10:$L$408,6,FALSE)/VLOOKUP($A43,'2021'!$F$10:$N$469,8,FALSE))*1000,#N/A)</f>
        <v>0.30572157935767896</v>
      </c>
      <c r="BL43" s="196">
        <f>IFERROR((VLOOKUP($A43,'22 23'!$F$10:$L$408,6,FALSE)/VLOOKUP($A43,'2022'!$F$10:$N$469,8,FALSE))*1000,#N/A)</f>
        <v>0</v>
      </c>
      <c r="BM43" s="196">
        <f>IFERROR((VLOOKUP($A43,'23 24'!$F$7:$M$408,6,FALSE)/VLOOKUP($A43,'2023'!$C$7:$N$469,9,FALSE))*1000,#N/A)</f>
        <v>0</v>
      </c>
      <c r="BO43" s="196">
        <f>IFERROR((VLOOKUP($A43,'0910'!$F$10:$L$433,7,FALSE)/VLOOKUP($A43,'2010'!$C$5:$K$611,9,FALSE))*1000,#N/A)</f>
        <v>0.64464141821112009</v>
      </c>
      <c r="BP43" s="196">
        <f>IFERROR((VLOOKUP($A43,'1011'!$F$10:$L$433,7,FALSE)/VLOOKUP($A43,'2011'!$C$5:$K$611,9,FALSE))*1000,#N/A)</f>
        <v>0.72335637357338045</v>
      </c>
      <c r="BQ43" s="196">
        <f>IFERROR((VLOOKUP($A43,'1112'!$F$10:$L$408,7,FALSE)/VLOOKUP($A43,'2012'!$F$10:$M$460,8,FALSE))*1000,#N/A)</f>
        <v>0.88190491461556964</v>
      </c>
      <c r="BR43" s="196">
        <f>IFERROR((VLOOKUP($A43,'1213'!$F$10:$L$408,7,FALSE)/VLOOKUP($A43,'2013'!$F$10:$M$460,8,FALSE))*1000,#N/A)</f>
        <v>1.199040767386091</v>
      </c>
      <c r="BS43" s="196">
        <f>IFERROR((VLOOKUP($A43,'1314'!$F$10:$L$408,7,FALSE)/VLOOKUP($A43,'2014'!$F$10:$M$460,8,FALSE))*1000,#N/A)</f>
        <v>2.9472678030906487</v>
      </c>
      <c r="BT43" s="196">
        <f>IFERROR((VLOOKUP($A43,'1415'!$F$10:$L$408,7,FALSE)/VLOOKUP($A43,'2015'!$F$10:$M$460,8,FALSE))*1000,#N/A)</f>
        <v>6.1845861084681255</v>
      </c>
      <c r="BU43" s="196">
        <f>IFERROR((VLOOKUP($A43,'1516'!$F$10:$L$408,7,FALSE)/VLOOKUP($A43,'2016'!$F$10:$M$460,8,FALSE))*1000,#N/A)</f>
        <v>0.94637223974763407</v>
      </c>
      <c r="BV43" s="196">
        <f>IFERROR((VLOOKUP($A43,'1617'!$F$10:$L$408,7,FALSE)/VLOOKUP($A43,'2017'!$F$10:$M$460,8,FALSE))*1000,#N/A)</f>
        <v>1.5728216420257943</v>
      </c>
      <c r="BW43" s="196">
        <f>IFERROR((VLOOKUP($A43,'1718'!$F$10:$L$408,7,FALSE)/VLOOKUP($A43,'2018'!$F$10:$N$460,9,FALSE))*1000,#N/A)</f>
        <v>1.3322884012539187</v>
      </c>
      <c r="BX43" s="196">
        <f>IFERROR((VLOOKUP($A43,'1819'!$F$10:$L$408,7,FALSE)/VLOOKUP($A43,'2018'!$F$10:$N$460,9,FALSE))*1000,#N/A)</f>
        <v>0.86206896551724133</v>
      </c>
      <c r="BY43" s="196">
        <f>IFERROR((VLOOKUP($A43,'1920'!$F$10:$L$408,7,FALSE)/VLOOKUP($A43,'2019'!$F$10:$N$464,8,FALSE))*1000,#N/A)</f>
        <v>1.4064587712238537</v>
      </c>
      <c r="BZ43" s="196">
        <f>IFERROR((VLOOKUP($A43,'20 21'!$F$10:$L$408,7,FALSE)/VLOOKUP($A43,'2020'!$F$10:$N$469,8,FALSE))*1000,#N/A)</f>
        <v>3.8489872929533511</v>
      </c>
      <c r="CA43" s="196">
        <f>IFERROR((VLOOKUP($A43,'21 22'!$F$10:$L$408,7,FALSE)/VLOOKUP($A43,'2021'!$F$10:$N$469,8,FALSE))*1000,#N/A)</f>
        <v>5.1972668490805427</v>
      </c>
      <c r="CB43" s="196">
        <f>IFERROR((VLOOKUP($A43,'22 23'!$F$10:$L$408,7,FALSE)/VLOOKUP($A43,'2022'!$F$10:$N$469,8,FALSE))*1000,#N/A)</f>
        <v>1.2869233447894746</v>
      </c>
      <c r="CC43" s="196">
        <f>IFERROR((VLOOKUP($A43,'23 24'!$F$7:$M$408,7,FALSE)/VLOOKUP($A43,'2023'!$C$7:$N$469,9,FALSE))*1000,#N/A)</f>
        <v>0.2256351629837994</v>
      </c>
      <c r="CE43" s="198">
        <f>IFERROR((VLOOKUP($A43,'0910'!$F$10:$S$433,9,FALSE)/VLOOKUP($A43,'2010'!$C$5:$K$611,9,FALSE))*1000,#N/A)</f>
        <v>1.6116035455278002</v>
      </c>
      <c r="CF43" s="198">
        <f>IFERROR((VLOOKUP($A43,'1011'!$F$10:$S$433,10,FALSE)/VLOOKUP($A43,'2011'!$C$5:$K$611,9,FALSE))*1000,#N/A)</f>
        <v>2.0896961903230991</v>
      </c>
      <c r="CG43" s="198">
        <f>IFERROR((VLOOKUP($A43,'1112'!$F$10:$S$408,9,FALSE)/VLOOKUP($A43,'2012'!$F$10:$M$460,8,FALSE))*1000,#N/A)</f>
        <v>0.72155856650364791</v>
      </c>
      <c r="CH43" s="198">
        <f>IFERROR((VLOOKUP($A43,'1213'!$F$10:$S$408,9,FALSE)/VLOOKUP($A43,'2013'!$F$10:$M$460,8,FALSE))*1000,#N/A)</f>
        <v>0.71942446043165464</v>
      </c>
      <c r="CI43" s="198">
        <f>IFERROR((VLOOKUP($A43,'1314'!$F$10:$S$408,9,FALSE)/VLOOKUP($A43,'2014'!$F$10:$M$460,8,FALSE))*1000,#N/A)</f>
        <v>1.0355265254102279</v>
      </c>
      <c r="CJ43" s="198">
        <f>IFERROR((VLOOKUP($A43,'1415'!$F$10:$S$408,9,FALSE)/VLOOKUP($A43,'2015'!$F$10:$M$460,8,FALSE))*1000,#N/A)</f>
        <v>0.95147478591817325</v>
      </c>
      <c r="CK43" s="198">
        <f>IFERROR((VLOOKUP($A43,'1516'!$F$10:$S$408,9,FALSE)/VLOOKUP($A43,'2016'!$F$10:$M$460,8,FALSE))*1000,#N/A)</f>
        <v>1.7350157728706626</v>
      </c>
      <c r="CL43" s="198">
        <f>IFERROR((VLOOKUP($A43,'1617'!$F$10:$S$408,9,FALSE)/VLOOKUP($A43,'2017'!$F$10:$M$460,8,FALSE))*1000,#N/A)</f>
        <v>1.100975149418056</v>
      </c>
      <c r="CM43" s="198">
        <f>IFERROR((VLOOKUP($A43,'1718'!$F$10:$S$408,9,FALSE)/VLOOKUP($A43,'2018'!$F$10:$N$460,9,FALSE))*1000,#N/A)</f>
        <v>0.78369905956112851</v>
      </c>
      <c r="CN43" s="198">
        <f>IFERROR((VLOOKUP($A43,'1819'!$F$10:$S$408,9,FALSE)/VLOOKUP($A43,'2018'!$F$10:$N$460,9,FALSE))*1000,#N/A)</f>
        <v>1.0188087774294672</v>
      </c>
      <c r="CO43" s="198">
        <f>IFERROR((VLOOKUP($A43,'1920'!$F$10:$S$408,9,FALSE)/VLOOKUP($A43,'2019'!$F$10:$N$464,8,FALSE))*1000,#N/A)</f>
        <v>0.62509278721060157</v>
      </c>
      <c r="CP43" s="198">
        <f>IFERROR((VLOOKUP($A43,'20 21'!$F$10:$S$408,9,FALSE)/VLOOKUP($A43,'2020'!$F$10:$N$469,8,FALSE))*1000,#N/A)</f>
        <v>1.1546961878860054</v>
      </c>
      <c r="CQ43" s="198">
        <f>IFERROR((VLOOKUP($A43,'21 22'!$F$10:$S$408,9,FALSE)/VLOOKUP($A43,'2021'!$F$10:$N$469,8,FALSE))*1000,#N/A)</f>
        <v>0.61144315871535793</v>
      </c>
      <c r="CR43" s="198">
        <f>IFERROR((VLOOKUP($A43,'22 23'!$F$10:$S$408,9,FALSE)/VLOOKUP($A43,'2022'!$F$10:$N$469,8,FALSE))*1000,#N/A)</f>
        <v>0.6056109857832821</v>
      </c>
      <c r="CS43" s="196">
        <f>IFERROR((VLOOKUP($A43,'23 24'!$F$7:$S$408,9,FALSE)/VLOOKUP($A43,'2023'!$C$7:$N$469,9,FALSE))*1000,#N/A)</f>
        <v>1.8802930248649949</v>
      </c>
      <c r="CU43" s="198">
        <f>IFERROR((VLOOKUP($A43,'0910'!$F$10:$S$433,10,FALSE)/VLOOKUP($A43,'2010'!$C$5:$K$611,9,FALSE))*1000,#N/A)</f>
        <v>0.40290088638195004</v>
      </c>
      <c r="CV43" s="198">
        <f>IFERROR((VLOOKUP($A43,'1011'!$F$10:$S$433,11,FALSE)/VLOOKUP($A43,'2011'!$C$5:$K$611,9,FALSE))*1000,#N/A)</f>
        <v>0</v>
      </c>
      <c r="CW43" s="198">
        <f>IFERROR((VLOOKUP($A43,'1112'!$F$10:$S$408,10,FALSE)/VLOOKUP($A43,'2012'!$F$10:$M$460,8,FALSE))*1000,#N/A)</f>
        <v>0.16034634811192175</v>
      </c>
      <c r="CX43" s="198">
        <f>IFERROR((VLOOKUP($A43,'1213'!$F$10:$S$408,10,FALSE)/VLOOKUP($A43,'2013'!$F$10:$M$460,8,FALSE))*1000,#N/A)</f>
        <v>7.9936051159072749E-2</v>
      </c>
      <c r="CY43" s="198">
        <f>IFERROR((VLOOKUP($A43,'1314'!$F$10:$S$408,10,FALSE)/VLOOKUP($A43,'2014'!$F$10:$M$460,8,FALSE))*1000,#N/A)</f>
        <v>0.7965588657001752</v>
      </c>
      <c r="CZ43" s="198">
        <f>IFERROR((VLOOKUP($A43,'1415'!$F$10:$S$408,10,FALSE)/VLOOKUP($A43,'2015'!$F$10:$M$460,8,FALSE))*1000,#N/A)</f>
        <v>0.23786869647954331</v>
      </c>
      <c r="DA43" s="198">
        <f>IFERROR((VLOOKUP($A43,'1516'!$F$10:$S$408,10,FALSE)/VLOOKUP($A43,'2016'!$F$10:$M$460,8,FALSE))*1000,#N/A)</f>
        <v>7.8864353312302848E-2</v>
      </c>
      <c r="DB43" s="198">
        <f>IFERROR((VLOOKUP($A43,'1617'!$F$10:$S$408,10,FALSE)/VLOOKUP($A43,'2017'!$F$10:$M$460,8,FALSE))*1000,#N/A)</f>
        <v>0</v>
      </c>
      <c r="DC43" s="198">
        <f>IFERROR((VLOOKUP($A43,'1718'!$F$10:$S$408,10,FALSE)/VLOOKUP($A43,'2018'!$F$10:$N$460,9,FALSE))*1000,#N/A)</f>
        <v>0</v>
      </c>
      <c r="DD43" s="198">
        <f>IFERROR((VLOOKUP($A43,'1819'!$F$10:$S$408,10,FALSE)/VLOOKUP($A43,'2018'!$F$10:$N$460,9,FALSE))*1000,#N/A)</f>
        <v>0</v>
      </c>
      <c r="DE43" s="198">
        <f>IFERROR((VLOOKUP($A43,'1920'!$F$10:$S$408,10,FALSE)/VLOOKUP($A43,'2019'!$F$10:$N$464,8,FALSE))*1000,#N/A)</f>
        <v>7.8136598401325197E-2</v>
      </c>
      <c r="DF43" s="198">
        <f>IFERROR((VLOOKUP($A43,'20 21'!$F$10:$S$408,10,FALSE)/VLOOKUP($A43,'2020'!$F$10:$N$469,8,FALSE))*1000,#N/A)</f>
        <v>0.23093923757720106</v>
      </c>
      <c r="DG43" s="198">
        <f>IFERROR((VLOOKUP($A43,'21 22'!$F$10:$S$408,10,FALSE)/VLOOKUP($A43,'2021'!$F$10:$N$469,8,FALSE))*1000,#N/A)</f>
        <v>0.76430394839419735</v>
      </c>
      <c r="DH43" s="198">
        <f>IFERROR((VLOOKUP($A43,'22 23'!$F$10:$S$408,10,FALSE)/VLOOKUP($A43,'2022'!$F$10:$N$469,8,FALSE))*1000,#N/A)</f>
        <v>0.30280549289164105</v>
      </c>
      <c r="DI43" s="196">
        <f>IFERROR((VLOOKUP($A43,'23 24'!$F$7:$S$408,10,FALSE)/VLOOKUP($A43,'2023'!$C$7:$N$469,9,FALSE))*1000,#N/A)</f>
        <v>0.2256351629837994</v>
      </c>
      <c r="DK43" s="198">
        <f>IFERROR((VLOOKUP($A43,'0910'!$F$10:$S$433,11,FALSE)/VLOOKUP($A43,'2010'!$C$5:$K$611,9,FALSE))*1000,#N/A)</f>
        <v>0</v>
      </c>
      <c r="DL43" s="198">
        <f>IFERROR((VLOOKUP($A43,'1011'!$F$10:$S$433,12,FALSE)/VLOOKUP($A43,'2011'!$C$5:$K$611,9,FALSE))*1000,#N/A)</f>
        <v>0</v>
      </c>
      <c r="DM43" s="198">
        <f>IFERROR((VLOOKUP($A43,'1112'!$F$10:$S$408,11,FALSE)/VLOOKUP($A43,'2012'!$F$10:$M$460,8,FALSE))*1000,#N/A)</f>
        <v>0</v>
      </c>
      <c r="DN43" s="198">
        <f>IFERROR((VLOOKUP($A43,'1213'!$F$10:$S$408,11,FALSE)/VLOOKUP($A43,'2013'!$F$10:$M$460,8,FALSE))*1000,#N/A)</f>
        <v>0</v>
      </c>
      <c r="DO43" s="198">
        <f>IFERROR((VLOOKUP($A43,'1314'!$F$10:$S$408,11,FALSE)/VLOOKUP($A43,'2014'!$F$10:$M$460,8,FALSE))*1000,#N/A)</f>
        <v>0</v>
      </c>
      <c r="DP43" s="198">
        <f>IFERROR((VLOOKUP($A43,'1415'!$F$10:$S$408,11,FALSE)/VLOOKUP($A43,'2015'!$F$10:$M$460,8,FALSE))*1000,#N/A)</f>
        <v>0</v>
      </c>
      <c r="DQ43" s="198">
        <f>IFERROR((VLOOKUP($A43,'1516'!$F$10:$S$408,11,FALSE)/VLOOKUP($A43,'2016'!$F$10:$M$460,8,FALSE))*1000,#N/A)</f>
        <v>0</v>
      </c>
      <c r="DR43" s="198">
        <f>IFERROR((VLOOKUP($A43,'1617'!$F$10:$S$408,11,FALSE)/VLOOKUP($A43,'2017'!$F$10:$M$460,8,FALSE))*1000,#N/A)</f>
        <v>0</v>
      </c>
      <c r="DS43" s="198">
        <f>IFERROR((VLOOKUP($A43,'1718'!$F$10:$S$408,11,FALSE)/VLOOKUP($A43,'2018'!$F$10:$N$460,9,FALSE))*1000,#N/A)</f>
        <v>0</v>
      </c>
      <c r="DT43" s="198">
        <f>IFERROR((VLOOKUP($A43,'1819'!$F$10:$S$408,11,FALSE)/VLOOKUP($A43,'2018'!$F$10:$N$460,9,FALSE))*1000,#N/A)</f>
        <v>0</v>
      </c>
      <c r="DU43" s="198">
        <f>IFERROR((VLOOKUP($A43,'1920'!$F$10:$S$408,11,FALSE)/VLOOKUP($A43,'2019'!$F$10:$N$464,8,FALSE))*1000,#N/A)</f>
        <v>0</v>
      </c>
      <c r="DV43" s="198">
        <f>IFERROR((VLOOKUP($A43,'20 21'!$F$10:$S$408,11,FALSE)/VLOOKUP($A43,'2020'!$F$10:$N$469,8,FALSE))*1000,#N/A)</f>
        <v>0</v>
      </c>
      <c r="DW43" s="198">
        <f>IFERROR((VLOOKUP($A43,'21 22'!$F$10:$S$408,11,FALSE)/VLOOKUP($A43,'2021'!$F$10:$N$469,8,FALSE))*1000,#N/A)</f>
        <v>0</v>
      </c>
      <c r="DX43" s="198">
        <f>IFERROR((VLOOKUP($A43,'22 23'!$F$10:$S$408,11,FALSE)/VLOOKUP($A43,'2022'!$F$10:$N$469,8,FALSE))*1000,#N/A)</f>
        <v>0</v>
      </c>
      <c r="DY43" s="196">
        <f>IFERROR((VLOOKUP($A43,'23 24'!$F$7:$S$408,11,FALSE)/VLOOKUP($A43,'2023'!$C$7:$N$469,9,FALSE))*1000,#N/A)</f>
        <v>0</v>
      </c>
      <c r="EA43" s="198">
        <f>IFERROR((VLOOKUP($A43,'0910'!$F$10:$S$433,12,FALSE)/VLOOKUP($A43,'2010'!$C$5:$K$611,9,FALSE))*1000,#N/A)</f>
        <v>2.0145044319097498</v>
      </c>
      <c r="EB43" s="198">
        <f>IFERROR((VLOOKUP($A43,'1011'!$F$10:$S$433,13,FALSE)/VLOOKUP($A43,'2011'!$C$5:$K$611,9,FALSE))*1000,#N/A)</f>
        <v>2.0896961903230991</v>
      </c>
      <c r="EC43" s="198">
        <f>IFERROR((VLOOKUP($A43,'1112'!$F$10:$S$408,12,FALSE)/VLOOKUP($A43,'2012'!$F$10:$M$460,8,FALSE))*1000,#N/A)</f>
        <v>0.88190491461556964</v>
      </c>
      <c r="ED43" s="198">
        <f>IFERROR((VLOOKUP($A43,'1213'!$F$10:$S$408,12,FALSE)/VLOOKUP($A43,'2013'!$F$10:$M$460,8,FALSE))*1000,#N/A)</f>
        <v>0.79936051159072741</v>
      </c>
      <c r="EE43" s="198">
        <f>IFERROR((VLOOKUP($A43,'1314'!$F$10:$S$408,12,FALSE)/VLOOKUP($A43,'2014'!$F$10:$M$460,8,FALSE))*1000,#N/A)</f>
        <v>1.9117412776804206</v>
      </c>
      <c r="EF43" s="198">
        <f>IFERROR((VLOOKUP($A43,'1415'!$F$10:$S$408,12,FALSE)/VLOOKUP($A43,'2015'!$F$10:$M$460,8,FALSE))*1000,#N/A)</f>
        <v>1.1893434823977165</v>
      </c>
      <c r="EG43" s="198">
        <f>IFERROR((VLOOKUP($A43,'1516'!$F$10:$S$408,12,FALSE)/VLOOKUP($A43,'2016'!$F$10:$M$460,8,FALSE))*1000,#N/A)</f>
        <v>1.8138801261829653</v>
      </c>
      <c r="EH43" s="198">
        <f>IFERROR((VLOOKUP($A43,'1617'!$F$10:$S$408,12,FALSE)/VLOOKUP($A43,'2017'!$F$10:$M$460,8,FALSE))*1000,#N/A)</f>
        <v>1.100975149418056</v>
      </c>
      <c r="EI43" s="198">
        <f>IFERROR((VLOOKUP($A43,'1718'!$F$10:$S$408,12,FALSE)/VLOOKUP($A43,'2018'!$F$10:$N$460,9,FALSE))*1000,#N/A)</f>
        <v>0.78369905956112851</v>
      </c>
      <c r="EJ43" s="198">
        <f>IFERROR((VLOOKUP($A43,'1819'!$F$10:$S$408,12,FALSE)/VLOOKUP($A43,'2018'!$F$10:$N$460,9,FALSE))*1000,#N/A)</f>
        <v>1.0188087774294672</v>
      </c>
      <c r="EK43" s="198">
        <f>IFERROR((VLOOKUP($A43,'1920'!$F$10:$S$408,12,FALSE)/VLOOKUP($A43,'2019'!$F$10:$N$464,8,FALSE))*1000,#N/A)</f>
        <v>0.70322938561192683</v>
      </c>
      <c r="EL43" s="198">
        <f>IFERROR((VLOOKUP($A43,'20 21'!$F$10:$S$408,12,FALSE)/VLOOKUP($A43,'2020'!$F$10:$N$469,8,FALSE))*1000,#N/A)</f>
        <v>1.3856354254632064</v>
      </c>
      <c r="EM43" s="198">
        <f>IFERROR((VLOOKUP($A43,'21 22'!$F$10:$S$408,12,FALSE)/VLOOKUP($A43,'2021'!$F$10:$N$469,8,FALSE))*1000,#N/A)</f>
        <v>1.3757471071095553</v>
      </c>
      <c r="EN43" s="198">
        <f>IFERROR((VLOOKUP($A43,'22 23'!$F$10:$S$408,12,FALSE)/VLOOKUP($A43,'2022'!$F$10:$N$469,8,FALSE))*1000,#N/A)</f>
        <v>0.90841647867492314</v>
      </c>
      <c r="EO43" s="196">
        <f>IFERROR((VLOOKUP($A43,'23 24'!$F$7:$S$408,12,FALSE)/VLOOKUP($A43,'2023'!$C$7:$N$469,9,FALSE))*1000,#N/A)</f>
        <v>2.1059281878487943</v>
      </c>
    </row>
    <row r="44" spans="1:145" x14ac:dyDescent="0.3">
      <c r="A44" t="s">
        <v>1728</v>
      </c>
      <c r="B44" t="s">
        <v>1743</v>
      </c>
      <c r="C44" t="str">
        <f>IF(VLOOKUP($A44,'0910'!$F$10:$L$433,1,FALSE)=VLOOKUP($A44,'2010'!$C$5:$K$611,1,FALSE),VLOOKUP($A44,'0910'!$F$10:$L$433,1,FALSE),FALSE)</f>
        <v>Bristol, City of</v>
      </c>
      <c r="D44" t="str">
        <f>IF(VLOOKUP($A44,'1011'!$F$10:$L$433,1,FALSE)=VLOOKUP($A44,'2011'!$C$5:$K$611,1,FALSE),VLOOKUP($A44,'1011'!$F$10:$L$433,1,FALSE),FALSE)</f>
        <v>Bristol, City of</v>
      </c>
      <c r="E44" t="str">
        <f>IF(VLOOKUP(A44,'1112'!$F$10:$L$408,1,FALSE)=VLOOKUP(A44,'2012'!$F$10:$M$460,1,FALSE),VLOOKUP(A44,'1112'!$F$10:$L$408,1,FALSE),FALSE)</f>
        <v>Bristol, City of</v>
      </c>
      <c r="F44" t="str">
        <f>IF(VLOOKUP($A44,'1213'!$F$10:$L$408,1,FALSE)=VLOOKUP($A44,'2013'!$F$10:$M$460,1,FALSE),VLOOKUP($A44,'1213'!$F$10:$L$408,1,FALSE),FALSE)</f>
        <v>Bristol, City of</v>
      </c>
      <c r="G44" t="str">
        <f>IF(VLOOKUP($A44,'1314'!$F$10:$L$408,1,FALSE)=VLOOKUP($A44,'2014'!$F$10:$M$460,1,FALSE),VLOOKUP($A44,'1314'!$F$10:$L$408,1,FALSE),FALSE)</f>
        <v>Bristol, City of</v>
      </c>
      <c r="H44" t="str">
        <f>IF(VLOOKUP($A44,'1415'!$F$10:$L$408,1,FALSE)=VLOOKUP($A44,'2015'!$F$10:$M$460,1,FALSE),VLOOKUP($A44,'1415'!$F$10:$L$408,1,FALSE),FALSE)</f>
        <v>Bristol, City of</v>
      </c>
      <c r="I44" t="str">
        <f>IF(VLOOKUP($A44,'1516'!$F$10:$L$408,1,FALSE)=VLOOKUP($A44,'2015'!$F$10:$M$460,1,FALSE),VLOOKUP($A44,'1516'!$F$10:$L$408,1,FALSE),FALSE)</f>
        <v>Bristol, City of</v>
      </c>
      <c r="J44" t="str">
        <f>IF(VLOOKUP($A44,'1617'!$F$10:$L$408,1,FALSE)=VLOOKUP($A44,'2016'!$F$10:$M$460,1,FALSE),VLOOKUP($A44,'1617'!$F$10:$L$408,1,FALSE),FALSE)</f>
        <v>Bristol, City of</v>
      </c>
      <c r="K44" t="str">
        <f>IF(VLOOKUP($A44,'1718'!$F$10:$M$408,1,FALSE)=VLOOKUP($A44,'2017'!$F$10:$M$460,1,FALSE),VLOOKUP($A44,'1718'!$F$10:$M$408,1,FALSE),FALSE)</f>
        <v>Bristol, City of</v>
      </c>
      <c r="L44" t="str">
        <f>IF(VLOOKUP($A44,'1819'!$F$10:$M$408,1,FALSE)=VLOOKUP($A44,'2018'!$F$10:$M$460,1,FALSE),VLOOKUP($A44,'1819'!$F$10:$M$408,1,FALSE),FALSE)</f>
        <v>Bristol, City of</v>
      </c>
      <c r="M44" t="str">
        <f>IF(VLOOKUP($A44,'1920'!$F$10:$M$408,1,FALSE)=VLOOKUP($A44,'2019'!$F$10:$M$464,1,FALSE),VLOOKUP($A44,'1920'!$F$10:$M$408,1,FALSE),FALSE)</f>
        <v>Bristol, City of</v>
      </c>
      <c r="N44" t="str">
        <f>IF(VLOOKUP($A44,'20 21'!$F$10:$N$408,1,FALSE)=VLOOKUP($A44,'2020'!$F$10:$O$468,1,FALSE),VLOOKUP($A44,'20 21'!$F$10:$N$408,1,FALSE),FALSE)</f>
        <v>Bristol, City of</v>
      </c>
      <c r="O44" t="str">
        <f>IF(VLOOKUP($A44,'21 22'!$F$10:$N$408,1,FALSE)=VLOOKUP($A44,'2021'!$F$10:$O$471,1,FALSE),VLOOKUP($A44,'21 22'!$F$10:$N$408,1,FALSE),FALSE)</f>
        <v>Bristol, City of</v>
      </c>
      <c r="P44" t="str">
        <f>IF(VLOOKUP($A44,'22 23'!$F$10:$N$408,1,FALSE)=VLOOKUP($A44,'2022'!$F$10:$O$468,1,FALSE),VLOOKUP($A44,'22 23'!$F$10:$N$408,1,FALSE),FALSE)</f>
        <v>Bristol, City of</v>
      </c>
      <c r="Q44" t="str">
        <f>IF(VLOOKUP($A44,'23 24'!$F$7:$N$408,1,FALSE)=VLOOKUP($A44,'2023'!$C$7:$O$468,1,FALSE),VLOOKUP($A44,'23 24'!$F$7:$N$408,1,FALSE),FALSE)</f>
        <v>Bristol, City of</v>
      </c>
      <c r="S44" s="196" t="e">
        <f>IFERROR((VLOOKUP($A44,'0910'!$F$10:$L$433,4,FALSE)/VLOOKUP($A44,'2010'!$C$5:$K$611,9,FALSE))*1000,#N/A)</f>
        <v>#N/A</v>
      </c>
      <c r="T44" s="196" t="e">
        <f>IFERROR((VLOOKUP($A44,'1011'!$F$10:$L$433,4,FALSE)/VLOOKUP($A44,'2011'!$C$5:$K$611,9,FALSE))*1000,#N/A)</f>
        <v>#N/A</v>
      </c>
      <c r="U44" s="196">
        <f>IFERROR((VLOOKUP($A44,'1112'!$F$10:$L$408,4,FALSE)/VLOOKUP($A44,'2012'!$F$10:$M$460,8,FALSE))*1000,#N/A)</f>
        <v>4.2591229361657374</v>
      </c>
      <c r="V44" s="196">
        <f>IFERROR((VLOOKUP($A44,'1213'!$F$10:$L$408,4,FALSE)/VLOOKUP($A44,'2013'!$F$10:$M$460,8,FALSE))*1000,#N/A)</f>
        <v>4.1348267559928811</v>
      </c>
      <c r="W44" s="196">
        <f>IFERROR((VLOOKUP($A44,'1314'!$F$10:$L$408,4,FALSE)/VLOOKUP($A44,'2014'!$F$10:$M$460,8,FALSE))*1000,#N/A)</f>
        <v>2.9113595009097999</v>
      </c>
      <c r="X44" s="196">
        <f>IFERROR((VLOOKUP($A44,'1415'!$F$10:$L$408,4,FALSE)/VLOOKUP($A44,'2015'!$F$10:$M$460,8,FALSE))*1000,#N/A)</f>
        <v>3.7667698658410735</v>
      </c>
      <c r="Y44" s="196">
        <f>IFERROR((VLOOKUP($A44,'1516'!$F$10:$L$408,4,FALSE)/VLOOKUP($A44,'2016'!$F$10:$M$460,8,FALSE))*1000,#N/A)</f>
        <v>2.9691819391829632</v>
      </c>
      <c r="Z44" s="196">
        <f>IFERROR((VLOOKUP($A44,'1617'!$F$10:$L$408,4,FALSE)/VLOOKUP($A44,'2017'!$F$10:$M$460,8,FALSE))*1000,#N/A)</f>
        <v>3.5471774602209387</v>
      </c>
      <c r="AA44" s="196">
        <f>IFERROR((VLOOKUP($A44,'1718'!$F$10:$L$408,4,FALSE)/VLOOKUP($A44,'2018'!$F$10:$N$460,9,FALSE))*1000,#N/A)</f>
        <v>3.1661473514926119</v>
      </c>
      <c r="AB44" s="196">
        <f>IFERROR((VLOOKUP($A44,'1819'!$F$10:$L$408,4,FALSE)/VLOOKUP($A44,'2018'!$F$10:$N$460,9,FALSE))*1000,#N/A)</f>
        <v>2.8646095084933156</v>
      </c>
      <c r="AC44" s="196">
        <f>IFERROR((VLOOKUP($A44,'1920'!$F$10:$L$408,4,FALSE)/VLOOKUP($A44,'2019'!$F$10:$N$464,8,FALSE))*1000,#N/A)</f>
        <v>4.0874515238218665</v>
      </c>
      <c r="AD44" s="196">
        <f>IFERROR((VLOOKUP($A44,'20 21'!$F$10:$M$408,4,FALSE)/VLOOKUP($A44,'2020'!$F$10:$N$469,8,FALSE))*1000,#N/A)</f>
        <v>4.9193719899903199</v>
      </c>
      <c r="AE44" s="196">
        <f>IFERROR((VLOOKUP($A44,'21 22'!$F$10:$M$408,4,FALSE)/VLOOKUP($A44,'2021'!$F$10:$N$469,8,FALSE))*1000,#N/A)</f>
        <v>3.5993392993614872</v>
      </c>
      <c r="AF44" s="196">
        <f>IFERROR((VLOOKUP($A44,'22 23'!$F$10:$M$408,4,FALSE)/VLOOKUP($A44,'2022'!$F$10:$N$469,8,FALSE))*1000,#N/A)</f>
        <v>3.3127746436331393</v>
      </c>
      <c r="AG44" s="196">
        <f>IFERROR((VLOOKUP($A44,'23 24'!$F$7:$M$408,4,FALSE)/VLOOKUP($A44,'2023'!$C$7:$N$469,9,FALSE))*1000,#N/A)</f>
        <v>2.03067282959754</v>
      </c>
      <c r="AI44" s="196" t="e">
        <f>IFERROR((VLOOKUP($A44,'0910'!$F$10:$L$433,5,FALSE)/VLOOKUP($A44,'2010'!$C$5:$K$611,9,FALSE))*1000,#N/A)</f>
        <v>#N/A</v>
      </c>
      <c r="AJ44" s="196" t="e">
        <f>IFERROR((VLOOKUP($A44,'1011'!$F$10:$L$433,5,FALSE)/VLOOKUP($A44,'2011'!$C$5:$K$611,9,FALSE))*1000,#N/A)</f>
        <v>#N/A</v>
      </c>
      <c r="AK44" s="196">
        <f>IFERROR((VLOOKUP($A44,'1112'!$F$10:$L$408,5,FALSE)/VLOOKUP($A44,'2012'!$F$10:$M$460,8,FALSE))*1000,#N/A)</f>
        <v>0.36807235250815018</v>
      </c>
      <c r="AL44" s="196">
        <f>IFERROR((VLOOKUP($A44,'1213'!$F$10:$L$408,5,FALSE)/VLOOKUP($A44,'2013'!$F$10:$M$460,8,FALSE))*1000,#N/A)</f>
        <v>0.57573537108761641</v>
      </c>
      <c r="AM44" s="196">
        <f>IFERROR((VLOOKUP($A44,'1314'!$F$10:$L$408,5,FALSE)/VLOOKUP($A44,'2014'!$F$10:$M$460,8,FALSE))*1000,#N/A)</f>
        <v>1.091759812841175</v>
      </c>
      <c r="AN44" s="196">
        <f>IFERROR((VLOOKUP($A44,'1415'!$F$10:$L$408,5,FALSE)/VLOOKUP($A44,'2015'!$F$10:$M$460,8,FALSE))*1000,#N/A)</f>
        <v>1.4447884416924666</v>
      </c>
      <c r="AO44" s="196">
        <f>IFERROR((VLOOKUP($A44,'1516'!$F$10:$L$408,5,FALSE)/VLOOKUP($A44,'2016'!$F$10:$M$460,8,FALSE))*1000,#N/A)</f>
        <v>0.25596396027439339</v>
      </c>
      <c r="AP44" s="196">
        <f>IFERROR((VLOOKUP($A44,'1617'!$F$10:$L$408,5,FALSE)/VLOOKUP($A44,'2017'!$F$10:$M$460,8,FALSE))*1000,#N/A)</f>
        <v>0.25336981858720986</v>
      </c>
      <c r="AQ44" s="196">
        <f>IFERROR((VLOOKUP($A44,'1718'!$F$10:$L$408,5,FALSE)/VLOOKUP($A44,'2018'!$F$10:$N$460,9,FALSE))*1000,#N/A)</f>
        <v>0.45230676449894458</v>
      </c>
      <c r="AR44" s="196">
        <f>IFERROR((VLOOKUP($A44,'1819'!$F$10:$L$408,5,FALSE)/VLOOKUP($A44,'2018'!$F$10:$N$460,9,FALSE))*1000,#N/A)</f>
        <v>0.753844607498241</v>
      </c>
      <c r="AS44" s="196">
        <f>IFERROR((VLOOKUP($A44,'1920'!$F$10:$L$408,5,FALSE)/VLOOKUP($A44,'2019'!$F$10:$N$464,8,FALSE))*1000,#N/A)</f>
        <v>0.49846969802705693</v>
      </c>
      <c r="AT44" s="196">
        <f>IFERROR((VLOOKUP($A44,'20 21'!$F$10:$L$408,5,FALSE)/VLOOKUP($A44,'2020'!$F$10:$N$469,8,FALSE))*1000,#N/A)</f>
        <v>0.54659688777670223</v>
      </c>
      <c r="AU44" s="196">
        <f>IFERROR((VLOOKUP($A44,'21 22'!$F$10:$L$408,5,FALSE)/VLOOKUP($A44,'2021'!$F$10:$N$469,8,FALSE))*1000,#N/A)</f>
        <v>0.64097823139314158</v>
      </c>
      <c r="AV44" s="196">
        <f>IFERROR((VLOOKUP($A44,'22 23'!$F$10:$L$408,5,FALSE)/VLOOKUP($A44,'2022'!$F$10:$N$469,8,FALSE))*1000,#N/A)</f>
        <v>0.38973819336860466</v>
      </c>
      <c r="AW44" s="196">
        <f>IFERROR((VLOOKUP($A44,'23 24'!$F$7:$M$408,5,FALSE)/VLOOKUP($A44,'2023'!$C$7:$N$469,9,FALSE))*1000,#N/A)</f>
        <v>1.3054325333127044</v>
      </c>
      <c r="AY44" s="196" t="e">
        <f>IFERROR((VLOOKUP($A44,'0910'!$F$10:$L$433,6,FALSE)/VLOOKUP($A44,'2010'!$C$5:$K$611,9,FALSE))*1000,#N/A)</f>
        <v>#N/A</v>
      </c>
      <c r="AZ44" s="196" t="e">
        <f>IFERROR((VLOOKUP($A44,'1011'!$F$10:$L$433,6,FALSE)/VLOOKUP($A44,'2011'!$C$5:$K$611,9,FALSE))*1000,#N/A)</f>
        <v>#N/A</v>
      </c>
      <c r="BA44" s="196">
        <f>IFERROR((VLOOKUP($A44,'1112'!$F$10:$L$408,6,FALSE)/VLOOKUP($A44,'2012'!$F$10:$M$460,8,FALSE))*1000,#N/A)</f>
        <v>0</v>
      </c>
      <c r="BB44" s="196">
        <f>IFERROR((VLOOKUP($A44,'1213'!$F$10:$L$408,6,FALSE)/VLOOKUP($A44,'2013'!$F$10:$M$460,8,FALSE))*1000,#N/A)</f>
        <v>0</v>
      </c>
      <c r="BC44" s="196">
        <f>IFERROR((VLOOKUP($A44,'1314'!$F$10:$L$408,6,FALSE)/VLOOKUP($A44,'2014'!$F$10:$M$460,8,FALSE))*1000,#N/A)</f>
        <v>0</v>
      </c>
      <c r="BD44" s="196">
        <f>IFERROR((VLOOKUP($A44,'1415'!$F$10:$L$408,6,FALSE)/VLOOKUP($A44,'2015'!$F$10:$M$460,8,FALSE))*1000,#N/A)</f>
        <v>0</v>
      </c>
      <c r="BE44" s="196">
        <f>IFERROR((VLOOKUP($A44,'1516'!$F$10:$L$408,6,FALSE)/VLOOKUP($A44,'2016'!$F$10:$M$460,8,FALSE))*1000,#N/A)</f>
        <v>0</v>
      </c>
      <c r="BF44" s="196">
        <f>IFERROR((VLOOKUP($A44,'1617'!$F$10:$L$408,6,FALSE)/VLOOKUP($A44,'2017'!$F$10:$M$460,8,FALSE))*1000,#N/A)</f>
        <v>0</v>
      </c>
      <c r="BG44" s="196">
        <f>IFERROR((VLOOKUP($A44,'1718'!$F$10:$L$408,6,FALSE)/VLOOKUP($A44,'2018'!$F$10:$N$460,9,FALSE))*1000,#N/A)</f>
        <v>0</v>
      </c>
      <c r="BH44" s="196">
        <f>IFERROR((VLOOKUP($A44,'1819'!$F$10:$L$408,6,FALSE)/VLOOKUP($A44,'2018'!$F$10:$N$460,9,FALSE))*1000,#N/A)</f>
        <v>0</v>
      </c>
      <c r="BI44" s="196">
        <f>IFERROR((VLOOKUP($A44,'1920'!$F$10:$L$408,6,FALSE)/VLOOKUP($A44,'2019'!$F$10:$N$464,8,FALSE))*1000,#N/A)</f>
        <v>0</v>
      </c>
      <c r="BJ44" s="196">
        <f>IFERROR((VLOOKUP($A44,'20 21'!$F$10:$L$408,6,FALSE)/VLOOKUP($A44,'2020'!$F$10:$N$469,8,FALSE))*1000,#N/A)</f>
        <v>0.79505001858429414</v>
      </c>
      <c r="BK44" s="196">
        <f>IFERROR((VLOOKUP($A44,'21 22'!$F$10:$L$408,6,FALSE)/VLOOKUP($A44,'2021'!$F$10:$N$469,8,FALSE))*1000,#N/A)</f>
        <v>0</v>
      </c>
      <c r="BL44" s="196">
        <f>IFERROR((VLOOKUP($A44,'22 23'!$F$10:$L$408,6,FALSE)/VLOOKUP($A44,'2022'!$F$10:$N$469,8,FALSE))*1000,#N/A)</f>
        <v>0.5846072900529069</v>
      </c>
      <c r="BM44" s="196">
        <f>IFERROR((VLOOKUP($A44,'23 24'!$F$7:$M$408,6,FALSE)/VLOOKUP($A44,'2023'!$C$7:$N$469,9,FALSE))*1000,#N/A)</f>
        <v>0.14504805925696715</v>
      </c>
      <c r="BO44" s="196" t="e">
        <f>IFERROR((VLOOKUP($A44,'0910'!$F$10:$L$433,7,FALSE)/VLOOKUP($A44,'2010'!$C$5:$K$611,9,FALSE))*1000,#N/A)</f>
        <v>#N/A</v>
      </c>
      <c r="BP44" s="196" t="e">
        <f>IFERROR((VLOOKUP($A44,'1011'!$F$10:$L$433,7,FALSE)/VLOOKUP($A44,'2011'!$C$5:$K$611,9,FALSE))*1000,#N/A)</f>
        <v>#N/A</v>
      </c>
      <c r="BQ44" s="196">
        <f>IFERROR((VLOOKUP($A44,'1112'!$F$10:$L$408,7,FALSE)/VLOOKUP($A44,'2012'!$F$10:$M$460,8,FALSE))*1000,#N/A)</f>
        <v>4.6271952886738879</v>
      </c>
      <c r="BR44" s="196">
        <f>IFERROR((VLOOKUP($A44,'1213'!$F$10:$L$408,7,FALSE)/VLOOKUP($A44,'2013'!$F$10:$M$460,8,FALSE))*1000,#N/A)</f>
        <v>4.7105621270804985</v>
      </c>
      <c r="BS44" s="196">
        <f>IFERROR((VLOOKUP($A44,'1314'!$F$10:$L$408,7,FALSE)/VLOOKUP($A44,'2014'!$F$10:$M$460,8,FALSE))*1000,#N/A)</f>
        <v>3.9511307512347287</v>
      </c>
      <c r="BT44" s="196">
        <f>IFERROR((VLOOKUP($A44,'1415'!$F$10:$L$408,7,FALSE)/VLOOKUP($A44,'2015'!$F$10:$M$460,8,FALSE))*1000,#N/A)</f>
        <v>5.2631578947368416</v>
      </c>
      <c r="BU44" s="196">
        <f>IFERROR((VLOOKUP($A44,'1516'!$F$10:$L$408,7,FALSE)/VLOOKUP($A44,'2016'!$F$10:$M$460,8,FALSE))*1000,#N/A)</f>
        <v>3.1739531074024776</v>
      </c>
      <c r="BV44" s="196">
        <f>IFERROR((VLOOKUP($A44,'1617'!$F$10:$L$408,7,FALSE)/VLOOKUP($A44,'2017'!$F$10:$M$460,8,FALSE))*1000,#N/A)</f>
        <v>3.8005472788081485</v>
      </c>
      <c r="BW44" s="196">
        <f>IFERROR((VLOOKUP($A44,'1718'!$F$10:$L$408,7,FALSE)/VLOOKUP($A44,'2018'!$F$10:$N$460,9,FALSE))*1000,#N/A)</f>
        <v>3.6184541159915566</v>
      </c>
      <c r="BX44" s="196">
        <f>IFERROR((VLOOKUP($A44,'1819'!$F$10:$L$408,7,FALSE)/VLOOKUP($A44,'2018'!$F$10:$N$460,9,FALSE))*1000,#N/A)</f>
        <v>3.6184541159915566</v>
      </c>
      <c r="BY44" s="196">
        <f>IFERROR((VLOOKUP($A44,'1920'!$F$10:$L$408,7,FALSE)/VLOOKUP($A44,'2019'!$F$10:$N$464,8,FALSE))*1000,#N/A)</f>
        <v>4.5859212218489231</v>
      </c>
      <c r="BZ44" s="196">
        <f>IFERROR((VLOOKUP($A44,'20 21'!$F$10:$L$408,7,FALSE)/VLOOKUP($A44,'2020'!$F$10:$N$469,8,FALSE))*1000,#N/A)</f>
        <v>6.3107095225128349</v>
      </c>
      <c r="CA44" s="196">
        <f>IFERROR((VLOOKUP($A44,'21 22'!$F$10:$L$408,7,FALSE)/VLOOKUP($A44,'2021'!$F$10:$N$469,8,FALSE))*1000,#N/A)</f>
        <v>4.2403175307546288</v>
      </c>
      <c r="CB44" s="196">
        <f>IFERROR((VLOOKUP($A44,'22 23'!$F$10:$L$408,7,FALSE)/VLOOKUP($A44,'2022'!$F$10:$N$469,8,FALSE))*1000,#N/A)</f>
        <v>4.2871201270546511</v>
      </c>
      <c r="CC44" s="196">
        <f>IFERROR((VLOOKUP($A44,'23 24'!$F$7:$M$408,7,FALSE)/VLOOKUP($A44,'2023'!$C$7:$N$469,9,FALSE))*1000,#N/A)</f>
        <v>3.4811534221672114</v>
      </c>
      <c r="CE44" s="198">
        <f>IFERROR((VLOOKUP($A44,'0910'!$F$10:$S$433,9,FALSE)/VLOOKUP($A44,'2010'!$C$5:$K$611,9,FALSE))*1000,#N/A)</f>
        <v>7.9297042434633509</v>
      </c>
      <c r="CF44" s="198">
        <f>IFERROR((VLOOKUP($A44,'1011'!$F$10:$S$433,10,FALSE)/VLOOKUP($A44,'2011'!$C$5:$K$611,9,FALSE))*1000,#N/A)</f>
        <v>5.2005943536404162</v>
      </c>
      <c r="CG44" s="198">
        <f>IFERROR((VLOOKUP($A44,'1112'!$F$10:$S$408,9,FALSE)/VLOOKUP($A44,'2012'!$F$10:$M$460,8,FALSE))*1000,#N/A)</f>
        <v>6.7304658744347456</v>
      </c>
      <c r="CH44" s="198">
        <f>IFERROR((VLOOKUP($A44,'1213'!$F$10:$S$408,9,FALSE)/VLOOKUP($A44,'2013'!$F$10:$M$460,8,FALSE))*1000,#N/A)</f>
        <v>3.2450539097665656</v>
      </c>
      <c r="CI44" s="198">
        <f>IFERROR((VLOOKUP($A44,'1314'!$F$10:$S$408,9,FALSE)/VLOOKUP($A44,'2014'!$F$10:$M$460,8,FALSE))*1000,#N/A)</f>
        <v>4.0031193137509753</v>
      </c>
      <c r="CJ44" s="198">
        <f>IFERROR((VLOOKUP($A44,'1415'!$F$10:$S$408,9,FALSE)/VLOOKUP($A44,'2015'!$F$10:$M$460,8,FALSE))*1000,#N/A)</f>
        <v>1.805985552115583</v>
      </c>
      <c r="CK44" s="198">
        <f>IFERROR((VLOOKUP($A44,'1516'!$F$10:$S$408,9,FALSE)/VLOOKUP($A44,'2016'!$F$10:$M$460,8,FALSE))*1000,#N/A)</f>
        <v>4.0442305723354153</v>
      </c>
      <c r="CL44" s="198">
        <f>IFERROR((VLOOKUP($A44,'1617'!$F$10:$S$408,9,FALSE)/VLOOKUP($A44,'2017'!$F$10:$M$460,8,FALSE))*1000,#N/A)</f>
        <v>3.1417857504814024</v>
      </c>
      <c r="CM44" s="198">
        <f>IFERROR((VLOOKUP($A44,'1718'!$F$10:$S$408,9,FALSE)/VLOOKUP($A44,'2018'!$F$10:$N$460,9,FALSE))*1000,#N/A)</f>
        <v>3.0656347371595132</v>
      </c>
      <c r="CN44" s="198">
        <f>IFERROR((VLOOKUP($A44,'1819'!$F$10:$S$408,9,FALSE)/VLOOKUP($A44,'2018'!$F$10:$N$460,9,FALSE))*1000,#N/A)</f>
        <v>3.015378429992964</v>
      </c>
      <c r="CO44" s="198">
        <f>IFERROR((VLOOKUP($A44,'1920'!$F$10:$S$408,9,FALSE)/VLOOKUP($A44,'2019'!$F$10:$N$464,8,FALSE))*1000,#N/A)</f>
        <v>3.24005303717587</v>
      </c>
      <c r="CP44" s="198">
        <f>IFERROR((VLOOKUP($A44,'20 21'!$F$10:$S$408,9,FALSE)/VLOOKUP($A44,'2020'!$F$10:$N$469,8,FALSE))*1000,#N/A)</f>
        <v>2.1863875511068089</v>
      </c>
      <c r="CQ44" s="198">
        <f>IFERROR((VLOOKUP($A44,'21 22'!$F$10:$S$408,9,FALSE)/VLOOKUP($A44,'2021'!$F$10:$N$469,8,FALSE))*1000,#N/A)</f>
        <v>2.8104430145699282</v>
      </c>
      <c r="CR44" s="198">
        <f>IFERROR((VLOOKUP($A44,'22 23'!$F$10:$S$408,9,FALSE)/VLOOKUP($A44,'2022'!$F$10:$N$469,8,FALSE))*1000,#N/A)</f>
        <v>2.4845809827248546</v>
      </c>
      <c r="CS44" s="196">
        <f>IFERROR((VLOOKUP($A44,'23 24'!$F$7:$S$408,9,FALSE)/VLOOKUP($A44,'2023'!$C$7:$N$469,9,FALSE))*1000,#N/A)</f>
        <v>3.191057303653277</v>
      </c>
      <c r="CU44" s="198">
        <f>IFERROR((VLOOKUP($A44,'0910'!$F$10:$S$433,10,FALSE)/VLOOKUP($A44,'2010'!$C$5:$K$611,9,FALSE))*1000,#N/A)</f>
        <v>2.5182168881268754</v>
      </c>
      <c r="CV44" s="198">
        <f>IFERROR((VLOOKUP($A44,'1011'!$F$10:$S$433,11,FALSE)/VLOOKUP($A44,'2011'!$C$5:$K$611,9,FALSE))*1000,#N/A)</f>
        <v>2.5472298874973469</v>
      </c>
      <c r="CW44" s="198">
        <f>IFERROR((VLOOKUP($A44,'1112'!$F$10:$S$408,10,FALSE)/VLOOKUP($A44,'2012'!$F$10:$M$460,8,FALSE))*1000,#N/A)</f>
        <v>1.5774529393206436</v>
      </c>
      <c r="CX44" s="198">
        <f>IFERROR((VLOOKUP($A44,'1213'!$F$10:$S$408,10,FALSE)/VLOOKUP($A44,'2013'!$F$10:$M$460,8,FALSE))*1000,#N/A)</f>
        <v>1.2561499005547996</v>
      </c>
      <c r="CY44" s="198">
        <f>IFERROR((VLOOKUP($A44,'1314'!$F$10:$S$408,10,FALSE)/VLOOKUP($A44,'2014'!$F$10:$M$460,8,FALSE))*1000,#N/A)</f>
        <v>0.51988562516246417</v>
      </c>
      <c r="CZ44" s="198">
        <f>IFERROR((VLOOKUP($A44,'1415'!$F$10:$S$408,10,FALSE)/VLOOKUP($A44,'2015'!$F$10:$M$460,8,FALSE))*1000,#N/A)</f>
        <v>0.61919504643962853</v>
      </c>
      <c r="DA44" s="198">
        <f>IFERROR((VLOOKUP($A44,'1516'!$F$10:$S$408,10,FALSE)/VLOOKUP($A44,'2016'!$F$10:$M$460,8,FALSE))*1000,#N/A)</f>
        <v>0.61431350465854406</v>
      </c>
      <c r="DB44" s="198">
        <f>IFERROR((VLOOKUP($A44,'1617'!$F$10:$S$408,10,FALSE)/VLOOKUP($A44,'2017'!$F$10:$M$460,8,FALSE))*1000,#N/A)</f>
        <v>0.6080875646093038</v>
      </c>
      <c r="DC44" s="198">
        <f>IFERROR((VLOOKUP($A44,'1718'!$F$10:$S$408,10,FALSE)/VLOOKUP($A44,'2018'!$F$10:$N$460,9,FALSE))*1000,#N/A)</f>
        <v>0.30153784299929642</v>
      </c>
      <c r="DD44" s="198">
        <f>IFERROR((VLOOKUP($A44,'1819'!$F$10:$S$408,10,FALSE)/VLOOKUP($A44,'2018'!$F$10:$N$460,9,FALSE))*1000,#N/A)</f>
        <v>0.753844607498241</v>
      </c>
      <c r="DE44" s="198">
        <f>IFERROR((VLOOKUP($A44,'1920'!$F$10:$S$408,10,FALSE)/VLOOKUP($A44,'2019'!$F$10:$N$464,8,FALSE))*1000,#N/A)</f>
        <v>0.84739848664599682</v>
      </c>
      <c r="DF44" s="198">
        <f>IFERROR((VLOOKUP($A44,'20 21'!$F$10:$S$408,10,FALSE)/VLOOKUP($A44,'2020'!$F$10:$N$469,8,FALSE))*1000,#N/A)</f>
        <v>0.44721563545366544</v>
      </c>
      <c r="DG44" s="198">
        <f>IFERROR((VLOOKUP($A44,'21 22'!$F$10:$S$408,10,FALSE)/VLOOKUP($A44,'2021'!$F$10:$N$469,8,FALSE))*1000,#N/A)</f>
        <v>0.39444814239577941</v>
      </c>
      <c r="DH44" s="198">
        <f>IFERROR((VLOOKUP($A44,'22 23'!$F$10:$S$408,10,FALSE)/VLOOKUP($A44,'2022'!$F$10:$N$469,8,FALSE))*1000,#N/A)</f>
        <v>0.73075911256613368</v>
      </c>
      <c r="DI44" s="196">
        <f>IFERROR((VLOOKUP($A44,'23 24'!$F$7:$S$408,10,FALSE)/VLOOKUP($A44,'2023'!$C$7:$N$469,9,FALSE))*1000,#N/A)</f>
        <v>0.48349353085655716</v>
      </c>
      <c r="DK44" s="198">
        <f>IFERROR((VLOOKUP($A44,'0910'!$F$10:$S$433,11,FALSE)/VLOOKUP($A44,'2010'!$C$5:$K$611,9,FALSE))*1000,#N/A)</f>
        <v>0.37505357908272607</v>
      </c>
      <c r="DL44" s="198">
        <f>IFERROR((VLOOKUP($A44,'1011'!$F$10:$S$433,12,FALSE)/VLOOKUP($A44,'2011'!$C$5:$K$611,9,FALSE))*1000,#N/A)</f>
        <v>0.21226915729144555</v>
      </c>
      <c r="DM44" s="198">
        <f>IFERROR((VLOOKUP($A44,'1112'!$F$10:$S$408,11,FALSE)/VLOOKUP($A44,'2012'!$F$10:$M$460,8,FALSE))*1000,#N/A)</f>
        <v>0.4206541171521716</v>
      </c>
      <c r="DN44" s="198">
        <f>IFERROR((VLOOKUP($A44,'1213'!$F$10:$S$408,11,FALSE)/VLOOKUP($A44,'2013'!$F$10:$M$460,8,FALSE))*1000,#N/A)</f>
        <v>0.36637705432848322</v>
      </c>
      <c r="DO44" s="198">
        <f>IFERROR((VLOOKUP($A44,'1314'!$F$10:$S$408,11,FALSE)/VLOOKUP($A44,'2014'!$F$10:$M$460,8,FALSE))*1000,#N/A)</f>
        <v>5.1988562516246423E-2</v>
      </c>
      <c r="DP44" s="198">
        <f>IFERROR((VLOOKUP($A44,'1415'!$F$10:$S$408,11,FALSE)/VLOOKUP($A44,'2015'!$F$10:$M$460,8,FALSE))*1000,#N/A)</f>
        <v>0</v>
      </c>
      <c r="DQ44" s="198">
        <f>IFERROR((VLOOKUP($A44,'1516'!$F$10:$S$408,11,FALSE)/VLOOKUP($A44,'2016'!$F$10:$M$460,8,FALSE))*1000,#N/A)</f>
        <v>0</v>
      </c>
      <c r="DR44" s="198">
        <f>IFERROR((VLOOKUP($A44,'1617'!$F$10:$S$408,11,FALSE)/VLOOKUP($A44,'2017'!$F$10:$M$460,8,FALSE))*1000,#N/A)</f>
        <v>0</v>
      </c>
      <c r="DS44" s="198">
        <f>IFERROR((VLOOKUP($A44,'1718'!$F$10:$S$408,11,FALSE)/VLOOKUP($A44,'2018'!$F$10:$N$460,9,FALSE))*1000,#N/A)</f>
        <v>0.2010252286661976</v>
      </c>
      <c r="DT44" s="198">
        <f>IFERROR((VLOOKUP($A44,'1819'!$F$10:$S$408,11,FALSE)/VLOOKUP($A44,'2018'!$F$10:$N$460,9,FALSE))*1000,#N/A)</f>
        <v>0</v>
      </c>
      <c r="DU44" s="198">
        <f>IFERROR((VLOOKUP($A44,'1920'!$F$10:$S$408,11,FALSE)/VLOOKUP($A44,'2019'!$F$10:$N$464,8,FALSE))*1000,#N/A)</f>
        <v>4.9846969802705691E-2</v>
      </c>
      <c r="DV44" s="198">
        <f>IFERROR((VLOOKUP($A44,'20 21'!$F$10:$S$408,11,FALSE)/VLOOKUP($A44,'2020'!$F$10:$N$469,8,FALSE))*1000,#N/A)</f>
        <v>0</v>
      </c>
      <c r="DW44" s="198">
        <f>IFERROR((VLOOKUP($A44,'21 22'!$F$10:$S$408,11,FALSE)/VLOOKUP($A44,'2021'!$F$10:$N$469,8,FALSE))*1000,#N/A)</f>
        <v>0.19722407119788971</v>
      </c>
      <c r="DX44" s="198">
        <f>IFERROR((VLOOKUP($A44,'22 23'!$F$10:$S$408,11,FALSE)/VLOOKUP($A44,'2022'!$F$10:$N$469,8,FALSE))*1000,#N/A)</f>
        <v>0</v>
      </c>
      <c r="DY44" s="196">
        <f>IFERROR((VLOOKUP($A44,'23 24'!$F$7:$S$408,11,FALSE)/VLOOKUP($A44,'2023'!$C$7:$N$469,9,FALSE))*1000,#N/A)</f>
        <v>0</v>
      </c>
      <c r="EA44" s="198">
        <f>IFERROR((VLOOKUP($A44,'0910'!$F$10:$S$433,12,FALSE)/VLOOKUP($A44,'2010'!$C$5:$K$611,9,FALSE))*1000,#N/A)</f>
        <v>10.822974710672954</v>
      </c>
      <c r="EB44" s="198">
        <f>IFERROR((VLOOKUP($A44,'1011'!$F$10:$S$433,13,FALSE)/VLOOKUP($A44,'2011'!$C$5:$K$611,9,FALSE))*1000,#N/A)</f>
        <v>7.9600933984292075</v>
      </c>
      <c r="EC44" s="198">
        <f>IFERROR((VLOOKUP($A44,'1112'!$F$10:$S$408,12,FALSE)/VLOOKUP($A44,'2012'!$F$10:$M$460,8,FALSE))*1000,#N/A)</f>
        <v>8.7285729309075624</v>
      </c>
      <c r="ED44" s="198">
        <f>IFERROR((VLOOKUP($A44,'1213'!$F$10:$S$408,12,FALSE)/VLOOKUP($A44,'2013'!$F$10:$M$460,8,FALSE))*1000,#N/A)</f>
        <v>4.867580864649848</v>
      </c>
      <c r="EE44" s="198">
        <f>IFERROR((VLOOKUP($A44,'1314'!$F$10:$S$408,12,FALSE)/VLOOKUP($A44,'2014'!$F$10:$M$460,8,FALSE))*1000,#N/A)</f>
        <v>4.5230049389134388</v>
      </c>
      <c r="EF44" s="198">
        <f>IFERROR((VLOOKUP($A44,'1415'!$F$10:$S$408,12,FALSE)/VLOOKUP($A44,'2015'!$F$10:$M$460,8,FALSE))*1000,#N/A)</f>
        <v>2.3735810113519089</v>
      </c>
      <c r="EG44" s="198">
        <f>IFERROR((VLOOKUP($A44,'1516'!$F$10:$S$408,12,FALSE)/VLOOKUP($A44,'2016'!$F$10:$M$460,8,FALSE))*1000,#N/A)</f>
        <v>4.6585440769939597</v>
      </c>
      <c r="EH44" s="198">
        <f>IFERROR((VLOOKUP($A44,'1617'!$F$10:$S$408,12,FALSE)/VLOOKUP($A44,'2017'!$F$10:$M$460,8,FALSE))*1000,#N/A)</f>
        <v>3.7498733150907064</v>
      </c>
      <c r="EI44" s="198">
        <f>IFERROR((VLOOKUP($A44,'1718'!$F$10:$S$408,12,FALSE)/VLOOKUP($A44,'2018'!$F$10:$N$460,9,FALSE))*1000,#N/A)</f>
        <v>3.5681978088250075</v>
      </c>
      <c r="EJ44" s="198">
        <f>IFERROR((VLOOKUP($A44,'1819'!$F$10:$S$408,12,FALSE)/VLOOKUP($A44,'2018'!$F$10:$N$460,9,FALSE))*1000,#N/A)</f>
        <v>3.769223037491205</v>
      </c>
      <c r="EK44" s="198">
        <f>IFERROR((VLOOKUP($A44,'1920'!$F$10:$S$408,12,FALSE)/VLOOKUP($A44,'2019'!$F$10:$N$464,8,FALSE))*1000,#N/A)</f>
        <v>4.1372984936245727</v>
      </c>
      <c r="EL44" s="198">
        <f>IFERROR((VLOOKUP($A44,'20 21'!$F$10:$S$408,12,FALSE)/VLOOKUP($A44,'2020'!$F$10:$N$469,8,FALSE))*1000,#N/A)</f>
        <v>2.6336031865604745</v>
      </c>
      <c r="EM44" s="198">
        <f>IFERROR((VLOOKUP($A44,'21 22'!$F$10:$S$408,12,FALSE)/VLOOKUP($A44,'2021'!$F$10:$N$469,8,FALSE))*1000,#N/A)</f>
        <v>3.4021152281635971</v>
      </c>
      <c r="EN44" s="198">
        <f>IFERROR((VLOOKUP($A44,'22 23'!$F$10:$S$408,12,FALSE)/VLOOKUP($A44,'2022'!$F$10:$N$469,8,FALSE))*1000,#N/A)</f>
        <v>3.2153400952909883</v>
      </c>
      <c r="EO44" s="196">
        <f>IFERROR((VLOOKUP($A44,'23 24'!$F$7:$S$408,12,FALSE)/VLOOKUP($A44,'2023'!$C$7:$N$469,9,FALSE))*1000,#N/A)</f>
        <v>3.6745508345098346</v>
      </c>
    </row>
    <row r="45" spans="1:145" x14ac:dyDescent="0.3">
      <c r="A45" t="s">
        <v>988</v>
      </c>
      <c r="B45" t="s">
        <v>1741</v>
      </c>
      <c r="C45" t="str">
        <f>IF(VLOOKUP($A45,'0910'!$F$10:$L$433,1,FALSE)=VLOOKUP($A45,'2010'!$C$5:$K$611,1,FALSE),VLOOKUP($A45,'0910'!$F$10:$L$433,1,FALSE),FALSE)</f>
        <v>Broadland</v>
      </c>
      <c r="D45" t="str">
        <f>IF(VLOOKUP($A45,'1011'!$F$10:$L$433,1,FALSE)=VLOOKUP($A45,'2011'!$C$5:$K$611,1,FALSE),VLOOKUP($A45,'1011'!$F$10:$L$433,1,FALSE),FALSE)</f>
        <v>Broadland</v>
      </c>
      <c r="E45" t="str">
        <f>IF(VLOOKUP(A45,'1112'!$F$10:$L$408,1,FALSE)=VLOOKUP(A45,'2012'!$F$10:$M$460,1,FALSE),VLOOKUP(A45,'1112'!$F$10:$L$408,1,FALSE),FALSE)</f>
        <v>Broadland</v>
      </c>
      <c r="F45" t="str">
        <f>IF(VLOOKUP($A45,'1213'!$F$10:$L$408,1,FALSE)=VLOOKUP($A45,'2013'!$F$10:$M$460,1,FALSE),VLOOKUP($A45,'1213'!$F$10:$L$408,1,FALSE),FALSE)</f>
        <v>Broadland</v>
      </c>
      <c r="G45" t="str">
        <f>IF(VLOOKUP($A45,'1314'!$F$10:$L$408,1,FALSE)=VLOOKUP($A45,'2014'!$F$10:$M$460,1,FALSE),VLOOKUP($A45,'1314'!$F$10:$L$408,1,FALSE),FALSE)</f>
        <v>Broadland</v>
      </c>
      <c r="H45" t="str">
        <f>IF(VLOOKUP($A45,'1415'!$F$10:$L$408,1,FALSE)=VLOOKUP($A45,'2015'!$F$10:$M$460,1,FALSE),VLOOKUP($A45,'1415'!$F$10:$L$408,1,FALSE),FALSE)</f>
        <v>Broadland</v>
      </c>
      <c r="I45" t="str">
        <f>IF(VLOOKUP($A45,'1516'!$F$10:$L$408,1,FALSE)=VLOOKUP($A45,'2015'!$F$10:$M$460,1,FALSE),VLOOKUP($A45,'1516'!$F$10:$L$408,1,FALSE),FALSE)</f>
        <v>Broadland</v>
      </c>
      <c r="J45" t="str">
        <f>IF(VLOOKUP($A45,'1617'!$F$10:$L$408,1,FALSE)=VLOOKUP($A45,'2016'!$F$10:$M$460,1,FALSE),VLOOKUP($A45,'1617'!$F$10:$L$408,1,FALSE),FALSE)</f>
        <v>Broadland</v>
      </c>
      <c r="K45" t="str">
        <f>IF(VLOOKUP($A45,'1718'!$F$10:$M$408,1,FALSE)=VLOOKUP($A45,'2017'!$F$10:$M$460,1,FALSE),VLOOKUP($A45,'1718'!$F$10:$M$408,1,FALSE),FALSE)</f>
        <v>Broadland</v>
      </c>
      <c r="L45" t="str">
        <f>IF(VLOOKUP($A45,'1819'!$F$10:$M$408,1,FALSE)=VLOOKUP($A45,'2018'!$F$10:$M$460,1,FALSE),VLOOKUP($A45,'1819'!$F$10:$M$408,1,FALSE),FALSE)</f>
        <v>Broadland</v>
      </c>
      <c r="M45" t="str">
        <f>IF(VLOOKUP($A45,'1920'!$F$10:$M$408,1,FALSE)=VLOOKUP($A45,'2019'!$F$10:$M$464,1,FALSE),VLOOKUP($A45,'1920'!$F$10:$M$408,1,FALSE),FALSE)</f>
        <v>Broadland</v>
      </c>
      <c r="N45" t="str">
        <f>IF(VLOOKUP($A45,'20 21'!$F$10:$N$408,1,FALSE)=VLOOKUP($A45,'2020'!$F$10:$O$468,1,FALSE),VLOOKUP($A45,'20 21'!$F$10:$N$408,1,FALSE),FALSE)</f>
        <v>Broadland</v>
      </c>
      <c r="O45" t="str">
        <f>IF(VLOOKUP($A45,'21 22'!$F$10:$N$408,1,FALSE)=VLOOKUP($A45,'2021'!$F$10:$O$471,1,FALSE),VLOOKUP($A45,'21 22'!$F$10:$N$408,1,FALSE),FALSE)</f>
        <v>Broadland</v>
      </c>
      <c r="P45" t="str">
        <f>IF(VLOOKUP($A45,'22 23'!$F$10:$N$408,1,FALSE)=VLOOKUP($A45,'2022'!$F$10:$O$468,1,FALSE),VLOOKUP($A45,'22 23'!$F$10:$N$408,1,FALSE),FALSE)</f>
        <v>Broadland</v>
      </c>
      <c r="Q45" t="str">
        <f>IF(VLOOKUP($A45,'23 24'!$F$7:$N$408,1,FALSE)=VLOOKUP($A45,'2023'!$C$7:$O$468,1,FALSE),VLOOKUP($A45,'23 24'!$F$7:$N$408,1,FALSE),FALSE)</f>
        <v>Broadland</v>
      </c>
      <c r="S45" s="196">
        <f>IFERROR((VLOOKUP($A45,'0910'!$F$10:$L$433,4,FALSE)/VLOOKUP($A45,'2010'!$C$5:$K$611,9,FALSE))*1000,#N/A)</f>
        <v>2.1965952773201538</v>
      </c>
      <c r="T45" s="196">
        <f>IFERROR((VLOOKUP($A45,'1011'!$F$10:$L$433,4,FALSE)/VLOOKUP($A45,'2011'!$C$5:$K$611,9,FALSE))*1000,#N/A)</f>
        <v>2.3696682464454977</v>
      </c>
      <c r="U45" s="196">
        <f>IFERROR((VLOOKUP($A45,'1112'!$F$10:$L$408,4,FALSE)/VLOOKUP($A45,'2012'!$F$10:$M$460,8,FALSE))*1000,#N/A)</f>
        <v>3.0858595026320566</v>
      </c>
      <c r="V45" s="196">
        <f>IFERROR((VLOOKUP($A45,'1213'!$F$10:$L$408,4,FALSE)/VLOOKUP($A45,'2013'!$F$10:$M$460,8,FALSE))*1000,#N/A)</f>
        <v>1.8092998009770218</v>
      </c>
      <c r="W45" s="196">
        <f>IFERROR((VLOOKUP($A45,'1314'!$F$10:$L$408,4,FALSE)/VLOOKUP($A45,'2014'!$F$10:$M$460,8,FALSE))*1000,#N/A)</f>
        <v>3.4148094895758447</v>
      </c>
      <c r="X45" s="196">
        <f>IFERROR((VLOOKUP($A45,'1415'!$F$10:$L$408,4,FALSE)/VLOOKUP($A45,'2015'!$F$10:$M$460,8,FALSE))*1000,#N/A)</f>
        <v>5.7071517745675049</v>
      </c>
      <c r="Y45" s="196">
        <f>IFERROR((VLOOKUP($A45,'1516'!$F$10:$L$408,4,FALSE)/VLOOKUP($A45,'2016'!$F$10:$M$460,8,FALSE))*1000,#N/A)</f>
        <v>10.731878958479943</v>
      </c>
      <c r="Z45" s="196">
        <f>IFERROR((VLOOKUP($A45,'1617'!$F$10:$L$408,4,FALSE)/VLOOKUP($A45,'2017'!$F$10:$M$460,8,FALSE))*1000,#N/A)</f>
        <v>10.427528675703858</v>
      </c>
      <c r="AA45" s="196">
        <f>IFERROR((VLOOKUP($A45,'1718'!$F$10:$L$408,4,FALSE)/VLOOKUP($A45,'2018'!$F$10:$N$460,9,FALSE))*1000,#N/A)</f>
        <v>9.9622122981793204</v>
      </c>
      <c r="AB45" s="196">
        <f>IFERROR((VLOOKUP($A45,'1819'!$F$10:$L$408,4,FALSE)/VLOOKUP($A45,'2018'!$F$10:$N$460,9,FALSE))*1000,#N/A)</f>
        <v>7.7293026451391276</v>
      </c>
      <c r="AC45" s="196">
        <f>IFERROR((VLOOKUP($A45,'1920'!$F$10:$L$408,4,FALSE)/VLOOKUP($A45,'2019'!$F$10:$N$464,8,FALSE))*1000,#N/A)</f>
        <v>8.1546668478814848</v>
      </c>
      <c r="AD45" s="196">
        <f>IFERROR((VLOOKUP($A45,'20 21'!$F$10:$M$408,4,FALSE)/VLOOKUP($A45,'2020'!$F$10:$N$469,8,FALSE))*1000,#N/A)</f>
        <v>6.5671601578812648</v>
      </c>
      <c r="AE45" s="196">
        <f>IFERROR((VLOOKUP($A45,'21 22'!$F$10:$M$408,4,FALSE)/VLOOKUP($A45,'2021'!$F$10:$N$469,8,FALSE))*1000,#N/A)</f>
        <v>15.700684817103724</v>
      </c>
      <c r="AF45" s="196">
        <f>IFERROR((VLOOKUP($A45,'22 23'!$F$10:$M$408,4,FALSE)/VLOOKUP($A45,'2022'!$F$10:$N$469,8,FALSE))*1000,#N/A)</f>
        <v>12.722225893860287</v>
      </c>
      <c r="AG45" s="196">
        <f>IFERROR((VLOOKUP($A45,'23 24'!$F$7:$M$408,4,FALSE)/VLOOKUP($A45,'2023'!$C$7:$N$469,9,FALSE))*1000,#N/A)</f>
        <v>4.3940306280208956</v>
      </c>
      <c r="AI45" s="196">
        <f>IFERROR((VLOOKUP($A45,'0910'!$F$10:$L$433,5,FALSE)/VLOOKUP($A45,'2010'!$C$5:$K$611,9,FALSE))*1000,#N/A)</f>
        <v>0</v>
      </c>
      <c r="AJ45" s="196">
        <f>IFERROR((VLOOKUP($A45,'1011'!$F$10:$L$433,5,FALSE)/VLOOKUP($A45,'2011'!$C$5:$K$611,9,FALSE))*1000,#N/A)</f>
        <v>0.18228217280349981</v>
      </c>
      <c r="AK45" s="196">
        <f>IFERROR((VLOOKUP($A45,'1112'!$F$10:$L$408,5,FALSE)/VLOOKUP($A45,'2012'!$F$10:$M$460,8,FALSE))*1000,#N/A)</f>
        <v>0.72608458885460159</v>
      </c>
      <c r="AL45" s="196">
        <f>IFERROR((VLOOKUP($A45,'1213'!$F$10:$L$408,5,FALSE)/VLOOKUP($A45,'2013'!$F$10:$M$460,8,FALSE))*1000,#N/A)</f>
        <v>0.3618599601954044</v>
      </c>
      <c r="AM45" s="196">
        <f>IFERROR((VLOOKUP($A45,'1314'!$F$10:$L$408,5,FALSE)/VLOOKUP($A45,'2014'!$F$10:$M$460,8,FALSE))*1000,#N/A)</f>
        <v>0.3594536304816679</v>
      </c>
      <c r="AN45" s="196">
        <f>IFERROR((VLOOKUP($A45,'1415'!$F$10:$L$408,5,FALSE)/VLOOKUP($A45,'2015'!$F$10:$M$460,8,FALSE))*1000,#N/A)</f>
        <v>1.0700909577314071</v>
      </c>
      <c r="AO45" s="196">
        <f>IFERROR((VLOOKUP($A45,'1516'!$F$10:$L$408,5,FALSE)/VLOOKUP($A45,'2016'!$F$10:$M$460,8,FALSE))*1000,#N/A)</f>
        <v>0.70372976776917662</v>
      </c>
      <c r="AP45" s="196">
        <f>IFERROR((VLOOKUP($A45,'1617'!$F$10:$L$408,5,FALSE)/VLOOKUP($A45,'2017'!$F$10:$M$460,8,FALSE))*1000,#N/A)</f>
        <v>0.52137643378519294</v>
      </c>
      <c r="AQ45" s="196">
        <f>IFERROR((VLOOKUP($A45,'1718'!$F$10:$L$408,5,FALSE)/VLOOKUP($A45,'2018'!$F$10:$N$460,9,FALSE))*1000,#N/A)</f>
        <v>0</v>
      </c>
      <c r="AR45" s="196">
        <f>IFERROR((VLOOKUP($A45,'1819'!$F$10:$L$408,5,FALSE)/VLOOKUP($A45,'2018'!$F$10:$N$460,9,FALSE))*1000,#N/A)</f>
        <v>1.202335967021642</v>
      </c>
      <c r="AS45" s="196">
        <f>IFERROR((VLOOKUP($A45,'1920'!$F$10:$L$408,5,FALSE)/VLOOKUP($A45,'2019'!$F$10:$N$464,8,FALSE))*1000,#N/A)</f>
        <v>1.359111141313581</v>
      </c>
      <c r="AT45" s="196">
        <f>IFERROR((VLOOKUP($A45,'20 21'!$F$10:$L$408,5,FALSE)/VLOOKUP($A45,'2020'!$F$10:$N$469,8,FALSE))*1000,#N/A)</f>
        <v>2.1890533859604218</v>
      </c>
      <c r="AU45" s="196">
        <f>IFERROR((VLOOKUP($A45,'21 22'!$F$10:$L$408,5,FALSE)/VLOOKUP($A45,'2021'!$F$10:$N$469,8,FALSE))*1000,#N/A)</f>
        <v>3.1735426757975613</v>
      </c>
      <c r="AV45" s="196">
        <f>IFERROR((VLOOKUP($A45,'22 23'!$F$10:$L$408,5,FALSE)/VLOOKUP($A45,'2022'!$F$10:$N$469,8,FALSE))*1000,#N/A)</f>
        <v>4.2958165355891875</v>
      </c>
      <c r="AW45" s="196">
        <f>IFERROR((VLOOKUP($A45,'23 24'!$F$7:$M$408,5,FALSE)/VLOOKUP($A45,'2023'!$C$7:$N$469,9,FALSE))*1000,#N/A)</f>
        <v>2.9293537520139306</v>
      </c>
      <c r="AY45" s="196">
        <f>IFERROR((VLOOKUP($A45,'0910'!$F$10:$L$433,6,FALSE)/VLOOKUP($A45,'2010'!$C$5:$K$611,9,FALSE))*1000,#N/A)</f>
        <v>0.36609921288669234</v>
      </c>
      <c r="AZ45" s="196">
        <f>IFERROR((VLOOKUP($A45,'1011'!$F$10:$L$433,6,FALSE)/VLOOKUP($A45,'2011'!$C$5:$K$611,9,FALSE))*1000,#N/A)</f>
        <v>0</v>
      </c>
      <c r="BA45" s="196">
        <f>IFERROR((VLOOKUP($A45,'1112'!$F$10:$L$408,6,FALSE)/VLOOKUP($A45,'2012'!$F$10:$M$460,8,FALSE))*1000,#N/A)</f>
        <v>0.1815211472136504</v>
      </c>
      <c r="BB45" s="196">
        <f>IFERROR((VLOOKUP($A45,'1213'!$F$10:$L$408,6,FALSE)/VLOOKUP($A45,'2013'!$F$10:$M$460,8,FALSE))*1000,#N/A)</f>
        <v>0</v>
      </c>
      <c r="BC45" s="196">
        <f>IFERROR((VLOOKUP($A45,'1314'!$F$10:$L$408,6,FALSE)/VLOOKUP($A45,'2014'!$F$10:$M$460,8,FALSE))*1000,#N/A)</f>
        <v>0</v>
      </c>
      <c r="BD45" s="196">
        <f>IFERROR((VLOOKUP($A45,'1415'!$F$10:$L$408,6,FALSE)/VLOOKUP($A45,'2015'!$F$10:$M$460,8,FALSE))*1000,#N/A)</f>
        <v>0</v>
      </c>
      <c r="BE45" s="196">
        <f>IFERROR((VLOOKUP($A45,'1516'!$F$10:$L$408,6,FALSE)/VLOOKUP($A45,'2016'!$F$10:$M$460,8,FALSE))*1000,#N/A)</f>
        <v>0</v>
      </c>
      <c r="BF45" s="196">
        <f>IFERROR((VLOOKUP($A45,'1617'!$F$10:$L$408,6,FALSE)/VLOOKUP($A45,'2017'!$F$10:$M$460,8,FALSE))*1000,#N/A)</f>
        <v>0</v>
      </c>
      <c r="BG45" s="196">
        <f>IFERROR((VLOOKUP($A45,'1718'!$F$10:$L$408,6,FALSE)/VLOOKUP($A45,'2018'!$F$10:$N$460,9,FALSE))*1000,#N/A)</f>
        <v>0</v>
      </c>
      <c r="BH45" s="196">
        <f>IFERROR((VLOOKUP($A45,'1819'!$F$10:$L$408,6,FALSE)/VLOOKUP($A45,'2018'!$F$10:$N$460,9,FALSE))*1000,#N/A)</f>
        <v>0</v>
      </c>
      <c r="BI45" s="196">
        <f>IFERROR((VLOOKUP($A45,'1920'!$F$10:$L$408,6,FALSE)/VLOOKUP($A45,'2019'!$F$10:$N$464,8,FALSE))*1000,#N/A)</f>
        <v>0</v>
      </c>
      <c r="BJ45" s="196">
        <f>IFERROR((VLOOKUP($A45,'20 21'!$F$10:$L$408,6,FALSE)/VLOOKUP($A45,'2020'!$F$10:$N$469,8,FALSE))*1000,#N/A)</f>
        <v>0</v>
      </c>
      <c r="BK45" s="196">
        <f>IFERROR((VLOOKUP($A45,'21 22'!$F$10:$L$408,6,FALSE)/VLOOKUP($A45,'2021'!$F$10:$N$469,8,FALSE))*1000,#N/A)</f>
        <v>0</v>
      </c>
      <c r="BL45" s="196">
        <f>IFERROR((VLOOKUP($A45,'22 23'!$F$10:$L$408,6,FALSE)/VLOOKUP($A45,'2022'!$F$10:$N$469,8,FALSE))*1000,#N/A)</f>
        <v>0</v>
      </c>
      <c r="BM45" s="196">
        <f>IFERROR((VLOOKUP($A45,'23 24'!$F$7:$M$408,6,FALSE)/VLOOKUP($A45,'2023'!$C$7:$N$469,9,FALSE))*1000,#N/A)</f>
        <v>0</v>
      </c>
      <c r="BO45" s="196">
        <f>IFERROR((VLOOKUP($A45,'0910'!$F$10:$L$433,7,FALSE)/VLOOKUP($A45,'2010'!$C$5:$K$611,9,FALSE))*1000,#N/A)</f>
        <v>2.5626944902068458</v>
      </c>
      <c r="BP45" s="196">
        <f>IFERROR((VLOOKUP($A45,'1011'!$F$10:$L$433,7,FALSE)/VLOOKUP($A45,'2011'!$C$5:$K$611,9,FALSE))*1000,#N/A)</f>
        <v>2.7342325920524972</v>
      </c>
      <c r="BQ45" s="196">
        <f>IFERROR((VLOOKUP($A45,'1112'!$F$10:$L$408,7,FALSE)/VLOOKUP($A45,'2012'!$F$10:$M$460,8,FALSE))*1000,#N/A)</f>
        <v>4.1749863859139591</v>
      </c>
      <c r="BR45" s="196">
        <f>IFERROR((VLOOKUP($A45,'1213'!$F$10:$L$408,7,FALSE)/VLOOKUP($A45,'2013'!$F$10:$M$460,8,FALSE))*1000,#N/A)</f>
        <v>2.1711597611724263</v>
      </c>
      <c r="BS45" s="196">
        <f>IFERROR((VLOOKUP($A45,'1314'!$F$10:$L$408,7,FALSE)/VLOOKUP($A45,'2014'!$F$10:$M$460,8,FALSE))*1000,#N/A)</f>
        <v>3.7742631200575123</v>
      </c>
      <c r="BT45" s="196">
        <f>IFERROR((VLOOKUP($A45,'1415'!$F$10:$L$408,7,FALSE)/VLOOKUP($A45,'2015'!$F$10:$M$460,8,FALSE))*1000,#N/A)</f>
        <v>6.5988942393436778</v>
      </c>
      <c r="BU45" s="196">
        <f>IFERROR((VLOOKUP($A45,'1516'!$F$10:$L$408,7,FALSE)/VLOOKUP($A45,'2016'!$F$10:$M$460,8,FALSE))*1000,#N/A)</f>
        <v>11.43560872624912</v>
      </c>
      <c r="BV45" s="196">
        <f>IFERROR((VLOOKUP($A45,'1617'!$F$10:$L$408,7,FALSE)/VLOOKUP($A45,'2017'!$F$10:$M$460,8,FALSE))*1000,#N/A)</f>
        <v>10.948905109489052</v>
      </c>
      <c r="BW45" s="196">
        <f>IFERROR((VLOOKUP($A45,'1718'!$F$10:$L$408,7,FALSE)/VLOOKUP($A45,'2018'!$F$10:$N$460,9,FALSE))*1000,#N/A)</f>
        <v>9.9622122981793204</v>
      </c>
      <c r="BX45" s="196">
        <f>IFERROR((VLOOKUP($A45,'1819'!$F$10:$L$408,7,FALSE)/VLOOKUP($A45,'2018'!$F$10:$N$460,9,FALSE))*1000,#N/A)</f>
        <v>8.9316386121607678</v>
      </c>
      <c r="BY45" s="196">
        <f>IFERROR((VLOOKUP($A45,'1920'!$F$10:$L$408,7,FALSE)/VLOOKUP($A45,'2019'!$F$10:$N$464,8,FALSE))*1000,#N/A)</f>
        <v>9.5137779891950665</v>
      </c>
      <c r="BZ45" s="196">
        <f>IFERROR((VLOOKUP($A45,'20 21'!$F$10:$L$408,7,FALSE)/VLOOKUP($A45,'2020'!$F$10:$N$469,8,FALSE))*1000,#N/A)</f>
        <v>8.756213543841687</v>
      </c>
      <c r="CA45" s="196">
        <f>IFERROR((VLOOKUP($A45,'21 22'!$F$10:$L$408,7,FALSE)/VLOOKUP($A45,'2021'!$F$10:$N$469,8,FALSE))*1000,#N/A)</f>
        <v>18.874227492901287</v>
      </c>
      <c r="CB45" s="196">
        <f>IFERROR((VLOOKUP($A45,'22 23'!$F$10:$L$408,7,FALSE)/VLOOKUP($A45,'2022'!$F$10:$N$469,8,FALSE))*1000,#N/A)</f>
        <v>17.018042429449473</v>
      </c>
      <c r="CC45" s="196">
        <f>IFERROR((VLOOKUP($A45,'23 24'!$F$7:$M$408,7,FALSE)/VLOOKUP($A45,'2023'!$C$7:$N$469,9,FALSE))*1000,#N/A)</f>
        <v>7.3233843800348266</v>
      </c>
      <c r="CE45" s="198">
        <f>IFERROR((VLOOKUP($A45,'0910'!$F$10:$S$433,9,FALSE)/VLOOKUP($A45,'2010'!$C$5:$K$611,9,FALSE))*1000,#N/A)</f>
        <v>2.745744096650192</v>
      </c>
      <c r="CF45" s="198">
        <f>IFERROR((VLOOKUP($A45,'1011'!$F$10:$S$433,10,FALSE)/VLOOKUP($A45,'2011'!$C$5:$K$611,9,FALSE))*1000,#N/A)</f>
        <v>1.8228217280349983</v>
      </c>
      <c r="CG45" s="198">
        <f>IFERROR((VLOOKUP($A45,'1112'!$F$10:$S$408,9,FALSE)/VLOOKUP($A45,'2012'!$F$10:$M$460,8,FALSE))*1000,#N/A)</f>
        <v>2.9043383554184063</v>
      </c>
      <c r="CH45" s="198">
        <f>IFERROR((VLOOKUP($A45,'1213'!$F$10:$S$408,9,FALSE)/VLOOKUP($A45,'2013'!$F$10:$M$460,8,FALSE))*1000,#N/A)</f>
        <v>2.3520897412701287</v>
      </c>
      <c r="CI45" s="198">
        <f>IFERROR((VLOOKUP($A45,'1314'!$F$10:$S$408,9,FALSE)/VLOOKUP($A45,'2014'!$F$10:$M$460,8,FALSE))*1000,#N/A)</f>
        <v>3.0553558590941767</v>
      </c>
      <c r="CJ45" s="198">
        <f>IFERROR((VLOOKUP($A45,'1415'!$F$10:$S$408,9,FALSE)/VLOOKUP($A45,'2015'!$F$10:$M$460,8,FALSE))*1000,#N/A)</f>
        <v>4.1020153379703945</v>
      </c>
      <c r="CK45" s="198">
        <f>IFERROR((VLOOKUP($A45,'1516'!$F$10:$S$408,9,FALSE)/VLOOKUP($A45,'2016'!$F$10:$M$460,8,FALSE))*1000,#N/A)</f>
        <v>7.2132301196340602</v>
      </c>
      <c r="CL45" s="198">
        <f>IFERROR((VLOOKUP($A45,'1617'!$F$10:$S$408,9,FALSE)/VLOOKUP($A45,'2017'!$F$10:$M$460,8,FALSE))*1000,#N/A)</f>
        <v>10.775112964893987</v>
      </c>
      <c r="CM45" s="198">
        <f>IFERROR((VLOOKUP($A45,'1718'!$F$10:$S$408,9,FALSE)/VLOOKUP($A45,'2018'!$F$10:$N$460,9,FALSE))*1000,#N/A)</f>
        <v>7.7293026451391276</v>
      </c>
      <c r="CN45" s="198">
        <f>IFERROR((VLOOKUP($A45,'1819'!$F$10:$S$408,9,FALSE)/VLOOKUP($A45,'2018'!$F$10:$N$460,9,FALSE))*1000,#N/A)</f>
        <v>8.5881140501545854</v>
      </c>
      <c r="CO45" s="198">
        <f>IFERROR((VLOOKUP($A45,'1920'!$F$10:$S$408,9,FALSE)/VLOOKUP($A45,'2019'!$F$10:$N$464,8,FALSE))*1000,#N/A)</f>
        <v>7.1353334918962998</v>
      </c>
      <c r="CP45" s="198">
        <f>IFERROR((VLOOKUP($A45,'20 21'!$F$10:$S$408,9,FALSE)/VLOOKUP($A45,'2020'!$F$10:$N$469,8,FALSE))*1000,#N/A)</f>
        <v>6.2303827138873542</v>
      </c>
      <c r="CQ45" s="198">
        <f>IFERROR((VLOOKUP($A45,'21 22'!$F$10:$S$408,9,FALSE)/VLOOKUP($A45,'2021'!$F$10:$N$469,8,FALSE))*1000,#N/A)</f>
        <v>9.520628027392684</v>
      </c>
      <c r="CR45" s="198">
        <f>IFERROR((VLOOKUP($A45,'22 23'!$F$10:$S$408,9,FALSE)/VLOOKUP($A45,'2022'!$F$10:$N$469,8,FALSE))*1000,#N/A)</f>
        <v>9.4177516357147564</v>
      </c>
      <c r="CS45" s="196">
        <f>IFERROR((VLOOKUP($A45,'23 24'!$F$7:$S$408,9,FALSE)/VLOOKUP($A45,'2023'!$C$7:$N$469,9,FALSE))*1000,#N/A)</f>
        <v>9.6017706316012159</v>
      </c>
      <c r="CU45" s="198">
        <f>IFERROR((VLOOKUP($A45,'0910'!$F$10:$S$433,10,FALSE)/VLOOKUP($A45,'2010'!$C$5:$K$611,9,FALSE))*1000,#N/A)</f>
        <v>0.54914881933003845</v>
      </c>
      <c r="CV45" s="198">
        <f>IFERROR((VLOOKUP($A45,'1011'!$F$10:$S$433,11,FALSE)/VLOOKUP($A45,'2011'!$C$5:$K$611,9,FALSE))*1000,#N/A)</f>
        <v>0.18228217280349981</v>
      </c>
      <c r="CW45" s="198">
        <f>IFERROR((VLOOKUP($A45,'1112'!$F$10:$S$408,10,FALSE)/VLOOKUP($A45,'2012'!$F$10:$M$460,8,FALSE))*1000,#N/A)</f>
        <v>0.1815211472136504</v>
      </c>
      <c r="CX45" s="198">
        <f>IFERROR((VLOOKUP($A45,'1213'!$F$10:$S$408,10,FALSE)/VLOOKUP($A45,'2013'!$F$10:$M$460,8,FALSE))*1000,#N/A)</f>
        <v>0.3618599601954044</v>
      </c>
      <c r="CY45" s="198">
        <f>IFERROR((VLOOKUP($A45,'1314'!$F$10:$S$408,10,FALSE)/VLOOKUP($A45,'2014'!$F$10:$M$460,8,FALSE))*1000,#N/A)</f>
        <v>0.71890726096333579</v>
      </c>
      <c r="CZ45" s="198">
        <f>IFERROR((VLOOKUP($A45,'1415'!$F$10:$S$408,10,FALSE)/VLOOKUP($A45,'2015'!$F$10:$M$460,8,FALSE))*1000,#N/A)</f>
        <v>0.71339397182093811</v>
      </c>
      <c r="DA45" s="198">
        <f>IFERROR((VLOOKUP($A45,'1516'!$F$10:$S$408,10,FALSE)/VLOOKUP($A45,'2016'!$F$10:$M$460,8,FALSE))*1000,#N/A)</f>
        <v>0.8796622097114708</v>
      </c>
      <c r="DB45" s="198">
        <f>IFERROR((VLOOKUP($A45,'1617'!$F$10:$S$408,10,FALSE)/VLOOKUP($A45,'2017'!$F$10:$M$460,8,FALSE))*1000,#N/A)</f>
        <v>2.0855057351407718</v>
      </c>
      <c r="DC45" s="198">
        <f>IFERROR((VLOOKUP($A45,'1718'!$F$10:$S$408,10,FALSE)/VLOOKUP($A45,'2018'!$F$10:$N$460,9,FALSE))*1000,#N/A)</f>
        <v>0.85881140501545861</v>
      </c>
      <c r="DD45" s="198">
        <f>IFERROR((VLOOKUP($A45,'1819'!$F$10:$S$408,10,FALSE)/VLOOKUP($A45,'2018'!$F$10:$N$460,9,FALSE))*1000,#N/A)</f>
        <v>0</v>
      </c>
      <c r="DE45" s="198">
        <f>IFERROR((VLOOKUP($A45,'1920'!$F$10:$S$408,10,FALSE)/VLOOKUP($A45,'2019'!$F$10:$N$464,8,FALSE))*1000,#N/A)</f>
        <v>1.359111141313581</v>
      </c>
      <c r="DF45" s="198">
        <f>IFERROR((VLOOKUP($A45,'20 21'!$F$10:$S$408,10,FALSE)/VLOOKUP($A45,'2020'!$F$10:$N$469,8,FALSE))*1000,#N/A)</f>
        <v>1.1787210539786888</v>
      </c>
      <c r="DG45" s="198">
        <f>IFERROR((VLOOKUP($A45,'21 22'!$F$10:$S$408,10,FALSE)/VLOOKUP($A45,'2021'!$F$10:$N$469,8,FALSE))*1000,#N/A)</f>
        <v>1.1691999331885754</v>
      </c>
      <c r="DH45" s="198">
        <f>IFERROR((VLOOKUP($A45,'22 23'!$F$10:$S$408,10,FALSE)/VLOOKUP($A45,'2022'!$F$10:$N$469,8,FALSE))*1000,#N/A)</f>
        <v>2.3131319807018702</v>
      </c>
      <c r="DI45" s="196">
        <f>IFERROR((VLOOKUP($A45,'23 24'!$F$7:$S$408,10,FALSE)/VLOOKUP($A45,'2023'!$C$7:$N$469,9,FALSE))*1000,#N/A)</f>
        <v>4.0685468777971261</v>
      </c>
      <c r="DK45" s="198">
        <f>IFERROR((VLOOKUP($A45,'0910'!$F$10:$S$433,11,FALSE)/VLOOKUP($A45,'2010'!$C$5:$K$611,9,FALSE))*1000,#N/A)</f>
        <v>0.18304960644334617</v>
      </c>
      <c r="DL45" s="198">
        <f>IFERROR((VLOOKUP($A45,'1011'!$F$10:$S$433,12,FALSE)/VLOOKUP($A45,'2011'!$C$5:$K$611,9,FALSE))*1000,#N/A)</f>
        <v>0.54684651841049947</v>
      </c>
      <c r="DM45" s="198">
        <f>IFERROR((VLOOKUP($A45,'1112'!$F$10:$S$408,11,FALSE)/VLOOKUP($A45,'2012'!$F$10:$M$460,8,FALSE))*1000,#N/A)</f>
        <v>0.36304229442730079</v>
      </c>
      <c r="DN45" s="198">
        <f>IFERROR((VLOOKUP($A45,'1213'!$F$10:$S$408,11,FALSE)/VLOOKUP($A45,'2013'!$F$10:$M$460,8,FALSE))*1000,#N/A)</f>
        <v>0</v>
      </c>
      <c r="DO45" s="198">
        <f>IFERROR((VLOOKUP($A45,'1314'!$F$10:$S$408,11,FALSE)/VLOOKUP($A45,'2014'!$F$10:$M$460,8,FALSE))*1000,#N/A)</f>
        <v>0</v>
      </c>
      <c r="DP45" s="198">
        <f>IFERROR((VLOOKUP($A45,'1415'!$F$10:$S$408,11,FALSE)/VLOOKUP($A45,'2015'!$F$10:$M$460,8,FALSE))*1000,#N/A)</f>
        <v>0</v>
      </c>
      <c r="DQ45" s="198">
        <f>IFERROR((VLOOKUP($A45,'1516'!$F$10:$S$408,11,FALSE)/VLOOKUP($A45,'2016'!$F$10:$M$460,8,FALSE))*1000,#N/A)</f>
        <v>0</v>
      </c>
      <c r="DR45" s="198">
        <f>IFERROR((VLOOKUP($A45,'1617'!$F$10:$S$408,11,FALSE)/VLOOKUP($A45,'2017'!$F$10:$M$460,8,FALSE))*1000,#N/A)</f>
        <v>0</v>
      </c>
      <c r="DS45" s="198">
        <f>IFERROR((VLOOKUP($A45,'1718'!$F$10:$S$408,11,FALSE)/VLOOKUP($A45,'2018'!$F$10:$N$460,9,FALSE))*1000,#N/A)</f>
        <v>0</v>
      </c>
      <c r="DT45" s="198">
        <f>IFERROR((VLOOKUP($A45,'1819'!$F$10:$S$408,11,FALSE)/VLOOKUP($A45,'2018'!$F$10:$N$460,9,FALSE))*1000,#N/A)</f>
        <v>0</v>
      </c>
      <c r="DU45" s="198">
        <f>IFERROR((VLOOKUP($A45,'1920'!$F$10:$S$408,11,FALSE)/VLOOKUP($A45,'2019'!$F$10:$N$464,8,FALSE))*1000,#N/A)</f>
        <v>0</v>
      </c>
      <c r="DV45" s="198">
        <f>IFERROR((VLOOKUP($A45,'20 21'!$F$10:$S$408,11,FALSE)/VLOOKUP($A45,'2020'!$F$10:$N$469,8,FALSE))*1000,#N/A)</f>
        <v>0</v>
      </c>
      <c r="DW45" s="198">
        <f>IFERROR((VLOOKUP($A45,'21 22'!$F$10:$S$408,11,FALSE)/VLOOKUP($A45,'2021'!$F$10:$N$469,8,FALSE))*1000,#N/A)</f>
        <v>0</v>
      </c>
      <c r="DX45" s="198">
        <f>IFERROR((VLOOKUP($A45,'22 23'!$F$10:$S$408,11,FALSE)/VLOOKUP($A45,'2022'!$F$10:$N$469,8,FALSE))*1000,#N/A)</f>
        <v>0.99134227744365866</v>
      </c>
      <c r="DY45" s="196">
        <f>IFERROR((VLOOKUP($A45,'23 24'!$F$7:$S$408,11,FALSE)/VLOOKUP($A45,'2023'!$C$7:$N$469,9,FALSE))*1000,#N/A)</f>
        <v>0</v>
      </c>
      <c r="EA45" s="198">
        <f>IFERROR((VLOOKUP($A45,'0910'!$F$10:$S$433,12,FALSE)/VLOOKUP($A45,'2010'!$C$5:$K$611,9,FALSE))*1000,#N/A)</f>
        <v>3.6609921288669227</v>
      </c>
      <c r="EB45" s="198">
        <f>IFERROR((VLOOKUP($A45,'1011'!$F$10:$S$433,13,FALSE)/VLOOKUP($A45,'2011'!$C$5:$K$611,9,FALSE))*1000,#N/A)</f>
        <v>2.5519504192489975</v>
      </c>
      <c r="EC45" s="198">
        <f>IFERROR((VLOOKUP($A45,'1112'!$F$10:$S$408,12,FALSE)/VLOOKUP($A45,'2012'!$F$10:$M$460,8,FALSE))*1000,#N/A)</f>
        <v>3.4489017970593578</v>
      </c>
      <c r="ED45" s="198">
        <f>IFERROR((VLOOKUP($A45,'1213'!$F$10:$S$408,12,FALSE)/VLOOKUP($A45,'2013'!$F$10:$M$460,8,FALSE))*1000,#N/A)</f>
        <v>2.7139497014655332</v>
      </c>
      <c r="EE45" s="198">
        <f>IFERROR((VLOOKUP($A45,'1314'!$F$10:$S$408,12,FALSE)/VLOOKUP($A45,'2014'!$F$10:$M$460,8,FALSE))*1000,#N/A)</f>
        <v>3.5945363048166787</v>
      </c>
      <c r="EF45" s="198">
        <f>IFERROR((VLOOKUP($A45,'1415'!$F$10:$S$408,12,FALSE)/VLOOKUP($A45,'2015'!$F$10:$M$460,8,FALSE))*1000,#N/A)</f>
        <v>4.815409309791332</v>
      </c>
      <c r="EG45" s="198">
        <f>IFERROR((VLOOKUP($A45,'1516'!$F$10:$S$408,12,FALSE)/VLOOKUP($A45,'2016'!$F$10:$M$460,8,FALSE))*1000,#N/A)</f>
        <v>8.2688247712878269</v>
      </c>
      <c r="EH45" s="198">
        <f>IFERROR((VLOOKUP($A45,'1617'!$F$10:$S$408,12,FALSE)/VLOOKUP($A45,'2017'!$F$10:$M$460,8,FALSE))*1000,#N/A)</f>
        <v>12.860618700034758</v>
      </c>
      <c r="EI45" s="198">
        <f>IFERROR((VLOOKUP($A45,'1718'!$F$10:$S$408,12,FALSE)/VLOOKUP($A45,'2018'!$F$10:$N$460,9,FALSE))*1000,#N/A)</f>
        <v>8.4163517691514951</v>
      </c>
      <c r="EJ45" s="198">
        <f>IFERROR((VLOOKUP($A45,'1819'!$F$10:$S$408,12,FALSE)/VLOOKUP($A45,'2018'!$F$10:$N$460,9,FALSE))*1000,#N/A)</f>
        <v>8.7598763311576775</v>
      </c>
      <c r="EK45" s="198">
        <f>IFERROR((VLOOKUP($A45,'1920'!$F$10:$S$408,12,FALSE)/VLOOKUP($A45,'2019'!$F$10:$N$464,8,FALSE))*1000,#N/A)</f>
        <v>8.4944446332098806</v>
      </c>
      <c r="EL45" s="198">
        <f>IFERROR((VLOOKUP($A45,'20 21'!$F$10:$S$408,12,FALSE)/VLOOKUP($A45,'2020'!$F$10:$N$469,8,FALSE))*1000,#N/A)</f>
        <v>7.4091037678660436</v>
      </c>
      <c r="EM45" s="198">
        <f>IFERROR((VLOOKUP($A45,'21 22'!$F$10:$S$408,12,FALSE)/VLOOKUP($A45,'2021'!$F$10:$N$469,8,FALSE))*1000,#N/A)</f>
        <v>10.68982796058126</v>
      </c>
      <c r="EN45" s="198">
        <f>IFERROR((VLOOKUP($A45,'22 23'!$F$10:$S$408,12,FALSE)/VLOOKUP($A45,'2022'!$F$10:$N$469,8,FALSE))*1000,#N/A)</f>
        <v>12.887449606767564</v>
      </c>
      <c r="EO45" s="196">
        <f>IFERROR((VLOOKUP($A45,'23 24'!$F$7:$S$408,12,FALSE)/VLOOKUP($A45,'2023'!$C$7:$N$469,9,FALSE))*1000,#N/A)</f>
        <v>13.670317509398343</v>
      </c>
    </row>
    <row r="46" spans="1:145" x14ac:dyDescent="0.3">
      <c r="A46" t="s">
        <v>203</v>
      </c>
      <c r="B46" t="s">
        <v>1743</v>
      </c>
      <c r="C46" t="str">
        <f>IF(VLOOKUP($A46,'0910'!$F$10:$L$433,1,FALSE)=VLOOKUP($A46,'2010'!$C$5:$K$611,1,FALSE),VLOOKUP($A46,'0910'!$F$10:$L$433,1,FALSE),FALSE)</f>
        <v>Bromley</v>
      </c>
      <c r="D46" t="str">
        <f>IF(VLOOKUP($A46,'1011'!$F$10:$L$433,1,FALSE)=VLOOKUP($A46,'2011'!$C$5:$K$611,1,FALSE),VLOOKUP($A46,'1011'!$F$10:$L$433,1,FALSE),FALSE)</f>
        <v>Bromley</v>
      </c>
      <c r="E46" t="str">
        <f>IF(VLOOKUP(A46,'1112'!$F$10:$L$408,1,FALSE)=VLOOKUP(A46,'2012'!$F$10:$M$460,1,FALSE),VLOOKUP(A46,'1112'!$F$10:$L$408,1,FALSE),FALSE)</f>
        <v>Bromley</v>
      </c>
      <c r="F46" t="str">
        <f>IF(VLOOKUP($A46,'1213'!$F$10:$L$408,1,FALSE)=VLOOKUP($A46,'2013'!$F$10:$M$460,1,FALSE),VLOOKUP($A46,'1213'!$F$10:$L$408,1,FALSE),FALSE)</f>
        <v>Bromley</v>
      </c>
      <c r="G46" t="str">
        <f>IF(VLOOKUP($A46,'1314'!$F$10:$L$408,1,FALSE)=VLOOKUP($A46,'2014'!$F$10:$M$460,1,FALSE),VLOOKUP($A46,'1314'!$F$10:$L$408,1,FALSE),FALSE)</f>
        <v>Bromley</v>
      </c>
      <c r="H46" t="str">
        <f>IF(VLOOKUP($A46,'1415'!$F$10:$L$408,1,FALSE)=VLOOKUP($A46,'2015'!$F$10:$M$460,1,FALSE),VLOOKUP($A46,'1415'!$F$10:$L$408,1,FALSE),FALSE)</f>
        <v>Bromley</v>
      </c>
      <c r="I46" t="str">
        <f>IF(VLOOKUP($A46,'1516'!$F$10:$L$408,1,FALSE)=VLOOKUP($A46,'2015'!$F$10:$M$460,1,FALSE),VLOOKUP($A46,'1516'!$F$10:$L$408,1,FALSE),FALSE)</f>
        <v>Bromley</v>
      </c>
      <c r="J46" t="str">
        <f>IF(VLOOKUP($A46,'1617'!$F$10:$L$408,1,FALSE)=VLOOKUP($A46,'2016'!$F$10:$M$460,1,FALSE),VLOOKUP($A46,'1617'!$F$10:$L$408,1,FALSE),FALSE)</f>
        <v>Bromley</v>
      </c>
      <c r="K46" t="str">
        <f>IF(VLOOKUP($A46,'1718'!$F$10:$M$408,1,FALSE)=VLOOKUP($A46,'2017'!$F$10:$M$460,1,FALSE),VLOOKUP($A46,'1718'!$F$10:$M$408,1,FALSE),FALSE)</f>
        <v>Bromley</v>
      </c>
      <c r="L46" t="str">
        <f>IF(VLOOKUP($A46,'1819'!$F$10:$M$408,1,FALSE)=VLOOKUP($A46,'2018'!$F$10:$M$460,1,FALSE),VLOOKUP($A46,'1819'!$F$10:$M$408,1,FALSE),FALSE)</f>
        <v>Bromley</v>
      </c>
      <c r="M46" t="str">
        <f>IF(VLOOKUP($A46,'1920'!$F$10:$M$408,1,FALSE)=VLOOKUP($A46,'2019'!$F$10:$M$464,1,FALSE),VLOOKUP($A46,'1920'!$F$10:$M$408,1,FALSE),FALSE)</f>
        <v>Bromley</v>
      </c>
      <c r="N46" t="str">
        <f>IF(VLOOKUP($A46,'20 21'!$F$10:$N$408,1,FALSE)=VLOOKUP($A46,'2020'!$F$10:$O$468,1,FALSE),VLOOKUP($A46,'20 21'!$F$10:$N$408,1,FALSE),FALSE)</f>
        <v>Bromley</v>
      </c>
      <c r="O46" t="str">
        <f>IF(VLOOKUP($A46,'21 22'!$F$10:$N$408,1,FALSE)=VLOOKUP($A46,'2021'!$F$10:$O$471,1,FALSE),VLOOKUP($A46,'21 22'!$F$10:$N$408,1,FALSE),FALSE)</f>
        <v>Bromley</v>
      </c>
      <c r="P46" t="str">
        <f>IF(VLOOKUP($A46,'22 23'!$F$10:$N$408,1,FALSE)=VLOOKUP($A46,'2022'!$F$10:$O$468,1,FALSE),VLOOKUP($A46,'22 23'!$F$10:$N$408,1,FALSE),FALSE)</f>
        <v>Bromley</v>
      </c>
      <c r="Q46" t="str">
        <f>IF(VLOOKUP($A46,'23 24'!$F$7:$N$408,1,FALSE)=VLOOKUP($A46,'2023'!$C$7:$O$468,1,FALSE),VLOOKUP($A46,'23 24'!$F$7:$N$408,1,FALSE),FALSE)</f>
        <v>Bromley</v>
      </c>
      <c r="S46" s="196" t="e">
        <f>IFERROR((VLOOKUP($A46,'0910'!$F$10:$L$433,4,FALSE)/VLOOKUP($A46,'2010'!$C$5:$K$611,9,FALSE))*1000,#N/A)</f>
        <v>#N/A</v>
      </c>
      <c r="T46" s="196" t="e">
        <f>IFERROR((VLOOKUP($A46,'1011'!$F$10:$L$433,4,FALSE)/VLOOKUP($A46,'2011'!$C$5:$K$611,9,FALSE))*1000,#N/A)</f>
        <v>#N/A</v>
      </c>
      <c r="U46" s="196">
        <f>IFERROR((VLOOKUP($A46,'1112'!$F$10:$L$408,4,FALSE)/VLOOKUP($A46,'2012'!$F$10:$M$460,8,FALSE))*1000,#N/A)</f>
        <v>3.3183393555047562</v>
      </c>
      <c r="V46" s="196">
        <f>IFERROR((VLOOKUP($A46,'1213'!$F$10:$L$408,4,FALSE)/VLOOKUP($A46,'2013'!$F$10:$M$460,8,FALSE))*1000,#N/A)</f>
        <v>3.2281731474688189</v>
      </c>
      <c r="W46" s="196">
        <f>IFERROR((VLOOKUP($A46,'1314'!$F$10:$L$408,4,FALSE)/VLOOKUP($A46,'2014'!$F$10:$M$460,8,FALSE))*1000,#N/A)</f>
        <v>3.2246244045437886</v>
      </c>
      <c r="X46" s="196">
        <f>IFERROR((VLOOKUP($A46,'1415'!$F$10:$L$408,4,FALSE)/VLOOKUP($A46,'2015'!$F$10:$M$460,8,FALSE))*1000,#N/A)</f>
        <v>2.849627356422622</v>
      </c>
      <c r="Y46" s="196">
        <f>IFERROR((VLOOKUP($A46,'1516'!$F$10:$L$408,4,FALSE)/VLOOKUP($A46,'2016'!$F$10:$M$460,8,FALSE))*1000,#N/A)</f>
        <v>3.2712997964524568</v>
      </c>
      <c r="Z46" s="196">
        <f>IFERROR((VLOOKUP($A46,'1617'!$F$10:$L$408,4,FALSE)/VLOOKUP($A46,'2017'!$F$10:$M$460,8,FALSE))*1000,#N/A)</f>
        <v>1.0114145354717525</v>
      </c>
      <c r="AA46" s="196">
        <f>IFERROR((VLOOKUP($A46,'1718'!$F$10:$L$408,4,FALSE)/VLOOKUP($A46,'2018'!$F$10:$N$460,9,FALSE))*1000,#N/A)</f>
        <v>1.8707727730608719</v>
      </c>
      <c r="AB46" s="196">
        <f>IFERROR((VLOOKUP($A46,'1819'!$F$10:$L$408,4,FALSE)/VLOOKUP($A46,'2018'!$F$10:$N$460,9,FALSE))*1000,#N/A)</f>
        <v>0.79148078860267668</v>
      </c>
      <c r="AC46" s="196">
        <f>IFERROR((VLOOKUP($A46,'1920'!$F$10:$L$408,4,FALSE)/VLOOKUP($A46,'2019'!$F$10:$N$464,8,FALSE))*1000,#N/A)</f>
        <v>1.7181638555596919</v>
      </c>
      <c r="AD46" s="196">
        <f>IFERROR((VLOOKUP($A46,'20 21'!$F$10:$M$408,4,FALSE)/VLOOKUP($A46,'2020'!$F$10:$N$469,8,FALSE))*1000,#N/A)</f>
        <v>1.0589720346665086</v>
      </c>
      <c r="AE46" s="196">
        <f>IFERROR((VLOOKUP($A46,'21 22'!$F$10:$M$408,4,FALSE)/VLOOKUP($A46,'2021'!$F$10:$N$469,8,FALSE))*1000,#N/A)</f>
        <v>1.6891535229408161</v>
      </c>
      <c r="AF46" s="196">
        <f>IFERROR((VLOOKUP($A46,'22 23'!$F$10:$M$408,4,FALSE)/VLOOKUP($A46,'2022'!$F$10:$N$469,8,FALSE))*1000,#N/A)</f>
        <v>0.70322004458415077</v>
      </c>
      <c r="AG46" s="196">
        <f>IFERROR((VLOOKUP($A46,'23 24'!$F$7:$M$408,4,FALSE)/VLOOKUP($A46,'2023'!$C$7:$N$469,9,FALSE))*1000,#N/A)</f>
        <v>0.63112719316699628</v>
      </c>
      <c r="AI46" s="196" t="e">
        <f>IFERROR((VLOOKUP($A46,'0910'!$F$10:$L$433,5,FALSE)/VLOOKUP($A46,'2010'!$C$5:$K$611,9,FALSE))*1000,#N/A)</f>
        <v>#N/A</v>
      </c>
      <c r="AJ46" s="196" t="e">
        <f>IFERROR((VLOOKUP($A46,'1011'!$F$10:$L$433,5,FALSE)/VLOOKUP($A46,'2011'!$C$5:$K$611,9,FALSE))*1000,#N/A)</f>
        <v>#N/A</v>
      </c>
      <c r="AK46" s="196">
        <f>IFERROR((VLOOKUP($A46,'1112'!$F$10:$L$408,5,FALSE)/VLOOKUP($A46,'2012'!$F$10:$M$460,8,FALSE))*1000,#N/A)</f>
        <v>1.1061131185015853</v>
      </c>
      <c r="AL46" s="196">
        <f>IFERROR((VLOOKUP($A46,'1213'!$F$10:$L$408,5,FALSE)/VLOOKUP($A46,'2013'!$F$10:$M$460,8,FALSE))*1000,#N/A)</f>
        <v>0.44020542920029349</v>
      </c>
      <c r="AM46" s="196">
        <f>IFERROR((VLOOKUP($A46,'1314'!$F$10:$L$408,5,FALSE)/VLOOKUP($A46,'2014'!$F$10:$M$460,8,FALSE))*1000,#N/A)</f>
        <v>0.87944301942103331</v>
      </c>
      <c r="AN46" s="196">
        <f>IFERROR((VLOOKUP($A46,'1415'!$F$10:$L$408,5,FALSE)/VLOOKUP($A46,'2015'!$F$10:$M$460,8,FALSE))*1000,#N/A)</f>
        <v>0.21920210434020168</v>
      </c>
      <c r="AO46" s="196">
        <f>IFERROR((VLOOKUP($A46,'1516'!$F$10:$L$408,5,FALSE)/VLOOKUP($A46,'2016'!$F$10:$M$460,8,FALSE))*1000,#N/A)</f>
        <v>0.21808665309683048</v>
      </c>
      <c r="AP46" s="196">
        <f>IFERROR((VLOOKUP($A46,'1617'!$F$10:$L$408,5,FALSE)/VLOOKUP($A46,'2017'!$F$10:$M$460,8,FALSE))*1000,#N/A)</f>
        <v>0.14448779078167895</v>
      </c>
      <c r="AQ46" s="196">
        <f>IFERROR((VLOOKUP($A46,'1718'!$F$10:$L$408,5,FALSE)/VLOOKUP($A46,'2018'!$F$10:$N$460,9,FALSE))*1000,#N/A)</f>
        <v>7.1952798963879697E-2</v>
      </c>
      <c r="AR46" s="196">
        <f>IFERROR((VLOOKUP($A46,'1819'!$F$10:$L$408,5,FALSE)/VLOOKUP($A46,'2018'!$F$10:$N$460,9,FALSE))*1000,#N/A)</f>
        <v>0.14390559792775939</v>
      </c>
      <c r="AS46" s="196">
        <f>IFERROR((VLOOKUP($A46,'1920'!$F$10:$L$408,5,FALSE)/VLOOKUP($A46,'2019'!$F$10:$N$464,8,FALSE))*1000,#N/A)</f>
        <v>0.42954096388992297</v>
      </c>
      <c r="AT46" s="196">
        <f>IFERROR((VLOOKUP($A46,'20 21'!$F$10:$L$408,5,FALSE)/VLOOKUP($A46,'2020'!$F$10:$N$469,8,FALSE))*1000,#N/A)</f>
        <v>0.77657949208877297</v>
      </c>
      <c r="AU46" s="196">
        <f>IFERROR((VLOOKUP($A46,'21 22'!$F$10:$L$408,5,FALSE)/VLOOKUP($A46,'2021'!$F$10:$N$469,8,FALSE))*1000,#N/A)</f>
        <v>0.21114419036760201</v>
      </c>
      <c r="AV46" s="196">
        <f>IFERROR((VLOOKUP($A46,'22 23'!$F$10:$L$408,5,FALSE)/VLOOKUP($A46,'2022'!$F$10:$N$469,8,FALSE))*1000,#N/A)</f>
        <v>0</v>
      </c>
      <c r="AW46" s="196">
        <f>IFERROR((VLOOKUP($A46,'23 24'!$F$7:$M$408,5,FALSE)/VLOOKUP($A46,'2023'!$C$7:$N$469,9,FALSE))*1000,#N/A)</f>
        <v>0.21037573105566543</v>
      </c>
      <c r="AY46" s="196">
        <f>IFERROR((VLOOKUP($A46,'0910'!$F$10:$L$433,6,FALSE)/VLOOKUP($A46,'2010'!$C$5:$K$611,9,FALSE))*1000,#N/A)</f>
        <v>0</v>
      </c>
      <c r="AZ46" s="196" t="e">
        <f>IFERROR((VLOOKUP($A46,'1011'!$F$10:$L$433,6,FALSE)/VLOOKUP($A46,'2011'!$C$5:$K$611,9,FALSE))*1000,#N/A)</f>
        <v>#N/A</v>
      </c>
      <c r="BA46" s="196">
        <f>IFERROR((VLOOKUP($A46,'1112'!$F$10:$L$408,6,FALSE)/VLOOKUP($A46,'2012'!$F$10:$M$460,8,FALSE))*1000,#N/A)</f>
        <v>0</v>
      </c>
      <c r="BB46" s="196">
        <f>IFERROR((VLOOKUP($A46,'1213'!$F$10:$L$408,6,FALSE)/VLOOKUP($A46,'2013'!$F$10:$M$460,8,FALSE))*1000,#N/A)</f>
        <v>0</v>
      </c>
      <c r="BC46" s="196">
        <f>IFERROR((VLOOKUP($A46,'1314'!$F$10:$L$408,6,FALSE)/VLOOKUP($A46,'2014'!$F$10:$M$460,8,FALSE))*1000,#N/A)</f>
        <v>0</v>
      </c>
      <c r="BD46" s="196">
        <f>IFERROR((VLOOKUP($A46,'1415'!$F$10:$L$408,6,FALSE)/VLOOKUP($A46,'2015'!$F$10:$M$460,8,FALSE))*1000,#N/A)</f>
        <v>0</v>
      </c>
      <c r="BE46" s="196">
        <f>IFERROR((VLOOKUP($A46,'1516'!$F$10:$L$408,6,FALSE)/VLOOKUP($A46,'2016'!$F$10:$M$460,8,FALSE))*1000,#N/A)</f>
        <v>0</v>
      </c>
      <c r="BF46" s="196">
        <f>IFERROR((VLOOKUP($A46,'1617'!$F$10:$L$408,6,FALSE)/VLOOKUP($A46,'2017'!$F$10:$M$460,8,FALSE))*1000,#N/A)</f>
        <v>0</v>
      </c>
      <c r="BG46" s="196">
        <f>IFERROR((VLOOKUP($A46,'1718'!$F$10:$L$408,6,FALSE)/VLOOKUP($A46,'2018'!$F$10:$N$460,9,FALSE))*1000,#N/A)</f>
        <v>0</v>
      </c>
      <c r="BH46" s="196">
        <f>IFERROR((VLOOKUP($A46,'1819'!$F$10:$L$408,6,FALSE)/VLOOKUP($A46,'2018'!$F$10:$N$460,9,FALSE))*1000,#N/A)</f>
        <v>0</v>
      </c>
      <c r="BI46" s="196">
        <f>IFERROR((VLOOKUP($A46,'1920'!$F$10:$L$408,6,FALSE)/VLOOKUP($A46,'2019'!$F$10:$N$464,8,FALSE))*1000,#N/A)</f>
        <v>0</v>
      </c>
      <c r="BJ46" s="196">
        <f>IFERROR((VLOOKUP($A46,'20 21'!$F$10:$L$408,6,FALSE)/VLOOKUP($A46,'2020'!$F$10:$N$469,8,FALSE))*1000,#N/A)</f>
        <v>0</v>
      </c>
      <c r="BK46" s="196">
        <f>IFERROR((VLOOKUP($A46,'21 22'!$F$10:$L$408,6,FALSE)/VLOOKUP($A46,'2021'!$F$10:$N$469,8,FALSE))*1000,#N/A)</f>
        <v>0</v>
      </c>
      <c r="BL46" s="196">
        <f>IFERROR((VLOOKUP($A46,'22 23'!$F$10:$L$408,6,FALSE)/VLOOKUP($A46,'2022'!$F$10:$N$469,8,FALSE))*1000,#N/A)</f>
        <v>0</v>
      </c>
      <c r="BM46" s="196">
        <f>IFERROR((VLOOKUP($A46,'23 24'!$F$7:$M$408,6,FALSE)/VLOOKUP($A46,'2023'!$C$7:$N$469,9,FALSE))*1000,#N/A)</f>
        <v>0</v>
      </c>
      <c r="BO46" s="196">
        <f>IFERROR((VLOOKUP($A46,'0910'!$F$10:$L$433,7,FALSE)/VLOOKUP($A46,'2010'!$C$5:$K$611,9,FALSE))*1000,#N/A)</f>
        <v>3.2762472077438574</v>
      </c>
      <c r="BP46" s="196">
        <f>IFERROR((VLOOKUP($A46,'1011'!$F$10:$L$433,7,FALSE)/VLOOKUP($A46,'2011'!$C$5:$K$611,9,FALSE))*1000,#N/A)</f>
        <v>4.0728672985781991</v>
      </c>
      <c r="BQ46" s="196">
        <f>IFERROR((VLOOKUP($A46,'1112'!$F$10:$L$408,7,FALSE)/VLOOKUP($A46,'2012'!$F$10:$M$460,8,FALSE))*1000,#N/A)</f>
        <v>4.4244524740063413</v>
      </c>
      <c r="BR46" s="196">
        <f>IFERROR((VLOOKUP($A46,'1213'!$F$10:$L$408,7,FALSE)/VLOOKUP($A46,'2013'!$F$10:$M$460,8,FALSE))*1000,#N/A)</f>
        <v>3.6683785766691122</v>
      </c>
      <c r="BS46" s="196">
        <f>IFERROR((VLOOKUP($A46,'1314'!$F$10:$L$408,7,FALSE)/VLOOKUP($A46,'2014'!$F$10:$M$460,8,FALSE))*1000,#N/A)</f>
        <v>4.0307805056797363</v>
      </c>
      <c r="BT46" s="196">
        <f>IFERROR((VLOOKUP($A46,'1415'!$F$10:$L$408,7,FALSE)/VLOOKUP($A46,'2015'!$F$10:$M$460,8,FALSE))*1000,#N/A)</f>
        <v>3.068829460762823</v>
      </c>
      <c r="BU46" s="196">
        <f>IFERROR((VLOOKUP($A46,'1516'!$F$10:$L$408,7,FALSE)/VLOOKUP($A46,'2016'!$F$10:$M$460,8,FALSE))*1000,#N/A)</f>
        <v>3.416690898517011</v>
      </c>
      <c r="BV46" s="196">
        <f>IFERROR((VLOOKUP($A46,'1617'!$F$10:$L$408,7,FALSE)/VLOOKUP($A46,'2017'!$F$10:$M$460,8,FALSE))*1000,#N/A)</f>
        <v>1.1559023262534316</v>
      </c>
      <c r="BW46" s="196">
        <f>IFERROR((VLOOKUP($A46,'1718'!$F$10:$L$408,7,FALSE)/VLOOKUP($A46,'2018'!$F$10:$N$460,9,FALSE))*1000,#N/A)</f>
        <v>1.9427255720247518</v>
      </c>
      <c r="BX46" s="196">
        <f>IFERROR((VLOOKUP($A46,'1819'!$F$10:$L$408,7,FALSE)/VLOOKUP($A46,'2018'!$F$10:$N$460,9,FALSE))*1000,#N/A)</f>
        <v>0.93538638653043593</v>
      </c>
      <c r="BY46" s="196">
        <f>IFERROR((VLOOKUP($A46,'1920'!$F$10:$L$408,7,FALSE)/VLOOKUP($A46,'2019'!$F$10:$N$464,8,FALSE))*1000,#N/A)</f>
        <v>2.1477048194496149</v>
      </c>
      <c r="BZ46" s="196">
        <f>IFERROR((VLOOKUP($A46,'20 21'!$F$10:$L$408,7,FALSE)/VLOOKUP($A46,'2020'!$F$10:$N$469,8,FALSE))*1000,#N/A)</f>
        <v>1.9061496623997156</v>
      </c>
      <c r="CA46" s="196">
        <f>IFERROR((VLOOKUP($A46,'21 22'!$F$10:$L$408,7,FALSE)/VLOOKUP($A46,'2021'!$F$10:$N$469,8,FALSE))*1000,#N/A)</f>
        <v>1.9002977133084185</v>
      </c>
      <c r="CB46" s="196">
        <f>IFERROR((VLOOKUP($A46,'22 23'!$F$10:$L$408,7,FALSE)/VLOOKUP($A46,'2022'!$F$10:$N$469,8,FALSE))*1000,#N/A)</f>
        <v>0.70322004458415077</v>
      </c>
      <c r="CC46" s="196">
        <f>IFERROR((VLOOKUP($A46,'23 24'!$F$7:$M$408,7,FALSE)/VLOOKUP($A46,'2023'!$C$7:$N$469,9,FALSE))*1000,#N/A)</f>
        <v>0.77137768053743982</v>
      </c>
      <c r="CE46" s="198" t="e">
        <f>IFERROR((VLOOKUP($A46,'0910'!$F$10:$S$433,9,FALSE)/VLOOKUP($A46,'2010'!$C$5:$K$611,9,FALSE))*1000,#N/A)</f>
        <v>#N/A</v>
      </c>
      <c r="CF46" s="198" t="e">
        <f>IFERROR((VLOOKUP($A46,'1011'!$F$10:$S$433,10,FALSE)/VLOOKUP($A46,'2011'!$C$5:$K$611,9,FALSE))*1000,#N/A)</f>
        <v>#N/A</v>
      </c>
      <c r="CG46" s="198">
        <f>IFERROR((VLOOKUP($A46,'1112'!$F$10:$S$408,9,FALSE)/VLOOKUP($A46,'2012'!$F$10:$M$460,8,FALSE))*1000,#N/A)</f>
        <v>4.6456750977066585</v>
      </c>
      <c r="CH46" s="198">
        <f>IFERROR((VLOOKUP($A46,'1213'!$F$10:$S$408,9,FALSE)/VLOOKUP($A46,'2013'!$F$10:$M$460,8,FALSE))*1000,#N/A)</f>
        <v>3.6683785766691122</v>
      </c>
      <c r="CI46" s="198">
        <f>IFERROR((VLOOKUP($A46,'1314'!$F$10:$S$408,9,FALSE)/VLOOKUP($A46,'2014'!$F$10:$M$460,8,FALSE))*1000,#N/A)</f>
        <v>4.1773543422499086</v>
      </c>
      <c r="CJ46" s="198">
        <f>IFERROR((VLOOKUP($A46,'1415'!$F$10:$S$408,9,FALSE)/VLOOKUP($A46,'2015'!$F$10:$M$460,8,FALSE))*1000,#N/A)</f>
        <v>3.7264357737834279</v>
      </c>
      <c r="CK46" s="198">
        <f>IFERROR((VLOOKUP($A46,'1516'!$F$10:$S$408,9,FALSE)/VLOOKUP($A46,'2016'!$F$10:$M$460,8,FALSE))*1000,#N/A)</f>
        <v>4.1436464088397784</v>
      </c>
      <c r="CL46" s="198">
        <f>IFERROR((VLOOKUP($A46,'1617'!$F$10:$S$408,9,FALSE)/VLOOKUP($A46,'2017'!$F$10:$M$460,8,FALSE))*1000,#N/A)</f>
        <v>2.6730241294610604</v>
      </c>
      <c r="CM46" s="198">
        <f>IFERROR((VLOOKUP($A46,'1718'!$F$10:$S$408,9,FALSE)/VLOOKUP($A46,'2018'!$F$10:$N$460,9,FALSE))*1000,#N/A)</f>
        <v>2.3024895668441503</v>
      </c>
      <c r="CN46" s="198">
        <f>IFERROR((VLOOKUP($A46,'1819'!$F$10:$S$408,9,FALSE)/VLOOKUP($A46,'2018'!$F$10:$N$460,9,FALSE))*1000,#N/A)</f>
        <v>5.1086487264354581</v>
      </c>
      <c r="CO46" s="198">
        <f>IFERROR((VLOOKUP($A46,'1920'!$F$10:$S$408,9,FALSE)/VLOOKUP($A46,'2019'!$F$10:$N$464,8,FALSE))*1000,#N/A)</f>
        <v>3.3647375504710633</v>
      </c>
      <c r="CP46" s="198">
        <f>IFERROR((VLOOKUP($A46,'20 21'!$F$10:$S$408,9,FALSE)/VLOOKUP($A46,'2020'!$F$10:$N$469,8,FALSE))*1000,#N/A)</f>
        <v>1.1295701703109424</v>
      </c>
      <c r="CQ46" s="198">
        <f>IFERROR((VLOOKUP($A46,'21 22'!$F$10:$S$408,9,FALSE)/VLOOKUP($A46,'2021'!$F$10:$N$469,8,FALSE))*1000,#N/A)</f>
        <v>1.9706791100976189</v>
      </c>
      <c r="CR46" s="198">
        <f>IFERROR((VLOOKUP($A46,'22 23'!$F$10:$S$408,9,FALSE)/VLOOKUP($A46,'2022'!$F$10:$N$469,8,FALSE))*1000,#N/A)</f>
        <v>2.0393381292940371</v>
      </c>
      <c r="CS46" s="196">
        <f>IFERROR((VLOOKUP($A46,'23 24'!$F$7:$S$408,9,FALSE)/VLOOKUP($A46,'2023'!$C$7:$N$469,9,FALSE))*1000,#N/A)</f>
        <v>1.8933815795009887</v>
      </c>
      <c r="CU46" s="198" t="e">
        <f>IFERROR((VLOOKUP($A46,'0910'!$F$10:$S$433,10,FALSE)/VLOOKUP($A46,'2010'!$C$5:$K$611,9,FALSE))*1000,#N/A)</f>
        <v>#N/A</v>
      </c>
      <c r="CV46" s="198" t="e">
        <f>IFERROR((VLOOKUP($A46,'1011'!$F$10:$S$433,11,FALSE)/VLOOKUP($A46,'2011'!$C$5:$K$611,9,FALSE))*1000,#N/A)</f>
        <v>#N/A</v>
      </c>
      <c r="CW46" s="198">
        <f>IFERROR((VLOOKUP($A46,'1112'!$F$10:$S$408,10,FALSE)/VLOOKUP($A46,'2012'!$F$10:$M$460,8,FALSE))*1000,#N/A)</f>
        <v>0.81114962023449599</v>
      </c>
      <c r="CX46" s="198">
        <f>IFERROR((VLOOKUP($A46,'1213'!$F$10:$S$408,10,FALSE)/VLOOKUP($A46,'2013'!$F$10:$M$460,8,FALSE))*1000,#N/A)</f>
        <v>1.0271460014673515</v>
      </c>
      <c r="CY46" s="198">
        <f>IFERROR((VLOOKUP($A46,'1314'!$F$10:$S$408,10,FALSE)/VLOOKUP($A46,'2014'!$F$10:$M$460,8,FALSE))*1000,#N/A)</f>
        <v>0.73286918285086111</v>
      </c>
      <c r="CZ46" s="198">
        <f>IFERROR((VLOOKUP($A46,'1415'!$F$10:$S$408,10,FALSE)/VLOOKUP($A46,'2015'!$F$10:$M$460,8,FALSE))*1000,#N/A)</f>
        <v>0.58453894490720448</v>
      </c>
      <c r="DA46" s="198">
        <f>IFERROR((VLOOKUP($A46,'1516'!$F$10:$S$408,10,FALSE)/VLOOKUP($A46,'2016'!$F$10:$M$460,8,FALSE))*1000,#N/A)</f>
        <v>0.36347775516138414</v>
      </c>
      <c r="DB46" s="198">
        <f>IFERROR((VLOOKUP($A46,'1617'!$F$10:$S$408,10,FALSE)/VLOOKUP($A46,'2017'!$F$10:$M$460,8,FALSE))*1000,#N/A)</f>
        <v>0.65019505851755532</v>
      </c>
      <c r="DC46" s="198">
        <f>IFERROR((VLOOKUP($A46,'1718'!$F$10:$S$408,10,FALSE)/VLOOKUP($A46,'2018'!$F$10:$N$460,9,FALSE))*1000,#N/A)</f>
        <v>7.1952798963879697E-2</v>
      </c>
      <c r="DD46" s="198">
        <f>IFERROR((VLOOKUP($A46,'1819'!$F$10:$S$408,10,FALSE)/VLOOKUP($A46,'2018'!$F$10:$N$460,9,FALSE))*1000,#N/A)</f>
        <v>0.71952798963879694</v>
      </c>
      <c r="DE46" s="198">
        <f>IFERROR((VLOOKUP($A46,'1920'!$F$10:$S$408,10,FALSE)/VLOOKUP($A46,'2019'!$F$10:$N$464,8,FALSE))*1000,#N/A)</f>
        <v>0</v>
      </c>
      <c r="DF46" s="198">
        <f>IFERROR((VLOOKUP($A46,'20 21'!$F$10:$S$408,10,FALSE)/VLOOKUP($A46,'2020'!$F$10:$N$469,8,FALSE))*1000,#N/A)</f>
        <v>0.1411962712888678</v>
      </c>
      <c r="DG46" s="198">
        <f>IFERROR((VLOOKUP($A46,'21 22'!$F$10:$S$408,10,FALSE)/VLOOKUP($A46,'2021'!$F$10:$N$469,8,FALSE))*1000,#N/A)</f>
        <v>0.49266977752440472</v>
      </c>
      <c r="DH46" s="198">
        <f>IFERROR((VLOOKUP($A46,'22 23'!$F$10:$S$408,10,FALSE)/VLOOKUP($A46,'2022'!$F$10:$N$469,8,FALSE))*1000,#N/A)</f>
        <v>0.70322004458415077</v>
      </c>
      <c r="DI46" s="196">
        <f>IFERROR((VLOOKUP($A46,'23 24'!$F$7:$S$408,10,FALSE)/VLOOKUP($A46,'2023'!$C$7:$N$469,9,FALSE))*1000,#N/A)</f>
        <v>0</v>
      </c>
      <c r="DK46" s="198">
        <f>IFERROR((VLOOKUP($A46,'0910'!$F$10:$S$433,11,FALSE)/VLOOKUP($A46,'2010'!$C$5:$K$611,9,FALSE))*1000,#N/A)</f>
        <v>0</v>
      </c>
      <c r="DL46" s="198" t="e">
        <f>IFERROR((VLOOKUP($A46,'1011'!$F$10:$S$433,12,FALSE)/VLOOKUP($A46,'2011'!$C$5:$K$611,9,FALSE))*1000,#N/A)</f>
        <v>#N/A</v>
      </c>
      <c r="DM46" s="198">
        <f>IFERROR((VLOOKUP($A46,'1112'!$F$10:$S$408,11,FALSE)/VLOOKUP($A46,'2012'!$F$10:$M$460,8,FALSE))*1000,#N/A)</f>
        <v>0</v>
      </c>
      <c r="DN46" s="198">
        <f>IFERROR((VLOOKUP($A46,'1213'!$F$10:$S$408,11,FALSE)/VLOOKUP($A46,'2013'!$F$10:$M$460,8,FALSE))*1000,#N/A)</f>
        <v>0</v>
      </c>
      <c r="DO46" s="198">
        <f>IFERROR((VLOOKUP($A46,'1314'!$F$10:$S$408,11,FALSE)/VLOOKUP($A46,'2014'!$F$10:$M$460,8,FALSE))*1000,#N/A)</f>
        <v>0</v>
      </c>
      <c r="DP46" s="198">
        <f>IFERROR((VLOOKUP($A46,'1415'!$F$10:$S$408,11,FALSE)/VLOOKUP($A46,'2015'!$F$10:$M$460,8,FALSE))*1000,#N/A)</f>
        <v>0</v>
      </c>
      <c r="DQ46" s="198">
        <f>IFERROR((VLOOKUP($A46,'1516'!$F$10:$S$408,11,FALSE)/VLOOKUP($A46,'2016'!$F$10:$M$460,8,FALSE))*1000,#N/A)</f>
        <v>0</v>
      </c>
      <c r="DR46" s="198">
        <f>IFERROR((VLOOKUP($A46,'1617'!$F$10:$S$408,11,FALSE)/VLOOKUP($A46,'2017'!$F$10:$M$460,8,FALSE))*1000,#N/A)</f>
        <v>0</v>
      </c>
      <c r="DS46" s="198">
        <f>IFERROR((VLOOKUP($A46,'1718'!$F$10:$S$408,11,FALSE)/VLOOKUP($A46,'2018'!$F$10:$N$460,9,FALSE))*1000,#N/A)</f>
        <v>0</v>
      </c>
      <c r="DT46" s="198">
        <f>IFERROR((VLOOKUP($A46,'1819'!$F$10:$S$408,11,FALSE)/VLOOKUP($A46,'2018'!$F$10:$N$460,9,FALSE))*1000,#N/A)</f>
        <v>0</v>
      </c>
      <c r="DU46" s="198">
        <f>IFERROR((VLOOKUP($A46,'1920'!$F$10:$S$408,11,FALSE)/VLOOKUP($A46,'2019'!$F$10:$N$464,8,FALSE))*1000,#N/A)</f>
        <v>0</v>
      </c>
      <c r="DV46" s="198">
        <f>IFERROR((VLOOKUP($A46,'20 21'!$F$10:$S$408,11,FALSE)/VLOOKUP($A46,'2020'!$F$10:$N$469,8,FALSE))*1000,#N/A)</f>
        <v>0</v>
      </c>
      <c r="DW46" s="198">
        <f>IFERROR((VLOOKUP($A46,'21 22'!$F$10:$S$408,11,FALSE)/VLOOKUP($A46,'2021'!$F$10:$N$469,8,FALSE))*1000,#N/A)</f>
        <v>0</v>
      </c>
      <c r="DX46" s="198">
        <f>IFERROR((VLOOKUP($A46,'22 23'!$F$10:$S$408,11,FALSE)/VLOOKUP($A46,'2022'!$F$10:$N$469,8,FALSE))*1000,#N/A)</f>
        <v>0</v>
      </c>
      <c r="DY46" s="196">
        <f>IFERROR((VLOOKUP($A46,'23 24'!$F$7:$S$408,11,FALSE)/VLOOKUP($A46,'2023'!$C$7:$N$469,9,FALSE))*1000,#N/A)</f>
        <v>0</v>
      </c>
      <c r="EA46" s="198">
        <f>IFERROR((VLOOKUP($A46,'0910'!$F$10:$S$433,12,FALSE)/VLOOKUP($A46,'2010'!$C$5:$K$611,9,FALSE))*1000,#N/A)</f>
        <v>3.2762472077438574</v>
      </c>
      <c r="EB46" s="198">
        <f>IFERROR((VLOOKUP($A46,'1011'!$F$10:$S$433,13,FALSE)/VLOOKUP($A46,'2011'!$C$5:$K$611,9,FALSE))*1000,#N/A)</f>
        <v>5.5539099526066353</v>
      </c>
      <c r="EC46" s="198">
        <f>IFERROR((VLOOKUP($A46,'1112'!$F$10:$S$408,12,FALSE)/VLOOKUP($A46,'2012'!$F$10:$M$460,8,FALSE))*1000,#N/A)</f>
        <v>5.4568247179411555</v>
      </c>
      <c r="ED46" s="198">
        <f>IFERROR((VLOOKUP($A46,'1213'!$F$10:$S$408,12,FALSE)/VLOOKUP($A46,'2013'!$F$10:$M$460,8,FALSE))*1000,#N/A)</f>
        <v>4.6221570066030822</v>
      </c>
      <c r="EE46" s="198">
        <f>IFERROR((VLOOKUP($A46,'1314'!$F$10:$S$408,12,FALSE)/VLOOKUP($A46,'2014'!$F$10:$M$460,8,FALSE))*1000,#N/A)</f>
        <v>4.9102235251007693</v>
      </c>
      <c r="EF46" s="198">
        <f>IFERROR((VLOOKUP($A46,'1415'!$F$10:$S$408,12,FALSE)/VLOOKUP($A46,'2015'!$F$10:$M$460,8,FALSE))*1000,#N/A)</f>
        <v>4.3109747186906322</v>
      </c>
      <c r="EG46" s="198">
        <f>IFERROR((VLOOKUP($A46,'1516'!$F$10:$S$408,12,FALSE)/VLOOKUP($A46,'2016'!$F$10:$M$460,8,FALSE))*1000,#N/A)</f>
        <v>4.5798197150334401</v>
      </c>
      <c r="EH46" s="198">
        <f>IFERROR((VLOOKUP($A46,'1617'!$F$10:$S$408,12,FALSE)/VLOOKUP($A46,'2017'!$F$10:$M$460,8,FALSE))*1000,#N/A)</f>
        <v>3.3232191879786157</v>
      </c>
      <c r="EI46" s="198">
        <f>IFERROR((VLOOKUP($A46,'1718'!$F$10:$S$408,12,FALSE)/VLOOKUP($A46,'2018'!$F$10:$N$460,9,FALSE))*1000,#N/A)</f>
        <v>2.3744423658080298</v>
      </c>
      <c r="EJ46" s="198">
        <f>IFERROR((VLOOKUP($A46,'1819'!$F$10:$S$408,12,FALSE)/VLOOKUP($A46,'2018'!$F$10:$N$460,9,FALSE))*1000,#N/A)</f>
        <v>5.828176716074255</v>
      </c>
      <c r="EK46" s="198">
        <f>IFERROR((VLOOKUP($A46,'1920'!$F$10:$S$408,12,FALSE)/VLOOKUP($A46,'2019'!$F$10:$N$464,8,FALSE))*1000,#N/A)</f>
        <v>3.3647375504710633</v>
      </c>
      <c r="EL46" s="198">
        <f>IFERROR((VLOOKUP($A46,'20 21'!$F$10:$S$408,12,FALSE)/VLOOKUP($A46,'2020'!$F$10:$N$469,8,FALSE))*1000,#N/A)</f>
        <v>1.2707664415998103</v>
      </c>
      <c r="EM46" s="198">
        <f>IFERROR((VLOOKUP($A46,'21 22'!$F$10:$S$408,12,FALSE)/VLOOKUP($A46,'2021'!$F$10:$N$469,8,FALSE))*1000,#N/A)</f>
        <v>2.4633488876220238</v>
      </c>
      <c r="EN46" s="198">
        <f>IFERROR((VLOOKUP($A46,'22 23'!$F$10:$S$408,12,FALSE)/VLOOKUP($A46,'2022'!$F$10:$N$469,8,FALSE))*1000,#N/A)</f>
        <v>2.7425581738781881</v>
      </c>
      <c r="EO46" s="196">
        <f>IFERROR((VLOOKUP($A46,'23 24'!$F$7:$S$408,12,FALSE)/VLOOKUP($A46,'2023'!$C$7:$N$469,9,FALSE))*1000,#N/A)</f>
        <v>1.8933815795009887</v>
      </c>
    </row>
    <row r="47" spans="1:145" x14ac:dyDescent="0.3">
      <c r="A47" t="s">
        <v>1310</v>
      </c>
      <c r="B47" t="s">
        <v>1743</v>
      </c>
      <c r="C47" t="str">
        <f>IF(VLOOKUP($A47,'0910'!$F$10:$L$433,1,FALSE)=VLOOKUP($A47,'2010'!$C$5:$K$611,1,FALSE),VLOOKUP($A47,'0910'!$F$10:$L$433,1,FALSE),FALSE)</f>
        <v>Bromsgrove</v>
      </c>
      <c r="D47" t="str">
        <f>IF(VLOOKUP($A47,'1011'!$F$10:$L$433,1,FALSE)=VLOOKUP($A47,'2011'!$C$5:$K$611,1,FALSE),VLOOKUP($A47,'1011'!$F$10:$L$433,1,FALSE),FALSE)</f>
        <v>Bromsgrove</v>
      </c>
      <c r="E47" t="str">
        <f>IF(VLOOKUP(A47,'1112'!$F$10:$L$408,1,FALSE)=VLOOKUP(A47,'2012'!$F$10:$M$460,1,FALSE),VLOOKUP(A47,'1112'!$F$10:$L$408,1,FALSE),FALSE)</f>
        <v>Bromsgrove</v>
      </c>
      <c r="F47" t="str">
        <f>IF(VLOOKUP($A47,'1213'!$F$10:$L$408,1,FALSE)=VLOOKUP($A47,'2013'!$F$10:$M$460,1,FALSE),VLOOKUP($A47,'1213'!$F$10:$L$408,1,FALSE),FALSE)</f>
        <v>Bromsgrove</v>
      </c>
      <c r="G47" t="str">
        <f>IF(VLOOKUP($A47,'1314'!$F$10:$L$408,1,FALSE)=VLOOKUP($A47,'2014'!$F$10:$M$460,1,FALSE),VLOOKUP($A47,'1314'!$F$10:$L$408,1,FALSE),FALSE)</f>
        <v>Bromsgrove</v>
      </c>
      <c r="H47" t="str">
        <f>IF(VLOOKUP($A47,'1415'!$F$10:$L$408,1,FALSE)=VLOOKUP($A47,'2015'!$F$10:$M$460,1,FALSE),VLOOKUP($A47,'1415'!$F$10:$L$408,1,FALSE),FALSE)</f>
        <v>Bromsgrove</v>
      </c>
      <c r="I47" t="str">
        <f>IF(VLOOKUP($A47,'1516'!$F$10:$L$408,1,FALSE)=VLOOKUP($A47,'2015'!$F$10:$M$460,1,FALSE),VLOOKUP($A47,'1516'!$F$10:$L$408,1,FALSE),FALSE)</f>
        <v>Bromsgrove</v>
      </c>
      <c r="J47" t="str">
        <f>IF(VLOOKUP($A47,'1617'!$F$10:$L$408,1,FALSE)=VLOOKUP($A47,'2016'!$F$10:$M$460,1,FALSE),VLOOKUP($A47,'1617'!$F$10:$L$408,1,FALSE),FALSE)</f>
        <v>Bromsgrove</v>
      </c>
      <c r="K47" t="str">
        <f>IF(VLOOKUP($A47,'1718'!$F$10:$M$408,1,FALSE)=VLOOKUP($A47,'2017'!$F$10:$M$460,1,FALSE),VLOOKUP($A47,'1718'!$F$10:$M$408,1,FALSE),FALSE)</f>
        <v>Bromsgrove</v>
      </c>
      <c r="L47" t="str">
        <f>IF(VLOOKUP($A47,'1819'!$F$10:$M$408,1,FALSE)=VLOOKUP($A47,'2018'!$F$10:$M$460,1,FALSE),VLOOKUP($A47,'1819'!$F$10:$M$408,1,FALSE),FALSE)</f>
        <v>Bromsgrove</v>
      </c>
      <c r="M47" t="str">
        <f>IF(VLOOKUP($A47,'1920'!$F$10:$M$408,1,FALSE)=VLOOKUP($A47,'2019'!$F$10:$M$464,1,FALSE),VLOOKUP($A47,'1920'!$F$10:$M$408,1,FALSE),FALSE)</f>
        <v>Bromsgrove</v>
      </c>
      <c r="N47" t="str">
        <f>IF(VLOOKUP($A47,'20 21'!$F$10:$N$408,1,FALSE)=VLOOKUP($A47,'2020'!$F$10:$O$468,1,FALSE),VLOOKUP($A47,'20 21'!$F$10:$N$408,1,FALSE),FALSE)</f>
        <v>Bromsgrove</v>
      </c>
      <c r="O47" t="str">
        <f>IF(VLOOKUP($A47,'21 22'!$F$10:$N$408,1,FALSE)=VLOOKUP($A47,'2021'!$F$10:$O$471,1,FALSE),VLOOKUP($A47,'21 22'!$F$10:$N$408,1,FALSE),FALSE)</f>
        <v>Bromsgrove</v>
      </c>
      <c r="P47" t="str">
        <f>IF(VLOOKUP($A47,'22 23'!$F$10:$N$408,1,FALSE)=VLOOKUP($A47,'2022'!$F$10:$O$468,1,FALSE),VLOOKUP($A47,'22 23'!$F$10:$N$408,1,FALSE),FALSE)</f>
        <v>Bromsgrove</v>
      </c>
      <c r="Q47" t="str">
        <f>IF(VLOOKUP($A47,'23 24'!$F$7:$N$408,1,FALSE)=VLOOKUP($A47,'2023'!$C$7:$O$468,1,FALSE),VLOOKUP($A47,'23 24'!$F$7:$N$408,1,FALSE),FALSE)</f>
        <v>Bromsgrove</v>
      </c>
      <c r="S47" s="196">
        <f>IFERROR((VLOOKUP($A47,'0910'!$F$10:$L$433,4,FALSE)/VLOOKUP($A47,'2010'!$C$5:$K$611,9,FALSE))*1000,#N/A)</f>
        <v>0.76472087687993884</v>
      </c>
      <c r="T47" s="196">
        <f>IFERROR((VLOOKUP($A47,'1011'!$F$10:$L$433,4,FALSE)/VLOOKUP($A47,'2011'!$C$5:$K$611,9,FALSE))*1000,#N/A)</f>
        <v>1.2700025400050801</v>
      </c>
      <c r="U47" s="196">
        <f>IFERROR((VLOOKUP($A47,'1112'!$F$10:$L$408,4,FALSE)/VLOOKUP($A47,'2012'!$F$10:$M$460,8,FALSE))*1000,#N/A)</f>
        <v>2.5233409033560434</v>
      </c>
      <c r="V47" s="196">
        <f>IFERROR((VLOOKUP($A47,'1213'!$F$10:$L$408,4,FALSE)/VLOOKUP($A47,'2013'!$F$10:$M$460,8,FALSE))*1000,#N/A)</f>
        <v>2.2635814889336019</v>
      </c>
      <c r="W47" s="196">
        <f>IFERROR((VLOOKUP($A47,'1314'!$F$10:$L$408,4,FALSE)/VLOOKUP($A47,'2014'!$F$10:$M$460,8,FALSE))*1000,#N/A)</f>
        <v>4.0060090135202797</v>
      </c>
      <c r="X47" s="196">
        <f>IFERROR((VLOOKUP($A47,'1415'!$F$10:$L$408,4,FALSE)/VLOOKUP($A47,'2015'!$F$10:$M$460,8,FALSE))*1000,#N/A)</f>
        <v>5.2290836653386448</v>
      </c>
      <c r="Y47" s="196">
        <f>IFERROR((VLOOKUP($A47,'1516'!$F$10:$L$408,4,FALSE)/VLOOKUP($A47,'2016'!$F$10:$M$460,8,FALSE))*1000,#N/A)</f>
        <v>6.645335958651243</v>
      </c>
      <c r="Z47" s="196">
        <f>IFERROR((VLOOKUP($A47,'1617'!$F$10:$L$408,4,FALSE)/VLOOKUP($A47,'2017'!$F$10:$M$460,8,FALSE))*1000,#N/A)</f>
        <v>6.3523088199364777</v>
      </c>
      <c r="AA47" s="196">
        <f>IFERROR((VLOOKUP($A47,'1718'!$F$10:$L$408,4,FALSE)/VLOOKUP($A47,'2018'!$F$10:$N$460,9,FALSE))*1000,#N/A)</f>
        <v>4.5849420849420852</v>
      </c>
      <c r="AB47" s="196">
        <f>IFERROR((VLOOKUP($A47,'1819'!$F$10:$L$408,4,FALSE)/VLOOKUP($A47,'2018'!$F$10:$N$460,9,FALSE))*1000,#N/A)</f>
        <v>5.7915057915057915</v>
      </c>
      <c r="AC47" s="196">
        <f>IFERROR((VLOOKUP($A47,'1920'!$F$10:$L$408,4,FALSE)/VLOOKUP($A47,'2019'!$F$10:$N$464,8,FALSE))*1000,#N/A)</f>
        <v>7.2039189318989534</v>
      </c>
      <c r="AD47" s="196">
        <f>IFERROR((VLOOKUP($A47,'20 21'!$F$10:$M$408,4,FALSE)/VLOOKUP($A47,'2020'!$F$10:$N$469,8,FALSE))*1000,#N/A)</f>
        <v>2.1169198345979972</v>
      </c>
      <c r="AE47" s="196">
        <f>IFERROR((VLOOKUP($A47,'21 22'!$F$10:$M$408,4,FALSE)/VLOOKUP($A47,'2021'!$F$10:$N$469,8,FALSE))*1000,#N/A)</f>
        <v>1.4040671144080688</v>
      </c>
      <c r="AF47" s="196">
        <f>IFERROR((VLOOKUP($A47,'22 23'!$F$10:$M$408,4,FALSE)/VLOOKUP($A47,'2022'!$F$10:$N$469,8,FALSE))*1000,#N/A)</f>
        <v>2.3311653495582441</v>
      </c>
      <c r="AG47" s="196">
        <f>IFERROR((VLOOKUP($A47,'23 24'!$F$7:$M$408,4,FALSE)/VLOOKUP($A47,'2023'!$C$7:$N$469,9,FALSE))*1000,#N/A)</f>
        <v>2.784868879090276</v>
      </c>
      <c r="AI47" s="196">
        <f>IFERROR((VLOOKUP($A47,'0910'!$F$10:$L$433,5,FALSE)/VLOOKUP($A47,'2010'!$C$5:$K$611,9,FALSE))*1000,#N/A)</f>
        <v>1.0196278358399185</v>
      </c>
      <c r="AJ47" s="196">
        <f>IFERROR((VLOOKUP($A47,'1011'!$F$10:$L$433,5,FALSE)/VLOOKUP($A47,'2011'!$C$5:$K$611,9,FALSE))*1000,#N/A)</f>
        <v>0.76200152400304799</v>
      </c>
      <c r="AK47" s="196">
        <f>IFERROR((VLOOKUP($A47,'1112'!$F$10:$L$408,5,FALSE)/VLOOKUP($A47,'2012'!$F$10:$M$460,8,FALSE))*1000,#N/A)</f>
        <v>1.0093363613424173</v>
      </c>
      <c r="AL47" s="196">
        <f>IFERROR((VLOOKUP($A47,'1213'!$F$10:$L$408,5,FALSE)/VLOOKUP($A47,'2013'!$F$10:$M$460,8,FALSE))*1000,#N/A)</f>
        <v>1.7605633802816902</v>
      </c>
      <c r="AM47" s="196">
        <f>IFERROR((VLOOKUP($A47,'1314'!$F$10:$L$408,5,FALSE)/VLOOKUP($A47,'2014'!$F$10:$M$460,8,FALSE))*1000,#N/A)</f>
        <v>0.75112669003505261</v>
      </c>
      <c r="AN47" s="196">
        <f>IFERROR((VLOOKUP($A47,'1415'!$F$10:$L$408,5,FALSE)/VLOOKUP($A47,'2015'!$F$10:$M$460,8,FALSE))*1000,#N/A)</f>
        <v>3.9840637450199203</v>
      </c>
      <c r="AO47" s="196">
        <f>IFERROR((VLOOKUP($A47,'1516'!$F$10:$L$408,5,FALSE)/VLOOKUP($A47,'2016'!$F$10:$M$460,8,FALSE))*1000,#N/A)</f>
        <v>1.4767413241447205</v>
      </c>
      <c r="AP47" s="196">
        <f>IFERROR((VLOOKUP($A47,'1617'!$F$10:$L$408,5,FALSE)/VLOOKUP($A47,'2017'!$F$10:$M$460,8,FALSE))*1000,#N/A)</f>
        <v>2.9318348399706813</v>
      </c>
      <c r="AQ47" s="196">
        <f>IFERROR((VLOOKUP($A47,'1718'!$F$10:$L$408,5,FALSE)/VLOOKUP($A47,'2018'!$F$10:$N$460,9,FALSE))*1000,#N/A)</f>
        <v>3.6196911196911197</v>
      </c>
      <c r="AR47" s="196">
        <f>IFERROR((VLOOKUP($A47,'1819'!$F$10:$L$408,5,FALSE)/VLOOKUP($A47,'2018'!$F$10:$N$460,9,FALSE))*1000,#N/A)</f>
        <v>2.1718146718146718</v>
      </c>
      <c r="AS47" s="196">
        <f>IFERROR((VLOOKUP($A47,'1920'!$F$10:$L$408,5,FALSE)/VLOOKUP($A47,'2019'!$F$10:$N$464,8,FALSE))*1000,#N/A)</f>
        <v>0.48026126212659687</v>
      </c>
      <c r="AT47" s="196">
        <f>IFERROR((VLOOKUP($A47,'20 21'!$F$10:$L$408,5,FALSE)/VLOOKUP($A47,'2020'!$F$10:$N$469,8,FALSE))*1000,#N/A)</f>
        <v>0.23521331495533301</v>
      </c>
      <c r="AU47" s="196">
        <f>IFERROR((VLOOKUP($A47,'21 22'!$F$10:$L$408,5,FALSE)/VLOOKUP($A47,'2021'!$F$10:$N$469,8,FALSE))*1000,#N/A)</f>
        <v>0.23401118573467811</v>
      </c>
      <c r="AV47" s="196">
        <f>IFERROR((VLOOKUP($A47,'22 23'!$F$10:$L$408,5,FALSE)/VLOOKUP($A47,'2022'!$F$10:$N$469,8,FALSE))*1000,#N/A)</f>
        <v>1.3986992097349464</v>
      </c>
      <c r="AW47" s="196">
        <f>IFERROR((VLOOKUP($A47,'23 24'!$F$7:$M$408,5,FALSE)/VLOOKUP($A47,'2023'!$C$7:$N$469,9,FALSE))*1000,#N/A)</f>
        <v>1.392434439545138</v>
      </c>
      <c r="AY47" s="196">
        <f>IFERROR((VLOOKUP($A47,'0910'!$F$10:$L$433,6,FALSE)/VLOOKUP($A47,'2010'!$C$5:$K$611,9,FALSE))*1000,#N/A)</f>
        <v>0</v>
      </c>
      <c r="AZ47" s="196">
        <f>IFERROR((VLOOKUP($A47,'1011'!$F$10:$L$433,6,FALSE)/VLOOKUP($A47,'2011'!$C$5:$K$611,9,FALSE))*1000,#N/A)</f>
        <v>0</v>
      </c>
      <c r="BA47" s="196">
        <f>IFERROR((VLOOKUP($A47,'1112'!$F$10:$L$408,6,FALSE)/VLOOKUP($A47,'2012'!$F$10:$M$460,8,FALSE))*1000,#N/A)</f>
        <v>0</v>
      </c>
      <c r="BB47" s="196">
        <f>IFERROR((VLOOKUP($A47,'1213'!$F$10:$L$408,6,FALSE)/VLOOKUP($A47,'2013'!$F$10:$M$460,8,FALSE))*1000,#N/A)</f>
        <v>0</v>
      </c>
      <c r="BC47" s="196">
        <f>IFERROR((VLOOKUP($A47,'1314'!$F$10:$L$408,6,FALSE)/VLOOKUP($A47,'2014'!$F$10:$M$460,8,FALSE))*1000,#N/A)</f>
        <v>0</v>
      </c>
      <c r="BD47" s="196">
        <f>IFERROR((VLOOKUP($A47,'1415'!$F$10:$L$408,6,FALSE)/VLOOKUP($A47,'2015'!$F$10:$M$460,8,FALSE))*1000,#N/A)</f>
        <v>0</v>
      </c>
      <c r="BE47" s="196">
        <f>IFERROR((VLOOKUP($A47,'1516'!$F$10:$L$408,6,FALSE)/VLOOKUP($A47,'2016'!$F$10:$M$460,8,FALSE))*1000,#N/A)</f>
        <v>0</v>
      </c>
      <c r="BF47" s="196">
        <f>IFERROR((VLOOKUP($A47,'1617'!$F$10:$L$408,6,FALSE)/VLOOKUP($A47,'2017'!$F$10:$M$460,8,FALSE))*1000,#N/A)</f>
        <v>0</v>
      </c>
      <c r="BG47" s="196">
        <f>IFERROR((VLOOKUP($A47,'1718'!$F$10:$L$408,6,FALSE)/VLOOKUP($A47,'2018'!$F$10:$N$460,9,FALSE))*1000,#N/A)</f>
        <v>0</v>
      </c>
      <c r="BH47" s="196">
        <f>IFERROR((VLOOKUP($A47,'1819'!$F$10:$L$408,6,FALSE)/VLOOKUP($A47,'2018'!$F$10:$N$460,9,FALSE))*1000,#N/A)</f>
        <v>0</v>
      </c>
      <c r="BI47" s="196">
        <f>IFERROR((VLOOKUP($A47,'1920'!$F$10:$L$408,6,FALSE)/VLOOKUP($A47,'2019'!$F$10:$N$464,8,FALSE))*1000,#N/A)</f>
        <v>0</v>
      </c>
      <c r="BJ47" s="196">
        <f>IFERROR((VLOOKUP($A47,'20 21'!$F$10:$L$408,6,FALSE)/VLOOKUP($A47,'2020'!$F$10:$N$469,8,FALSE))*1000,#N/A)</f>
        <v>0</v>
      </c>
      <c r="BK47" s="196">
        <f>IFERROR((VLOOKUP($A47,'21 22'!$F$10:$L$408,6,FALSE)/VLOOKUP($A47,'2021'!$F$10:$N$469,8,FALSE))*1000,#N/A)</f>
        <v>0</v>
      </c>
      <c r="BL47" s="196">
        <f>IFERROR((VLOOKUP($A47,'22 23'!$F$10:$L$408,6,FALSE)/VLOOKUP($A47,'2022'!$F$10:$N$469,8,FALSE))*1000,#N/A)</f>
        <v>0</v>
      </c>
      <c r="BM47" s="196">
        <f>IFERROR((VLOOKUP($A47,'23 24'!$F$7:$M$408,6,FALSE)/VLOOKUP($A47,'2023'!$C$7:$N$469,9,FALSE))*1000,#N/A)</f>
        <v>0</v>
      </c>
      <c r="BO47" s="196">
        <f>IFERROR((VLOOKUP($A47,'0910'!$F$10:$L$433,7,FALSE)/VLOOKUP($A47,'2010'!$C$5:$K$611,9,FALSE))*1000,#N/A)</f>
        <v>1.7843487127198572</v>
      </c>
      <c r="BP47" s="196">
        <f>IFERROR((VLOOKUP($A47,'1011'!$F$10:$L$433,7,FALSE)/VLOOKUP($A47,'2011'!$C$5:$K$611,9,FALSE))*1000,#N/A)</f>
        <v>2.0320040640081278</v>
      </c>
      <c r="BQ47" s="196">
        <f>IFERROR((VLOOKUP($A47,'1112'!$F$10:$L$408,7,FALSE)/VLOOKUP($A47,'2012'!$F$10:$M$460,8,FALSE))*1000,#N/A)</f>
        <v>3.5326772646984606</v>
      </c>
      <c r="BR47" s="196">
        <f>IFERROR((VLOOKUP($A47,'1213'!$F$10:$L$408,7,FALSE)/VLOOKUP($A47,'2013'!$F$10:$M$460,8,FALSE))*1000,#N/A)</f>
        <v>4.0241448692152924</v>
      </c>
      <c r="BS47" s="196">
        <f>IFERROR((VLOOKUP($A47,'1314'!$F$10:$L$408,7,FALSE)/VLOOKUP($A47,'2014'!$F$10:$M$460,8,FALSE))*1000,#N/A)</f>
        <v>5.0075112669003508</v>
      </c>
      <c r="BT47" s="196">
        <f>IFERROR((VLOOKUP($A47,'1415'!$F$10:$L$408,7,FALSE)/VLOOKUP($A47,'2015'!$F$10:$M$460,8,FALSE))*1000,#N/A)</f>
        <v>9.213147410358566</v>
      </c>
      <c r="BU47" s="196">
        <f>IFERROR((VLOOKUP($A47,'1516'!$F$10:$L$408,7,FALSE)/VLOOKUP($A47,'2016'!$F$10:$M$460,8,FALSE))*1000,#N/A)</f>
        <v>8.1220772827959635</v>
      </c>
      <c r="BV47" s="196">
        <f>IFERROR((VLOOKUP($A47,'1617'!$F$10:$L$408,7,FALSE)/VLOOKUP($A47,'2017'!$F$10:$M$460,8,FALSE))*1000,#N/A)</f>
        <v>9.0398240899096027</v>
      </c>
      <c r="BW47" s="196">
        <f>IFERROR((VLOOKUP($A47,'1718'!$F$10:$L$408,7,FALSE)/VLOOKUP($A47,'2018'!$F$10:$N$460,9,FALSE))*1000,#N/A)</f>
        <v>8.4459459459459456</v>
      </c>
      <c r="BX47" s="196">
        <f>IFERROR((VLOOKUP($A47,'1819'!$F$10:$L$408,7,FALSE)/VLOOKUP($A47,'2018'!$F$10:$N$460,9,FALSE))*1000,#N/A)</f>
        <v>7.9633204633204633</v>
      </c>
      <c r="BY47" s="196">
        <f>IFERROR((VLOOKUP($A47,'1920'!$F$10:$L$408,7,FALSE)/VLOOKUP($A47,'2019'!$F$10:$N$464,8,FALSE))*1000,#N/A)</f>
        <v>7.4440495629622516</v>
      </c>
      <c r="BZ47" s="196">
        <f>IFERROR((VLOOKUP($A47,'20 21'!$F$10:$L$408,7,FALSE)/VLOOKUP($A47,'2020'!$F$10:$N$469,8,FALSE))*1000,#N/A)</f>
        <v>2.5873464645086628</v>
      </c>
      <c r="CA47" s="196">
        <f>IFERROR((VLOOKUP($A47,'21 22'!$F$10:$L$408,7,FALSE)/VLOOKUP($A47,'2021'!$F$10:$N$469,8,FALSE))*1000,#N/A)</f>
        <v>1.4040671144080688</v>
      </c>
      <c r="CB47" s="196">
        <f>IFERROR((VLOOKUP($A47,'22 23'!$F$10:$L$408,7,FALSE)/VLOOKUP($A47,'2022'!$F$10:$N$469,8,FALSE))*1000,#N/A)</f>
        <v>3.7298645592931905</v>
      </c>
      <c r="CC47" s="196">
        <f>IFERROR((VLOOKUP($A47,'23 24'!$F$7:$M$408,7,FALSE)/VLOOKUP($A47,'2023'!$C$7:$N$469,9,FALSE))*1000,#N/A)</f>
        <v>4.1773033186354143</v>
      </c>
      <c r="CE47" s="198">
        <f>IFERROR((VLOOKUP($A47,'0910'!$F$10:$S$433,9,FALSE)/VLOOKUP($A47,'2010'!$C$5:$K$611,9,FALSE))*1000,#N/A)</f>
        <v>1.2745347947998982</v>
      </c>
      <c r="CF47" s="198">
        <f>IFERROR((VLOOKUP($A47,'1011'!$F$10:$S$433,10,FALSE)/VLOOKUP($A47,'2011'!$C$5:$K$611,9,FALSE))*1000,#N/A)</f>
        <v>0.76200152400304799</v>
      </c>
      <c r="CG47" s="198">
        <f>IFERROR((VLOOKUP($A47,'1112'!$F$10:$S$408,9,FALSE)/VLOOKUP($A47,'2012'!$F$10:$M$460,8,FALSE))*1000,#N/A)</f>
        <v>2.7756749936916476</v>
      </c>
      <c r="CH47" s="198">
        <f>IFERROR((VLOOKUP($A47,'1213'!$F$10:$S$408,9,FALSE)/VLOOKUP($A47,'2013'!$F$10:$M$460,8,FALSE))*1000,#N/A)</f>
        <v>2.5150905432595572</v>
      </c>
      <c r="CI47" s="198">
        <f>IFERROR((VLOOKUP($A47,'1314'!$F$10:$S$408,9,FALSE)/VLOOKUP($A47,'2014'!$F$10:$M$460,8,FALSE))*1000,#N/A)</f>
        <v>2.0030045067601399</v>
      </c>
      <c r="CJ47" s="198">
        <f>IFERROR((VLOOKUP($A47,'1415'!$F$10:$S$408,9,FALSE)/VLOOKUP($A47,'2015'!$F$10:$M$460,8,FALSE))*1000,#N/A)</f>
        <v>4.4820717131474108</v>
      </c>
      <c r="CK47" s="198">
        <f>IFERROR((VLOOKUP($A47,'1516'!$F$10:$S$408,9,FALSE)/VLOOKUP($A47,'2016'!$F$10:$M$460,8,FALSE))*1000,#N/A)</f>
        <v>5.4147181885306424</v>
      </c>
      <c r="CL47" s="198">
        <f>IFERROR((VLOOKUP($A47,'1617'!$F$10:$S$408,9,FALSE)/VLOOKUP($A47,'2017'!$F$10:$M$460,8,FALSE))*1000,#N/A)</f>
        <v>5.6193501099438059</v>
      </c>
      <c r="CM47" s="198">
        <f>IFERROR((VLOOKUP($A47,'1718'!$F$10:$S$408,9,FALSE)/VLOOKUP($A47,'2018'!$F$10:$N$460,9,FALSE))*1000,#N/A)</f>
        <v>8.4459459459459456</v>
      </c>
      <c r="CN47" s="198">
        <f>IFERROR((VLOOKUP($A47,'1819'!$F$10:$S$408,9,FALSE)/VLOOKUP($A47,'2018'!$F$10:$N$460,9,FALSE))*1000,#N/A)</f>
        <v>6.756756756756757</v>
      </c>
      <c r="CO47" s="198">
        <f>IFERROR((VLOOKUP($A47,'1920'!$F$10:$S$408,9,FALSE)/VLOOKUP($A47,'2019'!$F$10:$N$464,8,FALSE))*1000,#N/A)</f>
        <v>7.6841801940255499</v>
      </c>
      <c r="CP47" s="198">
        <f>IFERROR((VLOOKUP($A47,'20 21'!$F$10:$S$408,9,FALSE)/VLOOKUP($A47,'2020'!$F$10:$N$469,8,FALSE))*1000,#N/A)</f>
        <v>5.4099062439726584</v>
      </c>
      <c r="CQ47" s="198">
        <f>IFERROR((VLOOKUP($A47,'21 22'!$F$10:$S$408,9,FALSE)/VLOOKUP($A47,'2021'!$F$10:$N$469,8,FALSE))*1000,#N/A)</f>
        <v>2.8081342288161375</v>
      </c>
      <c r="CR47" s="198">
        <f>IFERROR((VLOOKUP($A47,'22 23'!$F$10:$S$408,9,FALSE)/VLOOKUP($A47,'2022'!$F$10:$N$469,8,FALSE))*1000,#N/A)</f>
        <v>2.7973984194698929</v>
      </c>
      <c r="CS47" s="196">
        <f>IFERROR((VLOOKUP($A47,'23 24'!$F$7:$S$408,9,FALSE)/VLOOKUP($A47,'2023'!$C$7:$N$469,9,FALSE))*1000,#N/A)</f>
        <v>2.0886516593177071</v>
      </c>
      <c r="CU47" s="198">
        <f>IFERROR((VLOOKUP($A47,'0910'!$F$10:$S$433,10,FALSE)/VLOOKUP($A47,'2010'!$C$5:$K$611,9,FALSE))*1000,#N/A)</f>
        <v>1.7843487127198572</v>
      </c>
      <c r="CV47" s="198">
        <f>IFERROR((VLOOKUP($A47,'1011'!$F$10:$S$433,11,FALSE)/VLOOKUP($A47,'2011'!$C$5:$K$611,9,FALSE))*1000,#N/A)</f>
        <v>0.50800101600203196</v>
      </c>
      <c r="CW47" s="198">
        <f>IFERROR((VLOOKUP($A47,'1112'!$F$10:$S$408,10,FALSE)/VLOOKUP($A47,'2012'!$F$10:$M$460,8,FALSE))*1000,#N/A)</f>
        <v>3.0280090840272522</v>
      </c>
      <c r="CX47" s="198">
        <f>IFERROR((VLOOKUP($A47,'1213'!$F$10:$S$408,10,FALSE)/VLOOKUP($A47,'2013'!$F$10:$M$460,8,FALSE))*1000,#N/A)</f>
        <v>1.5090543259557343</v>
      </c>
      <c r="CY47" s="198">
        <f>IFERROR((VLOOKUP($A47,'1314'!$F$10:$S$408,10,FALSE)/VLOOKUP($A47,'2014'!$F$10:$M$460,8,FALSE))*1000,#N/A)</f>
        <v>1.2518778167250877</v>
      </c>
      <c r="CZ47" s="198">
        <f>IFERROR((VLOOKUP($A47,'1415'!$F$10:$S$408,10,FALSE)/VLOOKUP($A47,'2015'!$F$10:$M$460,8,FALSE))*1000,#N/A)</f>
        <v>0.99601593625498008</v>
      </c>
      <c r="DA47" s="198">
        <f>IFERROR((VLOOKUP($A47,'1516'!$F$10:$S$408,10,FALSE)/VLOOKUP($A47,'2016'!$F$10:$M$460,8,FALSE))*1000,#N/A)</f>
        <v>2.953482648289441</v>
      </c>
      <c r="DB47" s="198">
        <f>IFERROR((VLOOKUP($A47,'1617'!$F$10:$S$408,10,FALSE)/VLOOKUP($A47,'2017'!$F$10:$M$460,8,FALSE))*1000,#N/A)</f>
        <v>2.1988761299780113</v>
      </c>
      <c r="DC47" s="198">
        <f>IFERROR((VLOOKUP($A47,'1718'!$F$10:$S$408,10,FALSE)/VLOOKUP($A47,'2018'!$F$10:$N$460,9,FALSE))*1000,#N/A)</f>
        <v>3.3783783783783785</v>
      </c>
      <c r="DD47" s="198">
        <f>IFERROR((VLOOKUP($A47,'1819'!$F$10:$S$408,10,FALSE)/VLOOKUP($A47,'2018'!$F$10:$N$460,9,FALSE))*1000,#N/A)</f>
        <v>3.6196911196911197</v>
      </c>
      <c r="DE47" s="198">
        <f>IFERROR((VLOOKUP($A47,'1920'!$F$10:$S$408,10,FALSE)/VLOOKUP($A47,'2019'!$F$10:$N$464,8,FALSE))*1000,#N/A)</f>
        <v>2.8815675727595815</v>
      </c>
      <c r="DF47" s="198">
        <f>IFERROR((VLOOKUP($A47,'20 21'!$F$10:$S$408,10,FALSE)/VLOOKUP($A47,'2020'!$F$10:$N$469,8,FALSE))*1000,#N/A)</f>
        <v>0.70563994486599901</v>
      </c>
      <c r="DG47" s="198">
        <f>IFERROR((VLOOKUP($A47,'21 22'!$F$10:$S$408,10,FALSE)/VLOOKUP($A47,'2021'!$F$10:$N$469,8,FALSE))*1000,#N/A)</f>
        <v>0.23401118573467811</v>
      </c>
      <c r="DH47" s="198">
        <f>IFERROR((VLOOKUP($A47,'22 23'!$F$10:$S$408,10,FALSE)/VLOOKUP($A47,'2022'!$F$10:$N$469,8,FALSE))*1000,#N/A)</f>
        <v>0</v>
      </c>
      <c r="DI47" s="196">
        <f>IFERROR((VLOOKUP($A47,'23 24'!$F$7:$S$408,10,FALSE)/VLOOKUP($A47,'2023'!$C$7:$N$469,9,FALSE))*1000,#N/A)</f>
        <v>1.8565792527268508</v>
      </c>
      <c r="DK47" s="198">
        <f>IFERROR((VLOOKUP($A47,'0910'!$F$10:$S$433,11,FALSE)/VLOOKUP($A47,'2010'!$C$5:$K$611,9,FALSE))*1000,#N/A)</f>
        <v>0</v>
      </c>
      <c r="DL47" s="198">
        <f>IFERROR((VLOOKUP($A47,'1011'!$F$10:$S$433,12,FALSE)/VLOOKUP($A47,'2011'!$C$5:$K$611,9,FALSE))*1000,#N/A)</f>
        <v>0</v>
      </c>
      <c r="DM47" s="198">
        <f>IFERROR((VLOOKUP($A47,'1112'!$F$10:$S$408,11,FALSE)/VLOOKUP($A47,'2012'!$F$10:$M$460,8,FALSE))*1000,#N/A)</f>
        <v>0</v>
      </c>
      <c r="DN47" s="198">
        <f>IFERROR((VLOOKUP($A47,'1213'!$F$10:$S$408,11,FALSE)/VLOOKUP($A47,'2013'!$F$10:$M$460,8,FALSE))*1000,#N/A)</f>
        <v>0</v>
      </c>
      <c r="DO47" s="198">
        <f>IFERROR((VLOOKUP($A47,'1314'!$F$10:$S$408,11,FALSE)/VLOOKUP($A47,'2014'!$F$10:$M$460,8,FALSE))*1000,#N/A)</f>
        <v>0</v>
      </c>
      <c r="DP47" s="198">
        <f>IFERROR((VLOOKUP($A47,'1415'!$F$10:$S$408,11,FALSE)/VLOOKUP($A47,'2015'!$F$10:$M$460,8,FALSE))*1000,#N/A)</f>
        <v>0</v>
      </c>
      <c r="DQ47" s="198">
        <f>IFERROR((VLOOKUP($A47,'1516'!$F$10:$S$408,11,FALSE)/VLOOKUP($A47,'2016'!$F$10:$M$460,8,FALSE))*1000,#N/A)</f>
        <v>0</v>
      </c>
      <c r="DR47" s="198">
        <f>IFERROR((VLOOKUP($A47,'1617'!$F$10:$S$408,11,FALSE)/VLOOKUP($A47,'2017'!$F$10:$M$460,8,FALSE))*1000,#N/A)</f>
        <v>0</v>
      </c>
      <c r="DS47" s="198">
        <f>IFERROR((VLOOKUP($A47,'1718'!$F$10:$S$408,11,FALSE)/VLOOKUP($A47,'2018'!$F$10:$N$460,9,FALSE))*1000,#N/A)</f>
        <v>0</v>
      </c>
      <c r="DT47" s="198">
        <f>IFERROR((VLOOKUP($A47,'1819'!$F$10:$S$408,11,FALSE)/VLOOKUP($A47,'2018'!$F$10:$N$460,9,FALSE))*1000,#N/A)</f>
        <v>0</v>
      </c>
      <c r="DU47" s="198">
        <f>IFERROR((VLOOKUP($A47,'1920'!$F$10:$S$408,11,FALSE)/VLOOKUP($A47,'2019'!$F$10:$N$464,8,FALSE))*1000,#N/A)</f>
        <v>0</v>
      </c>
      <c r="DV47" s="198">
        <f>IFERROR((VLOOKUP($A47,'20 21'!$F$10:$S$408,11,FALSE)/VLOOKUP($A47,'2020'!$F$10:$N$469,8,FALSE))*1000,#N/A)</f>
        <v>0</v>
      </c>
      <c r="DW47" s="198">
        <f>IFERROR((VLOOKUP($A47,'21 22'!$F$10:$S$408,11,FALSE)/VLOOKUP($A47,'2021'!$F$10:$N$469,8,FALSE))*1000,#N/A)</f>
        <v>0</v>
      </c>
      <c r="DX47" s="198">
        <f>IFERROR((VLOOKUP($A47,'22 23'!$F$10:$S$408,11,FALSE)/VLOOKUP($A47,'2022'!$F$10:$N$469,8,FALSE))*1000,#N/A)</f>
        <v>0</v>
      </c>
      <c r="DY47" s="196">
        <f>IFERROR((VLOOKUP($A47,'23 24'!$F$7:$S$408,11,FALSE)/VLOOKUP($A47,'2023'!$C$7:$N$469,9,FALSE))*1000,#N/A)</f>
        <v>0</v>
      </c>
      <c r="EA47" s="198">
        <f>IFERROR((VLOOKUP($A47,'0910'!$F$10:$S$433,12,FALSE)/VLOOKUP($A47,'2010'!$C$5:$K$611,9,FALSE))*1000,#N/A)</f>
        <v>2.8039765485597758</v>
      </c>
      <c r="EB47" s="198">
        <f>IFERROR((VLOOKUP($A47,'1011'!$F$10:$S$433,13,FALSE)/VLOOKUP($A47,'2011'!$C$5:$K$611,9,FALSE))*1000,#N/A)</f>
        <v>1.524003048006096</v>
      </c>
      <c r="EC47" s="198">
        <f>IFERROR((VLOOKUP($A47,'1112'!$F$10:$S$408,12,FALSE)/VLOOKUP($A47,'2012'!$F$10:$M$460,8,FALSE))*1000,#N/A)</f>
        <v>5.8036840777188994</v>
      </c>
      <c r="ED47" s="198">
        <f>IFERROR((VLOOKUP($A47,'1213'!$F$10:$S$408,12,FALSE)/VLOOKUP($A47,'2013'!$F$10:$M$460,8,FALSE))*1000,#N/A)</f>
        <v>4.0241448692152924</v>
      </c>
      <c r="EE47" s="198">
        <f>IFERROR((VLOOKUP($A47,'1314'!$F$10:$S$408,12,FALSE)/VLOOKUP($A47,'2014'!$F$10:$M$460,8,FALSE))*1000,#N/A)</f>
        <v>3.2548823234852278</v>
      </c>
      <c r="EF47" s="198">
        <f>IFERROR((VLOOKUP($A47,'1415'!$F$10:$S$408,12,FALSE)/VLOOKUP($A47,'2015'!$F$10:$M$460,8,FALSE))*1000,#N/A)</f>
        <v>5.4780876494023909</v>
      </c>
      <c r="EG47" s="198">
        <f>IFERROR((VLOOKUP($A47,'1516'!$F$10:$S$408,12,FALSE)/VLOOKUP($A47,'2016'!$F$10:$M$460,8,FALSE))*1000,#N/A)</f>
        <v>8.1220772827959635</v>
      </c>
      <c r="EH47" s="198">
        <f>IFERROR((VLOOKUP($A47,'1617'!$F$10:$S$408,12,FALSE)/VLOOKUP($A47,'2017'!$F$10:$M$460,8,FALSE))*1000,#N/A)</f>
        <v>7.8182262399218176</v>
      </c>
      <c r="EI47" s="198">
        <f>IFERROR((VLOOKUP($A47,'1718'!$F$10:$S$408,12,FALSE)/VLOOKUP($A47,'2018'!$F$10:$N$460,9,FALSE))*1000,#N/A)</f>
        <v>11.824324324324325</v>
      </c>
      <c r="EJ47" s="198">
        <f>IFERROR((VLOOKUP($A47,'1819'!$F$10:$S$408,12,FALSE)/VLOOKUP($A47,'2018'!$F$10:$N$460,9,FALSE))*1000,#N/A)</f>
        <v>10.376447876447877</v>
      </c>
      <c r="EK47" s="198">
        <f>IFERROR((VLOOKUP($A47,'1920'!$F$10:$S$408,12,FALSE)/VLOOKUP($A47,'2019'!$F$10:$N$464,8,FALSE))*1000,#N/A)</f>
        <v>10.565747766785131</v>
      </c>
      <c r="EL47" s="198">
        <f>IFERROR((VLOOKUP($A47,'20 21'!$F$10:$S$408,12,FALSE)/VLOOKUP($A47,'2020'!$F$10:$N$469,8,FALSE))*1000,#N/A)</f>
        <v>5.8803328738833249</v>
      </c>
      <c r="EM47" s="198">
        <f>IFERROR((VLOOKUP($A47,'21 22'!$F$10:$S$408,12,FALSE)/VLOOKUP($A47,'2021'!$F$10:$N$469,8,FALSE))*1000,#N/A)</f>
        <v>2.8081342288161375</v>
      </c>
      <c r="EN47" s="198">
        <f>IFERROR((VLOOKUP($A47,'22 23'!$F$10:$S$408,12,FALSE)/VLOOKUP($A47,'2022'!$F$10:$N$469,8,FALSE))*1000,#N/A)</f>
        <v>2.7973984194698929</v>
      </c>
      <c r="EO47" s="196">
        <f>IFERROR((VLOOKUP($A47,'23 24'!$F$7:$S$408,12,FALSE)/VLOOKUP($A47,'2023'!$C$7:$N$469,9,FALSE))*1000,#N/A)</f>
        <v>3.9452309120445581</v>
      </c>
    </row>
    <row r="48" spans="1:145" x14ac:dyDescent="0.3">
      <c r="A48" t="s">
        <v>783</v>
      </c>
      <c r="B48" t="s">
        <v>1743</v>
      </c>
      <c r="C48" t="str">
        <f>IF(VLOOKUP($A48,'0910'!$F$10:$L$433,1,FALSE)=VLOOKUP($A48,'2010'!$C$5:$K$611,1,FALSE),VLOOKUP($A48,'0910'!$F$10:$L$433,1,FALSE),FALSE)</f>
        <v>Broxbourne</v>
      </c>
      <c r="D48" t="str">
        <f>IF(VLOOKUP($A48,'1011'!$F$10:$L$433,1,FALSE)=VLOOKUP($A48,'2011'!$C$5:$K$611,1,FALSE),VLOOKUP($A48,'1011'!$F$10:$L$433,1,FALSE),FALSE)</f>
        <v>Broxbourne</v>
      </c>
      <c r="E48" t="str">
        <f>IF(VLOOKUP(A48,'1112'!$F$10:$L$408,1,FALSE)=VLOOKUP(A48,'2012'!$F$10:$M$460,1,FALSE),VLOOKUP(A48,'1112'!$F$10:$L$408,1,FALSE),FALSE)</f>
        <v>Broxbourne</v>
      </c>
      <c r="F48" t="str">
        <f>IF(VLOOKUP($A48,'1213'!$F$10:$L$408,1,FALSE)=VLOOKUP($A48,'2013'!$F$10:$M$460,1,FALSE),VLOOKUP($A48,'1213'!$F$10:$L$408,1,FALSE),FALSE)</f>
        <v>Broxbourne</v>
      </c>
      <c r="G48" t="str">
        <f>IF(VLOOKUP($A48,'1314'!$F$10:$L$408,1,FALSE)=VLOOKUP($A48,'2014'!$F$10:$M$460,1,FALSE),VLOOKUP($A48,'1314'!$F$10:$L$408,1,FALSE),FALSE)</f>
        <v>Broxbourne</v>
      </c>
      <c r="H48" t="str">
        <f>IF(VLOOKUP($A48,'1415'!$F$10:$L$408,1,FALSE)=VLOOKUP($A48,'2015'!$F$10:$M$460,1,FALSE),VLOOKUP($A48,'1415'!$F$10:$L$408,1,FALSE),FALSE)</f>
        <v>Broxbourne</v>
      </c>
      <c r="I48" t="str">
        <f>IF(VLOOKUP($A48,'1516'!$F$10:$L$408,1,FALSE)=VLOOKUP($A48,'2015'!$F$10:$M$460,1,FALSE),VLOOKUP($A48,'1516'!$F$10:$L$408,1,FALSE),FALSE)</f>
        <v>Broxbourne</v>
      </c>
      <c r="J48" t="str">
        <f>IF(VLOOKUP($A48,'1617'!$F$10:$L$408,1,FALSE)=VLOOKUP($A48,'2016'!$F$10:$M$460,1,FALSE),VLOOKUP($A48,'1617'!$F$10:$L$408,1,FALSE),FALSE)</f>
        <v>Broxbourne</v>
      </c>
      <c r="K48" t="str">
        <f>IF(VLOOKUP($A48,'1718'!$F$10:$M$408,1,FALSE)=VLOOKUP($A48,'2017'!$F$10:$M$460,1,FALSE),VLOOKUP($A48,'1718'!$F$10:$M$408,1,FALSE),FALSE)</f>
        <v>Broxbourne</v>
      </c>
      <c r="L48" t="str">
        <f>IF(VLOOKUP($A48,'1819'!$F$10:$M$408,1,FALSE)=VLOOKUP($A48,'2018'!$F$10:$M$460,1,FALSE),VLOOKUP($A48,'1819'!$F$10:$M$408,1,FALSE),FALSE)</f>
        <v>Broxbourne</v>
      </c>
      <c r="M48" t="str">
        <f>IF(VLOOKUP($A48,'1920'!$F$10:$M$408,1,FALSE)=VLOOKUP($A48,'2019'!$F$10:$M$464,1,FALSE),VLOOKUP($A48,'1920'!$F$10:$M$408,1,FALSE),FALSE)</f>
        <v>Broxbourne</v>
      </c>
      <c r="N48" t="str">
        <f>IF(VLOOKUP($A48,'20 21'!$F$10:$N$408,1,FALSE)=VLOOKUP($A48,'2020'!$F$10:$O$468,1,FALSE),VLOOKUP($A48,'20 21'!$F$10:$N$408,1,FALSE),FALSE)</f>
        <v>Broxbourne</v>
      </c>
      <c r="O48" t="str">
        <f>IF(VLOOKUP($A48,'21 22'!$F$10:$N$408,1,FALSE)=VLOOKUP($A48,'2021'!$F$10:$O$471,1,FALSE),VLOOKUP($A48,'21 22'!$F$10:$N$408,1,FALSE),FALSE)</f>
        <v>Broxbourne</v>
      </c>
      <c r="P48" t="str">
        <f>IF(VLOOKUP($A48,'22 23'!$F$10:$N$408,1,FALSE)=VLOOKUP($A48,'2022'!$F$10:$O$468,1,FALSE),VLOOKUP($A48,'22 23'!$F$10:$N$408,1,FALSE),FALSE)</f>
        <v>Broxbourne</v>
      </c>
      <c r="Q48" t="str">
        <f>IF(VLOOKUP($A48,'23 24'!$F$7:$N$408,1,FALSE)=VLOOKUP($A48,'2023'!$C$7:$O$468,1,FALSE),VLOOKUP($A48,'23 24'!$F$7:$N$408,1,FALSE),FALSE)</f>
        <v>Broxbourne</v>
      </c>
      <c r="S48" s="196">
        <f>IFERROR((VLOOKUP($A48,'0910'!$F$10:$L$433,4,FALSE)/VLOOKUP($A48,'2010'!$C$5:$K$611,9,FALSE))*1000,#N/A)</f>
        <v>4.1109969167523124</v>
      </c>
      <c r="T48" s="196">
        <f>IFERROR((VLOOKUP($A48,'1011'!$F$10:$L$433,4,FALSE)/VLOOKUP($A48,'2011'!$C$5:$K$611,9,FALSE))*1000,#N/A)</f>
        <v>2.041337075784639</v>
      </c>
      <c r="U48" s="196">
        <f>IFERROR((VLOOKUP($A48,'1112'!$F$10:$L$408,4,FALSE)/VLOOKUP($A48,'2012'!$F$10:$M$460,8,FALSE))*1000,#N/A)</f>
        <v>4.3180086360172716</v>
      </c>
      <c r="V48" s="196">
        <f>IFERROR((VLOOKUP($A48,'1213'!$F$10:$L$408,4,FALSE)/VLOOKUP($A48,'2013'!$F$10:$M$460,8,FALSE))*1000,#N/A)</f>
        <v>2.781289506953224</v>
      </c>
      <c r="W48" s="196">
        <f>IFERROR((VLOOKUP($A48,'1314'!$F$10:$L$408,4,FALSE)/VLOOKUP($A48,'2014'!$F$10:$M$460,8,FALSE))*1000,#N/A)</f>
        <v>2.2698612862547289</v>
      </c>
      <c r="X48" s="196">
        <f>IFERROR((VLOOKUP($A48,'1415'!$F$10:$L$408,4,FALSE)/VLOOKUP($A48,'2015'!$F$10:$M$460,8,FALSE))*1000,#N/A)</f>
        <v>2.0085362791865427</v>
      </c>
      <c r="Y48" s="196">
        <f>IFERROR((VLOOKUP($A48,'1516'!$F$10:$L$408,4,FALSE)/VLOOKUP($A48,'2016'!$F$10:$M$460,8,FALSE))*1000,#N/A)</f>
        <v>1</v>
      </c>
      <c r="Z48" s="196">
        <f>IFERROR((VLOOKUP($A48,'1617'!$F$10:$L$408,4,FALSE)/VLOOKUP($A48,'2017'!$F$10:$M$460,8,FALSE))*1000,#N/A)</f>
        <v>4.4709388971684056</v>
      </c>
      <c r="AA48" s="196">
        <f>IFERROR((VLOOKUP($A48,'1718'!$F$10:$L$408,4,FALSE)/VLOOKUP($A48,'2018'!$F$10:$N$460,9,FALSE))*1000,#N/A)</f>
        <v>3.4516765285996054</v>
      </c>
      <c r="AB48" s="196">
        <f>IFERROR((VLOOKUP($A48,'1819'!$F$10:$L$408,4,FALSE)/VLOOKUP($A48,'2018'!$F$10:$N$460,9,FALSE))*1000,#N/A)</f>
        <v>1.4792899408284024</v>
      </c>
      <c r="AC48" s="196">
        <f>IFERROR((VLOOKUP($A48,'1920'!$F$10:$L$408,4,FALSE)/VLOOKUP($A48,'2019'!$F$10:$N$464,8,FALSE))*1000,#N/A)</f>
        <v>2.6818802418568364</v>
      </c>
      <c r="AD48" s="196">
        <f>IFERROR((VLOOKUP($A48,'20 21'!$F$10:$M$408,4,FALSE)/VLOOKUP($A48,'2020'!$F$10:$N$469,8,FALSE))*1000,#N/A)</f>
        <v>4.8549816967190029</v>
      </c>
      <c r="AE48" s="196">
        <f>IFERROR((VLOOKUP($A48,'21 22'!$F$10:$M$408,4,FALSE)/VLOOKUP($A48,'2021'!$F$10:$N$469,8,FALSE))*1000,#N/A)</f>
        <v>4.5893719806763285</v>
      </c>
      <c r="AF48" s="196">
        <f>IFERROR((VLOOKUP($A48,'22 23'!$F$10:$M$408,4,FALSE)/VLOOKUP($A48,'2022'!$F$10:$N$469,8,FALSE))*1000,#N/A)</f>
        <v>5.9933354110229429</v>
      </c>
      <c r="AG48" s="196">
        <f>IFERROR((VLOOKUP($A48,'23 24'!$F$7:$M$408,4,FALSE)/VLOOKUP($A48,'2023'!$C$7:$N$469,9,FALSE))*1000,#N/A)</f>
        <v>2.3699490460955088</v>
      </c>
      <c r="AI48" s="196">
        <f>IFERROR((VLOOKUP($A48,'0910'!$F$10:$L$433,5,FALSE)/VLOOKUP($A48,'2010'!$C$5:$K$611,9,FALSE))*1000,#N/A)</f>
        <v>1.0277492291880781</v>
      </c>
      <c r="AJ48" s="196">
        <f>IFERROR((VLOOKUP($A48,'1011'!$F$10:$L$433,5,FALSE)/VLOOKUP($A48,'2011'!$C$5:$K$611,9,FALSE))*1000,#N/A)</f>
        <v>1.0206685378923195</v>
      </c>
      <c r="AK48" s="196">
        <f>IFERROR((VLOOKUP($A48,'1112'!$F$10:$L$408,5,FALSE)/VLOOKUP($A48,'2012'!$F$10:$M$460,8,FALSE))*1000,#N/A)</f>
        <v>0</v>
      </c>
      <c r="AL48" s="196">
        <f>IFERROR((VLOOKUP($A48,'1213'!$F$10:$L$408,5,FALSE)/VLOOKUP($A48,'2013'!$F$10:$M$460,8,FALSE))*1000,#N/A)</f>
        <v>0.25284450063211122</v>
      </c>
      <c r="AM48" s="196">
        <f>IFERROR((VLOOKUP($A48,'1314'!$F$10:$L$408,5,FALSE)/VLOOKUP($A48,'2014'!$F$10:$M$460,8,FALSE))*1000,#N/A)</f>
        <v>0.50441361916771754</v>
      </c>
      <c r="AN48" s="196">
        <f>IFERROR((VLOOKUP($A48,'1415'!$F$10:$L$408,5,FALSE)/VLOOKUP($A48,'2015'!$F$10:$M$460,8,FALSE))*1000,#N/A)</f>
        <v>2.2596033140848606</v>
      </c>
      <c r="AO48" s="196">
        <f>IFERROR((VLOOKUP($A48,'1516'!$F$10:$L$408,5,FALSE)/VLOOKUP($A48,'2016'!$F$10:$M$460,8,FALSE))*1000,#N/A)</f>
        <v>0.25</v>
      </c>
      <c r="AP48" s="196">
        <f>IFERROR((VLOOKUP($A48,'1617'!$F$10:$L$408,5,FALSE)/VLOOKUP($A48,'2017'!$F$10:$M$460,8,FALSE))*1000,#N/A)</f>
        <v>0.7451564828614009</v>
      </c>
      <c r="AQ48" s="196">
        <f>IFERROR((VLOOKUP($A48,'1718'!$F$10:$L$408,5,FALSE)/VLOOKUP($A48,'2018'!$F$10:$N$460,9,FALSE))*1000,#N/A)</f>
        <v>1.2327416173570021</v>
      </c>
      <c r="AR48" s="196">
        <f>IFERROR((VLOOKUP($A48,'1819'!$F$10:$L$408,5,FALSE)/VLOOKUP($A48,'2018'!$F$10:$N$460,9,FALSE))*1000,#N/A)</f>
        <v>0.49309664694280081</v>
      </c>
      <c r="AS48" s="196">
        <f>IFERROR((VLOOKUP($A48,'1920'!$F$10:$L$408,5,FALSE)/VLOOKUP($A48,'2019'!$F$10:$N$464,8,FALSE))*1000,#N/A)</f>
        <v>0.24380729471425786</v>
      </c>
      <c r="AT48" s="196">
        <f>IFERROR((VLOOKUP($A48,'20 21'!$F$10:$L$408,5,FALSE)/VLOOKUP($A48,'2020'!$F$10:$N$469,8,FALSE))*1000,#N/A)</f>
        <v>0.24274908483595015</v>
      </c>
      <c r="AU48" s="196">
        <f>IFERROR((VLOOKUP($A48,'21 22'!$F$10:$L$408,5,FALSE)/VLOOKUP($A48,'2021'!$F$10:$N$469,8,FALSE))*1000,#N/A)</f>
        <v>1.932367149758454</v>
      </c>
      <c r="AV48" s="196">
        <f>IFERROR((VLOOKUP($A48,'22 23'!$F$10:$L$408,5,FALSE)/VLOOKUP($A48,'2022'!$F$10:$N$469,8,FALSE))*1000,#N/A)</f>
        <v>2.1576007479682593</v>
      </c>
      <c r="AW48" s="196">
        <f>IFERROR((VLOOKUP($A48,'23 24'!$F$7:$M$408,5,FALSE)/VLOOKUP($A48,'2023'!$C$7:$N$469,9,FALSE))*1000,#N/A)</f>
        <v>1.6589643322668564</v>
      </c>
      <c r="AY48" s="196">
        <f>IFERROR((VLOOKUP($A48,'0910'!$F$10:$L$433,6,FALSE)/VLOOKUP($A48,'2010'!$C$5:$K$611,9,FALSE))*1000,#N/A)</f>
        <v>0</v>
      </c>
      <c r="AZ48" s="196">
        <f>IFERROR((VLOOKUP($A48,'1011'!$F$10:$L$433,6,FALSE)/VLOOKUP($A48,'2011'!$C$5:$K$611,9,FALSE))*1000,#N/A)</f>
        <v>0</v>
      </c>
      <c r="BA48" s="196">
        <f>IFERROR((VLOOKUP($A48,'1112'!$F$10:$L$408,6,FALSE)/VLOOKUP($A48,'2012'!$F$10:$M$460,8,FALSE))*1000,#N/A)</f>
        <v>0</v>
      </c>
      <c r="BB48" s="196">
        <f>IFERROR((VLOOKUP($A48,'1213'!$F$10:$L$408,6,FALSE)/VLOOKUP($A48,'2013'!$F$10:$M$460,8,FALSE))*1000,#N/A)</f>
        <v>0</v>
      </c>
      <c r="BC48" s="196">
        <f>IFERROR((VLOOKUP($A48,'1314'!$F$10:$L$408,6,FALSE)/VLOOKUP($A48,'2014'!$F$10:$M$460,8,FALSE))*1000,#N/A)</f>
        <v>0</v>
      </c>
      <c r="BD48" s="196">
        <f>IFERROR((VLOOKUP($A48,'1415'!$F$10:$L$408,6,FALSE)/VLOOKUP($A48,'2015'!$F$10:$M$460,8,FALSE))*1000,#N/A)</f>
        <v>0</v>
      </c>
      <c r="BE48" s="196">
        <f>IFERROR((VLOOKUP($A48,'1516'!$F$10:$L$408,6,FALSE)/VLOOKUP($A48,'2016'!$F$10:$M$460,8,FALSE))*1000,#N/A)</f>
        <v>0</v>
      </c>
      <c r="BF48" s="196">
        <f>IFERROR((VLOOKUP($A48,'1617'!$F$10:$L$408,6,FALSE)/VLOOKUP($A48,'2017'!$F$10:$M$460,8,FALSE))*1000,#N/A)</f>
        <v>0</v>
      </c>
      <c r="BG48" s="196">
        <f>IFERROR((VLOOKUP($A48,'1718'!$F$10:$L$408,6,FALSE)/VLOOKUP($A48,'2018'!$F$10:$N$460,9,FALSE))*1000,#N/A)</f>
        <v>0</v>
      </c>
      <c r="BH48" s="196">
        <f>IFERROR((VLOOKUP($A48,'1819'!$F$10:$L$408,6,FALSE)/VLOOKUP($A48,'2018'!$F$10:$N$460,9,FALSE))*1000,#N/A)</f>
        <v>0</v>
      </c>
      <c r="BI48" s="196">
        <f>IFERROR((VLOOKUP($A48,'1920'!$F$10:$L$408,6,FALSE)/VLOOKUP($A48,'2019'!$F$10:$N$464,8,FALSE))*1000,#N/A)</f>
        <v>0</v>
      </c>
      <c r="BJ48" s="196">
        <f>IFERROR((VLOOKUP($A48,'20 21'!$F$10:$L$408,6,FALSE)/VLOOKUP($A48,'2020'!$F$10:$N$469,8,FALSE))*1000,#N/A)</f>
        <v>0</v>
      </c>
      <c r="BK48" s="196">
        <f>IFERROR((VLOOKUP($A48,'21 22'!$F$10:$L$408,6,FALSE)/VLOOKUP($A48,'2021'!$F$10:$N$469,8,FALSE))*1000,#N/A)</f>
        <v>0</v>
      </c>
      <c r="BL48" s="196">
        <f>IFERROR((VLOOKUP($A48,'22 23'!$F$10:$L$408,6,FALSE)/VLOOKUP($A48,'2022'!$F$10:$N$469,8,FALSE))*1000,#N/A)</f>
        <v>0</v>
      </c>
      <c r="BM48" s="196">
        <f>IFERROR((VLOOKUP($A48,'23 24'!$F$7:$M$408,6,FALSE)/VLOOKUP($A48,'2023'!$C$7:$N$469,9,FALSE))*1000,#N/A)</f>
        <v>0</v>
      </c>
      <c r="BO48" s="196">
        <f>IFERROR((VLOOKUP($A48,'0910'!$F$10:$L$433,7,FALSE)/VLOOKUP($A48,'2010'!$C$5:$K$611,9,FALSE))*1000,#N/A)</f>
        <v>5.1387461459403907</v>
      </c>
      <c r="BP48" s="196">
        <f>IFERROR((VLOOKUP($A48,'1011'!$F$10:$L$433,7,FALSE)/VLOOKUP($A48,'2011'!$C$5:$K$611,9,FALSE))*1000,#N/A)</f>
        <v>2.8068384792038787</v>
      </c>
      <c r="BQ48" s="196">
        <f>IFERROR((VLOOKUP($A48,'1112'!$F$10:$L$408,7,FALSE)/VLOOKUP($A48,'2012'!$F$10:$M$460,8,FALSE))*1000,#N/A)</f>
        <v>4.3180086360172716</v>
      </c>
      <c r="BR48" s="196">
        <f>IFERROR((VLOOKUP($A48,'1213'!$F$10:$L$408,7,FALSE)/VLOOKUP($A48,'2013'!$F$10:$M$460,8,FALSE))*1000,#N/A)</f>
        <v>3.0341340075853349</v>
      </c>
      <c r="BS48" s="196">
        <f>IFERROR((VLOOKUP($A48,'1314'!$F$10:$L$408,7,FALSE)/VLOOKUP($A48,'2014'!$F$10:$M$460,8,FALSE))*1000,#N/A)</f>
        <v>2.5220680958385877</v>
      </c>
      <c r="BT48" s="196">
        <f>IFERROR((VLOOKUP($A48,'1415'!$F$10:$L$408,7,FALSE)/VLOOKUP($A48,'2015'!$F$10:$M$460,8,FALSE))*1000,#N/A)</f>
        <v>4.2681395932714032</v>
      </c>
      <c r="BU48" s="196">
        <f>IFERROR((VLOOKUP($A48,'1516'!$F$10:$L$408,7,FALSE)/VLOOKUP($A48,'2016'!$F$10:$M$460,8,FALSE))*1000,#N/A)</f>
        <v>1.25</v>
      </c>
      <c r="BV48" s="196">
        <f>IFERROR((VLOOKUP($A48,'1617'!$F$10:$L$408,7,FALSE)/VLOOKUP($A48,'2017'!$F$10:$M$460,8,FALSE))*1000,#N/A)</f>
        <v>5.2160953800298069</v>
      </c>
      <c r="BW48" s="196">
        <f>IFERROR((VLOOKUP($A48,'1718'!$F$10:$L$408,7,FALSE)/VLOOKUP($A48,'2018'!$F$10:$N$460,9,FALSE))*1000,#N/A)</f>
        <v>4.6844181459566068</v>
      </c>
      <c r="BX48" s="196">
        <f>IFERROR((VLOOKUP($A48,'1819'!$F$10:$L$408,7,FALSE)/VLOOKUP($A48,'2018'!$F$10:$N$460,9,FALSE))*1000,#N/A)</f>
        <v>1.9723865877712032</v>
      </c>
      <c r="BY48" s="196">
        <f>IFERROR((VLOOKUP($A48,'1920'!$F$10:$L$408,7,FALSE)/VLOOKUP($A48,'2019'!$F$10:$N$464,8,FALSE))*1000,#N/A)</f>
        <v>2.9256875365710941</v>
      </c>
      <c r="BZ48" s="196">
        <f>IFERROR((VLOOKUP($A48,'20 21'!$F$10:$L$408,7,FALSE)/VLOOKUP($A48,'2020'!$F$10:$N$469,8,FALSE))*1000,#N/A)</f>
        <v>5.0977307815549535</v>
      </c>
      <c r="CA48" s="196">
        <f>IFERROR((VLOOKUP($A48,'21 22'!$F$10:$L$408,7,FALSE)/VLOOKUP($A48,'2021'!$F$10:$N$469,8,FALSE))*1000,#N/A)</f>
        <v>6.7632850241545901</v>
      </c>
      <c r="CB48" s="196">
        <f>IFERROR((VLOOKUP($A48,'22 23'!$F$10:$L$408,7,FALSE)/VLOOKUP($A48,'2022'!$F$10:$N$469,8,FALSE))*1000,#N/A)</f>
        <v>8.1509361589912022</v>
      </c>
      <c r="CC48" s="196">
        <f>IFERROR((VLOOKUP($A48,'23 24'!$F$7:$M$408,7,FALSE)/VLOOKUP($A48,'2023'!$C$7:$N$469,9,FALSE))*1000,#N/A)</f>
        <v>4.0289133783623647</v>
      </c>
      <c r="CE48" s="198">
        <f>IFERROR((VLOOKUP($A48,'0910'!$F$10:$S$433,9,FALSE)/VLOOKUP($A48,'2010'!$C$5:$K$611,9,FALSE))*1000,#N/A)</f>
        <v>3.8540596094552932</v>
      </c>
      <c r="CF48" s="198">
        <f>IFERROR((VLOOKUP($A48,'1011'!$F$10:$S$433,10,FALSE)/VLOOKUP($A48,'2011'!$C$5:$K$611,9,FALSE))*1000,#N/A)</f>
        <v>6.6343454963000763</v>
      </c>
      <c r="CG48" s="198">
        <f>IFERROR((VLOOKUP($A48,'1112'!$F$10:$S$408,9,FALSE)/VLOOKUP($A48,'2012'!$F$10:$M$460,8,FALSE))*1000,#N/A)</f>
        <v>2.794005588011176</v>
      </c>
      <c r="CH48" s="198">
        <f>IFERROR((VLOOKUP($A48,'1213'!$F$10:$S$408,9,FALSE)/VLOOKUP($A48,'2013'!$F$10:$M$460,8,FALSE))*1000,#N/A)</f>
        <v>4.0455120101137796</v>
      </c>
      <c r="CI48" s="198">
        <f>IFERROR((VLOOKUP($A48,'1314'!$F$10:$S$408,9,FALSE)/VLOOKUP($A48,'2014'!$F$10:$M$460,8,FALSE))*1000,#N/A)</f>
        <v>3.278688524590164</v>
      </c>
      <c r="CJ48" s="198">
        <f>IFERROR((VLOOKUP($A48,'1415'!$F$10:$S$408,9,FALSE)/VLOOKUP($A48,'2015'!$F$10:$M$460,8,FALSE))*1000,#N/A)</f>
        <v>2.2596033140848606</v>
      </c>
      <c r="CK48" s="198">
        <f>IFERROR((VLOOKUP($A48,'1516'!$F$10:$S$408,9,FALSE)/VLOOKUP($A48,'2016'!$F$10:$M$460,8,FALSE))*1000,#N/A)</f>
        <v>1.25</v>
      </c>
      <c r="CL48" s="198">
        <f>IFERROR((VLOOKUP($A48,'1617'!$F$10:$S$408,9,FALSE)/VLOOKUP($A48,'2017'!$F$10:$M$460,8,FALSE))*1000,#N/A)</f>
        <v>1.4903129657228018</v>
      </c>
      <c r="CM48" s="198">
        <f>IFERROR((VLOOKUP($A48,'1718'!$F$10:$S$408,9,FALSE)/VLOOKUP($A48,'2018'!$F$10:$N$460,9,FALSE))*1000,#N/A)</f>
        <v>2.4654832347140041</v>
      </c>
      <c r="CN48" s="198">
        <f>IFERROR((VLOOKUP($A48,'1819'!$F$10:$S$408,9,FALSE)/VLOOKUP($A48,'2018'!$F$10:$N$460,9,FALSE))*1000,#N/A)</f>
        <v>2.9585798816568047</v>
      </c>
      <c r="CO48" s="198">
        <f>IFERROR((VLOOKUP($A48,'1920'!$F$10:$S$408,9,FALSE)/VLOOKUP($A48,'2019'!$F$10:$N$464,8,FALSE))*1000,#N/A)</f>
        <v>2.4380729471425786</v>
      </c>
      <c r="CP48" s="198">
        <f>IFERROR((VLOOKUP($A48,'20 21'!$F$10:$S$408,9,FALSE)/VLOOKUP($A48,'2020'!$F$10:$N$469,8,FALSE))*1000,#N/A)</f>
        <v>1.4564945090157009</v>
      </c>
      <c r="CQ48" s="198">
        <f>IFERROR((VLOOKUP($A48,'21 22'!$F$10:$S$408,9,FALSE)/VLOOKUP($A48,'2021'!$F$10:$N$469,8,FALSE))*1000,#N/A)</f>
        <v>3.8647342995169081</v>
      </c>
      <c r="CR48" s="198">
        <f>IFERROR((VLOOKUP($A48,'22 23'!$F$10:$S$408,9,FALSE)/VLOOKUP($A48,'2022'!$F$10:$N$469,8,FALSE))*1000,#N/A)</f>
        <v>10.788003739841297</v>
      </c>
      <c r="CS48" s="196">
        <f>IFERROR((VLOOKUP($A48,'23 24'!$F$7:$S$408,9,FALSE)/VLOOKUP($A48,'2023'!$C$7:$N$469,9,FALSE))*1000,#N/A)</f>
        <v>4.9768929968005686</v>
      </c>
      <c r="CU48" s="198">
        <f>IFERROR((VLOOKUP($A48,'0910'!$F$10:$S$433,10,FALSE)/VLOOKUP($A48,'2010'!$C$5:$K$611,9,FALSE))*1000,#N/A)</f>
        <v>3.3401849948612536</v>
      </c>
      <c r="CV48" s="198">
        <f>IFERROR((VLOOKUP($A48,'1011'!$F$10:$S$433,11,FALSE)/VLOOKUP($A48,'2011'!$C$5:$K$611,9,FALSE))*1000,#N/A)</f>
        <v>1.2758356723653994</v>
      </c>
      <c r="CW48" s="198">
        <f>IFERROR((VLOOKUP($A48,'1112'!$F$10:$S$408,10,FALSE)/VLOOKUP($A48,'2012'!$F$10:$M$460,8,FALSE))*1000,#N/A)</f>
        <v>0.76200152400304799</v>
      </c>
      <c r="CX48" s="198">
        <f>IFERROR((VLOOKUP($A48,'1213'!$F$10:$S$408,10,FALSE)/VLOOKUP($A48,'2013'!$F$10:$M$460,8,FALSE))*1000,#N/A)</f>
        <v>0.25284450063211122</v>
      </c>
      <c r="CY48" s="198">
        <f>IFERROR((VLOOKUP($A48,'1314'!$F$10:$S$408,10,FALSE)/VLOOKUP($A48,'2014'!$F$10:$M$460,8,FALSE))*1000,#N/A)</f>
        <v>0.50441361916771754</v>
      </c>
      <c r="CZ48" s="198">
        <f>IFERROR((VLOOKUP($A48,'1415'!$F$10:$S$408,10,FALSE)/VLOOKUP($A48,'2015'!$F$10:$M$460,8,FALSE))*1000,#N/A)</f>
        <v>1.255335174491589</v>
      </c>
      <c r="DA48" s="198">
        <f>IFERROR((VLOOKUP($A48,'1516'!$F$10:$S$408,10,FALSE)/VLOOKUP($A48,'2016'!$F$10:$M$460,8,FALSE))*1000,#N/A)</f>
        <v>2</v>
      </c>
      <c r="DB48" s="198">
        <f>IFERROR((VLOOKUP($A48,'1617'!$F$10:$S$408,10,FALSE)/VLOOKUP($A48,'2017'!$F$10:$M$460,8,FALSE))*1000,#N/A)</f>
        <v>0.49677098857426727</v>
      </c>
      <c r="DC48" s="198">
        <f>IFERROR((VLOOKUP($A48,'1718'!$F$10:$S$408,10,FALSE)/VLOOKUP($A48,'2018'!$F$10:$N$460,9,FALSE))*1000,#N/A)</f>
        <v>0.98619329388560162</v>
      </c>
      <c r="DD48" s="198">
        <f>IFERROR((VLOOKUP($A48,'1819'!$F$10:$S$408,10,FALSE)/VLOOKUP($A48,'2018'!$F$10:$N$460,9,FALSE))*1000,#N/A)</f>
        <v>0.73964497041420119</v>
      </c>
      <c r="DE48" s="198">
        <f>IFERROR((VLOOKUP($A48,'1920'!$F$10:$S$408,10,FALSE)/VLOOKUP($A48,'2019'!$F$10:$N$464,8,FALSE))*1000,#N/A)</f>
        <v>0.24380729471425786</v>
      </c>
      <c r="DF48" s="198">
        <f>IFERROR((VLOOKUP($A48,'20 21'!$F$10:$S$408,10,FALSE)/VLOOKUP($A48,'2020'!$F$10:$N$469,8,FALSE))*1000,#N/A)</f>
        <v>0.72824725450785044</v>
      </c>
      <c r="DG48" s="198">
        <f>IFERROR((VLOOKUP($A48,'21 22'!$F$10:$S$408,10,FALSE)/VLOOKUP($A48,'2021'!$F$10:$N$469,8,FALSE))*1000,#N/A)</f>
        <v>0.24154589371980675</v>
      </c>
      <c r="DH48" s="198">
        <f>IFERROR((VLOOKUP($A48,'22 23'!$F$10:$S$408,10,FALSE)/VLOOKUP($A48,'2022'!$F$10:$N$469,8,FALSE))*1000,#N/A)</f>
        <v>1.6781339150864238</v>
      </c>
      <c r="DI48" s="196">
        <f>IFERROR((VLOOKUP($A48,'23 24'!$F$7:$S$408,10,FALSE)/VLOOKUP($A48,'2023'!$C$7:$N$469,9,FALSE))*1000,#N/A)</f>
        <v>2.3699490460955088</v>
      </c>
      <c r="DK48" s="198">
        <f>IFERROR((VLOOKUP($A48,'0910'!$F$10:$S$433,11,FALSE)/VLOOKUP($A48,'2010'!$C$5:$K$611,9,FALSE))*1000,#N/A)</f>
        <v>0</v>
      </c>
      <c r="DL48" s="198">
        <f>IFERROR((VLOOKUP($A48,'1011'!$F$10:$S$433,12,FALSE)/VLOOKUP($A48,'2011'!$C$5:$K$611,9,FALSE))*1000,#N/A)</f>
        <v>0</v>
      </c>
      <c r="DM48" s="198">
        <f>IFERROR((VLOOKUP($A48,'1112'!$F$10:$S$408,11,FALSE)/VLOOKUP($A48,'2012'!$F$10:$M$460,8,FALSE))*1000,#N/A)</f>
        <v>0</v>
      </c>
      <c r="DN48" s="198">
        <f>IFERROR((VLOOKUP($A48,'1213'!$F$10:$S$408,11,FALSE)/VLOOKUP($A48,'2013'!$F$10:$M$460,8,FALSE))*1000,#N/A)</f>
        <v>0</v>
      </c>
      <c r="DO48" s="198">
        <f>IFERROR((VLOOKUP($A48,'1314'!$F$10:$S$408,11,FALSE)/VLOOKUP($A48,'2014'!$F$10:$M$460,8,FALSE))*1000,#N/A)</f>
        <v>0</v>
      </c>
      <c r="DP48" s="198">
        <f>IFERROR((VLOOKUP($A48,'1415'!$F$10:$S$408,11,FALSE)/VLOOKUP($A48,'2015'!$F$10:$M$460,8,FALSE))*1000,#N/A)</f>
        <v>0</v>
      </c>
      <c r="DQ48" s="198">
        <f>IFERROR((VLOOKUP($A48,'1516'!$F$10:$S$408,11,FALSE)/VLOOKUP($A48,'2016'!$F$10:$M$460,8,FALSE))*1000,#N/A)</f>
        <v>0</v>
      </c>
      <c r="DR48" s="198">
        <f>IFERROR((VLOOKUP($A48,'1617'!$F$10:$S$408,11,FALSE)/VLOOKUP($A48,'2017'!$F$10:$M$460,8,FALSE))*1000,#N/A)</f>
        <v>0</v>
      </c>
      <c r="DS48" s="198">
        <f>IFERROR((VLOOKUP($A48,'1718'!$F$10:$S$408,11,FALSE)/VLOOKUP($A48,'2018'!$F$10:$N$460,9,FALSE))*1000,#N/A)</f>
        <v>0</v>
      </c>
      <c r="DT48" s="198">
        <f>IFERROR((VLOOKUP($A48,'1819'!$F$10:$S$408,11,FALSE)/VLOOKUP($A48,'2018'!$F$10:$N$460,9,FALSE))*1000,#N/A)</f>
        <v>0</v>
      </c>
      <c r="DU48" s="198">
        <f>IFERROR((VLOOKUP($A48,'1920'!$F$10:$S$408,11,FALSE)/VLOOKUP($A48,'2019'!$F$10:$N$464,8,FALSE))*1000,#N/A)</f>
        <v>0</v>
      </c>
      <c r="DV48" s="198">
        <f>IFERROR((VLOOKUP($A48,'20 21'!$F$10:$S$408,11,FALSE)/VLOOKUP($A48,'2020'!$F$10:$N$469,8,FALSE))*1000,#N/A)</f>
        <v>0</v>
      </c>
      <c r="DW48" s="198">
        <f>IFERROR((VLOOKUP($A48,'21 22'!$F$10:$S$408,11,FALSE)/VLOOKUP($A48,'2021'!$F$10:$N$469,8,FALSE))*1000,#N/A)</f>
        <v>0</v>
      </c>
      <c r="DX48" s="198">
        <f>IFERROR((VLOOKUP($A48,'22 23'!$F$10:$S$408,11,FALSE)/VLOOKUP($A48,'2022'!$F$10:$N$469,8,FALSE))*1000,#N/A)</f>
        <v>0</v>
      </c>
      <c r="DY48" s="196">
        <f>IFERROR((VLOOKUP($A48,'23 24'!$F$7:$S$408,11,FALSE)/VLOOKUP($A48,'2023'!$C$7:$N$469,9,FALSE))*1000,#N/A)</f>
        <v>0</v>
      </c>
      <c r="EA48" s="198">
        <f>IFERROR((VLOOKUP($A48,'0910'!$F$10:$S$433,12,FALSE)/VLOOKUP($A48,'2010'!$C$5:$K$611,9,FALSE))*1000,#N/A)</f>
        <v>6.9373072970195269</v>
      </c>
      <c r="EB48" s="198">
        <f>IFERROR((VLOOKUP($A48,'1011'!$F$10:$S$433,13,FALSE)/VLOOKUP($A48,'2011'!$C$5:$K$611,9,FALSE))*1000,#N/A)</f>
        <v>7.655014034192396</v>
      </c>
      <c r="EC48" s="198">
        <f>IFERROR((VLOOKUP($A48,'1112'!$F$10:$S$408,12,FALSE)/VLOOKUP($A48,'2012'!$F$10:$M$460,8,FALSE))*1000,#N/A)</f>
        <v>3.5560071120142243</v>
      </c>
      <c r="ED48" s="198">
        <f>IFERROR((VLOOKUP($A48,'1213'!$F$10:$S$408,12,FALSE)/VLOOKUP($A48,'2013'!$F$10:$M$460,8,FALSE))*1000,#N/A)</f>
        <v>4.2983565107458919</v>
      </c>
      <c r="EE48" s="198">
        <f>IFERROR((VLOOKUP($A48,'1314'!$F$10:$S$408,12,FALSE)/VLOOKUP($A48,'2014'!$F$10:$M$460,8,FALSE))*1000,#N/A)</f>
        <v>3.7831021437578816</v>
      </c>
      <c r="EF48" s="198">
        <f>IFERROR((VLOOKUP($A48,'1415'!$F$10:$S$408,12,FALSE)/VLOOKUP($A48,'2015'!$F$10:$M$460,8,FALSE))*1000,#N/A)</f>
        <v>3.5149384885764499</v>
      </c>
      <c r="EG48" s="198">
        <f>IFERROR((VLOOKUP($A48,'1516'!$F$10:$S$408,12,FALSE)/VLOOKUP($A48,'2016'!$F$10:$M$460,8,FALSE))*1000,#N/A)</f>
        <v>3.25</v>
      </c>
      <c r="EH48" s="198">
        <f>IFERROR((VLOOKUP($A48,'1617'!$F$10:$S$408,12,FALSE)/VLOOKUP($A48,'2017'!$F$10:$M$460,8,FALSE))*1000,#N/A)</f>
        <v>1.9870839542970691</v>
      </c>
      <c r="EI48" s="198">
        <f>IFERROR((VLOOKUP($A48,'1718'!$F$10:$S$408,12,FALSE)/VLOOKUP($A48,'2018'!$F$10:$N$460,9,FALSE))*1000,#N/A)</f>
        <v>3.2051282051282048</v>
      </c>
      <c r="EJ48" s="198">
        <f>IFERROR((VLOOKUP($A48,'1819'!$F$10:$S$408,12,FALSE)/VLOOKUP($A48,'2018'!$F$10:$N$460,9,FALSE))*1000,#N/A)</f>
        <v>3.6982248520710059</v>
      </c>
      <c r="EK48" s="198">
        <f>IFERROR((VLOOKUP($A48,'1920'!$F$10:$S$408,12,FALSE)/VLOOKUP($A48,'2019'!$F$10:$N$464,8,FALSE))*1000,#N/A)</f>
        <v>2.6818802418568364</v>
      </c>
      <c r="EL48" s="198">
        <f>IFERROR((VLOOKUP($A48,'20 21'!$F$10:$S$408,12,FALSE)/VLOOKUP($A48,'2020'!$F$10:$N$469,8,FALSE))*1000,#N/A)</f>
        <v>2.1847417635235513</v>
      </c>
      <c r="EM48" s="198">
        <f>IFERROR((VLOOKUP($A48,'21 22'!$F$10:$S$408,12,FALSE)/VLOOKUP($A48,'2021'!$F$10:$N$469,8,FALSE))*1000,#N/A)</f>
        <v>4.3478260869565215</v>
      </c>
      <c r="EN48" s="198">
        <f>IFERROR((VLOOKUP($A48,'22 23'!$F$10:$S$408,12,FALSE)/VLOOKUP($A48,'2022'!$F$10:$N$469,8,FALSE))*1000,#N/A)</f>
        <v>12.466137654927721</v>
      </c>
      <c r="EO48" s="196">
        <f>IFERROR((VLOOKUP($A48,'23 24'!$F$7:$S$408,12,FALSE)/VLOOKUP($A48,'2023'!$C$7:$N$469,9,FALSE))*1000,#N/A)</f>
        <v>7.3468420428960775</v>
      </c>
    </row>
    <row r="49" spans="1:145" x14ac:dyDescent="0.3">
      <c r="A49" t="s">
        <v>1082</v>
      </c>
      <c r="B49" t="s">
        <v>1743</v>
      </c>
      <c r="C49" t="str">
        <f>IF(VLOOKUP($A49,'0910'!$F$10:$L$433,1,FALSE)=VLOOKUP($A49,'2010'!$C$5:$K$611,1,FALSE),VLOOKUP($A49,'0910'!$F$10:$L$433,1,FALSE),FALSE)</f>
        <v>Broxtowe</v>
      </c>
      <c r="D49" t="str">
        <f>IF(VLOOKUP($A49,'1011'!$F$10:$L$433,1,FALSE)=VLOOKUP($A49,'2011'!$C$5:$K$611,1,FALSE),VLOOKUP($A49,'1011'!$F$10:$L$433,1,FALSE),FALSE)</f>
        <v>Broxtowe</v>
      </c>
      <c r="E49" t="str">
        <f>IF(VLOOKUP(A49,'1112'!$F$10:$L$408,1,FALSE)=VLOOKUP(A49,'2012'!$F$10:$M$460,1,FALSE),VLOOKUP(A49,'1112'!$F$10:$L$408,1,FALSE),FALSE)</f>
        <v>Broxtowe</v>
      </c>
      <c r="F49" t="str">
        <f>IF(VLOOKUP($A49,'1213'!$F$10:$L$408,1,FALSE)=VLOOKUP($A49,'2013'!$F$10:$M$460,1,FALSE),VLOOKUP($A49,'1213'!$F$10:$L$408,1,FALSE),FALSE)</f>
        <v>Broxtowe</v>
      </c>
      <c r="G49" t="str">
        <f>IF(VLOOKUP($A49,'1314'!$F$10:$L$408,1,FALSE)=VLOOKUP($A49,'2014'!$F$10:$M$460,1,FALSE),VLOOKUP($A49,'1314'!$F$10:$L$408,1,FALSE),FALSE)</f>
        <v>Broxtowe</v>
      </c>
      <c r="H49" t="str">
        <f>IF(VLOOKUP($A49,'1415'!$F$10:$L$408,1,FALSE)=VLOOKUP($A49,'2015'!$F$10:$M$460,1,FALSE),VLOOKUP($A49,'1415'!$F$10:$L$408,1,FALSE),FALSE)</f>
        <v>Broxtowe</v>
      </c>
      <c r="I49" t="str">
        <f>IF(VLOOKUP($A49,'1516'!$F$10:$L$408,1,FALSE)=VLOOKUP($A49,'2015'!$F$10:$M$460,1,FALSE),VLOOKUP($A49,'1516'!$F$10:$L$408,1,FALSE),FALSE)</f>
        <v>Broxtowe</v>
      </c>
      <c r="J49" t="str">
        <f>IF(VLOOKUP($A49,'1617'!$F$10:$L$408,1,FALSE)=VLOOKUP($A49,'2016'!$F$10:$M$460,1,FALSE),VLOOKUP($A49,'1617'!$F$10:$L$408,1,FALSE),FALSE)</f>
        <v>Broxtowe</v>
      </c>
      <c r="K49" t="str">
        <f>IF(VLOOKUP($A49,'1718'!$F$10:$M$408,1,FALSE)=VLOOKUP($A49,'2017'!$F$10:$M$460,1,FALSE),VLOOKUP($A49,'1718'!$F$10:$M$408,1,FALSE),FALSE)</f>
        <v>Broxtowe</v>
      </c>
      <c r="L49" t="str">
        <f>IF(VLOOKUP($A49,'1819'!$F$10:$M$408,1,FALSE)=VLOOKUP($A49,'2018'!$F$10:$M$460,1,FALSE),VLOOKUP($A49,'1819'!$F$10:$M$408,1,FALSE),FALSE)</f>
        <v>Broxtowe</v>
      </c>
      <c r="M49" t="str">
        <f>IF(VLOOKUP($A49,'1920'!$F$10:$M$408,1,FALSE)=VLOOKUP($A49,'2019'!$F$10:$M$464,1,FALSE),VLOOKUP($A49,'1920'!$F$10:$M$408,1,FALSE),FALSE)</f>
        <v>Broxtowe</v>
      </c>
      <c r="N49" t="str">
        <f>IF(VLOOKUP($A49,'20 21'!$F$10:$N$408,1,FALSE)=VLOOKUP($A49,'2020'!$F$10:$O$468,1,FALSE),VLOOKUP($A49,'20 21'!$F$10:$N$408,1,FALSE),FALSE)</f>
        <v>Broxtowe</v>
      </c>
      <c r="O49" t="str">
        <f>IF(VLOOKUP($A49,'21 22'!$F$10:$N$408,1,FALSE)=VLOOKUP($A49,'2021'!$F$10:$O$471,1,FALSE),VLOOKUP($A49,'21 22'!$F$10:$N$408,1,FALSE),FALSE)</f>
        <v>Broxtowe</v>
      </c>
      <c r="P49" t="str">
        <f>IF(VLOOKUP($A49,'22 23'!$F$10:$N$408,1,FALSE)=VLOOKUP($A49,'2022'!$F$10:$O$468,1,FALSE),VLOOKUP($A49,'22 23'!$F$10:$N$408,1,FALSE),FALSE)</f>
        <v>Broxtowe</v>
      </c>
      <c r="Q49" t="str">
        <f>IF(VLOOKUP($A49,'23 24'!$F$7:$N$408,1,FALSE)=VLOOKUP($A49,'2023'!$C$7:$O$468,1,FALSE),VLOOKUP($A49,'23 24'!$F$7:$N$408,1,FALSE),FALSE)</f>
        <v>Broxtowe</v>
      </c>
      <c r="S49" s="196">
        <f>IFERROR((VLOOKUP($A49,'0910'!$F$10:$L$433,4,FALSE)/VLOOKUP($A49,'2010'!$C$5:$K$611,9,FALSE))*1000,#N/A)</f>
        <v>1.6498247061249742</v>
      </c>
      <c r="T49" s="196">
        <f>IFERROR((VLOOKUP($A49,'1011'!$F$10:$L$433,4,FALSE)/VLOOKUP($A49,'2011'!$C$5:$K$611,9,FALSE))*1000,#N/A)</f>
        <v>2.2601191699198688</v>
      </c>
      <c r="U49" s="196">
        <f>IFERROR((VLOOKUP($A49,'1112'!$F$10:$L$408,4,FALSE)/VLOOKUP($A49,'2012'!$F$10:$M$460,8,FALSE))*1000,#N/A)</f>
        <v>2.0487604998975617</v>
      </c>
      <c r="V49" s="196">
        <f>IFERROR((VLOOKUP($A49,'1213'!$F$10:$L$408,4,FALSE)/VLOOKUP($A49,'2013'!$F$10:$M$460,8,FALSE))*1000,#N/A)</f>
        <v>1.2274959083469721</v>
      </c>
      <c r="W49" s="196">
        <f>IFERROR((VLOOKUP($A49,'1314'!$F$10:$L$408,4,FALSE)/VLOOKUP($A49,'2014'!$F$10:$M$460,8,FALSE))*1000,#N/A)</f>
        <v>0.81599347205222361</v>
      </c>
      <c r="X49" s="196">
        <f>IFERROR((VLOOKUP($A49,'1415'!$F$10:$L$408,4,FALSE)/VLOOKUP($A49,'2015'!$F$10:$M$460,8,FALSE))*1000,#N/A)</f>
        <v>1.629327902240326</v>
      </c>
      <c r="Y49" s="196">
        <f>IFERROR((VLOOKUP($A49,'1516'!$F$10:$L$408,4,FALSE)/VLOOKUP($A49,'2016'!$F$10:$M$460,8,FALSE))*1000,#N/A)</f>
        <v>2.845528455284553</v>
      </c>
      <c r="Z49" s="196">
        <f>IFERROR((VLOOKUP($A49,'1617'!$F$10:$L$408,4,FALSE)/VLOOKUP($A49,'2017'!$F$10:$M$460,8,FALSE))*1000,#N/A)</f>
        <v>3.4357316087308001</v>
      </c>
      <c r="AA49" s="196">
        <f>IFERROR((VLOOKUP($A49,'1718'!$F$10:$L$408,4,FALSE)/VLOOKUP($A49,'2018'!$F$10:$N$460,9,FALSE))*1000,#N/A)</f>
        <v>3.0120481927710845</v>
      </c>
      <c r="AB49" s="196">
        <f>IFERROR((VLOOKUP($A49,'1819'!$F$10:$L$408,4,FALSE)/VLOOKUP($A49,'2018'!$F$10:$N$460,9,FALSE))*1000,#N/A)</f>
        <v>1.8072289156626506</v>
      </c>
      <c r="AC49" s="196">
        <f>IFERROR((VLOOKUP($A49,'1920'!$F$10:$L$408,4,FALSE)/VLOOKUP($A49,'2019'!$F$10:$N$464,8,FALSE))*1000,#N/A)</f>
        <v>2.9992801727585379</v>
      </c>
      <c r="AD49" s="196">
        <f>IFERROR((VLOOKUP($A49,'20 21'!$F$10:$M$408,4,FALSE)/VLOOKUP($A49,'2020'!$F$10:$N$469,8,FALSE))*1000,#N/A)</f>
        <v>3.5748615734157405</v>
      </c>
      <c r="AE49" s="196">
        <f>IFERROR((VLOOKUP($A49,'21 22'!$F$10:$M$408,4,FALSE)/VLOOKUP($A49,'2021'!$F$10:$N$469,8,FALSE))*1000,#N/A)</f>
        <v>2.5680026865258876</v>
      </c>
      <c r="AF49" s="196">
        <f>IFERROR((VLOOKUP($A49,'22 23'!$F$10:$M$408,4,FALSE)/VLOOKUP($A49,'2022'!$F$10:$N$469,8,FALSE))*1000,#N/A)</f>
        <v>4.9090837686054272</v>
      </c>
      <c r="AG49" s="196">
        <f>IFERROR((VLOOKUP($A49,'23 24'!$F$7:$M$408,4,FALSE)/VLOOKUP($A49,'2023'!$C$7:$N$469,9,FALSE))*1000,#N/A)</f>
        <v>2.9280862028578118</v>
      </c>
      <c r="AI49" s="196">
        <f>IFERROR((VLOOKUP($A49,'0910'!$F$10:$L$433,5,FALSE)/VLOOKUP($A49,'2010'!$C$5:$K$611,9,FALSE))*1000,#N/A)</f>
        <v>0.20622808826562178</v>
      </c>
      <c r="AJ49" s="196">
        <f>IFERROR((VLOOKUP($A49,'1011'!$F$10:$L$433,5,FALSE)/VLOOKUP($A49,'2011'!$C$5:$K$611,9,FALSE))*1000,#N/A)</f>
        <v>1.4382576535853708</v>
      </c>
      <c r="AK49" s="196">
        <f>IFERROR((VLOOKUP($A49,'1112'!$F$10:$L$408,5,FALSE)/VLOOKUP($A49,'2012'!$F$10:$M$460,8,FALSE))*1000,#N/A)</f>
        <v>0.4097520999795124</v>
      </c>
      <c r="AL49" s="196">
        <f>IFERROR((VLOOKUP($A49,'1213'!$F$10:$L$408,5,FALSE)/VLOOKUP($A49,'2013'!$F$10:$M$460,8,FALSE))*1000,#N/A)</f>
        <v>0</v>
      </c>
      <c r="AM49" s="196">
        <f>IFERROR((VLOOKUP($A49,'1314'!$F$10:$L$408,5,FALSE)/VLOOKUP($A49,'2014'!$F$10:$M$460,8,FALSE))*1000,#N/A)</f>
        <v>0</v>
      </c>
      <c r="AN49" s="196">
        <f>IFERROR((VLOOKUP($A49,'1415'!$F$10:$L$408,5,FALSE)/VLOOKUP($A49,'2015'!$F$10:$M$460,8,FALSE))*1000,#N/A)</f>
        <v>0.40733197556008149</v>
      </c>
      <c r="AO49" s="196">
        <f>IFERROR((VLOOKUP($A49,'1516'!$F$10:$L$408,5,FALSE)/VLOOKUP($A49,'2016'!$F$10:$M$460,8,FALSE))*1000,#N/A)</f>
        <v>0.2032520325203252</v>
      </c>
      <c r="AP49" s="196">
        <f>IFERROR((VLOOKUP($A49,'1617'!$F$10:$L$408,5,FALSE)/VLOOKUP($A49,'2017'!$F$10:$M$460,8,FALSE))*1000,#N/A)</f>
        <v>0.20210185933710589</v>
      </c>
      <c r="AQ49" s="196">
        <f>IFERROR((VLOOKUP($A49,'1718'!$F$10:$L$408,5,FALSE)/VLOOKUP($A49,'2018'!$F$10:$N$460,9,FALSE))*1000,#N/A)</f>
        <v>0.20080321285140562</v>
      </c>
      <c r="AR49" s="196">
        <f>IFERROR((VLOOKUP($A49,'1819'!$F$10:$L$408,5,FALSE)/VLOOKUP($A49,'2018'!$F$10:$N$460,9,FALSE))*1000,#N/A)</f>
        <v>0</v>
      </c>
      <c r="AS49" s="196">
        <f>IFERROR((VLOOKUP($A49,'1920'!$F$10:$L$408,5,FALSE)/VLOOKUP($A49,'2019'!$F$10:$N$464,8,FALSE))*1000,#N/A)</f>
        <v>0.3999040230344717</v>
      </c>
      <c r="AT49" s="196">
        <f>IFERROR((VLOOKUP($A49,'20 21'!$F$10:$L$408,5,FALSE)/VLOOKUP($A49,'2020'!$F$10:$N$469,8,FALSE))*1000,#N/A)</f>
        <v>0.19860342074531892</v>
      </c>
      <c r="AU49" s="196">
        <f>IFERROR((VLOOKUP($A49,'21 22'!$F$10:$L$408,5,FALSE)/VLOOKUP($A49,'2021'!$F$10:$N$469,8,FALSE))*1000,#N/A)</f>
        <v>0.79015467277719609</v>
      </c>
      <c r="AV49" s="196">
        <f>IFERROR((VLOOKUP($A49,'22 23'!$F$10:$L$408,5,FALSE)/VLOOKUP($A49,'2022'!$F$10:$N$469,8,FALSE))*1000,#N/A)</f>
        <v>0.1963633507442171</v>
      </c>
      <c r="AW49" s="196">
        <f>IFERROR((VLOOKUP($A49,'23 24'!$F$7:$M$408,5,FALSE)/VLOOKUP($A49,'2023'!$C$7:$N$469,9,FALSE))*1000,#N/A)</f>
        <v>0.19520574685718747</v>
      </c>
      <c r="AY49" s="196">
        <f>IFERROR((VLOOKUP($A49,'0910'!$F$10:$L$433,6,FALSE)/VLOOKUP($A49,'2010'!$C$5:$K$611,9,FALSE))*1000,#N/A)</f>
        <v>0</v>
      </c>
      <c r="AZ49" s="196">
        <f>IFERROR((VLOOKUP($A49,'1011'!$F$10:$L$433,6,FALSE)/VLOOKUP($A49,'2011'!$C$5:$K$611,9,FALSE))*1000,#N/A)</f>
        <v>0</v>
      </c>
      <c r="BA49" s="196">
        <f>IFERROR((VLOOKUP($A49,'1112'!$F$10:$L$408,6,FALSE)/VLOOKUP($A49,'2012'!$F$10:$M$460,8,FALSE))*1000,#N/A)</f>
        <v>0</v>
      </c>
      <c r="BB49" s="196">
        <f>IFERROR((VLOOKUP($A49,'1213'!$F$10:$L$408,6,FALSE)/VLOOKUP($A49,'2013'!$F$10:$M$460,8,FALSE))*1000,#N/A)</f>
        <v>0</v>
      </c>
      <c r="BC49" s="196">
        <f>IFERROR((VLOOKUP($A49,'1314'!$F$10:$L$408,6,FALSE)/VLOOKUP($A49,'2014'!$F$10:$M$460,8,FALSE))*1000,#N/A)</f>
        <v>0</v>
      </c>
      <c r="BD49" s="196">
        <f>IFERROR((VLOOKUP($A49,'1415'!$F$10:$L$408,6,FALSE)/VLOOKUP($A49,'2015'!$F$10:$M$460,8,FALSE))*1000,#N/A)</f>
        <v>0</v>
      </c>
      <c r="BE49" s="196">
        <f>IFERROR((VLOOKUP($A49,'1516'!$F$10:$L$408,6,FALSE)/VLOOKUP($A49,'2016'!$F$10:$M$460,8,FALSE))*1000,#N/A)</f>
        <v>0</v>
      </c>
      <c r="BF49" s="196">
        <f>IFERROR((VLOOKUP($A49,'1617'!$F$10:$L$408,6,FALSE)/VLOOKUP($A49,'2017'!$F$10:$M$460,8,FALSE))*1000,#N/A)</f>
        <v>0</v>
      </c>
      <c r="BG49" s="196">
        <f>IFERROR((VLOOKUP($A49,'1718'!$F$10:$L$408,6,FALSE)/VLOOKUP($A49,'2018'!$F$10:$N$460,9,FALSE))*1000,#N/A)</f>
        <v>0</v>
      </c>
      <c r="BH49" s="196">
        <f>IFERROR((VLOOKUP($A49,'1819'!$F$10:$L$408,6,FALSE)/VLOOKUP($A49,'2018'!$F$10:$N$460,9,FALSE))*1000,#N/A)</f>
        <v>0</v>
      </c>
      <c r="BI49" s="196">
        <f>IFERROR((VLOOKUP($A49,'1920'!$F$10:$L$408,6,FALSE)/VLOOKUP($A49,'2019'!$F$10:$N$464,8,FALSE))*1000,#N/A)</f>
        <v>0</v>
      </c>
      <c r="BJ49" s="196">
        <f>IFERROR((VLOOKUP($A49,'20 21'!$F$10:$L$408,6,FALSE)/VLOOKUP($A49,'2020'!$F$10:$N$469,8,FALSE))*1000,#N/A)</f>
        <v>0</v>
      </c>
      <c r="BK49" s="196">
        <f>IFERROR((VLOOKUP($A49,'21 22'!$F$10:$L$408,6,FALSE)/VLOOKUP($A49,'2021'!$F$10:$N$469,8,FALSE))*1000,#N/A)</f>
        <v>0</v>
      </c>
      <c r="BL49" s="196">
        <f>IFERROR((VLOOKUP($A49,'22 23'!$F$10:$L$408,6,FALSE)/VLOOKUP($A49,'2022'!$F$10:$N$469,8,FALSE))*1000,#N/A)</f>
        <v>0</v>
      </c>
      <c r="BM49" s="196">
        <f>IFERROR((VLOOKUP($A49,'23 24'!$F$7:$M$408,6,FALSE)/VLOOKUP($A49,'2023'!$C$7:$N$469,9,FALSE))*1000,#N/A)</f>
        <v>0</v>
      </c>
      <c r="BO49" s="196">
        <f>IFERROR((VLOOKUP($A49,'0910'!$F$10:$L$433,7,FALSE)/VLOOKUP($A49,'2010'!$C$5:$K$611,9,FALSE))*1000,#N/A)</f>
        <v>1.856052794390596</v>
      </c>
      <c r="BP49" s="196">
        <f>IFERROR((VLOOKUP($A49,'1011'!$F$10:$L$433,7,FALSE)/VLOOKUP($A49,'2011'!$C$5:$K$611,9,FALSE))*1000,#N/A)</f>
        <v>3.4929114444216149</v>
      </c>
      <c r="BQ49" s="196">
        <f>IFERROR((VLOOKUP($A49,'1112'!$F$10:$L$408,7,FALSE)/VLOOKUP($A49,'2012'!$F$10:$M$460,8,FALSE))*1000,#N/A)</f>
        <v>2.458512599877074</v>
      </c>
      <c r="BR49" s="196">
        <f>IFERROR((VLOOKUP($A49,'1213'!$F$10:$L$408,7,FALSE)/VLOOKUP($A49,'2013'!$F$10:$M$460,8,FALSE))*1000,#N/A)</f>
        <v>1.2274959083469721</v>
      </c>
      <c r="BS49" s="196">
        <f>IFERROR((VLOOKUP($A49,'1314'!$F$10:$L$408,7,FALSE)/VLOOKUP($A49,'2014'!$F$10:$M$460,8,FALSE))*1000,#N/A)</f>
        <v>0.81599347205222361</v>
      </c>
      <c r="BT49" s="196">
        <f>IFERROR((VLOOKUP($A49,'1415'!$F$10:$L$408,7,FALSE)/VLOOKUP($A49,'2015'!$F$10:$M$460,8,FALSE))*1000,#N/A)</f>
        <v>1.8329938900203666</v>
      </c>
      <c r="BU49" s="196">
        <f>IFERROR((VLOOKUP($A49,'1516'!$F$10:$L$408,7,FALSE)/VLOOKUP($A49,'2016'!$F$10:$M$460,8,FALSE))*1000,#N/A)</f>
        <v>3.0487804878048781</v>
      </c>
      <c r="BV49" s="196">
        <f>IFERROR((VLOOKUP($A49,'1617'!$F$10:$L$408,7,FALSE)/VLOOKUP($A49,'2017'!$F$10:$M$460,8,FALSE))*1000,#N/A)</f>
        <v>3.6378334680679063</v>
      </c>
      <c r="BW49" s="196">
        <f>IFERROR((VLOOKUP($A49,'1718'!$F$10:$L$408,7,FALSE)/VLOOKUP($A49,'2018'!$F$10:$N$460,9,FALSE))*1000,#N/A)</f>
        <v>3.2128514056224899</v>
      </c>
      <c r="BX49" s="196">
        <f>IFERROR((VLOOKUP($A49,'1819'!$F$10:$L$408,7,FALSE)/VLOOKUP($A49,'2018'!$F$10:$N$460,9,FALSE))*1000,#N/A)</f>
        <v>1.8072289156626506</v>
      </c>
      <c r="BY49" s="196">
        <f>IFERROR((VLOOKUP($A49,'1920'!$F$10:$L$408,7,FALSE)/VLOOKUP($A49,'2019'!$F$10:$N$464,8,FALSE))*1000,#N/A)</f>
        <v>3.3991841957930098</v>
      </c>
      <c r="BZ49" s="196">
        <f>IFERROR((VLOOKUP($A49,'20 21'!$F$10:$L$408,7,FALSE)/VLOOKUP($A49,'2020'!$F$10:$N$469,8,FALSE))*1000,#N/A)</f>
        <v>3.7734649941610598</v>
      </c>
      <c r="CA49" s="196">
        <f>IFERROR((VLOOKUP($A49,'21 22'!$F$10:$L$408,7,FALSE)/VLOOKUP($A49,'2021'!$F$10:$N$469,8,FALSE))*1000,#N/A)</f>
        <v>3.3581573593030836</v>
      </c>
      <c r="CB49" s="196">
        <f>IFERROR((VLOOKUP($A49,'22 23'!$F$10:$L$408,7,FALSE)/VLOOKUP($A49,'2022'!$F$10:$N$469,8,FALSE))*1000,#N/A)</f>
        <v>5.1054471193496447</v>
      </c>
      <c r="CC49" s="196">
        <f>IFERROR((VLOOKUP($A49,'23 24'!$F$7:$M$408,7,FALSE)/VLOOKUP($A49,'2023'!$C$7:$N$469,9,FALSE))*1000,#N/A)</f>
        <v>2.9280862028578118</v>
      </c>
      <c r="CE49" s="198">
        <f>IFERROR((VLOOKUP($A49,'0910'!$F$10:$S$433,9,FALSE)/VLOOKUP($A49,'2010'!$C$5:$K$611,9,FALSE))*1000,#N/A)</f>
        <v>2.8871932357187049</v>
      </c>
      <c r="CF49" s="198">
        <f>IFERROR((VLOOKUP($A49,'1011'!$F$10:$S$433,10,FALSE)/VLOOKUP($A49,'2011'!$C$5:$K$611,9,FALSE))*1000,#N/A)</f>
        <v>2.0546537908362441</v>
      </c>
      <c r="CG49" s="198">
        <f>IFERROR((VLOOKUP($A49,'1112'!$F$10:$S$408,9,FALSE)/VLOOKUP($A49,'2012'!$F$10:$M$460,8,FALSE))*1000,#N/A)</f>
        <v>2.8682646998565868</v>
      </c>
      <c r="CH49" s="198">
        <f>IFERROR((VLOOKUP($A49,'1213'!$F$10:$S$408,9,FALSE)/VLOOKUP($A49,'2013'!$F$10:$M$460,8,FALSE))*1000,#N/A)</f>
        <v>2.0458265139116203</v>
      </c>
      <c r="CI49" s="198">
        <f>IFERROR((VLOOKUP($A49,'1314'!$F$10:$S$408,9,FALSE)/VLOOKUP($A49,'2014'!$F$10:$M$460,8,FALSE))*1000,#N/A)</f>
        <v>1.4279885760913913</v>
      </c>
      <c r="CJ49" s="198">
        <f>IFERROR((VLOOKUP($A49,'1415'!$F$10:$S$408,9,FALSE)/VLOOKUP($A49,'2015'!$F$10:$M$460,8,FALSE))*1000,#N/A)</f>
        <v>1.4256619144602851</v>
      </c>
      <c r="CK49" s="198">
        <f>IFERROR((VLOOKUP($A49,'1516'!$F$10:$S$408,9,FALSE)/VLOOKUP($A49,'2016'!$F$10:$M$460,8,FALSE))*1000,#N/A)</f>
        <v>2.0325203252032522</v>
      </c>
      <c r="CL49" s="198">
        <f>IFERROR((VLOOKUP($A49,'1617'!$F$10:$S$408,9,FALSE)/VLOOKUP($A49,'2017'!$F$10:$M$460,8,FALSE))*1000,#N/A)</f>
        <v>3.0315278900565885</v>
      </c>
      <c r="CM49" s="198">
        <f>IFERROR((VLOOKUP($A49,'1718'!$F$10:$S$408,9,FALSE)/VLOOKUP($A49,'2018'!$F$10:$N$460,9,FALSE))*1000,#N/A)</f>
        <v>2.4096385542168677</v>
      </c>
      <c r="CN49" s="198">
        <f>IFERROR((VLOOKUP($A49,'1819'!$F$10:$S$408,9,FALSE)/VLOOKUP($A49,'2018'!$F$10:$N$460,9,FALSE))*1000,#N/A)</f>
        <v>2.0080321285140559</v>
      </c>
      <c r="CO49" s="198">
        <f>IFERROR((VLOOKUP($A49,'1920'!$F$10:$S$408,9,FALSE)/VLOOKUP($A49,'2019'!$F$10:$N$464,8,FALSE))*1000,#N/A)</f>
        <v>1.9995201151723585</v>
      </c>
      <c r="CP49" s="198">
        <f>IFERROR((VLOOKUP($A49,'20 21'!$F$10:$S$408,9,FALSE)/VLOOKUP($A49,'2020'!$F$10:$N$469,8,FALSE))*1000,#N/A)</f>
        <v>2.3832410489438272</v>
      </c>
      <c r="CQ49" s="198">
        <f>IFERROR((VLOOKUP($A49,'21 22'!$F$10:$S$408,9,FALSE)/VLOOKUP($A49,'2021'!$F$10:$N$469,8,FALSE))*1000,#N/A)</f>
        <v>2.9630800229144851</v>
      </c>
      <c r="CR49" s="198">
        <f>IFERROR((VLOOKUP($A49,'22 23'!$F$10:$S$408,9,FALSE)/VLOOKUP($A49,'2022'!$F$10:$N$469,8,FALSE))*1000,#N/A)</f>
        <v>4.516357067116993</v>
      </c>
      <c r="CS49" s="196">
        <f>IFERROR((VLOOKUP($A49,'23 24'!$F$7:$S$408,9,FALSE)/VLOOKUP($A49,'2023'!$C$7:$N$469,9,FALSE))*1000,#N/A)</f>
        <v>4.0993206840009364</v>
      </c>
      <c r="CU49" s="198">
        <f>IFERROR((VLOOKUP($A49,'0910'!$F$10:$S$433,10,FALSE)/VLOOKUP($A49,'2010'!$C$5:$K$611,9,FALSE))*1000,#N/A)</f>
        <v>0.20622808826562178</v>
      </c>
      <c r="CV49" s="198">
        <f>IFERROR((VLOOKUP($A49,'1011'!$F$10:$S$433,11,FALSE)/VLOOKUP($A49,'2011'!$C$5:$K$611,9,FALSE))*1000,#N/A)</f>
        <v>0.61639613725087328</v>
      </c>
      <c r="CW49" s="198">
        <f>IFERROR((VLOOKUP($A49,'1112'!$F$10:$S$408,10,FALSE)/VLOOKUP($A49,'2012'!$F$10:$M$460,8,FALSE))*1000,#N/A)</f>
        <v>1.0243802499487809</v>
      </c>
      <c r="CX49" s="198">
        <f>IFERROR((VLOOKUP($A49,'1213'!$F$10:$S$408,10,FALSE)/VLOOKUP($A49,'2013'!$F$10:$M$460,8,FALSE))*1000,#N/A)</f>
        <v>0.4091653027823241</v>
      </c>
      <c r="CY49" s="198">
        <f>IFERROR((VLOOKUP($A49,'1314'!$F$10:$S$408,10,FALSE)/VLOOKUP($A49,'2014'!$F$10:$M$460,8,FALSE))*1000,#N/A)</f>
        <v>0</v>
      </c>
      <c r="CZ49" s="198">
        <f>IFERROR((VLOOKUP($A49,'1415'!$F$10:$S$408,10,FALSE)/VLOOKUP($A49,'2015'!$F$10:$M$460,8,FALSE))*1000,#N/A)</f>
        <v>0</v>
      </c>
      <c r="DA49" s="198">
        <f>IFERROR((VLOOKUP($A49,'1516'!$F$10:$S$408,10,FALSE)/VLOOKUP($A49,'2016'!$F$10:$M$460,8,FALSE))*1000,#N/A)</f>
        <v>0.2032520325203252</v>
      </c>
      <c r="DB49" s="198">
        <f>IFERROR((VLOOKUP($A49,'1617'!$F$10:$S$408,10,FALSE)/VLOOKUP($A49,'2017'!$F$10:$M$460,8,FALSE))*1000,#N/A)</f>
        <v>0.40420371867421179</v>
      </c>
      <c r="DC49" s="198">
        <f>IFERROR((VLOOKUP($A49,'1718'!$F$10:$S$408,10,FALSE)/VLOOKUP($A49,'2018'!$F$10:$N$460,9,FALSE))*1000,#N/A)</f>
        <v>0.20080321285140562</v>
      </c>
      <c r="DD49" s="198">
        <f>IFERROR((VLOOKUP($A49,'1819'!$F$10:$S$408,10,FALSE)/VLOOKUP($A49,'2018'!$F$10:$N$460,9,FALSE))*1000,#N/A)</f>
        <v>0</v>
      </c>
      <c r="DE49" s="198">
        <f>IFERROR((VLOOKUP($A49,'1920'!$F$10:$S$408,10,FALSE)/VLOOKUP($A49,'2019'!$F$10:$N$464,8,FALSE))*1000,#N/A)</f>
        <v>0</v>
      </c>
      <c r="DF49" s="198">
        <f>IFERROR((VLOOKUP($A49,'20 21'!$F$10:$S$408,10,FALSE)/VLOOKUP($A49,'2020'!$F$10:$N$469,8,FALSE))*1000,#N/A)</f>
        <v>0.39720684149063784</v>
      </c>
      <c r="DG49" s="198">
        <f>IFERROR((VLOOKUP($A49,'21 22'!$F$10:$S$408,10,FALSE)/VLOOKUP($A49,'2021'!$F$10:$N$469,8,FALSE))*1000,#N/A)</f>
        <v>0.39507733638859804</v>
      </c>
      <c r="DH49" s="198">
        <f>IFERROR((VLOOKUP($A49,'22 23'!$F$10:$S$408,10,FALSE)/VLOOKUP($A49,'2022'!$F$10:$N$469,8,FALSE))*1000,#N/A)</f>
        <v>0.78545340297686839</v>
      </c>
      <c r="DI49" s="196">
        <f>IFERROR((VLOOKUP($A49,'23 24'!$F$7:$S$408,10,FALSE)/VLOOKUP($A49,'2023'!$C$7:$N$469,9,FALSE))*1000,#N/A)</f>
        <v>0</v>
      </c>
      <c r="DK49" s="198">
        <f>IFERROR((VLOOKUP($A49,'0910'!$F$10:$S$433,11,FALSE)/VLOOKUP($A49,'2010'!$C$5:$K$611,9,FALSE))*1000,#N/A)</f>
        <v>0</v>
      </c>
      <c r="DL49" s="198">
        <f>IFERROR((VLOOKUP($A49,'1011'!$F$10:$S$433,12,FALSE)/VLOOKUP($A49,'2011'!$C$5:$K$611,9,FALSE))*1000,#N/A)</f>
        <v>0</v>
      </c>
      <c r="DM49" s="198">
        <f>IFERROR((VLOOKUP($A49,'1112'!$F$10:$S$408,11,FALSE)/VLOOKUP($A49,'2012'!$F$10:$M$460,8,FALSE))*1000,#N/A)</f>
        <v>0</v>
      </c>
      <c r="DN49" s="198">
        <f>IFERROR((VLOOKUP($A49,'1213'!$F$10:$S$408,11,FALSE)/VLOOKUP($A49,'2013'!$F$10:$M$460,8,FALSE))*1000,#N/A)</f>
        <v>0</v>
      </c>
      <c r="DO49" s="198">
        <f>IFERROR((VLOOKUP($A49,'1314'!$F$10:$S$408,11,FALSE)/VLOOKUP($A49,'2014'!$F$10:$M$460,8,FALSE))*1000,#N/A)</f>
        <v>0</v>
      </c>
      <c r="DP49" s="198">
        <f>IFERROR((VLOOKUP($A49,'1415'!$F$10:$S$408,11,FALSE)/VLOOKUP($A49,'2015'!$F$10:$M$460,8,FALSE))*1000,#N/A)</f>
        <v>0</v>
      </c>
      <c r="DQ49" s="198">
        <f>IFERROR((VLOOKUP($A49,'1516'!$F$10:$S$408,11,FALSE)/VLOOKUP($A49,'2016'!$F$10:$M$460,8,FALSE))*1000,#N/A)</f>
        <v>0</v>
      </c>
      <c r="DR49" s="198">
        <f>IFERROR((VLOOKUP($A49,'1617'!$F$10:$S$408,11,FALSE)/VLOOKUP($A49,'2017'!$F$10:$M$460,8,FALSE))*1000,#N/A)</f>
        <v>0</v>
      </c>
      <c r="DS49" s="198">
        <f>IFERROR((VLOOKUP($A49,'1718'!$F$10:$S$408,11,FALSE)/VLOOKUP($A49,'2018'!$F$10:$N$460,9,FALSE))*1000,#N/A)</f>
        <v>0</v>
      </c>
      <c r="DT49" s="198">
        <f>IFERROR((VLOOKUP($A49,'1819'!$F$10:$S$408,11,FALSE)/VLOOKUP($A49,'2018'!$F$10:$N$460,9,FALSE))*1000,#N/A)</f>
        <v>0</v>
      </c>
      <c r="DU49" s="198">
        <f>IFERROR((VLOOKUP($A49,'1920'!$F$10:$S$408,11,FALSE)/VLOOKUP($A49,'2019'!$F$10:$N$464,8,FALSE))*1000,#N/A)</f>
        <v>0</v>
      </c>
      <c r="DV49" s="198">
        <f>IFERROR((VLOOKUP($A49,'20 21'!$F$10:$S$408,11,FALSE)/VLOOKUP($A49,'2020'!$F$10:$N$469,8,FALSE))*1000,#N/A)</f>
        <v>0</v>
      </c>
      <c r="DW49" s="198">
        <f>IFERROR((VLOOKUP($A49,'21 22'!$F$10:$S$408,11,FALSE)/VLOOKUP($A49,'2021'!$F$10:$N$469,8,FALSE))*1000,#N/A)</f>
        <v>0</v>
      </c>
      <c r="DX49" s="198">
        <f>IFERROR((VLOOKUP($A49,'22 23'!$F$10:$S$408,11,FALSE)/VLOOKUP($A49,'2022'!$F$10:$N$469,8,FALSE))*1000,#N/A)</f>
        <v>0</v>
      </c>
      <c r="DY49" s="196">
        <f>IFERROR((VLOOKUP($A49,'23 24'!$F$7:$S$408,11,FALSE)/VLOOKUP($A49,'2023'!$C$7:$N$469,9,FALSE))*1000,#N/A)</f>
        <v>0</v>
      </c>
      <c r="EA49" s="198">
        <f>IFERROR((VLOOKUP($A49,'0910'!$F$10:$S$433,12,FALSE)/VLOOKUP($A49,'2010'!$C$5:$K$611,9,FALSE))*1000,#N/A)</f>
        <v>2.8871932357187049</v>
      </c>
      <c r="EB49" s="198">
        <f>IFERROR((VLOOKUP($A49,'1011'!$F$10:$S$433,13,FALSE)/VLOOKUP($A49,'2011'!$C$5:$K$611,9,FALSE))*1000,#N/A)</f>
        <v>2.6710499280871169</v>
      </c>
      <c r="EC49" s="198">
        <f>IFERROR((VLOOKUP($A49,'1112'!$F$10:$S$408,12,FALSE)/VLOOKUP($A49,'2012'!$F$10:$M$460,8,FALSE))*1000,#N/A)</f>
        <v>3.8926449498053679</v>
      </c>
      <c r="ED49" s="198">
        <f>IFERROR((VLOOKUP($A49,'1213'!$F$10:$S$408,12,FALSE)/VLOOKUP($A49,'2013'!$F$10:$M$460,8,FALSE))*1000,#N/A)</f>
        <v>2.4549918166939442</v>
      </c>
      <c r="EE49" s="198">
        <f>IFERROR((VLOOKUP($A49,'1314'!$F$10:$S$408,12,FALSE)/VLOOKUP($A49,'2014'!$F$10:$M$460,8,FALSE))*1000,#N/A)</f>
        <v>1.4279885760913913</v>
      </c>
      <c r="EF49" s="198">
        <f>IFERROR((VLOOKUP($A49,'1415'!$F$10:$S$408,12,FALSE)/VLOOKUP($A49,'2015'!$F$10:$M$460,8,FALSE))*1000,#N/A)</f>
        <v>1.4256619144602851</v>
      </c>
      <c r="EG49" s="198">
        <f>IFERROR((VLOOKUP($A49,'1516'!$F$10:$S$408,12,FALSE)/VLOOKUP($A49,'2016'!$F$10:$M$460,8,FALSE))*1000,#N/A)</f>
        <v>2.0325203252032522</v>
      </c>
      <c r="EH49" s="198">
        <f>IFERROR((VLOOKUP($A49,'1617'!$F$10:$S$408,12,FALSE)/VLOOKUP($A49,'2017'!$F$10:$M$460,8,FALSE))*1000,#N/A)</f>
        <v>3.4357316087308001</v>
      </c>
      <c r="EI49" s="198">
        <f>IFERROR((VLOOKUP($A49,'1718'!$F$10:$S$408,12,FALSE)/VLOOKUP($A49,'2018'!$F$10:$N$460,9,FALSE))*1000,#N/A)</f>
        <v>2.811244979919679</v>
      </c>
      <c r="EJ49" s="198">
        <f>IFERROR((VLOOKUP($A49,'1819'!$F$10:$S$408,12,FALSE)/VLOOKUP($A49,'2018'!$F$10:$N$460,9,FALSE))*1000,#N/A)</f>
        <v>2.2088353413654618</v>
      </c>
      <c r="EK49" s="198">
        <f>IFERROR((VLOOKUP($A49,'1920'!$F$10:$S$408,12,FALSE)/VLOOKUP($A49,'2019'!$F$10:$N$464,8,FALSE))*1000,#N/A)</f>
        <v>1.9995201151723585</v>
      </c>
      <c r="EL49" s="198">
        <f>IFERROR((VLOOKUP($A49,'20 21'!$F$10:$S$408,12,FALSE)/VLOOKUP($A49,'2020'!$F$10:$N$469,8,FALSE))*1000,#N/A)</f>
        <v>2.7804478904344649</v>
      </c>
      <c r="EM49" s="198">
        <f>IFERROR((VLOOKUP($A49,'21 22'!$F$10:$S$408,12,FALSE)/VLOOKUP($A49,'2021'!$F$10:$N$469,8,FALSE))*1000,#N/A)</f>
        <v>3.3581573593030836</v>
      </c>
      <c r="EN49" s="198">
        <f>IFERROR((VLOOKUP($A49,'22 23'!$F$10:$S$408,12,FALSE)/VLOOKUP($A49,'2022'!$F$10:$N$469,8,FALSE))*1000,#N/A)</f>
        <v>5.3018104700938622</v>
      </c>
      <c r="EO49" s="196">
        <f>IFERROR((VLOOKUP($A49,'23 24'!$F$7:$S$408,12,FALSE)/VLOOKUP($A49,'2023'!$C$7:$N$469,9,FALSE))*1000,#N/A)</f>
        <v>4.0993206840009364</v>
      </c>
    </row>
    <row r="50" spans="1:145" x14ac:dyDescent="0.3">
      <c r="A50" t="s">
        <v>874</v>
      </c>
      <c r="B50" t="s">
        <v>1743</v>
      </c>
      <c r="C50" t="str">
        <f>IF(VLOOKUP($A50,'0910'!$F$10:$L$433,1,FALSE)=VLOOKUP($A50,'2010'!$C$5:$K$611,1,FALSE),VLOOKUP($A50,'0910'!$F$10:$L$433,1,FALSE),FALSE)</f>
        <v>Burnley</v>
      </c>
      <c r="D50" t="str">
        <f>IF(VLOOKUP($A50,'1011'!$F$10:$L$433,1,FALSE)=VLOOKUP($A50,'2011'!$C$5:$K$611,1,FALSE),VLOOKUP($A50,'1011'!$F$10:$L$433,1,FALSE),FALSE)</f>
        <v>Burnley</v>
      </c>
      <c r="E50" t="str">
        <f>IF(VLOOKUP(A50,'1112'!$F$10:$L$408,1,FALSE)=VLOOKUP(A50,'2012'!$F$10:$M$460,1,FALSE),VLOOKUP(A50,'1112'!$F$10:$L$408,1,FALSE),FALSE)</f>
        <v>Burnley</v>
      </c>
      <c r="F50" t="str">
        <f>IF(VLOOKUP($A50,'1213'!$F$10:$L$408,1,FALSE)=VLOOKUP($A50,'2013'!$F$10:$M$460,1,FALSE),VLOOKUP($A50,'1213'!$F$10:$L$408,1,FALSE),FALSE)</f>
        <v>Burnley</v>
      </c>
      <c r="G50" t="str">
        <f>IF(VLOOKUP($A50,'1314'!$F$10:$L$408,1,FALSE)=VLOOKUP($A50,'2014'!$F$10:$M$460,1,FALSE),VLOOKUP($A50,'1314'!$F$10:$L$408,1,FALSE),FALSE)</f>
        <v>Burnley</v>
      </c>
      <c r="H50" t="str">
        <f>IF(VLOOKUP($A50,'1415'!$F$10:$L$408,1,FALSE)=VLOOKUP($A50,'2015'!$F$10:$M$460,1,FALSE),VLOOKUP($A50,'1415'!$F$10:$L$408,1,FALSE),FALSE)</f>
        <v>Burnley</v>
      </c>
      <c r="I50" t="str">
        <f>IF(VLOOKUP($A50,'1516'!$F$10:$L$408,1,FALSE)=VLOOKUP($A50,'2015'!$F$10:$M$460,1,FALSE),VLOOKUP($A50,'1516'!$F$10:$L$408,1,FALSE),FALSE)</f>
        <v>Burnley</v>
      </c>
      <c r="J50" t="str">
        <f>IF(VLOOKUP($A50,'1617'!$F$10:$L$408,1,FALSE)=VLOOKUP($A50,'2016'!$F$10:$M$460,1,FALSE),VLOOKUP($A50,'1617'!$F$10:$L$408,1,FALSE),FALSE)</f>
        <v>Burnley</v>
      </c>
      <c r="K50" t="str">
        <f>IF(VLOOKUP($A50,'1718'!$F$10:$M$408,1,FALSE)=VLOOKUP($A50,'2017'!$F$10:$M$460,1,FALSE),VLOOKUP($A50,'1718'!$F$10:$M$408,1,FALSE),FALSE)</f>
        <v>Burnley</v>
      </c>
      <c r="L50" t="str">
        <f>IF(VLOOKUP($A50,'1819'!$F$10:$M$408,1,FALSE)=VLOOKUP($A50,'2018'!$F$10:$M$460,1,FALSE),VLOOKUP($A50,'1819'!$F$10:$M$408,1,FALSE),FALSE)</f>
        <v>Burnley</v>
      </c>
      <c r="M50" t="str">
        <f>IF(VLOOKUP($A50,'1920'!$F$10:$M$408,1,FALSE)=VLOOKUP($A50,'2019'!$F$10:$M$464,1,FALSE),VLOOKUP($A50,'1920'!$F$10:$M$408,1,FALSE),FALSE)</f>
        <v>Burnley</v>
      </c>
      <c r="N50" t="str">
        <f>IF(VLOOKUP($A50,'20 21'!$F$10:$N$408,1,FALSE)=VLOOKUP($A50,'2020'!$F$10:$O$468,1,FALSE),VLOOKUP($A50,'20 21'!$F$10:$N$408,1,FALSE),FALSE)</f>
        <v>Burnley</v>
      </c>
      <c r="O50" t="str">
        <f>IF(VLOOKUP($A50,'21 22'!$F$10:$N$408,1,FALSE)=VLOOKUP($A50,'2021'!$F$10:$O$471,1,FALSE),VLOOKUP($A50,'21 22'!$F$10:$N$408,1,FALSE),FALSE)</f>
        <v>Burnley</v>
      </c>
      <c r="P50" t="str">
        <f>IF(VLOOKUP($A50,'22 23'!$F$10:$N$408,1,FALSE)=VLOOKUP($A50,'2022'!$F$10:$O$468,1,FALSE),VLOOKUP($A50,'22 23'!$F$10:$N$408,1,FALSE),FALSE)</f>
        <v>Burnley</v>
      </c>
      <c r="Q50" t="str">
        <f>IF(VLOOKUP($A50,'23 24'!$F$7:$N$408,1,FALSE)=VLOOKUP($A50,'2023'!$C$7:$O$468,1,FALSE),VLOOKUP($A50,'23 24'!$F$7:$N$408,1,FALSE),FALSE)</f>
        <v>Burnley</v>
      </c>
      <c r="S50" s="196">
        <f>IFERROR((VLOOKUP($A50,'0910'!$F$10:$L$433,4,FALSE)/VLOOKUP($A50,'2010'!$C$5:$K$611,9,FALSE))*1000,#N/A)</f>
        <v>1.2490632025980515</v>
      </c>
      <c r="T50" s="196">
        <f>IFERROR((VLOOKUP($A50,'1011'!$F$10:$L$433,4,FALSE)/VLOOKUP($A50,'2011'!$C$5:$K$611,9,FALSE))*1000,#N/A)</f>
        <v>0.75112669003505261</v>
      </c>
      <c r="U50" s="196">
        <f>IFERROR((VLOOKUP($A50,'1112'!$F$10:$L$408,4,FALSE)/VLOOKUP($A50,'2012'!$F$10:$M$460,8,FALSE))*1000,#N/A)</f>
        <v>2.5068939583855601</v>
      </c>
      <c r="V50" s="196">
        <f>IFERROR((VLOOKUP($A50,'1213'!$F$10:$L$408,4,FALSE)/VLOOKUP($A50,'2013'!$F$10:$M$460,8,FALSE))*1000,#N/A)</f>
        <v>6.5146579804560263</v>
      </c>
      <c r="W50" s="196">
        <f>IFERROR((VLOOKUP($A50,'1314'!$F$10:$L$408,4,FALSE)/VLOOKUP($A50,'2014'!$F$10:$M$460,8,FALSE))*1000,#N/A)</f>
        <v>3.2451323015476783</v>
      </c>
      <c r="X50" s="196">
        <f>IFERROR((VLOOKUP($A50,'1415'!$F$10:$L$408,4,FALSE)/VLOOKUP($A50,'2015'!$F$10:$M$460,8,FALSE))*1000,#N/A)</f>
        <v>2.9932651534048391</v>
      </c>
      <c r="Y50" s="196">
        <f>IFERROR((VLOOKUP($A50,'1516'!$F$10:$L$408,4,FALSE)/VLOOKUP($A50,'2016'!$F$10:$M$460,8,FALSE))*1000,#N/A)</f>
        <v>6.2050136510300327</v>
      </c>
      <c r="Z50" s="196">
        <f>IFERROR((VLOOKUP($A50,'1617'!$F$10:$L$408,4,FALSE)/VLOOKUP($A50,'2017'!$F$10:$M$460,8,FALSE))*1000,#N/A)</f>
        <v>1.4818473697209187</v>
      </c>
      <c r="AA50" s="196">
        <f>IFERROR((VLOOKUP($A50,'1718'!$F$10:$L$408,4,FALSE)/VLOOKUP($A50,'2018'!$F$10:$N$460,9,FALSE))*1000,#N/A)</f>
        <v>5.143277002204262</v>
      </c>
      <c r="AB50" s="196">
        <f>IFERROR((VLOOKUP($A50,'1819'!$F$10:$L$408,4,FALSE)/VLOOKUP($A50,'2018'!$F$10:$N$460,9,FALSE))*1000,#N/A)</f>
        <v>3.1839333823169236</v>
      </c>
      <c r="AC50" s="196">
        <f>IFERROR((VLOOKUP($A50,'1920'!$F$10:$L$408,4,FALSE)/VLOOKUP($A50,'2019'!$F$10:$N$464,8,FALSE))*1000,#N/A)</f>
        <v>3.4079844206426486</v>
      </c>
      <c r="AD50" s="196">
        <f>IFERROR((VLOOKUP($A50,'20 21'!$F$10:$M$408,4,FALSE)/VLOOKUP($A50,'2020'!$F$10:$N$469,8,FALSE))*1000,#N/A)</f>
        <v>4.7992244453296342</v>
      </c>
      <c r="AE50" s="196">
        <f>IFERROR((VLOOKUP($A50,'21 22'!$F$10:$M$408,4,FALSE)/VLOOKUP($A50,'2021'!$F$10:$N$469,8,FALSE))*1000,#N/A)</f>
        <v>3.575259206292456</v>
      </c>
      <c r="AF50" s="196">
        <f>IFERROR((VLOOKUP($A50,'22 23'!$F$10:$M$408,4,FALSE)/VLOOKUP($A50,'2022'!$F$10:$N$469,8,FALSE))*1000,#N/A)</f>
        <v>2.3649607416516885</v>
      </c>
      <c r="AG50" s="196">
        <f>IFERROR((VLOOKUP($A50,'23 24'!$F$7:$M$408,4,FALSE)/VLOOKUP($A50,'2023'!$C$7:$N$469,9,FALSE))*1000,#N/A)</f>
        <v>3.291020216267043</v>
      </c>
      <c r="AI50" s="196">
        <f>IFERROR((VLOOKUP($A50,'0910'!$F$10:$L$433,5,FALSE)/VLOOKUP($A50,'2010'!$C$5:$K$611,9,FALSE))*1000,#N/A)</f>
        <v>0</v>
      </c>
      <c r="AJ50" s="196">
        <f>IFERROR((VLOOKUP($A50,'1011'!$F$10:$L$433,5,FALSE)/VLOOKUP($A50,'2011'!$C$5:$K$611,9,FALSE))*1000,#N/A)</f>
        <v>0</v>
      </c>
      <c r="AK50" s="196">
        <f>IFERROR((VLOOKUP($A50,'1112'!$F$10:$L$408,5,FALSE)/VLOOKUP($A50,'2012'!$F$10:$M$460,8,FALSE))*1000,#N/A)</f>
        <v>0</v>
      </c>
      <c r="AL50" s="196">
        <f>IFERROR((VLOOKUP($A50,'1213'!$F$10:$L$408,5,FALSE)/VLOOKUP($A50,'2013'!$F$10:$M$460,8,FALSE))*1000,#N/A)</f>
        <v>0</v>
      </c>
      <c r="AM50" s="196">
        <f>IFERROR((VLOOKUP($A50,'1314'!$F$10:$L$408,5,FALSE)/VLOOKUP($A50,'2014'!$F$10:$M$460,8,FALSE))*1000,#N/A)</f>
        <v>0</v>
      </c>
      <c r="AN50" s="196">
        <f>IFERROR((VLOOKUP($A50,'1415'!$F$10:$L$408,5,FALSE)/VLOOKUP($A50,'2015'!$F$10:$M$460,8,FALSE))*1000,#N/A)</f>
        <v>0</v>
      </c>
      <c r="AO50" s="196">
        <f>IFERROR((VLOOKUP($A50,'1516'!$F$10:$L$408,5,FALSE)/VLOOKUP($A50,'2016'!$F$10:$M$460,8,FALSE))*1000,#N/A)</f>
        <v>0</v>
      </c>
      <c r="AP50" s="196">
        <f>IFERROR((VLOOKUP($A50,'1617'!$F$10:$L$408,5,FALSE)/VLOOKUP($A50,'2017'!$F$10:$M$460,8,FALSE))*1000,#N/A)</f>
        <v>0</v>
      </c>
      <c r="AQ50" s="196">
        <f>IFERROR((VLOOKUP($A50,'1718'!$F$10:$L$408,5,FALSE)/VLOOKUP($A50,'2018'!$F$10:$N$460,9,FALSE))*1000,#N/A)</f>
        <v>0</v>
      </c>
      <c r="AR50" s="196">
        <f>IFERROR((VLOOKUP($A50,'1819'!$F$10:$L$408,5,FALSE)/VLOOKUP($A50,'2018'!$F$10:$N$460,9,FALSE))*1000,#N/A)</f>
        <v>0</v>
      </c>
      <c r="AS50" s="196">
        <f>IFERROR((VLOOKUP($A50,'1920'!$F$10:$L$408,5,FALSE)/VLOOKUP($A50,'2019'!$F$10:$N$464,8,FALSE))*1000,#N/A)</f>
        <v>0</v>
      </c>
      <c r="AT50" s="196">
        <f>IFERROR((VLOOKUP($A50,'20 21'!$F$10:$L$408,5,FALSE)/VLOOKUP($A50,'2020'!$F$10:$N$469,8,FALSE))*1000,#N/A)</f>
        <v>0</v>
      </c>
      <c r="AU50" s="196">
        <f>IFERROR((VLOOKUP($A50,'21 22'!$F$10:$L$408,5,FALSE)/VLOOKUP($A50,'2021'!$F$10:$N$469,8,FALSE))*1000,#N/A)</f>
        <v>0</v>
      </c>
      <c r="AV50" s="196">
        <f>IFERROR((VLOOKUP($A50,'22 23'!$F$10:$L$408,5,FALSE)/VLOOKUP($A50,'2022'!$F$10:$N$469,8,FALSE))*1000,#N/A)</f>
        <v>0.23649607416516885</v>
      </c>
      <c r="AW50" s="196">
        <f>IFERROR((VLOOKUP($A50,'23 24'!$F$7:$M$408,5,FALSE)/VLOOKUP($A50,'2023'!$C$7:$N$469,9,FALSE))*1000,#N/A)</f>
        <v>0.70521861777150918</v>
      </c>
      <c r="AY50" s="196">
        <f>IFERROR((VLOOKUP($A50,'0910'!$F$10:$L$433,6,FALSE)/VLOOKUP($A50,'2010'!$C$5:$K$611,9,FALSE))*1000,#N/A)</f>
        <v>0</v>
      </c>
      <c r="AZ50" s="196">
        <f>IFERROR((VLOOKUP($A50,'1011'!$F$10:$L$433,6,FALSE)/VLOOKUP($A50,'2011'!$C$5:$K$611,9,FALSE))*1000,#N/A)</f>
        <v>0</v>
      </c>
      <c r="BA50" s="196">
        <f>IFERROR((VLOOKUP($A50,'1112'!$F$10:$L$408,6,FALSE)/VLOOKUP($A50,'2012'!$F$10:$M$460,8,FALSE))*1000,#N/A)</f>
        <v>0</v>
      </c>
      <c r="BB50" s="196">
        <f>IFERROR((VLOOKUP($A50,'1213'!$F$10:$L$408,6,FALSE)/VLOOKUP($A50,'2013'!$F$10:$M$460,8,FALSE))*1000,#N/A)</f>
        <v>0</v>
      </c>
      <c r="BC50" s="196">
        <f>IFERROR((VLOOKUP($A50,'1314'!$F$10:$L$408,6,FALSE)/VLOOKUP($A50,'2014'!$F$10:$M$460,8,FALSE))*1000,#N/A)</f>
        <v>0</v>
      </c>
      <c r="BD50" s="196">
        <f>IFERROR((VLOOKUP($A50,'1415'!$F$10:$L$408,6,FALSE)/VLOOKUP($A50,'2015'!$F$10:$M$460,8,FALSE))*1000,#N/A)</f>
        <v>0</v>
      </c>
      <c r="BE50" s="196">
        <f>IFERROR((VLOOKUP($A50,'1516'!$F$10:$L$408,6,FALSE)/VLOOKUP($A50,'2016'!$F$10:$M$460,8,FALSE))*1000,#N/A)</f>
        <v>0</v>
      </c>
      <c r="BF50" s="196">
        <f>IFERROR((VLOOKUP($A50,'1617'!$F$10:$L$408,6,FALSE)/VLOOKUP($A50,'2017'!$F$10:$M$460,8,FALSE))*1000,#N/A)</f>
        <v>0</v>
      </c>
      <c r="BG50" s="196">
        <f>IFERROR((VLOOKUP($A50,'1718'!$F$10:$L$408,6,FALSE)/VLOOKUP($A50,'2018'!$F$10:$N$460,9,FALSE))*1000,#N/A)</f>
        <v>0</v>
      </c>
      <c r="BH50" s="196">
        <f>IFERROR((VLOOKUP($A50,'1819'!$F$10:$L$408,6,FALSE)/VLOOKUP($A50,'2018'!$F$10:$N$460,9,FALSE))*1000,#N/A)</f>
        <v>0</v>
      </c>
      <c r="BI50" s="196">
        <f>IFERROR((VLOOKUP($A50,'1920'!$F$10:$L$408,6,FALSE)/VLOOKUP($A50,'2019'!$F$10:$N$464,8,FALSE))*1000,#N/A)</f>
        <v>0</v>
      </c>
      <c r="BJ50" s="196">
        <f>IFERROR((VLOOKUP($A50,'20 21'!$F$10:$L$408,6,FALSE)/VLOOKUP($A50,'2020'!$F$10:$N$469,8,FALSE))*1000,#N/A)</f>
        <v>0</v>
      </c>
      <c r="BK50" s="196">
        <f>IFERROR((VLOOKUP($A50,'21 22'!$F$10:$L$408,6,FALSE)/VLOOKUP($A50,'2021'!$F$10:$N$469,8,FALSE))*1000,#N/A)</f>
        <v>0</v>
      </c>
      <c r="BL50" s="196">
        <f>IFERROR((VLOOKUP($A50,'22 23'!$F$10:$L$408,6,FALSE)/VLOOKUP($A50,'2022'!$F$10:$N$469,8,FALSE))*1000,#N/A)</f>
        <v>0</v>
      </c>
      <c r="BM50" s="196">
        <f>IFERROR((VLOOKUP($A50,'23 24'!$F$7:$M$408,6,FALSE)/VLOOKUP($A50,'2023'!$C$7:$N$469,9,FALSE))*1000,#N/A)</f>
        <v>0</v>
      </c>
      <c r="BO50" s="196">
        <f>IFERROR((VLOOKUP($A50,'0910'!$F$10:$L$433,7,FALSE)/VLOOKUP($A50,'2010'!$C$5:$K$611,9,FALSE))*1000,#N/A)</f>
        <v>1.2490632025980515</v>
      </c>
      <c r="BP50" s="196">
        <f>IFERROR((VLOOKUP($A50,'1011'!$F$10:$L$433,7,FALSE)/VLOOKUP($A50,'2011'!$C$5:$K$611,9,FALSE))*1000,#N/A)</f>
        <v>0.75112669003505261</v>
      </c>
      <c r="BQ50" s="196">
        <f>IFERROR((VLOOKUP($A50,'1112'!$F$10:$L$408,7,FALSE)/VLOOKUP($A50,'2012'!$F$10:$M$460,8,FALSE))*1000,#N/A)</f>
        <v>2.5068939583855601</v>
      </c>
      <c r="BR50" s="196">
        <f>IFERROR((VLOOKUP($A50,'1213'!$F$10:$L$408,7,FALSE)/VLOOKUP($A50,'2013'!$F$10:$M$460,8,FALSE))*1000,#N/A)</f>
        <v>6.5146579804560263</v>
      </c>
      <c r="BS50" s="196">
        <f>IFERROR((VLOOKUP($A50,'1314'!$F$10:$L$408,7,FALSE)/VLOOKUP($A50,'2014'!$F$10:$M$460,8,FALSE))*1000,#N/A)</f>
        <v>3.2451323015476783</v>
      </c>
      <c r="BT50" s="196">
        <f>IFERROR((VLOOKUP($A50,'1415'!$F$10:$L$408,7,FALSE)/VLOOKUP($A50,'2015'!$F$10:$M$460,8,FALSE))*1000,#N/A)</f>
        <v>2.9932651534048391</v>
      </c>
      <c r="BU50" s="196">
        <f>IFERROR((VLOOKUP($A50,'1516'!$F$10:$L$408,7,FALSE)/VLOOKUP($A50,'2016'!$F$10:$M$460,8,FALSE))*1000,#N/A)</f>
        <v>6.2050136510300327</v>
      </c>
      <c r="BV50" s="196">
        <f>IFERROR((VLOOKUP($A50,'1617'!$F$10:$L$408,7,FALSE)/VLOOKUP($A50,'2017'!$F$10:$M$460,8,FALSE))*1000,#N/A)</f>
        <v>1.4818473697209187</v>
      </c>
      <c r="BW50" s="196">
        <f>IFERROR((VLOOKUP($A50,'1718'!$F$10:$L$408,7,FALSE)/VLOOKUP($A50,'2018'!$F$10:$N$460,9,FALSE))*1000,#N/A)</f>
        <v>5.143277002204262</v>
      </c>
      <c r="BX50" s="196">
        <f>IFERROR((VLOOKUP($A50,'1819'!$F$10:$L$408,7,FALSE)/VLOOKUP($A50,'2018'!$F$10:$N$460,9,FALSE))*1000,#N/A)</f>
        <v>3.1839333823169236</v>
      </c>
      <c r="BY50" s="196">
        <f>IFERROR((VLOOKUP($A50,'1920'!$F$10:$L$408,7,FALSE)/VLOOKUP($A50,'2019'!$F$10:$N$464,8,FALSE))*1000,#N/A)</f>
        <v>3.4079844206426486</v>
      </c>
      <c r="BZ50" s="196">
        <f>IFERROR((VLOOKUP($A50,'20 21'!$F$10:$L$408,7,FALSE)/VLOOKUP($A50,'2020'!$F$10:$N$469,8,FALSE))*1000,#N/A)</f>
        <v>4.7992244453296342</v>
      </c>
      <c r="CA50" s="196">
        <f>IFERROR((VLOOKUP($A50,'21 22'!$F$10:$L$408,7,FALSE)/VLOOKUP($A50,'2021'!$F$10:$N$469,8,FALSE))*1000,#N/A)</f>
        <v>3.575259206292456</v>
      </c>
      <c r="CB50" s="196">
        <f>IFERROR((VLOOKUP($A50,'22 23'!$F$10:$L$408,7,FALSE)/VLOOKUP($A50,'2022'!$F$10:$N$469,8,FALSE))*1000,#N/A)</f>
        <v>2.6014568158168574</v>
      </c>
      <c r="CC50" s="196">
        <f>IFERROR((VLOOKUP($A50,'23 24'!$F$7:$M$408,7,FALSE)/VLOOKUP($A50,'2023'!$C$7:$N$469,9,FALSE))*1000,#N/A)</f>
        <v>3.996238834038552</v>
      </c>
      <c r="CE50" s="198">
        <f>IFERROR((VLOOKUP($A50,'0910'!$F$10:$S$433,9,FALSE)/VLOOKUP($A50,'2010'!$C$5:$K$611,9,FALSE))*1000,#N/A)</f>
        <v>2.7479390457157136</v>
      </c>
      <c r="CF50" s="198">
        <f>IFERROR((VLOOKUP($A50,'1011'!$F$10:$S$433,10,FALSE)/VLOOKUP($A50,'2011'!$C$5:$K$611,9,FALSE))*1000,#N/A)</f>
        <v>1.5022533800701052</v>
      </c>
      <c r="CG50" s="198">
        <f>IFERROR((VLOOKUP($A50,'1112'!$F$10:$S$408,9,FALSE)/VLOOKUP($A50,'2012'!$F$10:$M$460,8,FALSE))*1000,#N/A)</f>
        <v>1.0027575833542239</v>
      </c>
      <c r="CH50" s="198">
        <f>IFERROR((VLOOKUP($A50,'1213'!$F$10:$S$408,9,FALSE)/VLOOKUP($A50,'2013'!$F$10:$M$460,8,FALSE))*1000,#N/A)</f>
        <v>1.7539463793535455</v>
      </c>
      <c r="CI50" s="198">
        <f>IFERROR((VLOOKUP($A50,'1314'!$F$10:$S$408,9,FALSE)/VLOOKUP($A50,'2014'!$F$10:$M$460,8,FALSE))*1000,#N/A)</f>
        <v>3.2451323015476783</v>
      </c>
      <c r="CJ50" s="198">
        <f>IFERROR((VLOOKUP($A50,'1415'!$F$10:$S$408,9,FALSE)/VLOOKUP($A50,'2015'!$F$10:$M$460,8,FALSE))*1000,#N/A)</f>
        <v>2.7438263906211029</v>
      </c>
      <c r="CK50" s="198">
        <f>IFERROR((VLOOKUP($A50,'1516'!$F$10:$S$408,9,FALSE)/VLOOKUP($A50,'2016'!$F$10:$M$460,8,FALSE))*1000,#N/A)</f>
        <v>1.4892032762472078</v>
      </c>
      <c r="CL50" s="198">
        <f>IFERROR((VLOOKUP($A50,'1617'!$F$10:$S$408,9,FALSE)/VLOOKUP($A50,'2017'!$F$10:$M$460,8,FALSE))*1000,#N/A)</f>
        <v>2.2227710545813784</v>
      </c>
      <c r="CM50" s="198">
        <f>IFERROR((VLOOKUP($A50,'1718'!$F$10:$S$408,9,FALSE)/VLOOKUP($A50,'2018'!$F$10:$N$460,9,FALSE))*1000,#N/A)</f>
        <v>2.9390154298310063</v>
      </c>
      <c r="CN50" s="198">
        <f>IFERROR((VLOOKUP($A50,'1819'!$F$10:$S$408,9,FALSE)/VLOOKUP($A50,'2018'!$F$10:$N$460,9,FALSE))*1000,#N/A)</f>
        <v>3.4288513348028409</v>
      </c>
      <c r="CO50" s="198">
        <f>IFERROR((VLOOKUP($A50,'1920'!$F$10:$S$408,9,FALSE)/VLOOKUP($A50,'2019'!$F$10:$N$464,8,FALSE))*1000,#N/A)</f>
        <v>2.4342745861733204</v>
      </c>
      <c r="CP50" s="198">
        <f>IFERROR((VLOOKUP($A50,'20 21'!$F$10:$S$408,9,FALSE)/VLOOKUP($A50,'2020'!$F$10:$N$469,8,FALSE))*1000,#N/A)</f>
        <v>1.1998061113324086</v>
      </c>
      <c r="CQ50" s="198">
        <f>IFERROR((VLOOKUP($A50,'21 22'!$F$10:$S$408,9,FALSE)/VLOOKUP($A50,'2021'!$F$10:$N$469,8,FALSE))*1000,#N/A)</f>
        <v>4.0519604337981168</v>
      </c>
      <c r="CR50" s="198">
        <f>IFERROR((VLOOKUP($A50,'22 23'!$F$10:$S$408,9,FALSE)/VLOOKUP($A50,'2022'!$F$10:$N$469,8,FALSE))*1000,#N/A)</f>
        <v>2.8379528899820263</v>
      </c>
      <c r="CS50" s="196">
        <f>IFERROR((VLOOKUP($A50,'23 24'!$F$7:$S$408,9,FALSE)/VLOOKUP($A50,'2023'!$C$7:$N$469,9,FALSE))*1000,#N/A)</f>
        <v>3.0559473436765399</v>
      </c>
      <c r="CU50" s="198">
        <f>IFERROR((VLOOKUP($A50,'0910'!$F$10:$S$433,10,FALSE)/VLOOKUP($A50,'2010'!$C$5:$K$611,9,FALSE))*1000,#N/A)</f>
        <v>0</v>
      </c>
      <c r="CV50" s="198">
        <f>IFERROR((VLOOKUP($A50,'1011'!$F$10:$S$433,11,FALSE)/VLOOKUP($A50,'2011'!$C$5:$K$611,9,FALSE))*1000,#N/A)</f>
        <v>0.25037556334501748</v>
      </c>
      <c r="CW50" s="198">
        <f>IFERROR((VLOOKUP($A50,'1112'!$F$10:$S$408,10,FALSE)/VLOOKUP($A50,'2012'!$F$10:$M$460,8,FALSE))*1000,#N/A)</f>
        <v>0</v>
      </c>
      <c r="CX50" s="198">
        <f>IFERROR((VLOOKUP($A50,'1213'!$F$10:$S$408,10,FALSE)/VLOOKUP($A50,'2013'!$F$10:$M$460,8,FALSE))*1000,#N/A)</f>
        <v>0</v>
      </c>
      <c r="CY50" s="198">
        <f>IFERROR((VLOOKUP($A50,'1314'!$F$10:$S$408,10,FALSE)/VLOOKUP($A50,'2014'!$F$10:$M$460,8,FALSE))*1000,#N/A)</f>
        <v>0.24962556165751376</v>
      </c>
      <c r="CZ50" s="198">
        <f>IFERROR((VLOOKUP($A50,'1415'!$F$10:$S$408,10,FALSE)/VLOOKUP($A50,'2015'!$F$10:$M$460,8,FALSE))*1000,#N/A)</f>
        <v>0.49887752556747322</v>
      </c>
      <c r="DA50" s="198">
        <f>IFERROR((VLOOKUP($A50,'1516'!$F$10:$S$408,10,FALSE)/VLOOKUP($A50,'2016'!$F$10:$M$460,8,FALSE))*1000,#N/A)</f>
        <v>0.24820054604120131</v>
      </c>
      <c r="DB50" s="198">
        <f>IFERROR((VLOOKUP($A50,'1617'!$F$10:$S$408,10,FALSE)/VLOOKUP($A50,'2017'!$F$10:$M$460,8,FALSE))*1000,#N/A)</f>
        <v>0.98789824648061242</v>
      </c>
      <c r="DC50" s="198">
        <f>IFERROR((VLOOKUP($A50,'1718'!$F$10:$S$408,10,FALSE)/VLOOKUP($A50,'2018'!$F$10:$N$460,9,FALSE))*1000,#N/A)</f>
        <v>0.24491795248591722</v>
      </c>
      <c r="DD50" s="198">
        <f>IFERROR((VLOOKUP($A50,'1819'!$F$10:$S$408,10,FALSE)/VLOOKUP($A50,'2018'!$F$10:$N$460,9,FALSE))*1000,#N/A)</f>
        <v>0.73475385745775157</v>
      </c>
      <c r="DE50" s="198">
        <f>IFERROR((VLOOKUP($A50,'1920'!$F$10:$S$408,10,FALSE)/VLOOKUP($A50,'2019'!$F$10:$N$464,8,FALSE))*1000,#N/A)</f>
        <v>0</v>
      </c>
      <c r="DF50" s="198">
        <f>IFERROR((VLOOKUP($A50,'20 21'!$F$10:$S$408,10,FALSE)/VLOOKUP($A50,'2020'!$F$10:$N$469,8,FALSE))*1000,#N/A)</f>
        <v>0</v>
      </c>
      <c r="DG50" s="198">
        <f>IFERROR((VLOOKUP($A50,'21 22'!$F$10:$S$408,10,FALSE)/VLOOKUP($A50,'2021'!$F$10:$N$469,8,FALSE))*1000,#N/A)</f>
        <v>0</v>
      </c>
      <c r="DH50" s="198">
        <f>IFERROR((VLOOKUP($A50,'22 23'!$F$10:$S$408,10,FALSE)/VLOOKUP($A50,'2022'!$F$10:$N$469,8,FALSE))*1000,#N/A)</f>
        <v>0.70948822249550658</v>
      </c>
      <c r="DI50" s="196">
        <f>IFERROR((VLOOKUP($A50,'23 24'!$F$7:$S$408,10,FALSE)/VLOOKUP($A50,'2023'!$C$7:$N$469,9,FALSE))*1000,#N/A)</f>
        <v>0</v>
      </c>
      <c r="DK50" s="198">
        <f>IFERROR((VLOOKUP($A50,'0910'!$F$10:$S$433,11,FALSE)/VLOOKUP($A50,'2010'!$C$5:$K$611,9,FALSE))*1000,#N/A)</f>
        <v>0</v>
      </c>
      <c r="DL50" s="198">
        <f>IFERROR((VLOOKUP($A50,'1011'!$F$10:$S$433,12,FALSE)/VLOOKUP($A50,'2011'!$C$5:$K$611,9,FALSE))*1000,#N/A)</f>
        <v>0</v>
      </c>
      <c r="DM50" s="198">
        <f>IFERROR((VLOOKUP($A50,'1112'!$F$10:$S$408,11,FALSE)/VLOOKUP($A50,'2012'!$F$10:$M$460,8,FALSE))*1000,#N/A)</f>
        <v>0</v>
      </c>
      <c r="DN50" s="198">
        <f>IFERROR((VLOOKUP($A50,'1213'!$F$10:$S$408,11,FALSE)/VLOOKUP($A50,'2013'!$F$10:$M$460,8,FALSE))*1000,#N/A)</f>
        <v>0</v>
      </c>
      <c r="DO50" s="198">
        <f>IFERROR((VLOOKUP($A50,'1314'!$F$10:$S$408,11,FALSE)/VLOOKUP($A50,'2014'!$F$10:$M$460,8,FALSE))*1000,#N/A)</f>
        <v>0</v>
      </c>
      <c r="DP50" s="198">
        <f>IFERROR((VLOOKUP($A50,'1415'!$F$10:$S$408,11,FALSE)/VLOOKUP($A50,'2015'!$F$10:$M$460,8,FALSE))*1000,#N/A)</f>
        <v>0</v>
      </c>
      <c r="DQ50" s="198">
        <f>IFERROR((VLOOKUP($A50,'1516'!$F$10:$S$408,11,FALSE)/VLOOKUP($A50,'2016'!$F$10:$M$460,8,FALSE))*1000,#N/A)</f>
        <v>0</v>
      </c>
      <c r="DR50" s="198">
        <f>IFERROR((VLOOKUP($A50,'1617'!$F$10:$S$408,11,FALSE)/VLOOKUP($A50,'2017'!$F$10:$M$460,8,FALSE))*1000,#N/A)</f>
        <v>0</v>
      </c>
      <c r="DS50" s="198">
        <f>IFERROR((VLOOKUP($A50,'1718'!$F$10:$S$408,11,FALSE)/VLOOKUP($A50,'2018'!$F$10:$N$460,9,FALSE))*1000,#N/A)</f>
        <v>0</v>
      </c>
      <c r="DT50" s="198">
        <f>IFERROR((VLOOKUP($A50,'1819'!$F$10:$S$408,11,FALSE)/VLOOKUP($A50,'2018'!$F$10:$N$460,9,FALSE))*1000,#N/A)</f>
        <v>0</v>
      </c>
      <c r="DU50" s="198">
        <f>IFERROR((VLOOKUP($A50,'1920'!$F$10:$S$408,11,FALSE)/VLOOKUP($A50,'2019'!$F$10:$N$464,8,FALSE))*1000,#N/A)</f>
        <v>0</v>
      </c>
      <c r="DV50" s="198">
        <f>IFERROR((VLOOKUP($A50,'20 21'!$F$10:$S$408,11,FALSE)/VLOOKUP($A50,'2020'!$F$10:$N$469,8,FALSE))*1000,#N/A)</f>
        <v>0</v>
      </c>
      <c r="DW50" s="198">
        <f>IFERROR((VLOOKUP($A50,'21 22'!$F$10:$S$408,11,FALSE)/VLOOKUP($A50,'2021'!$F$10:$N$469,8,FALSE))*1000,#N/A)</f>
        <v>0</v>
      </c>
      <c r="DX50" s="198">
        <f>IFERROR((VLOOKUP($A50,'22 23'!$F$10:$S$408,11,FALSE)/VLOOKUP($A50,'2022'!$F$10:$N$469,8,FALSE))*1000,#N/A)</f>
        <v>0</v>
      </c>
      <c r="DY50" s="196">
        <f>IFERROR((VLOOKUP($A50,'23 24'!$F$7:$S$408,11,FALSE)/VLOOKUP($A50,'2023'!$C$7:$N$469,9,FALSE))*1000,#N/A)</f>
        <v>0</v>
      </c>
      <c r="EA50" s="198">
        <f>IFERROR((VLOOKUP($A50,'0910'!$F$10:$S$433,12,FALSE)/VLOOKUP($A50,'2010'!$C$5:$K$611,9,FALSE))*1000,#N/A)</f>
        <v>2.7479390457157136</v>
      </c>
      <c r="EB50" s="198">
        <f>IFERROR((VLOOKUP($A50,'1011'!$F$10:$S$433,13,FALSE)/VLOOKUP($A50,'2011'!$C$5:$K$611,9,FALSE))*1000,#N/A)</f>
        <v>1.7526289434151228</v>
      </c>
      <c r="EC50" s="198">
        <f>IFERROR((VLOOKUP($A50,'1112'!$F$10:$S$408,12,FALSE)/VLOOKUP($A50,'2012'!$F$10:$M$460,8,FALSE))*1000,#N/A)</f>
        <v>1.0027575833542239</v>
      </c>
      <c r="ED50" s="198">
        <f>IFERROR((VLOOKUP($A50,'1213'!$F$10:$S$408,12,FALSE)/VLOOKUP($A50,'2013'!$F$10:$M$460,8,FALSE))*1000,#N/A)</f>
        <v>1.7539463793535455</v>
      </c>
      <c r="EE50" s="198">
        <f>IFERROR((VLOOKUP($A50,'1314'!$F$10:$S$408,12,FALSE)/VLOOKUP($A50,'2014'!$F$10:$M$460,8,FALSE))*1000,#N/A)</f>
        <v>3.4947578632051921</v>
      </c>
      <c r="EF50" s="198">
        <f>IFERROR((VLOOKUP($A50,'1415'!$F$10:$S$408,12,FALSE)/VLOOKUP($A50,'2015'!$F$10:$M$460,8,FALSE))*1000,#N/A)</f>
        <v>3.2427039161885753</v>
      </c>
      <c r="EG50" s="198">
        <f>IFERROR((VLOOKUP($A50,'1516'!$F$10:$S$408,12,FALSE)/VLOOKUP($A50,'2016'!$F$10:$M$460,8,FALSE))*1000,#N/A)</f>
        <v>1.9856043683296105</v>
      </c>
      <c r="EH50" s="198">
        <f>IFERROR((VLOOKUP($A50,'1617'!$F$10:$S$408,12,FALSE)/VLOOKUP($A50,'2017'!$F$10:$M$460,8,FALSE))*1000,#N/A)</f>
        <v>3.2106693010619907</v>
      </c>
      <c r="EI50" s="198">
        <f>IFERROR((VLOOKUP($A50,'1718'!$F$10:$S$408,12,FALSE)/VLOOKUP($A50,'2018'!$F$10:$N$460,9,FALSE))*1000,#N/A)</f>
        <v>3.1839333823169236</v>
      </c>
      <c r="EJ50" s="198">
        <f>IFERROR((VLOOKUP($A50,'1819'!$F$10:$S$408,12,FALSE)/VLOOKUP($A50,'2018'!$F$10:$N$460,9,FALSE))*1000,#N/A)</f>
        <v>3.9186872397746755</v>
      </c>
      <c r="EK50" s="198">
        <f>IFERROR((VLOOKUP($A50,'1920'!$F$10:$S$408,12,FALSE)/VLOOKUP($A50,'2019'!$F$10:$N$464,8,FALSE))*1000,#N/A)</f>
        <v>2.4342745861733204</v>
      </c>
      <c r="EL50" s="198">
        <f>IFERROR((VLOOKUP($A50,'20 21'!$F$10:$S$408,12,FALSE)/VLOOKUP($A50,'2020'!$F$10:$N$469,8,FALSE))*1000,#N/A)</f>
        <v>1.1998061113324086</v>
      </c>
      <c r="EM50" s="198">
        <f>IFERROR((VLOOKUP($A50,'21 22'!$F$10:$S$408,12,FALSE)/VLOOKUP($A50,'2021'!$F$10:$N$469,8,FALSE))*1000,#N/A)</f>
        <v>4.0519604337981168</v>
      </c>
      <c r="EN50" s="198">
        <f>IFERROR((VLOOKUP($A50,'22 23'!$F$10:$S$408,12,FALSE)/VLOOKUP($A50,'2022'!$F$10:$N$469,8,FALSE))*1000,#N/A)</f>
        <v>3.5474411124775331</v>
      </c>
      <c r="EO50" s="196">
        <f>IFERROR((VLOOKUP($A50,'23 24'!$F$7:$S$408,12,FALSE)/VLOOKUP($A50,'2023'!$C$7:$N$469,9,FALSE))*1000,#N/A)</f>
        <v>3.0559473436765399</v>
      </c>
    </row>
    <row r="51" spans="1:145" x14ac:dyDescent="0.3">
      <c r="A51" t="s">
        <v>326</v>
      </c>
      <c r="B51" t="s">
        <v>1743</v>
      </c>
      <c r="C51" t="str">
        <f>IF(VLOOKUP($A51,'0910'!$F$10:$L$433,1,FALSE)=VLOOKUP($A51,'2010'!$C$5:$K$611,1,FALSE),VLOOKUP($A51,'0910'!$F$10:$L$433,1,FALSE),FALSE)</f>
        <v>Bury</v>
      </c>
      <c r="D51" t="str">
        <f>IF(VLOOKUP($A51,'1011'!$F$10:$L$433,1,FALSE)=VLOOKUP($A51,'2011'!$C$5:$K$611,1,FALSE),VLOOKUP($A51,'1011'!$F$10:$L$433,1,FALSE),FALSE)</f>
        <v>Bury</v>
      </c>
      <c r="E51" t="str">
        <f>IF(VLOOKUP(A51,'1112'!$F$10:$L$408,1,FALSE)=VLOOKUP(A51,'2012'!$F$10:$M$460,1,FALSE),VLOOKUP(A51,'1112'!$F$10:$L$408,1,FALSE),FALSE)</f>
        <v>Bury</v>
      </c>
      <c r="F51" t="str">
        <f>IF(VLOOKUP($A51,'1213'!$F$10:$L$408,1,FALSE)=VLOOKUP($A51,'2013'!$F$10:$M$460,1,FALSE),VLOOKUP($A51,'1213'!$F$10:$L$408,1,FALSE),FALSE)</f>
        <v>Bury</v>
      </c>
      <c r="G51" t="str">
        <f>IF(VLOOKUP($A51,'1314'!$F$10:$L$408,1,FALSE)=VLOOKUP($A51,'2014'!$F$10:$M$460,1,FALSE),VLOOKUP($A51,'1314'!$F$10:$L$408,1,FALSE),FALSE)</f>
        <v>Bury</v>
      </c>
      <c r="H51" t="str">
        <f>IF(VLOOKUP($A51,'1415'!$F$10:$L$408,1,FALSE)=VLOOKUP($A51,'2015'!$F$10:$M$460,1,FALSE),VLOOKUP($A51,'1415'!$F$10:$L$408,1,FALSE),FALSE)</f>
        <v>Bury</v>
      </c>
      <c r="I51" t="str">
        <f>IF(VLOOKUP($A51,'1516'!$F$10:$L$408,1,FALSE)=VLOOKUP($A51,'2015'!$F$10:$M$460,1,FALSE),VLOOKUP($A51,'1516'!$F$10:$L$408,1,FALSE),FALSE)</f>
        <v>Bury</v>
      </c>
      <c r="J51" t="str">
        <f>IF(VLOOKUP($A51,'1617'!$F$10:$L$408,1,FALSE)=VLOOKUP($A51,'2016'!$F$10:$M$460,1,FALSE),VLOOKUP($A51,'1617'!$F$10:$L$408,1,FALSE),FALSE)</f>
        <v>Bury</v>
      </c>
      <c r="K51" t="str">
        <f>IF(VLOOKUP($A51,'1718'!$F$10:$M$408,1,FALSE)=VLOOKUP($A51,'2017'!$F$10:$M$460,1,FALSE),VLOOKUP($A51,'1718'!$F$10:$M$408,1,FALSE),FALSE)</f>
        <v>Bury</v>
      </c>
      <c r="L51" t="str">
        <f>IF(VLOOKUP($A51,'1819'!$F$10:$M$408,1,FALSE)=VLOOKUP($A51,'2018'!$F$10:$M$460,1,FALSE),VLOOKUP($A51,'1819'!$F$10:$M$408,1,FALSE),FALSE)</f>
        <v>Bury</v>
      </c>
      <c r="M51" t="str">
        <f>IF(VLOOKUP($A51,'1920'!$F$10:$M$408,1,FALSE)=VLOOKUP($A51,'2019'!$F$10:$M$464,1,FALSE),VLOOKUP($A51,'1920'!$F$10:$M$408,1,FALSE),FALSE)</f>
        <v>Bury</v>
      </c>
      <c r="N51" t="str">
        <f>IF(VLOOKUP($A51,'20 21'!$F$10:$N$408,1,FALSE)=VLOOKUP($A51,'2020'!$F$10:$O$468,1,FALSE),VLOOKUP($A51,'20 21'!$F$10:$N$408,1,FALSE),FALSE)</f>
        <v>Bury</v>
      </c>
      <c r="O51" t="str">
        <f>IF(VLOOKUP($A51,'21 22'!$F$10:$N$408,1,FALSE)=VLOOKUP($A51,'2021'!$F$10:$O$471,1,FALSE),VLOOKUP($A51,'21 22'!$F$10:$N$408,1,FALSE),FALSE)</f>
        <v>Bury</v>
      </c>
      <c r="P51" t="str">
        <f>IF(VLOOKUP($A51,'22 23'!$F$10:$N$408,1,FALSE)=VLOOKUP($A51,'2022'!$F$10:$O$468,1,FALSE),VLOOKUP($A51,'22 23'!$F$10:$N$408,1,FALSE),FALSE)</f>
        <v>Bury</v>
      </c>
      <c r="Q51" t="str">
        <f>IF(VLOOKUP($A51,'23 24'!$F$7:$N$408,1,FALSE)=VLOOKUP($A51,'2023'!$C$7:$O$468,1,FALSE),VLOOKUP($A51,'23 24'!$F$7:$N$408,1,FALSE),FALSE)</f>
        <v>Bury</v>
      </c>
      <c r="S51" s="196">
        <f>IFERROR((VLOOKUP($A51,'0910'!$F$10:$L$433,4,FALSE)/VLOOKUP($A51,'2010'!$C$5:$K$611,9,FALSE))*1000,#N/A)</f>
        <v>0.86270643332511709</v>
      </c>
      <c r="T51" s="196">
        <f>IFERROR((VLOOKUP($A51,'1011'!$F$10:$L$433,4,FALSE)/VLOOKUP($A51,'2011'!$C$5:$K$611,9,FALSE))*1000,#N/A)</f>
        <v>1.8422991893883567</v>
      </c>
      <c r="U51" s="196">
        <f>IFERROR((VLOOKUP($A51,'1112'!$F$10:$L$408,4,FALSE)/VLOOKUP($A51,'2012'!$F$10:$M$460,8,FALSE))*1000,#N/A)</f>
        <v>1.9598236158745712</v>
      </c>
      <c r="V51" s="196">
        <f>IFERROR((VLOOKUP($A51,'1213'!$F$10:$L$408,4,FALSE)/VLOOKUP($A51,'2013'!$F$10:$M$460,8,FALSE))*1000,#N/A)</f>
        <v>1.5869140625</v>
      </c>
      <c r="W51" s="196">
        <f>IFERROR((VLOOKUP($A51,'1314'!$F$10:$L$408,4,FALSE)/VLOOKUP($A51,'2014'!$F$10:$M$460,8,FALSE))*1000,#N/A)</f>
        <v>2.677050377220735</v>
      </c>
      <c r="X51" s="196">
        <f>IFERROR((VLOOKUP($A51,'1415'!$F$10:$L$408,4,FALSE)/VLOOKUP($A51,'2015'!$F$10:$M$460,8,FALSE))*1000,#N/A)</f>
        <v>3.9888794874894238</v>
      </c>
      <c r="Y51" s="196">
        <f>IFERROR((VLOOKUP($A51,'1516'!$F$10:$L$408,4,FALSE)/VLOOKUP($A51,'2016'!$F$10:$M$460,8,FALSE))*1000,#N/A)</f>
        <v>2.8894774861545871</v>
      </c>
      <c r="Z51" s="196">
        <f>IFERROR((VLOOKUP($A51,'1617'!$F$10:$L$408,4,FALSE)/VLOOKUP($A51,'2017'!$F$10:$M$460,8,FALSE))*1000,#N/A)</f>
        <v>2.2773582644132806</v>
      </c>
      <c r="AA51" s="196">
        <f>IFERROR((VLOOKUP($A51,'1718'!$F$10:$L$408,4,FALSE)/VLOOKUP($A51,'2018'!$F$10:$N$460,9,FALSE))*1000,#N/A)</f>
        <v>2.2700119474313025</v>
      </c>
      <c r="AB51" s="196">
        <f>IFERROR((VLOOKUP($A51,'1819'!$F$10:$L$408,4,FALSE)/VLOOKUP($A51,'2018'!$F$10:$N$460,9,FALSE))*1000,#N/A)</f>
        <v>1.3142174432497014</v>
      </c>
      <c r="AC51" s="196">
        <f>IFERROR((VLOOKUP($A51,'1920'!$F$10:$L$408,4,FALSE)/VLOOKUP($A51,'2019'!$F$10:$N$464,8,FALSE))*1000,#N/A)</f>
        <v>1.5459075071646868</v>
      </c>
      <c r="AD51" s="196">
        <f>IFERROR((VLOOKUP($A51,'20 21'!$F$10:$M$408,4,FALSE)/VLOOKUP($A51,'2020'!$F$10:$N$469,8,FALSE))*1000,#N/A)</f>
        <v>1.8957705359343306</v>
      </c>
      <c r="AE51" s="196">
        <f>IFERROR((VLOOKUP($A51,'21 22'!$F$10:$M$408,4,FALSE)/VLOOKUP($A51,'2021'!$F$10:$N$469,8,FALSE))*1000,#N/A)</f>
        <v>2.0088863679334468</v>
      </c>
      <c r="AF51" s="196">
        <f>IFERROR((VLOOKUP($A51,'22 23'!$F$10:$M$408,4,FALSE)/VLOOKUP($A51,'2022'!$F$10:$N$469,8,FALSE))*1000,#N/A)</f>
        <v>1.7665139613486744</v>
      </c>
      <c r="AG51" s="196">
        <f>IFERROR((VLOOKUP($A51,'23 24'!$F$7:$M$408,4,FALSE)/VLOOKUP($A51,'2023'!$C$7:$N$469,9,FALSE))*1000,#N/A)</f>
        <v>3.521416078785816</v>
      </c>
      <c r="AI51" s="196">
        <f>IFERROR((VLOOKUP($A51,'0910'!$F$10:$L$433,5,FALSE)/VLOOKUP($A51,'2010'!$C$5:$K$611,9,FALSE))*1000,#N/A)</f>
        <v>0</v>
      </c>
      <c r="AJ51" s="196">
        <f>IFERROR((VLOOKUP($A51,'1011'!$F$10:$L$433,5,FALSE)/VLOOKUP($A51,'2011'!$C$5:$K$611,9,FALSE))*1000,#N/A)</f>
        <v>0</v>
      </c>
      <c r="AK51" s="196">
        <f>IFERROR((VLOOKUP($A51,'1112'!$F$10:$L$408,5,FALSE)/VLOOKUP($A51,'2012'!$F$10:$M$460,8,FALSE))*1000,#N/A)</f>
        <v>0.2449779519843214</v>
      </c>
      <c r="AL51" s="196">
        <f>IFERROR((VLOOKUP($A51,'1213'!$F$10:$L$408,5,FALSE)/VLOOKUP($A51,'2013'!$F$10:$M$460,8,FALSE))*1000,#N/A)</f>
        <v>0.244140625</v>
      </c>
      <c r="AM51" s="196">
        <f>IFERROR((VLOOKUP($A51,'1314'!$F$10:$L$408,5,FALSE)/VLOOKUP($A51,'2014'!$F$10:$M$460,8,FALSE))*1000,#N/A)</f>
        <v>0</v>
      </c>
      <c r="AN51" s="196">
        <f>IFERROR((VLOOKUP($A51,'1415'!$F$10:$L$408,5,FALSE)/VLOOKUP($A51,'2015'!$F$10:$M$460,8,FALSE))*1000,#N/A)</f>
        <v>0</v>
      </c>
      <c r="AO51" s="196">
        <f>IFERROR((VLOOKUP($A51,'1516'!$F$10:$L$408,5,FALSE)/VLOOKUP($A51,'2016'!$F$10:$M$460,8,FALSE))*1000,#N/A)</f>
        <v>0</v>
      </c>
      <c r="AP51" s="196">
        <f>IFERROR((VLOOKUP($A51,'1617'!$F$10:$L$408,5,FALSE)/VLOOKUP($A51,'2017'!$F$10:$M$460,8,FALSE))*1000,#N/A)</f>
        <v>0.47944384513963806</v>
      </c>
      <c r="AQ51" s="196">
        <f>IFERROR((VLOOKUP($A51,'1718'!$F$10:$L$408,5,FALSE)/VLOOKUP($A51,'2018'!$F$10:$N$460,9,FALSE))*1000,#N/A)</f>
        <v>0</v>
      </c>
      <c r="AR51" s="196">
        <f>IFERROR((VLOOKUP($A51,'1819'!$F$10:$L$408,5,FALSE)/VLOOKUP($A51,'2018'!$F$10:$N$460,9,FALSE))*1000,#N/A)</f>
        <v>0</v>
      </c>
      <c r="AS51" s="196">
        <f>IFERROR((VLOOKUP($A51,'1920'!$F$10:$L$408,5,FALSE)/VLOOKUP($A51,'2019'!$F$10:$N$464,8,FALSE))*1000,#N/A)</f>
        <v>0</v>
      </c>
      <c r="AT51" s="196">
        <f>IFERROR((VLOOKUP($A51,'20 21'!$F$10:$L$408,5,FALSE)/VLOOKUP($A51,'2020'!$F$10:$N$469,8,FALSE))*1000,#N/A)</f>
        <v>0</v>
      </c>
      <c r="AU51" s="196">
        <f>IFERROR((VLOOKUP($A51,'21 22'!$F$10:$L$408,5,FALSE)/VLOOKUP($A51,'2021'!$F$10:$N$469,8,FALSE))*1000,#N/A)</f>
        <v>0</v>
      </c>
      <c r="AV51" s="196">
        <f>IFERROR((VLOOKUP($A51,'22 23'!$F$10:$L$408,5,FALSE)/VLOOKUP($A51,'2022'!$F$10:$N$469,8,FALSE))*1000,#N/A)</f>
        <v>0</v>
      </c>
      <c r="AW51" s="196">
        <f>IFERROR((VLOOKUP($A51,'23 24'!$F$7:$M$408,5,FALSE)/VLOOKUP($A51,'2023'!$C$7:$N$469,9,FALSE))*1000,#N/A)</f>
        <v>0</v>
      </c>
      <c r="AY51" s="196">
        <f>IFERROR((VLOOKUP($A51,'0910'!$F$10:$L$433,6,FALSE)/VLOOKUP($A51,'2010'!$C$5:$K$611,9,FALSE))*1000,#N/A)</f>
        <v>0</v>
      </c>
      <c r="AZ51" s="196">
        <f>IFERROR((VLOOKUP($A51,'1011'!$F$10:$L$433,6,FALSE)/VLOOKUP($A51,'2011'!$C$5:$K$611,9,FALSE))*1000,#N/A)</f>
        <v>0</v>
      </c>
      <c r="BA51" s="196">
        <f>IFERROR((VLOOKUP($A51,'1112'!$F$10:$L$408,6,FALSE)/VLOOKUP($A51,'2012'!$F$10:$M$460,8,FALSE))*1000,#N/A)</f>
        <v>0</v>
      </c>
      <c r="BB51" s="196">
        <f>IFERROR((VLOOKUP($A51,'1213'!$F$10:$L$408,6,FALSE)/VLOOKUP($A51,'2013'!$F$10:$M$460,8,FALSE))*1000,#N/A)</f>
        <v>0</v>
      </c>
      <c r="BC51" s="196">
        <f>IFERROR((VLOOKUP($A51,'1314'!$F$10:$L$408,6,FALSE)/VLOOKUP($A51,'2014'!$F$10:$M$460,8,FALSE))*1000,#N/A)</f>
        <v>0</v>
      </c>
      <c r="BD51" s="196">
        <f>IFERROR((VLOOKUP($A51,'1415'!$F$10:$L$408,6,FALSE)/VLOOKUP($A51,'2015'!$F$10:$M$460,8,FALSE))*1000,#N/A)</f>
        <v>0</v>
      </c>
      <c r="BE51" s="196">
        <f>IFERROR((VLOOKUP($A51,'1516'!$F$10:$L$408,6,FALSE)/VLOOKUP($A51,'2016'!$F$10:$M$460,8,FALSE))*1000,#N/A)</f>
        <v>0</v>
      </c>
      <c r="BF51" s="196">
        <f>IFERROR((VLOOKUP($A51,'1617'!$F$10:$L$408,6,FALSE)/VLOOKUP($A51,'2017'!$F$10:$M$460,8,FALSE))*1000,#N/A)</f>
        <v>0</v>
      </c>
      <c r="BG51" s="196">
        <f>IFERROR((VLOOKUP($A51,'1718'!$F$10:$L$408,6,FALSE)/VLOOKUP($A51,'2018'!$F$10:$N$460,9,FALSE))*1000,#N/A)</f>
        <v>0</v>
      </c>
      <c r="BH51" s="196">
        <f>IFERROR((VLOOKUP($A51,'1819'!$F$10:$L$408,6,FALSE)/VLOOKUP($A51,'2018'!$F$10:$N$460,9,FALSE))*1000,#N/A)</f>
        <v>0</v>
      </c>
      <c r="BI51" s="196">
        <f>IFERROR((VLOOKUP($A51,'1920'!$F$10:$L$408,6,FALSE)/VLOOKUP($A51,'2019'!$F$10:$N$464,8,FALSE))*1000,#N/A)</f>
        <v>0</v>
      </c>
      <c r="BJ51" s="196">
        <f>IFERROR((VLOOKUP($A51,'20 21'!$F$10:$L$408,6,FALSE)/VLOOKUP($A51,'2020'!$F$10:$N$469,8,FALSE))*1000,#N/A)</f>
        <v>0</v>
      </c>
      <c r="BK51" s="196">
        <f>IFERROR((VLOOKUP($A51,'21 22'!$F$10:$L$408,6,FALSE)/VLOOKUP($A51,'2021'!$F$10:$N$469,8,FALSE))*1000,#N/A)</f>
        <v>0</v>
      </c>
      <c r="BL51" s="196">
        <f>IFERROR((VLOOKUP($A51,'22 23'!$F$10:$L$408,6,FALSE)/VLOOKUP($A51,'2022'!$F$10:$N$469,8,FALSE))*1000,#N/A)</f>
        <v>0</v>
      </c>
      <c r="BM51" s="196">
        <f>IFERROR((VLOOKUP($A51,'23 24'!$F$7:$M$408,6,FALSE)/VLOOKUP($A51,'2023'!$C$7:$N$469,9,FALSE))*1000,#N/A)</f>
        <v>0</v>
      </c>
      <c r="BO51" s="196">
        <f>IFERROR((VLOOKUP($A51,'0910'!$F$10:$L$433,7,FALSE)/VLOOKUP($A51,'2010'!$C$5:$K$611,9,FALSE))*1000,#N/A)</f>
        <v>0.86270643332511709</v>
      </c>
      <c r="BP51" s="196">
        <f>IFERROR((VLOOKUP($A51,'1011'!$F$10:$L$433,7,FALSE)/VLOOKUP($A51,'2011'!$C$5:$K$611,9,FALSE))*1000,#N/A)</f>
        <v>1.8422991893883567</v>
      </c>
      <c r="BQ51" s="196">
        <f>IFERROR((VLOOKUP($A51,'1112'!$F$10:$L$408,7,FALSE)/VLOOKUP($A51,'2012'!$F$10:$M$460,8,FALSE))*1000,#N/A)</f>
        <v>2.204801567858893</v>
      </c>
      <c r="BR51" s="196">
        <f>IFERROR((VLOOKUP($A51,'1213'!$F$10:$L$408,7,FALSE)/VLOOKUP($A51,'2013'!$F$10:$M$460,8,FALSE))*1000,#N/A)</f>
        <v>1.708984375</v>
      </c>
      <c r="BS51" s="196">
        <f>IFERROR((VLOOKUP($A51,'1314'!$F$10:$L$408,7,FALSE)/VLOOKUP($A51,'2014'!$F$10:$M$460,8,FALSE))*1000,#N/A)</f>
        <v>2.677050377220735</v>
      </c>
      <c r="BT51" s="196">
        <f>IFERROR((VLOOKUP($A51,'1415'!$F$10:$L$408,7,FALSE)/VLOOKUP($A51,'2015'!$F$10:$M$460,8,FALSE))*1000,#N/A)</f>
        <v>3.9888794874894238</v>
      </c>
      <c r="BU51" s="196">
        <f>IFERROR((VLOOKUP($A51,'1516'!$F$10:$L$408,7,FALSE)/VLOOKUP($A51,'2016'!$F$10:$M$460,8,FALSE))*1000,#N/A)</f>
        <v>2.8894774861545871</v>
      </c>
      <c r="BV51" s="196">
        <f>IFERROR((VLOOKUP($A51,'1617'!$F$10:$L$408,7,FALSE)/VLOOKUP($A51,'2017'!$F$10:$M$460,8,FALSE))*1000,#N/A)</f>
        <v>2.6369411482680092</v>
      </c>
      <c r="BW51" s="196">
        <f>IFERROR((VLOOKUP($A51,'1718'!$F$10:$L$408,7,FALSE)/VLOOKUP($A51,'2018'!$F$10:$N$460,9,FALSE))*1000,#N/A)</f>
        <v>2.2700119474313025</v>
      </c>
      <c r="BX51" s="196">
        <f>IFERROR((VLOOKUP($A51,'1819'!$F$10:$L$408,7,FALSE)/VLOOKUP($A51,'2018'!$F$10:$N$460,9,FALSE))*1000,#N/A)</f>
        <v>1.3142174432497014</v>
      </c>
      <c r="BY51" s="196">
        <f>IFERROR((VLOOKUP($A51,'1920'!$F$10:$L$408,7,FALSE)/VLOOKUP($A51,'2019'!$F$10:$N$464,8,FALSE))*1000,#N/A)</f>
        <v>1.5459075071646868</v>
      </c>
      <c r="BZ51" s="196">
        <f>IFERROR((VLOOKUP($A51,'20 21'!$F$10:$L$408,7,FALSE)/VLOOKUP($A51,'2020'!$F$10:$N$469,8,FALSE))*1000,#N/A)</f>
        <v>1.8957705359343306</v>
      </c>
      <c r="CA51" s="196">
        <f>IFERROR((VLOOKUP($A51,'21 22'!$F$10:$L$408,7,FALSE)/VLOOKUP($A51,'2021'!$F$10:$N$469,8,FALSE))*1000,#N/A)</f>
        <v>2.0088863679334468</v>
      </c>
      <c r="CB51" s="196">
        <f>IFERROR((VLOOKUP($A51,'22 23'!$F$10:$L$408,7,FALSE)/VLOOKUP($A51,'2022'!$F$10:$N$469,8,FALSE))*1000,#N/A)</f>
        <v>1.7665139613486744</v>
      </c>
      <c r="CC51" s="196">
        <f>IFERROR((VLOOKUP($A51,'23 24'!$F$7:$M$408,7,FALSE)/VLOOKUP($A51,'2023'!$C$7:$N$469,9,FALSE))*1000,#N/A)</f>
        <v>3.521416078785816</v>
      </c>
      <c r="CE51" s="198">
        <f>IFERROR((VLOOKUP($A51,'0910'!$F$10:$S$433,9,FALSE)/VLOOKUP($A51,'2010'!$C$5:$K$611,9,FALSE))*1000,#N/A)</f>
        <v>1.9719004190288389</v>
      </c>
      <c r="CF51" s="198">
        <f>IFERROR((VLOOKUP($A51,'1011'!$F$10:$S$433,10,FALSE)/VLOOKUP($A51,'2011'!$C$5:$K$611,9,FALSE))*1000,#N/A)</f>
        <v>3.6845983787767134</v>
      </c>
      <c r="CG51" s="198">
        <f>IFERROR((VLOOKUP($A51,'1112'!$F$10:$S$408,9,FALSE)/VLOOKUP($A51,'2012'!$F$10:$M$460,8,FALSE))*1000,#N/A)</f>
        <v>1.9598236158745712</v>
      </c>
      <c r="CH51" s="198">
        <f>IFERROR((VLOOKUP($A51,'1213'!$F$10:$S$408,9,FALSE)/VLOOKUP($A51,'2013'!$F$10:$M$460,8,FALSE))*1000,#N/A)</f>
        <v>1.708984375</v>
      </c>
      <c r="CI51" s="198">
        <f>IFERROR((VLOOKUP($A51,'1314'!$F$10:$S$408,9,FALSE)/VLOOKUP($A51,'2014'!$F$10:$M$460,8,FALSE))*1000,#N/A)</f>
        <v>1.3385251886103675</v>
      </c>
      <c r="CJ51" s="198">
        <f>IFERROR((VLOOKUP($A51,'1415'!$F$10:$S$408,9,FALSE)/VLOOKUP($A51,'2015'!$F$10:$M$460,8,FALSE))*1000,#N/A)</f>
        <v>2.2966275837060319</v>
      </c>
      <c r="CK51" s="198">
        <f>IFERROR((VLOOKUP($A51,'1516'!$F$10:$S$408,9,FALSE)/VLOOKUP($A51,'2016'!$F$10:$M$460,8,FALSE))*1000,#N/A)</f>
        <v>5.8993498675656157</v>
      </c>
      <c r="CL51" s="198">
        <f>IFERROR((VLOOKUP($A51,'1617'!$F$10:$S$408,9,FALSE)/VLOOKUP($A51,'2017'!$F$10:$M$460,8,FALSE))*1000,#N/A)</f>
        <v>2.8766630708378278</v>
      </c>
      <c r="CM51" s="198">
        <f>IFERROR((VLOOKUP($A51,'1718'!$F$10:$S$408,9,FALSE)/VLOOKUP($A51,'2018'!$F$10:$N$460,9,FALSE))*1000,#N/A)</f>
        <v>2.150537634408602</v>
      </c>
      <c r="CN51" s="198">
        <f>IFERROR((VLOOKUP($A51,'1819'!$F$10:$S$408,9,FALSE)/VLOOKUP($A51,'2018'!$F$10:$N$460,9,FALSE))*1000,#N/A)</f>
        <v>2.9868578255675033</v>
      </c>
      <c r="CO51" s="198">
        <f>IFERROR((VLOOKUP($A51,'1920'!$F$10:$S$408,9,FALSE)/VLOOKUP($A51,'2019'!$F$10:$N$464,8,FALSE))*1000,#N/A)</f>
        <v>2.1404873176126431</v>
      </c>
      <c r="CP51" s="198">
        <f>IFERROR((VLOOKUP($A51,'20 21'!$F$10:$S$408,9,FALSE)/VLOOKUP($A51,'2020'!$F$10:$N$469,8,FALSE))*1000,#N/A)</f>
        <v>1.8957705359343306</v>
      </c>
      <c r="CQ51" s="198">
        <f>IFERROR((VLOOKUP($A51,'21 22'!$F$10:$S$408,9,FALSE)/VLOOKUP($A51,'2021'!$F$10:$N$469,8,FALSE))*1000,#N/A)</f>
        <v>3.3087540177727357</v>
      </c>
      <c r="CR51" s="198">
        <f>IFERROR((VLOOKUP($A51,'22 23'!$F$10:$S$408,9,FALSE)/VLOOKUP($A51,'2022'!$F$10:$N$469,8,FALSE))*1000,#N/A)</f>
        <v>2.4731195458881445</v>
      </c>
      <c r="CS51" s="196">
        <f>IFERROR((VLOOKUP($A51,'23 24'!$F$7:$S$408,9,FALSE)/VLOOKUP($A51,'2023'!$C$7:$N$469,9,FALSE))*1000,#N/A)</f>
        <v>1.5259469674738535</v>
      </c>
      <c r="CU51" s="198">
        <f>IFERROR((VLOOKUP($A51,'0910'!$F$10:$S$433,10,FALSE)/VLOOKUP($A51,'2010'!$C$5:$K$611,9,FALSE))*1000,#N/A)</f>
        <v>0</v>
      </c>
      <c r="CV51" s="198">
        <f>IFERROR((VLOOKUP($A51,'1011'!$F$10:$S$433,11,FALSE)/VLOOKUP($A51,'2011'!$C$5:$K$611,9,FALSE))*1000,#N/A)</f>
        <v>0</v>
      </c>
      <c r="CW51" s="198">
        <f>IFERROR((VLOOKUP($A51,'1112'!$F$10:$S$408,10,FALSE)/VLOOKUP($A51,'2012'!$F$10:$M$460,8,FALSE))*1000,#N/A)</f>
        <v>0</v>
      </c>
      <c r="CX51" s="198">
        <f>IFERROR((VLOOKUP($A51,'1213'!$F$10:$S$408,10,FALSE)/VLOOKUP($A51,'2013'!$F$10:$M$460,8,FALSE))*1000,#N/A)</f>
        <v>0.48828125</v>
      </c>
      <c r="CY51" s="198">
        <f>IFERROR((VLOOKUP($A51,'1314'!$F$10:$S$408,10,FALSE)/VLOOKUP($A51,'2014'!$F$10:$M$460,8,FALSE))*1000,#N/A)</f>
        <v>0</v>
      </c>
      <c r="CZ51" s="198">
        <f>IFERROR((VLOOKUP($A51,'1415'!$F$10:$S$408,10,FALSE)/VLOOKUP($A51,'2015'!$F$10:$M$460,8,FALSE))*1000,#N/A)</f>
        <v>0</v>
      </c>
      <c r="DA51" s="198">
        <f>IFERROR((VLOOKUP($A51,'1516'!$F$10:$S$408,10,FALSE)/VLOOKUP($A51,'2016'!$F$10:$M$460,8,FALSE))*1000,#N/A)</f>
        <v>0</v>
      </c>
      <c r="DB51" s="198">
        <f>IFERROR((VLOOKUP($A51,'1617'!$F$10:$S$408,10,FALSE)/VLOOKUP($A51,'2017'!$F$10:$M$460,8,FALSE))*1000,#N/A)</f>
        <v>0</v>
      </c>
      <c r="DC51" s="198">
        <f>IFERROR((VLOOKUP($A51,'1718'!$F$10:$S$408,10,FALSE)/VLOOKUP($A51,'2018'!$F$10:$N$460,9,FALSE))*1000,#N/A)</f>
        <v>0.47789725209080047</v>
      </c>
      <c r="DD51" s="198">
        <f>IFERROR((VLOOKUP($A51,'1819'!$F$10:$S$408,10,FALSE)/VLOOKUP($A51,'2018'!$F$10:$N$460,9,FALSE))*1000,#N/A)</f>
        <v>0.83632019115890088</v>
      </c>
      <c r="DE51" s="198">
        <f>IFERROR((VLOOKUP($A51,'1920'!$F$10:$S$408,10,FALSE)/VLOOKUP($A51,'2019'!$F$10:$N$464,8,FALSE))*1000,#N/A)</f>
        <v>0</v>
      </c>
      <c r="DF51" s="198">
        <f>IFERROR((VLOOKUP($A51,'20 21'!$F$10:$S$408,10,FALSE)/VLOOKUP($A51,'2020'!$F$10:$N$469,8,FALSE))*1000,#N/A)</f>
        <v>0.11848565849589567</v>
      </c>
      <c r="DG51" s="198">
        <f>IFERROR((VLOOKUP($A51,'21 22'!$F$10:$S$408,10,FALSE)/VLOOKUP($A51,'2021'!$F$10:$N$469,8,FALSE))*1000,#N/A)</f>
        <v>0</v>
      </c>
      <c r="DH51" s="198">
        <f>IFERROR((VLOOKUP($A51,'22 23'!$F$10:$S$408,10,FALSE)/VLOOKUP($A51,'2022'!$F$10:$N$469,8,FALSE))*1000,#N/A)</f>
        <v>0</v>
      </c>
      <c r="DI51" s="196">
        <f>IFERROR((VLOOKUP($A51,'23 24'!$F$7:$S$408,10,FALSE)/VLOOKUP($A51,'2023'!$C$7:$N$469,9,FALSE))*1000,#N/A)</f>
        <v>0</v>
      </c>
      <c r="DK51" s="198">
        <f>IFERROR((VLOOKUP($A51,'0910'!$F$10:$S$433,11,FALSE)/VLOOKUP($A51,'2010'!$C$5:$K$611,9,FALSE))*1000,#N/A)</f>
        <v>0</v>
      </c>
      <c r="DL51" s="198">
        <f>IFERROR((VLOOKUP($A51,'1011'!$F$10:$S$433,12,FALSE)/VLOOKUP($A51,'2011'!$C$5:$K$611,9,FALSE))*1000,#N/A)</f>
        <v>0</v>
      </c>
      <c r="DM51" s="198">
        <f>IFERROR((VLOOKUP($A51,'1112'!$F$10:$S$408,11,FALSE)/VLOOKUP($A51,'2012'!$F$10:$M$460,8,FALSE))*1000,#N/A)</f>
        <v>0</v>
      </c>
      <c r="DN51" s="198">
        <f>IFERROR((VLOOKUP($A51,'1213'!$F$10:$S$408,11,FALSE)/VLOOKUP($A51,'2013'!$F$10:$M$460,8,FALSE))*1000,#N/A)</f>
        <v>0</v>
      </c>
      <c r="DO51" s="198">
        <f>IFERROR((VLOOKUP($A51,'1314'!$F$10:$S$408,11,FALSE)/VLOOKUP($A51,'2014'!$F$10:$M$460,8,FALSE))*1000,#N/A)</f>
        <v>0</v>
      </c>
      <c r="DP51" s="198">
        <f>IFERROR((VLOOKUP($A51,'1415'!$F$10:$S$408,11,FALSE)/VLOOKUP($A51,'2015'!$F$10:$M$460,8,FALSE))*1000,#N/A)</f>
        <v>0</v>
      </c>
      <c r="DQ51" s="198">
        <f>IFERROR((VLOOKUP($A51,'1516'!$F$10:$S$408,11,FALSE)/VLOOKUP($A51,'2016'!$F$10:$M$460,8,FALSE))*1000,#N/A)</f>
        <v>0</v>
      </c>
      <c r="DR51" s="198">
        <f>IFERROR((VLOOKUP($A51,'1617'!$F$10:$S$408,11,FALSE)/VLOOKUP($A51,'2017'!$F$10:$M$460,8,FALSE))*1000,#N/A)</f>
        <v>0</v>
      </c>
      <c r="DS51" s="198">
        <f>IFERROR((VLOOKUP($A51,'1718'!$F$10:$S$408,11,FALSE)/VLOOKUP($A51,'2018'!$F$10:$N$460,9,FALSE))*1000,#N/A)</f>
        <v>0</v>
      </c>
      <c r="DT51" s="198">
        <f>IFERROR((VLOOKUP($A51,'1819'!$F$10:$S$408,11,FALSE)/VLOOKUP($A51,'2018'!$F$10:$N$460,9,FALSE))*1000,#N/A)</f>
        <v>0</v>
      </c>
      <c r="DU51" s="198">
        <f>IFERROR((VLOOKUP($A51,'1920'!$F$10:$S$408,11,FALSE)/VLOOKUP($A51,'2019'!$F$10:$N$464,8,FALSE))*1000,#N/A)</f>
        <v>0</v>
      </c>
      <c r="DV51" s="198">
        <f>IFERROR((VLOOKUP($A51,'20 21'!$F$10:$S$408,11,FALSE)/VLOOKUP($A51,'2020'!$F$10:$N$469,8,FALSE))*1000,#N/A)</f>
        <v>0</v>
      </c>
      <c r="DW51" s="198">
        <f>IFERROR((VLOOKUP($A51,'21 22'!$F$10:$S$408,11,FALSE)/VLOOKUP($A51,'2021'!$F$10:$N$469,8,FALSE))*1000,#N/A)</f>
        <v>0</v>
      </c>
      <c r="DX51" s="198">
        <f>IFERROR((VLOOKUP($A51,'22 23'!$F$10:$S$408,11,FALSE)/VLOOKUP($A51,'2022'!$F$10:$N$469,8,FALSE))*1000,#N/A)</f>
        <v>0</v>
      </c>
      <c r="DY51" s="196">
        <f>IFERROR((VLOOKUP($A51,'23 24'!$F$7:$S$408,11,FALSE)/VLOOKUP($A51,'2023'!$C$7:$N$469,9,FALSE))*1000,#N/A)</f>
        <v>0</v>
      </c>
      <c r="EA51" s="198">
        <f>IFERROR((VLOOKUP($A51,'0910'!$F$10:$S$433,12,FALSE)/VLOOKUP($A51,'2010'!$C$5:$K$611,9,FALSE))*1000,#N/A)</f>
        <v>1.9719004190288389</v>
      </c>
      <c r="EB51" s="198">
        <f>IFERROR((VLOOKUP($A51,'1011'!$F$10:$S$433,13,FALSE)/VLOOKUP($A51,'2011'!$C$5:$K$611,9,FALSE))*1000,#N/A)</f>
        <v>3.6845983787767134</v>
      </c>
      <c r="EC51" s="198">
        <f>IFERROR((VLOOKUP($A51,'1112'!$F$10:$S$408,12,FALSE)/VLOOKUP($A51,'2012'!$F$10:$M$460,8,FALSE))*1000,#N/A)</f>
        <v>1.9598236158745712</v>
      </c>
      <c r="ED51" s="198">
        <f>IFERROR((VLOOKUP($A51,'1213'!$F$10:$S$408,12,FALSE)/VLOOKUP($A51,'2013'!$F$10:$M$460,8,FALSE))*1000,#N/A)</f>
        <v>2.197265625</v>
      </c>
      <c r="EE51" s="198">
        <f>IFERROR((VLOOKUP($A51,'1314'!$F$10:$S$408,12,FALSE)/VLOOKUP($A51,'2014'!$F$10:$M$460,8,FALSE))*1000,#N/A)</f>
        <v>1.3385251886103675</v>
      </c>
      <c r="EF51" s="198">
        <f>IFERROR((VLOOKUP($A51,'1415'!$F$10:$S$408,12,FALSE)/VLOOKUP($A51,'2015'!$F$10:$M$460,8,FALSE))*1000,#N/A)</f>
        <v>2.2966275837060319</v>
      </c>
      <c r="EG51" s="198">
        <f>IFERROR((VLOOKUP($A51,'1516'!$F$10:$S$408,12,FALSE)/VLOOKUP($A51,'2016'!$F$10:$M$460,8,FALSE))*1000,#N/A)</f>
        <v>5.8993498675656157</v>
      </c>
      <c r="EH51" s="198">
        <f>IFERROR((VLOOKUP($A51,'1617'!$F$10:$S$408,12,FALSE)/VLOOKUP($A51,'2017'!$F$10:$M$460,8,FALSE))*1000,#N/A)</f>
        <v>2.8766630708378278</v>
      </c>
      <c r="EI51" s="198">
        <f>IFERROR((VLOOKUP($A51,'1718'!$F$10:$S$408,12,FALSE)/VLOOKUP($A51,'2018'!$F$10:$N$460,9,FALSE))*1000,#N/A)</f>
        <v>2.6284348864994027</v>
      </c>
      <c r="EJ51" s="198">
        <f>IFERROR((VLOOKUP($A51,'1819'!$F$10:$S$408,12,FALSE)/VLOOKUP($A51,'2018'!$F$10:$N$460,9,FALSE))*1000,#N/A)</f>
        <v>3.8231780167264038</v>
      </c>
      <c r="EK51" s="198">
        <f>IFERROR((VLOOKUP($A51,'1920'!$F$10:$S$408,12,FALSE)/VLOOKUP($A51,'2019'!$F$10:$N$464,8,FALSE))*1000,#N/A)</f>
        <v>2.1404873176126431</v>
      </c>
      <c r="EL51" s="198">
        <f>IFERROR((VLOOKUP($A51,'20 21'!$F$10:$S$408,12,FALSE)/VLOOKUP($A51,'2020'!$F$10:$N$469,8,FALSE))*1000,#N/A)</f>
        <v>1.8957705359343306</v>
      </c>
      <c r="EM51" s="198">
        <f>IFERROR((VLOOKUP($A51,'21 22'!$F$10:$S$408,12,FALSE)/VLOOKUP($A51,'2021'!$F$10:$N$469,8,FALSE))*1000,#N/A)</f>
        <v>3.3087540177727357</v>
      </c>
      <c r="EN51" s="198">
        <f>IFERROR((VLOOKUP($A51,'22 23'!$F$10:$S$408,12,FALSE)/VLOOKUP($A51,'2022'!$F$10:$N$469,8,FALSE))*1000,#N/A)</f>
        <v>2.4731195458881445</v>
      </c>
      <c r="EO51" s="196">
        <f>IFERROR((VLOOKUP($A51,'23 24'!$F$7:$S$408,12,FALSE)/VLOOKUP($A51,'2023'!$C$7:$N$469,9,FALSE))*1000,#N/A)</f>
        <v>1.5259469674738535</v>
      </c>
    </row>
    <row r="52" spans="1:145" x14ac:dyDescent="0.3">
      <c r="A52" t="s">
        <v>460</v>
      </c>
      <c r="B52" t="s">
        <v>1743</v>
      </c>
      <c r="C52" t="str">
        <f>IF(VLOOKUP($A52,'0910'!$F$10:$L$433,1,FALSE)=VLOOKUP($A52,'2010'!$C$5:$K$611,1,FALSE),VLOOKUP($A52,'0910'!$F$10:$L$433,1,FALSE),FALSE)</f>
        <v>Calderdale</v>
      </c>
      <c r="D52" t="str">
        <f>IF(VLOOKUP($A52,'1011'!$F$10:$L$433,1,FALSE)=VLOOKUP($A52,'2011'!$C$5:$K$611,1,FALSE),VLOOKUP($A52,'1011'!$F$10:$L$433,1,FALSE),FALSE)</f>
        <v>Calderdale</v>
      </c>
      <c r="E52" t="str">
        <f>IF(VLOOKUP(A52,'1112'!$F$10:$L$408,1,FALSE)=VLOOKUP(A52,'2012'!$F$10:$M$460,1,FALSE),VLOOKUP(A52,'1112'!$F$10:$L$408,1,FALSE),FALSE)</f>
        <v>Calderdale</v>
      </c>
      <c r="F52" t="str">
        <f>IF(VLOOKUP($A52,'1213'!$F$10:$L$408,1,FALSE)=VLOOKUP($A52,'2013'!$F$10:$M$460,1,FALSE),VLOOKUP($A52,'1213'!$F$10:$L$408,1,FALSE),FALSE)</f>
        <v>Calderdale</v>
      </c>
      <c r="G52" t="str">
        <f>IF(VLOOKUP($A52,'1314'!$F$10:$L$408,1,FALSE)=VLOOKUP($A52,'2014'!$F$10:$M$460,1,FALSE),VLOOKUP($A52,'1314'!$F$10:$L$408,1,FALSE),FALSE)</f>
        <v>Calderdale</v>
      </c>
      <c r="H52" t="str">
        <f>IF(VLOOKUP($A52,'1415'!$F$10:$L$408,1,FALSE)=VLOOKUP($A52,'2015'!$F$10:$M$460,1,FALSE),VLOOKUP($A52,'1415'!$F$10:$L$408,1,FALSE),FALSE)</f>
        <v>Calderdale</v>
      </c>
      <c r="I52" t="str">
        <f>IF(VLOOKUP($A52,'1516'!$F$10:$L$408,1,FALSE)=VLOOKUP($A52,'2015'!$F$10:$M$460,1,FALSE),VLOOKUP($A52,'1516'!$F$10:$L$408,1,FALSE),FALSE)</f>
        <v>Calderdale</v>
      </c>
      <c r="J52" t="str">
        <f>IF(VLOOKUP($A52,'1617'!$F$10:$L$408,1,FALSE)=VLOOKUP($A52,'2016'!$F$10:$M$460,1,FALSE),VLOOKUP($A52,'1617'!$F$10:$L$408,1,FALSE),FALSE)</f>
        <v>Calderdale</v>
      </c>
      <c r="K52" t="str">
        <f>IF(VLOOKUP($A52,'1718'!$F$10:$M$408,1,FALSE)=VLOOKUP($A52,'2017'!$F$10:$M$460,1,FALSE),VLOOKUP($A52,'1718'!$F$10:$M$408,1,FALSE),FALSE)</f>
        <v>Calderdale</v>
      </c>
      <c r="L52" t="str">
        <f>IF(VLOOKUP($A52,'1819'!$F$10:$M$408,1,FALSE)=VLOOKUP($A52,'2018'!$F$10:$M$460,1,FALSE),VLOOKUP($A52,'1819'!$F$10:$M$408,1,FALSE),FALSE)</f>
        <v>Calderdale</v>
      </c>
      <c r="M52" t="str">
        <f>IF(VLOOKUP($A52,'1920'!$F$10:$M$408,1,FALSE)=VLOOKUP($A52,'2019'!$F$10:$M$464,1,FALSE),VLOOKUP($A52,'1920'!$F$10:$M$408,1,FALSE),FALSE)</f>
        <v>Calderdale</v>
      </c>
      <c r="N52" t="str">
        <f>IF(VLOOKUP($A52,'20 21'!$F$10:$N$408,1,FALSE)=VLOOKUP($A52,'2020'!$F$10:$O$468,1,FALSE),VLOOKUP($A52,'20 21'!$F$10:$N$408,1,FALSE),FALSE)</f>
        <v>Calderdale</v>
      </c>
      <c r="O52" t="str">
        <f>IF(VLOOKUP($A52,'21 22'!$F$10:$N$408,1,FALSE)=VLOOKUP($A52,'2021'!$F$10:$O$471,1,FALSE),VLOOKUP($A52,'21 22'!$F$10:$N$408,1,FALSE),FALSE)</f>
        <v>Calderdale</v>
      </c>
      <c r="P52" t="str">
        <f>IF(VLOOKUP($A52,'22 23'!$F$10:$N$408,1,FALSE)=VLOOKUP($A52,'2022'!$F$10:$O$468,1,FALSE),VLOOKUP($A52,'22 23'!$F$10:$N$408,1,FALSE),FALSE)</f>
        <v>Calderdale</v>
      </c>
      <c r="Q52" t="str">
        <f>IF(VLOOKUP($A52,'23 24'!$F$7:$N$408,1,FALSE)=VLOOKUP($A52,'2023'!$C$7:$O$468,1,FALSE),VLOOKUP($A52,'23 24'!$F$7:$N$408,1,FALSE),FALSE)</f>
        <v>Calderdale</v>
      </c>
      <c r="S52" s="196">
        <f>IFERROR((VLOOKUP($A52,'0910'!$F$10:$L$433,4,FALSE)/VLOOKUP($A52,'2010'!$C$5:$K$611,9,FALSE))*1000,#N/A)</f>
        <v>1.5273838097316168</v>
      </c>
      <c r="T52" s="196">
        <f>IFERROR((VLOOKUP($A52,'1011'!$F$10:$L$433,4,FALSE)/VLOOKUP($A52,'2011'!$C$5:$K$611,9,FALSE))*1000,#N/A)</f>
        <v>3.4718455028751221</v>
      </c>
      <c r="U52" s="196">
        <f>IFERROR((VLOOKUP($A52,'1112'!$F$10:$L$408,4,FALSE)/VLOOKUP($A52,'2012'!$F$10:$M$460,8,FALSE))*1000,#N/A)</f>
        <v>2.0529443544030253</v>
      </c>
      <c r="V52" s="196">
        <f>IFERROR((VLOOKUP($A52,'1213'!$F$10:$L$408,4,FALSE)/VLOOKUP($A52,'2013'!$F$10:$M$460,8,FALSE))*1000,#N/A)</f>
        <v>1.7196904557179709</v>
      </c>
      <c r="W52" s="196">
        <f>IFERROR((VLOOKUP($A52,'1314'!$F$10:$L$408,4,FALSE)/VLOOKUP($A52,'2014'!$F$10:$M$460,8,FALSE))*1000,#N/A)</f>
        <v>3.8556281460854667</v>
      </c>
      <c r="X52" s="196">
        <f>IFERROR((VLOOKUP($A52,'1415'!$F$10:$L$408,4,FALSE)/VLOOKUP($A52,'2015'!$F$10:$M$460,8,FALSE))*1000,#N/A)</f>
        <v>2.8744809964867457</v>
      </c>
      <c r="Y52" s="196">
        <f>IFERROR((VLOOKUP($A52,'1516'!$F$10:$L$408,4,FALSE)/VLOOKUP($A52,'2016'!$F$10:$M$460,8,FALSE))*1000,#N/A)</f>
        <v>2.3339698705707619</v>
      </c>
      <c r="Z52" s="196">
        <f>IFERROR((VLOOKUP($A52,'1617'!$F$10:$L$408,4,FALSE)/VLOOKUP($A52,'2017'!$F$10:$M$460,8,FALSE))*1000,#N/A)</f>
        <v>2.5359256128486898</v>
      </c>
      <c r="AA52" s="196">
        <f>IFERROR((VLOOKUP($A52,'1718'!$F$10:$L$408,4,FALSE)/VLOOKUP($A52,'2018'!$F$10:$N$460,9,FALSE))*1000,#N/A)</f>
        <v>3.1602233224481195</v>
      </c>
      <c r="AB52" s="196">
        <f>IFERROR((VLOOKUP($A52,'1819'!$F$10:$L$408,4,FALSE)/VLOOKUP($A52,'2018'!$F$10:$N$460,9,FALSE))*1000,#N/A)</f>
        <v>2.9495417676182449</v>
      </c>
      <c r="AC52" s="196">
        <f>IFERROR((VLOOKUP($A52,'1920'!$F$10:$L$408,4,FALSE)/VLOOKUP($A52,'2019'!$F$10:$N$464,8,FALSE))*1000,#N/A)</f>
        <v>1.6756909606945738</v>
      </c>
      <c r="AD52" s="196">
        <f>IFERROR((VLOOKUP($A52,'20 21'!$F$10:$M$408,4,FALSE)/VLOOKUP($A52,'2020'!$F$10:$N$469,8,FALSE))*1000,#N/A)</f>
        <v>2.5007632537847488</v>
      </c>
      <c r="AE52" s="196">
        <f>IFERROR((VLOOKUP($A52,'21 22'!$F$10:$M$408,4,FALSE)/VLOOKUP($A52,'2021'!$F$10:$N$469,8,FALSE))*1000,#N/A)</f>
        <v>2.3896352169892676</v>
      </c>
      <c r="AF52" s="196">
        <f>IFERROR((VLOOKUP($A52,'22 23'!$F$10:$M$408,4,FALSE)/VLOOKUP($A52,'2022'!$F$10:$N$469,8,FALSE))*1000,#N/A)</f>
        <v>2.9992139990898941</v>
      </c>
      <c r="AG52" s="196">
        <f>IFERROR((VLOOKUP($A52,'23 24'!$F$7:$M$408,4,FALSE)/VLOOKUP($A52,'2023'!$C$7:$N$469,9,FALSE))*1000,#N/A)</f>
        <v>2.0613456464379949</v>
      </c>
      <c r="AI52" s="196">
        <f>IFERROR((VLOOKUP($A52,'0910'!$F$10:$L$433,5,FALSE)/VLOOKUP($A52,'2010'!$C$5:$K$611,9,FALSE))*1000,#N/A)</f>
        <v>0.10909884355225835</v>
      </c>
      <c r="AJ52" s="196">
        <f>IFERROR((VLOOKUP($A52,'1011'!$F$10:$L$433,5,FALSE)/VLOOKUP($A52,'2011'!$C$5:$K$611,9,FALSE))*1000,#N/A)</f>
        <v>0.10849517196484756</v>
      </c>
      <c r="AK52" s="196">
        <f>IFERROR((VLOOKUP($A52,'1112'!$F$10:$L$408,5,FALSE)/VLOOKUP($A52,'2012'!$F$10:$M$460,8,FALSE))*1000,#N/A)</f>
        <v>0.8643976229065371</v>
      </c>
      <c r="AL52" s="196">
        <f>IFERROR((VLOOKUP($A52,'1213'!$F$10:$L$408,5,FALSE)/VLOOKUP($A52,'2013'!$F$10:$M$460,8,FALSE))*1000,#N/A)</f>
        <v>0.64488392089423907</v>
      </c>
      <c r="AM52" s="196">
        <f>IFERROR((VLOOKUP($A52,'1314'!$F$10:$L$408,5,FALSE)/VLOOKUP($A52,'2014'!$F$10:$M$460,8,FALSE))*1000,#N/A)</f>
        <v>0</v>
      </c>
      <c r="AN52" s="196">
        <f>IFERROR((VLOOKUP($A52,'1415'!$F$10:$L$408,5,FALSE)/VLOOKUP($A52,'2015'!$F$10:$M$460,8,FALSE))*1000,#N/A)</f>
        <v>0</v>
      </c>
      <c r="AO52" s="196">
        <f>IFERROR((VLOOKUP($A52,'1516'!$F$10:$L$408,5,FALSE)/VLOOKUP($A52,'2016'!$F$10:$M$460,8,FALSE))*1000,#N/A)</f>
        <v>0.21217907914279652</v>
      </c>
      <c r="AP52" s="196">
        <f>IFERROR((VLOOKUP($A52,'1617'!$F$10:$L$408,5,FALSE)/VLOOKUP($A52,'2017'!$F$10:$M$460,8,FALSE))*1000,#N/A)</f>
        <v>0</v>
      </c>
      <c r="AQ52" s="196">
        <f>IFERROR((VLOOKUP($A52,'1718'!$F$10:$L$408,5,FALSE)/VLOOKUP($A52,'2018'!$F$10:$N$460,9,FALSE))*1000,#N/A)</f>
        <v>0</v>
      </c>
      <c r="AR52" s="196">
        <f>IFERROR((VLOOKUP($A52,'1819'!$F$10:$L$408,5,FALSE)/VLOOKUP($A52,'2018'!$F$10:$N$460,9,FALSE))*1000,#N/A)</f>
        <v>0.31602233224481197</v>
      </c>
      <c r="AS52" s="196">
        <f>IFERROR((VLOOKUP($A52,'1920'!$F$10:$L$408,5,FALSE)/VLOOKUP($A52,'2019'!$F$10:$N$464,8,FALSE))*1000,#N/A)</f>
        <v>0</v>
      </c>
      <c r="AT52" s="196">
        <f>IFERROR((VLOOKUP($A52,'20 21'!$F$10:$L$408,5,FALSE)/VLOOKUP($A52,'2020'!$F$10:$N$469,8,FALSE))*1000,#N/A)</f>
        <v>0.72938928235388512</v>
      </c>
      <c r="AU52" s="196">
        <f>IFERROR((VLOOKUP($A52,'21 22'!$F$10:$L$408,5,FALSE)/VLOOKUP($A52,'2021'!$F$10:$N$469,8,FALSE))*1000,#N/A)</f>
        <v>0.62338310008415676</v>
      </c>
      <c r="AV52" s="196">
        <f>IFERROR((VLOOKUP($A52,'22 23'!$F$10:$L$408,5,FALSE)/VLOOKUP($A52,'2022'!$F$10:$N$469,8,FALSE))*1000,#N/A)</f>
        <v>0.51710586191205066</v>
      </c>
      <c r="AW52" s="196">
        <f>IFERROR((VLOOKUP($A52,'23 24'!$F$7:$M$408,5,FALSE)/VLOOKUP($A52,'2023'!$C$7:$N$469,9,FALSE))*1000,#N/A)</f>
        <v>0.10306728232189974</v>
      </c>
      <c r="AY52" s="196">
        <f>IFERROR((VLOOKUP($A52,'0910'!$F$10:$L$433,6,FALSE)/VLOOKUP($A52,'2010'!$C$5:$K$611,9,FALSE))*1000,#N/A)</f>
        <v>0</v>
      </c>
      <c r="AZ52" s="196">
        <f>IFERROR((VLOOKUP($A52,'1011'!$F$10:$L$433,6,FALSE)/VLOOKUP($A52,'2011'!$C$5:$K$611,9,FALSE))*1000,#N/A)</f>
        <v>0</v>
      </c>
      <c r="BA52" s="196">
        <f>IFERROR((VLOOKUP($A52,'1112'!$F$10:$L$408,6,FALSE)/VLOOKUP($A52,'2012'!$F$10:$M$460,8,FALSE))*1000,#N/A)</f>
        <v>0.75634792004321982</v>
      </c>
      <c r="BB52" s="196">
        <f>IFERROR((VLOOKUP($A52,'1213'!$F$10:$L$408,6,FALSE)/VLOOKUP($A52,'2013'!$F$10:$M$460,8,FALSE))*1000,#N/A)</f>
        <v>0</v>
      </c>
      <c r="BC52" s="196">
        <f>IFERROR((VLOOKUP($A52,'1314'!$F$10:$L$408,6,FALSE)/VLOOKUP($A52,'2014'!$F$10:$M$460,8,FALSE))*1000,#N/A)</f>
        <v>0</v>
      </c>
      <c r="BD52" s="196">
        <f>IFERROR((VLOOKUP($A52,'1415'!$F$10:$L$408,6,FALSE)/VLOOKUP($A52,'2015'!$F$10:$M$460,8,FALSE))*1000,#N/A)</f>
        <v>0</v>
      </c>
      <c r="BE52" s="196">
        <f>IFERROR((VLOOKUP($A52,'1516'!$F$10:$L$408,6,FALSE)/VLOOKUP($A52,'2016'!$F$10:$M$460,8,FALSE))*1000,#N/A)</f>
        <v>0</v>
      </c>
      <c r="BF52" s="196">
        <f>IFERROR((VLOOKUP($A52,'1617'!$F$10:$L$408,6,FALSE)/VLOOKUP($A52,'2017'!$F$10:$M$460,8,FALSE))*1000,#N/A)</f>
        <v>0</v>
      </c>
      <c r="BG52" s="196">
        <f>IFERROR((VLOOKUP($A52,'1718'!$F$10:$L$408,6,FALSE)/VLOOKUP($A52,'2018'!$F$10:$N$460,9,FALSE))*1000,#N/A)</f>
        <v>0</v>
      </c>
      <c r="BH52" s="196">
        <f>IFERROR((VLOOKUP($A52,'1819'!$F$10:$L$408,6,FALSE)/VLOOKUP($A52,'2018'!$F$10:$N$460,9,FALSE))*1000,#N/A)</f>
        <v>0</v>
      </c>
      <c r="BI52" s="196">
        <f>IFERROR((VLOOKUP($A52,'1920'!$F$10:$L$408,6,FALSE)/VLOOKUP($A52,'2019'!$F$10:$N$464,8,FALSE))*1000,#N/A)</f>
        <v>0</v>
      </c>
      <c r="BJ52" s="196">
        <f>IFERROR((VLOOKUP($A52,'20 21'!$F$10:$L$408,6,FALSE)/VLOOKUP($A52,'2020'!$F$10:$N$469,8,FALSE))*1000,#N/A)</f>
        <v>0</v>
      </c>
      <c r="BK52" s="196">
        <f>IFERROR((VLOOKUP($A52,'21 22'!$F$10:$L$408,6,FALSE)/VLOOKUP($A52,'2021'!$F$10:$N$469,8,FALSE))*1000,#N/A)</f>
        <v>0</v>
      </c>
      <c r="BL52" s="196">
        <f>IFERROR((VLOOKUP($A52,'22 23'!$F$10:$L$408,6,FALSE)/VLOOKUP($A52,'2022'!$F$10:$N$469,8,FALSE))*1000,#N/A)</f>
        <v>0</v>
      </c>
      <c r="BM52" s="196">
        <f>IFERROR((VLOOKUP($A52,'23 24'!$F$7:$M$408,6,FALSE)/VLOOKUP($A52,'2023'!$C$7:$N$469,9,FALSE))*1000,#N/A)</f>
        <v>0</v>
      </c>
      <c r="BO52" s="196">
        <f>IFERROR((VLOOKUP($A52,'0910'!$F$10:$L$433,7,FALSE)/VLOOKUP($A52,'2010'!$C$5:$K$611,9,FALSE))*1000,#N/A)</f>
        <v>1.6364826532838752</v>
      </c>
      <c r="BP52" s="196">
        <f>IFERROR((VLOOKUP($A52,'1011'!$F$10:$L$433,7,FALSE)/VLOOKUP($A52,'2011'!$C$5:$K$611,9,FALSE))*1000,#N/A)</f>
        <v>3.5803406748399693</v>
      </c>
      <c r="BQ52" s="196">
        <f>IFERROR((VLOOKUP($A52,'1112'!$F$10:$L$408,7,FALSE)/VLOOKUP($A52,'2012'!$F$10:$M$460,8,FALSE))*1000,#N/A)</f>
        <v>3.5656401944894651</v>
      </c>
      <c r="BR52" s="196">
        <f>IFERROR((VLOOKUP($A52,'1213'!$F$10:$L$408,7,FALSE)/VLOOKUP($A52,'2013'!$F$10:$M$460,8,FALSE))*1000,#N/A)</f>
        <v>2.3645743766122096</v>
      </c>
      <c r="BS52" s="196">
        <f>IFERROR((VLOOKUP($A52,'1314'!$F$10:$L$408,7,FALSE)/VLOOKUP($A52,'2014'!$F$10:$M$460,8,FALSE))*1000,#N/A)</f>
        <v>3.8556281460854667</v>
      </c>
      <c r="BT52" s="196">
        <f>IFERROR((VLOOKUP($A52,'1415'!$F$10:$L$408,7,FALSE)/VLOOKUP($A52,'2015'!$F$10:$M$460,8,FALSE))*1000,#N/A)</f>
        <v>2.8744809964867457</v>
      </c>
      <c r="BU52" s="196">
        <f>IFERROR((VLOOKUP($A52,'1516'!$F$10:$L$408,7,FALSE)/VLOOKUP($A52,'2016'!$F$10:$M$460,8,FALSE))*1000,#N/A)</f>
        <v>2.44005941014216</v>
      </c>
      <c r="BV52" s="196">
        <f>IFERROR((VLOOKUP($A52,'1617'!$F$10:$L$408,7,FALSE)/VLOOKUP($A52,'2017'!$F$10:$M$460,8,FALSE))*1000,#N/A)</f>
        <v>2.5359256128486898</v>
      </c>
      <c r="BW52" s="196">
        <f>IFERROR((VLOOKUP($A52,'1718'!$F$10:$L$408,7,FALSE)/VLOOKUP($A52,'2018'!$F$10:$N$460,9,FALSE))*1000,#N/A)</f>
        <v>3.1602233224481195</v>
      </c>
      <c r="BX52" s="196">
        <f>IFERROR((VLOOKUP($A52,'1819'!$F$10:$L$408,7,FALSE)/VLOOKUP($A52,'2018'!$F$10:$N$460,9,FALSE))*1000,#N/A)</f>
        <v>3.1602233224481195</v>
      </c>
      <c r="BY52" s="196">
        <f>IFERROR((VLOOKUP($A52,'1920'!$F$10:$L$408,7,FALSE)/VLOOKUP($A52,'2019'!$F$10:$N$464,8,FALSE))*1000,#N/A)</f>
        <v>1.6756909606945738</v>
      </c>
      <c r="BZ52" s="196">
        <f>IFERROR((VLOOKUP($A52,'20 21'!$F$10:$L$408,7,FALSE)/VLOOKUP($A52,'2020'!$F$10:$N$469,8,FALSE))*1000,#N/A)</f>
        <v>3.3343510050463321</v>
      </c>
      <c r="CA52" s="196">
        <f>IFERROR((VLOOKUP($A52,'21 22'!$F$10:$L$408,7,FALSE)/VLOOKUP($A52,'2021'!$F$10:$N$469,8,FALSE))*1000,#N/A)</f>
        <v>3.0130183170734242</v>
      </c>
      <c r="CB52" s="196">
        <f>IFERROR((VLOOKUP($A52,'22 23'!$F$10:$L$408,7,FALSE)/VLOOKUP($A52,'2022'!$F$10:$N$469,8,FALSE))*1000,#N/A)</f>
        <v>3.5163198610019442</v>
      </c>
      <c r="CC52" s="196">
        <f>IFERROR((VLOOKUP($A52,'23 24'!$F$7:$M$408,7,FALSE)/VLOOKUP($A52,'2023'!$C$7:$N$469,9,FALSE))*1000,#N/A)</f>
        <v>2.1644129287598948</v>
      </c>
      <c r="CE52" s="198">
        <f>IFERROR((VLOOKUP($A52,'0910'!$F$10:$S$433,9,FALSE)/VLOOKUP($A52,'2010'!$C$5:$K$611,9,FALSE))*1000,#N/A)</f>
        <v>3.9275583678813004</v>
      </c>
      <c r="CF52" s="198">
        <f>IFERROR((VLOOKUP($A52,'1011'!$F$10:$S$433,10,FALSE)/VLOOKUP($A52,'2011'!$C$5:$K$611,9,FALSE))*1000,#N/A)</f>
        <v>2.4953889551914941</v>
      </c>
      <c r="CG52" s="198">
        <f>IFERROR((VLOOKUP($A52,'1112'!$F$10:$S$408,9,FALSE)/VLOOKUP($A52,'2012'!$F$10:$M$460,8,FALSE))*1000,#N/A)</f>
        <v>2.5931928687196106</v>
      </c>
      <c r="CH52" s="198">
        <f>IFERROR((VLOOKUP($A52,'1213'!$F$10:$S$408,9,FALSE)/VLOOKUP($A52,'2013'!$F$10:$M$460,8,FALSE))*1000,#N/A)</f>
        <v>3.1169389509888221</v>
      </c>
      <c r="CI52" s="198">
        <f>IFERROR((VLOOKUP($A52,'1314'!$F$10:$S$408,9,FALSE)/VLOOKUP($A52,'2014'!$F$10:$M$460,8,FALSE))*1000,#N/A)</f>
        <v>2.677519545892685</v>
      </c>
      <c r="CJ52" s="198">
        <f>IFERROR((VLOOKUP($A52,'1415'!$F$10:$S$408,9,FALSE)/VLOOKUP($A52,'2015'!$F$10:$M$460,8,FALSE))*1000,#N/A)</f>
        <v>2.3421697008410516</v>
      </c>
      <c r="CK52" s="198">
        <f>IFERROR((VLOOKUP($A52,'1516'!$F$10:$S$408,9,FALSE)/VLOOKUP($A52,'2016'!$F$10:$M$460,8,FALSE))*1000,#N/A)</f>
        <v>2.5461489497135581</v>
      </c>
      <c r="CL52" s="198">
        <f>IFERROR((VLOOKUP($A52,'1617'!$F$10:$S$408,9,FALSE)/VLOOKUP($A52,'2017'!$F$10:$M$460,8,FALSE))*1000,#N/A)</f>
        <v>2.430262045646661</v>
      </c>
      <c r="CM52" s="198">
        <f>IFERROR((VLOOKUP($A52,'1718'!$F$10:$S$408,9,FALSE)/VLOOKUP($A52,'2018'!$F$10:$N$460,9,FALSE))*1000,#N/A)</f>
        <v>2.3174971031286211</v>
      </c>
      <c r="CN52" s="198">
        <f>IFERROR((VLOOKUP($A52,'1819'!$F$10:$S$408,9,FALSE)/VLOOKUP($A52,'2018'!$F$10:$N$460,9,FALSE))*1000,#N/A)</f>
        <v>3.1602233224481195</v>
      </c>
      <c r="CO52" s="198">
        <f>IFERROR((VLOOKUP($A52,'1920'!$F$10:$S$408,9,FALSE)/VLOOKUP($A52,'2019'!$F$10:$N$464,8,FALSE))*1000,#N/A)</f>
        <v>2.4088057559984501</v>
      </c>
      <c r="CP52" s="198">
        <f>IFERROR((VLOOKUP($A52,'20 21'!$F$10:$S$408,9,FALSE)/VLOOKUP($A52,'2020'!$F$10:$N$469,8,FALSE))*1000,#N/A)</f>
        <v>1.5629770336154682</v>
      </c>
      <c r="CQ52" s="198">
        <f>IFERROR((VLOOKUP($A52,'21 22'!$F$10:$S$408,9,FALSE)/VLOOKUP($A52,'2021'!$F$10:$N$469,8,FALSE))*1000,#N/A)</f>
        <v>2.2857380336419082</v>
      </c>
      <c r="CR52" s="198">
        <f>IFERROR((VLOOKUP($A52,'22 23'!$F$10:$S$408,9,FALSE)/VLOOKUP($A52,'2022'!$F$10:$N$469,8,FALSE))*1000,#N/A)</f>
        <v>1.7581599305009721</v>
      </c>
      <c r="CS52" s="196">
        <f>IFERROR((VLOOKUP($A52,'23 24'!$F$7:$S$408,9,FALSE)/VLOOKUP($A52,'2023'!$C$7:$N$469,9,FALSE))*1000,#N/A)</f>
        <v>3.2981530343007917</v>
      </c>
      <c r="CU52" s="198">
        <f>IFERROR((VLOOKUP($A52,'0910'!$F$10:$S$433,10,FALSE)/VLOOKUP($A52,'2010'!$C$5:$K$611,9,FALSE))*1000,#N/A)</f>
        <v>0</v>
      </c>
      <c r="CV52" s="198">
        <f>IFERROR((VLOOKUP($A52,'1011'!$F$10:$S$433,11,FALSE)/VLOOKUP($A52,'2011'!$C$5:$K$611,9,FALSE))*1000,#N/A)</f>
        <v>0.21699034392969513</v>
      </c>
      <c r="CW52" s="198">
        <f>IFERROR((VLOOKUP($A52,'1112'!$F$10:$S$408,10,FALSE)/VLOOKUP($A52,'2012'!$F$10:$M$460,8,FALSE))*1000,#N/A)</f>
        <v>0.10804970286331714</v>
      </c>
      <c r="CX52" s="198">
        <f>IFERROR((VLOOKUP($A52,'1213'!$F$10:$S$408,10,FALSE)/VLOOKUP($A52,'2013'!$F$10:$M$460,8,FALSE))*1000,#N/A)</f>
        <v>0.85984522785898543</v>
      </c>
      <c r="CY52" s="198">
        <f>IFERROR((VLOOKUP($A52,'1314'!$F$10:$S$408,10,FALSE)/VLOOKUP($A52,'2014'!$F$10:$M$460,8,FALSE))*1000,#N/A)</f>
        <v>0.53550390917853707</v>
      </c>
      <c r="CZ52" s="198">
        <f>IFERROR((VLOOKUP($A52,'1415'!$F$10:$S$408,10,FALSE)/VLOOKUP($A52,'2015'!$F$10:$M$460,8,FALSE))*1000,#N/A)</f>
        <v>0</v>
      </c>
      <c r="DA52" s="198">
        <f>IFERROR((VLOOKUP($A52,'1516'!$F$10:$S$408,10,FALSE)/VLOOKUP($A52,'2016'!$F$10:$M$460,8,FALSE))*1000,#N/A)</f>
        <v>0.21217907914279652</v>
      </c>
      <c r="DB52" s="198">
        <f>IFERROR((VLOOKUP($A52,'1617'!$F$10:$S$408,10,FALSE)/VLOOKUP($A52,'2017'!$F$10:$M$460,8,FALSE))*1000,#N/A)</f>
        <v>0</v>
      </c>
      <c r="DC52" s="198">
        <f>IFERROR((VLOOKUP($A52,'1718'!$F$10:$S$408,10,FALSE)/VLOOKUP($A52,'2018'!$F$10:$N$460,9,FALSE))*1000,#N/A)</f>
        <v>0</v>
      </c>
      <c r="DD52" s="198">
        <f>IFERROR((VLOOKUP($A52,'1819'!$F$10:$S$408,10,FALSE)/VLOOKUP($A52,'2018'!$F$10:$N$460,9,FALSE))*1000,#N/A)</f>
        <v>0.10534077741493732</v>
      </c>
      <c r="DE52" s="198">
        <f>IFERROR((VLOOKUP($A52,'1920'!$F$10:$S$408,10,FALSE)/VLOOKUP($A52,'2019'!$F$10:$N$464,8,FALSE))*1000,#N/A)</f>
        <v>0.10473068504341086</v>
      </c>
      <c r="DF52" s="198">
        <f>IFERROR((VLOOKUP($A52,'20 21'!$F$10:$S$408,10,FALSE)/VLOOKUP($A52,'2020'!$F$10:$N$469,8,FALSE))*1000,#N/A)</f>
        <v>0.10419846890769788</v>
      </c>
      <c r="DG52" s="198">
        <f>IFERROR((VLOOKUP($A52,'21 22'!$F$10:$S$408,10,FALSE)/VLOOKUP($A52,'2021'!$F$10:$N$469,8,FALSE))*1000,#N/A)</f>
        <v>0.72728028343151618</v>
      </c>
      <c r="DH52" s="198">
        <f>IFERROR((VLOOKUP($A52,'22 23'!$F$10:$S$408,10,FALSE)/VLOOKUP($A52,'2022'!$F$10:$N$469,8,FALSE))*1000,#N/A)</f>
        <v>0</v>
      </c>
      <c r="DI52" s="196">
        <f>IFERROR((VLOOKUP($A52,'23 24'!$F$7:$S$408,10,FALSE)/VLOOKUP($A52,'2023'!$C$7:$N$469,9,FALSE))*1000,#N/A)</f>
        <v>0.82453825857519791</v>
      </c>
      <c r="DK52" s="198">
        <f>IFERROR((VLOOKUP($A52,'0910'!$F$10:$S$433,11,FALSE)/VLOOKUP($A52,'2010'!$C$5:$K$611,9,FALSE))*1000,#N/A)</f>
        <v>0</v>
      </c>
      <c r="DL52" s="198">
        <f>IFERROR((VLOOKUP($A52,'1011'!$F$10:$S$433,12,FALSE)/VLOOKUP($A52,'2011'!$C$5:$K$611,9,FALSE))*1000,#N/A)</f>
        <v>0</v>
      </c>
      <c r="DM52" s="198">
        <f>IFERROR((VLOOKUP($A52,'1112'!$F$10:$S$408,11,FALSE)/VLOOKUP($A52,'2012'!$F$10:$M$460,8,FALSE))*1000,#N/A)</f>
        <v>0.64829821717990266</v>
      </c>
      <c r="DN52" s="198">
        <f>IFERROR((VLOOKUP($A52,'1213'!$F$10:$S$408,11,FALSE)/VLOOKUP($A52,'2013'!$F$10:$M$460,8,FALSE))*1000,#N/A)</f>
        <v>0</v>
      </c>
      <c r="DO52" s="198">
        <f>IFERROR((VLOOKUP($A52,'1314'!$F$10:$S$408,11,FALSE)/VLOOKUP($A52,'2014'!$F$10:$M$460,8,FALSE))*1000,#N/A)</f>
        <v>0</v>
      </c>
      <c r="DP52" s="198">
        <f>IFERROR((VLOOKUP($A52,'1415'!$F$10:$S$408,11,FALSE)/VLOOKUP($A52,'2015'!$F$10:$M$460,8,FALSE))*1000,#N/A)</f>
        <v>0</v>
      </c>
      <c r="DQ52" s="198">
        <f>IFERROR((VLOOKUP($A52,'1516'!$F$10:$S$408,11,FALSE)/VLOOKUP($A52,'2016'!$F$10:$M$460,8,FALSE))*1000,#N/A)</f>
        <v>0</v>
      </c>
      <c r="DR52" s="198">
        <f>IFERROR((VLOOKUP($A52,'1617'!$F$10:$S$408,11,FALSE)/VLOOKUP($A52,'2017'!$F$10:$M$460,8,FALSE))*1000,#N/A)</f>
        <v>0</v>
      </c>
      <c r="DS52" s="198">
        <f>IFERROR((VLOOKUP($A52,'1718'!$F$10:$S$408,11,FALSE)/VLOOKUP($A52,'2018'!$F$10:$N$460,9,FALSE))*1000,#N/A)</f>
        <v>0</v>
      </c>
      <c r="DT52" s="198">
        <f>IFERROR((VLOOKUP($A52,'1819'!$F$10:$S$408,11,FALSE)/VLOOKUP($A52,'2018'!$F$10:$N$460,9,FALSE))*1000,#N/A)</f>
        <v>0</v>
      </c>
      <c r="DU52" s="198">
        <f>IFERROR((VLOOKUP($A52,'1920'!$F$10:$S$408,11,FALSE)/VLOOKUP($A52,'2019'!$F$10:$N$464,8,FALSE))*1000,#N/A)</f>
        <v>0</v>
      </c>
      <c r="DV52" s="198">
        <f>IFERROR((VLOOKUP($A52,'20 21'!$F$10:$S$408,11,FALSE)/VLOOKUP($A52,'2020'!$F$10:$N$469,8,FALSE))*1000,#N/A)</f>
        <v>0</v>
      </c>
      <c r="DW52" s="198">
        <f>IFERROR((VLOOKUP($A52,'21 22'!$F$10:$S$408,11,FALSE)/VLOOKUP($A52,'2021'!$F$10:$N$469,8,FALSE))*1000,#N/A)</f>
        <v>0</v>
      </c>
      <c r="DX52" s="198">
        <f>IFERROR((VLOOKUP($A52,'22 23'!$F$10:$S$408,11,FALSE)/VLOOKUP($A52,'2022'!$F$10:$N$469,8,FALSE))*1000,#N/A)</f>
        <v>0</v>
      </c>
      <c r="DY52" s="196">
        <f>IFERROR((VLOOKUP($A52,'23 24'!$F$7:$S$408,11,FALSE)/VLOOKUP($A52,'2023'!$C$7:$N$469,9,FALSE))*1000,#N/A)</f>
        <v>0</v>
      </c>
      <c r="EA52" s="198">
        <f>IFERROR((VLOOKUP($A52,'0910'!$F$10:$S$433,12,FALSE)/VLOOKUP($A52,'2010'!$C$5:$K$611,9,FALSE))*1000,#N/A)</f>
        <v>3.9275583678813004</v>
      </c>
      <c r="EB52" s="198">
        <f>IFERROR((VLOOKUP($A52,'1011'!$F$10:$S$433,13,FALSE)/VLOOKUP($A52,'2011'!$C$5:$K$611,9,FALSE))*1000,#N/A)</f>
        <v>2.712379299121189</v>
      </c>
      <c r="EC52" s="198">
        <f>IFERROR((VLOOKUP($A52,'1112'!$F$10:$S$408,12,FALSE)/VLOOKUP($A52,'2012'!$F$10:$M$460,8,FALSE))*1000,#N/A)</f>
        <v>3.3495407887628308</v>
      </c>
      <c r="ED52" s="198">
        <f>IFERROR((VLOOKUP($A52,'1213'!$F$10:$S$408,12,FALSE)/VLOOKUP($A52,'2013'!$F$10:$M$460,8,FALSE))*1000,#N/A)</f>
        <v>3.8693035253654342</v>
      </c>
      <c r="EE52" s="198">
        <f>IFERROR((VLOOKUP($A52,'1314'!$F$10:$S$408,12,FALSE)/VLOOKUP($A52,'2014'!$F$10:$M$460,8,FALSE))*1000,#N/A)</f>
        <v>3.2130234550712222</v>
      </c>
      <c r="EF52" s="198">
        <f>IFERROR((VLOOKUP($A52,'1415'!$F$10:$S$408,12,FALSE)/VLOOKUP($A52,'2015'!$F$10:$M$460,8,FALSE))*1000,#N/A)</f>
        <v>2.3421697008410516</v>
      </c>
      <c r="EG52" s="198">
        <f>IFERROR((VLOOKUP($A52,'1516'!$F$10:$S$408,12,FALSE)/VLOOKUP($A52,'2016'!$F$10:$M$460,8,FALSE))*1000,#N/A)</f>
        <v>2.7583280288563548</v>
      </c>
      <c r="EH52" s="198">
        <f>IFERROR((VLOOKUP($A52,'1617'!$F$10:$S$408,12,FALSE)/VLOOKUP($A52,'2017'!$F$10:$M$460,8,FALSE))*1000,#N/A)</f>
        <v>2.430262045646661</v>
      </c>
      <c r="EI52" s="198">
        <f>IFERROR((VLOOKUP($A52,'1718'!$F$10:$S$408,12,FALSE)/VLOOKUP($A52,'2018'!$F$10:$N$460,9,FALSE))*1000,#N/A)</f>
        <v>2.3174971031286211</v>
      </c>
      <c r="EJ52" s="198">
        <f>IFERROR((VLOOKUP($A52,'1819'!$F$10:$S$408,12,FALSE)/VLOOKUP($A52,'2018'!$F$10:$N$460,9,FALSE))*1000,#N/A)</f>
        <v>3.2655640998630568</v>
      </c>
      <c r="EK52" s="198">
        <f>IFERROR((VLOOKUP($A52,'1920'!$F$10:$S$408,12,FALSE)/VLOOKUP($A52,'2019'!$F$10:$N$464,8,FALSE))*1000,#N/A)</f>
        <v>2.513536441041861</v>
      </c>
      <c r="EL52" s="198">
        <f>IFERROR((VLOOKUP($A52,'20 21'!$F$10:$S$408,12,FALSE)/VLOOKUP($A52,'2020'!$F$10:$N$469,8,FALSE))*1000,#N/A)</f>
        <v>1.667175502523166</v>
      </c>
      <c r="EM52" s="198">
        <f>IFERROR((VLOOKUP($A52,'21 22'!$F$10:$S$408,12,FALSE)/VLOOKUP($A52,'2021'!$F$10:$N$469,8,FALSE))*1000,#N/A)</f>
        <v>3.0130183170734242</v>
      </c>
      <c r="EN52" s="198">
        <f>IFERROR((VLOOKUP($A52,'22 23'!$F$10:$S$408,12,FALSE)/VLOOKUP($A52,'2022'!$F$10:$N$469,8,FALSE))*1000,#N/A)</f>
        <v>1.8615811028833824</v>
      </c>
      <c r="EO52" s="196">
        <f>IFERROR((VLOOKUP($A52,'23 24'!$F$7:$S$408,12,FALSE)/VLOOKUP($A52,'2023'!$C$7:$N$469,9,FALSE))*1000,#N/A)</f>
        <v>4.1226912928759898</v>
      </c>
    </row>
    <row r="53" spans="1:145" x14ac:dyDescent="0.3">
      <c r="A53" t="s">
        <v>497</v>
      </c>
      <c r="B53" t="s">
        <v>1743</v>
      </c>
      <c r="C53" t="str">
        <f>IF(VLOOKUP($A53,'0910'!$F$10:$L$433,1,FALSE)=VLOOKUP($A53,'2010'!$C$5:$K$611,1,FALSE),VLOOKUP($A53,'0910'!$F$10:$L$433,1,FALSE),FALSE)</f>
        <v>Cambridge</v>
      </c>
      <c r="D53" t="str">
        <f>IF(VLOOKUP($A53,'1011'!$F$10:$L$433,1,FALSE)=VLOOKUP($A53,'2011'!$C$5:$K$611,1,FALSE),VLOOKUP($A53,'1011'!$F$10:$L$433,1,FALSE),FALSE)</f>
        <v>Cambridge</v>
      </c>
      <c r="E53" t="str">
        <f>IF(VLOOKUP(A53,'1112'!$F$10:$L$408,1,FALSE)=VLOOKUP(A53,'2012'!$F$10:$M$460,1,FALSE),VLOOKUP(A53,'1112'!$F$10:$L$408,1,FALSE),FALSE)</f>
        <v>Cambridge</v>
      </c>
      <c r="F53" t="str">
        <f>IF(VLOOKUP($A53,'1213'!$F$10:$L$408,1,FALSE)=VLOOKUP($A53,'2013'!$F$10:$M$460,1,FALSE),VLOOKUP($A53,'1213'!$F$10:$L$408,1,FALSE),FALSE)</f>
        <v>Cambridge</v>
      </c>
      <c r="G53" t="str">
        <f>IF(VLOOKUP($A53,'1314'!$F$10:$L$408,1,FALSE)=VLOOKUP($A53,'2014'!$F$10:$M$460,1,FALSE),VLOOKUP($A53,'1314'!$F$10:$L$408,1,FALSE),FALSE)</f>
        <v>Cambridge</v>
      </c>
      <c r="H53" t="str">
        <f>IF(VLOOKUP($A53,'1415'!$F$10:$L$408,1,FALSE)=VLOOKUP($A53,'2015'!$F$10:$M$460,1,FALSE),VLOOKUP($A53,'1415'!$F$10:$L$408,1,FALSE),FALSE)</f>
        <v>Cambridge</v>
      </c>
      <c r="I53" t="str">
        <f>IF(VLOOKUP($A53,'1516'!$F$10:$L$408,1,FALSE)=VLOOKUP($A53,'2015'!$F$10:$M$460,1,FALSE),VLOOKUP($A53,'1516'!$F$10:$L$408,1,FALSE),FALSE)</f>
        <v>Cambridge</v>
      </c>
      <c r="J53" t="str">
        <f>IF(VLOOKUP($A53,'1617'!$F$10:$L$408,1,FALSE)=VLOOKUP($A53,'2016'!$F$10:$M$460,1,FALSE),VLOOKUP($A53,'1617'!$F$10:$L$408,1,FALSE),FALSE)</f>
        <v>Cambridge</v>
      </c>
      <c r="K53" t="str">
        <f>IF(VLOOKUP($A53,'1718'!$F$10:$M$408,1,FALSE)=VLOOKUP($A53,'2017'!$F$10:$M$460,1,FALSE),VLOOKUP($A53,'1718'!$F$10:$M$408,1,FALSE),FALSE)</f>
        <v>Cambridge</v>
      </c>
      <c r="L53" t="str">
        <f>IF(VLOOKUP($A53,'1819'!$F$10:$M$408,1,FALSE)=VLOOKUP($A53,'2018'!$F$10:$M$460,1,FALSE),VLOOKUP($A53,'1819'!$F$10:$M$408,1,FALSE),FALSE)</f>
        <v>Cambridge</v>
      </c>
      <c r="M53" t="str">
        <f>IF(VLOOKUP($A53,'1920'!$F$10:$M$408,1,FALSE)=VLOOKUP($A53,'2019'!$F$10:$M$464,1,FALSE),VLOOKUP($A53,'1920'!$F$10:$M$408,1,FALSE),FALSE)</f>
        <v>Cambridge</v>
      </c>
      <c r="N53" t="str">
        <f>IF(VLOOKUP($A53,'20 21'!$F$10:$N$408,1,FALSE)=VLOOKUP($A53,'2020'!$F$10:$O$468,1,FALSE),VLOOKUP($A53,'20 21'!$F$10:$N$408,1,FALSE),FALSE)</f>
        <v>Cambridge</v>
      </c>
      <c r="O53" t="str">
        <f>IF(VLOOKUP($A53,'21 22'!$F$10:$N$408,1,FALSE)=VLOOKUP($A53,'2021'!$F$10:$O$471,1,FALSE),VLOOKUP($A53,'21 22'!$F$10:$N$408,1,FALSE),FALSE)</f>
        <v>Cambridge</v>
      </c>
      <c r="P53" t="str">
        <f>IF(VLOOKUP($A53,'22 23'!$F$10:$N$408,1,FALSE)=VLOOKUP($A53,'2022'!$F$10:$O$468,1,FALSE),VLOOKUP($A53,'22 23'!$F$10:$N$408,1,FALSE),FALSE)</f>
        <v>Cambridge</v>
      </c>
      <c r="Q53" t="str">
        <f>IF(VLOOKUP($A53,'23 24'!$F$7:$N$408,1,FALSE)=VLOOKUP($A53,'2023'!$C$7:$O$468,1,FALSE),VLOOKUP($A53,'23 24'!$F$7:$N$408,1,FALSE),FALSE)</f>
        <v>Cambridge</v>
      </c>
      <c r="S53" s="196">
        <f>IFERROR((VLOOKUP($A53,'0910'!$F$10:$L$433,4,FALSE)/VLOOKUP($A53,'2010'!$C$5:$K$611,9,FALSE))*1000,#N/A)</f>
        <v>8.7719298245614024</v>
      </c>
      <c r="T53" s="196">
        <f>IFERROR((VLOOKUP($A53,'1011'!$F$10:$L$433,4,FALSE)/VLOOKUP($A53,'2011'!$C$5:$K$611,9,FALSE))*1000,#N/A)</f>
        <v>2.692068751294264</v>
      </c>
      <c r="U53" s="196">
        <f>IFERROR((VLOOKUP($A53,'1112'!$F$10:$L$408,4,FALSE)/VLOOKUP($A53,'2012'!$F$10:$M$460,8,FALSE))*1000,#N/A)</f>
        <v>11.723570547099959</v>
      </c>
      <c r="V53" s="196">
        <f>IFERROR((VLOOKUP($A53,'1213'!$F$10:$L$408,4,FALSE)/VLOOKUP($A53,'2013'!$F$10:$M$460,8,FALSE))*1000,#N/A)</f>
        <v>23.217922606924645</v>
      </c>
      <c r="W53" s="196">
        <f>IFERROR((VLOOKUP($A53,'1314'!$F$10:$L$408,4,FALSE)/VLOOKUP($A53,'2014'!$F$10:$M$460,8,FALSE))*1000,#N/A)</f>
        <v>11.904761904761903</v>
      </c>
      <c r="X53" s="196">
        <f>IFERROR((VLOOKUP($A53,'1415'!$F$10:$L$408,4,FALSE)/VLOOKUP($A53,'2015'!$F$10:$M$460,8,FALSE))*1000,#N/A)</f>
        <v>8.8028169014084519</v>
      </c>
      <c r="Y53" s="196">
        <f>IFERROR((VLOOKUP($A53,'1516'!$F$10:$L$408,4,FALSE)/VLOOKUP($A53,'2016'!$F$10:$M$460,8,FALSE))*1000,#N/A)</f>
        <v>12.692307692307692</v>
      </c>
      <c r="Z53" s="196">
        <f>IFERROR((VLOOKUP($A53,'1617'!$F$10:$L$408,4,FALSE)/VLOOKUP($A53,'2017'!$F$10:$M$460,8,FALSE))*1000,#N/A)</f>
        <v>9.7781120722075965</v>
      </c>
      <c r="AA53" s="196">
        <f>IFERROR((VLOOKUP($A53,'1718'!$F$10:$L$408,4,FALSE)/VLOOKUP($A53,'2018'!$F$10:$N$460,9,FALSE))*1000,#N/A)</f>
        <v>3.681207436039021</v>
      </c>
      <c r="AB53" s="196">
        <f>IFERROR((VLOOKUP($A53,'1819'!$F$10:$L$408,4,FALSE)/VLOOKUP($A53,'2018'!$F$10:$N$460,9,FALSE))*1000,#N/A)</f>
        <v>6.8102337566721882</v>
      </c>
      <c r="AC53" s="196">
        <f>IFERROR((VLOOKUP($A53,'1920'!$F$10:$L$408,4,FALSE)/VLOOKUP($A53,'2019'!$F$10:$N$464,8,FALSE))*1000,#N/A)</f>
        <v>4.5284112521962792</v>
      </c>
      <c r="AD53" s="196">
        <f>IFERROR((VLOOKUP($A53,'20 21'!$F$10:$M$408,4,FALSE)/VLOOKUP($A53,'2020'!$F$10:$N$469,8,FALSE))*1000,#N/A)</f>
        <v>5.895278417921646</v>
      </c>
      <c r="AE53" s="196">
        <f>IFERROR((VLOOKUP($A53,'21 22'!$F$10:$M$408,4,FALSE)/VLOOKUP($A53,'2021'!$F$10:$N$469,8,FALSE))*1000,#N/A)</f>
        <v>3.368137420006736</v>
      </c>
      <c r="AF53" s="196">
        <f>IFERROR((VLOOKUP($A53,'22 23'!$F$10:$M$408,4,FALSE)/VLOOKUP($A53,'2022'!$F$10:$N$469,8,FALSE))*1000,#N/A)</f>
        <v>5.4363075196408532</v>
      </c>
      <c r="AG53" s="196">
        <f>IFERROR((VLOOKUP($A53,'23 24'!$F$7:$M$408,4,FALSE)/VLOOKUP($A53,'2023'!$C$7:$N$469,9,FALSE))*1000,#N/A)</f>
        <v>12.097540742789</v>
      </c>
      <c r="AI53" s="196">
        <f>IFERROR((VLOOKUP($A53,'0910'!$F$10:$L$433,5,FALSE)/VLOOKUP($A53,'2010'!$C$5:$K$611,9,FALSE))*1000,#N/A)</f>
        <v>0.41771094402673348</v>
      </c>
      <c r="AJ53" s="196">
        <f>IFERROR((VLOOKUP($A53,'1011'!$F$10:$L$433,5,FALSE)/VLOOKUP($A53,'2011'!$C$5:$K$611,9,FALSE))*1000,#N/A)</f>
        <v>0.41416442327604058</v>
      </c>
      <c r="AK53" s="196">
        <f>IFERROR((VLOOKUP($A53,'1112'!$F$10:$L$408,5,FALSE)/VLOOKUP($A53,'2012'!$F$10:$M$460,8,FALSE))*1000,#N/A)</f>
        <v>1.8510900863842039</v>
      </c>
      <c r="AL53" s="196">
        <f>IFERROR((VLOOKUP($A53,'1213'!$F$10:$L$408,5,FALSE)/VLOOKUP($A53,'2013'!$F$10:$M$460,8,FALSE))*1000,#N/A)</f>
        <v>3.4623217922606924</v>
      </c>
      <c r="AM53" s="196">
        <f>IFERROR((VLOOKUP($A53,'1314'!$F$10:$L$408,5,FALSE)/VLOOKUP($A53,'2014'!$F$10:$M$460,8,FALSE))*1000,#N/A)</f>
        <v>5.3571428571428568</v>
      </c>
      <c r="AN53" s="196">
        <f>IFERROR((VLOOKUP($A53,'1415'!$F$10:$L$408,5,FALSE)/VLOOKUP($A53,'2015'!$F$10:$M$460,8,FALSE))*1000,#N/A)</f>
        <v>4.8904538341158066</v>
      </c>
      <c r="AO53" s="196">
        <f>IFERROR((VLOOKUP($A53,'1516'!$F$10:$L$408,5,FALSE)/VLOOKUP($A53,'2016'!$F$10:$M$460,8,FALSE))*1000,#N/A)</f>
        <v>12.5</v>
      </c>
      <c r="AP53" s="196">
        <f>IFERROR((VLOOKUP($A53,'1617'!$F$10:$L$408,5,FALSE)/VLOOKUP($A53,'2017'!$F$10:$M$460,8,FALSE))*1000,#N/A)</f>
        <v>8.0857465212485895</v>
      </c>
      <c r="AQ53" s="196">
        <f>IFERROR((VLOOKUP($A53,'1718'!$F$10:$L$408,5,FALSE)/VLOOKUP($A53,'2018'!$F$10:$N$460,9,FALSE))*1000,#N/A)</f>
        <v>1.2884226026136574</v>
      </c>
      <c r="AR53" s="196">
        <f>IFERROR((VLOOKUP($A53,'1819'!$F$10:$L$408,5,FALSE)/VLOOKUP($A53,'2018'!$F$10:$N$460,9,FALSE))*1000,#N/A)</f>
        <v>3.3130866924351188</v>
      </c>
      <c r="AS53" s="196">
        <f>IFERROR((VLOOKUP($A53,'1920'!$F$10:$L$408,5,FALSE)/VLOOKUP($A53,'2019'!$F$10:$N$464,8,FALSE))*1000,#N/A)</f>
        <v>0.36227290017570235</v>
      </c>
      <c r="AT53" s="196">
        <f>IFERROR((VLOOKUP($A53,'20 21'!$F$10:$L$408,5,FALSE)/VLOOKUP($A53,'2020'!$F$10:$N$469,8,FALSE))*1000,#N/A)</f>
        <v>0.17864480054308018</v>
      </c>
      <c r="AU53" s="196">
        <f>IFERROR((VLOOKUP($A53,'21 22'!$F$10:$L$408,5,FALSE)/VLOOKUP($A53,'2021'!$F$10:$N$469,8,FALSE))*1000,#N/A)</f>
        <v>0.88635195263335165</v>
      </c>
      <c r="AV53" s="196">
        <f>IFERROR((VLOOKUP($A53,'22 23'!$F$10:$L$408,5,FALSE)/VLOOKUP($A53,'2022'!$F$10:$N$469,8,FALSE))*1000,#N/A)</f>
        <v>0.35072951739618402</v>
      </c>
      <c r="AW53" s="196">
        <f>IFERROR((VLOOKUP($A53,'23 24'!$F$7:$M$408,5,FALSE)/VLOOKUP($A53,'2023'!$C$7:$N$469,9,FALSE))*1000,#N/A)</f>
        <v>1.555398095501443</v>
      </c>
      <c r="AY53" s="196">
        <f>IFERROR((VLOOKUP($A53,'0910'!$F$10:$L$433,6,FALSE)/VLOOKUP($A53,'2010'!$C$5:$K$611,9,FALSE))*1000,#N/A)</f>
        <v>0</v>
      </c>
      <c r="AZ53" s="196">
        <f>IFERROR((VLOOKUP($A53,'1011'!$F$10:$L$433,6,FALSE)/VLOOKUP($A53,'2011'!$C$5:$K$611,9,FALSE))*1000,#N/A)</f>
        <v>0.20708221163802029</v>
      </c>
      <c r="BA53" s="196">
        <f>IFERROR((VLOOKUP($A53,'1112'!$F$10:$L$408,6,FALSE)/VLOOKUP($A53,'2012'!$F$10:$M$460,8,FALSE))*1000,#N/A)</f>
        <v>0</v>
      </c>
      <c r="BB53" s="196">
        <f>IFERROR((VLOOKUP($A53,'1213'!$F$10:$L$408,6,FALSE)/VLOOKUP($A53,'2013'!$F$10:$M$460,8,FALSE))*1000,#N/A)</f>
        <v>0</v>
      </c>
      <c r="BC53" s="196">
        <f>IFERROR((VLOOKUP($A53,'1314'!$F$10:$L$408,6,FALSE)/VLOOKUP($A53,'2014'!$F$10:$M$460,8,FALSE))*1000,#N/A)</f>
        <v>0</v>
      </c>
      <c r="BD53" s="196">
        <f>IFERROR((VLOOKUP($A53,'1415'!$F$10:$L$408,6,FALSE)/VLOOKUP($A53,'2015'!$F$10:$M$460,8,FALSE))*1000,#N/A)</f>
        <v>0</v>
      </c>
      <c r="BE53" s="196">
        <f>IFERROR((VLOOKUP($A53,'1516'!$F$10:$L$408,6,FALSE)/VLOOKUP($A53,'2016'!$F$10:$M$460,8,FALSE))*1000,#N/A)</f>
        <v>0</v>
      </c>
      <c r="BF53" s="196">
        <f>IFERROR((VLOOKUP($A53,'1617'!$F$10:$L$408,6,FALSE)/VLOOKUP($A53,'2017'!$F$10:$M$460,8,FALSE))*1000,#N/A)</f>
        <v>0</v>
      </c>
      <c r="BG53" s="196">
        <f>IFERROR((VLOOKUP($A53,'1718'!$F$10:$L$408,6,FALSE)/VLOOKUP($A53,'2018'!$F$10:$N$460,9,FALSE))*1000,#N/A)</f>
        <v>0</v>
      </c>
      <c r="BH53" s="196">
        <f>IFERROR((VLOOKUP($A53,'1819'!$F$10:$L$408,6,FALSE)/VLOOKUP($A53,'2018'!$F$10:$N$460,9,FALSE))*1000,#N/A)</f>
        <v>0</v>
      </c>
      <c r="BI53" s="196">
        <f>IFERROR((VLOOKUP($A53,'1920'!$F$10:$L$408,6,FALSE)/VLOOKUP($A53,'2019'!$F$10:$N$464,8,FALSE))*1000,#N/A)</f>
        <v>0</v>
      </c>
      <c r="BJ53" s="196">
        <f>IFERROR((VLOOKUP($A53,'20 21'!$F$10:$L$408,6,FALSE)/VLOOKUP($A53,'2020'!$F$10:$N$469,8,FALSE))*1000,#N/A)</f>
        <v>0</v>
      </c>
      <c r="BK53" s="196">
        <f>IFERROR((VLOOKUP($A53,'21 22'!$F$10:$L$408,6,FALSE)/VLOOKUP($A53,'2021'!$F$10:$N$469,8,FALSE))*1000,#N/A)</f>
        <v>0</v>
      </c>
      <c r="BL53" s="196">
        <f>IFERROR((VLOOKUP($A53,'22 23'!$F$10:$L$408,6,FALSE)/VLOOKUP($A53,'2022'!$F$10:$N$469,8,FALSE))*1000,#N/A)</f>
        <v>0</v>
      </c>
      <c r="BM53" s="196">
        <f>IFERROR((VLOOKUP($A53,'23 24'!$F$7:$M$408,6,FALSE)/VLOOKUP($A53,'2023'!$C$7:$N$469,9,FALSE))*1000,#N/A)</f>
        <v>0</v>
      </c>
      <c r="BO53" s="196">
        <f>IFERROR((VLOOKUP($A53,'0910'!$F$10:$L$433,7,FALSE)/VLOOKUP($A53,'2010'!$C$5:$K$611,9,FALSE))*1000,#N/A)</f>
        <v>8.9807852965747692</v>
      </c>
      <c r="BP53" s="196">
        <f>IFERROR((VLOOKUP($A53,'1011'!$F$10:$L$433,7,FALSE)/VLOOKUP($A53,'2011'!$C$5:$K$611,9,FALSE))*1000,#N/A)</f>
        <v>3.3133153862083247</v>
      </c>
      <c r="BQ53" s="196">
        <f>IFERROR((VLOOKUP($A53,'1112'!$F$10:$L$408,7,FALSE)/VLOOKUP($A53,'2012'!$F$10:$M$460,8,FALSE))*1000,#N/A)</f>
        <v>13.574660633484163</v>
      </c>
      <c r="BR53" s="196">
        <f>IFERROR((VLOOKUP($A53,'1213'!$F$10:$L$408,7,FALSE)/VLOOKUP($A53,'2013'!$F$10:$M$460,8,FALSE))*1000,#N/A)</f>
        <v>26.680244399185337</v>
      </c>
      <c r="BS53" s="196">
        <f>IFERROR((VLOOKUP($A53,'1314'!$F$10:$L$408,7,FALSE)/VLOOKUP($A53,'2014'!$F$10:$M$460,8,FALSE))*1000,#N/A)</f>
        <v>17.261904761904763</v>
      </c>
      <c r="BT53" s="196">
        <f>IFERROR((VLOOKUP($A53,'1415'!$F$10:$L$408,7,FALSE)/VLOOKUP($A53,'2015'!$F$10:$M$460,8,FALSE))*1000,#N/A)</f>
        <v>13.497652582159624</v>
      </c>
      <c r="BU53" s="196">
        <f>IFERROR((VLOOKUP($A53,'1516'!$F$10:$L$408,7,FALSE)/VLOOKUP($A53,'2016'!$F$10:$M$460,8,FALSE))*1000,#N/A)</f>
        <v>25</v>
      </c>
      <c r="BV53" s="196">
        <f>IFERROR((VLOOKUP($A53,'1617'!$F$10:$L$408,7,FALSE)/VLOOKUP($A53,'2017'!$F$10:$M$460,8,FALSE))*1000,#N/A)</f>
        <v>17.863858593456186</v>
      </c>
      <c r="BW53" s="196">
        <f>IFERROR((VLOOKUP($A53,'1718'!$F$10:$L$408,7,FALSE)/VLOOKUP($A53,'2018'!$F$10:$N$460,9,FALSE))*1000,#N/A)</f>
        <v>5.1536904104546295</v>
      </c>
      <c r="BX53" s="196">
        <f>IFERROR((VLOOKUP($A53,'1819'!$F$10:$L$408,7,FALSE)/VLOOKUP($A53,'2018'!$F$10:$N$460,9,FALSE))*1000,#N/A)</f>
        <v>9.9392600773053559</v>
      </c>
      <c r="BY53" s="196">
        <f>IFERROR((VLOOKUP($A53,'1920'!$F$10:$L$408,7,FALSE)/VLOOKUP($A53,'2019'!$F$10:$N$464,8,FALSE))*1000,#N/A)</f>
        <v>4.890684152371982</v>
      </c>
      <c r="BZ53" s="196">
        <f>IFERROR((VLOOKUP($A53,'20 21'!$F$10:$L$408,7,FALSE)/VLOOKUP($A53,'2020'!$F$10:$N$469,8,FALSE))*1000,#N/A)</f>
        <v>6.0739232184647269</v>
      </c>
      <c r="CA53" s="196">
        <f>IFERROR((VLOOKUP($A53,'21 22'!$F$10:$L$408,7,FALSE)/VLOOKUP($A53,'2021'!$F$10:$N$469,8,FALSE))*1000,#N/A)</f>
        <v>4.2544893726400881</v>
      </c>
      <c r="CB53" s="196">
        <f>IFERROR((VLOOKUP($A53,'22 23'!$F$10:$L$408,7,FALSE)/VLOOKUP($A53,'2022'!$F$10:$N$469,8,FALSE))*1000,#N/A)</f>
        <v>5.7870370370370363</v>
      </c>
      <c r="CC53" s="196">
        <f>IFERROR((VLOOKUP($A53,'23 24'!$F$7:$M$408,7,FALSE)/VLOOKUP($A53,'2023'!$C$7:$N$469,9,FALSE))*1000,#N/A)</f>
        <v>13.652938838290444</v>
      </c>
      <c r="CE53" s="198">
        <f>IFERROR((VLOOKUP($A53,'0910'!$F$10:$S$433,9,FALSE)/VLOOKUP($A53,'2010'!$C$5:$K$611,9,FALSE))*1000,#N/A)</f>
        <v>5.4302422723475354</v>
      </c>
      <c r="CF53" s="198">
        <f>IFERROR((VLOOKUP($A53,'1011'!$F$10:$S$433,10,FALSE)/VLOOKUP($A53,'2011'!$C$5:$K$611,9,FALSE))*1000,#N/A)</f>
        <v>4.762890867674467</v>
      </c>
      <c r="CG53" s="198">
        <f>IFERROR((VLOOKUP($A53,'1112'!$F$10:$S$408,9,FALSE)/VLOOKUP($A53,'2012'!$F$10:$M$460,8,FALSE))*1000,#N/A)</f>
        <v>4.5248868778280551</v>
      </c>
      <c r="CH53" s="198">
        <f>IFERROR((VLOOKUP($A53,'1213'!$F$10:$S$408,9,FALSE)/VLOOKUP($A53,'2013'!$F$10:$M$460,8,FALSE))*1000,#N/A)</f>
        <v>5.2953156822810588</v>
      </c>
      <c r="CI53" s="198">
        <f>IFERROR((VLOOKUP($A53,'1314'!$F$10:$S$408,9,FALSE)/VLOOKUP($A53,'2014'!$F$10:$M$460,8,FALSE))*1000,#N/A)</f>
        <v>13.69047619047619</v>
      </c>
      <c r="CJ53" s="198">
        <f>IFERROR((VLOOKUP($A53,'1415'!$F$10:$S$408,9,FALSE)/VLOOKUP($A53,'2015'!$F$10:$M$460,8,FALSE))*1000,#N/A)</f>
        <v>11.541471048513301</v>
      </c>
      <c r="CK53" s="198">
        <f>IFERROR((VLOOKUP($A53,'1516'!$F$10:$S$408,9,FALSE)/VLOOKUP($A53,'2016'!$F$10:$M$460,8,FALSE))*1000,#N/A)</f>
        <v>7.3076923076923075</v>
      </c>
      <c r="CL53" s="198">
        <f>IFERROR((VLOOKUP($A53,'1617'!$F$10:$S$408,9,FALSE)/VLOOKUP($A53,'2017'!$F$10:$M$460,8,FALSE))*1000,#N/A)</f>
        <v>10.718315156073713</v>
      </c>
      <c r="CM53" s="198">
        <f>IFERROR((VLOOKUP($A53,'1718'!$F$10:$S$408,9,FALSE)/VLOOKUP($A53,'2018'!$F$10:$N$460,9,FALSE))*1000,#N/A)</f>
        <v>6.8102337566721882</v>
      </c>
      <c r="CN53" s="198">
        <f>IFERROR((VLOOKUP($A53,'1819'!$F$10:$S$408,9,FALSE)/VLOOKUP($A53,'2018'!$F$10:$N$460,9,FALSE))*1000,#N/A)</f>
        <v>4.0493281796429228</v>
      </c>
      <c r="CO53" s="198">
        <f>IFERROR((VLOOKUP($A53,'1920'!$F$10:$S$408,9,FALSE)/VLOOKUP($A53,'2019'!$F$10:$N$464,8,FALSE))*1000,#N/A)</f>
        <v>8.6945496042168564</v>
      </c>
      <c r="CP53" s="198">
        <f>IFERROR((VLOOKUP($A53,'20 21'!$F$10:$S$408,9,FALSE)/VLOOKUP($A53,'2020'!$F$10:$N$469,8,FALSE))*1000,#N/A)</f>
        <v>5.5379888168354858</v>
      </c>
      <c r="CQ53" s="198">
        <f>IFERROR((VLOOKUP($A53,'21 22'!$F$10:$S$408,9,FALSE)/VLOOKUP($A53,'2021'!$F$10:$N$469,8,FALSE))*1000,#N/A)</f>
        <v>8.1544379642268368</v>
      </c>
      <c r="CR53" s="198">
        <f>IFERROR((VLOOKUP($A53,'22 23'!$F$10:$S$408,9,FALSE)/VLOOKUP($A53,'2022'!$F$10:$N$469,8,FALSE))*1000,#N/A)</f>
        <v>9.1189674523007866</v>
      </c>
      <c r="CS53" s="196">
        <f>IFERROR((VLOOKUP($A53,'23 24'!$F$7:$S$408,9,FALSE)/VLOOKUP($A53,'2023'!$C$7:$N$469,9,FALSE))*1000,#N/A)</f>
        <v>8.9867445517861153</v>
      </c>
      <c r="CU53" s="198">
        <f>IFERROR((VLOOKUP($A53,'0910'!$F$10:$S$433,10,FALSE)/VLOOKUP($A53,'2010'!$C$5:$K$611,9,FALSE))*1000,#N/A)</f>
        <v>2.297410192147034</v>
      </c>
      <c r="CV53" s="198">
        <f>IFERROR((VLOOKUP($A53,'1011'!$F$10:$S$433,11,FALSE)/VLOOKUP($A53,'2011'!$C$5:$K$611,9,FALSE))*1000,#N/A)</f>
        <v>0.41416442327604058</v>
      </c>
      <c r="CW53" s="198">
        <f>IFERROR((VLOOKUP($A53,'1112'!$F$10:$S$408,10,FALSE)/VLOOKUP($A53,'2012'!$F$10:$M$460,8,FALSE))*1000,#N/A)</f>
        <v>0.61703002879473468</v>
      </c>
      <c r="CX53" s="198">
        <f>IFERROR((VLOOKUP($A53,'1213'!$F$10:$S$408,10,FALSE)/VLOOKUP($A53,'2013'!$F$10:$M$460,8,FALSE))*1000,#N/A)</f>
        <v>1.4256619144602851</v>
      </c>
      <c r="CY53" s="198">
        <f>IFERROR((VLOOKUP($A53,'1314'!$F$10:$S$408,10,FALSE)/VLOOKUP($A53,'2014'!$F$10:$M$460,8,FALSE))*1000,#N/A)</f>
        <v>6.5476190476190474</v>
      </c>
      <c r="CZ53" s="198">
        <f>IFERROR((VLOOKUP($A53,'1415'!$F$10:$S$408,10,FALSE)/VLOOKUP($A53,'2015'!$F$10:$M$460,8,FALSE))*1000,#N/A)</f>
        <v>3.9123630672926448</v>
      </c>
      <c r="DA53" s="198">
        <f>IFERROR((VLOOKUP($A53,'1516'!$F$10:$S$408,10,FALSE)/VLOOKUP($A53,'2016'!$F$10:$M$460,8,FALSE))*1000,#N/A)</f>
        <v>4.6153846153846159</v>
      </c>
      <c r="DB53" s="198">
        <f>IFERROR((VLOOKUP($A53,'1617'!$F$10:$S$408,10,FALSE)/VLOOKUP($A53,'2017'!$F$10:$M$460,8,FALSE))*1000,#N/A)</f>
        <v>5.4531778864234672</v>
      </c>
      <c r="DC53" s="198">
        <f>IFERROR((VLOOKUP($A53,'1718'!$F$10:$S$408,10,FALSE)/VLOOKUP($A53,'2018'!$F$10:$N$460,9,FALSE))*1000,#N/A)</f>
        <v>3.1290263206331677</v>
      </c>
      <c r="DD53" s="198">
        <f>IFERROR((VLOOKUP($A53,'1819'!$F$10:$S$408,10,FALSE)/VLOOKUP($A53,'2018'!$F$10:$N$460,9,FALSE))*1000,#N/A)</f>
        <v>1.4724829744156083</v>
      </c>
      <c r="DE53" s="198">
        <f>IFERROR((VLOOKUP($A53,'1920'!$F$10:$S$408,10,FALSE)/VLOOKUP($A53,'2019'!$F$10:$N$464,8,FALSE))*1000,#N/A)</f>
        <v>1.9925009509663629</v>
      </c>
      <c r="DF53" s="198">
        <f>IFERROR((VLOOKUP($A53,'20 21'!$F$10:$S$408,10,FALSE)/VLOOKUP($A53,'2020'!$F$10:$N$469,8,FALSE))*1000,#N/A)</f>
        <v>1.2505136038015614</v>
      </c>
      <c r="DG53" s="198">
        <f>IFERROR((VLOOKUP($A53,'21 22'!$F$10:$S$408,10,FALSE)/VLOOKUP($A53,'2021'!$F$10:$N$469,8,FALSE))*1000,#N/A)</f>
        <v>0.70908156210668138</v>
      </c>
      <c r="DH53" s="198">
        <f>IFERROR((VLOOKUP($A53,'22 23'!$F$10:$S$408,10,FALSE)/VLOOKUP($A53,'2022'!$F$10:$N$469,8,FALSE))*1000,#N/A)</f>
        <v>0.87682379349046013</v>
      </c>
      <c r="DI53" s="196">
        <f>IFERROR((VLOOKUP($A53,'23 24'!$F$7:$S$408,10,FALSE)/VLOOKUP($A53,'2023'!$C$7:$N$469,9,FALSE))*1000,#N/A)</f>
        <v>0.3456440212225429</v>
      </c>
      <c r="DK53" s="198">
        <f>IFERROR((VLOOKUP($A53,'0910'!$F$10:$S$433,11,FALSE)/VLOOKUP($A53,'2010'!$C$5:$K$611,9,FALSE))*1000,#N/A)</f>
        <v>0</v>
      </c>
      <c r="DL53" s="198">
        <f>IFERROR((VLOOKUP($A53,'1011'!$F$10:$S$433,12,FALSE)/VLOOKUP($A53,'2011'!$C$5:$K$611,9,FALSE))*1000,#N/A)</f>
        <v>0.20708221163802029</v>
      </c>
      <c r="DM53" s="198">
        <f>IFERROR((VLOOKUP($A53,'1112'!$F$10:$S$408,11,FALSE)/VLOOKUP($A53,'2012'!$F$10:$M$460,8,FALSE))*1000,#N/A)</f>
        <v>0</v>
      </c>
      <c r="DN53" s="198">
        <f>IFERROR((VLOOKUP($A53,'1213'!$F$10:$S$408,11,FALSE)/VLOOKUP($A53,'2013'!$F$10:$M$460,8,FALSE))*1000,#N/A)</f>
        <v>0</v>
      </c>
      <c r="DO53" s="198">
        <f>IFERROR((VLOOKUP($A53,'1314'!$F$10:$S$408,11,FALSE)/VLOOKUP($A53,'2014'!$F$10:$M$460,8,FALSE))*1000,#N/A)</f>
        <v>0</v>
      </c>
      <c r="DP53" s="198">
        <f>IFERROR((VLOOKUP($A53,'1415'!$F$10:$S$408,11,FALSE)/VLOOKUP($A53,'2015'!$F$10:$M$460,8,FALSE))*1000,#N/A)</f>
        <v>0.19561815336463223</v>
      </c>
      <c r="DQ53" s="198">
        <f>IFERROR((VLOOKUP($A53,'1516'!$F$10:$S$408,11,FALSE)/VLOOKUP($A53,'2016'!$F$10:$M$460,8,FALSE))*1000,#N/A)</f>
        <v>0</v>
      </c>
      <c r="DR53" s="198">
        <f>IFERROR((VLOOKUP($A53,'1617'!$F$10:$S$408,11,FALSE)/VLOOKUP($A53,'2017'!$F$10:$M$460,8,FALSE))*1000,#N/A)</f>
        <v>0</v>
      </c>
      <c r="DS53" s="198">
        <f>IFERROR((VLOOKUP($A53,'1718'!$F$10:$S$408,11,FALSE)/VLOOKUP($A53,'2018'!$F$10:$N$460,9,FALSE))*1000,#N/A)</f>
        <v>0</v>
      </c>
      <c r="DT53" s="198">
        <f>IFERROR((VLOOKUP($A53,'1819'!$F$10:$S$408,11,FALSE)/VLOOKUP($A53,'2018'!$F$10:$N$460,9,FALSE))*1000,#N/A)</f>
        <v>0</v>
      </c>
      <c r="DU53" s="198">
        <f>IFERROR((VLOOKUP($A53,'1920'!$F$10:$S$408,11,FALSE)/VLOOKUP($A53,'2019'!$F$10:$N$464,8,FALSE))*1000,#N/A)</f>
        <v>0</v>
      </c>
      <c r="DV53" s="198">
        <f>IFERROR((VLOOKUP($A53,'20 21'!$F$10:$S$408,11,FALSE)/VLOOKUP($A53,'2020'!$F$10:$N$469,8,FALSE))*1000,#N/A)</f>
        <v>0</v>
      </c>
      <c r="DW53" s="198">
        <f>IFERROR((VLOOKUP($A53,'21 22'!$F$10:$S$408,11,FALSE)/VLOOKUP($A53,'2021'!$F$10:$N$469,8,FALSE))*1000,#N/A)</f>
        <v>0</v>
      </c>
      <c r="DX53" s="198">
        <f>IFERROR((VLOOKUP($A53,'22 23'!$F$10:$S$408,11,FALSE)/VLOOKUP($A53,'2022'!$F$10:$N$469,8,FALSE))*1000,#N/A)</f>
        <v>0</v>
      </c>
      <c r="DY53" s="196">
        <f>IFERROR((VLOOKUP($A53,'23 24'!$F$7:$S$408,11,FALSE)/VLOOKUP($A53,'2023'!$C$7:$N$469,9,FALSE))*1000,#N/A)</f>
        <v>0</v>
      </c>
      <c r="EA53" s="198">
        <f>IFERROR((VLOOKUP($A53,'0910'!$F$10:$S$433,12,FALSE)/VLOOKUP($A53,'2010'!$C$5:$K$611,9,FALSE))*1000,#N/A)</f>
        <v>7.727652464494569</v>
      </c>
      <c r="EB53" s="198">
        <f>IFERROR((VLOOKUP($A53,'1011'!$F$10:$S$433,13,FALSE)/VLOOKUP($A53,'2011'!$C$5:$K$611,9,FALSE))*1000,#N/A)</f>
        <v>5.1770552909505074</v>
      </c>
      <c r="EC53" s="198">
        <f>IFERROR((VLOOKUP($A53,'1112'!$F$10:$S$408,12,FALSE)/VLOOKUP($A53,'2012'!$F$10:$M$460,8,FALSE))*1000,#N/A)</f>
        <v>4.9362402303578774</v>
      </c>
      <c r="ED53" s="198">
        <f>IFERROR((VLOOKUP($A53,'1213'!$F$10:$S$408,12,FALSE)/VLOOKUP($A53,'2013'!$F$10:$M$460,8,FALSE))*1000,#N/A)</f>
        <v>6.7209775967413439</v>
      </c>
      <c r="EE53" s="198">
        <f>IFERROR((VLOOKUP($A53,'1314'!$F$10:$S$408,12,FALSE)/VLOOKUP($A53,'2014'!$F$10:$M$460,8,FALSE))*1000,#N/A)</f>
        <v>20.238095238095241</v>
      </c>
      <c r="EF53" s="198">
        <f>IFERROR((VLOOKUP($A53,'1415'!$F$10:$S$408,12,FALSE)/VLOOKUP($A53,'2015'!$F$10:$M$460,8,FALSE))*1000,#N/A)</f>
        <v>15.649452269170579</v>
      </c>
      <c r="EG53" s="198">
        <f>IFERROR((VLOOKUP($A53,'1516'!$F$10:$S$408,12,FALSE)/VLOOKUP($A53,'2016'!$F$10:$M$460,8,FALSE))*1000,#N/A)</f>
        <v>11.923076923076923</v>
      </c>
      <c r="EH53" s="198">
        <f>IFERROR((VLOOKUP($A53,'1617'!$F$10:$S$408,12,FALSE)/VLOOKUP($A53,'2017'!$F$10:$M$460,8,FALSE))*1000,#N/A)</f>
        <v>16.171493042497179</v>
      </c>
      <c r="EI53" s="198">
        <f>IFERROR((VLOOKUP($A53,'1718'!$F$10:$S$408,12,FALSE)/VLOOKUP($A53,'2018'!$F$10:$N$460,9,FALSE))*1000,#N/A)</f>
        <v>9.9392600773053559</v>
      </c>
      <c r="EJ53" s="198">
        <f>IFERROR((VLOOKUP($A53,'1819'!$F$10:$S$408,12,FALSE)/VLOOKUP($A53,'2018'!$F$10:$N$460,9,FALSE))*1000,#N/A)</f>
        <v>5.3377507822565802</v>
      </c>
      <c r="EK53" s="198">
        <f>IFERROR((VLOOKUP($A53,'1920'!$F$10:$S$408,12,FALSE)/VLOOKUP($A53,'2019'!$F$10:$N$464,8,FALSE))*1000,#N/A)</f>
        <v>10.68705055518322</v>
      </c>
      <c r="EL53" s="198">
        <f>IFERROR((VLOOKUP($A53,'20 21'!$F$10:$S$408,12,FALSE)/VLOOKUP($A53,'2020'!$F$10:$N$469,8,FALSE))*1000,#N/A)</f>
        <v>6.7885024206370472</v>
      </c>
      <c r="EM53" s="198">
        <f>IFERROR((VLOOKUP($A53,'21 22'!$F$10:$S$408,12,FALSE)/VLOOKUP($A53,'2021'!$F$10:$N$469,8,FALSE))*1000,#N/A)</f>
        <v>8.8635195263335174</v>
      </c>
      <c r="EN53" s="198">
        <f>IFERROR((VLOOKUP($A53,'22 23'!$F$10:$S$408,12,FALSE)/VLOOKUP($A53,'2022'!$F$10:$N$469,8,FALSE))*1000,#N/A)</f>
        <v>9.9957912457912457</v>
      </c>
      <c r="EO53" s="196">
        <f>IFERROR((VLOOKUP($A53,'23 24'!$F$7:$S$408,12,FALSE)/VLOOKUP($A53,'2023'!$C$7:$N$469,9,FALSE))*1000,#N/A)</f>
        <v>9.3323885730086591</v>
      </c>
    </row>
    <row r="54" spans="1:145" x14ac:dyDescent="0.3">
      <c r="A54" t="s">
        <v>207</v>
      </c>
      <c r="B54" t="s">
        <v>1743</v>
      </c>
      <c r="C54" t="str">
        <f>IF(VLOOKUP($A54,'0910'!$F$10:$L$433,1,FALSE)=VLOOKUP($A54,'2010'!$C$5:$K$611,1,FALSE),VLOOKUP($A54,'0910'!$F$10:$L$433,1,FALSE),FALSE)</f>
        <v>Camden</v>
      </c>
      <c r="D54" t="str">
        <f>IF(VLOOKUP($A54,'1011'!$F$10:$L$433,1,FALSE)=VLOOKUP($A54,'2011'!$C$5:$K$611,1,FALSE),VLOOKUP($A54,'1011'!$F$10:$L$433,1,FALSE),FALSE)</f>
        <v>Camden</v>
      </c>
      <c r="E54" t="str">
        <f>IF(VLOOKUP(A54,'1112'!$F$10:$L$408,1,FALSE)=VLOOKUP(A54,'2012'!$F$10:$M$460,1,FALSE),VLOOKUP(A54,'1112'!$F$10:$L$408,1,FALSE),FALSE)</f>
        <v>Camden</v>
      </c>
      <c r="F54" t="str">
        <f>IF(VLOOKUP($A54,'1213'!$F$10:$L$408,1,FALSE)=VLOOKUP($A54,'2013'!$F$10:$M$460,1,FALSE),VLOOKUP($A54,'1213'!$F$10:$L$408,1,FALSE),FALSE)</f>
        <v>Camden</v>
      </c>
      <c r="G54" t="str">
        <f>IF(VLOOKUP($A54,'1314'!$F$10:$L$408,1,FALSE)=VLOOKUP($A54,'2014'!$F$10:$M$460,1,FALSE),VLOOKUP($A54,'1314'!$F$10:$L$408,1,FALSE),FALSE)</f>
        <v>Camden</v>
      </c>
      <c r="H54" t="str">
        <f>IF(VLOOKUP($A54,'1415'!$F$10:$L$408,1,FALSE)=VLOOKUP($A54,'2015'!$F$10:$M$460,1,FALSE),VLOOKUP($A54,'1415'!$F$10:$L$408,1,FALSE),FALSE)</f>
        <v>Camden</v>
      </c>
      <c r="I54" t="str">
        <f>IF(VLOOKUP($A54,'1516'!$F$10:$L$408,1,FALSE)=VLOOKUP($A54,'2015'!$F$10:$M$460,1,FALSE),VLOOKUP($A54,'1516'!$F$10:$L$408,1,FALSE),FALSE)</f>
        <v>Camden</v>
      </c>
      <c r="J54" t="str">
        <f>IF(VLOOKUP($A54,'1617'!$F$10:$L$408,1,FALSE)=VLOOKUP($A54,'2016'!$F$10:$M$460,1,FALSE),VLOOKUP($A54,'1617'!$F$10:$L$408,1,FALSE),FALSE)</f>
        <v>Camden</v>
      </c>
      <c r="K54" t="str">
        <f>IF(VLOOKUP($A54,'1718'!$F$10:$M$408,1,FALSE)=VLOOKUP($A54,'2017'!$F$10:$M$460,1,FALSE),VLOOKUP($A54,'1718'!$F$10:$M$408,1,FALSE),FALSE)</f>
        <v>Camden</v>
      </c>
      <c r="L54" t="str">
        <f>IF(VLOOKUP($A54,'1819'!$F$10:$M$408,1,FALSE)=VLOOKUP($A54,'2018'!$F$10:$M$460,1,FALSE),VLOOKUP($A54,'1819'!$F$10:$M$408,1,FALSE),FALSE)</f>
        <v>Camden</v>
      </c>
      <c r="M54" t="str">
        <f>IF(VLOOKUP($A54,'1920'!$F$10:$M$408,1,FALSE)=VLOOKUP($A54,'2019'!$F$10:$M$464,1,FALSE),VLOOKUP($A54,'1920'!$F$10:$M$408,1,FALSE),FALSE)</f>
        <v>Camden</v>
      </c>
      <c r="N54" t="str">
        <f>IF(VLOOKUP($A54,'20 21'!$F$10:$N$408,1,FALSE)=VLOOKUP($A54,'2020'!$F$10:$O$468,1,FALSE),VLOOKUP($A54,'20 21'!$F$10:$N$408,1,FALSE),FALSE)</f>
        <v>Camden</v>
      </c>
      <c r="O54" t="str">
        <f>IF(VLOOKUP($A54,'21 22'!$F$10:$N$408,1,FALSE)=VLOOKUP($A54,'2021'!$F$10:$O$471,1,FALSE),VLOOKUP($A54,'21 22'!$F$10:$N$408,1,FALSE),FALSE)</f>
        <v>Camden</v>
      </c>
      <c r="P54" t="str">
        <f>IF(VLOOKUP($A54,'22 23'!$F$10:$N$408,1,FALSE)=VLOOKUP($A54,'2022'!$F$10:$O$468,1,FALSE),VLOOKUP($A54,'22 23'!$F$10:$N$408,1,FALSE),FALSE)</f>
        <v>Camden</v>
      </c>
      <c r="Q54" t="str">
        <f>IF(VLOOKUP($A54,'23 24'!$F$7:$N$408,1,FALSE)=VLOOKUP($A54,'2023'!$C$7:$O$468,1,FALSE),VLOOKUP($A54,'23 24'!$F$7:$N$408,1,FALSE),FALSE)</f>
        <v>Camden</v>
      </c>
      <c r="S54" s="196">
        <f>IFERROR((VLOOKUP($A54,'0910'!$F$10:$L$433,4,FALSE)/VLOOKUP($A54,'2010'!$C$5:$K$611,9,FALSE))*1000,#N/A)</f>
        <v>1.1095420617308855</v>
      </c>
      <c r="T54" s="196">
        <f>IFERROR((VLOOKUP($A54,'1011'!$F$10:$L$433,4,FALSE)/VLOOKUP($A54,'2011'!$C$5:$K$611,9,FALSE))*1000,#N/A)</f>
        <v>1.3022137633977762</v>
      </c>
      <c r="U54" s="196">
        <f>IFERROR((VLOOKUP($A54,'1112'!$F$10:$L$408,4,FALSE)/VLOOKUP($A54,'2012'!$F$10:$M$460,8,FALSE))*1000,#N/A)</f>
        <v>3.2934131736526946</v>
      </c>
      <c r="V54" s="196">
        <f>IFERROR((VLOOKUP($A54,'1213'!$F$10:$L$408,4,FALSE)/VLOOKUP($A54,'2013'!$F$10:$M$460,8,FALSE))*1000,#N/A)</f>
        <v>4.466057959507741</v>
      </c>
      <c r="W54" s="196">
        <f>IFERROR((VLOOKUP($A54,'1314'!$F$10:$L$408,4,FALSE)/VLOOKUP($A54,'2014'!$F$10:$M$460,8,FALSE))*1000,#N/A)</f>
        <v>2.9641339788558443</v>
      </c>
      <c r="X54" s="196">
        <f>IFERROR((VLOOKUP($A54,'1415'!$F$10:$L$408,4,FALSE)/VLOOKUP($A54,'2015'!$F$10:$M$460,8,FALSE))*1000,#N/A)</f>
        <v>2.6561731431382194</v>
      </c>
      <c r="Y54" s="196">
        <f>IFERROR((VLOOKUP($A54,'1516'!$F$10:$L$408,4,FALSE)/VLOOKUP($A54,'2016'!$F$10:$M$460,8,FALSE))*1000,#N/A)</f>
        <v>9.0625609043071531</v>
      </c>
      <c r="Z54" s="196">
        <f>IFERROR((VLOOKUP($A54,'1617'!$F$10:$L$408,4,FALSE)/VLOOKUP($A54,'2017'!$F$10:$M$460,8,FALSE))*1000,#N/A)</f>
        <v>0.57786766830395841</v>
      </c>
      <c r="AA54" s="196">
        <f>IFERROR((VLOOKUP($A54,'1718'!$F$10:$L$408,4,FALSE)/VLOOKUP($A54,'2018'!$F$10:$N$460,9,FALSE))*1000,#N/A)</f>
        <v>0.47723584995704876</v>
      </c>
      <c r="AB54" s="196">
        <f>IFERROR((VLOOKUP($A54,'1819'!$F$10:$L$408,4,FALSE)/VLOOKUP($A54,'2018'!$F$10:$N$460,9,FALSE))*1000,#N/A)</f>
        <v>2.1952849098024245</v>
      </c>
      <c r="AC54" s="196">
        <f>IFERROR((VLOOKUP($A54,'1920'!$F$10:$L$408,4,FALSE)/VLOOKUP($A54,'2019'!$F$10:$N$464,8,FALSE))*1000,#N/A)</f>
        <v>0.56819257940491297</v>
      </c>
      <c r="AD54" s="196">
        <f>IFERROR((VLOOKUP($A54,'20 21'!$F$10:$M$408,4,FALSE)/VLOOKUP($A54,'2020'!$F$10:$N$469,8,FALSE))*1000,#N/A)</f>
        <v>1.3009628983966561</v>
      </c>
      <c r="AE54" s="196">
        <f>IFERROR((VLOOKUP($A54,'21 22'!$F$10:$M$408,4,FALSE)/VLOOKUP($A54,'2021'!$F$10:$N$469,8,FALSE))*1000,#N/A)</f>
        <v>6.190177020584648</v>
      </c>
      <c r="AF54" s="196">
        <f>IFERROR((VLOOKUP($A54,'22 23'!$F$10:$M$408,4,FALSE)/VLOOKUP($A54,'2022'!$F$10:$N$469,8,FALSE))*1000,#N/A)</f>
        <v>0.64354797190453428</v>
      </c>
      <c r="AG54" s="196">
        <f>IFERROR((VLOOKUP($A54,'23 24'!$F$7:$M$408,4,FALSE)/VLOOKUP($A54,'2023'!$C$7:$N$469,9,FALSE))*1000,#N/A)</f>
        <v>0.91633831210482908</v>
      </c>
      <c r="AI54" s="196">
        <f>IFERROR((VLOOKUP($A54,'0910'!$F$10:$L$433,5,FALSE)/VLOOKUP($A54,'2010'!$C$5:$K$611,9,FALSE))*1000,#N/A)</f>
        <v>0.30260238047205967</v>
      </c>
      <c r="AJ54" s="196">
        <f>IFERROR((VLOOKUP($A54,'1011'!$F$10:$L$433,5,FALSE)/VLOOKUP($A54,'2011'!$C$5:$K$611,9,FALSE))*1000,#N/A)</f>
        <v>3.0051086847640991</v>
      </c>
      <c r="AK54" s="196">
        <f>IFERROR((VLOOKUP($A54,'1112'!$F$10:$L$408,5,FALSE)/VLOOKUP($A54,'2012'!$F$10:$M$460,8,FALSE))*1000,#N/A)</f>
        <v>0.89820359281437123</v>
      </c>
      <c r="AL54" s="196">
        <f>IFERROR((VLOOKUP($A54,'1213'!$F$10:$L$408,5,FALSE)/VLOOKUP($A54,'2013'!$F$10:$M$460,8,FALSE))*1000,#N/A)</f>
        <v>1.2901945216355697</v>
      </c>
      <c r="AM54" s="196">
        <f>IFERROR((VLOOKUP($A54,'1314'!$F$10:$L$408,5,FALSE)/VLOOKUP($A54,'2014'!$F$10:$M$460,8,FALSE))*1000,#N/A)</f>
        <v>0.39521786384744589</v>
      </c>
      <c r="AN54" s="196">
        <f>IFERROR((VLOOKUP($A54,'1415'!$F$10:$L$408,5,FALSE)/VLOOKUP($A54,'2015'!$F$10:$M$460,8,FALSE))*1000,#N/A)</f>
        <v>0.39350713231677326</v>
      </c>
      <c r="AO54" s="196">
        <f>IFERROR((VLOOKUP($A54,'1516'!$F$10:$L$408,5,FALSE)/VLOOKUP($A54,'2016'!$F$10:$M$460,8,FALSE))*1000,#N/A)</f>
        <v>0.97446891444162931</v>
      </c>
      <c r="AP54" s="196">
        <f>IFERROR((VLOOKUP($A54,'1617'!$F$10:$L$408,5,FALSE)/VLOOKUP($A54,'2017'!$F$10:$M$460,8,FALSE))*1000,#N/A)</f>
        <v>9.6311278050659727E-2</v>
      </c>
      <c r="AQ54" s="196">
        <f>IFERROR((VLOOKUP($A54,'1718'!$F$10:$L$408,5,FALSE)/VLOOKUP($A54,'2018'!$F$10:$N$460,9,FALSE))*1000,#N/A)</f>
        <v>0</v>
      </c>
      <c r="AR54" s="196">
        <f>IFERROR((VLOOKUP($A54,'1819'!$F$10:$L$408,5,FALSE)/VLOOKUP($A54,'2018'!$F$10:$N$460,9,FALSE))*1000,#N/A)</f>
        <v>0</v>
      </c>
      <c r="AS54" s="196">
        <f>IFERROR((VLOOKUP($A54,'1920'!$F$10:$L$408,5,FALSE)/VLOOKUP($A54,'2019'!$F$10:$N$464,8,FALSE))*1000,#N/A)</f>
        <v>0</v>
      </c>
      <c r="AT54" s="196">
        <f>IFERROR((VLOOKUP($A54,'20 21'!$F$10:$L$408,5,FALSE)/VLOOKUP($A54,'2020'!$F$10:$N$469,8,FALSE))*1000,#N/A)</f>
        <v>0.5575555278842812</v>
      </c>
      <c r="AU54" s="196">
        <f>IFERROR((VLOOKUP($A54,'21 22'!$F$10:$L$408,5,FALSE)/VLOOKUP($A54,'2021'!$F$10:$N$469,8,FALSE))*1000,#N/A)</f>
        <v>0</v>
      </c>
      <c r="AV54" s="196">
        <f>IFERROR((VLOOKUP($A54,'22 23'!$F$10:$L$408,5,FALSE)/VLOOKUP($A54,'2022'!$F$10:$N$469,8,FALSE))*1000,#N/A)</f>
        <v>0</v>
      </c>
      <c r="AW54" s="196">
        <f>IFERROR((VLOOKUP($A54,'23 24'!$F$7:$M$408,5,FALSE)/VLOOKUP($A54,'2023'!$C$7:$N$469,9,FALSE))*1000,#N/A)</f>
        <v>0</v>
      </c>
      <c r="AY54" s="196">
        <f>IFERROR((VLOOKUP($A54,'0910'!$F$10:$L$433,6,FALSE)/VLOOKUP($A54,'2010'!$C$5:$K$611,9,FALSE))*1000,#N/A)</f>
        <v>0</v>
      </c>
      <c r="AZ54" s="196">
        <f>IFERROR((VLOOKUP($A54,'1011'!$F$10:$L$433,6,FALSE)/VLOOKUP($A54,'2011'!$C$5:$K$611,9,FALSE))*1000,#N/A)</f>
        <v>0</v>
      </c>
      <c r="BA54" s="196">
        <f>IFERROR((VLOOKUP($A54,'1112'!$F$10:$L$408,6,FALSE)/VLOOKUP($A54,'2012'!$F$10:$M$460,8,FALSE))*1000,#N/A)</f>
        <v>0</v>
      </c>
      <c r="BB54" s="196">
        <f>IFERROR((VLOOKUP($A54,'1213'!$F$10:$L$408,6,FALSE)/VLOOKUP($A54,'2013'!$F$10:$M$460,8,FALSE))*1000,#N/A)</f>
        <v>9.924573243350536E-2</v>
      </c>
      <c r="BC54" s="196">
        <f>IFERROR((VLOOKUP($A54,'1314'!$F$10:$L$408,6,FALSE)/VLOOKUP($A54,'2014'!$F$10:$M$460,8,FALSE))*1000,#N/A)</f>
        <v>6.6198992194447186</v>
      </c>
      <c r="BD54" s="196">
        <f>IFERROR((VLOOKUP($A54,'1415'!$F$10:$L$408,6,FALSE)/VLOOKUP($A54,'2015'!$F$10:$M$460,8,FALSE))*1000,#N/A)</f>
        <v>0.78701426463354651</v>
      </c>
      <c r="BE54" s="196">
        <f>IFERROR((VLOOKUP($A54,'1516'!$F$10:$L$408,6,FALSE)/VLOOKUP($A54,'2016'!$F$10:$M$460,8,FALSE))*1000,#N/A)</f>
        <v>1.5591502631066068</v>
      </c>
      <c r="BF54" s="196">
        <f>IFERROR((VLOOKUP($A54,'1617'!$F$10:$L$408,6,FALSE)/VLOOKUP($A54,'2017'!$F$10:$M$460,8,FALSE))*1000,#N/A)</f>
        <v>0</v>
      </c>
      <c r="BG54" s="196">
        <f>IFERROR((VLOOKUP($A54,'1718'!$F$10:$L$408,6,FALSE)/VLOOKUP($A54,'2018'!$F$10:$N$460,9,FALSE))*1000,#N/A)</f>
        <v>0.28634150997422925</v>
      </c>
      <c r="BH54" s="196">
        <f>IFERROR((VLOOKUP($A54,'1819'!$F$10:$L$408,6,FALSE)/VLOOKUP($A54,'2018'!$F$10:$N$460,9,FALSE))*1000,#N/A)</f>
        <v>0</v>
      </c>
      <c r="BI54" s="196">
        <f>IFERROR((VLOOKUP($A54,'1920'!$F$10:$L$408,6,FALSE)/VLOOKUP($A54,'2019'!$F$10:$N$464,8,FALSE))*1000,#N/A)</f>
        <v>0.37879505293660864</v>
      </c>
      <c r="BJ54" s="196">
        <f>IFERROR((VLOOKUP($A54,'20 21'!$F$10:$L$408,6,FALSE)/VLOOKUP($A54,'2020'!$F$10:$N$469,8,FALSE))*1000,#N/A)</f>
        <v>9.2925921314046853E-2</v>
      </c>
      <c r="BK54" s="196">
        <f>IFERROR((VLOOKUP($A54,'21 22'!$F$10:$L$408,6,FALSE)/VLOOKUP($A54,'2021'!$F$10:$N$469,8,FALSE))*1000,#N/A)</f>
        <v>0</v>
      </c>
      <c r="BL54" s="196">
        <f>IFERROR((VLOOKUP($A54,'22 23'!$F$10:$L$408,6,FALSE)/VLOOKUP($A54,'2022'!$F$10:$N$469,8,FALSE))*1000,#N/A)</f>
        <v>0</v>
      </c>
      <c r="BM54" s="196">
        <f>IFERROR((VLOOKUP($A54,'23 24'!$F$7:$M$408,6,FALSE)/VLOOKUP($A54,'2023'!$C$7:$N$469,9,FALSE))*1000,#N/A)</f>
        <v>0.36653532484193163</v>
      </c>
      <c r="BO54" s="196">
        <f>IFERROR((VLOOKUP($A54,'0910'!$F$10:$L$433,7,FALSE)/VLOOKUP($A54,'2010'!$C$5:$K$611,9,FALSE))*1000,#N/A)</f>
        <v>1.4121444422029454</v>
      </c>
      <c r="BP54" s="196">
        <f>IFERROR((VLOOKUP($A54,'1011'!$F$10:$L$433,7,FALSE)/VLOOKUP($A54,'2011'!$C$5:$K$611,9,FALSE))*1000,#N/A)</f>
        <v>4.2071521586697385</v>
      </c>
      <c r="BQ54" s="196">
        <f>IFERROR((VLOOKUP($A54,'1112'!$F$10:$L$408,7,FALSE)/VLOOKUP($A54,'2012'!$F$10:$M$460,8,FALSE))*1000,#N/A)</f>
        <v>4.1916167664670656</v>
      </c>
      <c r="BR54" s="196">
        <f>IFERROR((VLOOKUP($A54,'1213'!$F$10:$L$408,7,FALSE)/VLOOKUP($A54,'2013'!$F$10:$M$460,8,FALSE))*1000,#N/A)</f>
        <v>5.8554982135768165</v>
      </c>
      <c r="BS54" s="196">
        <f>IFERROR((VLOOKUP($A54,'1314'!$F$10:$L$408,7,FALSE)/VLOOKUP($A54,'2014'!$F$10:$M$460,8,FALSE))*1000,#N/A)</f>
        <v>9.9792510621480091</v>
      </c>
      <c r="BT54" s="196">
        <f>IFERROR((VLOOKUP($A54,'1415'!$F$10:$L$408,7,FALSE)/VLOOKUP($A54,'2015'!$F$10:$M$460,8,FALSE))*1000,#N/A)</f>
        <v>3.8366945400885393</v>
      </c>
      <c r="BU54" s="196">
        <f>IFERROR((VLOOKUP($A54,'1516'!$F$10:$L$408,7,FALSE)/VLOOKUP($A54,'2016'!$F$10:$M$460,8,FALSE))*1000,#N/A)</f>
        <v>11.596180081855389</v>
      </c>
      <c r="BV54" s="196">
        <f>IFERROR((VLOOKUP($A54,'1617'!$F$10:$L$408,7,FALSE)/VLOOKUP($A54,'2017'!$F$10:$M$460,8,FALSE))*1000,#N/A)</f>
        <v>0.67417894635461817</v>
      </c>
      <c r="BW54" s="196">
        <f>IFERROR((VLOOKUP($A54,'1718'!$F$10:$L$408,7,FALSE)/VLOOKUP($A54,'2018'!$F$10:$N$460,9,FALSE))*1000,#N/A)</f>
        <v>0.76357735993127807</v>
      </c>
      <c r="BX54" s="196">
        <f>IFERROR((VLOOKUP($A54,'1819'!$F$10:$L$408,7,FALSE)/VLOOKUP($A54,'2018'!$F$10:$N$460,9,FALSE))*1000,#N/A)</f>
        <v>2.1952849098024245</v>
      </c>
      <c r="BY54" s="196">
        <f>IFERROR((VLOOKUP($A54,'1920'!$F$10:$L$408,7,FALSE)/VLOOKUP($A54,'2019'!$F$10:$N$464,8,FALSE))*1000,#N/A)</f>
        <v>0.94698763234152161</v>
      </c>
      <c r="BZ54" s="196">
        <f>IFERROR((VLOOKUP($A54,'20 21'!$F$10:$L$408,7,FALSE)/VLOOKUP($A54,'2020'!$F$10:$N$469,8,FALSE))*1000,#N/A)</f>
        <v>1.9514443475949841</v>
      </c>
      <c r="CA54" s="196">
        <f>IFERROR((VLOOKUP($A54,'21 22'!$F$10:$L$408,7,FALSE)/VLOOKUP($A54,'2021'!$F$10:$N$469,8,FALSE))*1000,#N/A)</f>
        <v>6.190177020584648</v>
      </c>
      <c r="CB54" s="196">
        <f>IFERROR((VLOOKUP($A54,'22 23'!$F$10:$L$408,7,FALSE)/VLOOKUP($A54,'2022'!$F$10:$N$469,8,FALSE))*1000,#N/A)</f>
        <v>0.64354797190453428</v>
      </c>
      <c r="CC54" s="196">
        <f>IFERROR((VLOOKUP($A54,'23 24'!$F$7:$M$408,7,FALSE)/VLOOKUP($A54,'2023'!$C$7:$N$469,9,FALSE))*1000,#N/A)</f>
        <v>1.2828736369467606</v>
      </c>
      <c r="CE54" s="198">
        <f>IFERROR((VLOOKUP($A54,'0910'!$F$10:$S$433,9,FALSE)/VLOOKUP($A54,'2010'!$C$5:$K$611,9,FALSE))*1000,#N/A)</f>
        <v>2.7234214242485377</v>
      </c>
      <c r="CF54" s="198">
        <f>IFERROR((VLOOKUP($A54,'1011'!$F$10:$S$433,10,FALSE)/VLOOKUP($A54,'2011'!$C$5:$K$611,9,FALSE))*1000,#N/A)</f>
        <v>1.5025543423820495</v>
      </c>
      <c r="CG54" s="198">
        <f>IFERROR((VLOOKUP($A54,'1112'!$F$10:$S$408,9,FALSE)/VLOOKUP($A54,'2012'!$F$10:$M$460,8,FALSE))*1000,#N/A)</f>
        <v>0.69860279441117767</v>
      </c>
      <c r="CH54" s="198">
        <f>IFERROR((VLOOKUP($A54,'1213'!$F$10:$S$408,9,FALSE)/VLOOKUP($A54,'2013'!$F$10:$M$460,8,FALSE))*1000,#N/A)</f>
        <v>1.0917030567685588</v>
      </c>
      <c r="CI54" s="198">
        <f>IFERROR((VLOOKUP($A54,'1314'!$F$10:$S$408,9,FALSE)/VLOOKUP($A54,'2014'!$F$10:$M$460,8,FALSE))*1000,#N/A)</f>
        <v>2.7665250469321214</v>
      </c>
      <c r="CJ54" s="198">
        <f>IFERROR((VLOOKUP($A54,'1415'!$F$10:$S$408,9,FALSE)/VLOOKUP($A54,'2015'!$F$10:$M$460,8,FALSE))*1000,#N/A)</f>
        <v>3.2464338416133791</v>
      </c>
      <c r="CK54" s="198">
        <f>IFERROR((VLOOKUP($A54,'1516'!$F$10:$S$408,9,FALSE)/VLOOKUP($A54,'2016'!$F$10:$M$460,8,FALSE))*1000,#N/A)</f>
        <v>4.1902163320990065</v>
      </c>
      <c r="CL54" s="198">
        <f>IFERROR((VLOOKUP($A54,'1617'!$F$10:$S$408,9,FALSE)/VLOOKUP($A54,'2017'!$F$10:$M$460,8,FALSE))*1000,#N/A)</f>
        <v>2.7930270634691321</v>
      </c>
      <c r="CM54" s="198">
        <f>IFERROR((VLOOKUP($A54,'1718'!$F$10:$S$408,9,FALSE)/VLOOKUP($A54,'2018'!$F$10:$N$460,9,FALSE))*1000,#N/A)</f>
        <v>3.9133339696478</v>
      </c>
      <c r="CN54" s="198">
        <f>IFERROR((VLOOKUP($A54,'1819'!$F$10:$S$408,9,FALSE)/VLOOKUP($A54,'2018'!$F$10:$N$460,9,FALSE))*1000,#N/A)</f>
        <v>0.66813018993986828</v>
      </c>
      <c r="CO54" s="198">
        <f>IFERROR((VLOOKUP($A54,'1920'!$F$10:$S$408,9,FALSE)/VLOOKUP($A54,'2019'!$F$10:$N$464,8,FALSE))*1000,#N/A)</f>
        <v>2.462167844087956</v>
      </c>
      <c r="CP54" s="198">
        <f>IFERROR((VLOOKUP($A54,'20 21'!$F$10:$S$408,9,FALSE)/VLOOKUP($A54,'2020'!$F$10:$N$469,8,FALSE))*1000,#N/A)</f>
        <v>1.1151110557685624</v>
      </c>
      <c r="CQ54" s="198">
        <f>IFERROR((VLOOKUP($A54,'21 22'!$F$10:$S$408,9,FALSE)/VLOOKUP($A54,'2021'!$F$10:$N$469,8,FALSE))*1000,#N/A)</f>
        <v>0.36956280719908347</v>
      </c>
      <c r="CR54" s="198">
        <f>IFERROR((VLOOKUP($A54,'22 23'!$F$10:$S$408,9,FALSE)/VLOOKUP($A54,'2022'!$F$10:$N$469,8,FALSE))*1000,#N/A)</f>
        <v>0.64354797190453428</v>
      </c>
      <c r="CS54" s="196">
        <f>IFERROR((VLOOKUP($A54,'23 24'!$F$7:$S$408,9,FALSE)/VLOOKUP($A54,'2023'!$C$7:$N$469,9,FALSE))*1000,#N/A)</f>
        <v>0.18326766242096582</v>
      </c>
      <c r="CU54" s="198">
        <f>IFERROR((VLOOKUP($A54,'0910'!$F$10:$S$433,10,FALSE)/VLOOKUP($A54,'2010'!$C$5:$K$611,9,FALSE))*1000,#N/A)</f>
        <v>2.6225539640911841</v>
      </c>
      <c r="CV54" s="198">
        <f>IFERROR((VLOOKUP($A54,'1011'!$F$10:$S$433,11,FALSE)/VLOOKUP($A54,'2011'!$C$5:$K$611,9,FALSE))*1000,#N/A)</f>
        <v>0.3005108684764099</v>
      </c>
      <c r="CW54" s="198">
        <f>IFERROR((VLOOKUP($A54,'1112'!$F$10:$S$408,10,FALSE)/VLOOKUP($A54,'2012'!$F$10:$M$460,8,FALSE))*1000,#N/A)</f>
        <v>0.69860279441117767</v>
      </c>
      <c r="CX54" s="198">
        <f>IFERROR((VLOOKUP($A54,'1213'!$F$10:$S$408,10,FALSE)/VLOOKUP($A54,'2013'!$F$10:$M$460,8,FALSE))*1000,#N/A)</f>
        <v>2.3818975784041285</v>
      </c>
      <c r="CY54" s="198">
        <f>IFERROR((VLOOKUP($A54,'1314'!$F$10:$S$408,10,FALSE)/VLOOKUP($A54,'2014'!$F$10:$M$460,8,FALSE))*1000,#N/A)</f>
        <v>1.0868491255804764</v>
      </c>
      <c r="CZ54" s="198">
        <f>IFERROR((VLOOKUP($A54,'1415'!$F$10:$S$408,10,FALSE)/VLOOKUP($A54,'2015'!$F$10:$M$460,8,FALSE))*1000,#N/A)</f>
        <v>9.8376783079193314E-2</v>
      </c>
      <c r="DA54" s="198">
        <f>IFERROR((VLOOKUP($A54,'1516'!$F$10:$S$408,10,FALSE)/VLOOKUP($A54,'2016'!$F$10:$M$460,8,FALSE))*1000,#N/A)</f>
        <v>1.266809588774118</v>
      </c>
      <c r="DB54" s="198">
        <f>IFERROR((VLOOKUP($A54,'1617'!$F$10:$S$408,10,FALSE)/VLOOKUP($A54,'2017'!$F$10:$M$460,8,FALSE))*1000,#N/A)</f>
        <v>0.57786766830395841</v>
      </c>
      <c r="DC54" s="198">
        <f>IFERROR((VLOOKUP($A54,'1718'!$F$10:$S$408,10,FALSE)/VLOOKUP($A54,'2018'!$F$10:$N$460,9,FALSE))*1000,#N/A)</f>
        <v>0.85902452992268774</v>
      </c>
      <c r="DD54" s="198">
        <f>IFERROR((VLOOKUP($A54,'1819'!$F$10:$S$408,10,FALSE)/VLOOKUP($A54,'2018'!$F$10:$N$460,9,FALSE))*1000,#N/A)</f>
        <v>0</v>
      </c>
      <c r="DE54" s="198">
        <f>IFERROR((VLOOKUP($A54,'1920'!$F$10:$S$408,10,FALSE)/VLOOKUP($A54,'2019'!$F$10:$N$464,8,FALSE))*1000,#N/A)</f>
        <v>0.37879505293660864</v>
      </c>
      <c r="DF54" s="198">
        <f>IFERROR((VLOOKUP($A54,'20 21'!$F$10:$S$408,10,FALSE)/VLOOKUP($A54,'2020'!$F$10:$N$469,8,FALSE))*1000,#N/A)</f>
        <v>0</v>
      </c>
      <c r="DG54" s="198">
        <f>IFERROR((VLOOKUP($A54,'21 22'!$F$10:$S$408,10,FALSE)/VLOOKUP($A54,'2021'!$F$10:$N$469,8,FALSE))*1000,#N/A)</f>
        <v>0</v>
      </c>
      <c r="DH54" s="198">
        <f>IFERROR((VLOOKUP($A54,'22 23'!$F$10:$S$408,10,FALSE)/VLOOKUP($A54,'2022'!$F$10:$N$469,8,FALSE))*1000,#N/A)</f>
        <v>0</v>
      </c>
      <c r="DI54" s="196">
        <f>IFERROR((VLOOKUP($A54,'23 24'!$F$7:$S$408,10,FALSE)/VLOOKUP($A54,'2023'!$C$7:$N$469,9,FALSE))*1000,#N/A)</f>
        <v>0</v>
      </c>
      <c r="DK54" s="198">
        <f>IFERROR((VLOOKUP($A54,'0910'!$F$10:$S$433,11,FALSE)/VLOOKUP($A54,'2010'!$C$5:$K$611,9,FALSE))*1000,#N/A)</f>
        <v>0</v>
      </c>
      <c r="DL54" s="198">
        <f>IFERROR((VLOOKUP($A54,'1011'!$F$10:$S$433,12,FALSE)/VLOOKUP($A54,'2011'!$C$5:$K$611,9,FALSE))*1000,#N/A)</f>
        <v>0</v>
      </c>
      <c r="DM54" s="198">
        <f>IFERROR((VLOOKUP($A54,'1112'!$F$10:$S$408,11,FALSE)/VLOOKUP($A54,'2012'!$F$10:$M$460,8,FALSE))*1000,#N/A)</f>
        <v>0</v>
      </c>
      <c r="DN54" s="198">
        <f>IFERROR((VLOOKUP($A54,'1213'!$F$10:$S$408,11,FALSE)/VLOOKUP($A54,'2013'!$F$10:$M$460,8,FALSE))*1000,#N/A)</f>
        <v>0</v>
      </c>
      <c r="DO54" s="198">
        <f>IFERROR((VLOOKUP($A54,'1314'!$F$10:$S$408,11,FALSE)/VLOOKUP($A54,'2014'!$F$10:$M$460,8,FALSE))*1000,#N/A)</f>
        <v>0</v>
      </c>
      <c r="DP54" s="198">
        <f>IFERROR((VLOOKUP($A54,'1415'!$F$10:$S$408,11,FALSE)/VLOOKUP($A54,'2015'!$F$10:$M$460,8,FALSE))*1000,#N/A)</f>
        <v>9.8376783079193314E-2</v>
      </c>
      <c r="DQ54" s="198">
        <f>IFERROR((VLOOKUP($A54,'1516'!$F$10:$S$408,11,FALSE)/VLOOKUP($A54,'2016'!$F$10:$M$460,8,FALSE))*1000,#N/A)</f>
        <v>0.29234067433248884</v>
      </c>
      <c r="DR54" s="198">
        <f>IFERROR((VLOOKUP($A54,'1617'!$F$10:$S$408,11,FALSE)/VLOOKUP($A54,'2017'!$F$10:$M$460,8,FALSE))*1000,#N/A)</f>
        <v>0</v>
      </c>
      <c r="DS54" s="198">
        <f>IFERROR((VLOOKUP($A54,'1718'!$F$10:$S$408,11,FALSE)/VLOOKUP($A54,'2018'!$F$10:$N$460,9,FALSE))*1000,#N/A)</f>
        <v>3.436098119690751</v>
      </c>
      <c r="DT54" s="198">
        <f>IFERROR((VLOOKUP($A54,'1819'!$F$10:$S$408,11,FALSE)/VLOOKUP($A54,'2018'!$F$10:$N$460,9,FALSE))*1000,#N/A)</f>
        <v>0.85902452992268774</v>
      </c>
      <c r="DU54" s="198">
        <f>IFERROR((VLOOKUP($A54,'1920'!$F$10:$S$408,11,FALSE)/VLOOKUP($A54,'2019'!$F$10:$N$464,8,FALSE))*1000,#N/A)</f>
        <v>0</v>
      </c>
      <c r="DV54" s="198">
        <f>IFERROR((VLOOKUP($A54,'20 21'!$F$10:$S$408,11,FALSE)/VLOOKUP($A54,'2020'!$F$10:$N$469,8,FALSE))*1000,#N/A)</f>
        <v>0.18585184262809371</v>
      </c>
      <c r="DW54" s="198">
        <f>IFERROR((VLOOKUP($A54,'21 22'!$F$10:$S$408,11,FALSE)/VLOOKUP($A54,'2021'!$F$10:$N$469,8,FALSE))*1000,#N/A)</f>
        <v>0</v>
      </c>
      <c r="DX54" s="198">
        <f>IFERROR((VLOOKUP($A54,'22 23'!$F$10:$S$408,11,FALSE)/VLOOKUP($A54,'2022'!$F$10:$N$469,8,FALSE))*1000,#N/A)</f>
        <v>0</v>
      </c>
      <c r="DY54" s="196">
        <f>IFERROR((VLOOKUP($A54,'23 24'!$F$7:$S$408,11,FALSE)/VLOOKUP($A54,'2023'!$C$7:$N$469,9,FALSE))*1000,#N/A)</f>
        <v>0</v>
      </c>
      <c r="EA54" s="198">
        <f>IFERROR((VLOOKUP($A54,'0910'!$F$10:$S$433,12,FALSE)/VLOOKUP($A54,'2010'!$C$5:$K$611,9,FALSE))*1000,#N/A)</f>
        <v>5.3459753883397214</v>
      </c>
      <c r="EB54" s="198">
        <f>IFERROR((VLOOKUP($A54,'1011'!$F$10:$S$433,13,FALSE)/VLOOKUP($A54,'2011'!$C$5:$K$611,9,FALSE))*1000,#N/A)</f>
        <v>1.9032355003505961</v>
      </c>
      <c r="EC54" s="198">
        <f>IFERROR((VLOOKUP($A54,'1112'!$F$10:$S$408,12,FALSE)/VLOOKUP($A54,'2012'!$F$10:$M$460,8,FALSE))*1000,#N/A)</f>
        <v>1.3972055888223553</v>
      </c>
      <c r="ED54" s="198">
        <f>IFERROR((VLOOKUP($A54,'1213'!$F$10:$S$408,12,FALSE)/VLOOKUP($A54,'2013'!$F$10:$M$460,8,FALSE))*1000,#N/A)</f>
        <v>3.4736006351726876</v>
      </c>
      <c r="EE54" s="198">
        <f>IFERROR((VLOOKUP($A54,'1314'!$F$10:$S$408,12,FALSE)/VLOOKUP($A54,'2014'!$F$10:$M$460,8,FALSE))*1000,#N/A)</f>
        <v>3.8533741725125976</v>
      </c>
      <c r="EF54" s="198">
        <f>IFERROR((VLOOKUP($A54,'1415'!$F$10:$S$408,12,FALSE)/VLOOKUP($A54,'2015'!$F$10:$M$460,8,FALSE))*1000,#N/A)</f>
        <v>3.4431874077717657</v>
      </c>
      <c r="EG54" s="198">
        <f>IFERROR((VLOOKUP($A54,'1516'!$F$10:$S$408,12,FALSE)/VLOOKUP($A54,'2016'!$F$10:$M$460,8,FALSE))*1000,#N/A)</f>
        <v>5.749366595205613</v>
      </c>
      <c r="EH54" s="198">
        <f>IFERROR((VLOOKUP($A54,'1617'!$F$10:$S$408,12,FALSE)/VLOOKUP($A54,'2017'!$F$10:$M$460,8,FALSE))*1000,#N/A)</f>
        <v>3.3708947317730904</v>
      </c>
      <c r="EI54" s="198">
        <f>IFERROR((VLOOKUP($A54,'1718'!$F$10:$S$408,12,FALSE)/VLOOKUP($A54,'2018'!$F$10:$N$460,9,FALSE))*1000,#N/A)</f>
        <v>8.1130094492698284</v>
      </c>
      <c r="EJ54" s="198">
        <f>IFERROR((VLOOKUP($A54,'1819'!$F$10:$S$408,12,FALSE)/VLOOKUP($A54,'2018'!$F$10:$N$460,9,FALSE))*1000,#N/A)</f>
        <v>1.5271547198625561</v>
      </c>
      <c r="EK54" s="198">
        <f>IFERROR((VLOOKUP($A54,'1920'!$F$10:$S$408,12,FALSE)/VLOOKUP($A54,'2019'!$F$10:$N$464,8,FALSE))*1000,#N/A)</f>
        <v>2.8409628970245646</v>
      </c>
      <c r="EL54" s="198">
        <f>IFERROR((VLOOKUP($A54,'20 21'!$F$10:$S$408,12,FALSE)/VLOOKUP($A54,'2020'!$F$10:$N$469,8,FALSE))*1000,#N/A)</f>
        <v>1.3009628983966561</v>
      </c>
      <c r="EM54" s="198">
        <f>IFERROR((VLOOKUP($A54,'21 22'!$F$10:$S$408,12,FALSE)/VLOOKUP($A54,'2021'!$F$10:$N$469,8,FALSE))*1000,#N/A)</f>
        <v>0.36956280719908347</v>
      </c>
      <c r="EN54" s="198">
        <f>IFERROR((VLOOKUP($A54,'22 23'!$F$10:$S$408,12,FALSE)/VLOOKUP($A54,'2022'!$F$10:$N$469,8,FALSE))*1000,#N/A)</f>
        <v>0.64354797190453428</v>
      </c>
      <c r="EO54" s="196">
        <f>IFERROR((VLOOKUP($A54,'23 24'!$F$7:$S$408,12,FALSE)/VLOOKUP($A54,'2023'!$C$7:$N$469,9,FALSE))*1000,#N/A)</f>
        <v>0.18326766242096582</v>
      </c>
    </row>
    <row r="55" spans="1:145" x14ac:dyDescent="0.3">
      <c r="A55" t="s">
        <v>1148</v>
      </c>
      <c r="B55" t="s">
        <v>1741</v>
      </c>
      <c r="C55" t="str">
        <f>IF(VLOOKUP($A55,'0910'!$F$10:$L$433,1,FALSE)=VLOOKUP($A55,'2010'!$C$5:$K$611,1,FALSE),VLOOKUP($A55,'0910'!$F$10:$L$433,1,FALSE),FALSE)</f>
        <v>Cannock Chase</v>
      </c>
      <c r="D55" t="str">
        <f>IF(VLOOKUP($A55,'1011'!$F$10:$L$433,1,FALSE)=VLOOKUP($A55,'2011'!$C$5:$K$611,1,FALSE),VLOOKUP($A55,'1011'!$F$10:$L$433,1,FALSE),FALSE)</f>
        <v>Cannock Chase</v>
      </c>
      <c r="E55" t="str">
        <f>IF(VLOOKUP(A55,'1112'!$F$10:$L$408,1,FALSE)=VLOOKUP(A55,'2012'!$F$10:$M$460,1,FALSE),VLOOKUP(A55,'1112'!$F$10:$L$408,1,FALSE),FALSE)</f>
        <v>Cannock Chase</v>
      </c>
      <c r="F55" t="str">
        <f>IF(VLOOKUP($A55,'1213'!$F$10:$L$408,1,FALSE)=VLOOKUP($A55,'2013'!$F$10:$M$460,1,FALSE),VLOOKUP($A55,'1213'!$F$10:$L$408,1,FALSE),FALSE)</f>
        <v>Cannock Chase</v>
      </c>
      <c r="G55" t="str">
        <f>IF(VLOOKUP($A55,'1314'!$F$10:$L$408,1,FALSE)=VLOOKUP($A55,'2014'!$F$10:$M$460,1,FALSE),VLOOKUP($A55,'1314'!$F$10:$L$408,1,FALSE),FALSE)</f>
        <v>Cannock Chase</v>
      </c>
      <c r="H55" t="str">
        <f>IF(VLOOKUP($A55,'1415'!$F$10:$L$408,1,FALSE)=VLOOKUP($A55,'2015'!$F$10:$M$460,1,FALSE),VLOOKUP($A55,'1415'!$F$10:$L$408,1,FALSE),FALSE)</f>
        <v>Cannock Chase</v>
      </c>
      <c r="I55" t="str">
        <f>IF(VLOOKUP($A55,'1516'!$F$10:$L$408,1,FALSE)=VLOOKUP($A55,'2015'!$F$10:$M$460,1,FALSE),VLOOKUP($A55,'1516'!$F$10:$L$408,1,FALSE),FALSE)</f>
        <v>Cannock Chase</v>
      </c>
      <c r="J55" t="str">
        <f>IF(VLOOKUP($A55,'1617'!$F$10:$L$408,1,FALSE)=VLOOKUP($A55,'2016'!$F$10:$M$460,1,FALSE),VLOOKUP($A55,'1617'!$F$10:$L$408,1,FALSE),FALSE)</f>
        <v>Cannock Chase</v>
      </c>
      <c r="K55" t="str">
        <f>IF(VLOOKUP($A55,'1718'!$F$10:$M$408,1,FALSE)=VLOOKUP($A55,'2017'!$F$10:$M$460,1,FALSE),VLOOKUP($A55,'1718'!$F$10:$M$408,1,FALSE),FALSE)</f>
        <v>Cannock Chase</v>
      </c>
      <c r="L55" t="str">
        <f>IF(VLOOKUP($A55,'1819'!$F$10:$M$408,1,FALSE)=VLOOKUP($A55,'2018'!$F$10:$M$460,1,FALSE),VLOOKUP($A55,'1819'!$F$10:$M$408,1,FALSE),FALSE)</f>
        <v>Cannock Chase</v>
      </c>
      <c r="M55" t="str">
        <f>IF(VLOOKUP($A55,'1920'!$F$10:$M$408,1,FALSE)=VLOOKUP($A55,'2019'!$F$10:$M$464,1,FALSE),VLOOKUP($A55,'1920'!$F$10:$M$408,1,FALSE),FALSE)</f>
        <v>Cannock Chase</v>
      </c>
      <c r="N55" t="str">
        <f>IF(VLOOKUP($A55,'20 21'!$F$10:$N$408,1,FALSE)=VLOOKUP($A55,'2020'!$F$10:$O$468,1,FALSE),VLOOKUP($A55,'20 21'!$F$10:$N$408,1,FALSE),FALSE)</f>
        <v>Cannock Chase</v>
      </c>
      <c r="O55" t="str">
        <f>IF(VLOOKUP($A55,'21 22'!$F$10:$N$408,1,FALSE)=VLOOKUP($A55,'2021'!$F$10:$O$471,1,FALSE),VLOOKUP($A55,'21 22'!$F$10:$N$408,1,FALSE),FALSE)</f>
        <v>Cannock Chase</v>
      </c>
      <c r="P55" t="str">
        <f>IF(VLOOKUP($A55,'22 23'!$F$10:$N$408,1,FALSE)=VLOOKUP($A55,'2022'!$F$10:$O$468,1,FALSE),VLOOKUP($A55,'22 23'!$F$10:$N$408,1,FALSE),FALSE)</f>
        <v>Cannock Chase</v>
      </c>
      <c r="Q55" t="str">
        <f>IF(VLOOKUP($A55,'23 24'!$F$7:$N$408,1,FALSE)=VLOOKUP($A55,'2023'!$C$7:$O$468,1,FALSE),VLOOKUP($A55,'23 24'!$F$7:$N$408,1,FALSE),FALSE)</f>
        <v>Cannock Chase</v>
      </c>
      <c r="S55" s="196">
        <f>IFERROR((VLOOKUP($A55,'0910'!$F$10:$L$433,4,FALSE)/VLOOKUP($A55,'2010'!$C$5:$K$611,9,FALSE))*1000,#N/A)</f>
        <v>2.6506024096385543</v>
      </c>
      <c r="T55" s="196">
        <f>IFERROR((VLOOKUP($A55,'1011'!$F$10:$L$433,4,FALSE)/VLOOKUP($A55,'2011'!$C$5:$K$611,9,FALSE))*1000,#N/A)</f>
        <v>2.6303204208512674</v>
      </c>
      <c r="U55" s="196">
        <f>IFERROR((VLOOKUP($A55,'1112'!$F$10:$L$408,4,FALSE)/VLOOKUP($A55,'2012'!$F$10:$M$460,8,FALSE))*1000,#N/A)</f>
        <v>3.822264691829909</v>
      </c>
      <c r="V55" s="196">
        <f>IFERROR((VLOOKUP($A55,'1213'!$F$10:$L$408,4,FALSE)/VLOOKUP($A55,'2013'!$F$10:$M$460,8,FALSE))*1000,#N/A)</f>
        <v>3.5697287006187528</v>
      </c>
      <c r="W55" s="196">
        <f>IFERROR((VLOOKUP($A55,'1314'!$F$10:$L$408,4,FALSE)/VLOOKUP($A55,'2014'!$F$10:$M$460,8,FALSE))*1000,#N/A)</f>
        <v>3.3112582781456954</v>
      </c>
      <c r="X55" s="196">
        <f>IFERROR((VLOOKUP($A55,'1415'!$F$10:$L$408,4,FALSE)/VLOOKUP($A55,'2015'!$F$10:$M$460,8,FALSE))*1000,#N/A)</f>
        <v>2.1156558533145278</v>
      </c>
      <c r="Y55" s="196">
        <f>IFERROR((VLOOKUP($A55,'1516'!$F$10:$L$408,4,FALSE)/VLOOKUP($A55,'2016'!$F$10:$M$460,8,FALSE))*1000,#N/A)</f>
        <v>6.8187162003291792</v>
      </c>
      <c r="Z55" s="196">
        <f>IFERROR((VLOOKUP($A55,'1617'!$F$10:$L$408,4,FALSE)/VLOOKUP($A55,'2017'!$F$10:$M$460,8,FALSE))*1000,#N/A)</f>
        <v>11.888111888111888</v>
      </c>
      <c r="AA55" s="196">
        <f>IFERROR((VLOOKUP($A55,'1718'!$F$10:$L$408,4,FALSE)/VLOOKUP($A55,'2018'!$F$10:$N$460,9,FALSE))*1000,#N/A)</f>
        <v>5.5134390075809785</v>
      </c>
      <c r="AB55" s="196">
        <f>IFERROR((VLOOKUP($A55,'1819'!$F$10:$L$408,4,FALSE)/VLOOKUP($A55,'2018'!$F$10:$N$460,9,FALSE))*1000,#N/A)</f>
        <v>3.675626005053986</v>
      </c>
      <c r="AC55" s="196">
        <f>IFERROR((VLOOKUP($A55,'1920'!$F$10:$L$408,4,FALSE)/VLOOKUP($A55,'2019'!$F$10:$N$464,8,FALSE))*1000,#N/A)</f>
        <v>9.1401412151817745</v>
      </c>
      <c r="AD55" s="196">
        <f>IFERROR((VLOOKUP($A55,'20 21'!$F$10:$M$408,4,FALSE)/VLOOKUP($A55,'2020'!$F$10:$N$469,8,FALSE))*1000,#N/A)</f>
        <v>6.7355186349348894</v>
      </c>
      <c r="AE55" s="196">
        <f>IFERROR((VLOOKUP($A55,'21 22'!$F$10:$M$408,4,FALSE)/VLOOKUP($A55,'2021'!$F$10:$N$469,8,FALSE))*1000,#N/A)</f>
        <v>4.0140939297979568</v>
      </c>
      <c r="AF55" s="196">
        <f>IFERROR((VLOOKUP($A55,'22 23'!$F$10:$M$408,4,FALSE)/VLOOKUP($A55,'2022'!$F$10:$N$469,8,FALSE))*1000,#N/A)</f>
        <v>2.1996392591614975</v>
      </c>
      <c r="AG55" s="196">
        <f>IFERROR((VLOOKUP($A55,'23 24'!$F$7:$M$408,4,FALSE)/VLOOKUP($A55,'2023'!$C$7:$N$469,9,FALSE))*1000,#N/A)</f>
        <v>2.1786967036318874</v>
      </c>
      <c r="AI55" s="196">
        <f>IFERROR((VLOOKUP($A55,'0910'!$F$10:$L$433,5,FALSE)/VLOOKUP($A55,'2010'!$C$5:$K$611,9,FALSE))*1000,#N/A)</f>
        <v>3.1325301204819276</v>
      </c>
      <c r="AJ55" s="196">
        <f>IFERROR((VLOOKUP($A55,'1011'!$F$10:$L$433,5,FALSE)/VLOOKUP($A55,'2011'!$C$5:$K$611,9,FALSE))*1000,#N/A)</f>
        <v>0</v>
      </c>
      <c r="AK55" s="196">
        <f>IFERROR((VLOOKUP($A55,'1112'!$F$10:$L$408,5,FALSE)/VLOOKUP($A55,'2012'!$F$10:$M$460,8,FALSE))*1000,#N/A)</f>
        <v>1.9111323459149545</v>
      </c>
      <c r="AL55" s="196">
        <f>IFERROR((VLOOKUP($A55,'1213'!$F$10:$L$408,5,FALSE)/VLOOKUP($A55,'2013'!$F$10:$M$460,8,FALSE))*1000,#N/A)</f>
        <v>0.95192765349833408</v>
      </c>
      <c r="AM55" s="196">
        <f>IFERROR((VLOOKUP($A55,'1314'!$F$10:$L$408,5,FALSE)/VLOOKUP($A55,'2014'!$F$10:$M$460,8,FALSE))*1000,#N/A)</f>
        <v>0.70955534531693476</v>
      </c>
      <c r="AN55" s="196">
        <f>IFERROR((VLOOKUP($A55,'1415'!$F$10:$L$408,5,FALSE)/VLOOKUP($A55,'2015'!$F$10:$M$460,8,FALSE))*1000,#N/A)</f>
        <v>0</v>
      </c>
      <c r="AO55" s="196">
        <f>IFERROR((VLOOKUP($A55,'1516'!$F$10:$L$408,5,FALSE)/VLOOKUP($A55,'2016'!$F$10:$M$460,8,FALSE))*1000,#N/A)</f>
        <v>2.1161533035504352</v>
      </c>
      <c r="AP55" s="196">
        <f>IFERROR((VLOOKUP($A55,'1617'!$F$10:$L$408,5,FALSE)/VLOOKUP($A55,'2017'!$F$10:$M$460,8,FALSE))*1000,#N/A)</f>
        <v>3.0303030303030303</v>
      </c>
      <c r="AQ55" s="196">
        <f>IFERROR((VLOOKUP($A55,'1718'!$F$10:$L$408,5,FALSE)/VLOOKUP($A55,'2018'!$F$10:$N$460,9,FALSE))*1000,#N/A)</f>
        <v>1.1486331265793706</v>
      </c>
      <c r="AR55" s="196">
        <f>IFERROR((VLOOKUP($A55,'1819'!$F$10:$L$408,5,FALSE)/VLOOKUP($A55,'2018'!$F$10:$N$460,9,FALSE))*1000,#N/A)</f>
        <v>1.6080863772111187</v>
      </c>
      <c r="AS55" s="196">
        <f>IFERROR((VLOOKUP($A55,'1920'!$F$10:$L$408,5,FALSE)/VLOOKUP($A55,'2019'!$F$10:$N$464,8,FALSE))*1000,#N/A)</f>
        <v>1.3710211822772662</v>
      </c>
      <c r="AT55" s="196">
        <f>IFERROR((VLOOKUP($A55,'20 21'!$F$10:$L$408,5,FALSE)/VLOOKUP($A55,'2020'!$F$10:$N$469,8,FALSE))*1000,#N/A)</f>
        <v>4.0413111809609346</v>
      </c>
      <c r="AU55" s="196">
        <f>IFERROR((VLOOKUP($A55,'21 22'!$F$10:$L$408,5,FALSE)/VLOOKUP($A55,'2021'!$F$10:$N$469,8,FALSE))*1000,#N/A)</f>
        <v>1.5610365282547611</v>
      </c>
      <c r="AV55" s="196">
        <f>IFERROR((VLOOKUP($A55,'22 23'!$F$10:$L$408,5,FALSE)/VLOOKUP($A55,'2022'!$F$10:$N$469,8,FALSE))*1000,#N/A)</f>
        <v>0.43992785183229954</v>
      </c>
      <c r="AW55" s="196">
        <f>IFERROR((VLOOKUP($A55,'23 24'!$F$7:$M$408,5,FALSE)/VLOOKUP($A55,'2023'!$C$7:$N$469,9,FALSE))*1000,#N/A)</f>
        <v>1.3072180221791325</v>
      </c>
      <c r="AY55" s="196">
        <f>IFERROR((VLOOKUP($A55,'0910'!$F$10:$L$433,6,FALSE)/VLOOKUP($A55,'2010'!$C$5:$K$611,9,FALSE))*1000,#N/A)</f>
        <v>0</v>
      </c>
      <c r="AZ55" s="196">
        <f>IFERROR((VLOOKUP($A55,'1011'!$F$10:$L$433,6,FALSE)/VLOOKUP($A55,'2011'!$C$5:$K$611,9,FALSE))*1000,#N/A)</f>
        <v>0</v>
      </c>
      <c r="BA55" s="196">
        <f>IFERROR((VLOOKUP($A55,'1112'!$F$10:$L$408,6,FALSE)/VLOOKUP($A55,'2012'!$F$10:$M$460,8,FALSE))*1000,#N/A)</f>
        <v>0</v>
      </c>
      <c r="BB55" s="196">
        <f>IFERROR((VLOOKUP($A55,'1213'!$F$10:$L$408,6,FALSE)/VLOOKUP($A55,'2013'!$F$10:$M$460,8,FALSE))*1000,#N/A)</f>
        <v>0</v>
      </c>
      <c r="BC55" s="196">
        <f>IFERROR((VLOOKUP($A55,'1314'!$F$10:$L$408,6,FALSE)/VLOOKUP($A55,'2014'!$F$10:$M$460,8,FALSE))*1000,#N/A)</f>
        <v>0</v>
      </c>
      <c r="BD55" s="196">
        <f>IFERROR((VLOOKUP($A55,'1415'!$F$10:$L$408,6,FALSE)/VLOOKUP($A55,'2015'!$F$10:$M$460,8,FALSE))*1000,#N/A)</f>
        <v>0</v>
      </c>
      <c r="BE55" s="196">
        <f>IFERROR((VLOOKUP($A55,'1516'!$F$10:$L$408,6,FALSE)/VLOOKUP($A55,'2016'!$F$10:$M$460,8,FALSE))*1000,#N/A)</f>
        <v>1.4107688690336233</v>
      </c>
      <c r="BF55" s="196">
        <f>IFERROR((VLOOKUP($A55,'1617'!$F$10:$L$408,6,FALSE)/VLOOKUP($A55,'2017'!$F$10:$M$460,8,FALSE))*1000,#N/A)</f>
        <v>0.93240093240093236</v>
      </c>
      <c r="BG55" s="196">
        <f>IFERROR((VLOOKUP($A55,'1718'!$F$10:$L$408,6,FALSE)/VLOOKUP($A55,'2018'!$F$10:$N$460,9,FALSE))*1000,#N/A)</f>
        <v>0</v>
      </c>
      <c r="BH55" s="196">
        <f>IFERROR((VLOOKUP($A55,'1819'!$F$10:$L$408,6,FALSE)/VLOOKUP($A55,'2018'!$F$10:$N$460,9,FALSE))*1000,#N/A)</f>
        <v>0.22972662531587412</v>
      </c>
      <c r="BI55" s="196">
        <f>IFERROR((VLOOKUP($A55,'1920'!$F$10:$L$408,6,FALSE)/VLOOKUP($A55,'2019'!$F$10:$N$464,8,FALSE))*1000,#N/A)</f>
        <v>0</v>
      </c>
      <c r="BJ55" s="196">
        <f>IFERROR((VLOOKUP($A55,'20 21'!$F$10:$L$408,6,FALSE)/VLOOKUP($A55,'2020'!$F$10:$N$469,8,FALSE))*1000,#N/A)</f>
        <v>0.67355186349348906</v>
      </c>
      <c r="BK55" s="196">
        <f>IFERROR((VLOOKUP($A55,'21 22'!$F$10:$L$408,6,FALSE)/VLOOKUP($A55,'2021'!$F$10:$N$469,8,FALSE))*1000,#N/A)</f>
        <v>0</v>
      </c>
      <c r="BL55" s="196">
        <f>IFERROR((VLOOKUP($A55,'22 23'!$F$10:$L$408,6,FALSE)/VLOOKUP($A55,'2022'!$F$10:$N$469,8,FALSE))*1000,#N/A)</f>
        <v>0</v>
      </c>
      <c r="BM55" s="196">
        <f>IFERROR((VLOOKUP($A55,'23 24'!$F$7:$M$408,6,FALSE)/VLOOKUP($A55,'2023'!$C$7:$N$469,9,FALSE))*1000,#N/A)</f>
        <v>0</v>
      </c>
      <c r="BO55" s="196">
        <f>IFERROR((VLOOKUP($A55,'0910'!$F$10:$L$433,7,FALSE)/VLOOKUP($A55,'2010'!$C$5:$K$611,9,FALSE))*1000,#N/A)</f>
        <v>5.5421686746987948</v>
      </c>
      <c r="BP55" s="196">
        <f>IFERROR((VLOOKUP($A55,'1011'!$F$10:$L$433,7,FALSE)/VLOOKUP($A55,'2011'!$C$5:$K$611,9,FALSE))*1000,#N/A)</f>
        <v>2.6303204208512674</v>
      </c>
      <c r="BQ55" s="196">
        <f>IFERROR((VLOOKUP($A55,'1112'!$F$10:$L$408,7,FALSE)/VLOOKUP($A55,'2012'!$F$10:$M$460,8,FALSE))*1000,#N/A)</f>
        <v>5.7333970377448642</v>
      </c>
      <c r="BR55" s="196">
        <f>IFERROR((VLOOKUP($A55,'1213'!$F$10:$L$408,7,FALSE)/VLOOKUP($A55,'2013'!$F$10:$M$460,8,FALSE))*1000,#N/A)</f>
        <v>4.5216563541170869</v>
      </c>
      <c r="BS55" s="196">
        <f>IFERROR((VLOOKUP($A55,'1314'!$F$10:$L$408,7,FALSE)/VLOOKUP($A55,'2014'!$F$10:$M$460,8,FALSE))*1000,#N/A)</f>
        <v>4.257332071901609</v>
      </c>
      <c r="BT55" s="196">
        <f>IFERROR((VLOOKUP($A55,'1415'!$F$10:$L$408,7,FALSE)/VLOOKUP($A55,'2015'!$F$10:$M$460,8,FALSE))*1000,#N/A)</f>
        <v>2.1156558533145278</v>
      </c>
      <c r="BU55" s="196">
        <f>IFERROR((VLOOKUP($A55,'1516'!$F$10:$L$408,7,FALSE)/VLOOKUP($A55,'2016'!$F$10:$M$460,8,FALSE))*1000,#N/A)</f>
        <v>10.1105102280743</v>
      </c>
      <c r="BV55" s="196">
        <f>IFERROR((VLOOKUP($A55,'1617'!$F$10:$L$408,7,FALSE)/VLOOKUP($A55,'2017'!$F$10:$M$460,8,FALSE))*1000,#N/A)</f>
        <v>15.850815850815852</v>
      </c>
      <c r="BW55" s="196">
        <f>IFERROR((VLOOKUP($A55,'1718'!$F$10:$L$408,7,FALSE)/VLOOKUP($A55,'2018'!$F$10:$N$460,9,FALSE))*1000,#N/A)</f>
        <v>6.6620721341603497</v>
      </c>
      <c r="BX55" s="196">
        <f>IFERROR((VLOOKUP($A55,'1819'!$F$10:$L$408,7,FALSE)/VLOOKUP($A55,'2018'!$F$10:$N$460,9,FALSE))*1000,#N/A)</f>
        <v>5.5134390075809785</v>
      </c>
      <c r="BY55" s="196">
        <f>IFERROR((VLOOKUP($A55,'1920'!$F$10:$L$408,7,FALSE)/VLOOKUP($A55,'2019'!$F$10:$N$464,8,FALSE))*1000,#N/A)</f>
        <v>10.51116239745904</v>
      </c>
      <c r="BZ55" s="196">
        <f>IFERROR((VLOOKUP($A55,'20 21'!$F$10:$L$408,7,FALSE)/VLOOKUP($A55,'2020'!$F$10:$N$469,8,FALSE))*1000,#N/A)</f>
        <v>11.674898967220475</v>
      </c>
      <c r="CA55" s="196">
        <f>IFERROR((VLOOKUP($A55,'21 22'!$F$10:$L$408,7,FALSE)/VLOOKUP($A55,'2021'!$F$10:$N$469,8,FALSE))*1000,#N/A)</f>
        <v>5.5751304580527181</v>
      </c>
      <c r="CB55" s="196">
        <f>IFERROR((VLOOKUP($A55,'22 23'!$F$10:$L$408,7,FALSE)/VLOOKUP($A55,'2022'!$F$10:$N$469,8,FALSE))*1000,#N/A)</f>
        <v>2.6395671109937968</v>
      </c>
      <c r="CC55" s="196">
        <f>IFERROR((VLOOKUP($A55,'23 24'!$F$7:$M$408,7,FALSE)/VLOOKUP($A55,'2023'!$C$7:$N$469,9,FALSE))*1000,#N/A)</f>
        <v>3.4859147258110199</v>
      </c>
      <c r="CE55" s="198">
        <f>IFERROR((VLOOKUP($A55,'0910'!$F$10:$S$433,9,FALSE)/VLOOKUP($A55,'2010'!$C$5:$K$611,9,FALSE))*1000,#N/A)</f>
        <v>2.4096385542168677</v>
      </c>
      <c r="CF55" s="198">
        <f>IFERROR((VLOOKUP($A55,'1011'!$F$10:$S$433,10,FALSE)/VLOOKUP($A55,'2011'!$C$5:$K$611,9,FALSE))*1000,#N/A)</f>
        <v>3.5868005738880919</v>
      </c>
      <c r="CG55" s="198">
        <f>IFERROR((VLOOKUP($A55,'1112'!$F$10:$S$408,9,FALSE)/VLOOKUP($A55,'2012'!$F$10:$M$460,8,FALSE))*1000,#N/A)</f>
        <v>2.3889154323936936</v>
      </c>
      <c r="CH55" s="198">
        <f>IFERROR((VLOOKUP($A55,'1213'!$F$10:$S$408,9,FALSE)/VLOOKUP($A55,'2013'!$F$10:$M$460,8,FALSE))*1000,#N/A)</f>
        <v>2.3798191337458352</v>
      </c>
      <c r="CI55" s="198">
        <f>IFERROR((VLOOKUP($A55,'1314'!$F$10:$S$408,9,FALSE)/VLOOKUP($A55,'2014'!$F$10:$M$460,8,FALSE))*1000,#N/A)</f>
        <v>3.7842951750236518</v>
      </c>
      <c r="CJ55" s="198">
        <f>IFERROR((VLOOKUP($A55,'1415'!$F$10:$S$408,9,FALSE)/VLOOKUP($A55,'2015'!$F$10:$M$460,8,FALSE))*1000,#N/A)</f>
        <v>2.3507287259050305</v>
      </c>
      <c r="CK55" s="198">
        <f>IFERROR((VLOOKUP($A55,'1516'!$F$10:$S$408,9,FALSE)/VLOOKUP($A55,'2016'!$F$10:$M$460,8,FALSE))*1000,#N/A)</f>
        <v>3.2917940277451212</v>
      </c>
      <c r="CL55" s="198">
        <f>IFERROR((VLOOKUP($A55,'1617'!$F$10:$S$408,9,FALSE)/VLOOKUP($A55,'2017'!$F$10:$M$460,8,FALSE))*1000,#N/A)</f>
        <v>7.4592074592074589</v>
      </c>
      <c r="CM55" s="198">
        <f>IFERROR((VLOOKUP($A55,'1718'!$F$10:$S$408,9,FALSE)/VLOOKUP($A55,'2018'!$F$10:$N$460,9,FALSE))*1000,#N/A)</f>
        <v>8.040431886055595</v>
      </c>
      <c r="CN55" s="198">
        <f>IFERROR((VLOOKUP($A55,'1819'!$F$10:$S$408,9,FALSE)/VLOOKUP($A55,'2018'!$F$10:$N$460,9,FALSE))*1000,#N/A)</f>
        <v>6.2026188835286007</v>
      </c>
      <c r="CO55" s="198">
        <f>IFERROR((VLOOKUP($A55,'1920'!$F$10:$S$408,9,FALSE)/VLOOKUP($A55,'2019'!$F$10:$N$464,8,FALSE))*1000,#N/A)</f>
        <v>5.9410917898681532</v>
      </c>
      <c r="CP55" s="198">
        <f>IFERROR((VLOOKUP($A55,'20 21'!$F$10:$S$408,9,FALSE)/VLOOKUP($A55,'2020'!$F$10:$N$469,8,FALSE))*1000,#N/A)</f>
        <v>8.5316569375841951</v>
      </c>
      <c r="CQ55" s="198">
        <f>IFERROR((VLOOKUP($A55,'21 22'!$F$10:$S$408,9,FALSE)/VLOOKUP($A55,'2021'!$F$10:$N$469,8,FALSE))*1000,#N/A)</f>
        <v>6.913161767985371</v>
      </c>
      <c r="CR55" s="198">
        <f>IFERROR((VLOOKUP($A55,'22 23'!$F$10:$S$408,9,FALSE)/VLOOKUP($A55,'2022'!$F$10:$N$469,8,FALSE))*1000,#N/A)</f>
        <v>4.8392063701552948</v>
      </c>
      <c r="CS55" s="196">
        <f>IFERROR((VLOOKUP($A55,'23 24'!$F$7:$S$408,9,FALSE)/VLOOKUP($A55,'2023'!$C$7:$N$469,9,FALSE))*1000,#N/A)</f>
        <v>3.0501753850846427</v>
      </c>
      <c r="CU55" s="198">
        <f>IFERROR((VLOOKUP($A55,'0910'!$F$10:$S$433,10,FALSE)/VLOOKUP($A55,'2010'!$C$5:$K$611,9,FALSE))*1000,#N/A)</f>
        <v>2.4096385542168677</v>
      </c>
      <c r="CV55" s="198">
        <f>IFERROR((VLOOKUP($A55,'1011'!$F$10:$S$433,11,FALSE)/VLOOKUP($A55,'2011'!$C$5:$K$611,9,FALSE))*1000,#N/A)</f>
        <v>2.3912003825920611</v>
      </c>
      <c r="CW55" s="198">
        <f>IFERROR((VLOOKUP($A55,'1112'!$F$10:$S$408,10,FALSE)/VLOOKUP($A55,'2012'!$F$10:$M$460,8,FALSE))*1000,#N/A)</f>
        <v>0.23889154323936931</v>
      </c>
      <c r="CX55" s="198">
        <f>IFERROR((VLOOKUP($A55,'1213'!$F$10:$S$408,10,FALSE)/VLOOKUP($A55,'2013'!$F$10:$M$460,8,FALSE))*1000,#N/A)</f>
        <v>2.3798191337458352</v>
      </c>
      <c r="CY55" s="198">
        <f>IFERROR((VLOOKUP($A55,'1314'!$F$10:$S$408,10,FALSE)/VLOOKUP($A55,'2014'!$F$10:$M$460,8,FALSE))*1000,#N/A)</f>
        <v>0.70955534531693476</v>
      </c>
      <c r="CZ55" s="198">
        <f>IFERROR((VLOOKUP($A55,'1415'!$F$10:$S$408,10,FALSE)/VLOOKUP($A55,'2015'!$F$10:$M$460,8,FALSE))*1000,#N/A)</f>
        <v>0.4701457451810061</v>
      </c>
      <c r="DA55" s="198">
        <f>IFERROR((VLOOKUP($A55,'1516'!$F$10:$S$408,10,FALSE)/VLOOKUP($A55,'2016'!$F$10:$M$460,8,FALSE))*1000,#N/A)</f>
        <v>0.23512814483893724</v>
      </c>
      <c r="DB55" s="198">
        <f>IFERROR((VLOOKUP($A55,'1617'!$F$10:$S$408,10,FALSE)/VLOOKUP($A55,'2017'!$F$10:$M$460,8,FALSE))*1000,#N/A)</f>
        <v>2.0979020979020979</v>
      </c>
      <c r="DC55" s="198">
        <f>IFERROR((VLOOKUP($A55,'1718'!$F$10:$S$408,10,FALSE)/VLOOKUP($A55,'2018'!$F$10:$N$460,9,FALSE))*1000,#N/A)</f>
        <v>2.5269928784746152</v>
      </c>
      <c r="DD55" s="198">
        <f>IFERROR((VLOOKUP($A55,'1819'!$F$10:$S$408,10,FALSE)/VLOOKUP($A55,'2018'!$F$10:$N$460,9,FALSE))*1000,#N/A)</f>
        <v>0.91890650126349649</v>
      </c>
      <c r="DE55" s="198">
        <f>IFERROR((VLOOKUP($A55,'1920'!$F$10:$S$408,10,FALSE)/VLOOKUP($A55,'2019'!$F$10:$N$464,8,FALSE))*1000,#N/A)</f>
        <v>1.828028243036355</v>
      </c>
      <c r="DF55" s="198">
        <f>IFERROR((VLOOKUP($A55,'20 21'!$F$10:$S$408,10,FALSE)/VLOOKUP($A55,'2020'!$F$10:$N$469,8,FALSE))*1000,#N/A)</f>
        <v>1.5716210148181409</v>
      </c>
      <c r="DG55" s="198">
        <f>IFERROR((VLOOKUP($A55,'21 22'!$F$10:$S$408,10,FALSE)/VLOOKUP($A55,'2021'!$F$10:$N$469,8,FALSE))*1000,#N/A)</f>
        <v>5.3521252397306096</v>
      </c>
      <c r="DH55" s="198">
        <f>IFERROR((VLOOKUP($A55,'22 23'!$F$10:$S$408,10,FALSE)/VLOOKUP($A55,'2022'!$F$10:$N$469,8,FALSE))*1000,#N/A)</f>
        <v>2.6395671109937968</v>
      </c>
      <c r="DI55" s="196">
        <f>IFERROR((VLOOKUP($A55,'23 24'!$F$7:$S$408,10,FALSE)/VLOOKUP($A55,'2023'!$C$7:$N$469,9,FALSE))*1000,#N/A)</f>
        <v>0.21786967036318874</v>
      </c>
      <c r="DK55" s="198">
        <f>IFERROR((VLOOKUP($A55,'0910'!$F$10:$S$433,11,FALSE)/VLOOKUP($A55,'2010'!$C$5:$K$611,9,FALSE))*1000,#N/A)</f>
        <v>0</v>
      </c>
      <c r="DL55" s="198">
        <f>IFERROR((VLOOKUP($A55,'1011'!$F$10:$S$433,12,FALSE)/VLOOKUP($A55,'2011'!$C$5:$K$611,9,FALSE))*1000,#N/A)</f>
        <v>0</v>
      </c>
      <c r="DM55" s="198">
        <f>IFERROR((VLOOKUP($A55,'1112'!$F$10:$S$408,11,FALSE)/VLOOKUP($A55,'2012'!$F$10:$M$460,8,FALSE))*1000,#N/A)</f>
        <v>0</v>
      </c>
      <c r="DN55" s="198">
        <f>IFERROR((VLOOKUP($A55,'1213'!$F$10:$S$408,11,FALSE)/VLOOKUP($A55,'2013'!$F$10:$M$460,8,FALSE))*1000,#N/A)</f>
        <v>0</v>
      </c>
      <c r="DO55" s="198">
        <f>IFERROR((VLOOKUP($A55,'1314'!$F$10:$S$408,11,FALSE)/VLOOKUP($A55,'2014'!$F$10:$M$460,8,FALSE))*1000,#N/A)</f>
        <v>0</v>
      </c>
      <c r="DP55" s="198">
        <f>IFERROR((VLOOKUP($A55,'1415'!$F$10:$S$408,11,FALSE)/VLOOKUP($A55,'2015'!$F$10:$M$460,8,FALSE))*1000,#N/A)</f>
        <v>0</v>
      </c>
      <c r="DQ55" s="198">
        <f>IFERROR((VLOOKUP($A55,'1516'!$F$10:$S$408,11,FALSE)/VLOOKUP($A55,'2016'!$F$10:$M$460,8,FALSE))*1000,#N/A)</f>
        <v>0.23512814483893724</v>
      </c>
      <c r="DR55" s="198">
        <f>IFERROR((VLOOKUP($A55,'1617'!$F$10:$S$408,11,FALSE)/VLOOKUP($A55,'2017'!$F$10:$M$460,8,FALSE))*1000,#N/A)</f>
        <v>0.93240093240093236</v>
      </c>
      <c r="DS55" s="198">
        <f>IFERROR((VLOOKUP($A55,'1718'!$F$10:$S$408,11,FALSE)/VLOOKUP($A55,'2018'!$F$10:$N$460,9,FALSE))*1000,#N/A)</f>
        <v>0</v>
      </c>
      <c r="DT55" s="198">
        <f>IFERROR((VLOOKUP($A55,'1819'!$F$10:$S$408,11,FALSE)/VLOOKUP($A55,'2018'!$F$10:$N$460,9,FALSE))*1000,#N/A)</f>
        <v>0.22972662531587412</v>
      </c>
      <c r="DU55" s="198">
        <f>IFERROR((VLOOKUP($A55,'1920'!$F$10:$S$408,11,FALSE)/VLOOKUP($A55,'2019'!$F$10:$N$464,8,FALSE))*1000,#N/A)</f>
        <v>0</v>
      </c>
      <c r="DV55" s="198">
        <f>IFERROR((VLOOKUP($A55,'20 21'!$F$10:$S$408,11,FALSE)/VLOOKUP($A55,'2020'!$F$10:$N$469,8,FALSE))*1000,#N/A)</f>
        <v>0.44903457566232596</v>
      </c>
      <c r="DW55" s="198">
        <f>IFERROR((VLOOKUP($A55,'21 22'!$F$10:$S$408,11,FALSE)/VLOOKUP($A55,'2021'!$F$10:$N$469,8,FALSE))*1000,#N/A)</f>
        <v>0.89202087328843493</v>
      </c>
      <c r="DX55" s="198">
        <f>IFERROR((VLOOKUP($A55,'22 23'!$F$10:$S$408,11,FALSE)/VLOOKUP($A55,'2022'!$F$10:$N$469,8,FALSE))*1000,#N/A)</f>
        <v>0</v>
      </c>
      <c r="DY55" s="196">
        <f>IFERROR((VLOOKUP($A55,'23 24'!$F$7:$S$408,11,FALSE)/VLOOKUP($A55,'2023'!$C$7:$N$469,9,FALSE))*1000,#N/A)</f>
        <v>0</v>
      </c>
      <c r="EA55" s="198">
        <f>IFERROR((VLOOKUP($A55,'0910'!$F$10:$S$433,12,FALSE)/VLOOKUP($A55,'2010'!$C$5:$K$611,9,FALSE))*1000,#N/A)</f>
        <v>4.8192771084337354</v>
      </c>
      <c r="EB55" s="198">
        <f>IFERROR((VLOOKUP($A55,'1011'!$F$10:$S$433,13,FALSE)/VLOOKUP($A55,'2011'!$C$5:$K$611,9,FALSE))*1000,#N/A)</f>
        <v>5.9780009564801526</v>
      </c>
      <c r="EC55" s="198">
        <f>IFERROR((VLOOKUP($A55,'1112'!$F$10:$S$408,12,FALSE)/VLOOKUP($A55,'2012'!$F$10:$M$460,8,FALSE))*1000,#N/A)</f>
        <v>2.6278069756330624</v>
      </c>
      <c r="ED55" s="198">
        <f>IFERROR((VLOOKUP($A55,'1213'!$F$10:$S$408,12,FALSE)/VLOOKUP($A55,'2013'!$F$10:$M$460,8,FALSE))*1000,#N/A)</f>
        <v>4.7596382674916704</v>
      </c>
      <c r="EE55" s="198">
        <f>IFERROR((VLOOKUP($A55,'1314'!$F$10:$S$408,12,FALSE)/VLOOKUP($A55,'2014'!$F$10:$M$460,8,FALSE))*1000,#N/A)</f>
        <v>4.4938505203405867</v>
      </c>
      <c r="EF55" s="198">
        <f>IFERROR((VLOOKUP($A55,'1415'!$F$10:$S$408,12,FALSE)/VLOOKUP($A55,'2015'!$F$10:$M$460,8,FALSE))*1000,#N/A)</f>
        <v>2.8208744710860367</v>
      </c>
      <c r="EG55" s="198">
        <f>IFERROR((VLOOKUP($A55,'1516'!$F$10:$S$408,12,FALSE)/VLOOKUP($A55,'2016'!$F$10:$M$460,8,FALSE))*1000,#N/A)</f>
        <v>3.526922172584058</v>
      </c>
      <c r="EH55" s="198">
        <f>IFERROR((VLOOKUP($A55,'1617'!$F$10:$S$408,12,FALSE)/VLOOKUP($A55,'2017'!$F$10:$M$460,8,FALSE))*1000,#N/A)</f>
        <v>10.256410256410257</v>
      </c>
      <c r="EI55" s="198">
        <f>IFERROR((VLOOKUP($A55,'1718'!$F$10:$S$408,12,FALSE)/VLOOKUP($A55,'2018'!$F$10:$N$460,9,FALSE))*1000,#N/A)</f>
        <v>10.567424764530209</v>
      </c>
      <c r="EJ55" s="198">
        <f>IFERROR((VLOOKUP($A55,'1819'!$F$10:$S$408,12,FALSE)/VLOOKUP($A55,'2018'!$F$10:$N$460,9,FALSE))*1000,#N/A)</f>
        <v>7.3512520101079719</v>
      </c>
      <c r="EK55" s="198">
        <f>IFERROR((VLOOKUP($A55,'1920'!$F$10:$S$408,12,FALSE)/VLOOKUP($A55,'2019'!$F$10:$N$464,8,FALSE))*1000,#N/A)</f>
        <v>7.7691200329045085</v>
      </c>
      <c r="EL55" s="198">
        <f>IFERROR((VLOOKUP($A55,'20 21'!$F$10:$S$408,12,FALSE)/VLOOKUP($A55,'2020'!$F$10:$N$469,8,FALSE))*1000,#N/A)</f>
        <v>10.327795240233499</v>
      </c>
      <c r="EM55" s="198">
        <f>IFERROR((VLOOKUP($A55,'21 22'!$F$10:$S$408,12,FALSE)/VLOOKUP($A55,'2021'!$F$10:$N$469,8,FALSE))*1000,#N/A)</f>
        <v>13.157307881004416</v>
      </c>
      <c r="EN55" s="198">
        <f>IFERROR((VLOOKUP($A55,'22 23'!$F$10:$S$408,12,FALSE)/VLOOKUP($A55,'2022'!$F$10:$N$469,8,FALSE))*1000,#N/A)</f>
        <v>7.4787734811490916</v>
      </c>
      <c r="EO55" s="196">
        <f>IFERROR((VLOOKUP($A55,'23 24'!$F$7:$S$408,12,FALSE)/VLOOKUP($A55,'2023'!$C$7:$N$469,9,FALSE))*1000,#N/A)</f>
        <v>3.2680450554478311</v>
      </c>
    </row>
    <row r="56" spans="1:145" x14ac:dyDescent="0.3">
      <c r="A56" t="s">
        <v>829</v>
      </c>
      <c r="B56" t="s">
        <v>1743</v>
      </c>
      <c r="C56" t="str">
        <f>IF(VLOOKUP($A56,'0910'!$F$10:$L$433,1,FALSE)=VLOOKUP($A56,'2010'!$C$5:$K$611,1,FALSE),VLOOKUP($A56,'0910'!$F$10:$L$433,1,FALSE),FALSE)</f>
        <v>Canterbury</v>
      </c>
      <c r="D56" t="str">
        <f>IF(VLOOKUP($A56,'1011'!$F$10:$L$433,1,FALSE)=VLOOKUP($A56,'2011'!$C$5:$K$611,1,FALSE),VLOOKUP($A56,'1011'!$F$10:$L$433,1,FALSE),FALSE)</f>
        <v>Canterbury</v>
      </c>
      <c r="E56" t="str">
        <f>IF(VLOOKUP(A56,'1112'!$F$10:$L$408,1,FALSE)=VLOOKUP(A56,'2012'!$F$10:$M$460,1,FALSE),VLOOKUP(A56,'1112'!$F$10:$L$408,1,FALSE),FALSE)</f>
        <v>Canterbury</v>
      </c>
      <c r="F56" t="str">
        <f>IF(VLOOKUP($A56,'1213'!$F$10:$L$408,1,FALSE)=VLOOKUP($A56,'2013'!$F$10:$M$460,1,FALSE),VLOOKUP($A56,'1213'!$F$10:$L$408,1,FALSE),FALSE)</f>
        <v>Canterbury</v>
      </c>
      <c r="G56" t="str">
        <f>IF(VLOOKUP($A56,'1314'!$F$10:$L$408,1,FALSE)=VLOOKUP($A56,'2014'!$F$10:$M$460,1,FALSE),VLOOKUP($A56,'1314'!$F$10:$L$408,1,FALSE),FALSE)</f>
        <v>Canterbury</v>
      </c>
      <c r="H56" t="str">
        <f>IF(VLOOKUP($A56,'1415'!$F$10:$L$408,1,FALSE)=VLOOKUP($A56,'2015'!$F$10:$M$460,1,FALSE),VLOOKUP($A56,'1415'!$F$10:$L$408,1,FALSE),FALSE)</f>
        <v>Canterbury</v>
      </c>
      <c r="I56" t="str">
        <f>IF(VLOOKUP($A56,'1516'!$F$10:$L$408,1,FALSE)=VLOOKUP($A56,'2015'!$F$10:$M$460,1,FALSE),VLOOKUP($A56,'1516'!$F$10:$L$408,1,FALSE),FALSE)</f>
        <v>Canterbury</v>
      </c>
      <c r="J56" t="str">
        <f>IF(VLOOKUP($A56,'1617'!$F$10:$L$408,1,FALSE)=VLOOKUP($A56,'2016'!$F$10:$M$460,1,FALSE),VLOOKUP($A56,'1617'!$F$10:$L$408,1,FALSE),FALSE)</f>
        <v>Canterbury</v>
      </c>
      <c r="K56" t="str">
        <f>IF(VLOOKUP($A56,'1718'!$F$10:$M$408,1,FALSE)=VLOOKUP($A56,'2017'!$F$10:$M$460,1,FALSE),VLOOKUP($A56,'1718'!$F$10:$M$408,1,FALSE),FALSE)</f>
        <v>Canterbury</v>
      </c>
      <c r="L56" t="str">
        <f>IF(VLOOKUP($A56,'1819'!$F$10:$M$408,1,FALSE)=VLOOKUP($A56,'2018'!$F$10:$M$460,1,FALSE),VLOOKUP($A56,'1819'!$F$10:$M$408,1,FALSE),FALSE)</f>
        <v>Canterbury</v>
      </c>
      <c r="M56" t="str">
        <f>IF(VLOOKUP($A56,'1920'!$F$10:$M$408,1,FALSE)=VLOOKUP($A56,'2019'!$F$10:$M$464,1,FALSE),VLOOKUP($A56,'1920'!$F$10:$M$408,1,FALSE),FALSE)</f>
        <v>Canterbury</v>
      </c>
      <c r="N56" t="str">
        <f>IF(VLOOKUP($A56,'20 21'!$F$10:$N$408,1,FALSE)=VLOOKUP($A56,'2020'!$F$10:$O$468,1,FALSE),VLOOKUP($A56,'20 21'!$F$10:$N$408,1,FALSE),FALSE)</f>
        <v>Canterbury</v>
      </c>
      <c r="O56" t="str">
        <f>IF(VLOOKUP($A56,'21 22'!$F$10:$N$408,1,FALSE)=VLOOKUP($A56,'2021'!$F$10:$O$471,1,FALSE),VLOOKUP($A56,'21 22'!$F$10:$N$408,1,FALSE),FALSE)</f>
        <v>Canterbury</v>
      </c>
      <c r="P56" t="str">
        <f>IF(VLOOKUP($A56,'22 23'!$F$10:$N$408,1,FALSE)=VLOOKUP($A56,'2022'!$F$10:$O$468,1,FALSE),VLOOKUP($A56,'22 23'!$F$10:$N$408,1,FALSE),FALSE)</f>
        <v>Canterbury</v>
      </c>
      <c r="Q56" t="str">
        <f>IF(VLOOKUP($A56,'23 24'!$F$7:$N$408,1,FALSE)=VLOOKUP($A56,'2023'!$C$7:$O$468,1,FALSE),VLOOKUP($A56,'23 24'!$F$7:$N$408,1,FALSE),FALSE)</f>
        <v>Canterbury</v>
      </c>
      <c r="S56" s="196">
        <f>IFERROR((VLOOKUP($A56,'0910'!$F$10:$L$433,4,FALSE)/VLOOKUP($A56,'2010'!$C$5:$K$611,9,FALSE))*1000,#N/A)</f>
        <v>4.4115330077201822</v>
      </c>
      <c r="T56" s="196">
        <f>IFERROR((VLOOKUP($A56,'1011'!$F$10:$L$433,4,FALSE)/VLOOKUP($A56,'2011'!$C$5:$K$611,9,FALSE))*1000,#N/A)</f>
        <v>7.0466645787660509</v>
      </c>
      <c r="U56" s="196">
        <f>IFERROR((VLOOKUP($A56,'1112'!$F$10:$L$408,4,FALSE)/VLOOKUP($A56,'2012'!$F$10:$M$460,8,FALSE))*1000,#N/A)</f>
        <v>8.3746898263027294</v>
      </c>
      <c r="V56" s="196">
        <f>IFERROR((VLOOKUP($A56,'1213'!$F$10:$L$408,4,FALSE)/VLOOKUP($A56,'2013'!$F$10:$M$460,8,FALSE))*1000,#N/A)</f>
        <v>3.2302722658052607</v>
      </c>
      <c r="W56" s="196">
        <f>IFERROR((VLOOKUP($A56,'1314'!$F$10:$L$408,4,FALSE)/VLOOKUP($A56,'2014'!$F$10:$M$460,8,FALSE))*1000,#N/A)</f>
        <v>3.3562166285278412</v>
      </c>
      <c r="X56" s="196">
        <f>IFERROR((VLOOKUP($A56,'1415'!$F$10:$L$408,4,FALSE)/VLOOKUP($A56,'2015'!$F$10:$M$460,8,FALSE))*1000,#N/A)</f>
        <v>3.4911961141469341</v>
      </c>
      <c r="Y56" s="196">
        <f>IFERROR((VLOOKUP($A56,'1516'!$F$10:$L$408,4,FALSE)/VLOOKUP($A56,'2016'!$F$10:$M$460,8,FALSE))*1000,#N/A)</f>
        <v>2.2665457842248413</v>
      </c>
      <c r="Z56" s="196">
        <f>IFERROR((VLOOKUP($A56,'1617'!$F$10:$L$408,4,FALSE)/VLOOKUP($A56,'2017'!$F$10:$M$460,8,FALSE))*1000,#N/A)</f>
        <v>3.3037993692746661</v>
      </c>
      <c r="AA56" s="196">
        <f>IFERROR((VLOOKUP($A56,'1718'!$F$10:$L$408,4,FALSE)/VLOOKUP($A56,'2018'!$F$10:$N$460,9,FALSE))*1000,#N/A)</f>
        <v>3.3958364092721101</v>
      </c>
      <c r="AB56" s="196">
        <f>IFERROR((VLOOKUP($A56,'1819'!$F$10:$L$408,4,FALSE)/VLOOKUP($A56,'2018'!$F$10:$N$460,9,FALSE))*1000,#N/A)</f>
        <v>4.4293518381810131</v>
      </c>
      <c r="AC56" s="196">
        <f>IFERROR((VLOOKUP($A56,'1920'!$F$10:$L$408,4,FALSE)/VLOOKUP($A56,'2019'!$F$10:$N$464,8,FALSE))*1000,#N/A)</f>
        <v>10.269802379659923</v>
      </c>
      <c r="AD56" s="196">
        <f>IFERROR((VLOOKUP($A56,'20 21'!$F$10:$M$408,4,FALSE)/VLOOKUP($A56,'2020'!$F$10:$N$469,8,FALSE))*1000,#N/A)</f>
        <v>4.2882344155949781</v>
      </c>
      <c r="AE56" s="196">
        <f>IFERROR((VLOOKUP($A56,'21 22'!$F$10:$M$408,4,FALSE)/VLOOKUP($A56,'2021'!$F$10:$N$469,8,FALSE))*1000,#N/A)</f>
        <v>5.0039737438554148</v>
      </c>
      <c r="AF56" s="196">
        <f>IFERROR((VLOOKUP($A56,'22 23'!$F$10:$M$408,4,FALSE)/VLOOKUP($A56,'2022'!$F$10:$N$469,8,FALSE))*1000,#N/A)</f>
        <v>6.8469203426373753</v>
      </c>
      <c r="AG56" s="196">
        <f>IFERROR((VLOOKUP($A56,'23 24'!$F$7:$M$408,4,FALSE)/VLOOKUP($A56,'2023'!$C$7:$N$469,9,FALSE))*1000,#N/A)</f>
        <v>4.7631419416298604</v>
      </c>
      <c r="AI56" s="196">
        <f>IFERROR((VLOOKUP($A56,'0910'!$F$10:$L$433,5,FALSE)/VLOOKUP($A56,'2010'!$C$5:$K$611,9,FALSE))*1000,#N/A)</f>
        <v>0</v>
      </c>
      <c r="AJ56" s="196">
        <f>IFERROR((VLOOKUP($A56,'1011'!$F$10:$L$433,5,FALSE)/VLOOKUP($A56,'2011'!$C$5:$K$611,9,FALSE))*1000,#N/A)</f>
        <v>0.15659254619480115</v>
      </c>
      <c r="AK56" s="196">
        <f>IFERROR((VLOOKUP($A56,'1112'!$F$10:$L$408,5,FALSE)/VLOOKUP($A56,'2012'!$F$10:$M$460,8,FALSE))*1000,#N/A)</f>
        <v>0.9305210918114144</v>
      </c>
      <c r="AL56" s="196">
        <f>IFERROR((VLOOKUP($A56,'1213'!$F$10:$L$408,5,FALSE)/VLOOKUP($A56,'2013'!$F$10:$M$460,8,FALSE))*1000,#N/A)</f>
        <v>0.76911244423934777</v>
      </c>
      <c r="AM56" s="196">
        <f>IFERROR((VLOOKUP($A56,'1314'!$F$10:$L$408,5,FALSE)/VLOOKUP($A56,'2014'!$F$10:$M$460,8,FALSE))*1000,#N/A)</f>
        <v>0</v>
      </c>
      <c r="AN56" s="196">
        <f>IFERROR((VLOOKUP($A56,'1415'!$F$10:$L$408,5,FALSE)/VLOOKUP($A56,'2015'!$F$10:$M$460,8,FALSE))*1000,#N/A)</f>
        <v>0</v>
      </c>
      <c r="AO56" s="196">
        <f>IFERROR((VLOOKUP($A56,'1516'!$F$10:$L$408,5,FALSE)/VLOOKUP($A56,'2016'!$F$10:$M$460,8,FALSE))*1000,#N/A)</f>
        <v>0</v>
      </c>
      <c r="AP56" s="196">
        <f>IFERROR((VLOOKUP($A56,'1617'!$F$10:$L$408,5,FALSE)/VLOOKUP($A56,'2017'!$F$10:$M$460,8,FALSE))*1000,#N/A)</f>
        <v>0</v>
      </c>
      <c r="AQ56" s="196">
        <f>IFERROR((VLOOKUP($A56,'1718'!$F$10:$L$408,5,FALSE)/VLOOKUP($A56,'2018'!$F$10:$N$460,9,FALSE))*1000,#N/A)</f>
        <v>0.59058024509080176</v>
      </c>
      <c r="AR56" s="196">
        <f>IFERROR((VLOOKUP($A56,'1819'!$F$10:$L$408,5,FALSE)/VLOOKUP($A56,'2018'!$F$10:$N$460,9,FALSE))*1000,#N/A)</f>
        <v>1.3288055514543038</v>
      </c>
      <c r="AS56" s="196">
        <f>IFERROR((VLOOKUP($A56,'1920'!$F$10:$L$408,5,FALSE)/VLOOKUP($A56,'2019'!$F$10:$N$464,8,FALSE))*1000,#N/A)</f>
        <v>0.88026877539942194</v>
      </c>
      <c r="AT56" s="196">
        <f>IFERROR((VLOOKUP($A56,'20 21'!$F$10:$L$408,5,FALSE)/VLOOKUP($A56,'2020'!$F$10:$N$469,8,FALSE))*1000,#N/A)</f>
        <v>1.6265716748808536</v>
      </c>
      <c r="AU56" s="196">
        <f>IFERROR((VLOOKUP($A56,'21 22'!$F$10:$L$408,5,FALSE)/VLOOKUP($A56,'2021'!$F$10:$N$469,8,FALSE))*1000,#N/A)</f>
        <v>2.9435139669737733</v>
      </c>
      <c r="AV56" s="196">
        <f>IFERROR((VLOOKUP($A56,'22 23'!$F$10:$L$408,5,FALSE)/VLOOKUP($A56,'2022'!$F$10:$N$469,8,FALSE))*1000,#N/A)</f>
        <v>3.350620593205524</v>
      </c>
      <c r="AW56" s="196">
        <f>IFERROR((VLOOKUP($A56,'23 24'!$F$7:$M$408,5,FALSE)/VLOOKUP($A56,'2023'!$C$7:$N$469,9,FALSE))*1000,#N/A)</f>
        <v>3.752778499465951</v>
      </c>
      <c r="AY56" s="196">
        <f>IFERROR((VLOOKUP($A56,'0910'!$F$10:$L$433,6,FALSE)/VLOOKUP($A56,'2010'!$C$5:$K$611,9,FALSE))*1000,#N/A)</f>
        <v>0</v>
      </c>
      <c r="AZ56" s="196">
        <f>IFERROR((VLOOKUP($A56,'1011'!$F$10:$L$433,6,FALSE)/VLOOKUP($A56,'2011'!$C$5:$K$611,9,FALSE))*1000,#N/A)</f>
        <v>0</v>
      </c>
      <c r="BA56" s="196">
        <f>IFERROR((VLOOKUP($A56,'1112'!$F$10:$L$408,6,FALSE)/VLOOKUP($A56,'2012'!$F$10:$M$460,8,FALSE))*1000,#N/A)</f>
        <v>0.4652605459057072</v>
      </c>
      <c r="BB56" s="196">
        <f>IFERROR((VLOOKUP($A56,'1213'!$F$10:$L$408,6,FALSE)/VLOOKUP($A56,'2013'!$F$10:$M$460,8,FALSE))*1000,#N/A)</f>
        <v>0</v>
      </c>
      <c r="BC56" s="196">
        <f>IFERROR((VLOOKUP($A56,'1314'!$F$10:$L$408,6,FALSE)/VLOOKUP($A56,'2014'!$F$10:$M$460,8,FALSE))*1000,#N/A)</f>
        <v>0</v>
      </c>
      <c r="BD56" s="196">
        <f>IFERROR((VLOOKUP($A56,'1415'!$F$10:$L$408,6,FALSE)/VLOOKUP($A56,'2015'!$F$10:$M$460,8,FALSE))*1000,#N/A)</f>
        <v>0</v>
      </c>
      <c r="BE56" s="196">
        <f>IFERROR((VLOOKUP($A56,'1516'!$F$10:$L$408,6,FALSE)/VLOOKUP($A56,'2016'!$F$10:$M$460,8,FALSE))*1000,#N/A)</f>
        <v>0</v>
      </c>
      <c r="BF56" s="196">
        <f>IFERROR((VLOOKUP($A56,'1617'!$F$10:$L$408,6,FALSE)/VLOOKUP($A56,'2017'!$F$10:$M$460,8,FALSE))*1000,#N/A)</f>
        <v>0</v>
      </c>
      <c r="BG56" s="196">
        <f>IFERROR((VLOOKUP($A56,'1718'!$F$10:$L$408,6,FALSE)/VLOOKUP($A56,'2018'!$F$10:$N$460,9,FALSE))*1000,#N/A)</f>
        <v>0</v>
      </c>
      <c r="BH56" s="196">
        <f>IFERROR((VLOOKUP($A56,'1819'!$F$10:$L$408,6,FALSE)/VLOOKUP($A56,'2018'!$F$10:$N$460,9,FALSE))*1000,#N/A)</f>
        <v>0</v>
      </c>
      <c r="BI56" s="196">
        <f>IFERROR((VLOOKUP($A56,'1920'!$F$10:$L$408,6,FALSE)/VLOOKUP($A56,'2019'!$F$10:$N$464,8,FALSE))*1000,#N/A)</f>
        <v>0</v>
      </c>
      <c r="BJ56" s="196">
        <f>IFERROR((VLOOKUP($A56,'20 21'!$F$10:$L$408,6,FALSE)/VLOOKUP($A56,'2020'!$F$10:$N$469,8,FALSE))*1000,#N/A)</f>
        <v>0</v>
      </c>
      <c r="BK56" s="196">
        <f>IFERROR((VLOOKUP($A56,'21 22'!$F$10:$L$408,6,FALSE)/VLOOKUP($A56,'2021'!$F$10:$N$469,8,FALSE))*1000,#N/A)</f>
        <v>0</v>
      </c>
      <c r="BL56" s="196">
        <f>IFERROR((VLOOKUP($A56,'22 23'!$F$10:$L$408,6,FALSE)/VLOOKUP($A56,'2022'!$F$10:$N$469,8,FALSE))*1000,#N/A)</f>
        <v>0</v>
      </c>
      <c r="BM56" s="196">
        <f>IFERROR((VLOOKUP($A56,'23 24'!$F$7:$M$408,6,FALSE)/VLOOKUP($A56,'2023'!$C$7:$N$469,9,FALSE))*1000,#N/A)</f>
        <v>0</v>
      </c>
      <c r="BO56" s="196">
        <f>IFERROR((VLOOKUP($A56,'0910'!$F$10:$L$433,7,FALSE)/VLOOKUP($A56,'2010'!$C$5:$K$611,9,FALSE))*1000,#N/A)</f>
        <v>4.4115330077201822</v>
      </c>
      <c r="BP56" s="196">
        <f>IFERROR((VLOOKUP($A56,'1011'!$F$10:$L$433,7,FALSE)/VLOOKUP($A56,'2011'!$C$5:$K$611,9,FALSE))*1000,#N/A)</f>
        <v>7.0466645787660509</v>
      </c>
      <c r="BQ56" s="196">
        <f>IFERROR((VLOOKUP($A56,'1112'!$F$10:$L$408,7,FALSE)/VLOOKUP($A56,'2012'!$F$10:$M$460,8,FALSE))*1000,#N/A)</f>
        <v>9.7704714640198507</v>
      </c>
      <c r="BR56" s="196">
        <f>IFERROR((VLOOKUP($A56,'1213'!$F$10:$L$408,7,FALSE)/VLOOKUP($A56,'2013'!$F$10:$M$460,8,FALSE))*1000,#N/A)</f>
        <v>3.999384710044608</v>
      </c>
      <c r="BS56" s="196">
        <f>IFERROR((VLOOKUP($A56,'1314'!$F$10:$L$408,7,FALSE)/VLOOKUP($A56,'2014'!$F$10:$M$460,8,FALSE))*1000,#N/A)</f>
        <v>3.5087719298245617</v>
      </c>
      <c r="BT56" s="196">
        <f>IFERROR((VLOOKUP($A56,'1415'!$F$10:$L$408,7,FALSE)/VLOOKUP($A56,'2015'!$F$10:$M$460,8,FALSE))*1000,#N/A)</f>
        <v>3.4911961141469341</v>
      </c>
      <c r="BU56" s="196">
        <f>IFERROR((VLOOKUP($A56,'1516'!$F$10:$L$408,7,FALSE)/VLOOKUP($A56,'2016'!$F$10:$M$460,8,FALSE))*1000,#N/A)</f>
        <v>2.2665457842248413</v>
      </c>
      <c r="BV56" s="196">
        <f>IFERROR((VLOOKUP($A56,'1617'!$F$10:$L$408,7,FALSE)/VLOOKUP($A56,'2017'!$F$10:$M$460,8,FALSE))*1000,#N/A)</f>
        <v>3.3037993692746661</v>
      </c>
      <c r="BW56" s="196">
        <f>IFERROR((VLOOKUP($A56,'1718'!$F$10:$L$408,7,FALSE)/VLOOKUP($A56,'2018'!$F$10:$N$460,9,FALSE))*1000,#N/A)</f>
        <v>3.9864166543629116</v>
      </c>
      <c r="BX56" s="196">
        <f>IFERROR((VLOOKUP($A56,'1819'!$F$10:$L$408,7,FALSE)/VLOOKUP($A56,'2018'!$F$10:$N$460,9,FALSE))*1000,#N/A)</f>
        <v>5.7581573896353166</v>
      </c>
      <c r="BY56" s="196">
        <f>IFERROR((VLOOKUP($A56,'1920'!$F$10:$L$408,7,FALSE)/VLOOKUP($A56,'2019'!$F$10:$N$464,8,FALSE))*1000,#N/A)</f>
        <v>11.150071155059345</v>
      </c>
      <c r="BZ56" s="196">
        <f>IFERROR((VLOOKUP($A56,'20 21'!$F$10:$L$408,7,FALSE)/VLOOKUP($A56,'2020'!$F$10:$N$469,8,FALSE))*1000,#N/A)</f>
        <v>5.9148060904758317</v>
      </c>
      <c r="CA56" s="196">
        <f>IFERROR((VLOOKUP($A56,'21 22'!$F$10:$L$408,7,FALSE)/VLOOKUP($A56,'2021'!$F$10:$N$469,8,FALSE))*1000,#N/A)</f>
        <v>7.9474877108291881</v>
      </c>
      <c r="CB56" s="196">
        <f>IFERROR((VLOOKUP($A56,'22 23'!$F$10:$L$408,7,FALSE)/VLOOKUP($A56,'2022'!$F$10:$N$469,8,FALSE))*1000,#N/A)</f>
        <v>10.051861779616573</v>
      </c>
      <c r="CC56" s="196">
        <f>IFERROR((VLOOKUP($A56,'23 24'!$F$7:$M$408,7,FALSE)/VLOOKUP($A56,'2023'!$C$7:$N$469,9,FALSE))*1000,#N/A)</f>
        <v>8.51592044109581</v>
      </c>
      <c r="CE56" s="198">
        <f>IFERROR((VLOOKUP($A56,'0910'!$F$10:$S$433,9,FALSE)/VLOOKUP($A56,'2010'!$C$5:$K$611,9,FALSE))*1000,#N/A)</f>
        <v>4.8841972585473448</v>
      </c>
      <c r="CF56" s="198">
        <f>IFERROR((VLOOKUP($A56,'1011'!$F$10:$S$433,10,FALSE)/VLOOKUP($A56,'2011'!$C$5:$K$611,9,FALSE))*1000,#N/A)</f>
        <v>4.2279987472596305</v>
      </c>
      <c r="CG56" s="198">
        <f>IFERROR((VLOOKUP($A56,'1112'!$F$10:$S$408,9,FALSE)/VLOOKUP($A56,'2012'!$F$10:$M$460,8,FALSE))*1000,#N/A)</f>
        <v>6.2034739454094296</v>
      </c>
      <c r="CH56" s="198">
        <f>IFERROR((VLOOKUP($A56,'1213'!$F$10:$S$408,9,FALSE)/VLOOKUP($A56,'2013'!$F$10:$M$460,8,FALSE))*1000,#N/A)</f>
        <v>7.075834487002</v>
      </c>
      <c r="CI56" s="198">
        <f>IFERROR((VLOOKUP($A56,'1314'!$F$10:$S$408,9,FALSE)/VLOOKUP($A56,'2014'!$F$10:$M$460,8,FALSE))*1000,#N/A)</f>
        <v>5.3394355453852027</v>
      </c>
      <c r="CJ56" s="198">
        <f>IFERROR((VLOOKUP($A56,'1415'!$F$10:$S$408,9,FALSE)/VLOOKUP($A56,'2015'!$F$10:$M$460,8,FALSE))*1000,#N/A)</f>
        <v>3.7947783849423193</v>
      </c>
      <c r="CK56" s="198">
        <f>IFERROR((VLOOKUP($A56,'1516'!$F$10:$S$408,9,FALSE)/VLOOKUP($A56,'2016'!$F$10:$M$460,8,FALSE))*1000,#N/A)</f>
        <v>3.0220610456331216</v>
      </c>
      <c r="CL56" s="198">
        <f>IFERROR((VLOOKUP($A56,'1617'!$F$10:$S$408,9,FALSE)/VLOOKUP($A56,'2017'!$F$10:$M$460,8,FALSE))*1000,#N/A)</f>
        <v>2.4027631776543021</v>
      </c>
      <c r="CM56" s="198">
        <f>IFERROR((VLOOKUP($A56,'1718'!$F$10:$S$408,9,FALSE)/VLOOKUP($A56,'2018'!$F$10:$N$460,9,FALSE))*1000,#N/A)</f>
        <v>3.3958364092721101</v>
      </c>
      <c r="CN56" s="198">
        <f>IFERROR((VLOOKUP($A56,'1819'!$F$10:$S$408,9,FALSE)/VLOOKUP($A56,'2018'!$F$10:$N$460,9,FALSE))*1000,#N/A)</f>
        <v>3.1005462867267086</v>
      </c>
      <c r="CO56" s="198">
        <f>IFERROR((VLOOKUP($A56,'1920'!$F$10:$S$408,9,FALSE)/VLOOKUP($A56,'2019'!$F$10:$N$464,8,FALSE))*1000,#N/A)</f>
        <v>5.4283241149631021</v>
      </c>
      <c r="CP56" s="198">
        <f>IFERROR((VLOOKUP($A56,'20 21'!$F$10:$S$408,9,FALSE)/VLOOKUP($A56,'2020'!$F$10:$N$469,8,FALSE))*1000,#N/A)</f>
        <v>3.9924941110711862</v>
      </c>
      <c r="CQ56" s="198">
        <f>IFERROR((VLOOKUP($A56,'21 22'!$F$10:$S$408,9,FALSE)/VLOOKUP($A56,'2021'!$F$10:$N$469,8,FALSE))*1000,#N/A)</f>
        <v>4.1209195537632821</v>
      </c>
      <c r="CR56" s="198">
        <f>IFERROR((VLOOKUP($A56,'22 23'!$F$10:$S$408,9,FALSE)/VLOOKUP($A56,'2022'!$F$10:$N$469,8,FALSE))*1000,#N/A)</f>
        <v>6.2642037177320669</v>
      </c>
      <c r="CS56" s="196">
        <f>IFERROR((VLOOKUP($A56,'23 24'!$F$7:$S$408,9,FALSE)/VLOOKUP($A56,'2023'!$C$7:$N$469,9,FALSE))*1000,#N/A)</f>
        <v>5.7735053837937702</v>
      </c>
      <c r="CU56" s="198">
        <f>IFERROR((VLOOKUP($A56,'0910'!$F$10:$S$433,10,FALSE)/VLOOKUP($A56,'2010'!$C$5:$K$611,9,FALSE))*1000,#N/A)</f>
        <v>1.1028832519300455</v>
      </c>
      <c r="CV56" s="198">
        <f>IFERROR((VLOOKUP($A56,'1011'!$F$10:$S$433,11,FALSE)/VLOOKUP($A56,'2011'!$C$5:$K$611,9,FALSE))*1000,#N/A)</f>
        <v>1.2527403695584092</v>
      </c>
      <c r="CW56" s="198">
        <f>IFERROR((VLOOKUP($A56,'1112'!$F$10:$S$408,10,FALSE)/VLOOKUP($A56,'2012'!$F$10:$M$460,8,FALSE))*1000,#N/A)</f>
        <v>0.4652605459057072</v>
      </c>
      <c r="CX56" s="198">
        <f>IFERROR((VLOOKUP($A56,'1213'!$F$10:$S$408,10,FALSE)/VLOOKUP($A56,'2013'!$F$10:$M$460,8,FALSE))*1000,#N/A)</f>
        <v>1.0767574219350868</v>
      </c>
      <c r="CY56" s="198">
        <f>IFERROR((VLOOKUP($A56,'1314'!$F$10:$S$408,10,FALSE)/VLOOKUP($A56,'2014'!$F$10:$M$460,8,FALSE))*1000,#N/A)</f>
        <v>0.45766590389016021</v>
      </c>
      <c r="CZ56" s="198">
        <f>IFERROR((VLOOKUP($A56,'1415'!$F$10:$S$408,10,FALSE)/VLOOKUP($A56,'2015'!$F$10:$M$460,8,FALSE))*1000,#N/A)</f>
        <v>0.15179113539769279</v>
      </c>
      <c r="DA56" s="198">
        <f>IFERROR((VLOOKUP($A56,'1516'!$F$10:$S$408,10,FALSE)/VLOOKUP($A56,'2016'!$F$10:$M$460,8,FALSE))*1000,#N/A)</f>
        <v>0</v>
      </c>
      <c r="DB56" s="198">
        <f>IFERROR((VLOOKUP($A56,'1617'!$F$10:$S$408,10,FALSE)/VLOOKUP($A56,'2017'!$F$10:$M$460,8,FALSE))*1000,#N/A)</f>
        <v>0</v>
      </c>
      <c r="DC56" s="198">
        <f>IFERROR((VLOOKUP($A56,'1718'!$F$10:$S$408,10,FALSE)/VLOOKUP($A56,'2018'!$F$10:$N$460,9,FALSE))*1000,#N/A)</f>
        <v>0.44293518381810132</v>
      </c>
      <c r="DD56" s="198">
        <f>IFERROR((VLOOKUP($A56,'1819'!$F$10:$S$408,10,FALSE)/VLOOKUP($A56,'2018'!$F$10:$N$460,9,FALSE))*1000,#N/A)</f>
        <v>0.44293518381810132</v>
      </c>
      <c r="DE56" s="198">
        <f>IFERROR((VLOOKUP($A56,'1920'!$F$10:$S$408,10,FALSE)/VLOOKUP($A56,'2019'!$F$10:$N$464,8,FALSE))*1000,#N/A)</f>
        <v>1.4671146256657033</v>
      </c>
      <c r="DF56" s="198">
        <f>IFERROR((VLOOKUP($A56,'20 21'!$F$10:$S$408,10,FALSE)/VLOOKUP($A56,'2020'!$F$10:$N$469,8,FALSE))*1000,#N/A)</f>
        <v>0.44361045678568739</v>
      </c>
      <c r="DG56" s="198">
        <f>IFERROR((VLOOKUP($A56,'21 22'!$F$10:$S$408,10,FALSE)/VLOOKUP($A56,'2021'!$F$10:$N$469,8,FALSE))*1000,#N/A)</f>
        <v>1.324581285138198</v>
      </c>
      <c r="DH56" s="198">
        <f>IFERROR((VLOOKUP($A56,'22 23'!$F$10:$S$408,10,FALSE)/VLOOKUP($A56,'2022'!$F$10:$N$469,8,FALSE))*1000,#N/A)</f>
        <v>2.4765456558475614</v>
      </c>
      <c r="DI56" s="196">
        <f>IFERROR((VLOOKUP($A56,'23 24'!$F$7:$S$408,10,FALSE)/VLOOKUP($A56,'2023'!$C$7:$N$469,9,FALSE))*1000,#N/A)</f>
        <v>2.309402153517508</v>
      </c>
      <c r="DK56" s="198">
        <f>IFERROR((VLOOKUP($A56,'0910'!$F$10:$S$433,11,FALSE)/VLOOKUP($A56,'2010'!$C$5:$K$611,9,FALSE))*1000,#N/A)</f>
        <v>0</v>
      </c>
      <c r="DL56" s="198">
        <f>IFERROR((VLOOKUP($A56,'1011'!$F$10:$S$433,12,FALSE)/VLOOKUP($A56,'2011'!$C$5:$K$611,9,FALSE))*1000,#N/A)</f>
        <v>0</v>
      </c>
      <c r="DM56" s="198">
        <f>IFERROR((VLOOKUP($A56,'1112'!$F$10:$S$408,11,FALSE)/VLOOKUP($A56,'2012'!$F$10:$M$460,8,FALSE))*1000,#N/A)</f>
        <v>0</v>
      </c>
      <c r="DN56" s="198">
        <f>IFERROR((VLOOKUP($A56,'1213'!$F$10:$S$408,11,FALSE)/VLOOKUP($A56,'2013'!$F$10:$M$460,8,FALSE))*1000,#N/A)</f>
        <v>0</v>
      </c>
      <c r="DO56" s="198">
        <f>IFERROR((VLOOKUP($A56,'1314'!$F$10:$S$408,11,FALSE)/VLOOKUP($A56,'2014'!$F$10:$M$460,8,FALSE))*1000,#N/A)</f>
        <v>0</v>
      </c>
      <c r="DP56" s="198">
        <f>IFERROR((VLOOKUP($A56,'1415'!$F$10:$S$408,11,FALSE)/VLOOKUP($A56,'2015'!$F$10:$M$460,8,FALSE))*1000,#N/A)</f>
        <v>0</v>
      </c>
      <c r="DQ56" s="198">
        <f>IFERROR((VLOOKUP($A56,'1516'!$F$10:$S$408,11,FALSE)/VLOOKUP($A56,'2016'!$F$10:$M$460,8,FALSE))*1000,#N/A)</f>
        <v>0</v>
      </c>
      <c r="DR56" s="198">
        <f>IFERROR((VLOOKUP($A56,'1617'!$F$10:$S$408,11,FALSE)/VLOOKUP($A56,'2017'!$F$10:$M$460,8,FALSE))*1000,#N/A)</f>
        <v>0</v>
      </c>
      <c r="DS56" s="198">
        <f>IFERROR((VLOOKUP($A56,'1718'!$F$10:$S$408,11,FALSE)/VLOOKUP($A56,'2018'!$F$10:$N$460,9,FALSE))*1000,#N/A)</f>
        <v>0</v>
      </c>
      <c r="DT56" s="198">
        <f>IFERROR((VLOOKUP($A56,'1819'!$F$10:$S$408,11,FALSE)/VLOOKUP($A56,'2018'!$F$10:$N$460,9,FALSE))*1000,#N/A)</f>
        <v>0</v>
      </c>
      <c r="DU56" s="198">
        <f>IFERROR((VLOOKUP($A56,'1920'!$F$10:$S$408,11,FALSE)/VLOOKUP($A56,'2019'!$F$10:$N$464,8,FALSE))*1000,#N/A)</f>
        <v>0</v>
      </c>
      <c r="DV56" s="198">
        <f>IFERROR((VLOOKUP($A56,'20 21'!$F$10:$S$408,11,FALSE)/VLOOKUP($A56,'2020'!$F$10:$N$469,8,FALSE))*1000,#N/A)</f>
        <v>0</v>
      </c>
      <c r="DW56" s="198">
        <f>IFERROR((VLOOKUP($A56,'21 22'!$F$10:$S$408,11,FALSE)/VLOOKUP($A56,'2021'!$F$10:$N$469,8,FALSE))*1000,#N/A)</f>
        <v>0</v>
      </c>
      <c r="DX56" s="198">
        <f>IFERROR((VLOOKUP($A56,'22 23'!$F$10:$S$408,11,FALSE)/VLOOKUP($A56,'2022'!$F$10:$N$469,8,FALSE))*1000,#N/A)</f>
        <v>0</v>
      </c>
      <c r="DY56" s="196">
        <f>IFERROR((VLOOKUP($A56,'23 24'!$F$7:$S$408,11,FALSE)/VLOOKUP($A56,'2023'!$C$7:$N$469,9,FALSE))*1000,#N/A)</f>
        <v>0</v>
      </c>
      <c r="EA56" s="198">
        <f>IFERROR((VLOOKUP($A56,'0910'!$F$10:$S$433,12,FALSE)/VLOOKUP($A56,'2010'!$C$5:$K$611,9,FALSE))*1000,#N/A)</f>
        <v>5.9870805104773908</v>
      </c>
      <c r="EB56" s="198">
        <f>IFERROR((VLOOKUP($A56,'1011'!$F$10:$S$433,13,FALSE)/VLOOKUP($A56,'2011'!$C$5:$K$611,9,FALSE))*1000,#N/A)</f>
        <v>5.4807391168180395</v>
      </c>
      <c r="EC56" s="198">
        <f>IFERROR((VLOOKUP($A56,'1112'!$F$10:$S$408,12,FALSE)/VLOOKUP($A56,'2012'!$F$10:$M$460,8,FALSE))*1000,#N/A)</f>
        <v>6.8238213399503724</v>
      </c>
      <c r="ED56" s="198">
        <f>IFERROR((VLOOKUP($A56,'1213'!$F$10:$S$408,12,FALSE)/VLOOKUP($A56,'2013'!$F$10:$M$460,8,FALSE))*1000,#N/A)</f>
        <v>7.9987694200892161</v>
      </c>
      <c r="EE56" s="198">
        <f>IFERROR((VLOOKUP($A56,'1314'!$F$10:$S$408,12,FALSE)/VLOOKUP($A56,'2014'!$F$10:$M$460,8,FALSE))*1000,#N/A)</f>
        <v>5.7971014492753623</v>
      </c>
      <c r="EF56" s="198">
        <f>IFERROR((VLOOKUP($A56,'1415'!$F$10:$S$408,12,FALSE)/VLOOKUP($A56,'2015'!$F$10:$M$460,8,FALSE))*1000,#N/A)</f>
        <v>3.9465695203400122</v>
      </c>
      <c r="EG56" s="198">
        <f>IFERROR((VLOOKUP($A56,'1516'!$F$10:$S$408,12,FALSE)/VLOOKUP($A56,'2016'!$F$10:$M$460,8,FALSE))*1000,#N/A)</f>
        <v>3.0220610456331216</v>
      </c>
      <c r="EH56" s="198">
        <f>IFERROR((VLOOKUP($A56,'1617'!$F$10:$S$408,12,FALSE)/VLOOKUP($A56,'2017'!$F$10:$M$460,8,FALSE))*1000,#N/A)</f>
        <v>2.4027631776543021</v>
      </c>
      <c r="EI56" s="198">
        <f>IFERROR((VLOOKUP($A56,'1718'!$F$10:$S$408,12,FALSE)/VLOOKUP($A56,'2018'!$F$10:$N$460,9,FALSE))*1000,#N/A)</f>
        <v>3.8387715930902111</v>
      </c>
      <c r="EJ56" s="198">
        <f>IFERROR((VLOOKUP($A56,'1819'!$F$10:$S$408,12,FALSE)/VLOOKUP($A56,'2018'!$F$10:$N$460,9,FALSE))*1000,#N/A)</f>
        <v>3.691126531817511</v>
      </c>
      <c r="EK56" s="198">
        <f>IFERROR((VLOOKUP($A56,'1920'!$F$10:$S$408,12,FALSE)/VLOOKUP($A56,'2019'!$F$10:$N$464,8,FALSE))*1000,#N/A)</f>
        <v>6.8954387406288049</v>
      </c>
      <c r="EL56" s="198">
        <f>IFERROR((VLOOKUP($A56,'20 21'!$F$10:$S$408,12,FALSE)/VLOOKUP($A56,'2020'!$F$10:$N$469,8,FALSE))*1000,#N/A)</f>
        <v>4.5839747201187695</v>
      </c>
      <c r="EM56" s="198">
        <f>IFERROR((VLOOKUP($A56,'21 22'!$F$10:$S$408,12,FALSE)/VLOOKUP($A56,'2021'!$F$10:$N$469,8,FALSE))*1000,#N/A)</f>
        <v>5.4455008389014798</v>
      </c>
      <c r="EN56" s="198">
        <f>IFERROR((VLOOKUP($A56,'22 23'!$F$10:$S$408,12,FALSE)/VLOOKUP($A56,'2022'!$F$10:$N$469,8,FALSE))*1000,#N/A)</f>
        <v>8.7407493735796287</v>
      </c>
      <c r="EO56" s="196">
        <f>IFERROR((VLOOKUP($A56,'23 24'!$F$7:$S$408,12,FALSE)/VLOOKUP($A56,'2023'!$C$7:$N$469,9,FALSE))*1000,#N/A)</f>
        <v>8.0829075373112786</v>
      </c>
    </row>
    <row r="57" spans="1:145" x14ac:dyDescent="0.3">
      <c r="A57" t="s">
        <v>527</v>
      </c>
      <c r="B57" t="s">
        <v>1741</v>
      </c>
      <c r="C57" t="str">
        <f>IF(VLOOKUP($A57,'0910'!$F$10:$L$433,1,FALSE)=VLOOKUP($A57,'2010'!$C$5:$K$611,1,FALSE),VLOOKUP($A57,'0910'!$F$10:$L$433,1,FALSE),FALSE)</f>
        <v>Carlisle</v>
      </c>
      <c r="D57" t="str">
        <f>IF(VLOOKUP($A57,'1011'!$F$10:$L$433,1,FALSE)=VLOOKUP($A57,'2011'!$C$5:$K$611,1,FALSE),VLOOKUP($A57,'1011'!$F$10:$L$433,1,FALSE),FALSE)</f>
        <v>Carlisle</v>
      </c>
      <c r="E57" t="str">
        <f>IF(VLOOKUP(A57,'1112'!$F$10:$L$408,1,FALSE)=VLOOKUP(A57,'2012'!$F$10:$M$460,1,FALSE),VLOOKUP(A57,'1112'!$F$10:$L$408,1,FALSE),FALSE)</f>
        <v>Carlisle</v>
      </c>
      <c r="F57" t="str">
        <f>IF(VLOOKUP($A57,'1213'!$F$10:$L$408,1,FALSE)=VLOOKUP($A57,'2013'!$F$10:$M$460,1,FALSE),VLOOKUP($A57,'1213'!$F$10:$L$408,1,FALSE),FALSE)</f>
        <v>Carlisle</v>
      </c>
      <c r="G57" t="str">
        <f>IF(VLOOKUP($A57,'1314'!$F$10:$L$408,1,FALSE)=VLOOKUP($A57,'2014'!$F$10:$M$460,1,FALSE),VLOOKUP($A57,'1314'!$F$10:$L$408,1,FALSE),FALSE)</f>
        <v>Carlisle</v>
      </c>
      <c r="H57" t="str">
        <f>IF(VLOOKUP($A57,'1415'!$F$10:$L$408,1,FALSE)=VLOOKUP($A57,'2015'!$F$10:$M$460,1,FALSE),VLOOKUP($A57,'1415'!$F$10:$L$408,1,FALSE),FALSE)</f>
        <v>Carlisle</v>
      </c>
      <c r="I57" t="str">
        <f>IF(VLOOKUP($A57,'1516'!$F$10:$L$408,1,FALSE)=VLOOKUP($A57,'2015'!$F$10:$M$460,1,FALSE),VLOOKUP($A57,'1516'!$F$10:$L$408,1,FALSE),FALSE)</f>
        <v>Carlisle</v>
      </c>
      <c r="J57" t="str">
        <f>IF(VLOOKUP($A57,'1617'!$F$10:$L$408,1,FALSE)=VLOOKUP($A57,'2016'!$F$10:$M$460,1,FALSE),VLOOKUP($A57,'1617'!$F$10:$L$408,1,FALSE),FALSE)</f>
        <v>Carlisle</v>
      </c>
      <c r="K57" t="str">
        <f>IF(VLOOKUP($A57,'1718'!$F$10:$M$408,1,FALSE)=VLOOKUP($A57,'2017'!$F$10:$M$460,1,FALSE),VLOOKUP($A57,'1718'!$F$10:$M$408,1,FALSE),FALSE)</f>
        <v>Carlisle</v>
      </c>
      <c r="L57" t="str">
        <f>IF(VLOOKUP($A57,'1819'!$F$10:$M$408,1,FALSE)=VLOOKUP($A57,'2018'!$F$10:$M$460,1,FALSE),VLOOKUP($A57,'1819'!$F$10:$M$408,1,FALSE),FALSE)</f>
        <v>Carlisle</v>
      </c>
      <c r="M57" t="str">
        <f>IF(VLOOKUP($A57,'1920'!$F$10:$M$408,1,FALSE)=VLOOKUP($A57,'2019'!$F$10:$M$464,1,FALSE),VLOOKUP($A57,'1920'!$F$10:$M$408,1,FALSE),FALSE)</f>
        <v>Carlisle</v>
      </c>
      <c r="N57" t="str">
        <f>IF(VLOOKUP($A57,'20 21'!$F$10:$N$408,1,FALSE)=VLOOKUP($A57,'2020'!$F$10:$O$468,1,FALSE),VLOOKUP($A57,'20 21'!$F$10:$N$408,1,FALSE),FALSE)</f>
        <v>Carlisle</v>
      </c>
      <c r="O57" t="str">
        <f>IF(VLOOKUP($A57,'21 22'!$F$10:$N$408,1,FALSE)=VLOOKUP($A57,'2021'!$F$10:$O$471,1,FALSE),VLOOKUP($A57,'21 22'!$F$10:$N$408,1,FALSE),FALSE)</f>
        <v>Carlisle</v>
      </c>
      <c r="P57" t="str">
        <f>IF(VLOOKUP($A57,'22 23'!$F$10:$N$408,1,FALSE)=VLOOKUP($A57,'2022'!$F$10:$O$468,1,FALSE),VLOOKUP($A57,'22 23'!$F$10:$N$408,1,FALSE),FALSE)</f>
        <v>Carlisle</v>
      </c>
      <c r="Q57" t="e">
        <f>IF(VLOOKUP($A57,'23 24'!$F$7:$N$408,1,FALSE)=VLOOKUP($A57,'2023'!$C$7:$O$468,1,FALSE),VLOOKUP($A57,'23 24'!$F$7:$N$408,1,FALSE),FALSE)</f>
        <v>#N/A</v>
      </c>
      <c r="S57" s="196">
        <f>IFERROR((VLOOKUP($A57,'0910'!$F$10:$L$433,4,FALSE)/VLOOKUP($A57,'2010'!$C$5:$K$611,9,FALSE))*1000,#N/A)</f>
        <v>4.619401486242217</v>
      </c>
      <c r="T57" s="196">
        <f>IFERROR((VLOOKUP($A57,'1011'!$F$10:$L$433,4,FALSE)/VLOOKUP($A57,'2011'!$C$5:$K$611,9,FALSE))*1000,#N/A)</f>
        <v>4.1807684650607202</v>
      </c>
      <c r="U57" s="196">
        <f>IFERROR((VLOOKUP($A57,'1112'!$F$10:$L$408,4,FALSE)/VLOOKUP($A57,'2012'!$F$10:$M$460,8,FALSE))*1000,#N/A)</f>
        <v>4.145282273983419</v>
      </c>
      <c r="V57" s="196">
        <f>IFERROR((VLOOKUP($A57,'1213'!$F$10:$L$408,4,FALSE)/VLOOKUP($A57,'2013'!$F$10:$M$460,8,FALSE))*1000,#N/A)</f>
        <v>3.9308176100628929</v>
      </c>
      <c r="W57" s="196">
        <f>IFERROR((VLOOKUP($A57,'1314'!$F$10:$L$408,4,FALSE)/VLOOKUP($A57,'2014'!$F$10:$M$460,8,FALSE))*1000,#N/A)</f>
        <v>5.2868611709418447</v>
      </c>
      <c r="X57" s="196">
        <f>IFERROR((VLOOKUP($A57,'1415'!$F$10:$L$408,4,FALSE)/VLOOKUP($A57,'2015'!$F$10:$M$460,8,FALSE))*1000,#N/A)</f>
        <v>9.7125097125097124</v>
      </c>
      <c r="Y57" s="196">
        <f>IFERROR((VLOOKUP($A57,'1516'!$F$10:$L$408,4,FALSE)/VLOOKUP($A57,'2016'!$F$10:$M$460,8,FALSE))*1000,#N/A)</f>
        <v>8.0784766301211768</v>
      </c>
      <c r="Z57" s="196">
        <f>IFERROR((VLOOKUP($A57,'1617'!$F$10:$L$408,4,FALSE)/VLOOKUP($A57,'2017'!$F$10:$M$460,8,FALSE))*1000,#N/A)</f>
        <v>7.2339615457833615</v>
      </c>
      <c r="AA57" s="196">
        <f>IFERROR((VLOOKUP($A57,'1718'!$F$10:$L$408,4,FALSE)/VLOOKUP($A57,'2018'!$F$10:$N$460,9,FALSE))*1000,#N/A)</f>
        <v>8.8629077880445024</v>
      </c>
      <c r="AB57" s="196">
        <f>IFERROR((VLOOKUP($A57,'1819'!$F$10:$L$408,4,FALSE)/VLOOKUP($A57,'2018'!$F$10:$N$460,9,FALSE))*1000,#N/A)</f>
        <v>8.6743352819158961</v>
      </c>
      <c r="AC57" s="196">
        <f>IFERROR((VLOOKUP($A57,'1920'!$F$10:$L$408,4,FALSE)/VLOOKUP($A57,'2019'!$F$10:$N$464,8,FALSE))*1000,#N/A)</f>
        <v>9.510666865582575</v>
      </c>
      <c r="AD57" s="196">
        <f>IFERROR((VLOOKUP($A57,'20 21'!$F$10:$M$408,4,FALSE)/VLOOKUP($A57,'2020'!$F$10:$N$469,8,FALSE))*1000,#N/A)</f>
        <v>6.7379895336562576</v>
      </c>
      <c r="AE57" s="196">
        <f>IFERROR((VLOOKUP($A57,'21 22'!$F$10:$M$408,4,FALSE)/VLOOKUP($A57,'2021'!$F$10:$N$469,8,FALSE))*1000,#N/A)</f>
        <v>8.1778306445617428</v>
      </c>
      <c r="AF57" s="196">
        <f>IFERROR((VLOOKUP($A57,'22 23'!$F$10:$M$408,4,FALSE)/VLOOKUP($A57,'2022'!$F$10:$N$469,8,FALSE))*1000,#N/A)</f>
        <v>7.7309625048318518</v>
      </c>
      <c r="AG57" s="196" t="e">
        <f>IFERROR((VLOOKUP($A57,'23 24'!$F$7:$M$408,4,FALSE)/VLOOKUP($A57,'2023'!$C$7:$N$469,9,FALSE))*1000,#N/A)</f>
        <v>#N/A</v>
      </c>
      <c r="AI57" s="196">
        <f>IFERROR((VLOOKUP($A57,'0910'!$F$10:$L$433,5,FALSE)/VLOOKUP($A57,'2010'!$C$5:$K$611,9,FALSE))*1000,#N/A)</f>
        <v>0.2008435428800964</v>
      </c>
      <c r="AJ57" s="196">
        <f>IFERROR((VLOOKUP($A57,'1011'!$F$10:$L$433,5,FALSE)/VLOOKUP($A57,'2011'!$C$5:$K$611,9,FALSE))*1000,#N/A)</f>
        <v>2.1899263388413299</v>
      </c>
      <c r="AK57" s="196">
        <f>IFERROR((VLOOKUP($A57,'1112'!$F$10:$L$408,5,FALSE)/VLOOKUP($A57,'2012'!$F$10:$M$460,8,FALSE))*1000,#N/A)</f>
        <v>0.59218318199763131</v>
      </c>
      <c r="AL57" s="196">
        <f>IFERROR((VLOOKUP($A57,'1213'!$F$10:$L$408,5,FALSE)/VLOOKUP($A57,'2013'!$F$10:$M$460,8,FALSE))*1000,#N/A)</f>
        <v>0.19654088050314467</v>
      </c>
      <c r="AM57" s="196">
        <f>IFERROR((VLOOKUP($A57,'1314'!$F$10:$L$408,5,FALSE)/VLOOKUP($A57,'2014'!$F$10:$M$460,8,FALSE))*1000,#N/A)</f>
        <v>0</v>
      </c>
      <c r="AN57" s="196">
        <f>IFERROR((VLOOKUP($A57,'1415'!$F$10:$L$408,5,FALSE)/VLOOKUP($A57,'2015'!$F$10:$M$460,8,FALSE))*1000,#N/A)</f>
        <v>0</v>
      </c>
      <c r="AO57" s="196">
        <f>IFERROR((VLOOKUP($A57,'1516'!$F$10:$L$408,5,FALSE)/VLOOKUP($A57,'2016'!$F$10:$M$460,8,FALSE))*1000,#N/A)</f>
        <v>0.19234468166955182</v>
      </c>
      <c r="AP57" s="196">
        <f>IFERROR((VLOOKUP($A57,'1617'!$F$10:$L$408,5,FALSE)/VLOOKUP($A57,'2017'!$F$10:$M$460,8,FALSE))*1000,#N/A)</f>
        <v>0.57110222729868643</v>
      </c>
      <c r="AQ57" s="196">
        <f>IFERROR((VLOOKUP($A57,'1718'!$F$10:$L$408,5,FALSE)/VLOOKUP($A57,'2018'!$F$10:$N$460,9,FALSE))*1000,#N/A)</f>
        <v>0.94286253064303227</v>
      </c>
      <c r="AR57" s="196">
        <f>IFERROR((VLOOKUP($A57,'1819'!$F$10:$L$408,5,FALSE)/VLOOKUP($A57,'2018'!$F$10:$N$460,9,FALSE))*1000,#N/A)</f>
        <v>0.75429002451442573</v>
      </c>
      <c r="AS57" s="196">
        <f>IFERROR((VLOOKUP($A57,'1920'!$F$10:$L$408,5,FALSE)/VLOOKUP($A57,'2019'!$F$10:$N$464,8,FALSE))*1000,#N/A)</f>
        <v>1.6783529762792779</v>
      </c>
      <c r="AT57" s="196">
        <f>IFERROR((VLOOKUP($A57,'20 21'!$F$10:$L$408,5,FALSE)/VLOOKUP($A57,'2020'!$F$10:$N$469,8,FALSE))*1000,#N/A)</f>
        <v>1.3101646315442723</v>
      </c>
      <c r="AU57" s="196">
        <f>IFERROR((VLOOKUP($A57,'21 22'!$F$10:$L$408,5,FALSE)/VLOOKUP($A57,'2021'!$F$10:$N$469,8,FALSE))*1000,#N/A)</f>
        <v>0.18585978737640324</v>
      </c>
      <c r="AV57" s="196">
        <f>IFERROR((VLOOKUP($A57,'22 23'!$F$10:$L$408,5,FALSE)/VLOOKUP($A57,'2022'!$F$10:$N$469,8,FALSE))*1000,#N/A)</f>
        <v>0.18407053582932978</v>
      </c>
      <c r="AW57" s="196" t="e">
        <f>IFERROR((VLOOKUP($A57,'23 24'!$F$7:$M$408,5,FALSE)/VLOOKUP($A57,'2023'!$C$7:$N$469,9,FALSE))*1000,#N/A)</f>
        <v>#N/A</v>
      </c>
      <c r="AY57" s="196">
        <f>IFERROR((VLOOKUP($A57,'0910'!$F$10:$L$433,6,FALSE)/VLOOKUP($A57,'2010'!$C$5:$K$611,9,FALSE))*1000,#N/A)</f>
        <v>0</v>
      </c>
      <c r="AZ57" s="196">
        <f>IFERROR((VLOOKUP($A57,'1011'!$F$10:$L$433,6,FALSE)/VLOOKUP($A57,'2011'!$C$5:$K$611,9,FALSE))*1000,#N/A)</f>
        <v>0</v>
      </c>
      <c r="BA57" s="196">
        <f>IFERROR((VLOOKUP($A57,'1112'!$F$10:$L$408,6,FALSE)/VLOOKUP($A57,'2012'!$F$10:$M$460,8,FALSE))*1000,#N/A)</f>
        <v>0</v>
      </c>
      <c r="BB57" s="196">
        <f>IFERROR((VLOOKUP($A57,'1213'!$F$10:$L$408,6,FALSE)/VLOOKUP($A57,'2013'!$F$10:$M$460,8,FALSE))*1000,#N/A)</f>
        <v>0</v>
      </c>
      <c r="BC57" s="196">
        <f>IFERROR((VLOOKUP($A57,'1314'!$F$10:$L$408,6,FALSE)/VLOOKUP($A57,'2014'!$F$10:$M$460,8,FALSE))*1000,#N/A)</f>
        <v>0</v>
      </c>
      <c r="BD57" s="196">
        <f>IFERROR((VLOOKUP($A57,'1415'!$F$10:$L$408,6,FALSE)/VLOOKUP($A57,'2015'!$F$10:$M$460,8,FALSE))*1000,#N/A)</f>
        <v>0</v>
      </c>
      <c r="BE57" s="196">
        <f>IFERROR((VLOOKUP($A57,'1516'!$F$10:$L$408,6,FALSE)/VLOOKUP($A57,'2016'!$F$10:$M$460,8,FALSE))*1000,#N/A)</f>
        <v>0</v>
      </c>
      <c r="BF57" s="196">
        <f>IFERROR((VLOOKUP($A57,'1617'!$F$10:$L$408,6,FALSE)/VLOOKUP($A57,'2017'!$F$10:$M$460,8,FALSE))*1000,#N/A)</f>
        <v>0</v>
      </c>
      <c r="BG57" s="196">
        <f>IFERROR((VLOOKUP($A57,'1718'!$F$10:$L$408,6,FALSE)/VLOOKUP($A57,'2018'!$F$10:$N$460,9,FALSE))*1000,#N/A)</f>
        <v>0</v>
      </c>
      <c r="BH57" s="196">
        <f>IFERROR((VLOOKUP($A57,'1819'!$F$10:$L$408,6,FALSE)/VLOOKUP($A57,'2018'!$F$10:$N$460,9,FALSE))*1000,#N/A)</f>
        <v>0</v>
      </c>
      <c r="BI57" s="196">
        <f>IFERROR((VLOOKUP($A57,'1920'!$F$10:$L$408,6,FALSE)/VLOOKUP($A57,'2019'!$F$10:$N$464,8,FALSE))*1000,#N/A)</f>
        <v>0</v>
      </c>
      <c r="BJ57" s="196">
        <f>IFERROR((VLOOKUP($A57,'20 21'!$F$10:$L$408,6,FALSE)/VLOOKUP($A57,'2020'!$F$10:$N$469,8,FALSE))*1000,#N/A)</f>
        <v>0</v>
      </c>
      <c r="BK57" s="196">
        <f>IFERROR((VLOOKUP($A57,'21 22'!$F$10:$L$408,6,FALSE)/VLOOKUP($A57,'2021'!$F$10:$N$469,8,FALSE))*1000,#N/A)</f>
        <v>0</v>
      </c>
      <c r="BL57" s="196">
        <f>IFERROR((VLOOKUP($A57,'22 23'!$F$10:$L$408,6,FALSE)/VLOOKUP($A57,'2022'!$F$10:$N$469,8,FALSE))*1000,#N/A)</f>
        <v>0</v>
      </c>
      <c r="BM57" s="196" t="e">
        <f>IFERROR((VLOOKUP($A57,'23 24'!$F$7:$M$408,6,FALSE)/VLOOKUP($A57,'2023'!$C$7:$N$469,9,FALSE))*1000,#N/A)</f>
        <v>#N/A</v>
      </c>
      <c r="BO57" s="196">
        <f>IFERROR((VLOOKUP($A57,'0910'!$F$10:$L$433,7,FALSE)/VLOOKUP($A57,'2010'!$C$5:$K$611,9,FALSE))*1000,#N/A)</f>
        <v>4.8202450291223142</v>
      </c>
      <c r="BP57" s="196">
        <f>IFERROR((VLOOKUP($A57,'1011'!$F$10:$L$433,7,FALSE)/VLOOKUP($A57,'2011'!$C$5:$K$611,9,FALSE))*1000,#N/A)</f>
        <v>6.1716105912801114</v>
      </c>
      <c r="BQ57" s="196">
        <f>IFERROR((VLOOKUP($A57,'1112'!$F$10:$L$408,7,FALSE)/VLOOKUP($A57,'2012'!$F$10:$M$460,8,FALSE))*1000,#N/A)</f>
        <v>4.7374654559810505</v>
      </c>
      <c r="BR57" s="196">
        <f>IFERROR((VLOOKUP($A57,'1213'!$F$10:$L$408,7,FALSE)/VLOOKUP($A57,'2013'!$F$10:$M$460,8,FALSE))*1000,#N/A)</f>
        <v>4.1273584905660377</v>
      </c>
      <c r="BS57" s="196">
        <f>IFERROR((VLOOKUP($A57,'1314'!$F$10:$L$408,7,FALSE)/VLOOKUP($A57,'2014'!$F$10:$M$460,8,FALSE))*1000,#N/A)</f>
        <v>5.2868611709418447</v>
      </c>
      <c r="BT57" s="196">
        <f>IFERROR((VLOOKUP($A57,'1415'!$F$10:$L$408,7,FALSE)/VLOOKUP($A57,'2015'!$F$10:$M$460,8,FALSE))*1000,#N/A)</f>
        <v>9.7125097125097124</v>
      </c>
      <c r="BU57" s="196">
        <f>IFERROR((VLOOKUP($A57,'1516'!$F$10:$L$408,7,FALSE)/VLOOKUP($A57,'2016'!$F$10:$M$460,8,FALSE))*1000,#N/A)</f>
        <v>8.0784766301211768</v>
      </c>
      <c r="BV57" s="196">
        <f>IFERROR((VLOOKUP($A57,'1617'!$F$10:$L$408,7,FALSE)/VLOOKUP($A57,'2017'!$F$10:$M$460,8,FALSE))*1000,#N/A)</f>
        <v>7.8050637730820478</v>
      </c>
      <c r="BW57" s="196">
        <f>IFERROR((VLOOKUP($A57,'1718'!$F$10:$L$408,7,FALSE)/VLOOKUP($A57,'2018'!$F$10:$N$460,9,FALSE))*1000,#N/A)</f>
        <v>9.805770318687534</v>
      </c>
      <c r="BX57" s="196">
        <f>IFERROR((VLOOKUP($A57,'1819'!$F$10:$L$408,7,FALSE)/VLOOKUP($A57,'2018'!$F$10:$N$460,9,FALSE))*1000,#N/A)</f>
        <v>9.4286253064303214</v>
      </c>
      <c r="BY57" s="196">
        <f>IFERROR((VLOOKUP($A57,'1920'!$F$10:$L$408,7,FALSE)/VLOOKUP($A57,'2019'!$F$10:$N$464,8,FALSE))*1000,#N/A)</f>
        <v>11.189019841861853</v>
      </c>
      <c r="BZ57" s="196">
        <f>IFERROR((VLOOKUP($A57,'20 21'!$F$10:$L$408,7,FALSE)/VLOOKUP($A57,'2020'!$F$10:$N$469,8,FALSE))*1000,#N/A)</f>
        <v>7.8609877892656339</v>
      </c>
      <c r="CA57" s="196">
        <f>IFERROR((VLOOKUP($A57,'21 22'!$F$10:$L$408,7,FALSE)/VLOOKUP($A57,'2021'!$F$10:$N$469,8,FALSE))*1000,#N/A)</f>
        <v>8.3636904319381475</v>
      </c>
      <c r="CB57" s="196">
        <f>IFERROR((VLOOKUP($A57,'22 23'!$F$10:$L$408,7,FALSE)/VLOOKUP($A57,'2022'!$F$10:$N$469,8,FALSE))*1000,#N/A)</f>
        <v>7.9150330406611813</v>
      </c>
      <c r="CC57" s="196" t="e">
        <f>IFERROR((VLOOKUP($A57,'23 24'!$F$7:$M$408,7,FALSE)/VLOOKUP($A57,'2023'!$C$7:$N$469,9,FALSE))*1000,#N/A)</f>
        <v>#N/A</v>
      </c>
      <c r="CE57" s="198">
        <f>IFERROR((VLOOKUP($A57,'0910'!$F$10:$S$433,9,FALSE)/VLOOKUP($A57,'2010'!$C$5:$K$611,9,FALSE))*1000,#N/A)</f>
        <v>3.8160273147218318</v>
      </c>
      <c r="CF57" s="198">
        <f>IFERROR((VLOOKUP($A57,'1011'!$F$10:$S$433,10,FALSE)/VLOOKUP($A57,'2011'!$C$5:$K$611,9,FALSE))*1000,#N/A)</f>
        <v>2.9862631893290863</v>
      </c>
      <c r="CG57" s="198">
        <f>IFERROR((VLOOKUP($A57,'1112'!$F$10:$S$408,9,FALSE)/VLOOKUP($A57,'2012'!$F$10:$M$460,8,FALSE))*1000,#N/A)</f>
        <v>6.5140150019739442</v>
      </c>
      <c r="CH57" s="198">
        <f>IFERROR((VLOOKUP($A57,'1213'!$F$10:$S$408,9,FALSE)/VLOOKUP($A57,'2013'!$F$10:$M$460,8,FALSE))*1000,#N/A)</f>
        <v>3.1446540880503147</v>
      </c>
      <c r="CI57" s="198">
        <f>IFERROR((VLOOKUP($A57,'1314'!$F$10:$S$408,9,FALSE)/VLOOKUP($A57,'2014'!$F$10:$M$460,8,FALSE))*1000,#N/A)</f>
        <v>3.9161934599569217</v>
      </c>
      <c r="CJ57" s="198">
        <f>IFERROR((VLOOKUP($A57,'1415'!$F$10:$S$408,9,FALSE)/VLOOKUP($A57,'2015'!$F$10:$M$460,8,FALSE))*1000,#N/A)</f>
        <v>7.3815073815073822</v>
      </c>
      <c r="CK57" s="198">
        <f>IFERROR((VLOOKUP($A57,'1516'!$F$10:$S$408,9,FALSE)/VLOOKUP($A57,'2016'!$F$10:$M$460,8,FALSE))*1000,#N/A)</f>
        <v>7.501442585112521</v>
      </c>
      <c r="CL57" s="198">
        <f>IFERROR((VLOOKUP($A57,'1617'!$F$10:$S$408,9,FALSE)/VLOOKUP($A57,'2017'!$F$10:$M$460,8,FALSE))*1000,#N/A)</f>
        <v>7.0435941366838</v>
      </c>
      <c r="CM57" s="198">
        <f>IFERROR((VLOOKUP($A57,'1718'!$F$10:$S$408,9,FALSE)/VLOOKUP($A57,'2018'!$F$10:$N$460,9,FALSE))*1000,#N/A)</f>
        <v>4.337167640957948</v>
      </c>
      <c r="CN57" s="198">
        <f>IFERROR((VLOOKUP($A57,'1819'!$F$10:$S$408,9,FALSE)/VLOOKUP($A57,'2018'!$F$10:$N$460,9,FALSE))*1000,#N/A)</f>
        <v>7.5429002451442582</v>
      </c>
      <c r="CO57" s="198">
        <f>IFERROR((VLOOKUP($A57,'1920'!$F$10:$S$408,9,FALSE)/VLOOKUP($A57,'2019'!$F$10:$N$464,8,FALSE))*1000,#N/A)</f>
        <v>10.816052513799791</v>
      </c>
      <c r="CP57" s="198">
        <f>IFERROR((VLOOKUP($A57,'20 21'!$F$10:$S$408,9,FALSE)/VLOOKUP($A57,'2020'!$F$10:$N$469,8,FALSE))*1000,#N/A)</f>
        <v>7.8609877892656339</v>
      </c>
      <c r="CQ57" s="198">
        <f>IFERROR((VLOOKUP($A57,'21 22'!$F$10:$S$408,9,FALSE)/VLOOKUP($A57,'2021'!$F$10:$N$469,8,FALSE))*1000,#N/A)</f>
        <v>6.6909523455505173</v>
      </c>
      <c r="CR57" s="198">
        <f>IFERROR((VLOOKUP($A57,'22 23'!$F$10:$S$408,9,FALSE)/VLOOKUP($A57,'2022'!$F$10:$N$469,8,FALSE))*1000,#N/A)</f>
        <v>6.4424687540265433</v>
      </c>
      <c r="CS57" s="196" t="e">
        <f>IFERROR((VLOOKUP($A57,'23 24'!$F$7:$S$408,9,FALSE)/VLOOKUP($A57,'2023'!$C$7:$N$469,9,FALSE))*1000,#N/A)</f>
        <v>#N/A</v>
      </c>
      <c r="CU57" s="198">
        <f>IFERROR((VLOOKUP($A57,'0910'!$F$10:$S$433,10,FALSE)/VLOOKUP($A57,'2010'!$C$5:$K$611,9,FALSE))*1000,#N/A)</f>
        <v>0</v>
      </c>
      <c r="CV57" s="198">
        <f>IFERROR((VLOOKUP($A57,'1011'!$F$10:$S$433,11,FALSE)/VLOOKUP($A57,'2011'!$C$5:$K$611,9,FALSE))*1000,#N/A)</f>
        <v>0.59725263786581728</v>
      </c>
      <c r="CW57" s="198">
        <f>IFERROR((VLOOKUP($A57,'1112'!$F$10:$S$408,10,FALSE)/VLOOKUP($A57,'2012'!$F$10:$M$460,8,FALSE))*1000,#N/A)</f>
        <v>1.7765495459928937</v>
      </c>
      <c r="CX57" s="198">
        <f>IFERROR((VLOOKUP($A57,'1213'!$F$10:$S$408,10,FALSE)/VLOOKUP($A57,'2013'!$F$10:$M$460,8,FALSE))*1000,#N/A)</f>
        <v>0.39308176100628933</v>
      </c>
      <c r="CY57" s="198">
        <f>IFERROR((VLOOKUP($A57,'1314'!$F$10:$S$408,10,FALSE)/VLOOKUP($A57,'2014'!$F$10:$M$460,8,FALSE))*1000,#N/A)</f>
        <v>0.19580967299784607</v>
      </c>
      <c r="CZ57" s="198">
        <f>IFERROR((VLOOKUP($A57,'1415'!$F$10:$S$408,10,FALSE)/VLOOKUP($A57,'2015'!$F$10:$M$460,8,FALSE))*1000,#N/A)</f>
        <v>0</v>
      </c>
      <c r="DA57" s="198">
        <f>IFERROR((VLOOKUP($A57,'1516'!$F$10:$S$408,10,FALSE)/VLOOKUP($A57,'2016'!$F$10:$M$460,8,FALSE))*1000,#N/A)</f>
        <v>0</v>
      </c>
      <c r="DB57" s="198">
        <f>IFERROR((VLOOKUP($A57,'1617'!$F$10:$S$408,10,FALSE)/VLOOKUP($A57,'2017'!$F$10:$M$460,8,FALSE))*1000,#N/A)</f>
        <v>0.19036740909956215</v>
      </c>
      <c r="DC57" s="198">
        <f>IFERROR((VLOOKUP($A57,'1718'!$F$10:$S$408,10,FALSE)/VLOOKUP($A57,'2018'!$F$10:$N$460,9,FALSE))*1000,#N/A)</f>
        <v>1.1314350367716388</v>
      </c>
      <c r="DD57" s="198">
        <f>IFERROR((VLOOKUP($A57,'1819'!$F$10:$S$408,10,FALSE)/VLOOKUP($A57,'2018'!$F$10:$N$460,9,FALSE))*1000,#N/A)</f>
        <v>0.75429002451442573</v>
      </c>
      <c r="DE57" s="198">
        <f>IFERROR((VLOOKUP($A57,'1920'!$F$10:$S$408,10,FALSE)/VLOOKUP($A57,'2019'!$F$10:$N$464,8,FALSE))*1000,#N/A)</f>
        <v>0.93241832015515436</v>
      </c>
      <c r="DF57" s="198">
        <f>IFERROR((VLOOKUP($A57,'20 21'!$F$10:$S$408,10,FALSE)/VLOOKUP($A57,'2020'!$F$10:$N$469,8,FALSE))*1000,#N/A)</f>
        <v>1.4973310074791684</v>
      </c>
      <c r="DG57" s="198">
        <f>IFERROR((VLOOKUP($A57,'21 22'!$F$10:$S$408,10,FALSE)/VLOOKUP($A57,'2021'!$F$10:$N$469,8,FALSE))*1000,#N/A)</f>
        <v>2.4161772358932421</v>
      </c>
      <c r="DH57" s="198">
        <f>IFERROR((VLOOKUP($A57,'22 23'!$F$10:$S$408,10,FALSE)/VLOOKUP($A57,'2022'!$F$10:$N$469,8,FALSE))*1000,#N/A)</f>
        <v>0.36814107165865956</v>
      </c>
      <c r="DI57" s="196" t="e">
        <f>IFERROR((VLOOKUP($A57,'23 24'!$F$7:$S$408,10,FALSE)/VLOOKUP($A57,'2023'!$C$7:$N$469,9,FALSE))*1000,#N/A)</f>
        <v>#N/A</v>
      </c>
      <c r="DK57" s="198">
        <f>IFERROR((VLOOKUP($A57,'0910'!$F$10:$S$433,11,FALSE)/VLOOKUP($A57,'2010'!$C$5:$K$611,9,FALSE))*1000,#N/A)</f>
        <v>0</v>
      </c>
      <c r="DL57" s="198">
        <f>IFERROR((VLOOKUP($A57,'1011'!$F$10:$S$433,12,FALSE)/VLOOKUP($A57,'2011'!$C$5:$K$611,9,FALSE))*1000,#N/A)</f>
        <v>0</v>
      </c>
      <c r="DM57" s="198">
        <f>IFERROR((VLOOKUP($A57,'1112'!$F$10:$S$408,11,FALSE)/VLOOKUP($A57,'2012'!$F$10:$M$460,8,FALSE))*1000,#N/A)</f>
        <v>0</v>
      </c>
      <c r="DN57" s="198">
        <f>IFERROR((VLOOKUP($A57,'1213'!$F$10:$S$408,11,FALSE)/VLOOKUP($A57,'2013'!$F$10:$M$460,8,FALSE))*1000,#N/A)</f>
        <v>0</v>
      </c>
      <c r="DO57" s="198">
        <f>IFERROR((VLOOKUP($A57,'1314'!$F$10:$S$408,11,FALSE)/VLOOKUP($A57,'2014'!$F$10:$M$460,8,FALSE))*1000,#N/A)</f>
        <v>0</v>
      </c>
      <c r="DP57" s="198">
        <f>IFERROR((VLOOKUP($A57,'1415'!$F$10:$S$408,11,FALSE)/VLOOKUP($A57,'2015'!$F$10:$M$460,8,FALSE))*1000,#N/A)</f>
        <v>0</v>
      </c>
      <c r="DQ57" s="198">
        <f>IFERROR((VLOOKUP($A57,'1516'!$F$10:$S$408,11,FALSE)/VLOOKUP($A57,'2016'!$F$10:$M$460,8,FALSE))*1000,#N/A)</f>
        <v>0</v>
      </c>
      <c r="DR57" s="198">
        <f>IFERROR((VLOOKUP($A57,'1617'!$F$10:$S$408,11,FALSE)/VLOOKUP($A57,'2017'!$F$10:$M$460,8,FALSE))*1000,#N/A)</f>
        <v>0</v>
      </c>
      <c r="DS57" s="198">
        <f>IFERROR((VLOOKUP($A57,'1718'!$F$10:$S$408,11,FALSE)/VLOOKUP($A57,'2018'!$F$10:$N$460,9,FALSE))*1000,#N/A)</f>
        <v>0</v>
      </c>
      <c r="DT57" s="198">
        <f>IFERROR((VLOOKUP($A57,'1819'!$F$10:$S$408,11,FALSE)/VLOOKUP($A57,'2018'!$F$10:$N$460,9,FALSE))*1000,#N/A)</f>
        <v>0</v>
      </c>
      <c r="DU57" s="198">
        <f>IFERROR((VLOOKUP($A57,'1920'!$F$10:$S$408,11,FALSE)/VLOOKUP($A57,'2019'!$F$10:$N$464,8,FALSE))*1000,#N/A)</f>
        <v>0</v>
      </c>
      <c r="DV57" s="198">
        <f>IFERROR((VLOOKUP($A57,'20 21'!$F$10:$S$408,11,FALSE)/VLOOKUP($A57,'2020'!$F$10:$N$469,8,FALSE))*1000,#N/A)</f>
        <v>0</v>
      </c>
      <c r="DW57" s="198">
        <f>IFERROR((VLOOKUP($A57,'21 22'!$F$10:$S$408,11,FALSE)/VLOOKUP($A57,'2021'!$F$10:$N$469,8,FALSE))*1000,#N/A)</f>
        <v>0</v>
      </c>
      <c r="DX57" s="198">
        <f>IFERROR((VLOOKUP($A57,'22 23'!$F$10:$S$408,11,FALSE)/VLOOKUP($A57,'2022'!$F$10:$N$469,8,FALSE))*1000,#N/A)</f>
        <v>0</v>
      </c>
      <c r="DY57" s="196" t="e">
        <f>IFERROR((VLOOKUP($A57,'23 24'!$F$7:$S$408,11,FALSE)/VLOOKUP($A57,'2023'!$C$7:$N$469,9,FALSE))*1000,#N/A)</f>
        <v>#N/A</v>
      </c>
      <c r="EA57" s="198">
        <f>IFERROR((VLOOKUP($A57,'0910'!$F$10:$S$433,12,FALSE)/VLOOKUP($A57,'2010'!$C$5:$K$611,9,FALSE))*1000,#N/A)</f>
        <v>3.8160273147218318</v>
      </c>
      <c r="EB57" s="198">
        <f>IFERROR((VLOOKUP($A57,'1011'!$F$10:$S$433,13,FALSE)/VLOOKUP($A57,'2011'!$C$5:$K$611,9,FALSE))*1000,#N/A)</f>
        <v>3.5835158271949035</v>
      </c>
      <c r="EC57" s="198">
        <f>IFERROR((VLOOKUP($A57,'1112'!$F$10:$S$408,12,FALSE)/VLOOKUP($A57,'2012'!$F$10:$M$460,8,FALSE))*1000,#N/A)</f>
        <v>8.2905645479668379</v>
      </c>
      <c r="ED57" s="198">
        <f>IFERROR((VLOOKUP($A57,'1213'!$F$10:$S$408,12,FALSE)/VLOOKUP($A57,'2013'!$F$10:$M$460,8,FALSE))*1000,#N/A)</f>
        <v>3.5377358490566038</v>
      </c>
      <c r="EE57" s="198">
        <f>IFERROR((VLOOKUP($A57,'1314'!$F$10:$S$408,12,FALSE)/VLOOKUP($A57,'2014'!$F$10:$M$460,8,FALSE))*1000,#N/A)</f>
        <v>4.1120031329547686</v>
      </c>
      <c r="EF57" s="198">
        <f>IFERROR((VLOOKUP($A57,'1415'!$F$10:$S$408,12,FALSE)/VLOOKUP($A57,'2015'!$F$10:$M$460,8,FALSE))*1000,#N/A)</f>
        <v>7.3815073815073822</v>
      </c>
      <c r="EG57" s="198">
        <f>IFERROR((VLOOKUP($A57,'1516'!$F$10:$S$408,12,FALSE)/VLOOKUP($A57,'2016'!$F$10:$M$460,8,FALSE))*1000,#N/A)</f>
        <v>7.501442585112521</v>
      </c>
      <c r="EH57" s="198">
        <f>IFERROR((VLOOKUP($A57,'1617'!$F$10:$S$408,12,FALSE)/VLOOKUP($A57,'2017'!$F$10:$M$460,8,FALSE))*1000,#N/A)</f>
        <v>7.2339615457833615</v>
      </c>
      <c r="EI57" s="198">
        <f>IFERROR((VLOOKUP($A57,'1718'!$F$10:$S$408,12,FALSE)/VLOOKUP($A57,'2018'!$F$10:$N$460,9,FALSE))*1000,#N/A)</f>
        <v>5.6571751838581941</v>
      </c>
      <c r="EJ57" s="198">
        <f>IFERROR((VLOOKUP($A57,'1819'!$F$10:$S$408,12,FALSE)/VLOOKUP($A57,'2018'!$F$10:$N$460,9,FALSE))*1000,#N/A)</f>
        <v>8.2971902696586834</v>
      </c>
      <c r="EK57" s="198">
        <f>IFERROR((VLOOKUP($A57,'1920'!$F$10:$S$408,12,FALSE)/VLOOKUP($A57,'2019'!$F$10:$N$464,8,FALSE))*1000,#N/A)</f>
        <v>11.561987169923915</v>
      </c>
      <c r="EL57" s="198">
        <f>IFERROR((VLOOKUP($A57,'20 21'!$F$10:$S$408,12,FALSE)/VLOOKUP($A57,'2020'!$F$10:$N$469,8,FALSE))*1000,#N/A)</f>
        <v>9.3583187967448023</v>
      </c>
      <c r="EM57" s="198">
        <f>IFERROR((VLOOKUP($A57,'21 22'!$F$10:$S$408,12,FALSE)/VLOOKUP($A57,'2021'!$F$10:$N$469,8,FALSE))*1000,#N/A)</f>
        <v>9.1071295814437576</v>
      </c>
      <c r="EN57" s="198">
        <f>IFERROR((VLOOKUP($A57,'22 23'!$F$10:$S$408,12,FALSE)/VLOOKUP($A57,'2022'!$F$10:$N$469,8,FALSE))*1000,#N/A)</f>
        <v>6.8106098256852032</v>
      </c>
      <c r="EO57" s="196" t="e">
        <f>IFERROR((VLOOKUP($A57,'23 24'!$F$7:$S$408,12,FALSE)/VLOOKUP($A57,'2023'!$C$7:$N$469,9,FALSE))*1000,#N/A)</f>
        <v>#N/A</v>
      </c>
    </row>
    <row r="58" spans="1:145" x14ac:dyDescent="0.3">
      <c r="A58" t="s">
        <v>673</v>
      </c>
      <c r="B58" t="s">
        <v>1743</v>
      </c>
      <c r="C58" t="str">
        <f>IF(VLOOKUP($A58,'0910'!$F$10:$L$433,1,FALSE)=VLOOKUP($A58,'2010'!$C$5:$K$611,1,FALSE),VLOOKUP($A58,'0910'!$F$10:$L$433,1,FALSE),FALSE)</f>
        <v>Castle Point</v>
      </c>
      <c r="D58" t="str">
        <f>IF(VLOOKUP($A58,'1011'!$F$10:$L$433,1,FALSE)=VLOOKUP($A58,'2011'!$C$5:$K$611,1,FALSE),VLOOKUP($A58,'1011'!$F$10:$L$433,1,FALSE),FALSE)</f>
        <v>Castle Point</v>
      </c>
      <c r="E58" t="str">
        <f>IF(VLOOKUP(A58,'1112'!$F$10:$L$408,1,FALSE)=VLOOKUP(A58,'2012'!$F$10:$M$460,1,FALSE),VLOOKUP(A58,'1112'!$F$10:$L$408,1,FALSE),FALSE)</f>
        <v>Castle Point</v>
      </c>
      <c r="F58" t="str">
        <f>IF(VLOOKUP($A58,'1213'!$F$10:$L$408,1,FALSE)=VLOOKUP($A58,'2013'!$F$10:$M$460,1,FALSE),VLOOKUP($A58,'1213'!$F$10:$L$408,1,FALSE),FALSE)</f>
        <v>Castle Point</v>
      </c>
      <c r="G58" t="str">
        <f>IF(VLOOKUP($A58,'1314'!$F$10:$L$408,1,FALSE)=VLOOKUP($A58,'2014'!$F$10:$M$460,1,FALSE),VLOOKUP($A58,'1314'!$F$10:$L$408,1,FALSE),FALSE)</f>
        <v>Castle Point</v>
      </c>
      <c r="H58" t="str">
        <f>IF(VLOOKUP($A58,'1415'!$F$10:$L$408,1,FALSE)=VLOOKUP($A58,'2015'!$F$10:$M$460,1,FALSE),VLOOKUP($A58,'1415'!$F$10:$L$408,1,FALSE),FALSE)</f>
        <v>Castle Point</v>
      </c>
      <c r="I58" t="str">
        <f>IF(VLOOKUP($A58,'1516'!$F$10:$L$408,1,FALSE)=VLOOKUP($A58,'2015'!$F$10:$M$460,1,FALSE),VLOOKUP($A58,'1516'!$F$10:$L$408,1,FALSE),FALSE)</f>
        <v>Castle Point</v>
      </c>
      <c r="J58" t="str">
        <f>IF(VLOOKUP($A58,'1617'!$F$10:$L$408,1,FALSE)=VLOOKUP($A58,'2016'!$F$10:$M$460,1,FALSE),VLOOKUP($A58,'1617'!$F$10:$L$408,1,FALSE),FALSE)</f>
        <v>Castle Point</v>
      </c>
      <c r="K58" t="str">
        <f>IF(VLOOKUP($A58,'1718'!$F$10:$M$408,1,FALSE)=VLOOKUP($A58,'2017'!$F$10:$M$460,1,FALSE),VLOOKUP($A58,'1718'!$F$10:$M$408,1,FALSE),FALSE)</f>
        <v>Castle Point</v>
      </c>
      <c r="L58" t="str">
        <f>IF(VLOOKUP($A58,'1819'!$F$10:$M$408,1,FALSE)=VLOOKUP($A58,'2018'!$F$10:$M$460,1,FALSE),VLOOKUP($A58,'1819'!$F$10:$M$408,1,FALSE),FALSE)</f>
        <v>Castle Point</v>
      </c>
      <c r="M58" t="str">
        <f>IF(VLOOKUP($A58,'1920'!$F$10:$M$408,1,FALSE)=VLOOKUP($A58,'2019'!$F$10:$M$464,1,FALSE),VLOOKUP($A58,'1920'!$F$10:$M$408,1,FALSE),FALSE)</f>
        <v>Castle Point</v>
      </c>
      <c r="N58" t="str">
        <f>IF(VLOOKUP($A58,'20 21'!$F$10:$N$408,1,FALSE)=VLOOKUP($A58,'2020'!$F$10:$O$468,1,FALSE),VLOOKUP($A58,'20 21'!$F$10:$N$408,1,FALSE),FALSE)</f>
        <v>Castle Point</v>
      </c>
      <c r="O58" t="str">
        <f>IF(VLOOKUP($A58,'21 22'!$F$10:$N$408,1,FALSE)=VLOOKUP($A58,'2021'!$F$10:$O$471,1,FALSE),VLOOKUP($A58,'21 22'!$F$10:$N$408,1,FALSE),FALSE)</f>
        <v>Castle Point</v>
      </c>
      <c r="P58" t="str">
        <f>IF(VLOOKUP($A58,'22 23'!$F$10:$N$408,1,FALSE)=VLOOKUP($A58,'2022'!$F$10:$O$468,1,FALSE),VLOOKUP($A58,'22 23'!$F$10:$N$408,1,FALSE),FALSE)</f>
        <v>Castle Point</v>
      </c>
      <c r="Q58" t="str">
        <f>IF(VLOOKUP($A58,'23 24'!$F$7:$N$408,1,FALSE)=VLOOKUP($A58,'2023'!$C$7:$O$468,1,FALSE),VLOOKUP($A58,'23 24'!$F$7:$N$408,1,FALSE),FALSE)</f>
        <v>Castle Point</v>
      </c>
      <c r="S58" s="196">
        <f>IFERROR((VLOOKUP($A58,'0910'!$F$10:$L$433,4,FALSE)/VLOOKUP($A58,'2010'!$C$5:$K$611,9,FALSE))*1000,#N/A)</f>
        <v>0.80580177276390008</v>
      </c>
      <c r="T58" s="196">
        <f>IFERROR((VLOOKUP($A58,'1011'!$F$10:$L$433,4,FALSE)/VLOOKUP($A58,'2011'!$C$5:$K$611,9,FALSE))*1000,#N/A)</f>
        <v>1.3269639065817409</v>
      </c>
      <c r="U58" s="196">
        <f>IFERROR((VLOOKUP($A58,'1112'!$F$10:$L$408,4,FALSE)/VLOOKUP($A58,'2012'!$F$10:$M$460,8,FALSE))*1000,#N/A)</f>
        <v>1.3248542660307365</v>
      </c>
      <c r="V58" s="196">
        <f>IFERROR((VLOOKUP($A58,'1213'!$F$10:$L$408,4,FALSE)/VLOOKUP($A58,'2013'!$F$10:$M$460,8,FALSE))*1000,#N/A)</f>
        <v>1.585204755614267</v>
      </c>
      <c r="W58" s="196">
        <f>IFERROR((VLOOKUP($A58,'1314'!$F$10:$L$408,4,FALSE)/VLOOKUP($A58,'2014'!$F$10:$M$460,8,FALSE))*1000,#N/A)</f>
        <v>2.1041557075223567</v>
      </c>
      <c r="X58" s="196">
        <f>IFERROR((VLOOKUP($A58,'1415'!$F$10:$L$408,4,FALSE)/VLOOKUP($A58,'2015'!$F$10:$M$460,8,FALSE))*1000,#N/A)</f>
        <v>3.4004708344232277</v>
      </c>
      <c r="Y58" s="196">
        <f>IFERROR((VLOOKUP($A58,'1516'!$F$10:$L$408,4,FALSE)/VLOOKUP($A58,'2016'!$F$10:$M$460,8,FALSE))*1000,#N/A)</f>
        <v>2.0860495436766624</v>
      </c>
      <c r="Z58" s="196">
        <f>IFERROR((VLOOKUP($A58,'1617'!$F$10:$L$408,4,FALSE)/VLOOKUP($A58,'2017'!$F$10:$M$460,8,FALSE))*1000,#N/A)</f>
        <v>2.6001040041601664</v>
      </c>
      <c r="AA58" s="196">
        <f>IFERROR((VLOOKUP($A58,'1718'!$F$10:$L$408,4,FALSE)/VLOOKUP($A58,'2018'!$F$10:$N$460,9,FALSE))*1000,#N/A)</f>
        <v>1.8120631633445508</v>
      </c>
      <c r="AB58" s="196">
        <f>IFERROR((VLOOKUP($A58,'1819'!$F$10:$L$408,4,FALSE)/VLOOKUP($A58,'2018'!$F$10:$N$460,9,FALSE))*1000,#N/A)</f>
        <v>2.8475278281128653</v>
      </c>
      <c r="AC58" s="196">
        <f>IFERROR((VLOOKUP($A58,'1920'!$F$10:$L$408,4,FALSE)/VLOOKUP($A58,'2019'!$F$10:$N$464,8,FALSE))*1000,#N/A)</f>
        <v>2.0603688060162773</v>
      </c>
      <c r="AD58" s="196">
        <f>IFERROR((VLOOKUP($A58,'20 21'!$F$10:$M$408,4,FALSE)/VLOOKUP($A58,'2020'!$F$10:$N$469,8,FALSE))*1000,#N/A)</f>
        <v>3.1063055413902272</v>
      </c>
      <c r="AE58" s="196">
        <f>IFERROR((VLOOKUP($A58,'21 22'!$F$10:$M$408,4,FALSE)/VLOOKUP($A58,'2021'!$F$10:$N$469,8,FALSE))*1000,#N/A)</f>
        <v>1.2895904260806768</v>
      </c>
      <c r="AF58" s="196">
        <f>IFERROR((VLOOKUP($A58,'22 23'!$F$10:$M$408,4,FALSE)/VLOOKUP($A58,'2022'!$F$10:$N$469,8,FALSE))*1000,#N/A)</f>
        <v>1.7959309336275238</v>
      </c>
      <c r="AG58" s="196">
        <f>IFERROR((VLOOKUP($A58,'23 24'!$F$7:$M$408,4,FALSE)/VLOOKUP($A58,'2023'!$C$7:$N$469,9,FALSE))*1000,#N/A)</f>
        <v>1.2776940178366085</v>
      </c>
      <c r="AI58" s="196">
        <f>IFERROR((VLOOKUP($A58,'0910'!$F$10:$L$433,5,FALSE)/VLOOKUP($A58,'2010'!$C$5:$K$611,9,FALSE))*1000,#N/A)</f>
        <v>0</v>
      </c>
      <c r="AJ58" s="196">
        <f>IFERROR((VLOOKUP($A58,'1011'!$F$10:$L$433,5,FALSE)/VLOOKUP($A58,'2011'!$C$5:$K$611,9,FALSE))*1000,#N/A)</f>
        <v>0</v>
      </c>
      <c r="AK58" s="196">
        <f>IFERROR((VLOOKUP($A58,'1112'!$F$10:$L$408,5,FALSE)/VLOOKUP($A58,'2012'!$F$10:$M$460,8,FALSE))*1000,#N/A)</f>
        <v>0</v>
      </c>
      <c r="AL58" s="196">
        <f>IFERROR((VLOOKUP($A58,'1213'!$F$10:$L$408,5,FALSE)/VLOOKUP($A58,'2013'!$F$10:$M$460,8,FALSE))*1000,#N/A)</f>
        <v>0</v>
      </c>
      <c r="AM58" s="196">
        <f>IFERROR((VLOOKUP($A58,'1314'!$F$10:$L$408,5,FALSE)/VLOOKUP($A58,'2014'!$F$10:$M$460,8,FALSE))*1000,#N/A)</f>
        <v>0.78905839032088376</v>
      </c>
      <c r="AN58" s="196">
        <f>IFERROR((VLOOKUP($A58,'1415'!$F$10:$L$408,5,FALSE)/VLOOKUP($A58,'2015'!$F$10:$M$460,8,FALSE))*1000,#N/A)</f>
        <v>0.52314935914203498</v>
      </c>
      <c r="AO58" s="196">
        <f>IFERROR((VLOOKUP($A58,'1516'!$F$10:$L$408,5,FALSE)/VLOOKUP($A58,'2016'!$F$10:$M$460,8,FALSE))*1000,#N/A)</f>
        <v>0</v>
      </c>
      <c r="AP58" s="196">
        <f>IFERROR((VLOOKUP($A58,'1617'!$F$10:$L$408,5,FALSE)/VLOOKUP($A58,'2017'!$F$10:$M$460,8,FALSE))*1000,#N/A)</f>
        <v>0.26001040041601664</v>
      </c>
      <c r="AQ58" s="196">
        <f>IFERROR((VLOOKUP($A58,'1718'!$F$10:$L$408,5,FALSE)/VLOOKUP($A58,'2018'!$F$10:$N$460,9,FALSE))*1000,#N/A)</f>
        <v>0</v>
      </c>
      <c r="AR58" s="196">
        <f>IFERROR((VLOOKUP($A58,'1819'!$F$10:$L$408,5,FALSE)/VLOOKUP($A58,'2018'!$F$10:$N$460,9,FALSE))*1000,#N/A)</f>
        <v>0</v>
      </c>
      <c r="AS58" s="196">
        <f>IFERROR((VLOOKUP($A58,'1920'!$F$10:$L$408,5,FALSE)/VLOOKUP($A58,'2019'!$F$10:$N$464,8,FALSE))*1000,#N/A)</f>
        <v>0</v>
      </c>
      <c r="AT58" s="196">
        <f>IFERROR((VLOOKUP($A58,'20 21'!$F$10:$L$408,5,FALSE)/VLOOKUP($A58,'2020'!$F$10:$N$469,8,FALSE))*1000,#N/A)</f>
        <v>0</v>
      </c>
      <c r="AU58" s="196">
        <f>IFERROR((VLOOKUP($A58,'21 22'!$F$10:$L$408,5,FALSE)/VLOOKUP($A58,'2021'!$F$10:$N$469,8,FALSE))*1000,#N/A)</f>
        <v>0</v>
      </c>
      <c r="AV58" s="196">
        <f>IFERROR((VLOOKUP($A58,'22 23'!$F$10:$L$408,5,FALSE)/VLOOKUP($A58,'2022'!$F$10:$N$469,8,FALSE))*1000,#N/A)</f>
        <v>0</v>
      </c>
      <c r="AW58" s="196">
        <f>IFERROR((VLOOKUP($A58,'23 24'!$F$7:$M$408,5,FALSE)/VLOOKUP($A58,'2023'!$C$7:$N$469,9,FALSE))*1000,#N/A)</f>
        <v>0</v>
      </c>
      <c r="AY58" s="196">
        <f>IFERROR((VLOOKUP($A58,'0910'!$F$10:$L$433,6,FALSE)/VLOOKUP($A58,'2010'!$C$5:$K$611,9,FALSE))*1000,#N/A)</f>
        <v>0</v>
      </c>
      <c r="AZ58" s="196">
        <f>IFERROR((VLOOKUP($A58,'1011'!$F$10:$L$433,6,FALSE)/VLOOKUP($A58,'2011'!$C$5:$K$611,9,FALSE))*1000,#N/A)</f>
        <v>0</v>
      </c>
      <c r="BA58" s="196">
        <f>IFERROR((VLOOKUP($A58,'1112'!$F$10:$L$408,6,FALSE)/VLOOKUP($A58,'2012'!$F$10:$M$460,8,FALSE))*1000,#N/A)</f>
        <v>0</v>
      </c>
      <c r="BB58" s="196">
        <f>IFERROR((VLOOKUP($A58,'1213'!$F$10:$L$408,6,FALSE)/VLOOKUP($A58,'2013'!$F$10:$M$460,8,FALSE))*1000,#N/A)</f>
        <v>0</v>
      </c>
      <c r="BC58" s="196">
        <f>IFERROR((VLOOKUP($A58,'1314'!$F$10:$L$408,6,FALSE)/VLOOKUP($A58,'2014'!$F$10:$M$460,8,FALSE))*1000,#N/A)</f>
        <v>0</v>
      </c>
      <c r="BD58" s="196">
        <f>IFERROR((VLOOKUP($A58,'1415'!$F$10:$L$408,6,FALSE)/VLOOKUP($A58,'2015'!$F$10:$M$460,8,FALSE))*1000,#N/A)</f>
        <v>0</v>
      </c>
      <c r="BE58" s="196">
        <f>IFERROR((VLOOKUP($A58,'1516'!$F$10:$L$408,6,FALSE)/VLOOKUP($A58,'2016'!$F$10:$M$460,8,FALSE))*1000,#N/A)</f>
        <v>0</v>
      </c>
      <c r="BF58" s="196">
        <f>IFERROR((VLOOKUP($A58,'1617'!$F$10:$L$408,6,FALSE)/VLOOKUP($A58,'2017'!$F$10:$M$460,8,FALSE))*1000,#N/A)</f>
        <v>0</v>
      </c>
      <c r="BG58" s="196">
        <f>IFERROR((VLOOKUP($A58,'1718'!$F$10:$L$408,6,FALSE)/VLOOKUP($A58,'2018'!$F$10:$N$460,9,FALSE))*1000,#N/A)</f>
        <v>0</v>
      </c>
      <c r="BH58" s="196">
        <f>IFERROR((VLOOKUP($A58,'1819'!$F$10:$L$408,6,FALSE)/VLOOKUP($A58,'2018'!$F$10:$N$460,9,FALSE))*1000,#N/A)</f>
        <v>0</v>
      </c>
      <c r="BI58" s="196">
        <f>IFERROR((VLOOKUP($A58,'1920'!$F$10:$L$408,6,FALSE)/VLOOKUP($A58,'2019'!$F$10:$N$464,8,FALSE))*1000,#N/A)</f>
        <v>0.25754610075203466</v>
      </c>
      <c r="BJ58" s="196">
        <f>IFERROR((VLOOKUP($A58,'20 21'!$F$10:$L$408,6,FALSE)/VLOOKUP($A58,'2020'!$F$10:$N$469,8,FALSE))*1000,#N/A)</f>
        <v>0</v>
      </c>
      <c r="BK58" s="196">
        <f>IFERROR((VLOOKUP($A58,'21 22'!$F$10:$L$408,6,FALSE)/VLOOKUP($A58,'2021'!$F$10:$N$469,8,FALSE))*1000,#N/A)</f>
        <v>0</v>
      </c>
      <c r="BL58" s="196">
        <f>IFERROR((VLOOKUP($A58,'22 23'!$F$10:$L$408,6,FALSE)/VLOOKUP($A58,'2022'!$F$10:$N$469,8,FALSE))*1000,#N/A)</f>
        <v>0.25656156194678909</v>
      </c>
      <c r="BM58" s="196">
        <f>IFERROR((VLOOKUP($A58,'23 24'!$F$7:$M$408,6,FALSE)/VLOOKUP($A58,'2023'!$C$7:$N$469,9,FALSE))*1000,#N/A)</f>
        <v>0</v>
      </c>
      <c r="BO58" s="196">
        <f>IFERROR((VLOOKUP($A58,'0910'!$F$10:$L$433,7,FALSE)/VLOOKUP($A58,'2010'!$C$5:$K$611,9,FALSE))*1000,#N/A)</f>
        <v>0.80580177276390008</v>
      </c>
      <c r="BP58" s="196">
        <f>IFERROR((VLOOKUP($A58,'1011'!$F$10:$L$433,7,FALSE)/VLOOKUP($A58,'2011'!$C$5:$K$611,9,FALSE))*1000,#N/A)</f>
        <v>1.3269639065817409</v>
      </c>
      <c r="BQ58" s="196">
        <f>IFERROR((VLOOKUP($A58,'1112'!$F$10:$L$408,7,FALSE)/VLOOKUP($A58,'2012'!$F$10:$M$460,8,FALSE))*1000,#N/A)</f>
        <v>1.3248542660307365</v>
      </c>
      <c r="BR58" s="196">
        <f>IFERROR((VLOOKUP($A58,'1213'!$F$10:$L$408,7,FALSE)/VLOOKUP($A58,'2013'!$F$10:$M$460,8,FALSE))*1000,#N/A)</f>
        <v>1.585204755614267</v>
      </c>
      <c r="BS58" s="196">
        <f>IFERROR((VLOOKUP($A58,'1314'!$F$10:$L$408,7,FALSE)/VLOOKUP($A58,'2014'!$F$10:$M$460,8,FALSE))*1000,#N/A)</f>
        <v>2.8932140978432401</v>
      </c>
      <c r="BT58" s="196">
        <f>IFERROR((VLOOKUP($A58,'1415'!$F$10:$L$408,7,FALSE)/VLOOKUP($A58,'2015'!$F$10:$M$460,8,FALSE))*1000,#N/A)</f>
        <v>4.1851948731362798</v>
      </c>
      <c r="BU58" s="196">
        <f>IFERROR((VLOOKUP($A58,'1516'!$F$10:$L$408,7,FALSE)/VLOOKUP($A58,'2016'!$F$10:$M$460,8,FALSE))*1000,#N/A)</f>
        <v>2.0860495436766624</v>
      </c>
      <c r="BV58" s="196">
        <f>IFERROR((VLOOKUP($A58,'1617'!$F$10:$L$408,7,FALSE)/VLOOKUP($A58,'2017'!$F$10:$M$460,8,FALSE))*1000,#N/A)</f>
        <v>3.1201248049921997</v>
      </c>
      <c r="BW58" s="196">
        <f>IFERROR((VLOOKUP($A58,'1718'!$F$10:$L$408,7,FALSE)/VLOOKUP($A58,'2018'!$F$10:$N$460,9,FALSE))*1000,#N/A)</f>
        <v>2.0709293295366296</v>
      </c>
      <c r="BX58" s="196">
        <f>IFERROR((VLOOKUP($A58,'1819'!$F$10:$L$408,7,FALSE)/VLOOKUP($A58,'2018'!$F$10:$N$460,9,FALSE))*1000,#N/A)</f>
        <v>2.8475278281128653</v>
      </c>
      <c r="BY58" s="196">
        <f>IFERROR((VLOOKUP($A58,'1920'!$F$10:$L$408,7,FALSE)/VLOOKUP($A58,'2019'!$F$10:$N$464,8,FALSE))*1000,#N/A)</f>
        <v>2.0603688060162773</v>
      </c>
      <c r="BZ58" s="196">
        <f>IFERROR((VLOOKUP($A58,'20 21'!$F$10:$L$408,7,FALSE)/VLOOKUP($A58,'2020'!$F$10:$N$469,8,FALSE))*1000,#N/A)</f>
        <v>3.1063055413902272</v>
      </c>
      <c r="CA58" s="196">
        <f>IFERROR((VLOOKUP($A58,'21 22'!$F$10:$L$408,7,FALSE)/VLOOKUP($A58,'2021'!$F$10:$N$469,8,FALSE))*1000,#N/A)</f>
        <v>1.2895904260806768</v>
      </c>
      <c r="CB58" s="196">
        <f>IFERROR((VLOOKUP($A58,'22 23'!$F$10:$L$408,7,FALSE)/VLOOKUP($A58,'2022'!$F$10:$N$469,8,FALSE))*1000,#N/A)</f>
        <v>2.0524924955743127</v>
      </c>
      <c r="CC58" s="196">
        <f>IFERROR((VLOOKUP($A58,'23 24'!$F$7:$M$408,7,FALSE)/VLOOKUP($A58,'2023'!$C$7:$N$469,9,FALSE))*1000,#N/A)</f>
        <v>1.2776940178366085</v>
      </c>
      <c r="CE58" s="198">
        <f>IFERROR((VLOOKUP($A58,'0910'!$F$10:$S$433,9,FALSE)/VLOOKUP($A58,'2010'!$C$5:$K$611,9,FALSE))*1000,#N/A)</f>
        <v>1.6116035455278002</v>
      </c>
      <c r="CF58" s="198">
        <f>IFERROR((VLOOKUP($A58,'1011'!$F$10:$S$433,10,FALSE)/VLOOKUP($A58,'2011'!$C$5:$K$611,9,FALSE))*1000,#N/A)</f>
        <v>3.1847133757961785</v>
      </c>
      <c r="CG58" s="198">
        <f>IFERROR((VLOOKUP($A58,'1112'!$F$10:$S$408,9,FALSE)/VLOOKUP($A58,'2012'!$F$10:$M$460,8,FALSE))*1000,#N/A)</f>
        <v>1.3248542660307365</v>
      </c>
      <c r="CH58" s="198">
        <f>IFERROR((VLOOKUP($A58,'1213'!$F$10:$S$408,9,FALSE)/VLOOKUP($A58,'2013'!$F$10:$M$460,8,FALSE))*1000,#N/A)</f>
        <v>1.321003963011889</v>
      </c>
      <c r="CI58" s="198">
        <f>IFERROR((VLOOKUP($A58,'1314'!$F$10:$S$408,9,FALSE)/VLOOKUP($A58,'2014'!$F$10:$M$460,8,FALSE))*1000,#N/A)</f>
        <v>1.0520778537611783</v>
      </c>
      <c r="CJ58" s="198">
        <f>IFERROR((VLOOKUP($A58,'1415'!$F$10:$S$408,9,FALSE)/VLOOKUP($A58,'2015'!$F$10:$M$460,8,FALSE))*1000,#N/A)</f>
        <v>3.923620193565263</v>
      </c>
      <c r="CK58" s="198">
        <f>IFERROR((VLOOKUP($A58,'1516'!$F$10:$S$408,9,FALSE)/VLOOKUP($A58,'2016'!$F$10:$M$460,8,FALSE))*1000,#N/A)</f>
        <v>2.6075619295958279</v>
      </c>
      <c r="CL58" s="198">
        <f>IFERROR((VLOOKUP($A58,'1617'!$F$10:$S$408,9,FALSE)/VLOOKUP($A58,'2017'!$F$10:$M$460,8,FALSE))*1000,#N/A)</f>
        <v>2.3400936037441498</v>
      </c>
      <c r="CM58" s="198">
        <f>IFERROR((VLOOKUP($A58,'1718'!$F$10:$S$408,9,FALSE)/VLOOKUP($A58,'2018'!$F$10:$N$460,9,FALSE))*1000,#N/A)</f>
        <v>3.3652601604970229</v>
      </c>
      <c r="CN58" s="198">
        <f>IFERROR((VLOOKUP($A58,'1819'!$F$10:$S$408,9,FALSE)/VLOOKUP($A58,'2018'!$F$10:$N$460,9,FALSE))*1000,#N/A)</f>
        <v>1.2943308309603934</v>
      </c>
      <c r="CO58" s="198">
        <f>IFERROR((VLOOKUP($A58,'1920'!$F$10:$S$408,9,FALSE)/VLOOKUP($A58,'2019'!$F$10:$N$464,8,FALSE))*1000,#N/A)</f>
        <v>1.2877305037601732</v>
      </c>
      <c r="CP58" s="198">
        <f>IFERROR((VLOOKUP($A58,'20 21'!$F$10:$S$408,9,FALSE)/VLOOKUP($A58,'2020'!$F$10:$N$469,8,FALSE))*1000,#N/A)</f>
        <v>1.8120115658109659</v>
      </c>
      <c r="CQ58" s="198">
        <f>IFERROR((VLOOKUP($A58,'21 22'!$F$10:$S$408,9,FALSE)/VLOOKUP($A58,'2021'!$F$10:$N$469,8,FALSE))*1000,#N/A)</f>
        <v>2.3212627669452179</v>
      </c>
      <c r="CR58" s="198">
        <f>IFERROR((VLOOKUP($A58,'22 23'!$F$10:$S$408,9,FALSE)/VLOOKUP($A58,'2022'!$F$10:$N$469,8,FALSE))*1000,#N/A)</f>
        <v>1.7959309336275238</v>
      </c>
      <c r="CS58" s="196">
        <f>IFERROR((VLOOKUP($A58,'23 24'!$F$7:$S$408,9,FALSE)/VLOOKUP($A58,'2023'!$C$7:$N$469,9,FALSE))*1000,#N/A)</f>
        <v>2.0443104285385738</v>
      </c>
      <c r="CU58" s="198">
        <f>IFERROR((VLOOKUP($A58,'0910'!$F$10:$S$433,10,FALSE)/VLOOKUP($A58,'2010'!$C$5:$K$611,9,FALSE))*1000,#N/A)</f>
        <v>0</v>
      </c>
      <c r="CV58" s="198">
        <f>IFERROR((VLOOKUP($A58,'1011'!$F$10:$S$433,11,FALSE)/VLOOKUP($A58,'2011'!$C$5:$K$611,9,FALSE))*1000,#N/A)</f>
        <v>0</v>
      </c>
      <c r="CW58" s="198">
        <f>IFERROR((VLOOKUP($A58,'1112'!$F$10:$S$408,10,FALSE)/VLOOKUP($A58,'2012'!$F$10:$M$460,8,FALSE))*1000,#N/A)</f>
        <v>0</v>
      </c>
      <c r="CX58" s="198">
        <f>IFERROR((VLOOKUP($A58,'1213'!$F$10:$S$408,10,FALSE)/VLOOKUP($A58,'2013'!$F$10:$M$460,8,FALSE))*1000,#N/A)</f>
        <v>0.52840158520475555</v>
      </c>
      <c r="CY58" s="198">
        <f>IFERROR((VLOOKUP($A58,'1314'!$F$10:$S$408,10,FALSE)/VLOOKUP($A58,'2014'!$F$10:$M$460,8,FALSE))*1000,#N/A)</f>
        <v>0</v>
      </c>
      <c r="CZ58" s="198">
        <f>IFERROR((VLOOKUP($A58,'1415'!$F$10:$S$408,10,FALSE)/VLOOKUP($A58,'2015'!$F$10:$M$460,8,FALSE))*1000,#N/A)</f>
        <v>0.78472403871305263</v>
      </c>
      <c r="DA58" s="198">
        <f>IFERROR((VLOOKUP($A58,'1516'!$F$10:$S$408,10,FALSE)/VLOOKUP($A58,'2016'!$F$10:$M$460,8,FALSE))*1000,#N/A)</f>
        <v>0.5215123859191656</v>
      </c>
      <c r="DB58" s="198">
        <f>IFERROR((VLOOKUP($A58,'1617'!$F$10:$S$408,10,FALSE)/VLOOKUP($A58,'2017'!$F$10:$M$460,8,FALSE))*1000,#N/A)</f>
        <v>0</v>
      </c>
      <c r="DC58" s="198">
        <f>IFERROR((VLOOKUP($A58,'1718'!$F$10:$S$408,10,FALSE)/VLOOKUP($A58,'2018'!$F$10:$N$460,9,FALSE))*1000,#N/A)</f>
        <v>0.25886616619207869</v>
      </c>
      <c r="DD58" s="198">
        <f>IFERROR((VLOOKUP($A58,'1819'!$F$10:$S$408,10,FALSE)/VLOOKUP($A58,'2018'!$F$10:$N$460,9,FALSE))*1000,#N/A)</f>
        <v>0</v>
      </c>
      <c r="DE58" s="198">
        <f>IFERROR((VLOOKUP($A58,'1920'!$F$10:$S$408,10,FALSE)/VLOOKUP($A58,'2019'!$F$10:$N$464,8,FALSE))*1000,#N/A)</f>
        <v>0</v>
      </c>
      <c r="DF58" s="198">
        <f>IFERROR((VLOOKUP($A58,'20 21'!$F$10:$S$408,10,FALSE)/VLOOKUP($A58,'2020'!$F$10:$N$469,8,FALSE))*1000,#N/A)</f>
        <v>0</v>
      </c>
      <c r="DG58" s="198">
        <f>IFERROR((VLOOKUP($A58,'21 22'!$F$10:$S$408,10,FALSE)/VLOOKUP($A58,'2021'!$F$10:$N$469,8,FALSE))*1000,#N/A)</f>
        <v>0</v>
      </c>
      <c r="DH58" s="198">
        <f>IFERROR((VLOOKUP($A58,'22 23'!$F$10:$S$408,10,FALSE)/VLOOKUP($A58,'2022'!$F$10:$N$469,8,FALSE))*1000,#N/A)</f>
        <v>0</v>
      </c>
      <c r="DI58" s="196">
        <f>IFERROR((VLOOKUP($A58,'23 24'!$F$7:$S$408,10,FALSE)/VLOOKUP($A58,'2023'!$C$7:$N$469,9,FALSE))*1000,#N/A)</f>
        <v>0</v>
      </c>
      <c r="DK58" s="198">
        <f>IFERROR((VLOOKUP($A58,'0910'!$F$10:$S$433,11,FALSE)/VLOOKUP($A58,'2010'!$C$5:$K$611,9,FALSE))*1000,#N/A)</f>
        <v>0</v>
      </c>
      <c r="DL58" s="198">
        <f>IFERROR((VLOOKUP($A58,'1011'!$F$10:$S$433,12,FALSE)/VLOOKUP($A58,'2011'!$C$5:$K$611,9,FALSE))*1000,#N/A)</f>
        <v>0</v>
      </c>
      <c r="DM58" s="198">
        <f>IFERROR((VLOOKUP($A58,'1112'!$F$10:$S$408,11,FALSE)/VLOOKUP($A58,'2012'!$F$10:$M$460,8,FALSE))*1000,#N/A)</f>
        <v>0</v>
      </c>
      <c r="DN58" s="198">
        <f>IFERROR((VLOOKUP($A58,'1213'!$F$10:$S$408,11,FALSE)/VLOOKUP($A58,'2013'!$F$10:$M$460,8,FALSE))*1000,#N/A)</f>
        <v>0</v>
      </c>
      <c r="DO58" s="198">
        <f>IFERROR((VLOOKUP($A58,'1314'!$F$10:$S$408,11,FALSE)/VLOOKUP($A58,'2014'!$F$10:$M$460,8,FALSE))*1000,#N/A)</f>
        <v>0</v>
      </c>
      <c r="DP58" s="198">
        <f>IFERROR((VLOOKUP($A58,'1415'!$F$10:$S$408,11,FALSE)/VLOOKUP($A58,'2015'!$F$10:$M$460,8,FALSE))*1000,#N/A)</f>
        <v>0</v>
      </c>
      <c r="DQ58" s="198">
        <f>IFERROR((VLOOKUP($A58,'1516'!$F$10:$S$408,11,FALSE)/VLOOKUP($A58,'2016'!$F$10:$M$460,8,FALSE))*1000,#N/A)</f>
        <v>0</v>
      </c>
      <c r="DR58" s="198">
        <f>IFERROR((VLOOKUP($A58,'1617'!$F$10:$S$408,11,FALSE)/VLOOKUP($A58,'2017'!$F$10:$M$460,8,FALSE))*1000,#N/A)</f>
        <v>0</v>
      </c>
      <c r="DS58" s="198">
        <f>IFERROR((VLOOKUP($A58,'1718'!$F$10:$S$408,11,FALSE)/VLOOKUP($A58,'2018'!$F$10:$N$460,9,FALSE))*1000,#N/A)</f>
        <v>0</v>
      </c>
      <c r="DT58" s="198">
        <f>IFERROR((VLOOKUP($A58,'1819'!$F$10:$S$408,11,FALSE)/VLOOKUP($A58,'2018'!$F$10:$N$460,9,FALSE))*1000,#N/A)</f>
        <v>0</v>
      </c>
      <c r="DU58" s="198">
        <f>IFERROR((VLOOKUP($A58,'1920'!$F$10:$S$408,11,FALSE)/VLOOKUP($A58,'2019'!$F$10:$N$464,8,FALSE))*1000,#N/A)</f>
        <v>0</v>
      </c>
      <c r="DV58" s="198">
        <f>IFERROR((VLOOKUP($A58,'20 21'!$F$10:$S$408,11,FALSE)/VLOOKUP($A58,'2020'!$F$10:$N$469,8,FALSE))*1000,#N/A)</f>
        <v>0.2588587951158523</v>
      </c>
      <c r="DW58" s="198">
        <f>IFERROR((VLOOKUP($A58,'21 22'!$F$10:$S$408,11,FALSE)/VLOOKUP($A58,'2021'!$F$10:$N$469,8,FALSE))*1000,#N/A)</f>
        <v>0</v>
      </c>
      <c r="DX58" s="198">
        <f>IFERROR((VLOOKUP($A58,'22 23'!$F$10:$S$408,11,FALSE)/VLOOKUP($A58,'2022'!$F$10:$N$469,8,FALSE))*1000,#N/A)</f>
        <v>0</v>
      </c>
      <c r="DY58" s="196">
        <f>IFERROR((VLOOKUP($A58,'23 24'!$F$7:$S$408,11,FALSE)/VLOOKUP($A58,'2023'!$C$7:$N$469,9,FALSE))*1000,#N/A)</f>
        <v>0.25553880356732173</v>
      </c>
      <c r="EA58" s="198">
        <f>IFERROR((VLOOKUP($A58,'0910'!$F$10:$S$433,12,FALSE)/VLOOKUP($A58,'2010'!$C$5:$K$611,9,FALSE))*1000,#N/A)</f>
        <v>1.6116035455278002</v>
      </c>
      <c r="EB58" s="198">
        <f>IFERROR((VLOOKUP($A58,'1011'!$F$10:$S$433,13,FALSE)/VLOOKUP($A58,'2011'!$C$5:$K$611,9,FALSE))*1000,#N/A)</f>
        <v>3.1847133757961785</v>
      </c>
      <c r="EC58" s="198">
        <f>IFERROR((VLOOKUP($A58,'1112'!$F$10:$S$408,12,FALSE)/VLOOKUP($A58,'2012'!$F$10:$M$460,8,FALSE))*1000,#N/A)</f>
        <v>1.3248542660307365</v>
      </c>
      <c r="ED58" s="198">
        <f>IFERROR((VLOOKUP($A58,'1213'!$F$10:$S$408,12,FALSE)/VLOOKUP($A58,'2013'!$F$10:$M$460,8,FALSE))*1000,#N/A)</f>
        <v>2.1136063408190222</v>
      </c>
      <c r="EE58" s="198">
        <f>IFERROR((VLOOKUP($A58,'1314'!$F$10:$S$408,12,FALSE)/VLOOKUP($A58,'2014'!$F$10:$M$460,8,FALSE))*1000,#N/A)</f>
        <v>1.0520778537611783</v>
      </c>
      <c r="EF58" s="198">
        <f>IFERROR((VLOOKUP($A58,'1415'!$F$10:$S$408,12,FALSE)/VLOOKUP($A58,'2015'!$F$10:$M$460,8,FALSE))*1000,#N/A)</f>
        <v>4.7083442322783151</v>
      </c>
      <c r="EG58" s="198">
        <f>IFERROR((VLOOKUP($A58,'1516'!$F$10:$S$408,12,FALSE)/VLOOKUP($A58,'2016'!$F$10:$M$460,8,FALSE))*1000,#N/A)</f>
        <v>3.1290743155149934</v>
      </c>
      <c r="EH58" s="198">
        <f>IFERROR((VLOOKUP($A58,'1617'!$F$10:$S$408,12,FALSE)/VLOOKUP($A58,'2017'!$F$10:$M$460,8,FALSE))*1000,#N/A)</f>
        <v>2.3400936037441498</v>
      </c>
      <c r="EI58" s="198">
        <f>IFERROR((VLOOKUP($A58,'1718'!$F$10:$S$408,12,FALSE)/VLOOKUP($A58,'2018'!$F$10:$N$460,9,FALSE))*1000,#N/A)</f>
        <v>3.6241263266891015</v>
      </c>
      <c r="EJ58" s="198">
        <f>IFERROR((VLOOKUP($A58,'1819'!$F$10:$S$408,12,FALSE)/VLOOKUP($A58,'2018'!$F$10:$N$460,9,FALSE))*1000,#N/A)</f>
        <v>1.2943308309603934</v>
      </c>
      <c r="EK58" s="198">
        <f>IFERROR((VLOOKUP($A58,'1920'!$F$10:$S$408,12,FALSE)/VLOOKUP($A58,'2019'!$F$10:$N$464,8,FALSE))*1000,#N/A)</f>
        <v>1.2877305037601732</v>
      </c>
      <c r="EL58" s="198">
        <f>IFERROR((VLOOKUP($A58,'20 21'!$F$10:$S$408,12,FALSE)/VLOOKUP($A58,'2020'!$F$10:$N$469,8,FALSE))*1000,#N/A)</f>
        <v>1.8120115658109659</v>
      </c>
      <c r="EM58" s="198">
        <f>IFERROR((VLOOKUP($A58,'21 22'!$F$10:$S$408,12,FALSE)/VLOOKUP($A58,'2021'!$F$10:$N$469,8,FALSE))*1000,#N/A)</f>
        <v>2.3212627669452179</v>
      </c>
      <c r="EN58" s="198">
        <f>IFERROR((VLOOKUP($A58,'22 23'!$F$10:$S$408,12,FALSE)/VLOOKUP($A58,'2022'!$F$10:$N$469,8,FALSE))*1000,#N/A)</f>
        <v>1.7959309336275238</v>
      </c>
      <c r="EO58" s="196">
        <f>IFERROR((VLOOKUP($A58,'23 24'!$F$7:$S$408,12,FALSE)/VLOOKUP($A58,'2023'!$C$7:$N$469,9,FALSE))*1000,#N/A)</f>
        <v>2.2998492321058954</v>
      </c>
    </row>
    <row r="59" spans="1:145" x14ac:dyDescent="0.3">
      <c r="A59" t="s">
        <v>1731</v>
      </c>
      <c r="B59" t="s">
        <v>1742</v>
      </c>
      <c r="C59" t="str">
        <f>IF(VLOOKUP($A59,'0910'!$F$10:$L$433,1,FALSE)=VLOOKUP($A59,'2010'!$C$5:$K$611,1,FALSE),VLOOKUP($A59,'0910'!$F$10:$L$433,1,FALSE),FALSE)</f>
        <v>Central Bedfordshire</v>
      </c>
      <c r="D59" t="str">
        <f>IF(VLOOKUP($A59,'1011'!$F$10:$L$433,1,FALSE)=VLOOKUP($A59,'2011'!$C$5:$K$611,1,FALSE),VLOOKUP($A59,'1011'!$F$10:$L$433,1,FALSE),FALSE)</f>
        <v>Central Bedfordshire</v>
      </c>
      <c r="E59" t="str">
        <f>IF(VLOOKUP(A59,'1112'!$F$10:$L$408,1,FALSE)=VLOOKUP(A59,'2012'!$F$10:$M$460,1,FALSE),VLOOKUP(A59,'1112'!$F$10:$L$408,1,FALSE),FALSE)</f>
        <v>Central Bedfordshire</v>
      </c>
      <c r="F59" t="str">
        <f>IF(VLOOKUP($A59,'1213'!$F$10:$L$408,1,FALSE)=VLOOKUP($A59,'2013'!$F$10:$M$460,1,FALSE),VLOOKUP($A59,'1213'!$F$10:$L$408,1,FALSE),FALSE)</f>
        <v>Central Bedfordshire</v>
      </c>
      <c r="G59" t="str">
        <f>IF(VLOOKUP($A59,'1314'!$F$10:$L$408,1,FALSE)=VLOOKUP($A59,'2014'!$F$10:$M$460,1,FALSE),VLOOKUP($A59,'1314'!$F$10:$L$408,1,FALSE),FALSE)</f>
        <v>Central Bedfordshire</v>
      </c>
      <c r="H59" t="str">
        <f>IF(VLOOKUP($A59,'1415'!$F$10:$L$408,1,FALSE)=VLOOKUP($A59,'2015'!$F$10:$M$460,1,FALSE),VLOOKUP($A59,'1415'!$F$10:$L$408,1,FALSE),FALSE)</f>
        <v>Central Bedfordshire</v>
      </c>
      <c r="I59" t="str">
        <f>IF(VLOOKUP($A59,'1516'!$F$10:$L$408,1,FALSE)=VLOOKUP($A59,'2015'!$F$10:$M$460,1,FALSE),VLOOKUP($A59,'1516'!$F$10:$L$408,1,FALSE),FALSE)</f>
        <v>Central Bedfordshire</v>
      </c>
      <c r="J59" t="str">
        <f>IF(VLOOKUP($A59,'1617'!$F$10:$L$408,1,FALSE)=VLOOKUP($A59,'2016'!$F$10:$M$460,1,FALSE),VLOOKUP($A59,'1617'!$F$10:$L$408,1,FALSE),FALSE)</f>
        <v>Central Bedfordshire</v>
      </c>
      <c r="K59" t="str">
        <f>IF(VLOOKUP($A59,'1718'!$F$10:$M$408,1,FALSE)=VLOOKUP($A59,'2017'!$F$10:$M$460,1,FALSE),VLOOKUP($A59,'1718'!$F$10:$M$408,1,FALSE),FALSE)</f>
        <v>Central Bedfordshire</v>
      </c>
      <c r="L59" t="str">
        <f>IF(VLOOKUP($A59,'1819'!$F$10:$M$408,1,FALSE)=VLOOKUP($A59,'2018'!$F$10:$M$460,1,FALSE),VLOOKUP($A59,'1819'!$F$10:$M$408,1,FALSE),FALSE)</f>
        <v>Central Bedfordshire</v>
      </c>
      <c r="M59" t="str">
        <f>IF(VLOOKUP($A59,'1920'!$F$10:$M$408,1,FALSE)=VLOOKUP($A59,'2019'!$F$10:$M$464,1,FALSE),VLOOKUP($A59,'1920'!$F$10:$M$408,1,FALSE),FALSE)</f>
        <v>Central Bedfordshire</v>
      </c>
      <c r="N59" t="str">
        <f>IF(VLOOKUP($A59,'20 21'!$F$10:$N$408,1,FALSE)=VLOOKUP($A59,'2020'!$F$10:$O$468,1,FALSE),VLOOKUP($A59,'20 21'!$F$10:$N$408,1,FALSE),FALSE)</f>
        <v>Central Bedfordshire</v>
      </c>
      <c r="O59" t="str">
        <f>IF(VLOOKUP($A59,'21 22'!$F$10:$N$408,1,FALSE)=VLOOKUP($A59,'2021'!$F$10:$O$471,1,FALSE),VLOOKUP($A59,'21 22'!$F$10:$N$408,1,FALSE),FALSE)</f>
        <v>Central Bedfordshire</v>
      </c>
      <c r="P59" t="str">
        <f>IF(VLOOKUP($A59,'22 23'!$F$10:$N$408,1,FALSE)=VLOOKUP($A59,'2022'!$F$10:$O$468,1,FALSE),VLOOKUP($A59,'22 23'!$F$10:$N$408,1,FALSE),FALSE)</f>
        <v>Central Bedfordshire</v>
      </c>
      <c r="Q59" t="str">
        <f>IF(VLOOKUP($A59,'23 24'!$F$7:$N$408,1,FALSE)=VLOOKUP($A59,'2023'!$C$7:$O$468,1,FALSE),VLOOKUP($A59,'23 24'!$F$7:$N$408,1,FALSE),FALSE)</f>
        <v>Central Bedfordshire</v>
      </c>
      <c r="S59" s="196" t="e">
        <f>IFERROR((VLOOKUP($A59,'0910'!$F$10:$L$433,4,FALSE)/VLOOKUP($A59,'2010'!$C$5:$K$611,9,FALSE))*1000,#N/A)</f>
        <v>#N/A</v>
      </c>
      <c r="T59" s="196">
        <f>IFERROR((VLOOKUP($A59,'1011'!$F$10:$L$433,4,FALSE)/VLOOKUP($A59,'2011'!$C$5:$K$611,9,FALSE))*1000,#N/A)</f>
        <v>5.8883061919219806</v>
      </c>
      <c r="U59" s="196">
        <f>IFERROR((VLOOKUP($A59,'1112'!$F$10:$L$408,4,FALSE)/VLOOKUP($A59,'2012'!$F$10:$M$460,8,FALSE))*1000,#N/A)</f>
        <v>6.909719065369579</v>
      </c>
      <c r="V59" s="196">
        <f>IFERROR((VLOOKUP($A59,'1213'!$F$10:$L$408,4,FALSE)/VLOOKUP($A59,'2013'!$F$10:$M$460,8,FALSE))*1000,#N/A)</f>
        <v>7.6604181687094446</v>
      </c>
      <c r="W59" s="196">
        <f>IFERROR((VLOOKUP($A59,'1314'!$F$10:$L$408,4,FALSE)/VLOOKUP($A59,'2014'!$F$10:$M$460,8,FALSE))*1000,#N/A)</f>
        <v>10.336838353234716</v>
      </c>
      <c r="X59" s="196">
        <f>IFERROR((VLOOKUP($A59,'1415'!$F$10:$L$408,4,FALSE)/VLOOKUP($A59,'2015'!$F$10:$M$460,8,FALSE))*1000,#N/A)</f>
        <v>9.5832600668190597</v>
      </c>
      <c r="Y59" s="196">
        <f>IFERROR((VLOOKUP($A59,'1516'!$F$10:$L$408,4,FALSE)/VLOOKUP($A59,'2016'!$F$10:$M$460,8,FALSE))*1000,#N/A)</f>
        <v>9.7945739793707212</v>
      </c>
      <c r="Z59" s="196">
        <f>IFERROR((VLOOKUP($A59,'1617'!$F$10:$L$408,4,FALSE)/VLOOKUP($A59,'2017'!$F$10:$M$460,8,FALSE))*1000,#N/A)</f>
        <v>12.37835069148028</v>
      </c>
      <c r="AA59" s="196">
        <f>IFERROR((VLOOKUP($A59,'1718'!$F$10:$L$408,4,FALSE)/VLOOKUP($A59,'2018'!$F$10:$N$460,9,FALSE))*1000,#N/A)</f>
        <v>10.817610062893081</v>
      </c>
      <c r="AB59" s="196">
        <f>IFERROR((VLOOKUP($A59,'1819'!$F$10:$L$408,4,FALSE)/VLOOKUP($A59,'2018'!$F$10:$N$460,9,FALSE))*1000,#N/A)</f>
        <v>8.050314465408805</v>
      </c>
      <c r="AC59" s="196">
        <f>IFERROR((VLOOKUP($A59,'1920'!$F$10:$L$408,4,FALSE)/VLOOKUP($A59,'2019'!$F$10:$N$464,8,FALSE))*1000,#N/A)</f>
        <v>10.46585412082705</v>
      </c>
      <c r="AD59" s="196">
        <f>IFERROR((VLOOKUP($A59,'20 21'!$F$10:$M$408,4,FALSE)/VLOOKUP($A59,'2020'!$F$10:$N$469,8,FALSE))*1000,#N/A)</f>
        <v>12.661741573854476</v>
      </c>
      <c r="AE59" s="196">
        <f>IFERROR((VLOOKUP($A59,'21 22'!$F$10:$M$408,4,FALSE)/VLOOKUP($A59,'2021'!$F$10:$N$469,8,FALSE))*1000,#N/A)</f>
        <v>14.61007855911094</v>
      </c>
      <c r="AF59" s="196">
        <f>IFERROR((VLOOKUP($A59,'22 23'!$F$10:$M$408,4,FALSE)/VLOOKUP($A59,'2022'!$F$10:$N$469,8,FALSE))*1000,#N/A)</f>
        <v>8.6152882205513777</v>
      </c>
      <c r="AG59" s="196">
        <f>IFERROR((VLOOKUP($A59,'23 24'!$F$7:$M$408,4,FALSE)/VLOOKUP($A59,'2023'!$C$7:$N$469,9,FALSE))*1000,#N/A)</f>
        <v>4.2309645060541259</v>
      </c>
      <c r="AI59" s="196" t="e">
        <f>IFERROR((VLOOKUP($A59,'0910'!$F$10:$L$433,5,FALSE)/VLOOKUP($A59,'2010'!$C$5:$K$611,9,FALSE))*1000,#N/A)</f>
        <v>#N/A</v>
      </c>
      <c r="AJ59" s="196">
        <f>IFERROR((VLOOKUP($A59,'1011'!$F$10:$L$433,5,FALSE)/VLOOKUP($A59,'2011'!$C$5:$K$611,9,FALSE))*1000,#N/A)</f>
        <v>2.4841291747170851</v>
      </c>
      <c r="AK59" s="196">
        <f>IFERROR((VLOOKUP($A59,'1112'!$F$10:$L$408,5,FALSE)/VLOOKUP($A59,'2012'!$F$10:$M$460,8,FALSE))*1000,#N/A)</f>
        <v>1.7274297663423948</v>
      </c>
      <c r="AL59" s="196">
        <f>IFERROR((VLOOKUP($A59,'1213'!$F$10:$L$408,5,FALSE)/VLOOKUP($A59,'2013'!$F$10:$M$460,8,FALSE))*1000,#N/A)</f>
        <v>1.3518385003604902</v>
      </c>
      <c r="AM59" s="196">
        <f>IFERROR((VLOOKUP($A59,'1314'!$F$10:$L$408,5,FALSE)/VLOOKUP($A59,'2014'!$F$10:$M$460,8,FALSE))*1000,#N/A)</f>
        <v>1.6931028337194796</v>
      </c>
      <c r="AN59" s="196">
        <f>IFERROR((VLOOKUP($A59,'1415'!$F$10:$L$408,5,FALSE)/VLOOKUP($A59,'2015'!$F$10:$M$460,8,FALSE))*1000,#N/A)</f>
        <v>2.0221557939159487</v>
      </c>
      <c r="AO59" s="196">
        <f>IFERROR((VLOOKUP($A59,'1516'!$F$10:$L$408,5,FALSE)/VLOOKUP($A59,'2016'!$F$10:$M$460,8,FALSE))*1000,#N/A)</f>
        <v>1.7335529167027826</v>
      </c>
      <c r="AP59" s="196">
        <f>IFERROR((VLOOKUP($A59,'1617'!$F$10:$L$408,5,FALSE)/VLOOKUP($A59,'2017'!$F$10:$M$460,8,FALSE))*1000,#N/A)</f>
        <v>2.5610380740993683</v>
      </c>
      <c r="AQ59" s="196">
        <f>IFERROR((VLOOKUP($A59,'1718'!$F$10:$L$408,5,FALSE)/VLOOKUP($A59,'2018'!$F$10:$N$460,9,FALSE))*1000,#N/A)</f>
        <v>1.4255765199161425</v>
      </c>
      <c r="AR59" s="196">
        <f>IFERROR((VLOOKUP($A59,'1819'!$F$10:$L$408,5,FALSE)/VLOOKUP($A59,'2018'!$F$10:$N$460,9,FALSE))*1000,#N/A)</f>
        <v>1.9287211740041927</v>
      </c>
      <c r="AS59" s="196">
        <f>IFERROR((VLOOKUP($A59,'1920'!$F$10:$L$408,5,FALSE)/VLOOKUP($A59,'2019'!$F$10:$N$464,8,FALSE))*1000,#N/A)</f>
        <v>2.7194739054117529</v>
      </c>
      <c r="AT59" s="196">
        <f>IFERROR((VLOOKUP($A59,'20 21'!$F$10:$L$408,5,FALSE)/VLOOKUP($A59,'2020'!$F$10:$N$469,8,FALSE))*1000,#N/A)</f>
        <v>3.9770854943517269</v>
      </c>
      <c r="AU59" s="196">
        <f>IFERROR((VLOOKUP($A59,'21 22'!$F$10:$L$408,5,FALSE)/VLOOKUP($A59,'2021'!$F$10:$N$469,8,FALSE))*1000,#N/A)</f>
        <v>4.870026186370314</v>
      </c>
      <c r="AV59" s="196">
        <f>IFERROR((VLOOKUP($A59,'22 23'!$F$10:$L$408,5,FALSE)/VLOOKUP($A59,'2022'!$F$10:$N$469,8,FALSE))*1000,#N/A)</f>
        <v>4.6992481203007515</v>
      </c>
      <c r="AW59" s="196">
        <f>IFERROR((VLOOKUP($A59,'23 24'!$F$7:$M$408,5,FALSE)/VLOOKUP($A59,'2023'!$C$7:$N$469,9,FALSE))*1000,#N/A)</f>
        <v>1.076972783359232</v>
      </c>
      <c r="AY59" s="196" t="e">
        <f>IFERROR((VLOOKUP($A59,'0910'!$F$10:$L$433,6,FALSE)/VLOOKUP($A59,'2010'!$C$5:$K$611,9,FALSE))*1000,#N/A)</f>
        <v>#N/A</v>
      </c>
      <c r="AZ59" s="196">
        <f>IFERROR((VLOOKUP($A59,'1011'!$F$10:$L$433,6,FALSE)/VLOOKUP($A59,'2011'!$C$5:$K$611,9,FALSE))*1000,#N/A)</f>
        <v>0</v>
      </c>
      <c r="BA59" s="196">
        <f>IFERROR((VLOOKUP($A59,'1112'!$F$10:$L$408,6,FALSE)/VLOOKUP($A59,'2012'!$F$10:$M$460,8,FALSE))*1000,#N/A)</f>
        <v>0</v>
      </c>
      <c r="BB59" s="196">
        <f>IFERROR((VLOOKUP($A59,'1213'!$F$10:$L$408,6,FALSE)/VLOOKUP($A59,'2013'!$F$10:$M$460,8,FALSE))*1000,#N/A)</f>
        <v>0</v>
      </c>
      <c r="BC59" s="196">
        <f>IFERROR((VLOOKUP($A59,'1314'!$F$10:$L$408,6,FALSE)/VLOOKUP($A59,'2014'!$F$10:$M$460,8,FALSE))*1000,#N/A)</f>
        <v>0</v>
      </c>
      <c r="BD59" s="196">
        <f>IFERROR((VLOOKUP($A59,'1415'!$F$10:$L$408,6,FALSE)/VLOOKUP($A59,'2015'!$F$10:$M$460,8,FALSE))*1000,#N/A)</f>
        <v>0</v>
      </c>
      <c r="BE59" s="196">
        <f>IFERROR((VLOOKUP($A59,'1516'!$F$10:$L$408,6,FALSE)/VLOOKUP($A59,'2016'!$F$10:$M$460,8,FALSE))*1000,#N/A)</f>
        <v>0</v>
      </c>
      <c r="BF59" s="196">
        <f>IFERROR((VLOOKUP($A59,'1617'!$F$10:$L$408,6,FALSE)/VLOOKUP($A59,'2017'!$F$10:$M$460,8,FALSE))*1000,#N/A)</f>
        <v>8.5367935803312284E-2</v>
      </c>
      <c r="BG59" s="196">
        <f>IFERROR((VLOOKUP($A59,'1718'!$F$10:$L$408,6,FALSE)/VLOOKUP($A59,'2018'!$F$10:$N$460,9,FALSE))*1000,#N/A)</f>
        <v>0</v>
      </c>
      <c r="BH59" s="196">
        <f>IFERROR((VLOOKUP($A59,'1819'!$F$10:$L$408,6,FALSE)/VLOOKUP($A59,'2018'!$F$10:$N$460,9,FALSE))*1000,#N/A)</f>
        <v>0</v>
      </c>
      <c r="BI59" s="196">
        <f>IFERROR((VLOOKUP($A59,'1920'!$F$10:$L$408,6,FALSE)/VLOOKUP($A59,'2019'!$F$10:$N$464,8,FALSE))*1000,#N/A)</f>
        <v>0</v>
      </c>
      <c r="BJ59" s="196">
        <f>IFERROR((VLOOKUP($A59,'20 21'!$F$10:$L$408,6,FALSE)/VLOOKUP($A59,'2020'!$F$10:$N$469,8,FALSE))*1000,#N/A)</f>
        <v>0</v>
      </c>
      <c r="BK59" s="196">
        <f>IFERROR((VLOOKUP($A59,'21 22'!$F$10:$L$408,6,FALSE)/VLOOKUP($A59,'2021'!$F$10:$N$469,8,FALSE))*1000,#N/A)</f>
        <v>7.9836494858529741E-2</v>
      </c>
      <c r="BL59" s="196">
        <f>IFERROR((VLOOKUP($A59,'22 23'!$F$10:$L$408,6,FALSE)/VLOOKUP($A59,'2022'!$F$10:$N$469,8,FALSE))*1000,#N/A)</f>
        <v>0</v>
      </c>
      <c r="BM59" s="196">
        <f>IFERROR((VLOOKUP($A59,'23 24'!$F$7:$M$408,6,FALSE)/VLOOKUP($A59,'2023'!$C$7:$N$469,9,FALSE))*1000,#N/A)</f>
        <v>7.6926627382802287E-2</v>
      </c>
      <c r="BO59" s="196" t="e">
        <f>IFERROR((VLOOKUP($A59,'0910'!$F$10:$L$433,7,FALSE)/VLOOKUP($A59,'2010'!$C$5:$K$611,9,FALSE))*1000,#N/A)</f>
        <v>#N/A</v>
      </c>
      <c r="BP59" s="196">
        <f>IFERROR((VLOOKUP($A59,'1011'!$F$10:$L$433,7,FALSE)/VLOOKUP($A59,'2011'!$C$5:$K$611,9,FALSE))*1000,#N/A)</f>
        <v>8.3724353666390652</v>
      </c>
      <c r="BQ59" s="196">
        <f>IFERROR((VLOOKUP($A59,'1112'!$F$10:$L$408,7,FALSE)/VLOOKUP($A59,'2012'!$F$10:$M$460,8,FALSE))*1000,#N/A)</f>
        <v>8.7280661878352568</v>
      </c>
      <c r="BR59" s="196">
        <f>IFERROR((VLOOKUP($A59,'1213'!$F$10:$L$408,7,FALSE)/VLOOKUP($A59,'2013'!$F$10:$M$460,8,FALSE))*1000,#N/A)</f>
        <v>9.1023792357606332</v>
      </c>
      <c r="BS59" s="196">
        <f>IFERROR((VLOOKUP($A59,'1314'!$F$10:$L$408,7,FALSE)/VLOOKUP($A59,'2014'!$F$10:$M$460,8,FALSE))*1000,#N/A)</f>
        <v>12.119051862413118</v>
      </c>
      <c r="BT59" s="196">
        <f>IFERROR((VLOOKUP($A59,'1415'!$F$10:$L$408,7,FALSE)/VLOOKUP($A59,'2015'!$F$10:$M$460,8,FALSE))*1000,#N/A)</f>
        <v>11.605415860735009</v>
      </c>
      <c r="BU59" s="196">
        <f>IFERROR((VLOOKUP($A59,'1516'!$F$10:$L$408,7,FALSE)/VLOOKUP($A59,'2016'!$F$10:$M$460,8,FALSE))*1000,#N/A)</f>
        <v>11.528126896073504</v>
      </c>
      <c r="BV59" s="196">
        <f>IFERROR((VLOOKUP($A59,'1617'!$F$10:$L$408,7,FALSE)/VLOOKUP($A59,'2017'!$F$10:$M$460,8,FALSE))*1000,#N/A)</f>
        <v>14.939388765579649</v>
      </c>
      <c r="BW59" s="196">
        <f>IFERROR((VLOOKUP($A59,'1718'!$F$10:$L$408,7,FALSE)/VLOOKUP($A59,'2018'!$F$10:$N$460,9,FALSE))*1000,#N/A)</f>
        <v>12.243186582809225</v>
      </c>
      <c r="BX59" s="196">
        <f>IFERROR((VLOOKUP($A59,'1819'!$F$10:$L$408,7,FALSE)/VLOOKUP($A59,'2018'!$F$10:$N$460,9,FALSE))*1000,#N/A)</f>
        <v>9.9790356394129969</v>
      </c>
      <c r="BY59" s="196">
        <f>IFERROR((VLOOKUP($A59,'1920'!$F$10:$L$408,7,FALSE)/VLOOKUP($A59,'2019'!$F$10:$N$464,8,FALSE))*1000,#N/A)</f>
        <v>13.185328026238803</v>
      </c>
      <c r="BZ59" s="196">
        <f>IFERROR((VLOOKUP($A59,'20 21'!$F$10:$L$408,7,FALSE)/VLOOKUP($A59,'2020'!$F$10:$N$469,8,FALSE))*1000,#N/A)</f>
        <v>16.638827068206204</v>
      </c>
      <c r="CA59" s="196">
        <f>IFERROR((VLOOKUP($A59,'21 22'!$F$10:$L$408,7,FALSE)/VLOOKUP($A59,'2021'!$F$10:$N$469,8,FALSE))*1000,#N/A)</f>
        <v>19.559941240339782</v>
      </c>
      <c r="CB59" s="196">
        <f>IFERROR((VLOOKUP($A59,'22 23'!$F$10:$L$408,7,FALSE)/VLOOKUP($A59,'2022'!$F$10:$N$469,8,FALSE))*1000,#N/A)</f>
        <v>13.392857142857142</v>
      </c>
      <c r="CC59" s="196">
        <f>IFERROR((VLOOKUP($A59,'23 24'!$F$7:$M$408,7,FALSE)/VLOOKUP($A59,'2023'!$C$7:$N$469,9,FALSE))*1000,#N/A)</f>
        <v>5.3079372894133572</v>
      </c>
      <c r="CE59" s="198" t="e">
        <f>IFERROR((VLOOKUP($A59,'0910'!$F$10:$S$433,9,FALSE)/VLOOKUP($A59,'2010'!$C$5:$K$611,9,FALSE))*1000,#N/A)</f>
        <v>#N/A</v>
      </c>
      <c r="CF59" s="198">
        <f>IFERROR((VLOOKUP($A59,'1011'!$F$10:$S$433,10,FALSE)/VLOOKUP($A59,'2011'!$C$5:$K$611,9,FALSE))*1000,#N/A)</f>
        <v>6.90035881865857</v>
      </c>
      <c r="CG59" s="198">
        <f>IFERROR((VLOOKUP($A59,'1112'!$F$10:$S$408,9,FALSE)/VLOOKUP($A59,'2012'!$F$10:$M$460,8,FALSE))*1000,#N/A)</f>
        <v>7.7279752704791349</v>
      </c>
      <c r="CH59" s="198">
        <f>IFERROR((VLOOKUP($A59,'1213'!$F$10:$S$408,9,FALSE)/VLOOKUP($A59,'2013'!$F$10:$M$460,8,FALSE))*1000,#N/A)</f>
        <v>7.2098053352559477</v>
      </c>
      <c r="CI59" s="198">
        <f>IFERROR((VLOOKUP($A59,'1314'!$F$10:$S$408,9,FALSE)/VLOOKUP($A59,'2014'!$F$10:$M$460,8,FALSE))*1000,#N/A)</f>
        <v>8.198182142220638</v>
      </c>
      <c r="CJ59" s="198">
        <f>IFERROR((VLOOKUP($A59,'1415'!$F$10:$S$408,9,FALSE)/VLOOKUP($A59,'2015'!$F$10:$M$460,8,FALSE))*1000,#N/A)</f>
        <v>9.4953402496922799</v>
      </c>
      <c r="CK59" s="198">
        <f>IFERROR((VLOOKUP($A59,'1516'!$F$10:$S$408,9,FALSE)/VLOOKUP($A59,'2016'!$F$10:$M$460,8,FALSE))*1000,#N/A)</f>
        <v>9.5345410418653032</v>
      </c>
      <c r="CL59" s="198">
        <f>IFERROR((VLOOKUP($A59,'1617'!$F$10:$S$408,9,FALSE)/VLOOKUP($A59,'2017'!$F$10:$M$460,8,FALSE))*1000,#N/A)</f>
        <v>10.329520232200785</v>
      </c>
      <c r="CM59" s="198">
        <f>IFERROR((VLOOKUP($A59,'1718'!$F$10:$S$408,9,FALSE)/VLOOKUP($A59,'2018'!$F$10:$N$460,9,FALSE))*1000,#N/A)</f>
        <v>10.90146750524109</v>
      </c>
      <c r="CN59" s="198">
        <f>IFERROR((VLOOKUP($A59,'1819'!$F$10:$S$408,9,FALSE)/VLOOKUP($A59,'2018'!$F$10:$N$460,9,FALSE))*1000,#N/A)</f>
        <v>10.817610062893081</v>
      </c>
      <c r="CO59" s="198">
        <f>IFERROR((VLOOKUP($A59,'1920'!$F$10:$S$408,9,FALSE)/VLOOKUP($A59,'2019'!$F$10:$N$464,8,FALSE))*1000,#N/A)</f>
        <v>12.938103125746826</v>
      </c>
      <c r="CP59" s="198">
        <f>IFERROR((VLOOKUP($A59,'20 21'!$F$10:$S$408,9,FALSE)/VLOOKUP($A59,'2020'!$F$10:$N$469,8,FALSE))*1000,#N/A)</f>
        <v>8.5223260593251275</v>
      </c>
      <c r="CQ59" s="198">
        <f>IFERROR((VLOOKUP($A59,'21 22'!$F$10:$S$408,9,FALSE)/VLOOKUP($A59,'2021'!$F$10:$N$469,8,FALSE))*1000,#N/A)</f>
        <v>14.450405569393881</v>
      </c>
      <c r="CR59" s="198">
        <f>IFERROR((VLOOKUP($A59,'22 23'!$F$10:$S$408,9,FALSE)/VLOOKUP($A59,'2022'!$F$10:$N$469,8,FALSE))*1000,#N/A)</f>
        <v>13.862781954887216</v>
      </c>
      <c r="CS59" s="196">
        <f>IFERROR((VLOOKUP($A59,'23 24'!$F$7:$S$408,9,FALSE)/VLOOKUP($A59,'2023'!$C$7:$N$469,9,FALSE))*1000,#N/A)</f>
        <v>8.6927088942566595</v>
      </c>
      <c r="CU59" s="198" t="e">
        <f>IFERROR((VLOOKUP($A59,'0910'!$F$10:$S$433,10,FALSE)/VLOOKUP($A59,'2010'!$C$5:$K$611,9,FALSE))*1000,#N/A)</f>
        <v>#N/A</v>
      </c>
      <c r="CV59" s="198">
        <f>IFERROR((VLOOKUP($A59,'1011'!$F$10:$S$433,11,FALSE)/VLOOKUP($A59,'2011'!$C$5:$K$611,9,FALSE))*1000,#N/A)</f>
        <v>3.4961818014536759</v>
      </c>
      <c r="CW59" s="198">
        <f>IFERROR((VLOOKUP($A59,'1112'!$F$10:$S$408,10,FALSE)/VLOOKUP($A59,'2012'!$F$10:$M$460,8,FALSE))*1000,#N/A)</f>
        <v>2.9093553959450857</v>
      </c>
      <c r="CX59" s="198">
        <f>IFERROR((VLOOKUP($A59,'1213'!$F$10:$S$408,10,FALSE)/VLOOKUP($A59,'2013'!$F$10:$M$460,8,FALSE))*1000,#N/A)</f>
        <v>1.8024513338139869</v>
      </c>
      <c r="CY59" s="198">
        <f>IFERROR((VLOOKUP($A59,'1314'!$F$10:$S$408,10,FALSE)/VLOOKUP($A59,'2014'!$F$10:$M$460,8,FALSE))*1000,#N/A)</f>
        <v>0.98021743004811979</v>
      </c>
      <c r="CZ59" s="198">
        <f>IFERROR((VLOOKUP($A59,'1415'!$F$10:$S$408,10,FALSE)/VLOOKUP($A59,'2015'!$F$10:$M$460,8,FALSE))*1000,#N/A)</f>
        <v>2.110075611042729</v>
      </c>
      <c r="DA59" s="198">
        <f>IFERROR((VLOOKUP($A59,'1516'!$F$10:$S$408,10,FALSE)/VLOOKUP($A59,'2016'!$F$10:$M$460,8,FALSE))*1000,#N/A)</f>
        <v>1.3001646875270869</v>
      </c>
      <c r="DB59" s="198">
        <f>IFERROR((VLOOKUP($A59,'1617'!$F$10:$S$408,10,FALSE)/VLOOKUP($A59,'2017'!$F$10:$M$460,8,FALSE))*1000,#N/A)</f>
        <v>1.5366228444596211</v>
      </c>
      <c r="DC59" s="198">
        <f>IFERROR((VLOOKUP($A59,'1718'!$F$10:$S$408,10,FALSE)/VLOOKUP($A59,'2018'!$F$10:$N$460,9,FALSE))*1000,#N/A)</f>
        <v>2.2641509433962264</v>
      </c>
      <c r="DD59" s="198">
        <f>IFERROR((VLOOKUP($A59,'1819'!$F$10:$S$408,10,FALSE)/VLOOKUP($A59,'2018'!$F$10:$N$460,9,FALSE))*1000,#N/A)</f>
        <v>1.9287211740041927</v>
      </c>
      <c r="DE59" s="198">
        <f>IFERROR((VLOOKUP($A59,'1920'!$F$10:$S$408,10,FALSE)/VLOOKUP($A59,'2019'!$F$10:$N$464,8,FALSE))*1000,#N/A)</f>
        <v>2.389840704755783</v>
      </c>
      <c r="DF59" s="198">
        <f>IFERROR((VLOOKUP($A59,'20 21'!$F$10:$S$408,10,FALSE)/VLOOKUP($A59,'2020'!$F$10:$N$469,8,FALSE))*1000,#N/A)</f>
        <v>2.0291252522202687</v>
      </c>
      <c r="DG59" s="198">
        <f>IFERROR((VLOOKUP($A59,'21 22'!$F$10:$S$408,10,FALSE)/VLOOKUP($A59,'2021'!$F$10:$N$469,8,FALSE))*1000,#N/A)</f>
        <v>4.0716612377850163</v>
      </c>
      <c r="DH59" s="198">
        <f>IFERROR((VLOOKUP($A59,'22 23'!$F$10:$S$408,10,FALSE)/VLOOKUP($A59,'2022'!$F$10:$N$469,8,FALSE))*1000,#N/A)</f>
        <v>4.1510025062656641</v>
      </c>
      <c r="DI59" s="196">
        <f>IFERROR((VLOOKUP($A59,'23 24'!$F$7:$S$408,10,FALSE)/VLOOKUP($A59,'2023'!$C$7:$N$469,9,FALSE))*1000,#N/A)</f>
        <v>4.154037878671323</v>
      </c>
      <c r="DK59" s="198" t="e">
        <f>IFERROR((VLOOKUP($A59,'0910'!$F$10:$S$433,11,FALSE)/VLOOKUP($A59,'2010'!$C$5:$K$611,9,FALSE))*1000,#N/A)</f>
        <v>#N/A</v>
      </c>
      <c r="DL59" s="198">
        <f>IFERROR((VLOOKUP($A59,'1011'!$F$10:$S$433,12,FALSE)/VLOOKUP($A59,'2011'!$C$5:$K$611,9,FALSE))*1000,#N/A)</f>
        <v>0</v>
      </c>
      <c r="DM59" s="198">
        <f>IFERROR((VLOOKUP($A59,'1112'!$F$10:$S$408,11,FALSE)/VLOOKUP($A59,'2012'!$F$10:$M$460,8,FALSE))*1000,#N/A)</f>
        <v>0</v>
      </c>
      <c r="DN59" s="198">
        <f>IFERROR((VLOOKUP($A59,'1213'!$F$10:$S$408,11,FALSE)/VLOOKUP($A59,'2013'!$F$10:$M$460,8,FALSE))*1000,#N/A)</f>
        <v>0</v>
      </c>
      <c r="DO59" s="198">
        <f>IFERROR((VLOOKUP($A59,'1314'!$F$10:$S$408,11,FALSE)/VLOOKUP($A59,'2014'!$F$10:$M$460,8,FALSE))*1000,#N/A)</f>
        <v>0</v>
      </c>
      <c r="DP59" s="198">
        <f>IFERROR((VLOOKUP($A59,'1415'!$F$10:$S$408,11,FALSE)/VLOOKUP($A59,'2015'!$F$10:$M$460,8,FALSE))*1000,#N/A)</f>
        <v>0</v>
      </c>
      <c r="DQ59" s="198">
        <f>IFERROR((VLOOKUP($A59,'1516'!$F$10:$S$408,11,FALSE)/VLOOKUP($A59,'2016'!$F$10:$M$460,8,FALSE))*1000,#N/A)</f>
        <v>0</v>
      </c>
      <c r="DR59" s="198">
        <f>IFERROR((VLOOKUP($A59,'1617'!$F$10:$S$408,11,FALSE)/VLOOKUP($A59,'2017'!$F$10:$M$460,8,FALSE))*1000,#N/A)</f>
        <v>0</v>
      </c>
      <c r="DS59" s="198">
        <f>IFERROR((VLOOKUP($A59,'1718'!$F$10:$S$408,11,FALSE)/VLOOKUP($A59,'2018'!$F$10:$N$460,9,FALSE))*1000,#N/A)</f>
        <v>0</v>
      </c>
      <c r="DT59" s="198">
        <f>IFERROR((VLOOKUP($A59,'1819'!$F$10:$S$408,11,FALSE)/VLOOKUP($A59,'2018'!$F$10:$N$460,9,FALSE))*1000,#N/A)</f>
        <v>0</v>
      </c>
      <c r="DU59" s="198">
        <f>IFERROR((VLOOKUP($A59,'1920'!$F$10:$S$408,11,FALSE)/VLOOKUP($A59,'2019'!$F$10:$N$464,8,FALSE))*1000,#N/A)</f>
        <v>0</v>
      </c>
      <c r="DV59" s="198">
        <f>IFERROR((VLOOKUP($A59,'20 21'!$F$10:$S$408,11,FALSE)/VLOOKUP($A59,'2020'!$F$10:$N$469,8,FALSE))*1000,#N/A)</f>
        <v>0</v>
      </c>
      <c r="DW59" s="198">
        <f>IFERROR((VLOOKUP($A59,'21 22'!$F$10:$S$408,11,FALSE)/VLOOKUP($A59,'2021'!$F$10:$N$469,8,FALSE))*1000,#N/A)</f>
        <v>0</v>
      </c>
      <c r="DX59" s="198">
        <f>IFERROR((VLOOKUP($A59,'22 23'!$F$10:$S$408,11,FALSE)/VLOOKUP($A59,'2022'!$F$10:$N$469,8,FALSE))*1000,#N/A)</f>
        <v>0</v>
      </c>
      <c r="DY59" s="196">
        <f>IFERROR((VLOOKUP($A59,'23 24'!$F$7:$S$408,11,FALSE)/VLOOKUP($A59,'2023'!$C$7:$N$469,9,FALSE))*1000,#N/A)</f>
        <v>7.6926627382802287E-2</v>
      </c>
      <c r="EA59" s="198" t="e">
        <f>IFERROR((VLOOKUP($A59,'0910'!$F$10:$S$433,12,FALSE)/VLOOKUP($A59,'2010'!$C$5:$K$611,9,FALSE))*1000,#N/A)</f>
        <v>#N/A</v>
      </c>
      <c r="EB59" s="198">
        <f>IFERROR((VLOOKUP($A59,'1011'!$F$10:$S$433,13,FALSE)/VLOOKUP($A59,'2011'!$C$5:$K$611,9,FALSE))*1000,#N/A)</f>
        <v>10.396540620112246</v>
      </c>
      <c r="EC59" s="198">
        <f>IFERROR((VLOOKUP($A59,'1112'!$F$10:$S$408,12,FALSE)/VLOOKUP($A59,'2012'!$F$10:$M$460,8,FALSE))*1000,#N/A)</f>
        <v>10.637330666424219</v>
      </c>
      <c r="ED59" s="198">
        <f>IFERROR((VLOOKUP($A59,'1213'!$F$10:$S$408,12,FALSE)/VLOOKUP($A59,'2013'!$F$10:$M$460,8,FALSE))*1000,#N/A)</f>
        <v>9.0122566690699344</v>
      </c>
      <c r="EE59" s="198">
        <f>IFERROR((VLOOKUP($A59,'1314'!$F$10:$S$408,12,FALSE)/VLOOKUP($A59,'2014'!$F$10:$M$460,8,FALSE))*1000,#N/A)</f>
        <v>9.1783995722687575</v>
      </c>
      <c r="EF59" s="198">
        <f>IFERROR((VLOOKUP($A59,'1415'!$F$10:$S$408,12,FALSE)/VLOOKUP($A59,'2015'!$F$10:$M$460,8,FALSE))*1000,#N/A)</f>
        <v>11.517496043608228</v>
      </c>
      <c r="EG59" s="198">
        <f>IFERROR((VLOOKUP($A59,'1516'!$F$10:$S$408,12,FALSE)/VLOOKUP($A59,'2016'!$F$10:$M$460,8,FALSE))*1000,#N/A)</f>
        <v>10.83470572939239</v>
      </c>
      <c r="EH59" s="198">
        <f>IFERROR((VLOOKUP($A59,'1617'!$F$10:$S$408,12,FALSE)/VLOOKUP($A59,'2017'!$F$10:$M$460,8,FALSE))*1000,#N/A)</f>
        <v>11.866143076660407</v>
      </c>
      <c r="EI59" s="198">
        <f>IFERROR((VLOOKUP($A59,'1718'!$F$10:$S$408,12,FALSE)/VLOOKUP($A59,'2018'!$F$10:$N$460,9,FALSE))*1000,#N/A)</f>
        <v>13.249475890985325</v>
      </c>
      <c r="EJ59" s="198">
        <f>IFERROR((VLOOKUP($A59,'1819'!$F$10:$S$408,12,FALSE)/VLOOKUP($A59,'2018'!$F$10:$N$460,9,FALSE))*1000,#N/A)</f>
        <v>12.746331236897275</v>
      </c>
      <c r="EK59" s="198">
        <f>IFERROR((VLOOKUP($A59,'1920'!$F$10:$S$408,12,FALSE)/VLOOKUP($A59,'2019'!$F$10:$N$464,8,FALSE))*1000,#N/A)</f>
        <v>15.327943830502608</v>
      </c>
      <c r="EL59" s="198">
        <f>IFERROR((VLOOKUP($A59,'20 21'!$F$10:$S$408,12,FALSE)/VLOOKUP($A59,'2020'!$F$10:$N$469,8,FALSE))*1000,#N/A)</f>
        <v>10.470286301456587</v>
      </c>
      <c r="EM59" s="198">
        <f>IFERROR((VLOOKUP($A59,'21 22'!$F$10:$S$408,12,FALSE)/VLOOKUP($A59,'2021'!$F$10:$N$469,8,FALSE))*1000,#N/A)</f>
        <v>18.522066807178899</v>
      </c>
      <c r="EN59" s="198">
        <f>IFERROR((VLOOKUP($A59,'22 23'!$F$10:$S$408,12,FALSE)/VLOOKUP($A59,'2022'!$F$10:$N$469,8,FALSE))*1000,#N/A)</f>
        <v>18.013784461152881</v>
      </c>
      <c r="EO59" s="196">
        <f>IFERROR((VLOOKUP($A59,'23 24'!$F$7:$S$408,12,FALSE)/VLOOKUP($A59,'2023'!$C$7:$N$469,9,FALSE))*1000,#N/A)</f>
        <v>12.923673400310783</v>
      </c>
    </row>
    <row r="60" spans="1:145" x14ac:dyDescent="0.3">
      <c r="A60" t="s">
        <v>928</v>
      </c>
      <c r="B60" t="s">
        <v>1743</v>
      </c>
      <c r="C60" t="str">
        <f>IF(VLOOKUP($A60,'0910'!$F$10:$L$433,1,FALSE)=VLOOKUP($A60,'2010'!$C$5:$K$611,1,FALSE),VLOOKUP($A60,'0910'!$F$10:$L$433,1,FALSE),FALSE)</f>
        <v>Charnwood</v>
      </c>
      <c r="D60" t="str">
        <f>IF(VLOOKUP($A60,'1011'!$F$10:$L$433,1,FALSE)=VLOOKUP($A60,'2011'!$C$5:$K$611,1,FALSE),VLOOKUP($A60,'1011'!$F$10:$L$433,1,FALSE),FALSE)</f>
        <v>Charnwood</v>
      </c>
      <c r="E60" t="str">
        <f>IF(VLOOKUP(A60,'1112'!$F$10:$L$408,1,FALSE)=VLOOKUP(A60,'2012'!$F$10:$M$460,1,FALSE),VLOOKUP(A60,'1112'!$F$10:$L$408,1,FALSE),FALSE)</f>
        <v>Charnwood</v>
      </c>
      <c r="F60" t="str">
        <f>IF(VLOOKUP($A60,'1213'!$F$10:$L$408,1,FALSE)=VLOOKUP($A60,'2013'!$F$10:$M$460,1,FALSE),VLOOKUP($A60,'1213'!$F$10:$L$408,1,FALSE),FALSE)</f>
        <v>Charnwood</v>
      </c>
      <c r="G60" t="str">
        <f>IF(VLOOKUP($A60,'1314'!$F$10:$L$408,1,FALSE)=VLOOKUP($A60,'2014'!$F$10:$M$460,1,FALSE),VLOOKUP($A60,'1314'!$F$10:$L$408,1,FALSE),FALSE)</f>
        <v>Charnwood</v>
      </c>
      <c r="H60" t="str">
        <f>IF(VLOOKUP($A60,'1415'!$F$10:$L$408,1,FALSE)=VLOOKUP($A60,'2015'!$F$10:$M$460,1,FALSE),VLOOKUP($A60,'1415'!$F$10:$L$408,1,FALSE),FALSE)</f>
        <v>Charnwood</v>
      </c>
      <c r="I60" t="str">
        <f>IF(VLOOKUP($A60,'1516'!$F$10:$L$408,1,FALSE)=VLOOKUP($A60,'2015'!$F$10:$M$460,1,FALSE),VLOOKUP($A60,'1516'!$F$10:$L$408,1,FALSE),FALSE)</f>
        <v>Charnwood</v>
      </c>
      <c r="J60" t="str">
        <f>IF(VLOOKUP($A60,'1617'!$F$10:$L$408,1,FALSE)=VLOOKUP($A60,'2016'!$F$10:$M$460,1,FALSE),VLOOKUP($A60,'1617'!$F$10:$L$408,1,FALSE),FALSE)</f>
        <v>Charnwood</v>
      </c>
      <c r="K60" t="str">
        <f>IF(VLOOKUP($A60,'1718'!$F$10:$M$408,1,FALSE)=VLOOKUP($A60,'2017'!$F$10:$M$460,1,FALSE),VLOOKUP($A60,'1718'!$F$10:$M$408,1,FALSE),FALSE)</f>
        <v>Charnwood</v>
      </c>
      <c r="L60" t="str">
        <f>IF(VLOOKUP($A60,'1819'!$F$10:$M$408,1,FALSE)=VLOOKUP($A60,'2018'!$F$10:$M$460,1,FALSE),VLOOKUP($A60,'1819'!$F$10:$M$408,1,FALSE),FALSE)</f>
        <v>Charnwood</v>
      </c>
      <c r="M60" t="str">
        <f>IF(VLOOKUP($A60,'1920'!$F$10:$M$408,1,FALSE)=VLOOKUP($A60,'2019'!$F$10:$M$464,1,FALSE),VLOOKUP($A60,'1920'!$F$10:$M$408,1,FALSE),FALSE)</f>
        <v>Charnwood</v>
      </c>
      <c r="N60" t="str">
        <f>IF(VLOOKUP($A60,'20 21'!$F$10:$N$408,1,FALSE)=VLOOKUP($A60,'2020'!$F$10:$O$468,1,FALSE),VLOOKUP($A60,'20 21'!$F$10:$N$408,1,FALSE),FALSE)</f>
        <v>Charnwood</v>
      </c>
      <c r="O60" t="str">
        <f>IF(VLOOKUP($A60,'21 22'!$F$10:$N$408,1,FALSE)=VLOOKUP($A60,'2021'!$F$10:$O$471,1,FALSE),VLOOKUP($A60,'21 22'!$F$10:$N$408,1,FALSE),FALSE)</f>
        <v>Charnwood</v>
      </c>
      <c r="P60" t="str">
        <f>IF(VLOOKUP($A60,'22 23'!$F$10:$N$408,1,FALSE)=VLOOKUP($A60,'2022'!$F$10:$O$468,1,FALSE),VLOOKUP($A60,'22 23'!$F$10:$N$408,1,FALSE),FALSE)</f>
        <v>Charnwood</v>
      </c>
      <c r="Q60" t="str">
        <f>IF(VLOOKUP($A60,'23 24'!$F$7:$N$408,1,FALSE)=VLOOKUP($A60,'2023'!$C$7:$O$468,1,FALSE),VLOOKUP($A60,'23 24'!$F$7:$N$408,1,FALSE),FALSE)</f>
        <v>Charnwood</v>
      </c>
      <c r="S60" s="196" t="e">
        <f>IFERROR((VLOOKUP($A60,'0910'!$F$10:$L$433,4,FALSE)/VLOOKUP($A60,'2010'!$C$5:$K$611,9,FALSE))*1000,#N/A)</f>
        <v>#N/A</v>
      </c>
      <c r="T60" s="196" t="e">
        <f>IFERROR((VLOOKUP($A60,'1011'!$F$10:$L$433,4,FALSE)/VLOOKUP($A60,'2011'!$C$5:$K$611,9,FALSE))*1000,#N/A)</f>
        <v>#N/A</v>
      </c>
      <c r="U60" s="196">
        <f>IFERROR((VLOOKUP($A60,'1112'!$F$10:$L$408,4,FALSE)/VLOOKUP($A60,'2012'!$F$10:$M$460,8,FALSE))*1000,#N/A)</f>
        <v>6.4359267734553773</v>
      </c>
      <c r="V60" s="196">
        <f>IFERROR((VLOOKUP($A60,'1213'!$F$10:$L$408,4,FALSE)/VLOOKUP($A60,'2013'!$F$10:$M$460,8,FALSE))*1000,#N/A)</f>
        <v>4.8281738142573136</v>
      </c>
      <c r="W60" s="196">
        <f>IFERROR((VLOOKUP($A60,'1314'!$F$10:$L$408,4,FALSE)/VLOOKUP($A60,'2014'!$F$10:$M$460,8,FALSE))*1000,#N/A)</f>
        <v>4.7873838355392841</v>
      </c>
      <c r="X60" s="196">
        <f>IFERROR((VLOOKUP($A60,'1415'!$F$10:$L$408,4,FALSE)/VLOOKUP($A60,'2015'!$F$10:$M$460,8,FALSE))*1000,#N/A)</f>
        <v>6.1324041811846692</v>
      </c>
      <c r="Y60" s="196">
        <f>IFERROR((VLOOKUP($A60,'1516'!$F$10:$L$408,4,FALSE)/VLOOKUP($A60,'2016'!$F$10:$M$460,8,FALSE))*1000,#N/A)</f>
        <v>7.8534031413612562</v>
      </c>
      <c r="Z60" s="196">
        <f>IFERROR((VLOOKUP($A60,'1617'!$F$10:$L$408,4,FALSE)/VLOOKUP($A60,'2017'!$F$10:$M$460,8,FALSE))*1000,#N/A)</f>
        <v>10.070767555797497</v>
      </c>
      <c r="AA60" s="196">
        <f>IFERROR((VLOOKUP($A60,'1718'!$F$10:$L$408,4,FALSE)/VLOOKUP($A60,'2018'!$F$10:$N$460,9,FALSE))*1000,#N/A)</f>
        <v>9.6579476861166995</v>
      </c>
      <c r="AB60" s="196">
        <f>IFERROR((VLOOKUP($A60,'1819'!$F$10:$L$408,4,FALSE)/VLOOKUP($A60,'2018'!$F$10:$N$460,9,FALSE))*1000,#N/A)</f>
        <v>7.6458752515090538</v>
      </c>
      <c r="AC60" s="196">
        <f>IFERROR((VLOOKUP($A60,'1920'!$F$10:$L$408,4,FALSE)/VLOOKUP($A60,'2019'!$F$10:$N$464,8,FALSE))*1000,#N/A)</f>
        <v>6.0861856815866417</v>
      </c>
      <c r="AD60" s="196">
        <f>IFERROR((VLOOKUP($A60,'20 21'!$F$10:$M$408,4,FALSE)/VLOOKUP($A60,'2020'!$F$10:$N$469,8,FALSE))*1000,#N/A)</f>
        <v>3.2900234644473483</v>
      </c>
      <c r="AE60" s="196">
        <f>IFERROR((VLOOKUP($A60,'21 22'!$F$10:$M$408,4,FALSE)/VLOOKUP($A60,'2021'!$F$10:$N$469,8,FALSE))*1000,#N/A)</f>
        <v>5.193253963101931</v>
      </c>
      <c r="AF60" s="196">
        <f>IFERROR((VLOOKUP($A60,'22 23'!$F$10:$M$408,4,FALSE)/VLOOKUP($A60,'2022'!$F$10:$N$469,8,FALSE))*1000,#N/A)</f>
        <v>10.044815329933549</v>
      </c>
      <c r="AG60" s="196">
        <f>IFERROR((VLOOKUP($A60,'23 24'!$F$7:$M$408,4,FALSE)/VLOOKUP($A60,'2023'!$C$7:$N$469,9,FALSE))*1000,#N/A)</f>
        <v>6.1321477847616128</v>
      </c>
      <c r="AI60" s="196" t="e">
        <f>IFERROR((VLOOKUP($A60,'0910'!$F$10:$L$433,5,FALSE)/VLOOKUP($A60,'2010'!$C$5:$K$611,9,FALSE))*1000,#N/A)</f>
        <v>#N/A</v>
      </c>
      <c r="AJ60" s="196" t="e">
        <f>IFERROR((VLOOKUP($A60,'1011'!$F$10:$L$433,5,FALSE)/VLOOKUP($A60,'2011'!$C$5:$K$611,9,FALSE))*1000,#N/A)</f>
        <v>#N/A</v>
      </c>
      <c r="AK60" s="196">
        <f>IFERROR((VLOOKUP($A60,'1112'!$F$10:$L$408,5,FALSE)/VLOOKUP($A60,'2012'!$F$10:$M$460,8,FALSE))*1000,#N/A)</f>
        <v>0.85812356979405024</v>
      </c>
      <c r="AL60" s="196">
        <f>IFERROR((VLOOKUP($A60,'1213'!$F$10:$L$408,5,FALSE)/VLOOKUP($A60,'2013'!$F$10:$M$460,8,FALSE))*1000,#N/A)</f>
        <v>1.4200511218403862</v>
      </c>
      <c r="AM60" s="196">
        <f>IFERROR((VLOOKUP($A60,'1314'!$F$10:$L$408,5,FALSE)/VLOOKUP($A60,'2014'!$F$10:$M$460,8,FALSE))*1000,#N/A)</f>
        <v>1.1264432554210082</v>
      </c>
      <c r="AN60" s="196">
        <f>IFERROR((VLOOKUP($A60,'1415'!$F$10:$L$408,5,FALSE)/VLOOKUP($A60,'2015'!$F$10:$M$460,8,FALSE))*1000,#N/A)</f>
        <v>2.3693379790940767</v>
      </c>
      <c r="AO60" s="196">
        <f>IFERROR((VLOOKUP($A60,'1516'!$F$10:$L$408,5,FALSE)/VLOOKUP($A60,'2016'!$F$10:$M$460,8,FALSE))*1000,#N/A)</f>
        <v>2.342243042160375</v>
      </c>
      <c r="AP60" s="196">
        <f>IFERROR((VLOOKUP($A60,'1617'!$F$10:$L$408,5,FALSE)/VLOOKUP($A60,'2017'!$F$10:$M$460,8,FALSE))*1000,#N/A)</f>
        <v>1.3609145345672291</v>
      </c>
      <c r="AQ60" s="196">
        <f>IFERROR((VLOOKUP($A60,'1718'!$F$10:$L$408,5,FALSE)/VLOOKUP($A60,'2018'!$F$10:$N$460,9,FALSE))*1000,#N/A)</f>
        <v>1.6096579476861166</v>
      </c>
      <c r="AR60" s="196">
        <f>IFERROR((VLOOKUP($A60,'1819'!$F$10:$L$408,5,FALSE)/VLOOKUP($A60,'2018'!$F$10:$N$460,9,FALSE))*1000,#N/A)</f>
        <v>2.5486250838363516</v>
      </c>
      <c r="AS60" s="196">
        <f>IFERROR((VLOOKUP($A60,'1920'!$F$10:$L$408,5,FALSE)/VLOOKUP($A60,'2019'!$F$10:$N$464,8,FALSE))*1000,#N/A)</f>
        <v>0.92615869067622814</v>
      </c>
      <c r="AT60" s="196">
        <f>IFERROR((VLOOKUP($A60,'20 21'!$F$10:$L$408,5,FALSE)/VLOOKUP($A60,'2020'!$F$10:$N$469,8,FALSE))*1000,#N/A)</f>
        <v>0.39480281573368181</v>
      </c>
      <c r="AU60" s="196">
        <f>IFERROR((VLOOKUP($A60,'21 22'!$F$10:$L$408,5,FALSE)/VLOOKUP($A60,'2021'!$F$10:$N$469,8,FALSE))*1000,#N/A)</f>
        <v>1.5579761889305792</v>
      </c>
      <c r="AV60" s="196">
        <f>IFERROR((VLOOKUP($A60,'22 23'!$F$10:$L$408,5,FALSE)/VLOOKUP($A60,'2022'!$F$10:$N$469,8,FALSE))*1000,#N/A)</f>
        <v>3.734610827795807</v>
      </c>
      <c r="AW60" s="196">
        <f>IFERROR((VLOOKUP($A60,'23 24'!$F$7:$M$408,5,FALSE)/VLOOKUP($A60,'2023'!$C$7:$N$469,9,FALSE))*1000,#N/A)</f>
        <v>1.2775307884920026</v>
      </c>
      <c r="AY60" s="196" t="e">
        <f>IFERROR((VLOOKUP($A60,'0910'!$F$10:$L$433,6,FALSE)/VLOOKUP($A60,'2010'!$C$5:$K$611,9,FALSE))*1000,#N/A)</f>
        <v>#N/A</v>
      </c>
      <c r="AZ60" s="196" t="e">
        <f>IFERROR((VLOOKUP($A60,'1011'!$F$10:$L$433,6,FALSE)/VLOOKUP($A60,'2011'!$C$5:$K$611,9,FALSE))*1000,#N/A)</f>
        <v>#N/A</v>
      </c>
      <c r="BA60" s="196">
        <f>IFERROR((VLOOKUP($A60,'1112'!$F$10:$L$408,6,FALSE)/VLOOKUP($A60,'2012'!$F$10:$M$460,8,FALSE))*1000,#N/A)</f>
        <v>0</v>
      </c>
      <c r="BB60" s="196">
        <f>IFERROR((VLOOKUP($A60,'1213'!$F$10:$L$408,6,FALSE)/VLOOKUP($A60,'2013'!$F$10:$M$460,8,FALSE))*1000,#N/A)</f>
        <v>0</v>
      </c>
      <c r="BC60" s="196">
        <f>IFERROR((VLOOKUP($A60,'1314'!$F$10:$L$408,6,FALSE)/VLOOKUP($A60,'2014'!$F$10:$M$460,8,FALSE))*1000,#N/A)</f>
        <v>0</v>
      </c>
      <c r="BD60" s="196">
        <f>IFERROR((VLOOKUP($A60,'1415'!$F$10:$L$408,6,FALSE)/VLOOKUP($A60,'2015'!$F$10:$M$460,8,FALSE))*1000,#N/A)</f>
        <v>0</v>
      </c>
      <c r="BE60" s="196">
        <f>IFERROR((VLOOKUP($A60,'1516'!$F$10:$L$408,6,FALSE)/VLOOKUP($A60,'2016'!$F$10:$M$460,8,FALSE))*1000,#N/A)</f>
        <v>0</v>
      </c>
      <c r="BF60" s="196">
        <f>IFERROR((VLOOKUP($A60,'1617'!$F$10:$L$408,6,FALSE)/VLOOKUP($A60,'2017'!$F$10:$M$460,8,FALSE))*1000,#N/A)</f>
        <v>0</v>
      </c>
      <c r="BG60" s="196">
        <f>IFERROR((VLOOKUP($A60,'1718'!$F$10:$L$408,6,FALSE)/VLOOKUP($A60,'2018'!$F$10:$N$460,9,FALSE))*1000,#N/A)</f>
        <v>0</v>
      </c>
      <c r="BH60" s="196">
        <f>IFERROR((VLOOKUP($A60,'1819'!$F$10:$L$408,6,FALSE)/VLOOKUP($A60,'2018'!$F$10:$N$460,9,FALSE))*1000,#N/A)</f>
        <v>0</v>
      </c>
      <c r="BI60" s="196">
        <f>IFERROR((VLOOKUP($A60,'1920'!$F$10:$L$408,6,FALSE)/VLOOKUP($A60,'2019'!$F$10:$N$464,8,FALSE))*1000,#N/A)</f>
        <v>0</v>
      </c>
      <c r="BJ60" s="196">
        <f>IFERROR((VLOOKUP($A60,'20 21'!$F$10:$L$408,6,FALSE)/VLOOKUP($A60,'2020'!$F$10:$N$469,8,FALSE))*1000,#N/A)</f>
        <v>0</v>
      </c>
      <c r="BK60" s="196">
        <f>IFERROR((VLOOKUP($A60,'21 22'!$F$10:$L$408,6,FALSE)/VLOOKUP($A60,'2021'!$F$10:$N$469,8,FALSE))*1000,#N/A)</f>
        <v>0</v>
      </c>
      <c r="BL60" s="196">
        <f>IFERROR((VLOOKUP($A60,'22 23'!$F$10:$L$408,6,FALSE)/VLOOKUP($A60,'2022'!$F$10:$N$469,8,FALSE))*1000,#N/A)</f>
        <v>0</v>
      </c>
      <c r="BM60" s="196">
        <f>IFERROR((VLOOKUP($A60,'23 24'!$F$7:$M$408,6,FALSE)/VLOOKUP($A60,'2023'!$C$7:$N$469,9,FALSE))*1000,#N/A)</f>
        <v>0</v>
      </c>
      <c r="BO60" s="196" t="e">
        <f>IFERROR((VLOOKUP($A60,'0910'!$F$10:$L$433,7,FALSE)/VLOOKUP($A60,'2010'!$C$5:$K$611,9,FALSE))*1000,#N/A)</f>
        <v>#N/A</v>
      </c>
      <c r="BP60" s="196" t="e">
        <f>IFERROR((VLOOKUP($A60,'1011'!$F$10:$L$433,7,FALSE)/VLOOKUP($A60,'2011'!$C$5:$K$611,9,FALSE))*1000,#N/A)</f>
        <v>#N/A</v>
      </c>
      <c r="BQ60" s="196">
        <f>IFERROR((VLOOKUP($A60,'1112'!$F$10:$L$408,7,FALSE)/VLOOKUP($A60,'2012'!$F$10:$M$460,8,FALSE))*1000,#N/A)</f>
        <v>7.2940503432494275</v>
      </c>
      <c r="BR60" s="196">
        <f>IFERROR((VLOOKUP($A60,'1213'!$F$10:$L$408,7,FALSE)/VLOOKUP($A60,'2013'!$F$10:$M$460,8,FALSE))*1000,#N/A)</f>
        <v>6.2482249360976994</v>
      </c>
      <c r="BS60" s="196">
        <f>IFERROR((VLOOKUP($A60,'1314'!$F$10:$L$408,7,FALSE)/VLOOKUP($A60,'2014'!$F$10:$M$460,8,FALSE))*1000,#N/A)</f>
        <v>5.913827090960293</v>
      </c>
      <c r="BT60" s="196">
        <f>IFERROR((VLOOKUP($A60,'1415'!$F$10:$L$408,7,FALSE)/VLOOKUP($A60,'2015'!$F$10:$M$460,8,FALSE))*1000,#N/A)</f>
        <v>8.5017421602787469</v>
      </c>
      <c r="BU60" s="196">
        <f>IFERROR((VLOOKUP($A60,'1516'!$F$10:$L$408,7,FALSE)/VLOOKUP($A60,'2016'!$F$10:$M$460,8,FALSE))*1000,#N/A)</f>
        <v>10.195646183521632</v>
      </c>
      <c r="BV60" s="196">
        <f>IFERROR((VLOOKUP($A60,'1617'!$F$10:$L$408,7,FALSE)/VLOOKUP($A60,'2017'!$F$10:$M$460,8,FALSE))*1000,#N/A)</f>
        <v>11.431682090364724</v>
      </c>
      <c r="BW60" s="196">
        <f>IFERROR((VLOOKUP($A60,'1718'!$F$10:$L$408,7,FALSE)/VLOOKUP($A60,'2018'!$F$10:$N$460,9,FALSE))*1000,#N/A)</f>
        <v>11.401743796109994</v>
      </c>
      <c r="BX60" s="196">
        <f>IFERROR((VLOOKUP($A60,'1819'!$F$10:$L$408,7,FALSE)/VLOOKUP($A60,'2018'!$F$10:$N$460,9,FALSE))*1000,#N/A)</f>
        <v>10.328638497652582</v>
      </c>
      <c r="BY60" s="196">
        <f>IFERROR((VLOOKUP($A60,'1920'!$F$10:$L$408,7,FALSE)/VLOOKUP($A60,'2019'!$F$10:$N$464,8,FALSE))*1000,#N/A)</f>
        <v>7.01234437226287</v>
      </c>
      <c r="BZ60" s="196">
        <f>IFERROR((VLOOKUP($A60,'20 21'!$F$10:$L$408,7,FALSE)/VLOOKUP($A60,'2020'!$F$10:$N$469,8,FALSE))*1000,#N/A)</f>
        <v>3.6848262801810301</v>
      </c>
      <c r="CA60" s="196">
        <f>IFERROR((VLOOKUP($A60,'21 22'!$F$10:$L$408,7,FALSE)/VLOOKUP($A60,'2021'!$F$10:$N$469,8,FALSE))*1000,#N/A)</f>
        <v>6.7512301520325098</v>
      </c>
      <c r="CB60" s="196">
        <f>IFERROR((VLOOKUP($A60,'22 23'!$F$10:$L$408,7,FALSE)/VLOOKUP($A60,'2022'!$F$10:$N$469,8,FALSE))*1000,#N/A)</f>
        <v>13.779426157729356</v>
      </c>
      <c r="CC60" s="196">
        <f>IFERROR((VLOOKUP($A60,'23 24'!$F$7:$M$408,7,FALSE)/VLOOKUP($A60,'2023'!$C$7:$N$469,9,FALSE))*1000,#N/A)</f>
        <v>7.4096785732536148</v>
      </c>
      <c r="CE60" s="198" t="e">
        <f>IFERROR((VLOOKUP($A60,'0910'!$F$10:$S$433,9,FALSE)/VLOOKUP($A60,'2010'!$C$5:$K$611,9,FALSE))*1000,#N/A)</f>
        <v>#N/A</v>
      </c>
      <c r="CF60" s="198" t="e">
        <f>IFERROR((VLOOKUP($A60,'1011'!$F$10:$S$433,10,FALSE)/VLOOKUP($A60,'2011'!$C$5:$K$611,9,FALSE))*1000,#N/A)</f>
        <v>#N/A</v>
      </c>
      <c r="CG60" s="198">
        <f>IFERROR((VLOOKUP($A60,'1112'!$F$10:$S$408,9,FALSE)/VLOOKUP($A60,'2012'!$F$10:$M$460,8,FALSE))*1000,#N/A)</f>
        <v>7.4370709382151032</v>
      </c>
      <c r="CH60" s="198">
        <f>IFERROR((VLOOKUP($A60,'1213'!$F$10:$S$408,9,FALSE)/VLOOKUP($A60,'2013'!$F$10:$M$460,8,FALSE))*1000,#N/A)</f>
        <v>5.6802044873615447</v>
      </c>
      <c r="CI60" s="198">
        <f>IFERROR((VLOOKUP($A60,'1314'!$F$10:$S$408,9,FALSE)/VLOOKUP($A60,'2014'!$F$10:$M$460,8,FALSE))*1000,#N/A)</f>
        <v>4.9281892424669103</v>
      </c>
      <c r="CJ60" s="198">
        <f>IFERROR((VLOOKUP($A60,'1415'!$F$10:$S$408,9,FALSE)/VLOOKUP($A60,'2015'!$F$10:$M$460,8,FALSE))*1000,#N/A)</f>
        <v>5.993031358885017</v>
      </c>
      <c r="CK60" s="198">
        <f>IFERROR((VLOOKUP($A60,'1516'!$F$10:$S$408,9,FALSE)/VLOOKUP($A60,'2016'!$F$10:$M$460,8,FALSE))*1000,#N/A)</f>
        <v>6.4756131165610356</v>
      </c>
      <c r="CL60" s="198">
        <f>IFERROR((VLOOKUP($A60,'1617'!$F$10:$S$408,9,FALSE)/VLOOKUP($A60,'2017'!$F$10:$M$460,8,FALSE))*1000,#N/A)</f>
        <v>8.1654872074033751</v>
      </c>
      <c r="CM60" s="198">
        <f>IFERROR((VLOOKUP($A60,'1718'!$F$10:$S$408,9,FALSE)/VLOOKUP($A60,'2018'!$F$10:$N$460,9,FALSE))*1000,#N/A)</f>
        <v>9.3896713615023479</v>
      </c>
      <c r="CN60" s="198">
        <f>IFERROR((VLOOKUP($A60,'1819'!$F$10:$S$408,9,FALSE)/VLOOKUP($A60,'2018'!$F$10:$N$460,9,FALSE))*1000,#N/A)</f>
        <v>10.596914822266935</v>
      </c>
      <c r="CO60" s="198">
        <f>IFERROR((VLOOKUP($A60,'1920'!$F$10:$S$408,9,FALSE)/VLOOKUP($A60,'2019'!$F$10:$N$464,8,FALSE))*1000,#N/A)</f>
        <v>10.981595903732419</v>
      </c>
      <c r="CP60" s="198">
        <f>IFERROR((VLOOKUP($A60,'20 21'!$F$10:$S$408,9,FALSE)/VLOOKUP($A60,'2020'!$F$10:$N$469,8,FALSE))*1000,#N/A)</f>
        <v>6.7116478674725908</v>
      </c>
      <c r="CQ60" s="198">
        <f>IFERROR((VLOOKUP($A60,'21 22'!$F$10:$S$408,9,FALSE)/VLOOKUP($A60,'2021'!$F$10:$N$469,8,FALSE))*1000,#N/A)</f>
        <v>5.7125793594121239</v>
      </c>
      <c r="CR60" s="198">
        <f>IFERROR((VLOOKUP($A60,'22 23'!$F$10:$S$408,9,FALSE)/VLOOKUP($A60,'2022'!$F$10:$N$469,8,FALSE))*1000,#N/A)</f>
        <v>6.5677638695719365</v>
      </c>
      <c r="CS60" s="196">
        <f>IFERROR((VLOOKUP($A60,'23 24'!$F$7:$S$408,9,FALSE)/VLOOKUP($A60,'2023'!$C$7:$N$469,9,FALSE))*1000,#N/A)</f>
        <v>5.8766416270632122</v>
      </c>
      <c r="CU60" s="198" t="e">
        <f>IFERROR((VLOOKUP($A60,'0910'!$F$10:$S$433,10,FALSE)/VLOOKUP($A60,'2010'!$C$5:$K$611,9,FALSE))*1000,#N/A)</f>
        <v>#N/A</v>
      </c>
      <c r="CV60" s="198" t="e">
        <f>IFERROR((VLOOKUP($A60,'1011'!$F$10:$S$433,11,FALSE)/VLOOKUP($A60,'2011'!$C$5:$K$611,9,FALSE))*1000,#N/A)</f>
        <v>#N/A</v>
      </c>
      <c r="CW60" s="198">
        <f>IFERROR((VLOOKUP($A60,'1112'!$F$10:$S$408,10,FALSE)/VLOOKUP($A60,'2012'!$F$10:$M$460,8,FALSE))*1000,#N/A)</f>
        <v>1.5732265446224256</v>
      </c>
      <c r="CX60" s="198">
        <f>IFERROR((VLOOKUP($A60,'1213'!$F$10:$S$408,10,FALSE)/VLOOKUP($A60,'2013'!$F$10:$M$460,8,FALSE))*1000,#N/A)</f>
        <v>1.1360408974723091</v>
      </c>
      <c r="CY60" s="198">
        <f>IFERROR((VLOOKUP($A60,'1314'!$F$10:$S$408,10,FALSE)/VLOOKUP($A60,'2014'!$F$10:$M$460,8,FALSE))*1000,#N/A)</f>
        <v>1.4080540692762602</v>
      </c>
      <c r="CZ60" s="198">
        <f>IFERROR((VLOOKUP($A60,'1415'!$F$10:$S$408,10,FALSE)/VLOOKUP($A60,'2015'!$F$10:$M$460,8,FALSE))*1000,#N/A)</f>
        <v>2.7874564459930316</v>
      </c>
      <c r="DA60" s="198">
        <f>IFERROR((VLOOKUP($A60,'1516'!$F$10:$S$408,10,FALSE)/VLOOKUP($A60,'2016'!$F$10:$M$460,8,FALSE))*1000,#N/A)</f>
        <v>2.4800220446403971</v>
      </c>
      <c r="DB60" s="198">
        <f>IFERROR((VLOOKUP($A60,'1617'!$F$10:$S$408,10,FALSE)/VLOOKUP($A60,'2017'!$F$10:$M$460,8,FALSE))*1000,#N/A)</f>
        <v>1.2248230811105063</v>
      </c>
      <c r="DC60" s="198">
        <f>IFERROR((VLOOKUP($A60,'1718'!$F$10:$S$408,10,FALSE)/VLOOKUP($A60,'2018'!$F$10:$N$460,9,FALSE))*1000,#N/A)</f>
        <v>1.6096579476861166</v>
      </c>
      <c r="DD60" s="198">
        <f>IFERROR((VLOOKUP($A60,'1819'!$F$10:$S$408,10,FALSE)/VLOOKUP($A60,'2018'!$F$10:$N$460,9,FALSE))*1000,#N/A)</f>
        <v>1.743796109993293</v>
      </c>
      <c r="DE60" s="198">
        <f>IFERROR((VLOOKUP($A60,'1920'!$F$10:$S$408,10,FALSE)/VLOOKUP($A60,'2019'!$F$10:$N$464,8,FALSE))*1000,#N/A)</f>
        <v>2.6461676876463662</v>
      </c>
      <c r="DF60" s="198">
        <f>IFERROR((VLOOKUP($A60,'20 21'!$F$10:$S$408,10,FALSE)/VLOOKUP($A60,'2020'!$F$10:$N$469,8,FALSE))*1000,#N/A)</f>
        <v>1.4476103243568332</v>
      </c>
      <c r="DG60" s="198">
        <f>IFERROR((VLOOKUP($A60,'21 22'!$F$10:$S$408,10,FALSE)/VLOOKUP($A60,'2021'!$F$10:$N$469,8,FALSE))*1000,#N/A)</f>
        <v>0.7789880944652896</v>
      </c>
      <c r="DH60" s="198">
        <f>IFERROR((VLOOKUP($A60,'22 23'!$F$10:$S$408,10,FALSE)/VLOOKUP($A60,'2022'!$F$10:$N$469,8,FALSE))*1000,#N/A)</f>
        <v>1.6741358883222581</v>
      </c>
      <c r="DI60" s="196">
        <f>IFERROR((VLOOKUP($A60,'23 24'!$F$7:$S$408,10,FALSE)/VLOOKUP($A60,'2023'!$C$7:$N$469,9,FALSE))*1000,#N/A)</f>
        <v>3.8325923654760081</v>
      </c>
      <c r="DK60" s="198" t="e">
        <f>IFERROR((VLOOKUP($A60,'0910'!$F$10:$S$433,11,FALSE)/VLOOKUP($A60,'2010'!$C$5:$K$611,9,FALSE))*1000,#N/A)</f>
        <v>#N/A</v>
      </c>
      <c r="DL60" s="198" t="e">
        <f>IFERROR((VLOOKUP($A60,'1011'!$F$10:$S$433,12,FALSE)/VLOOKUP($A60,'2011'!$C$5:$K$611,9,FALSE))*1000,#N/A)</f>
        <v>#N/A</v>
      </c>
      <c r="DM60" s="198">
        <f>IFERROR((VLOOKUP($A60,'1112'!$F$10:$S$408,11,FALSE)/VLOOKUP($A60,'2012'!$F$10:$M$460,8,FALSE))*1000,#N/A)</f>
        <v>0</v>
      </c>
      <c r="DN60" s="198">
        <f>IFERROR((VLOOKUP($A60,'1213'!$F$10:$S$408,11,FALSE)/VLOOKUP($A60,'2013'!$F$10:$M$460,8,FALSE))*1000,#N/A)</f>
        <v>0</v>
      </c>
      <c r="DO60" s="198">
        <f>IFERROR((VLOOKUP($A60,'1314'!$F$10:$S$408,11,FALSE)/VLOOKUP($A60,'2014'!$F$10:$M$460,8,FALSE))*1000,#N/A)</f>
        <v>0</v>
      </c>
      <c r="DP60" s="198">
        <f>IFERROR((VLOOKUP($A60,'1415'!$F$10:$S$408,11,FALSE)/VLOOKUP($A60,'2015'!$F$10:$M$460,8,FALSE))*1000,#N/A)</f>
        <v>0</v>
      </c>
      <c r="DQ60" s="198">
        <f>IFERROR((VLOOKUP($A60,'1516'!$F$10:$S$408,11,FALSE)/VLOOKUP($A60,'2016'!$F$10:$M$460,8,FALSE))*1000,#N/A)</f>
        <v>0</v>
      </c>
      <c r="DR60" s="198">
        <f>IFERROR((VLOOKUP($A60,'1617'!$F$10:$S$408,11,FALSE)/VLOOKUP($A60,'2017'!$F$10:$M$460,8,FALSE))*1000,#N/A)</f>
        <v>0</v>
      </c>
      <c r="DS60" s="198">
        <f>IFERROR((VLOOKUP($A60,'1718'!$F$10:$S$408,11,FALSE)/VLOOKUP($A60,'2018'!$F$10:$N$460,9,FALSE))*1000,#N/A)</f>
        <v>0</v>
      </c>
      <c r="DT60" s="198">
        <f>IFERROR((VLOOKUP($A60,'1819'!$F$10:$S$408,11,FALSE)/VLOOKUP($A60,'2018'!$F$10:$N$460,9,FALSE))*1000,#N/A)</f>
        <v>0</v>
      </c>
      <c r="DU60" s="198">
        <f>IFERROR((VLOOKUP($A60,'1920'!$F$10:$S$408,11,FALSE)/VLOOKUP($A60,'2019'!$F$10:$N$464,8,FALSE))*1000,#N/A)</f>
        <v>0</v>
      </c>
      <c r="DV60" s="198">
        <f>IFERROR((VLOOKUP($A60,'20 21'!$F$10:$S$408,11,FALSE)/VLOOKUP($A60,'2020'!$F$10:$N$469,8,FALSE))*1000,#N/A)</f>
        <v>0</v>
      </c>
      <c r="DW60" s="198">
        <f>IFERROR((VLOOKUP($A60,'21 22'!$F$10:$S$408,11,FALSE)/VLOOKUP($A60,'2021'!$F$10:$N$469,8,FALSE))*1000,#N/A)</f>
        <v>0</v>
      </c>
      <c r="DX60" s="198">
        <f>IFERROR((VLOOKUP($A60,'22 23'!$F$10:$S$408,11,FALSE)/VLOOKUP($A60,'2022'!$F$10:$N$469,8,FALSE))*1000,#N/A)</f>
        <v>0</v>
      </c>
      <c r="DY60" s="196">
        <f>IFERROR((VLOOKUP($A60,'23 24'!$F$7:$S$408,11,FALSE)/VLOOKUP($A60,'2023'!$C$7:$N$469,9,FALSE))*1000,#N/A)</f>
        <v>0</v>
      </c>
      <c r="EA60" s="198" t="e">
        <f>IFERROR((VLOOKUP($A60,'0910'!$F$10:$S$433,12,FALSE)/VLOOKUP($A60,'2010'!$C$5:$K$611,9,FALSE))*1000,#N/A)</f>
        <v>#N/A</v>
      </c>
      <c r="EB60" s="198" t="e">
        <f>IFERROR((VLOOKUP($A60,'1011'!$F$10:$S$433,13,FALSE)/VLOOKUP($A60,'2011'!$C$5:$K$611,9,FALSE))*1000,#N/A)</f>
        <v>#N/A</v>
      </c>
      <c r="EC60" s="198">
        <f>IFERROR((VLOOKUP($A60,'1112'!$F$10:$S$408,12,FALSE)/VLOOKUP($A60,'2012'!$F$10:$M$460,8,FALSE))*1000,#N/A)</f>
        <v>9.0102974828375295</v>
      </c>
      <c r="ED60" s="198">
        <f>IFERROR((VLOOKUP($A60,'1213'!$F$10:$S$408,12,FALSE)/VLOOKUP($A60,'2013'!$F$10:$M$460,8,FALSE))*1000,#N/A)</f>
        <v>6.816245384833854</v>
      </c>
      <c r="EE60" s="198">
        <f>IFERROR((VLOOKUP($A60,'1314'!$F$10:$S$408,12,FALSE)/VLOOKUP($A60,'2014'!$F$10:$M$460,8,FALSE))*1000,#N/A)</f>
        <v>6.3362433117431713</v>
      </c>
      <c r="EF60" s="198">
        <f>IFERROR((VLOOKUP($A60,'1415'!$F$10:$S$408,12,FALSE)/VLOOKUP($A60,'2015'!$F$10:$M$460,8,FALSE))*1000,#N/A)</f>
        <v>8.7804878048780495</v>
      </c>
      <c r="EG60" s="198">
        <f>IFERROR((VLOOKUP($A60,'1516'!$F$10:$S$408,12,FALSE)/VLOOKUP($A60,'2016'!$F$10:$M$460,8,FALSE))*1000,#N/A)</f>
        <v>8.9556351612014318</v>
      </c>
      <c r="EH60" s="198">
        <f>IFERROR((VLOOKUP($A60,'1617'!$F$10:$S$408,12,FALSE)/VLOOKUP($A60,'2017'!$F$10:$M$460,8,FALSE))*1000,#N/A)</f>
        <v>9.3903102885138825</v>
      </c>
      <c r="EI60" s="198">
        <f>IFERROR((VLOOKUP($A60,'1718'!$F$10:$S$408,12,FALSE)/VLOOKUP($A60,'2018'!$F$10:$N$460,9,FALSE))*1000,#N/A)</f>
        <v>10.999329309188463</v>
      </c>
      <c r="EJ60" s="198">
        <f>IFERROR((VLOOKUP($A60,'1819'!$F$10:$S$408,12,FALSE)/VLOOKUP($A60,'2018'!$F$10:$N$460,9,FALSE))*1000,#N/A)</f>
        <v>12.340710932260228</v>
      </c>
      <c r="EK60" s="198">
        <f>IFERROR((VLOOKUP($A60,'1920'!$F$10:$S$408,12,FALSE)/VLOOKUP($A60,'2019'!$F$10:$N$464,8,FALSE))*1000,#N/A)</f>
        <v>13.627763591378786</v>
      </c>
      <c r="EL60" s="198">
        <f>IFERROR((VLOOKUP($A60,'20 21'!$F$10:$S$408,12,FALSE)/VLOOKUP($A60,'2020'!$F$10:$N$469,8,FALSE))*1000,#N/A)</f>
        <v>8.1592581918294229</v>
      </c>
      <c r="EM60" s="198">
        <f>IFERROR((VLOOKUP($A60,'21 22'!$F$10:$S$408,12,FALSE)/VLOOKUP($A60,'2021'!$F$10:$N$469,8,FALSE))*1000,#N/A)</f>
        <v>6.4915674538774129</v>
      </c>
      <c r="EN60" s="198">
        <f>IFERROR((VLOOKUP($A60,'22 23'!$F$10:$S$408,12,FALSE)/VLOOKUP($A60,'2022'!$F$10:$N$469,8,FALSE))*1000,#N/A)</f>
        <v>8.2418997578941937</v>
      </c>
      <c r="EO60" s="196">
        <f>IFERROR((VLOOKUP($A60,'23 24'!$F$7:$S$408,12,FALSE)/VLOOKUP($A60,'2023'!$C$7:$N$469,9,FALSE))*1000,#N/A)</f>
        <v>9.8369870713884193</v>
      </c>
    </row>
    <row r="61" spans="1:145" x14ac:dyDescent="0.3">
      <c r="A61" t="s">
        <v>677</v>
      </c>
      <c r="B61" t="s">
        <v>1743</v>
      </c>
      <c r="C61" t="str">
        <f>IF(VLOOKUP($A61,'0910'!$F$10:$L$433,1,FALSE)=VLOOKUP($A61,'2010'!$C$5:$K$611,1,FALSE),VLOOKUP($A61,'0910'!$F$10:$L$433,1,FALSE),FALSE)</f>
        <v>Chelmsford</v>
      </c>
      <c r="D61" t="str">
        <f>IF(VLOOKUP($A61,'1011'!$F$10:$L$433,1,FALSE)=VLOOKUP($A61,'2011'!$C$5:$K$611,1,FALSE),VLOOKUP($A61,'1011'!$F$10:$L$433,1,FALSE),FALSE)</f>
        <v>Chelmsford</v>
      </c>
      <c r="E61" t="str">
        <f>IF(VLOOKUP(A61,'1112'!$F$10:$L$408,1,FALSE)=VLOOKUP(A61,'2012'!$F$10:$M$460,1,FALSE),VLOOKUP(A61,'1112'!$F$10:$L$408,1,FALSE),FALSE)</f>
        <v>Chelmsford</v>
      </c>
      <c r="F61" t="str">
        <f>IF(VLOOKUP($A61,'1213'!$F$10:$L$408,1,FALSE)=VLOOKUP($A61,'2013'!$F$10:$M$460,1,FALSE),VLOOKUP($A61,'1213'!$F$10:$L$408,1,FALSE),FALSE)</f>
        <v>Chelmsford</v>
      </c>
      <c r="G61" t="str">
        <f>IF(VLOOKUP($A61,'1314'!$F$10:$L$408,1,FALSE)=VLOOKUP($A61,'2014'!$F$10:$M$460,1,FALSE),VLOOKUP($A61,'1314'!$F$10:$L$408,1,FALSE),FALSE)</f>
        <v>Chelmsford</v>
      </c>
      <c r="H61" t="str">
        <f>IF(VLOOKUP($A61,'1415'!$F$10:$L$408,1,FALSE)=VLOOKUP($A61,'2015'!$F$10:$M$460,1,FALSE),VLOOKUP($A61,'1415'!$F$10:$L$408,1,FALSE),FALSE)</f>
        <v>Chelmsford</v>
      </c>
      <c r="I61" t="str">
        <f>IF(VLOOKUP($A61,'1516'!$F$10:$L$408,1,FALSE)=VLOOKUP($A61,'2015'!$F$10:$M$460,1,FALSE),VLOOKUP($A61,'1516'!$F$10:$L$408,1,FALSE),FALSE)</f>
        <v>Chelmsford</v>
      </c>
      <c r="J61" t="str">
        <f>IF(VLOOKUP($A61,'1617'!$F$10:$L$408,1,FALSE)=VLOOKUP($A61,'2016'!$F$10:$M$460,1,FALSE),VLOOKUP($A61,'1617'!$F$10:$L$408,1,FALSE),FALSE)</f>
        <v>Chelmsford</v>
      </c>
      <c r="K61" t="str">
        <f>IF(VLOOKUP($A61,'1718'!$F$10:$M$408,1,FALSE)=VLOOKUP($A61,'2017'!$F$10:$M$460,1,FALSE),VLOOKUP($A61,'1718'!$F$10:$M$408,1,FALSE),FALSE)</f>
        <v>Chelmsford</v>
      </c>
      <c r="L61" t="str">
        <f>IF(VLOOKUP($A61,'1819'!$F$10:$M$408,1,FALSE)=VLOOKUP($A61,'2018'!$F$10:$M$460,1,FALSE),VLOOKUP($A61,'1819'!$F$10:$M$408,1,FALSE),FALSE)</f>
        <v>Chelmsford</v>
      </c>
      <c r="M61" t="str">
        <f>IF(VLOOKUP($A61,'1920'!$F$10:$M$408,1,FALSE)=VLOOKUP($A61,'2019'!$F$10:$M$464,1,FALSE),VLOOKUP($A61,'1920'!$F$10:$M$408,1,FALSE),FALSE)</f>
        <v>Chelmsford</v>
      </c>
      <c r="N61" t="str">
        <f>IF(VLOOKUP($A61,'20 21'!$F$10:$N$408,1,FALSE)=VLOOKUP($A61,'2020'!$F$10:$O$468,1,FALSE),VLOOKUP($A61,'20 21'!$F$10:$N$408,1,FALSE),FALSE)</f>
        <v>Chelmsford</v>
      </c>
      <c r="O61" t="str">
        <f>IF(VLOOKUP($A61,'21 22'!$F$10:$N$408,1,FALSE)=VLOOKUP($A61,'2021'!$F$10:$O$471,1,FALSE),VLOOKUP($A61,'21 22'!$F$10:$N$408,1,FALSE),FALSE)</f>
        <v>Chelmsford</v>
      </c>
      <c r="P61" t="str">
        <f>IF(VLOOKUP($A61,'22 23'!$F$10:$N$408,1,FALSE)=VLOOKUP($A61,'2022'!$F$10:$O$468,1,FALSE),VLOOKUP($A61,'22 23'!$F$10:$N$408,1,FALSE),FALSE)</f>
        <v>Chelmsford</v>
      </c>
      <c r="Q61" t="str">
        <f>IF(VLOOKUP($A61,'23 24'!$F$7:$N$408,1,FALSE)=VLOOKUP($A61,'2023'!$C$7:$O$468,1,FALSE),VLOOKUP($A61,'23 24'!$F$7:$N$408,1,FALSE),FALSE)</f>
        <v>Chelmsford</v>
      </c>
      <c r="S61" s="196">
        <f>IFERROR((VLOOKUP($A61,'0910'!$F$10:$L$433,4,FALSE)/VLOOKUP($A61,'2010'!$C$5:$K$611,9,FALSE))*1000,#N/A)</f>
        <v>2.2503516174402249</v>
      </c>
      <c r="T61" s="196">
        <f>IFERROR((VLOOKUP($A61,'1011'!$F$10:$L$433,4,FALSE)/VLOOKUP($A61,'2011'!$C$5:$K$611,9,FALSE))*1000,#N/A)</f>
        <v>2.807017543859649</v>
      </c>
      <c r="U61" s="196">
        <f>IFERROR((VLOOKUP($A61,'1112'!$F$10:$L$408,4,FALSE)/VLOOKUP($A61,'2012'!$F$10:$M$460,8,FALSE))*1000,#N/A)</f>
        <v>2.2390148334732718</v>
      </c>
      <c r="V61" s="196">
        <f>IFERROR((VLOOKUP($A61,'1213'!$F$10:$L$408,4,FALSE)/VLOOKUP($A61,'2013'!$F$10:$M$460,8,FALSE))*1000,#N/A)</f>
        <v>1.6734067772974481</v>
      </c>
      <c r="W61" s="196">
        <f>IFERROR((VLOOKUP($A61,'1314'!$F$10:$L$408,4,FALSE)/VLOOKUP($A61,'2014'!$F$10:$M$460,8,FALSE))*1000,#N/A)</f>
        <v>5.4031587697423102</v>
      </c>
      <c r="X61" s="196">
        <f>IFERROR((VLOOKUP($A61,'1415'!$F$10:$L$408,4,FALSE)/VLOOKUP($A61,'2015'!$F$10:$M$460,8,FALSE))*1000,#N/A)</f>
        <v>6.7114093959731544</v>
      </c>
      <c r="Y61" s="196">
        <f>IFERROR((VLOOKUP($A61,'1516'!$F$10:$L$408,4,FALSE)/VLOOKUP($A61,'2016'!$F$10:$M$460,8,FALSE))*1000,#N/A)</f>
        <v>6.2330623306233068</v>
      </c>
      <c r="Z61" s="196">
        <f>IFERROR((VLOOKUP($A61,'1617'!$F$10:$L$408,4,FALSE)/VLOOKUP($A61,'2017'!$F$10:$M$460,8,FALSE))*1000,#N/A)</f>
        <v>10.160427807486631</v>
      </c>
      <c r="AA61" s="196">
        <f>IFERROR((VLOOKUP($A61,'1718'!$F$10:$L$408,4,FALSE)/VLOOKUP($A61,'2018'!$F$10:$N$460,9,FALSE))*1000,#N/A)</f>
        <v>5.2763487666534763</v>
      </c>
      <c r="AB61" s="196">
        <f>IFERROR((VLOOKUP($A61,'1819'!$F$10:$L$408,4,FALSE)/VLOOKUP($A61,'2018'!$F$10:$N$460,9,FALSE))*1000,#N/A)</f>
        <v>5.54016620498615</v>
      </c>
      <c r="AC61" s="196">
        <f>IFERROR((VLOOKUP($A61,'1920'!$F$10:$L$408,4,FALSE)/VLOOKUP($A61,'2019'!$F$10:$N$464,8,FALSE))*1000,#N/A)</f>
        <v>8.6941852769811714</v>
      </c>
      <c r="AD61" s="196">
        <f>IFERROR((VLOOKUP($A61,'20 21'!$F$10:$M$408,4,FALSE)/VLOOKUP($A61,'2020'!$F$10:$N$469,8,FALSE))*1000,#N/A)</f>
        <v>2.572373735035216</v>
      </c>
      <c r="AE61" s="196">
        <f>IFERROR((VLOOKUP($A61,'21 22'!$F$10:$M$408,4,FALSE)/VLOOKUP($A61,'2021'!$F$10:$N$469,8,FALSE))*1000,#N/A)</f>
        <v>4.2005040604872583</v>
      </c>
      <c r="AF61" s="196">
        <f>IFERROR((VLOOKUP($A61,'22 23'!$F$10:$M$408,4,FALSE)/VLOOKUP($A61,'2022'!$F$10:$N$469,8,FALSE))*1000,#N/A)</f>
        <v>4.4065065216296517</v>
      </c>
      <c r="AG61" s="196">
        <f>IFERROR((VLOOKUP($A61,'23 24'!$F$7:$M$408,4,FALSE)/VLOOKUP($A61,'2023'!$C$7:$N$469,9,FALSE))*1000,#N/A)</f>
        <v>3.4890965732087227</v>
      </c>
      <c r="AI61" s="196">
        <f>IFERROR((VLOOKUP($A61,'0910'!$F$10:$L$433,5,FALSE)/VLOOKUP($A61,'2010'!$C$5:$K$611,9,FALSE))*1000,#N/A)</f>
        <v>0.4219409282700422</v>
      </c>
      <c r="AJ61" s="196">
        <f>IFERROR((VLOOKUP($A61,'1011'!$F$10:$L$433,5,FALSE)/VLOOKUP($A61,'2011'!$C$5:$K$611,9,FALSE))*1000,#N/A)</f>
        <v>0.4210526315789474</v>
      </c>
      <c r="AK61" s="196">
        <f>IFERROR((VLOOKUP($A61,'1112'!$F$10:$L$408,5,FALSE)/VLOOKUP($A61,'2012'!$F$10:$M$460,8,FALSE))*1000,#N/A)</f>
        <v>0</v>
      </c>
      <c r="AL61" s="196">
        <f>IFERROR((VLOOKUP($A61,'1213'!$F$10:$L$408,5,FALSE)/VLOOKUP($A61,'2013'!$F$10:$M$460,8,FALSE))*1000,#N/A)</f>
        <v>3.3468135545948963</v>
      </c>
      <c r="AM61" s="196">
        <f>IFERROR((VLOOKUP($A61,'1314'!$F$10:$L$408,5,FALSE)/VLOOKUP($A61,'2014'!$F$10:$M$460,8,FALSE))*1000,#N/A)</f>
        <v>1.5239678581324465</v>
      </c>
      <c r="AN61" s="196">
        <f>IFERROR((VLOOKUP($A61,'1415'!$F$10:$L$408,5,FALSE)/VLOOKUP($A61,'2015'!$F$10:$M$460,8,FALSE))*1000,#N/A)</f>
        <v>0.82180523215997814</v>
      </c>
      <c r="AO61" s="196">
        <f>IFERROR((VLOOKUP($A61,'1516'!$F$10:$L$408,5,FALSE)/VLOOKUP($A61,'2016'!$F$10:$M$460,8,FALSE))*1000,#N/A)</f>
        <v>2.168021680216802</v>
      </c>
      <c r="AP61" s="196">
        <f>IFERROR((VLOOKUP($A61,'1617'!$F$10:$L$408,5,FALSE)/VLOOKUP($A61,'2017'!$F$10:$M$460,8,FALSE))*1000,#N/A)</f>
        <v>0.93582887700534756</v>
      </c>
      <c r="AQ61" s="196">
        <f>IFERROR((VLOOKUP($A61,'1718'!$F$10:$L$408,5,FALSE)/VLOOKUP($A61,'2018'!$F$10:$N$460,9,FALSE))*1000,#N/A)</f>
        <v>1.7148133491623798</v>
      </c>
      <c r="AR61" s="196">
        <f>IFERROR((VLOOKUP($A61,'1819'!$F$10:$L$408,5,FALSE)/VLOOKUP($A61,'2018'!$F$10:$N$460,9,FALSE))*1000,#N/A)</f>
        <v>3.2977179791584224</v>
      </c>
      <c r="AS61" s="196">
        <f>IFERROR((VLOOKUP($A61,'1920'!$F$10:$L$408,5,FALSE)/VLOOKUP($A61,'2019'!$F$10:$N$464,8,FALSE))*1000,#N/A)</f>
        <v>3.76315482137991</v>
      </c>
      <c r="AT61" s="196">
        <f>IFERROR((VLOOKUP($A61,'20 21'!$F$10:$L$408,5,FALSE)/VLOOKUP($A61,'2020'!$F$10:$N$469,8,FALSE))*1000,#N/A)</f>
        <v>2.572373735035216</v>
      </c>
      <c r="AU61" s="196">
        <f>IFERROR((VLOOKUP($A61,'21 22'!$F$10:$L$408,5,FALSE)/VLOOKUP($A61,'2021'!$F$10:$N$469,8,FALSE))*1000,#N/A)</f>
        <v>2.1638960311601028</v>
      </c>
      <c r="AV61" s="196">
        <f>IFERROR((VLOOKUP($A61,'22 23'!$F$10:$L$408,5,FALSE)/VLOOKUP($A61,'2022'!$F$10:$N$469,8,FALSE))*1000,#N/A)</f>
        <v>2.2662033539809641</v>
      </c>
      <c r="AW61" s="196">
        <f>IFERROR((VLOOKUP($A61,'23 24'!$F$7:$M$408,5,FALSE)/VLOOKUP($A61,'2023'!$C$7:$N$469,9,FALSE))*1000,#N/A)</f>
        <v>1.2461059190031154</v>
      </c>
      <c r="AY61" s="196">
        <f>IFERROR((VLOOKUP($A61,'0910'!$F$10:$L$433,6,FALSE)/VLOOKUP($A61,'2010'!$C$5:$K$611,9,FALSE))*1000,#N/A)</f>
        <v>0</v>
      </c>
      <c r="AZ61" s="196">
        <f>IFERROR((VLOOKUP($A61,'1011'!$F$10:$L$433,6,FALSE)/VLOOKUP($A61,'2011'!$C$5:$K$611,9,FALSE))*1000,#N/A)</f>
        <v>0</v>
      </c>
      <c r="BA61" s="196">
        <f>IFERROR((VLOOKUP($A61,'1112'!$F$10:$L$408,6,FALSE)/VLOOKUP($A61,'2012'!$F$10:$M$460,8,FALSE))*1000,#N/A)</f>
        <v>0</v>
      </c>
      <c r="BB61" s="196">
        <f>IFERROR((VLOOKUP($A61,'1213'!$F$10:$L$408,6,FALSE)/VLOOKUP($A61,'2013'!$F$10:$M$460,8,FALSE))*1000,#N/A)</f>
        <v>0</v>
      </c>
      <c r="BC61" s="196">
        <f>IFERROR((VLOOKUP($A61,'1314'!$F$10:$L$408,6,FALSE)/VLOOKUP($A61,'2014'!$F$10:$M$460,8,FALSE))*1000,#N/A)</f>
        <v>0</v>
      </c>
      <c r="BD61" s="196">
        <f>IFERROR((VLOOKUP($A61,'1415'!$F$10:$L$408,6,FALSE)/VLOOKUP($A61,'2015'!$F$10:$M$460,8,FALSE))*1000,#N/A)</f>
        <v>0</v>
      </c>
      <c r="BE61" s="196">
        <f>IFERROR((VLOOKUP($A61,'1516'!$F$10:$L$408,6,FALSE)/VLOOKUP($A61,'2016'!$F$10:$M$460,8,FALSE))*1000,#N/A)</f>
        <v>0</v>
      </c>
      <c r="BF61" s="196">
        <f>IFERROR((VLOOKUP($A61,'1617'!$F$10:$L$408,6,FALSE)/VLOOKUP($A61,'2017'!$F$10:$M$460,8,FALSE))*1000,#N/A)</f>
        <v>0</v>
      </c>
      <c r="BG61" s="196">
        <f>IFERROR((VLOOKUP($A61,'1718'!$F$10:$L$408,6,FALSE)/VLOOKUP($A61,'2018'!$F$10:$N$460,9,FALSE))*1000,#N/A)</f>
        <v>0.26381743833267379</v>
      </c>
      <c r="BH61" s="196">
        <f>IFERROR((VLOOKUP($A61,'1819'!$F$10:$L$408,6,FALSE)/VLOOKUP($A61,'2018'!$F$10:$N$460,9,FALSE))*1000,#N/A)</f>
        <v>0</v>
      </c>
      <c r="BI61" s="196">
        <f>IFERROR((VLOOKUP($A61,'1920'!$F$10:$L$408,6,FALSE)/VLOOKUP($A61,'2019'!$F$10:$N$464,8,FALSE))*1000,#N/A)</f>
        <v>0</v>
      </c>
      <c r="BJ61" s="196">
        <f>IFERROR((VLOOKUP($A61,'20 21'!$F$10:$L$408,6,FALSE)/VLOOKUP($A61,'2020'!$F$10:$N$469,8,FALSE))*1000,#N/A)</f>
        <v>0</v>
      </c>
      <c r="BK61" s="196">
        <f>IFERROR((VLOOKUP($A61,'21 22'!$F$10:$L$408,6,FALSE)/VLOOKUP($A61,'2021'!$F$10:$N$469,8,FALSE))*1000,#N/A)</f>
        <v>0</v>
      </c>
      <c r="BL61" s="196">
        <f>IFERROR((VLOOKUP($A61,'22 23'!$F$10:$L$408,6,FALSE)/VLOOKUP($A61,'2022'!$F$10:$N$469,8,FALSE))*1000,#N/A)</f>
        <v>0</v>
      </c>
      <c r="BM61" s="196">
        <f>IFERROR((VLOOKUP($A61,'23 24'!$F$7:$M$408,6,FALSE)/VLOOKUP($A61,'2023'!$C$7:$N$469,9,FALSE))*1000,#N/A)</f>
        <v>0</v>
      </c>
      <c r="BO61" s="196">
        <f>IFERROR((VLOOKUP($A61,'0910'!$F$10:$L$433,7,FALSE)/VLOOKUP($A61,'2010'!$C$5:$K$611,9,FALSE))*1000,#N/A)</f>
        <v>2.5316455696202533</v>
      </c>
      <c r="BP61" s="196">
        <f>IFERROR((VLOOKUP($A61,'1011'!$F$10:$L$433,7,FALSE)/VLOOKUP($A61,'2011'!$C$5:$K$611,9,FALSE))*1000,#N/A)</f>
        <v>3.2280701754385963</v>
      </c>
      <c r="BQ61" s="196">
        <f>IFERROR((VLOOKUP($A61,'1112'!$F$10:$L$408,7,FALSE)/VLOOKUP($A61,'2012'!$F$10:$M$460,8,FALSE))*1000,#N/A)</f>
        <v>2.2390148334732718</v>
      </c>
      <c r="BR61" s="196">
        <f>IFERROR((VLOOKUP($A61,'1213'!$F$10:$L$408,7,FALSE)/VLOOKUP($A61,'2013'!$F$10:$M$460,8,FALSE))*1000,#N/A)</f>
        <v>5.020220331892344</v>
      </c>
      <c r="BS61" s="196">
        <f>IFERROR((VLOOKUP($A61,'1314'!$F$10:$L$408,7,FALSE)/VLOOKUP($A61,'2014'!$F$10:$M$460,8,FALSE))*1000,#N/A)</f>
        <v>6.9271266278747579</v>
      </c>
      <c r="BT61" s="196">
        <f>IFERROR((VLOOKUP($A61,'1415'!$F$10:$L$408,7,FALSE)/VLOOKUP($A61,'2015'!$F$10:$M$460,8,FALSE))*1000,#N/A)</f>
        <v>7.5332146281331323</v>
      </c>
      <c r="BU61" s="196">
        <f>IFERROR((VLOOKUP($A61,'1516'!$F$10:$L$408,7,FALSE)/VLOOKUP($A61,'2016'!$F$10:$M$460,8,FALSE))*1000,#N/A)</f>
        <v>8.4010840108401084</v>
      </c>
      <c r="BV61" s="196">
        <f>IFERROR((VLOOKUP($A61,'1617'!$F$10:$L$408,7,FALSE)/VLOOKUP($A61,'2017'!$F$10:$M$460,8,FALSE))*1000,#N/A)</f>
        <v>10.962566844919786</v>
      </c>
      <c r="BW61" s="196">
        <f>IFERROR((VLOOKUP($A61,'1718'!$F$10:$L$408,7,FALSE)/VLOOKUP($A61,'2018'!$F$10:$N$460,9,FALSE))*1000,#N/A)</f>
        <v>7.2549795541485294</v>
      </c>
      <c r="BX61" s="196">
        <f>IFERROR((VLOOKUP($A61,'1819'!$F$10:$L$408,7,FALSE)/VLOOKUP($A61,'2018'!$F$10:$N$460,9,FALSE))*1000,#N/A)</f>
        <v>8.8378841841445723</v>
      </c>
      <c r="BY61" s="196">
        <f>IFERROR((VLOOKUP($A61,'1920'!$F$10:$L$408,7,FALSE)/VLOOKUP($A61,'2019'!$F$10:$N$464,8,FALSE))*1000,#N/A)</f>
        <v>12.587104057719008</v>
      </c>
      <c r="BZ61" s="196">
        <f>IFERROR((VLOOKUP($A61,'20 21'!$F$10:$L$408,7,FALSE)/VLOOKUP($A61,'2020'!$F$10:$N$469,8,FALSE))*1000,#N/A)</f>
        <v>5.0161287833186714</v>
      </c>
      <c r="CA61" s="196">
        <f>IFERROR((VLOOKUP($A61,'21 22'!$F$10:$L$408,7,FALSE)/VLOOKUP($A61,'2021'!$F$10:$N$469,8,FALSE))*1000,#N/A)</f>
        <v>6.3644000916473615</v>
      </c>
      <c r="CB61" s="196">
        <f>IFERROR((VLOOKUP($A61,'22 23'!$F$10:$L$408,7,FALSE)/VLOOKUP($A61,'2022'!$F$10:$N$469,8,FALSE))*1000,#N/A)</f>
        <v>6.6727098756106162</v>
      </c>
      <c r="CC61" s="196">
        <f>IFERROR((VLOOKUP($A61,'23 24'!$F$7:$M$408,7,FALSE)/VLOOKUP($A61,'2023'!$C$7:$N$469,9,FALSE))*1000,#N/A)</f>
        <v>4.7352024922118385</v>
      </c>
      <c r="CE61" s="198">
        <f>IFERROR((VLOOKUP($A61,'0910'!$F$10:$S$433,9,FALSE)/VLOOKUP($A61,'2010'!$C$5:$K$611,9,FALSE))*1000,#N/A)</f>
        <v>2.6722925457102669</v>
      </c>
      <c r="CF61" s="198">
        <f>IFERROR((VLOOKUP($A61,'1011'!$F$10:$S$433,10,FALSE)/VLOOKUP($A61,'2011'!$C$5:$K$611,9,FALSE))*1000,#N/A)</f>
        <v>2.9473684210526319</v>
      </c>
      <c r="CG61" s="198">
        <f>IFERROR((VLOOKUP($A61,'1112'!$F$10:$S$408,9,FALSE)/VLOOKUP($A61,'2012'!$F$10:$M$460,8,FALSE))*1000,#N/A)</f>
        <v>1.8191995521970334</v>
      </c>
      <c r="CH61" s="198">
        <f>IFERROR((VLOOKUP($A61,'1213'!$F$10:$S$408,9,FALSE)/VLOOKUP($A61,'2013'!$F$10:$M$460,8,FALSE))*1000,#N/A)</f>
        <v>2.7890112954957469</v>
      </c>
      <c r="CI61" s="198">
        <f>IFERROR((VLOOKUP($A61,'1314'!$F$10:$S$408,9,FALSE)/VLOOKUP($A61,'2014'!$F$10:$M$460,8,FALSE))*1000,#N/A)</f>
        <v>3.4635633139373789</v>
      </c>
      <c r="CJ61" s="198">
        <f>IFERROR((VLOOKUP($A61,'1415'!$F$10:$S$408,9,FALSE)/VLOOKUP($A61,'2015'!$F$10:$M$460,8,FALSE))*1000,#N/A)</f>
        <v>4.2459936994932201</v>
      </c>
      <c r="CK61" s="198">
        <f>IFERROR((VLOOKUP($A61,'1516'!$F$10:$S$408,9,FALSE)/VLOOKUP($A61,'2016'!$F$10:$M$460,8,FALSE))*1000,#N/A)</f>
        <v>6.0975609756097562</v>
      </c>
      <c r="CL61" s="198">
        <f>IFERROR((VLOOKUP($A61,'1617'!$F$10:$S$408,9,FALSE)/VLOOKUP($A61,'2017'!$F$10:$M$460,8,FALSE))*1000,#N/A)</f>
        <v>7.6203208556149731</v>
      </c>
      <c r="CM61" s="198">
        <f>IFERROR((VLOOKUP($A61,'1718'!$F$10:$S$408,9,FALSE)/VLOOKUP($A61,'2018'!$F$10:$N$460,9,FALSE))*1000,#N/A)</f>
        <v>6.7273446774831811</v>
      </c>
      <c r="CN61" s="198">
        <f>IFERROR((VLOOKUP($A61,'1819'!$F$10:$S$408,9,FALSE)/VLOOKUP($A61,'2018'!$F$10:$N$460,9,FALSE))*1000,#N/A)</f>
        <v>7.3868882733148657</v>
      </c>
      <c r="CO61" s="198">
        <f>IFERROR((VLOOKUP($A61,'1920'!$F$10:$S$408,9,FALSE)/VLOOKUP($A61,'2019'!$F$10:$N$464,8,FALSE))*1000,#N/A)</f>
        <v>6.098906089822612</v>
      </c>
      <c r="CP61" s="198">
        <f>IFERROR((VLOOKUP($A61,'20 21'!$F$10:$S$408,9,FALSE)/VLOOKUP($A61,'2020'!$F$10:$N$469,8,FALSE))*1000,#N/A)</f>
        <v>4.6302727230633884</v>
      </c>
      <c r="CQ61" s="198">
        <f>IFERROR((VLOOKUP($A61,'21 22'!$F$10:$S$408,9,FALSE)/VLOOKUP($A61,'2021'!$F$10:$N$469,8,FALSE))*1000,#N/A)</f>
        <v>4.9642320714849415</v>
      </c>
      <c r="CR61" s="198">
        <f>IFERROR((VLOOKUP($A61,'22 23'!$F$10:$S$408,9,FALSE)/VLOOKUP($A61,'2022'!$F$10:$N$469,8,FALSE))*1000,#N/A)</f>
        <v>7.4281109936042711</v>
      </c>
      <c r="CS61" s="196">
        <f>IFERROR((VLOOKUP($A61,'23 24'!$F$7:$S$408,9,FALSE)/VLOOKUP($A61,'2023'!$C$7:$N$469,9,FALSE))*1000,#N/A)</f>
        <v>3.8629283489096573</v>
      </c>
      <c r="CU61" s="198">
        <f>IFERROR((VLOOKUP($A61,'0910'!$F$10:$S$433,10,FALSE)/VLOOKUP($A61,'2010'!$C$5:$K$611,9,FALSE))*1000,#N/A)</f>
        <v>1.6877637130801688</v>
      </c>
      <c r="CV61" s="198">
        <f>IFERROR((VLOOKUP($A61,'1011'!$F$10:$S$433,11,FALSE)/VLOOKUP($A61,'2011'!$C$5:$K$611,9,FALSE))*1000,#N/A)</f>
        <v>0.4210526315789474</v>
      </c>
      <c r="CW61" s="198">
        <f>IFERROR((VLOOKUP($A61,'1112'!$F$10:$S$408,10,FALSE)/VLOOKUP($A61,'2012'!$F$10:$M$460,8,FALSE))*1000,#N/A)</f>
        <v>0.41981528127623846</v>
      </c>
      <c r="CX61" s="198">
        <f>IFERROR((VLOOKUP($A61,'1213'!$F$10:$S$408,10,FALSE)/VLOOKUP($A61,'2013'!$F$10:$M$460,8,FALSE))*1000,#N/A)</f>
        <v>0</v>
      </c>
      <c r="CY61" s="198">
        <f>IFERROR((VLOOKUP($A61,'1314'!$F$10:$S$408,10,FALSE)/VLOOKUP($A61,'2014'!$F$10:$M$460,8,FALSE))*1000,#N/A)</f>
        <v>0.41562759767248547</v>
      </c>
      <c r="CZ61" s="198">
        <f>IFERROR((VLOOKUP($A61,'1415'!$F$10:$S$408,10,FALSE)/VLOOKUP($A61,'2015'!$F$10:$M$460,8,FALSE))*1000,#N/A)</f>
        <v>2.0545130803999454</v>
      </c>
      <c r="DA61" s="198">
        <f>IFERROR((VLOOKUP($A61,'1516'!$F$10:$S$408,10,FALSE)/VLOOKUP($A61,'2016'!$F$10:$M$460,8,FALSE))*1000,#N/A)</f>
        <v>1.2195121951219512</v>
      </c>
      <c r="DB61" s="198">
        <f>IFERROR((VLOOKUP($A61,'1617'!$F$10:$S$408,10,FALSE)/VLOOKUP($A61,'2017'!$F$10:$M$460,8,FALSE))*1000,#N/A)</f>
        <v>2.5401069518716577</v>
      </c>
      <c r="DC61" s="198">
        <f>IFERROR((VLOOKUP($A61,'1718'!$F$10:$S$408,10,FALSE)/VLOOKUP($A61,'2018'!$F$10:$N$460,9,FALSE))*1000,#N/A)</f>
        <v>1.187178472497032</v>
      </c>
      <c r="DD61" s="198">
        <f>IFERROR((VLOOKUP($A61,'1819'!$F$10:$S$408,10,FALSE)/VLOOKUP($A61,'2018'!$F$10:$N$460,9,FALSE))*1000,#N/A)</f>
        <v>1.3190871916633691</v>
      </c>
      <c r="DE61" s="198">
        <f>IFERROR((VLOOKUP($A61,'1920'!$F$10:$S$408,10,FALSE)/VLOOKUP($A61,'2019'!$F$10:$N$464,8,FALSE))*1000,#N/A)</f>
        <v>2.5952791871585585</v>
      </c>
      <c r="DF61" s="198">
        <f>IFERROR((VLOOKUP($A61,'20 21'!$F$10:$S$408,10,FALSE)/VLOOKUP($A61,'2020'!$F$10:$N$469,8,FALSE))*1000,#N/A)</f>
        <v>3.0868484820422593</v>
      </c>
      <c r="DG61" s="198">
        <f>IFERROR((VLOOKUP($A61,'21 22'!$F$10:$S$408,10,FALSE)/VLOOKUP($A61,'2021'!$F$10:$N$469,8,FALSE))*1000,#N/A)</f>
        <v>2.9276240421577859</v>
      </c>
      <c r="DH61" s="198">
        <f>IFERROR((VLOOKUP($A61,'22 23'!$F$10:$S$408,10,FALSE)/VLOOKUP($A61,'2022'!$F$10:$N$469,8,FALSE))*1000,#N/A)</f>
        <v>3.2734048446391699</v>
      </c>
      <c r="DI61" s="196">
        <f>IFERROR((VLOOKUP($A61,'23 24'!$F$7:$S$408,10,FALSE)/VLOOKUP($A61,'2023'!$C$7:$N$469,9,FALSE))*1000,#N/A)</f>
        <v>2.1183800623052957</v>
      </c>
      <c r="DK61" s="198">
        <f>IFERROR((VLOOKUP($A61,'0910'!$F$10:$S$433,11,FALSE)/VLOOKUP($A61,'2010'!$C$5:$K$611,9,FALSE))*1000,#N/A)</f>
        <v>0</v>
      </c>
      <c r="DL61" s="198">
        <f>IFERROR((VLOOKUP($A61,'1011'!$F$10:$S$433,12,FALSE)/VLOOKUP($A61,'2011'!$C$5:$K$611,9,FALSE))*1000,#N/A)</f>
        <v>0</v>
      </c>
      <c r="DM61" s="198">
        <f>IFERROR((VLOOKUP($A61,'1112'!$F$10:$S$408,11,FALSE)/VLOOKUP($A61,'2012'!$F$10:$M$460,8,FALSE))*1000,#N/A)</f>
        <v>0</v>
      </c>
      <c r="DN61" s="198">
        <f>IFERROR((VLOOKUP($A61,'1213'!$F$10:$S$408,11,FALSE)/VLOOKUP($A61,'2013'!$F$10:$M$460,8,FALSE))*1000,#N/A)</f>
        <v>0</v>
      </c>
      <c r="DO61" s="198">
        <f>IFERROR((VLOOKUP($A61,'1314'!$F$10:$S$408,11,FALSE)/VLOOKUP($A61,'2014'!$F$10:$M$460,8,FALSE))*1000,#N/A)</f>
        <v>0</v>
      </c>
      <c r="DP61" s="198">
        <f>IFERROR((VLOOKUP($A61,'1415'!$F$10:$S$408,11,FALSE)/VLOOKUP($A61,'2015'!$F$10:$M$460,8,FALSE))*1000,#N/A)</f>
        <v>0</v>
      </c>
      <c r="DQ61" s="198">
        <f>IFERROR((VLOOKUP($A61,'1516'!$F$10:$S$408,11,FALSE)/VLOOKUP($A61,'2016'!$F$10:$M$460,8,FALSE))*1000,#N/A)</f>
        <v>0</v>
      </c>
      <c r="DR61" s="198">
        <f>IFERROR((VLOOKUP($A61,'1617'!$F$10:$S$408,11,FALSE)/VLOOKUP($A61,'2017'!$F$10:$M$460,8,FALSE))*1000,#N/A)</f>
        <v>0</v>
      </c>
      <c r="DS61" s="198">
        <f>IFERROR((VLOOKUP($A61,'1718'!$F$10:$S$408,11,FALSE)/VLOOKUP($A61,'2018'!$F$10:$N$460,9,FALSE))*1000,#N/A)</f>
        <v>0</v>
      </c>
      <c r="DT61" s="198">
        <f>IFERROR((VLOOKUP($A61,'1819'!$F$10:$S$408,11,FALSE)/VLOOKUP($A61,'2018'!$F$10:$N$460,9,FALSE))*1000,#N/A)</f>
        <v>0</v>
      </c>
      <c r="DU61" s="198">
        <f>IFERROR((VLOOKUP($A61,'1920'!$F$10:$S$408,11,FALSE)/VLOOKUP($A61,'2019'!$F$10:$N$464,8,FALSE))*1000,#N/A)</f>
        <v>0.25952791871585584</v>
      </c>
      <c r="DV61" s="198">
        <f>IFERROR((VLOOKUP($A61,'20 21'!$F$10:$S$408,11,FALSE)/VLOOKUP($A61,'2020'!$F$10:$N$469,8,FALSE))*1000,#N/A)</f>
        <v>0</v>
      </c>
      <c r="DW61" s="198">
        <f>IFERROR((VLOOKUP($A61,'21 22'!$F$10:$S$408,11,FALSE)/VLOOKUP($A61,'2021'!$F$10:$N$469,8,FALSE))*1000,#N/A)</f>
        <v>0</v>
      </c>
      <c r="DX61" s="198">
        <f>IFERROR((VLOOKUP($A61,'22 23'!$F$10:$S$408,11,FALSE)/VLOOKUP($A61,'2022'!$F$10:$N$469,8,FALSE))*1000,#N/A)</f>
        <v>0</v>
      </c>
      <c r="DY61" s="196">
        <f>IFERROR((VLOOKUP($A61,'23 24'!$F$7:$S$408,11,FALSE)/VLOOKUP($A61,'2023'!$C$7:$N$469,9,FALSE))*1000,#N/A)</f>
        <v>0</v>
      </c>
      <c r="EA61" s="198">
        <f>IFERROR((VLOOKUP($A61,'0910'!$F$10:$S$433,12,FALSE)/VLOOKUP($A61,'2010'!$C$5:$K$611,9,FALSE))*1000,#N/A)</f>
        <v>4.3600562587904363</v>
      </c>
      <c r="EB61" s="198">
        <f>IFERROR((VLOOKUP($A61,'1011'!$F$10:$S$433,13,FALSE)/VLOOKUP($A61,'2011'!$C$5:$K$611,9,FALSE))*1000,#N/A)</f>
        <v>3.3684210526315792</v>
      </c>
      <c r="EC61" s="198">
        <f>IFERROR((VLOOKUP($A61,'1112'!$F$10:$S$408,12,FALSE)/VLOOKUP($A61,'2012'!$F$10:$M$460,8,FALSE))*1000,#N/A)</f>
        <v>2.2390148334732718</v>
      </c>
      <c r="ED61" s="198">
        <f>IFERROR((VLOOKUP($A61,'1213'!$F$10:$S$408,12,FALSE)/VLOOKUP($A61,'2013'!$F$10:$M$460,8,FALSE))*1000,#N/A)</f>
        <v>2.7890112954957469</v>
      </c>
      <c r="EE61" s="198">
        <f>IFERROR((VLOOKUP($A61,'1314'!$F$10:$S$408,12,FALSE)/VLOOKUP($A61,'2014'!$F$10:$M$460,8,FALSE))*1000,#N/A)</f>
        <v>3.8791909116098644</v>
      </c>
      <c r="EF61" s="198">
        <f>IFERROR((VLOOKUP($A61,'1415'!$F$10:$S$408,12,FALSE)/VLOOKUP($A61,'2015'!$F$10:$M$460,8,FALSE))*1000,#N/A)</f>
        <v>6.3005067798931655</v>
      </c>
      <c r="EG61" s="198">
        <f>IFERROR((VLOOKUP($A61,'1516'!$F$10:$S$408,12,FALSE)/VLOOKUP($A61,'2016'!$F$10:$M$460,8,FALSE))*1000,#N/A)</f>
        <v>7.3170731707317076</v>
      </c>
      <c r="EH61" s="198">
        <f>IFERROR((VLOOKUP($A61,'1617'!$F$10:$S$408,12,FALSE)/VLOOKUP($A61,'2017'!$F$10:$M$460,8,FALSE))*1000,#N/A)</f>
        <v>10.160427807486631</v>
      </c>
      <c r="EI61" s="198">
        <f>IFERROR((VLOOKUP($A61,'1718'!$F$10:$S$408,12,FALSE)/VLOOKUP($A61,'2018'!$F$10:$N$460,9,FALSE))*1000,#N/A)</f>
        <v>7.914523149980214</v>
      </c>
      <c r="EJ61" s="198">
        <f>IFERROR((VLOOKUP($A61,'1819'!$F$10:$S$408,12,FALSE)/VLOOKUP($A61,'2018'!$F$10:$N$460,9,FALSE))*1000,#N/A)</f>
        <v>8.7059754649782342</v>
      </c>
      <c r="EK61" s="198">
        <f>IFERROR((VLOOKUP($A61,'1920'!$F$10:$S$408,12,FALSE)/VLOOKUP($A61,'2019'!$F$10:$N$464,8,FALSE))*1000,#N/A)</f>
        <v>8.9537131956970271</v>
      </c>
      <c r="EL61" s="198">
        <f>IFERROR((VLOOKUP($A61,'20 21'!$F$10:$S$408,12,FALSE)/VLOOKUP($A61,'2020'!$F$10:$N$469,8,FALSE))*1000,#N/A)</f>
        <v>7.7171212051056477</v>
      </c>
      <c r="EM61" s="198">
        <f>IFERROR((VLOOKUP($A61,'21 22'!$F$10:$S$408,12,FALSE)/VLOOKUP($A61,'2021'!$F$10:$N$469,8,FALSE))*1000,#N/A)</f>
        <v>7.7645681118097807</v>
      </c>
      <c r="EN61" s="198">
        <f>IFERROR((VLOOKUP($A61,'22 23'!$F$10:$S$408,12,FALSE)/VLOOKUP($A61,'2022'!$F$10:$N$469,8,FALSE))*1000,#N/A)</f>
        <v>10.70151583824344</v>
      </c>
      <c r="EO61" s="196">
        <f>IFERROR((VLOOKUP($A61,'23 24'!$F$7:$S$408,12,FALSE)/VLOOKUP($A61,'2023'!$C$7:$N$469,9,FALSE))*1000,#N/A)</f>
        <v>5.981308411214953</v>
      </c>
    </row>
    <row r="62" spans="1:145" x14ac:dyDescent="0.3">
      <c r="A62" t="s">
        <v>711</v>
      </c>
      <c r="B62" t="s">
        <v>1743</v>
      </c>
      <c r="C62" t="str">
        <f>IF(VLOOKUP($A62,'0910'!$F$10:$L$433,1,FALSE)=VLOOKUP($A62,'2010'!$C$5:$K$611,1,FALSE),VLOOKUP($A62,'0910'!$F$10:$L$433,1,FALSE),FALSE)</f>
        <v>Cheltenham</v>
      </c>
      <c r="D62" t="str">
        <f>IF(VLOOKUP($A62,'1011'!$F$10:$L$433,1,FALSE)=VLOOKUP($A62,'2011'!$C$5:$K$611,1,FALSE),VLOOKUP($A62,'1011'!$F$10:$L$433,1,FALSE),FALSE)</f>
        <v>Cheltenham</v>
      </c>
      <c r="E62" t="str">
        <f>IF(VLOOKUP(A62,'1112'!$F$10:$L$408,1,FALSE)=VLOOKUP(A62,'2012'!$F$10:$M$460,1,FALSE),VLOOKUP(A62,'1112'!$F$10:$L$408,1,FALSE),FALSE)</f>
        <v>Cheltenham</v>
      </c>
      <c r="F62" t="str">
        <f>IF(VLOOKUP($A62,'1213'!$F$10:$L$408,1,FALSE)=VLOOKUP($A62,'2013'!$F$10:$M$460,1,FALSE),VLOOKUP($A62,'1213'!$F$10:$L$408,1,FALSE),FALSE)</f>
        <v>Cheltenham</v>
      </c>
      <c r="G62" t="str">
        <f>IF(VLOOKUP($A62,'1314'!$F$10:$L$408,1,FALSE)=VLOOKUP($A62,'2014'!$F$10:$M$460,1,FALSE),VLOOKUP($A62,'1314'!$F$10:$L$408,1,FALSE),FALSE)</f>
        <v>Cheltenham</v>
      </c>
      <c r="H62" t="str">
        <f>IF(VLOOKUP($A62,'1415'!$F$10:$L$408,1,FALSE)=VLOOKUP($A62,'2015'!$F$10:$M$460,1,FALSE),VLOOKUP($A62,'1415'!$F$10:$L$408,1,FALSE),FALSE)</f>
        <v>Cheltenham</v>
      </c>
      <c r="I62" t="str">
        <f>IF(VLOOKUP($A62,'1516'!$F$10:$L$408,1,FALSE)=VLOOKUP($A62,'2015'!$F$10:$M$460,1,FALSE),VLOOKUP($A62,'1516'!$F$10:$L$408,1,FALSE),FALSE)</f>
        <v>Cheltenham</v>
      </c>
      <c r="J62" t="str">
        <f>IF(VLOOKUP($A62,'1617'!$F$10:$L$408,1,FALSE)=VLOOKUP($A62,'2016'!$F$10:$M$460,1,FALSE),VLOOKUP($A62,'1617'!$F$10:$L$408,1,FALSE),FALSE)</f>
        <v>Cheltenham</v>
      </c>
      <c r="K62" t="str">
        <f>IF(VLOOKUP($A62,'1718'!$F$10:$M$408,1,FALSE)=VLOOKUP($A62,'2017'!$F$10:$M$460,1,FALSE),VLOOKUP($A62,'1718'!$F$10:$M$408,1,FALSE),FALSE)</f>
        <v>Cheltenham</v>
      </c>
      <c r="L62" t="str">
        <f>IF(VLOOKUP($A62,'1819'!$F$10:$M$408,1,FALSE)=VLOOKUP($A62,'2018'!$F$10:$M$460,1,FALSE),VLOOKUP($A62,'1819'!$F$10:$M$408,1,FALSE),FALSE)</f>
        <v>Cheltenham</v>
      </c>
      <c r="M62" t="str">
        <f>IF(VLOOKUP($A62,'1920'!$F$10:$M$408,1,FALSE)=VLOOKUP($A62,'2019'!$F$10:$M$464,1,FALSE),VLOOKUP($A62,'1920'!$F$10:$M$408,1,FALSE),FALSE)</f>
        <v>Cheltenham</v>
      </c>
      <c r="N62" t="str">
        <f>IF(VLOOKUP($A62,'20 21'!$F$10:$N$408,1,FALSE)=VLOOKUP($A62,'2020'!$F$10:$O$468,1,FALSE),VLOOKUP($A62,'20 21'!$F$10:$N$408,1,FALSE),FALSE)</f>
        <v>Cheltenham</v>
      </c>
      <c r="O62" t="str">
        <f>IF(VLOOKUP($A62,'21 22'!$F$10:$N$408,1,FALSE)=VLOOKUP($A62,'2021'!$F$10:$O$471,1,FALSE),VLOOKUP($A62,'21 22'!$F$10:$N$408,1,FALSE),FALSE)</f>
        <v>Cheltenham</v>
      </c>
      <c r="P62" t="str">
        <f>IF(VLOOKUP($A62,'22 23'!$F$10:$N$408,1,FALSE)=VLOOKUP($A62,'2022'!$F$10:$O$468,1,FALSE),VLOOKUP($A62,'22 23'!$F$10:$N$408,1,FALSE),FALSE)</f>
        <v>Cheltenham</v>
      </c>
      <c r="Q62" t="str">
        <f>IF(VLOOKUP($A62,'23 24'!$F$7:$N$408,1,FALSE)=VLOOKUP($A62,'2023'!$C$7:$O$468,1,FALSE),VLOOKUP($A62,'23 24'!$F$7:$N$408,1,FALSE),FALSE)</f>
        <v>Cheltenham</v>
      </c>
      <c r="S62" s="196">
        <f>IFERROR((VLOOKUP($A62,'0910'!$F$10:$L$433,4,FALSE)/VLOOKUP($A62,'2010'!$C$5:$K$611,9,FALSE))*1000,#N/A)</f>
        <v>3.0114812723508373</v>
      </c>
      <c r="T62" s="196">
        <f>IFERROR((VLOOKUP($A62,'1011'!$F$10:$L$433,4,FALSE)/VLOOKUP($A62,'2011'!$C$5:$K$611,9,FALSE))*1000,#N/A)</f>
        <v>1.5060240963855422</v>
      </c>
      <c r="U62" s="196">
        <f>IFERROR((VLOOKUP($A62,'1112'!$F$10:$L$408,4,FALSE)/VLOOKUP($A62,'2012'!$F$10:$M$460,8,FALSE))*1000,#N/A)</f>
        <v>3.386004514672686</v>
      </c>
      <c r="V62" s="196">
        <f>IFERROR((VLOOKUP($A62,'1213'!$F$10:$L$408,4,FALSE)/VLOOKUP($A62,'2013'!$F$10:$M$460,8,FALSE))*1000,#N/A)</f>
        <v>4.3046977353546705</v>
      </c>
      <c r="W62" s="196">
        <f>IFERROR((VLOOKUP($A62,'1314'!$F$10:$L$408,4,FALSE)/VLOOKUP($A62,'2014'!$F$10:$M$460,8,FALSE))*1000,#N/A)</f>
        <v>3.1569173630454967</v>
      </c>
      <c r="X62" s="196">
        <f>IFERROR((VLOOKUP($A62,'1415'!$F$10:$L$408,4,FALSE)/VLOOKUP($A62,'2015'!$F$10:$M$460,8,FALSE))*1000,#N/A)</f>
        <v>2.401625715869204</v>
      </c>
      <c r="Y62" s="196">
        <f>IFERROR((VLOOKUP($A62,'1516'!$F$10:$L$408,4,FALSE)/VLOOKUP($A62,'2016'!$F$10:$M$460,8,FALSE))*1000,#N/A)</f>
        <v>5.501558774986246</v>
      </c>
      <c r="Z62" s="196">
        <f>IFERROR((VLOOKUP($A62,'1617'!$F$10:$L$408,4,FALSE)/VLOOKUP($A62,'2017'!$F$10:$M$460,8,FALSE))*1000,#N/A)</f>
        <v>5.2890753237278867</v>
      </c>
      <c r="AA62" s="196">
        <f>IFERROR((VLOOKUP($A62,'1718'!$F$10:$L$408,4,FALSE)/VLOOKUP($A62,'2018'!$F$10:$N$460,9,FALSE))*1000,#N/A)</f>
        <v>7.9537237888647869</v>
      </c>
      <c r="AB62" s="196">
        <f>IFERROR((VLOOKUP($A62,'1819'!$F$10:$L$408,4,FALSE)/VLOOKUP($A62,'2018'!$F$10:$N$460,9,FALSE))*1000,#N/A)</f>
        <v>5.0614605929139556</v>
      </c>
      <c r="AC62" s="196">
        <f>IFERROR((VLOOKUP($A62,'1920'!$F$10:$L$408,4,FALSE)/VLOOKUP($A62,'2019'!$F$10:$N$464,8,FALSE))*1000,#N/A)</f>
        <v>3.3866885316031512</v>
      </c>
      <c r="AD62" s="196">
        <f>IFERROR((VLOOKUP($A62,'20 21'!$F$10:$M$408,4,FALSE)/VLOOKUP($A62,'2020'!$F$10:$N$469,8,FALSE))*1000,#N/A)</f>
        <v>1.7718997955227638</v>
      </c>
      <c r="AE62" s="196">
        <f>IFERROR((VLOOKUP($A62,'21 22'!$F$10:$M$408,4,FALSE)/VLOOKUP($A62,'2021'!$F$10:$N$469,8,FALSE))*1000,#N/A)</f>
        <v>3.5205689239381082</v>
      </c>
      <c r="AF62" s="196">
        <f>IFERROR((VLOOKUP($A62,'22 23'!$F$10:$M$408,4,FALSE)/VLOOKUP($A62,'2022'!$F$10:$N$469,8,FALSE))*1000,#N/A)</f>
        <v>1.9298584185687466</v>
      </c>
      <c r="AG62" s="196">
        <f>IFERROR((VLOOKUP($A62,'23 24'!$F$7:$M$408,4,FALSE)/VLOOKUP($A62,'2023'!$C$7:$N$469,9,FALSE))*1000,#N/A)</f>
        <v>2.6225610182530246</v>
      </c>
      <c r="AI62" s="196">
        <f>IFERROR((VLOOKUP($A62,'0910'!$F$10:$L$433,5,FALSE)/VLOOKUP($A62,'2010'!$C$5:$K$611,9,FALSE))*1000,#N/A)</f>
        <v>0</v>
      </c>
      <c r="AJ62" s="196">
        <f>IFERROR((VLOOKUP($A62,'1011'!$F$10:$L$433,5,FALSE)/VLOOKUP($A62,'2011'!$C$5:$K$611,9,FALSE))*1000,#N/A)</f>
        <v>0</v>
      </c>
      <c r="AK62" s="196">
        <f>IFERROR((VLOOKUP($A62,'1112'!$F$10:$L$408,5,FALSE)/VLOOKUP($A62,'2012'!$F$10:$M$460,8,FALSE))*1000,#N/A)</f>
        <v>0.94055680963130173</v>
      </c>
      <c r="AL62" s="196">
        <f>IFERROR((VLOOKUP($A62,'1213'!$F$10:$L$408,5,FALSE)/VLOOKUP($A62,'2013'!$F$10:$M$460,8,FALSE))*1000,#N/A)</f>
        <v>1.4972861688190156</v>
      </c>
      <c r="AM62" s="196">
        <f>IFERROR((VLOOKUP($A62,'1314'!$F$10:$L$408,5,FALSE)/VLOOKUP($A62,'2014'!$F$10:$M$460,8,FALSE))*1000,#N/A)</f>
        <v>0.18570102135561745</v>
      </c>
      <c r="AN62" s="196">
        <f>IFERROR((VLOOKUP($A62,'1415'!$F$10:$L$408,5,FALSE)/VLOOKUP($A62,'2015'!$F$10:$M$460,8,FALSE))*1000,#N/A)</f>
        <v>0</v>
      </c>
      <c r="AO62" s="196">
        <f>IFERROR((VLOOKUP($A62,'1516'!$F$10:$L$408,5,FALSE)/VLOOKUP($A62,'2016'!$F$10:$M$460,8,FALSE))*1000,#N/A)</f>
        <v>0.9169264624977076</v>
      </c>
      <c r="AP62" s="196">
        <f>IFERROR((VLOOKUP($A62,'1617'!$F$10:$L$408,5,FALSE)/VLOOKUP($A62,'2017'!$F$10:$M$460,8,FALSE))*1000,#N/A)</f>
        <v>1.2766733540032829</v>
      </c>
      <c r="AQ62" s="196">
        <f>IFERROR((VLOOKUP($A62,'1718'!$F$10:$L$408,5,FALSE)/VLOOKUP($A62,'2018'!$F$10:$N$460,9,FALSE))*1000,#N/A)</f>
        <v>1.8076644974692697</v>
      </c>
      <c r="AR62" s="196">
        <f>IFERROR((VLOOKUP($A62,'1819'!$F$10:$L$408,5,FALSE)/VLOOKUP($A62,'2018'!$F$10:$N$460,9,FALSE))*1000,#N/A)</f>
        <v>0.54229934924078094</v>
      </c>
      <c r="AS62" s="196">
        <f>IFERROR((VLOOKUP($A62,'1920'!$F$10:$L$408,5,FALSE)/VLOOKUP($A62,'2019'!$F$10:$N$464,8,FALSE))*1000,#N/A)</f>
        <v>0</v>
      </c>
      <c r="AT62" s="196">
        <f>IFERROR((VLOOKUP($A62,'20 21'!$F$10:$L$408,5,FALSE)/VLOOKUP($A62,'2020'!$F$10:$N$469,8,FALSE))*1000,#N/A)</f>
        <v>0.17718997955227636</v>
      </c>
      <c r="AU62" s="196">
        <f>IFERROR((VLOOKUP($A62,'21 22'!$F$10:$L$408,5,FALSE)/VLOOKUP($A62,'2021'!$F$10:$N$469,8,FALSE))*1000,#N/A)</f>
        <v>0.52808533859071627</v>
      </c>
      <c r="AV62" s="196">
        <f>IFERROR((VLOOKUP($A62,'22 23'!$F$10:$L$408,5,FALSE)/VLOOKUP($A62,'2022'!$F$10:$N$469,8,FALSE))*1000,#N/A)</f>
        <v>1.9298584185687466</v>
      </c>
      <c r="AW62" s="196">
        <f>IFERROR((VLOOKUP($A62,'23 24'!$F$7:$M$408,5,FALSE)/VLOOKUP($A62,'2023'!$C$7:$N$469,9,FALSE))*1000,#N/A)</f>
        <v>1.7483740121686833</v>
      </c>
      <c r="AY62" s="196">
        <f>IFERROR((VLOOKUP($A62,'0910'!$F$10:$L$433,6,FALSE)/VLOOKUP($A62,'2010'!$C$5:$K$611,9,FALSE))*1000,#N/A)</f>
        <v>0</v>
      </c>
      <c r="AZ62" s="196">
        <f>IFERROR((VLOOKUP($A62,'1011'!$F$10:$L$433,6,FALSE)/VLOOKUP($A62,'2011'!$C$5:$K$611,9,FALSE))*1000,#N/A)</f>
        <v>0</v>
      </c>
      <c r="BA62" s="196">
        <f>IFERROR((VLOOKUP($A62,'1112'!$F$10:$L$408,6,FALSE)/VLOOKUP($A62,'2012'!$F$10:$M$460,8,FALSE))*1000,#N/A)</f>
        <v>0</v>
      </c>
      <c r="BB62" s="196">
        <f>IFERROR((VLOOKUP($A62,'1213'!$F$10:$L$408,6,FALSE)/VLOOKUP($A62,'2013'!$F$10:$M$460,8,FALSE))*1000,#N/A)</f>
        <v>0</v>
      </c>
      <c r="BC62" s="196">
        <f>IFERROR((VLOOKUP($A62,'1314'!$F$10:$L$408,6,FALSE)/VLOOKUP($A62,'2014'!$F$10:$M$460,8,FALSE))*1000,#N/A)</f>
        <v>0</v>
      </c>
      <c r="BD62" s="196">
        <f>IFERROR((VLOOKUP($A62,'1415'!$F$10:$L$408,6,FALSE)/VLOOKUP($A62,'2015'!$F$10:$M$460,8,FALSE))*1000,#N/A)</f>
        <v>0</v>
      </c>
      <c r="BE62" s="196">
        <f>IFERROR((VLOOKUP($A62,'1516'!$F$10:$L$408,6,FALSE)/VLOOKUP($A62,'2016'!$F$10:$M$460,8,FALSE))*1000,#N/A)</f>
        <v>0</v>
      </c>
      <c r="BF62" s="196">
        <f>IFERROR((VLOOKUP($A62,'1617'!$F$10:$L$408,6,FALSE)/VLOOKUP($A62,'2017'!$F$10:$M$460,8,FALSE))*1000,#N/A)</f>
        <v>0</v>
      </c>
      <c r="BG62" s="196">
        <f>IFERROR((VLOOKUP($A62,'1718'!$F$10:$L$408,6,FALSE)/VLOOKUP($A62,'2018'!$F$10:$N$460,9,FALSE))*1000,#N/A)</f>
        <v>0.18076644974692696</v>
      </c>
      <c r="BH62" s="196">
        <f>IFERROR((VLOOKUP($A62,'1819'!$F$10:$L$408,6,FALSE)/VLOOKUP($A62,'2018'!$F$10:$N$460,9,FALSE))*1000,#N/A)</f>
        <v>0</v>
      </c>
      <c r="BI62" s="196">
        <f>IFERROR((VLOOKUP($A62,'1920'!$F$10:$L$408,6,FALSE)/VLOOKUP($A62,'2019'!$F$10:$N$464,8,FALSE))*1000,#N/A)</f>
        <v>0</v>
      </c>
      <c r="BJ62" s="196">
        <f>IFERROR((VLOOKUP($A62,'20 21'!$F$10:$L$408,6,FALSE)/VLOOKUP($A62,'2020'!$F$10:$N$469,8,FALSE))*1000,#N/A)</f>
        <v>0</v>
      </c>
      <c r="BK62" s="196">
        <f>IFERROR((VLOOKUP($A62,'21 22'!$F$10:$L$408,6,FALSE)/VLOOKUP($A62,'2021'!$F$10:$N$469,8,FALSE))*1000,#N/A)</f>
        <v>0</v>
      </c>
      <c r="BL62" s="196">
        <f>IFERROR((VLOOKUP($A62,'22 23'!$F$10:$L$408,6,FALSE)/VLOOKUP($A62,'2022'!$F$10:$N$469,8,FALSE))*1000,#N/A)</f>
        <v>0</v>
      </c>
      <c r="BM62" s="196">
        <f>IFERROR((VLOOKUP($A62,'23 24'!$F$7:$M$408,6,FALSE)/VLOOKUP($A62,'2023'!$C$7:$N$469,9,FALSE))*1000,#N/A)</f>
        <v>0</v>
      </c>
      <c r="BO62" s="196">
        <f>IFERROR((VLOOKUP($A62,'0910'!$F$10:$L$433,7,FALSE)/VLOOKUP($A62,'2010'!$C$5:$K$611,9,FALSE))*1000,#N/A)</f>
        <v>3.0114812723508373</v>
      </c>
      <c r="BP62" s="196">
        <f>IFERROR((VLOOKUP($A62,'1011'!$F$10:$L$433,7,FALSE)/VLOOKUP($A62,'2011'!$C$5:$K$611,9,FALSE))*1000,#N/A)</f>
        <v>1.5060240963855422</v>
      </c>
      <c r="BQ62" s="196">
        <f>IFERROR((VLOOKUP($A62,'1112'!$F$10:$L$408,7,FALSE)/VLOOKUP($A62,'2012'!$F$10:$M$460,8,FALSE))*1000,#N/A)</f>
        <v>4.1384499623777273</v>
      </c>
      <c r="BR62" s="196">
        <f>IFERROR((VLOOKUP($A62,'1213'!$F$10:$L$408,7,FALSE)/VLOOKUP($A62,'2013'!$F$10:$M$460,8,FALSE))*1000,#N/A)</f>
        <v>5.8019839041736851</v>
      </c>
      <c r="BS62" s="196">
        <f>IFERROR((VLOOKUP($A62,'1314'!$F$10:$L$408,7,FALSE)/VLOOKUP($A62,'2014'!$F$10:$M$460,8,FALSE))*1000,#N/A)</f>
        <v>3.3426183844011139</v>
      </c>
      <c r="BT62" s="196">
        <f>IFERROR((VLOOKUP($A62,'1415'!$F$10:$L$408,7,FALSE)/VLOOKUP($A62,'2015'!$F$10:$M$460,8,FALSE))*1000,#N/A)</f>
        <v>2.401625715869204</v>
      </c>
      <c r="BU62" s="196">
        <f>IFERROR((VLOOKUP($A62,'1516'!$F$10:$L$408,7,FALSE)/VLOOKUP($A62,'2016'!$F$10:$M$460,8,FALSE))*1000,#N/A)</f>
        <v>6.4184852374839538</v>
      </c>
      <c r="BV62" s="196">
        <f>IFERROR((VLOOKUP($A62,'1617'!$F$10:$L$408,7,FALSE)/VLOOKUP($A62,'2017'!$F$10:$M$460,8,FALSE))*1000,#N/A)</f>
        <v>6.5657486777311682</v>
      </c>
      <c r="BW62" s="196">
        <f>IFERROR((VLOOKUP($A62,'1718'!$F$10:$L$408,7,FALSE)/VLOOKUP($A62,'2018'!$F$10:$N$460,9,FALSE))*1000,#N/A)</f>
        <v>9.9421547360809832</v>
      </c>
      <c r="BX62" s="196">
        <f>IFERROR((VLOOKUP($A62,'1819'!$F$10:$L$408,7,FALSE)/VLOOKUP($A62,'2018'!$F$10:$N$460,9,FALSE))*1000,#N/A)</f>
        <v>5.6037599421547357</v>
      </c>
      <c r="BY62" s="196">
        <f>IFERROR((VLOOKUP($A62,'1920'!$F$10:$L$408,7,FALSE)/VLOOKUP($A62,'2019'!$F$10:$N$464,8,FALSE))*1000,#N/A)</f>
        <v>3.3866885316031512</v>
      </c>
      <c r="BZ62" s="196">
        <f>IFERROR((VLOOKUP($A62,'20 21'!$F$10:$L$408,7,FALSE)/VLOOKUP($A62,'2020'!$F$10:$N$469,8,FALSE))*1000,#N/A)</f>
        <v>1.94908977507504</v>
      </c>
      <c r="CA62" s="196">
        <f>IFERROR((VLOOKUP($A62,'21 22'!$F$10:$L$408,7,FALSE)/VLOOKUP($A62,'2021'!$F$10:$N$469,8,FALSE))*1000,#N/A)</f>
        <v>4.0486542625288244</v>
      </c>
      <c r="CB62" s="196">
        <f>IFERROR((VLOOKUP($A62,'22 23'!$F$10:$L$408,7,FALSE)/VLOOKUP($A62,'2022'!$F$10:$N$469,8,FALSE))*1000,#N/A)</f>
        <v>3.8597168371374933</v>
      </c>
      <c r="CC62" s="196">
        <f>IFERROR((VLOOKUP($A62,'23 24'!$F$7:$M$408,7,FALSE)/VLOOKUP($A62,'2023'!$C$7:$N$469,9,FALSE))*1000,#N/A)</f>
        <v>4.3709350304217081</v>
      </c>
      <c r="CE62" s="198">
        <f>IFERROR((VLOOKUP($A62,'0910'!$F$10:$S$433,9,FALSE)/VLOOKUP($A62,'2010'!$C$5:$K$611,9,FALSE))*1000,#N/A)</f>
        <v>3.3879164313946926</v>
      </c>
      <c r="CF62" s="198">
        <f>IFERROR((VLOOKUP($A62,'1011'!$F$10:$S$433,10,FALSE)/VLOOKUP($A62,'2011'!$C$5:$K$611,9,FALSE))*1000,#N/A)</f>
        <v>2.6355421686746987</v>
      </c>
      <c r="CG62" s="198">
        <f>IFERROR((VLOOKUP($A62,'1112'!$F$10:$S$408,9,FALSE)/VLOOKUP($A62,'2012'!$F$10:$M$460,8,FALSE))*1000,#N/A)</f>
        <v>2.0692249811888637</v>
      </c>
      <c r="CH62" s="198">
        <f>IFERROR((VLOOKUP($A62,'1213'!$F$10:$S$408,9,FALSE)/VLOOKUP($A62,'2013'!$F$10:$M$460,8,FALSE))*1000,#N/A)</f>
        <v>1.4972861688190156</v>
      </c>
      <c r="CI62" s="198">
        <f>IFERROR((VLOOKUP($A62,'1314'!$F$10:$S$408,9,FALSE)/VLOOKUP($A62,'2014'!$F$10:$M$460,8,FALSE))*1000,#N/A)</f>
        <v>3.7140204271123491</v>
      </c>
      <c r="CJ62" s="198">
        <f>IFERROR((VLOOKUP($A62,'1415'!$F$10:$S$408,9,FALSE)/VLOOKUP($A62,'2015'!$F$10:$M$460,8,FALSE))*1000,#N/A)</f>
        <v>1.2931830777757252</v>
      </c>
      <c r="CK62" s="198">
        <f>IFERROR((VLOOKUP($A62,'1516'!$F$10:$S$408,9,FALSE)/VLOOKUP($A62,'2016'!$F$10:$M$460,8,FALSE))*1000,#N/A)</f>
        <v>2.2006235099944984</v>
      </c>
      <c r="CL62" s="198">
        <f>IFERROR((VLOOKUP($A62,'1617'!$F$10:$S$408,9,FALSE)/VLOOKUP($A62,'2017'!$F$10:$M$460,8,FALSE))*1000,#N/A)</f>
        <v>5.6538391391573954</v>
      </c>
      <c r="CM62" s="198">
        <f>IFERROR((VLOOKUP($A62,'1718'!$F$10:$S$408,9,FALSE)/VLOOKUP($A62,'2018'!$F$10:$N$460,9,FALSE))*1000,#N/A)</f>
        <v>5.4229934924078087</v>
      </c>
      <c r="CN62" s="198">
        <f>IFERROR((VLOOKUP($A62,'1819'!$F$10:$S$408,9,FALSE)/VLOOKUP($A62,'2018'!$F$10:$N$460,9,FALSE))*1000,#N/A)</f>
        <v>7.0498915401301518</v>
      </c>
      <c r="CO62" s="198">
        <f>IFERROR((VLOOKUP($A62,'1920'!$F$10:$S$408,9,FALSE)/VLOOKUP($A62,'2019'!$F$10:$N$464,8,FALSE))*1000,#N/A)</f>
        <v>4.8126626501729</v>
      </c>
      <c r="CP62" s="198">
        <f>IFERROR((VLOOKUP($A62,'20 21'!$F$10:$S$408,9,FALSE)/VLOOKUP($A62,'2020'!$F$10:$N$469,8,FALSE))*1000,#N/A)</f>
        <v>3.5437995910455276</v>
      </c>
      <c r="CQ62" s="198">
        <f>IFERROR((VLOOKUP($A62,'21 22'!$F$10:$S$408,9,FALSE)/VLOOKUP($A62,'2021'!$F$10:$N$469,8,FALSE))*1000,#N/A)</f>
        <v>2.4643982467566761</v>
      </c>
      <c r="CR62" s="198">
        <f>IFERROR((VLOOKUP($A62,'22 23'!$F$10:$S$408,9,FALSE)/VLOOKUP($A62,'2022'!$F$10:$N$469,8,FALSE))*1000,#N/A)</f>
        <v>2.2807417673994279</v>
      </c>
      <c r="CS62" s="196">
        <f>IFERROR((VLOOKUP($A62,'23 24'!$F$7:$S$408,9,FALSE)/VLOOKUP($A62,'2023'!$C$7:$N$469,9,FALSE))*1000,#N/A)</f>
        <v>2.9722358206867612</v>
      </c>
      <c r="CU62" s="198">
        <f>IFERROR((VLOOKUP($A62,'0910'!$F$10:$S$433,10,FALSE)/VLOOKUP($A62,'2010'!$C$5:$K$611,9,FALSE))*1000,#N/A)</f>
        <v>0.37643515904385466</v>
      </c>
      <c r="CV62" s="198">
        <f>IFERROR((VLOOKUP($A62,'1011'!$F$10:$S$433,11,FALSE)/VLOOKUP($A62,'2011'!$C$5:$K$611,9,FALSE))*1000,#N/A)</f>
        <v>0.18825301204819278</v>
      </c>
      <c r="CW62" s="198">
        <f>IFERROR((VLOOKUP($A62,'1112'!$F$10:$S$408,10,FALSE)/VLOOKUP($A62,'2012'!$F$10:$M$460,8,FALSE))*1000,#N/A)</f>
        <v>0</v>
      </c>
      <c r="CX62" s="198">
        <f>IFERROR((VLOOKUP($A62,'1213'!$F$10:$S$408,10,FALSE)/VLOOKUP($A62,'2013'!$F$10:$M$460,8,FALSE))*1000,#N/A)</f>
        <v>0</v>
      </c>
      <c r="CY62" s="198">
        <f>IFERROR((VLOOKUP($A62,'1314'!$F$10:$S$408,10,FALSE)/VLOOKUP($A62,'2014'!$F$10:$M$460,8,FALSE))*1000,#N/A)</f>
        <v>0.37140204271123489</v>
      </c>
      <c r="CZ62" s="198">
        <f>IFERROR((VLOOKUP($A62,'1415'!$F$10:$S$408,10,FALSE)/VLOOKUP($A62,'2015'!$F$10:$M$460,8,FALSE))*1000,#N/A)</f>
        <v>0</v>
      </c>
      <c r="DA62" s="198">
        <f>IFERROR((VLOOKUP($A62,'1516'!$F$10:$S$408,10,FALSE)/VLOOKUP($A62,'2016'!$F$10:$M$460,8,FALSE))*1000,#N/A)</f>
        <v>0</v>
      </c>
      <c r="DB62" s="198">
        <f>IFERROR((VLOOKUP($A62,'1617'!$F$10:$S$408,10,FALSE)/VLOOKUP($A62,'2017'!$F$10:$M$460,8,FALSE))*1000,#N/A)</f>
        <v>0.91190953857377355</v>
      </c>
      <c r="DC62" s="198">
        <f>IFERROR((VLOOKUP($A62,'1718'!$F$10:$S$408,10,FALSE)/VLOOKUP($A62,'2018'!$F$10:$N$460,9,FALSE))*1000,#N/A)</f>
        <v>1.6268980477223427</v>
      </c>
      <c r="DD62" s="198">
        <f>IFERROR((VLOOKUP($A62,'1819'!$F$10:$S$408,10,FALSE)/VLOOKUP($A62,'2018'!$F$10:$N$460,9,FALSE))*1000,#N/A)</f>
        <v>1.2653651482284889</v>
      </c>
      <c r="DE62" s="198">
        <f>IFERROR((VLOOKUP($A62,'1920'!$F$10:$S$408,10,FALSE)/VLOOKUP($A62,'2019'!$F$10:$N$464,8,FALSE))*1000,#N/A)</f>
        <v>0.89123382410609242</v>
      </c>
      <c r="DF62" s="198">
        <f>IFERROR((VLOOKUP($A62,'20 21'!$F$10:$S$408,10,FALSE)/VLOOKUP($A62,'2020'!$F$10:$N$469,8,FALSE))*1000,#N/A)</f>
        <v>0</v>
      </c>
      <c r="DG62" s="198">
        <f>IFERROR((VLOOKUP($A62,'21 22'!$F$10:$S$408,10,FALSE)/VLOOKUP($A62,'2021'!$F$10:$N$469,8,FALSE))*1000,#N/A)</f>
        <v>0.35205689239381083</v>
      </c>
      <c r="DH62" s="198">
        <f>IFERROR((VLOOKUP($A62,'22 23'!$F$10:$S$408,10,FALSE)/VLOOKUP($A62,'2022'!$F$10:$N$469,8,FALSE))*1000,#N/A)</f>
        <v>0.70176669766136246</v>
      </c>
      <c r="DI62" s="196">
        <f>IFERROR((VLOOKUP($A62,'23 24'!$F$7:$S$408,10,FALSE)/VLOOKUP($A62,'2023'!$C$7:$N$469,9,FALSE))*1000,#N/A)</f>
        <v>1.3986992097349464</v>
      </c>
      <c r="DK62" s="198">
        <f>IFERROR((VLOOKUP($A62,'0910'!$F$10:$S$433,11,FALSE)/VLOOKUP($A62,'2010'!$C$5:$K$611,9,FALSE))*1000,#N/A)</f>
        <v>0</v>
      </c>
      <c r="DL62" s="198">
        <f>IFERROR((VLOOKUP($A62,'1011'!$F$10:$S$433,12,FALSE)/VLOOKUP($A62,'2011'!$C$5:$K$611,9,FALSE))*1000,#N/A)</f>
        <v>0</v>
      </c>
      <c r="DM62" s="198">
        <f>IFERROR((VLOOKUP($A62,'1112'!$F$10:$S$408,11,FALSE)/VLOOKUP($A62,'2012'!$F$10:$M$460,8,FALSE))*1000,#N/A)</f>
        <v>0</v>
      </c>
      <c r="DN62" s="198">
        <f>IFERROR((VLOOKUP($A62,'1213'!$F$10:$S$408,11,FALSE)/VLOOKUP($A62,'2013'!$F$10:$M$460,8,FALSE))*1000,#N/A)</f>
        <v>0</v>
      </c>
      <c r="DO62" s="198">
        <f>IFERROR((VLOOKUP($A62,'1314'!$F$10:$S$408,11,FALSE)/VLOOKUP($A62,'2014'!$F$10:$M$460,8,FALSE))*1000,#N/A)</f>
        <v>0</v>
      </c>
      <c r="DP62" s="198">
        <f>IFERROR((VLOOKUP($A62,'1415'!$F$10:$S$408,11,FALSE)/VLOOKUP($A62,'2015'!$F$10:$M$460,8,FALSE))*1000,#N/A)</f>
        <v>0</v>
      </c>
      <c r="DQ62" s="198">
        <f>IFERROR((VLOOKUP($A62,'1516'!$F$10:$S$408,11,FALSE)/VLOOKUP($A62,'2016'!$F$10:$M$460,8,FALSE))*1000,#N/A)</f>
        <v>0</v>
      </c>
      <c r="DR62" s="198">
        <f>IFERROR((VLOOKUP($A62,'1617'!$F$10:$S$408,11,FALSE)/VLOOKUP($A62,'2017'!$F$10:$M$460,8,FALSE))*1000,#N/A)</f>
        <v>0</v>
      </c>
      <c r="DS62" s="198">
        <f>IFERROR((VLOOKUP($A62,'1718'!$F$10:$S$408,11,FALSE)/VLOOKUP($A62,'2018'!$F$10:$N$460,9,FALSE))*1000,#N/A)</f>
        <v>0</v>
      </c>
      <c r="DT62" s="198">
        <f>IFERROR((VLOOKUP($A62,'1819'!$F$10:$S$408,11,FALSE)/VLOOKUP($A62,'2018'!$F$10:$N$460,9,FALSE))*1000,#N/A)</f>
        <v>0.18076644974692696</v>
      </c>
      <c r="DU62" s="198">
        <f>IFERROR((VLOOKUP($A62,'1920'!$F$10:$S$408,11,FALSE)/VLOOKUP($A62,'2019'!$F$10:$N$464,8,FALSE))*1000,#N/A)</f>
        <v>0</v>
      </c>
      <c r="DV62" s="198">
        <f>IFERROR((VLOOKUP($A62,'20 21'!$F$10:$S$408,11,FALSE)/VLOOKUP($A62,'2020'!$F$10:$N$469,8,FALSE))*1000,#N/A)</f>
        <v>0</v>
      </c>
      <c r="DW62" s="198">
        <f>IFERROR((VLOOKUP($A62,'21 22'!$F$10:$S$408,11,FALSE)/VLOOKUP($A62,'2021'!$F$10:$N$469,8,FALSE))*1000,#N/A)</f>
        <v>0</v>
      </c>
      <c r="DX62" s="198">
        <f>IFERROR((VLOOKUP($A62,'22 23'!$F$10:$S$408,11,FALSE)/VLOOKUP($A62,'2022'!$F$10:$N$469,8,FALSE))*1000,#N/A)</f>
        <v>0</v>
      </c>
      <c r="DY62" s="196">
        <f>IFERROR((VLOOKUP($A62,'23 24'!$F$7:$S$408,11,FALSE)/VLOOKUP($A62,'2023'!$C$7:$N$469,9,FALSE))*1000,#N/A)</f>
        <v>0</v>
      </c>
      <c r="EA62" s="198">
        <f>IFERROR((VLOOKUP($A62,'0910'!$F$10:$S$433,12,FALSE)/VLOOKUP($A62,'2010'!$C$5:$K$611,9,FALSE))*1000,#N/A)</f>
        <v>3.7643515904385469</v>
      </c>
      <c r="EB62" s="198">
        <f>IFERROR((VLOOKUP($A62,'1011'!$F$10:$S$433,13,FALSE)/VLOOKUP($A62,'2011'!$C$5:$K$611,9,FALSE))*1000,#N/A)</f>
        <v>2.8237951807228914</v>
      </c>
      <c r="EC62" s="198">
        <f>IFERROR((VLOOKUP($A62,'1112'!$F$10:$S$408,12,FALSE)/VLOOKUP($A62,'2012'!$F$10:$M$460,8,FALSE))*1000,#N/A)</f>
        <v>2.0692249811888637</v>
      </c>
      <c r="ED62" s="198">
        <f>IFERROR((VLOOKUP($A62,'1213'!$F$10:$S$408,12,FALSE)/VLOOKUP($A62,'2013'!$F$10:$M$460,8,FALSE))*1000,#N/A)</f>
        <v>1.4972861688190156</v>
      </c>
      <c r="EE62" s="198">
        <f>IFERROR((VLOOKUP($A62,'1314'!$F$10:$S$408,12,FALSE)/VLOOKUP($A62,'2014'!$F$10:$M$460,8,FALSE))*1000,#N/A)</f>
        <v>4.2711234911792015</v>
      </c>
      <c r="EF62" s="198">
        <f>IFERROR((VLOOKUP($A62,'1415'!$F$10:$S$408,12,FALSE)/VLOOKUP($A62,'2015'!$F$10:$M$460,8,FALSE))*1000,#N/A)</f>
        <v>1.2931830777757252</v>
      </c>
      <c r="EG62" s="198">
        <f>IFERROR((VLOOKUP($A62,'1516'!$F$10:$S$408,12,FALSE)/VLOOKUP($A62,'2016'!$F$10:$M$460,8,FALSE))*1000,#N/A)</f>
        <v>2.2006235099944984</v>
      </c>
      <c r="EH62" s="198">
        <f>IFERROR((VLOOKUP($A62,'1617'!$F$10:$S$408,12,FALSE)/VLOOKUP($A62,'2017'!$F$10:$M$460,8,FALSE))*1000,#N/A)</f>
        <v>6.5657486777311682</v>
      </c>
      <c r="EI62" s="198">
        <f>IFERROR((VLOOKUP($A62,'1718'!$F$10:$S$408,12,FALSE)/VLOOKUP($A62,'2018'!$F$10:$N$460,9,FALSE))*1000,#N/A)</f>
        <v>7.0498915401301518</v>
      </c>
      <c r="EJ62" s="198">
        <f>IFERROR((VLOOKUP($A62,'1819'!$F$10:$S$408,12,FALSE)/VLOOKUP($A62,'2018'!$F$10:$N$460,9,FALSE))*1000,#N/A)</f>
        <v>8.315256688358641</v>
      </c>
      <c r="EK62" s="198">
        <f>IFERROR((VLOOKUP($A62,'1920'!$F$10:$S$408,12,FALSE)/VLOOKUP($A62,'2019'!$F$10:$N$464,8,FALSE))*1000,#N/A)</f>
        <v>5.525649709457773</v>
      </c>
      <c r="EL62" s="198">
        <f>IFERROR((VLOOKUP($A62,'20 21'!$F$10:$S$408,12,FALSE)/VLOOKUP($A62,'2020'!$F$10:$N$469,8,FALSE))*1000,#N/A)</f>
        <v>3.5437995910455276</v>
      </c>
      <c r="EM62" s="198">
        <f>IFERROR((VLOOKUP($A62,'21 22'!$F$10:$S$408,12,FALSE)/VLOOKUP($A62,'2021'!$F$10:$N$469,8,FALSE))*1000,#N/A)</f>
        <v>2.6404266929535813</v>
      </c>
      <c r="EN62" s="198">
        <f>IFERROR((VLOOKUP($A62,'22 23'!$F$10:$S$408,12,FALSE)/VLOOKUP($A62,'2022'!$F$10:$N$469,8,FALSE))*1000,#N/A)</f>
        <v>2.9825084650607905</v>
      </c>
      <c r="EO62" s="196">
        <f>IFERROR((VLOOKUP($A62,'23 24'!$F$7:$S$408,12,FALSE)/VLOOKUP($A62,'2023'!$C$7:$N$469,9,FALSE))*1000,#N/A)</f>
        <v>4.3709350304217081</v>
      </c>
    </row>
    <row r="63" spans="1:145" x14ac:dyDescent="0.3">
      <c r="A63" t="s">
        <v>1104</v>
      </c>
      <c r="B63" t="s">
        <v>1741</v>
      </c>
      <c r="C63" t="str">
        <f>IF(VLOOKUP($A63,'0910'!$F$10:$L$433,1,FALSE)=VLOOKUP($A63,'2010'!$C$5:$K$611,1,FALSE),VLOOKUP($A63,'0910'!$F$10:$L$433,1,FALSE),FALSE)</f>
        <v>Cherwell</v>
      </c>
      <c r="D63" t="str">
        <f>IF(VLOOKUP($A63,'1011'!$F$10:$L$433,1,FALSE)=VLOOKUP($A63,'2011'!$C$5:$K$611,1,FALSE),VLOOKUP($A63,'1011'!$F$10:$L$433,1,FALSE),FALSE)</f>
        <v>Cherwell</v>
      </c>
      <c r="E63" t="str">
        <f>IF(VLOOKUP(A63,'1112'!$F$10:$L$408,1,FALSE)=VLOOKUP(A63,'2012'!$F$10:$M$460,1,FALSE),VLOOKUP(A63,'1112'!$F$10:$L$408,1,FALSE),FALSE)</f>
        <v>Cherwell</v>
      </c>
      <c r="F63" t="str">
        <f>IF(VLOOKUP($A63,'1213'!$F$10:$L$408,1,FALSE)=VLOOKUP($A63,'2013'!$F$10:$M$460,1,FALSE),VLOOKUP($A63,'1213'!$F$10:$L$408,1,FALSE),FALSE)</f>
        <v>Cherwell</v>
      </c>
      <c r="G63" t="str">
        <f>IF(VLOOKUP($A63,'1314'!$F$10:$L$408,1,FALSE)=VLOOKUP($A63,'2014'!$F$10:$M$460,1,FALSE),VLOOKUP($A63,'1314'!$F$10:$L$408,1,FALSE),FALSE)</f>
        <v>Cherwell</v>
      </c>
      <c r="H63" t="str">
        <f>IF(VLOOKUP($A63,'1415'!$F$10:$L$408,1,FALSE)=VLOOKUP($A63,'2015'!$F$10:$M$460,1,FALSE),VLOOKUP($A63,'1415'!$F$10:$L$408,1,FALSE),FALSE)</f>
        <v>Cherwell</v>
      </c>
      <c r="I63" t="str">
        <f>IF(VLOOKUP($A63,'1516'!$F$10:$L$408,1,FALSE)=VLOOKUP($A63,'2015'!$F$10:$M$460,1,FALSE),VLOOKUP($A63,'1516'!$F$10:$L$408,1,FALSE),FALSE)</f>
        <v>Cherwell</v>
      </c>
      <c r="J63" t="str">
        <f>IF(VLOOKUP($A63,'1617'!$F$10:$L$408,1,FALSE)=VLOOKUP($A63,'2016'!$F$10:$M$460,1,FALSE),VLOOKUP($A63,'1617'!$F$10:$L$408,1,FALSE),FALSE)</f>
        <v>Cherwell</v>
      </c>
      <c r="K63" t="str">
        <f>IF(VLOOKUP($A63,'1718'!$F$10:$M$408,1,FALSE)=VLOOKUP($A63,'2017'!$F$10:$M$460,1,FALSE),VLOOKUP($A63,'1718'!$F$10:$M$408,1,FALSE),FALSE)</f>
        <v>Cherwell</v>
      </c>
      <c r="L63" t="str">
        <f>IF(VLOOKUP($A63,'1819'!$F$10:$M$408,1,FALSE)=VLOOKUP($A63,'2018'!$F$10:$M$460,1,FALSE),VLOOKUP($A63,'1819'!$F$10:$M$408,1,FALSE),FALSE)</f>
        <v>Cherwell</v>
      </c>
      <c r="M63" t="str">
        <f>IF(VLOOKUP($A63,'1920'!$F$10:$M$408,1,FALSE)=VLOOKUP($A63,'2019'!$F$10:$M$464,1,FALSE),VLOOKUP($A63,'1920'!$F$10:$M$408,1,FALSE),FALSE)</f>
        <v>Cherwell</v>
      </c>
      <c r="N63" t="str">
        <f>IF(VLOOKUP($A63,'20 21'!$F$10:$N$408,1,FALSE)=VLOOKUP($A63,'2020'!$F$10:$O$468,1,FALSE),VLOOKUP($A63,'20 21'!$F$10:$N$408,1,FALSE),FALSE)</f>
        <v>Cherwell</v>
      </c>
      <c r="O63" t="str">
        <f>IF(VLOOKUP($A63,'21 22'!$F$10:$N$408,1,FALSE)=VLOOKUP($A63,'2021'!$F$10:$O$471,1,FALSE),VLOOKUP($A63,'21 22'!$F$10:$N$408,1,FALSE),FALSE)</f>
        <v>Cherwell</v>
      </c>
      <c r="P63" t="str">
        <f>IF(VLOOKUP($A63,'22 23'!$F$10:$N$408,1,FALSE)=VLOOKUP($A63,'2022'!$F$10:$O$468,1,FALSE),VLOOKUP($A63,'22 23'!$F$10:$N$408,1,FALSE),FALSE)</f>
        <v>Cherwell</v>
      </c>
      <c r="Q63" t="str">
        <f>IF(VLOOKUP($A63,'23 24'!$F$7:$N$408,1,FALSE)=VLOOKUP($A63,'2023'!$C$7:$O$468,1,FALSE),VLOOKUP($A63,'23 24'!$F$7:$N$408,1,FALSE),FALSE)</f>
        <v>Cherwell</v>
      </c>
      <c r="S63" s="196">
        <f>IFERROR((VLOOKUP($A63,'0910'!$F$10:$L$433,4,FALSE)/VLOOKUP($A63,'2010'!$C$5:$K$611,9,FALSE))*1000,#N/A)</f>
        <v>3.4019391052900154</v>
      </c>
      <c r="T63" s="196">
        <f>IFERROR((VLOOKUP($A63,'1011'!$F$10:$L$433,4,FALSE)/VLOOKUP($A63,'2011'!$C$5:$K$611,9,FALSE))*1000,#N/A)</f>
        <v>1.5249068112504236</v>
      </c>
      <c r="U63" s="196">
        <f>IFERROR((VLOOKUP($A63,'1112'!$F$10:$L$408,4,FALSE)/VLOOKUP($A63,'2012'!$F$10:$M$460,8,FALSE))*1000,#N/A)</f>
        <v>3.7055752063331648</v>
      </c>
      <c r="V63" s="196">
        <f>IFERROR((VLOOKUP($A63,'1213'!$F$10:$L$408,4,FALSE)/VLOOKUP($A63,'2013'!$F$10:$M$460,8,FALSE))*1000,#N/A)</f>
        <v>2.1768251841929005</v>
      </c>
      <c r="W63" s="196">
        <f>IFERROR((VLOOKUP($A63,'1314'!$F$10:$L$408,4,FALSE)/VLOOKUP($A63,'2014'!$F$10:$M$460,8,FALSE))*1000,#N/A)</f>
        <v>8.4816231498420098</v>
      </c>
      <c r="X63" s="196">
        <f>IFERROR((VLOOKUP($A63,'1415'!$F$10:$L$408,4,FALSE)/VLOOKUP($A63,'2015'!$F$10:$M$460,8,FALSE))*1000,#N/A)</f>
        <v>8.6785655804814148</v>
      </c>
      <c r="Y63" s="196">
        <f>IFERROR((VLOOKUP($A63,'1516'!$F$10:$L$408,4,FALSE)/VLOOKUP($A63,'2016'!$F$10:$M$460,8,FALSE))*1000,#N/A)</f>
        <v>12.16</v>
      </c>
      <c r="Z63" s="196">
        <f>IFERROR((VLOOKUP($A63,'1617'!$F$10:$L$408,4,FALSE)/VLOOKUP($A63,'2017'!$F$10:$M$460,8,FALSE))*1000,#N/A)</f>
        <v>11.79245283018868</v>
      </c>
      <c r="AA63" s="196">
        <f>IFERROR((VLOOKUP($A63,'1718'!$F$10:$L$408,4,FALSE)/VLOOKUP($A63,'2018'!$F$10:$N$460,9,FALSE))*1000,#N/A)</f>
        <v>10.46314817664256</v>
      </c>
      <c r="AB63" s="196">
        <f>IFERROR((VLOOKUP($A63,'1819'!$F$10:$L$408,4,FALSE)/VLOOKUP($A63,'2018'!$F$10:$N$460,9,FALSE))*1000,#N/A)</f>
        <v>11.694106785659333</v>
      </c>
      <c r="AC63" s="196">
        <f>IFERROR((VLOOKUP($A63,'1920'!$F$10:$L$408,4,FALSE)/VLOOKUP($A63,'2019'!$F$10:$N$464,8,FALSE))*1000,#N/A)</f>
        <v>9.1763820985332831</v>
      </c>
      <c r="AD63" s="196">
        <f>IFERROR((VLOOKUP($A63,'20 21'!$F$10:$M$408,4,FALSE)/VLOOKUP($A63,'2020'!$F$10:$N$469,8,FALSE))*1000,#N/A)</f>
        <v>10.004192933803138</v>
      </c>
      <c r="AE63" s="196">
        <f>IFERROR((VLOOKUP($A63,'21 22'!$F$10:$M$408,4,FALSE)/VLOOKUP($A63,'2021'!$F$10:$N$469,8,FALSE))*1000,#N/A)</f>
        <v>8.814901518764179</v>
      </c>
      <c r="AF63" s="196">
        <f>IFERROR((VLOOKUP($A63,'22 23'!$F$10:$M$408,4,FALSE)/VLOOKUP($A63,'2022'!$F$10:$N$469,8,FALSE))*1000,#N/A)</f>
        <v>8.525633738774582</v>
      </c>
      <c r="AG63" s="196">
        <f>IFERROR((VLOOKUP($A63,'23 24'!$F$7:$M$408,4,FALSE)/VLOOKUP($A63,'2023'!$C$7:$N$469,9,FALSE))*1000,#N/A)</f>
        <v>5.5789561772992267</v>
      </c>
      <c r="AI63" s="196">
        <f>IFERROR((VLOOKUP($A63,'0910'!$F$10:$L$433,5,FALSE)/VLOOKUP($A63,'2010'!$C$5:$K$611,9,FALSE))*1000,#N/A)</f>
        <v>0.17009695526450075</v>
      </c>
      <c r="AJ63" s="196">
        <f>IFERROR((VLOOKUP($A63,'1011'!$F$10:$L$433,5,FALSE)/VLOOKUP($A63,'2011'!$C$5:$K$611,9,FALSE))*1000,#N/A)</f>
        <v>0.16943409013893596</v>
      </c>
      <c r="AK63" s="196">
        <f>IFERROR((VLOOKUP($A63,'1112'!$F$10:$L$408,5,FALSE)/VLOOKUP($A63,'2012'!$F$10:$M$460,8,FALSE))*1000,#N/A)</f>
        <v>0.1684352366515075</v>
      </c>
      <c r="AL63" s="196">
        <f>IFERROR((VLOOKUP($A63,'1213'!$F$10:$L$408,5,FALSE)/VLOOKUP($A63,'2013'!$F$10:$M$460,8,FALSE))*1000,#N/A)</f>
        <v>0.66979236436704614</v>
      </c>
      <c r="AM63" s="196">
        <f>IFERROR((VLOOKUP($A63,'1314'!$F$10:$L$408,5,FALSE)/VLOOKUP($A63,'2014'!$F$10:$M$460,8,FALSE))*1000,#N/A)</f>
        <v>1.9956760352569431</v>
      </c>
      <c r="AN63" s="196">
        <f>IFERROR((VLOOKUP($A63,'1415'!$F$10:$L$408,5,FALSE)/VLOOKUP($A63,'2015'!$F$10:$M$460,8,FALSE))*1000,#N/A)</f>
        <v>3.4386769281152776</v>
      </c>
      <c r="AO63" s="196">
        <f>IFERROR((VLOOKUP($A63,'1516'!$F$10:$L$408,5,FALSE)/VLOOKUP($A63,'2016'!$F$10:$M$460,8,FALSE))*1000,#N/A)</f>
        <v>4.4799999999999995</v>
      </c>
      <c r="AP63" s="196">
        <f>IFERROR((VLOOKUP($A63,'1617'!$F$10:$L$408,5,FALSE)/VLOOKUP($A63,'2017'!$F$10:$M$460,8,FALSE))*1000,#N/A)</f>
        <v>5.3459119496855338</v>
      </c>
      <c r="AQ63" s="196">
        <f>IFERROR((VLOOKUP($A63,'1718'!$F$10:$L$408,5,FALSE)/VLOOKUP($A63,'2018'!$F$10:$N$460,9,FALSE))*1000,#N/A)</f>
        <v>3.5390060009232189</v>
      </c>
      <c r="AR63" s="196">
        <f>IFERROR((VLOOKUP($A63,'1819'!$F$10:$L$408,5,FALSE)/VLOOKUP($A63,'2018'!$F$10:$N$460,9,FALSE))*1000,#N/A)</f>
        <v>4.7699646099399908</v>
      </c>
      <c r="AS63" s="196">
        <f>IFERROR((VLOOKUP($A63,'1920'!$F$10:$L$408,5,FALSE)/VLOOKUP($A63,'2019'!$F$10:$N$464,8,FALSE))*1000,#N/A)</f>
        <v>2.8582173749529898</v>
      </c>
      <c r="AT63" s="196">
        <f>IFERROR((VLOOKUP($A63,'20 21'!$F$10:$L$408,5,FALSE)/VLOOKUP($A63,'2020'!$F$10:$N$469,8,FALSE))*1000,#N/A)</f>
        <v>2.0596867804888812</v>
      </c>
      <c r="AU63" s="196">
        <f>IFERROR((VLOOKUP($A63,'21 22'!$F$10:$L$408,5,FALSE)/VLOOKUP($A63,'2021'!$F$10:$N$469,8,FALSE))*1000,#N/A)</f>
        <v>3.6126645568705653</v>
      </c>
      <c r="AV63" s="196">
        <f>IFERROR((VLOOKUP($A63,'22 23'!$F$10:$L$408,5,FALSE)/VLOOKUP($A63,'2022'!$F$10:$N$469,8,FALSE))*1000,#N/A)</f>
        <v>2.2735023303398885</v>
      </c>
      <c r="AW63" s="196">
        <f>IFERROR((VLOOKUP($A63,'23 24'!$F$7:$M$408,5,FALSE)/VLOOKUP($A63,'2023'!$C$7:$N$469,9,FALSE))*1000,#N/A)</f>
        <v>3.6263215152444976</v>
      </c>
      <c r="AY63" s="196">
        <f>IFERROR((VLOOKUP($A63,'0910'!$F$10:$L$433,6,FALSE)/VLOOKUP($A63,'2010'!$C$5:$K$611,9,FALSE))*1000,#N/A)</f>
        <v>0</v>
      </c>
      <c r="AZ63" s="196">
        <f>IFERROR((VLOOKUP($A63,'1011'!$F$10:$L$433,6,FALSE)/VLOOKUP($A63,'2011'!$C$5:$K$611,9,FALSE))*1000,#N/A)</f>
        <v>0</v>
      </c>
      <c r="BA63" s="196">
        <f>IFERROR((VLOOKUP($A63,'1112'!$F$10:$L$408,6,FALSE)/VLOOKUP($A63,'2012'!$F$10:$M$460,8,FALSE))*1000,#N/A)</f>
        <v>0</v>
      </c>
      <c r="BB63" s="196">
        <f>IFERROR((VLOOKUP($A63,'1213'!$F$10:$L$408,6,FALSE)/VLOOKUP($A63,'2013'!$F$10:$M$460,8,FALSE))*1000,#N/A)</f>
        <v>0.16744809109176154</v>
      </c>
      <c r="BC63" s="196">
        <f>IFERROR((VLOOKUP($A63,'1314'!$F$10:$L$408,6,FALSE)/VLOOKUP($A63,'2014'!$F$10:$M$460,8,FALSE))*1000,#N/A)</f>
        <v>0.49891900881423579</v>
      </c>
      <c r="BD63" s="196">
        <f>IFERROR((VLOOKUP($A63,'1415'!$F$10:$L$408,6,FALSE)/VLOOKUP($A63,'2015'!$F$10:$M$460,8,FALSE))*1000,#N/A)</f>
        <v>0.98247912231865075</v>
      </c>
      <c r="BE63" s="196">
        <f>IFERROR((VLOOKUP($A63,'1516'!$F$10:$L$408,6,FALSE)/VLOOKUP($A63,'2016'!$F$10:$M$460,8,FALSE))*1000,#N/A)</f>
        <v>0</v>
      </c>
      <c r="BF63" s="196">
        <f>IFERROR((VLOOKUP($A63,'1617'!$F$10:$L$408,6,FALSE)/VLOOKUP($A63,'2017'!$F$10:$M$460,8,FALSE))*1000,#N/A)</f>
        <v>0</v>
      </c>
      <c r="BG63" s="196">
        <f>IFERROR((VLOOKUP($A63,'1718'!$F$10:$L$408,6,FALSE)/VLOOKUP($A63,'2018'!$F$10:$N$460,9,FALSE))*1000,#N/A)</f>
        <v>0</v>
      </c>
      <c r="BH63" s="196">
        <f>IFERROR((VLOOKUP($A63,'1819'!$F$10:$L$408,6,FALSE)/VLOOKUP($A63,'2018'!$F$10:$N$460,9,FALSE))*1000,#N/A)</f>
        <v>0</v>
      </c>
      <c r="BI63" s="196">
        <f>IFERROR((VLOOKUP($A63,'1920'!$F$10:$L$408,6,FALSE)/VLOOKUP($A63,'2019'!$F$10:$N$464,8,FALSE))*1000,#N/A)</f>
        <v>0</v>
      </c>
      <c r="BJ63" s="196">
        <f>IFERROR((VLOOKUP($A63,'20 21'!$F$10:$L$408,6,FALSE)/VLOOKUP($A63,'2020'!$F$10:$N$469,8,FALSE))*1000,#N/A)</f>
        <v>0</v>
      </c>
      <c r="BK63" s="196">
        <f>IFERROR((VLOOKUP($A63,'21 22'!$F$10:$L$408,6,FALSE)/VLOOKUP($A63,'2021'!$F$10:$N$469,8,FALSE))*1000,#N/A)</f>
        <v>0</v>
      </c>
      <c r="BL63" s="196">
        <f>IFERROR((VLOOKUP($A63,'22 23'!$F$10:$L$408,6,FALSE)/VLOOKUP($A63,'2022'!$F$10:$N$469,8,FALSE))*1000,#N/A)</f>
        <v>0</v>
      </c>
      <c r="BM63" s="196">
        <f>IFERROR((VLOOKUP($A63,'23 24'!$F$7:$M$408,6,FALSE)/VLOOKUP($A63,'2023'!$C$7:$N$469,9,FALSE))*1000,#N/A)</f>
        <v>0</v>
      </c>
      <c r="BO63" s="196">
        <f>IFERROR((VLOOKUP($A63,'0910'!$F$10:$L$433,7,FALSE)/VLOOKUP($A63,'2010'!$C$5:$K$611,9,FALSE))*1000,#N/A)</f>
        <v>3.5720360605545158</v>
      </c>
      <c r="BP63" s="196">
        <f>IFERROR((VLOOKUP($A63,'1011'!$F$10:$L$433,7,FALSE)/VLOOKUP($A63,'2011'!$C$5:$K$611,9,FALSE))*1000,#N/A)</f>
        <v>1.6943409013893596</v>
      </c>
      <c r="BQ63" s="196">
        <f>IFERROR((VLOOKUP($A63,'1112'!$F$10:$L$408,7,FALSE)/VLOOKUP($A63,'2012'!$F$10:$M$460,8,FALSE))*1000,#N/A)</f>
        <v>3.8740104429846727</v>
      </c>
      <c r="BR63" s="196">
        <f>IFERROR((VLOOKUP($A63,'1213'!$F$10:$L$408,7,FALSE)/VLOOKUP($A63,'2013'!$F$10:$M$460,8,FALSE))*1000,#N/A)</f>
        <v>3.014065639651708</v>
      </c>
      <c r="BS63" s="196">
        <f>IFERROR((VLOOKUP($A63,'1314'!$F$10:$L$408,7,FALSE)/VLOOKUP($A63,'2014'!$F$10:$M$460,8,FALSE))*1000,#N/A)</f>
        <v>10.976218193913189</v>
      </c>
      <c r="BT63" s="196">
        <f>IFERROR((VLOOKUP($A63,'1415'!$F$10:$L$408,7,FALSE)/VLOOKUP($A63,'2015'!$F$10:$M$460,8,FALSE))*1000,#N/A)</f>
        <v>13.099721630915342</v>
      </c>
      <c r="BU63" s="196">
        <f>IFERROR((VLOOKUP($A63,'1516'!$F$10:$L$408,7,FALSE)/VLOOKUP($A63,'2016'!$F$10:$M$460,8,FALSE))*1000,#N/A)</f>
        <v>16.639999999999997</v>
      </c>
      <c r="BV63" s="196">
        <f>IFERROR((VLOOKUP($A63,'1617'!$F$10:$L$408,7,FALSE)/VLOOKUP($A63,'2017'!$F$10:$M$460,8,FALSE))*1000,#N/A)</f>
        <v>17.138364779874212</v>
      </c>
      <c r="BW63" s="196">
        <f>IFERROR((VLOOKUP($A63,'1718'!$F$10:$L$408,7,FALSE)/VLOOKUP($A63,'2018'!$F$10:$N$460,9,FALSE))*1000,#N/A)</f>
        <v>13.848284351438682</v>
      </c>
      <c r="BX63" s="196">
        <f>IFERROR((VLOOKUP($A63,'1819'!$F$10:$L$408,7,FALSE)/VLOOKUP($A63,'2018'!$F$10:$N$460,9,FALSE))*1000,#N/A)</f>
        <v>16.464071395599323</v>
      </c>
      <c r="BY63" s="196">
        <f>IFERROR((VLOOKUP($A63,'1920'!$F$10:$L$408,7,FALSE)/VLOOKUP($A63,'2019'!$F$10:$N$464,8,FALSE))*1000,#N/A)</f>
        <v>12.034599473486272</v>
      </c>
      <c r="BZ63" s="196">
        <f>IFERROR((VLOOKUP($A63,'20 21'!$F$10:$L$408,7,FALSE)/VLOOKUP($A63,'2020'!$F$10:$N$469,8,FALSE))*1000,#N/A)</f>
        <v>11.916759229971385</v>
      </c>
      <c r="CA63" s="196">
        <f>IFERROR((VLOOKUP($A63,'21 22'!$F$10:$L$408,7,FALSE)/VLOOKUP($A63,'2021'!$F$10:$N$469,8,FALSE))*1000,#N/A)</f>
        <v>12.427566075634745</v>
      </c>
      <c r="CB63" s="196">
        <f>IFERROR((VLOOKUP($A63,'22 23'!$F$10:$L$408,7,FALSE)/VLOOKUP($A63,'2022'!$F$10:$N$469,8,FALSE))*1000,#N/A)</f>
        <v>10.79913606911447</v>
      </c>
      <c r="CC63" s="196">
        <f>IFERROR((VLOOKUP($A63,'23 24'!$F$7:$M$408,7,FALSE)/VLOOKUP($A63,'2023'!$C$7:$N$469,9,FALSE))*1000,#N/A)</f>
        <v>9.0658037881112445</v>
      </c>
      <c r="CE63" s="198">
        <f>IFERROR((VLOOKUP($A63,'0910'!$F$10:$S$433,9,FALSE)/VLOOKUP($A63,'2010'!$C$5:$K$611,9,FALSE))*1000,#N/A)</f>
        <v>4.2524238816125193</v>
      </c>
      <c r="CF63" s="198">
        <f>IFERROR((VLOOKUP($A63,'1011'!$F$10:$S$433,10,FALSE)/VLOOKUP($A63,'2011'!$C$5:$K$611,9,FALSE))*1000,#N/A)</f>
        <v>2.2026431718061676</v>
      </c>
      <c r="CG63" s="198">
        <f>IFERROR((VLOOKUP($A63,'1112'!$F$10:$S$408,9,FALSE)/VLOOKUP($A63,'2012'!$F$10:$M$460,8,FALSE))*1000,#N/A)</f>
        <v>2.3580933131211048</v>
      </c>
      <c r="CH63" s="198">
        <f>IFERROR((VLOOKUP($A63,'1213'!$F$10:$S$408,9,FALSE)/VLOOKUP($A63,'2013'!$F$10:$M$460,8,FALSE))*1000,#N/A)</f>
        <v>3.6838580040187541</v>
      </c>
      <c r="CI63" s="198">
        <f>IFERROR((VLOOKUP($A63,'1314'!$F$10:$S$408,9,FALSE)/VLOOKUP($A63,'2014'!$F$10:$M$460,8,FALSE))*1000,#N/A)</f>
        <v>2.1619823715283553</v>
      </c>
      <c r="CJ63" s="198">
        <f>IFERROR((VLOOKUP($A63,'1415'!$F$10:$S$408,9,FALSE)/VLOOKUP($A63,'2015'!$F$10:$M$460,8,FALSE))*1000,#N/A)</f>
        <v>6.3861142950712297</v>
      </c>
      <c r="CK63" s="198">
        <f>IFERROR((VLOOKUP($A63,'1516'!$F$10:$S$408,9,FALSE)/VLOOKUP($A63,'2016'!$F$10:$M$460,8,FALSE))*1000,#N/A)</f>
        <v>9.76</v>
      </c>
      <c r="CL63" s="198">
        <f>IFERROR((VLOOKUP($A63,'1617'!$F$10:$S$408,9,FALSE)/VLOOKUP($A63,'2017'!$F$10:$M$460,8,FALSE))*1000,#N/A)</f>
        <v>12.735849056603774</v>
      </c>
      <c r="CM63" s="198">
        <f>IFERROR((VLOOKUP($A63,'1718'!$F$10:$S$408,9,FALSE)/VLOOKUP($A63,'2018'!$F$10:$N$460,9,FALSE))*1000,#N/A)</f>
        <v>10.309278350515465</v>
      </c>
      <c r="CN63" s="198">
        <f>IFERROR((VLOOKUP($A63,'1819'!$F$10:$S$408,9,FALSE)/VLOOKUP($A63,'2018'!$F$10:$N$460,9,FALSE))*1000,#N/A)</f>
        <v>13.848284351438682</v>
      </c>
      <c r="CO63" s="198">
        <f>IFERROR((VLOOKUP($A63,'1920'!$F$10:$S$408,9,FALSE)/VLOOKUP($A63,'2019'!$F$10:$N$464,8,FALSE))*1000,#N/A)</f>
        <v>13.087626927416322</v>
      </c>
      <c r="CP63" s="198">
        <f>IFERROR((VLOOKUP($A63,'20 21'!$F$10:$S$408,9,FALSE)/VLOOKUP($A63,'2020'!$F$10:$N$469,8,FALSE))*1000,#N/A)</f>
        <v>9.7099519651618689</v>
      </c>
      <c r="CQ63" s="198">
        <f>IFERROR((VLOOKUP($A63,'21 22'!$F$10:$S$408,9,FALSE)/VLOOKUP($A63,'2021'!$F$10:$N$469,8,FALSE))*1000,#N/A)</f>
        <v>11.127006835161341</v>
      </c>
      <c r="CR63" s="198">
        <f>IFERROR((VLOOKUP($A63,'22 23'!$F$10:$S$408,9,FALSE)/VLOOKUP($A63,'2022'!$F$10:$N$469,8,FALSE))*1000,#N/A)</f>
        <v>11.65169944299193</v>
      </c>
      <c r="CS63" s="196">
        <f>IFERROR((VLOOKUP($A63,'23 24'!$F$7:$S$408,9,FALSE)/VLOOKUP($A63,'2023'!$C$7:$N$469,9,FALSE))*1000,#N/A)</f>
        <v>7.9500125526513994</v>
      </c>
      <c r="CU63" s="198">
        <f>IFERROR((VLOOKUP($A63,'0910'!$F$10:$S$433,10,FALSE)/VLOOKUP($A63,'2010'!$C$5:$K$611,9,FALSE))*1000,#N/A)</f>
        <v>1.7009695526450077</v>
      </c>
      <c r="CV63" s="198">
        <f>IFERROR((VLOOKUP($A63,'1011'!$F$10:$S$433,11,FALSE)/VLOOKUP($A63,'2011'!$C$5:$K$611,9,FALSE))*1000,#N/A)</f>
        <v>0</v>
      </c>
      <c r="CW63" s="198">
        <f>IFERROR((VLOOKUP($A63,'1112'!$F$10:$S$408,10,FALSE)/VLOOKUP($A63,'2012'!$F$10:$M$460,8,FALSE))*1000,#N/A)</f>
        <v>0.1684352366515075</v>
      </c>
      <c r="CX63" s="198">
        <f>IFERROR((VLOOKUP($A63,'1213'!$F$10:$S$408,10,FALSE)/VLOOKUP($A63,'2013'!$F$10:$M$460,8,FALSE))*1000,#N/A)</f>
        <v>0.33489618218352307</v>
      </c>
      <c r="CY63" s="198">
        <f>IFERROR((VLOOKUP($A63,'1314'!$F$10:$S$408,10,FALSE)/VLOOKUP($A63,'2014'!$F$10:$M$460,8,FALSE))*1000,#N/A)</f>
        <v>0.66522534508564779</v>
      </c>
      <c r="CZ63" s="198">
        <f>IFERROR((VLOOKUP($A63,'1415'!$F$10:$S$408,10,FALSE)/VLOOKUP($A63,'2015'!$F$10:$M$460,8,FALSE))*1000,#N/A)</f>
        <v>1.9649582446373015</v>
      </c>
      <c r="DA63" s="198">
        <f>IFERROR((VLOOKUP($A63,'1516'!$F$10:$S$408,10,FALSE)/VLOOKUP($A63,'2016'!$F$10:$M$460,8,FALSE))*1000,#N/A)</f>
        <v>3.68</v>
      </c>
      <c r="DB63" s="198">
        <f>IFERROR((VLOOKUP($A63,'1617'!$F$10:$S$408,10,FALSE)/VLOOKUP($A63,'2017'!$F$10:$M$460,8,FALSE))*1000,#N/A)</f>
        <v>3.459119496855346</v>
      </c>
      <c r="DC63" s="198">
        <f>IFERROR((VLOOKUP($A63,'1718'!$F$10:$S$408,10,FALSE)/VLOOKUP($A63,'2018'!$F$10:$N$460,9,FALSE))*1000,#N/A)</f>
        <v>4.6160947838128941</v>
      </c>
      <c r="DD63" s="198">
        <f>IFERROR((VLOOKUP($A63,'1819'!$F$10:$S$408,10,FALSE)/VLOOKUP($A63,'2018'!$F$10:$N$460,9,FALSE))*1000,#N/A)</f>
        <v>5.2315740883212802</v>
      </c>
      <c r="DE63" s="198">
        <f>IFERROR((VLOOKUP($A63,'1920'!$F$10:$S$408,10,FALSE)/VLOOKUP($A63,'2019'!$F$10:$N$464,8,FALSE))*1000,#N/A)</f>
        <v>5.7164347499059796</v>
      </c>
      <c r="DF63" s="198">
        <f>IFERROR((VLOOKUP($A63,'20 21'!$F$10:$S$408,10,FALSE)/VLOOKUP($A63,'2020'!$F$10:$N$469,8,FALSE))*1000,#N/A)</f>
        <v>3.3837711393745908</v>
      </c>
      <c r="DG63" s="198">
        <f>IFERROR((VLOOKUP($A63,'21 22'!$F$10:$S$408,10,FALSE)/VLOOKUP($A63,'2021'!$F$10:$N$469,8,FALSE))*1000,#N/A)</f>
        <v>2.1675987341223393</v>
      </c>
      <c r="DH63" s="198">
        <f>IFERROR((VLOOKUP($A63,'22 23'!$F$10:$S$408,10,FALSE)/VLOOKUP($A63,'2022'!$F$10:$N$469,8,FALSE))*1000,#N/A)</f>
        <v>3.5523473911560757</v>
      </c>
      <c r="DI63" s="196">
        <f>IFERROR((VLOOKUP($A63,'23 24'!$F$7:$S$408,10,FALSE)/VLOOKUP($A63,'2023'!$C$7:$N$469,9,FALSE))*1000,#N/A)</f>
        <v>2.6500041842171331</v>
      </c>
      <c r="DK63" s="198">
        <f>IFERROR((VLOOKUP($A63,'0910'!$F$10:$S$433,11,FALSE)/VLOOKUP($A63,'2010'!$C$5:$K$611,9,FALSE))*1000,#N/A)</f>
        <v>0</v>
      </c>
      <c r="DL63" s="198">
        <f>IFERROR((VLOOKUP($A63,'1011'!$F$10:$S$433,12,FALSE)/VLOOKUP($A63,'2011'!$C$5:$K$611,9,FALSE))*1000,#N/A)</f>
        <v>0</v>
      </c>
      <c r="DM63" s="198">
        <f>IFERROR((VLOOKUP($A63,'1112'!$F$10:$S$408,11,FALSE)/VLOOKUP($A63,'2012'!$F$10:$M$460,8,FALSE))*1000,#N/A)</f>
        <v>0</v>
      </c>
      <c r="DN63" s="198">
        <f>IFERROR((VLOOKUP($A63,'1213'!$F$10:$S$408,11,FALSE)/VLOOKUP($A63,'2013'!$F$10:$M$460,8,FALSE))*1000,#N/A)</f>
        <v>0.16744809109176154</v>
      </c>
      <c r="DO63" s="198">
        <f>IFERROR((VLOOKUP($A63,'1314'!$F$10:$S$408,11,FALSE)/VLOOKUP($A63,'2014'!$F$10:$M$460,8,FALSE))*1000,#N/A)</f>
        <v>0.83153168135705968</v>
      </c>
      <c r="DP63" s="198">
        <f>IFERROR((VLOOKUP($A63,'1415'!$F$10:$S$408,11,FALSE)/VLOOKUP($A63,'2015'!$F$10:$M$460,8,FALSE))*1000,#N/A)</f>
        <v>0.81873260193220887</v>
      </c>
      <c r="DQ63" s="198">
        <f>IFERROR((VLOOKUP($A63,'1516'!$F$10:$S$408,11,FALSE)/VLOOKUP($A63,'2016'!$F$10:$M$460,8,FALSE))*1000,#N/A)</f>
        <v>0</v>
      </c>
      <c r="DR63" s="198">
        <f>IFERROR((VLOOKUP($A63,'1617'!$F$10:$S$408,11,FALSE)/VLOOKUP($A63,'2017'!$F$10:$M$460,8,FALSE))*1000,#N/A)</f>
        <v>0</v>
      </c>
      <c r="DS63" s="198">
        <f>IFERROR((VLOOKUP($A63,'1718'!$F$10:$S$408,11,FALSE)/VLOOKUP($A63,'2018'!$F$10:$N$460,9,FALSE))*1000,#N/A)</f>
        <v>0</v>
      </c>
      <c r="DT63" s="198">
        <f>IFERROR((VLOOKUP($A63,'1819'!$F$10:$S$408,11,FALSE)/VLOOKUP($A63,'2018'!$F$10:$N$460,9,FALSE))*1000,#N/A)</f>
        <v>0</v>
      </c>
      <c r="DU63" s="198">
        <f>IFERROR((VLOOKUP($A63,'1920'!$F$10:$S$408,11,FALSE)/VLOOKUP($A63,'2019'!$F$10:$N$464,8,FALSE))*1000,#N/A)</f>
        <v>0</v>
      </c>
      <c r="DV63" s="198">
        <f>IFERROR((VLOOKUP($A63,'20 21'!$F$10:$S$408,11,FALSE)/VLOOKUP($A63,'2020'!$F$10:$N$469,8,FALSE))*1000,#N/A)</f>
        <v>0</v>
      </c>
      <c r="DW63" s="198">
        <f>IFERROR((VLOOKUP($A63,'21 22'!$F$10:$S$408,11,FALSE)/VLOOKUP($A63,'2021'!$F$10:$N$469,8,FALSE))*1000,#N/A)</f>
        <v>0</v>
      </c>
      <c r="DX63" s="198">
        <f>IFERROR((VLOOKUP($A63,'22 23'!$F$10:$S$408,11,FALSE)/VLOOKUP($A63,'2022'!$F$10:$N$469,8,FALSE))*1000,#N/A)</f>
        <v>0</v>
      </c>
      <c r="DY63" s="196">
        <f>IFERROR((VLOOKUP($A63,'23 24'!$F$7:$S$408,11,FALSE)/VLOOKUP($A63,'2023'!$C$7:$N$469,9,FALSE))*1000,#N/A)</f>
        <v>0</v>
      </c>
      <c r="EA63" s="198">
        <f>IFERROR((VLOOKUP($A63,'0910'!$F$10:$S$433,12,FALSE)/VLOOKUP($A63,'2010'!$C$5:$K$611,9,FALSE))*1000,#N/A)</f>
        <v>5.953393434257527</v>
      </c>
      <c r="EB63" s="198">
        <f>IFERROR((VLOOKUP($A63,'1011'!$F$10:$S$433,13,FALSE)/VLOOKUP($A63,'2011'!$C$5:$K$611,9,FALSE))*1000,#N/A)</f>
        <v>2.2026431718061676</v>
      </c>
      <c r="EC63" s="198">
        <f>IFERROR((VLOOKUP($A63,'1112'!$F$10:$S$408,12,FALSE)/VLOOKUP($A63,'2012'!$F$10:$M$460,8,FALSE))*1000,#N/A)</f>
        <v>2.69496378642412</v>
      </c>
      <c r="ED63" s="198">
        <f>IFERROR((VLOOKUP($A63,'1213'!$F$10:$S$408,12,FALSE)/VLOOKUP($A63,'2013'!$F$10:$M$460,8,FALSE))*1000,#N/A)</f>
        <v>4.186202277294039</v>
      </c>
      <c r="EE63" s="198">
        <f>IFERROR((VLOOKUP($A63,'1314'!$F$10:$S$408,12,FALSE)/VLOOKUP($A63,'2014'!$F$10:$M$460,8,FALSE))*1000,#N/A)</f>
        <v>3.6587393979710625</v>
      </c>
      <c r="EF63" s="198">
        <f>IFERROR((VLOOKUP($A63,'1415'!$F$10:$S$408,12,FALSE)/VLOOKUP($A63,'2015'!$F$10:$M$460,8,FALSE))*1000,#N/A)</f>
        <v>9.3335516620271815</v>
      </c>
      <c r="EG63" s="198">
        <f>IFERROR((VLOOKUP($A63,'1516'!$F$10:$S$408,12,FALSE)/VLOOKUP($A63,'2016'!$F$10:$M$460,8,FALSE))*1000,#N/A)</f>
        <v>13.440000000000001</v>
      </c>
      <c r="EH63" s="198">
        <f>IFERROR((VLOOKUP($A63,'1617'!$F$10:$S$408,12,FALSE)/VLOOKUP($A63,'2017'!$F$10:$M$460,8,FALSE))*1000,#N/A)</f>
        <v>16.19496855345912</v>
      </c>
      <c r="EI63" s="198">
        <f>IFERROR((VLOOKUP($A63,'1718'!$F$10:$S$408,12,FALSE)/VLOOKUP($A63,'2018'!$F$10:$N$460,9,FALSE))*1000,#N/A)</f>
        <v>14.925373134328359</v>
      </c>
      <c r="EJ63" s="198">
        <f>IFERROR((VLOOKUP($A63,'1819'!$F$10:$S$408,12,FALSE)/VLOOKUP($A63,'2018'!$F$10:$N$460,9,FALSE))*1000,#N/A)</f>
        <v>18.925988613632867</v>
      </c>
      <c r="EK63" s="198">
        <f>IFERROR((VLOOKUP($A63,'1920'!$F$10:$S$408,12,FALSE)/VLOOKUP($A63,'2019'!$F$10:$N$464,8,FALSE))*1000,#N/A)</f>
        <v>18.804061677322302</v>
      </c>
      <c r="EL63" s="198">
        <f>IFERROR((VLOOKUP($A63,'20 21'!$F$10:$S$408,12,FALSE)/VLOOKUP($A63,'2020'!$F$10:$N$469,8,FALSE))*1000,#N/A)</f>
        <v>13.09372310453646</v>
      </c>
      <c r="EM63" s="198">
        <f>IFERROR((VLOOKUP($A63,'21 22'!$F$10:$S$408,12,FALSE)/VLOOKUP($A63,'2021'!$F$10:$N$469,8,FALSE))*1000,#N/A)</f>
        <v>13.29460556928368</v>
      </c>
      <c r="EN63" s="198">
        <f>IFERROR((VLOOKUP($A63,'22 23'!$F$10:$S$408,12,FALSE)/VLOOKUP($A63,'2022'!$F$10:$N$469,8,FALSE))*1000,#N/A)</f>
        <v>15.204046834148004</v>
      </c>
      <c r="EO63" s="196">
        <f>IFERROR((VLOOKUP($A63,'23 24'!$F$7:$S$408,12,FALSE)/VLOOKUP($A63,'2023'!$C$7:$N$469,9,FALSE))*1000,#N/A)</f>
        <v>10.739490641301012</v>
      </c>
    </row>
    <row r="64" spans="1:145" x14ac:dyDescent="0.3">
      <c r="A64" t="s">
        <v>1715</v>
      </c>
      <c r="B64" t="s">
        <v>1741</v>
      </c>
      <c r="C64" t="str">
        <f>IF(VLOOKUP($A64,'0910'!$F$10:$L$433,1,FALSE)=VLOOKUP($A64,'2010'!$C$5:$K$611,1,FALSE),VLOOKUP($A64,'0910'!$F$10:$L$433,1,FALSE),FALSE)</f>
        <v>Cheshire East</v>
      </c>
      <c r="D64" t="str">
        <f>IF(VLOOKUP($A64,'1011'!$F$10:$L$433,1,FALSE)=VLOOKUP($A64,'2011'!$C$5:$K$611,1,FALSE),VLOOKUP($A64,'1011'!$F$10:$L$433,1,FALSE),FALSE)</f>
        <v>Cheshire East</v>
      </c>
      <c r="E64" t="str">
        <f>IF(VLOOKUP(A64,'1112'!$F$10:$L$408,1,FALSE)=VLOOKUP(A64,'2012'!$F$10:$M$460,1,FALSE),VLOOKUP(A64,'1112'!$F$10:$L$408,1,FALSE),FALSE)</f>
        <v>Cheshire East</v>
      </c>
      <c r="F64" t="str">
        <f>IF(VLOOKUP($A64,'1213'!$F$10:$L$408,1,FALSE)=VLOOKUP($A64,'2013'!$F$10:$M$460,1,FALSE),VLOOKUP($A64,'1213'!$F$10:$L$408,1,FALSE),FALSE)</f>
        <v>Cheshire East</v>
      </c>
      <c r="G64" t="str">
        <f>IF(VLOOKUP($A64,'1314'!$F$10:$L$408,1,FALSE)=VLOOKUP($A64,'2014'!$F$10:$M$460,1,FALSE),VLOOKUP($A64,'1314'!$F$10:$L$408,1,FALSE),FALSE)</f>
        <v>Cheshire East</v>
      </c>
      <c r="H64" t="str">
        <f>IF(VLOOKUP($A64,'1415'!$F$10:$L$408,1,FALSE)=VLOOKUP($A64,'2015'!$F$10:$M$460,1,FALSE),VLOOKUP($A64,'1415'!$F$10:$L$408,1,FALSE),FALSE)</f>
        <v>Cheshire East</v>
      </c>
      <c r="I64" t="str">
        <f>IF(VLOOKUP($A64,'1516'!$F$10:$L$408,1,FALSE)=VLOOKUP($A64,'2015'!$F$10:$M$460,1,FALSE),VLOOKUP($A64,'1516'!$F$10:$L$408,1,FALSE),FALSE)</f>
        <v>Cheshire East</v>
      </c>
      <c r="J64" t="str">
        <f>IF(VLOOKUP($A64,'1617'!$F$10:$L$408,1,FALSE)=VLOOKUP($A64,'2016'!$F$10:$M$460,1,FALSE),VLOOKUP($A64,'1617'!$F$10:$L$408,1,FALSE),FALSE)</f>
        <v>Cheshire East</v>
      </c>
      <c r="K64" t="str">
        <f>IF(VLOOKUP($A64,'1718'!$F$10:$M$408,1,FALSE)=VLOOKUP($A64,'2017'!$F$10:$M$460,1,FALSE),VLOOKUP($A64,'1718'!$F$10:$M$408,1,FALSE),FALSE)</f>
        <v>Cheshire East</v>
      </c>
      <c r="L64" t="str">
        <f>IF(VLOOKUP($A64,'1819'!$F$10:$M$408,1,FALSE)=VLOOKUP($A64,'2018'!$F$10:$M$460,1,FALSE),VLOOKUP($A64,'1819'!$F$10:$M$408,1,FALSE),FALSE)</f>
        <v>Cheshire East</v>
      </c>
      <c r="M64" t="str">
        <f>IF(VLOOKUP($A64,'1920'!$F$10:$M$408,1,FALSE)=VLOOKUP($A64,'2019'!$F$10:$M$464,1,FALSE),VLOOKUP($A64,'1920'!$F$10:$M$408,1,FALSE),FALSE)</f>
        <v>Cheshire East</v>
      </c>
      <c r="N64" t="str">
        <f>IF(VLOOKUP($A64,'20 21'!$F$10:$N$408,1,FALSE)=VLOOKUP($A64,'2020'!$F$10:$O$468,1,FALSE),VLOOKUP($A64,'20 21'!$F$10:$N$408,1,FALSE),FALSE)</f>
        <v>Cheshire East</v>
      </c>
      <c r="O64" t="str">
        <f>IF(VLOOKUP($A64,'21 22'!$F$10:$N$408,1,FALSE)=VLOOKUP($A64,'2021'!$F$10:$O$471,1,FALSE),VLOOKUP($A64,'21 22'!$F$10:$N$408,1,FALSE),FALSE)</f>
        <v>Cheshire East</v>
      </c>
      <c r="P64" t="str">
        <f>IF(VLOOKUP($A64,'22 23'!$F$10:$N$408,1,FALSE)=VLOOKUP($A64,'2022'!$F$10:$O$468,1,FALSE),VLOOKUP($A64,'22 23'!$F$10:$N$408,1,FALSE),FALSE)</f>
        <v>Cheshire East</v>
      </c>
      <c r="Q64" t="str">
        <f>IF(VLOOKUP($A64,'23 24'!$F$7:$N$408,1,FALSE)=VLOOKUP($A64,'2023'!$C$7:$O$468,1,FALSE),VLOOKUP($A64,'23 24'!$F$7:$N$408,1,FALSE),FALSE)</f>
        <v>Cheshire East</v>
      </c>
      <c r="S64" s="196">
        <f>IFERROR((VLOOKUP($A64,'0910'!$F$10:$L$433,4,FALSE)/VLOOKUP($A64,'2010'!$C$5:$K$611,9,FALSE))*1000,#N/A)</f>
        <v>1.6928657799274485</v>
      </c>
      <c r="T64" s="196">
        <f>IFERROR((VLOOKUP($A64,'1011'!$F$10:$L$433,4,FALSE)/VLOOKUP($A64,'2011'!$C$5:$K$611,9,FALSE))*1000,#N/A)</f>
        <v>1.9850818094321463</v>
      </c>
      <c r="U64" s="196">
        <f>IFERROR((VLOOKUP($A64,'1112'!$F$10:$L$408,4,FALSE)/VLOOKUP($A64,'2012'!$F$10:$M$460,8,FALSE))*1000,#N/A)</f>
        <v>2.5167785234899327</v>
      </c>
      <c r="V64" s="196">
        <f>IFERROR((VLOOKUP($A64,'1213'!$F$10:$L$408,4,FALSE)/VLOOKUP($A64,'2013'!$F$10:$M$460,8,FALSE))*1000,#N/A)</f>
        <v>3.1039216856682388</v>
      </c>
      <c r="W64" s="196">
        <f>IFERROR((VLOOKUP($A64,'1314'!$F$10:$L$408,4,FALSE)/VLOOKUP($A64,'2014'!$F$10:$M$460,8,FALSE))*1000,#N/A)</f>
        <v>4.7517224994060347</v>
      </c>
      <c r="X64" s="196">
        <f>IFERROR((VLOOKUP($A64,'1415'!$F$10:$L$408,4,FALSE)/VLOOKUP($A64,'2015'!$F$10:$M$460,8,FALSE))*1000,#N/A)</f>
        <v>4.540094339622641</v>
      </c>
      <c r="Y64" s="196">
        <f>IFERROR((VLOOKUP($A64,'1516'!$F$10:$L$408,4,FALSE)/VLOOKUP($A64,'2016'!$F$10:$M$460,8,FALSE))*1000,#N/A)</f>
        <v>6.6600455687328388</v>
      </c>
      <c r="Z64" s="196">
        <f>IFERROR((VLOOKUP($A64,'1617'!$F$10:$L$408,4,FALSE)/VLOOKUP($A64,'2017'!$F$10:$M$460,8,FALSE))*1000,#N/A)</f>
        <v>7.5753194934366501</v>
      </c>
      <c r="AA64" s="196">
        <f>IFERROR((VLOOKUP($A64,'1718'!$F$10:$L$408,4,FALSE)/VLOOKUP($A64,'2018'!$F$10:$N$460,9,FALSE))*1000,#N/A)</f>
        <v>8.2177709296353374</v>
      </c>
      <c r="AB64" s="196">
        <f>IFERROR((VLOOKUP($A64,'1819'!$F$10:$L$408,4,FALSE)/VLOOKUP($A64,'2018'!$F$10:$N$460,9,FALSE))*1000,#N/A)</f>
        <v>9.8156708326199862</v>
      </c>
      <c r="AC64" s="196">
        <f>IFERROR((VLOOKUP($A64,'1920'!$F$10:$L$408,4,FALSE)/VLOOKUP($A64,'2019'!$F$10:$N$464,8,FALSE))*1000,#N/A)</f>
        <v>7.5772458114668986</v>
      </c>
      <c r="AD64" s="196">
        <f>IFERROR((VLOOKUP($A64,'20 21'!$F$10:$M$408,4,FALSE)/VLOOKUP($A64,'2020'!$F$10:$N$469,8,FALSE))*1000,#N/A)</f>
        <v>5.400297016335899</v>
      </c>
      <c r="AE64" s="196">
        <f>IFERROR((VLOOKUP($A64,'21 22'!$F$10:$M$408,4,FALSE)/VLOOKUP($A64,'2021'!$F$10:$N$469,8,FALSE))*1000,#N/A)</f>
        <v>8.3258056441343893</v>
      </c>
      <c r="AF64" s="196">
        <f>IFERROR((VLOOKUP($A64,'22 23'!$F$10:$M$408,4,FALSE)/VLOOKUP($A64,'2022'!$F$10:$N$469,8,FALSE))*1000,#N/A)</f>
        <v>8.7447759352350083</v>
      </c>
      <c r="AG64" s="196">
        <f>IFERROR((VLOOKUP($A64,'23 24'!$F$7:$M$408,4,FALSE)/VLOOKUP($A64,'2023'!$C$7:$N$469,9,FALSE))*1000,#N/A)</f>
        <v>7.4713861805849939</v>
      </c>
      <c r="AI64" s="196">
        <f>IFERROR((VLOOKUP($A64,'0910'!$F$10:$L$433,5,FALSE)/VLOOKUP($A64,'2010'!$C$5:$K$611,9,FALSE))*1000,#N/A)</f>
        <v>0.4836759371221282</v>
      </c>
      <c r="AJ64" s="196">
        <f>IFERROR((VLOOKUP($A64,'1011'!$F$10:$L$433,5,FALSE)/VLOOKUP($A64,'2011'!$C$5:$K$611,9,FALSE))*1000,#N/A)</f>
        <v>0</v>
      </c>
      <c r="AK64" s="196">
        <f>IFERROR((VLOOKUP($A64,'1112'!$F$10:$L$408,5,FALSE)/VLOOKUP($A64,'2012'!$F$10:$M$460,8,FALSE))*1000,#N/A)</f>
        <v>0.47938638542665385</v>
      </c>
      <c r="AL64" s="196">
        <f>IFERROR((VLOOKUP($A64,'1213'!$F$10:$L$408,5,FALSE)/VLOOKUP($A64,'2013'!$F$10:$M$460,8,FALSE))*1000,#N/A)</f>
        <v>0.4178356115322629</v>
      </c>
      <c r="AM64" s="196">
        <f>IFERROR((VLOOKUP($A64,'1314'!$F$10:$L$408,5,FALSE)/VLOOKUP($A64,'2014'!$F$10:$M$460,8,FALSE))*1000,#N/A)</f>
        <v>0.65336184366832972</v>
      </c>
      <c r="AN64" s="196">
        <f>IFERROR((VLOOKUP($A64,'1415'!$F$10:$L$408,5,FALSE)/VLOOKUP($A64,'2015'!$F$10:$M$460,8,FALSE))*1000,#N/A)</f>
        <v>0.88443396226415094</v>
      </c>
      <c r="AO64" s="196">
        <f>IFERROR((VLOOKUP($A64,'1516'!$F$10:$L$408,5,FALSE)/VLOOKUP($A64,'2016'!$F$10:$M$460,8,FALSE))*1000,#N/A)</f>
        <v>0.99316469007419517</v>
      </c>
      <c r="AP64" s="196">
        <f>IFERROR((VLOOKUP($A64,'1617'!$F$10:$L$408,5,FALSE)/VLOOKUP($A64,'2017'!$F$10:$M$460,8,FALSE))*1000,#N/A)</f>
        <v>1.6191522581391313</v>
      </c>
      <c r="AQ64" s="196">
        <f>IFERROR((VLOOKUP($A64,'1718'!$F$10:$L$408,5,FALSE)/VLOOKUP($A64,'2018'!$F$10:$N$460,9,FALSE))*1000,#N/A)</f>
        <v>0.97015351252639392</v>
      </c>
      <c r="AR64" s="196">
        <f>IFERROR((VLOOKUP($A64,'1819'!$F$10:$L$408,5,FALSE)/VLOOKUP($A64,'2018'!$F$10:$N$460,9,FALSE))*1000,#N/A)</f>
        <v>0.74188209781430114</v>
      </c>
      <c r="AS64" s="196">
        <f>IFERROR((VLOOKUP($A64,'1920'!$F$10:$L$408,5,FALSE)/VLOOKUP($A64,'2019'!$F$10:$N$464,8,FALSE))*1000,#N/A)</f>
        <v>0.95417169477731312</v>
      </c>
      <c r="AT64" s="196">
        <f>IFERROR((VLOOKUP($A64,'20 21'!$F$10:$L$408,5,FALSE)/VLOOKUP($A64,'2020'!$F$10:$N$469,8,FALSE))*1000,#N/A)</f>
        <v>1.1021014319052855</v>
      </c>
      <c r="AU64" s="196">
        <f>IFERROR((VLOOKUP($A64,'21 22'!$F$10:$L$408,5,FALSE)/VLOOKUP($A64,'2021'!$F$10:$N$469,8,FALSE))*1000,#N/A)</f>
        <v>0.97950654636875167</v>
      </c>
      <c r="AV64" s="196">
        <f>IFERROR((VLOOKUP($A64,'22 23'!$F$10:$L$408,5,FALSE)/VLOOKUP($A64,'2022'!$F$10:$N$469,8,FALSE))*1000,#N/A)</f>
        <v>1.5558190314221796</v>
      </c>
      <c r="AW64" s="196">
        <f>IFERROR((VLOOKUP($A64,'23 24'!$F$7:$M$408,5,FALSE)/VLOOKUP($A64,'2023'!$C$7:$N$469,9,FALSE))*1000,#N/A)</f>
        <v>1.4306909707503179</v>
      </c>
      <c r="AY64" s="196">
        <f>IFERROR((VLOOKUP($A64,'0910'!$F$10:$L$433,6,FALSE)/VLOOKUP($A64,'2010'!$C$5:$K$611,9,FALSE))*1000,#N/A)</f>
        <v>0</v>
      </c>
      <c r="AZ64" s="196">
        <f>IFERROR((VLOOKUP($A64,'1011'!$F$10:$L$433,6,FALSE)/VLOOKUP($A64,'2011'!$C$5:$K$611,9,FALSE))*1000,#N/A)</f>
        <v>0</v>
      </c>
      <c r="BA64" s="196">
        <f>IFERROR((VLOOKUP($A64,'1112'!$F$10:$L$408,6,FALSE)/VLOOKUP($A64,'2012'!$F$10:$M$460,8,FALSE))*1000,#N/A)</f>
        <v>0</v>
      </c>
      <c r="BB64" s="196">
        <f>IFERROR((VLOOKUP($A64,'1213'!$F$10:$L$408,6,FALSE)/VLOOKUP($A64,'2013'!$F$10:$M$460,8,FALSE))*1000,#N/A)</f>
        <v>0</v>
      </c>
      <c r="BC64" s="196">
        <f>IFERROR((VLOOKUP($A64,'1314'!$F$10:$L$408,6,FALSE)/VLOOKUP($A64,'2014'!$F$10:$M$460,8,FALSE))*1000,#N/A)</f>
        <v>0</v>
      </c>
      <c r="BD64" s="196">
        <f>IFERROR((VLOOKUP($A64,'1415'!$F$10:$L$408,6,FALSE)/VLOOKUP($A64,'2015'!$F$10:$M$460,8,FALSE))*1000,#N/A)</f>
        <v>0</v>
      </c>
      <c r="BE64" s="196">
        <f>IFERROR((VLOOKUP($A64,'1516'!$F$10:$L$408,6,FALSE)/VLOOKUP($A64,'2016'!$F$10:$M$460,8,FALSE))*1000,#N/A)</f>
        <v>0</v>
      </c>
      <c r="BF64" s="196">
        <f>IFERROR((VLOOKUP($A64,'1617'!$F$10:$L$408,6,FALSE)/VLOOKUP($A64,'2017'!$F$10:$M$460,8,FALSE))*1000,#N/A)</f>
        <v>0</v>
      </c>
      <c r="BG64" s="196">
        <f>IFERROR((VLOOKUP($A64,'1718'!$F$10:$L$408,6,FALSE)/VLOOKUP($A64,'2018'!$F$10:$N$460,9,FALSE))*1000,#N/A)</f>
        <v>0</v>
      </c>
      <c r="BH64" s="196">
        <f>IFERROR((VLOOKUP($A64,'1819'!$F$10:$L$408,6,FALSE)/VLOOKUP($A64,'2018'!$F$10:$N$460,9,FALSE))*1000,#N/A)</f>
        <v>0</v>
      </c>
      <c r="BI64" s="196">
        <f>IFERROR((VLOOKUP($A64,'1920'!$F$10:$L$408,6,FALSE)/VLOOKUP($A64,'2019'!$F$10:$N$464,8,FALSE))*1000,#N/A)</f>
        <v>0</v>
      </c>
      <c r="BJ64" s="196">
        <f>IFERROR((VLOOKUP($A64,'20 21'!$F$10:$L$408,6,FALSE)/VLOOKUP($A64,'2020'!$F$10:$N$469,8,FALSE))*1000,#N/A)</f>
        <v>0</v>
      </c>
      <c r="BK64" s="196">
        <f>IFERROR((VLOOKUP($A64,'21 22'!$F$10:$L$408,6,FALSE)/VLOOKUP($A64,'2021'!$F$10:$N$469,8,FALSE))*1000,#N/A)</f>
        <v>0</v>
      </c>
      <c r="BL64" s="196">
        <f>IFERROR((VLOOKUP($A64,'22 23'!$F$10:$L$408,6,FALSE)/VLOOKUP($A64,'2022'!$F$10:$N$469,8,FALSE))*1000,#N/A)</f>
        <v>0</v>
      </c>
      <c r="BM64" s="196">
        <f>IFERROR((VLOOKUP($A64,'23 24'!$F$7:$M$408,6,FALSE)/VLOOKUP($A64,'2023'!$C$7:$N$469,9,FALSE))*1000,#N/A)</f>
        <v>0</v>
      </c>
      <c r="BO64" s="196">
        <f>IFERROR((VLOOKUP($A64,'0910'!$F$10:$L$433,7,FALSE)/VLOOKUP($A64,'2010'!$C$5:$K$611,9,FALSE))*1000,#N/A)</f>
        <v>2.1765417170495769</v>
      </c>
      <c r="BP64" s="196">
        <f>IFERROR((VLOOKUP($A64,'1011'!$F$10:$L$433,7,FALSE)/VLOOKUP($A64,'2011'!$C$5:$K$611,9,FALSE))*1000,#N/A)</f>
        <v>1.9850818094321463</v>
      </c>
      <c r="BQ64" s="196">
        <f>IFERROR((VLOOKUP($A64,'1112'!$F$10:$L$408,7,FALSE)/VLOOKUP($A64,'2012'!$F$10:$M$460,8,FALSE))*1000,#N/A)</f>
        <v>2.9961649089165867</v>
      </c>
      <c r="BR64" s="196">
        <f>IFERROR((VLOOKUP($A64,'1213'!$F$10:$L$408,7,FALSE)/VLOOKUP($A64,'2013'!$F$10:$M$460,8,FALSE))*1000,#N/A)</f>
        <v>3.5217572972005016</v>
      </c>
      <c r="BS64" s="196">
        <f>IFERROR((VLOOKUP($A64,'1314'!$F$10:$L$408,7,FALSE)/VLOOKUP($A64,'2014'!$F$10:$M$460,8,FALSE))*1000,#N/A)</f>
        <v>5.405084343074364</v>
      </c>
      <c r="BT64" s="196">
        <f>IFERROR((VLOOKUP($A64,'1415'!$F$10:$L$408,7,FALSE)/VLOOKUP($A64,'2015'!$F$10:$M$460,8,FALSE))*1000,#N/A)</f>
        <v>5.4245283018867925</v>
      </c>
      <c r="BU64" s="196">
        <f>IFERROR((VLOOKUP($A64,'1516'!$F$10:$L$408,7,FALSE)/VLOOKUP($A64,'2016'!$F$10:$M$460,8,FALSE))*1000,#N/A)</f>
        <v>7.5947888064497278</v>
      </c>
      <c r="BV64" s="196">
        <f>IFERROR((VLOOKUP($A64,'1617'!$F$10:$L$408,7,FALSE)/VLOOKUP($A64,'2017'!$F$10:$M$460,8,FALSE))*1000,#N/A)</f>
        <v>9.1944717515757812</v>
      </c>
      <c r="BW64" s="196">
        <f>IFERROR((VLOOKUP($A64,'1718'!$F$10:$L$408,7,FALSE)/VLOOKUP($A64,'2018'!$F$10:$N$460,9,FALSE))*1000,#N/A)</f>
        <v>9.1308565884837076</v>
      </c>
      <c r="BX64" s="196">
        <f>IFERROR((VLOOKUP($A64,'1819'!$F$10:$L$408,7,FALSE)/VLOOKUP($A64,'2018'!$F$10:$N$460,9,FALSE))*1000,#N/A)</f>
        <v>10.557552930434287</v>
      </c>
      <c r="BY64" s="196">
        <f>IFERROR((VLOOKUP($A64,'1920'!$F$10:$L$408,7,FALSE)/VLOOKUP($A64,'2019'!$F$10:$N$464,8,FALSE))*1000,#N/A)</f>
        <v>8.5314175062442121</v>
      </c>
      <c r="BZ64" s="196">
        <f>IFERROR((VLOOKUP($A64,'20 21'!$F$10:$L$408,7,FALSE)/VLOOKUP($A64,'2020'!$F$10:$N$469,8,FALSE))*1000,#N/A)</f>
        <v>6.5023984482411841</v>
      </c>
      <c r="CA64" s="196">
        <f>IFERROR((VLOOKUP($A64,'21 22'!$F$10:$L$408,7,FALSE)/VLOOKUP($A64,'2021'!$F$10:$N$469,8,FALSE))*1000,#N/A)</f>
        <v>9.3053121905031411</v>
      </c>
      <c r="CB64" s="196">
        <f>IFERROR((VLOOKUP($A64,'22 23'!$F$10:$L$408,7,FALSE)/VLOOKUP($A64,'2022'!$F$10:$N$469,8,FALSE))*1000,#N/A)</f>
        <v>10.300594966657188</v>
      </c>
      <c r="CC64" s="196">
        <f>IFERROR((VLOOKUP($A64,'23 24'!$F$7:$M$408,7,FALSE)/VLOOKUP($A64,'2023'!$C$7:$N$469,9,FALSE))*1000,#N/A)</f>
        <v>8.9020771513353125</v>
      </c>
      <c r="CE64" s="198">
        <f>IFERROR((VLOOKUP($A64,'0910'!$F$10:$S$433,9,FALSE)/VLOOKUP($A64,'2010'!$C$5:$K$611,9,FALSE))*1000,#N/A)</f>
        <v>2.3579201934703748</v>
      </c>
      <c r="CF64" s="198">
        <f>IFERROR((VLOOKUP($A64,'1011'!$F$10:$S$433,10,FALSE)/VLOOKUP($A64,'2011'!$C$5:$K$611,9,FALSE))*1000,#N/A)</f>
        <v>2.0452358036573628</v>
      </c>
      <c r="CG64" s="198">
        <f>IFERROR((VLOOKUP($A64,'1112'!$F$10:$S$408,9,FALSE)/VLOOKUP($A64,'2012'!$F$10:$M$460,8,FALSE))*1000,#N/A)</f>
        <v>1.8576222435282839</v>
      </c>
      <c r="CH64" s="198">
        <f>IFERROR((VLOOKUP($A64,'1213'!$F$10:$S$408,9,FALSE)/VLOOKUP($A64,'2013'!$F$10:$M$460,8,FALSE))*1000,#N/A)</f>
        <v>3.2829940906106372</v>
      </c>
      <c r="CI64" s="198">
        <f>IFERROR((VLOOKUP($A64,'1314'!$F$10:$S$408,9,FALSE)/VLOOKUP($A64,'2014'!$F$10:$M$460,8,FALSE))*1000,#N/A)</f>
        <v>3.4449988120693753</v>
      </c>
      <c r="CJ64" s="198">
        <f>IFERROR((VLOOKUP($A64,'1415'!$F$10:$S$408,9,FALSE)/VLOOKUP($A64,'2015'!$F$10:$M$460,8,FALSE))*1000,#N/A)</f>
        <v>3.9504716981132075</v>
      </c>
      <c r="CK64" s="198">
        <f>IFERROR((VLOOKUP($A64,'1516'!$F$10:$S$408,9,FALSE)/VLOOKUP($A64,'2016'!$F$10:$M$460,8,FALSE))*1000,#N/A)</f>
        <v>5.1410878074428927</v>
      </c>
      <c r="CL64" s="198">
        <f>IFERROR((VLOOKUP($A64,'1617'!$F$10:$S$408,9,FALSE)/VLOOKUP($A64,'2017'!$F$10:$M$460,8,FALSE))*1000,#N/A)</f>
        <v>6.0718209680217425</v>
      </c>
      <c r="CM64" s="198">
        <f>IFERROR((VLOOKUP($A64,'1718'!$F$10:$S$408,9,FALSE)/VLOOKUP($A64,'2018'!$F$10:$N$460,9,FALSE))*1000,#N/A)</f>
        <v>6.9052102950408036</v>
      </c>
      <c r="CN64" s="198">
        <f>IFERROR((VLOOKUP($A64,'1819'!$F$10:$S$408,9,FALSE)/VLOOKUP($A64,'2018'!$F$10:$N$460,9,FALSE))*1000,#N/A)</f>
        <v>9.302060149517775</v>
      </c>
      <c r="CO64" s="198">
        <f>IFERROR((VLOOKUP($A64,'1920'!$F$10:$S$408,9,FALSE)/VLOOKUP($A64,'2019'!$F$10:$N$464,8,FALSE))*1000,#N/A)</f>
        <v>8.0262677854797531</v>
      </c>
      <c r="CP64" s="198">
        <f>IFERROR((VLOOKUP($A64,'20 21'!$F$10:$S$408,9,FALSE)/VLOOKUP($A64,'2020'!$F$10:$N$469,8,FALSE))*1000,#N/A)</f>
        <v>7.3840795937654118</v>
      </c>
      <c r="CQ64" s="198">
        <f>IFERROR((VLOOKUP($A64,'21 22'!$F$10:$S$408,9,FALSE)/VLOOKUP($A64,'2021'!$F$10:$N$469,8,FALSE))*1000,#N/A)</f>
        <v>6.8021287942274418</v>
      </c>
      <c r="CR64" s="198">
        <f>IFERROR((VLOOKUP($A64,'22 23'!$F$10:$S$408,9,FALSE)/VLOOKUP($A64,'2022'!$F$10:$N$469,8,FALSE))*1000,#N/A)</f>
        <v>7.8327440892289051</v>
      </c>
      <c r="CS64" s="196">
        <f>IFERROR((VLOOKUP($A64,'23 24'!$F$7:$S$408,9,FALSE)/VLOOKUP($A64,'2023'!$C$7:$N$469,9,FALSE))*1000,#N/A)</f>
        <v>8.9020771513353125</v>
      </c>
      <c r="CU64" s="198">
        <f>IFERROR((VLOOKUP($A64,'0910'!$F$10:$S$433,10,FALSE)/VLOOKUP($A64,'2010'!$C$5:$K$611,9,FALSE))*1000,#N/A)</f>
        <v>0.30229746070133007</v>
      </c>
      <c r="CV64" s="198">
        <f>IFERROR((VLOOKUP($A64,'1011'!$F$10:$S$433,11,FALSE)/VLOOKUP($A64,'2011'!$C$5:$K$611,9,FALSE))*1000,#N/A)</f>
        <v>0.12030798845043311</v>
      </c>
      <c r="CW64" s="198">
        <f>IFERROR((VLOOKUP($A64,'1112'!$F$10:$S$408,10,FALSE)/VLOOKUP($A64,'2012'!$F$10:$M$460,8,FALSE))*1000,#N/A)</f>
        <v>5.9923298178331731E-2</v>
      </c>
      <c r="CX64" s="198">
        <f>IFERROR((VLOOKUP($A64,'1213'!$F$10:$S$408,10,FALSE)/VLOOKUP($A64,'2013'!$F$10:$M$460,8,FALSE))*1000,#N/A)</f>
        <v>0.29845400823733059</v>
      </c>
      <c r="CY64" s="198">
        <f>IFERROR((VLOOKUP($A64,'1314'!$F$10:$S$408,10,FALSE)/VLOOKUP($A64,'2014'!$F$10:$M$460,8,FALSE))*1000,#N/A)</f>
        <v>0.23758612497030174</v>
      </c>
      <c r="CZ64" s="198">
        <f>IFERROR((VLOOKUP($A64,'1415'!$F$10:$S$408,10,FALSE)/VLOOKUP($A64,'2015'!$F$10:$M$460,8,FALSE))*1000,#N/A)</f>
        <v>1.3561320754716981</v>
      </c>
      <c r="DA64" s="198">
        <f>IFERROR((VLOOKUP($A64,'1516'!$F$10:$S$408,10,FALSE)/VLOOKUP($A64,'2016'!$F$10:$M$460,8,FALSE))*1000,#N/A)</f>
        <v>1.2268504995034175</v>
      </c>
      <c r="DB64" s="198">
        <f>IFERROR((VLOOKUP($A64,'1617'!$F$10:$S$408,10,FALSE)/VLOOKUP($A64,'2017'!$F$10:$M$460,8,FALSE))*1000,#N/A)</f>
        <v>1.5034985254149078</v>
      </c>
      <c r="DC64" s="198">
        <f>IFERROR((VLOOKUP($A64,'1718'!$F$10:$S$408,10,FALSE)/VLOOKUP($A64,'2018'!$F$10:$N$460,9,FALSE))*1000,#N/A)</f>
        <v>1.4837641956286023</v>
      </c>
      <c r="DD64" s="198">
        <f>IFERROR((VLOOKUP($A64,'1819'!$F$10:$S$408,10,FALSE)/VLOOKUP($A64,'2018'!$F$10:$N$460,9,FALSE))*1000,#N/A)</f>
        <v>1.5408320493066257</v>
      </c>
      <c r="DE64" s="198">
        <f>IFERROR((VLOOKUP($A64,'1920'!$F$10:$S$408,10,FALSE)/VLOOKUP($A64,'2019'!$F$10:$N$464,8,FALSE))*1000,#N/A)</f>
        <v>1.4593214155417731</v>
      </c>
      <c r="DF64" s="198">
        <f>IFERROR((VLOOKUP($A64,'20 21'!$F$10:$S$408,10,FALSE)/VLOOKUP($A64,'2020'!$F$10:$N$469,8,FALSE))*1000,#N/A)</f>
        <v>0.66126085914317123</v>
      </c>
      <c r="DG64" s="198">
        <f>IFERROR((VLOOKUP($A64,'21 22'!$F$10:$S$408,10,FALSE)/VLOOKUP($A64,'2021'!$F$10:$N$469,8,FALSE))*1000,#N/A)</f>
        <v>1.5780938802607665</v>
      </c>
      <c r="DH64" s="198">
        <f>IFERROR((VLOOKUP($A64,'22 23'!$F$10:$S$408,10,FALSE)/VLOOKUP($A64,'2022'!$F$10:$N$469,8,FALSE))*1000,#N/A)</f>
        <v>0.85838291388809906</v>
      </c>
      <c r="DI64" s="196">
        <f>IFERROR((VLOOKUP($A64,'23 24'!$F$7:$S$408,10,FALSE)/VLOOKUP($A64,'2023'!$C$7:$N$469,9,FALSE))*1000,#N/A)</f>
        <v>1.6426451886392539</v>
      </c>
      <c r="DK64" s="198">
        <f>IFERROR((VLOOKUP($A64,'0910'!$F$10:$S$433,11,FALSE)/VLOOKUP($A64,'2010'!$C$5:$K$611,9,FALSE))*1000,#N/A)</f>
        <v>0</v>
      </c>
      <c r="DL64" s="198">
        <f>IFERROR((VLOOKUP($A64,'1011'!$F$10:$S$433,12,FALSE)/VLOOKUP($A64,'2011'!$C$5:$K$611,9,FALSE))*1000,#N/A)</f>
        <v>0</v>
      </c>
      <c r="DM64" s="198">
        <f>IFERROR((VLOOKUP($A64,'1112'!$F$10:$S$408,11,FALSE)/VLOOKUP($A64,'2012'!$F$10:$M$460,8,FALSE))*1000,#N/A)</f>
        <v>0</v>
      </c>
      <c r="DN64" s="198">
        <f>IFERROR((VLOOKUP($A64,'1213'!$F$10:$S$408,11,FALSE)/VLOOKUP($A64,'2013'!$F$10:$M$460,8,FALSE))*1000,#N/A)</f>
        <v>0</v>
      </c>
      <c r="DO64" s="198">
        <f>IFERROR((VLOOKUP($A64,'1314'!$F$10:$S$408,11,FALSE)/VLOOKUP($A64,'2014'!$F$10:$M$460,8,FALSE))*1000,#N/A)</f>
        <v>0</v>
      </c>
      <c r="DP64" s="198">
        <f>IFERROR((VLOOKUP($A64,'1415'!$F$10:$S$408,11,FALSE)/VLOOKUP($A64,'2015'!$F$10:$M$460,8,FALSE))*1000,#N/A)</f>
        <v>0</v>
      </c>
      <c r="DQ64" s="198">
        <f>IFERROR((VLOOKUP($A64,'1516'!$F$10:$S$408,11,FALSE)/VLOOKUP($A64,'2016'!$F$10:$M$460,8,FALSE))*1000,#N/A)</f>
        <v>0</v>
      </c>
      <c r="DR64" s="198">
        <f>IFERROR((VLOOKUP($A64,'1617'!$F$10:$S$408,11,FALSE)/VLOOKUP($A64,'2017'!$F$10:$M$460,8,FALSE))*1000,#N/A)</f>
        <v>0</v>
      </c>
      <c r="DS64" s="198">
        <f>IFERROR((VLOOKUP($A64,'1718'!$F$10:$S$408,11,FALSE)/VLOOKUP($A64,'2018'!$F$10:$N$460,9,FALSE))*1000,#N/A)</f>
        <v>0</v>
      </c>
      <c r="DT64" s="198">
        <f>IFERROR((VLOOKUP($A64,'1819'!$F$10:$S$408,11,FALSE)/VLOOKUP($A64,'2018'!$F$10:$N$460,9,FALSE))*1000,#N/A)</f>
        <v>0</v>
      </c>
      <c r="DU64" s="198">
        <f>IFERROR((VLOOKUP($A64,'1920'!$F$10:$S$408,11,FALSE)/VLOOKUP($A64,'2019'!$F$10:$N$464,8,FALSE))*1000,#N/A)</f>
        <v>0</v>
      </c>
      <c r="DV64" s="198">
        <f>IFERROR((VLOOKUP($A64,'20 21'!$F$10:$S$408,11,FALSE)/VLOOKUP($A64,'2020'!$F$10:$N$469,8,FALSE))*1000,#N/A)</f>
        <v>0</v>
      </c>
      <c r="DW64" s="198">
        <f>IFERROR((VLOOKUP($A64,'21 22'!$F$10:$S$408,11,FALSE)/VLOOKUP($A64,'2021'!$F$10:$N$469,8,FALSE))*1000,#N/A)</f>
        <v>0</v>
      </c>
      <c r="DX64" s="198">
        <f>IFERROR((VLOOKUP($A64,'22 23'!$F$10:$S$408,11,FALSE)/VLOOKUP($A64,'2022'!$F$10:$N$469,8,FALSE))*1000,#N/A)</f>
        <v>0</v>
      </c>
      <c r="DY64" s="196">
        <f>IFERROR((VLOOKUP($A64,'23 24'!$F$7:$S$408,11,FALSE)/VLOOKUP($A64,'2023'!$C$7:$N$469,9,FALSE))*1000,#N/A)</f>
        <v>0</v>
      </c>
      <c r="EA64" s="198">
        <f>IFERROR((VLOOKUP($A64,'0910'!$F$10:$S$433,12,FALSE)/VLOOKUP($A64,'2010'!$C$5:$K$611,9,FALSE))*1000,#N/A)</f>
        <v>2.6602176541717051</v>
      </c>
      <c r="EB64" s="198">
        <f>IFERROR((VLOOKUP($A64,'1011'!$F$10:$S$433,13,FALSE)/VLOOKUP($A64,'2011'!$C$5:$K$611,9,FALSE))*1000,#N/A)</f>
        <v>2.1053897978825793</v>
      </c>
      <c r="EC64" s="198">
        <f>IFERROR((VLOOKUP($A64,'1112'!$F$10:$S$408,12,FALSE)/VLOOKUP($A64,'2012'!$F$10:$M$460,8,FALSE))*1000,#N/A)</f>
        <v>1.9175455417066154</v>
      </c>
      <c r="ED64" s="198">
        <f>IFERROR((VLOOKUP($A64,'1213'!$F$10:$S$408,12,FALSE)/VLOOKUP($A64,'2013'!$F$10:$M$460,8,FALSE))*1000,#N/A)</f>
        <v>3.5814480988479676</v>
      </c>
      <c r="EE64" s="198">
        <f>IFERROR((VLOOKUP($A64,'1314'!$F$10:$S$408,12,FALSE)/VLOOKUP($A64,'2014'!$F$10:$M$460,8,FALSE))*1000,#N/A)</f>
        <v>3.6231884057971016</v>
      </c>
      <c r="EF64" s="198">
        <f>IFERROR((VLOOKUP($A64,'1415'!$F$10:$S$408,12,FALSE)/VLOOKUP($A64,'2015'!$F$10:$M$460,8,FALSE))*1000,#N/A)</f>
        <v>5.2476415094339623</v>
      </c>
      <c r="EG64" s="198">
        <f>IFERROR((VLOOKUP($A64,'1516'!$F$10:$S$408,12,FALSE)/VLOOKUP($A64,'2016'!$F$10:$M$460,8,FALSE))*1000,#N/A)</f>
        <v>6.3679383069463107</v>
      </c>
      <c r="EH64" s="198">
        <f>IFERROR((VLOOKUP($A64,'1617'!$F$10:$S$408,12,FALSE)/VLOOKUP($A64,'2017'!$F$10:$M$460,8,FALSE))*1000,#N/A)</f>
        <v>7.5753194934366501</v>
      </c>
      <c r="EI64" s="198">
        <f>IFERROR((VLOOKUP($A64,'1718'!$F$10:$S$408,12,FALSE)/VLOOKUP($A64,'2018'!$F$10:$N$460,9,FALSE))*1000,#N/A)</f>
        <v>8.3889744906694066</v>
      </c>
      <c r="EJ64" s="198">
        <f>IFERROR((VLOOKUP($A64,'1819'!$F$10:$S$408,12,FALSE)/VLOOKUP($A64,'2018'!$F$10:$N$460,9,FALSE))*1000,#N/A)</f>
        <v>10.842892198824403</v>
      </c>
      <c r="EK64" s="198">
        <f>IFERROR((VLOOKUP($A64,'1920'!$F$10:$S$408,12,FALSE)/VLOOKUP($A64,'2019'!$F$10:$N$464,8,FALSE))*1000,#N/A)</f>
        <v>9.4855892010215257</v>
      </c>
      <c r="EL64" s="198">
        <f>IFERROR((VLOOKUP($A64,'20 21'!$F$10:$S$408,12,FALSE)/VLOOKUP($A64,'2020'!$F$10:$N$469,8,FALSE))*1000,#N/A)</f>
        <v>8.045340452908583</v>
      </c>
      <c r="EM64" s="198">
        <f>IFERROR((VLOOKUP($A64,'21 22'!$F$10:$S$408,12,FALSE)/VLOOKUP($A64,'2021'!$F$10:$N$469,8,FALSE))*1000,#N/A)</f>
        <v>8.3802226744882073</v>
      </c>
      <c r="EN64" s="198">
        <f>IFERROR((VLOOKUP($A64,'22 23'!$F$10:$S$408,12,FALSE)/VLOOKUP($A64,'2022'!$F$10:$N$469,8,FALSE))*1000,#N/A)</f>
        <v>8.6911270031170034</v>
      </c>
      <c r="EO64" s="196">
        <f>IFERROR((VLOOKUP($A64,'23 24'!$F$7:$S$408,12,FALSE)/VLOOKUP($A64,'2023'!$C$7:$N$469,9,FALSE))*1000,#N/A)</f>
        <v>10.544722339974566</v>
      </c>
    </row>
    <row r="65" spans="1:145" x14ac:dyDescent="0.3">
      <c r="A65" t="s">
        <v>1716</v>
      </c>
      <c r="B65" t="s">
        <v>1741</v>
      </c>
      <c r="C65" t="str">
        <f>IF(VLOOKUP($A65,'0910'!$F$10:$L$433,1,FALSE)=VLOOKUP($A65,'2010'!$C$5:$K$611,1,FALSE),VLOOKUP($A65,'0910'!$F$10:$L$433,1,FALSE),FALSE)</f>
        <v>Cheshire West and Chester</v>
      </c>
      <c r="D65" t="str">
        <f>IF(VLOOKUP($A65,'1011'!$F$10:$L$433,1,FALSE)=VLOOKUP($A65,'2011'!$C$5:$K$611,1,FALSE),VLOOKUP($A65,'1011'!$F$10:$L$433,1,FALSE),FALSE)</f>
        <v>Cheshire West and Chester</v>
      </c>
      <c r="E65" t="str">
        <f>IF(VLOOKUP(A65,'1112'!$F$10:$L$408,1,FALSE)=VLOOKUP(A65,'2012'!$F$10:$M$460,1,FALSE),VLOOKUP(A65,'1112'!$F$10:$L$408,1,FALSE),FALSE)</f>
        <v>Cheshire West and Chester</v>
      </c>
      <c r="F65" t="str">
        <f>IF(VLOOKUP($A65,'1213'!$F$10:$L$408,1,FALSE)=VLOOKUP($A65,'2013'!$F$10:$M$460,1,FALSE),VLOOKUP($A65,'1213'!$F$10:$L$408,1,FALSE),FALSE)</f>
        <v>Cheshire West and Chester</v>
      </c>
      <c r="G65" t="str">
        <f>IF(VLOOKUP($A65,'1314'!$F$10:$L$408,1,FALSE)=VLOOKUP($A65,'2014'!$F$10:$M$460,1,FALSE),VLOOKUP($A65,'1314'!$F$10:$L$408,1,FALSE),FALSE)</f>
        <v>Cheshire West and Chester</v>
      </c>
      <c r="H65" t="str">
        <f>IF(VLOOKUP($A65,'1415'!$F$10:$L$408,1,FALSE)=VLOOKUP($A65,'2015'!$F$10:$M$460,1,FALSE),VLOOKUP($A65,'1415'!$F$10:$L$408,1,FALSE),FALSE)</f>
        <v>Cheshire West and Chester</v>
      </c>
      <c r="I65" t="str">
        <f>IF(VLOOKUP($A65,'1516'!$F$10:$L$408,1,FALSE)=VLOOKUP($A65,'2015'!$F$10:$M$460,1,FALSE),VLOOKUP($A65,'1516'!$F$10:$L$408,1,FALSE),FALSE)</f>
        <v>Cheshire West and Chester</v>
      </c>
      <c r="J65" t="str">
        <f>IF(VLOOKUP($A65,'1617'!$F$10:$L$408,1,FALSE)=VLOOKUP($A65,'2016'!$F$10:$M$460,1,FALSE),VLOOKUP($A65,'1617'!$F$10:$L$408,1,FALSE),FALSE)</f>
        <v>Cheshire West and Chester</v>
      </c>
      <c r="K65" t="str">
        <f>IF(VLOOKUP($A65,'1718'!$F$10:$M$408,1,FALSE)=VLOOKUP($A65,'2017'!$F$10:$M$460,1,FALSE),VLOOKUP($A65,'1718'!$F$10:$M$408,1,FALSE),FALSE)</f>
        <v>Cheshire West and Chester</v>
      </c>
      <c r="L65" t="str">
        <f>IF(VLOOKUP($A65,'1819'!$F$10:$M$408,1,FALSE)=VLOOKUP($A65,'2018'!$F$10:$M$460,1,FALSE),VLOOKUP($A65,'1819'!$F$10:$M$408,1,FALSE),FALSE)</f>
        <v>Cheshire West and Chester</v>
      </c>
      <c r="M65" t="str">
        <f>IF(VLOOKUP($A65,'1920'!$F$10:$M$408,1,FALSE)=VLOOKUP($A65,'2019'!$F$10:$M$464,1,FALSE),VLOOKUP($A65,'1920'!$F$10:$M$408,1,FALSE),FALSE)</f>
        <v>Cheshire West and Chester</v>
      </c>
      <c r="N65" t="str">
        <f>IF(VLOOKUP($A65,'20 21'!$F$10:$N$408,1,FALSE)=VLOOKUP($A65,'2020'!$F$10:$O$468,1,FALSE),VLOOKUP($A65,'20 21'!$F$10:$N$408,1,FALSE),FALSE)</f>
        <v>Cheshire West and Chester</v>
      </c>
      <c r="O65" t="str">
        <f>IF(VLOOKUP($A65,'21 22'!$F$10:$N$408,1,FALSE)=VLOOKUP($A65,'2021'!$F$10:$O$471,1,FALSE),VLOOKUP($A65,'21 22'!$F$10:$N$408,1,FALSE),FALSE)</f>
        <v>Cheshire West and Chester</v>
      </c>
      <c r="P65" t="str">
        <f>IF(VLOOKUP($A65,'22 23'!$F$10:$N$408,1,FALSE)=VLOOKUP($A65,'2022'!$F$10:$O$468,1,FALSE),VLOOKUP($A65,'22 23'!$F$10:$N$408,1,FALSE),FALSE)</f>
        <v>Cheshire West and Chester</v>
      </c>
      <c r="Q65" t="str">
        <f>IF(VLOOKUP($A65,'23 24'!$F$7:$N$408,1,FALSE)=VLOOKUP($A65,'2023'!$C$7:$O$468,1,FALSE),VLOOKUP($A65,'23 24'!$F$7:$N$408,1,FALSE),FALSE)</f>
        <v>Cheshire West and Chester</v>
      </c>
      <c r="S65" s="196" t="e">
        <f>IFERROR((VLOOKUP($A65,'0910'!$F$10:$L$433,4,FALSE)/VLOOKUP($A65,'2010'!$C$5:$K$611,9,FALSE))*1000,#N/A)</f>
        <v>#N/A</v>
      </c>
      <c r="T65" s="196" t="e">
        <f>IFERROR((VLOOKUP($A65,'1011'!$F$10:$L$433,4,FALSE)/VLOOKUP($A65,'2011'!$C$5:$K$611,9,FALSE))*1000,#N/A)</f>
        <v>#N/A</v>
      </c>
      <c r="U65" s="196">
        <f>IFERROR((VLOOKUP($A65,'1112'!$F$10:$L$408,4,FALSE)/VLOOKUP($A65,'2012'!$F$10:$M$460,8,FALSE))*1000,#N/A)</f>
        <v>2.2241693064635708</v>
      </c>
      <c r="V65" s="196">
        <f>IFERROR((VLOOKUP($A65,'1213'!$F$10:$L$408,4,FALSE)/VLOOKUP($A65,'2013'!$F$10:$M$460,8,FALSE))*1000,#N/A)</f>
        <v>2.818035426731079</v>
      </c>
      <c r="W65" s="196">
        <f>IFERROR((VLOOKUP($A65,'1314'!$F$10:$L$408,4,FALSE)/VLOOKUP($A65,'2014'!$F$10:$M$460,8,FALSE))*1000,#N/A)</f>
        <v>7.3995066995533634</v>
      </c>
      <c r="X65" s="196">
        <f>IFERROR((VLOOKUP($A65,'1415'!$F$10:$L$408,4,FALSE)/VLOOKUP($A65,'2015'!$F$10:$M$460,8,FALSE))*1000,#N/A)</f>
        <v>4.7496536710864836</v>
      </c>
      <c r="Y65" s="196">
        <f>IFERROR((VLOOKUP($A65,'1516'!$F$10:$L$408,4,FALSE)/VLOOKUP($A65,'2016'!$F$10:$M$460,8,FALSE))*1000,#N/A)</f>
        <v>7.3035539615259211</v>
      </c>
      <c r="Z65" s="196">
        <f>IFERROR((VLOOKUP($A65,'1617'!$F$10:$L$408,4,FALSE)/VLOOKUP($A65,'2017'!$F$10:$M$460,8,FALSE))*1000,#N/A)</f>
        <v>10.684173263821844</v>
      </c>
      <c r="AA65" s="196">
        <f>IFERROR((VLOOKUP($A65,'1718'!$F$10:$L$408,4,FALSE)/VLOOKUP($A65,'2018'!$F$10:$N$460,9,FALSE))*1000,#N/A)</f>
        <v>8.4219858156028362</v>
      </c>
      <c r="AB65" s="196">
        <f>IFERROR((VLOOKUP($A65,'1819'!$F$10:$L$408,4,FALSE)/VLOOKUP($A65,'2018'!$F$10:$N$460,9,FALSE))*1000,#N/A)</f>
        <v>7.9154002026342454</v>
      </c>
      <c r="AC65" s="196">
        <f>IFERROR((VLOOKUP($A65,'1920'!$F$10:$L$408,4,FALSE)/VLOOKUP($A65,'2019'!$F$10:$N$464,8,FALSE))*1000,#N/A)</f>
        <v>6.4969951397478667</v>
      </c>
      <c r="AD65" s="196">
        <f>IFERROR((VLOOKUP($A65,'20 21'!$F$10:$M$408,4,FALSE)/VLOOKUP($A65,'2020'!$F$10:$N$469,8,FALSE))*1000,#N/A)</f>
        <v>5.1516925171976533</v>
      </c>
      <c r="AE65" s="196">
        <f>IFERROR((VLOOKUP($A65,'21 22'!$F$10:$M$408,4,FALSE)/VLOOKUP($A65,'2021'!$F$10:$N$469,8,FALSE))*1000,#N/A)</f>
        <v>5.5433396773776309</v>
      </c>
      <c r="AF65" s="196">
        <f>IFERROR((VLOOKUP($A65,'22 23'!$F$10:$M$408,4,FALSE)/VLOOKUP($A65,'2022'!$F$10:$N$469,8,FALSE))*1000,#N/A)</f>
        <v>4.3935658668749538</v>
      </c>
      <c r="AG65" s="196">
        <f>IFERROR((VLOOKUP($A65,'23 24'!$F$7:$M$408,4,FALSE)/VLOOKUP($A65,'2023'!$C$7:$N$469,9,FALSE))*1000,#N/A)</f>
        <v>3.1471091986370596</v>
      </c>
      <c r="AI65" s="196" t="e">
        <f>IFERROR((VLOOKUP($A65,'0910'!$F$10:$L$433,5,FALSE)/VLOOKUP($A65,'2010'!$C$5:$K$611,9,FALSE))*1000,#N/A)</f>
        <v>#N/A</v>
      </c>
      <c r="AJ65" s="196" t="e">
        <f>IFERROR((VLOOKUP($A65,'1011'!$F$10:$L$433,5,FALSE)/VLOOKUP($A65,'2011'!$C$5:$K$611,9,FALSE))*1000,#N/A)</f>
        <v>#N/A</v>
      </c>
      <c r="AK65" s="196">
        <f>IFERROR((VLOOKUP($A65,'1112'!$F$10:$L$408,5,FALSE)/VLOOKUP($A65,'2012'!$F$10:$M$460,8,FALSE))*1000,#N/A)</f>
        <v>0.40439441935701287</v>
      </c>
      <c r="AL65" s="196">
        <f>IFERROR((VLOOKUP($A65,'1213'!$F$10:$L$408,5,FALSE)/VLOOKUP($A65,'2013'!$F$10:$M$460,8,FALSE))*1000,#N/A)</f>
        <v>0.26838432635534087</v>
      </c>
      <c r="AM65" s="196">
        <f>IFERROR((VLOOKUP($A65,'1314'!$F$10:$L$408,5,FALSE)/VLOOKUP($A65,'2014'!$F$10:$M$460,8,FALSE))*1000,#N/A)</f>
        <v>0.9999333377774815</v>
      </c>
      <c r="AN65" s="196">
        <f>IFERROR((VLOOKUP($A65,'1415'!$F$10:$L$408,5,FALSE)/VLOOKUP($A65,'2015'!$F$10:$M$460,8,FALSE))*1000,#N/A)</f>
        <v>1.0554785935747741</v>
      </c>
      <c r="AO65" s="196">
        <f>IFERROR((VLOOKUP($A65,'1516'!$F$10:$L$408,5,FALSE)/VLOOKUP($A65,'2016'!$F$10:$M$460,8,FALSE))*1000,#N/A)</f>
        <v>1.2389957613302902</v>
      </c>
      <c r="AP65" s="196">
        <f>IFERROR((VLOOKUP($A65,'1617'!$F$10:$L$408,5,FALSE)/VLOOKUP($A65,'2017'!$F$10:$M$460,8,FALSE))*1000,#N/A)</f>
        <v>1.6734247280684817</v>
      </c>
      <c r="AQ65" s="196">
        <f>IFERROR((VLOOKUP($A65,'1718'!$F$10:$L$408,5,FALSE)/VLOOKUP($A65,'2018'!$F$10:$N$460,9,FALSE))*1000,#N/A)</f>
        <v>1.4564336372847011</v>
      </c>
      <c r="AR65" s="196">
        <f>IFERROR((VLOOKUP($A65,'1819'!$F$10:$L$408,5,FALSE)/VLOOKUP($A65,'2018'!$F$10:$N$460,9,FALSE))*1000,#N/A)</f>
        <v>1.2031408308004055</v>
      </c>
      <c r="AS65" s="196">
        <f>IFERROR((VLOOKUP($A65,'1920'!$F$10:$L$408,5,FALSE)/VLOOKUP($A65,'2019'!$F$10:$N$464,8,FALSE))*1000,#N/A)</f>
        <v>0.56223996401664234</v>
      </c>
      <c r="AT65" s="196">
        <f>IFERROR((VLOOKUP($A65,'20 21'!$F$10:$L$408,5,FALSE)/VLOOKUP($A65,'2020'!$F$10:$N$469,8,FALSE))*1000,#N/A)</f>
        <v>0.18620575363365011</v>
      </c>
      <c r="AU65" s="196">
        <f>IFERROR((VLOOKUP($A65,'21 22'!$F$10:$L$408,5,FALSE)/VLOOKUP($A65,'2021'!$F$10:$N$469,8,FALSE))*1000,#N/A)</f>
        <v>1.7861872293772367</v>
      </c>
      <c r="AV65" s="196">
        <f>IFERROR((VLOOKUP($A65,'22 23'!$F$10:$L$408,5,FALSE)/VLOOKUP($A65,'2022'!$F$10:$N$469,8,FALSE))*1000,#N/A)</f>
        <v>0.73226097781249244</v>
      </c>
      <c r="AW65" s="196">
        <f>IFERROR((VLOOKUP($A65,'23 24'!$F$7:$M$408,5,FALSE)/VLOOKUP($A65,'2023'!$C$7:$N$469,9,FALSE))*1000,#N/A)</f>
        <v>0.18156399222906114</v>
      </c>
      <c r="AY65" s="196" t="e">
        <f>IFERROR((VLOOKUP($A65,'0910'!$F$10:$L$433,6,FALSE)/VLOOKUP($A65,'2010'!$C$5:$K$611,9,FALSE))*1000,#N/A)</f>
        <v>#N/A</v>
      </c>
      <c r="AZ65" s="196" t="e">
        <f>IFERROR((VLOOKUP($A65,'1011'!$F$10:$L$433,6,FALSE)/VLOOKUP($A65,'2011'!$C$5:$K$611,9,FALSE))*1000,#N/A)</f>
        <v>#N/A</v>
      </c>
      <c r="BA65" s="196">
        <f>IFERROR((VLOOKUP($A65,'1112'!$F$10:$L$408,6,FALSE)/VLOOKUP($A65,'2012'!$F$10:$M$460,8,FALSE))*1000,#N/A)</f>
        <v>0</v>
      </c>
      <c r="BB65" s="196">
        <f>IFERROR((VLOOKUP($A65,'1213'!$F$10:$L$408,6,FALSE)/VLOOKUP($A65,'2013'!$F$10:$M$460,8,FALSE))*1000,#N/A)</f>
        <v>0</v>
      </c>
      <c r="BC65" s="196">
        <f>IFERROR((VLOOKUP($A65,'1314'!$F$10:$L$408,6,FALSE)/VLOOKUP($A65,'2014'!$F$10:$M$460,8,FALSE))*1000,#N/A)</f>
        <v>0</v>
      </c>
      <c r="BD65" s="196">
        <f>IFERROR((VLOOKUP($A65,'1415'!$F$10:$L$408,6,FALSE)/VLOOKUP($A65,'2015'!$F$10:$M$460,8,FALSE))*1000,#N/A)</f>
        <v>0</v>
      </c>
      <c r="BE65" s="196">
        <f>IFERROR((VLOOKUP($A65,'1516'!$F$10:$L$408,6,FALSE)/VLOOKUP($A65,'2016'!$F$10:$M$460,8,FALSE))*1000,#N/A)</f>
        <v>0</v>
      </c>
      <c r="BF65" s="196">
        <f>IFERROR((VLOOKUP($A65,'1617'!$F$10:$L$408,6,FALSE)/VLOOKUP($A65,'2017'!$F$10:$M$460,8,FALSE))*1000,#N/A)</f>
        <v>0</v>
      </c>
      <c r="BG65" s="196">
        <f>IFERROR((VLOOKUP($A65,'1718'!$F$10:$L$408,6,FALSE)/VLOOKUP($A65,'2018'!$F$10:$N$460,9,FALSE))*1000,#N/A)</f>
        <v>0</v>
      </c>
      <c r="BH65" s="196">
        <f>IFERROR((VLOOKUP($A65,'1819'!$F$10:$L$408,6,FALSE)/VLOOKUP($A65,'2018'!$F$10:$N$460,9,FALSE))*1000,#N/A)</f>
        <v>0</v>
      </c>
      <c r="BI65" s="196">
        <f>IFERROR((VLOOKUP($A65,'1920'!$F$10:$L$408,6,FALSE)/VLOOKUP($A65,'2019'!$F$10:$N$464,8,FALSE))*1000,#N/A)</f>
        <v>0</v>
      </c>
      <c r="BJ65" s="196">
        <f>IFERROR((VLOOKUP($A65,'20 21'!$F$10:$L$408,6,FALSE)/VLOOKUP($A65,'2020'!$F$10:$N$469,8,FALSE))*1000,#N/A)</f>
        <v>0</v>
      </c>
      <c r="BK65" s="196">
        <f>IFERROR((VLOOKUP($A65,'21 22'!$F$10:$L$408,6,FALSE)/VLOOKUP($A65,'2021'!$F$10:$N$469,8,FALSE))*1000,#N/A)</f>
        <v>6.1592663081973677E-2</v>
      </c>
      <c r="BL65" s="196">
        <f>IFERROR((VLOOKUP($A65,'22 23'!$F$10:$L$408,6,FALSE)/VLOOKUP($A65,'2022'!$F$10:$N$469,8,FALSE))*1000,#N/A)</f>
        <v>0</v>
      </c>
      <c r="BM65" s="196">
        <f>IFERROR((VLOOKUP($A65,'23 24'!$F$7:$M$408,6,FALSE)/VLOOKUP($A65,'2023'!$C$7:$N$469,9,FALSE))*1000,#N/A)</f>
        <v>0</v>
      </c>
      <c r="BO65" s="196" t="e">
        <f>IFERROR((VLOOKUP($A65,'0910'!$F$10:$L$433,7,FALSE)/VLOOKUP($A65,'2010'!$C$5:$K$611,9,FALSE))*1000,#N/A)</f>
        <v>#N/A</v>
      </c>
      <c r="BP65" s="196" t="e">
        <f>IFERROR((VLOOKUP($A65,'1011'!$F$10:$L$433,7,FALSE)/VLOOKUP($A65,'2011'!$C$5:$K$611,9,FALSE))*1000,#N/A)</f>
        <v>#N/A</v>
      </c>
      <c r="BQ65" s="196">
        <f>IFERROR((VLOOKUP($A65,'1112'!$F$10:$L$408,7,FALSE)/VLOOKUP($A65,'2012'!$F$10:$M$460,8,FALSE))*1000,#N/A)</f>
        <v>2.6285637258205838</v>
      </c>
      <c r="BR65" s="196">
        <f>IFERROR((VLOOKUP($A65,'1213'!$F$10:$L$408,7,FALSE)/VLOOKUP($A65,'2013'!$F$10:$M$460,8,FALSE))*1000,#N/A)</f>
        <v>3.0864197530864197</v>
      </c>
      <c r="BS65" s="196">
        <f>IFERROR((VLOOKUP($A65,'1314'!$F$10:$L$408,7,FALSE)/VLOOKUP($A65,'2014'!$F$10:$M$460,8,FALSE))*1000,#N/A)</f>
        <v>8.3994400373308444</v>
      </c>
      <c r="BT65" s="196">
        <f>IFERROR((VLOOKUP($A65,'1415'!$F$10:$L$408,7,FALSE)/VLOOKUP($A65,'2015'!$F$10:$M$460,8,FALSE))*1000,#N/A)</f>
        <v>5.7391648525628343</v>
      </c>
      <c r="BU65" s="196">
        <f>IFERROR((VLOOKUP($A65,'1516'!$F$10:$L$408,7,FALSE)/VLOOKUP($A65,'2016'!$F$10:$M$460,8,FALSE))*1000,#N/A)</f>
        <v>8.5425497228562115</v>
      </c>
      <c r="BV65" s="196">
        <f>IFERROR((VLOOKUP($A65,'1617'!$F$10:$L$408,7,FALSE)/VLOOKUP($A65,'2017'!$F$10:$M$460,8,FALSE))*1000,#N/A)</f>
        <v>12.357597991890326</v>
      </c>
      <c r="BW65" s="196">
        <f>IFERROR((VLOOKUP($A65,'1718'!$F$10:$L$408,7,FALSE)/VLOOKUP($A65,'2018'!$F$10:$N$460,9,FALSE))*1000,#N/A)</f>
        <v>9.8150962512664641</v>
      </c>
      <c r="BX65" s="196">
        <f>IFERROR((VLOOKUP($A65,'1819'!$F$10:$L$408,7,FALSE)/VLOOKUP($A65,'2018'!$F$10:$N$460,9,FALSE))*1000,#N/A)</f>
        <v>9.1185410334346493</v>
      </c>
      <c r="BY65" s="196">
        <f>IFERROR((VLOOKUP($A65,'1920'!$F$10:$L$408,7,FALSE)/VLOOKUP($A65,'2019'!$F$10:$N$464,8,FALSE))*1000,#N/A)</f>
        <v>6.9967639966515494</v>
      </c>
      <c r="BZ65" s="196">
        <f>IFERROR((VLOOKUP($A65,'20 21'!$F$10:$L$408,7,FALSE)/VLOOKUP($A65,'2020'!$F$10:$N$469,8,FALSE))*1000,#N/A)</f>
        <v>5.3378982708313032</v>
      </c>
      <c r="CA65" s="196">
        <f>IFERROR((VLOOKUP($A65,'21 22'!$F$10:$L$408,7,FALSE)/VLOOKUP($A65,'2021'!$F$10:$N$469,8,FALSE))*1000,#N/A)</f>
        <v>7.3295269067548681</v>
      </c>
      <c r="CB65" s="196">
        <f>IFERROR((VLOOKUP($A65,'22 23'!$F$10:$L$408,7,FALSE)/VLOOKUP($A65,'2022'!$F$10:$N$469,8,FALSE))*1000,#N/A)</f>
        <v>5.1868485928384871</v>
      </c>
      <c r="CC65" s="196">
        <f>IFERROR((VLOOKUP($A65,'23 24'!$F$7:$M$408,7,FALSE)/VLOOKUP($A65,'2023'!$C$7:$N$469,9,FALSE))*1000,#N/A)</f>
        <v>3.3286731908661209</v>
      </c>
      <c r="CE65" s="198" t="e">
        <f>IFERROR((VLOOKUP($A65,'0910'!$F$10:$S$433,9,FALSE)/VLOOKUP($A65,'2010'!$C$5:$K$611,9,FALSE))*1000,#N/A)</f>
        <v>#N/A</v>
      </c>
      <c r="CF65" s="198" t="e">
        <f>IFERROR((VLOOKUP($A65,'1011'!$F$10:$S$433,10,FALSE)/VLOOKUP($A65,'2011'!$C$5:$K$611,9,FALSE))*1000,#N/A)</f>
        <v>#N/A</v>
      </c>
      <c r="CG65" s="198">
        <f>IFERROR((VLOOKUP($A65,'1112'!$F$10:$S$408,9,FALSE)/VLOOKUP($A65,'2012'!$F$10:$M$460,8,FALSE))*1000,#N/A)</f>
        <v>2.6959627957134193</v>
      </c>
      <c r="CH65" s="198">
        <f>IFERROR((VLOOKUP($A65,'1213'!$F$10:$S$408,9,FALSE)/VLOOKUP($A65,'2013'!$F$10:$M$460,8,FALSE))*1000,#N/A)</f>
        <v>2.7509393451422439</v>
      </c>
      <c r="CI65" s="198">
        <f>IFERROR((VLOOKUP($A65,'1314'!$F$10:$S$408,9,FALSE)/VLOOKUP($A65,'2014'!$F$10:$M$460,8,FALSE))*1000,#N/A)</f>
        <v>3.5997600159989336</v>
      </c>
      <c r="CJ65" s="198">
        <f>IFERROR((VLOOKUP($A65,'1415'!$F$10:$S$408,9,FALSE)/VLOOKUP($A65,'2015'!$F$10:$M$460,8,FALSE))*1000,#N/A)</f>
        <v>5.1454581436770237</v>
      </c>
      <c r="CK65" s="198">
        <f>IFERROR((VLOOKUP($A65,'1516'!$F$10:$S$408,9,FALSE)/VLOOKUP($A65,'2016'!$F$10:$M$460,8,FALSE))*1000,#N/A)</f>
        <v>6.4558200195630908</v>
      </c>
      <c r="CL65" s="198">
        <f>IFERROR((VLOOKUP($A65,'1617'!$F$10:$S$408,9,FALSE)/VLOOKUP($A65,'2017'!$F$10:$M$460,8,FALSE))*1000,#N/A)</f>
        <v>7.4660487867670717</v>
      </c>
      <c r="CM65" s="198">
        <f>IFERROR((VLOOKUP($A65,'1718'!$F$10:$S$408,9,FALSE)/VLOOKUP($A65,'2018'!$F$10:$N$460,9,FALSE))*1000,#N/A)</f>
        <v>7.7254305977710231</v>
      </c>
      <c r="CN65" s="198">
        <f>IFERROR((VLOOKUP($A65,'1819'!$F$10:$S$408,9,FALSE)/VLOOKUP($A65,'2018'!$F$10:$N$460,9,FALSE))*1000,#N/A)</f>
        <v>9.5618034447821678</v>
      </c>
      <c r="CO65" s="198">
        <f>IFERROR((VLOOKUP($A65,'1920'!$F$10:$S$408,9,FALSE)/VLOOKUP($A65,'2019'!$F$10:$N$464,8,FALSE))*1000,#N/A)</f>
        <v>7.30911953221635</v>
      </c>
      <c r="CP65" s="198">
        <f>IFERROR((VLOOKUP($A65,'20 21'!$F$10:$S$408,9,FALSE)/VLOOKUP($A65,'2020'!$F$10:$N$469,8,FALSE))*1000,#N/A)</f>
        <v>5.5241040244649531</v>
      </c>
      <c r="CQ65" s="198">
        <f>IFERROR((VLOOKUP($A65,'21 22'!$F$10:$S$408,9,FALSE)/VLOOKUP($A65,'2021'!$F$10:$N$469,8,FALSE))*1000,#N/A)</f>
        <v>6.3440442974432889</v>
      </c>
      <c r="CR65" s="198">
        <f>IFERROR((VLOOKUP($A65,'22 23'!$F$10:$S$408,9,FALSE)/VLOOKUP($A65,'2022'!$F$10:$N$469,8,FALSE))*1000,#N/A)</f>
        <v>5.4309355854426515</v>
      </c>
      <c r="CS65" s="196">
        <f>IFERROR((VLOOKUP($A65,'23 24'!$F$7:$S$408,9,FALSE)/VLOOKUP($A65,'2023'!$C$7:$N$469,9,FALSE))*1000,#N/A)</f>
        <v>3.691801175324243</v>
      </c>
      <c r="CU65" s="198" t="e">
        <f>IFERROR((VLOOKUP($A65,'0910'!$F$10:$S$433,10,FALSE)/VLOOKUP($A65,'2010'!$C$5:$K$611,9,FALSE))*1000,#N/A)</f>
        <v>#N/A</v>
      </c>
      <c r="CV65" s="198" t="e">
        <f>IFERROR((VLOOKUP($A65,'1011'!$F$10:$S$433,11,FALSE)/VLOOKUP($A65,'2011'!$C$5:$K$611,9,FALSE))*1000,#N/A)</f>
        <v>#N/A</v>
      </c>
      <c r="CW65" s="198">
        <f>IFERROR((VLOOKUP($A65,'1112'!$F$10:$S$408,10,FALSE)/VLOOKUP($A65,'2012'!$F$10:$M$460,8,FALSE))*1000,#N/A)</f>
        <v>0.53919255914268382</v>
      </c>
      <c r="CX65" s="198">
        <f>IFERROR((VLOOKUP($A65,'1213'!$F$10:$S$408,10,FALSE)/VLOOKUP($A65,'2013'!$F$10:$M$460,8,FALSE))*1000,#N/A)</f>
        <v>0.40257648953301128</v>
      </c>
      <c r="CY65" s="198">
        <f>IFERROR((VLOOKUP($A65,'1314'!$F$10:$S$408,10,FALSE)/VLOOKUP($A65,'2014'!$F$10:$M$460,8,FALSE))*1000,#N/A)</f>
        <v>0.53329778014799012</v>
      </c>
      <c r="CZ65" s="198">
        <f>IFERROR((VLOOKUP($A65,'1415'!$F$10:$S$408,10,FALSE)/VLOOKUP($A65,'2015'!$F$10:$M$460,8,FALSE))*1000,#N/A)</f>
        <v>1.2533808298700442</v>
      </c>
      <c r="DA65" s="198">
        <f>IFERROR((VLOOKUP($A65,'1516'!$F$10:$S$408,10,FALSE)/VLOOKUP($A65,'2016'!$F$10:$M$460,8,FALSE))*1000,#N/A)</f>
        <v>1.4998369742419302</v>
      </c>
      <c r="DB65" s="198">
        <f>IFERROR((VLOOKUP($A65,'1617'!$F$10:$S$408,10,FALSE)/VLOOKUP($A65,'2017'!$F$10:$M$460,8,FALSE))*1000,#N/A)</f>
        <v>1.0941623221986227</v>
      </c>
      <c r="DC65" s="198">
        <f>IFERROR((VLOOKUP($A65,'1718'!$F$10:$S$408,10,FALSE)/VLOOKUP($A65,'2018'!$F$10:$N$460,9,FALSE))*1000,#N/A)</f>
        <v>2.5329280648429586</v>
      </c>
      <c r="DD65" s="198">
        <f>IFERROR((VLOOKUP($A65,'1819'!$F$10:$S$408,10,FALSE)/VLOOKUP($A65,'2018'!$F$10:$N$460,9,FALSE))*1000,#N/A)</f>
        <v>1.9630192502532928</v>
      </c>
      <c r="DE65" s="198">
        <f>IFERROR((VLOOKUP($A65,'1920'!$F$10:$S$408,10,FALSE)/VLOOKUP($A65,'2019'!$F$10:$N$464,8,FALSE))*1000,#N/A)</f>
        <v>0.49976885690368206</v>
      </c>
      <c r="DF65" s="198">
        <f>IFERROR((VLOOKUP($A65,'20 21'!$F$10:$S$408,10,FALSE)/VLOOKUP($A65,'2020'!$F$10:$N$469,8,FALSE))*1000,#N/A)</f>
        <v>0.62068584544550032</v>
      </c>
      <c r="DG65" s="198">
        <f>IFERROR((VLOOKUP($A65,'21 22'!$F$10:$S$408,10,FALSE)/VLOOKUP($A65,'2021'!$F$10:$N$469,8,FALSE))*1000,#N/A)</f>
        <v>0.554333967737763</v>
      </c>
      <c r="DH65" s="198">
        <f>IFERROR((VLOOKUP($A65,'22 23'!$F$10:$S$408,10,FALSE)/VLOOKUP($A65,'2022'!$F$10:$N$469,8,FALSE))*1000,#N/A)</f>
        <v>0.61021748151041033</v>
      </c>
      <c r="DI65" s="196">
        <f>IFERROR((VLOOKUP($A65,'23 24'!$F$7:$S$408,10,FALSE)/VLOOKUP($A65,'2023'!$C$7:$N$469,9,FALSE))*1000,#N/A)</f>
        <v>0.90781996114530561</v>
      </c>
      <c r="DK65" s="198" t="e">
        <f>IFERROR((VLOOKUP($A65,'0910'!$F$10:$S$433,11,FALSE)/VLOOKUP($A65,'2010'!$C$5:$K$611,9,FALSE))*1000,#N/A)</f>
        <v>#N/A</v>
      </c>
      <c r="DL65" s="198" t="e">
        <f>IFERROR((VLOOKUP($A65,'1011'!$F$10:$S$433,12,FALSE)/VLOOKUP($A65,'2011'!$C$5:$K$611,9,FALSE))*1000,#N/A)</f>
        <v>#N/A</v>
      </c>
      <c r="DM65" s="198">
        <f>IFERROR((VLOOKUP($A65,'1112'!$F$10:$S$408,11,FALSE)/VLOOKUP($A65,'2012'!$F$10:$M$460,8,FALSE))*1000,#N/A)</f>
        <v>0</v>
      </c>
      <c r="DN65" s="198">
        <f>IFERROR((VLOOKUP($A65,'1213'!$F$10:$S$408,11,FALSE)/VLOOKUP($A65,'2013'!$F$10:$M$460,8,FALSE))*1000,#N/A)</f>
        <v>0</v>
      </c>
      <c r="DO65" s="198">
        <f>IFERROR((VLOOKUP($A65,'1314'!$F$10:$S$408,11,FALSE)/VLOOKUP($A65,'2014'!$F$10:$M$460,8,FALSE))*1000,#N/A)</f>
        <v>0</v>
      </c>
      <c r="DP65" s="198">
        <f>IFERROR((VLOOKUP($A65,'1415'!$F$10:$S$408,11,FALSE)/VLOOKUP($A65,'2015'!$F$10:$M$460,8,FALSE))*1000,#N/A)</f>
        <v>0</v>
      </c>
      <c r="DQ65" s="198">
        <f>IFERROR((VLOOKUP($A65,'1516'!$F$10:$S$408,11,FALSE)/VLOOKUP($A65,'2016'!$F$10:$M$460,8,FALSE))*1000,#N/A)</f>
        <v>0</v>
      </c>
      <c r="DR65" s="198">
        <f>IFERROR((VLOOKUP($A65,'1617'!$F$10:$S$408,11,FALSE)/VLOOKUP($A65,'2017'!$F$10:$M$460,8,FALSE))*1000,#N/A)</f>
        <v>0</v>
      </c>
      <c r="DS65" s="198">
        <f>IFERROR((VLOOKUP($A65,'1718'!$F$10:$S$408,11,FALSE)/VLOOKUP($A65,'2018'!$F$10:$N$460,9,FALSE))*1000,#N/A)</f>
        <v>0</v>
      </c>
      <c r="DT65" s="198">
        <f>IFERROR((VLOOKUP($A65,'1819'!$F$10:$S$408,11,FALSE)/VLOOKUP($A65,'2018'!$F$10:$N$460,9,FALSE))*1000,#N/A)</f>
        <v>0</v>
      </c>
      <c r="DU65" s="198">
        <f>IFERROR((VLOOKUP($A65,'1920'!$F$10:$S$408,11,FALSE)/VLOOKUP($A65,'2019'!$F$10:$N$464,8,FALSE))*1000,#N/A)</f>
        <v>0</v>
      </c>
      <c r="DV65" s="198">
        <f>IFERROR((VLOOKUP($A65,'20 21'!$F$10:$S$408,11,FALSE)/VLOOKUP($A65,'2020'!$F$10:$N$469,8,FALSE))*1000,#N/A)</f>
        <v>0</v>
      </c>
      <c r="DW65" s="198">
        <f>IFERROR((VLOOKUP($A65,'21 22'!$F$10:$S$408,11,FALSE)/VLOOKUP($A65,'2021'!$F$10:$N$469,8,FALSE))*1000,#N/A)</f>
        <v>0</v>
      </c>
      <c r="DX65" s="198">
        <f>IFERROR((VLOOKUP($A65,'22 23'!$F$10:$S$408,11,FALSE)/VLOOKUP($A65,'2022'!$F$10:$N$469,8,FALSE))*1000,#N/A)</f>
        <v>0</v>
      </c>
      <c r="DY65" s="196">
        <f>IFERROR((VLOOKUP($A65,'23 24'!$F$7:$S$408,11,FALSE)/VLOOKUP($A65,'2023'!$C$7:$N$469,9,FALSE))*1000,#N/A)</f>
        <v>0</v>
      </c>
      <c r="EA65" s="198" t="e">
        <f>IFERROR((VLOOKUP($A65,'0910'!$F$10:$S$433,12,FALSE)/VLOOKUP($A65,'2010'!$C$5:$K$611,9,FALSE))*1000,#N/A)</f>
        <v>#N/A</v>
      </c>
      <c r="EB65" s="198" t="e">
        <f>IFERROR((VLOOKUP($A65,'1011'!$F$10:$S$433,13,FALSE)/VLOOKUP($A65,'2011'!$C$5:$K$611,9,FALSE))*1000,#N/A)</f>
        <v>#N/A</v>
      </c>
      <c r="EC65" s="198">
        <f>IFERROR((VLOOKUP($A65,'1112'!$F$10:$S$408,12,FALSE)/VLOOKUP($A65,'2012'!$F$10:$M$460,8,FALSE))*1000,#N/A)</f>
        <v>3.2351553548561029</v>
      </c>
      <c r="ED65" s="198">
        <f>IFERROR((VLOOKUP($A65,'1213'!$F$10:$S$408,12,FALSE)/VLOOKUP($A65,'2013'!$F$10:$M$460,8,FALSE))*1000,#N/A)</f>
        <v>3.1535158346752552</v>
      </c>
      <c r="EE65" s="198">
        <f>IFERROR((VLOOKUP($A65,'1314'!$F$10:$S$408,12,FALSE)/VLOOKUP($A65,'2014'!$F$10:$M$460,8,FALSE))*1000,#N/A)</f>
        <v>4.1330577961469235</v>
      </c>
      <c r="EF65" s="198">
        <f>IFERROR((VLOOKUP($A65,'1415'!$F$10:$S$408,12,FALSE)/VLOOKUP($A65,'2015'!$F$10:$M$460,8,FALSE))*1000,#N/A)</f>
        <v>6.3988389735470683</v>
      </c>
      <c r="EG65" s="198">
        <f>IFERROR((VLOOKUP($A65,'1516'!$F$10:$S$408,12,FALSE)/VLOOKUP($A65,'2016'!$F$10:$M$460,8,FALSE))*1000,#N/A)</f>
        <v>7.9556569938050208</v>
      </c>
      <c r="EH65" s="198">
        <f>IFERROR((VLOOKUP($A65,'1617'!$F$10:$S$408,12,FALSE)/VLOOKUP($A65,'2017'!$F$10:$M$460,8,FALSE))*1000,#N/A)</f>
        <v>8.560211108965694</v>
      </c>
      <c r="EI65" s="198">
        <f>IFERROR((VLOOKUP($A65,'1718'!$F$10:$S$408,12,FALSE)/VLOOKUP($A65,'2018'!$F$10:$N$460,9,FALSE))*1000,#N/A)</f>
        <v>10.258358662613981</v>
      </c>
      <c r="EJ65" s="198">
        <f>IFERROR((VLOOKUP($A65,'1819'!$F$10:$S$408,12,FALSE)/VLOOKUP($A65,'2018'!$F$10:$N$460,9,FALSE))*1000,#N/A)</f>
        <v>11.524822695035461</v>
      </c>
      <c r="EK65" s="198">
        <f>IFERROR((VLOOKUP($A65,'1920'!$F$10:$S$408,12,FALSE)/VLOOKUP($A65,'2019'!$F$10:$N$464,8,FALSE))*1000,#N/A)</f>
        <v>7.8713594962329916</v>
      </c>
      <c r="EL65" s="198">
        <f>IFERROR((VLOOKUP($A65,'20 21'!$F$10:$S$408,12,FALSE)/VLOOKUP($A65,'2020'!$F$10:$N$469,8,FALSE))*1000,#N/A)</f>
        <v>6.1447898699104533</v>
      </c>
      <c r="EM65" s="198">
        <f>IFERROR((VLOOKUP($A65,'21 22'!$F$10:$S$408,12,FALSE)/VLOOKUP($A65,'2021'!$F$10:$N$469,8,FALSE))*1000,#N/A)</f>
        <v>6.8983782651810515</v>
      </c>
      <c r="EN65" s="198">
        <f>IFERROR((VLOOKUP($A65,'22 23'!$F$10:$S$408,12,FALSE)/VLOOKUP($A65,'2022'!$F$10:$N$469,8,FALSE))*1000,#N/A)</f>
        <v>6.0411530669530613</v>
      </c>
      <c r="EO65" s="196">
        <f>IFERROR((VLOOKUP($A65,'23 24'!$F$7:$S$408,12,FALSE)/VLOOKUP($A65,'2023'!$C$7:$N$469,9,FALSE))*1000,#N/A)</f>
        <v>4.5996211364695494</v>
      </c>
    </row>
    <row r="66" spans="1:145" x14ac:dyDescent="0.3">
      <c r="A66" t="s">
        <v>553</v>
      </c>
      <c r="B66" t="s">
        <v>1743</v>
      </c>
      <c r="C66" t="str">
        <f>IF(VLOOKUP($A66,'0910'!$F$10:$L$433,1,FALSE)=VLOOKUP($A66,'2010'!$C$5:$K$611,1,FALSE),VLOOKUP($A66,'0910'!$F$10:$L$433,1,FALSE),FALSE)</f>
        <v>Chesterfield</v>
      </c>
      <c r="D66" t="str">
        <f>IF(VLOOKUP($A66,'1011'!$F$10:$L$433,1,FALSE)=VLOOKUP($A66,'2011'!$C$5:$K$611,1,FALSE),VLOOKUP($A66,'1011'!$F$10:$L$433,1,FALSE),FALSE)</f>
        <v>Chesterfield</v>
      </c>
      <c r="E66" t="str">
        <f>IF(VLOOKUP(A66,'1112'!$F$10:$L$408,1,FALSE)=VLOOKUP(A66,'2012'!$F$10:$M$460,1,FALSE),VLOOKUP(A66,'1112'!$F$10:$L$408,1,FALSE),FALSE)</f>
        <v>Chesterfield</v>
      </c>
      <c r="F66" t="str">
        <f>IF(VLOOKUP($A66,'1213'!$F$10:$L$408,1,FALSE)=VLOOKUP($A66,'2013'!$F$10:$M$460,1,FALSE),VLOOKUP($A66,'1213'!$F$10:$L$408,1,FALSE),FALSE)</f>
        <v>Chesterfield</v>
      </c>
      <c r="G66" t="str">
        <f>IF(VLOOKUP($A66,'1314'!$F$10:$L$408,1,FALSE)=VLOOKUP($A66,'2014'!$F$10:$M$460,1,FALSE),VLOOKUP($A66,'1314'!$F$10:$L$408,1,FALSE),FALSE)</f>
        <v>Chesterfield</v>
      </c>
      <c r="H66" t="str">
        <f>IF(VLOOKUP($A66,'1415'!$F$10:$L$408,1,FALSE)=VLOOKUP($A66,'2015'!$F$10:$M$460,1,FALSE),VLOOKUP($A66,'1415'!$F$10:$L$408,1,FALSE),FALSE)</f>
        <v>Chesterfield</v>
      </c>
      <c r="I66" t="str">
        <f>IF(VLOOKUP($A66,'1516'!$F$10:$L$408,1,FALSE)=VLOOKUP($A66,'2015'!$F$10:$M$460,1,FALSE),VLOOKUP($A66,'1516'!$F$10:$L$408,1,FALSE),FALSE)</f>
        <v>Chesterfield</v>
      </c>
      <c r="J66" t="str">
        <f>IF(VLOOKUP($A66,'1617'!$F$10:$L$408,1,FALSE)=VLOOKUP($A66,'2016'!$F$10:$M$460,1,FALSE),VLOOKUP($A66,'1617'!$F$10:$L$408,1,FALSE),FALSE)</f>
        <v>Chesterfield</v>
      </c>
      <c r="K66" t="str">
        <f>IF(VLOOKUP($A66,'1718'!$F$10:$M$408,1,FALSE)=VLOOKUP($A66,'2017'!$F$10:$M$460,1,FALSE),VLOOKUP($A66,'1718'!$F$10:$M$408,1,FALSE),FALSE)</f>
        <v>Chesterfield</v>
      </c>
      <c r="L66" t="str">
        <f>IF(VLOOKUP($A66,'1819'!$F$10:$M$408,1,FALSE)=VLOOKUP($A66,'2018'!$F$10:$M$460,1,FALSE),VLOOKUP($A66,'1819'!$F$10:$M$408,1,FALSE),FALSE)</f>
        <v>Chesterfield</v>
      </c>
      <c r="M66" t="str">
        <f>IF(VLOOKUP($A66,'1920'!$F$10:$M$408,1,FALSE)=VLOOKUP($A66,'2019'!$F$10:$M$464,1,FALSE),VLOOKUP($A66,'1920'!$F$10:$M$408,1,FALSE),FALSE)</f>
        <v>Chesterfield</v>
      </c>
      <c r="N66" t="str">
        <f>IF(VLOOKUP($A66,'20 21'!$F$10:$N$408,1,FALSE)=VLOOKUP($A66,'2020'!$F$10:$O$468,1,FALSE),VLOOKUP($A66,'20 21'!$F$10:$N$408,1,FALSE),FALSE)</f>
        <v>Chesterfield</v>
      </c>
      <c r="O66" t="str">
        <f>IF(VLOOKUP($A66,'21 22'!$F$10:$N$408,1,FALSE)=VLOOKUP($A66,'2021'!$F$10:$O$471,1,FALSE),VLOOKUP($A66,'21 22'!$F$10:$N$408,1,FALSE),FALSE)</f>
        <v>Chesterfield</v>
      </c>
      <c r="P66" t="str">
        <f>IF(VLOOKUP($A66,'22 23'!$F$10:$N$408,1,FALSE)=VLOOKUP($A66,'2022'!$F$10:$O$468,1,FALSE),VLOOKUP($A66,'22 23'!$F$10:$N$408,1,FALSE),FALSE)</f>
        <v>Chesterfield</v>
      </c>
      <c r="Q66" t="str">
        <f>IF(VLOOKUP($A66,'23 24'!$F$7:$N$408,1,FALSE)=VLOOKUP($A66,'2023'!$C$7:$O$468,1,FALSE),VLOOKUP($A66,'23 24'!$F$7:$N$408,1,FALSE),FALSE)</f>
        <v>Chesterfield</v>
      </c>
      <c r="S66" s="196">
        <f>IFERROR((VLOOKUP($A66,'0910'!$F$10:$L$433,4,FALSE)/VLOOKUP($A66,'2010'!$C$5:$K$611,9,FALSE))*1000,#N/A)</f>
        <v>0.41322314049586778</v>
      </c>
      <c r="T66" s="196">
        <f>IFERROR((VLOOKUP($A66,'1011'!$F$10:$L$433,4,FALSE)/VLOOKUP($A66,'2011'!$C$5:$K$611,9,FALSE))*1000,#N/A)</f>
        <v>2.2685089709218396</v>
      </c>
      <c r="U66" s="196">
        <f>IFERROR((VLOOKUP($A66,'1112'!$F$10:$L$408,4,FALSE)/VLOOKUP($A66,'2012'!$F$10:$M$460,8,FALSE))*1000,#N/A)</f>
        <v>2.6782035434693037</v>
      </c>
      <c r="V66" s="196">
        <f>IFERROR((VLOOKUP($A66,'1213'!$F$10:$L$408,4,FALSE)/VLOOKUP($A66,'2013'!$F$10:$M$460,8,FALSE))*1000,#N/A)</f>
        <v>2.2587268993839835</v>
      </c>
      <c r="W66" s="196">
        <f>IFERROR((VLOOKUP($A66,'1314'!$F$10:$L$408,4,FALSE)/VLOOKUP($A66,'2014'!$F$10:$M$460,8,FALSE))*1000,#N/A)</f>
        <v>2.2517911975435005</v>
      </c>
      <c r="X66" s="196">
        <f>IFERROR((VLOOKUP($A66,'1415'!$F$10:$L$408,4,FALSE)/VLOOKUP($A66,'2015'!$F$10:$M$460,8,FALSE))*1000,#N/A)</f>
        <v>1.8352365415986951</v>
      </c>
      <c r="Y66" s="196">
        <f>IFERROR((VLOOKUP($A66,'1516'!$F$10:$L$408,4,FALSE)/VLOOKUP($A66,'2016'!$F$10:$M$460,8,FALSE))*1000,#N/A)</f>
        <v>1.4216084484159219</v>
      </c>
      <c r="Z66" s="196">
        <f>IFERROR((VLOOKUP($A66,'1617'!$F$10:$L$408,4,FALSE)/VLOOKUP($A66,'2017'!$F$10:$M$460,8,FALSE))*1000,#N/A)</f>
        <v>1.0127607859023697</v>
      </c>
      <c r="AA66" s="196">
        <f>IFERROR((VLOOKUP($A66,'1718'!$F$10:$L$408,4,FALSE)/VLOOKUP($A66,'2018'!$F$10:$N$460,9,FALSE))*1000,#N/A)</f>
        <v>1.8189167340339532</v>
      </c>
      <c r="AB66" s="196">
        <f>IFERROR((VLOOKUP($A66,'1819'!$F$10:$L$408,4,FALSE)/VLOOKUP($A66,'2018'!$F$10:$N$460,9,FALSE))*1000,#N/A)</f>
        <v>4.0420371867421183</v>
      </c>
      <c r="AC66" s="196">
        <f>IFERROR((VLOOKUP($A66,'1920'!$F$10:$L$408,4,FALSE)/VLOOKUP($A66,'2019'!$F$10:$N$464,8,FALSE))*1000,#N/A)</f>
        <v>3.622167666116634</v>
      </c>
      <c r="AD66" s="196">
        <f>IFERROR((VLOOKUP($A66,'20 21'!$F$10:$M$408,4,FALSE)/VLOOKUP($A66,'2020'!$F$10:$N$469,8,FALSE))*1000,#N/A)</f>
        <v>5.6296117578462717</v>
      </c>
      <c r="AE66" s="196">
        <f>IFERROR((VLOOKUP($A66,'21 22'!$F$10:$M$408,4,FALSE)/VLOOKUP($A66,'2021'!$F$10:$N$469,8,FALSE))*1000,#N/A)</f>
        <v>5.8018565941101157</v>
      </c>
      <c r="AF66" s="196">
        <f>IFERROR((VLOOKUP($A66,'22 23'!$F$10:$M$408,4,FALSE)/VLOOKUP($A66,'2022'!$F$10:$N$469,8,FALSE))*1000,#N/A)</f>
        <v>5.9567539662053486</v>
      </c>
      <c r="AG66" s="196">
        <f>IFERROR((VLOOKUP($A66,'23 24'!$F$7:$M$408,4,FALSE)/VLOOKUP($A66,'2023'!$C$7:$N$469,9,FALSE))*1000,#N/A)</f>
        <v>3.1573131265293237</v>
      </c>
      <c r="AI66" s="196">
        <f>IFERROR((VLOOKUP($A66,'0910'!$F$10:$L$433,5,FALSE)/VLOOKUP($A66,'2010'!$C$5:$K$611,9,FALSE))*1000,#N/A)</f>
        <v>0</v>
      </c>
      <c r="AJ66" s="196">
        <f>IFERROR((VLOOKUP($A66,'1011'!$F$10:$L$433,5,FALSE)/VLOOKUP($A66,'2011'!$C$5:$K$611,9,FALSE))*1000,#N/A)</f>
        <v>0.20622808826562178</v>
      </c>
      <c r="AK66" s="196">
        <f>IFERROR((VLOOKUP($A66,'1112'!$F$10:$L$408,5,FALSE)/VLOOKUP($A66,'2012'!$F$10:$M$460,8,FALSE))*1000,#N/A)</f>
        <v>0.20601565718994644</v>
      </c>
      <c r="AL66" s="196">
        <f>IFERROR((VLOOKUP($A66,'1213'!$F$10:$L$408,5,FALSE)/VLOOKUP($A66,'2013'!$F$10:$M$460,8,FALSE))*1000,#N/A)</f>
        <v>0</v>
      </c>
      <c r="AM66" s="196">
        <f>IFERROR((VLOOKUP($A66,'1314'!$F$10:$L$408,5,FALSE)/VLOOKUP($A66,'2014'!$F$10:$M$460,8,FALSE))*1000,#N/A)</f>
        <v>0</v>
      </c>
      <c r="AN66" s="196">
        <f>IFERROR((VLOOKUP($A66,'1415'!$F$10:$L$408,5,FALSE)/VLOOKUP($A66,'2015'!$F$10:$M$460,8,FALSE))*1000,#N/A)</f>
        <v>0</v>
      </c>
      <c r="AO66" s="196">
        <f>IFERROR((VLOOKUP($A66,'1516'!$F$10:$L$408,5,FALSE)/VLOOKUP($A66,'2016'!$F$10:$M$460,8,FALSE))*1000,#N/A)</f>
        <v>0</v>
      </c>
      <c r="AP66" s="196">
        <f>IFERROR((VLOOKUP($A66,'1617'!$F$10:$L$408,5,FALSE)/VLOOKUP($A66,'2017'!$F$10:$M$460,8,FALSE))*1000,#N/A)</f>
        <v>0.20255215718047398</v>
      </c>
      <c r="AQ66" s="196">
        <f>IFERROR((VLOOKUP($A66,'1718'!$F$10:$L$408,5,FALSE)/VLOOKUP($A66,'2018'!$F$10:$N$460,9,FALSE))*1000,#N/A)</f>
        <v>0.20210185933710589</v>
      </c>
      <c r="AR66" s="196">
        <f>IFERROR((VLOOKUP($A66,'1819'!$F$10:$L$408,5,FALSE)/VLOOKUP($A66,'2018'!$F$10:$N$460,9,FALSE))*1000,#N/A)</f>
        <v>0.40420371867421179</v>
      </c>
      <c r="AS66" s="196">
        <f>IFERROR((VLOOKUP($A66,'1920'!$F$10:$L$408,5,FALSE)/VLOOKUP($A66,'2019'!$F$10:$N$464,8,FALSE))*1000,#N/A)</f>
        <v>0</v>
      </c>
      <c r="AT66" s="196">
        <f>IFERROR((VLOOKUP($A66,'20 21'!$F$10:$L$408,5,FALSE)/VLOOKUP($A66,'2020'!$F$10:$N$469,8,FALSE))*1000,#N/A)</f>
        <v>0</v>
      </c>
      <c r="AU66" s="196">
        <f>IFERROR((VLOOKUP($A66,'21 22'!$F$10:$L$408,5,FALSE)/VLOOKUP($A66,'2021'!$F$10:$N$469,8,FALSE))*1000,#N/A)</f>
        <v>1.0003201024327786</v>
      </c>
      <c r="AV66" s="196">
        <f>IFERROR((VLOOKUP($A66,'22 23'!$F$10:$L$408,5,FALSE)/VLOOKUP($A66,'2022'!$F$10:$N$469,8,FALSE))*1000,#N/A)</f>
        <v>0.39711693108035662</v>
      </c>
      <c r="AW66" s="196">
        <f>IFERROR((VLOOKUP($A66,'23 24'!$F$7:$M$408,5,FALSE)/VLOOKUP($A66,'2023'!$C$7:$N$469,9,FALSE))*1000,#N/A)</f>
        <v>0.98666035204041358</v>
      </c>
      <c r="AY66" s="196">
        <f>IFERROR((VLOOKUP($A66,'0910'!$F$10:$L$433,6,FALSE)/VLOOKUP($A66,'2010'!$C$5:$K$611,9,FALSE))*1000,#N/A)</f>
        <v>0</v>
      </c>
      <c r="AZ66" s="196">
        <f>IFERROR((VLOOKUP($A66,'1011'!$F$10:$L$433,6,FALSE)/VLOOKUP($A66,'2011'!$C$5:$K$611,9,FALSE))*1000,#N/A)</f>
        <v>0</v>
      </c>
      <c r="BA66" s="196">
        <f>IFERROR((VLOOKUP($A66,'1112'!$F$10:$L$408,6,FALSE)/VLOOKUP($A66,'2012'!$F$10:$M$460,8,FALSE))*1000,#N/A)</f>
        <v>0</v>
      </c>
      <c r="BB66" s="196">
        <f>IFERROR((VLOOKUP($A66,'1213'!$F$10:$L$408,6,FALSE)/VLOOKUP($A66,'2013'!$F$10:$M$460,8,FALSE))*1000,#N/A)</f>
        <v>0</v>
      </c>
      <c r="BC66" s="196">
        <f>IFERROR((VLOOKUP($A66,'1314'!$F$10:$L$408,6,FALSE)/VLOOKUP($A66,'2014'!$F$10:$M$460,8,FALSE))*1000,#N/A)</f>
        <v>0</v>
      </c>
      <c r="BD66" s="196">
        <f>IFERROR((VLOOKUP($A66,'1415'!$F$10:$L$408,6,FALSE)/VLOOKUP($A66,'2015'!$F$10:$M$460,8,FALSE))*1000,#N/A)</f>
        <v>0</v>
      </c>
      <c r="BE66" s="196">
        <f>IFERROR((VLOOKUP($A66,'1516'!$F$10:$L$408,6,FALSE)/VLOOKUP($A66,'2016'!$F$10:$M$460,8,FALSE))*1000,#N/A)</f>
        <v>0.20308692120227456</v>
      </c>
      <c r="BF66" s="196">
        <f>IFERROR((VLOOKUP($A66,'1617'!$F$10:$L$408,6,FALSE)/VLOOKUP($A66,'2017'!$F$10:$M$460,8,FALSE))*1000,#N/A)</f>
        <v>0</v>
      </c>
      <c r="BG66" s="196">
        <f>IFERROR((VLOOKUP($A66,'1718'!$F$10:$L$408,6,FALSE)/VLOOKUP($A66,'2018'!$F$10:$N$460,9,FALSE))*1000,#N/A)</f>
        <v>0</v>
      </c>
      <c r="BH66" s="196">
        <f>IFERROR((VLOOKUP($A66,'1819'!$F$10:$L$408,6,FALSE)/VLOOKUP($A66,'2018'!$F$10:$N$460,9,FALSE))*1000,#N/A)</f>
        <v>0</v>
      </c>
      <c r="BI66" s="196">
        <f>IFERROR((VLOOKUP($A66,'1920'!$F$10:$L$408,6,FALSE)/VLOOKUP($A66,'2019'!$F$10:$N$464,8,FALSE))*1000,#N/A)</f>
        <v>0</v>
      </c>
      <c r="BJ66" s="196">
        <f>IFERROR((VLOOKUP($A66,'20 21'!$F$10:$L$408,6,FALSE)/VLOOKUP($A66,'2020'!$F$10:$N$469,8,FALSE))*1000,#N/A)</f>
        <v>0</v>
      </c>
      <c r="BK66" s="196">
        <f>IFERROR((VLOOKUP($A66,'21 22'!$F$10:$L$408,6,FALSE)/VLOOKUP($A66,'2021'!$F$10:$N$469,8,FALSE))*1000,#N/A)</f>
        <v>0</v>
      </c>
      <c r="BL66" s="196">
        <f>IFERROR((VLOOKUP($A66,'22 23'!$F$10:$L$408,6,FALSE)/VLOOKUP($A66,'2022'!$F$10:$N$469,8,FALSE))*1000,#N/A)</f>
        <v>0</v>
      </c>
      <c r="BM66" s="196">
        <f>IFERROR((VLOOKUP($A66,'23 24'!$F$7:$M$408,6,FALSE)/VLOOKUP($A66,'2023'!$C$7:$N$469,9,FALSE))*1000,#N/A)</f>
        <v>0</v>
      </c>
      <c r="BO66" s="196">
        <f>IFERROR((VLOOKUP($A66,'0910'!$F$10:$L$433,7,FALSE)/VLOOKUP($A66,'2010'!$C$5:$K$611,9,FALSE))*1000,#N/A)</f>
        <v>0.41322314049586778</v>
      </c>
      <c r="BP66" s="196">
        <f>IFERROR((VLOOKUP($A66,'1011'!$F$10:$L$433,7,FALSE)/VLOOKUP($A66,'2011'!$C$5:$K$611,9,FALSE))*1000,#N/A)</f>
        <v>2.2685089709218396</v>
      </c>
      <c r="BQ66" s="196">
        <f>IFERROR((VLOOKUP($A66,'1112'!$F$10:$L$408,7,FALSE)/VLOOKUP($A66,'2012'!$F$10:$M$460,8,FALSE))*1000,#N/A)</f>
        <v>2.88421920065925</v>
      </c>
      <c r="BR66" s="196">
        <f>IFERROR((VLOOKUP($A66,'1213'!$F$10:$L$408,7,FALSE)/VLOOKUP($A66,'2013'!$F$10:$M$460,8,FALSE))*1000,#N/A)</f>
        <v>2.2587268993839835</v>
      </c>
      <c r="BS66" s="196">
        <f>IFERROR((VLOOKUP($A66,'1314'!$F$10:$L$408,7,FALSE)/VLOOKUP($A66,'2014'!$F$10:$M$460,8,FALSE))*1000,#N/A)</f>
        <v>2.4564994882292734</v>
      </c>
      <c r="BT66" s="196">
        <f>IFERROR((VLOOKUP($A66,'1415'!$F$10:$L$408,7,FALSE)/VLOOKUP($A66,'2015'!$F$10:$M$460,8,FALSE))*1000,#N/A)</f>
        <v>1.8352365415986951</v>
      </c>
      <c r="BU66" s="196">
        <f>IFERROR((VLOOKUP($A66,'1516'!$F$10:$L$408,7,FALSE)/VLOOKUP($A66,'2016'!$F$10:$M$460,8,FALSE))*1000,#N/A)</f>
        <v>1.4216084484159219</v>
      </c>
      <c r="BV66" s="196">
        <f>IFERROR((VLOOKUP($A66,'1617'!$F$10:$L$408,7,FALSE)/VLOOKUP($A66,'2017'!$F$10:$M$460,8,FALSE))*1000,#N/A)</f>
        <v>1.215312943082844</v>
      </c>
      <c r="BW66" s="196">
        <f>IFERROR((VLOOKUP($A66,'1718'!$F$10:$L$408,7,FALSE)/VLOOKUP($A66,'2018'!$F$10:$N$460,9,FALSE))*1000,#N/A)</f>
        <v>2.0210185933710592</v>
      </c>
      <c r="BX66" s="196">
        <f>IFERROR((VLOOKUP($A66,'1819'!$F$10:$L$408,7,FALSE)/VLOOKUP($A66,'2018'!$F$10:$N$460,9,FALSE))*1000,#N/A)</f>
        <v>4.6483427647534361</v>
      </c>
      <c r="BY66" s="196">
        <f>IFERROR((VLOOKUP($A66,'1920'!$F$10:$L$408,7,FALSE)/VLOOKUP($A66,'2019'!$F$10:$N$464,8,FALSE))*1000,#N/A)</f>
        <v>3.622167666116634</v>
      </c>
      <c r="BZ66" s="196">
        <f>IFERROR((VLOOKUP($A66,'20 21'!$F$10:$L$408,7,FALSE)/VLOOKUP($A66,'2020'!$F$10:$N$469,8,FALSE))*1000,#N/A)</f>
        <v>5.8306693206264955</v>
      </c>
      <c r="CA66" s="196">
        <f>IFERROR((VLOOKUP($A66,'21 22'!$F$10:$L$408,7,FALSE)/VLOOKUP($A66,'2021'!$F$10:$N$469,8,FALSE))*1000,#N/A)</f>
        <v>6.602112676056338</v>
      </c>
      <c r="CB66" s="196">
        <f>IFERROR((VLOOKUP($A66,'22 23'!$F$10:$L$408,7,FALSE)/VLOOKUP($A66,'2022'!$F$10:$N$469,8,FALSE))*1000,#N/A)</f>
        <v>6.5524293628258841</v>
      </c>
      <c r="CC66" s="196">
        <f>IFERROR((VLOOKUP($A66,'23 24'!$F$7:$M$408,7,FALSE)/VLOOKUP($A66,'2023'!$C$7:$N$469,9,FALSE))*1000,#N/A)</f>
        <v>4.1439734785697375</v>
      </c>
      <c r="CE66" s="198">
        <f>IFERROR((VLOOKUP($A66,'0910'!$F$10:$S$433,9,FALSE)/VLOOKUP($A66,'2010'!$C$5:$K$611,9,FALSE))*1000,#N/A)</f>
        <v>2.0661157024793391</v>
      </c>
      <c r="CF66" s="198">
        <f>IFERROR((VLOOKUP($A66,'1011'!$F$10:$S$433,10,FALSE)/VLOOKUP($A66,'2011'!$C$5:$K$611,9,FALSE))*1000,#N/A)</f>
        <v>5.9806145597030316</v>
      </c>
      <c r="CG66" s="198">
        <f>IFERROR((VLOOKUP($A66,'1112'!$F$10:$S$408,9,FALSE)/VLOOKUP($A66,'2012'!$F$10:$M$460,8,FALSE))*1000,#N/A)</f>
        <v>3.0902348578491963</v>
      </c>
      <c r="CH66" s="198">
        <f>IFERROR((VLOOKUP($A66,'1213'!$F$10:$S$408,9,FALSE)/VLOOKUP($A66,'2013'!$F$10:$M$460,8,FALSE))*1000,#N/A)</f>
        <v>1.8480492813141685</v>
      </c>
      <c r="CI66" s="198">
        <f>IFERROR((VLOOKUP($A66,'1314'!$F$10:$S$408,9,FALSE)/VLOOKUP($A66,'2014'!$F$10:$M$460,8,FALSE))*1000,#N/A)</f>
        <v>2.8659160696008188</v>
      </c>
      <c r="CJ66" s="198">
        <f>IFERROR((VLOOKUP($A66,'1415'!$F$10:$S$408,9,FALSE)/VLOOKUP($A66,'2015'!$F$10:$M$460,8,FALSE))*1000,#N/A)</f>
        <v>2.0391517128874388</v>
      </c>
      <c r="CK66" s="198">
        <f>IFERROR((VLOOKUP($A66,'1516'!$F$10:$S$408,9,FALSE)/VLOOKUP($A66,'2016'!$F$10:$M$460,8,FALSE))*1000,#N/A)</f>
        <v>1.8277822908204713</v>
      </c>
      <c r="CL66" s="198">
        <f>IFERROR((VLOOKUP($A66,'1617'!$F$10:$S$408,9,FALSE)/VLOOKUP($A66,'2017'!$F$10:$M$460,8,FALSE))*1000,#N/A)</f>
        <v>1.215312943082844</v>
      </c>
      <c r="CM66" s="198">
        <f>IFERROR((VLOOKUP($A66,'1718'!$F$10:$S$408,9,FALSE)/VLOOKUP($A66,'2018'!$F$10:$N$460,9,FALSE))*1000,#N/A)</f>
        <v>1.2126111560226356</v>
      </c>
      <c r="CN66" s="198">
        <f>IFERROR((VLOOKUP($A66,'1819'!$F$10:$S$408,9,FALSE)/VLOOKUP($A66,'2018'!$F$10:$N$460,9,FALSE))*1000,#N/A)</f>
        <v>2.2231204527081649</v>
      </c>
      <c r="CO66" s="198">
        <f>IFERROR((VLOOKUP($A66,'1920'!$F$10:$S$408,9,FALSE)/VLOOKUP($A66,'2019'!$F$10:$N$464,8,FALSE))*1000,#N/A)</f>
        <v>4.4270938141425527</v>
      </c>
      <c r="CP66" s="198">
        <f>IFERROR((VLOOKUP($A66,'20 21'!$F$10:$S$408,9,FALSE)/VLOOKUP($A66,'2020'!$F$10:$N$469,8,FALSE))*1000,#N/A)</f>
        <v>3.6190361300440315</v>
      </c>
      <c r="CQ66" s="198">
        <f>IFERROR((VLOOKUP($A66,'21 22'!$F$10:$S$408,9,FALSE)/VLOOKUP($A66,'2021'!$F$10:$N$469,8,FALSE))*1000,#N/A)</f>
        <v>7.4023687580025612</v>
      </c>
      <c r="CR66" s="198">
        <f>IFERROR((VLOOKUP($A66,'22 23'!$F$10:$S$408,9,FALSE)/VLOOKUP($A66,'2022'!$F$10:$N$469,8,FALSE))*1000,#N/A)</f>
        <v>5.1625201040446358</v>
      </c>
      <c r="CS66" s="196">
        <f>IFERROR((VLOOKUP($A66,'23 24'!$F$7:$S$408,9,FALSE)/VLOOKUP($A66,'2023'!$C$7:$N$469,9,FALSE))*1000,#N/A)</f>
        <v>4.538637619385903</v>
      </c>
      <c r="CU66" s="198">
        <f>IFERROR((VLOOKUP($A66,'0910'!$F$10:$S$433,10,FALSE)/VLOOKUP($A66,'2010'!$C$5:$K$611,9,FALSE))*1000,#N/A)</f>
        <v>0</v>
      </c>
      <c r="CV66" s="198">
        <f>IFERROR((VLOOKUP($A66,'1011'!$F$10:$S$433,11,FALSE)/VLOOKUP($A66,'2011'!$C$5:$K$611,9,FALSE))*1000,#N/A)</f>
        <v>0</v>
      </c>
      <c r="CW66" s="198">
        <f>IFERROR((VLOOKUP($A66,'1112'!$F$10:$S$408,10,FALSE)/VLOOKUP($A66,'2012'!$F$10:$M$460,8,FALSE))*1000,#N/A)</f>
        <v>0.20601565718994644</v>
      </c>
      <c r="CX66" s="198">
        <f>IFERROR((VLOOKUP($A66,'1213'!$F$10:$S$408,10,FALSE)/VLOOKUP($A66,'2013'!$F$10:$M$460,8,FALSE))*1000,#N/A)</f>
        <v>0.20533880903490759</v>
      </c>
      <c r="CY66" s="198">
        <f>IFERROR((VLOOKUP($A66,'1314'!$F$10:$S$408,10,FALSE)/VLOOKUP($A66,'2014'!$F$10:$M$460,8,FALSE))*1000,#N/A)</f>
        <v>0</v>
      </c>
      <c r="CZ66" s="198">
        <f>IFERROR((VLOOKUP($A66,'1415'!$F$10:$S$408,10,FALSE)/VLOOKUP($A66,'2015'!$F$10:$M$460,8,FALSE))*1000,#N/A)</f>
        <v>0</v>
      </c>
      <c r="DA66" s="198">
        <f>IFERROR((VLOOKUP($A66,'1516'!$F$10:$S$408,10,FALSE)/VLOOKUP($A66,'2016'!$F$10:$M$460,8,FALSE))*1000,#N/A)</f>
        <v>0</v>
      </c>
      <c r="DB66" s="198">
        <f>IFERROR((VLOOKUP($A66,'1617'!$F$10:$S$408,10,FALSE)/VLOOKUP($A66,'2017'!$F$10:$M$460,8,FALSE))*1000,#N/A)</f>
        <v>0</v>
      </c>
      <c r="DC66" s="198">
        <f>IFERROR((VLOOKUP($A66,'1718'!$F$10:$S$408,10,FALSE)/VLOOKUP($A66,'2018'!$F$10:$N$460,9,FALSE))*1000,#N/A)</f>
        <v>0.40420371867421179</v>
      </c>
      <c r="DD66" s="198">
        <f>IFERROR((VLOOKUP($A66,'1819'!$F$10:$S$408,10,FALSE)/VLOOKUP($A66,'2018'!$F$10:$N$460,9,FALSE))*1000,#N/A)</f>
        <v>0.20210185933710589</v>
      </c>
      <c r="DE66" s="198">
        <f>IFERROR((VLOOKUP($A66,'1920'!$F$10:$S$408,10,FALSE)/VLOOKUP($A66,'2019'!$F$10:$N$464,8,FALSE))*1000,#N/A)</f>
        <v>0.40246307401295933</v>
      </c>
      <c r="DF66" s="198">
        <f>IFERROR((VLOOKUP($A66,'20 21'!$F$10:$S$408,10,FALSE)/VLOOKUP($A66,'2020'!$F$10:$N$469,8,FALSE))*1000,#N/A)</f>
        <v>0.20105756278022399</v>
      </c>
      <c r="DG66" s="198">
        <f>IFERROR((VLOOKUP($A66,'21 22'!$F$10:$S$408,10,FALSE)/VLOOKUP($A66,'2021'!$F$10:$N$469,8,FALSE))*1000,#N/A)</f>
        <v>0</v>
      </c>
      <c r="DH66" s="198">
        <f>IFERROR((VLOOKUP($A66,'22 23'!$F$10:$S$408,10,FALSE)/VLOOKUP($A66,'2022'!$F$10:$N$469,8,FALSE))*1000,#N/A)</f>
        <v>0.99279232770089154</v>
      </c>
      <c r="DI66" s="196">
        <f>IFERROR((VLOOKUP($A66,'23 24'!$F$7:$S$408,10,FALSE)/VLOOKUP($A66,'2023'!$C$7:$N$469,9,FALSE))*1000,#N/A)</f>
        <v>0.39466414081616547</v>
      </c>
      <c r="DK66" s="198">
        <f>IFERROR((VLOOKUP($A66,'0910'!$F$10:$S$433,11,FALSE)/VLOOKUP($A66,'2010'!$C$5:$K$611,9,FALSE))*1000,#N/A)</f>
        <v>0</v>
      </c>
      <c r="DL66" s="198">
        <f>IFERROR((VLOOKUP($A66,'1011'!$F$10:$S$433,12,FALSE)/VLOOKUP($A66,'2011'!$C$5:$K$611,9,FALSE))*1000,#N/A)</f>
        <v>0</v>
      </c>
      <c r="DM66" s="198">
        <f>IFERROR((VLOOKUP($A66,'1112'!$F$10:$S$408,11,FALSE)/VLOOKUP($A66,'2012'!$F$10:$M$460,8,FALSE))*1000,#N/A)</f>
        <v>0</v>
      </c>
      <c r="DN66" s="198">
        <f>IFERROR((VLOOKUP($A66,'1213'!$F$10:$S$408,11,FALSE)/VLOOKUP($A66,'2013'!$F$10:$M$460,8,FALSE))*1000,#N/A)</f>
        <v>0</v>
      </c>
      <c r="DO66" s="198">
        <f>IFERROR((VLOOKUP($A66,'1314'!$F$10:$S$408,11,FALSE)/VLOOKUP($A66,'2014'!$F$10:$M$460,8,FALSE))*1000,#N/A)</f>
        <v>0</v>
      </c>
      <c r="DP66" s="198">
        <f>IFERROR((VLOOKUP($A66,'1415'!$F$10:$S$408,11,FALSE)/VLOOKUP($A66,'2015'!$F$10:$M$460,8,FALSE))*1000,#N/A)</f>
        <v>0</v>
      </c>
      <c r="DQ66" s="198">
        <f>IFERROR((VLOOKUP($A66,'1516'!$F$10:$S$408,11,FALSE)/VLOOKUP($A66,'2016'!$F$10:$M$460,8,FALSE))*1000,#N/A)</f>
        <v>0</v>
      </c>
      <c r="DR66" s="198">
        <f>IFERROR((VLOOKUP($A66,'1617'!$F$10:$S$408,11,FALSE)/VLOOKUP($A66,'2017'!$F$10:$M$460,8,FALSE))*1000,#N/A)</f>
        <v>0</v>
      </c>
      <c r="DS66" s="198">
        <f>IFERROR((VLOOKUP($A66,'1718'!$F$10:$S$408,11,FALSE)/VLOOKUP($A66,'2018'!$F$10:$N$460,9,FALSE))*1000,#N/A)</f>
        <v>0</v>
      </c>
      <c r="DT66" s="198">
        <f>IFERROR((VLOOKUP($A66,'1819'!$F$10:$S$408,11,FALSE)/VLOOKUP($A66,'2018'!$F$10:$N$460,9,FALSE))*1000,#N/A)</f>
        <v>0</v>
      </c>
      <c r="DU66" s="198">
        <f>IFERROR((VLOOKUP($A66,'1920'!$F$10:$S$408,11,FALSE)/VLOOKUP($A66,'2019'!$F$10:$N$464,8,FALSE))*1000,#N/A)</f>
        <v>0</v>
      </c>
      <c r="DV66" s="198">
        <f>IFERROR((VLOOKUP($A66,'20 21'!$F$10:$S$408,11,FALSE)/VLOOKUP($A66,'2020'!$F$10:$N$469,8,FALSE))*1000,#N/A)</f>
        <v>0</v>
      </c>
      <c r="DW66" s="198">
        <f>IFERROR((VLOOKUP($A66,'21 22'!$F$10:$S$408,11,FALSE)/VLOOKUP($A66,'2021'!$F$10:$N$469,8,FALSE))*1000,#N/A)</f>
        <v>0</v>
      </c>
      <c r="DX66" s="198">
        <f>IFERROR((VLOOKUP($A66,'22 23'!$F$10:$S$408,11,FALSE)/VLOOKUP($A66,'2022'!$F$10:$N$469,8,FALSE))*1000,#N/A)</f>
        <v>0</v>
      </c>
      <c r="DY66" s="196">
        <f>IFERROR((VLOOKUP($A66,'23 24'!$F$7:$S$408,11,FALSE)/VLOOKUP($A66,'2023'!$C$7:$N$469,9,FALSE))*1000,#N/A)</f>
        <v>0</v>
      </c>
      <c r="EA66" s="198">
        <f>IFERROR((VLOOKUP($A66,'0910'!$F$10:$S$433,12,FALSE)/VLOOKUP($A66,'2010'!$C$5:$K$611,9,FALSE))*1000,#N/A)</f>
        <v>2.0661157024793391</v>
      </c>
      <c r="EB66" s="198">
        <f>IFERROR((VLOOKUP($A66,'1011'!$F$10:$S$433,13,FALSE)/VLOOKUP($A66,'2011'!$C$5:$K$611,9,FALSE))*1000,#N/A)</f>
        <v>5.9806145597030316</v>
      </c>
      <c r="EC66" s="198">
        <f>IFERROR((VLOOKUP($A66,'1112'!$F$10:$S$408,12,FALSE)/VLOOKUP($A66,'2012'!$F$10:$M$460,8,FALSE))*1000,#N/A)</f>
        <v>3.296250515039143</v>
      </c>
      <c r="ED66" s="198">
        <f>IFERROR((VLOOKUP($A66,'1213'!$F$10:$S$408,12,FALSE)/VLOOKUP($A66,'2013'!$F$10:$M$460,8,FALSE))*1000,#N/A)</f>
        <v>2.0533880903490762</v>
      </c>
      <c r="EE66" s="198">
        <f>IFERROR((VLOOKUP($A66,'1314'!$F$10:$S$408,12,FALSE)/VLOOKUP($A66,'2014'!$F$10:$M$460,8,FALSE))*1000,#N/A)</f>
        <v>2.8659160696008188</v>
      </c>
      <c r="EF66" s="198">
        <f>IFERROR((VLOOKUP($A66,'1415'!$F$10:$S$408,12,FALSE)/VLOOKUP($A66,'2015'!$F$10:$M$460,8,FALSE))*1000,#N/A)</f>
        <v>2.0391517128874388</v>
      </c>
      <c r="EG66" s="198">
        <f>IFERROR((VLOOKUP($A66,'1516'!$F$10:$S$408,12,FALSE)/VLOOKUP($A66,'2016'!$F$10:$M$460,8,FALSE))*1000,#N/A)</f>
        <v>1.8277822908204713</v>
      </c>
      <c r="EH66" s="198">
        <f>IFERROR((VLOOKUP($A66,'1617'!$F$10:$S$408,12,FALSE)/VLOOKUP($A66,'2017'!$F$10:$M$460,8,FALSE))*1000,#N/A)</f>
        <v>1.215312943082844</v>
      </c>
      <c r="EI66" s="198">
        <f>IFERROR((VLOOKUP($A66,'1718'!$F$10:$S$408,12,FALSE)/VLOOKUP($A66,'2018'!$F$10:$N$460,9,FALSE))*1000,#N/A)</f>
        <v>1.6168148746968471</v>
      </c>
      <c r="EJ66" s="198">
        <f>IFERROR((VLOOKUP($A66,'1819'!$F$10:$S$408,12,FALSE)/VLOOKUP($A66,'2018'!$F$10:$N$460,9,FALSE))*1000,#N/A)</f>
        <v>2.2231204527081649</v>
      </c>
      <c r="EK66" s="198">
        <f>IFERROR((VLOOKUP($A66,'1920'!$F$10:$S$408,12,FALSE)/VLOOKUP($A66,'2019'!$F$10:$N$464,8,FALSE))*1000,#N/A)</f>
        <v>4.8295568881555111</v>
      </c>
      <c r="EL66" s="198">
        <f>IFERROR((VLOOKUP($A66,'20 21'!$F$10:$S$408,12,FALSE)/VLOOKUP($A66,'2020'!$F$10:$N$469,8,FALSE))*1000,#N/A)</f>
        <v>3.6190361300440315</v>
      </c>
      <c r="EM66" s="198">
        <f>IFERROR((VLOOKUP($A66,'21 22'!$F$10:$S$408,12,FALSE)/VLOOKUP($A66,'2021'!$F$10:$N$469,8,FALSE))*1000,#N/A)</f>
        <v>7.4023687580025612</v>
      </c>
      <c r="EN66" s="198">
        <f>IFERROR((VLOOKUP($A66,'22 23'!$F$10:$S$408,12,FALSE)/VLOOKUP($A66,'2022'!$F$10:$N$469,8,FALSE))*1000,#N/A)</f>
        <v>6.1553124317455277</v>
      </c>
      <c r="EO66" s="196">
        <f>IFERROR((VLOOKUP($A66,'23 24'!$F$7:$S$408,12,FALSE)/VLOOKUP($A66,'2023'!$C$7:$N$469,9,FALSE))*1000,#N/A)</f>
        <v>5.1306338306101509</v>
      </c>
    </row>
    <row r="67" spans="1:145" x14ac:dyDescent="0.3">
      <c r="A67" t="s">
        <v>1288</v>
      </c>
      <c r="B67" t="s">
        <v>1742</v>
      </c>
      <c r="C67" t="str">
        <f>IF(VLOOKUP($A67,'0910'!$F$10:$L$433,1,FALSE)=VLOOKUP($A67,'2010'!$C$5:$K$611,1,FALSE),VLOOKUP($A67,'0910'!$F$10:$L$433,1,FALSE),FALSE)</f>
        <v>Chichester</v>
      </c>
      <c r="D67" t="str">
        <f>IF(VLOOKUP($A67,'1011'!$F$10:$L$433,1,FALSE)=VLOOKUP($A67,'2011'!$C$5:$K$611,1,FALSE),VLOOKUP($A67,'1011'!$F$10:$L$433,1,FALSE),FALSE)</f>
        <v>Chichester</v>
      </c>
      <c r="E67" t="str">
        <f>IF(VLOOKUP(A67,'1112'!$F$10:$L$408,1,FALSE)=VLOOKUP(A67,'2012'!$F$10:$M$460,1,FALSE),VLOOKUP(A67,'1112'!$F$10:$L$408,1,FALSE),FALSE)</f>
        <v>Chichester</v>
      </c>
      <c r="F67" t="str">
        <f>IF(VLOOKUP($A67,'1213'!$F$10:$L$408,1,FALSE)=VLOOKUP($A67,'2013'!$F$10:$M$460,1,FALSE),VLOOKUP($A67,'1213'!$F$10:$L$408,1,FALSE),FALSE)</f>
        <v>Chichester</v>
      </c>
      <c r="G67" t="str">
        <f>IF(VLOOKUP($A67,'1314'!$F$10:$L$408,1,FALSE)=VLOOKUP($A67,'2014'!$F$10:$M$460,1,FALSE),VLOOKUP($A67,'1314'!$F$10:$L$408,1,FALSE),FALSE)</f>
        <v>Chichester</v>
      </c>
      <c r="H67" t="str">
        <f>IF(VLOOKUP($A67,'1415'!$F$10:$L$408,1,FALSE)=VLOOKUP($A67,'2015'!$F$10:$M$460,1,FALSE),VLOOKUP($A67,'1415'!$F$10:$L$408,1,FALSE),FALSE)</f>
        <v>Chichester</v>
      </c>
      <c r="I67" t="str">
        <f>IF(VLOOKUP($A67,'1516'!$F$10:$L$408,1,FALSE)=VLOOKUP($A67,'2015'!$F$10:$M$460,1,FALSE),VLOOKUP($A67,'1516'!$F$10:$L$408,1,FALSE),FALSE)</f>
        <v>Chichester</v>
      </c>
      <c r="J67" t="str">
        <f>IF(VLOOKUP($A67,'1617'!$F$10:$L$408,1,FALSE)=VLOOKUP($A67,'2016'!$F$10:$M$460,1,FALSE),VLOOKUP($A67,'1617'!$F$10:$L$408,1,FALSE),FALSE)</f>
        <v>Chichester</v>
      </c>
      <c r="K67" t="str">
        <f>IF(VLOOKUP($A67,'1718'!$F$10:$M$408,1,FALSE)=VLOOKUP($A67,'2017'!$F$10:$M$460,1,FALSE),VLOOKUP($A67,'1718'!$F$10:$M$408,1,FALSE),FALSE)</f>
        <v>Chichester</v>
      </c>
      <c r="L67" t="str">
        <f>IF(VLOOKUP($A67,'1819'!$F$10:$M$408,1,FALSE)=VLOOKUP($A67,'2018'!$F$10:$M$460,1,FALSE),VLOOKUP($A67,'1819'!$F$10:$M$408,1,FALSE),FALSE)</f>
        <v>Chichester</v>
      </c>
      <c r="M67" t="str">
        <f>IF(VLOOKUP($A67,'1920'!$F$10:$M$408,1,FALSE)=VLOOKUP($A67,'2019'!$F$10:$M$464,1,FALSE),VLOOKUP($A67,'1920'!$F$10:$M$408,1,FALSE),FALSE)</f>
        <v>Chichester</v>
      </c>
      <c r="N67" t="str">
        <f>IF(VLOOKUP($A67,'20 21'!$F$10:$N$408,1,FALSE)=VLOOKUP($A67,'2020'!$F$10:$O$468,1,FALSE),VLOOKUP($A67,'20 21'!$F$10:$N$408,1,FALSE),FALSE)</f>
        <v>Chichester</v>
      </c>
      <c r="O67" t="str">
        <f>IF(VLOOKUP($A67,'21 22'!$F$10:$N$408,1,FALSE)=VLOOKUP($A67,'2021'!$F$10:$O$471,1,FALSE),VLOOKUP($A67,'21 22'!$F$10:$N$408,1,FALSE),FALSE)</f>
        <v>Chichester</v>
      </c>
      <c r="P67" t="str">
        <f>IF(VLOOKUP($A67,'22 23'!$F$10:$N$408,1,FALSE)=VLOOKUP($A67,'2022'!$F$10:$O$468,1,FALSE),VLOOKUP($A67,'22 23'!$F$10:$N$408,1,FALSE),FALSE)</f>
        <v>Chichester</v>
      </c>
      <c r="Q67" t="str">
        <f>IF(VLOOKUP($A67,'23 24'!$F$7:$N$408,1,FALSE)=VLOOKUP($A67,'2023'!$C$7:$O$468,1,FALSE),VLOOKUP($A67,'23 24'!$F$7:$N$408,1,FALSE),FALSE)</f>
        <v>Chichester</v>
      </c>
      <c r="S67" s="196">
        <f>IFERROR((VLOOKUP($A67,'0910'!$F$10:$L$433,4,FALSE)/VLOOKUP($A67,'2010'!$C$5:$K$611,9,FALSE))*1000,#N/A)</f>
        <v>4.3143875445507405</v>
      </c>
      <c r="T67" s="196">
        <f>IFERROR((VLOOKUP($A67,'1011'!$F$10:$L$433,4,FALSE)/VLOOKUP($A67,'2011'!$C$5:$K$611,9,FALSE))*1000,#N/A)</f>
        <v>4.0884593941646532</v>
      </c>
      <c r="U67" s="196">
        <f>IFERROR((VLOOKUP($A67,'1112'!$F$10:$L$408,4,FALSE)/VLOOKUP($A67,'2012'!$F$10:$M$460,8,FALSE))*1000,#N/A)</f>
        <v>4.9843086579287421</v>
      </c>
      <c r="V67" s="196">
        <f>IFERROR((VLOOKUP($A67,'1213'!$F$10:$L$408,4,FALSE)/VLOOKUP($A67,'2013'!$F$10:$M$460,8,FALSE))*1000,#N/A)</f>
        <v>2.7543150936467131</v>
      </c>
      <c r="W67" s="196">
        <f>IFERROR((VLOOKUP($A67,'1314'!$F$10:$L$408,4,FALSE)/VLOOKUP($A67,'2014'!$F$10:$M$460,8,FALSE))*1000,#N/A)</f>
        <v>8.7767416346681291</v>
      </c>
      <c r="X67" s="196">
        <f>IFERROR((VLOOKUP($A67,'1415'!$F$10:$L$408,4,FALSE)/VLOOKUP($A67,'2015'!$F$10:$M$460,8,FALSE))*1000,#N/A)</f>
        <v>6.5276518585675429</v>
      </c>
      <c r="Y67" s="196">
        <f>IFERROR((VLOOKUP($A67,'1516'!$F$10:$L$408,4,FALSE)/VLOOKUP($A67,'2016'!$F$10:$M$460,8,FALSE))*1000,#N/A)</f>
        <v>6.2802799210479092</v>
      </c>
      <c r="Z67" s="196">
        <f>IFERROR((VLOOKUP($A67,'1617'!$F$10:$L$408,4,FALSE)/VLOOKUP($A67,'2017'!$F$10:$M$460,8,FALSE))*1000,#N/A)</f>
        <v>7.1047957371225579</v>
      </c>
      <c r="AA67" s="196">
        <f>IFERROR((VLOOKUP($A67,'1718'!$F$10:$L$408,4,FALSE)/VLOOKUP($A67,'2018'!$F$10:$N$460,9,FALSE))*1000,#N/A)</f>
        <v>6.3168977013511141</v>
      </c>
      <c r="AB67" s="196">
        <f>IFERROR((VLOOKUP($A67,'1819'!$F$10:$L$408,4,FALSE)/VLOOKUP($A67,'2018'!$F$10:$N$460,9,FALSE))*1000,#N/A)</f>
        <v>7.3697139849096329</v>
      </c>
      <c r="AC67" s="196">
        <f>IFERROR((VLOOKUP($A67,'1920'!$F$10:$L$408,4,FALSE)/VLOOKUP($A67,'2019'!$F$10:$N$464,8,FALSE))*1000,#N/A)</f>
        <v>7.1152144109123094</v>
      </c>
      <c r="AD67" s="196">
        <f>IFERROR((VLOOKUP($A67,'20 21'!$F$10:$M$408,4,FALSE)/VLOOKUP($A67,'2020'!$F$10:$N$469,8,FALSE))*1000,#N/A)</f>
        <v>5.9258556935621503</v>
      </c>
      <c r="AE67" s="196">
        <f>IFERROR((VLOOKUP($A67,'21 22'!$F$10:$M$408,4,FALSE)/VLOOKUP($A67,'2021'!$F$10:$N$469,8,FALSE))*1000,#N/A)</f>
        <v>11.894191948804718</v>
      </c>
      <c r="AF67" s="196">
        <f>IFERROR((VLOOKUP($A67,'22 23'!$F$10:$M$408,4,FALSE)/VLOOKUP($A67,'2022'!$F$10:$N$469,8,FALSE))*1000,#N/A)</f>
        <v>9.603603006921217</v>
      </c>
      <c r="AG67" s="196">
        <f>IFERROR((VLOOKUP($A67,'23 24'!$F$7:$M$408,4,FALSE)/VLOOKUP($A67,'2023'!$C$7:$N$469,9,FALSE))*1000,#N/A)</f>
        <v>5.8717990539879299</v>
      </c>
      <c r="AI67" s="196">
        <f>IFERROR((VLOOKUP($A67,'0910'!$F$10:$L$433,5,FALSE)/VLOOKUP($A67,'2010'!$C$5:$K$611,9,FALSE))*1000,#N/A)</f>
        <v>1.1254924029262803</v>
      </c>
      <c r="AJ67" s="196">
        <f>IFERROR((VLOOKUP($A67,'1011'!$F$10:$L$433,5,FALSE)/VLOOKUP($A67,'2011'!$C$5:$K$611,9,FALSE))*1000,#N/A)</f>
        <v>1.4867125069689648</v>
      </c>
      <c r="AK67" s="196">
        <f>IFERROR((VLOOKUP($A67,'1112'!$F$10:$L$408,5,FALSE)/VLOOKUP($A67,'2012'!$F$10:$M$460,8,FALSE))*1000,#N/A)</f>
        <v>1.2922281705741185</v>
      </c>
      <c r="AL67" s="196">
        <f>IFERROR((VLOOKUP($A67,'1213'!$F$10:$L$408,5,FALSE)/VLOOKUP($A67,'2013'!$F$10:$M$460,8,FALSE))*1000,#N/A)</f>
        <v>1.2853470437017993</v>
      </c>
      <c r="AM67" s="196">
        <f>IFERROR((VLOOKUP($A67,'1314'!$F$10:$L$408,5,FALSE)/VLOOKUP($A67,'2014'!$F$10:$M$460,8,FALSE))*1000,#N/A)</f>
        <v>4.0226732492228923</v>
      </c>
      <c r="AN67" s="196">
        <f>IFERROR((VLOOKUP($A67,'1415'!$F$10:$L$408,5,FALSE)/VLOOKUP($A67,'2015'!$F$10:$M$460,8,FALSE))*1000,#N/A)</f>
        <v>3.2638259292837715</v>
      </c>
      <c r="AO67" s="196">
        <f>IFERROR((VLOOKUP($A67,'1516'!$F$10:$L$408,5,FALSE)/VLOOKUP($A67,'2016'!$F$10:$M$460,8,FALSE))*1000,#N/A)</f>
        <v>1.6149291225551767</v>
      </c>
      <c r="AP67" s="196">
        <f>IFERROR((VLOOKUP($A67,'1617'!$F$10:$L$408,5,FALSE)/VLOOKUP($A67,'2017'!$F$10:$M$460,8,FALSE))*1000,#N/A)</f>
        <v>2.3090586145648313</v>
      </c>
      <c r="AQ67" s="196">
        <f>IFERROR((VLOOKUP($A67,'1718'!$F$10:$L$408,5,FALSE)/VLOOKUP($A67,'2018'!$F$10:$N$460,9,FALSE))*1000,#N/A)</f>
        <v>2.2811019477101246</v>
      </c>
      <c r="AR67" s="196">
        <f>IFERROR((VLOOKUP($A67,'1819'!$F$10:$L$408,5,FALSE)/VLOOKUP($A67,'2018'!$F$10:$N$460,9,FALSE))*1000,#N/A)</f>
        <v>3.8603263730479034</v>
      </c>
      <c r="AS67" s="196">
        <f>IFERROR((VLOOKUP($A67,'1920'!$F$10:$L$408,5,FALSE)/VLOOKUP($A67,'2019'!$F$10:$N$464,8,FALSE))*1000,#N/A)</f>
        <v>1.7354181490030023</v>
      </c>
      <c r="AT67" s="196">
        <f>IFERROR((VLOOKUP($A67,'20 21'!$F$10:$L$408,5,FALSE)/VLOOKUP($A67,'2020'!$F$10:$N$469,8,FALSE))*1000,#N/A)</f>
        <v>2.7089626027712685</v>
      </c>
      <c r="AU67" s="196">
        <f>IFERROR((VLOOKUP($A67,'21 22'!$F$10:$L$408,5,FALSE)/VLOOKUP($A67,'2021'!$F$10:$N$469,8,FALSE))*1000,#N/A)</f>
        <v>5.5282863987402209</v>
      </c>
      <c r="AV67" s="196">
        <f>IFERROR((VLOOKUP($A67,'22 23'!$F$10:$L$408,5,FALSE)/VLOOKUP($A67,'2022'!$F$10:$N$469,8,FALSE))*1000,#N/A)</f>
        <v>2.3181110706361561</v>
      </c>
      <c r="AW67" s="196">
        <f>IFERROR((VLOOKUP($A67,'23 24'!$F$7:$M$408,5,FALSE)/VLOOKUP($A67,'2023'!$C$7:$N$469,9,FALSE))*1000,#N/A)</f>
        <v>1.7941608220518674</v>
      </c>
      <c r="AY67" s="196">
        <f>IFERROR((VLOOKUP($A67,'0910'!$F$10:$L$433,6,FALSE)/VLOOKUP($A67,'2010'!$C$5:$K$611,9,FALSE))*1000,#N/A)</f>
        <v>0</v>
      </c>
      <c r="AZ67" s="196">
        <f>IFERROR((VLOOKUP($A67,'1011'!$F$10:$L$433,6,FALSE)/VLOOKUP($A67,'2011'!$C$5:$K$611,9,FALSE))*1000,#N/A)</f>
        <v>0</v>
      </c>
      <c r="BA67" s="196">
        <f>IFERROR((VLOOKUP($A67,'1112'!$F$10:$L$408,6,FALSE)/VLOOKUP($A67,'2012'!$F$10:$M$460,8,FALSE))*1000,#N/A)</f>
        <v>0</v>
      </c>
      <c r="BB67" s="196">
        <f>IFERROR((VLOOKUP($A67,'1213'!$F$10:$L$408,6,FALSE)/VLOOKUP($A67,'2013'!$F$10:$M$460,8,FALSE))*1000,#N/A)</f>
        <v>0</v>
      </c>
      <c r="BC67" s="196">
        <f>IFERROR((VLOOKUP($A67,'1314'!$F$10:$L$408,6,FALSE)/VLOOKUP($A67,'2014'!$F$10:$M$460,8,FALSE))*1000,#N/A)</f>
        <v>0</v>
      </c>
      <c r="BD67" s="196">
        <f>IFERROR((VLOOKUP($A67,'1415'!$F$10:$L$408,6,FALSE)/VLOOKUP($A67,'2015'!$F$10:$M$460,8,FALSE))*1000,#N/A)</f>
        <v>0</v>
      </c>
      <c r="BE67" s="196">
        <f>IFERROR((VLOOKUP($A67,'1516'!$F$10:$L$408,6,FALSE)/VLOOKUP($A67,'2016'!$F$10:$M$460,8,FALSE))*1000,#N/A)</f>
        <v>0</v>
      </c>
      <c r="BF67" s="196">
        <f>IFERROR((VLOOKUP($A67,'1617'!$F$10:$L$408,6,FALSE)/VLOOKUP($A67,'2017'!$F$10:$M$460,8,FALSE))*1000,#N/A)</f>
        <v>0</v>
      </c>
      <c r="BG67" s="196">
        <f>IFERROR((VLOOKUP($A67,'1718'!$F$10:$L$408,6,FALSE)/VLOOKUP($A67,'2018'!$F$10:$N$460,9,FALSE))*1000,#N/A)</f>
        <v>0</v>
      </c>
      <c r="BH67" s="196">
        <f>IFERROR((VLOOKUP($A67,'1819'!$F$10:$L$408,6,FALSE)/VLOOKUP($A67,'2018'!$F$10:$N$460,9,FALSE))*1000,#N/A)</f>
        <v>0</v>
      </c>
      <c r="BI67" s="196">
        <f>IFERROR((VLOOKUP($A67,'1920'!$F$10:$L$408,6,FALSE)/VLOOKUP($A67,'2019'!$F$10:$N$464,8,FALSE))*1000,#N/A)</f>
        <v>0</v>
      </c>
      <c r="BJ67" s="196">
        <f>IFERROR((VLOOKUP($A67,'20 21'!$F$10:$L$408,6,FALSE)/VLOOKUP($A67,'2020'!$F$10:$N$469,8,FALSE))*1000,#N/A)</f>
        <v>0</v>
      </c>
      <c r="BK67" s="196">
        <f>IFERROR((VLOOKUP($A67,'21 22'!$F$10:$L$408,6,FALSE)/VLOOKUP($A67,'2021'!$F$10:$N$469,8,FALSE))*1000,#N/A)</f>
        <v>0</v>
      </c>
      <c r="BL67" s="196">
        <f>IFERROR((VLOOKUP($A67,'22 23'!$F$10:$L$408,6,FALSE)/VLOOKUP($A67,'2022'!$F$10:$N$469,8,FALSE))*1000,#N/A)</f>
        <v>0</v>
      </c>
      <c r="BM67" s="196">
        <f>IFERROR((VLOOKUP($A67,'23 24'!$F$7:$M$408,6,FALSE)/VLOOKUP($A67,'2023'!$C$7:$N$469,9,FALSE))*1000,#N/A)</f>
        <v>0</v>
      </c>
      <c r="BO67" s="196">
        <f>IFERROR((VLOOKUP($A67,'0910'!$F$10:$L$433,7,FALSE)/VLOOKUP($A67,'2010'!$C$5:$K$611,9,FALSE))*1000,#N/A)</f>
        <v>5.4398799474770216</v>
      </c>
      <c r="BP67" s="196">
        <f>IFERROR((VLOOKUP($A67,'1011'!$F$10:$L$433,7,FALSE)/VLOOKUP($A67,'2011'!$C$5:$K$611,9,FALSE))*1000,#N/A)</f>
        <v>5.5751719011336185</v>
      </c>
      <c r="BQ67" s="196">
        <f>IFERROR((VLOOKUP($A67,'1112'!$F$10:$L$408,7,FALSE)/VLOOKUP($A67,'2012'!$F$10:$M$460,8,FALSE))*1000,#N/A)</f>
        <v>6.2765368285028611</v>
      </c>
      <c r="BR67" s="196">
        <f>IFERROR((VLOOKUP($A67,'1213'!$F$10:$L$408,7,FALSE)/VLOOKUP($A67,'2013'!$F$10:$M$460,8,FALSE))*1000,#N/A)</f>
        <v>4.0396621373485129</v>
      </c>
      <c r="BS67" s="196">
        <f>IFERROR((VLOOKUP($A67,'1314'!$F$10:$L$408,7,FALSE)/VLOOKUP($A67,'2014'!$F$10:$M$460,8,FALSE))*1000,#N/A)</f>
        <v>12.799414883891021</v>
      </c>
      <c r="BT67" s="196">
        <f>IFERROR((VLOOKUP($A67,'1415'!$F$10:$L$408,7,FALSE)/VLOOKUP($A67,'2015'!$F$10:$M$460,8,FALSE))*1000,#N/A)</f>
        <v>9.6101541251133273</v>
      </c>
      <c r="BU67" s="196">
        <f>IFERROR((VLOOKUP($A67,'1516'!$F$10:$L$408,7,FALSE)/VLOOKUP($A67,'2016'!$F$10:$M$460,8,FALSE))*1000,#N/A)</f>
        <v>7.7157724744302882</v>
      </c>
      <c r="BV67" s="196">
        <f>IFERROR((VLOOKUP($A67,'1617'!$F$10:$L$408,7,FALSE)/VLOOKUP($A67,'2017'!$F$10:$M$460,8,FALSE))*1000,#N/A)</f>
        <v>9.4138543516873892</v>
      </c>
      <c r="BW67" s="196">
        <f>IFERROR((VLOOKUP($A67,'1718'!$F$10:$L$408,7,FALSE)/VLOOKUP($A67,'2018'!$F$10:$N$460,9,FALSE))*1000,#N/A)</f>
        <v>8.5979996490612383</v>
      </c>
      <c r="BX67" s="196">
        <f>IFERROR((VLOOKUP($A67,'1819'!$F$10:$L$408,7,FALSE)/VLOOKUP($A67,'2018'!$F$10:$N$460,9,FALSE))*1000,#N/A)</f>
        <v>11.230040357957536</v>
      </c>
      <c r="BY67" s="196">
        <f>IFERROR((VLOOKUP($A67,'1920'!$F$10:$L$408,7,FALSE)/VLOOKUP($A67,'2019'!$F$10:$N$464,8,FALSE))*1000,#N/A)</f>
        <v>8.8506325599153115</v>
      </c>
      <c r="BZ67" s="196">
        <f>IFERROR((VLOOKUP($A67,'20 21'!$F$10:$L$408,7,FALSE)/VLOOKUP($A67,'2020'!$F$10:$N$469,8,FALSE))*1000,#N/A)</f>
        <v>8.634818296333421</v>
      </c>
      <c r="CA67" s="196">
        <f>IFERROR((VLOOKUP($A67,'21 22'!$F$10:$L$408,7,FALSE)/VLOOKUP($A67,'2021'!$F$10:$N$469,8,FALSE))*1000,#N/A)</f>
        <v>17.254954517280083</v>
      </c>
      <c r="CB67" s="196">
        <f>IFERROR((VLOOKUP($A67,'22 23'!$F$10:$L$408,7,FALSE)/VLOOKUP($A67,'2022'!$F$10:$N$469,8,FALSE))*1000,#N/A)</f>
        <v>12.08729343974567</v>
      </c>
      <c r="CC67" s="196">
        <f>IFERROR((VLOOKUP($A67,'23 24'!$F$7:$M$408,7,FALSE)/VLOOKUP($A67,'2023'!$C$7:$N$469,9,FALSE))*1000,#N/A)</f>
        <v>7.665959876039798</v>
      </c>
      <c r="CE67" s="198">
        <f>IFERROR((VLOOKUP($A67,'0910'!$F$10:$S$433,9,FALSE)/VLOOKUP($A67,'2010'!$C$5:$K$611,9,FALSE))*1000,#N/A)</f>
        <v>5.6274620146314005</v>
      </c>
      <c r="CF67" s="198">
        <f>IFERROR((VLOOKUP($A67,'1011'!$F$10:$S$433,10,FALSE)/VLOOKUP($A67,'2011'!$C$5:$K$611,9,FALSE))*1000,#N/A)</f>
        <v>5.9468500278758594</v>
      </c>
      <c r="CG67" s="198">
        <f>IFERROR((VLOOKUP($A67,'1112'!$F$10:$S$408,9,FALSE)/VLOOKUP($A67,'2012'!$F$10:$M$460,8,FALSE))*1000,#N/A)</f>
        <v>4.2458925604578175</v>
      </c>
      <c r="CH67" s="198">
        <f>IFERROR((VLOOKUP($A67,'1213'!$F$10:$S$408,9,FALSE)/VLOOKUP($A67,'2013'!$F$10:$M$460,8,FALSE))*1000,#N/A)</f>
        <v>5.6922511935365403</v>
      </c>
      <c r="CI67" s="198">
        <f>IFERROR((VLOOKUP($A67,'1314'!$F$10:$S$408,9,FALSE)/VLOOKUP($A67,'2014'!$F$10:$M$460,8,FALSE))*1000,#N/A)</f>
        <v>3.2912781130005486</v>
      </c>
      <c r="CJ67" s="198">
        <f>IFERROR((VLOOKUP($A67,'1415'!$F$10:$S$408,9,FALSE)/VLOOKUP($A67,'2015'!$F$10:$M$460,8,FALSE))*1000,#N/A)</f>
        <v>3.8077969174977335</v>
      </c>
      <c r="CK67" s="198">
        <f>IFERROR((VLOOKUP($A67,'1516'!$F$10:$S$408,9,FALSE)/VLOOKUP($A67,'2016'!$F$10:$M$460,8,FALSE))*1000,#N/A)</f>
        <v>5.5625336443567193</v>
      </c>
      <c r="CL67" s="198">
        <f>IFERROR((VLOOKUP($A67,'1617'!$F$10:$S$408,9,FALSE)/VLOOKUP($A67,'2017'!$F$10:$M$460,8,FALSE))*1000,#N/A)</f>
        <v>5.1509769094138536</v>
      </c>
      <c r="CM67" s="198">
        <f>IFERROR((VLOOKUP($A67,'1718'!$F$10:$S$408,9,FALSE)/VLOOKUP($A67,'2018'!$F$10:$N$460,9,FALSE))*1000,#N/A)</f>
        <v>6.8433058431303735</v>
      </c>
      <c r="CN67" s="198">
        <f>IFERROR((VLOOKUP($A67,'1819'!$F$10:$S$408,9,FALSE)/VLOOKUP($A67,'2018'!$F$10:$N$460,9,FALSE))*1000,#N/A)</f>
        <v>6.1414283207580276</v>
      </c>
      <c r="CO67" s="198">
        <f>IFERROR((VLOOKUP($A67,'1920'!$F$10:$S$408,9,FALSE)/VLOOKUP($A67,'2019'!$F$10:$N$464,8,FALSE))*1000,#N/A)</f>
        <v>7.9829234854138109</v>
      </c>
      <c r="CP67" s="198">
        <f>IFERROR((VLOOKUP($A67,'20 21'!$F$10:$S$408,9,FALSE)/VLOOKUP($A67,'2020'!$F$10:$N$469,8,FALSE))*1000,#N/A)</f>
        <v>5.7565455308889462</v>
      </c>
      <c r="CQ67" s="198">
        <f>IFERROR((VLOOKUP($A67,'21 22'!$F$10:$S$408,9,FALSE)/VLOOKUP($A67,'2021'!$F$10:$N$469,8,FALSE))*1000,#N/A)</f>
        <v>7.2035247013887727</v>
      </c>
      <c r="CR67" s="198">
        <f>IFERROR((VLOOKUP($A67,'22 23'!$F$10:$S$408,9,FALSE)/VLOOKUP($A67,'2022'!$F$10:$N$469,8,FALSE))*1000,#N/A)</f>
        <v>8.9412855581680297</v>
      </c>
      <c r="CS67" s="196">
        <f>IFERROR((VLOOKUP($A67,'23 24'!$F$7:$S$408,9,FALSE)/VLOOKUP($A67,'2023'!$C$7:$N$469,9,FALSE))*1000,#N/A)</f>
        <v>6.8504322296525855</v>
      </c>
      <c r="CU67" s="198">
        <f>IFERROR((VLOOKUP($A67,'0910'!$F$10:$S$433,10,FALSE)/VLOOKUP($A67,'2010'!$C$5:$K$611,9,FALSE))*1000,#N/A)</f>
        <v>1.3130744700806605</v>
      </c>
      <c r="CV67" s="198">
        <f>IFERROR((VLOOKUP($A67,'1011'!$F$10:$S$433,11,FALSE)/VLOOKUP($A67,'2011'!$C$5:$K$611,9,FALSE))*1000,#N/A)</f>
        <v>0.92919531685560297</v>
      </c>
      <c r="CW67" s="198">
        <f>IFERROR((VLOOKUP($A67,'1112'!$F$10:$S$408,10,FALSE)/VLOOKUP($A67,'2012'!$F$10:$M$460,8,FALSE))*1000,#N/A)</f>
        <v>2.3998523167805059</v>
      </c>
      <c r="CX67" s="198">
        <f>IFERROR((VLOOKUP($A67,'1213'!$F$10:$S$408,10,FALSE)/VLOOKUP($A67,'2013'!$F$10:$M$460,8,FALSE))*1000,#N/A)</f>
        <v>1.1017260374586855</v>
      </c>
      <c r="CY67" s="198">
        <f>IFERROR((VLOOKUP($A67,'1314'!$F$10:$S$408,10,FALSE)/VLOOKUP($A67,'2014'!$F$10:$M$460,8,FALSE))*1000,#N/A)</f>
        <v>1.0970927043335161</v>
      </c>
      <c r="CZ67" s="198">
        <f>IFERROR((VLOOKUP($A67,'1415'!$F$10:$S$408,10,FALSE)/VLOOKUP($A67,'2015'!$F$10:$M$460,8,FALSE))*1000,#N/A)</f>
        <v>3.626473254759746</v>
      </c>
      <c r="DA67" s="198">
        <f>IFERROR((VLOOKUP($A67,'1516'!$F$10:$S$408,10,FALSE)/VLOOKUP($A67,'2016'!$F$10:$M$460,8,FALSE))*1000,#N/A)</f>
        <v>1.6149291225551767</v>
      </c>
      <c r="DB67" s="198">
        <f>IFERROR((VLOOKUP($A67,'1617'!$F$10:$S$408,10,FALSE)/VLOOKUP($A67,'2017'!$F$10:$M$460,8,FALSE))*1000,#N/A)</f>
        <v>2.3090586145648313</v>
      </c>
      <c r="DC67" s="198">
        <f>IFERROR((VLOOKUP($A67,'1718'!$F$10:$S$408,10,FALSE)/VLOOKUP($A67,'2018'!$F$10:$N$460,9,FALSE))*1000,#N/A)</f>
        <v>2.4565713283032111</v>
      </c>
      <c r="DD67" s="198">
        <f>IFERROR((VLOOKUP($A67,'1819'!$F$10:$S$408,10,FALSE)/VLOOKUP($A67,'2018'!$F$10:$N$460,9,FALSE))*1000,#N/A)</f>
        <v>2.4565713283032111</v>
      </c>
      <c r="DE67" s="198">
        <f>IFERROR((VLOOKUP($A67,'1920'!$F$10:$S$408,10,FALSE)/VLOOKUP($A67,'2019'!$F$10:$N$464,8,FALSE))*1000,#N/A)</f>
        <v>2.7766690384048034</v>
      </c>
      <c r="DF67" s="198">
        <f>IFERROR((VLOOKUP($A67,'20 21'!$F$10:$S$408,10,FALSE)/VLOOKUP($A67,'2020'!$F$10:$N$469,8,FALSE))*1000,#N/A)</f>
        <v>2.7089626027712685</v>
      </c>
      <c r="DG67" s="198">
        <f>IFERROR((VLOOKUP($A67,'21 22'!$F$10:$S$408,10,FALSE)/VLOOKUP($A67,'2021'!$F$10:$N$469,8,FALSE))*1000,#N/A)</f>
        <v>2.6803812842376828</v>
      </c>
      <c r="DH67" s="198">
        <f>IFERROR((VLOOKUP($A67,'22 23'!$F$10:$S$408,10,FALSE)/VLOOKUP($A67,'2022'!$F$10:$N$469,8,FALSE))*1000,#N/A)</f>
        <v>4.6362221412723121</v>
      </c>
      <c r="DI67" s="196">
        <f>IFERROR((VLOOKUP($A67,'23 24'!$F$7:$S$408,10,FALSE)/VLOOKUP($A67,'2023'!$C$7:$N$469,9,FALSE))*1000,#N/A)</f>
        <v>4.4038492904909479</v>
      </c>
      <c r="DK67" s="198">
        <f>IFERROR((VLOOKUP($A67,'0910'!$F$10:$S$433,11,FALSE)/VLOOKUP($A67,'2010'!$C$5:$K$611,9,FALSE))*1000,#N/A)</f>
        <v>0</v>
      </c>
      <c r="DL67" s="198">
        <f>IFERROR((VLOOKUP($A67,'1011'!$F$10:$S$433,12,FALSE)/VLOOKUP($A67,'2011'!$C$5:$K$611,9,FALSE))*1000,#N/A)</f>
        <v>0</v>
      </c>
      <c r="DM67" s="198">
        <f>IFERROR((VLOOKUP($A67,'1112'!$F$10:$S$408,11,FALSE)/VLOOKUP($A67,'2012'!$F$10:$M$460,8,FALSE))*1000,#N/A)</f>
        <v>0</v>
      </c>
      <c r="DN67" s="198">
        <f>IFERROR((VLOOKUP($A67,'1213'!$F$10:$S$408,11,FALSE)/VLOOKUP($A67,'2013'!$F$10:$M$460,8,FALSE))*1000,#N/A)</f>
        <v>0</v>
      </c>
      <c r="DO67" s="198">
        <f>IFERROR((VLOOKUP($A67,'1314'!$F$10:$S$408,11,FALSE)/VLOOKUP($A67,'2014'!$F$10:$M$460,8,FALSE))*1000,#N/A)</f>
        <v>0</v>
      </c>
      <c r="DP67" s="198">
        <f>IFERROR((VLOOKUP($A67,'1415'!$F$10:$S$408,11,FALSE)/VLOOKUP($A67,'2015'!$F$10:$M$460,8,FALSE))*1000,#N/A)</f>
        <v>0</v>
      </c>
      <c r="DQ67" s="198">
        <f>IFERROR((VLOOKUP($A67,'1516'!$F$10:$S$408,11,FALSE)/VLOOKUP($A67,'2016'!$F$10:$M$460,8,FALSE))*1000,#N/A)</f>
        <v>0</v>
      </c>
      <c r="DR67" s="198">
        <f>IFERROR((VLOOKUP($A67,'1617'!$F$10:$S$408,11,FALSE)/VLOOKUP($A67,'2017'!$F$10:$M$460,8,FALSE))*1000,#N/A)</f>
        <v>0</v>
      </c>
      <c r="DS67" s="198">
        <f>IFERROR((VLOOKUP($A67,'1718'!$F$10:$S$408,11,FALSE)/VLOOKUP($A67,'2018'!$F$10:$N$460,9,FALSE))*1000,#N/A)</f>
        <v>0</v>
      </c>
      <c r="DT67" s="198">
        <f>IFERROR((VLOOKUP($A67,'1819'!$F$10:$S$408,11,FALSE)/VLOOKUP($A67,'2018'!$F$10:$N$460,9,FALSE))*1000,#N/A)</f>
        <v>0</v>
      </c>
      <c r="DU67" s="198">
        <f>IFERROR((VLOOKUP($A67,'1920'!$F$10:$S$408,11,FALSE)/VLOOKUP($A67,'2019'!$F$10:$N$464,8,FALSE))*1000,#N/A)</f>
        <v>0</v>
      </c>
      <c r="DV67" s="198">
        <f>IFERROR((VLOOKUP($A67,'20 21'!$F$10:$S$408,11,FALSE)/VLOOKUP($A67,'2020'!$F$10:$N$469,8,FALSE))*1000,#N/A)</f>
        <v>0</v>
      </c>
      <c r="DW67" s="198">
        <f>IFERROR((VLOOKUP($A67,'21 22'!$F$10:$S$408,11,FALSE)/VLOOKUP($A67,'2021'!$F$10:$N$469,8,FALSE))*1000,#N/A)</f>
        <v>0</v>
      </c>
      <c r="DX67" s="198">
        <f>IFERROR((VLOOKUP($A67,'22 23'!$F$10:$S$408,11,FALSE)/VLOOKUP($A67,'2022'!$F$10:$N$469,8,FALSE))*1000,#N/A)</f>
        <v>0</v>
      </c>
      <c r="DY67" s="196">
        <f>IFERROR((VLOOKUP($A67,'23 24'!$F$7:$S$408,11,FALSE)/VLOOKUP($A67,'2023'!$C$7:$N$469,9,FALSE))*1000,#N/A)</f>
        <v>0</v>
      </c>
      <c r="EA67" s="198">
        <f>IFERROR((VLOOKUP($A67,'0910'!$F$10:$S$433,12,FALSE)/VLOOKUP($A67,'2010'!$C$5:$K$611,9,FALSE))*1000,#N/A)</f>
        <v>6.9405364847120623</v>
      </c>
      <c r="EB67" s="198">
        <f>IFERROR((VLOOKUP($A67,'1011'!$F$10:$S$433,13,FALSE)/VLOOKUP($A67,'2011'!$C$5:$K$611,9,FALSE))*1000,#N/A)</f>
        <v>6.8760453447314624</v>
      </c>
      <c r="EC67" s="198">
        <f>IFERROR((VLOOKUP($A67,'1112'!$F$10:$S$408,12,FALSE)/VLOOKUP($A67,'2012'!$F$10:$M$460,8,FALSE))*1000,#N/A)</f>
        <v>6.8303489016060555</v>
      </c>
      <c r="ED67" s="198">
        <f>IFERROR((VLOOKUP($A67,'1213'!$F$10:$S$408,12,FALSE)/VLOOKUP($A67,'2013'!$F$10:$M$460,8,FALSE))*1000,#N/A)</f>
        <v>6.9775982372383396</v>
      </c>
      <c r="EE67" s="198">
        <f>IFERROR((VLOOKUP($A67,'1314'!$F$10:$S$408,12,FALSE)/VLOOKUP($A67,'2014'!$F$10:$M$460,8,FALSE))*1000,#N/A)</f>
        <v>4.3883708173340645</v>
      </c>
      <c r="EF67" s="198">
        <f>IFERROR((VLOOKUP($A67,'1415'!$F$10:$S$408,12,FALSE)/VLOOKUP($A67,'2015'!$F$10:$M$460,8,FALSE))*1000,#N/A)</f>
        <v>7.43427017225748</v>
      </c>
      <c r="EG67" s="198">
        <f>IFERROR((VLOOKUP($A67,'1516'!$F$10:$S$408,12,FALSE)/VLOOKUP($A67,'2016'!$F$10:$M$460,8,FALSE))*1000,#N/A)</f>
        <v>7.1774627669118969</v>
      </c>
      <c r="EH67" s="198">
        <f>IFERROR((VLOOKUP($A67,'1617'!$F$10:$S$408,12,FALSE)/VLOOKUP($A67,'2017'!$F$10:$M$460,8,FALSE))*1000,#N/A)</f>
        <v>7.4600355239786857</v>
      </c>
      <c r="EI67" s="198">
        <f>IFERROR((VLOOKUP($A67,'1718'!$F$10:$S$408,12,FALSE)/VLOOKUP($A67,'2018'!$F$10:$N$460,9,FALSE))*1000,#N/A)</f>
        <v>9.2998771714335842</v>
      </c>
      <c r="EJ67" s="198">
        <f>IFERROR((VLOOKUP($A67,'1819'!$F$10:$S$408,12,FALSE)/VLOOKUP($A67,'2018'!$F$10:$N$460,9,FALSE))*1000,#N/A)</f>
        <v>8.5979996490612383</v>
      </c>
      <c r="EK67" s="198">
        <f>IFERROR((VLOOKUP($A67,'1920'!$F$10:$S$408,12,FALSE)/VLOOKUP($A67,'2019'!$F$10:$N$464,8,FALSE))*1000,#N/A)</f>
        <v>10.586050708918314</v>
      </c>
      <c r="EL67" s="198">
        <f>IFERROR((VLOOKUP($A67,'20 21'!$F$10:$S$408,12,FALSE)/VLOOKUP($A67,'2020'!$F$10:$N$469,8,FALSE))*1000,#N/A)</f>
        <v>8.634818296333421</v>
      </c>
      <c r="EM67" s="198">
        <f>IFERROR((VLOOKUP($A67,'21 22'!$F$10:$S$408,12,FALSE)/VLOOKUP($A67,'2021'!$F$10:$N$469,8,FALSE))*1000,#N/A)</f>
        <v>9.8839059856264555</v>
      </c>
      <c r="EN67" s="198">
        <f>IFERROR((VLOOKUP($A67,'22 23'!$F$10:$S$408,12,FALSE)/VLOOKUP($A67,'2022'!$F$10:$N$469,8,FALSE))*1000,#N/A)</f>
        <v>13.411928337252045</v>
      </c>
      <c r="EO67" s="196">
        <f>IFERROR((VLOOKUP($A67,'23 24'!$F$7:$S$408,12,FALSE)/VLOOKUP($A67,'2023'!$C$7:$N$469,9,FALSE))*1000,#N/A)</f>
        <v>11.091175990866091</v>
      </c>
    </row>
    <row r="68" spans="1:145" x14ac:dyDescent="0.3">
      <c r="A68" t="s">
        <v>483</v>
      </c>
      <c r="B68" t="s">
        <v>1741</v>
      </c>
      <c r="C68" t="str">
        <f>IF(VLOOKUP($A68,'0910'!$F$10:$L$433,1,FALSE)=VLOOKUP($A68,'2010'!$C$5:$K$611,1,FALSE),VLOOKUP($A68,'0910'!$F$10:$L$433,1,FALSE),FALSE)</f>
        <v>Chiltern</v>
      </c>
      <c r="D68" t="str">
        <f>IF(VLOOKUP($A68,'1011'!$F$10:$L$433,1,FALSE)=VLOOKUP($A68,'2011'!$C$5:$K$611,1,FALSE),VLOOKUP($A68,'1011'!$F$10:$L$433,1,FALSE),FALSE)</f>
        <v>Chiltern</v>
      </c>
      <c r="E68" t="str">
        <f>IF(VLOOKUP(A68,'1112'!$F$10:$L$408,1,FALSE)=VLOOKUP(A68,'2012'!$F$10:$M$460,1,FALSE),VLOOKUP(A68,'1112'!$F$10:$L$408,1,FALSE),FALSE)</f>
        <v>Chiltern</v>
      </c>
      <c r="F68" t="str">
        <f>IF(VLOOKUP($A68,'1213'!$F$10:$L$408,1,FALSE)=VLOOKUP($A68,'2013'!$F$10:$M$460,1,FALSE),VLOOKUP($A68,'1213'!$F$10:$L$408,1,FALSE),FALSE)</f>
        <v>Chiltern</v>
      </c>
      <c r="G68" t="str">
        <f>IF(VLOOKUP($A68,'1314'!$F$10:$L$408,1,FALSE)=VLOOKUP($A68,'2014'!$F$10:$M$460,1,FALSE),VLOOKUP($A68,'1314'!$F$10:$L$408,1,FALSE),FALSE)</f>
        <v>Chiltern</v>
      </c>
      <c r="H68" t="str">
        <f>IF(VLOOKUP($A68,'1415'!$F$10:$L$408,1,FALSE)=VLOOKUP($A68,'2015'!$F$10:$M$460,1,FALSE),VLOOKUP($A68,'1415'!$F$10:$L$408,1,FALSE),FALSE)</f>
        <v>Chiltern</v>
      </c>
      <c r="I68" t="str">
        <f>IF(VLOOKUP($A68,'1516'!$F$10:$L$408,1,FALSE)=VLOOKUP($A68,'2015'!$F$10:$M$460,1,FALSE),VLOOKUP($A68,'1516'!$F$10:$L$408,1,FALSE),FALSE)</f>
        <v>Chiltern</v>
      </c>
      <c r="J68" t="str">
        <f>IF(VLOOKUP($A68,'1617'!$F$10:$L$408,1,FALSE)=VLOOKUP($A68,'2016'!$F$10:$M$460,1,FALSE),VLOOKUP($A68,'1617'!$F$10:$L$408,1,FALSE),FALSE)</f>
        <v>Chiltern</v>
      </c>
      <c r="K68" t="str">
        <f>IF(VLOOKUP($A68,'1718'!$F$10:$M$408,1,FALSE)=VLOOKUP($A68,'2017'!$F$10:$M$460,1,FALSE),VLOOKUP($A68,'1718'!$F$10:$M$408,1,FALSE),FALSE)</f>
        <v>Chiltern</v>
      </c>
      <c r="L68" t="str">
        <f>IF(VLOOKUP($A68,'1819'!$F$10:$M$408,1,FALSE)=VLOOKUP($A68,'2018'!$F$10:$M$460,1,FALSE),VLOOKUP($A68,'1819'!$F$10:$M$408,1,FALSE),FALSE)</f>
        <v>Chiltern</v>
      </c>
      <c r="M68" t="str">
        <f>IF(VLOOKUP($A68,'1920'!$F$10:$M$408,1,FALSE)=VLOOKUP($A68,'2019'!$F$10:$M$464,1,FALSE),VLOOKUP($A68,'1920'!$F$10:$M$408,1,FALSE),FALSE)</f>
        <v>Chiltern</v>
      </c>
      <c r="N68" t="e">
        <f>IF(VLOOKUP($A68,'20 21'!$F$10:$N$408,1,FALSE)=VLOOKUP($A68,'2020'!$F$10:$O$468,1,FALSE),VLOOKUP($A68,'20 21'!$F$10:$N$408,1,FALSE),FALSE)</f>
        <v>#N/A</v>
      </c>
      <c r="O68" t="e">
        <f>IF(VLOOKUP($A68,'21 22'!$F$10:$N$408,1,FALSE)=VLOOKUP($A68,'2021'!$F$10:$O$471,1,FALSE),VLOOKUP($A68,'21 22'!$F$10:$N$408,1,FALSE),FALSE)</f>
        <v>#N/A</v>
      </c>
      <c r="P68" t="e">
        <f>IF(VLOOKUP($A68,'22 23'!$F$10:$N$408,1,FALSE)=VLOOKUP($A68,'2022'!$F$10:$O$468,1,FALSE),VLOOKUP($A68,'22 23'!$F$10:$N$408,1,FALSE),FALSE)</f>
        <v>#N/A</v>
      </c>
      <c r="Q68" t="e">
        <f>IF(VLOOKUP($A68,'23 24'!$F$7:$N$408,1,FALSE)=VLOOKUP($A68,'2023'!$C$7:$O$468,1,FALSE),VLOOKUP($A68,'23 24'!$F$7:$N$408,1,FALSE),FALSE)</f>
        <v>#N/A</v>
      </c>
      <c r="S68" s="196">
        <f>IFERROR((VLOOKUP($A68,'0910'!$F$10:$L$433,4,FALSE)/VLOOKUP($A68,'2010'!$C$5:$K$611,9,FALSE))*1000,#N/A)</f>
        <v>1.3102725366876311</v>
      </c>
      <c r="T68" s="196">
        <f>IFERROR((VLOOKUP($A68,'1011'!$F$10:$L$433,4,FALSE)/VLOOKUP($A68,'2011'!$C$5:$K$611,9,FALSE))*1000,#N/A)</f>
        <v>2.3504831548707235</v>
      </c>
      <c r="U68" s="196">
        <f>IFERROR((VLOOKUP($A68,'1112'!$F$10:$L$408,4,FALSE)/VLOOKUP($A68,'2012'!$F$10:$M$460,8,FALSE))*1000,#N/A)</f>
        <v>4.6801872074882995</v>
      </c>
      <c r="V68" s="196">
        <f>IFERROR((VLOOKUP($A68,'1213'!$F$10:$L$408,4,FALSE)/VLOOKUP($A68,'2013'!$F$10:$M$460,8,FALSE))*1000,#N/A)</f>
        <v>3.6110394635027085</v>
      </c>
      <c r="W68" s="196">
        <f>IFERROR((VLOOKUP($A68,'1314'!$F$10:$L$408,4,FALSE)/VLOOKUP($A68,'2014'!$F$10:$M$460,8,FALSE))*1000,#N/A)</f>
        <v>2.5687130747495504</v>
      </c>
      <c r="X68" s="196">
        <f>IFERROR((VLOOKUP($A68,'1415'!$F$10:$L$408,4,FALSE)/VLOOKUP($A68,'2015'!$F$10:$M$460,8,FALSE))*1000,#N/A)</f>
        <v>3.3290653008962865</v>
      </c>
      <c r="Y68" s="196">
        <f>IFERROR((VLOOKUP($A68,'1516'!$F$10:$L$408,4,FALSE)/VLOOKUP($A68,'2016'!$F$10:$M$460,8,FALSE))*1000,#N/A)</f>
        <v>2.039775624681285</v>
      </c>
      <c r="Z68" s="196">
        <f>IFERROR((VLOOKUP($A68,'1617'!$F$10:$L$408,4,FALSE)/VLOOKUP($A68,'2017'!$F$10:$M$460,8,FALSE))*1000,#N/A)</f>
        <v>2.7876330461226559</v>
      </c>
      <c r="AA68" s="196">
        <f>IFERROR((VLOOKUP($A68,'1718'!$F$10:$L$408,4,FALSE)/VLOOKUP($A68,'2018'!$F$10:$N$460,9,FALSE))*1000,#N/A)</f>
        <v>5.7876195269250124</v>
      </c>
      <c r="AB68" s="196">
        <f>IFERROR((VLOOKUP($A68,'1819'!$F$10:$L$408,4,FALSE)/VLOOKUP($A68,'2018'!$F$10:$N$460,9,FALSE))*1000,#N/A)</f>
        <v>4.0261701056869654</v>
      </c>
      <c r="AC68" s="196">
        <f>IFERROR((VLOOKUP($A68,'1920'!$F$10:$L$408,4,FALSE)/VLOOKUP($A68,'2019'!$F$10:$N$464,8,FALSE))*1000,#N/A)</f>
        <v>4.489337822671156</v>
      </c>
      <c r="AD68" s="196" t="e">
        <f>IFERROR((VLOOKUP($A68,'20 21'!$F$10:$M$408,4,FALSE)/VLOOKUP($A68,'2020'!$F$10:$N$469,8,FALSE))*1000,#N/A)</f>
        <v>#N/A</v>
      </c>
      <c r="AE68" s="196" t="e">
        <f>IFERROR((VLOOKUP($A68,'21 22'!$F$10:$M$408,4,FALSE)/VLOOKUP($A68,'2021'!$F$10:$N$469,8,FALSE))*1000,#N/A)</f>
        <v>#N/A</v>
      </c>
      <c r="AF68" s="196" t="e">
        <f>IFERROR((VLOOKUP($A68,'22 23'!$F$10:$M$408,4,FALSE)/VLOOKUP($A68,'2022'!$F$10:$N$469,8,FALSE))*1000,#N/A)</f>
        <v>#N/A</v>
      </c>
      <c r="AG68" s="196" t="e">
        <f>IFERROR((VLOOKUP($A68,'23 24'!$F$7:$M$408,4,FALSE)/VLOOKUP($A68,'2023'!$C$7:$N$469,9,FALSE))*1000,#N/A)</f>
        <v>#N/A</v>
      </c>
      <c r="AI68" s="196">
        <f>IFERROR((VLOOKUP($A68,'0910'!$F$10:$L$433,5,FALSE)/VLOOKUP($A68,'2010'!$C$5:$K$611,9,FALSE))*1000,#N/A)</f>
        <v>0</v>
      </c>
      <c r="AJ68" s="196">
        <f>IFERROR((VLOOKUP($A68,'1011'!$F$10:$L$433,5,FALSE)/VLOOKUP($A68,'2011'!$C$5:$K$611,9,FALSE))*1000,#N/A)</f>
        <v>0.78349438495690782</v>
      </c>
      <c r="AK68" s="196">
        <f>IFERROR((VLOOKUP($A68,'1112'!$F$10:$L$408,5,FALSE)/VLOOKUP($A68,'2012'!$F$10:$M$460,8,FALSE))*1000,#N/A)</f>
        <v>2.3400936037441498</v>
      </c>
      <c r="AL68" s="196">
        <f>IFERROR((VLOOKUP($A68,'1213'!$F$10:$L$408,5,FALSE)/VLOOKUP($A68,'2013'!$F$10:$M$460,8,FALSE))*1000,#N/A)</f>
        <v>0.77379417075058032</v>
      </c>
      <c r="AM68" s="196">
        <f>IFERROR((VLOOKUP($A68,'1314'!$F$10:$L$408,5,FALSE)/VLOOKUP($A68,'2014'!$F$10:$M$460,8,FALSE))*1000,#N/A)</f>
        <v>0</v>
      </c>
      <c r="AN68" s="196">
        <f>IFERROR((VLOOKUP($A68,'1415'!$F$10:$L$408,5,FALSE)/VLOOKUP($A68,'2015'!$F$10:$M$460,8,FALSE))*1000,#N/A)</f>
        <v>0.51216389244558258</v>
      </c>
      <c r="AO68" s="196">
        <f>IFERROR((VLOOKUP($A68,'1516'!$F$10:$L$408,5,FALSE)/VLOOKUP($A68,'2016'!$F$10:$M$460,8,FALSE))*1000,#N/A)</f>
        <v>0.50994390617032126</v>
      </c>
      <c r="AP68" s="196">
        <f>IFERROR((VLOOKUP($A68,'1617'!$F$10:$L$408,5,FALSE)/VLOOKUP($A68,'2017'!$F$10:$M$460,8,FALSE))*1000,#N/A)</f>
        <v>1.7739483020780538</v>
      </c>
      <c r="AQ68" s="196">
        <f>IFERROR((VLOOKUP($A68,'1718'!$F$10:$L$408,5,FALSE)/VLOOKUP($A68,'2018'!$F$10:$N$460,9,FALSE))*1000,#N/A)</f>
        <v>0.25163563160543534</v>
      </c>
      <c r="AR68" s="196">
        <f>IFERROR((VLOOKUP($A68,'1819'!$F$10:$L$408,5,FALSE)/VLOOKUP($A68,'2018'!$F$10:$N$460,9,FALSE))*1000,#N/A)</f>
        <v>0</v>
      </c>
      <c r="AS68" s="196">
        <f>IFERROR((VLOOKUP($A68,'1920'!$F$10:$L$408,5,FALSE)/VLOOKUP($A68,'2019'!$F$10:$N$464,8,FALSE))*1000,#N/A)</f>
        <v>0.74822297044519259</v>
      </c>
      <c r="AT68" s="196" t="e">
        <f>IFERROR((VLOOKUP($A68,'20 21'!$F$10:$L$408,5,FALSE)/VLOOKUP($A68,'2020'!$F$10:$N$469,8,FALSE))*1000,#N/A)</f>
        <v>#N/A</v>
      </c>
      <c r="AU68" s="196" t="e">
        <f>IFERROR((VLOOKUP($A68,'21 22'!$F$10:$L$408,5,FALSE)/VLOOKUP($A68,'2021'!$F$10:$N$469,8,FALSE))*1000,#N/A)</f>
        <v>#N/A</v>
      </c>
      <c r="AV68" s="196" t="e">
        <f>IFERROR((VLOOKUP($A68,'22 23'!$F$10:$L$408,5,FALSE)/VLOOKUP($A68,'2022'!$F$10:$N$469,8,FALSE))*1000,#N/A)</f>
        <v>#N/A</v>
      </c>
      <c r="AW68" s="196" t="e">
        <f>IFERROR((VLOOKUP($A68,'23 24'!$F$7:$M$408,5,FALSE)/VLOOKUP($A68,'2023'!$C$7:$N$469,9,FALSE))*1000,#N/A)</f>
        <v>#N/A</v>
      </c>
      <c r="AY68" s="196">
        <f>IFERROR((VLOOKUP($A68,'0910'!$F$10:$L$433,6,FALSE)/VLOOKUP($A68,'2010'!$C$5:$K$611,9,FALSE))*1000,#N/A)</f>
        <v>0</v>
      </c>
      <c r="AZ68" s="196">
        <f>IFERROR((VLOOKUP($A68,'1011'!$F$10:$L$433,6,FALSE)/VLOOKUP($A68,'2011'!$C$5:$K$611,9,FALSE))*1000,#N/A)</f>
        <v>0</v>
      </c>
      <c r="BA68" s="196">
        <f>IFERROR((VLOOKUP($A68,'1112'!$F$10:$L$408,6,FALSE)/VLOOKUP($A68,'2012'!$F$10:$M$460,8,FALSE))*1000,#N/A)</f>
        <v>0</v>
      </c>
      <c r="BB68" s="196">
        <f>IFERROR((VLOOKUP($A68,'1213'!$F$10:$L$408,6,FALSE)/VLOOKUP($A68,'2013'!$F$10:$M$460,8,FALSE))*1000,#N/A)</f>
        <v>0</v>
      </c>
      <c r="BC68" s="196">
        <f>IFERROR((VLOOKUP($A68,'1314'!$F$10:$L$408,6,FALSE)/VLOOKUP($A68,'2014'!$F$10:$M$460,8,FALSE))*1000,#N/A)</f>
        <v>0</v>
      </c>
      <c r="BD68" s="196">
        <f>IFERROR((VLOOKUP($A68,'1415'!$F$10:$L$408,6,FALSE)/VLOOKUP($A68,'2015'!$F$10:$M$460,8,FALSE))*1000,#N/A)</f>
        <v>0</v>
      </c>
      <c r="BE68" s="196">
        <f>IFERROR((VLOOKUP($A68,'1516'!$F$10:$L$408,6,FALSE)/VLOOKUP($A68,'2016'!$F$10:$M$460,8,FALSE))*1000,#N/A)</f>
        <v>0</v>
      </c>
      <c r="BF68" s="196">
        <f>IFERROR((VLOOKUP($A68,'1617'!$F$10:$L$408,6,FALSE)/VLOOKUP($A68,'2017'!$F$10:$M$460,8,FALSE))*1000,#N/A)</f>
        <v>0</v>
      </c>
      <c r="BG68" s="196">
        <f>IFERROR((VLOOKUP($A68,'1718'!$F$10:$L$408,6,FALSE)/VLOOKUP($A68,'2018'!$F$10:$N$460,9,FALSE))*1000,#N/A)</f>
        <v>0</v>
      </c>
      <c r="BH68" s="196">
        <f>IFERROR((VLOOKUP($A68,'1819'!$F$10:$L$408,6,FALSE)/VLOOKUP($A68,'2018'!$F$10:$N$460,9,FALSE))*1000,#N/A)</f>
        <v>0</v>
      </c>
      <c r="BI68" s="196">
        <f>IFERROR((VLOOKUP($A68,'1920'!$F$10:$L$408,6,FALSE)/VLOOKUP($A68,'2019'!$F$10:$N$464,8,FALSE))*1000,#N/A)</f>
        <v>0</v>
      </c>
      <c r="BJ68" s="196" t="e">
        <f>IFERROR((VLOOKUP($A68,'20 21'!$F$10:$L$408,6,FALSE)/VLOOKUP($A68,'2020'!$F$10:$N$469,8,FALSE))*1000,#N/A)</f>
        <v>#N/A</v>
      </c>
      <c r="BK68" s="196" t="e">
        <f>IFERROR((VLOOKUP($A68,'21 22'!$F$10:$L$408,6,FALSE)/VLOOKUP($A68,'2021'!$F$10:$N$469,8,FALSE))*1000,#N/A)</f>
        <v>#N/A</v>
      </c>
      <c r="BL68" s="196" t="e">
        <f>IFERROR((VLOOKUP($A68,'22 23'!$F$10:$L$408,6,FALSE)/VLOOKUP($A68,'2022'!$F$10:$N$469,8,FALSE))*1000,#N/A)</f>
        <v>#N/A</v>
      </c>
      <c r="BM68" s="196" t="e">
        <f>IFERROR((VLOOKUP($A68,'23 24'!$F$7:$M$408,6,FALSE)/VLOOKUP($A68,'2023'!$C$7:$N$469,9,FALSE))*1000,#N/A)</f>
        <v>#N/A</v>
      </c>
      <c r="BO68" s="196">
        <f>IFERROR((VLOOKUP($A68,'0910'!$F$10:$L$433,7,FALSE)/VLOOKUP($A68,'2010'!$C$5:$K$611,9,FALSE))*1000,#N/A)</f>
        <v>1.3102725366876311</v>
      </c>
      <c r="BP68" s="196">
        <f>IFERROR((VLOOKUP($A68,'1011'!$F$10:$L$433,7,FALSE)/VLOOKUP($A68,'2011'!$C$5:$K$611,9,FALSE))*1000,#N/A)</f>
        <v>3.1339775398276313</v>
      </c>
      <c r="BQ68" s="196">
        <f>IFERROR((VLOOKUP($A68,'1112'!$F$10:$L$408,7,FALSE)/VLOOKUP($A68,'2012'!$F$10:$M$460,8,FALSE))*1000,#N/A)</f>
        <v>7.0202808112324497</v>
      </c>
      <c r="BR68" s="196">
        <f>IFERROR((VLOOKUP($A68,'1213'!$F$10:$L$408,7,FALSE)/VLOOKUP($A68,'2013'!$F$10:$M$460,8,FALSE))*1000,#N/A)</f>
        <v>4.3848336342532885</v>
      </c>
      <c r="BS68" s="196">
        <f>IFERROR((VLOOKUP($A68,'1314'!$F$10:$L$408,7,FALSE)/VLOOKUP($A68,'2014'!$F$10:$M$460,8,FALSE))*1000,#N/A)</f>
        <v>2.5687130747495504</v>
      </c>
      <c r="BT68" s="196">
        <f>IFERROR((VLOOKUP($A68,'1415'!$F$10:$L$408,7,FALSE)/VLOOKUP($A68,'2015'!$F$10:$M$460,8,FALSE))*1000,#N/A)</f>
        <v>3.8412291933418694</v>
      </c>
      <c r="BU68" s="196">
        <f>IFERROR((VLOOKUP($A68,'1516'!$F$10:$L$408,7,FALSE)/VLOOKUP($A68,'2016'!$F$10:$M$460,8,FALSE))*1000,#N/A)</f>
        <v>2.5497195308516063</v>
      </c>
      <c r="BV68" s="196">
        <f>IFERROR((VLOOKUP($A68,'1617'!$F$10:$L$408,7,FALSE)/VLOOKUP($A68,'2017'!$F$10:$M$460,8,FALSE))*1000,#N/A)</f>
        <v>4.5615813482007095</v>
      </c>
      <c r="BW68" s="196">
        <f>IFERROR((VLOOKUP($A68,'1718'!$F$10:$L$408,7,FALSE)/VLOOKUP($A68,'2018'!$F$10:$N$460,9,FALSE))*1000,#N/A)</f>
        <v>6.0392551585304481</v>
      </c>
      <c r="BX68" s="196">
        <f>IFERROR((VLOOKUP($A68,'1819'!$F$10:$L$408,7,FALSE)/VLOOKUP($A68,'2018'!$F$10:$N$460,9,FALSE))*1000,#N/A)</f>
        <v>4.0261701056869654</v>
      </c>
      <c r="BY68" s="196">
        <f>IFERROR((VLOOKUP($A68,'1920'!$F$10:$L$408,7,FALSE)/VLOOKUP($A68,'2019'!$F$10:$N$464,8,FALSE))*1000,#N/A)</f>
        <v>5.2375607931163479</v>
      </c>
      <c r="BZ68" s="196" t="e">
        <f>IFERROR((VLOOKUP($A68,'20 21'!$F$10:$L$408,7,FALSE)/VLOOKUP($A68,'2020'!$F$10:$N$469,8,FALSE))*1000,#N/A)</f>
        <v>#N/A</v>
      </c>
      <c r="CA68" s="196" t="e">
        <f>IFERROR((VLOOKUP($A68,'21 22'!$F$10:$L$408,7,FALSE)/VLOOKUP($A68,'2021'!$F$10:$N$469,8,FALSE))*1000,#N/A)</f>
        <v>#N/A</v>
      </c>
      <c r="CB68" s="196" t="e">
        <f>IFERROR((VLOOKUP($A68,'22 23'!$F$10:$L$408,7,FALSE)/VLOOKUP($A68,'2022'!$F$10:$N$469,8,FALSE))*1000,#N/A)</f>
        <v>#N/A</v>
      </c>
      <c r="CC68" s="196" t="e">
        <f>IFERROR((VLOOKUP($A68,'23 24'!$F$7:$M$408,7,FALSE)/VLOOKUP($A68,'2023'!$C$7:$N$469,9,FALSE))*1000,#N/A)</f>
        <v>#N/A</v>
      </c>
      <c r="CE68" s="198">
        <f>IFERROR((VLOOKUP($A68,'0910'!$F$10:$S$433,9,FALSE)/VLOOKUP($A68,'2010'!$C$5:$K$611,9,FALSE))*1000,#N/A)</f>
        <v>1.0482180293501049</v>
      </c>
      <c r="CF68" s="198">
        <f>IFERROR((VLOOKUP($A68,'1011'!$F$10:$S$433,10,FALSE)/VLOOKUP($A68,'2011'!$C$5:$K$611,9,FALSE))*1000,#N/A)</f>
        <v>2.6116479498563594</v>
      </c>
      <c r="CG68" s="198">
        <f>IFERROR((VLOOKUP($A68,'1112'!$F$10:$S$408,9,FALSE)/VLOOKUP($A68,'2012'!$F$10:$M$460,8,FALSE))*1000,#N/A)</f>
        <v>3.9001560062402496</v>
      </c>
      <c r="CH68" s="198">
        <f>IFERROR((VLOOKUP($A68,'1213'!$F$10:$S$408,9,FALSE)/VLOOKUP($A68,'2013'!$F$10:$M$460,8,FALSE))*1000,#N/A)</f>
        <v>4.3848336342532885</v>
      </c>
      <c r="CI68" s="198">
        <f>IFERROR((VLOOKUP($A68,'1314'!$F$10:$S$408,9,FALSE)/VLOOKUP($A68,'2014'!$F$10:$M$460,8,FALSE))*1000,#N/A)</f>
        <v>3.3393269971744157</v>
      </c>
      <c r="CJ68" s="198">
        <f>IFERROR((VLOOKUP($A68,'1415'!$F$10:$S$408,9,FALSE)/VLOOKUP($A68,'2015'!$F$10:$M$460,8,FALSE))*1000,#N/A)</f>
        <v>1.5364916773367479</v>
      </c>
      <c r="CK68" s="198">
        <f>IFERROR((VLOOKUP($A68,'1516'!$F$10:$S$408,9,FALSE)/VLOOKUP($A68,'2016'!$F$10:$M$460,8,FALSE))*1000,#N/A)</f>
        <v>2.5497195308516063</v>
      </c>
      <c r="CL68" s="198">
        <f>IFERROR((VLOOKUP($A68,'1617'!$F$10:$S$408,9,FALSE)/VLOOKUP($A68,'2017'!$F$10:$M$460,8,FALSE))*1000,#N/A)</f>
        <v>2.2807906741003547</v>
      </c>
      <c r="CM68" s="198">
        <f>IFERROR((VLOOKUP($A68,'1718'!$F$10:$S$408,9,FALSE)/VLOOKUP($A68,'2018'!$F$10:$N$460,9,FALSE))*1000,#N/A)</f>
        <v>3.7745344740815301</v>
      </c>
      <c r="CN68" s="198">
        <f>IFERROR((VLOOKUP($A68,'1819'!$F$10:$S$408,9,FALSE)/VLOOKUP($A68,'2018'!$F$10:$N$460,9,FALSE))*1000,#N/A)</f>
        <v>3.5228988424760947</v>
      </c>
      <c r="CO68" s="198">
        <f>IFERROR((VLOOKUP($A68,'1920'!$F$10:$S$408,9,FALSE)/VLOOKUP($A68,'2019'!$F$10:$N$464,8,FALSE))*1000,#N/A)</f>
        <v>3.9905225090410279</v>
      </c>
      <c r="CP68" s="198" t="e">
        <f>IFERROR((VLOOKUP($A68,'20 21'!$F$10:$S$408,9,FALSE)/VLOOKUP($A68,'2020'!$F$10:$N$469,8,FALSE))*1000,#N/A)</f>
        <v>#N/A</v>
      </c>
      <c r="CQ68" s="198" t="e">
        <f>IFERROR((VLOOKUP($A68,'21 22'!$F$10:$S$408,9,FALSE)/VLOOKUP($A68,'2021'!$F$10:$N$469,8,FALSE))*1000,#N/A)</f>
        <v>#N/A</v>
      </c>
      <c r="CR68" s="198" t="e">
        <f>IFERROR((VLOOKUP($A68,'22 23'!$F$10:$S$408,9,FALSE)/VLOOKUP($A68,'2022'!$F$10:$N$469,8,FALSE))*1000,#N/A)</f>
        <v>#N/A</v>
      </c>
      <c r="CS68" s="196" t="e">
        <f>IFERROR((VLOOKUP($A68,'23 24'!$F$7:$S$408,9,FALSE)/VLOOKUP($A68,'2023'!$C$7:$N$469,9,FALSE))*1000,#N/A)</f>
        <v>#N/A</v>
      </c>
      <c r="CU68" s="198">
        <f>IFERROR((VLOOKUP($A68,'0910'!$F$10:$S$433,10,FALSE)/VLOOKUP($A68,'2010'!$C$5:$K$611,9,FALSE))*1000,#N/A)</f>
        <v>0.78616352201257866</v>
      </c>
      <c r="CV68" s="198">
        <f>IFERROR((VLOOKUP($A68,'1011'!$F$10:$S$433,11,FALSE)/VLOOKUP($A68,'2011'!$C$5:$K$611,9,FALSE))*1000,#N/A)</f>
        <v>0</v>
      </c>
      <c r="CW68" s="198">
        <f>IFERROR((VLOOKUP($A68,'1112'!$F$10:$S$408,10,FALSE)/VLOOKUP($A68,'2012'!$F$10:$M$460,8,FALSE))*1000,#N/A)</f>
        <v>0.78003120124804992</v>
      </c>
      <c r="CX68" s="198">
        <f>IFERROR((VLOOKUP($A68,'1213'!$F$10:$S$408,10,FALSE)/VLOOKUP($A68,'2013'!$F$10:$M$460,8,FALSE))*1000,#N/A)</f>
        <v>2.5793139025019345</v>
      </c>
      <c r="CY68" s="198">
        <f>IFERROR((VLOOKUP($A68,'1314'!$F$10:$S$408,10,FALSE)/VLOOKUP($A68,'2014'!$F$10:$M$460,8,FALSE))*1000,#N/A)</f>
        <v>0</v>
      </c>
      <c r="CZ68" s="198">
        <f>IFERROR((VLOOKUP($A68,'1415'!$F$10:$S$408,10,FALSE)/VLOOKUP($A68,'2015'!$F$10:$M$460,8,FALSE))*1000,#N/A)</f>
        <v>0</v>
      </c>
      <c r="DA68" s="198">
        <f>IFERROR((VLOOKUP($A68,'1516'!$F$10:$S$408,10,FALSE)/VLOOKUP($A68,'2016'!$F$10:$M$460,8,FALSE))*1000,#N/A)</f>
        <v>0.50994390617032126</v>
      </c>
      <c r="DB68" s="198">
        <f>IFERROR((VLOOKUP($A68,'1617'!$F$10:$S$408,10,FALSE)/VLOOKUP($A68,'2017'!$F$10:$M$460,8,FALSE))*1000,#N/A)</f>
        <v>0.50684237202230109</v>
      </c>
      <c r="DC68" s="198">
        <f>IFERROR((VLOOKUP($A68,'1718'!$F$10:$S$408,10,FALSE)/VLOOKUP($A68,'2018'!$F$10:$N$460,9,FALSE))*1000,#N/A)</f>
        <v>1.7614494212380474</v>
      </c>
      <c r="DD68" s="198">
        <f>IFERROR((VLOOKUP($A68,'1819'!$F$10:$S$408,10,FALSE)/VLOOKUP($A68,'2018'!$F$10:$N$460,9,FALSE))*1000,#N/A)</f>
        <v>0.25163563160543534</v>
      </c>
      <c r="DE68" s="198">
        <f>IFERROR((VLOOKUP($A68,'1920'!$F$10:$S$408,10,FALSE)/VLOOKUP($A68,'2019'!$F$10:$N$464,8,FALSE))*1000,#N/A)</f>
        <v>0</v>
      </c>
      <c r="DF68" s="198" t="e">
        <f>IFERROR((VLOOKUP($A68,'20 21'!$F$10:$S$408,10,FALSE)/VLOOKUP($A68,'2020'!$F$10:$N$469,8,FALSE))*1000,#N/A)</f>
        <v>#N/A</v>
      </c>
      <c r="DG68" s="198" t="e">
        <f>IFERROR((VLOOKUP($A68,'21 22'!$F$10:$S$408,10,FALSE)/VLOOKUP($A68,'2021'!$F$10:$N$469,8,FALSE))*1000,#N/A)</f>
        <v>#N/A</v>
      </c>
      <c r="DH68" s="198" t="e">
        <f>IFERROR((VLOOKUP($A68,'22 23'!$F$10:$S$408,10,FALSE)/VLOOKUP($A68,'2022'!$F$10:$N$469,8,FALSE))*1000,#N/A)</f>
        <v>#N/A</v>
      </c>
      <c r="DI68" s="196" t="e">
        <f>IFERROR((VLOOKUP($A68,'23 24'!$F$7:$S$408,10,FALSE)/VLOOKUP($A68,'2023'!$C$7:$N$469,9,FALSE))*1000,#N/A)</f>
        <v>#N/A</v>
      </c>
      <c r="DK68" s="198">
        <f>IFERROR((VLOOKUP($A68,'0910'!$F$10:$S$433,11,FALSE)/VLOOKUP($A68,'2010'!$C$5:$K$611,9,FALSE))*1000,#N/A)</f>
        <v>0</v>
      </c>
      <c r="DL68" s="198">
        <f>IFERROR((VLOOKUP($A68,'1011'!$F$10:$S$433,12,FALSE)/VLOOKUP($A68,'2011'!$C$5:$K$611,9,FALSE))*1000,#N/A)</f>
        <v>0</v>
      </c>
      <c r="DM68" s="198">
        <f>IFERROR((VLOOKUP($A68,'1112'!$F$10:$S$408,11,FALSE)/VLOOKUP($A68,'2012'!$F$10:$M$460,8,FALSE))*1000,#N/A)</f>
        <v>0</v>
      </c>
      <c r="DN68" s="198">
        <f>IFERROR((VLOOKUP($A68,'1213'!$F$10:$S$408,11,FALSE)/VLOOKUP($A68,'2013'!$F$10:$M$460,8,FALSE))*1000,#N/A)</f>
        <v>0</v>
      </c>
      <c r="DO68" s="198">
        <f>IFERROR((VLOOKUP($A68,'1314'!$F$10:$S$408,11,FALSE)/VLOOKUP($A68,'2014'!$F$10:$M$460,8,FALSE))*1000,#N/A)</f>
        <v>0</v>
      </c>
      <c r="DP68" s="198">
        <f>IFERROR((VLOOKUP($A68,'1415'!$F$10:$S$408,11,FALSE)/VLOOKUP($A68,'2015'!$F$10:$M$460,8,FALSE))*1000,#N/A)</f>
        <v>0</v>
      </c>
      <c r="DQ68" s="198">
        <f>IFERROR((VLOOKUP($A68,'1516'!$F$10:$S$408,11,FALSE)/VLOOKUP($A68,'2016'!$F$10:$M$460,8,FALSE))*1000,#N/A)</f>
        <v>0</v>
      </c>
      <c r="DR68" s="198">
        <f>IFERROR((VLOOKUP($A68,'1617'!$F$10:$S$408,11,FALSE)/VLOOKUP($A68,'2017'!$F$10:$M$460,8,FALSE))*1000,#N/A)</f>
        <v>0</v>
      </c>
      <c r="DS68" s="198">
        <f>IFERROR((VLOOKUP($A68,'1718'!$F$10:$S$408,11,FALSE)/VLOOKUP($A68,'2018'!$F$10:$N$460,9,FALSE))*1000,#N/A)</f>
        <v>0</v>
      </c>
      <c r="DT68" s="198">
        <f>IFERROR((VLOOKUP($A68,'1819'!$F$10:$S$408,11,FALSE)/VLOOKUP($A68,'2018'!$F$10:$N$460,9,FALSE))*1000,#N/A)</f>
        <v>0</v>
      </c>
      <c r="DU68" s="198">
        <f>IFERROR((VLOOKUP($A68,'1920'!$F$10:$S$408,11,FALSE)/VLOOKUP($A68,'2019'!$F$10:$N$464,8,FALSE))*1000,#N/A)</f>
        <v>0</v>
      </c>
      <c r="DV68" s="198" t="e">
        <f>IFERROR((VLOOKUP($A68,'20 21'!$F$10:$S$408,11,FALSE)/VLOOKUP($A68,'2020'!$F$10:$N$469,8,FALSE))*1000,#N/A)</f>
        <v>#N/A</v>
      </c>
      <c r="DW68" s="198" t="e">
        <f>IFERROR((VLOOKUP($A68,'21 22'!$F$10:$S$408,11,FALSE)/VLOOKUP($A68,'2021'!$F$10:$N$469,8,FALSE))*1000,#N/A)</f>
        <v>#N/A</v>
      </c>
      <c r="DX68" s="198" t="e">
        <f>IFERROR((VLOOKUP($A68,'22 23'!$F$10:$S$408,11,FALSE)/VLOOKUP($A68,'2022'!$F$10:$N$469,8,FALSE))*1000,#N/A)</f>
        <v>#N/A</v>
      </c>
      <c r="DY68" s="196" t="e">
        <f>IFERROR((VLOOKUP($A68,'23 24'!$F$7:$S$408,11,FALSE)/VLOOKUP($A68,'2023'!$C$7:$N$469,9,FALSE))*1000,#N/A)</f>
        <v>#N/A</v>
      </c>
      <c r="EA68" s="198">
        <f>IFERROR((VLOOKUP($A68,'0910'!$F$10:$S$433,12,FALSE)/VLOOKUP($A68,'2010'!$C$5:$K$611,9,FALSE))*1000,#N/A)</f>
        <v>1.8343815513626835</v>
      </c>
      <c r="EB68" s="198">
        <f>IFERROR((VLOOKUP($A68,'1011'!$F$10:$S$433,13,FALSE)/VLOOKUP($A68,'2011'!$C$5:$K$611,9,FALSE))*1000,#N/A)</f>
        <v>2.6116479498563594</v>
      </c>
      <c r="EC68" s="198">
        <f>IFERROR((VLOOKUP($A68,'1112'!$F$10:$S$408,12,FALSE)/VLOOKUP($A68,'2012'!$F$10:$M$460,8,FALSE))*1000,#N/A)</f>
        <v>4.9401976079043157</v>
      </c>
      <c r="ED68" s="198">
        <f>IFERROR((VLOOKUP($A68,'1213'!$F$10:$S$408,12,FALSE)/VLOOKUP($A68,'2013'!$F$10:$M$460,8,FALSE))*1000,#N/A)</f>
        <v>6.964147536755223</v>
      </c>
      <c r="EE68" s="198">
        <f>IFERROR((VLOOKUP($A68,'1314'!$F$10:$S$408,12,FALSE)/VLOOKUP($A68,'2014'!$F$10:$M$460,8,FALSE))*1000,#N/A)</f>
        <v>3.3393269971744157</v>
      </c>
      <c r="EF68" s="198">
        <f>IFERROR((VLOOKUP($A68,'1415'!$F$10:$S$408,12,FALSE)/VLOOKUP($A68,'2015'!$F$10:$M$460,8,FALSE))*1000,#N/A)</f>
        <v>1.5364916773367479</v>
      </c>
      <c r="EG68" s="198">
        <f>IFERROR((VLOOKUP($A68,'1516'!$F$10:$S$408,12,FALSE)/VLOOKUP($A68,'2016'!$F$10:$M$460,8,FALSE))*1000,#N/A)</f>
        <v>3.0596634370219276</v>
      </c>
      <c r="EH68" s="198">
        <f>IFERROR((VLOOKUP($A68,'1617'!$F$10:$S$408,12,FALSE)/VLOOKUP($A68,'2017'!$F$10:$M$460,8,FALSE))*1000,#N/A)</f>
        <v>3.0410542321338068</v>
      </c>
      <c r="EI68" s="198">
        <f>IFERROR((VLOOKUP($A68,'1718'!$F$10:$S$408,12,FALSE)/VLOOKUP($A68,'2018'!$F$10:$N$460,9,FALSE))*1000,#N/A)</f>
        <v>5.5359838953195775</v>
      </c>
      <c r="EJ68" s="198">
        <f>IFERROR((VLOOKUP($A68,'1819'!$F$10:$S$408,12,FALSE)/VLOOKUP($A68,'2018'!$F$10:$N$460,9,FALSE))*1000,#N/A)</f>
        <v>3.7745344740815301</v>
      </c>
      <c r="EK68" s="198">
        <f>IFERROR((VLOOKUP($A68,'1920'!$F$10:$S$408,12,FALSE)/VLOOKUP($A68,'2019'!$F$10:$N$464,8,FALSE))*1000,#N/A)</f>
        <v>3.9905225090410279</v>
      </c>
      <c r="EL68" s="198" t="e">
        <f>IFERROR((VLOOKUP($A68,'20 21'!$F$10:$S$408,12,FALSE)/VLOOKUP($A68,'2020'!$F$10:$N$469,8,FALSE))*1000,#N/A)</f>
        <v>#N/A</v>
      </c>
      <c r="EM68" s="198" t="e">
        <f>IFERROR((VLOOKUP($A68,'21 22'!$F$10:$S$408,12,FALSE)/VLOOKUP($A68,'2021'!$F$10:$N$469,8,FALSE))*1000,#N/A)</f>
        <v>#N/A</v>
      </c>
      <c r="EN68" s="198" t="e">
        <f>IFERROR((VLOOKUP($A68,'22 23'!$F$10:$S$408,12,FALSE)/VLOOKUP($A68,'2022'!$F$10:$N$469,8,FALSE))*1000,#N/A)</f>
        <v>#N/A</v>
      </c>
      <c r="EO68" s="196" t="e">
        <f>IFERROR((VLOOKUP($A68,'23 24'!$F$7:$S$408,12,FALSE)/VLOOKUP($A68,'2023'!$C$7:$N$469,9,FALSE))*1000,#N/A)</f>
        <v>#N/A</v>
      </c>
    </row>
    <row r="69" spans="1:145" x14ac:dyDescent="0.3">
      <c r="A69" t="s">
        <v>878</v>
      </c>
      <c r="B69" t="s">
        <v>1741</v>
      </c>
      <c r="C69" t="str">
        <f>IF(VLOOKUP($A69,'0910'!$F$10:$L$433,1,FALSE)=VLOOKUP($A69,'2010'!$C$5:$K$611,1,FALSE),VLOOKUP($A69,'0910'!$F$10:$L$433,1,FALSE),FALSE)</f>
        <v>Chorley</v>
      </c>
      <c r="D69" t="str">
        <f>IF(VLOOKUP($A69,'1011'!$F$10:$L$433,1,FALSE)=VLOOKUP($A69,'2011'!$C$5:$K$611,1,FALSE),VLOOKUP($A69,'1011'!$F$10:$L$433,1,FALSE),FALSE)</f>
        <v>Chorley</v>
      </c>
      <c r="E69" t="str">
        <f>IF(VLOOKUP(A69,'1112'!$F$10:$L$408,1,FALSE)=VLOOKUP(A69,'2012'!$F$10:$M$460,1,FALSE),VLOOKUP(A69,'1112'!$F$10:$L$408,1,FALSE),FALSE)</f>
        <v>Chorley</v>
      </c>
      <c r="F69" t="str">
        <f>IF(VLOOKUP($A69,'1213'!$F$10:$L$408,1,FALSE)=VLOOKUP($A69,'2013'!$F$10:$M$460,1,FALSE),VLOOKUP($A69,'1213'!$F$10:$L$408,1,FALSE),FALSE)</f>
        <v>Chorley</v>
      </c>
      <c r="G69" t="str">
        <f>IF(VLOOKUP($A69,'1314'!$F$10:$L$408,1,FALSE)=VLOOKUP($A69,'2014'!$F$10:$M$460,1,FALSE),VLOOKUP($A69,'1314'!$F$10:$L$408,1,FALSE),FALSE)</f>
        <v>Chorley</v>
      </c>
      <c r="H69" t="str">
        <f>IF(VLOOKUP($A69,'1415'!$F$10:$L$408,1,FALSE)=VLOOKUP($A69,'2015'!$F$10:$M$460,1,FALSE),VLOOKUP($A69,'1415'!$F$10:$L$408,1,FALSE),FALSE)</f>
        <v>Chorley</v>
      </c>
      <c r="I69" t="str">
        <f>IF(VLOOKUP($A69,'1516'!$F$10:$L$408,1,FALSE)=VLOOKUP($A69,'2015'!$F$10:$M$460,1,FALSE),VLOOKUP($A69,'1516'!$F$10:$L$408,1,FALSE),FALSE)</f>
        <v>Chorley</v>
      </c>
      <c r="J69" t="str">
        <f>IF(VLOOKUP($A69,'1617'!$F$10:$L$408,1,FALSE)=VLOOKUP($A69,'2016'!$F$10:$M$460,1,FALSE),VLOOKUP($A69,'1617'!$F$10:$L$408,1,FALSE),FALSE)</f>
        <v>Chorley</v>
      </c>
      <c r="K69" t="str">
        <f>IF(VLOOKUP($A69,'1718'!$F$10:$M$408,1,FALSE)=VLOOKUP($A69,'2017'!$F$10:$M$460,1,FALSE),VLOOKUP($A69,'1718'!$F$10:$M$408,1,FALSE),FALSE)</f>
        <v>Chorley</v>
      </c>
      <c r="L69" t="str">
        <f>IF(VLOOKUP($A69,'1819'!$F$10:$M$408,1,FALSE)=VLOOKUP($A69,'2018'!$F$10:$M$460,1,FALSE),VLOOKUP($A69,'1819'!$F$10:$M$408,1,FALSE),FALSE)</f>
        <v>Chorley</v>
      </c>
      <c r="M69" t="str">
        <f>IF(VLOOKUP($A69,'1920'!$F$10:$M$408,1,FALSE)=VLOOKUP($A69,'2019'!$F$10:$M$464,1,FALSE),VLOOKUP($A69,'1920'!$F$10:$M$408,1,FALSE),FALSE)</f>
        <v>Chorley</v>
      </c>
      <c r="N69" t="str">
        <f>IF(VLOOKUP($A69,'20 21'!$F$10:$N$408,1,FALSE)=VLOOKUP($A69,'2020'!$F$10:$O$468,1,FALSE),VLOOKUP($A69,'20 21'!$F$10:$N$408,1,FALSE),FALSE)</f>
        <v>Chorley</v>
      </c>
      <c r="O69" t="str">
        <f>IF(VLOOKUP($A69,'21 22'!$F$10:$N$408,1,FALSE)=VLOOKUP($A69,'2021'!$F$10:$O$471,1,FALSE),VLOOKUP($A69,'21 22'!$F$10:$N$408,1,FALSE),FALSE)</f>
        <v>Chorley</v>
      </c>
      <c r="P69" t="str">
        <f>IF(VLOOKUP($A69,'22 23'!$F$10:$N$408,1,FALSE)=VLOOKUP($A69,'2022'!$F$10:$O$468,1,FALSE),VLOOKUP($A69,'22 23'!$F$10:$N$408,1,FALSE),FALSE)</f>
        <v>Chorley</v>
      </c>
      <c r="Q69" t="str">
        <f>IF(VLOOKUP($A69,'23 24'!$F$7:$N$408,1,FALSE)=VLOOKUP($A69,'2023'!$C$7:$O$468,1,FALSE),VLOOKUP($A69,'23 24'!$F$7:$N$408,1,FALSE),FALSE)</f>
        <v>Chorley</v>
      </c>
      <c r="S69" s="196">
        <f>IFERROR((VLOOKUP($A69,'0910'!$F$10:$L$433,4,FALSE)/VLOOKUP($A69,'2010'!$C$5:$K$611,9,FALSE))*1000,#N/A)</f>
        <v>7.7888360017308527</v>
      </c>
      <c r="T69" s="196">
        <f>IFERROR((VLOOKUP($A69,'1011'!$F$10:$L$433,4,FALSE)/VLOOKUP($A69,'2011'!$C$5:$K$611,9,FALSE))*1000,#N/A)</f>
        <v>11.545862732520847</v>
      </c>
      <c r="U69" s="196">
        <f>IFERROR((VLOOKUP($A69,'1112'!$F$10:$L$408,4,FALSE)/VLOOKUP($A69,'2012'!$F$10:$M$460,8,FALSE))*1000,#N/A)</f>
        <v>8.6644125105663559</v>
      </c>
      <c r="V69" s="196">
        <f>IFERROR((VLOOKUP($A69,'1213'!$F$10:$L$408,4,FALSE)/VLOOKUP($A69,'2013'!$F$10:$M$460,8,FALSE))*1000,#N/A)</f>
        <v>9.5913261050875729</v>
      </c>
      <c r="W69" s="196">
        <f>IFERROR((VLOOKUP($A69,'1314'!$F$10:$L$408,4,FALSE)/VLOOKUP($A69,'2014'!$F$10:$M$460,8,FALSE))*1000,#N/A)</f>
        <v>9.0646889163576443</v>
      </c>
      <c r="X69" s="196">
        <f>IFERROR((VLOOKUP($A69,'1415'!$F$10:$L$408,4,FALSE)/VLOOKUP($A69,'2015'!$F$10:$M$460,8,FALSE))*1000,#N/A)</f>
        <v>10.353227771010962</v>
      </c>
      <c r="Y69" s="196">
        <f>IFERROR((VLOOKUP($A69,'1516'!$F$10:$L$408,4,FALSE)/VLOOKUP($A69,'2016'!$F$10:$M$460,8,FALSE))*1000,#N/A)</f>
        <v>9.4245037096450783</v>
      </c>
      <c r="Z69" s="196">
        <f>IFERROR((VLOOKUP($A69,'1617'!$F$10:$L$408,4,FALSE)/VLOOKUP($A69,'2017'!$F$10:$M$460,8,FALSE))*1000,#N/A)</f>
        <v>8.5351329892814611</v>
      </c>
      <c r="AA69" s="196">
        <f>IFERROR((VLOOKUP($A69,'1718'!$F$10:$L$408,4,FALSE)/VLOOKUP($A69,'2018'!$F$10:$N$460,9,FALSE))*1000,#N/A)</f>
        <v>8.0329153605015673</v>
      </c>
      <c r="AB69" s="196">
        <f>IFERROR((VLOOKUP($A69,'1819'!$F$10:$L$408,4,FALSE)/VLOOKUP($A69,'2018'!$F$10:$N$460,9,FALSE))*1000,#N/A)</f>
        <v>10.775862068965518</v>
      </c>
      <c r="AC69" s="196">
        <f>IFERROR((VLOOKUP($A69,'1920'!$F$10:$L$408,4,FALSE)/VLOOKUP($A69,'2019'!$F$10:$N$464,8,FALSE))*1000,#N/A)</f>
        <v>2.9060193347153067</v>
      </c>
      <c r="AD69" s="196">
        <f>IFERROR((VLOOKUP($A69,'20 21'!$F$10:$M$408,4,FALSE)/VLOOKUP($A69,'2020'!$F$10:$N$469,8,FALSE))*1000,#N/A)</f>
        <v>3.6481914570876679</v>
      </c>
      <c r="AE69" s="196">
        <f>IFERROR((VLOOKUP($A69,'21 22'!$F$10:$M$408,4,FALSE)/VLOOKUP($A69,'2021'!$F$10:$N$469,8,FALSE))*1000,#N/A)</f>
        <v>3.8191991139458055</v>
      </c>
      <c r="AF69" s="196">
        <f>IFERROR((VLOOKUP($A69,'22 23'!$F$10:$M$408,4,FALSE)/VLOOKUP($A69,'2022'!$F$10:$N$469,8,FALSE))*1000,#N/A)</f>
        <v>9.5066070919288901</v>
      </c>
      <c r="AG69" s="196">
        <f>IFERROR((VLOOKUP($A69,'23 24'!$F$7:$M$408,4,FALSE)/VLOOKUP($A69,'2023'!$C$7:$N$469,9,FALSE))*1000,#N/A)</f>
        <v>7.7494471431001575</v>
      </c>
      <c r="AI69" s="196">
        <f>IFERROR((VLOOKUP($A69,'0910'!$F$10:$L$433,5,FALSE)/VLOOKUP($A69,'2010'!$C$5:$K$611,9,FALSE))*1000,#N/A)</f>
        <v>0</v>
      </c>
      <c r="AJ69" s="196">
        <f>IFERROR((VLOOKUP($A69,'1011'!$F$10:$L$433,5,FALSE)/VLOOKUP($A69,'2011'!$C$5:$K$611,9,FALSE))*1000,#N/A)</f>
        <v>0.6414368184733803</v>
      </c>
      <c r="AK69" s="196">
        <f>IFERROR((VLOOKUP($A69,'1112'!$F$10:$L$408,5,FALSE)/VLOOKUP($A69,'2012'!$F$10:$M$460,8,FALSE))*1000,#N/A)</f>
        <v>0.63398140321217245</v>
      </c>
      <c r="AL69" s="196">
        <f>IFERROR((VLOOKUP($A69,'1213'!$F$10:$L$408,5,FALSE)/VLOOKUP($A69,'2013'!$F$10:$M$460,8,FALSE))*1000,#N/A)</f>
        <v>0.4170141784820684</v>
      </c>
      <c r="AM69" s="196">
        <f>IFERROR((VLOOKUP($A69,'1314'!$F$10:$L$408,5,FALSE)/VLOOKUP($A69,'2014'!$F$10:$M$460,8,FALSE))*1000,#N/A)</f>
        <v>0.41203131437989288</v>
      </c>
      <c r="AN69" s="196">
        <f>IFERROR((VLOOKUP($A69,'1415'!$F$10:$L$408,5,FALSE)/VLOOKUP($A69,'2015'!$F$10:$M$460,8,FALSE))*1000,#N/A)</f>
        <v>1.6240357287860332</v>
      </c>
      <c r="AO69" s="196">
        <f>IFERROR((VLOOKUP($A69,'1516'!$F$10:$L$408,5,FALSE)/VLOOKUP($A69,'2016'!$F$10:$M$460,8,FALSE))*1000,#N/A)</f>
        <v>0.60156406657309003</v>
      </c>
      <c r="AP69" s="196">
        <f>IFERROR((VLOOKUP($A69,'1617'!$F$10:$L$408,5,FALSE)/VLOOKUP($A69,'2017'!$F$10:$M$460,8,FALSE))*1000,#N/A)</f>
        <v>0.59547439460103213</v>
      </c>
      <c r="AQ69" s="196">
        <f>IFERROR((VLOOKUP($A69,'1718'!$F$10:$L$408,5,FALSE)/VLOOKUP($A69,'2018'!$F$10:$N$460,9,FALSE))*1000,#N/A)</f>
        <v>1.371473354231975</v>
      </c>
      <c r="AR69" s="196">
        <f>IFERROR((VLOOKUP($A69,'1819'!$F$10:$L$408,5,FALSE)/VLOOKUP($A69,'2018'!$F$10:$N$460,9,FALSE))*1000,#N/A)</f>
        <v>1.371473354231975</v>
      </c>
      <c r="AS69" s="196">
        <f>IFERROR((VLOOKUP($A69,'1920'!$F$10:$L$408,5,FALSE)/VLOOKUP($A69,'2019'!$F$10:$N$464,8,FALSE))*1000,#N/A)</f>
        <v>0.19373462231435379</v>
      </c>
      <c r="AT69" s="196">
        <f>IFERROR((VLOOKUP($A69,'20 21'!$F$10:$L$408,5,FALSE)/VLOOKUP($A69,'2020'!$F$10:$N$469,8,FALSE))*1000,#N/A)</f>
        <v>0.38402015337764928</v>
      </c>
      <c r="AU69" s="196">
        <f>IFERROR((VLOOKUP($A69,'21 22'!$F$10:$L$408,5,FALSE)/VLOOKUP($A69,'2021'!$F$10:$N$469,8,FALSE))*1000,#N/A)</f>
        <v>0.38191991139458054</v>
      </c>
      <c r="AV69" s="196">
        <f>IFERROR((VLOOKUP($A69,'22 23'!$F$10:$L$408,5,FALSE)/VLOOKUP($A69,'2022'!$F$10:$N$469,8,FALSE))*1000,#N/A)</f>
        <v>0</v>
      </c>
      <c r="AW69" s="196">
        <f>IFERROR((VLOOKUP($A69,'23 24'!$F$7:$M$408,5,FALSE)/VLOOKUP($A69,'2023'!$C$7:$N$469,9,FALSE))*1000,#N/A)</f>
        <v>0.18901090592927211</v>
      </c>
      <c r="AY69" s="196">
        <f>IFERROR((VLOOKUP($A69,'0910'!$F$10:$L$433,6,FALSE)/VLOOKUP($A69,'2010'!$C$5:$K$611,9,FALSE))*1000,#N/A)</f>
        <v>0</v>
      </c>
      <c r="AZ69" s="196">
        <f>IFERROR((VLOOKUP($A69,'1011'!$F$10:$L$433,6,FALSE)/VLOOKUP($A69,'2011'!$C$5:$K$611,9,FALSE))*1000,#N/A)</f>
        <v>0</v>
      </c>
      <c r="BA69" s="196">
        <f>IFERROR((VLOOKUP($A69,'1112'!$F$10:$L$408,6,FALSE)/VLOOKUP($A69,'2012'!$F$10:$M$460,8,FALSE))*1000,#N/A)</f>
        <v>0</v>
      </c>
      <c r="BB69" s="196">
        <f>IFERROR((VLOOKUP($A69,'1213'!$F$10:$L$408,6,FALSE)/VLOOKUP($A69,'2013'!$F$10:$M$460,8,FALSE))*1000,#N/A)</f>
        <v>0</v>
      </c>
      <c r="BC69" s="196">
        <f>IFERROR((VLOOKUP($A69,'1314'!$F$10:$L$408,6,FALSE)/VLOOKUP($A69,'2014'!$F$10:$M$460,8,FALSE))*1000,#N/A)</f>
        <v>0</v>
      </c>
      <c r="BD69" s="196">
        <f>IFERROR((VLOOKUP($A69,'1415'!$F$10:$L$408,6,FALSE)/VLOOKUP($A69,'2015'!$F$10:$M$460,8,FALSE))*1000,#N/A)</f>
        <v>0</v>
      </c>
      <c r="BE69" s="196">
        <f>IFERROR((VLOOKUP($A69,'1516'!$F$10:$L$408,6,FALSE)/VLOOKUP($A69,'2016'!$F$10:$M$460,8,FALSE))*1000,#N/A)</f>
        <v>0</v>
      </c>
      <c r="BF69" s="196">
        <f>IFERROR((VLOOKUP($A69,'1617'!$F$10:$L$408,6,FALSE)/VLOOKUP($A69,'2017'!$F$10:$M$460,8,FALSE))*1000,#N/A)</f>
        <v>0</v>
      </c>
      <c r="BG69" s="196">
        <f>IFERROR((VLOOKUP($A69,'1718'!$F$10:$L$408,6,FALSE)/VLOOKUP($A69,'2018'!$F$10:$N$460,9,FALSE))*1000,#N/A)</f>
        <v>0</v>
      </c>
      <c r="BH69" s="196">
        <f>IFERROR((VLOOKUP($A69,'1819'!$F$10:$L$408,6,FALSE)/VLOOKUP($A69,'2018'!$F$10:$N$460,9,FALSE))*1000,#N/A)</f>
        <v>0</v>
      </c>
      <c r="BI69" s="196">
        <f>IFERROR((VLOOKUP($A69,'1920'!$F$10:$L$408,6,FALSE)/VLOOKUP($A69,'2019'!$F$10:$N$464,8,FALSE))*1000,#N/A)</f>
        <v>0</v>
      </c>
      <c r="BJ69" s="196">
        <f>IFERROR((VLOOKUP($A69,'20 21'!$F$10:$L$408,6,FALSE)/VLOOKUP($A69,'2020'!$F$10:$N$469,8,FALSE))*1000,#N/A)</f>
        <v>0</v>
      </c>
      <c r="BK69" s="196">
        <f>IFERROR((VLOOKUP($A69,'21 22'!$F$10:$L$408,6,FALSE)/VLOOKUP($A69,'2021'!$F$10:$N$469,8,FALSE))*1000,#N/A)</f>
        <v>0</v>
      </c>
      <c r="BL69" s="196">
        <f>IFERROR((VLOOKUP($A69,'22 23'!$F$10:$L$408,6,FALSE)/VLOOKUP($A69,'2022'!$F$10:$N$469,8,FALSE))*1000,#N/A)</f>
        <v>0.1901321418385778</v>
      </c>
      <c r="BM69" s="196">
        <f>IFERROR((VLOOKUP($A69,'23 24'!$F$7:$M$408,6,FALSE)/VLOOKUP($A69,'2023'!$C$7:$N$469,9,FALSE))*1000,#N/A)</f>
        <v>0</v>
      </c>
      <c r="BO69" s="196">
        <f>IFERROR((VLOOKUP($A69,'0910'!$F$10:$L$433,7,FALSE)/VLOOKUP($A69,'2010'!$C$5:$K$611,9,FALSE))*1000,#N/A)</f>
        <v>7.7888360017308527</v>
      </c>
      <c r="BP69" s="196">
        <f>IFERROR((VLOOKUP($A69,'1011'!$F$10:$L$433,7,FALSE)/VLOOKUP($A69,'2011'!$C$5:$K$611,9,FALSE))*1000,#N/A)</f>
        <v>12.187299550994226</v>
      </c>
      <c r="BQ69" s="196">
        <f>IFERROR((VLOOKUP($A69,'1112'!$F$10:$L$408,7,FALSE)/VLOOKUP($A69,'2012'!$F$10:$M$460,8,FALSE))*1000,#N/A)</f>
        <v>9.2983939137785292</v>
      </c>
      <c r="BR69" s="196">
        <f>IFERROR((VLOOKUP($A69,'1213'!$F$10:$L$408,7,FALSE)/VLOOKUP($A69,'2013'!$F$10:$M$460,8,FALSE))*1000,#N/A)</f>
        <v>10.008340283569641</v>
      </c>
      <c r="BS69" s="196">
        <f>IFERROR((VLOOKUP($A69,'1314'!$F$10:$L$408,7,FALSE)/VLOOKUP($A69,'2014'!$F$10:$M$460,8,FALSE))*1000,#N/A)</f>
        <v>9.476720230737536</v>
      </c>
      <c r="BT69" s="196">
        <f>IFERROR((VLOOKUP($A69,'1415'!$F$10:$L$408,7,FALSE)/VLOOKUP($A69,'2015'!$F$10:$M$460,8,FALSE))*1000,#N/A)</f>
        <v>11.977263499796996</v>
      </c>
      <c r="BU69" s="196">
        <f>IFERROR((VLOOKUP($A69,'1516'!$F$10:$L$408,7,FALSE)/VLOOKUP($A69,'2016'!$F$10:$M$460,8,FALSE))*1000,#N/A)</f>
        <v>10.026067776218168</v>
      </c>
      <c r="BV69" s="196">
        <f>IFERROR((VLOOKUP($A69,'1617'!$F$10:$L$408,7,FALSE)/VLOOKUP($A69,'2017'!$F$10:$M$460,8,FALSE))*1000,#N/A)</f>
        <v>9.1306073838824933</v>
      </c>
      <c r="BW69" s="196">
        <f>IFERROR((VLOOKUP($A69,'1718'!$F$10:$L$408,7,FALSE)/VLOOKUP($A69,'2018'!$F$10:$N$460,9,FALSE))*1000,#N/A)</f>
        <v>9.4043887147335425</v>
      </c>
      <c r="BX69" s="196">
        <f>IFERROR((VLOOKUP($A69,'1819'!$F$10:$L$408,7,FALSE)/VLOOKUP($A69,'2018'!$F$10:$N$460,9,FALSE))*1000,#N/A)</f>
        <v>12.147335423197491</v>
      </c>
      <c r="BY69" s="196">
        <f>IFERROR((VLOOKUP($A69,'1920'!$F$10:$L$408,7,FALSE)/VLOOKUP($A69,'2019'!$F$10:$N$464,8,FALSE))*1000,#N/A)</f>
        <v>2.9060193347153067</v>
      </c>
      <c r="BZ69" s="196">
        <f>IFERROR((VLOOKUP($A69,'20 21'!$F$10:$L$408,7,FALSE)/VLOOKUP($A69,'2020'!$F$10:$N$469,8,FALSE))*1000,#N/A)</f>
        <v>4.0322116104653167</v>
      </c>
      <c r="CA69" s="196">
        <f>IFERROR((VLOOKUP($A69,'21 22'!$F$10:$L$408,7,FALSE)/VLOOKUP($A69,'2021'!$F$10:$N$469,8,FALSE))*1000,#N/A)</f>
        <v>4.0101590696430964</v>
      </c>
      <c r="CB69" s="196">
        <f>IFERROR((VLOOKUP($A69,'22 23'!$F$10:$L$408,7,FALSE)/VLOOKUP($A69,'2022'!$F$10:$N$469,8,FALSE))*1000,#N/A)</f>
        <v>9.5066070919288901</v>
      </c>
      <c r="CC69" s="196">
        <f>IFERROR((VLOOKUP($A69,'23 24'!$F$7:$M$408,7,FALSE)/VLOOKUP($A69,'2023'!$C$7:$N$469,9,FALSE))*1000,#N/A)</f>
        <v>8.1274689549587009</v>
      </c>
      <c r="CE69" s="198">
        <f>IFERROR((VLOOKUP($A69,'0910'!$F$10:$S$433,9,FALSE)/VLOOKUP($A69,'2010'!$C$5:$K$611,9,FALSE))*1000,#N/A)</f>
        <v>5.4089138900908695</v>
      </c>
      <c r="CF69" s="198">
        <f>IFERROR((VLOOKUP($A69,'1011'!$F$10:$S$433,10,FALSE)/VLOOKUP($A69,'2011'!$C$5:$K$611,9,FALSE))*1000,#N/A)</f>
        <v>10.049176822749626</v>
      </c>
      <c r="CG69" s="198">
        <f>IFERROR((VLOOKUP($A69,'1112'!$F$10:$S$408,9,FALSE)/VLOOKUP($A69,'2012'!$F$10:$M$460,8,FALSE))*1000,#N/A)</f>
        <v>8.8757396449704142</v>
      </c>
      <c r="CH69" s="198">
        <f>IFERROR((VLOOKUP($A69,'1213'!$F$10:$S$408,9,FALSE)/VLOOKUP($A69,'2013'!$F$10:$M$460,8,FALSE))*1000,#N/A)</f>
        <v>10.633861551292744</v>
      </c>
      <c r="CI69" s="198">
        <f>IFERROR((VLOOKUP($A69,'1314'!$F$10:$S$408,9,FALSE)/VLOOKUP($A69,'2014'!$F$10:$M$460,8,FALSE))*1000,#N/A)</f>
        <v>8.2406262875978573</v>
      </c>
      <c r="CJ69" s="198">
        <f>IFERROR((VLOOKUP($A69,'1415'!$F$10:$S$408,9,FALSE)/VLOOKUP($A69,'2015'!$F$10:$M$460,8,FALSE))*1000,#N/A)</f>
        <v>11.165245635403979</v>
      </c>
      <c r="CK69" s="198">
        <f>IFERROR((VLOOKUP($A69,'1516'!$F$10:$S$408,9,FALSE)/VLOOKUP($A69,'2016'!$F$10:$M$460,8,FALSE))*1000,#N/A)</f>
        <v>11.028674553839984</v>
      </c>
      <c r="CL69" s="198">
        <f>IFERROR((VLOOKUP($A69,'1617'!$F$10:$S$408,9,FALSE)/VLOOKUP($A69,'2017'!$F$10:$M$460,8,FALSE))*1000,#N/A)</f>
        <v>8.7336244541484707</v>
      </c>
      <c r="CM69" s="198">
        <f>IFERROR((VLOOKUP($A69,'1718'!$F$10:$S$408,9,FALSE)/VLOOKUP($A69,'2018'!$F$10:$N$460,9,FALSE))*1000,#N/A)</f>
        <v>8.6206896551724128</v>
      </c>
      <c r="CN69" s="198">
        <f>IFERROR((VLOOKUP($A69,'1819'!$F$10:$S$408,9,FALSE)/VLOOKUP($A69,'2018'!$F$10:$N$460,9,FALSE))*1000,#N/A)</f>
        <v>7.0532915360501569</v>
      </c>
      <c r="CO69" s="198">
        <f>IFERROR((VLOOKUP($A69,'1920'!$F$10:$S$408,9,FALSE)/VLOOKUP($A69,'2019'!$F$10:$N$464,8,FALSE))*1000,#N/A)</f>
        <v>8.3305887595172123</v>
      </c>
      <c r="CP69" s="198">
        <f>IFERROR((VLOOKUP($A69,'20 21'!$F$10:$S$408,9,FALSE)/VLOOKUP($A69,'2020'!$F$10:$N$469,8,FALSE))*1000,#N/A)</f>
        <v>5.5682922239759138</v>
      </c>
      <c r="CQ69" s="198">
        <f>IFERROR((VLOOKUP($A69,'21 22'!$F$10:$S$408,9,FALSE)/VLOOKUP($A69,'2021'!$F$10:$N$469,8,FALSE))*1000,#N/A)</f>
        <v>3.8191991139458055</v>
      </c>
      <c r="CR69" s="198">
        <f>IFERROR((VLOOKUP($A69,'22 23'!$F$10:$S$408,9,FALSE)/VLOOKUP($A69,'2022'!$F$10:$N$469,8,FALSE))*1000,#N/A)</f>
        <v>6.6546249643502238</v>
      </c>
      <c r="CS69" s="196">
        <f>IFERROR((VLOOKUP($A69,'23 24'!$F$7:$S$408,9,FALSE)/VLOOKUP($A69,'2023'!$C$7:$N$469,9,FALSE))*1000,#N/A)</f>
        <v>7.3714253312416123</v>
      </c>
      <c r="CU69" s="198">
        <f>IFERROR((VLOOKUP($A69,'0910'!$F$10:$S$433,10,FALSE)/VLOOKUP($A69,'2010'!$C$5:$K$611,9,FALSE))*1000,#N/A)</f>
        <v>0</v>
      </c>
      <c r="CV69" s="198">
        <f>IFERROR((VLOOKUP($A69,'1011'!$F$10:$S$433,11,FALSE)/VLOOKUP($A69,'2011'!$C$5:$K$611,9,FALSE))*1000,#N/A)</f>
        <v>0.42762454564892022</v>
      </c>
      <c r="CW69" s="198">
        <f>IFERROR((VLOOKUP($A69,'1112'!$F$10:$S$408,10,FALSE)/VLOOKUP($A69,'2012'!$F$10:$M$460,8,FALSE))*1000,#N/A)</f>
        <v>0.42265426880811496</v>
      </c>
      <c r="CX69" s="198">
        <f>IFERROR((VLOOKUP($A69,'1213'!$F$10:$S$408,10,FALSE)/VLOOKUP($A69,'2013'!$F$10:$M$460,8,FALSE))*1000,#N/A)</f>
        <v>0.4170141784820684</v>
      </c>
      <c r="CY69" s="198">
        <f>IFERROR((VLOOKUP($A69,'1314'!$F$10:$S$408,10,FALSE)/VLOOKUP($A69,'2014'!$F$10:$M$460,8,FALSE))*1000,#N/A)</f>
        <v>1.0300782859497322</v>
      </c>
      <c r="CZ69" s="198">
        <f>IFERROR((VLOOKUP($A69,'1415'!$F$10:$S$408,10,FALSE)/VLOOKUP($A69,'2015'!$F$10:$M$460,8,FALSE))*1000,#N/A)</f>
        <v>1.6240357287860332</v>
      </c>
      <c r="DA69" s="198">
        <f>IFERROR((VLOOKUP($A69,'1516'!$F$10:$S$408,10,FALSE)/VLOOKUP($A69,'2016'!$F$10:$M$460,8,FALSE))*1000,#N/A)</f>
        <v>1.0026067776218166</v>
      </c>
      <c r="DB69" s="198">
        <f>IFERROR((VLOOKUP($A69,'1617'!$F$10:$S$408,10,FALSE)/VLOOKUP($A69,'2017'!$F$10:$M$460,8,FALSE))*1000,#N/A)</f>
        <v>0.59547439460103213</v>
      </c>
      <c r="DC69" s="198">
        <f>IFERROR((VLOOKUP($A69,'1718'!$F$10:$S$408,10,FALSE)/VLOOKUP($A69,'2018'!$F$10:$N$460,9,FALSE))*1000,#N/A)</f>
        <v>1.9592476489028212</v>
      </c>
      <c r="DD69" s="198">
        <f>IFERROR((VLOOKUP($A69,'1819'!$F$10:$S$408,10,FALSE)/VLOOKUP($A69,'2018'!$F$10:$N$460,9,FALSE))*1000,#N/A)</f>
        <v>0.78369905956112851</v>
      </c>
      <c r="DE69" s="198">
        <f>IFERROR((VLOOKUP($A69,'1920'!$F$10:$S$408,10,FALSE)/VLOOKUP($A69,'2019'!$F$10:$N$464,8,FALSE))*1000,#N/A)</f>
        <v>0.96867311157176894</v>
      </c>
      <c r="DF69" s="198">
        <f>IFERROR((VLOOKUP($A69,'20 21'!$F$10:$S$408,10,FALSE)/VLOOKUP($A69,'2020'!$F$10:$N$469,8,FALSE))*1000,#N/A)</f>
        <v>0.57603023006647391</v>
      </c>
      <c r="DG69" s="198">
        <f>IFERROR((VLOOKUP($A69,'21 22'!$F$10:$S$408,10,FALSE)/VLOOKUP($A69,'2021'!$F$10:$N$469,8,FALSE))*1000,#N/A)</f>
        <v>0.57287986709187089</v>
      </c>
      <c r="DH69" s="198">
        <f>IFERROR((VLOOKUP($A69,'22 23'!$F$10:$S$408,10,FALSE)/VLOOKUP($A69,'2022'!$F$10:$N$469,8,FALSE))*1000,#N/A)</f>
        <v>0.1901321418385778</v>
      </c>
      <c r="DI69" s="196">
        <f>IFERROR((VLOOKUP($A69,'23 24'!$F$7:$S$408,10,FALSE)/VLOOKUP($A69,'2023'!$C$7:$N$469,9,FALSE))*1000,#N/A)</f>
        <v>0</v>
      </c>
      <c r="DK69" s="198">
        <f>IFERROR((VLOOKUP($A69,'0910'!$F$10:$S$433,11,FALSE)/VLOOKUP($A69,'2010'!$C$5:$K$611,9,FALSE))*1000,#N/A)</f>
        <v>0</v>
      </c>
      <c r="DL69" s="198">
        <f>IFERROR((VLOOKUP($A69,'1011'!$F$10:$S$433,12,FALSE)/VLOOKUP($A69,'2011'!$C$5:$K$611,9,FALSE))*1000,#N/A)</f>
        <v>0</v>
      </c>
      <c r="DM69" s="198">
        <f>IFERROR((VLOOKUP($A69,'1112'!$F$10:$S$408,11,FALSE)/VLOOKUP($A69,'2012'!$F$10:$M$460,8,FALSE))*1000,#N/A)</f>
        <v>0</v>
      </c>
      <c r="DN69" s="198">
        <f>IFERROR((VLOOKUP($A69,'1213'!$F$10:$S$408,11,FALSE)/VLOOKUP($A69,'2013'!$F$10:$M$460,8,FALSE))*1000,#N/A)</f>
        <v>0</v>
      </c>
      <c r="DO69" s="198">
        <f>IFERROR((VLOOKUP($A69,'1314'!$F$10:$S$408,11,FALSE)/VLOOKUP($A69,'2014'!$F$10:$M$460,8,FALSE))*1000,#N/A)</f>
        <v>0</v>
      </c>
      <c r="DP69" s="198">
        <f>IFERROR((VLOOKUP($A69,'1415'!$F$10:$S$408,11,FALSE)/VLOOKUP($A69,'2015'!$F$10:$M$460,8,FALSE))*1000,#N/A)</f>
        <v>0</v>
      </c>
      <c r="DQ69" s="198">
        <f>IFERROR((VLOOKUP($A69,'1516'!$F$10:$S$408,11,FALSE)/VLOOKUP($A69,'2016'!$F$10:$M$460,8,FALSE))*1000,#N/A)</f>
        <v>0</v>
      </c>
      <c r="DR69" s="198">
        <f>IFERROR((VLOOKUP($A69,'1617'!$F$10:$S$408,11,FALSE)/VLOOKUP($A69,'2017'!$F$10:$M$460,8,FALSE))*1000,#N/A)</f>
        <v>0</v>
      </c>
      <c r="DS69" s="198">
        <f>IFERROR((VLOOKUP($A69,'1718'!$F$10:$S$408,11,FALSE)/VLOOKUP($A69,'2018'!$F$10:$N$460,9,FALSE))*1000,#N/A)</f>
        <v>0</v>
      </c>
      <c r="DT69" s="198">
        <f>IFERROR((VLOOKUP($A69,'1819'!$F$10:$S$408,11,FALSE)/VLOOKUP($A69,'2018'!$F$10:$N$460,9,FALSE))*1000,#N/A)</f>
        <v>0</v>
      </c>
      <c r="DU69" s="198">
        <f>IFERROR((VLOOKUP($A69,'1920'!$F$10:$S$408,11,FALSE)/VLOOKUP($A69,'2019'!$F$10:$N$464,8,FALSE))*1000,#N/A)</f>
        <v>0</v>
      </c>
      <c r="DV69" s="198">
        <f>IFERROR((VLOOKUP($A69,'20 21'!$F$10:$S$408,11,FALSE)/VLOOKUP($A69,'2020'!$F$10:$N$469,8,FALSE))*1000,#N/A)</f>
        <v>0</v>
      </c>
      <c r="DW69" s="198">
        <f>IFERROR((VLOOKUP($A69,'21 22'!$F$10:$S$408,11,FALSE)/VLOOKUP($A69,'2021'!$F$10:$N$469,8,FALSE))*1000,#N/A)</f>
        <v>0</v>
      </c>
      <c r="DX69" s="198">
        <f>IFERROR((VLOOKUP($A69,'22 23'!$F$10:$S$408,11,FALSE)/VLOOKUP($A69,'2022'!$F$10:$N$469,8,FALSE))*1000,#N/A)</f>
        <v>0</v>
      </c>
      <c r="DY69" s="196">
        <f>IFERROR((VLOOKUP($A69,'23 24'!$F$7:$S$408,11,FALSE)/VLOOKUP($A69,'2023'!$C$7:$N$469,9,FALSE))*1000,#N/A)</f>
        <v>0</v>
      </c>
      <c r="EA69" s="198">
        <f>IFERROR((VLOOKUP($A69,'0910'!$F$10:$S$433,12,FALSE)/VLOOKUP($A69,'2010'!$C$5:$K$611,9,FALSE))*1000,#N/A)</f>
        <v>5.4089138900908695</v>
      </c>
      <c r="EB69" s="198">
        <f>IFERROR((VLOOKUP($A69,'1011'!$F$10:$S$433,13,FALSE)/VLOOKUP($A69,'2011'!$C$5:$K$611,9,FALSE))*1000,#N/A)</f>
        <v>10.476801368398547</v>
      </c>
      <c r="EC69" s="198">
        <f>IFERROR((VLOOKUP($A69,'1112'!$F$10:$S$408,12,FALSE)/VLOOKUP($A69,'2012'!$F$10:$M$460,8,FALSE))*1000,#N/A)</f>
        <v>9.2983939137785292</v>
      </c>
      <c r="ED69" s="198">
        <f>IFERROR((VLOOKUP($A69,'1213'!$F$10:$S$408,12,FALSE)/VLOOKUP($A69,'2013'!$F$10:$M$460,8,FALSE))*1000,#N/A)</f>
        <v>11.050875729774813</v>
      </c>
      <c r="EE69" s="198">
        <f>IFERROR((VLOOKUP($A69,'1314'!$F$10:$S$408,12,FALSE)/VLOOKUP($A69,'2014'!$F$10:$M$460,8,FALSE))*1000,#N/A)</f>
        <v>9.2707045735475884</v>
      </c>
      <c r="EF69" s="198">
        <f>IFERROR((VLOOKUP($A69,'1415'!$F$10:$S$408,12,FALSE)/VLOOKUP($A69,'2015'!$F$10:$M$460,8,FALSE))*1000,#N/A)</f>
        <v>12.789281364190012</v>
      </c>
      <c r="EG69" s="198">
        <f>IFERROR((VLOOKUP($A69,'1516'!$F$10:$S$408,12,FALSE)/VLOOKUP($A69,'2016'!$F$10:$M$460,8,FALSE))*1000,#N/A)</f>
        <v>12.0312813314618</v>
      </c>
      <c r="EH69" s="198">
        <f>IFERROR((VLOOKUP($A69,'1617'!$F$10:$S$408,12,FALSE)/VLOOKUP($A69,'2017'!$F$10:$M$460,8,FALSE))*1000,#N/A)</f>
        <v>9.3290988487495046</v>
      </c>
      <c r="EI69" s="198">
        <f>IFERROR((VLOOKUP($A69,'1718'!$F$10:$S$408,12,FALSE)/VLOOKUP($A69,'2018'!$F$10:$N$460,9,FALSE))*1000,#N/A)</f>
        <v>10.579937304075235</v>
      </c>
      <c r="EJ69" s="198">
        <f>IFERROR((VLOOKUP($A69,'1819'!$F$10:$S$408,12,FALSE)/VLOOKUP($A69,'2018'!$F$10:$N$460,9,FALSE))*1000,#N/A)</f>
        <v>7.8369905956112849</v>
      </c>
      <c r="EK69" s="198">
        <f>IFERROR((VLOOKUP($A69,'1920'!$F$10:$S$408,12,FALSE)/VLOOKUP($A69,'2019'!$F$10:$N$464,8,FALSE))*1000,#N/A)</f>
        <v>9.2992618710889818</v>
      </c>
      <c r="EL69" s="198">
        <f>IFERROR((VLOOKUP($A69,'20 21'!$F$10:$S$408,12,FALSE)/VLOOKUP($A69,'2020'!$F$10:$N$469,8,FALSE))*1000,#N/A)</f>
        <v>6.1443224540423884</v>
      </c>
      <c r="EM69" s="198">
        <f>IFERROR((VLOOKUP($A69,'21 22'!$F$10:$S$408,12,FALSE)/VLOOKUP($A69,'2021'!$F$10:$N$469,8,FALSE))*1000,#N/A)</f>
        <v>4.3920789810376766</v>
      </c>
      <c r="EN69" s="198">
        <f>IFERROR((VLOOKUP($A69,'22 23'!$F$10:$S$408,12,FALSE)/VLOOKUP($A69,'2022'!$F$10:$N$469,8,FALSE))*1000,#N/A)</f>
        <v>7.0348892480273788</v>
      </c>
      <c r="EO69" s="196">
        <f>IFERROR((VLOOKUP($A69,'23 24'!$F$7:$S$408,12,FALSE)/VLOOKUP($A69,'2023'!$C$7:$N$469,9,FALSE))*1000,#N/A)</f>
        <v>7.3714253312416123</v>
      </c>
    </row>
    <row r="70" spans="1:145" x14ac:dyDescent="0.3">
      <c r="A70" t="s">
        <v>613</v>
      </c>
      <c r="B70" t="s">
        <v>1743</v>
      </c>
      <c r="C70" t="str">
        <f>IF(VLOOKUP($A70,'0910'!$F$10:$L$433,1,FALSE)=VLOOKUP($A70,'2010'!$C$5:$K$611,1,FALSE),VLOOKUP($A70,'0910'!$F$10:$L$433,1,FALSE),FALSE)</f>
        <v>Christchurch</v>
      </c>
      <c r="D70" t="str">
        <f>IF(VLOOKUP($A70,'1011'!$F$10:$L$433,1,FALSE)=VLOOKUP($A70,'2011'!$C$5:$K$611,1,FALSE),VLOOKUP($A70,'1011'!$F$10:$L$433,1,FALSE),FALSE)</f>
        <v>Christchurch</v>
      </c>
      <c r="E70" t="str">
        <f>IF(VLOOKUP(A70,'1112'!$F$10:$L$408,1,FALSE)=VLOOKUP(A70,'2012'!$F$10:$M$460,1,FALSE),VLOOKUP(A70,'1112'!$F$10:$L$408,1,FALSE),FALSE)</f>
        <v>Christchurch</v>
      </c>
      <c r="F70" t="str">
        <f>IF(VLOOKUP($A70,'1213'!$F$10:$L$408,1,FALSE)=VLOOKUP($A70,'2013'!$F$10:$M$460,1,FALSE),VLOOKUP($A70,'1213'!$F$10:$L$408,1,FALSE),FALSE)</f>
        <v>Christchurch</v>
      </c>
      <c r="G70" t="str">
        <f>IF(VLOOKUP($A70,'1314'!$F$10:$L$408,1,FALSE)=VLOOKUP($A70,'2014'!$F$10:$M$460,1,FALSE),VLOOKUP($A70,'1314'!$F$10:$L$408,1,FALSE),FALSE)</f>
        <v>Christchurch</v>
      </c>
      <c r="H70" t="str">
        <f>IF(VLOOKUP($A70,'1415'!$F$10:$L$408,1,FALSE)=VLOOKUP($A70,'2015'!$F$10:$M$460,1,FALSE),VLOOKUP($A70,'1415'!$F$10:$L$408,1,FALSE),FALSE)</f>
        <v>Christchurch</v>
      </c>
      <c r="I70" t="str">
        <f>IF(VLOOKUP($A70,'1516'!$F$10:$L$408,1,FALSE)=VLOOKUP($A70,'2015'!$F$10:$M$460,1,FALSE),VLOOKUP($A70,'1516'!$F$10:$L$408,1,FALSE),FALSE)</f>
        <v>Christchurch</v>
      </c>
      <c r="J70" t="str">
        <f>IF(VLOOKUP($A70,'1617'!$F$10:$L$408,1,FALSE)=VLOOKUP($A70,'2016'!$F$10:$M$460,1,FALSE),VLOOKUP($A70,'1617'!$F$10:$L$408,1,FALSE),FALSE)</f>
        <v>Christchurch</v>
      </c>
      <c r="K70" t="str">
        <f>IF(VLOOKUP($A70,'1718'!$F$10:$M$408,1,FALSE)=VLOOKUP($A70,'2017'!$F$10:$M$460,1,FALSE),VLOOKUP($A70,'1718'!$F$10:$M$408,1,FALSE),FALSE)</f>
        <v>Christchurch</v>
      </c>
      <c r="L70" t="str">
        <f>IF(VLOOKUP($A70,'1819'!$F$10:$M$408,1,FALSE)=VLOOKUP($A70,'2018'!$F$10:$M$460,1,FALSE),VLOOKUP($A70,'1819'!$F$10:$M$408,1,FALSE),FALSE)</f>
        <v>Christchurch</v>
      </c>
      <c r="M70" t="e">
        <f>IF(VLOOKUP($A70,'1920'!$F$10:$M$408,1,FALSE)=VLOOKUP($A70,'2019'!$F$10:$M$464,1,FALSE),VLOOKUP($A70,'1920'!$F$10:$M$408,1,FALSE),FALSE)</f>
        <v>#N/A</v>
      </c>
      <c r="N70" t="e">
        <f>IF(VLOOKUP($A70,'20 21'!$F$10:$N$408,1,FALSE)=VLOOKUP($A70,'2020'!$F$10:$O$468,1,FALSE),VLOOKUP($A70,'20 21'!$F$10:$N$408,1,FALSE),FALSE)</f>
        <v>#N/A</v>
      </c>
      <c r="O70" t="e">
        <f>IF(VLOOKUP($A70,'21 22'!$F$10:$N$408,1,FALSE)=VLOOKUP($A70,'2021'!$F$10:$O$471,1,FALSE),VLOOKUP($A70,'21 22'!$F$10:$N$408,1,FALSE),FALSE)</f>
        <v>#N/A</v>
      </c>
      <c r="P70" t="e">
        <f>IF(VLOOKUP($A70,'22 23'!$F$10:$N$408,1,FALSE)=VLOOKUP($A70,'2022'!$F$10:$O$468,1,FALSE),VLOOKUP($A70,'22 23'!$F$10:$N$408,1,FALSE),FALSE)</f>
        <v>#N/A</v>
      </c>
      <c r="Q70" t="e">
        <f>IF(VLOOKUP($A70,'23 24'!$F$7:$N$408,1,FALSE)=VLOOKUP($A70,'2023'!$C$7:$O$468,1,FALSE),VLOOKUP($A70,'23 24'!$F$7:$N$408,1,FALSE),FALSE)</f>
        <v>#N/A</v>
      </c>
      <c r="S70" s="196">
        <f>IFERROR((VLOOKUP($A70,'0910'!$F$10:$L$433,4,FALSE)/VLOOKUP($A70,'2010'!$C$5:$K$611,9,FALSE))*1000,#N/A)</f>
        <v>2.1720243266724588</v>
      </c>
      <c r="T70" s="196">
        <f>IFERROR((VLOOKUP($A70,'1011'!$F$10:$L$433,4,FALSE)/VLOOKUP($A70,'2011'!$C$5:$K$611,9,FALSE))*1000,#N/A)</f>
        <v>3.4587116299178553</v>
      </c>
      <c r="U70" s="196">
        <f>IFERROR((VLOOKUP($A70,'1112'!$F$10:$L$408,4,FALSE)/VLOOKUP($A70,'2012'!$F$10:$M$460,8,FALSE))*1000,#N/A)</f>
        <v>1.29366106080207</v>
      </c>
      <c r="V70" s="196">
        <f>IFERROR((VLOOKUP($A70,'1213'!$F$10:$L$408,4,FALSE)/VLOOKUP($A70,'2013'!$F$10:$M$460,8,FALSE))*1000,#N/A)</f>
        <v>4.2973785990545768</v>
      </c>
      <c r="W70" s="196">
        <f>IFERROR((VLOOKUP($A70,'1314'!$F$10:$L$408,4,FALSE)/VLOOKUP($A70,'2014'!$F$10:$M$460,8,FALSE))*1000,#N/A)</f>
        <v>6.4075181546347713</v>
      </c>
      <c r="X70" s="196">
        <f>IFERROR((VLOOKUP($A70,'1415'!$F$10:$L$408,4,FALSE)/VLOOKUP($A70,'2015'!$F$10:$M$460,8,FALSE))*1000,#N/A)</f>
        <v>2.1213406873143827</v>
      </c>
      <c r="Y70" s="196">
        <f>IFERROR((VLOOKUP($A70,'1516'!$F$10:$L$408,4,FALSE)/VLOOKUP($A70,'2016'!$F$10:$M$460,8,FALSE))*1000,#N/A)</f>
        <v>2.9560810810810811</v>
      </c>
      <c r="Z70" s="196">
        <f>IFERROR((VLOOKUP($A70,'1617'!$F$10:$L$408,4,FALSE)/VLOOKUP($A70,'2017'!$F$10:$M$460,8,FALSE))*1000,#N/A)</f>
        <v>5.8651026392961878</v>
      </c>
      <c r="AA70" s="196">
        <f>IFERROR((VLOOKUP($A70,'1718'!$F$10:$L$408,4,FALSE)/VLOOKUP($A70,'2018'!$F$10:$N$460,9,FALSE))*1000,#N/A)</f>
        <v>5.0062578222778473</v>
      </c>
      <c r="AB70" s="196">
        <f>IFERROR((VLOOKUP($A70,'1819'!$F$10:$L$408,4,FALSE)/VLOOKUP($A70,'2018'!$F$10:$N$460,9,FALSE))*1000,#N/A)</f>
        <v>2.0859407592824364</v>
      </c>
      <c r="AC70" s="196" t="e">
        <f>IFERROR((VLOOKUP($A70,'1920'!$F$10:$L$408,4,FALSE)/VLOOKUP($A70,'2019'!$F$10:$N$464,8,FALSE))*1000,#N/A)</f>
        <v>#N/A</v>
      </c>
      <c r="AD70" s="196" t="e">
        <f>IFERROR((VLOOKUP($A70,'20 21'!$F$10:$M$408,4,FALSE)/VLOOKUP($A70,'2020'!$F$10:$N$469,8,FALSE))*1000,#N/A)</f>
        <v>#N/A</v>
      </c>
      <c r="AE70" s="196" t="e">
        <f>IFERROR((VLOOKUP($A70,'21 22'!$F$10:$M$408,4,FALSE)/VLOOKUP($A70,'2021'!$F$10:$N$469,8,FALSE))*1000,#N/A)</f>
        <v>#N/A</v>
      </c>
      <c r="AF70" s="196" t="e">
        <f>IFERROR((VLOOKUP($A70,'22 23'!$F$10:$M$408,4,FALSE)/VLOOKUP($A70,'2022'!$F$10:$N$469,8,FALSE))*1000,#N/A)</f>
        <v>#N/A</v>
      </c>
      <c r="AG70" s="196" t="e">
        <f>IFERROR((VLOOKUP($A70,'23 24'!$F$7:$M$408,4,FALSE)/VLOOKUP($A70,'2023'!$C$7:$N$469,9,FALSE))*1000,#N/A)</f>
        <v>#N/A</v>
      </c>
      <c r="AI70" s="196">
        <f>IFERROR((VLOOKUP($A70,'0910'!$F$10:$L$433,5,FALSE)/VLOOKUP($A70,'2010'!$C$5:$K$611,9,FALSE))*1000,#N/A)</f>
        <v>0</v>
      </c>
      <c r="AJ70" s="196">
        <f>IFERROR((VLOOKUP($A70,'1011'!$F$10:$L$433,5,FALSE)/VLOOKUP($A70,'2011'!$C$5:$K$611,9,FALSE))*1000,#N/A)</f>
        <v>0</v>
      </c>
      <c r="AK70" s="196">
        <f>IFERROR((VLOOKUP($A70,'1112'!$F$10:$L$408,5,FALSE)/VLOOKUP($A70,'2012'!$F$10:$M$460,8,FALSE))*1000,#N/A)</f>
        <v>0</v>
      </c>
      <c r="AL70" s="196">
        <f>IFERROR((VLOOKUP($A70,'1213'!$F$10:$L$408,5,FALSE)/VLOOKUP($A70,'2013'!$F$10:$M$460,8,FALSE))*1000,#N/A)</f>
        <v>0.85947571981091531</v>
      </c>
      <c r="AM70" s="196">
        <f>IFERROR((VLOOKUP($A70,'1314'!$F$10:$L$408,5,FALSE)/VLOOKUP($A70,'2014'!$F$10:$M$460,8,FALSE))*1000,#N/A)</f>
        <v>0</v>
      </c>
      <c r="AN70" s="196">
        <f>IFERROR((VLOOKUP($A70,'1415'!$F$10:$L$408,5,FALSE)/VLOOKUP($A70,'2015'!$F$10:$M$460,8,FALSE))*1000,#N/A)</f>
        <v>0</v>
      </c>
      <c r="AO70" s="196">
        <f>IFERROR((VLOOKUP($A70,'1516'!$F$10:$L$408,5,FALSE)/VLOOKUP($A70,'2016'!$F$10:$M$460,8,FALSE))*1000,#N/A)</f>
        <v>0.42229729729729731</v>
      </c>
      <c r="AP70" s="196">
        <f>IFERROR((VLOOKUP($A70,'1617'!$F$10:$L$408,5,FALSE)/VLOOKUP($A70,'2017'!$F$10:$M$460,8,FALSE))*1000,#N/A)</f>
        <v>0</v>
      </c>
      <c r="AQ70" s="196">
        <f>IFERROR((VLOOKUP($A70,'1718'!$F$10:$L$408,5,FALSE)/VLOOKUP($A70,'2018'!$F$10:$N$460,9,FALSE))*1000,#N/A)</f>
        <v>0</v>
      </c>
      <c r="AR70" s="196">
        <f>IFERROR((VLOOKUP($A70,'1819'!$F$10:$L$408,5,FALSE)/VLOOKUP($A70,'2018'!$F$10:$N$460,9,FALSE))*1000,#N/A)</f>
        <v>0</v>
      </c>
      <c r="AS70" s="196" t="e">
        <f>IFERROR((VLOOKUP($A70,'1920'!$F$10:$L$408,5,FALSE)/VLOOKUP($A70,'2019'!$F$10:$N$464,8,FALSE))*1000,#N/A)</f>
        <v>#N/A</v>
      </c>
      <c r="AT70" s="196" t="e">
        <f>IFERROR((VLOOKUP($A70,'20 21'!$F$10:$L$408,5,FALSE)/VLOOKUP($A70,'2020'!$F$10:$N$469,8,FALSE))*1000,#N/A)</f>
        <v>#N/A</v>
      </c>
      <c r="AU70" s="196" t="e">
        <f>IFERROR((VLOOKUP($A70,'21 22'!$F$10:$L$408,5,FALSE)/VLOOKUP($A70,'2021'!$F$10:$N$469,8,FALSE))*1000,#N/A)</f>
        <v>#N/A</v>
      </c>
      <c r="AV70" s="196" t="e">
        <f>IFERROR((VLOOKUP($A70,'22 23'!$F$10:$L$408,5,FALSE)/VLOOKUP($A70,'2022'!$F$10:$N$469,8,FALSE))*1000,#N/A)</f>
        <v>#N/A</v>
      </c>
      <c r="AW70" s="196" t="e">
        <f>IFERROR((VLOOKUP($A70,'23 24'!$F$7:$M$408,5,FALSE)/VLOOKUP($A70,'2023'!$C$7:$N$469,9,FALSE))*1000,#N/A)</f>
        <v>#N/A</v>
      </c>
      <c r="AY70" s="196">
        <f>IFERROR((VLOOKUP($A70,'0910'!$F$10:$L$433,6,FALSE)/VLOOKUP($A70,'2010'!$C$5:$K$611,9,FALSE))*1000,#N/A)</f>
        <v>0</v>
      </c>
      <c r="AZ70" s="196">
        <f>IFERROR((VLOOKUP($A70,'1011'!$F$10:$L$433,6,FALSE)/VLOOKUP($A70,'2011'!$C$5:$K$611,9,FALSE))*1000,#N/A)</f>
        <v>0</v>
      </c>
      <c r="BA70" s="196">
        <f>IFERROR((VLOOKUP($A70,'1112'!$F$10:$L$408,6,FALSE)/VLOOKUP($A70,'2012'!$F$10:$M$460,8,FALSE))*1000,#N/A)</f>
        <v>0</v>
      </c>
      <c r="BB70" s="196">
        <f>IFERROR((VLOOKUP($A70,'1213'!$F$10:$L$408,6,FALSE)/VLOOKUP($A70,'2013'!$F$10:$M$460,8,FALSE))*1000,#N/A)</f>
        <v>0</v>
      </c>
      <c r="BC70" s="196">
        <f>IFERROR((VLOOKUP($A70,'1314'!$F$10:$L$408,6,FALSE)/VLOOKUP($A70,'2014'!$F$10:$M$460,8,FALSE))*1000,#N/A)</f>
        <v>0</v>
      </c>
      <c r="BD70" s="196">
        <f>IFERROR((VLOOKUP($A70,'1415'!$F$10:$L$408,6,FALSE)/VLOOKUP($A70,'2015'!$F$10:$M$460,8,FALSE))*1000,#N/A)</f>
        <v>0</v>
      </c>
      <c r="BE70" s="196">
        <f>IFERROR((VLOOKUP($A70,'1516'!$F$10:$L$408,6,FALSE)/VLOOKUP($A70,'2016'!$F$10:$M$460,8,FALSE))*1000,#N/A)</f>
        <v>0</v>
      </c>
      <c r="BF70" s="196">
        <f>IFERROR((VLOOKUP($A70,'1617'!$F$10:$L$408,6,FALSE)/VLOOKUP($A70,'2017'!$F$10:$M$460,8,FALSE))*1000,#N/A)</f>
        <v>0</v>
      </c>
      <c r="BG70" s="196">
        <f>IFERROR((VLOOKUP($A70,'1718'!$F$10:$L$408,6,FALSE)/VLOOKUP($A70,'2018'!$F$10:$N$460,9,FALSE))*1000,#N/A)</f>
        <v>0</v>
      </c>
      <c r="BH70" s="196">
        <f>IFERROR((VLOOKUP($A70,'1819'!$F$10:$L$408,6,FALSE)/VLOOKUP($A70,'2018'!$F$10:$N$460,9,FALSE))*1000,#N/A)</f>
        <v>0</v>
      </c>
      <c r="BI70" s="196" t="e">
        <f>IFERROR((VLOOKUP($A70,'1920'!$F$10:$L$408,6,FALSE)/VLOOKUP($A70,'2019'!$F$10:$N$464,8,FALSE))*1000,#N/A)</f>
        <v>#N/A</v>
      </c>
      <c r="BJ70" s="196" t="e">
        <f>IFERROR((VLOOKUP($A70,'20 21'!$F$10:$L$408,6,FALSE)/VLOOKUP($A70,'2020'!$F$10:$N$469,8,FALSE))*1000,#N/A)</f>
        <v>#N/A</v>
      </c>
      <c r="BK70" s="196" t="e">
        <f>IFERROR((VLOOKUP($A70,'21 22'!$F$10:$L$408,6,FALSE)/VLOOKUP($A70,'2021'!$F$10:$N$469,8,FALSE))*1000,#N/A)</f>
        <v>#N/A</v>
      </c>
      <c r="BL70" s="196" t="e">
        <f>IFERROR((VLOOKUP($A70,'22 23'!$F$10:$L$408,6,FALSE)/VLOOKUP($A70,'2022'!$F$10:$N$469,8,FALSE))*1000,#N/A)</f>
        <v>#N/A</v>
      </c>
      <c r="BM70" s="196" t="e">
        <f>IFERROR((VLOOKUP($A70,'23 24'!$F$7:$M$408,6,FALSE)/VLOOKUP($A70,'2023'!$C$7:$N$469,9,FALSE))*1000,#N/A)</f>
        <v>#N/A</v>
      </c>
      <c r="BO70" s="196">
        <f>IFERROR((VLOOKUP($A70,'0910'!$F$10:$L$433,7,FALSE)/VLOOKUP($A70,'2010'!$C$5:$K$611,9,FALSE))*1000,#N/A)</f>
        <v>2.1720243266724588</v>
      </c>
      <c r="BP70" s="196">
        <f>IFERROR((VLOOKUP($A70,'1011'!$F$10:$L$433,7,FALSE)/VLOOKUP($A70,'2011'!$C$5:$K$611,9,FALSE))*1000,#N/A)</f>
        <v>3.4587116299178553</v>
      </c>
      <c r="BQ70" s="196">
        <f>IFERROR((VLOOKUP($A70,'1112'!$F$10:$L$408,7,FALSE)/VLOOKUP($A70,'2012'!$F$10:$M$460,8,FALSE))*1000,#N/A)</f>
        <v>1.29366106080207</v>
      </c>
      <c r="BR70" s="196">
        <f>IFERROR((VLOOKUP($A70,'1213'!$F$10:$L$408,7,FALSE)/VLOOKUP($A70,'2013'!$F$10:$M$460,8,FALSE))*1000,#N/A)</f>
        <v>4.7271164589600341</v>
      </c>
      <c r="BS70" s="196">
        <f>IFERROR((VLOOKUP($A70,'1314'!$F$10:$L$408,7,FALSE)/VLOOKUP($A70,'2014'!$F$10:$M$460,8,FALSE))*1000,#N/A)</f>
        <v>6.4075181546347713</v>
      </c>
      <c r="BT70" s="196">
        <f>IFERROR((VLOOKUP($A70,'1415'!$F$10:$L$408,7,FALSE)/VLOOKUP($A70,'2015'!$F$10:$M$460,8,FALSE))*1000,#N/A)</f>
        <v>2.1213406873143827</v>
      </c>
      <c r="BU70" s="196">
        <f>IFERROR((VLOOKUP($A70,'1516'!$F$10:$L$408,7,FALSE)/VLOOKUP($A70,'2016'!$F$10:$M$460,8,FALSE))*1000,#N/A)</f>
        <v>3.3783783783783785</v>
      </c>
      <c r="BV70" s="196">
        <f>IFERROR((VLOOKUP($A70,'1617'!$F$10:$L$408,7,FALSE)/VLOOKUP($A70,'2017'!$F$10:$M$460,8,FALSE))*1000,#N/A)</f>
        <v>5.8651026392961878</v>
      </c>
      <c r="BW70" s="196">
        <f>IFERROR((VLOOKUP($A70,'1718'!$F$10:$L$408,7,FALSE)/VLOOKUP($A70,'2018'!$F$10:$N$460,9,FALSE))*1000,#N/A)</f>
        <v>5.0062578222778473</v>
      </c>
      <c r="BX70" s="196">
        <f>IFERROR((VLOOKUP($A70,'1819'!$F$10:$L$408,7,FALSE)/VLOOKUP($A70,'2018'!$F$10:$N$460,9,FALSE))*1000,#N/A)</f>
        <v>2.0859407592824364</v>
      </c>
      <c r="BY70" s="196" t="e">
        <f>IFERROR((VLOOKUP($A70,'1920'!$F$10:$L$408,7,FALSE)/VLOOKUP($A70,'2019'!$F$10:$N$464,8,FALSE))*1000,#N/A)</f>
        <v>#N/A</v>
      </c>
      <c r="BZ70" s="196" t="e">
        <f>IFERROR((VLOOKUP($A70,'20 21'!$F$10:$L$408,7,FALSE)/VLOOKUP($A70,'2020'!$F$10:$N$469,8,FALSE))*1000,#N/A)</f>
        <v>#N/A</v>
      </c>
      <c r="CA70" s="196" t="e">
        <f>IFERROR((VLOOKUP($A70,'21 22'!$F$10:$L$408,7,FALSE)/VLOOKUP($A70,'2021'!$F$10:$N$469,8,FALSE))*1000,#N/A)</f>
        <v>#N/A</v>
      </c>
      <c r="CB70" s="196" t="e">
        <f>IFERROR((VLOOKUP($A70,'22 23'!$F$10:$L$408,7,FALSE)/VLOOKUP($A70,'2022'!$F$10:$N$469,8,FALSE))*1000,#N/A)</f>
        <v>#N/A</v>
      </c>
      <c r="CC70" s="196" t="e">
        <f>IFERROR((VLOOKUP($A70,'23 24'!$F$7:$M$408,7,FALSE)/VLOOKUP($A70,'2023'!$C$7:$N$469,9,FALSE))*1000,#N/A)</f>
        <v>#N/A</v>
      </c>
      <c r="CE70" s="198">
        <f>IFERROR((VLOOKUP($A70,'0910'!$F$10:$S$433,9,FALSE)/VLOOKUP($A70,'2010'!$C$5:$K$611,9,FALSE))*1000,#N/A)</f>
        <v>1.737619461337967</v>
      </c>
      <c r="CF70" s="198">
        <f>IFERROR((VLOOKUP($A70,'1011'!$F$10:$S$433,10,FALSE)/VLOOKUP($A70,'2011'!$C$5:$K$611,9,FALSE))*1000,#N/A)</f>
        <v>3.0263726761781236</v>
      </c>
      <c r="CG70" s="198">
        <f>IFERROR((VLOOKUP($A70,'1112'!$F$10:$S$408,9,FALSE)/VLOOKUP($A70,'2012'!$F$10:$M$460,8,FALSE))*1000,#N/A)</f>
        <v>3.8809831824062098</v>
      </c>
      <c r="CH70" s="198">
        <f>IFERROR((VLOOKUP($A70,'1213'!$F$10:$S$408,9,FALSE)/VLOOKUP($A70,'2013'!$F$10:$M$460,8,FALSE))*1000,#N/A)</f>
        <v>1.7189514396218306</v>
      </c>
      <c r="CI70" s="198">
        <f>IFERROR((VLOOKUP($A70,'1314'!$F$10:$S$408,9,FALSE)/VLOOKUP($A70,'2014'!$F$10:$M$460,8,FALSE))*1000,#N/A)</f>
        <v>3.8445108927808631</v>
      </c>
      <c r="CJ70" s="198">
        <f>IFERROR((VLOOKUP($A70,'1415'!$F$10:$S$408,9,FALSE)/VLOOKUP($A70,'2015'!$F$10:$M$460,8,FALSE))*1000,#N/A)</f>
        <v>1.697072549851506</v>
      </c>
      <c r="CK70" s="198">
        <f>IFERROR((VLOOKUP($A70,'1516'!$F$10:$S$408,9,FALSE)/VLOOKUP($A70,'2016'!$F$10:$M$460,8,FALSE))*1000,#N/A)</f>
        <v>7.6013513513513518</v>
      </c>
      <c r="CL70" s="198">
        <f>IFERROR((VLOOKUP($A70,'1617'!$F$10:$S$408,9,FALSE)/VLOOKUP($A70,'2017'!$F$10:$M$460,8,FALSE))*1000,#N/A)</f>
        <v>2.0946795140343526</v>
      </c>
      <c r="CM70" s="198">
        <f>IFERROR((VLOOKUP($A70,'1718'!$F$10:$S$408,9,FALSE)/VLOOKUP($A70,'2018'!$F$10:$N$460,9,FALSE))*1000,#N/A)</f>
        <v>8.7609511889862333</v>
      </c>
      <c r="CN70" s="198">
        <f>IFERROR((VLOOKUP($A70,'1819'!$F$10:$S$408,9,FALSE)/VLOOKUP($A70,'2018'!$F$10:$N$460,9,FALSE))*1000,#N/A)</f>
        <v>5.423445974134335</v>
      </c>
      <c r="CO70" s="198" t="e">
        <f>IFERROR((VLOOKUP($A70,'1920'!$F$10:$S$408,9,FALSE)/VLOOKUP($A70,'2019'!$F$10:$N$464,8,FALSE))*1000,#N/A)</f>
        <v>#N/A</v>
      </c>
      <c r="CP70" s="198" t="e">
        <f>IFERROR((VLOOKUP($A70,'20 21'!$F$10:$S$408,9,FALSE)/VLOOKUP($A70,'2020'!$F$10:$N$469,8,FALSE))*1000,#N/A)</f>
        <v>#N/A</v>
      </c>
      <c r="CQ70" s="198" t="e">
        <f>IFERROR((VLOOKUP($A70,'21 22'!$F$10:$S$408,9,FALSE)/VLOOKUP($A70,'2021'!$F$10:$N$469,8,FALSE))*1000,#N/A)</f>
        <v>#N/A</v>
      </c>
      <c r="CR70" s="198" t="e">
        <f>IFERROR((VLOOKUP($A70,'22 23'!$F$10:$S$408,9,FALSE)/VLOOKUP($A70,'2022'!$F$10:$N$469,8,FALSE))*1000,#N/A)</f>
        <v>#N/A</v>
      </c>
      <c r="CS70" s="196" t="e">
        <f>IFERROR((VLOOKUP($A70,'23 24'!$F$7:$S$408,9,FALSE)/VLOOKUP($A70,'2023'!$C$7:$N$469,9,FALSE))*1000,#N/A)</f>
        <v>#N/A</v>
      </c>
      <c r="CU70" s="198">
        <f>IFERROR((VLOOKUP($A70,'0910'!$F$10:$S$433,10,FALSE)/VLOOKUP($A70,'2010'!$C$5:$K$611,9,FALSE))*1000,#N/A)</f>
        <v>0</v>
      </c>
      <c r="CV70" s="198">
        <f>IFERROR((VLOOKUP($A70,'1011'!$F$10:$S$433,11,FALSE)/VLOOKUP($A70,'2011'!$C$5:$K$611,9,FALSE))*1000,#N/A)</f>
        <v>0</v>
      </c>
      <c r="CW70" s="198">
        <f>IFERROR((VLOOKUP($A70,'1112'!$F$10:$S$408,10,FALSE)/VLOOKUP($A70,'2012'!$F$10:$M$460,8,FALSE))*1000,#N/A)</f>
        <v>0</v>
      </c>
      <c r="CX70" s="198">
        <f>IFERROR((VLOOKUP($A70,'1213'!$F$10:$S$408,10,FALSE)/VLOOKUP($A70,'2013'!$F$10:$M$460,8,FALSE))*1000,#N/A)</f>
        <v>0</v>
      </c>
      <c r="CY70" s="198">
        <f>IFERROR((VLOOKUP($A70,'1314'!$F$10:$S$408,10,FALSE)/VLOOKUP($A70,'2014'!$F$10:$M$460,8,FALSE))*1000,#N/A)</f>
        <v>0.42716787697565145</v>
      </c>
      <c r="CZ70" s="198">
        <f>IFERROR((VLOOKUP($A70,'1415'!$F$10:$S$408,10,FALSE)/VLOOKUP($A70,'2015'!$F$10:$M$460,8,FALSE))*1000,#N/A)</f>
        <v>1.697072549851506</v>
      </c>
      <c r="DA70" s="198">
        <f>IFERROR((VLOOKUP($A70,'1516'!$F$10:$S$408,10,FALSE)/VLOOKUP($A70,'2016'!$F$10:$M$460,8,FALSE))*1000,#N/A)</f>
        <v>0</v>
      </c>
      <c r="DB70" s="198">
        <f>IFERROR((VLOOKUP($A70,'1617'!$F$10:$S$408,10,FALSE)/VLOOKUP($A70,'2017'!$F$10:$M$460,8,FALSE))*1000,#N/A)</f>
        <v>0.41893590280687054</v>
      </c>
      <c r="DC70" s="198">
        <f>IFERROR((VLOOKUP($A70,'1718'!$F$10:$S$408,10,FALSE)/VLOOKUP($A70,'2018'!$F$10:$N$460,9,FALSE))*1000,#N/A)</f>
        <v>0</v>
      </c>
      <c r="DD70" s="198">
        <f>IFERROR((VLOOKUP($A70,'1819'!$F$10:$S$408,10,FALSE)/VLOOKUP($A70,'2018'!$F$10:$N$460,9,FALSE))*1000,#N/A)</f>
        <v>0</v>
      </c>
      <c r="DE70" s="198" t="e">
        <f>IFERROR((VLOOKUP($A70,'1920'!$F$10:$S$408,10,FALSE)/VLOOKUP($A70,'2019'!$F$10:$N$464,8,FALSE))*1000,#N/A)</f>
        <v>#N/A</v>
      </c>
      <c r="DF70" s="198" t="e">
        <f>IFERROR((VLOOKUP($A70,'20 21'!$F$10:$S$408,10,FALSE)/VLOOKUP($A70,'2020'!$F$10:$N$469,8,FALSE))*1000,#N/A)</f>
        <v>#N/A</v>
      </c>
      <c r="DG70" s="198" t="e">
        <f>IFERROR((VLOOKUP($A70,'21 22'!$F$10:$S$408,10,FALSE)/VLOOKUP($A70,'2021'!$F$10:$N$469,8,FALSE))*1000,#N/A)</f>
        <v>#N/A</v>
      </c>
      <c r="DH70" s="198" t="e">
        <f>IFERROR((VLOOKUP($A70,'22 23'!$F$10:$S$408,10,FALSE)/VLOOKUP($A70,'2022'!$F$10:$N$469,8,FALSE))*1000,#N/A)</f>
        <v>#N/A</v>
      </c>
      <c r="DI70" s="196" t="e">
        <f>IFERROR((VLOOKUP($A70,'23 24'!$F$7:$S$408,10,FALSE)/VLOOKUP($A70,'2023'!$C$7:$N$469,9,FALSE))*1000,#N/A)</f>
        <v>#N/A</v>
      </c>
      <c r="DK70" s="198">
        <f>IFERROR((VLOOKUP($A70,'0910'!$F$10:$S$433,11,FALSE)/VLOOKUP($A70,'2010'!$C$5:$K$611,9,FALSE))*1000,#N/A)</f>
        <v>0</v>
      </c>
      <c r="DL70" s="198">
        <f>IFERROR((VLOOKUP($A70,'1011'!$F$10:$S$433,12,FALSE)/VLOOKUP($A70,'2011'!$C$5:$K$611,9,FALSE))*1000,#N/A)</f>
        <v>0</v>
      </c>
      <c r="DM70" s="198">
        <f>IFERROR((VLOOKUP($A70,'1112'!$F$10:$S$408,11,FALSE)/VLOOKUP($A70,'2012'!$F$10:$M$460,8,FALSE))*1000,#N/A)</f>
        <v>0</v>
      </c>
      <c r="DN70" s="198">
        <f>IFERROR((VLOOKUP($A70,'1213'!$F$10:$S$408,11,FALSE)/VLOOKUP($A70,'2013'!$F$10:$M$460,8,FALSE))*1000,#N/A)</f>
        <v>0</v>
      </c>
      <c r="DO70" s="198">
        <f>IFERROR((VLOOKUP($A70,'1314'!$F$10:$S$408,11,FALSE)/VLOOKUP($A70,'2014'!$F$10:$M$460,8,FALSE))*1000,#N/A)</f>
        <v>0</v>
      </c>
      <c r="DP70" s="198">
        <f>IFERROR((VLOOKUP($A70,'1415'!$F$10:$S$408,11,FALSE)/VLOOKUP($A70,'2015'!$F$10:$M$460,8,FALSE))*1000,#N/A)</f>
        <v>0</v>
      </c>
      <c r="DQ70" s="198">
        <f>IFERROR((VLOOKUP($A70,'1516'!$F$10:$S$408,11,FALSE)/VLOOKUP($A70,'2016'!$F$10:$M$460,8,FALSE))*1000,#N/A)</f>
        <v>0</v>
      </c>
      <c r="DR70" s="198">
        <f>IFERROR((VLOOKUP($A70,'1617'!$F$10:$S$408,11,FALSE)/VLOOKUP($A70,'2017'!$F$10:$M$460,8,FALSE))*1000,#N/A)</f>
        <v>0</v>
      </c>
      <c r="DS70" s="198">
        <f>IFERROR((VLOOKUP($A70,'1718'!$F$10:$S$408,11,FALSE)/VLOOKUP($A70,'2018'!$F$10:$N$460,9,FALSE))*1000,#N/A)</f>
        <v>0</v>
      </c>
      <c r="DT70" s="198">
        <f>IFERROR((VLOOKUP($A70,'1819'!$F$10:$S$408,11,FALSE)/VLOOKUP($A70,'2018'!$F$10:$N$460,9,FALSE))*1000,#N/A)</f>
        <v>0</v>
      </c>
      <c r="DU70" s="198" t="e">
        <f>IFERROR((VLOOKUP($A70,'1920'!$F$10:$S$408,11,FALSE)/VLOOKUP($A70,'2019'!$F$10:$N$464,8,FALSE))*1000,#N/A)</f>
        <v>#N/A</v>
      </c>
      <c r="DV70" s="198" t="e">
        <f>IFERROR((VLOOKUP($A70,'20 21'!$F$10:$S$408,11,FALSE)/VLOOKUP($A70,'2020'!$F$10:$N$469,8,FALSE))*1000,#N/A)</f>
        <v>#N/A</v>
      </c>
      <c r="DW70" s="198" t="e">
        <f>IFERROR((VLOOKUP($A70,'21 22'!$F$10:$S$408,11,FALSE)/VLOOKUP($A70,'2021'!$F$10:$N$469,8,FALSE))*1000,#N/A)</f>
        <v>#N/A</v>
      </c>
      <c r="DX70" s="198" t="e">
        <f>IFERROR((VLOOKUP($A70,'22 23'!$F$10:$S$408,11,FALSE)/VLOOKUP($A70,'2022'!$F$10:$N$469,8,FALSE))*1000,#N/A)</f>
        <v>#N/A</v>
      </c>
      <c r="DY70" s="196" t="e">
        <f>IFERROR((VLOOKUP($A70,'23 24'!$F$7:$S$408,11,FALSE)/VLOOKUP($A70,'2023'!$C$7:$N$469,9,FALSE))*1000,#N/A)</f>
        <v>#N/A</v>
      </c>
      <c r="EA70" s="198">
        <f>IFERROR((VLOOKUP($A70,'0910'!$F$10:$S$433,12,FALSE)/VLOOKUP($A70,'2010'!$C$5:$K$611,9,FALSE))*1000,#N/A)</f>
        <v>1.737619461337967</v>
      </c>
      <c r="EB70" s="198">
        <f>IFERROR((VLOOKUP($A70,'1011'!$F$10:$S$433,13,FALSE)/VLOOKUP($A70,'2011'!$C$5:$K$611,9,FALSE))*1000,#N/A)</f>
        <v>3.0263726761781236</v>
      </c>
      <c r="EC70" s="198">
        <f>IFERROR((VLOOKUP($A70,'1112'!$F$10:$S$408,12,FALSE)/VLOOKUP($A70,'2012'!$F$10:$M$460,8,FALSE))*1000,#N/A)</f>
        <v>3.8809831824062098</v>
      </c>
      <c r="ED70" s="198">
        <f>IFERROR((VLOOKUP($A70,'1213'!$F$10:$S$408,12,FALSE)/VLOOKUP($A70,'2013'!$F$10:$M$460,8,FALSE))*1000,#N/A)</f>
        <v>1.7189514396218306</v>
      </c>
      <c r="EE70" s="198">
        <f>IFERROR((VLOOKUP($A70,'1314'!$F$10:$S$408,12,FALSE)/VLOOKUP($A70,'2014'!$F$10:$M$460,8,FALSE))*1000,#N/A)</f>
        <v>4.2716787697565151</v>
      </c>
      <c r="EF70" s="198">
        <f>IFERROR((VLOOKUP($A70,'1415'!$F$10:$S$408,12,FALSE)/VLOOKUP($A70,'2015'!$F$10:$M$460,8,FALSE))*1000,#N/A)</f>
        <v>3.394145099703012</v>
      </c>
      <c r="EG70" s="198">
        <f>IFERROR((VLOOKUP($A70,'1516'!$F$10:$S$408,12,FALSE)/VLOOKUP($A70,'2016'!$F$10:$M$460,8,FALSE))*1000,#N/A)</f>
        <v>7.6013513513513518</v>
      </c>
      <c r="EH70" s="198">
        <f>IFERROR((VLOOKUP($A70,'1617'!$F$10:$S$408,12,FALSE)/VLOOKUP($A70,'2017'!$F$10:$M$460,8,FALSE))*1000,#N/A)</f>
        <v>2.5136154168412235</v>
      </c>
      <c r="EI70" s="198">
        <f>IFERROR((VLOOKUP($A70,'1718'!$F$10:$S$408,12,FALSE)/VLOOKUP($A70,'2018'!$F$10:$N$460,9,FALSE))*1000,#N/A)</f>
        <v>8.7609511889862333</v>
      </c>
      <c r="EJ70" s="198">
        <f>IFERROR((VLOOKUP($A70,'1819'!$F$10:$S$408,12,FALSE)/VLOOKUP($A70,'2018'!$F$10:$N$460,9,FALSE))*1000,#N/A)</f>
        <v>5.423445974134335</v>
      </c>
      <c r="EK70" s="198" t="e">
        <f>IFERROR((VLOOKUP($A70,'1920'!$F$10:$S$408,12,FALSE)/VLOOKUP($A70,'2019'!$F$10:$N$464,8,FALSE))*1000,#N/A)</f>
        <v>#N/A</v>
      </c>
      <c r="EL70" s="198" t="e">
        <f>IFERROR((VLOOKUP($A70,'20 21'!$F$10:$S$408,12,FALSE)/VLOOKUP($A70,'2020'!$F$10:$N$469,8,FALSE))*1000,#N/A)</f>
        <v>#N/A</v>
      </c>
      <c r="EM70" s="198" t="e">
        <f>IFERROR((VLOOKUP($A70,'21 22'!$F$10:$S$408,12,FALSE)/VLOOKUP($A70,'2021'!$F$10:$N$469,8,FALSE))*1000,#N/A)</f>
        <v>#N/A</v>
      </c>
      <c r="EN70" s="198" t="e">
        <f>IFERROR((VLOOKUP($A70,'22 23'!$F$10:$S$408,12,FALSE)/VLOOKUP($A70,'2022'!$F$10:$N$469,8,FALSE))*1000,#N/A)</f>
        <v>#N/A</v>
      </c>
      <c r="EO70" s="196" t="e">
        <f>IFERROR((VLOOKUP($A70,'23 24'!$F$7:$S$408,12,FALSE)/VLOOKUP($A70,'2023'!$C$7:$N$469,9,FALSE))*1000,#N/A)</f>
        <v>#N/A</v>
      </c>
    </row>
    <row r="71" spans="1:145" x14ac:dyDescent="0.3">
      <c r="A71" t="s">
        <v>211</v>
      </c>
      <c r="B71" t="s">
        <v>1743</v>
      </c>
      <c r="C71" t="str">
        <f>IF(VLOOKUP($A71,'0910'!$F$10:$L$433,1,FALSE)=VLOOKUP($A71,'2010'!$C$5:$K$611,1,FALSE),VLOOKUP($A71,'0910'!$F$10:$L$433,1,FALSE),FALSE)</f>
        <v>City of London</v>
      </c>
      <c r="D71" t="str">
        <f>IF(VLOOKUP($A71,'1011'!$F$10:$L$433,1,FALSE)=VLOOKUP($A71,'2011'!$C$5:$K$611,1,FALSE),VLOOKUP($A71,'1011'!$F$10:$L$433,1,FALSE),FALSE)</f>
        <v>City of London</v>
      </c>
      <c r="E71" t="str">
        <f>IF(VLOOKUP(A71,'1112'!$F$10:$L$408,1,FALSE)=VLOOKUP(A71,'2012'!$F$10:$M$460,1,FALSE),VLOOKUP(A71,'1112'!$F$10:$L$408,1,FALSE),FALSE)</f>
        <v>City of London</v>
      </c>
      <c r="F71" t="str">
        <f>IF(VLOOKUP($A71,'1213'!$F$10:$L$408,1,FALSE)=VLOOKUP($A71,'2013'!$F$10:$M$460,1,FALSE),VLOOKUP($A71,'1213'!$F$10:$L$408,1,FALSE),FALSE)</f>
        <v>City of London</v>
      </c>
      <c r="G71" t="str">
        <f>IF(VLOOKUP($A71,'1314'!$F$10:$L$408,1,FALSE)=VLOOKUP($A71,'2014'!$F$10:$M$460,1,FALSE),VLOOKUP($A71,'1314'!$F$10:$L$408,1,FALSE),FALSE)</f>
        <v>City of London</v>
      </c>
      <c r="H71" t="str">
        <f>IF(VLOOKUP($A71,'1415'!$F$10:$L$408,1,FALSE)=VLOOKUP($A71,'2015'!$F$10:$M$460,1,FALSE),VLOOKUP($A71,'1415'!$F$10:$L$408,1,FALSE),FALSE)</f>
        <v>City of London</v>
      </c>
      <c r="I71" t="str">
        <f>IF(VLOOKUP($A71,'1516'!$F$10:$L$408,1,FALSE)=VLOOKUP($A71,'2015'!$F$10:$M$460,1,FALSE),VLOOKUP($A71,'1516'!$F$10:$L$408,1,FALSE),FALSE)</f>
        <v>City of London</v>
      </c>
      <c r="J71" t="str">
        <f>IF(VLOOKUP($A71,'1617'!$F$10:$L$408,1,FALSE)=VLOOKUP($A71,'2016'!$F$10:$M$460,1,FALSE),VLOOKUP($A71,'1617'!$F$10:$L$408,1,FALSE),FALSE)</f>
        <v>City of London</v>
      </c>
      <c r="K71" t="str">
        <f>IF(VLOOKUP($A71,'1718'!$F$10:$M$408,1,FALSE)=VLOOKUP($A71,'2017'!$F$10:$M$460,1,FALSE),VLOOKUP($A71,'1718'!$F$10:$M$408,1,FALSE),FALSE)</f>
        <v>City of London</v>
      </c>
      <c r="L71" t="str">
        <f>IF(VLOOKUP($A71,'1819'!$F$10:$M$408,1,FALSE)=VLOOKUP($A71,'2018'!$F$10:$M$460,1,FALSE),VLOOKUP($A71,'1819'!$F$10:$M$408,1,FALSE),FALSE)</f>
        <v>City of London</v>
      </c>
      <c r="M71" t="str">
        <f>IF(VLOOKUP($A71,'1920'!$F$10:$M$408,1,FALSE)=VLOOKUP($A71,'2019'!$F$10:$M$464,1,FALSE),VLOOKUP($A71,'1920'!$F$10:$M$408,1,FALSE),FALSE)</f>
        <v>City of London</v>
      </c>
      <c r="N71" t="str">
        <f>IF(VLOOKUP($A71,'20 21'!$F$10:$N$408,1,FALSE)=VLOOKUP($A71,'2020'!$F$10:$O$468,1,FALSE),VLOOKUP($A71,'20 21'!$F$10:$N$408,1,FALSE),FALSE)</f>
        <v>City of London</v>
      </c>
      <c r="O71" t="str">
        <f>IF(VLOOKUP($A71,'21 22'!$F$10:$N$408,1,FALSE)=VLOOKUP($A71,'2021'!$F$10:$O$471,1,FALSE),VLOOKUP($A71,'21 22'!$F$10:$N$408,1,FALSE),FALSE)</f>
        <v>City of London</v>
      </c>
      <c r="P71" t="str">
        <f>IF(VLOOKUP($A71,'22 23'!$F$10:$N$408,1,FALSE)=VLOOKUP($A71,'2022'!$F$10:$O$468,1,FALSE),VLOOKUP($A71,'22 23'!$F$10:$N$408,1,FALSE),FALSE)</f>
        <v>City of London</v>
      </c>
      <c r="Q71" t="str">
        <f>IF(VLOOKUP($A71,'23 24'!$F$7:$N$408,1,FALSE)=VLOOKUP($A71,'2023'!$C$7:$O$468,1,FALSE),VLOOKUP($A71,'23 24'!$F$7:$N$408,1,FALSE),FALSE)</f>
        <v>City of London</v>
      </c>
      <c r="S71" s="196">
        <f>IFERROR((VLOOKUP($A71,'0910'!$F$10:$L$433,4,FALSE)/VLOOKUP($A71,'2010'!$C$5:$K$611,9,FALSE))*1000,#N/A)</f>
        <v>0</v>
      </c>
      <c r="T71" s="196">
        <f>IFERROR((VLOOKUP($A71,'1011'!$F$10:$L$433,4,FALSE)/VLOOKUP($A71,'2011'!$C$5:$K$611,9,FALSE))*1000,#N/A)</f>
        <v>50.816696914700543</v>
      </c>
      <c r="U71" s="196">
        <f>IFERROR((VLOOKUP($A71,'1112'!$F$10:$L$408,4,FALSE)/VLOOKUP($A71,'2012'!$F$10:$M$460,8,FALSE))*1000,#N/A)</f>
        <v>1.8083182640144664</v>
      </c>
      <c r="V71" s="196">
        <f>IFERROR((VLOOKUP($A71,'1213'!$F$10:$L$408,4,FALSE)/VLOOKUP($A71,'2013'!$F$10:$M$460,8,FALSE))*1000,#N/A)</f>
        <v>52.064631956912031</v>
      </c>
      <c r="W71" s="196">
        <f>IFERROR((VLOOKUP($A71,'1314'!$F$10:$L$408,4,FALSE)/VLOOKUP($A71,'2014'!$F$10:$M$460,8,FALSE))*1000,#N/A)</f>
        <v>0</v>
      </c>
      <c r="X71" s="196">
        <f>IFERROR((VLOOKUP($A71,'1415'!$F$10:$L$408,4,FALSE)/VLOOKUP($A71,'2015'!$F$10:$M$460,8,FALSE))*1000,#N/A)</f>
        <v>0</v>
      </c>
      <c r="Y71" s="196">
        <f>IFERROR((VLOOKUP($A71,'1516'!$F$10:$L$408,4,FALSE)/VLOOKUP($A71,'2016'!$F$10:$M$460,8,FALSE))*1000,#N/A)</f>
        <v>0</v>
      </c>
      <c r="Z71" s="196">
        <f>IFERROR((VLOOKUP($A71,'1617'!$F$10:$L$408,4,FALSE)/VLOOKUP($A71,'2017'!$F$10:$M$460,8,FALSE))*1000,#N/A)</f>
        <v>15.847860538827259</v>
      </c>
      <c r="AA71" s="196">
        <f>IFERROR((VLOOKUP($A71,'1718'!$F$10:$L$408,4,FALSE)/VLOOKUP($A71,'2018'!$F$10:$N$460,9,FALSE))*1000,#N/A)</f>
        <v>0</v>
      </c>
      <c r="AB71" s="196">
        <f>IFERROR((VLOOKUP($A71,'1819'!$F$10:$L$408,4,FALSE)/VLOOKUP($A71,'2018'!$F$10:$N$460,9,FALSE))*1000,#N/A)</f>
        <v>0</v>
      </c>
      <c r="AC71" s="196">
        <f>IFERROR((VLOOKUP($A71,'1920'!$F$10:$L$408,4,FALSE)/VLOOKUP($A71,'2019'!$F$10:$N$464,8,FALSE))*1000,#N/A)</f>
        <v>0</v>
      </c>
      <c r="AD71" s="196">
        <f>IFERROR((VLOOKUP($A71,'20 21'!$F$10:$M$408,4,FALSE)/VLOOKUP($A71,'2020'!$F$10:$N$469,8,FALSE))*1000,#N/A)</f>
        <v>0</v>
      </c>
      <c r="AE71" s="196">
        <f>IFERROR((VLOOKUP($A71,'21 22'!$F$10:$M$408,4,FALSE)/VLOOKUP($A71,'2021'!$F$10:$N$469,8,FALSE))*1000,#N/A)</f>
        <v>0</v>
      </c>
      <c r="AF71" s="196">
        <f>IFERROR((VLOOKUP($A71,'22 23'!$F$10:$M$408,4,FALSE)/VLOOKUP($A71,'2022'!$F$10:$N$469,8,FALSE))*1000,#N/A)</f>
        <v>0</v>
      </c>
      <c r="AG71" s="196">
        <f>IFERROR((VLOOKUP($A71,'23 24'!$F$7:$M$408,4,FALSE)/VLOOKUP($A71,'2023'!$C$7:$N$469,9,FALSE))*1000,#N/A)</f>
        <v>0</v>
      </c>
      <c r="AI71" s="196">
        <f>IFERROR((VLOOKUP($A71,'0910'!$F$10:$L$433,5,FALSE)/VLOOKUP($A71,'2010'!$C$5:$K$611,9,FALSE))*1000,#N/A)</f>
        <v>0</v>
      </c>
      <c r="AJ71" s="196">
        <f>IFERROR((VLOOKUP($A71,'1011'!$F$10:$L$433,5,FALSE)/VLOOKUP($A71,'2011'!$C$5:$K$611,9,FALSE))*1000,#N/A)</f>
        <v>0</v>
      </c>
      <c r="AK71" s="196">
        <f>IFERROR((VLOOKUP($A71,'1112'!$F$10:$L$408,5,FALSE)/VLOOKUP($A71,'2012'!$F$10:$M$460,8,FALSE))*1000,#N/A)</f>
        <v>0</v>
      </c>
      <c r="AL71" s="196">
        <f>IFERROR((VLOOKUP($A71,'1213'!$F$10:$L$408,5,FALSE)/VLOOKUP($A71,'2013'!$F$10:$M$460,8,FALSE))*1000,#N/A)</f>
        <v>3.5906642728904847</v>
      </c>
      <c r="AM71" s="196">
        <f>IFERROR((VLOOKUP($A71,'1314'!$F$10:$L$408,5,FALSE)/VLOOKUP($A71,'2014'!$F$10:$M$460,8,FALSE))*1000,#N/A)</f>
        <v>0</v>
      </c>
      <c r="AN71" s="196">
        <f>IFERROR((VLOOKUP($A71,'1415'!$F$10:$L$408,5,FALSE)/VLOOKUP($A71,'2015'!$F$10:$M$460,8,FALSE))*1000,#N/A)</f>
        <v>0</v>
      </c>
      <c r="AO71" s="196">
        <f>IFERROR((VLOOKUP($A71,'1516'!$F$10:$L$408,5,FALSE)/VLOOKUP($A71,'2016'!$F$10:$M$460,8,FALSE))*1000,#N/A)</f>
        <v>0</v>
      </c>
      <c r="AP71" s="196">
        <f>IFERROR((VLOOKUP($A71,'1617'!$F$10:$L$408,5,FALSE)/VLOOKUP($A71,'2017'!$F$10:$M$460,8,FALSE))*1000,#N/A)</f>
        <v>0</v>
      </c>
      <c r="AQ71" s="196">
        <f>IFERROR((VLOOKUP($A71,'1718'!$F$10:$L$408,5,FALSE)/VLOOKUP($A71,'2018'!$F$10:$N$460,9,FALSE))*1000,#N/A)</f>
        <v>0</v>
      </c>
      <c r="AR71" s="196">
        <f>IFERROR((VLOOKUP($A71,'1819'!$F$10:$L$408,5,FALSE)/VLOOKUP($A71,'2018'!$F$10:$N$460,9,FALSE))*1000,#N/A)</f>
        <v>0</v>
      </c>
      <c r="AS71" s="196">
        <f>IFERROR((VLOOKUP($A71,'1920'!$F$10:$L$408,5,FALSE)/VLOOKUP($A71,'2019'!$F$10:$N$464,8,FALSE))*1000,#N/A)</f>
        <v>0</v>
      </c>
      <c r="AT71" s="196">
        <f>IFERROR((VLOOKUP($A71,'20 21'!$F$10:$L$408,5,FALSE)/VLOOKUP($A71,'2020'!$F$10:$N$469,8,FALSE))*1000,#N/A)</f>
        <v>0</v>
      </c>
      <c r="AU71" s="196">
        <f>IFERROR((VLOOKUP($A71,'21 22'!$F$10:$L$408,5,FALSE)/VLOOKUP($A71,'2021'!$F$10:$N$469,8,FALSE))*1000,#N/A)</f>
        <v>0</v>
      </c>
      <c r="AV71" s="196">
        <f>IFERROR((VLOOKUP($A71,'22 23'!$F$10:$L$408,5,FALSE)/VLOOKUP($A71,'2022'!$F$10:$N$469,8,FALSE))*1000,#N/A)</f>
        <v>0</v>
      </c>
      <c r="AW71" s="196">
        <f>IFERROR((VLOOKUP($A71,'23 24'!$F$7:$M$408,5,FALSE)/VLOOKUP($A71,'2023'!$C$7:$N$469,9,FALSE))*1000,#N/A)</f>
        <v>0</v>
      </c>
      <c r="AY71" s="196">
        <f>IFERROR((VLOOKUP($A71,'0910'!$F$10:$L$433,6,FALSE)/VLOOKUP($A71,'2010'!$C$5:$K$611,9,FALSE))*1000,#N/A)</f>
        <v>0</v>
      </c>
      <c r="AZ71" s="196">
        <f>IFERROR((VLOOKUP($A71,'1011'!$F$10:$L$433,6,FALSE)/VLOOKUP($A71,'2011'!$C$5:$K$611,9,FALSE))*1000,#N/A)</f>
        <v>0</v>
      </c>
      <c r="BA71" s="196">
        <f>IFERROR((VLOOKUP($A71,'1112'!$F$10:$L$408,6,FALSE)/VLOOKUP($A71,'2012'!$F$10:$M$460,8,FALSE))*1000,#N/A)</f>
        <v>0</v>
      </c>
      <c r="BB71" s="196">
        <f>IFERROR((VLOOKUP($A71,'1213'!$F$10:$L$408,6,FALSE)/VLOOKUP($A71,'2013'!$F$10:$M$460,8,FALSE))*1000,#N/A)</f>
        <v>0</v>
      </c>
      <c r="BC71" s="196">
        <f>IFERROR((VLOOKUP($A71,'1314'!$F$10:$L$408,6,FALSE)/VLOOKUP($A71,'2014'!$F$10:$M$460,8,FALSE))*1000,#N/A)</f>
        <v>0</v>
      </c>
      <c r="BD71" s="196">
        <f>IFERROR((VLOOKUP($A71,'1415'!$F$10:$L$408,6,FALSE)/VLOOKUP($A71,'2015'!$F$10:$M$460,8,FALSE))*1000,#N/A)</f>
        <v>0</v>
      </c>
      <c r="BE71" s="196">
        <f>IFERROR((VLOOKUP($A71,'1516'!$F$10:$L$408,6,FALSE)/VLOOKUP($A71,'2016'!$F$10:$M$460,8,FALSE))*1000,#N/A)</f>
        <v>0</v>
      </c>
      <c r="BF71" s="196">
        <f>IFERROR((VLOOKUP($A71,'1617'!$F$10:$L$408,6,FALSE)/VLOOKUP($A71,'2017'!$F$10:$M$460,8,FALSE))*1000,#N/A)</f>
        <v>0</v>
      </c>
      <c r="BG71" s="196">
        <f>IFERROR((VLOOKUP($A71,'1718'!$F$10:$L$408,6,FALSE)/VLOOKUP($A71,'2018'!$F$10:$N$460,9,FALSE))*1000,#N/A)</f>
        <v>0</v>
      </c>
      <c r="BH71" s="196">
        <f>IFERROR((VLOOKUP($A71,'1819'!$F$10:$L$408,6,FALSE)/VLOOKUP($A71,'2018'!$F$10:$N$460,9,FALSE))*1000,#N/A)</f>
        <v>0</v>
      </c>
      <c r="BI71" s="196">
        <f>IFERROR((VLOOKUP($A71,'1920'!$F$10:$L$408,6,FALSE)/VLOOKUP($A71,'2019'!$F$10:$N$464,8,FALSE))*1000,#N/A)</f>
        <v>0</v>
      </c>
      <c r="BJ71" s="196">
        <f>IFERROR((VLOOKUP($A71,'20 21'!$F$10:$L$408,6,FALSE)/VLOOKUP($A71,'2020'!$F$10:$N$469,8,FALSE))*1000,#N/A)</f>
        <v>0</v>
      </c>
      <c r="BK71" s="196">
        <f>IFERROR((VLOOKUP($A71,'21 22'!$F$10:$L$408,6,FALSE)/VLOOKUP($A71,'2021'!$F$10:$N$469,8,FALSE))*1000,#N/A)</f>
        <v>0</v>
      </c>
      <c r="BL71" s="196">
        <f>IFERROR((VLOOKUP($A71,'22 23'!$F$10:$L$408,6,FALSE)/VLOOKUP($A71,'2022'!$F$10:$N$469,8,FALSE))*1000,#N/A)</f>
        <v>0</v>
      </c>
      <c r="BM71" s="196">
        <f>IFERROR((VLOOKUP($A71,'23 24'!$F$7:$M$408,6,FALSE)/VLOOKUP($A71,'2023'!$C$7:$N$469,9,FALSE))*1000,#N/A)</f>
        <v>0</v>
      </c>
      <c r="BO71" s="196">
        <f>IFERROR((VLOOKUP($A71,'0910'!$F$10:$L$433,7,FALSE)/VLOOKUP($A71,'2010'!$C$5:$K$611,9,FALSE))*1000,#N/A)</f>
        <v>0</v>
      </c>
      <c r="BP71" s="196">
        <f>IFERROR((VLOOKUP($A71,'1011'!$F$10:$L$433,7,FALSE)/VLOOKUP($A71,'2011'!$C$5:$K$611,9,FALSE))*1000,#N/A)</f>
        <v>50.816696914700543</v>
      </c>
      <c r="BQ71" s="196">
        <f>IFERROR((VLOOKUP($A71,'1112'!$F$10:$L$408,7,FALSE)/VLOOKUP($A71,'2012'!$F$10:$M$460,8,FALSE))*1000,#N/A)</f>
        <v>1.8083182640144664</v>
      </c>
      <c r="BR71" s="196">
        <f>IFERROR((VLOOKUP($A71,'1213'!$F$10:$L$408,7,FALSE)/VLOOKUP($A71,'2013'!$F$10:$M$460,8,FALSE))*1000,#N/A)</f>
        <v>55.655296229802509</v>
      </c>
      <c r="BS71" s="196">
        <f>IFERROR((VLOOKUP($A71,'1314'!$F$10:$L$408,7,FALSE)/VLOOKUP($A71,'2014'!$F$10:$M$460,8,FALSE))*1000,#N/A)</f>
        <v>0</v>
      </c>
      <c r="BT71" s="196">
        <f>IFERROR((VLOOKUP($A71,'1415'!$F$10:$L$408,7,FALSE)/VLOOKUP($A71,'2015'!$F$10:$M$460,8,FALSE))*1000,#N/A)</f>
        <v>0</v>
      </c>
      <c r="BU71" s="196">
        <f>IFERROR((VLOOKUP($A71,'1516'!$F$10:$L$408,7,FALSE)/VLOOKUP($A71,'2016'!$F$10:$M$460,8,FALSE))*1000,#N/A)</f>
        <v>0</v>
      </c>
      <c r="BV71" s="196">
        <f>IFERROR((VLOOKUP($A71,'1617'!$F$10:$L$408,7,FALSE)/VLOOKUP($A71,'2017'!$F$10:$M$460,8,FALSE))*1000,#N/A)</f>
        <v>15.847860538827259</v>
      </c>
      <c r="BW71" s="196">
        <f>IFERROR((VLOOKUP($A71,'1718'!$F$10:$L$408,7,FALSE)/VLOOKUP($A71,'2018'!$F$10:$N$460,9,FALSE))*1000,#N/A)</f>
        <v>0</v>
      </c>
      <c r="BX71" s="196">
        <f>IFERROR((VLOOKUP($A71,'1819'!$F$10:$L$408,7,FALSE)/VLOOKUP($A71,'2018'!$F$10:$N$460,9,FALSE))*1000,#N/A)</f>
        <v>0</v>
      </c>
      <c r="BY71" s="196">
        <f>IFERROR((VLOOKUP($A71,'1920'!$F$10:$L$408,7,FALSE)/VLOOKUP($A71,'2019'!$F$10:$N$464,8,FALSE))*1000,#N/A)</f>
        <v>0</v>
      </c>
      <c r="BZ71" s="196">
        <f>IFERROR((VLOOKUP($A71,'20 21'!$F$10:$L$408,7,FALSE)/VLOOKUP($A71,'2020'!$F$10:$N$469,8,FALSE))*1000,#N/A)</f>
        <v>0</v>
      </c>
      <c r="CA71" s="196">
        <f>IFERROR((VLOOKUP($A71,'21 22'!$F$10:$L$408,7,FALSE)/VLOOKUP($A71,'2021'!$F$10:$N$469,8,FALSE))*1000,#N/A)</f>
        <v>0</v>
      </c>
      <c r="CB71" s="196">
        <f>IFERROR((VLOOKUP($A71,'22 23'!$F$10:$L$408,7,FALSE)/VLOOKUP($A71,'2022'!$F$10:$N$469,8,FALSE))*1000,#N/A)</f>
        <v>0</v>
      </c>
      <c r="CC71" s="196">
        <f>IFERROR((VLOOKUP($A71,'23 24'!$F$7:$M$408,7,FALSE)/VLOOKUP($A71,'2023'!$C$7:$N$469,9,FALSE))*1000,#N/A)</f>
        <v>0</v>
      </c>
      <c r="CE71" s="198">
        <f>IFERROR((VLOOKUP($A71,'0910'!$F$10:$S$433,9,FALSE)/VLOOKUP($A71,'2010'!$C$5:$K$611,9,FALSE))*1000,#N/A)</f>
        <v>5.4945054945054945</v>
      </c>
      <c r="CF71" s="198">
        <f>IFERROR((VLOOKUP($A71,'1011'!$F$10:$S$433,10,FALSE)/VLOOKUP($A71,'2011'!$C$5:$K$611,9,FALSE))*1000,#N/A)</f>
        <v>0</v>
      </c>
      <c r="CG71" s="198">
        <f>IFERROR((VLOOKUP($A71,'1112'!$F$10:$S$408,9,FALSE)/VLOOKUP($A71,'2012'!$F$10:$M$460,8,FALSE))*1000,#N/A)</f>
        <v>0</v>
      </c>
      <c r="CH71" s="198">
        <f>IFERROR((VLOOKUP($A71,'1213'!$F$10:$S$408,9,FALSE)/VLOOKUP($A71,'2013'!$F$10:$M$460,8,FALSE))*1000,#N/A)</f>
        <v>1.7953321364452424</v>
      </c>
      <c r="CI71" s="198">
        <f>IFERROR((VLOOKUP($A71,'1314'!$F$10:$S$408,9,FALSE)/VLOOKUP($A71,'2014'!$F$10:$M$460,8,FALSE))*1000,#N/A)</f>
        <v>0</v>
      </c>
      <c r="CJ71" s="198">
        <f>IFERROR((VLOOKUP($A71,'1415'!$F$10:$S$408,9,FALSE)/VLOOKUP($A71,'2015'!$F$10:$M$460,8,FALSE))*1000,#N/A)</f>
        <v>25.682182985553773</v>
      </c>
      <c r="CK71" s="198">
        <f>IFERROR((VLOOKUP($A71,'1516'!$F$10:$S$408,9,FALSE)/VLOOKUP($A71,'2016'!$F$10:$M$460,8,FALSE))*1000,#N/A)</f>
        <v>1.5847860538827259</v>
      </c>
      <c r="CL71" s="198">
        <f>IFERROR((VLOOKUP($A71,'1617'!$F$10:$S$408,9,FALSE)/VLOOKUP($A71,'2017'!$F$10:$M$460,8,FALSE))*1000,#N/A)</f>
        <v>1.5847860538827259</v>
      </c>
      <c r="CM71" s="198">
        <f>IFERROR((VLOOKUP($A71,'1718'!$F$10:$S$408,9,FALSE)/VLOOKUP($A71,'2018'!$F$10:$N$460,9,FALSE))*1000,#N/A)</f>
        <v>0</v>
      </c>
      <c r="CN71" s="198">
        <f>IFERROR((VLOOKUP($A71,'1819'!$F$10:$S$408,9,FALSE)/VLOOKUP($A71,'2018'!$F$10:$N$460,9,FALSE))*1000,#N/A)</f>
        <v>26.356589147286822</v>
      </c>
      <c r="CO71" s="198">
        <f>IFERROR((VLOOKUP($A71,'1920'!$F$10:$S$408,9,FALSE)/VLOOKUP($A71,'2019'!$F$10:$N$464,8,FALSE))*1000,#N/A)</f>
        <v>0</v>
      </c>
      <c r="CP71" s="198">
        <f>IFERROR((VLOOKUP($A71,'20 21'!$F$10:$S$408,9,FALSE)/VLOOKUP($A71,'2020'!$F$10:$N$469,8,FALSE))*1000,#N/A)</f>
        <v>0</v>
      </c>
      <c r="CQ71" s="198">
        <f>IFERROR((VLOOKUP($A71,'21 22'!$F$10:$S$408,9,FALSE)/VLOOKUP($A71,'2021'!$F$10:$N$469,8,FALSE))*1000,#N/A)</f>
        <v>0</v>
      </c>
      <c r="CR71" s="198">
        <f>IFERROR((VLOOKUP($A71,'22 23'!$F$10:$S$408,9,FALSE)/VLOOKUP($A71,'2022'!$F$10:$N$469,8,FALSE))*1000,#N/A)</f>
        <v>0</v>
      </c>
      <c r="CS71" s="196">
        <f>IFERROR((VLOOKUP($A71,'23 24'!$F$7:$S$408,9,FALSE)/VLOOKUP($A71,'2023'!$C$7:$N$469,9,FALSE))*1000,#N/A)</f>
        <v>0</v>
      </c>
      <c r="CU71" s="198">
        <f>IFERROR((VLOOKUP($A71,'0910'!$F$10:$S$433,10,FALSE)/VLOOKUP($A71,'2010'!$C$5:$K$611,9,FALSE))*1000,#N/A)</f>
        <v>0</v>
      </c>
      <c r="CV71" s="198">
        <f>IFERROR((VLOOKUP($A71,'1011'!$F$10:$S$433,11,FALSE)/VLOOKUP($A71,'2011'!$C$5:$K$611,9,FALSE))*1000,#N/A)</f>
        <v>0</v>
      </c>
      <c r="CW71" s="198">
        <f>IFERROR((VLOOKUP($A71,'1112'!$F$10:$S$408,10,FALSE)/VLOOKUP($A71,'2012'!$F$10:$M$460,8,FALSE))*1000,#N/A)</f>
        <v>0</v>
      </c>
      <c r="CX71" s="198">
        <f>IFERROR((VLOOKUP($A71,'1213'!$F$10:$S$408,10,FALSE)/VLOOKUP($A71,'2013'!$F$10:$M$460,8,FALSE))*1000,#N/A)</f>
        <v>0</v>
      </c>
      <c r="CY71" s="198">
        <f>IFERROR((VLOOKUP($A71,'1314'!$F$10:$S$408,10,FALSE)/VLOOKUP($A71,'2014'!$F$10:$M$460,8,FALSE))*1000,#N/A)</f>
        <v>0</v>
      </c>
      <c r="CZ71" s="198">
        <f>IFERROR((VLOOKUP($A71,'1415'!$F$10:$S$408,10,FALSE)/VLOOKUP($A71,'2015'!$F$10:$M$460,8,FALSE))*1000,#N/A)</f>
        <v>0</v>
      </c>
      <c r="DA71" s="198">
        <f>IFERROR((VLOOKUP($A71,'1516'!$F$10:$S$408,10,FALSE)/VLOOKUP($A71,'2016'!$F$10:$M$460,8,FALSE))*1000,#N/A)</f>
        <v>0</v>
      </c>
      <c r="DB71" s="198">
        <f>IFERROR((VLOOKUP($A71,'1617'!$F$10:$S$408,10,FALSE)/VLOOKUP($A71,'2017'!$F$10:$M$460,8,FALSE))*1000,#N/A)</f>
        <v>0</v>
      </c>
      <c r="DC71" s="198">
        <f>IFERROR((VLOOKUP($A71,'1718'!$F$10:$S$408,10,FALSE)/VLOOKUP($A71,'2018'!$F$10:$N$460,9,FALSE))*1000,#N/A)</f>
        <v>0</v>
      </c>
      <c r="DD71" s="198">
        <f>IFERROR((VLOOKUP($A71,'1819'!$F$10:$S$408,10,FALSE)/VLOOKUP($A71,'2018'!$F$10:$N$460,9,FALSE))*1000,#N/A)</f>
        <v>0</v>
      </c>
      <c r="DE71" s="198">
        <f>IFERROR((VLOOKUP($A71,'1920'!$F$10:$S$408,10,FALSE)/VLOOKUP($A71,'2019'!$F$10:$N$464,8,FALSE))*1000,#N/A)</f>
        <v>0</v>
      </c>
      <c r="DF71" s="198">
        <f>IFERROR((VLOOKUP($A71,'20 21'!$F$10:$S$408,10,FALSE)/VLOOKUP($A71,'2020'!$F$10:$N$469,8,FALSE))*1000,#N/A)</f>
        <v>0</v>
      </c>
      <c r="DG71" s="198">
        <f>IFERROR((VLOOKUP($A71,'21 22'!$F$10:$S$408,10,FALSE)/VLOOKUP($A71,'2021'!$F$10:$N$469,8,FALSE))*1000,#N/A)</f>
        <v>0</v>
      </c>
      <c r="DH71" s="198">
        <f>IFERROR((VLOOKUP($A71,'22 23'!$F$10:$S$408,10,FALSE)/VLOOKUP($A71,'2022'!$F$10:$N$469,8,FALSE))*1000,#N/A)</f>
        <v>0</v>
      </c>
      <c r="DI71" s="196">
        <f>IFERROR((VLOOKUP($A71,'23 24'!$F$7:$S$408,10,FALSE)/VLOOKUP($A71,'2023'!$C$7:$N$469,9,FALSE))*1000,#N/A)</f>
        <v>2.5759917568263782</v>
      </c>
      <c r="DK71" s="198">
        <f>IFERROR((VLOOKUP($A71,'0910'!$F$10:$S$433,11,FALSE)/VLOOKUP($A71,'2010'!$C$5:$K$611,9,FALSE))*1000,#N/A)</f>
        <v>0</v>
      </c>
      <c r="DL71" s="198">
        <f>IFERROR((VLOOKUP($A71,'1011'!$F$10:$S$433,12,FALSE)/VLOOKUP($A71,'2011'!$C$5:$K$611,9,FALSE))*1000,#N/A)</f>
        <v>0</v>
      </c>
      <c r="DM71" s="198">
        <f>IFERROR((VLOOKUP($A71,'1112'!$F$10:$S$408,11,FALSE)/VLOOKUP($A71,'2012'!$F$10:$M$460,8,FALSE))*1000,#N/A)</f>
        <v>0</v>
      </c>
      <c r="DN71" s="198">
        <f>IFERROR((VLOOKUP($A71,'1213'!$F$10:$S$408,11,FALSE)/VLOOKUP($A71,'2013'!$F$10:$M$460,8,FALSE))*1000,#N/A)</f>
        <v>0</v>
      </c>
      <c r="DO71" s="198">
        <f>IFERROR((VLOOKUP($A71,'1314'!$F$10:$S$408,11,FALSE)/VLOOKUP($A71,'2014'!$F$10:$M$460,8,FALSE))*1000,#N/A)</f>
        <v>0</v>
      </c>
      <c r="DP71" s="198">
        <f>IFERROR((VLOOKUP($A71,'1415'!$F$10:$S$408,11,FALSE)/VLOOKUP($A71,'2015'!$F$10:$M$460,8,FALSE))*1000,#N/A)</f>
        <v>0</v>
      </c>
      <c r="DQ71" s="198">
        <f>IFERROR((VLOOKUP($A71,'1516'!$F$10:$S$408,11,FALSE)/VLOOKUP($A71,'2016'!$F$10:$M$460,8,FALSE))*1000,#N/A)</f>
        <v>0</v>
      </c>
      <c r="DR71" s="198">
        <f>IFERROR((VLOOKUP($A71,'1617'!$F$10:$S$408,11,FALSE)/VLOOKUP($A71,'2017'!$F$10:$M$460,8,FALSE))*1000,#N/A)</f>
        <v>0</v>
      </c>
      <c r="DS71" s="198">
        <f>IFERROR((VLOOKUP($A71,'1718'!$F$10:$S$408,11,FALSE)/VLOOKUP($A71,'2018'!$F$10:$N$460,9,FALSE))*1000,#N/A)</f>
        <v>0</v>
      </c>
      <c r="DT71" s="198">
        <f>IFERROR((VLOOKUP($A71,'1819'!$F$10:$S$408,11,FALSE)/VLOOKUP($A71,'2018'!$F$10:$N$460,9,FALSE))*1000,#N/A)</f>
        <v>0</v>
      </c>
      <c r="DU71" s="198">
        <f>IFERROR((VLOOKUP($A71,'1920'!$F$10:$S$408,11,FALSE)/VLOOKUP($A71,'2019'!$F$10:$N$464,8,FALSE))*1000,#N/A)</f>
        <v>0</v>
      </c>
      <c r="DV71" s="198">
        <f>IFERROR((VLOOKUP($A71,'20 21'!$F$10:$S$408,11,FALSE)/VLOOKUP($A71,'2020'!$F$10:$N$469,8,FALSE))*1000,#N/A)</f>
        <v>0</v>
      </c>
      <c r="DW71" s="198">
        <f>IFERROR((VLOOKUP($A71,'21 22'!$F$10:$S$408,11,FALSE)/VLOOKUP($A71,'2021'!$F$10:$N$469,8,FALSE))*1000,#N/A)</f>
        <v>0</v>
      </c>
      <c r="DX71" s="198">
        <f>IFERROR((VLOOKUP($A71,'22 23'!$F$10:$S$408,11,FALSE)/VLOOKUP($A71,'2022'!$F$10:$N$469,8,FALSE))*1000,#N/A)</f>
        <v>0</v>
      </c>
      <c r="DY71" s="196">
        <f>IFERROR((VLOOKUP($A71,'23 24'!$F$7:$S$408,11,FALSE)/VLOOKUP($A71,'2023'!$C$7:$N$469,9,FALSE))*1000,#N/A)</f>
        <v>0</v>
      </c>
      <c r="EA71" s="198">
        <f>IFERROR((VLOOKUP($A71,'0910'!$F$10:$S$433,12,FALSE)/VLOOKUP($A71,'2010'!$C$5:$K$611,9,FALSE))*1000,#N/A)</f>
        <v>5.4945054945054945</v>
      </c>
      <c r="EB71" s="198">
        <f>IFERROR((VLOOKUP($A71,'1011'!$F$10:$S$433,13,FALSE)/VLOOKUP($A71,'2011'!$C$5:$K$611,9,FALSE))*1000,#N/A)</f>
        <v>0</v>
      </c>
      <c r="EC71" s="198">
        <f>IFERROR((VLOOKUP($A71,'1112'!$F$10:$S$408,12,FALSE)/VLOOKUP($A71,'2012'!$F$10:$M$460,8,FALSE))*1000,#N/A)</f>
        <v>0</v>
      </c>
      <c r="ED71" s="198">
        <f>IFERROR((VLOOKUP($A71,'1213'!$F$10:$S$408,12,FALSE)/VLOOKUP($A71,'2013'!$F$10:$M$460,8,FALSE))*1000,#N/A)</f>
        <v>1.7953321364452424</v>
      </c>
      <c r="EE71" s="198">
        <f>IFERROR((VLOOKUP($A71,'1314'!$F$10:$S$408,12,FALSE)/VLOOKUP($A71,'2014'!$F$10:$M$460,8,FALSE))*1000,#N/A)</f>
        <v>0</v>
      </c>
      <c r="EF71" s="198">
        <f>IFERROR((VLOOKUP($A71,'1415'!$F$10:$S$408,12,FALSE)/VLOOKUP($A71,'2015'!$F$10:$M$460,8,FALSE))*1000,#N/A)</f>
        <v>25.682182985553773</v>
      </c>
      <c r="EG71" s="198">
        <f>IFERROR((VLOOKUP($A71,'1516'!$F$10:$S$408,12,FALSE)/VLOOKUP($A71,'2016'!$F$10:$M$460,8,FALSE))*1000,#N/A)</f>
        <v>1.5847860538827259</v>
      </c>
      <c r="EH71" s="198">
        <f>IFERROR((VLOOKUP($A71,'1617'!$F$10:$S$408,12,FALSE)/VLOOKUP($A71,'2017'!$F$10:$M$460,8,FALSE))*1000,#N/A)</f>
        <v>1.5847860538827259</v>
      </c>
      <c r="EI71" s="198">
        <f>IFERROR((VLOOKUP($A71,'1718'!$F$10:$S$408,12,FALSE)/VLOOKUP($A71,'2018'!$F$10:$N$460,9,FALSE))*1000,#N/A)</f>
        <v>0</v>
      </c>
      <c r="EJ71" s="198">
        <f>IFERROR((VLOOKUP($A71,'1819'!$F$10:$S$408,12,FALSE)/VLOOKUP($A71,'2018'!$F$10:$N$460,9,FALSE))*1000,#N/A)</f>
        <v>26.356589147286822</v>
      </c>
      <c r="EK71" s="198">
        <f>IFERROR((VLOOKUP($A71,'1920'!$F$10:$S$408,12,FALSE)/VLOOKUP($A71,'2019'!$F$10:$N$464,8,FALSE))*1000,#N/A)</f>
        <v>0</v>
      </c>
      <c r="EL71" s="198">
        <f>IFERROR((VLOOKUP($A71,'20 21'!$F$10:$S$408,12,FALSE)/VLOOKUP($A71,'2020'!$F$10:$N$469,8,FALSE))*1000,#N/A)</f>
        <v>0</v>
      </c>
      <c r="EM71" s="198">
        <f>IFERROR((VLOOKUP($A71,'21 22'!$F$10:$S$408,12,FALSE)/VLOOKUP($A71,'2021'!$F$10:$N$469,8,FALSE))*1000,#N/A)</f>
        <v>0</v>
      </c>
      <c r="EN71" s="198">
        <f>IFERROR((VLOOKUP($A71,'22 23'!$F$10:$S$408,12,FALSE)/VLOOKUP($A71,'2022'!$F$10:$N$469,8,FALSE))*1000,#N/A)</f>
        <v>0</v>
      </c>
      <c r="EO71" s="196">
        <f>IFERROR((VLOOKUP($A71,'23 24'!$F$7:$S$408,12,FALSE)/VLOOKUP($A71,'2023'!$C$7:$N$469,9,FALSE))*1000,#N/A)</f>
        <v>2.5759917568263782</v>
      </c>
    </row>
    <row r="72" spans="1:145" x14ac:dyDescent="0.3">
      <c r="A72" t="s">
        <v>681</v>
      </c>
      <c r="B72" t="s">
        <v>1741</v>
      </c>
      <c r="C72" t="str">
        <f>IF(VLOOKUP($A72,'0910'!$F$10:$L$433,1,FALSE)=VLOOKUP($A72,'2010'!$C$5:$K$611,1,FALSE),VLOOKUP($A72,'0910'!$F$10:$L$433,1,FALSE),FALSE)</f>
        <v>Colchester</v>
      </c>
      <c r="D72" t="str">
        <f>IF(VLOOKUP($A72,'1011'!$F$10:$L$433,1,FALSE)=VLOOKUP($A72,'2011'!$C$5:$K$611,1,FALSE),VLOOKUP($A72,'1011'!$F$10:$L$433,1,FALSE),FALSE)</f>
        <v>Colchester</v>
      </c>
      <c r="E72" t="str">
        <f>IF(VLOOKUP(A72,'1112'!$F$10:$L$408,1,FALSE)=VLOOKUP(A72,'2012'!$F$10:$M$460,1,FALSE),VLOOKUP(A72,'1112'!$F$10:$L$408,1,FALSE),FALSE)</f>
        <v>Colchester</v>
      </c>
      <c r="F72" t="str">
        <f>IF(VLOOKUP($A72,'1213'!$F$10:$L$408,1,FALSE)=VLOOKUP($A72,'2013'!$F$10:$M$460,1,FALSE),VLOOKUP($A72,'1213'!$F$10:$L$408,1,FALSE),FALSE)</f>
        <v>Colchester</v>
      </c>
      <c r="G72" t="str">
        <f>IF(VLOOKUP($A72,'1314'!$F$10:$L$408,1,FALSE)=VLOOKUP($A72,'2014'!$F$10:$M$460,1,FALSE),VLOOKUP($A72,'1314'!$F$10:$L$408,1,FALSE),FALSE)</f>
        <v>Colchester</v>
      </c>
      <c r="H72" t="str">
        <f>IF(VLOOKUP($A72,'1415'!$F$10:$L$408,1,FALSE)=VLOOKUP($A72,'2015'!$F$10:$M$460,1,FALSE),VLOOKUP($A72,'1415'!$F$10:$L$408,1,FALSE),FALSE)</f>
        <v>Colchester</v>
      </c>
      <c r="I72" t="str">
        <f>IF(VLOOKUP($A72,'1516'!$F$10:$L$408,1,FALSE)=VLOOKUP($A72,'2015'!$F$10:$M$460,1,FALSE),VLOOKUP($A72,'1516'!$F$10:$L$408,1,FALSE),FALSE)</f>
        <v>Colchester</v>
      </c>
      <c r="J72" t="str">
        <f>IF(VLOOKUP($A72,'1617'!$F$10:$L$408,1,FALSE)=VLOOKUP($A72,'2016'!$F$10:$M$460,1,FALSE),VLOOKUP($A72,'1617'!$F$10:$L$408,1,FALSE),FALSE)</f>
        <v>Colchester</v>
      </c>
      <c r="K72" t="str">
        <f>IF(VLOOKUP($A72,'1718'!$F$10:$M$408,1,FALSE)=VLOOKUP($A72,'2017'!$F$10:$M$460,1,FALSE),VLOOKUP($A72,'1718'!$F$10:$M$408,1,FALSE),FALSE)</f>
        <v>Colchester</v>
      </c>
      <c r="L72" t="str">
        <f>IF(VLOOKUP($A72,'1819'!$F$10:$M$408,1,FALSE)=VLOOKUP($A72,'2018'!$F$10:$M$460,1,FALSE),VLOOKUP($A72,'1819'!$F$10:$M$408,1,FALSE),FALSE)</f>
        <v>Colchester</v>
      </c>
      <c r="M72" t="str">
        <f>IF(VLOOKUP($A72,'1920'!$F$10:$M$408,1,FALSE)=VLOOKUP($A72,'2019'!$F$10:$M$464,1,FALSE),VLOOKUP($A72,'1920'!$F$10:$M$408,1,FALSE),FALSE)</f>
        <v>Colchester</v>
      </c>
      <c r="N72" t="str">
        <f>IF(VLOOKUP($A72,'20 21'!$F$10:$N$408,1,FALSE)=VLOOKUP($A72,'2020'!$F$10:$O$468,1,FALSE),VLOOKUP($A72,'20 21'!$F$10:$N$408,1,FALSE),FALSE)</f>
        <v>Colchester</v>
      </c>
      <c r="O72" t="str">
        <f>IF(VLOOKUP($A72,'21 22'!$F$10:$N$408,1,FALSE)=VLOOKUP($A72,'2021'!$F$10:$O$471,1,FALSE),VLOOKUP($A72,'21 22'!$F$10:$N$408,1,FALSE),FALSE)</f>
        <v>Colchester</v>
      </c>
      <c r="P72" t="str">
        <f>IF(VLOOKUP($A72,'22 23'!$F$10:$N$408,1,FALSE)=VLOOKUP($A72,'2022'!$F$10:$O$468,1,FALSE),VLOOKUP($A72,'22 23'!$F$10:$N$408,1,FALSE),FALSE)</f>
        <v>Colchester</v>
      </c>
      <c r="Q72" t="str">
        <f>IF(VLOOKUP($A72,'23 24'!$F$7:$N$408,1,FALSE)=VLOOKUP($A72,'2023'!$C$7:$O$468,1,FALSE),VLOOKUP($A72,'23 24'!$F$7:$N$408,1,FALSE),FALSE)</f>
        <v>Colchester</v>
      </c>
      <c r="S72" s="196">
        <f>IFERROR((VLOOKUP($A72,'0910'!$F$10:$L$433,4,FALSE)/VLOOKUP($A72,'2010'!$C$5:$K$611,9,FALSE))*1000,#N/A)</f>
        <v>5.1420838971583223</v>
      </c>
      <c r="T72" s="196">
        <f>IFERROR((VLOOKUP($A72,'1011'!$F$10:$L$433,4,FALSE)/VLOOKUP($A72,'2011'!$C$5:$K$611,9,FALSE))*1000,#N/A)</f>
        <v>8.8543064126643412</v>
      </c>
      <c r="U72" s="196">
        <f>IFERROR((VLOOKUP($A72,'1112'!$F$10:$L$408,4,FALSE)/VLOOKUP($A72,'2012'!$F$10:$M$460,8,FALSE))*1000,#N/A)</f>
        <v>7.6709429969580745</v>
      </c>
      <c r="V72" s="196">
        <f>IFERROR((VLOOKUP($A72,'1213'!$F$10:$L$408,4,FALSE)/VLOOKUP($A72,'2013'!$F$10:$M$460,8,FALSE))*1000,#N/A)</f>
        <v>6.4279155188246095</v>
      </c>
      <c r="W72" s="196">
        <f>IFERROR((VLOOKUP($A72,'1314'!$F$10:$L$408,4,FALSE)/VLOOKUP($A72,'2014'!$F$10:$M$460,8,FALSE))*1000,#N/A)</f>
        <v>9.3579412529243573</v>
      </c>
      <c r="X72" s="196">
        <f>IFERROR((VLOOKUP($A72,'1415'!$F$10:$L$408,4,FALSE)/VLOOKUP($A72,'2015'!$F$10:$M$460,8,FALSE))*1000,#N/A)</f>
        <v>6.4374919531350585</v>
      </c>
      <c r="Y72" s="196">
        <f>IFERROR((VLOOKUP($A72,'1516'!$F$10:$L$408,4,FALSE)/VLOOKUP($A72,'2016'!$F$10:$M$460,8,FALSE))*1000,#N/A)</f>
        <v>8.1414578297926479</v>
      </c>
      <c r="Z72" s="196">
        <f>IFERROR((VLOOKUP($A72,'1617'!$F$10:$L$408,4,FALSE)/VLOOKUP($A72,'2017'!$F$10:$M$460,8,FALSE))*1000,#N/A)</f>
        <v>10.060362173038229</v>
      </c>
      <c r="AA72" s="196">
        <f>IFERROR((VLOOKUP($A72,'1718'!$F$10:$L$408,4,FALSE)/VLOOKUP($A72,'2018'!$F$10:$N$460,9,FALSE))*1000,#N/A)</f>
        <v>7.3228248727814327</v>
      </c>
      <c r="AB72" s="196">
        <f>IFERROR((VLOOKUP($A72,'1819'!$F$10:$L$408,4,FALSE)/VLOOKUP($A72,'2018'!$F$10:$N$460,9,FALSE))*1000,#N/A)</f>
        <v>6.081668114682885</v>
      </c>
      <c r="AC72" s="196">
        <f>IFERROR((VLOOKUP($A72,'1920'!$F$10:$L$408,4,FALSE)/VLOOKUP($A72,'2019'!$F$10:$N$464,8,FALSE))*1000,#N/A)</f>
        <v>3.4254116610799836</v>
      </c>
      <c r="AD72" s="196">
        <f>IFERROR((VLOOKUP($A72,'20 21'!$F$10:$M$408,4,FALSE)/VLOOKUP($A72,'2020'!$F$10:$N$469,8,FALSE))*1000,#N/A)</f>
        <v>4.4884229016319654</v>
      </c>
      <c r="AE72" s="196">
        <f>IFERROR((VLOOKUP($A72,'21 22'!$F$10:$M$408,4,FALSE)/VLOOKUP($A72,'2021'!$F$10:$N$469,8,FALSE))*1000,#N/A)</f>
        <v>5.7716587506763668</v>
      </c>
      <c r="AF72" s="196">
        <f>IFERROR((VLOOKUP($A72,'22 23'!$F$10:$M$408,4,FALSE)/VLOOKUP($A72,'2022'!$F$10:$N$469,8,FALSE))*1000,#N/A)</f>
        <v>3.0879226594140072</v>
      </c>
      <c r="AG72" s="196">
        <f>IFERROR((VLOOKUP($A72,'23 24'!$F$7:$M$408,4,FALSE)/VLOOKUP($A72,'2023'!$C$7:$N$469,9,FALSE))*1000,#N/A)</f>
        <v>2.001954850030029</v>
      </c>
      <c r="AI72" s="196">
        <f>IFERROR((VLOOKUP($A72,'0910'!$F$10:$L$433,5,FALSE)/VLOOKUP($A72,'2010'!$C$5:$K$611,9,FALSE))*1000,#N/A)</f>
        <v>1.2178619756427607</v>
      </c>
      <c r="AJ72" s="196">
        <f>IFERROR((VLOOKUP($A72,'1011'!$F$10:$L$433,5,FALSE)/VLOOKUP($A72,'2011'!$C$5:$K$611,9,FALSE))*1000,#N/A)</f>
        <v>1.8781862087469816</v>
      </c>
      <c r="AK72" s="196">
        <f>IFERROR((VLOOKUP($A72,'1112'!$F$10:$L$408,5,FALSE)/VLOOKUP($A72,'2012'!$F$10:$M$460,8,FALSE))*1000,#N/A)</f>
        <v>1.1903187409072875</v>
      </c>
      <c r="AL72" s="196">
        <f>IFERROR((VLOOKUP($A72,'1213'!$F$10:$L$408,5,FALSE)/VLOOKUP($A72,'2013'!$F$10:$M$460,8,FALSE))*1000,#N/A)</f>
        <v>1.4430014430014431</v>
      </c>
      <c r="AM72" s="196">
        <f>IFERROR((VLOOKUP($A72,'1314'!$F$10:$L$408,5,FALSE)/VLOOKUP($A72,'2014'!$F$10:$M$460,8,FALSE))*1000,#N/A)</f>
        <v>1.2997140629061608</v>
      </c>
      <c r="AN72" s="196">
        <f>IFERROR((VLOOKUP($A72,'1415'!$F$10:$L$408,5,FALSE)/VLOOKUP($A72,'2015'!$F$10:$M$460,8,FALSE))*1000,#N/A)</f>
        <v>1.6737479078151152</v>
      </c>
      <c r="AO72" s="196">
        <f>IFERROR((VLOOKUP($A72,'1516'!$F$10:$L$408,5,FALSE)/VLOOKUP($A72,'2016'!$F$10:$M$460,8,FALSE))*1000,#N/A)</f>
        <v>0.50884111436204049</v>
      </c>
      <c r="AP72" s="196">
        <f>IFERROR((VLOOKUP($A72,'1617'!$F$10:$L$408,5,FALSE)/VLOOKUP($A72,'2017'!$F$10:$M$460,8,FALSE))*1000,#N/A)</f>
        <v>0.88028169014084512</v>
      </c>
      <c r="AQ72" s="196">
        <f>IFERROR((VLOOKUP($A72,'1718'!$F$10:$L$408,5,FALSE)/VLOOKUP($A72,'2018'!$F$10:$N$460,9,FALSE))*1000,#N/A)</f>
        <v>0.9929254064788382</v>
      </c>
      <c r="AR72" s="196">
        <f>IFERROR((VLOOKUP($A72,'1819'!$F$10:$L$408,5,FALSE)/VLOOKUP($A72,'2018'!$F$10:$N$460,9,FALSE))*1000,#N/A)</f>
        <v>0.86880973066898348</v>
      </c>
      <c r="AS72" s="196">
        <f>IFERROR((VLOOKUP($A72,'1920'!$F$10:$L$408,5,FALSE)/VLOOKUP($A72,'2019'!$F$10:$N$464,8,FALSE))*1000,#N/A)</f>
        <v>0.48934452301142622</v>
      </c>
      <c r="AT72" s="196">
        <f>IFERROR((VLOOKUP($A72,'20 21'!$F$10:$L$408,5,FALSE)/VLOOKUP($A72,'2020'!$F$10:$N$469,8,FALSE))*1000,#N/A)</f>
        <v>0.60654363535567113</v>
      </c>
      <c r="AU72" s="196">
        <f>IFERROR((VLOOKUP($A72,'21 22'!$F$10:$L$408,5,FALSE)/VLOOKUP($A72,'2021'!$F$10:$N$469,8,FALSE))*1000,#N/A)</f>
        <v>1.6834004689472735</v>
      </c>
      <c r="AV72" s="196">
        <f>IFERROR((VLOOKUP($A72,'22 23'!$F$10:$L$408,5,FALSE)/VLOOKUP($A72,'2022'!$F$10:$N$469,8,FALSE))*1000,#N/A)</f>
        <v>1.0688963051817717</v>
      </c>
      <c r="AW72" s="196">
        <f>IFERROR((VLOOKUP($A72,'23 24'!$F$7:$M$408,5,FALSE)/VLOOKUP($A72,'2023'!$C$7:$N$469,9,FALSE))*1000,#N/A)</f>
        <v>0.82433435001236499</v>
      </c>
      <c r="AY72" s="196">
        <f>IFERROR((VLOOKUP($A72,'0910'!$F$10:$L$433,6,FALSE)/VLOOKUP($A72,'2010'!$C$5:$K$611,9,FALSE))*1000,#N/A)</f>
        <v>0</v>
      </c>
      <c r="AZ72" s="196">
        <f>IFERROR((VLOOKUP($A72,'1011'!$F$10:$L$433,6,FALSE)/VLOOKUP($A72,'2011'!$C$5:$K$611,9,FALSE))*1000,#N/A)</f>
        <v>0</v>
      </c>
      <c r="BA72" s="196">
        <f>IFERROR((VLOOKUP($A72,'1112'!$F$10:$L$408,6,FALSE)/VLOOKUP($A72,'2012'!$F$10:$M$460,8,FALSE))*1000,#N/A)</f>
        <v>0</v>
      </c>
      <c r="BB72" s="196">
        <f>IFERROR((VLOOKUP($A72,'1213'!$F$10:$L$408,6,FALSE)/VLOOKUP($A72,'2013'!$F$10:$M$460,8,FALSE))*1000,#N/A)</f>
        <v>0</v>
      </c>
      <c r="BC72" s="196">
        <f>IFERROR((VLOOKUP($A72,'1314'!$F$10:$L$408,6,FALSE)/VLOOKUP($A72,'2014'!$F$10:$M$460,8,FALSE))*1000,#N/A)</f>
        <v>0</v>
      </c>
      <c r="BD72" s="196">
        <f>IFERROR((VLOOKUP($A72,'1415'!$F$10:$L$408,6,FALSE)/VLOOKUP($A72,'2015'!$F$10:$M$460,8,FALSE))*1000,#N/A)</f>
        <v>0.12874983906270118</v>
      </c>
      <c r="BE72" s="196">
        <f>IFERROR((VLOOKUP($A72,'1516'!$F$10:$L$408,6,FALSE)/VLOOKUP($A72,'2016'!$F$10:$M$460,8,FALSE))*1000,#N/A)</f>
        <v>0</v>
      </c>
      <c r="BF72" s="196">
        <f>IFERROR((VLOOKUP($A72,'1617'!$F$10:$L$408,6,FALSE)/VLOOKUP($A72,'2017'!$F$10:$M$460,8,FALSE))*1000,#N/A)</f>
        <v>0</v>
      </c>
      <c r="BG72" s="196">
        <f>IFERROR((VLOOKUP($A72,'1718'!$F$10:$L$408,6,FALSE)/VLOOKUP($A72,'2018'!$F$10:$N$460,9,FALSE))*1000,#N/A)</f>
        <v>0</v>
      </c>
      <c r="BH72" s="196">
        <f>IFERROR((VLOOKUP($A72,'1819'!$F$10:$L$408,6,FALSE)/VLOOKUP($A72,'2018'!$F$10:$N$460,9,FALSE))*1000,#N/A)</f>
        <v>0</v>
      </c>
      <c r="BI72" s="196">
        <f>IFERROR((VLOOKUP($A72,'1920'!$F$10:$L$408,6,FALSE)/VLOOKUP($A72,'2019'!$F$10:$N$464,8,FALSE))*1000,#N/A)</f>
        <v>0</v>
      </c>
      <c r="BJ72" s="196">
        <f>IFERROR((VLOOKUP($A72,'20 21'!$F$10:$L$408,6,FALSE)/VLOOKUP($A72,'2020'!$F$10:$N$469,8,FALSE))*1000,#N/A)</f>
        <v>0</v>
      </c>
      <c r="BK72" s="196">
        <f>IFERROR((VLOOKUP($A72,'21 22'!$F$10:$L$408,6,FALSE)/VLOOKUP($A72,'2021'!$F$10:$N$469,8,FALSE))*1000,#N/A)</f>
        <v>0</v>
      </c>
      <c r="BL72" s="196">
        <f>IFERROR((VLOOKUP($A72,'22 23'!$F$10:$L$408,6,FALSE)/VLOOKUP($A72,'2022'!$F$10:$N$469,8,FALSE))*1000,#N/A)</f>
        <v>0</v>
      </c>
      <c r="BM72" s="196">
        <f>IFERROR((VLOOKUP($A72,'23 24'!$F$7:$M$408,6,FALSE)/VLOOKUP($A72,'2023'!$C$7:$N$469,9,FALSE))*1000,#N/A)</f>
        <v>0.11776205000176643</v>
      </c>
      <c r="BO72" s="196">
        <f>IFERROR((VLOOKUP($A72,'0910'!$F$10:$L$433,7,FALSE)/VLOOKUP($A72,'2010'!$C$5:$K$611,9,FALSE))*1000,#N/A)</f>
        <v>6.3599458728010827</v>
      </c>
      <c r="BP72" s="196">
        <f>IFERROR((VLOOKUP($A72,'1011'!$F$10:$L$433,7,FALSE)/VLOOKUP($A72,'2011'!$C$5:$K$611,9,FALSE))*1000,#N/A)</f>
        <v>10.732492621411323</v>
      </c>
      <c r="BQ72" s="196">
        <f>IFERROR((VLOOKUP($A72,'1112'!$F$10:$L$408,7,FALSE)/VLOOKUP($A72,'2012'!$F$10:$M$460,8,FALSE))*1000,#N/A)</f>
        <v>8.8612617378653606</v>
      </c>
      <c r="BR72" s="196">
        <f>IFERROR((VLOOKUP($A72,'1213'!$F$10:$L$408,7,FALSE)/VLOOKUP($A72,'2013'!$F$10:$M$460,8,FALSE))*1000,#N/A)</f>
        <v>7.8709169618260528</v>
      </c>
      <c r="BS72" s="196">
        <f>IFERROR((VLOOKUP($A72,'1314'!$F$10:$L$408,7,FALSE)/VLOOKUP($A72,'2014'!$F$10:$M$460,8,FALSE))*1000,#N/A)</f>
        <v>10.657655315830517</v>
      </c>
      <c r="BT72" s="196">
        <f>IFERROR((VLOOKUP($A72,'1415'!$F$10:$L$408,7,FALSE)/VLOOKUP($A72,'2015'!$F$10:$M$460,8,FALSE))*1000,#N/A)</f>
        <v>8.1112398609501728</v>
      </c>
      <c r="BU72" s="196">
        <f>IFERROR((VLOOKUP($A72,'1516'!$F$10:$L$408,7,FALSE)/VLOOKUP($A72,'2016'!$F$10:$M$460,8,FALSE))*1000,#N/A)</f>
        <v>8.650298944154688</v>
      </c>
      <c r="BV72" s="196">
        <f>IFERROR((VLOOKUP($A72,'1617'!$F$10:$L$408,7,FALSE)/VLOOKUP($A72,'2017'!$F$10:$M$460,8,FALSE))*1000,#N/A)</f>
        <v>10.814889336016096</v>
      </c>
      <c r="BW72" s="196">
        <f>IFERROR((VLOOKUP($A72,'1718'!$F$10:$L$408,7,FALSE)/VLOOKUP($A72,'2018'!$F$10:$N$460,9,FALSE))*1000,#N/A)</f>
        <v>8.4398659550701254</v>
      </c>
      <c r="BX72" s="196">
        <f>IFERROR((VLOOKUP($A72,'1819'!$F$10:$L$408,7,FALSE)/VLOOKUP($A72,'2018'!$F$10:$N$460,9,FALSE))*1000,#N/A)</f>
        <v>6.9504778453518679</v>
      </c>
      <c r="BY72" s="196">
        <f>IFERROR((VLOOKUP($A72,'1920'!$F$10:$L$408,7,FALSE)/VLOOKUP($A72,'2019'!$F$10:$N$464,8,FALSE))*1000,#N/A)</f>
        <v>3.9147561840914098</v>
      </c>
      <c r="BZ72" s="196">
        <f>IFERROR((VLOOKUP($A72,'20 21'!$F$10:$L$408,7,FALSE)/VLOOKUP($A72,'2020'!$F$10:$N$469,8,FALSE))*1000,#N/A)</f>
        <v>5.0949665369876369</v>
      </c>
      <c r="CA72" s="196">
        <f>IFERROR((VLOOKUP($A72,'21 22'!$F$10:$L$408,7,FALSE)/VLOOKUP($A72,'2021'!$F$10:$N$469,8,FALSE))*1000,#N/A)</f>
        <v>7.4550592196236396</v>
      </c>
      <c r="CB72" s="196">
        <f>IFERROR((VLOOKUP($A72,'22 23'!$F$10:$L$408,7,FALSE)/VLOOKUP($A72,'2022'!$F$10:$N$469,8,FALSE))*1000,#N/A)</f>
        <v>4.1568189645957787</v>
      </c>
      <c r="CC72" s="196">
        <f>IFERROR((VLOOKUP($A72,'23 24'!$F$7:$M$408,7,FALSE)/VLOOKUP($A72,'2023'!$C$7:$N$469,9,FALSE))*1000,#N/A)</f>
        <v>2.9440512500441609</v>
      </c>
      <c r="CE72" s="198">
        <f>IFERROR((VLOOKUP($A72,'0910'!$F$10:$S$433,9,FALSE)/VLOOKUP($A72,'2010'!$C$5:$K$611,9,FALSE))*1000,#N/A)</f>
        <v>7.8484438430311227</v>
      </c>
      <c r="CF72" s="198">
        <f>IFERROR((VLOOKUP($A72,'1011'!$F$10:$S$433,10,FALSE)/VLOOKUP($A72,'2011'!$C$5:$K$611,9,FALSE))*1000,#N/A)</f>
        <v>7.646900992755568</v>
      </c>
      <c r="CG72" s="198">
        <f>IFERROR((VLOOKUP($A72,'1112'!$F$10:$S$408,9,FALSE)/VLOOKUP($A72,'2012'!$F$10:$M$460,8,FALSE))*1000,#N/A)</f>
        <v>8.7290040999867742</v>
      </c>
      <c r="CH72" s="198">
        <f>IFERROR((VLOOKUP($A72,'1213'!$F$10:$S$408,9,FALSE)/VLOOKUP($A72,'2013'!$F$10:$M$460,8,FALSE))*1000,#N/A)</f>
        <v>6.9526433162796799</v>
      </c>
      <c r="CI72" s="198">
        <f>IFERROR((VLOOKUP($A72,'1314'!$F$10:$S$408,9,FALSE)/VLOOKUP($A72,'2014'!$F$10:$M$460,8,FALSE))*1000,#N/A)</f>
        <v>8.3181700025994267</v>
      </c>
      <c r="CJ72" s="198">
        <f>IFERROR((VLOOKUP($A72,'1415'!$F$10:$S$408,9,FALSE)/VLOOKUP($A72,'2015'!$F$10:$M$460,8,FALSE))*1000,#N/A)</f>
        <v>6.5662417921977605</v>
      </c>
      <c r="CK72" s="198">
        <f>IFERROR((VLOOKUP($A72,'1516'!$F$10:$S$408,9,FALSE)/VLOOKUP($A72,'2016'!$F$10:$M$460,8,FALSE))*1000,#N/A)</f>
        <v>6.6149344867065256</v>
      </c>
      <c r="CL72" s="198">
        <f>IFERROR((VLOOKUP($A72,'1617'!$F$10:$S$408,9,FALSE)/VLOOKUP($A72,'2017'!$F$10:$M$460,8,FALSE))*1000,#N/A)</f>
        <v>7.6710261569416502</v>
      </c>
      <c r="CM72" s="198">
        <f>IFERROR((VLOOKUP($A72,'1718'!$F$10:$S$408,9,FALSE)/VLOOKUP($A72,'2018'!$F$10:$N$460,9,FALSE))*1000,#N/A)</f>
        <v>9.4327913615489631</v>
      </c>
      <c r="CN72" s="198">
        <f>IFERROR((VLOOKUP($A72,'1819'!$F$10:$S$408,9,FALSE)/VLOOKUP($A72,'2018'!$F$10:$N$460,9,FALSE))*1000,#N/A)</f>
        <v>9.9292540647883829</v>
      </c>
      <c r="CO72" s="198">
        <f>IFERROR((VLOOKUP($A72,'1920'!$F$10:$S$408,9,FALSE)/VLOOKUP($A72,'2019'!$F$10:$N$464,8,FALSE))*1000,#N/A)</f>
        <v>6.8508233221599673</v>
      </c>
      <c r="CP72" s="198">
        <f>IFERROR((VLOOKUP($A72,'20 21'!$F$10:$S$408,9,FALSE)/VLOOKUP($A72,'2020'!$F$10:$N$469,8,FALSE))*1000,#N/A)</f>
        <v>6.3080538076989798</v>
      </c>
      <c r="CQ72" s="198">
        <f>IFERROR((VLOOKUP($A72,'21 22'!$F$10:$S$408,9,FALSE)/VLOOKUP($A72,'2021'!$F$10:$N$469,8,FALSE))*1000,#N/A)</f>
        <v>5.2906871881200024</v>
      </c>
      <c r="CR72" s="198">
        <f>IFERROR((VLOOKUP($A72,'22 23'!$F$10:$S$408,9,FALSE)/VLOOKUP($A72,'2022'!$F$10:$N$469,8,FALSE))*1000,#N/A)</f>
        <v>5.1069490136462425</v>
      </c>
      <c r="CS72" s="196">
        <f>IFERROR((VLOOKUP($A72,'23 24'!$F$7:$S$408,9,FALSE)/VLOOKUP($A72,'2023'!$C$7:$N$469,9,FALSE))*1000,#N/A)</f>
        <v>4.7104820000706571</v>
      </c>
      <c r="CU72" s="198">
        <f>IFERROR((VLOOKUP($A72,'0910'!$F$10:$S$433,10,FALSE)/VLOOKUP($A72,'2010'!$C$5:$K$611,9,FALSE))*1000,#N/A)</f>
        <v>1.3531799729364007</v>
      </c>
      <c r="CV72" s="198">
        <f>IFERROR((VLOOKUP($A72,'1011'!$F$10:$S$433,11,FALSE)/VLOOKUP($A72,'2011'!$C$5:$K$611,9,FALSE))*1000,#N/A)</f>
        <v>1.7440300509793401</v>
      </c>
      <c r="CW72" s="198">
        <f>IFERROR((VLOOKUP($A72,'1112'!$F$10:$S$408,10,FALSE)/VLOOKUP($A72,'2012'!$F$10:$M$460,8,FALSE))*1000,#N/A)</f>
        <v>2.5128951196931624</v>
      </c>
      <c r="CX72" s="198">
        <f>IFERROR((VLOOKUP($A72,'1213'!$F$10:$S$408,10,FALSE)/VLOOKUP($A72,'2013'!$F$10:$M$460,8,FALSE))*1000,#N/A)</f>
        <v>1.5741833923652104</v>
      </c>
      <c r="CY72" s="198">
        <f>IFERROR((VLOOKUP($A72,'1314'!$F$10:$S$408,10,FALSE)/VLOOKUP($A72,'2014'!$F$10:$M$460,8,FALSE))*1000,#N/A)</f>
        <v>1.2997140629061608</v>
      </c>
      <c r="CZ72" s="198">
        <f>IFERROR((VLOOKUP($A72,'1415'!$F$10:$S$408,10,FALSE)/VLOOKUP($A72,'2015'!$F$10:$M$460,8,FALSE))*1000,#N/A)</f>
        <v>1.6737479078151152</v>
      </c>
      <c r="DA72" s="198">
        <f>IFERROR((VLOOKUP($A72,'1516'!$F$10:$S$408,10,FALSE)/VLOOKUP($A72,'2016'!$F$10:$M$460,8,FALSE))*1000,#N/A)</f>
        <v>2.4169952932196925</v>
      </c>
      <c r="DB72" s="198">
        <f>IFERROR((VLOOKUP($A72,'1617'!$F$10:$S$408,10,FALSE)/VLOOKUP($A72,'2017'!$F$10:$M$460,8,FALSE))*1000,#N/A)</f>
        <v>1.1317907444668009</v>
      </c>
      <c r="DC72" s="198">
        <f>IFERROR((VLOOKUP($A72,'1718'!$F$10:$S$408,10,FALSE)/VLOOKUP($A72,'2018'!$F$10:$N$460,9,FALSE))*1000,#N/A)</f>
        <v>0.62057837904927393</v>
      </c>
      <c r="DD72" s="198">
        <f>IFERROR((VLOOKUP($A72,'1819'!$F$10:$S$408,10,FALSE)/VLOOKUP($A72,'2018'!$F$10:$N$460,9,FALSE))*1000,#N/A)</f>
        <v>1.3652724339084026</v>
      </c>
      <c r="DE72" s="198">
        <f>IFERROR((VLOOKUP($A72,'1920'!$F$10:$S$408,10,FALSE)/VLOOKUP($A72,'2019'!$F$10:$N$464,8,FALSE))*1000,#N/A)</f>
        <v>1.4680335690342785</v>
      </c>
      <c r="DF72" s="198">
        <f>IFERROR((VLOOKUP($A72,'20 21'!$F$10:$S$408,10,FALSE)/VLOOKUP($A72,'2020'!$F$10:$N$469,8,FALSE))*1000,#N/A)</f>
        <v>1.0917785436402081</v>
      </c>
      <c r="DG72" s="198">
        <f>IFERROR((VLOOKUP($A72,'21 22'!$F$10:$S$408,10,FALSE)/VLOOKUP($A72,'2021'!$F$10:$N$469,8,FALSE))*1000,#N/A)</f>
        <v>0.48097156255636386</v>
      </c>
      <c r="DH72" s="198">
        <f>IFERROR((VLOOKUP($A72,'22 23'!$F$10:$S$408,10,FALSE)/VLOOKUP($A72,'2022'!$F$10:$N$469,8,FALSE))*1000,#N/A)</f>
        <v>1.6627275858383115</v>
      </c>
      <c r="DI72" s="196">
        <f>IFERROR((VLOOKUP($A72,'23 24'!$F$7:$S$408,10,FALSE)/VLOOKUP($A72,'2023'!$C$7:$N$469,9,FALSE))*1000,#N/A)</f>
        <v>1.4131446000211971</v>
      </c>
      <c r="DK72" s="198">
        <f>IFERROR((VLOOKUP($A72,'0910'!$F$10:$S$433,11,FALSE)/VLOOKUP($A72,'2010'!$C$5:$K$611,9,FALSE))*1000,#N/A)</f>
        <v>0</v>
      </c>
      <c r="DL72" s="198">
        <f>IFERROR((VLOOKUP($A72,'1011'!$F$10:$S$433,12,FALSE)/VLOOKUP($A72,'2011'!$C$5:$K$611,9,FALSE))*1000,#N/A)</f>
        <v>0</v>
      </c>
      <c r="DM72" s="198">
        <f>IFERROR((VLOOKUP($A72,'1112'!$F$10:$S$408,11,FALSE)/VLOOKUP($A72,'2012'!$F$10:$M$460,8,FALSE))*1000,#N/A)</f>
        <v>0</v>
      </c>
      <c r="DN72" s="198">
        <f>IFERROR((VLOOKUP($A72,'1213'!$F$10:$S$408,11,FALSE)/VLOOKUP($A72,'2013'!$F$10:$M$460,8,FALSE))*1000,#N/A)</f>
        <v>0</v>
      </c>
      <c r="DO72" s="198">
        <f>IFERROR((VLOOKUP($A72,'1314'!$F$10:$S$408,11,FALSE)/VLOOKUP($A72,'2014'!$F$10:$M$460,8,FALSE))*1000,#N/A)</f>
        <v>0</v>
      </c>
      <c r="DP72" s="198">
        <f>IFERROR((VLOOKUP($A72,'1415'!$F$10:$S$408,11,FALSE)/VLOOKUP($A72,'2015'!$F$10:$M$460,8,FALSE))*1000,#N/A)</f>
        <v>0.12874983906270118</v>
      </c>
      <c r="DQ72" s="198">
        <f>IFERROR((VLOOKUP($A72,'1516'!$F$10:$S$408,11,FALSE)/VLOOKUP($A72,'2016'!$F$10:$M$460,8,FALSE))*1000,#N/A)</f>
        <v>0</v>
      </c>
      <c r="DR72" s="198">
        <f>IFERROR((VLOOKUP($A72,'1617'!$F$10:$S$408,11,FALSE)/VLOOKUP($A72,'2017'!$F$10:$M$460,8,FALSE))*1000,#N/A)</f>
        <v>0</v>
      </c>
      <c r="DS72" s="198">
        <f>IFERROR((VLOOKUP($A72,'1718'!$F$10:$S$408,11,FALSE)/VLOOKUP($A72,'2018'!$F$10:$N$460,9,FALSE))*1000,#N/A)</f>
        <v>0</v>
      </c>
      <c r="DT72" s="198">
        <f>IFERROR((VLOOKUP($A72,'1819'!$F$10:$S$408,11,FALSE)/VLOOKUP($A72,'2018'!$F$10:$N$460,9,FALSE))*1000,#N/A)</f>
        <v>0</v>
      </c>
      <c r="DU72" s="198">
        <f>IFERROR((VLOOKUP($A72,'1920'!$F$10:$S$408,11,FALSE)/VLOOKUP($A72,'2019'!$F$10:$N$464,8,FALSE))*1000,#N/A)</f>
        <v>0</v>
      </c>
      <c r="DV72" s="198">
        <f>IFERROR((VLOOKUP($A72,'20 21'!$F$10:$S$408,11,FALSE)/VLOOKUP($A72,'2020'!$F$10:$N$469,8,FALSE))*1000,#N/A)</f>
        <v>0</v>
      </c>
      <c r="DW72" s="198">
        <f>IFERROR((VLOOKUP($A72,'21 22'!$F$10:$S$408,11,FALSE)/VLOOKUP($A72,'2021'!$F$10:$N$469,8,FALSE))*1000,#N/A)</f>
        <v>0</v>
      </c>
      <c r="DX72" s="198">
        <f>IFERROR((VLOOKUP($A72,'22 23'!$F$10:$S$408,11,FALSE)/VLOOKUP($A72,'2022'!$F$10:$N$469,8,FALSE))*1000,#N/A)</f>
        <v>0.11876625613130797</v>
      </c>
      <c r="DY72" s="196">
        <f>IFERROR((VLOOKUP($A72,'23 24'!$F$7:$S$408,11,FALSE)/VLOOKUP($A72,'2023'!$C$7:$N$469,9,FALSE))*1000,#N/A)</f>
        <v>0.11776205000176643</v>
      </c>
      <c r="EA72" s="198">
        <f>IFERROR((VLOOKUP($A72,'0910'!$F$10:$S$433,12,FALSE)/VLOOKUP($A72,'2010'!$C$5:$K$611,9,FALSE))*1000,#N/A)</f>
        <v>9.3369418132611628</v>
      </c>
      <c r="EB72" s="198">
        <f>IFERROR((VLOOKUP($A72,'1011'!$F$10:$S$433,13,FALSE)/VLOOKUP($A72,'2011'!$C$5:$K$611,9,FALSE))*1000,#N/A)</f>
        <v>9.3909310437349074</v>
      </c>
      <c r="EC72" s="198">
        <f>IFERROR((VLOOKUP($A72,'1112'!$F$10:$S$408,12,FALSE)/VLOOKUP($A72,'2012'!$F$10:$M$460,8,FALSE))*1000,#N/A)</f>
        <v>11.374156857558525</v>
      </c>
      <c r="ED72" s="198">
        <f>IFERROR((VLOOKUP($A72,'1213'!$F$10:$S$408,12,FALSE)/VLOOKUP($A72,'2013'!$F$10:$M$460,8,FALSE))*1000,#N/A)</f>
        <v>8.5268267086448901</v>
      </c>
      <c r="EE72" s="198">
        <f>IFERROR((VLOOKUP($A72,'1314'!$F$10:$S$408,12,FALSE)/VLOOKUP($A72,'2014'!$F$10:$M$460,8,FALSE))*1000,#N/A)</f>
        <v>9.6178840655055886</v>
      </c>
      <c r="EF72" s="198">
        <f>IFERROR((VLOOKUP($A72,'1415'!$F$10:$S$408,12,FALSE)/VLOOKUP($A72,'2015'!$F$10:$M$460,8,FALSE))*1000,#N/A)</f>
        <v>8.3687395390755768</v>
      </c>
      <c r="EG72" s="198">
        <f>IFERROR((VLOOKUP($A72,'1516'!$F$10:$S$408,12,FALSE)/VLOOKUP($A72,'2016'!$F$10:$M$460,8,FALSE))*1000,#N/A)</f>
        <v>9.1591400585167282</v>
      </c>
      <c r="EH72" s="198">
        <f>IFERROR((VLOOKUP($A72,'1617'!$F$10:$S$408,12,FALSE)/VLOOKUP($A72,'2017'!$F$10:$M$460,8,FALSE))*1000,#N/A)</f>
        <v>8.6770623742454731</v>
      </c>
      <c r="EI72" s="198">
        <f>IFERROR((VLOOKUP($A72,'1718'!$F$10:$S$408,12,FALSE)/VLOOKUP($A72,'2018'!$F$10:$N$460,9,FALSE))*1000,#N/A)</f>
        <v>10.053369740598237</v>
      </c>
      <c r="EJ72" s="198">
        <f>IFERROR((VLOOKUP($A72,'1819'!$F$10:$S$408,12,FALSE)/VLOOKUP($A72,'2018'!$F$10:$N$460,9,FALSE))*1000,#N/A)</f>
        <v>11.170410822886931</v>
      </c>
      <c r="EK72" s="198">
        <f>IFERROR((VLOOKUP($A72,'1920'!$F$10:$S$408,12,FALSE)/VLOOKUP($A72,'2019'!$F$10:$N$464,8,FALSE))*1000,#N/A)</f>
        <v>8.1965207604413894</v>
      </c>
      <c r="EL72" s="198">
        <f>IFERROR((VLOOKUP($A72,'20 21'!$F$10:$S$408,12,FALSE)/VLOOKUP($A72,'2020'!$F$10:$N$469,8,FALSE))*1000,#N/A)</f>
        <v>7.399832351339187</v>
      </c>
      <c r="EM72" s="198">
        <f>IFERROR((VLOOKUP($A72,'21 22'!$F$10:$S$408,12,FALSE)/VLOOKUP($A72,'2021'!$F$10:$N$469,8,FALSE))*1000,#N/A)</f>
        <v>5.7716587506763668</v>
      </c>
      <c r="EN72" s="198">
        <f>IFERROR((VLOOKUP($A72,'22 23'!$F$10:$S$408,12,FALSE)/VLOOKUP($A72,'2022'!$F$10:$N$469,8,FALSE))*1000,#N/A)</f>
        <v>6.888442855615863</v>
      </c>
      <c r="EO72" s="196">
        <f>IFERROR((VLOOKUP($A72,'23 24'!$F$7:$S$408,12,FALSE)/VLOOKUP($A72,'2023'!$C$7:$N$469,9,FALSE))*1000,#N/A)</f>
        <v>6.2413886500936213</v>
      </c>
    </row>
    <row r="73" spans="1:145" x14ac:dyDescent="0.3">
      <c r="A73" t="s">
        <v>531</v>
      </c>
      <c r="B73" t="s">
        <v>1742</v>
      </c>
      <c r="C73" t="str">
        <f>IF(VLOOKUP($A73,'0910'!$F$10:$L$433,1,FALSE)=VLOOKUP($A73,'2010'!$C$5:$K$611,1,FALSE),VLOOKUP($A73,'0910'!$F$10:$L$433,1,FALSE),FALSE)</f>
        <v>Copeland</v>
      </c>
      <c r="D73" t="str">
        <f>IF(VLOOKUP($A73,'1011'!$F$10:$L$433,1,FALSE)=VLOOKUP($A73,'2011'!$C$5:$K$611,1,FALSE),VLOOKUP($A73,'1011'!$F$10:$L$433,1,FALSE),FALSE)</f>
        <v>Copeland</v>
      </c>
      <c r="E73" t="str">
        <f>IF(VLOOKUP(A73,'1112'!$F$10:$L$408,1,FALSE)=VLOOKUP(A73,'2012'!$F$10:$M$460,1,FALSE),VLOOKUP(A73,'1112'!$F$10:$L$408,1,FALSE),FALSE)</f>
        <v>Copeland</v>
      </c>
      <c r="F73" t="str">
        <f>IF(VLOOKUP($A73,'1213'!$F$10:$L$408,1,FALSE)=VLOOKUP($A73,'2013'!$F$10:$M$460,1,FALSE),VLOOKUP($A73,'1213'!$F$10:$L$408,1,FALSE),FALSE)</f>
        <v>Copeland</v>
      </c>
      <c r="G73" t="str">
        <f>IF(VLOOKUP($A73,'1314'!$F$10:$L$408,1,FALSE)=VLOOKUP($A73,'2014'!$F$10:$M$460,1,FALSE),VLOOKUP($A73,'1314'!$F$10:$L$408,1,FALSE),FALSE)</f>
        <v>Copeland</v>
      </c>
      <c r="H73" t="str">
        <f>IF(VLOOKUP($A73,'1415'!$F$10:$L$408,1,FALSE)=VLOOKUP($A73,'2015'!$F$10:$M$460,1,FALSE),VLOOKUP($A73,'1415'!$F$10:$L$408,1,FALSE),FALSE)</f>
        <v>Copeland</v>
      </c>
      <c r="I73" t="str">
        <f>IF(VLOOKUP($A73,'1516'!$F$10:$L$408,1,FALSE)=VLOOKUP($A73,'2015'!$F$10:$M$460,1,FALSE),VLOOKUP($A73,'1516'!$F$10:$L$408,1,FALSE),FALSE)</f>
        <v>Copeland</v>
      </c>
      <c r="J73" t="str">
        <f>IF(VLOOKUP($A73,'1617'!$F$10:$L$408,1,FALSE)=VLOOKUP($A73,'2016'!$F$10:$M$460,1,FALSE),VLOOKUP($A73,'1617'!$F$10:$L$408,1,FALSE),FALSE)</f>
        <v>Copeland</v>
      </c>
      <c r="K73" t="str">
        <f>IF(VLOOKUP($A73,'1718'!$F$10:$M$408,1,FALSE)=VLOOKUP($A73,'2017'!$F$10:$M$460,1,FALSE),VLOOKUP($A73,'1718'!$F$10:$M$408,1,FALSE),FALSE)</f>
        <v>Copeland</v>
      </c>
      <c r="L73" t="str">
        <f>IF(VLOOKUP($A73,'1819'!$F$10:$M$408,1,FALSE)=VLOOKUP($A73,'2018'!$F$10:$M$460,1,FALSE),VLOOKUP($A73,'1819'!$F$10:$M$408,1,FALSE),FALSE)</f>
        <v>Copeland</v>
      </c>
      <c r="M73" t="str">
        <f>IF(VLOOKUP($A73,'1920'!$F$10:$M$408,1,FALSE)=VLOOKUP($A73,'2019'!$F$10:$M$464,1,FALSE),VLOOKUP($A73,'1920'!$F$10:$M$408,1,FALSE),FALSE)</f>
        <v>Copeland</v>
      </c>
      <c r="N73" t="str">
        <f>IF(VLOOKUP($A73,'20 21'!$F$10:$N$408,1,FALSE)=VLOOKUP($A73,'2020'!$F$10:$O$468,1,FALSE),VLOOKUP($A73,'20 21'!$F$10:$N$408,1,FALSE),FALSE)</f>
        <v>Copeland</v>
      </c>
      <c r="O73" t="str">
        <f>IF(VLOOKUP($A73,'21 22'!$F$10:$N$408,1,FALSE)=VLOOKUP($A73,'2021'!$F$10:$O$471,1,FALSE),VLOOKUP($A73,'21 22'!$F$10:$N$408,1,FALSE),FALSE)</f>
        <v>Copeland</v>
      </c>
      <c r="P73" t="str">
        <f>IF(VLOOKUP($A73,'22 23'!$F$10:$N$408,1,FALSE)=VLOOKUP($A73,'2022'!$F$10:$O$468,1,FALSE),VLOOKUP($A73,'22 23'!$F$10:$N$408,1,FALSE),FALSE)</f>
        <v>Copeland</v>
      </c>
      <c r="Q73" t="e">
        <f>IF(VLOOKUP($A73,'23 24'!$F$7:$N$408,1,FALSE)=VLOOKUP($A73,'2023'!$C$7:$O$468,1,FALSE),VLOOKUP($A73,'23 24'!$F$7:$N$408,1,FALSE),FALSE)</f>
        <v>#N/A</v>
      </c>
      <c r="S73" s="196">
        <f>IFERROR((VLOOKUP($A73,'0910'!$F$10:$L$433,4,FALSE)/VLOOKUP($A73,'2010'!$C$5:$K$611,9,FALSE))*1000,#N/A)</f>
        <v>2.162496138399753</v>
      </c>
      <c r="T73" s="196">
        <f>IFERROR((VLOOKUP($A73,'1011'!$F$10:$L$433,4,FALSE)/VLOOKUP($A73,'2011'!$C$5:$K$611,9,FALSE))*1000,#N/A)</f>
        <v>2.1584952204748693</v>
      </c>
      <c r="U73" s="196">
        <f>IFERROR((VLOOKUP($A73,'1112'!$F$10:$L$408,4,FALSE)/VLOOKUP($A73,'2012'!$F$10:$M$460,8,FALSE))*1000,#N/A)</f>
        <v>2.1558361564521094</v>
      </c>
      <c r="V73" s="196">
        <f>IFERROR((VLOOKUP($A73,'1213'!$F$10:$L$408,4,FALSE)/VLOOKUP($A73,'2013'!$F$10:$M$460,8,FALSE))*1000,#N/A)</f>
        <v>3.6775973030953111</v>
      </c>
      <c r="W73" s="196">
        <f>IFERROR((VLOOKUP($A73,'1314'!$F$10:$L$408,4,FALSE)/VLOOKUP($A73,'2014'!$F$10:$M$460,8,FALSE))*1000,#N/A)</f>
        <v>3.051571559353067</v>
      </c>
      <c r="X73" s="196">
        <f>IFERROR((VLOOKUP($A73,'1415'!$F$10:$L$408,4,FALSE)/VLOOKUP($A73,'2015'!$F$10:$M$460,8,FALSE))*1000,#N/A)</f>
        <v>2.4316109422492405</v>
      </c>
      <c r="Y73" s="196">
        <f>IFERROR((VLOOKUP($A73,'1516'!$F$10:$L$408,4,FALSE)/VLOOKUP($A73,'2016'!$F$10:$M$460,8,FALSE))*1000,#N/A)</f>
        <v>3.3303057826218589</v>
      </c>
      <c r="Z73" s="196">
        <f>IFERROR((VLOOKUP($A73,'1617'!$F$10:$L$408,4,FALSE)/VLOOKUP($A73,'2017'!$F$10:$M$460,8,FALSE))*1000,#N/A)</f>
        <v>4.2194092827004219</v>
      </c>
      <c r="AA73" s="196">
        <f>IFERROR((VLOOKUP($A73,'1718'!$F$10:$L$408,4,FALSE)/VLOOKUP($A73,'2018'!$F$10:$N$460,9,FALSE))*1000,#N/A)</f>
        <v>2.7010804321728692</v>
      </c>
      <c r="AB73" s="196">
        <f>IFERROR((VLOOKUP($A73,'1819'!$F$10:$L$408,4,FALSE)/VLOOKUP($A73,'2018'!$F$10:$N$460,9,FALSE))*1000,#N/A)</f>
        <v>3.0012004801920771</v>
      </c>
      <c r="AC73" s="196">
        <f>IFERROR((VLOOKUP($A73,'1920'!$F$10:$L$408,4,FALSE)/VLOOKUP($A73,'2019'!$F$10:$N$464,8,FALSE))*1000,#N/A)</f>
        <v>2.3928453922770916</v>
      </c>
      <c r="AD73" s="196">
        <f>IFERROR((VLOOKUP($A73,'20 21'!$F$10:$M$408,4,FALSE)/VLOOKUP($A73,'2020'!$F$10:$N$469,8,FALSE))*1000,#N/A)</f>
        <v>3.5301281730704175</v>
      </c>
      <c r="AE73" s="196">
        <f>IFERROR((VLOOKUP($A73,'21 22'!$F$10:$M$408,4,FALSE)/VLOOKUP($A73,'2021'!$F$10:$N$469,8,FALSE))*1000,#N/A)</f>
        <v>4.1002811621368327</v>
      </c>
      <c r="AF73" s="196">
        <f>IFERROR((VLOOKUP($A73,'22 23'!$F$10:$M$408,4,FALSE)/VLOOKUP($A73,'2022'!$F$10:$N$469,8,FALSE))*1000,#N/A)</f>
        <v>3.4987462825820748</v>
      </c>
      <c r="AG73" s="196" t="e">
        <f>IFERROR((VLOOKUP($A73,'23 24'!$F$7:$M$408,4,FALSE)/VLOOKUP($A73,'2023'!$C$7:$N$469,9,FALSE))*1000,#N/A)</f>
        <v>#N/A</v>
      </c>
      <c r="AI73" s="196">
        <f>IFERROR((VLOOKUP($A73,'0910'!$F$10:$L$433,5,FALSE)/VLOOKUP($A73,'2010'!$C$5:$K$611,9,FALSE))*1000,#N/A)</f>
        <v>0.61785603954278656</v>
      </c>
      <c r="AJ73" s="196">
        <f>IFERROR((VLOOKUP($A73,'1011'!$F$10:$L$433,5,FALSE)/VLOOKUP($A73,'2011'!$C$5:$K$611,9,FALSE))*1000,#N/A)</f>
        <v>0.6167129201356768</v>
      </c>
      <c r="AK73" s="196">
        <f>IFERROR((VLOOKUP($A73,'1112'!$F$10:$L$408,5,FALSE)/VLOOKUP($A73,'2012'!$F$10:$M$460,8,FALSE))*1000,#N/A)</f>
        <v>0.92392978133661841</v>
      </c>
      <c r="AL73" s="196">
        <f>IFERROR((VLOOKUP($A73,'1213'!$F$10:$L$408,5,FALSE)/VLOOKUP($A73,'2013'!$F$10:$M$460,8,FALSE))*1000,#N/A)</f>
        <v>0</v>
      </c>
      <c r="AM73" s="196">
        <f>IFERROR((VLOOKUP($A73,'1314'!$F$10:$L$408,5,FALSE)/VLOOKUP($A73,'2014'!$F$10:$M$460,8,FALSE))*1000,#N/A)</f>
        <v>1.2206286237412267</v>
      </c>
      <c r="AN73" s="196">
        <f>IFERROR((VLOOKUP($A73,'1415'!$F$10:$L$408,5,FALSE)/VLOOKUP($A73,'2015'!$F$10:$M$460,8,FALSE))*1000,#N/A)</f>
        <v>0</v>
      </c>
      <c r="AO73" s="196">
        <f>IFERROR((VLOOKUP($A73,'1516'!$F$10:$L$408,5,FALSE)/VLOOKUP($A73,'2016'!$F$10:$M$460,8,FALSE))*1000,#N/A)</f>
        <v>0</v>
      </c>
      <c r="AP73" s="196">
        <f>IFERROR((VLOOKUP($A73,'1617'!$F$10:$L$408,5,FALSE)/VLOOKUP($A73,'2017'!$F$10:$M$460,8,FALSE))*1000,#N/A)</f>
        <v>0</v>
      </c>
      <c r="AQ73" s="196">
        <f>IFERROR((VLOOKUP($A73,'1718'!$F$10:$L$408,5,FALSE)/VLOOKUP($A73,'2018'!$F$10:$N$460,9,FALSE))*1000,#N/A)</f>
        <v>0.30012004801920766</v>
      </c>
      <c r="AR73" s="196">
        <f>IFERROR((VLOOKUP($A73,'1819'!$F$10:$L$408,5,FALSE)/VLOOKUP($A73,'2018'!$F$10:$N$460,9,FALSE))*1000,#N/A)</f>
        <v>0</v>
      </c>
      <c r="AS73" s="196">
        <f>IFERROR((VLOOKUP($A73,'1920'!$F$10:$L$408,5,FALSE)/VLOOKUP($A73,'2019'!$F$10:$N$464,8,FALSE))*1000,#N/A)</f>
        <v>0.5982113480692729</v>
      </c>
      <c r="AT73" s="196">
        <f>IFERROR((VLOOKUP($A73,'20 21'!$F$10:$L$408,5,FALSE)/VLOOKUP($A73,'2020'!$F$10:$N$469,8,FALSE))*1000,#N/A)</f>
        <v>0</v>
      </c>
      <c r="AU73" s="196">
        <f>IFERROR((VLOOKUP($A73,'21 22'!$F$10:$L$408,5,FALSE)/VLOOKUP($A73,'2021'!$F$10:$N$469,8,FALSE))*1000,#N/A)</f>
        <v>0.58575445173383311</v>
      </c>
      <c r="AV73" s="196">
        <f>IFERROR((VLOOKUP($A73,'22 23'!$F$10:$L$408,5,FALSE)/VLOOKUP($A73,'2022'!$F$10:$N$469,8,FALSE))*1000,#N/A)</f>
        <v>0.29156219021517293</v>
      </c>
      <c r="AW73" s="196" t="e">
        <f>IFERROR((VLOOKUP($A73,'23 24'!$F$7:$M$408,5,FALSE)/VLOOKUP($A73,'2023'!$C$7:$N$469,9,FALSE))*1000,#N/A)</f>
        <v>#N/A</v>
      </c>
      <c r="AY73" s="196">
        <f>IFERROR((VLOOKUP($A73,'0910'!$F$10:$L$433,6,FALSE)/VLOOKUP($A73,'2010'!$C$5:$K$611,9,FALSE))*1000,#N/A)</f>
        <v>0</v>
      </c>
      <c r="AZ73" s="196">
        <f>IFERROR((VLOOKUP($A73,'1011'!$F$10:$L$433,6,FALSE)/VLOOKUP($A73,'2011'!$C$5:$K$611,9,FALSE))*1000,#N/A)</f>
        <v>0</v>
      </c>
      <c r="BA73" s="196">
        <f>IFERROR((VLOOKUP($A73,'1112'!$F$10:$L$408,6,FALSE)/VLOOKUP($A73,'2012'!$F$10:$M$460,8,FALSE))*1000,#N/A)</f>
        <v>0</v>
      </c>
      <c r="BB73" s="196">
        <f>IFERROR((VLOOKUP($A73,'1213'!$F$10:$L$408,6,FALSE)/VLOOKUP($A73,'2013'!$F$10:$M$460,8,FALSE))*1000,#N/A)</f>
        <v>0</v>
      </c>
      <c r="BC73" s="196">
        <f>IFERROR((VLOOKUP($A73,'1314'!$F$10:$L$408,6,FALSE)/VLOOKUP($A73,'2014'!$F$10:$M$460,8,FALSE))*1000,#N/A)</f>
        <v>0</v>
      </c>
      <c r="BD73" s="196">
        <f>IFERROR((VLOOKUP($A73,'1415'!$F$10:$L$408,6,FALSE)/VLOOKUP($A73,'2015'!$F$10:$M$460,8,FALSE))*1000,#N/A)</f>
        <v>0</v>
      </c>
      <c r="BE73" s="196">
        <f>IFERROR((VLOOKUP($A73,'1516'!$F$10:$L$408,6,FALSE)/VLOOKUP($A73,'2016'!$F$10:$M$460,8,FALSE))*1000,#N/A)</f>
        <v>0</v>
      </c>
      <c r="BF73" s="196">
        <f>IFERROR((VLOOKUP($A73,'1617'!$F$10:$L$408,6,FALSE)/VLOOKUP($A73,'2017'!$F$10:$M$460,8,FALSE))*1000,#N/A)</f>
        <v>0</v>
      </c>
      <c r="BG73" s="196">
        <f>IFERROR((VLOOKUP($A73,'1718'!$F$10:$L$408,6,FALSE)/VLOOKUP($A73,'2018'!$F$10:$N$460,9,FALSE))*1000,#N/A)</f>
        <v>0</v>
      </c>
      <c r="BH73" s="196">
        <f>IFERROR((VLOOKUP($A73,'1819'!$F$10:$L$408,6,FALSE)/VLOOKUP($A73,'2018'!$F$10:$N$460,9,FALSE))*1000,#N/A)</f>
        <v>0</v>
      </c>
      <c r="BI73" s="196">
        <f>IFERROR((VLOOKUP($A73,'1920'!$F$10:$L$408,6,FALSE)/VLOOKUP($A73,'2019'!$F$10:$N$464,8,FALSE))*1000,#N/A)</f>
        <v>0</v>
      </c>
      <c r="BJ73" s="196">
        <f>IFERROR((VLOOKUP($A73,'20 21'!$F$10:$L$408,6,FALSE)/VLOOKUP($A73,'2020'!$F$10:$N$469,8,FALSE))*1000,#N/A)</f>
        <v>0</v>
      </c>
      <c r="BK73" s="196">
        <f>IFERROR((VLOOKUP($A73,'21 22'!$F$10:$L$408,6,FALSE)/VLOOKUP($A73,'2021'!$F$10:$N$469,8,FALSE))*1000,#N/A)</f>
        <v>0</v>
      </c>
      <c r="BL73" s="196">
        <f>IFERROR((VLOOKUP($A73,'22 23'!$F$10:$L$408,6,FALSE)/VLOOKUP($A73,'2022'!$F$10:$N$469,8,FALSE))*1000,#N/A)</f>
        <v>0</v>
      </c>
      <c r="BM73" s="196" t="e">
        <f>IFERROR((VLOOKUP($A73,'23 24'!$F$7:$M$408,6,FALSE)/VLOOKUP($A73,'2023'!$C$7:$N$469,9,FALSE))*1000,#N/A)</f>
        <v>#N/A</v>
      </c>
      <c r="BO73" s="196">
        <f>IFERROR((VLOOKUP($A73,'0910'!$F$10:$L$433,7,FALSE)/VLOOKUP($A73,'2010'!$C$5:$K$611,9,FALSE))*1000,#N/A)</f>
        <v>2.7803521779425395</v>
      </c>
      <c r="BP73" s="196">
        <f>IFERROR((VLOOKUP($A73,'1011'!$F$10:$L$433,7,FALSE)/VLOOKUP($A73,'2011'!$C$5:$K$611,9,FALSE))*1000,#N/A)</f>
        <v>2.7752081406105455</v>
      </c>
      <c r="BQ73" s="196">
        <f>IFERROR((VLOOKUP($A73,'1112'!$F$10:$L$408,7,FALSE)/VLOOKUP($A73,'2012'!$F$10:$M$460,8,FALSE))*1000,#N/A)</f>
        <v>3.0797659377887281</v>
      </c>
      <c r="BR73" s="196">
        <f>IFERROR((VLOOKUP($A73,'1213'!$F$10:$L$408,7,FALSE)/VLOOKUP($A73,'2013'!$F$10:$M$460,8,FALSE))*1000,#N/A)</f>
        <v>3.6775973030953111</v>
      </c>
      <c r="BS73" s="196">
        <f>IFERROR((VLOOKUP($A73,'1314'!$F$10:$L$408,7,FALSE)/VLOOKUP($A73,'2014'!$F$10:$M$460,8,FALSE))*1000,#N/A)</f>
        <v>4.2722001830942933</v>
      </c>
      <c r="BT73" s="196">
        <f>IFERROR((VLOOKUP($A73,'1415'!$F$10:$L$408,7,FALSE)/VLOOKUP($A73,'2015'!$F$10:$M$460,8,FALSE))*1000,#N/A)</f>
        <v>2.4316109422492405</v>
      </c>
      <c r="BU73" s="196">
        <f>IFERROR((VLOOKUP($A73,'1516'!$F$10:$L$408,7,FALSE)/VLOOKUP($A73,'2016'!$F$10:$M$460,8,FALSE))*1000,#N/A)</f>
        <v>3.3303057826218589</v>
      </c>
      <c r="BV73" s="196">
        <f>IFERROR((VLOOKUP($A73,'1617'!$F$10:$L$408,7,FALSE)/VLOOKUP($A73,'2017'!$F$10:$M$460,8,FALSE))*1000,#N/A)</f>
        <v>4.2194092827004219</v>
      </c>
      <c r="BW73" s="196">
        <f>IFERROR((VLOOKUP($A73,'1718'!$F$10:$L$408,7,FALSE)/VLOOKUP($A73,'2018'!$F$10:$N$460,9,FALSE))*1000,#N/A)</f>
        <v>3.0012004801920771</v>
      </c>
      <c r="BX73" s="196">
        <f>IFERROR((VLOOKUP($A73,'1819'!$F$10:$L$408,7,FALSE)/VLOOKUP($A73,'2018'!$F$10:$N$460,9,FALSE))*1000,#N/A)</f>
        <v>3.0012004801920771</v>
      </c>
      <c r="BY73" s="196">
        <f>IFERROR((VLOOKUP($A73,'1920'!$F$10:$L$408,7,FALSE)/VLOOKUP($A73,'2019'!$F$10:$N$464,8,FALSE))*1000,#N/A)</f>
        <v>3.2901624143810011</v>
      </c>
      <c r="BZ73" s="196">
        <f>IFERROR((VLOOKUP($A73,'20 21'!$F$10:$L$408,7,FALSE)/VLOOKUP($A73,'2020'!$F$10:$N$469,8,FALSE))*1000,#N/A)</f>
        <v>3.5301281730704175</v>
      </c>
      <c r="CA73" s="196">
        <f>IFERROR((VLOOKUP($A73,'21 22'!$F$10:$L$408,7,FALSE)/VLOOKUP($A73,'2021'!$F$10:$N$469,8,FALSE))*1000,#N/A)</f>
        <v>4.6860356138706649</v>
      </c>
      <c r="CB73" s="196">
        <f>IFERROR((VLOOKUP($A73,'22 23'!$F$10:$L$408,7,FALSE)/VLOOKUP($A73,'2022'!$F$10:$N$469,8,FALSE))*1000,#N/A)</f>
        <v>3.7903084727972476</v>
      </c>
      <c r="CC73" s="196" t="e">
        <f>IFERROR((VLOOKUP($A73,'23 24'!$F$7:$M$408,7,FALSE)/VLOOKUP($A73,'2023'!$C$7:$N$469,9,FALSE))*1000,#N/A)</f>
        <v>#N/A</v>
      </c>
      <c r="CE73" s="198">
        <f>IFERROR((VLOOKUP($A73,'0910'!$F$10:$S$433,9,FALSE)/VLOOKUP($A73,'2010'!$C$5:$K$611,9,FALSE))*1000,#N/A)</f>
        <v>3.3982082174853261</v>
      </c>
      <c r="CF73" s="198">
        <f>IFERROR((VLOOKUP($A73,'1011'!$F$10:$S$433,10,FALSE)/VLOOKUP($A73,'2011'!$C$5:$K$611,9,FALSE))*1000,#N/A)</f>
        <v>2.1584952204748693</v>
      </c>
      <c r="CG73" s="198">
        <f>IFERROR((VLOOKUP($A73,'1112'!$F$10:$S$408,9,FALSE)/VLOOKUP($A73,'2012'!$F$10:$M$460,8,FALSE))*1000,#N/A)</f>
        <v>3.3877425315676009</v>
      </c>
      <c r="CH73" s="198">
        <f>IFERROR((VLOOKUP($A73,'1213'!$F$10:$S$408,9,FALSE)/VLOOKUP($A73,'2013'!$F$10:$M$460,8,FALSE))*1000,#N/A)</f>
        <v>2.4517315353968741</v>
      </c>
      <c r="CI73" s="198">
        <f>IFERROR((VLOOKUP($A73,'1314'!$F$10:$S$408,9,FALSE)/VLOOKUP($A73,'2014'!$F$10:$M$460,8,FALSE))*1000,#N/A)</f>
        <v>3.3567287152883734</v>
      </c>
      <c r="CJ73" s="198">
        <f>IFERROR((VLOOKUP($A73,'1415'!$F$10:$S$408,9,FALSE)/VLOOKUP($A73,'2015'!$F$10:$M$460,8,FALSE))*1000,#N/A)</f>
        <v>2.4316109422492405</v>
      </c>
      <c r="CK73" s="198">
        <f>IFERROR((VLOOKUP($A73,'1516'!$F$10:$S$408,9,FALSE)/VLOOKUP($A73,'2016'!$F$10:$M$460,8,FALSE))*1000,#N/A)</f>
        <v>2.7247956403269753</v>
      </c>
      <c r="CL73" s="198">
        <f>IFERROR((VLOOKUP($A73,'1617'!$F$10:$S$408,9,FALSE)/VLOOKUP($A73,'2017'!$F$10:$M$460,8,FALSE))*1000,#N/A)</f>
        <v>3.6166365280289328</v>
      </c>
      <c r="CM73" s="198">
        <f>IFERROR((VLOOKUP($A73,'1718'!$F$10:$S$408,9,FALSE)/VLOOKUP($A73,'2018'!$F$10:$N$460,9,FALSE))*1000,#N/A)</f>
        <v>3.0012004801920771</v>
      </c>
      <c r="CN73" s="198">
        <f>IFERROR((VLOOKUP($A73,'1819'!$F$10:$S$408,9,FALSE)/VLOOKUP($A73,'2018'!$F$10:$N$460,9,FALSE))*1000,#N/A)</f>
        <v>2.7010804321728692</v>
      </c>
      <c r="CO73" s="198">
        <f>IFERROR((VLOOKUP($A73,'1920'!$F$10:$S$408,9,FALSE)/VLOOKUP($A73,'2019'!$F$10:$N$464,8,FALSE))*1000,#N/A)</f>
        <v>2.9910567403463642</v>
      </c>
      <c r="CP73" s="198">
        <f>IFERROR((VLOOKUP($A73,'20 21'!$F$10:$S$408,9,FALSE)/VLOOKUP($A73,'2020'!$F$10:$N$469,8,FALSE))*1000,#N/A)</f>
        <v>2.9417734775586815</v>
      </c>
      <c r="CQ73" s="198">
        <f>IFERROR((VLOOKUP($A73,'21 22'!$F$10:$S$408,9,FALSE)/VLOOKUP($A73,'2021'!$F$10:$N$469,8,FALSE))*1000,#N/A)</f>
        <v>3.2216494845360821</v>
      </c>
      <c r="CR73" s="198">
        <f>IFERROR((VLOOKUP($A73,'22 23'!$F$10:$S$408,9,FALSE)/VLOOKUP($A73,'2022'!$F$10:$N$469,8,FALSE))*1000,#N/A)</f>
        <v>3.4987462825820748</v>
      </c>
      <c r="CS73" s="196" t="e">
        <f>IFERROR((VLOOKUP($A73,'23 24'!$F$7:$S$408,9,FALSE)/VLOOKUP($A73,'2023'!$C$7:$N$469,9,FALSE))*1000,#N/A)</f>
        <v>#N/A</v>
      </c>
      <c r="CU73" s="198">
        <f>IFERROR((VLOOKUP($A73,'0910'!$F$10:$S$433,10,FALSE)/VLOOKUP($A73,'2010'!$C$5:$K$611,9,FALSE))*1000,#N/A)</f>
        <v>0.30892801977139328</v>
      </c>
      <c r="CV73" s="198">
        <f>IFERROR((VLOOKUP($A73,'1011'!$F$10:$S$433,11,FALSE)/VLOOKUP($A73,'2011'!$C$5:$K$611,9,FALSE))*1000,#N/A)</f>
        <v>0.6167129201356768</v>
      </c>
      <c r="CW73" s="198">
        <f>IFERROR((VLOOKUP($A73,'1112'!$F$10:$S$408,10,FALSE)/VLOOKUP($A73,'2012'!$F$10:$M$460,8,FALSE))*1000,#N/A)</f>
        <v>0.92392978133661841</v>
      </c>
      <c r="CX73" s="198">
        <f>IFERROR((VLOOKUP($A73,'1213'!$F$10:$S$408,10,FALSE)/VLOOKUP($A73,'2013'!$F$10:$M$460,8,FALSE))*1000,#N/A)</f>
        <v>1.5323322096230463</v>
      </c>
      <c r="CY73" s="198">
        <f>IFERROR((VLOOKUP($A73,'1314'!$F$10:$S$408,10,FALSE)/VLOOKUP($A73,'2014'!$F$10:$M$460,8,FALSE))*1000,#N/A)</f>
        <v>0</v>
      </c>
      <c r="CZ73" s="198">
        <f>IFERROR((VLOOKUP($A73,'1415'!$F$10:$S$408,10,FALSE)/VLOOKUP($A73,'2015'!$F$10:$M$460,8,FALSE))*1000,#N/A)</f>
        <v>0.91185410334346495</v>
      </c>
      <c r="DA73" s="198">
        <f>IFERROR((VLOOKUP($A73,'1516'!$F$10:$S$408,10,FALSE)/VLOOKUP($A73,'2016'!$F$10:$M$460,8,FALSE))*1000,#N/A)</f>
        <v>0</v>
      </c>
      <c r="DB73" s="198">
        <f>IFERROR((VLOOKUP($A73,'1617'!$F$10:$S$408,10,FALSE)/VLOOKUP($A73,'2017'!$F$10:$M$460,8,FALSE))*1000,#N/A)</f>
        <v>0</v>
      </c>
      <c r="DC73" s="198">
        <f>IFERROR((VLOOKUP($A73,'1718'!$F$10:$S$408,10,FALSE)/VLOOKUP($A73,'2018'!$F$10:$N$460,9,FALSE))*1000,#N/A)</f>
        <v>0.30012004801920766</v>
      </c>
      <c r="DD73" s="198">
        <f>IFERROR((VLOOKUP($A73,'1819'!$F$10:$S$408,10,FALSE)/VLOOKUP($A73,'2018'!$F$10:$N$460,9,FALSE))*1000,#N/A)</f>
        <v>0</v>
      </c>
      <c r="DE73" s="198">
        <f>IFERROR((VLOOKUP($A73,'1920'!$F$10:$S$408,10,FALSE)/VLOOKUP($A73,'2019'!$F$10:$N$464,8,FALSE))*1000,#N/A)</f>
        <v>0</v>
      </c>
      <c r="DF73" s="198">
        <f>IFERROR((VLOOKUP($A73,'20 21'!$F$10:$S$408,10,FALSE)/VLOOKUP($A73,'2020'!$F$10:$N$469,8,FALSE))*1000,#N/A)</f>
        <v>0.58835469551173625</v>
      </c>
      <c r="DG73" s="198">
        <f>IFERROR((VLOOKUP($A73,'21 22'!$F$10:$S$408,10,FALSE)/VLOOKUP($A73,'2021'!$F$10:$N$469,8,FALSE))*1000,#N/A)</f>
        <v>0</v>
      </c>
      <c r="DH73" s="198">
        <f>IFERROR((VLOOKUP($A73,'22 23'!$F$10:$S$408,10,FALSE)/VLOOKUP($A73,'2022'!$F$10:$N$469,8,FALSE))*1000,#N/A)</f>
        <v>0.58312438043034587</v>
      </c>
      <c r="DI73" s="196" t="e">
        <f>IFERROR((VLOOKUP($A73,'23 24'!$F$7:$S$408,10,FALSE)/VLOOKUP($A73,'2023'!$C$7:$N$469,9,FALSE))*1000,#N/A)</f>
        <v>#N/A</v>
      </c>
      <c r="DK73" s="198">
        <f>IFERROR((VLOOKUP($A73,'0910'!$F$10:$S$433,11,FALSE)/VLOOKUP($A73,'2010'!$C$5:$K$611,9,FALSE))*1000,#N/A)</f>
        <v>0</v>
      </c>
      <c r="DL73" s="198">
        <f>IFERROR((VLOOKUP($A73,'1011'!$F$10:$S$433,12,FALSE)/VLOOKUP($A73,'2011'!$C$5:$K$611,9,FALSE))*1000,#N/A)</f>
        <v>0</v>
      </c>
      <c r="DM73" s="198">
        <f>IFERROR((VLOOKUP($A73,'1112'!$F$10:$S$408,11,FALSE)/VLOOKUP($A73,'2012'!$F$10:$M$460,8,FALSE))*1000,#N/A)</f>
        <v>0</v>
      </c>
      <c r="DN73" s="198">
        <f>IFERROR((VLOOKUP($A73,'1213'!$F$10:$S$408,11,FALSE)/VLOOKUP($A73,'2013'!$F$10:$M$460,8,FALSE))*1000,#N/A)</f>
        <v>0</v>
      </c>
      <c r="DO73" s="198">
        <f>IFERROR((VLOOKUP($A73,'1314'!$F$10:$S$408,11,FALSE)/VLOOKUP($A73,'2014'!$F$10:$M$460,8,FALSE))*1000,#N/A)</f>
        <v>0</v>
      </c>
      <c r="DP73" s="198">
        <f>IFERROR((VLOOKUP($A73,'1415'!$F$10:$S$408,11,FALSE)/VLOOKUP($A73,'2015'!$F$10:$M$460,8,FALSE))*1000,#N/A)</f>
        <v>0</v>
      </c>
      <c r="DQ73" s="198">
        <f>IFERROR((VLOOKUP($A73,'1516'!$F$10:$S$408,11,FALSE)/VLOOKUP($A73,'2016'!$F$10:$M$460,8,FALSE))*1000,#N/A)</f>
        <v>0</v>
      </c>
      <c r="DR73" s="198">
        <f>IFERROR((VLOOKUP($A73,'1617'!$F$10:$S$408,11,FALSE)/VLOOKUP($A73,'2017'!$F$10:$M$460,8,FALSE))*1000,#N/A)</f>
        <v>0</v>
      </c>
      <c r="DS73" s="198">
        <f>IFERROR((VLOOKUP($A73,'1718'!$F$10:$S$408,11,FALSE)/VLOOKUP($A73,'2018'!$F$10:$N$460,9,FALSE))*1000,#N/A)</f>
        <v>0</v>
      </c>
      <c r="DT73" s="198">
        <f>IFERROR((VLOOKUP($A73,'1819'!$F$10:$S$408,11,FALSE)/VLOOKUP($A73,'2018'!$F$10:$N$460,9,FALSE))*1000,#N/A)</f>
        <v>0</v>
      </c>
      <c r="DU73" s="198">
        <f>IFERROR((VLOOKUP($A73,'1920'!$F$10:$S$408,11,FALSE)/VLOOKUP($A73,'2019'!$F$10:$N$464,8,FALSE))*1000,#N/A)</f>
        <v>0</v>
      </c>
      <c r="DV73" s="198">
        <f>IFERROR((VLOOKUP($A73,'20 21'!$F$10:$S$408,11,FALSE)/VLOOKUP($A73,'2020'!$F$10:$N$469,8,FALSE))*1000,#N/A)</f>
        <v>0</v>
      </c>
      <c r="DW73" s="198">
        <f>IFERROR((VLOOKUP($A73,'21 22'!$F$10:$S$408,11,FALSE)/VLOOKUP($A73,'2021'!$F$10:$N$469,8,FALSE))*1000,#N/A)</f>
        <v>0</v>
      </c>
      <c r="DX73" s="198">
        <f>IFERROR((VLOOKUP($A73,'22 23'!$F$10:$S$408,11,FALSE)/VLOOKUP($A73,'2022'!$F$10:$N$469,8,FALSE))*1000,#N/A)</f>
        <v>0</v>
      </c>
      <c r="DY73" s="196" t="e">
        <f>IFERROR((VLOOKUP($A73,'23 24'!$F$7:$S$408,11,FALSE)/VLOOKUP($A73,'2023'!$C$7:$N$469,9,FALSE))*1000,#N/A)</f>
        <v>#N/A</v>
      </c>
      <c r="EA73" s="198">
        <f>IFERROR((VLOOKUP($A73,'0910'!$F$10:$S$433,12,FALSE)/VLOOKUP($A73,'2010'!$C$5:$K$611,9,FALSE))*1000,#N/A)</f>
        <v>3.7071362372567194</v>
      </c>
      <c r="EB73" s="198">
        <f>IFERROR((VLOOKUP($A73,'1011'!$F$10:$S$433,13,FALSE)/VLOOKUP($A73,'2011'!$C$5:$K$611,9,FALSE))*1000,#N/A)</f>
        <v>2.7752081406105455</v>
      </c>
      <c r="EC73" s="198">
        <f>IFERROR((VLOOKUP($A73,'1112'!$F$10:$S$408,12,FALSE)/VLOOKUP($A73,'2012'!$F$10:$M$460,8,FALSE))*1000,#N/A)</f>
        <v>4.3116723129042187</v>
      </c>
      <c r="ED73" s="198">
        <f>IFERROR((VLOOKUP($A73,'1213'!$F$10:$S$408,12,FALSE)/VLOOKUP($A73,'2013'!$F$10:$M$460,8,FALSE))*1000,#N/A)</f>
        <v>3.9840637450199203</v>
      </c>
      <c r="EE73" s="198">
        <f>IFERROR((VLOOKUP($A73,'1314'!$F$10:$S$408,12,FALSE)/VLOOKUP($A73,'2014'!$F$10:$M$460,8,FALSE))*1000,#N/A)</f>
        <v>3.3567287152883734</v>
      </c>
      <c r="EF73" s="198">
        <f>IFERROR((VLOOKUP($A73,'1415'!$F$10:$S$408,12,FALSE)/VLOOKUP($A73,'2015'!$F$10:$M$460,8,FALSE))*1000,#N/A)</f>
        <v>3.3434650455927053</v>
      </c>
      <c r="EG73" s="198">
        <f>IFERROR((VLOOKUP($A73,'1516'!$F$10:$S$408,12,FALSE)/VLOOKUP($A73,'2016'!$F$10:$M$460,8,FALSE))*1000,#N/A)</f>
        <v>2.7247956403269753</v>
      </c>
      <c r="EH73" s="198">
        <f>IFERROR((VLOOKUP($A73,'1617'!$F$10:$S$408,12,FALSE)/VLOOKUP($A73,'2017'!$F$10:$M$460,8,FALSE))*1000,#N/A)</f>
        <v>3.6166365280289328</v>
      </c>
      <c r="EI73" s="198">
        <f>IFERROR((VLOOKUP($A73,'1718'!$F$10:$S$408,12,FALSE)/VLOOKUP($A73,'2018'!$F$10:$N$460,9,FALSE))*1000,#N/A)</f>
        <v>3.3013205282112845</v>
      </c>
      <c r="EJ73" s="198">
        <f>IFERROR((VLOOKUP($A73,'1819'!$F$10:$S$408,12,FALSE)/VLOOKUP($A73,'2018'!$F$10:$N$460,9,FALSE))*1000,#N/A)</f>
        <v>2.7010804321728692</v>
      </c>
      <c r="EK73" s="198">
        <f>IFERROR((VLOOKUP($A73,'1920'!$F$10:$S$408,12,FALSE)/VLOOKUP($A73,'2019'!$F$10:$N$464,8,FALSE))*1000,#N/A)</f>
        <v>3.2901624143810011</v>
      </c>
      <c r="EL73" s="198">
        <f>IFERROR((VLOOKUP($A73,'20 21'!$F$10:$S$408,12,FALSE)/VLOOKUP($A73,'2020'!$F$10:$N$469,8,FALSE))*1000,#N/A)</f>
        <v>3.5301281730704175</v>
      </c>
      <c r="EM73" s="198">
        <f>IFERROR((VLOOKUP($A73,'21 22'!$F$10:$S$408,12,FALSE)/VLOOKUP($A73,'2021'!$F$10:$N$469,8,FALSE))*1000,#N/A)</f>
        <v>3.2216494845360821</v>
      </c>
      <c r="EN73" s="198">
        <f>IFERROR((VLOOKUP($A73,'22 23'!$F$10:$S$408,12,FALSE)/VLOOKUP($A73,'2022'!$F$10:$N$469,8,FALSE))*1000,#N/A)</f>
        <v>3.7903084727972476</v>
      </c>
      <c r="EO73" s="196" t="e">
        <f>IFERROR((VLOOKUP($A73,'23 24'!$F$7:$S$408,12,FALSE)/VLOOKUP($A73,'2023'!$C$7:$N$469,9,FALSE))*1000,#N/A)</f>
        <v>#N/A</v>
      </c>
    </row>
    <row r="74" spans="1:145" x14ac:dyDescent="0.3">
      <c r="A74" t="s">
        <v>1014</v>
      </c>
      <c r="B74" t="s">
        <v>1743</v>
      </c>
      <c r="C74" t="str">
        <f>IF(VLOOKUP($A74,'0910'!$F$10:$L$433,1,FALSE)=VLOOKUP($A74,'2010'!$C$5:$K$611,1,FALSE),VLOOKUP($A74,'0910'!$F$10:$L$433,1,FALSE),FALSE)</f>
        <v>Corby</v>
      </c>
      <c r="D74" t="str">
        <f>IF(VLOOKUP($A74,'1011'!$F$10:$L$433,1,FALSE)=VLOOKUP($A74,'2011'!$C$5:$K$611,1,FALSE),VLOOKUP($A74,'1011'!$F$10:$L$433,1,FALSE),FALSE)</f>
        <v>Corby</v>
      </c>
      <c r="E74" t="str">
        <f>IF(VLOOKUP(A74,'1112'!$F$10:$L$408,1,FALSE)=VLOOKUP(A74,'2012'!$F$10:$M$460,1,FALSE),VLOOKUP(A74,'1112'!$F$10:$L$408,1,FALSE),FALSE)</f>
        <v>Corby</v>
      </c>
      <c r="F74" t="str">
        <f>IF(VLOOKUP($A74,'1213'!$F$10:$L$408,1,FALSE)=VLOOKUP($A74,'2013'!$F$10:$M$460,1,FALSE),VLOOKUP($A74,'1213'!$F$10:$L$408,1,FALSE),FALSE)</f>
        <v>Corby</v>
      </c>
      <c r="G74" t="str">
        <f>IF(VLOOKUP($A74,'1314'!$F$10:$L$408,1,FALSE)=VLOOKUP($A74,'2014'!$F$10:$M$460,1,FALSE),VLOOKUP($A74,'1314'!$F$10:$L$408,1,FALSE),FALSE)</f>
        <v>Corby</v>
      </c>
      <c r="H74" t="str">
        <f>IF(VLOOKUP($A74,'1415'!$F$10:$L$408,1,FALSE)=VLOOKUP($A74,'2015'!$F$10:$M$460,1,FALSE),VLOOKUP($A74,'1415'!$F$10:$L$408,1,FALSE),FALSE)</f>
        <v>Corby</v>
      </c>
      <c r="I74" t="str">
        <f>IF(VLOOKUP($A74,'1516'!$F$10:$L$408,1,FALSE)=VLOOKUP($A74,'2015'!$F$10:$M$460,1,FALSE),VLOOKUP($A74,'1516'!$F$10:$L$408,1,FALSE),FALSE)</f>
        <v>Corby</v>
      </c>
      <c r="J74" t="str">
        <f>IF(VLOOKUP($A74,'1617'!$F$10:$L$408,1,FALSE)=VLOOKUP($A74,'2016'!$F$10:$M$460,1,FALSE),VLOOKUP($A74,'1617'!$F$10:$L$408,1,FALSE),FALSE)</f>
        <v>Corby</v>
      </c>
      <c r="K74" t="str">
        <f>IF(VLOOKUP($A74,'1718'!$F$10:$M$408,1,FALSE)=VLOOKUP($A74,'2017'!$F$10:$M$460,1,FALSE),VLOOKUP($A74,'1718'!$F$10:$M$408,1,FALSE),FALSE)</f>
        <v>Corby</v>
      </c>
      <c r="L74" t="str">
        <f>IF(VLOOKUP($A74,'1819'!$F$10:$M$408,1,FALSE)=VLOOKUP($A74,'2018'!$F$10:$M$460,1,FALSE),VLOOKUP($A74,'1819'!$F$10:$M$408,1,FALSE),FALSE)</f>
        <v>Corby</v>
      </c>
      <c r="M74" t="str">
        <f>IF(VLOOKUP($A74,'1920'!$F$10:$M$408,1,FALSE)=VLOOKUP($A74,'2019'!$F$10:$M$464,1,FALSE),VLOOKUP($A74,'1920'!$F$10:$M$408,1,FALSE),FALSE)</f>
        <v>Corby</v>
      </c>
      <c r="N74" t="str">
        <f>IF(VLOOKUP($A74,'20 21'!$F$10:$N$408,1,FALSE)=VLOOKUP($A74,'2020'!$F$10:$O$468,1,FALSE),VLOOKUP($A74,'20 21'!$F$10:$N$408,1,FALSE),FALSE)</f>
        <v>Corby</v>
      </c>
      <c r="O74" t="e">
        <f>IF(VLOOKUP($A74,'21 22'!$F$10:$N$408,1,FALSE)=VLOOKUP($A74,'2021'!$F$10:$O$471,1,FALSE),VLOOKUP($A74,'21 22'!$F$10:$N$408,1,FALSE),FALSE)</f>
        <v>#N/A</v>
      </c>
      <c r="P74" t="e">
        <f>IF(VLOOKUP($A74,'22 23'!$F$10:$N$408,1,FALSE)=VLOOKUP($A74,'2022'!$F$10:$O$468,1,FALSE),VLOOKUP($A74,'22 23'!$F$10:$N$408,1,FALSE),FALSE)</f>
        <v>#N/A</v>
      </c>
      <c r="Q74" t="e">
        <f>IF(VLOOKUP($A74,'23 24'!$F$7:$N$408,1,FALSE)=VLOOKUP($A74,'2023'!$C$7:$O$468,1,FALSE),VLOOKUP($A74,'23 24'!$F$7:$N$408,1,FALSE),FALSE)</f>
        <v>#N/A</v>
      </c>
      <c r="S74" s="196">
        <f>IFERROR((VLOOKUP($A74,'0910'!$F$10:$L$433,4,FALSE)/VLOOKUP($A74,'2010'!$C$5:$K$611,9,FALSE))*1000,#N/A)</f>
        <v>11.695906432748536</v>
      </c>
      <c r="T74" s="196">
        <f>IFERROR((VLOOKUP($A74,'1011'!$F$10:$L$433,4,FALSE)/VLOOKUP($A74,'2011'!$C$5:$K$611,9,FALSE))*1000,#N/A)</f>
        <v>19.480519480519479</v>
      </c>
      <c r="U74" s="196">
        <f>IFERROR((VLOOKUP($A74,'1112'!$F$10:$L$408,4,FALSE)/VLOOKUP($A74,'2012'!$F$10:$M$460,8,FALSE))*1000,#N/A)</f>
        <v>10.127531882970741</v>
      </c>
      <c r="V74" s="196">
        <f>IFERROR((VLOOKUP($A74,'1213'!$F$10:$L$408,4,FALSE)/VLOOKUP($A74,'2013'!$F$10:$M$460,8,FALSE))*1000,#N/A)</f>
        <v>8.8397790055248624</v>
      </c>
      <c r="W74" s="196">
        <f>IFERROR((VLOOKUP($A74,'1314'!$F$10:$L$408,4,FALSE)/VLOOKUP($A74,'2014'!$F$10:$M$460,8,FALSE))*1000,#N/A)</f>
        <v>10.553129548762737</v>
      </c>
      <c r="X74" s="196">
        <f>IFERROR((VLOOKUP($A74,'1415'!$F$10:$L$408,4,FALSE)/VLOOKUP($A74,'2015'!$F$10:$M$460,8,FALSE))*1000,#N/A)</f>
        <v>12.917115177610334</v>
      </c>
      <c r="Y74" s="196">
        <f>IFERROR((VLOOKUP($A74,'1516'!$F$10:$L$408,4,FALSE)/VLOOKUP($A74,'2016'!$F$10:$M$460,8,FALSE))*1000,#N/A)</f>
        <v>9.9150141643059495</v>
      </c>
      <c r="Z74" s="196">
        <f>IFERROR((VLOOKUP($A74,'1617'!$F$10:$L$408,4,FALSE)/VLOOKUP($A74,'2017'!$F$10:$M$460,8,FALSE))*1000,#N/A)</f>
        <v>15.029709891646277</v>
      </c>
      <c r="AA74" s="196">
        <f>IFERROR((VLOOKUP($A74,'1718'!$F$10:$L$408,4,FALSE)/VLOOKUP($A74,'2018'!$F$10:$N$460,9,FALSE))*1000,#N/A)</f>
        <v>15.748031496062993</v>
      </c>
      <c r="AB74" s="196">
        <f>IFERROR((VLOOKUP($A74,'1819'!$F$10:$L$408,4,FALSE)/VLOOKUP($A74,'2018'!$F$10:$N$460,9,FALSE))*1000,#N/A)</f>
        <v>10.955152345087297</v>
      </c>
      <c r="AC74" s="196">
        <f>IFERROR((VLOOKUP($A74,'1920'!$F$10:$L$408,4,FALSE)/VLOOKUP($A74,'2019'!$F$10:$N$464,8,FALSE))*1000,#N/A)</f>
        <v>10.05294551303532</v>
      </c>
      <c r="AD74" s="196">
        <f>IFERROR((VLOOKUP($A74,'20 21'!$F$10:$M$408,4,FALSE)/VLOOKUP($A74,'2020'!$F$10:$N$469,8,FALSE))*1000,#N/A)</f>
        <v>8.872064825220324</v>
      </c>
      <c r="AE74" s="196" t="e">
        <f>IFERROR((VLOOKUP($A74,'21 22'!$F$10:$M$408,4,FALSE)/VLOOKUP($A74,'2021'!$F$10:$N$469,8,FALSE))*1000,#N/A)</f>
        <v>#N/A</v>
      </c>
      <c r="AF74" s="196" t="e">
        <f>IFERROR((VLOOKUP($A74,'22 23'!$F$10:$M$408,4,FALSE)/VLOOKUP($A74,'2022'!$F$10:$N$469,8,FALSE))*1000,#N/A)</f>
        <v>#N/A</v>
      </c>
      <c r="AG74" s="196" t="e">
        <f>IFERROR((VLOOKUP($A74,'23 24'!$F$7:$M$408,4,FALSE)/VLOOKUP($A74,'2023'!$C$7:$N$469,9,FALSE))*1000,#N/A)</f>
        <v>#N/A</v>
      </c>
      <c r="AI74" s="196">
        <f>IFERROR((VLOOKUP($A74,'0910'!$F$10:$L$433,5,FALSE)/VLOOKUP($A74,'2010'!$C$5:$K$611,9,FALSE))*1000,#N/A)</f>
        <v>2.3391812865497075</v>
      </c>
      <c r="AJ74" s="196">
        <f>IFERROR((VLOOKUP($A74,'1011'!$F$10:$L$433,5,FALSE)/VLOOKUP($A74,'2011'!$C$5:$K$611,9,FALSE))*1000,#N/A)</f>
        <v>0.76394194041252861</v>
      </c>
      <c r="AK74" s="196">
        <f>IFERROR((VLOOKUP($A74,'1112'!$F$10:$L$408,5,FALSE)/VLOOKUP($A74,'2012'!$F$10:$M$460,8,FALSE))*1000,#N/A)</f>
        <v>0.75018754688672173</v>
      </c>
      <c r="AL74" s="196">
        <f>IFERROR((VLOOKUP($A74,'1213'!$F$10:$L$408,5,FALSE)/VLOOKUP($A74,'2013'!$F$10:$M$460,8,FALSE))*1000,#N/A)</f>
        <v>1.4732965009208103</v>
      </c>
      <c r="AM74" s="196">
        <f>IFERROR((VLOOKUP($A74,'1314'!$F$10:$L$408,5,FALSE)/VLOOKUP($A74,'2014'!$F$10:$M$460,8,FALSE))*1000,#N/A)</f>
        <v>1.0917030567685588</v>
      </c>
      <c r="AN74" s="196">
        <f>IFERROR((VLOOKUP($A74,'1415'!$F$10:$L$408,5,FALSE)/VLOOKUP($A74,'2015'!$F$10:$M$460,8,FALSE))*1000,#N/A)</f>
        <v>0.71761750986724082</v>
      </c>
      <c r="AO74" s="196">
        <f>IFERROR((VLOOKUP($A74,'1516'!$F$10:$L$408,5,FALSE)/VLOOKUP($A74,'2016'!$F$10:$M$460,8,FALSE))*1000,#N/A)</f>
        <v>0</v>
      </c>
      <c r="AP74" s="196">
        <f>IFERROR((VLOOKUP($A74,'1617'!$F$10:$L$408,5,FALSE)/VLOOKUP($A74,'2017'!$F$10:$M$460,8,FALSE))*1000,#N/A)</f>
        <v>0</v>
      </c>
      <c r="AQ74" s="196">
        <f>IFERROR((VLOOKUP($A74,'1718'!$F$10:$L$408,5,FALSE)/VLOOKUP($A74,'2018'!$F$10:$N$460,9,FALSE))*1000,#N/A)</f>
        <v>0.68469702156795609</v>
      </c>
      <c r="AR74" s="196">
        <f>IFERROR((VLOOKUP($A74,'1819'!$F$10:$L$408,5,FALSE)/VLOOKUP($A74,'2018'!$F$10:$N$460,9,FALSE))*1000,#N/A)</f>
        <v>0.34234851078397804</v>
      </c>
      <c r="AS74" s="196">
        <f>IFERROR((VLOOKUP($A74,'1920'!$F$10:$L$408,5,FALSE)/VLOOKUP($A74,'2019'!$F$10:$N$464,8,FALSE))*1000,#N/A)</f>
        <v>3.015883653910596</v>
      </c>
      <c r="AT74" s="196">
        <f>IFERROR((VLOOKUP($A74,'20 21'!$F$10:$L$408,5,FALSE)/VLOOKUP($A74,'2020'!$F$10:$N$469,8,FALSE))*1000,#N/A)</f>
        <v>1.6429749676333933</v>
      </c>
      <c r="AU74" s="196" t="e">
        <f>IFERROR((VLOOKUP($A74,'21 22'!$F$10:$L$408,5,FALSE)/VLOOKUP($A74,'2021'!$F$10:$N$469,8,FALSE))*1000,#N/A)</f>
        <v>#N/A</v>
      </c>
      <c r="AV74" s="196" t="e">
        <f>IFERROR((VLOOKUP($A74,'22 23'!$F$10:$L$408,5,FALSE)/VLOOKUP($A74,'2022'!$F$10:$N$469,8,FALSE))*1000,#N/A)</f>
        <v>#N/A</v>
      </c>
      <c r="AW74" s="196" t="e">
        <f>IFERROR((VLOOKUP($A74,'23 24'!$F$7:$M$408,5,FALSE)/VLOOKUP($A74,'2023'!$C$7:$N$469,9,FALSE))*1000,#N/A)</f>
        <v>#N/A</v>
      </c>
      <c r="AY74" s="196">
        <f>IFERROR((VLOOKUP($A74,'0910'!$F$10:$L$433,6,FALSE)/VLOOKUP($A74,'2010'!$C$5:$K$611,9,FALSE))*1000,#N/A)</f>
        <v>0</v>
      </c>
      <c r="AZ74" s="196">
        <f>IFERROR((VLOOKUP($A74,'1011'!$F$10:$L$433,6,FALSE)/VLOOKUP($A74,'2011'!$C$5:$K$611,9,FALSE))*1000,#N/A)</f>
        <v>3.0557677616501144</v>
      </c>
      <c r="BA74" s="196">
        <f>IFERROR((VLOOKUP($A74,'1112'!$F$10:$L$408,6,FALSE)/VLOOKUP($A74,'2012'!$F$10:$M$460,8,FALSE))*1000,#N/A)</f>
        <v>0.37509377344336087</v>
      </c>
      <c r="BB74" s="196">
        <f>IFERROR((VLOOKUP($A74,'1213'!$F$10:$L$408,6,FALSE)/VLOOKUP($A74,'2013'!$F$10:$M$460,8,FALSE))*1000,#N/A)</f>
        <v>0</v>
      </c>
      <c r="BC74" s="196">
        <f>IFERROR((VLOOKUP($A74,'1314'!$F$10:$L$408,6,FALSE)/VLOOKUP($A74,'2014'!$F$10:$M$460,8,FALSE))*1000,#N/A)</f>
        <v>0.36390101892285298</v>
      </c>
      <c r="BD74" s="196">
        <f>IFERROR((VLOOKUP($A74,'1415'!$F$10:$L$408,6,FALSE)/VLOOKUP($A74,'2015'!$F$10:$M$460,8,FALSE))*1000,#N/A)</f>
        <v>1.7940437746681019</v>
      </c>
      <c r="BE74" s="196">
        <f>IFERROR((VLOOKUP($A74,'1516'!$F$10:$L$408,6,FALSE)/VLOOKUP($A74,'2016'!$F$10:$M$460,8,FALSE))*1000,#N/A)</f>
        <v>0</v>
      </c>
      <c r="BF74" s="196">
        <f>IFERROR((VLOOKUP($A74,'1617'!$F$10:$L$408,6,FALSE)/VLOOKUP($A74,'2017'!$F$10:$M$460,8,FALSE))*1000,#N/A)</f>
        <v>0</v>
      </c>
      <c r="BG74" s="196">
        <f>IFERROR((VLOOKUP($A74,'1718'!$F$10:$L$408,6,FALSE)/VLOOKUP($A74,'2018'!$F$10:$N$460,9,FALSE))*1000,#N/A)</f>
        <v>0.68469702156795609</v>
      </c>
      <c r="BH74" s="196">
        <f>IFERROR((VLOOKUP($A74,'1819'!$F$10:$L$408,6,FALSE)/VLOOKUP($A74,'2018'!$F$10:$N$460,9,FALSE))*1000,#N/A)</f>
        <v>0</v>
      </c>
      <c r="BI74" s="196">
        <f>IFERROR((VLOOKUP($A74,'1920'!$F$10:$L$408,6,FALSE)/VLOOKUP($A74,'2019'!$F$10:$N$464,8,FALSE))*1000,#N/A)</f>
        <v>0</v>
      </c>
      <c r="BJ74" s="196">
        <f>IFERROR((VLOOKUP($A74,'20 21'!$F$10:$L$408,6,FALSE)/VLOOKUP($A74,'2020'!$F$10:$N$469,8,FALSE))*1000,#N/A)</f>
        <v>0</v>
      </c>
      <c r="BK74" s="196" t="e">
        <f>IFERROR((VLOOKUP($A74,'21 22'!$F$10:$L$408,6,FALSE)/VLOOKUP($A74,'2021'!$F$10:$N$469,8,FALSE))*1000,#N/A)</f>
        <v>#N/A</v>
      </c>
      <c r="BL74" s="196" t="e">
        <f>IFERROR((VLOOKUP($A74,'22 23'!$F$10:$L$408,6,FALSE)/VLOOKUP($A74,'2022'!$F$10:$N$469,8,FALSE))*1000,#N/A)</f>
        <v>#N/A</v>
      </c>
      <c r="BM74" s="196" t="e">
        <f>IFERROR((VLOOKUP($A74,'23 24'!$F$7:$M$408,6,FALSE)/VLOOKUP($A74,'2023'!$C$7:$N$469,9,FALSE))*1000,#N/A)</f>
        <v>#N/A</v>
      </c>
      <c r="BO74" s="196">
        <f>IFERROR((VLOOKUP($A74,'0910'!$F$10:$L$433,7,FALSE)/VLOOKUP($A74,'2010'!$C$5:$K$611,9,FALSE))*1000,#N/A)</f>
        <v>14.035087719298247</v>
      </c>
      <c r="BP74" s="196">
        <f>IFERROR((VLOOKUP($A74,'1011'!$F$10:$L$433,7,FALSE)/VLOOKUP($A74,'2011'!$C$5:$K$611,9,FALSE))*1000,#N/A)</f>
        <v>23.300229182582125</v>
      </c>
      <c r="BQ74" s="196">
        <f>IFERROR((VLOOKUP($A74,'1112'!$F$10:$L$408,7,FALSE)/VLOOKUP($A74,'2012'!$F$10:$M$460,8,FALSE))*1000,#N/A)</f>
        <v>11.252813203300825</v>
      </c>
      <c r="BR74" s="196">
        <f>IFERROR((VLOOKUP($A74,'1213'!$F$10:$L$408,7,FALSE)/VLOOKUP($A74,'2013'!$F$10:$M$460,8,FALSE))*1000,#N/A)</f>
        <v>10.681399631675875</v>
      </c>
      <c r="BS74" s="196">
        <f>IFERROR((VLOOKUP($A74,'1314'!$F$10:$L$408,7,FALSE)/VLOOKUP($A74,'2014'!$F$10:$M$460,8,FALSE))*1000,#N/A)</f>
        <v>12.008733624454148</v>
      </c>
      <c r="BT74" s="196">
        <f>IFERROR((VLOOKUP($A74,'1415'!$F$10:$L$408,7,FALSE)/VLOOKUP($A74,'2015'!$F$10:$M$460,8,FALSE))*1000,#N/A)</f>
        <v>15.428776462145676</v>
      </c>
      <c r="BU74" s="196">
        <f>IFERROR((VLOOKUP($A74,'1516'!$F$10:$L$408,7,FALSE)/VLOOKUP($A74,'2016'!$F$10:$M$460,8,FALSE))*1000,#N/A)</f>
        <v>9.9150141643059495</v>
      </c>
      <c r="BV74" s="196">
        <f>IFERROR((VLOOKUP($A74,'1617'!$F$10:$L$408,7,FALSE)/VLOOKUP($A74,'2017'!$F$10:$M$460,8,FALSE))*1000,#N/A)</f>
        <v>15.029709891646277</v>
      </c>
      <c r="BW74" s="196">
        <f>IFERROR((VLOOKUP($A74,'1718'!$F$10:$L$408,7,FALSE)/VLOOKUP($A74,'2018'!$F$10:$N$460,9,FALSE))*1000,#N/A)</f>
        <v>17.117425539198901</v>
      </c>
      <c r="BX74" s="196">
        <f>IFERROR((VLOOKUP($A74,'1819'!$F$10:$L$408,7,FALSE)/VLOOKUP($A74,'2018'!$F$10:$N$460,9,FALSE))*1000,#N/A)</f>
        <v>11.297500855871277</v>
      </c>
      <c r="BY74" s="196">
        <f>IFERROR((VLOOKUP($A74,'1920'!$F$10:$L$408,7,FALSE)/VLOOKUP($A74,'2019'!$F$10:$N$464,8,FALSE))*1000,#N/A)</f>
        <v>13.40392735071376</v>
      </c>
      <c r="BZ74" s="196">
        <f>IFERROR((VLOOKUP($A74,'20 21'!$F$10:$L$408,7,FALSE)/VLOOKUP($A74,'2020'!$F$10:$N$469,8,FALSE))*1000,#N/A)</f>
        <v>10.515039792853717</v>
      </c>
      <c r="CA74" s="196" t="e">
        <f>IFERROR((VLOOKUP($A74,'21 22'!$F$10:$L$408,7,FALSE)/VLOOKUP($A74,'2021'!$F$10:$N$469,8,FALSE))*1000,#N/A)</f>
        <v>#N/A</v>
      </c>
      <c r="CB74" s="196" t="e">
        <f>IFERROR((VLOOKUP($A74,'22 23'!$F$10:$L$408,7,FALSE)/VLOOKUP($A74,'2022'!$F$10:$N$469,8,FALSE))*1000,#N/A)</f>
        <v>#N/A</v>
      </c>
      <c r="CC74" s="196" t="e">
        <f>IFERROR((VLOOKUP($A74,'23 24'!$F$7:$M$408,7,FALSE)/VLOOKUP($A74,'2023'!$C$7:$N$469,9,FALSE))*1000,#N/A)</f>
        <v>#N/A</v>
      </c>
      <c r="CE74" s="198">
        <f>IFERROR((VLOOKUP($A74,'0910'!$F$10:$S$433,9,FALSE)/VLOOKUP($A74,'2010'!$C$5:$K$611,9,FALSE))*1000,#N/A)</f>
        <v>11.306042884990253</v>
      </c>
      <c r="CF74" s="198">
        <f>IFERROR((VLOOKUP($A74,'1011'!$F$10:$S$433,10,FALSE)/VLOOKUP($A74,'2011'!$C$5:$K$611,9,FALSE))*1000,#N/A)</f>
        <v>18.334606569900689</v>
      </c>
      <c r="CG74" s="198">
        <f>IFERROR((VLOOKUP($A74,'1112'!$F$10:$S$408,9,FALSE)/VLOOKUP($A74,'2012'!$F$10:$M$460,8,FALSE))*1000,#N/A)</f>
        <v>13.50337584396099</v>
      </c>
      <c r="CH74" s="198">
        <f>IFERROR((VLOOKUP($A74,'1213'!$F$10:$S$408,9,FALSE)/VLOOKUP($A74,'2013'!$F$10:$M$460,8,FALSE))*1000,#N/A)</f>
        <v>10.681399631675875</v>
      </c>
      <c r="CI74" s="198">
        <f>IFERROR((VLOOKUP($A74,'1314'!$F$10:$S$408,9,FALSE)/VLOOKUP($A74,'2014'!$F$10:$M$460,8,FALSE))*1000,#N/A)</f>
        <v>12.008733624454148</v>
      </c>
      <c r="CJ74" s="198">
        <f>IFERROR((VLOOKUP($A74,'1415'!$F$10:$S$408,9,FALSE)/VLOOKUP($A74,'2015'!$F$10:$M$460,8,FALSE))*1000,#N/A)</f>
        <v>11.840688912809473</v>
      </c>
      <c r="CK74" s="198">
        <f>IFERROR((VLOOKUP($A74,'1516'!$F$10:$S$408,9,FALSE)/VLOOKUP($A74,'2016'!$F$10:$M$460,8,FALSE))*1000,#N/A)</f>
        <v>11.3314447592068</v>
      </c>
      <c r="CL74" s="198">
        <f>IFERROR((VLOOKUP($A74,'1617'!$F$10:$S$408,9,FALSE)/VLOOKUP($A74,'2017'!$F$10:$M$460,8,FALSE))*1000,#N/A)</f>
        <v>10.485844110450891</v>
      </c>
      <c r="CM74" s="198">
        <f>IFERROR((VLOOKUP($A74,'1718'!$F$10:$S$408,9,FALSE)/VLOOKUP($A74,'2018'!$F$10:$N$460,9,FALSE))*1000,#N/A)</f>
        <v>18.144471071550839</v>
      </c>
      <c r="CN74" s="198">
        <f>IFERROR((VLOOKUP($A74,'1819'!$F$10:$S$408,9,FALSE)/VLOOKUP($A74,'2018'!$F$10:$N$460,9,FALSE))*1000,#N/A)</f>
        <v>20.540910647038686</v>
      </c>
      <c r="CO74" s="198">
        <f>IFERROR((VLOOKUP($A74,'1920'!$F$10:$S$408,9,FALSE)/VLOOKUP($A74,'2019'!$F$10:$N$464,8,FALSE))*1000,#N/A)</f>
        <v>11.05824006433885</v>
      </c>
      <c r="CP74" s="198">
        <f>IFERROR((VLOOKUP($A74,'20 21'!$F$10:$S$408,9,FALSE)/VLOOKUP($A74,'2020'!$F$10:$N$469,8,FALSE))*1000,#N/A)</f>
        <v>10.515039792853717</v>
      </c>
      <c r="CQ74" s="198" t="e">
        <f>IFERROR((VLOOKUP($A74,'21 22'!$F$10:$S$408,9,FALSE)/VLOOKUP($A74,'2021'!$F$10:$N$469,8,FALSE))*1000,#N/A)</f>
        <v>#N/A</v>
      </c>
      <c r="CR74" s="198" t="e">
        <f>IFERROR((VLOOKUP($A74,'22 23'!$F$10:$S$408,9,FALSE)/VLOOKUP($A74,'2022'!$F$10:$N$469,8,FALSE))*1000,#N/A)</f>
        <v>#N/A</v>
      </c>
      <c r="CS74" s="196" t="e">
        <f>IFERROR((VLOOKUP($A74,'23 24'!$F$7:$S$408,9,FALSE)/VLOOKUP($A74,'2023'!$C$7:$N$469,9,FALSE))*1000,#N/A)</f>
        <v>#N/A</v>
      </c>
      <c r="CU74" s="198">
        <f>IFERROR((VLOOKUP($A74,'0910'!$F$10:$S$433,10,FALSE)/VLOOKUP($A74,'2010'!$C$5:$K$611,9,FALSE))*1000,#N/A)</f>
        <v>2.3391812865497075</v>
      </c>
      <c r="CV74" s="198">
        <f>IFERROR((VLOOKUP($A74,'1011'!$F$10:$S$433,11,FALSE)/VLOOKUP($A74,'2011'!$C$5:$K$611,9,FALSE))*1000,#N/A)</f>
        <v>2.2918258212375862</v>
      </c>
      <c r="CW74" s="198">
        <f>IFERROR((VLOOKUP($A74,'1112'!$F$10:$S$408,10,FALSE)/VLOOKUP($A74,'2012'!$F$10:$M$460,8,FALSE))*1000,#N/A)</f>
        <v>0.37509377344336087</v>
      </c>
      <c r="CX74" s="198">
        <f>IFERROR((VLOOKUP($A74,'1213'!$F$10:$S$408,10,FALSE)/VLOOKUP($A74,'2013'!$F$10:$M$460,8,FALSE))*1000,#N/A)</f>
        <v>3.3149171270718232</v>
      </c>
      <c r="CY74" s="198">
        <f>IFERROR((VLOOKUP($A74,'1314'!$F$10:$S$408,10,FALSE)/VLOOKUP($A74,'2014'!$F$10:$M$460,8,FALSE))*1000,#N/A)</f>
        <v>0</v>
      </c>
      <c r="CZ74" s="198">
        <f>IFERROR((VLOOKUP($A74,'1415'!$F$10:$S$408,10,FALSE)/VLOOKUP($A74,'2015'!$F$10:$M$460,8,FALSE))*1000,#N/A)</f>
        <v>1.0764262648008611</v>
      </c>
      <c r="DA74" s="198">
        <f>IFERROR((VLOOKUP($A74,'1516'!$F$10:$S$408,10,FALSE)/VLOOKUP($A74,'2016'!$F$10:$M$460,8,FALSE))*1000,#N/A)</f>
        <v>2.1246458923512752</v>
      </c>
      <c r="DB74" s="198">
        <f>IFERROR((VLOOKUP($A74,'1617'!$F$10:$S$408,10,FALSE)/VLOOKUP($A74,'2017'!$F$10:$M$460,8,FALSE))*1000,#N/A)</f>
        <v>1.3981125480601186</v>
      </c>
      <c r="DC74" s="198">
        <f>IFERROR((VLOOKUP($A74,'1718'!$F$10:$S$408,10,FALSE)/VLOOKUP($A74,'2018'!$F$10:$N$460,9,FALSE))*1000,#N/A)</f>
        <v>0.68469702156795609</v>
      </c>
      <c r="DD74" s="198">
        <f>IFERROR((VLOOKUP($A74,'1819'!$F$10:$S$408,10,FALSE)/VLOOKUP($A74,'2018'!$F$10:$N$460,9,FALSE))*1000,#N/A)</f>
        <v>2.3964395754878467</v>
      </c>
      <c r="DE74" s="198">
        <f>IFERROR((VLOOKUP($A74,'1920'!$F$10:$S$408,10,FALSE)/VLOOKUP($A74,'2019'!$F$10:$N$464,8,FALSE))*1000,#N/A)</f>
        <v>1.3403927350713758</v>
      </c>
      <c r="DF74" s="198">
        <f>IFERROR((VLOOKUP($A74,'20 21'!$F$10:$S$408,10,FALSE)/VLOOKUP($A74,'2020'!$F$10:$N$469,8,FALSE))*1000,#N/A)</f>
        <v>2.3001649546867506</v>
      </c>
      <c r="DG74" s="198" t="e">
        <f>IFERROR((VLOOKUP($A74,'21 22'!$F$10:$S$408,10,FALSE)/VLOOKUP($A74,'2021'!$F$10:$N$469,8,FALSE))*1000,#N/A)</f>
        <v>#N/A</v>
      </c>
      <c r="DH74" s="198" t="e">
        <f>IFERROR((VLOOKUP($A74,'22 23'!$F$10:$S$408,10,FALSE)/VLOOKUP($A74,'2022'!$F$10:$N$469,8,FALSE))*1000,#N/A)</f>
        <v>#N/A</v>
      </c>
      <c r="DI74" s="196" t="e">
        <f>IFERROR((VLOOKUP($A74,'23 24'!$F$7:$S$408,10,FALSE)/VLOOKUP($A74,'2023'!$C$7:$N$469,9,FALSE))*1000,#N/A)</f>
        <v>#N/A</v>
      </c>
      <c r="DK74" s="198">
        <f>IFERROR((VLOOKUP($A74,'0910'!$F$10:$S$433,11,FALSE)/VLOOKUP($A74,'2010'!$C$5:$K$611,9,FALSE))*1000,#N/A)</f>
        <v>0</v>
      </c>
      <c r="DL74" s="198">
        <f>IFERROR((VLOOKUP($A74,'1011'!$F$10:$S$433,12,FALSE)/VLOOKUP($A74,'2011'!$C$5:$K$611,9,FALSE))*1000,#N/A)</f>
        <v>1.5278838808250572</v>
      </c>
      <c r="DM74" s="198">
        <f>IFERROR((VLOOKUP($A74,'1112'!$F$10:$S$408,11,FALSE)/VLOOKUP($A74,'2012'!$F$10:$M$460,8,FALSE))*1000,#N/A)</f>
        <v>1.1252813203300824</v>
      </c>
      <c r="DN74" s="198">
        <f>IFERROR((VLOOKUP($A74,'1213'!$F$10:$S$408,11,FALSE)/VLOOKUP($A74,'2013'!$F$10:$M$460,8,FALSE))*1000,#N/A)</f>
        <v>0</v>
      </c>
      <c r="DO74" s="198">
        <f>IFERROR((VLOOKUP($A74,'1314'!$F$10:$S$408,11,FALSE)/VLOOKUP($A74,'2014'!$F$10:$M$460,8,FALSE))*1000,#N/A)</f>
        <v>0</v>
      </c>
      <c r="DP74" s="198">
        <f>IFERROR((VLOOKUP($A74,'1415'!$F$10:$S$408,11,FALSE)/VLOOKUP($A74,'2015'!$F$10:$M$460,8,FALSE))*1000,#N/A)</f>
        <v>0.35880875493362041</v>
      </c>
      <c r="DQ74" s="198">
        <f>IFERROR((VLOOKUP($A74,'1516'!$F$10:$S$408,11,FALSE)/VLOOKUP($A74,'2016'!$F$10:$M$460,8,FALSE))*1000,#N/A)</f>
        <v>1.41643059490085</v>
      </c>
      <c r="DR74" s="198">
        <f>IFERROR((VLOOKUP($A74,'1617'!$F$10:$S$408,11,FALSE)/VLOOKUP($A74,'2017'!$F$10:$M$460,8,FALSE))*1000,#N/A)</f>
        <v>0</v>
      </c>
      <c r="DS74" s="198">
        <f>IFERROR((VLOOKUP($A74,'1718'!$F$10:$S$408,11,FALSE)/VLOOKUP($A74,'2018'!$F$10:$N$460,9,FALSE))*1000,#N/A)</f>
        <v>1.0270455323519343</v>
      </c>
      <c r="DT74" s="198">
        <f>IFERROR((VLOOKUP($A74,'1819'!$F$10:$S$408,11,FALSE)/VLOOKUP($A74,'2018'!$F$10:$N$460,9,FALSE))*1000,#N/A)</f>
        <v>0</v>
      </c>
      <c r="DU74" s="198">
        <f>IFERROR((VLOOKUP($A74,'1920'!$F$10:$S$408,11,FALSE)/VLOOKUP($A74,'2019'!$F$10:$N$464,8,FALSE))*1000,#N/A)</f>
        <v>0</v>
      </c>
      <c r="DV74" s="198">
        <f>IFERROR((VLOOKUP($A74,'20 21'!$F$10:$S$408,11,FALSE)/VLOOKUP($A74,'2020'!$F$10:$N$469,8,FALSE))*1000,#N/A)</f>
        <v>0</v>
      </c>
      <c r="DW74" s="198" t="e">
        <f>IFERROR((VLOOKUP($A74,'21 22'!$F$10:$S$408,11,FALSE)/VLOOKUP($A74,'2021'!$F$10:$N$469,8,FALSE))*1000,#N/A)</f>
        <v>#N/A</v>
      </c>
      <c r="DX74" s="198" t="e">
        <f>IFERROR((VLOOKUP($A74,'22 23'!$F$10:$S$408,11,FALSE)/VLOOKUP($A74,'2022'!$F$10:$N$469,8,FALSE))*1000,#N/A)</f>
        <v>#N/A</v>
      </c>
      <c r="DY74" s="196" t="e">
        <f>IFERROR((VLOOKUP($A74,'23 24'!$F$7:$S$408,11,FALSE)/VLOOKUP($A74,'2023'!$C$7:$N$469,9,FALSE))*1000,#N/A)</f>
        <v>#N/A</v>
      </c>
      <c r="EA74" s="198">
        <f>IFERROR((VLOOKUP($A74,'0910'!$F$10:$S$433,12,FALSE)/VLOOKUP($A74,'2010'!$C$5:$K$611,9,FALSE))*1000,#N/A)</f>
        <v>13.64522417153996</v>
      </c>
      <c r="EB74" s="198">
        <f>IFERROR((VLOOKUP($A74,'1011'!$F$10:$S$433,13,FALSE)/VLOOKUP($A74,'2011'!$C$5:$K$611,9,FALSE))*1000,#N/A)</f>
        <v>22.154316271963332</v>
      </c>
      <c r="EC74" s="198">
        <f>IFERROR((VLOOKUP($A74,'1112'!$F$10:$S$408,12,FALSE)/VLOOKUP($A74,'2012'!$F$10:$M$460,8,FALSE))*1000,#N/A)</f>
        <v>15.378844711177795</v>
      </c>
      <c r="ED74" s="198">
        <f>IFERROR((VLOOKUP($A74,'1213'!$F$10:$S$408,12,FALSE)/VLOOKUP($A74,'2013'!$F$10:$M$460,8,FALSE))*1000,#N/A)</f>
        <v>13.996316758747698</v>
      </c>
      <c r="EE74" s="198">
        <f>IFERROR((VLOOKUP($A74,'1314'!$F$10:$S$408,12,FALSE)/VLOOKUP($A74,'2014'!$F$10:$M$460,8,FALSE))*1000,#N/A)</f>
        <v>12.008733624454148</v>
      </c>
      <c r="EF74" s="198">
        <f>IFERROR((VLOOKUP($A74,'1415'!$F$10:$S$408,12,FALSE)/VLOOKUP($A74,'2015'!$F$10:$M$460,8,FALSE))*1000,#N/A)</f>
        <v>13.275923932543954</v>
      </c>
      <c r="EG74" s="198">
        <f>IFERROR((VLOOKUP($A74,'1516'!$F$10:$S$408,12,FALSE)/VLOOKUP($A74,'2016'!$F$10:$M$460,8,FALSE))*1000,#N/A)</f>
        <v>14.51841359773371</v>
      </c>
      <c r="EH74" s="198">
        <f>IFERROR((VLOOKUP($A74,'1617'!$F$10:$S$408,12,FALSE)/VLOOKUP($A74,'2017'!$F$10:$M$460,8,FALSE))*1000,#N/A)</f>
        <v>11.883956658511011</v>
      </c>
      <c r="EI74" s="198">
        <f>IFERROR((VLOOKUP($A74,'1718'!$F$10:$S$408,12,FALSE)/VLOOKUP($A74,'2018'!$F$10:$N$460,9,FALSE))*1000,#N/A)</f>
        <v>19.85621362547073</v>
      </c>
      <c r="EJ74" s="198">
        <f>IFERROR((VLOOKUP($A74,'1819'!$F$10:$S$408,12,FALSE)/VLOOKUP($A74,'2018'!$F$10:$N$460,9,FALSE))*1000,#N/A)</f>
        <v>22.937350222526529</v>
      </c>
      <c r="EK74" s="198">
        <f>IFERROR((VLOOKUP($A74,'1920'!$F$10:$S$408,12,FALSE)/VLOOKUP($A74,'2019'!$F$10:$N$464,8,FALSE))*1000,#N/A)</f>
        <v>12.398632799410226</v>
      </c>
      <c r="EL74" s="198">
        <f>IFERROR((VLOOKUP($A74,'20 21'!$F$10:$S$408,12,FALSE)/VLOOKUP($A74,'2020'!$F$10:$N$469,8,FALSE))*1000,#N/A)</f>
        <v>12.486609754013788</v>
      </c>
      <c r="EM74" s="198" t="e">
        <f>IFERROR((VLOOKUP($A74,'21 22'!$F$10:$S$408,12,FALSE)/VLOOKUP($A74,'2021'!$F$10:$N$469,8,FALSE))*1000,#N/A)</f>
        <v>#N/A</v>
      </c>
      <c r="EN74" s="198" t="e">
        <f>IFERROR((VLOOKUP($A74,'22 23'!$F$10:$S$408,12,FALSE)/VLOOKUP($A74,'2022'!$F$10:$N$469,8,FALSE))*1000,#N/A)</f>
        <v>#N/A</v>
      </c>
      <c r="EO74" s="196" t="e">
        <f>IFERROR((VLOOKUP($A74,'23 24'!$F$7:$S$408,12,FALSE)/VLOOKUP($A74,'2023'!$C$7:$N$469,9,FALSE))*1000,#N/A)</f>
        <v>#N/A</v>
      </c>
    </row>
    <row r="75" spans="1:145" x14ac:dyDescent="0.3">
      <c r="A75" t="s">
        <v>1717</v>
      </c>
      <c r="B75" t="s">
        <v>1742</v>
      </c>
      <c r="C75" t="str">
        <f>IF(VLOOKUP($A75,'0910'!$F$10:$L$433,1,FALSE)=VLOOKUP($A75,'2010'!$C$5:$K$611,1,FALSE),VLOOKUP($A75,'0910'!$F$10:$L$433,1,FALSE),FALSE)</f>
        <v>Cornwall</v>
      </c>
      <c r="D75" t="str">
        <f>IF(VLOOKUP($A75,'1011'!$F$10:$L$433,1,FALSE)=VLOOKUP($A75,'2011'!$C$5:$K$611,1,FALSE),VLOOKUP($A75,'1011'!$F$10:$L$433,1,FALSE),FALSE)</f>
        <v>Cornwall</v>
      </c>
      <c r="E75" t="str">
        <f>IF(VLOOKUP(A75,'1112'!$F$10:$L$408,1,FALSE)=VLOOKUP(A75,'2012'!$F$10:$M$460,1,FALSE),VLOOKUP(A75,'1112'!$F$10:$L$408,1,FALSE),FALSE)</f>
        <v>Cornwall</v>
      </c>
      <c r="F75" t="str">
        <f>IF(VLOOKUP($A75,'1213'!$F$10:$L$408,1,FALSE)=VLOOKUP($A75,'2013'!$F$10:$M$460,1,FALSE),VLOOKUP($A75,'1213'!$F$10:$L$408,1,FALSE),FALSE)</f>
        <v>Cornwall</v>
      </c>
      <c r="G75" t="str">
        <f>IF(VLOOKUP($A75,'1314'!$F$10:$L$408,1,FALSE)=VLOOKUP($A75,'2014'!$F$10:$M$460,1,FALSE),VLOOKUP($A75,'1314'!$F$10:$L$408,1,FALSE),FALSE)</f>
        <v>Cornwall</v>
      </c>
      <c r="H75" t="str">
        <f>IF(VLOOKUP($A75,'1415'!$F$10:$L$408,1,FALSE)=VLOOKUP($A75,'2015'!$F$10:$M$460,1,FALSE),VLOOKUP($A75,'1415'!$F$10:$L$408,1,FALSE),FALSE)</f>
        <v>Cornwall</v>
      </c>
      <c r="I75" t="str">
        <f>IF(VLOOKUP($A75,'1516'!$F$10:$L$408,1,FALSE)=VLOOKUP($A75,'2015'!$F$10:$M$460,1,FALSE),VLOOKUP($A75,'1516'!$F$10:$L$408,1,FALSE),FALSE)</f>
        <v>Cornwall</v>
      </c>
      <c r="J75" t="str">
        <f>IF(VLOOKUP($A75,'1617'!$F$10:$L$408,1,FALSE)=VLOOKUP($A75,'2016'!$F$10:$M$460,1,FALSE),VLOOKUP($A75,'1617'!$F$10:$L$408,1,FALSE),FALSE)</f>
        <v>Cornwall</v>
      </c>
      <c r="K75" t="str">
        <f>IF(VLOOKUP($A75,'1718'!$F$10:$M$408,1,FALSE)=VLOOKUP($A75,'2017'!$F$10:$M$460,1,FALSE),VLOOKUP($A75,'1718'!$F$10:$M$408,1,FALSE),FALSE)</f>
        <v>Cornwall</v>
      </c>
      <c r="L75" t="str">
        <f>IF(VLOOKUP($A75,'1819'!$F$10:$M$408,1,FALSE)=VLOOKUP($A75,'2018'!$F$10:$M$460,1,FALSE),VLOOKUP($A75,'1819'!$F$10:$M$408,1,FALSE),FALSE)</f>
        <v>Cornwall</v>
      </c>
      <c r="M75" t="str">
        <f>IF(VLOOKUP($A75,'1920'!$F$10:$M$408,1,FALSE)=VLOOKUP($A75,'2019'!$F$10:$M$464,1,FALSE),VLOOKUP($A75,'1920'!$F$10:$M$408,1,FALSE),FALSE)</f>
        <v>Cornwall</v>
      </c>
      <c r="N75" t="str">
        <f>IF(VLOOKUP($A75,'20 21'!$F$10:$N$408,1,FALSE)=VLOOKUP($A75,'2020'!$F$10:$O$468,1,FALSE),VLOOKUP($A75,'20 21'!$F$10:$N$408,1,FALSE),FALSE)</f>
        <v>Cornwall</v>
      </c>
      <c r="O75" t="str">
        <f>IF(VLOOKUP($A75,'21 22'!$F$10:$N$408,1,FALSE)=VLOOKUP($A75,'2021'!$F$10:$O$471,1,FALSE),VLOOKUP($A75,'21 22'!$F$10:$N$408,1,FALSE),FALSE)</f>
        <v>Cornwall</v>
      </c>
      <c r="P75" t="str">
        <f>IF(VLOOKUP($A75,'22 23'!$F$10:$N$408,1,FALSE)=VLOOKUP($A75,'2022'!$F$10:$O$468,1,FALSE),VLOOKUP($A75,'22 23'!$F$10:$N$408,1,FALSE),FALSE)</f>
        <v>Cornwall</v>
      </c>
      <c r="Q75" t="str">
        <f>IF(VLOOKUP($A75,'23 24'!$F$7:$N$408,1,FALSE)=VLOOKUP($A75,'2023'!$C$7:$O$468,1,FALSE),VLOOKUP($A75,'23 24'!$F$7:$N$408,1,FALSE),FALSE)</f>
        <v>Cornwall</v>
      </c>
      <c r="S75" s="196">
        <f>IFERROR((VLOOKUP($A75,'0910'!$F$10:$L$433,4,FALSE)/VLOOKUP($A75,'2010'!$C$5:$K$611,9,FALSE))*1000,#N/A)</f>
        <v>4.5615813482007095</v>
      </c>
      <c r="T75" s="196">
        <f>IFERROR((VLOOKUP($A75,'1011'!$F$10:$L$433,4,FALSE)/VLOOKUP($A75,'2011'!$C$5:$K$611,9,FALSE))*1000,#N/A)</f>
        <v>5.3306551297898634</v>
      </c>
      <c r="U75" s="196">
        <f>IFERROR((VLOOKUP($A75,'1112'!$F$10:$L$408,4,FALSE)/VLOOKUP($A75,'2012'!$F$10:$M$460,8,FALSE))*1000,#N/A)</f>
        <v>5.3969226058332689</v>
      </c>
      <c r="V75" s="196">
        <f>IFERROR((VLOOKUP($A75,'1213'!$F$10:$L$408,4,FALSE)/VLOOKUP($A75,'2013'!$F$10:$M$460,8,FALSE))*1000,#N/A)</f>
        <v>5.160506943917432</v>
      </c>
      <c r="W75" s="196">
        <f>IFERROR((VLOOKUP($A75,'1314'!$F$10:$L$408,4,FALSE)/VLOOKUP($A75,'2014'!$F$10:$M$460,8,FALSE))*1000,#N/A)</f>
        <v>8.9995104868772824</v>
      </c>
      <c r="X75" s="196">
        <f>IFERROR((VLOOKUP($A75,'1415'!$F$10:$L$408,4,FALSE)/VLOOKUP($A75,'2015'!$F$10:$M$460,8,FALSE))*1000,#N/A)</f>
        <v>6.1505199985089645</v>
      </c>
      <c r="Y75" s="196">
        <f>IFERROR((VLOOKUP($A75,'1516'!$F$10:$L$408,4,FALSE)/VLOOKUP($A75,'2016'!$F$10:$M$460,8,FALSE))*1000,#N/A)</f>
        <v>5.4640773831499674</v>
      </c>
      <c r="Z75" s="196">
        <f>IFERROR((VLOOKUP($A75,'1617'!$F$10:$L$408,4,FALSE)/VLOOKUP($A75,'2017'!$F$10:$M$460,8,FALSE))*1000,#N/A)</f>
        <v>7.2643644593706655</v>
      </c>
      <c r="AA75" s="196">
        <f>IFERROR((VLOOKUP($A75,'1718'!$F$10:$L$408,4,FALSE)/VLOOKUP($A75,'2018'!$F$10:$N$460,9,FALSE))*1000,#N/A)</f>
        <v>7.7153260987129109</v>
      </c>
      <c r="AB75" s="196">
        <f>IFERROR((VLOOKUP($A75,'1819'!$F$10:$L$408,4,FALSE)/VLOOKUP($A75,'2018'!$F$10:$N$460,9,FALSE))*1000,#N/A)</f>
        <v>7.2105851389840288</v>
      </c>
      <c r="AC75" s="196">
        <f>IFERROR((VLOOKUP($A75,'1920'!$F$10:$L$408,4,FALSE)/VLOOKUP($A75,'2019'!$F$10:$N$464,8,FALSE))*1000,#N/A)</f>
        <v>6.5603228819783652</v>
      </c>
      <c r="AD75" s="196">
        <f>IFERROR((VLOOKUP($A75,'20 21'!$F$10:$M$408,4,FALSE)/VLOOKUP($A75,'2020'!$F$10:$N$469,8,FALSE))*1000,#N/A)</f>
        <v>6.2558737175900685</v>
      </c>
      <c r="AE75" s="196">
        <f>IFERROR((VLOOKUP($A75,'21 22'!$F$10:$M$408,4,FALSE)/VLOOKUP($A75,'2021'!$F$10:$N$469,8,FALSE))*1000,#N/A)</f>
        <v>6.9343755909979192</v>
      </c>
      <c r="AF75" s="196">
        <f>IFERROR((VLOOKUP($A75,'22 23'!$F$10:$M$408,4,FALSE)/VLOOKUP($A75,'2022'!$F$10:$N$469,8,FALSE))*1000,#N/A)</f>
        <v>6.6259167007791522</v>
      </c>
      <c r="AG75" s="196">
        <f>IFERROR((VLOOKUP($A75,'23 24'!$F$7:$M$408,4,FALSE)/VLOOKUP($A75,'2023'!$C$7:$N$469,9,FALSE))*1000,#N/A)</f>
        <v>4.6739249972506318</v>
      </c>
      <c r="AI75" s="196">
        <f>IFERROR((VLOOKUP($A75,'0910'!$F$10:$L$433,5,FALSE)/VLOOKUP($A75,'2010'!$C$5:$K$611,9,FALSE))*1000,#N/A)</f>
        <v>1.0526726188155484</v>
      </c>
      <c r="AJ75" s="196">
        <f>IFERROR((VLOOKUP($A75,'1011'!$F$10:$L$433,5,FALSE)/VLOOKUP($A75,'2011'!$C$5:$K$611,9,FALSE))*1000,#N/A)</f>
        <v>1.5064894932014834</v>
      </c>
      <c r="AK75" s="196">
        <f>IFERROR((VLOOKUP($A75,'1112'!$F$10:$L$408,5,FALSE)/VLOOKUP($A75,'2012'!$F$10:$M$460,8,FALSE))*1000,#N/A)</f>
        <v>1.0717293117966777</v>
      </c>
      <c r="AL75" s="196">
        <f>IFERROR((VLOOKUP($A75,'1213'!$F$10:$L$408,5,FALSE)/VLOOKUP($A75,'2013'!$F$10:$M$460,8,FALSE))*1000,#N/A)</f>
        <v>0.72095317598846476</v>
      </c>
      <c r="AM75" s="196">
        <f>IFERROR((VLOOKUP($A75,'1314'!$F$10:$L$408,5,FALSE)/VLOOKUP($A75,'2014'!$F$10:$M$460,8,FALSE))*1000,#N/A)</f>
        <v>1.8450879240878111</v>
      </c>
      <c r="AN75" s="196">
        <f>IFERROR((VLOOKUP($A75,'1415'!$F$10:$L$408,5,FALSE)/VLOOKUP($A75,'2015'!$F$10:$M$460,8,FALSE))*1000,#N/A)</f>
        <v>1.0437246058075818</v>
      </c>
      <c r="AO75" s="196">
        <f>IFERROR((VLOOKUP($A75,'1516'!$F$10:$L$408,5,FALSE)/VLOOKUP($A75,'2016'!$F$10:$M$460,8,FALSE))*1000,#N/A)</f>
        <v>1.0337443697851287</v>
      </c>
      <c r="AP75" s="196">
        <f>IFERROR((VLOOKUP($A75,'1617'!$F$10:$L$408,5,FALSE)/VLOOKUP($A75,'2017'!$F$10:$M$460,8,FALSE))*1000,#N/A)</f>
        <v>0.51106081623713218</v>
      </c>
      <c r="AQ75" s="196">
        <f>IFERROR((VLOOKUP($A75,'1718'!$F$10:$L$408,5,FALSE)/VLOOKUP($A75,'2018'!$F$10:$N$460,9,FALSE))*1000,#N/A)</f>
        <v>0.68500558820348267</v>
      </c>
      <c r="AR75" s="196">
        <f>IFERROR((VLOOKUP($A75,'1819'!$F$10:$L$408,5,FALSE)/VLOOKUP($A75,'2018'!$F$10:$N$460,9,FALSE))*1000,#N/A)</f>
        <v>0.6128997368136424</v>
      </c>
      <c r="AS75" s="196">
        <f>IFERROR((VLOOKUP($A75,'1920'!$F$10:$L$408,5,FALSE)/VLOOKUP($A75,'2019'!$F$10:$N$464,8,FALSE))*1000,#N/A)</f>
        <v>0.39219321577044575</v>
      </c>
      <c r="AT75" s="196">
        <f>IFERROR((VLOOKUP($A75,'20 21'!$F$10:$L$408,5,FALSE)/VLOOKUP($A75,'2020'!$F$10:$N$469,8,FALSE))*1000,#N/A)</f>
        <v>0.70687838616836929</v>
      </c>
      <c r="AU75" s="196">
        <f>IFERROR((VLOOKUP($A75,'21 22'!$F$10:$L$408,5,FALSE)/VLOOKUP($A75,'2021'!$F$10:$N$469,8,FALSE))*1000,#N/A)</f>
        <v>0.42026518733320722</v>
      </c>
      <c r="AV75" s="196">
        <f>IFERROR((VLOOKUP($A75,'22 23'!$F$10:$L$408,5,FALSE)/VLOOKUP($A75,'2022'!$F$10:$N$469,8,FALSE))*1000,#N/A)</f>
        <v>0.45097862361324076</v>
      </c>
      <c r="AW75" s="196">
        <f>IFERROR((VLOOKUP($A75,'23 24'!$F$7:$M$408,5,FALSE)/VLOOKUP($A75,'2023'!$C$7:$N$469,9,FALSE))*1000,#N/A)</f>
        <v>0.58424062465632898</v>
      </c>
      <c r="AY75" s="196">
        <f>IFERROR((VLOOKUP($A75,'0910'!$F$10:$L$433,6,FALSE)/VLOOKUP($A75,'2010'!$C$5:$K$611,9,FALSE))*1000,#N/A)</f>
        <v>7.7975749541892472E-2</v>
      </c>
      <c r="AZ75" s="196">
        <f>IFERROR((VLOOKUP($A75,'1011'!$F$10:$L$433,6,FALSE)/VLOOKUP($A75,'2011'!$C$5:$K$611,9,FALSE))*1000,#N/A)</f>
        <v>0</v>
      </c>
      <c r="BA75" s="196">
        <f>IFERROR((VLOOKUP($A75,'1112'!$F$10:$L$408,6,FALSE)/VLOOKUP($A75,'2012'!$F$10:$M$460,8,FALSE))*1000,#N/A)</f>
        <v>0</v>
      </c>
      <c r="BB75" s="196">
        <f>IFERROR((VLOOKUP($A75,'1213'!$F$10:$L$408,6,FALSE)/VLOOKUP($A75,'2013'!$F$10:$M$460,8,FALSE))*1000,#N/A)</f>
        <v>0</v>
      </c>
      <c r="BC75" s="196">
        <f>IFERROR((VLOOKUP($A75,'1314'!$F$10:$L$408,6,FALSE)/VLOOKUP($A75,'2014'!$F$10:$M$460,8,FALSE))*1000,#N/A)</f>
        <v>0</v>
      </c>
      <c r="BD75" s="196">
        <f>IFERROR((VLOOKUP($A75,'1415'!$F$10:$L$408,6,FALSE)/VLOOKUP($A75,'2015'!$F$10:$M$460,8,FALSE))*1000,#N/A)</f>
        <v>0</v>
      </c>
      <c r="BE75" s="196">
        <f>IFERROR((VLOOKUP($A75,'1516'!$F$10:$L$408,6,FALSE)/VLOOKUP($A75,'2016'!$F$10:$M$460,8,FALSE))*1000,#N/A)</f>
        <v>0</v>
      </c>
      <c r="BF75" s="196">
        <f>IFERROR((VLOOKUP($A75,'1617'!$F$10:$L$408,6,FALSE)/VLOOKUP($A75,'2017'!$F$10:$M$460,8,FALSE))*1000,#N/A)</f>
        <v>0</v>
      </c>
      <c r="BG75" s="196">
        <f>IFERROR((VLOOKUP($A75,'1718'!$F$10:$L$408,6,FALSE)/VLOOKUP($A75,'2018'!$F$10:$N$460,9,FALSE))*1000,#N/A)</f>
        <v>0</v>
      </c>
      <c r="BH75" s="196">
        <f>IFERROR((VLOOKUP($A75,'1819'!$F$10:$L$408,6,FALSE)/VLOOKUP($A75,'2018'!$F$10:$N$460,9,FALSE))*1000,#N/A)</f>
        <v>1.2618523993222051</v>
      </c>
      <c r="BI75" s="196">
        <f>IFERROR((VLOOKUP($A75,'1920'!$F$10:$L$408,6,FALSE)/VLOOKUP($A75,'2019'!$F$10:$N$464,8,FALSE))*1000,#N/A)</f>
        <v>0</v>
      </c>
      <c r="BJ75" s="196">
        <f>IFERROR((VLOOKUP($A75,'20 21'!$F$10:$L$408,6,FALSE)/VLOOKUP($A75,'2020'!$F$10:$N$469,8,FALSE))*1000,#N/A)</f>
        <v>0</v>
      </c>
      <c r="BK75" s="196">
        <f>IFERROR((VLOOKUP($A75,'21 22'!$F$10:$L$408,6,FALSE)/VLOOKUP($A75,'2021'!$F$10:$N$469,8,FALSE))*1000,#N/A)</f>
        <v>0</v>
      </c>
      <c r="BL75" s="196">
        <f>IFERROR((VLOOKUP($A75,'22 23'!$F$10:$L$408,6,FALSE)/VLOOKUP($A75,'2022'!$F$10:$N$469,8,FALSE))*1000,#N/A)</f>
        <v>0</v>
      </c>
      <c r="BM75" s="196">
        <f>IFERROR((VLOOKUP($A75,'23 24'!$F$7:$M$408,6,FALSE)/VLOOKUP($A75,'2023'!$C$7:$N$469,9,FALSE))*1000,#N/A)</f>
        <v>0</v>
      </c>
      <c r="BO75" s="196">
        <f>IFERROR((VLOOKUP($A75,'0910'!$F$10:$L$433,7,FALSE)/VLOOKUP($A75,'2010'!$C$5:$K$611,9,FALSE))*1000,#N/A)</f>
        <v>5.6532418417872039</v>
      </c>
      <c r="BP75" s="196">
        <f>IFERROR((VLOOKUP($A75,'1011'!$F$10:$L$433,7,FALSE)/VLOOKUP($A75,'2011'!$C$5:$K$611,9,FALSE))*1000,#N/A)</f>
        <v>6.8371446229913477</v>
      </c>
      <c r="BQ75" s="196">
        <f>IFERROR((VLOOKUP($A75,'1112'!$F$10:$L$408,7,FALSE)/VLOOKUP($A75,'2012'!$F$10:$M$460,8,FALSE))*1000,#N/A)</f>
        <v>6.4303758707800656</v>
      </c>
      <c r="BR75" s="196">
        <f>IFERROR((VLOOKUP($A75,'1213'!$F$10:$L$408,7,FALSE)/VLOOKUP($A75,'2013'!$F$10:$M$460,8,FALSE))*1000,#N/A)</f>
        <v>5.8814601199058965</v>
      </c>
      <c r="BS75" s="196">
        <f>IFERROR((VLOOKUP($A75,'1314'!$F$10:$L$408,7,FALSE)/VLOOKUP($A75,'2014'!$F$10:$M$460,8,FALSE))*1000,#N/A)</f>
        <v>10.844598410965094</v>
      </c>
      <c r="BT75" s="196">
        <f>IFERROR((VLOOKUP($A75,'1415'!$F$10:$L$408,7,FALSE)/VLOOKUP($A75,'2015'!$F$10:$M$460,8,FALSE))*1000,#N/A)</f>
        <v>7.1569687255377046</v>
      </c>
      <c r="BU75" s="196">
        <f>IFERROR((VLOOKUP($A75,'1516'!$F$10:$L$408,7,FALSE)/VLOOKUP($A75,'2016'!$F$10:$M$460,8,FALSE))*1000,#N/A)</f>
        <v>6.4978217529350957</v>
      </c>
      <c r="BV75" s="196">
        <f>IFERROR((VLOOKUP($A75,'1617'!$F$10:$L$408,7,FALSE)/VLOOKUP($A75,'2017'!$F$10:$M$460,8,FALSE))*1000,#N/A)</f>
        <v>7.7389209315908589</v>
      </c>
      <c r="BW75" s="196">
        <f>IFERROR((VLOOKUP($A75,'1718'!$F$10:$L$408,7,FALSE)/VLOOKUP($A75,'2018'!$F$10:$N$460,9,FALSE))*1000,#N/A)</f>
        <v>8.4003316869163935</v>
      </c>
      <c r="BX75" s="196">
        <f>IFERROR((VLOOKUP($A75,'1819'!$F$10:$L$408,7,FALSE)/VLOOKUP($A75,'2018'!$F$10:$N$460,9,FALSE))*1000,#N/A)</f>
        <v>9.0853372751198762</v>
      </c>
      <c r="BY75" s="196">
        <f>IFERROR((VLOOKUP($A75,'1920'!$F$10:$L$408,7,FALSE)/VLOOKUP($A75,'2019'!$F$10:$N$464,8,FALSE))*1000,#N/A)</f>
        <v>6.9525160977488101</v>
      </c>
      <c r="BZ75" s="196">
        <f>IFERROR((VLOOKUP($A75,'20 21'!$F$10:$L$408,7,FALSE)/VLOOKUP($A75,'2020'!$F$10:$N$469,8,FALSE))*1000,#N/A)</f>
        <v>6.9627521037584374</v>
      </c>
      <c r="CA75" s="196">
        <f>IFERROR((VLOOKUP($A75,'21 22'!$F$10:$L$408,7,FALSE)/VLOOKUP($A75,'2021'!$F$10:$N$469,8,FALSE))*1000,#N/A)</f>
        <v>7.3546407783311265</v>
      </c>
      <c r="CB75" s="196">
        <f>IFERROR((VLOOKUP($A75,'22 23'!$F$10:$L$408,7,FALSE)/VLOOKUP($A75,'2022'!$F$10:$N$469,8,FALSE))*1000,#N/A)</f>
        <v>7.0768953243923924</v>
      </c>
      <c r="CC75" s="196">
        <f>IFERROR((VLOOKUP($A75,'23 24'!$F$7:$M$408,7,FALSE)/VLOOKUP($A75,'2023'!$C$7:$N$469,9,FALSE))*1000,#N/A)</f>
        <v>5.2581656219069615</v>
      </c>
      <c r="CE75" s="198">
        <f>IFERROR((VLOOKUP($A75,'0910'!$F$10:$S$433,9,FALSE)/VLOOKUP($A75,'2010'!$C$5:$K$611,9,FALSE))*1000,#N/A)</f>
        <v>4.9904479706811182</v>
      </c>
      <c r="CF75" s="198">
        <f>IFERROR((VLOOKUP($A75,'1011'!$F$10:$S$433,10,FALSE)/VLOOKUP($A75,'2011'!$C$5:$K$611,9,FALSE))*1000,#N/A)</f>
        <v>4.9057478368355989</v>
      </c>
      <c r="CG75" s="198">
        <f>IFERROR((VLOOKUP($A75,'1112'!$F$10:$S$408,9,FALSE)/VLOOKUP($A75,'2012'!$F$10:$M$460,8,FALSE))*1000,#N/A)</f>
        <v>5.6265788869325579</v>
      </c>
      <c r="CH75" s="198">
        <f>IFERROR((VLOOKUP($A75,'1213'!$F$10:$S$408,9,FALSE)/VLOOKUP($A75,'2013'!$F$10:$M$460,8,FALSE))*1000,#N/A)</f>
        <v>5.3122865599150035</v>
      </c>
      <c r="CI75" s="198">
        <f>IFERROR((VLOOKUP($A75,'1314'!$F$10:$S$408,9,FALSE)/VLOOKUP($A75,'2014'!$F$10:$M$460,8,FALSE))*1000,#N/A)</f>
        <v>4.744511804797229</v>
      </c>
      <c r="CJ75" s="198">
        <f>IFERROR((VLOOKUP($A75,'1415'!$F$10:$S$408,9,FALSE)/VLOOKUP($A75,'2015'!$F$10:$M$460,8,FALSE))*1000,#N/A)</f>
        <v>5.5541059380474893</v>
      </c>
      <c r="CK75" s="198">
        <f>IFERROR((VLOOKUP($A75,'1516'!$F$10:$S$408,9,FALSE)/VLOOKUP($A75,'2016'!$F$10:$M$460,8,FALSE))*1000,#N/A)</f>
        <v>5.6486745920401678</v>
      </c>
      <c r="CL75" s="198">
        <f>IFERROR((VLOOKUP($A75,'1617'!$F$10:$S$408,9,FALSE)/VLOOKUP($A75,'2017'!$F$10:$M$460,8,FALSE))*1000,#N/A)</f>
        <v>5.5486602905745785</v>
      </c>
      <c r="CM75" s="198">
        <f>IFERROR((VLOOKUP($A75,'1718'!$F$10:$S$408,9,FALSE)/VLOOKUP($A75,'2018'!$F$10:$N$460,9,FALSE))*1000,#N/A)</f>
        <v>7.2105851389840288</v>
      </c>
      <c r="CN75" s="198">
        <f>IFERROR((VLOOKUP($A75,'1819'!$F$10:$S$408,9,FALSE)/VLOOKUP($A75,'2018'!$F$10:$N$460,9,FALSE))*1000,#N/A)</f>
        <v>5.732415185492302</v>
      </c>
      <c r="CO75" s="198">
        <f>IFERROR((VLOOKUP($A75,'1920'!$F$10:$S$408,9,FALSE)/VLOOKUP($A75,'2019'!$F$10:$N$464,8,FALSE))*1000,#N/A)</f>
        <v>7.4873250283448733</v>
      </c>
      <c r="CP75" s="198">
        <f>IFERROR((VLOOKUP($A75,'20 21'!$F$10:$S$408,9,FALSE)/VLOOKUP($A75,'2020'!$F$10:$N$469,8,FALSE))*1000,#N/A)</f>
        <v>6.432593314132161</v>
      </c>
      <c r="CQ75" s="198">
        <f>IFERROR((VLOOKUP($A75,'21 22'!$F$10:$S$408,9,FALSE)/VLOOKUP($A75,'2021'!$F$10:$N$469,8,FALSE))*1000,#N/A)</f>
        <v>6.8993534920534865</v>
      </c>
      <c r="CR75" s="198">
        <f>IFERROR((VLOOKUP($A75,'22 23'!$F$10:$S$408,9,FALSE)/VLOOKUP($A75,'2022'!$F$10:$N$469,8,FALSE))*1000,#N/A)</f>
        <v>6.6606073641340169</v>
      </c>
      <c r="CS75" s="196">
        <f>IFERROR((VLOOKUP($A75,'23 24'!$F$7:$S$408,9,FALSE)/VLOOKUP($A75,'2023'!$C$7:$N$469,9,FALSE))*1000,#N/A)</f>
        <v>5.2237985263389417</v>
      </c>
      <c r="CU75" s="198">
        <f>IFERROR((VLOOKUP($A75,'0910'!$F$10:$S$433,10,FALSE)/VLOOKUP($A75,'2010'!$C$5:$K$611,9,FALSE))*1000,#N/A)</f>
        <v>1.6374907403797418</v>
      </c>
      <c r="CV75" s="198">
        <f>IFERROR((VLOOKUP($A75,'1011'!$F$10:$S$433,11,FALSE)/VLOOKUP($A75,'2011'!$C$5:$K$611,9,FALSE))*1000,#N/A)</f>
        <v>0.69530284301606926</v>
      </c>
      <c r="CW75" s="198">
        <f>IFERROR((VLOOKUP($A75,'1112'!$F$10:$S$408,10,FALSE)/VLOOKUP($A75,'2012'!$F$10:$M$460,8,FALSE))*1000,#N/A)</f>
        <v>1.339661639745847</v>
      </c>
      <c r="CX75" s="198">
        <f>IFERROR((VLOOKUP($A75,'1213'!$F$10:$S$408,10,FALSE)/VLOOKUP($A75,'2013'!$F$10:$M$460,8,FALSE))*1000,#N/A)</f>
        <v>1.0624573119830008</v>
      </c>
      <c r="CY75" s="198">
        <f>IFERROR((VLOOKUP($A75,'1314'!$F$10:$S$408,10,FALSE)/VLOOKUP($A75,'2014'!$F$10:$M$460,8,FALSE))*1000,#N/A)</f>
        <v>0.64013254509168949</v>
      </c>
      <c r="CZ75" s="198">
        <f>IFERROR((VLOOKUP($A75,'1415'!$F$10:$S$408,10,FALSE)/VLOOKUP($A75,'2015'!$F$10:$M$460,8,FALSE))*1000,#N/A)</f>
        <v>1.4910351511536883</v>
      </c>
      <c r="DA75" s="198">
        <f>IFERROR((VLOOKUP($A75,'1516'!$F$10:$S$408,10,FALSE)/VLOOKUP($A75,'2016'!$F$10:$M$460,8,FALSE))*1000,#N/A)</f>
        <v>0.88606660267296755</v>
      </c>
      <c r="DB75" s="198">
        <f>IFERROR((VLOOKUP($A75,'1617'!$F$10:$S$408,10,FALSE)/VLOOKUP($A75,'2017'!$F$10:$M$460,8,FALSE))*1000,#N/A)</f>
        <v>0.83959991238957443</v>
      </c>
      <c r="DC75" s="198">
        <f>IFERROR((VLOOKUP($A75,'1718'!$F$10:$S$408,10,FALSE)/VLOOKUP($A75,'2018'!$F$10:$N$460,9,FALSE))*1000,#N/A)</f>
        <v>0.32447633125428132</v>
      </c>
      <c r="DD75" s="198">
        <f>IFERROR((VLOOKUP($A75,'1819'!$F$10:$S$408,10,FALSE)/VLOOKUP($A75,'2018'!$F$10:$N$460,9,FALSE))*1000,#N/A)</f>
        <v>0.86527021667808346</v>
      </c>
      <c r="DE75" s="198">
        <f>IFERROR((VLOOKUP($A75,'1920'!$F$10:$S$408,10,FALSE)/VLOOKUP($A75,'2019'!$F$10:$N$464,8,FALSE))*1000,#N/A)</f>
        <v>0.74873250283448733</v>
      </c>
      <c r="DF75" s="198">
        <f>IFERROR((VLOOKUP($A75,'20 21'!$F$10:$S$408,10,FALSE)/VLOOKUP($A75,'2020'!$F$10:$N$469,8,FALSE))*1000,#N/A)</f>
        <v>0.45947095100944008</v>
      </c>
      <c r="DG75" s="198">
        <f>IFERROR((VLOOKUP($A75,'21 22'!$F$10:$S$408,10,FALSE)/VLOOKUP($A75,'2021'!$F$10:$N$469,8,FALSE))*1000,#N/A)</f>
        <v>0.84053037466641445</v>
      </c>
      <c r="DH75" s="198">
        <f>IFERROR((VLOOKUP($A75,'22 23'!$F$10:$S$408,10,FALSE)/VLOOKUP($A75,'2022'!$F$10:$N$469,8,FALSE))*1000,#N/A)</f>
        <v>0.62443194038756411</v>
      </c>
      <c r="DI75" s="196">
        <f>IFERROR((VLOOKUP($A75,'23 24'!$F$7:$S$408,10,FALSE)/VLOOKUP($A75,'2023'!$C$7:$N$469,9,FALSE))*1000,#N/A)</f>
        <v>0.51550643352029035</v>
      </c>
      <c r="DK75" s="198">
        <f>IFERROR((VLOOKUP($A75,'0910'!$F$10:$S$433,11,FALSE)/VLOOKUP($A75,'2010'!$C$5:$K$611,9,FALSE))*1000,#N/A)</f>
        <v>3.8987874770946236E-2</v>
      </c>
      <c r="DL75" s="198">
        <f>IFERROR((VLOOKUP($A75,'1011'!$F$10:$S$433,12,FALSE)/VLOOKUP($A75,'2011'!$C$5:$K$611,9,FALSE))*1000,#N/A)</f>
        <v>0</v>
      </c>
      <c r="DM75" s="198">
        <f>IFERROR((VLOOKUP($A75,'1112'!$F$10:$S$408,11,FALSE)/VLOOKUP($A75,'2012'!$F$10:$M$460,8,FALSE))*1000,#N/A)</f>
        <v>0</v>
      </c>
      <c r="DN75" s="198">
        <f>IFERROR((VLOOKUP($A75,'1213'!$F$10:$S$408,11,FALSE)/VLOOKUP($A75,'2013'!$F$10:$M$460,8,FALSE))*1000,#N/A)</f>
        <v>0</v>
      </c>
      <c r="DO75" s="198">
        <f>IFERROR((VLOOKUP($A75,'1314'!$F$10:$S$408,11,FALSE)/VLOOKUP($A75,'2014'!$F$10:$M$460,8,FALSE))*1000,#N/A)</f>
        <v>0</v>
      </c>
      <c r="DP75" s="198">
        <f>IFERROR((VLOOKUP($A75,'1415'!$F$10:$S$408,11,FALSE)/VLOOKUP($A75,'2015'!$F$10:$M$460,8,FALSE))*1000,#N/A)</f>
        <v>0</v>
      </c>
      <c r="DQ75" s="198">
        <f>IFERROR((VLOOKUP($A75,'1516'!$F$10:$S$408,11,FALSE)/VLOOKUP($A75,'2016'!$F$10:$M$460,8,FALSE))*1000,#N/A)</f>
        <v>0</v>
      </c>
      <c r="DR75" s="198">
        <f>IFERROR((VLOOKUP($A75,'1617'!$F$10:$S$408,11,FALSE)/VLOOKUP($A75,'2017'!$F$10:$M$460,8,FALSE))*1000,#N/A)</f>
        <v>0</v>
      </c>
      <c r="DS75" s="198">
        <f>IFERROR((VLOOKUP($A75,'1718'!$F$10:$S$408,11,FALSE)/VLOOKUP($A75,'2018'!$F$10:$N$460,9,FALSE))*1000,#N/A)</f>
        <v>0</v>
      </c>
      <c r="DT75" s="198">
        <f>IFERROR((VLOOKUP($A75,'1819'!$F$10:$S$408,11,FALSE)/VLOOKUP($A75,'2018'!$F$10:$N$460,9,FALSE))*1000,#N/A)</f>
        <v>0.72105851389840292</v>
      </c>
      <c r="DU75" s="198">
        <f>IFERROR((VLOOKUP($A75,'1920'!$F$10:$S$408,11,FALSE)/VLOOKUP($A75,'2019'!$F$10:$N$464,8,FALSE))*1000,#N/A)</f>
        <v>0</v>
      </c>
      <c r="DV75" s="198">
        <f>IFERROR((VLOOKUP($A75,'20 21'!$F$10:$S$408,11,FALSE)/VLOOKUP($A75,'2020'!$F$10:$N$469,8,FALSE))*1000,#N/A)</f>
        <v>0</v>
      </c>
      <c r="DW75" s="198">
        <f>IFERROR((VLOOKUP($A75,'21 22'!$F$10:$S$408,11,FALSE)/VLOOKUP($A75,'2021'!$F$10:$N$469,8,FALSE))*1000,#N/A)</f>
        <v>0</v>
      </c>
      <c r="DX75" s="198">
        <f>IFERROR((VLOOKUP($A75,'22 23'!$F$10:$S$408,11,FALSE)/VLOOKUP($A75,'2022'!$F$10:$N$469,8,FALSE))*1000,#N/A)</f>
        <v>0</v>
      </c>
      <c r="DY75" s="196">
        <f>IFERROR((VLOOKUP($A75,'23 24'!$F$7:$S$408,11,FALSE)/VLOOKUP($A75,'2023'!$C$7:$N$469,9,FALSE))*1000,#N/A)</f>
        <v>0</v>
      </c>
      <c r="EA75" s="198">
        <f>IFERROR((VLOOKUP($A75,'0910'!$F$10:$S$433,12,FALSE)/VLOOKUP($A75,'2010'!$C$5:$K$611,9,FALSE))*1000,#N/A)</f>
        <v>6.6669265858318063</v>
      </c>
      <c r="EB75" s="198">
        <f>IFERROR((VLOOKUP($A75,'1011'!$F$10:$S$433,13,FALSE)/VLOOKUP($A75,'2011'!$C$5:$K$611,9,FALSE))*1000,#N/A)</f>
        <v>5.601050679851669</v>
      </c>
      <c r="EC75" s="198">
        <f>IFERROR((VLOOKUP($A75,'1112'!$F$10:$S$408,12,FALSE)/VLOOKUP($A75,'2012'!$F$10:$M$460,8,FALSE))*1000,#N/A)</f>
        <v>6.966240526678404</v>
      </c>
      <c r="ED75" s="198">
        <f>IFERROR((VLOOKUP($A75,'1213'!$F$10:$S$408,12,FALSE)/VLOOKUP($A75,'2013'!$F$10:$M$460,8,FALSE))*1000,#N/A)</f>
        <v>6.3747438718980041</v>
      </c>
      <c r="EE75" s="198">
        <f>IFERROR((VLOOKUP($A75,'1314'!$F$10:$S$408,12,FALSE)/VLOOKUP($A75,'2014'!$F$10:$M$460,8,FALSE))*1000,#N/A)</f>
        <v>5.3846443498889185</v>
      </c>
      <c r="EF75" s="198">
        <f>IFERROR((VLOOKUP($A75,'1415'!$F$10:$S$408,12,FALSE)/VLOOKUP($A75,'2015'!$F$10:$M$460,8,FALSE))*1000,#N/A)</f>
        <v>7.0078652104223362</v>
      </c>
      <c r="EG75" s="198">
        <f>IFERROR((VLOOKUP($A75,'1516'!$F$10:$S$408,12,FALSE)/VLOOKUP($A75,'2016'!$F$10:$M$460,8,FALSE))*1000,#N/A)</f>
        <v>6.4978217529350957</v>
      </c>
      <c r="EH75" s="198">
        <f>IFERROR((VLOOKUP($A75,'1617'!$F$10:$S$408,12,FALSE)/VLOOKUP($A75,'2017'!$F$10:$M$460,8,FALSE))*1000,#N/A)</f>
        <v>6.3882602029641529</v>
      </c>
      <c r="EI75" s="198">
        <f>IFERROR((VLOOKUP($A75,'1718'!$F$10:$S$408,12,FALSE)/VLOOKUP($A75,'2018'!$F$10:$N$460,9,FALSE))*1000,#N/A)</f>
        <v>7.4990085445433889</v>
      </c>
      <c r="EJ75" s="198">
        <f>IFERROR((VLOOKUP($A75,'1819'!$F$10:$S$408,12,FALSE)/VLOOKUP($A75,'2018'!$F$10:$N$460,9,FALSE))*1000,#N/A)</f>
        <v>7.3187439160687893</v>
      </c>
      <c r="EK75" s="198">
        <f>IFERROR((VLOOKUP($A75,'1920'!$F$10:$S$408,12,FALSE)/VLOOKUP($A75,'2019'!$F$10:$N$464,8,FALSE))*1000,#N/A)</f>
        <v>8.2717114598857648</v>
      </c>
      <c r="EL75" s="198">
        <f>IFERROR((VLOOKUP($A75,'20 21'!$F$10:$S$408,12,FALSE)/VLOOKUP($A75,'2020'!$F$10:$N$469,8,FALSE))*1000,#N/A)</f>
        <v>6.8920642651416006</v>
      </c>
      <c r="EM75" s="198">
        <f>IFERROR((VLOOKUP($A75,'21 22'!$F$10:$S$408,12,FALSE)/VLOOKUP($A75,'2021'!$F$10:$N$469,8,FALSE))*1000,#N/A)</f>
        <v>7.7398838667199001</v>
      </c>
      <c r="EN75" s="198">
        <f>IFERROR((VLOOKUP($A75,'22 23'!$F$10:$S$408,12,FALSE)/VLOOKUP($A75,'2022'!$F$10:$N$469,8,FALSE))*1000,#N/A)</f>
        <v>7.2850393045215807</v>
      </c>
      <c r="EO75" s="196">
        <f>IFERROR((VLOOKUP($A75,'23 24'!$F$7:$S$408,12,FALSE)/VLOOKUP($A75,'2023'!$C$7:$N$469,9,FALSE))*1000,#N/A)</f>
        <v>5.7393049598592327</v>
      </c>
    </row>
    <row r="76" spans="1:145" x14ac:dyDescent="0.3">
      <c r="A76" t="s">
        <v>715</v>
      </c>
      <c r="B76" t="s">
        <v>1742</v>
      </c>
      <c r="C76" t="str">
        <f>IF(VLOOKUP($A76,'0910'!$F$10:$L$433,1,FALSE)=VLOOKUP($A76,'2010'!$C$5:$K$611,1,FALSE),VLOOKUP($A76,'0910'!$F$10:$L$433,1,FALSE),FALSE)</f>
        <v>Cotswold</v>
      </c>
      <c r="D76" t="str">
        <f>IF(VLOOKUP($A76,'1011'!$F$10:$L$433,1,FALSE)=VLOOKUP($A76,'2011'!$C$5:$K$611,1,FALSE),VLOOKUP($A76,'1011'!$F$10:$L$433,1,FALSE),FALSE)</f>
        <v>Cotswold</v>
      </c>
      <c r="E76" t="str">
        <f>IF(VLOOKUP(A76,'1112'!$F$10:$L$408,1,FALSE)=VLOOKUP(A76,'2012'!$F$10:$M$460,1,FALSE),VLOOKUP(A76,'1112'!$F$10:$L$408,1,FALSE),FALSE)</f>
        <v>Cotswold</v>
      </c>
      <c r="F76" t="str">
        <f>IF(VLOOKUP($A76,'1213'!$F$10:$L$408,1,FALSE)=VLOOKUP($A76,'2013'!$F$10:$M$460,1,FALSE),VLOOKUP($A76,'1213'!$F$10:$L$408,1,FALSE),FALSE)</f>
        <v>Cotswold</v>
      </c>
      <c r="G76" t="str">
        <f>IF(VLOOKUP($A76,'1314'!$F$10:$L$408,1,FALSE)=VLOOKUP($A76,'2014'!$F$10:$M$460,1,FALSE),VLOOKUP($A76,'1314'!$F$10:$L$408,1,FALSE),FALSE)</f>
        <v>Cotswold</v>
      </c>
      <c r="H76" t="str">
        <f>IF(VLOOKUP($A76,'1415'!$F$10:$L$408,1,FALSE)=VLOOKUP($A76,'2015'!$F$10:$M$460,1,FALSE),VLOOKUP($A76,'1415'!$F$10:$L$408,1,FALSE),FALSE)</f>
        <v>Cotswold</v>
      </c>
      <c r="I76" t="str">
        <f>IF(VLOOKUP($A76,'1516'!$F$10:$L$408,1,FALSE)=VLOOKUP($A76,'2015'!$F$10:$M$460,1,FALSE),VLOOKUP($A76,'1516'!$F$10:$L$408,1,FALSE),FALSE)</f>
        <v>Cotswold</v>
      </c>
      <c r="J76" t="str">
        <f>IF(VLOOKUP($A76,'1617'!$F$10:$L$408,1,FALSE)=VLOOKUP($A76,'2016'!$F$10:$M$460,1,FALSE),VLOOKUP($A76,'1617'!$F$10:$L$408,1,FALSE),FALSE)</f>
        <v>Cotswold</v>
      </c>
      <c r="K76" t="str">
        <f>IF(VLOOKUP($A76,'1718'!$F$10:$M$408,1,FALSE)=VLOOKUP($A76,'2017'!$F$10:$M$460,1,FALSE),VLOOKUP($A76,'1718'!$F$10:$M$408,1,FALSE),FALSE)</f>
        <v>Cotswold</v>
      </c>
      <c r="L76" t="str">
        <f>IF(VLOOKUP($A76,'1819'!$F$10:$M$408,1,FALSE)=VLOOKUP($A76,'2018'!$F$10:$M$460,1,FALSE),VLOOKUP($A76,'1819'!$F$10:$M$408,1,FALSE),FALSE)</f>
        <v>Cotswold</v>
      </c>
      <c r="M76" t="str">
        <f>IF(VLOOKUP($A76,'1920'!$F$10:$M$408,1,FALSE)=VLOOKUP($A76,'2019'!$F$10:$M$464,1,FALSE),VLOOKUP($A76,'1920'!$F$10:$M$408,1,FALSE),FALSE)</f>
        <v>Cotswold</v>
      </c>
      <c r="N76" t="str">
        <f>IF(VLOOKUP($A76,'20 21'!$F$10:$N$408,1,FALSE)=VLOOKUP($A76,'2020'!$F$10:$O$468,1,FALSE),VLOOKUP($A76,'20 21'!$F$10:$N$408,1,FALSE),FALSE)</f>
        <v>Cotswold</v>
      </c>
      <c r="O76" t="str">
        <f>IF(VLOOKUP($A76,'21 22'!$F$10:$N$408,1,FALSE)=VLOOKUP($A76,'2021'!$F$10:$O$471,1,FALSE),VLOOKUP($A76,'21 22'!$F$10:$N$408,1,FALSE),FALSE)</f>
        <v>Cotswold</v>
      </c>
      <c r="P76" t="str">
        <f>IF(VLOOKUP($A76,'22 23'!$F$10:$N$408,1,FALSE)=VLOOKUP($A76,'2022'!$F$10:$O$468,1,FALSE),VLOOKUP($A76,'22 23'!$F$10:$N$408,1,FALSE),FALSE)</f>
        <v>Cotswold</v>
      </c>
      <c r="Q76" t="str">
        <f>IF(VLOOKUP($A76,'23 24'!$F$7:$N$408,1,FALSE)=VLOOKUP($A76,'2023'!$C$7:$O$468,1,FALSE),VLOOKUP($A76,'23 24'!$F$7:$N$408,1,FALSE),FALSE)</f>
        <v>Cotswold</v>
      </c>
      <c r="S76" s="196">
        <f>IFERROR((VLOOKUP($A76,'0910'!$F$10:$L$433,4,FALSE)/VLOOKUP($A76,'2010'!$C$5:$K$611,9,FALSE))*1000,#N/A)</f>
        <v>3.0226700251889169</v>
      </c>
      <c r="T76" s="196">
        <f>IFERROR((VLOOKUP($A76,'1011'!$F$10:$L$433,4,FALSE)/VLOOKUP($A76,'2011'!$C$5:$K$611,9,FALSE))*1000,#N/A)</f>
        <v>5.2578868302453676</v>
      </c>
      <c r="U76" s="196">
        <f>IFERROR((VLOOKUP($A76,'1112'!$F$10:$L$408,4,FALSE)/VLOOKUP($A76,'2012'!$F$10:$M$460,8,FALSE))*1000,#N/A)</f>
        <v>6.9169960474308301</v>
      </c>
      <c r="V76" s="196">
        <f>IFERROR((VLOOKUP($A76,'1213'!$F$10:$L$408,4,FALSE)/VLOOKUP($A76,'2013'!$F$10:$M$460,8,FALSE))*1000,#N/A)</f>
        <v>5.1207022677395759</v>
      </c>
      <c r="W76" s="196">
        <f>IFERROR((VLOOKUP($A76,'1314'!$F$10:$L$408,4,FALSE)/VLOOKUP($A76,'2014'!$F$10:$M$460,8,FALSE))*1000,#N/A)</f>
        <v>5.7957015213716492</v>
      </c>
      <c r="X76" s="196">
        <f>IFERROR((VLOOKUP($A76,'1415'!$F$10:$L$408,4,FALSE)/VLOOKUP($A76,'2015'!$F$10:$M$460,8,FALSE))*1000,#N/A)</f>
        <v>7.8815380941007884</v>
      </c>
      <c r="Y76" s="196">
        <f>IFERROR((VLOOKUP($A76,'1516'!$F$10:$L$408,4,FALSE)/VLOOKUP($A76,'2016'!$F$10:$M$460,8,FALSE))*1000,#N/A)</f>
        <v>13.656698846244408</v>
      </c>
      <c r="Z76" s="196">
        <f>IFERROR((VLOOKUP($A76,'1617'!$F$10:$L$408,4,FALSE)/VLOOKUP($A76,'2017'!$F$10:$M$460,8,FALSE))*1000,#N/A)</f>
        <v>14.345210550670986</v>
      </c>
      <c r="AA76" s="196">
        <f>IFERROR((VLOOKUP($A76,'1718'!$F$10:$L$408,4,FALSE)/VLOOKUP($A76,'2018'!$F$10:$N$460,9,FALSE))*1000,#N/A)</f>
        <v>9.5173351461590769</v>
      </c>
      <c r="AB76" s="196">
        <f>IFERROR((VLOOKUP($A76,'1819'!$F$10:$L$408,4,FALSE)/VLOOKUP($A76,'2018'!$F$10:$N$460,9,FALSE))*1000,#N/A)</f>
        <v>6.3448900974393831</v>
      </c>
      <c r="AC76" s="196">
        <f>IFERROR((VLOOKUP($A76,'1920'!$F$10:$L$408,4,FALSE)/VLOOKUP($A76,'2019'!$F$10:$N$464,8,FALSE))*1000,#N/A)</f>
        <v>5.1181628020828693</v>
      </c>
      <c r="AD76" s="196">
        <f>IFERROR((VLOOKUP($A76,'20 21'!$F$10:$M$408,4,FALSE)/VLOOKUP($A76,'2020'!$F$10:$N$469,8,FALSE))*1000,#N/A)</f>
        <v>4.8728302062314635</v>
      </c>
      <c r="AE76" s="196">
        <f>IFERROR((VLOOKUP($A76,'21 22'!$F$10:$M$408,4,FALSE)/VLOOKUP($A76,'2021'!$F$10:$N$469,8,FALSE))*1000,#N/A)</f>
        <v>4.3941557728221472</v>
      </c>
      <c r="AF76" s="196">
        <f>IFERROR((VLOOKUP($A76,'22 23'!$F$10:$M$408,4,FALSE)/VLOOKUP($A76,'2022'!$F$10:$N$469,8,FALSE))*1000,#N/A)</f>
        <v>3.706691668665373</v>
      </c>
      <c r="AG76" s="196">
        <f>IFERROR((VLOOKUP($A76,'23 24'!$F$7:$M$408,4,FALSE)/VLOOKUP($A76,'2023'!$C$7:$N$469,9,FALSE))*1000,#N/A)</f>
        <v>4.111397225888819</v>
      </c>
      <c r="AI76" s="196">
        <f>IFERROR((VLOOKUP($A76,'0910'!$F$10:$L$433,5,FALSE)/VLOOKUP($A76,'2010'!$C$5:$K$611,9,FALSE))*1000,#N/A)</f>
        <v>1.0075566750629723</v>
      </c>
      <c r="AJ76" s="196">
        <f>IFERROR((VLOOKUP($A76,'1011'!$F$10:$L$433,5,FALSE)/VLOOKUP($A76,'2011'!$C$5:$K$611,9,FALSE))*1000,#N/A)</f>
        <v>5.5082623935903863</v>
      </c>
      <c r="AK76" s="196">
        <f>IFERROR((VLOOKUP($A76,'1112'!$F$10:$L$408,5,FALSE)/VLOOKUP($A76,'2012'!$F$10:$M$460,8,FALSE))*1000,#N/A)</f>
        <v>3.7055335968379444</v>
      </c>
      <c r="AL76" s="196">
        <f>IFERROR((VLOOKUP($A76,'1213'!$F$10:$L$408,5,FALSE)/VLOOKUP($A76,'2013'!$F$10:$M$460,8,FALSE))*1000,#N/A)</f>
        <v>1.7069007559131919</v>
      </c>
      <c r="AM76" s="196">
        <f>IFERROR((VLOOKUP($A76,'1314'!$F$10:$L$408,5,FALSE)/VLOOKUP($A76,'2014'!$F$10:$M$460,8,FALSE))*1000,#N/A)</f>
        <v>3.1393383240763102</v>
      </c>
      <c r="AN76" s="196">
        <f>IFERROR((VLOOKUP($A76,'1415'!$F$10:$L$408,5,FALSE)/VLOOKUP($A76,'2015'!$F$10:$M$460,8,FALSE))*1000,#N/A)</f>
        <v>2.3883448770002387</v>
      </c>
      <c r="AO76" s="196">
        <f>IFERROR((VLOOKUP($A76,'1516'!$F$10:$L$408,5,FALSE)/VLOOKUP($A76,'2016'!$F$10:$M$460,8,FALSE))*1000,#N/A)</f>
        <v>4.2382858488344715</v>
      </c>
      <c r="AP76" s="196">
        <f>IFERROR((VLOOKUP($A76,'1617'!$F$10:$L$408,5,FALSE)/VLOOKUP($A76,'2017'!$F$10:$M$460,8,FALSE))*1000,#N/A)</f>
        <v>6.2471078204534933</v>
      </c>
      <c r="AQ76" s="196">
        <f>IFERROR((VLOOKUP($A76,'1718'!$F$10:$L$408,5,FALSE)/VLOOKUP($A76,'2018'!$F$10:$N$460,9,FALSE))*1000,#N/A)</f>
        <v>5.4384772263766141</v>
      </c>
      <c r="AR76" s="196">
        <f>IFERROR((VLOOKUP($A76,'1819'!$F$10:$L$408,5,FALSE)/VLOOKUP($A76,'2018'!$F$10:$N$460,9,FALSE))*1000,#N/A)</f>
        <v>2.266032177656923</v>
      </c>
      <c r="AS76" s="196">
        <f>IFERROR((VLOOKUP($A76,'1920'!$F$10:$L$408,5,FALSE)/VLOOKUP($A76,'2019'!$F$10:$N$464,8,FALSE))*1000,#N/A)</f>
        <v>2.8928746272642307</v>
      </c>
      <c r="AT76" s="196">
        <f>IFERROR((VLOOKUP($A76,'20 21'!$F$10:$L$408,5,FALSE)/VLOOKUP($A76,'2020'!$F$10:$N$469,8,FALSE))*1000,#N/A)</f>
        <v>1.9934305389128715</v>
      </c>
      <c r="AU76" s="196">
        <f>IFERROR((VLOOKUP($A76,'21 22'!$F$10:$L$408,5,FALSE)/VLOOKUP($A76,'2021'!$F$10:$N$469,8,FALSE))*1000,#N/A)</f>
        <v>0.8788311545644294</v>
      </c>
      <c r="AV76" s="196">
        <f>IFERROR((VLOOKUP($A76,'22 23'!$F$10:$L$408,5,FALSE)/VLOOKUP($A76,'2022'!$F$10:$N$469,8,FALSE))*1000,#N/A)</f>
        <v>2.1804068639208074</v>
      </c>
      <c r="AW76" s="196">
        <f>IFERROR((VLOOKUP($A76,'23 24'!$F$7:$M$408,5,FALSE)/VLOOKUP($A76,'2023'!$C$7:$N$469,9,FALSE))*1000,#N/A)</f>
        <v>0.86555731071343567</v>
      </c>
      <c r="AY76" s="196">
        <f>IFERROR((VLOOKUP($A76,'0910'!$F$10:$L$433,6,FALSE)/VLOOKUP($A76,'2010'!$C$5:$K$611,9,FALSE))*1000,#N/A)</f>
        <v>0</v>
      </c>
      <c r="AZ76" s="196">
        <f>IFERROR((VLOOKUP($A76,'1011'!$F$10:$L$433,6,FALSE)/VLOOKUP($A76,'2011'!$C$5:$K$611,9,FALSE))*1000,#N/A)</f>
        <v>0</v>
      </c>
      <c r="BA76" s="196">
        <f>IFERROR((VLOOKUP($A76,'1112'!$F$10:$L$408,6,FALSE)/VLOOKUP($A76,'2012'!$F$10:$M$460,8,FALSE))*1000,#N/A)</f>
        <v>0</v>
      </c>
      <c r="BB76" s="196">
        <f>IFERROR((VLOOKUP($A76,'1213'!$F$10:$L$408,6,FALSE)/VLOOKUP($A76,'2013'!$F$10:$M$460,8,FALSE))*1000,#N/A)</f>
        <v>0</v>
      </c>
      <c r="BC76" s="196">
        <f>IFERROR((VLOOKUP($A76,'1314'!$F$10:$L$408,6,FALSE)/VLOOKUP($A76,'2014'!$F$10:$M$460,8,FALSE))*1000,#N/A)</f>
        <v>0</v>
      </c>
      <c r="BD76" s="196">
        <f>IFERROR((VLOOKUP($A76,'1415'!$F$10:$L$408,6,FALSE)/VLOOKUP($A76,'2015'!$F$10:$M$460,8,FALSE))*1000,#N/A)</f>
        <v>0</v>
      </c>
      <c r="BE76" s="196">
        <f>IFERROR((VLOOKUP($A76,'1516'!$F$10:$L$408,6,FALSE)/VLOOKUP($A76,'2016'!$F$10:$M$460,8,FALSE))*1000,#N/A)</f>
        <v>0</v>
      </c>
      <c r="BF76" s="196">
        <f>IFERROR((VLOOKUP($A76,'1617'!$F$10:$L$408,6,FALSE)/VLOOKUP($A76,'2017'!$F$10:$M$460,8,FALSE))*1000,#N/A)</f>
        <v>0</v>
      </c>
      <c r="BG76" s="196">
        <f>IFERROR((VLOOKUP($A76,'1718'!$F$10:$L$408,6,FALSE)/VLOOKUP($A76,'2018'!$F$10:$N$460,9,FALSE))*1000,#N/A)</f>
        <v>0</v>
      </c>
      <c r="BH76" s="196">
        <f>IFERROR((VLOOKUP($A76,'1819'!$F$10:$L$408,6,FALSE)/VLOOKUP($A76,'2018'!$F$10:$N$460,9,FALSE))*1000,#N/A)</f>
        <v>0</v>
      </c>
      <c r="BI76" s="196">
        <f>IFERROR((VLOOKUP($A76,'1920'!$F$10:$L$408,6,FALSE)/VLOOKUP($A76,'2019'!$F$10:$N$464,8,FALSE))*1000,#N/A)</f>
        <v>0</v>
      </c>
      <c r="BJ76" s="196">
        <f>IFERROR((VLOOKUP($A76,'20 21'!$F$10:$L$408,6,FALSE)/VLOOKUP($A76,'2020'!$F$10:$N$469,8,FALSE))*1000,#N/A)</f>
        <v>0</v>
      </c>
      <c r="BK76" s="196">
        <f>IFERROR((VLOOKUP($A76,'21 22'!$F$10:$L$408,6,FALSE)/VLOOKUP($A76,'2021'!$F$10:$N$469,8,FALSE))*1000,#N/A)</f>
        <v>0</v>
      </c>
      <c r="BL76" s="196">
        <f>IFERROR((VLOOKUP($A76,'22 23'!$F$10:$L$408,6,FALSE)/VLOOKUP($A76,'2022'!$F$10:$N$469,8,FALSE))*1000,#N/A)</f>
        <v>0</v>
      </c>
      <c r="BM76" s="196">
        <f>IFERROR((VLOOKUP($A76,'23 24'!$F$7:$M$408,6,FALSE)/VLOOKUP($A76,'2023'!$C$7:$N$469,9,FALSE))*1000,#N/A)</f>
        <v>0</v>
      </c>
      <c r="BO76" s="196">
        <f>IFERROR((VLOOKUP($A76,'0910'!$F$10:$L$433,7,FALSE)/VLOOKUP($A76,'2010'!$C$5:$K$611,9,FALSE))*1000,#N/A)</f>
        <v>4.0302267002518892</v>
      </c>
      <c r="BP76" s="196">
        <f>IFERROR((VLOOKUP($A76,'1011'!$F$10:$L$433,7,FALSE)/VLOOKUP($A76,'2011'!$C$5:$K$611,9,FALSE))*1000,#N/A)</f>
        <v>10.766149223835752</v>
      </c>
      <c r="BQ76" s="196">
        <f>IFERROR((VLOOKUP($A76,'1112'!$F$10:$L$408,7,FALSE)/VLOOKUP($A76,'2012'!$F$10:$M$460,8,FALSE))*1000,#N/A)</f>
        <v>10.622529644268774</v>
      </c>
      <c r="BR76" s="196">
        <f>IFERROR((VLOOKUP($A76,'1213'!$F$10:$L$408,7,FALSE)/VLOOKUP($A76,'2013'!$F$10:$M$460,8,FALSE))*1000,#N/A)</f>
        <v>7.0714459887832239</v>
      </c>
      <c r="BS76" s="196">
        <f>IFERROR((VLOOKUP($A76,'1314'!$F$10:$L$408,7,FALSE)/VLOOKUP($A76,'2014'!$F$10:$M$460,8,FALSE))*1000,#N/A)</f>
        <v>8.9350398454479585</v>
      </c>
      <c r="BT76" s="196">
        <f>IFERROR((VLOOKUP($A76,'1415'!$F$10:$L$408,7,FALSE)/VLOOKUP($A76,'2015'!$F$10:$M$460,8,FALSE))*1000,#N/A)</f>
        <v>10.031048483401003</v>
      </c>
      <c r="BU76" s="196">
        <f>IFERROR((VLOOKUP($A76,'1516'!$F$10:$L$408,7,FALSE)/VLOOKUP($A76,'2016'!$F$10:$M$460,8,FALSE))*1000,#N/A)</f>
        <v>17.894984695078879</v>
      </c>
      <c r="BV76" s="196">
        <f>IFERROR((VLOOKUP($A76,'1617'!$F$10:$L$408,7,FALSE)/VLOOKUP($A76,'2017'!$F$10:$M$460,8,FALSE))*1000,#N/A)</f>
        <v>20.36094400740398</v>
      </c>
      <c r="BW76" s="196">
        <f>IFERROR((VLOOKUP($A76,'1718'!$F$10:$L$408,7,FALSE)/VLOOKUP($A76,'2018'!$F$10:$N$460,9,FALSE))*1000,#N/A)</f>
        <v>14.955812372535691</v>
      </c>
      <c r="BX76" s="196">
        <f>IFERROR((VLOOKUP($A76,'1819'!$F$10:$L$408,7,FALSE)/VLOOKUP($A76,'2018'!$F$10:$N$460,9,FALSE))*1000,#N/A)</f>
        <v>8.610922275096307</v>
      </c>
      <c r="BY76" s="196">
        <f>IFERROR((VLOOKUP($A76,'1920'!$F$10:$L$408,7,FALSE)/VLOOKUP($A76,'2019'!$F$10:$N$464,8,FALSE))*1000,#N/A)</f>
        <v>7.7885086118652369</v>
      </c>
      <c r="BZ76" s="196">
        <f>IFERROR((VLOOKUP($A76,'20 21'!$F$10:$L$408,7,FALSE)/VLOOKUP($A76,'2020'!$F$10:$N$469,8,FALSE))*1000,#N/A)</f>
        <v>7.0877530272457649</v>
      </c>
      <c r="CA76" s="196">
        <f>IFERROR((VLOOKUP($A76,'21 22'!$F$10:$L$408,7,FALSE)/VLOOKUP($A76,'2021'!$F$10:$N$469,8,FALSE))*1000,#N/A)</f>
        <v>5.2729869273865759</v>
      </c>
      <c r="CB76" s="196">
        <f>IFERROR((VLOOKUP($A76,'22 23'!$F$10:$L$408,7,FALSE)/VLOOKUP($A76,'2022'!$F$10:$N$469,8,FALSE))*1000,#N/A)</f>
        <v>5.6690578461941001</v>
      </c>
      <c r="CC76" s="196">
        <f>IFERROR((VLOOKUP($A76,'23 24'!$F$7:$M$408,7,FALSE)/VLOOKUP($A76,'2023'!$C$7:$N$469,9,FALSE))*1000,#N/A)</f>
        <v>4.9769545366022543</v>
      </c>
      <c r="CE76" s="198">
        <f>IFERROR((VLOOKUP($A76,'0910'!$F$10:$S$433,9,FALSE)/VLOOKUP($A76,'2010'!$C$5:$K$611,9,FALSE))*1000,#N/A)</f>
        <v>3.7783375314861458</v>
      </c>
      <c r="CF76" s="198">
        <f>IFERROR((VLOOKUP($A76,'1011'!$F$10:$S$433,10,FALSE)/VLOOKUP($A76,'2011'!$C$5:$K$611,9,FALSE))*1000,#N/A)</f>
        <v>2.2533800701051581</v>
      </c>
      <c r="CG76" s="198">
        <f>IFERROR((VLOOKUP($A76,'1112'!$F$10:$S$408,9,FALSE)/VLOOKUP($A76,'2012'!$F$10:$M$460,8,FALSE))*1000,#N/A)</f>
        <v>6.4229249011857705</v>
      </c>
      <c r="CH76" s="198">
        <f>IFERROR((VLOOKUP($A76,'1213'!$F$10:$S$408,9,FALSE)/VLOOKUP($A76,'2013'!$F$10:$M$460,8,FALSE))*1000,#N/A)</f>
        <v>6.5837600585223113</v>
      </c>
      <c r="CI76" s="198">
        <f>IFERROR((VLOOKUP($A76,'1314'!$F$10:$S$408,9,FALSE)/VLOOKUP($A76,'2014'!$F$10:$M$460,8,FALSE))*1000,#N/A)</f>
        <v>5.5542139579811636</v>
      </c>
      <c r="CJ76" s="198">
        <f>IFERROR((VLOOKUP($A76,'1415'!$F$10:$S$408,9,FALSE)/VLOOKUP($A76,'2015'!$F$10:$M$460,8,FALSE))*1000,#N/A)</f>
        <v>5.7320277048005739</v>
      </c>
      <c r="CK76" s="198">
        <f>IFERROR((VLOOKUP($A76,'1516'!$F$10:$S$408,9,FALSE)/VLOOKUP($A76,'2016'!$F$10:$M$460,8,FALSE))*1000,#N/A)</f>
        <v>7.0638097480574524</v>
      </c>
      <c r="CL76" s="198">
        <f>IFERROR((VLOOKUP($A76,'1617'!$F$10:$S$408,9,FALSE)/VLOOKUP($A76,'2017'!$F$10:$M$460,8,FALSE))*1000,#N/A)</f>
        <v>12.956964368347988</v>
      </c>
      <c r="CM76" s="198">
        <f>IFERROR((VLOOKUP($A76,'1718'!$F$10:$S$408,9,FALSE)/VLOOKUP($A76,'2018'!$F$10:$N$460,9,FALSE))*1000,#N/A)</f>
        <v>11.556764106050306</v>
      </c>
      <c r="CN76" s="198">
        <f>IFERROR((VLOOKUP($A76,'1819'!$F$10:$S$408,9,FALSE)/VLOOKUP($A76,'2018'!$F$10:$N$460,9,FALSE))*1000,#N/A)</f>
        <v>11.556764106050306</v>
      </c>
      <c r="CO76" s="198">
        <f>IFERROR((VLOOKUP($A76,'1920'!$F$10:$S$408,9,FALSE)/VLOOKUP($A76,'2019'!$F$10:$N$464,8,FALSE))*1000,#N/A)</f>
        <v>5.1181628020828693</v>
      </c>
      <c r="CP76" s="198">
        <f>IFERROR((VLOOKUP($A76,'20 21'!$F$10:$S$408,9,FALSE)/VLOOKUP($A76,'2020'!$F$10:$N$469,8,FALSE))*1000,#N/A)</f>
        <v>5.3158147704343239</v>
      </c>
      <c r="CQ76" s="198">
        <f>IFERROR((VLOOKUP($A76,'21 22'!$F$10:$S$408,9,FALSE)/VLOOKUP($A76,'2021'!$F$10:$N$469,8,FALSE))*1000,#N/A)</f>
        <v>5.0532791387454683</v>
      </c>
      <c r="CR76" s="198">
        <f>IFERROR((VLOOKUP($A76,'22 23'!$F$10:$S$408,9,FALSE)/VLOOKUP($A76,'2022'!$F$10:$N$469,8,FALSE))*1000,#N/A)</f>
        <v>3.4886509822732918</v>
      </c>
      <c r="CS76" s="196">
        <f>IFERROR((VLOOKUP($A76,'23 24'!$F$7:$S$408,9,FALSE)/VLOOKUP($A76,'2023'!$C$7:$N$469,9,FALSE))*1000,#N/A)</f>
        <v>4.5441758812455371</v>
      </c>
      <c r="CU76" s="198">
        <f>IFERROR((VLOOKUP($A76,'0910'!$F$10:$S$433,10,FALSE)/VLOOKUP($A76,'2010'!$C$5:$K$611,9,FALSE))*1000,#N/A)</f>
        <v>0.25188916876574308</v>
      </c>
      <c r="CV76" s="198">
        <f>IFERROR((VLOOKUP($A76,'1011'!$F$10:$S$433,11,FALSE)/VLOOKUP($A76,'2011'!$C$5:$K$611,9,FALSE))*1000,#N/A)</f>
        <v>2.2533800701051581</v>
      </c>
      <c r="CW76" s="198">
        <f>IFERROR((VLOOKUP($A76,'1112'!$F$10:$S$408,10,FALSE)/VLOOKUP($A76,'2012'!$F$10:$M$460,8,FALSE))*1000,#N/A)</f>
        <v>5.4347826086956523</v>
      </c>
      <c r="CX76" s="198">
        <f>IFERROR((VLOOKUP($A76,'1213'!$F$10:$S$408,10,FALSE)/VLOOKUP($A76,'2013'!$F$10:$M$460,8,FALSE))*1000,#N/A)</f>
        <v>4.3891733723482078</v>
      </c>
      <c r="CY76" s="198">
        <f>IFERROR((VLOOKUP($A76,'1314'!$F$10:$S$408,10,FALSE)/VLOOKUP($A76,'2014'!$F$10:$M$460,8,FALSE))*1000,#N/A)</f>
        <v>2.1733880705143687</v>
      </c>
      <c r="CZ76" s="198">
        <f>IFERROR((VLOOKUP($A76,'1415'!$F$10:$S$408,10,FALSE)/VLOOKUP($A76,'2015'!$F$10:$M$460,8,FALSE))*1000,#N/A)</f>
        <v>3.1048483401003106</v>
      </c>
      <c r="DA76" s="198">
        <f>IFERROR((VLOOKUP($A76,'1516'!$F$10:$S$408,10,FALSE)/VLOOKUP($A76,'2016'!$F$10:$M$460,8,FALSE))*1000,#N/A)</f>
        <v>1.8836825994819872</v>
      </c>
      <c r="DB76" s="198">
        <f>IFERROR((VLOOKUP($A76,'1617'!$F$10:$S$408,10,FALSE)/VLOOKUP($A76,'2017'!$F$10:$M$460,8,FALSE))*1000,#N/A)</f>
        <v>5.3216103655714946</v>
      </c>
      <c r="DC76" s="198">
        <f>IFERROR((VLOOKUP($A76,'1718'!$F$10:$S$408,10,FALSE)/VLOOKUP($A76,'2018'!$F$10:$N$460,9,FALSE))*1000,#N/A)</f>
        <v>4.9852707908452301</v>
      </c>
      <c r="DD76" s="198">
        <f>IFERROR((VLOOKUP($A76,'1819'!$F$10:$S$408,10,FALSE)/VLOOKUP($A76,'2018'!$F$10:$N$460,9,FALSE))*1000,#N/A)</f>
        <v>5.6650804441423066</v>
      </c>
      <c r="DE76" s="198">
        <f>IFERROR((VLOOKUP($A76,'1920'!$F$10:$S$408,10,FALSE)/VLOOKUP($A76,'2019'!$F$10:$N$464,8,FALSE))*1000,#N/A)</f>
        <v>2.4478169923005026</v>
      </c>
      <c r="DF76" s="198">
        <f>IFERROR((VLOOKUP($A76,'20 21'!$F$10:$S$408,10,FALSE)/VLOOKUP($A76,'2020'!$F$10:$N$469,8,FALSE))*1000,#N/A)</f>
        <v>1.9934305389128715</v>
      </c>
      <c r="DG76" s="198">
        <f>IFERROR((VLOOKUP($A76,'21 22'!$F$10:$S$408,10,FALSE)/VLOOKUP($A76,'2021'!$F$10:$N$469,8,FALSE))*1000,#N/A)</f>
        <v>1.7576623091288588</v>
      </c>
      <c r="DH76" s="198">
        <f>IFERROR((VLOOKUP($A76,'22 23'!$F$10:$S$408,10,FALSE)/VLOOKUP($A76,'2022'!$F$10:$N$469,8,FALSE))*1000,#N/A)</f>
        <v>2.1804068639208074</v>
      </c>
      <c r="DI76" s="196">
        <f>IFERROR((VLOOKUP($A76,'23 24'!$F$7:$S$408,10,FALSE)/VLOOKUP($A76,'2023'!$C$7:$N$469,9,FALSE))*1000,#N/A)</f>
        <v>1.7311146214268713</v>
      </c>
      <c r="DK76" s="198">
        <f>IFERROR((VLOOKUP($A76,'0910'!$F$10:$S$433,11,FALSE)/VLOOKUP($A76,'2010'!$C$5:$K$611,9,FALSE))*1000,#N/A)</f>
        <v>0</v>
      </c>
      <c r="DL76" s="198">
        <f>IFERROR((VLOOKUP($A76,'1011'!$F$10:$S$433,12,FALSE)/VLOOKUP($A76,'2011'!$C$5:$K$611,9,FALSE))*1000,#N/A)</f>
        <v>0</v>
      </c>
      <c r="DM76" s="198">
        <f>IFERROR((VLOOKUP($A76,'1112'!$F$10:$S$408,11,FALSE)/VLOOKUP($A76,'2012'!$F$10:$M$460,8,FALSE))*1000,#N/A)</f>
        <v>0</v>
      </c>
      <c r="DN76" s="198">
        <f>IFERROR((VLOOKUP($A76,'1213'!$F$10:$S$408,11,FALSE)/VLOOKUP($A76,'2013'!$F$10:$M$460,8,FALSE))*1000,#N/A)</f>
        <v>0</v>
      </c>
      <c r="DO76" s="198">
        <f>IFERROR((VLOOKUP($A76,'1314'!$F$10:$S$408,11,FALSE)/VLOOKUP($A76,'2014'!$F$10:$M$460,8,FALSE))*1000,#N/A)</f>
        <v>0</v>
      </c>
      <c r="DP76" s="198">
        <f>IFERROR((VLOOKUP($A76,'1415'!$F$10:$S$408,11,FALSE)/VLOOKUP($A76,'2015'!$F$10:$M$460,8,FALSE))*1000,#N/A)</f>
        <v>0</v>
      </c>
      <c r="DQ76" s="198">
        <f>IFERROR((VLOOKUP($A76,'1516'!$F$10:$S$408,11,FALSE)/VLOOKUP($A76,'2016'!$F$10:$M$460,8,FALSE))*1000,#N/A)</f>
        <v>0</v>
      </c>
      <c r="DR76" s="198">
        <f>IFERROR((VLOOKUP($A76,'1617'!$F$10:$S$408,11,FALSE)/VLOOKUP($A76,'2017'!$F$10:$M$460,8,FALSE))*1000,#N/A)</f>
        <v>0</v>
      </c>
      <c r="DS76" s="198">
        <f>IFERROR((VLOOKUP($A76,'1718'!$F$10:$S$408,11,FALSE)/VLOOKUP($A76,'2018'!$F$10:$N$460,9,FALSE))*1000,#N/A)</f>
        <v>0</v>
      </c>
      <c r="DT76" s="198">
        <f>IFERROR((VLOOKUP($A76,'1819'!$F$10:$S$408,11,FALSE)/VLOOKUP($A76,'2018'!$F$10:$N$460,9,FALSE))*1000,#N/A)</f>
        <v>0</v>
      </c>
      <c r="DU76" s="198">
        <f>IFERROR((VLOOKUP($A76,'1920'!$F$10:$S$408,11,FALSE)/VLOOKUP($A76,'2019'!$F$10:$N$464,8,FALSE))*1000,#N/A)</f>
        <v>0</v>
      </c>
      <c r="DV76" s="198">
        <f>IFERROR((VLOOKUP($A76,'20 21'!$F$10:$S$408,11,FALSE)/VLOOKUP($A76,'2020'!$F$10:$N$469,8,FALSE))*1000,#N/A)</f>
        <v>0</v>
      </c>
      <c r="DW76" s="198">
        <f>IFERROR((VLOOKUP($A76,'21 22'!$F$10:$S$408,11,FALSE)/VLOOKUP($A76,'2021'!$F$10:$N$469,8,FALSE))*1000,#N/A)</f>
        <v>0</v>
      </c>
      <c r="DX76" s="198">
        <f>IFERROR((VLOOKUP($A76,'22 23'!$F$10:$S$408,11,FALSE)/VLOOKUP($A76,'2022'!$F$10:$N$469,8,FALSE))*1000,#N/A)</f>
        <v>0</v>
      </c>
      <c r="DY76" s="196">
        <f>IFERROR((VLOOKUP($A76,'23 24'!$F$7:$S$408,11,FALSE)/VLOOKUP($A76,'2023'!$C$7:$N$469,9,FALSE))*1000,#N/A)</f>
        <v>0</v>
      </c>
      <c r="EA76" s="198">
        <f>IFERROR((VLOOKUP($A76,'0910'!$F$10:$S$433,12,FALSE)/VLOOKUP($A76,'2010'!$C$5:$K$611,9,FALSE))*1000,#N/A)</f>
        <v>4.0302267002518892</v>
      </c>
      <c r="EB76" s="198">
        <f>IFERROR((VLOOKUP($A76,'1011'!$F$10:$S$433,13,FALSE)/VLOOKUP($A76,'2011'!$C$5:$K$611,9,FALSE))*1000,#N/A)</f>
        <v>4.5067601402103161</v>
      </c>
      <c r="EC76" s="198">
        <f>IFERROR((VLOOKUP($A76,'1112'!$F$10:$S$408,12,FALSE)/VLOOKUP($A76,'2012'!$F$10:$M$460,8,FALSE))*1000,#N/A)</f>
        <v>11.857707509881422</v>
      </c>
      <c r="ED76" s="198">
        <f>IFERROR((VLOOKUP($A76,'1213'!$F$10:$S$408,12,FALSE)/VLOOKUP($A76,'2013'!$F$10:$M$460,8,FALSE))*1000,#N/A)</f>
        <v>10.972933430870519</v>
      </c>
      <c r="EE76" s="198">
        <f>IFERROR((VLOOKUP($A76,'1314'!$F$10:$S$408,12,FALSE)/VLOOKUP($A76,'2014'!$F$10:$M$460,8,FALSE))*1000,#N/A)</f>
        <v>7.7276020284955322</v>
      </c>
      <c r="EF76" s="198">
        <f>IFERROR((VLOOKUP($A76,'1415'!$F$10:$S$408,12,FALSE)/VLOOKUP($A76,'2015'!$F$10:$M$460,8,FALSE))*1000,#N/A)</f>
        <v>8.8368760449008832</v>
      </c>
      <c r="EG76" s="198">
        <f>IFERROR((VLOOKUP($A76,'1516'!$F$10:$S$408,12,FALSE)/VLOOKUP($A76,'2016'!$F$10:$M$460,8,FALSE))*1000,#N/A)</f>
        <v>9.1829526724746877</v>
      </c>
      <c r="EH76" s="198">
        <f>IFERROR((VLOOKUP($A76,'1617'!$F$10:$S$408,12,FALSE)/VLOOKUP($A76,'2017'!$F$10:$M$460,8,FALSE))*1000,#N/A)</f>
        <v>18.278574733919484</v>
      </c>
      <c r="EI76" s="198">
        <f>IFERROR((VLOOKUP($A76,'1718'!$F$10:$S$408,12,FALSE)/VLOOKUP($A76,'2018'!$F$10:$N$460,9,FALSE))*1000,#N/A)</f>
        <v>16.542034896895537</v>
      </c>
      <c r="EJ76" s="198">
        <f>IFERROR((VLOOKUP($A76,'1819'!$F$10:$S$408,12,FALSE)/VLOOKUP($A76,'2018'!$F$10:$N$460,9,FALSE))*1000,#N/A)</f>
        <v>17.221844550192614</v>
      </c>
      <c r="EK76" s="198">
        <f>IFERROR((VLOOKUP($A76,'1920'!$F$10:$S$408,12,FALSE)/VLOOKUP($A76,'2019'!$F$10:$N$464,8,FALSE))*1000,#N/A)</f>
        <v>7.5659797943833729</v>
      </c>
      <c r="EL76" s="198">
        <f>IFERROR((VLOOKUP($A76,'20 21'!$F$10:$S$408,12,FALSE)/VLOOKUP($A76,'2020'!$F$10:$N$469,8,FALSE))*1000,#N/A)</f>
        <v>7.3092453093471956</v>
      </c>
      <c r="EM76" s="198">
        <f>IFERROR((VLOOKUP($A76,'21 22'!$F$10:$S$408,12,FALSE)/VLOOKUP($A76,'2021'!$F$10:$N$469,8,FALSE))*1000,#N/A)</f>
        <v>6.591233659233219</v>
      </c>
      <c r="EN76" s="198">
        <f>IFERROR((VLOOKUP($A76,'22 23'!$F$10:$S$408,12,FALSE)/VLOOKUP($A76,'2022'!$F$10:$N$469,8,FALSE))*1000,#N/A)</f>
        <v>5.8870985325861804</v>
      </c>
      <c r="EO76" s="196">
        <f>IFERROR((VLOOKUP($A76,'23 24'!$F$7:$S$408,12,FALSE)/VLOOKUP($A76,'2023'!$C$7:$N$469,9,FALSE))*1000,#N/A)</f>
        <v>6.4916798303507672</v>
      </c>
    </row>
    <row r="77" spans="1:145" x14ac:dyDescent="0.3">
      <c r="A77" t="s">
        <v>1718</v>
      </c>
      <c r="B77" t="s">
        <v>1742</v>
      </c>
      <c r="C77" t="str">
        <f>IF(VLOOKUP($A77,'0910'!$F$10:$L$433,1,FALSE)=VLOOKUP($A77,'2010'!$C$5:$K$611,1,FALSE),VLOOKUP($A77,'0910'!$F$10:$L$433,1,FALSE),FALSE)</f>
        <v>County Durham</v>
      </c>
      <c r="D77" t="str">
        <f>IF(VLOOKUP($A77,'1011'!$F$10:$L$433,1,FALSE)=VLOOKUP($A77,'2011'!$C$5:$K$611,1,FALSE),VLOOKUP($A77,'1011'!$F$10:$L$433,1,FALSE),FALSE)</f>
        <v>County Durham</v>
      </c>
      <c r="E77" t="str">
        <f>IF(VLOOKUP(A77,'1112'!$F$10:$L$408,1,FALSE)=VLOOKUP(A77,'2012'!$F$10:$M$460,1,FALSE),VLOOKUP(A77,'1112'!$F$10:$L$408,1,FALSE),FALSE)</f>
        <v>County Durham</v>
      </c>
      <c r="F77" t="str">
        <f>IF(VLOOKUP($A77,'1213'!$F$10:$L$408,1,FALSE)=VLOOKUP($A77,'2013'!$F$10:$M$460,1,FALSE),VLOOKUP($A77,'1213'!$F$10:$L$408,1,FALSE),FALSE)</f>
        <v>County Durham</v>
      </c>
      <c r="G77" t="str">
        <f>IF(VLOOKUP($A77,'1314'!$F$10:$L$408,1,FALSE)=VLOOKUP($A77,'2014'!$F$10:$M$460,1,FALSE),VLOOKUP($A77,'1314'!$F$10:$L$408,1,FALSE),FALSE)</f>
        <v>County Durham</v>
      </c>
      <c r="H77" t="str">
        <f>IF(VLOOKUP($A77,'1415'!$F$10:$L$408,1,FALSE)=VLOOKUP($A77,'2015'!$F$10:$M$460,1,FALSE),VLOOKUP($A77,'1415'!$F$10:$L$408,1,FALSE),FALSE)</f>
        <v>County Durham</v>
      </c>
      <c r="I77" t="str">
        <f>IF(VLOOKUP($A77,'1516'!$F$10:$L$408,1,FALSE)=VLOOKUP($A77,'2015'!$F$10:$M$460,1,FALSE),VLOOKUP($A77,'1516'!$F$10:$L$408,1,FALSE),FALSE)</f>
        <v>County Durham</v>
      </c>
      <c r="J77" t="str">
        <f>IF(VLOOKUP($A77,'1617'!$F$10:$L$408,1,FALSE)=VLOOKUP($A77,'2016'!$F$10:$M$460,1,FALSE),VLOOKUP($A77,'1617'!$F$10:$L$408,1,FALSE),FALSE)</f>
        <v>County Durham</v>
      </c>
      <c r="K77" t="str">
        <f>IF(VLOOKUP($A77,'1718'!$F$10:$M$408,1,FALSE)=VLOOKUP($A77,'2017'!$F$10:$M$460,1,FALSE),VLOOKUP($A77,'1718'!$F$10:$M$408,1,FALSE),FALSE)</f>
        <v>County Durham</v>
      </c>
      <c r="L77" t="str">
        <f>IF(VLOOKUP($A77,'1819'!$F$10:$M$408,1,FALSE)=VLOOKUP($A77,'2018'!$F$10:$M$460,1,FALSE),VLOOKUP($A77,'1819'!$F$10:$M$408,1,FALSE),FALSE)</f>
        <v>County Durham</v>
      </c>
      <c r="M77" t="str">
        <f>IF(VLOOKUP($A77,'1920'!$F$10:$M$408,1,FALSE)=VLOOKUP($A77,'2019'!$F$10:$M$464,1,FALSE),VLOOKUP($A77,'1920'!$F$10:$M$408,1,FALSE),FALSE)</f>
        <v>County Durham</v>
      </c>
      <c r="N77" t="str">
        <f>IF(VLOOKUP($A77,'20 21'!$F$10:$N$408,1,FALSE)=VLOOKUP($A77,'2020'!$F$10:$O$468,1,FALSE),VLOOKUP($A77,'20 21'!$F$10:$N$408,1,FALSE),FALSE)</f>
        <v>County Durham</v>
      </c>
      <c r="O77" t="str">
        <f>IF(VLOOKUP($A77,'21 22'!$F$10:$N$408,1,FALSE)=VLOOKUP($A77,'2021'!$F$10:$O$471,1,FALSE),VLOOKUP($A77,'21 22'!$F$10:$N$408,1,FALSE),FALSE)</f>
        <v>County Durham</v>
      </c>
      <c r="P77" t="str">
        <f>IF(VLOOKUP($A77,'22 23'!$F$10:$N$408,1,FALSE)=VLOOKUP($A77,'2022'!$F$10:$O$468,1,FALSE),VLOOKUP($A77,'22 23'!$F$10:$N$408,1,FALSE),FALSE)</f>
        <v>County Durham</v>
      </c>
      <c r="Q77" t="str">
        <f>IF(VLOOKUP($A77,'23 24'!$F$7:$N$408,1,FALSE)=VLOOKUP($A77,'2023'!$C$7:$O$468,1,FALSE),VLOOKUP($A77,'23 24'!$F$7:$N$408,1,FALSE),FALSE)</f>
        <v>County Durham</v>
      </c>
      <c r="S77" s="196">
        <f>IFERROR((VLOOKUP($A77,'0910'!$F$10:$L$433,4,FALSE)/VLOOKUP($A77,'2010'!$C$5:$K$611,9,FALSE))*1000,#N/A)</f>
        <v>2.888055519634467</v>
      </c>
      <c r="T77" s="196">
        <f>IFERROR((VLOOKUP($A77,'1011'!$F$10:$L$433,4,FALSE)/VLOOKUP($A77,'2011'!$C$5:$K$611,9,FALSE))*1000,#N/A)</f>
        <v>3.4262709323739773</v>
      </c>
      <c r="U77" s="196">
        <f>IFERROR((VLOOKUP($A77,'1112'!$F$10:$L$408,4,FALSE)/VLOOKUP($A77,'2012'!$F$10:$M$460,8,FALSE))*1000,#N/A)</f>
        <v>3.2799454762310445</v>
      </c>
      <c r="V77" s="196">
        <f>IFERROR((VLOOKUP($A77,'1213'!$F$10:$L$408,4,FALSE)/VLOOKUP($A77,'2013'!$F$10:$M$460,8,FALSE))*1000,#N/A)</f>
        <v>3.4760491733785503</v>
      </c>
      <c r="W77" s="196">
        <f>IFERROR((VLOOKUP($A77,'1314'!$F$10:$L$408,4,FALSE)/VLOOKUP($A77,'2014'!$F$10:$M$460,8,FALSE))*1000,#N/A)</f>
        <v>4.901132330572926</v>
      </c>
      <c r="X77" s="196">
        <f>IFERROR((VLOOKUP($A77,'1415'!$F$10:$L$408,4,FALSE)/VLOOKUP($A77,'2015'!$F$10:$M$460,8,FALSE))*1000,#N/A)</f>
        <v>4.8790746582544688</v>
      </c>
      <c r="Y77" s="196">
        <f>IFERROR((VLOOKUP($A77,'1516'!$F$10:$L$408,4,FALSE)/VLOOKUP($A77,'2016'!$F$10:$M$460,8,FALSE))*1000,#N/A)</f>
        <v>4.889873364817988</v>
      </c>
      <c r="Z77" s="196">
        <f>IFERROR((VLOOKUP($A77,'1617'!$F$10:$L$408,4,FALSE)/VLOOKUP($A77,'2017'!$F$10:$M$460,8,FALSE))*1000,#N/A)</f>
        <v>6.5234553538039632</v>
      </c>
      <c r="AA77" s="196">
        <f>IFERROR((VLOOKUP($A77,'1718'!$F$10:$L$408,4,FALSE)/VLOOKUP($A77,'2018'!$F$10:$N$460,9,FALSE))*1000,#N/A)</f>
        <v>5.2063964298995913</v>
      </c>
      <c r="AB77" s="196">
        <f>IFERROR((VLOOKUP($A77,'1819'!$F$10:$L$408,4,FALSE)/VLOOKUP($A77,'2018'!$F$10:$N$460,9,FALSE))*1000,#N/A)</f>
        <v>7.1897855460518167</v>
      </c>
      <c r="AC77" s="196">
        <f>IFERROR((VLOOKUP($A77,'1920'!$F$10:$L$408,4,FALSE)/VLOOKUP($A77,'2019'!$F$10:$N$464,8,FALSE))*1000,#N/A)</f>
        <v>5.3393791534208992</v>
      </c>
      <c r="AD77" s="196">
        <f>IFERROR((VLOOKUP($A77,'20 21'!$F$10:$M$408,4,FALSE)/VLOOKUP($A77,'2020'!$F$10:$N$469,8,FALSE))*1000,#N/A)</f>
        <v>5.9203125925048843</v>
      </c>
      <c r="AE77" s="196">
        <f>IFERROR((VLOOKUP($A77,'21 22'!$F$10:$M$408,4,FALSE)/VLOOKUP($A77,'2021'!$F$10:$N$469,8,FALSE))*1000,#N/A)</f>
        <v>6.2070744526488886</v>
      </c>
      <c r="AF77" s="196">
        <f>IFERROR((VLOOKUP($A77,'22 23'!$F$10:$M$408,4,FALSE)/VLOOKUP($A77,'2022'!$F$10:$N$469,8,FALSE))*1000,#N/A)</f>
        <v>6.8461889548151529</v>
      </c>
      <c r="AG77" s="196">
        <f>IFERROR((VLOOKUP($A77,'23 24'!$F$7:$M$408,4,FALSE)/VLOOKUP($A77,'2023'!$C$7:$N$469,9,FALSE))*1000,#N/A)</f>
        <v>4.4961702974236548</v>
      </c>
      <c r="AI77" s="196">
        <f>IFERROR((VLOOKUP($A77,'0910'!$F$10:$L$433,5,FALSE)/VLOOKUP($A77,'2010'!$C$5:$K$611,9,FALSE))*1000,#N/A)</f>
        <v>0.56036898142161307</v>
      </c>
      <c r="AJ77" s="196">
        <f>IFERROR((VLOOKUP($A77,'1011'!$F$10:$L$433,5,FALSE)/VLOOKUP($A77,'2011'!$C$5:$K$611,9,FALSE))*1000,#N/A)</f>
        <v>1.2848515996402416</v>
      </c>
      <c r="AK77" s="196">
        <f>IFERROR((VLOOKUP($A77,'1112'!$F$10:$L$408,5,FALSE)/VLOOKUP($A77,'2012'!$F$10:$M$460,8,FALSE))*1000,#N/A)</f>
        <v>0.34077355597205661</v>
      </c>
      <c r="AL77" s="196">
        <f>IFERROR((VLOOKUP($A77,'1213'!$F$10:$L$408,5,FALSE)/VLOOKUP($A77,'2013'!$F$10:$M$460,8,FALSE))*1000,#N/A)</f>
        <v>0.29673590504451036</v>
      </c>
      <c r="AM77" s="196">
        <f>IFERROR((VLOOKUP($A77,'1314'!$F$10:$L$408,5,FALSE)/VLOOKUP($A77,'2014'!$F$10:$M$460,8,FALSE))*1000,#N/A)</f>
        <v>0.507013689369613</v>
      </c>
      <c r="AN77" s="196">
        <f>IFERROR((VLOOKUP($A77,'1415'!$F$10:$L$408,5,FALSE)/VLOOKUP($A77,'2015'!$F$10:$M$460,8,FALSE))*1000,#N/A)</f>
        <v>0.29442691903259727</v>
      </c>
      <c r="AO77" s="196">
        <f>IFERROR((VLOOKUP($A77,'1516'!$F$10:$L$408,5,FALSE)/VLOOKUP($A77,'2016'!$F$10:$M$460,8,FALSE))*1000,#N/A)</f>
        <v>0.16717515777155514</v>
      </c>
      <c r="AP77" s="196">
        <f>IFERROR((VLOOKUP($A77,'1617'!$F$10:$L$408,5,FALSE)/VLOOKUP($A77,'2017'!$F$10:$M$460,8,FALSE))*1000,#N/A)</f>
        <v>0.33240536834669882</v>
      </c>
      <c r="AQ77" s="196">
        <f>IFERROR((VLOOKUP($A77,'1718'!$F$10:$L$408,5,FALSE)/VLOOKUP($A77,'2018'!$F$10:$N$460,9,FALSE))*1000,#N/A)</f>
        <v>0.24792363951902815</v>
      </c>
      <c r="AR77" s="196">
        <f>IFERROR((VLOOKUP($A77,'1819'!$F$10:$L$408,5,FALSE)/VLOOKUP($A77,'2018'!$F$10:$N$460,9,FALSE))*1000,#N/A)</f>
        <v>0.37188545927854222</v>
      </c>
      <c r="AS77" s="196">
        <f>IFERROR((VLOOKUP($A77,'1920'!$F$10:$L$408,5,FALSE)/VLOOKUP($A77,'2019'!$F$10:$N$464,8,FALSE))*1000,#N/A)</f>
        <v>0.41072147334006914</v>
      </c>
      <c r="AT77" s="196">
        <f>IFERROR((VLOOKUP($A77,'20 21'!$F$10:$L$408,5,FALSE)/VLOOKUP($A77,'2020'!$F$10:$N$469,8,FALSE))*1000,#N/A)</f>
        <v>0.48660103500040142</v>
      </c>
      <c r="AU77" s="196">
        <f>IFERROR((VLOOKUP($A77,'21 22'!$F$10:$L$408,5,FALSE)/VLOOKUP($A77,'2021'!$F$10:$N$469,8,FALSE))*1000,#N/A)</f>
        <v>0.32244542611163063</v>
      </c>
      <c r="AV77" s="196">
        <f>IFERROR((VLOOKUP($A77,'22 23'!$F$10:$L$408,5,FALSE)/VLOOKUP($A77,'2022'!$F$10:$N$469,8,FALSE))*1000,#N/A)</f>
        <v>0.40036192718217267</v>
      </c>
      <c r="AW77" s="196">
        <f>IFERROR((VLOOKUP($A77,'23 24'!$F$7:$M$408,5,FALSE)/VLOOKUP($A77,'2023'!$C$7:$N$469,9,FALSE))*1000,#N/A)</f>
        <v>0.5570476474684174</v>
      </c>
      <c r="AY77" s="196">
        <f>IFERROR((VLOOKUP($A77,'0910'!$F$10:$L$433,6,FALSE)/VLOOKUP($A77,'2010'!$C$5:$K$611,9,FALSE))*1000,#N/A)</f>
        <v>0</v>
      </c>
      <c r="AZ77" s="196">
        <f>IFERROR((VLOOKUP($A77,'1011'!$F$10:$L$433,6,FALSE)/VLOOKUP($A77,'2011'!$C$5:$K$611,9,FALSE))*1000,#N/A)</f>
        <v>0</v>
      </c>
      <c r="BA77" s="196">
        <f>IFERROR((VLOOKUP($A77,'1112'!$F$10:$L$408,6,FALSE)/VLOOKUP($A77,'2012'!$F$10:$M$460,8,FALSE))*1000,#N/A)</f>
        <v>0</v>
      </c>
      <c r="BB77" s="196">
        <f>IFERROR((VLOOKUP($A77,'1213'!$F$10:$L$408,6,FALSE)/VLOOKUP($A77,'2013'!$F$10:$M$460,8,FALSE))*1000,#N/A)</f>
        <v>0</v>
      </c>
      <c r="BC77" s="196">
        <f>IFERROR((VLOOKUP($A77,'1314'!$F$10:$L$408,6,FALSE)/VLOOKUP($A77,'2014'!$F$10:$M$460,8,FALSE))*1000,#N/A)</f>
        <v>0</v>
      </c>
      <c r="BD77" s="196">
        <f>IFERROR((VLOOKUP($A77,'1415'!$F$10:$L$408,6,FALSE)/VLOOKUP($A77,'2015'!$F$10:$M$460,8,FALSE))*1000,#N/A)</f>
        <v>4.2060988433228183E-2</v>
      </c>
      <c r="BE77" s="196">
        <f>IFERROR((VLOOKUP($A77,'1516'!$F$10:$L$408,6,FALSE)/VLOOKUP($A77,'2016'!$F$10:$M$460,8,FALSE))*1000,#N/A)</f>
        <v>0</v>
      </c>
      <c r="BF77" s="196">
        <f>IFERROR((VLOOKUP($A77,'1617'!$F$10:$L$408,6,FALSE)/VLOOKUP($A77,'2017'!$F$10:$M$460,8,FALSE))*1000,#N/A)</f>
        <v>4.1550671043337352E-2</v>
      </c>
      <c r="BG77" s="196">
        <f>IFERROR((VLOOKUP($A77,'1718'!$F$10:$L$408,6,FALSE)/VLOOKUP($A77,'2018'!$F$10:$N$460,9,FALSE))*1000,#N/A)</f>
        <v>0</v>
      </c>
      <c r="BH77" s="196">
        <f>IFERROR((VLOOKUP($A77,'1819'!$F$10:$L$408,6,FALSE)/VLOOKUP($A77,'2018'!$F$10:$N$460,9,FALSE))*1000,#N/A)</f>
        <v>4.1320606586504688E-2</v>
      </c>
      <c r="BI77" s="196">
        <f>IFERROR((VLOOKUP($A77,'1920'!$F$10:$L$408,6,FALSE)/VLOOKUP($A77,'2019'!$F$10:$N$464,8,FALSE))*1000,#N/A)</f>
        <v>0.12321644200202075</v>
      </c>
      <c r="BJ77" s="196">
        <f>IFERROR((VLOOKUP($A77,'20 21'!$F$10:$L$408,6,FALSE)/VLOOKUP($A77,'2020'!$F$10:$N$469,8,FALSE))*1000,#N/A)</f>
        <v>0</v>
      </c>
      <c r="BK77" s="196">
        <f>IFERROR((VLOOKUP($A77,'21 22'!$F$10:$L$408,6,FALSE)/VLOOKUP($A77,'2021'!$F$10:$N$469,8,FALSE))*1000,#N/A)</f>
        <v>0</v>
      </c>
      <c r="BL77" s="196">
        <f>IFERROR((VLOOKUP($A77,'22 23'!$F$10:$L$408,6,FALSE)/VLOOKUP($A77,'2022'!$F$10:$N$469,8,FALSE))*1000,#N/A)</f>
        <v>0</v>
      </c>
      <c r="BM77" s="196">
        <f>IFERROR((VLOOKUP($A77,'23 24'!$F$7:$M$408,6,FALSE)/VLOOKUP($A77,'2023'!$C$7:$N$469,9,FALSE))*1000,#N/A)</f>
        <v>0</v>
      </c>
      <c r="BO77" s="196">
        <f>IFERROR((VLOOKUP($A77,'0910'!$F$10:$L$433,7,FALSE)/VLOOKUP($A77,'2010'!$C$5:$K$611,9,FALSE))*1000,#N/A)</f>
        <v>3.4915298073192811</v>
      </c>
      <c r="BP77" s="196">
        <f>IFERROR((VLOOKUP($A77,'1011'!$F$10:$L$433,7,FALSE)/VLOOKUP($A77,'2011'!$C$5:$K$611,9,FALSE))*1000,#N/A)</f>
        <v>4.6682941453595443</v>
      </c>
      <c r="BQ77" s="196">
        <f>IFERROR((VLOOKUP($A77,'1112'!$F$10:$L$408,7,FALSE)/VLOOKUP($A77,'2012'!$F$10:$M$460,8,FALSE))*1000,#N/A)</f>
        <v>3.6633157266996079</v>
      </c>
      <c r="BR77" s="196">
        <f>IFERROR((VLOOKUP($A77,'1213'!$F$10:$L$408,7,FALSE)/VLOOKUP($A77,'2013'!$F$10:$M$460,8,FALSE))*1000,#N/A)</f>
        <v>3.7303942348452734</v>
      </c>
      <c r="BS77" s="196">
        <f>IFERROR((VLOOKUP($A77,'1314'!$F$10:$L$408,7,FALSE)/VLOOKUP($A77,'2014'!$F$10:$M$460,8,FALSE))*1000,#N/A)</f>
        <v>5.4081460199425377</v>
      </c>
      <c r="BT77" s="196">
        <f>IFERROR((VLOOKUP($A77,'1415'!$F$10:$L$408,7,FALSE)/VLOOKUP($A77,'2015'!$F$10:$M$460,8,FALSE))*1000,#N/A)</f>
        <v>5.1735015772870661</v>
      </c>
      <c r="BU77" s="196">
        <f>IFERROR((VLOOKUP($A77,'1516'!$F$10:$L$408,7,FALSE)/VLOOKUP($A77,'2016'!$F$10:$M$460,8,FALSE))*1000,#N/A)</f>
        <v>5.0570485225895432</v>
      </c>
      <c r="BV77" s="196">
        <f>IFERROR((VLOOKUP($A77,'1617'!$F$10:$L$408,7,FALSE)/VLOOKUP($A77,'2017'!$F$10:$M$460,8,FALSE))*1000,#N/A)</f>
        <v>6.8558607221506636</v>
      </c>
      <c r="BW77" s="196">
        <f>IFERROR((VLOOKUP($A77,'1718'!$F$10:$L$408,7,FALSE)/VLOOKUP($A77,'2018'!$F$10:$N$460,9,FALSE))*1000,#N/A)</f>
        <v>5.412999462832115</v>
      </c>
      <c r="BX77" s="196">
        <f>IFERROR((VLOOKUP($A77,'1819'!$F$10:$L$408,7,FALSE)/VLOOKUP($A77,'2018'!$F$10:$N$460,9,FALSE))*1000,#N/A)</f>
        <v>7.6443122185033676</v>
      </c>
      <c r="BY77" s="196">
        <f>IFERROR((VLOOKUP($A77,'1920'!$F$10:$L$408,7,FALSE)/VLOOKUP($A77,'2019'!$F$10:$N$464,8,FALSE))*1000,#N/A)</f>
        <v>5.8733170687629883</v>
      </c>
      <c r="BZ77" s="196">
        <f>IFERROR((VLOOKUP($A77,'20 21'!$F$10:$L$408,7,FALSE)/VLOOKUP($A77,'2020'!$F$10:$N$469,8,FALSE))*1000,#N/A)</f>
        <v>6.4069136275052854</v>
      </c>
      <c r="CA77" s="196">
        <f>IFERROR((VLOOKUP($A77,'21 22'!$F$10:$L$408,7,FALSE)/VLOOKUP($A77,'2021'!$F$10:$N$469,8,FALSE))*1000,#N/A)</f>
        <v>6.52951987876052</v>
      </c>
      <c r="CB77" s="196">
        <f>IFERROR((VLOOKUP($A77,'22 23'!$F$10:$L$408,7,FALSE)/VLOOKUP($A77,'2022'!$F$10:$N$469,8,FALSE))*1000,#N/A)</f>
        <v>7.2465508819973259</v>
      </c>
      <c r="CC77" s="196">
        <f>IFERROR((VLOOKUP($A77,'23 24'!$F$7:$M$408,7,FALSE)/VLOOKUP($A77,'2023'!$C$7:$N$469,9,FALSE))*1000,#N/A)</f>
        <v>5.0134288272157566</v>
      </c>
      <c r="CE77" s="198">
        <f>IFERROR((VLOOKUP($A77,'0910'!$F$10:$S$433,9,FALSE)/VLOOKUP($A77,'2010'!$C$5:$K$611,9,FALSE))*1000,#N/A)</f>
        <v>4.0950040950040947</v>
      </c>
      <c r="CF77" s="198">
        <f>IFERROR((VLOOKUP($A77,'1011'!$F$10:$S$433,10,FALSE)/VLOOKUP($A77,'2011'!$C$5:$K$611,9,FALSE))*1000,#N/A)</f>
        <v>3.9830399588847492</v>
      </c>
      <c r="CG77" s="198">
        <f>IFERROR((VLOOKUP($A77,'1112'!$F$10:$S$408,9,FALSE)/VLOOKUP($A77,'2012'!$F$10:$M$460,8,FALSE))*1000,#N/A)</f>
        <v>4.0466859771681714</v>
      </c>
      <c r="CH77" s="198">
        <f>IFERROR((VLOOKUP($A77,'1213'!$F$10:$S$408,9,FALSE)/VLOOKUP($A77,'2013'!$F$10:$M$460,8,FALSE))*1000,#N/A)</f>
        <v>3.5184400169563372</v>
      </c>
      <c r="CI77" s="198">
        <f>IFERROR((VLOOKUP($A77,'1314'!$F$10:$S$408,9,FALSE)/VLOOKUP($A77,'2014'!$F$10:$M$460,8,FALSE))*1000,#N/A)</f>
        <v>3.8448538110528987</v>
      </c>
      <c r="CJ77" s="198">
        <f>IFERROR((VLOOKUP($A77,'1415'!$F$10:$S$408,9,FALSE)/VLOOKUP($A77,'2015'!$F$10:$M$460,8,FALSE))*1000,#N/A)</f>
        <v>4.5846477392218716</v>
      </c>
      <c r="CK77" s="198">
        <f>IFERROR((VLOOKUP($A77,'1516'!$F$10:$S$408,9,FALSE)/VLOOKUP($A77,'2016'!$F$10:$M$460,8,FALSE))*1000,#N/A)</f>
        <v>4.7226982070464327</v>
      </c>
      <c r="CL77" s="198">
        <f>IFERROR((VLOOKUP($A77,'1617'!$F$10:$S$408,9,FALSE)/VLOOKUP($A77,'2017'!$F$10:$M$460,8,FALSE))*1000,#N/A)</f>
        <v>4.4459218016370965</v>
      </c>
      <c r="CM77" s="198">
        <f>IFERROR((VLOOKUP($A77,'1718'!$F$10:$S$408,9,FALSE)/VLOOKUP($A77,'2018'!$F$10:$N$460,9,FALSE))*1000,#N/A)</f>
        <v>4.9584727903805623</v>
      </c>
      <c r="CN77" s="198">
        <f>IFERROR((VLOOKUP($A77,'1819'!$F$10:$S$408,9,FALSE)/VLOOKUP($A77,'2018'!$F$10:$N$460,9,FALSE))*1000,#N/A)</f>
        <v>6.239411594562208</v>
      </c>
      <c r="CO77" s="198">
        <f>IFERROR((VLOOKUP($A77,'1920'!$F$10:$S$408,9,FALSE)/VLOOKUP($A77,'2019'!$F$10:$N$464,8,FALSE))*1000,#N/A)</f>
        <v>6.1197499527670312</v>
      </c>
      <c r="CP77" s="198">
        <f>IFERROR((VLOOKUP($A77,'20 21'!$F$10:$S$408,9,FALSE)/VLOOKUP($A77,'2020'!$F$10:$N$469,8,FALSE))*1000,#N/A)</f>
        <v>5.0282106950041481</v>
      </c>
      <c r="CQ77" s="198">
        <f>IFERROR((VLOOKUP($A77,'21 22'!$F$10:$S$408,9,FALSE)/VLOOKUP($A77,'2021'!$F$10:$N$469,8,FALSE))*1000,#N/A)</f>
        <v>6.2473801309128429</v>
      </c>
      <c r="CR77" s="198">
        <f>IFERROR((VLOOKUP($A77,'22 23'!$F$10:$S$408,9,FALSE)/VLOOKUP($A77,'2022'!$F$10:$N$469,8,FALSE))*1000,#N/A)</f>
        <v>5.6851393659868528</v>
      </c>
      <c r="CS77" s="196">
        <f>IFERROR((VLOOKUP($A77,'23 24'!$F$7:$S$408,9,FALSE)/VLOOKUP($A77,'2023'!$C$7:$N$469,9,FALSE))*1000,#N/A)</f>
        <v>4.8144832388341783</v>
      </c>
      <c r="CU77" s="198">
        <f>IFERROR((VLOOKUP($A77,'0910'!$F$10:$S$433,10,FALSE)/VLOOKUP($A77,'2010'!$C$5:$K$611,9,FALSE))*1000,#N/A)</f>
        <v>0.73279020647441695</v>
      </c>
      <c r="CV77" s="198">
        <f>IFERROR((VLOOKUP($A77,'1011'!$F$10:$S$433,11,FALSE)/VLOOKUP($A77,'2011'!$C$5:$K$611,9,FALSE))*1000,#N/A)</f>
        <v>0.81373934643881962</v>
      </c>
      <c r="CW77" s="198">
        <f>IFERROR((VLOOKUP($A77,'1112'!$F$10:$S$408,10,FALSE)/VLOOKUP($A77,'2012'!$F$10:$M$460,8,FALSE))*1000,#N/A)</f>
        <v>1.150110751405691</v>
      </c>
      <c r="CX77" s="198">
        <f>IFERROR((VLOOKUP($A77,'1213'!$F$10:$S$408,10,FALSE)/VLOOKUP($A77,'2013'!$F$10:$M$460,8,FALSE))*1000,#N/A)</f>
        <v>0.5086901229334464</v>
      </c>
      <c r="CY77" s="198">
        <f>IFERROR((VLOOKUP($A77,'1314'!$F$10:$S$408,10,FALSE)/VLOOKUP($A77,'2014'!$F$10:$M$460,8,FALSE))*1000,#N/A)</f>
        <v>0.2535068446848065</v>
      </c>
      <c r="CZ77" s="198">
        <f>IFERROR((VLOOKUP($A77,'1415'!$F$10:$S$408,10,FALSE)/VLOOKUP($A77,'2015'!$F$10:$M$460,8,FALSE))*1000,#N/A)</f>
        <v>0.37854889589905361</v>
      </c>
      <c r="DA77" s="198">
        <f>IFERROR((VLOOKUP($A77,'1516'!$F$10:$S$408,10,FALSE)/VLOOKUP($A77,'2016'!$F$10:$M$460,8,FALSE))*1000,#N/A)</f>
        <v>0.62690684164333188</v>
      </c>
      <c r="DB77" s="198">
        <f>IFERROR((VLOOKUP($A77,'1617'!$F$10:$S$408,10,FALSE)/VLOOKUP($A77,'2017'!$F$10:$M$460,8,FALSE))*1000,#N/A)</f>
        <v>0.12465201313001205</v>
      </c>
      <c r="DC77" s="198">
        <f>IFERROR((VLOOKUP($A77,'1718'!$F$10:$S$408,10,FALSE)/VLOOKUP($A77,'2018'!$F$10:$N$460,9,FALSE))*1000,#N/A)</f>
        <v>0.28924424610553284</v>
      </c>
      <c r="DD77" s="198">
        <f>IFERROR((VLOOKUP($A77,'1819'!$F$10:$S$408,10,FALSE)/VLOOKUP($A77,'2018'!$F$10:$N$460,9,FALSE))*1000,#N/A)</f>
        <v>0.28924424610553284</v>
      </c>
      <c r="DE77" s="198">
        <f>IFERROR((VLOOKUP($A77,'1920'!$F$10:$S$408,10,FALSE)/VLOOKUP($A77,'2019'!$F$10:$N$464,8,FALSE))*1000,#N/A)</f>
        <v>0.57501006267609689</v>
      </c>
      <c r="DF77" s="198">
        <f>IFERROR((VLOOKUP($A77,'20 21'!$F$10:$S$408,10,FALSE)/VLOOKUP($A77,'2020'!$F$10:$N$469,8,FALSE))*1000,#N/A)</f>
        <v>0.24330051750020071</v>
      </c>
      <c r="DG77" s="198">
        <f>IFERROR((VLOOKUP($A77,'21 22'!$F$10:$S$408,10,FALSE)/VLOOKUP($A77,'2021'!$F$10:$N$469,8,FALSE))*1000,#N/A)</f>
        <v>0.48366813916744594</v>
      </c>
      <c r="DH77" s="198">
        <f>IFERROR((VLOOKUP($A77,'22 23'!$F$10:$S$408,10,FALSE)/VLOOKUP($A77,'2022'!$F$10:$N$469,8,FALSE))*1000,#N/A)</f>
        <v>0.24021715630930363</v>
      </c>
      <c r="DI77" s="196">
        <f>IFERROR((VLOOKUP($A77,'23 24'!$F$7:$S$408,10,FALSE)/VLOOKUP($A77,'2023'!$C$7:$N$469,9,FALSE))*1000,#N/A)</f>
        <v>0.31831294141052419</v>
      </c>
      <c r="DK77" s="198">
        <f>IFERROR((VLOOKUP($A77,'0910'!$F$10:$S$433,11,FALSE)/VLOOKUP($A77,'2010'!$C$5:$K$611,9,FALSE))*1000,#N/A)</f>
        <v>0</v>
      </c>
      <c r="DL77" s="198">
        <f>IFERROR((VLOOKUP($A77,'1011'!$F$10:$S$433,12,FALSE)/VLOOKUP($A77,'2011'!$C$5:$K$611,9,FALSE))*1000,#N/A)</f>
        <v>0</v>
      </c>
      <c r="DM77" s="198">
        <f>IFERROR((VLOOKUP($A77,'1112'!$F$10:$S$408,11,FALSE)/VLOOKUP($A77,'2012'!$F$10:$M$460,8,FALSE))*1000,#N/A)</f>
        <v>0.2981768614755495</v>
      </c>
      <c r="DN77" s="198">
        <f>IFERROR((VLOOKUP($A77,'1213'!$F$10:$S$408,11,FALSE)/VLOOKUP($A77,'2013'!$F$10:$M$460,8,FALSE))*1000,#N/A)</f>
        <v>0</v>
      </c>
      <c r="DO77" s="198">
        <f>IFERROR((VLOOKUP($A77,'1314'!$F$10:$S$408,11,FALSE)/VLOOKUP($A77,'2014'!$F$10:$M$460,8,FALSE))*1000,#N/A)</f>
        <v>0</v>
      </c>
      <c r="DP77" s="198">
        <f>IFERROR((VLOOKUP($A77,'1415'!$F$10:$S$408,11,FALSE)/VLOOKUP($A77,'2015'!$F$10:$M$460,8,FALSE))*1000,#N/A)</f>
        <v>0</v>
      </c>
      <c r="DQ77" s="198">
        <f>IFERROR((VLOOKUP($A77,'1516'!$F$10:$S$408,11,FALSE)/VLOOKUP($A77,'2016'!$F$10:$M$460,8,FALSE))*1000,#N/A)</f>
        <v>0</v>
      </c>
      <c r="DR77" s="198">
        <f>IFERROR((VLOOKUP($A77,'1617'!$F$10:$S$408,11,FALSE)/VLOOKUP($A77,'2017'!$F$10:$M$460,8,FALSE))*1000,#N/A)</f>
        <v>0.20775335521668675</v>
      </c>
      <c r="DS77" s="198">
        <f>IFERROR((VLOOKUP($A77,'1718'!$F$10:$S$408,11,FALSE)/VLOOKUP($A77,'2018'!$F$10:$N$460,9,FALSE))*1000,#N/A)</f>
        <v>0</v>
      </c>
      <c r="DT77" s="198">
        <f>IFERROR((VLOOKUP($A77,'1819'!$F$10:$S$408,11,FALSE)/VLOOKUP($A77,'2018'!$F$10:$N$460,9,FALSE))*1000,#N/A)</f>
        <v>0</v>
      </c>
      <c r="DU77" s="198">
        <f>IFERROR((VLOOKUP($A77,'1920'!$F$10:$S$408,11,FALSE)/VLOOKUP($A77,'2019'!$F$10:$N$464,8,FALSE))*1000,#N/A)</f>
        <v>4.1072147334006916E-2</v>
      </c>
      <c r="DV77" s="198">
        <f>IFERROR((VLOOKUP($A77,'20 21'!$F$10:$S$408,11,FALSE)/VLOOKUP($A77,'2020'!$F$10:$N$469,8,FALSE))*1000,#N/A)</f>
        <v>0</v>
      </c>
      <c r="DW77" s="198">
        <f>IFERROR((VLOOKUP($A77,'21 22'!$F$10:$S$408,11,FALSE)/VLOOKUP($A77,'2021'!$F$10:$N$469,8,FALSE))*1000,#N/A)</f>
        <v>0</v>
      </c>
      <c r="DX77" s="198">
        <f>IFERROR((VLOOKUP($A77,'22 23'!$F$10:$S$408,11,FALSE)/VLOOKUP($A77,'2022'!$F$10:$N$469,8,FALSE))*1000,#N/A)</f>
        <v>0</v>
      </c>
      <c r="DY77" s="196">
        <f>IFERROR((VLOOKUP($A77,'23 24'!$F$7:$S$408,11,FALSE)/VLOOKUP($A77,'2023'!$C$7:$N$469,9,FALSE))*1000,#N/A)</f>
        <v>0</v>
      </c>
      <c r="EA77" s="198">
        <f>IFERROR((VLOOKUP($A77,'0910'!$F$10:$S$433,12,FALSE)/VLOOKUP($A77,'2010'!$C$5:$K$611,9,FALSE))*1000,#N/A)</f>
        <v>4.8277943014785123</v>
      </c>
      <c r="EB77" s="198">
        <f>IFERROR((VLOOKUP($A77,'1011'!$F$10:$S$433,13,FALSE)/VLOOKUP($A77,'2011'!$C$5:$K$611,9,FALSE))*1000,#N/A)</f>
        <v>4.7539509186688935</v>
      </c>
      <c r="EC77" s="198">
        <f>IFERROR((VLOOKUP($A77,'1112'!$F$10:$S$408,12,FALSE)/VLOOKUP($A77,'2012'!$F$10:$M$460,8,FALSE))*1000,#N/A)</f>
        <v>5.4949735900494119</v>
      </c>
      <c r="ED77" s="198">
        <f>IFERROR((VLOOKUP($A77,'1213'!$F$10:$S$408,12,FALSE)/VLOOKUP($A77,'2013'!$F$10:$M$460,8,FALSE))*1000,#N/A)</f>
        <v>4.0271301398897839</v>
      </c>
      <c r="EE77" s="198">
        <f>IFERROR((VLOOKUP($A77,'1314'!$F$10:$S$408,12,FALSE)/VLOOKUP($A77,'2014'!$F$10:$M$460,8,FALSE))*1000,#N/A)</f>
        <v>4.0983606557377055</v>
      </c>
      <c r="EF77" s="198">
        <f>IFERROR((VLOOKUP($A77,'1415'!$F$10:$S$408,12,FALSE)/VLOOKUP($A77,'2015'!$F$10:$M$460,8,FALSE))*1000,#N/A)</f>
        <v>4.9631966351209247</v>
      </c>
      <c r="EG77" s="198">
        <f>IFERROR((VLOOKUP($A77,'1516'!$F$10:$S$408,12,FALSE)/VLOOKUP($A77,'2016'!$F$10:$M$460,8,FALSE))*1000,#N/A)</f>
        <v>5.3496050486897646</v>
      </c>
      <c r="EH77" s="198">
        <f>IFERROR((VLOOKUP($A77,'1617'!$F$10:$S$408,12,FALSE)/VLOOKUP($A77,'2017'!$F$10:$M$460,8,FALSE))*1000,#N/A)</f>
        <v>4.778327169983795</v>
      </c>
      <c r="EI77" s="198">
        <f>IFERROR((VLOOKUP($A77,'1718'!$F$10:$S$408,12,FALSE)/VLOOKUP($A77,'2018'!$F$10:$N$460,9,FALSE))*1000,#N/A)</f>
        <v>5.2477170364860957</v>
      </c>
      <c r="EJ77" s="198">
        <f>IFERROR((VLOOKUP($A77,'1819'!$F$10:$S$408,12,FALSE)/VLOOKUP($A77,'2018'!$F$10:$N$460,9,FALSE))*1000,#N/A)</f>
        <v>6.5286558406677404</v>
      </c>
      <c r="EK77" s="198">
        <f>IFERROR((VLOOKUP($A77,'1920'!$F$10:$S$408,12,FALSE)/VLOOKUP($A77,'2019'!$F$10:$N$464,8,FALSE))*1000,#N/A)</f>
        <v>6.7358321627771343</v>
      </c>
      <c r="EL77" s="198">
        <f>IFERROR((VLOOKUP($A77,'20 21'!$F$10:$S$408,12,FALSE)/VLOOKUP($A77,'2020'!$F$10:$N$469,8,FALSE))*1000,#N/A)</f>
        <v>5.2309611262543152</v>
      </c>
      <c r="EM77" s="198">
        <f>IFERROR((VLOOKUP($A77,'21 22'!$F$10:$S$408,12,FALSE)/VLOOKUP($A77,'2021'!$F$10:$N$469,8,FALSE))*1000,#N/A)</f>
        <v>6.7310482700802892</v>
      </c>
      <c r="EN77" s="198">
        <f>IFERROR((VLOOKUP($A77,'22 23'!$F$10:$S$408,12,FALSE)/VLOOKUP($A77,'2022'!$F$10:$N$469,8,FALSE))*1000,#N/A)</f>
        <v>5.9253565222961555</v>
      </c>
      <c r="EO77" s="196">
        <f>IFERROR((VLOOKUP($A77,'23 24'!$F$7:$S$408,12,FALSE)/VLOOKUP($A77,'2023'!$C$7:$N$469,9,FALSE))*1000,#N/A)</f>
        <v>5.1327961802447035</v>
      </c>
    </row>
    <row r="78" spans="1:145" x14ac:dyDescent="0.3">
      <c r="A78" t="s">
        <v>430</v>
      </c>
      <c r="B78" t="s">
        <v>1743</v>
      </c>
      <c r="C78" t="str">
        <f>IF(VLOOKUP($A78,'0910'!$F$10:$L$433,1,FALSE)=VLOOKUP($A78,'2010'!$C$5:$K$611,1,FALSE),VLOOKUP($A78,'0910'!$F$10:$L$433,1,FALSE),FALSE)</f>
        <v>Coventry</v>
      </c>
      <c r="D78" t="str">
        <f>IF(VLOOKUP($A78,'1011'!$F$10:$L$433,1,FALSE)=VLOOKUP($A78,'2011'!$C$5:$K$611,1,FALSE),VLOOKUP($A78,'1011'!$F$10:$L$433,1,FALSE),FALSE)</f>
        <v>Coventry</v>
      </c>
      <c r="E78" t="str">
        <f>IF(VLOOKUP(A78,'1112'!$F$10:$L$408,1,FALSE)=VLOOKUP(A78,'2012'!$F$10:$M$460,1,FALSE),VLOOKUP(A78,'1112'!$F$10:$L$408,1,FALSE),FALSE)</f>
        <v>Coventry</v>
      </c>
      <c r="F78" t="str">
        <f>IF(VLOOKUP($A78,'1213'!$F$10:$L$408,1,FALSE)=VLOOKUP($A78,'2013'!$F$10:$M$460,1,FALSE),VLOOKUP($A78,'1213'!$F$10:$L$408,1,FALSE),FALSE)</f>
        <v>Coventry</v>
      </c>
      <c r="G78" t="str">
        <f>IF(VLOOKUP($A78,'1314'!$F$10:$L$408,1,FALSE)=VLOOKUP($A78,'2014'!$F$10:$M$460,1,FALSE),VLOOKUP($A78,'1314'!$F$10:$L$408,1,FALSE),FALSE)</f>
        <v>Coventry</v>
      </c>
      <c r="H78" t="str">
        <f>IF(VLOOKUP($A78,'1415'!$F$10:$L$408,1,FALSE)=VLOOKUP($A78,'2015'!$F$10:$M$460,1,FALSE),VLOOKUP($A78,'1415'!$F$10:$L$408,1,FALSE),FALSE)</f>
        <v>Coventry</v>
      </c>
      <c r="I78" t="str">
        <f>IF(VLOOKUP($A78,'1516'!$F$10:$L$408,1,FALSE)=VLOOKUP($A78,'2015'!$F$10:$M$460,1,FALSE),VLOOKUP($A78,'1516'!$F$10:$L$408,1,FALSE),FALSE)</f>
        <v>Coventry</v>
      </c>
      <c r="J78" t="str">
        <f>IF(VLOOKUP($A78,'1617'!$F$10:$L$408,1,FALSE)=VLOOKUP($A78,'2016'!$F$10:$M$460,1,FALSE),VLOOKUP($A78,'1617'!$F$10:$L$408,1,FALSE),FALSE)</f>
        <v>Coventry</v>
      </c>
      <c r="K78" t="str">
        <f>IF(VLOOKUP($A78,'1718'!$F$10:$M$408,1,FALSE)=VLOOKUP($A78,'2017'!$F$10:$M$460,1,FALSE),VLOOKUP($A78,'1718'!$F$10:$M$408,1,FALSE),FALSE)</f>
        <v>Coventry</v>
      </c>
      <c r="L78" t="str">
        <f>IF(VLOOKUP($A78,'1819'!$F$10:$M$408,1,FALSE)=VLOOKUP($A78,'2018'!$F$10:$M$460,1,FALSE),VLOOKUP($A78,'1819'!$F$10:$M$408,1,FALSE),FALSE)</f>
        <v>Coventry</v>
      </c>
      <c r="M78" t="str">
        <f>IF(VLOOKUP($A78,'1920'!$F$10:$M$408,1,FALSE)=VLOOKUP($A78,'2019'!$F$10:$M$464,1,FALSE),VLOOKUP($A78,'1920'!$F$10:$M$408,1,FALSE),FALSE)</f>
        <v>Coventry</v>
      </c>
      <c r="N78" t="str">
        <f>IF(VLOOKUP($A78,'20 21'!$F$10:$N$408,1,FALSE)=VLOOKUP($A78,'2020'!$F$10:$O$468,1,FALSE),VLOOKUP($A78,'20 21'!$F$10:$N$408,1,FALSE),FALSE)</f>
        <v>Coventry</v>
      </c>
      <c r="O78" t="str">
        <f>IF(VLOOKUP($A78,'21 22'!$F$10:$N$408,1,FALSE)=VLOOKUP($A78,'2021'!$F$10:$O$471,1,FALSE),VLOOKUP($A78,'21 22'!$F$10:$N$408,1,FALSE),FALSE)</f>
        <v>Coventry</v>
      </c>
      <c r="P78" t="str">
        <f>IF(VLOOKUP($A78,'22 23'!$F$10:$N$408,1,FALSE)=VLOOKUP($A78,'2022'!$F$10:$O$468,1,FALSE),VLOOKUP($A78,'22 23'!$F$10:$N$408,1,FALSE),FALSE)</f>
        <v>Coventry</v>
      </c>
      <c r="Q78" t="str">
        <f>IF(VLOOKUP($A78,'23 24'!$F$7:$N$408,1,FALSE)=VLOOKUP($A78,'2023'!$C$7:$O$468,1,FALSE),VLOOKUP($A78,'23 24'!$F$7:$N$408,1,FALSE),FALSE)</f>
        <v>Coventry</v>
      </c>
      <c r="S78" s="196">
        <f>IFERROR((VLOOKUP($A78,'0910'!$F$10:$L$433,4,FALSE)/VLOOKUP($A78,'2010'!$C$5:$K$611,9,FALSE))*1000,#N/A)</f>
        <v>2.3461742223567694</v>
      </c>
      <c r="T78" s="196">
        <f>IFERROR((VLOOKUP($A78,'1011'!$F$10:$L$433,4,FALSE)/VLOOKUP($A78,'2011'!$C$5:$K$611,9,FALSE))*1000,#N/A)</f>
        <v>3.5367597260892469</v>
      </c>
      <c r="U78" s="196">
        <f>IFERROR((VLOOKUP($A78,'1112'!$F$10:$L$408,4,FALSE)/VLOOKUP($A78,'2012'!$F$10:$M$460,8,FALSE))*1000,#N/A)</f>
        <v>5.754857997010463</v>
      </c>
      <c r="V78" s="196">
        <f>IFERROR((VLOOKUP($A78,'1213'!$F$10:$L$408,4,FALSE)/VLOOKUP($A78,'2013'!$F$10:$M$460,8,FALSE))*1000,#N/A)</f>
        <v>3.7097492209526637</v>
      </c>
      <c r="W78" s="196">
        <f>IFERROR((VLOOKUP($A78,'1314'!$F$10:$L$408,4,FALSE)/VLOOKUP($A78,'2014'!$F$10:$M$460,8,FALSE))*1000,#N/A)</f>
        <v>4.3423861043644658</v>
      </c>
      <c r="X78" s="196">
        <f>IFERROR((VLOOKUP($A78,'1415'!$F$10:$L$408,4,FALSE)/VLOOKUP($A78,'2015'!$F$10:$M$460,8,FALSE))*1000,#N/A)</f>
        <v>5.4752518615856332</v>
      </c>
      <c r="Y78" s="196">
        <f>IFERROR((VLOOKUP($A78,'1516'!$F$10:$L$408,4,FALSE)/VLOOKUP($A78,'2016'!$F$10:$M$460,8,FALSE))*1000,#N/A)</f>
        <v>3.2516800346845871</v>
      </c>
      <c r="Z78" s="196">
        <f>IFERROR((VLOOKUP($A78,'1617'!$F$10:$L$408,4,FALSE)/VLOOKUP($A78,'2017'!$F$10:$M$460,8,FALSE))*1000,#N/A)</f>
        <v>3.8704128440366974</v>
      </c>
      <c r="AA78" s="196">
        <f>IFERROR((VLOOKUP($A78,'1718'!$F$10:$L$408,4,FALSE)/VLOOKUP($A78,'2018'!$F$10:$N$460,9,FALSE))*1000,#N/A)</f>
        <v>3.0581039755351682</v>
      </c>
      <c r="AB78" s="196">
        <f>IFERROR((VLOOKUP($A78,'1819'!$F$10:$L$408,4,FALSE)/VLOOKUP($A78,'2018'!$F$10:$N$460,9,FALSE))*1000,#N/A)</f>
        <v>2.489154398691416</v>
      </c>
      <c r="AC78" s="196">
        <f>IFERROR((VLOOKUP($A78,'1920'!$F$10:$L$408,4,FALSE)/VLOOKUP($A78,'2019'!$F$10:$N$464,8,FALSE))*1000,#N/A)</f>
        <v>2.6036352377400447</v>
      </c>
      <c r="AD78" s="196">
        <f>IFERROR((VLOOKUP($A78,'20 21'!$F$10:$M$408,4,FALSE)/VLOOKUP($A78,'2020'!$F$10:$N$469,8,FALSE))*1000,#N/A)</f>
        <v>3.1474672331175104</v>
      </c>
      <c r="AE78" s="196">
        <f>IFERROR((VLOOKUP($A78,'21 22'!$F$10:$M$408,4,FALSE)/VLOOKUP($A78,'2021'!$F$10:$N$469,8,FALSE))*1000,#N/A)</f>
        <v>4.7417159433225482</v>
      </c>
      <c r="AF78" s="196">
        <f>IFERROR((VLOOKUP($A78,'22 23'!$F$10:$M$408,4,FALSE)/VLOOKUP($A78,'2022'!$F$10:$N$469,8,FALSE))*1000,#N/A)</f>
        <v>3.5798126105783461</v>
      </c>
      <c r="AG78" s="196">
        <f>IFERROR((VLOOKUP($A78,'23 24'!$F$7:$M$408,4,FALSE)/VLOOKUP($A78,'2023'!$C$7:$N$469,9,FALSE))*1000,#N/A)</f>
        <v>2.4539040932483553</v>
      </c>
      <c r="AI78" s="196">
        <f>IFERROR((VLOOKUP($A78,'0910'!$F$10:$L$433,5,FALSE)/VLOOKUP($A78,'2010'!$C$5:$K$611,9,FALSE))*1000,#N/A)</f>
        <v>7.5683039430863547E-2</v>
      </c>
      <c r="AJ78" s="196">
        <f>IFERROR((VLOOKUP($A78,'1011'!$F$10:$L$433,5,FALSE)/VLOOKUP($A78,'2011'!$C$5:$K$611,9,FALSE))*1000,#N/A)</f>
        <v>1.0535028971329672</v>
      </c>
      <c r="AK78" s="196">
        <f>IFERROR((VLOOKUP($A78,'1112'!$F$10:$L$408,5,FALSE)/VLOOKUP($A78,'2012'!$F$10:$M$460,8,FALSE))*1000,#N/A)</f>
        <v>1.569506726457399</v>
      </c>
      <c r="AL78" s="196">
        <f>IFERROR((VLOOKUP($A78,'1213'!$F$10:$L$408,5,FALSE)/VLOOKUP($A78,'2013'!$F$10:$M$460,8,FALSE))*1000,#N/A)</f>
        <v>1.3355097195429591</v>
      </c>
      <c r="AM78" s="196">
        <f>IFERROR((VLOOKUP($A78,'1314'!$F$10:$L$408,5,FALSE)/VLOOKUP($A78,'2014'!$F$10:$M$460,8,FALSE))*1000,#N/A)</f>
        <v>0.3679988224037683</v>
      </c>
      <c r="AN78" s="196">
        <f>IFERROR((VLOOKUP($A78,'1415'!$F$10:$L$408,5,FALSE)/VLOOKUP($A78,'2015'!$F$10:$M$460,8,FALSE))*1000,#N/A)</f>
        <v>0.94904365600817642</v>
      </c>
      <c r="AO78" s="196">
        <f>IFERROR((VLOOKUP($A78,'1516'!$F$10:$L$408,5,FALSE)/VLOOKUP($A78,'2016'!$F$10:$M$460,8,FALSE))*1000,#N/A)</f>
        <v>1.300672013873835</v>
      </c>
      <c r="AP78" s="196">
        <f>IFERROR((VLOOKUP($A78,'1617'!$F$10:$L$408,5,FALSE)/VLOOKUP($A78,'2017'!$F$10:$M$460,8,FALSE))*1000,#N/A)</f>
        <v>0.86009174311926606</v>
      </c>
      <c r="AQ78" s="196">
        <f>IFERROR((VLOOKUP($A78,'1718'!$F$10:$L$408,5,FALSE)/VLOOKUP($A78,'2018'!$F$10:$N$460,9,FALSE))*1000,#N/A)</f>
        <v>1.1378991536875045</v>
      </c>
      <c r="AR78" s="196">
        <f>IFERROR((VLOOKUP($A78,'1819'!$F$10:$L$408,5,FALSE)/VLOOKUP($A78,'2018'!$F$10:$N$460,9,FALSE))*1000,#N/A)</f>
        <v>0.49783087973828322</v>
      </c>
      <c r="AS78" s="196">
        <f>IFERROR((VLOOKUP($A78,'1920'!$F$10:$L$408,5,FALSE)/VLOOKUP($A78,'2019'!$F$10:$N$464,8,FALSE))*1000,#N/A)</f>
        <v>0.28147407975568051</v>
      </c>
      <c r="AT78" s="196">
        <f>IFERROR((VLOOKUP($A78,'20 21'!$F$10:$L$408,5,FALSE)/VLOOKUP($A78,'2020'!$F$10:$N$469,8,FALSE))*1000,#N/A)</f>
        <v>0.48960601404050158</v>
      </c>
      <c r="AU78" s="196">
        <f>IFERROR((VLOOKUP($A78,'21 22'!$F$10:$L$408,5,FALSE)/VLOOKUP($A78,'2021'!$F$10:$N$469,8,FALSE))*1000,#N/A)</f>
        <v>0.90650451857636949</v>
      </c>
      <c r="AV78" s="196">
        <f>IFERROR((VLOOKUP($A78,'22 23'!$F$10:$L$408,5,FALSE)/VLOOKUP($A78,'2022'!$F$10:$N$469,8,FALSE))*1000,#N/A)</f>
        <v>1.1703233534583055</v>
      </c>
      <c r="AW78" s="196">
        <f>IFERROR((VLOOKUP($A78,'23 24'!$F$7:$M$408,5,FALSE)/VLOOKUP($A78,'2023'!$C$7:$N$469,9,FALSE))*1000,#N/A)</f>
        <v>1.0906240414437136</v>
      </c>
      <c r="AY78" s="196">
        <f>IFERROR((VLOOKUP($A78,'0910'!$F$10:$L$433,6,FALSE)/VLOOKUP($A78,'2010'!$C$5:$K$611,9,FALSE))*1000,#N/A)</f>
        <v>0</v>
      </c>
      <c r="AZ78" s="196">
        <f>IFERROR((VLOOKUP($A78,'1011'!$F$10:$L$433,6,FALSE)/VLOOKUP($A78,'2011'!$C$5:$K$611,9,FALSE))*1000,#N/A)</f>
        <v>0</v>
      </c>
      <c r="BA78" s="196">
        <f>IFERROR((VLOOKUP($A78,'1112'!$F$10:$L$408,6,FALSE)/VLOOKUP($A78,'2012'!$F$10:$M$460,8,FALSE))*1000,#N/A)</f>
        <v>0</v>
      </c>
      <c r="BB78" s="196">
        <f>IFERROR((VLOOKUP($A78,'1213'!$F$10:$L$408,6,FALSE)/VLOOKUP($A78,'2013'!$F$10:$M$460,8,FALSE))*1000,#N/A)</f>
        <v>0</v>
      </c>
      <c r="BC78" s="196">
        <f>IFERROR((VLOOKUP($A78,'1314'!$F$10:$L$408,6,FALSE)/VLOOKUP($A78,'2014'!$F$10:$M$460,8,FALSE))*1000,#N/A)</f>
        <v>0</v>
      </c>
      <c r="BD78" s="196">
        <f>IFERROR((VLOOKUP($A78,'1415'!$F$10:$L$408,6,FALSE)/VLOOKUP($A78,'2015'!$F$10:$M$460,8,FALSE))*1000,#N/A)</f>
        <v>0</v>
      </c>
      <c r="BE78" s="196">
        <f>IFERROR((VLOOKUP($A78,'1516'!$F$10:$L$408,6,FALSE)/VLOOKUP($A78,'2016'!$F$10:$M$460,8,FALSE))*1000,#N/A)</f>
        <v>0</v>
      </c>
      <c r="BF78" s="196">
        <f>IFERROR((VLOOKUP($A78,'1617'!$F$10:$L$408,6,FALSE)/VLOOKUP($A78,'2017'!$F$10:$M$460,8,FALSE))*1000,#N/A)</f>
        <v>0</v>
      </c>
      <c r="BG78" s="196">
        <f>IFERROR((VLOOKUP($A78,'1718'!$F$10:$L$408,6,FALSE)/VLOOKUP($A78,'2018'!$F$10:$N$460,9,FALSE))*1000,#N/A)</f>
        <v>0</v>
      </c>
      <c r="BH78" s="196">
        <f>IFERROR((VLOOKUP($A78,'1819'!$F$10:$L$408,6,FALSE)/VLOOKUP($A78,'2018'!$F$10:$N$460,9,FALSE))*1000,#N/A)</f>
        <v>0</v>
      </c>
      <c r="BI78" s="196">
        <f>IFERROR((VLOOKUP($A78,'1920'!$F$10:$L$408,6,FALSE)/VLOOKUP($A78,'2019'!$F$10:$N$464,8,FALSE))*1000,#N/A)</f>
        <v>0</v>
      </c>
      <c r="BJ78" s="196">
        <f>IFERROR((VLOOKUP($A78,'20 21'!$F$10:$L$408,6,FALSE)/VLOOKUP($A78,'2020'!$F$10:$N$469,8,FALSE))*1000,#N/A)</f>
        <v>0</v>
      </c>
      <c r="BK78" s="196">
        <f>IFERROR((VLOOKUP($A78,'21 22'!$F$10:$L$408,6,FALSE)/VLOOKUP($A78,'2021'!$F$10:$N$469,8,FALSE))*1000,#N/A)</f>
        <v>0</v>
      </c>
      <c r="BL78" s="196">
        <f>IFERROR((VLOOKUP($A78,'22 23'!$F$10:$L$408,6,FALSE)/VLOOKUP($A78,'2022'!$F$10:$N$469,8,FALSE))*1000,#N/A)</f>
        <v>0</v>
      </c>
      <c r="BM78" s="196">
        <f>IFERROR((VLOOKUP($A78,'23 24'!$F$7:$M$408,6,FALSE)/VLOOKUP($A78,'2023'!$C$7:$N$469,9,FALSE))*1000,#N/A)</f>
        <v>0</v>
      </c>
      <c r="BO78" s="196">
        <f>IFERROR((VLOOKUP($A78,'0910'!$F$10:$L$433,7,FALSE)/VLOOKUP($A78,'2010'!$C$5:$K$611,9,FALSE))*1000,#N/A)</f>
        <v>2.4218572617876335</v>
      </c>
      <c r="BP78" s="196">
        <f>IFERROR((VLOOKUP($A78,'1011'!$F$10:$L$433,7,FALSE)/VLOOKUP($A78,'2011'!$C$5:$K$611,9,FALSE))*1000,#N/A)</f>
        <v>4.5902626232222135</v>
      </c>
      <c r="BQ78" s="196">
        <f>IFERROR((VLOOKUP($A78,'1112'!$F$10:$L$408,7,FALSE)/VLOOKUP($A78,'2012'!$F$10:$M$460,8,FALSE))*1000,#N/A)</f>
        <v>7.3243647234678626</v>
      </c>
      <c r="BR78" s="196">
        <f>IFERROR((VLOOKUP($A78,'1213'!$F$10:$L$408,7,FALSE)/VLOOKUP($A78,'2013'!$F$10:$M$460,8,FALSE))*1000,#N/A)</f>
        <v>5.0452589404956232</v>
      </c>
      <c r="BS78" s="196">
        <f>IFERROR((VLOOKUP($A78,'1314'!$F$10:$L$408,7,FALSE)/VLOOKUP($A78,'2014'!$F$10:$M$460,8,FALSE))*1000,#N/A)</f>
        <v>4.7103849267682341</v>
      </c>
      <c r="BT78" s="196">
        <f>IFERROR((VLOOKUP($A78,'1415'!$F$10:$L$408,7,FALSE)/VLOOKUP($A78,'2015'!$F$10:$M$460,8,FALSE))*1000,#N/A)</f>
        <v>6.4242955175938086</v>
      </c>
      <c r="BU78" s="196">
        <f>IFERROR((VLOOKUP($A78,'1516'!$F$10:$L$408,7,FALSE)/VLOOKUP($A78,'2016'!$F$10:$M$460,8,FALSE))*1000,#N/A)</f>
        <v>4.6246116048847465</v>
      </c>
      <c r="BV78" s="196">
        <f>IFERROR((VLOOKUP($A78,'1617'!$F$10:$L$408,7,FALSE)/VLOOKUP($A78,'2017'!$F$10:$M$460,8,FALSE))*1000,#N/A)</f>
        <v>4.6588302752293576</v>
      </c>
      <c r="BW78" s="196">
        <f>IFERROR((VLOOKUP($A78,'1718'!$F$10:$L$408,7,FALSE)/VLOOKUP($A78,'2018'!$F$10:$N$460,9,FALSE))*1000,#N/A)</f>
        <v>4.1960031292226727</v>
      </c>
      <c r="BX78" s="196">
        <f>IFERROR((VLOOKUP($A78,'1819'!$F$10:$L$408,7,FALSE)/VLOOKUP($A78,'2018'!$F$10:$N$460,9,FALSE))*1000,#N/A)</f>
        <v>2.9869852784296991</v>
      </c>
      <c r="BY78" s="196">
        <f>IFERROR((VLOOKUP($A78,'1920'!$F$10:$L$408,7,FALSE)/VLOOKUP($A78,'2019'!$F$10:$N$464,8,FALSE))*1000,#N/A)</f>
        <v>2.8851093174957252</v>
      </c>
      <c r="BZ78" s="196">
        <f>IFERROR((VLOOKUP($A78,'20 21'!$F$10:$L$408,7,FALSE)/VLOOKUP($A78,'2020'!$F$10:$N$469,8,FALSE))*1000,#N/A)</f>
        <v>3.6370732471580118</v>
      </c>
      <c r="CA78" s="196">
        <f>IFERROR((VLOOKUP($A78,'21 22'!$F$10:$L$408,7,FALSE)/VLOOKUP($A78,'2021'!$F$10:$N$469,8,FALSE))*1000,#N/A)</f>
        <v>5.6482204618989176</v>
      </c>
      <c r="CB78" s="196">
        <f>IFERROR((VLOOKUP($A78,'22 23'!$F$10:$L$408,7,FALSE)/VLOOKUP($A78,'2022'!$F$10:$N$469,8,FALSE))*1000,#N/A)</f>
        <v>4.7501359640366516</v>
      </c>
      <c r="CC78" s="196">
        <f>IFERROR((VLOOKUP($A78,'23 24'!$F$7:$M$408,7,FALSE)/VLOOKUP($A78,'2023'!$C$7:$N$469,9,FALSE))*1000,#N/A)</f>
        <v>3.5445281346920692</v>
      </c>
      <c r="CE78" s="198">
        <f>IFERROR((VLOOKUP($A78,'0910'!$F$10:$S$433,9,FALSE)/VLOOKUP($A78,'2010'!$C$5:$K$611,9,FALSE))*1000,#N/A)</f>
        <v>2.119125104064179</v>
      </c>
      <c r="CF78" s="198">
        <f>IFERROR((VLOOKUP($A78,'1011'!$F$10:$S$433,10,FALSE)/VLOOKUP($A78,'2011'!$C$5:$K$611,9,FALSE))*1000,#N/A)</f>
        <v>3.1605086913989013</v>
      </c>
      <c r="CG78" s="198">
        <f>IFERROR((VLOOKUP($A78,'1112'!$F$10:$S$408,9,FALSE)/VLOOKUP($A78,'2012'!$F$10:$M$460,8,FALSE))*1000,#N/A)</f>
        <v>3.811659192825112</v>
      </c>
      <c r="CH78" s="198">
        <f>IFERROR((VLOOKUP($A78,'1213'!$F$10:$S$408,9,FALSE)/VLOOKUP($A78,'2013'!$F$10:$M$460,8,FALSE))*1000,#N/A)</f>
        <v>5.3420388781718362</v>
      </c>
      <c r="CI78" s="198">
        <f>IFERROR((VLOOKUP($A78,'1314'!$F$10:$S$408,9,FALSE)/VLOOKUP($A78,'2014'!$F$10:$M$460,8,FALSE))*1000,#N/A)</f>
        <v>4.7839846912489881</v>
      </c>
      <c r="CJ78" s="198">
        <f>IFERROR((VLOOKUP($A78,'1415'!$F$10:$S$408,9,FALSE)/VLOOKUP($A78,'2015'!$F$10:$M$460,8,FALSE))*1000,#N/A)</f>
        <v>4.3071981311140313</v>
      </c>
      <c r="CK78" s="198">
        <f>IFERROR((VLOOKUP($A78,'1516'!$F$10:$S$408,9,FALSE)/VLOOKUP($A78,'2016'!$F$10:$M$460,8,FALSE))*1000,#N/A)</f>
        <v>4.9136498301900424</v>
      </c>
      <c r="CL78" s="198">
        <f>IFERROR((VLOOKUP($A78,'1617'!$F$10:$S$408,9,FALSE)/VLOOKUP($A78,'2017'!$F$10:$M$460,8,FALSE))*1000,#N/A)</f>
        <v>5.3038990825688073</v>
      </c>
      <c r="CM78" s="198">
        <f>IFERROR((VLOOKUP($A78,'1718'!$F$10:$S$408,9,FALSE)/VLOOKUP($A78,'2018'!$F$10:$N$460,9,FALSE))*1000,#N/A)</f>
        <v>3.3425787639570443</v>
      </c>
      <c r="CN78" s="198">
        <f>IFERROR((VLOOKUP($A78,'1819'!$F$10:$S$408,9,FALSE)/VLOOKUP($A78,'2018'!$F$10:$N$460,9,FALSE))*1000,#N/A)</f>
        <v>4.4093592205390797</v>
      </c>
      <c r="CO78" s="198">
        <f>IFERROR((VLOOKUP($A78,'1920'!$F$10:$S$408,9,FALSE)/VLOOKUP($A78,'2019'!$F$10:$N$464,8,FALSE))*1000,#N/A)</f>
        <v>7.6701686733422934</v>
      </c>
      <c r="CP78" s="198">
        <f>IFERROR((VLOOKUP($A78,'20 21'!$F$10:$S$408,9,FALSE)/VLOOKUP($A78,'2020'!$F$10:$N$469,8,FALSE))*1000,#N/A)</f>
        <v>3.0075798005345096</v>
      </c>
      <c r="CQ78" s="198">
        <f>IFERROR((VLOOKUP($A78,'21 22'!$F$10:$S$408,9,FALSE)/VLOOKUP($A78,'2021'!$F$10:$N$469,8,FALSE))*1000,#N/A)</f>
        <v>3.4168247238647771</v>
      </c>
      <c r="CR78" s="198">
        <f>IFERROR((VLOOKUP($A78,'22 23'!$F$10:$S$408,9,FALSE)/VLOOKUP($A78,'2022'!$F$10:$N$469,8,FALSE))*1000,#N/A)</f>
        <v>4.3370806628160725</v>
      </c>
      <c r="CS78" s="196">
        <f>IFERROR((VLOOKUP($A78,'23 24'!$F$7:$S$408,9,FALSE)/VLOOKUP($A78,'2023'!$C$7:$N$469,9,FALSE))*1000,#N/A)</f>
        <v>3.1355441191506763</v>
      </c>
      <c r="CU78" s="198">
        <f>IFERROR((VLOOKUP($A78,'0910'!$F$10:$S$433,10,FALSE)/VLOOKUP($A78,'2010'!$C$5:$K$611,9,FALSE))*1000,#N/A)</f>
        <v>0.60546431544690837</v>
      </c>
      <c r="CV78" s="198">
        <f>IFERROR((VLOOKUP($A78,'1011'!$F$10:$S$433,11,FALSE)/VLOOKUP($A78,'2011'!$C$5:$K$611,9,FALSE))*1000,#N/A)</f>
        <v>0.45150124162841448</v>
      </c>
      <c r="CW78" s="198">
        <f>IFERROR((VLOOKUP($A78,'1112'!$F$10:$S$408,10,FALSE)/VLOOKUP($A78,'2012'!$F$10:$M$460,8,FALSE))*1000,#N/A)</f>
        <v>1.1210762331838564</v>
      </c>
      <c r="CX78" s="198">
        <f>IFERROR((VLOOKUP($A78,'1213'!$F$10:$S$408,10,FALSE)/VLOOKUP($A78,'2013'!$F$10:$M$460,8,FALSE))*1000,#N/A)</f>
        <v>1.3355097195429591</v>
      </c>
      <c r="CY78" s="198">
        <f>IFERROR((VLOOKUP($A78,'1314'!$F$10:$S$408,10,FALSE)/VLOOKUP($A78,'2014'!$F$10:$M$460,8,FALSE))*1000,#N/A)</f>
        <v>1.0303967027305514</v>
      </c>
      <c r="CZ78" s="198">
        <f>IFERROR((VLOOKUP($A78,'1415'!$F$10:$S$408,10,FALSE)/VLOOKUP($A78,'2015'!$F$10:$M$460,8,FALSE))*1000,#N/A)</f>
        <v>0.43802014892685065</v>
      </c>
      <c r="DA78" s="198">
        <f>IFERROR((VLOOKUP($A78,'1516'!$F$10:$S$408,10,FALSE)/VLOOKUP($A78,'2016'!$F$10:$M$460,8,FALSE))*1000,#N/A)</f>
        <v>0.86711467591588987</v>
      </c>
      <c r="DB78" s="198">
        <f>IFERROR((VLOOKUP($A78,'1617'!$F$10:$S$408,10,FALSE)/VLOOKUP($A78,'2017'!$F$10:$M$460,8,FALSE))*1000,#N/A)</f>
        <v>1.2184633027522938</v>
      </c>
      <c r="DC78" s="198">
        <f>IFERROR((VLOOKUP($A78,'1718'!$F$10:$S$408,10,FALSE)/VLOOKUP($A78,'2018'!$F$10:$N$460,9,FALSE))*1000,#N/A)</f>
        <v>1.3512552450039115</v>
      </c>
      <c r="DD78" s="198">
        <f>IFERROR((VLOOKUP($A78,'1819'!$F$10:$S$408,10,FALSE)/VLOOKUP($A78,'2018'!$F$10:$N$460,9,FALSE))*1000,#N/A)</f>
        <v>0.64006827394922117</v>
      </c>
      <c r="DE78" s="198">
        <f>IFERROR((VLOOKUP($A78,'1920'!$F$10:$S$408,10,FALSE)/VLOOKUP($A78,'2019'!$F$10:$N$464,8,FALSE))*1000,#N/A)</f>
        <v>0.91479075920596165</v>
      </c>
      <c r="DF78" s="198">
        <f>IFERROR((VLOOKUP($A78,'20 21'!$F$10:$S$408,10,FALSE)/VLOOKUP($A78,'2020'!$F$10:$N$469,8,FALSE))*1000,#N/A)</f>
        <v>0.97921202808100316</v>
      </c>
      <c r="DG78" s="198">
        <f>IFERROR((VLOOKUP($A78,'21 22'!$F$10:$S$408,10,FALSE)/VLOOKUP($A78,'2021'!$F$10:$N$469,8,FALSE))*1000,#N/A)</f>
        <v>0.55784893450853512</v>
      </c>
      <c r="DH78" s="198">
        <f>IFERROR((VLOOKUP($A78,'22 23'!$F$10:$S$408,10,FALSE)/VLOOKUP($A78,'2022'!$F$10:$N$469,8,FALSE))*1000,#N/A)</f>
        <v>0.68842550203429742</v>
      </c>
      <c r="DI78" s="196">
        <f>IFERROR((VLOOKUP($A78,'23 24'!$F$7:$S$408,10,FALSE)/VLOOKUP($A78,'2023'!$C$7:$N$469,9,FALSE))*1000,#N/A)</f>
        <v>1.2269520466241777</v>
      </c>
      <c r="DK78" s="198">
        <f>IFERROR((VLOOKUP($A78,'0910'!$F$10:$S$433,11,FALSE)/VLOOKUP($A78,'2010'!$C$5:$K$611,9,FALSE))*1000,#N/A)</f>
        <v>0</v>
      </c>
      <c r="DL78" s="198">
        <f>IFERROR((VLOOKUP($A78,'1011'!$F$10:$S$433,12,FALSE)/VLOOKUP($A78,'2011'!$C$5:$K$611,9,FALSE))*1000,#N/A)</f>
        <v>0</v>
      </c>
      <c r="DM78" s="198">
        <f>IFERROR((VLOOKUP($A78,'1112'!$F$10:$S$408,11,FALSE)/VLOOKUP($A78,'2012'!$F$10:$M$460,8,FALSE))*1000,#N/A)</f>
        <v>0</v>
      </c>
      <c r="DN78" s="198">
        <f>IFERROR((VLOOKUP($A78,'1213'!$F$10:$S$408,11,FALSE)/VLOOKUP($A78,'2013'!$F$10:$M$460,8,FALSE))*1000,#N/A)</f>
        <v>0</v>
      </c>
      <c r="DO78" s="198">
        <f>IFERROR((VLOOKUP($A78,'1314'!$F$10:$S$408,11,FALSE)/VLOOKUP($A78,'2014'!$F$10:$M$460,8,FALSE))*1000,#N/A)</f>
        <v>0</v>
      </c>
      <c r="DP78" s="198">
        <f>IFERROR((VLOOKUP($A78,'1415'!$F$10:$S$408,11,FALSE)/VLOOKUP($A78,'2015'!$F$10:$M$460,8,FALSE))*1000,#N/A)</f>
        <v>0.43802014892685065</v>
      </c>
      <c r="DQ78" s="198">
        <f>IFERROR((VLOOKUP($A78,'1516'!$F$10:$S$408,11,FALSE)/VLOOKUP($A78,'2016'!$F$10:$M$460,8,FALSE))*1000,#N/A)</f>
        <v>0.21677866897897247</v>
      </c>
      <c r="DR78" s="198">
        <f>IFERROR((VLOOKUP($A78,'1617'!$F$10:$S$408,11,FALSE)/VLOOKUP($A78,'2017'!$F$10:$M$460,8,FALSE))*1000,#N/A)</f>
        <v>0</v>
      </c>
      <c r="DS78" s="198">
        <f>IFERROR((VLOOKUP($A78,'1718'!$F$10:$S$408,11,FALSE)/VLOOKUP($A78,'2018'!$F$10:$N$460,9,FALSE))*1000,#N/A)</f>
        <v>0</v>
      </c>
      <c r="DT78" s="198">
        <f>IFERROR((VLOOKUP($A78,'1819'!$F$10:$S$408,11,FALSE)/VLOOKUP($A78,'2018'!$F$10:$N$460,9,FALSE))*1000,#N/A)</f>
        <v>0</v>
      </c>
      <c r="DU78" s="198">
        <f>IFERROR((VLOOKUP($A78,'1920'!$F$10:$S$408,11,FALSE)/VLOOKUP($A78,'2019'!$F$10:$N$464,8,FALSE))*1000,#N/A)</f>
        <v>0</v>
      </c>
      <c r="DV78" s="198">
        <f>IFERROR((VLOOKUP($A78,'20 21'!$F$10:$S$408,11,FALSE)/VLOOKUP($A78,'2020'!$F$10:$N$469,8,FALSE))*1000,#N/A)</f>
        <v>0</v>
      </c>
      <c r="DW78" s="198">
        <f>IFERROR((VLOOKUP($A78,'21 22'!$F$10:$S$408,11,FALSE)/VLOOKUP($A78,'2021'!$F$10:$N$469,8,FALSE))*1000,#N/A)</f>
        <v>0</v>
      </c>
      <c r="DX78" s="198">
        <f>IFERROR((VLOOKUP($A78,'22 23'!$F$10:$S$408,11,FALSE)/VLOOKUP($A78,'2022'!$F$10:$N$469,8,FALSE))*1000,#N/A)</f>
        <v>0</v>
      </c>
      <c r="DY78" s="196">
        <f>IFERROR((VLOOKUP($A78,'23 24'!$F$7:$S$408,11,FALSE)/VLOOKUP($A78,'2023'!$C$7:$N$469,9,FALSE))*1000,#N/A)</f>
        <v>0</v>
      </c>
      <c r="EA78" s="198">
        <f>IFERROR((VLOOKUP($A78,'0910'!$F$10:$S$433,12,FALSE)/VLOOKUP($A78,'2010'!$C$5:$K$611,9,FALSE))*1000,#N/A)</f>
        <v>2.7245894195110876</v>
      </c>
      <c r="EB78" s="198">
        <f>IFERROR((VLOOKUP($A78,'1011'!$F$10:$S$433,13,FALSE)/VLOOKUP($A78,'2011'!$C$5:$K$611,9,FALSE))*1000,#N/A)</f>
        <v>3.6120099330273159</v>
      </c>
      <c r="EC78" s="198">
        <f>IFERROR((VLOOKUP($A78,'1112'!$F$10:$S$408,12,FALSE)/VLOOKUP($A78,'2012'!$F$10:$M$460,8,FALSE))*1000,#N/A)</f>
        <v>4.9327354260089686</v>
      </c>
      <c r="ED78" s="198">
        <f>IFERROR((VLOOKUP($A78,'1213'!$F$10:$S$408,12,FALSE)/VLOOKUP($A78,'2013'!$F$10:$M$460,8,FALSE))*1000,#N/A)</f>
        <v>6.6775485977147948</v>
      </c>
      <c r="EE78" s="198">
        <f>IFERROR((VLOOKUP($A78,'1314'!$F$10:$S$408,12,FALSE)/VLOOKUP($A78,'2014'!$F$10:$M$460,8,FALSE))*1000,#N/A)</f>
        <v>5.8143813939795397</v>
      </c>
      <c r="EF78" s="198">
        <f>IFERROR((VLOOKUP($A78,'1415'!$F$10:$S$408,12,FALSE)/VLOOKUP($A78,'2015'!$F$10:$M$460,8,FALSE))*1000,#N/A)</f>
        <v>5.1832384289677327</v>
      </c>
      <c r="EG78" s="198">
        <f>IFERROR((VLOOKUP($A78,'1516'!$F$10:$S$408,12,FALSE)/VLOOKUP($A78,'2016'!$F$10:$M$460,8,FALSE))*1000,#N/A)</f>
        <v>5.9975431750849051</v>
      </c>
      <c r="EH78" s="198">
        <f>IFERROR((VLOOKUP($A78,'1617'!$F$10:$S$408,12,FALSE)/VLOOKUP($A78,'2017'!$F$10:$M$460,8,FALSE))*1000,#N/A)</f>
        <v>6.5223623853211006</v>
      </c>
      <c r="EI78" s="198">
        <f>IFERROR((VLOOKUP($A78,'1718'!$F$10:$S$408,12,FALSE)/VLOOKUP($A78,'2018'!$F$10:$N$460,9,FALSE))*1000,#N/A)</f>
        <v>4.6938340089609563</v>
      </c>
      <c r="EJ78" s="198">
        <f>IFERROR((VLOOKUP($A78,'1819'!$F$10:$S$408,12,FALSE)/VLOOKUP($A78,'2018'!$F$10:$N$460,9,FALSE))*1000,#N/A)</f>
        <v>5.0494274944883006</v>
      </c>
      <c r="EK78" s="198">
        <f>IFERROR((VLOOKUP($A78,'1920'!$F$10:$S$408,12,FALSE)/VLOOKUP($A78,'2019'!$F$10:$N$464,8,FALSE))*1000,#N/A)</f>
        <v>8.5849594325482563</v>
      </c>
      <c r="EL78" s="198">
        <f>IFERROR((VLOOKUP($A78,'20 21'!$F$10:$S$408,12,FALSE)/VLOOKUP($A78,'2020'!$F$10:$N$469,8,FALSE))*1000,#N/A)</f>
        <v>3.9867918286155128</v>
      </c>
      <c r="EM78" s="198">
        <f>IFERROR((VLOOKUP($A78,'21 22'!$F$10:$S$408,12,FALSE)/VLOOKUP($A78,'2021'!$F$10:$N$469,8,FALSE))*1000,#N/A)</f>
        <v>3.9746736583733124</v>
      </c>
      <c r="EN78" s="198">
        <f>IFERROR((VLOOKUP($A78,'22 23'!$F$10:$S$408,12,FALSE)/VLOOKUP($A78,'2022'!$F$10:$N$469,8,FALSE))*1000,#N/A)</f>
        <v>5.0255061648503707</v>
      </c>
      <c r="EO78" s="196">
        <f>IFERROR((VLOOKUP($A78,'23 24'!$F$7:$S$408,12,FALSE)/VLOOKUP($A78,'2023'!$C$7:$N$469,9,FALSE))*1000,#N/A)</f>
        <v>4.3624961657748544</v>
      </c>
    </row>
    <row r="79" spans="1:145" x14ac:dyDescent="0.3">
      <c r="A79" t="s">
        <v>1044</v>
      </c>
      <c r="B79" t="s">
        <v>1742</v>
      </c>
      <c r="C79" t="str">
        <f>IF(VLOOKUP($A79,'0910'!$F$10:$L$433,1,FALSE)=VLOOKUP($A79,'2010'!$C$5:$K$611,1,FALSE),VLOOKUP($A79,'0910'!$F$10:$L$433,1,FALSE),FALSE)</f>
        <v>Craven</v>
      </c>
      <c r="D79" t="str">
        <f>IF(VLOOKUP($A79,'1011'!$F$10:$L$433,1,FALSE)=VLOOKUP($A79,'2011'!$C$5:$K$611,1,FALSE),VLOOKUP($A79,'1011'!$F$10:$L$433,1,FALSE),FALSE)</f>
        <v>Craven</v>
      </c>
      <c r="E79" t="str">
        <f>IF(VLOOKUP(A79,'1112'!$F$10:$L$408,1,FALSE)=VLOOKUP(A79,'2012'!$F$10:$M$460,1,FALSE),VLOOKUP(A79,'1112'!$F$10:$L$408,1,FALSE),FALSE)</f>
        <v>Craven</v>
      </c>
      <c r="F79" t="str">
        <f>IF(VLOOKUP($A79,'1213'!$F$10:$L$408,1,FALSE)=VLOOKUP($A79,'2013'!$F$10:$M$460,1,FALSE),VLOOKUP($A79,'1213'!$F$10:$L$408,1,FALSE),FALSE)</f>
        <v>Craven</v>
      </c>
      <c r="G79" t="str">
        <f>IF(VLOOKUP($A79,'1314'!$F$10:$L$408,1,FALSE)=VLOOKUP($A79,'2014'!$F$10:$M$460,1,FALSE),VLOOKUP($A79,'1314'!$F$10:$L$408,1,FALSE),FALSE)</f>
        <v>Craven</v>
      </c>
      <c r="H79" t="str">
        <f>IF(VLOOKUP($A79,'1415'!$F$10:$L$408,1,FALSE)=VLOOKUP($A79,'2015'!$F$10:$M$460,1,FALSE),VLOOKUP($A79,'1415'!$F$10:$L$408,1,FALSE),FALSE)</f>
        <v>Craven</v>
      </c>
      <c r="I79" t="str">
        <f>IF(VLOOKUP($A79,'1516'!$F$10:$L$408,1,FALSE)=VLOOKUP($A79,'2015'!$F$10:$M$460,1,FALSE),VLOOKUP($A79,'1516'!$F$10:$L$408,1,FALSE),FALSE)</f>
        <v>Craven</v>
      </c>
      <c r="J79" t="str">
        <f>IF(VLOOKUP($A79,'1617'!$F$10:$L$408,1,FALSE)=VLOOKUP($A79,'2016'!$F$10:$M$460,1,FALSE),VLOOKUP($A79,'1617'!$F$10:$L$408,1,FALSE),FALSE)</f>
        <v>Craven</v>
      </c>
      <c r="K79" t="str">
        <f>IF(VLOOKUP($A79,'1718'!$F$10:$M$408,1,FALSE)=VLOOKUP($A79,'2017'!$F$10:$M$460,1,FALSE),VLOOKUP($A79,'1718'!$F$10:$M$408,1,FALSE),FALSE)</f>
        <v>Craven</v>
      </c>
      <c r="L79" t="str">
        <f>IF(VLOOKUP($A79,'1819'!$F$10:$M$408,1,FALSE)=VLOOKUP($A79,'2018'!$F$10:$M$460,1,FALSE),VLOOKUP($A79,'1819'!$F$10:$M$408,1,FALSE),FALSE)</f>
        <v>Craven</v>
      </c>
      <c r="M79" t="str">
        <f>IF(VLOOKUP($A79,'1920'!$F$10:$M$408,1,FALSE)=VLOOKUP($A79,'2019'!$F$10:$M$464,1,FALSE),VLOOKUP($A79,'1920'!$F$10:$M$408,1,FALSE),FALSE)</f>
        <v>Craven</v>
      </c>
      <c r="N79" t="str">
        <f>IF(VLOOKUP($A79,'20 21'!$F$10:$N$408,1,FALSE)=VLOOKUP($A79,'2020'!$F$10:$O$468,1,FALSE),VLOOKUP($A79,'20 21'!$F$10:$N$408,1,FALSE),FALSE)</f>
        <v>Craven</v>
      </c>
      <c r="O79" t="str">
        <f>IF(VLOOKUP($A79,'21 22'!$F$10:$N$408,1,FALSE)=VLOOKUP($A79,'2021'!$F$10:$O$471,1,FALSE),VLOOKUP($A79,'21 22'!$F$10:$N$408,1,FALSE),FALSE)</f>
        <v>Craven</v>
      </c>
      <c r="P79" t="str">
        <f>IF(VLOOKUP($A79,'22 23'!$F$10:$N$408,1,FALSE)=VLOOKUP($A79,'2022'!$F$10:$O$468,1,FALSE),VLOOKUP($A79,'22 23'!$F$10:$N$408,1,FALSE),FALSE)</f>
        <v>Craven</v>
      </c>
      <c r="Q79" t="e">
        <f>IF(VLOOKUP($A79,'23 24'!$F$7:$N$408,1,FALSE)=VLOOKUP($A79,'2023'!$C$7:$O$468,1,FALSE),VLOOKUP($A79,'23 24'!$F$7:$N$408,1,FALSE),FALSE)</f>
        <v>#N/A</v>
      </c>
      <c r="S79" s="196">
        <f>IFERROR((VLOOKUP($A79,'0910'!$F$10:$L$433,4,FALSE)/VLOOKUP($A79,'2010'!$C$5:$K$611,9,FALSE))*1000,#N/A)</f>
        <v>2.238805970149254</v>
      </c>
      <c r="T79" s="196">
        <f>IFERROR((VLOOKUP($A79,'1011'!$F$10:$L$433,4,FALSE)/VLOOKUP($A79,'2011'!$C$5:$K$611,9,FALSE))*1000,#N/A)</f>
        <v>3.3320992225101818</v>
      </c>
      <c r="U79" s="196">
        <f>IFERROR((VLOOKUP($A79,'1112'!$F$10:$L$408,4,FALSE)/VLOOKUP($A79,'2012'!$F$10:$M$460,8,FALSE))*1000,#N/A)</f>
        <v>1.4657383657017222</v>
      </c>
      <c r="V79" s="196">
        <f>IFERROR((VLOOKUP($A79,'1213'!$F$10:$L$408,4,FALSE)/VLOOKUP($A79,'2013'!$F$10:$M$460,8,FALSE))*1000,#N/A)</f>
        <v>0.72966070777088654</v>
      </c>
      <c r="W79" s="196">
        <f>IFERROR((VLOOKUP($A79,'1314'!$F$10:$L$408,4,FALSE)/VLOOKUP($A79,'2014'!$F$10:$M$460,8,FALSE))*1000,#N/A)</f>
        <v>3.2798833819241984</v>
      </c>
      <c r="X79" s="196">
        <f>IFERROR((VLOOKUP($A79,'1415'!$F$10:$L$408,4,FALSE)/VLOOKUP($A79,'2015'!$F$10:$M$460,8,FALSE))*1000,#N/A)</f>
        <v>8.6925027164070983</v>
      </c>
      <c r="Y79" s="196">
        <f>IFERROR((VLOOKUP($A79,'1516'!$F$10:$L$408,4,FALSE)/VLOOKUP($A79,'2016'!$F$10:$M$460,8,FALSE))*1000,#N/A)</f>
        <v>5.7553956834532372</v>
      </c>
      <c r="Z79" s="196">
        <f>IFERROR((VLOOKUP($A79,'1617'!$F$10:$L$408,4,FALSE)/VLOOKUP($A79,'2017'!$F$10:$M$460,8,FALSE))*1000,#N/A)</f>
        <v>1.4270424545130218</v>
      </c>
      <c r="AA79" s="196">
        <f>IFERROR((VLOOKUP($A79,'1718'!$F$10:$L$408,4,FALSE)/VLOOKUP($A79,'2018'!$F$10:$N$460,9,FALSE))*1000,#N/A)</f>
        <v>3.5385704175513091</v>
      </c>
      <c r="AB79" s="196">
        <f>IFERROR((VLOOKUP($A79,'1819'!$F$10:$L$408,4,FALSE)/VLOOKUP($A79,'2018'!$F$10:$N$460,9,FALSE))*1000,#N/A)</f>
        <v>4.2462845010615711</v>
      </c>
      <c r="AC79" s="196">
        <f>IFERROR((VLOOKUP($A79,'1920'!$F$10:$L$408,4,FALSE)/VLOOKUP($A79,'2019'!$F$10:$N$464,8,FALSE))*1000,#N/A)</f>
        <v>2.8059345515765841</v>
      </c>
      <c r="AD79" s="196">
        <f>IFERROR((VLOOKUP($A79,'20 21'!$F$10:$M$408,4,FALSE)/VLOOKUP($A79,'2020'!$F$10:$N$469,8,FALSE))*1000,#N/A)</f>
        <v>5.9612309591269952</v>
      </c>
      <c r="AE79" s="196">
        <f>IFERROR((VLOOKUP($A79,'21 22'!$F$10:$M$408,4,FALSE)/VLOOKUP($A79,'2021'!$F$10:$N$469,8,FALSE))*1000,#N/A)</f>
        <v>0.69752031527918246</v>
      </c>
      <c r="AF79" s="196">
        <f>IFERROR((VLOOKUP($A79,'22 23'!$F$10:$M$408,4,FALSE)/VLOOKUP($A79,'2022'!$F$10:$N$469,8,FALSE))*1000,#N/A)</f>
        <v>2.0705362688936435</v>
      </c>
      <c r="AG79" s="196" t="e">
        <f>IFERROR((VLOOKUP($A79,'23 24'!$F$7:$M$408,4,FALSE)/VLOOKUP($A79,'2023'!$C$7:$N$469,9,FALSE))*1000,#N/A)</f>
        <v>#N/A</v>
      </c>
      <c r="AI79" s="196">
        <f>IFERROR((VLOOKUP($A79,'0910'!$F$10:$L$433,5,FALSE)/VLOOKUP($A79,'2010'!$C$5:$K$611,9,FALSE))*1000,#N/A)</f>
        <v>0</v>
      </c>
      <c r="AJ79" s="196">
        <f>IFERROR((VLOOKUP($A79,'1011'!$F$10:$L$433,5,FALSE)/VLOOKUP($A79,'2011'!$C$5:$K$611,9,FALSE))*1000,#N/A)</f>
        <v>1.480932987782303</v>
      </c>
      <c r="AK79" s="196">
        <f>IFERROR((VLOOKUP($A79,'1112'!$F$10:$L$408,5,FALSE)/VLOOKUP($A79,'2012'!$F$10:$M$460,8,FALSE))*1000,#N/A)</f>
        <v>0</v>
      </c>
      <c r="AL79" s="196">
        <f>IFERROR((VLOOKUP($A79,'1213'!$F$10:$L$408,5,FALSE)/VLOOKUP($A79,'2013'!$F$10:$M$460,8,FALSE))*1000,#N/A)</f>
        <v>0</v>
      </c>
      <c r="AM79" s="196">
        <f>IFERROR((VLOOKUP($A79,'1314'!$F$10:$L$408,5,FALSE)/VLOOKUP($A79,'2014'!$F$10:$M$460,8,FALSE))*1000,#N/A)</f>
        <v>2.1865889212827989</v>
      </c>
      <c r="AN79" s="196">
        <f>IFERROR((VLOOKUP($A79,'1415'!$F$10:$L$408,5,FALSE)/VLOOKUP($A79,'2015'!$F$10:$M$460,8,FALSE))*1000,#N/A)</f>
        <v>0.72437522636725826</v>
      </c>
      <c r="AO79" s="196">
        <f>IFERROR((VLOOKUP($A79,'1516'!$F$10:$L$408,5,FALSE)/VLOOKUP($A79,'2016'!$F$10:$M$460,8,FALSE))*1000,#N/A)</f>
        <v>0</v>
      </c>
      <c r="AP79" s="196">
        <f>IFERROR((VLOOKUP($A79,'1617'!$F$10:$L$408,5,FALSE)/VLOOKUP($A79,'2017'!$F$10:$M$460,8,FALSE))*1000,#N/A)</f>
        <v>0</v>
      </c>
      <c r="AQ79" s="196">
        <f>IFERROR((VLOOKUP($A79,'1718'!$F$10:$L$408,5,FALSE)/VLOOKUP($A79,'2018'!$F$10:$N$460,9,FALSE))*1000,#N/A)</f>
        <v>0</v>
      </c>
      <c r="AR79" s="196">
        <f>IFERROR((VLOOKUP($A79,'1819'!$F$10:$L$408,5,FALSE)/VLOOKUP($A79,'2018'!$F$10:$N$460,9,FALSE))*1000,#N/A)</f>
        <v>3.5385704175513091</v>
      </c>
      <c r="AS79" s="196">
        <f>IFERROR((VLOOKUP($A79,'1920'!$F$10:$L$408,5,FALSE)/VLOOKUP($A79,'2019'!$F$10:$N$464,8,FALSE))*1000,#N/A)</f>
        <v>4.2089018273648762</v>
      </c>
      <c r="AT79" s="196">
        <f>IFERROR((VLOOKUP($A79,'20 21'!$F$10:$L$408,5,FALSE)/VLOOKUP($A79,'2020'!$F$10:$N$469,8,FALSE))*1000,#N/A)</f>
        <v>1.7533032232726458</v>
      </c>
      <c r="AU79" s="196">
        <f>IFERROR((VLOOKUP($A79,'21 22'!$F$10:$L$408,5,FALSE)/VLOOKUP($A79,'2021'!$F$10:$N$469,8,FALSE))*1000,#N/A)</f>
        <v>0</v>
      </c>
      <c r="AV79" s="196">
        <f>IFERROR((VLOOKUP($A79,'22 23'!$F$10:$L$408,5,FALSE)/VLOOKUP($A79,'2022'!$F$10:$N$469,8,FALSE))*1000,#N/A)</f>
        <v>0</v>
      </c>
      <c r="AW79" s="196" t="e">
        <f>IFERROR((VLOOKUP($A79,'23 24'!$F$7:$M$408,5,FALSE)/VLOOKUP($A79,'2023'!$C$7:$N$469,9,FALSE))*1000,#N/A)</f>
        <v>#N/A</v>
      </c>
      <c r="AY79" s="196">
        <f>IFERROR((VLOOKUP($A79,'0910'!$F$10:$L$433,6,FALSE)/VLOOKUP($A79,'2010'!$C$5:$K$611,9,FALSE))*1000,#N/A)</f>
        <v>0</v>
      </c>
      <c r="AZ79" s="196">
        <f>IFERROR((VLOOKUP($A79,'1011'!$F$10:$L$433,6,FALSE)/VLOOKUP($A79,'2011'!$C$5:$K$611,9,FALSE))*1000,#N/A)</f>
        <v>0</v>
      </c>
      <c r="BA79" s="196">
        <f>IFERROR((VLOOKUP($A79,'1112'!$F$10:$L$408,6,FALSE)/VLOOKUP($A79,'2012'!$F$10:$M$460,8,FALSE))*1000,#N/A)</f>
        <v>0</v>
      </c>
      <c r="BB79" s="196">
        <f>IFERROR((VLOOKUP($A79,'1213'!$F$10:$L$408,6,FALSE)/VLOOKUP($A79,'2013'!$F$10:$M$460,8,FALSE))*1000,#N/A)</f>
        <v>0</v>
      </c>
      <c r="BC79" s="196">
        <f>IFERROR((VLOOKUP($A79,'1314'!$F$10:$L$408,6,FALSE)/VLOOKUP($A79,'2014'!$F$10:$M$460,8,FALSE))*1000,#N/A)</f>
        <v>0</v>
      </c>
      <c r="BD79" s="196">
        <f>IFERROR((VLOOKUP($A79,'1415'!$F$10:$L$408,6,FALSE)/VLOOKUP($A79,'2015'!$F$10:$M$460,8,FALSE))*1000,#N/A)</f>
        <v>0</v>
      </c>
      <c r="BE79" s="196">
        <f>IFERROR((VLOOKUP($A79,'1516'!$F$10:$L$408,6,FALSE)/VLOOKUP($A79,'2016'!$F$10:$M$460,8,FALSE))*1000,#N/A)</f>
        <v>0</v>
      </c>
      <c r="BF79" s="196">
        <f>IFERROR((VLOOKUP($A79,'1617'!$F$10:$L$408,6,FALSE)/VLOOKUP($A79,'2017'!$F$10:$M$460,8,FALSE))*1000,#N/A)</f>
        <v>0.35676061362825545</v>
      </c>
      <c r="BG79" s="196">
        <f>IFERROR((VLOOKUP($A79,'1718'!$F$10:$L$408,6,FALSE)/VLOOKUP($A79,'2018'!$F$10:$N$460,9,FALSE))*1000,#N/A)</f>
        <v>0</v>
      </c>
      <c r="BH79" s="196">
        <f>IFERROR((VLOOKUP($A79,'1819'!$F$10:$L$408,6,FALSE)/VLOOKUP($A79,'2018'!$F$10:$N$460,9,FALSE))*1000,#N/A)</f>
        <v>0</v>
      </c>
      <c r="BI79" s="196">
        <f>IFERROR((VLOOKUP($A79,'1920'!$F$10:$L$408,6,FALSE)/VLOOKUP($A79,'2019'!$F$10:$N$464,8,FALSE))*1000,#N/A)</f>
        <v>0</v>
      </c>
      <c r="BJ79" s="196">
        <f>IFERROR((VLOOKUP($A79,'20 21'!$F$10:$L$408,6,FALSE)/VLOOKUP($A79,'2020'!$F$10:$N$469,8,FALSE))*1000,#N/A)</f>
        <v>0</v>
      </c>
      <c r="BK79" s="196">
        <f>IFERROR((VLOOKUP($A79,'21 22'!$F$10:$L$408,6,FALSE)/VLOOKUP($A79,'2021'!$F$10:$N$469,8,FALSE))*1000,#N/A)</f>
        <v>0</v>
      </c>
      <c r="BL79" s="196">
        <f>IFERROR((VLOOKUP($A79,'22 23'!$F$10:$L$408,6,FALSE)/VLOOKUP($A79,'2022'!$F$10:$N$469,8,FALSE))*1000,#N/A)</f>
        <v>0</v>
      </c>
      <c r="BM79" s="196" t="e">
        <f>IFERROR((VLOOKUP($A79,'23 24'!$F$7:$M$408,6,FALSE)/VLOOKUP($A79,'2023'!$C$7:$N$469,9,FALSE))*1000,#N/A)</f>
        <v>#N/A</v>
      </c>
      <c r="BO79" s="196">
        <f>IFERROR((VLOOKUP($A79,'0910'!$F$10:$L$433,7,FALSE)/VLOOKUP($A79,'2010'!$C$5:$K$611,9,FALSE))*1000,#N/A)</f>
        <v>2.238805970149254</v>
      </c>
      <c r="BP79" s="196">
        <f>IFERROR((VLOOKUP($A79,'1011'!$F$10:$L$433,7,FALSE)/VLOOKUP($A79,'2011'!$C$5:$K$611,9,FALSE))*1000,#N/A)</f>
        <v>4.4427989633469087</v>
      </c>
      <c r="BQ79" s="196">
        <f>IFERROR((VLOOKUP($A79,'1112'!$F$10:$L$408,7,FALSE)/VLOOKUP($A79,'2012'!$F$10:$M$460,8,FALSE))*1000,#N/A)</f>
        <v>1.4657383657017222</v>
      </c>
      <c r="BR79" s="196">
        <f>IFERROR((VLOOKUP($A79,'1213'!$F$10:$L$408,7,FALSE)/VLOOKUP($A79,'2013'!$F$10:$M$460,8,FALSE))*1000,#N/A)</f>
        <v>0.72966070777088654</v>
      </c>
      <c r="BS79" s="196">
        <f>IFERROR((VLOOKUP($A79,'1314'!$F$10:$L$408,7,FALSE)/VLOOKUP($A79,'2014'!$F$10:$M$460,8,FALSE))*1000,#N/A)</f>
        <v>5.4664723032069968</v>
      </c>
      <c r="BT79" s="196">
        <f>IFERROR((VLOOKUP($A79,'1415'!$F$10:$L$408,7,FALSE)/VLOOKUP($A79,'2015'!$F$10:$M$460,8,FALSE))*1000,#N/A)</f>
        <v>9.7790655559579864</v>
      </c>
      <c r="BU79" s="196">
        <f>IFERROR((VLOOKUP($A79,'1516'!$F$10:$L$408,7,FALSE)/VLOOKUP($A79,'2016'!$F$10:$M$460,8,FALSE))*1000,#N/A)</f>
        <v>5.7553956834532372</v>
      </c>
      <c r="BV79" s="196">
        <f>IFERROR((VLOOKUP($A79,'1617'!$F$10:$L$408,7,FALSE)/VLOOKUP($A79,'2017'!$F$10:$M$460,8,FALSE))*1000,#N/A)</f>
        <v>1.7838030681412771</v>
      </c>
      <c r="BW79" s="196">
        <f>IFERROR((VLOOKUP($A79,'1718'!$F$10:$L$408,7,FALSE)/VLOOKUP($A79,'2018'!$F$10:$N$460,9,FALSE))*1000,#N/A)</f>
        <v>3.5385704175513091</v>
      </c>
      <c r="BX79" s="196">
        <f>IFERROR((VLOOKUP($A79,'1819'!$F$10:$L$408,7,FALSE)/VLOOKUP($A79,'2018'!$F$10:$N$460,9,FALSE))*1000,#N/A)</f>
        <v>7.7848549186128801</v>
      </c>
      <c r="BY79" s="196">
        <f>IFERROR((VLOOKUP($A79,'1920'!$F$10:$L$408,7,FALSE)/VLOOKUP($A79,'2019'!$F$10:$N$464,8,FALSE))*1000,#N/A)</f>
        <v>7.0148363789414612</v>
      </c>
      <c r="BZ79" s="196">
        <f>IFERROR((VLOOKUP($A79,'20 21'!$F$10:$L$408,7,FALSE)/VLOOKUP($A79,'2020'!$F$10:$N$469,8,FALSE))*1000,#N/A)</f>
        <v>7.7145341823996416</v>
      </c>
      <c r="CA79" s="196">
        <f>IFERROR((VLOOKUP($A79,'21 22'!$F$10:$L$408,7,FALSE)/VLOOKUP($A79,'2021'!$F$10:$N$469,8,FALSE))*1000,#N/A)</f>
        <v>0.69752031527918246</v>
      </c>
      <c r="CB79" s="196">
        <f>IFERROR((VLOOKUP($A79,'22 23'!$F$10:$L$408,7,FALSE)/VLOOKUP($A79,'2022'!$F$10:$N$469,8,FALSE))*1000,#N/A)</f>
        <v>2.0705362688936435</v>
      </c>
      <c r="CC79" s="196" t="e">
        <f>IFERROR((VLOOKUP($A79,'23 24'!$F$7:$M$408,7,FALSE)/VLOOKUP($A79,'2023'!$C$7:$N$469,9,FALSE))*1000,#N/A)</f>
        <v>#N/A</v>
      </c>
      <c r="CE79" s="198">
        <f>IFERROR((VLOOKUP($A79,'0910'!$F$10:$S$433,9,FALSE)/VLOOKUP($A79,'2010'!$C$5:$K$611,9,FALSE))*1000,#N/A)</f>
        <v>2.9850746268656718</v>
      </c>
      <c r="CF79" s="198">
        <f>IFERROR((VLOOKUP($A79,'1011'!$F$10:$S$433,10,FALSE)/VLOOKUP($A79,'2011'!$C$5:$K$611,9,FALSE))*1000,#N/A)</f>
        <v>1.1106997408367272</v>
      </c>
      <c r="CG79" s="198">
        <f>IFERROR((VLOOKUP($A79,'1112'!$F$10:$S$408,9,FALSE)/VLOOKUP($A79,'2012'!$F$10:$M$460,8,FALSE))*1000,#N/A)</f>
        <v>5.4965188713814577</v>
      </c>
      <c r="CH79" s="198">
        <f>IFERROR((VLOOKUP($A79,'1213'!$F$10:$S$408,9,FALSE)/VLOOKUP($A79,'2013'!$F$10:$M$460,8,FALSE))*1000,#N/A)</f>
        <v>1.4593214155417731</v>
      </c>
      <c r="CI79" s="198">
        <f>IFERROR((VLOOKUP($A79,'1314'!$F$10:$S$408,9,FALSE)/VLOOKUP($A79,'2014'!$F$10:$M$460,8,FALSE))*1000,#N/A)</f>
        <v>1.0932944606413995</v>
      </c>
      <c r="CJ79" s="198">
        <f>IFERROR((VLOOKUP($A79,'1415'!$F$10:$S$408,9,FALSE)/VLOOKUP($A79,'2015'!$F$10:$M$460,8,FALSE))*1000,#N/A)</f>
        <v>4.3462513582035491</v>
      </c>
      <c r="CK79" s="198">
        <f>IFERROR((VLOOKUP($A79,'1516'!$F$10:$S$408,9,FALSE)/VLOOKUP($A79,'2016'!$F$10:$M$460,8,FALSE))*1000,#N/A)</f>
        <v>5.0359712230215825</v>
      </c>
      <c r="CL79" s="198">
        <f>IFERROR((VLOOKUP($A79,'1617'!$F$10:$S$408,9,FALSE)/VLOOKUP($A79,'2017'!$F$10:$M$460,8,FALSE))*1000,#N/A)</f>
        <v>2.1405636817695326</v>
      </c>
      <c r="CM79" s="198">
        <f>IFERROR((VLOOKUP($A79,'1718'!$F$10:$S$408,9,FALSE)/VLOOKUP($A79,'2018'!$F$10:$N$460,9,FALSE))*1000,#N/A)</f>
        <v>1.0615711252653928</v>
      </c>
      <c r="CN79" s="198">
        <f>IFERROR((VLOOKUP($A79,'1819'!$F$10:$S$408,9,FALSE)/VLOOKUP($A79,'2018'!$F$10:$N$460,9,FALSE))*1000,#N/A)</f>
        <v>4.9539985845718331</v>
      </c>
      <c r="CO79" s="198">
        <f>IFERROR((VLOOKUP($A79,'1920'!$F$10:$S$408,9,FALSE)/VLOOKUP($A79,'2019'!$F$10:$N$464,8,FALSE))*1000,#N/A)</f>
        <v>7.0148363789414612</v>
      </c>
      <c r="CP79" s="198">
        <f>IFERROR((VLOOKUP($A79,'20 21'!$F$10:$S$408,9,FALSE)/VLOOKUP($A79,'2020'!$F$10:$N$469,8,FALSE))*1000,#N/A)</f>
        <v>7.3638735377451123</v>
      </c>
      <c r="CQ79" s="198">
        <f>IFERROR((VLOOKUP($A79,'21 22'!$F$10:$S$408,9,FALSE)/VLOOKUP($A79,'2021'!$F$10:$N$469,8,FALSE))*1000,#N/A)</f>
        <v>10.114044571548147</v>
      </c>
      <c r="CR79" s="198">
        <f>IFERROR((VLOOKUP($A79,'22 23'!$F$10:$S$408,9,FALSE)/VLOOKUP($A79,'2022'!$F$10:$N$469,8,FALSE))*1000,#N/A)</f>
        <v>8.6272344537235153</v>
      </c>
      <c r="CS79" s="196" t="e">
        <f>IFERROR((VLOOKUP($A79,'23 24'!$F$7:$S$408,9,FALSE)/VLOOKUP($A79,'2023'!$C$7:$N$469,9,FALSE))*1000,#N/A)</f>
        <v>#N/A</v>
      </c>
      <c r="CU79" s="198">
        <f>IFERROR((VLOOKUP($A79,'0910'!$F$10:$S$433,10,FALSE)/VLOOKUP($A79,'2010'!$C$5:$K$611,9,FALSE))*1000,#N/A)</f>
        <v>0.74626865671641796</v>
      </c>
      <c r="CV79" s="198">
        <f>IFERROR((VLOOKUP($A79,'1011'!$F$10:$S$433,11,FALSE)/VLOOKUP($A79,'2011'!$C$5:$K$611,9,FALSE))*1000,#N/A)</f>
        <v>0</v>
      </c>
      <c r="CW79" s="198">
        <f>IFERROR((VLOOKUP($A79,'1112'!$F$10:$S$408,10,FALSE)/VLOOKUP($A79,'2012'!$F$10:$M$460,8,FALSE))*1000,#N/A)</f>
        <v>1.832172957127153</v>
      </c>
      <c r="CX79" s="198">
        <f>IFERROR((VLOOKUP($A79,'1213'!$F$10:$S$408,10,FALSE)/VLOOKUP($A79,'2013'!$F$10:$M$460,8,FALSE))*1000,#N/A)</f>
        <v>0</v>
      </c>
      <c r="CY79" s="198">
        <f>IFERROR((VLOOKUP($A79,'1314'!$F$10:$S$408,10,FALSE)/VLOOKUP($A79,'2014'!$F$10:$M$460,8,FALSE))*1000,#N/A)</f>
        <v>0</v>
      </c>
      <c r="CZ79" s="198">
        <f>IFERROR((VLOOKUP($A79,'1415'!$F$10:$S$408,10,FALSE)/VLOOKUP($A79,'2015'!$F$10:$M$460,8,FALSE))*1000,#N/A)</f>
        <v>0</v>
      </c>
      <c r="DA79" s="198">
        <f>IFERROR((VLOOKUP($A79,'1516'!$F$10:$S$408,10,FALSE)/VLOOKUP($A79,'2016'!$F$10:$M$460,8,FALSE))*1000,#N/A)</f>
        <v>0</v>
      </c>
      <c r="DB79" s="198">
        <f>IFERROR((VLOOKUP($A79,'1617'!$F$10:$S$408,10,FALSE)/VLOOKUP($A79,'2017'!$F$10:$M$460,8,FALSE))*1000,#N/A)</f>
        <v>0.35676061362825545</v>
      </c>
      <c r="DC79" s="198">
        <f>IFERROR((VLOOKUP($A79,'1718'!$F$10:$S$408,10,FALSE)/VLOOKUP($A79,'2018'!$F$10:$N$460,9,FALSE))*1000,#N/A)</f>
        <v>0</v>
      </c>
      <c r="DD79" s="198">
        <f>IFERROR((VLOOKUP($A79,'1819'!$F$10:$S$408,10,FALSE)/VLOOKUP($A79,'2018'!$F$10:$N$460,9,FALSE))*1000,#N/A)</f>
        <v>0</v>
      </c>
      <c r="DE79" s="198">
        <f>IFERROR((VLOOKUP($A79,'1920'!$F$10:$S$408,10,FALSE)/VLOOKUP($A79,'2019'!$F$10:$N$464,8,FALSE))*1000,#N/A)</f>
        <v>1.052225456841219</v>
      </c>
      <c r="DF79" s="198">
        <f>IFERROR((VLOOKUP($A79,'20 21'!$F$10:$S$408,10,FALSE)/VLOOKUP($A79,'2020'!$F$10:$N$469,8,FALSE))*1000,#N/A)</f>
        <v>0.35066064465452917</v>
      </c>
      <c r="DG79" s="198">
        <f>IFERROR((VLOOKUP($A79,'21 22'!$F$10:$S$408,10,FALSE)/VLOOKUP($A79,'2021'!$F$10:$N$469,8,FALSE))*1000,#N/A)</f>
        <v>0</v>
      </c>
      <c r="DH79" s="198">
        <f>IFERROR((VLOOKUP($A79,'22 23'!$F$10:$S$408,10,FALSE)/VLOOKUP($A79,'2022'!$F$10:$N$469,8,FALSE))*1000,#N/A)</f>
        <v>0.34508937814894058</v>
      </c>
      <c r="DI79" s="196" t="e">
        <f>IFERROR((VLOOKUP($A79,'23 24'!$F$7:$S$408,10,FALSE)/VLOOKUP($A79,'2023'!$C$7:$N$469,9,FALSE))*1000,#N/A)</f>
        <v>#N/A</v>
      </c>
      <c r="DK79" s="198">
        <f>IFERROR((VLOOKUP($A79,'0910'!$F$10:$S$433,11,FALSE)/VLOOKUP($A79,'2010'!$C$5:$K$611,9,FALSE))*1000,#N/A)</f>
        <v>0</v>
      </c>
      <c r="DL79" s="198">
        <f>IFERROR((VLOOKUP($A79,'1011'!$F$10:$S$433,12,FALSE)/VLOOKUP($A79,'2011'!$C$5:$K$611,9,FALSE))*1000,#N/A)</f>
        <v>0</v>
      </c>
      <c r="DM79" s="198">
        <f>IFERROR((VLOOKUP($A79,'1112'!$F$10:$S$408,11,FALSE)/VLOOKUP($A79,'2012'!$F$10:$M$460,8,FALSE))*1000,#N/A)</f>
        <v>0</v>
      </c>
      <c r="DN79" s="198">
        <f>IFERROR((VLOOKUP($A79,'1213'!$F$10:$S$408,11,FALSE)/VLOOKUP($A79,'2013'!$F$10:$M$460,8,FALSE))*1000,#N/A)</f>
        <v>0</v>
      </c>
      <c r="DO79" s="198">
        <f>IFERROR((VLOOKUP($A79,'1314'!$F$10:$S$408,11,FALSE)/VLOOKUP($A79,'2014'!$F$10:$M$460,8,FALSE))*1000,#N/A)</f>
        <v>0</v>
      </c>
      <c r="DP79" s="198">
        <f>IFERROR((VLOOKUP($A79,'1415'!$F$10:$S$408,11,FALSE)/VLOOKUP($A79,'2015'!$F$10:$M$460,8,FALSE))*1000,#N/A)</f>
        <v>0</v>
      </c>
      <c r="DQ79" s="198">
        <f>IFERROR((VLOOKUP($A79,'1516'!$F$10:$S$408,11,FALSE)/VLOOKUP($A79,'2016'!$F$10:$M$460,8,FALSE))*1000,#N/A)</f>
        <v>0</v>
      </c>
      <c r="DR79" s="198">
        <f>IFERROR((VLOOKUP($A79,'1617'!$F$10:$S$408,11,FALSE)/VLOOKUP($A79,'2017'!$F$10:$M$460,8,FALSE))*1000,#N/A)</f>
        <v>0.7135212272565109</v>
      </c>
      <c r="DS79" s="198">
        <f>IFERROR((VLOOKUP($A79,'1718'!$F$10:$S$408,11,FALSE)/VLOOKUP($A79,'2018'!$F$10:$N$460,9,FALSE))*1000,#N/A)</f>
        <v>0</v>
      </c>
      <c r="DT79" s="198">
        <f>IFERROR((VLOOKUP($A79,'1819'!$F$10:$S$408,11,FALSE)/VLOOKUP($A79,'2018'!$F$10:$N$460,9,FALSE))*1000,#N/A)</f>
        <v>0</v>
      </c>
      <c r="DU79" s="198">
        <f>IFERROR((VLOOKUP($A79,'1920'!$F$10:$S$408,11,FALSE)/VLOOKUP($A79,'2019'!$F$10:$N$464,8,FALSE))*1000,#N/A)</f>
        <v>0</v>
      </c>
      <c r="DV79" s="198">
        <f>IFERROR((VLOOKUP($A79,'20 21'!$F$10:$S$408,11,FALSE)/VLOOKUP($A79,'2020'!$F$10:$N$469,8,FALSE))*1000,#N/A)</f>
        <v>0</v>
      </c>
      <c r="DW79" s="198">
        <f>IFERROR((VLOOKUP($A79,'21 22'!$F$10:$S$408,11,FALSE)/VLOOKUP($A79,'2021'!$F$10:$N$469,8,FALSE))*1000,#N/A)</f>
        <v>0</v>
      </c>
      <c r="DX79" s="198">
        <f>IFERROR((VLOOKUP($A79,'22 23'!$F$10:$S$408,11,FALSE)/VLOOKUP($A79,'2022'!$F$10:$N$469,8,FALSE))*1000,#N/A)</f>
        <v>0</v>
      </c>
      <c r="DY79" s="196" t="e">
        <f>IFERROR((VLOOKUP($A79,'23 24'!$F$7:$S$408,11,FALSE)/VLOOKUP($A79,'2023'!$C$7:$N$469,9,FALSE))*1000,#N/A)</f>
        <v>#N/A</v>
      </c>
      <c r="EA79" s="198">
        <f>IFERROR((VLOOKUP($A79,'0910'!$F$10:$S$433,12,FALSE)/VLOOKUP($A79,'2010'!$C$5:$K$611,9,FALSE))*1000,#N/A)</f>
        <v>3.3582089552238807</v>
      </c>
      <c r="EB79" s="198">
        <f>IFERROR((VLOOKUP($A79,'1011'!$F$10:$S$433,13,FALSE)/VLOOKUP($A79,'2011'!$C$5:$K$611,9,FALSE))*1000,#N/A)</f>
        <v>1.1106997408367272</v>
      </c>
      <c r="EC79" s="198">
        <f>IFERROR((VLOOKUP($A79,'1112'!$F$10:$S$408,12,FALSE)/VLOOKUP($A79,'2012'!$F$10:$M$460,8,FALSE))*1000,#N/A)</f>
        <v>7.328691828508612</v>
      </c>
      <c r="ED79" s="198">
        <f>IFERROR((VLOOKUP($A79,'1213'!$F$10:$S$408,12,FALSE)/VLOOKUP($A79,'2013'!$F$10:$M$460,8,FALSE))*1000,#N/A)</f>
        <v>1.4593214155417731</v>
      </c>
      <c r="EE79" s="198">
        <f>IFERROR((VLOOKUP($A79,'1314'!$F$10:$S$408,12,FALSE)/VLOOKUP($A79,'2014'!$F$10:$M$460,8,FALSE))*1000,#N/A)</f>
        <v>1.0932944606413995</v>
      </c>
      <c r="EF79" s="198">
        <f>IFERROR((VLOOKUP($A79,'1415'!$F$10:$S$408,12,FALSE)/VLOOKUP($A79,'2015'!$F$10:$M$460,8,FALSE))*1000,#N/A)</f>
        <v>4.3462513582035491</v>
      </c>
      <c r="EG79" s="198">
        <f>IFERROR((VLOOKUP($A79,'1516'!$F$10:$S$408,12,FALSE)/VLOOKUP($A79,'2016'!$F$10:$M$460,8,FALSE))*1000,#N/A)</f>
        <v>5.0359712230215825</v>
      </c>
      <c r="EH79" s="198">
        <f>IFERROR((VLOOKUP($A79,'1617'!$F$10:$S$408,12,FALSE)/VLOOKUP($A79,'2017'!$F$10:$M$460,8,FALSE))*1000,#N/A)</f>
        <v>3.2108455226542989</v>
      </c>
      <c r="EI79" s="198">
        <f>IFERROR((VLOOKUP($A79,'1718'!$F$10:$S$408,12,FALSE)/VLOOKUP($A79,'2018'!$F$10:$N$460,9,FALSE))*1000,#N/A)</f>
        <v>1.0615711252653928</v>
      </c>
      <c r="EJ79" s="198">
        <f>IFERROR((VLOOKUP($A79,'1819'!$F$10:$S$408,12,FALSE)/VLOOKUP($A79,'2018'!$F$10:$N$460,9,FALSE))*1000,#N/A)</f>
        <v>4.9539985845718331</v>
      </c>
      <c r="EK79" s="198">
        <f>IFERROR((VLOOKUP($A79,'1920'!$F$10:$S$408,12,FALSE)/VLOOKUP($A79,'2019'!$F$10:$N$464,8,FALSE))*1000,#N/A)</f>
        <v>8.0670618357826793</v>
      </c>
      <c r="EL79" s="198">
        <f>IFERROR((VLOOKUP($A79,'20 21'!$F$10:$S$408,12,FALSE)/VLOOKUP($A79,'2020'!$F$10:$N$469,8,FALSE))*1000,#N/A)</f>
        <v>7.7145341823996416</v>
      </c>
      <c r="EM79" s="198">
        <f>IFERROR((VLOOKUP($A79,'21 22'!$F$10:$S$408,12,FALSE)/VLOOKUP($A79,'2021'!$F$10:$N$469,8,FALSE))*1000,#N/A)</f>
        <v>10.114044571548147</v>
      </c>
      <c r="EN79" s="198">
        <f>IFERROR((VLOOKUP($A79,'22 23'!$F$10:$S$408,12,FALSE)/VLOOKUP($A79,'2022'!$F$10:$N$469,8,FALSE))*1000,#N/A)</f>
        <v>8.9723238318724547</v>
      </c>
      <c r="EO79" s="196" t="e">
        <f>IFERROR((VLOOKUP($A79,'23 24'!$F$7:$S$408,12,FALSE)/VLOOKUP($A79,'2023'!$C$7:$N$469,9,FALSE))*1000,#N/A)</f>
        <v>#N/A</v>
      </c>
    </row>
    <row r="80" spans="1:145" x14ac:dyDescent="0.3">
      <c r="A80" t="s">
        <v>1292</v>
      </c>
      <c r="B80" t="s">
        <v>1743</v>
      </c>
      <c r="C80" t="str">
        <f>IF(VLOOKUP($A80,'0910'!$F$10:$L$433,1,FALSE)=VLOOKUP($A80,'2010'!$C$5:$K$611,1,FALSE),VLOOKUP($A80,'0910'!$F$10:$L$433,1,FALSE),FALSE)</f>
        <v>Crawley</v>
      </c>
      <c r="D80" t="str">
        <f>IF(VLOOKUP($A80,'1011'!$F$10:$L$433,1,FALSE)=VLOOKUP($A80,'2011'!$C$5:$K$611,1,FALSE),VLOOKUP($A80,'1011'!$F$10:$L$433,1,FALSE),FALSE)</f>
        <v>Crawley</v>
      </c>
      <c r="E80" t="str">
        <f>IF(VLOOKUP(A80,'1112'!$F$10:$L$408,1,FALSE)=VLOOKUP(A80,'2012'!$F$10:$M$460,1,FALSE),VLOOKUP(A80,'1112'!$F$10:$L$408,1,FALSE),FALSE)</f>
        <v>Crawley</v>
      </c>
      <c r="F80" t="str">
        <f>IF(VLOOKUP($A80,'1213'!$F$10:$L$408,1,FALSE)=VLOOKUP($A80,'2013'!$F$10:$M$460,1,FALSE),VLOOKUP($A80,'1213'!$F$10:$L$408,1,FALSE),FALSE)</f>
        <v>Crawley</v>
      </c>
      <c r="G80" t="str">
        <f>IF(VLOOKUP($A80,'1314'!$F$10:$L$408,1,FALSE)=VLOOKUP($A80,'2014'!$F$10:$M$460,1,FALSE),VLOOKUP($A80,'1314'!$F$10:$L$408,1,FALSE),FALSE)</f>
        <v>Crawley</v>
      </c>
      <c r="H80" t="str">
        <f>IF(VLOOKUP($A80,'1415'!$F$10:$L$408,1,FALSE)=VLOOKUP($A80,'2015'!$F$10:$M$460,1,FALSE),VLOOKUP($A80,'1415'!$F$10:$L$408,1,FALSE),FALSE)</f>
        <v>Crawley</v>
      </c>
      <c r="I80" t="str">
        <f>IF(VLOOKUP($A80,'1516'!$F$10:$L$408,1,FALSE)=VLOOKUP($A80,'2015'!$F$10:$M$460,1,FALSE),VLOOKUP($A80,'1516'!$F$10:$L$408,1,FALSE),FALSE)</f>
        <v>Crawley</v>
      </c>
      <c r="J80" t="str">
        <f>IF(VLOOKUP($A80,'1617'!$F$10:$L$408,1,FALSE)=VLOOKUP($A80,'2016'!$F$10:$M$460,1,FALSE),VLOOKUP($A80,'1617'!$F$10:$L$408,1,FALSE),FALSE)</f>
        <v>Crawley</v>
      </c>
      <c r="K80" t="str">
        <f>IF(VLOOKUP($A80,'1718'!$F$10:$M$408,1,FALSE)=VLOOKUP($A80,'2017'!$F$10:$M$460,1,FALSE),VLOOKUP($A80,'1718'!$F$10:$M$408,1,FALSE),FALSE)</f>
        <v>Crawley</v>
      </c>
      <c r="L80" t="str">
        <f>IF(VLOOKUP($A80,'1819'!$F$10:$M$408,1,FALSE)=VLOOKUP($A80,'2018'!$F$10:$M$460,1,FALSE),VLOOKUP($A80,'1819'!$F$10:$M$408,1,FALSE),FALSE)</f>
        <v>Crawley</v>
      </c>
      <c r="M80" t="str">
        <f>IF(VLOOKUP($A80,'1920'!$F$10:$M$408,1,FALSE)=VLOOKUP($A80,'2019'!$F$10:$M$464,1,FALSE),VLOOKUP($A80,'1920'!$F$10:$M$408,1,FALSE),FALSE)</f>
        <v>Crawley</v>
      </c>
      <c r="N80" t="str">
        <f>IF(VLOOKUP($A80,'20 21'!$F$10:$N$408,1,FALSE)=VLOOKUP($A80,'2020'!$F$10:$O$468,1,FALSE),VLOOKUP($A80,'20 21'!$F$10:$N$408,1,FALSE),FALSE)</f>
        <v>Crawley</v>
      </c>
      <c r="O80" t="str">
        <f>IF(VLOOKUP($A80,'21 22'!$F$10:$N$408,1,FALSE)=VLOOKUP($A80,'2021'!$F$10:$O$471,1,FALSE),VLOOKUP($A80,'21 22'!$F$10:$N$408,1,FALSE),FALSE)</f>
        <v>Crawley</v>
      </c>
      <c r="P80" t="str">
        <f>IF(VLOOKUP($A80,'22 23'!$F$10:$N$408,1,FALSE)=VLOOKUP($A80,'2022'!$F$10:$O$468,1,FALSE),VLOOKUP($A80,'22 23'!$F$10:$N$408,1,FALSE),FALSE)</f>
        <v>Crawley</v>
      </c>
      <c r="Q80" t="str">
        <f>IF(VLOOKUP($A80,'23 24'!$F$7:$N$408,1,FALSE)=VLOOKUP($A80,'2023'!$C$7:$O$468,1,FALSE),VLOOKUP($A80,'23 24'!$F$7:$N$408,1,FALSE),FALSE)</f>
        <v>Crawley</v>
      </c>
      <c r="S80" s="196">
        <f>IFERROR((VLOOKUP($A80,'0910'!$F$10:$L$433,4,FALSE)/VLOOKUP($A80,'2010'!$C$5:$K$611,9,FALSE))*1000,#N/A)</f>
        <v>5.3351890512642077</v>
      </c>
      <c r="T80" s="196">
        <f>IFERROR((VLOOKUP($A80,'1011'!$F$10:$L$433,4,FALSE)/VLOOKUP($A80,'2011'!$C$5:$K$611,9,FALSE))*1000,#N/A)</f>
        <v>1.6106764841233319</v>
      </c>
      <c r="U80" s="196">
        <f>IFERROR((VLOOKUP($A80,'1112'!$F$10:$L$408,4,FALSE)/VLOOKUP($A80,'2012'!$F$10:$M$460,8,FALSE))*1000,#N/A)</f>
        <v>1.144950767117014</v>
      </c>
      <c r="V80" s="196">
        <f>IFERROR((VLOOKUP($A80,'1213'!$F$10:$L$408,4,FALSE)/VLOOKUP($A80,'2013'!$F$10:$M$460,8,FALSE))*1000,#N/A)</f>
        <v>0.91449474165523548</v>
      </c>
      <c r="W80" s="196">
        <f>IFERROR((VLOOKUP($A80,'1314'!$F$10:$L$408,4,FALSE)/VLOOKUP($A80,'2014'!$F$10:$M$460,8,FALSE))*1000,#N/A)</f>
        <v>1.5941698929628787</v>
      </c>
      <c r="X80" s="196">
        <f>IFERROR((VLOOKUP($A80,'1415'!$F$10:$L$408,4,FALSE)/VLOOKUP($A80,'2015'!$F$10:$M$460,8,FALSE))*1000,#N/A)</f>
        <v>3.1724450487196916</v>
      </c>
      <c r="Y80" s="196">
        <f>IFERROR((VLOOKUP($A80,'1516'!$F$10:$L$408,4,FALSE)/VLOOKUP($A80,'2016'!$F$10:$M$460,8,FALSE))*1000,#N/A)</f>
        <v>3.3572068039391225</v>
      </c>
      <c r="Z80" s="196">
        <f>IFERROR((VLOOKUP($A80,'1617'!$F$10:$L$408,4,FALSE)/VLOOKUP($A80,'2017'!$F$10:$M$460,8,FALSE))*1000,#N/A)</f>
        <v>7.287985865724381</v>
      </c>
      <c r="AA80" s="196">
        <f>IFERROR((VLOOKUP($A80,'1718'!$F$10:$L$408,4,FALSE)/VLOOKUP($A80,'2018'!$F$10:$N$460,9,FALSE))*1000,#N/A)</f>
        <v>5.0383351588170866</v>
      </c>
      <c r="AB80" s="196">
        <f>IFERROR((VLOOKUP($A80,'1819'!$F$10:$L$408,4,FALSE)/VLOOKUP($A80,'2018'!$F$10:$N$460,9,FALSE))*1000,#N/A)</f>
        <v>7.4479737130339538</v>
      </c>
      <c r="AC80" s="196">
        <f>IFERROR((VLOOKUP($A80,'1920'!$F$10:$L$408,4,FALSE)/VLOOKUP($A80,'2019'!$F$10:$N$464,8,FALSE))*1000,#N/A)</f>
        <v>8.2324140470980733</v>
      </c>
      <c r="AD80" s="196">
        <f>IFERROR((VLOOKUP($A80,'20 21'!$F$10:$M$408,4,FALSE)/VLOOKUP($A80,'2020'!$F$10:$N$469,8,FALSE))*1000,#N/A)</f>
        <v>3.0310903264917295</v>
      </c>
      <c r="AE80" s="196">
        <f>IFERROR((VLOOKUP($A80,'21 22'!$F$10:$M$408,4,FALSE)/VLOOKUP($A80,'2021'!$F$10:$N$469,8,FALSE))*1000,#N/A)</f>
        <v>1.71273202166606</v>
      </c>
      <c r="AF80" s="196">
        <f>IFERROR((VLOOKUP($A80,'22 23'!$F$10:$M$408,4,FALSE)/VLOOKUP($A80,'2022'!$F$10:$N$469,8,FALSE))*1000,#N/A)</f>
        <v>4.4617247753202882</v>
      </c>
      <c r="AG80" s="196">
        <f>IFERROR((VLOOKUP($A80,'23 24'!$F$7:$M$408,4,FALSE)/VLOOKUP($A80,'2023'!$C$7:$N$469,9,FALSE))*1000,#N/A)</f>
        <v>0.21160886217914807</v>
      </c>
      <c r="AI80" s="196">
        <f>IFERROR((VLOOKUP($A80,'0910'!$F$10:$L$433,5,FALSE)/VLOOKUP($A80,'2010'!$C$5:$K$611,9,FALSE))*1000,#N/A)</f>
        <v>1.6237531895151935</v>
      </c>
      <c r="AJ80" s="196">
        <f>IFERROR((VLOOKUP($A80,'1011'!$F$10:$L$433,5,FALSE)/VLOOKUP($A80,'2011'!$C$5:$K$611,9,FALSE))*1000,#N/A)</f>
        <v>0.69028992176714221</v>
      </c>
      <c r="AK80" s="196">
        <f>IFERROR((VLOOKUP($A80,'1112'!$F$10:$L$408,5,FALSE)/VLOOKUP($A80,'2012'!$F$10:$M$460,8,FALSE))*1000,#N/A)</f>
        <v>0.22899015342340279</v>
      </c>
      <c r="AL80" s="196">
        <f>IFERROR((VLOOKUP($A80,'1213'!$F$10:$L$408,5,FALSE)/VLOOKUP($A80,'2013'!$F$10:$M$460,8,FALSE))*1000,#N/A)</f>
        <v>1.6003657978966621</v>
      </c>
      <c r="AM80" s="196">
        <f>IFERROR((VLOOKUP($A80,'1314'!$F$10:$L$408,5,FALSE)/VLOOKUP($A80,'2014'!$F$10:$M$460,8,FALSE))*1000,#N/A)</f>
        <v>1.1386927806877705</v>
      </c>
      <c r="AN80" s="196">
        <f>IFERROR((VLOOKUP($A80,'1415'!$F$10:$L$408,5,FALSE)/VLOOKUP($A80,'2015'!$F$10:$M$460,8,FALSE))*1000,#N/A)</f>
        <v>0.67980965329707677</v>
      </c>
      <c r="AO80" s="196">
        <f>IFERROR((VLOOKUP($A80,'1516'!$F$10:$L$408,5,FALSE)/VLOOKUP($A80,'2016'!$F$10:$M$460,8,FALSE))*1000,#N/A)</f>
        <v>0.44762757385854968</v>
      </c>
      <c r="AP80" s="196">
        <f>IFERROR((VLOOKUP($A80,'1617'!$F$10:$L$408,5,FALSE)/VLOOKUP($A80,'2017'!$F$10:$M$460,8,FALSE))*1000,#N/A)</f>
        <v>1.1042402826855124</v>
      </c>
      <c r="AQ80" s="196">
        <f>IFERROR((VLOOKUP($A80,'1718'!$F$10:$L$408,5,FALSE)/VLOOKUP($A80,'2018'!$F$10:$N$460,9,FALSE))*1000,#N/A)</f>
        <v>1.3143483023001095</v>
      </c>
      <c r="AR80" s="196">
        <f>IFERROR((VLOOKUP($A80,'1819'!$F$10:$L$408,5,FALSE)/VLOOKUP($A80,'2018'!$F$10:$N$460,9,FALSE))*1000,#N/A)</f>
        <v>1.095290251916758</v>
      </c>
      <c r="AS80" s="196">
        <f>IFERROR((VLOOKUP($A80,'1920'!$F$10:$L$408,5,FALSE)/VLOOKUP($A80,'2019'!$F$10:$N$464,8,FALSE))*1000,#N/A)</f>
        <v>0.43328494984726706</v>
      </c>
      <c r="AT80" s="196">
        <f>IFERROR((VLOOKUP($A80,'20 21'!$F$10:$L$408,5,FALSE)/VLOOKUP($A80,'2020'!$F$10:$N$469,8,FALSE))*1000,#N/A)</f>
        <v>1.082532259461332</v>
      </c>
      <c r="AU80" s="196">
        <f>IFERROR((VLOOKUP($A80,'21 22'!$F$10:$L$408,5,FALSE)/VLOOKUP($A80,'2021'!$F$10:$N$469,8,FALSE))*1000,#N/A)</f>
        <v>0.64227450812477249</v>
      </c>
      <c r="AV80" s="196">
        <f>IFERROR((VLOOKUP($A80,'22 23'!$F$10:$L$408,5,FALSE)/VLOOKUP($A80,'2022'!$F$10:$N$469,8,FALSE))*1000,#N/A)</f>
        <v>0.63738925361718402</v>
      </c>
      <c r="AW80" s="196">
        <f>IFERROR((VLOOKUP($A80,'23 24'!$F$7:$M$408,5,FALSE)/VLOOKUP($A80,'2023'!$C$7:$N$469,9,FALSE))*1000,#N/A)</f>
        <v>0.42321772435829613</v>
      </c>
      <c r="AY80" s="196">
        <f>IFERROR((VLOOKUP($A80,'0910'!$F$10:$L$433,6,FALSE)/VLOOKUP($A80,'2010'!$C$5:$K$611,9,FALSE))*1000,#N/A)</f>
        <v>0</v>
      </c>
      <c r="AZ80" s="196">
        <f>IFERROR((VLOOKUP($A80,'1011'!$F$10:$L$433,6,FALSE)/VLOOKUP($A80,'2011'!$C$5:$K$611,9,FALSE))*1000,#N/A)</f>
        <v>0</v>
      </c>
      <c r="BA80" s="196">
        <f>IFERROR((VLOOKUP($A80,'1112'!$F$10:$L$408,6,FALSE)/VLOOKUP($A80,'2012'!$F$10:$M$460,8,FALSE))*1000,#N/A)</f>
        <v>0</v>
      </c>
      <c r="BB80" s="196">
        <f>IFERROR((VLOOKUP($A80,'1213'!$F$10:$L$408,6,FALSE)/VLOOKUP($A80,'2013'!$F$10:$M$460,8,FALSE))*1000,#N/A)</f>
        <v>0</v>
      </c>
      <c r="BC80" s="196">
        <f>IFERROR((VLOOKUP($A80,'1314'!$F$10:$L$408,6,FALSE)/VLOOKUP($A80,'2014'!$F$10:$M$460,8,FALSE))*1000,#N/A)</f>
        <v>0</v>
      </c>
      <c r="BD80" s="196">
        <f>IFERROR((VLOOKUP($A80,'1415'!$F$10:$L$408,6,FALSE)/VLOOKUP($A80,'2015'!$F$10:$M$460,8,FALSE))*1000,#N/A)</f>
        <v>0</v>
      </c>
      <c r="BE80" s="196">
        <f>IFERROR((VLOOKUP($A80,'1516'!$F$10:$L$408,6,FALSE)/VLOOKUP($A80,'2016'!$F$10:$M$460,8,FALSE))*1000,#N/A)</f>
        <v>0</v>
      </c>
      <c r="BF80" s="196">
        <f>IFERROR((VLOOKUP($A80,'1617'!$F$10:$L$408,6,FALSE)/VLOOKUP($A80,'2017'!$F$10:$M$460,8,FALSE))*1000,#N/A)</f>
        <v>1.7667844522968197</v>
      </c>
      <c r="BG80" s="196">
        <f>IFERROR((VLOOKUP($A80,'1718'!$F$10:$L$408,6,FALSE)/VLOOKUP($A80,'2018'!$F$10:$N$460,9,FALSE))*1000,#N/A)</f>
        <v>0</v>
      </c>
      <c r="BH80" s="196">
        <f>IFERROR((VLOOKUP($A80,'1819'!$F$10:$L$408,6,FALSE)/VLOOKUP($A80,'2018'!$F$10:$N$460,9,FALSE))*1000,#N/A)</f>
        <v>2.190580503833516</v>
      </c>
      <c r="BI80" s="196">
        <f>IFERROR((VLOOKUP($A80,'1920'!$F$10:$L$408,6,FALSE)/VLOOKUP($A80,'2019'!$F$10:$N$464,8,FALSE))*1000,#N/A)</f>
        <v>0</v>
      </c>
      <c r="BJ80" s="196">
        <f>IFERROR((VLOOKUP($A80,'20 21'!$F$10:$L$408,6,FALSE)/VLOOKUP($A80,'2020'!$F$10:$N$469,8,FALSE))*1000,#N/A)</f>
        <v>0</v>
      </c>
      <c r="BK80" s="196">
        <f>IFERROR((VLOOKUP($A80,'21 22'!$F$10:$L$408,6,FALSE)/VLOOKUP($A80,'2021'!$F$10:$N$469,8,FALSE))*1000,#N/A)</f>
        <v>0</v>
      </c>
      <c r="BL80" s="196">
        <f>IFERROR((VLOOKUP($A80,'22 23'!$F$10:$L$408,6,FALSE)/VLOOKUP($A80,'2022'!$F$10:$N$469,8,FALSE))*1000,#N/A)</f>
        <v>0</v>
      </c>
      <c r="BM80" s="196">
        <f>IFERROR((VLOOKUP($A80,'23 24'!$F$7:$M$408,6,FALSE)/VLOOKUP($A80,'2023'!$C$7:$N$469,9,FALSE))*1000,#N/A)</f>
        <v>0</v>
      </c>
      <c r="BO80" s="196">
        <f>IFERROR((VLOOKUP($A80,'0910'!$F$10:$L$433,7,FALSE)/VLOOKUP($A80,'2010'!$C$5:$K$611,9,FALSE))*1000,#N/A)</f>
        <v>6.9589422407794013</v>
      </c>
      <c r="BP80" s="196">
        <f>IFERROR((VLOOKUP($A80,'1011'!$F$10:$L$433,7,FALSE)/VLOOKUP($A80,'2011'!$C$5:$K$611,9,FALSE))*1000,#N/A)</f>
        <v>2.300966405890474</v>
      </c>
      <c r="BQ80" s="196">
        <f>IFERROR((VLOOKUP($A80,'1112'!$F$10:$L$408,7,FALSE)/VLOOKUP($A80,'2012'!$F$10:$M$460,8,FALSE))*1000,#N/A)</f>
        <v>1.3739409205404167</v>
      </c>
      <c r="BR80" s="196">
        <f>IFERROR((VLOOKUP($A80,'1213'!$F$10:$L$408,7,FALSE)/VLOOKUP($A80,'2013'!$F$10:$M$460,8,FALSE))*1000,#N/A)</f>
        <v>2.7434842249657061</v>
      </c>
      <c r="BS80" s="196">
        <f>IFERROR((VLOOKUP($A80,'1314'!$F$10:$L$408,7,FALSE)/VLOOKUP($A80,'2014'!$F$10:$M$460,8,FALSE))*1000,#N/A)</f>
        <v>2.7328626736506489</v>
      </c>
      <c r="BT80" s="196">
        <f>IFERROR((VLOOKUP($A80,'1415'!$F$10:$L$408,7,FALSE)/VLOOKUP($A80,'2015'!$F$10:$M$460,8,FALSE))*1000,#N/A)</f>
        <v>3.8522547020167686</v>
      </c>
      <c r="BU80" s="196">
        <f>IFERROR((VLOOKUP($A80,'1516'!$F$10:$L$408,7,FALSE)/VLOOKUP($A80,'2016'!$F$10:$M$460,8,FALSE))*1000,#N/A)</f>
        <v>3.8048343777976723</v>
      </c>
      <c r="BV80" s="196">
        <f>IFERROR((VLOOKUP($A80,'1617'!$F$10:$L$408,7,FALSE)/VLOOKUP($A80,'2017'!$F$10:$M$460,8,FALSE))*1000,#N/A)</f>
        <v>10.159010600706713</v>
      </c>
      <c r="BW80" s="196">
        <f>IFERROR((VLOOKUP($A80,'1718'!$F$10:$L$408,7,FALSE)/VLOOKUP($A80,'2018'!$F$10:$N$460,9,FALSE))*1000,#N/A)</f>
        <v>6.5717415115005471</v>
      </c>
      <c r="BX80" s="196">
        <f>IFERROR((VLOOKUP($A80,'1819'!$F$10:$L$408,7,FALSE)/VLOOKUP($A80,'2018'!$F$10:$N$460,9,FALSE))*1000,#N/A)</f>
        <v>10.95290251916758</v>
      </c>
      <c r="BY80" s="196">
        <f>IFERROR((VLOOKUP($A80,'1920'!$F$10:$L$408,7,FALSE)/VLOOKUP($A80,'2019'!$F$10:$N$464,8,FALSE))*1000,#N/A)</f>
        <v>8.6656989969453413</v>
      </c>
      <c r="BZ80" s="196">
        <f>IFERROR((VLOOKUP($A80,'20 21'!$F$10:$L$408,7,FALSE)/VLOOKUP($A80,'2020'!$F$10:$N$469,8,FALSE))*1000,#N/A)</f>
        <v>4.1136225859530615</v>
      </c>
      <c r="CA80" s="196">
        <f>IFERROR((VLOOKUP($A80,'21 22'!$F$10:$L$408,7,FALSE)/VLOOKUP($A80,'2021'!$F$10:$N$469,8,FALSE))*1000,#N/A)</f>
        <v>2.3550065297908325</v>
      </c>
      <c r="CB80" s="196">
        <f>IFERROR((VLOOKUP($A80,'22 23'!$F$10:$L$408,7,FALSE)/VLOOKUP($A80,'2022'!$F$10:$N$469,8,FALSE))*1000,#N/A)</f>
        <v>5.0991140289374721</v>
      </c>
      <c r="CC80" s="196">
        <f>IFERROR((VLOOKUP($A80,'23 24'!$F$7:$M$408,7,FALSE)/VLOOKUP($A80,'2023'!$C$7:$N$469,9,FALSE))*1000,#N/A)</f>
        <v>0.42321772435829613</v>
      </c>
      <c r="CE80" s="198">
        <f>IFERROR((VLOOKUP($A80,'0910'!$F$10:$S$433,9,FALSE)/VLOOKUP($A80,'2010'!$C$5:$K$611,9,FALSE))*1000,#N/A)</f>
        <v>7.4228717234980284</v>
      </c>
      <c r="CF80" s="198">
        <f>IFERROR((VLOOKUP($A80,'1011'!$F$10:$S$433,10,FALSE)/VLOOKUP($A80,'2011'!$C$5:$K$611,9,FALSE))*1000,#N/A)</f>
        <v>6.6728025770823747</v>
      </c>
      <c r="CG80" s="198">
        <f>IFERROR((VLOOKUP($A80,'1112'!$F$10:$S$408,9,FALSE)/VLOOKUP($A80,'2012'!$F$10:$M$460,8,FALSE))*1000,#N/A)</f>
        <v>7.3276849095488892</v>
      </c>
      <c r="CH80" s="198">
        <f>IFERROR((VLOOKUP($A80,'1213'!$F$10:$S$408,9,FALSE)/VLOOKUP($A80,'2013'!$F$10:$M$460,8,FALSE))*1000,#N/A)</f>
        <v>0.91449474165523548</v>
      </c>
      <c r="CI80" s="198">
        <f>IFERROR((VLOOKUP($A80,'1314'!$F$10:$S$408,9,FALSE)/VLOOKUP($A80,'2014'!$F$10:$M$460,8,FALSE))*1000,#N/A)</f>
        <v>1.3664313368253245</v>
      </c>
      <c r="CJ80" s="198">
        <f>IFERROR((VLOOKUP($A80,'1415'!$F$10:$S$408,9,FALSE)/VLOOKUP($A80,'2015'!$F$10:$M$460,8,FALSE))*1000,#N/A)</f>
        <v>2.492635395422615</v>
      </c>
      <c r="CK80" s="198">
        <f>IFERROR((VLOOKUP($A80,'1516'!$F$10:$S$408,9,FALSE)/VLOOKUP($A80,'2016'!$F$10:$M$460,8,FALSE))*1000,#N/A)</f>
        <v>3.3572068039391225</v>
      </c>
      <c r="CL80" s="198">
        <f>IFERROR((VLOOKUP($A80,'1617'!$F$10:$S$408,9,FALSE)/VLOOKUP($A80,'2017'!$F$10:$M$460,8,FALSE))*1000,#N/A)</f>
        <v>3.0918727915194344</v>
      </c>
      <c r="CM80" s="198">
        <f>IFERROR((VLOOKUP($A80,'1718'!$F$10:$S$408,9,FALSE)/VLOOKUP($A80,'2018'!$F$10:$N$460,9,FALSE))*1000,#N/A)</f>
        <v>4.381161007667032</v>
      </c>
      <c r="CN80" s="198">
        <f>IFERROR((VLOOKUP($A80,'1819'!$F$10:$S$408,9,FALSE)/VLOOKUP($A80,'2018'!$F$10:$N$460,9,FALSE))*1000,#N/A)</f>
        <v>7.8860898138006581</v>
      </c>
      <c r="CO80" s="198">
        <f>IFERROR((VLOOKUP($A80,'1920'!$F$10:$S$408,9,FALSE)/VLOOKUP($A80,'2019'!$F$10:$N$464,8,FALSE))*1000,#N/A)</f>
        <v>7.5824866223271732</v>
      </c>
      <c r="CP80" s="198">
        <f>IFERROR((VLOOKUP($A80,'20 21'!$F$10:$S$408,9,FALSE)/VLOOKUP($A80,'2020'!$F$10:$N$469,8,FALSE))*1000,#N/A)</f>
        <v>6.2786871048757247</v>
      </c>
      <c r="CQ80" s="198">
        <f>IFERROR((VLOOKUP($A80,'21 22'!$F$10:$S$408,9,FALSE)/VLOOKUP($A80,'2021'!$F$10:$N$469,8,FALSE))*1000,#N/A)</f>
        <v>5.3522875677064379</v>
      </c>
      <c r="CR80" s="198">
        <f>IFERROR((VLOOKUP($A80,'22 23'!$F$10:$S$408,9,FALSE)/VLOOKUP($A80,'2022'!$F$10:$N$469,8,FALSE))*1000,#N/A)</f>
        <v>3.6118724371640427</v>
      </c>
      <c r="CS80" s="196">
        <f>IFERROR((VLOOKUP($A80,'23 24'!$F$7:$S$408,9,FALSE)/VLOOKUP($A80,'2023'!$C$7:$N$469,9,FALSE))*1000,#N/A)</f>
        <v>1.4812620352540364</v>
      </c>
      <c r="CU80" s="198">
        <f>IFERROR((VLOOKUP($A80,'0910'!$F$10:$S$433,10,FALSE)/VLOOKUP($A80,'2010'!$C$5:$K$611,9,FALSE))*1000,#N/A)</f>
        <v>2.5516121549524473</v>
      </c>
      <c r="CV80" s="198">
        <f>IFERROR((VLOOKUP($A80,'1011'!$F$10:$S$433,11,FALSE)/VLOOKUP($A80,'2011'!$C$5:$K$611,9,FALSE))*1000,#N/A)</f>
        <v>1.3805798435342844</v>
      </c>
      <c r="CW80" s="198">
        <f>IFERROR((VLOOKUP($A80,'1112'!$F$10:$S$408,10,FALSE)/VLOOKUP($A80,'2012'!$F$10:$M$460,8,FALSE))*1000,#N/A)</f>
        <v>0</v>
      </c>
      <c r="CX80" s="198">
        <f>IFERROR((VLOOKUP($A80,'1213'!$F$10:$S$408,10,FALSE)/VLOOKUP($A80,'2013'!$F$10:$M$460,8,FALSE))*1000,#N/A)</f>
        <v>0.22862368541380887</v>
      </c>
      <c r="CY80" s="198">
        <f>IFERROR((VLOOKUP($A80,'1314'!$F$10:$S$408,10,FALSE)/VLOOKUP($A80,'2014'!$F$10:$M$460,8,FALSE))*1000,#N/A)</f>
        <v>1.5941698929628787</v>
      </c>
      <c r="CZ80" s="198">
        <f>IFERROR((VLOOKUP($A80,'1415'!$F$10:$S$408,10,FALSE)/VLOOKUP($A80,'2015'!$F$10:$M$460,8,FALSE))*1000,#N/A)</f>
        <v>1.1330160888284615</v>
      </c>
      <c r="DA80" s="198">
        <f>IFERROR((VLOOKUP($A80,'1516'!$F$10:$S$408,10,FALSE)/VLOOKUP($A80,'2016'!$F$10:$M$460,8,FALSE))*1000,#N/A)</f>
        <v>0.44762757385854968</v>
      </c>
      <c r="DB80" s="198">
        <f>IFERROR((VLOOKUP($A80,'1617'!$F$10:$S$408,10,FALSE)/VLOOKUP($A80,'2017'!$F$10:$M$460,8,FALSE))*1000,#N/A)</f>
        <v>0.66254416961130747</v>
      </c>
      <c r="DC80" s="198">
        <f>IFERROR((VLOOKUP($A80,'1718'!$F$10:$S$408,10,FALSE)/VLOOKUP($A80,'2018'!$F$10:$N$460,9,FALSE))*1000,#N/A)</f>
        <v>0.87623220153340642</v>
      </c>
      <c r="DD80" s="198">
        <f>IFERROR((VLOOKUP($A80,'1819'!$F$10:$S$408,10,FALSE)/VLOOKUP($A80,'2018'!$F$10:$N$460,9,FALSE))*1000,#N/A)</f>
        <v>0.65717415115005473</v>
      </c>
      <c r="DE80" s="198">
        <f>IFERROR((VLOOKUP($A80,'1920'!$F$10:$S$408,10,FALSE)/VLOOKUP($A80,'2019'!$F$10:$N$464,8,FALSE))*1000,#N/A)</f>
        <v>1.7331397993890683</v>
      </c>
      <c r="DF80" s="198">
        <f>IFERROR((VLOOKUP($A80,'20 21'!$F$10:$S$408,10,FALSE)/VLOOKUP($A80,'2020'!$F$10:$N$469,8,FALSE))*1000,#N/A)</f>
        <v>0.43301290378453278</v>
      </c>
      <c r="DG80" s="198">
        <f>IFERROR((VLOOKUP($A80,'21 22'!$F$10:$S$408,10,FALSE)/VLOOKUP($A80,'2021'!$F$10:$N$469,8,FALSE))*1000,#N/A)</f>
        <v>0.42818300541651499</v>
      </c>
      <c r="DH80" s="198">
        <f>IFERROR((VLOOKUP($A80,'22 23'!$F$10:$S$408,10,FALSE)/VLOOKUP($A80,'2022'!$F$10:$N$469,8,FALSE))*1000,#N/A)</f>
        <v>0.63738925361718402</v>
      </c>
      <c r="DI80" s="196">
        <f>IFERROR((VLOOKUP($A80,'23 24'!$F$7:$S$408,10,FALSE)/VLOOKUP($A80,'2023'!$C$7:$N$469,9,FALSE))*1000,#N/A)</f>
        <v>1.0580443108957402</v>
      </c>
      <c r="DK80" s="198">
        <f>IFERROR((VLOOKUP($A80,'0910'!$F$10:$S$433,11,FALSE)/VLOOKUP($A80,'2010'!$C$5:$K$611,9,FALSE))*1000,#N/A)</f>
        <v>0</v>
      </c>
      <c r="DL80" s="198">
        <f>IFERROR((VLOOKUP($A80,'1011'!$F$10:$S$433,12,FALSE)/VLOOKUP($A80,'2011'!$C$5:$K$611,9,FALSE))*1000,#N/A)</f>
        <v>0</v>
      </c>
      <c r="DM80" s="198">
        <f>IFERROR((VLOOKUP($A80,'1112'!$F$10:$S$408,11,FALSE)/VLOOKUP($A80,'2012'!$F$10:$M$460,8,FALSE))*1000,#N/A)</f>
        <v>0</v>
      </c>
      <c r="DN80" s="198">
        <f>IFERROR((VLOOKUP($A80,'1213'!$F$10:$S$408,11,FALSE)/VLOOKUP($A80,'2013'!$F$10:$M$460,8,FALSE))*1000,#N/A)</f>
        <v>0</v>
      </c>
      <c r="DO80" s="198">
        <f>IFERROR((VLOOKUP($A80,'1314'!$F$10:$S$408,11,FALSE)/VLOOKUP($A80,'2014'!$F$10:$M$460,8,FALSE))*1000,#N/A)</f>
        <v>0</v>
      </c>
      <c r="DP80" s="198">
        <f>IFERROR((VLOOKUP($A80,'1415'!$F$10:$S$408,11,FALSE)/VLOOKUP($A80,'2015'!$F$10:$M$460,8,FALSE))*1000,#N/A)</f>
        <v>0</v>
      </c>
      <c r="DQ80" s="198">
        <f>IFERROR((VLOOKUP($A80,'1516'!$F$10:$S$408,11,FALSE)/VLOOKUP($A80,'2016'!$F$10:$M$460,8,FALSE))*1000,#N/A)</f>
        <v>0</v>
      </c>
      <c r="DR80" s="198">
        <f>IFERROR((VLOOKUP($A80,'1617'!$F$10:$S$408,11,FALSE)/VLOOKUP($A80,'2017'!$F$10:$M$460,8,FALSE))*1000,#N/A)</f>
        <v>0.22084805653710246</v>
      </c>
      <c r="DS80" s="198">
        <f>IFERROR((VLOOKUP($A80,'1718'!$F$10:$S$408,11,FALSE)/VLOOKUP($A80,'2018'!$F$10:$N$460,9,FALSE))*1000,#N/A)</f>
        <v>0</v>
      </c>
      <c r="DT80" s="198">
        <f>IFERROR((VLOOKUP($A80,'1819'!$F$10:$S$408,11,FALSE)/VLOOKUP($A80,'2018'!$F$10:$N$460,9,FALSE))*1000,#N/A)</f>
        <v>0</v>
      </c>
      <c r="DU80" s="198">
        <f>IFERROR((VLOOKUP($A80,'1920'!$F$10:$S$408,11,FALSE)/VLOOKUP($A80,'2019'!$F$10:$N$464,8,FALSE))*1000,#N/A)</f>
        <v>0</v>
      </c>
      <c r="DV80" s="198">
        <f>IFERROR((VLOOKUP($A80,'20 21'!$F$10:$S$408,11,FALSE)/VLOOKUP($A80,'2020'!$F$10:$N$469,8,FALSE))*1000,#N/A)</f>
        <v>0</v>
      </c>
      <c r="DW80" s="198">
        <f>IFERROR((VLOOKUP($A80,'21 22'!$F$10:$S$408,11,FALSE)/VLOOKUP($A80,'2021'!$F$10:$N$469,8,FALSE))*1000,#N/A)</f>
        <v>0</v>
      </c>
      <c r="DX80" s="198">
        <f>IFERROR((VLOOKUP($A80,'22 23'!$F$10:$S$408,11,FALSE)/VLOOKUP($A80,'2022'!$F$10:$N$469,8,FALSE))*1000,#N/A)</f>
        <v>0</v>
      </c>
      <c r="DY80" s="196">
        <f>IFERROR((VLOOKUP($A80,'23 24'!$F$7:$S$408,11,FALSE)/VLOOKUP($A80,'2023'!$C$7:$N$469,9,FALSE))*1000,#N/A)</f>
        <v>0</v>
      </c>
      <c r="EA80" s="198">
        <f>IFERROR((VLOOKUP($A80,'0910'!$F$10:$S$433,12,FALSE)/VLOOKUP($A80,'2010'!$C$5:$K$611,9,FALSE))*1000,#N/A)</f>
        <v>9.9744838784504744</v>
      </c>
      <c r="EB80" s="198">
        <f>IFERROR((VLOOKUP($A80,'1011'!$F$10:$S$433,13,FALSE)/VLOOKUP($A80,'2011'!$C$5:$K$611,9,FALSE))*1000,#N/A)</f>
        <v>7.8232857800276108</v>
      </c>
      <c r="EC80" s="198">
        <f>IFERROR((VLOOKUP($A80,'1112'!$F$10:$S$408,12,FALSE)/VLOOKUP($A80,'2012'!$F$10:$M$460,8,FALSE))*1000,#N/A)</f>
        <v>7.3276849095488892</v>
      </c>
      <c r="ED80" s="198">
        <f>IFERROR((VLOOKUP($A80,'1213'!$F$10:$S$408,12,FALSE)/VLOOKUP($A80,'2013'!$F$10:$M$460,8,FALSE))*1000,#N/A)</f>
        <v>1.1431184270690444</v>
      </c>
      <c r="EE80" s="198">
        <f>IFERROR((VLOOKUP($A80,'1314'!$F$10:$S$408,12,FALSE)/VLOOKUP($A80,'2014'!$F$10:$M$460,8,FALSE))*1000,#N/A)</f>
        <v>3.1883397859257574</v>
      </c>
      <c r="EF80" s="198">
        <f>IFERROR((VLOOKUP($A80,'1415'!$F$10:$S$408,12,FALSE)/VLOOKUP($A80,'2015'!$F$10:$M$460,8,FALSE))*1000,#N/A)</f>
        <v>3.6256514842510765</v>
      </c>
      <c r="EG80" s="198">
        <f>IFERROR((VLOOKUP($A80,'1516'!$F$10:$S$408,12,FALSE)/VLOOKUP($A80,'2016'!$F$10:$M$460,8,FALSE))*1000,#N/A)</f>
        <v>3.8048343777976723</v>
      </c>
      <c r="EH80" s="198">
        <f>IFERROR((VLOOKUP($A80,'1617'!$F$10:$S$408,12,FALSE)/VLOOKUP($A80,'2017'!$F$10:$M$460,8,FALSE))*1000,#N/A)</f>
        <v>3.9752650176678443</v>
      </c>
      <c r="EI80" s="198">
        <f>IFERROR((VLOOKUP($A80,'1718'!$F$10:$S$408,12,FALSE)/VLOOKUP($A80,'2018'!$F$10:$N$460,9,FALSE))*1000,#N/A)</f>
        <v>5.0383351588170866</v>
      </c>
      <c r="EJ80" s="198">
        <f>IFERROR((VLOOKUP($A80,'1819'!$F$10:$S$408,12,FALSE)/VLOOKUP($A80,'2018'!$F$10:$N$460,9,FALSE))*1000,#N/A)</f>
        <v>8.5432639649507127</v>
      </c>
      <c r="EK80" s="198">
        <f>IFERROR((VLOOKUP($A80,'1920'!$F$10:$S$408,12,FALSE)/VLOOKUP($A80,'2019'!$F$10:$N$464,8,FALSE))*1000,#N/A)</f>
        <v>9.3156264217162423</v>
      </c>
      <c r="EL80" s="198">
        <f>IFERROR((VLOOKUP($A80,'20 21'!$F$10:$S$408,12,FALSE)/VLOOKUP($A80,'2020'!$F$10:$N$469,8,FALSE))*1000,#N/A)</f>
        <v>6.9282064605525244</v>
      </c>
      <c r="EM80" s="198">
        <f>IFERROR((VLOOKUP($A80,'21 22'!$F$10:$S$408,12,FALSE)/VLOOKUP($A80,'2021'!$F$10:$N$469,8,FALSE))*1000,#N/A)</f>
        <v>5.7804705731229529</v>
      </c>
      <c r="EN80" s="198">
        <f>IFERROR((VLOOKUP($A80,'22 23'!$F$10:$S$408,12,FALSE)/VLOOKUP($A80,'2022'!$F$10:$N$469,8,FALSE))*1000,#N/A)</f>
        <v>4.2492616907812275</v>
      </c>
      <c r="EO80" s="196">
        <f>IFERROR((VLOOKUP($A80,'23 24'!$F$7:$S$408,12,FALSE)/VLOOKUP($A80,'2023'!$C$7:$N$469,9,FALSE))*1000,#N/A)</f>
        <v>2.5393063461497767</v>
      </c>
    </row>
    <row r="81" spans="1:145" x14ac:dyDescent="0.3">
      <c r="A81" t="s">
        <v>215</v>
      </c>
      <c r="B81" t="s">
        <v>1743</v>
      </c>
      <c r="C81" t="str">
        <f>IF(VLOOKUP($A81,'0910'!$F$10:$L$433,1,FALSE)=VLOOKUP($A81,'2010'!$C$5:$K$611,1,FALSE),VLOOKUP($A81,'0910'!$F$10:$L$433,1,FALSE),FALSE)</f>
        <v>Croydon</v>
      </c>
      <c r="D81" t="str">
        <f>IF(VLOOKUP($A81,'1011'!$F$10:$L$433,1,FALSE)=VLOOKUP($A81,'2011'!$C$5:$K$611,1,FALSE),VLOOKUP($A81,'1011'!$F$10:$L$433,1,FALSE),FALSE)</f>
        <v>Croydon</v>
      </c>
      <c r="E81" t="str">
        <f>IF(VLOOKUP(A81,'1112'!$F$10:$L$408,1,FALSE)=VLOOKUP(A81,'2012'!$F$10:$M$460,1,FALSE),VLOOKUP(A81,'1112'!$F$10:$L$408,1,FALSE),FALSE)</f>
        <v>Croydon</v>
      </c>
      <c r="F81" t="str">
        <f>IF(VLOOKUP($A81,'1213'!$F$10:$L$408,1,FALSE)=VLOOKUP($A81,'2013'!$F$10:$M$460,1,FALSE),VLOOKUP($A81,'1213'!$F$10:$L$408,1,FALSE),FALSE)</f>
        <v>Croydon</v>
      </c>
      <c r="G81" t="str">
        <f>IF(VLOOKUP($A81,'1314'!$F$10:$L$408,1,FALSE)=VLOOKUP($A81,'2014'!$F$10:$M$460,1,FALSE),VLOOKUP($A81,'1314'!$F$10:$L$408,1,FALSE),FALSE)</f>
        <v>Croydon</v>
      </c>
      <c r="H81" t="str">
        <f>IF(VLOOKUP($A81,'1415'!$F$10:$L$408,1,FALSE)=VLOOKUP($A81,'2015'!$F$10:$M$460,1,FALSE),VLOOKUP($A81,'1415'!$F$10:$L$408,1,FALSE),FALSE)</f>
        <v>Croydon</v>
      </c>
      <c r="I81" t="str">
        <f>IF(VLOOKUP($A81,'1516'!$F$10:$L$408,1,FALSE)=VLOOKUP($A81,'2015'!$F$10:$M$460,1,FALSE),VLOOKUP($A81,'1516'!$F$10:$L$408,1,FALSE),FALSE)</f>
        <v>Croydon</v>
      </c>
      <c r="J81" t="str">
        <f>IF(VLOOKUP($A81,'1617'!$F$10:$L$408,1,FALSE)=VLOOKUP($A81,'2016'!$F$10:$M$460,1,FALSE),VLOOKUP($A81,'1617'!$F$10:$L$408,1,FALSE),FALSE)</f>
        <v>Croydon</v>
      </c>
      <c r="K81" t="str">
        <f>IF(VLOOKUP($A81,'1718'!$F$10:$M$408,1,FALSE)=VLOOKUP($A81,'2017'!$F$10:$M$460,1,FALSE),VLOOKUP($A81,'1718'!$F$10:$M$408,1,FALSE),FALSE)</f>
        <v>Croydon</v>
      </c>
      <c r="L81" t="str">
        <f>IF(VLOOKUP($A81,'1819'!$F$10:$M$408,1,FALSE)=VLOOKUP($A81,'2018'!$F$10:$M$460,1,FALSE),VLOOKUP($A81,'1819'!$F$10:$M$408,1,FALSE),FALSE)</f>
        <v>Croydon</v>
      </c>
      <c r="M81" t="str">
        <f>IF(VLOOKUP($A81,'1920'!$F$10:$M$408,1,FALSE)=VLOOKUP($A81,'2019'!$F$10:$M$464,1,FALSE),VLOOKUP($A81,'1920'!$F$10:$M$408,1,FALSE),FALSE)</f>
        <v>Croydon</v>
      </c>
      <c r="N81" t="str">
        <f>IF(VLOOKUP($A81,'20 21'!$F$10:$N$408,1,FALSE)=VLOOKUP($A81,'2020'!$F$10:$O$468,1,FALSE),VLOOKUP($A81,'20 21'!$F$10:$N$408,1,FALSE),FALSE)</f>
        <v>Croydon</v>
      </c>
      <c r="O81" t="str">
        <f>IF(VLOOKUP($A81,'21 22'!$F$10:$N$408,1,FALSE)=VLOOKUP($A81,'2021'!$F$10:$O$471,1,FALSE),VLOOKUP($A81,'21 22'!$F$10:$N$408,1,FALSE),FALSE)</f>
        <v>Croydon</v>
      </c>
      <c r="P81" t="str">
        <f>IF(VLOOKUP($A81,'22 23'!$F$10:$N$408,1,FALSE)=VLOOKUP($A81,'2022'!$F$10:$O$468,1,FALSE),VLOOKUP($A81,'22 23'!$F$10:$N$408,1,FALSE),FALSE)</f>
        <v>Croydon</v>
      </c>
      <c r="Q81" t="str">
        <f>IF(VLOOKUP($A81,'23 24'!$F$7:$N$408,1,FALSE)=VLOOKUP($A81,'2023'!$C$7:$O$468,1,FALSE),VLOOKUP($A81,'23 24'!$F$7:$N$408,1,FALSE),FALSE)</f>
        <v>Croydon</v>
      </c>
      <c r="S81" s="196">
        <f>IFERROR((VLOOKUP($A81,'0910'!$F$10:$L$433,4,FALSE)/VLOOKUP($A81,'2010'!$C$5:$K$611,9,FALSE))*1000,#N/A)</f>
        <v>1.6977928692699491</v>
      </c>
      <c r="T81" s="196">
        <f>IFERROR((VLOOKUP($A81,'1011'!$F$10:$L$433,4,FALSE)/VLOOKUP($A81,'2011'!$C$5:$K$611,9,FALSE))*1000,#N/A)</f>
        <v>2.2282241728561782</v>
      </c>
      <c r="U81" s="196">
        <f>IFERROR((VLOOKUP($A81,'1112'!$F$10:$L$408,4,FALSE)/VLOOKUP($A81,'2012'!$F$10:$M$460,8,FALSE))*1000,#N/A)</f>
        <v>2.217592903702708</v>
      </c>
      <c r="V81" s="196">
        <f>IFERROR((VLOOKUP($A81,'1213'!$F$10:$L$408,4,FALSE)/VLOOKUP($A81,'2013'!$F$10:$M$460,8,FALSE))*1000,#N/A)</f>
        <v>2.2712090848363395</v>
      </c>
      <c r="W81" s="196">
        <f>IFERROR((VLOOKUP($A81,'1314'!$F$10:$L$408,4,FALSE)/VLOOKUP($A81,'2014'!$F$10:$M$460,8,FALSE))*1000,#N/A)</f>
        <v>11.259023776409034</v>
      </c>
      <c r="X81" s="196">
        <f>IFERROR((VLOOKUP($A81,'1415'!$F$10:$L$408,4,FALSE)/VLOOKUP($A81,'2015'!$F$10:$M$460,8,FALSE))*1000,#N/A)</f>
        <v>5.7041699449252556</v>
      </c>
      <c r="Y81" s="196">
        <f>IFERROR((VLOOKUP($A81,'1516'!$F$10:$L$408,4,FALSE)/VLOOKUP($A81,'2016'!$F$10:$M$460,8,FALSE))*1000,#N/A)</f>
        <v>4.1407867494824018</v>
      </c>
      <c r="Z81" s="196">
        <f>IFERROR((VLOOKUP($A81,'1617'!$F$10:$L$408,4,FALSE)/VLOOKUP($A81,'2017'!$F$10:$M$460,8,FALSE))*1000,#N/A)</f>
        <v>3.2403583455111504</v>
      </c>
      <c r="AA81" s="196">
        <f>IFERROR((VLOOKUP($A81,'1718'!$F$10:$L$408,4,FALSE)/VLOOKUP($A81,'2018'!$F$10:$N$460,9,FALSE))*1000,#N/A)</f>
        <v>4.2014171944566376</v>
      </c>
      <c r="AB81" s="196">
        <f>IFERROR((VLOOKUP($A81,'1819'!$F$10:$L$408,4,FALSE)/VLOOKUP($A81,'2018'!$F$10:$N$460,9,FALSE))*1000,#N/A)</f>
        <v>6.5843105286260739</v>
      </c>
      <c r="AC81" s="196">
        <f>IFERROR((VLOOKUP($A81,'1920'!$F$10:$L$408,4,FALSE)/VLOOKUP($A81,'2019'!$F$10:$N$464,8,FALSE))*1000,#N/A)</f>
        <v>6.6434868992921894</v>
      </c>
      <c r="AD81" s="196">
        <f>IFERROR((VLOOKUP($A81,'20 21'!$F$10:$M$408,4,FALSE)/VLOOKUP($A81,'2020'!$F$10:$N$469,8,FALSE))*1000,#N/A)</f>
        <v>9.4086096878771635</v>
      </c>
      <c r="AE81" s="196">
        <f>IFERROR((VLOOKUP($A81,'21 22'!$F$10:$M$408,4,FALSE)/VLOOKUP($A81,'2021'!$F$10:$N$469,8,FALSE))*1000,#N/A)</f>
        <v>5.3613355271671814</v>
      </c>
      <c r="AF81" s="196">
        <f>IFERROR((VLOOKUP($A81,'22 23'!$F$10:$M$408,4,FALSE)/VLOOKUP($A81,'2022'!$F$10:$N$469,8,FALSE))*1000,#N/A)</f>
        <v>4.0753514230275609</v>
      </c>
      <c r="AG81" s="196">
        <f>IFERROR((VLOOKUP($A81,'23 24'!$F$7:$M$408,4,FALSE)/VLOOKUP($A81,'2023'!$C$7:$N$469,9,FALSE))*1000,#N/A)</f>
        <v>2.5702484772772101</v>
      </c>
      <c r="AI81" s="196">
        <f>IFERROR((VLOOKUP($A81,'0910'!$F$10:$L$433,5,FALSE)/VLOOKUP($A81,'2010'!$C$5:$K$611,9,FALSE))*1000,#N/A)</f>
        <v>1.3582342954159594</v>
      </c>
      <c r="AJ81" s="196">
        <f>IFERROR((VLOOKUP($A81,'1011'!$F$10:$L$433,5,FALSE)/VLOOKUP($A81,'2011'!$C$5:$K$611,9,FALSE))*1000,#N/A)</f>
        <v>0.20256583389601621</v>
      </c>
      <c r="AK81" s="196">
        <f>IFERROR((VLOOKUP($A81,'1112'!$F$10:$L$408,5,FALSE)/VLOOKUP($A81,'2012'!$F$10:$M$460,8,FALSE))*1000,#N/A)</f>
        <v>0.60479806464619312</v>
      </c>
      <c r="AL81" s="196">
        <f>IFERROR((VLOOKUP($A81,'1213'!$F$10:$L$408,5,FALSE)/VLOOKUP($A81,'2013'!$F$10:$M$460,8,FALSE))*1000,#N/A)</f>
        <v>1.002004008016032</v>
      </c>
      <c r="AM81" s="196">
        <f>IFERROR((VLOOKUP($A81,'1314'!$F$10:$L$408,5,FALSE)/VLOOKUP($A81,'2014'!$F$10:$M$460,8,FALSE))*1000,#N/A)</f>
        <v>1.7219683422743228</v>
      </c>
      <c r="AN81" s="196">
        <f>IFERROR((VLOOKUP($A81,'1415'!$F$10:$L$408,5,FALSE)/VLOOKUP($A81,'2015'!$F$10:$M$460,8,FALSE))*1000,#N/A)</f>
        <v>0.7212168895882507</v>
      </c>
      <c r="AO81" s="196">
        <f>IFERROR((VLOOKUP($A81,'1516'!$F$10:$L$408,5,FALSE)/VLOOKUP($A81,'2016'!$F$10:$M$460,8,FALSE))*1000,#N/A)</f>
        <v>1.229296066252588</v>
      </c>
      <c r="AP81" s="196">
        <f>IFERROR((VLOOKUP($A81,'1617'!$F$10:$L$408,5,FALSE)/VLOOKUP($A81,'2017'!$F$10:$M$460,8,FALSE))*1000,#N/A)</f>
        <v>0.38121862888366476</v>
      </c>
      <c r="AQ81" s="196">
        <f>IFERROR((VLOOKUP($A81,'1718'!$F$10:$L$408,5,FALSE)/VLOOKUP($A81,'2018'!$F$10:$N$460,9,FALSE))*1000,#N/A)</f>
        <v>0.94061578980372484</v>
      </c>
      <c r="AR81" s="196">
        <f>IFERROR((VLOOKUP($A81,'1819'!$F$10:$L$408,5,FALSE)/VLOOKUP($A81,'2018'!$F$10:$N$460,9,FALSE))*1000,#N/A)</f>
        <v>0.43895403524173826</v>
      </c>
      <c r="AS81" s="196">
        <f>IFERROR((VLOOKUP($A81,'1920'!$F$10:$L$408,5,FALSE)/VLOOKUP($A81,'2019'!$F$10:$N$464,8,FALSE))*1000,#N/A)</f>
        <v>0.12417732522041475</v>
      </c>
      <c r="AT81" s="196">
        <f>IFERROR((VLOOKUP($A81,'20 21'!$F$10:$L$408,5,FALSE)/VLOOKUP($A81,'2020'!$F$10:$N$469,8,FALSE))*1000,#N/A)</f>
        <v>1.6200255091709022</v>
      </c>
      <c r="AU81" s="196">
        <f>IFERROR((VLOOKUP($A81,'21 22'!$F$10:$L$408,5,FALSE)/VLOOKUP($A81,'2021'!$F$10:$N$469,8,FALSE))*1000,#N/A)</f>
        <v>1.2941154720748369</v>
      </c>
      <c r="AV81" s="196">
        <f>IFERROR((VLOOKUP($A81,'22 23'!$F$10:$L$408,5,FALSE)/VLOOKUP($A81,'2022'!$F$10:$N$469,8,FALSE))*1000,#N/A)</f>
        <v>6.0826140642202396E-2</v>
      </c>
      <c r="AW81" s="196">
        <f>IFERROR((VLOOKUP($A81,'23 24'!$F$7:$M$408,5,FALSE)/VLOOKUP($A81,'2023'!$C$7:$N$469,9,FALSE))*1000,#N/A)</f>
        <v>0</v>
      </c>
      <c r="AY81" s="196">
        <f>IFERROR((VLOOKUP($A81,'0910'!$F$10:$L$433,6,FALSE)/VLOOKUP($A81,'2010'!$C$5:$K$611,9,FALSE))*1000,#N/A)</f>
        <v>0</v>
      </c>
      <c r="AZ81" s="196">
        <f>IFERROR((VLOOKUP($A81,'1011'!$F$10:$L$433,6,FALSE)/VLOOKUP($A81,'2011'!$C$5:$K$611,9,FALSE))*1000,#N/A)</f>
        <v>0.47265361242403781</v>
      </c>
      <c r="BA81" s="196">
        <f>IFERROR((VLOOKUP($A81,'1112'!$F$10:$L$408,6,FALSE)/VLOOKUP($A81,'2012'!$F$10:$M$460,8,FALSE))*1000,#N/A)</f>
        <v>0</v>
      </c>
      <c r="BB81" s="196">
        <f>IFERROR((VLOOKUP($A81,'1213'!$F$10:$L$408,6,FALSE)/VLOOKUP($A81,'2013'!$F$10:$M$460,8,FALSE))*1000,#N/A)</f>
        <v>0</v>
      </c>
      <c r="BC81" s="196">
        <f>IFERROR((VLOOKUP($A81,'1314'!$F$10:$L$408,6,FALSE)/VLOOKUP($A81,'2014'!$F$10:$M$460,8,FALSE))*1000,#N/A)</f>
        <v>0</v>
      </c>
      <c r="BD81" s="196">
        <f>IFERROR((VLOOKUP($A81,'1415'!$F$10:$L$408,6,FALSE)/VLOOKUP($A81,'2015'!$F$10:$M$460,8,FALSE))*1000,#N/A)</f>
        <v>0.19669551534225019</v>
      </c>
      <c r="BE81" s="196">
        <f>IFERROR((VLOOKUP($A81,'1516'!$F$10:$L$408,6,FALSE)/VLOOKUP($A81,'2016'!$F$10:$M$460,8,FALSE))*1000,#N/A)</f>
        <v>0</v>
      </c>
      <c r="BF81" s="196">
        <f>IFERROR((VLOOKUP($A81,'1617'!$F$10:$L$408,6,FALSE)/VLOOKUP($A81,'2017'!$F$10:$M$460,8,FALSE))*1000,#N/A)</f>
        <v>0</v>
      </c>
      <c r="BG81" s="196">
        <f>IFERROR((VLOOKUP($A81,'1718'!$F$10:$L$408,6,FALSE)/VLOOKUP($A81,'2018'!$F$10:$N$460,9,FALSE))*1000,#N/A)</f>
        <v>0</v>
      </c>
      <c r="BH81" s="196">
        <f>IFERROR((VLOOKUP($A81,'1819'!$F$10:$L$408,6,FALSE)/VLOOKUP($A81,'2018'!$F$10:$N$460,9,FALSE))*1000,#N/A)</f>
        <v>0</v>
      </c>
      <c r="BI81" s="196">
        <f>IFERROR((VLOOKUP($A81,'1920'!$F$10:$L$408,6,FALSE)/VLOOKUP($A81,'2019'!$F$10:$N$464,8,FALSE))*1000,#N/A)</f>
        <v>0</v>
      </c>
      <c r="BJ81" s="196">
        <f>IFERROR((VLOOKUP($A81,'20 21'!$F$10:$L$408,6,FALSE)/VLOOKUP($A81,'2020'!$F$10:$N$469,8,FALSE))*1000,#N/A)</f>
        <v>0</v>
      </c>
      <c r="BK81" s="196">
        <f>IFERROR((VLOOKUP($A81,'21 22'!$F$10:$L$408,6,FALSE)/VLOOKUP($A81,'2021'!$F$10:$N$469,8,FALSE))*1000,#N/A)</f>
        <v>0</v>
      </c>
      <c r="BL81" s="196">
        <f>IFERROR((VLOOKUP($A81,'22 23'!$F$10:$L$408,6,FALSE)/VLOOKUP($A81,'2022'!$F$10:$N$469,8,FALSE))*1000,#N/A)</f>
        <v>6.0826140642202396E-2</v>
      </c>
      <c r="BM81" s="196">
        <f>IFERROR((VLOOKUP($A81,'23 24'!$F$7:$M$408,6,FALSE)/VLOOKUP($A81,'2023'!$C$7:$N$469,9,FALSE))*1000,#N/A)</f>
        <v>0</v>
      </c>
      <c r="BO81" s="196">
        <f>IFERROR((VLOOKUP($A81,'0910'!$F$10:$L$433,7,FALSE)/VLOOKUP($A81,'2010'!$C$5:$K$611,9,FALSE))*1000,#N/A)</f>
        <v>3.0560271646859083</v>
      </c>
      <c r="BP81" s="196">
        <f>IFERROR((VLOOKUP($A81,'1011'!$F$10:$L$433,7,FALSE)/VLOOKUP($A81,'2011'!$C$5:$K$611,9,FALSE))*1000,#N/A)</f>
        <v>2.9034436191762323</v>
      </c>
      <c r="BQ81" s="196">
        <f>IFERROR((VLOOKUP($A81,'1112'!$F$10:$L$408,7,FALSE)/VLOOKUP($A81,'2012'!$F$10:$M$460,8,FALSE))*1000,#N/A)</f>
        <v>2.822390968348901</v>
      </c>
      <c r="BR81" s="196">
        <f>IFERROR((VLOOKUP($A81,'1213'!$F$10:$L$408,7,FALSE)/VLOOKUP($A81,'2013'!$F$10:$M$460,8,FALSE))*1000,#N/A)</f>
        <v>3.2064128256513027</v>
      </c>
      <c r="BS81" s="196">
        <f>IFERROR((VLOOKUP($A81,'1314'!$F$10:$L$408,7,FALSE)/VLOOKUP($A81,'2014'!$F$10:$M$460,8,FALSE))*1000,#N/A)</f>
        <v>12.980992118683357</v>
      </c>
      <c r="BT81" s="196">
        <f>IFERROR((VLOOKUP($A81,'1415'!$F$10:$L$408,7,FALSE)/VLOOKUP($A81,'2015'!$F$10:$M$460,8,FALSE))*1000,#N/A)</f>
        <v>6.5565171780750067</v>
      </c>
      <c r="BU81" s="196">
        <f>IFERROR((VLOOKUP($A81,'1516'!$F$10:$L$408,7,FALSE)/VLOOKUP($A81,'2016'!$F$10:$M$460,8,FALSE))*1000,#N/A)</f>
        <v>5.3700828157349898</v>
      </c>
      <c r="BV81" s="196">
        <f>IFERROR((VLOOKUP($A81,'1617'!$F$10:$L$408,7,FALSE)/VLOOKUP($A81,'2017'!$F$10:$M$460,8,FALSE))*1000,#N/A)</f>
        <v>3.558040536247538</v>
      </c>
      <c r="BW81" s="196">
        <f>IFERROR((VLOOKUP($A81,'1718'!$F$10:$L$408,7,FALSE)/VLOOKUP($A81,'2018'!$F$10:$N$460,9,FALSE))*1000,#N/A)</f>
        <v>5.0793252649401142</v>
      </c>
      <c r="BX81" s="196">
        <f>IFERROR((VLOOKUP($A81,'1819'!$F$10:$L$408,7,FALSE)/VLOOKUP($A81,'2018'!$F$10:$N$460,9,FALSE))*1000,#N/A)</f>
        <v>7.0232645638678122</v>
      </c>
      <c r="BY81" s="196">
        <f>IFERROR((VLOOKUP($A81,'1920'!$F$10:$L$408,7,FALSE)/VLOOKUP($A81,'2019'!$F$10:$N$464,8,FALSE))*1000,#N/A)</f>
        <v>6.7055755619023962</v>
      </c>
      <c r="BZ81" s="196">
        <f>IFERROR((VLOOKUP($A81,'20 21'!$F$10:$L$408,7,FALSE)/VLOOKUP($A81,'2020'!$F$10:$N$469,8,FALSE))*1000,#N/A)</f>
        <v>10.966326523618415</v>
      </c>
      <c r="CA81" s="196">
        <f>IFERROR((VLOOKUP($A81,'21 22'!$F$10:$L$408,7,FALSE)/VLOOKUP($A81,'2021'!$F$10:$N$469,8,FALSE))*1000,#N/A)</f>
        <v>6.6554509992420181</v>
      </c>
      <c r="CB81" s="196">
        <f>IFERROR((VLOOKUP($A81,'22 23'!$F$10:$L$408,7,FALSE)/VLOOKUP($A81,'2022'!$F$10:$N$469,8,FALSE))*1000,#N/A)</f>
        <v>4.1970037043119648</v>
      </c>
      <c r="CC81" s="196">
        <f>IFERROR((VLOOKUP($A81,'23 24'!$F$7:$M$408,7,FALSE)/VLOOKUP($A81,'2023'!$C$7:$N$469,9,FALSE))*1000,#N/A)</f>
        <v>2.5702484772772101</v>
      </c>
      <c r="CE81" s="198">
        <f>IFERROR((VLOOKUP($A81,'0910'!$F$10:$S$433,9,FALSE)/VLOOKUP($A81,'2010'!$C$5:$K$611,9,FALSE))*1000,#N/A)</f>
        <v>3.7351443123938877</v>
      </c>
      <c r="CF81" s="198">
        <f>IFERROR((VLOOKUP($A81,'1011'!$F$10:$S$433,10,FALSE)/VLOOKUP($A81,'2011'!$C$5:$K$611,9,FALSE))*1000,#N/A)</f>
        <v>2.2282241728561782</v>
      </c>
      <c r="CG81" s="198">
        <f>IFERROR((VLOOKUP($A81,'1112'!$F$10:$S$408,9,FALSE)/VLOOKUP($A81,'2012'!$F$10:$M$460,8,FALSE))*1000,#N/A)</f>
        <v>1.4783952691351387</v>
      </c>
      <c r="CH81" s="198">
        <f>IFERROR((VLOOKUP($A81,'1213'!$F$10:$S$408,9,FALSE)/VLOOKUP($A81,'2013'!$F$10:$M$460,8,FALSE))*1000,#N/A)</f>
        <v>3.1396125584502341</v>
      </c>
      <c r="CI81" s="198">
        <f>IFERROR((VLOOKUP($A81,'1314'!$F$10:$S$408,9,FALSE)/VLOOKUP($A81,'2014'!$F$10:$M$460,8,FALSE))*1000,#N/A)</f>
        <v>9.1396781243790972</v>
      </c>
      <c r="CJ81" s="198">
        <f>IFERROR((VLOOKUP($A81,'1415'!$F$10:$S$408,9,FALSE)/VLOOKUP($A81,'2015'!$F$10:$M$460,8,FALSE))*1000,#N/A)</f>
        <v>3.7372147915027538</v>
      </c>
      <c r="CK81" s="198">
        <f>IFERROR((VLOOKUP($A81,'1516'!$F$10:$S$408,9,FALSE)/VLOOKUP($A81,'2016'!$F$10:$M$460,8,FALSE))*1000,#N/A)</f>
        <v>7.95807453416149</v>
      </c>
      <c r="CL81" s="198">
        <f>IFERROR((VLOOKUP($A81,'1617'!$F$10:$S$408,9,FALSE)/VLOOKUP($A81,'2017'!$F$10:$M$460,8,FALSE))*1000,#N/A)</f>
        <v>22.746044856725334</v>
      </c>
      <c r="CM81" s="198">
        <f>IFERROR((VLOOKUP($A81,'1718'!$F$10:$S$408,9,FALSE)/VLOOKUP($A81,'2018'!$F$10:$N$460,9,FALSE))*1000,#N/A)</f>
        <v>16.554837900545557</v>
      </c>
      <c r="CN81" s="198">
        <f>IFERROR((VLOOKUP($A81,'1819'!$F$10:$S$408,9,FALSE)/VLOOKUP($A81,'2018'!$F$10:$N$460,9,FALSE))*1000,#N/A)</f>
        <v>7.2740954411488055</v>
      </c>
      <c r="CO81" s="198">
        <f>IFERROR((VLOOKUP($A81,'1920'!$F$10:$S$408,9,FALSE)/VLOOKUP($A81,'2019'!$F$10:$N$464,8,FALSE))*1000,#N/A)</f>
        <v>11.7968458959394</v>
      </c>
      <c r="CP81" s="198">
        <f>IFERROR((VLOOKUP($A81,'20 21'!$F$10:$S$408,9,FALSE)/VLOOKUP($A81,'2020'!$F$10:$N$469,8,FALSE))*1000,#N/A)</f>
        <v>7.4770408115580098</v>
      </c>
      <c r="CQ81" s="198">
        <f>IFERROR((VLOOKUP($A81,'21 22'!$F$10:$S$408,9,FALSE)/VLOOKUP($A81,'2021'!$F$10:$N$469,8,FALSE))*1000,#N/A)</f>
        <v>7.1484473695562416</v>
      </c>
      <c r="CR81" s="198">
        <f>IFERROR((VLOOKUP($A81,'22 23'!$F$10:$S$408,9,FALSE)/VLOOKUP($A81,'2022'!$F$10:$N$469,8,FALSE))*1000,#N/A)</f>
        <v>10.279617768532205</v>
      </c>
      <c r="CS81" s="196">
        <f>IFERROR((VLOOKUP($A81,'23 24'!$F$7:$S$408,9,FALSE)/VLOOKUP($A81,'2023'!$C$7:$N$469,9,FALSE))*1000,#N/A)</f>
        <v>4.4232183097328734</v>
      </c>
      <c r="CU81" s="198">
        <f>IFERROR((VLOOKUP($A81,'0910'!$F$10:$S$433,10,FALSE)/VLOOKUP($A81,'2010'!$C$5:$K$611,9,FALSE))*1000,#N/A)</f>
        <v>3.870967741935484</v>
      </c>
      <c r="CV81" s="198">
        <f>IFERROR((VLOOKUP($A81,'1011'!$F$10:$S$433,11,FALSE)/VLOOKUP($A81,'2011'!$C$5:$K$611,9,FALSE))*1000,#N/A)</f>
        <v>0.94530722484807561</v>
      </c>
      <c r="CW81" s="198">
        <f>IFERROR((VLOOKUP($A81,'1112'!$F$10:$S$408,10,FALSE)/VLOOKUP($A81,'2012'!$F$10:$M$460,8,FALSE))*1000,#N/A)</f>
        <v>1.8815939788992677</v>
      </c>
      <c r="CX81" s="198">
        <f>IFERROR((VLOOKUP($A81,'1213'!$F$10:$S$408,10,FALSE)/VLOOKUP($A81,'2013'!$F$10:$M$460,8,FALSE))*1000,#N/A)</f>
        <v>1.2024048096192383</v>
      </c>
      <c r="CY81" s="198">
        <f>IFERROR((VLOOKUP($A81,'1314'!$F$10:$S$408,10,FALSE)/VLOOKUP($A81,'2014'!$F$10:$M$460,8,FALSE))*1000,#N/A)</f>
        <v>0.92721372276309688</v>
      </c>
      <c r="CZ81" s="198">
        <f>IFERROR((VLOOKUP($A81,'1415'!$F$10:$S$408,10,FALSE)/VLOOKUP($A81,'2015'!$F$10:$M$460,8,FALSE))*1000,#N/A)</f>
        <v>2.0325203252032522</v>
      </c>
      <c r="DA81" s="198">
        <f>IFERROR((VLOOKUP($A81,'1516'!$F$10:$S$408,10,FALSE)/VLOOKUP($A81,'2016'!$F$10:$M$460,8,FALSE))*1000,#N/A)</f>
        <v>1.229296066252588</v>
      </c>
      <c r="DB81" s="198">
        <f>IFERROR((VLOOKUP($A81,'1617'!$F$10:$S$408,10,FALSE)/VLOOKUP($A81,'2017'!$F$10:$M$460,8,FALSE))*1000,#N/A)</f>
        <v>0.57182794332549713</v>
      </c>
      <c r="DC81" s="198">
        <f>IFERROR((VLOOKUP($A81,'1718'!$F$10:$S$408,10,FALSE)/VLOOKUP($A81,'2018'!$F$10:$N$460,9,FALSE))*1000,#N/A)</f>
        <v>0.94061578980372484</v>
      </c>
      <c r="DD81" s="198">
        <f>IFERROR((VLOOKUP($A81,'1819'!$F$10:$S$408,10,FALSE)/VLOOKUP($A81,'2018'!$F$10:$N$460,9,FALSE))*1000,#N/A)</f>
        <v>0.68978491252273155</v>
      </c>
      <c r="DE81" s="198">
        <f>IFERROR((VLOOKUP($A81,'1920'!$F$10:$S$408,10,FALSE)/VLOOKUP($A81,'2019'!$F$10:$N$464,8,FALSE))*1000,#N/A)</f>
        <v>0.99341860176331798</v>
      </c>
      <c r="DF81" s="198">
        <f>IFERROR((VLOOKUP($A81,'20 21'!$F$10:$S$408,10,FALSE)/VLOOKUP($A81,'2020'!$F$10:$N$469,8,FALSE))*1000,#N/A)</f>
        <v>0.31154336714825043</v>
      </c>
      <c r="DG81" s="198">
        <f>IFERROR((VLOOKUP($A81,'21 22'!$F$10:$S$408,10,FALSE)/VLOOKUP($A81,'2021'!$F$10:$N$469,8,FALSE))*1000,#N/A)</f>
        <v>0.1232490925785559</v>
      </c>
      <c r="DH81" s="198">
        <f>IFERROR((VLOOKUP($A81,'22 23'!$F$10:$S$408,10,FALSE)/VLOOKUP($A81,'2022'!$F$10:$N$469,8,FALSE))*1000,#N/A)</f>
        <v>0.85156596899083348</v>
      </c>
      <c r="DI81" s="196">
        <f>IFERROR((VLOOKUP($A81,'23 24'!$F$7:$S$408,10,FALSE)/VLOOKUP($A81,'2023'!$C$7:$N$469,9,FALSE))*1000,#N/A)</f>
        <v>0.35863932241077356</v>
      </c>
      <c r="DK81" s="198">
        <f>IFERROR((VLOOKUP($A81,'0910'!$F$10:$S$433,11,FALSE)/VLOOKUP($A81,'2010'!$C$5:$K$611,9,FALSE))*1000,#N/A)</f>
        <v>0</v>
      </c>
      <c r="DL81" s="198">
        <f>IFERROR((VLOOKUP($A81,'1011'!$F$10:$S$433,12,FALSE)/VLOOKUP($A81,'2011'!$C$5:$K$611,9,FALSE))*1000,#N/A)</f>
        <v>6.7521944632005393E-2</v>
      </c>
      <c r="DM81" s="198">
        <f>IFERROR((VLOOKUP($A81,'1112'!$F$10:$S$408,11,FALSE)/VLOOKUP($A81,'2012'!$F$10:$M$460,8,FALSE))*1000,#N/A)</f>
        <v>0</v>
      </c>
      <c r="DN81" s="198">
        <f>IFERROR((VLOOKUP($A81,'1213'!$F$10:$S$408,11,FALSE)/VLOOKUP($A81,'2013'!$F$10:$M$460,8,FALSE))*1000,#N/A)</f>
        <v>0</v>
      </c>
      <c r="DO81" s="198">
        <f>IFERROR((VLOOKUP($A81,'1314'!$F$10:$S$408,11,FALSE)/VLOOKUP($A81,'2014'!$F$10:$M$460,8,FALSE))*1000,#N/A)</f>
        <v>0</v>
      </c>
      <c r="DP81" s="198">
        <f>IFERROR((VLOOKUP($A81,'1415'!$F$10:$S$408,11,FALSE)/VLOOKUP($A81,'2015'!$F$10:$M$460,8,FALSE))*1000,#N/A)</f>
        <v>0.32782585890375032</v>
      </c>
      <c r="DQ81" s="198">
        <f>IFERROR((VLOOKUP($A81,'1516'!$F$10:$S$408,11,FALSE)/VLOOKUP($A81,'2016'!$F$10:$M$460,8,FALSE))*1000,#N/A)</f>
        <v>0</v>
      </c>
      <c r="DR81" s="198">
        <f>IFERROR((VLOOKUP($A81,'1617'!$F$10:$S$408,11,FALSE)/VLOOKUP($A81,'2017'!$F$10:$M$460,8,FALSE))*1000,#N/A)</f>
        <v>0</v>
      </c>
      <c r="DS81" s="198">
        <f>IFERROR((VLOOKUP($A81,'1718'!$F$10:$S$408,11,FALSE)/VLOOKUP($A81,'2018'!$F$10:$N$460,9,FALSE))*1000,#N/A)</f>
        <v>0</v>
      </c>
      <c r="DT81" s="198">
        <f>IFERROR((VLOOKUP($A81,'1819'!$F$10:$S$408,11,FALSE)/VLOOKUP($A81,'2018'!$F$10:$N$460,9,FALSE))*1000,#N/A)</f>
        <v>0</v>
      </c>
      <c r="DU81" s="198">
        <f>IFERROR((VLOOKUP($A81,'1920'!$F$10:$S$408,11,FALSE)/VLOOKUP($A81,'2019'!$F$10:$N$464,8,FALSE))*1000,#N/A)</f>
        <v>0</v>
      </c>
      <c r="DV81" s="198">
        <f>IFERROR((VLOOKUP($A81,'20 21'!$F$10:$S$408,11,FALSE)/VLOOKUP($A81,'2020'!$F$10:$N$469,8,FALSE))*1000,#N/A)</f>
        <v>0</v>
      </c>
      <c r="DW81" s="198">
        <f>IFERROR((VLOOKUP($A81,'21 22'!$F$10:$S$408,11,FALSE)/VLOOKUP($A81,'2021'!$F$10:$N$469,8,FALSE))*1000,#N/A)</f>
        <v>0</v>
      </c>
      <c r="DX81" s="198">
        <f>IFERROR((VLOOKUP($A81,'22 23'!$F$10:$S$408,11,FALSE)/VLOOKUP($A81,'2022'!$F$10:$N$469,8,FALSE))*1000,#N/A)</f>
        <v>0</v>
      </c>
      <c r="DY81" s="196">
        <f>IFERROR((VLOOKUP($A81,'23 24'!$F$7:$S$408,11,FALSE)/VLOOKUP($A81,'2023'!$C$7:$N$469,9,FALSE))*1000,#N/A)</f>
        <v>0</v>
      </c>
      <c r="EA81" s="198">
        <f>IFERROR((VLOOKUP($A81,'0910'!$F$10:$S$433,12,FALSE)/VLOOKUP($A81,'2010'!$C$5:$K$611,9,FALSE))*1000,#N/A)</f>
        <v>7.5382003395585739</v>
      </c>
      <c r="EB81" s="198">
        <f>IFERROR((VLOOKUP($A81,'1011'!$F$10:$S$433,13,FALSE)/VLOOKUP($A81,'2011'!$C$5:$K$611,9,FALSE))*1000,#N/A)</f>
        <v>3.3085752869682645</v>
      </c>
      <c r="EC81" s="198">
        <f>IFERROR((VLOOKUP($A81,'1112'!$F$10:$S$408,12,FALSE)/VLOOKUP($A81,'2012'!$F$10:$M$460,8,FALSE))*1000,#N/A)</f>
        <v>3.359989248034406</v>
      </c>
      <c r="ED81" s="198">
        <f>IFERROR((VLOOKUP($A81,'1213'!$F$10:$S$408,12,FALSE)/VLOOKUP($A81,'2013'!$F$10:$M$460,8,FALSE))*1000,#N/A)</f>
        <v>4.3420173680694729</v>
      </c>
      <c r="EE81" s="198">
        <f>IFERROR((VLOOKUP($A81,'1314'!$F$10:$S$408,12,FALSE)/VLOOKUP($A81,'2014'!$F$10:$M$460,8,FALSE))*1000,#N/A)</f>
        <v>10.133121398768131</v>
      </c>
      <c r="EF81" s="198">
        <f>IFERROR((VLOOKUP($A81,'1415'!$F$10:$S$408,12,FALSE)/VLOOKUP($A81,'2015'!$F$10:$M$460,8,FALSE))*1000,#N/A)</f>
        <v>6.0975609756097562</v>
      </c>
      <c r="EG81" s="198">
        <f>IFERROR((VLOOKUP($A81,'1516'!$F$10:$S$408,12,FALSE)/VLOOKUP($A81,'2016'!$F$10:$M$460,8,FALSE))*1000,#N/A)</f>
        <v>9.1873706004140789</v>
      </c>
      <c r="EH81" s="198">
        <f>IFERROR((VLOOKUP($A81,'1617'!$F$10:$S$408,12,FALSE)/VLOOKUP($A81,'2017'!$F$10:$M$460,8,FALSE))*1000,#N/A)</f>
        <v>23.317872800050829</v>
      </c>
      <c r="EI81" s="198">
        <f>IFERROR((VLOOKUP($A81,'1718'!$F$10:$S$408,12,FALSE)/VLOOKUP($A81,'2018'!$F$10:$N$460,9,FALSE))*1000,#N/A)</f>
        <v>17.495453690349283</v>
      </c>
      <c r="EJ81" s="198">
        <f>IFERROR((VLOOKUP($A81,'1819'!$F$10:$S$408,12,FALSE)/VLOOKUP($A81,'2018'!$F$10:$N$460,9,FALSE))*1000,#N/A)</f>
        <v>7.9638803536715379</v>
      </c>
      <c r="EK81" s="198">
        <f>IFERROR((VLOOKUP($A81,'1920'!$F$10:$S$408,12,FALSE)/VLOOKUP($A81,'2019'!$F$10:$N$464,8,FALSE))*1000,#N/A)</f>
        <v>12.79026449770272</v>
      </c>
      <c r="EL81" s="198">
        <f>IFERROR((VLOOKUP($A81,'20 21'!$F$10:$S$408,12,FALSE)/VLOOKUP($A81,'2020'!$F$10:$N$469,8,FALSE))*1000,#N/A)</f>
        <v>7.7885841787062606</v>
      </c>
      <c r="EM81" s="198">
        <f>IFERROR((VLOOKUP($A81,'21 22'!$F$10:$S$408,12,FALSE)/VLOOKUP($A81,'2021'!$F$10:$N$469,8,FALSE))*1000,#N/A)</f>
        <v>7.2716964621347975</v>
      </c>
      <c r="EN81" s="198">
        <f>IFERROR((VLOOKUP($A81,'22 23'!$F$10:$S$408,12,FALSE)/VLOOKUP($A81,'2022'!$F$10:$N$469,8,FALSE))*1000,#N/A)</f>
        <v>11.192009878165239</v>
      </c>
      <c r="EO81" s="196">
        <f>IFERROR((VLOOKUP($A81,'23 24'!$F$7:$S$408,12,FALSE)/VLOOKUP($A81,'2023'!$C$7:$N$469,9,FALSE))*1000,#N/A)</f>
        <v>4.7818576321436472</v>
      </c>
    </row>
    <row r="82" spans="1:145" x14ac:dyDescent="0.3">
      <c r="A82" t="s">
        <v>787</v>
      </c>
      <c r="B82" t="s">
        <v>1741</v>
      </c>
      <c r="C82" t="str">
        <f>IF(VLOOKUP($A82,'0910'!$F$10:$L$433,1,FALSE)=VLOOKUP($A82,'2010'!$C$5:$K$611,1,FALSE),VLOOKUP($A82,'0910'!$F$10:$L$433,1,FALSE),FALSE)</f>
        <v>Dacorum</v>
      </c>
      <c r="D82" t="str">
        <f>IF(VLOOKUP($A82,'1011'!$F$10:$L$433,1,FALSE)=VLOOKUP($A82,'2011'!$C$5:$K$611,1,FALSE),VLOOKUP($A82,'1011'!$F$10:$L$433,1,FALSE),FALSE)</f>
        <v>Dacorum</v>
      </c>
      <c r="E82" t="str">
        <f>IF(VLOOKUP(A82,'1112'!$F$10:$L$408,1,FALSE)=VLOOKUP(A82,'2012'!$F$10:$M$460,1,FALSE),VLOOKUP(A82,'1112'!$F$10:$L$408,1,FALSE),FALSE)</f>
        <v>Dacorum</v>
      </c>
      <c r="F82" t="str">
        <f>IF(VLOOKUP($A82,'1213'!$F$10:$L$408,1,FALSE)=VLOOKUP($A82,'2013'!$F$10:$M$460,1,FALSE),VLOOKUP($A82,'1213'!$F$10:$L$408,1,FALSE),FALSE)</f>
        <v>Dacorum</v>
      </c>
      <c r="G82" t="str">
        <f>IF(VLOOKUP($A82,'1314'!$F$10:$L$408,1,FALSE)=VLOOKUP($A82,'2014'!$F$10:$M$460,1,FALSE),VLOOKUP($A82,'1314'!$F$10:$L$408,1,FALSE),FALSE)</f>
        <v>Dacorum</v>
      </c>
      <c r="H82" t="str">
        <f>IF(VLOOKUP($A82,'1415'!$F$10:$L$408,1,FALSE)=VLOOKUP($A82,'2015'!$F$10:$M$460,1,FALSE),VLOOKUP($A82,'1415'!$F$10:$L$408,1,FALSE),FALSE)</f>
        <v>Dacorum</v>
      </c>
      <c r="I82" t="str">
        <f>IF(VLOOKUP($A82,'1516'!$F$10:$L$408,1,FALSE)=VLOOKUP($A82,'2015'!$F$10:$M$460,1,FALSE),VLOOKUP($A82,'1516'!$F$10:$L$408,1,FALSE),FALSE)</f>
        <v>Dacorum</v>
      </c>
      <c r="J82" t="str">
        <f>IF(VLOOKUP($A82,'1617'!$F$10:$L$408,1,FALSE)=VLOOKUP($A82,'2016'!$F$10:$M$460,1,FALSE),VLOOKUP($A82,'1617'!$F$10:$L$408,1,FALSE),FALSE)</f>
        <v>Dacorum</v>
      </c>
      <c r="K82" t="str">
        <f>IF(VLOOKUP($A82,'1718'!$F$10:$M$408,1,FALSE)=VLOOKUP($A82,'2017'!$F$10:$M$460,1,FALSE),VLOOKUP($A82,'1718'!$F$10:$M$408,1,FALSE),FALSE)</f>
        <v>Dacorum</v>
      </c>
      <c r="L82" t="str">
        <f>IF(VLOOKUP($A82,'1819'!$F$10:$M$408,1,FALSE)=VLOOKUP($A82,'2018'!$F$10:$M$460,1,FALSE),VLOOKUP($A82,'1819'!$F$10:$M$408,1,FALSE),FALSE)</f>
        <v>Dacorum</v>
      </c>
      <c r="M82" t="str">
        <f>IF(VLOOKUP($A82,'1920'!$F$10:$M$408,1,FALSE)=VLOOKUP($A82,'2019'!$F$10:$M$464,1,FALSE),VLOOKUP($A82,'1920'!$F$10:$M$408,1,FALSE),FALSE)</f>
        <v>Dacorum</v>
      </c>
      <c r="N82" t="str">
        <f>IF(VLOOKUP($A82,'20 21'!$F$10:$N$408,1,FALSE)=VLOOKUP($A82,'2020'!$F$10:$O$468,1,FALSE),VLOOKUP($A82,'20 21'!$F$10:$N$408,1,FALSE),FALSE)</f>
        <v>Dacorum</v>
      </c>
      <c r="O82" t="str">
        <f>IF(VLOOKUP($A82,'21 22'!$F$10:$N$408,1,FALSE)=VLOOKUP($A82,'2021'!$F$10:$O$471,1,FALSE),VLOOKUP($A82,'21 22'!$F$10:$N$408,1,FALSE),FALSE)</f>
        <v>Dacorum</v>
      </c>
      <c r="P82" t="str">
        <f>IF(VLOOKUP($A82,'22 23'!$F$10:$N$408,1,FALSE)=VLOOKUP($A82,'2022'!$F$10:$O$468,1,FALSE),VLOOKUP($A82,'22 23'!$F$10:$N$408,1,FALSE),FALSE)</f>
        <v>Dacorum</v>
      </c>
      <c r="Q82" t="str">
        <f>IF(VLOOKUP($A82,'23 24'!$F$7:$N$408,1,FALSE)=VLOOKUP($A82,'2023'!$C$7:$O$468,1,FALSE),VLOOKUP($A82,'23 24'!$F$7:$N$408,1,FALSE),FALSE)</f>
        <v>Dacorum</v>
      </c>
      <c r="S82" s="196">
        <f>IFERROR((VLOOKUP($A82,'0910'!$F$10:$L$433,4,FALSE)/VLOOKUP($A82,'2010'!$C$5:$K$611,9,FALSE))*1000,#N/A)</f>
        <v>4.2455911169170477</v>
      </c>
      <c r="T82" s="196">
        <f>IFERROR((VLOOKUP($A82,'1011'!$F$10:$L$433,4,FALSE)/VLOOKUP($A82,'2011'!$C$5:$K$611,9,FALSE))*1000,#N/A)</f>
        <v>2.7445915402001937</v>
      </c>
      <c r="U82" s="196">
        <f>IFERROR((VLOOKUP($A82,'1112'!$F$10:$L$408,4,FALSE)/VLOOKUP($A82,'2012'!$F$10:$M$460,8,FALSE))*1000,#N/A)</f>
        <v>3.2056419297964416</v>
      </c>
      <c r="V82" s="196">
        <f>IFERROR((VLOOKUP($A82,'1213'!$F$10:$L$408,4,FALSE)/VLOOKUP($A82,'2013'!$F$10:$M$460,8,FALSE))*1000,#N/A)</f>
        <v>3.352490421455939</v>
      </c>
      <c r="W82" s="196">
        <f>IFERROR((VLOOKUP($A82,'1314'!$F$10:$L$408,4,FALSE)/VLOOKUP($A82,'2014'!$F$10:$M$460,8,FALSE))*1000,#N/A)</f>
        <v>4.9323786793953861</v>
      </c>
      <c r="X82" s="196">
        <f>IFERROR((VLOOKUP($A82,'1415'!$F$10:$L$408,4,FALSE)/VLOOKUP($A82,'2015'!$F$10:$M$460,8,FALSE))*1000,#N/A)</f>
        <v>7.2761784245491929</v>
      </c>
      <c r="Y82" s="196">
        <f>IFERROR((VLOOKUP($A82,'1516'!$F$10:$L$408,4,FALSE)/VLOOKUP($A82,'2016'!$F$10:$M$460,8,FALSE))*1000,#N/A)</f>
        <v>3.4444966337873808</v>
      </c>
      <c r="Z82" s="196">
        <f>IFERROR((VLOOKUP($A82,'1617'!$F$10:$L$408,4,FALSE)/VLOOKUP($A82,'2017'!$F$10:$M$460,8,FALSE))*1000,#N/A)</f>
        <v>4.1789196718774182</v>
      </c>
      <c r="AA82" s="196">
        <f>IFERROR((VLOOKUP($A82,'1718'!$F$10:$L$408,4,FALSE)/VLOOKUP($A82,'2018'!$F$10:$N$460,9,FALSE))*1000,#N/A)</f>
        <v>4.6019328117809479</v>
      </c>
      <c r="AB82" s="196">
        <f>IFERROR((VLOOKUP($A82,'1819'!$F$10:$L$408,4,FALSE)/VLOOKUP($A82,'2018'!$F$10:$N$460,9,FALSE))*1000,#N/A)</f>
        <v>3.2213529682466637</v>
      </c>
      <c r="AC82" s="196">
        <f>IFERROR((VLOOKUP($A82,'1920'!$F$10:$L$408,4,FALSE)/VLOOKUP($A82,'2019'!$F$10:$N$464,8,FALSE))*1000,#N/A)</f>
        <v>7.3002691974266547</v>
      </c>
      <c r="AD82" s="196">
        <f>IFERROR((VLOOKUP($A82,'20 21'!$F$10:$M$408,4,FALSE)/VLOOKUP($A82,'2020'!$F$10:$N$469,8,FALSE))*1000,#N/A)</f>
        <v>6.2715968556354884</v>
      </c>
      <c r="AE82" s="196">
        <f>IFERROR((VLOOKUP($A82,'21 22'!$F$10:$M$408,4,FALSE)/VLOOKUP($A82,'2021'!$F$10:$N$469,8,FALSE))*1000,#N/A)</f>
        <v>8.7893436784918695</v>
      </c>
      <c r="AF82" s="196">
        <f>IFERROR((VLOOKUP($A82,'22 23'!$F$10:$M$408,4,FALSE)/VLOOKUP($A82,'2022'!$F$10:$N$469,8,FALSE))*1000,#N/A)</f>
        <v>5.3906741337486155</v>
      </c>
      <c r="AG82" s="196">
        <f>IFERROR((VLOOKUP($A82,'23 24'!$F$7:$M$408,4,FALSE)/VLOOKUP($A82,'2023'!$C$7:$N$469,9,FALSE))*1000,#N/A)</f>
        <v>3.5609893615442823</v>
      </c>
      <c r="AI82" s="196">
        <f>IFERROR((VLOOKUP($A82,'0910'!$F$10:$L$433,5,FALSE)/VLOOKUP($A82,'2010'!$C$5:$K$611,9,FALSE))*1000,#N/A)</f>
        <v>0.6531678641410843</v>
      </c>
      <c r="AJ82" s="196">
        <f>IFERROR((VLOOKUP($A82,'1011'!$F$10:$L$433,5,FALSE)/VLOOKUP($A82,'2011'!$C$5:$K$611,9,FALSE))*1000,#N/A)</f>
        <v>0.64578624475298674</v>
      </c>
      <c r="AK82" s="196">
        <f>IFERROR((VLOOKUP($A82,'1112'!$F$10:$L$408,5,FALSE)/VLOOKUP($A82,'2012'!$F$10:$M$460,8,FALSE))*1000,#N/A)</f>
        <v>0.8014104824491104</v>
      </c>
      <c r="AL82" s="196">
        <f>IFERROR((VLOOKUP($A82,'1213'!$F$10:$L$408,5,FALSE)/VLOOKUP($A82,'2013'!$F$10:$M$460,8,FALSE))*1000,#N/A)</f>
        <v>0.63856960408684549</v>
      </c>
      <c r="AM82" s="196">
        <f>IFERROR((VLOOKUP($A82,'1314'!$F$10:$L$408,5,FALSE)/VLOOKUP($A82,'2014'!$F$10:$M$460,8,FALSE))*1000,#N/A)</f>
        <v>0.47732696897374705</v>
      </c>
      <c r="AN82" s="196">
        <f>IFERROR((VLOOKUP($A82,'1415'!$F$10:$L$408,5,FALSE)/VLOOKUP($A82,'2015'!$F$10:$M$460,8,FALSE))*1000,#N/A)</f>
        <v>1.2654223347042075</v>
      </c>
      <c r="AO82" s="196">
        <f>IFERROR((VLOOKUP($A82,'1516'!$F$10:$L$408,5,FALSE)/VLOOKUP($A82,'2016'!$F$10:$M$460,8,FALSE))*1000,#N/A)</f>
        <v>0.9394081728511039</v>
      </c>
      <c r="AP82" s="196">
        <f>IFERROR((VLOOKUP($A82,'1617'!$F$10:$L$408,5,FALSE)/VLOOKUP($A82,'2017'!$F$10:$M$460,8,FALSE))*1000,#N/A)</f>
        <v>1.3929732239591395</v>
      </c>
      <c r="AQ82" s="196">
        <f>IFERROR((VLOOKUP($A82,'1718'!$F$10:$L$408,5,FALSE)/VLOOKUP($A82,'2018'!$F$10:$N$460,9,FALSE))*1000,#N/A)</f>
        <v>1.3805798435342844</v>
      </c>
      <c r="AR82" s="196">
        <f>IFERROR((VLOOKUP($A82,'1819'!$F$10:$L$408,5,FALSE)/VLOOKUP($A82,'2018'!$F$10:$N$460,9,FALSE))*1000,#N/A)</f>
        <v>0</v>
      </c>
      <c r="AS82" s="196">
        <f>IFERROR((VLOOKUP($A82,'1920'!$F$10:$L$408,5,FALSE)/VLOOKUP($A82,'2019'!$F$10:$N$464,8,FALSE))*1000,#N/A)</f>
        <v>2.1292451825827747</v>
      </c>
      <c r="AT82" s="196">
        <f>IFERROR((VLOOKUP($A82,'20 21'!$F$10:$L$408,5,FALSE)/VLOOKUP($A82,'2020'!$F$10:$N$469,8,FALSE))*1000,#N/A)</f>
        <v>1.3766919927004733</v>
      </c>
      <c r="AU82" s="196">
        <f>IFERROR((VLOOKUP($A82,'21 22'!$F$10:$L$408,5,FALSE)/VLOOKUP($A82,'2021'!$F$10:$N$469,8,FALSE))*1000,#N/A)</f>
        <v>3.1823485732470562</v>
      </c>
      <c r="AV82" s="196">
        <f>IFERROR((VLOOKUP($A82,'22 23'!$F$10:$L$408,5,FALSE)/VLOOKUP($A82,'2022'!$F$10:$N$469,8,FALSE))*1000,#N/A)</f>
        <v>0.598963792638735</v>
      </c>
      <c r="AW82" s="196">
        <f>IFERROR((VLOOKUP($A82,'23 24'!$F$7:$M$408,5,FALSE)/VLOOKUP($A82,'2023'!$C$7:$N$469,9,FALSE))*1000,#N/A)</f>
        <v>2.0772437942341648</v>
      </c>
      <c r="AY82" s="196">
        <f>IFERROR((VLOOKUP($A82,'0910'!$F$10:$L$433,6,FALSE)/VLOOKUP($A82,'2010'!$C$5:$K$611,9,FALSE))*1000,#N/A)</f>
        <v>0</v>
      </c>
      <c r="AZ82" s="196">
        <f>IFERROR((VLOOKUP($A82,'1011'!$F$10:$L$433,6,FALSE)/VLOOKUP($A82,'2011'!$C$5:$K$611,9,FALSE))*1000,#N/A)</f>
        <v>0</v>
      </c>
      <c r="BA82" s="196">
        <f>IFERROR((VLOOKUP($A82,'1112'!$F$10:$L$408,6,FALSE)/VLOOKUP($A82,'2012'!$F$10:$M$460,8,FALSE))*1000,#N/A)</f>
        <v>0</v>
      </c>
      <c r="BB82" s="196">
        <f>IFERROR((VLOOKUP($A82,'1213'!$F$10:$L$408,6,FALSE)/VLOOKUP($A82,'2013'!$F$10:$M$460,8,FALSE))*1000,#N/A)</f>
        <v>0</v>
      </c>
      <c r="BC82" s="196">
        <f>IFERROR((VLOOKUP($A82,'1314'!$F$10:$L$408,6,FALSE)/VLOOKUP($A82,'2014'!$F$10:$M$460,8,FALSE))*1000,#N/A)</f>
        <v>0</v>
      </c>
      <c r="BD82" s="196">
        <f>IFERROR((VLOOKUP($A82,'1415'!$F$10:$L$408,6,FALSE)/VLOOKUP($A82,'2015'!$F$10:$M$460,8,FALSE))*1000,#N/A)</f>
        <v>0</v>
      </c>
      <c r="BE82" s="196">
        <f>IFERROR((VLOOKUP($A82,'1516'!$F$10:$L$408,6,FALSE)/VLOOKUP($A82,'2016'!$F$10:$M$460,8,FALSE))*1000,#N/A)</f>
        <v>0</v>
      </c>
      <c r="BF82" s="196">
        <f>IFERROR((VLOOKUP($A82,'1617'!$F$10:$L$408,6,FALSE)/VLOOKUP($A82,'2017'!$F$10:$M$460,8,FALSE))*1000,#N/A)</f>
        <v>0</v>
      </c>
      <c r="BG82" s="196">
        <f>IFERROR((VLOOKUP($A82,'1718'!$F$10:$L$408,6,FALSE)/VLOOKUP($A82,'2018'!$F$10:$N$460,9,FALSE))*1000,#N/A)</f>
        <v>0</v>
      </c>
      <c r="BH82" s="196">
        <f>IFERROR((VLOOKUP($A82,'1819'!$F$10:$L$408,6,FALSE)/VLOOKUP($A82,'2018'!$F$10:$N$460,9,FALSE))*1000,#N/A)</f>
        <v>0</v>
      </c>
      <c r="BI82" s="196">
        <f>IFERROR((VLOOKUP($A82,'1920'!$F$10:$L$408,6,FALSE)/VLOOKUP($A82,'2019'!$F$10:$N$464,8,FALSE))*1000,#N/A)</f>
        <v>0.15208894161305531</v>
      </c>
      <c r="BJ82" s="196">
        <f>IFERROR((VLOOKUP($A82,'20 21'!$F$10:$L$408,6,FALSE)/VLOOKUP($A82,'2020'!$F$10:$N$469,8,FALSE))*1000,#N/A)</f>
        <v>0.15296577696671923</v>
      </c>
      <c r="BK82" s="196">
        <f>IFERROR((VLOOKUP($A82,'21 22'!$F$10:$L$408,6,FALSE)/VLOOKUP($A82,'2021'!$F$10:$N$469,8,FALSE))*1000,#N/A)</f>
        <v>0.15154040824985984</v>
      </c>
      <c r="BL82" s="196">
        <f>IFERROR((VLOOKUP($A82,'22 23'!$F$10:$L$408,6,FALSE)/VLOOKUP($A82,'2022'!$F$10:$N$469,8,FALSE))*1000,#N/A)</f>
        <v>0.74870474079841864</v>
      </c>
      <c r="BM82" s="196">
        <f>IFERROR((VLOOKUP($A82,'23 24'!$F$7:$M$408,6,FALSE)/VLOOKUP($A82,'2023'!$C$7:$N$469,9,FALSE))*1000,#N/A)</f>
        <v>0</v>
      </c>
      <c r="BO82" s="196">
        <f>IFERROR((VLOOKUP($A82,'0910'!$F$10:$L$433,7,FALSE)/VLOOKUP($A82,'2010'!$C$5:$K$611,9,FALSE))*1000,#N/A)</f>
        <v>4.735467015022861</v>
      </c>
      <c r="BP82" s="196">
        <f>IFERROR((VLOOKUP($A82,'1011'!$F$10:$L$433,7,FALSE)/VLOOKUP($A82,'2011'!$C$5:$K$611,9,FALSE))*1000,#N/A)</f>
        <v>3.3903777849531807</v>
      </c>
      <c r="BQ82" s="196">
        <f>IFERROR((VLOOKUP($A82,'1112'!$F$10:$L$408,7,FALSE)/VLOOKUP($A82,'2012'!$F$10:$M$460,8,FALSE))*1000,#N/A)</f>
        <v>3.8467703157557298</v>
      </c>
      <c r="BR82" s="196">
        <f>IFERROR((VLOOKUP($A82,'1213'!$F$10:$L$408,7,FALSE)/VLOOKUP($A82,'2013'!$F$10:$M$460,8,FALSE))*1000,#N/A)</f>
        <v>3.9910600255427844</v>
      </c>
      <c r="BS82" s="196">
        <f>IFERROR((VLOOKUP($A82,'1314'!$F$10:$L$408,7,FALSE)/VLOOKUP($A82,'2014'!$F$10:$M$460,8,FALSE))*1000,#N/A)</f>
        <v>5.4097056483691324</v>
      </c>
      <c r="BT82" s="196">
        <f>IFERROR((VLOOKUP($A82,'1415'!$F$10:$L$408,7,FALSE)/VLOOKUP($A82,'2015'!$F$10:$M$460,8,FALSE))*1000,#N/A)</f>
        <v>8.5416007592534022</v>
      </c>
      <c r="BU82" s="196">
        <f>IFERROR((VLOOKUP($A82,'1516'!$F$10:$L$408,7,FALSE)/VLOOKUP($A82,'2016'!$F$10:$M$460,8,FALSE))*1000,#N/A)</f>
        <v>4.3839048066384843</v>
      </c>
      <c r="BV82" s="196">
        <f>IFERROR((VLOOKUP($A82,'1617'!$F$10:$L$408,7,FALSE)/VLOOKUP($A82,'2017'!$F$10:$M$460,8,FALSE))*1000,#N/A)</f>
        <v>5.5718928958365579</v>
      </c>
      <c r="BW82" s="196">
        <f>IFERROR((VLOOKUP($A82,'1718'!$F$10:$L$408,7,FALSE)/VLOOKUP($A82,'2018'!$F$10:$N$460,9,FALSE))*1000,#N/A)</f>
        <v>6.1359104157079303</v>
      </c>
      <c r="BX82" s="196">
        <f>IFERROR((VLOOKUP($A82,'1819'!$F$10:$L$408,7,FALSE)/VLOOKUP($A82,'2018'!$F$10:$N$460,9,FALSE))*1000,#N/A)</f>
        <v>3.2213529682466637</v>
      </c>
      <c r="BY82" s="196">
        <f>IFERROR((VLOOKUP($A82,'1920'!$F$10:$L$408,7,FALSE)/VLOOKUP($A82,'2019'!$F$10:$N$464,8,FALSE))*1000,#N/A)</f>
        <v>9.5816033216224845</v>
      </c>
      <c r="BZ82" s="196">
        <f>IFERROR((VLOOKUP($A82,'20 21'!$F$10:$L$408,7,FALSE)/VLOOKUP($A82,'2020'!$F$10:$N$469,8,FALSE))*1000,#N/A)</f>
        <v>7.8012546253026809</v>
      </c>
      <c r="CA82" s="196">
        <f>IFERROR((VLOOKUP($A82,'21 22'!$F$10:$L$408,7,FALSE)/VLOOKUP($A82,'2021'!$F$10:$N$469,8,FALSE))*1000,#N/A)</f>
        <v>12.123232659988785</v>
      </c>
      <c r="CB82" s="196">
        <f>IFERROR((VLOOKUP($A82,'22 23'!$F$10:$L$408,7,FALSE)/VLOOKUP($A82,'2022'!$F$10:$N$469,8,FALSE))*1000,#N/A)</f>
        <v>6.7383426671857691</v>
      </c>
      <c r="CC82" s="196">
        <f>IFERROR((VLOOKUP($A82,'23 24'!$F$7:$M$408,7,FALSE)/VLOOKUP($A82,'2023'!$C$7:$N$469,9,FALSE))*1000,#N/A)</f>
        <v>5.6382331557784466</v>
      </c>
      <c r="CE82" s="198">
        <f>IFERROR((VLOOKUP($A82,'0910'!$F$10:$S$433,9,FALSE)/VLOOKUP($A82,'2010'!$C$5:$K$611,9,FALSE))*1000,#N/A)</f>
        <v>2.9392553886348791</v>
      </c>
      <c r="CF82" s="198">
        <f>IFERROR((VLOOKUP($A82,'1011'!$F$10:$S$433,10,FALSE)/VLOOKUP($A82,'2011'!$C$5:$K$611,9,FALSE))*1000,#N/A)</f>
        <v>8.2337746206005811</v>
      </c>
      <c r="CG82" s="198">
        <f>IFERROR((VLOOKUP($A82,'1112'!$F$10:$S$408,9,FALSE)/VLOOKUP($A82,'2012'!$F$10:$M$460,8,FALSE))*1000,#N/A)</f>
        <v>3.6864882192659079</v>
      </c>
      <c r="CH82" s="198">
        <f>IFERROR((VLOOKUP($A82,'1213'!$F$10:$S$408,9,FALSE)/VLOOKUP($A82,'2013'!$F$10:$M$460,8,FALSE))*1000,#N/A)</f>
        <v>3.352490421455939</v>
      </c>
      <c r="CI82" s="198">
        <f>IFERROR((VLOOKUP($A82,'1314'!$F$10:$S$408,9,FALSE)/VLOOKUP($A82,'2014'!$F$10:$M$460,8,FALSE))*1000,#N/A)</f>
        <v>4.2959427207637235</v>
      </c>
      <c r="CJ82" s="198">
        <f>IFERROR((VLOOKUP($A82,'1415'!$F$10:$S$408,9,FALSE)/VLOOKUP($A82,'2015'!$F$10:$M$460,8,FALSE))*1000,#N/A)</f>
        <v>4.9035115469788044</v>
      </c>
      <c r="CK82" s="198">
        <f>IFERROR((VLOOKUP($A82,'1516'!$F$10:$S$408,9,FALSE)/VLOOKUP($A82,'2016'!$F$10:$M$460,8,FALSE))*1000,#N/A)</f>
        <v>5.0101769218725538</v>
      </c>
      <c r="CL82" s="198">
        <f>IFERROR((VLOOKUP($A82,'1617'!$F$10:$S$408,9,FALSE)/VLOOKUP($A82,'2017'!$F$10:$M$460,8,FALSE))*1000,#N/A)</f>
        <v>5.8814425011608114</v>
      </c>
      <c r="CM82" s="198">
        <f>IFERROR((VLOOKUP($A82,'1718'!$F$10:$S$408,9,FALSE)/VLOOKUP($A82,'2018'!$F$10:$N$460,9,FALSE))*1000,#N/A)</f>
        <v>5.0621260929590424</v>
      </c>
      <c r="CN82" s="198">
        <f>IFERROR((VLOOKUP($A82,'1819'!$F$10:$S$408,9,FALSE)/VLOOKUP($A82,'2018'!$F$10:$N$460,9,FALSE))*1000,#N/A)</f>
        <v>3.9883417702101545</v>
      </c>
      <c r="CO82" s="198">
        <f>IFERROR((VLOOKUP($A82,'1920'!$F$10:$S$408,9,FALSE)/VLOOKUP($A82,'2019'!$F$10:$N$464,8,FALSE))*1000,#N/A)</f>
        <v>4.5626682483916596</v>
      </c>
      <c r="CP82" s="198">
        <f>IFERROR((VLOOKUP($A82,'20 21'!$F$10:$S$408,9,FALSE)/VLOOKUP($A82,'2020'!$F$10:$N$469,8,FALSE))*1000,#N/A)</f>
        <v>6.2715968556354884</v>
      </c>
      <c r="CQ82" s="198">
        <f>IFERROR((VLOOKUP($A82,'21 22'!$F$10:$S$408,9,FALSE)/VLOOKUP($A82,'2021'!$F$10:$N$469,8,FALSE))*1000,#N/A)</f>
        <v>8.4862628619921505</v>
      </c>
      <c r="CR82" s="198">
        <f>IFERROR((VLOOKUP($A82,'22 23'!$F$10:$S$408,9,FALSE)/VLOOKUP($A82,'2022'!$F$10:$N$469,8,FALSE))*1000,#N/A)</f>
        <v>5.6901560300679819</v>
      </c>
      <c r="CS82" s="196">
        <f>IFERROR((VLOOKUP($A82,'23 24'!$F$7:$S$408,9,FALSE)/VLOOKUP($A82,'2023'!$C$7:$N$469,9,FALSE))*1000,#N/A)</f>
        <v>3.8577384750063057</v>
      </c>
      <c r="CU82" s="198">
        <f>IFERROR((VLOOKUP($A82,'0910'!$F$10:$S$433,10,FALSE)/VLOOKUP($A82,'2010'!$C$5:$K$611,9,FALSE))*1000,#N/A)</f>
        <v>0</v>
      </c>
      <c r="CV82" s="198">
        <f>IFERROR((VLOOKUP($A82,'1011'!$F$10:$S$433,11,FALSE)/VLOOKUP($A82,'2011'!$C$5:$K$611,9,FALSE))*1000,#N/A)</f>
        <v>0.64578624475298674</v>
      </c>
      <c r="CW82" s="198">
        <f>IFERROR((VLOOKUP($A82,'1112'!$F$10:$S$408,10,FALSE)/VLOOKUP($A82,'2012'!$F$10:$M$460,8,FALSE))*1000,#N/A)</f>
        <v>0.64112838595928834</v>
      </c>
      <c r="CX82" s="198">
        <f>IFERROR((VLOOKUP($A82,'1213'!$F$10:$S$408,10,FALSE)/VLOOKUP($A82,'2013'!$F$10:$M$460,8,FALSE))*1000,#N/A)</f>
        <v>0.95785440613026818</v>
      </c>
      <c r="CY82" s="198">
        <f>IFERROR((VLOOKUP($A82,'1314'!$F$10:$S$408,10,FALSE)/VLOOKUP($A82,'2014'!$F$10:$M$460,8,FALSE))*1000,#N/A)</f>
        <v>0.47732696897374705</v>
      </c>
      <c r="CZ82" s="198">
        <f>IFERROR((VLOOKUP($A82,'1415'!$F$10:$S$408,10,FALSE)/VLOOKUP($A82,'2015'!$F$10:$M$460,8,FALSE))*1000,#N/A)</f>
        <v>0.31635558367605188</v>
      </c>
      <c r="DA82" s="198">
        <f>IFERROR((VLOOKUP($A82,'1516'!$F$10:$S$408,10,FALSE)/VLOOKUP($A82,'2016'!$F$10:$M$460,8,FALSE))*1000,#N/A)</f>
        <v>1.4091122592766556</v>
      </c>
      <c r="DB82" s="198">
        <f>IFERROR((VLOOKUP($A82,'1617'!$F$10:$S$408,10,FALSE)/VLOOKUP($A82,'2017'!$F$10:$M$460,8,FALSE))*1000,#N/A)</f>
        <v>1.547748026621266</v>
      </c>
      <c r="DC82" s="198">
        <f>IFERROR((VLOOKUP($A82,'1718'!$F$10:$S$408,10,FALSE)/VLOOKUP($A82,'2018'!$F$10:$N$460,9,FALSE))*1000,#N/A)</f>
        <v>1.2271820831415861</v>
      </c>
      <c r="DD82" s="198">
        <f>IFERROR((VLOOKUP($A82,'1819'!$F$10:$S$408,10,FALSE)/VLOOKUP($A82,'2018'!$F$10:$N$460,9,FALSE))*1000,#N/A)</f>
        <v>1.8407731247123793</v>
      </c>
      <c r="DE82" s="198">
        <f>IFERROR((VLOOKUP($A82,'1920'!$F$10:$S$408,10,FALSE)/VLOOKUP($A82,'2019'!$F$10:$N$464,8,FALSE))*1000,#N/A)</f>
        <v>1.8250672993566637</v>
      </c>
      <c r="DF82" s="198">
        <f>IFERROR((VLOOKUP($A82,'20 21'!$F$10:$S$408,10,FALSE)/VLOOKUP($A82,'2020'!$F$10:$N$469,8,FALSE))*1000,#N/A)</f>
        <v>0.91779466180031544</v>
      </c>
      <c r="DG82" s="198">
        <f>IFERROR((VLOOKUP($A82,'21 22'!$F$10:$S$408,10,FALSE)/VLOOKUP($A82,'2021'!$F$10:$N$469,8,FALSE))*1000,#N/A)</f>
        <v>3.1823485732470562</v>
      </c>
      <c r="DH82" s="198">
        <f>IFERROR((VLOOKUP($A82,'22 23'!$F$10:$S$408,10,FALSE)/VLOOKUP($A82,'2022'!$F$10:$N$469,8,FALSE))*1000,#N/A)</f>
        <v>1.3476685334371539</v>
      </c>
      <c r="DI82" s="196">
        <f>IFERROR((VLOOKUP($A82,'23 24'!$F$7:$S$408,10,FALSE)/VLOOKUP($A82,'2023'!$C$7:$N$469,9,FALSE))*1000,#N/A)</f>
        <v>0.14837455673101177</v>
      </c>
      <c r="DK82" s="198">
        <f>IFERROR((VLOOKUP($A82,'0910'!$F$10:$S$433,11,FALSE)/VLOOKUP($A82,'2010'!$C$5:$K$611,9,FALSE))*1000,#N/A)</f>
        <v>0</v>
      </c>
      <c r="DL82" s="198">
        <f>IFERROR((VLOOKUP($A82,'1011'!$F$10:$S$433,12,FALSE)/VLOOKUP($A82,'2011'!$C$5:$K$611,9,FALSE))*1000,#N/A)</f>
        <v>0</v>
      </c>
      <c r="DM82" s="198">
        <f>IFERROR((VLOOKUP($A82,'1112'!$F$10:$S$408,11,FALSE)/VLOOKUP($A82,'2012'!$F$10:$M$460,8,FALSE))*1000,#N/A)</f>
        <v>0</v>
      </c>
      <c r="DN82" s="198">
        <f>IFERROR((VLOOKUP($A82,'1213'!$F$10:$S$408,11,FALSE)/VLOOKUP($A82,'2013'!$F$10:$M$460,8,FALSE))*1000,#N/A)</f>
        <v>0</v>
      </c>
      <c r="DO82" s="198">
        <f>IFERROR((VLOOKUP($A82,'1314'!$F$10:$S$408,11,FALSE)/VLOOKUP($A82,'2014'!$F$10:$M$460,8,FALSE))*1000,#N/A)</f>
        <v>0</v>
      </c>
      <c r="DP82" s="198">
        <f>IFERROR((VLOOKUP($A82,'1415'!$F$10:$S$408,11,FALSE)/VLOOKUP($A82,'2015'!$F$10:$M$460,8,FALSE))*1000,#N/A)</f>
        <v>0</v>
      </c>
      <c r="DQ82" s="198">
        <f>IFERROR((VLOOKUP($A82,'1516'!$F$10:$S$408,11,FALSE)/VLOOKUP($A82,'2016'!$F$10:$M$460,8,FALSE))*1000,#N/A)</f>
        <v>0</v>
      </c>
      <c r="DR82" s="198">
        <f>IFERROR((VLOOKUP($A82,'1617'!$F$10:$S$408,11,FALSE)/VLOOKUP($A82,'2017'!$F$10:$M$460,8,FALSE))*1000,#N/A)</f>
        <v>0.15477480266212662</v>
      </c>
      <c r="DS82" s="198">
        <f>IFERROR((VLOOKUP($A82,'1718'!$F$10:$S$408,11,FALSE)/VLOOKUP($A82,'2018'!$F$10:$N$460,9,FALSE))*1000,#N/A)</f>
        <v>0</v>
      </c>
      <c r="DT82" s="198">
        <f>IFERROR((VLOOKUP($A82,'1819'!$F$10:$S$408,11,FALSE)/VLOOKUP($A82,'2018'!$F$10:$N$460,9,FALSE))*1000,#N/A)</f>
        <v>0</v>
      </c>
      <c r="DU82" s="198">
        <f>IFERROR((VLOOKUP($A82,'1920'!$F$10:$S$408,11,FALSE)/VLOOKUP($A82,'2019'!$F$10:$N$464,8,FALSE))*1000,#N/A)</f>
        <v>0</v>
      </c>
      <c r="DV82" s="198">
        <f>IFERROR((VLOOKUP($A82,'20 21'!$F$10:$S$408,11,FALSE)/VLOOKUP($A82,'2020'!$F$10:$N$469,8,FALSE))*1000,#N/A)</f>
        <v>1.5296577696671925</v>
      </c>
      <c r="DW82" s="198">
        <f>IFERROR((VLOOKUP($A82,'21 22'!$F$10:$S$408,11,FALSE)/VLOOKUP($A82,'2021'!$F$10:$N$469,8,FALSE))*1000,#N/A)</f>
        <v>0</v>
      </c>
      <c r="DX82" s="198">
        <f>IFERROR((VLOOKUP($A82,'22 23'!$F$10:$S$408,11,FALSE)/VLOOKUP($A82,'2022'!$F$10:$N$469,8,FALSE))*1000,#N/A)</f>
        <v>0.2994818963193675</v>
      </c>
      <c r="DY82" s="196">
        <f>IFERROR((VLOOKUP($A82,'23 24'!$F$7:$S$408,11,FALSE)/VLOOKUP($A82,'2023'!$C$7:$N$469,9,FALSE))*1000,#N/A)</f>
        <v>0</v>
      </c>
      <c r="EA82" s="198">
        <f>IFERROR((VLOOKUP($A82,'0910'!$F$10:$S$433,12,FALSE)/VLOOKUP($A82,'2010'!$C$5:$K$611,9,FALSE))*1000,#N/A)</f>
        <v>2.9392553886348791</v>
      </c>
      <c r="EB82" s="198">
        <f>IFERROR((VLOOKUP($A82,'1011'!$F$10:$S$433,13,FALSE)/VLOOKUP($A82,'2011'!$C$5:$K$611,9,FALSE))*1000,#N/A)</f>
        <v>8.879560865353568</v>
      </c>
      <c r="EC82" s="198">
        <f>IFERROR((VLOOKUP($A82,'1112'!$F$10:$S$408,12,FALSE)/VLOOKUP($A82,'2012'!$F$10:$M$460,8,FALSE))*1000,#N/A)</f>
        <v>4.327616605225197</v>
      </c>
      <c r="ED82" s="198">
        <f>IFERROR((VLOOKUP($A82,'1213'!$F$10:$S$408,12,FALSE)/VLOOKUP($A82,'2013'!$F$10:$M$460,8,FALSE))*1000,#N/A)</f>
        <v>4.3103448275862064</v>
      </c>
      <c r="EE82" s="198">
        <f>IFERROR((VLOOKUP($A82,'1314'!$F$10:$S$408,12,FALSE)/VLOOKUP($A82,'2014'!$F$10:$M$460,8,FALSE))*1000,#N/A)</f>
        <v>4.7732696897374707</v>
      </c>
      <c r="EF82" s="198">
        <f>IFERROR((VLOOKUP($A82,'1415'!$F$10:$S$408,12,FALSE)/VLOOKUP($A82,'2015'!$F$10:$M$460,8,FALSE))*1000,#N/A)</f>
        <v>5.06168933881683</v>
      </c>
      <c r="EG82" s="198">
        <f>IFERROR((VLOOKUP($A82,'1516'!$F$10:$S$408,12,FALSE)/VLOOKUP($A82,'2016'!$F$10:$M$460,8,FALSE))*1000,#N/A)</f>
        <v>6.4192891811492094</v>
      </c>
      <c r="EH82" s="198">
        <f>IFERROR((VLOOKUP($A82,'1617'!$F$10:$S$408,12,FALSE)/VLOOKUP($A82,'2017'!$F$10:$M$460,8,FALSE))*1000,#N/A)</f>
        <v>7.4291905277820769</v>
      </c>
      <c r="EI82" s="198">
        <f>IFERROR((VLOOKUP($A82,'1718'!$F$10:$S$408,12,FALSE)/VLOOKUP($A82,'2018'!$F$10:$N$460,9,FALSE))*1000,#N/A)</f>
        <v>6.2893081761006293</v>
      </c>
      <c r="EJ82" s="198">
        <f>IFERROR((VLOOKUP($A82,'1819'!$F$10:$S$408,12,FALSE)/VLOOKUP($A82,'2018'!$F$10:$N$460,9,FALSE))*1000,#N/A)</f>
        <v>5.829114894922534</v>
      </c>
      <c r="EK82" s="198">
        <f>IFERROR((VLOOKUP($A82,'1920'!$F$10:$S$408,12,FALSE)/VLOOKUP($A82,'2019'!$F$10:$N$464,8,FALSE))*1000,#N/A)</f>
        <v>6.3877355477483233</v>
      </c>
      <c r="EL82" s="198">
        <f>IFERROR((VLOOKUP($A82,'20 21'!$F$10:$S$408,12,FALSE)/VLOOKUP($A82,'2020'!$F$10:$N$469,8,FALSE))*1000,#N/A)</f>
        <v>8.7190492871029974</v>
      </c>
      <c r="EM82" s="198">
        <f>IFERROR((VLOOKUP($A82,'21 22'!$F$10:$S$408,12,FALSE)/VLOOKUP($A82,'2021'!$F$10:$N$469,8,FALSE))*1000,#N/A)</f>
        <v>11.820151843489066</v>
      </c>
      <c r="EN82" s="198">
        <f>IFERROR((VLOOKUP($A82,'22 23'!$F$10:$S$408,12,FALSE)/VLOOKUP($A82,'2022'!$F$10:$N$469,8,FALSE))*1000,#N/A)</f>
        <v>7.3373064598245037</v>
      </c>
      <c r="EO82" s="196">
        <f>IFERROR((VLOOKUP($A82,'23 24'!$F$7:$S$408,12,FALSE)/VLOOKUP($A82,'2023'!$C$7:$N$469,9,FALSE))*1000,#N/A)</f>
        <v>4.1544875884683297</v>
      </c>
    </row>
    <row r="83" spans="1:145" x14ac:dyDescent="0.3">
      <c r="A83" t="s">
        <v>1659</v>
      </c>
      <c r="B83" t="s">
        <v>1743</v>
      </c>
      <c r="C83" t="str">
        <f>IF(VLOOKUP($A83,'0910'!$F$10:$L$433,1,FALSE)=VLOOKUP($A83,'2010'!$C$5:$K$611,1,FALSE),VLOOKUP($A83,'0910'!$F$10:$L$433,1,FALSE),FALSE)</f>
        <v>Darlington</v>
      </c>
      <c r="D83" t="str">
        <f>IF(VLOOKUP($A83,'1011'!$F$10:$L$433,1,FALSE)=VLOOKUP($A83,'2011'!$C$5:$K$611,1,FALSE),VLOOKUP($A83,'1011'!$F$10:$L$433,1,FALSE),FALSE)</f>
        <v>Darlington</v>
      </c>
      <c r="E83" t="str">
        <f>IF(VLOOKUP(A83,'1112'!$F$10:$L$408,1,FALSE)=VLOOKUP(A83,'2012'!$F$10:$M$460,1,FALSE),VLOOKUP(A83,'1112'!$F$10:$L$408,1,FALSE),FALSE)</f>
        <v>Darlington</v>
      </c>
      <c r="F83" t="str">
        <f>IF(VLOOKUP($A83,'1213'!$F$10:$L$408,1,FALSE)=VLOOKUP($A83,'2013'!$F$10:$M$460,1,FALSE),VLOOKUP($A83,'1213'!$F$10:$L$408,1,FALSE),FALSE)</f>
        <v>Darlington</v>
      </c>
      <c r="G83" t="str">
        <f>IF(VLOOKUP($A83,'1314'!$F$10:$L$408,1,FALSE)=VLOOKUP($A83,'2014'!$F$10:$M$460,1,FALSE),VLOOKUP($A83,'1314'!$F$10:$L$408,1,FALSE),FALSE)</f>
        <v>Darlington</v>
      </c>
      <c r="H83" t="str">
        <f>IF(VLOOKUP($A83,'1415'!$F$10:$L$408,1,FALSE)=VLOOKUP($A83,'2015'!$F$10:$M$460,1,FALSE),VLOOKUP($A83,'1415'!$F$10:$L$408,1,FALSE),FALSE)</f>
        <v>Darlington</v>
      </c>
      <c r="I83" t="str">
        <f>IF(VLOOKUP($A83,'1516'!$F$10:$L$408,1,FALSE)=VLOOKUP($A83,'2015'!$F$10:$M$460,1,FALSE),VLOOKUP($A83,'1516'!$F$10:$L$408,1,FALSE),FALSE)</f>
        <v>Darlington</v>
      </c>
      <c r="J83" t="str">
        <f>IF(VLOOKUP($A83,'1617'!$F$10:$L$408,1,FALSE)=VLOOKUP($A83,'2016'!$F$10:$M$460,1,FALSE),VLOOKUP($A83,'1617'!$F$10:$L$408,1,FALSE),FALSE)</f>
        <v>Darlington</v>
      </c>
      <c r="K83" t="str">
        <f>IF(VLOOKUP($A83,'1718'!$F$10:$M$408,1,FALSE)=VLOOKUP($A83,'2017'!$F$10:$M$460,1,FALSE),VLOOKUP($A83,'1718'!$F$10:$M$408,1,FALSE),FALSE)</f>
        <v>Darlington</v>
      </c>
      <c r="L83" t="str">
        <f>IF(VLOOKUP($A83,'1819'!$F$10:$M$408,1,FALSE)=VLOOKUP($A83,'2018'!$F$10:$M$460,1,FALSE),VLOOKUP($A83,'1819'!$F$10:$M$408,1,FALSE),FALSE)</f>
        <v>Darlington</v>
      </c>
      <c r="M83" t="str">
        <f>IF(VLOOKUP($A83,'1920'!$F$10:$M$408,1,FALSE)=VLOOKUP($A83,'2019'!$F$10:$M$464,1,FALSE),VLOOKUP($A83,'1920'!$F$10:$M$408,1,FALSE),FALSE)</f>
        <v>Darlington</v>
      </c>
      <c r="N83" t="str">
        <f>IF(VLOOKUP($A83,'20 21'!$F$10:$N$408,1,FALSE)=VLOOKUP($A83,'2020'!$F$10:$O$468,1,FALSE),VLOOKUP($A83,'20 21'!$F$10:$N$408,1,FALSE),FALSE)</f>
        <v>Darlington</v>
      </c>
      <c r="O83" t="str">
        <f>IF(VLOOKUP($A83,'21 22'!$F$10:$N$408,1,FALSE)=VLOOKUP($A83,'2021'!$F$10:$O$471,1,FALSE),VLOOKUP($A83,'21 22'!$F$10:$N$408,1,FALSE),FALSE)</f>
        <v>Darlington</v>
      </c>
      <c r="P83" t="str">
        <f>IF(VLOOKUP($A83,'22 23'!$F$10:$N$408,1,FALSE)=VLOOKUP($A83,'2022'!$F$10:$O$468,1,FALSE),VLOOKUP($A83,'22 23'!$F$10:$N$408,1,FALSE),FALSE)</f>
        <v>Darlington</v>
      </c>
      <c r="Q83" t="str">
        <f>IF(VLOOKUP($A83,'23 24'!$F$7:$N$408,1,FALSE)=VLOOKUP($A83,'2023'!$C$7:$O$468,1,FALSE),VLOOKUP($A83,'23 24'!$F$7:$N$408,1,FALSE),FALSE)</f>
        <v>Darlington</v>
      </c>
      <c r="S83" s="196">
        <f>IFERROR((VLOOKUP($A83,'0910'!$F$10:$L$433,4,FALSE)/VLOOKUP($A83,'2010'!$C$5:$K$611,9,FALSE))*1000,#N/A)</f>
        <v>2.6876162910895181</v>
      </c>
      <c r="T83" s="196">
        <f>IFERROR((VLOOKUP($A83,'1011'!$F$10:$L$433,4,FALSE)/VLOOKUP($A83,'2011'!$C$5:$K$611,9,FALSE))*1000,#N/A)</f>
        <v>4.7286184210526319</v>
      </c>
      <c r="U83" s="196">
        <f>IFERROR((VLOOKUP($A83,'1112'!$F$10:$L$408,4,FALSE)/VLOOKUP($A83,'2012'!$F$10:$M$460,8,FALSE))*1000,#N/A)</f>
        <v>2.2517911975435005</v>
      </c>
      <c r="V83" s="196">
        <f>IFERROR((VLOOKUP($A83,'1213'!$F$10:$L$408,4,FALSE)/VLOOKUP($A83,'2013'!$F$10:$M$460,8,FALSE))*1000,#N/A)</f>
        <v>1.6323199347072026</v>
      </c>
      <c r="W83" s="196">
        <f>IFERROR((VLOOKUP($A83,'1314'!$F$10:$L$408,4,FALSE)/VLOOKUP($A83,'2014'!$F$10:$M$460,8,FALSE))*1000,#N/A)</f>
        <v>5.2759740259740262</v>
      </c>
      <c r="X83" s="196">
        <f>IFERROR((VLOOKUP($A83,'1415'!$F$10:$L$408,4,FALSE)/VLOOKUP($A83,'2015'!$F$10:$M$460,8,FALSE))*1000,#N/A)</f>
        <v>8.0353555644837282</v>
      </c>
      <c r="Y83" s="196">
        <f>IFERROR((VLOOKUP($A83,'1516'!$F$10:$L$408,4,FALSE)/VLOOKUP($A83,'2016'!$F$10:$M$460,8,FALSE))*1000,#N/A)</f>
        <v>3.5942492012779552</v>
      </c>
      <c r="Z83" s="196">
        <f>IFERROR((VLOOKUP($A83,'1617'!$F$10:$L$408,4,FALSE)/VLOOKUP($A83,'2017'!$F$10:$M$460,8,FALSE))*1000,#N/A)</f>
        <v>5.9713375796178347</v>
      </c>
      <c r="AA83" s="196">
        <f>IFERROR((VLOOKUP($A83,'1718'!$F$10:$L$408,4,FALSE)/VLOOKUP($A83,'2018'!$F$10:$N$460,9,FALSE))*1000,#N/A)</f>
        <v>4.9231981094919259</v>
      </c>
      <c r="AB83" s="196">
        <f>IFERROR((VLOOKUP($A83,'1819'!$F$10:$L$408,4,FALSE)/VLOOKUP($A83,'2018'!$F$10:$N$460,9,FALSE))*1000,#N/A)</f>
        <v>9.0586845214651444</v>
      </c>
      <c r="AC83" s="196">
        <f>IFERROR((VLOOKUP($A83,'1920'!$F$10:$L$408,4,FALSE)/VLOOKUP($A83,'2019'!$F$10:$N$464,8,FALSE))*1000,#N/A)</f>
        <v>7.5990803164334988</v>
      </c>
      <c r="AD83" s="196">
        <f>IFERROR((VLOOKUP($A83,'20 21'!$F$10:$M$408,4,FALSE)/VLOOKUP($A83,'2020'!$F$10:$N$469,8,FALSE))*1000,#N/A)</f>
        <v>6.9750004359375266</v>
      </c>
      <c r="AE83" s="196">
        <f>IFERROR((VLOOKUP($A83,'21 22'!$F$10:$M$408,4,FALSE)/VLOOKUP($A83,'2021'!$F$10:$N$469,8,FALSE))*1000,#N/A)</f>
        <v>8.2489257213014113</v>
      </c>
      <c r="AF83" s="196">
        <f>IFERROR((VLOOKUP($A83,'22 23'!$F$10:$M$408,4,FALSE)/VLOOKUP($A83,'2022'!$F$10:$N$469,8,FALSE))*1000,#N/A)</f>
        <v>8.1690033815874461</v>
      </c>
      <c r="AG83" s="196">
        <f>IFERROR((VLOOKUP($A83,'23 24'!$F$7:$M$408,4,FALSE)/VLOOKUP($A83,'2023'!$C$7:$N$469,9,FALSE))*1000,#N/A)</f>
        <v>4.703757361380271</v>
      </c>
      <c r="AI83" s="196">
        <f>IFERROR((VLOOKUP($A83,'0910'!$F$10:$L$433,5,FALSE)/VLOOKUP($A83,'2010'!$C$5:$K$611,9,FALSE))*1000,#N/A)</f>
        <v>0</v>
      </c>
      <c r="AJ83" s="196">
        <f>IFERROR((VLOOKUP($A83,'1011'!$F$10:$L$433,5,FALSE)/VLOOKUP($A83,'2011'!$C$5:$K$611,9,FALSE))*1000,#N/A)</f>
        <v>0</v>
      </c>
      <c r="AK83" s="196">
        <f>IFERROR((VLOOKUP($A83,'1112'!$F$10:$L$408,5,FALSE)/VLOOKUP($A83,'2012'!$F$10:$M$460,8,FALSE))*1000,#N/A)</f>
        <v>0</v>
      </c>
      <c r="AL83" s="196">
        <f>IFERROR((VLOOKUP($A83,'1213'!$F$10:$L$408,5,FALSE)/VLOOKUP($A83,'2013'!$F$10:$M$460,8,FALSE))*1000,#N/A)</f>
        <v>0</v>
      </c>
      <c r="AM83" s="196">
        <f>IFERROR((VLOOKUP($A83,'1314'!$F$10:$L$408,5,FALSE)/VLOOKUP($A83,'2014'!$F$10:$M$460,8,FALSE))*1000,#N/A)</f>
        <v>1.0146103896103895</v>
      </c>
      <c r="AN83" s="196">
        <f>IFERROR((VLOOKUP($A83,'1415'!$F$10:$L$408,5,FALSE)/VLOOKUP($A83,'2015'!$F$10:$M$460,8,FALSE))*1000,#N/A)</f>
        <v>0.40176777822418641</v>
      </c>
      <c r="AO83" s="196">
        <f>IFERROR((VLOOKUP($A83,'1516'!$F$10:$L$408,5,FALSE)/VLOOKUP($A83,'2016'!$F$10:$M$460,8,FALSE))*1000,#N/A)</f>
        <v>0.59904153354632583</v>
      </c>
      <c r="AP83" s="196">
        <f>IFERROR((VLOOKUP($A83,'1617'!$F$10:$L$408,5,FALSE)/VLOOKUP($A83,'2017'!$F$10:$M$460,8,FALSE))*1000,#N/A)</f>
        <v>1.5923566878980893</v>
      </c>
      <c r="AQ83" s="196">
        <f>IFERROR((VLOOKUP($A83,'1718'!$F$10:$L$408,5,FALSE)/VLOOKUP($A83,'2018'!$F$10:$N$460,9,FALSE))*1000,#N/A)</f>
        <v>2.3631350925561243</v>
      </c>
      <c r="AR83" s="196">
        <f>IFERROR((VLOOKUP($A83,'1819'!$F$10:$L$408,5,FALSE)/VLOOKUP($A83,'2018'!$F$10:$N$460,9,FALSE))*1000,#N/A)</f>
        <v>0.78771169751870818</v>
      </c>
      <c r="AS83" s="196">
        <f>IFERROR((VLOOKUP($A83,'1920'!$F$10:$L$408,5,FALSE)/VLOOKUP($A83,'2019'!$F$10:$N$464,8,FALSE))*1000,#N/A)</f>
        <v>1.7536339191769612</v>
      </c>
      <c r="AT83" s="196">
        <f>IFERROR((VLOOKUP($A83,'20 21'!$F$10:$L$408,5,FALSE)/VLOOKUP($A83,'2020'!$F$10:$N$469,8,FALSE))*1000,#N/A)</f>
        <v>0.19375001210937576</v>
      </c>
      <c r="AU83" s="196">
        <f>IFERROR((VLOOKUP($A83,'21 22'!$F$10:$L$408,5,FALSE)/VLOOKUP($A83,'2021'!$F$10:$N$469,8,FALSE))*1000,#N/A)</f>
        <v>0</v>
      </c>
      <c r="AV83" s="196">
        <f>IFERROR((VLOOKUP($A83,'22 23'!$F$10:$L$408,5,FALSE)/VLOOKUP($A83,'2022'!$F$10:$N$469,8,FALSE))*1000,#N/A)</f>
        <v>0.37995364565523004</v>
      </c>
      <c r="AW83" s="196">
        <f>IFERROR((VLOOKUP($A83,'23 24'!$F$7:$M$408,5,FALSE)/VLOOKUP($A83,'2023'!$C$7:$N$469,9,FALSE))*1000,#N/A)</f>
        <v>1.1289017667312649</v>
      </c>
      <c r="AY83" s="196">
        <f>IFERROR((VLOOKUP($A83,'0910'!$F$10:$L$433,6,FALSE)/VLOOKUP($A83,'2010'!$C$5:$K$611,9,FALSE))*1000,#N/A)</f>
        <v>0</v>
      </c>
      <c r="AZ83" s="196">
        <f>IFERROR((VLOOKUP($A83,'1011'!$F$10:$L$433,6,FALSE)/VLOOKUP($A83,'2011'!$C$5:$K$611,9,FALSE))*1000,#N/A)</f>
        <v>0</v>
      </c>
      <c r="BA83" s="196">
        <f>IFERROR((VLOOKUP($A83,'1112'!$F$10:$L$408,6,FALSE)/VLOOKUP($A83,'2012'!$F$10:$M$460,8,FALSE))*1000,#N/A)</f>
        <v>0</v>
      </c>
      <c r="BB83" s="196">
        <f>IFERROR((VLOOKUP($A83,'1213'!$F$10:$L$408,6,FALSE)/VLOOKUP($A83,'2013'!$F$10:$M$460,8,FALSE))*1000,#N/A)</f>
        <v>0.20403999183840033</v>
      </c>
      <c r="BC83" s="196">
        <f>IFERROR((VLOOKUP($A83,'1314'!$F$10:$L$408,6,FALSE)/VLOOKUP($A83,'2014'!$F$10:$M$460,8,FALSE))*1000,#N/A)</f>
        <v>0</v>
      </c>
      <c r="BD83" s="196">
        <f>IFERROR((VLOOKUP($A83,'1415'!$F$10:$L$408,6,FALSE)/VLOOKUP($A83,'2015'!$F$10:$M$460,8,FALSE))*1000,#N/A)</f>
        <v>0</v>
      </c>
      <c r="BE83" s="196">
        <f>IFERROR((VLOOKUP($A83,'1516'!$F$10:$L$408,6,FALSE)/VLOOKUP($A83,'2016'!$F$10:$M$460,8,FALSE))*1000,#N/A)</f>
        <v>0.59904153354632583</v>
      </c>
      <c r="BF83" s="196">
        <f>IFERROR((VLOOKUP($A83,'1617'!$F$10:$L$408,6,FALSE)/VLOOKUP($A83,'2017'!$F$10:$M$460,8,FALSE))*1000,#N/A)</f>
        <v>2.1894904458598727</v>
      </c>
      <c r="BG83" s="196">
        <f>IFERROR((VLOOKUP($A83,'1718'!$F$10:$L$408,6,FALSE)/VLOOKUP($A83,'2018'!$F$10:$N$460,9,FALSE))*1000,#N/A)</f>
        <v>0.78771169751870818</v>
      </c>
      <c r="BH83" s="196">
        <f>IFERROR((VLOOKUP($A83,'1819'!$F$10:$L$408,6,FALSE)/VLOOKUP($A83,'2018'!$F$10:$N$460,9,FALSE))*1000,#N/A)</f>
        <v>0.78771169751870818</v>
      </c>
      <c r="BI83" s="196">
        <f>IFERROR((VLOOKUP($A83,'1920'!$F$10:$L$408,6,FALSE)/VLOOKUP($A83,'2019'!$F$10:$N$464,8,FALSE))*1000,#N/A)</f>
        <v>0.19484821324188456</v>
      </c>
      <c r="BJ83" s="196">
        <f>IFERROR((VLOOKUP($A83,'20 21'!$F$10:$L$408,6,FALSE)/VLOOKUP($A83,'2020'!$F$10:$N$469,8,FALSE))*1000,#N/A)</f>
        <v>1.1625000726562547</v>
      </c>
      <c r="BK83" s="196">
        <f>IFERROR((VLOOKUP($A83,'21 22'!$F$10:$L$408,6,FALSE)/VLOOKUP($A83,'2021'!$F$10:$N$469,8,FALSE))*1000,#N/A)</f>
        <v>0</v>
      </c>
      <c r="BL83" s="196">
        <f>IFERROR((VLOOKUP($A83,'22 23'!$F$10:$L$408,6,FALSE)/VLOOKUP($A83,'2022'!$F$10:$N$469,8,FALSE))*1000,#N/A)</f>
        <v>1.3298377597933053</v>
      </c>
      <c r="BM83" s="196">
        <f>IFERROR((VLOOKUP($A83,'23 24'!$F$7:$M$408,6,FALSE)/VLOOKUP($A83,'2023'!$C$7:$N$469,9,FALSE))*1000,#N/A)</f>
        <v>1.3170520611864758</v>
      </c>
      <c r="BO83" s="196">
        <f>IFERROR((VLOOKUP($A83,'0910'!$F$10:$L$433,7,FALSE)/VLOOKUP($A83,'2010'!$C$5:$K$611,9,FALSE))*1000,#N/A)</f>
        <v>2.6876162910895181</v>
      </c>
      <c r="BP83" s="196">
        <f>IFERROR((VLOOKUP($A83,'1011'!$F$10:$L$433,7,FALSE)/VLOOKUP($A83,'2011'!$C$5:$K$611,9,FALSE))*1000,#N/A)</f>
        <v>4.7286184210526319</v>
      </c>
      <c r="BQ83" s="196">
        <f>IFERROR((VLOOKUP($A83,'1112'!$F$10:$L$408,7,FALSE)/VLOOKUP($A83,'2012'!$F$10:$M$460,8,FALSE))*1000,#N/A)</f>
        <v>2.2517911975435005</v>
      </c>
      <c r="BR83" s="196">
        <f>IFERROR((VLOOKUP($A83,'1213'!$F$10:$L$408,7,FALSE)/VLOOKUP($A83,'2013'!$F$10:$M$460,8,FALSE))*1000,#N/A)</f>
        <v>2.0403999183840034</v>
      </c>
      <c r="BS83" s="196">
        <f>IFERROR((VLOOKUP($A83,'1314'!$F$10:$L$408,7,FALSE)/VLOOKUP($A83,'2014'!$F$10:$M$460,8,FALSE))*1000,#N/A)</f>
        <v>6.2905844155844157</v>
      </c>
      <c r="BT83" s="196">
        <f>IFERROR((VLOOKUP($A83,'1415'!$F$10:$L$408,7,FALSE)/VLOOKUP($A83,'2015'!$F$10:$M$460,8,FALSE))*1000,#N/A)</f>
        <v>8.2362394535958217</v>
      </c>
      <c r="BU83" s="196">
        <f>IFERROR((VLOOKUP($A83,'1516'!$F$10:$L$408,7,FALSE)/VLOOKUP($A83,'2016'!$F$10:$M$460,8,FALSE))*1000,#N/A)</f>
        <v>4.5926517571884986</v>
      </c>
      <c r="BV83" s="196">
        <f>IFERROR((VLOOKUP($A83,'1617'!$F$10:$L$408,7,FALSE)/VLOOKUP($A83,'2017'!$F$10:$M$460,8,FALSE))*1000,#N/A)</f>
        <v>9.753184713375795</v>
      </c>
      <c r="BW83" s="196">
        <f>IFERROR((VLOOKUP($A83,'1718'!$F$10:$L$408,7,FALSE)/VLOOKUP($A83,'2018'!$F$10:$N$460,9,FALSE))*1000,#N/A)</f>
        <v>7.8771169751870822</v>
      </c>
      <c r="BX83" s="196">
        <f>IFERROR((VLOOKUP($A83,'1819'!$F$10:$L$408,7,FALSE)/VLOOKUP($A83,'2018'!$F$10:$N$460,9,FALSE))*1000,#N/A)</f>
        <v>10.634107916502559</v>
      </c>
      <c r="BY83" s="196">
        <f>IFERROR((VLOOKUP($A83,'1920'!$F$10:$L$408,7,FALSE)/VLOOKUP($A83,'2019'!$F$10:$N$464,8,FALSE))*1000,#N/A)</f>
        <v>9.7424106620942279</v>
      </c>
      <c r="BZ83" s="196">
        <f>IFERROR((VLOOKUP($A83,'20 21'!$F$10:$L$408,7,FALSE)/VLOOKUP($A83,'2020'!$F$10:$N$469,8,FALSE))*1000,#N/A)</f>
        <v>8.3312505207031577</v>
      </c>
      <c r="CA83" s="196">
        <f>IFERROR((VLOOKUP($A83,'21 22'!$F$10:$L$408,7,FALSE)/VLOOKUP($A83,'2021'!$F$10:$N$469,8,FALSE))*1000,#N/A)</f>
        <v>8.2489257213014113</v>
      </c>
      <c r="CB83" s="196">
        <f>IFERROR((VLOOKUP($A83,'22 23'!$F$10:$L$408,7,FALSE)/VLOOKUP($A83,'2022'!$F$10:$N$469,8,FALSE))*1000,#N/A)</f>
        <v>9.8787947870359805</v>
      </c>
      <c r="CC83" s="196">
        <f>IFERROR((VLOOKUP($A83,'23 24'!$F$7:$M$408,7,FALSE)/VLOOKUP($A83,'2023'!$C$7:$N$469,9,FALSE))*1000,#N/A)</f>
        <v>6.9615608948428003</v>
      </c>
      <c r="CE83" s="198">
        <f>IFERROR((VLOOKUP($A83,'0910'!$F$10:$S$433,9,FALSE)/VLOOKUP($A83,'2010'!$C$5:$K$611,9,FALSE))*1000,#N/A)</f>
        <v>3.5145751498862934</v>
      </c>
      <c r="CF83" s="198">
        <f>IFERROR((VLOOKUP($A83,'1011'!$F$10:$S$433,10,FALSE)/VLOOKUP($A83,'2011'!$C$5:$K$611,9,FALSE))*1000,#N/A)</f>
        <v>2.4671052631578947</v>
      </c>
      <c r="CG83" s="198">
        <f>IFERROR((VLOOKUP($A83,'1112'!$F$10:$S$408,9,FALSE)/VLOOKUP($A83,'2012'!$F$10:$M$460,8,FALSE))*1000,#N/A)</f>
        <v>3.6847492323439099</v>
      </c>
      <c r="CH83" s="198">
        <f>IFERROR((VLOOKUP($A83,'1213'!$F$10:$S$408,9,FALSE)/VLOOKUP($A83,'2013'!$F$10:$M$460,8,FALSE))*1000,#N/A)</f>
        <v>2.4484799020608041</v>
      </c>
      <c r="CI83" s="198">
        <f>IFERROR((VLOOKUP($A83,'1314'!$F$10:$S$408,9,FALSE)/VLOOKUP($A83,'2014'!$F$10:$M$460,8,FALSE))*1000,#N/A)</f>
        <v>3.2467532467532472</v>
      </c>
      <c r="CJ83" s="198">
        <f>IFERROR((VLOOKUP($A83,'1415'!$F$10:$S$408,9,FALSE)/VLOOKUP($A83,'2015'!$F$10:$M$460,8,FALSE))*1000,#N/A)</f>
        <v>5.0220972278023304</v>
      </c>
      <c r="CK83" s="198">
        <f>IFERROR((VLOOKUP($A83,'1516'!$F$10:$S$408,9,FALSE)/VLOOKUP($A83,'2016'!$F$10:$M$460,8,FALSE))*1000,#N/A)</f>
        <v>6.1900958466453675</v>
      </c>
      <c r="CL83" s="198">
        <f>IFERROR((VLOOKUP($A83,'1617'!$F$10:$S$408,9,FALSE)/VLOOKUP($A83,'2017'!$F$10:$M$460,8,FALSE))*1000,#N/A)</f>
        <v>3.1847133757961785</v>
      </c>
      <c r="CM83" s="198">
        <f>IFERROR((VLOOKUP($A83,'1718'!$F$10:$S$408,9,FALSE)/VLOOKUP($A83,'2018'!$F$10:$N$460,9,FALSE))*1000,#N/A)</f>
        <v>5.3170539582512797</v>
      </c>
      <c r="CN83" s="198">
        <f>IFERROR((VLOOKUP($A83,'1819'!$F$10:$S$408,9,FALSE)/VLOOKUP($A83,'2018'!$F$10:$N$460,9,FALSE))*1000,#N/A)</f>
        <v>6.1047656557699881</v>
      </c>
      <c r="CO83" s="198">
        <f>IFERROR((VLOOKUP($A83,'1920'!$F$10:$S$408,9,FALSE)/VLOOKUP($A83,'2019'!$F$10:$N$464,8,FALSE))*1000,#N/A)</f>
        <v>7.7939285296753829</v>
      </c>
      <c r="CP83" s="198">
        <f>IFERROR((VLOOKUP($A83,'20 21'!$F$10:$S$408,9,FALSE)/VLOOKUP($A83,'2020'!$F$10:$N$469,8,FALSE))*1000,#N/A)</f>
        <v>7.5562504722656545</v>
      </c>
      <c r="CQ83" s="198">
        <f>IFERROR((VLOOKUP($A83,'21 22'!$F$10:$S$408,9,FALSE)/VLOOKUP($A83,'2021'!$F$10:$N$469,8,FALSE))*1000,#N/A)</f>
        <v>7.6734192756292208</v>
      </c>
      <c r="CR83" s="198">
        <f>IFERROR((VLOOKUP($A83,'22 23'!$F$10:$S$408,9,FALSE)/VLOOKUP($A83,'2022'!$F$10:$N$469,8,FALSE))*1000,#N/A)</f>
        <v>7.5990729131046013</v>
      </c>
      <c r="CS83" s="196">
        <f>IFERROR((VLOOKUP($A83,'23 24'!$F$7:$S$408,9,FALSE)/VLOOKUP($A83,'2023'!$C$7:$N$469,9,FALSE))*1000,#N/A)</f>
        <v>5.4563585392011138</v>
      </c>
      <c r="CU83" s="198">
        <f>IFERROR((VLOOKUP($A83,'0910'!$F$10:$S$433,10,FALSE)/VLOOKUP($A83,'2010'!$C$5:$K$611,9,FALSE))*1000,#N/A)</f>
        <v>0</v>
      </c>
      <c r="CV83" s="198">
        <f>IFERROR((VLOOKUP($A83,'1011'!$F$10:$S$433,11,FALSE)/VLOOKUP($A83,'2011'!$C$5:$K$611,9,FALSE))*1000,#N/A)</f>
        <v>0</v>
      </c>
      <c r="CW83" s="198">
        <f>IFERROR((VLOOKUP($A83,'1112'!$F$10:$S$408,10,FALSE)/VLOOKUP($A83,'2012'!$F$10:$M$460,8,FALSE))*1000,#N/A)</f>
        <v>0</v>
      </c>
      <c r="CX83" s="198">
        <f>IFERROR((VLOOKUP($A83,'1213'!$F$10:$S$408,10,FALSE)/VLOOKUP($A83,'2013'!$F$10:$M$460,8,FALSE))*1000,#N/A)</f>
        <v>0</v>
      </c>
      <c r="CY83" s="198">
        <f>IFERROR((VLOOKUP($A83,'1314'!$F$10:$S$408,10,FALSE)/VLOOKUP($A83,'2014'!$F$10:$M$460,8,FALSE))*1000,#N/A)</f>
        <v>0.4058441558441559</v>
      </c>
      <c r="CZ83" s="198">
        <f>IFERROR((VLOOKUP($A83,'1415'!$F$10:$S$408,10,FALSE)/VLOOKUP($A83,'2015'!$F$10:$M$460,8,FALSE))*1000,#N/A)</f>
        <v>1.4061872237846524</v>
      </c>
      <c r="DA83" s="198">
        <f>IFERROR((VLOOKUP($A83,'1516'!$F$10:$S$408,10,FALSE)/VLOOKUP($A83,'2016'!$F$10:$M$460,8,FALSE))*1000,#N/A)</f>
        <v>0.59904153354632583</v>
      </c>
      <c r="DB83" s="198">
        <f>IFERROR((VLOOKUP($A83,'1617'!$F$10:$S$408,10,FALSE)/VLOOKUP($A83,'2017'!$F$10:$M$460,8,FALSE))*1000,#N/A)</f>
        <v>0.19904458598726116</v>
      </c>
      <c r="DC83" s="198">
        <f>IFERROR((VLOOKUP($A83,'1718'!$F$10:$S$408,10,FALSE)/VLOOKUP($A83,'2018'!$F$10:$N$460,9,FALSE))*1000,#N/A)</f>
        <v>0.98463962189838528</v>
      </c>
      <c r="DD83" s="198">
        <f>IFERROR((VLOOKUP($A83,'1819'!$F$10:$S$408,10,FALSE)/VLOOKUP($A83,'2018'!$F$10:$N$460,9,FALSE))*1000,#N/A)</f>
        <v>3.1508467900748327</v>
      </c>
      <c r="DE83" s="198">
        <f>IFERROR((VLOOKUP($A83,'1920'!$F$10:$S$408,10,FALSE)/VLOOKUP($A83,'2019'!$F$10:$N$464,8,FALSE))*1000,#N/A)</f>
        <v>0.77939285296753824</v>
      </c>
      <c r="DF83" s="198">
        <f>IFERROR((VLOOKUP($A83,'20 21'!$F$10:$S$408,10,FALSE)/VLOOKUP($A83,'2020'!$F$10:$N$469,8,FALSE))*1000,#N/A)</f>
        <v>1.9375001210937577</v>
      </c>
      <c r="DG83" s="198">
        <f>IFERROR((VLOOKUP($A83,'21 22'!$F$10:$S$408,10,FALSE)/VLOOKUP($A83,'2021'!$F$10:$N$469,8,FALSE))*1000,#N/A)</f>
        <v>0.19183548189073052</v>
      </c>
      <c r="DH83" s="198">
        <f>IFERROR((VLOOKUP($A83,'22 23'!$F$10:$S$408,10,FALSE)/VLOOKUP($A83,'2022'!$F$10:$N$469,8,FALSE))*1000,#N/A)</f>
        <v>0</v>
      </c>
      <c r="DI83" s="196">
        <f>IFERROR((VLOOKUP($A83,'23 24'!$F$7:$S$408,10,FALSE)/VLOOKUP($A83,'2023'!$C$7:$N$469,9,FALSE))*1000,#N/A)</f>
        <v>1.1289017667312649</v>
      </c>
      <c r="DK83" s="198">
        <f>IFERROR((VLOOKUP($A83,'0910'!$F$10:$S$433,11,FALSE)/VLOOKUP($A83,'2010'!$C$5:$K$611,9,FALSE))*1000,#N/A)</f>
        <v>0</v>
      </c>
      <c r="DL83" s="198">
        <f>IFERROR((VLOOKUP($A83,'1011'!$F$10:$S$433,12,FALSE)/VLOOKUP($A83,'2011'!$C$5:$K$611,9,FALSE))*1000,#N/A)</f>
        <v>0</v>
      </c>
      <c r="DM83" s="198">
        <f>IFERROR((VLOOKUP($A83,'1112'!$F$10:$S$408,11,FALSE)/VLOOKUP($A83,'2012'!$F$10:$M$460,8,FALSE))*1000,#N/A)</f>
        <v>0.40941658137154552</v>
      </c>
      <c r="DN83" s="198">
        <f>IFERROR((VLOOKUP($A83,'1213'!$F$10:$S$408,11,FALSE)/VLOOKUP($A83,'2013'!$F$10:$M$460,8,FALSE))*1000,#N/A)</f>
        <v>0</v>
      </c>
      <c r="DO83" s="198">
        <f>IFERROR((VLOOKUP($A83,'1314'!$F$10:$S$408,11,FALSE)/VLOOKUP($A83,'2014'!$F$10:$M$460,8,FALSE))*1000,#N/A)</f>
        <v>0</v>
      </c>
      <c r="DP83" s="198">
        <f>IFERROR((VLOOKUP($A83,'1415'!$F$10:$S$408,11,FALSE)/VLOOKUP($A83,'2015'!$F$10:$M$460,8,FALSE))*1000,#N/A)</f>
        <v>0</v>
      </c>
      <c r="DQ83" s="198">
        <f>IFERROR((VLOOKUP($A83,'1516'!$F$10:$S$408,11,FALSE)/VLOOKUP($A83,'2016'!$F$10:$M$460,8,FALSE))*1000,#N/A)</f>
        <v>0</v>
      </c>
      <c r="DR83" s="198">
        <f>IFERROR((VLOOKUP($A83,'1617'!$F$10:$S$408,11,FALSE)/VLOOKUP($A83,'2017'!$F$10:$M$460,8,FALSE))*1000,#N/A)</f>
        <v>0.19904458598726116</v>
      </c>
      <c r="DS83" s="198">
        <f>IFERROR((VLOOKUP($A83,'1718'!$F$10:$S$408,11,FALSE)/VLOOKUP($A83,'2018'!$F$10:$N$460,9,FALSE))*1000,#N/A)</f>
        <v>0.19692792437967704</v>
      </c>
      <c r="DT83" s="198">
        <f>IFERROR((VLOOKUP($A83,'1819'!$F$10:$S$408,11,FALSE)/VLOOKUP($A83,'2018'!$F$10:$N$460,9,FALSE))*1000,#N/A)</f>
        <v>2.5600630169358012</v>
      </c>
      <c r="DU83" s="198">
        <f>IFERROR((VLOOKUP($A83,'1920'!$F$10:$S$408,11,FALSE)/VLOOKUP($A83,'2019'!$F$10:$N$464,8,FALSE))*1000,#N/A)</f>
        <v>0.38969642648376912</v>
      </c>
      <c r="DV83" s="198">
        <f>IFERROR((VLOOKUP($A83,'20 21'!$F$10:$S$408,11,FALSE)/VLOOKUP($A83,'2020'!$F$10:$N$469,8,FALSE))*1000,#N/A)</f>
        <v>0</v>
      </c>
      <c r="DW83" s="198">
        <f>IFERROR((VLOOKUP($A83,'21 22'!$F$10:$S$408,11,FALSE)/VLOOKUP($A83,'2021'!$F$10:$N$469,8,FALSE))*1000,#N/A)</f>
        <v>0</v>
      </c>
      <c r="DX83" s="198">
        <f>IFERROR((VLOOKUP($A83,'22 23'!$F$10:$S$408,11,FALSE)/VLOOKUP($A83,'2022'!$F$10:$N$469,8,FALSE))*1000,#N/A)</f>
        <v>1.1398609369656902</v>
      </c>
      <c r="DY83" s="196">
        <f>IFERROR((VLOOKUP($A83,'23 24'!$F$7:$S$408,11,FALSE)/VLOOKUP($A83,'2023'!$C$7:$N$469,9,FALSE))*1000,#N/A)</f>
        <v>0</v>
      </c>
      <c r="EA83" s="198">
        <f>IFERROR((VLOOKUP($A83,'0910'!$F$10:$S$433,12,FALSE)/VLOOKUP($A83,'2010'!$C$5:$K$611,9,FALSE))*1000,#N/A)</f>
        <v>3.5145751498862934</v>
      </c>
      <c r="EB83" s="198">
        <f>IFERROR((VLOOKUP($A83,'1011'!$F$10:$S$433,13,FALSE)/VLOOKUP($A83,'2011'!$C$5:$K$611,9,FALSE))*1000,#N/A)</f>
        <v>2.4671052631578947</v>
      </c>
      <c r="EC83" s="198">
        <f>IFERROR((VLOOKUP($A83,'1112'!$F$10:$S$408,12,FALSE)/VLOOKUP($A83,'2012'!$F$10:$M$460,8,FALSE))*1000,#N/A)</f>
        <v>4.0941658137154553</v>
      </c>
      <c r="ED83" s="198">
        <f>IFERROR((VLOOKUP($A83,'1213'!$F$10:$S$408,12,FALSE)/VLOOKUP($A83,'2013'!$F$10:$M$460,8,FALSE))*1000,#N/A)</f>
        <v>2.4484799020608041</v>
      </c>
      <c r="EE83" s="198">
        <f>IFERROR((VLOOKUP($A83,'1314'!$F$10:$S$408,12,FALSE)/VLOOKUP($A83,'2014'!$F$10:$M$460,8,FALSE))*1000,#N/A)</f>
        <v>3.6525974025974026</v>
      </c>
      <c r="EF83" s="198">
        <f>IFERROR((VLOOKUP($A83,'1415'!$F$10:$S$408,12,FALSE)/VLOOKUP($A83,'2015'!$F$10:$M$460,8,FALSE))*1000,#N/A)</f>
        <v>6.629168340699076</v>
      </c>
      <c r="EG83" s="198">
        <f>IFERROR((VLOOKUP($A83,'1516'!$F$10:$S$408,12,FALSE)/VLOOKUP($A83,'2016'!$F$10:$M$460,8,FALSE))*1000,#N/A)</f>
        <v>6.5894568690095845</v>
      </c>
      <c r="EH83" s="198">
        <f>IFERROR((VLOOKUP($A83,'1617'!$F$10:$S$408,12,FALSE)/VLOOKUP($A83,'2017'!$F$10:$M$460,8,FALSE))*1000,#N/A)</f>
        <v>3.5828025477707008</v>
      </c>
      <c r="EI83" s="198">
        <f>IFERROR((VLOOKUP($A83,'1718'!$F$10:$S$408,12,FALSE)/VLOOKUP($A83,'2018'!$F$10:$N$460,9,FALSE))*1000,#N/A)</f>
        <v>6.4986215045293427</v>
      </c>
      <c r="EJ83" s="198">
        <f>IFERROR((VLOOKUP($A83,'1819'!$F$10:$S$408,12,FALSE)/VLOOKUP($A83,'2018'!$F$10:$N$460,9,FALSE))*1000,#N/A)</f>
        <v>11.815675462780622</v>
      </c>
      <c r="EK83" s="198">
        <f>IFERROR((VLOOKUP($A83,'1920'!$F$10:$S$408,12,FALSE)/VLOOKUP($A83,'2019'!$F$10:$N$464,8,FALSE))*1000,#N/A)</f>
        <v>8.7681695958848067</v>
      </c>
      <c r="EL83" s="198">
        <f>IFERROR((VLOOKUP($A83,'20 21'!$F$10:$S$408,12,FALSE)/VLOOKUP($A83,'2020'!$F$10:$N$469,8,FALSE))*1000,#N/A)</f>
        <v>9.4937505933594117</v>
      </c>
      <c r="EM83" s="198">
        <f>IFERROR((VLOOKUP($A83,'21 22'!$F$10:$S$408,12,FALSE)/VLOOKUP($A83,'2021'!$F$10:$N$469,8,FALSE))*1000,#N/A)</f>
        <v>7.8652547575199518</v>
      </c>
      <c r="EN83" s="198">
        <f>IFERROR((VLOOKUP($A83,'22 23'!$F$10:$S$408,12,FALSE)/VLOOKUP($A83,'2022'!$F$10:$N$469,8,FALSE))*1000,#N/A)</f>
        <v>8.7389338500702909</v>
      </c>
      <c r="EO83" s="196">
        <f>IFERROR((VLOOKUP($A83,'23 24'!$F$7:$S$408,12,FALSE)/VLOOKUP($A83,'2023'!$C$7:$N$469,9,FALSE))*1000,#N/A)</f>
        <v>6.5852603059323789</v>
      </c>
    </row>
    <row r="84" spans="1:145" x14ac:dyDescent="0.3">
      <c r="A84" t="s">
        <v>833</v>
      </c>
      <c r="B84" t="s">
        <v>1743</v>
      </c>
      <c r="C84" t="str">
        <f>IF(VLOOKUP($A84,'0910'!$F$10:$L$433,1,FALSE)=VLOOKUP($A84,'2010'!$C$5:$K$611,1,FALSE),VLOOKUP($A84,'0910'!$F$10:$L$433,1,FALSE),FALSE)</f>
        <v>Dartford</v>
      </c>
      <c r="D84" t="str">
        <f>IF(VLOOKUP($A84,'1011'!$F$10:$L$433,1,FALSE)=VLOOKUP($A84,'2011'!$C$5:$K$611,1,FALSE),VLOOKUP($A84,'1011'!$F$10:$L$433,1,FALSE),FALSE)</f>
        <v>Dartford</v>
      </c>
      <c r="E84" t="str">
        <f>IF(VLOOKUP(A84,'1112'!$F$10:$L$408,1,FALSE)=VLOOKUP(A84,'2012'!$F$10:$M$460,1,FALSE),VLOOKUP(A84,'1112'!$F$10:$L$408,1,FALSE),FALSE)</f>
        <v>Dartford</v>
      </c>
      <c r="F84" t="str">
        <f>IF(VLOOKUP($A84,'1213'!$F$10:$L$408,1,FALSE)=VLOOKUP($A84,'2013'!$F$10:$M$460,1,FALSE),VLOOKUP($A84,'1213'!$F$10:$L$408,1,FALSE),FALSE)</f>
        <v>Dartford</v>
      </c>
      <c r="G84" t="str">
        <f>IF(VLOOKUP($A84,'1314'!$F$10:$L$408,1,FALSE)=VLOOKUP($A84,'2014'!$F$10:$M$460,1,FALSE),VLOOKUP($A84,'1314'!$F$10:$L$408,1,FALSE),FALSE)</f>
        <v>Dartford</v>
      </c>
      <c r="H84" t="str">
        <f>IF(VLOOKUP($A84,'1415'!$F$10:$L$408,1,FALSE)=VLOOKUP($A84,'2015'!$F$10:$M$460,1,FALSE),VLOOKUP($A84,'1415'!$F$10:$L$408,1,FALSE),FALSE)</f>
        <v>Dartford</v>
      </c>
      <c r="I84" t="str">
        <f>IF(VLOOKUP($A84,'1516'!$F$10:$L$408,1,FALSE)=VLOOKUP($A84,'2015'!$F$10:$M$460,1,FALSE),VLOOKUP($A84,'1516'!$F$10:$L$408,1,FALSE),FALSE)</f>
        <v>Dartford</v>
      </c>
      <c r="J84" t="str">
        <f>IF(VLOOKUP($A84,'1617'!$F$10:$L$408,1,FALSE)=VLOOKUP($A84,'2016'!$F$10:$M$460,1,FALSE),VLOOKUP($A84,'1617'!$F$10:$L$408,1,FALSE),FALSE)</f>
        <v>Dartford</v>
      </c>
      <c r="K84" t="str">
        <f>IF(VLOOKUP($A84,'1718'!$F$10:$M$408,1,FALSE)=VLOOKUP($A84,'2017'!$F$10:$M$460,1,FALSE),VLOOKUP($A84,'1718'!$F$10:$M$408,1,FALSE),FALSE)</f>
        <v>Dartford</v>
      </c>
      <c r="L84" t="str">
        <f>IF(VLOOKUP($A84,'1819'!$F$10:$M$408,1,FALSE)=VLOOKUP($A84,'2018'!$F$10:$M$460,1,FALSE),VLOOKUP($A84,'1819'!$F$10:$M$408,1,FALSE),FALSE)</f>
        <v>Dartford</v>
      </c>
      <c r="M84" t="str">
        <f>IF(VLOOKUP($A84,'1920'!$F$10:$M$408,1,FALSE)=VLOOKUP($A84,'2019'!$F$10:$M$464,1,FALSE),VLOOKUP($A84,'1920'!$F$10:$M$408,1,FALSE),FALSE)</f>
        <v>Dartford</v>
      </c>
      <c r="N84" t="str">
        <f>IF(VLOOKUP($A84,'20 21'!$F$10:$N$408,1,FALSE)=VLOOKUP($A84,'2020'!$F$10:$O$468,1,FALSE),VLOOKUP($A84,'20 21'!$F$10:$N$408,1,FALSE),FALSE)</f>
        <v>Dartford</v>
      </c>
      <c r="O84" t="str">
        <f>IF(VLOOKUP($A84,'21 22'!$F$10:$N$408,1,FALSE)=VLOOKUP($A84,'2021'!$F$10:$O$471,1,FALSE),VLOOKUP($A84,'21 22'!$F$10:$N$408,1,FALSE),FALSE)</f>
        <v>Dartford</v>
      </c>
      <c r="P84" t="str">
        <f>IF(VLOOKUP($A84,'22 23'!$F$10:$N$408,1,FALSE)=VLOOKUP($A84,'2022'!$F$10:$O$468,1,FALSE),VLOOKUP($A84,'22 23'!$F$10:$N$408,1,FALSE),FALSE)</f>
        <v>Dartford</v>
      </c>
      <c r="Q84" t="str">
        <f>IF(VLOOKUP($A84,'23 24'!$F$7:$N$408,1,FALSE)=VLOOKUP($A84,'2023'!$C$7:$O$468,1,FALSE),VLOOKUP($A84,'23 24'!$F$7:$N$408,1,FALSE),FALSE)</f>
        <v>Dartford</v>
      </c>
      <c r="S84" s="196">
        <f>IFERROR((VLOOKUP($A84,'0910'!$F$10:$L$433,4,FALSE)/VLOOKUP($A84,'2010'!$C$5:$K$611,9,FALSE))*1000,#N/A)</f>
        <v>7.1026206220915995</v>
      </c>
      <c r="T84" s="196">
        <f>IFERROR((VLOOKUP($A84,'1011'!$F$10:$L$433,4,FALSE)/VLOOKUP($A84,'2011'!$C$5:$K$611,9,FALSE))*1000,#N/A)</f>
        <v>3.3964095099466278</v>
      </c>
      <c r="U84" s="196">
        <f>IFERROR((VLOOKUP($A84,'1112'!$F$10:$L$408,4,FALSE)/VLOOKUP($A84,'2012'!$F$10:$M$460,8,FALSE))*1000,#N/A)</f>
        <v>6.4997592681752527</v>
      </c>
      <c r="V84" s="196">
        <f>IFERROR((VLOOKUP($A84,'1213'!$F$10:$L$408,4,FALSE)/VLOOKUP($A84,'2013'!$F$10:$M$460,8,FALSE))*1000,#N/A)</f>
        <v>10.960209673576363</v>
      </c>
      <c r="W84" s="196">
        <f>IFERROR((VLOOKUP($A84,'1314'!$F$10:$L$408,4,FALSE)/VLOOKUP($A84,'2014'!$F$10:$M$460,8,FALSE))*1000,#N/A)</f>
        <v>7.2821235611933286</v>
      </c>
      <c r="X84" s="196">
        <f>IFERROR((VLOOKUP($A84,'1415'!$F$10:$L$408,4,FALSE)/VLOOKUP($A84,'2015'!$F$10:$M$460,8,FALSE))*1000,#N/A)</f>
        <v>17.157431022490147</v>
      </c>
      <c r="Y84" s="196">
        <f>IFERROR((VLOOKUP($A84,'1516'!$F$10:$L$408,4,FALSE)/VLOOKUP($A84,'2016'!$F$10:$M$460,8,FALSE))*1000,#N/A)</f>
        <v>15.873015873015872</v>
      </c>
      <c r="Z84" s="196">
        <f>IFERROR((VLOOKUP($A84,'1617'!$F$10:$L$408,4,FALSE)/VLOOKUP($A84,'2017'!$F$10:$M$460,8,FALSE))*1000,#N/A)</f>
        <v>17.450850452838523</v>
      </c>
      <c r="AA84" s="196">
        <f>IFERROR((VLOOKUP($A84,'1718'!$F$10:$L$408,4,FALSE)/VLOOKUP($A84,'2018'!$F$10:$N$460,9,FALSE))*1000,#N/A)</f>
        <v>16.846652267818573</v>
      </c>
      <c r="AB84" s="196">
        <f>IFERROR((VLOOKUP($A84,'1819'!$F$10:$L$408,4,FALSE)/VLOOKUP($A84,'2018'!$F$10:$N$460,9,FALSE))*1000,#N/A)</f>
        <v>11.23110151187905</v>
      </c>
      <c r="AC84" s="196">
        <f>IFERROR((VLOOKUP($A84,'1920'!$F$10:$L$408,4,FALSE)/VLOOKUP($A84,'2019'!$F$10:$N$464,8,FALSE))*1000,#N/A)</f>
        <v>9.5119321904922938</v>
      </c>
      <c r="AD84" s="196">
        <f>IFERROR((VLOOKUP($A84,'20 21'!$F$10:$M$408,4,FALSE)/VLOOKUP($A84,'2020'!$F$10:$N$469,8,FALSE))*1000,#N/A)</f>
        <v>7.3888921728409658</v>
      </c>
      <c r="AE84" s="196">
        <f>IFERROR((VLOOKUP($A84,'21 22'!$F$10:$M$408,4,FALSE)/VLOOKUP($A84,'2021'!$F$10:$N$469,8,FALSE))*1000,#N/A)</f>
        <v>12.937960393147055</v>
      </c>
      <c r="AF84" s="196">
        <f>IFERROR((VLOOKUP($A84,'22 23'!$F$10:$M$408,4,FALSE)/VLOOKUP($A84,'2022'!$F$10:$N$469,8,FALSE))*1000,#N/A)</f>
        <v>13.206495945193042</v>
      </c>
      <c r="AG84" s="196">
        <f>IFERROR((VLOOKUP($A84,'23 24'!$F$7:$M$408,4,FALSE)/VLOOKUP($A84,'2023'!$C$7:$N$469,9,FALSE))*1000,#N/A)</f>
        <v>6.097684912294965</v>
      </c>
      <c r="AI84" s="196">
        <f>IFERROR((VLOOKUP($A84,'0910'!$F$10:$L$433,5,FALSE)/VLOOKUP($A84,'2010'!$C$5:$K$611,9,FALSE))*1000,#N/A)</f>
        <v>1.9593436198873377</v>
      </c>
      <c r="AJ84" s="196">
        <f>IFERROR((VLOOKUP($A84,'1011'!$F$10:$L$433,5,FALSE)/VLOOKUP($A84,'2011'!$C$5:$K$611,9,FALSE))*1000,#N/A)</f>
        <v>0.72780203784570596</v>
      </c>
      <c r="AK84" s="196">
        <f>IFERROR((VLOOKUP($A84,'1112'!$F$10:$L$408,5,FALSE)/VLOOKUP($A84,'2012'!$F$10:$M$460,8,FALSE))*1000,#N/A)</f>
        <v>1.203659123736158</v>
      </c>
      <c r="AL84" s="196">
        <f>IFERROR((VLOOKUP($A84,'1213'!$F$10:$L$408,5,FALSE)/VLOOKUP($A84,'2013'!$F$10:$M$460,8,FALSE))*1000,#N/A)</f>
        <v>0.95306171074577073</v>
      </c>
      <c r="AM84" s="196">
        <f>IFERROR((VLOOKUP($A84,'1314'!$F$10:$L$408,5,FALSE)/VLOOKUP($A84,'2014'!$F$10:$M$460,8,FALSE))*1000,#N/A)</f>
        <v>0.70472163495419315</v>
      </c>
      <c r="AN84" s="196">
        <f>IFERROR((VLOOKUP($A84,'1415'!$F$10:$L$408,5,FALSE)/VLOOKUP($A84,'2015'!$F$10:$M$460,8,FALSE))*1000,#N/A)</f>
        <v>2.7822861117551585</v>
      </c>
      <c r="AO84" s="196">
        <f>IFERROR((VLOOKUP($A84,'1516'!$F$10:$L$408,5,FALSE)/VLOOKUP($A84,'2016'!$F$10:$M$460,8,FALSE))*1000,#N/A)</f>
        <v>3.8548752834467122</v>
      </c>
      <c r="AP84" s="196">
        <f>IFERROR((VLOOKUP($A84,'1617'!$F$10:$L$408,5,FALSE)/VLOOKUP($A84,'2017'!$F$10:$M$460,8,FALSE))*1000,#N/A)</f>
        <v>2.8716589352772255</v>
      </c>
      <c r="AQ84" s="196">
        <f>IFERROR((VLOOKUP($A84,'1718'!$F$10:$L$408,5,FALSE)/VLOOKUP($A84,'2018'!$F$10:$N$460,9,FALSE))*1000,#N/A)</f>
        <v>2.1598272138228944</v>
      </c>
      <c r="AR84" s="196">
        <f>IFERROR((VLOOKUP($A84,'1819'!$F$10:$L$408,5,FALSE)/VLOOKUP($A84,'2018'!$F$10:$N$460,9,FALSE))*1000,#N/A)</f>
        <v>3.0237580993520519</v>
      </c>
      <c r="AS84" s="196">
        <f>IFERROR((VLOOKUP($A84,'1920'!$F$10:$L$408,5,FALSE)/VLOOKUP($A84,'2019'!$F$10:$N$464,8,FALSE))*1000,#N/A)</f>
        <v>3.3820203343972608</v>
      </c>
      <c r="AT84" s="196">
        <f>IFERROR((VLOOKUP($A84,'20 21'!$F$10:$L$408,5,FALSE)/VLOOKUP($A84,'2020'!$F$10:$N$469,8,FALSE))*1000,#N/A)</f>
        <v>0.84444481975325325</v>
      </c>
      <c r="AU84" s="196">
        <f>IFERROR((VLOOKUP($A84,'21 22'!$F$10:$L$408,5,FALSE)/VLOOKUP($A84,'2021'!$F$10:$N$469,8,FALSE))*1000,#N/A)</f>
        <v>2.086767805346299</v>
      </c>
      <c r="AV84" s="196">
        <f>IFERROR((VLOOKUP($A84,'22 23'!$F$10:$L$408,5,FALSE)/VLOOKUP($A84,'2022'!$F$10:$N$469,8,FALSE))*1000,#N/A)</f>
        <v>2.8889209880109776</v>
      </c>
      <c r="AW84" s="196">
        <f>IFERROR((VLOOKUP($A84,'23 24'!$F$7:$M$408,5,FALSE)/VLOOKUP($A84,'2023'!$C$7:$N$469,9,FALSE))*1000,#N/A)</f>
        <v>3.0488424561474825</v>
      </c>
      <c r="AY84" s="196">
        <f>IFERROR((VLOOKUP($A84,'0910'!$F$10:$L$433,6,FALSE)/VLOOKUP($A84,'2010'!$C$5:$K$611,9,FALSE))*1000,#N/A)</f>
        <v>0</v>
      </c>
      <c r="AZ84" s="196">
        <f>IFERROR((VLOOKUP($A84,'1011'!$F$10:$L$433,6,FALSE)/VLOOKUP($A84,'2011'!$C$5:$K$611,9,FALSE))*1000,#N/A)</f>
        <v>0</v>
      </c>
      <c r="BA84" s="196">
        <f>IFERROR((VLOOKUP($A84,'1112'!$F$10:$L$408,6,FALSE)/VLOOKUP($A84,'2012'!$F$10:$M$460,8,FALSE))*1000,#N/A)</f>
        <v>0</v>
      </c>
      <c r="BB84" s="196">
        <f>IFERROR((VLOOKUP($A84,'1213'!$F$10:$L$408,6,FALSE)/VLOOKUP($A84,'2013'!$F$10:$M$460,8,FALSE))*1000,#N/A)</f>
        <v>0</v>
      </c>
      <c r="BC84" s="196">
        <f>IFERROR((VLOOKUP($A84,'1314'!$F$10:$L$408,6,FALSE)/VLOOKUP($A84,'2014'!$F$10:$M$460,8,FALSE))*1000,#N/A)</f>
        <v>0</v>
      </c>
      <c r="BD84" s="196">
        <f>IFERROR((VLOOKUP($A84,'1415'!$F$10:$L$408,6,FALSE)/VLOOKUP($A84,'2015'!$F$10:$M$460,8,FALSE))*1000,#N/A)</f>
        <v>0</v>
      </c>
      <c r="BE84" s="196">
        <f>IFERROR((VLOOKUP($A84,'1516'!$F$10:$L$408,6,FALSE)/VLOOKUP($A84,'2016'!$F$10:$M$460,8,FALSE))*1000,#N/A)</f>
        <v>0</v>
      </c>
      <c r="BF84" s="196">
        <f>IFERROR((VLOOKUP($A84,'1617'!$F$10:$L$408,6,FALSE)/VLOOKUP($A84,'2017'!$F$10:$M$460,8,FALSE))*1000,#N/A)</f>
        <v>0.66269052352551361</v>
      </c>
      <c r="BG84" s="196">
        <f>IFERROR((VLOOKUP($A84,'1718'!$F$10:$L$408,6,FALSE)/VLOOKUP($A84,'2018'!$F$10:$N$460,9,FALSE))*1000,#N/A)</f>
        <v>0.43196544276457882</v>
      </c>
      <c r="BH84" s="196">
        <f>IFERROR((VLOOKUP($A84,'1819'!$F$10:$L$408,6,FALSE)/VLOOKUP($A84,'2018'!$F$10:$N$460,9,FALSE))*1000,#N/A)</f>
        <v>0.64794816414686829</v>
      </c>
      <c r="BI84" s="196">
        <f>IFERROR((VLOOKUP($A84,'1920'!$F$10:$L$408,6,FALSE)/VLOOKUP($A84,'2019'!$F$10:$N$464,8,FALSE))*1000,#N/A)</f>
        <v>0</v>
      </c>
      <c r="BJ84" s="196">
        <f>IFERROR((VLOOKUP($A84,'20 21'!$F$10:$L$408,6,FALSE)/VLOOKUP($A84,'2020'!$F$10:$N$469,8,FALSE))*1000,#N/A)</f>
        <v>0.21111120493831331</v>
      </c>
      <c r="BK84" s="196">
        <f>IFERROR((VLOOKUP($A84,'21 22'!$F$10:$L$408,6,FALSE)/VLOOKUP($A84,'2021'!$F$10:$N$469,8,FALSE))*1000,#N/A)</f>
        <v>0</v>
      </c>
      <c r="BL84" s="196">
        <f>IFERROR((VLOOKUP($A84,'22 23'!$F$10:$L$408,6,FALSE)/VLOOKUP($A84,'2022'!$F$10:$N$469,8,FALSE))*1000,#N/A)</f>
        <v>0</v>
      </c>
      <c r="BM84" s="196">
        <f>IFERROR((VLOOKUP($A84,'23 24'!$F$7:$M$408,6,FALSE)/VLOOKUP($A84,'2023'!$C$7:$N$469,9,FALSE))*1000,#N/A)</f>
        <v>0</v>
      </c>
      <c r="BO84" s="196">
        <f>IFERROR((VLOOKUP($A84,'0910'!$F$10:$L$433,7,FALSE)/VLOOKUP($A84,'2010'!$C$5:$K$611,9,FALSE))*1000,#N/A)</f>
        <v>9.0619642419789379</v>
      </c>
      <c r="BP84" s="196">
        <f>IFERROR((VLOOKUP($A84,'1011'!$F$10:$L$433,7,FALSE)/VLOOKUP($A84,'2011'!$C$5:$K$611,9,FALSE))*1000,#N/A)</f>
        <v>4.124211547792334</v>
      </c>
      <c r="BQ84" s="196">
        <f>IFERROR((VLOOKUP($A84,'1112'!$F$10:$L$408,7,FALSE)/VLOOKUP($A84,'2012'!$F$10:$M$460,8,FALSE))*1000,#N/A)</f>
        <v>7.9441502166586426</v>
      </c>
      <c r="BR84" s="196">
        <f>IFERROR((VLOOKUP($A84,'1213'!$F$10:$L$408,7,FALSE)/VLOOKUP($A84,'2013'!$F$10:$M$460,8,FALSE))*1000,#N/A)</f>
        <v>11.913271384322135</v>
      </c>
      <c r="BS84" s="196">
        <f>IFERROR((VLOOKUP($A84,'1314'!$F$10:$L$408,7,FALSE)/VLOOKUP($A84,'2014'!$F$10:$M$460,8,FALSE))*1000,#N/A)</f>
        <v>7.9868451961475211</v>
      </c>
      <c r="BT84" s="196">
        <f>IFERROR((VLOOKUP($A84,'1415'!$F$10:$L$408,7,FALSE)/VLOOKUP($A84,'2015'!$F$10:$M$460,8,FALSE))*1000,#N/A)</f>
        <v>19.939717134245306</v>
      </c>
      <c r="BU84" s="196">
        <f>IFERROR((VLOOKUP($A84,'1516'!$F$10:$L$408,7,FALSE)/VLOOKUP($A84,'2016'!$F$10:$M$460,8,FALSE))*1000,#N/A)</f>
        <v>19.727891156462583</v>
      </c>
      <c r="BV84" s="196">
        <f>IFERROR((VLOOKUP($A84,'1617'!$F$10:$L$408,7,FALSE)/VLOOKUP($A84,'2017'!$F$10:$M$460,8,FALSE))*1000,#N/A)</f>
        <v>20.764303070466092</v>
      </c>
      <c r="BW84" s="196">
        <f>IFERROR((VLOOKUP($A84,'1718'!$F$10:$L$408,7,FALSE)/VLOOKUP($A84,'2018'!$F$10:$N$460,9,FALSE))*1000,#N/A)</f>
        <v>19.222462203023756</v>
      </c>
      <c r="BX84" s="196">
        <f>IFERROR((VLOOKUP($A84,'1819'!$F$10:$L$408,7,FALSE)/VLOOKUP($A84,'2018'!$F$10:$N$460,9,FALSE))*1000,#N/A)</f>
        <v>14.902807775377969</v>
      </c>
      <c r="BY84" s="196">
        <f>IFERROR((VLOOKUP($A84,'1920'!$F$10:$L$408,7,FALSE)/VLOOKUP($A84,'2019'!$F$10:$N$464,8,FALSE))*1000,#N/A)</f>
        <v>12.893952524889556</v>
      </c>
      <c r="BZ84" s="196">
        <f>IFERROR((VLOOKUP($A84,'20 21'!$F$10:$L$408,7,FALSE)/VLOOKUP($A84,'2020'!$F$10:$N$469,8,FALSE))*1000,#N/A)</f>
        <v>8.4444481975325321</v>
      </c>
      <c r="CA84" s="196">
        <f>IFERROR((VLOOKUP($A84,'21 22'!$F$10:$L$408,7,FALSE)/VLOOKUP($A84,'2021'!$F$10:$N$469,8,FALSE))*1000,#N/A)</f>
        <v>15.024728198493353</v>
      </c>
      <c r="CB84" s="196">
        <f>IFERROR((VLOOKUP($A84,'22 23'!$F$10:$L$408,7,FALSE)/VLOOKUP($A84,'2022'!$F$10:$N$469,8,FALSE))*1000,#N/A)</f>
        <v>16.095416933204017</v>
      </c>
      <c r="CC84" s="196">
        <f>IFERROR((VLOOKUP($A84,'23 24'!$F$7:$M$408,7,FALSE)/VLOOKUP($A84,'2023'!$C$7:$N$469,9,FALSE))*1000,#N/A)</f>
        <v>9.1465273684424488</v>
      </c>
      <c r="CE84" s="198">
        <f>IFERROR((VLOOKUP($A84,'0910'!$F$10:$S$433,9,FALSE)/VLOOKUP($A84,'2010'!$C$5:$K$611,9,FALSE))*1000,#N/A)</f>
        <v>4.8983590497183442</v>
      </c>
      <c r="CF84" s="198">
        <f>IFERROR((VLOOKUP($A84,'1011'!$F$10:$S$433,10,FALSE)/VLOOKUP($A84,'2011'!$C$5:$K$611,9,FALSE))*1000,#N/A)</f>
        <v>4.6094129063561375</v>
      </c>
      <c r="CG84" s="198">
        <f>IFERROR((VLOOKUP($A84,'1112'!$F$10:$S$408,9,FALSE)/VLOOKUP($A84,'2012'!$F$10:$M$460,8,FALSE))*1000,#N/A)</f>
        <v>7.9441502166586426</v>
      </c>
      <c r="CH84" s="198">
        <f>IFERROR((VLOOKUP($A84,'1213'!$F$10:$S$408,9,FALSE)/VLOOKUP($A84,'2013'!$F$10:$M$460,8,FALSE))*1000,#N/A)</f>
        <v>6.4331665475339523</v>
      </c>
      <c r="CI84" s="198">
        <f>IFERROR((VLOOKUP($A84,'1314'!$F$10:$S$408,9,FALSE)/VLOOKUP($A84,'2014'!$F$10:$M$460,8,FALSE))*1000,#N/A)</f>
        <v>9.6311956777073053</v>
      </c>
      <c r="CJ84" s="198">
        <f>IFERROR((VLOOKUP($A84,'1415'!$F$10:$S$408,9,FALSE)/VLOOKUP($A84,'2015'!$F$10:$M$460,8,FALSE))*1000,#N/A)</f>
        <v>10.201715743102248</v>
      </c>
      <c r="CK84" s="198">
        <f>IFERROR((VLOOKUP($A84,'1516'!$F$10:$S$408,9,FALSE)/VLOOKUP($A84,'2016'!$F$10:$M$460,8,FALSE))*1000,#N/A)</f>
        <v>15.873015873015872</v>
      </c>
      <c r="CL84" s="198">
        <f>IFERROR((VLOOKUP($A84,'1617'!$F$10:$S$408,9,FALSE)/VLOOKUP($A84,'2017'!$F$10:$M$460,8,FALSE))*1000,#N/A)</f>
        <v>17.450850452838523</v>
      </c>
      <c r="CM84" s="198">
        <f>IFERROR((VLOOKUP($A84,'1718'!$F$10:$S$408,9,FALSE)/VLOOKUP($A84,'2018'!$F$10:$N$460,9,FALSE))*1000,#N/A)</f>
        <v>16.198704103671709</v>
      </c>
      <c r="CN84" s="198">
        <f>IFERROR((VLOOKUP($A84,'1819'!$F$10:$S$408,9,FALSE)/VLOOKUP($A84,'2018'!$F$10:$N$460,9,FALSE))*1000,#N/A)</f>
        <v>17.278617710583156</v>
      </c>
      <c r="CO84" s="198">
        <f>IFERROR((VLOOKUP($A84,'1920'!$F$10:$S$408,9,FALSE)/VLOOKUP($A84,'2019'!$F$10:$N$464,8,FALSE))*1000,#N/A)</f>
        <v>17.121477942886134</v>
      </c>
      <c r="CP84" s="198">
        <f>IFERROR((VLOOKUP($A84,'20 21'!$F$10:$S$408,9,FALSE)/VLOOKUP($A84,'2020'!$F$10:$N$469,8,FALSE))*1000,#N/A)</f>
        <v>5.7000025333344588</v>
      </c>
      <c r="CQ84" s="198">
        <f>IFERROR((VLOOKUP($A84,'21 22'!$F$10:$S$408,9,FALSE)/VLOOKUP($A84,'2021'!$F$10:$N$469,8,FALSE))*1000,#N/A)</f>
        <v>5.8429498549696373</v>
      </c>
      <c r="CR84" s="198">
        <f>IFERROR((VLOOKUP($A84,'22 23'!$F$10:$S$408,9,FALSE)/VLOOKUP($A84,'2022'!$F$10:$N$469,8,FALSE))*1000,#N/A)</f>
        <v>11.349332452900269</v>
      </c>
      <c r="CS84" s="196">
        <f>IFERROR((VLOOKUP($A84,'23 24'!$F$7:$S$408,9,FALSE)/VLOOKUP($A84,'2023'!$C$7:$N$469,9,FALSE))*1000,#N/A)</f>
        <v>9.756295859671944</v>
      </c>
      <c r="CU84" s="198">
        <f>IFERROR((VLOOKUP($A84,'0910'!$F$10:$S$433,10,FALSE)/VLOOKUP($A84,'2010'!$C$5:$K$611,9,FALSE))*1000,#N/A)</f>
        <v>1.7144256674014204</v>
      </c>
      <c r="CV84" s="198">
        <f>IFERROR((VLOOKUP($A84,'1011'!$F$10:$S$433,11,FALSE)/VLOOKUP($A84,'2011'!$C$5:$K$611,9,FALSE))*1000,#N/A)</f>
        <v>1.9408054342552159</v>
      </c>
      <c r="CW84" s="198">
        <f>IFERROR((VLOOKUP($A84,'1112'!$F$10:$S$408,10,FALSE)/VLOOKUP($A84,'2012'!$F$10:$M$460,8,FALSE))*1000,#N/A)</f>
        <v>0.24073182474723157</v>
      </c>
      <c r="CX84" s="198">
        <f>IFERROR((VLOOKUP($A84,'1213'!$F$10:$S$408,10,FALSE)/VLOOKUP($A84,'2013'!$F$10:$M$460,8,FALSE))*1000,#N/A)</f>
        <v>1.6678579938050988</v>
      </c>
      <c r="CY84" s="198">
        <f>IFERROR((VLOOKUP($A84,'1314'!$F$10:$S$408,10,FALSE)/VLOOKUP($A84,'2014'!$F$10:$M$460,8,FALSE))*1000,#N/A)</f>
        <v>0.70472163495419315</v>
      </c>
      <c r="CZ84" s="198">
        <f>IFERROR((VLOOKUP($A84,'1415'!$F$10:$S$408,10,FALSE)/VLOOKUP($A84,'2015'!$F$10:$M$460,8,FALSE))*1000,#N/A)</f>
        <v>0.69557152793878962</v>
      </c>
      <c r="DA84" s="198">
        <f>IFERROR((VLOOKUP($A84,'1516'!$F$10:$S$408,10,FALSE)/VLOOKUP($A84,'2016'!$F$10:$M$460,8,FALSE))*1000,#N/A)</f>
        <v>1.3605442176870748</v>
      </c>
      <c r="DB84" s="198">
        <f>IFERROR((VLOOKUP($A84,'1617'!$F$10:$S$408,10,FALSE)/VLOOKUP($A84,'2017'!$F$10:$M$460,8,FALSE))*1000,#N/A)</f>
        <v>4.4179368235034246</v>
      </c>
      <c r="DC84" s="198">
        <f>IFERROR((VLOOKUP($A84,'1718'!$F$10:$S$408,10,FALSE)/VLOOKUP($A84,'2018'!$F$10:$N$460,9,FALSE))*1000,#N/A)</f>
        <v>3.8876889848812093</v>
      </c>
      <c r="DD84" s="198">
        <f>IFERROR((VLOOKUP($A84,'1819'!$F$10:$S$408,10,FALSE)/VLOOKUP($A84,'2018'!$F$10:$N$460,9,FALSE))*1000,#N/A)</f>
        <v>4.1036717062634986</v>
      </c>
      <c r="DE84" s="198">
        <f>IFERROR((VLOOKUP($A84,'1920'!$F$10:$S$408,10,FALSE)/VLOOKUP($A84,'2019'!$F$10:$N$464,8,FALSE))*1000,#N/A)</f>
        <v>3.804772876196918</v>
      </c>
      <c r="DF84" s="198">
        <f>IFERROR((VLOOKUP($A84,'20 21'!$F$10:$S$408,10,FALSE)/VLOOKUP($A84,'2020'!$F$10:$N$469,8,FALSE))*1000,#N/A)</f>
        <v>4.4333353037045793</v>
      </c>
      <c r="DG84" s="198">
        <f>IFERROR((VLOOKUP($A84,'21 22'!$F$10:$S$408,10,FALSE)/VLOOKUP($A84,'2021'!$F$10:$N$469,8,FALSE))*1000,#N/A)</f>
        <v>2.2954445858809289</v>
      </c>
      <c r="DH84" s="198">
        <f>IFERROR((VLOOKUP($A84,'22 23'!$F$10:$S$408,10,FALSE)/VLOOKUP($A84,'2022'!$F$10:$N$469,8,FALSE))*1000,#N/A)</f>
        <v>1.8571634922927713</v>
      </c>
      <c r="DI84" s="196">
        <f>IFERROR((VLOOKUP($A84,'23 24'!$F$7:$S$408,10,FALSE)/VLOOKUP($A84,'2023'!$C$7:$N$469,9,FALSE))*1000,#N/A)</f>
        <v>4.4716356023496413</v>
      </c>
      <c r="DK84" s="198">
        <f>IFERROR((VLOOKUP($A84,'0910'!$F$10:$S$433,11,FALSE)/VLOOKUP($A84,'2010'!$C$5:$K$611,9,FALSE))*1000,#N/A)</f>
        <v>0</v>
      </c>
      <c r="DL84" s="198">
        <f>IFERROR((VLOOKUP($A84,'1011'!$F$10:$S$433,12,FALSE)/VLOOKUP($A84,'2011'!$C$5:$K$611,9,FALSE))*1000,#N/A)</f>
        <v>0</v>
      </c>
      <c r="DM84" s="198">
        <f>IFERROR((VLOOKUP($A84,'1112'!$F$10:$S$408,11,FALSE)/VLOOKUP($A84,'2012'!$F$10:$M$460,8,FALSE))*1000,#N/A)</f>
        <v>0</v>
      </c>
      <c r="DN84" s="198">
        <f>IFERROR((VLOOKUP($A84,'1213'!$F$10:$S$408,11,FALSE)/VLOOKUP($A84,'2013'!$F$10:$M$460,8,FALSE))*1000,#N/A)</f>
        <v>0</v>
      </c>
      <c r="DO84" s="198">
        <f>IFERROR((VLOOKUP($A84,'1314'!$F$10:$S$408,11,FALSE)/VLOOKUP($A84,'2014'!$F$10:$M$460,8,FALSE))*1000,#N/A)</f>
        <v>0</v>
      </c>
      <c r="DP84" s="198">
        <f>IFERROR((VLOOKUP($A84,'1415'!$F$10:$S$408,11,FALSE)/VLOOKUP($A84,'2015'!$F$10:$M$460,8,FALSE))*1000,#N/A)</f>
        <v>0</v>
      </c>
      <c r="DQ84" s="198">
        <f>IFERROR((VLOOKUP($A84,'1516'!$F$10:$S$408,11,FALSE)/VLOOKUP($A84,'2016'!$F$10:$M$460,8,FALSE))*1000,#N/A)</f>
        <v>0</v>
      </c>
      <c r="DR84" s="198">
        <f>IFERROR((VLOOKUP($A84,'1617'!$F$10:$S$408,11,FALSE)/VLOOKUP($A84,'2017'!$F$10:$M$460,8,FALSE))*1000,#N/A)</f>
        <v>0</v>
      </c>
      <c r="DS84" s="198">
        <f>IFERROR((VLOOKUP($A84,'1718'!$F$10:$S$408,11,FALSE)/VLOOKUP($A84,'2018'!$F$10:$N$460,9,FALSE))*1000,#N/A)</f>
        <v>0</v>
      </c>
      <c r="DT84" s="198">
        <f>IFERROR((VLOOKUP($A84,'1819'!$F$10:$S$408,11,FALSE)/VLOOKUP($A84,'2018'!$F$10:$N$460,9,FALSE))*1000,#N/A)</f>
        <v>0.64794816414686829</v>
      </c>
      <c r="DU84" s="198">
        <f>IFERROR((VLOOKUP($A84,'1920'!$F$10:$S$408,11,FALSE)/VLOOKUP($A84,'2019'!$F$10:$N$464,8,FALSE))*1000,#N/A)</f>
        <v>0.4227525417996576</v>
      </c>
      <c r="DV84" s="198">
        <f>IFERROR((VLOOKUP($A84,'20 21'!$F$10:$S$408,11,FALSE)/VLOOKUP($A84,'2020'!$F$10:$N$469,8,FALSE))*1000,#N/A)</f>
        <v>0</v>
      </c>
      <c r="DW84" s="198">
        <f>IFERROR((VLOOKUP($A84,'21 22'!$F$10:$S$408,11,FALSE)/VLOOKUP($A84,'2021'!$F$10:$N$469,8,FALSE))*1000,#N/A)</f>
        <v>0</v>
      </c>
      <c r="DX84" s="198">
        <f>IFERROR((VLOOKUP($A84,'22 23'!$F$10:$S$408,11,FALSE)/VLOOKUP($A84,'2022'!$F$10:$N$469,8,FALSE))*1000,#N/A)</f>
        <v>0.20635149914364129</v>
      </c>
      <c r="DY84" s="196">
        <f>IFERROR((VLOOKUP($A84,'23 24'!$F$7:$S$408,11,FALSE)/VLOOKUP($A84,'2023'!$C$7:$N$469,9,FALSE))*1000,#N/A)</f>
        <v>0</v>
      </c>
      <c r="EA84" s="198">
        <f>IFERROR((VLOOKUP($A84,'0910'!$F$10:$S$433,12,FALSE)/VLOOKUP($A84,'2010'!$C$5:$K$611,9,FALSE))*1000,#N/A)</f>
        <v>6.6127847171197649</v>
      </c>
      <c r="EB84" s="198">
        <f>IFERROR((VLOOKUP($A84,'1011'!$F$10:$S$433,13,FALSE)/VLOOKUP($A84,'2011'!$C$5:$K$611,9,FALSE))*1000,#N/A)</f>
        <v>6.5502183406113534</v>
      </c>
      <c r="EC84" s="198">
        <f>IFERROR((VLOOKUP($A84,'1112'!$F$10:$S$408,12,FALSE)/VLOOKUP($A84,'2012'!$F$10:$M$460,8,FALSE))*1000,#N/A)</f>
        <v>8.1848820414058743</v>
      </c>
      <c r="ED84" s="198">
        <f>IFERROR((VLOOKUP($A84,'1213'!$F$10:$S$408,12,FALSE)/VLOOKUP($A84,'2013'!$F$10:$M$460,8,FALSE))*1000,#N/A)</f>
        <v>8.1010245413390525</v>
      </c>
      <c r="EE84" s="198">
        <f>IFERROR((VLOOKUP($A84,'1314'!$F$10:$S$408,12,FALSE)/VLOOKUP($A84,'2014'!$F$10:$M$460,8,FALSE))*1000,#N/A)</f>
        <v>10.335917312661499</v>
      </c>
      <c r="EF84" s="198">
        <f>IFERROR((VLOOKUP($A84,'1415'!$F$10:$S$408,12,FALSE)/VLOOKUP($A84,'2015'!$F$10:$M$460,8,FALSE))*1000,#N/A)</f>
        <v>10.897287271041039</v>
      </c>
      <c r="EG84" s="198">
        <f>IFERROR((VLOOKUP($A84,'1516'!$F$10:$S$408,12,FALSE)/VLOOKUP($A84,'2016'!$F$10:$M$460,8,FALSE))*1000,#N/A)</f>
        <v>17.006802721088437</v>
      </c>
      <c r="EH84" s="198">
        <f>IFERROR((VLOOKUP($A84,'1617'!$F$10:$S$408,12,FALSE)/VLOOKUP($A84,'2017'!$F$10:$M$460,8,FALSE))*1000,#N/A)</f>
        <v>21.868787276341951</v>
      </c>
      <c r="EI84" s="198">
        <f>IFERROR((VLOOKUP($A84,'1718'!$F$10:$S$408,12,FALSE)/VLOOKUP($A84,'2018'!$F$10:$N$460,9,FALSE))*1000,#N/A)</f>
        <v>20.086393088552917</v>
      </c>
      <c r="EJ84" s="198">
        <f>IFERROR((VLOOKUP($A84,'1819'!$F$10:$S$408,12,FALSE)/VLOOKUP($A84,'2018'!$F$10:$N$460,9,FALSE))*1000,#N/A)</f>
        <v>22.030237580993521</v>
      </c>
      <c r="EK84" s="198">
        <f>IFERROR((VLOOKUP($A84,'1920'!$F$10:$S$408,12,FALSE)/VLOOKUP($A84,'2019'!$F$10:$N$464,8,FALSE))*1000,#N/A)</f>
        <v>21.349003360882708</v>
      </c>
      <c r="EL84" s="198">
        <f>IFERROR((VLOOKUP($A84,'20 21'!$F$10:$S$408,12,FALSE)/VLOOKUP($A84,'2020'!$F$10:$N$469,8,FALSE))*1000,#N/A)</f>
        <v>9.9222266321007258</v>
      </c>
      <c r="EM84" s="198">
        <f>IFERROR((VLOOKUP($A84,'21 22'!$F$10:$S$408,12,FALSE)/VLOOKUP($A84,'2021'!$F$10:$N$469,8,FALSE))*1000,#N/A)</f>
        <v>8.3470712213851961</v>
      </c>
      <c r="EN84" s="198">
        <f>IFERROR((VLOOKUP($A84,'22 23'!$F$10:$S$408,12,FALSE)/VLOOKUP($A84,'2022'!$F$10:$N$469,8,FALSE))*1000,#N/A)</f>
        <v>13.619198943480324</v>
      </c>
      <c r="EO84" s="196">
        <f>IFERROR((VLOOKUP($A84,'23 24'!$F$7:$S$408,12,FALSE)/VLOOKUP($A84,'2023'!$C$7:$N$469,9,FALSE))*1000,#N/A)</f>
        <v>14.227931462021585</v>
      </c>
    </row>
    <row r="85" spans="1:145" x14ac:dyDescent="0.3">
      <c r="A85" t="s">
        <v>1018</v>
      </c>
      <c r="B85" t="s">
        <v>1742</v>
      </c>
      <c r="C85" t="str">
        <f>IF(VLOOKUP($A85,'0910'!$F$10:$L$433,1,FALSE)=VLOOKUP($A85,'2010'!$C$5:$K$611,1,FALSE),VLOOKUP($A85,'0910'!$F$10:$L$433,1,FALSE),FALSE)</f>
        <v>Daventry</v>
      </c>
      <c r="D85" t="str">
        <f>IF(VLOOKUP($A85,'1011'!$F$10:$L$433,1,FALSE)=VLOOKUP($A85,'2011'!$C$5:$K$611,1,FALSE),VLOOKUP($A85,'1011'!$F$10:$L$433,1,FALSE),FALSE)</f>
        <v>Daventry</v>
      </c>
      <c r="E85" t="str">
        <f>IF(VLOOKUP(A85,'1112'!$F$10:$L$408,1,FALSE)=VLOOKUP(A85,'2012'!$F$10:$M$460,1,FALSE),VLOOKUP(A85,'1112'!$F$10:$L$408,1,FALSE),FALSE)</f>
        <v>Daventry</v>
      </c>
      <c r="F85" t="str">
        <f>IF(VLOOKUP($A85,'1213'!$F$10:$L$408,1,FALSE)=VLOOKUP($A85,'2013'!$F$10:$M$460,1,FALSE),VLOOKUP($A85,'1213'!$F$10:$L$408,1,FALSE),FALSE)</f>
        <v>Daventry</v>
      </c>
      <c r="G85" t="str">
        <f>IF(VLOOKUP($A85,'1314'!$F$10:$L$408,1,FALSE)=VLOOKUP($A85,'2014'!$F$10:$M$460,1,FALSE),VLOOKUP($A85,'1314'!$F$10:$L$408,1,FALSE),FALSE)</f>
        <v>Daventry</v>
      </c>
      <c r="H85" t="str">
        <f>IF(VLOOKUP($A85,'1415'!$F$10:$L$408,1,FALSE)=VLOOKUP($A85,'2015'!$F$10:$M$460,1,FALSE),VLOOKUP($A85,'1415'!$F$10:$L$408,1,FALSE),FALSE)</f>
        <v>Daventry</v>
      </c>
      <c r="I85" t="str">
        <f>IF(VLOOKUP($A85,'1516'!$F$10:$L$408,1,FALSE)=VLOOKUP($A85,'2015'!$F$10:$M$460,1,FALSE),VLOOKUP($A85,'1516'!$F$10:$L$408,1,FALSE),FALSE)</f>
        <v>Daventry</v>
      </c>
      <c r="J85" t="str">
        <f>IF(VLOOKUP($A85,'1617'!$F$10:$L$408,1,FALSE)=VLOOKUP($A85,'2016'!$F$10:$M$460,1,FALSE),VLOOKUP($A85,'1617'!$F$10:$L$408,1,FALSE),FALSE)</f>
        <v>Daventry</v>
      </c>
      <c r="K85" t="str">
        <f>IF(VLOOKUP($A85,'1718'!$F$10:$M$408,1,FALSE)=VLOOKUP($A85,'2017'!$F$10:$M$460,1,FALSE),VLOOKUP($A85,'1718'!$F$10:$M$408,1,FALSE),FALSE)</f>
        <v>Daventry</v>
      </c>
      <c r="L85" t="str">
        <f>IF(VLOOKUP($A85,'1819'!$F$10:$M$408,1,FALSE)=VLOOKUP($A85,'2018'!$F$10:$M$460,1,FALSE),VLOOKUP($A85,'1819'!$F$10:$M$408,1,FALSE),FALSE)</f>
        <v>Daventry</v>
      </c>
      <c r="M85" t="str">
        <f>IF(VLOOKUP($A85,'1920'!$F$10:$M$408,1,FALSE)=VLOOKUP($A85,'2019'!$F$10:$M$464,1,FALSE),VLOOKUP($A85,'1920'!$F$10:$M$408,1,FALSE),FALSE)</f>
        <v>Daventry</v>
      </c>
      <c r="N85" t="str">
        <f>IF(VLOOKUP($A85,'20 21'!$F$10:$N$408,1,FALSE)=VLOOKUP($A85,'2020'!$F$10:$O$468,1,FALSE),VLOOKUP($A85,'20 21'!$F$10:$N$408,1,FALSE),FALSE)</f>
        <v>Daventry</v>
      </c>
      <c r="O85" t="e">
        <f>IF(VLOOKUP($A85,'21 22'!$F$10:$N$408,1,FALSE)=VLOOKUP($A85,'2021'!$F$10:$O$471,1,FALSE),VLOOKUP($A85,'21 22'!$F$10:$N$408,1,FALSE),FALSE)</f>
        <v>#N/A</v>
      </c>
      <c r="P85" t="e">
        <f>IF(VLOOKUP($A85,'22 23'!$F$10:$N$408,1,FALSE)=VLOOKUP($A85,'2022'!$F$10:$O$468,1,FALSE),VLOOKUP($A85,'22 23'!$F$10:$N$408,1,FALSE),FALSE)</f>
        <v>#N/A</v>
      </c>
      <c r="Q85" t="e">
        <f>IF(VLOOKUP($A85,'23 24'!$F$7:$N$408,1,FALSE)=VLOOKUP($A85,'2023'!$C$7:$O$468,1,FALSE),VLOOKUP($A85,'23 24'!$F$7:$N$408,1,FALSE),FALSE)</f>
        <v>#N/A</v>
      </c>
      <c r="S85" s="196">
        <f>IFERROR((VLOOKUP($A85,'0910'!$F$10:$L$433,4,FALSE)/VLOOKUP($A85,'2010'!$C$5:$K$611,9,FALSE))*1000,#N/A)</f>
        <v>2.4630541871921183</v>
      </c>
      <c r="T85" s="196">
        <f>IFERROR((VLOOKUP($A85,'1011'!$F$10:$L$433,4,FALSE)/VLOOKUP($A85,'2011'!$C$5:$K$611,9,FALSE))*1000,#N/A)</f>
        <v>3.3721643163703248</v>
      </c>
      <c r="U85" s="196">
        <f>IFERROR((VLOOKUP($A85,'1112'!$F$10:$L$408,4,FALSE)/VLOOKUP($A85,'2012'!$F$10:$M$460,8,FALSE))*1000,#N/A)</f>
        <v>1.8315018315018314</v>
      </c>
      <c r="V85" s="196">
        <f>IFERROR((VLOOKUP($A85,'1213'!$F$10:$L$408,4,FALSE)/VLOOKUP($A85,'2013'!$F$10:$M$460,8,FALSE))*1000,#N/A)</f>
        <v>1.8248175182481752</v>
      </c>
      <c r="W85" s="196">
        <f>IFERROR((VLOOKUP($A85,'1314'!$F$10:$L$408,4,FALSE)/VLOOKUP($A85,'2014'!$F$10:$M$460,8,FALSE))*1000,#N/A)</f>
        <v>8.1546360616128055</v>
      </c>
      <c r="X85" s="196">
        <f>IFERROR((VLOOKUP($A85,'1415'!$F$10:$L$408,4,FALSE)/VLOOKUP($A85,'2015'!$F$10:$M$460,8,FALSE))*1000,#N/A)</f>
        <v>11.641791044776118</v>
      </c>
      <c r="Y85" s="196">
        <f>IFERROR((VLOOKUP($A85,'1516'!$F$10:$L$408,4,FALSE)/VLOOKUP($A85,'2016'!$F$10:$M$460,8,FALSE))*1000,#N/A)</f>
        <v>16.14323451717053</v>
      </c>
      <c r="Z85" s="196">
        <f>IFERROR((VLOOKUP($A85,'1617'!$F$10:$L$408,4,FALSE)/VLOOKUP($A85,'2017'!$F$10:$M$460,8,FALSE))*1000,#N/A)</f>
        <v>19.347386658966212</v>
      </c>
      <c r="AA85" s="196">
        <f>IFERROR((VLOOKUP($A85,'1718'!$F$10:$L$408,4,FALSE)/VLOOKUP($A85,'2018'!$F$10:$N$460,9,FALSE))*1000,#N/A)</f>
        <v>15.779092702169626</v>
      </c>
      <c r="AB85" s="196">
        <f>IFERROR((VLOOKUP($A85,'1819'!$F$10:$L$408,4,FALSE)/VLOOKUP($A85,'2018'!$F$10:$N$460,9,FALSE))*1000,#N/A)</f>
        <v>10.425471963933504</v>
      </c>
      <c r="AC85" s="196">
        <f>IFERROR((VLOOKUP($A85,'1920'!$F$10:$L$408,4,FALSE)/VLOOKUP($A85,'2019'!$F$10:$N$464,8,FALSE))*1000,#N/A)</f>
        <v>11.575350016536214</v>
      </c>
      <c r="AD85" s="196">
        <f>IFERROR((VLOOKUP($A85,'20 21'!$F$10:$M$408,4,FALSE)/VLOOKUP($A85,'2020'!$F$10:$N$469,8,FALSE))*1000,#N/A)</f>
        <v>8.0017497159378852</v>
      </c>
      <c r="AE85" s="196" t="e">
        <f>IFERROR((VLOOKUP($A85,'21 22'!$F$10:$M$408,4,FALSE)/VLOOKUP($A85,'2021'!$F$10:$N$469,8,FALSE))*1000,#N/A)</f>
        <v>#N/A</v>
      </c>
      <c r="AF85" s="196" t="e">
        <f>IFERROR((VLOOKUP($A85,'22 23'!$F$10:$M$408,4,FALSE)/VLOOKUP($A85,'2022'!$F$10:$N$469,8,FALSE))*1000,#N/A)</f>
        <v>#N/A</v>
      </c>
      <c r="AG85" s="196" t="e">
        <f>IFERROR((VLOOKUP($A85,'23 24'!$F$7:$M$408,4,FALSE)/VLOOKUP($A85,'2023'!$C$7:$N$469,9,FALSE))*1000,#N/A)</f>
        <v>#N/A</v>
      </c>
      <c r="AI85" s="196">
        <f>IFERROR((VLOOKUP($A85,'0910'!$F$10:$L$433,5,FALSE)/VLOOKUP($A85,'2010'!$C$5:$K$611,9,FALSE))*1000,#N/A)</f>
        <v>0.61576354679802958</v>
      </c>
      <c r="AJ85" s="196">
        <f>IFERROR((VLOOKUP($A85,'1011'!$F$10:$L$433,5,FALSE)/VLOOKUP($A85,'2011'!$C$5:$K$611,9,FALSE))*1000,#N/A)</f>
        <v>0.61312078479460452</v>
      </c>
      <c r="AK85" s="196">
        <f>IFERROR((VLOOKUP($A85,'1112'!$F$10:$L$408,5,FALSE)/VLOOKUP($A85,'2012'!$F$10:$M$460,8,FALSE))*1000,#N/A)</f>
        <v>0.91575091575091572</v>
      </c>
      <c r="AL85" s="196">
        <f>IFERROR((VLOOKUP($A85,'1213'!$F$10:$L$408,5,FALSE)/VLOOKUP($A85,'2013'!$F$10:$M$460,8,FALSE))*1000,#N/A)</f>
        <v>1.8248175182481752</v>
      </c>
      <c r="AM85" s="196">
        <f>IFERROR((VLOOKUP($A85,'1314'!$F$10:$L$408,5,FALSE)/VLOOKUP($A85,'2014'!$F$10:$M$460,8,FALSE))*1000,#N/A)</f>
        <v>2.4161884627000907</v>
      </c>
      <c r="AN85" s="196">
        <f>IFERROR((VLOOKUP($A85,'1415'!$F$10:$L$408,5,FALSE)/VLOOKUP($A85,'2015'!$F$10:$M$460,8,FALSE))*1000,#N/A)</f>
        <v>2.6865671641791042</v>
      </c>
      <c r="AO85" s="196">
        <f>IFERROR((VLOOKUP($A85,'1516'!$F$10:$L$408,5,FALSE)/VLOOKUP($A85,'2016'!$F$10:$M$460,8,FALSE))*1000,#N/A)</f>
        <v>5.5767537422952742</v>
      </c>
      <c r="AP85" s="196">
        <f>IFERROR((VLOOKUP($A85,'1617'!$F$10:$L$408,5,FALSE)/VLOOKUP($A85,'2017'!$F$10:$M$460,8,FALSE))*1000,#N/A)</f>
        <v>4.9090384060063528</v>
      </c>
      <c r="AQ85" s="196">
        <f>IFERROR((VLOOKUP($A85,'1718'!$F$10:$L$408,5,FALSE)/VLOOKUP($A85,'2018'!$F$10:$N$460,9,FALSE))*1000,#N/A)</f>
        <v>4.5083122006198924</v>
      </c>
      <c r="AR85" s="196">
        <f>IFERROR((VLOOKUP($A85,'1819'!$F$10:$L$408,5,FALSE)/VLOOKUP($A85,'2018'!$F$10:$N$460,9,FALSE))*1000,#N/A)</f>
        <v>3.9447731755424065</v>
      </c>
      <c r="AS85" s="196">
        <f>IFERROR((VLOOKUP($A85,'1920'!$F$10:$L$408,5,FALSE)/VLOOKUP($A85,'2019'!$F$10:$N$464,8,FALSE))*1000,#N/A)</f>
        <v>1.9292250027560358</v>
      </c>
      <c r="AT85" s="196">
        <f>IFERROR((VLOOKUP($A85,'20 21'!$F$10:$L$408,5,FALSE)/VLOOKUP($A85,'2020'!$F$10:$N$469,8,FALSE))*1000,#N/A)</f>
        <v>2.6672499053126284</v>
      </c>
      <c r="AU85" s="196" t="e">
        <f>IFERROR((VLOOKUP($A85,'21 22'!$F$10:$L$408,5,FALSE)/VLOOKUP($A85,'2021'!$F$10:$N$469,8,FALSE))*1000,#N/A)</f>
        <v>#N/A</v>
      </c>
      <c r="AV85" s="196" t="e">
        <f>IFERROR((VLOOKUP($A85,'22 23'!$F$10:$L$408,5,FALSE)/VLOOKUP($A85,'2022'!$F$10:$N$469,8,FALSE))*1000,#N/A)</f>
        <v>#N/A</v>
      </c>
      <c r="AW85" s="196" t="e">
        <f>IFERROR((VLOOKUP($A85,'23 24'!$F$7:$M$408,5,FALSE)/VLOOKUP($A85,'2023'!$C$7:$N$469,9,FALSE))*1000,#N/A)</f>
        <v>#N/A</v>
      </c>
      <c r="AY85" s="196">
        <f>IFERROR((VLOOKUP($A85,'0910'!$F$10:$L$433,6,FALSE)/VLOOKUP($A85,'2010'!$C$5:$K$611,9,FALSE))*1000,#N/A)</f>
        <v>0</v>
      </c>
      <c r="AZ85" s="196">
        <f>IFERROR((VLOOKUP($A85,'1011'!$F$10:$L$433,6,FALSE)/VLOOKUP($A85,'2011'!$C$5:$K$611,9,FALSE))*1000,#N/A)</f>
        <v>0</v>
      </c>
      <c r="BA85" s="196">
        <f>IFERROR((VLOOKUP($A85,'1112'!$F$10:$L$408,6,FALSE)/VLOOKUP($A85,'2012'!$F$10:$M$460,8,FALSE))*1000,#N/A)</f>
        <v>0</v>
      </c>
      <c r="BB85" s="196">
        <f>IFERROR((VLOOKUP($A85,'1213'!$F$10:$L$408,6,FALSE)/VLOOKUP($A85,'2013'!$F$10:$M$460,8,FALSE))*1000,#N/A)</f>
        <v>0.30413625304136255</v>
      </c>
      <c r="BC85" s="196">
        <f>IFERROR((VLOOKUP($A85,'1314'!$F$10:$L$408,6,FALSE)/VLOOKUP($A85,'2014'!$F$10:$M$460,8,FALSE))*1000,#N/A)</f>
        <v>0</v>
      </c>
      <c r="BD85" s="196">
        <f>IFERROR((VLOOKUP($A85,'1415'!$F$10:$L$408,6,FALSE)/VLOOKUP($A85,'2015'!$F$10:$M$460,8,FALSE))*1000,#N/A)</f>
        <v>0</v>
      </c>
      <c r="BE85" s="196">
        <f>IFERROR((VLOOKUP($A85,'1516'!$F$10:$L$408,6,FALSE)/VLOOKUP($A85,'2016'!$F$10:$M$460,8,FALSE))*1000,#N/A)</f>
        <v>0</v>
      </c>
      <c r="BF85" s="196">
        <f>IFERROR((VLOOKUP($A85,'1617'!$F$10:$L$408,6,FALSE)/VLOOKUP($A85,'2017'!$F$10:$M$460,8,FALSE))*1000,#N/A)</f>
        <v>0</v>
      </c>
      <c r="BG85" s="196">
        <f>IFERROR((VLOOKUP($A85,'1718'!$F$10:$L$408,6,FALSE)/VLOOKUP($A85,'2018'!$F$10:$N$460,9,FALSE))*1000,#N/A)</f>
        <v>0</v>
      </c>
      <c r="BH85" s="196">
        <f>IFERROR((VLOOKUP($A85,'1819'!$F$10:$L$408,6,FALSE)/VLOOKUP($A85,'2018'!$F$10:$N$460,9,FALSE))*1000,#N/A)</f>
        <v>0</v>
      </c>
      <c r="BI85" s="196">
        <f>IFERROR((VLOOKUP($A85,'1920'!$F$10:$L$408,6,FALSE)/VLOOKUP($A85,'2019'!$F$10:$N$464,8,FALSE))*1000,#N/A)</f>
        <v>0</v>
      </c>
      <c r="BJ85" s="196">
        <f>IFERROR((VLOOKUP($A85,'20 21'!$F$10:$L$408,6,FALSE)/VLOOKUP($A85,'2020'!$F$10:$N$469,8,FALSE))*1000,#N/A)</f>
        <v>0</v>
      </c>
      <c r="BK85" s="196" t="e">
        <f>IFERROR((VLOOKUP($A85,'21 22'!$F$10:$L$408,6,FALSE)/VLOOKUP($A85,'2021'!$F$10:$N$469,8,FALSE))*1000,#N/A)</f>
        <v>#N/A</v>
      </c>
      <c r="BL85" s="196" t="e">
        <f>IFERROR((VLOOKUP($A85,'22 23'!$F$10:$L$408,6,FALSE)/VLOOKUP($A85,'2022'!$F$10:$N$469,8,FALSE))*1000,#N/A)</f>
        <v>#N/A</v>
      </c>
      <c r="BM85" s="196" t="e">
        <f>IFERROR((VLOOKUP($A85,'23 24'!$F$7:$M$408,6,FALSE)/VLOOKUP($A85,'2023'!$C$7:$N$469,9,FALSE))*1000,#N/A)</f>
        <v>#N/A</v>
      </c>
      <c r="BO85" s="196">
        <f>IFERROR((VLOOKUP($A85,'0910'!$F$10:$L$433,7,FALSE)/VLOOKUP($A85,'2010'!$C$5:$K$611,9,FALSE))*1000,#N/A)</f>
        <v>2.770935960591133</v>
      </c>
      <c r="BP85" s="196">
        <f>IFERROR((VLOOKUP($A85,'1011'!$F$10:$L$433,7,FALSE)/VLOOKUP($A85,'2011'!$C$5:$K$611,9,FALSE))*1000,#N/A)</f>
        <v>3.9852851011649295</v>
      </c>
      <c r="BQ85" s="196">
        <f>IFERROR((VLOOKUP($A85,'1112'!$F$10:$L$408,7,FALSE)/VLOOKUP($A85,'2012'!$F$10:$M$460,8,FALSE))*1000,#N/A)</f>
        <v>2.7472527472527473</v>
      </c>
      <c r="BR85" s="196">
        <f>IFERROR((VLOOKUP($A85,'1213'!$F$10:$L$408,7,FALSE)/VLOOKUP($A85,'2013'!$F$10:$M$460,8,FALSE))*1000,#N/A)</f>
        <v>3.9537712895377131</v>
      </c>
      <c r="BS85" s="196">
        <f>IFERROR((VLOOKUP($A85,'1314'!$F$10:$L$408,7,FALSE)/VLOOKUP($A85,'2014'!$F$10:$M$460,8,FALSE))*1000,#N/A)</f>
        <v>10.570824524312897</v>
      </c>
      <c r="BT85" s="196">
        <f>IFERROR((VLOOKUP($A85,'1415'!$F$10:$L$408,7,FALSE)/VLOOKUP($A85,'2015'!$F$10:$M$460,8,FALSE))*1000,#N/A)</f>
        <v>14.029850746268655</v>
      </c>
      <c r="BU85" s="196">
        <f>IFERROR((VLOOKUP($A85,'1516'!$F$10:$L$408,7,FALSE)/VLOOKUP($A85,'2016'!$F$10:$M$460,8,FALSE))*1000,#N/A)</f>
        <v>21.719988259465804</v>
      </c>
      <c r="BV85" s="196">
        <f>IFERROR((VLOOKUP($A85,'1617'!$F$10:$L$408,7,FALSE)/VLOOKUP($A85,'2017'!$F$10:$M$460,8,FALSE))*1000,#N/A)</f>
        <v>24.256425064972568</v>
      </c>
      <c r="BW85" s="196">
        <f>IFERROR((VLOOKUP($A85,'1718'!$F$10:$L$408,7,FALSE)/VLOOKUP($A85,'2018'!$F$10:$N$460,9,FALSE))*1000,#N/A)</f>
        <v>20.287404902789518</v>
      </c>
      <c r="BX85" s="196">
        <f>IFERROR((VLOOKUP($A85,'1819'!$F$10:$L$408,7,FALSE)/VLOOKUP($A85,'2018'!$F$10:$N$460,9,FALSE))*1000,#N/A)</f>
        <v>14.652014652014651</v>
      </c>
      <c r="BY85" s="196">
        <f>IFERROR((VLOOKUP($A85,'1920'!$F$10:$L$408,7,FALSE)/VLOOKUP($A85,'2019'!$F$10:$N$464,8,FALSE))*1000,#N/A)</f>
        <v>13.228971447469959</v>
      </c>
      <c r="BZ85" s="196">
        <f>IFERROR((VLOOKUP($A85,'20 21'!$F$10:$L$408,7,FALSE)/VLOOKUP($A85,'2020'!$F$10:$N$469,8,FALSE))*1000,#N/A)</f>
        <v>10.935724611781776</v>
      </c>
      <c r="CA85" s="196" t="e">
        <f>IFERROR((VLOOKUP($A85,'21 22'!$F$10:$L$408,7,FALSE)/VLOOKUP($A85,'2021'!$F$10:$N$469,8,FALSE))*1000,#N/A)</f>
        <v>#N/A</v>
      </c>
      <c r="CB85" s="196" t="e">
        <f>IFERROR((VLOOKUP($A85,'22 23'!$F$10:$L$408,7,FALSE)/VLOOKUP($A85,'2022'!$F$10:$N$469,8,FALSE))*1000,#N/A)</f>
        <v>#N/A</v>
      </c>
      <c r="CC85" s="196" t="e">
        <f>IFERROR((VLOOKUP($A85,'23 24'!$F$7:$M$408,7,FALSE)/VLOOKUP($A85,'2023'!$C$7:$N$469,9,FALSE))*1000,#N/A)</f>
        <v>#N/A</v>
      </c>
      <c r="CE85" s="198">
        <f>IFERROR((VLOOKUP($A85,'0910'!$F$10:$S$433,9,FALSE)/VLOOKUP($A85,'2010'!$C$5:$K$611,9,FALSE))*1000,#N/A)</f>
        <v>4.0024630541871922</v>
      </c>
      <c r="CF85" s="198">
        <f>IFERROR((VLOOKUP($A85,'1011'!$F$10:$S$433,10,FALSE)/VLOOKUP($A85,'2011'!$C$5:$K$611,9,FALSE))*1000,#N/A)</f>
        <v>3.3721643163703248</v>
      </c>
      <c r="CG85" s="198">
        <f>IFERROR((VLOOKUP($A85,'1112'!$F$10:$S$408,9,FALSE)/VLOOKUP($A85,'2012'!$F$10:$M$460,8,FALSE))*1000,#N/A)</f>
        <v>2.4420024420024422</v>
      </c>
      <c r="CH85" s="198">
        <f>IFERROR((VLOOKUP($A85,'1213'!$F$10:$S$408,9,FALSE)/VLOOKUP($A85,'2013'!$F$10:$M$460,8,FALSE))*1000,#N/A)</f>
        <v>2.1289537712895377</v>
      </c>
      <c r="CI85" s="198">
        <f>IFERROR((VLOOKUP($A85,'1314'!$F$10:$S$408,9,FALSE)/VLOOKUP($A85,'2014'!$F$10:$M$460,8,FALSE))*1000,#N/A)</f>
        <v>3.624282694050136</v>
      </c>
      <c r="CJ85" s="198">
        <f>IFERROR((VLOOKUP($A85,'1415'!$F$10:$S$408,9,FALSE)/VLOOKUP($A85,'2015'!$F$10:$M$460,8,FALSE))*1000,#N/A)</f>
        <v>7.7611940298507456</v>
      </c>
      <c r="CK85" s="198">
        <f>IFERROR((VLOOKUP($A85,'1516'!$F$10:$S$408,9,FALSE)/VLOOKUP($A85,'2016'!$F$10:$M$460,8,FALSE))*1000,#N/A)</f>
        <v>11.740534194305841</v>
      </c>
      <c r="CL85" s="198">
        <f>IFERROR((VLOOKUP($A85,'1617'!$F$10:$S$408,9,FALSE)/VLOOKUP($A85,'2017'!$F$10:$M$460,8,FALSE))*1000,#N/A)</f>
        <v>15.015882183078254</v>
      </c>
      <c r="CM85" s="198">
        <f>IFERROR((VLOOKUP($A85,'1718'!$F$10:$S$408,9,FALSE)/VLOOKUP($A85,'2018'!$F$10:$N$460,9,FALSE))*1000,#N/A)</f>
        <v>19.160326852634544</v>
      </c>
      <c r="CN85" s="198">
        <f>IFERROR((VLOOKUP($A85,'1819'!$F$10:$S$408,9,FALSE)/VLOOKUP($A85,'2018'!$F$10:$N$460,9,FALSE))*1000,#N/A)</f>
        <v>14.370245139475909</v>
      </c>
      <c r="CO85" s="198">
        <f>IFERROR((VLOOKUP($A85,'1920'!$F$10:$S$408,9,FALSE)/VLOOKUP($A85,'2019'!$F$10:$N$464,8,FALSE))*1000,#N/A)</f>
        <v>11.575350016536214</v>
      </c>
      <c r="CP85" s="198">
        <f>IFERROR((VLOOKUP($A85,'20 21'!$F$10:$S$408,9,FALSE)/VLOOKUP($A85,'2020'!$F$10:$N$469,8,FALSE))*1000,#N/A)</f>
        <v>10.40227463071925</v>
      </c>
      <c r="CQ85" s="198" t="e">
        <f>IFERROR((VLOOKUP($A85,'21 22'!$F$10:$S$408,9,FALSE)/VLOOKUP($A85,'2021'!$F$10:$N$469,8,FALSE))*1000,#N/A)</f>
        <v>#N/A</v>
      </c>
      <c r="CR85" s="198" t="e">
        <f>IFERROR((VLOOKUP($A85,'22 23'!$F$10:$S$408,9,FALSE)/VLOOKUP($A85,'2022'!$F$10:$N$469,8,FALSE))*1000,#N/A)</f>
        <v>#N/A</v>
      </c>
      <c r="CS85" s="196" t="e">
        <f>IFERROR((VLOOKUP($A85,'23 24'!$F$7:$S$408,9,FALSE)/VLOOKUP($A85,'2023'!$C$7:$N$469,9,FALSE))*1000,#N/A)</f>
        <v>#N/A</v>
      </c>
      <c r="CU85" s="198">
        <f>IFERROR((VLOOKUP($A85,'0910'!$F$10:$S$433,10,FALSE)/VLOOKUP($A85,'2010'!$C$5:$K$611,9,FALSE))*1000,#N/A)</f>
        <v>0.61576354679802958</v>
      </c>
      <c r="CV85" s="198">
        <f>IFERROR((VLOOKUP($A85,'1011'!$F$10:$S$433,11,FALSE)/VLOOKUP($A85,'2011'!$C$5:$K$611,9,FALSE))*1000,#N/A)</f>
        <v>0.61312078479460452</v>
      </c>
      <c r="CW85" s="198">
        <f>IFERROR((VLOOKUP($A85,'1112'!$F$10:$S$408,10,FALSE)/VLOOKUP($A85,'2012'!$F$10:$M$460,8,FALSE))*1000,#N/A)</f>
        <v>1.5262515262515262</v>
      </c>
      <c r="CX85" s="198">
        <f>IFERROR((VLOOKUP($A85,'1213'!$F$10:$S$408,10,FALSE)/VLOOKUP($A85,'2013'!$F$10:$M$460,8,FALSE))*1000,#N/A)</f>
        <v>0.91240875912408759</v>
      </c>
      <c r="CY85" s="198">
        <f>IFERROR((VLOOKUP($A85,'1314'!$F$10:$S$408,10,FALSE)/VLOOKUP($A85,'2014'!$F$10:$M$460,8,FALSE))*1000,#N/A)</f>
        <v>1.812141347025068</v>
      </c>
      <c r="CZ85" s="198">
        <f>IFERROR((VLOOKUP($A85,'1415'!$F$10:$S$408,10,FALSE)/VLOOKUP($A85,'2015'!$F$10:$M$460,8,FALSE))*1000,#N/A)</f>
        <v>1.4925373134328359</v>
      </c>
      <c r="DA85" s="198">
        <f>IFERROR((VLOOKUP($A85,'1516'!$F$10:$S$408,10,FALSE)/VLOOKUP($A85,'2016'!$F$10:$M$460,8,FALSE))*1000,#N/A)</f>
        <v>3.8156736131493982</v>
      </c>
      <c r="DB85" s="198">
        <f>IFERROR((VLOOKUP($A85,'1617'!$F$10:$S$408,10,FALSE)/VLOOKUP($A85,'2017'!$F$10:$M$460,8,FALSE))*1000,#N/A)</f>
        <v>6.064106266243142</v>
      </c>
      <c r="DC85" s="198">
        <f>IFERROR((VLOOKUP($A85,'1718'!$F$10:$S$408,10,FALSE)/VLOOKUP($A85,'2018'!$F$10:$N$460,9,FALSE))*1000,#N/A)</f>
        <v>3.6630036630036629</v>
      </c>
      <c r="DD85" s="198">
        <f>IFERROR((VLOOKUP($A85,'1819'!$F$10:$S$408,10,FALSE)/VLOOKUP($A85,'2018'!$F$10:$N$460,9,FALSE))*1000,#N/A)</f>
        <v>6.4806987883910967</v>
      </c>
      <c r="DE85" s="198">
        <f>IFERROR((VLOOKUP($A85,'1920'!$F$10:$S$408,10,FALSE)/VLOOKUP($A85,'2019'!$F$10:$N$464,8,FALSE))*1000,#N/A)</f>
        <v>2.2048285745783267</v>
      </c>
      <c r="DF85" s="198">
        <f>IFERROR((VLOOKUP($A85,'20 21'!$F$10:$S$408,10,FALSE)/VLOOKUP($A85,'2020'!$F$10:$N$469,8,FALSE))*1000,#N/A)</f>
        <v>2.6672499053126284</v>
      </c>
      <c r="DG85" s="198" t="e">
        <f>IFERROR((VLOOKUP($A85,'21 22'!$F$10:$S$408,10,FALSE)/VLOOKUP($A85,'2021'!$F$10:$N$469,8,FALSE))*1000,#N/A)</f>
        <v>#N/A</v>
      </c>
      <c r="DH85" s="198" t="e">
        <f>IFERROR((VLOOKUP($A85,'22 23'!$F$10:$S$408,10,FALSE)/VLOOKUP($A85,'2022'!$F$10:$N$469,8,FALSE))*1000,#N/A)</f>
        <v>#N/A</v>
      </c>
      <c r="DI85" s="196" t="e">
        <f>IFERROR((VLOOKUP($A85,'23 24'!$F$7:$S$408,10,FALSE)/VLOOKUP($A85,'2023'!$C$7:$N$469,9,FALSE))*1000,#N/A)</f>
        <v>#N/A</v>
      </c>
      <c r="DK85" s="198">
        <f>IFERROR((VLOOKUP($A85,'0910'!$F$10:$S$433,11,FALSE)/VLOOKUP($A85,'2010'!$C$5:$K$611,9,FALSE))*1000,#N/A)</f>
        <v>0</v>
      </c>
      <c r="DL85" s="198">
        <f>IFERROR((VLOOKUP($A85,'1011'!$F$10:$S$433,12,FALSE)/VLOOKUP($A85,'2011'!$C$5:$K$611,9,FALSE))*1000,#N/A)</f>
        <v>0</v>
      </c>
      <c r="DM85" s="198">
        <f>IFERROR((VLOOKUP($A85,'1112'!$F$10:$S$408,11,FALSE)/VLOOKUP($A85,'2012'!$F$10:$M$460,8,FALSE))*1000,#N/A)</f>
        <v>0</v>
      </c>
      <c r="DN85" s="198">
        <f>IFERROR((VLOOKUP($A85,'1213'!$F$10:$S$408,11,FALSE)/VLOOKUP($A85,'2013'!$F$10:$M$460,8,FALSE))*1000,#N/A)</f>
        <v>0.30413625304136255</v>
      </c>
      <c r="DO85" s="198">
        <f>IFERROR((VLOOKUP($A85,'1314'!$F$10:$S$408,11,FALSE)/VLOOKUP($A85,'2014'!$F$10:$M$460,8,FALSE))*1000,#N/A)</f>
        <v>0</v>
      </c>
      <c r="DP85" s="198">
        <f>IFERROR((VLOOKUP($A85,'1415'!$F$10:$S$408,11,FALSE)/VLOOKUP($A85,'2015'!$F$10:$M$460,8,FALSE))*1000,#N/A)</f>
        <v>0</v>
      </c>
      <c r="DQ85" s="198">
        <f>IFERROR((VLOOKUP($A85,'1516'!$F$10:$S$408,11,FALSE)/VLOOKUP($A85,'2016'!$F$10:$M$460,8,FALSE))*1000,#N/A)</f>
        <v>0</v>
      </c>
      <c r="DR85" s="198">
        <f>IFERROR((VLOOKUP($A85,'1617'!$F$10:$S$408,11,FALSE)/VLOOKUP($A85,'2017'!$F$10:$M$460,8,FALSE))*1000,#N/A)</f>
        <v>0</v>
      </c>
      <c r="DS85" s="198">
        <f>IFERROR((VLOOKUP($A85,'1718'!$F$10:$S$408,11,FALSE)/VLOOKUP($A85,'2018'!$F$10:$N$460,9,FALSE))*1000,#N/A)</f>
        <v>0</v>
      </c>
      <c r="DT85" s="198">
        <f>IFERROR((VLOOKUP($A85,'1819'!$F$10:$S$408,11,FALSE)/VLOOKUP($A85,'2018'!$F$10:$N$460,9,FALSE))*1000,#N/A)</f>
        <v>0</v>
      </c>
      <c r="DU85" s="198">
        <f>IFERROR((VLOOKUP($A85,'1920'!$F$10:$S$408,11,FALSE)/VLOOKUP($A85,'2019'!$F$10:$N$464,8,FALSE))*1000,#N/A)</f>
        <v>0</v>
      </c>
      <c r="DV85" s="198">
        <f>IFERROR((VLOOKUP($A85,'20 21'!$F$10:$S$408,11,FALSE)/VLOOKUP($A85,'2020'!$F$10:$N$469,8,FALSE))*1000,#N/A)</f>
        <v>0</v>
      </c>
      <c r="DW85" s="198" t="e">
        <f>IFERROR((VLOOKUP($A85,'21 22'!$F$10:$S$408,11,FALSE)/VLOOKUP($A85,'2021'!$F$10:$N$469,8,FALSE))*1000,#N/A)</f>
        <v>#N/A</v>
      </c>
      <c r="DX85" s="198" t="e">
        <f>IFERROR((VLOOKUP($A85,'22 23'!$F$10:$S$408,11,FALSE)/VLOOKUP($A85,'2022'!$F$10:$N$469,8,FALSE))*1000,#N/A)</f>
        <v>#N/A</v>
      </c>
      <c r="DY85" s="196" t="e">
        <f>IFERROR((VLOOKUP($A85,'23 24'!$F$7:$S$408,11,FALSE)/VLOOKUP($A85,'2023'!$C$7:$N$469,9,FALSE))*1000,#N/A)</f>
        <v>#N/A</v>
      </c>
      <c r="EA85" s="198">
        <f>IFERROR((VLOOKUP($A85,'0910'!$F$10:$S$433,12,FALSE)/VLOOKUP($A85,'2010'!$C$5:$K$611,9,FALSE))*1000,#N/A)</f>
        <v>4.6182266009852224</v>
      </c>
      <c r="EB85" s="198">
        <f>IFERROR((VLOOKUP($A85,'1011'!$F$10:$S$433,13,FALSE)/VLOOKUP($A85,'2011'!$C$5:$K$611,9,FALSE))*1000,#N/A)</f>
        <v>3.9852851011649295</v>
      </c>
      <c r="EC85" s="198">
        <f>IFERROR((VLOOKUP($A85,'1112'!$F$10:$S$408,12,FALSE)/VLOOKUP($A85,'2012'!$F$10:$M$460,8,FALSE))*1000,#N/A)</f>
        <v>3.9682539682539679</v>
      </c>
      <c r="ED85" s="198">
        <f>IFERROR((VLOOKUP($A85,'1213'!$F$10:$S$408,12,FALSE)/VLOOKUP($A85,'2013'!$F$10:$M$460,8,FALSE))*1000,#N/A)</f>
        <v>3.3454987834549876</v>
      </c>
      <c r="EE85" s="198">
        <f>IFERROR((VLOOKUP($A85,'1314'!$F$10:$S$408,12,FALSE)/VLOOKUP($A85,'2014'!$F$10:$M$460,8,FALSE))*1000,#N/A)</f>
        <v>5.4364240410752034</v>
      </c>
      <c r="EF85" s="198">
        <f>IFERROR((VLOOKUP($A85,'1415'!$F$10:$S$408,12,FALSE)/VLOOKUP($A85,'2015'!$F$10:$M$460,8,FALSE))*1000,#N/A)</f>
        <v>8.9552238805970159</v>
      </c>
      <c r="EG85" s="198">
        <f>IFERROR((VLOOKUP($A85,'1516'!$F$10:$S$408,12,FALSE)/VLOOKUP($A85,'2016'!$F$10:$M$460,8,FALSE))*1000,#N/A)</f>
        <v>15.556207807455239</v>
      </c>
      <c r="EH85" s="198">
        <f>IFERROR((VLOOKUP($A85,'1617'!$F$10:$S$408,12,FALSE)/VLOOKUP($A85,'2017'!$F$10:$M$460,8,FALSE))*1000,#N/A)</f>
        <v>21.079988449321398</v>
      </c>
      <c r="EI85" s="198">
        <f>IFERROR((VLOOKUP($A85,'1718'!$F$10:$S$408,12,FALSE)/VLOOKUP($A85,'2018'!$F$10:$N$460,9,FALSE))*1000,#N/A)</f>
        <v>22.823330515638208</v>
      </c>
      <c r="EJ85" s="198">
        <f>IFERROR((VLOOKUP($A85,'1819'!$F$10:$S$408,12,FALSE)/VLOOKUP($A85,'2018'!$F$10:$N$460,9,FALSE))*1000,#N/A)</f>
        <v>20.850943927867007</v>
      </c>
      <c r="EK85" s="198">
        <f>IFERROR((VLOOKUP($A85,'1920'!$F$10:$S$408,12,FALSE)/VLOOKUP($A85,'2019'!$F$10:$N$464,8,FALSE))*1000,#N/A)</f>
        <v>13.780178591114542</v>
      </c>
      <c r="EL85" s="198">
        <f>IFERROR((VLOOKUP($A85,'20 21'!$F$10:$S$408,12,FALSE)/VLOOKUP($A85,'2020'!$F$10:$N$469,8,FALSE))*1000,#N/A)</f>
        <v>13.069524536031878</v>
      </c>
      <c r="EM85" s="198" t="e">
        <f>IFERROR((VLOOKUP($A85,'21 22'!$F$10:$S$408,12,FALSE)/VLOOKUP($A85,'2021'!$F$10:$N$469,8,FALSE))*1000,#N/A)</f>
        <v>#N/A</v>
      </c>
      <c r="EN85" s="198" t="e">
        <f>IFERROR((VLOOKUP($A85,'22 23'!$F$10:$S$408,12,FALSE)/VLOOKUP($A85,'2022'!$F$10:$N$469,8,FALSE))*1000,#N/A)</f>
        <v>#N/A</v>
      </c>
      <c r="EO85" s="196" t="e">
        <f>IFERROR((VLOOKUP($A85,'23 24'!$F$7:$S$408,12,FALSE)/VLOOKUP($A85,'2023'!$C$7:$N$469,9,FALSE))*1000,#N/A)</f>
        <v>#N/A</v>
      </c>
    </row>
    <row r="86" spans="1:145" x14ac:dyDescent="0.3">
      <c r="A86" t="s">
        <v>1675</v>
      </c>
      <c r="B86" t="s">
        <v>1743</v>
      </c>
      <c r="C86" t="str">
        <f>IF(VLOOKUP($A86,'0910'!$F$10:$L$433,1,FALSE)=VLOOKUP($A86,'2010'!$C$5:$K$611,1,FALSE),VLOOKUP($A86,'0910'!$F$10:$L$433,1,FALSE),FALSE)</f>
        <v>Derby</v>
      </c>
      <c r="D86" t="str">
        <f>IF(VLOOKUP($A86,'1011'!$F$10:$L$433,1,FALSE)=VLOOKUP($A86,'2011'!$C$5:$K$611,1,FALSE),VLOOKUP($A86,'1011'!$F$10:$L$433,1,FALSE),FALSE)</f>
        <v>Derby</v>
      </c>
      <c r="E86" t="str">
        <f>IF(VLOOKUP(A86,'1112'!$F$10:$L$408,1,FALSE)=VLOOKUP(A86,'2012'!$F$10:$M$460,1,FALSE),VLOOKUP(A86,'1112'!$F$10:$L$408,1,FALSE),FALSE)</f>
        <v>Derby</v>
      </c>
      <c r="F86" t="str">
        <f>IF(VLOOKUP($A86,'1213'!$F$10:$L$408,1,FALSE)=VLOOKUP($A86,'2013'!$F$10:$M$460,1,FALSE),VLOOKUP($A86,'1213'!$F$10:$L$408,1,FALSE),FALSE)</f>
        <v>Derby</v>
      </c>
      <c r="G86" t="str">
        <f>IF(VLOOKUP($A86,'1314'!$F$10:$L$408,1,FALSE)=VLOOKUP($A86,'2014'!$F$10:$M$460,1,FALSE),VLOOKUP($A86,'1314'!$F$10:$L$408,1,FALSE),FALSE)</f>
        <v>Derby</v>
      </c>
      <c r="H86" t="str">
        <f>IF(VLOOKUP($A86,'1415'!$F$10:$L$408,1,FALSE)=VLOOKUP($A86,'2015'!$F$10:$M$460,1,FALSE),VLOOKUP($A86,'1415'!$F$10:$L$408,1,FALSE),FALSE)</f>
        <v>Derby</v>
      </c>
      <c r="I86" t="str">
        <f>IF(VLOOKUP($A86,'1516'!$F$10:$L$408,1,FALSE)=VLOOKUP($A86,'2015'!$F$10:$M$460,1,FALSE),VLOOKUP($A86,'1516'!$F$10:$L$408,1,FALSE),FALSE)</f>
        <v>Derby</v>
      </c>
      <c r="J86" t="str">
        <f>IF(VLOOKUP($A86,'1617'!$F$10:$L$408,1,FALSE)=VLOOKUP($A86,'2016'!$F$10:$M$460,1,FALSE),VLOOKUP($A86,'1617'!$F$10:$L$408,1,FALSE),FALSE)</f>
        <v>Derby</v>
      </c>
      <c r="K86" t="str">
        <f>IF(VLOOKUP($A86,'1718'!$F$10:$M$408,1,FALSE)=VLOOKUP($A86,'2017'!$F$10:$M$460,1,FALSE),VLOOKUP($A86,'1718'!$F$10:$M$408,1,FALSE),FALSE)</f>
        <v>Derby</v>
      </c>
      <c r="L86" t="str">
        <f>IF(VLOOKUP($A86,'1819'!$F$10:$M$408,1,FALSE)=VLOOKUP($A86,'2018'!$F$10:$M$460,1,FALSE),VLOOKUP($A86,'1819'!$F$10:$M$408,1,FALSE),FALSE)</f>
        <v>Derby</v>
      </c>
      <c r="M86" t="str">
        <f>IF(VLOOKUP($A86,'1920'!$F$10:$M$408,1,FALSE)=VLOOKUP($A86,'2019'!$F$10:$M$464,1,FALSE),VLOOKUP($A86,'1920'!$F$10:$M$408,1,FALSE),FALSE)</f>
        <v>Derby</v>
      </c>
      <c r="N86" t="str">
        <f>IF(VLOOKUP($A86,'20 21'!$F$10:$N$408,1,FALSE)=VLOOKUP($A86,'2020'!$F$10:$O$468,1,FALSE),VLOOKUP($A86,'20 21'!$F$10:$N$408,1,FALSE),FALSE)</f>
        <v>Derby</v>
      </c>
      <c r="O86" t="str">
        <f>IF(VLOOKUP($A86,'21 22'!$F$10:$N$408,1,FALSE)=VLOOKUP($A86,'2021'!$F$10:$O$471,1,FALSE),VLOOKUP($A86,'21 22'!$F$10:$N$408,1,FALSE),FALSE)</f>
        <v>Derby</v>
      </c>
      <c r="P86" t="str">
        <f>IF(VLOOKUP($A86,'22 23'!$F$10:$N$408,1,FALSE)=VLOOKUP($A86,'2022'!$F$10:$O$468,1,FALSE),VLOOKUP($A86,'22 23'!$F$10:$N$408,1,FALSE),FALSE)</f>
        <v>Derby</v>
      </c>
      <c r="Q86" t="str">
        <f>IF(VLOOKUP($A86,'23 24'!$F$7:$N$408,1,FALSE)=VLOOKUP($A86,'2023'!$C$7:$O$468,1,FALSE),VLOOKUP($A86,'23 24'!$F$7:$N$408,1,FALSE),FALSE)</f>
        <v>Derby</v>
      </c>
      <c r="S86" s="196" t="e">
        <f>IFERROR((VLOOKUP($A86,'0910'!$F$10:$L$433,4,FALSE)/VLOOKUP($A86,'2010'!$C$5:$K$611,9,FALSE))*1000,#N/A)</f>
        <v>#N/A</v>
      </c>
      <c r="T86" s="196" t="e">
        <f>IFERROR((VLOOKUP($A86,'1011'!$F$10:$L$433,4,FALSE)/VLOOKUP($A86,'2011'!$C$5:$K$611,9,FALSE))*1000,#N/A)</f>
        <v>#N/A</v>
      </c>
      <c r="U86" s="196">
        <f>IFERROR((VLOOKUP($A86,'1112'!$F$10:$L$408,4,FALSE)/VLOOKUP($A86,'2012'!$F$10:$M$460,8,FALSE))*1000,#N/A)</f>
        <v>2.435140957197715</v>
      </c>
      <c r="V86" s="196">
        <f>IFERROR((VLOOKUP($A86,'1213'!$F$10:$L$408,4,FALSE)/VLOOKUP($A86,'2013'!$F$10:$M$460,8,FALSE))*1000,#N/A)</f>
        <v>1.4933731566175099</v>
      </c>
      <c r="W86" s="196">
        <f>IFERROR((VLOOKUP($A86,'1314'!$F$10:$L$408,4,FALSE)/VLOOKUP($A86,'2014'!$F$10:$M$460,8,FALSE))*1000,#N/A)</f>
        <v>1.9518542615484711</v>
      </c>
      <c r="X86" s="196">
        <f>IFERROR((VLOOKUP($A86,'1415'!$F$10:$L$408,4,FALSE)/VLOOKUP($A86,'2015'!$F$10:$M$460,8,FALSE))*1000,#N/A)</f>
        <v>2.592112571745973</v>
      </c>
      <c r="Y86" s="196">
        <f>IFERROR((VLOOKUP($A86,'1516'!$F$10:$L$408,4,FALSE)/VLOOKUP($A86,'2016'!$F$10:$M$460,8,FALSE))*1000,#N/A)</f>
        <v>2.9493087557603688</v>
      </c>
      <c r="Z86" s="196">
        <f>IFERROR((VLOOKUP($A86,'1617'!$F$10:$L$408,4,FALSE)/VLOOKUP($A86,'2017'!$F$10:$M$460,8,FALSE))*1000,#N/A)</f>
        <v>2.836490072284747</v>
      </c>
      <c r="AA86" s="196">
        <f>IFERROR((VLOOKUP($A86,'1718'!$F$10:$L$408,4,FALSE)/VLOOKUP($A86,'2018'!$F$10:$N$460,9,FALSE))*1000,#N/A)</f>
        <v>3.7245639534883721</v>
      </c>
      <c r="AB86" s="196">
        <f>IFERROR((VLOOKUP($A86,'1819'!$F$10:$L$408,4,FALSE)/VLOOKUP($A86,'2018'!$F$10:$N$460,9,FALSE))*1000,#N/A)</f>
        <v>3.9970930232558142</v>
      </c>
      <c r="AC86" s="196">
        <f>IFERROR((VLOOKUP($A86,'1920'!$F$10:$L$408,4,FALSE)/VLOOKUP($A86,'2019'!$F$10:$N$464,8,FALSE))*1000,#N/A)</f>
        <v>3.6118033734243506</v>
      </c>
      <c r="AD86" s="196">
        <f>IFERROR((VLOOKUP($A86,'20 21'!$F$10:$M$408,4,FALSE)/VLOOKUP($A86,'2020'!$F$10:$N$469,8,FALSE))*1000,#N/A)</f>
        <v>2.424329493315136</v>
      </c>
      <c r="AE86" s="196">
        <f>IFERROR((VLOOKUP($A86,'21 22'!$F$10:$M$408,4,FALSE)/VLOOKUP($A86,'2021'!$F$10:$N$469,8,FALSE))*1000,#N/A)</f>
        <v>6.5221664313921695</v>
      </c>
      <c r="AF86" s="196">
        <f>IFERROR((VLOOKUP($A86,'22 23'!$F$10:$M$408,4,FALSE)/VLOOKUP($A86,'2022'!$F$10:$N$469,8,FALSE))*1000,#N/A)</f>
        <v>5.5058744127807335</v>
      </c>
      <c r="AG86" s="196">
        <f>IFERROR((VLOOKUP($A86,'23 24'!$F$7:$M$408,4,FALSE)/VLOOKUP($A86,'2023'!$C$7:$N$469,9,FALSE))*1000,#N/A)</f>
        <v>4.6796637705728612</v>
      </c>
      <c r="AI86" s="196" t="e">
        <f>IFERROR((VLOOKUP($A86,'0910'!$F$10:$L$433,5,FALSE)/VLOOKUP($A86,'2010'!$C$5:$K$611,9,FALSE))*1000,#N/A)</f>
        <v>#N/A</v>
      </c>
      <c r="AJ86" s="196" t="e">
        <f>IFERROR((VLOOKUP($A86,'1011'!$F$10:$L$433,5,FALSE)/VLOOKUP($A86,'2011'!$C$5:$K$611,9,FALSE))*1000,#N/A)</f>
        <v>#N/A</v>
      </c>
      <c r="AK86" s="196">
        <f>IFERROR((VLOOKUP($A86,'1112'!$F$10:$L$408,5,FALSE)/VLOOKUP($A86,'2012'!$F$10:$M$460,8,FALSE))*1000,#N/A)</f>
        <v>9.3659267584527486E-2</v>
      </c>
      <c r="AL86" s="196">
        <f>IFERROR((VLOOKUP($A86,'1213'!$F$10:$L$408,5,FALSE)/VLOOKUP($A86,'2013'!$F$10:$M$460,8,FALSE))*1000,#N/A)</f>
        <v>0.46667911144297181</v>
      </c>
      <c r="AM86" s="196">
        <f>IFERROR((VLOOKUP($A86,'1314'!$F$10:$L$408,5,FALSE)/VLOOKUP($A86,'2014'!$F$10:$M$460,8,FALSE))*1000,#N/A)</f>
        <v>0.18589088205223533</v>
      </c>
      <c r="AN86" s="196">
        <f>IFERROR((VLOOKUP($A86,'1415'!$F$10:$L$408,5,FALSE)/VLOOKUP($A86,'2015'!$F$10:$M$460,8,FALSE))*1000,#N/A)</f>
        <v>0.37030179596371043</v>
      </c>
      <c r="AO86" s="196">
        <f>IFERROR((VLOOKUP($A86,'1516'!$F$10:$L$408,5,FALSE)/VLOOKUP($A86,'2016'!$F$10:$M$460,8,FALSE))*1000,#N/A)</f>
        <v>0</v>
      </c>
      <c r="AP86" s="196">
        <f>IFERROR((VLOOKUP($A86,'1617'!$F$10:$L$408,5,FALSE)/VLOOKUP($A86,'2017'!$F$10:$M$460,8,FALSE))*1000,#N/A)</f>
        <v>0.45749839875560439</v>
      </c>
      <c r="AQ86" s="196">
        <f>IFERROR((VLOOKUP($A86,'1718'!$F$10:$L$408,5,FALSE)/VLOOKUP($A86,'2018'!$F$10:$N$460,9,FALSE))*1000,#N/A)</f>
        <v>0.72674418604651159</v>
      </c>
      <c r="AR86" s="196">
        <f>IFERROR((VLOOKUP($A86,'1819'!$F$10:$L$408,5,FALSE)/VLOOKUP($A86,'2018'!$F$10:$N$460,9,FALSE))*1000,#N/A)</f>
        <v>0.72674418604651159</v>
      </c>
      <c r="AS86" s="196">
        <f>IFERROR((VLOOKUP($A86,'1920'!$F$10:$L$408,5,FALSE)/VLOOKUP($A86,'2019'!$F$10:$N$464,8,FALSE))*1000,#N/A)</f>
        <v>0.63206559034926135</v>
      </c>
      <c r="AT86" s="196">
        <f>IFERROR((VLOOKUP($A86,'20 21'!$F$10:$L$408,5,FALSE)/VLOOKUP($A86,'2020'!$F$10:$N$469,8,FALSE))*1000,#N/A)</f>
        <v>0.71831984987115138</v>
      </c>
      <c r="AU86" s="196">
        <f>IFERROR((VLOOKUP($A86,'21 22'!$F$10:$L$408,5,FALSE)/VLOOKUP($A86,'2021'!$F$10:$N$469,8,FALSE))*1000,#N/A)</f>
        <v>0.26803423690652756</v>
      </c>
      <c r="AV86" s="196">
        <f>IFERROR((VLOOKUP($A86,'22 23'!$F$10:$L$408,5,FALSE)/VLOOKUP($A86,'2022'!$F$10:$N$469,8,FALSE))*1000,#N/A)</f>
        <v>0.53282655607555474</v>
      </c>
      <c r="AW86" s="196">
        <f>IFERROR((VLOOKUP($A86,'23 24'!$F$7:$M$408,5,FALSE)/VLOOKUP($A86,'2023'!$C$7:$N$469,9,FALSE))*1000,#N/A)</f>
        <v>0.88295542840997387</v>
      </c>
      <c r="AY86" s="196" t="e">
        <f>IFERROR((VLOOKUP($A86,'0910'!$F$10:$L$433,6,FALSE)/VLOOKUP($A86,'2010'!$C$5:$K$611,9,FALSE))*1000,#N/A)</f>
        <v>#N/A</v>
      </c>
      <c r="AZ86" s="196" t="e">
        <f>IFERROR((VLOOKUP($A86,'1011'!$F$10:$L$433,6,FALSE)/VLOOKUP($A86,'2011'!$C$5:$K$611,9,FALSE))*1000,#N/A)</f>
        <v>#N/A</v>
      </c>
      <c r="BA86" s="196">
        <f>IFERROR((VLOOKUP($A86,'1112'!$F$10:$L$408,6,FALSE)/VLOOKUP($A86,'2012'!$F$10:$M$460,8,FALSE))*1000,#N/A)</f>
        <v>0</v>
      </c>
      <c r="BB86" s="196">
        <f>IFERROR((VLOOKUP($A86,'1213'!$F$10:$L$408,6,FALSE)/VLOOKUP($A86,'2013'!$F$10:$M$460,8,FALSE))*1000,#N/A)</f>
        <v>0</v>
      </c>
      <c r="BC86" s="196">
        <f>IFERROR((VLOOKUP($A86,'1314'!$F$10:$L$408,6,FALSE)/VLOOKUP($A86,'2014'!$F$10:$M$460,8,FALSE))*1000,#N/A)</f>
        <v>0</v>
      </c>
      <c r="BD86" s="196">
        <f>IFERROR((VLOOKUP($A86,'1415'!$F$10:$L$408,6,FALSE)/VLOOKUP($A86,'2015'!$F$10:$M$460,8,FALSE))*1000,#N/A)</f>
        <v>0</v>
      </c>
      <c r="BE86" s="196">
        <f>IFERROR((VLOOKUP($A86,'1516'!$F$10:$L$408,6,FALSE)/VLOOKUP($A86,'2016'!$F$10:$M$460,8,FALSE))*1000,#N/A)</f>
        <v>0</v>
      </c>
      <c r="BF86" s="196">
        <f>IFERROR((VLOOKUP($A86,'1617'!$F$10:$L$408,6,FALSE)/VLOOKUP($A86,'2017'!$F$10:$M$460,8,FALSE))*1000,#N/A)</f>
        <v>0</v>
      </c>
      <c r="BG86" s="196">
        <f>IFERROR((VLOOKUP($A86,'1718'!$F$10:$L$408,6,FALSE)/VLOOKUP($A86,'2018'!$F$10:$N$460,9,FALSE))*1000,#N/A)</f>
        <v>0</v>
      </c>
      <c r="BH86" s="196">
        <f>IFERROR((VLOOKUP($A86,'1819'!$F$10:$L$408,6,FALSE)/VLOOKUP($A86,'2018'!$F$10:$N$460,9,FALSE))*1000,#N/A)</f>
        <v>0</v>
      </c>
      <c r="BI86" s="196">
        <f>IFERROR((VLOOKUP($A86,'1920'!$F$10:$L$408,6,FALSE)/VLOOKUP($A86,'2019'!$F$10:$N$464,8,FALSE))*1000,#N/A)</f>
        <v>0</v>
      </c>
      <c r="BJ86" s="196">
        <f>IFERROR((VLOOKUP($A86,'20 21'!$F$10:$L$408,6,FALSE)/VLOOKUP($A86,'2020'!$F$10:$N$469,8,FALSE))*1000,#N/A)</f>
        <v>0</v>
      </c>
      <c r="BK86" s="196">
        <f>IFERROR((VLOOKUP($A86,'21 22'!$F$10:$L$408,6,FALSE)/VLOOKUP($A86,'2021'!$F$10:$N$469,8,FALSE))*1000,#N/A)</f>
        <v>0</v>
      </c>
      <c r="BL86" s="196">
        <f>IFERROR((VLOOKUP($A86,'22 23'!$F$10:$L$408,6,FALSE)/VLOOKUP($A86,'2022'!$F$10:$N$469,8,FALSE))*1000,#N/A)</f>
        <v>0</v>
      </c>
      <c r="BM86" s="196">
        <f>IFERROR((VLOOKUP($A86,'23 24'!$F$7:$M$408,6,FALSE)/VLOOKUP($A86,'2023'!$C$7:$N$469,9,FALSE))*1000,#N/A)</f>
        <v>2.1190930281839373</v>
      </c>
      <c r="BO86" s="196" t="e">
        <f>IFERROR((VLOOKUP($A86,'0910'!$F$10:$L$433,7,FALSE)/VLOOKUP($A86,'2010'!$C$5:$K$611,9,FALSE))*1000,#N/A)</f>
        <v>#N/A</v>
      </c>
      <c r="BP86" s="196" t="e">
        <f>IFERROR((VLOOKUP($A86,'1011'!$F$10:$L$433,7,FALSE)/VLOOKUP($A86,'2011'!$C$5:$K$611,9,FALSE))*1000,#N/A)</f>
        <v>#N/A</v>
      </c>
      <c r="BQ86" s="196">
        <f>IFERROR((VLOOKUP($A86,'1112'!$F$10:$L$408,7,FALSE)/VLOOKUP($A86,'2012'!$F$10:$M$460,8,FALSE))*1000,#N/A)</f>
        <v>2.435140957197715</v>
      </c>
      <c r="BR86" s="196">
        <f>IFERROR((VLOOKUP($A86,'1213'!$F$10:$L$408,7,FALSE)/VLOOKUP($A86,'2013'!$F$10:$M$460,8,FALSE))*1000,#N/A)</f>
        <v>1.9600522680604817</v>
      </c>
      <c r="BS86" s="196">
        <f>IFERROR((VLOOKUP($A86,'1314'!$F$10:$L$408,7,FALSE)/VLOOKUP($A86,'2014'!$F$10:$M$460,8,FALSE))*1000,#N/A)</f>
        <v>2.1377451436007062</v>
      </c>
      <c r="BT86" s="196">
        <f>IFERROR((VLOOKUP($A86,'1415'!$F$10:$L$408,7,FALSE)/VLOOKUP($A86,'2015'!$F$10:$M$460,8,FALSE))*1000,#N/A)</f>
        <v>2.9624143677096835</v>
      </c>
      <c r="BU86" s="196">
        <f>IFERROR((VLOOKUP($A86,'1516'!$F$10:$L$408,7,FALSE)/VLOOKUP($A86,'2016'!$F$10:$M$460,8,FALSE))*1000,#N/A)</f>
        <v>2.9493087557603688</v>
      </c>
      <c r="BV86" s="196">
        <f>IFERROR((VLOOKUP($A86,'1617'!$F$10:$L$408,7,FALSE)/VLOOKUP($A86,'2017'!$F$10:$M$460,8,FALSE))*1000,#N/A)</f>
        <v>3.2939884710403518</v>
      </c>
      <c r="BW86" s="196">
        <f>IFERROR((VLOOKUP($A86,'1718'!$F$10:$L$408,7,FALSE)/VLOOKUP($A86,'2018'!$F$10:$N$460,9,FALSE))*1000,#N/A)</f>
        <v>4.4513081395348841</v>
      </c>
      <c r="BX86" s="196">
        <f>IFERROR((VLOOKUP($A86,'1819'!$F$10:$L$408,7,FALSE)/VLOOKUP($A86,'2018'!$F$10:$N$460,9,FALSE))*1000,#N/A)</f>
        <v>4.7238372093023253</v>
      </c>
      <c r="BY86" s="196">
        <f>IFERROR((VLOOKUP($A86,'1920'!$F$10:$L$408,7,FALSE)/VLOOKUP($A86,'2019'!$F$10:$N$464,8,FALSE))*1000,#N/A)</f>
        <v>4.153573879438003</v>
      </c>
      <c r="BZ86" s="196">
        <f>IFERROR((VLOOKUP($A86,'20 21'!$F$10:$L$408,7,FALSE)/VLOOKUP($A86,'2020'!$F$10:$N$469,8,FALSE))*1000,#N/A)</f>
        <v>3.0528593619523932</v>
      </c>
      <c r="CA86" s="196">
        <f>IFERROR((VLOOKUP($A86,'21 22'!$F$10:$L$408,7,FALSE)/VLOOKUP($A86,'2021'!$F$10:$N$469,8,FALSE))*1000,#N/A)</f>
        <v>6.7902006682986977</v>
      </c>
      <c r="CB86" s="196">
        <f>IFERROR((VLOOKUP($A86,'22 23'!$F$10:$L$408,7,FALSE)/VLOOKUP($A86,'2022'!$F$10:$N$469,8,FALSE))*1000,#N/A)</f>
        <v>6.038700968856288</v>
      </c>
      <c r="CC86" s="196">
        <f>IFERROR((VLOOKUP($A86,'23 24'!$F$7:$M$408,7,FALSE)/VLOOKUP($A86,'2023'!$C$7:$N$469,9,FALSE))*1000,#N/A)</f>
        <v>7.6817122271667726</v>
      </c>
      <c r="CE86" s="198" t="e">
        <f>IFERROR((VLOOKUP($A86,'0910'!$F$10:$S$433,9,FALSE)/VLOOKUP($A86,'2010'!$C$5:$K$611,9,FALSE))*1000,#N/A)</f>
        <v>#N/A</v>
      </c>
      <c r="CF86" s="198" t="e">
        <f>IFERROR((VLOOKUP($A86,'1011'!$F$10:$S$433,10,FALSE)/VLOOKUP($A86,'2011'!$C$5:$K$611,9,FALSE))*1000,#N/A)</f>
        <v>#N/A</v>
      </c>
      <c r="CG86" s="198">
        <f>IFERROR((VLOOKUP($A86,'1112'!$F$10:$S$408,9,FALSE)/VLOOKUP($A86,'2012'!$F$10:$M$460,8,FALSE))*1000,#N/A)</f>
        <v>3.5590521682120446</v>
      </c>
      <c r="CH86" s="198">
        <f>IFERROR((VLOOKUP($A86,'1213'!$F$10:$S$408,9,FALSE)/VLOOKUP($A86,'2013'!$F$10:$M$460,8,FALSE))*1000,#N/A)</f>
        <v>1.773380623483293</v>
      </c>
      <c r="CI86" s="198">
        <f>IFERROR((VLOOKUP($A86,'1314'!$F$10:$S$408,9,FALSE)/VLOOKUP($A86,'2014'!$F$10:$M$460,8,FALSE))*1000,#N/A)</f>
        <v>1.5800724974440004</v>
      </c>
      <c r="CJ86" s="198">
        <f>IFERROR((VLOOKUP($A86,'1415'!$F$10:$S$408,9,FALSE)/VLOOKUP($A86,'2015'!$F$10:$M$460,8,FALSE))*1000,#N/A)</f>
        <v>2.3143862247731901</v>
      </c>
      <c r="CK86" s="198">
        <f>IFERROR((VLOOKUP($A86,'1516'!$F$10:$S$408,9,FALSE)/VLOOKUP($A86,'2016'!$F$10:$M$460,8,FALSE))*1000,#N/A)</f>
        <v>2.8571428571428572</v>
      </c>
      <c r="CL86" s="198">
        <f>IFERROR((VLOOKUP($A86,'1617'!$F$10:$S$408,9,FALSE)/VLOOKUP($A86,'2017'!$F$10:$M$460,8,FALSE))*1000,#N/A)</f>
        <v>3.6599871900448351</v>
      </c>
      <c r="CM86" s="198">
        <f>IFERROR((VLOOKUP($A86,'1718'!$F$10:$S$408,9,FALSE)/VLOOKUP($A86,'2018'!$F$10:$N$460,9,FALSE))*1000,#N/A)</f>
        <v>2.9069767441860463</v>
      </c>
      <c r="CN86" s="198">
        <f>IFERROR((VLOOKUP($A86,'1819'!$F$10:$S$408,9,FALSE)/VLOOKUP($A86,'2018'!$F$10:$N$460,9,FALSE))*1000,#N/A)</f>
        <v>2.9069767441860463</v>
      </c>
      <c r="CO86" s="198">
        <f>IFERROR((VLOOKUP($A86,'1920'!$F$10:$S$408,9,FALSE)/VLOOKUP($A86,'2019'!$F$10:$N$464,8,FALSE))*1000,#N/A)</f>
        <v>3.5215082890887421</v>
      </c>
      <c r="CP86" s="198">
        <f>IFERROR((VLOOKUP($A86,'20 21'!$F$10:$S$408,9,FALSE)/VLOOKUP($A86,'2020'!$F$10:$N$469,8,FALSE))*1000,#N/A)</f>
        <v>3.5915992493557569</v>
      </c>
      <c r="CQ86" s="198">
        <f>IFERROR((VLOOKUP($A86,'21 22'!$F$10:$S$408,9,FALSE)/VLOOKUP($A86,'2021'!$F$10:$N$469,8,FALSE))*1000,#N/A)</f>
        <v>4.2885477905044409</v>
      </c>
      <c r="CR86" s="198">
        <f>IFERROR((VLOOKUP($A86,'22 23'!$F$10:$S$408,9,FALSE)/VLOOKUP($A86,'2022'!$F$10:$N$469,8,FALSE))*1000,#N/A)</f>
        <v>5.2394611347429558</v>
      </c>
      <c r="CS86" s="196">
        <f>IFERROR((VLOOKUP($A86,'23 24'!$F$7:$S$408,9,FALSE)/VLOOKUP($A86,'2023'!$C$7:$N$469,9,FALSE))*1000,#N/A)</f>
        <v>7.5051211414847776</v>
      </c>
      <c r="CU86" s="198" t="e">
        <f>IFERROR((VLOOKUP($A86,'0910'!$F$10:$S$433,10,FALSE)/VLOOKUP($A86,'2010'!$C$5:$K$611,9,FALSE))*1000,#N/A)</f>
        <v>#N/A</v>
      </c>
      <c r="CV86" s="198" t="e">
        <f>IFERROR((VLOOKUP($A86,'1011'!$F$10:$S$433,11,FALSE)/VLOOKUP($A86,'2011'!$C$5:$K$611,9,FALSE))*1000,#N/A)</f>
        <v>#N/A</v>
      </c>
      <c r="CW86" s="198">
        <f>IFERROR((VLOOKUP($A86,'1112'!$F$10:$S$408,10,FALSE)/VLOOKUP($A86,'2012'!$F$10:$M$460,8,FALSE))*1000,#N/A)</f>
        <v>0.28097780275358247</v>
      </c>
      <c r="CX86" s="198">
        <f>IFERROR((VLOOKUP($A86,'1213'!$F$10:$S$408,10,FALSE)/VLOOKUP($A86,'2013'!$F$10:$M$460,8,FALSE))*1000,#N/A)</f>
        <v>9.3335822288594369E-2</v>
      </c>
      <c r="CY86" s="198">
        <f>IFERROR((VLOOKUP($A86,'1314'!$F$10:$S$408,10,FALSE)/VLOOKUP($A86,'2014'!$F$10:$M$460,8,FALSE))*1000,#N/A)</f>
        <v>0.27883632307835299</v>
      </c>
      <c r="CZ86" s="198">
        <f>IFERROR((VLOOKUP($A86,'1415'!$F$10:$S$408,10,FALSE)/VLOOKUP($A86,'2015'!$F$10:$M$460,8,FALSE))*1000,#N/A)</f>
        <v>0.37030179596371043</v>
      </c>
      <c r="DA86" s="198">
        <f>IFERROR((VLOOKUP($A86,'1516'!$F$10:$S$408,10,FALSE)/VLOOKUP($A86,'2016'!$F$10:$M$460,8,FALSE))*1000,#N/A)</f>
        <v>0.18433179723502305</v>
      </c>
      <c r="DB86" s="198">
        <f>IFERROR((VLOOKUP($A86,'1617'!$F$10:$S$408,10,FALSE)/VLOOKUP($A86,'2017'!$F$10:$M$460,8,FALSE))*1000,#N/A)</f>
        <v>0.54899807850672522</v>
      </c>
      <c r="DC86" s="198">
        <f>IFERROR((VLOOKUP($A86,'1718'!$F$10:$S$408,10,FALSE)/VLOOKUP($A86,'2018'!$F$10:$N$460,9,FALSE))*1000,#N/A)</f>
        <v>0.27252906976744184</v>
      </c>
      <c r="DD86" s="198">
        <f>IFERROR((VLOOKUP($A86,'1819'!$F$10:$S$408,10,FALSE)/VLOOKUP($A86,'2018'!$F$10:$N$460,9,FALSE))*1000,#N/A)</f>
        <v>0.54505813953488369</v>
      </c>
      <c r="DE86" s="198">
        <f>IFERROR((VLOOKUP($A86,'1920'!$F$10:$S$408,10,FALSE)/VLOOKUP($A86,'2019'!$F$10:$N$464,8,FALSE))*1000,#N/A)</f>
        <v>1.7156066023765666</v>
      </c>
      <c r="DF86" s="198">
        <f>IFERROR((VLOOKUP($A86,'20 21'!$F$10:$S$408,10,FALSE)/VLOOKUP($A86,'2020'!$F$10:$N$469,8,FALSE))*1000,#N/A)</f>
        <v>0.62852986863725746</v>
      </c>
      <c r="DG86" s="198">
        <f>IFERROR((VLOOKUP($A86,'21 22'!$F$10:$S$408,10,FALSE)/VLOOKUP($A86,'2021'!$F$10:$N$469,8,FALSE))*1000,#N/A)</f>
        <v>0.71475796508407341</v>
      </c>
      <c r="DH86" s="198">
        <f>IFERROR((VLOOKUP($A86,'22 23'!$F$10:$S$408,10,FALSE)/VLOOKUP($A86,'2022'!$F$10:$N$469,8,FALSE))*1000,#N/A)</f>
        <v>0.44402213006296232</v>
      </c>
      <c r="DI86" s="196">
        <f>IFERROR((VLOOKUP($A86,'23 24'!$F$7:$S$408,10,FALSE)/VLOOKUP($A86,'2023'!$C$7:$N$469,9,FALSE))*1000,#N/A)</f>
        <v>0.97125097125097126</v>
      </c>
      <c r="DK86" s="198" t="e">
        <f>IFERROR((VLOOKUP($A86,'0910'!$F$10:$S$433,11,FALSE)/VLOOKUP($A86,'2010'!$C$5:$K$611,9,FALSE))*1000,#N/A)</f>
        <v>#N/A</v>
      </c>
      <c r="DL86" s="198" t="e">
        <f>IFERROR((VLOOKUP($A86,'1011'!$F$10:$S$433,12,FALSE)/VLOOKUP($A86,'2011'!$C$5:$K$611,9,FALSE))*1000,#N/A)</f>
        <v>#N/A</v>
      </c>
      <c r="DM86" s="198">
        <f>IFERROR((VLOOKUP($A86,'1112'!$F$10:$S$408,11,FALSE)/VLOOKUP($A86,'2012'!$F$10:$M$460,8,FALSE))*1000,#N/A)</f>
        <v>0</v>
      </c>
      <c r="DN86" s="198">
        <f>IFERROR((VLOOKUP($A86,'1213'!$F$10:$S$408,11,FALSE)/VLOOKUP($A86,'2013'!$F$10:$M$460,8,FALSE))*1000,#N/A)</f>
        <v>0</v>
      </c>
      <c r="DO86" s="198">
        <f>IFERROR((VLOOKUP($A86,'1314'!$F$10:$S$408,11,FALSE)/VLOOKUP($A86,'2014'!$F$10:$M$460,8,FALSE))*1000,#N/A)</f>
        <v>0</v>
      </c>
      <c r="DP86" s="198">
        <f>IFERROR((VLOOKUP($A86,'1415'!$F$10:$S$408,11,FALSE)/VLOOKUP($A86,'2015'!$F$10:$M$460,8,FALSE))*1000,#N/A)</f>
        <v>0</v>
      </c>
      <c r="DQ86" s="198">
        <f>IFERROR((VLOOKUP($A86,'1516'!$F$10:$S$408,11,FALSE)/VLOOKUP($A86,'2016'!$F$10:$M$460,8,FALSE))*1000,#N/A)</f>
        <v>0</v>
      </c>
      <c r="DR86" s="198">
        <f>IFERROR((VLOOKUP($A86,'1617'!$F$10:$S$408,11,FALSE)/VLOOKUP($A86,'2017'!$F$10:$M$460,8,FALSE))*1000,#N/A)</f>
        <v>0</v>
      </c>
      <c r="DS86" s="198">
        <f>IFERROR((VLOOKUP($A86,'1718'!$F$10:$S$408,11,FALSE)/VLOOKUP($A86,'2018'!$F$10:$N$460,9,FALSE))*1000,#N/A)</f>
        <v>0</v>
      </c>
      <c r="DT86" s="198">
        <f>IFERROR((VLOOKUP($A86,'1819'!$F$10:$S$408,11,FALSE)/VLOOKUP($A86,'2018'!$F$10:$N$460,9,FALSE))*1000,#N/A)</f>
        <v>0</v>
      </c>
      <c r="DU86" s="198">
        <f>IFERROR((VLOOKUP($A86,'1920'!$F$10:$S$408,11,FALSE)/VLOOKUP($A86,'2019'!$F$10:$N$464,8,FALSE))*1000,#N/A)</f>
        <v>0</v>
      </c>
      <c r="DV86" s="198">
        <f>IFERROR((VLOOKUP($A86,'20 21'!$F$10:$S$408,11,FALSE)/VLOOKUP($A86,'2020'!$F$10:$N$469,8,FALSE))*1000,#N/A)</f>
        <v>0</v>
      </c>
      <c r="DW86" s="198">
        <f>IFERROR((VLOOKUP($A86,'21 22'!$F$10:$S$408,11,FALSE)/VLOOKUP($A86,'2021'!$F$10:$N$469,8,FALSE))*1000,#N/A)</f>
        <v>0</v>
      </c>
      <c r="DX86" s="198">
        <f>IFERROR((VLOOKUP($A86,'22 23'!$F$10:$S$408,11,FALSE)/VLOOKUP($A86,'2022'!$F$10:$N$469,8,FALSE))*1000,#N/A)</f>
        <v>0</v>
      </c>
      <c r="DY86" s="196">
        <f>IFERROR((VLOOKUP($A86,'23 24'!$F$7:$S$408,11,FALSE)/VLOOKUP($A86,'2023'!$C$7:$N$469,9,FALSE))*1000,#N/A)</f>
        <v>0</v>
      </c>
      <c r="EA86" s="198" t="e">
        <f>IFERROR((VLOOKUP($A86,'0910'!$F$10:$S$433,12,FALSE)/VLOOKUP($A86,'2010'!$C$5:$K$611,9,FALSE))*1000,#N/A)</f>
        <v>#N/A</v>
      </c>
      <c r="EB86" s="198" t="e">
        <f>IFERROR((VLOOKUP($A86,'1011'!$F$10:$S$433,13,FALSE)/VLOOKUP($A86,'2011'!$C$5:$K$611,9,FALSE))*1000,#N/A)</f>
        <v>#N/A</v>
      </c>
      <c r="EC86" s="198">
        <f>IFERROR((VLOOKUP($A86,'1112'!$F$10:$S$408,12,FALSE)/VLOOKUP($A86,'2012'!$F$10:$M$460,8,FALSE))*1000,#N/A)</f>
        <v>3.8400299709656269</v>
      </c>
      <c r="ED86" s="198">
        <f>IFERROR((VLOOKUP($A86,'1213'!$F$10:$S$408,12,FALSE)/VLOOKUP($A86,'2013'!$F$10:$M$460,8,FALSE))*1000,#N/A)</f>
        <v>1.8667164457718872</v>
      </c>
      <c r="EE86" s="198">
        <f>IFERROR((VLOOKUP($A86,'1314'!$F$10:$S$408,12,FALSE)/VLOOKUP($A86,'2014'!$F$10:$M$460,8,FALSE))*1000,#N/A)</f>
        <v>1.8589088205223534</v>
      </c>
      <c r="EF86" s="198">
        <f>IFERROR((VLOOKUP($A86,'1415'!$F$10:$S$408,12,FALSE)/VLOOKUP($A86,'2015'!$F$10:$M$460,8,FALSE))*1000,#N/A)</f>
        <v>2.6846880207369006</v>
      </c>
      <c r="EG86" s="198">
        <f>IFERROR((VLOOKUP($A86,'1516'!$F$10:$S$408,12,FALSE)/VLOOKUP($A86,'2016'!$F$10:$M$460,8,FALSE))*1000,#N/A)</f>
        <v>3.0414746543778803</v>
      </c>
      <c r="EH86" s="198">
        <f>IFERROR((VLOOKUP($A86,'1617'!$F$10:$S$408,12,FALSE)/VLOOKUP($A86,'2017'!$F$10:$M$460,8,FALSE))*1000,#N/A)</f>
        <v>4.1174855888004398</v>
      </c>
      <c r="EI86" s="198">
        <f>IFERROR((VLOOKUP($A86,'1718'!$F$10:$S$408,12,FALSE)/VLOOKUP($A86,'2018'!$F$10:$N$460,9,FALSE))*1000,#N/A)</f>
        <v>3.1795058139534884</v>
      </c>
      <c r="EJ86" s="198">
        <f>IFERROR((VLOOKUP($A86,'1819'!$F$10:$S$408,12,FALSE)/VLOOKUP($A86,'2018'!$F$10:$N$460,9,FALSE))*1000,#N/A)</f>
        <v>3.5428779069767438</v>
      </c>
      <c r="EK86" s="198">
        <f>IFERROR((VLOOKUP($A86,'1920'!$F$10:$S$408,12,FALSE)/VLOOKUP($A86,'2019'!$F$10:$N$464,8,FALSE))*1000,#N/A)</f>
        <v>5.3274099758009177</v>
      </c>
      <c r="EL86" s="198">
        <f>IFERROR((VLOOKUP($A86,'20 21'!$F$10:$S$408,12,FALSE)/VLOOKUP($A86,'2020'!$F$10:$N$469,8,FALSE))*1000,#N/A)</f>
        <v>4.2201291179930145</v>
      </c>
      <c r="EM86" s="198">
        <f>IFERROR((VLOOKUP($A86,'21 22'!$F$10:$S$408,12,FALSE)/VLOOKUP($A86,'2021'!$F$10:$N$469,8,FALSE))*1000,#N/A)</f>
        <v>5.0033057555885136</v>
      </c>
      <c r="EN86" s="198">
        <f>IFERROR((VLOOKUP($A86,'22 23'!$F$10:$S$408,12,FALSE)/VLOOKUP($A86,'2022'!$F$10:$N$469,8,FALSE))*1000,#N/A)</f>
        <v>5.6834832648059184</v>
      </c>
      <c r="EO86" s="196">
        <f>IFERROR((VLOOKUP($A86,'23 24'!$F$7:$S$408,12,FALSE)/VLOOKUP($A86,'2023'!$C$7:$N$469,9,FALSE))*1000,#N/A)</f>
        <v>8.4763721127357492</v>
      </c>
    </row>
    <row r="87" spans="1:145" x14ac:dyDescent="0.3">
      <c r="A87" t="s">
        <v>557</v>
      </c>
      <c r="B87" t="s">
        <v>1742</v>
      </c>
      <c r="C87" t="str">
        <f>IF(VLOOKUP($A87,'0910'!$F$10:$L$433,1,FALSE)=VLOOKUP($A87,'2010'!$C$5:$K$611,1,FALSE),VLOOKUP($A87,'0910'!$F$10:$L$433,1,FALSE),FALSE)</f>
        <v>Derbyshire Dales</v>
      </c>
      <c r="D87" t="str">
        <f>IF(VLOOKUP($A87,'1011'!$F$10:$L$433,1,FALSE)=VLOOKUP($A87,'2011'!$C$5:$K$611,1,FALSE),VLOOKUP($A87,'1011'!$F$10:$L$433,1,FALSE),FALSE)</f>
        <v>Derbyshire Dales</v>
      </c>
      <c r="E87" t="str">
        <f>IF(VLOOKUP(A87,'1112'!$F$10:$L$408,1,FALSE)=VLOOKUP(A87,'2012'!$F$10:$M$460,1,FALSE),VLOOKUP(A87,'1112'!$F$10:$L$408,1,FALSE),FALSE)</f>
        <v>Derbyshire Dales</v>
      </c>
      <c r="F87" t="str">
        <f>IF(VLOOKUP($A87,'1213'!$F$10:$L$408,1,FALSE)=VLOOKUP($A87,'2013'!$F$10:$M$460,1,FALSE),VLOOKUP($A87,'1213'!$F$10:$L$408,1,FALSE),FALSE)</f>
        <v>Derbyshire Dales</v>
      </c>
      <c r="G87" t="str">
        <f>IF(VLOOKUP($A87,'1314'!$F$10:$L$408,1,FALSE)=VLOOKUP($A87,'2014'!$F$10:$M$460,1,FALSE),VLOOKUP($A87,'1314'!$F$10:$L$408,1,FALSE),FALSE)</f>
        <v>Derbyshire Dales</v>
      </c>
      <c r="H87" t="str">
        <f>IF(VLOOKUP($A87,'1415'!$F$10:$L$408,1,FALSE)=VLOOKUP($A87,'2015'!$F$10:$M$460,1,FALSE),VLOOKUP($A87,'1415'!$F$10:$L$408,1,FALSE),FALSE)</f>
        <v>Derbyshire Dales</v>
      </c>
      <c r="I87" t="str">
        <f>IF(VLOOKUP($A87,'1516'!$F$10:$L$408,1,FALSE)=VLOOKUP($A87,'2015'!$F$10:$M$460,1,FALSE),VLOOKUP($A87,'1516'!$F$10:$L$408,1,FALSE),FALSE)</f>
        <v>Derbyshire Dales</v>
      </c>
      <c r="J87" t="str">
        <f>IF(VLOOKUP($A87,'1617'!$F$10:$L$408,1,FALSE)=VLOOKUP($A87,'2016'!$F$10:$M$460,1,FALSE),VLOOKUP($A87,'1617'!$F$10:$L$408,1,FALSE),FALSE)</f>
        <v>Derbyshire Dales</v>
      </c>
      <c r="K87" t="str">
        <f>IF(VLOOKUP($A87,'1718'!$F$10:$M$408,1,FALSE)=VLOOKUP($A87,'2017'!$F$10:$M$460,1,FALSE),VLOOKUP($A87,'1718'!$F$10:$M$408,1,FALSE),FALSE)</f>
        <v>Derbyshire Dales</v>
      </c>
      <c r="L87" t="str">
        <f>IF(VLOOKUP($A87,'1819'!$F$10:$M$408,1,FALSE)=VLOOKUP($A87,'2018'!$F$10:$M$460,1,FALSE),VLOOKUP($A87,'1819'!$F$10:$M$408,1,FALSE),FALSE)</f>
        <v>Derbyshire Dales</v>
      </c>
      <c r="M87" t="str">
        <f>IF(VLOOKUP($A87,'1920'!$F$10:$M$408,1,FALSE)=VLOOKUP($A87,'2019'!$F$10:$M$464,1,FALSE),VLOOKUP($A87,'1920'!$F$10:$M$408,1,FALSE),FALSE)</f>
        <v>Derbyshire Dales</v>
      </c>
      <c r="N87" t="str">
        <f>IF(VLOOKUP($A87,'20 21'!$F$10:$N$408,1,FALSE)=VLOOKUP($A87,'2020'!$F$10:$O$468,1,FALSE),VLOOKUP($A87,'20 21'!$F$10:$N$408,1,FALSE),FALSE)</f>
        <v>Derbyshire Dales</v>
      </c>
      <c r="O87" t="str">
        <f>IF(VLOOKUP($A87,'21 22'!$F$10:$N$408,1,FALSE)=VLOOKUP($A87,'2021'!$F$10:$O$471,1,FALSE),VLOOKUP($A87,'21 22'!$F$10:$N$408,1,FALSE),FALSE)</f>
        <v>Derbyshire Dales</v>
      </c>
      <c r="P87" t="str">
        <f>IF(VLOOKUP($A87,'22 23'!$F$10:$N$408,1,FALSE)=VLOOKUP($A87,'2022'!$F$10:$O$468,1,FALSE),VLOOKUP($A87,'22 23'!$F$10:$N$408,1,FALSE),FALSE)</f>
        <v>Derbyshire Dales</v>
      </c>
      <c r="Q87" t="str">
        <f>IF(VLOOKUP($A87,'23 24'!$F$7:$N$408,1,FALSE)=VLOOKUP($A87,'2023'!$C$7:$O$468,1,FALSE),VLOOKUP($A87,'23 24'!$F$7:$N$408,1,FALSE),FALSE)</f>
        <v>Derbyshire Dales</v>
      </c>
      <c r="S87" s="196">
        <f>IFERROR((VLOOKUP($A87,'0910'!$F$10:$L$433,4,FALSE)/VLOOKUP($A87,'2010'!$C$5:$K$611,9,FALSE))*1000,#N/A)</f>
        <v>1.2059089538739824</v>
      </c>
      <c r="T87" s="196">
        <f>IFERROR((VLOOKUP($A87,'1011'!$F$10:$L$433,4,FALSE)/VLOOKUP($A87,'2011'!$C$5:$K$611,9,FALSE))*1000,#N/A)</f>
        <v>0.89605734767025091</v>
      </c>
      <c r="U87" s="196">
        <f>IFERROR((VLOOKUP($A87,'1112'!$F$10:$L$408,4,FALSE)/VLOOKUP($A87,'2012'!$F$10:$M$460,8,FALSE))*1000,#N/A)</f>
        <v>2.3802439750074385</v>
      </c>
      <c r="V87" s="196">
        <f>IFERROR((VLOOKUP($A87,'1213'!$F$10:$L$408,4,FALSE)/VLOOKUP($A87,'2013'!$F$10:$M$460,8,FALSE))*1000,#N/A)</f>
        <v>2.3647650014779784</v>
      </c>
      <c r="W87" s="196">
        <f>IFERROR((VLOOKUP($A87,'1314'!$F$10:$L$408,4,FALSE)/VLOOKUP($A87,'2014'!$F$10:$M$460,8,FALSE))*1000,#N/A)</f>
        <v>5.8927519151443724</v>
      </c>
      <c r="X87" s="196">
        <f>IFERROR((VLOOKUP($A87,'1415'!$F$10:$L$408,4,FALSE)/VLOOKUP($A87,'2015'!$F$10:$M$460,8,FALSE))*1000,#N/A)</f>
        <v>4.4039929536112741</v>
      </c>
      <c r="Y87" s="196">
        <f>IFERROR((VLOOKUP($A87,'1516'!$F$10:$L$408,4,FALSE)/VLOOKUP($A87,'2016'!$F$10:$M$460,8,FALSE))*1000,#N/A)</f>
        <v>3.801169590643275</v>
      </c>
      <c r="Z87" s="196">
        <f>IFERROR((VLOOKUP($A87,'1617'!$F$10:$L$408,4,FALSE)/VLOOKUP($A87,'2017'!$F$10:$M$460,8,FALSE))*1000,#N/A)</f>
        <v>4.9389889599070305</v>
      </c>
      <c r="AA87" s="196">
        <f>IFERROR((VLOOKUP($A87,'1718'!$F$10:$L$408,4,FALSE)/VLOOKUP($A87,'2018'!$F$10:$N$460,9,FALSE))*1000,#N/A)</f>
        <v>4.8949035416066806</v>
      </c>
      <c r="AB87" s="196">
        <f>IFERROR((VLOOKUP($A87,'1819'!$F$10:$L$408,4,FALSE)/VLOOKUP($A87,'2018'!$F$10:$N$460,9,FALSE))*1000,#N/A)</f>
        <v>7.1983875611862942</v>
      </c>
      <c r="AC87" s="196">
        <f>IFERROR((VLOOKUP($A87,'1920'!$F$10:$L$408,4,FALSE)/VLOOKUP($A87,'2019'!$F$10:$N$464,8,FALSE))*1000,#N/A)</f>
        <v>7.3987649753848785</v>
      </c>
      <c r="AD87" s="196">
        <f>IFERROR((VLOOKUP($A87,'20 21'!$F$10:$M$408,4,FALSE)/VLOOKUP($A87,'2020'!$F$10:$N$469,8,FALSE))*1000,#N/A)</f>
        <v>3.7056145761774588</v>
      </c>
      <c r="AE87" s="196">
        <f>IFERROR((VLOOKUP($A87,'21 22'!$F$10:$M$408,4,FALSE)/VLOOKUP($A87,'2021'!$F$10:$N$469,8,FALSE))*1000,#N/A)</f>
        <v>4.2313117066290555</v>
      </c>
      <c r="AF87" s="196">
        <f>IFERROR((VLOOKUP($A87,'22 23'!$F$10:$M$408,4,FALSE)/VLOOKUP($A87,'2022'!$F$10:$N$469,8,FALSE))*1000,#N/A)</f>
        <v>3.3605914640976815</v>
      </c>
      <c r="AG87" s="196">
        <f>IFERROR((VLOOKUP($A87,'23 24'!$F$7:$M$408,4,FALSE)/VLOOKUP($A87,'2023'!$C$7:$N$469,9,FALSE))*1000,#N/A)</f>
        <v>1.6685205784204673</v>
      </c>
      <c r="AI87" s="196">
        <f>IFERROR((VLOOKUP($A87,'0910'!$F$10:$L$433,5,FALSE)/VLOOKUP($A87,'2010'!$C$5:$K$611,9,FALSE))*1000,#N/A)</f>
        <v>2.7132951462164603</v>
      </c>
      <c r="AJ87" s="196">
        <f>IFERROR((VLOOKUP($A87,'1011'!$F$10:$L$433,5,FALSE)/VLOOKUP($A87,'2011'!$C$5:$K$611,9,FALSE))*1000,#N/A)</f>
        <v>0.89605734767025091</v>
      </c>
      <c r="AK87" s="196">
        <f>IFERROR((VLOOKUP($A87,'1112'!$F$10:$L$408,5,FALSE)/VLOOKUP($A87,'2012'!$F$10:$M$460,8,FALSE))*1000,#N/A)</f>
        <v>1.1901219875037192</v>
      </c>
      <c r="AL87" s="196">
        <f>IFERROR((VLOOKUP($A87,'1213'!$F$10:$L$408,5,FALSE)/VLOOKUP($A87,'2013'!$F$10:$M$460,8,FALSE))*1000,#N/A)</f>
        <v>2.9559562518474727</v>
      </c>
      <c r="AM87" s="196">
        <f>IFERROR((VLOOKUP($A87,'1314'!$F$10:$L$408,5,FALSE)/VLOOKUP($A87,'2014'!$F$10:$M$460,8,FALSE))*1000,#N/A)</f>
        <v>0.2946375957572186</v>
      </c>
      <c r="AN87" s="196">
        <f>IFERROR((VLOOKUP($A87,'1415'!$F$10:$L$408,5,FALSE)/VLOOKUP($A87,'2015'!$F$10:$M$460,8,FALSE))*1000,#N/A)</f>
        <v>0.58719906048150317</v>
      </c>
      <c r="AO87" s="196">
        <f>IFERROR((VLOOKUP($A87,'1516'!$F$10:$L$408,5,FALSE)/VLOOKUP($A87,'2016'!$F$10:$M$460,8,FALSE))*1000,#N/A)</f>
        <v>0.29239766081871343</v>
      </c>
      <c r="AP87" s="196">
        <f>IFERROR((VLOOKUP($A87,'1617'!$F$10:$L$408,5,FALSE)/VLOOKUP($A87,'2017'!$F$10:$M$460,8,FALSE))*1000,#N/A)</f>
        <v>0.58105752469494476</v>
      </c>
      <c r="AQ87" s="196">
        <f>IFERROR((VLOOKUP($A87,'1718'!$F$10:$L$408,5,FALSE)/VLOOKUP($A87,'2018'!$F$10:$N$460,9,FALSE))*1000,#N/A)</f>
        <v>1.151742009789807</v>
      </c>
      <c r="AR87" s="196">
        <f>IFERROR((VLOOKUP($A87,'1819'!$F$10:$L$408,5,FALSE)/VLOOKUP($A87,'2018'!$F$10:$N$460,9,FALSE))*1000,#N/A)</f>
        <v>1.151742009789807</v>
      </c>
      <c r="AS87" s="196">
        <f>IFERROR((VLOOKUP($A87,'1920'!$F$10:$L$408,5,FALSE)/VLOOKUP($A87,'2019'!$F$10:$N$464,8,FALSE))*1000,#N/A)</f>
        <v>0.85370365100594747</v>
      </c>
      <c r="AT87" s="196">
        <f>IFERROR((VLOOKUP($A87,'20 21'!$F$10:$L$408,5,FALSE)/VLOOKUP($A87,'2020'!$F$10:$N$469,8,FALSE))*1000,#N/A)</f>
        <v>0.57009455018114752</v>
      </c>
      <c r="AU87" s="196">
        <f>IFERROR((VLOOKUP($A87,'21 22'!$F$10:$L$408,5,FALSE)/VLOOKUP($A87,'2021'!$F$10:$N$469,8,FALSE))*1000,#N/A)</f>
        <v>0.28208744710860367</v>
      </c>
      <c r="AV87" s="196">
        <f>IFERROR((VLOOKUP($A87,'22 23'!$F$10:$L$408,5,FALSE)/VLOOKUP($A87,'2022'!$F$10:$N$469,8,FALSE))*1000,#N/A)</f>
        <v>0.56009857734961355</v>
      </c>
      <c r="AW87" s="196">
        <f>IFERROR((VLOOKUP($A87,'23 24'!$F$7:$M$408,5,FALSE)/VLOOKUP($A87,'2023'!$C$7:$N$469,9,FALSE))*1000,#N/A)</f>
        <v>0</v>
      </c>
      <c r="AY87" s="196">
        <f>IFERROR((VLOOKUP($A87,'0910'!$F$10:$L$433,6,FALSE)/VLOOKUP($A87,'2010'!$C$5:$K$611,9,FALSE))*1000,#N/A)</f>
        <v>0</v>
      </c>
      <c r="AZ87" s="196">
        <f>IFERROR((VLOOKUP($A87,'1011'!$F$10:$L$433,6,FALSE)/VLOOKUP($A87,'2011'!$C$5:$K$611,9,FALSE))*1000,#N/A)</f>
        <v>0</v>
      </c>
      <c r="BA87" s="196">
        <f>IFERROR((VLOOKUP($A87,'1112'!$F$10:$L$408,6,FALSE)/VLOOKUP($A87,'2012'!$F$10:$M$460,8,FALSE))*1000,#N/A)</f>
        <v>0</v>
      </c>
      <c r="BB87" s="196">
        <f>IFERROR((VLOOKUP($A87,'1213'!$F$10:$L$408,6,FALSE)/VLOOKUP($A87,'2013'!$F$10:$M$460,8,FALSE))*1000,#N/A)</f>
        <v>0</v>
      </c>
      <c r="BC87" s="196">
        <f>IFERROR((VLOOKUP($A87,'1314'!$F$10:$L$408,6,FALSE)/VLOOKUP($A87,'2014'!$F$10:$M$460,8,FALSE))*1000,#N/A)</f>
        <v>0</v>
      </c>
      <c r="BD87" s="196">
        <f>IFERROR((VLOOKUP($A87,'1415'!$F$10:$L$408,6,FALSE)/VLOOKUP($A87,'2015'!$F$10:$M$460,8,FALSE))*1000,#N/A)</f>
        <v>0</v>
      </c>
      <c r="BE87" s="196">
        <f>IFERROR((VLOOKUP($A87,'1516'!$F$10:$L$408,6,FALSE)/VLOOKUP($A87,'2016'!$F$10:$M$460,8,FALSE))*1000,#N/A)</f>
        <v>0</v>
      </c>
      <c r="BF87" s="196">
        <f>IFERROR((VLOOKUP($A87,'1617'!$F$10:$L$408,6,FALSE)/VLOOKUP($A87,'2017'!$F$10:$M$460,8,FALSE))*1000,#N/A)</f>
        <v>0.87158628704241725</v>
      </c>
      <c r="BG87" s="196">
        <f>IFERROR((VLOOKUP($A87,'1718'!$F$10:$L$408,6,FALSE)/VLOOKUP($A87,'2018'!$F$10:$N$460,9,FALSE))*1000,#N/A)</f>
        <v>0</v>
      </c>
      <c r="BH87" s="196">
        <f>IFERROR((VLOOKUP($A87,'1819'!$F$10:$L$408,6,FALSE)/VLOOKUP($A87,'2018'!$F$10:$N$460,9,FALSE))*1000,#N/A)</f>
        <v>0</v>
      </c>
      <c r="BI87" s="196">
        <f>IFERROR((VLOOKUP($A87,'1920'!$F$10:$L$408,6,FALSE)/VLOOKUP($A87,'2019'!$F$10:$N$464,8,FALSE))*1000,#N/A)</f>
        <v>0</v>
      </c>
      <c r="BJ87" s="196">
        <f>IFERROR((VLOOKUP($A87,'20 21'!$F$10:$L$408,6,FALSE)/VLOOKUP($A87,'2020'!$F$10:$N$469,8,FALSE))*1000,#N/A)</f>
        <v>0</v>
      </c>
      <c r="BK87" s="196">
        <f>IFERROR((VLOOKUP($A87,'21 22'!$F$10:$L$408,6,FALSE)/VLOOKUP($A87,'2021'!$F$10:$N$469,8,FALSE))*1000,#N/A)</f>
        <v>0</v>
      </c>
      <c r="BL87" s="196">
        <f>IFERROR((VLOOKUP($A87,'22 23'!$F$10:$L$408,6,FALSE)/VLOOKUP($A87,'2022'!$F$10:$N$469,8,FALSE))*1000,#N/A)</f>
        <v>0</v>
      </c>
      <c r="BM87" s="196">
        <f>IFERROR((VLOOKUP($A87,'23 24'!$F$7:$M$408,6,FALSE)/VLOOKUP($A87,'2023'!$C$7:$N$469,9,FALSE))*1000,#N/A)</f>
        <v>0</v>
      </c>
      <c r="BO87" s="196">
        <f>IFERROR((VLOOKUP($A87,'0910'!$F$10:$L$433,7,FALSE)/VLOOKUP($A87,'2010'!$C$5:$K$611,9,FALSE))*1000,#N/A)</f>
        <v>3.9192041000904427</v>
      </c>
      <c r="BP87" s="196">
        <f>IFERROR((VLOOKUP($A87,'1011'!$F$10:$L$433,7,FALSE)/VLOOKUP($A87,'2011'!$C$5:$K$611,9,FALSE))*1000,#N/A)</f>
        <v>1.7921146953405018</v>
      </c>
      <c r="BQ87" s="196">
        <f>IFERROR((VLOOKUP($A87,'1112'!$F$10:$L$408,7,FALSE)/VLOOKUP($A87,'2012'!$F$10:$M$460,8,FALSE))*1000,#N/A)</f>
        <v>3.5703659625111572</v>
      </c>
      <c r="BR87" s="196">
        <f>IFERROR((VLOOKUP($A87,'1213'!$F$10:$L$408,7,FALSE)/VLOOKUP($A87,'2013'!$F$10:$M$460,8,FALSE))*1000,#N/A)</f>
        <v>5.3207212533254502</v>
      </c>
      <c r="BS87" s="196">
        <f>IFERROR((VLOOKUP($A87,'1314'!$F$10:$L$408,7,FALSE)/VLOOKUP($A87,'2014'!$F$10:$M$460,8,FALSE))*1000,#N/A)</f>
        <v>6.1873895109015908</v>
      </c>
      <c r="BT87" s="196">
        <f>IFERROR((VLOOKUP($A87,'1415'!$F$10:$L$408,7,FALSE)/VLOOKUP($A87,'2015'!$F$10:$M$460,8,FALSE))*1000,#N/A)</f>
        <v>5.2847915443335296</v>
      </c>
      <c r="BU87" s="196">
        <f>IFERROR((VLOOKUP($A87,'1516'!$F$10:$L$408,7,FALSE)/VLOOKUP($A87,'2016'!$F$10:$M$460,8,FALSE))*1000,#N/A)</f>
        <v>4.0935672514619883</v>
      </c>
      <c r="BV87" s="196">
        <f>IFERROR((VLOOKUP($A87,'1617'!$F$10:$L$408,7,FALSE)/VLOOKUP($A87,'2017'!$F$10:$M$460,8,FALSE))*1000,#N/A)</f>
        <v>6.3916327716443933</v>
      </c>
      <c r="BW87" s="196">
        <f>IFERROR((VLOOKUP($A87,'1718'!$F$10:$L$408,7,FALSE)/VLOOKUP($A87,'2018'!$F$10:$N$460,9,FALSE))*1000,#N/A)</f>
        <v>6.0466455513964874</v>
      </c>
      <c r="BX87" s="196">
        <f>IFERROR((VLOOKUP($A87,'1819'!$F$10:$L$408,7,FALSE)/VLOOKUP($A87,'2018'!$F$10:$N$460,9,FALSE))*1000,#N/A)</f>
        <v>8.350129570976101</v>
      </c>
      <c r="BY87" s="196">
        <f>IFERROR((VLOOKUP($A87,'1920'!$F$10:$L$408,7,FALSE)/VLOOKUP($A87,'2019'!$F$10:$N$464,8,FALSE))*1000,#N/A)</f>
        <v>8.2524686263908258</v>
      </c>
      <c r="BZ87" s="196">
        <f>IFERROR((VLOOKUP($A87,'20 21'!$F$10:$L$408,7,FALSE)/VLOOKUP($A87,'2020'!$F$10:$N$469,8,FALSE))*1000,#N/A)</f>
        <v>4.2757091263586062</v>
      </c>
      <c r="CA87" s="196">
        <f>IFERROR((VLOOKUP($A87,'21 22'!$F$10:$L$408,7,FALSE)/VLOOKUP($A87,'2021'!$F$10:$N$469,8,FALSE))*1000,#N/A)</f>
        <v>4.5133991537376588</v>
      </c>
      <c r="CB87" s="196">
        <f>IFERROR((VLOOKUP($A87,'22 23'!$F$10:$L$408,7,FALSE)/VLOOKUP($A87,'2022'!$F$10:$N$469,8,FALSE))*1000,#N/A)</f>
        <v>3.9206900414472945</v>
      </c>
      <c r="CC87" s="196">
        <f>IFERROR((VLOOKUP($A87,'23 24'!$F$7:$M$408,7,FALSE)/VLOOKUP($A87,'2023'!$C$7:$N$469,9,FALSE))*1000,#N/A)</f>
        <v>1.6685205784204673</v>
      </c>
      <c r="CE87" s="198">
        <f>IFERROR((VLOOKUP($A87,'0910'!$F$10:$S$433,9,FALSE)/VLOOKUP($A87,'2010'!$C$5:$K$611,9,FALSE))*1000,#N/A)</f>
        <v>1.8088634308109737</v>
      </c>
      <c r="CF87" s="198">
        <f>IFERROR((VLOOKUP($A87,'1011'!$F$10:$S$433,10,FALSE)/VLOOKUP($A87,'2011'!$C$5:$K$611,9,FALSE))*1000,#N/A)</f>
        <v>2.3894862604540021</v>
      </c>
      <c r="CG87" s="198">
        <f>IFERROR((VLOOKUP($A87,'1112'!$F$10:$S$408,9,FALSE)/VLOOKUP($A87,'2012'!$F$10:$M$460,8,FALSE))*1000,#N/A)</f>
        <v>1.1901219875037192</v>
      </c>
      <c r="CH87" s="198">
        <f>IFERROR((VLOOKUP($A87,'1213'!$F$10:$S$408,9,FALSE)/VLOOKUP($A87,'2013'!$F$10:$M$460,8,FALSE))*1000,#N/A)</f>
        <v>2.6603606266627251</v>
      </c>
      <c r="CI87" s="198">
        <f>IFERROR((VLOOKUP($A87,'1314'!$F$10:$S$408,9,FALSE)/VLOOKUP($A87,'2014'!$F$10:$M$460,8,FALSE))*1000,#N/A)</f>
        <v>1.4731879787860931</v>
      </c>
      <c r="CJ87" s="198">
        <f>IFERROR((VLOOKUP($A87,'1415'!$F$10:$S$408,9,FALSE)/VLOOKUP($A87,'2015'!$F$10:$M$460,8,FALSE))*1000,#N/A)</f>
        <v>2.3487962419260127</v>
      </c>
      <c r="CK87" s="198">
        <f>IFERROR((VLOOKUP($A87,'1516'!$F$10:$S$408,9,FALSE)/VLOOKUP($A87,'2016'!$F$10:$M$460,8,FALSE))*1000,#N/A)</f>
        <v>3.801169590643275</v>
      </c>
      <c r="CL87" s="198">
        <f>IFERROR((VLOOKUP($A87,'1617'!$F$10:$S$408,9,FALSE)/VLOOKUP($A87,'2017'!$F$10:$M$460,8,FALSE))*1000,#N/A)</f>
        <v>4.0674026728646133</v>
      </c>
      <c r="CM87" s="198">
        <f>IFERROR((VLOOKUP($A87,'1718'!$F$10:$S$408,9,FALSE)/VLOOKUP($A87,'2018'!$F$10:$N$460,9,FALSE))*1000,#N/A)</f>
        <v>4.8949035416066806</v>
      </c>
      <c r="CN87" s="198">
        <f>IFERROR((VLOOKUP($A87,'1819'!$F$10:$S$408,9,FALSE)/VLOOKUP($A87,'2018'!$F$10:$N$460,9,FALSE))*1000,#N/A)</f>
        <v>4.606968039159228</v>
      </c>
      <c r="CO87" s="198">
        <f>IFERROR((VLOOKUP($A87,'1920'!$F$10:$S$408,9,FALSE)/VLOOKUP($A87,'2019'!$F$10:$N$464,8,FALSE))*1000,#N/A)</f>
        <v>8.2524686263908258</v>
      </c>
      <c r="CP87" s="198">
        <f>IFERROR((VLOOKUP($A87,'20 21'!$F$10:$S$408,9,FALSE)/VLOOKUP($A87,'2020'!$F$10:$N$469,8,FALSE))*1000,#N/A)</f>
        <v>7.9813237025360664</v>
      </c>
      <c r="CQ87" s="198">
        <f>IFERROR((VLOOKUP($A87,'21 22'!$F$10:$S$408,9,FALSE)/VLOOKUP($A87,'2021'!$F$10:$N$469,8,FALSE))*1000,#N/A)</f>
        <v>7.0521861777150923</v>
      </c>
      <c r="CR87" s="198">
        <f>IFERROR((VLOOKUP($A87,'22 23'!$F$10:$S$408,9,FALSE)/VLOOKUP($A87,'2022'!$F$10:$N$469,8,FALSE))*1000,#N/A)</f>
        <v>4.7608379074717151</v>
      </c>
      <c r="CS87" s="196">
        <f>IFERROR((VLOOKUP($A87,'23 24'!$F$7:$S$408,9,FALSE)/VLOOKUP($A87,'2023'!$C$7:$N$469,9,FALSE))*1000,#N/A)</f>
        <v>3.3370411568409346</v>
      </c>
      <c r="CU87" s="198">
        <f>IFERROR((VLOOKUP($A87,'0910'!$F$10:$S$433,10,FALSE)/VLOOKUP($A87,'2010'!$C$5:$K$611,9,FALSE))*1000,#N/A)</f>
        <v>0.90443171540548684</v>
      </c>
      <c r="CV87" s="198">
        <f>IFERROR((VLOOKUP($A87,'1011'!$F$10:$S$433,11,FALSE)/VLOOKUP($A87,'2011'!$C$5:$K$611,9,FALSE))*1000,#N/A)</f>
        <v>2.0908004778972522</v>
      </c>
      <c r="CW87" s="198">
        <f>IFERROR((VLOOKUP($A87,'1112'!$F$10:$S$408,10,FALSE)/VLOOKUP($A87,'2012'!$F$10:$M$460,8,FALSE))*1000,#N/A)</f>
        <v>0.59506099375185961</v>
      </c>
      <c r="CX87" s="198">
        <f>IFERROR((VLOOKUP($A87,'1213'!$F$10:$S$408,10,FALSE)/VLOOKUP($A87,'2013'!$F$10:$M$460,8,FALSE))*1000,#N/A)</f>
        <v>2.6603606266627251</v>
      </c>
      <c r="CY87" s="198">
        <f>IFERROR((VLOOKUP($A87,'1314'!$F$10:$S$408,10,FALSE)/VLOOKUP($A87,'2014'!$F$10:$M$460,8,FALSE))*1000,#N/A)</f>
        <v>1.7678255745433118</v>
      </c>
      <c r="CZ87" s="198">
        <f>IFERROR((VLOOKUP($A87,'1415'!$F$10:$S$408,10,FALSE)/VLOOKUP($A87,'2015'!$F$10:$M$460,8,FALSE))*1000,#N/A)</f>
        <v>0.58719906048150317</v>
      </c>
      <c r="DA87" s="198">
        <f>IFERROR((VLOOKUP($A87,'1516'!$F$10:$S$408,10,FALSE)/VLOOKUP($A87,'2016'!$F$10:$M$460,8,FALSE))*1000,#N/A)</f>
        <v>0.29239766081871343</v>
      </c>
      <c r="DB87" s="198">
        <f>IFERROR((VLOOKUP($A87,'1617'!$F$10:$S$408,10,FALSE)/VLOOKUP($A87,'2017'!$F$10:$M$460,8,FALSE))*1000,#N/A)</f>
        <v>0.58105752469494476</v>
      </c>
      <c r="DC87" s="198">
        <f>IFERROR((VLOOKUP($A87,'1718'!$F$10:$S$408,10,FALSE)/VLOOKUP($A87,'2018'!$F$10:$N$460,9,FALSE))*1000,#N/A)</f>
        <v>0.86380650734235531</v>
      </c>
      <c r="DD87" s="198">
        <f>IFERROR((VLOOKUP($A87,'1819'!$F$10:$S$408,10,FALSE)/VLOOKUP($A87,'2018'!$F$10:$N$460,9,FALSE))*1000,#N/A)</f>
        <v>0.86380650734235531</v>
      </c>
      <c r="DE87" s="198">
        <f>IFERROR((VLOOKUP($A87,'1920'!$F$10:$S$408,10,FALSE)/VLOOKUP($A87,'2019'!$F$10:$N$464,8,FALSE))*1000,#N/A)</f>
        <v>1.7074073020118949</v>
      </c>
      <c r="DF87" s="198">
        <f>IFERROR((VLOOKUP($A87,'20 21'!$F$10:$S$408,10,FALSE)/VLOOKUP($A87,'2020'!$F$10:$N$469,8,FALSE))*1000,#N/A)</f>
        <v>0.28504727509057376</v>
      </c>
      <c r="DG87" s="198">
        <f>IFERROR((VLOOKUP($A87,'21 22'!$F$10:$S$408,10,FALSE)/VLOOKUP($A87,'2021'!$F$10:$N$469,8,FALSE))*1000,#N/A)</f>
        <v>0.56417489421720735</v>
      </c>
      <c r="DH87" s="198">
        <f>IFERROR((VLOOKUP($A87,'22 23'!$F$10:$S$408,10,FALSE)/VLOOKUP($A87,'2022'!$F$10:$N$469,8,FALSE))*1000,#N/A)</f>
        <v>0.28004928867480677</v>
      </c>
      <c r="DI87" s="196">
        <f>IFERROR((VLOOKUP($A87,'23 24'!$F$7:$S$408,10,FALSE)/VLOOKUP($A87,'2023'!$C$7:$N$469,9,FALSE))*1000,#N/A)</f>
        <v>0.27808676307007785</v>
      </c>
      <c r="DK87" s="198">
        <f>IFERROR((VLOOKUP($A87,'0910'!$F$10:$S$433,11,FALSE)/VLOOKUP($A87,'2010'!$C$5:$K$611,9,FALSE))*1000,#N/A)</f>
        <v>0</v>
      </c>
      <c r="DL87" s="198">
        <f>IFERROR((VLOOKUP($A87,'1011'!$F$10:$S$433,12,FALSE)/VLOOKUP($A87,'2011'!$C$5:$K$611,9,FALSE))*1000,#N/A)</f>
        <v>0</v>
      </c>
      <c r="DM87" s="198">
        <f>IFERROR((VLOOKUP($A87,'1112'!$F$10:$S$408,11,FALSE)/VLOOKUP($A87,'2012'!$F$10:$M$460,8,FALSE))*1000,#N/A)</f>
        <v>0</v>
      </c>
      <c r="DN87" s="198">
        <f>IFERROR((VLOOKUP($A87,'1213'!$F$10:$S$408,11,FALSE)/VLOOKUP($A87,'2013'!$F$10:$M$460,8,FALSE))*1000,#N/A)</f>
        <v>0</v>
      </c>
      <c r="DO87" s="198">
        <f>IFERROR((VLOOKUP($A87,'1314'!$F$10:$S$408,11,FALSE)/VLOOKUP($A87,'2014'!$F$10:$M$460,8,FALSE))*1000,#N/A)</f>
        <v>0</v>
      </c>
      <c r="DP87" s="198">
        <f>IFERROR((VLOOKUP($A87,'1415'!$F$10:$S$408,11,FALSE)/VLOOKUP($A87,'2015'!$F$10:$M$460,8,FALSE))*1000,#N/A)</f>
        <v>0</v>
      </c>
      <c r="DQ87" s="198">
        <f>IFERROR((VLOOKUP($A87,'1516'!$F$10:$S$408,11,FALSE)/VLOOKUP($A87,'2016'!$F$10:$M$460,8,FALSE))*1000,#N/A)</f>
        <v>0</v>
      </c>
      <c r="DR87" s="198">
        <f>IFERROR((VLOOKUP($A87,'1617'!$F$10:$S$408,11,FALSE)/VLOOKUP($A87,'2017'!$F$10:$M$460,8,FALSE))*1000,#N/A)</f>
        <v>0</v>
      </c>
      <c r="DS87" s="198">
        <f>IFERROR((VLOOKUP($A87,'1718'!$F$10:$S$408,11,FALSE)/VLOOKUP($A87,'2018'!$F$10:$N$460,9,FALSE))*1000,#N/A)</f>
        <v>0</v>
      </c>
      <c r="DT87" s="198">
        <f>IFERROR((VLOOKUP($A87,'1819'!$F$10:$S$408,11,FALSE)/VLOOKUP($A87,'2018'!$F$10:$N$460,9,FALSE))*1000,#N/A)</f>
        <v>0</v>
      </c>
      <c r="DU87" s="198">
        <f>IFERROR((VLOOKUP($A87,'1920'!$F$10:$S$408,11,FALSE)/VLOOKUP($A87,'2019'!$F$10:$N$464,8,FALSE))*1000,#N/A)</f>
        <v>0</v>
      </c>
      <c r="DV87" s="198">
        <f>IFERROR((VLOOKUP($A87,'20 21'!$F$10:$S$408,11,FALSE)/VLOOKUP($A87,'2020'!$F$10:$N$469,8,FALSE))*1000,#N/A)</f>
        <v>0</v>
      </c>
      <c r="DW87" s="198">
        <f>IFERROR((VLOOKUP($A87,'21 22'!$F$10:$S$408,11,FALSE)/VLOOKUP($A87,'2021'!$F$10:$N$469,8,FALSE))*1000,#N/A)</f>
        <v>0</v>
      </c>
      <c r="DX87" s="198">
        <f>IFERROR((VLOOKUP($A87,'22 23'!$F$10:$S$408,11,FALSE)/VLOOKUP($A87,'2022'!$F$10:$N$469,8,FALSE))*1000,#N/A)</f>
        <v>0</v>
      </c>
      <c r="DY87" s="196">
        <f>IFERROR((VLOOKUP($A87,'23 24'!$F$7:$S$408,11,FALSE)/VLOOKUP($A87,'2023'!$C$7:$N$469,9,FALSE))*1000,#N/A)</f>
        <v>0</v>
      </c>
      <c r="EA87" s="198">
        <f>IFERROR((VLOOKUP($A87,'0910'!$F$10:$S$433,12,FALSE)/VLOOKUP($A87,'2010'!$C$5:$K$611,9,FALSE))*1000,#N/A)</f>
        <v>2.4118179077479649</v>
      </c>
      <c r="EB87" s="198">
        <f>IFERROR((VLOOKUP($A87,'1011'!$F$10:$S$433,13,FALSE)/VLOOKUP($A87,'2011'!$C$5:$K$611,9,FALSE))*1000,#N/A)</f>
        <v>4.1816009557945044</v>
      </c>
      <c r="EC87" s="198">
        <f>IFERROR((VLOOKUP($A87,'1112'!$F$10:$S$408,12,FALSE)/VLOOKUP($A87,'2012'!$F$10:$M$460,8,FALSE))*1000,#N/A)</f>
        <v>2.0827134781315082</v>
      </c>
      <c r="ED87" s="198">
        <f>IFERROR((VLOOKUP($A87,'1213'!$F$10:$S$408,12,FALSE)/VLOOKUP($A87,'2013'!$F$10:$M$460,8,FALSE))*1000,#N/A)</f>
        <v>5.3207212533254502</v>
      </c>
      <c r="EE87" s="198">
        <f>IFERROR((VLOOKUP($A87,'1314'!$F$10:$S$408,12,FALSE)/VLOOKUP($A87,'2014'!$F$10:$M$460,8,FALSE))*1000,#N/A)</f>
        <v>3.2410135533294051</v>
      </c>
      <c r="EF87" s="198">
        <f>IFERROR((VLOOKUP($A87,'1415'!$F$10:$S$408,12,FALSE)/VLOOKUP($A87,'2015'!$F$10:$M$460,8,FALSE))*1000,#N/A)</f>
        <v>3.2295948326482677</v>
      </c>
      <c r="EG87" s="198">
        <f>IFERROR((VLOOKUP($A87,'1516'!$F$10:$S$408,12,FALSE)/VLOOKUP($A87,'2016'!$F$10:$M$460,8,FALSE))*1000,#N/A)</f>
        <v>4.3859649122807012</v>
      </c>
      <c r="EH87" s="198">
        <f>IFERROR((VLOOKUP($A87,'1617'!$F$10:$S$408,12,FALSE)/VLOOKUP($A87,'2017'!$F$10:$M$460,8,FALSE))*1000,#N/A)</f>
        <v>4.6484601975595581</v>
      </c>
      <c r="EI87" s="198">
        <f>IFERROR((VLOOKUP($A87,'1718'!$F$10:$S$408,12,FALSE)/VLOOKUP($A87,'2018'!$F$10:$N$460,9,FALSE))*1000,#N/A)</f>
        <v>5.7587100489490348</v>
      </c>
      <c r="EJ87" s="198">
        <f>IFERROR((VLOOKUP($A87,'1819'!$F$10:$S$408,12,FALSE)/VLOOKUP($A87,'2018'!$F$10:$N$460,9,FALSE))*1000,#N/A)</f>
        <v>5.470774546501584</v>
      </c>
      <c r="EK87" s="198">
        <f>IFERROR((VLOOKUP($A87,'1920'!$F$10:$S$408,12,FALSE)/VLOOKUP($A87,'2019'!$F$10:$N$464,8,FALSE))*1000,#N/A)</f>
        <v>9.6753080447340718</v>
      </c>
      <c r="EL87" s="198">
        <f>IFERROR((VLOOKUP($A87,'20 21'!$F$10:$S$408,12,FALSE)/VLOOKUP($A87,'2020'!$F$10:$N$469,8,FALSE))*1000,#N/A)</f>
        <v>8.2663709776266394</v>
      </c>
      <c r="EM87" s="198">
        <f>IFERROR((VLOOKUP($A87,'21 22'!$F$10:$S$408,12,FALSE)/VLOOKUP($A87,'2021'!$F$10:$N$469,8,FALSE))*1000,#N/A)</f>
        <v>7.6163610719322987</v>
      </c>
      <c r="EN87" s="198">
        <f>IFERROR((VLOOKUP($A87,'22 23'!$F$10:$S$408,12,FALSE)/VLOOKUP($A87,'2022'!$F$10:$N$469,8,FALSE))*1000,#N/A)</f>
        <v>5.0408871961465218</v>
      </c>
      <c r="EO87" s="196">
        <f>IFERROR((VLOOKUP($A87,'23 24'!$F$7:$S$408,12,FALSE)/VLOOKUP($A87,'2023'!$C$7:$N$469,9,FALSE))*1000,#N/A)</f>
        <v>3.8932146829810899</v>
      </c>
    </row>
    <row r="88" spans="1:145" x14ac:dyDescent="0.3">
      <c r="A88" t="s">
        <v>390</v>
      </c>
      <c r="B88" t="s">
        <v>1743</v>
      </c>
      <c r="C88" t="str">
        <f>IF(VLOOKUP($A88,'0910'!$F$10:$L$433,1,FALSE)=VLOOKUP($A88,'2010'!$C$5:$K$611,1,FALSE),VLOOKUP($A88,'0910'!$F$10:$L$433,1,FALSE),FALSE)</f>
        <v>Doncaster</v>
      </c>
      <c r="D88" t="str">
        <f>IF(VLOOKUP($A88,'1011'!$F$10:$L$433,1,FALSE)=VLOOKUP($A88,'2011'!$C$5:$K$611,1,FALSE),VLOOKUP($A88,'1011'!$F$10:$L$433,1,FALSE),FALSE)</f>
        <v>Doncaster</v>
      </c>
      <c r="E88" t="str">
        <f>IF(VLOOKUP(A88,'1112'!$F$10:$L$408,1,FALSE)=VLOOKUP(A88,'2012'!$F$10:$M$460,1,FALSE),VLOOKUP(A88,'1112'!$F$10:$L$408,1,FALSE),FALSE)</f>
        <v>Doncaster</v>
      </c>
      <c r="F88" t="str">
        <f>IF(VLOOKUP($A88,'1213'!$F$10:$L$408,1,FALSE)=VLOOKUP($A88,'2013'!$F$10:$M$460,1,FALSE),VLOOKUP($A88,'1213'!$F$10:$L$408,1,FALSE),FALSE)</f>
        <v>Doncaster</v>
      </c>
      <c r="G88" t="str">
        <f>IF(VLOOKUP($A88,'1314'!$F$10:$L$408,1,FALSE)=VLOOKUP($A88,'2014'!$F$10:$M$460,1,FALSE),VLOOKUP($A88,'1314'!$F$10:$L$408,1,FALSE),FALSE)</f>
        <v>Doncaster</v>
      </c>
      <c r="H88" t="str">
        <f>IF(VLOOKUP($A88,'1415'!$F$10:$L$408,1,FALSE)=VLOOKUP($A88,'2015'!$F$10:$M$460,1,FALSE),VLOOKUP($A88,'1415'!$F$10:$L$408,1,FALSE),FALSE)</f>
        <v>Doncaster</v>
      </c>
      <c r="I88" t="str">
        <f>IF(VLOOKUP($A88,'1516'!$F$10:$L$408,1,FALSE)=VLOOKUP($A88,'2015'!$F$10:$M$460,1,FALSE),VLOOKUP($A88,'1516'!$F$10:$L$408,1,FALSE),FALSE)</f>
        <v>Doncaster</v>
      </c>
      <c r="J88" t="str">
        <f>IF(VLOOKUP($A88,'1617'!$F$10:$L$408,1,FALSE)=VLOOKUP($A88,'2016'!$F$10:$M$460,1,FALSE),VLOOKUP($A88,'1617'!$F$10:$L$408,1,FALSE),FALSE)</f>
        <v>Doncaster</v>
      </c>
      <c r="K88" t="str">
        <f>IF(VLOOKUP($A88,'1718'!$F$10:$M$408,1,FALSE)=VLOOKUP($A88,'2017'!$F$10:$M$460,1,FALSE),VLOOKUP($A88,'1718'!$F$10:$M$408,1,FALSE),FALSE)</f>
        <v>Doncaster</v>
      </c>
      <c r="L88" t="str">
        <f>IF(VLOOKUP($A88,'1819'!$F$10:$M$408,1,FALSE)=VLOOKUP($A88,'2018'!$F$10:$M$460,1,FALSE),VLOOKUP($A88,'1819'!$F$10:$M$408,1,FALSE),FALSE)</f>
        <v>Doncaster</v>
      </c>
      <c r="M88" t="str">
        <f>IF(VLOOKUP($A88,'1920'!$F$10:$M$408,1,FALSE)=VLOOKUP($A88,'2019'!$F$10:$M$464,1,FALSE),VLOOKUP($A88,'1920'!$F$10:$M$408,1,FALSE),FALSE)</f>
        <v>Doncaster</v>
      </c>
      <c r="N88" t="str">
        <f>IF(VLOOKUP($A88,'20 21'!$F$10:$N$408,1,FALSE)=VLOOKUP($A88,'2020'!$F$10:$O$468,1,FALSE),VLOOKUP($A88,'20 21'!$F$10:$N$408,1,FALSE),FALSE)</f>
        <v>Doncaster</v>
      </c>
      <c r="O88" t="str">
        <f>IF(VLOOKUP($A88,'21 22'!$F$10:$N$408,1,FALSE)=VLOOKUP($A88,'2021'!$F$10:$O$471,1,FALSE),VLOOKUP($A88,'21 22'!$F$10:$N$408,1,FALSE),FALSE)</f>
        <v>Doncaster</v>
      </c>
      <c r="P88" t="str">
        <f>IF(VLOOKUP($A88,'22 23'!$F$10:$N$408,1,FALSE)=VLOOKUP($A88,'2022'!$F$10:$O$468,1,FALSE),VLOOKUP($A88,'22 23'!$F$10:$N$408,1,FALSE),FALSE)</f>
        <v>Doncaster</v>
      </c>
      <c r="Q88" t="str">
        <f>IF(VLOOKUP($A88,'23 24'!$F$7:$N$408,1,FALSE)=VLOOKUP($A88,'2023'!$C$7:$O$468,1,FALSE),VLOOKUP($A88,'23 24'!$F$7:$N$408,1,FALSE),FALSE)</f>
        <v>Doncaster</v>
      </c>
      <c r="S88" s="196">
        <f>IFERROR((VLOOKUP($A88,'0910'!$F$10:$L$433,4,FALSE)/VLOOKUP($A88,'2010'!$C$5:$K$611,9,FALSE))*1000,#N/A)</f>
        <v>1.5384615384615385</v>
      </c>
      <c r="T88" s="196">
        <f>IFERROR((VLOOKUP($A88,'1011'!$F$10:$L$433,4,FALSE)/VLOOKUP($A88,'2011'!$C$5:$K$611,9,FALSE))*1000,#N/A)</f>
        <v>2.5225500687968201</v>
      </c>
      <c r="U88" s="196">
        <f>IFERROR((VLOOKUP($A88,'1112'!$F$10:$L$408,4,FALSE)/VLOOKUP($A88,'2012'!$F$10:$M$460,8,FALSE))*1000,#N/A)</f>
        <v>2.3613650213284583</v>
      </c>
      <c r="V88" s="196">
        <f>IFERROR((VLOOKUP($A88,'1213'!$F$10:$L$408,4,FALSE)/VLOOKUP($A88,'2013'!$F$10:$M$460,8,FALSE))*1000,#N/A)</f>
        <v>2.7357701953035947</v>
      </c>
      <c r="W88" s="196">
        <f>IFERROR((VLOOKUP($A88,'1314'!$F$10:$L$408,4,FALSE)/VLOOKUP($A88,'2014'!$F$10:$M$460,8,FALSE))*1000,#N/A)</f>
        <v>4.9149338374291114</v>
      </c>
      <c r="X88" s="196">
        <f>IFERROR((VLOOKUP($A88,'1415'!$F$10:$L$408,4,FALSE)/VLOOKUP($A88,'2015'!$F$10:$M$460,8,FALSE))*1000,#N/A)</f>
        <v>7.1407095610342761</v>
      </c>
      <c r="Y88" s="196">
        <f>IFERROR((VLOOKUP($A88,'1516'!$F$10:$L$408,4,FALSE)/VLOOKUP($A88,'2016'!$F$10:$M$460,8,FALSE))*1000,#N/A)</f>
        <v>5.2160953800298069</v>
      </c>
      <c r="Z88" s="196">
        <f>IFERROR((VLOOKUP($A88,'1617'!$F$10:$L$408,4,FALSE)/VLOOKUP($A88,'2017'!$F$10:$M$460,8,FALSE))*1000,#N/A)</f>
        <v>8.7245841035120151</v>
      </c>
      <c r="AA88" s="196">
        <f>IFERROR((VLOOKUP($A88,'1718'!$F$10:$L$408,4,FALSE)/VLOOKUP($A88,'2018'!$F$10:$N$460,9,FALSE))*1000,#N/A)</f>
        <v>7.5479994137476183</v>
      </c>
      <c r="AB88" s="196">
        <f>IFERROR((VLOOKUP($A88,'1819'!$F$10:$L$408,4,FALSE)/VLOOKUP($A88,'2018'!$F$10:$N$460,9,FALSE))*1000,#N/A)</f>
        <v>7.4747178660413311</v>
      </c>
      <c r="AC88" s="196">
        <f>IFERROR((VLOOKUP($A88,'1920'!$F$10:$L$408,4,FALSE)/VLOOKUP($A88,'2019'!$F$10:$N$464,8,FALSE))*1000,#N/A)</f>
        <v>5.0078383556871628</v>
      </c>
      <c r="AD88" s="196">
        <f>IFERROR((VLOOKUP($A88,'20 21'!$F$10:$M$408,4,FALSE)/VLOOKUP($A88,'2020'!$F$10:$N$469,8,FALSE))*1000,#N/A)</f>
        <v>4.0119527535249668</v>
      </c>
      <c r="AE88" s="196">
        <f>IFERROR((VLOOKUP($A88,'21 22'!$F$10:$M$408,4,FALSE)/VLOOKUP($A88,'2021'!$F$10:$N$469,8,FALSE))*1000,#N/A)</f>
        <v>6.3386250169148699</v>
      </c>
      <c r="AF88" s="196">
        <f>IFERROR((VLOOKUP($A88,'22 23'!$F$10:$M$408,4,FALSE)/VLOOKUP($A88,'2022'!$F$10:$N$469,8,FALSE))*1000,#N/A)</f>
        <v>3.3898544481246335</v>
      </c>
      <c r="AG88" s="196">
        <f>IFERROR((VLOOKUP($A88,'23 24'!$F$7:$M$408,4,FALSE)/VLOOKUP($A88,'2023'!$C$7:$N$469,9,FALSE))*1000,#N/A)</f>
        <v>2.169440284406623</v>
      </c>
      <c r="AI88" s="196">
        <f>IFERROR((VLOOKUP($A88,'0910'!$F$10:$L$433,5,FALSE)/VLOOKUP($A88,'2010'!$C$5:$K$611,9,FALSE))*1000,#N/A)</f>
        <v>7.6923076923076927E-2</v>
      </c>
      <c r="AJ88" s="196">
        <f>IFERROR((VLOOKUP($A88,'1011'!$F$10:$L$433,5,FALSE)/VLOOKUP($A88,'2011'!$C$5:$K$611,9,FALSE))*1000,#N/A)</f>
        <v>0.68796820058095087</v>
      </c>
      <c r="AK88" s="196">
        <f>IFERROR((VLOOKUP($A88,'1112'!$F$10:$L$408,5,FALSE)/VLOOKUP($A88,'2012'!$F$10:$M$460,8,FALSE))*1000,#N/A)</f>
        <v>7.6173065204143825E-2</v>
      </c>
      <c r="AL88" s="196">
        <f>IFERROR((VLOOKUP($A88,'1213'!$F$10:$L$408,5,FALSE)/VLOOKUP($A88,'2013'!$F$10:$M$460,8,FALSE))*1000,#N/A)</f>
        <v>0.22798084960863288</v>
      </c>
      <c r="AM88" s="196">
        <f>IFERROR((VLOOKUP($A88,'1314'!$F$10:$L$408,5,FALSE)/VLOOKUP($A88,'2014'!$F$10:$M$460,8,FALSE))*1000,#N/A)</f>
        <v>7.5614366729678639E-2</v>
      </c>
      <c r="AN88" s="196">
        <f>IFERROR((VLOOKUP($A88,'1415'!$F$10:$L$408,5,FALSE)/VLOOKUP($A88,'2015'!$F$10:$M$460,8,FALSE))*1000,#N/A)</f>
        <v>0.15033072760072158</v>
      </c>
      <c r="AO88" s="196">
        <f>IFERROR((VLOOKUP($A88,'1516'!$F$10:$L$408,5,FALSE)/VLOOKUP($A88,'2016'!$F$10:$M$460,8,FALSE))*1000,#N/A)</f>
        <v>0.14903129657228018</v>
      </c>
      <c r="AP88" s="196">
        <f>IFERROR((VLOOKUP($A88,'1617'!$F$10:$L$408,5,FALSE)/VLOOKUP($A88,'2017'!$F$10:$M$460,8,FALSE))*1000,#N/A)</f>
        <v>0</v>
      </c>
      <c r="AQ88" s="196">
        <f>IFERROR((VLOOKUP($A88,'1718'!$F$10:$L$408,5,FALSE)/VLOOKUP($A88,'2018'!$F$10:$N$460,9,FALSE))*1000,#N/A)</f>
        <v>0</v>
      </c>
      <c r="AR88" s="196">
        <f>IFERROR((VLOOKUP($A88,'1819'!$F$10:$L$408,5,FALSE)/VLOOKUP($A88,'2018'!$F$10:$N$460,9,FALSE))*1000,#N/A)</f>
        <v>0.14656309541257512</v>
      </c>
      <c r="AS88" s="196">
        <f>IFERROR((VLOOKUP($A88,'1920'!$F$10:$L$408,5,FALSE)/VLOOKUP($A88,'2019'!$F$10:$N$464,8,FALSE))*1000,#N/A)</f>
        <v>0.14515473494745398</v>
      </c>
      <c r="AT88" s="196">
        <f>IFERROR((VLOOKUP($A88,'20 21'!$F$10:$L$408,5,FALSE)/VLOOKUP($A88,'2020'!$F$10:$N$469,8,FALSE))*1000,#N/A)</f>
        <v>0.42985208073481779</v>
      </c>
      <c r="AU88" s="196">
        <f>IFERROR((VLOOKUP($A88,'21 22'!$F$10:$L$408,5,FALSE)/VLOOKUP($A88,'2021'!$F$10:$N$469,8,FALSE))*1000,#N/A)</f>
        <v>0.35610252904016126</v>
      </c>
      <c r="AV88" s="196">
        <f>IFERROR((VLOOKUP($A88,'22 23'!$F$10:$L$408,5,FALSE)/VLOOKUP($A88,'2022'!$F$10:$N$469,8,FALSE))*1000,#N/A)</f>
        <v>0.2118659030077896</v>
      </c>
      <c r="AW88" s="196">
        <f>IFERROR((VLOOKUP($A88,'23 24'!$F$7:$M$408,5,FALSE)/VLOOKUP($A88,'2023'!$C$7:$N$469,9,FALSE))*1000,#N/A)</f>
        <v>0.55985555726622527</v>
      </c>
      <c r="AY88" s="196">
        <f>IFERROR((VLOOKUP($A88,'0910'!$F$10:$L$433,6,FALSE)/VLOOKUP($A88,'2010'!$C$5:$K$611,9,FALSE))*1000,#N/A)</f>
        <v>0</v>
      </c>
      <c r="AZ88" s="196">
        <f>IFERROR((VLOOKUP($A88,'1011'!$F$10:$L$433,6,FALSE)/VLOOKUP($A88,'2011'!$C$5:$K$611,9,FALSE))*1000,#N/A)</f>
        <v>0</v>
      </c>
      <c r="BA88" s="196">
        <f>IFERROR((VLOOKUP($A88,'1112'!$F$10:$L$408,6,FALSE)/VLOOKUP($A88,'2012'!$F$10:$M$460,8,FALSE))*1000,#N/A)</f>
        <v>0</v>
      </c>
      <c r="BB88" s="196">
        <f>IFERROR((VLOOKUP($A88,'1213'!$F$10:$L$408,6,FALSE)/VLOOKUP($A88,'2013'!$F$10:$M$460,8,FALSE))*1000,#N/A)</f>
        <v>0</v>
      </c>
      <c r="BC88" s="196">
        <f>IFERROR((VLOOKUP($A88,'1314'!$F$10:$L$408,6,FALSE)/VLOOKUP($A88,'2014'!$F$10:$M$460,8,FALSE))*1000,#N/A)</f>
        <v>0</v>
      </c>
      <c r="BD88" s="196">
        <f>IFERROR((VLOOKUP($A88,'1415'!$F$10:$L$408,6,FALSE)/VLOOKUP($A88,'2015'!$F$10:$M$460,8,FALSE))*1000,#N/A)</f>
        <v>0</v>
      </c>
      <c r="BE88" s="196">
        <f>IFERROR((VLOOKUP($A88,'1516'!$F$10:$L$408,6,FALSE)/VLOOKUP($A88,'2016'!$F$10:$M$460,8,FALSE))*1000,#N/A)</f>
        <v>0</v>
      </c>
      <c r="BF88" s="196">
        <f>IFERROR((VLOOKUP($A88,'1617'!$F$10:$L$408,6,FALSE)/VLOOKUP($A88,'2017'!$F$10:$M$460,8,FALSE))*1000,#N/A)</f>
        <v>0</v>
      </c>
      <c r="BG88" s="196">
        <f>IFERROR((VLOOKUP($A88,'1718'!$F$10:$L$408,6,FALSE)/VLOOKUP($A88,'2018'!$F$10:$N$460,9,FALSE))*1000,#N/A)</f>
        <v>0</v>
      </c>
      <c r="BH88" s="196">
        <f>IFERROR((VLOOKUP($A88,'1819'!$F$10:$L$408,6,FALSE)/VLOOKUP($A88,'2018'!$F$10:$N$460,9,FALSE))*1000,#N/A)</f>
        <v>0.14656309541257512</v>
      </c>
      <c r="BI88" s="196">
        <f>IFERROR((VLOOKUP($A88,'1920'!$F$10:$L$408,6,FALSE)/VLOOKUP($A88,'2019'!$F$10:$N$464,8,FALSE))*1000,#N/A)</f>
        <v>7.2577367473726992E-2</v>
      </c>
      <c r="BJ88" s="196">
        <f>IFERROR((VLOOKUP($A88,'20 21'!$F$10:$L$408,6,FALSE)/VLOOKUP($A88,'2020'!$F$10:$N$469,8,FALSE))*1000,#N/A)</f>
        <v>0</v>
      </c>
      <c r="BK88" s="196">
        <f>IFERROR((VLOOKUP($A88,'21 22'!$F$10:$L$408,6,FALSE)/VLOOKUP($A88,'2021'!$F$10:$N$469,8,FALSE))*1000,#N/A)</f>
        <v>0.21366151742409675</v>
      </c>
      <c r="BL88" s="196">
        <f>IFERROR((VLOOKUP($A88,'22 23'!$F$10:$L$408,6,FALSE)/VLOOKUP($A88,'2022'!$F$10:$N$469,8,FALSE))*1000,#N/A)</f>
        <v>0</v>
      </c>
      <c r="BM88" s="196">
        <f>IFERROR((VLOOKUP($A88,'23 24'!$F$7:$M$408,6,FALSE)/VLOOKUP($A88,'2023'!$C$7:$N$469,9,FALSE))*1000,#N/A)</f>
        <v>0</v>
      </c>
      <c r="BO88" s="196">
        <f>IFERROR((VLOOKUP($A88,'0910'!$F$10:$L$433,7,FALSE)/VLOOKUP($A88,'2010'!$C$5:$K$611,9,FALSE))*1000,#N/A)</f>
        <v>1.6153846153846154</v>
      </c>
      <c r="BP88" s="196">
        <f>IFERROR((VLOOKUP($A88,'1011'!$F$10:$L$433,7,FALSE)/VLOOKUP($A88,'2011'!$C$5:$K$611,9,FALSE))*1000,#N/A)</f>
        <v>3.2105182693777707</v>
      </c>
      <c r="BQ88" s="196">
        <f>IFERROR((VLOOKUP($A88,'1112'!$F$10:$L$408,7,FALSE)/VLOOKUP($A88,'2012'!$F$10:$M$460,8,FALSE))*1000,#N/A)</f>
        <v>2.4375380865326024</v>
      </c>
      <c r="BR88" s="196">
        <f>IFERROR((VLOOKUP($A88,'1213'!$F$10:$L$408,7,FALSE)/VLOOKUP($A88,'2013'!$F$10:$M$460,8,FALSE))*1000,#N/A)</f>
        <v>2.9637510449122271</v>
      </c>
      <c r="BS88" s="196">
        <f>IFERROR((VLOOKUP($A88,'1314'!$F$10:$L$408,7,FALSE)/VLOOKUP($A88,'2014'!$F$10:$M$460,8,FALSE))*1000,#N/A)</f>
        <v>4.9905482041587907</v>
      </c>
      <c r="BT88" s="196">
        <f>IFERROR((VLOOKUP($A88,'1415'!$F$10:$L$408,7,FALSE)/VLOOKUP($A88,'2015'!$F$10:$M$460,8,FALSE))*1000,#N/A)</f>
        <v>7.2910402886349974</v>
      </c>
      <c r="BU88" s="196">
        <f>IFERROR((VLOOKUP($A88,'1516'!$F$10:$L$408,7,FALSE)/VLOOKUP($A88,'2016'!$F$10:$M$460,8,FALSE))*1000,#N/A)</f>
        <v>5.3651266766020864</v>
      </c>
      <c r="BV88" s="196">
        <f>IFERROR((VLOOKUP($A88,'1617'!$F$10:$L$408,7,FALSE)/VLOOKUP($A88,'2017'!$F$10:$M$460,8,FALSE))*1000,#N/A)</f>
        <v>8.7245841035120151</v>
      </c>
      <c r="BW88" s="196">
        <f>IFERROR((VLOOKUP($A88,'1718'!$F$10:$L$408,7,FALSE)/VLOOKUP($A88,'2018'!$F$10:$N$460,9,FALSE))*1000,#N/A)</f>
        <v>7.5479994137476183</v>
      </c>
      <c r="BX88" s="196">
        <f>IFERROR((VLOOKUP($A88,'1819'!$F$10:$L$408,7,FALSE)/VLOOKUP($A88,'2018'!$F$10:$N$460,9,FALSE))*1000,#N/A)</f>
        <v>7.8411256045727677</v>
      </c>
      <c r="BY88" s="196">
        <f>IFERROR((VLOOKUP($A88,'1920'!$F$10:$L$408,7,FALSE)/VLOOKUP($A88,'2019'!$F$10:$N$464,8,FALSE))*1000,#N/A)</f>
        <v>5.1529930906346166</v>
      </c>
      <c r="BZ88" s="196">
        <f>IFERROR((VLOOKUP($A88,'20 21'!$F$10:$L$408,7,FALSE)/VLOOKUP($A88,'2020'!$F$10:$N$469,8,FALSE))*1000,#N/A)</f>
        <v>4.4418048342597842</v>
      </c>
      <c r="CA88" s="196">
        <f>IFERROR((VLOOKUP($A88,'21 22'!$F$10:$L$408,7,FALSE)/VLOOKUP($A88,'2021'!$F$10:$N$469,8,FALSE))*1000,#N/A)</f>
        <v>6.9083890633791283</v>
      </c>
      <c r="CB88" s="196">
        <f>IFERROR((VLOOKUP($A88,'22 23'!$F$10:$L$408,7,FALSE)/VLOOKUP($A88,'2022'!$F$10:$N$469,8,FALSE))*1000,#N/A)</f>
        <v>3.6017203511324229</v>
      </c>
      <c r="CC88" s="196">
        <f>IFERROR((VLOOKUP($A88,'23 24'!$F$7:$M$408,7,FALSE)/VLOOKUP($A88,'2023'!$C$7:$N$469,9,FALSE))*1000,#N/A)</f>
        <v>2.7292958416728483</v>
      </c>
      <c r="CE88" s="198">
        <f>IFERROR((VLOOKUP($A88,'0910'!$F$10:$S$433,9,FALSE)/VLOOKUP($A88,'2010'!$C$5:$K$611,9,FALSE))*1000,#N/A)</f>
        <v>2.3846153846153846</v>
      </c>
      <c r="CF88" s="198">
        <f>IFERROR((VLOOKUP($A88,'1011'!$F$10:$S$433,10,FALSE)/VLOOKUP($A88,'2011'!$C$5:$K$611,9,FALSE))*1000,#N/A)</f>
        <v>1.4523773123375632</v>
      </c>
      <c r="CG88" s="198">
        <f>IFERROR((VLOOKUP($A88,'1112'!$F$10:$S$408,9,FALSE)/VLOOKUP($A88,'2012'!$F$10:$M$460,8,FALSE))*1000,#N/A)</f>
        <v>2.9707495429616086</v>
      </c>
      <c r="CH88" s="198">
        <f>IFERROR((VLOOKUP($A88,'1213'!$F$10:$S$408,9,FALSE)/VLOOKUP($A88,'2013'!$F$10:$M$460,8,FALSE))*1000,#N/A)</f>
        <v>3.1157382779846494</v>
      </c>
      <c r="CI88" s="198">
        <f>IFERROR((VLOOKUP($A88,'1314'!$F$10:$S$408,9,FALSE)/VLOOKUP($A88,'2014'!$F$10:$M$460,8,FALSE))*1000,#N/A)</f>
        <v>3.7807183364839321</v>
      </c>
      <c r="CJ88" s="198">
        <f>IFERROR((VLOOKUP($A88,'1415'!$F$10:$S$408,9,FALSE)/VLOOKUP($A88,'2015'!$F$10:$M$460,8,FALSE))*1000,#N/A)</f>
        <v>4.2844257366205651</v>
      </c>
      <c r="CK88" s="198">
        <f>IFERROR((VLOOKUP($A88,'1516'!$F$10:$S$408,9,FALSE)/VLOOKUP($A88,'2016'!$F$10:$M$460,8,FALSE))*1000,#N/A)</f>
        <v>6.6318926974664674</v>
      </c>
      <c r="CL88" s="198">
        <f>IFERROR((VLOOKUP($A88,'1617'!$F$10:$S$408,9,FALSE)/VLOOKUP($A88,'2017'!$F$10:$M$460,8,FALSE))*1000,#N/A)</f>
        <v>5.5452865064695009</v>
      </c>
      <c r="CM88" s="198">
        <f>IFERROR((VLOOKUP($A88,'1718'!$F$10:$S$408,9,FALSE)/VLOOKUP($A88,'2018'!$F$10:$N$460,9,FALSE))*1000,#N/A)</f>
        <v>7.6212809614539063</v>
      </c>
      <c r="CN88" s="198">
        <f>IFERROR((VLOOKUP($A88,'1819'!$F$10:$S$408,9,FALSE)/VLOOKUP($A88,'2018'!$F$10:$N$460,9,FALSE))*1000,#N/A)</f>
        <v>6.8151839366847424</v>
      </c>
      <c r="CO88" s="198">
        <f>IFERROR((VLOOKUP($A88,'1920'!$F$10:$S$408,9,FALSE)/VLOOKUP($A88,'2019'!$F$10:$N$464,8,FALSE))*1000,#N/A)</f>
        <v>4.6449515183185275</v>
      </c>
      <c r="CP88" s="198">
        <f>IFERROR((VLOOKUP($A88,'20 21'!$F$10:$S$408,9,FALSE)/VLOOKUP($A88,'2020'!$F$10:$N$469,8,FALSE))*1000,#N/A)</f>
        <v>5.5164350360968291</v>
      </c>
      <c r="CQ88" s="198">
        <f>IFERROR((VLOOKUP($A88,'21 22'!$F$10:$S$408,9,FALSE)/VLOOKUP($A88,'2021'!$F$10:$N$469,8,FALSE))*1000,#N/A)</f>
        <v>4.7717738891381609</v>
      </c>
      <c r="CR88" s="198">
        <f>IFERROR((VLOOKUP($A88,'22 23'!$F$10:$S$408,9,FALSE)/VLOOKUP($A88,'2022'!$F$10:$N$469,8,FALSE))*1000,#N/A)</f>
        <v>5.0847816721869501</v>
      </c>
      <c r="CS88" s="196">
        <f>IFERROR((VLOOKUP($A88,'23 24'!$F$7:$S$408,9,FALSE)/VLOOKUP($A88,'2023'!$C$7:$N$469,9,FALSE))*1000,#N/A)</f>
        <v>4.0589527901801334</v>
      </c>
      <c r="CU88" s="198">
        <f>IFERROR((VLOOKUP($A88,'0910'!$F$10:$S$433,10,FALSE)/VLOOKUP($A88,'2010'!$C$5:$K$611,9,FALSE))*1000,#N/A)</f>
        <v>0.15384615384615385</v>
      </c>
      <c r="CV88" s="198">
        <f>IFERROR((VLOOKUP($A88,'1011'!$F$10:$S$433,11,FALSE)/VLOOKUP($A88,'2011'!$C$5:$K$611,9,FALSE))*1000,#N/A)</f>
        <v>0.53508637822962857</v>
      </c>
      <c r="CW88" s="198">
        <f>IFERROR((VLOOKUP($A88,'1112'!$F$10:$S$408,10,FALSE)/VLOOKUP($A88,'2012'!$F$10:$M$460,8,FALSE))*1000,#N/A)</f>
        <v>0.22851919561243145</v>
      </c>
      <c r="CX88" s="198">
        <f>IFERROR((VLOOKUP($A88,'1213'!$F$10:$S$408,10,FALSE)/VLOOKUP($A88,'2013'!$F$10:$M$460,8,FALSE))*1000,#N/A)</f>
        <v>7.5993616536210964E-2</v>
      </c>
      <c r="CY88" s="198">
        <f>IFERROR((VLOOKUP($A88,'1314'!$F$10:$S$408,10,FALSE)/VLOOKUP($A88,'2014'!$F$10:$M$460,8,FALSE))*1000,#N/A)</f>
        <v>0.15122873345935728</v>
      </c>
      <c r="CZ88" s="198">
        <f>IFERROR((VLOOKUP($A88,'1415'!$F$10:$S$408,10,FALSE)/VLOOKUP($A88,'2015'!$F$10:$M$460,8,FALSE))*1000,#N/A)</f>
        <v>7.516536380036079E-2</v>
      </c>
      <c r="DA88" s="198">
        <f>IFERROR((VLOOKUP($A88,'1516'!$F$10:$S$408,10,FALSE)/VLOOKUP($A88,'2016'!$F$10:$M$460,8,FALSE))*1000,#N/A)</f>
        <v>7.4515648286140088E-2</v>
      </c>
      <c r="DB88" s="198">
        <f>IFERROR((VLOOKUP($A88,'1617'!$F$10:$S$408,10,FALSE)/VLOOKUP($A88,'2017'!$F$10:$M$460,8,FALSE))*1000,#N/A)</f>
        <v>0.1478743068391867</v>
      </c>
      <c r="DC88" s="198">
        <f>IFERROR((VLOOKUP($A88,'1718'!$F$10:$S$408,10,FALSE)/VLOOKUP($A88,'2018'!$F$10:$N$460,9,FALSE))*1000,#N/A)</f>
        <v>0</v>
      </c>
      <c r="DD88" s="198">
        <f>IFERROR((VLOOKUP($A88,'1819'!$F$10:$S$408,10,FALSE)/VLOOKUP($A88,'2018'!$F$10:$N$460,9,FALSE))*1000,#N/A)</f>
        <v>0.43968928623772535</v>
      </c>
      <c r="DE88" s="198">
        <f>IFERROR((VLOOKUP($A88,'1920'!$F$10:$S$408,10,FALSE)/VLOOKUP($A88,'2019'!$F$10:$N$464,8,FALSE))*1000,#N/A)</f>
        <v>0.29030946989490797</v>
      </c>
      <c r="DF88" s="198">
        <f>IFERROR((VLOOKUP($A88,'20 21'!$F$10:$S$408,10,FALSE)/VLOOKUP($A88,'2020'!$F$10:$N$469,8,FALSE))*1000,#N/A)</f>
        <v>0.21492604036740889</v>
      </c>
      <c r="DG88" s="198">
        <f>IFERROR((VLOOKUP($A88,'21 22'!$F$10:$S$408,10,FALSE)/VLOOKUP($A88,'2021'!$F$10:$N$469,8,FALSE))*1000,#N/A)</f>
        <v>0.28488202323212897</v>
      </c>
      <c r="DH88" s="198">
        <f>IFERROR((VLOOKUP($A88,'22 23'!$F$10:$S$408,10,FALSE)/VLOOKUP($A88,'2022'!$F$10:$N$469,8,FALSE))*1000,#N/A)</f>
        <v>0.49435377368484246</v>
      </c>
      <c r="DI88" s="196">
        <f>IFERROR((VLOOKUP($A88,'23 24'!$F$7:$S$408,10,FALSE)/VLOOKUP($A88,'2023'!$C$7:$N$469,9,FALSE))*1000,#N/A)</f>
        <v>0.41989166794966898</v>
      </c>
      <c r="DK88" s="198">
        <f>IFERROR((VLOOKUP($A88,'0910'!$F$10:$S$433,11,FALSE)/VLOOKUP($A88,'2010'!$C$5:$K$611,9,FALSE))*1000,#N/A)</f>
        <v>0</v>
      </c>
      <c r="DL88" s="198">
        <f>IFERROR((VLOOKUP($A88,'1011'!$F$10:$S$433,12,FALSE)/VLOOKUP($A88,'2011'!$C$5:$K$611,9,FALSE))*1000,#N/A)</f>
        <v>0</v>
      </c>
      <c r="DM88" s="198">
        <f>IFERROR((VLOOKUP($A88,'1112'!$F$10:$S$408,11,FALSE)/VLOOKUP($A88,'2012'!$F$10:$M$460,8,FALSE))*1000,#N/A)</f>
        <v>0</v>
      </c>
      <c r="DN88" s="198">
        <f>IFERROR((VLOOKUP($A88,'1213'!$F$10:$S$408,11,FALSE)/VLOOKUP($A88,'2013'!$F$10:$M$460,8,FALSE))*1000,#N/A)</f>
        <v>0</v>
      </c>
      <c r="DO88" s="198">
        <f>IFERROR((VLOOKUP($A88,'1314'!$F$10:$S$408,11,FALSE)/VLOOKUP($A88,'2014'!$F$10:$M$460,8,FALSE))*1000,#N/A)</f>
        <v>0</v>
      </c>
      <c r="DP88" s="198">
        <f>IFERROR((VLOOKUP($A88,'1415'!$F$10:$S$408,11,FALSE)/VLOOKUP($A88,'2015'!$F$10:$M$460,8,FALSE))*1000,#N/A)</f>
        <v>0</v>
      </c>
      <c r="DQ88" s="198">
        <f>IFERROR((VLOOKUP($A88,'1516'!$F$10:$S$408,11,FALSE)/VLOOKUP($A88,'2016'!$F$10:$M$460,8,FALSE))*1000,#N/A)</f>
        <v>0</v>
      </c>
      <c r="DR88" s="198">
        <f>IFERROR((VLOOKUP($A88,'1617'!$F$10:$S$408,11,FALSE)/VLOOKUP($A88,'2017'!$F$10:$M$460,8,FALSE))*1000,#N/A)</f>
        <v>0</v>
      </c>
      <c r="DS88" s="198">
        <f>IFERROR((VLOOKUP($A88,'1718'!$F$10:$S$408,11,FALSE)/VLOOKUP($A88,'2018'!$F$10:$N$460,9,FALSE))*1000,#N/A)</f>
        <v>0</v>
      </c>
      <c r="DT88" s="198">
        <f>IFERROR((VLOOKUP($A88,'1819'!$F$10:$S$408,11,FALSE)/VLOOKUP($A88,'2018'!$F$10:$N$460,9,FALSE))*1000,#N/A)</f>
        <v>0.29312619082515023</v>
      </c>
      <c r="DU88" s="198">
        <f>IFERROR((VLOOKUP($A88,'1920'!$F$10:$S$408,11,FALSE)/VLOOKUP($A88,'2019'!$F$10:$N$464,8,FALSE))*1000,#N/A)</f>
        <v>0.65319630726354294</v>
      </c>
      <c r="DV88" s="198">
        <f>IFERROR((VLOOKUP($A88,'20 21'!$F$10:$S$408,11,FALSE)/VLOOKUP($A88,'2020'!$F$10:$N$469,8,FALSE))*1000,#N/A)</f>
        <v>0</v>
      </c>
      <c r="DW88" s="198">
        <f>IFERROR((VLOOKUP($A88,'21 22'!$F$10:$S$408,11,FALSE)/VLOOKUP($A88,'2021'!$F$10:$N$469,8,FALSE))*1000,#N/A)</f>
        <v>0</v>
      </c>
      <c r="DX88" s="198">
        <f>IFERROR((VLOOKUP($A88,'22 23'!$F$10:$S$408,11,FALSE)/VLOOKUP($A88,'2022'!$F$10:$N$469,8,FALSE))*1000,#N/A)</f>
        <v>0.2118659030077896</v>
      </c>
      <c r="DY88" s="196">
        <f>IFERROR((VLOOKUP($A88,'23 24'!$F$7:$S$408,11,FALSE)/VLOOKUP($A88,'2023'!$C$7:$N$469,9,FALSE))*1000,#N/A)</f>
        <v>0</v>
      </c>
      <c r="EA88" s="198">
        <f>IFERROR((VLOOKUP($A88,'0910'!$F$10:$S$433,12,FALSE)/VLOOKUP($A88,'2010'!$C$5:$K$611,9,FALSE))*1000,#N/A)</f>
        <v>2.5384615384615383</v>
      </c>
      <c r="EB88" s="198">
        <f>IFERROR((VLOOKUP($A88,'1011'!$F$10:$S$433,13,FALSE)/VLOOKUP($A88,'2011'!$C$5:$K$611,9,FALSE))*1000,#N/A)</f>
        <v>1.9110227793915304</v>
      </c>
      <c r="EC88" s="198">
        <f>IFERROR((VLOOKUP($A88,'1112'!$F$10:$S$408,12,FALSE)/VLOOKUP($A88,'2012'!$F$10:$M$460,8,FALSE))*1000,#N/A)</f>
        <v>3.1992687385740401</v>
      </c>
      <c r="ED88" s="198">
        <f>IFERROR((VLOOKUP($A88,'1213'!$F$10:$S$408,12,FALSE)/VLOOKUP($A88,'2013'!$F$10:$M$460,8,FALSE))*1000,#N/A)</f>
        <v>3.1917318945208604</v>
      </c>
      <c r="EE88" s="198">
        <f>IFERROR((VLOOKUP($A88,'1314'!$F$10:$S$408,12,FALSE)/VLOOKUP($A88,'2014'!$F$10:$M$460,8,FALSE))*1000,#N/A)</f>
        <v>4.0075614366729679</v>
      </c>
      <c r="EF88" s="198">
        <f>IFERROR((VLOOKUP($A88,'1415'!$F$10:$S$408,12,FALSE)/VLOOKUP($A88,'2015'!$F$10:$M$460,8,FALSE))*1000,#N/A)</f>
        <v>4.3595911004209267</v>
      </c>
      <c r="EG88" s="198">
        <f>IFERROR((VLOOKUP($A88,'1516'!$F$10:$S$408,12,FALSE)/VLOOKUP($A88,'2016'!$F$10:$M$460,8,FALSE))*1000,#N/A)</f>
        <v>6.7809239940387487</v>
      </c>
      <c r="EH88" s="198">
        <f>IFERROR((VLOOKUP($A88,'1617'!$F$10:$S$408,12,FALSE)/VLOOKUP($A88,'2017'!$F$10:$M$460,8,FALSE))*1000,#N/A)</f>
        <v>5.6931608133086877</v>
      </c>
      <c r="EI88" s="198">
        <f>IFERROR((VLOOKUP($A88,'1718'!$F$10:$S$408,12,FALSE)/VLOOKUP($A88,'2018'!$F$10:$N$460,9,FALSE))*1000,#N/A)</f>
        <v>7.6212809614539063</v>
      </c>
      <c r="EJ88" s="198">
        <f>IFERROR((VLOOKUP($A88,'1819'!$F$10:$S$408,12,FALSE)/VLOOKUP($A88,'2018'!$F$10:$N$460,9,FALSE))*1000,#N/A)</f>
        <v>7.4747178660413311</v>
      </c>
      <c r="EK88" s="198">
        <f>IFERROR((VLOOKUP($A88,'1920'!$F$10:$S$408,12,FALSE)/VLOOKUP($A88,'2019'!$F$10:$N$464,8,FALSE))*1000,#N/A)</f>
        <v>5.5884572954769789</v>
      </c>
      <c r="EL88" s="198">
        <f>IFERROR((VLOOKUP($A88,'20 21'!$F$10:$S$408,12,FALSE)/VLOOKUP($A88,'2020'!$F$10:$N$469,8,FALSE))*1000,#N/A)</f>
        <v>5.8030030899200407</v>
      </c>
      <c r="EM88" s="198">
        <f>IFERROR((VLOOKUP($A88,'21 22'!$F$10:$S$408,12,FALSE)/VLOOKUP($A88,'2021'!$F$10:$N$469,8,FALSE))*1000,#N/A)</f>
        <v>5.0566559123702897</v>
      </c>
      <c r="EN88" s="198">
        <f>IFERROR((VLOOKUP($A88,'22 23'!$F$10:$S$408,12,FALSE)/VLOOKUP($A88,'2022'!$F$10:$N$469,8,FALSE))*1000,#N/A)</f>
        <v>5.7910013488795826</v>
      </c>
      <c r="EO88" s="196">
        <f>IFERROR((VLOOKUP($A88,'23 24'!$F$7:$S$408,12,FALSE)/VLOOKUP($A88,'2023'!$C$7:$N$469,9,FALSE))*1000,#N/A)</f>
        <v>4.4788444581298021</v>
      </c>
    </row>
    <row r="89" spans="1:145" x14ac:dyDescent="0.3">
      <c r="A89" t="s">
        <v>837</v>
      </c>
      <c r="B89" t="s">
        <v>1741</v>
      </c>
      <c r="C89" t="str">
        <f>IF(VLOOKUP($A89,'0910'!$F$10:$L$433,1,FALSE)=VLOOKUP($A89,'2010'!$C$5:$K$611,1,FALSE),VLOOKUP($A89,'0910'!$F$10:$L$433,1,FALSE),FALSE)</f>
        <v>Dover</v>
      </c>
      <c r="D89" t="str">
        <f>IF(VLOOKUP($A89,'1011'!$F$10:$L$433,1,FALSE)=VLOOKUP($A89,'2011'!$C$5:$K$611,1,FALSE),VLOOKUP($A89,'1011'!$F$10:$L$433,1,FALSE),FALSE)</f>
        <v>Dover</v>
      </c>
      <c r="E89" t="str">
        <f>IF(VLOOKUP(A89,'1112'!$F$10:$L$408,1,FALSE)=VLOOKUP(A89,'2012'!$F$10:$M$460,1,FALSE),VLOOKUP(A89,'1112'!$F$10:$L$408,1,FALSE),FALSE)</f>
        <v>Dover</v>
      </c>
      <c r="F89" t="str">
        <f>IF(VLOOKUP($A89,'1213'!$F$10:$L$408,1,FALSE)=VLOOKUP($A89,'2013'!$F$10:$M$460,1,FALSE),VLOOKUP($A89,'1213'!$F$10:$L$408,1,FALSE),FALSE)</f>
        <v>Dover</v>
      </c>
      <c r="G89" t="str">
        <f>IF(VLOOKUP($A89,'1314'!$F$10:$L$408,1,FALSE)=VLOOKUP($A89,'2014'!$F$10:$M$460,1,FALSE),VLOOKUP($A89,'1314'!$F$10:$L$408,1,FALSE),FALSE)</f>
        <v>Dover</v>
      </c>
      <c r="H89" t="str">
        <f>IF(VLOOKUP($A89,'1415'!$F$10:$L$408,1,FALSE)=VLOOKUP($A89,'2015'!$F$10:$M$460,1,FALSE),VLOOKUP($A89,'1415'!$F$10:$L$408,1,FALSE),FALSE)</f>
        <v>Dover</v>
      </c>
      <c r="I89" t="str">
        <f>IF(VLOOKUP($A89,'1516'!$F$10:$L$408,1,FALSE)=VLOOKUP($A89,'2015'!$F$10:$M$460,1,FALSE),VLOOKUP($A89,'1516'!$F$10:$L$408,1,FALSE),FALSE)</f>
        <v>Dover</v>
      </c>
      <c r="J89" t="str">
        <f>IF(VLOOKUP($A89,'1617'!$F$10:$L$408,1,FALSE)=VLOOKUP($A89,'2016'!$F$10:$M$460,1,FALSE),VLOOKUP($A89,'1617'!$F$10:$L$408,1,FALSE),FALSE)</f>
        <v>Dover</v>
      </c>
      <c r="K89" t="str">
        <f>IF(VLOOKUP($A89,'1718'!$F$10:$M$408,1,FALSE)=VLOOKUP($A89,'2017'!$F$10:$M$460,1,FALSE),VLOOKUP($A89,'1718'!$F$10:$M$408,1,FALSE),FALSE)</f>
        <v>Dover</v>
      </c>
      <c r="L89" t="str">
        <f>IF(VLOOKUP($A89,'1819'!$F$10:$M$408,1,FALSE)=VLOOKUP($A89,'2018'!$F$10:$M$460,1,FALSE),VLOOKUP($A89,'1819'!$F$10:$M$408,1,FALSE),FALSE)</f>
        <v>Dover</v>
      </c>
      <c r="M89" t="str">
        <f>IF(VLOOKUP($A89,'1920'!$F$10:$M$408,1,FALSE)=VLOOKUP($A89,'2019'!$F$10:$M$464,1,FALSE),VLOOKUP($A89,'1920'!$F$10:$M$408,1,FALSE),FALSE)</f>
        <v>Dover</v>
      </c>
      <c r="N89" t="str">
        <f>IF(VLOOKUP($A89,'20 21'!$F$10:$N$408,1,FALSE)=VLOOKUP($A89,'2020'!$F$10:$O$468,1,FALSE),VLOOKUP($A89,'20 21'!$F$10:$N$408,1,FALSE),FALSE)</f>
        <v>Dover</v>
      </c>
      <c r="O89" t="str">
        <f>IF(VLOOKUP($A89,'21 22'!$F$10:$N$408,1,FALSE)=VLOOKUP($A89,'2021'!$F$10:$O$471,1,FALSE),VLOOKUP($A89,'21 22'!$F$10:$N$408,1,FALSE),FALSE)</f>
        <v>Dover</v>
      </c>
      <c r="P89" t="str">
        <f>IF(VLOOKUP($A89,'22 23'!$F$10:$N$408,1,FALSE)=VLOOKUP($A89,'2022'!$F$10:$O$468,1,FALSE),VLOOKUP($A89,'22 23'!$F$10:$N$408,1,FALSE),FALSE)</f>
        <v>Dover</v>
      </c>
      <c r="Q89" t="str">
        <f>IF(VLOOKUP($A89,'23 24'!$F$7:$N$408,1,FALSE)=VLOOKUP($A89,'2023'!$C$7:$O$468,1,FALSE),VLOOKUP($A89,'23 24'!$F$7:$N$408,1,FALSE),FALSE)</f>
        <v>Dover</v>
      </c>
      <c r="S89" s="196">
        <f>IFERROR((VLOOKUP($A89,'0910'!$F$10:$L$433,4,FALSE)/VLOOKUP($A89,'2010'!$C$5:$K$611,9,FALSE))*1000,#N/A)</f>
        <v>1.7633228840125392</v>
      </c>
      <c r="T89" s="196">
        <f>IFERROR((VLOOKUP($A89,'1011'!$F$10:$L$433,4,FALSE)/VLOOKUP($A89,'2011'!$C$5:$K$611,9,FALSE))*1000,#N/A)</f>
        <v>1.3605442176870748</v>
      </c>
      <c r="U89" s="196">
        <f>IFERROR((VLOOKUP($A89,'1112'!$F$10:$L$408,4,FALSE)/VLOOKUP($A89,'2012'!$F$10:$M$460,8,FALSE))*1000,#N/A)</f>
        <v>2.3210831721470018</v>
      </c>
      <c r="V89" s="196">
        <f>IFERROR((VLOOKUP($A89,'1213'!$F$10:$L$408,4,FALSE)/VLOOKUP($A89,'2013'!$F$10:$M$460,8,FALSE))*1000,#N/A)</f>
        <v>0.963020030816641</v>
      </c>
      <c r="W89" s="196">
        <f>IFERROR((VLOOKUP($A89,'1314'!$F$10:$L$408,4,FALSE)/VLOOKUP($A89,'2014'!$F$10:$M$460,8,FALSE))*1000,#N/A)</f>
        <v>2.6866244482824797</v>
      </c>
      <c r="X89" s="196">
        <f>IFERROR((VLOOKUP($A89,'1415'!$F$10:$L$408,4,FALSE)/VLOOKUP($A89,'2015'!$F$10:$M$460,8,FALSE))*1000,#N/A)</f>
        <v>3.8117019249094723</v>
      </c>
      <c r="Y89" s="196">
        <f>IFERROR((VLOOKUP($A89,'1516'!$F$10:$L$408,4,FALSE)/VLOOKUP($A89,'2016'!$F$10:$M$460,8,FALSE))*1000,#N/A)</f>
        <v>6.201841759067845</v>
      </c>
      <c r="Z89" s="196">
        <f>IFERROR((VLOOKUP($A89,'1617'!$F$10:$L$408,4,FALSE)/VLOOKUP($A89,'2017'!$F$10:$M$460,8,FALSE))*1000,#N/A)</f>
        <v>5.5949272659455431</v>
      </c>
      <c r="AA89" s="196">
        <f>IFERROR((VLOOKUP($A89,'1718'!$F$10:$L$408,4,FALSE)/VLOOKUP($A89,'2018'!$F$10:$N$460,9,FALSE))*1000,#N/A)</f>
        <v>4.0687997040872945</v>
      </c>
      <c r="AB89" s="196">
        <f>IFERROR((VLOOKUP($A89,'1819'!$F$10:$L$408,4,FALSE)/VLOOKUP($A89,'2018'!$F$10:$N$460,9,FALSE))*1000,#N/A)</f>
        <v>3.8838542629924171</v>
      </c>
      <c r="AC89" s="196">
        <f>IFERROR((VLOOKUP($A89,'1920'!$F$10:$L$408,4,FALSE)/VLOOKUP($A89,'2019'!$F$10:$N$464,8,FALSE))*1000,#N/A)</f>
        <v>5.5031734967164398</v>
      </c>
      <c r="AD89" s="196">
        <f>IFERROR((VLOOKUP($A89,'20 21'!$F$10:$M$408,4,FALSE)/VLOOKUP($A89,'2020'!$F$10:$N$469,8,FALSE))*1000,#N/A)</f>
        <v>7.3652753047842987</v>
      </c>
      <c r="AE89" s="196">
        <f>IFERROR((VLOOKUP($A89,'21 22'!$F$10:$M$408,4,FALSE)/VLOOKUP($A89,'2021'!$F$10:$N$469,8,FALSE))*1000,#N/A)</f>
        <v>8.7719298245614024</v>
      </c>
      <c r="AF89" s="196">
        <f>IFERROR((VLOOKUP($A89,'22 23'!$F$10:$M$408,4,FALSE)/VLOOKUP($A89,'2022'!$F$10:$N$469,8,FALSE))*1000,#N/A)</f>
        <v>10.299033336344745</v>
      </c>
      <c r="AG89" s="196">
        <f>IFERROR((VLOOKUP($A89,'23 24'!$F$7:$M$408,4,FALSE)/VLOOKUP($A89,'2023'!$C$7:$N$469,9,FALSE))*1000,#N/A)</f>
        <v>8.2307472087031215</v>
      </c>
      <c r="AI89" s="196">
        <f>IFERROR((VLOOKUP($A89,'0910'!$F$10:$L$433,5,FALSE)/VLOOKUP($A89,'2010'!$C$5:$K$611,9,FALSE))*1000,#N/A)</f>
        <v>0.58777429467084641</v>
      </c>
      <c r="AJ89" s="196">
        <f>IFERROR((VLOOKUP($A89,'1011'!$F$10:$L$433,5,FALSE)/VLOOKUP($A89,'2011'!$C$5:$K$611,9,FALSE))*1000,#N/A)</f>
        <v>0</v>
      </c>
      <c r="AK89" s="196">
        <f>IFERROR((VLOOKUP($A89,'1112'!$F$10:$L$408,5,FALSE)/VLOOKUP($A89,'2012'!$F$10:$M$460,8,FALSE))*1000,#N/A)</f>
        <v>0.77369439071566726</v>
      </c>
      <c r="AL89" s="196">
        <f>IFERROR((VLOOKUP($A89,'1213'!$F$10:$L$408,5,FALSE)/VLOOKUP($A89,'2013'!$F$10:$M$460,8,FALSE))*1000,#N/A)</f>
        <v>0.38520801232665641</v>
      </c>
      <c r="AM89" s="196">
        <f>IFERROR((VLOOKUP($A89,'1314'!$F$10:$L$408,5,FALSE)/VLOOKUP($A89,'2014'!$F$10:$M$460,8,FALSE))*1000,#N/A)</f>
        <v>0.95950873152945693</v>
      </c>
      <c r="AN89" s="196">
        <f>IFERROR((VLOOKUP($A89,'1415'!$F$10:$L$408,5,FALSE)/VLOOKUP($A89,'2015'!$F$10:$M$460,8,FALSE))*1000,#N/A)</f>
        <v>0.76234038498189438</v>
      </c>
      <c r="AO89" s="196">
        <f>IFERROR((VLOOKUP($A89,'1516'!$F$10:$L$408,5,FALSE)/VLOOKUP($A89,'2016'!$F$10:$M$460,8,FALSE))*1000,#N/A)</f>
        <v>0.93967299379815827</v>
      </c>
      <c r="AP89" s="196">
        <f>IFERROR((VLOOKUP($A89,'1617'!$F$10:$L$408,5,FALSE)/VLOOKUP($A89,'2017'!$F$10:$M$460,8,FALSE))*1000,#N/A)</f>
        <v>1.4919806042521448</v>
      </c>
      <c r="AQ89" s="196">
        <f>IFERROR((VLOOKUP($A89,'1718'!$F$10:$L$408,5,FALSE)/VLOOKUP($A89,'2018'!$F$10:$N$460,9,FALSE))*1000,#N/A)</f>
        <v>0.36989088218975402</v>
      </c>
      <c r="AR89" s="196">
        <f>IFERROR((VLOOKUP($A89,'1819'!$F$10:$L$408,5,FALSE)/VLOOKUP($A89,'2018'!$F$10:$N$460,9,FALSE))*1000,#N/A)</f>
        <v>0</v>
      </c>
      <c r="AS89" s="196">
        <f>IFERROR((VLOOKUP($A89,'1920'!$F$10:$L$408,5,FALSE)/VLOOKUP($A89,'2019'!$F$10:$N$464,8,FALSE))*1000,#N/A)</f>
        <v>0.3668782331144293</v>
      </c>
      <c r="AT89" s="196">
        <f>IFERROR((VLOOKUP($A89,'20 21'!$F$10:$L$408,5,FALSE)/VLOOKUP($A89,'2020'!$F$10:$N$469,8,FALSE))*1000,#N/A)</f>
        <v>1.1047912957176447</v>
      </c>
      <c r="AU89" s="196">
        <f>IFERROR((VLOOKUP($A89,'21 22'!$F$10:$L$408,5,FALSE)/VLOOKUP($A89,'2021'!$F$10:$N$469,8,FALSE))*1000,#N/A)</f>
        <v>0.73099415204678353</v>
      </c>
      <c r="AV89" s="196">
        <f>IFERROR((VLOOKUP($A89,'22 23'!$F$10:$L$408,5,FALSE)/VLOOKUP($A89,'2022'!$F$10:$N$469,8,FALSE))*1000,#N/A)</f>
        <v>0.72273918149787697</v>
      </c>
      <c r="AW89" s="196">
        <f>IFERROR((VLOOKUP($A89,'23 24'!$F$7:$M$408,5,FALSE)/VLOOKUP($A89,'2023'!$C$7:$N$469,9,FALSE))*1000,#N/A)</f>
        <v>1.4314342971657601</v>
      </c>
      <c r="AY89" s="196">
        <f>IFERROR((VLOOKUP($A89,'0910'!$F$10:$L$433,6,FALSE)/VLOOKUP($A89,'2010'!$C$5:$K$611,9,FALSE))*1000,#N/A)</f>
        <v>0</v>
      </c>
      <c r="AZ89" s="196">
        <f>IFERROR((VLOOKUP($A89,'1011'!$F$10:$L$433,6,FALSE)/VLOOKUP($A89,'2011'!$C$5:$K$611,9,FALSE))*1000,#N/A)</f>
        <v>0</v>
      </c>
      <c r="BA89" s="196">
        <f>IFERROR((VLOOKUP($A89,'1112'!$F$10:$L$408,6,FALSE)/VLOOKUP($A89,'2012'!$F$10:$M$460,8,FALSE))*1000,#N/A)</f>
        <v>0</v>
      </c>
      <c r="BB89" s="196">
        <f>IFERROR((VLOOKUP($A89,'1213'!$F$10:$L$408,6,FALSE)/VLOOKUP($A89,'2013'!$F$10:$M$460,8,FALSE))*1000,#N/A)</f>
        <v>0</v>
      </c>
      <c r="BC89" s="196">
        <f>IFERROR((VLOOKUP($A89,'1314'!$F$10:$L$408,6,FALSE)/VLOOKUP($A89,'2014'!$F$10:$M$460,8,FALSE))*1000,#N/A)</f>
        <v>0</v>
      </c>
      <c r="BD89" s="196">
        <f>IFERROR((VLOOKUP($A89,'1415'!$F$10:$L$408,6,FALSE)/VLOOKUP($A89,'2015'!$F$10:$M$460,8,FALSE))*1000,#N/A)</f>
        <v>0</v>
      </c>
      <c r="BE89" s="196">
        <f>IFERROR((VLOOKUP($A89,'1516'!$F$10:$L$408,6,FALSE)/VLOOKUP($A89,'2016'!$F$10:$M$460,8,FALSE))*1000,#N/A)</f>
        <v>0</v>
      </c>
      <c r="BF89" s="196">
        <f>IFERROR((VLOOKUP($A89,'1617'!$F$10:$L$408,6,FALSE)/VLOOKUP($A89,'2017'!$F$10:$M$460,8,FALSE))*1000,#N/A)</f>
        <v>0</v>
      </c>
      <c r="BG89" s="196">
        <f>IFERROR((VLOOKUP($A89,'1718'!$F$10:$L$408,6,FALSE)/VLOOKUP($A89,'2018'!$F$10:$N$460,9,FALSE))*1000,#N/A)</f>
        <v>0</v>
      </c>
      <c r="BH89" s="196">
        <f>IFERROR((VLOOKUP($A89,'1819'!$F$10:$L$408,6,FALSE)/VLOOKUP($A89,'2018'!$F$10:$N$460,9,FALSE))*1000,#N/A)</f>
        <v>0</v>
      </c>
      <c r="BI89" s="196">
        <f>IFERROR((VLOOKUP($A89,'1920'!$F$10:$L$408,6,FALSE)/VLOOKUP($A89,'2019'!$F$10:$N$464,8,FALSE))*1000,#N/A)</f>
        <v>0</v>
      </c>
      <c r="BJ89" s="196">
        <f>IFERROR((VLOOKUP($A89,'20 21'!$F$10:$L$408,6,FALSE)/VLOOKUP($A89,'2020'!$F$10:$N$469,8,FALSE))*1000,#N/A)</f>
        <v>0</v>
      </c>
      <c r="BK89" s="196">
        <f>IFERROR((VLOOKUP($A89,'21 22'!$F$10:$L$408,6,FALSE)/VLOOKUP($A89,'2021'!$F$10:$N$469,8,FALSE))*1000,#N/A)</f>
        <v>0</v>
      </c>
      <c r="BL89" s="196">
        <f>IFERROR((VLOOKUP($A89,'22 23'!$F$10:$L$408,6,FALSE)/VLOOKUP($A89,'2022'!$F$10:$N$469,8,FALSE))*1000,#N/A)</f>
        <v>0</v>
      </c>
      <c r="BM89" s="196">
        <f>IFERROR((VLOOKUP($A89,'23 24'!$F$7:$M$408,6,FALSE)/VLOOKUP($A89,'2023'!$C$7:$N$469,9,FALSE))*1000,#N/A)</f>
        <v>0</v>
      </c>
      <c r="BO89" s="196">
        <f>IFERROR((VLOOKUP($A89,'0910'!$F$10:$L$433,7,FALSE)/VLOOKUP($A89,'2010'!$C$5:$K$611,9,FALSE))*1000,#N/A)</f>
        <v>2.1551724137931032</v>
      </c>
      <c r="BP89" s="196">
        <f>IFERROR((VLOOKUP($A89,'1011'!$F$10:$L$433,7,FALSE)/VLOOKUP($A89,'2011'!$C$5:$K$611,9,FALSE))*1000,#N/A)</f>
        <v>1.3605442176870748</v>
      </c>
      <c r="BQ89" s="196">
        <f>IFERROR((VLOOKUP($A89,'1112'!$F$10:$L$408,7,FALSE)/VLOOKUP($A89,'2012'!$F$10:$M$460,8,FALSE))*1000,#N/A)</f>
        <v>3.094777562862669</v>
      </c>
      <c r="BR89" s="196">
        <f>IFERROR((VLOOKUP($A89,'1213'!$F$10:$L$408,7,FALSE)/VLOOKUP($A89,'2013'!$F$10:$M$460,8,FALSE))*1000,#N/A)</f>
        <v>1.3482280431432974</v>
      </c>
      <c r="BS89" s="196">
        <f>IFERROR((VLOOKUP($A89,'1314'!$F$10:$L$408,7,FALSE)/VLOOKUP($A89,'2014'!$F$10:$M$460,8,FALSE))*1000,#N/A)</f>
        <v>3.6461331798119363</v>
      </c>
      <c r="BT89" s="196">
        <f>IFERROR((VLOOKUP($A89,'1415'!$F$10:$L$408,7,FALSE)/VLOOKUP($A89,'2015'!$F$10:$M$460,8,FALSE))*1000,#N/A)</f>
        <v>4.7646274061368397</v>
      </c>
      <c r="BU89" s="196">
        <f>IFERROR((VLOOKUP($A89,'1516'!$F$10:$L$408,7,FALSE)/VLOOKUP($A89,'2016'!$F$10:$M$460,8,FALSE))*1000,#N/A)</f>
        <v>7.3294493516256338</v>
      </c>
      <c r="BV89" s="196">
        <f>IFERROR((VLOOKUP($A89,'1617'!$F$10:$L$408,7,FALSE)/VLOOKUP($A89,'2017'!$F$10:$M$460,8,FALSE))*1000,#N/A)</f>
        <v>7.0869078701976873</v>
      </c>
      <c r="BW89" s="196">
        <f>IFERROR((VLOOKUP($A89,'1718'!$F$10:$L$408,7,FALSE)/VLOOKUP($A89,'2018'!$F$10:$N$460,9,FALSE))*1000,#N/A)</f>
        <v>4.4386905862770485</v>
      </c>
      <c r="BX89" s="196">
        <f>IFERROR((VLOOKUP($A89,'1819'!$F$10:$L$408,7,FALSE)/VLOOKUP($A89,'2018'!$F$10:$N$460,9,FALSE))*1000,#N/A)</f>
        <v>3.8838542629924171</v>
      </c>
      <c r="BY89" s="196">
        <f>IFERROR((VLOOKUP($A89,'1920'!$F$10:$L$408,7,FALSE)/VLOOKUP($A89,'2019'!$F$10:$N$464,8,FALSE))*1000,#N/A)</f>
        <v>5.6866126132736543</v>
      </c>
      <c r="BZ89" s="196">
        <f>IFERROR((VLOOKUP($A89,'20 21'!$F$10:$L$408,7,FALSE)/VLOOKUP($A89,'2020'!$F$10:$N$469,8,FALSE))*1000,#N/A)</f>
        <v>8.4700666005019425</v>
      </c>
      <c r="CA89" s="196">
        <f>IFERROR((VLOOKUP($A89,'21 22'!$F$10:$L$408,7,FALSE)/VLOOKUP($A89,'2021'!$F$10:$N$469,8,FALSE))*1000,#N/A)</f>
        <v>9.5029239766081872</v>
      </c>
      <c r="CB89" s="196">
        <f>IFERROR((VLOOKUP($A89,'22 23'!$F$10:$L$408,7,FALSE)/VLOOKUP($A89,'2022'!$F$10:$N$469,8,FALSE))*1000,#N/A)</f>
        <v>11.021772517842624</v>
      </c>
      <c r="CC89" s="196">
        <f>IFERROR((VLOOKUP($A89,'23 24'!$F$7:$M$408,7,FALSE)/VLOOKUP($A89,'2023'!$C$7:$N$469,9,FALSE))*1000,#N/A)</f>
        <v>9.6621815058688796</v>
      </c>
      <c r="CE89" s="198">
        <f>IFERROR((VLOOKUP($A89,'0910'!$F$10:$S$433,9,FALSE)/VLOOKUP($A89,'2010'!$C$5:$K$611,9,FALSE))*1000,#N/A)</f>
        <v>3.5266457680250785</v>
      </c>
      <c r="CF89" s="198">
        <f>IFERROR((VLOOKUP($A89,'1011'!$F$10:$S$433,10,FALSE)/VLOOKUP($A89,'2011'!$C$5:$K$611,9,FALSE))*1000,#N/A)</f>
        <v>2.1379980563654031</v>
      </c>
      <c r="CG89" s="198">
        <f>IFERROR((VLOOKUP($A89,'1112'!$F$10:$S$408,9,FALSE)/VLOOKUP($A89,'2012'!$F$10:$M$460,8,FALSE))*1000,#N/A)</f>
        <v>2.3210831721470018</v>
      </c>
      <c r="CH89" s="198">
        <f>IFERROR((VLOOKUP($A89,'1213'!$F$10:$S$408,9,FALSE)/VLOOKUP($A89,'2013'!$F$10:$M$460,8,FALSE))*1000,#N/A)</f>
        <v>1.1556240369799693</v>
      </c>
      <c r="CI89" s="198">
        <f>IFERROR((VLOOKUP($A89,'1314'!$F$10:$S$408,9,FALSE)/VLOOKUP($A89,'2014'!$F$10:$M$460,8,FALSE))*1000,#N/A)</f>
        <v>2.110919209364805</v>
      </c>
      <c r="CJ89" s="198">
        <f>IFERROR((VLOOKUP($A89,'1415'!$F$10:$S$408,9,FALSE)/VLOOKUP($A89,'2015'!$F$10:$M$460,8,FALSE))*1000,#N/A)</f>
        <v>3.0493615399275775</v>
      </c>
      <c r="CK89" s="198">
        <f>IFERROR((VLOOKUP($A89,'1516'!$F$10:$S$408,9,FALSE)/VLOOKUP($A89,'2016'!$F$10:$M$460,8,FALSE))*1000,#N/A)</f>
        <v>6.201841759067845</v>
      </c>
      <c r="CL89" s="198">
        <f>IFERROR((VLOOKUP($A89,'1617'!$F$10:$S$408,9,FALSE)/VLOOKUP($A89,'2017'!$F$10:$M$460,8,FALSE))*1000,#N/A)</f>
        <v>5.2219321148825069</v>
      </c>
      <c r="CM89" s="198">
        <f>IFERROR((VLOOKUP($A89,'1718'!$F$10:$S$408,9,FALSE)/VLOOKUP($A89,'2018'!$F$10:$N$460,9,FALSE))*1000,#N/A)</f>
        <v>6.2881449972258183</v>
      </c>
      <c r="CN89" s="198">
        <f>IFERROR((VLOOKUP($A89,'1819'!$F$10:$S$408,9,FALSE)/VLOOKUP($A89,'2018'!$F$10:$N$460,9,FALSE))*1000,#N/A)</f>
        <v>7.2128722027002032</v>
      </c>
      <c r="CO89" s="198">
        <f>IFERROR((VLOOKUP($A89,'1920'!$F$10:$S$408,9,FALSE)/VLOOKUP($A89,'2019'!$F$10:$N$464,8,FALSE))*1000,#N/A)</f>
        <v>4.5859779139303667</v>
      </c>
      <c r="CP89" s="198">
        <f>IFERROR((VLOOKUP($A89,'20 21'!$F$10:$S$408,9,FALSE)/VLOOKUP($A89,'2020'!$F$10:$N$469,8,FALSE))*1000,#N/A)</f>
        <v>5.3398245959686168</v>
      </c>
      <c r="CQ89" s="198">
        <f>IFERROR((VLOOKUP($A89,'21 22'!$F$10:$S$408,9,FALSE)/VLOOKUP($A89,'2021'!$F$10:$N$469,8,FALSE))*1000,#N/A)</f>
        <v>9.1374269005847957</v>
      </c>
      <c r="CR89" s="198">
        <f>IFERROR((VLOOKUP($A89,'22 23'!$F$10:$S$408,9,FALSE)/VLOOKUP($A89,'2022'!$F$10:$N$469,8,FALSE))*1000,#N/A)</f>
        <v>8.8535549733489933</v>
      </c>
      <c r="CS89" s="196">
        <f>IFERROR((VLOOKUP($A89,'23 24'!$F$7:$S$408,9,FALSE)/VLOOKUP($A89,'2023'!$C$7:$N$469,9,FALSE))*1000,#N/A)</f>
        <v>5.5468079015173197</v>
      </c>
      <c r="CU89" s="198">
        <f>IFERROR((VLOOKUP($A89,'0910'!$F$10:$S$433,10,FALSE)/VLOOKUP($A89,'2010'!$C$5:$K$611,9,FALSE))*1000,#N/A)</f>
        <v>0</v>
      </c>
      <c r="CV89" s="198">
        <f>IFERROR((VLOOKUP($A89,'1011'!$F$10:$S$433,11,FALSE)/VLOOKUP($A89,'2011'!$C$5:$K$611,9,FALSE))*1000,#N/A)</f>
        <v>0.38872691933916426</v>
      </c>
      <c r="CW89" s="198">
        <f>IFERROR((VLOOKUP($A89,'1112'!$F$10:$S$408,10,FALSE)/VLOOKUP($A89,'2012'!$F$10:$M$460,8,FALSE))*1000,#N/A)</f>
        <v>0</v>
      </c>
      <c r="CX89" s="198">
        <f>IFERROR((VLOOKUP($A89,'1213'!$F$10:$S$408,10,FALSE)/VLOOKUP($A89,'2013'!$F$10:$M$460,8,FALSE))*1000,#N/A)</f>
        <v>0.77041602465331283</v>
      </c>
      <c r="CY89" s="198">
        <f>IFERROR((VLOOKUP($A89,'1314'!$F$10:$S$408,10,FALSE)/VLOOKUP($A89,'2014'!$F$10:$M$460,8,FALSE))*1000,#N/A)</f>
        <v>0.38380349261178276</v>
      </c>
      <c r="CZ89" s="198">
        <f>IFERROR((VLOOKUP($A89,'1415'!$F$10:$S$408,10,FALSE)/VLOOKUP($A89,'2015'!$F$10:$M$460,8,FALSE))*1000,#N/A)</f>
        <v>0.95292548122736809</v>
      </c>
      <c r="DA89" s="198">
        <f>IFERROR((VLOOKUP($A89,'1516'!$F$10:$S$408,10,FALSE)/VLOOKUP($A89,'2016'!$F$10:$M$460,8,FALSE))*1000,#N/A)</f>
        <v>2.2552151851155795</v>
      </c>
      <c r="DB89" s="198">
        <f>IFERROR((VLOOKUP($A89,'1617'!$F$10:$S$408,10,FALSE)/VLOOKUP($A89,'2017'!$F$10:$M$460,8,FALSE))*1000,#N/A)</f>
        <v>0.93248787765759045</v>
      </c>
      <c r="DC89" s="198">
        <f>IFERROR((VLOOKUP($A89,'1718'!$F$10:$S$408,10,FALSE)/VLOOKUP($A89,'2018'!$F$10:$N$460,9,FALSE))*1000,#N/A)</f>
        <v>1.2946180876641391</v>
      </c>
      <c r="DD89" s="198">
        <f>IFERROR((VLOOKUP($A89,'1819'!$F$10:$S$408,10,FALSE)/VLOOKUP($A89,'2018'!$F$10:$N$460,9,FALSE))*1000,#N/A)</f>
        <v>0.36989088218975402</v>
      </c>
      <c r="DE89" s="198">
        <f>IFERROR((VLOOKUP($A89,'1920'!$F$10:$S$408,10,FALSE)/VLOOKUP($A89,'2019'!$F$10:$N$464,8,FALSE))*1000,#N/A)</f>
        <v>0.91719558278607327</v>
      </c>
      <c r="DF89" s="198">
        <f>IFERROR((VLOOKUP($A89,'20 21'!$F$10:$S$408,10,FALSE)/VLOOKUP($A89,'2020'!$F$10:$N$469,8,FALSE))*1000,#N/A)</f>
        <v>0.73652753047842989</v>
      </c>
      <c r="DG89" s="198">
        <f>IFERROR((VLOOKUP($A89,'21 22'!$F$10:$S$408,10,FALSE)/VLOOKUP($A89,'2021'!$F$10:$N$469,8,FALSE))*1000,#N/A)</f>
        <v>0.18274853801169588</v>
      </c>
      <c r="DH89" s="198">
        <f>IFERROR((VLOOKUP($A89,'22 23'!$F$10:$S$408,10,FALSE)/VLOOKUP($A89,'2022'!$F$10:$N$469,8,FALSE))*1000,#N/A)</f>
        <v>1.4454783629957539</v>
      </c>
      <c r="DI89" s="196">
        <f>IFERROR((VLOOKUP($A89,'23 24'!$F$7:$S$408,10,FALSE)/VLOOKUP($A89,'2023'!$C$7:$N$469,9,FALSE))*1000,#N/A)</f>
        <v>0.53678786143716006</v>
      </c>
      <c r="DK89" s="198">
        <f>IFERROR((VLOOKUP($A89,'0910'!$F$10:$S$433,11,FALSE)/VLOOKUP($A89,'2010'!$C$5:$K$611,9,FALSE))*1000,#N/A)</f>
        <v>0</v>
      </c>
      <c r="DL89" s="198">
        <f>IFERROR((VLOOKUP($A89,'1011'!$F$10:$S$433,12,FALSE)/VLOOKUP($A89,'2011'!$C$5:$K$611,9,FALSE))*1000,#N/A)</f>
        <v>0</v>
      </c>
      <c r="DM89" s="198">
        <f>IFERROR((VLOOKUP($A89,'1112'!$F$10:$S$408,11,FALSE)/VLOOKUP($A89,'2012'!$F$10:$M$460,8,FALSE))*1000,#N/A)</f>
        <v>0</v>
      </c>
      <c r="DN89" s="198">
        <f>IFERROR((VLOOKUP($A89,'1213'!$F$10:$S$408,11,FALSE)/VLOOKUP($A89,'2013'!$F$10:$M$460,8,FALSE))*1000,#N/A)</f>
        <v>0</v>
      </c>
      <c r="DO89" s="198">
        <f>IFERROR((VLOOKUP($A89,'1314'!$F$10:$S$408,11,FALSE)/VLOOKUP($A89,'2014'!$F$10:$M$460,8,FALSE))*1000,#N/A)</f>
        <v>0</v>
      </c>
      <c r="DP89" s="198">
        <f>IFERROR((VLOOKUP($A89,'1415'!$F$10:$S$408,11,FALSE)/VLOOKUP($A89,'2015'!$F$10:$M$460,8,FALSE))*1000,#N/A)</f>
        <v>0</v>
      </c>
      <c r="DQ89" s="198">
        <f>IFERROR((VLOOKUP($A89,'1516'!$F$10:$S$408,11,FALSE)/VLOOKUP($A89,'2016'!$F$10:$M$460,8,FALSE))*1000,#N/A)</f>
        <v>0</v>
      </c>
      <c r="DR89" s="198">
        <f>IFERROR((VLOOKUP($A89,'1617'!$F$10:$S$408,11,FALSE)/VLOOKUP($A89,'2017'!$F$10:$M$460,8,FALSE))*1000,#N/A)</f>
        <v>0</v>
      </c>
      <c r="DS89" s="198">
        <f>IFERROR((VLOOKUP($A89,'1718'!$F$10:$S$408,11,FALSE)/VLOOKUP($A89,'2018'!$F$10:$N$460,9,FALSE))*1000,#N/A)</f>
        <v>0</v>
      </c>
      <c r="DT89" s="198">
        <f>IFERROR((VLOOKUP($A89,'1819'!$F$10:$S$408,11,FALSE)/VLOOKUP($A89,'2018'!$F$10:$N$460,9,FALSE))*1000,#N/A)</f>
        <v>0</v>
      </c>
      <c r="DU89" s="198">
        <f>IFERROR((VLOOKUP($A89,'1920'!$F$10:$S$408,11,FALSE)/VLOOKUP($A89,'2019'!$F$10:$N$464,8,FALSE))*1000,#N/A)</f>
        <v>0</v>
      </c>
      <c r="DV89" s="198">
        <f>IFERROR((VLOOKUP($A89,'20 21'!$F$10:$S$408,11,FALSE)/VLOOKUP($A89,'2020'!$F$10:$N$469,8,FALSE))*1000,#N/A)</f>
        <v>0</v>
      </c>
      <c r="DW89" s="198">
        <f>IFERROR((VLOOKUP($A89,'21 22'!$F$10:$S$408,11,FALSE)/VLOOKUP($A89,'2021'!$F$10:$N$469,8,FALSE))*1000,#N/A)</f>
        <v>0</v>
      </c>
      <c r="DX89" s="198">
        <f>IFERROR((VLOOKUP($A89,'22 23'!$F$10:$S$408,11,FALSE)/VLOOKUP($A89,'2022'!$F$10:$N$469,8,FALSE))*1000,#N/A)</f>
        <v>0</v>
      </c>
      <c r="DY89" s="196">
        <f>IFERROR((VLOOKUP($A89,'23 24'!$F$7:$S$408,11,FALSE)/VLOOKUP($A89,'2023'!$C$7:$N$469,9,FALSE))*1000,#N/A)</f>
        <v>0</v>
      </c>
      <c r="EA89" s="198">
        <f>IFERROR((VLOOKUP($A89,'0910'!$F$10:$S$433,12,FALSE)/VLOOKUP($A89,'2010'!$C$5:$K$611,9,FALSE))*1000,#N/A)</f>
        <v>3.5266457680250785</v>
      </c>
      <c r="EB89" s="198">
        <f>IFERROR((VLOOKUP($A89,'1011'!$F$10:$S$433,13,FALSE)/VLOOKUP($A89,'2011'!$C$5:$K$611,9,FALSE))*1000,#N/A)</f>
        <v>2.3323615160349855</v>
      </c>
      <c r="EC89" s="198">
        <f>IFERROR((VLOOKUP($A89,'1112'!$F$10:$S$408,12,FALSE)/VLOOKUP($A89,'2012'!$F$10:$M$460,8,FALSE))*1000,#N/A)</f>
        <v>2.3210831721470018</v>
      </c>
      <c r="ED89" s="198">
        <f>IFERROR((VLOOKUP($A89,'1213'!$F$10:$S$408,12,FALSE)/VLOOKUP($A89,'2013'!$F$10:$M$460,8,FALSE))*1000,#N/A)</f>
        <v>1.926040061633282</v>
      </c>
      <c r="EE89" s="198">
        <f>IFERROR((VLOOKUP($A89,'1314'!$F$10:$S$408,12,FALSE)/VLOOKUP($A89,'2014'!$F$10:$M$460,8,FALSE))*1000,#N/A)</f>
        <v>2.4947227019765879</v>
      </c>
      <c r="EF89" s="198">
        <f>IFERROR((VLOOKUP($A89,'1415'!$F$10:$S$408,12,FALSE)/VLOOKUP($A89,'2015'!$F$10:$M$460,8,FALSE))*1000,#N/A)</f>
        <v>4.1928721174004195</v>
      </c>
      <c r="EG89" s="198">
        <f>IFERROR((VLOOKUP($A89,'1516'!$F$10:$S$408,12,FALSE)/VLOOKUP($A89,'2016'!$F$10:$M$460,8,FALSE))*1000,#N/A)</f>
        <v>8.4570569441834227</v>
      </c>
      <c r="EH89" s="198">
        <f>IFERROR((VLOOKUP($A89,'1617'!$F$10:$S$408,12,FALSE)/VLOOKUP($A89,'2017'!$F$10:$M$460,8,FALSE))*1000,#N/A)</f>
        <v>6.3409175680716148</v>
      </c>
      <c r="EI89" s="198">
        <f>IFERROR((VLOOKUP($A89,'1718'!$F$10:$S$408,12,FALSE)/VLOOKUP($A89,'2018'!$F$10:$N$460,9,FALSE))*1000,#N/A)</f>
        <v>7.7677085259848342</v>
      </c>
      <c r="EJ89" s="198">
        <f>IFERROR((VLOOKUP($A89,'1819'!$F$10:$S$408,12,FALSE)/VLOOKUP($A89,'2018'!$F$10:$N$460,9,FALSE))*1000,#N/A)</f>
        <v>7.5827630848899572</v>
      </c>
      <c r="EK89" s="198">
        <f>IFERROR((VLOOKUP($A89,'1920'!$F$10:$S$408,12,FALSE)/VLOOKUP($A89,'2019'!$F$10:$N$464,8,FALSE))*1000,#N/A)</f>
        <v>5.5031734967164398</v>
      </c>
      <c r="EL89" s="198">
        <f>IFERROR((VLOOKUP($A89,'20 21'!$F$10:$S$408,12,FALSE)/VLOOKUP($A89,'2020'!$F$10:$N$469,8,FALSE))*1000,#N/A)</f>
        <v>6.0763521264470466</v>
      </c>
      <c r="EM89" s="198">
        <f>IFERROR((VLOOKUP($A89,'21 22'!$F$10:$S$408,12,FALSE)/VLOOKUP($A89,'2021'!$F$10:$N$469,8,FALSE))*1000,#N/A)</f>
        <v>9.3201754385964914</v>
      </c>
      <c r="EN89" s="198">
        <f>IFERROR((VLOOKUP($A89,'22 23'!$F$10:$S$408,12,FALSE)/VLOOKUP($A89,'2022'!$F$10:$N$469,8,FALSE))*1000,#N/A)</f>
        <v>10.299033336344745</v>
      </c>
      <c r="EO89" s="196">
        <f>IFERROR((VLOOKUP($A89,'23 24'!$F$7:$S$408,12,FALSE)/VLOOKUP($A89,'2023'!$C$7:$N$469,9,FALSE))*1000,#N/A)</f>
        <v>6.0835957629544808</v>
      </c>
    </row>
    <row r="90" spans="1:145" x14ac:dyDescent="0.3">
      <c r="A90" t="s">
        <v>434</v>
      </c>
      <c r="B90" t="s">
        <v>1743</v>
      </c>
      <c r="C90" t="str">
        <f>IF(VLOOKUP($A90,'0910'!$F$10:$L$433,1,FALSE)=VLOOKUP($A90,'2010'!$C$5:$K$611,1,FALSE),VLOOKUP($A90,'0910'!$F$10:$L$433,1,FALSE),FALSE)</f>
        <v>Dudley</v>
      </c>
      <c r="D90" t="str">
        <f>IF(VLOOKUP($A90,'1011'!$F$10:$L$433,1,FALSE)=VLOOKUP($A90,'2011'!$C$5:$K$611,1,FALSE),VLOOKUP($A90,'1011'!$F$10:$L$433,1,FALSE),FALSE)</f>
        <v>Dudley</v>
      </c>
      <c r="E90" t="str">
        <f>IF(VLOOKUP(A90,'1112'!$F$10:$L$408,1,FALSE)=VLOOKUP(A90,'2012'!$F$10:$M$460,1,FALSE),VLOOKUP(A90,'1112'!$F$10:$L$408,1,FALSE),FALSE)</f>
        <v>Dudley</v>
      </c>
      <c r="F90" t="str">
        <f>IF(VLOOKUP($A90,'1213'!$F$10:$L$408,1,FALSE)=VLOOKUP($A90,'2013'!$F$10:$M$460,1,FALSE),VLOOKUP($A90,'1213'!$F$10:$L$408,1,FALSE),FALSE)</f>
        <v>Dudley</v>
      </c>
      <c r="G90" t="str">
        <f>IF(VLOOKUP($A90,'1314'!$F$10:$L$408,1,FALSE)=VLOOKUP($A90,'2014'!$F$10:$M$460,1,FALSE),VLOOKUP($A90,'1314'!$F$10:$L$408,1,FALSE),FALSE)</f>
        <v>Dudley</v>
      </c>
      <c r="H90" t="str">
        <f>IF(VLOOKUP($A90,'1415'!$F$10:$L$408,1,FALSE)=VLOOKUP($A90,'2015'!$F$10:$M$460,1,FALSE),VLOOKUP($A90,'1415'!$F$10:$L$408,1,FALSE),FALSE)</f>
        <v>Dudley</v>
      </c>
      <c r="I90" t="str">
        <f>IF(VLOOKUP($A90,'1516'!$F$10:$L$408,1,FALSE)=VLOOKUP($A90,'2015'!$F$10:$M$460,1,FALSE),VLOOKUP($A90,'1516'!$F$10:$L$408,1,FALSE),FALSE)</f>
        <v>Dudley</v>
      </c>
      <c r="J90" t="str">
        <f>IF(VLOOKUP($A90,'1617'!$F$10:$L$408,1,FALSE)=VLOOKUP($A90,'2016'!$F$10:$M$460,1,FALSE),VLOOKUP($A90,'1617'!$F$10:$L$408,1,FALSE),FALSE)</f>
        <v>Dudley</v>
      </c>
      <c r="K90" t="str">
        <f>IF(VLOOKUP($A90,'1718'!$F$10:$M$408,1,FALSE)=VLOOKUP($A90,'2017'!$F$10:$M$460,1,FALSE),VLOOKUP($A90,'1718'!$F$10:$M$408,1,FALSE),FALSE)</f>
        <v>Dudley</v>
      </c>
      <c r="L90" t="str">
        <f>IF(VLOOKUP($A90,'1819'!$F$10:$M$408,1,FALSE)=VLOOKUP($A90,'2018'!$F$10:$M$460,1,FALSE),VLOOKUP($A90,'1819'!$F$10:$M$408,1,FALSE),FALSE)</f>
        <v>Dudley</v>
      </c>
      <c r="M90" t="str">
        <f>IF(VLOOKUP($A90,'1920'!$F$10:$M$408,1,FALSE)=VLOOKUP($A90,'2019'!$F$10:$M$464,1,FALSE),VLOOKUP($A90,'1920'!$F$10:$M$408,1,FALSE),FALSE)</f>
        <v>Dudley</v>
      </c>
      <c r="N90" t="str">
        <f>IF(VLOOKUP($A90,'20 21'!$F$10:$N$408,1,FALSE)=VLOOKUP($A90,'2020'!$F$10:$O$468,1,FALSE),VLOOKUP($A90,'20 21'!$F$10:$N$408,1,FALSE),FALSE)</f>
        <v>Dudley</v>
      </c>
      <c r="O90" t="str">
        <f>IF(VLOOKUP($A90,'21 22'!$F$10:$N$408,1,FALSE)=VLOOKUP($A90,'2021'!$F$10:$O$471,1,FALSE),VLOOKUP($A90,'21 22'!$F$10:$N$408,1,FALSE),FALSE)</f>
        <v>Dudley</v>
      </c>
      <c r="P90" t="str">
        <f>IF(VLOOKUP($A90,'22 23'!$F$10:$N$408,1,FALSE)=VLOOKUP($A90,'2022'!$F$10:$O$468,1,FALSE),VLOOKUP($A90,'22 23'!$F$10:$N$408,1,FALSE),FALSE)</f>
        <v>Dudley</v>
      </c>
      <c r="Q90" t="str">
        <f>IF(VLOOKUP($A90,'23 24'!$F$7:$N$408,1,FALSE)=VLOOKUP($A90,'2023'!$C$7:$O$468,1,FALSE),VLOOKUP($A90,'23 24'!$F$7:$N$408,1,FALSE),FALSE)</f>
        <v>Dudley</v>
      </c>
      <c r="S90" s="196">
        <f>IFERROR((VLOOKUP($A90,'0910'!$F$10:$L$433,4,FALSE)/VLOOKUP($A90,'2010'!$C$5:$K$611,9,FALSE))*1000,#N/A)</f>
        <v>4.0522287257991891</v>
      </c>
      <c r="T90" s="196">
        <f>IFERROR((VLOOKUP($A90,'1011'!$F$10:$L$433,4,FALSE)/VLOOKUP($A90,'2011'!$C$5:$K$611,9,FALSE))*1000,#N/A)</f>
        <v>3.4351430064969009</v>
      </c>
      <c r="U90" s="196">
        <f>IFERROR((VLOOKUP($A90,'1112'!$F$10:$L$408,4,FALSE)/VLOOKUP($A90,'2012'!$F$10:$M$460,8,FALSE))*1000,#N/A)</f>
        <v>2.6763809382202068</v>
      </c>
      <c r="V90" s="196">
        <f>IFERROR((VLOOKUP($A90,'1213'!$F$10:$L$408,4,FALSE)/VLOOKUP($A90,'2013'!$F$10:$M$460,8,FALSE))*1000,#N/A)</f>
        <v>3.0318716261184648</v>
      </c>
      <c r="W90" s="196">
        <f>IFERROR((VLOOKUP($A90,'1314'!$F$10:$L$408,4,FALSE)/VLOOKUP($A90,'2014'!$F$10:$M$460,8,FALSE))*1000,#N/A)</f>
        <v>2.795967919947024</v>
      </c>
      <c r="X90" s="196">
        <f>IFERROR((VLOOKUP($A90,'1415'!$F$10:$L$408,4,FALSE)/VLOOKUP($A90,'2015'!$F$10:$M$460,8,FALSE))*1000,#N/A)</f>
        <v>2.8544243577545196</v>
      </c>
      <c r="Y90" s="196">
        <f>IFERROR((VLOOKUP($A90,'1516'!$F$10:$L$408,4,FALSE)/VLOOKUP($A90,'2016'!$F$10:$M$460,8,FALSE))*1000,#N/A)</f>
        <v>2.6981696200685481</v>
      </c>
      <c r="Z90" s="196">
        <f>IFERROR((VLOOKUP($A90,'1617'!$F$10:$L$408,4,FALSE)/VLOOKUP($A90,'2017'!$F$10:$M$460,8,FALSE))*1000,#N/A)</f>
        <v>2.3958182082183823</v>
      </c>
      <c r="AA90" s="196">
        <f>IFERROR((VLOOKUP($A90,'1718'!$F$10:$L$408,4,FALSE)/VLOOKUP($A90,'2018'!$F$10:$N$460,9,FALSE))*1000,#N/A)</f>
        <v>2.5278058645096055</v>
      </c>
      <c r="AB90" s="196">
        <f>IFERROR((VLOOKUP($A90,'1819'!$F$10:$L$408,4,FALSE)/VLOOKUP($A90,'2018'!$F$10:$N$460,9,FALSE))*1000,#N/A)</f>
        <v>3.3222591362126246</v>
      </c>
      <c r="AC90" s="196">
        <f>IFERROR((VLOOKUP($A90,'1920'!$F$10:$L$408,4,FALSE)/VLOOKUP($A90,'2019'!$F$10:$N$464,8,FALSE))*1000,#N/A)</f>
        <v>2.8015631285558302</v>
      </c>
      <c r="AD90" s="196">
        <f>IFERROR((VLOOKUP($A90,'20 21'!$F$10:$M$408,4,FALSE)/VLOOKUP($A90,'2020'!$F$10:$N$469,8,FALSE))*1000,#N/A)</f>
        <v>1.5745968853042158</v>
      </c>
      <c r="AE90" s="196">
        <f>IFERROR((VLOOKUP($A90,'21 22'!$F$10:$M$408,4,FALSE)/VLOOKUP($A90,'2021'!$F$10:$N$469,8,FALSE))*1000,#N/A)</f>
        <v>1.568224911965556</v>
      </c>
      <c r="AF90" s="196">
        <f>IFERROR((VLOOKUP($A90,'22 23'!$F$10:$M$408,4,FALSE)/VLOOKUP($A90,'2022'!$F$10:$N$469,8,FALSE))*1000,#N/A)</f>
        <v>2.4910145546421836</v>
      </c>
      <c r="AG90" s="196">
        <f>IFERROR((VLOOKUP($A90,'23 24'!$F$7:$M$408,4,FALSE)/VLOOKUP($A90,'2023'!$C$7:$N$469,9,FALSE))*1000,#N/A)</f>
        <v>1.7754799122202731</v>
      </c>
      <c r="AI90" s="196">
        <f>IFERROR((VLOOKUP($A90,'0910'!$F$10:$L$433,5,FALSE)/VLOOKUP($A90,'2010'!$C$5:$K$611,9,FALSE))*1000,#N/A)</f>
        <v>0.22512381809995496</v>
      </c>
      <c r="AJ90" s="196">
        <f>IFERROR((VLOOKUP($A90,'1011'!$F$10:$L$433,5,FALSE)/VLOOKUP($A90,'2011'!$C$5:$K$611,9,FALSE))*1000,#N/A)</f>
        <v>7.4677021880367414E-2</v>
      </c>
      <c r="AK90" s="196">
        <f>IFERROR((VLOOKUP($A90,'1112'!$F$10:$L$408,5,FALSE)/VLOOKUP($A90,'2012'!$F$10:$M$460,8,FALSE))*1000,#N/A)</f>
        <v>0.96647089435729683</v>
      </c>
      <c r="AL90" s="196">
        <f>IFERROR((VLOOKUP($A90,'1213'!$F$10:$L$408,5,FALSE)/VLOOKUP($A90,'2013'!$F$10:$M$460,8,FALSE))*1000,#N/A)</f>
        <v>0.29579235376765511</v>
      </c>
      <c r="AM90" s="196">
        <f>IFERROR((VLOOKUP($A90,'1314'!$F$10:$L$408,5,FALSE)/VLOOKUP($A90,'2014'!$F$10:$M$460,8,FALSE))*1000,#N/A)</f>
        <v>0.2943124126260025</v>
      </c>
      <c r="AN90" s="196">
        <f>IFERROR((VLOOKUP($A90,'1415'!$F$10:$L$408,5,FALSE)/VLOOKUP($A90,'2015'!$F$10:$M$460,8,FALSE))*1000,#N/A)</f>
        <v>0.14638073629510356</v>
      </c>
      <c r="AO90" s="196">
        <f>IFERROR((VLOOKUP($A90,'1516'!$F$10:$L$408,5,FALSE)/VLOOKUP($A90,'2016'!$F$10:$M$460,8,FALSE))*1000,#N/A)</f>
        <v>7.2923503245095903E-2</v>
      </c>
      <c r="AP90" s="196">
        <f>IFERROR((VLOOKUP($A90,'1617'!$F$10:$L$408,5,FALSE)/VLOOKUP($A90,'2017'!$F$10:$M$460,8,FALSE))*1000,#N/A)</f>
        <v>7.2600551764193402E-2</v>
      </c>
      <c r="AQ90" s="196">
        <f>IFERROR((VLOOKUP($A90,'1718'!$F$10:$L$408,5,FALSE)/VLOOKUP($A90,'2018'!$F$10:$N$460,9,FALSE))*1000,#N/A)</f>
        <v>0.57778419760219557</v>
      </c>
      <c r="AR90" s="196">
        <f>IFERROR((VLOOKUP($A90,'1819'!$F$10:$L$408,5,FALSE)/VLOOKUP($A90,'2018'!$F$10:$N$460,9,FALSE))*1000,#N/A)</f>
        <v>0.3611151235013722</v>
      </c>
      <c r="AS90" s="196">
        <f>IFERROR((VLOOKUP($A90,'1920'!$F$10:$L$408,5,FALSE)/VLOOKUP($A90,'2019'!$F$10:$N$464,8,FALSE))*1000,#N/A)</f>
        <v>0.79018447215677268</v>
      </c>
      <c r="AT90" s="196">
        <f>IFERROR((VLOOKUP($A90,'20 21'!$F$10:$L$408,5,FALSE)/VLOOKUP($A90,'2020'!$F$10:$N$469,8,FALSE))*1000,#N/A)</f>
        <v>1.0020161997390464</v>
      </c>
      <c r="AU90" s="196">
        <f>IFERROR((VLOOKUP($A90,'21 22'!$F$10:$L$408,5,FALSE)/VLOOKUP($A90,'2021'!$F$10:$N$469,8,FALSE))*1000,#N/A)</f>
        <v>0.71282950543888912</v>
      </c>
      <c r="AV90" s="196">
        <f>IFERROR((VLOOKUP($A90,'22 23'!$F$10:$L$408,5,FALSE)/VLOOKUP($A90,'2022'!$F$10:$N$469,8,FALSE))*1000,#N/A)</f>
        <v>1.7081242660403544</v>
      </c>
      <c r="AW90" s="196">
        <f>IFERROR((VLOOKUP($A90,'23 24'!$F$7:$M$408,5,FALSE)/VLOOKUP($A90,'2023'!$C$7:$N$469,9,FALSE))*1000,#N/A)</f>
        <v>1.0652879473321639</v>
      </c>
      <c r="AY90" s="196">
        <f>IFERROR((VLOOKUP($A90,'0910'!$F$10:$L$433,6,FALSE)/VLOOKUP($A90,'2010'!$C$5:$K$611,9,FALSE))*1000,#N/A)</f>
        <v>0</v>
      </c>
      <c r="AZ90" s="196">
        <f>IFERROR((VLOOKUP($A90,'1011'!$F$10:$L$433,6,FALSE)/VLOOKUP($A90,'2011'!$C$5:$K$611,9,FALSE))*1000,#N/A)</f>
        <v>0</v>
      </c>
      <c r="BA90" s="196">
        <f>IFERROR((VLOOKUP($A90,'1112'!$F$10:$L$408,6,FALSE)/VLOOKUP($A90,'2012'!$F$10:$M$460,8,FALSE))*1000,#N/A)</f>
        <v>0.14868782990112259</v>
      </c>
      <c r="BB90" s="196">
        <f>IFERROR((VLOOKUP($A90,'1213'!$F$10:$L$408,6,FALSE)/VLOOKUP($A90,'2013'!$F$10:$M$460,8,FALSE))*1000,#N/A)</f>
        <v>0</v>
      </c>
      <c r="BC90" s="196">
        <f>IFERROR((VLOOKUP($A90,'1314'!$F$10:$L$408,6,FALSE)/VLOOKUP($A90,'2014'!$F$10:$M$460,8,FALSE))*1000,#N/A)</f>
        <v>0</v>
      </c>
      <c r="BD90" s="196">
        <f>IFERROR((VLOOKUP($A90,'1415'!$F$10:$L$408,6,FALSE)/VLOOKUP($A90,'2015'!$F$10:$M$460,8,FALSE))*1000,#N/A)</f>
        <v>0</v>
      </c>
      <c r="BE90" s="196">
        <f>IFERROR((VLOOKUP($A90,'1516'!$F$10:$L$408,6,FALSE)/VLOOKUP($A90,'2016'!$F$10:$M$460,8,FALSE))*1000,#N/A)</f>
        <v>0</v>
      </c>
      <c r="BF90" s="196">
        <f>IFERROR((VLOOKUP($A90,'1617'!$F$10:$L$408,6,FALSE)/VLOOKUP($A90,'2017'!$F$10:$M$460,8,FALSE))*1000,#N/A)</f>
        <v>0</v>
      </c>
      <c r="BG90" s="196">
        <f>IFERROR((VLOOKUP($A90,'1718'!$F$10:$L$408,6,FALSE)/VLOOKUP($A90,'2018'!$F$10:$N$460,9,FALSE))*1000,#N/A)</f>
        <v>0</v>
      </c>
      <c r="BH90" s="196">
        <f>IFERROR((VLOOKUP($A90,'1819'!$F$10:$L$408,6,FALSE)/VLOOKUP($A90,'2018'!$F$10:$N$460,9,FALSE))*1000,#N/A)</f>
        <v>0</v>
      </c>
      <c r="BI90" s="196">
        <f>IFERROR((VLOOKUP($A90,'1920'!$F$10:$L$408,6,FALSE)/VLOOKUP($A90,'2019'!$F$10:$N$464,8,FALSE))*1000,#N/A)</f>
        <v>7.1834952014252051E-2</v>
      </c>
      <c r="BJ90" s="196">
        <f>IFERROR((VLOOKUP($A90,'20 21'!$F$10:$L$408,6,FALSE)/VLOOKUP($A90,'2020'!$F$10:$N$469,8,FALSE))*1000,#N/A)</f>
        <v>0.21471775708693855</v>
      </c>
      <c r="BK90" s="196">
        <f>IFERROR((VLOOKUP($A90,'21 22'!$F$10:$L$408,6,FALSE)/VLOOKUP($A90,'2021'!$F$10:$N$469,8,FALSE))*1000,#N/A)</f>
        <v>0.21384885163166673</v>
      </c>
      <c r="BL90" s="196">
        <f>IFERROR((VLOOKUP($A90,'22 23'!$F$10:$L$408,6,FALSE)/VLOOKUP($A90,'2022'!$F$10:$N$469,8,FALSE))*1000,#N/A)</f>
        <v>0.35585922209174048</v>
      </c>
      <c r="BM90" s="196">
        <f>IFERROR((VLOOKUP($A90,'23 24'!$F$7:$M$408,6,FALSE)/VLOOKUP($A90,'2023'!$C$7:$N$469,9,FALSE))*1000,#N/A)</f>
        <v>0</v>
      </c>
      <c r="BO90" s="196">
        <f>IFERROR((VLOOKUP($A90,'0910'!$F$10:$L$433,7,FALSE)/VLOOKUP($A90,'2010'!$C$5:$K$611,9,FALSE))*1000,#N/A)</f>
        <v>4.277352543899144</v>
      </c>
      <c r="BP90" s="196">
        <f>IFERROR((VLOOKUP($A90,'1011'!$F$10:$L$433,7,FALSE)/VLOOKUP($A90,'2011'!$C$5:$K$611,9,FALSE))*1000,#N/A)</f>
        <v>3.5844970502576357</v>
      </c>
      <c r="BQ90" s="196">
        <f>IFERROR((VLOOKUP($A90,'1112'!$F$10:$L$408,7,FALSE)/VLOOKUP($A90,'2012'!$F$10:$M$460,8,FALSE))*1000,#N/A)</f>
        <v>3.717195747528065</v>
      </c>
      <c r="BR90" s="196">
        <f>IFERROR((VLOOKUP($A90,'1213'!$F$10:$L$408,7,FALSE)/VLOOKUP($A90,'2013'!$F$10:$M$460,8,FALSE))*1000,#N/A)</f>
        <v>3.2537158914442061</v>
      </c>
      <c r="BS90" s="196">
        <f>IFERROR((VLOOKUP($A90,'1314'!$F$10:$L$408,7,FALSE)/VLOOKUP($A90,'2014'!$F$10:$M$460,8,FALSE))*1000,#N/A)</f>
        <v>3.0167022294165258</v>
      </c>
      <c r="BT90" s="196">
        <f>IFERROR((VLOOKUP($A90,'1415'!$F$10:$L$408,7,FALSE)/VLOOKUP($A90,'2015'!$F$10:$M$460,8,FALSE))*1000,#N/A)</f>
        <v>3.0008050940496234</v>
      </c>
      <c r="BU90" s="196">
        <f>IFERROR((VLOOKUP($A90,'1516'!$F$10:$L$408,7,FALSE)/VLOOKUP($A90,'2016'!$F$10:$M$460,8,FALSE))*1000,#N/A)</f>
        <v>2.7710931233136442</v>
      </c>
      <c r="BV90" s="196">
        <f>IFERROR((VLOOKUP($A90,'1617'!$F$10:$L$408,7,FALSE)/VLOOKUP($A90,'2017'!$F$10:$M$460,8,FALSE))*1000,#N/A)</f>
        <v>2.4684187599825762</v>
      </c>
      <c r="BW90" s="196">
        <f>IFERROR((VLOOKUP($A90,'1718'!$F$10:$L$408,7,FALSE)/VLOOKUP($A90,'2018'!$F$10:$N$460,9,FALSE))*1000,#N/A)</f>
        <v>3.1055900621118009</v>
      </c>
      <c r="BX90" s="196">
        <f>IFERROR((VLOOKUP($A90,'1819'!$F$10:$L$408,7,FALSE)/VLOOKUP($A90,'2018'!$F$10:$N$460,9,FALSE))*1000,#N/A)</f>
        <v>3.6833742597139971</v>
      </c>
      <c r="BY90" s="196">
        <f>IFERROR((VLOOKUP($A90,'1920'!$F$10:$L$408,7,FALSE)/VLOOKUP($A90,'2019'!$F$10:$N$464,8,FALSE))*1000,#N/A)</f>
        <v>3.6635825527268544</v>
      </c>
      <c r="BZ90" s="196">
        <f>IFERROR((VLOOKUP($A90,'20 21'!$F$10:$L$408,7,FALSE)/VLOOKUP($A90,'2020'!$F$10:$N$469,8,FALSE))*1000,#N/A)</f>
        <v>2.791330842130201</v>
      </c>
      <c r="CA90" s="196">
        <f>IFERROR((VLOOKUP($A90,'21 22'!$F$10:$L$408,7,FALSE)/VLOOKUP($A90,'2021'!$F$10:$N$469,8,FALSE))*1000,#N/A)</f>
        <v>2.4949032690361119</v>
      </c>
      <c r="CB90" s="196">
        <f>IFERROR((VLOOKUP($A90,'22 23'!$F$10:$L$408,7,FALSE)/VLOOKUP($A90,'2022'!$F$10:$N$469,8,FALSE))*1000,#N/A)</f>
        <v>4.4838261983559304</v>
      </c>
      <c r="CC90" s="196">
        <f>IFERROR((VLOOKUP($A90,'23 24'!$F$7:$M$408,7,FALSE)/VLOOKUP($A90,'2023'!$C$7:$N$469,9,FALSE))*1000,#N/A)</f>
        <v>2.8407678595524373</v>
      </c>
      <c r="CE90" s="198">
        <f>IFERROR((VLOOKUP($A90,'0910'!$F$10:$S$433,9,FALSE)/VLOOKUP($A90,'2010'!$C$5:$K$611,9,FALSE))*1000,#N/A)</f>
        <v>3.0766921806993843</v>
      </c>
      <c r="CF90" s="198">
        <f>IFERROR((VLOOKUP($A90,'1011'!$F$10:$S$433,10,FALSE)/VLOOKUP($A90,'2011'!$C$5:$K$611,9,FALSE))*1000,#N/A)</f>
        <v>3.5098200283772685</v>
      </c>
      <c r="CG90" s="198">
        <f>IFERROR((VLOOKUP($A90,'1112'!$F$10:$S$408,9,FALSE)/VLOOKUP($A90,'2012'!$F$10:$M$460,8,FALSE))*1000,#N/A)</f>
        <v>2.8994126830718905</v>
      </c>
      <c r="CH90" s="198">
        <f>IFERROR((VLOOKUP($A90,'1213'!$F$10:$S$408,9,FALSE)/VLOOKUP($A90,'2013'!$F$10:$M$460,8,FALSE))*1000,#N/A)</f>
        <v>2.292390741699327</v>
      </c>
      <c r="CI90" s="198">
        <f>IFERROR((VLOOKUP($A90,'1314'!$F$10:$S$408,9,FALSE)/VLOOKUP($A90,'2014'!$F$10:$M$460,8,FALSE))*1000,#N/A)</f>
        <v>2.5016555073210212</v>
      </c>
      <c r="CJ90" s="198">
        <f>IFERROR((VLOOKUP($A90,'1415'!$F$10:$S$408,9,FALSE)/VLOOKUP($A90,'2015'!$F$10:$M$460,8,FALSE))*1000,#N/A)</f>
        <v>2.7080436214594159</v>
      </c>
      <c r="CK90" s="198">
        <f>IFERROR((VLOOKUP($A90,'1516'!$F$10:$S$408,9,FALSE)/VLOOKUP($A90,'2016'!$F$10:$M$460,8,FALSE))*1000,#N/A)</f>
        <v>2.6981696200685481</v>
      </c>
      <c r="CL90" s="198">
        <f>IFERROR((VLOOKUP($A90,'1617'!$F$10:$S$408,9,FALSE)/VLOOKUP($A90,'2017'!$F$10:$M$460,8,FALSE))*1000,#N/A)</f>
        <v>2.904022070567736</v>
      </c>
      <c r="CM90" s="198">
        <f>IFERROR((VLOOKUP($A90,'1718'!$F$10:$S$408,9,FALSE)/VLOOKUP($A90,'2018'!$F$10:$N$460,9,FALSE))*1000,#N/A)</f>
        <v>2.3833598151090567</v>
      </c>
      <c r="CN90" s="198">
        <f>IFERROR((VLOOKUP($A90,'1819'!$F$10:$S$408,9,FALSE)/VLOOKUP($A90,'2018'!$F$10:$N$460,9,FALSE))*1000,#N/A)</f>
        <v>1.95002166690741</v>
      </c>
      <c r="CO90" s="198">
        <f>IFERROR((VLOOKUP($A90,'1920'!$F$10:$S$408,9,FALSE)/VLOOKUP($A90,'2019'!$F$10:$N$464,8,FALSE))*1000,#N/A)</f>
        <v>2.729728176541578</v>
      </c>
      <c r="CP90" s="198">
        <f>IFERROR((VLOOKUP($A90,'20 21'!$F$10:$S$408,9,FALSE)/VLOOKUP($A90,'2020'!$F$10:$N$469,8,FALSE))*1000,#N/A)</f>
        <v>2.0040323994780929</v>
      </c>
      <c r="CQ90" s="198">
        <f>IFERROR((VLOOKUP($A90,'21 22'!$F$10:$S$408,9,FALSE)/VLOOKUP($A90,'2021'!$F$10:$N$469,8,FALSE))*1000,#N/A)</f>
        <v>0.78411245598277801</v>
      </c>
      <c r="CR90" s="198">
        <f>IFERROR((VLOOKUP($A90,'22 23'!$F$10:$S$408,9,FALSE)/VLOOKUP($A90,'2022'!$F$10:$N$469,8,FALSE))*1000,#N/A)</f>
        <v>1.2810931995302659</v>
      </c>
      <c r="CS90" s="196">
        <f>IFERROR((VLOOKUP($A90,'23 24'!$F$7:$S$408,9,FALSE)/VLOOKUP($A90,'2023'!$C$7:$N$469,9,FALSE))*1000,#N/A)</f>
        <v>2.0595566981755167</v>
      </c>
      <c r="CU90" s="198">
        <f>IFERROR((VLOOKUP($A90,'0910'!$F$10:$S$433,10,FALSE)/VLOOKUP($A90,'2010'!$C$5:$K$611,9,FALSE))*1000,#N/A)</f>
        <v>0</v>
      </c>
      <c r="CV90" s="198">
        <f>IFERROR((VLOOKUP($A90,'1011'!$F$10:$S$433,11,FALSE)/VLOOKUP($A90,'2011'!$C$5:$K$611,9,FALSE))*1000,#N/A)</f>
        <v>0.37338510940183706</v>
      </c>
      <c r="CW90" s="198">
        <f>IFERROR((VLOOKUP($A90,'1112'!$F$10:$S$408,10,FALSE)/VLOOKUP($A90,'2012'!$F$10:$M$460,8,FALSE))*1000,#N/A)</f>
        <v>0.37171957475280648</v>
      </c>
      <c r="CX90" s="198">
        <f>IFERROR((VLOOKUP($A90,'1213'!$F$10:$S$408,10,FALSE)/VLOOKUP($A90,'2013'!$F$10:$M$460,8,FALSE))*1000,#N/A)</f>
        <v>0.88737706130296523</v>
      </c>
      <c r="CY90" s="198">
        <f>IFERROR((VLOOKUP($A90,'1314'!$F$10:$S$408,10,FALSE)/VLOOKUP($A90,'2014'!$F$10:$M$460,8,FALSE))*1000,#N/A)</f>
        <v>0.2943124126260025</v>
      </c>
      <c r="CZ90" s="198">
        <f>IFERROR((VLOOKUP($A90,'1415'!$F$10:$S$408,10,FALSE)/VLOOKUP($A90,'2015'!$F$10:$M$460,8,FALSE))*1000,#N/A)</f>
        <v>0.14638073629510356</v>
      </c>
      <c r="DA90" s="198">
        <f>IFERROR((VLOOKUP($A90,'1516'!$F$10:$S$408,10,FALSE)/VLOOKUP($A90,'2016'!$F$10:$M$460,8,FALSE))*1000,#N/A)</f>
        <v>0</v>
      </c>
      <c r="DB90" s="198">
        <f>IFERROR((VLOOKUP($A90,'1617'!$F$10:$S$408,10,FALSE)/VLOOKUP($A90,'2017'!$F$10:$M$460,8,FALSE))*1000,#N/A)</f>
        <v>0.21780165529258022</v>
      </c>
      <c r="DC90" s="198">
        <f>IFERROR((VLOOKUP($A90,'1718'!$F$10:$S$408,10,FALSE)/VLOOKUP($A90,'2018'!$F$10:$N$460,9,FALSE))*1000,#N/A)</f>
        <v>7.2223024700274446E-2</v>
      </c>
      <c r="DD90" s="198">
        <f>IFERROR((VLOOKUP($A90,'1819'!$F$10:$S$408,10,FALSE)/VLOOKUP($A90,'2018'!$F$10:$N$460,9,FALSE))*1000,#N/A)</f>
        <v>0.50556117290192115</v>
      </c>
      <c r="DE90" s="198">
        <f>IFERROR((VLOOKUP($A90,'1920'!$F$10:$S$408,10,FALSE)/VLOOKUP($A90,'2019'!$F$10:$N$464,8,FALSE))*1000,#N/A)</f>
        <v>0.71834952014252063</v>
      </c>
      <c r="DF90" s="198">
        <f>IFERROR((VLOOKUP($A90,'20 21'!$F$10:$S$408,10,FALSE)/VLOOKUP($A90,'2020'!$F$10:$N$469,8,FALSE))*1000,#N/A)</f>
        <v>0.57258068556516939</v>
      </c>
      <c r="DG90" s="198">
        <f>IFERROR((VLOOKUP($A90,'21 22'!$F$10:$S$408,10,FALSE)/VLOOKUP($A90,'2021'!$F$10:$N$469,8,FALSE))*1000,#N/A)</f>
        <v>1.4256590108777782</v>
      </c>
      <c r="DH90" s="198">
        <f>IFERROR((VLOOKUP($A90,'22 23'!$F$10:$S$408,10,FALSE)/VLOOKUP($A90,'2022'!$F$10:$N$469,8,FALSE))*1000,#N/A)</f>
        <v>0.71171844418348096</v>
      </c>
      <c r="DI90" s="196">
        <f>IFERROR((VLOOKUP($A90,'23 24'!$F$7:$S$408,10,FALSE)/VLOOKUP($A90,'2023'!$C$7:$N$469,9,FALSE))*1000,#N/A)</f>
        <v>1.2073263403097856</v>
      </c>
      <c r="DK90" s="198">
        <f>IFERROR((VLOOKUP($A90,'0910'!$F$10:$S$433,11,FALSE)/VLOOKUP($A90,'2010'!$C$5:$K$611,9,FALSE))*1000,#N/A)</f>
        <v>0</v>
      </c>
      <c r="DL90" s="198">
        <f>IFERROR((VLOOKUP($A90,'1011'!$F$10:$S$433,12,FALSE)/VLOOKUP($A90,'2011'!$C$5:$K$611,9,FALSE))*1000,#N/A)</f>
        <v>0</v>
      </c>
      <c r="DM90" s="198">
        <f>IFERROR((VLOOKUP($A90,'1112'!$F$10:$S$408,11,FALSE)/VLOOKUP($A90,'2012'!$F$10:$M$460,8,FALSE))*1000,#N/A)</f>
        <v>7.4343914950561293E-2</v>
      </c>
      <c r="DN90" s="198">
        <f>IFERROR((VLOOKUP($A90,'1213'!$F$10:$S$408,11,FALSE)/VLOOKUP($A90,'2013'!$F$10:$M$460,8,FALSE))*1000,#N/A)</f>
        <v>0</v>
      </c>
      <c r="DO90" s="198">
        <f>IFERROR((VLOOKUP($A90,'1314'!$F$10:$S$408,11,FALSE)/VLOOKUP($A90,'2014'!$F$10:$M$460,8,FALSE))*1000,#N/A)</f>
        <v>0</v>
      </c>
      <c r="DP90" s="198">
        <f>IFERROR((VLOOKUP($A90,'1415'!$F$10:$S$408,11,FALSE)/VLOOKUP($A90,'2015'!$F$10:$M$460,8,FALSE))*1000,#N/A)</f>
        <v>0</v>
      </c>
      <c r="DQ90" s="198">
        <f>IFERROR((VLOOKUP($A90,'1516'!$F$10:$S$408,11,FALSE)/VLOOKUP($A90,'2016'!$F$10:$M$460,8,FALSE))*1000,#N/A)</f>
        <v>0</v>
      </c>
      <c r="DR90" s="198">
        <f>IFERROR((VLOOKUP($A90,'1617'!$F$10:$S$408,11,FALSE)/VLOOKUP($A90,'2017'!$F$10:$M$460,8,FALSE))*1000,#N/A)</f>
        <v>0</v>
      </c>
      <c r="DS90" s="198">
        <f>IFERROR((VLOOKUP($A90,'1718'!$F$10:$S$408,11,FALSE)/VLOOKUP($A90,'2018'!$F$10:$N$460,9,FALSE))*1000,#N/A)</f>
        <v>0</v>
      </c>
      <c r="DT90" s="198">
        <f>IFERROR((VLOOKUP($A90,'1819'!$F$10:$S$408,11,FALSE)/VLOOKUP($A90,'2018'!$F$10:$N$460,9,FALSE))*1000,#N/A)</f>
        <v>0</v>
      </c>
      <c r="DU90" s="198">
        <f>IFERROR((VLOOKUP($A90,'1920'!$F$10:$S$408,11,FALSE)/VLOOKUP($A90,'2019'!$F$10:$N$464,8,FALSE))*1000,#N/A)</f>
        <v>7.1834952014252051E-2</v>
      </c>
      <c r="DV90" s="198">
        <f>IFERROR((VLOOKUP($A90,'20 21'!$F$10:$S$408,11,FALSE)/VLOOKUP($A90,'2020'!$F$10:$N$469,8,FALSE))*1000,#N/A)</f>
        <v>0.35786292847823087</v>
      </c>
      <c r="DW90" s="198">
        <f>IFERROR((VLOOKUP($A90,'21 22'!$F$10:$S$408,11,FALSE)/VLOOKUP($A90,'2021'!$F$10:$N$469,8,FALSE))*1000,#N/A)</f>
        <v>0.28513180217555562</v>
      </c>
      <c r="DX90" s="198">
        <f>IFERROR((VLOOKUP($A90,'22 23'!$F$10:$S$408,11,FALSE)/VLOOKUP($A90,'2022'!$F$10:$N$469,8,FALSE))*1000,#N/A)</f>
        <v>0</v>
      </c>
      <c r="DY90" s="196">
        <f>IFERROR((VLOOKUP($A90,'23 24'!$F$7:$S$408,11,FALSE)/VLOOKUP($A90,'2023'!$C$7:$N$469,9,FALSE))*1000,#N/A)</f>
        <v>0.21305758946643277</v>
      </c>
      <c r="EA90" s="198">
        <f>IFERROR((VLOOKUP($A90,'0910'!$F$10:$S$433,12,FALSE)/VLOOKUP($A90,'2010'!$C$5:$K$611,9,FALSE))*1000,#N/A)</f>
        <v>3.0766921806993843</v>
      </c>
      <c r="EB90" s="198">
        <f>IFERROR((VLOOKUP($A90,'1011'!$F$10:$S$433,13,FALSE)/VLOOKUP($A90,'2011'!$C$5:$K$611,9,FALSE))*1000,#N/A)</f>
        <v>3.8832051377791053</v>
      </c>
      <c r="EC90" s="198">
        <f>IFERROR((VLOOKUP($A90,'1112'!$F$10:$S$408,12,FALSE)/VLOOKUP($A90,'2012'!$F$10:$M$460,8,FALSE))*1000,#N/A)</f>
        <v>3.2711322578246969</v>
      </c>
      <c r="ED90" s="198">
        <f>IFERROR((VLOOKUP($A90,'1213'!$F$10:$S$408,12,FALSE)/VLOOKUP($A90,'2013'!$F$10:$M$460,8,FALSE))*1000,#N/A)</f>
        <v>3.1058197145603783</v>
      </c>
      <c r="EE90" s="198">
        <f>IFERROR((VLOOKUP($A90,'1314'!$F$10:$S$408,12,FALSE)/VLOOKUP($A90,'2014'!$F$10:$M$460,8,FALSE))*1000,#N/A)</f>
        <v>2.795967919947024</v>
      </c>
      <c r="EF90" s="198">
        <f>IFERROR((VLOOKUP($A90,'1415'!$F$10:$S$408,12,FALSE)/VLOOKUP($A90,'2015'!$F$10:$M$460,8,FALSE))*1000,#N/A)</f>
        <v>2.8544243577545196</v>
      </c>
      <c r="EG90" s="198">
        <f>IFERROR((VLOOKUP($A90,'1516'!$F$10:$S$408,12,FALSE)/VLOOKUP($A90,'2016'!$F$10:$M$460,8,FALSE))*1000,#N/A)</f>
        <v>2.6981696200685481</v>
      </c>
      <c r="EH90" s="198">
        <f>IFERROR((VLOOKUP($A90,'1617'!$F$10:$S$408,12,FALSE)/VLOOKUP($A90,'2017'!$F$10:$M$460,8,FALSE))*1000,#N/A)</f>
        <v>3.1218237258603163</v>
      </c>
      <c r="EI90" s="198">
        <f>IFERROR((VLOOKUP($A90,'1718'!$F$10:$S$408,12,FALSE)/VLOOKUP($A90,'2018'!$F$10:$N$460,9,FALSE))*1000,#N/A)</f>
        <v>2.4555828398093311</v>
      </c>
      <c r="EJ90" s="198">
        <f>IFERROR((VLOOKUP($A90,'1819'!$F$10:$S$408,12,FALSE)/VLOOKUP($A90,'2018'!$F$10:$N$460,9,FALSE))*1000,#N/A)</f>
        <v>2.3833598151090567</v>
      </c>
      <c r="EK90" s="198">
        <f>IFERROR((VLOOKUP($A90,'1920'!$F$10:$S$408,12,FALSE)/VLOOKUP($A90,'2019'!$F$10:$N$464,8,FALSE))*1000,#N/A)</f>
        <v>3.5199126486983507</v>
      </c>
      <c r="EL90" s="198">
        <f>IFERROR((VLOOKUP($A90,'20 21'!$F$10:$S$408,12,FALSE)/VLOOKUP($A90,'2020'!$F$10:$N$469,8,FALSE))*1000,#N/A)</f>
        <v>2.8629034278258469</v>
      </c>
      <c r="EM90" s="198">
        <f>IFERROR((VLOOKUP($A90,'21 22'!$F$10:$S$408,12,FALSE)/VLOOKUP($A90,'2021'!$F$10:$N$469,8,FALSE))*1000,#N/A)</f>
        <v>2.4949032690361119</v>
      </c>
      <c r="EN90" s="198">
        <f>IFERROR((VLOOKUP($A90,'22 23'!$F$10:$S$408,12,FALSE)/VLOOKUP($A90,'2022'!$F$10:$N$469,8,FALSE))*1000,#N/A)</f>
        <v>1.9928116437137469</v>
      </c>
      <c r="EO90" s="196">
        <f>IFERROR((VLOOKUP($A90,'23 24'!$F$7:$S$408,12,FALSE)/VLOOKUP($A90,'2023'!$C$7:$N$469,9,FALSE))*1000,#N/A)</f>
        <v>3.5509598244405463</v>
      </c>
    </row>
    <row r="91" spans="1:145" x14ac:dyDescent="0.3">
      <c r="A91" t="s">
        <v>219</v>
      </c>
      <c r="B91" t="s">
        <v>1743</v>
      </c>
      <c r="C91" t="str">
        <f>IF(VLOOKUP($A91,'0910'!$F$10:$L$433,1,FALSE)=VLOOKUP($A91,'2010'!$C$5:$K$611,1,FALSE),VLOOKUP($A91,'0910'!$F$10:$L$433,1,FALSE),FALSE)</f>
        <v>Ealing</v>
      </c>
      <c r="D91" t="str">
        <f>IF(VLOOKUP($A91,'1011'!$F$10:$L$433,1,FALSE)=VLOOKUP($A91,'2011'!$C$5:$K$611,1,FALSE),VLOOKUP($A91,'1011'!$F$10:$L$433,1,FALSE),FALSE)</f>
        <v>Ealing</v>
      </c>
      <c r="E91" t="str">
        <f>IF(VLOOKUP(A91,'1112'!$F$10:$L$408,1,FALSE)=VLOOKUP(A91,'2012'!$F$10:$M$460,1,FALSE),VLOOKUP(A91,'1112'!$F$10:$L$408,1,FALSE),FALSE)</f>
        <v>Ealing</v>
      </c>
      <c r="F91" t="str">
        <f>IF(VLOOKUP($A91,'1213'!$F$10:$L$408,1,FALSE)=VLOOKUP($A91,'2013'!$F$10:$M$460,1,FALSE),VLOOKUP($A91,'1213'!$F$10:$L$408,1,FALSE),FALSE)</f>
        <v>Ealing</v>
      </c>
      <c r="G91" t="str">
        <f>IF(VLOOKUP($A91,'1314'!$F$10:$L$408,1,FALSE)=VLOOKUP($A91,'2014'!$F$10:$M$460,1,FALSE),VLOOKUP($A91,'1314'!$F$10:$L$408,1,FALSE),FALSE)</f>
        <v>Ealing</v>
      </c>
      <c r="H91" t="str">
        <f>IF(VLOOKUP($A91,'1415'!$F$10:$L$408,1,FALSE)=VLOOKUP($A91,'2015'!$F$10:$M$460,1,FALSE),VLOOKUP($A91,'1415'!$F$10:$L$408,1,FALSE),FALSE)</f>
        <v>Ealing</v>
      </c>
      <c r="I91" t="str">
        <f>IF(VLOOKUP($A91,'1516'!$F$10:$L$408,1,FALSE)=VLOOKUP($A91,'2015'!$F$10:$M$460,1,FALSE),VLOOKUP($A91,'1516'!$F$10:$L$408,1,FALSE),FALSE)</f>
        <v>Ealing</v>
      </c>
      <c r="J91" t="str">
        <f>IF(VLOOKUP($A91,'1617'!$F$10:$L$408,1,FALSE)=VLOOKUP($A91,'2016'!$F$10:$M$460,1,FALSE),VLOOKUP($A91,'1617'!$F$10:$L$408,1,FALSE),FALSE)</f>
        <v>Ealing</v>
      </c>
      <c r="K91" t="str">
        <f>IF(VLOOKUP($A91,'1718'!$F$10:$M$408,1,FALSE)=VLOOKUP($A91,'2017'!$F$10:$M$460,1,FALSE),VLOOKUP($A91,'1718'!$F$10:$M$408,1,FALSE),FALSE)</f>
        <v>Ealing</v>
      </c>
      <c r="L91" t="str">
        <f>IF(VLOOKUP($A91,'1819'!$F$10:$M$408,1,FALSE)=VLOOKUP($A91,'2018'!$F$10:$M$460,1,FALSE),VLOOKUP($A91,'1819'!$F$10:$M$408,1,FALSE),FALSE)</f>
        <v>Ealing</v>
      </c>
      <c r="M91" t="str">
        <f>IF(VLOOKUP($A91,'1920'!$F$10:$M$408,1,FALSE)=VLOOKUP($A91,'2019'!$F$10:$M$464,1,FALSE),VLOOKUP($A91,'1920'!$F$10:$M$408,1,FALSE),FALSE)</f>
        <v>Ealing</v>
      </c>
      <c r="N91" t="str">
        <f>IF(VLOOKUP($A91,'20 21'!$F$10:$N$408,1,FALSE)=VLOOKUP($A91,'2020'!$F$10:$O$468,1,FALSE),VLOOKUP($A91,'20 21'!$F$10:$N$408,1,FALSE),FALSE)</f>
        <v>Ealing</v>
      </c>
      <c r="O91" t="str">
        <f>IF(VLOOKUP($A91,'21 22'!$F$10:$N$408,1,FALSE)=VLOOKUP($A91,'2021'!$F$10:$O$471,1,FALSE),VLOOKUP($A91,'21 22'!$F$10:$N$408,1,FALSE),FALSE)</f>
        <v>Ealing</v>
      </c>
      <c r="P91" t="str">
        <f>IF(VLOOKUP($A91,'22 23'!$F$10:$N$408,1,FALSE)=VLOOKUP($A91,'2022'!$F$10:$O$468,1,FALSE),VLOOKUP($A91,'22 23'!$F$10:$N$408,1,FALSE),FALSE)</f>
        <v>Ealing</v>
      </c>
      <c r="Q91" t="str">
        <f>IF(VLOOKUP($A91,'23 24'!$F$7:$N$408,1,FALSE)=VLOOKUP($A91,'2023'!$C$7:$O$468,1,FALSE),VLOOKUP($A91,'23 24'!$F$7:$N$408,1,FALSE),FALSE)</f>
        <v>Ealing</v>
      </c>
      <c r="S91" s="196">
        <f>IFERROR((VLOOKUP($A91,'0910'!$F$10:$L$433,4,FALSE)/VLOOKUP($A91,'2010'!$C$5:$K$611,9,FALSE))*1000,#N/A)</f>
        <v>1.7336485421591803</v>
      </c>
      <c r="T91" s="196">
        <f>IFERROR((VLOOKUP($A91,'1011'!$F$10:$L$433,4,FALSE)/VLOOKUP($A91,'2011'!$C$5:$K$611,9,FALSE))*1000,#N/A)</f>
        <v>8.2553659878921302</v>
      </c>
      <c r="U91" s="196">
        <f>IFERROR((VLOOKUP($A91,'1112'!$F$10:$L$408,4,FALSE)/VLOOKUP($A91,'2012'!$F$10:$M$460,8,FALSE))*1000,#N/A)</f>
        <v>2.9717682020802374</v>
      </c>
      <c r="V91" s="196">
        <f>IFERROR((VLOOKUP($A91,'1213'!$F$10:$L$408,4,FALSE)/VLOOKUP($A91,'2013'!$F$10:$M$460,8,FALSE))*1000,#N/A)</f>
        <v>1.1640540121061616</v>
      </c>
      <c r="W91" s="196">
        <f>IFERROR((VLOOKUP($A91,'1314'!$F$10:$L$408,4,FALSE)/VLOOKUP($A91,'2014'!$F$10:$M$460,8,FALSE))*1000,#N/A)</f>
        <v>2.5457070122656793</v>
      </c>
      <c r="X91" s="196">
        <f>IFERROR((VLOOKUP($A91,'1415'!$F$10:$L$408,4,FALSE)/VLOOKUP($A91,'2015'!$F$10:$M$460,8,FALSE))*1000,#N/A)</f>
        <v>1.9918792614724585</v>
      </c>
      <c r="Y91" s="196">
        <f>IFERROR((VLOOKUP($A91,'1516'!$F$10:$L$408,4,FALSE)/VLOOKUP($A91,'2016'!$F$10:$M$460,8,FALSE))*1000,#N/A)</f>
        <v>4.1904761904761907</v>
      </c>
      <c r="Z91" s="196">
        <f>IFERROR((VLOOKUP($A91,'1617'!$F$10:$L$408,4,FALSE)/VLOOKUP($A91,'2017'!$F$10:$M$460,8,FALSE))*1000,#N/A)</f>
        <v>4.0881217351805592</v>
      </c>
      <c r="AA91" s="196">
        <f>IFERROR((VLOOKUP($A91,'1718'!$F$10:$L$408,4,FALSE)/VLOOKUP($A91,'2018'!$F$10:$N$460,9,FALSE))*1000,#N/A)</f>
        <v>10.033695245226506</v>
      </c>
      <c r="AB91" s="196">
        <f>IFERROR((VLOOKUP($A91,'1819'!$F$10:$L$408,4,FALSE)/VLOOKUP($A91,'2018'!$F$10:$N$460,9,FALSE))*1000,#N/A)</f>
        <v>5.6907525271433919</v>
      </c>
      <c r="AC91" s="196">
        <f>IFERROR((VLOOKUP($A91,'1920'!$F$10:$L$408,4,FALSE)/VLOOKUP($A91,'2019'!$F$10:$N$464,8,FALSE))*1000,#N/A)</f>
        <v>3.0301910498503379</v>
      </c>
      <c r="AD91" s="196">
        <f>IFERROR((VLOOKUP($A91,'20 21'!$F$10:$M$408,4,FALSE)/VLOOKUP($A91,'2020'!$F$10:$N$469,8,FALSE))*1000,#N/A)</f>
        <v>2.4266335883201844</v>
      </c>
      <c r="AE91" s="196">
        <f>IFERROR((VLOOKUP($A91,'21 22'!$F$10:$M$408,4,FALSE)/VLOOKUP($A91,'2021'!$F$10:$N$469,8,FALSE))*1000,#N/A)</f>
        <v>4.3623263864458295</v>
      </c>
      <c r="AF91" s="196">
        <f>IFERROR((VLOOKUP($A91,'22 23'!$F$10:$M$408,4,FALSE)/VLOOKUP($A91,'2022'!$F$10:$N$469,8,FALSE))*1000,#N/A)</f>
        <v>2.0252528074194092</v>
      </c>
      <c r="AG91" s="196">
        <f>IFERROR((VLOOKUP($A91,'23 24'!$F$7:$M$408,4,FALSE)/VLOOKUP($A91,'2023'!$C$7:$N$469,9,FALSE))*1000,#N/A)</f>
        <v>5.7260334455543909</v>
      </c>
      <c r="AI91" s="196">
        <f>IFERROR((VLOOKUP($A91,'0910'!$F$10:$L$433,5,FALSE)/VLOOKUP($A91,'2010'!$C$5:$K$611,9,FALSE))*1000,#N/A)</f>
        <v>1.4184397163120568</v>
      </c>
      <c r="AJ91" s="196">
        <f>IFERROR((VLOOKUP($A91,'1011'!$F$10:$L$433,5,FALSE)/VLOOKUP($A91,'2011'!$C$5:$K$611,9,FALSE))*1000,#N/A)</f>
        <v>5.1890871923893389</v>
      </c>
      <c r="AK91" s="196">
        <f>IFERROR((VLOOKUP($A91,'1112'!$F$10:$L$408,5,FALSE)/VLOOKUP($A91,'2012'!$F$10:$M$460,8,FALSE))*1000,#N/A)</f>
        <v>1.8769062328927817</v>
      </c>
      <c r="AL91" s="196">
        <f>IFERROR((VLOOKUP($A91,'1213'!$F$10:$L$408,5,FALSE)/VLOOKUP($A91,'2013'!$F$10:$M$460,8,FALSE))*1000,#N/A)</f>
        <v>0.85363960887785184</v>
      </c>
      <c r="AM91" s="196">
        <f>IFERROR((VLOOKUP($A91,'1314'!$F$10:$L$408,5,FALSE)/VLOOKUP($A91,'2014'!$F$10:$M$460,8,FALSE))*1000,#N/A)</f>
        <v>1.8514232816477667</v>
      </c>
      <c r="AN91" s="196">
        <f>IFERROR((VLOOKUP($A91,'1415'!$F$10:$L$408,5,FALSE)/VLOOKUP($A91,'2015'!$F$10:$M$460,8,FALSE))*1000,#N/A)</f>
        <v>7.6610740825863791E-2</v>
      </c>
      <c r="AO91" s="196">
        <f>IFERROR((VLOOKUP($A91,'1516'!$F$10:$L$408,5,FALSE)/VLOOKUP($A91,'2016'!$F$10:$M$460,8,FALSE))*1000,#N/A)</f>
        <v>8.0761904761904759</v>
      </c>
      <c r="AP91" s="196">
        <f>IFERROR((VLOOKUP($A91,'1617'!$F$10:$L$408,5,FALSE)/VLOOKUP($A91,'2017'!$F$10:$M$460,8,FALSE))*1000,#N/A)</f>
        <v>3.6338859868271634</v>
      </c>
      <c r="AQ91" s="196">
        <f>IFERROR((VLOOKUP($A91,'1718'!$F$10:$L$408,5,FALSE)/VLOOKUP($A91,'2018'!$F$10:$N$460,9,FALSE))*1000,#N/A)</f>
        <v>1.7970797454137029</v>
      </c>
      <c r="AR91" s="196">
        <f>IFERROR((VLOOKUP($A91,'1819'!$F$10:$L$408,5,FALSE)/VLOOKUP($A91,'2018'!$F$10:$N$460,9,FALSE))*1000,#N/A)</f>
        <v>2.6956196181205541</v>
      </c>
      <c r="AS91" s="196">
        <f>IFERROR((VLOOKUP($A91,'1920'!$F$10:$L$408,5,FALSE)/VLOOKUP($A91,'2019'!$F$10:$N$464,8,FALSE))*1000,#N/A)</f>
        <v>3.1780052474040135</v>
      </c>
      <c r="AT91" s="196">
        <f>IFERROR((VLOOKUP($A91,'20 21'!$F$10:$L$408,5,FALSE)/VLOOKUP($A91,'2020'!$F$10:$N$469,8,FALSE))*1000,#N/A)</f>
        <v>1.9270325554307348</v>
      </c>
      <c r="AU91" s="196">
        <f>IFERROR((VLOOKUP($A91,'21 22'!$F$10:$L$408,5,FALSE)/VLOOKUP($A91,'2021'!$F$10:$N$469,8,FALSE))*1000,#N/A)</f>
        <v>0.63324092706471713</v>
      </c>
      <c r="AV91" s="196">
        <f>IFERROR((VLOOKUP($A91,'22 23'!$F$10:$L$408,5,FALSE)/VLOOKUP($A91,'2022'!$F$10:$N$469,8,FALSE))*1000,#N/A)</f>
        <v>0</v>
      </c>
      <c r="AW91" s="196">
        <f>IFERROR((VLOOKUP($A91,'23 24'!$F$7:$M$408,5,FALSE)/VLOOKUP($A91,'2023'!$C$7:$N$469,9,FALSE))*1000,#N/A)</f>
        <v>2.2766157072686131</v>
      </c>
      <c r="AY91" s="196">
        <f>IFERROR((VLOOKUP($A91,'0910'!$F$10:$L$433,6,FALSE)/VLOOKUP($A91,'2010'!$C$5:$K$611,9,FALSE))*1000,#N/A)</f>
        <v>0</v>
      </c>
      <c r="AZ91" s="196">
        <f>IFERROR((VLOOKUP($A91,'1011'!$F$10:$L$433,6,FALSE)/VLOOKUP($A91,'2011'!$C$5:$K$611,9,FALSE))*1000,#N/A)</f>
        <v>0.47173519930812169</v>
      </c>
      <c r="BA91" s="196">
        <f>IFERROR((VLOOKUP($A91,'1112'!$F$10:$L$408,6,FALSE)/VLOOKUP($A91,'2012'!$F$10:$M$460,8,FALSE))*1000,#N/A)</f>
        <v>1.1730663955579888</v>
      </c>
      <c r="BB91" s="196">
        <f>IFERROR((VLOOKUP($A91,'1213'!$F$10:$L$408,6,FALSE)/VLOOKUP($A91,'2013'!$F$10:$M$460,8,FALSE))*1000,#N/A)</f>
        <v>1.4744684153344716</v>
      </c>
      <c r="BC91" s="196">
        <f>IFERROR((VLOOKUP($A91,'1314'!$F$10:$L$408,6,FALSE)/VLOOKUP($A91,'2014'!$F$10:$M$460,8,FALSE))*1000,#N/A)</f>
        <v>0.61714109388258886</v>
      </c>
      <c r="BD91" s="196">
        <f>IFERROR((VLOOKUP($A91,'1415'!$F$10:$L$408,6,FALSE)/VLOOKUP($A91,'2015'!$F$10:$M$460,8,FALSE))*1000,#N/A)</f>
        <v>1.5322148165172758</v>
      </c>
      <c r="BE91" s="196">
        <f>IFERROR((VLOOKUP($A91,'1516'!$F$10:$L$408,6,FALSE)/VLOOKUP($A91,'2016'!$F$10:$M$460,8,FALSE))*1000,#N/A)</f>
        <v>0.15238095238095237</v>
      </c>
      <c r="BF91" s="196">
        <f>IFERROR((VLOOKUP($A91,'1617'!$F$10:$L$408,6,FALSE)/VLOOKUP($A91,'2017'!$F$10:$M$460,8,FALSE))*1000,#N/A)</f>
        <v>0.52994170641229466</v>
      </c>
      <c r="BG91" s="196">
        <f>IFERROR((VLOOKUP($A91,'1718'!$F$10:$L$408,6,FALSE)/VLOOKUP($A91,'2018'!$F$10:$N$460,9,FALSE))*1000,#N/A)</f>
        <v>0.52414825907899665</v>
      </c>
      <c r="BH91" s="196">
        <f>IFERROR((VLOOKUP($A91,'1819'!$F$10:$L$408,6,FALSE)/VLOOKUP($A91,'2018'!$F$10:$N$460,9,FALSE))*1000,#N/A)</f>
        <v>6.0651441407712472</v>
      </c>
      <c r="BI91" s="196">
        <f>IFERROR((VLOOKUP($A91,'1920'!$F$10:$L$408,6,FALSE)/VLOOKUP($A91,'2019'!$F$10:$N$464,8,FALSE))*1000,#N/A)</f>
        <v>1.4781419755367502</v>
      </c>
      <c r="BJ91" s="196">
        <f>IFERROR((VLOOKUP($A91,'20 21'!$F$10:$L$408,6,FALSE)/VLOOKUP($A91,'2020'!$F$10:$N$469,8,FALSE))*1000,#N/A)</f>
        <v>0</v>
      </c>
      <c r="BK91" s="196">
        <f>IFERROR((VLOOKUP($A91,'21 22'!$F$10:$L$408,6,FALSE)/VLOOKUP($A91,'2021'!$F$10:$N$469,8,FALSE))*1000,#N/A)</f>
        <v>0</v>
      </c>
      <c r="BL91" s="196">
        <f>IFERROR((VLOOKUP($A91,'22 23'!$F$10:$L$408,6,FALSE)/VLOOKUP($A91,'2022'!$F$10:$N$469,8,FALSE))*1000,#N/A)</f>
        <v>0.13967260740823509</v>
      </c>
      <c r="BM91" s="196">
        <f>IFERROR((VLOOKUP($A91,'23 24'!$F$7:$M$408,6,FALSE)/VLOOKUP($A91,'2023'!$C$7:$N$469,9,FALSE))*1000,#N/A)</f>
        <v>1.0348253214857333</v>
      </c>
      <c r="BO91" s="196">
        <f>IFERROR((VLOOKUP($A91,'0910'!$F$10:$L$433,7,FALSE)/VLOOKUP($A91,'2010'!$C$5:$K$611,9,FALSE))*1000,#N/A)</f>
        <v>3.0732860520094563</v>
      </c>
      <c r="BP91" s="196">
        <f>IFERROR((VLOOKUP($A91,'1011'!$F$10:$L$433,7,FALSE)/VLOOKUP($A91,'2011'!$C$5:$K$611,9,FALSE))*1000,#N/A)</f>
        <v>13.83756584637157</v>
      </c>
      <c r="BQ91" s="196">
        <f>IFERROR((VLOOKUP($A91,'1112'!$F$10:$L$408,7,FALSE)/VLOOKUP($A91,'2012'!$F$10:$M$460,8,FALSE))*1000,#N/A)</f>
        <v>6.0999452569015409</v>
      </c>
      <c r="BR91" s="196">
        <f>IFERROR((VLOOKUP($A91,'1213'!$F$10:$L$408,7,FALSE)/VLOOKUP($A91,'2013'!$F$10:$M$460,8,FALSE))*1000,#N/A)</f>
        <v>3.4145584355114074</v>
      </c>
      <c r="BS91" s="196">
        <f>IFERROR((VLOOKUP($A91,'1314'!$F$10:$L$408,7,FALSE)/VLOOKUP($A91,'2014'!$F$10:$M$460,8,FALSE))*1000,#N/A)</f>
        <v>5.0142713877960343</v>
      </c>
      <c r="BT91" s="196">
        <f>IFERROR((VLOOKUP($A91,'1415'!$F$10:$L$408,7,FALSE)/VLOOKUP($A91,'2015'!$F$10:$M$460,8,FALSE))*1000,#N/A)</f>
        <v>3.5240940779897341</v>
      </c>
      <c r="BU91" s="196">
        <f>IFERROR((VLOOKUP($A91,'1516'!$F$10:$L$408,7,FALSE)/VLOOKUP($A91,'2016'!$F$10:$M$460,8,FALSE))*1000,#N/A)</f>
        <v>12.495238095238095</v>
      </c>
      <c r="BV91" s="196">
        <f>IFERROR((VLOOKUP($A91,'1617'!$F$10:$L$408,7,FALSE)/VLOOKUP($A91,'2017'!$F$10:$M$460,8,FALSE))*1000,#N/A)</f>
        <v>8.2519494284200157</v>
      </c>
      <c r="BW91" s="196">
        <f>IFERROR((VLOOKUP($A91,'1718'!$F$10:$L$408,7,FALSE)/VLOOKUP($A91,'2018'!$F$10:$N$460,9,FALSE))*1000,#N/A)</f>
        <v>12.429801572444777</v>
      </c>
      <c r="BX91" s="196">
        <f>IFERROR((VLOOKUP($A91,'1819'!$F$10:$L$408,7,FALSE)/VLOOKUP($A91,'2018'!$F$10:$N$460,9,FALSE))*1000,#N/A)</f>
        <v>14.451516286035194</v>
      </c>
      <c r="BY91" s="196">
        <f>IFERROR((VLOOKUP($A91,'1920'!$F$10:$L$408,7,FALSE)/VLOOKUP($A91,'2019'!$F$10:$N$464,8,FALSE))*1000,#N/A)</f>
        <v>7.7602453715679394</v>
      </c>
      <c r="BZ91" s="196">
        <f>IFERROR((VLOOKUP($A91,'20 21'!$F$10:$L$408,7,FALSE)/VLOOKUP($A91,'2020'!$F$10:$N$469,8,FALSE))*1000,#N/A)</f>
        <v>4.3536661437509192</v>
      </c>
      <c r="CA91" s="196">
        <f>IFERROR((VLOOKUP($A91,'21 22'!$F$10:$L$408,7,FALSE)/VLOOKUP($A91,'2021'!$F$10:$N$469,8,FALSE))*1000,#N/A)</f>
        <v>4.9955673135105467</v>
      </c>
      <c r="CB91" s="196">
        <f>IFERROR((VLOOKUP($A91,'22 23'!$F$10:$L$408,7,FALSE)/VLOOKUP($A91,'2022'!$F$10:$N$469,8,FALSE))*1000,#N/A)</f>
        <v>2.164925414827644</v>
      </c>
      <c r="CC91" s="196">
        <f>IFERROR((VLOOKUP($A91,'23 24'!$F$7:$M$408,7,FALSE)/VLOOKUP($A91,'2023'!$C$7:$N$469,9,FALSE))*1000,#N/A)</f>
        <v>9.0374744743087359</v>
      </c>
      <c r="CE91" s="198">
        <f>IFERROR((VLOOKUP($A91,'0910'!$F$10:$S$433,9,FALSE)/VLOOKUP($A91,'2010'!$C$5:$K$611,9,FALSE))*1000,#N/A)</f>
        <v>1.3396375098502757</v>
      </c>
      <c r="CF91" s="198">
        <f>IFERROR((VLOOKUP($A91,'1011'!$F$10:$S$433,10,FALSE)/VLOOKUP($A91,'2011'!$C$5:$K$611,9,FALSE))*1000,#N/A)</f>
        <v>2.0441858636685275</v>
      </c>
      <c r="CG91" s="198">
        <f>IFERROR((VLOOKUP($A91,'1112'!$F$10:$S$408,9,FALSE)/VLOOKUP($A91,'2012'!$F$10:$M$460,8,FALSE))*1000,#N/A)</f>
        <v>2.3461327911159775</v>
      </c>
      <c r="CH91" s="198">
        <f>IFERROR((VLOOKUP($A91,'1213'!$F$10:$S$408,9,FALSE)/VLOOKUP($A91,'2013'!$F$10:$M$460,8,FALSE))*1000,#N/A)</f>
        <v>3.5697656371255628</v>
      </c>
      <c r="CI91" s="198">
        <f>IFERROR((VLOOKUP($A91,'1314'!$F$10:$S$408,9,FALSE)/VLOOKUP($A91,'2014'!$F$10:$M$460,8,FALSE))*1000,#N/A)</f>
        <v>4.0114171102368283</v>
      </c>
      <c r="CJ91" s="198">
        <f>IFERROR((VLOOKUP($A91,'1415'!$F$10:$S$408,9,FALSE)/VLOOKUP($A91,'2015'!$F$10:$M$460,8,FALSE))*1000,#N/A)</f>
        <v>1.5322148165172758</v>
      </c>
      <c r="CK91" s="198">
        <f>IFERROR((VLOOKUP($A91,'1516'!$F$10:$S$408,9,FALSE)/VLOOKUP($A91,'2016'!$F$10:$M$460,8,FALSE))*1000,#N/A)</f>
        <v>3.657142857142857</v>
      </c>
      <c r="CL91" s="198">
        <f>IFERROR((VLOOKUP($A91,'1617'!$F$10:$S$408,9,FALSE)/VLOOKUP($A91,'2017'!$F$10:$M$460,8,FALSE))*1000,#N/A)</f>
        <v>2.4225906578847756</v>
      </c>
      <c r="CM91" s="198">
        <f>IFERROR((VLOOKUP($A91,'1718'!$F$10:$S$408,9,FALSE)/VLOOKUP($A91,'2018'!$F$10:$N$460,9,FALSE))*1000,#N/A)</f>
        <v>3.7439161362785476</v>
      </c>
      <c r="CN91" s="198">
        <f>IFERROR((VLOOKUP($A91,'1819'!$F$10:$S$408,9,FALSE)/VLOOKUP($A91,'2018'!$F$10:$N$460,9,FALSE))*1000,#N/A)</f>
        <v>2.8453762635716959</v>
      </c>
      <c r="CO91" s="198">
        <f>IFERROR((VLOOKUP($A91,'1920'!$F$10:$S$408,9,FALSE)/VLOOKUP($A91,'2019'!$F$10:$N$464,8,FALSE))*1000,#N/A)</f>
        <v>8.3515021617826388</v>
      </c>
      <c r="CP91" s="198">
        <f>IFERROR((VLOOKUP($A91,'20 21'!$F$10:$S$408,9,FALSE)/VLOOKUP($A91,'2020'!$F$10:$N$469,8,FALSE))*1000,#N/A)</f>
        <v>4.0681798392426618</v>
      </c>
      <c r="CQ91" s="198">
        <f>IFERROR((VLOOKUP($A91,'21 22'!$F$10:$S$408,9,FALSE)/VLOOKUP($A91,'2021'!$F$10:$N$469,8,FALSE))*1000,#N/A)</f>
        <v>3.6587253563739215</v>
      </c>
      <c r="CR91" s="198">
        <f>IFERROR((VLOOKUP($A91,'22 23'!$F$10:$S$408,9,FALSE)/VLOOKUP($A91,'2022'!$F$10:$N$469,8,FALSE))*1000,#N/A)</f>
        <v>9.5675736074641051</v>
      </c>
      <c r="CS91" s="196">
        <f>IFERROR((VLOOKUP($A91,'23 24'!$F$7:$S$408,9,FALSE)/VLOOKUP($A91,'2023'!$C$7:$N$469,9,FALSE))*1000,#N/A)</f>
        <v>3.2424526739886308</v>
      </c>
      <c r="CU91" s="198">
        <f>IFERROR((VLOOKUP($A91,'0910'!$F$10:$S$433,10,FALSE)/VLOOKUP($A91,'2010'!$C$5:$K$611,9,FALSE))*1000,#N/A)</f>
        <v>2.4428684003152088</v>
      </c>
      <c r="CV91" s="198">
        <f>IFERROR((VLOOKUP($A91,'1011'!$F$10:$S$433,11,FALSE)/VLOOKUP($A91,'2011'!$C$5:$K$611,9,FALSE))*1000,#N/A)</f>
        <v>0.94347039861624338</v>
      </c>
      <c r="CW91" s="198">
        <f>IFERROR((VLOOKUP($A91,'1112'!$F$10:$S$408,10,FALSE)/VLOOKUP($A91,'2012'!$F$10:$M$460,8,FALSE))*1000,#N/A)</f>
        <v>2.5025416438570423</v>
      </c>
      <c r="CX91" s="198">
        <f>IFERROR((VLOOKUP($A91,'1213'!$F$10:$S$408,10,FALSE)/VLOOKUP($A91,'2013'!$F$10:$M$460,8,FALSE))*1000,#N/A)</f>
        <v>2.7937296290547882</v>
      </c>
      <c r="CY91" s="198">
        <f>IFERROR((VLOOKUP($A91,'1314'!$F$10:$S$408,10,FALSE)/VLOOKUP($A91,'2014'!$F$10:$M$460,8,FALSE))*1000,#N/A)</f>
        <v>3.3942760163542389</v>
      </c>
      <c r="CZ91" s="198">
        <f>IFERROR((VLOOKUP($A91,'1415'!$F$10:$S$408,10,FALSE)/VLOOKUP($A91,'2015'!$F$10:$M$460,8,FALSE))*1000,#N/A)</f>
        <v>1.1491611123879566</v>
      </c>
      <c r="DA91" s="198">
        <f>IFERROR((VLOOKUP($A91,'1516'!$F$10:$S$408,10,FALSE)/VLOOKUP($A91,'2016'!$F$10:$M$460,8,FALSE))*1000,#N/A)</f>
        <v>2.0571428571428574</v>
      </c>
      <c r="DB91" s="198">
        <f>IFERROR((VLOOKUP($A91,'1617'!$F$10:$S$408,10,FALSE)/VLOOKUP($A91,'2017'!$F$10:$M$460,8,FALSE))*1000,#N/A)</f>
        <v>1.1355893708834885</v>
      </c>
      <c r="DC91" s="198">
        <f>IFERROR((VLOOKUP($A91,'1718'!$F$10:$S$408,10,FALSE)/VLOOKUP($A91,'2018'!$F$10:$N$460,9,FALSE))*1000,#N/A)</f>
        <v>2.0217147135904154</v>
      </c>
      <c r="DD91" s="198">
        <f>IFERROR((VLOOKUP($A91,'1819'!$F$10:$S$408,10,FALSE)/VLOOKUP($A91,'2018'!$F$10:$N$460,9,FALSE))*1000,#N/A)</f>
        <v>1.5724447772369898</v>
      </c>
      <c r="DE91" s="198">
        <f>IFERROR((VLOOKUP($A91,'1920'!$F$10:$S$408,10,FALSE)/VLOOKUP($A91,'2019'!$F$10:$N$464,8,FALSE))*1000,#N/A)</f>
        <v>3.917076235172388</v>
      </c>
      <c r="DF91" s="198">
        <f>IFERROR((VLOOKUP($A91,'20 21'!$F$10:$S$408,10,FALSE)/VLOOKUP($A91,'2020'!$F$10:$N$469,8,FALSE))*1000,#N/A)</f>
        <v>1.2133167941600922</v>
      </c>
      <c r="DG91" s="198">
        <f>IFERROR((VLOOKUP($A91,'21 22'!$F$10:$S$408,10,FALSE)/VLOOKUP($A91,'2021'!$F$10:$N$469,8,FALSE))*1000,#N/A)</f>
        <v>3.1662046353235862</v>
      </c>
      <c r="DH91" s="198">
        <f>IFERROR((VLOOKUP($A91,'22 23'!$F$10:$S$408,10,FALSE)/VLOOKUP($A91,'2022'!$F$10:$N$469,8,FALSE))*1000,#N/A)</f>
        <v>5.0980501704005814</v>
      </c>
      <c r="DI91" s="196">
        <f>IFERROR((VLOOKUP($A91,'23 24'!$F$7:$S$408,10,FALSE)/VLOOKUP($A91,'2023'!$C$7:$N$469,9,FALSE))*1000,#N/A)</f>
        <v>1.9316739334400355</v>
      </c>
      <c r="DK91" s="198">
        <f>IFERROR((VLOOKUP($A91,'0910'!$F$10:$S$433,11,FALSE)/VLOOKUP($A91,'2010'!$C$5:$K$611,9,FALSE))*1000,#N/A)</f>
        <v>0</v>
      </c>
      <c r="DL91" s="198">
        <f>IFERROR((VLOOKUP($A91,'1011'!$F$10:$S$433,12,FALSE)/VLOOKUP($A91,'2011'!$C$5:$K$611,9,FALSE))*1000,#N/A)</f>
        <v>0</v>
      </c>
      <c r="DM91" s="198">
        <f>IFERROR((VLOOKUP($A91,'1112'!$F$10:$S$408,11,FALSE)/VLOOKUP($A91,'2012'!$F$10:$M$460,8,FALSE))*1000,#N/A)</f>
        <v>0.62563541096426056</v>
      </c>
      <c r="DN91" s="198">
        <f>IFERROR((VLOOKUP($A91,'1213'!$F$10:$S$408,11,FALSE)/VLOOKUP($A91,'2013'!$F$10:$M$460,8,FALSE))*1000,#N/A)</f>
        <v>1.8624864193698587</v>
      </c>
      <c r="DO91" s="198">
        <f>IFERROR((VLOOKUP($A91,'1314'!$F$10:$S$408,11,FALSE)/VLOOKUP($A91,'2014'!$F$10:$M$460,8,FALSE))*1000,#N/A)</f>
        <v>7.7142636735323608E-2</v>
      </c>
      <c r="DP91" s="198">
        <f>IFERROR((VLOOKUP($A91,'1415'!$F$10:$S$408,11,FALSE)/VLOOKUP($A91,'2015'!$F$10:$M$460,8,FALSE))*1000,#N/A)</f>
        <v>0.30644296330345516</v>
      </c>
      <c r="DQ91" s="198">
        <f>IFERROR((VLOOKUP($A91,'1516'!$F$10:$S$408,11,FALSE)/VLOOKUP($A91,'2016'!$F$10:$M$460,8,FALSE))*1000,#N/A)</f>
        <v>0</v>
      </c>
      <c r="DR91" s="198">
        <f>IFERROR((VLOOKUP($A91,'1617'!$F$10:$S$408,11,FALSE)/VLOOKUP($A91,'2017'!$F$10:$M$460,8,FALSE))*1000,#N/A)</f>
        <v>0.22711787417669771</v>
      </c>
      <c r="DS91" s="198">
        <f>IFERROR((VLOOKUP($A91,'1718'!$F$10:$S$408,11,FALSE)/VLOOKUP($A91,'2018'!$F$10:$N$460,9,FALSE))*1000,#N/A)</f>
        <v>0.89853987270685143</v>
      </c>
      <c r="DT91" s="198">
        <f>IFERROR((VLOOKUP($A91,'1819'!$F$10:$S$408,11,FALSE)/VLOOKUP($A91,'2018'!$F$10:$N$460,9,FALSE))*1000,#N/A)</f>
        <v>0.97341819543242225</v>
      </c>
      <c r="DU91" s="198">
        <f>IFERROR((VLOOKUP($A91,'1920'!$F$10:$S$408,11,FALSE)/VLOOKUP($A91,'2019'!$F$10:$N$464,8,FALSE))*1000,#N/A)</f>
        <v>0.29562839510735006</v>
      </c>
      <c r="DV91" s="198">
        <f>IFERROR((VLOOKUP($A91,'20 21'!$F$10:$S$408,11,FALSE)/VLOOKUP($A91,'2020'!$F$10:$N$469,8,FALSE))*1000,#N/A)</f>
        <v>0</v>
      </c>
      <c r="DW91" s="198">
        <f>IFERROR((VLOOKUP($A91,'21 22'!$F$10:$S$408,11,FALSE)/VLOOKUP($A91,'2021'!$F$10:$N$469,8,FALSE))*1000,#N/A)</f>
        <v>0</v>
      </c>
      <c r="DX91" s="198">
        <f>IFERROR((VLOOKUP($A91,'22 23'!$F$10:$S$408,11,FALSE)/VLOOKUP($A91,'2022'!$F$10:$N$469,8,FALSE))*1000,#N/A)</f>
        <v>0</v>
      </c>
      <c r="DY91" s="196">
        <f>IFERROR((VLOOKUP($A91,'23 24'!$F$7:$S$408,11,FALSE)/VLOOKUP($A91,'2023'!$C$7:$N$469,9,FALSE))*1000,#N/A)</f>
        <v>0.27595341906286214</v>
      </c>
      <c r="EA91" s="198">
        <f>IFERROR((VLOOKUP($A91,'0910'!$F$10:$S$433,12,FALSE)/VLOOKUP($A91,'2010'!$C$5:$K$611,9,FALSE))*1000,#N/A)</f>
        <v>3.8613081166272654</v>
      </c>
      <c r="EB91" s="198">
        <f>IFERROR((VLOOKUP($A91,'1011'!$F$10:$S$433,13,FALSE)/VLOOKUP($A91,'2011'!$C$5:$K$611,9,FALSE))*1000,#N/A)</f>
        <v>2.9876562622847707</v>
      </c>
      <c r="EC91" s="198">
        <f>IFERROR((VLOOKUP($A91,'1112'!$F$10:$S$408,12,FALSE)/VLOOKUP($A91,'2012'!$F$10:$M$460,8,FALSE))*1000,#N/A)</f>
        <v>5.4743098459372801</v>
      </c>
      <c r="ED91" s="198">
        <f>IFERROR((VLOOKUP($A91,'1213'!$F$10:$S$408,12,FALSE)/VLOOKUP($A91,'2013'!$F$10:$M$460,8,FALSE))*1000,#N/A)</f>
        <v>8.1483780847431326</v>
      </c>
      <c r="EE91" s="198">
        <f>IFERROR((VLOOKUP($A91,'1314'!$F$10:$S$408,12,FALSE)/VLOOKUP($A91,'2014'!$F$10:$M$460,8,FALSE))*1000,#N/A)</f>
        <v>7.4828357633263902</v>
      </c>
      <c r="EF91" s="198">
        <f>IFERROR((VLOOKUP($A91,'1415'!$F$10:$S$408,12,FALSE)/VLOOKUP($A91,'2015'!$F$10:$M$460,8,FALSE))*1000,#N/A)</f>
        <v>2.9878188922086877</v>
      </c>
      <c r="EG91" s="198">
        <f>IFERROR((VLOOKUP($A91,'1516'!$F$10:$S$408,12,FALSE)/VLOOKUP($A91,'2016'!$F$10:$M$460,8,FALSE))*1000,#N/A)</f>
        <v>5.6380952380952385</v>
      </c>
      <c r="EH91" s="198">
        <f>IFERROR((VLOOKUP($A91,'1617'!$F$10:$S$408,12,FALSE)/VLOOKUP($A91,'2017'!$F$10:$M$460,8,FALSE))*1000,#N/A)</f>
        <v>3.7852979029449618</v>
      </c>
      <c r="EI91" s="198">
        <f>IFERROR((VLOOKUP($A91,'1718'!$F$10:$S$408,12,FALSE)/VLOOKUP($A91,'2018'!$F$10:$N$460,9,FALSE))*1000,#N/A)</f>
        <v>6.7390490453013854</v>
      </c>
      <c r="EJ91" s="198">
        <f>IFERROR((VLOOKUP($A91,'1819'!$F$10:$S$408,12,FALSE)/VLOOKUP($A91,'2018'!$F$10:$N$460,9,FALSE))*1000,#N/A)</f>
        <v>5.3163609135155374</v>
      </c>
      <c r="EK91" s="198">
        <f>IFERROR((VLOOKUP($A91,'1920'!$F$10:$S$408,12,FALSE)/VLOOKUP($A91,'2019'!$F$10:$N$464,8,FALSE))*1000,#N/A)</f>
        <v>12.490299693285539</v>
      </c>
      <c r="EL91" s="198">
        <f>IFERROR((VLOOKUP($A91,'20 21'!$F$10:$S$408,12,FALSE)/VLOOKUP($A91,'2020'!$F$10:$N$469,8,FALSE))*1000,#N/A)</f>
        <v>5.2814966334027549</v>
      </c>
      <c r="EM91" s="198">
        <f>IFERROR((VLOOKUP($A91,'21 22'!$F$10:$S$408,12,FALSE)/VLOOKUP($A91,'2021'!$F$10:$N$469,8,FALSE))*1000,#N/A)</f>
        <v>6.8952900947046993</v>
      </c>
      <c r="EN91" s="198">
        <f>IFERROR((VLOOKUP($A91,'22 23'!$F$10:$S$408,12,FALSE)/VLOOKUP($A91,'2022'!$F$10:$N$469,8,FALSE))*1000,#N/A)</f>
        <v>14.665623777864685</v>
      </c>
      <c r="EO91" s="196">
        <f>IFERROR((VLOOKUP($A91,'23 24'!$F$7:$S$408,12,FALSE)/VLOOKUP($A91,'2023'!$C$7:$N$469,9,FALSE))*1000,#N/A)</f>
        <v>5.4500800264915279</v>
      </c>
    </row>
    <row r="92" spans="1:145" x14ac:dyDescent="0.3">
      <c r="A92" t="s">
        <v>501</v>
      </c>
      <c r="B92" t="s">
        <v>1742</v>
      </c>
      <c r="C92" t="str">
        <f>IF(VLOOKUP($A92,'0910'!$F$10:$L$433,1,FALSE)=VLOOKUP($A92,'2010'!$C$5:$K$611,1,FALSE),VLOOKUP($A92,'0910'!$F$10:$L$433,1,FALSE),FALSE)</f>
        <v>East Cambridgeshire</v>
      </c>
      <c r="D92" t="str">
        <f>IF(VLOOKUP($A92,'1011'!$F$10:$L$433,1,FALSE)=VLOOKUP($A92,'2011'!$C$5:$K$611,1,FALSE),VLOOKUP($A92,'1011'!$F$10:$L$433,1,FALSE),FALSE)</f>
        <v>East Cambridgeshire</v>
      </c>
      <c r="E92" t="str">
        <f>IF(VLOOKUP(A92,'1112'!$F$10:$L$408,1,FALSE)=VLOOKUP(A92,'2012'!$F$10:$M$460,1,FALSE),VLOOKUP(A92,'1112'!$F$10:$L$408,1,FALSE),FALSE)</f>
        <v>East Cambridgeshire</v>
      </c>
      <c r="F92" t="str">
        <f>IF(VLOOKUP($A92,'1213'!$F$10:$L$408,1,FALSE)=VLOOKUP($A92,'2013'!$F$10:$M$460,1,FALSE),VLOOKUP($A92,'1213'!$F$10:$L$408,1,FALSE),FALSE)</f>
        <v>East Cambridgeshire</v>
      </c>
      <c r="G92" t="str">
        <f>IF(VLOOKUP($A92,'1314'!$F$10:$L$408,1,FALSE)=VLOOKUP($A92,'2014'!$F$10:$M$460,1,FALSE),VLOOKUP($A92,'1314'!$F$10:$L$408,1,FALSE),FALSE)</f>
        <v>East Cambridgeshire</v>
      </c>
      <c r="H92" t="str">
        <f>IF(VLOOKUP($A92,'1415'!$F$10:$L$408,1,FALSE)=VLOOKUP($A92,'2015'!$F$10:$M$460,1,FALSE),VLOOKUP($A92,'1415'!$F$10:$L$408,1,FALSE),FALSE)</f>
        <v>East Cambridgeshire</v>
      </c>
      <c r="I92" t="str">
        <f>IF(VLOOKUP($A92,'1516'!$F$10:$L$408,1,FALSE)=VLOOKUP($A92,'2015'!$F$10:$M$460,1,FALSE),VLOOKUP($A92,'1516'!$F$10:$L$408,1,FALSE),FALSE)</f>
        <v>East Cambridgeshire</v>
      </c>
      <c r="J92" t="str">
        <f>IF(VLOOKUP($A92,'1617'!$F$10:$L$408,1,FALSE)=VLOOKUP($A92,'2016'!$F$10:$M$460,1,FALSE),VLOOKUP($A92,'1617'!$F$10:$L$408,1,FALSE),FALSE)</f>
        <v>East Cambridgeshire</v>
      </c>
      <c r="K92" t="str">
        <f>IF(VLOOKUP($A92,'1718'!$F$10:$M$408,1,FALSE)=VLOOKUP($A92,'2017'!$F$10:$M$460,1,FALSE),VLOOKUP($A92,'1718'!$F$10:$M$408,1,FALSE),FALSE)</f>
        <v>East Cambridgeshire</v>
      </c>
      <c r="L92" t="str">
        <f>IF(VLOOKUP($A92,'1819'!$F$10:$M$408,1,FALSE)=VLOOKUP($A92,'2018'!$F$10:$M$460,1,FALSE),VLOOKUP($A92,'1819'!$F$10:$M$408,1,FALSE),FALSE)</f>
        <v>East Cambridgeshire</v>
      </c>
      <c r="M92" t="str">
        <f>IF(VLOOKUP($A92,'1920'!$F$10:$M$408,1,FALSE)=VLOOKUP($A92,'2019'!$F$10:$M$464,1,FALSE),VLOOKUP($A92,'1920'!$F$10:$M$408,1,FALSE),FALSE)</f>
        <v>East Cambridgeshire</v>
      </c>
      <c r="N92" t="str">
        <f>IF(VLOOKUP($A92,'20 21'!$F$10:$N$408,1,FALSE)=VLOOKUP($A92,'2020'!$F$10:$O$468,1,FALSE),VLOOKUP($A92,'20 21'!$F$10:$N$408,1,FALSE),FALSE)</f>
        <v>East Cambridgeshire</v>
      </c>
      <c r="O92" t="str">
        <f>IF(VLOOKUP($A92,'21 22'!$F$10:$N$408,1,FALSE)=VLOOKUP($A92,'2021'!$F$10:$O$471,1,FALSE),VLOOKUP($A92,'21 22'!$F$10:$N$408,1,FALSE),FALSE)</f>
        <v>East Cambridgeshire</v>
      </c>
      <c r="P92" t="str">
        <f>IF(VLOOKUP($A92,'22 23'!$F$10:$N$408,1,FALSE)=VLOOKUP($A92,'2022'!$F$10:$O$468,1,FALSE),VLOOKUP($A92,'22 23'!$F$10:$N$408,1,FALSE),FALSE)</f>
        <v>East Cambridgeshire</v>
      </c>
      <c r="Q92" t="str">
        <f>IF(VLOOKUP($A92,'23 24'!$F$7:$N$408,1,FALSE)=VLOOKUP($A92,'2023'!$C$7:$O$468,1,FALSE),VLOOKUP($A92,'23 24'!$F$7:$N$408,1,FALSE),FALSE)</f>
        <v>East Cambridgeshire</v>
      </c>
      <c r="S92" s="196">
        <f>IFERROR((VLOOKUP($A92,'0910'!$F$10:$L$433,4,FALSE)/VLOOKUP($A92,'2010'!$C$5:$K$611,9,FALSE))*1000,#N/A)</f>
        <v>6.491673722833756</v>
      </c>
      <c r="T92" s="196">
        <f>IFERROR((VLOOKUP($A92,'1011'!$F$10:$L$433,4,FALSE)/VLOOKUP($A92,'2011'!$C$5:$K$611,9,FALSE))*1000,#N/A)</f>
        <v>9.2307692307692317</v>
      </c>
      <c r="U92" s="196">
        <f>IFERROR((VLOOKUP($A92,'1112'!$F$10:$L$408,4,FALSE)/VLOOKUP($A92,'2012'!$F$10:$M$460,8,FALSE))*1000,#N/A)</f>
        <v>6.6445182724252492</v>
      </c>
      <c r="V92" s="196">
        <f>IFERROR((VLOOKUP($A92,'1213'!$F$10:$L$408,4,FALSE)/VLOOKUP($A92,'2013'!$F$10:$M$460,8,FALSE))*1000,#N/A)</f>
        <v>4.3943971436418563</v>
      </c>
      <c r="W92" s="196">
        <f>IFERROR((VLOOKUP($A92,'1314'!$F$10:$L$408,4,FALSE)/VLOOKUP($A92,'2014'!$F$10:$M$460,8,FALSE))*1000,#N/A)</f>
        <v>5.1912568306010929</v>
      </c>
      <c r="X92" s="196">
        <f>IFERROR((VLOOKUP($A92,'1415'!$F$10:$L$408,4,FALSE)/VLOOKUP($A92,'2015'!$F$10:$M$460,8,FALSE))*1000,#N/A)</f>
        <v>2.9923830250272032</v>
      </c>
      <c r="Y92" s="196">
        <f>IFERROR((VLOOKUP($A92,'1516'!$F$10:$L$408,4,FALSE)/VLOOKUP($A92,'2016'!$F$10:$M$460,8,FALSE))*1000,#N/A)</f>
        <v>3.789929615592853</v>
      </c>
      <c r="Z92" s="196">
        <f>IFERROR((VLOOKUP($A92,'1617'!$F$10:$L$408,4,FALSE)/VLOOKUP($A92,'2017'!$F$10:$M$460,8,FALSE))*1000,#N/A)</f>
        <v>9.9542641915523262</v>
      </c>
      <c r="AA92" s="196">
        <f>IFERROR((VLOOKUP($A92,'1718'!$F$10:$L$408,4,FALSE)/VLOOKUP($A92,'2018'!$F$10:$N$460,9,FALSE))*1000,#N/A)</f>
        <v>10.411105178857449</v>
      </c>
      <c r="AB92" s="196">
        <f>IFERROR((VLOOKUP($A92,'1819'!$F$10:$L$408,4,FALSE)/VLOOKUP($A92,'2018'!$F$10:$N$460,9,FALSE))*1000,#N/A)</f>
        <v>9.343299519487454</v>
      </c>
      <c r="AC92" s="196">
        <f>IFERROR((VLOOKUP($A92,'1920'!$F$10:$L$408,4,FALSE)/VLOOKUP($A92,'2019'!$F$10:$N$464,8,FALSE))*1000,#N/A)</f>
        <v>10.30791595083917</v>
      </c>
      <c r="AD92" s="196">
        <f>IFERROR((VLOOKUP($A92,'20 21'!$F$10:$M$408,4,FALSE)/VLOOKUP($A92,'2020'!$F$10:$N$469,8,FALSE))*1000,#N/A)</f>
        <v>15.088449531737774</v>
      </c>
      <c r="AE92" s="196">
        <f>IFERROR((VLOOKUP($A92,'21 22'!$F$10:$M$408,4,FALSE)/VLOOKUP($A92,'2021'!$F$10:$N$469,8,FALSE))*1000,#N/A)</f>
        <v>17.756047349459596</v>
      </c>
      <c r="AF92" s="196">
        <f>IFERROR((VLOOKUP($A92,'22 23'!$F$10:$M$408,4,FALSE)/VLOOKUP($A92,'2022'!$F$10:$N$469,8,FALSE))*1000,#N/A)</f>
        <v>11.39846500671243</v>
      </c>
      <c r="AG92" s="196">
        <f>IFERROR((VLOOKUP($A92,'23 24'!$F$7:$M$408,4,FALSE)/VLOOKUP($A92,'2023'!$C$7:$N$469,9,FALSE))*1000,#N/A)</f>
        <v>10.431154381084841</v>
      </c>
      <c r="AI92" s="196">
        <f>IFERROR((VLOOKUP($A92,'0910'!$F$10:$L$433,5,FALSE)/VLOOKUP($A92,'2010'!$C$5:$K$611,9,FALSE))*1000,#N/A)</f>
        <v>0.56449336720293541</v>
      </c>
      <c r="AJ92" s="196">
        <f>IFERROR((VLOOKUP($A92,'1011'!$F$10:$L$433,5,FALSE)/VLOOKUP($A92,'2011'!$C$5:$K$611,9,FALSE))*1000,#N/A)</f>
        <v>1.118881118881119</v>
      </c>
      <c r="AK92" s="196">
        <f>IFERROR((VLOOKUP($A92,'1112'!$F$10:$L$408,5,FALSE)/VLOOKUP($A92,'2012'!$F$10:$M$460,8,FALSE))*1000,#N/A)</f>
        <v>0.55370985603543743</v>
      </c>
      <c r="AL92" s="196">
        <f>IFERROR((VLOOKUP($A92,'1213'!$F$10:$L$408,5,FALSE)/VLOOKUP($A92,'2013'!$F$10:$M$460,8,FALSE))*1000,#N/A)</f>
        <v>0.54929964295523204</v>
      </c>
      <c r="AM92" s="196">
        <f>IFERROR((VLOOKUP($A92,'1314'!$F$10:$L$408,5,FALSE)/VLOOKUP($A92,'2014'!$F$10:$M$460,8,FALSE))*1000,#N/A)</f>
        <v>0.54644808743169404</v>
      </c>
      <c r="AN92" s="196">
        <f>IFERROR((VLOOKUP($A92,'1415'!$F$10:$L$408,5,FALSE)/VLOOKUP($A92,'2015'!$F$10:$M$460,8,FALSE))*1000,#N/A)</f>
        <v>0.27203482045701849</v>
      </c>
      <c r="AO92" s="196">
        <f>IFERROR((VLOOKUP($A92,'1516'!$F$10:$L$408,5,FALSE)/VLOOKUP($A92,'2016'!$F$10:$M$460,8,FALSE))*1000,#N/A)</f>
        <v>0</v>
      </c>
      <c r="AP92" s="196">
        <f>IFERROR((VLOOKUP($A92,'1617'!$F$10:$L$408,5,FALSE)/VLOOKUP($A92,'2017'!$F$10:$M$460,8,FALSE))*1000,#N/A)</f>
        <v>0.26903416733925206</v>
      </c>
      <c r="AQ92" s="196">
        <f>IFERROR((VLOOKUP($A92,'1718'!$F$10:$L$408,5,FALSE)/VLOOKUP($A92,'2018'!$F$10:$N$460,9,FALSE))*1000,#N/A)</f>
        <v>0</v>
      </c>
      <c r="AR92" s="196">
        <f>IFERROR((VLOOKUP($A92,'1819'!$F$10:$L$408,5,FALSE)/VLOOKUP($A92,'2018'!$F$10:$N$460,9,FALSE))*1000,#N/A)</f>
        <v>0.26695141484249862</v>
      </c>
      <c r="AS92" s="196">
        <f>IFERROR((VLOOKUP($A92,'1920'!$F$10:$L$408,5,FALSE)/VLOOKUP($A92,'2019'!$F$10:$N$464,8,FALSE))*1000,#N/A)</f>
        <v>0.79291661160301308</v>
      </c>
      <c r="AT92" s="196">
        <f>IFERROR((VLOOKUP($A92,'20 21'!$F$10:$L$408,5,FALSE)/VLOOKUP($A92,'2020'!$F$10:$N$469,8,FALSE))*1000,#N/A)</f>
        <v>2.0811654526534862</v>
      </c>
      <c r="AU92" s="196">
        <f>IFERROR((VLOOKUP($A92,'21 22'!$F$10:$L$408,5,FALSE)/VLOOKUP($A92,'2021'!$F$10:$N$469,8,FALSE))*1000,#N/A)</f>
        <v>3.6026762738033971</v>
      </c>
      <c r="AV92" s="196">
        <f>IFERROR((VLOOKUP($A92,'22 23'!$F$10:$L$408,5,FALSE)/VLOOKUP($A92,'2022'!$F$10:$N$469,8,FALSE))*1000,#N/A)</f>
        <v>3.7994883355708096</v>
      </c>
      <c r="AW92" s="196">
        <f>IFERROR((VLOOKUP($A92,'23 24'!$F$7:$M$408,5,FALSE)/VLOOKUP($A92,'2023'!$C$7:$N$469,9,FALSE))*1000,#N/A)</f>
        <v>2.2352473673753228</v>
      </c>
      <c r="AY92" s="196">
        <f>IFERROR((VLOOKUP($A92,'0910'!$F$10:$L$433,6,FALSE)/VLOOKUP($A92,'2010'!$C$5:$K$611,9,FALSE))*1000,#N/A)</f>
        <v>0</v>
      </c>
      <c r="AZ92" s="196">
        <f>IFERROR((VLOOKUP($A92,'1011'!$F$10:$L$433,6,FALSE)/VLOOKUP($A92,'2011'!$C$5:$K$611,9,FALSE))*1000,#N/A)</f>
        <v>0</v>
      </c>
      <c r="BA92" s="196">
        <f>IFERROR((VLOOKUP($A92,'1112'!$F$10:$L$408,6,FALSE)/VLOOKUP($A92,'2012'!$F$10:$M$460,8,FALSE))*1000,#N/A)</f>
        <v>0</v>
      </c>
      <c r="BB92" s="196">
        <f>IFERROR((VLOOKUP($A92,'1213'!$F$10:$L$408,6,FALSE)/VLOOKUP($A92,'2013'!$F$10:$M$460,8,FALSE))*1000,#N/A)</f>
        <v>0</v>
      </c>
      <c r="BC92" s="196">
        <f>IFERROR((VLOOKUP($A92,'1314'!$F$10:$L$408,6,FALSE)/VLOOKUP($A92,'2014'!$F$10:$M$460,8,FALSE))*1000,#N/A)</f>
        <v>0</v>
      </c>
      <c r="BD92" s="196">
        <f>IFERROR((VLOOKUP($A92,'1415'!$F$10:$L$408,6,FALSE)/VLOOKUP($A92,'2015'!$F$10:$M$460,8,FALSE))*1000,#N/A)</f>
        <v>0</v>
      </c>
      <c r="BE92" s="196">
        <f>IFERROR((VLOOKUP($A92,'1516'!$F$10:$L$408,6,FALSE)/VLOOKUP($A92,'2016'!$F$10:$M$460,8,FALSE))*1000,#N/A)</f>
        <v>0</v>
      </c>
      <c r="BF92" s="196">
        <f>IFERROR((VLOOKUP($A92,'1617'!$F$10:$L$408,6,FALSE)/VLOOKUP($A92,'2017'!$F$10:$M$460,8,FALSE))*1000,#N/A)</f>
        <v>0</v>
      </c>
      <c r="BG92" s="196">
        <f>IFERROR((VLOOKUP($A92,'1718'!$F$10:$L$408,6,FALSE)/VLOOKUP($A92,'2018'!$F$10:$N$460,9,FALSE))*1000,#N/A)</f>
        <v>0</v>
      </c>
      <c r="BH92" s="196">
        <f>IFERROR((VLOOKUP($A92,'1819'!$F$10:$L$408,6,FALSE)/VLOOKUP($A92,'2018'!$F$10:$N$460,9,FALSE))*1000,#N/A)</f>
        <v>0</v>
      </c>
      <c r="BI92" s="196">
        <f>IFERROR((VLOOKUP($A92,'1920'!$F$10:$L$408,6,FALSE)/VLOOKUP($A92,'2019'!$F$10:$N$464,8,FALSE))*1000,#N/A)</f>
        <v>0</v>
      </c>
      <c r="BJ92" s="196">
        <f>IFERROR((VLOOKUP($A92,'20 21'!$F$10:$L$408,6,FALSE)/VLOOKUP($A92,'2020'!$F$10:$N$469,8,FALSE))*1000,#N/A)</f>
        <v>0</v>
      </c>
      <c r="BK92" s="196">
        <f>IFERROR((VLOOKUP($A92,'21 22'!$F$10:$L$408,6,FALSE)/VLOOKUP($A92,'2021'!$F$10:$N$469,8,FALSE))*1000,#N/A)</f>
        <v>0</v>
      </c>
      <c r="BL92" s="196">
        <f>IFERROR((VLOOKUP($A92,'22 23'!$F$10:$L$408,6,FALSE)/VLOOKUP($A92,'2022'!$F$10:$N$469,8,FALSE))*1000,#N/A)</f>
        <v>0</v>
      </c>
      <c r="BM92" s="196">
        <f>IFERROR((VLOOKUP($A92,'23 24'!$F$7:$M$408,6,FALSE)/VLOOKUP($A92,'2023'!$C$7:$N$469,9,FALSE))*1000,#N/A)</f>
        <v>0</v>
      </c>
      <c r="BO92" s="196">
        <f>IFERROR((VLOOKUP($A92,'0910'!$F$10:$L$433,7,FALSE)/VLOOKUP($A92,'2010'!$C$5:$K$611,9,FALSE))*1000,#N/A)</f>
        <v>7.0561670900366922</v>
      </c>
      <c r="BP92" s="196">
        <f>IFERROR((VLOOKUP($A92,'1011'!$F$10:$L$433,7,FALSE)/VLOOKUP($A92,'2011'!$C$5:$K$611,9,FALSE))*1000,#N/A)</f>
        <v>10.34965034965035</v>
      </c>
      <c r="BQ92" s="196">
        <f>IFERROR((VLOOKUP($A92,'1112'!$F$10:$L$408,7,FALSE)/VLOOKUP($A92,'2012'!$F$10:$M$460,8,FALSE))*1000,#N/A)</f>
        <v>6.9213732004429671</v>
      </c>
      <c r="BR92" s="196">
        <f>IFERROR((VLOOKUP($A92,'1213'!$F$10:$L$408,7,FALSE)/VLOOKUP($A92,'2013'!$F$10:$M$460,8,FALSE))*1000,#N/A)</f>
        <v>4.9436967865970889</v>
      </c>
      <c r="BS92" s="196">
        <f>IFERROR((VLOOKUP($A92,'1314'!$F$10:$L$408,7,FALSE)/VLOOKUP($A92,'2014'!$F$10:$M$460,8,FALSE))*1000,#N/A)</f>
        <v>5.7377049180327866</v>
      </c>
      <c r="BT92" s="196">
        <f>IFERROR((VLOOKUP($A92,'1415'!$F$10:$L$408,7,FALSE)/VLOOKUP($A92,'2015'!$F$10:$M$460,8,FALSE))*1000,#N/A)</f>
        <v>3.2644178454842221</v>
      </c>
      <c r="BU92" s="196">
        <f>IFERROR((VLOOKUP($A92,'1516'!$F$10:$L$408,7,FALSE)/VLOOKUP($A92,'2016'!$F$10:$M$460,8,FALSE))*1000,#N/A)</f>
        <v>3.789929615592853</v>
      </c>
      <c r="BV92" s="196">
        <f>IFERROR((VLOOKUP($A92,'1617'!$F$10:$L$408,7,FALSE)/VLOOKUP($A92,'2017'!$F$10:$M$460,8,FALSE))*1000,#N/A)</f>
        <v>9.9542641915523262</v>
      </c>
      <c r="BW92" s="196">
        <f>IFERROR((VLOOKUP($A92,'1718'!$F$10:$L$408,7,FALSE)/VLOOKUP($A92,'2018'!$F$10:$N$460,9,FALSE))*1000,#N/A)</f>
        <v>10.411105178857449</v>
      </c>
      <c r="BX92" s="196">
        <f>IFERROR((VLOOKUP($A92,'1819'!$F$10:$L$408,7,FALSE)/VLOOKUP($A92,'2018'!$F$10:$N$460,9,FALSE))*1000,#N/A)</f>
        <v>9.6102509343299527</v>
      </c>
      <c r="BY92" s="196">
        <f>IFERROR((VLOOKUP($A92,'1920'!$F$10:$L$408,7,FALSE)/VLOOKUP($A92,'2019'!$F$10:$N$464,8,FALSE))*1000,#N/A)</f>
        <v>11.100832562442182</v>
      </c>
      <c r="BZ92" s="196">
        <f>IFERROR((VLOOKUP($A92,'20 21'!$F$10:$L$408,7,FALSE)/VLOOKUP($A92,'2020'!$F$10:$N$469,8,FALSE))*1000,#N/A)</f>
        <v>17.429760665972946</v>
      </c>
      <c r="CA92" s="196">
        <f>IFERROR((VLOOKUP($A92,'21 22'!$F$10:$L$408,7,FALSE)/VLOOKUP($A92,'2021'!$F$10:$N$469,8,FALSE))*1000,#N/A)</f>
        <v>21.101389603705613</v>
      </c>
      <c r="CB92" s="196">
        <f>IFERROR((VLOOKUP($A92,'22 23'!$F$10:$L$408,7,FALSE)/VLOOKUP($A92,'2022'!$F$10:$N$469,8,FALSE))*1000,#N/A)</f>
        <v>15.197953342283238</v>
      </c>
      <c r="CC92" s="196">
        <f>IFERROR((VLOOKUP($A92,'23 24'!$F$7:$M$408,7,FALSE)/VLOOKUP($A92,'2023'!$C$7:$N$469,9,FALSE))*1000,#N/A)</f>
        <v>12.666401748460162</v>
      </c>
      <c r="CE92" s="198">
        <f>IFERROR((VLOOKUP($A92,'0910'!$F$10:$S$433,9,FALSE)/VLOOKUP($A92,'2010'!$C$5:$K$611,9,FALSE))*1000,#N/A)</f>
        <v>8.1851538244425637</v>
      </c>
      <c r="CF92" s="198">
        <f>IFERROR((VLOOKUP($A92,'1011'!$F$10:$S$433,10,FALSE)/VLOOKUP($A92,'2011'!$C$5:$K$611,9,FALSE))*1000,#N/A)</f>
        <v>6.9930069930069934</v>
      </c>
      <c r="CG92" s="198">
        <f>IFERROR((VLOOKUP($A92,'1112'!$F$10:$S$408,9,FALSE)/VLOOKUP($A92,'2012'!$F$10:$M$460,8,FALSE))*1000,#N/A)</f>
        <v>7.4750830564784057</v>
      </c>
      <c r="CH92" s="198">
        <f>IFERROR((VLOOKUP($A92,'1213'!$F$10:$S$408,9,FALSE)/VLOOKUP($A92,'2013'!$F$10:$M$460,8,FALSE))*1000,#N/A)</f>
        <v>6.5915957154627849</v>
      </c>
      <c r="CI92" s="198">
        <f>IFERROR((VLOOKUP($A92,'1314'!$F$10:$S$408,9,FALSE)/VLOOKUP($A92,'2014'!$F$10:$M$460,8,FALSE))*1000,#N/A)</f>
        <v>5.1912568306010929</v>
      </c>
      <c r="CJ92" s="198">
        <f>IFERROR((VLOOKUP($A92,'1415'!$F$10:$S$408,9,FALSE)/VLOOKUP($A92,'2015'!$F$10:$M$460,8,FALSE))*1000,#N/A)</f>
        <v>4.3525571273122958</v>
      </c>
      <c r="CK92" s="198">
        <f>IFERROR((VLOOKUP($A92,'1516'!$F$10:$S$408,9,FALSE)/VLOOKUP($A92,'2016'!$F$10:$M$460,8,FALSE))*1000,#N/A)</f>
        <v>3.5192203573362209</v>
      </c>
      <c r="CL92" s="198">
        <f>IFERROR((VLOOKUP($A92,'1617'!$F$10:$S$408,9,FALSE)/VLOOKUP($A92,'2017'!$F$10:$M$460,8,FALSE))*1000,#N/A)</f>
        <v>3.766478342749529</v>
      </c>
      <c r="CM92" s="198">
        <f>IFERROR((VLOOKUP($A92,'1718'!$F$10:$S$408,9,FALSE)/VLOOKUP($A92,'2018'!$F$10:$N$460,9,FALSE))*1000,#N/A)</f>
        <v>6.9407367859049653</v>
      </c>
      <c r="CN92" s="198">
        <f>IFERROR((VLOOKUP($A92,'1819'!$F$10:$S$408,9,FALSE)/VLOOKUP($A92,'2018'!$F$10:$N$460,9,FALSE))*1000,#N/A)</f>
        <v>11.745862253069941</v>
      </c>
      <c r="CO92" s="198">
        <f>IFERROR((VLOOKUP($A92,'1920'!$F$10:$S$408,9,FALSE)/VLOOKUP($A92,'2019'!$F$10:$N$464,8,FALSE))*1000,#N/A)</f>
        <v>8.1934716532311356</v>
      </c>
      <c r="CP92" s="198">
        <f>IFERROR((VLOOKUP($A92,'20 21'!$F$10:$S$408,9,FALSE)/VLOOKUP($A92,'2020'!$F$10:$N$469,8,FALSE))*1000,#N/A)</f>
        <v>9.1050988553590013</v>
      </c>
      <c r="CQ92" s="198">
        <f>IFERROR((VLOOKUP($A92,'21 22'!$F$10:$S$408,9,FALSE)/VLOOKUP($A92,'2021'!$F$10:$N$469,8,FALSE))*1000,#N/A)</f>
        <v>14.410705095213588</v>
      </c>
      <c r="CR92" s="198">
        <f>IFERROR((VLOOKUP($A92,'22 23'!$F$10:$S$408,9,FALSE)/VLOOKUP($A92,'2022'!$F$10:$N$469,8,FALSE))*1000,#N/A)</f>
        <v>16.464449454140176</v>
      </c>
      <c r="CS92" s="196">
        <f>IFERROR((VLOOKUP($A92,'23 24'!$F$7:$S$408,9,FALSE)/VLOOKUP($A92,'2023'!$C$7:$N$469,9,FALSE))*1000,#N/A)</f>
        <v>12.666401748460162</v>
      </c>
      <c r="CU92" s="198">
        <f>IFERROR((VLOOKUP($A92,'0910'!$F$10:$S$433,10,FALSE)/VLOOKUP($A92,'2010'!$C$5:$K$611,9,FALSE))*1000,#N/A)</f>
        <v>0.28224668360146771</v>
      </c>
      <c r="CV92" s="198">
        <f>IFERROR((VLOOKUP($A92,'1011'!$F$10:$S$433,11,FALSE)/VLOOKUP($A92,'2011'!$C$5:$K$611,9,FALSE))*1000,#N/A)</f>
        <v>1.3986013986013985</v>
      </c>
      <c r="CW92" s="198">
        <f>IFERROR((VLOOKUP($A92,'1112'!$F$10:$S$408,10,FALSE)/VLOOKUP($A92,'2012'!$F$10:$M$460,8,FALSE))*1000,#N/A)</f>
        <v>0.27685492801771872</v>
      </c>
      <c r="CX92" s="198">
        <f>IFERROR((VLOOKUP($A92,'1213'!$F$10:$S$408,10,FALSE)/VLOOKUP($A92,'2013'!$F$10:$M$460,8,FALSE))*1000,#N/A)</f>
        <v>0.27464982147761602</v>
      </c>
      <c r="CY92" s="198">
        <f>IFERROR((VLOOKUP($A92,'1314'!$F$10:$S$408,10,FALSE)/VLOOKUP($A92,'2014'!$F$10:$M$460,8,FALSE))*1000,#N/A)</f>
        <v>0.27322404371584702</v>
      </c>
      <c r="CZ92" s="198">
        <f>IFERROR((VLOOKUP($A92,'1415'!$F$10:$S$408,10,FALSE)/VLOOKUP($A92,'2015'!$F$10:$M$460,8,FALSE))*1000,#N/A)</f>
        <v>0</v>
      </c>
      <c r="DA92" s="198">
        <f>IFERROR((VLOOKUP($A92,'1516'!$F$10:$S$408,10,FALSE)/VLOOKUP($A92,'2016'!$F$10:$M$460,8,FALSE))*1000,#N/A)</f>
        <v>0</v>
      </c>
      <c r="DB92" s="198">
        <f>IFERROR((VLOOKUP($A92,'1617'!$F$10:$S$408,10,FALSE)/VLOOKUP($A92,'2017'!$F$10:$M$460,8,FALSE))*1000,#N/A)</f>
        <v>0</v>
      </c>
      <c r="DC92" s="198">
        <f>IFERROR((VLOOKUP($A92,'1718'!$F$10:$S$408,10,FALSE)/VLOOKUP($A92,'2018'!$F$10:$N$460,9,FALSE))*1000,#N/A)</f>
        <v>1.0678056593699945</v>
      </c>
      <c r="DD92" s="198">
        <f>IFERROR((VLOOKUP($A92,'1819'!$F$10:$S$408,10,FALSE)/VLOOKUP($A92,'2018'!$F$10:$N$460,9,FALSE))*1000,#N/A)</f>
        <v>0</v>
      </c>
      <c r="DE92" s="198">
        <f>IFERROR((VLOOKUP($A92,'1920'!$F$10:$S$408,10,FALSE)/VLOOKUP($A92,'2019'!$F$10:$N$464,8,FALSE))*1000,#N/A)</f>
        <v>0.79291661160301308</v>
      </c>
      <c r="DF92" s="198">
        <f>IFERROR((VLOOKUP($A92,'20 21'!$F$10:$S$408,10,FALSE)/VLOOKUP($A92,'2020'!$F$10:$N$469,8,FALSE))*1000,#N/A)</f>
        <v>2.0811654526534862</v>
      </c>
      <c r="DG92" s="198">
        <f>IFERROR((VLOOKUP($A92,'21 22'!$F$10:$S$408,10,FALSE)/VLOOKUP($A92,'2021'!$F$10:$N$469,8,FALSE))*1000,#N/A)</f>
        <v>2.5733401955738548</v>
      </c>
      <c r="DH92" s="198">
        <f>IFERROR((VLOOKUP($A92,'22 23'!$F$10:$S$408,10,FALSE)/VLOOKUP($A92,'2022'!$F$10:$N$469,8,FALSE))*1000,#N/A)</f>
        <v>3.5461891131994223</v>
      </c>
      <c r="DI92" s="196">
        <f>IFERROR((VLOOKUP($A92,'23 24'!$F$7:$S$408,10,FALSE)/VLOOKUP($A92,'2023'!$C$7:$N$469,9,FALSE))*1000,#N/A)</f>
        <v>2.9803298231670974</v>
      </c>
      <c r="DK92" s="198">
        <f>IFERROR((VLOOKUP($A92,'0910'!$F$10:$S$433,11,FALSE)/VLOOKUP($A92,'2010'!$C$5:$K$611,9,FALSE))*1000,#N/A)</f>
        <v>0</v>
      </c>
      <c r="DL92" s="198">
        <f>IFERROR((VLOOKUP($A92,'1011'!$F$10:$S$433,12,FALSE)/VLOOKUP($A92,'2011'!$C$5:$K$611,9,FALSE))*1000,#N/A)</f>
        <v>0</v>
      </c>
      <c r="DM92" s="198">
        <f>IFERROR((VLOOKUP($A92,'1112'!$F$10:$S$408,11,FALSE)/VLOOKUP($A92,'2012'!$F$10:$M$460,8,FALSE))*1000,#N/A)</f>
        <v>0</v>
      </c>
      <c r="DN92" s="198">
        <f>IFERROR((VLOOKUP($A92,'1213'!$F$10:$S$408,11,FALSE)/VLOOKUP($A92,'2013'!$F$10:$M$460,8,FALSE))*1000,#N/A)</f>
        <v>0</v>
      </c>
      <c r="DO92" s="198">
        <f>IFERROR((VLOOKUP($A92,'1314'!$F$10:$S$408,11,FALSE)/VLOOKUP($A92,'2014'!$F$10:$M$460,8,FALSE))*1000,#N/A)</f>
        <v>0</v>
      </c>
      <c r="DP92" s="198">
        <f>IFERROR((VLOOKUP($A92,'1415'!$F$10:$S$408,11,FALSE)/VLOOKUP($A92,'2015'!$F$10:$M$460,8,FALSE))*1000,#N/A)</f>
        <v>0</v>
      </c>
      <c r="DQ92" s="198">
        <f>IFERROR((VLOOKUP($A92,'1516'!$F$10:$S$408,11,FALSE)/VLOOKUP($A92,'2016'!$F$10:$M$460,8,FALSE))*1000,#N/A)</f>
        <v>0</v>
      </c>
      <c r="DR92" s="198">
        <f>IFERROR((VLOOKUP($A92,'1617'!$F$10:$S$408,11,FALSE)/VLOOKUP($A92,'2017'!$F$10:$M$460,8,FALSE))*1000,#N/A)</f>
        <v>0</v>
      </c>
      <c r="DS92" s="198">
        <f>IFERROR((VLOOKUP($A92,'1718'!$F$10:$S$408,11,FALSE)/VLOOKUP($A92,'2018'!$F$10:$N$460,9,FALSE))*1000,#N/A)</f>
        <v>0</v>
      </c>
      <c r="DT92" s="198">
        <f>IFERROR((VLOOKUP($A92,'1819'!$F$10:$S$408,11,FALSE)/VLOOKUP($A92,'2018'!$F$10:$N$460,9,FALSE))*1000,#N/A)</f>
        <v>0</v>
      </c>
      <c r="DU92" s="198">
        <f>IFERROR((VLOOKUP($A92,'1920'!$F$10:$S$408,11,FALSE)/VLOOKUP($A92,'2019'!$F$10:$N$464,8,FALSE))*1000,#N/A)</f>
        <v>0</v>
      </c>
      <c r="DV92" s="198">
        <f>IFERROR((VLOOKUP($A92,'20 21'!$F$10:$S$408,11,FALSE)/VLOOKUP($A92,'2020'!$F$10:$N$469,8,FALSE))*1000,#N/A)</f>
        <v>0</v>
      </c>
      <c r="DW92" s="198">
        <f>IFERROR((VLOOKUP($A92,'21 22'!$F$10:$S$408,11,FALSE)/VLOOKUP($A92,'2021'!$F$10:$N$469,8,FALSE))*1000,#N/A)</f>
        <v>0</v>
      </c>
      <c r="DX92" s="198">
        <f>IFERROR((VLOOKUP($A92,'22 23'!$F$10:$S$408,11,FALSE)/VLOOKUP($A92,'2022'!$F$10:$N$469,8,FALSE))*1000,#N/A)</f>
        <v>0</v>
      </c>
      <c r="DY92" s="196">
        <f>IFERROR((VLOOKUP($A92,'23 24'!$F$7:$S$408,11,FALSE)/VLOOKUP($A92,'2023'!$C$7:$N$469,9,FALSE))*1000,#N/A)</f>
        <v>0</v>
      </c>
      <c r="EA92" s="198">
        <f>IFERROR((VLOOKUP($A92,'0910'!$F$10:$S$433,12,FALSE)/VLOOKUP($A92,'2010'!$C$5:$K$611,9,FALSE))*1000,#N/A)</f>
        <v>8.7496471916454972</v>
      </c>
      <c r="EB92" s="198">
        <f>IFERROR((VLOOKUP($A92,'1011'!$F$10:$S$433,13,FALSE)/VLOOKUP($A92,'2011'!$C$5:$K$611,9,FALSE))*1000,#N/A)</f>
        <v>8.3916083916083917</v>
      </c>
      <c r="EC92" s="198">
        <f>IFERROR((VLOOKUP($A92,'1112'!$F$10:$S$408,12,FALSE)/VLOOKUP($A92,'2012'!$F$10:$M$460,8,FALSE))*1000,#N/A)</f>
        <v>7.7519379844961236</v>
      </c>
      <c r="ED92" s="198">
        <f>IFERROR((VLOOKUP($A92,'1213'!$F$10:$S$408,12,FALSE)/VLOOKUP($A92,'2013'!$F$10:$M$460,8,FALSE))*1000,#N/A)</f>
        <v>6.8662455369404007</v>
      </c>
      <c r="EE92" s="198">
        <f>IFERROR((VLOOKUP($A92,'1314'!$F$10:$S$408,12,FALSE)/VLOOKUP($A92,'2014'!$F$10:$M$460,8,FALSE))*1000,#N/A)</f>
        <v>5.1912568306010929</v>
      </c>
      <c r="EF92" s="198">
        <f>IFERROR((VLOOKUP($A92,'1415'!$F$10:$S$408,12,FALSE)/VLOOKUP($A92,'2015'!$F$10:$M$460,8,FALSE))*1000,#N/A)</f>
        <v>4.3525571273122958</v>
      </c>
      <c r="EG92" s="198">
        <f>IFERROR((VLOOKUP($A92,'1516'!$F$10:$S$408,12,FALSE)/VLOOKUP($A92,'2016'!$F$10:$M$460,8,FALSE))*1000,#N/A)</f>
        <v>3.5192203573362209</v>
      </c>
      <c r="EH92" s="198">
        <f>IFERROR((VLOOKUP($A92,'1617'!$F$10:$S$408,12,FALSE)/VLOOKUP($A92,'2017'!$F$10:$M$460,8,FALSE))*1000,#N/A)</f>
        <v>3.766478342749529</v>
      </c>
      <c r="EI92" s="198">
        <f>IFERROR((VLOOKUP($A92,'1718'!$F$10:$S$408,12,FALSE)/VLOOKUP($A92,'2018'!$F$10:$N$460,9,FALSE))*1000,#N/A)</f>
        <v>7.7415910304324616</v>
      </c>
      <c r="EJ92" s="198">
        <f>IFERROR((VLOOKUP($A92,'1819'!$F$10:$S$408,12,FALSE)/VLOOKUP($A92,'2018'!$F$10:$N$460,9,FALSE))*1000,#N/A)</f>
        <v>11.745862253069941</v>
      </c>
      <c r="EK92" s="198">
        <f>IFERROR((VLOOKUP($A92,'1920'!$F$10:$S$408,12,FALSE)/VLOOKUP($A92,'2019'!$F$10:$N$464,8,FALSE))*1000,#N/A)</f>
        <v>8.9863882648341491</v>
      </c>
      <c r="EL92" s="198">
        <f>IFERROR((VLOOKUP($A92,'20 21'!$F$10:$S$408,12,FALSE)/VLOOKUP($A92,'2020'!$F$10:$N$469,8,FALSE))*1000,#N/A)</f>
        <v>11.186264308012486</v>
      </c>
      <c r="EM92" s="198">
        <f>IFERROR((VLOOKUP($A92,'21 22'!$F$10:$S$408,12,FALSE)/VLOOKUP($A92,'2021'!$F$10:$N$469,8,FALSE))*1000,#N/A)</f>
        <v>16.984045290787442</v>
      </c>
      <c r="EN92" s="198">
        <f>IFERROR((VLOOKUP($A92,'22 23'!$F$10:$S$408,12,FALSE)/VLOOKUP($A92,'2022'!$F$10:$N$469,8,FALSE))*1000,#N/A)</f>
        <v>20.010638567339601</v>
      </c>
      <c r="EO92" s="196">
        <f>IFERROR((VLOOKUP($A92,'23 24'!$F$7:$S$408,12,FALSE)/VLOOKUP($A92,'2023'!$C$7:$N$469,9,FALSE))*1000,#N/A)</f>
        <v>15.64673157162726</v>
      </c>
    </row>
    <row r="93" spans="1:145" x14ac:dyDescent="0.3">
      <c r="A93" t="s">
        <v>579</v>
      </c>
      <c r="B93" t="s">
        <v>1742</v>
      </c>
      <c r="C93" t="str">
        <f>IF(VLOOKUP($A93,'0910'!$F$10:$L$433,1,FALSE)=VLOOKUP($A93,'2010'!$C$5:$K$611,1,FALSE),VLOOKUP($A93,'0910'!$F$10:$L$433,1,FALSE),FALSE)</f>
        <v>East Devon</v>
      </c>
      <c r="D93" t="str">
        <f>IF(VLOOKUP($A93,'1011'!$F$10:$L$433,1,FALSE)=VLOOKUP($A93,'2011'!$C$5:$K$611,1,FALSE),VLOOKUP($A93,'1011'!$F$10:$L$433,1,FALSE),FALSE)</f>
        <v>East Devon</v>
      </c>
      <c r="E93" t="str">
        <f>IF(VLOOKUP(A93,'1112'!$F$10:$L$408,1,FALSE)=VLOOKUP(A93,'2012'!$F$10:$M$460,1,FALSE),VLOOKUP(A93,'1112'!$F$10:$L$408,1,FALSE),FALSE)</f>
        <v>East Devon</v>
      </c>
      <c r="F93" t="str">
        <f>IF(VLOOKUP($A93,'1213'!$F$10:$L$408,1,FALSE)=VLOOKUP($A93,'2013'!$F$10:$M$460,1,FALSE),VLOOKUP($A93,'1213'!$F$10:$L$408,1,FALSE),FALSE)</f>
        <v>East Devon</v>
      </c>
      <c r="G93" t="str">
        <f>IF(VLOOKUP($A93,'1314'!$F$10:$L$408,1,FALSE)=VLOOKUP($A93,'2014'!$F$10:$M$460,1,FALSE),VLOOKUP($A93,'1314'!$F$10:$L$408,1,FALSE),FALSE)</f>
        <v>East Devon</v>
      </c>
      <c r="H93" t="str">
        <f>IF(VLOOKUP($A93,'1415'!$F$10:$L$408,1,FALSE)=VLOOKUP($A93,'2015'!$F$10:$M$460,1,FALSE),VLOOKUP($A93,'1415'!$F$10:$L$408,1,FALSE),FALSE)</f>
        <v>East Devon</v>
      </c>
      <c r="I93" t="str">
        <f>IF(VLOOKUP($A93,'1516'!$F$10:$L$408,1,FALSE)=VLOOKUP($A93,'2015'!$F$10:$M$460,1,FALSE),VLOOKUP($A93,'1516'!$F$10:$L$408,1,FALSE),FALSE)</f>
        <v>East Devon</v>
      </c>
      <c r="J93" t="str">
        <f>IF(VLOOKUP($A93,'1617'!$F$10:$L$408,1,FALSE)=VLOOKUP($A93,'2016'!$F$10:$M$460,1,FALSE),VLOOKUP($A93,'1617'!$F$10:$L$408,1,FALSE),FALSE)</f>
        <v>East Devon</v>
      </c>
      <c r="K93" t="str">
        <f>IF(VLOOKUP($A93,'1718'!$F$10:$M$408,1,FALSE)=VLOOKUP($A93,'2017'!$F$10:$M$460,1,FALSE),VLOOKUP($A93,'1718'!$F$10:$M$408,1,FALSE),FALSE)</f>
        <v>East Devon</v>
      </c>
      <c r="L93" t="str">
        <f>IF(VLOOKUP($A93,'1819'!$F$10:$M$408,1,FALSE)=VLOOKUP($A93,'2018'!$F$10:$M$460,1,FALSE),VLOOKUP($A93,'1819'!$F$10:$M$408,1,FALSE),FALSE)</f>
        <v>East Devon</v>
      </c>
      <c r="M93" t="str">
        <f>IF(VLOOKUP($A93,'1920'!$F$10:$M$408,1,FALSE)=VLOOKUP($A93,'2019'!$F$10:$M$464,1,FALSE),VLOOKUP($A93,'1920'!$F$10:$M$408,1,FALSE),FALSE)</f>
        <v>East Devon</v>
      </c>
      <c r="N93" t="str">
        <f>IF(VLOOKUP($A93,'20 21'!$F$10:$N$408,1,FALSE)=VLOOKUP($A93,'2020'!$F$10:$O$468,1,FALSE),VLOOKUP($A93,'20 21'!$F$10:$N$408,1,FALSE),FALSE)</f>
        <v>East Devon</v>
      </c>
      <c r="O93" t="str">
        <f>IF(VLOOKUP($A93,'21 22'!$F$10:$N$408,1,FALSE)=VLOOKUP($A93,'2021'!$F$10:$O$471,1,FALSE),VLOOKUP($A93,'21 22'!$F$10:$N$408,1,FALSE),FALSE)</f>
        <v>East Devon</v>
      </c>
      <c r="P93" t="str">
        <f>IF(VLOOKUP($A93,'22 23'!$F$10:$N$408,1,FALSE)=VLOOKUP($A93,'2022'!$F$10:$O$468,1,FALSE),VLOOKUP($A93,'22 23'!$F$10:$N$408,1,FALSE),FALSE)</f>
        <v>East Devon</v>
      </c>
      <c r="Q93" t="str">
        <f>IF(VLOOKUP($A93,'23 24'!$F$7:$N$408,1,FALSE)=VLOOKUP($A93,'2023'!$C$7:$O$468,1,FALSE),VLOOKUP($A93,'23 24'!$F$7:$N$408,1,FALSE),FALSE)</f>
        <v>East Devon</v>
      </c>
      <c r="S93" s="196">
        <f>IFERROR((VLOOKUP($A93,'0910'!$F$10:$L$433,4,FALSE)/VLOOKUP($A93,'2010'!$C$5:$K$611,9,FALSE))*1000,#N/A)</f>
        <v>3.6209068010075569</v>
      </c>
      <c r="T93" s="196">
        <f>IFERROR((VLOOKUP($A93,'1011'!$F$10:$L$433,4,FALSE)/VLOOKUP($A93,'2011'!$C$5:$K$611,9,FALSE))*1000,#N/A)</f>
        <v>3.7570444583594238</v>
      </c>
      <c r="U93" s="196">
        <f>IFERROR((VLOOKUP($A93,'1112'!$F$10:$L$408,4,FALSE)/VLOOKUP($A93,'2012'!$F$10:$M$460,8,FALSE))*1000,#N/A)</f>
        <v>4.3606914810777138</v>
      </c>
      <c r="V93" s="196">
        <f>IFERROR((VLOOKUP($A93,'1213'!$F$10:$L$408,4,FALSE)/VLOOKUP($A93,'2013'!$F$10:$M$460,8,FALSE))*1000,#N/A)</f>
        <v>8.9672232529375382</v>
      </c>
      <c r="W93" s="196">
        <f>IFERROR((VLOOKUP($A93,'1314'!$F$10:$L$408,4,FALSE)/VLOOKUP($A93,'2014'!$F$10:$M$460,8,FALSE))*1000,#N/A)</f>
        <v>10.987334045475354</v>
      </c>
      <c r="X93" s="196">
        <f>IFERROR((VLOOKUP($A93,'1415'!$F$10:$L$408,4,FALSE)/VLOOKUP($A93,'2015'!$F$10:$M$460,8,FALSE))*1000,#N/A)</f>
        <v>10.207145001501051</v>
      </c>
      <c r="Y93" s="196">
        <f>IFERROR((VLOOKUP($A93,'1516'!$F$10:$L$408,4,FALSE)/VLOOKUP($A93,'2016'!$F$10:$M$460,8,FALSE))*1000,#N/A)</f>
        <v>10.199556541019957</v>
      </c>
      <c r="Z93" s="196">
        <f>IFERROR((VLOOKUP($A93,'1617'!$F$10:$L$408,4,FALSE)/VLOOKUP($A93,'2017'!$F$10:$M$460,8,FALSE))*1000,#N/A)</f>
        <v>9.5070937545707181</v>
      </c>
      <c r="AA93" s="196">
        <f>IFERROR((VLOOKUP($A93,'1718'!$F$10:$L$408,4,FALSE)/VLOOKUP($A93,'2018'!$F$10:$N$460,9,FALSE))*1000,#N/A)</f>
        <v>9.6750902527075819</v>
      </c>
      <c r="AB93" s="196">
        <f>IFERROR((VLOOKUP($A93,'1819'!$F$10:$L$408,4,FALSE)/VLOOKUP($A93,'2018'!$F$10:$N$460,9,FALSE))*1000,#N/A)</f>
        <v>12.851985559566787</v>
      </c>
      <c r="AC93" s="196">
        <f>IFERROR((VLOOKUP($A93,'1920'!$F$10:$L$408,4,FALSE)/VLOOKUP($A93,'2019'!$F$10:$N$464,8,FALSE))*1000,#N/A)</f>
        <v>8.2650516565728545</v>
      </c>
      <c r="AD93" s="196">
        <f>IFERROR((VLOOKUP($A93,'20 21'!$F$10:$M$408,4,FALSE)/VLOOKUP($A93,'2020'!$F$10:$N$469,8,FALSE))*1000,#N/A)</f>
        <v>10.200502759026396</v>
      </c>
      <c r="AE93" s="196">
        <f>IFERROR((VLOOKUP($A93,'21 22'!$F$10:$M$408,4,FALSE)/VLOOKUP($A93,'2021'!$F$10:$N$469,8,FALSE))*1000,#N/A)</f>
        <v>9.3826751662665231</v>
      </c>
      <c r="AF93" s="196">
        <f>IFERROR((VLOOKUP($A93,'22 23'!$F$10:$M$408,4,FALSE)/VLOOKUP($A93,'2022'!$F$10:$N$469,8,FALSE))*1000,#N/A)</f>
        <v>9.9291358931461762</v>
      </c>
      <c r="AG93" s="196">
        <f>IFERROR((VLOOKUP($A93,'23 24'!$F$7:$M$408,4,FALSE)/VLOOKUP($A93,'2023'!$C$7:$N$469,9,FALSE))*1000,#N/A)</f>
        <v>6.0417282027872501</v>
      </c>
      <c r="AI93" s="196">
        <f>IFERROR((VLOOKUP($A93,'0910'!$F$10:$L$433,5,FALSE)/VLOOKUP($A93,'2010'!$C$5:$K$611,9,FALSE))*1000,#N/A)</f>
        <v>0.47229219143576823</v>
      </c>
      <c r="AJ93" s="196">
        <f>IFERROR((VLOOKUP($A93,'1011'!$F$10:$L$433,5,FALSE)/VLOOKUP($A93,'2011'!$C$5:$K$611,9,FALSE))*1000,#N/A)</f>
        <v>1.4088916718847839</v>
      </c>
      <c r="AK93" s="196">
        <f>IFERROR((VLOOKUP($A93,'1112'!$F$10:$L$408,5,FALSE)/VLOOKUP($A93,'2012'!$F$10:$M$460,8,FALSE))*1000,#N/A)</f>
        <v>1.2459118517364896</v>
      </c>
      <c r="AL93" s="196">
        <f>IFERROR((VLOOKUP($A93,'1213'!$F$10:$L$408,5,FALSE)/VLOOKUP($A93,'2013'!$F$10:$M$460,8,FALSE))*1000,#N/A)</f>
        <v>2.4737167594310452</v>
      </c>
      <c r="AM93" s="196">
        <f>IFERROR((VLOOKUP($A93,'1314'!$F$10:$L$408,5,FALSE)/VLOOKUP($A93,'2014'!$F$10:$M$460,8,FALSE))*1000,#N/A)</f>
        <v>4.5780558522813974</v>
      </c>
      <c r="AN93" s="196">
        <f>IFERROR((VLOOKUP($A93,'1415'!$F$10:$L$408,5,FALSE)/VLOOKUP($A93,'2015'!$F$10:$M$460,8,FALSE))*1000,#N/A)</f>
        <v>3.6025217652356649</v>
      </c>
      <c r="AO93" s="196">
        <f>IFERROR((VLOOKUP($A93,'1516'!$F$10:$L$408,5,FALSE)/VLOOKUP($A93,'2016'!$F$10:$M$460,8,FALSE))*1000,#N/A)</f>
        <v>2.2172949002217295</v>
      </c>
      <c r="AP93" s="196">
        <f>IFERROR((VLOOKUP($A93,'1617'!$F$10:$L$408,5,FALSE)/VLOOKUP($A93,'2017'!$F$10:$M$460,8,FALSE))*1000,#N/A)</f>
        <v>2.340207693432792</v>
      </c>
      <c r="AQ93" s="196">
        <f>IFERROR((VLOOKUP($A93,'1718'!$F$10:$L$408,5,FALSE)/VLOOKUP($A93,'2018'!$F$10:$N$460,9,FALSE))*1000,#N/A)</f>
        <v>2.743682310469314</v>
      </c>
      <c r="AR93" s="196">
        <f>IFERROR((VLOOKUP($A93,'1819'!$F$10:$L$408,5,FALSE)/VLOOKUP($A93,'2018'!$F$10:$N$460,9,FALSE))*1000,#N/A)</f>
        <v>5.0541516245487363</v>
      </c>
      <c r="AS93" s="196">
        <f>IFERROR((VLOOKUP($A93,'1920'!$F$10:$L$408,5,FALSE)/VLOOKUP($A93,'2019'!$F$10:$N$464,8,FALSE))*1000,#N/A)</f>
        <v>3.5625222657641609</v>
      </c>
      <c r="AT93" s="196">
        <f>IFERROR((VLOOKUP($A93,'20 21'!$F$10:$L$408,5,FALSE)/VLOOKUP($A93,'2020'!$F$10:$N$469,8,FALSE))*1000,#N/A)</f>
        <v>3.0741241191586401</v>
      </c>
      <c r="AU93" s="196">
        <f>IFERROR((VLOOKUP($A93,'21 22'!$F$10:$L$408,5,FALSE)/VLOOKUP($A93,'2021'!$F$10:$N$469,8,FALSE))*1000,#N/A)</f>
        <v>1.3798051715097828</v>
      </c>
      <c r="AV93" s="196">
        <f>IFERROR((VLOOKUP($A93,'22 23'!$F$10:$L$408,5,FALSE)/VLOOKUP($A93,'2022'!$F$10:$N$469,8,FALSE))*1000,#N/A)</f>
        <v>1.360155601800846</v>
      </c>
      <c r="AW93" s="196">
        <f>IFERROR((VLOOKUP($A93,'23 24'!$F$7:$M$408,5,FALSE)/VLOOKUP($A93,'2023'!$C$7:$N$469,9,FALSE))*1000,#N/A)</f>
        <v>1.7453881474718724</v>
      </c>
      <c r="AY93" s="196">
        <f>IFERROR((VLOOKUP($A93,'0910'!$F$10:$L$433,6,FALSE)/VLOOKUP($A93,'2010'!$C$5:$K$611,9,FALSE))*1000,#N/A)</f>
        <v>0</v>
      </c>
      <c r="AZ93" s="196">
        <f>IFERROR((VLOOKUP($A93,'1011'!$F$10:$L$433,6,FALSE)/VLOOKUP($A93,'2011'!$C$5:$K$611,9,FALSE))*1000,#N/A)</f>
        <v>0.31308703819661865</v>
      </c>
      <c r="BA93" s="196">
        <f>IFERROR((VLOOKUP($A93,'1112'!$F$10:$L$408,6,FALSE)/VLOOKUP($A93,'2012'!$F$10:$M$460,8,FALSE))*1000,#N/A)</f>
        <v>0</v>
      </c>
      <c r="BB93" s="196">
        <f>IFERROR((VLOOKUP($A93,'1213'!$F$10:$L$408,6,FALSE)/VLOOKUP($A93,'2013'!$F$10:$M$460,8,FALSE))*1000,#N/A)</f>
        <v>0</v>
      </c>
      <c r="BC93" s="196">
        <f>IFERROR((VLOOKUP($A93,'1314'!$F$10:$L$408,6,FALSE)/VLOOKUP($A93,'2014'!$F$10:$M$460,8,FALSE))*1000,#N/A)</f>
        <v>0</v>
      </c>
      <c r="BD93" s="196">
        <f>IFERROR((VLOOKUP($A93,'1415'!$F$10:$L$408,6,FALSE)/VLOOKUP($A93,'2015'!$F$10:$M$460,8,FALSE))*1000,#N/A)</f>
        <v>0</v>
      </c>
      <c r="BE93" s="196">
        <f>IFERROR((VLOOKUP($A93,'1516'!$F$10:$L$408,6,FALSE)/VLOOKUP($A93,'2016'!$F$10:$M$460,8,FALSE))*1000,#N/A)</f>
        <v>0</v>
      </c>
      <c r="BF93" s="196">
        <f>IFERROR((VLOOKUP($A93,'1617'!$F$10:$L$408,6,FALSE)/VLOOKUP($A93,'2017'!$F$10:$M$460,8,FALSE))*1000,#N/A)</f>
        <v>0</v>
      </c>
      <c r="BG93" s="196">
        <f>IFERROR((VLOOKUP($A93,'1718'!$F$10:$L$408,6,FALSE)/VLOOKUP($A93,'2018'!$F$10:$N$460,9,FALSE))*1000,#N/A)</f>
        <v>0</v>
      </c>
      <c r="BH93" s="196">
        <f>IFERROR((VLOOKUP($A93,'1819'!$F$10:$L$408,6,FALSE)/VLOOKUP($A93,'2018'!$F$10:$N$460,9,FALSE))*1000,#N/A)</f>
        <v>0</v>
      </c>
      <c r="BI93" s="196">
        <f>IFERROR((VLOOKUP($A93,'1920'!$F$10:$L$408,6,FALSE)/VLOOKUP($A93,'2019'!$F$10:$N$464,8,FALSE))*1000,#N/A)</f>
        <v>0</v>
      </c>
      <c r="BJ93" s="196">
        <f>IFERROR((VLOOKUP($A93,'20 21'!$F$10:$L$408,6,FALSE)/VLOOKUP($A93,'2020'!$F$10:$N$469,8,FALSE))*1000,#N/A)</f>
        <v>0</v>
      </c>
      <c r="BK93" s="196">
        <f>IFERROR((VLOOKUP($A93,'21 22'!$F$10:$L$408,6,FALSE)/VLOOKUP($A93,'2021'!$F$10:$N$469,8,FALSE))*1000,#N/A)</f>
        <v>0</v>
      </c>
      <c r="BL93" s="196">
        <f>IFERROR((VLOOKUP($A93,'22 23'!$F$10:$L$408,6,FALSE)/VLOOKUP($A93,'2022'!$F$10:$N$469,8,FALSE))*1000,#N/A)</f>
        <v>0</v>
      </c>
      <c r="BM93" s="196">
        <f>IFERROR((VLOOKUP($A93,'23 24'!$F$7:$M$408,6,FALSE)/VLOOKUP($A93,'2023'!$C$7:$N$469,9,FALSE))*1000,#N/A)</f>
        <v>0</v>
      </c>
      <c r="BO93" s="196">
        <f>IFERROR((VLOOKUP($A93,'0910'!$F$10:$L$433,7,FALSE)/VLOOKUP($A93,'2010'!$C$5:$K$611,9,FALSE))*1000,#N/A)</f>
        <v>4.093198992443325</v>
      </c>
      <c r="BP93" s="196">
        <f>IFERROR((VLOOKUP($A93,'1011'!$F$10:$L$433,7,FALSE)/VLOOKUP($A93,'2011'!$C$5:$K$611,9,FALSE))*1000,#N/A)</f>
        <v>5.322479649342517</v>
      </c>
      <c r="BQ93" s="196">
        <f>IFERROR((VLOOKUP($A93,'1112'!$F$10:$L$408,7,FALSE)/VLOOKUP($A93,'2012'!$F$10:$M$460,8,FALSE))*1000,#N/A)</f>
        <v>5.6066033328142035</v>
      </c>
      <c r="BR93" s="196">
        <f>IFERROR((VLOOKUP($A93,'1213'!$F$10:$L$408,7,FALSE)/VLOOKUP($A93,'2013'!$F$10:$M$460,8,FALSE))*1000,#N/A)</f>
        <v>11.440940012368584</v>
      </c>
      <c r="BS93" s="196">
        <f>IFERROR((VLOOKUP($A93,'1314'!$F$10:$L$408,7,FALSE)/VLOOKUP($A93,'2014'!$F$10:$M$460,8,FALSE))*1000,#N/A)</f>
        <v>15.717991759499467</v>
      </c>
      <c r="BT93" s="196">
        <f>IFERROR((VLOOKUP($A93,'1415'!$F$10:$L$408,7,FALSE)/VLOOKUP($A93,'2015'!$F$10:$M$460,8,FALSE))*1000,#N/A)</f>
        <v>13.809666766736715</v>
      </c>
      <c r="BU93" s="196">
        <f>IFERROR((VLOOKUP($A93,'1516'!$F$10:$L$408,7,FALSE)/VLOOKUP($A93,'2016'!$F$10:$M$460,8,FALSE))*1000,#N/A)</f>
        <v>12.564671101256469</v>
      </c>
      <c r="BV93" s="196">
        <f>IFERROR((VLOOKUP($A93,'1617'!$F$10:$L$408,7,FALSE)/VLOOKUP($A93,'2017'!$F$10:$M$460,8,FALSE))*1000,#N/A)</f>
        <v>11.84730144800351</v>
      </c>
      <c r="BW93" s="196">
        <f>IFERROR((VLOOKUP($A93,'1718'!$F$10:$L$408,7,FALSE)/VLOOKUP($A93,'2018'!$F$10:$N$460,9,FALSE))*1000,#N/A)</f>
        <v>12.418772563176896</v>
      </c>
      <c r="BX93" s="196">
        <f>IFERROR((VLOOKUP($A93,'1819'!$F$10:$L$408,7,FALSE)/VLOOKUP($A93,'2018'!$F$10:$N$460,9,FALSE))*1000,#N/A)</f>
        <v>17.906137184115526</v>
      </c>
      <c r="BY93" s="196">
        <f>IFERROR((VLOOKUP($A93,'1920'!$F$10:$L$408,7,FALSE)/VLOOKUP($A93,'2019'!$F$10:$N$464,8,FALSE))*1000,#N/A)</f>
        <v>11.685073031706448</v>
      </c>
      <c r="BZ93" s="196">
        <f>IFERROR((VLOOKUP($A93,'20 21'!$F$10:$L$408,7,FALSE)/VLOOKUP($A93,'2020'!$F$10:$N$469,8,FALSE))*1000,#N/A)</f>
        <v>13.134893963677825</v>
      </c>
      <c r="CA93" s="196">
        <f>IFERROR((VLOOKUP($A93,'21 22'!$F$10:$L$408,7,FALSE)/VLOOKUP($A93,'2021'!$F$10:$N$469,8,FALSE))*1000,#N/A)</f>
        <v>10.762480337776307</v>
      </c>
      <c r="CB93" s="196">
        <f>IFERROR((VLOOKUP($A93,'22 23'!$F$10:$L$408,7,FALSE)/VLOOKUP($A93,'2022'!$F$10:$N$469,8,FALSE))*1000,#N/A)</f>
        <v>11.289291494947022</v>
      </c>
      <c r="CC93" s="196">
        <f>IFERROR((VLOOKUP($A93,'23 24'!$F$7:$M$408,7,FALSE)/VLOOKUP($A93,'2023'!$C$7:$N$469,9,FALSE))*1000,#N/A)</f>
        <v>7.9213769769877294</v>
      </c>
      <c r="CE93" s="198">
        <f>IFERROR((VLOOKUP($A93,'0910'!$F$10:$S$433,9,FALSE)/VLOOKUP($A93,'2010'!$C$5:$K$611,9,FALSE))*1000,#N/A)</f>
        <v>3.1486146095717884</v>
      </c>
      <c r="CF93" s="198">
        <f>IFERROR((VLOOKUP($A93,'1011'!$F$10:$S$433,10,FALSE)/VLOOKUP($A93,'2011'!$C$5:$K$611,9,FALSE))*1000,#N/A)</f>
        <v>2.6612398246712585</v>
      </c>
      <c r="CG93" s="198">
        <f>IFERROR((VLOOKUP($A93,'1112'!$F$10:$S$408,9,FALSE)/VLOOKUP($A93,'2012'!$F$10:$M$460,8,FALSE))*1000,#N/A)</f>
        <v>4.2049524996106529</v>
      </c>
      <c r="CH93" s="198">
        <f>IFERROR((VLOOKUP($A93,'1213'!$F$10:$S$408,9,FALSE)/VLOOKUP($A93,'2013'!$F$10:$M$460,8,FALSE))*1000,#N/A)</f>
        <v>4.9474335188620904</v>
      </c>
      <c r="CI93" s="198">
        <f>IFERROR((VLOOKUP($A93,'1314'!$F$10:$S$408,9,FALSE)/VLOOKUP($A93,'2014'!$F$10:$M$460,8,FALSE))*1000,#N/A)</f>
        <v>8.5457042575919413</v>
      </c>
      <c r="CJ93" s="198">
        <f>IFERROR((VLOOKUP($A93,'1415'!$F$10:$S$408,9,FALSE)/VLOOKUP($A93,'2015'!$F$10:$M$460,8,FALSE))*1000,#N/A)</f>
        <v>8.8561993395376764</v>
      </c>
      <c r="CK93" s="198">
        <f>IFERROR((VLOOKUP($A93,'1516'!$F$10:$S$408,9,FALSE)/VLOOKUP($A93,'2016'!$F$10:$M$460,8,FALSE))*1000,#N/A)</f>
        <v>10.051736881005173</v>
      </c>
      <c r="CL93" s="198">
        <f>IFERROR((VLOOKUP($A93,'1617'!$F$10:$S$408,9,FALSE)/VLOOKUP($A93,'2017'!$F$10:$M$460,8,FALSE))*1000,#N/A)</f>
        <v>7.3131490419774758</v>
      </c>
      <c r="CM93" s="198">
        <f>IFERROR((VLOOKUP($A93,'1718'!$F$10:$S$408,9,FALSE)/VLOOKUP($A93,'2018'!$F$10:$N$460,9,FALSE))*1000,#N/A)</f>
        <v>9.5306859205776178</v>
      </c>
      <c r="CN93" s="198">
        <f>IFERROR((VLOOKUP($A93,'1819'!$F$10:$S$408,9,FALSE)/VLOOKUP($A93,'2018'!$F$10:$N$460,9,FALSE))*1000,#N/A)</f>
        <v>9.9638989169675103</v>
      </c>
      <c r="CO93" s="198">
        <f>IFERROR((VLOOKUP($A93,'1920'!$F$10:$S$408,9,FALSE)/VLOOKUP($A93,'2019'!$F$10:$N$464,8,FALSE))*1000,#N/A)</f>
        <v>11.115069469184183</v>
      </c>
      <c r="CP93" s="198">
        <f>IFERROR((VLOOKUP($A93,'20 21'!$F$10:$S$408,9,FALSE)/VLOOKUP($A93,'2020'!$F$10:$N$469,8,FALSE))*1000,#N/A)</f>
        <v>7.8250432124038101</v>
      </c>
      <c r="CQ93" s="198">
        <f>IFERROR((VLOOKUP($A93,'21 22'!$F$10:$S$408,9,FALSE)/VLOOKUP($A93,'2021'!$F$10:$N$469,8,FALSE))*1000,#N/A)</f>
        <v>9.1067141319645657</v>
      </c>
      <c r="CR93" s="198">
        <f>IFERROR((VLOOKUP($A93,'22 23'!$F$10:$S$408,9,FALSE)/VLOOKUP($A93,'2022'!$F$10:$N$469,8,FALSE))*1000,#N/A)</f>
        <v>9.6571047727860062</v>
      </c>
      <c r="CS93" s="196">
        <f>IFERROR((VLOOKUP($A93,'23 24'!$F$7:$S$408,9,FALSE)/VLOOKUP($A93,'2023'!$C$7:$N$469,9,FALSE))*1000,#N/A)</f>
        <v>6.578770709701673</v>
      </c>
      <c r="CU93" s="198">
        <f>IFERROR((VLOOKUP($A93,'0910'!$F$10:$S$433,10,FALSE)/VLOOKUP($A93,'2010'!$C$5:$K$611,9,FALSE))*1000,#N/A)</f>
        <v>0</v>
      </c>
      <c r="CV93" s="198">
        <f>IFERROR((VLOOKUP($A93,'1011'!$F$10:$S$433,11,FALSE)/VLOOKUP($A93,'2011'!$C$5:$K$611,9,FALSE))*1000,#N/A)</f>
        <v>0.93926111458985595</v>
      </c>
      <c r="CW93" s="198">
        <f>IFERROR((VLOOKUP($A93,'1112'!$F$10:$S$408,10,FALSE)/VLOOKUP($A93,'2012'!$F$10:$M$460,8,FALSE))*1000,#N/A)</f>
        <v>1.8688677776047344</v>
      </c>
      <c r="CX93" s="198">
        <f>IFERROR((VLOOKUP($A93,'1213'!$F$10:$S$408,10,FALSE)/VLOOKUP($A93,'2013'!$F$10:$M$460,8,FALSE))*1000,#N/A)</f>
        <v>1.2368583797155226</v>
      </c>
      <c r="CY93" s="198">
        <f>IFERROR((VLOOKUP($A93,'1314'!$F$10:$S$408,10,FALSE)/VLOOKUP($A93,'2014'!$F$10:$M$460,8,FALSE))*1000,#N/A)</f>
        <v>2.2890279261406987</v>
      </c>
      <c r="CZ93" s="198">
        <f>IFERROR((VLOOKUP($A93,'1415'!$F$10:$S$408,10,FALSE)/VLOOKUP($A93,'2015'!$F$10:$M$460,8,FALSE))*1000,#N/A)</f>
        <v>4.9534674271990395</v>
      </c>
      <c r="DA93" s="198">
        <f>IFERROR((VLOOKUP($A93,'1516'!$F$10:$S$408,10,FALSE)/VLOOKUP($A93,'2016'!$F$10:$M$460,8,FALSE))*1000,#N/A)</f>
        <v>2.8085735402808574</v>
      </c>
      <c r="DB93" s="198">
        <f>IFERROR((VLOOKUP($A93,'1617'!$F$10:$S$408,10,FALSE)/VLOOKUP($A93,'2017'!$F$10:$M$460,8,FALSE))*1000,#N/A)</f>
        <v>1.7551557700745941</v>
      </c>
      <c r="DC93" s="198">
        <f>IFERROR((VLOOKUP($A93,'1718'!$F$10:$S$408,10,FALSE)/VLOOKUP($A93,'2018'!$F$10:$N$460,9,FALSE))*1000,#N/A)</f>
        <v>3.0324909747292419</v>
      </c>
      <c r="DD93" s="198">
        <f>IFERROR((VLOOKUP($A93,'1819'!$F$10:$S$408,10,FALSE)/VLOOKUP($A93,'2018'!$F$10:$N$460,9,FALSE))*1000,#N/A)</f>
        <v>2.5992779783393503</v>
      </c>
      <c r="DE93" s="198">
        <f>IFERROR((VLOOKUP($A93,'1920'!$F$10:$S$408,10,FALSE)/VLOOKUP($A93,'2019'!$F$10:$N$464,8,FALSE))*1000,#N/A)</f>
        <v>3.7050231563947276</v>
      </c>
      <c r="DF93" s="198">
        <f>IFERROR((VLOOKUP($A93,'20 21'!$F$10:$S$408,10,FALSE)/VLOOKUP($A93,'2020'!$F$10:$N$469,8,FALSE))*1000,#N/A)</f>
        <v>1.9562608031009525</v>
      </c>
      <c r="DG93" s="198">
        <f>IFERROR((VLOOKUP($A93,'21 22'!$F$10:$S$408,10,FALSE)/VLOOKUP($A93,'2021'!$F$10:$N$469,8,FALSE))*1000,#N/A)</f>
        <v>3.3115324116234786</v>
      </c>
      <c r="DH93" s="198">
        <f>IFERROR((VLOOKUP($A93,'22 23'!$F$10:$S$408,10,FALSE)/VLOOKUP($A93,'2022'!$F$10:$N$469,8,FALSE))*1000,#N/A)</f>
        <v>1.9042178425211844</v>
      </c>
      <c r="DI93" s="196">
        <f>IFERROR((VLOOKUP($A93,'23 24'!$F$7:$S$408,10,FALSE)/VLOOKUP($A93,'2023'!$C$7:$N$469,9,FALSE))*1000,#N/A)</f>
        <v>1.7453881474718724</v>
      </c>
      <c r="DK93" s="198">
        <f>IFERROR((VLOOKUP($A93,'0910'!$F$10:$S$433,11,FALSE)/VLOOKUP($A93,'2010'!$C$5:$K$611,9,FALSE))*1000,#N/A)</f>
        <v>0</v>
      </c>
      <c r="DL93" s="198">
        <f>IFERROR((VLOOKUP($A93,'1011'!$F$10:$S$433,12,FALSE)/VLOOKUP($A93,'2011'!$C$5:$K$611,9,FALSE))*1000,#N/A)</f>
        <v>0.15654351909830932</v>
      </c>
      <c r="DM93" s="198">
        <f>IFERROR((VLOOKUP($A93,'1112'!$F$10:$S$408,11,FALSE)/VLOOKUP($A93,'2012'!$F$10:$M$460,8,FALSE))*1000,#N/A)</f>
        <v>0.15573898146706119</v>
      </c>
      <c r="DN93" s="198">
        <f>IFERROR((VLOOKUP($A93,'1213'!$F$10:$S$408,11,FALSE)/VLOOKUP($A93,'2013'!$F$10:$M$460,8,FALSE))*1000,#N/A)</f>
        <v>0</v>
      </c>
      <c r="DO93" s="198">
        <f>IFERROR((VLOOKUP($A93,'1314'!$F$10:$S$408,11,FALSE)/VLOOKUP($A93,'2014'!$F$10:$M$460,8,FALSE))*1000,#N/A)</f>
        <v>0</v>
      </c>
      <c r="DP93" s="198">
        <f>IFERROR((VLOOKUP($A93,'1415'!$F$10:$S$408,11,FALSE)/VLOOKUP($A93,'2015'!$F$10:$M$460,8,FALSE))*1000,#N/A)</f>
        <v>0</v>
      </c>
      <c r="DQ93" s="198">
        <f>IFERROR((VLOOKUP($A93,'1516'!$F$10:$S$408,11,FALSE)/VLOOKUP($A93,'2016'!$F$10:$M$460,8,FALSE))*1000,#N/A)</f>
        <v>0</v>
      </c>
      <c r="DR93" s="198">
        <f>IFERROR((VLOOKUP($A93,'1617'!$F$10:$S$408,11,FALSE)/VLOOKUP($A93,'2017'!$F$10:$M$460,8,FALSE))*1000,#N/A)</f>
        <v>0</v>
      </c>
      <c r="DS93" s="198">
        <f>IFERROR((VLOOKUP($A93,'1718'!$F$10:$S$408,11,FALSE)/VLOOKUP($A93,'2018'!$F$10:$N$460,9,FALSE))*1000,#N/A)</f>
        <v>0</v>
      </c>
      <c r="DT93" s="198">
        <f>IFERROR((VLOOKUP($A93,'1819'!$F$10:$S$408,11,FALSE)/VLOOKUP($A93,'2018'!$F$10:$N$460,9,FALSE))*1000,#N/A)</f>
        <v>0</v>
      </c>
      <c r="DU93" s="198">
        <f>IFERROR((VLOOKUP($A93,'1920'!$F$10:$S$408,11,FALSE)/VLOOKUP($A93,'2019'!$F$10:$N$464,8,FALSE))*1000,#N/A)</f>
        <v>0</v>
      </c>
      <c r="DV93" s="198">
        <f>IFERROR((VLOOKUP($A93,'20 21'!$F$10:$S$408,11,FALSE)/VLOOKUP($A93,'2020'!$F$10:$N$469,8,FALSE))*1000,#N/A)</f>
        <v>0</v>
      </c>
      <c r="DW93" s="198">
        <f>IFERROR((VLOOKUP($A93,'21 22'!$F$10:$S$408,11,FALSE)/VLOOKUP($A93,'2021'!$F$10:$N$469,8,FALSE))*1000,#N/A)</f>
        <v>0</v>
      </c>
      <c r="DX93" s="198">
        <f>IFERROR((VLOOKUP($A93,'22 23'!$F$10:$S$408,11,FALSE)/VLOOKUP($A93,'2022'!$F$10:$N$469,8,FALSE))*1000,#N/A)</f>
        <v>0</v>
      </c>
      <c r="DY93" s="196">
        <f>IFERROR((VLOOKUP($A93,'23 24'!$F$7:$S$408,11,FALSE)/VLOOKUP($A93,'2023'!$C$7:$N$469,9,FALSE))*1000,#N/A)</f>
        <v>0</v>
      </c>
      <c r="EA93" s="198">
        <f>IFERROR((VLOOKUP($A93,'0910'!$F$10:$S$433,12,FALSE)/VLOOKUP($A93,'2010'!$C$5:$K$611,9,FALSE))*1000,#N/A)</f>
        <v>3.1486146095717884</v>
      </c>
      <c r="EB93" s="198">
        <f>IFERROR((VLOOKUP($A93,'1011'!$F$10:$S$433,13,FALSE)/VLOOKUP($A93,'2011'!$C$5:$K$611,9,FALSE))*1000,#N/A)</f>
        <v>3.7570444583594238</v>
      </c>
      <c r="EC93" s="198">
        <f>IFERROR((VLOOKUP($A93,'1112'!$F$10:$S$408,12,FALSE)/VLOOKUP($A93,'2012'!$F$10:$M$460,8,FALSE))*1000,#N/A)</f>
        <v>6.0738202772153871</v>
      </c>
      <c r="ED93" s="198">
        <f>IFERROR((VLOOKUP($A93,'1213'!$F$10:$S$408,12,FALSE)/VLOOKUP($A93,'2013'!$F$10:$M$460,8,FALSE))*1000,#N/A)</f>
        <v>6.0296846011131731</v>
      </c>
      <c r="EE93" s="198">
        <f>IFERROR((VLOOKUP($A93,'1314'!$F$10:$S$408,12,FALSE)/VLOOKUP($A93,'2014'!$F$10:$M$460,8,FALSE))*1000,#N/A)</f>
        <v>10.987334045475354</v>
      </c>
      <c r="EF93" s="198">
        <f>IFERROR((VLOOKUP($A93,'1415'!$F$10:$S$408,12,FALSE)/VLOOKUP($A93,'2015'!$F$10:$M$460,8,FALSE))*1000,#N/A)</f>
        <v>13.809666766736715</v>
      </c>
      <c r="EG93" s="198">
        <f>IFERROR((VLOOKUP($A93,'1516'!$F$10:$S$408,12,FALSE)/VLOOKUP($A93,'2016'!$F$10:$M$460,8,FALSE))*1000,#N/A)</f>
        <v>12.860310421286032</v>
      </c>
      <c r="EH93" s="198">
        <f>IFERROR((VLOOKUP($A93,'1617'!$F$10:$S$408,12,FALSE)/VLOOKUP($A93,'2017'!$F$10:$M$460,8,FALSE))*1000,#N/A)</f>
        <v>9.0683048120520695</v>
      </c>
      <c r="EI93" s="198">
        <f>IFERROR((VLOOKUP($A93,'1718'!$F$10:$S$408,12,FALSE)/VLOOKUP($A93,'2018'!$F$10:$N$460,9,FALSE))*1000,#N/A)</f>
        <v>12.563176895306858</v>
      </c>
      <c r="EJ93" s="198">
        <f>IFERROR((VLOOKUP($A93,'1819'!$F$10:$S$408,12,FALSE)/VLOOKUP($A93,'2018'!$F$10:$N$460,9,FALSE))*1000,#N/A)</f>
        <v>12.563176895306858</v>
      </c>
      <c r="EK93" s="198">
        <f>IFERROR((VLOOKUP($A93,'1920'!$F$10:$S$408,12,FALSE)/VLOOKUP($A93,'2019'!$F$10:$N$464,8,FALSE))*1000,#N/A)</f>
        <v>14.82009262557891</v>
      </c>
      <c r="EL93" s="198">
        <f>IFERROR((VLOOKUP($A93,'20 21'!$F$10:$S$408,12,FALSE)/VLOOKUP($A93,'2020'!$F$10:$N$469,8,FALSE))*1000,#N/A)</f>
        <v>9.9210369300119741</v>
      </c>
      <c r="EM93" s="198">
        <f>IFERROR((VLOOKUP($A93,'21 22'!$F$10:$S$408,12,FALSE)/VLOOKUP($A93,'2021'!$F$10:$N$469,8,FALSE))*1000,#N/A)</f>
        <v>12.418246543588046</v>
      </c>
      <c r="EN93" s="198">
        <f>IFERROR((VLOOKUP($A93,'22 23'!$F$10:$S$408,12,FALSE)/VLOOKUP($A93,'2022'!$F$10:$N$469,8,FALSE))*1000,#N/A)</f>
        <v>11.561322615307191</v>
      </c>
      <c r="EO93" s="196">
        <f>IFERROR((VLOOKUP($A93,'23 24'!$F$7:$S$408,12,FALSE)/VLOOKUP($A93,'2023'!$C$7:$N$469,9,FALSE))*1000,#N/A)</f>
        <v>8.3241588571735452</v>
      </c>
    </row>
    <row r="94" spans="1:145" x14ac:dyDescent="0.3">
      <c r="A94" t="s">
        <v>617</v>
      </c>
      <c r="B94" t="s">
        <v>1741</v>
      </c>
      <c r="C94" t="str">
        <f>IF(VLOOKUP($A94,'0910'!$F$10:$L$433,1,FALSE)=VLOOKUP($A94,'2010'!$C$5:$K$611,1,FALSE),VLOOKUP($A94,'0910'!$F$10:$L$433,1,FALSE),FALSE)</f>
        <v>East Dorset</v>
      </c>
      <c r="D94" t="str">
        <f>IF(VLOOKUP($A94,'1011'!$F$10:$L$433,1,FALSE)=VLOOKUP($A94,'2011'!$C$5:$K$611,1,FALSE),VLOOKUP($A94,'1011'!$F$10:$L$433,1,FALSE),FALSE)</f>
        <v>East Dorset</v>
      </c>
      <c r="E94" t="str">
        <f>IF(VLOOKUP(A94,'1112'!$F$10:$L$408,1,FALSE)=VLOOKUP(A94,'2012'!$F$10:$M$460,1,FALSE),VLOOKUP(A94,'1112'!$F$10:$L$408,1,FALSE),FALSE)</f>
        <v>East Dorset</v>
      </c>
      <c r="F94" t="str">
        <f>IF(VLOOKUP($A94,'1213'!$F$10:$L$408,1,FALSE)=VLOOKUP($A94,'2013'!$F$10:$M$460,1,FALSE),VLOOKUP($A94,'1213'!$F$10:$L$408,1,FALSE),FALSE)</f>
        <v>East Dorset</v>
      </c>
      <c r="G94" t="str">
        <f>IF(VLOOKUP($A94,'1314'!$F$10:$L$408,1,FALSE)=VLOOKUP($A94,'2014'!$F$10:$M$460,1,FALSE),VLOOKUP($A94,'1314'!$F$10:$L$408,1,FALSE),FALSE)</f>
        <v>East Dorset</v>
      </c>
      <c r="H94" t="str">
        <f>IF(VLOOKUP($A94,'1415'!$F$10:$L$408,1,FALSE)=VLOOKUP($A94,'2015'!$F$10:$M$460,1,FALSE),VLOOKUP($A94,'1415'!$F$10:$L$408,1,FALSE),FALSE)</f>
        <v>East Dorset</v>
      </c>
      <c r="I94" t="str">
        <f>IF(VLOOKUP($A94,'1516'!$F$10:$L$408,1,FALSE)=VLOOKUP($A94,'2015'!$F$10:$M$460,1,FALSE),VLOOKUP($A94,'1516'!$F$10:$L$408,1,FALSE),FALSE)</f>
        <v>East Dorset</v>
      </c>
      <c r="J94" t="str">
        <f>IF(VLOOKUP($A94,'1617'!$F$10:$L$408,1,FALSE)=VLOOKUP($A94,'2016'!$F$10:$M$460,1,FALSE),VLOOKUP($A94,'1617'!$F$10:$L$408,1,FALSE),FALSE)</f>
        <v>East Dorset</v>
      </c>
      <c r="K94" t="str">
        <f>IF(VLOOKUP($A94,'1718'!$F$10:$M$408,1,FALSE)=VLOOKUP($A94,'2017'!$F$10:$M$460,1,FALSE),VLOOKUP($A94,'1718'!$F$10:$M$408,1,FALSE),FALSE)</f>
        <v>East Dorset</v>
      </c>
      <c r="L94" t="str">
        <f>IF(VLOOKUP($A94,'1819'!$F$10:$M$408,1,FALSE)=VLOOKUP($A94,'2018'!$F$10:$M$460,1,FALSE),VLOOKUP($A94,'1819'!$F$10:$M$408,1,FALSE),FALSE)</f>
        <v>East Dorset</v>
      </c>
      <c r="M94" t="e">
        <f>IF(VLOOKUP($A94,'1920'!$F$10:$M$408,1,FALSE)=VLOOKUP($A94,'2019'!$F$10:$M$464,1,FALSE),VLOOKUP($A94,'1920'!$F$10:$M$408,1,FALSE),FALSE)</f>
        <v>#N/A</v>
      </c>
      <c r="N94" t="e">
        <f>IF(VLOOKUP($A94,'20 21'!$F$10:$N$408,1,FALSE)=VLOOKUP($A94,'2020'!$F$10:$O$468,1,FALSE),VLOOKUP($A94,'20 21'!$F$10:$N$408,1,FALSE),FALSE)</f>
        <v>#N/A</v>
      </c>
      <c r="O94" t="e">
        <f>IF(VLOOKUP($A94,'21 22'!$F$10:$N$408,1,FALSE)=VLOOKUP($A94,'2021'!$F$10:$O$471,1,FALSE),VLOOKUP($A94,'21 22'!$F$10:$N$408,1,FALSE),FALSE)</f>
        <v>#N/A</v>
      </c>
      <c r="P94" t="e">
        <f>IF(VLOOKUP($A94,'22 23'!$F$10:$N$408,1,FALSE)=VLOOKUP($A94,'2022'!$F$10:$O$468,1,FALSE),VLOOKUP($A94,'22 23'!$F$10:$N$408,1,FALSE),FALSE)</f>
        <v>#N/A</v>
      </c>
      <c r="Q94" t="e">
        <f>IF(VLOOKUP($A94,'23 24'!$F$7:$N$408,1,FALSE)=VLOOKUP($A94,'2023'!$C$7:$O$468,1,FALSE),VLOOKUP($A94,'23 24'!$F$7:$N$408,1,FALSE),FALSE)</f>
        <v>#N/A</v>
      </c>
      <c r="S94" s="196">
        <f>IFERROR((VLOOKUP($A94,'0910'!$F$10:$L$433,4,FALSE)/VLOOKUP($A94,'2010'!$C$5:$K$611,9,FALSE))*1000,#N/A)</f>
        <v>3.6073177016232929</v>
      </c>
      <c r="T94" s="196">
        <f>IFERROR((VLOOKUP($A94,'1011'!$F$10:$L$433,4,FALSE)/VLOOKUP($A94,'2011'!$C$5:$K$611,9,FALSE))*1000,#N/A)</f>
        <v>3.0792917628945342</v>
      </c>
      <c r="U94" s="196">
        <f>IFERROR((VLOOKUP($A94,'1112'!$F$10:$L$408,4,FALSE)/VLOOKUP($A94,'2012'!$F$10:$M$460,8,FALSE))*1000,#N/A)</f>
        <v>3.8392628615305862</v>
      </c>
      <c r="V94" s="196">
        <f>IFERROR((VLOOKUP($A94,'1213'!$F$10:$L$408,4,FALSE)/VLOOKUP($A94,'2013'!$F$10:$M$460,8,FALSE))*1000,#N/A)</f>
        <v>3.8363171355498724</v>
      </c>
      <c r="W94" s="196">
        <f>IFERROR((VLOOKUP($A94,'1314'!$F$10:$L$408,4,FALSE)/VLOOKUP($A94,'2014'!$F$10:$M$460,8,FALSE))*1000,#N/A)</f>
        <v>3.3121019108280256</v>
      </c>
      <c r="X94" s="196">
        <f>IFERROR((VLOOKUP($A94,'1415'!$F$10:$L$408,4,FALSE)/VLOOKUP($A94,'2015'!$F$10:$M$460,8,FALSE))*1000,#N/A)</f>
        <v>3.5514967021816335</v>
      </c>
      <c r="Y94" s="196">
        <f>IFERROR((VLOOKUP($A94,'1516'!$F$10:$L$408,4,FALSE)/VLOOKUP($A94,'2016'!$F$10:$M$460,8,FALSE))*1000,#N/A)</f>
        <v>2.0191822311963654</v>
      </c>
      <c r="Z94" s="196">
        <f>IFERROR((VLOOKUP($A94,'1617'!$F$10:$L$408,4,FALSE)/VLOOKUP($A94,'2017'!$F$10:$M$460,8,FALSE))*1000,#N/A)</f>
        <v>4.2767295597484276</v>
      </c>
      <c r="AA94" s="196">
        <f>IFERROR((VLOOKUP($A94,'1718'!$F$10:$L$408,4,FALSE)/VLOOKUP($A94,'2018'!$F$10:$N$460,9,FALSE))*1000,#N/A)</f>
        <v>4.4932601098352478</v>
      </c>
      <c r="AB94" s="196">
        <f>IFERROR((VLOOKUP($A94,'1819'!$F$10:$L$408,4,FALSE)/VLOOKUP($A94,'2018'!$F$10:$N$460,9,FALSE))*1000,#N/A)</f>
        <v>4.9925112331502746</v>
      </c>
      <c r="AC94" s="196" t="e">
        <f>IFERROR((VLOOKUP($A94,'1920'!$F$10:$L$408,4,FALSE)/VLOOKUP($A94,'2019'!$F$10:$N$464,8,FALSE))*1000,#N/A)</f>
        <v>#N/A</v>
      </c>
      <c r="AD94" s="196" t="e">
        <f>IFERROR((VLOOKUP($A94,'20 21'!$F$10:$M$408,4,FALSE)/VLOOKUP($A94,'2020'!$F$10:$N$469,8,FALSE))*1000,#N/A)</f>
        <v>#N/A</v>
      </c>
      <c r="AE94" s="196" t="e">
        <f>IFERROR((VLOOKUP($A94,'21 22'!$F$10:$M$408,4,FALSE)/VLOOKUP($A94,'2021'!$F$10:$N$469,8,FALSE))*1000,#N/A)</f>
        <v>#N/A</v>
      </c>
      <c r="AF94" s="196" t="e">
        <f>IFERROR((VLOOKUP($A94,'22 23'!$F$10:$M$408,4,FALSE)/VLOOKUP($A94,'2022'!$F$10:$N$469,8,FALSE))*1000,#N/A)</f>
        <v>#N/A</v>
      </c>
      <c r="AG94" s="196" t="e">
        <f>IFERROR((VLOOKUP($A94,'23 24'!$F$7:$M$408,4,FALSE)/VLOOKUP($A94,'2023'!$C$7:$N$469,9,FALSE))*1000,#N/A)</f>
        <v>#N/A</v>
      </c>
      <c r="AI94" s="196">
        <f>IFERROR((VLOOKUP($A94,'0910'!$F$10:$L$433,5,FALSE)/VLOOKUP($A94,'2010'!$C$5:$K$611,9,FALSE))*1000,#N/A)</f>
        <v>0</v>
      </c>
      <c r="AJ94" s="196">
        <f>IFERROR((VLOOKUP($A94,'1011'!$F$10:$L$433,5,FALSE)/VLOOKUP($A94,'2011'!$C$5:$K$611,9,FALSE))*1000,#N/A)</f>
        <v>0</v>
      </c>
      <c r="AK94" s="196">
        <f>IFERROR((VLOOKUP($A94,'1112'!$F$10:$L$408,5,FALSE)/VLOOKUP($A94,'2012'!$F$10:$M$460,8,FALSE))*1000,#N/A)</f>
        <v>0</v>
      </c>
      <c r="AL94" s="196">
        <f>IFERROR((VLOOKUP($A94,'1213'!$F$10:$L$408,5,FALSE)/VLOOKUP($A94,'2013'!$F$10:$M$460,8,FALSE))*1000,#N/A)</f>
        <v>0.25575447570332477</v>
      </c>
      <c r="AM94" s="196">
        <f>IFERROR((VLOOKUP($A94,'1314'!$F$10:$L$408,5,FALSE)/VLOOKUP($A94,'2014'!$F$10:$M$460,8,FALSE))*1000,#N/A)</f>
        <v>0.50955414012738853</v>
      </c>
      <c r="AN94" s="196">
        <f>IFERROR((VLOOKUP($A94,'1415'!$F$10:$L$408,5,FALSE)/VLOOKUP($A94,'2015'!$F$10:$M$460,8,FALSE))*1000,#N/A)</f>
        <v>1.5220700152207001</v>
      </c>
      <c r="AO94" s="196">
        <f>IFERROR((VLOOKUP($A94,'1516'!$F$10:$L$408,5,FALSE)/VLOOKUP($A94,'2016'!$F$10:$M$460,8,FALSE))*1000,#N/A)</f>
        <v>0.75719333669863709</v>
      </c>
      <c r="AP94" s="196">
        <f>IFERROR((VLOOKUP($A94,'1617'!$F$10:$L$408,5,FALSE)/VLOOKUP($A94,'2017'!$F$10:$M$460,8,FALSE))*1000,#N/A)</f>
        <v>1.2578616352201257</v>
      </c>
      <c r="AQ94" s="196">
        <f>IFERROR((VLOOKUP($A94,'1718'!$F$10:$L$408,5,FALSE)/VLOOKUP($A94,'2018'!$F$10:$N$460,9,FALSE))*1000,#N/A)</f>
        <v>0.49925112331502752</v>
      </c>
      <c r="AR94" s="196">
        <f>IFERROR((VLOOKUP($A94,'1819'!$F$10:$L$408,5,FALSE)/VLOOKUP($A94,'2018'!$F$10:$N$460,9,FALSE))*1000,#N/A)</f>
        <v>1.4977533699450822</v>
      </c>
      <c r="AS94" s="196" t="e">
        <f>IFERROR((VLOOKUP($A94,'1920'!$F$10:$L$408,5,FALSE)/VLOOKUP($A94,'2019'!$F$10:$N$464,8,FALSE))*1000,#N/A)</f>
        <v>#N/A</v>
      </c>
      <c r="AT94" s="196" t="e">
        <f>IFERROR((VLOOKUP($A94,'20 21'!$F$10:$L$408,5,FALSE)/VLOOKUP($A94,'2020'!$F$10:$N$469,8,FALSE))*1000,#N/A)</f>
        <v>#N/A</v>
      </c>
      <c r="AU94" s="196" t="e">
        <f>IFERROR((VLOOKUP($A94,'21 22'!$F$10:$L$408,5,FALSE)/VLOOKUP($A94,'2021'!$F$10:$N$469,8,FALSE))*1000,#N/A)</f>
        <v>#N/A</v>
      </c>
      <c r="AV94" s="196" t="e">
        <f>IFERROR((VLOOKUP($A94,'22 23'!$F$10:$L$408,5,FALSE)/VLOOKUP($A94,'2022'!$F$10:$N$469,8,FALSE))*1000,#N/A)</f>
        <v>#N/A</v>
      </c>
      <c r="AW94" s="196" t="e">
        <f>IFERROR((VLOOKUP($A94,'23 24'!$F$7:$M$408,5,FALSE)/VLOOKUP($A94,'2023'!$C$7:$N$469,9,FALSE))*1000,#N/A)</f>
        <v>#N/A</v>
      </c>
      <c r="AY94" s="196">
        <f>IFERROR((VLOOKUP($A94,'0910'!$F$10:$L$433,6,FALSE)/VLOOKUP($A94,'2010'!$C$5:$K$611,9,FALSE))*1000,#N/A)</f>
        <v>0</v>
      </c>
      <c r="AZ94" s="196">
        <f>IFERROR((VLOOKUP($A94,'1011'!$F$10:$L$433,6,FALSE)/VLOOKUP($A94,'2011'!$C$5:$K$611,9,FALSE))*1000,#N/A)</f>
        <v>0</v>
      </c>
      <c r="BA94" s="196">
        <f>IFERROR((VLOOKUP($A94,'1112'!$F$10:$L$408,6,FALSE)/VLOOKUP($A94,'2012'!$F$10:$M$460,8,FALSE))*1000,#N/A)</f>
        <v>0</v>
      </c>
      <c r="BB94" s="196">
        <f>IFERROR((VLOOKUP($A94,'1213'!$F$10:$L$408,6,FALSE)/VLOOKUP($A94,'2013'!$F$10:$M$460,8,FALSE))*1000,#N/A)</f>
        <v>0</v>
      </c>
      <c r="BC94" s="196">
        <f>IFERROR((VLOOKUP($A94,'1314'!$F$10:$L$408,6,FALSE)/VLOOKUP($A94,'2014'!$F$10:$M$460,8,FALSE))*1000,#N/A)</f>
        <v>0</v>
      </c>
      <c r="BD94" s="196">
        <f>IFERROR((VLOOKUP($A94,'1415'!$F$10:$L$408,6,FALSE)/VLOOKUP($A94,'2015'!$F$10:$M$460,8,FALSE))*1000,#N/A)</f>
        <v>0</v>
      </c>
      <c r="BE94" s="196">
        <f>IFERROR((VLOOKUP($A94,'1516'!$F$10:$L$408,6,FALSE)/VLOOKUP($A94,'2016'!$F$10:$M$460,8,FALSE))*1000,#N/A)</f>
        <v>0</v>
      </c>
      <c r="BF94" s="196">
        <f>IFERROR((VLOOKUP($A94,'1617'!$F$10:$L$408,6,FALSE)/VLOOKUP($A94,'2017'!$F$10:$M$460,8,FALSE))*1000,#N/A)</f>
        <v>0</v>
      </c>
      <c r="BG94" s="196">
        <f>IFERROR((VLOOKUP($A94,'1718'!$F$10:$L$408,6,FALSE)/VLOOKUP($A94,'2018'!$F$10:$N$460,9,FALSE))*1000,#N/A)</f>
        <v>0</v>
      </c>
      <c r="BH94" s="196">
        <f>IFERROR((VLOOKUP($A94,'1819'!$F$10:$L$408,6,FALSE)/VLOOKUP($A94,'2018'!$F$10:$N$460,9,FALSE))*1000,#N/A)</f>
        <v>0</v>
      </c>
      <c r="BI94" s="196" t="e">
        <f>IFERROR((VLOOKUP($A94,'1920'!$F$10:$L$408,6,FALSE)/VLOOKUP($A94,'2019'!$F$10:$N$464,8,FALSE))*1000,#N/A)</f>
        <v>#N/A</v>
      </c>
      <c r="BJ94" s="196" t="e">
        <f>IFERROR((VLOOKUP($A94,'20 21'!$F$10:$L$408,6,FALSE)/VLOOKUP($A94,'2020'!$F$10:$N$469,8,FALSE))*1000,#N/A)</f>
        <v>#N/A</v>
      </c>
      <c r="BK94" s="196" t="e">
        <f>IFERROR((VLOOKUP($A94,'21 22'!$F$10:$L$408,6,FALSE)/VLOOKUP($A94,'2021'!$F$10:$N$469,8,FALSE))*1000,#N/A)</f>
        <v>#N/A</v>
      </c>
      <c r="BL94" s="196" t="e">
        <f>IFERROR((VLOOKUP($A94,'22 23'!$F$10:$L$408,6,FALSE)/VLOOKUP($A94,'2022'!$F$10:$N$469,8,FALSE))*1000,#N/A)</f>
        <v>#N/A</v>
      </c>
      <c r="BM94" s="196" t="e">
        <f>IFERROR((VLOOKUP($A94,'23 24'!$F$7:$M$408,6,FALSE)/VLOOKUP($A94,'2023'!$C$7:$N$469,9,FALSE))*1000,#N/A)</f>
        <v>#N/A</v>
      </c>
      <c r="BO94" s="196">
        <f>IFERROR((VLOOKUP($A94,'0910'!$F$10:$L$433,7,FALSE)/VLOOKUP($A94,'2010'!$C$5:$K$611,9,FALSE))*1000,#N/A)</f>
        <v>3.6073177016232929</v>
      </c>
      <c r="BP94" s="196">
        <f>IFERROR((VLOOKUP($A94,'1011'!$F$10:$L$433,7,FALSE)/VLOOKUP($A94,'2011'!$C$5:$K$611,9,FALSE))*1000,#N/A)</f>
        <v>3.0792917628945342</v>
      </c>
      <c r="BQ94" s="196">
        <f>IFERROR((VLOOKUP($A94,'1112'!$F$10:$L$408,7,FALSE)/VLOOKUP($A94,'2012'!$F$10:$M$460,8,FALSE))*1000,#N/A)</f>
        <v>3.8392628615305862</v>
      </c>
      <c r="BR94" s="196">
        <f>IFERROR((VLOOKUP($A94,'1213'!$F$10:$L$408,7,FALSE)/VLOOKUP($A94,'2013'!$F$10:$M$460,8,FALSE))*1000,#N/A)</f>
        <v>4.0920716112531963</v>
      </c>
      <c r="BS94" s="196">
        <f>IFERROR((VLOOKUP($A94,'1314'!$F$10:$L$408,7,FALSE)/VLOOKUP($A94,'2014'!$F$10:$M$460,8,FALSE))*1000,#N/A)</f>
        <v>3.8216560509554141</v>
      </c>
      <c r="BT94" s="196">
        <f>IFERROR((VLOOKUP($A94,'1415'!$F$10:$L$408,7,FALSE)/VLOOKUP($A94,'2015'!$F$10:$M$460,8,FALSE))*1000,#N/A)</f>
        <v>5.0735667174023336</v>
      </c>
      <c r="BU94" s="196">
        <f>IFERROR((VLOOKUP($A94,'1516'!$F$10:$L$408,7,FALSE)/VLOOKUP($A94,'2016'!$F$10:$M$460,8,FALSE))*1000,#N/A)</f>
        <v>2.7763755678950024</v>
      </c>
      <c r="BV94" s="196">
        <f>IFERROR((VLOOKUP($A94,'1617'!$F$10:$L$408,7,FALSE)/VLOOKUP($A94,'2017'!$F$10:$M$460,8,FALSE))*1000,#N/A)</f>
        <v>5.534591194968554</v>
      </c>
      <c r="BW94" s="196">
        <f>IFERROR((VLOOKUP($A94,'1718'!$F$10:$L$408,7,FALSE)/VLOOKUP($A94,'2018'!$F$10:$N$460,9,FALSE))*1000,#N/A)</f>
        <v>4.9925112331502746</v>
      </c>
      <c r="BX94" s="196">
        <f>IFERROR((VLOOKUP($A94,'1819'!$F$10:$L$408,7,FALSE)/VLOOKUP($A94,'2018'!$F$10:$N$460,9,FALSE))*1000,#N/A)</f>
        <v>6.4902646030953566</v>
      </c>
      <c r="BY94" s="196" t="e">
        <f>IFERROR((VLOOKUP($A94,'1920'!$F$10:$L$408,7,FALSE)/VLOOKUP($A94,'2019'!$F$10:$N$464,8,FALSE))*1000,#N/A)</f>
        <v>#N/A</v>
      </c>
      <c r="BZ94" s="196" t="e">
        <f>IFERROR((VLOOKUP($A94,'20 21'!$F$10:$L$408,7,FALSE)/VLOOKUP($A94,'2020'!$F$10:$N$469,8,FALSE))*1000,#N/A)</f>
        <v>#N/A</v>
      </c>
      <c r="CA94" s="196" t="e">
        <f>IFERROR((VLOOKUP($A94,'21 22'!$F$10:$L$408,7,FALSE)/VLOOKUP($A94,'2021'!$F$10:$N$469,8,FALSE))*1000,#N/A)</f>
        <v>#N/A</v>
      </c>
      <c r="CB94" s="196" t="e">
        <f>IFERROR((VLOOKUP($A94,'22 23'!$F$10:$L$408,7,FALSE)/VLOOKUP($A94,'2022'!$F$10:$N$469,8,FALSE))*1000,#N/A)</f>
        <v>#N/A</v>
      </c>
      <c r="CC94" s="196" t="e">
        <f>IFERROR((VLOOKUP($A94,'23 24'!$F$7:$M$408,7,FALSE)/VLOOKUP($A94,'2023'!$C$7:$N$469,9,FALSE))*1000,#N/A)</f>
        <v>#N/A</v>
      </c>
      <c r="CE94" s="198">
        <f>IFERROR((VLOOKUP($A94,'0910'!$F$10:$S$433,9,FALSE)/VLOOKUP($A94,'2010'!$C$5:$K$611,9,FALSE))*1000,#N/A)</f>
        <v>3.3496521515073434</v>
      </c>
      <c r="CF94" s="198">
        <f>IFERROR((VLOOKUP($A94,'1011'!$F$10:$S$433,10,FALSE)/VLOOKUP($A94,'2011'!$C$5:$K$611,9,FALSE))*1000,#N/A)</f>
        <v>5.6453682319733129</v>
      </c>
      <c r="CG94" s="198">
        <f>IFERROR((VLOOKUP($A94,'1112'!$F$10:$S$408,9,FALSE)/VLOOKUP($A94,'2012'!$F$10:$M$460,8,FALSE))*1000,#N/A)</f>
        <v>4.0952137189659581</v>
      </c>
      <c r="CH94" s="198">
        <f>IFERROR((VLOOKUP($A94,'1213'!$F$10:$S$408,9,FALSE)/VLOOKUP($A94,'2013'!$F$10:$M$460,8,FALSE))*1000,#N/A)</f>
        <v>2.5575447570332481</v>
      </c>
      <c r="CI94" s="198">
        <f>IFERROR((VLOOKUP($A94,'1314'!$F$10:$S$408,9,FALSE)/VLOOKUP($A94,'2014'!$F$10:$M$460,8,FALSE))*1000,#N/A)</f>
        <v>4.5859872611464967</v>
      </c>
      <c r="CJ94" s="198">
        <f>IFERROR((VLOOKUP($A94,'1415'!$F$10:$S$408,9,FALSE)/VLOOKUP($A94,'2015'!$F$10:$M$460,8,FALSE))*1000,#N/A)</f>
        <v>3.0441400304414001</v>
      </c>
      <c r="CK94" s="198">
        <f>IFERROR((VLOOKUP($A94,'1516'!$F$10:$S$408,9,FALSE)/VLOOKUP($A94,'2016'!$F$10:$M$460,8,FALSE))*1000,#N/A)</f>
        <v>4.0383644623927308</v>
      </c>
      <c r="CL94" s="198">
        <f>IFERROR((VLOOKUP($A94,'1617'!$F$10:$S$408,9,FALSE)/VLOOKUP($A94,'2017'!$F$10:$M$460,8,FALSE))*1000,#N/A)</f>
        <v>1.5094339622641508</v>
      </c>
      <c r="CM94" s="198">
        <f>IFERROR((VLOOKUP($A94,'1718'!$F$10:$S$408,9,FALSE)/VLOOKUP($A94,'2018'!$F$10:$N$460,9,FALSE))*1000,#N/A)</f>
        <v>3.9940089865202202</v>
      </c>
      <c r="CN94" s="198">
        <f>IFERROR((VLOOKUP($A94,'1819'!$F$10:$S$408,9,FALSE)/VLOOKUP($A94,'2018'!$F$10:$N$460,9,FALSE))*1000,#N/A)</f>
        <v>6.4902646030953566</v>
      </c>
      <c r="CO94" s="198" t="e">
        <f>IFERROR((VLOOKUP($A94,'1920'!$F$10:$S$408,9,FALSE)/VLOOKUP($A94,'2019'!$F$10:$N$464,8,FALSE))*1000,#N/A)</f>
        <v>#N/A</v>
      </c>
      <c r="CP94" s="198" t="e">
        <f>IFERROR((VLOOKUP($A94,'20 21'!$F$10:$S$408,9,FALSE)/VLOOKUP($A94,'2020'!$F$10:$N$469,8,FALSE))*1000,#N/A)</f>
        <v>#N/A</v>
      </c>
      <c r="CQ94" s="198" t="e">
        <f>IFERROR((VLOOKUP($A94,'21 22'!$F$10:$S$408,9,FALSE)/VLOOKUP($A94,'2021'!$F$10:$N$469,8,FALSE))*1000,#N/A)</f>
        <v>#N/A</v>
      </c>
      <c r="CR94" s="198" t="e">
        <f>IFERROR((VLOOKUP($A94,'22 23'!$F$10:$S$408,9,FALSE)/VLOOKUP($A94,'2022'!$F$10:$N$469,8,FALSE))*1000,#N/A)</f>
        <v>#N/A</v>
      </c>
      <c r="CS94" s="196" t="e">
        <f>IFERROR((VLOOKUP($A94,'23 24'!$F$7:$S$408,9,FALSE)/VLOOKUP($A94,'2023'!$C$7:$N$469,9,FALSE))*1000,#N/A)</f>
        <v>#N/A</v>
      </c>
      <c r="CU94" s="198">
        <f>IFERROR((VLOOKUP($A94,'0910'!$F$10:$S$433,10,FALSE)/VLOOKUP($A94,'2010'!$C$5:$K$611,9,FALSE))*1000,#N/A)</f>
        <v>0</v>
      </c>
      <c r="CV94" s="198">
        <f>IFERROR((VLOOKUP($A94,'1011'!$F$10:$S$433,11,FALSE)/VLOOKUP($A94,'2011'!$C$5:$K$611,9,FALSE))*1000,#N/A)</f>
        <v>0</v>
      </c>
      <c r="CW94" s="198">
        <f>IFERROR((VLOOKUP($A94,'1112'!$F$10:$S$408,10,FALSE)/VLOOKUP($A94,'2012'!$F$10:$M$460,8,FALSE))*1000,#N/A)</f>
        <v>0</v>
      </c>
      <c r="CX94" s="198">
        <f>IFERROR((VLOOKUP($A94,'1213'!$F$10:$S$408,10,FALSE)/VLOOKUP($A94,'2013'!$F$10:$M$460,8,FALSE))*1000,#N/A)</f>
        <v>0</v>
      </c>
      <c r="CY94" s="198">
        <f>IFERROR((VLOOKUP($A94,'1314'!$F$10:$S$408,10,FALSE)/VLOOKUP($A94,'2014'!$F$10:$M$460,8,FALSE))*1000,#N/A)</f>
        <v>0.25477707006369427</v>
      </c>
      <c r="CZ94" s="198">
        <f>IFERROR((VLOOKUP($A94,'1415'!$F$10:$S$408,10,FALSE)/VLOOKUP($A94,'2015'!$F$10:$M$460,8,FALSE))*1000,#N/A)</f>
        <v>1.0147133434804667</v>
      </c>
      <c r="DA94" s="198">
        <f>IFERROR((VLOOKUP($A94,'1516'!$F$10:$S$408,10,FALSE)/VLOOKUP($A94,'2016'!$F$10:$M$460,8,FALSE))*1000,#N/A)</f>
        <v>1.0095911155981827</v>
      </c>
      <c r="DB94" s="198">
        <f>IFERROR((VLOOKUP($A94,'1617'!$F$10:$S$408,10,FALSE)/VLOOKUP($A94,'2017'!$F$10:$M$460,8,FALSE))*1000,#N/A)</f>
        <v>0.75471698113207542</v>
      </c>
      <c r="DC94" s="198">
        <f>IFERROR((VLOOKUP($A94,'1718'!$F$10:$S$408,10,FALSE)/VLOOKUP($A94,'2018'!$F$10:$N$460,9,FALSE))*1000,#N/A)</f>
        <v>1.4977533699450822</v>
      </c>
      <c r="DD94" s="198">
        <f>IFERROR((VLOOKUP($A94,'1819'!$F$10:$S$408,10,FALSE)/VLOOKUP($A94,'2018'!$F$10:$N$460,9,FALSE))*1000,#N/A)</f>
        <v>0.24962556165751376</v>
      </c>
      <c r="DE94" s="198" t="e">
        <f>IFERROR((VLOOKUP($A94,'1920'!$F$10:$S$408,10,FALSE)/VLOOKUP($A94,'2019'!$F$10:$N$464,8,FALSE))*1000,#N/A)</f>
        <v>#N/A</v>
      </c>
      <c r="DF94" s="198" t="e">
        <f>IFERROR((VLOOKUP($A94,'20 21'!$F$10:$S$408,10,FALSE)/VLOOKUP($A94,'2020'!$F$10:$N$469,8,FALSE))*1000,#N/A)</f>
        <v>#N/A</v>
      </c>
      <c r="DG94" s="198" t="e">
        <f>IFERROR((VLOOKUP($A94,'21 22'!$F$10:$S$408,10,FALSE)/VLOOKUP($A94,'2021'!$F$10:$N$469,8,FALSE))*1000,#N/A)</f>
        <v>#N/A</v>
      </c>
      <c r="DH94" s="198" t="e">
        <f>IFERROR((VLOOKUP($A94,'22 23'!$F$10:$S$408,10,FALSE)/VLOOKUP($A94,'2022'!$F$10:$N$469,8,FALSE))*1000,#N/A)</f>
        <v>#N/A</v>
      </c>
      <c r="DI94" s="196" t="e">
        <f>IFERROR((VLOOKUP($A94,'23 24'!$F$7:$S$408,10,FALSE)/VLOOKUP($A94,'2023'!$C$7:$N$469,9,FALSE))*1000,#N/A)</f>
        <v>#N/A</v>
      </c>
      <c r="DK94" s="198">
        <f>IFERROR((VLOOKUP($A94,'0910'!$F$10:$S$433,11,FALSE)/VLOOKUP($A94,'2010'!$C$5:$K$611,9,FALSE))*1000,#N/A)</f>
        <v>0</v>
      </c>
      <c r="DL94" s="198">
        <f>IFERROR((VLOOKUP($A94,'1011'!$F$10:$S$433,12,FALSE)/VLOOKUP($A94,'2011'!$C$5:$K$611,9,FALSE))*1000,#N/A)</f>
        <v>0</v>
      </c>
      <c r="DM94" s="198">
        <f>IFERROR((VLOOKUP($A94,'1112'!$F$10:$S$408,11,FALSE)/VLOOKUP($A94,'2012'!$F$10:$M$460,8,FALSE))*1000,#N/A)</f>
        <v>0</v>
      </c>
      <c r="DN94" s="198">
        <f>IFERROR((VLOOKUP($A94,'1213'!$F$10:$S$408,11,FALSE)/VLOOKUP($A94,'2013'!$F$10:$M$460,8,FALSE))*1000,#N/A)</f>
        <v>0</v>
      </c>
      <c r="DO94" s="198">
        <f>IFERROR((VLOOKUP($A94,'1314'!$F$10:$S$408,11,FALSE)/VLOOKUP($A94,'2014'!$F$10:$M$460,8,FALSE))*1000,#N/A)</f>
        <v>0</v>
      </c>
      <c r="DP94" s="198">
        <f>IFERROR((VLOOKUP($A94,'1415'!$F$10:$S$408,11,FALSE)/VLOOKUP($A94,'2015'!$F$10:$M$460,8,FALSE))*1000,#N/A)</f>
        <v>0</v>
      </c>
      <c r="DQ94" s="198">
        <f>IFERROR((VLOOKUP($A94,'1516'!$F$10:$S$408,11,FALSE)/VLOOKUP($A94,'2016'!$F$10:$M$460,8,FALSE))*1000,#N/A)</f>
        <v>0</v>
      </c>
      <c r="DR94" s="198">
        <f>IFERROR((VLOOKUP($A94,'1617'!$F$10:$S$408,11,FALSE)/VLOOKUP($A94,'2017'!$F$10:$M$460,8,FALSE))*1000,#N/A)</f>
        <v>0</v>
      </c>
      <c r="DS94" s="198">
        <f>IFERROR((VLOOKUP($A94,'1718'!$F$10:$S$408,11,FALSE)/VLOOKUP($A94,'2018'!$F$10:$N$460,9,FALSE))*1000,#N/A)</f>
        <v>0</v>
      </c>
      <c r="DT94" s="198">
        <f>IFERROR((VLOOKUP($A94,'1819'!$F$10:$S$408,11,FALSE)/VLOOKUP($A94,'2018'!$F$10:$N$460,9,FALSE))*1000,#N/A)</f>
        <v>0</v>
      </c>
      <c r="DU94" s="198" t="e">
        <f>IFERROR((VLOOKUP($A94,'1920'!$F$10:$S$408,11,FALSE)/VLOOKUP($A94,'2019'!$F$10:$N$464,8,FALSE))*1000,#N/A)</f>
        <v>#N/A</v>
      </c>
      <c r="DV94" s="198" t="e">
        <f>IFERROR((VLOOKUP($A94,'20 21'!$F$10:$S$408,11,FALSE)/VLOOKUP($A94,'2020'!$F$10:$N$469,8,FALSE))*1000,#N/A)</f>
        <v>#N/A</v>
      </c>
      <c r="DW94" s="198" t="e">
        <f>IFERROR((VLOOKUP($A94,'21 22'!$F$10:$S$408,11,FALSE)/VLOOKUP($A94,'2021'!$F$10:$N$469,8,FALSE))*1000,#N/A)</f>
        <v>#N/A</v>
      </c>
      <c r="DX94" s="198" t="e">
        <f>IFERROR((VLOOKUP($A94,'22 23'!$F$10:$S$408,11,FALSE)/VLOOKUP($A94,'2022'!$F$10:$N$469,8,FALSE))*1000,#N/A)</f>
        <v>#N/A</v>
      </c>
      <c r="DY94" s="196" t="e">
        <f>IFERROR((VLOOKUP($A94,'23 24'!$F$7:$S$408,11,FALSE)/VLOOKUP($A94,'2023'!$C$7:$N$469,9,FALSE))*1000,#N/A)</f>
        <v>#N/A</v>
      </c>
      <c r="EA94" s="198">
        <f>IFERROR((VLOOKUP($A94,'0910'!$F$10:$S$433,12,FALSE)/VLOOKUP($A94,'2010'!$C$5:$K$611,9,FALSE))*1000,#N/A)</f>
        <v>3.3496521515073434</v>
      </c>
      <c r="EB94" s="198">
        <f>IFERROR((VLOOKUP($A94,'1011'!$F$10:$S$433,13,FALSE)/VLOOKUP($A94,'2011'!$C$5:$K$611,9,FALSE))*1000,#N/A)</f>
        <v>5.6453682319733129</v>
      </c>
      <c r="EC94" s="198">
        <f>IFERROR((VLOOKUP($A94,'1112'!$F$10:$S$408,12,FALSE)/VLOOKUP($A94,'2012'!$F$10:$M$460,8,FALSE))*1000,#N/A)</f>
        <v>4.3511645764013309</v>
      </c>
      <c r="ED94" s="198">
        <f>IFERROR((VLOOKUP($A94,'1213'!$F$10:$S$408,12,FALSE)/VLOOKUP($A94,'2013'!$F$10:$M$460,8,FALSE))*1000,#N/A)</f>
        <v>2.8132992327365729</v>
      </c>
      <c r="EE94" s="198">
        <f>IFERROR((VLOOKUP($A94,'1314'!$F$10:$S$408,12,FALSE)/VLOOKUP($A94,'2014'!$F$10:$M$460,8,FALSE))*1000,#N/A)</f>
        <v>4.8407643312101909</v>
      </c>
      <c r="EF94" s="198">
        <f>IFERROR((VLOOKUP($A94,'1415'!$F$10:$S$408,12,FALSE)/VLOOKUP($A94,'2015'!$F$10:$M$460,8,FALSE))*1000,#N/A)</f>
        <v>3.8051750380517504</v>
      </c>
      <c r="EG94" s="198">
        <f>IFERROR((VLOOKUP($A94,'1516'!$F$10:$S$408,12,FALSE)/VLOOKUP($A94,'2016'!$F$10:$M$460,8,FALSE))*1000,#N/A)</f>
        <v>5.3003533568904597</v>
      </c>
      <c r="EH94" s="198">
        <f>IFERROR((VLOOKUP($A94,'1617'!$F$10:$S$408,12,FALSE)/VLOOKUP($A94,'2017'!$F$10:$M$460,8,FALSE))*1000,#N/A)</f>
        <v>2.2641509433962264</v>
      </c>
      <c r="EI94" s="198">
        <f>IFERROR((VLOOKUP($A94,'1718'!$F$10:$S$408,12,FALSE)/VLOOKUP($A94,'2018'!$F$10:$N$460,9,FALSE))*1000,#N/A)</f>
        <v>5.4917623564653022</v>
      </c>
      <c r="EJ94" s="198">
        <f>IFERROR((VLOOKUP($A94,'1819'!$F$10:$S$408,12,FALSE)/VLOOKUP($A94,'2018'!$F$10:$N$460,9,FALSE))*1000,#N/A)</f>
        <v>6.7398901647528699</v>
      </c>
      <c r="EK94" s="198" t="e">
        <f>IFERROR((VLOOKUP($A94,'1920'!$F$10:$S$408,12,FALSE)/VLOOKUP($A94,'2019'!$F$10:$N$464,8,FALSE))*1000,#N/A)</f>
        <v>#N/A</v>
      </c>
      <c r="EL94" s="198" t="e">
        <f>IFERROR((VLOOKUP($A94,'20 21'!$F$10:$S$408,12,FALSE)/VLOOKUP($A94,'2020'!$F$10:$N$469,8,FALSE))*1000,#N/A)</f>
        <v>#N/A</v>
      </c>
      <c r="EM94" s="198" t="e">
        <f>IFERROR((VLOOKUP($A94,'21 22'!$F$10:$S$408,12,FALSE)/VLOOKUP($A94,'2021'!$F$10:$N$469,8,FALSE))*1000,#N/A)</f>
        <v>#N/A</v>
      </c>
      <c r="EN94" s="198" t="e">
        <f>IFERROR((VLOOKUP($A94,'22 23'!$F$10:$S$408,12,FALSE)/VLOOKUP($A94,'2022'!$F$10:$N$469,8,FALSE))*1000,#N/A)</f>
        <v>#N/A</v>
      </c>
      <c r="EO94" s="196" t="e">
        <f>IFERROR((VLOOKUP($A94,'23 24'!$F$7:$S$408,12,FALSE)/VLOOKUP($A94,'2023'!$C$7:$N$469,9,FALSE))*1000,#N/A)</f>
        <v>#N/A</v>
      </c>
    </row>
    <row r="95" spans="1:145" x14ac:dyDescent="0.3">
      <c r="A95" t="s">
        <v>741</v>
      </c>
      <c r="B95" t="s">
        <v>1742</v>
      </c>
      <c r="C95" t="str">
        <f>IF(VLOOKUP($A95,'0910'!$F$10:$L$433,1,FALSE)=VLOOKUP($A95,'2010'!$C$5:$K$611,1,FALSE),VLOOKUP($A95,'0910'!$F$10:$L$433,1,FALSE),FALSE)</f>
        <v>East Hampshire</v>
      </c>
      <c r="D95" t="str">
        <f>IF(VLOOKUP($A95,'1011'!$F$10:$L$433,1,FALSE)=VLOOKUP($A95,'2011'!$C$5:$K$611,1,FALSE),VLOOKUP($A95,'1011'!$F$10:$L$433,1,FALSE),FALSE)</f>
        <v>East Hampshire</v>
      </c>
      <c r="E95" t="str">
        <f>IF(VLOOKUP(A95,'1112'!$F$10:$L$408,1,FALSE)=VLOOKUP(A95,'2012'!$F$10:$M$460,1,FALSE),VLOOKUP(A95,'1112'!$F$10:$L$408,1,FALSE),FALSE)</f>
        <v>East Hampshire</v>
      </c>
      <c r="F95" t="str">
        <f>IF(VLOOKUP($A95,'1213'!$F$10:$L$408,1,FALSE)=VLOOKUP($A95,'2013'!$F$10:$M$460,1,FALSE),VLOOKUP($A95,'1213'!$F$10:$L$408,1,FALSE),FALSE)</f>
        <v>East Hampshire</v>
      </c>
      <c r="G95" t="str">
        <f>IF(VLOOKUP($A95,'1314'!$F$10:$L$408,1,FALSE)=VLOOKUP($A95,'2014'!$F$10:$M$460,1,FALSE),VLOOKUP($A95,'1314'!$F$10:$L$408,1,FALSE),FALSE)</f>
        <v>East Hampshire</v>
      </c>
      <c r="H95" t="str">
        <f>IF(VLOOKUP($A95,'1415'!$F$10:$L$408,1,FALSE)=VLOOKUP($A95,'2015'!$F$10:$M$460,1,FALSE),VLOOKUP($A95,'1415'!$F$10:$L$408,1,FALSE),FALSE)</f>
        <v>East Hampshire</v>
      </c>
      <c r="I95" t="str">
        <f>IF(VLOOKUP($A95,'1516'!$F$10:$L$408,1,FALSE)=VLOOKUP($A95,'2015'!$F$10:$M$460,1,FALSE),VLOOKUP($A95,'1516'!$F$10:$L$408,1,FALSE),FALSE)</f>
        <v>East Hampshire</v>
      </c>
      <c r="J95" t="str">
        <f>IF(VLOOKUP($A95,'1617'!$F$10:$L$408,1,FALSE)=VLOOKUP($A95,'2016'!$F$10:$M$460,1,FALSE),VLOOKUP($A95,'1617'!$F$10:$L$408,1,FALSE),FALSE)</f>
        <v>East Hampshire</v>
      </c>
      <c r="K95" t="str">
        <f>IF(VLOOKUP($A95,'1718'!$F$10:$M$408,1,FALSE)=VLOOKUP($A95,'2017'!$F$10:$M$460,1,FALSE),VLOOKUP($A95,'1718'!$F$10:$M$408,1,FALSE),FALSE)</f>
        <v>East Hampshire</v>
      </c>
      <c r="L95" t="str">
        <f>IF(VLOOKUP($A95,'1819'!$F$10:$M$408,1,FALSE)=VLOOKUP($A95,'2018'!$F$10:$M$460,1,FALSE),VLOOKUP($A95,'1819'!$F$10:$M$408,1,FALSE),FALSE)</f>
        <v>East Hampshire</v>
      </c>
      <c r="M95" t="str">
        <f>IF(VLOOKUP($A95,'1920'!$F$10:$M$408,1,FALSE)=VLOOKUP($A95,'2019'!$F$10:$M$464,1,FALSE),VLOOKUP($A95,'1920'!$F$10:$M$408,1,FALSE),FALSE)</f>
        <v>East Hampshire</v>
      </c>
      <c r="N95" t="str">
        <f>IF(VLOOKUP($A95,'20 21'!$F$10:$N$408,1,FALSE)=VLOOKUP($A95,'2020'!$F$10:$O$468,1,FALSE),VLOOKUP($A95,'20 21'!$F$10:$N$408,1,FALSE),FALSE)</f>
        <v>East Hampshire</v>
      </c>
      <c r="O95" t="str">
        <f>IF(VLOOKUP($A95,'21 22'!$F$10:$N$408,1,FALSE)=VLOOKUP($A95,'2021'!$F$10:$O$471,1,FALSE),VLOOKUP($A95,'21 22'!$F$10:$N$408,1,FALSE),FALSE)</f>
        <v>East Hampshire</v>
      </c>
      <c r="P95" t="str">
        <f>IF(VLOOKUP($A95,'22 23'!$F$10:$N$408,1,FALSE)=VLOOKUP($A95,'2022'!$F$10:$O$468,1,FALSE),VLOOKUP($A95,'22 23'!$F$10:$N$408,1,FALSE),FALSE)</f>
        <v>East Hampshire</v>
      </c>
      <c r="Q95" t="str">
        <f>IF(VLOOKUP($A95,'23 24'!$F$7:$N$408,1,FALSE)=VLOOKUP($A95,'2023'!$C$7:$O$468,1,FALSE),VLOOKUP($A95,'23 24'!$F$7:$N$408,1,FALSE),FALSE)</f>
        <v>East Hampshire</v>
      </c>
      <c r="S95" s="196">
        <f>IFERROR((VLOOKUP($A95,'0910'!$F$10:$L$433,4,FALSE)/VLOOKUP($A95,'2010'!$C$5:$K$611,9,FALSE))*1000,#N/A)</f>
        <v>4.3041606886657098</v>
      </c>
      <c r="T95" s="196">
        <f>IFERROR((VLOOKUP($A95,'1011'!$F$10:$L$433,4,FALSE)/VLOOKUP($A95,'2011'!$C$5:$K$611,9,FALSE))*1000,#N/A)</f>
        <v>4.8879837067209779</v>
      </c>
      <c r="U95" s="196">
        <f>IFERROR((VLOOKUP($A95,'1112'!$F$10:$L$408,4,FALSE)/VLOOKUP($A95,'2012'!$F$10:$M$460,8,FALSE))*1000,#N/A)</f>
        <v>2.2249190938511325</v>
      </c>
      <c r="V95" s="196">
        <f>IFERROR((VLOOKUP($A95,'1213'!$F$10:$L$408,4,FALSE)/VLOOKUP($A95,'2013'!$F$10:$M$460,8,FALSE))*1000,#N/A)</f>
        <v>5.4238650060265172</v>
      </c>
      <c r="W95" s="196">
        <f>IFERROR((VLOOKUP($A95,'1314'!$F$10:$L$408,4,FALSE)/VLOOKUP($A95,'2014'!$F$10:$M$460,8,FALSE))*1000,#N/A)</f>
        <v>8.9748703629836459</v>
      </c>
      <c r="X95" s="196">
        <f>IFERROR((VLOOKUP($A95,'1415'!$F$10:$L$408,4,FALSE)/VLOOKUP($A95,'2015'!$F$10:$M$460,8,FALSE))*1000,#N/A)</f>
        <v>6.5101597948313277</v>
      </c>
      <c r="Y95" s="196">
        <f>IFERROR((VLOOKUP($A95,'1516'!$F$10:$L$408,4,FALSE)/VLOOKUP($A95,'2016'!$F$10:$M$460,8,FALSE))*1000,#N/A)</f>
        <v>3.9146604032100214</v>
      </c>
      <c r="Z95" s="196">
        <f>IFERROR((VLOOKUP($A95,'1617'!$F$10:$L$408,4,FALSE)/VLOOKUP($A95,'2017'!$F$10:$M$460,8,FALSE))*1000,#N/A)</f>
        <v>5.4284606436603342</v>
      </c>
      <c r="AA95" s="196">
        <f>IFERROR((VLOOKUP($A95,'1718'!$F$10:$L$408,4,FALSE)/VLOOKUP($A95,'2018'!$F$10:$N$460,9,FALSE))*1000,#N/A)</f>
        <v>10.291595197255575</v>
      </c>
      <c r="AB95" s="196">
        <f>IFERROR((VLOOKUP($A95,'1819'!$F$10:$L$408,4,FALSE)/VLOOKUP($A95,'2018'!$F$10:$N$460,9,FALSE))*1000,#N/A)</f>
        <v>8.9574995235372601</v>
      </c>
      <c r="AC95" s="196">
        <f>IFERROR((VLOOKUP($A95,'1920'!$F$10:$L$408,4,FALSE)/VLOOKUP($A95,'2019'!$F$10:$N$464,8,FALSE))*1000,#N/A)</f>
        <v>6.5321662529628046</v>
      </c>
      <c r="AD95" s="196">
        <f>IFERROR((VLOOKUP($A95,'20 21'!$F$10:$M$408,4,FALSE)/VLOOKUP($A95,'2020'!$F$10:$N$469,8,FALSE))*1000,#N/A)</f>
        <v>8.1019967739321945</v>
      </c>
      <c r="AE95" s="196">
        <f>IFERROR((VLOOKUP($A95,'21 22'!$F$10:$M$408,4,FALSE)/VLOOKUP($A95,'2021'!$F$10:$N$469,8,FALSE))*1000,#N/A)</f>
        <v>5.8481669651668557</v>
      </c>
      <c r="AF95" s="196">
        <f>IFERROR((VLOOKUP($A95,'22 23'!$F$10:$M$408,4,FALSE)/VLOOKUP($A95,'2022'!$F$10:$N$469,8,FALSE))*1000,#N/A)</f>
        <v>7.234057944804138</v>
      </c>
      <c r="AG95" s="196">
        <f>IFERROR((VLOOKUP($A95,'23 24'!$F$7:$M$408,4,FALSE)/VLOOKUP($A95,'2023'!$C$7:$N$469,9,FALSE))*1000,#N/A)</f>
        <v>6.0945006094500611</v>
      </c>
      <c r="AI95" s="196">
        <f>IFERROR((VLOOKUP($A95,'0910'!$F$10:$L$433,5,FALSE)/VLOOKUP($A95,'2010'!$C$5:$K$611,9,FALSE))*1000,#N/A)</f>
        <v>0.4099200655872105</v>
      </c>
      <c r="AJ95" s="196">
        <f>IFERROR((VLOOKUP($A95,'1011'!$F$10:$L$433,5,FALSE)/VLOOKUP($A95,'2011'!$C$5:$K$611,9,FALSE))*1000,#N/A)</f>
        <v>0.81466395112016299</v>
      </c>
      <c r="AK95" s="196">
        <f>IFERROR((VLOOKUP($A95,'1112'!$F$10:$L$408,5,FALSE)/VLOOKUP($A95,'2012'!$F$10:$M$460,8,FALSE))*1000,#N/A)</f>
        <v>0.2022653721682848</v>
      </c>
      <c r="AL95" s="196">
        <f>IFERROR((VLOOKUP($A95,'1213'!$F$10:$L$408,5,FALSE)/VLOOKUP($A95,'2013'!$F$10:$M$460,8,FALSE))*1000,#N/A)</f>
        <v>2.8123744475693049</v>
      </c>
      <c r="AM95" s="196">
        <f>IFERROR((VLOOKUP($A95,'1314'!$F$10:$L$408,5,FALSE)/VLOOKUP($A95,'2014'!$F$10:$M$460,8,FALSE))*1000,#N/A)</f>
        <v>1.1966493817311528</v>
      </c>
      <c r="AN95" s="196">
        <f>IFERROR((VLOOKUP($A95,'1415'!$F$10:$L$408,5,FALSE)/VLOOKUP($A95,'2015'!$F$10:$M$460,8,FALSE))*1000,#N/A)</f>
        <v>0.78911027816137302</v>
      </c>
      <c r="AO95" s="196">
        <f>IFERROR((VLOOKUP($A95,'1516'!$F$10:$L$408,5,FALSE)/VLOOKUP($A95,'2016'!$F$10:$M$460,8,FALSE))*1000,#N/A)</f>
        <v>1.5658641612840087</v>
      </c>
      <c r="AP95" s="196">
        <f>IFERROR((VLOOKUP($A95,'1617'!$F$10:$L$408,5,FALSE)/VLOOKUP($A95,'2017'!$F$10:$M$460,8,FALSE))*1000,#N/A)</f>
        <v>2.3264831329972857</v>
      </c>
      <c r="AQ95" s="196">
        <f>IFERROR((VLOOKUP($A95,'1718'!$F$10:$L$408,5,FALSE)/VLOOKUP($A95,'2018'!$F$10:$N$460,9,FALSE))*1000,#N/A)</f>
        <v>3.8117019249094723</v>
      </c>
      <c r="AR95" s="196">
        <f>IFERROR((VLOOKUP($A95,'1819'!$F$10:$L$408,5,FALSE)/VLOOKUP($A95,'2018'!$F$10:$N$460,9,FALSE))*1000,#N/A)</f>
        <v>4.1928721174004195</v>
      </c>
      <c r="AS95" s="196">
        <f>IFERROR((VLOOKUP($A95,'1920'!$F$10:$L$408,5,FALSE)/VLOOKUP($A95,'2019'!$F$10:$N$464,8,FALSE))*1000,#N/A)</f>
        <v>1.6796998936190066</v>
      </c>
      <c r="AT95" s="196">
        <f>IFERROR((VLOOKUP($A95,'20 21'!$F$10:$L$408,5,FALSE)/VLOOKUP($A95,'2020'!$F$10:$N$469,8,FALSE))*1000,#N/A)</f>
        <v>3.4985895160161746</v>
      </c>
      <c r="AU95" s="196">
        <f>IFERROR((VLOOKUP($A95,'21 22'!$F$10:$L$408,5,FALSE)/VLOOKUP($A95,'2021'!$F$10:$N$469,8,FALSE))*1000,#N/A)</f>
        <v>3.4723491355678204</v>
      </c>
      <c r="AV95" s="196">
        <f>IFERROR((VLOOKUP($A95,'22 23'!$F$10:$L$408,5,FALSE)/VLOOKUP($A95,'2022'!$F$10:$N$469,8,FALSE))*1000,#N/A)</f>
        <v>0.36170289724020688</v>
      </c>
      <c r="AW95" s="196">
        <f>IFERROR((VLOOKUP($A95,'23 24'!$F$7:$M$408,5,FALSE)/VLOOKUP($A95,'2023'!$C$7:$N$469,9,FALSE))*1000,#N/A)</f>
        <v>1.7925001792500179</v>
      </c>
      <c r="AY95" s="196">
        <f>IFERROR((VLOOKUP($A95,'0910'!$F$10:$L$433,6,FALSE)/VLOOKUP($A95,'2010'!$C$5:$K$611,9,FALSE))*1000,#N/A)</f>
        <v>0</v>
      </c>
      <c r="AZ95" s="196">
        <f>IFERROR((VLOOKUP($A95,'1011'!$F$10:$L$433,6,FALSE)/VLOOKUP($A95,'2011'!$C$5:$K$611,9,FALSE))*1000,#N/A)</f>
        <v>0</v>
      </c>
      <c r="BA95" s="196">
        <f>IFERROR((VLOOKUP($A95,'1112'!$F$10:$L$408,6,FALSE)/VLOOKUP($A95,'2012'!$F$10:$M$460,8,FALSE))*1000,#N/A)</f>
        <v>0</v>
      </c>
      <c r="BB95" s="196">
        <f>IFERROR((VLOOKUP($A95,'1213'!$F$10:$L$408,6,FALSE)/VLOOKUP($A95,'2013'!$F$10:$M$460,8,FALSE))*1000,#N/A)</f>
        <v>0</v>
      </c>
      <c r="BC95" s="196">
        <f>IFERROR((VLOOKUP($A95,'1314'!$F$10:$L$408,6,FALSE)/VLOOKUP($A95,'2014'!$F$10:$M$460,8,FALSE))*1000,#N/A)</f>
        <v>0</v>
      </c>
      <c r="BD95" s="196">
        <f>IFERROR((VLOOKUP($A95,'1415'!$F$10:$L$408,6,FALSE)/VLOOKUP($A95,'2015'!$F$10:$M$460,8,FALSE))*1000,#N/A)</f>
        <v>0</v>
      </c>
      <c r="BE95" s="196">
        <f>IFERROR((VLOOKUP($A95,'1516'!$F$10:$L$408,6,FALSE)/VLOOKUP($A95,'2016'!$F$10:$M$460,8,FALSE))*1000,#N/A)</f>
        <v>0</v>
      </c>
      <c r="BF95" s="196">
        <f>IFERROR((VLOOKUP($A95,'1617'!$F$10:$L$408,6,FALSE)/VLOOKUP($A95,'2017'!$F$10:$M$460,8,FALSE))*1000,#N/A)</f>
        <v>0</v>
      </c>
      <c r="BG95" s="196">
        <f>IFERROR((VLOOKUP($A95,'1718'!$F$10:$L$408,6,FALSE)/VLOOKUP($A95,'2018'!$F$10:$N$460,9,FALSE))*1000,#N/A)</f>
        <v>0</v>
      </c>
      <c r="BH95" s="196">
        <f>IFERROR((VLOOKUP($A95,'1819'!$F$10:$L$408,6,FALSE)/VLOOKUP($A95,'2018'!$F$10:$N$460,9,FALSE))*1000,#N/A)</f>
        <v>0</v>
      </c>
      <c r="BI95" s="196">
        <f>IFERROR((VLOOKUP($A95,'1920'!$F$10:$L$408,6,FALSE)/VLOOKUP($A95,'2019'!$F$10:$N$464,8,FALSE))*1000,#N/A)</f>
        <v>0</v>
      </c>
      <c r="BJ95" s="196">
        <f>IFERROR((VLOOKUP($A95,'20 21'!$F$10:$L$408,6,FALSE)/VLOOKUP($A95,'2020'!$F$10:$N$469,8,FALSE))*1000,#N/A)</f>
        <v>0</v>
      </c>
      <c r="BK95" s="196">
        <f>IFERROR((VLOOKUP($A95,'21 22'!$F$10:$L$408,6,FALSE)/VLOOKUP($A95,'2021'!$F$10:$N$469,8,FALSE))*1000,#N/A)</f>
        <v>0</v>
      </c>
      <c r="BL95" s="196">
        <f>IFERROR((VLOOKUP($A95,'22 23'!$F$10:$L$408,6,FALSE)/VLOOKUP($A95,'2022'!$F$10:$N$469,8,FALSE))*1000,#N/A)</f>
        <v>0</v>
      </c>
      <c r="BM95" s="196">
        <f>IFERROR((VLOOKUP($A95,'23 24'!$F$7:$M$408,6,FALSE)/VLOOKUP($A95,'2023'!$C$7:$N$469,9,FALSE))*1000,#N/A)</f>
        <v>0</v>
      </c>
      <c r="BO95" s="196">
        <f>IFERROR((VLOOKUP($A95,'0910'!$F$10:$L$433,7,FALSE)/VLOOKUP($A95,'2010'!$C$5:$K$611,9,FALSE))*1000,#N/A)</f>
        <v>4.7140807542529206</v>
      </c>
      <c r="BP95" s="196">
        <f>IFERROR((VLOOKUP($A95,'1011'!$F$10:$L$433,7,FALSE)/VLOOKUP($A95,'2011'!$C$5:$K$611,9,FALSE))*1000,#N/A)</f>
        <v>5.7026476578411405</v>
      </c>
      <c r="BQ95" s="196">
        <f>IFERROR((VLOOKUP($A95,'1112'!$F$10:$L$408,7,FALSE)/VLOOKUP($A95,'2012'!$F$10:$M$460,8,FALSE))*1000,#N/A)</f>
        <v>2.4271844660194173</v>
      </c>
      <c r="BR95" s="196">
        <f>IFERROR((VLOOKUP($A95,'1213'!$F$10:$L$408,7,FALSE)/VLOOKUP($A95,'2013'!$F$10:$M$460,8,FALSE))*1000,#N/A)</f>
        <v>8.2362394535958217</v>
      </c>
      <c r="BS95" s="196">
        <f>IFERROR((VLOOKUP($A95,'1314'!$F$10:$L$408,7,FALSE)/VLOOKUP($A95,'2014'!$F$10:$M$460,8,FALSE))*1000,#N/A)</f>
        <v>9.9720781810929395</v>
      </c>
      <c r="BT95" s="196">
        <f>IFERROR((VLOOKUP($A95,'1415'!$F$10:$L$408,7,FALSE)/VLOOKUP($A95,'2015'!$F$10:$M$460,8,FALSE))*1000,#N/A)</f>
        <v>7.2992700729927007</v>
      </c>
      <c r="BU95" s="196">
        <f>IFERROR((VLOOKUP($A95,'1516'!$F$10:$L$408,7,FALSE)/VLOOKUP($A95,'2016'!$F$10:$M$460,8,FALSE))*1000,#N/A)</f>
        <v>5.4805245644940301</v>
      </c>
      <c r="BV95" s="196">
        <f>IFERROR((VLOOKUP($A95,'1617'!$F$10:$L$408,7,FALSE)/VLOOKUP($A95,'2017'!$F$10:$M$460,8,FALSE))*1000,#N/A)</f>
        <v>7.5610701822411785</v>
      </c>
      <c r="BW95" s="196">
        <f>IFERROR((VLOOKUP($A95,'1718'!$F$10:$L$408,7,FALSE)/VLOOKUP($A95,'2018'!$F$10:$N$460,9,FALSE))*1000,#N/A)</f>
        <v>13.912712025919573</v>
      </c>
      <c r="BX95" s="196">
        <f>IFERROR((VLOOKUP($A95,'1819'!$F$10:$L$408,7,FALSE)/VLOOKUP($A95,'2018'!$F$10:$N$460,9,FALSE))*1000,#N/A)</f>
        <v>13.15037164093768</v>
      </c>
      <c r="BY95" s="196">
        <f>IFERROR((VLOOKUP($A95,'1920'!$F$10:$L$408,7,FALSE)/VLOOKUP($A95,'2019'!$F$10:$N$464,8,FALSE))*1000,#N/A)</f>
        <v>8.2118661465818104</v>
      </c>
      <c r="BZ95" s="196">
        <f>IFERROR((VLOOKUP($A95,'20 21'!$F$10:$L$408,7,FALSE)/VLOOKUP($A95,'2020'!$F$10:$N$469,8,FALSE))*1000,#N/A)</f>
        <v>11.416449999631729</v>
      </c>
      <c r="CA95" s="196">
        <f>IFERROR((VLOOKUP($A95,'21 22'!$F$10:$L$408,7,FALSE)/VLOOKUP($A95,'2021'!$F$10:$N$469,8,FALSE))*1000,#N/A)</f>
        <v>9.3205161007346771</v>
      </c>
      <c r="CB95" s="196">
        <f>IFERROR((VLOOKUP($A95,'22 23'!$F$10:$L$408,7,FALSE)/VLOOKUP($A95,'2022'!$F$10:$N$469,8,FALSE))*1000,#N/A)</f>
        <v>7.5957608420443448</v>
      </c>
      <c r="CC95" s="196">
        <f>IFERROR((VLOOKUP($A95,'23 24'!$F$7:$M$408,7,FALSE)/VLOOKUP($A95,'2023'!$C$7:$N$469,9,FALSE))*1000,#N/A)</f>
        <v>8.0662508066250815</v>
      </c>
      <c r="CE95" s="198">
        <f>IFERROR((VLOOKUP($A95,'0910'!$F$10:$S$433,9,FALSE)/VLOOKUP($A95,'2010'!$C$5:$K$611,9,FALSE))*1000,#N/A)</f>
        <v>5.7388809182209473</v>
      </c>
      <c r="CF95" s="198">
        <f>IFERROR((VLOOKUP($A95,'1011'!$F$10:$S$433,10,FALSE)/VLOOKUP($A95,'2011'!$C$5:$K$611,9,FALSE))*1000,#N/A)</f>
        <v>4.2769857433808554</v>
      </c>
      <c r="CG95" s="198">
        <f>IFERROR((VLOOKUP($A95,'1112'!$F$10:$S$408,9,FALSE)/VLOOKUP($A95,'2012'!$F$10:$M$460,8,FALSE))*1000,#N/A)</f>
        <v>7.2815533980582527</v>
      </c>
      <c r="CH95" s="198">
        <f>IFERROR((VLOOKUP($A95,'1213'!$F$10:$S$408,9,FALSE)/VLOOKUP($A95,'2013'!$F$10:$M$460,8,FALSE))*1000,#N/A)</f>
        <v>4.2185616713539575</v>
      </c>
      <c r="CI95" s="198">
        <f>IFERROR((VLOOKUP($A95,'1314'!$F$10:$S$408,9,FALSE)/VLOOKUP($A95,'2014'!$F$10:$M$460,8,FALSE))*1000,#N/A)</f>
        <v>5.5843637814120459</v>
      </c>
      <c r="CJ95" s="198">
        <f>IFERROR((VLOOKUP($A95,'1415'!$F$10:$S$408,9,FALSE)/VLOOKUP($A95,'2015'!$F$10:$M$460,8,FALSE))*1000,#N/A)</f>
        <v>8.2856579206944172</v>
      </c>
      <c r="CK95" s="198">
        <f>IFERROR((VLOOKUP($A95,'1516'!$F$10:$S$408,9,FALSE)/VLOOKUP($A95,'2016'!$F$10:$M$460,8,FALSE))*1000,#N/A)</f>
        <v>7.0463887257780389</v>
      </c>
      <c r="CL95" s="198">
        <f>IFERROR((VLOOKUP($A95,'1617'!$F$10:$S$408,9,FALSE)/VLOOKUP($A95,'2017'!$F$10:$M$460,8,FALSE))*1000,#N/A)</f>
        <v>4.8468398604110119</v>
      </c>
      <c r="CM95" s="198">
        <f>IFERROR((VLOOKUP($A95,'1718'!$F$10:$S$408,9,FALSE)/VLOOKUP($A95,'2018'!$F$10:$N$460,9,FALSE))*1000,#N/A)</f>
        <v>8.3857442348008391</v>
      </c>
      <c r="CN95" s="198">
        <f>IFERROR((VLOOKUP($A95,'1819'!$F$10:$S$408,9,FALSE)/VLOOKUP($A95,'2018'!$F$10:$N$460,9,FALSE))*1000,#N/A)</f>
        <v>10.291595197255575</v>
      </c>
      <c r="CO95" s="198">
        <f>IFERROR((VLOOKUP($A95,'1920'!$F$10:$S$408,9,FALSE)/VLOOKUP($A95,'2019'!$F$10:$N$464,8,FALSE))*1000,#N/A)</f>
        <v>10.638099326253709</v>
      </c>
      <c r="CP95" s="198">
        <f>IFERROR((VLOOKUP($A95,'20 21'!$F$10:$S$408,9,FALSE)/VLOOKUP($A95,'2020'!$F$10:$N$469,8,FALSE))*1000,#N/A)</f>
        <v>6.4447701610824266</v>
      </c>
      <c r="CQ95" s="198">
        <f>IFERROR((VLOOKUP($A95,'21 22'!$F$10:$S$408,9,FALSE)/VLOOKUP($A95,'2021'!$F$10:$N$469,8,FALSE))*1000,#N/A)</f>
        <v>6.9446982711356409</v>
      </c>
      <c r="CR95" s="198">
        <f>IFERROR((VLOOKUP($A95,'22 23'!$F$10:$S$408,9,FALSE)/VLOOKUP($A95,'2022'!$F$10:$N$469,8,FALSE))*1000,#N/A)</f>
        <v>6.1489492530835177</v>
      </c>
      <c r="CS95" s="196">
        <f>IFERROR((VLOOKUP($A95,'23 24'!$F$7:$S$408,9,FALSE)/VLOOKUP($A95,'2023'!$C$7:$N$469,9,FALSE))*1000,#N/A)</f>
        <v>2.8680002868000285</v>
      </c>
      <c r="CU95" s="198">
        <f>IFERROR((VLOOKUP($A95,'0910'!$F$10:$S$433,10,FALSE)/VLOOKUP($A95,'2010'!$C$5:$K$611,9,FALSE))*1000,#N/A)</f>
        <v>1.2297601967616314</v>
      </c>
      <c r="CV95" s="198">
        <f>IFERROR((VLOOKUP($A95,'1011'!$F$10:$S$433,11,FALSE)/VLOOKUP($A95,'2011'!$C$5:$K$611,9,FALSE))*1000,#N/A)</f>
        <v>0.61099796334012224</v>
      </c>
      <c r="CW95" s="198">
        <f>IFERROR((VLOOKUP($A95,'1112'!$F$10:$S$408,10,FALSE)/VLOOKUP($A95,'2012'!$F$10:$M$460,8,FALSE))*1000,#N/A)</f>
        <v>0.80906148867313921</v>
      </c>
      <c r="CX95" s="198">
        <f>IFERROR((VLOOKUP($A95,'1213'!$F$10:$S$408,10,FALSE)/VLOOKUP($A95,'2013'!$F$10:$M$460,8,FALSE))*1000,#N/A)</f>
        <v>1.2053033346725592</v>
      </c>
      <c r="CY95" s="198">
        <f>IFERROR((VLOOKUP($A95,'1314'!$F$10:$S$408,10,FALSE)/VLOOKUP($A95,'2014'!$F$10:$M$460,8,FALSE))*1000,#N/A)</f>
        <v>2.1938571998404468</v>
      </c>
      <c r="CZ95" s="198">
        <f>IFERROR((VLOOKUP($A95,'1415'!$F$10:$S$408,10,FALSE)/VLOOKUP($A95,'2015'!$F$10:$M$460,8,FALSE))*1000,#N/A)</f>
        <v>1.1836654172420598</v>
      </c>
      <c r="DA95" s="198">
        <f>IFERROR((VLOOKUP($A95,'1516'!$F$10:$S$408,10,FALSE)/VLOOKUP($A95,'2016'!$F$10:$M$460,8,FALSE))*1000,#N/A)</f>
        <v>1.5658641612840087</v>
      </c>
      <c r="DB95" s="198">
        <f>IFERROR((VLOOKUP($A95,'1617'!$F$10:$S$408,10,FALSE)/VLOOKUP($A95,'2017'!$F$10:$M$460,8,FALSE))*1000,#N/A)</f>
        <v>2.3264831329972857</v>
      </c>
      <c r="DC95" s="198">
        <f>IFERROR((VLOOKUP($A95,'1718'!$F$10:$S$408,10,FALSE)/VLOOKUP($A95,'2018'!$F$10:$N$460,9,FALSE))*1000,#N/A)</f>
        <v>2.8587764436821042</v>
      </c>
      <c r="DD95" s="198">
        <f>IFERROR((VLOOKUP($A95,'1819'!$F$10:$S$408,10,FALSE)/VLOOKUP($A95,'2018'!$F$10:$N$460,9,FALSE))*1000,#N/A)</f>
        <v>4.5740423098913663</v>
      </c>
      <c r="DE95" s="198">
        <f>IFERROR((VLOOKUP($A95,'1920'!$F$10:$S$408,10,FALSE)/VLOOKUP($A95,'2019'!$F$10:$N$464,8,FALSE))*1000,#N/A)</f>
        <v>3.7326664302644592</v>
      </c>
      <c r="DF95" s="198">
        <f>IFERROR((VLOOKUP($A95,'20 21'!$F$10:$S$408,10,FALSE)/VLOOKUP($A95,'2020'!$F$10:$N$469,8,FALSE))*1000,#N/A)</f>
        <v>1.2889540322164854</v>
      </c>
      <c r="DG95" s="198">
        <f>IFERROR((VLOOKUP($A95,'21 22'!$F$10:$S$408,10,FALSE)/VLOOKUP($A95,'2021'!$F$10:$N$469,8,FALSE))*1000,#N/A)</f>
        <v>2.5585730472604991</v>
      </c>
      <c r="DH95" s="198">
        <f>IFERROR((VLOOKUP($A95,'22 23'!$F$10:$S$408,10,FALSE)/VLOOKUP($A95,'2022'!$F$10:$N$469,8,FALSE))*1000,#N/A)</f>
        <v>1.0851086917206207</v>
      </c>
      <c r="DI95" s="196">
        <f>IFERROR((VLOOKUP($A95,'23 24'!$F$7:$S$408,10,FALSE)/VLOOKUP($A95,'2023'!$C$7:$N$469,9,FALSE))*1000,#N/A)</f>
        <v>1.6132501613250161</v>
      </c>
      <c r="DK95" s="198">
        <f>IFERROR((VLOOKUP($A95,'0910'!$F$10:$S$433,11,FALSE)/VLOOKUP($A95,'2010'!$C$5:$K$611,9,FALSE))*1000,#N/A)</f>
        <v>0</v>
      </c>
      <c r="DL95" s="198">
        <f>IFERROR((VLOOKUP($A95,'1011'!$F$10:$S$433,12,FALSE)/VLOOKUP($A95,'2011'!$C$5:$K$611,9,FALSE))*1000,#N/A)</f>
        <v>0</v>
      </c>
      <c r="DM95" s="198">
        <f>IFERROR((VLOOKUP($A95,'1112'!$F$10:$S$408,11,FALSE)/VLOOKUP($A95,'2012'!$F$10:$M$460,8,FALSE))*1000,#N/A)</f>
        <v>0</v>
      </c>
      <c r="DN95" s="198">
        <f>IFERROR((VLOOKUP($A95,'1213'!$F$10:$S$408,11,FALSE)/VLOOKUP($A95,'2013'!$F$10:$M$460,8,FALSE))*1000,#N/A)</f>
        <v>0</v>
      </c>
      <c r="DO95" s="198">
        <f>IFERROR((VLOOKUP($A95,'1314'!$F$10:$S$408,11,FALSE)/VLOOKUP($A95,'2014'!$F$10:$M$460,8,FALSE))*1000,#N/A)</f>
        <v>0</v>
      </c>
      <c r="DP95" s="198">
        <f>IFERROR((VLOOKUP($A95,'1415'!$F$10:$S$408,11,FALSE)/VLOOKUP($A95,'2015'!$F$10:$M$460,8,FALSE))*1000,#N/A)</f>
        <v>0</v>
      </c>
      <c r="DQ95" s="198">
        <f>IFERROR((VLOOKUP($A95,'1516'!$F$10:$S$408,11,FALSE)/VLOOKUP($A95,'2016'!$F$10:$M$460,8,FALSE))*1000,#N/A)</f>
        <v>0</v>
      </c>
      <c r="DR95" s="198">
        <f>IFERROR((VLOOKUP($A95,'1617'!$F$10:$S$408,11,FALSE)/VLOOKUP($A95,'2017'!$F$10:$M$460,8,FALSE))*1000,#N/A)</f>
        <v>0</v>
      </c>
      <c r="DS95" s="198">
        <f>IFERROR((VLOOKUP($A95,'1718'!$F$10:$S$408,11,FALSE)/VLOOKUP($A95,'2018'!$F$10:$N$460,9,FALSE))*1000,#N/A)</f>
        <v>0</v>
      </c>
      <c r="DT95" s="198">
        <f>IFERROR((VLOOKUP($A95,'1819'!$F$10:$S$408,11,FALSE)/VLOOKUP($A95,'2018'!$F$10:$N$460,9,FALSE))*1000,#N/A)</f>
        <v>0</v>
      </c>
      <c r="DU95" s="198">
        <f>IFERROR((VLOOKUP($A95,'1920'!$F$10:$S$408,11,FALSE)/VLOOKUP($A95,'2019'!$F$10:$N$464,8,FALSE))*1000,#N/A)</f>
        <v>0</v>
      </c>
      <c r="DV95" s="198">
        <f>IFERROR((VLOOKUP($A95,'20 21'!$F$10:$S$408,11,FALSE)/VLOOKUP($A95,'2020'!$F$10:$N$469,8,FALSE))*1000,#N/A)</f>
        <v>0</v>
      </c>
      <c r="DW95" s="198">
        <f>IFERROR((VLOOKUP($A95,'21 22'!$F$10:$S$408,11,FALSE)/VLOOKUP($A95,'2021'!$F$10:$N$469,8,FALSE))*1000,#N/A)</f>
        <v>0</v>
      </c>
      <c r="DX95" s="198">
        <f>IFERROR((VLOOKUP($A95,'22 23'!$F$10:$S$408,11,FALSE)/VLOOKUP($A95,'2022'!$F$10:$N$469,8,FALSE))*1000,#N/A)</f>
        <v>0</v>
      </c>
      <c r="DY95" s="196">
        <f>IFERROR((VLOOKUP($A95,'23 24'!$F$7:$S$408,11,FALSE)/VLOOKUP($A95,'2023'!$C$7:$N$469,9,FALSE))*1000,#N/A)</f>
        <v>0</v>
      </c>
      <c r="EA95" s="198">
        <f>IFERROR((VLOOKUP($A95,'0910'!$F$10:$S$433,12,FALSE)/VLOOKUP($A95,'2010'!$C$5:$K$611,9,FALSE))*1000,#N/A)</f>
        <v>6.968641114982578</v>
      </c>
      <c r="EB95" s="198">
        <f>IFERROR((VLOOKUP($A95,'1011'!$F$10:$S$433,13,FALSE)/VLOOKUP($A95,'2011'!$C$5:$K$611,9,FALSE))*1000,#N/A)</f>
        <v>4.8879837067209779</v>
      </c>
      <c r="EC95" s="198">
        <f>IFERROR((VLOOKUP($A95,'1112'!$F$10:$S$408,12,FALSE)/VLOOKUP($A95,'2012'!$F$10:$M$460,8,FALSE))*1000,#N/A)</f>
        <v>7.8883495145631066</v>
      </c>
      <c r="ED95" s="198">
        <f>IFERROR((VLOOKUP($A95,'1213'!$F$10:$S$408,12,FALSE)/VLOOKUP($A95,'2013'!$F$10:$M$460,8,FALSE))*1000,#N/A)</f>
        <v>5.4238650060265172</v>
      </c>
      <c r="EE95" s="198">
        <f>IFERROR((VLOOKUP($A95,'1314'!$F$10:$S$408,12,FALSE)/VLOOKUP($A95,'2014'!$F$10:$M$460,8,FALSE))*1000,#N/A)</f>
        <v>7.7782209812524927</v>
      </c>
      <c r="EF95" s="198">
        <f>IFERROR((VLOOKUP($A95,'1415'!$F$10:$S$408,12,FALSE)/VLOOKUP($A95,'2015'!$F$10:$M$460,8,FALSE))*1000,#N/A)</f>
        <v>9.4693233379364781</v>
      </c>
      <c r="EG95" s="198">
        <f>IFERROR((VLOOKUP($A95,'1516'!$F$10:$S$408,12,FALSE)/VLOOKUP($A95,'2016'!$F$10:$M$460,8,FALSE))*1000,#N/A)</f>
        <v>8.6122528870620485</v>
      </c>
      <c r="EH95" s="198">
        <f>IFERROR((VLOOKUP($A95,'1617'!$F$10:$S$408,12,FALSE)/VLOOKUP($A95,'2017'!$F$10:$M$460,8,FALSE))*1000,#N/A)</f>
        <v>7.1733229934082976</v>
      </c>
      <c r="EI95" s="198">
        <f>IFERROR((VLOOKUP($A95,'1718'!$F$10:$S$408,12,FALSE)/VLOOKUP($A95,'2018'!$F$10:$N$460,9,FALSE))*1000,#N/A)</f>
        <v>11.244520678482942</v>
      </c>
      <c r="EJ95" s="198">
        <f>IFERROR((VLOOKUP($A95,'1819'!$F$10:$S$408,12,FALSE)/VLOOKUP($A95,'2018'!$F$10:$N$460,9,FALSE))*1000,#N/A)</f>
        <v>14.865637507146941</v>
      </c>
      <c r="EK95" s="198">
        <f>IFERROR((VLOOKUP($A95,'1920'!$F$10:$S$408,12,FALSE)/VLOOKUP($A95,'2019'!$F$10:$N$464,8,FALSE))*1000,#N/A)</f>
        <v>14.370765756518168</v>
      </c>
      <c r="EL95" s="198">
        <f>IFERROR((VLOOKUP($A95,'20 21'!$F$10:$S$408,12,FALSE)/VLOOKUP($A95,'2020'!$F$10:$N$469,8,FALSE))*1000,#N/A)</f>
        <v>7.7337241932989125</v>
      </c>
      <c r="EM95" s="198">
        <f>IFERROR((VLOOKUP($A95,'21 22'!$F$10:$S$408,12,FALSE)/VLOOKUP($A95,'2021'!$F$10:$N$469,8,FALSE))*1000,#N/A)</f>
        <v>9.5032713183961395</v>
      </c>
      <c r="EN95" s="198">
        <f>IFERROR((VLOOKUP($A95,'22 23'!$F$10:$S$408,12,FALSE)/VLOOKUP($A95,'2022'!$F$10:$N$469,8,FALSE))*1000,#N/A)</f>
        <v>7.234057944804138</v>
      </c>
      <c r="EO95" s="196">
        <f>IFERROR((VLOOKUP($A95,'23 24'!$F$7:$S$408,12,FALSE)/VLOOKUP($A95,'2023'!$C$7:$N$469,9,FALSE))*1000,#N/A)</f>
        <v>4.4812504481250448</v>
      </c>
    </row>
    <row r="96" spans="1:145" x14ac:dyDescent="0.3">
      <c r="A96" t="s">
        <v>791</v>
      </c>
      <c r="B96" t="s">
        <v>1741</v>
      </c>
      <c r="C96" t="str">
        <f>IF(VLOOKUP($A96,'0910'!$F$10:$L$433,1,FALSE)=VLOOKUP($A96,'2010'!$C$5:$K$611,1,FALSE),VLOOKUP($A96,'0910'!$F$10:$L$433,1,FALSE),FALSE)</f>
        <v>East Hertfordshire</v>
      </c>
      <c r="D96" t="str">
        <f>IF(VLOOKUP($A96,'1011'!$F$10:$L$433,1,FALSE)=VLOOKUP($A96,'2011'!$C$5:$K$611,1,FALSE),VLOOKUP($A96,'1011'!$F$10:$L$433,1,FALSE),FALSE)</f>
        <v>East Hertfordshire</v>
      </c>
      <c r="E96" t="str">
        <f>IF(VLOOKUP(A96,'1112'!$F$10:$L$408,1,FALSE)=VLOOKUP(A96,'2012'!$F$10:$M$460,1,FALSE),VLOOKUP(A96,'1112'!$F$10:$L$408,1,FALSE),FALSE)</f>
        <v>East Hertfordshire</v>
      </c>
      <c r="F96" t="str">
        <f>IF(VLOOKUP($A96,'1213'!$F$10:$L$408,1,FALSE)=VLOOKUP($A96,'2013'!$F$10:$M$460,1,FALSE),VLOOKUP($A96,'1213'!$F$10:$L$408,1,FALSE),FALSE)</f>
        <v>East Hertfordshire</v>
      </c>
      <c r="G96" t="str">
        <f>IF(VLOOKUP($A96,'1314'!$F$10:$L$408,1,FALSE)=VLOOKUP($A96,'2014'!$F$10:$M$460,1,FALSE),VLOOKUP($A96,'1314'!$F$10:$L$408,1,FALSE),FALSE)</f>
        <v>East Hertfordshire</v>
      </c>
      <c r="H96" t="str">
        <f>IF(VLOOKUP($A96,'1415'!$F$10:$L$408,1,FALSE)=VLOOKUP($A96,'2015'!$F$10:$M$460,1,FALSE),VLOOKUP($A96,'1415'!$F$10:$L$408,1,FALSE),FALSE)</f>
        <v>East Hertfordshire</v>
      </c>
      <c r="I96" t="str">
        <f>IF(VLOOKUP($A96,'1516'!$F$10:$L$408,1,FALSE)=VLOOKUP($A96,'2015'!$F$10:$M$460,1,FALSE),VLOOKUP($A96,'1516'!$F$10:$L$408,1,FALSE),FALSE)</f>
        <v>East Hertfordshire</v>
      </c>
      <c r="J96" t="str">
        <f>IF(VLOOKUP($A96,'1617'!$F$10:$L$408,1,FALSE)=VLOOKUP($A96,'2016'!$F$10:$M$460,1,FALSE),VLOOKUP($A96,'1617'!$F$10:$L$408,1,FALSE),FALSE)</f>
        <v>East Hertfordshire</v>
      </c>
      <c r="K96" t="str">
        <f>IF(VLOOKUP($A96,'1718'!$F$10:$M$408,1,FALSE)=VLOOKUP($A96,'2017'!$F$10:$M$460,1,FALSE),VLOOKUP($A96,'1718'!$F$10:$M$408,1,FALSE),FALSE)</f>
        <v>East Hertfordshire</v>
      </c>
      <c r="L96" t="str">
        <f>IF(VLOOKUP($A96,'1819'!$F$10:$M$408,1,FALSE)=VLOOKUP($A96,'2018'!$F$10:$M$460,1,FALSE),VLOOKUP($A96,'1819'!$F$10:$M$408,1,FALSE),FALSE)</f>
        <v>East Hertfordshire</v>
      </c>
      <c r="M96" t="str">
        <f>IF(VLOOKUP($A96,'1920'!$F$10:$M$408,1,FALSE)=VLOOKUP($A96,'2019'!$F$10:$M$464,1,FALSE),VLOOKUP($A96,'1920'!$F$10:$M$408,1,FALSE),FALSE)</f>
        <v>East Hertfordshire</v>
      </c>
      <c r="N96" t="str">
        <f>IF(VLOOKUP($A96,'20 21'!$F$10:$N$408,1,FALSE)=VLOOKUP($A96,'2020'!$F$10:$O$468,1,FALSE),VLOOKUP($A96,'20 21'!$F$10:$N$408,1,FALSE),FALSE)</f>
        <v>East Hertfordshire</v>
      </c>
      <c r="O96" t="str">
        <f>IF(VLOOKUP($A96,'21 22'!$F$10:$N$408,1,FALSE)=VLOOKUP($A96,'2021'!$F$10:$O$471,1,FALSE),VLOOKUP($A96,'21 22'!$F$10:$N$408,1,FALSE),FALSE)</f>
        <v>East Hertfordshire</v>
      </c>
      <c r="P96" t="str">
        <f>IF(VLOOKUP($A96,'22 23'!$F$10:$N$408,1,FALSE)=VLOOKUP($A96,'2022'!$F$10:$O$468,1,FALSE),VLOOKUP($A96,'22 23'!$F$10:$N$408,1,FALSE),FALSE)</f>
        <v>East Hertfordshire</v>
      </c>
      <c r="Q96" t="str">
        <f>IF(VLOOKUP($A96,'23 24'!$F$7:$N$408,1,FALSE)=VLOOKUP($A96,'2023'!$C$7:$O$468,1,FALSE),VLOOKUP($A96,'23 24'!$F$7:$N$408,1,FALSE),FALSE)</f>
        <v>East Hertfordshire</v>
      </c>
      <c r="S96" s="196">
        <f>IFERROR((VLOOKUP($A96,'0910'!$F$10:$L$433,4,FALSE)/VLOOKUP($A96,'2010'!$C$5:$K$611,9,FALSE))*1000,#N/A)</f>
        <v>1.3766993632765445</v>
      </c>
      <c r="T96" s="196">
        <f>IFERROR((VLOOKUP($A96,'1011'!$F$10:$L$433,4,FALSE)/VLOOKUP($A96,'2011'!$C$5:$K$611,9,FALSE))*1000,#N/A)</f>
        <v>2.5706940874035986</v>
      </c>
      <c r="U96" s="196">
        <f>IFERROR((VLOOKUP($A96,'1112'!$F$10:$L$408,4,FALSE)/VLOOKUP($A96,'2012'!$F$10:$M$460,8,FALSE))*1000,#N/A)</f>
        <v>6.4702877575344795</v>
      </c>
      <c r="V96" s="196">
        <f>IFERROR((VLOOKUP($A96,'1213'!$F$10:$L$408,4,FALSE)/VLOOKUP($A96,'2013'!$F$10:$M$460,8,FALSE))*1000,#N/A)</f>
        <v>3.0287733467945483</v>
      </c>
      <c r="W96" s="196">
        <f>IFERROR((VLOOKUP($A96,'1314'!$F$10:$L$408,4,FALSE)/VLOOKUP($A96,'2014'!$F$10:$M$460,8,FALSE))*1000,#N/A)</f>
        <v>6.188325806991136</v>
      </c>
      <c r="X96" s="196">
        <f>IFERROR((VLOOKUP($A96,'1415'!$F$10:$L$408,4,FALSE)/VLOOKUP($A96,'2015'!$F$10:$M$460,8,FALSE))*1000,#N/A)</f>
        <v>6.6291017567119654</v>
      </c>
      <c r="Y96" s="196">
        <f>IFERROR((VLOOKUP($A96,'1516'!$F$10:$L$408,4,FALSE)/VLOOKUP($A96,'2016'!$F$10:$M$460,8,FALSE))*1000,#N/A)</f>
        <v>6.7202098016718566</v>
      </c>
      <c r="Z96" s="196">
        <f>IFERROR((VLOOKUP($A96,'1617'!$F$10:$L$408,4,FALSE)/VLOOKUP($A96,'2017'!$F$10:$M$460,8,FALSE))*1000,#N/A)</f>
        <v>6.4903456109037805</v>
      </c>
      <c r="AA96" s="196">
        <f>IFERROR((VLOOKUP($A96,'1718'!$F$10:$L$408,4,FALSE)/VLOOKUP($A96,'2018'!$F$10:$N$460,9,FALSE))*1000,#N/A)</f>
        <v>6.281204702850701</v>
      </c>
      <c r="AB96" s="196">
        <f>IFERROR((VLOOKUP($A96,'1819'!$F$10:$L$408,4,FALSE)/VLOOKUP($A96,'2018'!$F$10:$N$460,9,FALSE))*1000,#N/A)</f>
        <v>6.120148172008375</v>
      </c>
      <c r="AC96" s="196">
        <f>IFERROR((VLOOKUP($A96,'1920'!$F$10:$L$408,4,FALSE)/VLOOKUP($A96,'2019'!$F$10:$N$464,8,FALSE))*1000,#N/A)</f>
        <v>6.6655028487089556</v>
      </c>
      <c r="AD96" s="196">
        <f>IFERROR((VLOOKUP($A96,'20 21'!$F$10:$M$408,4,FALSE)/VLOOKUP($A96,'2020'!$F$10:$N$469,8,FALSE))*1000,#N/A)</f>
        <v>12.207375132637825</v>
      </c>
      <c r="AE96" s="196">
        <f>IFERROR((VLOOKUP($A96,'21 22'!$F$10:$M$408,4,FALSE)/VLOOKUP($A96,'2021'!$F$10:$N$469,8,FALSE))*1000,#N/A)</f>
        <v>10.202031131652575</v>
      </c>
      <c r="AF96" s="196">
        <f>IFERROR((VLOOKUP($A96,'22 23'!$F$10:$M$408,4,FALSE)/VLOOKUP($A96,'2022'!$F$10:$N$469,8,FALSE))*1000,#N/A)</f>
        <v>9.6081989964769932</v>
      </c>
      <c r="AG96" s="196">
        <f>IFERROR((VLOOKUP($A96,'23 24'!$F$7:$M$408,4,FALSE)/VLOOKUP($A96,'2023'!$C$7:$N$469,9,FALSE))*1000,#N/A)</f>
        <v>11.587311141876842</v>
      </c>
      <c r="AI96" s="196">
        <f>IFERROR((VLOOKUP($A96,'0910'!$F$10:$L$433,5,FALSE)/VLOOKUP($A96,'2010'!$C$5:$K$611,9,FALSE))*1000,#N/A)</f>
        <v>0.51626226122870422</v>
      </c>
      <c r="AJ96" s="196">
        <f>IFERROR((VLOOKUP($A96,'1011'!$F$10:$L$433,5,FALSE)/VLOOKUP($A96,'2011'!$C$5:$K$611,9,FALSE))*1000,#N/A)</f>
        <v>2.2279348757497854</v>
      </c>
      <c r="AK96" s="196">
        <f>IFERROR((VLOOKUP($A96,'1112'!$F$10:$L$408,5,FALSE)/VLOOKUP($A96,'2012'!$F$10:$M$460,8,FALSE))*1000,#N/A)</f>
        <v>1.8729780350757703</v>
      </c>
      <c r="AL96" s="196">
        <f>IFERROR((VLOOKUP($A96,'1213'!$F$10:$L$408,5,FALSE)/VLOOKUP($A96,'2013'!$F$10:$M$460,8,FALSE))*1000,#N/A)</f>
        <v>0.50479555779909135</v>
      </c>
      <c r="AM96" s="196">
        <f>IFERROR((VLOOKUP($A96,'1314'!$F$10:$L$408,5,FALSE)/VLOOKUP($A96,'2014'!$F$10:$M$460,8,FALSE))*1000,#N/A)</f>
        <v>1.338016390700786</v>
      </c>
      <c r="AN96" s="196">
        <f>IFERROR((VLOOKUP($A96,'1415'!$F$10:$L$408,5,FALSE)/VLOOKUP($A96,'2015'!$F$10:$M$460,8,FALSE))*1000,#N/A)</f>
        <v>1.9887305270135895</v>
      </c>
      <c r="AO96" s="196">
        <f>IFERROR((VLOOKUP($A96,'1516'!$F$10:$L$408,5,FALSE)/VLOOKUP($A96,'2016'!$F$10:$M$460,8,FALSE))*1000,#N/A)</f>
        <v>2.6225208982134074</v>
      </c>
      <c r="AP96" s="196">
        <f>IFERROR((VLOOKUP($A96,'1617'!$F$10:$L$408,5,FALSE)/VLOOKUP($A96,'2017'!$F$10:$M$460,8,FALSE))*1000,#N/A)</f>
        <v>2.2716209638163236</v>
      </c>
      <c r="AQ96" s="196">
        <f>IFERROR((VLOOKUP($A96,'1718'!$F$10:$L$408,5,FALSE)/VLOOKUP($A96,'2018'!$F$10:$N$460,9,FALSE))*1000,#N/A)</f>
        <v>1.1273957158962795</v>
      </c>
      <c r="AR96" s="196">
        <f>IFERROR((VLOOKUP($A96,'1819'!$F$10:$L$408,5,FALSE)/VLOOKUP($A96,'2018'!$F$10:$N$460,9,FALSE))*1000,#N/A)</f>
        <v>2.737961024319536</v>
      </c>
      <c r="AS96" s="196">
        <f>IFERROR((VLOOKUP($A96,'1920'!$F$10:$L$408,5,FALSE)/VLOOKUP($A96,'2019'!$F$10:$N$464,8,FALSE))*1000,#N/A)</f>
        <v>1.7457269365666312</v>
      </c>
      <c r="AT96" s="196">
        <f>IFERROR((VLOOKUP($A96,'20 21'!$F$10:$L$408,5,FALSE)/VLOOKUP($A96,'2020'!$F$10:$N$469,8,FALSE))*1000,#N/A)</f>
        <v>2.0345625221063042</v>
      </c>
      <c r="AU96" s="196">
        <f>IFERROR((VLOOKUP($A96,'21 22'!$F$10:$L$408,5,FALSE)/VLOOKUP($A96,'2021'!$F$10:$N$469,8,FALSE))*1000,#N/A)</f>
        <v>3.0915245853492652</v>
      </c>
      <c r="AV96" s="196">
        <f>IFERROR((VLOOKUP($A96,'22 23'!$F$10:$L$408,5,FALSE)/VLOOKUP($A96,'2022'!$F$10:$N$469,8,FALSE))*1000,#N/A)</f>
        <v>3.202732998825665</v>
      </c>
      <c r="AW96" s="196">
        <f>IFERROR((VLOOKUP($A96,'23 24'!$F$7:$M$408,5,FALSE)/VLOOKUP($A96,'2023'!$C$7:$N$469,9,FALSE))*1000,#N/A)</f>
        <v>5.5679287305122491</v>
      </c>
      <c r="AY96" s="196">
        <f>IFERROR((VLOOKUP($A96,'0910'!$F$10:$L$433,6,FALSE)/VLOOKUP($A96,'2010'!$C$5:$K$611,9,FALSE))*1000,#N/A)</f>
        <v>0</v>
      </c>
      <c r="AZ96" s="196">
        <f>IFERROR((VLOOKUP($A96,'1011'!$F$10:$L$433,6,FALSE)/VLOOKUP($A96,'2011'!$C$5:$K$611,9,FALSE))*1000,#N/A)</f>
        <v>0</v>
      </c>
      <c r="BA96" s="196">
        <f>IFERROR((VLOOKUP($A96,'1112'!$F$10:$L$408,6,FALSE)/VLOOKUP($A96,'2012'!$F$10:$M$460,8,FALSE))*1000,#N/A)</f>
        <v>0</v>
      </c>
      <c r="BB96" s="196">
        <f>IFERROR((VLOOKUP($A96,'1213'!$F$10:$L$408,6,FALSE)/VLOOKUP($A96,'2013'!$F$10:$M$460,8,FALSE))*1000,#N/A)</f>
        <v>0</v>
      </c>
      <c r="BC96" s="196">
        <f>IFERROR((VLOOKUP($A96,'1314'!$F$10:$L$408,6,FALSE)/VLOOKUP($A96,'2014'!$F$10:$M$460,8,FALSE))*1000,#N/A)</f>
        <v>0</v>
      </c>
      <c r="BD96" s="196">
        <f>IFERROR((VLOOKUP($A96,'1415'!$F$10:$L$408,6,FALSE)/VLOOKUP($A96,'2015'!$F$10:$M$460,8,FALSE))*1000,#N/A)</f>
        <v>0</v>
      </c>
      <c r="BE96" s="196">
        <f>IFERROR((VLOOKUP($A96,'1516'!$F$10:$L$408,6,FALSE)/VLOOKUP($A96,'2016'!$F$10:$M$460,8,FALSE))*1000,#N/A)</f>
        <v>0</v>
      </c>
      <c r="BF96" s="196">
        <f>IFERROR((VLOOKUP($A96,'1617'!$F$10:$L$408,6,FALSE)/VLOOKUP($A96,'2017'!$F$10:$M$460,8,FALSE))*1000,#N/A)</f>
        <v>0</v>
      </c>
      <c r="BG96" s="196">
        <f>IFERROR((VLOOKUP($A96,'1718'!$F$10:$L$408,6,FALSE)/VLOOKUP($A96,'2018'!$F$10:$N$460,9,FALSE))*1000,#N/A)</f>
        <v>0</v>
      </c>
      <c r="BH96" s="196">
        <f>IFERROR((VLOOKUP($A96,'1819'!$F$10:$L$408,6,FALSE)/VLOOKUP($A96,'2018'!$F$10:$N$460,9,FALSE))*1000,#N/A)</f>
        <v>0</v>
      </c>
      <c r="BI96" s="196">
        <f>IFERROR((VLOOKUP($A96,'1920'!$F$10:$L$408,6,FALSE)/VLOOKUP($A96,'2019'!$F$10:$N$464,8,FALSE))*1000,#N/A)</f>
        <v>0</v>
      </c>
      <c r="BJ96" s="196">
        <f>IFERROR((VLOOKUP($A96,'20 21'!$F$10:$L$408,6,FALSE)/VLOOKUP($A96,'2020'!$F$10:$N$469,8,FALSE))*1000,#N/A)</f>
        <v>0</v>
      </c>
      <c r="BK96" s="196">
        <f>IFERROR((VLOOKUP($A96,'21 22'!$F$10:$L$408,6,FALSE)/VLOOKUP($A96,'2021'!$F$10:$N$469,8,FALSE))*1000,#N/A)</f>
        <v>0</v>
      </c>
      <c r="BL96" s="196">
        <f>IFERROR((VLOOKUP($A96,'22 23'!$F$10:$L$408,6,FALSE)/VLOOKUP($A96,'2022'!$F$10:$N$469,8,FALSE))*1000,#N/A)</f>
        <v>0</v>
      </c>
      <c r="BM96" s="196">
        <f>IFERROR((VLOOKUP($A96,'23 24'!$F$7:$M$408,6,FALSE)/VLOOKUP($A96,'2023'!$C$7:$N$469,9,FALSE))*1000,#N/A)</f>
        <v>0</v>
      </c>
      <c r="BO96" s="196">
        <f>IFERROR((VLOOKUP($A96,'0910'!$F$10:$L$433,7,FALSE)/VLOOKUP($A96,'2010'!$C$5:$K$611,9,FALSE))*1000,#N/A)</f>
        <v>1.8929616245052485</v>
      </c>
      <c r="BP96" s="196">
        <f>IFERROR((VLOOKUP($A96,'1011'!$F$10:$L$433,7,FALSE)/VLOOKUP($A96,'2011'!$C$5:$K$611,9,FALSE))*1000,#N/A)</f>
        <v>4.7986289631533845</v>
      </c>
      <c r="BQ96" s="196">
        <f>IFERROR((VLOOKUP($A96,'1112'!$F$10:$L$408,7,FALSE)/VLOOKUP($A96,'2012'!$F$10:$M$460,8,FALSE))*1000,#N/A)</f>
        <v>8.1729950621488161</v>
      </c>
      <c r="BR96" s="196">
        <f>IFERROR((VLOOKUP($A96,'1213'!$F$10:$L$408,7,FALSE)/VLOOKUP($A96,'2013'!$F$10:$M$460,8,FALSE))*1000,#N/A)</f>
        <v>3.3653037186606087</v>
      </c>
      <c r="BS96" s="196">
        <f>IFERROR((VLOOKUP($A96,'1314'!$F$10:$L$408,7,FALSE)/VLOOKUP($A96,'2014'!$F$10:$M$460,8,FALSE))*1000,#N/A)</f>
        <v>7.526342197691922</v>
      </c>
      <c r="BT96" s="196">
        <f>IFERROR((VLOOKUP($A96,'1415'!$F$10:$L$408,7,FALSE)/VLOOKUP($A96,'2015'!$F$10:$M$460,8,FALSE))*1000,#N/A)</f>
        <v>8.617832283725555</v>
      </c>
      <c r="BU96" s="196">
        <f>IFERROR((VLOOKUP($A96,'1516'!$F$10:$L$408,7,FALSE)/VLOOKUP($A96,'2016'!$F$10:$M$460,8,FALSE))*1000,#N/A)</f>
        <v>9.5066382560236029</v>
      </c>
      <c r="BV96" s="196">
        <f>IFERROR((VLOOKUP($A96,'1617'!$F$10:$L$408,7,FALSE)/VLOOKUP($A96,'2017'!$F$10:$M$460,8,FALSE))*1000,#N/A)</f>
        <v>8.7619665747201037</v>
      </c>
      <c r="BW96" s="196">
        <f>IFERROR((VLOOKUP($A96,'1718'!$F$10:$L$408,7,FALSE)/VLOOKUP($A96,'2018'!$F$10:$N$460,9,FALSE))*1000,#N/A)</f>
        <v>7.4086004187469801</v>
      </c>
      <c r="BX96" s="196">
        <f>IFERROR((VLOOKUP($A96,'1819'!$F$10:$L$408,7,FALSE)/VLOOKUP($A96,'2018'!$F$10:$N$460,9,FALSE))*1000,#N/A)</f>
        <v>8.697052665485586</v>
      </c>
      <c r="BY96" s="196">
        <f>IFERROR((VLOOKUP($A96,'1920'!$F$10:$L$408,7,FALSE)/VLOOKUP($A96,'2019'!$F$10:$N$464,8,FALSE))*1000,#N/A)</f>
        <v>8.4112297852755873</v>
      </c>
      <c r="BZ96" s="196">
        <f>IFERROR((VLOOKUP($A96,'20 21'!$F$10:$L$408,7,FALSE)/VLOOKUP($A96,'2020'!$F$10:$N$469,8,FALSE))*1000,#N/A)</f>
        <v>14.085432845351338</v>
      </c>
      <c r="CA96" s="196">
        <f>IFERROR((VLOOKUP($A96,'21 22'!$F$10:$L$408,7,FALSE)/VLOOKUP($A96,'2021'!$F$10:$N$469,8,FALSE))*1000,#N/A)</f>
        <v>13.293555717001841</v>
      </c>
      <c r="CB96" s="196">
        <f>IFERROR((VLOOKUP($A96,'22 23'!$F$10:$L$408,7,FALSE)/VLOOKUP($A96,'2022'!$F$10:$N$469,8,FALSE))*1000,#N/A)</f>
        <v>12.81093199530266</v>
      </c>
      <c r="CC96" s="196">
        <f>IFERROR((VLOOKUP($A96,'23 24'!$F$7:$M$408,7,FALSE)/VLOOKUP($A96,'2023'!$C$7:$N$469,9,FALSE))*1000,#N/A)</f>
        <v>17.155239872389096</v>
      </c>
      <c r="CE96" s="198">
        <f>IFERROR((VLOOKUP($A96,'0910'!$F$10:$S$433,9,FALSE)/VLOOKUP($A96,'2010'!$C$5:$K$611,9,FALSE))*1000,#N/A)</f>
        <v>3.785923249010497</v>
      </c>
      <c r="CF96" s="198">
        <f>IFERROR((VLOOKUP($A96,'1011'!$F$10:$S$433,10,FALSE)/VLOOKUP($A96,'2011'!$C$5:$K$611,9,FALSE))*1000,#N/A)</f>
        <v>3.4275921165381322</v>
      </c>
      <c r="CG96" s="198">
        <f>IFERROR((VLOOKUP($A96,'1112'!$F$10:$S$408,9,FALSE)/VLOOKUP($A96,'2012'!$F$10:$M$460,8,FALSE))*1000,#N/A)</f>
        <v>3.9162268006129746</v>
      </c>
      <c r="CH96" s="198">
        <f>IFERROR((VLOOKUP($A96,'1213'!$F$10:$S$408,9,FALSE)/VLOOKUP($A96,'2013'!$F$10:$M$460,8,FALSE))*1000,#N/A)</f>
        <v>6.2258118795221264</v>
      </c>
      <c r="CI96" s="198">
        <f>IFERROR((VLOOKUP($A96,'1314'!$F$10:$S$408,9,FALSE)/VLOOKUP($A96,'2014'!$F$10:$M$460,8,FALSE))*1000,#N/A)</f>
        <v>3.5122930255895635</v>
      </c>
      <c r="CJ96" s="198">
        <f>IFERROR((VLOOKUP($A96,'1415'!$F$10:$S$408,9,FALSE)/VLOOKUP($A96,'2015'!$F$10:$M$460,8,FALSE))*1000,#N/A)</f>
        <v>4.1431885979449783</v>
      </c>
      <c r="CK96" s="198">
        <f>IFERROR((VLOOKUP($A96,'1516'!$F$10:$S$408,9,FALSE)/VLOOKUP($A96,'2016'!$F$10:$M$460,8,FALSE))*1000,#N/A)</f>
        <v>7.5397475823635469</v>
      </c>
      <c r="CL96" s="198">
        <f>IFERROR((VLOOKUP($A96,'1617'!$F$10:$S$408,9,FALSE)/VLOOKUP($A96,'2017'!$F$10:$M$460,8,FALSE))*1000,#N/A)</f>
        <v>6.328086970631186</v>
      </c>
      <c r="CM96" s="198">
        <f>IFERROR((VLOOKUP($A96,'1718'!$F$10:$S$408,9,FALSE)/VLOOKUP($A96,'2018'!$F$10:$N$460,9,FALSE))*1000,#N/A)</f>
        <v>4.5095828635851181</v>
      </c>
      <c r="CN96" s="198">
        <f>IFERROR((VLOOKUP($A96,'1819'!$F$10:$S$408,9,FALSE)/VLOOKUP($A96,'2018'!$F$10:$N$460,9,FALSE))*1000,#N/A)</f>
        <v>7.086487357062329</v>
      </c>
      <c r="CO96" s="198">
        <f>IFERROR((VLOOKUP($A96,'1920'!$F$10:$S$408,9,FALSE)/VLOOKUP($A96,'2019'!$F$10:$N$464,8,FALSE))*1000,#N/A)</f>
        <v>6.1893955023726015</v>
      </c>
      <c r="CP96" s="198">
        <f>IFERROR((VLOOKUP($A96,'20 21'!$F$10:$S$408,9,FALSE)/VLOOKUP($A96,'2020'!$F$10:$N$469,8,FALSE))*1000,#N/A)</f>
        <v>8.2947548978180095</v>
      </c>
      <c r="CQ96" s="198">
        <f>IFERROR((VLOOKUP($A96,'21 22'!$F$10:$S$408,9,FALSE)/VLOOKUP($A96,'2021'!$F$10:$N$469,8,FALSE))*1000,#N/A)</f>
        <v>5.873896712163603</v>
      </c>
      <c r="CR96" s="198">
        <f>IFERROR((VLOOKUP($A96,'22 23'!$F$10:$S$408,9,FALSE)/VLOOKUP($A96,'2022'!$F$10:$N$469,8,FALSE))*1000,#N/A)</f>
        <v>17.23375375558572</v>
      </c>
      <c r="CS96" s="196">
        <f>IFERROR((VLOOKUP($A96,'23 24'!$F$7:$S$408,9,FALSE)/VLOOKUP($A96,'2023'!$C$7:$N$469,9,FALSE))*1000,#N/A)</f>
        <v>14.145548666706796</v>
      </c>
      <c r="CU96" s="198">
        <f>IFERROR((VLOOKUP($A96,'0910'!$F$10:$S$433,10,FALSE)/VLOOKUP($A96,'2010'!$C$5:$K$611,9,FALSE))*1000,#N/A)</f>
        <v>0.68834968163827226</v>
      </c>
      <c r="CV96" s="198">
        <f>IFERROR((VLOOKUP($A96,'1011'!$F$10:$S$433,11,FALSE)/VLOOKUP($A96,'2011'!$C$5:$K$611,9,FALSE))*1000,#N/A)</f>
        <v>0.68551842330762636</v>
      </c>
      <c r="CW96" s="198">
        <f>IFERROR((VLOOKUP($A96,'1112'!$F$10:$S$408,10,FALSE)/VLOOKUP($A96,'2012'!$F$10:$M$460,8,FALSE))*1000,#N/A)</f>
        <v>1.3621658436914694</v>
      </c>
      <c r="CX96" s="198">
        <f>IFERROR((VLOOKUP($A96,'1213'!$F$10:$S$408,10,FALSE)/VLOOKUP($A96,'2013'!$F$10:$M$460,8,FALSE))*1000,#N/A)</f>
        <v>1.6826518593303044</v>
      </c>
      <c r="CY96" s="198">
        <f>IFERROR((VLOOKUP($A96,'1314'!$F$10:$S$408,10,FALSE)/VLOOKUP($A96,'2014'!$F$10:$M$460,8,FALSE))*1000,#N/A)</f>
        <v>0.33450409767519651</v>
      </c>
      <c r="CZ96" s="198">
        <f>IFERROR((VLOOKUP($A96,'1415'!$F$10:$S$408,10,FALSE)/VLOOKUP($A96,'2015'!$F$10:$M$460,8,FALSE))*1000,#N/A)</f>
        <v>1.4915478952601924</v>
      </c>
      <c r="DA96" s="198">
        <f>IFERROR((VLOOKUP($A96,'1516'!$F$10:$S$408,10,FALSE)/VLOOKUP($A96,'2016'!$F$10:$M$460,8,FALSE))*1000,#N/A)</f>
        <v>1.8029831175217179</v>
      </c>
      <c r="DB96" s="198">
        <f>IFERROR((VLOOKUP($A96,'1617'!$F$10:$S$408,10,FALSE)/VLOOKUP($A96,'2017'!$F$10:$M$460,8,FALSE))*1000,#N/A)</f>
        <v>1.7848450429985396</v>
      </c>
      <c r="DC96" s="198">
        <f>IFERROR((VLOOKUP($A96,'1718'!$F$10:$S$408,10,FALSE)/VLOOKUP($A96,'2018'!$F$10:$N$460,9,FALSE))*1000,#N/A)</f>
        <v>1.7716218392655823</v>
      </c>
      <c r="DD96" s="198">
        <f>IFERROR((VLOOKUP($A96,'1819'!$F$10:$S$408,10,FALSE)/VLOOKUP($A96,'2018'!$F$10:$N$460,9,FALSE))*1000,#N/A)</f>
        <v>2.254791431792559</v>
      </c>
      <c r="DE96" s="198">
        <f>IFERROR((VLOOKUP($A96,'1920'!$F$10:$S$408,10,FALSE)/VLOOKUP($A96,'2019'!$F$10:$N$464,8,FALSE))*1000,#N/A)</f>
        <v>2.8566440780181237</v>
      </c>
      <c r="DF96" s="198">
        <f>IFERROR((VLOOKUP($A96,'20 21'!$F$10:$S$408,10,FALSE)/VLOOKUP($A96,'2020'!$F$10:$N$469,8,FALSE))*1000,#N/A)</f>
        <v>1.4085432845351338</v>
      </c>
      <c r="DG96" s="198">
        <f>IFERROR((VLOOKUP($A96,'21 22'!$F$10:$S$408,10,FALSE)/VLOOKUP($A96,'2021'!$F$10:$N$469,8,FALSE))*1000,#N/A)</f>
        <v>1.854914751209559</v>
      </c>
      <c r="DH96" s="198">
        <f>IFERROR((VLOOKUP($A96,'22 23'!$F$10:$S$408,10,FALSE)/VLOOKUP($A96,'2022'!$F$10:$N$469,8,FALSE))*1000,#N/A)</f>
        <v>2.745199713279141</v>
      </c>
      <c r="DI96" s="196">
        <f>IFERROR((VLOOKUP($A96,'23 24'!$F$7:$S$408,10,FALSE)/VLOOKUP($A96,'2023'!$C$7:$N$469,9,FALSE))*1000,#N/A)</f>
        <v>5.116475049659905</v>
      </c>
      <c r="DK96" s="198">
        <f>IFERROR((VLOOKUP($A96,'0910'!$F$10:$S$433,11,FALSE)/VLOOKUP($A96,'2010'!$C$5:$K$611,9,FALSE))*1000,#N/A)</f>
        <v>0</v>
      </c>
      <c r="DL96" s="198">
        <f>IFERROR((VLOOKUP($A96,'1011'!$F$10:$S$433,12,FALSE)/VLOOKUP($A96,'2011'!$C$5:$K$611,9,FALSE))*1000,#N/A)</f>
        <v>0</v>
      </c>
      <c r="DM96" s="198">
        <f>IFERROR((VLOOKUP($A96,'1112'!$F$10:$S$408,11,FALSE)/VLOOKUP($A96,'2012'!$F$10:$M$460,8,FALSE))*1000,#N/A)</f>
        <v>0</v>
      </c>
      <c r="DN96" s="198">
        <f>IFERROR((VLOOKUP($A96,'1213'!$F$10:$S$408,11,FALSE)/VLOOKUP($A96,'2013'!$F$10:$M$460,8,FALSE))*1000,#N/A)</f>
        <v>0</v>
      </c>
      <c r="DO96" s="198">
        <f>IFERROR((VLOOKUP($A96,'1314'!$F$10:$S$408,11,FALSE)/VLOOKUP($A96,'2014'!$F$10:$M$460,8,FALSE))*1000,#N/A)</f>
        <v>0</v>
      </c>
      <c r="DP96" s="198">
        <f>IFERROR((VLOOKUP($A96,'1415'!$F$10:$S$408,11,FALSE)/VLOOKUP($A96,'2015'!$F$10:$M$460,8,FALSE))*1000,#N/A)</f>
        <v>0</v>
      </c>
      <c r="DQ96" s="198">
        <f>IFERROR((VLOOKUP($A96,'1516'!$F$10:$S$408,11,FALSE)/VLOOKUP($A96,'2016'!$F$10:$M$460,8,FALSE))*1000,#N/A)</f>
        <v>0</v>
      </c>
      <c r="DR96" s="198">
        <f>IFERROR((VLOOKUP($A96,'1617'!$F$10:$S$408,11,FALSE)/VLOOKUP($A96,'2017'!$F$10:$M$460,8,FALSE))*1000,#N/A)</f>
        <v>0</v>
      </c>
      <c r="DS96" s="198">
        <f>IFERROR((VLOOKUP($A96,'1718'!$F$10:$S$408,11,FALSE)/VLOOKUP($A96,'2018'!$F$10:$N$460,9,FALSE))*1000,#N/A)</f>
        <v>0</v>
      </c>
      <c r="DT96" s="198">
        <f>IFERROR((VLOOKUP($A96,'1819'!$F$10:$S$408,11,FALSE)/VLOOKUP($A96,'2018'!$F$10:$N$460,9,FALSE))*1000,#N/A)</f>
        <v>0</v>
      </c>
      <c r="DU96" s="198">
        <f>IFERROR((VLOOKUP($A96,'1920'!$F$10:$S$408,11,FALSE)/VLOOKUP($A96,'2019'!$F$10:$N$464,8,FALSE))*1000,#N/A)</f>
        <v>0</v>
      </c>
      <c r="DV96" s="198">
        <f>IFERROR((VLOOKUP($A96,'20 21'!$F$10:$S$408,11,FALSE)/VLOOKUP($A96,'2020'!$F$10:$N$469,8,FALSE))*1000,#N/A)</f>
        <v>0</v>
      </c>
      <c r="DW96" s="198">
        <f>IFERROR((VLOOKUP($A96,'21 22'!$F$10:$S$408,11,FALSE)/VLOOKUP($A96,'2021'!$F$10:$N$469,8,FALSE))*1000,#N/A)</f>
        <v>0</v>
      </c>
      <c r="DX96" s="198">
        <f>IFERROR((VLOOKUP($A96,'22 23'!$F$10:$S$408,11,FALSE)/VLOOKUP($A96,'2022'!$F$10:$N$469,8,FALSE))*1000,#N/A)</f>
        <v>0</v>
      </c>
      <c r="DY96" s="196">
        <f>IFERROR((VLOOKUP($A96,'23 24'!$F$7:$S$408,11,FALSE)/VLOOKUP($A96,'2023'!$C$7:$N$469,9,FALSE))*1000,#N/A)</f>
        <v>0</v>
      </c>
      <c r="EA96" s="198">
        <f>IFERROR((VLOOKUP($A96,'0910'!$F$10:$S$433,12,FALSE)/VLOOKUP($A96,'2010'!$C$5:$K$611,9,FALSE))*1000,#N/A)</f>
        <v>4.4742729306487696</v>
      </c>
      <c r="EB96" s="198">
        <f>IFERROR((VLOOKUP($A96,'1011'!$F$10:$S$433,13,FALSE)/VLOOKUP($A96,'2011'!$C$5:$K$611,9,FALSE))*1000,#N/A)</f>
        <v>3.9417309340188518</v>
      </c>
      <c r="EC96" s="198">
        <f>IFERROR((VLOOKUP($A96,'1112'!$F$10:$S$408,12,FALSE)/VLOOKUP($A96,'2012'!$F$10:$M$460,8,FALSE))*1000,#N/A)</f>
        <v>5.2783926443044438</v>
      </c>
      <c r="ED96" s="198">
        <f>IFERROR((VLOOKUP($A96,'1213'!$F$10:$S$408,12,FALSE)/VLOOKUP($A96,'2013'!$F$10:$M$460,8,FALSE))*1000,#N/A)</f>
        <v>7.9084637388524319</v>
      </c>
      <c r="EE96" s="198">
        <f>IFERROR((VLOOKUP($A96,'1314'!$F$10:$S$408,12,FALSE)/VLOOKUP($A96,'2014'!$F$10:$M$460,8,FALSE))*1000,#N/A)</f>
        <v>3.8467971232647598</v>
      </c>
      <c r="EF96" s="198">
        <f>IFERROR((VLOOKUP($A96,'1415'!$F$10:$S$408,12,FALSE)/VLOOKUP($A96,'2015'!$F$10:$M$460,8,FALSE))*1000,#N/A)</f>
        <v>5.6347364932051711</v>
      </c>
      <c r="EG96" s="198">
        <f>IFERROR((VLOOKUP($A96,'1516'!$F$10:$S$408,12,FALSE)/VLOOKUP($A96,'2016'!$F$10:$M$460,8,FALSE))*1000,#N/A)</f>
        <v>9.3427306998852639</v>
      </c>
      <c r="EH96" s="198">
        <f>IFERROR((VLOOKUP($A96,'1617'!$F$10:$S$408,12,FALSE)/VLOOKUP($A96,'2017'!$F$10:$M$460,8,FALSE))*1000,#N/A)</f>
        <v>8.1129320136297256</v>
      </c>
      <c r="EI96" s="198">
        <f>IFERROR((VLOOKUP($A96,'1718'!$F$10:$S$408,12,FALSE)/VLOOKUP($A96,'2018'!$F$10:$N$460,9,FALSE))*1000,#N/A)</f>
        <v>6.281204702850701</v>
      </c>
      <c r="EJ96" s="198">
        <f>IFERROR((VLOOKUP($A96,'1819'!$F$10:$S$408,12,FALSE)/VLOOKUP($A96,'2018'!$F$10:$N$460,9,FALSE))*1000,#N/A)</f>
        <v>9.341278788854888</v>
      </c>
      <c r="EK96" s="198">
        <f>IFERROR((VLOOKUP($A96,'1920'!$F$10:$S$408,12,FALSE)/VLOOKUP($A96,'2019'!$F$10:$N$464,8,FALSE))*1000,#N/A)</f>
        <v>9.2047420291695108</v>
      </c>
      <c r="EL96" s="198">
        <f>IFERROR((VLOOKUP($A96,'20 21'!$F$10:$S$408,12,FALSE)/VLOOKUP($A96,'2020'!$F$10:$N$469,8,FALSE))*1000,#N/A)</f>
        <v>9.8598029917459371</v>
      </c>
      <c r="EM96" s="198">
        <f>IFERROR((VLOOKUP($A96,'21 22'!$F$10:$S$408,12,FALSE)/VLOOKUP($A96,'2021'!$F$10:$N$469,8,FALSE))*1000,#N/A)</f>
        <v>7.5742352341057</v>
      </c>
      <c r="EN96" s="198">
        <f>IFERROR((VLOOKUP($A96,'22 23'!$F$10:$S$408,12,FALSE)/VLOOKUP($A96,'2022'!$F$10:$N$469,8,FALSE))*1000,#N/A)</f>
        <v>19.978953468864862</v>
      </c>
      <c r="EO96" s="196">
        <f>IFERROR((VLOOKUP($A96,'23 24'!$F$7:$S$408,12,FALSE)/VLOOKUP($A96,'2023'!$C$7:$N$469,9,FALSE))*1000,#N/A)</f>
        <v>19.262023716366702</v>
      </c>
    </row>
    <row r="97" spans="1:145" x14ac:dyDescent="0.3">
      <c r="A97" t="s">
        <v>958</v>
      </c>
      <c r="B97" t="s">
        <v>1742</v>
      </c>
      <c r="C97" t="str">
        <f>IF(VLOOKUP($A97,'0910'!$F$10:$L$433,1,FALSE)=VLOOKUP($A97,'2010'!$C$5:$K$611,1,FALSE),VLOOKUP($A97,'0910'!$F$10:$L$433,1,FALSE),FALSE)</f>
        <v>East Lindsey</v>
      </c>
      <c r="D97" t="str">
        <f>IF(VLOOKUP($A97,'1011'!$F$10:$L$433,1,FALSE)=VLOOKUP($A97,'2011'!$C$5:$K$611,1,FALSE),VLOOKUP($A97,'1011'!$F$10:$L$433,1,FALSE),FALSE)</f>
        <v>East Lindsey</v>
      </c>
      <c r="E97" t="str">
        <f>IF(VLOOKUP(A97,'1112'!$F$10:$L$408,1,FALSE)=VLOOKUP(A97,'2012'!$F$10:$M$460,1,FALSE),VLOOKUP(A97,'1112'!$F$10:$L$408,1,FALSE),FALSE)</f>
        <v>East Lindsey</v>
      </c>
      <c r="F97" t="str">
        <f>IF(VLOOKUP($A97,'1213'!$F$10:$L$408,1,FALSE)=VLOOKUP($A97,'2013'!$F$10:$M$460,1,FALSE),VLOOKUP($A97,'1213'!$F$10:$L$408,1,FALSE),FALSE)</f>
        <v>East Lindsey</v>
      </c>
      <c r="G97" t="str">
        <f>IF(VLOOKUP($A97,'1314'!$F$10:$L$408,1,FALSE)=VLOOKUP($A97,'2014'!$F$10:$M$460,1,FALSE),VLOOKUP($A97,'1314'!$F$10:$L$408,1,FALSE),FALSE)</f>
        <v>East Lindsey</v>
      </c>
      <c r="H97" t="str">
        <f>IF(VLOOKUP($A97,'1415'!$F$10:$L$408,1,FALSE)=VLOOKUP($A97,'2015'!$F$10:$M$460,1,FALSE),VLOOKUP($A97,'1415'!$F$10:$L$408,1,FALSE),FALSE)</f>
        <v>East Lindsey</v>
      </c>
      <c r="I97" t="str">
        <f>IF(VLOOKUP($A97,'1516'!$F$10:$L$408,1,FALSE)=VLOOKUP($A97,'2015'!$F$10:$M$460,1,FALSE),VLOOKUP($A97,'1516'!$F$10:$L$408,1,FALSE),FALSE)</f>
        <v>East Lindsey</v>
      </c>
      <c r="J97" t="str">
        <f>IF(VLOOKUP($A97,'1617'!$F$10:$L$408,1,FALSE)=VLOOKUP($A97,'2016'!$F$10:$M$460,1,FALSE),VLOOKUP($A97,'1617'!$F$10:$L$408,1,FALSE),FALSE)</f>
        <v>East Lindsey</v>
      </c>
      <c r="K97" t="str">
        <f>IF(VLOOKUP($A97,'1718'!$F$10:$M$408,1,FALSE)=VLOOKUP($A97,'2017'!$F$10:$M$460,1,FALSE),VLOOKUP($A97,'1718'!$F$10:$M$408,1,FALSE),FALSE)</f>
        <v>East Lindsey</v>
      </c>
      <c r="L97" t="str">
        <f>IF(VLOOKUP($A97,'1819'!$F$10:$M$408,1,FALSE)=VLOOKUP($A97,'2018'!$F$10:$M$460,1,FALSE),VLOOKUP($A97,'1819'!$F$10:$M$408,1,FALSE),FALSE)</f>
        <v>East Lindsey</v>
      </c>
      <c r="M97" t="str">
        <f>IF(VLOOKUP($A97,'1920'!$F$10:$M$408,1,FALSE)=VLOOKUP($A97,'2019'!$F$10:$M$464,1,FALSE),VLOOKUP($A97,'1920'!$F$10:$M$408,1,FALSE),FALSE)</f>
        <v>East Lindsey</v>
      </c>
      <c r="N97" t="str">
        <f>IF(VLOOKUP($A97,'20 21'!$F$10:$N$408,1,FALSE)=VLOOKUP($A97,'2020'!$F$10:$O$468,1,FALSE),VLOOKUP($A97,'20 21'!$F$10:$N$408,1,FALSE),FALSE)</f>
        <v>East Lindsey</v>
      </c>
      <c r="O97" t="str">
        <f>IF(VLOOKUP($A97,'21 22'!$F$10:$N$408,1,FALSE)=VLOOKUP($A97,'2021'!$F$10:$O$471,1,FALSE),VLOOKUP($A97,'21 22'!$F$10:$N$408,1,FALSE),FALSE)</f>
        <v>East Lindsey</v>
      </c>
      <c r="P97" t="str">
        <f>IF(VLOOKUP($A97,'22 23'!$F$10:$N$408,1,FALSE)=VLOOKUP($A97,'2022'!$F$10:$O$468,1,FALSE),VLOOKUP($A97,'22 23'!$F$10:$N$408,1,FALSE),FALSE)</f>
        <v>East Lindsey</v>
      </c>
      <c r="Q97" t="str">
        <f>IF(VLOOKUP($A97,'23 24'!$F$7:$N$408,1,FALSE)=VLOOKUP($A97,'2023'!$C$7:$O$468,1,FALSE),VLOOKUP($A97,'23 24'!$F$7:$N$408,1,FALSE),FALSE)</f>
        <v>East Lindsey</v>
      </c>
      <c r="S97" s="196">
        <f>IFERROR((VLOOKUP($A97,'0910'!$F$10:$L$433,4,FALSE)/VLOOKUP($A97,'2010'!$C$5:$K$611,9,FALSE))*1000,#N/A)</f>
        <v>5.0925925925925934</v>
      </c>
      <c r="T97" s="196">
        <f>IFERROR((VLOOKUP($A97,'1011'!$F$10:$L$433,4,FALSE)/VLOOKUP($A97,'2011'!$C$5:$K$611,9,FALSE))*1000,#N/A)</f>
        <v>5.3755183535555222</v>
      </c>
      <c r="U97" s="196">
        <f>IFERROR((VLOOKUP($A97,'1112'!$F$10:$L$408,4,FALSE)/VLOOKUP($A97,'2012'!$F$10:$M$460,8,FALSE))*1000,#N/A)</f>
        <v>3.3654581612360408</v>
      </c>
      <c r="V97" s="196">
        <f>IFERROR((VLOOKUP($A97,'1213'!$F$10:$L$408,4,FALSE)/VLOOKUP($A97,'2013'!$F$10:$M$460,8,FALSE))*1000,#N/A)</f>
        <v>2.5914634146341466</v>
      </c>
      <c r="W97" s="196">
        <f>IFERROR((VLOOKUP($A97,'1314'!$F$10:$L$408,4,FALSE)/VLOOKUP($A97,'2014'!$F$10:$M$460,8,FALSE))*1000,#N/A)</f>
        <v>3.1851964204459278</v>
      </c>
      <c r="X97" s="196">
        <f>IFERROR((VLOOKUP($A97,'1415'!$F$10:$L$408,4,FALSE)/VLOOKUP($A97,'2015'!$F$10:$M$460,8,FALSE))*1000,#N/A)</f>
        <v>3.3117567364142708</v>
      </c>
      <c r="Y97" s="196">
        <f>IFERROR((VLOOKUP($A97,'1516'!$F$10:$L$408,4,FALSE)/VLOOKUP($A97,'2016'!$F$10:$M$460,8,FALSE))*1000,#N/A)</f>
        <v>3.1460674157303372</v>
      </c>
      <c r="Z97" s="196">
        <f>IFERROR((VLOOKUP($A97,'1617'!$F$10:$L$408,4,FALSE)/VLOOKUP($A97,'2017'!$F$10:$M$460,8,FALSE))*1000,#N/A)</f>
        <v>3.5767511177347244</v>
      </c>
      <c r="AA97" s="196">
        <f>IFERROR((VLOOKUP($A97,'1718'!$F$10:$L$408,4,FALSE)/VLOOKUP($A97,'2018'!$F$10:$N$460,9,FALSE))*1000,#N/A)</f>
        <v>5.47580287109664</v>
      </c>
      <c r="AB97" s="196">
        <f>IFERROR((VLOOKUP($A97,'1819'!$F$10:$L$408,4,FALSE)/VLOOKUP($A97,'2018'!$F$10:$N$460,9,FALSE))*1000,#N/A)</f>
        <v>5.6237975432884415</v>
      </c>
      <c r="AC97" s="196">
        <f>IFERROR((VLOOKUP($A97,'1920'!$F$10:$L$408,4,FALSE)/VLOOKUP($A97,'2019'!$F$10:$N$464,8,FALSE))*1000,#N/A)</f>
        <v>5.7312485304490952</v>
      </c>
      <c r="AD97" s="196">
        <f>IFERROR((VLOOKUP($A97,'20 21'!$F$10:$M$408,4,FALSE)/VLOOKUP($A97,'2020'!$F$10:$N$469,8,FALSE))*1000,#N/A)</f>
        <v>4.301360276124079</v>
      </c>
      <c r="AE97" s="196">
        <f>IFERROR((VLOOKUP($A97,'21 22'!$F$10:$M$408,4,FALSE)/VLOOKUP($A97,'2021'!$F$10:$N$469,8,FALSE))*1000,#N/A)</f>
        <v>5.5433626716745481</v>
      </c>
      <c r="AF97" s="196">
        <f>IFERROR((VLOOKUP($A97,'22 23'!$F$10:$M$408,4,FALSE)/VLOOKUP($A97,'2022'!$F$10:$N$469,8,FALSE))*1000,#N/A)</f>
        <v>8.5427813497594531</v>
      </c>
      <c r="AG97" s="196">
        <f>IFERROR((VLOOKUP($A97,'23 24'!$F$7:$M$408,4,FALSE)/VLOOKUP($A97,'2023'!$C$7:$N$469,9,FALSE))*1000,#N/A)</f>
        <v>4.9164757807698747</v>
      </c>
      <c r="AI97" s="196">
        <f>IFERROR((VLOOKUP($A97,'0910'!$F$10:$L$433,5,FALSE)/VLOOKUP($A97,'2010'!$C$5:$K$611,9,FALSE))*1000,#N/A)</f>
        <v>0.77160493827160492</v>
      </c>
      <c r="AJ97" s="196">
        <f>IFERROR((VLOOKUP($A97,'1011'!$F$10:$L$433,5,FALSE)/VLOOKUP($A97,'2011'!$C$5:$K$611,9,FALSE))*1000,#N/A)</f>
        <v>0.76793119336507454</v>
      </c>
      <c r="AK97" s="196">
        <f>IFERROR((VLOOKUP($A97,'1112'!$F$10:$L$408,5,FALSE)/VLOOKUP($A97,'2012'!$F$10:$M$460,8,FALSE))*1000,#N/A)</f>
        <v>0.76487685482637291</v>
      </c>
      <c r="AL97" s="196">
        <f>IFERROR((VLOOKUP($A97,'1213'!$F$10:$L$408,5,FALSE)/VLOOKUP($A97,'2013'!$F$10:$M$460,8,FALSE))*1000,#N/A)</f>
        <v>1.371951219512195</v>
      </c>
      <c r="AM97" s="196">
        <f>IFERROR((VLOOKUP($A97,'1314'!$F$10:$L$408,5,FALSE)/VLOOKUP($A97,'2014'!$F$10:$M$460,8,FALSE))*1000,#N/A)</f>
        <v>0.75838010010617329</v>
      </c>
      <c r="AN97" s="196">
        <f>IFERROR((VLOOKUP($A97,'1415'!$F$10:$L$408,5,FALSE)/VLOOKUP($A97,'2015'!$F$10:$M$460,8,FALSE))*1000,#N/A)</f>
        <v>2.1074815595363541</v>
      </c>
      <c r="AO97" s="196">
        <f>IFERROR((VLOOKUP($A97,'1516'!$F$10:$L$408,5,FALSE)/VLOOKUP($A97,'2016'!$F$10:$M$460,8,FALSE))*1000,#N/A)</f>
        <v>0.89887640449438211</v>
      </c>
      <c r="AP97" s="196">
        <f>IFERROR((VLOOKUP($A97,'1617'!$F$10:$L$408,5,FALSE)/VLOOKUP($A97,'2017'!$F$10:$M$460,8,FALSE))*1000,#N/A)</f>
        <v>2.0864381520119224</v>
      </c>
      <c r="AQ97" s="196">
        <f>IFERROR((VLOOKUP($A97,'1718'!$F$10:$L$408,5,FALSE)/VLOOKUP($A97,'2018'!$F$10:$N$460,9,FALSE))*1000,#N/A)</f>
        <v>0.88796803315080663</v>
      </c>
      <c r="AR97" s="196">
        <f>IFERROR((VLOOKUP($A97,'1819'!$F$10:$L$408,5,FALSE)/VLOOKUP($A97,'2018'!$F$10:$N$460,9,FALSE))*1000,#N/A)</f>
        <v>1.1839573775344088</v>
      </c>
      <c r="AS97" s="196">
        <f>IFERROR((VLOOKUP($A97,'1920'!$F$10:$L$408,5,FALSE)/VLOOKUP($A97,'2019'!$F$10:$N$464,8,FALSE))*1000,#N/A)</f>
        <v>1.1756407241946862</v>
      </c>
      <c r="AT97" s="196">
        <f>IFERROR((VLOOKUP($A97,'20 21'!$F$10:$L$408,5,FALSE)/VLOOKUP($A97,'2020'!$F$10:$N$469,8,FALSE))*1000,#N/A)</f>
        <v>0.23250596087157183</v>
      </c>
      <c r="AU97" s="196">
        <f>IFERROR((VLOOKUP($A97,'21 22'!$F$10:$L$408,5,FALSE)/VLOOKUP($A97,'2021'!$F$10:$N$469,8,FALSE))*1000,#N/A)</f>
        <v>1.2444283548657149</v>
      </c>
      <c r="AV97" s="196">
        <f>IFERROR((VLOOKUP($A97,'22 23'!$F$10:$L$408,5,FALSE)/VLOOKUP($A97,'2022'!$F$10:$N$469,8,FALSE))*1000,#N/A)</f>
        <v>0.56202508879996393</v>
      </c>
      <c r="AW97" s="196">
        <f>IFERROR((VLOOKUP($A97,'23 24'!$F$7:$M$408,5,FALSE)/VLOOKUP($A97,'2023'!$C$7:$N$469,9,FALSE))*1000,#N/A)</f>
        <v>1.2291189451924687</v>
      </c>
      <c r="AY97" s="196">
        <f>IFERROR((VLOOKUP($A97,'0910'!$F$10:$L$433,6,FALSE)/VLOOKUP($A97,'2010'!$C$5:$K$611,9,FALSE))*1000,#N/A)</f>
        <v>0</v>
      </c>
      <c r="AZ97" s="196">
        <f>IFERROR((VLOOKUP($A97,'1011'!$F$10:$L$433,6,FALSE)/VLOOKUP($A97,'2011'!$C$5:$K$611,9,FALSE))*1000,#N/A)</f>
        <v>0</v>
      </c>
      <c r="BA97" s="196">
        <f>IFERROR((VLOOKUP($A97,'1112'!$F$10:$L$408,6,FALSE)/VLOOKUP($A97,'2012'!$F$10:$M$460,8,FALSE))*1000,#N/A)</f>
        <v>0</v>
      </c>
      <c r="BB97" s="196">
        <f>IFERROR((VLOOKUP($A97,'1213'!$F$10:$L$408,6,FALSE)/VLOOKUP($A97,'2013'!$F$10:$M$460,8,FALSE))*1000,#N/A)</f>
        <v>0</v>
      </c>
      <c r="BC97" s="196">
        <f>IFERROR((VLOOKUP($A97,'1314'!$F$10:$L$408,6,FALSE)/VLOOKUP($A97,'2014'!$F$10:$M$460,8,FALSE))*1000,#N/A)</f>
        <v>0</v>
      </c>
      <c r="BD97" s="196">
        <f>IFERROR((VLOOKUP($A97,'1415'!$F$10:$L$408,6,FALSE)/VLOOKUP($A97,'2015'!$F$10:$M$460,8,FALSE))*1000,#N/A)</f>
        <v>0</v>
      </c>
      <c r="BE97" s="196">
        <f>IFERROR((VLOOKUP($A97,'1516'!$F$10:$L$408,6,FALSE)/VLOOKUP($A97,'2016'!$F$10:$M$460,8,FALSE))*1000,#N/A)</f>
        <v>0</v>
      </c>
      <c r="BF97" s="196">
        <f>IFERROR((VLOOKUP($A97,'1617'!$F$10:$L$408,6,FALSE)/VLOOKUP($A97,'2017'!$F$10:$M$460,8,FALSE))*1000,#N/A)</f>
        <v>0</v>
      </c>
      <c r="BG97" s="196">
        <f>IFERROR((VLOOKUP($A97,'1718'!$F$10:$L$408,6,FALSE)/VLOOKUP($A97,'2018'!$F$10:$N$460,9,FALSE))*1000,#N/A)</f>
        <v>0</v>
      </c>
      <c r="BH97" s="196">
        <f>IFERROR((VLOOKUP($A97,'1819'!$F$10:$L$408,6,FALSE)/VLOOKUP($A97,'2018'!$F$10:$N$460,9,FALSE))*1000,#N/A)</f>
        <v>0</v>
      </c>
      <c r="BI97" s="196">
        <f>IFERROR((VLOOKUP($A97,'1920'!$F$10:$L$408,6,FALSE)/VLOOKUP($A97,'2019'!$F$10:$N$464,8,FALSE))*1000,#N/A)</f>
        <v>0</v>
      </c>
      <c r="BJ97" s="196">
        <f>IFERROR((VLOOKUP($A97,'20 21'!$F$10:$L$408,6,FALSE)/VLOOKUP($A97,'2020'!$F$10:$N$469,8,FALSE))*1000,#N/A)</f>
        <v>0</v>
      </c>
      <c r="BK97" s="196">
        <f>IFERROR((VLOOKUP($A97,'21 22'!$F$10:$L$408,6,FALSE)/VLOOKUP($A97,'2021'!$F$10:$N$469,8,FALSE))*1000,#N/A)</f>
        <v>0</v>
      </c>
      <c r="BL97" s="196">
        <f>IFERROR((VLOOKUP($A97,'22 23'!$F$10:$L$408,6,FALSE)/VLOOKUP($A97,'2022'!$F$10:$N$469,8,FALSE))*1000,#N/A)</f>
        <v>0</v>
      </c>
      <c r="BM97" s="196">
        <f>IFERROR((VLOOKUP($A97,'23 24'!$F$7:$M$408,6,FALSE)/VLOOKUP($A97,'2023'!$C$7:$N$469,9,FALSE))*1000,#N/A)</f>
        <v>0</v>
      </c>
      <c r="BO97" s="196">
        <f>IFERROR((VLOOKUP($A97,'0910'!$F$10:$L$433,7,FALSE)/VLOOKUP($A97,'2010'!$C$5:$K$611,9,FALSE))*1000,#N/A)</f>
        <v>5.8641975308641978</v>
      </c>
      <c r="BP97" s="196">
        <f>IFERROR((VLOOKUP($A97,'1011'!$F$10:$L$433,7,FALSE)/VLOOKUP($A97,'2011'!$C$5:$K$611,9,FALSE))*1000,#N/A)</f>
        <v>6.1434495469205963</v>
      </c>
      <c r="BQ97" s="196">
        <f>IFERROR((VLOOKUP($A97,'1112'!$F$10:$L$408,7,FALSE)/VLOOKUP($A97,'2012'!$F$10:$M$460,8,FALSE))*1000,#N/A)</f>
        <v>4.1303350160624142</v>
      </c>
      <c r="BR97" s="196">
        <f>IFERROR((VLOOKUP($A97,'1213'!$F$10:$L$408,7,FALSE)/VLOOKUP($A97,'2013'!$F$10:$M$460,8,FALSE))*1000,#N/A)</f>
        <v>4.1158536585365857</v>
      </c>
      <c r="BS97" s="196">
        <f>IFERROR((VLOOKUP($A97,'1314'!$F$10:$L$408,7,FALSE)/VLOOKUP($A97,'2014'!$F$10:$M$460,8,FALSE))*1000,#N/A)</f>
        <v>3.7919005005308661</v>
      </c>
      <c r="BT97" s="196">
        <f>IFERROR((VLOOKUP($A97,'1415'!$F$10:$L$408,7,FALSE)/VLOOKUP($A97,'2015'!$F$10:$M$460,8,FALSE))*1000,#N/A)</f>
        <v>5.4192382959506249</v>
      </c>
      <c r="BU97" s="196">
        <f>IFERROR((VLOOKUP($A97,'1516'!$F$10:$L$408,7,FALSE)/VLOOKUP($A97,'2016'!$F$10:$M$460,8,FALSE))*1000,#N/A)</f>
        <v>4.0449438202247192</v>
      </c>
      <c r="BV97" s="196">
        <f>IFERROR((VLOOKUP($A97,'1617'!$F$10:$L$408,7,FALSE)/VLOOKUP($A97,'2017'!$F$10:$M$460,8,FALSE))*1000,#N/A)</f>
        <v>5.8122205663189277</v>
      </c>
      <c r="BW97" s="196">
        <f>IFERROR((VLOOKUP($A97,'1718'!$F$10:$L$408,7,FALSE)/VLOOKUP($A97,'2018'!$F$10:$N$460,9,FALSE))*1000,#N/A)</f>
        <v>6.3637709042474473</v>
      </c>
      <c r="BX97" s="196">
        <f>IFERROR((VLOOKUP($A97,'1819'!$F$10:$L$408,7,FALSE)/VLOOKUP($A97,'2018'!$F$10:$N$460,9,FALSE))*1000,#N/A)</f>
        <v>6.8077549208228501</v>
      </c>
      <c r="BY97" s="196">
        <f>IFERROR((VLOOKUP($A97,'1920'!$F$10:$L$408,7,FALSE)/VLOOKUP($A97,'2019'!$F$10:$N$464,8,FALSE))*1000,#N/A)</f>
        <v>6.9068892546437812</v>
      </c>
      <c r="BZ97" s="196">
        <f>IFERROR((VLOOKUP($A97,'20 21'!$F$10:$L$408,7,FALSE)/VLOOKUP($A97,'2020'!$F$10:$N$469,8,FALSE))*1000,#N/A)</f>
        <v>4.5338662369956504</v>
      </c>
      <c r="CA97" s="196">
        <f>IFERROR((VLOOKUP($A97,'21 22'!$F$10:$L$408,7,FALSE)/VLOOKUP($A97,'2021'!$F$10:$N$469,8,FALSE))*1000,#N/A)</f>
        <v>6.6746611760979251</v>
      </c>
      <c r="CB97" s="196">
        <f>IFERROR((VLOOKUP($A97,'22 23'!$F$10:$L$408,7,FALSE)/VLOOKUP($A97,'2022'!$F$10:$N$469,8,FALSE))*1000,#N/A)</f>
        <v>9.1048064385594181</v>
      </c>
      <c r="CC97" s="196">
        <f>IFERROR((VLOOKUP($A97,'23 24'!$F$7:$M$408,7,FALSE)/VLOOKUP($A97,'2023'!$C$7:$N$469,9,FALSE))*1000,#N/A)</f>
        <v>6.1455947259623436</v>
      </c>
      <c r="CE97" s="198">
        <f>IFERROR((VLOOKUP($A97,'0910'!$F$10:$S$433,9,FALSE)/VLOOKUP($A97,'2010'!$C$5:$K$611,9,FALSE))*1000,#N/A)</f>
        <v>7.0987654320987659</v>
      </c>
      <c r="CF97" s="198">
        <f>IFERROR((VLOOKUP($A97,'1011'!$F$10:$S$433,10,FALSE)/VLOOKUP($A97,'2011'!$C$5:$K$611,9,FALSE))*1000,#N/A)</f>
        <v>6.757794501612655</v>
      </c>
      <c r="CG97" s="198">
        <f>IFERROR((VLOOKUP($A97,'1112'!$F$10:$S$408,9,FALSE)/VLOOKUP($A97,'2012'!$F$10:$M$460,8,FALSE))*1000,#N/A)</f>
        <v>4.8952118708887875</v>
      </c>
      <c r="CH97" s="198">
        <f>IFERROR((VLOOKUP($A97,'1213'!$F$10:$S$408,9,FALSE)/VLOOKUP($A97,'2013'!$F$10:$M$460,8,FALSE))*1000,#N/A)</f>
        <v>2.4390243902439024</v>
      </c>
      <c r="CI97" s="198">
        <f>IFERROR((VLOOKUP($A97,'1314'!$F$10:$S$408,9,FALSE)/VLOOKUP($A97,'2014'!$F$10:$M$460,8,FALSE))*1000,#N/A)</f>
        <v>2.7301683603822235</v>
      </c>
      <c r="CJ97" s="198">
        <f>IFERROR((VLOOKUP($A97,'1415'!$F$10:$S$408,9,FALSE)/VLOOKUP($A97,'2015'!$F$10:$M$460,8,FALSE))*1000,#N/A)</f>
        <v>3.4622911335240101</v>
      </c>
      <c r="CK97" s="198">
        <f>IFERROR((VLOOKUP($A97,'1516'!$F$10:$S$408,9,FALSE)/VLOOKUP($A97,'2016'!$F$10:$M$460,8,FALSE))*1000,#N/A)</f>
        <v>3.1460674157303372</v>
      </c>
      <c r="CL97" s="198">
        <f>IFERROR((VLOOKUP($A97,'1617'!$F$10:$S$408,9,FALSE)/VLOOKUP($A97,'2017'!$F$10:$M$460,8,FALSE))*1000,#N/A)</f>
        <v>2.9806259314456036</v>
      </c>
      <c r="CM97" s="198">
        <f>IFERROR((VLOOKUP($A97,'1718'!$F$10:$S$408,9,FALSE)/VLOOKUP($A97,'2018'!$F$10:$N$460,9,FALSE))*1000,#N/A)</f>
        <v>4.1438508213704308</v>
      </c>
      <c r="CN97" s="198">
        <f>IFERROR((VLOOKUP($A97,'1819'!$F$10:$S$408,9,FALSE)/VLOOKUP($A97,'2018'!$F$10:$N$460,9,FALSE))*1000,#N/A)</f>
        <v>5.3278081989048394</v>
      </c>
      <c r="CO97" s="198">
        <f>IFERROR((VLOOKUP($A97,'1920'!$F$10:$S$408,9,FALSE)/VLOOKUP($A97,'2019'!$F$10:$N$464,8,FALSE))*1000,#N/A)</f>
        <v>5.5842934399247586</v>
      </c>
      <c r="CP97" s="198">
        <f>IFERROR((VLOOKUP($A97,'20 21'!$F$10:$S$408,9,FALSE)/VLOOKUP($A97,'2020'!$F$10:$N$469,8,FALSE))*1000,#N/A)</f>
        <v>4.0688543152525076</v>
      </c>
      <c r="CQ97" s="198">
        <f>IFERROR((VLOOKUP($A97,'21 22'!$F$10:$S$408,9,FALSE)/VLOOKUP($A97,'2021'!$F$10:$N$469,8,FALSE))*1000,#N/A)</f>
        <v>5.4302328212322095</v>
      </c>
      <c r="CR97" s="198">
        <f>IFERROR((VLOOKUP($A97,'22 23'!$F$10:$S$408,9,FALSE)/VLOOKUP($A97,'2022'!$F$10:$N$469,8,FALSE))*1000,#N/A)</f>
        <v>5.0582257991996764</v>
      </c>
      <c r="CS97" s="196">
        <f>IFERROR((VLOOKUP($A97,'23 24'!$F$7:$S$408,9,FALSE)/VLOOKUP($A97,'2023'!$C$7:$N$469,9,FALSE))*1000,#N/A)</f>
        <v>3.6873568355774062</v>
      </c>
      <c r="CU97" s="198">
        <f>IFERROR((VLOOKUP($A97,'0910'!$F$10:$S$433,10,FALSE)/VLOOKUP($A97,'2010'!$C$5:$K$611,9,FALSE))*1000,#N/A)</f>
        <v>1.0802469135802468</v>
      </c>
      <c r="CV97" s="198">
        <f>IFERROR((VLOOKUP($A97,'1011'!$F$10:$S$433,11,FALSE)/VLOOKUP($A97,'2011'!$C$5:$K$611,9,FALSE))*1000,#N/A)</f>
        <v>1.2286899093841193</v>
      </c>
      <c r="CW97" s="198">
        <f>IFERROR((VLOOKUP($A97,'1112'!$F$10:$S$408,10,FALSE)/VLOOKUP($A97,'2012'!$F$10:$M$460,8,FALSE))*1000,#N/A)</f>
        <v>0.4589261128958238</v>
      </c>
      <c r="CX97" s="198">
        <f>IFERROR((VLOOKUP($A97,'1213'!$F$10:$S$408,10,FALSE)/VLOOKUP($A97,'2013'!$F$10:$M$460,8,FALSE))*1000,#N/A)</f>
        <v>0.91463414634146345</v>
      </c>
      <c r="CY97" s="198">
        <f>IFERROR((VLOOKUP($A97,'1314'!$F$10:$S$408,10,FALSE)/VLOOKUP($A97,'2014'!$F$10:$M$460,8,FALSE))*1000,#N/A)</f>
        <v>1.2134081601698772</v>
      </c>
      <c r="CZ97" s="198">
        <f>IFERROR((VLOOKUP($A97,'1415'!$F$10:$S$408,10,FALSE)/VLOOKUP($A97,'2015'!$F$10:$M$460,8,FALSE))*1000,#N/A)</f>
        <v>1.2042751768779167</v>
      </c>
      <c r="DA97" s="198">
        <f>IFERROR((VLOOKUP($A97,'1516'!$F$10:$S$408,10,FALSE)/VLOOKUP($A97,'2016'!$F$10:$M$460,8,FALSE))*1000,#N/A)</f>
        <v>1.348314606741573</v>
      </c>
      <c r="DB97" s="198">
        <f>IFERROR((VLOOKUP($A97,'1617'!$F$10:$S$408,10,FALSE)/VLOOKUP($A97,'2017'!$F$10:$M$460,8,FALSE))*1000,#N/A)</f>
        <v>0.89418777943368111</v>
      </c>
      <c r="DC97" s="198">
        <f>IFERROR((VLOOKUP($A97,'1718'!$F$10:$S$408,10,FALSE)/VLOOKUP($A97,'2018'!$F$10:$N$460,9,FALSE))*1000,#N/A)</f>
        <v>1.7759360663016133</v>
      </c>
      <c r="DD97" s="198">
        <f>IFERROR((VLOOKUP($A97,'1819'!$F$10:$S$408,10,FALSE)/VLOOKUP($A97,'2018'!$F$10:$N$460,9,FALSE))*1000,#N/A)</f>
        <v>1.1839573775344088</v>
      </c>
      <c r="DE97" s="198">
        <f>IFERROR((VLOOKUP($A97,'1920'!$F$10:$S$408,10,FALSE)/VLOOKUP($A97,'2019'!$F$10:$N$464,8,FALSE))*1000,#N/A)</f>
        <v>1.6165059957676935</v>
      </c>
      <c r="DF97" s="198">
        <f>IFERROR((VLOOKUP($A97,'20 21'!$F$10:$S$408,10,FALSE)/VLOOKUP($A97,'2020'!$F$10:$N$469,8,FALSE))*1000,#N/A)</f>
        <v>1.0462768239220732</v>
      </c>
      <c r="DG97" s="198">
        <f>IFERROR((VLOOKUP($A97,'21 22'!$F$10:$S$408,10,FALSE)/VLOOKUP($A97,'2021'!$F$10:$N$469,8,FALSE))*1000,#N/A)</f>
        <v>0.33938955132701309</v>
      </c>
      <c r="DH97" s="198">
        <f>IFERROR((VLOOKUP($A97,'22 23'!$F$10:$S$408,10,FALSE)/VLOOKUP($A97,'2022'!$F$10:$N$469,8,FALSE))*1000,#N/A)</f>
        <v>0.56202508879996393</v>
      </c>
      <c r="DI97" s="196">
        <f>IFERROR((VLOOKUP($A97,'23 24'!$F$7:$S$408,10,FALSE)/VLOOKUP($A97,'2023'!$C$7:$N$469,9,FALSE))*1000,#N/A)</f>
        <v>1.0056427733392928</v>
      </c>
      <c r="DK97" s="198">
        <f>IFERROR((VLOOKUP($A97,'0910'!$F$10:$S$433,11,FALSE)/VLOOKUP($A97,'2010'!$C$5:$K$611,9,FALSE))*1000,#N/A)</f>
        <v>0</v>
      </c>
      <c r="DL97" s="198">
        <f>IFERROR((VLOOKUP($A97,'1011'!$F$10:$S$433,12,FALSE)/VLOOKUP($A97,'2011'!$C$5:$K$611,9,FALSE))*1000,#N/A)</f>
        <v>0</v>
      </c>
      <c r="DM97" s="198">
        <f>IFERROR((VLOOKUP($A97,'1112'!$F$10:$S$408,11,FALSE)/VLOOKUP($A97,'2012'!$F$10:$M$460,8,FALSE))*1000,#N/A)</f>
        <v>0</v>
      </c>
      <c r="DN97" s="198">
        <f>IFERROR((VLOOKUP($A97,'1213'!$F$10:$S$408,11,FALSE)/VLOOKUP($A97,'2013'!$F$10:$M$460,8,FALSE))*1000,#N/A)</f>
        <v>0</v>
      </c>
      <c r="DO97" s="198">
        <f>IFERROR((VLOOKUP($A97,'1314'!$F$10:$S$408,11,FALSE)/VLOOKUP($A97,'2014'!$F$10:$M$460,8,FALSE))*1000,#N/A)</f>
        <v>0</v>
      </c>
      <c r="DP97" s="198">
        <f>IFERROR((VLOOKUP($A97,'1415'!$F$10:$S$408,11,FALSE)/VLOOKUP($A97,'2015'!$F$10:$M$460,8,FALSE))*1000,#N/A)</f>
        <v>0</v>
      </c>
      <c r="DQ97" s="198">
        <f>IFERROR((VLOOKUP($A97,'1516'!$F$10:$S$408,11,FALSE)/VLOOKUP($A97,'2016'!$F$10:$M$460,8,FALSE))*1000,#N/A)</f>
        <v>0</v>
      </c>
      <c r="DR97" s="198">
        <f>IFERROR((VLOOKUP($A97,'1617'!$F$10:$S$408,11,FALSE)/VLOOKUP($A97,'2017'!$F$10:$M$460,8,FALSE))*1000,#N/A)</f>
        <v>0</v>
      </c>
      <c r="DS97" s="198">
        <f>IFERROR((VLOOKUP($A97,'1718'!$F$10:$S$408,11,FALSE)/VLOOKUP($A97,'2018'!$F$10:$N$460,9,FALSE))*1000,#N/A)</f>
        <v>0</v>
      </c>
      <c r="DT97" s="198">
        <f>IFERROR((VLOOKUP($A97,'1819'!$F$10:$S$408,11,FALSE)/VLOOKUP($A97,'2018'!$F$10:$N$460,9,FALSE))*1000,#N/A)</f>
        <v>0</v>
      </c>
      <c r="DU97" s="198">
        <f>IFERROR((VLOOKUP($A97,'1920'!$F$10:$S$408,11,FALSE)/VLOOKUP($A97,'2019'!$F$10:$N$464,8,FALSE))*1000,#N/A)</f>
        <v>0</v>
      </c>
      <c r="DV97" s="198">
        <f>IFERROR((VLOOKUP($A97,'20 21'!$F$10:$S$408,11,FALSE)/VLOOKUP($A97,'2020'!$F$10:$N$469,8,FALSE))*1000,#N/A)</f>
        <v>0</v>
      </c>
      <c r="DW97" s="198">
        <f>IFERROR((VLOOKUP($A97,'21 22'!$F$10:$S$408,11,FALSE)/VLOOKUP($A97,'2021'!$F$10:$N$469,8,FALSE))*1000,#N/A)</f>
        <v>0</v>
      </c>
      <c r="DX97" s="198">
        <f>IFERROR((VLOOKUP($A97,'22 23'!$F$10:$S$408,11,FALSE)/VLOOKUP($A97,'2022'!$F$10:$N$469,8,FALSE))*1000,#N/A)</f>
        <v>0</v>
      </c>
      <c r="DY97" s="196">
        <f>IFERROR((VLOOKUP($A97,'23 24'!$F$7:$S$408,11,FALSE)/VLOOKUP($A97,'2023'!$C$7:$N$469,9,FALSE))*1000,#N/A)</f>
        <v>0</v>
      </c>
      <c r="EA97" s="198">
        <f>IFERROR((VLOOKUP($A97,'0910'!$F$10:$S$433,12,FALSE)/VLOOKUP($A97,'2010'!$C$5:$K$611,9,FALSE))*1000,#N/A)</f>
        <v>8.0246913580246915</v>
      </c>
      <c r="EB97" s="198">
        <f>IFERROR((VLOOKUP($A97,'1011'!$F$10:$S$433,13,FALSE)/VLOOKUP($A97,'2011'!$C$5:$K$611,9,FALSE))*1000,#N/A)</f>
        <v>7.9864844109967752</v>
      </c>
      <c r="EC97" s="198">
        <f>IFERROR((VLOOKUP($A97,'1112'!$F$10:$S$408,12,FALSE)/VLOOKUP($A97,'2012'!$F$10:$M$460,8,FALSE))*1000,#N/A)</f>
        <v>5.2011626128193358</v>
      </c>
      <c r="ED97" s="198">
        <f>IFERROR((VLOOKUP($A97,'1213'!$F$10:$S$408,12,FALSE)/VLOOKUP($A97,'2013'!$F$10:$M$460,8,FALSE))*1000,#N/A)</f>
        <v>3.3536585365853657</v>
      </c>
      <c r="EE97" s="198">
        <f>IFERROR((VLOOKUP($A97,'1314'!$F$10:$S$408,12,FALSE)/VLOOKUP($A97,'2014'!$F$10:$M$460,8,FALSE))*1000,#N/A)</f>
        <v>3.7919005005308661</v>
      </c>
      <c r="EF97" s="198">
        <f>IFERROR((VLOOKUP($A97,'1415'!$F$10:$S$408,12,FALSE)/VLOOKUP($A97,'2015'!$F$10:$M$460,8,FALSE))*1000,#N/A)</f>
        <v>4.6665663104019268</v>
      </c>
      <c r="EG97" s="198">
        <f>IFERROR((VLOOKUP($A97,'1516'!$F$10:$S$408,12,FALSE)/VLOOKUP($A97,'2016'!$F$10:$M$460,8,FALSE))*1000,#N/A)</f>
        <v>4.4943820224719104</v>
      </c>
      <c r="EH97" s="198">
        <f>IFERROR((VLOOKUP($A97,'1617'!$F$10:$S$408,12,FALSE)/VLOOKUP($A97,'2017'!$F$10:$M$460,8,FALSE))*1000,#N/A)</f>
        <v>3.8748137108792848</v>
      </c>
      <c r="EI97" s="198">
        <f>IFERROR((VLOOKUP($A97,'1718'!$F$10:$S$408,12,FALSE)/VLOOKUP($A97,'2018'!$F$10:$N$460,9,FALSE))*1000,#N/A)</f>
        <v>5.9197868876720445</v>
      </c>
      <c r="EJ97" s="198">
        <f>IFERROR((VLOOKUP($A97,'1819'!$F$10:$S$408,12,FALSE)/VLOOKUP($A97,'2018'!$F$10:$N$460,9,FALSE))*1000,#N/A)</f>
        <v>6.5117655764392479</v>
      </c>
      <c r="EK97" s="198">
        <f>IFERROR((VLOOKUP($A97,'1920'!$F$10:$S$408,12,FALSE)/VLOOKUP($A97,'2019'!$F$10:$N$464,8,FALSE))*1000,#N/A)</f>
        <v>7.0538443451681161</v>
      </c>
      <c r="EL97" s="198">
        <f>IFERROR((VLOOKUP($A97,'20 21'!$F$10:$S$408,12,FALSE)/VLOOKUP($A97,'2020'!$F$10:$N$469,8,FALSE))*1000,#N/A)</f>
        <v>5.1151311391745802</v>
      </c>
      <c r="EM97" s="198">
        <f>IFERROR((VLOOKUP($A97,'21 22'!$F$10:$S$408,12,FALSE)/VLOOKUP($A97,'2021'!$F$10:$N$469,8,FALSE))*1000,#N/A)</f>
        <v>5.7696223725592235</v>
      </c>
      <c r="EN97" s="198">
        <f>IFERROR((VLOOKUP($A97,'22 23'!$F$10:$S$408,12,FALSE)/VLOOKUP($A97,'2022'!$F$10:$N$469,8,FALSE))*1000,#N/A)</f>
        <v>5.6202508879996405</v>
      </c>
      <c r="EO97" s="196">
        <f>IFERROR((VLOOKUP($A97,'23 24'!$F$7:$S$408,12,FALSE)/VLOOKUP($A97,'2023'!$C$7:$N$469,9,FALSE))*1000,#N/A)</f>
        <v>4.8047376948432872</v>
      </c>
    </row>
    <row r="98" spans="1:145" x14ac:dyDescent="0.3">
      <c r="A98" t="s">
        <v>1022</v>
      </c>
      <c r="B98" t="s">
        <v>1742</v>
      </c>
      <c r="C98" t="str">
        <f>IF(VLOOKUP($A98,'0910'!$F$10:$L$433,1,FALSE)=VLOOKUP($A98,'2010'!$C$5:$K$611,1,FALSE),VLOOKUP($A98,'0910'!$F$10:$L$433,1,FALSE),FALSE)</f>
        <v>East Northamptonshire</v>
      </c>
      <c r="D98" t="str">
        <f>IF(VLOOKUP($A98,'1011'!$F$10:$L$433,1,FALSE)=VLOOKUP($A98,'2011'!$C$5:$K$611,1,FALSE),VLOOKUP($A98,'1011'!$F$10:$L$433,1,FALSE),FALSE)</f>
        <v>East Northamptonshire</v>
      </c>
      <c r="E98" t="str">
        <f>IF(VLOOKUP(A98,'1112'!$F$10:$L$408,1,FALSE)=VLOOKUP(A98,'2012'!$F$10:$M$460,1,FALSE),VLOOKUP(A98,'1112'!$F$10:$L$408,1,FALSE),FALSE)</f>
        <v>East Northamptonshire</v>
      </c>
      <c r="F98" t="str">
        <f>IF(VLOOKUP($A98,'1213'!$F$10:$L$408,1,FALSE)=VLOOKUP($A98,'2013'!$F$10:$M$460,1,FALSE),VLOOKUP($A98,'1213'!$F$10:$L$408,1,FALSE),FALSE)</f>
        <v>East Northamptonshire</v>
      </c>
      <c r="G98" t="str">
        <f>IF(VLOOKUP($A98,'1314'!$F$10:$L$408,1,FALSE)=VLOOKUP($A98,'2014'!$F$10:$M$460,1,FALSE),VLOOKUP($A98,'1314'!$F$10:$L$408,1,FALSE),FALSE)</f>
        <v>East Northamptonshire</v>
      </c>
      <c r="H98" t="str">
        <f>IF(VLOOKUP($A98,'1415'!$F$10:$L$408,1,FALSE)=VLOOKUP($A98,'2015'!$F$10:$M$460,1,FALSE),VLOOKUP($A98,'1415'!$F$10:$L$408,1,FALSE),FALSE)</f>
        <v>East Northamptonshire</v>
      </c>
      <c r="I98" t="str">
        <f>IF(VLOOKUP($A98,'1516'!$F$10:$L$408,1,FALSE)=VLOOKUP($A98,'2015'!$F$10:$M$460,1,FALSE),VLOOKUP($A98,'1516'!$F$10:$L$408,1,FALSE),FALSE)</f>
        <v>East Northamptonshire</v>
      </c>
      <c r="J98" t="str">
        <f>IF(VLOOKUP($A98,'1617'!$F$10:$L$408,1,FALSE)=VLOOKUP($A98,'2016'!$F$10:$M$460,1,FALSE),VLOOKUP($A98,'1617'!$F$10:$L$408,1,FALSE),FALSE)</f>
        <v>East Northamptonshire</v>
      </c>
      <c r="K98" t="str">
        <f>IF(VLOOKUP($A98,'1718'!$F$10:$M$408,1,FALSE)=VLOOKUP($A98,'2017'!$F$10:$M$460,1,FALSE),VLOOKUP($A98,'1718'!$F$10:$M$408,1,FALSE),FALSE)</f>
        <v>East Northamptonshire</v>
      </c>
      <c r="L98" t="str">
        <f>IF(VLOOKUP($A98,'1819'!$F$10:$M$408,1,FALSE)=VLOOKUP($A98,'2018'!$F$10:$M$460,1,FALSE),VLOOKUP($A98,'1819'!$F$10:$M$408,1,FALSE),FALSE)</f>
        <v>East Northamptonshire</v>
      </c>
      <c r="M98" t="str">
        <f>IF(VLOOKUP($A98,'1920'!$F$10:$M$408,1,FALSE)=VLOOKUP($A98,'2019'!$F$10:$M$464,1,FALSE),VLOOKUP($A98,'1920'!$F$10:$M$408,1,FALSE),FALSE)</f>
        <v>East Northamptonshire</v>
      </c>
      <c r="N98" t="str">
        <f>IF(VLOOKUP($A98,'20 21'!$F$10:$N$408,1,FALSE)=VLOOKUP($A98,'2020'!$F$10:$O$468,1,FALSE),VLOOKUP($A98,'20 21'!$F$10:$N$408,1,FALSE),FALSE)</f>
        <v>East Northamptonshire</v>
      </c>
      <c r="O98" t="e">
        <f>IF(VLOOKUP($A98,'21 22'!$F$10:$N$408,1,FALSE)=VLOOKUP($A98,'2021'!$F$10:$O$471,1,FALSE),VLOOKUP($A98,'21 22'!$F$10:$N$408,1,FALSE),FALSE)</f>
        <v>#N/A</v>
      </c>
      <c r="P98" t="e">
        <f>IF(VLOOKUP($A98,'22 23'!$F$10:$N$408,1,FALSE)=VLOOKUP($A98,'2022'!$F$10:$O$468,1,FALSE),VLOOKUP($A98,'22 23'!$F$10:$N$408,1,FALSE),FALSE)</f>
        <v>#N/A</v>
      </c>
      <c r="Q98" t="e">
        <f>IF(VLOOKUP($A98,'23 24'!$F$7:$N$408,1,FALSE)=VLOOKUP($A98,'2023'!$C$7:$O$468,1,FALSE),VLOOKUP($A98,'23 24'!$F$7:$N$408,1,FALSE),FALSE)</f>
        <v>#N/A</v>
      </c>
      <c r="S98" s="196">
        <f>IFERROR((VLOOKUP($A98,'0910'!$F$10:$L$433,4,FALSE)/VLOOKUP($A98,'2010'!$C$5:$K$611,9,FALSE))*1000,#N/A)</f>
        <v>2.9673590504451042</v>
      </c>
      <c r="T98" s="196">
        <f>IFERROR((VLOOKUP($A98,'1011'!$F$10:$L$433,4,FALSE)/VLOOKUP($A98,'2011'!$C$5:$K$611,9,FALSE))*1000,#N/A)</f>
        <v>4.0182159121350116</v>
      </c>
      <c r="U98" s="196">
        <f>IFERROR((VLOOKUP($A98,'1112'!$F$10:$L$408,4,FALSE)/VLOOKUP($A98,'2012'!$F$10:$M$460,8,FALSE))*1000,#N/A)</f>
        <v>5.8651026392961878</v>
      </c>
      <c r="V98" s="196">
        <f>IFERROR((VLOOKUP($A98,'1213'!$F$10:$L$408,4,FALSE)/VLOOKUP($A98,'2013'!$F$10:$M$460,8,FALSE))*1000,#N/A)</f>
        <v>6.8855932203389827</v>
      </c>
      <c r="W98" s="196">
        <f>IFERROR((VLOOKUP($A98,'1314'!$F$10:$L$408,4,FALSE)/VLOOKUP($A98,'2014'!$F$10:$M$460,8,FALSE))*1000,#N/A)</f>
        <v>10.769634883110061</v>
      </c>
      <c r="X98" s="196">
        <f>IFERROR((VLOOKUP($A98,'1415'!$F$10:$L$408,4,FALSE)/VLOOKUP($A98,'2015'!$F$10:$M$460,8,FALSE))*1000,#N/A)</f>
        <v>12.198287049052686</v>
      </c>
      <c r="Y98" s="196">
        <f>IFERROR((VLOOKUP($A98,'1516'!$F$10:$L$408,4,FALSE)/VLOOKUP($A98,'2016'!$F$10:$M$460,8,FALSE))*1000,#N/A)</f>
        <v>12.020460358056265</v>
      </c>
      <c r="Z98" s="196">
        <f>IFERROR((VLOOKUP($A98,'1617'!$F$10:$L$408,4,FALSE)/VLOOKUP($A98,'2017'!$F$10:$M$460,8,FALSE))*1000,#N/A)</f>
        <v>8.3417593528816987</v>
      </c>
      <c r="AA98" s="196">
        <f>IFERROR((VLOOKUP($A98,'1718'!$F$10:$L$408,4,FALSE)/VLOOKUP($A98,'2018'!$F$10:$N$460,9,FALSE))*1000,#N/A)</f>
        <v>6.7483129217695579</v>
      </c>
      <c r="AB98" s="196">
        <f>IFERROR((VLOOKUP($A98,'1819'!$F$10:$L$408,4,FALSE)/VLOOKUP($A98,'2018'!$F$10:$N$460,9,FALSE))*1000,#N/A)</f>
        <v>6.9982504373906522</v>
      </c>
      <c r="AC98" s="196">
        <f>IFERROR((VLOOKUP($A98,'1920'!$F$10:$L$408,4,FALSE)/VLOOKUP($A98,'2019'!$F$10:$N$464,8,FALSE))*1000,#N/A)</f>
        <v>8.1519725303228672</v>
      </c>
      <c r="AD98" s="196">
        <f>IFERROR((VLOOKUP($A98,'20 21'!$F$10:$M$408,4,FALSE)/VLOOKUP($A98,'2020'!$F$10:$N$469,8,FALSE))*1000,#N/A)</f>
        <v>5.0906499305489907</v>
      </c>
      <c r="AE98" s="196" t="e">
        <f>IFERROR((VLOOKUP($A98,'21 22'!$F$10:$M$408,4,FALSE)/VLOOKUP($A98,'2021'!$F$10:$N$469,8,FALSE))*1000,#N/A)</f>
        <v>#N/A</v>
      </c>
      <c r="AF98" s="196" t="e">
        <f>IFERROR((VLOOKUP($A98,'22 23'!$F$10:$M$408,4,FALSE)/VLOOKUP($A98,'2022'!$F$10:$N$469,8,FALSE))*1000,#N/A)</f>
        <v>#N/A</v>
      </c>
      <c r="AG98" s="196" t="e">
        <f>IFERROR((VLOOKUP($A98,'23 24'!$F$7:$M$408,4,FALSE)/VLOOKUP($A98,'2023'!$C$7:$N$469,9,FALSE))*1000,#N/A)</f>
        <v>#N/A</v>
      </c>
      <c r="AI98" s="196">
        <f>IFERROR((VLOOKUP($A98,'0910'!$F$10:$L$433,5,FALSE)/VLOOKUP($A98,'2010'!$C$5:$K$611,9,FALSE))*1000,#N/A)</f>
        <v>1.3487995683841381</v>
      </c>
      <c r="AJ98" s="196">
        <f>IFERROR((VLOOKUP($A98,'1011'!$F$10:$L$433,5,FALSE)/VLOOKUP($A98,'2011'!$C$5:$K$611,9,FALSE))*1000,#N/A)</f>
        <v>0.26788106080900081</v>
      </c>
      <c r="AK98" s="196">
        <f>IFERROR((VLOOKUP($A98,'1112'!$F$10:$L$408,5,FALSE)/VLOOKUP($A98,'2012'!$F$10:$M$460,8,FALSE))*1000,#N/A)</f>
        <v>0.26659557451346305</v>
      </c>
      <c r="AL98" s="196">
        <f>IFERROR((VLOOKUP($A98,'1213'!$F$10:$L$408,5,FALSE)/VLOOKUP($A98,'2013'!$F$10:$M$460,8,FALSE))*1000,#N/A)</f>
        <v>1.853813559322034</v>
      </c>
      <c r="AM98" s="196">
        <f>IFERROR((VLOOKUP($A98,'1314'!$F$10:$L$408,5,FALSE)/VLOOKUP($A98,'2014'!$F$10:$M$460,8,FALSE))*1000,#N/A)</f>
        <v>1.0506960861570791</v>
      </c>
      <c r="AN98" s="196">
        <f>IFERROR((VLOOKUP($A98,'1415'!$F$10:$L$408,5,FALSE)/VLOOKUP($A98,'2015'!$F$10:$M$460,8,FALSE))*1000,#N/A)</f>
        <v>1.5572281339216196</v>
      </c>
      <c r="AO98" s="196">
        <f>IFERROR((VLOOKUP($A98,'1516'!$F$10:$L$408,5,FALSE)/VLOOKUP($A98,'2016'!$F$10:$M$460,8,FALSE))*1000,#N/A)</f>
        <v>4.3478260869565215</v>
      </c>
      <c r="AP98" s="196">
        <f>IFERROR((VLOOKUP($A98,'1617'!$F$10:$L$408,5,FALSE)/VLOOKUP($A98,'2017'!$F$10:$M$460,8,FALSE))*1000,#N/A)</f>
        <v>2.7805864509605662</v>
      </c>
      <c r="AQ98" s="196">
        <f>IFERROR((VLOOKUP($A98,'1718'!$F$10:$L$408,5,FALSE)/VLOOKUP($A98,'2018'!$F$10:$N$460,9,FALSE))*1000,#N/A)</f>
        <v>1.2496875781054737</v>
      </c>
      <c r="AR98" s="196">
        <f>IFERROR((VLOOKUP($A98,'1819'!$F$10:$L$408,5,FALSE)/VLOOKUP($A98,'2018'!$F$10:$N$460,9,FALSE))*1000,#N/A)</f>
        <v>1.2496875781054737</v>
      </c>
      <c r="AS98" s="196">
        <f>IFERROR((VLOOKUP($A98,'1920'!$F$10:$L$408,5,FALSE)/VLOOKUP($A98,'2019'!$F$10:$N$464,8,FALSE))*1000,#N/A)</f>
        <v>1.9762357649267559</v>
      </c>
      <c r="AT98" s="196">
        <f>IFERROR((VLOOKUP($A98,'20 21'!$F$10:$L$408,5,FALSE)/VLOOKUP($A98,'2020'!$F$10:$N$469,8,FALSE))*1000,#N/A)</f>
        <v>1.4544714087282828</v>
      </c>
      <c r="AU98" s="196" t="e">
        <f>IFERROR((VLOOKUP($A98,'21 22'!$F$10:$L$408,5,FALSE)/VLOOKUP($A98,'2021'!$F$10:$N$469,8,FALSE))*1000,#N/A)</f>
        <v>#N/A</v>
      </c>
      <c r="AV98" s="196" t="e">
        <f>IFERROR((VLOOKUP($A98,'22 23'!$F$10:$L$408,5,FALSE)/VLOOKUP($A98,'2022'!$F$10:$N$469,8,FALSE))*1000,#N/A)</f>
        <v>#N/A</v>
      </c>
      <c r="AW98" s="196" t="e">
        <f>IFERROR((VLOOKUP($A98,'23 24'!$F$7:$M$408,5,FALSE)/VLOOKUP($A98,'2023'!$C$7:$N$469,9,FALSE))*1000,#N/A)</f>
        <v>#N/A</v>
      </c>
      <c r="AY98" s="196">
        <f>IFERROR((VLOOKUP($A98,'0910'!$F$10:$L$433,6,FALSE)/VLOOKUP($A98,'2010'!$C$5:$K$611,9,FALSE))*1000,#N/A)</f>
        <v>0</v>
      </c>
      <c r="AZ98" s="196">
        <f>IFERROR((VLOOKUP($A98,'1011'!$F$10:$L$433,6,FALSE)/VLOOKUP($A98,'2011'!$C$5:$K$611,9,FALSE))*1000,#N/A)</f>
        <v>0</v>
      </c>
      <c r="BA98" s="196">
        <f>IFERROR((VLOOKUP($A98,'1112'!$F$10:$L$408,6,FALSE)/VLOOKUP($A98,'2012'!$F$10:$M$460,8,FALSE))*1000,#N/A)</f>
        <v>0.26659557451346305</v>
      </c>
      <c r="BB98" s="196">
        <f>IFERROR((VLOOKUP($A98,'1213'!$F$10:$L$408,6,FALSE)/VLOOKUP($A98,'2013'!$F$10:$M$460,8,FALSE))*1000,#N/A)</f>
        <v>0</v>
      </c>
      <c r="BC98" s="196">
        <f>IFERROR((VLOOKUP($A98,'1314'!$F$10:$L$408,6,FALSE)/VLOOKUP($A98,'2014'!$F$10:$M$460,8,FALSE))*1000,#N/A)</f>
        <v>0</v>
      </c>
      <c r="BD98" s="196">
        <f>IFERROR((VLOOKUP($A98,'1415'!$F$10:$L$408,6,FALSE)/VLOOKUP($A98,'2015'!$F$10:$M$460,8,FALSE))*1000,#N/A)</f>
        <v>0</v>
      </c>
      <c r="BE98" s="196">
        <f>IFERROR((VLOOKUP($A98,'1516'!$F$10:$L$408,6,FALSE)/VLOOKUP($A98,'2016'!$F$10:$M$460,8,FALSE))*1000,#N/A)</f>
        <v>0</v>
      </c>
      <c r="BF98" s="196">
        <f>IFERROR((VLOOKUP($A98,'1617'!$F$10:$L$408,6,FALSE)/VLOOKUP($A98,'2017'!$F$10:$M$460,8,FALSE))*1000,#N/A)</f>
        <v>0</v>
      </c>
      <c r="BG98" s="196">
        <f>IFERROR((VLOOKUP($A98,'1718'!$F$10:$L$408,6,FALSE)/VLOOKUP($A98,'2018'!$F$10:$N$460,9,FALSE))*1000,#N/A)</f>
        <v>0</v>
      </c>
      <c r="BH98" s="196">
        <f>IFERROR((VLOOKUP($A98,'1819'!$F$10:$L$408,6,FALSE)/VLOOKUP($A98,'2018'!$F$10:$N$460,9,FALSE))*1000,#N/A)</f>
        <v>0</v>
      </c>
      <c r="BI98" s="196">
        <f>IFERROR((VLOOKUP($A98,'1920'!$F$10:$L$408,6,FALSE)/VLOOKUP($A98,'2019'!$F$10:$N$464,8,FALSE))*1000,#N/A)</f>
        <v>0</v>
      </c>
      <c r="BJ98" s="196">
        <f>IFERROR((VLOOKUP($A98,'20 21'!$F$10:$L$408,6,FALSE)/VLOOKUP($A98,'2020'!$F$10:$N$469,8,FALSE))*1000,#N/A)</f>
        <v>0</v>
      </c>
      <c r="BK98" s="196" t="e">
        <f>IFERROR((VLOOKUP($A98,'21 22'!$F$10:$L$408,6,FALSE)/VLOOKUP($A98,'2021'!$F$10:$N$469,8,FALSE))*1000,#N/A)</f>
        <v>#N/A</v>
      </c>
      <c r="BL98" s="196" t="e">
        <f>IFERROR((VLOOKUP($A98,'22 23'!$F$10:$L$408,6,FALSE)/VLOOKUP($A98,'2022'!$F$10:$N$469,8,FALSE))*1000,#N/A)</f>
        <v>#N/A</v>
      </c>
      <c r="BM98" s="196" t="e">
        <f>IFERROR((VLOOKUP($A98,'23 24'!$F$7:$M$408,6,FALSE)/VLOOKUP($A98,'2023'!$C$7:$N$469,9,FALSE))*1000,#N/A)</f>
        <v>#N/A</v>
      </c>
      <c r="BO98" s="196">
        <f>IFERROR((VLOOKUP($A98,'0910'!$F$10:$L$433,7,FALSE)/VLOOKUP($A98,'2010'!$C$5:$K$611,9,FALSE))*1000,#N/A)</f>
        <v>4.3161586188292418</v>
      </c>
      <c r="BP98" s="196">
        <f>IFERROR((VLOOKUP($A98,'1011'!$F$10:$L$433,7,FALSE)/VLOOKUP($A98,'2011'!$C$5:$K$611,9,FALSE))*1000,#N/A)</f>
        <v>4.286096972944013</v>
      </c>
      <c r="BQ98" s="196">
        <f>IFERROR((VLOOKUP($A98,'1112'!$F$10:$L$408,7,FALSE)/VLOOKUP($A98,'2012'!$F$10:$M$460,8,FALSE))*1000,#N/A)</f>
        <v>6.3982937883231132</v>
      </c>
      <c r="BR98" s="196">
        <f>IFERROR((VLOOKUP($A98,'1213'!$F$10:$L$408,7,FALSE)/VLOOKUP($A98,'2013'!$F$10:$M$460,8,FALSE))*1000,#N/A)</f>
        <v>8.7394067796610155</v>
      </c>
      <c r="BS98" s="196">
        <f>IFERROR((VLOOKUP($A98,'1314'!$F$10:$L$408,7,FALSE)/VLOOKUP($A98,'2014'!$F$10:$M$460,8,FALSE))*1000,#N/A)</f>
        <v>11.557656947727869</v>
      </c>
      <c r="BT98" s="196">
        <f>IFERROR((VLOOKUP($A98,'1415'!$F$10:$L$408,7,FALSE)/VLOOKUP($A98,'2015'!$F$10:$M$460,8,FALSE))*1000,#N/A)</f>
        <v>13.755515182974305</v>
      </c>
      <c r="BU98" s="196">
        <f>IFERROR((VLOOKUP($A98,'1516'!$F$10:$L$408,7,FALSE)/VLOOKUP($A98,'2016'!$F$10:$M$460,8,FALSE))*1000,#N/A)</f>
        <v>16.112531969309462</v>
      </c>
      <c r="BV98" s="196">
        <f>IFERROR((VLOOKUP($A98,'1617'!$F$10:$L$408,7,FALSE)/VLOOKUP($A98,'2017'!$F$10:$M$460,8,FALSE))*1000,#N/A)</f>
        <v>10.869565217391305</v>
      </c>
      <c r="BW98" s="196">
        <f>IFERROR((VLOOKUP($A98,'1718'!$F$10:$L$408,7,FALSE)/VLOOKUP($A98,'2018'!$F$10:$N$460,9,FALSE))*1000,#N/A)</f>
        <v>7.9980004998750323</v>
      </c>
      <c r="BX98" s="196">
        <f>IFERROR((VLOOKUP($A98,'1819'!$F$10:$L$408,7,FALSE)/VLOOKUP($A98,'2018'!$F$10:$N$460,9,FALSE))*1000,#N/A)</f>
        <v>8.2479380154961266</v>
      </c>
      <c r="BY98" s="196">
        <f>IFERROR((VLOOKUP($A98,'1920'!$F$10:$L$408,7,FALSE)/VLOOKUP($A98,'2019'!$F$10:$N$464,8,FALSE))*1000,#N/A)</f>
        <v>10.128208295249623</v>
      </c>
      <c r="BZ98" s="196">
        <f>IFERROR((VLOOKUP($A98,'20 21'!$F$10:$L$408,7,FALSE)/VLOOKUP($A98,'2020'!$F$10:$N$469,8,FALSE))*1000,#N/A)</f>
        <v>6.5451213392772729</v>
      </c>
      <c r="CA98" s="196" t="e">
        <f>IFERROR((VLOOKUP($A98,'21 22'!$F$10:$L$408,7,FALSE)/VLOOKUP($A98,'2021'!$F$10:$N$469,8,FALSE))*1000,#N/A)</f>
        <v>#N/A</v>
      </c>
      <c r="CB98" s="196" t="e">
        <f>IFERROR((VLOOKUP($A98,'22 23'!$F$10:$L$408,7,FALSE)/VLOOKUP($A98,'2022'!$F$10:$N$469,8,FALSE))*1000,#N/A)</f>
        <v>#N/A</v>
      </c>
      <c r="CC98" s="196" t="e">
        <f>IFERROR((VLOOKUP($A98,'23 24'!$F$7:$M$408,7,FALSE)/VLOOKUP($A98,'2023'!$C$7:$N$469,9,FALSE))*1000,#N/A)</f>
        <v>#N/A</v>
      </c>
      <c r="CE98" s="198">
        <f>IFERROR((VLOOKUP($A98,'0910'!$F$10:$S$433,9,FALSE)/VLOOKUP($A98,'2010'!$C$5:$K$611,9,FALSE))*1000,#N/A)</f>
        <v>3.2371189641219313</v>
      </c>
      <c r="CF98" s="198">
        <f>IFERROR((VLOOKUP($A98,'1011'!$F$10:$S$433,10,FALSE)/VLOOKUP($A98,'2011'!$C$5:$K$611,9,FALSE))*1000,#N/A)</f>
        <v>4.0182159121350116</v>
      </c>
      <c r="CG98" s="198">
        <f>IFERROR((VLOOKUP($A98,'1112'!$F$10:$S$408,9,FALSE)/VLOOKUP($A98,'2012'!$F$10:$M$460,8,FALSE))*1000,#N/A)</f>
        <v>3.4657424686750202</v>
      </c>
      <c r="CH98" s="198">
        <f>IFERROR((VLOOKUP($A98,'1213'!$F$10:$S$408,9,FALSE)/VLOOKUP($A98,'2013'!$F$10:$M$460,8,FALSE))*1000,#N/A)</f>
        <v>6.0911016949152543</v>
      </c>
      <c r="CI98" s="198">
        <f>IFERROR((VLOOKUP($A98,'1314'!$F$10:$S$408,9,FALSE)/VLOOKUP($A98,'2014'!$F$10:$M$460,8,FALSE))*1000,#N/A)</f>
        <v>7.8802206461780919</v>
      </c>
      <c r="CJ98" s="198">
        <f>IFERROR((VLOOKUP($A98,'1415'!$F$10:$S$408,9,FALSE)/VLOOKUP($A98,'2015'!$F$10:$M$460,8,FALSE))*1000,#N/A)</f>
        <v>10.381520892810798</v>
      </c>
      <c r="CK98" s="198">
        <f>IFERROR((VLOOKUP($A98,'1516'!$F$10:$S$408,9,FALSE)/VLOOKUP($A98,'2016'!$F$10:$M$460,8,FALSE))*1000,#N/A)</f>
        <v>10.997442455242966</v>
      </c>
      <c r="CL98" s="198">
        <f>IFERROR((VLOOKUP($A98,'1617'!$F$10:$S$408,9,FALSE)/VLOOKUP($A98,'2017'!$F$10:$M$460,8,FALSE))*1000,#N/A)</f>
        <v>11.880687563195146</v>
      </c>
      <c r="CM98" s="198">
        <f>IFERROR((VLOOKUP($A98,'1718'!$F$10:$S$408,9,FALSE)/VLOOKUP($A98,'2018'!$F$10:$N$460,9,FALSE))*1000,#N/A)</f>
        <v>7.4981254686328418</v>
      </c>
      <c r="CN98" s="198">
        <f>IFERROR((VLOOKUP($A98,'1819'!$F$10:$S$408,9,FALSE)/VLOOKUP($A98,'2018'!$F$10:$N$460,9,FALSE))*1000,#N/A)</f>
        <v>8.2479380154961266</v>
      </c>
      <c r="CO98" s="198">
        <f>IFERROR((VLOOKUP($A98,'1920'!$F$10:$S$408,9,FALSE)/VLOOKUP($A98,'2019'!$F$10:$N$464,8,FALSE))*1000,#N/A)</f>
        <v>7.4108841184753338</v>
      </c>
      <c r="CP98" s="198">
        <f>IFERROR((VLOOKUP($A98,'20 21'!$F$10:$S$408,9,FALSE)/VLOOKUP($A98,'2020'!$F$10:$N$469,8,FALSE))*1000,#N/A)</f>
        <v>6.5451213392772729</v>
      </c>
      <c r="CQ98" s="198" t="e">
        <f>IFERROR((VLOOKUP($A98,'21 22'!$F$10:$S$408,9,FALSE)/VLOOKUP($A98,'2021'!$F$10:$N$469,8,FALSE))*1000,#N/A)</f>
        <v>#N/A</v>
      </c>
      <c r="CR98" s="198" t="e">
        <f>IFERROR((VLOOKUP($A98,'22 23'!$F$10:$S$408,9,FALSE)/VLOOKUP($A98,'2022'!$F$10:$N$469,8,FALSE))*1000,#N/A)</f>
        <v>#N/A</v>
      </c>
      <c r="CS98" s="196" t="e">
        <f>IFERROR((VLOOKUP($A98,'23 24'!$F$7:$S$408,9,FALSE)/VLOOKUP($A98,'2023'!$C$7:$N$469,9,FALSE))*1000,#N/A)</f>
        <v>#N/A</v>
      </c>
      <c r="CU98" s="198">
        <f>IFERROR((VLOOKUP($A98,'0910'!$F$10:$S$433,10,FALSE)/VLOOKUP($A98,'2010'!$C$5:$K$611,9,FALSE))*1000,#N/A)</f>
        <v>2.1580793094146209</v>
      </c>
      <c r="CV98" s="198">
        <f>IFERROR((VLOOKUP($A98,'1011'!$F$10:$S$433,11,FALSE)/VLOOKUP($A98,'2011'!$C$5:$K$611,9,FALSE))*1000,#N/A)</f>
        <v>1.339405304045004</v>
      </c>
      <c r="CW98" s="198">
        <f>IFERROR((VLOOKUP($A98,'1112'!$F$10:$S$408,10,FALSE)/VLOOKUP($A98,'2012'!$F$10:$M$460,8,FALSE))*1000,#N/A)</f>
        <v>1.0663822980538522</v>
      </c>
      <c r="CX98" s="198">
        <f>IFERROR((VLOOKUP($A98,'1213'!$F$10:$S$408,10,FALSE)/VLOOKUP($A98,'2013'!$F$10:$M$460,8,FALSE))*1000,#N/A)</f>
        <v>0.26483050847457629</v>
      </c>
      <c r="CY98" s="198">
        <f>IFERROR((VLOOKUP($A98,'1314'!$F$10:$S$408,10,FALSE)/VLOOKUP($A98,'2014'!$F$10:$M$460,8,FALSE))*1000,#N/A)</f>
        <v>0.52534804307853955</v>
      </c>
      <c r="CZ98" s="198">
        <f>IFERROR((VLOOKUP($A98,'1415'!$F$10:$S$408,10,FALSE)/VLOOKUP($A98,'2015'!$F$10:$M$460,8,FALSE))*1000,#N/A)</f>
        <v>0.77861406696080981</v>
      </c>
      <c r="DA98" s="198">
        <f>IFERROR((VLOOKUP($A98,'1516'!$F$10:$S$408,10,FALSE)/VLOOKUP($A98,'2016'!$F$10:$M$460,8,FALSE))*1000,#N/A)</f>
        <v>1.5345268542199488</v>
      </c>
      <c r="DB98" s="198">
        <f>IFERROR((VLOOKUP($A98,'1617'!$F$10:$S$408,10,FALSE)/VLOOKUP($A98,'2017'!$F$10:$M$460,8,FALSE))*1000,#N/A)</f>
        <v>3.5389282103134478</v>
      </c>
      <c r="DC98" s="198">
        <f>IFERROR((VLOOKUP($A98,'1718'!$F$10:$S$408,10,FALSE)/VLOOKUP($A98,'2018'!$F$10:$N$460,9,FALSE))*1000,#N/A)</f>
        <v>1.4996250937265683</v>
      </c>
      <c r="DD98" s="198">
        <f>IFERROR((VLOOKUP($A98,'1819'!$F$10:$S$408,10,FALSE)/VLOOKUP($A98,'2018'!$F$10:$N$460,9,FALSE))*1000,#N/A)</f>
        <v>1.7495626093476631</v>
      </c>
      <c r="DE98" s="198">
        <f>IFERROR((VLOOKUP($A98,'1920'!$F$10:$S$408,10,FALSE)/VLOOKUP($A98,'2019'!$F$10:$N$464,8,FALSE))*1000,#N/A)</f>
        <v>1.4821768236950668</v>
      </c>
      <c r="DF98" s="198">
        <f>IFERROR((VLOOKUP($A98,'20 21'!$F$10:$S$408,10,FALSE)/VLOOKUP($A98,'2020'!$F$10:$N$469,8,FALSE))*1000,#N/A)</f>
        <v>1.4544714087282828</v>
      </c>
      <c r="DG98" s="198" t="e">
        <f>IFERROR((VLOOKUP($A98,'21 22'!$F$10:$S$408,10,FALSE)/VLOOKUP($A98,'2021'!$F$10:$N$469,8,FALSE))*1000,#N/A)</f>
        <v>#N/A</v>
      </c>
      <c r="DH98" s="198" t="e">
        <f>IFERROR((VLOOKUP($A98,'22 23'!$F$10:$S$408,10,FALSE)/VLOOKUP($A98,'2022'!$F$10:$N$469,8,FALSE))*1000,#N/A)</f>
        <v>#N/A</v>
      </c>
      <c r="DI98" s="196" t="e">
        <f>IFERROR((VLOOKUP($A98,'23 24'!$F$7:$S$408,10,FALSE)/VLOOKUP($A98,'2023'!$C$7:$N$469,9,FALSE))*1000,#N/A)</f>
        <v>#N/A</v>
      </c>
      <c r="DK98" s="198">
        <f>IFERROR((VLOOKUP($A98,'0910'!$F$10:$S$433,11,FALSE)/VLOOKUP($A98,'2010'!$C$5:$K$611,9,FALSE))*1000,#N/A)</f>
        <v>0</v>
      </c>
      <c r="DL98" s="198">
        <f>IFERROR((VLOOKUP($A98,'1011'!$F$10:$S$433,12,FALSE)/VLOOKUP($A98,'2011'!$C$5:$K$611,9,FALSE))*1000,#N/A)</f>
        <v>0</v>
      </c>
      <c r="DM98" s="198">
        <f>IFERROR((VLOOKUP($A98,'1112'!$F$10:$S$408,11,FALSE)/VLOOKUP($A98,'2012'!$F$10:$M$460,8,FALSE))*1000,#N/A)</f>
        <v>0</v>
      </c>
      <c r="DN98" s="198">
        <f>IFERROR((VLOOKUP($A98,'1213'!$F$10:$S$408,11,FALSE)/VLOOKUP($A98,'2013'!$F$10:$M$460,8,FALSE))*1000,#N/A)</f>
        <v>0</v>
      </c>
      <c r="DO98" s="198">
        <f>IFERROR((VLOOKUP($A98,'1314'!$F$10:$S$408,11,FALSE)/VLOOKUP($A98,'2014'!$F$10:$M$460,8,FALSE))*1000,#N/A)</f>
        <v>0</v>
      </c>
      <c r="DP98" s="198">
        <f>IFERROR((VLOOKUP($A98,'1415'!$F$10:$S$408,11,FALSE)/VLOOKUP($A98,'2015'!$F$10:$M$460,8,FALSE))*1000,#N/A)</f>
        <v>0</v>
      </c>
      <c r="DQ98" s="198">
        <f>IFERROR((VLOOKUP($A98,'1516'!$F$10:$S$408,11,FALSE)/VLOOKUP($A98,'2016'!$F$10:$M$460,8,FALSE))*1000,#N/A)</f>
        <v>0</v>
      </c>
      <c r="DR98" s="198">
        <f>IFERROR((VLOOKUP($A98,'1617'!$F$10:$S$408,11,FALSE)/VLOOKUP($A98,'2017'!$F$10:$M$460,8,FALSE))*1000,#N/A)</f>
        <v>0</v>
      </c>
      <c r="DS98" s="198">
        <f>IFERROR((VLOOKUP($A98,'1718'!$F$10:$S$408,11,FALSE)/VLOOKUP($A98,'2018'!$F$10:$N$460,9,FALSE))*1000,#N/A)</f>
        <v>0</v>
      </c>
      <c r="DT98" s="198">
        <f>IFERROR((VLOOKUP($A98,'1819'!$F$10:$S$408,11,FALSE)/VLOOKUP($A98,'2018'!$F$10:$N$460,9,FALSE))*1000,#N/A)</f>
        <v>0</v>
      </c>
      <c r="DU98" s="198">
        <f>IFERROR((VLOOKUP($A98,'1920'!$F$10:$S$408,11,FALSE)/VLOOKUP($A98,'2019'!$F$10:$N$464,8,FALSE))*1000,#N/A)</f>
        <v>0</v>
      </c>
      <c r="DV98" s="198">
        <f>IFERROR((VLOOKUP($A98,'20 21'!$F$10:$S$408,11,FALSE)/VLOOKUP($A98,'2020'!$F$10:$N$469,8,FALSE))*1000,#N/A)</f>
        <v>0</v>
      </c>
      <c r="DW98" s="198" t="e">
        <f>IFERROR((VLOOKUP($A98,'21 22'!$F$10:$S$408,11,FALSE)/VLOOKUP($A98,'2021'!$F$10:$N$469,8,FALSE))*1000,#N/A)</f>
        <v>#N/A</v>
      </c>
      <c r="DX98" s="198" t="e">
        <f>IFERROR((VLOOKUP($A98,'22 23'!$F$10:$S$408,11,FALSE)/VLOOKUP($A98,'2022'!$F$10:$N$469,8,FALSE))*1000,#N/A)</f>
        <v>#N/A</v>
      </c>
      <c r="DY98" s="196" t="e">
        <f>IFERROR((VLOOKUP($A98,'23 24'!$F$7:$S$408,11,FALSE)/VLOOKUP($A98,'2023'!$C$7:$N$469,9,FALSE))*1000,#N/A)</f>
        <v>#N/A</v>
      </c>
      <c r="EA98" s="198">
        <f>IFERROR((VLOOKUP($A98,'0910'!$F$10:$S$433,12,FALSE)/VLOOKUP($A98,'2010'!$C$5:$K$611,9,FALSE))*1000,#N/A)</f>
        <v>5.3951982735365522</v>
      </c>
      <c r="EB98" s="198">
        <f>IFERROR((VLOOKUP($A98,'1011'!$F$10:$S$433,13,FALSE)/VLOOKUP($A98,'2011'!$C$5:$K$611,9,FALSE))*1000,#N/A)</f>
        <v>5.3576212161800161</v>
      </c>
      <c r="EC98" s="198">
        <f>IFERROR((VLOOKUP($A98,'1112'!$F$10:$S$408,12,FALSE)/VLOOKUP($A98,'2012'!$F$10:$M$460,8,FALSE))*1000,#N/A)</f>
        <v>4.5321247667288729</v>
      </c>
      <c r="ED98" s="198">
        <f>IFERROR((VLOOKUP($A98,'1213'!$F$10:$S$408,12,FALSE)/VLOOKUP($A98,'2013'!$F$10:$M$460,8,FALSE))*1000,#N/A)</f>
        <v>6.6207627118644066</v>
      </c>
      <c r="EE98" s="198">
        <f>IFERROR((VLOOKUP($A98,'1314'!$F$10:$S$408,12,FALSE)/VLOOKUP($A98,'2014'!$F$10:$M$460,8,FALSE))*1000,#N/A)</f>
        <v>8.4055686892566328</v>
      </c>
      <c r="EF98" s="198">
        <f>IFERROR((VLOOKUP($A98,'1415'!$F$10:$S$408,12,FALSE)/VLOOKUP($A98,'2015'!$F$10:$M$460,8,FALSE))*1000,#N/A)</f>
        <v>11.160134959771606</v>
      </c>
      <c r="EG98" s="198">
        <f>IFERROR((VLOOKUP($A98,'1516'!$F$10:$S$408,12,FALSE)/VLOOKUP($A98,'2016'!$F$10:$M$460,8,FALSE))*1000,#N/A)</f>
        <v>12.531969309462916</v>
      </c>
      <c r="EH98" s="198">
        <f>IFERROR((VLOOKUP($A98,'1617'!$F$10:$S$408,12,FALSE)/VLOOKUP($A98,'2017'!$F$10:$M$460,8,FALSE))*1000,#N/A)</f>
        <v>15.419615773508594</v>
      </c>
      <c r="EI98" s="198">
        <f>IFERROR((VLOOKUP($A98,'1718'!$F$10:$S$408,12,FALSE)/VLOOKUP($A98,'2018'!$F$10:$N$460,9,FALSE))*1000,#N/A)</f>
        <v>8.9977505623594087</v>
      </c>
      <c r="EJ98" s="198">
        <f>IFERROR((VLOOKUP($A98,'1819'!$F$10:$S$408,12,FALSE)/VLOOKUP($A98,'2018'!$F$10:$N$460,9,FALSE))*1000,#N/A)</f>
        <v>9.9975006248437897</v>
      </c>
      <c r="EK98" s="198">
        <f>IFERROR((VLOOKUP($A98,'1920'!$F$10:$S$408,12,FALSE)/VLOOKUP($A98,'2019'!$F$10:$N$464,8,FALSE))*1000,#N/A)</f>
        <v>8.8930609421704006</v>
      </c>
      <c r="EL98" s="198">
        <f>IFERROR((VLOOKUP($A98,'20 21'!$F$10:$S$408,12,FALSE)/VLOOKUP($A98,'2020'!$F$10:$N$469,8,FALSE))*1000,#N/A)</f>
        <v>7.9995927480055569</v>
      </c>
      <c r="EM98" s="198" t="e">
        <f>IFERROR((VLOOKUP($A98,'21 22'!$F$10:$S$408,12,FALSE)/VLOOKUP($A98,'2021'!$F$10:$N$469,8,FALSE))*1000,#N/A)</f>
        <v>#N/A</v>
      </c>
      <c r="EN98" s="198" t="e">
        <f>IFERROR((VLOOKUP($A98,'22 23'!$F$10:$S$408,12,FALSE)/VLOOKUP($A98,'2022'!$F$10:$N$469,8,FALSE))*1000,#N/A)</f>
        <v>#N/A</v>
      </c>
      <c r="EO98" s="196" t="e">
        <f>IFERROR((VLOOKUP($A98,'23 24'!$F$7:$S$408,12,FALSE)/VLOOKUP($A98,'2023'!$C$7:$N$469,9,FALSE))*1000,#N/A)</f>
        <v>#N/A</v>
      </c>
    </row>
    <row r="99" spans="1:145" x14ac:dyDescent="0.3">
      <c r="A99" t="s">
        <v>1671</v>
      </c>
      <c r="B99" t="s">
        <v>1742</v>
      </c>
      <c r="C99" t="str">
        <f>IF(VLOOKUP($A99,'0910'!$F$10:$L$433,1,FALSE)=VLOOKUP($A99,'2010'!$C$5:$K$611,1,FALSE),VLOOKUP($A99,'0910'!$F$10:$L$433,1,FALSE),FALSE)</f>
        <v>East Riding of Yorkshire</v>
      </c>
      <c r="D99" t="str">
        <f>IF(VLOOKUP($A99,'1011'!$F$10:$L$433,1,FALSE)=VLOOKUP($A99,'2011'!$C$5:$K$611,1,FALSE),VLOOKUP($A99,'1011'!$F$10:$L$433,1,FALSE),FALSE)</f>
        <v>East Riding of Yorkshire</v>
      </c>
      <c r="E99" t="str">
        <f>IF(VLOOKUP(A99,'1112'!$F$10:$L$408,1,FALSE)=VLOOKUP(A99,'2012'!$F$10:$M$460,1,FALSE),VLOOKUP(A99,'1112'!$F$10:$L$408,1,FALSE),FALSE)</f>
        <v>East Riding of Yorkshire</v>
      </c>
      <c r="F99" t="str">
        <f>IF(VLOOKUP($A99,'1213'!$F$10:$L$408,1,FALSE)=VLOOKUP($A99,'2013'!$F$10:$M$460,1,FALSE),VLOOKUP($A99,'1213'!$F$10:$L$408,1,FALSE),FALSE)</f>
        <v>East Riding of Yorkshire</v>
      </c>
      <c r="G99" t="str">
        <f>IF(VLOOKUP($A99,'1314'!$F$10:$L$408,1,FALSE)=VLOOKUP($A99,'2014'!$F$10:$M$460,1,FALSE),VLOOKUP($A99,'1314'!$F$10:$L$408,1,FALSE),FALSE)</f>
        <v>East Riding of Yorkshire</v>
      </c>
      <c r="H99" t="str">
        <f>IF(VLOOKUP($A99,'1415'!$F$10:$L$408,1,FALSE)=VLOOKUP($A99,'2015'!$F$10:$M$460,1,FALSE),VLOOKUP($A99,'1415'!$F$10:$L$408,1,FALSE),FALSE)</f>
        <v>East Riding of Yorkshire</v>
      </c>
      <c r="I99" t="str">
        <f>IF(VLOOKUP($A99,'1516'!$F$10:$L$408,1,FALSE)=VLOOKUP($A99,'2015'!$F$10:$M$460,1,FALSE),VLOOKUP($A99,'1516'!$F$10:$L$408,1,FALSE),FALSE)</f>
        <v>East Riding of Yorkshire</v>
      </c>
      <c r="J99" t="str">
        <f>IF(VLOOKUP($A99,'1617'!$F$10:$L$408,1,FALSE)=VLOOKUP($A99,'2016'!$F$10:$M$460,1,FALSE),VLOOKUP($A99,'1617'!$F$10:$L$408,1,FALSE),FALSE)</f>
        <v>East Riding of Yorkshire</v>
      </c>
      <c r="K99" t="str">
        <f>IF(VLOOKUP($A99,'1718'!$F$10:$M$408,1,FALSE)=VLOOKUP($A99,'2017'!$F$10:$M$460,1,FALSE),VLOOKUP($A99,'1718'!$F$10:$M$408,1,FALSE),FALSE)</f>
        <v>East Riding of Yorkshire</v>
      </c>
      <c r="L99" t="str">
        <f>IF(VLOOKUP($A99,'1819'!$F$10:$M$408,1,FALSE)=VLOOKUP($A99,'2018'!$F$10:$M$460,1,FALSE),VLOOKUP($A99,'1819'!$F$10:$M$408,1,FALSE),FALSE)</f>
        <v>East Riding of Yorkshire</v>
      </c>
      <c r="M99" t="str">
        <f>IF(VLOOKUP($A99,'1920'!$F$10:$M$408,1,FALSE)=VLOOKUP($A99,'2019'!$F$10:$M$464,1,FALSE),VLOOKUP($A99,'1920'!$F$10:$M$408,1,FALSE),FALSE)</f>
        <v>East Riding of Yorkshire</v>
      </c>
      <c r="N99" t="str">
        <f>IF(VLOOKUP($A99,'20 21'!$F$10:$N$408,1,FALSE)=VLOOKUP($A99,'2020'!$F$10:$O$468,1,FALSE),VLOOKUP($A99,'20 21'!$F$10:$N$408,1,FALSE),FALSE)</f>
        <v>East Riding of Yorkshire</v>
      </c>
      <c r="O99" t="str">
        <f>IF(VLOOKUP($A99,'21 22'!$F$10:$N$408,1,FALSE)=VLOOKUP($A99,'2021'!$F$10:$O$471,1,FALSE),VLOOKUP($A99,'21 22'!$F$10:$N$408,1,FALSE),FALSE)</f>
        <v>East Riding of Yorkshire</v>
      </c>
      <c r="P99" t="str">
        <f>IF(VLOOKUP($A99,'22 23'!$F$10:$N$408,1,FALSE)=VLOOKUP($A99,'2022'!$F$10:$O$468,1,FALSE),VLOOKUP($A99,'22 23'!$F$10:$N$408,1,FALSE),FALSE)</f>
        <v>East Riding of Yorkshire</v>
      </c>
      <c r="Q99" t="str">
        <f>IF(VLOOKUP($A99,'23 24'!$F$7:$N$408,1,FALSE)=VLOOKUP($A99,'2023'!$C$7:$O$468,1,FALSE),VLOOKUP($A99,'23 24'!$F$7:$N$408,1,FALSE),FALSE)</f>
        <v>East Riding of Yorkshire</v>
      </c>
      <c r="S99" s="196">
        <f>IFERROR((VLOOKUP($A99,'0910'!$F$10:$L$433,4,FALSE)/VLOOKUP($A99,'2010'!$C$5:$K$611,9,FALSE))*1000,#N/A)</f>
        <v>2.4214703706194927</v>
      </c>
      <c r="T99" s="196">
        <f>IFERROR((VLOOKUP($A99,'1011'!$F$10:$L$433,4,FALSE)/VLOOKUP($A99,'2011'!$C$5:$K$611,9,FALSE))*1000,#N/A)</f>
        <v>2.4691358024691357</v>
      </c>
      <c r="U99" s="196">
        <f>IFERROR((VLOOKUP($A99,'1112'!$F$10:$L$408,4,FALSE)/VLOOKUP($A99,'2012'!$F$10:$M$460,8,FALSE))*1000,#N/A)</f>
        <v>2.70341553474878</v>
      </c>
      <c r="V99" s="196">
        <f>IFERROR((VLOOKUP($A99,'1213'!$F$10:$L$408,4,FALSE)/VLOOKUP($A99,'2013'!$F$10:$M$460,8,FALSE))*1000,#N/A)</f>
        <v>2.0177037229888053</v>
      </c>
      <c r="W99" s="196">
        <f>IFERROR((VLOOKUP($A99,'1314'!$F$10:$L$408,4,FALSE)/VLOOKUP($A99,'2014'!$F$10:$M$460,8,FALSE))*1000,#N/A)</f>
        <v>1.8054033142046553</v>
      </c>
      <c r="X99" s="196">
        <f>IFERROR((VLOOKUP($A99,'1415'!$F$10:$L$408,4,FALSE)/VLOOKUP($A99,'2015'!$F$10:$M$460,8,FALSE))*1000,#N/A)</f>
        <v>2.9525032092426189</v>
      </c>
      <c r="Y99" s="196">
        <f>IFERROR((VLOOKUP($A99,'1516'!$F$10:$L$408,4,FALSE)/VLOOKUP($A99,'2016'!$F$10:$M$460,8,FALSE))*1000,#N/A)</f>
        <v>4.4688457609805923</v>
      </c>
      <c r="Z99" s="196">
        <f>IFERROR((VLOOKUP($A99,'1617'!$F$10:$L$408,4,FALSE)/VLOOKUP($A99,'2017'!$F$10:$M$460,8,FALSE))*1000,#N/A)</f>
        <v>5.2598225602027888</v>
      </c>
      <c r="AA99" s="196">
        <f>IFERROR((VLOOKUP($A99,'1718'!$F$10:$L$408,4,FALSE)/VLOOKUP($A99,'2018'!$F$10:$N$460,9,FALSE))*1000,#N/A)</f>
        <v>6.4171122994652405</v>
      </c>
      <c r="AB99" s="196">
        <f>IFERROR((VLOOKUP($A99,'1819'!$F$10:$L$408,4,FALSE)/VLOOKUP($A99,'2018'!$F$10:$N$460,9,FALSE))*1000,#N/A)</f>
        <v>7.549543881723813</v>
      </c>
      <c r="AC99" s="196">
        <f>IFERROR((VLOOKUP($A99,'1920'!$F$10:$L$408,4,FALSE)/VLOOKUP($A99,'2019'!$F$10:$N$464,8,FALSE))*1000,#N/A)</f>
        <v>7.2953104248115377</v>
      </c>
      <c r="AD99" s="196">
        <f>IFERROR((VLOOKUP($A99,'20 21'!$F$10:$M$408,4,FALSE)/VLOOKUP($A99,'2020'!$F$10:$N$469,8,FALSE))*1000,#N/A)</f>
        <v>7.024214809854505</v>
      </c>
      <c r="AE99" s="196">
        <f>IFERROR((VLOOKUP($A99,'21 22'!$F$10:$M$408,4,FALSE)/VLOOKUP($A99,'2021'!$F$10:$N$469,8,FALSE))*1000,#N/A)</f>
        <v>9.809069350120307</v>
      </c>
      <c r="AF99" s="196">
        <f>IFERROR((VLOOKUP($A99,'22 23'!$F$10:$M$408,4,FALSE)/VLOOKUP($A99,'2022'!$F$10:$N$469,8,FALSE))*1000,#N/A)</f>
        <v>8.2377035113211221</v>
      </c>
      <c r="AG99" s="196">
        <f>IFERROR((VLOOKUP($A99,'23 24'!$F$7:$M$408,4,FALSE)/VLOOKUP($A99,'2023'!$C$7:$N$469,9,FALSE))*1000,#N/A)</f>
        <v>5.3753706176583762</v>
      </c>
      <c r="AI99" s="196">
        <f>IFERROR((VLOOKUP($A99,'0910'!$F$10:$L$433,5,FALSE)/VLOOKUP($A99,'2010'!$C$5:$K$611,9,FALSE))*1000,#N/A)</f>
        <v>0</v>
      </c>
      <c r="AJ99" s="196">
        <f>IFERROR((VLOOKUP($A99,'1011'!$F$10:$L$433,5,FALSE)/VLOOKUP($A99,'2011'!$C$5:$K$611,9,FALSE))*1000,#N/A)</f>
        <v>0</v>
      </c>
      <c r="AK99" s="196">
        <f>IFERROR((VLOOKUP($A99,'1112'!$F$10:$L$408,5,FALSE)/VLOOKUP($A99,'2012'!$F$10:$M$460,8,FALSE))*1000,#N/A)</f>
        <v>6.5936964262165373E-2</v>
      </c>
      <c r="AL99" s="196">
        <f>IFERROR((VLOOKUP($A99,'1213'!$F$10:$L$408,5,FALSE)/VLOOKUP($A99,'2013'!$F$10:$M$460,8,FALSE))*1000,#N/A)</f>
        <v>6.5087216870606618E-2</v>
      </c>
      <c r="AM99" s="196">
        <f>IFERROR((VLOOKUP($A99,'1314'!$F$10:$L$408,5,FALSE)/VLOOKUP($A99,'2014'!$F$10:$M$460,8,FALSE))*1000,#N/A)</f>
        <v>0.38687213875814042</v>
      </c>
      <c r="AN99" s="196">
        <f>IFERROR((VLOOKUP($A99,'1415'!$F$10:$L$408,5,FALSE)/VLOOKUP($A99,'2015'!$F$10:$M$460,8,FALSE))*1000,#N/A)</f>
        <v>0.25673940949935814</v>
      </c>
      <c r="AO99" s="196">
        <f>IFERROR((VLOOKUP($A99,'1516'!$F$10:$L$408,5,FALSE)/VLOOKUP($A99,'2016'!$F$10:$M$460,8,FALSE))*1000,#N/A)</f>
        <v>0.63840653728294172</v>
      </c>
      <c r="AP99" s="196">
        <f>IFERROR((VLOOKUP($A99,'1617'!$F$10:$L$408,5,FALSE)/VLOOKUP($A99,'2017'!$F$10:$M$460,8,FALSE))*1000,#N/A)</f>
        <v>0.69708491761723701</v>
      </c>
      <c r="AQ99" s="196">
        <f>IFERROR((VLOOKUP($A99,'1718'!$F$10:$L$408,5,FALSE)/VLOOKUP($A99,'2018'!$F$10:$N$460,9,FALSE))*1000,#N/A)</f>
        <v>0.94369298521547662</v>
      </c>
      <c r="AR99" s="196">
        <f>IFERROR((VLOOKUP($A99,'1819'!$F$10:$L$408,5,FALSE)/VLOOKUP($A99,'2018'!$F$10:$N$460,9,FALSE))*1000,#N/A)</f>
        <v>1.3211701793016672</v>
      </c>
      <c r="AS99" s="196">
        <f>IFERROR((VLOOKUP($A99,'1920'!$F$10:$L$408,5,FALSE)/VLOOKUP($A99,'2019'!$F$10:$N$464,8,FALSE))*1000,#N/A)</f>
        <v>1.1223554499710058</v>
      </c>
      <c r="AT99" s="196">
        <f>IFERROR((VLOOKUP($A99,'20 21'!$F$10:$L$408,5,FALSE)/VLOOKUP($A99,'2020'!$F$10:$N$469,8,FALSE))*1000,#N/A)</f>
        <v>1.6975185790481722</v>
      </c>
      <c r="AU99" s="196">
        <f>IFERROR((VLOOKUP($A99,'21 22'!$F$10:$L$408,5,FALSE)/VLOOKUP($A99,'2021'!$F$10:$N$469,8,FALSE))*1000,#N/A)</f>
        <v>1.6156114223727562</v>
      </c>
      <c r="AV99" s="196">
        <f>IFERROR((VLOOKUP($A99,'22 23'!$F$10:$L$408,5,FALSE)/VLOOKUP($A99,'2022'!$F$10:$N$469,8,FALSE))*1000,#N/A)</f>
        <v>1.8878070546777572</v>
      </c>
      <c r="AW99" s="196">
        <f>IFERROR((VLOOKUP($A99,'23 24'!$F$7:$M$408,5,FALSE)/VLOOKUP($A99,'2023'!$C$7:$N$469,9,FALSE))*1000,#N/A)</f>
        <v>2.2067310956702801</v>
      </c>
      <c r="AY99" s="196">
        <f>IFERROR((VLOOKUP($A99,'0910'!$F$10:$L$433,6,FALSE)/VLOOKUP($A99,'2010'!$C$5:$K$611,9,FALSE))*1000,#N/A)</f>
        <v>0</v>
      </c>
      <c r="AZ99" s="196">
        <f>IFERROR((VLOOKUP($A99,'1011'!$F$10:$L$433,6,FALSE)/VLOOKUP($A99,'2011'!$C$5:$K$611,9,FALSE))*1000,#N/A)</f>
        <v>1.9352686019352685</v>
      </c>
      <c r="BA99" s="196">
        <f>IFERROR((VLOOKUP($A99,'1112'!$F$10:$L$408,6,FALSE)/VLOOKUP($A99,'2012'!$F$10:$M$460,8,FALSE))*1000,#N/A)</f>
        <v>0</v>
      </c>
      <c r="BB99" s="196">
        <f>IFERROR((VLOOKUP($A99,'1213'!$F$10:$L$408,6,FALSE)/VLOOKUP($A99,'2013'!$F$10:$M$460,8,FALSE))*1000,#N/A)</f>
        <v>0</v>
      </c>
      <c r="BC99" s="196">
        <f>IFERROR((VLOOKUP($A99,'1314'!$F$10:$L$408,6,FALSE)/VLOOKUP($A99,'2014'!$F$10:$M$460,8,FALSE))*1000,#N/A)</f>
        <v>0</v>
      </c>
      <c r="BD99" s="196">
        <f>IFERROR((VLOOKUP($A99,'1415'!$F$10:$L$408,6,FALSE)/VLOOKUP($A99,'2015'!$F$10:$M$460,8,FALSE))*1000,#N/A)</f>
        <v>0</v>
      </c>
      <c r="BE99" s="196">
        <f>IFERROR((VLOOKUP($A99,'1516'!$F$10:$L$408,6,FALSE)/VLOOKUP($A99,'2016'!$F$10:$M$460,8,FALSE))*1000,#N/A)</f>
        <v>0</v>
      </c>
      <c r="BF99" s="196">
        <f>IFERROR((VLOOKUP($A99,'1617'!$F$10:$L$408,6,FALSE)/VLOOKUP($A99,'2017'!$F$10:$M$460,8,FALSE))*1000,#N/A)</f>
        <v>0</v>
      </c>
      <c r="BG99" s="196">
        <f>IFERROR((VLOOKUP($A99,'1718'!$F$10:$L$408,6,FALSE)/VLOOKUP($A99,'2018'!$F$10:$N$460,9,FALSE))*1000,#N/A)</f>
        <v>0</v>
      </c>
      <c r="BH99" s="196">
        <f>IFERROR((VLOOKUP($A99,'1819'!$F$10:$L$408,6,FALSE)/VLOOKUP($A99,'2018'!$F$10:$N$460,9,FALSE))*1000,#N/A)</f>
        <v>0</v>
      </c>
      <c r="BI99" s="196">
        <f>IFERROR((VLOOKUP($A99,'1920'!$F$10:$L$408,6,FALSE)/VLOOKUP($A99,'2019'!$F$10:$N$464,8,FALSE))*1000,#N/A)</f>
        <v>0</v>
      </c>
      <c r="BJ99" s="196">
        <f>IFERROR((VLOOKUP($A99,'20 21'!$F$10:$L$408,6,FALSE)/VLOOKUP($A99,'2020'!$F$10:$N$469,8,FALSE))*1000,#N/A)</f>
        <v>5.8535123415454207E-2</v>
      </c>
      <c r="BK99" s="196">
        <f>IFERROR((VLOOKUP($A99,'21 22'!$F$10:$L$408,6,FALSE)/VLOOKUP($A99,'2021'!$F$10:$N$469,8,FALSE))*1000,#N/A)</f>
        <v>0</v>
      </c>
      <c r="BL99" s="196">
        <f>IFERROR((VLOOKUP($A99,'22 23'!$F$10:$L$408,6,FALSE)/VLOOKUP($A99,'2022'!$F$10:$N$469,8,FALSE))*1000,#N/A)</f>
        <v>0</v>
      </c>
      <c r="BM99" s="196">
        <f>IFERROR((VLOOKUP($A99,'23 24'!$F$7:$M$408,6,FALSE)/VLOOKUP($A99,'2023'!$C$7:$N$469,9,FALSE))*1000,#N/A)</f>
        <v>0.11316569721386054</v>
      </c>
      <c r="BO99" s="196">
        <f>IFERROR((VLOOKUP($A99,'0910'!$F$10:$L$433,7,FALSE)/VLOOKUP($A99,'2010'!$C$5:$K$611,9,FALSE))*1000,#N/A)</f>
        <v>2.4214703706194927</v>
      </c>
      <c r="BP99" s="196">
        <f>IFERROR((VLOOKUP($A99,'1011'!$F$10:$L$433,7,FALSE)/VLOOKUP($A99,'2011'!$C$5:$K$611,9,FALSE))*1000,#N/A)</f>
        <v>4.4044044044044046</v>
      </c>
      <c r="BQ99" s="196">
        <f>IFERROR((VLOOKUP($A99,'1112'!$F$10:$L$408,7,FALSE)/VLOOKUP($A99,'2012'!$F$10:$M$460,8,FALSE))*1000,#N/A)</f>
        <v>2.70341553474878</v>
      </c>
      <c r="BR99" s="196">
        <f>IFERROR((VLOOKUP($A99,'1213'!$F$10:$L$408,7,FALSE)/VLOOKUP($A99,'2013'!$F$10:$M$460,8,FALSE))*1000,#N/A)</f>
        <v>2.0827909398594118</v>
      </c>
      <c r="BS99" s="196">
        <f>IFERROR((VLOOKUP($A99,'1314'!$F$10:$L$408,7,FALSE)/VLOOKUP($A99,'2014'!$F$10:$M$460,8,FALSE))*1000,#N/A)</f>
        <v>2.1277967631697727</v>
      </c>
      <c r="BT99" s="196">
        <f>IFERROR((VLOOKUP($A99,'1415'!$F$10:$L$408,7,FALSE)/VLOOKUP($A99,'2015'!$F$10:$M$460,8,FALSE))*1000,#N/A)</f>
        <v>3.2092426187419769</v>
      </c>
      <c r="BU99" s="196">
        <f>IFERROR((VLOOKUP($A99,'1516'!$F$10:$L$408,7,FALSE)/VLOOKUP($A99,'2016'!$F$10:$M$460,8,FALSE))*1000,#N/A)</f>
        <v>5.1072522982635338</v>
      </c>
      <c r="BV99" s="196">
        <f>IFERROR((VLOOKUP($A99,'1617'!$F$10:$L$408,7,FALSE)/VLOOKUP($A99,'2017'!$F$10:$M$460,8,FALSE))*1000,#N/A)</f>
        <v>5.9569074778200255</v>
      </c>
      <c r="BW99" s="196">
        <f>IFERROR((VLOOKUP($A99,'1718'!$F$10:$L$408,7,FALSE)/VLOOKUP($A99,'2018'!$F$10:$N$460,9,FALSE))*1000,#N/A)</f>
        <v>7.3608052846807173</v>
      </c>
      <c r="BX99" s="196">
        <f>IFERROR((VLOOKUP($A99,'1819'!$F$10:$L$408,7,FALSE)/VLOOKUP($A99,'2018'!$F$10:$N$460,9,FALSE))*1000,#N/A)</f>
        <v>8.8078011953444477</v>
      </c>
      <c r="BY99" s="196">
        <f>IFERROR((VLOOKUP($A99,'1920'!$F$10:$L$408,7,FALSE)/VLOOKUP($A99,'2019'!$F$10:$N$464,8,FALSE))*1000,#N/A)</f>
        <v>8.4800189553364884</v>
      </c>
      <c r="BZ99" s="196">
        <f>IFERROR((VLOOKUP($A99,'20 21'!$F$10:$L$408,7,FALSE)/VLOOKUP($A99,'2020'!$F$10:$N$469,8,FALSE))*1000,#N/A)</f>
        <v>8.7802685123181305</v>
      </c>
      <c r="CA99" s="196">
        <f>IFERROR((VLOOKUP($A99,'21 22'!$F$10:$L$408,7,FALSE)/VLOOKUP($A99,'2021'!$F$10:$N$469,8,FALSE))*1000,#N/A)</f>
        <v>11.424680772493062</v>
      </c>
      <c r="CB99" s="196">
        <f>IFERROR((VLOOKUP($A99,'22 23'!$F$10:$L$408,7,FALSE)/VLOOKUP($A99,'2022'!$F$10:$N$469,8,FALSE))*1000,#N/A)</f>
        <v>10.182716840383053</v>
      </c>
      <c r="CC99" s="196">
        <f>IFERROR((VLOOKUP($A99,'23 24'!$F$7:$M$408,7,FALSE)/VLOOKUP($A99,'2023'!$C$7:$N$469,9,FALSE))*1000,#N/A)</f>
        <v>7.6952674105425158</v>
      </c>
      <c r="CE99" s="198">
        <f>IFERROR((VLOOKUP($A99,'0910'!$F$10:$S$433,9,FALSE)/VLOOKUP($A99,'2010'!$C$5:$K$611,9,FALSE))*1000,#N/A)</f>
        <v>2.152418107217327</v>
      </c>
      <c r="CF99" s="198">
        <f>IFERROR((VLOOKUP($A99,'1011'!$F$10:$S$433,10,FALSE)/VLOOKUP($A99,'2011'!$C$5:$K$611,9,FALSE))*1000,#N/A)</f>
        <v>2.8028028028028027</v>
      </c>
      <c r="CG99" s="198">
        <f>IFERROR((VLOOKUP($A99,'1112'!$F$10:$S$408,9,FALSE)/VLOOKUP($A99,'2012'!$F$10:$M$460,8,FALSE))*1000,#N/A)</f>
        <v>2.3737307134379533</v>
      </c>
      <c r="CH99" s="198">
        <f>IFERROR((VLOOKUP($A99,'1213'!$F$10:$S$408,9,FALSE)/VLOOKUP($A99,'2013'!$F$10:$M$460,8,FALSE))*1000,#N/A)</f>
        <v>2.668575891694871</v>
      </c>
      <c r="CI99" s="198">
        <f>IFERROR((VLOOKUP($A99,'1314'!$F$10:$S$408,9,FALSE)/VLOOKUP($A99,'2014'!$F$10:$M$460,8,FALSE))*1000,#N/A)</f>
        <v>1.7409246244116321</v>
      </c>
      <c r="CJ99" s="198">
        <f>IFERROR((VLOOKUP($A99,'1415'!$F$10:$S$408,9,FALSE)/VLOOKUP($A99,'2015'!$F$10:$M$460,8,FALSE))*1000,#N/A)</f>
        <v>2.246469833119384</v>
      </c>
      <c r="CK99" s="198">
        <f>IFERROR((VLOOKUP($A99,'1516'!$F$10:$S$408,9,FALSE)/VLOOKUP($A99,'2016'!$F$10:$M$460,8,FALSE))*1000,#N/A)</f>
        <v>3.0643513789581203</v>
      </c>
      <c r="CL99" s="198">
        <f>IFERROR((VLOOKUP($A99,'1617'!$F$10:$S$408,9,FALSE)/VLOOKUP($A99,'2017'!$F$10:$M$460,8,FALSE))*1000,#N/A)</f>
        <v>5.0063371356147019</v>
      </c>
      <c r="CM99" s="198">
        <f>IFERROR((VLOOKUP($A99,'1718'!$F$10:$S$408,9,FALSE)/VLOOKUP($A99,'2018'!$F$10:$N$460,9,FALSE))*1000,#N/A)</f>
        <v>4.7813777917584144</v>
      </c>
      <c r="CN99" s="198">
        <f>IFERROR((VLOOKUP($A99,'1819'!$F$10:$S$408,9,FALSE)/VLOOKUP($A99,'2018'!$F$10:$N$460,9,FALSE))*1000,#N/A)</f>
        <v>6.1025479710600816</v>
      </c>
      <c r="CO99" s="198">
        <f>IFERROR((VLOOKUP($A99,'1920'!$F$10:$S$408,9,FALSE)/VLOOKUP($A99,'2019'!$F$10:$N$464,8,FALSE))*1000,#N/A)</f>
        <v>7.2953104248115377</v>
      </c>
      <c r="CP99" s="198">
        <f>IFERROR((VLOOKUP($A99,'20 21'!$F$10:$S$408,9,FALSE)/VLOOKUP($A99,'2020'!$F$10:$N$469,8,FALSE))*1000,#N/A)</f>
        <v>6.6144689459463253</v>
      </c>
      <c r="CQ99" s="198">
        <f>IFERROR((VLOOKUP($A99,'21 22'!$F$10:$S$408,9,FALSE)/VLOOKUP($A99,'2021'!$F$10:$N$469,8,FALSE))*1000,#N/A)</f>
        <v>8.1934579277475486</v>
      </c>
      <c r="CR99" s="198">
        <f>IFERROR((VLOOKUP($A99,'22 23'!$F$10:$S$408,9,FALSE)/VLOOKUP($A99,'2022'!$F$10:$N$469,8,FALSE))*1000,#N/A)</f>
        <v>8.8097662551628666</v>
      </c>
      <c r="CS99" s="196">
        <f>IFERROR((VLOOKUP($A99,'23 24'!$F$7:$S$408,9,FALSE)/VLOOKUP($A99,'2023'!$C$7:$N$469,9,FALSE))*1000,#N/A)</f>
        <v>7.0728560758662837</v>
      </c>
      <c r="CU99" s="198">
        <f>IFERROR((VLOOKUP($A99,'0910'!$F$10:$S$433,10,FALSE)/VLOOKUP($A99,'2010'!$C$5:$K$611,9,FALSE))*1000,#N/A)</f>
        <v>0</v>
      </c>
      <c r="CV99" s="198">
        <f>IFERROR((VLOOKUP($A99,'1011'!$F$10:$S$433,11,FALSE)/VLOOKUP($A99,'2011'!$C$5:$K$611,9,FALSE))*1000,#N/A)</f>
        <v>0</v>
      </c>
      <c r="CW99" s="198">
        <f>IFERROR((VLOOKUP($A99,'1112'!$F$10:$S$408,10,FALSE)/VLOOKUP($A99,'2012'!$F$10:$M$460,8,FALSE))*1000,#N/A)</f>
        <v>0</v>
      </c>
      <c r="CX99" s="198">
        <f>IFERROR((VLOOKUP($A99,'1213'!$F$10:$S$408,10,FALSE)/VLOOKUP($A99,'2013'!$F$10:$M$460,8,FALSE))*1000,#N/A)</f>
        <v>6.5087216870606618E-2</v>
      </c>
      <c r="CY99" s="198">
        <f>IFERROR((VLOOKUP($A99,'1314'!$F$10:$S$408,10,FALSE)/VLOOKUP($A99,'2014'!$F$10:$M$460,8,FALSE))*1000,#N/A)</f>
        <v>0</v>
      </c>
      <c r="CZ99" s="198">
        <f>IFERROR((VLOOKUP($A99,'1415'!$F$10:$S$408,10,FALSE)/VLOOKUP($A99,'2015'!$F$10:$M$460,8,FALSE))*1000,#N/A)</f>
        <v>0.32092426187419765</v>
      </c>
      <c r="DA99" s="198">
        <f>IFERROR((VLOOKUP($A99,'1516'!$F$10:$S$408,10,FALSE)/VLOOKUP($A99,'2016'!$F$10:$M$460,8,FALSE))*1000,#N/A)</f>
        <v>0.44688457609805926</v>
      </c>
      <c r="DB99" s="198">
        <f>IFERROR((VLOOKUP($A99,'1617'!$F$10:$S$408,10,FALSE)/VLOOKUP($A99,'2017'!$F$10:$M$460,8,FALSE))*1000,#N/A)</f>
        <v>0.6337135614702154</v>
      </c>
      <c r="DC99" s="198">
        <f>IFERROR((VLOOKUP($A99,'1718'!$F$10:$S$408,10,FALSE)/VLOOKUP($A99,'2018'!$F$10:$N$460,9,FALSE))*1000,#N/A)</f>
        <v>0.94369298521547662</v>
      </c>
      <c r="DD99" s="198">
        <f>IFERROR((VLOOKUP($A99,'1819'!$F$10:$S$408,10,FALSE)/VLOOKUP($A99,'2018'!$F$10:$N$460,9,FALSE))*1000,#N/A)</f>
        <v>1.0695187165775402</v>
      </c>
      <c r="DE99" s="198">
        <f>IFERROR((VLOOKUP($A99,'1920'!$F$10:$S$408,10,FALSE)/VLOOKUP($A99,'2019'!$F$10:$N$464,8,FALSE))*1000,#N/A)</f>
        <v>1.1847085305249505</v>
      </c>
      <c r="DF99" s="198">
        <f>IFERROR((VLOOKUP($A99,'20 21'!$F$10:$S$408,10,FALSE)/VLOOKUP($A99,'2020'!$F$10:$N$469,8,FALSE))*1000,#N/A)</f>
        <v>1.2877727151399925</v>
      </c>
      <c r="DG99" s="198">
        <f>IFERROR((VLOOKUP($A99,'21 22'!$F$10:$S$408,10,FALSE)/VLOOKUP($A99,'2021'!$F$10:$N$469,8,FALSE))*1000,#N/A)</f>
        <v>1.4425101985471038</v>
      </c>
      <c r="DH99" s="198">
        <f>IFERROR((VLOOKUP($A99,'22 23'!$F$10:$S$408,10,FALSE)/VLOOKUP($A99,'2022'!$F$10:$N$469,8,FALSE))*1000,#N/A)</f>
        <v>2.0594258778302805</v>
      </c>
      <c r="DI99" s="196">
        <f>IFERROR((VLOOKUP($A99,'23 24'!$F$7:$S$408,10,FALSE)/VLOOKUP($A99,'2023'!$C$7:$N$469,9,FALSE))*1000,#N/A)</f>
        <v>2.6028110359187924</v>
      </c>
      <c r="DK99" s="198">
        <f>IFERROR((VLOOKUP($A99,'0910'!$F$10:$S$433,11,FALSE)/VLOOKUP($A99,'2010'!$C$5:$K$611,9,FALSE))*1000,#N/A)</f>
        <v>0</v>
      </c>
      <c r="DL99" s="198">
        <f>IFERROR((VLOOKUP($A99,'1011'!$F$10:$S$433,12,FALSE)/VLOOKUP($A99,'2011'!$C$5:$K$611,9,FALSE))*1000,#N/A)</f>
        <v>0.13346680013346682</v>
      </c>
      <c r="DM99" s="198">
        <f>IFERROR((VLOOKUP($A99,'1112'!$F$10:$S$408,11,FALSE)/VLOOKUP($A99,'2012'!$F$10:$M$460,8,FALSE))*1000,#N/A)</f>
        <v>0.72530660688381898</v>
      </c>
      <c r="DN99" s="198">
        <f>IFERROR((VLOOKUP($A99,'1213'!$F$10:$S$408,11,FALSE)/VLOOKUP($A99,'2013'!$F$10:$M$460,8,FALSE))*1000,#N/A)</f>
        <v>0</v>
      </c>
      <c r="DO99" s="198">
        <f>IFERROR((VLOOKUP($A99,'1314'!$F$10:$S$408,11,FALSE)/VLOOKUP($A99,'2014'!$F$10:$M$460,8,FALSE))*1000,#N/A)</f>
        <v>0</v>
      </c>
      <c r="DP99" s="198">
        <f>IFERROR((VLOOKUP($A99,'1415'!$F$10:$S$408,11,FALSE)/VLOOKUP($A99,'2015'!$F$10:$M$460,8,FALSE))*1000,#N/A)</f>
        <v>0</v>
      </c>
      <c r="DQ99" s="198">
        <f>IFERROR((VLOOKUP($A99,'1516'!$F$10:$S$408,11,FALSE)/VLOOKUP($A99,'2016'!$F$10:$M$460,8,FALSE))*1000,#N/A)</f>
        <v>0</v>
      </c>
      <c r="DR99" s="198">
        <f>IFERROR((VLOOKUP($A99,'1617'!$F$10:$S$408,11,FALSE)/VLOOKUP($A99,'2017'!$F$10:$M$460,8,FALSE))*1000,#N/A)</f>
        <v>0</v>
      </c>
      <c r="DS99" s="198">
        <f>IFERROR((VLOOKUP($A99,'1718'!$F$10:$S$408,11,FALSE)/VLOOKUP($A99,'2018'!$F$10:$N$460,9,FALSE))*1000,#N/A)</f>
        <v>0</v>
      </c>
      <c r="DT99" s="198">
        <f>IFERROR((VLOOKUP($A99,'1819'!$F$10:$S$408,11,FALSE)/VLOOKUP($A99,'2018'!$F$10:$N$460,9,FALSE))*1000,#N/A)</f>
        <v>0</v>
      </c>
      <c r="DU99" s="198">
        <f>IFERROR((VLOOKUP($A99,'1920'!$F$10:$S$408,11,FALSE)/VLOOKUP($A99,'2019'!$F$10:$N$464,8,FALSE))*1000,#N/A)</f>
        <v>0</v>
      </c>
      <c r="DV99" s="198">
        <f>IFERROR((VLOOKUP($A99,'20 21'!$F$10:$S$408,11,FALSE)/VLOOKUP($A99,'2020'!$F$10:$N$469,8,FALSE))*1000,#N/A)</f>
        <v>0</v>
      </c>
      <c r="DW99" s="198">
        <f>IFERROR((VLOOKUP($A99,'21 22'!$F$10:$S$408,11,FALSE)/VLOOKUP($A99,'2021'!$F$10:$N$469,8,FALSE))*1000,#N/A)</f>
        <v>5.7700407941884149E-2</v>
      </c>
      <c r="DX99" s="198">
        <f>IFERROR((VLOOKUP($A99,'22 23'!$F$10:$S$408,11,FALSE)/VLOOKUP($A99,'2022'!$F$10:$N$469,8,FALSE))*1000,#N/A)</f>
        <v>0</v>
      </c>
      <c r="DY99" s="196">
        <f>IFERROR((VLOOKUP($A99,'23 24'!$F$7:$S$408,11,FALSE)/VLOOKUP($A99,'2023'!$C$7:$N$469,9,FALSE))*1000,#N/A)</f>
        <v>0.8487427291039541</v>
      </c>
      <c r="EA99" s="198">
        <f>IFERROR((VLOOKUP($A99,'0910'!$F$10:$S$433,12,FALSE)/VLOOKUP($A99,'2010'!$C$5:$K$611,9,FALSE))*1000,#N/A)</f>
        <v>2.152418107217327</v>
      </c>
      <c r="EB99" s="198">
        <f>IFERROR((VLOOKUP($A99,'1011'!$F$10:$S$433,13,FALSE)/VLOOKUP($A99,'2011'!$C$5:$K$611,9,FALSE))*1000,#N/A)</f>
        <v>2.9362696029362696</v>
      </c>
      <c r="EC99" s="198">
        <f>IFERROR((VLOOKUP($A99,'1112'!$F$10:$S$408,12,FALSE)/VLOOKUP($A99,'2012'!$F$10:$M$460,8,FALSE))*1000,#N/A)</f>
        <v>3.0331003560596073</v>
      </c>
      <c r="ED99" s="198">
        <f>IFERROR((VLOOKUP($A99,'1213'!$F$10:$S$408,12,FALSE)/VLOOKUP($A99,'2013'!$F$10:$M$460,8,FALSE))*1000,#N/A)</f>
        <v>2.7336631085654779</v>
      </c>
      <c r="EE99" s="198">
        <f>IFERROR((VLOOKUP($A99,'1314'!$F$10:$S$408,12,FALSE)/VLOOKUP($A99,'2014'!$F$10:$M$460,8,FALSE))*1000,#N/A)</f>
        <v>1.7409246244116321</v>
      </c>
      <c r="EF99" s="198">
        <f>IFERROR((VLOOKUP($A99,'1415'!$F$10:$S$408,12,FALSE)/VLOOKUP($A99,'2015'!$F$10:$M$460,8,FALSE))*1000,#N/A)</f>
        <v>2.5673940949935812</v>
      </c>
      <c r="EG99" s="198">
        <f>IFERROR((VLOOKUP($A99,'1516'!$F$10:$S$408,12,FALSE)/VLOOKUP($A99,'2016'!$F$10:$M$460,8,FALSE))*1000,#N/A)</f>
        <v>3.5112359550561796</v>
      </c>
      <c r="EH99" s="198">
        <f>IFERROR((VLOOKUP($A99,'1617'!$F$10:$S$408,12,FALSE)/VLOOKUP($A99,'2017'!$F$10:$M$460,8,FALSE))*1000,#N/A)</f>
        <v>5.6400506970849174</v>
      </c>
      <c r="EI99" s="198">
        <f>IFERROR((VLOOKUP($A99,'1718'!$F$10:$S$408,12,FALSE)/VLOOKUP($A99,'2018'!$F$10:$N$460,9,FALSE))*1000,#N/A)</f>
        <v>5.7250707769738911</v>
      </c>
      <c r="EJ99" s="198">
        <f>IFERROR((VLOOKUP($A99,'1819'!$F$10:$S$408,12,FALSE)/VLOOKUP($A99,'2018'!$F$10:$N$460,9,FALSE))*1000,#N/A)</f>
        <v>7.1720666876376216</v>
      </c>
      <c r="EK99" s="198">
        <f>IFERROR((VLOOKUP($A99,'1920'!$F$10:$S$408,12,FALSE)/VLOOKUP($A99,'2019'!$F$10:$N$464,8,FALSE))*1000,#N/A)</f>
        <v>8.4800189553364884</v>
      </c>
      <c r="EL99" s="198">
        <f>IFERROR((VLOOKUP($A99,'20 21'!$F$10:$S$408,12,FALSE)/VLOOKUP($A99,'2020'!$F$10:$N$469,8,FALSE))*1000,#N/A)</f>
        <v>7.9022416610863182</v>
      </c>
      <c r="EM99" s="198">
        <f>IFERROR((VLOOKUP($A99,'21 22'!$F$10:$S$408,12,FALSE)/VLOOKUP($A99,'2021'!$F$10:$N$469,8,FALSE))*1000,#N/A)</f>
        <v>9.6936685342365383</v>
      </c>
      <c r="EN99" s="198">
        <f>IFERROR((VLOOKUP($A99,'22 23'!$F$10:$S$408,12,FALSE)/VLOOKUP($A99,'2022'!$F$10:$N$469,8,FALSE))*1000,#N/A)</f>
        <v>10.926398407377322</v>
      </c>
      <c r="EO99" s="196">
        <f>IFERROR((VLOOKUP($A99,'23 24'!$F$7:$S$408,12,FALSE)/VLOOKUP($A99,'2023'!$C$7:$N$469,9,FALSE))*1000,#N/A)</f>
        <v>10.52440984088903</v>
      </c>
    </row>
    <row r="100" spans="1:145" x14ac:dyDescent="0.3">
      <c r="A100" t="s">
        <v>1152</v>
      </c>
      <c r="B100" t="s">
        <v>1741</v>
      </c>
      <c r="C100" t="str">
        <f>IF(VLOOKUP($A100,'0910'!$F$10:$L$433,1,FALSE)=VLOOKUP($A100,'2010'!$C$5:$K$611,1,FALSE),VLOOKUP($A100,'0910'!$F$10:$L$433,1,FALSE),FALSE)</f>
        <v>East Staffordshire</v>
      </c>
      <c r="D100" t="str">
        <f>IF(VLOOKUP($A100,'1011'!$F$10:$L$433,1,FALSE)=VLOOKUP($A100,'2011'!$C$5:$K$611,1,FALSE),VLOOKUP($A100,'1011'!$F$10:$L$433,1,FALSE),FALSE)</f>
        <v>East Staffordshire</v>
      </c>
      <c r="E100" t="str">
        <f>IF(VLOOKUP(A100,'1112'!$F$10:$L$408,1,FALSE)=VLOOKUP(A100,'2012'!$F$10:$M$460,1,FALSE),VLOOKUP(A100,'1112'!$F$10:$L$408,1,FALSE),FALSE)</f>
        <v>East Staffordshire</v>
      </c>
      <c r="F100" t="str">
        <f>IF(VLOOKUP($A100,'1213'!$F$10:$L$408,1,FALSE)=VLOOKUP($A100,'2013'!$F$10:$M$460,1,FALSE),VLOOKUP($A100,'1213'!$F$10:$L$408,1,FALSE),FALSE)</f>
        <v>East Staffordshire</v>
      </c>
      <c r="G100" t="str">
        <f>IF(VLOOKUP($A100,'1314'!$F$10:$L$408,1,FALSE)=VLOOKUP($A100,'2014'!$F$10:$M$460,1,FALSE),VLOOKUP($A100,'1314'!$F$10:$L$408,1,FALSE),FALSE)</f>
        <v>East Staffordshire</v>
      </c>
      <c r="H100" t="str">
        <f>IF(VLOOKUP($A100,'1415'!$F$10:$L$408,1,FALSE)=VLOOKUP($A100,'2015'!$F$10:$M$460,1,FALSE),VLOOKUP($A100,'1415'!$F$10:$L$408,1,FALSE),FALSE)</f>
        <v>East Staffordshire</v>
      </c>
      <c r="I100" t="str">
        <f>IF(VLOOKUP($A100,'1516'!$F$10:$L$408,1,FALSE)=VLOOKUP($A100,'2015'!$F$10:$M$460,1,FALSE),VLOOKUP($A100,'1516'!$F$10:$L$408,1,FALSE),FALSE)</f>
        <v>East Staffordshire</v>
      </c>
      <c r="J100" t="str">
        <f>IF(VLOOKUP($A100,'1617'!$F$10:$L$408,1,FALSE)=VLOOKUP($A100,'2016'!$F$10:$M$460,1,FALSE),VLOOKUP($A100,'1617'!$F$10:$L$408,1,FALSE),FALSE)</f>
        <v>East Staffordshire</v>
      </c>
      <c r="K100" t="str">
        <f>IF(VLOOKUP($A100,'1718'!$F$10:$M$408,1,FALSE)=VLOOKUP($A100,'2017'!$F$10:$M$460,1,FALSE),VLOOKUP($A100,'1718'!$F$10:$M$408,1,FALSE),FALSE)</f>
        <v>East Staffordshire</v>
      </c>
      <c r="L100" t="str">
        <f>IF(VLOOKUP($A100,'1819'!$F$10:$M$408,1,FALSE)=VLOOKUP($A100,'2018'!$F$10:$M$460,1,FALSE),VLOOKUP($A100,'1819'!$F$10:$M$408,1,FALSE),FALSE)</f>
        <v>East Staffordshire</v>
      </c>
      <c r="M100" t="str">
        <f>IF(VLOOKUP($A100,'1920'!$F$10:$M$408,1,FALSE)=VLOOKUP($A100,'2019'!$F$10:$M$464,1,FALSE),VLOOKUP($A100,'1920'!$F$10:$M$408,1,FALSE),FALSE)</f>
        <v>East Staffordshire</v>
      </c>
      <c r="N100" t="str">
        <f>IF(VLOOKUP($A100,'20 21'!$F$10:$N$408,1,FALSE)=VLOOKUP($A100,'2020'!$F$10:$O$468,1,FALSE),VLOOKUP($A100,'20 21'!$F$10:$N$408,1,FALSE),FALSE)</f>
        <v>East Staffordshire</v>
      </c>
      <c r="O100" t="str">
        <f>IF(VLOOKUP($A100,'21 22'!$F$10:$N$408,1,FALSE)=VLOOKUP($A100,'2021'!$F$10:$O$471,1,FALSE),VLOOKUP($A100,'21 22'!$F$10:$N$408,1,FALSE),FALSE)</f>
        <v>East Staffordshire</v>
      </c>
      <c r="P100" t="str">
        <f>IF(VLOOKUP($A100,'22 23'!$F$10:$N$408,1,FALSE)=VLOOKUP($A100,'2022'!$F$10:$O$468,1,FALSE),VLOOKUP($A100,'22 23'!$F$10:$N$408,1,FALSE),FALSE)</f>
        <v>East Staffordshire</v>
      </c>
      <c r="Q100" t="str">
        <f>IF(VLOOKUP($A100,'23 24'!$F$7:$N$408,1,FALSE)=VLOOKUP($A100,'2023'!$C$7:$O$468,1,FALSE),VLOOKUP($A100,'23 24'!$F$7:$N$408,1,FALSE),FALSE)</f>
        <v>East Staffordshire</v>
      </c>
      <c r="S100" s="196">
        <f>IFERROR((VLOOKUP($A100,'0910'!$F$10:$L$433,4,FALSE)/VLOOKUP($A100,'2010'!$C$5:$K$611,9,FALSE))*1000,#N/A)</f>
        <v>2.2601191699198688</v>
      </c>
      <c r="T100" s="196" t="e">
        <f>IFERROR((VLOOKUP($A100,'1011'!$F$10:$L$433,4,FALSE)/VLOOKUP($A100,'2011'!$C$5:$K$611,9,FALSE))*1000,#N/A)</f>
        <v>#N/A</v>
      </c>
      <c r="U100" s="196">
        <f>IFERROR((VLOOKUP($A100,'1112'!$F$10:$L$408,4,FALSE)/VLOOKUP($A100,'2012'!$F$10:$M$460,8,FALSE))*1000,#N/A)</f>
        <v>3.646677471636953</v>
      </c>
      <c r="V100" s="196">
        <f>IFERROR((VLOOKUP($A100,'1213'!$F$10:$L$408,4,FALSE)/VLOOKUP($A100,'2013'!$F$10:$M$460,8,FALSE))*1000,#N/A)</f>
        <v>2.0149103364900265</v>
      </c>
      <c r="W100" s="196">
        <f>IFERROR((VLOOKUP($A100,'1314'!$F$10:$L$408,4,FALSE)/VLOOKUP($A100,'2014'!$F$10:$M$460,8,FALSE))*1000,#N/A)</f>
        <v>3.6101083032490977</v>
      </c>
      <c r="X100" s="196">
        <f>IFERROR((VLOOKUP($A100,'1415'!$F$10:$L$408,4,FALSE)/VLOOKUP($A100,'2015'!$F$10:$M$460,8,FALSE))*1000,#N/A)</f>
        <v>5.9749053973312085</v>
      </c>
      <c r="Y100" s="196">
        <f>IFERROR((VLOOKUP($A100,'1516'!$F$10:$L$408,4,FALSE)/VLOOKUP($A100,'2016'!$F$10:$M$460,8,FALSE))*1000,#N/A)</f>
        <v>8.2889283599763175</v>
      </c>
      <c r="Z100" s="196">
        <f>IFERROR((VLOOKUP($A100,'1617'!$F$10:$L$408,4,FALSE)/VLOOKUP($A100,'2017'!$F$10:$M$460,8,FALSE))*1000,#N/A)</f>
        <v>9.5684436633470025</v>
      </c>
      <c r="AA100" s="196">
        <f>IFERROR((VLOOKUP($A100,'1718'!$F$10:$L$408,4,FALSE)/VLOOKUP($A100,'2018'!$F$10:$N$460,9,FALSE))*1000,#N/A)</f>
        <v>9.2503372518789746</v>
      </c>
      <c r="AB100" s="196">
        <f>IFERROR((VLOOKUP($A100,'1819'!$F$10:$L$408,4,FALSE)/VLOOKUP($A100,'2018'!$F$10:$N$460,9,FALSE))*1000,#N/A)</f>
        <v>8.0940450953941028</v>
      </c>
      <c r="AC100" s="196">
        <f>IFERROR((VLOOKUP($A100,'1920'!$F$10:$L$408,4,FALSE)/VLOOKUP($A100,'2019'!$F$10:$N$464,8,FALSE))*1000,#N/A)</f>
        <v>6.4575383856926054</v>
      </c>
      <c r="AD100" s="196">
        <f>IFERROR((VLOOKUP($A100,'20 21'!$F$10:$M$408,4,FALSE)/VLOOKUP($A100,'2020'!$F$10:$N$469,8,FALSE))*1000,#N/A)</f>
        <v>12.460479462824356</v>
      </c>
      <c r="AE100" s="196">
        <f>IFERROR((VLOOKUP($A100,'21 22'!$F$10:$M$408,4,FALSE)/VLOOKUP($A100,'2021'!$F$10:$N$469,8,FALSE))*1000,#N/A)</f>
        <v>13.803652371803242</v>
      </c>
      <c r="AF100" s="196">
        <f>IFERROR((VLOOKUP($A100,'22 23'!$F$10:$M$408,4,FALSE)/VLOOKUP($A100,'2022'!$F$10:$N$469,8,FALSE))*1000,#N/A)</f>
        <v>8.1010420885959427</v>
      </c>
      <c r="AG100" s="196">
        <f>IFERROR((VLOOKUP($A100,'23 24'!$F$7:$M$408,4,FALSE)/VLOOKUP($A100,'2023'!$C$7:$N$469,9,FALSE))*1000,#N/A)</f>
        <v>3.9819725243895814</v>
      </c>
      <c r="AI100" s="196">
        <f>IFERROR((VLOOKUP($A100,'0910'!$F$10:$L$433,5,FALSE)/VLOOKUP($A100,'2010'!$C$5:$K$611,9,FALSE))*1000,#N/A)</f>
        <v>2.0546537908362441</v>
      </c>
      <c r="AJ100" s="196" t="e">
        <f>IFERROR((VLOOKUP($A100,'1011'!$F$10:$L$433,5,FALSE)/VLOOKUP($A100,'2011'!$C$5:$K$611,9,FALSE))*1000,#N/A)</f>
        <v>#N/A</v>
      </c>
      <c r="AK100" s="196">
        <f>IFERROR((VLOOKUP($A100,'1112'!$F$10:$L$408,5,FALSE)/VLOOKUP($A100,'2012'!$F$10:$M$460,8,FALSE))*1000,#N/A)</f>
        <v>0</v>
      </c>
      <c r="AL100" s="196">
        <f>IFERROR((VLOOKUP($A100,'1213'!$F$10:$L$408,5,FALSE)/VLOOKUP($A100,'2013'!$F$10:$M$460,8,FALSE))*1000,#N/A)</f>
        <v>1.2089462018940156</v>
      </c>
      <c r="AM100" s="196">
        <f>IFERROR((VLOOKUP($A100,'1314'!$F$10:$L$408,5,FALSE)/VLOOKUP($A100,'2014'!$F$10:$M$460,8,FALSE))*1000,#N/A)</f>
        <v>1.2033694344163659</v>
      </c>
      <c r="AN100" s="196">
        <f>IFERROR((VLOOKUP($A100,'1415'!$F$10:$L$408,5,FALSE)/VLOOKUP($A100,'2015'!$F$10:$M$460,8,FALSE))*1000,#N/A)</f>
        <v>1.3941445927106153</v>
      </c>
      <c r="AO100" s="196">
        <f>IFERROR((VLOOKUP($A100,'1516'!$F$10:$L$408,5,FALSE)/VLOOKUP($A100,'2016'!$F$10:$M$460,8,FALSE))*1000,#N/A)</f>
        <v>1.7761989342806395</v>
      </c>
      <c r="AP100" s="196">
        <f>IFERROR((VLOOKUP($A100,'1617'!$F$10:$L$408,5,FALSE)/VLOOKUP($A100,'2017'!$F$10:$M$460,8,FALSE))*1000,#N/A)</f>
        <v>0.19527436047646946</v>
      </c>
      <c r="AQ100" s="196">
        <f>IFERROR((VLOOKUP($A100,'1718'!$F$10:$L$408,5,FALSE)/VLOOKUP($A100,'2018'!$F$10:$N$460,9,FALSE))*1000,#N/A)</f>
        <v>1.3490075158990171</v>
      </c>
      <c r="AR100" s="196">
        <f>IFERROR((VLOOKUP($A100,'1819'!$F$10:$L$408,5,FALSE)/VLOOKUP($A100,'2018'!$F$10:$N$460,9,FALSE))*1000,#N/A)</f>
        <v>0.96357679707072652</v>
      </c>
      <c r="AS100" s="196">
        <f>IFERROR((VLOOKUP($A100,'1920'!$F$10:$L$408,5,FALSE)/VLOOKUP($A100,'2019'!$F$10:$N$464,8,FALSE))*1000,#N/A)</f>
        <v>0.56978279873758286</v>
      </c>
      <c r="AT100" s="196">
        <f>IFERROR((VLOOKUP($A100,'20 21'!$F$10:$L$408,5,FALSE)/VLOOKUP($A100,'2020'!$F$10:$N$469,8,FALSE))*1000,#N/A)</f>
        <v>0.56638543012837972</v>
      </c>
      <c r="AU100" s="196">
        <f>IFERROR((VLOOKUP($A100,'21 22'!$F$10:$L$408,5,FALSE)/VLOOKUP($A100,'2021'!$F$10:$N$469,8,FALSE))*1000,#N/A)</f>
        <v>0.37307168572441191</v>
      </c>
      <c r="AV100" s="196">
        <f>IFERROR((VLOOKUP($A100,'22 23'!$F$10:$L$408,5,FALSE)/VLOOKUP($A100,'2022'!$F$10:$N$469,8,FALSE))*1000,#N/A)</f>
        <v>1.6570313363037152</v>
      </c>
      <c r="AW100" s="196">
        <f>IFERROR((VLOOKUP($A100,'23 24'!$F$7:$M$408,5,FALSE)/VLOOKUP($A100,'2023'!$C$7:$N$469,9,FALSE))*1000,#N/A)</f>
        <v>1.6289887599775561</v>
      </c>
      <c r="AY100" s="196">
        <f>IFERROR((VLOOKUP($A100,'0910'!$F$10:$L$433,6,FALSE)/VLOOKUP($A100,'2010'!$C$5:$K$611,9,FALSE))*1000,#N/A)</f>
        <v>0</v>
      </c>
      <c r="AZ100" s="196" t="e">
        <f>IFERROR((VLOOKUP($A100,'1011'!$F$10:$L$433,6,FALSE)/VLOOKUP($A100,'2011'!$C$5:$K$611,9,FALSE))*1000,#N/A)</f>
        <v>#N/A</v>
      </c>
      <c r="BA100" s="196">
        <f>IFERROR((VLOOKUP($A100,'1112'!$F$10:$L$408,6,FALSE)/VLOOKUP($A100,'2012'!$F$10:$M$460,8,FALSE))*1000,#N/A)</f>
        <v>0</v>
      </c>
      <c r="BB100" s="196">
        <f>IFERROR((VLOOKUP($A100,'1213'!$F$10:$L$408,6,FALSE)/VLOOKUP($A100,'2013'!$F$10:$M$460,8,FALSE))*1000,#N/A)</f>
        <v>0</v>
      </c>
      <c r="BC100" s="196">
        <f>IFERROR((VLOOKUP($A100,'1314'!$F$10:$L$408,6,FALSE)/VLOOKUP($A100,'2014'!$F$10:$M$460,8,FALSE))*1000,#N/A)</f>
        <v>0</v>
      </c>
      <c r="BD100" s="196">
        <f>IFERROR((VLOOKUP($A100,'1415'!$F$10:$L$408,6,FALSE)/VLOOKUP($A100,'2015'!$F$10:$M$460,8,FALSE))*1000,#N/A)</f>
        <v>0</v>
      </c>
      <c r="BE100" s="196">
        <f>IFERROR((VLOOKUP($A100,'1516'!$F$10:$L$408,6,FALSE)/VLOOKUP($A100,'2016'!$F$10:$M$460,8,FALSE))*1000,#N/A)</f>
        <v>0</v>
      </c>
      <c r="BF100" s="196">
        <f>IFERROR((VLOOKUP($A100,'1617'!$F$10:$L$408,6,FALSE)/VLOOKUP($A100,'2017'!$F$10:$M$460,8,FALSE))*1000,#N/A)</f>
        <v>0</v>
      </c>
      <c r="BG100" s="196">
        <f>IFERROR((VLOOKUP($A100,'1718'!$F$10:$L$408,6,FALSE)/VLOOKUP($A100,'2018'!$F$10:$N$460,9,FALSE))*1000,#N/A)</f>
        <v>0</v>
      </c>
      <c r="BH100" s="196">
        <f>IFERROR((VLOOKUP($A100,'1819'!$F$10:$L$408,6,FALSE)/VLOOKUP($A100,'2018'!$F$10:$N$460,9,FALSE))*1000,#N/A)</f>
        <v>0</v>
      </c>
      <c r="BI100" s="196">
        <f>IFERROR((VLOOKUP($A100,'1920'!$F$10:$L$408,6,FALSE)/VLOOKUP($A100,'2019'!$F$10:$N$464,8,FALSE))*1000,#N/A)</f>
        <v>0</v>
      </c>
      <c r="BJ100" s="196">
        <f>IFERROR((VLOOKUP($A100,'20 21'!$F$10:$L$408,6,FALSE)/VLOOKUP($A100,'2020'!$F$10:$N$469,8,FALSE))*1000,#N/A)</f>
        <v>0</v>
      </c>
      <c r="BK100" s="196">
        <f>IFERROR((VLOOKUP($A100,'21 22'!$F$10:$L$408,6,FALSE)/VLOOKUP($A100,'2021'!$F$10:$N$469,8,FALSE))*1000,#N/A)</f>
        <v>0</v>
      </c>
      <c r="BL100" s="196">
        <f>IFERROR((VLOOKUP($A100,'22 23'!$F$10:$L$408,6,FALSE)/VLOOKUP($A100,'2022'!$F$10:$N$469,8,FALSE))*1000,#N/A)</f>
        <v>0</v>
      </c>
      <c r="BM100" s="196">
        <f>IFERROR((VLOOKUP($A100,'23 24'!$F$7:$M$408,6,FALSE)/VLOOKUP($A100,'2023'!$C$7:$N$469,9,FALSE))*1000,#N/A)</f>
        <v>0</v>
      </c>
      <c r="BO100" s="196">
        <f>IFERROR((VLOOKUP($A100,'0910'!$F$10:$L$433,7,FALSE)/VLOOKUP($A100,'2010'!$C$5:$K$611,9,FALSE))*1000,#N/A)</f>
        <v>4.3147729607561125</v>
      </c>
      <c r="BP100" s="196" t="e">
        <f>IFERROR((VLOOKUP($A100,'1011'!$F$10:$L$433,7,FALSE)/VLOOKUP($A100,'2011'!$C$5:$K$611,9,FALSE))*1000,#N/A)</f>
        <v>#N/A</v>
      </c>
      <c r="BQ100" s="196">
        <f>IFERROR((VLOOKUP($A100,'1112'!$F$10:$L$408,7,FALSE)/VLOOKUP($A100,'2012'!$F$10:$M$460,8,FALSE))*1000,#N/A)</f>
        <v>3.646677471636953</v>
      </c>
      <c r="BR100" s="196">
        <f>IFERROR((VLOOKUP($A100,'1213'!$F$10:$L$408,7,FALSE)/VLOOKUP($A100,'2013'!$F$10:$M$460,8,FALSE))*1000,#N/A)</f>
        <v>3.2238565383840418</v>
      </c>
      <c r="BS100" s="196">
        <f>IFERROR((VLOOKUP($A100,'1314'!$F$10:$L$408,7,FALSE)/VLOOKUP($A100,'2014'!$F$10:$M$460,8,FALSE))*1000,#N/A)</f>
        <v>4.8134777376654636</v>
      </c>
      <c r="BT100" s="196">
        <f>IFERROR((VLOOKUP($A100,'1415'!$F$10:$L$408,7,FALSE)/VLOOKUP($A100,'2015'!$F$10:$M$460,8,FALSE))*1000,#N/A)</f>
        <v>7.369049990041824</v>
      </c>
      <c r="BU100" s="196">
        <f>IFERROR((VLOOKUP($A100,'1516'!$F$10:$L$408,7,FALSE)/VLOOKUP($A100,'2016'!$F$10:$M$460,8,FALSE))*1000,#N/A)</f>
        <v>9.8677718571146631</v>
      </c>
      <c r="BV100" s="196">
        <f>IFERROR((VLOOKUP($A100,'1617'!$F$10:$L$408,7,FALSE)/VLOOKUP($A100,'2017'!$F$10:$M$460,8,FALSE))*1000,#N/A)</f>
        <v>9.763718023823472</v>
      </c>
      <c r="BW100" s="196">
        <f>IFERROR((VLOOKUP($A100,'1718'!$F$10:$L$408,7,FALSE)/VLOOKUP($A100,'2018'!$F$10:$N$460,9,FALSE))*1000,#N/A)</f>
        <v>10.599344767777993</v>
      </c>
      <c r="BX100" s="196">
        <f>IFERROR((VLOOKUP($A100,'1819'!$F$10:$L$408,7,FALSE)/VLOOKUP($A100,'2018'!$F$10:$N$460,9,FALSE))*1000,#N/A)</f>
        <v>9.0576218924648302</v>
      </c>
      <c r="BY100" s="196">
        <f>IFERROR((VLOOKUP($A100,'1920'!$F$10:$L$408,7,FALSE)/VLOOKUP($A100,'2019'!$F$10:$N$464,8,FALSE))*1000,#N/A)</f>
        <v>7.0273211844301882</v>
      </c>
      <c r="BZ100" s="196">
        <f>IFERROR((VLOOKUP($A100,'20 21'!$F$10:$L$408,7,FALSE)/VLOOKUP($A100,'2020'!$F$10:$N$469,8,FALSE))*1000,#N/A)</f>
        <v>13.026864892952736</v>
      </c>
      <c r="CA100" s="196">
        <f>IFERROR((VLOOKUP($A100,'21 22'!$F$10:$L$408,7,FALSE)/VLOOKUP($A100,'2021'!$F$10:$N$469,8,FALSE))*1000,#N/A)</f>
        <v>14.176724057527654</v>
      </c>
      <c r="CB100" s="196">
        <f>IFERROR((VLOOKUP($A100,'22 23'!$F$10:$L$408,7,FALSE)/VLOOKUP($A100,'2022'!$F$10:$N$469,8,FALSE))*1000,#N/A)</f>
        <v>9.7580734248996581</v>
      </c>
      <c r="CC100" s="196">
        <f>IFERROR((VLOOKUP($A100,'23 24'!$F$7:$M$408,7,FALSE)/VLOOKUP($A100,'2023'!$C$7:$N$469,9,FALSE))*1000,#N/A)</f>
        <v>5.6109612843671375</v>
      </c>
      <c r="CE100" s="198">
        <f>IFERROR((VLOOKUP($A100,'0910'!$F$10:$S$433,9,FALSE)/VLOOKUP($A100,'2010'!$C$5:$K$611,9,FALSE))*1000,#N/A)</f>
        <v>2.8765153071707417</v>
      </c>
      <c r="CF100" s="198" t="e">
        <f>IFERROR((VLOOKUP($A100,'1011'!$F$10:$S$433,10,FALSE)/VLOOKUP($A100,'2011'!$C$5:$K$611,9,FALSE))*1000,#N/A)</f>
        <v>#N/A</v>
      </c>
      <c r="CG100" s="198">
        <f>IFERROR((VLOOKUP($A100,'1112'!$F$10:$S$408,9,FALSE)/VLOOKUP($A100,'2012'!$F$10:$M$460,8,FALSE))*1000,#N/A)</f>
        <v>4.0518638573743919</v>
      </c>
      <c r="CH100" s="198">
        <f>IFERROR((VLOOKUP($A100,'1213'!$F$10:$S$408,9,FALSE)/VLOOKUP($A100,'2013'!$F$10:$M$460,8,FALSE))*1000,#N/A)</f>
        <v>3.8283296393310495</v>
      </c>
      <c r="CI100" s="198">
        <f>IFERROR((VLOOKUP($A100,'1314'!$F$10:$S$408,9,FALSE)/VLOOKUP($A100,'2014'!$F$10:$M$460,8,FALSE))*1000,#N/A)</f>
        <v>2.6073004412354592</v>
      </c>
      <c r="CJ100" s="198">
        <f>IFERROR((VLOOKUP($A100,'1415'!$F$10:$S$408,9,FALSE)/VLOOKUP($A100,'2015'!$F$10:$M$460,8,FALSE))*1000,#N/A)</f>
        <v>3.7841067516430993</v>
      </c>
      <c r="CK100" s="198">
        <f>IFERROR((VLOOKUP($A100,'1516'!$F$10:$S$408,9,FALSE)/VLOOKUP($A100,'2016'!$F$10:$M$460,8,FALSE))*1000,#N/A)</f>
        <v>6.5127294256956771</v>
      </c>
      <c r="CL100" s="198">
        <f>IFERROR((VLOOKUP($A100,'1617'!$F$10:$S$408,9,FALSE)/VLOOKUP($A100,'2017'!$F$10:$M$460,8,FALSE))*1000,#N/A)</f>
        <v>5.8582308142940835</v>
      </c>
      <c r="CM100" s="198">
        <f>IFERROR((VLOOKUP($A100,'1718'!$F$10:$S$408,9,FALSE)/VLOOKUP($A100,'2018'!$F$10:$N$460,9,FALSE))*1000,#N/A)</f>
        <v>8.4794758142223934</v>
      </c>
      <c r="CN100" s="198">
        <f>IFERROR((VLOOKUP($A100,'1819'!$F$10:$S$408,9,FALSE)/VLOOKUP($A100,'2018'!$F$10:$N$460,9,FALSE))*1000,#N/A)</f>
        <v>10.406629408363846</v>
      </c>
      <c r="CO100" s="198">
        <f>IFERROR((VLOOKUP($A100,'1920'!$F$10:$S$408,9,FALSE)/VLOOKUP($A100,'2019'!$F$10:$N$464,8,FALSE))*1000,#N/A)</f>
        <v>8.1668867819053546</v>
      </c>
      <c r="CP100" s="198">
        <f>IFERROR((VLOOKUP($A100,'20 21'!$F$10:$S$408,9,FALSE)/VLOOKUP($A100,'2020'!$F$10:$N$469,8,FALSE))*1000,#N/A)</f>
        <v>9.2509620254302032</v>
      </c>
      <c r="CQ100" s="198">
        <f>IFERROR((VLOOKUP($A100,'21 22'!$F$10:$S$408,9,FALSE)/VLOOKUP($A100,'2021'!$F$10:$N$469,8,FALSE))*1000,#N/A)</f>
        <v>13.244044843216622</v>
      </c>
      <c r="CR100" s="198">
        <f>IFERROR((VLOOKUP($A100,'22 23'!$F$10:$S$408,9,FALSE)/VLOOKUP($A100,'2022'!$F$10:$N$469,8,FALSE))*1000,#N/A)</f>
        <v>13.808594469197629</v>
      </c>
      <c r="CS100" s="196">
        <f>IFERROR((VLOOKUP($A100,'23 24'!$F$7:$S$408,9,FALSE)/VLOOKUP($A100,'2023'!$C$7:$N$469,9,FALSE))*1000,#N/A)</f>
        <v>8.6879400532136337</v>
      </c>
      <c r="CU100" s="198">
        <f>IFERROR((VLOOKUP($A100,'0910'!$F$10:$S$433,10,FALSE)/VLOOKUP($A100,'2010'!$C$5:$K$611,9,FALSE))*1000,#N/A)</f>
        <v>1.0273268954181221</v>
      </c>
      <c r="CV100" s="198" t="e">
        <f>IFERROR((VLOOKUP($A100,'1011'!$F$10:$S$433,11,FALSE)/VLOOKUP($A100,'2011'!$C$5:$K$611,9,FALSE))*1000,#N/A)</f>
        <v>#N/A</v>
      </c>
      <c r="CW100" s="198">
        <f>IFERROR((VLOOKUP($A100,'1112'!$F$10:$S$408,10,FALSE)/VLOOKUP($A100,'2012'!$F$10:$M$460,8,FALSE))*1000,#N/A)</f>
        <v>0.4051863857374392</v>
      </c>
      <c r="CX100" s="198">
        <f>IFERROR((VLOOKUP($A100,'1213'!$F$10:$S$408,10,FALSE)/VLOOKUP($A100,'2013'!$F$10:$M$460,8,FALSE))*1000,#N/A)</f>
        <v>0.40298206729800523</v>
      </c>
      <c r="CY100" s="198">
        <f>IFERROR((VLOOKUP($A100,'1314'!$F$10:$S$408,10,FALSE)/VLOOKUP($A100,'2014'!$F$10:$M$460,8,FALSE))*1000,#N/A)</f>
        <v>1.4039310068190933</v>
      </c>
      <c r="CZ100" s="198">
        <f>IFERROR((VLOOKUP($A100,'1415'!$F$10:$S$408,10,FALSE)/VLOOKUP($A100,'2015'!$F$10:$M$460,8,FALSE))*1000,#N/A)</f>
        <v>1.1949810794662419</v>
      </c>
      <c r="DA100" s="198">
        <f>IFERROR((VLOOKUP($A100,'1516'!$F$10:$S$408,10,FALSE)/VLOOKUP($A100,'2016'!$F$10:$M$460,8,FALSE))*1000,#N/A)</f>
        <v>1.9735543714229324</v>
      </c>
      <c r="DB100" s="198">
        <f>IFERROR((VLOOKUP($A100,'1617'!$F$10:$S$408,10,FALSE)/VLOOKUP($A100,'2017'!$F$10:$M$460,8,FALSE))*1000,#N/A)</f>
        <v>1.5621948838117556</v>
      </c>
      <c r="DC100" s="198">
        <f>IFERROR((VLOOKUP($A100,'1718'!$F$10:$S$408,10,FALSE)/VLOOKUP($A100,'2018'!$F$10:$N$460,9,FALSE))*1000,#N/A)</f>
        <v>1.3490075158990171</v>
      </c>
      <c r="DD100" s="198">
        <f>IFERROR((VLOOKUP($A100,'1819'!$F$10:$S$408,10,FALSE)/VLOOKUP($A100,'2018'!$F$10:$N$460,9,FALSE))*1000,#N/A)</f>
        <v>1.3490075158990171</v>
      </c>
      <c r="DE100" s="198">
        <f>IFERROR((VLOOKUP($A100,'1920'!$F$10:$S$408,10,FALSE)/VLOOKUP($A100,'2019'!$F$10:$N$464,8,FALSE))*1000,#N/A)</f>
        <v>0.75971039831677711</v>
      </c>
      <c r="DF100" s="198">
        <f>IFERROR((VLOOKUP($A100,'20 21'!$F$10:$S$408,10,FALSE)/VLOOKUP($A100,'2020'!$F$10:$N$469,8,FALSE))*1000,#N/A)</f>
        <v>1.321566003632886</v>
      </c>
      <c r="DG100" s="198">
        <f>IFERROR((VLOOKUP($A100,'21 22'!$F$10:$S$408,10,FALSE)/VLOOKUP($A100,'2021'!$F$10:$N$469,8,FALSE))*1000,#N/A)</f>
        <v>0.93267921431102985</v>
      </c>
      <c r="DH100" s="198">
        <f>IFERROR((VLOOKUP($A100,'22 23'!$F$10:$S$408,10,FALSE)/VLOOKUP($A100,'2022'!$F$10:$N$469,8,FALSE))*1000,#N/A)</f>
        <v>0.92057296461317528</v>
      </c>
      <c r="DI100" s="196">
        <f>IFERROR((VLOOKUP($A100,'23 24'!$F$7:$S$408,10,FALSE)/VLOOKUP($A100,'2023'!$C$7:$N$469,9,FALSE))*1000,#N/A)</f>
        <v>1.8099875110861734</v>
      </c>
      <c r="DK100" s="198">
        <f>IFERROR((VLOOKUP($A100,'0910'!$F$10:$S$433,11,FALSE)/VLOOKUP($A100,'2010'!$C$5:$K$611,9,FALSE))*1000,#N/A)</f>
        <v>0</v>
      </c>
      <c r="DL100" s="198" t="e">
        <f>IFERROR((VLOOKUP($A100,'1011'!$F$10:$S$433,12,FALSE)/VLOOKUP($A100,'2011'!$C$5:$K$611,9,FALSE))*1000,#N/A)</f>
        <v>#N/A</v>
      </c>
      <c r="DM100" s="198">
        <f>IFERROR((VLOOKUP($A100,'1112'!$F$10:$S$408,11,FALSE)/VLOOKUP($A100,'2012'!$F$10:$M$460,8,FALSE))*1000,#N/A)</f>
        <v>0</v>
      </c>
      <c r="DN100" s="198">
        <f>IFERROR((VLOOKUP($A100,'1213'!$F$10:$S$408,11,FALSE)/VLOOKUP($A100,'2013'!$F$10:$M$460,8,FALSE))*1000,#N/A)</f>
        <v>0</v>
      </c>
      <c r="DO100" s="198">
        <f>IFERROR((VLOOKUP($A100,'1314'!$F$10:$S$408,11,FALSE)/VLOOKUP($A100,'2014'!$F$10:$M$460,8,FALSE))*1000,#N/A)</f>
        <v>0</v>
      </c>
      <c r="DP100" s="198">
        <f>IFERROR((VLOOKUP($A100,'1415'!$F$10:$S$408,11,FALSE)/VLOOKUP($A100,'2015'!$F$10:$M$460,8,FALSE))*1000,#N/A)</f>
        <v>0</v>
      </c>
      <c r="DQ100" s="198">
        <f>IFERROR((VLOOKUP($A100,'1516'!$F$10:$S$408,11,FALSE)/VLOOKUP($A100,'2016'!$F$10:$M$460,8,FALSE))*1000,#N/A)</f>
        <v>0</v>
      </c>
      <c r="DR100" s="198">
        <f>IFERROR((VLOOKUP($A100,'1617'!$F$10:$S$408,11,FALSE)/VLOOKUP($A100,'2017'!$F$10:$M$460,8,FALSE))*1000,#N/A)</f>
        <v>0</v>
      </c>
      <c r="DS100" s="198">
        <f>IFERROR((VLOOKUP($A100,'1718'!$F$10:$S$408,11,FALSE)/VLOOKUP($A100,'2018'!$F$10:$N$460,9,FALSE))*1000,#N/A)</f>
        <v>0.1927153594141453</v>
      </c>
      <c r="DT100" s="198">
        <f>IFERROR((VLOOKUP($A100,'1819'!$F$10:$S$408,11,FALSE)/VLOOKUP($A100,'2018'!$F$10:$N$460,9,FALSE))*1000,#N/A)</f>
        <v>0</v>
      </c>
      <c r="DU100" s="198">
        <f>IFERROR((VLOOKUP($A100,'1920'!$F$10:$S$408,11,FALSE)/VLOOKUP($A100,'2019'!$F$10:$N$464,8,FALSE))*1000,#N/A)</f>
        <v>0</v>
      </c>
      <c r="DV100" s="198">
        <f>IFERROR((VLOOKUP($A100,'20 21'!$F$10:$S$408,11,FALSE)/VLOOKUP($A100,'2020'!$F$10:$N$469,8,FALSE))*1000,#N/A)</f>
        <v>0</v>
      </c>
      <c r="DW100" s="198">
        <f>IFERROR((VLOOKUP($A100,'21 22'!$F$10:$S$408,11,FALSE)/VLOOKUP($A100,'2021'!$F$10:$N$469,8,FALSE))*1000,#N/A)</f>
        <v>0.18653584286220595</v>
      </c>
      <c r="DX100" s="198">
        <f>IFERROR((VLOOKUP($A100,'22 23'!$F$10:$S$408,11,FALSE)/VLOOKUP($A100,'2022'!$F$10:$N$469,8,FALSE))*1000,#N/A)</f>
        <v>0</v>
      </c>
      <c r="DY100" s="196">
        <f>IFERROR((VLOOKUP($A100,'23 24'!$F$7:$S$408,11,FALSE)/VLOOKUP($A100,'2023'!$C$7:$N$469,9,FALSE))*1000,#N/A)</f>
        <v>0</v>
      </c>
      <c r="EA100" s="198">
        <f>IFERROR((VLOOKUP($A100,'0910'!$F$10:$S$433,12,FALSE)/VLOOKUP($A100,'2010'!$C$5:$K$611,9,FALSE))*1000,#N/A)</f>
        <v>3.9038422025888639</v>
      </c>
      <c r="EB100" s="198" t="e">
        <f>IFERROR((VLOOKUP($A100,'1011'!$F$10:$S$433,13,FALSE)/VLOOKUP($A100,'2011'!$C$5:$K$611,9,FALSE))*1000,#N/A)</f>
        <v>#N/A</v>
      </c>
      <c r="EC100" s="198">
        <f>IFERROR((VLOOKUP($A100,'1112'!$F$10:$S$408,12,FALSE)/VLOOKUP($A100,'2012'!$F$10:$M$460,8,FALSE))*1000,#N/A)</f>
        <v>4.2544570502431114</v>
      </c>
      <c r="ED100" s="198">
        <f>IFERROR((VLOOKUP($A100,'1213'!$F$10:$S$408,12,FALSE)/VLOOKUP($A100,'2013'!$F$10:$M$460,8,FALSE))*1000,#N/A)</f>
        <v>4.2313117066290555</v>
      </c>
      <c r="EE100" s="198">
        <f>IFERROR((VLOOKUP($A100,'1314'!$F$10:$S$408,12,FALSE)/VLOOKUP($A100,'2014'!$F$10:$M$460,8,FALSE))*1000,#N/A)</f>
        <v>4.011231448054553</v>
      </c>
      <c r="EF100" s="198">
        <f>IFERROR((VLOOKUP($A100,'1415'!$F$10:$S$408,12,FALSE)/VLOOKUP($A100,'2015'!$F$10:$M$460,8,FALSE))*1000,#N/A)</f>
        <v>4.9790878311093412</v>
      </c>
      <c r="EG100" s="198">
        <f>IFERROR((VLOOKUP($A100,'1516'!$F$10:$S$408,12,FALSE)/VLOOKUP($A100,'2016'!$F$10:$M$460,8,FALSE))*1000,#N/A)</f>
        <v>8.4862837971186114</v>
      </c>
      <c r="EH100" s="198">
        <f>IFERROR((VLOOKUP($A100,'1617'!$F$10:$S$408,12,FALSE)/VLOOKUP($A100,'2017'!$F$10:$M$460,8,FALSE))*1000,#N/A)</f>
        <v>7.4204256981058387</v>
      </c>
      <c r="EI100" s="198">
        <f>IFERROR((VLOOKUP($A100,'1718'!$F$10:$S$408,12,FALSE)/VLOOKUP($A100,'2018'!$F$10:$N$460,9,FALSE))*1000,#N/A)</f>
        <v>9.8284833301214096</v>
      </c>
      <c r="EJ100" s="198">
        <f>IFERROR((VLOOKUP($A100,'1819'!$F$10:$S$408,12,FALSE)/VLOOKUP($A100,'2018'!$F$10:$N$460,9,FALSE))*1000,#N/A)</f>
        <v>11.948352283677009</v>
      </c>
      <c r="EK100" s="198">
        <f>IFERROR((VLOOKUP($A100,'1920'!$F$10:$S$408,12,FALSE)/VLOOKUP($A100,'2019'!$F$10:$N$464,8,FALSE))*1000,#N/A)</f>
        <v>8.9265971802221298</v>
      </c>
      <c r="EL100" s="198">
        <f>IFERROR((VLOOKUP($A100,'20 21'!$F$10:$S$408,12,FALSE)/VLOOKUP($A100,'2020'!$F$10:$N$469,8,FALSE))*1000,#N/A)</f>
        <v>10.572528029063088</v>
      </c>
      <c r="EM100" s="198">
        <f>IFERROR((VLOOKUP($A100,'21 22'!$F$10:$S$408,12,FALSE)/VLOOKUP($A100,'2021'!$F$10:$N$469,8,FALSE))*1000,#N/A)</f>
        <v>14.36325990038986</v>
      </c>
      <c r="EN100" s="198">
        <f>IFERROR((VLOOKUP($A100,'22 23'!$F$10:$S$408,12,FALSE)/VLOOKUP($A100,'2022'!$F$10:$N$469,8,FALSE))*1000,#N/A)</f>
        <v>14.913282026733439</v>
      </c>
      <c r="EO100" s="196">
        <f>IFERROR((VLOOKUP($A100,'23 24'!$F$7:$S$408,12,FALSE)/VLOOKUP($A100,'2023'!$C$7:$N$469,9,FALSE))*1000,#N/A)</f>
        <v>10.497927564299808</v>
      </c>
    </row>
    <row r="101" spans="1:145" x14ac:dyDescent="0.3">
      <c r="A101" t="s">
        <v>639</v>
      </c>
      <c r="B101" t="s">
        <v>1743</v>
      </c>
      <c r="C101" t="str">
        <f>IF(VLOOKUP($A101,'0910'!$F$10:$L$433,1,FALSE)=VLOOKUP($A101,'2010'!$C$5:$K$611,1,FALSE),VLOOKUP($A101,'0910'!$F$10:$L$433,1,FALSE),FALSE)</f>
        <v>Eastbourne</v>
      </c>
      <c r="D101" t="str">
        <f>IF(VLOOKUP($A101,'1011'!$F$10:$L$433,1,FALSE)=VLOOKUP($A101,'2011'!$C$5:$K$611,1,FALSE),VLOOKUP($A101,'1011'!$F$10:$L$433,1,FALSE),FALSE)</f>
        <v>Eastbourne</v>
      </c>
      <c r="E101" t="str">
        <f>IF(VLOOKUP(A101,'1112'!$F$10:$L$408,1,FALSE)=VLOOKUP(A101,'2012'!$F$10:$M$460,1,FALSE),VLOOKUP(A101,'1112'!$F$10:$L$408,1,FALSE),FALSE)</f>
        <v>Eastbourne</v>
      </c>
      <c r="F101" t="str">
        <f>IF(VLOOKUP($A101,'1213'!$F$10:$L$408,1,FALSE)=VLOOKUP($A101,'2013'!$F$10:$M$460,1,FALSE),VLOOKUP($A101,'1213'!$F$10:$L$408,1,FALSE),FALSE)</f>
        <v>Eastbourne</v>
      </c>
      <c r="G101" t="str">
        <f>IF(VLOOKUP($A101,'1314'!$F$10:$L$408,1,FALSE)=VLOOKUP($A101,'2014'!$F$10:$M$460,1,FALSE),VLOOKUP($A101,'1314'!$F$10:$L$408,1,FALSE),FALSE)</f>
        <v>Eastbourne</v>
      </c>
      <c r="H101" t="str">
        <f>IF(VLOOKUP($A101,'1415'!$F$10:$L$408,1,FALSE)=VLOOKUP($A101,'2015'!$F$10:$M$460,1,FALSE),VLOOKUP($A101,'1415'!$F$10:$L$408,1,FALSE),FALSE)</f>
        <v>Eastbourne</v>
      </c>
      <c r="I101" t="str">
        <f>IF(VLOOKUP($A101,'1516'!$F$10:$L$408,1,FALSE)=VLOOKUP($A101,'2015'!$F$10:$M$460,1,FALSE),VLOOKUP($A101,'1516'!$F$10:$L$408,1,FALSE),FALSE)</f>
        <v>Eastbourne</v>
      </c>
      <c r="J101" t="str">
        <f>IF(VLOOKUP($A101,'1617'!$F$10:$L$408,1,FALSE)=VLOOKUP($A101,'2016'!$F$10:$M$460,1,FALSE),VLOOKUP($A101,'1617'!$F$10:$L$408,1,FALSE),FALSE)</f>
        <v>Eastbourne</v>
      </c>
      <c r="K101" t="str">
        <f>IF(VLOOKUP($A101,'1718'!$F$10:$M$408,1,FALSE)=VLOOKUP($A101,'2017'!$F$10:$M$460,1,FALSE),VLOOKUP($A101,'1718'!$F$10:$M$408,1,FALSE),FALSE)</f>
        <v>Eastbourne</v>
      </c>
      <c r="L101" t="str">
        <f>IF(VLOOKUP($A101,'1819'!$F$10:$M$408,1,FALSE)=VLOOKUP($A101,'2018'!$F$10:$M$460,1,FALSE),VLOOKUP($A101,'1819'!$F$10:$M$408,1,FALSE),FALSE)</f>
        <v>Eastbourne</v>
      </c>
      <c r="M101" t="str">
        <f>IF(VLOOKUP($A101,'1920'!$F$10:$M$408,1,FALSE)=VLOOKUP($A101,'2019'!$F$10:$M$464,1,FALSE),VLOOKUP($A101,'1920'!$F$10:$M$408,1,FALSE),FALSE)</f>
        <v>Eastbourne</v>
      </c>
      <c r="N101" t="str">
        <f>IF(VLOOKUP($A101,'20 21'!$F$10:$N$408,1,FALSE)=VLOOKUP($A101,'2020'!$F$10:$O$468,1,FALSE),VLOOKUP($A101,'20 21'!$F$10:$N$408,1,FALSE),FALSE)</f>
        <v>Eastbourne</v>
      </c>
      <c r="O101" t="str">
        <f>IF(VLOOKUP($A101,'21 22'!$F$10:$N$408,1,FALSE)=VLOOKUP($A101,'2021'!$F$10:$O$471,1,FALSE),VLOOKUP($A101,'21 22'!$F$10:$N$408,1,FALSE),FALSE)</f>
        <v>Eastbourne</v>
      </c>
      <c r="P101" t="str">
        <f>IF(VLOOKUP($A101,'22 23'!$F$10:$N$408,1,FALSE)=VLOOKUP($A101,'2022'!$F$10:$O$468,1,FALSE),VLOOKUP($A101,'22 23'!$F$10:$N$408,1,FALSE),FALSE)</f>
        <v>Eastbourne</v>
      </c>
      <c r="Q101" t="str">
        <f>IF(VLOOKUP($A101,'23 24'!$F$7:$N$408,1,FALSE)=VLOOKUP($A101,'2023'!$C$7:$O$468,1,FALSE),VLOOKUP($A101,'23 24'!$F$7:$N$408,1,FALSE),FALSE)</f>
        <v>Eastbourne</v>
      </c>
      <c r="S101" s="196">
        <f>IFERROR((VLOOKUP($A101,'0910'!$F$10:$L$433,4,FALSE)/VLOOKUP($A101,'2010'!$C$5:$K$611,9,FALSE))*1000,#N/A)</f>
        <v>1.2693039983075947</v>
      </c>
      <c r="T101" s="196">
        <f>IFERROR((VLOOKUP($A101,'1011'!$F$10:$L$433,4,FALSE)/VLOOKUP($A101,'2011'!$C$5:$K$611,9,FALSE))*1000,#N/A)</f>
        <v>1.0532968190436063</v>
      </c>
      <c r="U101" s="196">
        <f>IFERROR((VLOOKUP($A101,'1112'!$F$10:$L$408,4,FALSE)/VLOOKUP($A101,'2012'!$F$10:$M$460,8,FALSE))*1000,#N/A)</f>
        <v>0.41937513105472846</v>
      </c>
      <c r="V101" s="196">
        <f>IFERROR((VLOOKUP($A101,'1213'!$F$10:$L$408,4,FALSE)/VLOOKUP($A101,'2013'!$F$10:$M$460,8,FALSE))*1000,#N/A)</f>
        <v>2.716823406478579</v>
      </c>
      <c r="W101" s="196">
        <f>IFERROR((VLOOKUP($A101,'1314'!$F$10:$L$408,4,FALSE)/VLOOKUP($A101,'2014'!$F$10:$M$460,8,FALSE))*1000,#N/A)</f>
        <v>1.4556040756914119</v>
      </c>
      <c r="X101" s="196">
        <f>IFERROR((VLOOKUP($A101,'1415'!$F$10:$L$408,4,FALSE)/VLOOKUP($A101,'2015'!$F$10:$M$460,8,FALSE))*1000,#N/A)</f>
        <v>1.8652849740932642</v>
      </c>
      <c r="Y101" s="196">
        <f>IFERROR((VLOOKUP($A101,'1516'!$F$10:$L$408,4,FALSE)/VLOOKUP($A101,'2016'!$F$10:$M$460,8,FALSE))*1000,#N/A)</f>
        <v>1.6505054672993604</v>
      </c>
      <c r="Z101" s="196">
        <f>IFERROR((VLOOKUP($A101,'1617'!$F$10:$L$408,4,FALSE)/VLOOKUP($A101,'2017'!$F$10:$M$460,8,FALSE))*1000,#N/A)</f>
        <v>1.6437230326689953</v>
      </c>
      <c r="AA101" s="196">
        <f>IFERROR((VLOOKUP($A101,'1718'!$F$10:$L$408,4,FALSE)/VLOOKUP($A101,'2018'!$F$10:$N$460,9,FALSE))*1000,#N/A)</f>
        <v>2.0491803278688527</v>
      </c>
      <c r="AB101" s="196">
        <f>IFERROR((VLOOKUP($A101,'1819'!$F$10:$L$408,4,FALSE)/VLOOKUP($A101,'2018'!$F$10:$N$460,9,FALSE))*1000,#N/A)</f>
        <v>0.81967213114754101</v>
      </c>
      <c r="AC101" s="196">
        <f>IFERROR((VLOOKUP($A101,'1920'!$F$10:$L$408,4,FALSE)/VLOOKUP($A101,'2019'!$F$10:$N$464,8,FALSE))*1000,#N/A)</f>
        <v>0.20439448134900357</v>
      </c>
      <c r="AD101" s="196">
        <f>IFERROR((VLOOKUP($A101,'20 21'!$F$10:$M$408,4,FALSE)/VLOOKUP($A101,'2020'!$F$10:$N$469,8,FALSE))*1000,#N/A)</f>
        <v>1.4216806296014215</v>
      </c>
      <c r="AE101" s="196">
        <f>IFERROR((VLOOKUP($A101,'21 22'!$F$10:$M$408,4,FALSE)/VLOOKUP($A101,'2021'!$F$10:$N$469,8,FALSE))*1000,#N/A)</f>
        <v>2.2231204527081649</v>
      </c>
      <c r="AF101" s="196">
        <f>IFERROR((VLOOKUP($A101,'22 23'!$F$10:$M$408,4,FALSE)/VLOOKUP($A101,'2022'!$F$10:$N$469,8,FALSE))*1000,#N/A)</f>
        <v>1.0079222690346121</v>
      </c>
      <c r="AG101" s="196">
        <f>IFERROR((VLOOKUP($A101,'23 24'!$F$7:$M$408,4,FALSE)/VLOOKUP($A101,'2023'!$C$7:$N$469,9,FALSE))*1000,#N/A)</f>
        <v>3.0137426665595113</v>
      </c>
      <c r="AI101" s="196">
        <f>IFERROR((VLOOKUP($A101,'0910'!$F$10:$L$433,5,FALSE)/VLOOKUP($A101,'2010'!$C$5:$K$611,9,FALSE))*1000,#N/A)</f>
        <v>0</v>
      </c>
      <c r="AJ101" s="196">
        <f>IFERROR((VLOOKUP($A101,'1011'!$F$10:$L$433,5,FALSE)/VLOOKUP($A101,'2011'!$C$5:$K$611,9,FALSE))*1000,#N/A)</f>
        <v>1.4746155466610489</v>
      </c>
      <c r="AK101" s="196">
        <f>IFERROR((VLOOKUP($A101,'1112'!$F$10:$L$408,5,FALSE)/VLOOKUP($A101,'2012'!$F$10:$M$460,8,FALSE))*1000,#N/A)</f>
        <v>0</v>
      </c>
      <c r="AL101" s="196">
        <f>IFERROR((VLOOKUP($A101,'1213'!$F$10:$L$408,5,FALSE)/VLOOKUP($A101,'2013'!$F$10:$M$460,8,FALSE))*1000,#N/A)</f>
        <v>0.41797283176593525</v>
      </c>
      <c r="AM101" s="196">
        <f>IFERROR((VLOOKUP($A101,'1314'!$F$10:$L$408,5,FALSE)/VLOOKUP($A101,'2014'!$F$10:$M$460,8,FALSE))*1000,#N/A)</f>
        <v>0</v>
      </c>
      <c r="AN101" s="196">
        <f>IFERROR((VLOOKUP($A101,'1415'!$F$10:$L$408,5,FALSE)/VLOOKUP($A101,'2015'!$F$10:$M$460,8,FALSE))*1000,#N/A)</f>
        <v>0.20725388601036271</v>
      </c>
      <c r="AO101" s="196">
        <f>IFERROR((VLOOKUP($A101,'1516'!$F$10:$L$408,5,FALSE)/VLOOKUP($A101,'2016'!$F$10:$M$460,8,FALSE))*1000,#N/A)</f>
        <v>0.61893955023726011</v>
      </c>
      <c r="AP101" s="196">
        <f>IFERROR((VLOOKUP($A101,'1617'!$F$10:$L$408,5,FALSE)/VLOOKUP($A101,'2017'!$F$10:$M$460,8,FALSE))*1000,#N/A)</f>
        <v>0</v>
      </c>
      <c r="AQ101" s="196">
        <f>IFERROR((VLOOKUP($A101,'1718'!$F$10:$L$408,5,FALSE)/VLOOKUP($A101,'2018'!$F$10:$N$460,9,FALSE))*1000,#N/A)</f>
        <v>0</v>
      </c>
      <c r="AR101" s="196">
        <f>IFERROR((VLOOKUP($A101,'1819'!$F$10:$L$408,5,FALSE)/VLOOKUP($A101,'2018'!$F$10:$N$460,9,FALSE))*1000,#N/A)</f>
        <v>0</v>
      </c>
      <c r="AS101" s="196">
        <f>IFERROR((VLOOKUP($A101,'1920'!$F$10:$L$408,5,FALSE)/VLOOKUP($A101,'2019'!$F$10:$N$464,8,FALSE))*1000,#N/A)</f>
        <v>0</v>
      </c>
      <c r="AT101" s="196">
        <f>IFERROR((VLOOKUP($A101,'20 21'!$F$10:$L$408,5,FALSE)/VLOOKUP($A101,'2020'!$F$10:$N$469,8,FALSE))*1000,#N/A)</f>
        <v>0</v>
      </c>
      <c r="AU101" s="196">
        <f>IFERROR((VLOOKUP($A101,'21 22'!$F$10:$L$408,5,FALSE)/VLOOKUP($A101,'2021'!$F$10:$N$469,8,FALSE))*1000,#N/A)</f>
        <v>0</v>
      </c>
      <c r="AV101" s="196">
        <f>IFERROR((VLOOKUP($A101,'22 23'!$F$10:$L$408,5,FALSE)/VLOOKUP($A101,'2022'!$F$10:$N$469,8,FALSE))*1000,#N/A)</f>
        <v>0</v>
      </c>
      <c r="AW101" s="196">
        <f>IFERROR((VLOOKUP($A101,'23 24'!$F$7:$M$408,5,FALSE)/VLOOKUP($A101,'2023'!$C$7:$N$469,9,FALSE))*1000,#N/A)</f>
        <v>0</v>
      </c>
      <c r="AY101" s="196">
        <f>IFERROR((VLOOKUP($A101,'0910'!$F$10:$L$433,6,FALSE)/VLOOKUP($A101,'2010'!$C$5:$K$611,9,FALSE))*1000,#N/A)</f>
        <v>0</v>
      </c>
      <c r="AZ101" s="196">
        <f>IFERROR((VLOOKUP($A101,'1011'!$F$10:$L$433,6,FALSE)/VLOOKUP($A101,'2011'!$C$5:$K$611,9,FALSE))*1000,#N/A)</f>
        <v>0.6319780914261639</v>
      </c>
      <c r="BA101" s="196">
        <f>IFERROR((VLOOKUP($A101,'1112'!$F$10:$L$408,6,FALSE)/VLOOKUP($A101,'2012'!$F$10:$M$460,8,FALSE))*1000,#N/A)</f>
        <v>0</v>
      </c>
      <c r="BB101" s="196">
        <f>IFERROR((VLOOKUP($A101,'1213'!$F$10:$L$408,6,FALSE)/VLOOKUP($A101,'2013'!$F$10:$M$460,8,FALSE))*1000,#N/A)</f>
        <v>0</v>
      </c>
      <c r="BC101" s="196">
        <f>IFERROR((VLOOKUP($A101,'1314'!$F$10:$L$408,6,FALSE)/VLOOKUP($A101,'2014'!$F$10:$M$460,8,FALSE))*1000,#N/A)</f>
        <v>0</v>
      </c>
      <c r="BD101" s="196">
        <f>IFERROR((VLOOKUP($A101,'1415'!$F$10:$L$408,6,FALSE)/VLOOKUP($A101,'2015'!$F$10:$M$460,8,FALSE))*1000,#N/A)</f>
        <v>0</v>
      </c>
      <c r="BE101" s="196">
        <f>IFERROR((VLOOKUP($A101,'1516'!$F$10:$L$408,6,FALSE)/VLOOKUP($A101,'2016'!$F$10:$M$460,8,FALSE))*1000,#N/A)</f>
        <v>0</v>
      </c>
      <c r="BF101" s="196">
        <f>IFERROR((VLOOKUP($A101,'1617'!$F$10:$L$408,6,FALSE)/VLOOKUP($A101,'2017'!$F$10:$M$460,8,FALSE))*1000,#N/A)</f>
        <v>0</v>
      </c>
      <c r="BG101" s="196">
        <f>IFERROR((VLOOKUP($A101,'1718'!$F$10:$L$408,6,FALSE)/VLOOKUP($A101,'2018'!$F$10:$N$460,9,FALSE))*1000,#N/A)</f>
        <v>0</v>
      </c>
      <c r="BH101" s="196">
        <f>IFERROR((VLOOKUP($A101,'1819'!$F$10:$L$408,6,FALSE)/VLOOKUP($A101,'2018'!$F$10:$N$460,9,FALSE))*1000,#N/A)</f>
        <v>0</v>
      </c>
      <c r="BI101" s="196">
        <f>IFERROR((VLOOKUP($A101,'1920'!$F$10:$L$408,6,FALSE)/VLOOKUP($A101,'2019'!$F$10:$N$464,8,FALSE))*1000,#N/A)</f>
        <v>0</v>
      </c>
      <c r="BJ101" s="196">
        <f>IFERROR((VLOOKUP($A101,'20 21'!$F$10:$L$408,6,FALSE)/VLOOKUP($A101,'2020'!$F$10:$N$469,8,FALSE))*1000,#N/A)</f>
        <v>0</v>
      </c>
      <c r="BK101" s="196">
        <f>IFERROR((VLOOKUP($A101,'21 22'!$F$10:$L$408,6,FALSE)/VLOOKUP($A101,'2021'!$F$10:$N$469,8,FALSE))*1000,#N/A)</f>
        <v>0</v>
      </c>
      <c r="BL101" s="196">
        <f>IFERROR((VLOOKUP($A101,'22 23'!$F$10:$L$408,6,FALSE)/VLOOKUP($A101,'2022'!$F$10:$N$469,8,FALSE))*1000,#N/A)</f>
        <v>0</v>
      </c>
      <c r="BM101" s="196">
        <f>IFERROR((VLOOKUP($A101,'23 24'!$F$7:$M$408,6,FALSE)/VLOOKUP($A101,'2023'!$C$7:$N$469,9,FALSE))*1000,#N/A)</f>
        <v>0</v>
      </c>
      <c r="BO101" s="196">
        <f>IFERROR((VLOOKUP($A101,'0910'!$F$10:$L$433,7,FALSE)/VLOOKUP($A101,'2010'!$C$5:$K$611,9,FALSE))*1000,#N/A)</f>
        <v>1.2693039983075947</v>
      </c>
      <c r="BP101" s="196">
        <f>IFERROR((VLOOKUP($A101,'1011'!$F$10:$L$433,7,FALSE)/VLOOKUP($A101,'2011'!$C$5:$K$611,9,FALSE))*1000,#N/A)</f>
        <v>3.1598904571308197</v>
      </c>
      <c r="BQ101" s="196">
        <f>IFERROR((VLOOKUP($A101,'1112'!$F$10:$L$408,7,FALSE)/VLOOKUP($A101,'2012'!$F$10:$M$460,8,FALSE))*1000,#N/A)</f>
        <v>0.41937513105472846</v>
      </c>
      <c r="BR101" s="196">
        <f>IFERROR((VLOOKUP($A101,'1213'!$F$10:$L$408,7,FALSE)/VLOOKUP($A101,'2013'!$F$10:$M$460,8,FALSE))*1000,#N/A)</f>
        <v>3.134796238244514</v>
      </c>
      <c r="BS101" s="196">
        <f>IFERROR((VLOOKUP($A101,'1314'!$F$10:$L$408,7,FALSE)/VLOOKUP($A101,'2014'!$F$10:$M$460,8,FALSE))*1000,#N/A)</f>
        <v>1.4556040756914119</v>
      </c>
      <c r="BT101" s="196">
        <f>IFERROR((VLOOKUP($A101,'1415'!$F$10:$L$408,7,FALSE)/VLOOKUP($A101,'2015'!$F$10:$M$460,8,FALSE))*1000,#N/A)</f>
        <v>2.0725388601036268</v>
      </c>
      <c r="BU101" s="196">
        <f>IFERROR((VLOOKUP($A101,'1516'!$F$10:$L$408,7,FALSE)/VLOOKUP($A101,'2016'!$F$10:$M$460,8,FALSE))*1000,#N/A)</f>
        <v>2.2694450175366208</v>
      </c>
      <c r="BV101" s="196">
        <f>IFERROR((VLOOKUP($A101,'1617'!$F$10:$L$408,7,FALSE)/VLOOKUP($A101,'2017'!$F$10:$M$460,8,FALSE))*1000,#N/A)</f>
        <v>1.6437230326689953</v>
      </c>
      <c r="BW101" s="196">
        <f>IFERROR((VLOOKUP($A101,'1718'!$F$10:$L$408,7,FALSE)/VLOOKUP($A101,'2018'!$F$10:$N$460,9,FALSE))*1000,#N/A)</f>
        <v>2.0491803278688527</v>
      </c>
      <c r="BX101" s="196">
        <f>IFERROR((VLOOKUP($A101,'1819'!$F$10:$L$408,7,FALSE)/VLOOKUP($A101,'2018'!$F$10:$N$460,9,FALSE))*1000,#N/A)</f>
        <v>0.81967213114754101</v>
      </c>
      <c r="BY101" s="196">
        <f>IFERROR((VLOOKUP($A101,'1920'!$F$10:$L$408,7,FALSE)/VLOOKUP($A101,'2019'!$F$10:$N$464,8,FALSE))*1000,#N/A)</f>
        <v>0.20439448134900357</v>
      </c>
      <c r="BZ101" s="196">
        <f>IFERROR((VLOOKUP($A101,'20 21'!$F$10:$L$408,7,FALSE)/VLOOKUP($A101,'2020'!$F$10:$N$469,8,FALSE))*1000,#N/A)</f>
        <v>1.4216806296014215</v>
      </c>
      <c r="CA101" s="196">
        <f>IFERROR((VLOOKUP($A101,'21 22'!$F$10:$L$408,7,FALSE)/VLOOKUP($A101,'2021'!$F$10:$N$469,8,FALSE))*1000,#N/A)</f>
        <v>2.2231204527081649</v>
      </c>
      <c r="CB101" s="196">
        <f>IFERROR((VLOOKUP($A101,'22 23'!$F$10:$L$408,7,FALSE)/VLOOKUP($A101,'2022'!$F$10:$N$469,8,FALSE))*1000,#N/A)</f>
        <v>1.0079222690346121</v>
      </c>
      <c r="CC101" s="196">
        <f>IFERROR((VLOOKUP($A101,'23 24'!$F$7:$M$408,7,FALSE)/VLOOKUP($A101,'2023'!$C$7:$N$469,9,FALSE))*1000,#N/A)</f>
        <v>3.0137426665595113</v>
      </c>
      <c r="CE101" s="198">
        <f>IFERROR((VLOOKUP($A101,'0910'!$F$10:$S$433,9,FALSE)/VLOOKUP($A101,'2010'!$C$5:$K$611,9,FALSE))*1000,#N/A)</f>
        <v>2.9617093293843877</v>
      </c>
      <c r="CF101" s="198">
        <f>IFERROR((VLOOKUP($A101,'1011'!$F$10:$S$433,10,FALSE)/VLOOKUP($A101,'2011'!$C$5:$K$611,9,FALSE))*1000,#N/A)</f>
        <v>1.4746155466610489</v>
      </c>
      <c r="CG101" s="198">
        <f>IFERROR((VLOOKUP($A101,'1112'!$F$10:$S$408,9,FALSE)/VLOOKUP($A101,'2012'!$F$10:$M$460,8,FALSE))*1000,#N/A)</f>
        <v>2.0968756552736423</v>
      </c>
      <c r="CH101" s="198">
        <f>IFERROR((VLOOKUP($A101,'1213'!$F$10:$S$408,9,FALSE)/VLOOKUP($A101,'2013'!$F$10:$M$460,8,FALSE))*1000,#N/A)</f>
        <v>0.62695924764890287</v>
      </c>
      <c r="CI101" s="198">
        <f>IFERROR((VLOOKUP($A101,'1314'!$F$10:$S$408,9,FALSE)/VLOOKUP($A101,'2014'!$F$10:$M$460,8,FALSE))*1000,#N/A)</f>
        <v>3.535038469536286</v>
      </c>
      <c r="CJ101" s="198">
        <f>IFERROR((VLOOKUP($A101,'1415'!$F$10:$S$408,9,FALSE)/VLOOKUP($A101,'2015'!$F$10:$M$460,8,FALSE))*1000,#N/A)</f>
        <v>1.4507772020725389</v>
      </c>
      <c r="CK101" s="198">
        <f>IFERROR((VLOOKUP($A101,'1516'!$F$10:$S$408,9,FALSE)/VLOOKUP($A101,'2016'!$F$10:$M$460,8,FALSE))*1000,#N/A)</f>
        <v>1.6505054672993604</v>
      </c>
      <c r="CL101" s="198">
        <f>IFERROR((VLOOKUP($A101,'1617'!$F$10:$S$408,9,FALSE)/VLOOKUP($A101,'2017'!$F$10:$M$460,8,FALSE))*1000,#N/A)</f>
        <v>1.2327922745017466</v>
      </c>
      <c r="CM101" s="198">
        <f>IFERROR((VLOOKUP($A101,'1718'!$F$10:$S$408,9,FALSE)/VLOOKUP($A101,'2018'!$F$10:$N$460,9,FALSE))*1000,#N/A)</f>
        <v>1.2295081967213115</v>
      </c>
      <c r="CN101" s="198">
        <f>IFERROR((VLOOKUP($A101,'1819'!$F$10:$S$408,9,FALSE)/VLOOKUP($A101,'2018'!$F$10:$N$460,9,FALSE))*1000,#N/A)</f>
        <v>0.81967213114754101</v>
      </c>
      <c r="CO101" s="198">
        <f>IFERROR((VLOOKUP($A101,'1920'!$F$10:$S$408,9,FALSE)/VLOOKUP($A101,'2019'!$F$10:$N$464,8,FALSE))*1000,#N/A)</f>
        <v>2.2483392948390395</v>
      </c>
      <c r="CP101" s="198">
        <f>IFERROR((VLOOKUP($A101,'20 21'!$F$10:$S$408,9,FALSE)/VLOOKUP($A101,'2020'!$F$10:$N$469,8,FALSE))*1000,#N/A)</f>
        <v>1.6247778624016247</v>
      </c>
      <c r="CQ101" s="198">
        <f>IFERROR((VLOOKUP($A101,'21 22'!$F$10:$S$408,9,FALSE)/VLOOKUP($A101,'2021'!$F$10:$N$469,8,FALSE))*1000,#N/A)</f>
        <v>0.80840743734842357</v>
      </c>
      <c r="CR101" s="198">
        <f>IFERROR((VLOOKUP($A101,'22 23'!$F$10:$S$408,9,FALSE)/VLOOKUP($A101,'2022'!$F$10:$N$469,8,FALSE))*1000,#N/A)</f>
        <v>1.4110911766484568</v>
      </c>
      <c r="CS101" s="196">
        <f>IFERROR((VLOOKUP($A101,'23 24'!$F$7:$S$408,9,FALSE)/VLOOKUP($A101,'2023'!$C$7:$N$469,9,FALSE))*1000,#N/A)</f>
        <v>1.8082455999357068</v>
      </c>
      <c r="CU101" s="198">
        <f>IFERROR((VLOOKUP($A101,'0910'!$F$10:$S$433,10,FALSE)/VLOOKUP($A101,'2010'!$C$5:$K$611,9,FALSE))*1000,#N/A)</f>
        <v>1.6924053310767928</v>
      </c>
      <c r="CV101" s="198">
        <f>IFERROR((VLOOKUP($A101,'1011'!$F$10:$S$433,11,FALSE)/VLOOKUP($A101,'2011'!$C$5:$K$611,9,FALSE))*1000,#N/A)</f>
        <v>0</v>
      </c>
      <c r="CW101" s="198">
        <f>IFERROR((VLOOKUP($A101,'1112'!$F$10:$S$408,10,FALSE)/VLOOKUP($A101,'2012'!$F$10:$M$460,8,FALSE))*1000,#N/A)</f>
        <v>0</v>
      </c>
      <c r="CX101" s="198">
        <f>IFERROR((VLOOKUP($A101,'1213'!$F$10:$S$408,10,FALSE)/VLOOKUP($A101,'2013'!$F$10:$M$460,8,FALSE))*1000,#N/A)</f>
        <v>0</v>
      </c>
      <c r="CY101" s="198">
        <f>IFERROR((VLOOKUP($A101,'1314'!$F$10:$S$408,10,FALSE)/VLOOKUP($A101,'2014'!$F$10:$M$460,8,FALSE))*1000,#N/A)</f>
        <v>0.62383031815346224</v>
      </c>
      <c r="CZ101" s="198">
        <f>IFERROR((VLOOKUP($A101,'1415'!$F$10:$S$408,10,FALSE)/VLOOKUP($A101,'2015'!$F$10:$M$460,8,FALSE))*1000,#N/A)</f>
        <v>0</v>
      </c>
      <c r="DA101" s="198">
        <f>IFERROR((VLOOKUP($A101,'1516'!$F$10:$S$408,10,FALSE)/VLOOKUP($A101,'2016'!$F$10:$M$460,8,FALSE))*1000,#N/A)</f>
        <v>0</v>
      </c>
      <c r="DB101" s="198">
        <f>IFERROR((VLOOKUP($A101,'1617'!$F$10:$S$408,10,FALSE)/VLOOKUP($A101,'2017'!$F$10:$M$460,8,FALSE))*1000,#N/A)</f>
        <v>1.2327922745017466</v>
      </c>
      <c r="DC101" s="198">
        <f>IFERROR((VLOOKUP($A101,'1718'!$F$10:$S$408,10,FALSE)/VLOOKUP($A101,'2018'!$F$10:$N$460,9,FALSE))*1000,#N/A)</f>
        <v>0</v>
      </c>
      <c r="DD101" s="198">
        <f>IFERROR((VLOOKUP($A101,'1819'!$F$10:$S$408,10,FALSE)/VLOOKUP($A101,'2018'!$F$10:$N$460,9,FALSE))*1000,#N/A)</f>
        <v>0</v>
      </c>
      <c r="DE101" s="198">
        <f>IFERROR((VLOOKUP($A101,'1920'!$F$10:$S$408,10,FALSE)/VLOOKUP($A101,'2019'!$F$10:$N$464,8,FALSE))*1000,#N/A)</f>
        <v>0</v>
      </c>
      <c r="DF101" s="198">
        <f>IFERROR((VLOOKUP($A101,'20 21'!$F$10:$S$408,10,FALSE)/VLOOKUP($A101,'2020'!$F$10:$N$469,8,FALSE))*1000,#N/A)</f>
        <v>0</v>
      </c>
      <c r="DG101" s="198">
        <f>IFERROR((VLOOKUP($A101,'21 22'!$F$10:$S$408,10,FALSE)/VLOOKUP($A101,'2021'!$F$10:$N$469,8,FALSE))*1000,#N/A)</f>
        <v>0</v>
      </c>
      <c r="DH101" s="198">
        <f>IFERROR((VLOOKUP($A101,'22 23'!$F$10:$S$408,10,FALSE)/VLOOKUP($A101,'2022'!$F$10:$N$469,8,FALSE))*1000,#N/A)</f>
        <v>0</v>
      </c>
      <c r="DI101" s="196">
        <f>IFERROR((VLOOKUP($A101,'23 24'!$F$7:$S$408,10,FALSE)/VLOOKUP($A101,'2023'!$C$7:$N$469,9,FALSE))*1000,#N/A)</f>
        <v>0</v>
      </c>
      <c r="DK101" s="198">
        <f>IFERROR((VLOOKUP($A101,'0910'!$F$10:$S$433,11,FALSE)/VLOOKUP($A101,'2010'!$C$5:$K$611,9,FALSE))*1000,#N/A)</f>
        <v>0</v>
      </c>
      <c r="DL101" s="198">
        <f>IFERROR((VLOOKUP($A101,'1011'!$F$10:$S$433,12,FALSE)/VLOOKUP($A101,'2011'!$C$5:$K$611,9,FALSE))*1000,#N/A)</f>
        <v>0</v>
      </c>
      <c r="DM101" s="198">
        <f>IFERROR((VLOOKUP($A101,'1112'!$F$10:$S$408,11,FALSE)/VLOOKUP($A101,'2012'!$F$10:$M$460,8,FALSE))*1000,#N/A)</f>
        <v>0.20968756552736423</v>
      </c>
      <c r="DN101" s="198">
        <f>IFERROR((VLOOKUP($A101,'1213'!$F$10:$S$408,11,FALSE)/VLOOKUP($A101,'2013'!$F$10:$M$460,8,FALSE))*1000,#N/A)</f>
        <v>0</v>
      </c>
      <c r="DO101" s="198">
        <f>IFERROR((VLOOKUP($A101,'1314'!$F$10:$S$408,11,FALSE)/VLOOKUP($A101,'2014'!$F$10:$M$460,8,FALSE))*1000,#N/A)</f>
        <v>0</v>
      </c>
      <c r="DP101" s="198">
        <f>IFERROR((VLOOKUP($A101,'1415'!$F$10:$S$408,11,FALSE)/VLOOKUP($A101,'2015'!$F$10:$M$460,8,FALSE))*1000,#N/A)</f>
        <v>0</v>
      </c>
      <c r="DQ101" s="198">
        <f>IFERROR((VLOOKUP($A101,'1516'!$F$10:$S$408,11,FALSE)/VLOOKUP($A101,'2016'!$F$10:$M$460,8,FALSE))*1000,#N/A)</f>
        <v>0</v>
      </c>
      <c r="DR101" s="198">
        <f>IFERROR((VLOOKUP($A101,'1617'!$F$10:$S$408,11,FALSE)/VLOOKUP($A101,'2017'!$F$10:$M$460,8,FALSE))*1000,#N/A)</f>
        <v>0</v>
      </c>
      <c r="DS101" s="198">
        <f>IFERROR((VLOOKUP($A101,'1718'!$F$10:$S$408,11,FALSE)/VLOOKUP($A101,'2018'!$F$10:$N$460,9,FALSE))*1000,#N/A)</f>
        <v>0</v>
      </c>
      <c r="DT101" s="198">
        <f>IFERROR((VLOOKUP($A101,'1819'!$F$10:$S$408,11,FALSE)/VLOOKUP($A101,'2018'!$F$10:$N$460,9,FALSE))*1000,#N/A)</f>
        <v>0</v>
      </c>
      <c r="DU101" s="198">
        <f>IFERROR((VLOOKUP($A101,'1920'!$F$10:$S$408,11,FALSE)/VLOOKUP($A101,'2019'!$F$10:$N$464,8,FALSE))*1000,#N/A)</f>
        <v>0</v>
      </c>
      <c r="DV101" s="198">
        <f>IFERROR((VLOOKUP($A101,'20 21'!$F$10:$S$408,11,FALSE)/VLOOKUP($A101,'2020'!$F$10:$N$469,8,FALSE))*1000,#N/A)</f>
        <v>0</v>
      </c>
      <c r="DW101" s="198">
        <f>IFERROR((VLOOKUP($A101,'21 22'!$F$10:$S$408,11,FALSE)/VLOOKUP($A101,'2021'!$F$10:$N$469,8,FALSE))*1000,#N/A)</f>
        <v>0</v>
      </c>
      <c r="DX101" s="198">
        <f>IFERROR((VLOOKUP($A101,'22 23'!$F$10:$S$408,11,FALSE)/VLOOKUP($A101,'2022'!$F$10:$N$469,8,FALSE))*1000,#N/A)</f>
        <v>0</v>
      </c>
      <c r="DY101" s="196">
        <f>IFERROR((VLOOKUP($A101,'23 24'!$F$7:$S$408,11,FALSE)/VLOOKUP($A101,'2023'!$C$7:$N$469,9,FALSE))*1000,#N/A)</f>
        <v>0</v>
      </c>
      <c r="EA101" s="198">
        <f>IFERROR((VLOOKUP($A101,'0910'!$F$10:$S$433,12,FALSE)/VLOOKUP($A101,'2010'!$C$5:$K$611,9,FALSE))*1000,#N/A)</f>
        <v>4.6541146604611807</v>
      </c>
      <c r="EB101" s="198">
        <f>IFERROR((VLOOKUP($A101,'1011'!$F$10:$S$433,13,FALSE)/VLOOKUP($A101,'2011'!$C$5:$K$611,9,FALSE))*1000,#N/A)</f>
        <v>1.4746155466610489</v>
      </c>
      <c r="EC101" s="198">
        <f>IFERROR((VLOOKUP($A101,'1112'!$F$10:$S$408,12,FALSE)/VLOOKUP($A101,'2012'!$F$10:$M$460,8,FALSE))*1000,#N/A)</f>
        <v>2.3065632208010065</v>
      </c>
      <c r="ED101" s="198">
        <f>IFERROR((VLOOKUP($A101,'1213'!$F$10:$S$408,12,FALSE)/VLOOKUP($A101,'2013'!$F$10:$M$460,8,FALSE))*1000,#N/A)</f>
        <v>0.62695924764890287</v>
      </c>
      <c r="EE101" s="198">
        <f>IFERROR((VLOOKUP($A101,'1314'!$F$10:$S$408,12,FALSE)/VLOOKUP($A101,'2014'!$F$10:$M$460,8,FALSE))*1000,#N/A)</f>
        <v>4.1588687876897481</v>
      </c>
      <c r="EF101" s="198">
        <f>IFERROR((VLOOKUP($A101,'1415'!$F$10:$S$408,12,FALSE)/VLOOKUP($A101,'2015'!$F$10:$M$460,8,FALSE))*1000,#N/A)</f>
        <v>1.4507772020725389</v>
      </c>
      <c r="EG101" s="198">
        <f>IFERROR((VLOOKUP($A101,'1516'!$F$10:$S$408,12,FALSE)/VLOOKUP($A101,'2016'!$F$10:$M$460,8,FALSE))*1000,#N/A)</f>
        <v>1.6505054672993604</v>
      </c>
      <c r="EH101" s="198">
        <f>IFERROR((VLOOKUP($A101,'1617'!$F$10:$S$408,12,FALSE)/VLOOKUP($A101,'2017'!$F$10:$M$460,8,FALSE))*1000,#N/A)</f>
        <v>2.4655845490034931</v>
      </c>
      <c r="EI101" s="198">
        <f>IFERROR((VLOOKUP($A101,'1718'!$F$10:$S$408,12,FALSE)/VLOOKUP($A101,'2018'!$F$10:$N$460,9,FALSE))*1000,#N/A)</f>
        <v>1.2295081967213115</v>
      </c>
      <c r="EJ101" s="198">
        <f>IFERROR((VLOOKUP($A101,'1819'!$F$10:$S$408,12,FALSE)/VLOOKUP($A101,'2018'!$F$10:$N$460,9,FALSE))*1000,#N/A)</f>
        <v>0.81967213114754101</v>
      </c>
      <c r="EK101" s="198">
        <f>IFERROR((VLOOKUP($A101,'1920'!$F$10:$S$408,12,FALSE)/VLOOKUP($A101,'2019'!$F$10:$N$464,8,FALSE))*1000,#N/A)</f>
        <v>2.2483392948390395</v>
      </c>
      <c r="EL101" s="198">
        <f>IFERROR((VLOOKUP($A101,'20 21'!$F$10:$S$408,12,FALSE)/VLOOKUP($A101,'2020'!$F$10:$N$469,8,FALSE))*1000,#N/A)</f>
        <v>1.6247778624016247</v>
      </c>
      <c r="EM101" s="198">
        <f>IFERROR((VLOOKUP($A101,'21 22'!$F$10:$S$408,12,FALSE)/VLOOKUP($A101,'2021'!$F$10:$N$469,8,FALSE))*1000,#N/A)</f>
        <v>0.80840743734842357</v>
      </c>
      <c r="EN101" s="198">
        <f>IFERROR((VLOOKUP($A101,'22 23'!$F$10:$S$408,12,FALSE)/VLOOKUP($A101,'2022'!$F$10:$N$469,8,FALSE))*1000,#N/A)</f>
        <v>1.4110911766484568</v>
      </c>
      <c r="EO101" s="196">
        <f>IFERROR((VLOOKUP($A101,'23 24'!$F$7:$S$408,12,FALSE)/VLOOKUP($A101,'2023'!$C$7:$N$469,9,FALSE))*1000,#N/A)</f>
        <v>1.8082455999357068</v>
      </c>
    </row>
    <row r="102" spans="1:145" x14ac:dyDescent="0.3">
      <c r="A102" t="s">
        <v>745</v>
      </c>
      <c r="B102" t="s">
        <v>1743</v>
      </c>
      <c r="C102" t="str">
        <f>IF(VLOOKUP($A102,'0910'!$F$10:$L$433,1,FALSE)=VLOOKUP($A102,'2010'!$C$5:$K$611,1,FALSE),VLOOKUP($A102,'0910'!$F$10:$L$433,1,FALSE),FALSE)</f>
        <v>Eastleigh</v>
      </c>
      <c r="D102" t="str">
        <f>IF(VLOOKUP($A102,'1011'!$F$10:$L$433,1,FALSE)=VLOOKUP($A102,'2011'!$C$5:$K$611,1,FALSE),VLOOKUP($A102,'1011'!$F$10:$L$433,1,FALSE),FALSE)</f>
        <v>Eastleigh</v>
      </c>
      <c r="E102" t="str">
        <f>IF(VLOOKUP(A102,'1112'!$F$10:$L$408,1,FALSE)=VLOOKUP(A102,'2012'!$F$10:$M$460,1,FALSE),VLOOKUP(A102,'1112'!$F$10:$L$408,1,FALSE),FALSE)</f>
        <v>Eastleigh</v>
      </c>
      <c r="F102" t="str">
        <f>IF(VLOOKUP($A102,'1213'!$F$10:$L$408,1,FALSE)=VLOOKUP($A102,'2013'!$F$10:$M$460,1,FALSE),VLOOKUP($A102,'1213'!$F$10:$L$408,1,FALSE),FALSE)</f>
        <v>Eastleigh</v>
      </c>
      <c r="G102" t="str">
        <f>IF(VLOOKUP($A102,'1314'!$F$10:$L$408,1,FALSE)=VLOOKUP($A102,'2014'!$F$10:$M$460,1,FALSE),VLOOKUP($A102,'1314'!$F$10:$L$408,1,FALSE),FALSE)</f>
        <v>Eastleigh</v>
      </c>
      <c r="H102" t="str">
        <f>IF(VLOOKUP($A102,'1415'!$F$10:$L$408,1,FALSE)=VLOOKUP($A102,'2015'!$F$10:$M$460,1,FALSE),VLOOKUP($A102,'1415'!$F$10:$L$408,1,FALSE),FALSE)</f>
        <v>Eastleigh</v>
      </c>
      <c r="I102" t="str">
        <f>IF(VLOOKUP($A102,'1516'!$F$10:$L$408,1,FALSE)=VLOOKUP($A102,'2015'!$F$10:$M$460,1,FALSE),VLOOKUP($A102,'1516'!$F$10:$L$408,1,FALSE),FALSE)</f>
        <v>Eastleigh</v>
      </c>
      <c r="J102" t="str">
        <f>IF(VLOOKUP($A102,'1617'!$F$10:$L$408,1,FALSE)=VLOOKUP($A102,'2016'!$F$10:$M$460,1,FALSE),VLOOKUP($A102,'1617'!$F$10:$L$408,1,FALSE),FALSE)</f>
        <v>Eastleigh</v>
      </c>
      <c r="K102" t="str">
        <f>IF(VLOOKUP($A102,'1718'!$F$10:$M$408,1,FALSE)=VLOOKUP($A102,'2017'!$F$10:$M$460,1,FALSE),VLOOKUP($A102,'1718'!$F$10:$M$408,1,FALSE),FALSE)</f>
        <v>Eastleigh</v>
      </c>
      <c r="L102" t="str">
        <f>IF(VLOOKUP($A102,'1819'!$F$10:$M$408,1,FALSE)=VLOOKUP($A102,'2018'!$F$10:$M$460,1,FALSE),VLOOKUP($A102,'1819'!$F$10:$M$408,1,FALSE),FALSE)</f>
        <v>Eastleigh</v>
      </c>
      <c r="M102" t="str">
        <f>IF(VLOOKUP($A102,'1920'!$F$10:$M$408,1,FALSE)=VLOOKUP($A102,'2019'!$F$10:$M$464,1,FALSE),VLOOKUP($A102,'1920'!$F$10:$M$408,1,FALSE),FALSE)</f>
        <v>Eastleigh</v>
      </c>
      <c r="N102" t="str">
        <f>IF(VLOOKUP($A102,'20 21'!$F$10:$N$408,1,FALSE)=VLOOKUP($A102,'2020'!$F$10:$O$468,1,FALSE),VLOOKUP($A102,'20 21'!$F$10:$N$408,1,FALSE),FALSE)</f>
        <v>Eastleigh</v>
      </c>
      <c r="O102" t="str">
        <f>IF(VLOOKUP($A102,'21 22'!$F$10:$N$408,1,FALSE)=VLOOKUP($A102,'2021'!$F$10:$O$471,1,FALSE),VLOOKUP($A102,'21 22'!$F$10:$N$408,1,FALSE),FALSE)</f>
        <v>Eastleigh</v>
      </c>
      <c r="P102" t="str">
        <f>IF(VLOOKUP($A102,'22 23'!$F$10:$N$408,1,FALSE)=VLOOKUP($A102,'2022'!$F$10:$O$468,1,FALSE),VLOOKUP($A102,'22 23'!$F$10:$N$408,1,FALSE),FALSE)</f>
        <v>Eastleigh</v>
      </c>
      <c r="Q102" t="str">
        <f>IF(VLOOKUP($A102,'23 24'!$F$7:$N$408,1,FALSE)=VLOOKUP($A102,'2023'!$C$7:$O$468,1,FALSE),VLOOKUP($A102,'23 24'!$F$7:$N$408,1,FALSE),FALSE)</f>
        <v>Eastleigh</v>
      </c>
      <c r="S102" s="196">
        <f>IFERROR((VLOOKUP($A102,'0910'!$F$10:$L$433,4,FALSE)/VLOOKUP($A102,'2010'!$C$5:$K$611,9,FALSE))*1000,#N/A)</f>
        <v>3.9652567975830815</v>
      </c>
      <c r="T102" s="196">
        <f>IFERROR((VLOOKUP($A102,'1011'!$F$10:$L$433,4,FALSE)/VLOOKUP($A102,'2011'!$C$5:$K$611,9,FALSE))*1000,#N/A)</f>
        <v>4.6816479400749067</v>
      </c>
      <c r="U102" s="196">
        <f>IFERROR((VLOOKUP($A102,'1112'!$F$10:$L$408,4,FALSE)/VLOOKUP($A102,'2012'!$F$10:$M$460,8,FALSE))*1000,#N/A)</f>
        <v>5.3903345724907057</v>
      </c>
      <c r="V102" s="196">
        <f>IFERROR((VLOOKUP($A102,'1213'!$F$10:$L$408,4,FALSE)/VLOOKUP($A102,'2013'!$F$10:$M$460,8,FALSE))*1000,#N/A)</f>
        <v>4.8068034756886675</v>
      </c>
      <c r="W102" s="196">
        <f>IFERROR((VLOOKUP($A102,'1314'!$F$10:$L$408,4,FALSE)/VLOOKUP($A102,'2014'!$F$10:$M$460,8,FALSE))*1000,#N/A)</f>
        <v>3.6710719530102791</v>
      </c>
      <c r="X102" s="196">
        <f>IFERROR((VLOOKUP($A102,'1415'!$F$10:$L$408,4,FALSE)/VLOOKUP($A102,'2015'!$F$10:$M$460,8,FALSE))*1000,#N/A)</f>
        <v>2.7447392497712717</v>
      </c>
      <c r="Y102" s="196">
        <f>IFERROR((VLOOKUP($A102,'1516'!$F$10:$L$408,4,FALSE)/VLOOKUP($A102,'2016'!$F$10:$M$460,8,FALSE))*1000,#N/A)</f>
        <v>6.3520871143375679</v>
      </c>
      <c r="Z102" s="196">
        <f>IFERROR((VLOOKUP($A102,'1617'!$F$10:$L$408,4,FALSE)/VLOOKUP($A102,'2017'!$F$10:$M$460,8,FALSE))*1000,#N/A)</f>
        <v>9.888529306005033</v>
      </c>
      <c r="AA102" s="196">
        <f>IFERROR((VLOOKUP($A102,'1718'!$F$10:$L$408,4,FALSE)/VLOOKUP($A102,'2018'!$F$10:$N$460,9,FALSE))*1000,#N/A)</f>
        <v>8.8479915059281549</v>
      </c>
      <c r="AB102" s="196">
        <f>IFERROR((VLOOKUP($A102,'1819'!$F$10:$L$408,4,FALSE)/VLOOKUP($A102,'2018'!$F$10:$N$460,9,FALSE))*1000,#N/A)</f>
        <v>23.535657405768887</v>
      </c>
      <c r="AC102" s="196">
        <f>IFERROR((VLOOKUP($A102,'1920'!$F$10:$L$408,4,FALSE)/VLOOKUP($A102,'2019'!$F$10:$N$464,8,FALSE))*1000,#N/A)</f>
        <v>3.9877938830709478</v>
      </c>
      <c r="AD102" s="196">
        <f>IFERROR((VLOOKUP($A102,'20 21'!$F$10:$M$408,4,FALSE)/VLOOKUP($A102,'2020'!$F$10:$N$469,8,FALSE))*1000,#N/A)</f>
        <v>10.684865405163203</v>
      </c>
      <c r="AE102" s="196">
        <f>IFERROR((VLOOKUP($A102,'21 22'!$F$10:$M$408,4,FALSE)/VLOOKUP($A102,'2021'!$F$10:$N$469,8,FALSE))*1000,#N/A)</f>
        <v>5.1042109740535944</v>
      </c>
      <c r="AF102" s="196">
        <f>IFERROR((VLOOKUP($A102,'22 23'!$F$10:$M$408,4,FALSE)/VLOOKUP($A102,'2022'!$F$10:$N$469,8,FALSE))*1000,#N/A)</f>
        <v>8.5740223933290753</v>
      </c>
      <c r="AG102" s="196">
        <f>IFERROR((VLOOKUP($A102,'23 24'!$F$7:$M$408,4,FALSE)/VLOOKUP($A102,'2023'!$C$7:$N$469,9,FALSE))*1000,#N/A)</f>
        <v>2.9917726252804786</v>
      </c>
      <c r="AI102" s="196">
        <f>IFERROR((VLOOKUP($A102,'0910'!$F$10:$L$433,5,FALSE)/VLOOKUP($A102,'2010'!$C$5:$K$611,9,FALSE))*1000,#N/A)</f>
        <v>1.8882175226586104</v>
      </c>
      <c r="AJ102" s="196">
        <f>IFERROR((VLOOKUP($A102,'1011'!$F$10:$L$433,5,FALSE)/VLOOKUP($A102,'2011'!$C$5:$K$611,9,FALSE))*1000,#N/A)</f>
        <v>1.1235955056179776</v>
      </c>
      <c r="AK102" s="196">
        <f>IFERROR((VLOOKUP($A102,'1112'!$F$10:$L$408,5,FALSE)/VLOOKUP($A102,'2012'!$F$10:$M$460,8,FALSE))*1000,#N/A)</f>
        <v>0.37174721189591076</v>
      </c>
      <c r="AL102" s="196">
        <f>IFERROR((VLOOKUP($A102,'1213'!$F$10:$L$408,5,FALSE)/VLOOKUP($A102,'2013'!$F$10:$M$460,8,FALSE))*1000,#N/A)</f>
        <v>1.4790164540580515</v>
      </c>
      <c r="AM102" s="196">
        <f>IFERROR((VLOOKUP($A102,'1314'!$F$10:$L$408,5,FALSE)/VLOOKUP($A102,'2014'!$F$10:$M$460,8,FALSE))*1000,#N/A)</f>
        <v>2.2026431718061676</v>
      </c>
      <c r="AN102" s="196">
        <f>IFERROR((VLOOKUP($A102,'1415'!$F$10:$L$408,5,FALSE)/VLOOKUP($A102,'2015'!$F$10:$M$460,8,FALSE))*1000,#N/A)</f>
        <v>2.7447392497712717</v>
      </c>
      <c r="AO102" s="196">
        <f>IFERROR((VLOOKUP($A102,'1516'!$F$10:$L$408,5,FALSE)/VLOOKUP($A102,'2016'!$F$10:$M$460,8,FALSE))*1000,#N/A)</f>
        <v>1.996370235934664</v>
      </c>
      <c r="AP102" s="196">
        <f>IFERROR((VLOOKUP($A102,'1617'!$F$10:$L$408,5,FALSE)/VLOOKUP($A102,'2017'!$F$10:$M$460,8,FALSE))*1000,#N/A)</f>
        <v>2.3372887450557354</v>
      </c>
      <c r="AQ102" s="196">
        <f>IFERROR((VLOOKUP($A102,'1718'!$F$10:$L$408,5,FALSE)/VLOOKUP($A102,'2018'!$F$10:$N$460,9,FALSE))*1000,#N/A)</f>
        <v>4.9548752433197665</v>
      </c>
      <c r="AR102" s="196">
        <f>IFERROR((VLOOKUP($A102,'1819'!$F$10:$L$408,5,FALSE)/VLOOKUP($A102,'2018'!$F$10:$N$460,9,FALSE))*1000,#N/A)</f>
        <v>5.3087949035568931</v>
      </c>
      <c r="AS102" s="196">
        <f>IFERROR((VLOOKUP($A102,'1920'!$F$10:$L$408,5,FALSE)/VLOOKUP($A102,'2019'!$F$10:$N$464,8,FALSE))*1000,#N/A)</f>
        <v>1.0402940564532908</v>
      </c>
      <c r="AT102" s="196">
        <f>IFERROR((VLOOKUP($A102,'20 21'!$F$10:$L$408,5,FALSE)/VLOOKUP($A102,'2020'!$F$10:$N$469,8,FALSE))*1000,#N/A)</f>
        <v>0.51700961637886467</v>
      </c>
      <c r="AU102" s="196">
        <f>IFERROR((VLOOKUP($A102,'21 22'!$F$10:$L$408,5,FALSE)/VLOOKUP($A102,'2021'!$F$10:$N$469,8,FALSE))*1000,#N/A)</f>
        <v>2.0416843896214378</v>
      </c>
      <c r="AV102" s="196">
        <f>IFERROR((VLOOKUP($A102,'22 23'!$F$10:$L$408,5,FALSE)/VLOOKUP($A102,'2022'!$F$10:$N$469,8,FALSE))*1000,#N/A)</f>
        <v>1.5130627752933661</v>
      </c>
      <c r="AW102" s="196">
        <f>IFERROR((VLOOKUP($A102,'23 24'!$F$7:$M$408,5,FALSE)/VLOOKUP($A102,'2023'!$C$7:$N$469,9,FALSE))*1000,#N/A)</f>
        <v>1.4958863126402393</v>
      </c>
      <c r="AY102" s="196">
        <f>IFERROR((VLOOKUP($A102,'0910'!$F$10:$L$433,6,FALSE)/VLOOKUP($A102,'2010'!$C$5:$K$611,9,FALSE))*1000,#N/A)</f>
        <v>0</v>
      </c>
      <c r="AZ102" s="196">
        <f>IFERROR((VLOOKUP($A102,'1011'!$F$10:$L$433,6,FALSE)/VLOOKUP($A102,'2011'!$C$5:$K$611,9,FALSE))*1000,#N/A)</f>
        <v>0</v>
      </c>
      <c r="BA102" s="196">
        <f>IFERROR((VLOOKUP($A102,'1112'!$F$10:$L$408,6,FALSE)/VLOOKUP($A102,'2012'!$F$10:$M$460,8,FALSE))*1000,#N/A)</f>
        <v>0</v>
      </c>
      <c r="BB102" s="196">
        <f>IFERROR((VLOOKUP($A102,'1213'!$F$10:$L$408,6,FALSE)/VLOOKUP($A102,'2013'!$F$10:$M$460,8,FALSE))*1000,#N/A)</f>
        <v>0</v>
      </c>
      <c r="BC102" s="196">
        <f>IFERROR((VLOOKUP($A102,'1314'!$F$10:$L$408,6,FALSE)/VLOOKUP($A102,'2014'!$F$10:$M$460,8,FALSE))*1000,#N/A)</f>
        <v>0</v>
      </c>
      <c r="BD102" s="196">
        <f>IFERROR((VLOOKUP($A102,'1415'!$F$10:$L$408,6,FALSE)/VLOOKUP($A102,'2015'!$F$10:$M$460,8,FALSE))*1000,#N/A)</f>
        <v>0</v>
      </c>
      <c r="BE102" s="196">
        <f>IFERROR((VLOOKUP($A102,'1516'!$F$10:$L$408,6,FALSE)/VLOOKUP($A102,'2016'!$F$10:$M$460,8,FALSE))*1000,#N/A)</f>
        <v>0</v>
      </c>
      <c r="BF102" s="196">
        <f>IFERROR((VLOOKUP($A102,'1617'!$F$10:$L$408,6,FALSE)/VLOOKUP($A102,'2017'!$F$10:$M$460,8,FALSE))*1000,#N/A)</f>
        <v>0</v>
      </c>
      <c r="BG102" s="196">
        <f>IFERROR((VLOOKUP($A102,'1718'!$F$10:$L$408,6,FALSE)/VLOOKUP($A102,'2018'!$F$10:$N$460,9,FALSE))*1000,#N/A)</f>
        <v>0</v>
      </c>
      <c r="BH102" s="196">
        <f>IFERROR((VLOOKUP($A102,'1819'!$F$10:$L$408,6,FALSE)/VLOOKUP($A102,'2018'!$F$10:$N$460,9,FALSE))*1000,#N/A)</f>
        <v>0</v>
      </c>
      <c r="BI102" s="196">
        <f>IFERROR((VLOOKUP($A102,'1920'!$F$10:$L$408,6,FALSE)/VLOOKUP($A102,'2019'!$F$10:$N$464,8,FALSE))*1000,#N/A)</f>
        <v>0</v>
      </c>
      <c r="BJ102" s="196">
        <f>IFERROR((VLOOKUP($A102,'20 21'!$F$10:$L$408,6,FALSE)/VLOOKUP($A102,'2020'!$F$10:$N$469,8,FALSE))*1000,#N/A)</f>
        <v>0</v>
      </c>
      <c r="BK102" s="196">
        <f>IFERROR((VLOOKUP($A102,'21 22'!$F$10:$L$408,6,FALSE)/VLOOKUP($A102,'2021'!$F$10:$N$469,8,FALSE))*1000,#N/A)</f>
        <v>0</v>
      </c>
      <c r="BL102" s="196">
        <f>IFERROR((VLOOKUP($A102,'22 23'!$F$10:$L$408,6,FALSE)/VLOOKUP($A102,'2022'!$F$10:$N$469,8,FALSE))*1000,#N/A)</f>
        <v>0</v>
      </c>
      <c r="BM102" s="196">
        <f>IFERROR((VLOOKUP($A102,'23 24'!$F$7:$M$408,6,FALSE)/VLOOKUP($A102,'2023'!$C$7:$N$469,9,FALSE))*1000,#N/A)</f>
        <v>0</v>
      </c>
      <c r="BO102" s="196">
        <f>IFERROR((VLOOKUP($A102,'0910'!$F$10:$L$433,7,FALSE)/VLOOKUP($A102,'2010'!$C$5:$K$611,9,FALSE))*1000,#N/A)</f>
        <v>5.8534743202416912</v>
      </c>
      <c r="BP102" s="196">
        <f>IFERROR((VLOOKUP($A102,'1011'!$F$10:$L$433,7,FALSE)/VLOOKUP($A102,'2011'!$C$5:$K$611,9,FALSE))*1000,#N/A)</f>
        <v>5.8052434456928834</v>
      </c>
      <c r="BQ102" s="196">
        <f>IFERROR((VLOOKUP($A102,'1112'!$F$10:$L$408,7,FALSE)/VLOOKUP($A102,'2012'!$F$10:$M$460,8,FALSE))*1000,#N/A)</f>
        <v>5.7620817843866172</v>
      </c>
      <c r="BR102" s="196">
        <f>IFERROR((VLOOKUP($A102,'1213'!$F$10:$L$408,7,FALSE)/VLOOKUP($A102,'2013'!$F$10:$M$460,8,FALSE))*1000,#N/A)</f>
        <v>6.2858199297467188</v>
      </c>
      <c r="BS102" s="196">
        <f>IFERROR((VLOOKUP($A102,'1314'!$F$10:$L$408,7,FALSE)/VLOOKUP($A102,'2014'!$F$10:$M$460,8,FALSE))*1000,#N/A)</f>
        <v>5.8737151248164459</v>
      </c>
      <c r="BT102" s="196">
        <f>IFERROR((VLOOKUP($A102,'1415'!$F$10:$L$408,7,FALSE)/VLOOKUP($A102,'2015'!$F$10:$M$460,8,FALSE))*1000,#N/A)</f>
        <v>5.4894784995425434</v>
      </c>
      <c r="BU102" s="196">
        <f>IFERROR((VLOOKUP($A102,'1516'!$F$10:$L$408,7,FALSE)/VLOOKUP($A102,'2016'!$F$10:$M$460,8,FALSE))*1000,#N/A)</f>
        <v>8.3484573502722306</v>
      </c>
      <c r="BV102" s="196">
        <f>IFERROR((VLOOKUP($A102,'1617'!$F$10:$L$408,7,FALSE)/VLOOKUP($A102,'2017'!$F$10:$M$460,8,FALSE))*1000,#N/A)</f>
        <v>12.22581805106077</v>
      </c>
      <c r="BW102" s="196">
        <f>IFERROR((VLOOKUP($A102,'1718'!$F$10:$L$408,7,FALSE)/VLOOKUP($A102,'2018'!$F$10:$N$460,9,FALSE))*1000,#N/A)</f>
        <v>13.979826579366485</v>
      </c>
      <c r="BX102" s="196">
        <f>IFERROR((VLOOKUP($A102,'1819'!$F$10:$L$408,7,FALSE)/VLOOKUP($A102,'2018'!$F$10:$N$460,9,FALSE))*1000,#N/A)</f>
        <v>28.844452309325785</v>
      </c>
      <c r="BY102" s="196">
        <f>IFERROR((VLOOKUP($A102,'1920'!$F$10:$L$408,7,FALSE)/VLOOKUP($A102,'2019'!$F$10:$N$464,8,FALSE))*1000,#N/A)</f>
        <v>4.8547055967820238</v>
      </c>
      <c r="BZ102" s="196">
        <f>IFERROR((VLOOKUP($A102,'20 21'!$F$10:$L$408,7,FALSE)/VLOOKUP($A102,'2020'!$F$10:$N$469,8,FALSE))*1000,#N/A)</f>
        <v>11.201875021542067</v>
      </c>
      <c r="CA102" s="196">
        <f>IFERROR((VLOOKUP($A102,'21 22'!$F$10:$L$408,7,FALSE)/VLOOKUP($A102,'2021'!$F$10:$N$469,8,FALSE))*1000,#N/A)</f>
        <v>6.9757549978732456</v>
      </c>
      <c r="CB102" s="196">
        <f>IFERROR((VLOOKUP($A102,'22 23'!$F$10:$L$408,7,FALSE)/VLOOKUP($A102,'2022'!$F$10:$N$469,8,FALSE))*1000,#N/A)</f>
        <v>10.087085168622441</v>
      </c>
      <c r="CC102" s="196">
        <f>IFERROR((VLOOKUP($A102,'23 24'!$F$7:$M$408,7,FALSE)/VLOOKUP($A102,'2023'!$C$7:$N$469,9,FALSE))*1000,#N/A)</f>
        <v>4.4876589379207177</v>
      </c>
      <c r="CE102" s="198">
        <f>IFERROR((VLOOKUP($A102,'0910'!$F$10:$S$433,9,FALSE)/VLOOKUP($A102,'2010'!$C$5:$K$611,9,FALSE))*1000,#N/A)</f>
        <v>8.6858006042296072</v>
      </c>
      <c r="CF102" s="198">
        <f>IFERROR((VLOOKUP($A102,'1011'!$F$10:$S$433,10,FALSE)/VLOOKUP($A102,'2011'!$C$5:$K$611,9,FALSE))*1000,#N/A)</f>
        <v>5.8052434456928834</v>
      </c>
      <c r="CG102" s="198">
        <f>IFERROR((VLOOKUP($A102,'1112'!$F$10:$S$408,9,FALSE)/VLOOKUP($A102,'2012'!$F$10:$M$460,8,FALSE))*1000,#N/A)</f>
        <v>7.2490706319702598</v>
      </c>
      <c r="CH102" s="198">
        <f>IFERROR((VLOOKUP($A102,'1213'!$F$10:$S$408,9,FALSE)/VLOOKUP($A102,'2013'!$F$10:$M$460,8,FALSE))*1000,#N/A)</f>
        <v>6.8404511000184876</v>
      </c>
      <c r="CI102" s="198">
        <f>IFERROR((VLOOKUP($A102,'1314'!$F$10:$S$408,9,FALSE)/VLOOKUP($A102,'2014'!$F$10:$M$460,8,FALSE))*1000,#N/A)</f>
        <v>5.3230543318649044</v>
      </c>
      <c r="CJ102" s="198">
        <f>IFERROR((VLOOKUP($A102,'1415'!$F$10:$S$408,9,FALSE)/VLOOKUP($A102,'2015'!$F$10:$M$460,8,FALSE))*1000,#N/A)</f>
        <v>3.2936870997255259</v>
      </c>
      <c r="CK102" s="198">
        <f>IFERROR((VLOOKUP($A102,'1516'!$F$10:$S$408,9,FALSE)/VLOOKUP($A102,'2016'!$F$10:$M$460,8,FALSE))*1000,#N/A)</f>
        <v>3.4482758620689653</v>
      </c>
      <c r="CL102" s="198">
        <f>IFERROR((VLOOKUP($A102,'1617'!$F$10:$S$408,9,FALSE)/VLOOKUP($A102,'2017'!$F$10:$M$460,8,FALSE))*1000,#N/A)</f>
        <v>4.4947860481841069</v>
      </c>
      <c r="CM102" s="198">
        <f>IFERROR((VLOOKUP($A102,'1718'!$F$10:$S$408,9,FALSE)/VLOOKUP($A102,'2018'!$F$10:$N$460,9,FALSE))*1000,#N/A)</f>
        <v>11.325429127588038</v>
      </c>
      <c r="CN102" s="198">
        <f>IFERROR((VLOOKUP($A102,'1819'!$F$10:$S$408,9,FALSE)/VLOOKUP($A102,'2018'!$F$10:$N$460,9,FALSE))*1000,#N/A)</f>
        <v>9.909750486639533</v>
      </c>
      <c r="CO102" s="198">
        <f>IFERROR((VLOOKUP($A102,'1920'!$F$10:$S$408,9,FALSE)/VLOOKUP($A102,'2019'!$F$10:$N$464,8,FALSE))*1000,#N/A)</f>
        <v>13.003675705666135</v>
      </c>
      <c r="CP102" s="198">
        <f>IFERROR((VLOOKUP($A102,'20 21'!$F$10:$S$408,9,FALSE)/VLOOKUP($A102,'2020'!$F$10:$N$469,8,FALSE))*1000,#N/A)</f>
        <v>9.1338365560266102</v>
      </c>
      <c r="CQ102" s="198">
        <f>IFERROR((VLOOKUP($A102,'21 22'!$F$10:$S$408,9,FALSE)/VLOOKUP($A102,'2021'!$F$10:$N$469,8,FALSE))*1000,#N/A)</f>
        <v>8.5070182900893236</v>
      </c>
      <c r="CR102" s="198">
        <f>IFERROR((VLOOKUP($A102,'22 23'!$F$10:$S$408,9,FALSE)/VLOOKUP($A102,'2022'!$F$10:$N$469,8,FALSE))*1000,#N/A)</f>
        <v>8.2377862210416595</v>
      </c>
      <c r="CS102" s="196">
        <f>IFERROR((VLOOKUP($A102,'23 24'!$F$7:$S$408,9,FALSE)/VLOOKUP($A102,'2023'!$C$7:$N$469,9,FALSE))*1000,#N/A)</f>
        <v>6.3159644311476768</v>
      </c>
      <c r="CU102" s="198">
        <f>IFERROR((VLOOKUP($A102,'0910'!$F$10:$S$433,10,FALSE)/VLOOKUP($A102,'2010'!$C$5:$K$611,9,FALSE))*1000,#N/A)</f>
        <v>3.5876132930513598</v>
      </c>
      <c r="CV102" s="198">
        <f>IFERROR((VLOOKUP($A102,'1011'!$F$10:$S$433,11,FALSE)/VLOOKUP($A102,'2011'!$C$5:$K$611,9,FALSE))*1000,#N/A)</f>
        <v>0.93632958801498123</v>
      </c>
      <c r="CW102" s="198">
        <f>IFERROR((VLOOKUP($A102,'1112'!$F$10:$S$408,10,FALSE)/VLOOKUP($A102,'2012'!$F$10:$M$460,8,FALSE))*1000,#N/A)</f>
        <v>1.486988847583643</v>
      </c>
      <c r="CX102" s="198">
        <f>IFERROR((VLOOKUP($A102,'1213'!$F$10:$S$408,10,FALSE)/VLOOKUP($A102,'2013'!$F$10:$M$460,8,FALSE))*1000,#N/A)</f>
        <v>0.18487705675725644</v>
      </c>
      <c r="CY102" s="198">
        <f>IFERROR((VLOOKUP($A102,'1314'!$F$10:$S$408,10,FALSE)/VLOOKUP($A102,'2014'!$F$10:$M$460,8,FALSE))*1000,#N/A)</f>
        <v>1.8355359765051396</v>
      </c>
      <c r="CZ102" s="198">
        <f>IFERROR((VLOOKUP($A102,'1415'!$F$10:$S$408,10,FALSE)/VLOOKUP($A102,'2015'!$F$10:$M$460,8,FALSE))*1000,#N/A)</f>
        <v>1.463860933211345</v>
      </c>
      <c r="DA102" s="198">
        <f>IFERROR((VLOOKUP($A102,'1516'!$F$10:$S$408,10,FALSE)/VLOOKUP($A102,'2016'!$F$10:$M$460,8,FALSE))*1000,#N/A)</f>
        <v>1.8148820326678765</v>
      </c>
      <c r="DB102" s="198">
        <f>IFERROR((VLOOKUP($A102,'1617'!$F$10:$S$408,10,FALSE)/VLOOKUP($A102,'2017'!$F$10:$M$460,8,FALSE))*1000,#N/A)</f>
        <v>3.2362459546925568</v>
      </c>
      <c r="DC102" s="198">
        <f>IFERROR((VLOOKUP($A102,'1718'!$F$10:$S$408,10,FALSE)/VLOOKUP($A102,'2018'!$F$10:$N$460,9,FALSE))*1000,#N/A)</f>
        <v>3.0083171120155727</v>
      </c>
      <c r="DD102" s="198">
        <f>IFERROR((VLOOKUP($A102,'1819'!$F$10:$S$408,10,FALSE)/VLOOKUP($A102,'2018'!$F$10:$N$460,9,FALSE))*1000,#N/A)</f>
        <v>5.1318350734383298</v>
      </c>
      <c r="DE102" s="198">
        <f>IFERROR((VLOOKUP($A102,'1920'!$F$10:$S$408,10,FALSE)/VLOOKUP($A102,'2019'!$F$10:$N$464,8,FALSE))*1000,#N/A)</f>
        <v>4.161176225813163</v>
      </c>
      <c r="DF102" s="198">
        <f>IFERROR((VLOOKUP($A102,'20 21'!$F$10:$S$408,10,FALSE)/VLOOKUP($A102,'2020'!$F$10:$N$469,8,FALSE))*1000,#N/A)</f>
        <v>1.378692310343639</v>
      </c>
      <c r="DG102" s="198">
        <f>IFERROR((VLOOKUP($A102,'21 22'!$F$10:$S$408,10,FALSE)/VLOOKUP($A102,'2021'!$F$10:$N$469,8,FALSE))*1000,#N/A)</f>
        <v>1.5312632922160783</v>
      </c>
      <c r="DH102" s="198">
        <f>IFERROR((VLOOKUP($A102,'22 23'!$F$10:$S$408,10,FALSE)/VLOOKUP($A102,'2022'!$F$10:$N$469,8,FALSE))*1000,#N/A)</f>
        <v>1.3449446891496588</v>
      </c>
      <c r="DI102" s="196">
        <f>IFERROR((VLOOKUP($A102,'23 24'!$F$7:$S$408,10,FALSE)/VLOOKUP($A102,'2023'!$C$7:$N$469,9,FALSE))*1000,#N/A)</f>
        <v>2.326934264107039</v>
      </c>
      <c r="DK102" s="198">
        <f>IFERROR((VLOOKUP($A102,'0910'!$F$10:$S$433,11,FALSE)/VLOOKUP($A102,'2010'!$C$5:$K$611,9,FALSE))*1000,#N/A)</f>
        <v>0</v>
      </c>
      <c r="DL102" s="198">
        <f>IFERROR((VLOOKUP($A102,'1011'!$F$10:$S$433,12,FALSE)/VLOOKUP($A102,'2011'!$C$5:$K$611,9,FALSE))*1000,#N/A)</f>
        <v>0</v>
      </c>
      <c r="DM102" s="198">
        <f>IFERROR((VLOOKUP($A102,'1112'!$F$10:$S$408,11,FALSE)/VLOOKUP($A102,'2012'!$F$10:$M$460,8,FALSE))*1000,#N/A)</f>
        <v>0</v>
      </c>
      <c r="DN102" s="198">
        <f>IFERROR((VLOOKUP($A102,'1213'!$F$10:$S$408,11,FALSE)/VLOOKUP($A102,'2013'!$F$10:$M$460,8,FALSE))*1000,#N/A)</f>
        <v>0</v>
      </c>
      <c r="DO102" s="198">
        <f>IFERROR((VLOOKUP($A102,'1314'!$F$10:$S$408,11,FALSE)/VLOOKUP($A102,'2014'!$F$10:$M$460,8,FALSE))*1000,#N/A)</f>
        <v>0</v>
      </c>
      <c r="DP102" s="198">
        <f>IFERROR((VLOOKUP($A102,'1415'!$F$10:$S$408,11,FALSE)/VLOOKUP($A102,'2015'!$F$10:$M$460,8,FALSE))*1000,#N/A)</f>
        <v>0</v>
      </c>
      <c r="DQ102" s="198">
        <f>IFERROR((VLOOKUP($A102,'1516'!$F$10:$S$408,11,FALSE)/VLOOKUP($A102,'2016'!$F$10:$M$460,8,FALSE))*1000,#N/A)</f>
        <v>0</v>
      </c>
      <c r="DR102" s="198">
        <f>IFERROR((VLOOKUP($A102,'1617'!$F$10:$S$408,11,FALSE)/VLOOKUP($A102,'2017'!$F$10:$M$460,8,FALSE))*1000,#N/A)</f>
        <v>0</v>
      </c>
      <c r="DS102" s="198">
        <f>IFERROR((VLOOKUP($A102,'1718'!$F$10:$S$408,11,FALSE)/VLOOKUP($A102,'2018'!$F$10:$N$460,9,FALSE))*1000,#N/A)</f>
        <v>0</v>
      </c>
      <c r="DT102" s="198">
        <f>IFERROR((VLOOKUP($A102,'1819'!$F$10:$S$408,11,FALSE)/VLOOKUP($A102,'2018'!$F$10:$N$460,9,FALSE))*1000,#N/A)</f>
        <v>0</v>
      </c>
      <c r="DU102" s="198">
        <f>IFERROR((VLOOKUP($A102,'1920'!$F$10:$S$408,11,FALSE)/VLOOKUP($A102,'2019'!$F$10:$N$464,8,FALSE))*1000,#N/A)</f>
        <v>0</v>
      </c>
      <c r="DV102" s="198">
        <f>IFERROR((VLOOKUP($A102,'20 21'!$F$10:$S$408,11,FALSE)/VLOOKUP($A102,'2020'!$F$10:$N$469,8,FALSE))*1000,#N/A)</f>
        <v>0</v>
      </c>
      <c r="DW102" s="198">
        <f>IFERROR((VLOOKUP($A102,'21 22'!$F$10:$S$408,11,FALSE)/VLOOKUP($A102,'2021'!$F$10:$N$469,8,FALSE))*1000,#N/A)</f>
        <v>0</v>
      </c>
      <c r="DX102" s="198">
        <f>IFERROR((VLOOKUP($A102,'22 23'!$F$10:$S$408,11,FALSE)/VLOOKUP($A102,'2022'!$F$10:$N$469,8,FALSE))*1000,#N/A)</f>
        <v>0</v>
      </c>
      <c r="DY102" s="196">
        <f>IFERROR((VLOOKUP($A102,'23 24'!$F$7:$S$408,11,FALSE)/VLOOKUP($A102,'2023'!$C$7:$N$469,9,FALSE))*1000,#N/A)</f>
        <v>0</v>
      </c>
      <c r="EA102" s="198">
        <f>IFERROR((VLOOKUP($A102,'0910'!$F$10:$S$433,12,FALSE)/VLOOKUP($A102,'2010'!$C$5:$K$611,9,FALSE))*1000,#N/A)</f>
        <v>12.273413897280967</v>
      </c>
      <c r="EB102" s="198">
        <f>IFERROR((VLOOKUP($A102,'1011'!$F$10:$S$433,13,FALSE)/VLOOKUP($A102,'2011'!$C$5:$K$611,9,FALSE))*1000,#N/A)</f>
        <v>6.7415730337078656</v>
      </c>
      <c r="EC102" s="198">
        <f>IFERROR((VLOOKUP($A102,'1112'!$F$10:$S$408,12,FALSE)/VLOOKUP($A102,'2012'!$F$10:$M$460,8,FALSE))*1000,#N/A)</f>
        <v>8.7360594795539033</v>
      </c>
      <c r="ED102" s="198">
        <f>IFERROR((VLOOKUP($A102,'1213'!$F$10:$S$408,12,FALSE)/VLOOKUP($A102,'2013'!$F$10:$M$460,8,FALSE))*1000,#N/A)</f>
        <v>7.0253281567757444</v>
      </c>
      <c r="EE102" s="198">
        <f>IFERROR((VLOOKUP($A102,'1314'!$F$10:$S$408,12,FALSE)/VLOOKUP($A102,'2014'!$F$10:$M$460,8,FALSE))*1000,#N/A)</f>
        <v>6.9750367107195306</v>
      </c>
      <c r="EF102" s="198">
        <f>IFERROR((VLOOKUP($A102,'1415'!$F$10:$S$408,12,FALSE)/VLOOKUP($A102,'2015'!$F$10:$M$460,8,FALSE))*1000,#N/A)</f>
        <v>4.7575480329368709</v>
      </c>
      <c r="EG102" s="198">
        <f>IFERROR((VLOOKUP($A102,'1516'!$F$10:$S$408,12,FALSE)/VLOOKUP($A102,'2016'!$F$10:$M$460,8,FALSE))*1000,#N/A)</f>
        <v>5.0816696914700543</v>
      </c>
      <c r="EH102" s="198">
        <f>IFERROR((VLOOKUP($A102,'1617'!$F$10:$S$408,12,FALSE)/VLOOKUP($A102,'2017'!$F$10:$M$460,8,FALSE))*1000,#N/A)</f>
        <v>7.7310320028766633</v>
      </c>
      <c r="EI102" s="198">
        <f>IFERROR((VLOOKUP($A102,'1718'!$F$10:$S$408,12,FALSE)/VLOOKUP($A102,'2018'!$F$10:$N$460,9,FALSE))*1000,#N/A)</f>
        <v>14.333746239603609</v>
      </c>
      <c r="EJ102" s="198">
        <f>IFERROR((VLOOKUP($A102,'1819'!$F$10:$S$408,12,FALSE)/VLOOKUP($A102,'2018'!$F$10:$N$460,9,FALSE))*1000,#N/A)</f>
        <v>15.041585560077863</v>
      </c>
      <c r="EK102" s="198">
        <f>IFERROR((VLOOKUP($A102,'1920'!$F$10:$S$408,12,FALSE)/VLOOKUP($A102,'2019'!$F$10:$N$464,8,FALSE))*1000,#N/A)</f>
        <v>17.164851931479298</v>
      </c>
      <c r="EL102" s="198">
        <f>IFERROR((VLOOKUP($A102,'20 21'!$F$10:$S$408,12,FALSE)/VLOOKUP($A102,'2020'!$F$10:$N$469,8,FALSE))*1000,#N/A)</f>
        <v>10.512528866370248</v>
      </c>
      <c r="EM102" s="198">
        <f>IFERROR((VLOOKUP($A102,'21 22'!$F$10:$S$408,12,FALSE)/VLOOKUP($A102,'2021'!$F$10:$N$469,8,FALSE))*1000,#N/A)</f>
        <v>10.038281582305402</v>
      </c>
      <c r="EN102" s="198">
        <f>IFERROR((VLOOKUP($A102,'22 23'!$F$10:$S$408,12,FALSE)/VLOOKUP($A102,'2022'!$F$10:$N$469,8,FALSE))*1000,#N/A)</f>
        <v>9.5827309101913176</v>
      </c>
      <c r="EO102" s="196">
        <f>IFERROR((VLOOKUP($A102,'23 24'!$F$7:$S$408,12,FALSE)/VLOOKUP($A102,'2023'!$C$7:$N$469,9,FALSE))*1000,#N/A)</f>
        <v>8.6428986952547167</v>
      </c>
    </row>
    <row r="103" spans="1:145" x14ac:dyDescent="0.3">
      <c r="A103" t="s">
        <v>535</v>
      </c>
      <c r="B103" t="s">
        <v>1742</v>
      </c>
      <c r="C103" t="str">
        <f>IF(VLOOKUP($A103,'0910'!$F$10:$L$433,1,FALSE)=VLOOKUP($A103,'2010'!$C$5:$K$611,1,FALSE),VLOOKUP($A103,'0910'!$F$10:$L$433,1,FALSE),FALSE)</f>
        <v>Eden</v>
      </c>
      <c r="D103" t="str">
        <f>IF(VLOOKUP($A103,'1011'!$F$10:$L$433,1,FALSE)=VLOOKUP($A103,'2011'!$C$5:$K$611,1,FALSE),VLOOKUP($A103,'1011'!$F$10:$L$433,1,FALSE),FALSE)</f>
        <v>Eden</v>
      </c>
      <c r="E103" t="str">
        <f>IF(VLOOKUP(A103,'1112'!$F$10:$L$408,1,FALSE)=VLOOKUP(A103,'2012'!$F$10:$M$460,1,FALSE),VLOOKUP(A103,'1112'!$F$10:$L$408,1,FALSE),FALSE)</f>
        <v>Eden</v>
      </c>
      <c r="F103" t="str">
        <f>IF(VLOOKUP($A103,'1213'!$F$10:$L$408,1,FALSE)=VLOOKUP($A103,'2013'!$F$10:$M$460,1,FALSE),VLOOKUP($A103,'1213'!$F$10:$L$408,1,FALSE),FALSE)</f>
        <v>Eden</v>
      </c>
      <c r="G103" t="str">
        <f>IF(VLOOKUP($A103,'1314'!$F$10:$L$408,1,FALSE)=VLOOKUP($A103,'2014'!$F$10:$M$460,1,FALSE),VLOOKUP($A103,'1314'!$F$10:$L$408,1,FALSE),FALSE)</f>
        <v>Eden</v>
      </c>
      <c r="H103" t="str">
        <f>IF(VLOOKUP($A103,'1415'!$F$10:$L$408,1,FALSE)=VLOOKUP($A103,'2015'!$F$10:$M$460,1,FALSE),VLOOKUP($A103,'1415'!$F$10:$L$408,1,FALSE),FALSE)</f>
        <v>Eden</v>
      </c>
      <c r="I103" t="str">
        <f>IF(VLOOKUP($A103,'1516'!$F$10:$L$408,1,FALSE)=VLOOKUP($A103,'2015'!$F$10:$M$460,1,FALSE),VLOOKUP($A103,'1516'!$F$10:$L$408,1,FALSE),FALSE)</f>
        <v>Eden</v>
      </c>
      <c r="J103" t="str">
        <f>IF(VLOOKUP($A103,'1617'!$F$10:$L$408,1,FALSE)=VLOOKUP($A103,'2016'!$F$10:$M$460,1,FALSE),VLOOKUP($A103,'1617'!$F$10:$L$408,1,FALSE),FALSE)</f>
        <v>Eden</v>
      </c>
      <c r="K103" t="str">
        <f>IF(VLOOKUP($A103,'1718'!$F$10:$M$408,1,FALSE)=VLOOKUP($A103,'2017'!$F$10:$M$460,1,FALSE),VLOOKUP($A103,'1718'!$F$10:$M$408,1,FALSE),FALSE)</f>
        <v>Eden</v>
      </c>
      <c r="L103" t="str">
        <f>IF(VLOOKUP($A103,'1819'!$F$10:$M$408,1,FALSE)=VLOOKUP($A103,'2018'!$F$10:$M$460,1,FALSE),VLOOKUP($A103,'1819'!$F$10:$M$408,1,FALSE),FALSE)</f>
        <v>Eden</v>
      </c>
      <c r="M103" t="str">
        <f>IF(VLOOKUP($A103,'1920'!$F$10:$M$408,1,FALSE)=VLOOKUP($A103,'2019'!$F$10:$M$464,1,FALSE),VLOOKUP($A103,'1920'!$F$10:$M$408,1,FALSE),FALSE)</f>
        <v>Eden</v>
      </c>
      <c r="N103" t="str">
        <f>IF(VLOOKUP($A103,'20 21'!$F$10:$N$408,1,FALSE)=VLOOKUP($A103,'2020'!$F$10:$O$468,1,FALSE),VLOOKUP($A103,'20 21'!$F$10:$N$408,1,FALSE),FALSE)</f>
        <v>Eden</v>
      </c>
      <c r="O103" t="str">
        <f>IF(VLOOKUP($A103,'21 22'!$F$10:$N$408,1,FALSE)=VLOOKUP($A103,'2021'!$F$10:$O$471,1,FALSE),VLOOKUP($A103,'21 22'!$F$10:$N$408,1,FALSE),FALSE)</f>
        <v>Eden</v>
      </c>
      <c r="P103" t="str">
        <f>IF(VLOOKUP($A103,'22 23'!$F$10:$N$408,1,FALSE)=VLOOKUP($A103,'2022'!$F$10:$O$468,1,FALSE),VLOOKUP($A103,'22 23'!$F$10:$N$408,1,FALSE),FALSE)</f>
        <v>Eden</v>
      </c>
      <c r="Q103" t="e">
        <f>IF(VLOOKUP($A103,'23 24'!$F$7:$N$408,1,FALSE)=VLOOKUP($A103,'2023'!$C$7:$O$468,1,FALSE),VLOOKUP($A103,'23 24'!$F$7:$N$408,1,FALSE),FALSE)</f>
        <v>#N/A</v>
      </c>
      <c r="S103" s="196">
        <f>IFERROR((VLOOKUP($A103,'0910'!$F$10:$L$433,4,FALSE)/VLOOKUP($A103,'2010'!$C$5:$K$611,9,FALSE))*1000,#N/A)</f>
        <v>2.7777777777777777</v>
      </c>
      <c r="T103" s="196">
        <f>IFERROR((VLOOKUP($A103,'1011'!$F$10:$L$433,4,FALSE)/VLOOKUP($A103,'2011'!$C$5:$K$611,9,FALSE))*1000,#N/A)</f>
        <v>2.7657052548399839</v>
      </c>
      <c r="U103" s="196">
        <f>IFERROR((VLOOKUP($A103,'1112'!$F$10:$L$408,4,FALSE)/VLOOKUP($A103,'2012'!$F$10:$M$460,8,FALSE))*1000,#N/A)</f>
        <v>3.1483667847304209</v>
      </c>
      <c r="V103" s="196">
        <f>IFERROR((VLOOKUP($A103,'1213'!$F$10:$L$408,4,FALSE)/VLOOKUP($A103,'2013'!$F$10:$M$460,8,FALSE))*1000,#N/A)</f>
        <v>5.0801094177413049</v>
      </c>
      <c r="W103" s="196">
        <f>IFERROR((VLOOKUP($A103,'1314'!$F$10:$L$408,4,FALSE)/VLOOKUP($A103,'2014'!$F$10:$M$460,8,FALSE))*1000,#N/A)</f>
        <v>6.6045066045066045</v>
      </c>
      <c r="X103" s="196">
        <f>IFERROR((VLOOKUP($A103,'1415'!$F$10:$L$408,4,FALSE)/VLOOKUP($A103,'2015'!$F$10:$M$460,8,FALSE))*1000,#N/A)</f>
        <v>3.4789331271743333</v>
      </c>
      <c r="Y103" s="196">
        <f>IFERROR((VLOOKUP($A103,'1516'!$F$10:$L$408,4,FALSE)/VLOOKUP($A103,'2016'!$F$10:$M$460,8,FALSE))*1000,#N/A)</f>
        <v>2.2953328232593728</v>
      </c>
      <c r="Z103" s="196">
        <f>IFERROR((VLOOKUP($A103,'1617'!$F$10:$L$408,4,FALSE)/VLOOKUP($A103,'2017'!$F$10:$M$460,8,FALSE))*1000,#N/A)</f>
        <v>3.4181541967337639</v>
      </c>
      <c r="AA103" s="196">
        <f>IFERROR((VLOOKUP($A103,'1718'!$F$10:$L$408,4,FALSE)/VLOOKUP($A103,'2018'!$F$10:$N$460,9,FALSE))*1000,#N/A)</f>
        <v>2.6395173453996983</v>
      </c>
      <c r="AB103" s="196">
        <f>IFERROR((VLOOKUP($A103,'1819'!$F$10:$L$408,4,FALSE)/VLOOKUP($A103,'2018'!$F$10:$N$460,9,FALSE))*1000,#N/A)</f>
        <v>7.5414781297134237</v>
      </c>
      <c r="AC103" s="196">
        <f>IFERROR((VLOOKUP($A103,'1920'!$F$10:$L$408,4,FALSE)/VLOOKUP($A103,'2019'!$F$10:$N$464,8,FALSE))*1000,#N/A)</f>
        <v>6.3376081121383834</v>
      </c>
      <c r="AD103" s="196">
        <f>IFERROR((VLOOKUP($A103,'20 21'!$F$10:$M$408,4,FALSE)/VLOOKUP($A103,'2020'!$F$10:$N$469,8,FALSE))*1000,#N/A)</f>
        <v>4.9502324841327372</v>
      </c>
      <c r="AE103" s="196">
        <f>IFERROR((VLOOKUP($A103,'21 22'!$F$10:$M$408,4,FALSE)/VLOOKUP($A103,'2021'!$F$10:$N$469,8,FALSE))*1000,#N/A)</f>
        <v>5.9301636027488049</v>
      </c>
      <c r="AF103" s="196">
        <f>IFERROR((VLOOKUP($A103,'22 23'!$F$10:$M$408,4,FALSE)/VLOOKUP($A103,'2022'!$F$10:$N$469,8,FALSE))*1000,#N/A)</f>
        <v>5.8638887930737127</v>
      </c>
      <c r="AG103" s="196" t="e">
        <f>IFERROR((VLOOKUP($A103,'23 24'!$F$7:$M$408,4,FALSE)/VLOOKUP($A103,'2023'!$C$7:$N$469,9,FALSE))*1000,#N/A)</f>
        <v>#N/A</v>
      </c>
      <c r="AI103" s="196">
        <f>IFERROR((VLOOKUP($A103,'0910'!$F$10:$L$433,5,FALSE)/VLOOKUP($A103,'2010'!$C$5:$K$611,9,FALSE))*1000,#N/A)</f>
        <v>0.3968253968253968</v>
      </c>
      <c r="AJ103" s="196">
        <f>IFERROR((VLOOKUP($A103,'1011'!$F$10:$L$433,5,FALSE)/VLOOKUP($A103,'2011'!$C$5:$K$611,9,FALSE))*1000,#N/A)</f>
        <v>1.1853022520742791</v>
      </c>
      <c r="AK103" s="196">
        <f>IFERROR((VLOOKUP($A103,'1112'!$F$10:$L$408,5,FALSE)/VLOOKUP($A103,'2012'!$F$10:$M$460,8,FALSE))*1000,#N/A)</f>
        <v>0.39354584809130261</v>
      </c>
      <c r="AL103" s="196">
        <f>IFERROR((VLOOKUP($A103,'1213'!$F$10:$L$408,5,FALSE)/VLOOKUP($A103,'2013'!$F$10:$M$460,8,FALSE))*1000,#N/A)</f>
        <v>0.78155529503712395</v>
      </c>
      <c r="AM103" s="196">
        <f>IFERROR((VLOOKUP($A103,'1314'!$F$10:$L$408,5,FALSE)/VLOOKUP($A103,'2014'!$F$10:$M$460,8,FALSE))*1000,#N/A)</f>
        <v>0.77700077700077697</v>
      </c>
      <c r="AN103" s="196">
        <f>IFERROR((VLOOKUP($A103,'1415'!$F$10:$L$408,5,FALSE)/VLOOKUP($A103,'2015'!$F$10:$M$460,8,FALSE))*1000,#N/A)</f>
        <v>0</v>
      </c>
      <c r="AO103" s="196">
        <f>IFERROR((VLOOKUP($A103,'1516'!$F$10:$L$408,5,FALSE)/VLOOKUP($A103,'2016'!$F$10:$M$460,8,FALSE))*1000,#N/A)</f>
        <v>0</v>
      </c>
      <c r="AP103" s="196">
        <f>IFERROR((VLOOKUP($A103,'1617'!$F$10:$L$408,5,FALSE)/VLOOKUP($A103,'2017'!$F$10:$M$460,8,FALSE))*1000,#N/A)</f>
        <v>0</v>
      </c>
      <c r="AQ103" s="196">
        <f>IFERROR((VLOOKUP($A103,'1718'!$F$10:$L$408,5,FALSE)/VLOOKUP($A103,'2018'!$F$10:$N$460,9,FALSE))*1000,#N/A)</f>
        <v>0</v>
      </c>
      <c r="AR103" s="196">
        <f>IFERROR((VLOOKUP($A103,'1819'!$F$10:$L$408,5,FALSE)/VLOOKUP($A103,'2018'!$F$10:$N$460,9,FALSE))*1000,#N/A)</f>
        <v>0</v>
      </c>
      <c r="AS103" s="196">
        <f>IFERROR((VLOOKUP($A103,'1920'!$F$10:$L$408,5,FALSE)/VLOOKUP($A103,'2019'!$F$10:$N$464,8,FALSE))*1000,#N/A)</f>
        <v>0</v>
      </c>
      <c r="AT103" s="196">
        <f>IFERROR((VLOOKUP($A103,'20 21'!$F$10:$L$408,5,FALSE)/VLOOKUP($A103,'2020'!$F$10:$N$469,8,FALSE))*1000,#N/A)</f>
        <v>0</v>
      </c>
      <c r="AU103" s="196">
        <f>IFERROR((VLOOKUP($A103,'21 22'!$F$10:$L$408,5,FALSE)/VLOOKUP($A103,'2021'!$F$10:$N$469,8,FALSE))*1000,#N/A)</f>
        <v>1.7441657655143545</v>
      </c>
      <c r="AV103" s="196">
        <f>IFERROR((VLOOKUP($A103,'22 23'!$F$10:$L$408,5,FALSE)/VLOOKUP($A103,'2022'!$F$10:$N$469,8,FALSE))*1000,#N/A)</f>
        <v>0.68986926977337792</v>
      </c>
      <c r="AW103" s="196" t="e">
        <f>IFERROR((VLOOKUP($A103,'23 24'!$F$7:$M$408,5,FALSE)/VLOOKUP($A103,'2023'!$C$7:$N$469,9,FALSE))*1000,#N/A)</f>
        <v>#N/A</v>
      </c>
      <c r="AY103" s="196">
        <f>IFERROR((VLOOKUP($A103,'0910'!$F$10:$L$433,6,FALSE)/VLOOKUP($A103,'2010'!$C$5:$K$611,9,FALSE))*1000,#N/A)</f>
        <v>0</v>
      </c>
      <c r="AZ103" s="196">
        <f>IFERROR((VLOOKUP($A103,'1011'!$F$10:$L$433,6,FALSE)/VLOOKUP($A103,'2011'!$C$5:$K$611,9,FALSE))*1000,#N/A)</f>
        <v>0</v>
      </c>
      <c r="BA103" s="196">
        <f>IFERROR((VLOOKUP($A103,'1112'!$F$10:$L$408,6,FALSE)/VLOOKUP($A103,'2012'!$F$10:$M$460,8,FALSE))*1000,#N/A)</f>
        <v>0</v>
      </c>
      <c r="BB103" s="196">
        <f>IFERROR((VLOOKUP($A103,'1213'!$F$10:$L$408,6,FALSE)/VLOOKUP($A103,'2013'!$F$10:$M$460,8,FALSE))*1000,#N/A)</f>
        <v>0</v>
      </c>
      <c r="BC103" s="196">
        <f>IFERROR((VLOOKUP($A103,'1314'!$F$10:$L$408,6,FALSE)/VLOOKUP($A103,'2014'!$F$10:$M$460,8,FALSE))*1000,#N/A)</f>
        <v>0</v>
      </c>
      <c r="BD103" s="196">
        <f>IFERROR((VLOOKUP($A103,'1415'!$F$10:$L$408,6,FALSE)/VLOOKUP($A103,'2015'!$F$10:$M$460,8,FALSE))*1000,#N/A)</f>
        <v>0</v>
      </c>
      <c r="BE103" s="196">
        <f>IFERROR((VLOOKUP($A103,'1516'!$F$10:$L$408,6,FALSE)/VLOOKUP($A103,'2016'!$F$10:$M$460,8,FALSE))*1000,#N/A)</f>
        <v>0</v>
      </c>
      <c r="BF103" s="196">
        <f>IFERROR((VLOOKUP($A103,'1617'!$F$10:$L$408,6,FALSE)/VLOOKUP($A103,'2017'!$F$10:$M$460,8,FALSE))*1000,#N/A)</f>
        <v>0</v>
      </c>
      <c r="BG103" s="196">
        <f>IFERROR((VLOOKUP($A103,'1718'!$F$10:$L$408,6,FALSE)/VLOOKUP($A103,'2018'!$F$10:$N$460,9,FALSE))*1000,#N/A)</f>
        <v>0</v>
      </c>
      <c r="BH103" s="196">
        <f>IFERROR((VLOOKUP($A103,'1819'!$F$10:$L$408,6,FALSE)/VLOOKUP($A103,'2018'!$F$10:$N$460,9,FALSE))*1000,#N/A)</f>
        <v>0</v>
      </c>
      <c r="BI103" s="196">
        <f>IFERROR((VLOOKUP($A103,'1920'!$F$10:$L$408,6,FALSE)/VLOOKUP($A103,'2019'!$F$10:$N$464,8,FALSE))*1000,#N/A)</f>
        <v>0</v>
      </c>
      <c r="BJ103" s="196">
        <f>IFERROR((VLOOKUP($A103,'20 21'!$F$10:$L$408,6,FALSE)/VLOOKUP($A103,'2020'!$F$10:$N$469,8,FALSE))*1000,#N/A)</f>
        <v>0</v>
      </c>
      <c r="BK103" s="196">
        <f>IFERROR((VLOOKUP($A103,'21 22'!$F$10:$L$408,6,FALSE)/VLOOKUP($A103,'2021'!$F$10:$N$469,8,FALSE))*1000,#N/A)</f>
        <v>0</v>
      </c>
      <c r="BL103" s="196">
        <f>IFERROR((VLOOKUP($A103,'22 23'!$F$10:$L$408,6,FALSE)/VLOOKUP($A103,'2022'!$F$10:$N$469,8,FALSE))*1000,#N/A)</f>
        <v>0</v>
      </c>
      <c r="BM103" s="196" t="e">
        <f>IFERROR((VLOOKUP($A103,'23 24'!$F$7:$M$408,6,FALSE)/VLOOKUP($A103,'2023'!$C$7:$N$469,9,FALSE))*1000,#N/A)</f>
        <v>#N/A</v>
      </c>
      <c r="BO103" s="196">
        <f>IFERROR((VLOOKUP($A103,'0910'!$F$10:$L$433,7,FALSE)/VLOOKUP($A103,'2010'!$C$5:$K$611,9,FALSE))*1000,#N/A)</f>
        <v>3.1746031746031744</v>
      </c>
      <c r="BP103" s="196">
        <f>IFERROR((VLOOKUP($A103,'1011'!$F$10:$L$433,7,FALSE)/VLOOKUP($A103,'2011'!$C$5:$K$611,9,FALSE))*1000,#N/A)</f>
        <v>3.9510075069142636</v>
      </c>
      <c r="BQ103" s="196">
        <f>IFERROR((VLOOKUP($A103,'1112'!$F$10:$L$408,7,FALSE)/VLOOKUP($A103,'2012'!$F$10:$M$460,8,FALSE))*1000,#N/A)</f>
        <v>3.9354584809130264</v>
      </c>
      <c r="BR103" s="196">
        <f>IFERROR((VLOOKUP($A103,'1213'!$F$10:$L$408,7,FALSE)/VLOOKUP($A103,'2013'!$F$10:$M$460,8,FALSE))*1000,#N/A)</f>
        <v>5.8616647127784294</v>
      </c>
      <c r="BS103" s="196">
        <f>IFERROR((VLOOKUP($A103,'1314'!$F$10:$L$408,7,FALSE)/VLOOKUP($A103,'2014'!$F$10:$M$460,8,FALSE))*1000,#N/A)</f>
        <v>7.3815073815073822</v>
      </c>
      <c r="BT103" s="196">
        <f>IFERROR((VLOOKUP($A103,'1415'!$F$10:$L$408,7,FALSE)/VLOOKUP($A103,'2015'!$F$10:$M$460,8,FALSE))*1000,#N/A)</f>
        <v>3.8654812524159259</v>
      </c>
      <c r="BU103" s="196">
        <f>IFERROR((VLOOKUP($A103,'1516'!$F$10:$L$408,7,FALSE)/VLOOKUP($A103,'2016'!$F$10:$M$460,8,FALSE))*1000,#N/A)</f>
        <v>2.2953328232593728</v>
      </c>
      <c r="BV103" s="196">
        <f>IFERROR((VLOOKUP($A103,'1617'!$F$10:$L$408,7,FALSE)/VLOOKUP($A103,'2017'!$F$10:$M$460,8,FALSE))*1000,#N/A)</f>
        <v>3.4181541967337639</v>
      </c>
      <c r="BW103" s="196">
        <f>IFERROR((VLOOKUP($A103,'1718'!$F$10:$L$408,7,FALSE)/VLOOKUP($A103,'2018'!$F$10:$N$460,9,FALSE))*1000,#N/A)</f>
        <v>2.6395173453996983</v>
      </c>
      <c r="BX103" s="196">
        <f>IFERROR((VLOOKUP($A103,'1819'!$F$10:$L$408,7,FALSE)/VLOOKUP($A103,'2018'!$F$10:$N$460,9,FALSE))*1000,#N/A)</f>
        <v>7.5414781297134237</v>
      </c>
      <c r="BY103" s="196">
        <f>IFERROR((VLOOKUP($A103,'1920'!$F$10:$L$408,7,FALSE)/VLOOKUP($A103,'2019'!$F$10:$N$464,8,FALSE))*1000,#N/A)</f>
        <v>6.3376081121383834</v>
      </c>
      <c r="BZ103" s="196">
        <f>IFERROR((VLOOKUP($A103,'20 21'!$F$10:$L$408,7,FALSE)/VLOOKUP($A103,'2020'!$F$10:$N$469,8,FALSE))*1000,#N/A)</f>
        <v>4.9502324841327372</v>
      </c>
      <c r="CA103" s="196">
        <f>IFERROR((VLOOKUP($A103,'21 22'!$F$10:$L$408,7,FALSE)/VLOOKUP($A103,'2021'!$F$10:$N$469,8,FALSE))*1000,#N/A)</f>
        <v>7.6743293682631597</v>
      </c>
      <c r="CB103" s="196">
        <f>IFERROR((VLOOKUP($A103,'22 23'!$F$10:$L$408,7,FALSE)/VLOOKUP($A103,'2022'!$F$10:$N$469,8,FALSE))*1000,#N/A)</f>
        <v>6.2088234279604011</v>
      </c>
      <c r="CC103" s="196" t="e">
        <f>IFERROR((VLOOKUP($A103,'23 24'!$F$7:$M$408,7,FALSE)/VLOOKUP($A103,'2023'!$C$7:$N$469,9,FALSE))*1000,#N/A)</f>
        <v>#N/A</v>
      </c>
      <c r="CE103" s="198">
        <f>IFERROR((VLOOKUP($A103,'0910'!$F$10:$S$433,9,FALSE)/VLOOKUP($A103,'2010'!$C$5:$K$611,9,FALSE))*1000,#N/A)</f>
        <v>1.5873015873015872</v>
      </c>
      <c r="CF103" s="198">
        <f>IFERROR((VLOOKUP($A103,'1011'!$F$10:$S$433,10,FALSE)/VLOOKUP($A103,'2011'!$C$5:$K$611,9,FALSE))*1000,#N/A)</f>
        <v>3.1608060055314104</v>
      </c>
      <c r="CG103" s="198">
        <f>IFERROR((VLOOKUP($A103,'1112'!$F$10:$S$408,9,FALSE)/VLOOKUP($A103,'2012'!$F$10:$M$460,8,FALSE))*1000,#N/A)</f>
        <v>2.7548209366391188</v>
      </c>
      <c r="CH103" s="198">
        <f>IFERROR((VLOOKUP($A103,'1213'!$F$10:$S$408,9,FALSE)/VLOOKUP($A103,'2013'!$F$10:$M$460,8,FALSE))*1000,#N/A)</f>
        <v>3.5169988276670576</v>
      </c>
      <c r="CI103" s="198">
        <f>IFERROR((VLOOKUP($A103,'1314'!$F$10:$S$408,9,FALSE)/VLOOKUP($A103,'2014'!$F$10:$M$460,8,FALSE))*1000,#N/A)</f>
        <v>5.439005439005439</v>
      </c>
      <c r="CJ103" s="198">
        <f>IFERROR((VLOOKUP($A103,'1415'!$F$10:$S$408,9,FALSE)/VLOOKUP($A103,'2015'!$F$10:$M$460,8,FALSE))*1000,#N/A)</f>
        <v>4.252029377657518</v>
      </c>
      <c r="CK103" s="198">
        <f>IFERROR((VLOOKUP($A103,'1516'!$F$10:$S$408,9,FALSE)/VLOOKUP($A103,'2016'!$F$10:$M$460,8,FALSE))*1000,#N/A)</f>
        <v>6.5034429992348892</v>
      </c>
      <c r="CL103" s="198">
        <f>IFERROR((VLOOKUP($A103,'1617'!$F$10:$S$408,9,FALSE)/VLOOKUP($A103,'2017'!$F$10:$M$460,8,FALSE))*1000,#N/A)</f>
        <v>6.4565134827193313</v>
      </c>
      <c r="CM103" s="198">
        <f>IFERROR((VLOOKUP($A103,'1718'!$F$10:$S$408,9,FALSE)/VLOOKUP($A103,'2018'!$F$10:$N$460,9,FALSE))*1000,#N/A)</f>
        <v>6.0331825037707389</v>
      </c>
      <c r="CN103" s="198">
        <f>IFERROR((VLOOKUP($A103,'1819'!$F$10:$S$408,9,FALSE)/VLOOKUP($A103,'2018'!$F$10:$N$460,9,FALSE))*1000,#N/A)</f>
        <v>7.5414781297134237</v>
      </c>
      <c r="CO103" s="198">
        <f>IFERROR((VLOOKUP($A103,'1920'!$F$10:$S$408,9,FALSE)/VLOOKUP($A103,'2019'!$F$10:$N$464,8,FALSE))*1000,#N/A)</f>
        <v>11.556814792722934</v>
      </c>
      <c r="CP103" s="198">
        <f>IFERROR((VLOOKUP($A103,'20 21'!$F$10:$S$408,9,FALSE)/VLOOKUP($A103,'2020'!$F$10:$N$469,8,FALSE))*1000,#N/A)</f>
        <v>7.4253487261991049</v>
      </c>
      <c r="CQ103" s="198">
        <f>IFERROR((VLOOKUP($A103,'21 22'!$F$10:$S$408,9,FALSE)/VLOOKUP($A103,'2021'!$F$10:$N$469,8,FALSE))*1000,#N/A)</f>
        <v>5.2324972965430634</v>
      </c>
      <c r="CR103" s="198">
        <f>IFERROR((VLOOKUP($A103,'22 23'!$F$10:$S$408,9,FALSE)/VLOOKUP($A103,'2022'!$F$10:$N$469,8,FALSE))*1000,#N/A)</f>
        <v>9.6581697768272914</v>
      </c>
      <c r="CS103" s="196" t="e">
        <f>IFERROR((VLOOKUP($A103,'23 24'!$F$7:$S$408,9,FALSE)/VLOOKUP($A103,'2023'!$C$7:$N$469,9,FALSE))*1000,#N/A)</f>
        <v>#N/A</v>
      </c>
      <c r="CU103" s="198">
        <f>IFERROR((VLOOKUP($A103,'0910'!$F$10:$S$433,10,FALSE)/VLOOKUP($A103,'2010'!$C$5:$K$611,9,FALSE))*1000,#N/A)</f>
        <v>0</v>
      </c>
      <c r="CV103" s="198">
        <f>IFERROR((VLOOKUP($A103,'1011'!$F$10:$S$433,11,FALSE)/VLOOKUP($A103,'2011'!$C$5:$K$611,9,FALSE))*1000,#N/A)</f>
        <v>0</v>
      </c>
      <c r="CW103" s="198">
        <f>IFERROR((VLOOKUP($A103,'1112'!$F$10:$S$408,10,FALSE)/VLOOKUP($A103,'2012'!$F$10:$M$460,8,FALSE))*1000,#N/A)</f>
        <v>0</v>
      </c>
      <c r="CX103" s="198">
        <f>IFERROR((VLOOKUP($A103,'1213'!$F$10:$S$408,10,FALSE)/VLOOKUP($A103,'2013'!$F$10:$M$460,8,FALSE))*1000,#N/A)</f>
        <v>1.5631105900742479</v>
      </c>
      <c r="CY103" s="198">
        <f>IFERROR((VLOOKUP($A103,'1314'!$F$10:$S$408,10,FALSE)/VLOOKUP($A103,'2014'!$F$10:$M$460,8,FALSE))*1000,#N/A)</f>
        <v>0</v>
      </c>
      <c r="CZ103" s="198">
        <f>IFERROR((VLOOKUP($A103,'1415'!$F$10:$S$408,10,FALSE)/VLOOKUP($A103,'2015'!$F$10:$M$460,8,FALSE))*1000,#N/A)</f>
        <v>0</v>
      </c>
      <c r="DA103" s="198">
        <f>IFERROR((VLOOKUP($A103,'1516'!$F$10:$S$408,10,FALSE)/VLOOKUP($A103,'2016'!$F$10:$M$460,8,FALSE))*1000,#N/A)</f>
        <v>0</v>
      </c>
      <c r="DB103" s="198">
        <f>IFERROR((VLOOKUP($A103,'1617'!$F$10:$S$408,10,FALSE)/VLOOKUP($A103,'2017'!$F$10:$M$460,8,FALSE))*1000,#N/A)</f>
        <v>0</v>
      </c>
      <c r="DC103" s="198">
        <f>IFERROR((VLOOKUP($A103,'1718'!$F$10:$S$408,10,FALSE)/VLOOKUP($A103,'2018'!$F$10:$N$460,9,FALSE))*1000,#N/A)</f>
        <v>0</v>
      </c>
      <c r="DD103" s="198">
        <f>IFERROR((VLOOKUP($A103,'1819'!$F$10:$S$408,10,FALSE)/VLOOKUP($A103,'2018'!$F$10:$N$460,9,FALSE))*1000,#N/A)</f>
        <v>0.37707390648567118</v>
      </c>
      <c r="DE103" s="198">
        <f>IFERROR((VLOOKUP($A103,'1920'!$F$10:$S$408,10,FALSE)/VLOOKUP($A103,'2019'!$F$10:$N$464,8,FALSE))*1000,#N/A)</f>
        <v>0</v>
      </c>
      <c r="DF103" s="198">
        <f>IFERROR((VLOOKUP($A103,'20 21'!$F$10:$S$408,10,FALSE)/VLOOKUP($A103,'2020'!$F$10:$N$469,8,FALSE))*1000,#N/A)</f>
        <v>0</v>
      </c>
      <c r="DG103" s="198">
        <f>IFERROR((VLOOKUP($A103,'21 22'!$F$10:$S$408,10,FALSE)/VLOOKUP($A103,'2021'!$F$10:$N$469,8,FALSE))*1000,#N/A)</f>
        <v>2.4418320717200963</v>
      </c>
      <c r="DH103" s="198">
        <f>IFERROR((VLOOKUP($A103,'22 23'!$F$10:$S$408,10,FALSE)/VLOOKUP($A103,'2022'!$F$10:$N$469,8,FALSE))*1000,#N/A)</f>
        <v>1.7246731744334449</v>
      </c>
      <c r="DI103" s="196" t="e">
        <f>IFERROR((VLOOKUP($A103,'23 24'!$F$7:$S$408,10,FALSE)/VLOOKUP($A103,'2023'!$C$7:$N$469,9,FALSE))*1000,#N/A)</f>
        <v>#N/A</v>
      </c>
      <c r="DK103" s="198">
        <f>IFERROR((VLOOKUP($A103,'0910'!$F$10:$S$433,11,FALSE)/VLOOKUP($A103,'2010'!$C$5:$K$611,9,FALSE))*1000,#N/A)</f>
        <v>0</v>
      </c>
      <c r="DL103" s="198">
        <f>IFERROR((VLOOKUP($A103,'1011'!$F$10:$S$433,12,FALSE)/VLOOKUP($A103,'2011'!$C$5:$K$611,9,FALSE))*1000,#N/A)</f>
        <v>0</v>
      </c>
      <c r="DM103" s="198">
        <f>IFERROR((VLOOKUP($A103,'1112'!$F$10:$S$408,11,FALSE)/VLOOKUP($A103,'2012'!$F$10:$M$460,8,FALSE))*1000,#N/A)</f>
        <v>0</v>
      </c>
      <c r="DN103" s="198">
        <f>IFERROR((VLOOKUP($A103,'1213'!$F$10:$S$408,11,FALSE)/VLOOKUP($A103,'2013'!$F$10:$M$460,8,FALSE))*1000,#N/A)</f>
        <v>0</v>
      </c>
      <c r="DO103" s="198">
        <f>IFERROR((VLOOKUP($A103,'1314'!$F$10:$S$408,11,FALSE)/VLOOKUP($A103,'2014'!$F$10:$M$460,8,FALSE))*1000,#N/A)</f>
        <v>0</v>
      </c>
      <c r="DP103" s="198">
        <f>IFERROR((VLOOKUP($A103,'1415'!$F$10:$S$408,11,FALSE)/VLOOKUP($A103,'2015'!$F$10:$M$460,8,FALSE))*1000,#N/A)</f>
        <v>0</v>
      </c>
      <c r="DQ103" s="198">
        <f>IFERROR((VLOOKUP($A103,'1516'!$F$10:$S$408,11,FALSE)/VLOOKUP($A103,'2016'!$F$10:$M$460,8,FALSE))*1000,#N/A)</f>
        <v>0</v>
      </c>
      <c r="DR103" s="198">
        <f>IFERROR((VLOOKUP($A103,'1617'!$F$10:$S$408,11,FALSE)/VLOOKUP($A103,'2017'!$F$10:$M$460,8,FALSE))*1000,#N/A)</f>
        <v>0</v>
      </c>
      <c r="DS103" s="198">
        <f>IFERROR((VLOOKUP($A103,'1718'!$F$10:$S$408,11,FALSE)/VLOOKUP($A103,'2018'!$F$10:$N$460,9,FALSE))*1000,#N/A)</f>
        <v>0</v>
      </c>
      <c r="DT103" s="198">
        <f>IFERROR((VLOOKUP($A103,'1819'!$F$10:$S$408,11,FALSE)/VLOOKUP($A103,'2018'!$F$10:$N$460,9,FALSE))*1000,#N/A)</f>
        <v>0</v>
      </c>
      <c r="DU103" s="198">
        <f>IFERROR((VLOOKUP($A103,'1920'!$F$10:$S$408,11,FALSE)/VLOOKUP($A103,'2019'!$F$10:$N$464,8,FALSE))*1000,#N/A)</f>
        <v>0</v>
      </c>
      <c r="DV103" s="198">
        <f>IFERROR((VLOOKUP($A103,'20 21'!$F$10:$S$408,11,FALSE)/VLOOKUP($A103,'2020'!$F$10:$N$469,8,FALSE))*1000,#N/A)</f>
        <v>0</v>
      </c>
      <c r="DW103" s="198">
        <f>IFERROR((VLOOKUP($A103,'21 22'!$F$10:$S$408,11,FALSE)/VLOOKUP($A103,'2021'!$F$10:$N$469,8,FALSE))*1000,#N/A)</f>
        <v>0</v>
      </c>
      <c r="DX103" s="198">
        <f>IFERROR((VLOOKUP($A103,'22 23'!$F$10:$S$408,11,FALSE)/VLOOKUP($A103,'2022'!$F$10:$N$469,8,FALSE))*1000,#N/A)</f>
        <v>0</v>
      </c>
      <c r="DY103" s="196" t="e">
        <f>IFERROR((VLOOKUP($A103,'23 24'!$F$7:$S$408,11,FALSE)/VLOOKUP($A103,'2023'!$C$7:$N$469,9,FALSE))*1000,#N/A)</f>
        <v>#N/A</v>
      </c>
      <c r="EA103" s="198">
        <f>IFERROR((VLOOKUP($A103,'0910'!$F$10:$S$433,12,FALSE)/VLOOKUP($A103,'2010'!$C$5:$K$611,9,FALSE))*1000,#N/A)</f>
        <v>1.984126984126984</v>
      </c>
      <c r="EB103" s="198">
        <f>IFERROR((VLOOKUP($A103,'1011'!$F$10:$S$433,13,FALSE)/VLOOKUP($A103,'2011'!$C$5:$K$611,9,FALSE))*1000,#N/A)</f>
        <v>3.1608060055314104</v>
      </c>
      <c r="EC103" s="198">
        <f>IFERROR((VLOOKUP($A103,'1112'!$F$10:$S$408,12,FALSE)/VLOOKUP($A103,'2012'!$F$10:$M$460,8,FALSE))*1000,#N/A)</f>
        <v>2.7548209366391188</v>
      </c>
      <c r="ED103" s="198">
        <f>IFERROR((VLOOKUP($A103,'1213'!$F$10:$S$408,12,FALSE)/VLOOKUP($A103,'2013'!$F$10:$M$460,8,FALSE))*1000,#N/A)</f>
        <v>4.6893317702227426</v>
      </c>
      <c r="EE103" s="198">
        <f>IFERROR((VLOOKUP($A103,'1314'!$F$10:$S$408,12,FALSE)/VLOOKUP($A103,'2014'!$F$10:$M$460,8,FALSE))*1000,#N/A)</f>
        <v>5.439005439005439</v>
      </c>
      <c r="EF103" s="198">
        <f>IFERROR((VLOOKUP($A103,'1415'!$F$10:$S$408,12,FALSE)/VLOOKUP($A103,'2015'!$F$10:$M$460,8,FALSE))*1000,#N/A)</f>
        <v>4.252029377657518</v>
      </c>
      <c r="EG103" s="198">
        <f>IFERROR((VLOOKUP($A103,'1516'!$F$10:$S$408,12,FALSE)/VLOOKUP($A103,'2016'!$F$10:$M$460,8,FALSE))*1000,#N/A)</f>
        <v>6.5034429992348892</v>
      </c>
      <c r="EH103" s="198">
        <f>IFERROR((VLOOKUP($A103,'1617'!$F$10:$S$408,12,FALSE)/VLOOKUP($A103,'2017'!$F$10:$M$460,8,FALSE))*1000,#N/A)</f>
        <v>6.4565134827193313</v>
      </c>
      <c r="EI103" s="198">
        <f>IFERROR((VLOOKUP($A103,'1718'!$F$10:$S$408,12,FALSE)/VLOOKUP($A103,'2018'!$F$10:$N$460,9,FALSE))*1000,#N/A)</f>
        <v>6.0331825037707389</v>
      </c>
      <c r="EJ103" s="198">
        <f>IFERROR((VLOOKUP($A103,'1819'!$F$10:$S$408,12,FALSE)/VLOOKUP($A103,'2018'!$F$10:$N$460,9,FALSE))*1000,#N/A)</f>
        <v>7.9185520361990944</v>
      </c>
      <c r="EK103" s="198">
        <f>IFERROR((VLOOKUP($A103,'1920'!$F$10:$S$408,12,FALSE)/VLOOKUP($A103,'2019'!$F$10:$N$464,8,FALSE))*1000,#N/A)</f>
        <v>11.556814792722934</v>
      </c>
      <c r="EL103" s="198">
        <f>IFERROR((VLOOKUP($A103,'20 21'!$F$10:$S$408,12,FALSE)/VLOOKUP($A103,'2020'!$F$10:$N$469,8,FALSE))*1000,#N/A)</f>
        <v>7.4253487261991049</v>
      </c>
      <c r="EM103" s="198">
        <f>IFERROR((VLOOKUP($A103,'21 22'!$F$10:$S$408,12,FALSE)/VLOOKUP($A103,'2021'!$F$10:$N$469,8,FALSE))*1000,#N/A)</f>
        <v>7.6743293682631597</v>
      </c>
      <c r="EN103" s="198">
        <f>IFERROR((VLOOKUP($A103,'22 23'!$F$10:$S$408,12,FALSE)/VLOOKUP($A103,'2022'!$F$10:$N$469,8,FALSE))*1000,#N/A)</f>
        <v>11.382842951260736</v>
      </c>
      <c r="EO103" s="196" t="e">
        <f>IFERROR((VLOOKUP($A103,'23 24'!$F$7:$S$408,12,FALSE)/VLOOKUP($A103,'2023'!$C$7:$N$469,9,FALSE))*1000,#N/A)</f>
        <v>#N/A</v>
      </c>
    </row>
    <row r="104" spans="1:145" x14ac:dyDescent="0.3">
      <c r="A104" t="s">
        <v>1212</v>
      </c>
      <c r="B104" t="s">
        <v>1743</v>
      </c>
      <c r="C104" t="str">
        <f>IF(VLOOKUP($A104,'0910'!$F$10:$L$433,1,FALSE)=VLOOKUP($A104,'2010'!$C$5:$K$611,1,FALSE),VLOOKUP($A104,'0910'!$F$10:$L$433,1,FALSE),FALSE)</f>
        <v>Elmbridge</v>
      </c>
      <c r="D104" t="str">
        <f>IF(VLOOKUP($A104,'1011'!$F$10:$L$433,1,FALSE)=VLOOKUP($A104,'2011'!$C$5:$K$611,1,FALSE),VLOOKUP($A104,'1011'!$F$10:$L$433,1,FALSE),FALSE)</f>
        <v>Elmbridge</v>
      </c>
      <c r="E104" t="str">
        <f>IF(VLOOKUP(A104,'1112'!$F$10:$L$408,1,FALSE)=VLOOKUP(A104,'2012'!$F$10:$M$460,1,FALSE),VLOOKUP(A104,'1112'!$F$10:$L$408,1,FALSE),FALSE)</f>
        <v>Elmbridge</v>
      </c>
      <c r="F104" t="str">
        <f>IF(VLOOKUP($A104,'1213'!$F$10:$L$408,1,FALSE)=VLOOKUP($A104,'2013'!$F$10:$M$460,1,FALSE),VLOOKUP($A104,'1213'!$F$10:$L$408,1,FALSE),FALSE)</f>
        <v>Elmbridge</v>
      </c>
      <c r="G104" t="str">
        <f>IF(VLOOKUP($A104,'1314'!$F$10:$L$408,1,FALSE)=VLOOKUP($A104,'2014'!$F$10:$M$460,1,FALSE),VLOOKUP($A104,'1314'!$F$10:$L$408,1,FALSE),FALSE)</f>
        <v>Elmbridge</v>
      </c>
      <c r="H104" t="str">
        <f>IF(VLOOKUP($A104,'1415'!$F$10:$L$408,1,FALSE)=VLOOKUP($A104,'2015'!$F$10:$M$460,1,FALSE),VLOOKUP($A104,'1415'!$F$10:$L$408,1,FALSE),FALSE)</f>
        <v>Elmbridge</v>
      </c>
      <c r="I104" t="str">
        <f>IF(VLOOKUP($A104,'1516'!$F$10:$L$408,1,FALSE)=VLOOKUP($A104,'2015'!$F$10:$M$460,1,FALSE),VLOOKUP($A104,'1516'!$F$10:$L$408,1,FALSE),FALSE)</f>
        <v>Elmbridge</v>
      </c>
      <c r="J104" t="str">
        <f>IF(VLOOKUP($A104,'1617'!$F$10:$L$408,1,FALSE)=VLOOKUP($A104,'2016'!$F$10:$M$460,1,FALSE),VLOOKUP($A104,'1617'!$F$10:$L$408,1,FALSE),FALSE)</f>
        <v>Elmbridge</v>
      </c>
      <c r="K104" t="str">
        <f>IF(VLOOKUP($A104,'1718'!$F$10:$M$408,1,FALSE)=VLOOKUP($A104,'2017'!$F$10:$M$460,1,FALSE),VLOOKUP($A104,'1718'!$F$10:$M$408,1,FALSE),FALSE)</f>
        <v>Elmbridge</v>
      </c>
      <c r="L104" t="str">
        <f>IF(VLOOKUP($A104,'1819'!$F$10:$M$408,1,FALSE)=VLOOKUP($A104,'2018'!$F$10:$M$460,1,FALSE),VLOOKUP($A104,'1819'!$F$10:$M$408,1,FALSE),FALSE)</f>
        <v>Elmbridge</v>
      </c>
      <c r="M104" t="str">
        <f>IF(VLOOKUP($A104,'1920'!$F$10:$M$408,1,FALSE)=VLOOKUP($A104,'2019'!$F$10:$M$464,1,FALSE),VLOOKUP($A104,'1920'!$F$10:$M$408,1,FALSE),FALSE)</f>
        <v>Elmbridge</v>
      </c>
      <c r="N104" t="str">
        <f>IF(VLOOKUP($A104,'20 21'!$F$10:$N$408,1,FALSE)=VLOOKUP($A104,'2020'!$F$10:$O$468,1,FALSE),VLOOKUP($A104,'20 21'!$F$10:$N$408,1,FALSE),FALSE)</f>
        <v>Elmbridge</v>
      </c>
      <c r="O104" t="str">
        <f>IF(VLOOKUP($A104,'21 22'!$F$10:$N$408,1,FALSE)=VLOOKUP($A104,'2021'!$F$10:$O$471,1,FALSE),VLOOKUP($A104,'21 22'!$F$10:$N$408,1,FALSE),FALSE)</f>
        <v>Elmbridge</v>
      </c>
      <c r="P104" t="str">
        <f>IF(VLOOKUP($A104,'22 23'!$F$10:$N$408,1,FALSE)=VLOOKUP($A104,'2022'!$F$10:$O$468,1,FALSE),VLOOKUP($A104,'22 23'!$F$10:$N$408,1,FALSE),FALSE)</f>
        <v>Elmbridge</v>
      </c>
      <c r="Q104" t="str">
        <f>IF(VLOOKUP($A104,'23 24'!$F$7:$N$408,1,FALSE)=VLOOKUP($A104,'2023'!$C$7:$O$468,1,FALSE),VLOOKUP($A104,'23 24'!$F$7:$N$408,1,FALSE),FALSE)</f>
        <v>Elmbridge</v>
      </c>
      <c r="S104" s="196">
        <f>IFERROR((VLOOKUP($A104,'0910'!$F$10:$L$433,4,FALSE)/VLOOKUP($A104,'2010'!$C$5:$K$611,9,FALSE))*1000,#N/A)</f>
        <v>3.6101083032490977</v>
      </c>
      <c r="T104" s="196">
        <f>IFERROR((VLOOKUP($A104,'1011'!$F$10:$L$433,4,FALSE)/VLOOKUP($A104,'2011'!$C$5:$K$611,9,FALSE))*1000,#N/A)</f>
        <v>4.6653507984927325</v>
      </c>
      <c r="U104" s="196">
        <f>IFERROR((VLOOKUP($A104,'1112'!$F$10:$L$408,4,FALSE)/VLOOKUP($A104,'2012'!$F$10:$M$460,8,FALSE))*1000,#N/A)</f>
        <v>3.926467963590933</v>
      </c>
      <c r="V104" s="196">
        <f>IFERROR((VLOOKUP($A104,'1213'!$F$10:$L$408,4,FALSE)/VLOOKUP($A104,'2013'!$F$10:$M$460,8,FALSE))*1000,#N/A)</f>
        <v>4.0867093105899084</v>
      </c>
      <c r="W104" s="196">
        <f>IFERROR((VLOOKUP($A104,'1314'!$F$10:$L$408,4,FALSE)/VLOOKUP($A104,'2014'!$F$10:$M$460,8,FALSE))*1000,#N/A)</f>
        <v>2.476123098691192</v>
      </c>
      <c r="X104" s="196">
        <f>IFERROR((VLOOKUP($A104,'1415'!$F$10:$L$408,4,FALSE)/VLOOKUP($A104,'2015'!$F$10:$M$460,8,FALSE))*1000,#N/A)</f>
        <v>4.578270822327875</v>
      </c>
      <c r="Y104" s="196">
        <f>IFERROR((VLOOKUP($A104,'1516'!$F$10:$L$408,4,FALSE)/VLOOKUP($A104,'2016'!$F$10:$M$460,8,FALSE))*1000,#N/A)</f>
        <v>2.8055409433631424</v>
      </c>
      <c r="Z104" s="196">
        <f>IFERROR((VLOOKUP($A104,'1617'!$F$10:$L$408,4,FALSE)/VLOOKUP($A104,'2017'!$F$10:$M$460,8,FALSE))*1000,#N/A)</f>
        <v>2.0946063885494852</v>
      </c>
      <c r="AA104" s="196">
        <f>IFERROR((VLOOKUP($A104,'1718'!$F$10:$L$408,4,FALSE)/VLOOKUP($A104,'2018'!$F$10:$N$460,9,FALSE))*1000,#N/A)</f>
        <v>5.3988157436433299</v>
      </c>
      <c r="AB104" s="196">
        <f>IFERROR((VLOOKUP($A104,'1819'!$F$10:$L$408,4,FALSE)/VLOOKUP($A104,'2018'!$F$10:$N$460,9,FALSE))*1000,#N/A)</f>
        <v>4.3538836642284915</v>
      </c>
      <c r="AC104" s="196">
        <f>IFERROR((VLOOKUP($A104,'1920'!$F$10:$L$408,4,FALSE)/VLOOKUP($A104,'2019'!$F$10:$N$464,8,FALSE))*1000,#N/A)</f>
        <v>4.8407731406244592</v>
      </c>
      <c r="AD104" s="196">
        <f>IFERROR((VLOOKUP($A104,'20 21'!$F$10:$M$408,4,FALSE)/VLOOKUP($A104,'2020'!$F$10:$N$469,8,FALSE))*1000,#N/A)</f>
        <v>1.8784377545496616</v>
      </c>
      <c r="AE104" s="196">
        <f>IFERROR((VLOOKUP($A104,'21 22'!$F$10:$M$408,4,FALSE)/VLOOKUP($A104,'2021'!$F$10:$N$469,8,FALSE))*1000,#N/A)</f>
        <v>5.6022408963585431</v>
      </c>
      <c r="AF104" s="196">
        <f>IFERROR((VLOOKUP($A104,'22 23'!$F$10:$M$408,4,FALSE)/VLOOKUP($A104,'2022'!$F$10:$N$469,8,FALSE))*1000,#N/A)</f>
        <v>4.692239371239924</v>
      </c>
      <c r="AG104" s="196">
        <f>IFERROR((VLOOKUP($A104,'23 24'!$F$7:$M$408,4,FALSE)/VLOOKUP($A104,'2023'!$C$7:$N$469,9,FALSE))*1000,#N/A)</f>
        <v>1.8359955268472619</v>
      </c>
      <c r="AI104" s="196">
        <f>IFERROR((VLOOKUP($A104,'0910'!$F$10:$L$433,5,FALSE)/VLOOKUP($A104,'2010'!$C$5:$K$611,9,FALSE))*1000,#N/A)</f>
        <v>0.90252707581227443</v>
      </c>
      <c r="AJ104" s="196">
        <f>IFERROR((VLOOKUP($A104,'1011'!$F$10:$L$433,5,FALSE)/VLOOKUP($A104,'2011'!$C$5:$K$611,9,FALSE))*1000,#N/A)</f>
        <v>0.89718284586398711</v>
      </c>
      <c r="AK104" s="196">
        <f>IFERROR((VLOOKUP($A104,'1112'!$F$10:$L$408,5,FALSE)/VLOOKUP($A104,'2012'!$F$10:$M$460,8,FALSE))*1000,#N/A)</f>
        <v>0.35695163305372118</v>
      </c>
      <c r="AL104" s="196">
        <f>IFERROR((VLOOKUP($A104,'1213'!$F$10:$L$408,5,FALSE)/VLOOKUP($A104,'2013'!$F$10:$M$460,8,FALSE))*1000,#N/A)</f>
        <v>1.7768301350390903</v>
      </c>
      <c r="AM104" s="196">
        <f>IFERROR((VLOOKUP($A104,'1314'!$F$10:$L$408,5,FALSE)/VLOOKUP($A104,'2014'!$F$10:$M$460,8,FALSE))*1000,#N/A)</f>
        <v>1.0611956137247966</v>
      </c>
      <c r="AN104" s="196">
        <f>IFERROR((VLOOKUP($A104,'1415'!$F$10:$L$408,5,FALSE)/VLOOKUP($A104,'2015'!$F$10:$M$460,8,FALSE))*1000,#N/A)</f>
        <v>0.52826201796090866</v>
      </c>
      <c r="AO104" s="196">
        <f>IFERROR((VLOOKUP($A104,'1516'!$F$10:$L$408,5,FALSE)/VLOOKUP($A104,'2016'!$F$10:$M$460,8,FALSE))*1000,#N/A)</f>
        <v>0</v>
      </c>
      <c r="AP104" s="196">
        <f>IFERROR((VLOOKUP($A104,'1617'!$F$10:$L$408,5,FALSE)/VLOOKUP($A104,'2017'!$F$10:$M$460,8,FALSE))*1000,#N/A)</f>
        <v>0.17455053237912377</v>
      </c>
      <c r="AQ104" s="196">
        <f>IFERROR((VLOOKUP($A104,'1718'!$F$10:$L$408,5,FALSE)/VLOOKUP($A104,'2018'!$F$10:$N$460,9,FALSE))*1000,#N/A)</f>
        <v>1.3932427725531173</v>
      </c>
      <c r="AR104" s="196">
        <f>IFERROR((VLOOKUP($A104,'1819'!$F$10:$L$408,5,FALSE)/VLOOKUP($A104,'2018'!$F$10:$N$460,9,FALSE))*1000,#N/A)</f>
        <v>1.0449320794148382</v>
      </c>
      <c r="AS104" s="196">
        <f>IFERROR((VLOOKUP($A104,'1920'!$F$10:$L$408,5,FALSE)/VLOOKUP($A104,'2019'!$F$10:$N$464,8,FALSE))*1000,#N/A)</f>
        <v>2.2475018152899278</v>
      </c>
      <c r="AT104" s="196">
        <f>IFERROR((VLOOKUP($A104,'20 21'!$F$10:$L$408,5,FALSE)/VLOOKUP($A104,'2020'!$F$10:$N$469,8,FALSE))*1000,#N/A)</f>
        <v>0.34153413719084758</v>
      </c>
      <c r="AU104" s="196">
        <f>IFERROR((VLOOKUP($A104,'21 22'!$F$10:$L$408,5,FALSE)/VLOOKUP($A104,'2021'!$F$10:$N$469,8,FALSE))*1000,#N/A)</f>
        <v>0.16976487564722859</v>
      </c>
      <c r="AV104" s="196">
        <f>IFERROR((VLOOKUP($A104,'22 23'!$F$10:$L$408,5,FALSE)/VLOOKUP($A104,'2022'!$F$10:$N$469,8,FALSE))*1000,#N/A)</f>
        <v>1.0054798652656982</v>
      </c>
      <c r="AW104" s="196">
        <f>IFERROR((VLOOKUP($A104,'23 24'!$F$7:$M$408,5,FALSE)/VLOOKUP($A104,'2023'!$C$7:$N$469,9,FALSE))*1000,#N/A)</f>
        <v>1.3352694740707358</v>
      </c>
      <c r="AY104" s="196">
        <f>IFERROR((VLOOKUP($A104,'0910'!$F$10:$L$433,6,FALSE)/VLOOKUP($A104,'2010'!$C$5:$K$611,9,FALSE))*1000,#N/A)</f>
        <v>0</v>
      </c>
      <c r="AZ104" s="196">
        <f>IFERROR((VLOOKUP($A104,'1011'!$F$10:$L$433,6,FALSE)/VLOOKUP($A104,'2011'!$C$5:$K$611,9,FALSE))*1000,#N/A)</f>
        <v>0</v>
      </c>
      <c r="BA104" s="196">
        <f>IFERROR((VLOOKUP($A104,'1112'!$F$10:$L$408,6,FALSE)/VLOOKUP($A104,'2012'!$F$10:$M$460,8,FALSE))*1000,#N/A)</f>
        <v>0</v>
      </c>
      <c r="BB104" s="196">
        <f>IFERROR((VLOOKUP($A104,'1213'!$F$10:$L$408,6,FALSE)/VLOOKUP($A104,'2013'!$F$10:$M$460,8,FALSE))*1000,#N/A)</f>
        <v>0</v>
      </c>
      <c r="BC104" s="196">
        <f>IFERROR((VLOOKUP($A104,'1314'!$F$10:$L$408,6,FALSE)/VLOOKUP($A104,'2014'!$F$10:$M$460,8,FALSE))*1000,#N/A)</f>
        <v>0</v>
      </c>
      <c r="BD104" s="196">
        <f>IFERROR((VLOOKUP($A104,'1415'!$F$10:$L$408,6,FALSE)/VLOOKUP($A104,'2015'!$F$10:$M$460,8,FALSE))*1000,#N/A)</f>
        <v>0</v>
      </c>
      <c r="BE104" s="196">
        <f>IFERROR((VLOOKUP($A104,'1516'!$F$10:$L$408,6,FALSE)/VLOOKUP($A104,'2016'!$F$10:$M$460,8,FALSE))*1000,#N/A)</f>
        <v>0</v>
      </c>
      <c r="BF104" s="196">
        <f>IFERROR((VLOOKUP($A104,'1617'!$F$10:$L$408,6,FALSE)/VLOOKUP($A104,'2017'!$F$10:$M$460,8,FALSE))*1000,#N/A)</f>
        <v>0</v>
      </c>
      <c r="BG104" s="196">
        <f>IFERROR((VLOOKUP($A104,'1718'!$F$10:$L$408,6,FALSE)/VLOOKUP($A104,'2018'!$F$10:$N$460,9,FALSE))*1000,#N/A)</f>
        <v>0</v>
      </c>
      <c r="BH104" s="196">
        <f>IFERROR((VLOOKUP($A104,'1819'!$F$10:$L$408,6,FALSE)/VLOOKUP($A104,'2018'!$F$10:$N$460,9,FALSE))*1000,#N/A)</f>
        <v>0</v>
      </c>
      <c r="BI104" s="196">
        <f>IFERROR((VLOOKUP($A104,'1920'!$F$10:$L$408,6,FALSE)/VLOOKUP($A104,'2019'!$F$10:$N$464,8,FALSE))*1000,#N/A)</f>
        <v>0</v>
      </c>
      <c r="BJ104" s="196">
        <f>IFERROR((VLOOKUP($A104,'20 21'!$F$10:$L$408,6,FALSE)/VLOOKUP($A104,'2020'!$F$10:$N$469,8,FALSE))*1000,#N/A)</f>
        <v>0</v>
      </c>
      <c r="BK104" s="196">
        <f>IFERROR((VLOOKUP($A104,'21 22'!$F$10:$L$408,6,FALSE)/VLOOKUP($A104,'2021'!$F$10:$N$469,8,FALSE))*1000,#N/A)</f>
        <v>0</v>
      </c>
      <c r="BL104" s="196">
        <f>IFERROR((VLOOKUP($A104,'22 23'!$F$10:$L$408,6,FALSE)/VLOOKUP($A104,'2022'!$F$10:$N$469,8,FALSE))*1000,#N/A)</f>
        <v>0.16757997754428303</v>
      </c>
      <c r="BM104" s="196">
        <f>IFERROR((VLOOKUP($A104,'23 24'!$F$7:$M$408,6,FALSE)/VLOOKUP($A104,'2023'!$C$7:$N$469,9,FALSE))*1000,#N/A)</f>
        <v>0</v>
      </c>
      <c r="BO104" s="196">
        <f>IFERROR((VLOOKUP($A104,'0910'!$F$10:$L$433,7,FALSE)/VLOOKUP($A104,'2010'!$C$5:$K$611,9,FALSE))*1000,#N/A)</f>
        <v>4.512635379061372</v>
      </c>
      <c r="BP104" s="196">
        <f>IFERROR((VLOOKUP($A104,'1011'!$F$10:$L$433,7,FALSE)/VLOOKUP($A104,'2011'!$C$5:$K$611,9,FALSE))*1000,#N/A)</f>
        <v>5.5625336443567193</v>
      </c>
      <c r="BQ104" s="196">
        <f>IFERROR((VLOOKUP($A104,'1112'!$F$10:$L$408,7,FALSE)/VLOOKUP($A104,'2012'!$F$10:$M$460,8,FALSE))*1000,#N/A)</f>
        <v>4.2834195966446549</v>
      </c>
      <c r="BR104" s="196">
        <f>IFERROR((VLOOKUP($A104,'1213'!$F$10:$L$408,7,FALSE)/VLOOKUP($A104,'2013'!$F$10:$M$460,8,FALSE))*1000,#N/A)</f>
        <v>5.863539445628998</v>
      </c>
      <c r="BS104" s="196">
        <f>IFERROR((VLOOKUP($A104,'1314'!$F$10:$L$408,7,FALSE)/VLOOKUP($A104,'2014'!$F$10:$M$460,8,FALSE))*1000,#N/A)</f>
        <v>3.5373187124159888</v>
      </c>
      <c r="BT104" s="196">
        <f>IFERROR((VLOOKUP($A104,'1415'!$F$10:$L$408,7,FALSE)/VLOOKUP($A104,'2015'!$F$10:$M$460,8,FALSE))*1000,#N/A)</f>
        <v>5.1065328402887831</v>
      </c>
      <c r="BU104" s="196">
        <f>IFERROR((VLOOKUP($A104,'1516'!$F$10:$L$408,7,FALSE)/VLOOKUP($A104,'2016'!$F$10:$M$460,8,FALSE))*1000,#N/A)</f>
        <v>2.8055409433631424</v>
      </c>
      <c r="BV104" s="196">
        <f>IFERROR((VLOOKUP($A104,'1617'!$F$10:$L$408,7,FALSE)/VLOOKUP($A104,'2017'!$F$10:$M$460,8,FALSE))*1000,#N/A)</f>
        <v>2.4437074533077325</v>
      </c>
      <c r="BW104" s="196">
        <f>IFERROR((VLOOKUP($A104,'1718'!$F$10:$L$408,7,FALSE)/VLOOKUP($A104,'2018'!$F$10:$N$460,9,FALSE))*1000,#N/A)</f>
        <v>6.7920585161964464</v>
      </c>
      <c r="BX104" s="196">
        <f>IFERROR((VLOOKUP($A104,'1819'!$F$10:$L$408,7,FALSE)/VLOOKUP($A104,'2018'!$F$10:$N$460,9,FALSE))*1000,#N/A)</f>
        <v>5.5729710902124694</v>
      </c>
      <c r="BY104" s="196">
        <f>IFERROR((VLOOKUP($A104,'1920'!$F$10:$L$408,7,FALSE)/VLOOKUP($A104,'2019'!$F$10:$N$464,8,FALSE))*1000,#N/A)</f>
        <v>7.0882749559143878</v>
      </c>
      <c r="BZ104" s="196">
        <f>IFERROR((VLOOKUP($A104,'20 21'!$F$10:$L$408,7,FALSE)/VLOOKUP($A104,'2020'!$F$10:$N$469,8,FALSE))*1000,#N/A)</f>
        <v>2.2199718917405091</v>
      </c>
      <c r="CA104" s="196">
        <f>IFERROR((VLOOKUP($A104,'21 22'!$F$10:$L$408,7,FALSE)/VLOOKUP($A104,'2021'!$F$10:$N$469,8,FALSE))*1000,#N/A)</f>
        <v>5.7720057720057723</v>
      </c>
      <c r="CB104" s="196">
        <f>IFERROR((VLOOKUP($A104,'22 23'!$F$10:$L$408,7,FALSE)/VLOOKUP($A104,'2022'!$F$10:$N$469,8,FALSE))*1000,#N/A)</f>
        <v>5.8652992140499052</v>
      </c>
      <c r="CC104" s="196">
        <f>IFERROR((VLOOKUP($A104,'23 24'!$F$7:$M$408,7,FALSE)/VLOOKUP($A104,'2023'!$C$7:$N$469,9,FALSE))*1000,#N/A)</f>
        <v>3.3381736851768395</v>
      </c>
      <c r="CE104" s="198">
        <f>IFERROR((VLOOKUP($A104,'0910'!$F$10:$S$433,9,FALSE)/VLOOKUP($A104,'2010'!$C$5:$K$611,9,FALSE))*1000,#N/A)</f>
        <v>4.3321299638989172</v>
      </c>
      <c r="CF104" s="198">
        <f>IFERROR((VLOOKUP($A104,'1011'!$F$10:$S$433,10,FALSE)/VLOOKUP($A104,'2011'!$C$5:$K$611,9,FALSE))*1000,#N/A)</f>
        <v>3.4092948142831512</v>
      </c>
      <c r="CG104" s="198">
        <f>IFERROR((VLOOKUP($A104,'1112'!$F$10:$S$408,9,FALSE)/VLOOKUP($A104,'2012'!$F$10:$M$460,8,FALSE))*1000,#N/A)</f>
        <v>4.2834195966446549</v>
      </c>
      <c r="CH104" s="198">
        <f>IFERROR((VLOOKUP($A104,'1213'!$F$10:$S$408,9,FALSE)/VLOOKUP($A104,'2013'!$F$10:$M$460,8,FALSE))*1000,#N/A)</f>
        <v>4.0867093105899084</v>
      </c>
      <c r="CI104" s="198">
        <f>IFERROR((VLOOKUP($A104,'1314'!$F$10:$S$408,9,FALSE)/VLOOKUP($A104,'2014'!$F$10:$M$460,8,FALSE))*1000,#N/A)</f>
        <v>4.4216483905199855</v>
      </c>
      <c r="CJ104" s="198">
        <f>IFERROR((VLOOKUP($A104,'1415'!$F$10:$S$408,9,FALSE)/VLOOKUP($A104,'2015'!$F$10:$M$460,8,FALSE))*1000,#N/A)</f>
        <v>3.6978341257263603</v>
      </c>
      <c r="CK104" s="198">
        <f>IFERROR((VLOOKUP($A104,'1516'!$F$10:$S$408,9,FALSE)/VLOOKUP($A104,'2016'!$F$10:$M$460,8,FALSE))*1000,#N/A)</f>
        <v>3.5069261792039277</v>
      </c>
      <c r="CL104" s="198">
        <f>IFERROR((VLOOKUP($A104,'1617'!$F$10:$S$408,9,FALSE)/VLOOKUP($A104,'2017'!$F$10:$M$460,8,FALSE))*1000,#N/A)</f>
        <v>3.1419095828242276</v>
      </c>
      <c r="CM104" s="198">
        <f>IFERROR((VLOOKUP($A104,'1718'!$F$10:$S$408,9,FALSE)/VLOOKUP($A104,'2018'!$F$10:$N$460,9,FALSE))*1000,#N/A)</f>
        <v>2.4381748519679554</v>
      </c>
      <c r="CN104" s="198">
        <f>IFERROR((VLOOKUP($A104,'1819'!$F$10:$S$408,9,FALSE)/VLOOKUP($A104,'2018'!$F$10:$N$460,9,FALSE))*1000,#N/A)</f>
        <v>5.0505050505050511</v>
      </c>
      <c r="CO104" s="198">
        <f>IFERROR((VLOOKUP($A104,'1920'!$F$10:$S$408,9,FALSE)/VLOOKUP($A104,'2019'!$F$10:$N$464,8,FALSE))*1000,#N/A)</f>
        <v>5.0136578956467623</v>
      </c>
      <c r="CP104" s="198">
        <f>IFERROR((VLOOKUP($A104,'20 21'!$F$10:$S$408,9,FALSE)/VLOOKUP($A104,'2020'!$F$10:$N$469,8,FALSE))*1000,#N/A)</f>
        <v>5.4645461950535612</v>
      </c>
      <c r="CQ104" s="198">
        <f>IFERROR((VLOOKUP($A104,'21 22'!$F$10:$S$408,9,FALSE)/VLOOKUP($A104,'2021'!$F$10:$N$469,8,FALSE))*1000,#N/A)</f>
        <v>4.413886766827944</v>
      </c>
      <c r="CR104" s="198">
        <f>IFERROR((VLOOKUP($A104,'22 23'!$F$10:$S$408,9,FALSE)/VLOOKUP($A104,'2022'!$F$10:$N$469,8,FALSE))*1000,#N/A)</f>
        <v>3.3515995508856604</v>
      </c>
      <c r="CS104" s="196">
        <f>IFERROR((VLOOKUP($A104,'23 24'!$F$7:$S$408,9,FALSE)/VLOOKUP($A104,'2023'!$C$7:$N$469,9,FALSE))*1000,#N/A)</f>
        <v>3.5050823694356819</v>
      </c>
      <c r="CU104" s="198">
        <f>IFERROR((VLOOKUP($A104,'0910'!$F$10:$S$433,10,FALSE)/VLOOKUP($A104,'2010'!$C$5:$K$611,9,FALSE))*1000,#N/A)</f>
        <v>0.36101083032490972</v>
      </c>
      <c r="CV104" s="198">
        <f>IFERROR((VLOOKUP($A104,'1011'!$F$10:$S$433,11,FALSE)/VLOOKUP($A104,'2011'!$C$5:$K$611,9,FALSE))*1000,#N/A)</f>
        <v>1.9738022609007717</v>
      </c>
      <c r="CW104" s="198">
        <f>IFERROR((VLOOKUP($A104,'1112'!$F$10:$S$408,10,FALSE)/VLOOKUP($A104,'2012'!$F$10:$M$460,8,FALSE))*1000,#N/A)</f>
        <v>0.8923790826343031</v>
      </c>
      <c r="CX104" s="198">
        <f>IFERROR((VLOOKUP($A104,'1213'!$F$10:$S$408,10,FALSE)/VLOOKUP($A104,'2013'!$F$10:$M$460,8,FALSE))*1000,#N/A)</f>
        <v>1.2437810945273631</v>
      </c>
      <c r="CY104" s="198">
        <f>IFERROR((VLOOKUP($A104,'1314'!$F$10:$S$408,10,FALSE)/VLOOKUP($A104,'2014'!$F$10:$M$460,8,FALSE))*1000,#N/A)</f>
        <v>0.88432967810399721</v>
      </c>
      <c r="CZ104" s="198">
        <f>IFERROR((VLOOKUP($A104,'1415'!$F$10:$S$408,10,FALSE)/VLOOKUP($A104,'2015'!$F$10:$M$460,8,FALSE))*1000,#N/A)</f>
        <v>2.2891354111639375</v>
      </c>
      <c r="DA104" s="198">
        <f>IFERROR((VLOOKUP($A104,'1516'!$F$10:$S$408,10,FALSE)/VLOOKUP($A104,'2016'!$F$10:$M$460,8,FALSE))*1000,#N/A)</f>
        <v>0.87673154480098192</v>
      </c>
      <c r="DB104" s="198">
        <f>IFERROR((VLOOKUP($A104,'1617'!$F$10:$S$408,10,FALSE)/VLOOKUP($A104,'2017'!$F$10:$M$460,8,FALSE))*1000,#N/A)</f>
        <v>0</v>
      </c>
      <c r="DC104" s="198">
        <f>IFERROR((VLOOKUP($A104,'1718'!$F$10:$S$408,10,FALSE)/VLOOKUP($A104,'2018'!$F$10:$N$460,9,FALSE))*1000,#N/A)</f>
        <v>0.17415534656913967</v>
      </c>
      <c r="DD104" s="198">
        <f>IFERROR((VLOOKUP($A104,'1819'!$F$10:$S$408,10,FALSE)/VLOOKUP($A104,'2018'!$F$10:$N$460,9,FALSE))*1000,#N/A)</f>
        <v>0</v>
      </c>
      <c r="DE104" s="198">
        <f>IFERROR((VLOOKUP($A104,'1920'!$F$10:$S$408,10,FALSE)/VLOOKUP($A104,'2019'!$F$10:$N$464,8,FALSE))*1000,#N/A)</f>
        <v>1.3830780401784171</v>
      </c>
      <c r="DF104" s="198">
        <f>IFERROR((VLOOKUP($A104,'20 21'!$F$10:$S$408,10,FALSE)/VLOOKUP($A104,'2020'!$F$10:$N$469,8,FALSE))*1000,#N/A)</f>
        <v>1.0246024115725427</v>
      </c>
      <c r="DG104" s="198">
        <f>IFERROR((VLOOKUP($A104,'21 22'!$F$10:$S$408,10,FALSE)/VLOOKUP($A104,'2021'!$F$10:$N$469,8,FALSE))*1000,#N/A)</f>
        <v>1.6976487564722857</v>
      </c>
      <c r="DH104" s="198">
        <f>IFERROR((VLOOKUP($A104,'22 23'!$F$10:$S$408,10,FALSE)/VLOOKUP($A104,'2022'!$F$10:$N$469,8,FALSE))*1000,#N/A)</f>
        <v>0.16757997754428303</v>
      </c>
      <c r="DI104" s="196">
        <f>IFERROR((VLOOKUP($A104,'23 24'!$F$7:$S$408,10,FALSE)/VLOOKUP($A104,'2023'!$C$7:$N$469,9,FALSE))*1000,#N/A)</f>
        <v>0.16690868425884198</v>
      </c>
      <c r="DK104" s="198">
        <f>IFERROR((VLOOKUP($A104,'0910'!$F$10:$S$433,11,FALSE)/VLOOKUP($A104,'2010'!$C$5:$K$611,9,FALSE))*1000,#N/A)</f>
        <v>0</v>
      </c>
      <c r="DL104" s="198">
        <f>IFERROR((VLOOKUP($A104,'1011'!$F$10:$S$433,12,FALSE)/VLOOKUP($A104,'2011'!$C$5:$K$611,9,FALSE))*1000,#N/A)</f>
        <v>0</v>
      </c>
      <c r="DM104" s="198">
        <f>IFERROR((VLOOKUP($A104,'1112'!$F$10:$S$408,11,FALSE)/VLOOKUP($A104,'2012'!$F$10:$M$460,8,FALSE))*1000,#N/A)</f>
        <v>0</v>
      </c>
      <c r="DN104" s="198">
        <f>IFERROR((VLOOKUP($A104,'1213'!$F$10:$S$408,11,FALSE)/VLOOKUP($A104,'2013'!$F$10:$M$460,8,FALSE))*1000,#N/A)</f>
        <v>0</v>
      </c>
      <c r="DO104" s="198">
        <f>IFERROR((VLOOKUP($A104,'1314'!$F$10:$S$408,11,FALSE)/VLOOKUP($A104,'2014'!$F$10:$M$460,8,FALSE))*1000,#N/A)</f>
        <v>0</v>
      </c>
      <c r="DP104" s="198">
        <f>IFERROR((VLOOKUP($A104,'1415'!$F$10:$S$408,11,FALSE)/VLOOKUP($A104,'2015'!$F$10:$M$460,8,FALSE))*1000,#N/A)</f>
        <v>0</v>
      </c>
      <c r="DQ104" s="198">
        <f>IFERROR((VLOOKUP($A104,'1516'!$F$10:$S$408,11,FALSE)/VLOOKUP($A104,'2016'!$F$10:$M$460,8,FALSE))*1000,#N/A)</f>
        <v>0</v>
      </c>
      <c r="DR104" s="198">
        <f>IFERROR((VLOOKUP($A104,'1617'!$F$10:$S$408,11,FALSE)/VLOOKUP($A104,'2017'!$F$10:$M$460,8,FALSE))*1000,#N/A)</f>
        <v>0</v>
      </c>
      <c r="DS104" s="198">
        <f>IFERROR((VLOOKUP($A104,'1718'!$F$10:$S$408,11,FALSE)/VLOOKUP($A104,'2018'!$F$10:$N$460,9,FALSE))*1000,#N/A)</f>
        <v>0</v>
      </c>
      <c r="DT104" s="198">
        <f>IFERROR((VLOOKUP($A104,'1819'!$F$10:$S$408,11,FALSE)/VLOOKUP($A104,'2018'!$F$10:$N$460,9,FALSE))*1000,#N/A)</f>
        <v>0</v>
      </c>
      <c r="DU104" s="198">
        <f>IFERROR((VLOOKUP($A104,'1920'!$F$10:$S$408,11,FALSE)/VLOOKUP($A104,'2019'!$F$10:$N$464,8,FALSE))*1000,#N/A)</f>
        <v>0</v>
      </c>
      <c r="DV104" s="198">
        <f>IFERROR((VLOOKUP($A104,'20 21'!$F$10:$S$408,11,FALSE)/VLOOKUP($A104,'2020'!$F$10:$N$469,8,FALSE))*1000,#N/A)</f>
        <v>0</v>
      </c>
      <c r="DW104" s="198">
        <f>IFERROR((VLOOKUP($A104,'21 22'!$F$10:$S$408,11,FALSE)/VLOOKUP($A104,'2021'!$F$10:$N$469,8,FALSE))*1000,#N/A)</f>
        <v>0</v>
      </c>
      <c r="DX104" s="198">
        <f>IFERROR((VLOOKUP($A104,'22 23'!$F$10:$S$408,11,FALSE)/VLOOKUP($A104,'2022'!$F$10:$N$469,8,FALSE))*1000,#N/A)</f>
        <v>0.16757997754428303</v>
      </c>
      <c r="DY104" s="196">
        <f>IFERROR((VLOOKUP($A104,'23 24'!$F$7:$S$408,11,FALSE)/VLOOKUP($A104,'2023'!$C$7:$N$469,9,FALSE))*1000,#N/A)</f>
        <v>0</v>
      </c>
      <c r="EA104" s="198">
        <f>IFERROR((VLOOKUP($A104,'0910'!$F$10:$S$433,12,FALSE)/VLOOKUP($A104,'2010'!$C$5:$K$611,9,FALSE))*1000,#N/A)</f>
        <v>4.512635379061372</v>
      </c>
      <c r="EB104" s="198">
        <f>IFERROR((VLOOKUP($A104,'1011'!$F$10:$S$433,13,FALSE)/VLOOKUP($A104,'2011'!$C$5:$K$611,9,FALSE))*1000,#N/A)</f>
        <v>5.3830970751839224</v>
      </c>
      <c r="EC104" s="198">
        <f>IFERROR((VLOOKUP($A104,'1112'!$F$10:$S$408,12,FALSE)/VLOOKUP($A104,'2012'!$F$10:$M$460,8,FALSE))*1000,#N/A)</f>
        <v>5.175798679278957</v>
      </c>
      <c r="ED104" s="198">
        <f>IFERROR((VLOOKUP($A104,'1213'!$F$10:$S$408,12,FALSE)/VLOOKUP($A104,'2013'!$F$10:$M$460,8,FALSE))*1000,#N/A)</f>
        <v>5.3304904051172706</v>
      </c>
      <c r="EE104" s="198">
        <f>IFERROR((VLOOKUP($A104,'1314'!$F$10:$S$408,12,FALSE)/VLOOKUP($A104,'2014'!$F$10:$M$460,8,FALSE))*1000,#N/A)</f>
        <v>5.1291121330031837</v>
      </c>
      <c r="EF104" s="198">
        <f>IFERROR((VLOOKUP($A104,'1415'!$F$10:$S$408,12,FALSE)/VLOOKUP($A104,'2015'!$F$10:$M$460,8,FALSE))*1000,#N/A)</f>
        <v>5.9869695368902978</v>
      </c>
      <c r="EG104" s="198">
        <f>IFERROR((VLOOKUP($A104,'1516'!$F$10:$S$408,12,FALSE)/VLOOKUP($A104,'2016'!$F$10:$M$460,8,FALSE))*1000,#N/A)</f>
        <v>4.3836577240049097</v>
      </c>
      <c r="EH104" s="198">
        <f>IFERROR((VLOOKUP($A104,'1617'!$F$10:$S$408,12,FALSE)/VLOOKUP($A104,'2017'!$F$10:$M$460,8,FALSE))*1000,#N/A)</f>
        <v>3.1419095828242276</v>
      </c>
      <c r="EI104" s="198">
        <f>IFERROR((VLOOKUP($A104,'1718'!$F$10:$S$408,12,FALSE)/VLOOKUP($A104,'2018'!$F$10:$N$460,9,FALSE))*1000,#N/A)</f>
        <v>2.6123301985370952</v>
      </c>
      <c r="EJ104" s="198">
        <f>IFERROR((VLOOKUP($A104,'1819'!$F$10:$S$408,12,FALSE)/VLOOKUP($A104,'2018'!$F$10:$N$460,9,FALSE))*1000,#N/A)</f>
        <v>5.0505050505050511</v>
      </c>
      <c r="EK104" s="198">
        <f>IFERROR((VLOOKUP($A104,'1920'!$F$10:$S$408,12,FALSE)/VLOOKUP($A104,'2019'!$F$10:$N$464,8,FALSE))*1000,#N/A)</f>
        <v>6.3967359358251796</v>
      </c>
      <c r="EL104" s="198">
        <f>IFERROR((VLOOKUP($A104,'20 21'!$F$10:$S$408,12,FALSE)/VLOOKUP($A104,'2020'!$F$10:$N$469,8,FALSE))*1000,#N/A)</f>
        <v>6.4891486066261033</v>
      </c>
      <c r="EM104" s="198">
        <f>IFERROR((VLOOKUP($A104,'21 22'!$F$10:$S$408,12,FALSE)/VLOOKUP($A104,'2021'!$F$10:$N$469,8,FALSE))*1000,#N/A)</f>
        <v>5.9417706476530006</v>
      </c>
      <c r="EN104" s="198">
        <f>IFERROR((VLOOKUP($A104,'22 23'!$F$10:$S$408,12,FALSE)/VLOOKUP($A104,'2022'!$F$10:$N$469,8,FALSE))*1000,#N/A)</f>
        <v>3.686759505974226</v>
      </c>
      <c r="EO104" s="196">
        <f>IFERROR((VLOOKUP($A104,'23 24'!$F$7:$S$408,12,FALSE)/VLOOKUP($A104,'2023'!$C$7:$N$469,9,FALSE))*1000,#N/A)</f>
        <v>3.6719910536945237</v>
      </c>
    </row>
    <row r="105" spans="1:145" x14ac:dyDescent="0.3">
      <c r="A105" t="s">
        <v>223</v>
      </c>
      <c r="B105" t="s">
        <v>1743</v>
      </c>
      <c r="C105" t="str">
        <f>IF(VLOOKUP($A105,'0910'!$F$10:$L$433,1,FALSE)=VLOOKUP($A105,'2010'!$C$5:$K$611,1,FALSE),VLOOKUP($A105,'0910'!$F$10:$L$433,1,FALSE),FALSE)</f>
        <v>Enfield</v>
      </c>
      <c r="D105" t="str">
        <f>IF(VLOOKUP($A105,'1011'!$F$10:$L$433,1,FALSE)=VLOOKUP($A105,'2011'!$C$5:$K$611,1,FALSE),VLOOKUP($A105,'1011'!$F$10:$L$433,1,FALSE),FALSE)</f>
        <v>Enfield</v>
      </c>
      <c r="E105" t="str">
        <f>IF(VLOOKUP(A105,'1112'!$F$10:$L$408,1,FALSE)=VLOOKUP(A105,'2012'!$F$10:$M$460,1,FALSE),VLOOKUP(A105,'1112'!$F$10:$L$408,1,FALSE),FALSE)</f>
        <v>Enfield</v>
      </c>
      <c r="F105" t="str">
        <f>IF(VLOOKUP($A105,'1213'!$F$10:$L$408,1,FALSE)=VLOOKUP($A105,'2013'!$F$10:$M$460,1,FALSE),VLOOKUP($A105,'1213'!$F$10:$L$408,1,FALSE),FALSE)</f>
        <v>Enfield</v>
      </c>
      <c r="G105" t="str">
        <f>IF(VLOOKUP($A105,'1314'!$F$10:$L$408,1,FALSE)=VLOOKUP($A105,'2014'!$F$10:$M$460,1,FALSE),VLOOKUP($A105,'1314'!$F$10:$L$408,1,FALSE),FALSE)</f>
        <v>Enfield</v>
      </c>
      <c r="H105" t="str">
        <f>IF(VLOOKUP($A105,'1415'!$F$10:$L$408,1,FALSE)=VLOOKUP($A105,'2015'!$F$10:$M$460,1,FALSE),VLOOKUP($A105,'1415'!$F$10:$L$408,1,FALSE),FALSE)</f>
        <v>Enfield</v>
      </c>
      <c r="I105" t="str">
        <f>IF(VLOOKUP($A105,'1516'!$F$10:$L$408,1,FALSE)=VLOOKUP($A105,'2015'!$F$10:$M$460,1,FALSE),VLOOKUP($A105,'1516'!$F$10:$L$408,1,FALSE),FALSE)</f>
        <v>Enfield</v>
      </c>
      <c r="J105" t="str">
        <f>IF(VLOOKUP($A105,'1617'!$F$10:$L$408,1,FALSE)=VLOOKUP($A105,'2016'!$F$10:$M$460,1,FALSE),VLOOKUP($A105,'1617'!$F$10:$L$408,1,FALSE),FALSE)</f>
        <v>Enfield</v>
      </c>
      <c r="K105" t="str">
        <f>IF(VLOOKUP($A105,'1718'!$F$10:$M$408,1,FALSE)=VLOOKUP($A105,'2017'!$F$10:$M$460,1,FALSE),VLOOKUP($A105,'1718'!$F$10:$M$408,1,FALSE),FALSE)</f>
        <v>Enfield</v>
      </c>
      <c r="L105" t="str">
        <f>IF(VLOOKUP($A105,'1819'!$F$10:$M$408,1,FALSE)=VLOOKUP($A105,'2018'!$F$10:$M$460,1,FALSE),VLOOKUP($A105,'1819'!$F$10:$M$408,1,FALSE),FALSE)</f>
        <v>Enfield</v>
      </c>
      <c r="M105" t="str">
        <f>IF(VLOOKUP($A105,'1920'!$F$10:$M$408,1,FALSE)=VLOOKUP($A105,'2019'!$F$10:$M$464,1,FALSE),VLOOKUP($A105,'1920'!$F$10:$M$408,1,FALSE),FALSE)</f>
        <v>Enfield</v>
      </c>
      <c r="N105" t="str">
        <f>IF(VLOOKUP($A105,'20 21'!$F$10:$N$408,1,FALSE)=VLOOKUP($A105,'2020'!$F$10:$O$468,1,FALSE),VLOOKUP($A105,'20 21'!$F$10:$N$408,1,FALSE),FALSE)</f>
        <v>Enfield</v>
      </c>
      <c r="O105" t="str">
        <f>IF(VLOOKUP($A105,'21 22'!$F$10:$N$408,1,FALSE)=VLOOKUP($A105,'2021'!$F$10:$O$471,1,FALSE),VLOOKUP($A105,'21 22'!$F$10:$N$408,1,FALSE),FALSE)</f>
        <v>Enfield</v>
      </c>
      <c r="P105" t="str">
        <f>IF(VLOOKUP($A105,'22 23'!$F$10:$N$408,1,FALSE)=VLOOKUP($A105,'2022'!$F$10:$O$468,1,FALSE),VLOOKUP($A105,'22 23'!$F$10:$N$408,1,FALSE),FALSE)</f>
        <v>Enfield</v>
      </c>
      <c r="Q105" t="str">
        <f>IF(VLOOKUP($A105,'23 24'!$F$7:$N$408,1,FALSE)=VLOOKUP($A105,'2023'!$C$7:$O$468,1,FALSE),VLOOKUP($A105,'23 24'!$F$7:$N$408,1,FALSE),FALSE)</f>
        <v>Enfield</v>
      </c>
      <c r="S105" s="196">
        <f>IFERROR((VLOOKUP($A105,'0910'!$F$10:$L$433,4,FALSE)/VLOOKUP($A105,'2010'!$C$5:$K$611,9,FALSE))*1000,#N/A)</f>
        <v>0.98977235235895744</v>
      </c>
      <c r="T105" s="196">
        <f>IFERROR((VLOOKUP($A105,'1011'!$F$10:$L$433,4,FALSE)/VLOOKUP($A105,'2011'!$C$5:$K$611,9,FALSE))*1000,#N/A)</f>
        <v>2.0485086856768273</v>
      </c>
      <c r="U105" s="196">
        <f>IFERROR((VLOOKUP($A105,'1112'!$F$10:$L$408,4,FALSE)/VLOOKUP($A105,'2012'!$F$10:$M$460,8,FALSE))*1000,#N/A)</f>
        <v>1.6347882949158083</v>
      </c>
      <c r="V105" s="196">
        <f>IFERROR((VLOOKUP($A105,'1213'!$F$10:$L$408,4,FALSE)/VLOOKUP($A105,'2013'!$F$10:$M$460,8,FALSE))*1000,#N/A)</f>
        <v>1.8715924810806412</v>
      </c>
      <c r="W105" s="196">
        <f>IFERROR((VLOOKUP($A105,'1314'!$F$10:$L$408,4,FALSE)/VLOOKUP($A105,'2014'!$F$10:$M$460,8,FALSE))*1000,#N/A)</f>
        <v>2.1880064829821717</v>
      </c>
      <c r="X105" s="196">
        <f>IFERROR((VLOOKUP($A105,'1415'!$F$10:$L$408,4,FALSE)/VLOOKUP($A105,'2015'!$F$10:$M$460,8,FALSE))*1000,#N/A)</f>
        <v>1.2116316639741518</v>
      </c>
      <c r="Y105" s="196">
        <f>IFERROR((VLOOKUP($A105,'1516'!$F$10:$L$408,4,FALSE)/VLOOKUP($A105,'2016'!$F$10:$M$460,8,FALSE))*1000,#N/A)</f>
        <v>0.72306579898770784</v>
      </c>
      <c r="Z105" s="196">
        <f>IFERROR((VLOOKUP($A105,'1617'!$F$10:$L$408,4,FALSE)/VLOOKUP($A105,'2017'!$F$10:$M$460,8,FALSE))*1000,#N/A)</f>
        <v>0.87740288745313877</v>
      </c>
      <c r="AA105" s="196">
        <f>IFERROR((VLOOKUP($A105,'1718'!$F$10:$L$408,4,FALSE)/VLOOKUP($A105,'2018'!$F$10:$N$460,9,FALSE))*1000,#N/A)</f>
        <v>1.9083969465648853</v>
      </c>
      <c r="AB105" s="196">
        <f>IFERROR((VLOOKUP($A105,'1819'!$F$10:$L$408,4,FALSE)/VLOOKUP($A105,'2018'!$F$10:$N$460,9,FALSE))*1000,#N/A)</f>
        <v>1.9879134860050891</v>
      </c>
      <c r="AC105" s="196">
        <f>IFERROR((VLOOKUP($A105,'1920'!$F$10:$L$408,4,FALSE)/VLOOKUP($A105,'2019'!$F$10:$N$464,8,FALSE))*1000,#N/A)</f>
        <v>1.9009148152548414</v>
      </c>
      <c r="AD105" s="196">
        <f>IFERROR((VLOOKUP($A105,'20 21'!$F$10:$M$408,4,FALSE)/VLOOKUP($A105,'2020'!$F$10:$N$469,8,FALSE))*1000,#N/A)</f>
        <v>1.1791896608650536</v>
      </c>
      <c r="AE105" s="196">
        <f>IFERROR((VLOOKUP($A105,'21 22'!$F$10:$M$408,4,FALSE)/VLOOKUP($A105,'2021'!$F$10:$N$469,8,FALSE))*1000,#N/A)</f>
        <v>3.1236334103829573</v>
      </c>
      <c r="AF105" s="196">
        <f>IFERROR((VLOOKUP($A105,'22 23'!$F$10:$M$408,4,FALSE)/VLOOKUP($A105,'2022'!$F$10:$N$469,8,FALSE))*1000,#N/A)</f>
        <v>2.7908491158434954</v>
      </c>
      <c r="AG105" s="196">
        <f>IFERROR((VLOOKUP($A105,'23 24'!$F$7:$M$408,4,FALSE)/VLOOKUP($A105,'2023'!$C$7:$N$469,9,FALSE))*1000,#N/A)</f>
        <v>1.5431027166323326</v>
      </c>
      <c r="AI105" s="196">
        <f>IFERROR((VLOOKUP($A105,'0910'!$F$10:$L$433,5,FALSE)/VLOOKUP($A105,'2010'!$C$5:$K$611,9,FALSE))*1000,#N/A)</f>
        <v>6.6809633784229625</v>
      </c>
      <c r="AJ105" s="196">
        <f>IFERROR((VLOOKUP($A105,'1011'!$F$10:$L$433,5,FALSE)/VLOOKUP($A105,'2011'!$C$5:$K$611,9,FALSE))*1000,#N/A)</f>
        <v>2.6220911176663391</v>
      </c>
      <c r="AK105" s="196">
        <f>IFERROR((VLOOKUP($A105,'1112'!$F$10:$L$408,5,FALSE)/VLOOKUP($A105,'2012'!$F$10:$M$460,8,FALSE))*1000,#N/A)</f>
        <v>0.98087297694948505</v>
      </c>
      <c r="AL105" s="196">
        <f>IFERROR((VLOOKUP($A105,'1213'!$F$10:$L$408,5,FALSE)/VLOOKUP($A105,'2013'!$F$10:$M$460,8,FALSE))*1000,#N/A)</f>
        <v>1.4647245504109365</v>
      </c>
      <c r="AM105" s="196">
        <f>IFERROR((VLOOKUP($A105,'1314'!$F$10:$L$408,5,FALSE)/VLOOKUP($A105,'2014'!$F$10:$M$460,8,FALSE))*1000,#N/A)</f>
        <v>2.9983792544570504</v>
      </c>
      <c r="AN105" s="196">
        <f>IFERROR((VLOOKUP($A105,'1415'!$F$10:$L$408,5,FALSE)/VLOOKUP($A105,'2015'!$F$10:$M$460,8,FALSE))*1000,#N/A)</f>
        <v>3.7156704361873989</v>
      </c>
      <c r="AO105" s="196">
        <f>IFERROR((VLOOKUP($A105,'1516'!$F$10:$L$408,5,FALSE)/VLOOKUP($A105,'2016'!$F$10:$M$460,8,FALSE))*1000,#N/A)</f>
        <v>0.72306579898770784</v>
      </c>
      <c r="AP105" s="196">
        <f>IFERROR((VLOOKUP($A105,'1617'!$F$10:$L$408,5,FALSE)/VLOOKUP($A105,'2017'!$F$10:$M$460,8,FALSE))*1000,#N/A)</f>
        <v>1.0369306851718911</v>
      </c>
      <c r="AQ105" s="196">
        <f>IFERROR((VLOOKUP($A105,'1718'!$F$10:$L$408,5,FALSE)/VLOOKUP($A105,'2018'!$F$10:$N$460,9,FALSE))*1000,#N/A)</f>
        <v>1.5903307888040712</v>
      </c>
      <c r="AR105" s="196">
        <f>IFERROR((VLOOKUP($A105,'1819'!$F$10:$L$408,5,FALSE)/VLOOKUP($A105,'2018'!$F$10:$N$460,9,FALSE))*1000,#N/A)</f>
        <v>1.9083969465648853</v>
      </c>
      <c r="AS105" s="196">
        <f>IFERROR((VLOOKUP($A105,'1920'!$F$10:$L$408,5,FALSE)/VLOOKUP($A105,'2019'!$F$10:$N$464,8,FALSE))*1000,#N/A)</f>
        <v>0.47522870381371035</v>
      </c>
      <c r="AT105" s="196">
        <f>IFERROR((VLOOKUP($A105,'20 21'!$F$10:$L$408,5,FALSE)/VLOOKUP($A105,'2020'!$F$10:$N$469,8,FALSE))*1000,#N/A)</f>
        <v>0.39306322028835117</v>
      </c>
      <c r="AU105" s="196">
        <f>IFERROR((VLOOKUP($A105,'21 22'!$F$10:$L$408,5,FALSE)/VLOOKUP($A105,'2021'!$F$10:$N$469,8,FALSE))*1000,#N/A)</f>
        <v>0.39045417629786966</v>
      </c>
      <c r="AV105" s="196">
        <f>IFERROR((VLOOKUP($A105,'22 23'!$F$10:$L$408,5,FALSE)/VLOOKUP($A105,'2022'!$F$10:$N$469,8,FALSE))*1000,#N/A)</f>
        <v>0.46514151930724923</v>
      </c>
      <c r="AW105" s="196">
        <f>IFERROR((VLOOKUP($A105,'23 24'!$F$7:$M$408,5,FALSE)/VLOOKUP($A105,'2023'!$C$7:$N$469,9,FALSE))*1000,#N/A)</f>
        <v>0.38577567915808314</v>
      </c>
      <c r="AY105" s="196">
        <f>IFERROR((VLOOKUP($A105,'0910'!$F$10:$L$433,6,FALSE)/VLOOKUP($A105,'2010'!$C$5:$K$611,9,FALSE))*1000,#N/A)</f>
        <v>0</v>
      </c>
      <c r="AZ105" s="196">
        <f>IFERROR((VLOOKUP($A105,'1011'!$F$10:$L$433,6,FALSE)/VLOOKUP($A105,'2011'!$C$5:$K$611,9,FALSE))*1000,#N/A)</f>
        <v>0</v>
      </c>
      <c r="BA105" s="196">
        <f>IFERROR((VLOOKUP($A105,'1112'!$F$10:$L$408,6,FALSE)/VLOOKUP($A105,'2012'!$F$10:$M$460,8,FALSE))*1000,#N/A)</f>
        <v>0</v>
      </c>
      <c r="BB105" s="196">
        <f>IFERROR((VLOOKUP($A105,'1213'!$F$10:$L$408,6,FALSE)/VLOOKUP($A105,'2013'!$F$10:$M$460,8,FALSE))*1000,#N/A)</f>
        <v>0</v>
      </c>
      <c r="BC105" s="196">
        <f>IFERROR((VLOOKUP($A105,'1314'!$F$10:$L$408,6,FALSE)/VLOOKUP($A105,'2014'!$F$10:$M$460,8,FALSE))*1000,#N/A)</f>
        <v>0</v>
      </c>
      <c r="BD105" s="196">
        <f>IFERROR((VLOOKUP($A105,'1415'!$F$10:$L$408,6,FALSE)/VLOOKUP($A105,'2015'!$F$10:$M$460,8,FALSE))*1000,#N/A)</f>
        <v>0.40387722132471732</v>
      </c>
      <c r="BE105" s="196">
        <f>IFERROR((VLOOKUP($A105,'1516'!$F$10:$L$408,6,FALSE)/VLOOKUP($A105,'2016'!$F$10:$M$460,8,FALSE))*1000,#N/A)</f>
        <v>0</v>
      </c>
      <c r="BF105" s="196">
        <f>IFERROR((VLOOKUP($A105,'1617'!$F$10:$L$408,6,FALSE)/VLOOKUP($A105,'2017'!$F$10:$M$460,8,FALSE))*1000,#N/A)</f>
        <v>0</v>
      </c>
      <c r="BG105" s="196">
        <f>IFERROR((VLOOKUP($A105,'1718'!$F$10:$L$408,6,FALSE)/VLOOKUP($A105,'2018'!$F$10:$N$460,9,FALSE))*1000,#N/A)</f>
        <v>0</v>
      </c>
      <c r="BH105" s="196">
        <f>IFERROR((VLOOKUP($A105,'1819'!$F$10:$L$408,6,FALSE)/VLOOKUP($A105,'2018'!$F$10:$N$460,9,FALSE))*1000,#N/A)</f>
        <v>0</v>
      </c>
      <c r="BI105" s="196">
        <f>IFERROR((VLOOKUP($A105,'1920'!$F$10:$L$408,6,FALSE)/VLOOKUP($A105,'2019'!$F$10:$N$464,8,FALSE))*1000,#N/A)</f>
        <v>0</v>
      </c>
      <c r="BJ105" s="196">
        <f>IFERROR((VLOOKUP($A105,'20 21'!$F$10:$L$408,6,FALSE)/VLOOKUP($A105,'2020'!$F$10:$N$469,8,FALSE))*1000,#N/A)</f>
        <v>0</v>
      </c>
      <c r="BK105" s="196">
        <f>IFERROR((VLOOKUP($A105,'21 22'!$F$10:$L$408,6,FALSE)/VLOOKUP($A105,'2021'!$F$10:$N$469,8,FALSE))*1000,#N/A)</f>
        <v>0</v>
      </c>
      <c r="BL105" s="196">
        <f>IFERROR((VLOOKUP($A105,'22 23'!$F$10:$L$408,6,FALSE)/VLOOKUP($A105,'2022'!$F$10:$N$469,8,FALSE))*1000,#N/A)</f>
        <v>0.5426651058584574</v>
      </c>
      <c r="BM105" s="196">
        <f>IFERROR((VLOOKUP($A105,'23 24'!$F$7:$M$408,6,FALSE)/VLOOKUP($A105,'2023'!$C$7:$N$469,9,FALSE))*1000,#N/A)</f>
        <v>0</v>
      </c>
      <c r="BO105" s="196">
        <f>IFERROR((VLOOKUP($A105,'0910'!$F$10:$L$433,7,FALSE)/VLOOKUP($A105,'2010'!$C$5:$K$611,9,FALSE))*1000,#N/A)</f>
        <v>7.7532167601451665</v>
      </c>
      <c r="BP105" s="196">
        <f>IFERROR((VLOOKUP($A105,'1011'!$F$10:$L$433,7,FALSE)/VLOOKUP($A105,'2011'!$C$5:$K$611,9,FALSE))*1000,#N/A)</f>
        <v>4.6705998033431664</v>
      </c>
      <c r="BQ105" s="196">
        <f>IFERROR((VLOOKUP($A105,'1112'!$F$10:$L$408,7,FALSE)/VLOOKUP($A105,'2012'!$F$10:$M$460,8,FALSE))*1000,#N/A)</f>
        <v>2.697400686611084</v>
      </c>
      <c r="BR105" s="196">
        <f>IFERROR((VLOOKUP($A105,'1213'!$F$10:$L$408,7,FALSE)/VLOOKUP($A105,'2013'!$F$10:$M$460,8,FALSE))*1000,#N/A)</f>
        <v>3.3363170314915775</v>
      </c>
      <c r="BS105" s="196">
        <f>IFERROR((VLOOKUP($A105,'1314'!$F$10:$L$408,7,FALSE)/VLOOKUP($A105,'2014'!$F$10:$M$460,8,FALSE))*1000,#N/A)</f>
        <v>5.1863857374392213</v>
      </c>
      <c r="BT105" s="196">
        <f>IFERROR((VLOOKUP($A105,'1415'!$F$10:$L$408,7,FALSE)/VLOOKUP($A105,'2015'!$F$10:$M$460,8,FALSE))*1000,#N/A)</f>
        <v>5.3311793214862684</v>
      </c>
      <c r="BU105" s="196">
        <f>IFERROR((VLOOKUP($A105,'1516'!$F$10:$L$408,7,FALSE)/VLOOKUP($A105,'2016'!$F$10:$M$460,8,FALSE))*1000,#N/A)</f>
        <v>1.4461315979754157</v>
      </c>
      <c r="BV105" s="196">
        <f>IFERROR((VLOOKUP($A105,'1617'!$F$10:$L$408,7,FALSE)/VLOOKUP($A105,'2017'!$F$10:$M$460,8,FALSE))*1000,#N/A)</f>
        <v>1.9143335726250299</v>
      </c>
      <c r="BW105" s="196">
        <f>IFERROR((VLOOKUP($A105,'1718'!$F$10:$L$408,7,FALSE)/VLOOKUP($A105,'2018'!$F$10:$N$460,9,FALSE))*1000,#N/A)</f>
        <v>3.498727735368957</v>
      </c>
      <c r="BX105" s="196">
        <f>IFERROR((VLOOKUP($A105,'1819'!$F$10:$L$408,7,FALSE)/VLOOKUP($A105,'2018'!$F$10:$N$460,9,FALSE))*1000,#N/A)</f>
        <v>3.8167938931297707</v>
      </c>
      <c r="BY105" s="196">
        <f>IFERROR((VLOOKUP($A105,'1920'!$F$10:$L$408,7,FALSE)/VLOOKUP($A105,'2019'!$F$10:$N$464,8,FALSE))*1000,#N/A)</f>
        <v>2.376143519068552</v>
      </c>
      <c r="BZ105" s="196">
        <f>IFERROR((VLOOKUP($A105,'20 21'!$F$10:$L$408,7,FALSE)/VLOOKUP($A105,'2020'!$F$10:$N$469,8,FALSE))*1000,#N/A)</f>
        <v>1.5722528811534047</v>
      </c>
      <c r="CA105" s="196">
        <f>IFERROR((VLOOKUP($A105,'21 22'!$F$10:$L$408,7,FALSE)/VLOOKUP($A105,'2021'!$F$10:$N$469,8,FALSE))*1000,#N/A)</f>
        <v>3.514087586680827</v>
      </c>
      <c r="CB105" s="196">
        <f>IFERROR((VLOOKUP($A105,'22 23'!$F$10:$L$408,7,FALSE)/VLOOKUP($A105,'2022'!$F$10:$N$469,8,FALSE))*1000,#N/A)</f>
        <v>3.7986557410092021</v>
      </c>
      <c r="CC105" s="196">
        <f>IFERROR((VLOOKUP($A105,'23 24'!$F$7:$M$408,7,FALSE)/VLOOKUP($A105,'2023'!$C$7:$N$469,9,FALSE))*1000,#N/A)</f>
        <v>1.9288783957904159</v>
      </c>
      <c r="CE105" s="198">
        <f>IFERROR((VLOOKUP($A105,'0910'!$F$10:$S$433,9,FALSE)/VLOOKUP($A105,'2010'!$C$5:$K$611,9,FALSE))*1000,#N/A)</f>
        <v>1.2372154404486968</v>
      </c>
      <c r="CF105" s="198">
        <f>IFERROR((VLOOKUP($A105,'1011'!$F$10:$S$433,10,FALSE)/VLOOKUP($A105,'2011'!$C$5:$K$611,9,FALSE))*1000,#N/A)</f>
        <v>3.1137332022287776</v>
      </c>
      <c r="CG105" s="198">
        <f>IFERROR((VLOOKUP($A105,'1112'!$F$10:$S$408,9,FALSE)/VLOOKUP($A105,'2012'!$F$10:$M$460,8,FALSE))*1000,#N/A)</f>
        <v>0.57217590322053291</v>
      </c>
      <c r="CH105" s="198">
        <f>IFERROR((VLOOKUP($A105,'1213'!$F$10:$S$408,9,FALSE)/VLOOKUP($A105,'2013'!$F$10:$M$460,8,FALSE))*1000,#N/A)</f>
        <v>0.73236227520546826</v>
      </c>
      <c r="CI105" s="198">
        <f>IFERROR((VLOOKUP($A105,'1314'!$F$10:$S$408,9,FALSE)/VLOOKUP($A105,'2014'!$F$10:$M$460,8,FALSE))*1000,#N/A)</f>
        <v>1.4586709886547811</v>
      </c>
      <c r="CJ105" s="198">
        <f>IFERROR((VLOOKUP($A105,'1415'!$F$10:$S$408,9,FALSE)/VLOOKUP($A105,'2015'!$F$10:$M$460,8,FALSE))*1000,#N/A)</f>
        <v>1.2116316639741518</v>
      </c>
      <c r="CK105" s="198">
        <f>IFERROR((VLOOKUP($A105,'1516'!$F$10:$S$408,9,FALSE)/VLOOKUP($A105,'2016'!$F$10:$M$460,8,FALSE))*1000,#N/A)</f>
        <v>2.0888567526311563</v>
      </c>
      <c r="CL105" s="198">
        <f>IFERROR((VLOOKUP($A105,'1617'!$F$10:$S$408,9,FALSE)/VLOOKUP($A105,'2017'!$F$10:$M$460,8,FALSE))*1000,#N/A)</f>
        <v>0.55834729201563371</v>
      </c>
      <c r="CM105" s="198">
        <f>IFERROR((VLOOKUP($A105,'1718'!$F$10:$S$408,9,FALSE)/VLOOKUP($A105,'2018'!$F$10:$N$460,9,FALSE))*1000,#N/A)</f>
        <v>1.1132315521628497</v>
      </c>
      <c r="CN105" s="198">
        <f>IFERROR((VLOOKUP($A105,'1819'!$F$10:$S$408,9,FALSE)/VLOOKUP($A105,'2018'!$F$10:$N$460,9,FALSE))*1000,#N/A)</f>
        <v>1.6698473282442747</v>
      </c>
      <c r="CO105" s="198">
        <f>IFERROR((VLOOKUP($A105,'1920'!$F$10:$S$408,9,FALSE)/VLOOKUP($A105,'2019'!$F$10:$N$464,8,FALSE))*1000,#N/A)</f>
        <v>3.5642152786028278</v>
      </c>
      <c r="CP105" s="198">
        <f>IFERROR((VLOOKUP($A105,'20 21'!$F$10:$S$408,9,FALSE)/VLOOKUP($A105,'2020'!$F$10:$N$469,8,FALSE))*1000,#N/A)</f>
        <v>1.336414948980394</v>
      </c>
      <c r="CQ105" s="198">
        <f>IFERROR((VLOOKUP($A105,'21 22'!$F$10:$S$408,9,FALSE)/VLOOKUP($A105,'2021'!$F$10:$N$469,8,FALSE))*1000,#N/A)</f>
        <v>2.4208158930467922</v>
      </c>
      <c r="CR105" s="198">
        <f>IFERROR((VLOOKUP($A105,'22 23'!$F$10:$S$408,9,FALSE)/VLOOKUP($A105,'2022'!$F$10:$N$469,8,FALSE))*1000,#N/A)</f>
        <v>1.550471731024164</v>
      </c>
      <c r="CS105" s="196">
        <f>IFERROR((VLOOKUP($A105,'23 24'!$F$7:$S$408,9,FALSE)/VLOOKUP($A105,'2023'!$C$7:$N$469,9,FALSE))*1000,#N/A)</f>
        <v>0.92586162997939958</v>
      </c>
      <c r="CU105" s="198">
        <f>IFERROR((VLOOKUP($A105,'0910'!$F$10:$S$433,10,FALSE)/VLOOKUP($A105,'2010'!$C$5:$K$611,9,FALSE))*1000,#N/A)</f>
        <v>0.41240514681623225</v>
      </c>
      <c r="CV105" s="198">
        <f>IFERROR((VLOOKUP($A105,'1011'!$F$10:$S$433,11,FALSE)/VLOOKUP($A105,'2011'!$C$5:$K$611,9,FALSE))*1000,#N/A)</f>
        <v>2.4582104228121926</v>
      </c>
      <c r="CW105" s="198">
        <f>IFERROR((VLOOKUP($A105,'1112'!$F$10:$S$408,10,FALSE)/VLOOKUP($A105,'2012'!$F$10:$M$460,8,FALSE))*1000,#N/A)</f>
        <v>4.9043648847474248</v>
      </c>
      <c r="CX105" s="198">
        <f>IFERROR((VLOOKUP($A105,'1213'!$F$10:$S$408,10,FALSE)/VLOOKUP($A105,'2013'!$F$10:$M$460,8,FALSE))*1000,#N/A)</f>
        <v>2.034339653348523</v>
      </c>
      <c r="CY105" s="198">
        <f>IFERROR((VLOOKUP($A105,'1314'!$F$10:$S$408,10,FALSE)/VLOOKUP($A105,'2014'!$F$10:$M$460,8,FALSE))*1000,#N/A)</f>
        <v>1.0534846029173421</v>
      </c>
      <c r="CZ105" s="198">
        <f>IFERROR((VLOOKUP($A105,'1415'!$F$10:$S$408,10,FALSE)/VLOOKUP($A105,'2015'!$F$10:$M$460,8,FALSE))*1000,#N/A)</f>
        <v>0.96930533117932138</v>
      </c>
      <c r="DA105" s="198">
        <f>IFERROR((VLOOKUP($A105,'1516'!$F$10:$S$408,10,FALSE)/VLOOKUP($A105,'2016'!$F$10:$M$460,8,FALSE))*1000,#N/A)</f>
        <v>4.3383947939262475</v>
      </c>
      <c r="DB105" s="198">
        <f>IFERROR((VLOOKUP($A105,'1617'!$F$10:$S$408,10,FALSE)/VLOOKUP($A105,'2017'!$F$10:$M$460,8,FALSE))*1000,#N/A)</f>
        <v>2.2333891680625348</v>
      </c>
      <c r="DC105" s="198">
        <f>IFERROR((VLOOKUP($A105,'1718'!$F$10:$S$408,10,FALSE)/VLOOKUP($A105,'2018'!$F$10:$N$460,9,FALSE))*1000,#N/A)</f>
        <v>1.272264631043257</v>
      </c>
      <c r="DD105" s="198">
        <f>IFERROR((VLOOKUP($A105,'1819'!$F$10:$S$408,10,FALSE)/VLOOKUP($A105,'2018'!$F$10:$N$460,9,FALSE))*1000,#N/A)</f>
        <v>0.15903307888040713</v>
      </c>
      <c r="DE105" s="198">
        <f>IFERROR((VLOOKUP($A105,'1920'!$F$10:$S$408,10,FALSE)/VLOOKUP($A105,'2019'!$F$10:$N$464,8,FALSE))*1000,#N/A)</f>
        <v>2.376143519068552</v>
      </c>
      <c r="DF105" s="198">
        <f>IFERROR((VLOOKUP($A105,'20 21'!$F$10:$S$408,10,FALSE)/VLOOKUP($A105,'2020'!$F$10:$N$469,8,FALSE))*1000,#N/A)</f>
        <v>1.8080908133264153</v>
      </c>
      <c r="DG105" s="198">
        <f>IFERROR((VLOOKUP($A105,'21 22'!$F$10:$S$408,10,FALSE)/VLOOKUP($A105,'2021'!$F$10:$N$469,8,FALSE))*1000,#N/A)</f>
        <v>0.62472668207659154</v>
      </c>
      <c r="DH105" s="198">
        <f>IFERROR((VLOOKUP($A105,'22 23'!$F$10:$S$408,10,FALSE)/VLOOKUP($A105,'2022'!$F$10:$N$469,8,FALSE))*1000,#N/A)</f>
        <v>7.752358655120821E-2</v>
      </c>
      <c r="DI105" s="196">
        <f>IFERROR((VLOOKUP($A105,'23 24'!$F$7:$S$408,10,FALSE)/VLOOKUP($A105,'2023'!$C$7:$N$469,9,FALSE))*1000,#N/A)</f>
        <v>0.5400859508213165</v>
      </c>
      <c r="DK105" s="198">
        <f>IFERROR((VLOOKUP($A105,'0910'!$F$10:$S$433,11,FALSE)/VLOOKUP($A105,'2010'!$C$5:$K$611,9,FALSE))*1000,#N/A)</f>
        <v>0</v>
      </c>
      <c r="DL105" s="198">
        <f>IFERROR((VLOOKUP($A105,'1011'!$F$10:$S$433,12,FALSE)/VLOOKUP($A105,'2011'!$C$5:$K$611,9,FALSE))*1000,#N/A)</f>
        <v>0</v>
      </c>
      <c r="DM105" s="198">
        <f>IFERROR((VLOOKUP($A105,'1112'!$F$10:$S$408,11,FALSE)/VLOOKUP($A105,'2012'!$F$10:$M$460,8,FALSE))*1000,#N/A)</f>
        <v>0</v>
      </c>
      <c r="DN105" s="198">
        <f>IFERROR((VLOOKUP($A105,'1213'!$F$10:$S$408,11,FALSE)/VLOOKUP($A105,'2013'!$F$10:$M$460,8,FALSE))*1000,#N/A)</f>
        <v>0</v>
      </c>
      <c r="DO105" s="198">
        <f>IFERROR((VLOOKUP($A105,'1314'!$F$10:$S$408,11,FALSE)/VLOOKUP($A105,'2014'!$F$10:$M$460,8,FALSE))*1000,#N/A)</f>
        <v>0</v>
      </c>
      <c r="DP105" s="198">
        <f>IFERROR((VLOOKUP($A105,'1415'!$F$10:$S$408,11,FALSE)/VLOOKUP($A105,'2015'!$F$10:$M$460,8,FALSE))*1000,#N/A)</f>
        <v>0</v>
      </c>
      <c r="DQ105" s="198">
        <f>IFERROR((VLOOKUP($A105,'1516'!$F$10:$S$408,11,FALSE)/VLOOKUP($A105,'2016'!$F$10:$M$460,8,FALSE))*1000,#N/A)</f>
        <v>0</v>
      </c>
      <c r="DR105" s="198">
        <f>IFERROR((VLOOKUP($A105,'1617'!$F$10:$S$408,11,FALSE)/VLOOKUP($A105,'2017'!$F$10:$M$460,8,FALSE))*1000,#N/A)</f>
        <v>0.15952779771875247</v>
      </c>
      <c r="DS105" s="198">
        <f>IFERROR((VLOOKUP($A105,'1718'!$F$10:$S$408,11,FALSE)/VLOOKUP($A105,'2018'!$F$10:$N$460,9,FALSE))*1000,#N/A)</f>
        <v>0</v>
      </c>
      <c r="DT105" s="198">
        <f>IFERROR((VLOOKUP($A105,'1819'!$F$10:$S$408,11,FALSE)/VLOOKUP($A105,'2018'!$F$10:$N$460,9,FALSE))*1000,#N/A)</f>
        <v>0</v>
      </c>
      <c r="DU105" s="198">
        <f>IFERROR((VLOOKUP($A105,'1920'!$F$10:$S$408,11,FALSE)/VLOOKUP($A105,'2019'!$F$10:$N$464,8,FALSE))*1000,#N/A)</f>
        <v>0</v>
      </c>
      <c r="DV105" s="198">
        <f>IFERROR((VLOOKUP($A105,'20 21'!$F$10:$S$408,11,FALSE)/VLOOKUP($A105,'2020'!$F$10:$N$469,8,FALSE))*1000,#N/A)</f>
        <v>0</v>
      </c>
      <c r="DW105" s="198">
        <f>IFERROR((VLOOKUP($A105,'21 22'!$F$10:$S$408,11,FALSE)/VLOOKUP($A105,'2021'!$F$10:$N$469,8,FALSE))*1000,#N/A)</f>
        <v>0</v>
      </c>
      <c r="DX105" s="198">
        <f>IFERROR((VLOOKUP($A105,'22 23'!$F$10:$S$408,11,FALSE)/VLOOKUP($A105,'2022'!$F$10:$N$469,8,FALSE))*1000,#N/A)</f>
        <v>0.38761793275604101</v>
      </c>
      <c r="DY105" s="196">
        <f>IFERROR((VLOOKUP($A105,'23 24'!$F$7:$S$408,11,FALSE)/VLOOKUP($A105,'2023'!$C$7:$N$469,9,FALSE))*1000,#N/A)</f>
        <v>1.234482173305866</v>
      </c>
      <c r="EA105" s="198">
        <f>IFERROR((VLOOKUP($A105,'0910'!$F$10:$S$433,12,FALSE)/VLOOKUP($A105,'2010'!$C$5:$K$611,9,FALSE))*1000,#N/A)</f>
        <v>1.5671395579016827</v>
      </c>
      <c r="EB105" s="198">
        <f>IFERROR((VLOOKUP($A105,'1011'!$F$10:$S$433,13,FALSE)/VLOOKUP($A105,'2011'!$C$5:$K$611,9,FALSE))*1000,#N/A)</f>
        <v>5.6538839724680425</v>
      </c>
      <c r="EC105" s="198">
        <f>IFERROR((VLOOKUP($A105,'1112'!$F$10:$S$408,12,FALSE)/VLOOKUP($A105,'2012'!$F$10:$M$460,8,FALSE))*1000,#N/A)</f>
        <v>5.4765407879679584</v>
      </c>
      <c r="ED105" s="198">
        <f>IFERROR((VLOOKUP($A105,'1213'!$F$10:$S$408,12,FALSE)/VLOOKUP($A105,'2013'!$F$10:$M$460,8,FALSE))*1000,#N/A)</f>
        <v>2.8480755146879324</v>
      </c>
      <c r="EE105" s="198">
        <f>IFERROR((VLOOKUP($A105,'1314'!$F$10:$S$408,12,FALSE)/VLOOKUP($A105,'2014'!$F$10:$M$460,8,FALSE))*1000,#N/A)</f>
        <v>2.5121555915721232</v>
      </c>
      <c r="EF105" s="198">
        <f>IFERROR((VLOOKUP($A105,'1415'!$F$10:$S$408,12,FALSE)/VLOOKUP($A105,'2015'!$F$10:$M$460,8,FALSE))*1000,#N/A)</f>
        <v>2.1001615508885298</v>
      </c>
      <c r="EG105" s="198">
        <f>IFERROR((VLOOKUP($A105,'1516'!$F$10:$S$408,12,FALSE)/VLOOKUP($A105,'2016'!$F$10:$M$460,8,FALSE))*1000,#N/A)</f>
        <v>6.4272515465574038</v>
      </c>
      <c r="EH105" s="198">
        <f>IFERROR((VLOOKUP($A105,'1617'!$F$10:$S$408,12,FALSE)/VLOOKUP($A105,'2017'!$F$10:$M$460,8,FALSE))*1000,#N/A)</f>
        <v>2.9512642577969213</v>
      </c>
      <c r="EI105" s="198">
        <f>IFERROR((VLOOKUP($A105,'1718'!$F$10:$S$408,12,FALSE)/VLOOKUP($A105,'2018'!$F$10:$N$460,9,FALSE))*1000,#N/A)</f>
        <v>2.385496183206107</v>
      </c>
      <c r="EJ105" s="198">
        <f>IFERROR((VLOOKUP($A105,'1819'!$F$10:$S$408,12,FALSE)/VLOOKUP($A105,'2018'!$F$10:$N$460,9,FALSE))*1000,#N/A)</f>
        <v>1.828880407124682</v>
      </c>
      <c r="EK105" s="198">
        <f>IFERROR((VLOOKUP($A105,'1920'!$F$10:$S$408,12,FALSE)/VLOOKUP($A105,'2019'!$F$10:$N$464,8,FALSE))*1000,#N/A)</f>
        <v>5.9403587976713794</v>
      </c>
      <c r="EL105" s="198">
        <f>IFERROR((VLOOKUP($A105,'20 21'!$F$10:$S$408,12,FALSE)/VLOOKUP($A105,'2020'!$F$10:$N$469,8,FALSE))*1000,#N/A)</f>
        <v>3.1445057623068093</v>
      </c>
      <c r="EM105" s="198">
        <f>IFERROR((VLOOKUP($A105,'21 22'!$F$10:$S$408,12,FALSE)/VLOOKUP($A105,'2021'!$F$10:$N$469,8,FALSE))*1000,#N/A)</f>
        <v>2.9674517398638094</v>
      </c>
      <c r="EN105" s="198">
        <f>IFERROR((VLOOKUP($A105,'22 23'!$F$10:$S$408,12,FALSE)/VLOOKUP($A105,'2022'!$F$10:$N$469,8,FALSE))*1000,#N/A)</f>
        <v>2.0156132503314135</v>
      </c>
      <c r="EO105" s="196">
        <f>IFERROR((VLOOKUP($A105,'23 24'!$F$7:$S$408,12,FALSE)/VLOOKUP($A105,'2023'!$C$7:$N$469,9,FALSE))*1000,#N/A)</f>
        <v>2.7775848899381987</v>
      </c>
    </row>
    <row r="106" spans="1:145" x14ac:dyDescent="0.3">
      <c r="A106" t="s">
        <v>685</v>
      </c>
      <c r="B106" t="s">
        <v>1741</v>
      </c>
      <c r="C106" t="str">
        <f>IF(VLOOKUP($A106,'0910'!$F$10:$L$433,1,FALSE)=VLOOKUP($A106,'2010'!$C$5:$K$611,1,FALSE),VLOOKUP($A106,'0910'!$F$10:$L$433,1,FALSE),FALSE)</f>
        <v>Epping Forest</v>
      </c>
      <c r="D106" t="str">
        <f>IF(VLOOKUP($A106,'1011'!$F$10:$L$433,1,FALSE)=VLOOKUP($A106,'2011'!$C$5:$K$611,1,FALSE),VLOOKUP($A106,'1011'!$F$10:$L$433,1,FALSE),FALSE)</f>
        <v>Epping Forest</v>
      </c>
      <c r="E106" t="str">
        <f>IF(VLOOKUP(A106,'1112'!$F$10:$L$408,1,FALSE)=VLOOKUP(A106,'2012'!$F$10:$M$460,1,FALSE),VLOOKUP(A106,'1112'!$F$10:$L$408,1,FALSE),FALSE)</f>
        <v>Epping Forest</v>
      </c>
      <c r="F106" t="str">
        <f>IF(VLOOKUP($A106,'1213'!$F$10:$L$408,1,FALSE)=VLOOKUP($A106,'2013'!$F$10:$M$460,1,FALSE),VLOOKUP($A106,'1213'!$F$10:$L$408,1,FALSE),FALSE)</f>
        <v>Epping Forest</v>
      </c>
      <c r="G106" t="str">
        <f>IF(VLOOKUP($A106,'1314'!$F$10:$L$408,1,FALSE)=VLOOKUP($A106,'2014'!$F$10:$M$460,1,FALSE),VLOOKUP($A106,'1314'!$F$10:$L$408,1,FALSE),FALSE)</f>
        <v>Epping Forest</v>
      </c>
      <c r="H106" t="str">
        <f>IF(VLOOKUP($A106,'1415'!$F$10:$L$408,1,FALSE)=VLOOKUP($A106,'2015'!$F$10:$M$460,1,FALSE),VLOOKUP($A106,'1415'!$F$10:$L$408,1,FALSE),FALSE)</f>
        <v>Epping Forest</v>
      </c>
      <c r="I106" t="str">
        <f>IF(VLOOKUP($A106,'1516'!$F$10:$L$408,1,FALSE)=VLOOKUP($A106,'2015'!$F$10:$M$460,1,FALSE),VLOOKUP($A106,'1516'!$F$10:$L$408,1,FALSE),FALSE)</f>
        <v>Epping Forest</v>
      </c>
      <c r="J106" t="str">
        <f>IF(VLOOKUP($A106,'1617'!$F$10:$L$408,1,FALSE)=VLOOKUP($A106,'2016'!$F$10:$M$460,1,FALSE),VLOOKUP($A106,'1617'!$F$10:$L$408,1,FALSE),FALSE)</f>
        <v>Epping Forest</v>
      </c>
      <c r="K106" t="str">
        <f>IF(VLOOKUP($A106,'1718'!$F$10:$M$408,1,FALSE)=VLOOKUP($A106,'2017'!$F$10:$M$460,1,FALSE),VLOOKUP($A106,'1718'!$F$10:$M$408,1,FALSE),FALSE)</f>
        <v>Epping Forest</v>
      </c>
      <c r="L106" t="str">
        <f>IF(VLOOKUP($A106,'1819'!$F$10:$M$408,1,FALSE)=VLOOKUP($A106,'2018'!$F$10:$M$460,1,FALSE),VLOOKUP($A106,'1819'!$F$10:$M$408,1,FALSE),FALSE)</f>
        <v>Epping Forest</v>
      </c>
      <c r="M106" t="str">
        <f>IF(VLOOKUP($A106,'1920'!$F$10:$M$408,1,FALSE)=VLOOKUP($A106,'2019'!$F$10:$M$464,1,FALSE),VLOOKUP($A106,'1920'!$F$10:$M$408,1,FALSE),FALSE)</f>
        <v>Epping Forest</v>
      </c>
      <c r="N106" t="str">
        <f>IF(VLOOKUP($A106,'20 21'!$F$10:$N$408,1,FALSE)=VLOOKUP($A106,'2020'!$F$10:$O$468,1,FALSE),VLOOKUP($A106,'20 21'!$F$10:$N$408,1,FALSE),FALSE)</f>
        <v>Epping Forest</v>
      </c>
      <c r="O106" t="str">
        <f>IF(VLOOKUP($A106,'21 22'!$F$10:$N$408,1,FALSE)=VLOOKUP($A106,'2021'!$F$10:$O$471,1,FALSE),VLOOKUP($A106,'21 22'!$F$10:$N$408,1,FALSE),FALSE)</f>
        <v>Epping Forest</v>
      </c>
      <c r="P106" t="str">
        <f>IF(VLOOKUP($A106,'22 23'!$F$10:$N$408,1,FALSE)=VLOOKUP($A106,'2022'!$F$10:$O$468,1,FALSE),VLOOKUP($A106,'22 23'!$F$10:$N$408,1,FALSE),FALSE)</f>
        <v>Epping Forest</v>
      </c>
      <c r="Q106" t="str">
        <f>IF(VLOOKUP($A106,'23 24'!$F$7:$N$408,1,FALSE)=VLOOKUP($A106,'2023'!$C$7:$O$468,1,FALSE),VLOOKUP($A106,'23 24'!$F$7:$N$408,1,FALSE),FALSE)</f>
        <v>Epping Forest</v>
      </c>
      <c r="S106" s="196">
        <f>IFERROR((VLOOKUP($A106,'0910'!$F$10:$L$433,4,FALSE)/VLOOKUP($A106,'2010'!$C$5:$K$611,9,FALSE))*1000,#N/A)</f>
        <v>4.0725657164013329</v>
      </c>
      <c r="T106" s="196">
        <f>IFERROR((VLOOKUP($A106,'1011'!$F$10:$L$433,4,FALSE)/VLOOKUP($A106,'2011'!$C$5:$K$611,9,FALSE))*1000,#N/A)</f>
        <v>5.1461128469031427</v>
      </c>
      <c r="U106" s="196">
        <f>IFERROR((VLOOKUP($A106,'1112'!$F$10:$L$408,4,FALSE)/VLOOKUP($A106,'2012'!$F$10:$M$460,8,FALSE))*1000,#N/A)</f>
        <v>4.3875685557586834</v>
      </c>
      <c r="V106" s="196">
        <f>IFERROR((VLOOKUP($A106,'1213'!$F$10:$L$408,4,FALSE)/VLOOKUP($A106,'2013'!$F$10:$M$460,8,FALSE))*1000,#N/A)</f>
        <v>1.4593214155417731</v>
      </c>
      <c r="W106" s="196">
        <f>IFERROR((VLOOKUP($A106,'1314'!$F$10:$L$408,4,FALSE)/VLOOKUP($A106,'2014'!$F$10:$M$460,8,FALSE))*1000,#N/A)</f>
        <v>4.5347360783602397</v>
      </c>
      <c r="X106" s="196">
        <f>IFERROR((VLOOKUP($A106,'1415'!$F$10:$L$408,4,FALSE)/VLOOKUP($A106,'2015'!$F$10:$M$460,8,FALSE))*1000,#N/A)</f>
        <v>2.1676300578034682</v>
      </c>
      <c r="Y106" s="196">
        <f>IFERROR((VLOOKUP($A106,'1516'!$F$10:$L$408,4,FALSE)/VLOOKUP($A106,'2016'!$F$10:$M$460,8,FALSE))*1000,#N/A)</f>
        <v>3.0559050871831746</v>
      </c>
      <c r="Z106" s="196">
        <f>IFERROR((VLOOKUP($A106,'1617'!$F$10:$L$408,4,FALSE)/VLOOKUP($A106,'2017'!$F$10:$M$460,8,FALSE))*1000,#N/A)</f>
        <v>5.0197203298673356</v>
      </c>
      <c r="AA106" s="196">
        <f>IFERROR((VLOOKUP($A106,'1718'!$F$10:$L$408,4,FALSE)/VLOOKUP($A106,'2018'!$F$10:$N$460,9,FALSE))*1000,#N/A)</f>
        <v>3.3723819666311678</v>
      </c>
      <c r="AB106" s="196">
        <f>IFERROR((VLOOKUP($A106,'1819'!$F$10:$L$408,4,FALSE)/VLOOKUP($A106,'2018'!$F$10:$N$460,9,FALSE))*1000,#N/A)</f>
        <v>2.4849130280440184</v>
      </c>
      <c r="AC106" s="196">
        <f>IFERROR((VLOOKUP($A106,'1920'!$F$10:$L$408,4,FALSE)/VLOOKUP($A106,'2019'!$F$10:$N$464,8,FALSE))*1000,#N/A)</f>
        <v>2.1139786840482695</v>
      </c>
      <c r="AD106" s="196">
        <f>IFERROR((VLOOKUP($A106,'20 21'!$F$10:$M$408,4,FALSE)/VLOOKUP($A106,'2020'!$F$10:$N$469,8,FALSE))*1000,#N/A)</f>
        <v>0.69864724427327596</v>
      </c>
      <c r="AE106" s="196">
        <f>IFERROR((VLOOKUP($A106,'21 22'!$F$10:$M$408,4,FALSE)/VLOOKUP($A106,'2021'!$F$10:$N$469,8,FALSE))*1000,#N/A)</f>
        <v>4.1752927054157034</v>
      </c>
      <c r="AF106" s="196">
        <f>IFERROR((VLOOKUP($A106,'22 23'!$F$10:$M$408,4,FALSE)/VLOOKUP($A106,'2022'!$F$10:$N$469,8,FALSE))*1000,#N/A)</f>
        <v>4.4975695825909456</v>
      </c>
      <c r="AG106" s="196">
        <f>IFERROR((VLOOKUP($A106,'23 24'!$F$7:$M$408,4,FALSE)/VLOOKUP($A106,'2023'!$C$7:$N$469,9,FALSE))*1000,#N/A)</f>
        <v>2.9367053620784964</v>
      </c>
      <c r="AI106" s="196">
        <f>IFERROR((VLOOKUP($A106,'0910'!$F$10:$L$433,5,FALSE)/VLOOKUP($A106,'2010'!$C$5:$K$611,9,FALSE))*1000,#N/A)</f>
        <v>2.4065161051462418</v>
      </c>
      <c r="AJ106" s="196">
        <f>IFERROR((VLOOKUP($A106,'1011'!$F$10:$L$433,5,FALSE)/VLOOKUP($A106,'2011'!$C$5:$K$611,9,FALSE))*1000,#N/A)</f>
        <v>2.3892666789193164</v>
      </c>
      <c r="AK106" s="196">
        <f>IFERROR((VLOOKUP($A106,'1112'!$F$10:$L$408,5,FALSE)/VLOOKUP($A106,'2012'!$F$10:$M$460,8,FALSE))*1000,#N/A)</f>
        <v>0.73126142595978061</v>
      </c>
      <c r="AL106" s="196">
        <f>IFERROR((VLOOKUP($A106,'1213'!$F$10:$L$408,5,FALSE)/VLOOKUP($A106,'2013'!$F$10:$M$460,8,FALSE))*1000,#N/A)</f>
        <v>0</v>
      </c>
      <c r="AM106" s="196">
        <f>IFERROR((VLOOKUP($A106,'1314'!$F$10:$L$408,5,FALSE)/VLOOKUP($A106,'2014'!$F$10:$M$460,8,FALSE))*1000,#N/A)</f>
        <v>2.539452203881734</v>
      </c>
      <c r="AN106" s="196">
        <f>IFERROR((VLOOKUP($A106,'1415'!$F$10:$L$408,5,FALSE)/VLOOKUP($A106,'2015'!$F$10:$M$460,8,FALSE))*1000,#N/A)</f>
        <v>0</v>
      </c>
      <c r="AO106" s="196">
        <f>IFERROR((VLOOKUP($A106,'1516'!$F$10:$L$408,5,FALSE)/VLOOKUP($A106,'2016'!$F$10:$M$460,8,FALSE))*1000,#N/A)</f>
        <v>0</v>
      </c>
      <c r="AP106" s="196">
        <f>IFERROR((VLOOKUP($A106,'1617'!$F$10:$L$408,5,FALSE)/VLOOKUP($A106,'2017'!$F$10:$M$460,8,FALSE))*1000,#N/A)</f>
        <v>0.17927572606669059</v>
      </c>
      <c r="AQ106" s="196">
        <f>IFERROR((VLOOKUP($A106,'1718'!$F$10:$L$408,5,FALSE)/VLOOKUP($A106,'2018'!$F$10:$N$460,9,FALSE))*1000,#N/A)</f>
        <v>0.17749378771742988</v>
      </c>
      <c r="AR106" s="196">
        <f>IFERROR((VLOOKUP($A106,'1819'!$F$10:$L$408,5,FALSE)/VLOOKUP($A106,'2018'!$F$10:$N$460,9,FALSE))*1000,#N/A)</f>
        <v>0.17749378771742988</v>
      </c>
      <c r="AS106" s="196">
        <f>IFERROR((VLOOKUP($A106,'1920'!$F$10:$L$408,5,FALSE)/VLOOKUP($A106,'2019'!$F$10:$N$464,8,FALSE))*1000,#N/A)</f>
        <v>0.52849467101206737</v>
      </c>
      <c r="AT106" s="196">
        <f>IFERROR((VLOOKUP($A106,'20 21'!$F$10:$L$408,5,FALSE)/VLOOKUP($A106,'2020'!$F$10:$N$469,8,FALSE))*1000,#N/A)</f>
        <v>0</v>
      </c>
      <c r="AU106" s="196">
        <f>IFERROR((VLOOKUP($A106,'21 22'!$F$10:$L$408,5,FALSE)/VLOOKUP($A106,'2021'!$F$10:$N$469,8,FALSE))*1000,#N/A)</f>
        <v>0.69588211756928375</v>
      </c>
      <c r="AV106" s="196">
        <f>IFERROR((VLOOKUP($A106,'22 23'!$F$10:$L$408,5,FALSE)/VLOOKUP($A106,'2022'!$F$10:$N$469,8,FALSE))*1000,#N/A)</f>
        <v>1.5568510093584045</v>
      </c>
      <c r="AW106" s="196">
        <f>IFERROR((VLOOKUP($A106,'23 24'!$F$7:$M$408,5,FALSE)/VLOOKUP($A106,'2023'!$C$7:$N$469,9,FALSE))*1000,#N/A)</f>
        <v>0</v>
      </c>
      <c r="AY106" s="196">
        <f>IFERROR((VLOOKUP($A106,'0910'!$F$10:$L$433,6,FALSE)/VLOOKUP($A106,'2010'!$C$5:$K$611,9,FALSE))*1000,#N/A)</f>
        <v>0</v>
      </c>
      <c r="AZ106" s="196">
        <f>IFERROR((VLOOKUP($A106,'1011'!$F$10:$L$433,6,FALSE)/VLOOKUP($A106,'2011'!$C$5:$K$611,9,FALSE))*1000,#N/A)</f>
        <v>0</v>
      </c>
      <c r="BA106" s="196">
        <f>IFERROR((VLOOKUP($A106,'1112'!$F$10:$L$408,6,FALSE)/VLOOKUP($A106,'2012'!$F$10:$M$460,8,FALSE))*1000,#N/A)</f>
        <v>0</v>
      </c>
      <c r="BB106" s="196">
        <f>IFERROR((VLOOKUP($A106,'1213'!$F$10:$L$408,6,FALSE)/VLOOKUP($A106,'2013'!$F$10:$M$460,8,FALSE))*1000,#N/A)</f>
        <v>0</v>
      </c>
      <c r="BC106" s="196">
        <f>IFERROR((VLOOKUP($A106,'1314'!$F$10:$L$408,6,FALSE)/VLOOKUP($A106,'2014'!$F$10:$M$460,8,FALSE))*1000,#N/A)</f>
        <v>0</v>
      </c>
      <c r="BD106" s="196">
        <f>IFERROR((VLOOKUP($A106,'1415'!$F$10:$L$408,6,FALSE)/VLOOKUP($A106,'2015'!$F$10:$M$460,8,FALSE))*1000,#N/A)</f>
        <v>0.36127167630057799</v>
      </c>
      <c r="BE106" s="196">
        <f>IFERROR((VLOOKUP($A106,'1516'!$F$10:$L$408,6,FALSE)/VLOOKUP($A106,'2016'!$F$10:$M$460,8,FALSE))*1000,#N/A)</f>
        <v>0.89879561387740425</v>
      </c>
      <c r="BF106" s="196">
        <f>IFERROR((VLOOKUP($A106,'1617'!$F$10:$L$408,6,FALSE)/VLOOKUP($A106,'2017'!$F$10:$M$460,8,FALSE))*1000,#N/A)</f>
        <v>0.17927572606669059</v>
      </c>
      <c r="BG106" s="196">
        <f>IFERROR((VLOOKUP($A106,'1718'!$F$10:$L$408,6,FALSE)/VLOOKUP($A106,'2018'!$F$10:$N$460,9,FALSE))*1000,#N/A)</f>
        <v>0.35498757543485976</v>
      </c>
      <c r="BH106" s="196">
        <f>IFERROR((VLOOKUP($A106,'1819'!$F$10:$L$408,6,FALSE)/VLOOKUP($A106,'2018'!$F$10:$N$460,9,FALSE))*1000,#N/A)</f>
        <v>0.17749378771742988</v>
      </c>
      <c r="BI106" s="196">
        <f>IFERROR((VLOOKUP($A106,'1920'!$F$10:$L$408,6,FALSE)/VLOOKUP($A106,'2019'!$F$10:$N$464,8,FALSE))*1000,#N/A)</f>
        <v>0</v>
      </c>
      <c r="BJ106" s="196">
        <f>IFERROR((VLOOKUP($A106,'20 21'!$F$10:$L$408,6,FALSE)/VLOOKUP($A106,'2020'!$F$10:$N$469,8,FALSE))*1000,#N/A)</f>
        <v>0.69864724427327596</v>
      </c>
      <c r="BK106" s="196">
        <f>IFERROR((VLOOKUP($A106,'21 22'!$F$10:$L$408,6,FALSE)/VLOOKUP($A106,'2021'!$F$10:$N$469,8,FALSE))*1000,#N/A)</f>
        <v>0</v>
      </c>
      <c r="BL106" s="196">
        <f>IFERROR((VLOOKUP($A106,'22 23'!$F$10:$L$408,6,FALSE)/VLOOKUP($A106,'2022'!$F$10:$N$469,8,FALSE))*1000,#N/A)</f>
        <v>0</v>
      </c>
      <c r="BM106" s="196">
        <f>IFERROR((VLOOKUP($A106,'23 24'!$F$7:$M$408,6,FALSE)/VLOOKUP($A106,'2023'!$C$7:$N$469,9,FALSE))*1000,#N/A)</f>
        <v>0</v>
      </c>
      <c r="BO106" s="196">
        <f>IFERROR((VLOOKUP($A106,'0910'!$F$10:$L$433,7,FALSE)/VLOOKUP($A106,'2010'!$C$5:$K$611,9,FALSE))*1000,#N/A)</f>
        <v>6.4790818215475747</v>
      </c>
      <c r="BP106" s="196">
        <f>IFERROR((VLOOKUP($A106,'1011'!$F$10:$L$433,7,FALSE)/VLOOKUP($A106,'2011'!$C$5:$K$611,9,FALSE))*1000,#N/A)</f>
        <v>7.3515897812902038</v>
      </c>
      <c r="BQ106" s="196">
        <f>IFERROR((VLOOKUP($A106,'1112'!$F$10:$L$408,7,FALSE)/VLOOKUP($A106,'2012'!$F$10:$M$460,8,FALSE))*1000,#N/A)</f>
        <v>5.1188299817184646</v>
      </c>
      <c r="BR106" s="196">
        <f>IFERROR((VLOOKUP($A106,'1213'!$F$10:$L$408,7,FALSE)/VLOOKUP($A106,'2013'!$F$10:$M$460,8,FALSE))*1000,#N/A)</f>
        <v>1.4593214155417731</v>
      </c>
      <c r="BS106" s="196">
        <f>IFERROR((VLOOKUP($A106,'1314'!$F$10:$L$408,7,FALSE)/VLOOKUP($A106,'2014'!$F$10:$M$460,8,FALSE))*1000,#N/A)</f>
        <v>7.0741882822419733</v>
      </c>
      <c r="BT106" s="196">
        <f>IFERROR((VLOOKUP($A106,'1415'!$F$10:$L$408,7,FALSE)/VLOOKUP($A106,'2015'!$F$10:$M$460,8,FALSE))*1000,#N/A)</f>
        <v>2.5289017341040463</v>
      </c>
      <c r="BU106" s="196">
        <f>IFERROR((VLOOKUP($A106,'1516'!$F$10:$L$408,7,FALSE)/VLOOKUP($A106,'2016'!$F$10:$M$460,8,FALSE))*1000,#N/A)</f>
        <v>3.9547007010605788</v>
      </c>
      <c r="BV106" s="196">
        <f>IFERROR((VLOOKUP($A106,'1617'!$F$10:$L$408,7,FALSE)/VLOOKUP($A106,'2017'!$F$10:$M$460,8,FALSE))*1000,#N/A)</f>
        <v>5.3782717820007173</v>
      </c>
      <c r="BW106" s="196">
        <f>IFERROR((VLOOKUP($A106,'1718'!$F$10:$L$408,7,FALSE)/VLOOKUP($A106,'2018'!$F$10:$N$460,9,FALSE))*1000,#N/A)</f>
        <v>3.9048633297834576</v>
      </c>
      <c r="BX106" s="196">
        <f>IFERROR((VLOOKUP($A106,'1819'!$F$10:$L$408,7,FALSE)/VLOOKUP($A106,'2018'!$F$10:$N$460,9,FALSE))*1000,#N/A)</f>
        <v>2.8399006034788781</v>
      </c>
      <c r="BY106" s="196">
        <f>IFERROR((VLOOKUP($A106,'1920'!$F$10:$L$408,7,FALSE)/VLOOKUP($A106,'2019'!$F$10:$N$464,8,FALSE))*1000,#N/A)</f>
        <v>2.6424733550603365</v>
      </c>
      <c r="BZ106" s="196">
        <f>IFERROR((VLOOKUP($A106,'20 21'!$F$10:$L$408,7,FALSE)/VLOOKUP($A106,'2020'!$F$10:$N$469,8,FALSE))*1000,#N/A)</f>
        <v>1.3972944885465519</v>
      </c>
      <c r="CA106" s="196">
        <f>IFERROR((VLOOKUP($A106,'21 22'!$F$10:$L$408,7,FALSE)/VLOOKUP($A106,'2021'!$F$10:$N$469,8,FALSE))*1000,#N/A)</f>
        <v>4.8711748229849867</v>
      </c>
      <c r="CB106" s="196">
        <f>IFERROR((VLOOKUP($A106,'22 23'!$F$10:$L$408,7,FALSE)/VLOOKUP($A106,'2022'!$F$10:$N$469,8,FALSE))*1000,#N/A)</f>
        <v>5.8814371464650828</v>
      </c>
      <c r="CC106" s="196">
        <f>IFERROR((VLOOKUP($A106,'23 24'!$F$7:$M$408,7,FALSE)/VLOOKUP($A106,'2023'!$C$7:$N$469,9,FALSE))*1000,#N/A)</f>
        <v>2.9367053620784964</v>
      </c>
      <c r="CE106" s="198">
        <f>IFERROR((VLOOKUP($A106,'0910'!$F$10:$S$433,9,FALSE)/VLOOKUP($A106,'2010'!$C$5:$K$611,9,FALSE))*1000,#N/A)</f>
        <v>1.480932987782303</v>
      </c>
      <c r="CF106" s="198">
        <f>IFERROR((VLOOKUP($A106,'1011'!$F$10:$S$433,10,FALSE)/VLOOKUP($A106,'2011'!$C$5:$K$611,9,FALSE))*1000,#N/A)</f>
        <v>4.7785333578386329</v>
      </c>
      <c r="CG106" s="198">
        <f>IFERROR((VLOOKUP($A106,'1112'!$F$10:$S$408,9,FALSE)/VLOOKUP($A106,'2012'!$F$10:$M$460,8,FALSE))*1000,#N/A)</f>
        <v>5.3016453382084094</v>
      </c>
      <c r="CH106" s="198">
        <f>IFERROR((VLOOKUP($A106,'1213'!$F$10:$S$408,9,FALSE)/VLOOKUP($A106,'2013'!$F$10:$M$460,8,FALSE))*1000,#N/A)</f>
        <v>2.1889821233126594</v>
      </c>
      <c r="CI106" s="198">
        <f>IFERROR((VLOOKUP($A106,'1314'!$F$10:$S$408,9,FALSE)/VLOOKUP($A106,'2014'!$F$10:$M$460,8,FALSE))*1000,#N/A)</f>
        <v>3.0836205332849627</v>
      </c>
      <c r="CJ106" s="198">
        <f>IFERROR((VLOOKUP($A106,'1415'!$F$10:$S$408,9,FALSE)/VLOOKUP($A106,'2015'!$F$10:$M$460,8,FALSE))*1000,#N/A)</f>
        <v>2.1676300578034682</v>
      </c>
      <c r="CK106" s="198">
        <f>IFERROR((VLOOKUP($A106,'1516'!$F$10:$S$408,9,FALSE)/VLOOKUP($A106,'2016'!$F$10:$M$460,8,FALSE))*1000,#N/A)</f>
        <v>5.2130145604889444</v>
      </c>
      <c r="CL106" s="198">
        <f>IFERROR((VLOOKUP($A106,'1617'!$F$10:$S$408,9,FALSE)/VLOOKUP($A106,'2017'!$F$10:$M$460,8,FALSE))*1000,#N/A)</f>
        <v>1.4342058085335248</v>
      </c>
      <c r="CM106" s="198">
        <f>IFERROR((VLOOKUP($A106,'1718'!$F$10:$S$408,9,FALSE)/VLOOKUP($A106,'2018'!$F$10:$N$460,9,FALSE))*1000,#N/A)</f>
        <v>4.6148384806531775</v>
      </c>
      <c r="CN106" s="198">
        <f>IFERROR((VLOOKUP($A106,'1819'!$F$10:$S$408,9,FALSE)/VLOOKUP($A106,'2018'!$F$10:$N$460,9,FALSE))*1000,#N/A)</f>
        <v>5.1473198438054668</v>
      </c>
      <c r="CO106" s="198">
        <f>IFERROR((VLOOKUP($A106,'1920'!$F$10:$S$408,9,FALSE)/VLOOKUP($A106,'2019'!$F$10:$N$464,8,FALSE))*1000,#N/A)</f>
        <v>3.3471329164097594</v>
      </c>
      <c r="CP106" s="198">
        <f>IFERROR((VLOOKUP($A106,'20 21'!$F$10:$S$408,9,FALSE)/VLOOKUP($A106,'2020'!$F$10:$N$469,8,FALSE))*1000,#N/A)</f>
        <v>1.9212799217515086</v>
      </c>
      <c r="CQ106" s="198">
        <f>IFERROR((VLOOKUP($A106,'21 22'!$F$10:$S$408,9,FALSE)/VLOOKUP($A106,'2021'!$F$10:$N$469,8,FALSE))*1000,#N/A)</f>
        <v>1.9136758233155304</v>
      </c>
      <c r="CR106" s="198">
        <f>IFERROR((VLOOKUP($A106,'22 23'!$F$10:$S$408,9,FALSE)/VLOOKUP($A106,'2022'!$F$10:$N$469,8,FALSE))*1000,#N/A)</f>
        <v>0.86491722742133581</v>
      </c>
      <c r="CS106" s="196">
        <f>IFERROR((VLOOKUP($A106,'23 24'!$F$7:$S$408,9,FALSE)/VLOOKUP($A106,'2023'!$C$7:$N$469,9,FALSE))*1000,#N/A)</f>
        <v>7.7736318407960203</v>
      </c>
      <c r="CU106" s="198">
        <f>IFERROR((VLOOKUP($A106,'0910'!$F$10:$S$433,10,FALSE)/VLOOKUP($A106,'2010'!$C$5:$K$611,9,FALSE))*1000,#N/A)</f>
        <v>1.480932987782303</v>
      </c>
      <c r="CV106" s="198">
        <f>IFERROR((VLOOKUP($A106,'1011'!$F$10:$S$433,11,FALSE)/VLOOKUP($A106,'2011'!$C$5:$K$611,9,FALSE))*1000,#N/A)</f>
        <v>4.0433743797096122</v>
      </c>
      <c r="CW106" s="198">
        <f>IFERROR((VLOOKUP($A106,'1112'!$F$10:$S$408,10,FALSE)/VLOOKUP($A106,'2012'!$F$10:$M$460,8,FALSE))*1000,#N/A)</f>
        <v>1.4625228519195612</v>
      </c>
      <c r="CX106" s="198">
        <f>IFERROR((VLOOKUP($A106,'1213'!$F$10:$S$408,10,FALSE)/VLOOKUP($A106,'2013'!$F$10:$M$460,8,FALSE))*1000,#N/A)</f>
        <v>1.2769062385990515</v>
      </c>
      <c r="CY106" s="198">
        <f>IFERROR((VLOOKUP($A106,'1314'!$F$10:$S$408,10,FALSE)/VLOOKUP($A106,'2014'!$F$10:$M$460,8,FALSE))*1000,#N/A)</f>
        <v>0.36277888626881916</v>
      </c>
      <c r="CZ106" s="198">
        <f>IFERROR((VLOOKUP($A106,'1415'!$F$10:$S$408,10,FALSE)/VLOOKUP($A106,'2015'!$F$10:$M$460,8,FALSE))*1000,#N/A)</f>
        <v>1.8063583815028901</v>
      </c>
      <c r="DA106" s="198">
        <f>IFERROR((VLOOKUP($A106,'1516'!$F$10:$S$408,10,FALSE)/VLOOKUP($A106,'2016'!$F$10:$M$460,8,FALSE))*1000,#N/A)</f>
        <v>0.71903649110192336</v>
      </c>
      <c r="DB106" s="198">
        <f>IFERROR((VLOOKUP($A106,'1617'!$F$10:$S$408,10,FALSE)/VLOOKUP($A106,'2017'!$F$10:$M$460,8,FALSE))*1000,#N/A)</f>
        <v>0</v>
      </c>
      <c r="DC106" s="198">
        <f>IFERROR((VLOOKUP($A106,'1718'!$F$10:$S$408,10,FALSE)/VLOOKUP($A106,'2018'!$F$10:$N$460,9,FALSE))*1000,#N/A)</f>
        <v>0.17749378771742988</v>
      </c>
      <c r="DD106" s="198">
        <f>IFERROR((VLOOKUP($A106,'1819'!$F$10:$S$408,10,FALSE)/VLOOKUP($A106,'2018'!$F$10:$N$460,9,FALSE))*1000,#N/A)</f>
        <v>0.17749378771742988</v>
      </c>
      <c r="DE106" s="198">
        <f>IFERROR((VLOOKUP($A106,'1920'!$F$10:$S$408,10,FALSE)/VLOOKUP($A106,'2019'!$F$10:$N$464,8,FALSE))*1000,#N/A)</f>
        <v>1.0569893420241347</v>
      </c>
      <c r="DF106" s="198">
        <f>IFERROR((VLOOKUP($A106,'20 21'!$F$10:$S$408,10,FALSE)/VLOOKUP($A106,'2020'!$F$10:$N$469,8,FALSE))*1000,#N/A)</f>
        <v>1.0479708664099137</v>
      </c>
      <c r="DG106" s="198">
        <f>IFERROR((VLOOKUP($A106,'21 22'!$F$10:$S$408,10,FALSE)/VLOOKUP($A106,'2021'!$F$10:$N$469,8,FALSE))*1000,#N/A)</f>
        <v>0</v>
      </c>
      <c r="DH106" s="198">
        <f>IFERROR((VLOOKUP($A106,'22 23'!$F$10:$S$408,10,FALSE)/VLOOKUP($A106,'2022'!$F$10:$N$469,8,FALSE))*1000,#N/A)</f>
        <v>0</v>
      </c>
      <c r="DI106" s="196">
        <f>IFERROR((VLOOKUP($A106,'23 24'!$F$7:$S$408,10,FALSE)/VLOOKUP($A106,'2023'!$C$7:$N$469,9,FALSE))*1000,#N/A)</f>
        <v>1.2092316196793809</v>
      </c>
      <c r="DK106" s="198">
        <f>IFERROR((VLOOKUP($A106,'0910'!$F$10:$S$433,11,FALSE)/VLOOKUP($A106,'2010'!$C$5:$K$611,9,FALSE))*1000,#N/A)</f>
        <v>0</v>
      </c>
      <c r="DL106" s="198">
        <f>IFERROR((VLOOKUP($A106,'1011'!$F$10:$S$433,12,FALSE)/VLOOKUP($A106,'2011'!$C$5:$K$611,9,FALSE))*1000,#N/A)</f>
        <v>0</v>
      </c>
      <c r="DM106" s="198">
        <f>IFERROR((VLOOKUP($A106,'1112'!$F$10:$S$408,11,FALSE)/VLOOKUP($A106,'2012'!$F$10:$M$460,8,FALSE))*1000,#N/A)</f>
        <v>0</v>
      </c>
      <c r="DN106" s="198">
        <f>IFERROR((VLOOKUP($A106,'1213'!$F$10:$S$408,11,FALSE)/VLOOKUP($A106,'2013'!$F$10:$M$460,8,FALSE))*1000,#N/A)</f>
        <v>0</v>
      </c>
      <c r="DO106" s="198">
        <f>IFERROR((VLOOKUP($A106,'1314'!$F$10:$S$408,11,FALSE)/VLOOKUP($A106,'2014'!$F$10:$M$460,8,FALSE))*1000,#N/A)</f>
        <v>0</v>
      </c>
      <c r="DP106" s="198">
        <f>IFERROR((VLOOKUP($A106,'1415'!$F$10:$S$408,11,FALSE)/VLOOKUP($A106,'2015'!$F$10:$M$460,8,FALSE))*1000,#N/A)</f>
        <v>0</v>
      </c>
      <c r="DQ106" s="198">
        <f>IFERROR((VLOOKUP($A106,'1516'!$F$10:$S$408,11,FALSE)/VLOOKUP($A106,'2016'!$F$10:$M$460,8,FALSE))*1000,#N/A)</f>
        <v>0</v>
      </c>
      <c r="DR106" s="198">
        <f>IFERROR((VLOOKUP($A106,'1617'!$F$10:$S$408,11,FALSE)/VLOOKUP($A106,'2017'!$F$10:$M$460,8,FALSE))*1000,#N/A)</f>
        <v>0</v>
      </c>
      <c r="DS106" s="198">
        <f>IFERROR((VLOOKUP($A106,'1718'!$F$10:$S$408,11,FALSE)/VLOOKUP($A106,'2018'!$F$10:$N$460,9,FALSE))*1000,#N/A)</f>
        <v>0.35498757543485976</v>
      </c>
      <c r="DT106" s="198">
        <f>IFERROR((VLOOKUP($A106,'1819'!$F$10:$S$408,11,FALSE)/VLOOKUP($A106,'2018'!$F$10:$N$460,9,FALSE))*1000,#N/A)</f>
        <v>0.35498757543485976</v>
      </c>
      <c r="DU106" s="198">
        <f>IFERROR((VLOOKUP($A106,'1920'!$F$10:$S$408,11,FALSE)/VLOOKUP($A106,'2019'!$F$10:$N$464,8,FALSE))*1000,#N/A)</f>
        <v>0.88082445168677881</v>
      </c>
      <c r="DV106" s="198">
        <f>IFERROR((VLOOKUP($A106,'20 21'!$F$10:$S$408,11,FALSE)/VLOOKUP($A106,'2020'!$F$10:$N$469,8,FALSE))*1000,#N/A)</f>
        <v>0.17466181106831899</v>
      </c>
      <c r="DW106" s="198">
        <f>IFERROR((VLOOKUP($A106,'21 22'!$F$10:$S$408,11,FALSE)/VLOOKUP($A106,'2021'!$F$10:$N$469,8,FALSE))*1000,#N/A)</f>
        <v>0.34794105878464188</v>
      </c>
      <c r="DX106" s="198">
        <f>IFERROR((VLOOKUP($A106,'22 23'!$F$10:$S$408,11,FALSE)/VLOOKUP($A106,'2022'!$F$10:$N$469,8,FALSE))*1000,#N/A)</f>
        <v>0.34596689096853434</v>
      </c>
      <c r="DY106" s="196">
        <f>IFERROR((VLOOKUP($A106,'23 24'!$F$7:$S$408,11,FALSE)/VLOOKUP($A106,'2023'!$C$7:$N$469,9,FALSE))*1000,#N/A)</f>
        <v>0</v>
      </c>
      <c r="EA106" s="198">
        <f>IFERROR((VLOOKUP($A106,'0910'!$F$10:$S$433,12,FALSE)/VLOOKUP($A106,'2010'!$C$5:$K$611,9,FALSE))*1000,#N/A)</f>
        <v>2.961865975564606</v>
      </c>
      <c r="EB106" s="198">
        <f>IFERROR((VLOOKUP($A106,'1011'!$F$10:$S$433,13,FALSE)/VLOOKUP($A106,'2011'!$C$5:$K$611,9,FALSE))*1000,#N/A)</f>
        <v>8.8219077375482442</v>
      </c>
      <c r="EC106" s="198">
        <f>IFERROR((VLOOKUP($A106,'1112'!$F$10:$S$408,12,FALSE)/VLOOKUP($A106,'2012'!$F$10:$M$460,8,FALSE))*1000,#N/A)</f>
        <v>6.7641681901279709</v>
      </c>
      <c r="ED106" s="198">
        <f>IFERROR((VLOOKUP($A106,'1213'!$F$10:$S$408,12,FALSE)/VLOOKUP($A106,'2013'!$F$10:$M$460,8,FALSE))*1000,#N/A)</f>
        <v>3.4658883619117109</v>
      </c>
      <c r="EE106" s="198">
        <f>IFERROR((VLOOKUP($A106,'1314'!$F$10:$S$408,12,FALSE)/VLOOKUP($A106,'2014'!$F$10:$M$460,8,FALSE))*1000,#N/A)</f>
        <v>3.4463994195537819</v>
      </c>
      <c r="EF106" s="198">
        <f>IFERROR((VLOOKUP($A106,'1415'!$F$10:$S$408,12,FALSE)/VLOOKUP($A106,'2015'!$F$10:$M$460,8,FALSE))*1000,#N/A)</f>
        <v>3.9739884393063583</v>
      </c>
      <c r="EG106" s="198">
        <f>IFERROR((VLOOKUP($A106,'1516'!$F$10:$S$408,12,FALSE)/VLOOKUP($A106,'2016'!$F$10:$M$460,8,FALSE))*1000,#N/A)</f>
        <v>5.9320510515908689</v>
      </c>
      <c r="EH106" s="198">
        <f>IFERROR((VLOOKUP($A106,'1617'!$F$10:$S$408,12,FALSE)/VLOOKUP($A106,'2017'!$F$10:$M$460,8,FALSE))*1000,#N/A)</f>
        <v>1.4342058085335248</v>
      </c>
      <c r="EI106" s="198">
        <f>IFERROR((VLOOKUP($A106,'1718'!$F$10:$S$408,12,FALSE)/VLOOKUP($A106,'2018'!$F$10:$N$460,9,FALSE))*1000,#N/A)</f>
        <v>5.3248136315228969</v>
      </c>
      <c r="EJ106" s="198">
        <f>IFERROR((VLOOKUP($A106,'1819'!$F$10:$S$408,12,FALSE)/VLOOKUP($A106,'2018'!$F$10:$N$460,9,FALSE))*1000,#N/A)</f>
        <v>5.6798012069577561</v>
      </c>
      <c r="EK106" s="198">
        <f>IFERROR((VLOOKUP($A106,'1920'!$F$10:$S$408,12,FALSE)/VLOOKUP($A106,'2019'!$F$10:$N$464,8,FALSE))*1000,#N/A)</f>
        <v>5.2849467101206731</v>
      </c>
      <c r="EL106" s="198">
        <f>IFERROR((VLOOKUP($A106,'20 21'!$F$10:$S$408,12,FALSE)/VLOOKUP($A106,'2020'!$F$10:$N$469,8,FALSE))*1000,#N/A)</f>
        <v>3.1439125992297412</v>
      </c>
      <c r="EM106" s="198">
        <f>IFERROR((VLOOKUP($A106,'21 22'!$F$10:$S$408,12,FALSE)/VLOOKUP($A106,'2021'!$F$10:$N$469,8,FALSE))*1000,#N/A)</f>
        <v>2.2616168821001721</v>
      </c>
      <c r="EN106" s="198">
        <f>IFERROR((VLOOKUP($A106,'22 23'!$F$10:$S$408,12,FALSE)/VLOOKUP($A106,'2022'!$F$10:$N$469,8,FALSE))*1000,#N/A)</f>
        <v>1.2108841183898702</v>
      </c>
      <c r="EO106" s="196">
        <f>IFERROR((VLOOKUP($A106,'23 24'!$F$7:$S$408,12,FALSE)/VLOOKUP($A106,'2023'!$C$7:$N$469,9,FALSE))*1000,#N/A)</f>
        <v>8.8101160862354888</v>
      </c>
    </row>
    <row r="107" spans="1:145" x14ac:dyDescent="0.3">
      <c r="A107" t="s">
        <v>1216</v>
      </c>
      <c r="B107" t="s">
        <v>1743</v>
      </c>
      <c r="C107" t="str">
        <f>IF(VLOOKUP($A107,'0910'!$F$10:$L$433,1,FALSE)=VLOOKUP($A107,'2010'!$C$5:$K$611,1,FALSE),VLOOKUP($A107,'0910'!$F$10:$L$433,1,FALSE),FALSE)</f>
        <v>Epsom and Ewell</v>
      </c>
      <c r="D107" t="str">
        <f>IF(VLOOKUP($A107,'1011'!$F$10:$L$433,1,FALSE)=VLOOKUP($A107,'2011'!$C$5:$K$611,1,FALSE),VLOOKUP($A107,'1011'!$F$10:$L$433,1,FALSE),FALSE)</f>
        <v>Epsom and Ewell</v>
      </c>
      <c r="E107" t="str">
        <f>IF(VLOOKUP(A107,'1112'!$F$10:$L$408,1,FALSE)=VLOOKUP(A107,'2012'!$F$10:$M$460,1,FALSE),VLOOKUP(A107,'1112'!$F$10:$L$408,1,FALSE),FALSE)</f>
        <v>Epsom and Ewell</v>
      </c>
      <c r="F107" t="str">
        <f>IF(VLOOKUP($A107,'1213'!$F$10:$L$408,1,FALSE)=VLOOKUP($A107,'2013'!$F$10:$M$460,1,FALSE),VLOOKUP($A107,'1213'!$F$10:$L$408,1,FALSE),FALSE)</f>
        <v>Epsom and Ewell</v>
      </c>
      <c r="G107" t="str">
        <f>IF(VLOOKUP($A107,'1314'!$F$10:$L$408,1,FALSE)=VLOOKUP($A107,'2014'!$F$10:$M$460,1,FALSE),VLOOKUP($A107,'1314'!$F$10:$L$408,1,FALSE),FALSE)</f>
        <v>Epsom and Ewell</v>
      </c>
      <c r="H107" t="str">
        <f>IF(VLOOKUP($A107,'1415'!$F$10:$L$408,1,FALSE)=VLOOKUP($A107,'2015'!$F$10:$M$460,1,FALSE),VLOOKUP($A107,'1415'!$F$10:$L$408,1,FALSE),FALSE)</f>
        <v>Epsom and Ewell</v>
      </c>
      <c r="I107" t="str">
        <f>IF(VLOOKUP($A107,'1516'!$F$10:$L$408,1,FALSE)=VLOOKUP($A107,'2015'!$F$10:$M$460,1,FALSE),VLOOKUP($A107,'1516'!$F$10:$L$408,1,FALSE),FALSE)</f>
        <v>Epsom and Ewell</v>
      </c>
      <c r="J107" t="str">
        <f>IF(VLOOKUP($A107,'1617'!$F$10:$L$408,1,FALSE)=VLOOKUP($A107,'2016'!$F$10:$M$460,1,FALSE),VLOOKUP($A107,'1617'!$F$10:$L$408,1,FALSE),FALSE)</f>
        <v>Epsom and Ewell</v>
      </c>
      <c r="K107" t="str">
        <f>IF(VLOOKUP($A107,'1718'!$F$10:$M$408,1,FALSE)=VLOOKUP($A107,'2017'!$F$10:$M$460,1,FALSE),VLOOKUP($A107,'1718'!$F$10:$M$408,1,FALSE),FALSE)</f>
        <v>Epsom and Ewell</v>
      </c>
      <c r="L107" t="str">
        <f>IF(VLOOKUP($A107,'1819'!$F$10:$M$408,1,FALSE)=VLOOKUP($A107,'2018'!$F$10:$M$460,1,FALSE),VLOOKUP($A107,'1819'!$F$10:$M$408,1,FALSE),FALSE)</f>
        <v>Epsom and Ewell</v>
      </c>
      <c r="M107" t="str">
        <f>IF(VLOOKUP($A107,'1920'!$F$10:$M$408,1,FALSE)=VLOOKUP($A107,'2019'!$F$10:$M$464,1,FALSE),VLOOKUP($A107,'1920'!$F$10:$M$408,1,FALSE),FALSE)</f>
        <v>Epsom and Ewell</v>
      </c>
      <c r="N107" t="str">
        <f>IF(VLOOKUP($A107,'20 21'!$F$10:$N$408,1,FALSE)=VLOOKUP($A107,'2020'!$F$10:$O$468,1,FALSE),VLOOKUP($A107,'20 21'!$F$10:$N$408,1,FALSE),FALSE)</f>
        <v>Epsom and Ewell</v>
      </c>
      <c r="O107" t="str">
        <f>IF(VLOOKUP($A107,'21 22'!$F$10:$N$408,1,FALSE)=VLOOKUP($A107,'2021'!$F$10:$O$471,1,FALSE),VLOOKUP($A107,'21 22'!$F$10:$N$408,1,FALSE),FALSE)</f>
        <v>Epsom and Ewell</v>
      </c>
      <c r="P107" t="str">
        <f>IF(VLOOKUP($A107,'22 23'!$F$10:$N$408,1,FALSE)=VLOOKUP($A107,'2022'!$F$10:$O$468,1,FALSE),VLOOKUP($A107,'22 23'!$F$10:$N$408,1,FALSE),FALSE)</f>
        <v>Epsom and Ewell</v>
      </c>
      <c r="Q107" t="str">
        <f>IF(VLOOKUP($A107,'23 24'!$F$7:$N$408,1,FALSE)=VLOOKUP($A107,'2023'!$C$7:$O$468,1,FALSE),VLOOKUP($A107,'23 24'!$F$7:$N$408,1,FALSE),FALSE)</f>
        <v>Epsom and Ewell</v>
      </c>
      <c r="S107" s="196">
        <f>IFERROR((VLOOKUP($A107,'0910'!$F$10:$L$433,4,FALSE)/VLOOKUP($A107,'2010'!$C$5:$K$611,9,FALSE))*1000,#N/A)</f>
        <v>6.6115702479338845</v>
      </c>
      <c r="T107" s="196">
        <f>IFERROR((VLOOKUP($A107,'1011'!$F$10:$L$433,4,FALSE)/VLOOKUP($A107,'2011'!$C$5:$K$611,9,FALSE))*1000,#N/A)</f>
        <v>6.8762278978389002</v>
      </c>
      <c r="U107" s="196">
        <f>IFERROR((VLOOKUP($A107,'1112'!$F$10:$L$408,4,FALSE)/VLOOKUP($A107,'2012'!$F$10:$M$460,8,FALSE))*1000,#N/A)</f>
        <v>4.5410314628608495</v>
      </c>
      <c r="V107" s="196">
        <f>IFERROR((VLOOKUP($A107,'1213'!$F$10:$L$408,4,FALSE)/VLOOKUP($A107,'2013'!$F$10:$M$460,8,FALSE))*1000,#N/A)</f>
        <v>10.21059349074665</v>
      </c>
      <c r="W107" s="196">
        <f>IFERROR((VLOOKUP($A107,'1314'!$F$10:$L$408,4,FALSE)/VLOOKUP($A107,'2014'!$F$10:$M$460,8,FALSE))*1000,#N/A)</f>
        <v>2.53324889170361</v>
      </c>
      <c r="X107" s="196">
        <f>IFERROR((VLOOKUP($A107,'1415'!$F$10:$L$408,4,FALSE)/VLOOKUP($A107,'2015'!$F$10:$M$460,8,FALSE))*1000,#N/A)</f>
        <v>2.2026431718061676</v>
      </c>
      <c r="Y107" s="196">
        <f>IFERROR((VLOOKUP($A107,'1516'!$F$10:$L$408,4,FALSE)/VLOOKUP($A107,'2016'!$F$10:$M$460,8,FALSE))*1000,#N/A)</f>
        <v>4.0714062010648293</v>
      </c>
      <c r="Z107" s="196">
        <f>IFERROR((VLOOKUP($A107,'1617'!$F$10:$L$408,4,FALSE)/VLOOKUP($A107,'2017'!$F$10:$M$460,8,FALSE))*1000,#N/A)</f>
        <v>3.7220843672456576</v>
      </c>
      <c r="AA107" s="196">
        <f>IFERROR((VLOOKUP($A107,'1718'!$F$10:$L$408,4,FALSE)/VLOOKUP($A107,'2018'!$F$10:$N$460,9,FALSE))*1000,#N/A)</f>
        <v>1.2345679012345678</v>
      </c>
      <c r="AB107" s="196">
        <f>IFERROR((VLOOKUP($A107,'1819'!$F$10:$L$408,4,FALSE)/VLOOKUP($A107,'2018'!$F$10:$N$460,9,FALSE))*1000,#N/A)</f>
        <v>5.5555555555555554</v>
      </c>
      <c r="AC107" s="196">
        <f>IFERROR((VLOOKUP($A107,'1920'!$F$10:$L$408,4,FALSE)/VLOOKUP($A107,'2019'!$F$10:$N$464,8,FALSE))*1000,#N/A)</f>
        <v>1.5353436098998956</v>
      </c>
      <c r="AD107" s="196">
        <f>IFERROR((VLOOKUP($A107,'20 21'!$F$10:$M$408,4,FALSE)/VLOOKUP($A107,'2020'!$F$10:$N$469,8,FALSE))*1000,#N/A)</f>
        <v>3.384532073056663</v>
      </c>
      <c r="AE107" s="196">
        <f>IFERROR((VLOOKUP($A107,'21 22'!$F$10:$M$408,4,FALSE)/VLOOKUP($A107,'2021'!$F$10:$N$469,8,FALSE))*1000,#N/A)</f>
        <v>4.2942150788295201</v>
      </c>
      <c r="AF107" s="196">
        <f>IFERROR((VLOOKUP($A107,'22 23'!$F$10:$M$408,4,FALSE)/VLOOKUP($A107,'2022'!$F$10:$N$469,8,FALSE))*1000,#N/A)</f>
        <v>7.640820318469391</v>
      </c>
      <c r="AG107" s="196">
        <f>IFERROR((VLOOKUP($A107,'23 24'!$F$7:$M$408,4,FALSE)/VLOOKUP($A107,'2023'!$C$7:$N$469,9,FALSE))*1000,#N/A)</f>
        <v>0.30270008475602372</v>
      </c>
      <c r="AI107" s="196">
        <f>IFERROR((VLOOKUP($A107,'0910'!$F$10:$L$433,5,FALSE)/VLOOKUP($A107,'2010'!$C$5:$K$611,9,FALSE))*1000,#N/A)</f>
        <v>2.6446280991735538</v>
      </c>
      <c r="AJ107" s="196">
        <f>IFERROR((VLOOKUP($A107,'1011'!$F$10:$L$433,5,FALSE)/VLOOKUP($A107,'2011'!$C$5:$K$611,9,FALSE))*1000,#N/A)</f>
        <v>2.2920759659462999</v>
      </c>
      <c r="AK107" s="196">
        <f>IFERROR((VLOOKUP($A107,'1112'!$F$10:$L$408,5,FALSE)/VLOOKUP($A107,'2012'!$F$10:$M$460,8,FALSE))*1000,#N/A)</f>
        <v>4.2166720726565039</v>
      </c>
      <c r="AL107" s="196">
        <f>IFERROR((VLOOKUP($A107,'1213'!$F$10:$L$408,5,FALSE)/VLOOKUP($A107,'2013'!$F$10:$M$460,8,FALSE))*1000,#N/A)</f>
        <v>1.9144862795149968</v>
      </c>
      <c r="AM107" s="196">
        <f>IFERROR((VLOOKUP($A107,'1314'!$F$10:$L$408,5,FALSE)/VLOOKUP($A107,'2014'!$F$10:$M$460,8,FALSE))*1000,#N/A)</f>
        <v>1.5832805573147564</v>
      </c>
      <c r="AN107" s="196">
        <f>IFERROR((VLOOKUP($A107,'1415'!$F$10:$L$408,5,FALSE)/VLOOKUP($A107,'2015'!$F$10:$M$460,8,FALSE))*1000,#N/A)</f>
        <v>0.62932662051604782</v>
      </c>
      <c r="AO107" s="196">
        <f>IFERROR((VLOOKUP($A107,'1516'!$F$10:$L$408,5,FALSE)/VLOOKUP($A107,'2016'!$F$10:$M$460,8,FALSE))*1000,#N/A)</f>
        <v>1.5659254619480112</v>
      </c>
      <c r="AP107" s="196">
        <f>IFERROR((VLOOKUP($A107,'1617'!$F$10:$L$408,5,FALSE)/VLOOKUP($A107,'2017'!$F$10:$M$460,8,FALSE))*1000,#N/A)</f>
        <v>0.6203473945409429</v>
      </c>
      <c r="AQ107" s="196">
        <f>IFERROR((VLOOKUP($A107,'1718'!$F$10:$L$408,5,FALSE)/VLOOKUP($A107,'2018'!$F$10:$N$460,9,FALSE))*1000,#N/A)</f>
        <v>0</v>
      </c>
      <c r="AR107" s="196">
        <f>IFERROR((VLOOKUP($A107,'1819'!$F$10:$L$408,5,FALSE)/VLOOKUP($A107,'2018'!$F$10:$N$460,9,FALSE))*1000,#N/A)</f>
        <v>0.61728395061728392</v>
      </c>
      <c r="AS107" s="196">
        <f>IFERROR((VLOOKUP($A107,'1920'!$F$10:$L$408,5,FALSE)/VLOOKUP($A107,'2019'!$F$10:$N$464,8,FALSE))*1000,#N/A)</f>
        <v>0</v>
      </c>
      <c r="AT107" s="196">
        <f>IFERROR((VLOOKUP($A107,'20 21'!$F$10:$L$408,5,FALSE)/VLOOKUP($A107,'2020'!$F$10:$N$469,8,FALSE))*1000,#N/A)</f>
        <v>1.2307389356569685</v>
      </c>
      <c r="AU107" s="196">
        <f>IFERROR((VLOOKUP($A107,'21 22'!$F$10:$L$408,5,FALSE)/VLOOKUP($A107,'2021'!$F$10:$N$469,8,FALSE))*1000,#N/A)</f>
        <v>1.2269185939512914</v>
      </c>
      <c r="AV107" s="196">
        <f>IFERROR((VLOOKUP($A107,'22 23'!$F$10:$L$408,5,FALSE)/VLOOKUP($A107,'2022'!$F$10:$N$469,8,FALSE))*1000,#N/A)</f>
        <v>0.30563281273877568</v>
      </c>
      <c r="AW107" s="196">
        <f>IFERROR((VLOOKUP($A107,'23 24'!$F$7:$M$408,5,FALSE)/VLOOKUP($A107,'2023'!$C$7:$N$469,9,FALSE))*1000,#N/A)</f>
        <v>0</v>
      </c>
      <c r="AY107" s="196">
        <f>IFERROR((VLOOKUP($A107,'0910'!$F$10:$L$433,6,FALSE)/VLOOKUP($A107,'2010'!$C$5:$K$611,9,FALSE))*1000,#N/A)</f>
        <v>0</v>
      </c>
      <c r="AZ107" s="196">
        <f>IFERROR((VLOOKUP($A107,'1011'!$F$10:$L$433,6,FALSE)/VLOOKUP($A107,'2011'!$C$5:$K$611,9,FALSE))*1000,#N/A)</f>
        <v>0</v>
      </c>
      <c r="BA107" s="196">
        <f>IFERROR((VLOOKUP($A107,'1112'!$F$10:$L$408,6,FALSE)/VLOOKUP($A107,'2012'!$F$10:$M$460,8,FALSE))*1000,#N/A)</f>
        <v>0</v>
      </c>
      <c r="BB107" s="196">
        <f>IFERROR((VLOOKUP($A107,'1213'!$F$10:$L$408,6,FALSE)/VLOOKUP($A107,'2013'!$F$10:$M$460,8,FALSE))*1000,#N/A)</f>
        <v>0</v>
      </c>
      <c r="BC107" s="196">
        <f>IFERROR((VLOOKUP($A107,'1314'!$F$10:$L$408,6,FALSE)/VLOOKUP($A107,'2014'!$F$10:$M$460,8,FALSE))*1000,#N/A)</f>
        <v>0</v>
      </c>
      <c r="BD107" s="196">
        <f>IFERROR((VLOOKUP($A107,'1415'!$F$10:$L$408,6,FALSE)/VLOOKUP($A107,'2015'!$F$10:$M$460,8,FALSE))*1000,#N/A)</f>
        <v>0</v>
      </c>
      <c r="BE107" s="196">
        <f>IFERROR((VLOOKUP($A107,'1516'!$F$10:$L$408,6,FALSE)/VLOOKUP($A107,'2016'!$F$10:$M$460,8,FALSE))*1000,#N/A)</f>
        <v>0</v>
      </c>
      <c r="BF107" s="196">
        <f>IFERROR((VLOOKUP($A107,'1617'!$F$10:$L$408,6,FALSE)/VLOOKUP($A107,'2017'!$F$10:$M$460,8,FALSE))*1000,#N/A)</f>
        <v>0</v>
      </c>
      <c r="BG107" s="196">
        <f>IFERROR((VLOOKUP($A107,'1718'!$F$10:$L$408,6,FALSE)/VLOOKUP($A107,'2018'!$F$10:$N$460,9,FALSE))*1000,#N/A)</f>
        <v>0</v>
      </c>
      <c r="BH107" s="196">
        <f>IFERROR((VLOOKUP($A107,'1819'!$F$10:$L$408,6,FALSE)/VLOOKUP($A107,'2018'!$F$10:$N$460,9,FALSE))*1000,#N/A)</f>
        <v>0</v>
      </c>
      <c r="BI107" s="196">
        <f>IFERROR((VLOOKUP($A107,'1920'!$F$10:$L$408,6,FALSE)/VLOOKUP($A107,'2019'!$F$10:$N$464,8,FALSE))*1000,#N/A)</f>
        <v>0</v>
      </c>
      <c r="BJ107" s="196">
        <f>IFERROR((VLOOKUP($A107,'20 21'!$F$10:$L$408,6,FALSE)/VLOOKUP($A107,'2020'!$F$10:$N$469,8,FALSE))*1000,#N/A)</f>
        <v>0</v>
      </c>
      <c r="BK107" s="196">
        <f>IFERROR((VLOOKUP($A107,'21 22'!$F$10:$L$408,6,FALSE)/VLOOKUP($A107,'2021'!$F$10:$N$469,8,FALSE))*1000,#N/A)</f>
        <v>0</v>
      </c>
      <c r="BL107" s="196">
        <f>IFERROR((VLOOKUP($A107,'22 23'!$F$10:$L$408,6,FALSE)/VLOOKUP($A107,'2022'!$F$10:$N$469,8,FALSE))*1000,#N/A)</f>
        <v>0</v>
      </c>
      <c r="BM107" s="196">
        <f>IFERROR((VLOOKUP($A107,'23 24'!$F$7:$M$408,6,FALSE)/VLOOKUP($A107,'2023'!$C$7:$N$469,9,FALSE))*1000,#N/A)</f>
        <v>0</v>
      </c>
      <c r="BO107" s="196">
        <f>IFERROR((VLOOKUP($A107,'0910'!$F$10:$L$433,7,FALSE)/VLOOKUP($A107,'2010'!$C$5:$K$611,9,FALSE))*1000,#N/A)</f>
        <v>9.2561983471074392</v>
      </c>
      <c r="BP107" s="196">
        <f>IFERROR((VLOOKUP($A107,'1011'!$F$10:$L$433,7,FALSE)/VLOOKUP($A107,'2011'!$C$5:$K$611,9,FALSE))*1000,#N/A)</f>
        <v>8.840864440078585</v>
      </c>
      <c r="BQ107" s="196">
        <f>IFERROR((VLOOKUP($A107,'1112'!$F$10:$L$408,7,FALSE)/VLOOKUP($A107,'2012'!$F$10:$M$460,8,FALSE))*1000,#N/A)</f>
        <v>8.4333441453130078</v>
      </c>
      <c r="BR107" s="196">
        <f>IFERROR((VLOOKUP($A107,'1213'!$F$10:$L$408,7,FALSE)/VLOOKUP($A107,'2013'!$F$10:$M$460,8,FALSE))*1000,#N/A)</f>
        <v>11.805998723675813</v>
      </c>
      <c r="BS107" s="196">
        <f>IFERROR((VLOOKUP($A107,'1314'!$F$10:$L$408,7,FALSE)/VLOOKUP($A107,'2014'!$F$10:$M$460,8,FALSE))*1000,#N/A)</f>
        <v>4.1165294490183655</v>
      </c>
      <c r="BT107" s="196">
        <f>IFERROR((VLOOKUP($A107,'1415'!$F$10:$L$408,7,FALSE)/VLOOKUP($A107,'2015'!$F$10:$M$460,8,FALSE))*1000,#N/A)</f>
        <v>2.8319697923222154</v>
      </c>
      <c r="BU107" s="196">
        <f>IFERROR((VLOOKUP($A107,'1516'!$F$10:$L$408,7,FALSE)/VLOOKUP($A107,'2016'!$F$10:$M$460,8,FALSE))*1000,#N/A)</f>
        <v>5.9505167554024432</v>
      </c>
      <c r="BV107" s="196">
        <f>IFERROR((VLOOKUP($A107,'1617'!$F$10:$L$408,7,FALSE)/VLOOKUP($A107,'2017'!$F$10:$M$460,8,FALSE))*1000,#N/A)</f>
        <v>4.3424317617866004</v>
      </c>
      <c r="BW107" s="196">
        <f>IFERROR((VLOOKUP($A107,'1718'!$F$10:$L$408,7,FALSE)/VLOOKUP($A107,'2018'!$F$10:$N$460,9,FALSE))*1000,#N/A)</f>
        <v>1.5432098765432098</v>
      </c>
      <c r="BX107" s="196">
        <f>IFERROR((VLOOKUP($A107,'1819'!$F$10:$L$408,7,FALSE)/VLOOKUP($A107,'2018'!$F$10:$N$460,9,FALSE))*1000,#N/A)</f>
        <v>5.8641975308641978</v>
      </c>
      <c r="BY107" s="196">
        <f>IFERROR((VLOOKUP($A107,'1920'!$F$10:$L$408,7,FALSE)/VLOOKUP($A107,'2019'!$F$10:$N$464,8,FALSE))*1000,#N/A)</f>
        <v>1.5353436098998956</v>
      </c>
      <c r="BZ107" s="196">
        <f>IFERROR((VLOOKUP($A107,'20 21'!$F$10:$L$408,7,FALSE)/VLOOKUP($A107,'2020'!$F$10:$N$469,8,FALSE))*1000,#N/A)</f>
        <v>4.6152710087136324</v>
      </c>
      <c r="CA107" s="196">
        <f>IFERROR((VLOOKUP($A107,'21 22'!$F$10:$L$408,7,FALSE)/VLOOKUP($A107,'2021'!$F$10:$N$469,8,FALSE))*1000,#N/A)</f>
        <v>5.5211336727808114</v>
      </c>
      <c r="CB107" s="196">
        <f>IFERROR((VLOOKUP($A107,'22 23'!$F$10:$L$408,7,FALSE)/VLOOKUP($A107,'2022'!$F$10:$N$469,8,FALSE))*1000,#N/A)</f>
        <v>7.946453131208167</v>
      </c>
      <c r="CC107" s="196">
        <f>IFERROR((VLOOKUP($A107,'23 24'!$F$7:$M$408,7,FALSE)/VLOOKUP($A107,'2023'!$C$7:$N$469,9,FALSE))*1000,#N/A)</f>
        <v>0.30270008475602372</v>
      </c>
      <c r="CE107" s="198">
        <f>IFERROR((VLOOKUP($A107,'0910'!$F$10:$S$433,9,FALSE)/VLOOKUP($A107,'2010'!$C$5:$K$611,9,FALSE))*1000,#N/A)</f>
        <v>2.3140495867768598</v>
      </c>
      <c r="CF107" s="198">
        <f>IFERROR((VLOOKUP($A107,'1011'!$F$10:$S$433,10,FALSE)/VLOOKUP($A107,'2011'!$C$5:$K$611,9,FALSE))*1000,#N/A)</f>
        <v>6.8762278978389002</v>
      </c>
      <c r="CG107" s="198">
        <f>IFERROR((VLOOKUP($A107,'1112'!$F$10:$S$408,9,FALSE)/VLOOKUP($A107,'2012'!$F$10:$M$460,8,FALSE))*1000,#N/A)</f>
        <v>6.8115471942912746</v>
      </c>
      <c r="CH107" s="198">
        <f>IFERROR((VLOOKUP($A107,'1213'!$F$10:$S$408,9,FALSE)/VLOOKUP($A107,'2013'!$F$10:$M$460,8,FALSE))*1000,#N/A)</f>
        <v>5.1052967453733249</v>
      </c>
      <c r="CI107" s="198">
        <f>IFERROR((VLOOKUP($A107,'1314'!$F$10:$S$408,9,FALSE)/VLOOKUP($A107,'2014'!$F$10:$M$460,8,FALSE))*1000,#N/A)</f>
        <v>5.06649778340722</v>
      </c>
      <c r="CJ107" s="198">
        <f>IFERROR((VLOOKUP($A107,'1415'!$F$10:$S$408,9,FALSE)/VLOOKUP($A107,'2015'!$F$10:$M$460,8,FALSE))*1000,#N/A)</f>
        <v>2.2026431718061676</v>
      </c>
      <c r="CK107" s="198">
        <f>IFERROR((VLOOKUP($A107,'1516'!$F$10:$S$408,9,FALSE)/VLOOKUP($A107,'2016'!$F$10:$M$460,8,FALSE))*1000,#N/A)</f>
        <v>3.1318509238960224</v>
      </c>
      <c r="CL107" s="198">
        <f>IFERROR((VLOOKUP($A107,'1617'!$F$10:$S$408,9,FALSE)/VLOOKUP($A107,'2017'!$F$10:$M$460,8,FALSE))*1000,#N/A)</f>
        <v>4.9627791563275432</v>
      </c>
      <c r="CM107" s="198">
        <f>IFERROR((VLOOKUP($A107,'1718'!$F$10:$S$408,9,FALSE)/VLOOKUP($A107,'2018'!$F$10:$N$460,9,FALSE))*1000,#N/A)</f>
        <v>1.5432098765432098</v>
      </c>
      <c r="CN107" s="198">
        <f>IFERROR((VLOOKUP($A107,'1819'!$F$10:$S$408,9,FALSE)/VLOOKUP($A107,'2018'!$F$10:$N$460,9,FALSE))*1000,#N/A)</f>
        <v>1.5432098765432098</v>
      </c>
      <c r="CO107" s="198">
        <f>IFERROR((VLOOKUP($A107,'1920'!$F$10:$S$408,9,FALSE)/VLOOKUP($A107,'2019'!$F$10:$N$464,8,FALSE))*1000,#N/A)</f>
        <v>3.6848246637597497</v>
      </c>
      <c r="CP107" s="198">
        <f>IFERROR((VLOOKUP($A107,'20 21'!$F$10:$S$408,9,FALSE)/VLOOKUP($A107,'2020'!$F$10:$N$469,8,FALSE))*1000,#N/A)</f>
        <v>3.6922168069709054</v>
      </c>
      <c r="CQ107" s="198">
        <f>IFERROR((VLOOKUP($A107,'21 22'!$F$10:$S$408,9,FALSE)/VLOOKUP($A107,'2021'!$F$10:$N$469,8,FALSE))*1000,#N/A)</f>
        <v>2.7605668363904057</v>
      </c>
      <c r="CR107" s="198">
        <f>IFERROR((VLOOKUP($A107,'22 23'!$F$10:$S$408,9,FALSE)/VLOOKUP($A107,'2022'!$F$10:$N$469,8,FALSE))*1000,#N/A)</f>
        <v>4.584492191081635</v>
      </c>
      <c r="CS107" s="196">
        <f>IFERROR((VLOOKUP($A107,'23 24'!$F$7:$S$408,9,FALSE)/VLOOKUP($A107,'2023'!$C$7:$N$469,9,FALSE))*1000,#N/A)</f>
        <v>1.8162005085361426</v>
      </c>
      <c r="CU107" s="198">
        <f>IFERROR((VLOOKUP($A107,'0910'!$F$10:$S$433,10,FALSE)/VLOOKUP($A107,'2010'!$C$5:$K$611,9,FALSE))*1000,#N/A)</f>
        <v>1.3223140495867769</v>
      </c>
      <c r="CV107" s="198">
        <f>IFERROR((VLOOKUP($A107,'1011'!$F$10:$S$433,11,FALSE)/VLOOKUP($A107,'2011'!$C$5:$K$611,9,FALSE))*1000,#N/A)</f>
        <v>1.9646365422396854</v>
      </c>
      <c r="CW107" s="198">
        <f>IFERROR((VLOOKUP($A107,'1112'!$F$10:$S$408,10,FALSE)/VLOOKUP($A107,'2012'!$F$10:$M$460,8,FALSE))*1000,#N/A)</f>
        <v>2.2705157314304247</v>
      </c>
      <c r="CX107" s="198">
        <f>IFERROR((VLOOKUP($A107,'1213'!$F$10:$S$408,10,FALSE)/VLOOKUP($A107,'2013'!$F$10:$M$460,8,FALSE))*1000,#N/A)</f>
        <v>3.8289725590299937</v>
      </c>
      <c r="CY107" s="198">
        <f>IFERROR((VLOOKUP($A107,'1314'!$F$10:$S$408,10,FALSE)/VLOOKUP($A107,'2014'!$F$10:$M$460,8,FALSE))*1000,#N/A)</f>
        <v>1.266624445851805</v>
      </c>
      <c r="CZ107" s="198">
        <f>IFERROR((VLOOKUP($A107,'1415'!$F$10:$S$408,10,FALSE)/VLOOKUP($A107,'2015'!$F$10:$M$460,8,FALSE))*1000,#N/A)</f>
        <v>1.2586532410320956</v>
      </c>
      <c r="DA107" s="198">
        <f>IFERROR((VLOOKUP($A107,'1516'!$F$10:$S$408,10,FALSE)/VLOOKUP($A107,'2016'!$F$10:$M$460,8,FALSE))*1000,#N/A)</f>
        <v>2.1922956467272159</v>
      </c>
      <c r="DB107" s="198">
        <f>IFERROR((VLOOKUP($A107,'1617'!$F$10:$S$408,10,FALSE)/VLOOKUP($A107,'2017'!$F$10:$M$460,8,FALSE))*1000,#N/A)</f>
        <v>1.5508684863523574</v>
      </c>
      <c r="DC107" s="198">
        <f>IFERROR((VLOOKUP($A107,'1718'!$F$10:$S$408,10,FALSE)/VLOOKUP($A107,'2018'!$F$10:$N$460,9,FALSE))*1000,#N/A)</f>
        <v>0.61728395061728392</v>
      </c>
      <c r="DD107" s="198">
        <f>IFERROR((VLOOKUP($A107,'1819'!$F$10:$S$408,10,FALSE)/VLOOKUP($A107,'2018'!$F$10:$N$460,9,FALSE))*1000,#N/A)</f>
        <v>0.30864197530864196</v>
      </c>
      <c r="DE107" s="198">
        <f>IFERROR((VLOOKUP($A107,'1920'!$F$10:$S$408,10,FALSE)/VLOOKUP($A107,'2019'!$F$10:$N$464,8,FALSE))*1000,#N/A)</f>
        <v>0.30706872197997914</v>
      </c>
      <c r="DF107" s="198">
        <f>IFERROR((VLOOKUP($A107,'20 21'!$F$10:$S$408,10,FALSE)/VLOOKUP($A107,'2020'!$F$10:$N$469,8,FALSE))*1000,#N/A)</f>
        <v>0.30768473391424211</v>
      </c>
      <c r="DG107" s="198">
        <f>IFERROR((VLOOKUP($A107,'21 22'!$F$10:$S$408,10,FALSE)/VLOOKUP($A107,'2021'!$F$10:$N$469,8,FALSE))*1000,#N/A)</f>
        <v>0</v>
      </c>
      <c r="DH107" s="198">
        <f>IFERROR((VLOOKUP($A107,'22 23'!$F$10:$S$408,10,FALSE)/VLOOKUP($A107,'2022'!$F$10:$N$469,8,FALSE))*1000,#N/A)</f>
        <v>1.8337968764326538</v>
      </c>
      <c r="DI107" s="196">
        <f>IFERROR((VLOOKUP($A107,'23 24'!$F$7:$S$408,10,FALSE)/VLOOKUP($A107,'2023'!$C$7:$N$469,9,FALSE))*1000,#N/A)</f>
        <v>0.60540016951204745</v>
      </c>
      <c r="DK107" s="198">
        <f>IFERROR((VLOOKUP($A107,'0910'!$F$10:$S$433,11,FALSE)/VLOOKUP($A107,'2010'!$C$5:$K$611,9,FALSE))*1000,#N/A)</f>
        <v>0</v>
      </c>
      <c r="DL107" s="198">
        <f>IFERROR((VLOOKUP($A107,'1011'!$F$10:$S$433,12,FALSE)/VLOOKUP($A107,'2011'!$C$5:$K$611,9,FALSE))*1000,#N/A)</f>
        <v>0</v>
      </c>
      <c r="DM107" s="198">
        <f>IFERROR((VLOOKUP($A107,'1112'!$F$10:$S$408,11,FALSE)/VLOOKUP($A107,'2012'!$F$10:$M$460,8,FALSE))*1000,#N/A)</f>
        <v>0</v>
      </c>
      <c r="DN107" s="198">
        <f>IFERROR((VLOOKUP($A107,'1213'!$F$10:$S$408,11,FALSE)/VLOOKUP($A107,'2013'!$F$10:$M$460,8,FALSE))*1000,#N/A)</f>
        <v>0</v>
      </c>
      <c r="DO107" s="198">
        <f>IFERROR((VLOOKUP($A107,'1314'!$F$10:$S$408,11,FALSE)/VLOOKUP($A107,'2014'!$F$10:$M$460,8,FALSE))*1000,#N/A)</f>
        <v>0</v>
      </c>
      <c r="DP107" s="198">
        <f>IFERROR((VLOOKUP($A107,'1415'!$F$10:$S$408,11,FALSE)/VLOOKUP($A107,'2015'!$F$10:$M$460,8,FALSE))*1000,#N/A)</f>
        <v>0</v>
      </c>
      <c r="DQ107" s="198">
        <f>IFERROR((VLOOKUP($A107,'1516'!$F$10:$S$408,11,FALSE)/VLOOKUP($A107,'2016'!$F$10:$M$460,8,FALSE))*1000,#N/A)</f>
        <v>0</v>
      </c>
      <c r="DR107" s="198">
        <f>IFERROR((VLOOKUP($A107,'1617'!$F$10:$S$408,11,FALSE)/VLOOKUP($A107,'2017'!$F$10:$M$460,8,FALSE))*1000,#N/A)</f>
        <v>0</v>
      </c>
      <c r="DS107" s="198">
        <f>IFERROR((VLOOKUP($A107,'1718'!$F$10:$S$408,11,FALSE)/VLOOKUP($A107,'2018'!$F$10:$N$460,9,FALSE))*1000,#N/A)</f>
        <v>0</v>
      </c>
      <c r="DT107" s="198">
        <f>IFERROR((VLOOKUP($A107,'1819'!$F$10:$S$408,11,FALSE)/VLOOKUP($A107,'2018'!$F$10:$N$460,9,FALSE))*1000,#N/A)</f>
        <v>0</v>
      </c>
      <c r="DU107" s="198">
        <f>IFERROR((VLOOKUP($A107,'1920'!$F$10:$S$408,11,FALSE)/VLOOKUP($A107,'2019'!$F$10:$N$464,8,FALSE))*1000,#N/A)</f>
        <v>0</v>
      </c>
      <c r="DV107" s="198">
        <f>IFERROR((VLOOKUP($A107,'20 21'!$F$10:$S$408,11,FALSE)/VLOOKUP($A107,'2020'!$F$10:$N$469,8,FALSE))*1000,#N/A)</f>
        <v>0</v>
      </c>
      <c r="DW107" s="198">
        <f>IFERROR((VLOOKUP($A107,'21 22'!$F$10:$S$408,11,FALSE)/VLOOKUP($A107,'2021'!$F$10:$N$469,8,FALSE))*1000,#N/A)</f>
        <v>0</v>
      </c>
      <c r="DX107" s="198">
        <f>IFERROR((VLOOKUP($A107,'22 23'!$F$10:$S$408,11,FALSE)/VLOOKUP($A107,'2022'!$F$10:$N$469,8,FALSE))*1000,#N/A)</f>
        <v>0</v>
      </c>
      <c r="DY107" s="196">
        <f>IFERROR((VLOOKUP($A107,'23 24'!$F$7:$S$408,11,FALSE)/VLOOKUP($A107,'2023'!$C$7:$N$469,9,FALSE))*1000,#N/A)</f>
        <v>0</v>
      </c>
      <c r="EA107" s="198">
        <f>IFERROR((VLOOKUP($A107,'0910'!$F$10:$S$433,12,FALSE)/VLOOKUP($A107,'2010'!$C$5:$K$611,9,FALSE))*1000,#N/A)</f>
        <v>3.3057851239669422</v>
      </c>
      <c r="EB107" s="198">
        <f>IFERROR((VLOOKUP($A107,'1011'!$F$10:$S$433,13,FALSE)/VLOOKUP($A107,'2011'!$C$5:$K$611,9,FALSE))*1000,#N/A)</f>
        <v>8.840864440078585</v>
      </c>
      <c r="EC107" s="198">
        <f>IFERROR((VLOOKUP($A107,'1112'!$F$10:$S$408,12,FALSE)/VLOOKUP($A107,'2012'!$F$10:$M$460,8,FALSE))*1000,#N/A)</f>
        <v>9.4064223159260472</v>
      </c>
      <c r="ED107" s="198">
        <f>IFERROR((VLOOKUP($A107,'1213'!$F$10:$S$408,12,FALSE)/VLOOKUP($A107,'2013'!$F$10:$M$460,8,FALSE))*1000,#N/A)</f>
        <v>8.934269304403319</v>
      </c>
      <c r="EE107" s="198">
        <f>IFERROR((VLOOKUP($A107,'1314'!$F$10:$S$408,12,FALSE)/VLOOKUP($A107,'2014'!$F$10:$M$460,8,FALSE))*1000,#N/A)</f>
        <v>6.3331222292590255</v>
      </c>
      <c r="EF107" s="198">
        <f>IFERROR((VLOOKUP($A107,'1415'!$F$10:$S$408,12,FALSE)/VLOOKUP($A107,'2015'!$F$10:$M$460,8,FALSE))*1000,#N/A)</f>
        <v>3.4612964128382631</v>
      </c>
      <c r="EG107" s="198">
        <f>IFERROR((VLOOKUP($A107,'1516'!$F$10:$S$408,12,FALSE)/VLOOKUP($A107,'2016'!$F$10:$M$460,8,FALSE))*1000,#N/A)</f>
        <v>5.3241465706232383</v>
      </c>
      <c r="EH107" s="198">
        <f>IFERROR((VLOOKUP($A107,'1617'!$F$10:$S$408,12,FALSE)/VLOOKUP($A107,'2017'!$F$10:$M$460,8,FALSE))*1000,#N/A)</f>
        <v>6.513647642679901</v>
      </c>
      <c r="EI107" s="198">
        <f>IFERROR((VLOOKUP($A107,'1718'!$F$10:$S$408,12,FALSE)/VLOOKUP($A107,'2018'!$F$10:$N$460,9,FALSE))*1000,#N/A)</f>
        <v>2.4691358024691357</v>
      </c>
      <c r="EJ107" s="198">
        <f>IFERROR((VLOOKUP($A107,'1819'!$F$10:$S$408,12,FALSE)/VLOOKUP($A107,'2018'!$F$10:$N$460,9,FALSE))*1000,#N/A)</f>
        <v>1.8518518518518519</v>
      </c>
      <c r="EK107" s="198">
        <f>IFERROR((VLOOKUP($A107,'1920'!$F$10:$S$408,12,FALSE)/VLOOKUP($A107,'2019'!$F$10:$N$464,8,FALSE))*1000,#N/A)</f>
        <v>4.2989621077197082</v>
      </c>
      <c r="EL107" s="198">
        <f>IFERROR((VLOOKUP($A107,'20 21'!$F$10:$S$408,12,FALSE)/VLOOKUP($A107,'2020'!$F$10:$N$469,8,FALSE))*1000,#N/A)</f>
        <v>3.6922168069709054</v>
      </c>
      <c r="EM107" s="198">
        <f>IFERROR((VLOOKUP($A107,'21 22'!$F$10:$S$408,12,FALSE)/VLOOKUP($A107,'2021'!$F$10:$N$469,8,FALSE))*1000,#N/A)</f>
        <v>2.7605668363904057</v>
      </c>
      <c r="EN107" s="198">
        <f>IFERROR((VLOOKUP($A107,'22 23'!$F$10:$S$408,12,FALSE)/VLOOKUP($A107,'2022'!$F$10:$N$469,8,FALSE))*1000,#N/A)</f>
        <v>6.4182890675142881</v>
      </c>
      <c r="EO107" s="196">
        <f>IFERROR((VLOOKUP($A107,'23 24'!$F$7:$S$408,12,FALSE)/VLOOKUP($A107,'2023'!$C$7:$N$469,9,FALSE))*1000,#N/A)</f>
        <v>2.4216006780481898</v>
      </c>
    </row>
    <row r="108" spans="1:145" x14ac:dyDescent="0.3">
      <c r="A108" t="s">
        <v>561</v>
      </c>
      <c r="B108" t="s">
        <v>1743</v>
      </c>
      <c r="C108" t="str">
        <f>IF(VLOOKUP($A108,'0910'!$F$10:$L$433,1,FALSE)=VLOOKUP($A108,'2010'!$C$5:$K$611,1,FALSE),VLOOKUP($A108,'0910'!$F$10:$L$433,1,FALSE),FALSE)</f>
        <v>Erewash</v>
      </c>
      <c r="D108" t="str">
        <f>IF(VLOOKUP($A108,'1011'!$F$10:$L$433,1,FALSE)=VLOOKUP($A108,'2011'!$C$5:$K$611,1,FALSE),VLOOKUP($A108,'1011'!$F$10:$L$433,1,FALSE),FALSE)</f>
        <v>Erewash</v>
      </c>
      <c r="E108" t="str">
        <f>IF(VLOOKUP(A108,'1112'!$F$10:$L$408,1,FALSE)=VLOOKUP(A108,'2012'!$F$10:$M$460,1,FALSE),VLOOKUP(A108,'1112'!$F$10:$L$408,1,FALSE),FALSE)</f>
        <v>Erewash</v>
      </c>
      <c r="F108" t="str">
        <f>IF(VLOOKUP($A108,'1213'!$F$10:$L$408,1,FALSE)=VLOOKUP($A108,'2013'!$F$10:$M$460,1,FALSE),VLOOKUP($A108,'1213'!$F$10:$L$408,1,FALSE),FALSE)</f>
        <v>Erewash</v>
      </c>
      <c r="G108" t="str">
        <f>IF(VLOOKUP($A108,'1314'!$F$10:$L$408,1,FALSE)=VLOOKUP($A108,'2014'!$F$10:$M$460,1,FALSE),VLOOKUP($A108,'1314'!$F$10:$L$408,1,FALSE),FALSE)</f>
        <v>Erewash</v>
      </c>
      <c r="H108" t="str">
        <f>IF(VLOOKUP($A108,'1415'!$F$10:$L$408,1,FALSE)=VLOOKUP($A108,'2015'!$F$10:$M$460,1,FALSE),VLOOKUP($A108,'1415'!$F$10:$L$408,1,FALSE),FALSE)</f>
        <v>Erewash</v>
      </c>
      <c r="I108" t="str">
        <f>IF(VLOOKUP($A108,'1516'!$F$10:$L$408,1,FALSE)=VLOOKUP($A108,'2015'!$F$10:$M$460,1,FALSE),VLOOKUP($A108,'1516'!$F$10:$L$408,1,FALSE),FALSE)</f>
        <v>Erewash</v>
      </c>
      <c r="J108" t="str">
        <f>IF(VLOOKUP($A108,'1617'!$F$10:$L$408,1,FALSE)=VLOOKUP($A108,'2016'!$F$10:$M$460,1,FALSE),VLOOKUP($A108,'1617'!$F$10:$L$408,1,FALSE),FALSE)</f>
        <v>Erewash</v>
      </c>
      <c r="K108" t="str">
        <f>IF(VLOOKUP($A108,'1718'!$F$10:$M$408,1,FALSE)=VLOOKUP($A108,'2017'!$F$10:$M$460,1,FALSE),VLOOKUP($A108,'1718'!$F$10:$M$408,1,FALSE),FALSE)</f>
        <v>Erewash</v>
      </c>
      <c r="L108" t="str">
        <f>IF(VLOOKUP($A108,'1819'!$F$10:$M$408,1,FALSE)=VLOOKUP($A108,'2018'!$F$10:$M$460,1,FALSE),VLOOKUP($A108,'1819'!$F$10:$M$408,1,FALSE),FALSE)</f>
        <v>Erewash</v>
      </c>
      <c r="M108" t="str">
        <f>IF(VLOOKUP($A108,'1920'!$F$10:$M$408,1,FALSE)=VLOOKUP($A108,'2019'!$F$10:$M$464,1,FALSE),VLOOKUP($A108,'1920'!$F$10:$M$408,1,FALSE),FALSE)</f>
        <v>Erewash</v>
      </c>
      <c r="N108" t="str">
        <f>IF(VLOOKUP($A108,'20 21'!$F$10:$N$408,1,FALSE)=VLOOKUP($A108,'2020'!$F$10:$O$468,1,FALSE),VLOOKUP($A108,'20 21'!$F$10:$N$408,1,FALSE),FALSE)</f>
        <v>Erewash</v>
      </c>
      <c r="O108" t="str">
        <f>IF(VLOOKUP($A108,'21 22'!$F$10:$N$408,1,FALSE)=VLOOKUP($A108,'2021'!$F$10:$O$471,1,FALSE),VLOOKUP($A108,'21 22'!$F$10:$N$408,1,FALSE),FALSE)</f>
        <v>Erewash</v>
      </c>
      <c r="P108" t="str">
        <f>IF(VLOOKUP($A108,'22 23'!$F$10:$N$408,1,FALSE)=VLOOKUP($A108,'2022'!$F$10:$O$468,1,FALSE),VLOOKUP($A108,'22 23'!$F$10:$N$408,1,FALSE),FALSE)</f>
        <v>Erewash</v>
      </c>
      <c r="Q108" t="str">
        <f>IF(VLOOKUP($A108,'23 24'!$F$7:$N$408,1,FALSE)=VLOOKUP($A108,'2023'!$C$7:$O$468,1,FALSE),VLOOKUP($A108,'23 24'!$F$7:$N$408,1,FALSE),FALSE)</f>
        <v>Erewash</v>
      </c>
      <c r="S108" s="196">
        <f>IFERROR((VLOOKUP($A108,'0910'!$F$10:$L$433,4,FALSE)/VLOOKUP($A108,'2010'!$C$5:$K$611,9,FALSE))*1000,#N/A)</f>
        <v>2.7833001988071571</v>
      </c>
      <c r="T108" s="196">
        <f>IFERROR((VLOOKUP($A108,'1011'!$F$10:$L$433,4,FALSE)/VLOOKUP($A108,'2011'!$C$5:$K$611,9,FALSE))*1000,#N/A)</f>
        <v>2.9685335444290519</v>
      </c>
      <c r="U108" s="196">
        <f>IFERROR((VLOOKUP($A108,'1112'!$F$10:$L$408,4,FALSE)/VLOOKUP($A108,'2012'!$F$10:$M$460,8,FALSE))*1000,#N/A)</f>
        <v>1.970831690973591</v>
      </c>
      <c r="V108" s="196">
        <f>IFERROR((VLOOKUP($A108,'1213'!$F$10:$L$408,4,FALSE)/VLOOKUP($A108,'2013'!$F$10:$M$460,8,FALSE))*1000,#N/A)</f>
        <v>2.7504911591355601</v>
      </c>
      <c r="W108" s="196">
        <f>IFERROR((VLOOKUP($A108,'1314'!$F$10:$L$408,4,FALSE)/VLOOKUP($A108,'2014'!$F$10:$M$460,8,FALSE))*1000,#N/A)</f>
        <v>2.1513788382554275</v>
      </c>
      <c r="X108" s="196">
        <f>IFERROR((VLOOKUP($A108,'1415'!$F$10:$L$408,4,FALSE)/VLOOKUP($A108,'2015'!$F$10:$M$460,8,FALSE))*1000,#N/A)</f>
        <v>3.1158714703018502</v>
      </c>
      <c r="Y108" s="196">
        <f>IFERROR((VLOOKUP($A108,'1516'!$F$10:$L$408,4,FALSE)/VLOOKUP($A108,'2016'!$F$10:$M$460,8,FALSE))*1000,#N/A)</f>
        <v>1.5467904098994587</v>
      </c>
      <c r="Z108" s="196">
        <f>IFERROR((VLOOKUP($A108,'1617'!$F$10:$L$408,4,FALSE)/VLOOKUP($A108,'2017'!$F$10:$M$460,8,FALSE))*1000,#N/A)</f>
        <v>1.3487475915221581</v>
      </c>
      <c r="AA108" s="196">
        <f>IFERROR((VLOOKUP($A108,'1718'!$F$10:$L$408,4,FALSE)/VLOOKUP($A108,'2018'!$F$10:$N$460,9,FALSE))*1000,#N/A)</f>
        <v>3.4568849625504128</v>
      </c>
      <c r="AB108" s="196">
        <f>IFERROR((VLOOKUP($A108,'1819'!$F$10:$L$408,4,FALSE)/VLOOKUP($A108,'2018'!$F$10:$N$460,9,FALSE))*1000,#N/A)</f>
        <v>1.5363933166890724</v>
      </c>
      <c r="AC108" s="196">
        <f>IFERROR((VLOOKUP($A108,'1920'!$F$10:$L$408,4,FALSE)/VLOOKUP($A108,'2019'!$F$10:$N$464,8,FALSE))*1000,#N/A)</f>
        <v>1.9087247809738312</v>
      </c>
      <c r="AD108" s="196">
        <f>IFERROR((VLOOKUP($A108,'20 21'!$F$10:$M$408,4,FALSE)/VLOOKUP($A108,'2020'!$F$10:$N$469,8,FALSE))*1000,#N/A)</f>
        <v>1.3371333389365587</v>
      </c>
      <c r="AE108" s="196">
        <f>IFERROR((VLOOKUP($A108,'21 22'!$F$10:$M$408,4,FALSE)/VLOOKUP($A108,'2021'!$F$10:$N$469,8,FALSE))*1000,#N/A)</f>
        <v>0.5711348449368896</v>
      </c>
      <c r="AF108" s="196">
        <f>IFERROR((VLOOKUP($A108,'22 23'!$F$10:$M$408,4,FALSE)/VLOOKUP($A108,'2022'!$F$10:$N$469,8,FALSE))*1000,#N/A)</f>
        <v>1.1370096645821488</v>
      </c>
      <c r="AG108" s="196">
        <f>IFERROR((VLOOKUP($A108,'23 24'!$F$7:$M$408,4,FALSE)/VLOOKUP($A108,'2023'!$C$7:$N$469,9,FALSE))*1000,#N/A)</f>
        <v>2.0740237947093538</v>
      </c>
      <c r="AI108" s="196">
        <f>IFERROR((VLOOKUP($A108,'0910'!$F$10:$L$433,5,FALSE)/VLOOKUP($A108,'2010'!$C$5:$K$611,9,FALSE))*1000,#N/A)</f>
        <v>0.79522862823061635</v>
      </c>
      <c r="AJ108" s="196">
        <f>IFERROR((VLOOKUP($A108,'1011'!$F$10:$L$433,5,FALSE)/VLOOKUP($A108,'2011'!$C$5:$K$611,9,FALSE))*1000,#N/A)</f>
        <v>0.39580447259054025</v>
      </c>
      <c r="AK108" s="196">
        <f>IFERROR((VLOOKUP($A108,'1112'!$F$10:$L$408,5,FALSE)/VLOOKUP($A108,'2012'!$F$10:$M$460,8,FALSE))*1000,#N/A)</f>
        <v>0.39416633819471814</v>
      </c>
      <c r="AL108" s="196">
        <f>IFERROR((VLOOKUP($A108,'1213'!$F$10:$L$408,5,FALSE)/VLOOKUP($A108,'2013'!$F$10:$M$460,8,FALSE))*1000,#N/A)</f>
        <v>0.58939096267190572</v>
      </c>
      <c r="AM108" s="196">
        <f>IFERROR((VLOOKUP($A108,'1314'!$F$10:$L$408,5,FALSE)/VLOOKUP($A108,'2014'!$F$10:$M$460,8,FALSE))*1000,#N/A)</f>
        <v>0.19557989438685702</v>
      </c>
      <c r="AN108" s="196">
        <f>IFERROR((VLOOKUP($A108,'1415'!$F$10:$L$408,5,FALSE)/VLOOKUP($A108,'2015'!$F$10:$M$460,8,FALSE))*1000,#N/A)</f>
        <v>0.38948393378773127</v>
      </c>
      <c r="AO108" s="196">
        <f>IFERROR((VLOOKUP($A108,'1516'!$F$10:$L$408,5,FALSE)/VLOOKUP($A108,'2016'!$F$10:$M$460,8,FALSE))*1000,#N/A)</f>
        <v>0</v>
      </c>
      <c r="AP108" s="196">
        <f>IFERROR((VLOOKUP($A108,'1617'!$F$10:$L$408,5,FALSE)/VLOOKUP($A108,'2017'!$F$10:$M$460,8,FALSE))*1000,#N/A)</f>
        <v>0</v>
      </c>
      <c r="AQ108" s="196">
        <f>IFERROR((VLOOKUP($A108,'1718'!$F$10:$L$408,5,FALSE)/VLOOKUP($A108,'2018'!$F$10:$N$460,9,FALSE))*1000,#N/A)</f>
        <v>0</v>
      </c>
      <c r="AR108" s="196">
        <f>IFERROR((VLOOKUP($A108,'1819'!$F$10:$L$408,5,FALSE)/VLOOKUP($A108,'2018'!$F$10:$N$460,9,FALSE))*1000,#N/A)</f>
        <v>0</v>
      </c>
      <c r="AS108" s="196">
        <f>IFERROR((VLOOKUP($A108,'1920'!$F$10:$L$408,5,FALSE)/VLOOKUP($A108,'2019'!$F$10:$N$464,8,FALSE))*1000,#N/A)</f>
        <v>0</v>
      </c>
      <c r="AT108" s="196">
        <f>IFERROR((VLOOKUP($A108,'20 21'!$F$10:$L$408,5,FALSE)/VLOOKUP($A108,'2020'!$F$10:$N$469,8,FALSE))*1000,#N/A)</f>
        <v>0</v>
      </c>
      <c r="AU108" s="196">
        <f>IFERROR((VLOOKUP($A108,'21 22'!$F$10:$L$408,5,FALSE)/VLOOKUP($A108,'2021'!$F$10:$N$469,8,FALSE))*1000,#N/A)</f>
        <v>0</v>
      </c>
      <c r="AV108" s="196">
        <f>IFERROR((VLOOKUP($A108,'22 23'!$F$10:$L$408,5,FALSE)/VLOOKUP($A108,'2022'!$F$10:$N$469,8,FALSE))*1000,#N/A)</f>
        <v>0</v>
      </c>
      <c r="AW108" s="196">
        <f>IFERROR((VLOOKUP($A108,'23 24'!$F$7:$M$408,5,FALSE)/VLOOKUP($A108,'2023'!$C$7:$N$469,9,FALSE))*1000,#N/A)</f>
        <v>0.7541904708034014</v>
      </c>
      <c r="AY108" s="196">
        <f>IFERROR((VLOOKUP($A108,'0910'!$F$10:$L$433,6,FALSE)/VLOOKUP($A108,'2010'!$C$5:$K$611,9,FALSE))*1000,#N/A)</f>
        <v>0</v>
      </c>
      <c r="AZ108" s="196">
        <f>IFERROR((VLOOKUP($A108,'1011'!$F$10:$L$433,6,FALSE)/VLOOKUP($A108,'2011'!$C$5:$K$611,9,FALSE))*1000,#N/A)</f>
        <v>0</v>
      </c>
      <c r="BA108" s="196">
        <f>IFERROR((VLOOKUP($A108,'1112'!$F$10:$L$408,6,FALSE)/VLOOKUP($A108,'2012'!$F$10:$M$460,8,FALSE))*1000,#N/A)</f>
        <v>0</v>
      </c>
      <c r="BB108" s="196">
        <f>IFERROR((VLOOKUP($A108,'1213'!$F$10:$L$408,6,FALSE)/VLOOKUP($A108,'2013'!$F$10:$M$460,8,FALSE))*1000,#N/A)</f>
        <v>0</v>
      </c>
      <c r="BC108" s="196">
        <f>IFERROR((VLOOKUP($A108,'1314'!$F$10:$L$408,6,FALSE)/VLOOKUP($A108,'2014'!$F$10:$M$460,8,FALSE))*1000,#N/A)</f>
        <v>0</v>
      </c>
      <c r="BD108" s="196">
        <f>IFERROR((VLOOKUP($A108,'1415'!$F$10:$L$408,6,FALSE)/VLOOKUP($A108,'2015'!$F$10:$M$460,8,FALSE))*1000,#N/A)</f>
        <v>0</v>
      </c>
      <c r="BE108" s="196">
        <f>IFERROR((VLOOKUP($A108,'1516'!$F$10:$L$408,6,FALSE)/VLOOKUP($A108,'2016'!$F$10:$M$460,8,FALSE))*1000,#N/A)</f>
        <v>0</v>
      </c>
      <c r="BF108" s="196">
        <f>IFERROR((VLOOKUP($A108,'1617'!$F$10:$L$408,6,FALSE)/VLOOKUP($A108,'2017'!$F$10:$M$460,8,FALSE))*1000,#N/A)</f>
        <v>0</v>
      </c>
      <c r="BG108" s="196">
        <f>IFERROR((VLOOKUP($A108,'1718'!$F$10:$L$408,6,FALSE)/VLOOKUP($A108,'2018'!$F$10:$N$460,9,FALSE))*1000,#N/A)</f>
        <v>0</v>
      </c>
      <c r="BH108" s="196">
        <f>IFERROR((VLOOKUP($A108,'1819'!$F$10:$L$408,6,FALSE)/VLOOKUP($A108,'2018'!$F$10:$N$460,9,FALSE))*1000,#N/A)</f>
        <v>0</v>
      </c>
      <c r="BI108" s="196">
        <f>IFERROR((VLOOKUP($A108,'1920'!$F$10:$L$408,6,FALSE)/VLOOKUP($A108,'2019'!$F$10:$N$464,8,FALSE))*1000,#N/A)</f>
        <v>0</v>
      </c>
      <c r="BJ108" s="196">
        <f>IFERROR((VLOOKUP($A108,'20 21'!$F$10:$L$408,6,FALSE)/VLOOKUP($A108,'2020'!$F$10:$N$469,8,FALSE))*1000,#N/A)</f>
        <v>0</v>
      </c>
      <c r="BK108" s="196">
        <f>IFERROR((VLOOKUP($A108,'21 22'!$F$10:$L$408,6,FALSE)/VLOOKUP($A108,'2021'!$F$10:$N$469,8,FALSE))*1000,#N/A)</f>
        <v>0</v>
      </c>
      <c r="BL108" s="196">
        <f>IFERROR((VLOOKUP($A108,'22 23'!$F$10:$L$408,6,FALSE)/VLOOKUP($A108,'2022'!$F$10:$N$469,8,FALSE))*1000,#N/A)</f>
        <v>0</v>
      </c>
      <c r="BM108" s="196">
        <f>IFERROR((VLOOKUP($A108,'23 24'!$F$7:$M$408,6,FALSE)/VLOOKUP($A108,'2023'!$C$7:$N$469,9,FALSE))*1000,#N/A)</f>
        <v>0</v>
      </c>
      <c r="BO108" s="196">
        <f>IFERROR((VLOOKUP($A108,'0910'!$F$10:$L$433,7,FALSE)/VLOOKUP($A108,'2010'!$C$5:$K$611,9,FALSE))*1000,#N/A)</f>
        <v>3.5785288270377733</v>
      </c>
      <c r="BP108" s="196">
        <f>IFERROR((VLOOKUP($A108,'1011'!$F$10:$L$433,7,FALSE)/VLOOKUP($A108,'2011'!$C$5:$K$611,9,FALSE))*1000,#N/A)</f>
        <v>3.166435780724322</v>
      </c>
      <c r="BQ108" s="196">
        <f>IFERROR((VLOOKUP($A108,'1112'!$F$10:$L$408,7,FALSE)/VLOOKUP($A108,'2012'!$F$10:$M$460,8,FALSE))*1000,#N/A)</f>
        <v>2.364998029168309</v>
      </c>
      <c r="BR108" s="196">
        <f>IFERROR((VLOOKUP($A108,'1213'!$F$10:$L$408,7,FALSE)/VLOOKUP($A108,'2013'!$F$10:$M$460,8,FALSE))*1000,#N/A)</f>
        <v>3.3398821218074657</v>
      </c>
      <c r="BS108" s="196">
        <f>IFERROR((VLOOKUP($A108,'1314'!$F$10:$L$408,7,FALSE)/VLOOKUP($A108,'2014'!$F$10:$M$460,8,FALSE))*1000,#N/A)</f>
        <v>2.5425386270291415</v>
      </c>
      <c r="BT108" s="196">
        <f>IFERROR((VLOOKUP($A108,'1415'!$F$10:$L$408,7,FALSE)/VLOOKUP($A108,'2015'!$F$10:$M$460,8,FALSE))*1000,#N/A)</f>
        <v>3.5053554040895811</v>
      </c>
      <c r="BU108" s="196">
        <f>IFERROR((VLOOKUP($A108,'1516'!$F$10:$L$408,7,FALSE)/VLOOKUP($A108,'2016'!$F$10:$M$460,8,FALSE))*1000,#N/A)</f>
        <v>1.5467904098994587</v>
      </c>
      <c r="BV108" s="196">
        <f>IFERROR((VLOOKUP($A108,'1617'!$F$10:$L$408,7,FALSE)/VLOOKUP($A108,'2017'!$F$10:$M$460,8,FALSE))*1000,#N/A)</f>
        <v>1.3487475915221581</v>
      </c>
      <c r="BW108" s="196">
        <f>IFERROR((VLOOKUP($A108,'1718'!$F$10:$L$408,7,FALSE)/VLOOKUP($A108,'2018'!$F$10:$N$460,9,FALSE))*1000,#N/A)</f>
        <v>3.4568849625504128</v>
      </c>
      <c r="BX108" s="196">
        <f>IFERROR((VLOOKUP($A108,'1819'!$F$10:$L$408,7,FALSE)/VLOOKUP($A108,'2018'!$F$10:$N$460,9,FALSE))*1000,#N/A)</f>
        <v>1.5363933166890724</v>
      </c>
      <c r="BY108" s="196">
        <f>IFERROR((VLOOKUP($A108,'1920'!$F$10:$L$408,7,FALSE)/VLOOKUP($A108,'2019'!$F$10:$N$464,8,FALSE))*1000,#N/A)</f>
        <v>1.9087247809738312</v>
      </c>
      <c r="BZ108" s="196">
        <f>IFERROR((VLOOKUP($A108,'20 21'!$F$10:$L$408,7,FALSE)/VLOOKUP($A108,'2020'!$F$10:$N$469,8,FALSE))*1000,#N/A)</f>
        <v>1.3371333389365587</v>
      </c>
      <c r="CA108" s="196">
        <f>IFERROR((VLOOKUP($A108,'21 22'!$F$10:$L$408,7,FALSE)/VLOOKUP($A108,'2021'!$F$10:$N$469,8,FALSE))*1000,#N/A)</f>
        <v>0.76151312658251946</v>
      </c>
      <c r="CB108" s="196">
        <f>IFERROR((VLOOKUP($A108,'22 23'!$F$10:$L$408,7,FALSE)/VLOOKUP($A108,'2022'!$F$10:$N$469,8,FALSE))*1000,#N/A)</f>
        <v>1.1370096645821488</v>
      </c>
      <c r="CC108" s="196">
        <f>IFERROR((VLOOKUP($A108,'23 24'!$F$7:$M$408,7,FALSE)/VLOOKUP($A108,'2023'!$C$7:$N$469,9,FALSE))*1000,#N/A)</f>
        <v>2.8282142655127553</v>
      </c>
      <c r="CE108" s="198">
        <f>IFERROR((VLOOKUP($A108,'0910'!$F$10:$S$433,9,FALSE)/VLOOKUP($A108,'2010'!$C$5:$K$611,9,FALSE))*1000,#N/A)</f>
        <v>5.1689860834990062</v>
      </c>
      <c r="CF108" s="198">
        <f>IFERROR((VLOOKUP($A108,'1011'!$F$10:$S$433,10,FALSE)/VLOOKUP($A108,'2011'!$C$5:$K$611,9,FALSE))*1000,#N/A)</f>
        <v>2.9685335444290519</v>
      </c>
      <c r="CG108" s="198">
        <f>IFERROR((VLOOKUP($A108,'1112'!$F$10:$S$408,9,FALSE)/VLOOKUP($A108,'2012'!$F$10:$M$460,8,FALSE))*1000,#N/A)</f>
        <v>3.3504138746551044</v>
      </c>
      <c r="CH108" s="198">
        <f>IFERROR((VLOOKUP($A108,'1213'!$F$10:$S$408,9,FALSE)/VLOOKUP($A108,'2013'!$F$10:$M$460,8,FALSE))*1000,#N/A)</f>
        <v>2.9469548133595285</v>
      </c>
      <c r="CI108" s="198">
        <f>IFERROR((VLOOKUP($A108,'1314'!$F$10:$S$408,9,FALSE)/VLOOKUP($A108,'2014'!$F$10:$M$460,8,FALSE))*1000,#N/A)</f>
        <v>2.7381185214159984</v>
      </c>
      <c r="CJ108" s="198">
        <f>IFERROR((VLOOKUP($A108,'1415'!$F$10:$S$408,9,FALSE)/VLOOKUP($A108,'2015'!$F$10:$M$460,8,FALSE))*1000,#N/A)</f>
        <v>2.1421616358325219</v>
      </c>
      <c r="CK108" s="198">
        <f>IFERROR((VLOOKUP($A108,'1516'!$F$10:$S$408,9,FALSE)/VLOOKUP($A108,'2016'!$F$10:$M$460,8,FALSE))*1000,#N/A)</f>
        <v>1.740139211136891</v>
      </c>
      <c r="CL108" s="198">
        <f>IFERROR((VLOOKUP($A108,'1617'!$F$10:$S$408,9,FALSE)/VLOOKUP($A108,'2017'!$F$10:$M$460,8,FALSE))*1000,#N/A)</f>
        <v>1.5414258188824663</v>
      </c>
      <c r="CM108" s="198">
        <f>IFERROR((VLOOKUP($A108,'1718'!$F$10:$S$408,9,FALSE)/VLOOKUP($A108,'2018'!$F$10:$N$460,9,FALSE))*1000,#N/A)</f>
        <v>2.6886883042058769</v>
      </c>
      <c r="CN108" s="198">
        <f>IFERROR((VLOOKUP($A108,'1819'!$F$10:$S$408,9,FALSE)/VLOOKUP($A108,'2018'!$F$10:$N$460,9,FALSE))*1000,#N/A)</f>
        <v>4.0330324563088151</v>
      </c>
      <c r="CO108" s="198">
        <f>IFERROR((VLOOKUP($A108,'1920'!$F$10:$S$408,9,FALSE)/VLOOKUP($A108,'2019'!$F$10:$N$464,8,FALSE))*1000,#N/A)</f>
        <v>2.6722146933633639</v>
      </c>
      <c r="CP108" s="198">
        <f>IFERROR((VLOOKUP($A108,'20 21'!$F$10:$S$408,9,FALSE)/VLOOKUP($A108,'2020'!$F$10:$N$469,8,FALSE))*1000,#N/A)</f>
        <v>2.2922285810341005</v>
      </c>
      <c r="CQ108" s="198">
        <f>IFERROR((VLOOKUP($A108,'21 22'!$F$10:$S$408,9,FALSE)/VLOOKUP($A108,'2021'!$F$10:$N$469,8,FALSE))*1000,#N/A)</f>
        <v>2.4749176613931883</v>
      </c>
      <c r="CR108" s="198">
        <f>IFERROR((VLOOKUP($A108,'22 23'!$F$10:$S$408,9,FALSE)/VLOOKUP($A108,'2022'!$F$10:$N$469,8,FALSE))*1000,#N/A)</f>
        <v>3.7900322152738295</v>
      </c>
      <c r="CS108" s="196">
        <f>IFERROR((VLOOKUP($A108,'23 24'!$F$7:$S$408,9,FALSE)/VLOOKUP($A108,'2023'!$C$7:$N$469,9,FALSE))*1000,#N/A)</f>
        <v>1.8854761770085033</v>
      </c>
      <c r="CU108" s="198">
        <f>IFERROR((VLOOKUP($A108,'0910'!$F$10:$S$433,10,FALSE)/VLOOKUP($A108,'2010'!$C$5:$K$611,9,FALSE))*1000,#N/A)</f>
        <v>0.79522862823061635</v>
      </c>
      <c r="CV108" s="198">
        <f>IFERROR((VLOOKUP($A108,'1011'!$F$10:$S$433,11,FALSE)/VLOOKUP($A108,'2011'!$C$5:$K$611,9,FALSE))*1000,#N/A)</f>
        <v>0.79160894518108049</v>
      </c>
      <c r="CW108" s="198">
        <f>IFERROR((VLOOKUP($A108,'1112'!$F$10:$S$408,10,FALSE)/VLOOKUP($A108,'2012'!$F$10:$M$460,8,FALSE))*1000,#N/A)</f>
        <v>0.59124950729207726</v>
      </c>
      <c r="CX108" s="198">
        <f>IFERROR((VLOOKUP($A108,'1213'!$F$10:$S$408,10,FALSE)/VLOOKUP($A108,'2013'!$F$10:$M$460,8,FALSE))*1000,#N/A)</f>
        <v>0.19646365422396855</v>
      </c>
      <c r="CY108" s="198">
        <f>IFERROR((VLOOKUP($A108,'1314'!$F$10:$S$408,10,FALSE)/VLOOKUP($A108,'2014'!$F$10:$M$460,8,FALSE))*1000,#N/A)</f>
        <v>0.39115978877371405</v>
      </c>
      <c r="CZ108" s="198">
        <f>IFERROR((VLOOKUP($A108,'1415'!$F$10:$S$408,10,FALSE)/VLOOKUP($A108,'2015'!$F$10:$M$460,8,FALSE))*1000,#N/A)</f>
        <v>0.58422590068159685</v>
      </c>
      <c r="DA108" s="198">
        <f>IFERROR((VLOOKUP($A108,'1516'!$F$10:$S$408,10,FALSE)/VLOOKUP($A108,'2016'!$F$10:$M$460,8,FALSE))*1000,#N/A)</f>
        <v>0.19334880123743234</v>
      </c>
      <c r="DB108" s="198">
        <f>IFERROR((VLOOKUP($A108,'1617'!$F$10:$S$408,10,FALSE)/VLOOKUP($A108,'2017'!$F$10:$M$460,8,FALSE))*1000,#N/A)</f>
        <v>0</v>
      </c>
      <c r="DC108" s="198">
        <f>IFERROR((VLOOKUP($A108,'1718'!$F$10:$S$408,10,FALSE)/VLOOKUP($A108,'2018'!$F$10:$N$460,9,FALSE))*1000,#N/A)</f>
        <v>0</v>
      </c>
      <c r="DD108" s="198">
        <f>IFERROR((VLOOKUP($A108,'1819'!$F$10:$S$408,10,FALSE)/VLOOKUP($A108,'2018'!$F$10:$N$460,9,FALSE))*1000,#N/A)</f>
        <v>0.19204916458613405</v>
      </c>
      <c r="DE108" s="198">
        <f>IFERROR((VLOOKUP($A108,'1920'!$F$10:$S$408,10,FALSE)/VLOOKUP($A108,'2019'!$F$10:$N$464,8,FALSE))*1000,#N/A)</f>
        <v>2.0995972590712144</v>
      </c>
      <c r="DF108" s="198">
        <f>IFERROR((VLOOKUP($A108,'20 21'!$F$10:$S$408,10,FALSE)/VLOOKUP($A108,'2020'!$F$10:$N$469,8,FALSE))*1000,#N/A)</f>
        <v>0.19101904841950837</v>
      </c>
      <c r="DG108" s="198">
        <f>IFERROR((VLOOKUP($A108,'21 22'!$F$10:$S$408,10,FALSE)/VLOOKUP($A108,'2021'!$F$10:$N$469,8,FALSE))*1000,#N/A)</f>
        <v>0.19037828164562987</v>
      </c>
      <c r="DH108" s="198">
        <f>IFERROR((VLOOKUP($A108,'22 23'!$F$10:$S$408,10,FALSE)/VLOOKUP($A108,'2022'!$F$10:$N$469,8,FALSE))*1000,#N/A)</f>
        <v>0.37900322152738297</v>
      </c>
      <c r="DI108" s="196">
        <f>IFERROR((VLOOKUP($A108,'23 24'!$F$7:$S$408,10,FALSE)/VLOOKUP($A108,'2023'!$C$7:$N$469,9,FALSE))*1000,#N/A)</f>
        <v>0</v>
      </c>
      <c r="DK108" s="198">
        <f>IFERROR((VLOOKUP($A108,'0910'!$F$10:$S$433,11,FALSE)/VLOOKUP($A108,'2010'!$C$5:$K$611,9,FALSE))*1000,#N/A)</f>
        <v>0</v>
      </c>
      <c r="DL108" s="198">
        <f>IFERROR((VLOOKUP($A108,'1011'!$F$10:$S$433,12,FALSE)/VLOOKUP($A108,'2011'!$C$5:$K$611,9,FALSE))*1000,#N/A)</f>
        <v>0</v>
      </c>
      <c r="DM108" s="198">
        <f>IFERROR((VLOOKUP($A108,'1112'!$F$10:$S$408,11,FALSE)/VLOOKUP($A108,'2012'!$F$10:$M$460,8,FALSE))*1000,#N/A)</f>
        <v>0</v>
      </c>
      <c r="DN108" s="198">
        <f>IFERROR((VLOOKUP($A108,'1213'!$F$10:$S$408,11,FALSE)/VLOOKUP($A108,'2013'!$F$10:$M$460,8,FALSE))*1000,#N/A)</f>
        <v>0</v>
      </c>
      <c r="DO108" s="198">
        <f>IFERROR((VLOOKUP($A108,'1314'!$F$10:$S$408,11,FALSE)/VLOOKUP($A108,'2014'!$F$10:$M$460,8,FALSE))*1000,#N/A)</f>
        <v>0</v>
      </c>
      <c r="DP108" s="198">
        <f>IFERROR((VLOOKUP($A108,'1415'!$F$10:$S$408,11,FALSE)/VLOOKUP($A108,'2015'!$F$10:$M$460,8,FALSE))*1000,#N/A)</f>
        <v>0</v>
      </c>
      <c r="DQ108" s="198">
        <f>IFERROR((VLOOKUP($A108,'1516'!$F$10:$S$408,11,FALSE)/VLOOKUP($A108,'2016'!$F$10:$M$460,8,FALSE))*1000,#N/A)</f>
        <v>0</v>
      </c>
      <c r="DR108" s="198">
        <f>IFERROR((VLOOKUP($A108,'1617'!$F$10:$S$408,11,FALSE)/VLOOKUP($A108,'2017'!$F$10:$M$460,8,FALSE))*1000,#N/A)</f>
        <v>0</v>
      </c>
      <c r="DS108" s="198">
        <f>IFERROR((VLOOKUP($A108,'1718'!$F$10:$S$408,11,FALSE)/VLOOKUP($A108,'2018'!$F$10:$N$460,9,FALSE))*1000,#N/A)</f>
        <v>0</v>
      </c>
      <c r="DT108" s="198">
        <f>IFERROR((VLOOKUP($A108,'1819'!$F$10:$S$408,11,FALSE)/VLOOKUP($A108,'2018'!$F$10:$N$460,9,FALSE))*1000,#N/A)</f>
        <v>0</v>
      </c>
      <c r="DU108" s="198">
        <f>IFERROR((VLOOKUP($A108,'1920'!$F$10:$S$408,11,FALSE)/VLOOKUP($A108,'2019'!$F$10:$N$464,8,FALSE))*1000,#N/A)</f>
        <v>0</v>
      </c>
      <c r="DV108" s="198">
        <f>IFERROR((VLOOKUP($A108,'20 21'!$F$10:$S$408,11,FALSE)/VLOOKUP($A108,'2020'!$F$10:$N$469,8,FALSE))*1000,#N/A)</f>
        <v>0</v>
      </c>
      <c r="DW108" s="198">
        <f>IFERROR((VLOOKUP($A108,'21 22'!$F$10:$S$408,11,FALSE)/VLOOKUP($A108,'2021'!$F$10:$N$469,8,FALSE))*1000,#N/A)</f>
        <v>0</v>
      </c>
      <c r="DX108" s="198">
        <f>IFERROR((VLOOKUP($A108,'22 23'!$F$10:$S$408,11,FALSE)/VLOOKUP($A108,'2022'!$F$10:$N$469,8,FALSE))*1000,#N/A)</f>
        <v>0</v>
      </c>
      <c r="DY108" s="196">
        <f>IFERROR((VLOOKUP($A108,'23 24'!$F$7:$S$408,11,FALSE)/VLOOKUP($A108,'2023'!$C$7:$N$469,9,FALSE))*1000,#N/A)</f>
        <v>0</v>
      </c>
      <c r="EA108" s="198">
        <f>IFERROR((VLOOKUP($A108,'0910'!$F$10:$S$433,12,FALSE)/VLOOKUP($A108,'2010'!$C$5:$K$611,9,FALSE))*1000,#N/A)</f>
        <v>5.964214711729622</v>
      </c>
      <c r="EB108" s="198">
        <f>IFERROR((VLOOKUP($A108,'1011'!$F$10:$S$433,13,FALSE)/VLOOKUP($A108,'2011'!$C$5:$K$611,9,FALSE))*1000,#N/A)</f>
        <v>3.7601424896101325</v>
      </c>
      <c r="EC108" s="198">
        <f>IFERROR((VLOOKUP($A108,'1112'!$F$10:$S$408,12,FALSE)/VLOOKUP($A108,'2012'!$F$10:$M$460,8,FALSE))*1000,#N/A)</f>
        <v>3.7445802128498227</v>
      </c>
      <c r="ED108" s="198">
        <f>IFERROR((VLOOKUP($A108,'1213'!$F$10:$S$408,12,FALSE)/VLOOKUP($A108,'2013'!$F$10:$M$460,8,FALSE))*1000,#N/A)</f>
        <v>3.3398821218074657</v>
      </c>
      <c r="EE108" s="198">
        <f>IFERROR((VLOOKUP($A108,'1314'!$F$10:$S$408,12,FALSE)/VLOOKUP($A108,'2014'!$F$10:$M$460,8,FALSE))*1000,#N/A)</f>
        <v>3.1292783101897124</v>
      </c>
      <c r="EF108" s="198">
        <f>IFERROR((VLOOKUP($A108,'1415'!$F$10:$S$408,12,FALSE)/VLOOKUP($A108,'2015'!$F$10:$M$460,8,FALSE))*1000,#N/A)</f>
        <v>2.7263875365141188</v>
      </c>
      <c r="EG108" s="198">
        <f>IFERROR((VLOOKUP($A108,'1516'!$F$10:$S$408,12,FALSE)/VLOOKUP($A108,'2016'!$F$10:$M$460,8,FALSE))*1000,#N/A)</f>
        <v>1.740139211136891</v>
      </c>
      <c r="EH108" s="198">
        <f>IFERROR((VLOOKUP($A108,'1617'!$F$10:$S$408,12,FALSE)/VLOOKUP($A108,'2017'!$F$10:$M$460,8,FALSE))*1000,#N/A)</f>
        <v>1.5414258188824663</v>
      </c>
      <c r="EI108" s="198">
        <f>IFERROR((VLOOKUP($A108,'1718'!$F$10:$S$408,12,FALSE)/VLOOKUP($A108,'2018'!$F$10:$N$460,9,FALSE))*1000,#N/A)</f>
        <v>2.6886883042058769</v>
      </c>
      <c r="EJ108" s="198">
        <f>IFERROR((VLOOKUP($A108,'1819'!$F$10:$S$408,12,FALSE)/VLOOKUP($A108,'2018'!$F$10:$N$460,9,FALSE))*1000,#N/A)</f>
        <v>4.2250816208949491</v>
      </c>
      <c r="EK108" s="198">
        <f>IFERROR((VLOOKUP($A108,'1920'!$F$10:$S$408,12,FALSE)/VLOOKUP($A108,'2019'!$F$10:$N$464,8,FALSE))*1000,#N/A)</f>
        <v>4.7718119524345779</v>
      </c>
      <c r="EL108" s="198">
        <f>IFERROR((VLOOKUP($A108,'20 21'!$F$10:$S$408,12,FALSE)/VLOOKUP($A108,'2020'!$F$10:$N$469,8,FALSE))*1000,#N/A)</f>
        <v>2.4832476294536092</v>
      </c>
      <c r="EM108" s="198">
        <f>IFERROR((VLOOKUP($A108,'21 22'!$F$10:$S$408,12,FALSE)/VLOOKUP($A108,'2021'!$F$10:$N$469,8,FALSE))*1000,#N/A)</f>
        <v>2.855674224684448</v>
      </c>
      <c r="EN108" s="198">
        <f>IFERROR((VLOOKUP($A108,'22 23'!$F$10:$S$408,12,FALSE)/VLOOKUP($A108,'2022'!$F$10:$N$469,8,FALSE))*1000,#N/A)</f>
        <v>4.3585370475649041</v>
      </c>
      <c r="EO108" s="196">
        <f>IFERROR((VLOOKUP($A108,'23 24'!$F$7:$S$408,12,FALSE)/VLOOKUP($A108,'2023'!$C$7:$N$469,9,FALSE))*1000,#N/A)</f>
        <v>1.8854761770085033</v>
      </c>
    </row>
    <row r="109" spans="1:145" x14ac:dyDescent="0.3">
      <c r="A109" t="s">
        <v>583</v>
      </c>
      <c r="B109" t="s">
        <v>1743</v>
      </c>
      <c r="C109" t="str">
        <f>IF(VLOOKUP($A109,'0910'!$F$10:$L$433,1,FALSE)=VLOOKUP($A109,'2010'!$C$5:$K$611,1,FALSE),VLOOKUP($A109,'0910'!$F$10:$L$433,1,FALSE),FALSE)</f>
        <v>Exeter</v>
      </c>
      <c r="D109" t="str">
        <f>IF(VLOOKUP($A109,'1011'!$F$10:$L$433,1,FALSE)=VLOOKUP($A109,'2011'!$C$5:$K$611,1,FALSE),VLOOKUP($A109,'1011'!$F$10:$L$433,1,FALSE),FALSE)</f>
        <v>Exeter</v>
      </c>
      <c r="E109" t="str">
        <f>IF(VLOOKUP(A109,'1112'!$F$10:$L$408,1,FALSE)=VLOOKUP(A109,'2012'!$F$10:$M$460,1,FALSE),VLOOKUP(A109,'1112'!$F$10:$L$408,1,FALSE),FALSE)</f>
        <v>Exeter</v>
      </c>
      <c r="F109" t="str">
        <f>IF(VLOOKUP($A109,'1213'!$F$10:$L$408,1,FALSE)=VLOOKUP($A109,'2013'!$F$10:$M$460,1,FALSE),VLOOKUP($A109,'1213'!$F$10:$L$408,1,FALSE),FALSE)</f>
        <v>Exeter</v>
      </c>
      <c r="G109" t="str">
        <f>IF(VLOOKUP($A109,'1314'!$F$10:$L$408,1,FALSE)=VLOOKUP($A109,'2014'!$F$10:$M$460,1,FALSE),VLOOKUP($A109,'1314'!$F$10:$L$408,1,FALSE),FALSE)</f>
        <v>Exeter</v>
      </c>
      <c r="H109" t="str">
        <f>IF(VLOOKUP($A109,'1415'!$F$10:$L$408,1,FALSE)=VLOOKUP($A109,'2015'!$F$10:$M$460,1,FALSE),VLOOKUP($A109,'1415'!$F$10:$L$408,1,FALSE),FALSE)</f>
        <v>Exeter</v>
      </c>
      <c r="I109" t="str">
        <f>IF(VLOOKUP($A109,'1516'!$F$10:$L$408,1,FALSE)=VLOOKUP($A109,'2015'!$F$10:$M$460,1,FALSE),VLOOKUP($A109,'1516'!$F$10:$L$408,1,FALSE),FALSE)</f>
        <v>Exeter</v>
      </c>
      <c r="J109" t="str">
        <f>IF(VLOOKUP($A109,'1617'!$F$10:$L$408,1,FALSE)=VLOOKUP($A109,'2016'!$F$10:$M$460,1,FALSE),VLOOKUP($A109,'1617'!$F$10:$L$408,1,FALSE),FALSE)</f>
        <v>Exeter</v>
      </c>
      <c r="K109" t="str">
        <f>IF(VLOOKUP($A109,'1718'!$F$10:$M$408,1,FALSE)=VLOOKUP($A109,'2017'!$F$10:$M$460,1,FALSE),VLOOKUP($A109,'1718'!$F$10:$M$408,1,FALSE),FALSE)</f>
        <v>Exeter</v>
      </c>
      <c r="L109" t="str">
        <f>IF(VLOOKUP($A109,'1819'!$F$10:$M$408,1,FALSE)=VLOOKUP($A109,'2018'!$F$10:$M$460,1,FALSE),VLOOKUP($A109,'1819'!$F$10:$M$408,1,FALSE),FALSE)</f>
        <v>Exeter</v>
      </c>
      <c r="M109" t="str">
        <f>IF(VLOOKUP($A109,'1920'!$F$10:$M$408,1,FALSE)=VLOOKUP($A109,'2019'!$F$10:$M$464,1,FALSE),VLOOKUP($A109,'1920'!$F$10:$M$408,1,FALSE),FALSE)</f>
        <v>Exeter</v>
      </c>
      <c r="N109" t="str">
        <f>IF(VLOOKUP($A109,'20 21'!$F$10:$N$408,1,FALSE)=VLOOKUP($A109,'2020'!$F$10:$O$468,1,FALSE),VLOOKUP($A109,'20 21'!$F$10:$N$408,1,FALSE),FALSE)</f>
        <v>Exeter</v>
      </c>
      <c r="O109" t="str">
        <f>IF(VLOOKUP($A109,'21 22'!$F$10:$N$408,1,FALSE)=VLOOKUP($A109,'2021'!$F$10:$O$471,1,FALSE),VLOOKUP($A109,'21 22'!$F$10:$N$408,1,FALSE),FALSE)</f>
        <v>Exeter</v>
      </c>
      <c r="P109" t="str">
        <f>IF(VLOOKUP($A109,'22 23'!$F$10:$N$408,1,FALSE)=VLOOKUP($A109,'2022'!$F$10:$O$468,1,FALSE),VLOOKUP($A109,'22 23'!$F$10:$N$408,1,FALSE),FALSE)</f>
        <v>Exeter</v>
      </c>
      <c r="Q109" t="str">
        <f>IF(VLOOKUP($A109,'23 24'!$F$7:$N$408,1,FALSE)=VLOOKUP($A109,'2023'!$C$7:$O$468,1,FALSE),VLOOKUP($A109,'23 24'!$F$7:$N$408,1,FALSE),FALSE)</f>
        <v>Exeter</v>
      </c>
      <c r="S109" s="196">
        <f>IFERROR((VLOOKUP($A109,'0910'!$F$10:$L$433,4,FALSE)/VLOOKUP($A109,'2010'!$C$5:$K$611,9,FALSE))*1000,#N/A)</f>
        <v>4.9632717887631532</v>
      </c>
      <c r="T109" s="196">
        <f>IFERROR((VLOOKUP($A109,'1011'!$F$10:$L$433,4,FALSE)/VLOOKUP($A109,'2011'!$C$5:$K$611,9,FALSE))*1000,#N/A)</f>
        <v>8.6750788643533117</v>
      </c>
      <c r="U109" s="196">
        <f>IFERROR((VLOOKUP($A109,'1112'!$F$10:$L$408,4,FALSE)/VLOOKUP($A109,'2012'!$F$10:$M$460,8,FALSE))*1000,#N/A)</f>
        <v>2.1438316117715845</v>
      </c>
      <c r="V109" s="196">
        <f>IFERROR((VLOOKUP($A109,'1213'!$F$10:$L$408,4,FALSE)/VLOOKUP($A109,'2013'!$F$10:$M$460,8,FALSE))*1000,#N/A)</f>
        <v>4.0729247478665629</v>
      </c>
      <c r="W109" s="196">
        <f>IFERROR((VLOOKUP($A109,'1314'!$F$10:$L$408,4,FALSE)/VLOOKUP($A109,'2014'!$F$10:$M$460,8,FALSE))*1000,#N/A)</f>
        <v>6.7165611207061984</v>
      </c>
      <c r="X109" s="196">
        <f>IFERROR((VLOOKUP($A109,'1415'!$F$10:$L$408,4,FALSE)/VLOOKUP($A109,'2015'!$F$10:$M$460,8,FALSE))*1000,#N/A)</f>
        <v>6.2464508801817145</v>
      </c>
      <c r="Y109" s="196">
        <f>IFERROR((VLOOKUP($A109,'1516'!$F$10:$L$408,4,FALSE)/VLOOKUP($A109,'2016'!$F$10:$M$460,8,FALSE))*1000,#N/A)</f>
        <v>6.1705310396409878</v>
      </c>
      <c r="Z109" s="196">
        <f>IFERROR((VLOOKUP($A109,'1617'!$F$10:$L$408,4,FALSE)/VLOOKUP($A109,'2017'!$F$10:$M$460,8,FALSE))*1000,#N/A)</f>
        <v>5.7481921008715</v>
      </c>
      <c r="AA109" s="196">
        <f>IFERROR((VLOOKUP($A109,'1718'!$F$10:$L$408,4,FALSE)/VLOOKUP($A109,'2018'!$F$10:$N$460,9,FALSE))*1000,#N/A)</f>
        <v>4.5754026354319182</v>
      </c>
      <c r="AB109" s="196">
        <f>IFERROR((VLOOKUP($A109,'1819'!$F$10:$L$408,4,FALSE)/VLOOKUP($A109,'2018'!$F$10:$N$460,9,FALSE))*1000,#N/A)</f>
        <v>5.4904831625183022</v>
      </c>
      <c r="AC109" s="196">
        <f>IFERROR((VLOOKUP($A109,'1920'!$F$10:$L$408,4,FALSE)/VLOOKUP($A109,'2019'!$F$10:$N$464,8,FALSE))*1000,#N/A)</f>
        <v>2.8860549432709823</v>
      </c>
      <c r="AD109" s="196">
        <f>IFERROR((VLOOKUP($A109,'20 21'!$F$10:$M$408,4,FALSE)/VLOOKUP($A109,'2020'!$F$10:$N$469,8,FALSE))*1000,#N/A)</f>
        <v>9.4107938185562752</v>
      </c>
      <c r="AE109" s="196">
        <f>IFERROR((VLOOKUP($A109,'21 22'!$F$10:$M$408,4,FALSE)/VLOOKUP($A109,'2021'!$F$10:$N$469,8,FALSE))*1000,#N/A)</f>
        <v>7.0107318125438169</v>
      </c>
      <c r="AF109" s="196">
        <f>IFERROR((VLOOKUP($A109,'22 23'!$F$10:$M$408,4,FALSE)/VLOOKUP($A109,'2022'!$F$10:$N$469,8,FALSE))*1000,#N/A)</f>
        <v>4.791651877617662</v>
      </c>
      <c r="AG109" s="196">
        <f>IFERROR((VLOOKUP($A109,'23 24'!$F$7:$M$408,4,FALSE)/VLOOKUP($A109,'2023'!$C$7:$N$469,9,FALSE))*1000,#N/A)</f>
        <v>3.3444227350337079</v>
      </c>
      <c r="AI109" s="196">
        <f>IFERROR((VLOOKUP($A109,'0910'!$F$10:$L$433,5,FALSE)/VLOOKUP($A109,'2010'!$C$5:$K$611,9,FALSE))*1000,#N/A)</f>
        <v>2.3823704586063137</v>
      </c>
      <c r="AJ109" s="196">
        <f>IFERROR((VLOOKUP($A109,'1011'!$F$10:$L$433,5,FALSE)/VLOOKUP($A109,'2011'!$C$5:$K$611,9,FALSE))*1000,#N/A)</f>
        <v>1.5772870662460567</v>
      </c>
      <c r="AK109" s="196">
        <f>IFERROR((VLOOKUP($A109,'1112'!$F$10:$L$408,5,FALSE)/VLOOKUP($A109,'2012'!$F$10:$M$460,8,FALSE))*1000,#N/A)</f>
        <v>0.19489378288832584</v>
      </c>
      <c r="AL109" s="196">
        <f>IFERROR((VLOOKUP($A109,'1213'!$F$10:$L$408,5,FALSE)/VLOOKUP($A109,'2013'!$F$10:$M$460,8,FALSE))*1000,#N/A)</f>
        <v>1.3576415826221879</v>
      </c>
      <c r="AM109" s="196">
        <f>IFERROR((VLOOKUP($A109,'1314'!$F$10:$L$408,5,FALSE)/VLOOKUP($A109,'2014'!$F$10:$M$460,8,FALSE))*1000,#N/A)</f>
        <v>1.7271157167530224</v>
      </c>
      <c r="AN109" s="196">
        <f>IFERROR((VLOOKUP($A109,'1415'!$F$10:$L$408,5,FALSE)/VLOOKUP($A109,'2015'!$F$10:$M$460,8,FALSE))*1000,#N/A)</f>
        <v>1.3250047321597578</v>
      </c>
      <c r="AO109" s="196">
        <f>IFERROR((VLOOKUP($A109,'1516'!$F$10:$L$408,5,FALSE)/VLOOKUP($A109,'2016'!$F$10:$M$460,8,FALSE))*1000,#N/A)</f>
        <v>0.93492894540014959</v>
      </c>
      <c r="AP109" s="196">
        <f>IFERROR((VLOOKUP($A109,'1617'!$F$10:$L$408,5,FALSE)/VLOOKUP($A109,'2017'!$F$10:$M$460,8,FALSE))*1000,#N/A)</f>
        <v>2.781383274615242</v>
      </c>
      <c r="AQ109" s="196">
        <f>IFERROR((VLOOKUP($A109,'1718'!$F$10:$L$408,5,FALSE)/VLOOKUP($A109,'2018'!$F$10:$N$460,9,FALSE))*1000,#N/A)</f>
        <v>0.91508052708638365</v>
      </c>
      <c r="AR109" s="196">
        <f>IFERROR((VLOOKUP($A109,'1819'!$F$10:$L$408,5,FALSE)/VLOOKUP($A109,'2018'!$F$10:$N$460,9,FALSE))*1000,#N/A)</f>
        <v>2.1961932650073206</v>
      </c>
      <c r="AS109" s="196">
        <f>IFERROR((VLOOKUP($A109,'1920'!$F$10:$L$408,5,FALSE)/VLOOKUP($A109,'2019'!$F$10:$N$464,8,FALSE))*1000,#N/A)</f>
        <v>1.2626490376810549</v>
      </c>
      <c r="AT109" s="196">
        <f>IFERROR((VLOOKUP($A109,'20 21'!$F$10:$L$408,5,FALSE)/VLOOKUP($A109,'2020'!$F$10:$N$469,8,FALSE))*1000,#N/A)</f>
        <v>2.5336752588420746</v>
      </c>
      <c r="AU109" s="196">
        <f>IFERROR((VLOOKUP($A109,'21 22'!$F$10:$L$408,5,FALSE)/VLOOKUP($A109,'2021'!$F$10:$N$469,8,FALSE))*1000,#N/A)</f>
        <v>2.6964353125168525</v>
      </c>
      <c r="AV109" s="196">
        <f>IFERROR((VLOOKUP($A109,'22 23'!$F$10:$L$408,5,FALSE)/VLOOKUP($A109,'2022'!$F$10:$N$469,8,FALSE))*1000,#N/A)</f>
        <v>2.4845602328387875</v>
      </c>
      <c r="AW109" s="196">
        <f>IFERROR((VLOOKUP($A109,'23 24'!$F$7:$M$408,5,FALSE)/VLOOKUP($A109,'2023'!$C$7:$N$469,9,FALSE))*1000,#N/A)</f>
        <v>1.7602224921230043</v>
      </c>
      <c r="AY109" s="196">
        <f>IFERROR((VLOOKUP($A109,'0910'!$F$10:$L$433,6,FALSE)/VLOOKUP($A109,'2010'!$C$5:$K$611,9,FALSE))*1000,#N/A)</f>
        <v>0.99265435775263067</v>
      </c>
      <c r="AZ109" s="196">
        <f>IFERROR((VLOOKUP($A109,'1011'!$F$10:$L$433,6,FALSE)/VLOOKUP($A109,'2011'!$C$5:$K$611,9,FALSE))*1000,#N/A)</f>
        <v>0</v>
      </c>
      <c r="BA109" s="196">
        <f>IFERROR((VLOOKUP($A109,'1112'!$F$10:$L$408,6,FALSE)/VLOOKUP($A109,'2012'!$F$10:$M$460,8,FALSE))*1000,#N/A)</f>
        <v>0</v>
      </c>
      <c r="BB109" s="196">
        <f>IFERROR((VLOOKUP($A109,'1213'!$F$10:$L$408,6,FALSE)/VLOOKUP($A109,'2013'!$F$10:$M$460,8,FALSE))*1000,#N/A)</f>
        <v>0.19394879751745539</v>
      </c>
      <c r="BC109" s="196">
        <f>IFERROR((VLOOKUP($A109,'1314'!$F$10:$L$408,6,FALSE)/VLOOKUP($A109,'2014'!$F$10:$M$460,8,FALSE))*1000,#N/A)</f>
        <v>0.19190174630589138</v>
      </c>
      <c r="BD109" s="196">
        <f>IFERROR((VLOOKUP($A109,'1415'!$F$10:$L$408,6,FALSE)/VLOOKUP($A109,'2015'!$F$10:$M$460,8,FALSE))*1000,#N/A)</f>
        <v>0.18928639030853681</v>
      </c>
      <c r="BE109" s="196">
        <f>IFERROR((VLOOKUP($A109,'1516'!$F$10:$L$408,6,FALSE)/VLOOKUP($A109,'2016'!$F$10:$M$460,8,FALSE))*1000,#N/A)</f>
        <v>0</v>
      </c>
      <c r="BF109" s="196">
        <f>IFERROR((VLOOKUP($A109,'1617'!$F$10:$L$408,6,FALSE)/VLOOKUP($A109,'2017'!$F$10:$M$460,8,FALSE))*1000,#N/A)</f>
        <v>0</v>
      </c>
      <c r="BG109" s="196">
        <f>IFERROR((VLOOKUP($A109,'1718'!$F$10:$L$408,6,FALSE)/VLOOKUP($A109,'2018'!$F$10:$N$460,9,FALSE))*1000,#N/A)</f>
        <v>0.18301610541727673</v>
      </c>
      <c r="BH109" s="196">
        <f>IFERROR((VLOOKUP($A109,'1819'!$F$10:$L$408,6,FALSE)/VLOOKUP($A109,'2018'!$F$10:$N$460,9,FALSE))*1000,#N/A)</f>
        <v>0.18301610541727673</v>
      </c>
      <c r="BI109" s="196">
        <f>IFERROR((VLOOKUP($A109,'1920'!$F$10:$L$408,6,FALSE)/VLOOKUP($A109,'2019'!$F$10:$N$464,8,FALSE))*1000,#N/A)</f>
        <v>0.1803784339544364</v>
      </c>
      <c r="BJ109" s="196">
        <f>IFERROR((VLOOKUP($A109,'20 21'!$F$10:$L$408,6,FALSE)/VLOOKUP($A109,'2020'!$F$10:$N$469,8,FALSE))*1000,#N/A)</f>
        <v>0.1809768042030053</v>
      </c>
      <c r="BK109" s="196">
        <f>IFERROR((VLOOKUP($A109,'21 22'!$F$10:$L$408,6,FALSE)/VLOOKUP($A109,'2021'!$F$10:$N$469,8,FALSE))*1000,#N/A)</f>
        <v>0</v>
      </c>
      <c r="BL109" s="196">
        <f>IFERROR((VLOOKUP($A109,'22 23'!$F$10:$L$408,6,FALSE)/VLOOKUP($A109,'2022'!$F$10:$N$469,8,FALSE))*1000,#N/A)</f>
        <v>0</v>
      </c>
      <c r="BM109" s="196">
        <f>IFERROR((VLOOKUP($A109,'23 24'!$F$7:$M$408,6,FALSE)/VLOOKUP($A109,'2023'!$C$7:$N$469,9,FALSE))*1000,#N/A)</f>
        <v>1.7602224921230043</v>
      </c>
      <c r="BO109" s="196">
        <f>IFERROR((VLOOKUP($A109,'0910'!$F$10:$L$433,7,FALSE)/VLOOKUP($A109,'2010'!$C$5:$K$611,9,FALSE))*1000,#N/A)</f>
        <v>8.3382966051220961</v>
      </c>
      <c r="BP109" s="196">
        <f>IFERROR((VLOOKUP($A109,'1011'!$F$10:$L$433,7,FALSE)/VLOOKUP($A109,'2011'!$C$5:$K$611,9,FALSE))*1000,#N/A)</f>
        <v>10.055205047318612</v>
      </c>
      <c r="BQ109" s="196">
        <f>IFERROR((VLOOKUP($A109,'1112'!$F$10:$L$408,7,FALSE)/VLOOKUP($A109,'2012'!$F$10:$M$460,8,FALSE))*1000,#N/A)</f>
        <v>2.3387253946599107</v>
      </c>
      <c r="BR109" s="196">
        <f>IFERROR((VLOOKUP($A109,'1213'!$F$10:$L$408,7,FALSE)/VLOOKUP($A109,'2013'!$F$10:$M$460,8,FALSE))*1000,#N/A)</f>
        <v>5.4305663304887517</v>
      </c>
      <c r="BS109" s="196">
        <f>IFERROR((VLOOKUP($A109,'1314'!$F$10:$L$408,7,FALSE)/VLOOKUP($A109,'2014'!$F$10:$M$460,8,FALSE))*1000,#N/A)</f>
        <v>8.4436768374592202</v>
      </c>
      <c r="BT109" s="196">
        <f>IFERROR((VLOOKUP($A109,'1415'!$F$10:$L$408,7,FALSE)/VLOOKUP($A109,'2015'!$F$10:$M$460,8,FALSE))*1000,#N/A)</f>
        <v>7.7607420026500096</v>
      </c>
      <c r="BU109" s="196">
        <f>IFERROR((VLOOKUP($A109,'1516'!$F$10:$L$408,7,FALSE)/VLOOKUP($A109,'2016'!$F$10:$M$460,8,FALSE))*1000,#N/A)</f>
        <v>7.1054599850411373</v>
      </c>
      <c r="BV109" s="196">
        <f>IFERROR((VLOOKUP($A109,'1617'!$F$10:$L$408,7,FALSE)/VLOOKUP($A109,'2017'!$F$10:$M$460,8,FALSE))*1000,#N/A)</f>
        <v>8.3441498238457257</v>
      </c>
      <c r="BW109" s="196">
        <f>IFERROR((VLOOKUP($A109,'1718'!$F$10:$L$408,7,FALSE)/VLOOKUP($A109,'2018'!$F$10:$N$460,9,FALSE))*1000,#N/A)</f>
        <v>5.8565153733528552</v>
      </c>
      <c r="BX109" s="196">
        <f>IFERROR((VLOOKUP($A109,'1819'!$F$10:$L$408,7,FALSE)/VLOOKUP($A109,'2018'!$F$10:$N$460,9,FALSE))*1000,#N/A)</f>
        <v>7.8696925329428993</v>
      </c>
      <c r="BY109" s="196">
        <f>IFERROR((VLOOKUP($A109,'1920'!$F$10:$L$408,7,FALSE)/VLOOKUP($A109,'2019'!$F$10:$N$464,8,FALSE))*1000,#N/A)</f>
        <v>4.3290824149064733</v>
      </c>
      <c r="BZ109" s="196">
        <f>IFERROR((VLOOKUP($A109,'20 21'!$F$10:$L$408,7,FALSE)/VLOOKUP($A109,'2020'!$F$10:$N$469,8,FALSE))*1000,#N/A)</f>
        <v>12.125445881601356</v>
      </c>
      <c r="CA109" s="196">
        <f>IFERROR((VLOOKUP($A109,'21 22'!$F$10:$L$408,7,FALSE)/VLOOKUP($A109,'2021'!$F$10:$N$469,8,FALSE))*1000,#N/A)</f>
        <v>9.7071671250606695</v>
      </c>
      <c r="CB109" s="196">
        <f>IFERROR((VLOOKUP($A109,'22 23'!$F$10:$L$408,7,FALSE)/VLOOKUP($A109,'2022'!$F$10:$N$469,8,FALSE))*1000,#N/A)</f>
        <v>7.2762121104564494</v>
      </c>
      <c r="CC109" s="196">
        <f>IFERROR((VLOOKUP($A109,'23 24'!$F$7:$M$408,7,FALSE)/VLOOKUP($A109,'2023'!$C$7:$N$469,9,FALSE))*1000,#N/A)</f>
        <v>6.6888454700674158</v>
      </c>
      <c r="CE109" s="198">
        <f>IFERROR((VLOOKUP($A109,'0910'!$F$10:$S$433,9,FALSE)/VLOOKUP($A109,'2010'!$C$5:$K$611,9,FALSE))*1000,#N/A)</f>
        <v>3.5735556879094696</v>
      </c>
      <c r="CF109" s="198">
        <f>IFERROR((VLOOKUP($A109,'1011'!$F$10:$S$433,10,FALSE)/VLOOKUP($A109,'2011'!$C$5:$K$611,9,FALSE))*1000,#N/A)</f>
        <v>5.1261829652996846</v>
      </c>
      <c r="CG109" s="198">
        <f>IFERROR((VLOOKUP($A109,'1112'!$F$10:$S$408,9,FALSE)/VLOOKUP($A109,'2012'!$F$10:$M$460,8,FALSE))*1000,#N/A)</f>
        <v>7.9906450984213606</v>
      </c>
      <c r="CH109" s="198">
        <f>IFERROR((VLOOKUP($A109,'1213'!$F$10:$S$408,9,FALSE)/VLOOKUP($A109,'2013'!$F$10:$M$460,8,FALSE))*1000,#N/A)</f>
        <v>1.939487975174554</v>
      </c>
      <c r="CI109" s="198">
        <f>IFERROR((VLOOKUP($A109,'1314'!$F$10:$S$408,9,FALSE)/VLOOKUP($A109,'2014'!$F$10:$M$460,8,FALSE))*1000,#N/A)</f>
        <v>4.0299366724237187</v>
      </c>
      <c r="CJ109" s="198">
        <f>IFERROR((VLOOKUP($A109,'1415'!$F$10:$S$408,9,FALSE)/VLOOKUP($A109,'2015'!$F$10:$M$460,8,FALSE))*1000,#N/A)</f>
        <v>5.4893053189475678</v>
      </c>
      <c r="CK109" s="198">
        <f>IFERROR((VLOOKUP($A109,'1516'!$F$10:$S$408,9,FALSE)/VLOOKUP($A109,'2016'!$F$10:$M$460,8,FALSE))*1000,#N/A)</f>
        <v>7.6664173522812264</v>
      </c>
      <c r="CL109" s="198">
        <f>IFERROR((VLOOKUP($A109,'1617'!$F$10:$S$408,9,FALSE)/VLOOKUP($A109,'2017'!$F$10:$M$460,8,FALSE))*1000,#N/A)</f>
        <v>5.3773409975894682</v>
      </c>
      <c r="CM109" s="198">
        <f>IFERROR((VLOOKUP($A109,'1718'!$F$10:$S$408,9,FALSE)/VLOOKUP($A109,'2018'!$F$10:$N$460,9,FALSE))*1000,#N/A)</f>
        <v>7.5036603221083453</v>
      </c>
      <c r="CN109" s="198">
        <f>IFERROR((VLOOKUP($A109,'1819'!$F$10:$S$408,9,FALSE)/VLOOKUP($A109,'2018'!$F$10:$N$460,9,FALSE))*1000,#N/A)</f>
        <v>7.1376281112737923</v>
      </c>
      <c r="CO109" s="198">
        <f>IFERROR((VLOOKUP($A109,'1920'!$F$10:$S$408,9,FALSE)/VLOOKUP($A109,'2019'!$F$10:$N$464,8,FALSE))*1000,#N/A)</f>
        <v>4.6898392828153472</v>
      </c>
      <c r="CP109" s="198">
        <f>IFERROR((VLOOKUP($A109,'20 21'!$F$10:$S$408,9,FALSE)/VLOOKUP($A109,'2020'!$F$10:$N$469,8,FALSE))*1000,#N/A)</f>
        <v>3.9814896924661172</v>
      </c>
      <c r="CQ109" s="198">
        <f>IFERROR((VLOOKUP($A109,'21 22'!$F$10:$S$408,9,FALSE)/VLOOKUP($A109,'2021'!$F$10:$N$469,8,FALSE))*1000,#N/A)</f>
        <v>7.1904941667116073</v>
      </c>
      <c r="CR109" s="198">
        <f>IFERROR((VLOOKUP($A109,'22 23'!$F$10:$S$408,9,FALSE)/VLOOKUP($A109,'2022'!$F$10:$N$469,8,FALSE))*1000,#N/A)</f>
        <v>9.2283665791154963</v>
      </c>
      <c r="CS109" s="196">
        <f>IFERROR((VLOOKUP($A109,'23 24'!$F$7:$S$408,9,FALSE)/VLOOKUP($A109,'2023'!$C$7:$N$469,9,FALSE))*1000,#N/A)</f>
        <v>4.9286229779444115</v>
      </c>
      <c r="CU109" s="198">
        <f>IFERROR((VLOOKUP($A109,'0910'!$F$10:$S$433,10,FALSE)/VLOOKUP($A109,'2010'!$C$5:$K$611,9,FALSE))*1000,#N/A)</f>
        <v>1.7867778439547348</v>
      </c>
      <c r="CV109" s="198">
        <f>IFERROR((VLOOKUP($A109,'1011'!$F$10:$S$433,11,FALSE)/VLOOKUP($A109,'2011'!$C$5:$K$611,9,FALSE))*1000,#N/A)</f>
        <v>0.98580441640378547</v>
      </c>
      <c r="CW109" s="198">
        <f>IFERROR((VLOOKUP($A109,'1112'!$F$10:$S$408,10,FALSE)/VLOOKUP($A109,'2012'!$F$10:$M$460,8,FALSE))*1000,#N/A)</f>
        <v>2.7285129604365621</v>
      </c>
      <c r="CX109" s="198">
        <f>IFERROR((VLOOKUP($A109,'1213'!$F$10:$S$408,10,FALSE)/VLOOKUP($A109,'2013'!$F$10:$M$460,8,FALSE))*1000,#N/A)</f>
        <v>0</v>
      </c>
      <c r="CY109" s="198">
        <f>IFERROR((VLOOKUP($A109,'1314'!$F$10:$S$408,10,FALSE)/VLOOKUP($A109,'2014'!$F$10:$M$460,8,FALSE))*1000,#N/A)</f>
        <v>1.3433122241412399</v>
      </c>
      <c r="CZ109" s="198">
        <f>IFERROR((VLOOKUP($A109,'1415'!$F$10:$S$408,10,FALSE)/VLOOKUP($A109,'2015'!$F$10:$M$460,8,FALSE))*1000,#N/A)</f>
        <v>1.1357183418512209</v>
      </c>
      <c r="DA109" s="198">
        <f>IFERROR((VLOOKUP($A109,'1516'!$F$10:$S$408,10,FALSE)/VLOOKUP($A109,'2016'!$F$10:$M$460,8,FALSE))*1000,#N/A)</f>
        <v>1.8698578908002992</v>
      </c>
      <c r="DB109" s="198">
        <f>IFERROR((VLOOKUP($A109,'1617'!$F$10:$S$408,10,FALSE)/VLOOKUP($A109,'2017'!$F$10:$M$460,8,FALSE))*1000,#N/A)</f>
        <v>0.7417022065640646</v>
      </c>
      <c r="DC109" s="198">
        <f>IFERROR((VLOOKUP($A109,'1718'!$F$10:$S$408,10,FALSE)/VLOOKUP($A109,'2018'!$F$10:$N$460,9,FALSE))*1000,#N/A)</f>
        <v>2.3792093704245976</v>
      </c>
      <c r="DD109" s="198">
        <f>IFERROR((VLOOKUP($A109,'1819'!$F$10:$S$408,10,FALSE)/VLOOKUP($A109,'2018'!$F$10:$N$460,9,FALSE))*1000,#N/A)</f>
        <v>1.8301610541727673</v>
      </c>
      <c r="DE109" s="198">
        <f>IFERROR((VLOOKUP($A109,'1920'!$F$10:$S$408,10,FALSE)/VLOOKUP($A109,'2019'!$F$10:$N$464,8,FALSE))*1000,#N/A)</f>
        <v>1.4430274716354912</v>
      </c>
      <c r="DF109" s="198">
        <f>IFERROR((VLOOKUP($A109,'20 21'!$F$10:$S$408,10,FALSE)/VLOOKUP($A109,'2020'!$F$10:$N$469,8,FALSE))*1000,#N/A)</f>
        <v>1.0858608252180317</v>
      </c>
      <c r="DG109" s="198">
        <f>IFERROR((VLOOKUP($A109,'21 22'!$F$10:$S$408,10,FALSE)/VLOOKUP($A109,'2021'!$F$10:$N$469,8,FALSE))*1000,#N/A)</f>
        <v>1.9773858958456918</v>
      </c>
      <c r="DH109" s="198">
        <f>IFERROR((VLOOKUP($A109,'22 23'!$F$10:$S$408,10,FALSE)/VLOOKUP($A109,'2022'!$F$10:$N$469,8,FALSE))*1000,#N/A)</f>
        <v>2.1296230567189607</v>
      </c>
      <c r="DI109" s="196">
        <f>IFERROR((VLOOKUP($A109,'23 24'!$F$7:$S$408,10,FALSE)/VLOOKUP($A109,'2023'!$C$7:$N$469,9,FALSE))*1000,#N/A)</f>
        <v>2.9923782366091074</v>
      </c>
      <c r="DK109" s="198">
        <f>IFERROR((VLOOKUP($A109,'0910'!$F$10:$S$433,11,FALSE)/VLOOKUP($A109,'2010'!$C$5:$K$611,9,FALSE))*1000,#N/A)</f>
        <v>0.19853087155052609</v>
      </c>
      <c r="DL109" s="198">
        <f>IFERROR((VLOOKUP($A109,'1011'!$F$10:$S$433,12,FALSE)/VLOOKUP($A109,'2011'!$C$5:$K$611,9,FALSE))*1000,#N/A)</f>
        <v>0</v>
      </c>
      <c r="DM109" s="198">
        <f>IFERROR((VLOOKUP($A109,'1112'!$F$10:$S$408,11,FALSE)/VLOOKUP($A109,'2012'!$F$10:$M$460,8,FALSE))*1000,#N/A)</f>
        <v>0.38978756577665169</v>
      </c>
      <c r="DN109" s="198">
        <f>IFERROR((VLOOKUP($A109,'1213'!$F$10:$S$408,11,FALSE)/VLOOKUP($A109,'2013'!$F$10:$M$460,8,FALSE))*1000,#N/A)</f>
        <v>0.19394879751745539</v>
      </c>
      <c r="DO109" s="198">
        <f>IFERROR((VLOOKUP($A109,'1314'!$F$10:$S$408,11,FALSE)/VLOOKUP($A109,'2014'!$F$10:$M$460,8,FALSE))*1000,#N/A)</f>
        <v>0</v>
      </c>
      <c r="DP109" s="198">
        <f>IFERROR((VLOOKUP($A109,'1415'!$F$10:$S$408,11,FALSE)/VLOOKUP($A109,'2015'!$F$10:$M$460,8,FALSE))*1000,#N/A)</f>
        <v>0</v>
      </c>
      <c r="DQ109" s="198">
        <f>IFERROR((VLOOKUP($A109,'1516'!$F$10:$S$408,11,FALSE)/VLOOKUP($A109,'2016'!$F$10:$M$460,8,FALSE))*1000,#N/A)</f>
        <v>0.37397157816005983</v>
      </c>
      <c r="DR109" s="198">
        <f>IFERROR((VLOOKUP($A109,'1617'!$F$10:$S$408,11,FALSE)/VLOOKUP($A109,'2017'!$F$10:$M$460,8,FALSE))*1000,#N/A)</f>
        <v>0</v>
      </c>
      <c r="DS109" s="198">
        <f>IFERROR((VLOOKUP($A109,'1718'!$F$10:$S$408,11,FALSE)/VLOOKUP($A109,'2018'!$F$10:$N$460,9,FALSE))*1000,#N/A)</f>
        <v>0.36603221083455345</v>
      </c>
      <c r="DT109" s="198">
        <f>IFERROR((VLOOKUP($A109,'1819'!$F$10:$S$408,11,FALSE)/VLOOKUP($A109,'2018'!$F$10:$N$460,9,FALSE))*1000,#N/A)</f>
        <v>0.54904831625183015</v>
      </c>
      <c r="DU109" s="198">
        <f>IFERROR((VLOOKUP($A109,'1920'!$F$10:$S$408,11,FALSE)/VLOOKUP($A109,'2019'!$F$10:$N$464,8,FALSE))*1000,#N/A)</f>
        <v>0</v>
      </c>
      <c r="DV109" s="198">
        <f>IFERROR((VLOOKUP($A109,'20 21'!$F$10:$S$408,11,FALSE)/VLOOKUP($A109,'2020'!$F$10:$N$469,8,FALSE))*1000,#N/A)</f>
        <v>0.3619536084060106</v>
      </c>
      <c r="DW109" s="198">
        <f>IFERROR((VLOOKUP($A109,'21 22'!$F$10:$S$408,11,FALSE)/VLOOKUP($A109,'2021'!$F$10:$N$469,8,FALSE))*1000,#N/A)</f>
        <v>0</v>
      </c>
      <c r="DX109" s="198">
        <f>IFERROR((VLOOKUP($A109,'22 23'!$F$10:$S$408,11,FALSE)/VLOOKUP($A109,'2022'!$F$10:$N$469,8,FALSE))*1000,#N/A)</f>
        <v>0.17746858805991339</v>
      </c>
      <c r="DY109" s="196">
        <f>IFERROR((VLOOKUP($A109,'23 24'!$F$7:$S$408,11,FALSE)/VLOOKUP($A109,'2023'!$C$7:$N$469,9,FALSE))*1000,#N/A)</f>
        <v>0</v>
      </c>
      <c r="EA109" s="198">
        <f>IFERROR((VLOOKUP($A109,'0910'!$F$10:$S$433,12,FALSE)/VLOOKUP($A109,'2010'!$C$5:$K$611,9,FALSE))*1000,#N/A)</f>
        <v>5.5588644034147308</v>
      </c>
      <c r="EB109" s="198">
        <f>IFERROR((VLOOKUP($A109,'1011'!$F$10:$S$433,13,FALSE)/VLOOKUP($A109,'2011'!$C$5:$K$611,9,FALSE))*1000,#N/A)</f>
        <v>6.1119873817034698</v>
      </c>
      <c r="EC109" s="198">
        <f>IFERROR((VLOOKUP($A109,'1112'!$F$10:$S$408,12,FALSE)/VLOOKUP($A109,'2012'!$F$10:$M$460,8,FALSE))*1000,#N/A)</f>
        <v>11.303839407522901</v>
      </c>
      <c r="ED109" s="198">
        <f>IFERROR((VLOOKUP($A109,'1213'!$F$10:$S$408,12,FALSE)/VLOOKUP($A109,'2013'!$F$10:$M$460,8,FALSE))*1000,#N/A)</f>
        <v>1.939487975174554</v>
      </c>
      <c r="EE109" s="198">
        <f>IFERROR((VLOOKUP($A109,'1314'!$F$10:$S$408,12,FALSE)/VLOOKUP($A109,'2014'!$F$10:$M$460,8,FALSE))*1000,#N/A)</f>
        <v>5.3732488965649594</v>
      </c>
      <c r="EF109" s="198">
        <f>IFERROR((VLOOKUP($A109,'1415'!$F$10:$S$408,12,FALSE)/VLOOKUP($A109,'2015'!$F$10:$M$460,8,FALSE))*1000,#N/A)</f>
        <v>6.6250236607987887</v>
      </c>
      <c r="EG109" s="198">
        <f>IFERROR((VLOOKUP($A109,'1516'!$F$10:$S$408,12,FALSE)/VLOOKUP($A109,'2016'!$F$10:$M$460,8,FALSE))*1000,#N/A)</f>
        <v>9.9102468212415857</v>
      </c>
      <c r="EH109" s="198">
        <f>IFERROR((VLOOKUP($A109,'1617'!$F$10:$S$408,12,FALSE)/VLOOKUP($A109,'2017'!$F$10:$M$460,8,FALSE))*1000,#N/A)</f>
        <v>6.1190432041535319</v>
      </c>
      <c r="EI109" s="198">
        <f>IFERROR((VLOOKUP($A109,'1718'!$F$10:$S$408,12,FALSE)/VLOOKUP($A109,'2018'!$F$10:$N$460,9,FALSE))*1000,#N/A)</f>
        <v>10.248901903367496</v>
      </c>
      <c r="EJ109" s="198">
        <f>IFERROR((VLOOKUP($A109,'1819'!$F$10:$S$408,12,FALSE)/VLOOKUP($A109,'2018'!$F$10:$N$460,9,FALSE))*1000,#N/A)</f>
        <v>9.5168374816983903</v>
      </c>
      <c r="EK109" s="198">
        <f>IFERROR((VLOOKUP($A109,'1920'!$F$10:$S$408,12,FALSE)/VLOOKUP($A109,'2019'!$F$10:$N$464,8,FALSE))*1000,#N/A)</f>
        <v>6.3132451884052747</v>
      </c>
      <c r="EL109" s="198">
        <f>IFERROR((VLOOKUP($A109,'20 21'!$F$10:$S$408,12,FALSE)/VLOOKUP($A109,'2020'!$F$10:$N$469,8,FALSE))*1000,#N/A)</f>
        <v>5.248327321887154</v>
      </c>
      <c r="EM109" s="198">
        <f>IFERROR((VLOOKUP($A109,'21 22'!$F$10:$S$408,12,FALSE)/VLOOKUP($A109,'2021'!$F$10:$N$469,8,FALSE))*1000,#N/A)</f>
        <v>9.1678800625573</v>
      </c>
      <c r="EN109" s="198">
        <f>IFERROR((VLOOKUP($A109,'22 23'!$F$10:$S$408,12,FALSE)/VLOOKUP($A109,'2022'!$F$10:$N$469,8,FALSE))*1000,#N/A)</f>
        <v>11.53545822389437</v>
      </c>
      <c r="EO109" s="196">
        <f>IFERROR((VLOOKUP($A109,'23 24'!$F$7:$S$408,12,FALSE)/VLOOKUP($A109,'2023'!$C$7:$N$469,9,FALSE))*1000,#N/A)</f>
        <v>7.9210012145535194</v>
      </c>
    </row>
    <row r="110" spans="1:145" x14ac:dyDescent="0.3">
      <c r="A110" t="s">
        <v>749</v>
      </c>
      <c r="B110" t="s">
        <v>1743</v>
      </c>
      <c r="C110" t="str">
        <f>IF(VLOOKUP($A110,'0910'!$F$10:$L$433,1,FALSE)=VLOOKUP($A110,'2010'!$C$5:$K$611,1,FALSE),VLOOKUP($A110,'0910'!$F$10:$L$433,1,FALSE),FALSE)</f>
        <v>Fareham</v>
      </c>
      <c r="D110" t="str">
        <f>IF(VLOOKUP($A110,'1011'!$F$10:$L$433,1,FALSE)=VLOOKUP($A110,'2011'!$C$5:$K$611,1,FALSE),VLOOKUP($A110,'1011'!$F$10:$L$433,1,FALSE),FALSE)</f>
        <v>Fareham</v>
      </c>
      <c r="E110" t="str">
        <f>IF(VLOOKUP(A110,'1112'!$F$10:$L$408,1,FALSE)=VLOOKUP(A110,'2012'!$F$10:$M$460,1,FALSE),VLOOKUP(A110,'1112'!$F$10:$L$408,1,FALSE),FALSE)</f>
        <v>Fareham</v>
      </c>
      <c r="F110" t="str">
        <f>IF(VLOOKUP($A110,'1213'!$F$10:$L$408,1,FALSE)=VLOOKUP($A110,'2013'!$F$10:$M$460,1,FALSE),VLOOKUP($A110,'1213'!$F$10:$L$408,1,FALSE),FALSE)</f>
        <v>Fareham</v>
      </c>
      <c r="G110" t="str">
        <f>IF(VLOOKUP($A110,'1314'!$F$10:$L$408,1,FALSE)=VLOOKUP($A110,'2014'!$F$10:$M$460,1,FALSE),VLOOKUP($A110,'1314'!$F$10:$L$408,1,FALSE),FALSE)</f>
        <v>Fareham</v>
      </c>
      <c r="H110" t="str">
        <f>IF(VLOOKUP($A110,'1415'!$F$10:$L$408,1,FALSE)=VLOOKUP($A110,'2015'!$F$10:$M$460,1,FALSE),VLOOKUP($A110,'1415'!$F$10:$L$408,1,FALSE),FALSE)</f>
        <v>Fareham</v>
      </c>
      <c r="I110" t="str">
        <f>IF(VLOOKUP($A110,'1516'!$F$10:$L$408,1,FALSE)=VLOOKUP($A110,'2015'!$F$10:$M$460,1,FALSE),VLOOKUP($A110,'1516'!$F$10:$L$408,1,FALSE),FALSE)</f>
        <v>Fareham</v>
      </c>
      <c r="J110" t="str">
        <f>IF(VLOOKUP($A110,'1617'!$F$10:$L$408,1,FALSE)=VLOOKUP($A110,'2016'!$F$10:$M$460,1,FALSE),VLOOKUP($A110,'1617'!$F$10:$L$408,1,FALSE),FALSE)</f>
        <v>Fareham</v>
      </c>
      <c r="K110" t="str">
        <f>IF(VLOOKUP($A110,'1718'!$F$10:$M$408,1,FALSE)=VLOOKUP($A110,'2017'!$F$10:$M$460,1,FALSE),VLOOKUP($A110,'1718'!$F$10:$M$408,1,FALSE),FALSE)</f>
        <v>Fareham</v>
      </c>
      <c r="L110" t="str">
        <f>IF(VLOOKUP($A110,'1819'!$F$10:$M$408,1,FALSE)=VLOOKUP($A110,'2018'!$F$10:$M$460,1,FALSE),VLOOKUP($A110,'1819'!$F$10:$M$408,1,FALSE),FALSE)</f>
        <v>Fareham</v>
      </c>
      <c r="M110" t="str">
        <f>IF(VLOOKUP($A110,'1920'!$F$10:$M$408,1,FALSE)=VLOOKUP($A110,'2019'!$F$10:$M$464,1,FALSE),VLOOKUP($A110,'1920'!$F$10:$M$408,1,FALSE),FALSE)</f>
        <v>Fareham</v>
      </c>
      <c r="N110" t="str">
        <f>IF(VLOOKUP($A110,'20 21'!$F$10:$N$408,1,FALSE)=VLOOKUP($A110,'2020'!$F$10:$O$468,1,FALSE),VLOOKUP($A110,'20 21'!$F$10:$N$408,1,FALSE),FALSE)</f>
        <v>Fareham</v>
      </c>
      <c r="O110" t="str">
        <f>IF(VLOOKUP($A110,'21 22'!$F$10:$N$408,1,FALSE)=VLOOKUP($A110,'2021'!$F$10:$O$471,1,FALSE),VLOOKUP($A110,'21 22'!$F$10:$N$408,1,FALSE),FALSE)</f>
        <v>Fareham</v>
      </c>
      <c r="P110" t="str">
        <f>IF(VLOOKUP($A110,'22 23'!$F$10:$N$408,1,FALSE)=VLOOKUP($A110,'2022'!$F$10:$O$468,1,FALSE),VLOOKUP($A110,'22 23'!$F$10:$N$408,1,FALSE),FALSE)</f>
        <v>Fareham</v>
      </c>
      <c r="Q110" t="str">
        <f>IF(VLOOKUP($A110,'23 24'!$F$7:$N$408,1,FALSE)=VLOOKUP($A110,'2023'!$C$7:$O$468,1,FALSE),VLOOKUP($A110,'23 24'!$F$7:$N$408,1,FALSE),FALSE)</f>
        <v>Fareham</v>
      </c>
      <c r="S110" s="196">
        <f>IFERROR((VLOOKUP($A110,'0910'!$F$10:$L$433,4,FALSE)/VLOOKUP($A110,'2010'!$C$5:$K$611,9,FALSE))*1000,#N/A)</f>
        <v>4.2052144659377628</v>
      </c>
      <c r="T110" s="196">
        <f>IFERROR((VLOOKUP($A110,'1011'!$F$10:$L$433,4,FALSE)/VLOOKUP($A110,'2011'!$C$5:$K$611,9,FALSE))*1000,#N/A)</f>
        <v>5.2148518982060903</v>
      </c>
      <c r="U110" s="196">
        <f>IFERROR((VLOOKUP($A110,'1112'!$F$10:$L$408,4,FALSE)/VLOOKUP($A110,'2012'!$F$10:$M$460,8,FALSE))*1000,#N/A)</f>
        <v>4.3550394027374537</v>
      </c>
      <c r="V110" s="196">
        <f>IFERROR((VLOOKUP($A110,'1213'!$F$10:$L$408,4,FALSE)/VLOOKUP($A110,'2013'!$F$10:$M$460,8,FALSE))*1000,#N/A)</f>
        <v>3.9207593891869581</v>
      </c>
      <c r="W110" s="196">
        <f>IFERROR((VLOOKUP($A110,'1314'!$F$10:$L$408,4,FALSE)/VLOOKUP($A110,'2014'!$F$10:$M$460,8,FALSE))*1000,#N/A)</f>
        <v>3.2915038058012756</v>
      </c>
      <c r="X110" s="196">
        <f>IFERROR((VLOOKUP($A110,'1415'!$F$10:$L$408,4,FALSE)/VLOOKUP($A110,'2015'!$F$10:$M$460,8,FALSE))*1000,#N/A)</f>
        <v>5.9304703476482619</v>
      </c>
      <c r="Y110" s="196">
        <f>IFERROR((VLOOKUP($A110,'1516'!$F$10:$L$408,4,FALSE)/VLOOKUP($A110,'2016'!$F$10:$M$460,8,FALSE))*1000,#N/A)</f>
        <v>5.480008118530546</v>
      </c>
      <c r="Z110" s="196">
        <f>IFERROR((VLOOKUP($A110,'1617'!$F$10:$L$408,4,FALSE)/VLOOKUP($A110,'2017'!$F$10:$M$460,8,FALSE))*1000,#N/A)</f>
        <v>4.6352277307537282</v>
      </c>
      <c r="AA110" s="196">
        <f>IFERROR((VLOOKUP($A110,'1718'!$F$10:$L$408,4,FALSE)/VLOOKUP($A110,'2018'!$F$10:$N$460,9,FALSE))*1000,#N/A)</f>
        <v>2.2039671408535364</v>
      </c>
      <c r="AB110" s="196">
        <f>IFERROR((VLOOKUP($A110,'1819'!$F$10:$L$408,4,FALSE)/VLOOKUP($A110,'2018'!$F$10:$N$460,9,FALSE))*1000,#N/A)</f>
        <v>2.4043277900220397</v>
      </c>
      <c r="AC110" s="196">
        <f>IFERROR((VLOOKUP($A110,'1920'!$F$10:$L$408,4,FALSE)/VLOOKUP($A110,'2019'!$F$10:$N$464,8,FALSE))*1000,#N/A)</f>
        <v>0.59760956175298796</v>
      </c>
      <c r="AD110" s="196">
        <f>IFERROR((VLOOKUP($A110,'20 21'!$F$10:$M$408,4,FALSE)/VLOOKUP($A110,'2020'!$F$10:$N$469,8,FALSE))*1000,#N/A)</f>
        <v>0.59443725615688381</v>
      </c>
      <c r="AE110" s="196">
        <f>IFERROR((VLOOKUP($A110,'21 22'!$F$10:$M$408,4,FALSE)/VLOOKUP($A110,'2021'!$F$10:$N$469,8,FALSE))*1000,#N/A)</f>
        <v>1.9769487772571814</v>
      </c>
      <c r="AF110" s="196">
        <f>IFERROR((VLOOKUP($A110,'22 23'!$F$10:$M$408,4,FALSE)/VLOOKUP($A110,'2022'!$F$10:$N$469,8,FALSE))*1000,#N/A)</f>
        <v>4.341562567836915</v>
      </c>
      <c r="AG110" s="196">
        <f>IFERROR((VLOOKUP($A110,'23 24'!$F$7:$M$408,4,FALSE)/VLOOKUP($A110,'2023'!$C$7:$N$469,9,FALSE))*1000,#N/A)</f>
        <v>4.526400724224116</v>
      </c>
      <c r="AI110" s="196">
        <f>IFERROR((VLOOKUP($A110,'0910'!$F$10:$L$433,5,FALSE)/VLOOKUP($A110,'2010'!$C$5:$K$611,9,FALSE))*1000,#N/A)</f>
        <v>0</v>
      </c>
      <c r="AJ110" s="196">
        <f>IFERROR((VLOOKUP($A110,'1011'!$F$10:$L$433,5,FALSE)/VLOOKUP($A110,'2011'!$C$5:$K$611,9,FALSE))*1000,#N/A)</f>
        <v>0.62578222778473092</v>
      </c>
      <c r="AK110" s="196">
        <f>IFERROR((VLOOKUP($A110,'1112'!$F$10:$L$408,5,FALSE)/VLOOKUP($A110,'2012'!$F$10:$M$460,8,FALSE))*1000,#N/A)</f>
        <v>1.0369141435089175</v>
      </c>
      <c r="AL110" s="196">
        <f>IFERROR((VLOOKUP($A110,'1213'!$F$10:$L$408,5,FALSE)/VLOOKUP($A110,'2013'!$F$10:$M$460,8,FALSE))*1000,#N/A)</f>
        <v>0.61906727197688816</v>
      </c>
      <c r="AM110" s="196">
        <f>IFERROR((VLOOKUP($A110,'1314'!$F$10:$L$408,5,FALSE)/VLOOKUP($A110,'2014'!$F$10:$M$460,8,FALSE))*1000,#N/A)</f>
        <v>0.61715696358773908</v>
      </c>
      <c r="AN110" s="196">
        <f>IFERROR((VLOOKUP($A110,'1415'!$F$10:$L$408,5,FALSE)/VLOOKUP($A110,'2015'!$F$10:$M$460,8,FALSE))*1000,#N/A)</f>
        <v>0.81799591002044991</v>
      </c>
      <c r="AO110" s="196">
        <f>IFERROR((VLOOKUP($A110,'1516'!$F$10:$L$408,5,FALSE)/VLOOKUP($A110,'2016'!$F$10:$M$460,8,FALSE))*1000,#N/A)</f>
        <v>0.60888979094783846</v>
      </c>
      <c r="AP110" s="196">
        <f>IFERROR((VLOOKUP($A110,'1617'!$F$10:$L$408,5,FALSE)/VLOOKUP($A110,'2017'!$F$10:$M$460,8,FALSE))*1000,#N/A)</f>
        <v>1.2091898428053203</v>
      </c>
      <c r="AQ110" s="196">
        <f>IFERROR((VLOOKUP($A110,'1718'!$F$10:$L$408,5,FALSE)/VLOOKUP($A110,'2018'!$F$10:$N$460,9,FALSE))*1000,#N/A)</f>
        <v>0.2003606491685033</v>
      </c>
      <c r="AR110" s="196">
        <f>IFERROR((VLOOKUP($A110,'1819'!$F$10:$L$408,5,FALSE)/VLOOKUP($A110,'2018'!$F$10:$N$460,9,FALSE))*1000,#N/A)</f>
        <v>0.2003606491685033</v>
      </c>
      <c r="AS110" s="196">
        <f>IFERROR((VLOOKUP($A110,'1920'!$F$10:$L$408,5,FALSE)/VLOOKUP($A110,'2019'!$F$10:$N$464,8,FALSE))*1000,#N/A)</f>
        <v>0</v>
      </c>
      <c r="AT110" s="196">
        <f>IFERROR((VLOOKUP($A110,'20 21'!$F$10:$L$408,5,FALSE)/VLOOKUP($A110,'2020'!$F$10:$N$469,8,FALSE))*1000,#N/A)</f>
        <v>0.59443725615688381</v>
      </c>
      <c r="AU110" s="196">
        <f>IFERROR((VLOOKUP($A110,'21 22'!$F$10:$L$408,5,FALSE)/VLOOKUP($A110,'2021'!$F$10:$N$469,8,FALSE))*1000,#N/A)</f>
        <v>2.5700334104343354</v>
      </c>
      <c r="AV110" s="196">
        <f>IFERROR((VLOOKUP($A110,'22 23'!$F$10:$L$408,5,FALSE)/VLOOKUP($A110,'2022'!$F$10:$N$469,8,FALSE))*1000,#N/A)</f>
        <v>1.9734375308349612</v>
      </c>
      <c r="AW110" s="196">
        <f>IFERROR((VLOOKUP($A110,'23 24'!$F$7:$M$408,5,FALSE)/VLOOKUP($A110,'2023'!$C$7:$N$469,9,FALSE))*1000,#N/A)</f>
        <v>1.9680003148800504</v>
      </c>
      <c r="AY110" s="196">
        <f>IFERROR((VLOOKUP($A110,'0910'!$F$10:$L$433,6,FALSE)/VLOOKUP($A110,'2010'!$C$5:$K$611,9,FALSE))*1000,#N/A)</f>
        <v>0</v>
      </c>
      <c r="AZ110" s="196">
        <f>IFERROR((VLOOKUP($A110,'1011'!$F$10:$L$433,6,FALSE)/VLOOKUP($A110,'2011'!$C$5:$K$611,9,FALSE))*1000,#N/A)</f>
        <v>0</v>
      </c>
      <c r="BA110" s="196">
        <f>IFERROR((VLOOKUP($A110,'1112'!$F$10:$L$408,6,FALSE)/VLOOKUP($A110,'2012'!$F$10:$M$460,8,FALSE))*1000,#N/A)</f>
        <v>0</v>
      </c>
      <c r="BB110" s="196">
        <f>IFERROR((VLOOKUP($A110,'1213'!$F$10:$L$408,6,FALSE)/VLOOKUP($A110,'2013'!$F$10:$M$460,8,FALSE))*1000,#N/A)</f>
        <v>0</v>
      </c>
      <c r="BC110" s="196">
        <f>IFERROR((VLOOKUP($A110,'1314'!$F$10:$L$408,6,FALSE)/VLOOKUP($A110,'2014'!$F$10:$M$460,8,FALSE))*1000,#N/A)</f>
        <v>1.2343139271754782</v>
      </c>
      <c r="BD110" s="196">
        <f>IFERROR((VLOOKUP($A110,'1415'!$F$10:$L$408,6,FALSE)/VLOOKUP($A110,'2015'!$F$10:$M$460,8,FALSE))*1000,#N/A)</f>
        <v>0</v>
      </c>
      <c r="BE110" s="196">
        <f>IFERROR((VLOOKUP($A110,'1516'!$F$10:$L$408,6,FALSE)/VLOOKUP($A110,'2016'!$F$10:$M$460,8,FALSE))*1000,#N/A)</f>
        <v>0</v>
      </c>
      <c r="BF110" s="196">
        <f>IFERROR((VLOOKUP($A110,'1617'!$F$10:$L$408,6,FALSE)/VLOOKUP($A110,'2017'!$F$10:$M$460,8,FALSE))*1000,#N/A)</f>
        <v>0</v>
      </c>
      <c r="BG110" s="196">
        <f>IFERROR((VLOOKUP($A110,'1718'!$F$10:$L$408,6,FALSE)/VLOOKUP($A110,'2018'!$F$10:$N$460,9,FALSE))*1000,#N/A)</f>
        <v>0</v>
      </c>
      <c r="BH110" s="196">
        <f>IFERROR((VLOOKUP($A110,'1819'!$F$10:$L$408,6,FALSE)/VLOOKUP($A110,'2018'!$F$10:$N$460,9,FALSE))*1000,#N/A)</f>
        <v>0</v>
      </c>
      <c r="BI110" s="196">
        <f>IFERROR((VLOOKUP($A110,'1920'!$F$10:$L$408,6,FALSE)/VLOOKUP($A110,'2019'!$F$10:$N$464,8,FALSE))*1000,#N/A)</f>
        <v>0.19920318725099603</v>
      </c>
      <c r="BJ110" s="196">
        <f>IFERROR((VLOOKUP($A110,'20 21'!$F$10:$L$408,6,FALSE)/VLOOKUP($A110,'2020'!$F$10:$N$469,8,FALSE))*1000,#N/A)</f>
        <v>0.19814575205229462</v>
      </c>
      <c r="BK110" s="196">
        <f>IFERROR((VLOOKUP($A110,'21 22'!$F$10:$L$408,6,FALSE)/VLOOKUP($A110,'2021'!$F$10:$N$469,8,FALSE))*1000,#N/A)</f>
        <v>0.59308463317715443</v>
      </c>
      <c r="BL110" s="196">
        <f>IFERROR((VLOOKUP($A110,'22 23'!$F$10:$L$408,6,FALSE)/VLOOKUP($A110,'2022'!$F$10:$N$469,8,FALSE))*1000,#N/A)</f>
        <v>0</v>
      </c>
      <c r="BM110" s="196">
        <f>IFERROR((VLOOKUP($A110,'23 24'!$F$7:$M$408,6,FALSE)/VLOOKUP($A110,'2023'!$C$7:$N$469,9,FALSE))*1000,#N/A)</f>
        <v>0</v>
      </c>
      <c r="BO110" s="196">
        <f>IFERROR((VLOOKUP($A110,'0910'!$F$10:$L$433,7,FALSE)/VLOOKUP($A110,'2010'!$C$5:$K$611,9,FALSE))*1000,#N/A)</f>
        <v>4.2052144659377628</v>
      </c>
      <c r="BP110" s="196">
        <f>IFERROR((VLOOKUP($A110,'1011'!$F$10:$L$433,7,FALSE)/VLOOKUP($A110,'2011'!$C$5:$K$611,9,FALSE))*1000,#N/A)</f>
        <v>5.8406341259908219</v>
      </c>
      <c r="BQ110" s="196">
        <f>IFERROR((VLOOKUP($A110,'1112'!$F$10:$L$408,7,FALSE)/VLOOKUP($A110,'2012'!$F$10:$M$460,8,FALSE))*1000,#N/A)</f>
        <v>5.3919535462463708</v>
      </c>
      <c r="BR110" s="196">
        <f>IFERROR((VLOOKUP($A110,'1213'!$F$10:$L$408,7,FALSE)/VLOOKUP($A110,'2013'!$F$10:$M$460,8,FALSE))*1000,#N/A)</f>
        <v>4.7461824184894752</v>
      </c>
      <c r="BS110" s="196">
        <f>IFERROR((VLOOKUP($A110,'1314'!$F$10:$L$408,7,FALSE)/VLOOKUP($A110,'2014'!$F$10:$M$460,8,FALSE))*1000,#N/A)</f>
        <v>5.1429746965644929</v>
      </c>
      <c r="BT110" s="196">
        <f>IFERROR((VLOOKUP($A110,'1415'!$F$10:$L$408,7,FALSE)/VLOOKUP($A110,'2015'!$F$10:$M$460,8,FALSE))*1000,#N/A)</f>
        <v>6.7484662576687118</v>
      </c>
      <c r="BU110" s="196">
        <f>IFERROR((VLOOKUP($A110,'1516'!$F$10:$L$408,7,FALSE)/VLOOKUP($A110,'2016'!$F$10:$M$460,8,FALSE))*1000,#N/A)</f>
        <v>6.0888979094783844</v>
      </c>
      <c r="BV110" s="196">
        <f>IFERROR((VLOOKUP($A110,'1617'!$F$10:$L$408,7,FALSE)/VLOOKUP($A110,'2017'!$F$10:$M$460,8,FALSE))*1000,#N/A)</f>
        <v>5.8444175735590482</v>
      </c>
      <c r="BW110" s="196">
        <f>IFERROR((VLOOKUP($A110,'1718'!$F$10:$L$408,7,FALSE)/VLOOKUP($A110,'2018'!$F$10:$N$460,9,FALSE))*1000,#N/A)</f>
        <v>2.4043277900220397</v>
      </c>
      <c r="BX110" s="196">
        <f>IFERROR((VLOOKUP($A110,'1819'!$F$10:$L$408,7,FALSE)/VLOOKUP($A110,'2018'!$F$10:$N$460,9,FALSE))*1000,#N/A)</f>
        <v>2.6046884391905429</v>
      </c>
      <c r="BY110" s="196">
        <f>IFERROR((VLOOKUP($A110,'1920'!$F$10:$L$408,7,FALSE)/VLOOKUP($A110,'2019'!$F$10:$N$464,8,FALSE))*1000,#N/A)</f>
        <v>0.59760956175298796</v>
      </c>
      <c r="BZ110" s="196">
        <f>IFERROR((VLOOKUP($A110,'20 21'!$F$10:$L$408,7,FALSE)/VLOOKUP($A110,'2020'!$F$10:$N$469,8,FALSE))*1000,#N/A)</f>
        <v>1.1888745123137676</v>
      </c>
      <c r="CA110" s="196">
        <f>IFERROR((VLOOKUP($A110,'21 22'!$F$10:$L$408,7,FALSE)/VLOOKUP($A110,'2021'!$F$10:$N$469,8,FALSE))*1000,#N/A)</f>
        <v>4.9423719431429536</v>
      </c>
      <c r="CB110" s="196">
        <f>IFERROR((VLOOKUP($A110,'22 23'!$F$10:$L$408,7,FALSE)/VLOOKUP($A110,'2022'!$F$10:$N$469,8,FALSE))*1000,#N/A)</f>
        <v>6.3150000986718764</v>
      </c>
      <c r="CC110" s="196">
        <f>IFERROR((VLOOKUP($A110,'23 24'!$F$7:$M$408,7,FALSE)/VLOOKUP($A110,'2023'!$C$7:$N$469,9,FALSE))*1000,#N/A)</f>
        <v>6.494401039104166</v>
      </c>
      <c r="CE110" s="198">
        <f>IFERROR((VLOOKUP($A110,'0910'!$F$10:$S$433,9,FALSE)/VLOOKUP($A110,'2010'!$C$5:$K$611,9,FALSE))*1000,#N/A)</f>
        <v>4.4154751892346509</v>
      </c>
      <c r="CF110" s="198">
        <f>IFERROR((VLOOKUP($A110,'1011'!$F$10:$S$433,10,FALSE)/VLOOKUP($A110,'2011'!$C$5:$K$611,9,FALSE))*1000,#N/A)</f>
        <v>5.8406341259908219</v>
      </c>
      <c r="CG110" s="198">
        <f>IFERROR((VLOOKUP($A110,'1112'!$F$10:$S$408,9,FALSE)/VLOOKUP($A110,'2012'!$F$10:$M$460,8,FALSE))*1000,#N/A)</f>
        <v>5.1845707175445872</v>
      </c>
      <c r="CH110" s="198">
        <f>IFERROR((VLOOKUP($A110,'1213'!$F$10:$S$408,9,FALSE)/VLOOKUP($A110,'2013'!$F$10:$M$460,8,FALSE))*1000,#N/A)</f>
        <v>4.9525381758151052</v>
      </c>
      <c r="CI110" s="198">
        <f>IFERROR((VLOOKUP($A110,'1314'!$F$10:$S$408,9,FALSE)/VLOOKUP($A110,'2014'!$F$10:$M$460,8,FALSE))*1000,#N/A)</f>
        <v>3.2915038058012756</v>
      </c>
      <c r="CJ110" s="198">
        <f>IFERROR((VLOOKUP($A110,'1415'!$F$10:$S$408,9,FALSE)/VLOOKUP($A110,'2015'!$F$10:$M$460,8,FALSE))*1000,#N/A)</f>
        <v>7.1574642126789367</v>
      </c>
      <c r="CK110" s="198">
        <f>IFERROR((VLOOKUP($A110,'1516'!$F$10:$S$408,9,FALSE)/VLOOKUP($A110,'2016'!$F$10:$M$460,8,FALSE))*1000,#N/A)</f>
        <v>5.480008118530546</v>
      </c>
      <c r="CL110" s="198">
        <f>IFERROR((VLOOKUP($A110,'1617'!$F$10:$S$408,9,FALSE)/VLOOKUP($A110,'2017'!$F$10:$M$460,8,FALSE))*1000,#N/A)</f>
        <v>4.6352277307537282</v>
      </c>
      <c r="CM110" s="198">
        <f>IFERROR((VLOOKUP($A110,'1718'!$F$10:$S$408,9,FALSE)/VLOOKUP($A110,'2018'!$F$10:$N$460,9,FALSE))*1000,#N/A)</f>
        <v>4.8086555800440793</v>
      </c>
      <c r="CN110" s="198">
        <f>IFERROR((VLOOKUP($A110,'1819'!$F$10:$S$408,9,FALSE)/VLOOKUP($A110,'2018'!$F$10:$N$460,9,FALSE))*1000,#N/A)</f>
        <v>2.6046884391905429</v>
      </c>
      <c r="CO110" s="198">
        <f>IFERROR((VLOOKUP($A110,'1920'!$F$10:$S$408,9,FALSE)/VLOOKUP($A110,'2019'!$F$10:$N$464,8,FALSE))*1000,#N/A)</f>
        <v>2.1912350597609564</v>
      </c>
      <c r="CP110" s="198">
        <f>IFERROR((VLOOKUP($A110,'20 21'!$F$10:$S$408,9,FALSE)/VLOOKUP($A110,'2020'!$F$10:$N$469,8,FALSE))*1000,#N/A)</f>
        <v>0.79258300820917849</v>
      </c>
      <c r="CQ110" s="198">
        <f>IFERROR((VLOOKUP($A110,'21 22'!$F$10:$S$408,9,FALSE)/VLOOKUP($A110,'2021'!$F$10:$N$469,8,FALSE))*1000,#N/A)</f>
        <v>0.98847438862859072</v>
      </c>
      <c r="CR110" s="198">
        <f>IFERROR((VLOOKUP($A110,'22 23'!$F$10:$S$408,9,FALSE)/VLOOKUP($A110,'2022'!$F$10:$N$469,8,FALSE))*1000,#N/A)</f>
        <v>1.381406271584473</v>
      </c>
      <c r="CS110" s="196">
        <f>IFERROR((VLOOKUP($A110,'23 24'!$F$7:$S$408,9,FALSE)/VLOOKUP($A110,'2023'!$C$7:$N$469,9,FALSE))*1000,#N/A)</f>
        <v>2.3616003778560604</v>
      </c>
      <c r="CU110" s="198">
        <f>IFERROR((VLOOKUP($A110,'0910'!$F$10:$S$433,10,FALSE)/VLOOKUP($A110,'2010'!$C$5:$K$611,9,FALSE))*1000,#N/A)</f>
        <v>0.63078216989066449</v>
      </c>
      <c r="CV110" s="198">
        <f>IFERROR((VLOOKUP($A110,'1011'!$F$10:$S$433,11,FALSE)/VLOOKUP($A110,'2011'!$C$5:$K$611,9,FALSE))*1000,#N/A)</f>
        <v>0.41718815185648728</v>
      </c>
      <c r="CW110" s="198">
        <f>IFERROR((VLOOKUP($A110,'1112'!$F$10:$S$408,10,FALSE)/VLOOKUP($A110,'2012'!$F$10:$M$460,8,FALSE))*1000,#N/A)</f>
        <v>1.4516798009124845</v>
      </c>
      <c r="CX110" s="198">
        <f>IFERROR((VLOOKUP($A110,'1213'!$F$10:$S$408,10,FALSE)/VLOOKUP($A110,'2013'!$F$10:$M$460,8,FALSE))*1000,#N/A)</f>
        <v>0.82542302930251754</v>
      </c>
      <c r="CY110" s="198">
        <f>IFERROR((VLOOKUP($A110,'1314'!$F$10:$S$408,10,FALSE)/VLOOKUP($A110,'2014'!$F$10:$M$460,8,FALSE))*1000,#N/A)</f>
        <v>0.61715696358773908</v>
      </c>
      <c r="CZ110" s="198">
        <f>IFERROR((VLOOKUP($A110,'1415'!$F$10:$S$408,10,FALSE)/VLOOKUP($A110,'2015'!$F$10:$M$460,8,FALSE))*1000,#N/A)</f>
        <v>0.81799591002044991</v>
      </c>
      <c r="DA110" s="198">
        <f>IFERROR((VLOOKUP($A110,'1516'!$F$10:$S$408,10,FALSE)/VLOOKUP($A110,'2016'!$F$10:$M$460,8,FALSE))*1000,#N/A)</f>
        <v>0.60888979094783846</v>
      </c>
      <c r="DB110" s="198">
        <f>IFERROR((VLOOKUP($A110,'1617'!$F$10:$S$408,10,FALSE)/VLOOKUP($A110,'2017'!$F$10:$M$460,8,FALSE))*1000,#N/A)</f>
        <v>0.8061265618702137</v>
      </c>
      <c r="DC110" s="198">
        <f>IFERROR((VLOOKUP($A110,'1718'!$F$10:$S$408,10,FALSE)/VLOOKUP($A110,'2018'!$F$10:$N$460,9,FALSE))*1000,#N/A)</f>
        <v>1.0018032458425166</v>
      </c>
      <c r="DD110" s="198">
        <f>IFERROR((VLOOKUP($A110,'1819'!$F$10:$S$408,10,FALSE)/VLOOKUP($A110,'2018'!$F$10:$N$460,9,FALSE))*1000,#N/A)</f>
        <v>0.40072129833700659</v>
      </c>
      <c r="DE110" s="198">
        <f>IFERROR((VLOOKUP($A110,'1920'!$F$10:$S$408,10,FALSE)/VLOOKUP($A110,'2019'!$F$10:$N$464,8,FALSE))*1000,#N/A)</f>
        <v>0.99601593625498008</v>
      </c>
      <c r="DF110" s="198">
        <f>IFERROR((VLOOKUP($A110,'20 21'!$F$10:$S$408,10,FALSE)/VLOOKUP($A110,'2020'!$F$10:$N$469,8,FALSE))*1000,#N/A)</f>
        <v>0.39629150410458924</v>
      </c>
      <c r="DG110" s="198">
        <f>IFERROR((VLOOKUP($A110,'21 22'!$F$10:$S$408,10,FALSE)/VLOOKUP($A110,'2021'!$F$10:$N$469,8,FALSE))*1000,#N/A)</f>
        <v>0.59308463317715443</v>
      </c>
      <c r="DH110" s="198">
        <f>IFERROR((VLOOKUP($A110,'22 23'!$F$10:$S$408,10,FALSE)/VLOOKUP($A110,'2022'!$F$10:$N$469,8,FALSE))*1000,#N/A)</f>
        <v>0.39468750616699227</v>
      </c>
      <c r="DI110" s="196">
        <f>IFERROR((VLOOKUP($A110,'23 24'!$F$7:$S$408,10,FALSE)/VLOOKUP($A110,'2023'!$C$7:$N$469,9,FALSE))*1000,#N/A)</f>
        <v>1.3776002204160354</v>
      </c>
      <c r="DK110" s="198">
        <f>IFERROR((VLOOKUP($A110,'0910'!$F$10:$S$433,11,FALSE)/VLOOKUP($A110,'2010'!$C$5:$K$611,9,FALSE))*1000,#N/A)</f>
        <v>0</v>
      </c>
      <c r="DL110" s="198">
        <f>IFERROR((VLOOKUP($A110,'1011'!$F$10:$S$433,12,FALSE)/VLOOKUP($A110,'2011'!$C$5:$K$611,9,FALSE))*1000,#N/A)</f>
        <v>0</v>
      </c>
      <c r="DM110" s="198">
        <f>IFERROR((VLOOKUP($A110,'1112'!$F$10:$S$408,11,FALSE)/VLOOKUP($A110,'2012'!$F$10:$M$460,8,FALSE))*1000,#N/A)</f>
        <v>0</v>
      </c>
      <c r="DN110" s="198">
        <f>IFERROR((VLOOKUP($A110,'1213'!$F$10:$S$408,11,FALSE)/VLOOKUP($A110,'2013'!$F$10:$M$460,8,FALSE))*1000,#N/A)</f>
        <v>0</v>
      </c>
      <c r="DO110" s="198">
        <f>IFERROR((VLOOKUP($A110,'1314'!$F$10:$S$408,11,FALSE)/VLOOKUP($A110,'2014'!$F$10:$M$460,8,FALSE))*1000,#N/A)</f>
        <v>0.20571898786257972</v>
      </c>
      <c r="DP110" s="198">
        <f>IFERROR((VLOOKUP($A110,'1415'!$F$10:$S$408,11,FALSE)/VLOOKUP($A110,'2015'!$F$10:$M$460,8,FALSE))*1000,#N/A)</f>
        <v>0</v>
      </c>
      <c r="DQ110" s="198">
        <f>IFERROR((VLOOKUP($A110,'1516'!$F$10:$S$408,11,FALSE)/VLOOKUP($A110,'2016'!$F$10:$M$460,8,FALSE))*1000,#N/A)</f>
        <v>0</v>
      </c>
      <c r="DR110" s="198">
        <f>IFERROR((VLOOKUP($A110,'1617'!$F$10:$S$408,11,FALSE)/VLOOKUP($A110,'2017'!$F$10:$M$460,8,FALSE))*1000,#N/A)</f>
        <v>0</v>
      </c>
      <c r="DS110" s="198">
        <f>IFERROR((VLOOKUP($A110,'1718'!$F$10:$S$408,11,FALSE)/VLOOKUP($A110,'2018'!$F$10:$N$460,9,FALSE))*1000,#N/A)</f>
        <v>0</v>
      </c>
      <c r="DT110" s="198">
        <f>IFERROR((VLOOKUP($A110,'1819'!$F$10:$S$408,11,FALSE)/VLOOKUP($A110,'2018'!$F$10:$N$460,9,FALSE))*1000,#N/A)</f>
        <v>0</v>
      </c>
      <c r="DU110" s="198">
        <f>IFERROR((VLOOKUP($A110,'1920'!$F$10:$S$408,11,FALSE)/VLOOKUP($A110,'2019'!$F$10:$N$464,8,FALSE))*1000,#N/A)</f>
        <v>0.19920318725099603</v>
      </c>
      <c r="DV110" s="198">
        <f>IFERROR((VLOOKUP($A110,'20 21'!$F$10:$S$408,11,FALSE)/VLOOKUP($A110,'2020'!$F$10:$N$469,8,FALSE))*1000,#N/A)</f>
        <v>0.19814575205229462</v>
      </c>
      <c r="DW110" s="198">
        <f>IFERROR((VLOOKUP($A110,'21 22'!$F$10:$S$408,11,FALSE)/VLOOKUP($A110,'2021'!$F$10:$N$469,8,FALSE))*1000,#N/A)</f>
        <v>0.19769487772571814</v>
      </c>
      <c r="DX110" s="198">
        <f>IFERROR((VLOOKUP($A110,'22 23'!$F$10:$S$408,11,FALSE)/VLOOKUP($A110,'2022'!$F$10:$N$469,8,FALSE))*1000,#N/A)</f>
        <v>0</v>
      </c>
      <c r="DY110" s="196">
        <f>IFERROR((VLOOKUP($A110,'23 24'!$F$7:$S$408,11,FALSE)/VLOOKUP($A110,'2023'!$C$7:$N$469,9,FALSE))*1000,#N/A)</f>
        <v>0</v>
      </c>
      <c r="EA110" s="198">
        <f>IFERROR((VLOOKUP($A110,'0910'!$F$10:$S$433,12,FALSE)/VLOOKUP($A110,'2010'!$C$5:$K$611,9,FALSE))*1000,#N/A)</f>
        <v>5.0462573591253159</v>
      </c>
      <c r="EB110" s="198">
        <f>IFERROR((VLOOKUP($A110,'1011'!$F$10:$S$433,13,FALSE)/VLOOKUP($A110,'2011'!$C$5:$K$611,9,FALSE))*1000,#N/A)</f>
        <v>6.2578222778473087</v>
      </c>
      <c r="EC110" s="198">
        <f>IFERROR((VLOOKUP($A110,'1112'!$F$10:$S$408,12,FALSE)/VLOOKUP($A110,'2012'!$F$10:$M$460,8,FALSE))*1000,#N/A)</f>
        <v>6.6362505184570715</v>
      </c>
      <c r="ED110" s="198">
        <f>IFERROR((VLOOKUP($A110,'1213'!$F$10:$S$408,12,FALSE)/VLOOKUP($A110,'2013'!$F$10:$M$460,8,FALSE))*1000,#N/A)</f>
        <v>5.984316962443252</v>
      </c>
      <c r="EE110" s="198">
        <f>IFERROR((VLOOKUP($A110,'1314'!$F$10:$S$408,12,FALSE)/VLOOKUP($A110,'2014'!$F$10:$M$460,8,FALSE))*1000,#N/A)</f>
        <v>3.9086607693890145</v>
      </c>
      <c r="EF110" s="198">
        <f>IFERROR((VLOOKUP($A110,'1415'!$F$10:$S$408,12,FALSE)/VLOOKUP($A110,'2015'!$F$10:$M$460,8,FALSE))*1000,#N/A)</f>
        <v>8.1799591002044991</v>
      </c>
      <c r="EG110" s="198">
        <f>IFERROR((VLOOKUP($A110,'1516'!$F$10:$S$408,12,FALSE)/VLOOKUP($A110,'2016'!$F$10:$M$460,8,FALSE))*1000,#N/A)</f>
        <v>6.2918611731276641</v>
      </c>
      <c r="EH110" s="198">
        <f>IFERROR((VLOOKUP($A110,'1617'!$F$10:$S$408,12,FALSE)/VLOOKUP($A110,'2017'!$F$10:$M$460,8,FALSE))*1000,#N/A)</f>
        <v>5.4413542926239424</v>
      </c>
      <c r="EI110" s="198">
        <f>IFERROR((VLOOKUP($A110,'1718'!$F$10:$S$408,12,FALSE)/VLOOKUP($A110,'2018'!$F$10:$N$460,9,FALSE))*1000,#N/A)</f>
        <v>5.8104588258865961</v>
      </c>
      <c r="EJ110" s="198">
        <f>IFERROR((VLOOKUP($A110,'1819'!$F$10:$S$408,12,FALSE)/VLOOKUP($A110,'2018'!$F$10:$N$460,9,FALSE))*1000,#N/A)</f>
        <v>3.0054097375275495</v>
      </c>
      <c r="EK110" s="198">
        <f>IFERROR((VLOOKUP($A110,'1920'!$F$10:$S$408,12,FALSE)/VLOOKUP($A110,'2019'!$F$10:$N$464,8,FALSE))*1000,#N/A)</f>
        <v>3.1872509960159365</v>
      </c>
      <c r="EL110" s="198">
        <f>IFERROR((VLOOKUP($A110,'20 21'!$F$10:$S$408,12,FALSE)/VLOOKUP($A110,'2020'!$F$10:$N$469,8,FALSE))*1000,#N/A)</f>
        <v>1.3870202643660623</v>
      </c>
      <c r="EM110" s="198">
        <f>IFERROR((VLOOKUP($A110,'21 22'!$F$10:$S$408,12,FALSE)/VLOOKUP($A110,'2021'!$F$10:$N$469,8,FALSE))*1000,#N/A)</f>
        <v>1.7792538995314631</v>
      </c>
      <c r="EN110" s="198">
        <f>IFERROR((VLOOKUP($A110,'22 23'!$F$10:$S$408,12,FALSE)/VLOOKUP($A110,'2022'!$F$10:$N$469,8,FALSE))*1000,#N/A)</f>
        <v>1.9734375308349612</v>
      </c>
      <c r="EO110" s="196">
        <f>IFERROR((VLOOKUP($A110,'23 24'!$F$7:$S$408,12,FALSE)/VLOOKUP($A110,'2023'!$C$7:$N$469,9,FALSE))*1000,#N/A)</f>
        <v>3.7392005982720957</v>
      </c>
    </row>
    <row r="111" spans="1:145" x14ac:dyDescent="0.3">
      <c r="A111" t="s">
        <v>505</v>
      </c>
      <c r="B111" t="s">
        <v>1742</v>
      </c>
      <c r="C111" t="str">
        <f>IF(VLOOKUP($A111,'0910'!$F$10:$L$433,1,FALSE)=VLOOKUP($A111,'2010'!$C$5:$K$611,1,FALSE),VLOOKUP($A111,'0910'!$F$10:$L$433,1,FALSE),FALSE)</f>
        <v>Fenland</v>
      </c>
      <c r="D111" t="str">
        <f>IF(VLOOKUP($A111,'1011'!$F$10:$L$433,1,FALSE)=VLOOKUP($A111,'2011'!$C$5:$K$611,1,FALSE),VLOOKUP($A111,'1011'!$F$10:$L$433,1,FALSE),FALSE)</f>
        <v>Fenland</v>
      </c>
      <c r="E111" t="str">
        <f>IF(VLOOKUP(A111,'1112'!$F$10:$L$408,1,FALSE)=VLOOKUP(A111,'2012'!$F$10:$M$460,1,FALSE),VLOOKUP(A111,'1112'!$F$10:$L$408,1,FALSE),FALSE)</f>
        <v>Fenland</v>
      </c>
      <c r="F111" t="str">
        <f>IF(VLOOKUP($A111,'1213'!$F$10:$L$408,1,FALSE)=VLOOKUP($A111,'2013'!$F$10:$M$460,1,FALSE),VLOOKUP($A111,'1213'!$F$10:$L$408,1,FALSE),FALSE)</f>
        <v>Fenland</v>
      </c>
      <c r="G111" t="str">
        <f>IF(VLOOKUP($A111,'1314'!$F$10:$L$408,1,FALSE)=VLOOKUP($A111,'2014'!$F$10:$M$460,1,FALSE),VLOOKUP($A111,'1314'!$F$10:$L$408,1,FALSE),FALSE)</f>
        <v>Fenland</v>
      </c>
      <c r="H111" t="str">
        <f>IF(VLOOKUP($A111,'1415'!$F$10:$L$408,1,FALSE)=VLOOKUP($A111,'2015'!$F$10:$M$460,1,FALSE),VLOOKUP($A111,'1415'!$F$10:$L$408,1,FALSE),FALSE)</f>
        <v>Fenland</v>
      </c>
      <c r="I111" t="str">
        <f>IF(VLOOKUP($A111,'1516'!$F$10:$L$408,1,FALSE)=VLOOKUP($A111,'2015'!$F$10:$M$460,1,FALSE),VLOOKUP($A111,'1516'!$F$10:$L$408,1,FALSE),FALSE)</f>
        <v>Fenland</v>
      </c>
      <c r="J111" t="str">
        <f>IF(VLOOKUP($A111,'1617'!$F$10:$L$408,1,FALSE)=VLOOKUP($A111,'2016'!$F$10:$M$460,1,FALSE),VLOOKUP($A111,'1617'!$F$10:$L$408,1,FALSE),FALSE)</f>
        <v>Fenland</v>
      </c>
      <c r="K111" t="str">
        <f>IF(VLOOKUP($A111,'1718'!$F$10:$M$408,1,FALSE)=VLOOKUP($A111,'2017'!$F$10:$M$460,1,FALSE),VLOOKUP($A111,'1718'!$F$10:$M$408,1,FALSE),FALSE)</f>
        <v>Fenland</v>
      </c>
      <c r="L111" t="str">
        <f>IF(VLOOKUP($A111,'1819'!$F$10:$M$408,1,FALSE)=VLOOKUP($A111,'2018'!$F$10:$M$460,1,FALSE),VLOOKUP($A111,'1819'!$F$10:$M$408,1,FALSE),FALSE)</f>
        <v>Fenland</v>
      </c>
      <c r="M111" t="str">
        <f>IF(VLOOKUP($A111,'1920'!$F$10:$M$408,1,FALSE)=VLOOKUP($A111,'2019'!$F$10:$M$464,1,FALSE),VLOOKUP($A111,'1920'!$F$10:$M$408,1,FALSE),FALSE)</f>
        <v>Fenland</v>
      </c>
      <c r="N111" t="str">
        <f>IF(VLOOKUP($A111,'20 21'!$F$10:$N$408,1,FALSE)=VLOOKUP($A111,'2020'!$F$10:$O$468,1,FALSE),VLOOKUP($A111,'20 21'!$F$10:$N$408,1,FALSE),FALSE)</f>
        <v>Fenland</v>
      </c>
      <c r="O111" t="str">
        <f>IF(VLOOKUP($A111,'21 22'!$F$10:$N$408,1,FALSE)=VLOOKUP($A111,'2021'!$F$10:$O$471,1,FALSE),VLOOKUP($A111,'21 22'!$F$10:$N$408,1,FALSE),FALSE)</f>
        <v>Fenland</v>
      </c>
      <c r="P111" t="str">
        <f>IF(VLOOKUP($A111,'22 23'!$F$10:$N$408,1,FALSE)=VLOOKUP($A111,'2022'!$F$10:$O$468,1,FALSE),VLOOKUP($A111,'22 23'!$F$10:$N$408,1,FALSE),FALSE)</f>
        <v>Fenland</v>
      </c>
      <c r="Q111" t="str">
        <f>IF(VLOOKUP($A111,'23 24'!$F$7:$N$408,1,FALSE)=VLOOKUP($A111,'2023'!$C$7:$O$468,1,FALSE),VLOOKUP($A111,'23 24'!$F$7:$N$408,1,FALSE),FALSE)</f>
        <v>Fenland</v>
      </c>
      <c r="S111" s="196">
        <f>IFERROR((VLOOKUP($A111,'0910'!$F$10:$L$433,4,FALSE)/VLOOKUP($A111,'2010'!$C$5:$K$611,9,FALSE))*1000,#N/A)</f>
        <v>3.1100478468899522</v>
      </c>
      <c r="T111" s="196">
        <f>IFERROR((VLOOKUP($A111,'1011'!$F$10:$L$433,4,FALSE)/VLOOKUP($A111,'2011'!$C$5:$K$611,9,FALSE))*1000,#N/A)</f>
        <v>6.6524114991684486</v>
      </c>
      <c r="U111" s="196">
        <f>IFERROR((VLOOKUP($A111,'1112'!$F$10:$L$408,4,FALSE)/VLOOKUP($A111,'2012'!$F$10:$M$460,8,FALSE))*1000,#N/A)</f>
        <v>4.7281323877068555</v>
      </c>
      <c r="V111" s="196">
        <f>IFERROR((VLOOKUP($A111,'1213'!$F$10:$L$408,4,FALSE)/VLOOKUP($A111,'2013'!$F$10:$M$460,8,FALSE))*1000,#N/A)</f>
        <v>5.1618958235570158</v>
      </c>
      <c r="W111" s="196">
        <f>IFERROR((VLOOKUP($A111,'1314'!$F$10:$L$408,4,FALSE)/VLOOKUP($A111,'2014'!$F$10:$M$460,8,FALSE))*1000,#N/A)</f>
        <v>5.122235157159488</v>
      </c>
      <c r="X111" s="196">
        <f>IFERROR((VLOOKUP($A111,'1415'!$F$10:$L$408,4,FALSE)/VLOOKUP($A111,'2015'!$F$10:$M$460,8,FALSE))*1000,#N/A)</f>
        <v>5.2800734618916438</v>
      </c>
      <c r="Y111" s="196">
        <f>IFERROR((VLOOKUP($A111,'1516'!$F$10:$L$408,4,FALSE)/VLOOKUP($A111,'2016'!$F$10:$M$460,8,FALSE))*1000,#N/A)</f>
        <v>7.7572438968742867</v>
      </c>
      <c r="Z111" s="196">
        <f>IFERROR((VLOOKUP($A111,'1617'!$F$10:$L$408,4,FALSE)/VLOOKUP($A111,'2017'!$F$10:$M$460,8,FALSE))*1000,#N/A)</f>
        <v>7.9113924050632916</v>
      </c>
      <c r="AA111" s="196">
        <f>IFERROR((VLOOKUP($A111,'1718'!$F$10:$L$408,4,FALSE)/VLOOKUP($A111,'2018'!$F$10:$N$460,9,FALSE))*1000,#N/A)</f>
        <v>7.1604385768628322</v>
      </c>
      <c r="AB111" s="196">
        <f>IFERROR((VLOOKUP($A111,'1819'!$F$10:$L$408,4,FALSE)/VLOOKUP($A111,'2018'!$F$10:$N$460,9,FALSE))*1000,#N/A)</f>
        <v>8.7267845155515769</v>
      </c>
      <c r="AC111" s="196">
        <f>IFERROR((VLOOKUP($A111,'1920'!$F$10:$L$408,4,FALSE)/VLOOKUP($A111,'2019'!$F$10:$N$464,8,FALSE))*1000,#N/A)</f>
        <v>5.101927641356669</v>
      </c>
      <c r="AD111" s="196">
        <f>IFERROR((VLOOKUP($A111,'20 21'!$F$10:$M$408,4,FALSE)/VLOOKUP($A111,'2020'!$F$10:$N$469,8,FALSE))*1000,#N/A)</f>
        <v>9.3662939752947647</v>
      </c>
      <c r="AE111" s="196">
        <f>IFERROR((VLOOKUP($A111,'21 22'!$F$10:$M$408,4,FALSE)/VLOOKUP($A111,'2021'!$F$10:$N$469,8,FALSE))*1000,#N/A)</f>
        <v>7.1281995895885082</v>
      </c>
      <c r="AF111" s="196">
        <f>IFERROR((VLOOKUP($A111,'22 23'!$F$10:$M$408,4,FALSE)/VLOOKUP($A111,'2022'!$F$10:$N$469,8,FALSE))*1000,#N/A)</f>
        <v>13.493542376148557</v>
      </c>
      <c r="AG111" s="196">
        <f>IFERROR((VLOOKUP($A111,'23 24'!$F$7:$M$408,4,FALSE)/VLOOKUP($A111,'2023'!$C$7:$N$469,9,FALSE))*1000,#N/A)</f>
        <v>8.459342286137252</v>
      </c>
      <c r="AI111" s="196">
        <f>IFERROR((VLOOKUP($A111,'0910'!$F$10:$L$433,5,FALSE)/VLOOKUP($A111,'2010'!$C$5:$K$611,9,FALSE))*1000,#N/A)</f>
        <v>1.6746411483253589</v>
      </c>
      <c r="AJ111" s="196">
        <f>IFERROR((VLOOKUP($A111,'1011'!$F$10:$L$433,5,FALSE)/VLOOKUP($A111,'2011'!$C$5:$K$611,9,FALSE))*1000,#N/A)</f>
        <v>0</v>
      </c>
      <c r="AK111" s="196">
        <f>IFERROR((VLOOKUP($A111,'1112'!$F$10:$L$408,5,FALSE)/VLOOKUP($A111,'2012'!$F$10:$M$460,8,FALSE))*1000,#N/A)</f>
        <v>0.23640661938534277</v>
      </c>
      <c r="AL111" s="196">
        <f>IFERROR((VLOOKUP($A111,'1213'!$F$10:$L$408,5,FALSE)/VLOOKUP($A111,'2013'!$F$10:$M$460,8,FALSE))*1000,#N/A)</f>
        <v>0</v>
      </c>
      <c r="AM111" s="196">
        <f>IFERROR((VLOOKUP($A111,'1314'!$F$10:$L$408,5,FALSE)/VLOOKUP($A111,'2014'!$F$10:$M$460,8,FALSE))*1000,#N/A)</f>
        <v>3.0267753201396976</v>
      </c>
      <c r="AN111" s="196">
        <f>IFERROR((VLOOKUP($A111,'1415'!$F$10:$L$408,5,FALSE)/VLOOKUP($A111,'2015'!$F$10:$M$460,8,FALSE))*1000,#N/A)</f>
        <v>2.0661157024793391</v>
      </c>
      <c r="AO111" s="196">
        <f>IFERROR((VLOOKUP($A111,'1516'!$F$10:$L$408,5,FALSE)/VLOOKUP($A111,'2016'!$F$10:$M$460,8,FALSE))*1000,#N/A)</f>
        <v>0</v>
      </c>
      <c r="AP111" s="196">
        <f>IFERROR((VLOOKUP($A111,'1617'!$F$10:$L$408,5,FALSE)/VLOOKUP($A111,'2017'!$F$10:$M$460,8,FALSE))*1000,#N/A)</f>
        <v>0</v>
      </c>
      <c r="AQ111" s="196">
        <f>IFERROR((VLOOKUP($A111,'1718'!$F$10:$L$408,5,FALSE)/VLOOKUP($A111,'2018'!$F$10:$N$460,9,FALSE))*1000,#N/A)</f>
        <v>0.44752741105392702</v>
      </c>
      <c r="AR111" s="196">
        <f>IFERROR((VLOOKUP($A111,'1819'!$F$10:$L$408,5,FALSE)/VLOOKUP($A111,'2018'!$F$10:$N$460,9,FALSE))*1000,#N/A)</f>
        <v>0.44752741105392702</v>
      </c>
      <c r="AS111" s="196">
        <f>IFERROR((VLOOKUP($A111,'1920'!$F$10:$L$408,5,FALSE)/VLOOKUP($A111,'2019'!$F$10:$N$464,8,FALSE))*1000,#N/A)</f>
        <v>0.22182294092855084</v>
      </c>
      <c r="AT111" s="196">
        <f>IFERROR((VLOOKUP($A111,'20 21'!$F$10:$L$408,5,FALSE)/VLOOKUP($A111,'2020'!$F$10:$N$469,8,FALSE))*1000,#N/A)</f>
        <v>0.43564158024626815</v>
      </c>
      <c r="AU111" s="196">
        <f>IFERROR((VLOOKUP($A111,'21 22'!$F$10:$L$408,5,FALSE)/VLOOKUP($A111,'2021'!$F$10:$N$469,8,FALSE))*1000,#N/A)</f>
        <v>0.86402419267739505</v>
      </c>
      <c r="AV111" s="196">
        <f>IFERROR((VLOOKUP($A111,'22 23'!$F$10:$L$408,5,FALSE)/VLOOKUP($A111,'2022'!$F$10:$N$469,8,FALSE))*1000,#N/A)</f>
        <v>0.8567328492792734</v>
      </c>
      <c r="AW111" s="196">
        <f>IFERROR((VLOOKUP($A111,'23 24'!$F$7:$M$408,5,FALSE)/VLOOKUP($A111,'2023'!$C$7:$N$469,9,FALSE))*1000,#N/A)</f>
        <v>0.21148355715343131</v>
      </c>
      <c r="AY111" s="196">
        <f>IFERROR((VLOOKUP($A111,'0910'!$F$10:$L$433,6,FALSE)/VLOOKUP($A111,'2010'!$C$5:$K$611,9,FALSE))*1000,#N/A)</f>
        <v>0</v>
      </c>
      <c r="AZ111" s="196">
        <f>IFERROR((VLOOKUP($A111,'1011'!$F$10:$L$433,6,FALSE)/VLOOKUP($A111,'2011'!$C$5:$K$611,9,FALSE))*1000,#N/A)</f>
        <v>0</v>
      </c>
      <c r="BA111" s="196">
        <f>IFERROR((VLOOKUP($A111,'1112'!$F$10:$L$408,6,FALSE)/VLOOKUP($A111,'2012'!$F$10:$M$460,8,FALSE))*1000,#N/A)</f>
        <v>0</v>
      </c>
      <c r="BB111" s="196">
        <f>IFERROR((VLOOKUP($A111,'1213'!$F$10:$L$408,6,FALSE)/VLOOKUP($A111,'2013'!$F$10:$M$460,8,FALSE))*1000,#N/A)</f>
        <v>0</v>
      </c>
      <c r="BC111" s="196">
        <f>IFERROR((VLOOKUP($A111,'1314'!$F$10:$L$408,6,FALSE)/VLOOKUP($A111,'2014'!$F$10:$M$460,8,FALSE))*1000,#N/A)</f>
        <v>0</v>
      </c>
      <c r="BD111" s="196">
        <f>IFERROR((VLOOKUP($A111,'1415'!$F$10:$L$408,6,FALSE)/VLOOKUP($A111,'2015'!$F$10:$M$460,8,FALSE))*1000,#N/A)</f>
        <v>0</v>
      </c>
      <c r="BE111" s="196">
        <f>IFERROR((VLOOKUP($A111,'1516'!$F$10:$L$408,6,FALSE)/VLOOKUP($A111,'2016'!$F$10:$M$460,8,FALSE))*1000,#N/A)</f>
        <v>0</v>
      </c>
      <c r="BF111" s="196">
        <f>IFERROR((VLOOKUP($A111,'1617'!$F$10:$L$408,6,FALSE)/VLOOKUP($A111,'2017'!$F$10:$M$460,8,FALSE))*1000,#N/A)</f>
        <v>0</v>
      </c>
      <c r="BG111" s="196">
        <f>IFERROR((VLOOKUP($A111,'1718'!$F$10:$L$408,6,FALSE)/VLOOKUP($A111,'2018'!$F$10:$N$460,9,FALSE))*1000,#N/A)</f>
        <v>0</v>
      </c>
      <c r="BH111" s="196">
        <f>IFERROR((VLOOKUP($A111,'1819'!$F$10:$L$408,6,FALSE)/VLOOKUP($A111,'2018'!$F$10:$N$460,9,FALSE))*1000,#N/A)</f>
        <v>0</v>
      </c>
      <c r="BI111" s="196">
        <f>IFERROR((VLOOKUP($A111,'1920'!$F$10:$L$408,6,FALSE)/VLOOKUP($A111,'2019'!$F$10:$N$464,8,FALSE))*1000,#N/A)</f>
        <v>0</v>
      </c>
      <c r="BJ111" s="196">
        <f>IFERROR((VLOOKUP($A111,'20 21'!$F$10:$L$408,6,FALSE)/VLOOKUP($A111,'2020'!$F$10:$N$469,8,FALSE))*1000,#N/A)</f>
        <v>0</v>
      </c>
      <c r="BK111" s="196">
        <f>IFERROR((VLOOKUP($A111,'21 22'!$F$10:$L$408,6,FALSE)/VLOOKUP($A111,'2021'!$F$10:$N$469,8,FALSE))*1000,#N/A)</f>
        <v>0</v>
      </c>
      <c r="BL111" s="196">
        <f>IFERROR((VLOOKUP($A111,'22 23'!$F$10:$L$408,6,FALSE)/VLOOKUP($A111,'2022'!$F$10:$N$469,8,FALSE))*1000,#N/A)</f>
        <v>0</v>
      </c>
      <c r="BM111" s="196">
        <f>IFERROR((VLOOKUP($A111,'23 24'!$F$7:$M$408,6,FALSE)/VLOOKUP($A111,'2023'!$C$7:$N$469,9,FALSE))*1000,#N/A)</f>
        <v>0</v>
      </c>
      <c r="BO111" s="196">
        <f>IFERROR((VLOOKUP($A111,'0910'!$F$10:$L$433,7,FALSE)/VLOOKUP($A111,'2010'!$C$5:$K$611,9,FALSE))*1000,#N/A)</f>
        <v>4.7846889952153111</v>
      </c>
      <c r="BP111" s="196">
        <f>IFERROR((VLOOKUP($A111,'1011'!$F$10:$L$433,7,FALSE)/VLOOKUP($A111,'2011'!$C$5:$K$611,9,FALSE))*1000,#N/A)</f>
        <v>6.6524114991684486</v>
      </c>
      <c r="BQ111" s="196">
        <f>IFERROR((VLOOKUP($A111,'1112'!$F$10:$L$408,7,FALSE)/VLOOKUP($A111,'2012'!$F$10:$M$460,8,FALSE))*1000,#N/A)</f>
        <v>4.7281323877068555</v>
      </c>
      <c r="BR111" s="196">
        <f>IFERROR((VLOOKUP($A111,'1213'!$F$10:$L$408,7,FALSE)/VLOOKUP($A111,'2013'!$F$10:$M$460,8,FALSE))*1000,#N/A)</f>
        <v>5.1618958235570158</v>
      </c>
      <c r="BS111" s="196">
        <f>IFERROR((VLOOKUP($A111,'1314'!$F$10:$L$408,7,FALSE)/VLOOKUP($A111,'2014'!$F$10:$M$460,8,FALSE))*1000,#N/A)</f>
        <v>8.3818393480791613</v>
      </c>
      <c r="BT111" s="196">
        <f>IFERROR((VLOOKUP($A111,'1415'!$F$10:$L$408,7,FALSE)/VLOOKUP($A111,'2015'!$F$10:$M$460,8,FALSE))*1000,#N/A)</f>
        <v>7.3461891643709825</v>
      </c>
      <c r="BU111" s="196">
        <f>IFERROR((VLOOKUP($A111,'1516'!$F$10:$L$408,7,FALSE)/VLOOKUP($A111,'2016'!$F$10:$M$460,8,FALSE))*1000,#N/A)</f>
        <v>7.7572438968742867</v>
      </c>
      <c r="BV111" s="196">
        <f>IFERROR((VLOOKUP($A111,'1617'!$F$10:$L$408,7,FALSE)/VLOOKUP($A111,'2017'!$F$10:$M$460,8,FALSE))*1000,#N/A)</f>
        <v>8.1374321880650999</v>
      </c>
      <c r="BW111" s="196">
        <f>IFERROR((VLOOKUP($A111,'1718'!$F$10:$L$408,7,FALSE)/VLOOKUP($A111,'2018'!$F$10:$N$460,9,FALSE))*1000,#N/A)</f>
        <v>7.60796598791676</v>
      </c>
      <c r="BX111" s="196">
        <f>IFERROR((VLOOKUP($A111,'1819'!$F$10:$L$408,7,FALSE)/VLOOKUP($A111,'2018'!$F$10:$N$460,9,FALSE))*1000,#N/A)</f>
        <v>9.1743119266055047</v>
      </c>
      <c r="BY111" s="196">
        <f>IFERROR((VLOOKUP($A111,'1920'!$F$10:$L$408,7,FALSE)/VLOOKUP($A111,'2019'!$F$10:$N$464,8,FALSE))*1000,#N/A)</f>
        <v>5.3237505822852196</v>
      </c>
      <c r="BZ111" s="196">
        <f>IFERROR((VLOOKUP($A111,'20 21'!$F$10:$L$408,7,FALSE)/VLOOKUP($A111,'2020'!$F$10:$N$469,8,FALSE))*1000,#N/A)</f>
        <v>9.8019355555410321</v>
      </c>
      <c r="CA111" s="196">
        <f>IFERROR((VLOOKUP($A111,'21 22'!$F$10:$L$408,7,FALSE)/VLOOKUP($A111,'2021'!$F$10:$N$469,8,FALSE))*1000,#N/A)</f>
        <v>7.9922237822659028</v>
      </c>
      <c r="CB111" s="196">
        <f>IFERROR((VLOOKUP($A111,'22 23'!$F$10:$L$408,7,FALSE)/VLOOKUP($A111,'2022'!$F$10:$N$469,8,FALSE))*1000,#N/A)</f>
        <v>14.350275225427831</v>
      </c>
      <c r="CC111" s="196">
        <f>IFERROR((VLOOKUP($A111,'23 24'!$F$7:$M$408,7,FALSE)/VLOOKUP($A111,'2023'!$C$7:$N$469,9,FALSE))*1000,#N/A)</f>
        <v>8.8823094004441145</v>
      </c>
      <c r="CE111" s="198">
        <f>IFERROR((VLOOKUP($A111,'0910'!$F$10:$S$433,9,FALSE)/VLOOKUP($A111,'2010'!$C$5:$K$611,9,FALSE))*1000,#N/A)</f>
        <v>7.6555023923444976</v>
      </c>
      <c r="CF111" s="198">
        <f>IFERROR((VLOOKUP($A111,'1011'!$F$10:$S$433,10,FALSE)/VLOOKUP($A111,'2011'!$C$5:$K$611,9,FALSE))*1000,#N/A)</f>
        <v>5.7020669992872417</v>
      </c>
      <c r="CG111" s="198">
        <f>IFERROR((VLOOKUP($A111,'1112'!$F$10:$S$408,9,FALSE)/VLOOKUP($A111,'2012'!$F$10:$M$460,8,FALSE))*1000,#N/A)</f>
        <v>8.0378250591016549</v>
      </c>
      <c r="CH111" s="198">
        <f>IFERROR((VLOOKUP($A111,'1213'!$F$10:$S$408,9,FALSE)/VLOOKUP($A111,'2013'!$F$10:$M$460,8,FALSE))*1000,#N/A)</f>
        <v>4.4580009385265136</v>
      </c>
      <c r="CI111" s="198">
        <f>IFERROR((VLOOKUP($A111,'1314'!$F$10:$S$408,9,FALSE)/VLOOKUP($A111,'2014'!$F$10:$M$460,8,FALSE))*1000,#N/A)</f>
        <v>6.286379511059371</v>
      </c>
      <c r="CJ111" s="198">
        <f>IFERROR((VLOOKUP($A111,'1415'!$F$10:$S$408,9,FALSE)/VLOOKUP($A111,'2015'!$F$10:$M$460,8,FALSE))*1000,#N/A)</f>
        <v>6.6574839302112032</v>
      </c>
      <c r="CK111" s="198">
        <f>IFERROR((VLOOKUP($A111,'1516'!$F$10:$S$408,9,FALSE)/VLOOKUP($A111,'2016'!$F$10:$M$460,8,FALSE))*1000,#N/A)</f>
        <v>4.1067761806981524</v>
      </c>
      <c r="CL111" s="198">
        <f>IFERROR((VLOOKUP($A111,'1617'!$F$10:$S$408,9,FALSE)/VLOOKUP($A111,'2017'!$F$10:$M$460,8,FALSE))*1000,#N/A)</f>
        <v>7.9113924050632916</v>
      </c>
      <c r="CM111" s="198">
        <f>IFERROR((VLOOKUP($A111,'1718'!$F$10:$S$408,9,FALSE)/VLOOKUP($A111,'2018'!$F$10:$N$460,9,FALSE))*1000,#N/A)</f>
        <v>10.516894159767284</v>
      </c>
      <c r="CN111" s="198">
        <f>IFERROR((VLOOKUP($A111,'1819'!$F$10:$S$408,9,FALSE)/VLOOKUP($A111,'2018'!$F$10:$N$460,9,FALSE))*1000,#N/A)</f>
        <v>6.7129111658089062</v>
      </c>
      <c r="CO111" s="198">
        <f>IFERROR((VLOOKUP($A111,'1920'!$F$10:$S$408,9,FALSE)/VLOOKUP($A111,'2019'!$F$10:$N$464,8,FALSE))*1000,#N/A)</f>
        <v>6.4328652869279734</v>
      </c>
      <c r="CP111" s="198">
        <f>IFERROR((VLOOKUP($A111,'20 21'!$F$10:$S$408,9,FALSE)/VLOOKUP($A111,'2020'!$F$10:$N$469,8,FALSE))*1000,#N/A)</f>
        <v>6.3168029135708883</v>
      </c>
      <c r="CQ111" s="198">
        <f>IFERROR((VLOOKUP($A111,'21 22'!$F$10:$S$408,9,FALSE)/VLOOKUP($A111,'2021'!$F$10:$N$469,8,FALSE))*1000,#N/A)</f>
        <v>5.8321633005724163</v>
      </c>
      <c r="CR111" s="198">
        <f>IFERROR((VLOOKUP($A111,'22 23'!$F$10:$S$408,9,FALSE)/VLOOKUP($A111,'2022'!$F$10:$N$469,8,FALSE))*1000,#N/A)</f>
        <v>7.7105956435134608</v>
      </c>
      <c r="CS111" s="196">
        <f>IFERROR((VLOOKUP($A111,'23 24'!$F$7:$S$408,9,FALSE)/VLOOKUP($A111,'2023'!$C$7:$N$469,9,FALSE))*1000,#N/A)</f>
        <v>8.8823094004441145</v>
      </c>
      <c r="CU111" s="198">
        <f>IFERROR((VLOOKUP($A111,'0910'!$F$10:$S$433,10,FALSE)/VLOOKUP($A111,'2010'!$C$5:$K$611,9,FALSE))*1000,#N/A)</f>
        <v>0.9569377990430622</v>
      </c>
      <c r="CV111" s="198">
        <f>IFERROR((VLOOKUP($A111,'1011'!$F$10:$S$433,11,FALSE)/VLOOKUP($A111,'2011'!$C$5:$K$611,9,FALSE))*1000,#N/A)</f>
        <v>0.71275837491090521</v>
      </c>
      <c r="CW111" s="198">
        <f>IFERROR((VLOOKUP($A111,'1112'!$F$10:$S$408,10,FALSE)/VLOOKUP($A111,'2012'!$F$10:$M$460,8,FALSE))*1000,#N/A)</f>
        <v>0.23640661938534277</v>
      </c>
      <c r="CX111" s="198">
        <f>IFERROR((VLOOKUP($A111,'1213'!$F$10:$S$408,10,FALSE)/VLOOKUP($A111,'2013'!$F$10:$M$460,8,FALSE))*1000,#N/A)</f>
        <v>0</v>
      </c>
      <c r="CY111" s="198">
        <f>IFERROR((VLOOKUP($A111,'1314'!$F$10:$S$408,10,FALSE)/VLOOKUP($A111,'2014'!$F$10:$M$460,8,FALSE))*1000,#N/A)</f>
        <v>1.1641443538998835</v>
      </c>
      <c r="CZ111" s="198">
        <f>IFERROR((VLOOKUP($A111,'1415'!$F$10:$S$408,10,FALSE)/VLOOKUP($A111,'2015'!$F$10:$M$460,8,FALSE))*1000,#N/A)</f>
        <v>0.91827364554637281</v>
      </c>
      <c r="DA111" s="198">
        <f>IFERROR((VLOOKUP($A111,'1516'!$F$10:$S$408,10,FALSE)/VLOOKUP($A111,'2016'!$F$10:$M$460,8,FALSE))*1000,#N/A)</f>
        <v>1.1407711613050422</v>
      </c>
      <c r="DB111" s="198">
        <f>IFERROR((VLOOKUP($A111,'1617'!$F$10:$S$408,10,FALSE)/VLOOKUP($A111,'2017'!$F$10:$M$460,8,FALSE))*1000,#N/A)</f>
        <v>0</v>
      </c>
      <c r="DC111" s="198">
        <f>IFERROR((VLOOKUP($A111,'1718'!$F$10:$S$408,10,FALSE)/VLOOKUP($A111,'2018'!$F$10:$N$460,9,FALSE))*1000,#N/A)</f>
        <v>0.22376370552696351</v>
      </c>
      <c r="DD111" s="198">
        <f>IFERROR((VLOOKUP($A111,'1819'!$F$10:$S$408,10,FALSE)/VLOOKUP($A111,'2018'!$F$10:$N$460,9,FALSE))*1000,#N/A)</f>
        <v>0.22376370552696351</v>
      </c>
      <c r="DE111" s="198">
        <f>IFERROR((VLOOKUP($A111,'1920'!$F$10:$S$408,10,FALSE)/VLOOKUP($A111,'2019'!$F$10:$N$464,8,FALSE))*1000,#N/A)</f>
        <v>0.66546882278565245</v>
      </c>
      <c r="DF111" s="198">
        <f>IFERROR((VLOOKUP($A111,'20 21'!$F$10:$S$408,10,FALSE)/VLOOKUP($A111,'2020'!$F$10:$N$469,8,FALSE))*1000,#N/A)</f>
        <v>0</v>
      </c>
      <c r="DG111" s="198">
        <f>IFERROR((VLOOKUP($A111,'21 22'!$F$10:$S$408,10,FALSE)/VLOOKUP($A111,'2021'!$F$10:$N$469,8,FALSE))*1000,#N/A)</f>
        <v>0.21600604816934876</v>
      </c>
      <c r="DH111" s="198">
        <f>IFERROR((VLOOKUP($A111,'22 23'!$F$10:$S$408,10,FALSE)/VLOOKUP($A111,'2022'!$F$10:$N$469,8,FALSE))*1000,#N/A)</f>
        <v>0.21418321231981835</v>
      </c>
      <c r="DI111" s="196">
        <f>IFERROR((VLOOKUP($A111,'23 24'!$F$7:$S$408,10,FALSE)/VLOOKUP($A111,'2023'!$C$7:$N$469,9,FALSE))*1000,#N/A)</f>
        <v>1.0574177857671565</v>
      </c>
      <c r="DK111" s="198">
        <f>IFERROR((VLOOKUP($A111,'0910'!$F$10:$S$433,11,FALSE)/VLOOKUP($A111,'2010'!$C$5:$K$611,9,FALSE))*1000,#N/A)</f>
        <v>0</v>
      </c>
      <c r="DL111" s="198">
        <f>IFERROR((VLOOKUP($A111,'1011'!$F$10:$S$433,12,FALSE)/VLOOKUP($A111,'2011'!$C$5:$K$611,9,FALSE))*1000,#N/A)</f>
        <v>0</v>
      </c>
      <c r="DM111" s="198">
        <f>IFERROR((VLOOKUP($A111,'1112'!$F$10:$S$408,11,FALSE)/VLOOKUP($A111,'2012'!$F$10:$M$460,8,FALSE))*1000,#N/A)</f>
        <v>0</v>
      </c>
      <c r="DN111" s="198">
        <f>IFERROR((VLOOKUP($A111,'1213'!$F$10:$S$408,11,FALSE)/VLOOKUP($A111,'2013'!$F$10:$M$460,8,FALSE))*1000,#N/A)</f>
        <v>0.23463162834350068</v>
      </c>
      <c r="DO111" s="198">
        <f>IFERROR((VLOOKUP($A111,'1314'!$F$10:$S$408,11,FALSE)/VLOOKUP($A111,'2014'!$F$10:$M$460,8,FALSE))*1000,#N/A)</f>
        <v>0</v>
      </c>
      <c r="DP111" s="198">
        <f>IFERROR((VLOOKUP($A111,'1415'!$F$10:$S$408,11,FALSE)/VLOOKUP($A111,'2015'!$F$10:$M$460,8,FALSE))*1000,#N/A)</f>
        <v>0</v>
      </c>
      <c r="DQ111" s="198">
        <f>IFERROR((VLOOKUP($A111,'1516'!$F$10:$S$408,11,FALSE)/VLOOKUP($A111,'2016'!$F$10:$M$460,8,FALSE))*1000,#N/A)</f>
        <v>0</v>
      </c>
      <c r="DR111" s="198">
        <f>IFERROR((VLOOKUP($A111,'1617'!$F$10:$S$408,11,FALSE)/VLOOKUP($A111,'2017'!$F$10:$M$460,8,FALSE))*1000,#N/A)</f>
        <v>0</v>
      </c>
      <c r="DS111" s="198">
        <f>IFERROR((VLOOKUP($A111,'1718'!$F$10:$S$408,11,FALSE)/VLOOKUP($A111,'2018'!$F$10:$N$460,9,FALSE))*1000,#N/A)</f>
        <v>0</v>
      </c>
      <c r="DT111" s="198">
        <f>IFERROR((VLOOKUP($A111,'1819'!$F$10:$S$408,11,FALSE)/VLOOKUP($A111,'2018'!$F$10:$N$460,9,FALSE))*1000,#N/A)</f>
        <v>0</v>
      </c>
      <c r="DU111" s="198">
        <f>IFERROR((VLOOKUP($A111,'1920'!$F$10:$S$408,11,FALSE)/VLOOKUP($A111,'2019'!$F$10:$N$464,8,FALSE))*1000,#N/A)</f>
        <v>0</v>
      </c>
      <c r="DV111" s="198">
        <f>IFERROR((VLOOKUP($A111,'20 21'!$F$10:$S$408,11,FALSE)/VLOOKUP($A111,'2020'!$F$10:$N$469,8,FALSE))*1000,#N/A)</f>
        <v>0</v>
      </c>
      <c r="DW111" s="198">
        <f>IFERROR((VLOOKUP($A111,'21 22'!$F$10:$S$408,11,FALSE)/VLOOKUP($A111,'2021'!$F$10:$N$469,8,FALSE))*1000,#N/A)</f>
        <v>0</v>
      </c>
      <c r="DX111" s="198">
        <f>IFERROR((VLOOKUP($A111,'22 23'!$F$10:$S$408,11,FALSE)/VLOOKUP($A111,'2022'!$F$10:$N$469,8,FALSE))*1000,#N/A)</f>
        <v>0</v>
      </c>
      <c r="DY111" s="196">
        <f>IFERROR((VLOOKUP($A111,'23 24'!$F$7:$S$408,11,FALSE)/VLOOKUP($A111,'2023'!$C$7:$N$469,9,FALSE))*1000,#N/A)</f>
        <v>0</v>
      </c>
      <c r="EA111" s="198">
        <f>IFERROR((VLOOKUP($A111,'0910'!$F$10:$S$433,12,FALSE)/VLOOKUP($A111,'2010'!$C$5:$K$611,9,FALSE))*1000,#N/A)</f>
        <v>8.6124401913875595</v>
      </c>
      <c r="EB111" s="198">
        <f>IFERROR((VLOOKUP($A111,'1011'!$F$10:$S$433,13,FALSE)/VLOOKUP($A111,'2011'!$C$5:$K$611,9,FALSE))*1000,#N/A)</f>
        <v>6.1772392492278447</v>
      </c>
      <c r="EC111" s="198">
        <f>IFERROR((VLOOKUP($A111,'1112'!$F$10:$S$408,12,FALSE)/VLOOKUP($A111,'2012'!$F$10:$M$460,8,FALSE))*1000,#N/A)</f>
        <v>8.2742316784869967</v>
      </c>
      <c r="ED111" s="198">
        <f>IFERROR((VLOOKUP($A111,'1213'!$F$10:$S$408,12,FALSE)/VLOOKUP($A111,'2013'!$F$10:$M$460,8,FALSE))*1000,#N/A)</f>
        <v>4.6926325668700137</v>
      </c>
      <c r="EE111" s="198">
        <f>IFERROR((VLOOKUP($A111,'1314'!$F$10:$S$408,12,FALSE)/VLOOKUP($A111,'2014'!$F$10:$M$460,8,FALSE))*1000,#N/A)</f>
        <v>7.4505238649592549</v>
      </c>
      <c r="EF111" s="198">
        <f>IFERROR((VLOOKUP($A111,'1415'!$F$10:$S$408,12,FALSE)/VLOOKUP($A111,'2015'!$F$10:$M$460,8,FALSE))*1000,#N/A)</f>
        <v>7.5757575757575761</v>
      </c>
      <c r="EG111" s="198">
        <f>IFERROR((VLOOKUP($A111,'1516'!$F$10:$S$408,12,FALSE)/VLOOKUP($A111,'2016'!$F$10:$M$460,8,FALSE))*1000,#N/A)</f>
        <v>5.2475473420031937</v>
      </c>
      <c r="EH111" s="198">
        <f>IFERROR((VLOOKUP($A111,'1617'!$F$10:$S$408,12,FALSE)/VLOOKUP($A111,'2017'!$F$10:$M$460,8,FALSE))*1000,#N/A)</f>
        <v>7.9113924050632916</v>
      </c>
      <c r="EI111" s="198">
        <f>IFERROR((VLOOKUP($A111,'1718'!$F$10:$S$408,12,FALSE)/VLOOKUP($A111,'2018'!$F$10:$N$460,9,FALSE))*1000,#N/A)</f>
        <v>10.964421570821214</v>
      </c>
      <c r="EJ111" s="198">
        <f>IFERROR((VLOOKUP($A111,'1819'!$F$10:$S$408,12,FALSE)/VLOOKUP($A111,'2018'!$F$10:$N$460,9,FALSE))*1000,#N/A)</f>
        <v>6.9366748713358692</v>
      </c>
      <c r="EK111" s="198">
        <f>IFERROR((VLOOKUP($A111,'1920'!$F$10:$S$408,12,FALSE)/VLOOKUP($A111,'2019'!$F$10:$N$464,8,FALSE))*1000,#N/A)</f>
        <v>7.098334109713627</v>
      </c>
      <c r="EL111" s="198">
        <f>IFERROR((VLOOKUP($A111,'20 21'!$F$10:$S$408,12,FALSE)/VLOOKUP($A111,'2020'!$F$10:$N$469,8,FALSE))*1000,#N/A)</f>
        <v>6.3168029135708883</v>
      </c>
      <c r="EM111" s="198">
        <f>IFERROR((VLOOKUP($A111,'21 22'!$F$10:$S$408,12,FALSE)/VLOOKUP($A111,'2021'!$F$10:$N$469,8,FALSE))*1000,#N/A)</f>
        <v>5.8321633005724163</v>
      </c>
      <c r="EN111" s="198">
        <f>IFERROR((VLOOKUP($A111,'22 23'!$F$10:$S$408,12,FALSE)/VLOOKUP($A111,'2022'!$F$10:$N$469,8,FALSE))*1000,#N/A)</f>
        <v>7.9247788558332797</v>
      </c>
      <c r="EO111" s="196">
        <f>IFERROR((VLOOKUP($A111,'23 24'!$F$7:$S$408,12,FALSE)/VLOOKUP($A111,'2023'!$C$7:$N$469,9,FALSE))*1000,#N/A)</f>
        <v>9.9397271862112735</v>
      </c>
    </row>
    <row r="112" spans="1:145" x14ac:dyDescent="0.3">
      <c r="A112" t="s">
        <v>1186</v>
      </c>
      <c r="B112" t="s">
        <v>1742</v>
      </c>
      <c r="C112" t="str">
        <f>IF(VLOOKUP($A112,'0910'!$F$10:$L$433,1,FALSE)=VLOOKUP($A112,'2010'!$C$5:$K$611,1,FALSE),VLOOKUP($A112,'0910'!$F$10:$L$433,1,FALSE),FALSE)</f>
        <v>Forest Heath</v>
      </c>
      <c r="D112" t="str">
        <f>IF(VLOOKUP($A112,'1011'!$F$10:$L$433,1,FALSE)=VLOOKUP($A112,'2011'!$C$5:$K$611,1,FALSE),VLOOKUP($A112,'1011'!$F$10:$L$433,1,FALSE),FALSE)</f>
        <v>Forest Heath</v>
      </c>
      <c r="E112" t="str">
        <f>IF(VLOOKUP(A112,'1112'!$F$10:$L$408,1,FALSE)=VLOOKUP(A112,'2012'!$F$10:$M$460,1,FALSE),VLOOKUP(A112,'1112'!$F$10:$L$408,1,FALSE),FALSE)</f>
        <v>Forest Heath</v>
      </c>
      <c r="F112" t="str">
        <f>IF(VLOOKUP($A112,'1213'!$F$10:$L$408,1,FALSE)=VLOOKUP($A112,'2013'!$F$10:$M$460,1,FALSE),VLOOKUP($A112,'1213'!$F$10:$L$408,1,FALSE),FALSE)</f>
        <v>Forest Heath</v>
      </c>
      <c r="G112" t="str">
        <f>IF(VLOOKUP($A112,'1314'!$F$10:$L$408,1,FALSE)=VLOOKUP($A112,'2014'!$F$10:$M$460,1,FALSE),VLOOKUP($A112,'1314'!$F$10:$L$408,1,FALSE),FALSE)</f>
        <v>Forest Heath</v>
      </c>
      <c r="H112" t="str">
        <f>IF(VLOOKUP($A112,'1415'!$F$10:$L$408,1,FALSE)=VLOOKUP($A112,'2015'!$F$10:$M$460,1,FALSE),VLOOKUP($A112,'1415'!$F$10:$L$408,1,FALSE),FALSE)</f>
        <v>Forest Heath</v>
      </c>
      <c r="I112" t="str">
        <f>IF(VLOOKUP($A112,'1516'!$F$10:$L$408,1,FALSE)=VLOOKUP($A112,'2015'!$F$10:$M$460,1,FALSE),VLOOKUP($A112,'1516'!$F$10:$L$408,1,FALSE),FALSE)</f>
        <v>Forest Heath</v>
      </c>
      <c r="J112" t="str">
        <f>IF(VLOOKUP($A112,'1617'!$F$10:$L$408,1,FALSE)=VLOOKUP($A112,'2016'!$F$10:$M$460,1,FALSE),VLOOKUP($A112,'1617'!$F$10:$L$408,1,FALSE),FALSE)</f>
        <v>Forest Heath</v>
      </c>
      <c r="K112" t="str">
        <f>IF(VLOOKUP($A112,'1718'!$F$10:$M$408,1,FALSE)=VLOOKUP($A112,'2017'!$F$10:$M$460,1,FALSE),VLOOKUP($A112,'1718'!$F$10:$M$408,1,FALSE),FALSE)</f>
        <v>Forest Heath</v>
      </c>
      <c r="L112" t="str">
        <f>IF(VLOOKUP($A112,'1819'!$F$10:$M$408,1,FALSE)=VLOOKUP($A112,'2018'!$F$10:$M$460,1,FALSE),VLOOKUP($A112,'1819'!$F$10:$M$408,1,FALSE),FALSE)</f>
        <v>Forest Heath</v>
      </c>
      <c r="M112" t="e">
        <f>IF(VLOOKUP($A112,'1920'!$F$10:$M$408,1,FALSE)=VLOOKUP($A112,'2019'!$F$10:$M$464,1,FALSE),VLOOKUP($A112,'1920'!$F$10:$M$408,1,FALSE),FALSE)</f>
        <v>#N/A</v>
      </c>
      <c r="N112" t="e">
        <f>IF(VLOOKUP($A112,'20 21'!$F$10:$N$408,1,FALSE)=VLOOKUP($A112,'2020'!$F$10:$O$468,1,FALSE),VLOOKUP($A112,'20 21'!$F$10:$N$408,1,FALSE),FALSE)</f>
        <v>#N/A</v>
      </c>
      <c r="O112" t="e">
        <f>IF(VLOOKUP($A112,'21 22'!$F$10:$N$408,1,FALSE)=VLOOKUP($A112,'2021'!$F$10:$O$471,1,FALSE),VLOOKUP($A112,'21 22'!$F$10:$N$408,1,FALSE),FALSE)</f>
        <v>#N/A</v>
      </c>
      <c r="P112" t="e">
        <f>IF(VLOOKUP($A112,'22 23'!$F$10:$N$408,1,FALSE)=VLOOKUP($A112,'2022'!$F$10:$O$468,1,FALSE),VLOOKUP($A112,'22 23'!$F$10:$N$408,1,FALSE),FALSE)</f>
        <v>#N/A</v>
      </c>
      <c r="Q112" t="e">
        <f>IF(VLOOKUP($A112,'23 24'!$F$7:$N$408,1,FALSE)=VLOOKUP($A112,'2023'!$C$7:$O$468,1,FALSE),VLOOKUP($A112,'23 24'!$F$7:$N$408,1,FALSE),FALSE)</f>
        <v>#N/A</v>
      </c>
      <c r="S112" s="196">
        <f>IFERROR((VLOOKUP($A112,'0910'!$F$10:$L$433,4,FALSE)/VLOOKUP($A112,'2010'!$C$5:$K$611,9,FALSE))*1000,#N/A)</f>
        <v>11.799410029498524</v>
      </c>
      <c r="T112" s="196">
        <f>IFERROR((VLOOKUP($A112,'1011'!$F$10:$L$433,4,FALSE)/VLOOKUP($A112,'2011'!$C$5:$K$611,9,FALSE))*1000,#N/A)</f>
        <v>10.163339382940109</v>
      </c>
      <c r="U112" s="196">
        <f>IFERROR((VLOOKUP($A112,'1112'!$F$10:$L$408,4,FALSE)/VLOOKUP($A112,'2012'!$F$10:$M$460,8,FALSE))*1000,#N/A)</f>
        <v>8.9637863033345297</v>
      </c>
      <c r="V112" s="196">
        <f>IFERROR((VLOOKUP($A112,'1213'!$F$10:$L$408,4,FALSE)/VLOOKUP($A112,'2013'!$F$10:$M$460,8,FALSE))*1000,#N/A)</f>
        <v>6.3807160581354125</v>
      </c>
      <c r="W112" s="196">
        <f>IFERROR((VLOOKUP($A112,'1314'!$F$10:$L$408,4,FALSE)/VLOOKUP($A112,'2014'!$F$10:$M$460,8,FALSE))*1000,#N/A)</f>
        <v>4.5678144764581869</v>
      </c>
      <c r="X112" s="196">
        <f>IFERROR((VLOOKUP($A112,'1415'!$F$10:$L$408,4,FALSE)/VLOOKUP($A112,'2015'!$F$10:$M$460,8,FALSE))*1000,#N/A)</f>
        <v>3.8434661076170511</v>
      </c>
      <c r="Y112" s="196">
        <f>IFERROR((VLOOKUP($A112,'1516'!$F$10:$L$408,4,FALSE)/VLOOKUP($A112,'2016'!$F$10:$M$460,8,FALSE))*1000,#N/A)</f>
        <v>3.8167938931297707</v>
      </c>
      <c r="Z112" s="196">
        <f>IFERROR((VLOOKUP($A112,'1617'!$F$10:$L$408,4,FALSE)/VLOOKUP($A112,'2017'!$F$10:$M$460,8,FALSE))*1000,#N/A)</f>
        <v>7.5471698113207548</v>
      </c>
      <c r="AA112" s="196">
        <f>IFERROR((VLOOKUP($A112,'1718'!$F$10:$L$408,4,FALSE)/VLOOKUP($A112,'2018'!$F$10:$N$460,9,FALSE))*1000,#N/A)</f>
        <v>7.7860528097494921</v>
      </c>
      <c r="AB112" s="196">
        <f>IFERROR((VLOOKUP($A112,'1819'!$F$10:$L$408,4,FALSE)/VLOOKUP($A112,'2018'!$F$10:$N$460,9,FALSE))*1000,#N/A)</f>
        <v>6.4319566689234939</v>
      </c>
      <c r="AC112" s="196" t="e">
        <f>IFERROR((VLOOKUP($A112,'1920'!$F$10:$L$408,4,FALSE)/VLOOKUP($A112,'2019'!$F$10:$N$464,8,FALSE))*1000,#N/A)</f>
        <v>#N/A</v>
      </c>
      <c r="AD112" s="196" t="e">
        <f>IFERROR((VLOOKUP($A112,'20 21'!$F$10:$M$408,4,FALSE)/VLOOKUP($A112,'2020'!$F$10:$N$469,8,FALSE))*1000,#N/A)</f>
        <v>#N/A</v>
      </c>
      <c r="AE112" s="196" t="e">
        <f>IFERROR((VLOOKUP($A112,'21 22'!$F$10:$M$408,4,FALSE)/VLOOKUP($A112,'2021'!$F$10:$N$469,8,FALSE))*1000,#N/A)</f>
        <v>#N/A</v>
      </c>
      <c r="AF112" s="196" t="e">
        <f>IFERROR((VLOOKUP($A112,'22 23'!$F$10:$M$408,4,FALSE)/VLOOKUP($A112,'2022'!$F$10:$N$469,8,FALSE))*1000,#N/A)</f>
        <v>#N/A</v>
      </c>
      <c r="AG112" s="196" t="e">
        <f>IFERROR((VLOOKUP($A112,'23 24'!$F$7:$M$408,4,FALSE)/VLOOKUP($A112,'2023'!$C$7:$N$469,9,FALSE))*1000,#N/A)</f>
        <v>#N/A</v>
      </c>
      <c r="AI112" s="196">
        <f>IFERROR((VLOOKUP($A112,'0910'!$F$10:$L$433,5,FALSE)/VLOOKUP($A112,'2010'!$C$5:$K$611,9,FALSE))*1000,#N/A)</f>
        <v>3.3185840707964602</v>
      </c>
      <c r="AJ112" s="196">
        <f>IFERROR((VLOOKUP($A112,'1011'!$F$10:$L$433,5,FALSE)/VLOOKUP($A112,'2011'!$C$5:$K$611,9,FALSE))*1000,#N/A)</f>
        <v>2.5408348457350272</v>
      </c>
      <c r="AK112" s="196">
        <f>IFERROR((VLOOKUP($A112,'1112'!$F$10:$L$408,5,FALSE)/VLOOKUP($A112,'2012'!$F$10:$M$460,8,FALSE))*1000,#N/A)</f>
        <v>2.151308712800287</v>
      </c>
      <c r="AL112" s="196">
        <f>IFERROR((VLOOKUP($A112,'1213'!$F$10:$L$408,5,FALSE)/VLOOKUP($A112,'2013'!$F$10:$M$460,8,FALSE))*1000,#N/A)</f>
        <v>0.70896845090393479</v>
      </c>
      <c r="AM112" s="196">
        <f>IFERROR((VLOOKUP($A112,'1314'!$F$10:$L$408,5,FALSE)/VLOOKUP($A112,'2014'!$F$10:$M$460,8,FALSE))*1000,#N/A)</f>
        <v>1.7568517217146871</v>
      </c>
      <c r="AN112" s="196">
        <f>IFERROR((VLOOKUP($A112,'1415'!$F$10:$L$408,5,FALSE)/VLOOKUP($A112,'2015'!$F$10:$M$460,8,FALSE))*1000,#N/A)</f>
        <v>0.34940600978336828</v>
      </c>
      <c r="AO112" s="196">
        <f>IFERROR((VLOOKUP($A112,'1516'!$F$10:$L$408,5,FALSE)/VLOOKUP($A112,'2016'!$F$10:$M$460,8,FALSE))*1000,#N/A)</f>
        <v>0.34698126301179733</v>
      </c>
      <c r="AP112" s="196">
        <f>IFERROR((VLOOKUP($A112,'1617'!$F$10:$L$408,5,FALSE)/VLOOKUP($A112,'2017'!$F$10:$M$460,8,FALSE))*1000,#N/A)</f>
        <v>3.0874785591766725</v>
      </c>
      <c r="AQ112" s="196">
        <f>IFERROR((VLOOKUP($A112,'1718'!$F$10:$L$408,5,FALSE)/VLOOKUP($A112,'2018'!$F$10:$N$460,9,FALSE))*1000,#N/A)</f>
        <v>3.0467163168584972</v>
      </c>
      <c r="AR112" s="196">
        <f>IFERROR((VLOOKUP($A112,'1819'!$F$10:$L$408,5,FALSE)/VLOOKUP($A112,'2018'!$F$10:$N$460,9,FALSE))*1000,#N/A)</f>
        <v>1.3540961408259986</v>
      </c>
      <c r="AS112" s="196" t="e">
        <f>IFERROR((VLOOKUP($A112,'1920'!$F$10:$L$408,5,FALSE)/VLOOKUP($A112,'2019'!$F$10:$N$464,8,FALSE))*1000,#N/A)</f>
        <v>#N/A</v>
      </c>
      <c r="AT112" s="196" t="e">
        <f>IFERROR((VLOOKUP($A112,'20 21'!$F$10:$L$408,5,FALSE)/VLOOKUP($A112,'2020'!$F$10:$N$469,8,FALSE))*1000,#N/A)</f>
        <v>#N/A</v>
      </c>
      <c r="AU112" s="196" t="e">
        <f>IFERROR((VLOOKUP($A112,'21 22'!$F$10:$L$408,5,FALSE)/VLOOKUP($A112,'2021'!$F$10:$N$469,8,FALSE))*1000,#N/A)</f>
        <v>#N/A</v>
      </c>
      <c r="AV112" s="196" t="e">
        <f>IFERROR((VLOOKUP($A112,'22 23'!$F$10:$L$408,5,FALSE)/VLOOKUP($A112,'2022'!$F$10:$N$469,8,FALSE))*1000,#N/A)</f>
        <v>#N/A</v>
      </c>
      <c r="AW112" s="196" t="e">
        <f>IFERROR((VLOOKUP($A112,'23 24'!$F$7:$M$408,5,FALSE)/VLOOKUP($A112,'2023'!$C$7:$N$469,9,FALSE))*1000,#N/A)</f>
        <v>#N/A</v>
      </c>
      <c r="AY112" s="196">
        <f>IFERROR((VLOOKUP($A112,'0910'!$F$10:$L$433,6,FALSE)/VLOOKUP($A112,'2010'!$C$5:$K$611,9,FALSE))*1000,#N/A)</f>
        <v>0</v>
      </c>
      <c r="AZ112" s="196">
        <f>IFERROR((VLOOKUP($A112,'1011'!$F$10:$L$433,6,FALSE)/VLOOKUP($A112,'2011'!$C$5:$K$611,9,FALSE))*1000,#N/A)</f>
        <v>0</v>
      </c>
      <c r="BA112" s="196">
        <f>IFERROR((VLOOKUP($A112,'1112'!$F$10:$L$408,6,FALSE)/VLOOKUP($A112,'2012'!$F$10:$M$460,8,FALSE))*1000,#N/A)</f>
        <v>0</v>
      </c>
      <c r="BB112" s="196">
        <f>IFERROR((VLOOKUP($A112,'1213'!$F$10:$L$408,6,FALSE)/VLOOKUP($A112,'2013'!$F$10:$M$460,8,FALSE))*1000,#N/A)</f>
        <v>0</v>
      </c>
      <c r="BC112" s="196">
        <f>IFERROR((VLOOKUP($A112,'1314'!$F$10:$L$408,6,FALSE)/VLOOKUP($A112,'2014'!$F$10:$M$460,8,FALSE))*1000,#N/A)</f>
        <v>0</v>
      </c>
      <c r="BD112" s="196">
        <f>IFERROR((VLOOKUP($A112,'1415'!$F$10:$L$408,6,FALSE)/VLOOKUP($A112,'2015'!$F$10:$M$460,8,FALSE))*1000,#N/A)</f>
        <v>0</v>
      </c>
      <c r="BE112" s="196">
        <f>IFERROR((VLOOKUP($A112,'1516'!$F$10:$L$408,6,FALSE)/VLOOKUP($A112,'2016'!$F$10:$M$460,8,FALSE))*1000,#N/A)</f>
        <v>0</v>
      </c>
      <c r="BF112" s="196">
        <f>IFERROR((VLOOKUP($A112,'1617'!$F$10:$L$408,6,FALSE)/VLOOKUP($A112,'2017'!$F$10:$M$460,8,FALSE))*1000,#N/A)</f>
        <v>0</v>
      </c>
      <c r="BG112" s="196">
        <f>IFERROR((VLOOKUP($A112,'1718'!$F$10:$L$408,6,FALSE)/VLOOKUP($A112,'2018'!$F$10:$N$460,9,FALSE))*1000,#N/A)</f>
        <v>0</v>
      </c>
      <c r="BH112" s="196">
        <f>IFERROR((VLOOKUP($A112,'1819'!$F$10:$L$408,6,FALSE)/VLOOKUP($A112,'2018'!$F$10:$N$460,9,FALSE))*1000,#N/A)</f>
        <v>0</v>
      </c>
      <c r="BI112" s="196" t="e">
        <f>IFERROR((VLOOKUP($A112,'1920'!$F$10:$L$408,6,FALSE)/VLOOKUP($A112,'2019'!$F$10:$N$464,8,FALSE))*1000,#N/A)</f>
        <v>#N/A</v>
      </c>
      <c r="BJ112" s="196" t="e">
        <f>IFERROR((VLOOKUP($A112,'20 21'!$F$10:$L$408,6,FALSE)/VLOOKUP($A112,'2020'!$F$10:$N$469,8,FALSE))*1000,#N/A)</f>
        <v>#N/A</v>
      </c>
      <c r="BK112" s="196" t="e">
        <f>IFERROR((VLOOKUP($A112,'21 22'!$F$10:$L$408,6,FALSE)/VLOOKUP($A112,'2021'!$F$10:$N$469,8,FALSE))*1000,#N/A)</f>
        <v>#N/A</v>
      </c>
      <c r="BL112" s="196" t="e">
        <f>IFERROR((VLOOKUP($A112,'22 23'!$F$10:$L$408,6,FALSE)/VLOOKUP($A112,'2022'!$F$10:$N$469,8,FALSE))*1000,#N/A)</f>
        <v>#N/A</v>
      </c>
      <c r="BM112" s="196" t="e">
        <f>IFERROR((VLOOKUP($A112,'23 24'!$F$7:$M$408,6,FALSE)/VLOOKUP($A112,'2023'!$C$7:$N$469,9,FALSE))*1000,#N/A)</f>
        <v>#N/A</v>
      </c>
      <c r="BO112" s="196">
        <f>IFERROR((VLOOKUP($A112,'0910'!$F$10:$L$433,7,FALSE)/VLOOKUP($A112,'2010'!$C$5:$K$611,9,FALSE))*1000,#N/A)</f>
        <v>15.117994100294984</v>
      </c>
      <c r="BP112" s="196">
        <f>IFERROR((VLOOKUP($A112,'1011'!$F$10:$L$433,7,FALSE)/VLOOKUP($A112,'2011'!$C$5:$K$611,9,FALSE))*1000,#N/A)</f>
        <v>12.704174228675136</v>
      </c>
      <c r="BQ112" s="196">
        <f>IFERROR((VLOOKUP($A112,'1112'!$F$10:$L$408,7,FALSE)/VLOOKUP($A112,'2012'!$F$10:$M$460,8,FALSE))*1000,#N/A)</f>
        <v>11.115095016134816</v>
      </c>
      <c r="BR112" s="196">
        <f>IFERROR((VLOOKUP($A112,'1213'!$F$10:$L$408,7,FALSE)/VLOOKUP($A112,'2013'!$F$10:$M$460,8,FALSE))*1000,#N/A)</f>
        <v>7.0896845090393477</v>
      </c>
      <c r="BS112" s="196">
        <f>IFERROR((VLOOKUP($A112,'1314'!$F$10:$L$408,7,FALSE)/VLOOKUP($A112,'2014'!$F$10:$M$460,8,FALSE))*1000,#N/A)</f>
        <v>6.3246661981728742</v>
      </c>
      <c r="BT112" s="196">
        <f>IFERROR((VLOOKUP($A112,'1415'!$F$10:$L$408,7,FALSE)/VLOOKUP($A112,'2015'!$F$10:$M$460,8,FALSE))*1000,#N/A)</f>
        <v>4.1928721174004195</v>
      </c>
      <c r="BU112" s="196">
        <f>IFERROR((VLOOKUP($A112,'1516'!$F$10:$L$408,7,FALSE)/VLOOKUP($A112,'2016'!$F$10:$M$460,8,FALSE))*1000,#N/A)</f>
        <v>4.1637751561415683</v>
      </c>
      <c r="BV112" s="196">
        <f>IFERROR((VLOOKUP($A112,'1617'!$F$10:$L$408,7,FALSE)/VLOOKUP($A112,'2017'!$F$10:$M$460,8,FALSE))*1000,#N/A)</f>
        <v>10.634648370497429</v>
      </c>
      <c r="BW112" s="196">
        <f>IFERROR((VLOOKUP($A112,'1718'!$F$10:$L$408,7,FALSE)/VLOOKUP($A112,'2018'!$F$10:$N$460,9,FALSE))*1000,#N/A)</f>
        <v>10.49424509140149</v>
      </c>
      <c r="BX112" s="196">
        <f>IFERROR((VLOOKUP($A112,'1819'!$F$10:$L$408,7,FALSE)/VLOOKUP($A112,'2018'!$F$10:$N$460,9,FALSE))*1000,#N/A)</f>
        <v>7.7860528097494921</v>
      </c>
      <c r="BY112" s="196" t="e">
        <f>IFERROR((VLOOKUP($A112,'1920'!$F$10:$L$408,7,FALSE)/VLOOKUP($A112,'2019'!$F$10:$N$464,8,FALSE))*1000,#N/A)</f>
        <v>#N/A</v>
      </c>
      <c r="BZ112" s="196" t="e">
        <f>IFERROR((VLOOKUP($A112,'20 21'!$F$10:$L$408,7,FALSE)/VLOOKUP($A112,'2020'!$F$10:$N$469,8,FALSE))*1000,#N/A)</f>
        <v>#N/A</v>
      </c>
      <c r="CA112" s="196" t="e">
        <f>IFERROR((VLOOKUP($A112,'21 22'!$F$10:$L$408,7,FALSE)/VLOOKUP($A112,'2021'!$F$10:$N$469,8,FALSE))*1000,#N/A)</f>
        <v>#N/A</v>
      </c>
      <c r="CB112" s="196" t="e">
        <f>IFERROR((VLOOKUP($A112,'22 23'!$F$10:$L$408,7,FALSE)/VLOOKUP($A112,'2022'!$F$10:$N$469,8,FALSE))*1000,#N/A)</f>
        <v>#N/A</v>
      </c>
      <c r="CC112" s="196" t="e">
        <f>IFERROR((VLOOKUP($A112,'23 24'!$F$7:$M$408,7,FALSE)/VLOOKUP($A112,'2023'!$C$7:$N$469,9,FALSE))*1000,#N/A)</f>
        <v>#N/A</v>
      </c>
      <c r="CE112" s="198">
        <f>IFERROR((VLOOKUP($A112,'0910'!$F$10:$S$433,9,FALSE)/VLOOKUP($A112,'2010'!$C$5:$K$611,9,FALSE))*1000,#N/A)</f>
        <v>9.5870206489675507</v>
      </c>
      <c r="CF112" s="198">
        <f>IFERROR((VLOOKUP($A112,'1011'!$F$10:$S$433,10,FALSE)/VLOOKUP($A112,'2011'!$C$5:$K$611,9,FALSE))*1000,#N/A)</f>
        <v>11.252268602540834</v>
      </c>
      <c r="CG112" s="198">
        <f>IFERROR((VLOOKUP($A112,'1112'!$F$10:$S$408,9,FALSE)/VLOOKUP($A112,'2012'!$F$10:$M$460,8,FALSE))*1000,#N/A)</f>
        <v>7.8881319469343847</v>
      </c>
      <c r="CH112" s="198">
        <f>IFERROR((VLOOKUP($A112,'1213'!$F$10:$S$408,9,FALSE)/VLOOKUP($A112,'2013'!$F$10:$M$460,8,FALSE))*1000,#N/A)</f>
        <v>7.4441687344913152</v>
      </c>
      <c r="CI112" s="198">
        <f>IFERROR((VLOOKUP($A112,'1314'!$F$10:$S$408,9,FALSE)/VLOOKUP($A112,'2014'!$F$10:$M$460,8,FALSE))*1000,#N/A)</f>
        <v>5.6219255094869993</v>
      </c>
      <c r="CJ112" s="198">
        <f>IFERROR((VLOOKUP($A112,'1415'!$F$10:$S$408,9,FALSE)/VLOOKUP($A112,'2015'!$F$10:$M$460,8,FALSE))*1000,#N/A)</f>
        <v>3.1446540880503147</v>
      </c>
      <c r="CK112" s="198">
        <f>IFERROR((VLOOKUP($A112,'1516'!$F$10:$S$408,9,FALSE)/VLOOKUP($A112,'2016'!$F$10:$M$460,8,FALSE))*1000,#N/A)</f>
        <v>2.7758501040943786</v>
      </c>
      <c r="CL112" s="198">
        <f>IFERROR((VLOOKUP($A112,'1617'!$F$10:$S$408,9,FALSE)/VLOOKUP($A112,'2017'!$F$10:$M$460,8,FALSE))*1000,#N/A)</f>
        <v>5.8319039451114918</v>
      </c>
      <c r="CM112" s="198">
        <f>IFERROR((VLOOKUP($A112,'1718'!$F$10:$S$408,9,FALSE)/VLOOKUP($A112,'2018'!$F$10:$N$460,9,FALSE))*1000,#N/A)</f>
        <v>6.4319566689234939</v>
      </c>
      <c r="CN112" s="198">
        <f>IFERROR((VLOOKUP($A112,'1819'!$F$10:$S$408,9,FALSE)/VLOOKUP($A112,'2018'!$F$10:$N$460,9,FALSE))*1000,#N/A)</f>
        <v>6.4319566689234939</v>
      </c>
      <c r="CO112" s="198" t="e">
        <f>IFERROR((VLOOKUP($A112,'1920'!$F$10:$S$408,9,FALSE)/VLOOKUP($A112,'2019'!$F$10:$N$464,8,FALSE))*1000,#N/A)</f>
        <v>#N/A</v>
      </c>
      <c r="CP112" s="198" t="e">
        <f>IFERROR((VLOOKUP($A112,'20 21'!$F$10:$S$408,9,FALSE)/VLOOKUP($A112,'2020'!$F$10:$N$469,8,FALSE))*1000,#N/A)</f>
        <v>#N/A</v>
      </c>
      <c r="CQ112" s="198" t="e">
        <f>IFERROR((VLOOKUP($A112,'21 22'!$F$10:$S$408,9,FALSE)/VLOOKUP($A112,'2021'!$F$10:$N$469,8,FALSE))*1000,#N/A)</f>
        <v>#N/A</v>
      </c>
      <c r="CR112" s="198" t="e">
        <f>IFERROR((VLOOKUP($A112,'22 23'!$F$10:$S$408,9,FALSE)/VLOOKUP($A112,'2022'!$F$10:$N$469,8,FALSE))*1000,#N/A)</f>
        <v>#N/A</v>
      </c>
      <c r="CS112" s="196" t="e">
        <f>IFERROR((VLOOKUP($A112,'23 24'!$F$7:$S$408,9,FALSE)/VLOOKUP($A112,'2023'!$C$7:$N$469,9,FALSE))*1000,#N/A)</f>
        <v>#N/A</v>
      </c>
      <c r="CU112" s="198">
        <f>IFERROR((VLOOKUP($A112,'0910'!$F$10:$S$433,10,FALSE)/VLOOKUP($A112,'2010'!$C$5:$K$611,9,FALSE))*1000,#N/A)</f>
        <v>3.6873156342182889</v>
      </c>
      <c r="CV112" s="198">
        <f>IFERROR((VLOOKUP($A112,'1011'!$F$10:$S$433,11,FALSE)/VLOOKUP($A112,'2011'!$C$5:$K$611,9,FALSE))*1000,#N/A)</f>
        <v>2.5408348457350272</v>
      </c>
      <c r="CW112" s="198">
        <f>IFERROR((VLOOKUP($A112,'1112'!$F$10:$S$408,10,FALSE)/VLOOKUP($A112,'2012'!$F$10:$M$460,8,FALSE))*1000,#N/A)</f>
        <v>2.151308712800287</v>
      </c>
      <c r="CX112" s="198">
        <f>IFERROR((VLOOKUP($A112,'1213'!$F$10:$S$408,10,FALSE)/VLOOKUP($A112,'2013'!$F$10:$M$460,8,FALSE))*1000,#N/A)</f>
        <v>1.4179369018078696</v>
      </c>
      <c r="CY112" s="198">
        <f>IFERROR((VLOOKUP($A112,'1314'!$F$10:$S$408,10,FALSE)/VLOOKUP($A112,'2014'!$F$10:$M$460,8,FALSE))*1000,#N/A)</f>
        <v>0.70274068868587491</v>
      </c>
      <c r="CZ112" s="198">
        <f>IFERROR((VLOOKUP($A112,'1415'!$F$10:$S$408,10,FALSE)/VLOOKUP($A112,'2015'!$F$10:$M$460,8,FALSE))*1000,#N/A)</f>
        <v>1.7470300489168413</v>
      </c>
      <c r="DA112" s="198">
        <f>IFERROR((VLOOKUP($A112,'1516'!$F$10:$S$408,10,FALSE)/VLOOKUP($A112,'2016'!$F$10:$M$460,8,FALSE))*1000,#N/A)</f>
        <v>0.34698126301179733</v>
      </c>
      <c r="DB112" s="198">
        <f>IFERROR((VLOOKUP($A112,'1617'!$F$10:$S$408,10,FALSE)/VLOOKUP($A112,'2017'!$F$10:$M$460,8,FALSE))*1000,#N/A)</f>
        <v>0.68610634648370494</v>
      </c>
      <c r="DC112" s="198">
        <f>IFERROR((VLOOKUP($A112,'1718'!$F$10:$S$408,10,FALSE)/VLOOKUP($A112,'2018'!$F$10:$N$460,9,FALSE))*1000,#N/A)</f>
        <v>3.0467163168584972</v>
      </c>
      <c r="DD112" s="198">
        <f>IFERROR((VLOOKUP($A112,'1819'!$F$10:$S$408,10,FALSE)/VLOOKUP($A112,'2018'!$F$10:$N$460,9,FALSE))*1000,#N/A)</f>
        <v>3.0467163168584972</v>
      </c>
      <c r="DE112" s="198" t="e">
        <f>IFERROR((VLOOKUP($A112,'1920'!$F$10:$S$408,10,FALSE)/VLOOKUP($A112,'2019'!$F$10:$N$464,8,FALSE))*1000,#N/A)</f>
        <v>#N/A</v>
      </c>
      <c r="DF112" s="198" t="e">
        <f>IFERROR((VLOOKUP($A112,'20 21'!$F$10:$S$408,10,FALSE)/VLOOKUP($A112,'2020'!$F$10:$N$469,8,FALSE))*1000,#N/A)</f>
        <v>#N/A</v>
      </c>
      <c r="DG112" s="198" t="e">
        <f>IFERROR((VLOOKUP($A112,'21 22'!$F$10:$S$408,10,FALSE)/VLOOKUP($A112,'2021'!$F$10:$N$469,8,FALSE))*1000,#N/A)</f>
        <v>#N/A</v>
      </c>
      <c r="DH112" s="198" t="e">
        <f>IFERROR((VLOOKUP($A112,'22 23'!$F$10:$S$408,10,FALSE)/VLOOKUP($A112,'2022'!$F$10:$N$469,8,FALSE))*1000,#N/A)</f>
        <v>#N/A</v>
      </c>
      <c r="DI112" s="196" t="e">
        <f>IFERROR((VLOOKUP($A112,'23 24'!$F$7:$S$408,10,FALSE)/VLOOKUP($A112,'2023'!$C$7:$N$469,9,FALSE))*1000,#N/A)</f>
        <v>#N/A</v>
      </c>
      <c r="DK112" s="198">
        <f>IFERROR((VLOOKUP($A112,'0910'!$F$10:$S$433,11,FALSE)/VLOOKUP($A112,'2010'!$C$5:$K$611,9,FALSE))*1000,#N/A)</f>
        <v>0</v>
      </c>
      <c r="DL112" s="198">
        <f>IFERROR((VLOOKUP($A112,'1011'!$F$10:$S$433,12,FALSE)/VLOOKUP($A112,'2011'!$C$5:$K$611,9,FALSE))*1000,#N/A)</f>
        <v>0</v>
      </c>
      <c r="DM112" s="198">
        <f>IFERROR((VLOOKUP($A112,'1112'!$F$10:$S$408,11,FALSE)/VLOOKUP($A112,'2012'!$F$10:$M$460,8,FALSE))*1000,#N/A)</f>
        <v>0</v>
      </c>
      <c r="DN112" s="198">
        <f>IFERROR((VLOOKUP($A112,'1213'!$F$10:$S$408,11,FALSE)/VLOOKUP($A112,'2013'!$F$10:$M$460,8,FALSE))*1000,#N/A)</f>
        <v>0</v>
      </c>
      <c r="DO112" s="198">
        <f>IFERROR((VLOOKUP($A112,'1314'!$F$10:$S$408,11,FALSE)/VLOOKUP($A112,'2014'!$F$10:$M$460,8,FALSE))*1000,#N/A)</f>
        <v>0</v>
      </c>
      <c r="DP112" s="198">
        <f>IFERROR((VLOOKUP($A112,'1415'!$F$10:$S$408,11,FALSE)/VLOOKUP($A112,'2015'!$F$10:$M$460,8,FALSE))*1000,#N/A)</f>
        <v>0</v>
      </c>
      <c r="DQ112" s="198">
        <f>IFERROR((VLOOKUP($A112,'1516'!$F$10:$S$408,11,FALSE)/VLOOKUP($A112,'2016'!$F$10:$M$460,8,FALSE))*1000,#N/A)</f>
        <v>0</v>
      </c>
      <c r="DR112" s="198">
        <f>IFERROR((VLOOKUP($A112,'1617'!$F$10:$S$408,11,FALSE)/VLOOKUP($A112,'2017'!$F$10:$M$460,8,FALSE))*1000,#N/A)</f>
        <v>0</v>
      </c>
      <c r="DS112" s="198">
        <f>IFERROR((VLOOKUP($A112,'1718'!$F$10:$S$408,11,FALSE)/VLOOKUP($A112,'2018'!$F$10:$N$460,9,FALSE))*1000,#N/A)</f>
        <v>0</v>
      </c>
      <c r="DT112" s="198">
        <f>IFERROR((VLOOKUP($A112,'1819'!$F$10:$S$408,11,FALSE)/VLOOKUP($A112,'2018'!$F$10:$N$460,9,FALSE))*1000,#N/A)</f>
        <v>0</v>
      </c>
      <c r="DU112" s="198" t="e">
        <f>IFERROR((VLOOKUP($A112,'1920'!$F$10:$S$408,11,FALSE)/VLOOKUP($A112,'2019'!$F$10:$N$464,8,FALSE))*1000,#N/A)</f>
        <v>#N/A</v>
      </c>
      <c r="DV112" s="198" t="e">
        <f>IFERROR((VLOOKUP($A112,'20 21'!$F$10:$S$408,11,FALSE)/VLOOKUP($A112,'2020'!$F$10:$N$469,8,FALSE))*1000,#N/A)</f>
        <v>#N/A</v>
      </c>
      <c r="DW112" s="198" t="e">
        <f>IFERROR((VLOOKUP($A112,'21 22'!$F$10:$S$408,11,FALSE)/VLOOKUP($A112,'2021'!$F$10:$N$469,8,FALSE))*1000,#N/A)</f>
        <v>#N/A</v>
      </c>
      <c r="DX112" s="198" t="e">
        <f>IFERROR((VLOOKUP($A112,'22 23'!$F$10:$S$408,11,FALSE)/VLOOKUP($A112,'2022'!$F$10:$N$469,8,FALSE))*1000,#N/A)</f>
        <v>#N/A</v>
      </c>
      <c r="DY112" s="196" t="e">
        <f>IFERROR((VLOOKUP($A112,'23 24'!$F$7:$S$408,11,FALSE)/VLOOKUP($A112,'2023'!$C$7:$N$469,9,FALSE))*1000,#N/A)</f>
        <v>#N/A</v>
      </c>
      <c r="EA112" s="198">
        <f>IFERROR((VLOOKUP($A112,'0910'!$F$10:$S$433,12,FALSE)/VLOOKUP($A112,'2010'!$C$5:$K$611,9,FALSE))*1000,#N/A)</f>
        <v>13.274336283185841</v>
      </c>
      <c r="EB112" s="198">
        <f>IFERROR((VLOOKUP($A112,'1011'!$F$10:$S$433,13,FALSE)/VLOOKUP($A112,'2011'!$C$5:$K$611,9,FALSE))*1000,#N/A)</f>
        <v>13.793103448275861</v>
      </c>
      <c r="EC112" s="198">
        <f>IFERROR((VLOOKUP($A112,'1112'!$F$10:$S$408,12,FALSE)/VLOOKUP($A112,'2012'!$F$10:$M$460,8,FALSE))*1000,#N/A)</f>
        <v>10.039440659734671</v>
      </c>
      <c r="ED112" s="198">
        <f>IFERROR((VLOOKUP($A112,'1213'!$F$10:$S$408,12,FALSE)/VLOOKUP($A112,'2013'!$F$10:$M$460,8,FALSE))*1000,#N/A)</f>
        <v>8.8621056362991855</v>
      </c>
      <c r="EE112" s="198">
        <f>IFERROR((VLOOKUP($A112,'1314'!$F$10:$S$408,12,FALSE)/VLOOKUP($A112,'2014'!$F$10:$M$460,8,FALSE))*1000,#N/A)</f>
        <v>6.3246661981728742</v>
      </c>
      <c r="EF112" s="198">
        <f>IFERROR((VLOOKUP($A112,'1415'!$F$10:$S$408,12,FALSE)/VLOOKUP($A112,'2015'!$F$10:$M$460,8,FALSE))*1000,#N/A)</f>
        <v>4.5422781271837875</v>
      </c>
      <c r="EG112" s="198">
        <f>IFERROR((VLOOKUP($A112,'1516'!$F$10:$S$408,12,FALSE)/VLOOKUP($A112,'2016'!$F$10:$M$460,8,FALSE))*1000,#N/A)</f>
        <v>3.1228313671061763</v>
      </c>
      <c r="EH112" s="198">
        <f>IFERROR((VLOOKUP($A112,'1617'!$F$10:$S$408,12,FALSE)/VLOOKUP($A112,'2017'!$F$10:$M$460,8,FALSE))*1000,#N/A)</f>
        <v>6.5180102915951972</v>
      </c>
      <c r="EI112" s="198">
        <f>IFERROR((VLOOKUP($A112,'1718'!$F$10:$S$408,12,FALSE)/VLOOKUP($A112,'2018'!$F$10:$N$460,9,FALSE))*1000,#N/A)</f>
        <v>9.1401489505754903</v>
      </c>
      <c r="EJ112" s="198">
        <f>IFERROR((VLOOKUP($A112,'1819'!$F$10:$S$408,12,FALSE)/VLOOKUP($A112,'2018'!$F$10:$N$460,9,FALSE))*1000,#N/A)</f>
        <v>9.4786729857819907</v>
      </c>
      <c r="EK112" s="198" t="e">
        <f>IFERROR((VLOOKUP($A112,'1920'!$F$10:$S$408,12,FALSE)/VLOOKUP($A112,'2019'!$F$10:$N$464,8,FALSE))*1000,#N/A)</f>
        <v>#N/A</v>
      </c>
      <c r="EL112" s="198" t="e">
        <f>IFERROR((VLOOKUP($A112,'20 21'!$F$10:$S$408,12,FALSE)/VLOOKUP($A112,'2020'!$F$10:$N$469,8,FALSE))*1000,#N/A)</f>
        <v>#N/A</v>
      </c>
      <c r="EM112" s="198" t="e">
        <f>IFERROR((VLOOKUP($A112,'21 22'!$F$10:$S$408,12,FALSE)/VLOOKUP($A112,'2021'!$F$10:$N$469,8,FALSE))*1000,#N/A)</f>
        <v>#N/A</v>
      </c>
      <c r="EN112" s="198" t="e">
        <f>IFERROR((VLOOKUP($A112,'22 23'!$F$10:$S$408,12,FALSE)/VLOOKUP($A112,'2022'!$F$10:$N$469,8,FALSE))*1000,#N/A)</f>
        <v>#N/A</v>
      </c>
      <c r="EO112" s="196" t="e">
        <f>IFERROR((VLOOKUP($A112,'23 24'!$F$7:$S$408,12,FALSE)/VLOOKUP($A112,'2023'!$C$7:$N$469,9,FALSE))*1000,#N/A)</f>
        <v>#N/A</v>
      </c>
    </row>
    <row r="113" spans="1:145" x14ac:dyDescent="0.3">
      <c r="A113" t="s">
        <v>719</v>
      </c>
      <c r="B113" t="s">
        <v>1742</v>
      </c>
      <c r="C113" t="str">
        <f>IF(VLOOKUP($A113,'0910'!$F$10:$L$433,1,FALSE)=VLOOKUP($A113,'2010'!$C$5:$K$611,1,FALSE),VLOOKUP($A113,'0910'!$F$10:$L$433,1,FALSE),FALSE)</f>
        <v>Forest of Dean</v>
      </c>
      <c r="D113" t="str">
        <f>IF(VLOOKUP($A113,'1011'!$F$10:$L$433,1,FALSE)=VLOOKUP($A113,'2011'!$C$5:$K$611,1,FALSE),VLOOKUP($A113,'1011'!$F$10:$L$433,1,FALSE),FALSE)</f>
        <v>Forest of Dean</v>
      </c>
      <c r="E113" t="str">
        <f>IF(VLOOKUP(A113,'1112'!$F$10:$L$408,1,FALSE)=VLOOKUP(A113,'2012'!$F$10:$M$460,1,FALSE),VLOOKUP(A113,'1112'!$F$10:$L$408,1,FALSE),FALSE)</f>
        <v>Forest of Dean</v>
      </c>
      <c r="F113" t="str">
        <f>IF(VLOOKUP($A113,'1213'!$F$10:$L$408,1,FALSE)=VLOOKUP($A113,'2013'!$F$10:$M$460,1,FALSE),VLOOKUP($A113,'1213'!$F$10:$L$408,1,FALSE),FALSE)</f>
        <v>Forest of Dean</v>
      </c>
      <c r="G113" t="str">
        <f>IF(VLOOKUP($A113,'1314'!$F$10:$L$408,1,FALSE)=VLOOKUP($A113,'2014'!$F$10:$M$460,1,FALSE),VLOOKUP($A113,'1314'!$F$10:$L$408,1,FALSE),FALSE)</f>
        <v>Forest of Dean</v>
      </c>
      <c r="H113" t="str">
        <f>IF(VLOOKUP($A113,'1415'!$F$10:$L$408,1,FALSE)=VLOOKUP($A113,'2015'!$F$10:$M$460,1,FALSE),VLOOKUP($A113,'1415'!$F$10:$L$408,1,FALSE),FALSE)</f>
        <v>Forest of Dean</v>
      </c>
      <c r="I113" t="str">
        <f>IF(VLOOKUP($A113,'1516'!$F$10:$L$408,1,FALSE)=VLOOKUP($A113,'2015'!$F$10:$M$460,1,FALSE),VLOOKUP($A113,'1516'!$F$10:$L$408,1,FALSE),FALSE)</f>
        <v>Forest of Dean</v>
      </c>
      <c r="J113" t="str">
        <f>IF(VLOOKUP($A113,'1617'!$F$10:$L$408,1,FALSE)=VLOOKUP($A113,'2016'!$F$10:$M$460,1,FALSE),VLOOKUP($A113,'1617'!$F$10:$L$408,1,FALSE),FALSE)</f>
        <v>Forest of Dean</v>
      </c>
      <c r="K113" t="str">
        <f>IF(VLOOKUP($A113,'1718'!$F$10:$M$408,1,FALSE)=VLOOKUP($A113,'2017'!$F$10:$M$460,1,FALSE),VLOOKUP($A113,'1718'!$F$10:$M$408,1,FALSE),FALSE)</f>
        <v>Forest of Dean</v>
      </c>
      <c r="L113" t="str">
        <f>IF(VLOOKUP($A113,'1819'!$F$10:$M$408,1,FALSE)=VLOOKUP($A113,'2018'!$F$10:$M$460,1,FALSE),VLOOKUP($A113,'1819'!$F$10:$M$408,1,FALSE),FALSE)</f>
        <v>Forest of Dean</v>
      </c>
      <c r="M113" t="str">
        <f>IF(VLOOKUP($A113,'1920'!$F$10:$M$408,1,FALSE)=VLOOKUP($A113,'2019'!$F$10:$M$464,1,FALSE),VLOOKUP($A113,'1920'!$F$10:$M$408,1,FALSE),FALSE)</f>
        <v>Forest of Dean</v>
      </c>
      <c r="N113" t="str">
        <f>IF(VLOOKUP($A113,'20 21'!$F$10:$N$408,1,FALSE)=VLOOKUP($A113,'2020'!$F$10:$O$468,1,FALSE),VLOOKUP($A113,'20 21'!$F$10:$N$408,1,FALSE),FALSE)</f>
        <v>Forest of Dean</v>
      </c>
      <c r="O113" t="str">
        <f>IF(VLOOKUP($A113,'21 22'!$F$10:$N$408,1,FALSE)=VLOOKUP($A113,'2021'!$F$10:$O$471,1,FALSE),VLOOKUP($A113,'21 22'!$F$10:$N$408,1,FALSE),FALSE)</f>
        <v>Forest of Dean</v>
      </c>
      <c r="P113" t="str">
        <f>IF(VLOOKUP($A113,'22 23'!$F$10:$N$408,1,FALSE)=VLOOKUP($A113,'2022'!$F$10:$O$468,1,FALSE),VLOOKUP($A113,'22 23'!$F$10:$N$408,1,FALSE),FALSE)</f>
        <v>Forest of Dean</v>
      </c>
      <c r="Q113" t="str">
        <f>IF(VLOOKUP($A113,'23 24'!$F$7:$N$408,1,FALSE)=VLOOKUP($A113,'2023'!$C$7:$O$468,1,FALSE),VLOOKUP($A113,'23 24'!$F$7:$N$408,1,FALSE),FALSE)</f>
        <v>Forest of Dean</v>
      </c>
      <c r="S113" s="196" t="e">
        <f>IFERROR((VLOOKUP($A113,'0910'!$F$10:$L$433,4,FALSE)/VLOOKUP($A113,'2010'!$C$5:$K$611,9,FALSE))*1000,#N/A)</f>
        <v>#N/A</v>
      </c>
      <c r="T113" s="196">
        <f>IFERROR((VLOOKUP($A113,'1011'!$F$10:$L$433,4,FALSE)/VLOOKUP($A113,'2011'!$C$5:$K$611,9,FALSE))*1000,#N/A)</f>
        <v>3.8716814159292037</v>
      </c>
      <c r="U113" s="196">
        <f>IFERROR((VLOOKUP($A113,'1112'!$F$10:$L$408,4,FALSE)/VLOOKUP($A113,'2012'!$F$10:$M$460,8,FALSE))*1000,#N/A)</f>
        <v>9.8819654131210548</v>
      </c>
      <c r="V113" s="196">
        <f>IFERROR((VLOOKUP($A113,'1213'!$F$10:$L$408,4,FALSE)/VLOOKUP($A113,'2013'!$F$10:$M$460,8,FALSE))*1000,#N/A)</f>
        <v>3.5460992907801416</v>
      </c>
      <c r="W113" s="196">
        <f>IFERROR((VLOOKUP($A113,'1314'!$F$10:$L$408,4,FALSE)/VLOOKUP($A113,'2014'!$F$10:$M$460,8,FALSE))*1000,#N/A)</f>
        <v>7.5675675675675675</v>
      </c>
      <c r="X113" s="196">
        <f>IFERROR((VLOOKUP($A113,'1415'!$F$10:$L$408,4,FALSE)/VLOOKUP($A113,'2015'!$F$10:$M$460,8,FALSE))*1000,#N/A)</f>
        <v>3.7463205780037465</v>
      </c>
      <c r="Y113" s="196">
        <f>IFERROR((VLOOKUP($A113,'1516'!$F$10:$L$408,4,FALSE)/VLOOKUP($A113,'2016'!$F$10:$M$460,8,FALSE))*1000,#N/A)</f>
        <v>3.7154989384288748</v>
      </c>
      <c r="Z113" s="196">
        <f>IFERROR((VLOOKUP($A113,'1617'!$F$10:$L$408,4,FALSE)/VLOOKUP($A113,'2017'!$F$10:$M$460,8,FALSE))*1000,#N/A)</f>
        <v>3.9556962025316458</v>
      </c>
      <c r="AA113" s="196">
        <f>IFERROR((VLOOKUP($A113,'1718'!$F$10:$L$408,4,FALSE)/VLOOKUP($A113,'2018'!$F$10:$N$460,9,FALSE))*1000,#N/A)</f>
        <v>5.2383446830801468</v>
      </c>
      <c r="AB113" s="196">
        <f>IFERROR((VLOOKUP($A113,'1819'!$F$10:$L$408,4,FALSE)/VLOOKUP($A113,'2018'!$F$10:$N$460,9,FALSE))*1000,#N/A)</f>
        <v>6.8098480880041912</v>
      </c>
      <c r="AC113" s="196">
        <f>IFERROR((VLOOKUP($A113,'1920'!$F$10:$L$408,4,FALSE)/VLOOKUP($A113,'2019'!$F$10:$N$464,8,FALSE))*1000,#N/A)</f>
        <v>6.5019505851755524</v>
      </c>
      <c r="AD113" s="196">
        <f>IFERROR((VLOOKUP($A113,'20 21'!$F$10:$M$408,4,FALSE)/VLOOKUP($A113,'2020'!$F$10:$N$469,8,FALSE))*1000,#N/A)</f>
        <v>8.4315308594029439</v>
      </c>
      <c r="AE113" s="196">
        <f>IFERROR((VLOOKUP($A113,'21 22'!$F$10:$M$408,4,FALSE)/VLOOKUP($A113,'2021'!$F$10:$N$469,8,FALSE))*1000,#N/A)</f>
        <v>8.8526912181303121</v>
      </c>
      <c r="AF113" s="196">
        <f>IFERROR((VLOOKUP($A113,'22 23'!$F$10:$M$408,4,FALSE)/VLOOKUP($A113,'2022'!$F$10:$N$469,8,FALSE))*1000,#N/A)</f>
        <v>7.9942042019535835</v>
      </c>
      <c r="AG113" s="196">
        <f>IFERROR((VLOOKUP($A113,'23 24'!$F$7:$M$408,4,FALSE)/VLOOKUP($A113,'2023'!$C$7:$N$469,9,FALSE))*1000,#N/A)</f>
        <v>2.2197010802545258</v>
      </c>
      <c r="AI113" s="196" t="e">
        <f>IFERROR((VLOOKUP($A113,'0910'!$F$10:$L$433,5,FALSE)/VLOOKUP($A113,'2010'!$C$5:$K$611,9,FALSE))*1000,#N/A)</f>
        <v>#N/A</v>
      </c>
      <c r="AJ113" s="196">
        <f>IFERROR((VLOOKUP($A113,'1011'!$F$10:$L$433,5,FALSE)/VLOOKUP($A113,'2011'!$C$5:$K$611,9,FALSE))*1000,#N/A)</f>
        <v>2.4889380530973453</v>
      </c>
      <c r="AK113" s="196">
        <f>IFERROR((VLOOKUP($A113,'1112'!$F$10:$L$408,5,FALSE)/VLOOKUP($A113,'2012'!$F$10:$M$460,8,FALSE))*1000,#N/A)</f>
        <v>1.6469942355201759</v>
      </c>
      <c r="AL113" s="196">
        <f>IFERROR((VLOOKUP($A113,'1213'!$F$10:$L$408,5,FALSE)/VLOOKUP($A113,'2013'!$F$10:$M$460,8,FALSE))*1000,#N/A)</f>
        <v>2.7277686852154939</v>
      </c>
      <c r="AM113" s="196">
        <f>IFERROR((VLOOKUP($A113,'1314'!$F$10:$L$408,5,FALSE)/VLOOKUP($A113,'2014'!$F$10:$M$460,8,FALSE))*1000,#N/A)</f>
        <v>2.4324324324324325</v>
      </c>
      <c r="AN113" s="196">
        <f>IFERROR((VLOOKUP($A113,'1415'!$F$10:$L$408,5,FALSE)/VLOOKUP($A113,'2015'!$F$10:$M$460,8,FALSE))*1000,#N/A)</f>
        <v>1.8731602890018733</v>
      </c>
      <c r="AO113" s="196">
        <f>IFERROR((VLOOKUP($A113,'1516'!$F$10:$L$408,5,FALSE)/VLOOKUP($A113,'2016'!$F$10:$M$460,8,FALSE))*1000,#N/A)</f>
        <v>0.79617834394904463</v>
      </c>
      <c r="AP113" s="196">
        <f>IFERROR((VLOOKUP($A113,'1617'!$F$10:$L$408,5,FALSE)/VLOOKUP($A113,'2017'!$F$10:$M$460,8,FALSE))*1000,#N/A)</f>
        <v>2.9008438818565403</v>
      </c>
      <c r="AQ113" s="196">
        <f>IFERROR((VLOOKUP($A113,'1718'!$F$10:$L$408,5,FALSE)/VLOOKUP($A113,'2018'!$F$10:$N$460,9,FALSE))*1000,#N/A)</f>
        <v>1.0476689366160294</v>
      </c>
      <c r="AR113" s="196">
        <f>IFERROR((VLOOKUP($A113,'1819'!$F$10:$L$408,5,FALSE)/VLOOKUP($A113,'2018'!$F$10:$N$460,9,FALSE))*1000,#N/A)</f>
        <v>1.5715034049240442</v>
      </c>
      <c r="AS113" s="196">
        <f>IFERROR((VLOOKUP($A113,'1920'!$F$10:$L$408,5,FALSE)/VLOOKUP($A113,'2019'!$F$10:$N$464,8,FALSE))*1000,#N/A)</f>
        <v>1.3003901170351106</v>
      </c>
      <c r="AT113" s="196">
        <f>IFERROR((VLOOKUP($A113,'20 21'!$F$10:$L$408,5,FALSE)/VLOOKUP($A113,'2020'!$F$10:$N$469,8,FALSE))*1000,#N/A)</f>
        <v>1.5330056108005354</v>
      </c>
      <c r="AU113" s="196">
        <f>IFERROR((VLOOKUP($A113,'21 22'!$F$10:$L$408,5,FALSE)/VLOOKUP($A113,'2021'!$F$10:$N$469,8,FALSE))*1000,#N/A)</f>
        <v>4.0469445568595708</v>
      </c>
      <c r="AV113" s="196">
        <f>IFERROR((VLOOKUP($A113,'22 23'!$F$10:$L$408,5,FALSE)/VLOOKUP($A113,'2022'!$F$10:$N$469,8,FALSE))*1000,#N/A)</f>
        <v>1.498913287866297</v>
      </c>
      <c r="AW113" s="196">
        <f>IFERROR((VLOOKUP($A113,'23 24'!$F$7:$M$408,5,FALSE)/VLOOKUP($A113,'2023'!$C$7:$N$469,9,FALSE))*1000,#N/A)</f>
        <v>0.73990036008484183</v>
      </c>
      <c r="AY113" s="196" t="e">
        <f>IFERROR((VLOOKUP($A113,'0910'!$F$10:$L$433,6,FALSE)/VLOOKUP($A113,'2010'!$C$5:$K$611,9,FALSE))*1000,#N/A)</f>
        <v>#N/A</v>
      </c>
      <c r="AZ113" s="196">
        <f>IFERROR((VLOOKUP($A113,'1011'!$F$10:$L$433,6,FALSE)/VLOOKUP($A113,'2011'!$C$5:$K$611,9,FALSE))*1000,#N/A)</f>
        <v>0</v>
      </c>
      <c r="BA113" s="196">
        <f>IFERROR((VLOOKUP($A113,'1112'!$F$10:$L$408,6,FALSE)/VLOOKUP($A113,'2012'!$F$10:$M$460,8,FALSE))*1000,#N/A)</f>
        <v>0</v>
      </c>
      <c r="BB113" s="196">
        <f>IFERROR((VLOOKUP($A113,'1213'!$F$10:$L$408,6,FALSE)/VLOOKUP($A113,'2013'!$F$10:$M$460,8,FALSE))*1000,#N/A)</f>
        <v>0</v>
      </c>
      <c r="BC113" s="196">
        <f>IFERROR((VLOOKUP($A113,'1314'!$F$10:$L$408,6,FALSE)/VLOOKUP($A113,'2014'!$F$10:$M$460,8,FALSE))*1000,#N/A)</f>
        <v>0</v>
      </c>
      <c r="BD113" s="196">
        <f>IFERROR((VLOOKUP($A113,'1415'!$F$10:$L$408,6,FALSE)/VLOOKUP($A113,'2015'!$F$10:$M$460,8,FALSE))*1000,#N/A)</f>
        <v>0</v>
      </c>
      <c r="BE113" s="196">
        <f>IFERROR((VLOOKUP($A113,'1516'!$F$10:$L$408,6,FALSE)/VLOOKUP($A113,'2016'!$F$10:$M$460,8,FALSE))*1000,#N/A)</f>
        <v>0</v>
      </c>
      <c r="BF113" s="196">
        <f>IFERROR((VLOOKUP($A113,'1617'!$F$10:$L$408,6,FALSE)/VLOOKUP($A113,'2017'!$F$10:$M$460,8,FALSE))*1000,#N/A)</f>
        <v>0</v>
      </c>
      <c r="BG113" s="196">
        <f>IFERROR((VLOOKUP($A113,'1718'!$F$10:$L$408,6,FALSE)/VLOOKUP($A113,'2018'!$F$10:$N$460,9,FALSE))*1000,#N/A)</f>
        <v>0</v>
      </c>
      <c r="BH113" s="196">
        <f>IFERROR((VLOOKUP($A113,'1819'!$F$10:$L$408,6,FALSE)/VLOOKUP($A113,'2018'!$F$10:$N$460,9,FALSE))*1000,#N/A)</f>
        <v>0</v>
      </c>
      <c r="BI113" s="196">
        <f>IFERROR((VLOOKUP($A113,'1920'!$F$10:$L$408,6,FALSE)/VLOOKUP($A113,'2019'!$F$10:$N$464,8,FALSE))*1000,#N/A)</f>
        <v>0</v>
      </c>
      <c r="BJ113" s="196">
        <f>IFERROR((VLOOKUP($A113,'20 21'!$F$10:$L$408,6,FALSE)/VLOOKUP($A113,'2020'!$F$10:$N$469,8,FALSE))*1000,#N/A)</f>
        <v>0</v>
      </c>
      <c r="BK113" s="196">
        <f>IFERROR((VLOOKUP($A113,'21 22'!$F$10:$L$408,6,FALSE)/VLOOKUP($A113,'2021'!$F$10:$N$469,8,FALSE))*1000,#N/A)</f>
        <v>0</v>
      </c>
      <c r="BL113" s="196">
        <f>IFERROR((VLOOKUP($A113,'22 23'!$F$10:$L$408,6,FALSE)/VLOOKUP($A113,'2022'!$F$10:$N$469,8,FALSE))*1000,#N/A)</f>
        <v>0</v>
      </c>
      <c r="BM113" s="196">
        <f>IFERROR((VLOOKUP($A113,'23 24'!$F$7:$M$408,6,FALSE)/VLOOKUP($A113,'2023'!$C$7:$N$469,9,FALSE))*1000,#N/A)</f>
        <v>0</v>
      </c>
      <c r="BO113" s="196" t="e">
        <f>IFERROR((VLOOKUP($A113,'0910'!$F$10:$L$433,7,FALSE)/VLOOKUP($A113,'2010'!$C$5:$K$611,9,FALSE))*1000,#N/A)</f>
        <v>#N/A</v>
      </c>
      <c r="BP113" s="196">
        <f>IFERROR((VLOOKUP($A113,'1011'!$F$10:$L$433,7,FALSE)/VLOOKUP($A113,'2011'!$C$5:$K$611,9,FALSE))*1000,#N/A)</f>
        <v>6.360619469026549</v>
      </c>
      <c r="BQ113" s="196">
        <f>IFERROR((VLOOKUP($A113,'1112'!$F$10:$L$408,7,FALSE)/VLOOKUP($A113,'2012'!$F$10:$M$460,8,FALSE))*1000,#N/A)</f>
        <v>11.254460609387868</v>
      </c>
      <c r="BR113" s="196">
        <f>IFERROR((VLOOKUP($A113,'1213'!$F$10:$L$408,7,FALSE)/VLOOKUP($A113,'2013'!$F$10:$M$460,8,FALSE))*1000,#N/A)</f>
        <v>6.2738679759956355</v>
      </c>
      <c r="BS113" s="196">
        <f>IFERROR((VLOOKUP($A113,'1314'!$F$10:$L$408,7,FALSE)/VLOOKUP($A113,'2014'!$F$10:$M$460,8,FALSE))*1000,#N/A)</f>
        <v>10</v>
      </c>
      <c r="BT113" s="196">
        <f>IFERROR((VLOOKUP($A113,'1415'!$F$10:$L$408,7,FALSE)/VLOOKUP($A113,'2015'!$F$10:$M$460,8,FALSE))*1000,#N/A)</f>
        <v>5.6194808670056196</v>
      </c>
      <c r="BU113" s="196">
        <f>IFERROR((VLOOKUP($A113,'1516'!$F$10:$L$408,7,FALSE)/VLOOKUP($A113,'2016'!$F$10:$M$460,8,FALSE))*1000,#N/A)</f>
        <v>4.7770700636942669</v>
      </c>
      <c r="BV113" s="196">
        <f>IFERROR((VLOOKUP($A113,'1617'!$F$10:$L$408,7,FALSE)/VLOOKUP($A113,'2017'!$F$10:$M$460,8,FALSE))*1000,#N/A)</f>
        <v>6.5928270042194095</v>
      </c>
      <c r="BW113" s="196">
        <f>IFERROR((VLOOKUP($A113,'1718'!$F$10:$L$408,7,FALSE)/VLOOKUP($A113,'2018'!$F$10:$N$460,9,FALSE))*1000,#N/A)</f>
        <v>6.5479308538501835</v>
      </c>
      <c r="BX113" s="196">
        <f>IFERROR((VLOOKUP($A113,'1819'!$F$10:$L$408,7,FALSE)/VLOOKUP($A113,'2018'!$F$10:$N$460,9,FALSE))*1000,#N/A)</f>
        <v>8.3813514929282356</v>
      </c>
      <c r="BY113" s="196">
        <f>IFERROR((VLOOKUP($A113,'1920'!$F$10:$L$408,7,FALSE)/VLOOKUP($A113,'2019'!$F$10:$N$464,8,FALSE))*1000,#N/A)</f>
        <v>7.802340702210663</v>
      </c>
      <c r="BZ113" s="196">
        <f>IFERROR((VLOOKUP($A113,'20 21'!$F$10:$L$408,7,FALSE)/VLOOKUP($A113,'2020'!$F$10:$N$469,8,FALSE))*1000,#N/A)</f>
        <v>9.9645364702034804</v>
      </c>
      <c r="CA113" s="196">
        <f>IFERROR((VLOOKUP($A113,'21 22'!$F$10:$L$408,7,FALSE)/VLOOKUP($A113,'2021'!$F$10:$N$469,8,FALSE))*1000,#N/A)</f>
        <v>12.646701740186158</v>
      </c>
      <c r="CB113" s="196">
        <f>IFERROR((VLOOKUP($A113,'22 23'!$F$10:$L$408,7,FALSE)/VLOOKUP($A113,'2022'!$F$10:$N$469,8,FALSE))*1000,#N/A)</f>
        <v>9.7429363711309307</v>
      </c>
      <c r="CC113" s="196">
        <f>IFERROR((VLOOKUP($A113,'23 24'!$F$7:$M$408,7,FALSE)/VLOOKUP($A113,'2023'!$C$7:$N$469,9,FALSE))*1000,#N/A)</f>
        <v>2.9596014403393673</v>
      </c>
      <c r="CE113" s="198" t="e">
        <f>IFERROR((VLOOKUP($A113,'0910'!$F$10:$S$433,9,FALSE)/VLOOKUP($A113,'2010'!$C$5:$K$611,9,FALSE))*1000,#N/A)</f>
        <v>#N/A</v>
      </c>
      <c r="CF113" s="198">
        <f>IFERROR((VLOOKUP($A113,'1011'!$F$10:$S$433,10,FALSE)/VLOOKUP($A113,'2011'!$C$5:$K$611,9,FALSE))*1000,#N/A)</f>
        <v>4.7013274336283191</v>
      </c>
      <c r="CG113" s="198">
        <f>IFERROR((VLOOKUP($A113,'1112'!$F$10:$S$408,9,FALSE)/VLOOKUP($A113,'2012'!$F$10:$M$460,8,FALSE))*1000,#N/A)</f>
        <v>5.4899807850672522</v>
      </c>
      <c r="CH113" s="198">
        <f>IFERROR((VLOOKUP($A113,'1213'!$F$10:$S$408,9,FALSE)/VLOOKUP($A113,'2013'!$F$10:$M$460,8,FALSE))*1000,#N/A)</f>
        <v>3.2733224222585928</v>
      </c>
      <c r="CI113" s="198">
        <f>IFERROR((VLOOKUP($A113,'1314'!$F$10:$S$408,9,FALSE)/VLOOKUP($A113,'2014'!$F$10:$M$460,8,FALSE))*1000,#N/A)</f>
        <v>4.3243243243243246</v>
      </c>
      <c r="CJ113" s="198">
        <f>IFERROR((VLOOKUP($A113,'1415'!$F$10:$S$408,9,FALSE)/VLOOKUP($A113,'2015'!$F$10:$M$460,8,FALSE))*1000,#N/A)</f>
        <v>6.4222638480064225</v>
      </c>
      <c r="CK113" s="198">
        <f>IFERROR((VLOOKUP($A113,'1516'!$F$10:$S$408,9,FALSE)/VLOOKUP($A113,'2016'!$F$10:$M$460,8,FALSE))*1000,#N/A)</f>
        <v>5.8386411889596594</v>
      </c>
      <c r="CL113" s="198">
        <f>IFERROR((VLOOKUP($A113,'1617'!$F$10:$S$408,9,FALSE)/VLOOKUP($A113,'2017'!$F$10:$M$460,8,FALSE))*1000,#N/A)</f>
        <v>4.2194092827004219</v>
      </c>
      <c r="CM113" s="198">
        <f>IFERROR((VLOOKUP($A113,'1718'!$F$10:$S$408,9,FALSE)/VLOOKUP($A113,'2018'!$F$10:$N$460,9,FALSE))*1000,#N/A)</f>
        <v>4.4525929806181246</v>
      </c>
      <c r="CN113" s="198">
        <f>IFERROR((VLOOKUP($A113,'1819'!$F$10:$S$408,9,FALSE)/VLOOKUP($A113,'2018'!$F$10:$N$460,9,FALSE))*1000,#N/A)</f>
        <v>3.9287585123101101</v>
      </c>
      <c r="CO113" s="198">
        <f>IFERROR((VLOOKUP($A113,'1920'!$F$10:$S$408,9,FALSE)/VLOOKUP($A113,'2019'!$F$10:$N$464,8,FALSE))*1000,#N/A)</f>
        <v>7.2821846553966187</v>
      </c>
      <c r="CP113" s="198">
        <f>IFERROR((VLOOKUP($A113,'20 21'!$F$10:$S$408,9,FALSE)/VLOOKUP($A113,'2020'!$F$10:$N$469,8,FALSE))*1000,#N/A)</f>
        <v>6.8985252486024091</v>
      </c>
      <c r="CQ113" s="198">
        <f>IFERROR((VLOOKUP($A113,'21 22'!$F$10:$S$408,9,FALSE)/VLOOKUP($A113,'2021'!$F$10:$N$469,8,FALSE))*1000,#N/A)</f>
        <v>9.3585592877377586</v>
      </c>
      <c r="CR113" s="198">
        <f>IFERROR((VLOOKUP($A113,'22 23'!$F$10:$S$408,9,FALSE)/VLOOKUP($A113,'2022'!$F$10:$N$469,8,FALSE))*1000,#N/A)</f>
        <v>8.9934797271977818</v>
      </c>
      <c r="CS113" s="196">
        <f>IFERROR((VLOOKUP($A113,'23 24'!$F$7:$S$408,9,FALSE)/VLOOKUP($A113,'2023'!$C$7:$N$469,9,FALSE))*1000,#N/A)</f>
        <v>7.1523701474868044</v>
      </c>
      <c r="CU113" s="198" t="e">
        <f>IFERROR((VLOOKUP($A113,'0910'!$F$10:$S$433,10,FALSE)/VLOOKUP($A113,'2010'!$C$5:$K$611,9,FALSE))*1000,#N/A)</f>
        <v>#N/A</v>
      </c>
      <c r="CV113" s="198">
        <f>IFERROR((VLOOKUP($A113,'1011'!$F$10:$S$433,11,FALSE)/VLOOKUP($A113,'2011'!$C$5:$K$611,9,FALSE))*1000,#N/A)</f>
        <v>2.2123893805309733</v>
      </c>
      <c r="CW113" s="198">
        <f>IFERROR((VLOOKUP($A113,'1112'!$F$10:$S$408,10,FALSE)/VLOOKUP($A113,'2012'!$F$10:$M$460,8,FALSE))*1000,#N/A)</f>
        <v>2.1959923140269009</v>
      </c>
      <c r="CX113" s="198">
        <f>IFERROR((VLOOKUP($A113,'1213'!$F$10:$S$408,10,FALSE)/VLOOKUP($A113,'2013'!$F$10:$M$460,8,FALSE))*1000,#N/A)</f>
        <v>1.6366612111292964</v>
      </c>
      <c r="CY113" s="198">
        <f>IFERROR((VLOOKUP($A113,'1314'!$F$10:$S$408,10,FALSE)/VLOOKUP($A113,'2014'!$F$10:$M$460,8,FALSE))*1000,#N/A)</f>
        <v>1.6216216216216215</v>
      </c>
      <c r="CZ113" s="198">
        <f>IFERROR((VLOOKUP($A113,'1415'!$F$10:$S$408,10,FALSE)/VLOOKUP($A113,'2015'!$F$10:$M$460,8,FALSE))*1000,#N/A)</f>
        <v>1.8731602890018733</v>
      </c>
      <c r="DA113" s="198">
        <f>IFERROR((VLOOKUP($A113,'1516'!$F$10:$S$408,10,FALSE)/VLOOKUP($A113,'2016'!$F$10:$M$460,8,FALSE))*1000,#N/A)</f>
        <v>2.1231422505307855</v>
      </c>
      <c r="DB113" s="198">
        <f>IFERROR((VLOOKUP($A113,'1617'!$F$10:$S$408,10,FALSE)/VLOOKUP($A113,'2017'!$F$10:$M$460,8,FALSE))*1000,#N/A)</f>
        <v>1.3185654008438819</v>
      </c>
      <c r="DC113" s="198">
        <f>IFERROR((VLOOKUP($A113,'1718'!$F$10:$S$408,10,FALSE)/VLOOKUP($A113,'2018'!$F$10:$N$460,9,FALSE))*1000,#N/A)</f>
        <v>2.0953378732320589</v>
      </c>
      <c r="DD113" s="198">
        <f>IFERROR((VLOOKUP($A113,'1819'!$F$10:$S$408,10,FALSE)/VLOOKUP($A113,'2018'!$F$10:$N$460,9,FALSE))*1000,#N/A)</f>
        <v>0.52383446830801472</v>
      </c>
      <c r="DE113" s="198">
        <f>IFERROR((VLOOKUP($A113,'1920'!$F$10:$S$408,10,FALSE)/VLOOKUP($A113,'2019'!$F$10:$N$464,8,FALSE))*1000,#N/A)</f>
        <v>1.8205461638491547</v>
      </c>
      <c r="DF113" s="198">
        <f>IFERROR((VLOOKUP($A113,'20 21'!$F$10:$S$408,10,FALSE)/VLOOKUP($A113,'2020'!$F$10:$N$469,8,FALSE))*1000,#N/A)</f>
        <v>1.0220037405336901</v>
      </c>
      <c r="DG113" s="198">
        <f>IFERROR((VLOOKUP($A113,'21 22'!$F$10:$S$408,10,FALSE)/VLOOKUP($A113,'2021'!$F$10:$N$469,8,FALSE))*1000,#N/A)</f>
        <v>3.0352084176446783</v>
      </c>
      <c r="DH113" s="198">
        <f>IFERROR((VLOOKUP($A113,'22 23'!$F$10:$S$408,10,FALSE)/VLOOKUP($A113,'2022'!$F$10:$N$469,8,FALSE))*1000,#N/A)</f>
        <v>3.2476454570436433</v>
      </c>
      <c r="DI113" s="196">
        <f>IFERROR((VLOOKUP($A113,'23 24'!$F$7:$S$408,10,FALSE)/VLOOKUP($A113,'2023'!$C$7:$N$469,9,FALSE))*1000,#N/A)</f>
        <v>2.4663345336161395</v>
      </c>
      <c r="DK113" s="198" t="e">
        <f>IFERROR((VLOOKUP($A113,'0910'!$F$10:$S$433,11,FALSE)/VLOOKUP($A113,'2010'!$C$5:$K$611,9,FALSE))*1000,#N/A)</f>
        <v>#N/A</v>
      </c>
      <c r="DL113" s="198">
        <f>IFERROR((VLOOKUP($A113,'1011'!$F$10:$S$433,12,FALSE)/VLOOKUP($A113,'2011'!$C$5:$K$611,9,FALSE))*1000,#N/A)</f>
        <v>0</v>
      </c>
      <c r="DM113" s="198">
        <f>IFERROR((VLOOKUP($A113,'1112'!$F$10:$S$408,11,FALSE)/VLOOKUP($A113,'2012'!$F$10:$M$460,8,FALSE))*1000,#N/A)</f>
        <v>0</v>
      </c>
      <c r="DN113" s="198">
        <f>IFERROR((VLOOKUP($A113,'1213'!$F$10:$S$408,11,FALSE)/VLOOKUP($A113,'2013'!$F$10:$M$460,8,FALSE))*1000,#N/A)</f>
        <v>0</v>
      </c>
      <c r="DO113" s="198">
        <f>IFERROR((VLOOKUP($A113,'1314'!$F$10:$S$408,11,FALSE)/VLOOKUP($A113,'2014'!$F$10:$M$460,8,FALSE))*1000,#N/A)</f>
        <v>0</v>
      </c>
      <c r="DP113" s="198">
        <f>IFERROR((VLOOKUP($A113,'1415'!$F$10:$S$408,11,FALSE)/VLOOKUP($A113,'2015'!$F$10:$M$460,8,FALSE))*1000,#N/A)</f>
        <v>0</v>
      </c>
      <c r="DQ113" s="198">
        <f>IFERROR((VLOOKUP($A113,'1516'!$F$10:$S$408,11,FALSE)/VLOOKUP($A113,'2016'!$F$10:$M$460,8,FALSE))*1000,#N/A)</f>
        <v>0</v>
      </c>
      <c r="DR113" s="198">
        <f>IFERROR((VLOOKUP($A113,'1617'!$F$10:$S$408,11,FALSE)/VLOOKUP($A113,'2017'!$F$10:$M$460,8,FALSE))*1000,#N/A)</f>
        <v>0</v>
      </c>
      <c r="DS113" s="198">
        <f>IFERROR((VLOOKUP($A113,'1718'!$F$10:$S$408,11,FALSE)/VLOOKUP($A113,'2018'!$F$10:$N$460,9,FALSE))*1000,#N/A)</f>
        <v>0</v>
      </c>
      <c r="DT113" s="198">
        <f>IFERROR((VLOOKUP($A113,'1819'!$F$10:$S$408,11,FALSE)/VLOOKUP($A113,'2018'!$F$10:$N$460,9,FALSE))*1000,#N/A)</f>
        <v>0</v>
      </c>
      <c r="DU113" s="198">
        <f>IFERROR((VLOOKUP($A113,'1920'!$F$10:$S$408,11,FALSE)/VLOOKUP($A113,'2019'!$F$10:$N$464,8,FALSE))*1000,#N/A)</f>
        <v>0</v>
      </c>
      <c r="DV113" s="198">
        <f>IFERROR((VLOOKUP($A113,'20 21'!$F$10:$S$408,11,FALSE)/VLOOKUP($A113,'2020'!$F$10:$N$469,8,FALSE))*1000,#N/A)</f>
        <v>0</v>
      </c>
      <c r="DW113" s="198">
        <f>IFERROR((VLOOKUP($A113,'21 22'!$F$10:$S$408,11,FALSE)/VLOOKUP($A113,'2021'!$F$10:$N$469,8,FALSE))*1000,#N/A)</f>
        <v>0</v>
      </c>
      <c r="DX113" s="198">
        <f>IFERROR((VLOOKUP($A113,'22 23'!$F$10:$S$408,11,FALSE)/VLOOKUP($A113,'2022'!$F$10:$N$469,8,FALSE))*1000,#N/A)</f>
        <v>0</v>
      </c>
      <c r="DY113" s="196">
        <f>IFERROR((VLOOKUP($A113,'23 24'!$F$7:$S$408,11,FALSE)/VLOOKUP($A113,'2023'!$C$7:$N$469,9,FALSE))*1000,#N/A)</f>
        <v>0</v>
      </c>
      <c r="EA113" s="198" t="e">
        <f>IFERROR((VLOOKUP($A113,'0910'!$F$10:$S$433,12,FALSE)/VLOOKUP($A113,'2010'!$C$5:$K$611,9,FALSE))*1000,#N/A)</f>
        <v>#N/A</v>
      </c>
      <c r="EB113" s="198">
        <f>IFERROR((VLOOKUP($A113,'1011'!$F$10:$S$433,13,FALSE)/VLOOKUP($A113,'2011'!$C$5:$K$611,9,FALSE))*1000,#N/A)</f>
        <v>6.6371681415929205</v>
      </c>
      <c r="EC113" s="198">
        <f>IFERROR((VLOOKUP($A113,'1112'!$F$10:$S$408,12,FALSE)/VLOOKUP($A113,'2012'!$F$10:$M$460,8,FALSE))*1000,#N/A)</f>
        <v>7.685973099094153</v>
      </c>
      <c r="ED113" s="198">
        <f>IFERROR((VLOOKUP($A113,'1213'!$F$10:$S$408,12,FALSE)/VLOOKUP($A113,'2013'!$F$10:$M$460,8,FALSE))*1000,#N/A)</f>
        <v>4.9099836333878883</v>
      </c>
      <c r="EE113" s="198">
        <f>IFERROR((VLOOKUP($A113,'1314'!$F$10:$S$408,12,FALSE)/VLOOKUP($A113,'2014'!$F$10:$M$460,8,FALSE))*1000,#N/A)</f>
        <v>5.9459459459459456</v>
      </c>
      <c r="EF113" s="198">
        <f>IFERROR((VLOOKUP($A113,'1415'!$F$10:$S$408,12,FALSE)/VLOOKUP($A113,'2015'!$F$10:$M$460,8,FALSE))*1000,#N/A)</f>
        <v>8.2954241370082968</v>
      </c>
      <c r="EG113" s="198">
        <f>IFERROR((VLOOKUP($A113,'1516'!$F$10:$S$408,12,FALSE)/VLOOKUP($A113,'2016'!$F$10:$M$460,8,FALSE))*1000,#N/A)</f>
        <v>7.9617834394904454</v>
      </c>
      <c r="EH113" s="198">
        <f>IFERROR((VLOOKUP($A113,'1617'!$F$10:$S$408,12,FALSE)/VLOOKUP($A113,'2017'!$F$10:$M$460,8,FALSE))*1000,#N/A)</f>
        <v>5.537974683544304</v>
      </c>
      <c r="EI113" s="198">
        <f>IFERROR((VLOOKUP($A113,'1718'!$F$10:$S$408,12,FALSE)/VLOOKUP($A113,'2018'!$F$10:$N$460,9,FALSE))*1000,#N/A)</f>
        <v>6.5479308538501835</v>
      </c>
      <c r="EJ113" s="198">
        <f>IFERROR((VLOOKUP($A113,'1819'!$F$10:$S$408,12,FALSE)/VLOOKUP($A113,'2018'!$F$10:$N$460,9,FALSE))*1000,#N/A)</f>
        <v>4.4525929806181246</v>
      </c>
      <c r="EK113" s="198">
        <f>IFERROR((VLOOKUP($A113,'1920'!$F$10:$S$408,12,FALSE)/VLOOKUP($A113,'2019'!$F$10:$N$464,8,FALSE))*1000,#N/A)</f>
        <v>9.1027308192457728</v>
      </c>
      <c r="EL113" s="198">
        <f>IFERROR((VLOOKUP($A113,'20 21'!$F$10:$S$408,12,FALSE)/VLOOKUP($A113,'2020'!$F$10:$N$469,8,FALSE))*1000,#N/A)</f>
        <v>7.9205289891360993</v>
      </c>
      <c r="EM113" s="198">
        <f>IFERROR((VLOOKUP($A113,'21 22'!$F$10:$S$408,12,FALSE)/VLOOKUP($A113,'2021'!$F$10:$N$469,8,FALSE))*1000,#N/A)</f>
        <v>12.393767705382437</v>
      </c>
      <c r="EN113" s="198">
        <f>IFERROR((VLOOKUP($A113,'22 23'!$F$10:$S$408,12,FALSE)/VLOOKUP($A113,'2022'!$F$10:$N$469,8,FALSE))*1000,#N/A)</f>
        <v>12.241125184241424</v>
      </c>
      <c r="EO113" s="196">
        <f>IFERROR((VLOOKUP($A113,'23 24'!$F$7:$S$408,12,FALSE)/VLOOKUP($A113,'2023'!$C$7:$N$469,9,FALSE))*1000,#N/A)</f>
        <v>9.8653381344645581</v>
      </c>
    </row>
    <row r="114" spans="1:145" x14ac:dyDescent="0.3">
      <c r="A114" t="s">
        <v>882</v>
      </c>
      <c r="B114" t="s">
        <v>1743</v>
      </c>
      <c r="C114" t="str">
        <f>IF(VLOOKUP($A114,'0910'!$F$10:$L$433,1,FALSE)=VLOOKUP($A114,'2010'!$C$5:$K$611,1,FALSE),VLOOKUP($A114,'0910'!$F$10:$L$433,1,FALSE),FALSE)</f>
        <v>Fylde</v>
      </c>
      <c r="D114" t="str">
        <f>IF(VLOOKUP($A114,'1011'!$F$10:$L$433,1,FALSE)=VLOOKUP($A114,'2011'!$C$5:$K$611,1,FALSE),VLOOKUP($A114,'1011'!$F$10:$L$433,1,FALSE),FALSE)</f>
        <v>Fylde</v>
      </c>
      <c r="E114" t="str">
        <f>IF(VLOOKUP(A114,'1112'!$F$10:$L$408,1,FALSE)=VLOOKUP(A114,'2012'!$F$10:$M$460,1,FALSE),VLOOKUP(A114,'1112'!$F$10:$L$408,1,FALSE),FALSE)</f>
        <v>Fylde</v>
      </c>
      <c r="F114" t="str">
        <f>IF(VLOOKUP($A114,'1213'!$F$10:$L$408,1,FALSE)=VLOOKUP($A114,'2013'!$F$10:$M$460,1,FALSE),VLOOKUP($A114,'1213'!$F$10:$L$408,1,FALSE),FALSE)</f>
        <v>Fylde</v>
      </c>
      <c r="G114" t="str">
        <f>IF(VLOOKUP($A114,'1314'!$F$10:$L$408,1,FALSE)=VLOOKUP($A114,'2014'!$F$10:$M$460,1,FALSE),VLOOKUP($A114,'1314'!$F$10:$L$408,1,FALSE),FALSE)</f>
        <v>Fylde</v>
      </c>
      <c r="H114" t="str">
        <f>IF(VLOOKUP($A114,'1415'!$F$10:$L$408,1,FALSE)=VLOOKUP($A114,'2015'!$F$10:$M$460,1,FALSE),VLOOKUP($A114,'1415'!$F$10:$L$408,1,FALSE),FALSE)</f>
        <v>Fylde</v>
      </c>
      <c r="I114" t="str">
        <f>IF(VLOOKUP($A114,'1516'!$F$10:$L$408,1,FALSE)=VLOOKUP($A114,'2015'!$F$10:$M$460,1,FALSE),VLOOKUP($A114,'1516'!$F$10:$L$408,1,FALSE),FALSE)</f>
        <v>Fylde</v>
      </c>
      <c r="J114" t="str">
        <f>IF(VLOOKUP($A114,'1617'!$F$10:$L$408,1,FALSE)=VLOOKUP($A114,'2016'!$F$10:$M$460,1,FALSE),VLOOKUP($A114,'1617'!$F$10:$L$408,1,FALSE),FALSE)</f>
        <v>Fylde</v>
      </c>
      <c r="K114" t="str">
        <f>IF(VLOOKUP($A114,'1718'!$F$10:$M$408,1,FALSE)=VLOOKUP($A114,'2017'!$F$10:$M$460,1,FALSE),VLOOKUP($A114,'1718'!$F$10:$M$408,1,FALSE),FALSE)</f>
        <v>Fylde</v>
      </c>
      <c r="L114" t="str">
        <f>IF(VLOOKUP($A114,'1819'!$F$10:$M$408,1,FALSE)=VLOOKUP($A114,'2018'!$F$10:$M$460,1,FALSE),VLOOKUP($A114,'1819'!$F$10:$M$408,1,FALSE),FALSE)</f>
        <v>Fylde</v>
      </c>
      <c r="M114" t="str">
        <f>IF(VLOOKUP($A114,'1920'!$F$10:$M$408,1,FALSE)=VLOOKUP($A114,'2019'!$F$10:$M$464,1,FALSE),VLOOKUP($A114,'1920'!$F$10:$M$408,1,FALSE),FALSE)</f>
        <v>Fylde</v>
      </c>
      <c r="N114" t="str">
        <f>IF(VLOOKUP($A114,'20 21'!$F$10:$N$408,1,FALSE)=VLOOKUP($A114,'2020'!$F$10:$O$468,1,FALSE),VLOOKUP($A114,'20 21'!$F$10:$N$408,1,FALSE),FALSE)</f>
        <v>Fylde</v>
      </c>
      <c r="O114" t="str">
        <f>IF(VLOOKUP($A114,'21 22'!$F$10:$N$408,1,FALSE)=VLOOKUP($A114,'2021'!$F$10:$O$471,1,FALSE),VLOOKUP($A114,'21 22'!$F$10:$N$408,1,FALSE),FALSE)</f>
        <v>Fylde</v>
      </c>
      <c r="P114" t="str">
        <f>IF(VLOOKUP($A114,'22 23'!$F$10:$N$408,1,FALSE)=VLOOKUP($A114,'2022'!$F$10:$O$468,1,FALSE),VLOOKUP($A114,'22 23'!$F$10:$N$408,1,FALSE),FALSE)</f>
        <v>Fylde</v>
      </c>
      <c r="Q114" t="str">
        <f>IF(VLOOKUP($A114,'23 24'!$F$7:$N$408,1,FALSE)=VLOOKUP($A114,'2023'!$C$7:$O$468,1,FALSE),VLOOKUP($A114,'23 24'!$F$7:$N$408,1,FALSE),FALSE)</f>
        <v>Fylde</v>
      </c>
      <c r="S114" s="196">
        <f>IFERROR((VLOOKUP($A114,'0910'!$F$10:$L$433,4,FALSE)/VLOOKUP($A114,'2010'!$C$5:$K$611,9,FALSE))*1000,#N/A)</f>
        <v>0.80775444264943463</v>
      </c>
      <c r="T114" s="196">
        <f>IFERROR((VLOOKUP($A114,'1011'!$F$10:$L$433,4,FALSE)/VLOOKUP($A114,'2011'!$C$5:$K$611,9,FALSE))*1000,#N/A)</f>
        <v>2.4089935760171306</v>
      </c>
      <c r="U114" s="196">
        <f>IFERROR((VLOOKUP($A114,'1112'!$F$10:$L$408,4,FALSE)/VLOOKUP($A114,'2012'!$F$10:$M$460,8,FALSE))*1000,#N/A)</f>
        <v>1.6</v>
      </c>
      <c r="V114" s="196">
        <f>IFERROR((VLOOKUP($A114,'1213'!$F$10:$L$408,4,FALSE)/VLOOKUP($A114,'2013'!$F$10:$M$460,8,FALSE))*1000,#N/A)</f>
        <v>6.1072756240042478</v>
      </c>
      <c r="W114" s="196">
        <f>IFERROR((VLOOKUP($A114,'1314'!$F$10:$L$408,4,FALSE)/VLOOKUP($A114,'2014'!$F$10:$M$460,8,FALSE))*1000,#N/A)</f>
        <v>3.6949063077329112</v>
      </c>
      <c r="X114" s="196">
        <f>IFERROR((VLOOKUP($A114,'1415'!$F$10:$L$408,4,FALSE)/VLOOKUP($A114,'2015'!$F$10:$M$460,8,FALSE))*1000,#N/A)</f>
        <v>7.0866141732283463</v>
      </c>
      <c r="Y114" s="196">
        <f>IFERROR((VLOOKUP($A114,'1516'!$F$10:$L$408,4,FALSE)/VLOOKUP($A114,'2016'!$F$10:$M$460,8,FALSE))*1000,#N/A)</f>
        <v>12.236396771674043</v>
      </c>
      <c r="Z114" s="196">
        <f>IFERROR((VLOOKUP($A114,'1617'!$F$10:$L$408,4,FALSE)/VLOOKUP($A114,'2017'!$F$10:$M$460,8,FALSE))*1000,#N/A)</f>
        <v>10.036026762738034</v>
      </c>
      <c r="AA114" s="196">
        <f>IFERROR((VLOOKUP($A114,'1718'!$F$10:$L$408,4,FALSE)/VLOOKUP($A114,'2018'!$F$10:$N$460,9,FALSE))*1000,#N/A)</f>
        <v>11.950165268243072</v>
      </c>
      <c r="AB114" s="196">
        <f>IFERROR((VLOOKUP($A114,'1819'!$F$10:$L$408,4,FALSE)/VLOOKUP($A114,'2018'!$F$10:$N$460,9,FALSE))*1000,#N/A)</f>
        <v>13.475718281210272</v>
      </c>
      <c r="AC114" s="196">
        <f>IFERROR((VLOOKUP($A114,'1920'!$F$10:$L$408,4,FALSE)/VLOOKUP($A114,'2019'!$F$10:$N$464,8,FALSE))*1000,#N/A)</f>
        <v>10.547463586137619</v>
      </c>
      <c r="AD114" s="196">
        <f>IFERROR((VLOOKUP($A114,'20 21'!$F$10:$M$408,4,FALSE)/VLOOKUP($A114,'2020'!$F$10:$N$469,8,FALSE))*1000,#N/A)</f>
        <v>10.436960757027554</v>
      </c>
      <c r="AE114" s="196">
        <f>IFERROR((VLOOKUP($A114,'21 22'!$F$10:$M$408,4,FALSE)/VLOOKUP($A114,'2021'!$F$10:$N$469,8,FALSE))*1000,#N/A)</f>
        <v>9.1335472722784505</v>
      </c>
      <c r="AF114" s="196">
        <f>IFERROR((VLOOKUP($A114,'22 23'!$F$10:$M$408,4,FALSE)/VLOOKUP($A114,'2022'!$F$10:$N$469,8,FALSE))*1000,#N/A)</f>
        <v>7.3351426685249033</v>
      </c>
      <c r="AG114" s="196">
        <f>IFERROR((VLOOKUP($A114,'23 24'!$F$7:$M$408,4,FALSE)/VLOOKUP($A114,'2023'!$C$7:$N$469,9,FALSE))*1000,#N/A)</f>
        <v>4.8141729250914693</v>
      </c>
      <c r="AI114" s="196">
        <f>IFERROR((VLOOKUP($A114,'0910'!$F$10:$L$433,5,FALSE)/VLOOKUP($A114,'2010'!$C$5:$K$611,9,FALSE))*1000,#N/A)</f>
        <v>2.9617662897145931</v>
      </c>
      <c r="AJ114" s="196">
        <f>IFERROR((VLOOKUP($A114,'1011'!$F$10:$L$433,5,FALSE)/VLOOKUP($A114,'2011'!$C$5:$K$611,9,FALSE))*1000,#N/A)</f>
        <v>0.80299785867237683</v>
      </c>
      <c r="AK114" s="196">
        <f>IFERROR((VLOOKUP($A114,'1112'!$F$10:$L$408,5,FALSE)/VLOOKUP($A114,'2012'!$F$10:$M$460,8,FALSE))*1000,#N/A)</f>
        <v>0</v>
      </c>
      <c r="AL114" s="196">
        <f>IFERROR((VLOOKUP($A114,'1213'!$F$10:$L$408,5,FALSE)/VLOOKUP($A114,'2013'!$F$10:$M$460,8,FALSE))*1000,#N/A)</f>
        <v>0.53106744556558683</v>
      </c>
      <c r="AM114" s="196">
        <f>IFERROR((VLOOKUP($A114,'1314'!$F$10:$L$408,5,FALSE)/VLOOKUP($A114,'2014'!$F$10:$M$460,8,FALSE))*1000,#N/A)</f>
        <v>1.0556875164951176</v>
      </c>
      <c r="AN114" s="196">
        <f>IFERROR((VLOOKUP($A114,'1415'!$F$10:$L$408,5,FALSE)/VLOOKUP($A114,'2015'!$F$10:$M$460,8,FALSE))*1000,#N/A)</f>
        <v>0.26246719160104987</v>
      </c>
      <c r="AO114" s="196">
        <f>IFERROR((VLOOKUP($A114,'1516'!$F$10:$L$408,5,FALSE)/VLOOKUP($A114,'2016'!$F$10:$M$460,8,FALSE))*1000,#N/A)</f>
        <v>0</v>
      </c>
      <c r="AP114" s="196">
        <f>IFERROR((VLOOKUP($A114,'1617'!$F$10:$L$408,5,FALSE)/VLOOKUP($A114,'2017'!$F$10:$M$460,8,FALSE))*1000,#N/A)</f>
        <v>0.51466803911477099</v>
      </c>
      <c r="AQ114" s="196">
        <f>IFERROR((VLOOKUP($A114,'1718'!$F$10:$L$408,5,FALSE)/VLOOKUP($A114,'2018'!$F$10:$N$460,9,FALSE))*1000,#N/A)</f>
        <v>0</v>
      </c>
      <c r="AR114" s="196">
        <f>IFERROR((VLOOKUP($A114,'1819'!$F$10:$L$408,5,FALSE)/VLOOKUP($A114,'2018'!$F$10:$N$460,9,FALSE))*1000,#N/A)</f>
        <v>0.50851767098906686</v>
      </c>
      <c r="AS114" s="196">
        <f>IFERROR((VLOOKUP($A114,'1920'!$F$10:$L$408,5,FALSE)/VLOOKUP($A114,'2019'!$F$10:$N$464,8,FALSE))*1000,#N/A)</f>
        <v>0.50226017076845808</v>
      </c>
      <c r="AT114" s="196">
        <f>IFERROR((VLOOKUP($A114,'20 21'!$F$10:$L$408,5,FALSE)/VLOOKUP($A114,'2020'!$F$10:$N$469,8,FALSE))*1000,#N/A)</f>
        <v>0.24849906564351321</v>
      </c>
      <c r="AU114" s="196">
        <f>IFERROR((VLOOKUP($A114,'21 22'!$F$10:$L$408,5,FALSE)/VLOOKUP($A114,'2021'!$F$10:$N$469,8,FALSE))*1000,#N/A)</f>
        <v>1.2342631449024932</v>
      </c>
      <c r="AV114" s="196">
        <f>IFERROR((VLOOKUP($A114,'22 23'!$F$10:$L$408,5,FALSE)/VLOOKUP($A114,'2022'!$F$10:$N$469,8,FALSE))*1000,#N/A)</f>
        <v>0.73351426685249033</v>
      </c>
      <c r="AW114" s="196">
        <f>IFERROR((VLOOKUP($A114,'23 24'!$F$7:$M$408,5,FALSE)/VLOOKUP($A114,'2023'!$C$7:$N$469,9,FALSE))*1000,#N/A)</f>
        <v>0.24070864625457347</v>
      </c>
      <c r="AY114" s="196">
        <f>IFERROR((VLOOKUP($A114,'0910'!$F$10:$L$433,6,FALSE)/VLOOKUP($A114,'2010'!$C$5:$K$611,9,FALSE))*1000,#N/A)</f>
        <v>0</v>
      </c>
      <c r="AZ114" s="196">
        <f>IFERROR((VLOOKUP($A114,'1011'!$F$10:$L$433,6,FALSE)/VLOOKUP($A114,'2011'!$C$5:$K$611,9,FALSE))*1000,#N/A)</f>
        <v>0</v>
      </c>
      <c r="BA114" s="196">
        <f>IFERROR((VLOOKUP($A114,'1112'!$F$10:$L$408,6,FALSE)/VLOOKUP($A114,'2012'!$F$10:$M$460,8,FALSE))*1000,#N/A)</f>
        <v>0</v>
      </c>
      <c r="BB114" s="196">
        <f>IFERROR((VLOOKUP($A114,'1213'!$F$10:$L$408,6,FALSE)/VLOOKUP($A114,'2013'!$F$10:$M$460,8,FALSE))*1000,#N/A)</f>
        <v>0</v>
      </c>
      <c r="BC114" s="196">
        <f>IFERROR((VLOOKUP($A114,'1314'!$F$10:$L$408,6,FALSE)/VLOOKUP($A114,'2014'!$F$10:$M$460,8,FALSE))*1000,#N/A)</f>
        <v>0</v>
      </c>
      <c r="BD114" s="196">
        <f>IFERROR((VLOOKUP($A114,'1415'!$F$10:$L$408,6,FALSE)/VLOOKUP($A114,'2015'!$F$10:$M$460,8,FALSE))*1000,#N/A)</f>
        <v>0</v>
      </c>
      <c r="BE114" s="196">
        <f>IFERROR((VLOOKUP($A114,'1516'!$F$10:$L$408,6,FALSE)/VLOOKUP($A114,'2016'!$F$10:$M$460,8,FALSE))*1000,#N/A)</f>
        <v>0</v>
      </c>
      <c r="BF114" s="196">
        <f>IFERROR((VLOOKUP($A114,'1617'!$F$10:$L$408,6,FALSE)/VLOOKUP($A114,'2017'!$F$10:$M$460,8,FALSE))*1000,#N/A)</f>
        <v>0</v>
      </c>
      <c r="BG114" s="196">
        <f>IFERROR((VLOOKUP($A114,'1718'!$F$10:$L$408,6,FALSE)/VLOOKUP($A114,'2018'!$F$10:$N$460,9,FALSE))*1000,#N/A)</f>
        <v>0</v>
      </c>
      <c r="BH114" s="196">
        <f>IFERROR((VLOOKUP($A114,'1819'!$F$10:$L$408,6,FALSE)/VLOOKUP($A114,'2018'!$F$10:$N$460,9,FALSE))*1000,#N/A)</f>
        <v>0</v>
      </c>
      <c r="BI114" s="196">
        <f>IFERROR((VLOOKUP($A114,'1920'!$F$10:$L$408,6,FALSE)/VLOOKUP($A114,'2019'!$F$10:$N$464,8,FALSE))*1000,#N/A)</f>
        <v>0</v>
      </c>
      <c r="BJ114" s="196">
        <f>IFERROR((VLOOKUP($A114,'20 21'!$F$10:$L$408,6,FALSE)/VLOOKUP($A114,'2020'!$F$10:$N$469,8,FALSE))*1000,#N/A)</f>
        <v>0</v>
      </c>
      <c r="BK114" s="196">
        <f>IFERROR((VLOOKUP($A114,'21 22'!$F$10:$L$408,6,FALSE)/VLOOKUP($A114,'2021'!$F$10:$N$469,8,FALSE))*1000,#N/A)</f>
        <v>0</v>
      </c>
      <c r="BL114" s="196">
        <f>IFERROR((VLOOKUP($A114,'22 23'!$F$10:$L$408,6,FALSE)/VLOOKUP($A114,'2022'!$F$10:$N$469,8,FALSE))*1000,#N/A)</f>
        <v>0</v>
      </c>
      <c r="BM114" s="196">
        <f>IFERROR((VLOOKUP($A114,'23 24'!$F$7:$M$408,6,FALSE)/VLOOKUP($A114,'2023'!$C$7:$N$469,9,FALSE))*1000,#N/A)</f>
        <v>0</v>
      </c>
      <c r="BO114" s="196">
        <f>IFERROR((VLOOKUP($A114,'0910'!$F$10:$L$433,7,FALSE)/VLOOKUP($A114,'2010'!$C$5:$K$611,9,FALSE))*1000,#N/A)</f>
        <v>3.7695207323640281</v>
      </c>
      <c r="BP114" s="196">
        <f>IFERROR((VLOOKUP($A114,'1011'!$F$10:$L$433,7,FALSE)/VLOOKUP($A114,'2011'!$C$5:$K$611,9,FALSE))*1000,#N/A)</f>
        <v>2.9443254817987152</v>
      </c>
      <c r="BQ114" s="196">
        <f>IFERROR((VLOOKUP($A114,'1112'!$F$10:$L$408,7,FALSE)/VLOOKUP($A114,'2012'!$F$10:$M$460,8,FALSE))*1000,#N/A)</f>
        <v>1.6</v>
      </c>
      <c r="BR114" s="196">
        <f>IFERROR((VLOOKUP($A114,'1213'!$F$10:$L$408,7,FALSE)/VLOOKUP($A114,'2013'!$F$10:$M$460,8,FALSE))*1000,#N/A)</f>
        <v>6.638343069569836</v>
      </c>
      <c r="BS114" s="196">
        <f>IFERROR((VLOOKUP($A114,'1314'!$F$10:$L$408,7,FALSE)/VLOOKUP($A114,'2014'!$F$10:$M$460,8,FALSE))*1000,#N/A)</f>
        <v>4.7505938242280283</v>
      </c>
      <c r="BT114" s="196">
        <f>IFERROR((VLOOKUP($A114,'1415'!$F$10:$L$408,7,FALSE)/VLOOKUP($A114,'2015'!$F$10:$M$460,8,FALSE))*1000,#N/A)</f>
        <v>7.349081364829396</v>
      </c>
      <c r="BU114" s="196">
        <f>IFERROR((VLOOKUP($A114,'1516'!$F$10:$L$408,7,FALSE)/VLOOKUP($A114,'2016'!$F$10:$M$460,8,FALSE))*1000,#N/A)</f>
        <v>12.236396771674043</v>
      </c>
      <c r="BV114" s="196">
        <f>IFERROR((VLOOKUP($A114,'1617'!$F$10:$L$408,7,FALSE)/VLOOKUP($A114,'2017'!$F$10:$M$460,8,FALSE))*1000,#N/A)</f>
        <v>10.550694801852806</v>
      </c>
      <c r="BW114" s="196">
        <f>IFERROR((VLOOKUP($A114,'1718'!$F$10:$L$408,7,FALSE)/VLOOKUP($A114,'2018'!$F$10:$N$460,9,FALSE))*1000,#N/A)</f>
        <v>11.950165268243072</v>
      </c>
      <c r="BX114" s="196">
        <f>IFERROR((VLOOKUP($A114,'1819'!$F$10:$L$408,7,FALSE)/VLOOKUP($A114,'2018'!$F$10:$N$460,9,FALSE))*1000,#N/A)</f>
        <v>13.98423595219934</v>
      </c>
      <c r="BY114" s="196">
        <f>IFERROR((VLOOKUP($A114,'1920'!$F$10:$L$408,7,FALSE)/VLOOKUP($A114,'2019'!$F$10:$N$464,8,FALSE))*1000,#N/A)</f>
        <v>10.798593671521848</v>
      </c>
      <c r="BZ114" s="196">
        <f>IFERROR((VLOOKUP($A114,'20 21'!$F$10:$L$408,7,FALSE)/VLOOKUP($A114,'2020'!$F$10:$N$469,8,FALSE))*1000,#N/A)</f>
        <v>10.685459822671069</v>
      </c>
      <c r="CA114" s="196">
        <f>IFERROR((VLOOKUP($A114,'21 22'!$F$10:$L$408,7,FALSE)/VLOOKUP($A114,'2021'!$F$10:$N$469,8,FALSE))*1000,#N/A)</f>
        <v>10.367810417180943</v>
      </c>
      <c r="CB114" s="196">
        <f>IFERROR((VLOOKUP($A114,'22 23'!$F$10:$L$408,7,FALSE)/VLOOKUP($A114,'2022'!$F$10:$N$469,8,FALSE))*1000,#N/A)</f>
        <v>8.0686569353773923</v>
      </c>
      <c r="CC114" s="196">
        <f>IFERROR((VLOOKUP($A114,'23 24'!$F$7:$M$408,7,FALSE)/VLOOKUP($A114,'2023'!$C$7:$N$469,9,FALSE))*1000,#N/A)</f>
        <v>5.0548815713460433</v>
      </c>
      <c r="CE114" s="198">
        <f>IFERROR((VLOOKUP($A114,'0910'!$F$10:$S$433,9,FALSE)/VLOOKUP($A114,'2010'!$C$5:$K$611,9,FALSE))*1000,#N/A)</f>
        <v>3.7695207323640281</v>
      </c>
      <c r="CF114" s="198">
        <f>IFERROR((VLOOKUP($A114,'1011'!$F$10:$S$433,10,FALSE)/VLOOKUP($A114,'2011'!$C$5:$K$611,9,FALSE))*1000,#N/A)</f>
        <v>1.8736616702355462</v>
      </c>
      <c r="CG114" s="198">
        <f>IFERROR((VLOOKUP($A114,'1112'!$F$10:$S$408,9,FALSE)/VLOOKUP($A114,'2012'!$F$10:$M$460,8,FALSE))*1000,#N/A)</f>
        <v>3.4666666666666663</v>
      </c>
      <c r="CH114" s="198">
        <f>IFERROR((VLOOKUP($A114,'1213'!$F$10:$S$408,9,FALSE)/VLOOKUP($A114,'2013'!$F$10:$M$460,8,FALSE))*1000,#N/A)</f>
        <v>2.1242697822623473</v>
      </c>
      <c r="CI114" s="198">
        <f>IFERROR((VLOOKUP($A114,'1314'!$F$10:$S$408,9,FALSE)/VLOOKUP($A114,'2014'!$F$10:$M$460,8,FALSE))*1000,#N/A)</f>
        <v>4.7505938242280283</v>
      </c>
      <c r="CJ114" s="198">
        <f>IFERROR((VLOOKUP($A114,'1415'!$F$10:$S$408,9,FALSE)/VLOOKUP($A114,'2015'!$F$10:$M$460,8,FALSE))*1000,#N/A)</f>
        <v>3.9370078740157481</v>
      </c>
      <c r="CK114" s="198">
        <f>IFERROR((VLOOKUP($A114,'1516'!$F$10:$S$408,9,FALSE)/VLOOKUP($A114,'2016'!$F$10:$M$460,8,FALSE))*1000,#N/A)</f>
        <v>8.3311637594376471</v>
      </c>
      <c r="CL114" s="198">
        <f>IFERROR((VLOOKUP($A114,'1617'!$F$10:$S$408,9,FALSE)/VLOOKUP($A114,'2017'!$F$10:$M$460,8,FALSE))*1000,#N/A)</f>
        <v>10.036026762738034</v>
      </c>
      <c r="CM114" s="198">
        <f>IFERROR((VLOOKUP($A114,'1718'!$F$10:$S$408,9,FALSE)/VLOOKUP($A114,'2018'!$F$10:$N$460,9,FALSE))*1000,#N/A)</f>
        <v>9.9160945842868031</v>
      </c>
      <c r="CN114" s="198">
        <f>IFERROR((VLOOKUP($A114,'1819'!$F$10:$S$408,9,FALSE)/VLOOKUP($A114,'2018'!$F$10:$N$460,9,FALSE))*1000,#N/A)</f>
        <v>12.458682939232139</v>
      </c>
      <c r="CO114" s="198">
        <f>IFERROR((VLOOKUP($A114,'1920'!$F$10:$S$408,9,FALSE)/VLOOKUP($A114,'2019'!$F$10:$N$464,8,FALSE))*1000,#N/A)</f>
        <v>14.063284781516826</v>
      </c>
      <c r="CP114" s="198">
        <f>IFERROR((VLOOKUP($A114,'20 21'!$F$10:$S$408,9,FALSE)/VLOOKUP($A114,'2020'!$F$10:$N$469,8,FALSE))*1000,#N/A)</f>
        <v>8.2004691662359352</v>
      </c>
      <c r="CQ114" s="198">
        <f>IFERROR((VLOOKUP($A114,'21 22'!$F$10:$S$408,9,FALSE)/VLOOKUP($A114,'2021'!$F$10:$N$469,8,FALSE))*1000,#N/A)</f>
        <v>10.120957788200444</v>
      </c>
      <c r="CR114" s="198">
        <f>IFERROR((VLOOKUP($A114,'22 23'!$F$10:$S$408,9,FALSE)/VLOOKUP($A114,'2022'!$F$10:$N$469,8,FALSE))*1000,#N/A)</f>
        <v>8.8021712022298839</v>
      </c>
      <c r="CS114" s="196">
        <f>IFERROR((VLOOKUP($A114,'23 24'!$F$7:$S$408,9,FALSE)/VLOOKUP($A114,'2023'!$C$7:$N$469,9,FALSE))*1000,#N/A)</f>
        <v>6.2584248026189098</v>
      </c>
      <c r="CU114" s="198">
        <f>IFERROR((VLOOKUP($A114,'0910'!$F$10:$S$433,10,FALSE)/VLOOKUP($A114,'2010'!$C$5:$K$611,9,FALSE))*1000,#N/A)</f>
        <v>0</v>
      </c>
      <c r="CV114" s="198">
        <f>IFERROR((VLOOKUP($A114,'1011'!$F$10:$S$433,11,FALSE)/VLOOKUP($A114,'2011'!$C$5:$K$611,9,FALSE))*1000,#N/A)</f>
        <v>3.2119914346895073</v>
      </c>
      <c r="CW114" s="198">
        <f>IFERROR((VLOOKUP($A114,'1112'!$F$10:$S$408,10,FALSE)/VLOOKUP($A114,'2012'!$F$10:$M$460,8,FALSE))*1000,#N/A)</f>
        <v>0.26666666666666666</v>
      </c>
      <c r="CX114" s="198">
        <f>IFERROR((VLOOKUP($A114,'1213'!$F$10:$S$408,10,FALSE)/VLOOKUP($A114,'2013'!$F$10:$M$460,8,FALSE))*1000,#N/A)</f>
        <v>0.79660116834838024</v>
      </c>
      <c r="CY114" s="198">
        <f>IFERROR((VLOOKUP($A114,'1314'!$F$10:$S$408,10,FALSE)/VLOOKUP($A114,'2014'!$F$10:$M$460,8,FALSE))*1000,#N/A)</f>
        <v>0.79176563737133809</v>
      </c>
      <c r="CZ114" s="198">
        <f>IFERROR((VLOOKUP($A114,'1415'!$F$10:$S$408,10,FALSE)/VLOOKUP($A114,'2015'!$F$10:$M$460,8,FALSE))*1000,#N/A)</f>
        <v>1.0498687664041995</v>
      </c>
      <c r="DA114" s="198">
        <f>IFERROR((VLOOKUP($A114,'1516'!$F$10:$S$408,10,FALSE)/VLOOKUP($A114,'2016'!$F$10:$M$460,8,FALSE))*1000,#N/A)</f>
        <v>0.26034886748242647</v>
      </c>
      <c r="DB114" s="198">
        <f>IFERROR((VLOOKUP($A114,'1617'!$F$10:$S$408,10,FALSE)/VLOOKUP($A114,'2017'!$F$10:$M$460,8,FALSE))*1000,#N/A)</f>
        <v>0.2573340195573855</v>
      </c>
      <c r="DC114" s="198">
        <f>IFERROR((VLOOKUP($A114,'1718'!$F$10:$S$408,10,FALSE)/VLOOKUP($A114,'2018'!$F$10:$N$460,9,FALSE))*1000,#N/A)</f>
        <v>0</v>
      </c>
      <c r="DD114" s="198">
        <f>IFERROR((VLOOKUP($A114,'1819'!$F$10:$S$408,10,FALSE)/VLOOKUP($A114,'2018'!$F$10:$N$460,9,FALSE))*1000,#N/A)</f>
        <v>0</v>
      </c>
      <c r="DE114" s="198">
        <f>IFERROR((VLOOKUP($A114,'1920'!$F$10:$S$408,10,FALSE)/VLOOKUP($A114,'2019'!$F$10:$N$464,8,FALSE))*1000,#N/A)</f>
        <v>0.50226017076845808</v>
      </c>
      <c r="DF114" s="198">
        <f>IFERROR((VLOOKUP($A114,'20 21'!$F$10:$S$408,10,FALSE)/VLOOKUP($A114,'2020'!$F$10:$N$469,8,FALSE))*1000,#N/A)</f>
        <v>0.24849906564351321</v>
      </c>
      <c r="DG114" s="198">
        <f>IFERROR((VLOOKUP($A114,'21 22'!$F$10:$S$408,10,FALSE)/VLOOKUP($A114,'2021'!$F$10:$N$469,8,FALSE))*1000,#N/A)</f>
        <v>0.98741051592199458</v>
      </c>
      <c r="DH114" s="198">
        <f>IFERROR((VLOOKUP($A114,'22 23'!$F$10:$S$408,10,FALSE)/VLOOKUP($A114,'2022'!$F$10:$N$469,8,FALSE))*1000,#N/A)</f>
        <v>1.4670285337049807</v>
      </c>
      <c r="DI114" s="196">
        <f>IFERROR((VLOOKUP($A114,'23 24'!$F$7:$S$408,10,FALSE)/VLOOKUP($A114,'2023'!$C$7:$N$469,9,FALSE))*1000,#N/A)</f>
        <v>0.96283458501829389</v>
      </c>
      <c r="DK114" s="198">
        <f>IFERROR((VLOOKUP($A114,'0910'!$F$10:$S$433,11,FALSE)/VLOOKUP($A114,'2010'!$C$5:$K$611,9,FALSE))*1000,#N/A)</f>
        <v>0</v>
      </c>
      <c r="DL114" s="198">
        <f>IFERROR((VLOOKUP($A114,'1011'!$F$10:$S$433,12,FALSE)/VLOOKUP($A114,'2011'!$C$5:$K$611,9,FALSE))*1000,#N/A)</f>
        <v>0</v>
      </c>
      <c r="DM114" s="198">
        <f>IFERROR((VLOOKUP($A114,'1112'!$F$10:$S$408,11,FALSE)/VLOOKUP($A114,'2012'!$F$10:$M$460,8,FALSE))*1000,#N/A)</f>
        <v>0</v>
      </c>
      <c r="DN114" s="198">
        <f>IFERROR((VLOOKUP($A114,'1213'!$F$10:$S$408,11,FALSE)/VLOOKUP($A114,'2013'!$F$10:$M$460,8,FALSE))*1000,#N/A)</f>
        <v>0</v>
      </c>
      <c r="DO114" s="198">
        <f>IFERROR((VLOOKUP($A114,'1314'!$F$10:$S$408,11,FALSE)/VLOOKUP($A114,'2014'!$F$10:$M$460,8,FALSE))*1000,#N/A)</f>
        <v>0</v>
      </c>
      <c r="DP114" s="198">
        <f>IFERROR((VLOOKUP($A114,'1415'!$F$10:$S$408,11,FALSE)/VLOOKUP($A114,'2015'!$F$10:$M$460,8,FALSE))*1000,#N/A)</f>
        <v>0</v>
      </c>
      <c r="DQ114" s="198">
        <f>IFERROR((VLOOKUP($A114,'1516'!$F$10:$S$408,11,FALSE)/VLOOKUP($A114,'2016'!$F$10:$M$460,8,FALSE))*1000,#N/A)</f>
        <v>0</v>
      </c>
      <c r="DR114" s="198">
        <f>IFERROR((VLOOKUP($A114,'1617'!$F$10:$S$408,11,FALSE)/VLOOKUP($A114,'2017'!$F$10:$M$460,8,FALSE))*1000,#N/A)</f>
        <v>0</v>
      </c>
      <c r="DS114" s="198">
        <f>IFERROR((VLOOKUP($A114,'1718'!$F$10:$S$408,11,FALSE)/VLOOKUP($A114,'2018'!$F$10:$N$460,9,FALSE))*1000,#N/A)</f>
        <v>0</v>
      </c>
      <c r="DT114" s="198">
        <f>IFERROR((VLOOKUP($A114,'1819'!$F$10:$S$408,11,FALSE)/VLOOKUP($A114,'2018'!$F$10:$N$460,9,FALSE))*1000,#N/A)</f>
        <v>0</v>
      </c>
      <c r="DU114" s="198">
        <f>IFERROR((VLOOKUP($A114,'1920'!$F$10:$S$408,11,FALSE)/VLOOKUP($A114,'2019'!$F$10:$N$464,8,FALSE))*1000,#N/A)</f>
        <v>0</v>
      </c>
      <c r="DV114" s="198">
        <f>IFERROR((VLOOKUP($A114,'20 21'!$F$10:$S$408,11,FALSE)/VLOOKUP($A114,'2020'!$F$10:$N$469,8,FALSE))*1000,#N/A)</f>
        <v>0</v>
      </c>
      <c r="DW114" s="198">
        <f>IFERROR((VLOOKUP($A114,'21 22'!$F$10:$S$408,11,FALSE)/VLOOKUP($A114,'2021'!$F$10:$N$469,8,FALSE))*1000,#N/A)</f>
        <v>0</v>
      </c>
      <c r="DX114" s="198">
        <f>IFERROR((VLOOKUP($A114,'22 23'!$F$10:$S$408,11,FALSE)/VLOOKUP($A114,'2022'!$F$10:$N$469,8,FALSE))*1000,#N/A)</f>
        <v>0</v>
      </c>
      <c r="DY114" s="196">
        <f>IFERROR((VLOOKUP($A114,'23 24'!$F$7:$S$408,11,FALSE)/VLOOKUP($A114,'2023'!$C$7:$N$469,9,FALSE))*1000,#N/A)</f>
        <v>0</v>
      </c>
      <c r="EA114" s="198">
        <f>IFERROR((VLOOKUP($A114,'0910'!$F$10:$S$433,12,FALSE)/VLOOKUP($A114,'2010'!$C$5:$K$611,9,FALSE))*1000,#N/A)</f>
        <v>4.0387722132471726</v>
      </c>
      <c r="EB114" s="198">
        <f>IFERROR((VLOOKUP($A114,'1011'!$F$10:$S$433,13,FALSE)/VLOOKUP($A114,'2011'!$C$5:$K$611,9,FALSE))*1000,#N/A)</f>
        <v>5.0856531049250542</v>
      </c>
      <c r="EC114" s="198">
        <f>IFERROR((VLOOKUP($A114,'1112'!$F$10:$S$408,12,FALSE)/VLOOKUP($A114,'2012'!$F$10:$M$460,8,FALSE))*1000,#N/A)</f>
        <v>3.4666666666666663</v>
      </c>
      <c r="ED114" s="198">
        <f>IFERROR((VLOOKUP($A114,'1213'!$F$10:$S$408,12,FALSE)/VLOOKUP($A114,'2013'!$F$10:$M$460,8,FALSE))*1000,#N/A)</f>
        <v>2.6553372278279341</v>
      </c>
      <c r="EE114" s="198">
        <f>IFERROR((VLOOKUP($A114,'1314'!$F$10:$S$408,12,FALSE)/VLOOKUP($A114,'2014'!$F$10:$M$460,8,FALSE))*1000,#N/A)</f>
        <v>5.2784375824755871</v>
      </c>
      <c r="EF114" s="198">
        <f>IFERROR((VLOOKUP($A114,'1415'!$F$10:$S$408,12,FALSE)/VLOOKUP($A114,'2015'!$F$10:$M$460,8,FALSE))*1000,#N/A)</f>
        <v>4.9868766404199478</v>
      </c>
      <c r="EG114" s="198">
        <f>IFERROR((VLOOKUP($A114,'1516'!$F$10:$S$408,12,FALSE)/VLOOKUP($A114,'2016'!$F$10:$M$460,8,FALSE))*1000,#N/A)</f>
        <v>8.591512626920073</v>
      </c>
      <c r="EH114" s="198">
        <f>IFERROR((VLOOKUP($A114,'1617'!$F$10:$S$408,12,FALSE)/VLOOKUP($A114,'2017'!$F$10:$M$460,8,FALSE))*1000,#N/A)</f>
        <v>10.293360782295419</v>
      </c>
      <c r="EI114" s="198">
        <f>IFERROR((VLOOKUP($A114,'1718'!$F$10:$S$408,12,FALSE)/VLOOKUP($A114,'2018'!$F$10:$N$460,9,FALSE))*1000,#N/A)</f>
        <v>9.9160945842868031</v>
      </c>
      <c r="EJ114" s="198">
        <f>IFERROR((VLOOKUP($A114,'1819'!$F$10:$S$408,12,FALSE)/VLOOKUP($A114,'2018'!$F$10:$N$460,9,FALSE))*1000,#N/A)</f>
        <v>12.458682939232139</v>
      </c>
      <c r="EK114" s="198">
        <f>IFERROR((VLOOKUP($A114,'1920'!$F$10:$S$408,12,FALSE)/VLOOKUP($A114,'2019'!$F$10:$N$464,8,FALSE))*1000,#N/A)</f>
        <v>14.565544952285283</v>
      </c>
      <c r="EL114" s="198">
        <f>IFERROR((VLOOKUP($A114,'20 21'!$F$10:$S$408,12,FALSE)/VLOOKUP($A114,'2020'!$F$10:$N$469,8,FALSE))*1000,#N/A)</f>
        <v>8.4489682318794497</v>
      </c>
      <c r="EM114" s="198">
        <f>IFERROR((VLOOKUP($A114,'21 22'!$F$10:$S$408,12,FALSE)/VLOOKUP($A114,'2021'!$F$10:$N$469,8,FALSE))*1000,#N/A)</f>
        <v>10.861515675141941</v>
      </c>
      <c r="EN114" s="198">
        <f>IFERROR((VLOOKUP($A114,'22 23'!$F$10:$S$408,12,FALSE)/VLOOKUP($A114,'2022'!$F$10:$N$469,8,FALSE))*1000,#N/A)</f>
        <v>10.269199735934864</v>
      </c>
      <c r="EO114" s="196">
        <f>IFERROR((VLOOKUP($A114,'23 24'!$F$7:$S$408,12,FALSE)/VLOOKUP($A114,'2023'!$C$7:$N$469,9,FALSE))*1000,#N/A)</f>
        <v>7.221259387637204</v>
      </c>
    </row>
    <row r="115" spans="1:145" x14ac:dyDescent="0.3">
      <c r="A115" t="s">
        <v>404</v>
      </c>
      <c r="B115" t="s">
        <v>1743</v>
      </c>
      <c r="C115" t="str">
        <f>IF(VLOOKUP($A115,'0910'!$F$10:$L$433,1,FALSE)=VLOOKUP($A115,'2010'!$C$5:$K$611,1,FALSE),VLOOKUP($A115,'0910'!$F$10:$L$433,1,FALSE),FALSE)</f>
        <v>Gateshead</v>
      </c>
      <c r="D115" t="str">
        <f>IF(VLOOKUP($A115,'1011'!$F$10:$L$433,1,FALSE)=VLOOKUP($A115,'2011'!$C$5:$K$611,1,FALSE),VLOOKUP($A115,'1011'!$F$10:$L$433,1,FALSE),FALSE)</f>
        <v>Gateshead</v>
      </c>
      <c r="E115" t="str">
        <f>IF(VLOOKUP(A115,'1112'!$F$10:$L$408,1,FALSE)=VLOOKUP(A115,'2012'!$F$10:$M$460,1,FALSE),VLOOKUP(A115,'1112'!$F$10:$L$408,1,FALSE),FALSE)</f>
        <v>Gateshead</v>
      </c>
      <c r="F115" t="str">
        <f>IF(VLOOKUP($A115,'1213'!$F$10:$L$408,1,FALSE)=VLOOKUP($A115,'2013'!$F$10:$M$460,1,FALSE),VLOOKUP($A115,'1213'!$F$10:$L$408,1,FALSE),FALSE)</f>
        <v>Gateshead</v>
      </c>
      <c r="G115" t="str">
        <f>IF(VLOOKUP($A115,'1314'!$F$10:$L$408,1,FALSE)=VLOOKUP($A115,'2014'!$F$10:$M$460,1,FALSE),VLOOKUP($A115,'1314'!$F$10:$L$408,1,FALSE),FALSE)</f>
        <v>Gateshead</v>
      </c>
      <c r="H115" t="str">
        <f>IF(VLOOKUP($A115,'1415'!$F$10:$L$408,1,FALSE)=VLOOKUP($A115,'2015'!$F$10:$M$460,1,FALSE),VLOOKUP($A115,'1415'!$F$10:$L$408,1,FALSE),FALSE)</f>
        <v>Gateshead</v>
      </c>
      <c r="I115" t="str">
        <f>IF(VLOOKUP($A115,'1516'!$F$10:$L$408,1,FALSE)=VLOOKUP($A115,'2015'!$F$10:$M$460,1,FALSE),VLOOKUP($A115,'1516'!$F$10:$L$408,1,FALSE),FALSE)</f>
        <v>Gateshead</v>
      </c>
      <c r="J115" t="str">
        <f>IF(VLOOKUP($A115,'1617'!$F$10:$L$408,1,FALSE)=VLOOKUP($A115,'2016'!$F$10:$M$460,1,FALSE),VLOOKUP($A115,'1617'!$F$10:$L$408,1,FALSE),FALSE)</f>
        <v>Gateshead</v>
      </c>
      <c r="K115" t="str">
        <f>IF(VLOOKUP($A115,'1718'!$F$10:$M$408,1,FALSE)=VLOOKUP($A115,'2017'!$F$10:$M$460,1,FALSE),VLOOKUP($A115,'1718'!$F$10:$M$408,1,FALSE),FALSE)</f>
        <v>Gateshead</v>
      </c>
      <c r="L115" t="str">
        <f>IF(VLOOKUP($A115,'1819'!$F$10:$M$408,1,FALSE)=VLOOKUP($A115,'2018'!$F$10:$M$460,1,FALSE),VLOOKUP($A115,'1819'!$F$10:$M$408,1,FALSE),FALSE)</f>
        <v>Gateshead</v>
      </c>
      <c r="M115" t="str">
        <f>IF(VLOOKUP($A115,'1920'!$F$10:$M$408,1,FALSE)=VLOOKUP($A115,'2019'!$F$10:$M$464,1,FALSE),VLOOKUP($A115,'1920'!$F$10:$M$408,1,FALSE),FALSE)</f>
        <v>Gateshead</v>
      </c>
      <c r="N115" t="str">
        <f>IF(VLOOKUP($A115,'20 21'!$F$10:$N$408,1,FALSE)=VLOOKUP($A115,'2020'!$F$10:$O$468,1,FALSE),VLOOKUP($A115,'20 21'!$F$10:$N$408,1,FALSE),FALSE)</f>
        <v>Gateshead</v>
      </c>
      <c r="O115" t="str">
        <f>IF(VLOOKUP($A115,'21 22'!$F$10:$N$408,1,FALSE)=VLOOKUP($A115,'2021'!$F$10:$O$471,1,FALSE),VLOOKUP($A115,'21 22'!$F$10:$N$408,1,FALSE),FALSE)</f>
        <v>Gateshead</v>
      </c>
      <c r="P115" t="str">
        <f>IF(VLOOKUP($A115,'22 23'!$F$10:$N$408,1,FALSE)=VLOOKUP($A115,'2022'!$F$10:$O$468,1,FALSE),VLOOKUP($A115,'22 23'!$F$10:$N$408,1,FALSE),FALSE)</f>
        <v>Gateshead</v>
      </c>
      <c r="Q115" t="str">
        <f>IF(VLOOKUP($A115,'23 24'!$F$7:$N$408,1,FALSE)=VLOOKUP($A115,'2023'!$C$7:$O$468,1,FALSE),VLOOKUP($A115,'23 24'!$F$7:$N$408,1,FALSE),FALSE)</f>
        <v>Gateshead</v>
      </c>
      <c r="S115" s="196">
        <f>IFERROR((VLOOKUP($A115,'0910'!$F$10:$L$433,4,FALSE)/VLOOKUP($A115,'2010'!$C$5:$K$611,9,FALSE))*1000,#N/A)</f>
        <v>2.3817256685070913</v>
      </c>
      <c r="T115" s="196">
        <f>IFERROR((VLOOKUP($A115,'1011'!$F$10:$L$433,4,FALSE)/VLOOKUP($A115,'2011'!$C$5:$K$611,9,FALSE))*1000,#N/A)</f>
        <v>2.700075602116859</v>
      </c>
      <c r="U115" s="196">
        <f>IFERROR((VLOOKUP($A115,'1112'!$F$10:$L$408,4,FALSE)/VLOOKUP($A115,'2012'!$F$10:$M$460,8,FALSE))*1000,#N/A)</f>
        <v>2.2631749110895574</v>
      </c>
      <c r="V115" s="196">
        <f>IFERROR((VLOOKUP($A115,'1213'!$F$10:$L$408,4,FALSE)/VLOOKUP($A115,'2013'!$F$10:$M$460,8,FALSE))*1000,#N/A)</f>
        <v>5.9101654846335698</v>
      </c>
      <c r="W115" s="196">
        <f>IFERROR((VLOOKUP($A115,'1314'!$F$10:$L$408,4,FALSE)/VLOOKUP($A115,'2014'!$F$10:$M$460,8,FALSE))*1000,#N/A)</f>
        <v>3.7573805689747721</v>
      </c>
      <c r="X115" s="196">
        <f>IFERROR((VLOOKUP($A115,'1415'!$F$10:$L$408,4,FALSE)/VLOOKUP($A115,'2015'!$F$10:$M$460,8,FALSE))*1000,#N/A)</f>
        <v>3.2178483320819482</v>
      </c>
      <c r="Y115" s="196">
        <f>IFERROR((VLOOKUP($A115,'1516'!$F$10:$L$408,4,FALSE)/VLOOKUP($A115,'2016'!$F$10:$M$460,8,FALSE))*1000,#N/A)</f>
        <v>1.9255455712451861</v>
      </c>
      <c r="Z115" s="196">
        <f>IFERROR((VLOOKUP($A115,'1617'!$F$10:$L$408,4,FALSE)/VLOOKUP($A115,'2017'!$F$10:$M$460,8,FALSE))*1000,#N/A)</f>
        <v>5.7600000000000007</v>
      </c>
      <c r="AA115" s="196">
        <f>IFERROR((VLOOKUP($A115,'1718'!$F$10:$L$408,4,FALSE)/VLOOKUP($A115,'2018'!$F$10:$N$460,9,FALSE))*1000,#N/A)</f>
        <v>3.7269726333723776</v>
      </c>
      <c r="AB115" s="196">
        <f>IFERROR((VLOOKUP($A115,'1819'!$F$10:$L$408,4,FALSE)/VLOOKUP($A115,'2018'!$F$10:$N$460,9,FALSE))*1000,#N/A)</f>
        <v>2.9815781066979024</v>
      </c>
      <c r="AC115" s="196">
        <f>IFERROR((VLOOKUP($A115,'1920'!$F$10:$L$408,4,FALSE)/VLOOKUP($A115,'2019'!$F$10:$N$464,8,FALSE))*1000,#N/A)</f>
        <v>2.5450149519628429</v>
      </c>
      <c r="AD115" s="196">
        <f>IFERROR((VLOOKUP($A115,'20 21'!$F$10:$M$408,4,FALSE)/VLOOKUP($A115,'2020'!$F$10:$N$469,8,FALSE))*1000,#N/A)</f>
        <v>2.2388871238403096</v>
      </c>
      <c r="AE115" s="196">
        <f>IFERROR((VLOOKUP($A115,'21 22'!$F$10:$M$408,4,FALSE)/VLOOKUP($A115,'2021'!$F$10:$N$469,8,FALSE))*1000,#N/A)</f>
        <v>2.9770132051800031</v>
      </c>
      <c r="AF115" s="196">
        <f>IFERROR((VLOOKUP($A115,'22 23'!$F$10:$M$408,4,FALSE)/VLOOKUP($A115,'2022'!$F$10:$N$469,8,FALSE))*1000,#N/A)</f>
        <v>6.9870844802032614</v>
      </c>
      <c r="AG115" s="196">
        <f>IFERROR((VLOOKUP($A115,'23 24'!$F$7:$M$408,4,FALSE)/VLOOKUP($A115,'2023'!$C$7:$N$469,9,FALSE))*1000,#N/A)</f>
        <v>3.8985122434357482</v>
      </c>
      <c r="AI115" s="196">
        <f>IFERROR((VLOOKUP($A115,'0910'!$F$10:$L$433,5,FALSE)/VLOOKUP($A115,'2010'!$C$5:$K$611,9,FALSE))*1000,#N/A)</f>
        <v>0</v>
      </c>
      <c r="AJ115" s="196">
        <f>IFERROR((VLOOKUP($A115,'1011'!$F$10:$L$433,5,FALSE)/VLOOKUP($A115,'2011'!$C$5:$K$611,9,FALSE))*1000,#N/A)</f>
        <v>0.97202721676206927</v>
      </c>
      <c r="AK115" s="196">
        <f>IFERROR((VLOOKUP($A115,'1112'!$F$10:$L$408,5,FALSE)/VLOOKUP($A115,'2012'!$F$10:$M$460,8,FALSE))*1000,#N/A)</f>
        <v>0.10777023386140747</v>
      </c>
      <c r="AL115" s="196">
        <f>IFERROR((VLOOKUP($A115,'1213'!$F$10:$L$408,5,FALSE)/VLOOKUP($A115,'2013'!$F$10:$M$460,8,FALSE))*1000,#N/A)</f>
        <v>0</v>
      </c>
      <c r="AM115" s="196">
        <f>IFERROR((VLOOKUP($A115,'1314'!$F$10:$L$408,5,FALSE)/VLOOKUP($A115,'2014'!$F$10:$M$460,8,FALSE))*1000,#N/A)</f>
        <v>0.96618357487922701</v>
      </c>
      <c r="AN115" s="196">
        <f>IFERROR((VLOOKUP($A115,'1415'!$F$10:$L$408,5,FALSE)/VLOOKUP($A115,'2015'!$F$10:$M$460,8,FALSE))*1000,#N/A)</f>
        <v>0.32178483320819479</v>
      </c>
      <c r="AO115" s="196">
        <f>IFERROR((VLOOKUP($A115,'1516'!$F$10:$L$408,5,FALSE)/VLOOKUP($A115,'2016'!$F$10:$M$460,8,FALSE))*1000,#N/A)</f>
        <v>0.21394950791613179</v>
      </c>
      <c r="AP115" s="196">
        <f>IFERROR((VLOOKUP($A115,'1617'!$F$10:$L$408,5,FALSE)/VLOOKUP($A115,'2017'!$F$10:$M$460,8,FALSE))*1000,#N/A)</f>
        <v>1.1733333333333333</v>
      </c>
      <c r="AQ115" s="196">
        <f>IFERROR((VLOOKUP($A115,'1718'!$F$10:$L$408,5,FALSE)/VLOOKUP($A115,'2018'!$F$10:$N$460,9,FALSE))*1000,#N/A)</f>
        <v>0.53242466191033966</v>
      </c>
      <c r="AR115" s="196">
        <f>IFERROR((VLOOKUP($A115,'1819'!$F$10:$L$408,5,FALSE)/VLOOKUP($A115,'2018'!$F$10:$N$460,9,FALSE))*1000,#N/A)</f>
        <v>0.42593972952827175</v>
      </c>
      <c r="AS115" s="196">
        <f>IFERROR((VLOOKUP($A115,'1920'!$F$10:$L$408,5,FALSE)/VLOOKUP($A115,'2019'!$F$10:$N$464,8,FALSE))*1000,#N/A)</f>
        <v>0.21208457933023692</v>
      </c>
      <c r="AT115" s="196">
        <f>IFERROR((VLOOKUP($A115,'20 21'!$F$10:$L$408,5,FALSE)/VLOOKUP($A115,'2020'!$F$10:$N$469,8,FALSE))*1000,#N/A)</f>
        <v>0.63968203538294566</v>
      </c>
      <c r="AU115" s="196">
        <f>IFERROR((VLOOKUP($A115,'21 22'!$F$10:$L$408,5,FALSE)/VLOOKUP($A115,'2021'!$F$10:$N$469,8,FALSE))*1000,#N/A)</f>
        <v>0.63793140111000068</v>
      </c>
      <c r="AV115" s="196">
        <f>IFERROR((VLOOKUP($A115,'22 23'!$F$10:$L$408,5,FALSE)/VLOOKUP($A115,'2022'!$F$10:$N$469,8,FALSE))*1000,#N/A)</f>
        <v>0.74105441456701249</v>
      </c>
      <c r="AW115" s="196">
        <f>IFERROR((VLOOKUP($A115,'23 24'!$F$7:$M$408,5,FALSE)/VLOOKUP($A115,'2023'!$C$7:$N$469,9,FALSE))*1000,#N/A)</f>
        <v>0.42146078307413498</v>
      </c>
      <c r="AY115" s="196">
        <f>IFERROR((VLOOKUP($A115,'0910'!$F$10:$L$433,6,FALSE)/VLOOKUP($A115,'2010'!$C$5:$K$611,9,FALSE))*1000,#N/A)</f>
        <v>0</v>
      </c>
      <c r="AZ115" s="196">
        <f>IFERROR((VLOOKUP($A115,'1011'!$F$10:$L$433,6,FALSE)/VLOOKUP($A115,'2011'!$C$5:$K$611,9,FALSE))*1000,#N/A)</f>
        <v>0</v>
      </c>
      <c r="BA115" s="196">
        <f>IFERROR((VLOOKUP($A115,'1112'!$F$10:$L$408,6,FALSE)/VLOOKUP($A115,'2012'!$F$10:$M$460,8,FALSE))*1000,#N/A)</f>
        <v>0</v>
      </c>
      <c r="BB115" s="196">
        <f>IFERROR((VLOOKUP($A115,'1213'!$F$10:$L$408,6,FALSE)/VLOOKUP($A115,'2013'!$F$10:$M$460,8,FALSE))*1000,#N/A)</f>
        <v>0.1074575542660649</v>
      </c>
      <c r="BC115" s="196">
        <f>IFERROR((VLOOKUP($A115,'1314'!$F$10:$L$408,6,FALSE)/VLOOKUP($A115,'2014'!$F$10:$M$460,8,FALSE))*1000,#N/A)</f>
        <v>0.322061191626409</v>
      </c>
      <c r="BD115" s="196">
        <f>IFERROR((VLOOKUP($A115,'1415'!$F$10:$L$408,6,FALSE)/VLOOKUP($A115,'2015'!$F$10:$M$460,8,FALSE))*1000,#N/A)</f>
        <v>0.10726161106939826</v>
      </c>
      <c r="BE115" s="196">
        <f>IFERROR((VLOOKUP($A115,'1516'!$F$10:$L$408,6,FALSE)/VLOOKUP($A115,'2016'!$F$10:$M$460,8,FALSE))*1000,#N/A)</f>
        <v>0</v>
      </c>
      <c r="BF115" s="196">
        <f>IFERROR((VLOOKUP($A115,'1617'!$F$10:$L$408,6,FALSE)/VLOOKUP($A115,'2017'!$F$10:$M$460,8,FALSE))*1000,#N/A)</f>
        <v>0</v>
      </c>
      <c r="BG115" s="196">
        <f>IFERROR((VLOOKUP($A115,'1718'!$F$10:$L$408,6,FALSE)/VLOOKUP($A115,'2018'!$F$10:$N$460,9,FALSE))*1000,#N/A)</f>
        <v>0</v>
      </c>
      <c r="BH115" s="196">
        <f>IFERROR((VLOOKUP($A115,'1819'!$F$10:$L$408,6,FALSE)/VLOOKUP($A115,'2018'!$F$10:$N$460,9,FALSE))*1000,#N/A)</f>
        <v>0.74539452667447559</v>
      </c>
      <c r="BI115" s="196">
        <f>IFERROR((VLOOKUP($A115,'1920'!$F$10:$L$408,6,FALSE)/VLOOKUP($A115,'2019'!$F$10:$N$464,8,FALSE))*1000,#N/A)</f>
        <v>0</v>
      </c>
      <c r="BJ115" s="196">
        <f>IFERROR((VLOOKUP($A115,'20 21'!$F$10:$L$408,6,FALSE)/VLOOKUP($A115,'2020'!$F$10:$N$469,8,FALSE))*1000,#N/A)</f>
        <v>0.21322734512764854</v>
      </c>
      <c r="BK115" s="196">
        <f>IFERROR((VLOOKUP($A115,'21 22'!$F$10:$L$408,6,FALSE)/VLOOKUP($A115,'2021'!$F$10:$N$469,8,FALSE))*1000,#N/A)</f>
        <v>0.42528760074000044</v>
      </c>
      <c r="BL115" s="196">
        <f>IFERROR((VLOOKUP($A115,'22 23'!$F$10:$L$408,6,FALSE)/VLOOKUP($A115,'2022'!$F$10:$N$469,8,FALSE))*1000,#N/A)</f>
        <v>0</v>
      </c>
      <c r="BM115" s="196">
        <f>IFERROR((VLOOKUP($A115,'23 24'!$F$7:$M$408,6,FALSE)/VLOOKUP($A115,'2023'!$C$7:$N$469,9,FALSE))*1000,#N/A)</f>
        <v>0</v>
      </c>
      <c r="BO115" s="196">
        <f>IFERROR((VLOOKUP($A115,'0910'!$F$10:$L$433,7,FALSE)/VLOOKUP($A115,'2010'!$C$5:$K$611,9,FALSE))*1000,#N/A)</f>
        <v>2.3817256685070913</v>
      </c>
      <c r="BP115" s="196">
        <f>IFERROR((VLOOKUP($A115,'1011'!$F$10:$L$433,7,FALSE)/VLOOKUP($A115,'2011'!$C$5:$K$611,9,FALSE))*1000,#N/A)</f>
        <v>3.6721028188789289</v>
      </c>
      <c r="BQ115" s="196">
        <f>IFERROR((VLOOKUP($A115,'1112'!$F$10:$L$408,7,FALSE)/VLOOKUP($A115,'2012'!$F$10:$M$460,8,FALSE))*1000,#N/A)</f>
        <v>2.3709451449509644</v>
      </c>
      <c r="BR115" s="196">
        <f>IFERROR((VLOOKUP($A115,'1213'!$F$10:$L$408,7,FALSE)/VLOOKUP($A115,'2013'!$F$10:$M$460,8,FALSE))*1000,#N/A)</f>
        <v>6.1250805931656993</v>
      </c>
      <c r="BS115" s="196">
        <f>IFERROR((VLOOKUP($A115,'1314'!$F$10:$L$408,7,FALSE)/VLOOKUP($A115,'2014'!$F$10:$M$460,8,FALSE))*1000,#N/A)</f>
        <v>5.0456253354804081</v>
      </c>
      <c r="BT115" s="196">
        <f>IFERROR((VLOOKUP($A115,'1415'!$F$10:$L$408,7,FALSE)/VLOOKUP($A115,'2015'!$F$10:$M$460,8,FALSE))*1000,#N/A)</f>
        <v>3.5396331652901427</v>
      </c>
      <c r="BU115" s="196">
        <f>IFERROR((VLOOKUP($A115,'1516'!$F$10:$L$408,7,FALSE)/VLOOKUP($A115,'2016'!$F$10:$M$460,8,FALSE))*1000,#N/A)</f>
        <v>2.1394950791613181</v>
      </c>
      <c r="BV115" s="196">
        <f>IFERROR((VLOOKUP($A115,'1617'!$F$10:$L$408,7,FALSE)/VLOOKUP($A115,'2017'!$F$10:$M$460,8,FALSE))*1000,#N/A)</f>
        <v>6.8266666666666662</v>
      </c>
      <c r="BW115" s="196">
        <f>IFERROR((VLOOKUP($A115,'1718'!$F$10:$L$408,7,FALSE)/VLOOKUP($A115,'2018'!$F$10:$N$460,9,FALSE))*1000,#N/A)</f>
        <v>4.2593972952827173</v>
      </c>
      <c r="BX115" s="196">
        <f>IFERROR((VLOOKUP($A115,'1819'!$F$10:$L$408,7,FALSE)/VLOOKUP($A115,'2018'!$F$10:$N$460,9,FALSE))*1000,#N/A)</f>
        <v>4.1529123629006497</v>
      </c>
      <c r="BY115" s="196">
        <f>IFERROR((VLOOKUP($A115,'1920'!$F$10:$L$408,7,FALSE)/VLOOKUP($A115,'2019'!$F$10:$N$464,8,FALSE))*1000,#N/A)</f>
        <v>2.6510572416279614</v>
      </c>
      <c r="BZ115" s="196">
        <f>IFERROR((VLOOKUP($A115,'20 21'!$F$10:$L$408,7,FALSE)/VLOOKUP($A115,'2020'!$F$10:$N$469,8,FALSE))*1000,#N/A)</f>
        <v>3.0917965043509037</v>
      </c>
      <c r="CA115" s="196">
        <f>IFERROR((VLOOKUP($A115,'21 22'!$F$10:$L$408,7,FALSE)/VLOOKUP($A115,'2021'!$F$10:$N$469,8,FALSE))*1000,#N/A)</f>
        <v>4.0402322070300034</v>
      </c>
      <c r="CB115" s="196">
        <f>IFERROR((VLOOKUP($A115,'22 23'!$F$10:$L$408,7,FALSE)/VLOOKUP($A115,'2022'!$F$10:$N$469,8,FALSE))*1000,#N/A)</f>
        <v>7.8340038111369896</v>
      </c>
      <c r="CC115" s="196">
        <f>IFERROR((VLOOKUP($A115,'23 24'!$F$7:$M$408,7,FALSE)/VLOOKUP($A115,'2023'!$C$7:$N$469,9,FALSE))*1000,#N/A)</f>
        <v>4.3199730265098832</v>
      </c>
      <c r="CE115" s="198">
        <f>IFERROR((VLOOKUP($A115,'0910'!$F$10:$S$433,9,FALSE)/VLOOKUP($A115,'2010'!$C$5:$K$611,9,FALSE))*1000,#N/A)</f>
        <v>3.5725885027606368</v>
      </c>
      <c r="CF115" s="198">
        <f>IFERROR((VLOOKUP($A115,'1011'!$F$10:$S$433,10,FALSE)/VLOOKUP($A115,'2011'!$C$5:$K$611,9,FALSE))*1000,#N/A)</f>
        <v>2.1600604816934874</v>
      </c>
      <c r="CG115" s="198">
        <f>IFERROR((VLOOKUP($A115,'1112'!$F$10:$S$408,9,FALSE)/VLOOKUP($A115,'2012'!$F$10:$M$460,8,FALSE))*1000,#N/A)</f>
        <v>2.0476344433667424</v>
      </c>
      <c r="CH115" s="198">
        <f>IFERROR((VLOOKUP($A115,'1213'!$F$10:$S$408,9,FALSE)/VLOOKUP($A115,'2013'!$F$10:$M$460,8,FALSE))*1000,#N/A)</f>
        <v>3.9759295078444015</v>
      </c>
      <c r="CI115" s="198">
        <f>IFERROR((VLOOKUP($A115,'1314'!$F$10:$S$408,9,FALSE)/VLOOKUP($A115,'2014'!$F$10:$M$460,8,FALSE))*1000,#N/A)</f>
        <v>3.7573805689747721</v>
      </c>
      <c r="CJ115" s="198">
        <f>IFERROR((VLOOKUP($A115,'1415'!$F$10:$S$408,9,FALSE)/VLOOKUP($A115,'2015'!$F$10:$M$460,8,FALSE))*1000,#N/A)</f>
        <v>1.7161857771103721</v>
      </c>
      <c r="CK115" s="198">
        <f>IFERROR((VLOOKUP($A115,'1516'!$F$10:$S$408,9,FALSE)/VLOOKUP($A115,'2016'!$F$10:$M$460,8,FALSE))*1000,#N/A)</f>
        <v>2.8883183568677793</v>
      </c>
      <c r="CL115" s="198">
        <f>IFERROR((VLOOKUP($A115,'1617'!$F$10:$S$408,9,FALSE)/VLOOKUP($A115,'2017'!$F$10:$M$460,8,FALSE))*1000,#N/A)</f>
        <v>3.8400000000000003</v>
      </c>
      <c r="CM115" s="198">
        <f>IFERROR((VLOOKUP($A115,'1718'!$F$10:$S$408,9,FALSE)/VLOOKUP($A115,'2018'!$F$10:$N$460,9,FALSE))*1000,#N/A)</f>
        <v>3.301032903844106</v>
      </c>
      <c r="CN115" s="198">
        <f>IFERROR((VLOOKUP($A115,'1819'!$F$10:$S$408,9,FALSE)/VLOOKUP($A115,'2018'!$F$10:$N$460,9,FALSE))*1000,#N/A)</f>
        <v>3.0880630390799699</v>
      </c>
      <c r="CO115" s="198">
        <f>IFERROR((VLOOKUP($A115,'1920'!$F$10:$S$408,9,FALSE)/VLOOKUP($A115,'2019'!$F$10:$N$464,8,FALSE))*1000,#N/A)</f>
        <v>2.6510572416279614</v>
      </c>
      <c r="CP115" s="198">
        <f>IFERROR((VLOOKUP($A115,'20 21'!$F$10:$S$408,9,FALSE)/VLOOKUP($A115,'2020'!$F$10:$N$469,8,FALSE))*1000,#N/A)</f>
        <v>2.9851828317870797</v>
      </c>
      <c r="CQ115" s="198">
        <f>IFERROR((VLOOKUP($A115,'21 22'!$F$10:$S$408,9,FALSE)/VLOOKUP($A115,'2021'!$F$10:$N$469,8,FALSE))*1000,#N/A)</f>
        <v>2.3390818040700023</v>
      </c>
      <c r="CR115" s="198">
        <f>IFERROR((VLOOKUP($A115,'22 23'!$F$10:$S$408,9,FALSE)/VLOOKUP($A115,'2022'!$F$10:$N$469,8,FALSE))*1000,#N/A)</f>
        <v>2.8583527419013341</v>
      </c>
      <c r="CS115" s="196">
        <f>IFERROR((VLOOKUP($A115,'23 24'!$F$7:$S$408,9,FALSE)/VLOOKUP($A115,'2023'!$C$7:$N$469,9,FALSE))*1000,#N/A)</f>
        <v>3.5824166561301469</v>
      </c>
      <c r="CU115" s="198">
        <f>IFERROR((VLOOKUP($A115,'0910'!$F$10:$S$433,10,FALSE)/VLOOKUP($A115,'2010'!$C$5:$K$611,9,FALSE))*1000,#N/A)</f>
        <v>0</v>
      </c>
      <c r="CV115" s="198">
        <f>IFERROR((VLOOKUP($A115,'1011'!$F$10:$S$433,11,FALSE)/VLOOKUP($A115,'2011'!$C$5:$K$611,9,FALSE))*1000,#N/A)</f>
        <v>0.10800302408467438</v>
      </c>
      <c r="CW115" s="198">
        <f>IFERROR((VLOOKUP($A115,'1112'!$F$10:$S$408,10,FALSE)/VLOOKUP($A115,'2012'!$F$10:$M$460,8,FALSE))*1000,#N/A)</f>
        <v>0.21554046772281493</v>
      </c>
      <c r="CX115" s="198">
        <f>IFERROR((VLOOKUP($A115,'1213'!$F$10:$S$408,10,FALSE)/VLOOKUP($A115,'2013'!$F$10:$M$460,8,FALSE))*1000,#N/A)</f>
        <v>0</v>
      </c>
      <c r="CY115" s="198">
        <f>IFERROR((VLOOKUP($A115,'1314'!$F$10:$S$408,10,FALSE)/VLOOKUP($A115,'2014'!$F$10:$M$460,8,FALSE))*1000,#N/A)</f>
        <v>0.64412238325281801</v>
      </c>
      <c r="CZ115" s="198">
        <f>IFERROR((VLOOKUP($A115,'1415'!$F$10:$S$408,10,FALSE)/VLOOKUP($A115,'2015'!$F$10:$M$460,8,FALSE))*1000,#N/A)</f>
        <v>0.53630805534699133</v>
      </c>
      <c r="DA115" s="198">
        <f>IFERROR((VLOOKUP($A115,'1516'!$F$10:$S$408,10,FALSE)/VLOOKUP($A115,'2016'!$F$10:$M$460,8,FALSE))*1000,#N/A)</f>
        <v>0.32092426187419765</v>
      </c>
      <c r="DB115" s="198">
        <f>IFERROR((VLOOKUP($A115,'1617'!$F$10:$S$408,10,FALSE)/VLOOKUP($A115,'2017'!$F$10:$M$460,8,FALSE))*1000,#N/A)</f>
        <v>0.64</v>
      </c>
      <c r="DC115" s="198">
        <f>IFERROR((VLOOKUP($A115,'1718'!$F$10:$S$408,10,FALSE)/VLOOKUP($A115,'2018'!$F$10:$N$460,9,FALSE))*1000,#N/A)</f>
        <v>0.31945479714620378</v>
      </c>
      <c r="DD115" s="198">
        <f>IFERROR((VLOOKUP($A115,'1819'!$F$10:$S$408,10,FALSE)/VLOOKUP($A115,'2018'!$F$10:$N$460,9,FALSE))*1000,#N/A)</f>
        <v>0</v>
      </c>
      <c r="DE115" s="198">
        <f>IFERROR((VLOOKUP($A115,'1920'!$F$10:$S$408,10,FALSE)/VLOOKUP($A115,'2019'!$F$10:$N$464,8,FALSE))*1000,#N/A)</f>
        <v>0.31812686899535536</v>
      </c>
      <c r="DF115" s="198">
        <f>IFERROR((VLOOKUP($A115,'20 21'!$F$10:$S$408,10,FALSE)/VLOOKUP($A115,'2020'!$F$10:$N$469,8,FALSE))*1000,#N/A)</f>
        <v>0.31984101769147283</v>
      </c>
      <c r="DG115" s="198">
        <f>IFERROR((VLOOKUP($A115,'21 22'!$F$10:$S$408,10,FALSE)/VLOOKUP($A115,'2021'!$F$10:$N$469,8,FALSE))*1000,#N/A)</f>
        <v>1.3821847024050014</v>
      </c>
      <c r="DH115" s="198">
        <f>IFERROR((VLOOKUP($A115,'22 23'!$F$10:$S$408,10,FALSE)/VLOOKUP($A115,'2022'!$F$10:$N$469,8,FALSE))*1000,#N/A)</f>
        <v>0.52932458183358033</v>
      </c>
      <c r="DI115" s="196">
        <f>IFERROR((VLOOKUP($A115,'23 24'!$F$7:$S$408,10,FALSE)/VLOOKUP($A115,'2023'!$C$7:$N$469,9,FALSE))*1000,#N/A)</f>
        <v>0.7375563703797362</v>
      </c>
      <c r="DK115" s="198">
        <f>IFERROR((VLOOKUP($A115,'0910'!$F$10:$S$433,11,FALSE)/VLOOKUP($A115,'2010'!$C$5:$K$611,9,FALSE))*1000,#N/A)</f>
        <v>0</v>
      </c>
      <c r="DL115" s="198">
        <f>IFERROR((VLOOKUP($A115,'1011'!$F$10:$S$433,12,FALSE)/VLOOKUP($A115,'2011'!$C$5:$K$611,9,FALSE))*1000,#N/A)</f>
        <v>0</v>
      </c>
      <c r="DM115" s="198">
        <f>IFERROR((VLOOKUP($A115,'1112'!$F$10:$S$408,11,FALSE)/VLOOKUP($A115,'2012'!$F$10:$M$460,8,FALSE))*1000,#N/A)</f>
        <v>0</v>
      </c>
      <c r="DN115" s="198">
        <f>IFERROR((VLOOKUP($A115,'1213'!$F$10:$S$408,11,FALSE)/VLOOKUP($A115,'2013'!$F$10:$M$460,8,FALSE))*1000,#N/A)</f>
        <v>0.32237266279819471</v>
      </c>
      <c r="DO115" s="198">
        <f>IFERROR((VLOOKUP($A115,'1314'!$F$10:$S$408,11,FALSE)/VLOOKUP($A115,'2014'!$F$10:$M$460,8,FALSE))*1000,#N/A)</f>
        <v>0.10735373054213633</v>
      </c>
      <c r="DP115" s="198">
        <f>IFERROR((VLOOKUP($A115,'1415'!$F$10:$S$408,11,FALSE)/VLOOKUP($A115,'2015'!$F$10:$M$460,8,FALSE))*1000,#N/A)</f>
        <v>0.10726161106939826</v>
      </c>
      <c r="DQ115" s="198">
        <f>IFERROR((VLOOKUP($A115,'1516'!$F$10:$S$408,11,FALSE)/VLOOKUP($A115,'2016'!$F$10:$M$460,8,FALSE))*1000,#N/A)</f>
        <v>0</v>
      </c>
      <c r="DR115" s="198">
        <f>IFERROR((VLOOKUP($A115,'1617'!$F$10:$S$408,11,FALSE)/VLOOKUP($A115,'2017'!$F$10:$M$460,8,FALSE))*1000,#N/A)</f>
        <v>0</v>
      </c>
      <c r="DS115" s="198">
        <f>IFERROR((VLOOKUP($A115,'1718'!$F$10:$S$408,11,FALSE)/VLOOKUP($A115,'2018'!$F$10:$N$460,9,FALSE))*1000,#N/A)</f>
        <v>0</v>
      </c>
      <c r="DT115" s="198">
        <f>IFERROR((VLOOKUP($A115,'1819'!$F$10:$S$408,11,FALSE)/VLOOKUP($A115,'2018'!$F$10:$N$460,9,FALSE))*1000,#N/A)</f>
        <v>0.53242466191033966</v>
      </c>
      <c r="DU115" s="198">
        <f>IFERROR((VLOOKUP($A115,'1920'!$F$10:$S$408,11,FALSE)/VLOOKUP($A115,'2019'!$F$10:$N$464,8,FALSE))*1000,#N/A)</f>
        <v>0.31812686899535536</v>
      </c>
      <c r="DV115" s="198">
        <f>IFERROR((VLOOKUP($A115,'20 21'!$F$10:$S$408,11,FALSE)/VLOOKUP($A115,'2020'!$F$10:$N$469,8,FALSE))*1000,#N/A)</f>
        <v>0</v>
      </c>
      <c r="DW115" s="198">
        <f>IFERROR((VLOOKUP($A115,'21 22'!$F$10:$S$408,11,FALSE)/VLOOKUP($A115,'2021'!$F$10:$N$469,8,FALSE))*1000,#N/A)</f>
        <v>0.31896570055500034</v>
      </c>
      <c r="DX115" s="198">
        <f>IFERROR((VLOOKUP($A115,'22 23'!$F$10:$S$408,11,FALSE)/VLOOKUP($A115,'2022'!$F$10:$N$469,8,FALSE))*1000,#N/A)</f>
        <v>0</v>
      </c>
      <c r="DY115" s="196">
        <f>IFERROR((VLOOKUP($A115,'23 24'!$F$7:$S$408,11,FALSE)/VLOOKUP($A115,'2023'!$C$7:$N$469,9,FALSE))*1000,#N/A)</f>
        <v>0.31609558730560117</v>
      </c>
      <c r="EA115" s="198">
        <f>IFERROR((VLOOKUP($A115,'0910'!$F$10:$S$433,12,FALSE)/VLOOKUP($A115,'2010'!$C$5:$K$611,9,FALSE))*1000,#N/A)</f>
        <v>3.5725885027606368</v>
      </c>
      <c r="EB115" s="198">
        <f>IFERROR((VLOOKUP($A115,'1011'!$F$10:$S$433,13,FALSE)/VLOOKUP($A115,'2011'!$C$5:$K$611,9,FALSE))*1000,#N/A)</f>
        <v>2.3760665298628365</v>
      </c>
      <c r="EC115" s="198">
        <f>IFERROR((VLOOKUP($A115,'1112'!$F$10:$S$408,12,FALSE)/VLOOKUP($A115,'2012'!$F$10:$M$460,8,FALSE))*1000,#N/A)</f>
        <v>2.2631749110895574</v>
      </c>
      <c r="ED115" s="198">
        <f>IFERROR((VLOOKUP($A115,'1213'!$F$10:$S$408,12,FALSE)/VLOOKUP($A115,'2013'!$F$10:$M$460,8,FALSE))*1000,#N/A)</f>
        <v>4.2983021706425957</v>
      </c>
      <c r="EE115" s="198">
        <f>IFERROR((VLOOKUP($A115,'1314'!$F$10:$S$408,12,FALSE)/VLOOKUP($A115,'2014'!$F$10:$M$460,8,FALSE))*1000,#N/A)</f>
        <v>4.6162104133118627</v>
      </c>
      <c r="EF115" s="198">
        <f>IFERROR((VLOOKUP($A115,'1415'!$F$10:$S$408,12,FALSE)/VLOOKUP($A115,'2015'!$F$10:$M$460,8,FALSE))*1000,#N/A)</f>
        <v>2.3597554435267618</v>
      </c>
      <c r="EG115" s="198">
        <f>IFERROR((VLOOKUP($A115,'1516'!$F$10:$S$408,12,FALSE)/VLOOKUP($A115,'2016'!$F$10:$M$460,8,FALSE))*1000,#N/A)</f>
        <v>3.102267864783911</v>
      </c>
      <c r="EH115" s="198">
        <f>IFERROR((VLOOKUP($A115,'1617'!$F$10:$S$408,12,FALSE)/VLOOKUP($A115,'2017'!$F$10:$M$460,8,FALSE))*1000,#N/A)</f>
        <v>4.4799999999999995</v>
      </c>
      <c r="EI115" s="198">
        <f>IFERROR((VLOOKUP($A115,'1718'!$F$10:$S$408,12,FALSE)/VLOOKUP($A115,'2018'!$F$10:$N$460,9,FALSE))*1000,#N/A)</f>
        <v>3.62048770099031</v>
      </c>
      <c r="EJ115" s="198">
        <f>IFERROR((VLOOKUP($A115,'1819'!$F$10:$S$408,12,FALSE)/VLOOKUP($A115,'2018'!$F$10:$N$460,9,FALSE))*1000,#N/A)</f>
        <v>3.7269726333723776</v>
      </c>
      <c r="EK115" s="198">
        <f>IFERROR((VLOOKUP($A115,'1920'!$F$10:$S$408,12,FALSE)/VLOOKUP($A115,'2019'!$F$10:$N$464,8,FALSE))*1000,#N/A)</f>
        <v>3.1812686899535536</v>
      </c>
      <c r="EL115" s="198">
        <f>IFERROR((VLOOKUP($A115,'20 21'!$F$10:$S$408,12,FALSE)/VLOOKUP($A115,'2020'!$F$10:$N$469,8,FALSE))*1000,#N/A)</f>
        <v>3.3050238494785522</v>
      </c>
      <c r="EM115" s="198">
        <f>IFERROR((VLOOKUP($A115,'21 22'!$F$10:$S$408,12,FALSE)/VLOOKUP($A115,'2021'!$F$10:$N$469,8,FALSE))*1000,#N/A)</f>
        <v>4.0402322070300034</v>
      </c>
      <c r="EN115" s="198">
        <f>IFERROR((VLOOKUP($A115,'22 23'!$F$10:$S$408,12,FALSE)/VLOOKUP($A115,'2022'!$F$10:$N$469,8,FALSE))*1000,#N/A)</f>
        <v>3.3876773237349145</v>
      </c>
      <c r="EO115" s="196">
        <f>IFERROR((VLOOKUP($A115,'23 24'!$F$7:$S$408,12,FALSE)/VLOOKUP($A115,'2023'!$C$7:$N$469,9,FALSE))*1000,#N/A)</f>
        <v>4.6360686138154845</v>
      </c>
    </row>
    <row r="116" spans="1:145" x14ac:dyDescent="0.3">
      <c r="A116" t="s">
        <v>1086</v>
      </c>
      <c r="B116" t="s">
        <v>1743</v>
      </c>
      <c r="C116" t="str">
        <f>IF(VLOOKUP($A116,'0910'!$F$10:$L$433,1,FALSE)=VLOOKUP($A116,'2010'!$C$5:$K$611,1,FALSE),VLOOKUP($A116,'0910'!$F$10:$L$433,1,FALSE),FALSE)</f>
        <v>Gedling</v>
      </c>
      <c r="D116" t="str">
        <f>IF(VLOOKUP($A116,'1011'!$F$10:$L$433,1,FALSE)=VLOOKUP($A116,'2011'!$C$5:$K$611,1,FALSE),VLOOKUP($A116,'1011'!$F$10:$L$433,1,FALSE),FALSE)</f>
        <v>Gedling</v>
      </c>
      <c r="E116" t="str">
        <f>IF(VLOOKUP(A116,'1112'!$F$10:$L$408,1,FALSE)=VLOOKUP(A116,'2012'!$F$10:$M$460,1,FALSE),VLOOKUP(A116,'1112'!$F$10:$L$408,1,FALSE),FALSE)</f>
        <v>Gedling</v>
      </c>
      <c r="F116" t="str">
        <f>IF(VLOOKUP($A116,'1213'!$F$10:$L$408,1,FALSE)=VLOOKUP($A116,'2013'!$F$10:$M$460,1,FALSE),VLOOKUP($A116,'1213'!$F$10:$L$408,1,FALSE),FALSE)</f>
        <v>Gedling</v>
      </c>
      <c r="G116" t="str">
        <f>IF(VLOOKUP($A116,'1314'!$F$10:$L$408,1,FALSE)=VLOOKUP($A116,'2014'!$F$10:$M$460,1,FALSE),VLOOKUP($A116,'1314'!$F$10:$L$408,1,FALSE),FALSE)</f>
        <v>Gedling</v>
      </c>
      <c r="H116" t="str">
        <f>IF(VLOOKUP($A116,'1415'!$F$10:$L$408,1,FALSE)=VLOOKUP($A116,'2015'!$F$10:$M$460,1,FALSE),VLOOKUP($A116,'1415'!$F$10:$L$408,1,FALSE),FALSE)</f>
        <v>Gedling</v>
      </c>
      <c r="I116" t="str">
        <f>IF(VLOOKUP($A116,'1516'!$F$10:$L$408,1,FALSE)=VLOOKUP($A116,'2015'!$F$10:$M$460,1,FALSE),VLOOKUP($A116,'1516'!$F$10:$L$408,1,FALSE),FALSE)</f>
        <v>Gedling</v>
      </c>
      <c r="J116" t="str">
        <f>IF(VLOOKUP($A116,'1617'!$F$10:$L$408,1,FALSE)=VLOOKUP($A116,'2016'!$F$10:$M$460,1,FALSE),VLOOKUP($A116,'1617'!$F$10:$L$408,1,FALSE),FALSE)</f>
        <v>Gedling</v>
      </c>
      <c r="K116" t="str">
        <f>IF(VLOOKUP($A116,'1718'!$F$10:$M$408,1,FALSE)=VLOOKUP($A116,'2017'!$F$10:$M$460,1,FALSE),VLOOKUP($A116,'1718'!$F$10:$M$408,1,FALSE),FALSE)</f>
        <v>Gedling</v>
      </c>
      <c r="L116" t="str">
        <f>IF(VLOOKUP($A116,'1819'!$F$10:$M$408,1,FALSE)=VLOOKUP($A116,'2018'!$F$10:$M$460,1,FALSE),VLOOKUP($A116,'1819'!$F$10:$M$408,1,FALSE),FALSE)</f>
        <v>Gedling</v>
      </c>
      <c r="M116" t="str">
        <f>IF(VLOOKUP($A116,'1920'!$F$10:$M$408,1,FALSE)=VLOOKUP($A116,'2019'!$F$10:$M$464,1,FALSE),VLOOKUP($A116,'1920'!$F$10:$M$408,1,FALSE),FALSE)</f>
        <v>Gedling</v>
      </c>
      <c r="N116" t="str">
        <f>IF(VLOOKUP($A116,'20 21'!$F$10:$N$408,1,FALSE)=VLOOKUP($A116,'2020'!$F$10:$O$468,1,FALSE),VLOOKUP($A116,'20 21'!$F$10:$N$408,1,FALSE),FALSE)</f>
        <v>Gedling</v>
      </c>
      <c r="O116" t="str">
        <f>IF(VLOOKUP($A116,'21 22'!$F$10:$N$408,1,FALSE)=VLOOKUP($A116,'2021'!$F$10:$O$471,1,FALSE),VLOOKUP($A116,'21 22'!$F$10:$N$408,1,FALSE),FALSE)</f>
        <v>Gedling</v>
      </c>
      <c r="P116" t="str">
        <f>IF(VLOOKUP($A116,'22 23'!$F$10:$N$408,1,FALSE)=VLOOKUP($A116,'2022'!$F$10:$O$468,1,FALSE),VLOOKUP($A116,'22 23'!$F$10:$N$408,1,FALSE),FALSE)</f>
        <v>Gedling</v>
      </c>
      <c r="Q116" t="str">
        <f>IF(VLOOKUP($A116,'23 24'!$F$7:$N$408,1,FALSE)=VLOOKUP($A116,'2023'!$C$7:$O$468,1,FALSE),VLOOKUP($A116,'23 24'!$F$7:$N$408,1,FALSE),FALSE)</f>
        <v>Gedling</v>
      </c>
      <c r="S116" s="196">
        <f>IFERROR((VLOOKUP($A116,'0910'!$F$10:$L$433,4,FALSE)/VLOOKUP($A116,'2010'!$C$5:$K$611,9,FALSE))*1000,#N/A)</f>
        <v>2.7684397864346448</v>
      </c>
      <c r="T116" s="196">
        <f>IFERROR((VLOOKUP($A116,'1011'!$F$10:$L$433,4,FALSE)/VLOOKUP($A116,'2011'!$C$5:$K$611,9,FALSE))*1000,#N/A)</f>
        <v>3.5391270153362169</v>
      </c>
      <c r="U116" s="196">
        <f>IFERROR((VLOOKUP($A116,'1112'!$F$10:$L$408,4,FALSE)/VLOOKUP($A116,'2012'!$F$10:$M$460,8,FALSE))*1000,#N/A)</f>
        <v>5.2796245600312872</v>
      </c>
      <c r="V116" s="196">
        <f>IFERROR((VLOOKUP($A116,'1213'!$F$10:$L$408,4,FALSE)/VLOOKUP($A116,'2013'!$F$10:$M$460,8,FALSE))*1000,#N/A)</f>
        <v>4.282655246252677</v>
      </c>
      <c r="W116" s="196">
        <f>IFERROR((VLOOKUP($A116,'1314'!$F$10:$L$408,4,FALSE)/VLOOKUP($A116,'2014'!$F$10:$M$460,8,FALSE))*1000,#N/A)</f>
        <v>5.6103695105436255</v>
      </c>
      <c r="X116" s="196">
        <f>IFERROR((VLOOKUP($A116,'1415'!$F$10:$L$408,4,FALSE)/VLOOKUP($A116,'2015'!$F$10:$M$460,8,FALSE))*1000,#N/A)</f>
        <v>2.3076923076923079</v>
      </c>
      <c r="Y116" s="196">
        <f>IFERROR((VLOOKUP($A116,'1516'!$F$10:$L$408,4,FALSE)/VLOOKUP($A116,'2016'!$F$10:$M$460,8,FALSE))*1000,#N/A)</f>
        <v>1.9168104274487254</v>
      </c>
      <c r="Z116" s="196">
        <f>IFERROR((VLOOKUP($A116,'1617'!$F$10:$L$408,4,FALSE)/VLOOKUP($A116,'2017'!$F$10:$M$460,8,FALSE))*1000,#N/A)</f>
        <v>3.43708229902616</v>
      </c>
      <c r="AA116" s="196">
        <f>IFERROR((VLOOKUP($A116,'1718'!$F$10:$L$408,4,FALSE)/VLOOKUP($A116,'2018'!$F$10:$N$460,9,FALSE))*1000,#N/A)</f>
        <v>4.5618703668504086</v>
      </c>
      <c r="AB116" s="196">
        <f>IFERROR((VLOOKUP($A116,'1819'!$F$10:$L$408,4,FALSE)/VLOOKUP($A116,'2018'!$F$10:$N$460,9,FALSE))*1000,#N/A)</f>
        <v>4.1817145029462077</v>
      </c>
      <c r="AC116" s="196">
        <f>IFERROR((VLOOKUP($A116,'1920'!$F$10:$L$408,4,FALSE)/VLOOKUP($A116,'2019'!$F$10:$N$464,8,FALSE))*1000,#N/A)</f>
        <v>3.9702796211218878</v>
      </c>
      <c r="AD116" s="196">
        <f>IFERROR((VLOOKUP($A116,'20 21'!$F$10:$M$408,4,FALSE)/VLOOKUP($A116,'2020'!$F$10:$N$469,8,FALSE))*1000,#N/A)</f>
        <v>5.8295441296490615</v>
      </c>
      <c r="AE116" s="196">
        <f>IFERROR((VLOOKUP($A116,'21 22'!$F$10:$M$408,4,FALSE)/VLOOKUP($A116,'2021'!$F$10:$N$469,8,FALSE))*1000,#N/A)</f>
        <v>7.479571420557602</v>
      </c>
      <c r="AF116" s="196">
        <f>IFERROR((VLOOKUP($A116,'22 23'!$F$10:$M$408,4,FALSE)/VLOOKUP($A116,'2022'!$F$10:$N$469,8,FALSE))*1000,#N/A)</f>
        <v>8.5444683854669741</v>
      </c>
      <c r="AG116" s="196">
        <f>IFERROR((VLOOKUP($A116,'23 24'!$F$7:$M$408,4,FALSE)/VLOOKUP($A116,'2023'!$C$7:$N$469,9,FALSE))*1000,#N/A)</f>
        <v>6.4188383736497512</v>
      </c>
      <c r="AI116" s="196">
        <f>IFERROR((VLOOKUP($A116,'0910'!$F$10:$L$433,5,FALSE)/VLOOKUP($A116,'2010'!$C$5:$K$611,9,FALSE))*1000,#N/A)</f>
        <v>0.98872849515523031</v>
      </c>
      <c r="AJ116" s="196">
        <f>IFERROR((VLOOKUP($A116,'1011'!$F$10:$L$433,5,FALSE)/VLOOKUP($A116,'2011'!$C$5:$K$611,9,FALSE))*1000,#N/A)</f>
        <v>0.78647267007471489</v>
      </c>
      <c r="AK116" s="196">
        <f>IFERROR((VLOOKUP($A116,'1112'!$F$10:$L$408,5,FALSE)/VLOOKUP($A116,'2012'!$F$10:$M$460,8,FALSE))*1000,#N/A)</f>
        <v>0.19554165037152912</v>
      </c>
      <c r="AL116" s="196">
        <f>IFERROR((VLOOKUP($A116,'1213'!$F$10:$L$408,5,FALSE)/VLOOKUP($A116,'2013'!$F$10:$M$460,8,FALSE))*1000,#N/A)</f>
        <v>0.38933229511387973</v>
      </c>
      <c r="AM116" s="196">
        <f>IFERROR((VLOOKUP($A116,'1314'!$F$10:$L$408,5,FALSE)/VLOOKUP($A116,'2014'!$F$10:$M$460,8,FALSE))*1000,#N/A)</f>
        <v>0.5803830528148578</v>
      </c>
      <c r="AN116" s="196">
        <f>IFERROR((VLOOKUP($A116,'1415'!$F$10:$L$408,5,FALSE)/VLOOKUP($A116,'2015'!$F$10:$M$460,8,FALSE))*1000,#N/A)</f>
        <v>0.19230769230769232</v>
      </c>
      <c r="AO116" s="196">
        <f>IFERROR((VLOOKUP($A116,'1516'!$F$10:$L$408,5,FALSE)/VLOOKUP($A116,'2016'!$F$10:$M$460,8,FALSE))*1000,#N/A)</f>
        <v>0.57504312823461756</v>
      </c>
      <c r="AP116" s="196">
        <f>IFERROR((VLOOKUP($A116,'1617'!$F$10:$L$408,5,FALSE)/VLOOKUP($A116,'2017'!$F$10:$M$460,8,FALSE))*1000,#N/A)</f>
        <v>0.19094901661256444</v>
      </c>
      <c r="AQ116" s="196">
        <f>IFERROR((VLOOKUP($A116,'1718'!$F$10:$L$408,5,FALSE)/VLOOKUP($A116,'2018'!$F$10:$N$460,9,FALSE))*1000,#N/A)</f>
        <v>0.95038965976050183</v>
      </c>
      <c r="AR116" s="196">
        <f>IFERROR((VLOOKUP($A116,'1819'!$F$10:$L$408,5,FALSE)/VLOOKUP($A116,'2018'!$F$10:$N$460,9,FALSE))*1000,#N/A)</f>
        <v>0</v>
      </c>
      <c r="AS116" s="196">
        <f>IFERROR((VLOOKUP($A116,'1920'!$F$10:$L$408,5,FALSE)/VLOOKUP($A116,'2019'!$F$10:$N$464,8,FALSE))*1000,#N/A)</f>
        <v>0</v>
      </c>
      <c r="AT116" s="196">
        <f>IFERROR((VLOOKUP($A116,'20 21'!$F$10:$L$408,5,FALSE)/VLOOKUP($A116,'2020'!$F$10:$N$469,8,FALSE))*1000,#N/A)</f>
        <v>0</v>
      </c>
      <c r="AU116" s="196">
        <f>IFERROR((VLOOKUP($A116,'21 22'!$F$10:$L$408,5,FALSE)/VLOOKUP($A116,'2021'!$F$10:$N$469,8,FALSE))*1000,#N/A)</f>
        <v>1.1219357130836403</v>
      </c>
      <c r="AV116" s="196">
        <f>IFERROR((VLOOKUP($A116,'22 23'!$F$10:$L$408,5,FALSE)/VLOOKUP($A116,'2022'!$F$10:$N$469,8,FALSE))*1000,#N/A)</f>
        <v>3.3434876290957725</v>
      </c>
      <c r="AW116" s="196">
        <f>IFERROR((VLOOKUP($A116,'23 24'!$F$7:$M$408,5,FALSE)/VLOOKUP($A116,'2023'!$C$7:$N$469,9,FALSE))*1000,#N/A)</f>
        <v>1.2837676747299502</v>
      </c>
      <c r="AY116" s="196">
        <f>IFERROR((VLOOKUP($A116,'0910'!$F$10:$L$433,6,FALSE)/VLOOKUP($A116,'2010'!$C$5:$K$611,9,FALSE))*1000,#N/A)</f>
        <v>0</v>
      </c>
      <c r="AZ116" s="196">
        <f>IFERROR((VLOOKUP($A116,'1011'!$F$10:$L$433,6,FALSE)/VLOOKUP($A116,'2011'!$C$5:$K$611,9,FALSE))*1000,#N/A)</f>
        <v>0</v>
      </c>
      <c r="BA116" s="196">
        <f>IFERROR((VLOOKUP($A116,'1112'!$F$10:$L$408,6,FALSE)/VLOOKUP($A116,'2012'!$F$10:$M$460,8,FALSE))*1000,#N/A)</f>
        <v>0</v>
      </c>
      <c r="BB116" s="196">
        <f>IFERROR((VLOOKUP($A116,'1213'!$F$10:$L$408,6,FALSE)/VLOOKUP($A116,'2013'!$F$10:$M$460,8,FALSE))*1000,#N/A)</f>
        <v>0</v>
      </c>
      <c r="BC116" s="196">
        <f>IFERROR((VLOOKUP($A116,'1314'!$F$10:$L$408,6,FALSE)/VLOOKUP($A116,'2014'!$F$10:$M$460,8,FALSE))*1000,#N/A)</f>
        <v>0</v>
      </c>
      <c r="BD116" s="196">
        <f>IFERROR((VLOOKUP($A116,'1415'!$F$10:$L$408,6,FALSE)/VLOOKUP($A116,'2015'!$F$10:$M$460,8,FALSE))*1000,#N/A)</f>
        <v>0</v>
      </c>
      <c r="BE116" s="196">
        <f>IFERROR((VLOOKUP($A116,'1516'!$F$10:$L$408,6,FALSE)/VLOOKUP($A116,'2016'!$F$10:$M$460,8,FALSE))*1000,#N/A)</f>
        <v>0</v>
      </c>
      <c r="BF116" s="196">
        <f>IFERROR((VLOOKUP($A116,'1617'!$F$10:$L$408,6,FALSE)/VLOOKUP($A116,'2017'!$F$10:$M$460,8,FALSE))*1000,#N/A)</f>
        <v>0</v>
      </c>
      <c r="BG116" s="196">
        <f>IFERROR((VLOOKUP($A116,'1718'!$F$10:$L$408,6,FALSE)/VLOOKUP($A116,'2018'!$F$10:$N$460,9,FALSE))*1000,#N/A)</f>
        <v>0</v>
      </c>
      <c r="BH116" s="196">
        <f>IFERROR((VLOOKUP($A116,'1819'!$F$10:$L$408,6,FALSE)/VLOOKUP($A116,'2018'!$F$10:$N$460,9,FALSE))*1000,#N/A)</f>
        <v>0</v>
      </c>
      <c r="BI116" s="196">
        <f>IFERROR((VLOOKUP($A116,'1920'!$F$10:$L$408,6,FALSE)/VLOOKUP($A116,'2019'!$F$10:$N$464,8,FALSE))*1000,#N/A)</f>
        <v>0</v>
      </c>
      <c r="BJ116" s="196">
        <f>IFERROR((VLOOKUP($A116,'20 21'!$F$10:$L$408,6,FALSE)/VLOOKUP($A116,'2020'!$F$10:$N$469,8,FALSE))*1000,#N/A)</f>
        <v>0</v>
      </c>
      <c r="BK116" s="196">
        <f>IFERROR((VLOOKUP($A116,'21 22'!$F$10:$L$408,6,FALSE)/VLOOKUP($A116,'2021'!$F$10:$N$469,8,FALSE))*1000,#N/A)</f>
        <v>0</v>
      </c>
      <c r="BL116" s="196">
        <f>IFERROR((VLOOKUP($A116,'22 23'!$F$10:$L$408,6,FALSE)/VLOOKUP($A116,'2022'!$F$10:$N$469,8,FALSE))*1000,#N/A)</f>
        <v>0</v>
      </c>
      <c r="BM116" s="196">
        <f>IFERROR((VLOOKUP($A116,'23 24'!$F$7:$M$408,6,FALSE)/VLOOKUP($A116,'2023'!$C$7:$N$469,9,FALSE))*1000,#N/A)</f>
        <v>0</v>
      </c>
      <c r="BO116" s="196">
        <f>IFERROR((VLOOKUP($A116,'0910'!$F$10:$L$433,7,FALSE)/VLOOKUP($A116,'2010'!$C$5:$K$611,9,FALSE))*1000,#N/A)</f>
        <v>3.7571682815898755</v>
      </c>
      <c r="BP116" s="196">
        <f>IFERROR((VLOOKUP($A116,'1011'!$F$10:$L$433,7,FALSE)/VLOOKUP($A116,'2011'!$C$5:$K$611,9,FALSE))*1000,#N/A)</f>
        <v>4.1289815178922531</v>
      </c>
      <c r="BQ116" s="196">
        <f>IFERROR((VLOOKUP($A116,'1112'!$F$10:$L$408,7,FALSE)/VLOOKUP($A116,'2012'!$F$10:$M$460,8,FALSE))*1000,#N/A)</f>
        <v>5.4751662104028158</v>
      </c>
      <c r="BR116" s="196">
        <f>IFERROR((VLOOKUP($A116,'1213'!$F$10:$L$408,7,FALSE)/VLOOKUP($A116,'2013'!$F$10:$M$460,8,FALSE))*1000,#N/A)</f>
        <v>4.6719875413665566</v>
      </c>
      <c r="BS116" s="196">
        <f>IFERROR((VLOOKUP($A116,'1314'!$F$10:$L$408,7,FALSE)/VLOOKUP($A116,'2014'!$F$10:$M$460,8,FALSE))*1000,#N/A)</f>
        <v>6.1907525633584832</v>
      </c>
      <c r="BT116" s="196">
        <f>IFERROR((VLOOKUP($A116,'1415'!$F$10:$L$408,7,FALSE)/VLOOKUP($A116,'2015'!$F$10:$M$460,8,FALSE))*1000,#N/A)</f>
        <v>2.5</v>
      </c>
      <c r="BU116" s="196">
        <f>IFERROR((VLOOKUP($A116,'1516'!$F$10:$L$408,7,FALSE)/VLOOKUP($A116,'2016'!$F$10:$M$460,8,FALSE))*1000,#N/A)</f>
        <v>2.3001725129384702</v>
      </c>
      <c r="BV116" s="196">
        <f>IFERROR((VLOOKUP($A116,'1617'!$F$10:$L$408,7,FALSE)/VLOOKUP($A116,'2017'!$F$10:$M$460,8,FALSE))*1000,#N/A)</f>
        <v>3.818980332251289</v>
      </c>
      <c r="BW116" s="196">
        <f>IFERROR((VLOOKUP($A116,'1718'!$F$10:$L$408,7,FALSE)/VLOOKUP($A116,'2018'!$F$10:$N$460,9,FALSE))*1000,#N/A)</f>
        <v>5.3221820946588103</v>
      </c>
      <c r="BX116" s="196">
        <f>IFERROR((VLOOKUP($A116,'1819'!$F$10:$L$408,7,FALSE)/VLOOKUP($A116,'2018'!$F$10:$N$460,9,FALSE))*1000,#N/A)</f>
        <v>4.1817145029462077</v>
      </c>
      <c r="BY116" s="196">
        <f>IFERROR((VLOOKUP($A116,'1920'!$F$10:$L$408,7,FALSE)/VLOOKUP($A116,'2019'!$F$10:$N$464,8,FALSE))*1000,#N/A)</f>
        <v>3.9702796211218878</v>
      </c>
      <c r="BZ116" s="196">
        <f>IFERROR((VLOOKUP($A116,'20 21'!$F$10:$L$408,7,FALSE)/VLOOKUP($A116,'2020'!$F$10:$N$469,8,FALSE))*1000,#N/A)</f>
        <v>5.8295441296490615</v>
      </c>
      <c r="CA116" s="196">
        <f>IFERROR((VLOOKUP($A116,'21 22'!$F$10:$L$408,7,FALSE)/VLOOKUP($A116,'2021'!$F$10:$N$469,8,FALSE))*1000,#N/A)</f>
        <v>8.6015071336412419</v>
      </c>
      <c r="CB116" s="196">
        <f>IFERROR((VLOOKUP($A116,'22 23'!$F$10:$L$408,7,FALSE)/VLOOKUP($A116,'2022'!$F$10:$N$469,8,FALSE))*1000,#N/A)</f>
        <v>11.887956014562747</v>
      </c>
      <c r="CC116" s="196">
        <f>IFERROR((VLOOKUP($A116,'23 24'!$F$7:$M$408,7,FALSE)/VLOOKUP($A116,'2023'!$C$7:$N$469,9,FALSE))*1000,#N/A)</f>
        <v>7.5192106662754226</v>
      </c>
      <c r="CE116" s="198">
        <f>IFERROR((VLOOKUP($A116,'0910'!$F$10:$S$433,9,FALSE)/VLOOKUP($A116,'2010'!$C$5:$K$611,9,FALSE))*1000,#N/A)</f>
        <v>4.9436424757761515</v>
      </c>
      <c r="CF116" s="198">
        <f>IFERROR((VLOOKUP($A116,'1011'!$F$10:$S$433,10,FALSE)/VLOOKUP($A116,'2011'!$C$5:$K$611,9,FALSE))*1000,#N/A)</f>
        <v>5.1120723554856466</v>
      </c>
      <c r="CG116" s="198">
        <f>IFERROR((VLOOKUP($A116,'1112'!$F$10:$S$408,9,FALSE)/VLOOKUP($A116,'2012'!$F$10:$M$460,8,FALSE))*1000,#N/A)</f>
        <v>4.4974579585451702</v>
      </c>
      <c r="CH116" s="198">
        <f>IFERROR((VLOOKUP($A116,'1213'!$F$10:$S$408,9,FALSE)/VLOOKUP($A116,'2013'!$F$10:$M$460,8,FALSE))*1000,#N/A)</f>
        <v>4.0879890986957363</v>
      </c>
      <c r="CI116" s="198">
        <f>IFERROR((VLOOKUP($A116,'1314'!$F$10:$S$408,9,FALSE)/VLOOKUP($A116,'2014'!$F$10:$M$460,8,FALSE))*1000,#N/A)</f>
        <v>4.6430644225188624</v>
      </c>
      <c r="CJ116" s="198">
        <f>IFERROR((VLOOKUP($A116,'1415'!$F$10:$S$408,9,FALSE)/VLOOKUP($A116,'2015'!$F$10:$M$460,8,FALSE))*1000,#N/A)</f>
        <v>5.1923076923076925</v>
      </c>
      <c r="CK116" s="198">
        <f>IFERROR((VLOOKUP($A116,'1516'!$F$10:$S$408,9,FALSE)/VLOOKUP($A116,'2016'!$F$10:$M$460,8,FALSE))*1000,#N/A)</f>
        <v>3.2585777266628333</v>
      </c>
      <c r="CL116" s="198">
        <f>IFERROR((VLOOKUP($A116,'1617'!$F$10:$S$408,9,FALSE)/VLOOKUP($A116,'2017'!$F$10:$M$460,8,FALSE))*1000,#N/A)</f>
        <v>1.9094901661256445</v>
      </c>
      <c r="CM116" s="198">
        <f>IFERROR((VLOOKUP($A116,'1718'!$F$10:$S$408,9,FALSE)/VLOOKUP($A116,'2018'!$F$10:$N$460,9,FALSE))*1000,#N/A)</f>
        <v>3.4214027751378064</v>
      </c>
      <c r="CN116" s="198">
        <f>IFERROR((VLOOKUP($A116,'1819'!$F$10:$S$408,9,FALSE)/VLOOKUP($A116,'2018'!$F$10:$N$460,9,FALSE))*1000,#N/A)</f>
        <v>5.1321041627067094</v>
      </c>
      <c r="CO116" s="198">
        <f>IFERROR((VLOOKUP($A116,'1920'!$F$10:$S$408,9,FALSE)/VLOOKUP($A116,'2019'!$F$10:$N$464,8,FALSE))*1000,#N/A)</f>
        <v>5.6718280301741251</v>
      </c>
      <c r="CP116" s="198">
        <f>IFERROR((VLOOKUP($A116,'20 21'!$F$10:$S$408,9,FALSE)/VLOOKUP($A116,'2020'!$F$10:$N$469,8,FALSE))*1000,#N/A)</f>
        <v>4.1370958339444952</v>
      </c>
      <c r="CQ116" s="198">
        <f>IFERROR((VLOOKUP($A116,'21 22'!$F$10:$S$408,9,FALSE)/VLOOKUP($A116,'2021'!$F$10:$N$469,8,FALSE))*1000,#N/A)</f>
        <v>5.0487107088763814</v>
      </c>
      <c r="CR116" s="198">
        <f>IFERROR((VLOOKUP($A116,'22 23'!$F$10:$S$408,9,FALSE)/VLOOKUP($A116,'2022'!$F$10:$N$469,8,FALSE))*1000,#N/A)</f>
        <v>9.8447135745597745</v>
      </c>
      <c r="CS116" s="196">
        <f>IFERROR((VLOOKUP($A116,'23 24'!$F$7:$S$408,9,FALSE)/VLOOKUP($A116,'2023'!$C$7:$N$469,9,FALSE))*1000,#N/A)</f>
        <v>8.4361875767968169</v>
      </c>
      <c r="CU116" s="198">
        <f>IFERROR((VLOOKUP($A116,'0910'!$F$10:$S$433,10,FALSE)/VLOOKUP($A116,'2010'!$C$5:$K$611,9,FALSE))*1000,#N/A)</f>
        <v>0.19774569903104608</v>
      </c>
      <c r="CV116" s="198">
        <f>IFERROR((VLOOKUP($A116,'1011'!$F$10:$S$433,11,FALSE)/VLOOKUP($A116,'2011'!$C$5:$K$611,9,FALSE))*1000,#N/A)</f>
        <v>0.98309083759339355</v>
      </c>
      <c r="CW116" s="198">
        <f>IFERROR((VLOOKUP($A116,'1112'!$F$10:$S$408,10,FALSE)/VLOOKUP($A116,'2012'!$F$10:$M$460,8,FALSE))*1000,#N/A)</f>
        <v>0.19554165037152912</v>
      </c>
      <c r="CX116" s="198">
        <f>IFERROR((VLOOKUP($A116,'1213'!$F$10:$S$408,10,FALSE)/VLOOKUP($A116,'2013'!$F$10:$M$460,8,FALSE))*1000,#N/A)</f>
        <v>0.38933229511387973</v>
      </c>
      <c r="CY116" s="198">
        <f>IFERROR((VLOOKUP($A116,'1314'!$F$10:$S$408,10,FALSE)/VLOOKUP($A116,'2014'!$F$10:$M$460,8,FALSE))*1000,#N/A)</f>
        <v>0.1934610176049526</v>
      </c>
      <c r="CZ116" s="198">
        <f>IFERROR((VLOOKUP($A116,'1415'!$F$10:$S$408,10,FALSE)/VLOOKUP($A116,'2015'!$F$10:$M$460,8,FALSE))*1000,#N/A)</f>
        <v>0.57692307692307698</v>
      </c>
      <c r="DA116" s="198">
        <f>IFERROR((VLOOKUP($A116,'1516'!$F$10:$S$408,10,FALSE)/VLOOKUP($A116,'2016'!$F$10:$M$460,8,FALSE))*1000,#N/A)</f>
        <v>0.19168104274487252</v>
      </c>
      <c r="DB116" s="198">
        <f>IFERROR((VLOOKUP($A116,'1617'!$F$10:$S$408,10,FALSE)/VLOOKUP($A116,'2017'!$F$10:$M$460,8,FALSE))*1000,#N/A)</f>
        <v>0.76379606645025777</v>
      </c>
      <c r="DC116" s="198">
        <f>IFERROR((VLOOKUP($A116,'1718'!$F$10:$S$408,10,FALSE)/VLOOKUP($A116,'2018'!$F$10:$N$460,9,FALSE))*1000,#N/A)</f>
        <v>0.57023379585630107</v>
      </c>
      <c r="DD116" s="198">
        <f>IFERROR((VLOOKUP($A116,'1819'!$F$10:$S$408,10,FALSE)/VLOOKUP($A116,'2018'!$F$10:$N$460,9,FALSE))*1000,#N/A)</f>
        <v>0.19007793195210038</v>
      </c>
      <c r="DE116" s="198">
        <f>IFERROR((VLOOKUP($A116,'1920'!$F$10:$S$408,10,FALSE)/VLOOKUP($A116,'2019'!$F$10:$N$464,8,FALSE))*1000,#N/A)</f>
        <v>0</v>
      </c>
      <c r="DF116" s="198">
        <f>IFERROR((VLOOKUP($A116,'20 21'!$F$10:$S$408,10,FALSE)/VLOOKUP($A116,'2020'!$F$10:$N$469,8,FALSE))*1000,#N/A)</f>
        <v>0.18804981063384069</v>
      </c>
      <c r="DG116" s="198">
        <f>IFERROR((VLOOKUP($A116,'21 22'!$F$10:$S$408,10,FALSE)/VLOOKUP($A116,'2021'!$F$10:$N$469,8,FALSE))*1000,#N/A)</f>
        <v>0</v>
      </c>
      <c r="DH116" s="198">
        <f>IFERROR((VLOOKUP($A116,'22 23'!$F$10:$S$408,10,FALSE)/VLOOKUP($A116,'2022'!$F$10:$N$469,8,FALSE))*1000,#N/A)</f>
        <v>1.3002451890928004</v>
      </c>
      <c r="DI116" s="196">
        <f>IFERROR((VLOOKUP($A116,'23 24'!$F$7:$S$408,10,FALSE)/VLOOKUP($A116,'2023'!$C$7:$N$469,9,FALSE))*1000,#N/A)</f>
        <v>1.2837676747299502</v>
      </c>
      <c r="DK116" s="198">
        <f>IFERROR((VLOOKUP($A116,'0910'!$F$10:$S$433,11,FALSE)/VLOOKUP($A116,'2010'!$C$5:$K$611,9,FALSE))*1000,#N/A)</f>
        <v>0</v>
      </c>
      <c r="DL116" s="198">
        <f>IFERROR((VLOOKUP($A116,'1011'!$F$10:$S$433,12,FALSE)/VLOOKUP($A116,'2011'!$C$5:$K$611,9,FALSE))*1000,#N/A)</f>
        <v>0</v>
      </c>
      <c r="DM116" s="198">
        <f>IFERROR((VLOOKUP($A116,'1112'!$F$10:$S$408,11,FALSE)/VLOOKUP($A116,'2012'!$F$10:$M$460,8,FALSE))*1000,#N/A)</f>
        <v>0</v>
      </c>
      <c r="DN116" s="198">
        <f>IFERROR((VLOOKUP($A116,'1213'!$F$10:$S$408,11,FALSE)/VLOOKUP($A116,'2013'!$F$10:$M$460,8,FALSE))*1000,#N/A)</f>
        <v>0</v>
      </c>
      <c r="DO116" s="198">
        <f>IFERROR((VLOOKUP($A116,'1314'!$F$10:$S$408,11,FALSE)/VLOOKUP($A116,'2014'!$F$10:$M$460,8,FALSE))*1000,#N/A)</f>
        <v>0.1934610176049526</v>
      </c>
      <c r="DP116" s="198">
        <f>IFERROR((VLOOKUP($A116,'1415'!$F$10:$S$408,11,FALSE)/VLOOKUP($A116,'2015'!$F$10:$M$460,8,FALSE))*1000,#N/A)</f>
        <v>0</v>
      </c>
      <c r="DQ116" s="198">
        <f>IFERROR((VLOOKUP($A116,'1516'!$F$10:$S$408,11,FALSE)/VLOOKUP($A116,'2016'!$F$10:$M$460,8,FALSE))*1000,#N/A)</f>
        <v>0</v>
      </c>
      <c r="DR116" s="198">
        <f>IFERROR((VLOOKUP($A116,'1617'!$F$10:$S$408,11,FALSE)/VLOOKUP($A116,'2017'!$F$10:$M$460,8,FALSE))*1000,#N/A)</f>
        <v>0</v>
      </c>
      <c r="DS116" s="198">
        <f>IFERROR((VLOOKUP($A116,'1718'!$F$10:$S$408,11,FALSE)/VLOOKUP($A116,'2018'!$F$10:$N$460,9,FALSE))*1000,#N/A)</f>
        <v>0</v>
      </c>
      <c r="DT116" s="198">
        <f>IFERROR((VLOOKUP($A116,'1819'!$F$10:$S$408,11,FALSE)/VLOOKUP($A116,'2018'!$F$10:$N$460,9,FALSE))*1000,#N/A)</f>
        <v>0</v>
      </c>
      <c r="DU116" s="198">
        <f>IFERROR((VLOOKUP($A116,'1920'!$F$10:$S$408,11,FALSE)/VLOOKUP($A116,'2019'!$F$10:$N$464,8,FALSE))*1000,#N/A)</f>
        <v>0</v>
      </c>
      <c r="DV116" s="198">
        <f>IFERROR((VLOOKUP($A116,'20 21'!$F$10:$S$408,11,FALSE)/VLOOKUP($A116,'2020'!$F$10:$N$469,8,FALSE))*1000,#N/A)</f>
        <v>0</v>
      </c>
      <c r="DW116" s="198">
        <f>IFERROR((VLOOKUP($A116,'21 22'!$F$10:$S$408,11,FALSE)/VLOOKUP($A116,'2021'!$F$10:$N$469,8,FALSE))*1000,#N/A)</f>
        <v>0</v>
      </c>
      <c r="DX116" s="198">
        <f>IFERROR((VLOOKUP($A116,'22 23'!$F$10:$S$408,11,FALSE)/VLOOKUP($A116,'2022'!$F$10:$N$469,8,FALSE))*1000,#N/A)</f>
        <v>0</v>
      </c>
      <c r="DY116" s="196">
        <f>IFERROR((VLOOKUP($A116,'23 24'!$F$7:$S$408,11,FALSE)/VLOOKUP($A116,'2023'!$C$7:$N$469,9,FALSE))*1000,#N/A)</f>
        <v>0</v>
      </c>
      <c r="EA116" s="198">
        <f>IFERROR((VLOOKUP($A116,'0910'!$F$10:$S$433,12,FALSE)/VLOOKUP($A116,'2010'!$C$5:$K$611,9,FALSE))*1000,#N/A)</f>
        <v>5.3391338738382439</v>
      </c>
      <c r="EB116" s="198">
        <f>IFERROR((VLOOKUP($A116,'1011'!$F$10:$S$433,13,FALSE)/VLOOKUP($A116,'2011'!$C$5:$K$611,9,FALSE))*1000,#N/A)</f>
        <v>5.8985450255603622</v>
      </c>
      <c r="EC116" s="198">
        <f>IFERROR((VLOOKUP($A116,'1112'!$F$10:$S$408,12,FALSE)/VLOOKUP($A116,'2012'!$F$10:$M$460,8,FALSE))*1000,#N/A)</f>
        <v>4.4974579585451702</v>
      </c>
      <c r="ED116" s="198">
        <f>IFERROR((VLOOKUP($A116,'1213'!$F$10:$S$408,12,FALSE)/VLOOKUP($A116,'2013'!$F$10:$M$460,8,FALSE))*1000,#N/A)</f>
        <v>4.4773213938096159</v>
      </c>
      <c r="EE116" s="198">
        <f>IFERROR((VLOOKUP($A116,'1314'!$F$10:$S$408,12,FALSE)/VLOOKUP($A116,'2014'!$F$10:$M$460,8,FALSE))*1000,#N/A)</f>
        <v>5.029986457728767</v>
      </c>
      <c r="EF116" s="198">
        <f>IFERROR((VLOOKUP($A116,'1415'!$F$10:$S$408,12,FALSE)/VLOOKUP($A116,'2015'!$F$10:$M$460,8,FALSE))*1000,#N/A)</f>
        <v>5.7692307692307692</v>
      </c>
      <c r="EG116" s="198">
        <f>IFERROR((VLOOKUP($A116,'1516'!$F$10:$S$408,12,FALSE)/VLOOKUP($A116,'2016'!$F$10:$M$460,8,FALSE))*1000,#N/A)</f>
        <v>3.4502587694077054</v>
      </c>
      <c r="EH116" s="198">
        <f>IFERROR((VLOOKUP($A116,'1617'!$F$10:$S$408,12,FALSE)/VLOOKUP($A116,'2017'!$F$10:$M$460,8,FALSE))*1000,#N/A)</f>
        <v>2.6732862325759021</v>
      </c>
      <c r="EI116" s="198">
        <f>IFERROR((VLOOKUP($A116,'1718'!$F$10:$S$408,12,FALSE)/VLOOKUP($A116,'2018'!$F$10:$N$460,9,FALSE))*1000,#N/A)</f>
        <v>3.9916365709941077</v>
      </c>
      <c r="EJ116" s="198">
        <f>IFERROR((VLOOKUP($A116,'1819'!$F$10:$S$408,12,FALSE)/VLOOKUP($A116,'2018'!$F$10:$N$460,9,FALSE))*1000,#N/A)</f>
        <v>5.3221820946588103</v>
      </c>
      <c r="EK116" s="198">
        <f>IFERROR((VLOOKUP($A116,'1920'!$F$10:$S$408,12,FALSE)/VLOOKUP($A116,'2019'!$F$10:$N$464,8,FALSE))*1000,#N/A)</f>
        <v>5.6718280301741251</v>
      </c>
      <c r="EL116" s="198">
        <f>IFERROR((VLOOKUP($A116,'20 21'!$F$10:$S$408,12,FALSE)/VLOOKUP($A116,'2020'!$F$10:$N$469,8,FALSE))*1000,#N/A)</f>
        <v>4.3251456445783356</v>
      </c>
      <c r="EM116" s="198">
        <f>IFERROR((VLOOKUP($A116,'21 22'!$F$10:$S$408,12,FALSE)/VLOOKUP($A116,'2021'!$F$10:$N$469,8,FALSE))*1000,#N/A)</f>
        <v>5.0487107088763814</v>
      </c>
      <c r="EN116" s="198">
        <f>IFERROR((VLOOKUP($A116,'22 23'!$F$10:$S$408,12,FALSE)/VLOOKUP($A116,'2022'!$F$10:$N$469,8,FALSE))*1000,#N/A)</f>
        <v>11.144958763652575</v>
      </c>
      <c r="EO116" s="196">
        <f>IFERROR((VLOOKUP($A116,'23 24'!$F$7:$S$408,12,FALSE)/VLOOKUP($A116,'2023'!$C$7:$N$469,9,FALSE))*1000,#N/A)</f>
        <v>9.7199552515267662</v>
      </c>
    </row>
    <row r="117" spans="1:145" x14ac:dyDescent="0.3">
      <c r="A117" t="s">
        <v>723</v>
      </c>
      <c r="B117" t="s">
        <v>1743</v>
      </c>
      <c r="C117" t="str">
        <f>IF(VLOOKUP($A117,'0910'!$F$10:$L$433,1,FALSE)=VLOOKUP($A117,'2010'!$C$5:$K$611,1,FALSE),VLOOKUP($A117,'0910'!$F$10:$L$433,1,FALSE),FALSE)</f>
        <v>Gloucester</v>
      </c>
      <c r="D117" t="str">
        <f>IF(VLOOKUP($A117,'1011'!$F$10:$L$433,1,FALSE)=VLOOKUP($A117,'2011'!$C$5:$K$611,1,FALSE),VLOOKUP($A117,'1011'!$F$10:$L$433,1,FALSE),FALSE)</f>
        <v>Gloucester</v>
      </c>
      <c r="E117" t="str">
        <f>IF(VLOOKUP(A117,'1112'!$F$10:$L$408,1,FALSE)=VLOOKUP(A117,'2012'!$F$10:$M$460,1,FALSE),VLOOKUP(A117,'1112'!$F$10:$L$408,1,FALSE),FALSE)</f>
        <v>Gloucester</v>
      </c>
      <c r="F117" t="str">
        <f>IF(VLOOKUP($A117,'1213'!$F$10:$L$408,1,FALSE)=VLOOKUP($A117,'2013'!$F$10:$M$460,1,FALSE),VLOOKUP($A117,'1213'!$F$10:$L$408,1,FALSE),FALSE)</f>
        <v>Gloucester</v>
      </c>
      <c r="G117" t="str">
        <f>IF(VLOOKUP($A117,'1314'!$F$10:$L$408,1,FALSE)=VLOOKUP($A117,'2014'!$F$10:$M$460,1,FALSE),VLOOKUP($A117,'1314'!$F$10:$L$408,1,FALSE),FALSE)</f>
        <v>Gloucester</v>
      </c>
      <c r="H117" t="str">
        <f>IF(VLOOKUP($A117,'1415'!$F$10:$L$408,1,FALSE)=VLOOKUP($A117,'2015'!$F$10:$M$460,1,FALSE),VLOOKUP($A117,'1415'!$F$10:$L$408,1,FALSE),FALSE)</f>
        <v>Gloucester</v>
      </c>
      <c r="I117" t="str">
        <f>IF(VLOOKUP($A117,'1516'!$F$10:$L$408,1,FALSE)=VLOOKUP($A117,'2015'!$F$10:$M$460,1,FALSE),VLOOKUP($A117,'1516'!$F$10:$L$408,1,FALSE),FALSE)</f>
        <v>Gloucester</v>
      </c>
      <c r="J117" t="str">
        <f>IF(VLOOKUP($A117,'1617'!$F$10:$L$408,1,FALSE)=VLOOKUP($A117,'2016'!$F$10:$M$460,1,FALSE),VLOOKUP($A117,'1617'!$F$10:$L$408,1,FALSE),FALSE)</f>
        <v>Gloucester</v>
      </c>
      <c r="K117" t="str">
        <f>IF(VLOOKUP($A117,'1718'!$F$10:$M$408,1,FALSE)=VLOOKUP($A117,'2017'!$F$10:$M$460,1,FALSE),VLOOKUP($A117,'1718'!$F$10:$M$408,1,FALSE),FALSE)</f>
        <v>Gloucester</v>
      </c>
      <c r="L117" t="str">
        <f>IF(VLOOKUP($A117,'1819'!$F$10:$M$408,1,FALSE)=VLOOKUP($A117,'2018'!$F$10:$M$460,1,FALSE),VLOOKUP($A117,'1819'!$F$10:$M$408,1,FALSE),FALSE)</f>
        <v>Gloucester</v>
      </c>
      <c r="M117" t="str">
        <f>IF(VLOOKUP($A117,'1920'!$F$10:$M$408,1,FALSE)=VLOOKUP($A117,'2019'!$F$10:$M$464,1,FALSE),VLOOKUP($A117,'1920'!$F$10:$M$408,1,FALSE),FALSE)</f>
        <v>Gloucester</v>
      </c>
      <c r="N117" t="str">
        <f>IF(VLOOKUP($A117,'20 21'!$F$10:$N$408,1,FALSE)=VLOOKUP($A117,'2020'!$F$10:$O$468,1,FALSE),VLOOKUP($A117,'20 21'!$F$10:$N$408,1,FALSE),FALSE)</f>
        <v>Gloucester</v>
      </c>
      <c r="O117" t="str">
        <f>IF(VLOOKUP($A117,'21 22'!$F$10:$N$408,1,FALSE)=VLOOKUP($A117,'2021'!$F$10:$O$471,1,FALSE),VLOOKUP($A117,'21 22'!$F$10:$N$408,1,FALSE),FALSE)</f>
        <v>Gloucester</v>
      </c>
      <c r="P117" t="str">
        <f>IF(VLOOKUP($A117,'22 23'!$F$10:$N$408,1,FALSE)=VLOOKUP($A117,'2022'!$F$10:$O$468,1,FALSE),VLOOKUP($A117,'22 23'!$F$10:$N$408,1,FALSE),FALSE)</f>
        <v>Gloucester</v>
      </c>
      <c r="Q117" t="str">
        <f>IF(VLOOKUP($A117,'23 24'!$F$7:$N$408,1,FALSE)=VLOOKUP($A117,'2023'!$C$7:$O$468,1,FALSE),VLOOKUP($A117,'23 24'!$F$7:$N$408,1,FALSE),FALSE)</f>
        <v>Gloucester</v>
      </c>
      <c r="S117" s="196">
        <f>IFERROR((VLOOKUP($A117,'0910'!$F$10:$L$433,4,FALSE)/VLOOKUP($A117,'2010'!$C$5:$K$611,9,FALSE))*1000,#N/A)</f>
        <v>7.4684029107621601</v>
      </c>
      <c r="T117" s="196">
        <f>IFERROR((VLOOKUP($A117,'1011'!$F$10:$L$433,4,FALSE)/VLOOKUP($A117,'2011'!$C$5:$K$611,9,FALSE))*1000,#N/A)</f>
        <v>7.3975720789074355</v>
      </c>
      <c r="U117" s="196">
        <f>IFERROR((VLOOKUP($A117,'1112'!$F$10:$L$408,4,FALSE)/VLOOKUP($A117,'2012'!$F$10:$M$460,8,FALSE))*1000,#N/A)</f>
        <v>5.8150440817857811</v>
      </c>
      <c r="V117" s="196">
        <f>IFERROR((VLOOKUP($A117,'1213'!$F$10:$L$408,4,FALSE)/VLOOKUP($A117,'2013'!$F$10:$M$460,8,FALSE))*1000,#N/A)</f>
        <v>6.1406773353181983</v>
      </c>
      <c r="W117" s="196">
        <f>IFERROR((VLOOKUP($A117,'1314'!$F$10:$L$408,4,FALSE)/VLOOKUP($A117,'2014'!$F$10:$M$460,8,FALSE))*1000,#N/A)</f>
        <v>6.086315012910366</v>
      </c>
      <c r="X117" s="196">
        <f>IFERROR((VLOOKUP($A117,'1415'!$F$10:$L$408,4,FALSE)/VLOOKUP($A117,'2015'!$F$10:$M$460,8,FALSE))*1000,#N/A)</f>
        <v>6.5717415115005471</v>
      </c>
      <c r="Y117" s="196">
        <f>IFERROR((VLOOKUP($A117,'1516'!$F$10:$L$408,4,FALSE)/VLOOKUP($A117,'2016'!$F$10:$M$460,8,FALSE))*1000,#N/A)</f>
        <v>5.4298642533936645</v>
      </c>
      <c r="Z117" s="196">
        <f>IFERROR((VLOOKUP($A117,'1617'!$F$10:$L$408,4,FALSE)/VLOOKUP($A117,'2017'!$F$10:$M$460,8,FALSE))*1000,#N/A)</f>
        <v>4.130005386963548</v>
      </c>
      <c r="AA117" s="196">
        <f>IFERROR((VLOOKUP($A117,'1718'!$F$10:$L$408,4,FALSE)/VLOOKUP($A117,'2018'!$F$10:$N$460,9,FALSE))*1000,#N/A)</f>
        <v>3.5612535612535612</v>
      </c>
      <c r="AB117" s="196">
        <f>IFERROR((VLOOKUP($A117,'1819'!$F$10:$L$408,4,FALSE)/VLOOKUP($A117,'2018'!$F$10:$N$460,9,FALSE))*1000,#N/A)</f>
        <v>4.6296296296296298</v>
      </c>
      <c r="AC117" s="196">
        <f>IFERROR((VLOOKUP($A117,'1920'!$F$10:$L$408,4,FALSE)/VLOOKUP($A117,'2019'!$F$10:$N$464,8,FALSE))*1000,#N/A)</f>
        <v>2.2925263640531863</v>
      </c>
      <c r="AD117" s="196">
        <f>IFERROR((VLOOKUP($A117,'20 21'!$F$10:$M$408,4,FALSE)/VLOOKUP($A117,'2020'!$F$10:$N$469,8,FALSE))*1000,#N/A)</f>
        <v>3.3034343546740987</v>
      </c>
      <c r="AE117" s="196">
        <f>IFERROR((VLOOKUP($A117,'21 22'!$F$10:$M$408,4,FALSE)/VLOOKUP($A117,'2021'!$F$10:$N$469,8,FALSE))*1000,#N/A)</f>
        <v>5.3297572381541851</v>
      </c>
      <c r="AF117" s="196">
        <f>IFERROR((VLOOKUP($A117,'22 23'!$F$10:$M$408,4,FALSE)/VLOOKUP($A117,'2022'!$F$10:$N$469,8,FALSE))*1000,#N/A)</f>
        <v>5.2915471801174379</v>
      </c>
      <c r="AG117" s="196">
        <f>IFERROR((VLOOKUP($A117,'23 24'!$F$7:$M$408,4,FALSE)/VLOOKUP($A117,'2023'!$C$7:$N$469,9,FALSE))*1000,#N/A)</f>
        <v>5.0745965695727184</v>
      </c>
      <c r="AI117" s="196">
        <f>IFERROR((VLOOKUP($A117,'0910'!$F$10:$L$433,5,FALSE)/VLOOKUP($A117,'2010'!$C$5:$K$611,9,FALSE))*1000,#N/A)</f>
        <v>4.2129452317119878</v>
      </c>
      <c r="AJ117" s="196">
        <f>IFERROR((VLOOKUP($A117,'1011'!$F$10:$L$433,5,FALSE)/VLOOKUP($A117,'2011'!$C$5:$K$611,9,FALSE))*1000,#N/A)</f>
        <v>2.4658573596358115</v>
      </c>
      <c r="AK117" s="196">
        <f>IFERROR((VLOOKUP($A117,'1112'!$F$10:$L$408,5,FALSE)/VLOOKUP($A117,'2012'!$F$10:$M$460,8,FALSE))*1000,#N/A)</f>
        <v>0.75032826861752011</v>
      </c>
      <c r="AL117" s="196">
        <f>IFERROR((VLOOKUP($A117,'1213'!$F$10:$L$408,5,FALSE)/VLOOKUP($A117,'2013'!$F$10:$M$460,8,FALSE))*1000,#N/A)</f>
        <v>1.3025679196129512</v>
      </c>
      <c r="AM117" s="196">
        <f>IFERROR((VLOOKUP($A117,'1314'!$F$10:$L$408,5,FALSE)/VLOOKUP($A117,'2014'!$F$10:$M$460,8,FALSE))*1000,#N/A)</f>
        <v>1.6599040944300996</v>
      </c>
      <c r="AN117" s="196">
        <f>IFERROR((VLOOKUP($A117,'1415'!$F$10:$L$408,5,FALSE)/VLOOKUP($A117,'2015'!$F$10:$M$460,8,FALSE))*1000,#N/A)</f>
        <v>1.4603870025556773</v>
      </c>
      <c r="AO117" s="196">
        <f>IFERROR((VLOOKUP($A117,'1516'!$F$10:$L$408,5,FALSE)/VLOOKUP($A117,'2016'!$F$10:$M$460,8,FALSE))*1000,#N/A)</f>
        <v>1.2669683257918551</v>
      </c>
      <c r="AP117" s="196">
        <f>IFERROR((VLOOKUP($A117,'1617'!$F$10:$L$408,5,FALSE)/VLOOKUP($A117,'2017'!$F$10:$M$460,8,FALSE))*1000,#N/A)</f>
        <v>0.89782725803555397</v>
      </c>
      <c r="AQ117" s="196">
        <f>IFERROR((VLOOKUP($A117,'1718'!$F$10:$L$408,5,FALSE)/VLOOKUP($A117,'2018'!$F$10:$N$460,9,FALSE))*1000,#N/A)</f>
        <v>1.6025641025641024</v>
      </c>
      <c r="AR117" s="196">
        <f>IFERROR((VLOOKUP($A117,'1819'!$F$10:$L$408,5,FALSE)/VLOOKUP($A117,'2018'!$F$10:$N$460,9,FALSE))*1000,#N/A)</f>
        <v>0.8903133903133903</v>
      </c>
      <c r="AS117" s="196">
        <f>IFERROR((VLOOKUP($A117,'1920'!$F$10:$L$408,5,FALSE)/VLOOKUP($A117,'2019'!$F$10:$N$464,8,FALSE))*1000,#N/A)</f>
        <v>1.4107854548019609</v>
      </c>
      <c r="AT117" s="196">
        <f>IFERROR((VLOOKUP($A117,'20 21'!$F$10:$L$408,5,FALSE)/VLOOKUP($A117,'2020'!$F$10:$N$469,8,FALSE))*1000,#N/A)</f>
        <v>4.5204891169224508</v>
      </c>
      <c r="AU117" s="196">
        <f>IFERROR((VLOOKUP($A117,'21 22'!$F$10:$L$408,5,FALSE)/VLOOKUP($A117,'2021'!$F$10:$N$469,8,FALSE))*1000,#N/A)</f>
        <v>1.5473488755931504</v>
      </c>
      <c r="AV117" s="196">
        <f>IFERROR((VLOOKUP($A117,'22 23'!$F$10:$L$408,5,FALSE)/VLOOKUP($A117,'2022'!$F$10:$N$469,8,FALSE))*1000,#N/A)</f>
        <v>0.68278028130547586</v>
      </c>
      <c r="AW117" s="196">
        <f>IFERROR((VLOOKUP($A117,'23 24'!$F$7:$M$408,5,FALSE)/VLOOKUP($A117,'2023'!$C$7:$N$469,9,FALSE))*1000,#N/A)</f>
        <v>0.84576609492878652</v>
      </c>
      <c r="AY117" s="196">
        <f>IFERROR((VLOOKUP($A117,'0910'!$F$10:$L$433,6,FALSE)/VLOOKUP($A117,'2010'!$C$5:$K$611,9,FALSE))*1000,#N/A)</f>
        <v>0</v>
      </c>
      <c r="AZ117" s="196">
        <f>IFERROR((VLOOKUP($A117,'1011'!$F$10:$L$433,6,FALSE)/VLOOKUP($A117,'2011'!$C$5:$K$611,9,FALSE))*1000,#N/A)</f>
        <v>0</v>
      </c>
      <c r="BA117" s="196">
        <f>IFERROR((VLOOKUP($A117,'1112'!$F$10:$L$408,6,FALSE)/VLOOKUP($A117,'2012'!$F$10:$M$460,8,FALSE))*1000,#N/A)</f>
        <v>0</v>
      </c>
      <c r="BB117" s="196">
        <f>IFERROR((VLOOKUP($A117,'1213'!$F$10:$L$408,6,FALSE)/VLOOKUP($A117,'2013'!$F$10:$M$460,8,FALSE))*1000,#N/A)</f>
        <v>0</v>
      </c>
      <c r="BC117" s="196">
        <f>IFERROR((VLOOKUP($A117,'1314'!$F$10:$L$408,6,FALSE)/VLOOKUP($A117,'2014'!$F$10:$M$460,8,FALSE))*1000,#N/A)</f>
        <v>0</v>
      </c>
      <c r="BD117" s="196">
        <f>IFERROR((VLOOKUP($A117,'1415'!$F$10:$L$408,6,FALSE)/VLOOKUP($A117,'2015'!$F$10:$M$460,8,FALSE))*1000,#N/A)</f>
        <v>0</v>
      </c>
      <c r="BE117" s="196">
        <f>IFERROR((VLOOKUP($A117,'1516'!$F$10:$L$408,6,FALSE)/VLOOKUP($A117,'2016'!$F$10:$M$460,8,FALSE))*1000,#N/A)</f>
        <v>0</v>
      </c>
      <c r="BF117" s="196">
        <f>IFERROR((VLOOKUP($A117,'1617'!$F$10:$L$408,6,FALSE)/VLOOKUP($A117,'2017'!$F$10:$M$460,8,FALSE))*1000,#N/A)</f>
        <v>0</v>
      </c>
      <c r="BG117" s="196">
        <f>IFERROR((VLOOKUP($A117,'1718'!$F$10:$L$408,6,FALSE)/VLOOKUP($A117,'2018'!$F$10:$N$460,9,FALSE))*1000,#N/A)</f>
        <v>0</v>
      </c>
      <c r="BH117" s="196">
        <f>IFERROR((VLOOKUP($A117,'1819'!$F$10:$L$408,6,FALSE)/VLOOKUP($A117,'2018'!$F$10:$N$460,9,FALSE))*1000,#N/A)</f>
        <v>0</v>
      </c>
      <c r="BI117" s="196">
        <f>IFERROR((VLOOKUP($A117,'1920'!$F$10:$L$408,6,FALSE)/VLOOKUP($A117,'2019'!$F$10:$N$464,8,FALSE))*1000,#N/A)</f>
        <v>0</v>
      </c>
      <c r="BJ117" s="196">
        <f>IFERROR((VLOOKUP($A117,'20 21'!$F$10:$L$408,6,FALSE)/VLOOKUP($A117,'2020'!$F$10:$N$469,8,FALSE))*1000,#N/A)</f>
        <v>0</v>
      </c>
      <c r="BK117" s="196">
        <f>IFERROR((VLOOKUP($A117,'21 22'!$F$10:$L$408,6,FALSE)/VLOOKUP($A117,'2021'!$F$10:$N$469,8,FALSE))*1000,#N/A)</f>
        <v>0</v>
      </c>
      <c r="BL117" s="196">
        <f>IFERROR((VLOOKUP($A117,'22 23'!$F$10:$L$408,6,FALSE)/VLOOKUP($A117,'2022'!$F$10:$N$469,8,FALSE))*1000,#N/A)</f>
        <v>0</v>
      </c>
      <c r="BM117" s="196">
        <f>IFERROR((VLOOKUP($A117,'23 24'!$F$7:$M$408,6,FALSE)/VLOOKUP($A117,'2023'!$C$7:$N$469,9,FALSE))*1000,#N/A)</f>
        <v>0</v>
      </c>
      <c r="BO117" s="196">
        <f>IFERROR((VLOOKUP($A117,'0910'!$F$10:$L$433,7,FALSE)/VLOOKUP($A117,'2010'!$C$5:$K$611,9,FALSE))*1000,#N/A)</f>
        <v>11.681348142474148</v>
      </c>
      <c r="BP117" s="196">
        <f>IFERROR((VLOOKUP($A117,'1011'!$F$10:$L$433,7,FALSE)/VLOOKUP($A117,'2011'!$C$5:$K$611,9,FALSE))*1000,#N/A)</f>
        <v>9.8634294385432462</v>
      </c>
      <c r="BQ117" s="196">
        <f>IFERROR((VLOOKUP($A117,'1112'!$F$10:$L$408,7,FALSE)/VLOOKUP($A117,'2012'!$F$10:$M$460,8,FALSE))*1000,#N/A)</f>
        <v>6.7529544175576817</v>
      </c>
      <c r="BR117" s="196">
        <f>IFERROR((VLOOKUP($A117,'1213'!$F$10:$L$408,7,FALSE)/VLOOKUP($A117,'2013'!$F$10:$M$460,8,FALSE))*1000,#N/A)</f>
        <v>7.257164123557871</v>
      </c>
      <c r="BS117" s="196">
        <f>IFERROR((VLOOKUP($A117,'1314'!$F$10:$L$408,7,FALSE)/VLOOKUP($A117,'2014'!$F$10:$M$460,8,FALSE))*1000,#N/A)</f>
        <v>7.7462191073404654</v>
      </c>
      <c r="BT117" s="196">
        <f>IFERROR((VLOOKUP($A117,'1415'!$F$10:$L$408,7,FALSE)/VLOOKUP($A117,'2015'!$F$10:$M$460,8,FALSE))*1000,#N/A)</f>
        <v>8.0321285140562235</v>
      </c>
      <c r="BU117" s="196">
        <f>IFERROR((VLOOKUP($A117,'1516'!$F$10:$L$408,7,FALSE)/VLOOKUP($A117,'2016'!$F$10:$M$460,8,FALSE))*1000,#N/A)</f>
        <v>6.5158371040723981</v>
      </c>
      <c r="BV117" s="196">
        <f>IFERROR((VLOOKUP($A117,'1617'!$F$10:$L$408,7,FALSE)/VLOOKUP($A117,'2017'!$F$10:$M$460,8,FALSE))*1000,#N/A)</f>
        <v>5.0278326449991022</v>
      </c>
      <c r="BW117" s="196">
        <f>IFERROR((VLOOKUP($A117,'1718'!$F$10:$L$408,7,FALSE)/VLOOKUP($A117,'2018'!$F$10:$N$460,9,FALSE))*1000,#N/A)</f>
        <v>5.1638176638176638</v>
      </c>
      <c r="BX117" s="196">
        <f>IFERROR((VLOOKUP($A117,'1819'!$F$10:$L$408,7,FALSE)/VLOOKUP($A117,'2018'!$F$10:$N$460,9,FALSE))*1000,#N/A)</f>
        <v>5.6980056980056979</v>
      </c>
      <c r="BY117" s="196">
        <f>IFERROR((VLOOKUP($A117,'1920'!$F$10:$L$408,7,FALSE)/VLOOKUP($A117,'2019'!$F$10:$N$464,8,FALSE))*1000,#N/A)</f>
        <v>3.7033118188551475</v>
      </c>
      <c r="BZ117" s="196">
        <f>IFERROR((VLOOKUP($A117,'20 21'!$F$10:$L$408,7,FALSE)/VLOOKUP($A117,'2020'!$F$10:$N$469,8,FALSE))*1000,#N/A)</f>
        <v>7.82392347159655</v>
      </c>
      <c r="CA117" s="196">
        <f>IFERROR((VLOOKUP($A117,'21 22'!$F$10:$L$408,7,FALSE)/VLOOKUP($A117,'2021'!$F$10:$N$469,8,FALSE))*1000,#N/A)</f>
        <v>6.7051784609036522</v>
      </c>
      <c r="CB117" s="196">
        <f>IFERROR((VLOOKUP($A117,'22 23'!$F$10:$L$408,7,FALSE)/VLOOKUP($A117,'2022'!$F$10:$N$469,8,FALSE))*1000,#N/A)</f>
        <v>5.9743274614229147</v>
      </c>
      <c r="CC117" s="196">
        <f>IFERROR((VLOOKUP($A117,'23 24'!$F$7:$M$408,7,FALSE)/VLOOKUP($A117,'2023'!$C$7:$N$469,9,FALSE))*1000,#N/A)</f>
        <v>5.9203626645015053</v>
      </c>
      <c r="CE117" s="198">
        <f>IFERROR((VLOOKUP($A117,'0910'!$F$10:$S$433,9,FALSE)/VLOOKUP($A117,'2010'!$C$5:$K$611,9,FALSE))*1000,#N/A)</f>
        <v>8.4258904634239755</v>
      </c>
      <c r="CF117" s="198">
        <f>IFERROR((VLOOKUP($A117,'1011'!$F$10:$S$433,10,FALSE)/VLOOKUP($A117,'2011'!$C$5:$K$611,9,FALSE))*1000,#N/A)</f>
        <v>7.3975720789074355</v>
      </c>
      <c r="CG117" s="198">
        <f>IFERROR((VLOOKUP($A117,'1112'!$F$10:$S$408,9,FALSE)/VLOOKUP($A117,'2012'!$F$10:$M$460,8,FALSE))*1000,#N/A)</f>
        <v>7.1281185518664412</v>
      </c>
      <c r="CH117" s="198">
        <f>IFERROR((VLOOKUP($A117,'1213'!$F$10:$S$408,9,FALSE)/VLOOKUP($A117,'2013'!$F$10:$M$460,8,FALSE))*1000,#N/A)</f>
        <v>7.257164123557871</v>
      </c>
      <c r="CI117" s="198">
        <f>IFERROR((VLOOKUP($A117,'1314'!$F$10:$S$408,9,FALSE)/VLOOKUP($A117,'2014'!$F$10:$M$460,8,FALSE))*1000,#N/A)</f>
        <v>5.9018812246403547</v>
      </c>
      <c r="CJ117" s="198">
        <f>IFERROR((VLOOKUP($A117,'1415'!$F$10:$S$408,9,FALSE)/VLOOKUP($A117,'2015'!$F$10:$M$460,8,FALSE))*1000,#N/A)</f>
        <v>6.7542898868200076</v>
      </c>
      <c r="CK117" s="198">
        <f>IFERROR((VLOOKUP($A117,'1516'!$F$10:$S$408,9,FALSE)/VLOOKUP($A117,'2016'!$F$10:$M$460,8,FALSE))*1000,#N/A)</f>
        <v>6.877828054298643</v>
      </c>
      <c r="CL117" s="198">
        <f>IFERROR((VLOOKUP($A117,'1617'!$F$10:$S$408,9,FALSE)/VLOOKUP($A117,'2017'!$F$10:$M$460,8,FALSE))*1000,#N/A)</f>
        <v>4.4891362901777701</v>
      </c>
      <c r="CM117" s="198">
        <f>IFERROR((VLOOKUP($A117,'1718'!$F$10:$S$408,9,FALSE)/VLOOKUP($A117,'2018'!$F$10:$N$460,9,FALSE))*1000,#N/A)</f>
        <v>3.7393162393162394</v>
      </c>
      <c r="CN117" s="198">
        <f>IFERROR((VLOOKUP($A117,'1819'!$F$10:$S$408,9,FALSE)/VLOOKUP($A117,'2018'!$F$10:$N$460,9,FALSE))*1000,#N/A)</f>
        <v>2.1367521367521372</v>
      </c>
      <c r="CO117" s="198">
        <f>IFERROR((VLOOKUP($A117,'1920'!$F$10:$S$408,9,FALSE)/VLOOKUP($A117,'2019'!$F$10:$N$464,8,FALSE))*1000,#N/A)</f>
        <v>4.0560081825556376</v>
      </c>
      <c r="CP117" s="198">
        <f>IFERROR((VLOOKUP($A117,'20 21'!$F$10:$S$408,9,FALSE)/VLOOKUP($A117,'2020'!$F$10:$N$469,8,FALSE))*1000,#N/A)</f>
        <v>4.5204891169224508</v>
      </c>
      <c r="CQ117" s="198">
        <f>IFERROR((VLOOKUP($A117,'21 22'!$F$10:$S$408,9,FALSE)/VLOOKUP($A117,'2021'!$F$10:$N$469,8,FALSE))*1000,#N/A)</f>
        <v>4.642046626779452</v>
      </c>
      <c r="CR117" s="198">
        <f>IFERROR((VLOOKUP($A117,'22 23'!$F$10:$S$408,9,FALSE)/VLOOKUP($A117,'2022'!$F$10:$N$469,8,FALSE))*1000,#N/A)</f>
        <v>5.8036323910965457</v>
      </c>
      <c r="CS117" s="196">
        <f>IFERROR((VLOOKUP($A117,'23 24'!$F$7:$S$408,9,FALSE)/VLOOKUP($A117,'2023'!$C$7:$N$469,9,FALSE))*1000,#N/A)</f>
        <v>3.2139111607293889</v>
      </c>
      <c r="CU117" s="198">
        <f>IFERROR((VLOOKUP($A117,'0910'!$F$10:$S$433,10,FALSE)/VLOOKUP($A117,'2010'!$C$5:$K$611,9,FALSE))*1000,#N/A)</f>
        <v>3.0639601685178093</v>
      </c>
      <c r="CV117" s="198">
        <f>IFERROR((VLOOKUP($A117,'1011'!$F$10:$S$433,11,FALSE)/VLOOKUP($A117,'2011'!$C$5:$K$611,9,FALSE))*1000,#N/A)</f>
        <v>3.0349013657056148</v>
      </c>
      <c r="CW117" s="198">
        <f>IFERROR((VLOOKUP($A117,'1112'!$F$10:$S$408,10,FALSE)/VLOOKUP($A117,'2012'!$F$10:$M$460,8,FALSE))*1000,#N/A)</f>
        <v>2.6261489401613209</v>
      </c>
      <c r="CX117" s="198">
        <f>IFERROR((VLOOKUP($A117,'1213'!$F$10:$S$408,10,FALSE)/VLOOKUP($A117,'2013'!$F$10:$M$460,8,FALSE))*1000,#N/A)</f>
        <v>0.3721622627465575</v>
      </c>
      <c r="CY117" s="198">
        <f>IFERROR((VLOOKUP($A117,'1314'!$F$10:$S$408,10,FALSE)/VLOOKUP($A117,'2014'!$F$10:$M$460,8,FALSE))*1000,#N/A)</f>
        <v>1.4754703061600887</v>
      </c>
      <c r="CZ117" s="198">
        <f>IFERROR((VLOOKUP($A117,'1415'!$F$10:$S$408,10,FALSE)/VLOOKUP($A117,'2015'!$F$10:$M$460,8,FALSE))*1000,#N/A)</f>
        <v>1.8254837531945967</v>
      </c>
      <c r="DA117" s="198">
        <f>IFERROR((VLOOKUP($A117,'1516'!$F$10:$S$408,10,FALSE)/VLOOKUP($A117,'2016'!$F$10:$M$460,8,FALSE))*1000,#N/A)</f>
        <v>0.72398190045248867</v>
      </c>
      <c r="DB117" s="198">
        <f>IFERROR((VLOOKUP($A117,'1617'!$F$10:$S$408,10,FALSE)/VLOOKUP($A117,'2017'!$F$10:$M$460,8,FALSE))*1000,#N/A)</f>
        <v>1.4365236128568863</v>
      </c>
      <c r="DC117" s="198">
        <f>IFERROR((VLOOKUP($A117,'1718'!$F$10:$S$408,10,FALSE)/VLOOKUP($A117,'2018'!$F$10:$N$460,9,FALSE))*1000,#N/A)</f>
        <v>1.0683760683760686</v>
      </c>
      <c r="DD117" s="198">
        <f>IFERROR((VLOOKUP($A117,'1819'!$F$10:$S$408,10,FALSE)/VLOOKUP($A117,'2018'!$F$10:$N$460,9,FALSE))*1000,#N/A)</f>
        <v>1.7806267806267806</v>
      </c>
      <c r="DE117" s="198">
        <f>IFERROR((VLOOKUP($A117,'1920'!$F$10:$S$408,10,FALSE)/VLOOKUP($A117,'2019'!$F$10:$N$464,8,FALSE))*1000,#N/A)</f>
        <v>0.88174090925122561</v>
      </c>
      <c r="DF117" s="198">
        <f>IFERROR((VLOOKUP($A117,'20 21'!$F$10:$S$408,10,FALSE)/VLOOKUP($A117,'2020'!$F$10:$N$469,8,FALSE))*1000,#N/A)</f>
        <v>3.6511642867450567</v>
      </c>
      <c r="DG117" s="198">
        <f>IFERROR((VLOOKUP($A117,'21 22'!$F$10:$S$408,10,FALSE)/VLOOKUP($A117,'2021'!$F$10:$N$469,8,FALSE))*1000,#N/A)</f>
        <v>2.5789147926552509</v>
      </c>
      <c r="DH117" s="198">
        <f>IFERROR((VLOOKUP($A117,'22 23'!$F$10:$S$408,10,FALSE)/VLOOKUP($A117,'2022'!$F$10:$N$469,8,FALSE))*1000,#N/A)</f>
        <v>3.0725112658746419</v>
      </c>
      <c r="DI117" s="196">
        <f>IFERROR((VLOOKUP($A117,'23 24'!$F$7:$S$408,10,FALSE)/VLOOKUP($A117,'2023'!$C$7:$N$469,9,FALSE))*1000,#N/A)</f>
        <v>2.5372982847863592</v>
      </c>
      <c r="DK117" s="198">
        <f>IFERROR((VLOOKUP($A117,'0910'!$F$10:$S$433,11,FALSE)/VLOOKUP($A117,'2010'!$C$5:$K$611,9,FALSE))*1000,#N/A)</f>
        <v>0</v>
      </c>
      <c r="DL117" s="198">
        <f>IFERROR((VLOOKUP($A117,'1011'!$F$10:$S$433,12,FALSE)/VLOOKUP($A117,'2011'!$C$5:$K$611,9,FALSE))*1000,#N/A)</f>
        <v>0</v>
      </c>
      <c r="DM117" s="198">
        <f>IFERROR((VLOOKUP($A117,'1112'!$F$10:$S$408,11,FALSE)/VLOOKUP($A117,'2012'!$F$10:$M$460,8,FALSE))*1000,#N/A)</f>
        <v>0</v>
      </c>
      <c r="DN117" s="198">
        <f>IFERROR((VLOOKUP($A117,'1213'!$F$10:$S$408,11,FALSE)/VLOOKUP($A117,'2013'!$F$10:$M$460,8,FALSE))*1000,#N/A)</f>
        <v>0</v>
      </c>
      <c r="DO117" s="198">
        <f>IFERROR((VLOOKUP($A117,'1314'!$F$10:$S$408,11,FALSE)/VLOOKUP($A117,'2014'!$F$10:$M$460,8,FALSE))*1000,#N/A)</f>
        <v>0</v>
      </c>
      <c r="DP117" s="198">
        <f>IFERROR((VLOOKUP($A117,'1415'!$F$10:$S$408,11,FALSE)/VLOOKUP($A117,'2015'!$F$10:$M$460,8,FALSE))*1000,#N/A)</f>
        <v>0</v>
      </c>
      <c r="DQ117" s="198">
        <f>IFERROR((VLOOKUP($A117,'1516'!$F$10:$S$408,11,FALSE)/VLOOKUP($A117,'2016'!$F$10:$M$460,8,FALSE))*1000,#N/A)</f>
        <v>0</v>
      </c>
      <c r="DR117" s="198">
        <f>IFERROR((VLOOKUP($A117,'1617'!$F$10:$S$408,11,FALSE)/VLOOKUP($A117,'2017'!$F$10:$M$460,8,FALSE))*1000,#N/A)</f>
        <v>0.53869635482133238</v>
      </c>
      <c r="DS117" s="198">
        <f>IFERROR((VLOOKUP($A117,'1718'!$F$10:$S$408,11,FALSE)/VLOOKUP($A117,'2018'!$F$10:$N$460,9,FALSE))*1000,#N/A)</f>
        <v>0</v>
      </c>
      <c r="DT117" s="198">
        <f>IFERROR((VLOOKUP($A117,'1819'!$F$10:$S$408,11,FALSE)/VLOOKUP($A117,'2018'!$F$10:$N$460,9,FALSE))*1000,#N/A)</f>
        <v>0</v>
      </c>
      <c r="DU117" s="198">
        <f>IFERROR((VLOOKUP($A117,'1920'!$F$10:$S$408,11,FALSE)/VLOOKUP($A117,'2019'!$F$10:$N$464,8,FALSE))*1000,#N/A)</f>
        <v>0</v>
      </c>
      <c r="DV117" s="198">
        <f>IFERROR((VLOOKUP($A117,'20 21'!$F$10:$S$408,11,FALSE)/VLOOKUP($A117,'2020'!$F$10:$N$469,8,FALSE))*1000,#N/A)</f>
        <v>0</v>
      </c>
      <c r="DW117" s="198">
        <f>IFERROR((VLOOKUP($A117,'21 22'!$F$10:$S$408,11,FALSE)/VLOOKUP($A117,'2021'!$F$10:$N$469,8,FALSE))*1000,#N/A)</f>
        <v>0</v>
      </c>
      <c r="DX117" s="198">
        <f>IFERROR((VLOOKUP($A117,'22 23'!$F$10:$S$408,11,FALSE)/VLOOKUP($A117,'2022'!$F$10:$N$469,8,FALSE))*1000,#N/A)</f>
        <v>0</v>
      </c>
      <c r="DY117" s="196">
        <f>IFERROR((VLOOKUP($A117,'23 24'!$F$7:$S$408,11,FALSE)/VLOOKUP($A117,'2023'!$C$7:$N$469,9,FALSE))*1000,#N/A)</f>
        <v>0</v>
      </c>
      <c r="EA117" s="198">
        <f>IFERROR((VLOOKUP($A117,'0910'!$F$10:$S$433,12,FALSE)/VLOOKUP($A117,'2010'!$C$5:$K$611,9,FALSE))*1000,#N/A)</f>
        <v>11.489850631941785</v>
      </c>
      <c r="EB117" s="198">
        <f>IFERROR((VLOOKUP($A117,'1011'!$F$10:$S$433,13,FALSE)/VLOOKUP($A117,'2011'!$C$5:$K$611,9,FALSE))*1000,#N/A)</f>
        <v>10.43247344461305</v>
      </c>
      <c r="EC117" s="198">
        <f>IFERROR((VLOOKUP($A117,'1112'!$F$10:$S$408,12,FALSE)/VLOOKUP($A117,'2012'!$F$10:$M$460,8,FALSE))*1000,#N/A)</f>
        <v>9.754267492027763</v>
      </c>
      <c r="ED117" s="198">
        <f>IFERROR((VLOOKUP($A117,'1213'!$F$10:$S$408,12,FALSE)/VLOOKUP($A117,'2013'!$F$10:$M$460,8,FALSE))*1000,#N/A)</f>
        <v>7.6293263863044292</v>
      </c>
      <c r="EE117" s="198">
        <f>IFERROR((VLOOKUP($A117,'1314'!$F$10:$S$408,12,FALSE)/VLOOKUP($A117,'2014'!$F$10:$M$460,8,FALSE))*1000,#N/A)</f>
        <v>7.3773515308004427</v>
      </c>
      <c r="EF117" s="198">
        <f>IFERROR((VLOOKUP($A117,'1415'!$F$10:$S$408,12,FALSE)/VLOOKUP($A117,'2015'!$F$10:$M$460,8,FALSE))*1000,#N/A)</f>
        <v>8.5797736400146043</v>
      </c>
      <c r="EG117" s="198">
        <f>IFERROR((VLOOKUP($A117,'1516'!$F$10:$S$408,12,FALSE)/VLOOKUP($A117,'2016'!$F$10:$M$460,8,FALSE))*1000,#N/A)</f>
        <v>7.6018099547511317</v>
      </c>
      <c r="EH117" s="198">
        <f>IFERROR((VLOOKUP($A117,'1617'!$F$10:$S$408,12,FALSE)/VLOOKUP($A117,'2017'!$F$10:$M$460,8,FALSE))*1000,#N/A)</f>
        <v>6.4643562578559886</v>
      </c>
      <c r="EI117" s="198">
        <f>IFERROR((VLOOKUP($A117,'1718'!$F$10:$S$408,12,FALSE)/VLOOKUP($A117,'2018'!$F$10:$N$460,9,FALSE))*1000,#N/A)</f>
        <v>4.8076923076923084</v>
      </c>
      <c r="EJ117" s="198">
        <f>IFERROR((VLOOKUP($A117,'1819'!$F$10:$S$408,12,FALSE)/VLOOKUP($A117,'2018'!$F$10:$N$460,9,FALSE))*1000,#N/A)</f>
        <v>3.9173789173789175</v>
      </c>
      <c r="EK117" s="198">
        <f>IFERROR((VLOOKUP($A117,'1920'!$F$10:$S$408,12,FALSE)/VLOOKUP($A117,'2019'!$F$10:$N$464,8,FALSE))*1000,#N/A)</f>
        <v>4.9377490918068636</v>
      </c>
      <c r="EL117" s="198">
        <f>IFERROR((VLOOKUP($A117,'20 21'!$F$10:$S$408,12,FALSE)/VLOOKUP($A117,'2020'!$F$10:$N$469,8,FALSE))*1000,#N/A)</f>
        <v>8.1716534036675075</v>
      </c>
      <c r="EM117" s="198">
        <f>IFERROR((VLOOKUP($A117,'21 22'!$F$10:$S$408,12,FALSE)/VLOOKUP($A117,'2021'!$F$10:$N$469,8,FALSE))*1000,#N/A)</f>
        <v>7.220961419434702</v>
      </c>
      <c r="EN117" s="198">
        <f>IFERROR((VLOOKUP($A117,'22 23'!$F$10:$S$408,12,FALSE)/VLOOKUP($A117,'2022'!$F$10:$N$469,8,FALSE))*1000,#N/A)</f>
        <v>8.8761436569711876</v>
      </c>
      <c r="EO117" s="196">
        <f>IFERROR((VLOOKUP($A117,'23 24'!$F$7:$S$408,12,FALSE)/VLOOKUP($A117,'2023'!$C$7:$N$469,9,FALSE))*1000,#N/A)</f>
        <v>5.7512094455157481</v>
      </c>
    </row>
    <row r="118" spans="1:145" x14ac:dyDescent="0.3">
      <c r="A118" t="s">
        <v>753</v>
      </c>
      <c r="B118" t="s">
        <v>1743</v>
      </c>
      <c r="C118" t="str">
        <f>IF(VLOOKUP($A118,'0910'!$F$10:$L$433,1,FALSE)=VLOOKUP($A118,'2010'!$C$5:$K$611,1,FALSE),VLOOKUP($A118,'0910'!$F$10:$L$433,1,FALSE),FALSE)</f>
        <v>Gosport</v>
      </c>
      <c r="D118" t="str">
        <f>IF(VLOOKUP($A118,'1011'!$F$10:$L$433,1,FALSE)=VLOOKUP($A118,'2011'!$C$5:$K$611,1,FALSE),VLOOKUP($A118,'1011'!$F$10:$L$433,1,FALSE),FALSE)</f>
        <v>Gosport</v>
      </c>
      <c r="E118" t="str">
        <f>IF(VLOOKUP(A118,'1112'!$F$10:$L$408,1,FALSE)=VLOOKUP(A118,'2012'!$F$10:$M$460,1,FALSE),VLOOKUP(A118,'1112'!$F$10:$L$408,1,FALSE),FALSE)</f>
        <v>Gosport</v>
      </c>
      <c r="F118" t="str">
        <f>IF(VLOOKUP($A118,'1213'!$F$10:$L$408,1,FALSE)=VLOOKUP($A118,'2013'!$F$10:$M$460,1,FALSE),VLOOKUP($A118,'1213'!$F$10:$L$408,1,FALSE),FALSE)</f>
        <v>Gosport</v>
      </c>
      <c r="G118" t="str">
        <f>IF(VLOOKUP($A118,'1314'!$F$10:$L$408,1,FALSE)=VLOOKUP($A118,'2014'!$F$10:$M$460,1,FALSE),VLOOKUP($A118,'1314'!$F$10:$L$408,1,FALSE),FALSE)</f>
        <v>Gosport</v>
      </c>
      <c r="H118" t="str">
        <f>IF(VLOOKUP($A118,'1415'!$F$10:$L$408,1,FALSE)=VLOOKUP($A118,'2015'!$F$10:$M$460,1,FALSE),VLOOKUP($A118,'1415'!$F$10:$L$408,1,FALSE),FALSE)</f>
        <v>Gosport</v>
      </c>
      <c r="I118" t="str">
        <f>IF(VLOOKUP($A118,'1516'!$F$10:$L$408,1,FALSE)=VLOOKUP($A118,'2015'!$F$10:$M$460,1,FALSE),VLOOKUP($A118,'1516'!$F$10:$L$408,1,FALSE),FALSE)</f>
        <v>Gosport</v>
      </c>
      <c r="J118" t="str">
        <f>IF(VLOOKUP($A118,'1617'!$F$10:$L$408,1,FALSE)=VLOOKUP($A118,'2016'!$F$10:$M$460,1,FALSE),VLOOKUP($A118,'1617'!$F$10:$L$408,1,FALSE),FALSE)</f>
        <v>Gosport</v>
      </c>
      <c r="K118" t="str">
        <f>IF(VLOOKUP($A118,'1718'!$F$10:$M$408,1,FALSE)=VLOOKUP($A118,'2017'!$F$10:$M$460,1,FALSE),VLOOKUP($A118,'1718'!$F$10:$M$408,1,FALSE),FALSE)</f>
        <v>Gosport</v>
      </c>
      <c r="L118" t="str">
        <f>IF(VLOOKUP($A118,'1819'!$F$10:$M$408,1,FALSE)=VLOOKUP($A118,'2018'!$F$10:$M$460,1,FALSE),VLOOKUP($A118,'1819'!$F$10:$M$408,1,FALSE),FALSE)</f>
        <v>Gosport</v>
      </c>
      <c r="M118" t="str">
        <f>IF(VLOOKUP($A118,'1920'!$F$10:$M$408,1,FALSE)=VLOOKUP($A118,'2019'!$F$10:$M$464,1,FALSE),VLOOKUP($A118,'1920'!$F$10:$M$408,1,FALSE),FALSE)</f>
        <v>Gosport</v>
      </c>
      <c r="N118" t="str">
        <f>IF(VLOOKUP($A118,'20 21'!$F$10:$N$408,1,FALSE)=VLOOKUP($A118,'2020'!$F$10:$O$468,1,FALSE),VLOOKUP($A118,'20 21'!$F$10:$N$408,1,FALSE),FALSE)</f>
        <v>Gosport</v>
      </c>
      <c r="O118" t="str">
        <f>IF(VLOOKUP($A118,'21 22'!$F$10:$N$408,1,FALSE)=VLOOKUP($A118,'2021'!$F$10:$O$471,1,FALSE),VLOOKUP($A118,'21 22'!$F$10:$N$408,1,FALSE),FALSE)</f>
        <v>Gosport</v>
      </c>
      <c r="P118" t="str">
        <f>IF(VLOOKUP($A118,'22 23'!$F$10:$N$408,1,FALSE)=VLOOKUP($A118,'2022'!$F$10:$O$468,1,FALSE),VLOOKUP($A118,'22 23'!$F$10:$N$408,1,FALSE),FALSE)</f>
        <v>Gosport</v>
      </c>
      <c r="Q118" t="str">
        <f>IF(VLOOKUP($A118,'23 24'!$F$7:$N$408,1,FALSE)=VLOOKUP($A118,'2023'!$C$7:$O$468,1,FALSE),VLOOKUP($A118,'23 24'!$F$7:$N$408,1,FALSE),FALSE)</f>
        <v>Gosport</v>
      </c>
      <c r="S118" s="196">
        <f>IFERROR((VLOOKUP($A118,'0910'!$F$10:$L$433,4,FALSE)/VLOOKUP($A118,'2010'!$C$5:$K$611,9,FALSE))*1000,#N/A)</f>
        <v>0.82034454470877771</v>
      </c>
      <c r="T118" s="196">
        <f>IFERROR((VLOOKUP($A118,'1011'!$F$10:$L$433,4,FALSE)/VLOOKUP($A118,'2011'!$C$5:$K$611,9,FALSE))*1000,#N/A)</f>
        <v>1.3631406761177753</v>
      </c>
      <c r="U118" s="196">
        <f>IFERROR((VLOOKUP($A118,'1112'!$F$10:$L$408,4,FALSE)/VLOOKUP($A118,'2012'!$F$10:$M$460,8,FALSE))*1000,#N/A)</f>
        <v>5.9427336574824423</v>
      </c>
      <c r="V118" s="196">
        <f>IFERROR((VLOOKUP($A118,'1213'!$F$10:$L$408,4,FALSE)/VLOOKUP($A118,'2013'!$F$10:$M$460,8,FALSE))*1000,#N/A)</f>
        <v>2.9657589646805067</v>
      </c>
      <c r="W118" s="196">
        <f>IFERROR((VLOOKUP($A118,'1314'!$F$10:$L$408,4,FALSE)/VLOOKUP($A118,'2014'!$F$10:$M$460,8,FALSE))*1000,#N/A)</f>
        <v>1.0793308148947653</v>
      </c>
      <c r="X118" s="196">
        <f>IFERROR((VLOOKUP($A118,'1415'!$F$10:$L$408,4,FALSE)/VLOOKUP($A118,'2015'!$F$10:$M$460,8,FALSE))*1000,#N/A)</f>
        <v>2.9657589646805067</v>
      </c>
      <c r="Y118" s="196">
        <f>IFERROR((VLOOKUP($A118,'1516'!$F$10:$L$408,4,FALSE)/VLOOKUP($A118,'2016'!$F$10:$M$460,8,FALSE))*1000,#N/A)</f>
        <v>3.4880601019586801</v>
      </c>
      <c r="Z118" s="196">
        <f>IFERROR((VLOOKUP($A118,'1617'!$F$10:$L$408,4,FALSE)/VLOOKUP($A118,'2017'!$F$10:$M$460,8,FALSE))*1000,#N/A)</f>
        <v>1.8701576275714666</v>
      </c>
      <c r="AA118" s="196">
        <f>IFERROR((VLOOKUP($A118,'1718'!$F$10:$L$408,4,FALSE)/VLOOKUP($A118,'2018'!$F$10:$N$460,9,FALSE))*1000,#N/A)</f>
        <v>1.0624169986719787</v>
      </c>
      <c r="AB118" s="196">
        <f>IFERROR((VLOOKUP($A118,'1819'!$F$10:$L$408,4,FALSE)/VLOOKUP($A118,'2018'!$F$10:$N$460,9,FALSE))*1000,#N/A)</f>
        <v>0.53120849933598935</v>
      </c>
      <c r="AC118" s="196">
        <f>IFERROR((VLOOKUP($A118,'1920'!$F$10:$L$408,4,FALSE)/VLOOKUP($A118,'2019'!$F$10:$N$464,8,FALSE))*1000,#N/A)</f>
        <v>0.26521681474605491</v>
      </c>
      <c r="AD118" s="196">
        <f>IFERROR((VLOOKUP($A118,'20 21'!$F$10:$M$408,4,FALSE)/VLOOKUP($A118,'2020'!$F$10:$N$469,8,FALSE))*1000,#N/A)</f>
        <v>0.26713611386409719</v>
      </c>
      <c r="AE118" s="196">
        <f>IFERROR((VLOOKUP($A118,'21 22'!$F$10:$M$408,4,FALSE)/VLOOKUP($A118,'2021'!$F$10:$N$469,8,FALSE))*1000,#N/A)</f>
        <v>0.26548437624445803</v>
      </c>
      <c r="AF118" s="196">
        <f>IFERROR((VLOOKUP($A118,'22 23'!$F$10:$M$408,4,FALSE)/VLOOKUP($A118,'2022'!$F$10:$N$469,8,FALSE))*1000,#N/A)</f>
        <v>0.79605158414265242</v>
      </c>
      <c r="AG118" s="196">
        <f>IFERROR((VLOOKUP($A118,'23 24'!$F$7:$M$408,4,FALSE)/VLOOKUP($A118,'2023'!$C$7:$N$469,9,FALSE))*1000,#N/A)</f>
        <v>0.53040549500092826</v>
      </c>
      <c r="AI118" s="196">
        <f>IFERROR((VLOOKUP($A118,'0910'!$F$10:$L$433,5,FALSE)/VLOOKUP($A118,'2010'!$C$5:$K$611,9,FALSE))*1000,#N/A)</f>
        <v>2.1875854525567404</v>
      </c>
      <c r="AJ118" s="196">
        <f>IFERROR((VLOOKUP($A118,'1011'!$F$10:$L$433,5,FALSE)/VLOOKUP($A118,'2011'!$C$5:$K$611,9,FALSE))*1000,#N/A)</f>
        <v>2.1810250817884405</v>
      </c>
      <c r="AK118" s="196">
        <f>IFERROR((VLOOKUP($A118,'1112'!$F$10:$L$408,5,FALSE)/VLOOKUP($A118,'2012'!$F$10:$M$460,8,FALSE))*1000,#N/A)</f>
        <v>3.5116153430578065</v>
      </c>
      <c r="AL118" s="196">
        <f>IFERROR((VLOOKUP($A118,'1213'!$F$10:$L$408,5,FALSE)/VLOOKUP($A118,'2013'!$F$10:$M$460,8,FALSE))*1000,#N/A)</f>
        <v>2.1569156106767324</v>
      </c>
      <c r="AM118" s="196">
        <f>IFERROR((VLOOKUP($A118,'1314'!$F$10:$L$408,5,FALSE)/VLOOKUP($A118,'2014'!$F$10:$M$460,8,FALSE))*1000,#N/A)</f>
        <v>0.26983270372369134</v>
      </c>
      <c r="AN118" s="196">
        <f>IFERROR((VLOOKUP($A118,'1415'!$F$10:$L$408,5,FALSE)/VLOOKUP($A118,'2015'!$F$10:$M$460,8,FALSE))*1000,#N/A)</f>
        <v>1.6176867080075492</v>
      </c>
      <c r="AO118" s="196">
        <f>IFERROR((VLOOKUP($A118,'1516'!$F$10:$L$408,5,FALSE)/VLOOKUP($A118,'2016'!$F$10:$M$460,8,FALSE))*1000,#N/A)</f>
        <v>0.53662463107056613</v>
      </c>
      <c r="AP118" s="196">
        <f>IFERROR((VLOOKUP($A118,'1617'!$F$10:$L$408,5,FALSE)/VLOOKUP($A118,'2017'!$F$10:$M$460,8,FALSE))*1000,#N/A)</f>
        <v>0.26716537536735241</v>
      </c>
      <c r="AQ118" s="196">
        <f>IFERROR((VLOOKUP($A118,'1718'!$F$10:$L$408,5,FALSE)/VLOOKUP($A118,'2018'!$F$10:$N$460,9,FALSE))*1000,#N/A)</f>
        <v>0</v>
      </c>
      <c r="AR118" s="196">
        <f>IFERROR((VLOOKUP($A118,'1819'!$F$10:$L$408,5,FALSE)/VLOOKUP($A118,'2018'!$F$10:$N$460,9,FALSE))*1000,#N/A)</f>
        <v>0</v>
      </c>
      <c r="AS118" s="196">
        <f>IFERROR((VLOOKUP($A118,'1920'!$F$10:$L$408,5,FALSE)/VLOOKUP($A118,'2019'!$F$10:$N$464,8,FALSE))*1000,#N/A)</f>
        <v>0</v>
      </c>
      <c r="AT118" s="196">
        <f>IFERROR((VLOOKUP($A118,'20 21'!$F$10:$L$408,5,FALSE)/VLOOKUP($A118,'2020'!$F$10:$N$469,8,FALSE))*1000,#N/A)</f>
        <v>0</v>
      </c>
      <c r="AU118" s="196">
        <f>IFERROR((VLOOKUP($A118,'21 22'!$F$10:$L$408,5,FALSE)/VLOOKUP($A118,'2021'!$F$10:$N$469,8,FALSE))*1000,#N/A)</f>
        <v>0</v>
      </c>
      <c r="AV118" s="196">
        <f>IFERROR((VLOOKUP($A118,'22 23'!$F$10:$L$408,5,FALSE)/VLOOKUP($A118,'2022'!$F$10:$N$469,8,FALSE))*1000,#N/A)</f>
        <v>0</v>
      </c>
      <c r="AW118" s="196">
        <f>IFERROR((VLOOKUP($A118,'23 24'!$F$7:$M$408,5,FALSE)/VLOOKUP($A118,'2023'!$C$7:$N$469,9,FALSE))*1000,#N/A)</f>
        <v>0</v>
      </c>
      <c r="AY118" s="196">
        <f>IFERROR((VLOOKUP($A118,'0910'!$F$10:$L$433,6,FALSE)/VLOOKUP($A118,'2010'!$C$5:$K$611,9,FALSE))*1000,#N/A)</f>
        <v>0</v>
      </c>
      <c r="AZ118" s="196">
        <f>IFERROR((VLOOKUP($A118,'1011'!$F$10:$L$433,6,FALSE)/VLOOKUP($A118,'2011'!$C$5:$K$611,9,FALSE))*1000,#N/A)</f>
        <v>0</v>
      </c>
      <c r="BA118" s="196">
        <f>IFERROR((VLOOKUP($A118,'1112'!$F$10:$L$408,6,FALSE)/VLOOKUP($A118,'2012'!$F$10:$M$460,8,FALSE))*1000,#N/A)</f>
        <v>0</v>
      </c>
      <c r="BB118" s="196">
        <f>IFERROR((VLOOKUP($A118,'1213'!$F$10:$L$408,6,FALSE)/VLOOKUP($A118,'2013'!$F$10:$M$460,8,FALSE))*1000,#N/A)</f>
        <v>0</v>
      </c>
      <c r="BC118" s="196">
        <f>IFERROR((VLOOKUP($A118,'1314'!$F$10:$L$408,6,FALSE)/VLOOKUP($A118,'2014'!$F$10:$M$460,8,FALSE))*1000,#N/A)</f>
        <v>0</v>
      </c>
      <c r="BD118" s="196">
        <f>IFERROR((VLOOKUP($A118,'1415'!$F$10:$L$408,6,FALSE)/VLOOKUP($A118,'2015'!$F$10:$M$460,8,FALSE))*1000,#N/A)</f>
        <v>0</v>
      </c>
      <c r="BE118" s="196">
        <f>IFERROR((VLOOKUP($A118,'1516'!$F$10:$L$408,6,FALSE)/VLOOKUP($A118,'2016'!$F$10:$M$460,8,FALSE))*1000,#N/A)</f>
        <v>0.53662463107056613</v>
      </c>
      <c r="BF118" s="196">
        <f>IFERROR((VLOOKUP($A118,'1617'!$F$10:$L$408,6,FALSE)/VLOOKUP($A118,'2017'!$F$10:$M$460,8,FALSE))*1000,#N/A)</f>
        <v>0</v>
      </c>
      <c r="BG118" s="196">
        <f>IFERROR((VLOOKUP($A118,'1718'!$F$10:$L$408,6,FALSE)/VLOOKUP($A118,'2018'!$F$10:$N$460,9,FALSE))*1000,#N/A)</f>
        <v>0.26560424966799467</v>
      </c>
      <c r="BH118" s="196">
        <f>IFERROR((VLOOKUP($A118,'1819'!$F$10:$L$408,6,FALSE)/VLOOKUP($A118,'2018'!$F$10:$N$460,9,FALSE))*1000,#N/A)</f>
        <v>0</v>
      </c>
      <c r="BI118" s="196">
        <f>IFERROR((VLOOKUP($A118,'1920'!$F$10:$L$408,6,FALSE)/VLOOKUP($A118,'2019'!$F$10:$N$464,8,FALSE))*1000,#N/A)</f>
        <v>0</v>
      </c>
      <c r="BJ118" s="196">
        <f>IFERROR((VLOOKUP($A118,'20 21'!$F$10:$L$408,6,FALSE)/VLOOKUP($A118,'2020'!$F$10:$N$469,8,FALSE))*1000,#N/A)</f>
        <v>0</v>
      </c>
      <c r="BK118" s="196">
        <f>IFERROR((VLOOKUP($A118,'21 22'!$F$10:$L$408,6,FALSE)/VLOOKUP($A118,'2021'!$F$10:$N$469,8,FALSE))*1000,#N/A)</f>
        <v>0</v>
      </c>
      <c r="BL118" s="196">
        <f>IFERROR((VLOOKUP($A118,'22 23'!$F$10:$L$408,6,FALSE)/VLOOKUP($A118,'2022'!$F$10:$N$469,8,FALSE))*1000,#N/A)</f>
        <v>0</v>
      </c>
      <c r="BM118" s="196">
        <f>IFERROR((VLOOKUP($A118,'23 24'!$F$7:$M$408,6,FALSE)/VLOOKUP($A118,'2023'!$C$7:$N$469,9,FALSE))*1000,#N/A)</f>
        <v>0</v>
      </c>
      <c r="BO118" s="196">
        <f>IFERROR((VLOOKUP($A118,'0910'!$F$10:$L$433,7,FALSE)/VLOOKUP($A118,'2010'!$C$5:$K$611,9,FALSE))*1000,#N/A)</f>
        <v>2.7344818156959256</v>
      </c>
      <c r="BP118" s="196">
        <f>IFERROR((VLOOKUP($A118,'1011'!$F$10:$L$433,7,FALSE)/VLOOKUP($A118,'2011'!$C$5:$K$611,9,FALSE))*1000,#N/A)</f>
        <v>3.544165757906216</v>
      </c>
      <c r="BQ118" s="196">
        <f>IFERROR((VLOOKUP($A118,'1112'!$F$10:$L$408,7,FALSE)/VLOOKUP($A118,'2012'!$F$10:$M$460,8,FALSE))*1000,#N/A)</f>
        <v>9.4543490005402493</v>
      </c>
      <c r="BR118" s="196">
        <f>IFERROR((VLOOKUP($A118,'1213'!$F$10:$L$408,7,FALSE)/VLOOKUP($A118,'2013'!$F$10:$M$460,8,FALSE))*1000,#N/A)</f>
        <v>5.1226745753572391</v>
      </c>
      <c r="BS118" s="196">
        <f>IFERROR((VLOOKUP($A118,'1314'!$F$10:$L$408,7,FALSE)/VLOOKUP($A118,'2014'!$F$10:$M$460,8,FALSE))*1000,#N/A)</f>
        <v>1.3491635186184565</v>
      </c>
      <c r="BT118" s="196">
        <f>IFERROR((VLOOKUP($A118,'1415'!$F$10:$L$408,7,FALSE)/VLOOKUP($A118,'2015'!$F$10:$M$460,8,FALSE))*1000,#N/A)</f>
        <v>4.8530601240226474</v>
      </c>
      <c r="BU118" s="196">
        <f>IFERROR((VLOOKUP($A118,'1516'!$F$10:$L$408,7,FALSE)/VLOOKUP($A118,'2016'!$F$10:$M$460,8,FALSE))*1000,#N/A)</f>
        <v>4.292997048564529</v>
      </c>
      <c r="BV118" s="196">
        <f>IFERROR((VLOOKUP($A118,'1617'!$F$10:$L$408,7,FALSE)/VLOOKUP($A118,'2017'!$F$10:$M$460,8,FALSE))*1000,#N/A)</f>
        <v>2.1373230029388193</v>
      </c>
      <c r="BW118" s="196">
        <f>IFERROR((VLOOKUP($A118,'1718'!$F$10:$L$408,7,FALSE)/VLOOKUP($A118,'2018'!$F$10:$N$460,9,FALSE))*1000,#N/A)</f>
        <v>1.3280212483399734</v>
      </c>
      <c r="BX118" s="196">
        <f>IFERROR((VLOOKUP($A118,'1819'!$F$10:$L$408,7,FALSE)/VLOOKUP($A118,'2018'!$F$10:$N$460,9,FALSE))*1000,#N/A)</f>
        <v>0.53120849933598935</v>
      </c>
      <c r="BY118" s="196">
        <f>IFERROR((VLOOKUP($A118,'1920'!$F$10:$L$408,7,FALSE)/VLOOKUP($A118,'2019'!$F$10:$N$464,8,FALSE))*1000,#N/A)</f>
        <v>0.26521681474605491</v>
      </c>
      <c r="BZ118" s="196">
        <f>IFERROR((VLOOKUP($A118,'20 21'!$F$10:$L$408,7,FALSE)/VLOOKUP($A118,'2020'!$F$10:$N$469,8,FALSE))*1000,#N/A)</f>
        <v>0.26713611386409719</v>
      </c>
      <c r="CA118" s="196">
        <f>IFERROR((VLOOKUP($A118,'21 22'!$F$10:$L$408,7,FALSE)/VLOOKUP($A118,'2021'!$F$10:$N$469,8,FALSE))*1000,#N/A)</f>
        <v>0.26548437624445803</v>
      </c>
      <c r="CB118" s="196">
        <f>IFERROR((VLOOKUP($A118,'22 23'!$F$10:$L$408,7,FALSE)/VLOOKUP($A118,'2022'!$F$10:$N$469,8,FALSE))*1000,#N/A)</f>
        <v>0.79605158414265242</v>
      </c>
      <c r="CC118" s="196">
        <f>IFERROR((VLOOKUP($A118,'23 24'!$F$7:$M$408,7,FALSE)/VLOOKUP($A118,'2023'!$C$7:$N$469,9,FALSE))*1000,#N/A)</f>
        <v>0.53040549500092826</v>
      </c>
      <c r="CE118" s="198">
        <f>IFERROR((VLOOKUP($A118,'0910'!$F$10:$S$433,9,FALSE)/VLOOKUP($A118,'2010'!$C$5:$K$611,9,FALSE))*1000,#N/A)</f>
        <v>1.6406890894175554</v>
      </c>
      <c r="CF118" s="198">
        <f>IFERROR((VLOOKUP($A118,'1011'!$F$10:$S$433,10,FALSE)/VLOOKUP($A118,'2011'!$C$5:$K$611,9,FALSE))*1000,#N/A)</f>
        <v>0.54525627044711011</v>
      </c>
      <c r="CG118" s="198">
        <f>IFERROR((VLOOKUP($A118,'1112'!$F$10:$S$408,9,FALSE)/VLOOKUP($A118,'2012'!$F$10:$M$460,8,FALSE))*1000,#N/A)</f>
        <v>4.5921123716909777</v>
      </c>
      <c r="CH118" s="198">
        <f>IFERROR((VLOOKUP($A118,'1213'!$F$10:$S$408,9,FALSE)/VLOOKUP($A118,'2013'!$F$10:$M$460,8,FALSE))*1000,#N/A)</f>
        <v>1.3480722566729577</v>
      </c>
      <c r="CI118" s="198">
        <f>IFERROR((VLOOKUP($A118,'1314'!$F$10:$S$408,9,FALSE)/VLOOKUP($A118,'2014'!$F$10:$M$460,8,FALSE))*1000,#N/A)</f>
        <v>1.0793308148947653</v>
      </c>
      <c r="CJ118" s="198">
        <f>IFERROR((VLOOKUP($A118,'1415'!$F$10:$S$408,9,FALSE)/VLOOKUP($A118,'2015'!$F$10:$M$460,8,FALSE))*1000,#N/A)</f>
        <v>2.4265300620113237</v>
      </c>
      <c r="CK118" s="198">
        <f>IFERROR((VLOOKUP($A118,'1516'!$F$10:$S$408,9,FALSE)/VLOOKUP($A118,'2016'!$F$10:$M$460,8,FALSE))*1000,#N/A)</f>
        <v>3.4880601019586801</v>
      </c>
      <c r="CL118" s="198">
        <f>IFERROR((VLOOKUP($A118,'1617'!$F$10:$S$408,9,FALSE)/VLOOKUP($A118,'2017'!$F$10:$M$460,8,FALSE))*1000,#N/A)</f>
        <v>1.8701576275714666</v>
      </c>
      <c r="CM118" s="198">
        <f>IFERROR((VLOOKUP($A118,'1718'!$F$10:$S$408,9,FALSE)/VLOOKUP($A118,'2018'!$F$10:$N$460,9,FALSE))*1000,#N/A)</f>
        <v>3.7184594953519254</v>
      </c>
      <c r="CN118" s="198">
        <f>IFERROR((VLOOKUP($A118,'1819'!$F$10:$S$408,9,FALSE)/VLOOKUP($A118,'2018'!$F$10:$N$460,9,FALSE))*1000,#N/A)</f>
        <v>1.0624169986719787</v>
      </c>
      <c r="CO118" s="198">
        <f>IFERROR((VLOOKUP($A118,'1920'!$F$10:$S$408,9,FALSE)/VLOOKUP($A118,'2019'!$F$10:$N$464,8,FALSE))*1000,#N/A)</f>
        <v>0.53043362949210981</v>
      </c>
      <c r="CP118" s="198">
        <f>IFERROR((VLOOKUP($A118,'20 21'!$F$10:$S$408,9,FALSE)/VLOOKUP($A118,'2020'!$F$10:$N$469,8,FALSE))*1000,#N/A)</f>
        <v>0.53427222772819438</v>
      </c>
      <c r="CQ118" s="198">
        <f>IFERROR((VLOOKUP($A118,'21 22'!$F$10:$S$408,9,FALSE)/VLOOKUP($A118,'2021'!$F$10:$N$469,8,FALSE))*1000,#N/A)</f>
        <v>0.26548437624445803</v>
      </c>
      <c r="CR118" s="198">
        <f>IFERROR((VLOOKUP($A118,'22 23'!$F$10:$S$408,9,FALSE)/VLOOKUP($A118,'2022'!$F$10:$N$469,8,FALSE))*1000,#N/A)</f>
        <v>0</v>
      </c>
      <c r="CS118" s="196">
        <f>IFERROR((VLOOKUP($A118,'23 24'!$F$7:$S$408,9,FALSE)/VLOOKUP($A118,'2023'!$C$7:$N$469,9,FALSE))*1000,#N/A)</f>
        <v>0.26520274750046413</v>
      </c>
      <c r="CU118" s="198">
        <f>IFERROR((VLOOKUP($A118,'0910'!$F$10:$S$433,10,FALSE)/VLOOKUP($A118,'2010'!$C$5:$K$611,9,FALSE))*1000,#N/A)</f>
        <v>0</v>
      </c>
      <c r="CV118" s="198">
        <f>IFERROR((VLOOKUP($A118,'1011'!$F$10:$S$433,11,FALSE)/VLOOKUP($A118,'2011'!$C$5:$K$611,9,FALSE))*1000,#N/A)</f>
        <v>1.0905125408942202</v>
      </c>
      <c r="CW118" s="198">
        <f>IFERROR((VLOOKUP($A118,'1112'!$F$10:$S$408,10,FALSE)/VLOOKUP($A118,'2012'!$F$10:$M$460,8,FALSE))*1000,#N/A)</f>
        <v>6.2128579146407352</v>
      </c>
      <c r="CX118" s="198">
        <f>IFERROR((VLOOKUP($A118,'1213'!$F$10:$S$408,10,FALSE)/VLOOKUP($A118,'2013'!$F$10:$M$460,8,FALSE))*1000,#N/A)</f>
        <v>1.6176867080075492</v>
      </c>
      <c r="CY118" s="198">
        <f>IFERROR((VLOOKUP($A118,'1314'!$F$10:$S$408,10,FALSE)/VLOOKUP($A118,'2014'!$F$10:$M$460,8,FALSE))*1000,#N/A)</f>
        <v>0.26983270372369134</v>
      </c>
      <c r="CZ118" s="198">
        <f>IFERROR((VLOOKUP($A118,'1415'!$F$10:$S$408,10,FALSE)/VLOOKUP($A118,'2015'!$F$10:$M$460,8,FALSE))*1000,#N/A)</f>
        <v>1.8873011593421407</v>
      </c>
      <c r="DA118" s="198">
        <f>IFERROR((VLOOKUP($A118,'1516'!$F$10:$S$408,10,FALSE)/VLOOKUP($A118,'2016'!$F$10:$M$460,8,FALSE))*1000,#N/A)</f>
        <v>1.6098738932116983</v>
      </c>
      <c r="DB118" s="198">
        <f>IFERROR((VLOOKUP($A118,'1617'!$F$10:$S$408,10,FALSE)/VLOOKUP($A118,'2017'!$F$10:$M$460,8,FALSE))*1000,#N/A)</f>
        <v>0.53433075073470482</v>
      </c>
      <c r="DC118" s="198">
        <f>IFERROR((VLOOKUP($A118,'1718'!$F$10:$S$408,10,FALSE)/VLOOKUP($A118,'2018'!$F$10:$N$460,9,FALSE))*1000,#N/A)</f>
        <v>1.0624169986719787</v>
      </c>
      <c r="DD118" s="198">
        <f>IFERROR((VLOOKUP($A118,'1819'!$F$10:$S$408,10,FALSE)/VLOOKUP($A118,'2018'!$F$10:$N$460,9,FALSE))*1000,#N/A)</f>
        <v>0</v>
      </c>
      <c r="DE118" s="198">
        <f>IFERROR((VLOOKUP($A118,'1920'!$F$10:$S$408,10,FALSE)/VLOOKUP($A118,'2019'!$F$10:$N$464,8,FALSE))*1000,#N/A)</f>
        <v>0</v>
      </c>
      <c r="DF118" s="198">
        <f>IFERROR((VLOOKUP($A118,'20 21'!$F$10:$S$408,10,FALSE)/VLOOKUP($A118,'2020'!$F$10:$N$469,8,FALSE))*1000,#N/A)</f>
        <v>0</v>
      </c>
      <c r="DG118" s="198">
        <f>IFERROR((VLOOKUP($A118,'21 22'!$F$10:$S$408,10,FALSE)/VLOOKUP($A118,'2021'!$F$10:$N$469,8,FALSE))*1000,#N/A)</f>
        <v>0</v>
      </c>
      <c r="DH118" s="198">
        <f>IFERROR((VLOOKUP($A118,'22 23'!$F$10:$S$408,10,FALSE)/VLOOKUP($A118,'2022'!$F$10:$N$469,8,FALSE))*1000,#N/A)</f>
        <v>0</v>
      </c>
      <c r="DI118" s="196">
        <f>IFERROR((VLOOKUP($A118,'23 24'!$F$7:$S$408,10,FALSE)/VLOOKUP($A118,'2023'!$C$7:$N$469,9,FALSE))*1000,#N/A)</f>
        <v>0</v>
      </c>
      <c r="DK118" s="198">
        <f>IFERROR((VLOOKUP($A118,'0910'!$F$10:$S$433,11,FALSE)/VLOOKUP($A118,'2010'!$C$5:$K$611,9,FALSE))*1000,#N/A)</f>
        <v>0</v>
      </c>
      <c r="DL118" s="198">
        <f>IFERROR((VLOOKUP($A118,'1011'!$F$10:$S$433,12,FALSE)/VLOOKUP($A118,'2011'!$C$5:$K$611,9,FALSE))*1000,#N/A)</f>
        <v>0</v>
      </c>
      <c r="DM118" s="198">
        <f>IFERROR((VLOOKUP($A118,'1112'!$F$10:$S$408,11,FALSE)/VLOOKUP($A118,'2012'!$F$10:$M$460,8,FALSE))*1000,#N/A)</f>
        <v>0</v>
      </c>
      <c r="DN118" s="198">
        <f>IFERROR((VLOOKUP($A118,'1213'!$F$10:$S$408,11,FALSE)/VLOOKUP($A118,'2013'!$F$10:$M$460,8,FALSE))*1000,#N/A)</f>
        <v>0</v>
      </c>
      <c r="DO118" s="198">
        <f>IFERROR((VLOOKUP($A118,'1314'!$F$10:$S$408,11,FALSE)/VLOOKUP($A118,'2014'!$F$10:$M$460,8,FALSE))*1000,#N/A)</f>
        <v>0</v>
      </c>
      <c r="DP118" s="198">
        <f>IFERROR((VLOOKUP($A118,'1415'!$F$10:$S$408,11,FALSE)/VLOOKUP($A118,'2015'!$F$10:$M$460,8,FALSE))*1000,#N/A)</f>
        <v>0</v>
      </c>
      <c r="DQ118" s="198">
        <f>IFERROR((VLOOKUP($A118,'1516'!$F$10:$S$408,11,FALSE)/VLOOKUP($A118,'2016'!$F$10:$M$460,8,FALSE))*1000,#N/A)</f>
        <v>0</v>
      </c>
      <c r="DR118" s="198">
        <f>IFERROR((VLOOKUP($A118,'1617'!$F$10:$S$408,11,FALSE)/VLOOKUP($A118,'2017'!$F$10:$M$460,8,FALSE))*1000,#N/A)</f>
        <v>0.26716537536735241</v>
      </c>
      <c r="DS118" s="198">
        <f>IFERROR((VLOOKUP($A118,'1718'!$F$10:$S$408,11,FALSE)/VLOOKUP($A118,'2018'!$F$10:$N$460,9,FALSE))*1000,#N/A)</f>
        <v>0</v>
      </c>
      <c r="DT118" s="198">
        <f>IFERROR((VLOOKUP($A118,'1819'!$F$10:$S$408,11,FALSE)/VLOOKUP($A118,'2018'!$F$10:$N$460,9,FALSE))*1000,#N/A)</f>
        <v>0</v>
      </c>
      <c r="DU118" s="198">
        <f>IFERROR((VLOOKUP($A118,'1920'!$F$10:$S$408,11,FALSE)/VLOOKUP($A118,'2019'!$F$10:$N$464,8,FALSE))*1000,#N/A)</f>
        <v>0</v>
      </c>
      <c r="DV118" s="198">
        <f>IFERROR((VLOOKUP($A118,'20 21'!$F$10:$S$408,11,FALSE)/VLOOKUP($A118,'2020'!$F$10:$N$469,8,FALSE))*1000,#N/A)</f>
        <v>0</v>
      </c>
      <c r="DW118" s="198">
        <f>IFERROR((VLOOKUP($A118,'21 22'!$F$10:$S$408,11,FALSE)/VLOOKUP($A118,'2021'!$F$10:$N$469,8,FALSE))*1000,#N/A)</f>
        <v>0</v>
      </c>
      <c r="DX118" s="198">
        <f>IFERROR((VLOOKUP($A118,'22 23'!$F$10:$S$408,11,FALSE)/VLOOKUP($A118,'2022'!$F$10:$N$469,8,FALSE))*1000,#N/A)</f>
        <v>0</v>
      </c>
      <c r="DY118" s="196">
        <f>IFERROR((VLOOKUP($A118,'23 24'!$F$7:$S$408,11,FALSE)/VLOOKUP($A118,'2023'!$C$7:$N$469,9,FALSE))*1000,#N/A)</f>
        <v>0</v>
      </c>
      <c r="EA118" s="198">
        <f>IFERROR((VLOOKUP($A118,'0910'!$F$10:$S$433,12,FALSE)/VLOOKUP($A118,'2010'!$C$5:$K$611,9,FALSE))*1000,#N/A)</f>
        <v>1.6406890894175554</v>
      </c>
      <c r="EB118" s="198">
        <f>IFERROR((VLOOKUP($A118,'1011'!$F$10:$S$433,13,FALSE)/VLOOKUP($A118,'2011'!$C$5:$K$611,9,FALSE))*1000,#N/A)</f>
        <v>1.6357688113413305</v>
      </c>
      <c r="EC118" s="198">
        <f>IFERROR((VLOOKUP($A118,'1112'!$F$10:$S$408,12,FALSE)/VLOOKUP($A118,'2012'!$F$10:$M$460,8,FALSE))*1000,#N/A)</f>
        <v>10.804970286331713</v>
      </c>
      <c r="ED118" s="198">
        <f>IFERROR((VLOOKUP($A118,'1213'!$F$10:$S$408,12,FALSE)/VLOOKUP($A118,'2013'!$F$10:$M$460,8,FALSE))*1000,#N/A)</f>
        <v>2.9657589646805067</v>
      </c>
      <c r="EE118" s="198">
        <f>IFERROR((VLOOKUP($A118,'1314'!$F$10:$S$408,12,FALSE)/VLOOKUP($A118,'2014'!$F$10:$M$460,8,FALSE))*1000,#N/A)</f>
        <v>1.6189962223421479</v>
      </c>
      <c r="EF118" s="198">
        <f>IFERROR((VLOOKUP($A118,'1415'!$F$10:$S$408,12,FALSE)/VLOOKUP($A118,'2015'!$F$10:$M$460,8,FALSE))*1000,#N/A)</f>
        <v>4.5834456726880557</v>
      </c>
      <c r="EG118" s="198">
        <f>IFERROR((VLOOKUP($A118,'1516'!$F$10:$S$408,12,FALSE)/VLOOKUP($A118,'2016'!$F$10:$M$460,8,FALSE))*1000,#N/A)</f>
        <v>5.0979339951703784</v>
      </c>
      <c r="EH118" s="198">
        <f>IFERROR((VLOOKUP($A118,'1617'!$F$10:$S$408,12,FALSE)/VLOOKUP($A118,'2017'!$F$10:$M$460,8,FALSE))*1000,#N/A)</f>
        <v>2.6716537536735236</v>
      </c>
      <c r="EI118" s="198">
        <f>IFERROR((VLOOKUP($A118,'1718'!$F$10:$S$408,12,FALSE)/VLOOKUP($A118,'2018'!$F$10:$N$460,9,FALSE))*1000,#N/A)</f>
        <v>4.5152722443559092</v>
      </c>
      <c r="EJ118" s="198">
        <f>IFERROR((VLOOKUP($A118,'1819'!$F$10:$S$408,12,FALSE)/VLOOKUP($A118,'2018'!$F$10:$N$460,9,FALSE))*1000,#N/A)</f>
        <v>1.0624169986719787</v>
      </c>
      <c r="EK118" s="198">
        <f>IFERROR((VLOOKUP($A118,'1920'!$F$10:$S$408,12,FALSE)/VLOOKUP($A118,'2019'!$F$10:$N$464,8,FALSE))*1000,#N/A)</f>
        <v>0.53043362949210981</v>
      </c>
      <c r="EL118" s="198">
        <f>IFERROR((VLOOKUP($A118,'20 21'!$F$10:$S$408,12,FALSE)/VLOOKUP($A118,'2020'!$F$10:$N$469,8,FALSE))*1000,#N/A)</f>
        <v>0.53427222772819438</v>
      </c>
      <c r="EM118" s="198">
        <f>IFERROR((VLOOKUP($A118,'21 22'!$F$10:$S$408,12,FALSE)/VLOOKUP($A118,'2021'!$F$10:$N$469,8,FALSE))*1000,#N/A)</f>
        <v>0.26548437624445803</v>
      </c>
      <c r="EN118" s="198">
        <f>IFERROR((VLOOKUP($A118,'22 23'!$F$10:$S$408,12,FALSE)/VLOOKUP($A118,'2022'!$F$10:$N$469,8,FALSE))*1000,#N/A)</f>
        <v>0</v>
      </c>
      <c r="EO118" s="196">
        <f>IFERROR((VLOOKUP($A118,'23 24'!$F$7:$S$408,12,FALSE)/VLOOKUP($A118,'2023'!$C$7:$N$469,9,FALSE))*1000,#N/A)</f>
        <v>0.26520274750046413</v>
      </c>
    </row>
    <row r="119" spans="1:145" x14ac:dyDescent="0.3">
      <c r="A119" t="s">
        <v>841</v>
      </c>
      <c r="B119" t="s">
        <v>1743</v>
      </c>
      <c r="C119" t="str">
        <f>IF(VLOOKUP($A119,'0910'!$F$10:$L$433,1,FALSE)=VLOOKUP($A119,'2010'!$C$5:$K$611,1,FALSE),VLOOKUP($A119,'0910'!$F$10:$L$433,1,FALSE),FALSE)</f>
        <v>Gravesham</v>
      </c>
      <c r="D119" t="str">
        <f>IF(VLOOKUP($A119,'1011'!$F$10:$L$433,1,FALSE)=VLOOKUP($A119,'2011'!$C$5:$K$611,1,FALSE),VLOOKUP($A119,'1011'!$F$10:$L$433,1,FALSE),FALSE)</f>
        <v>Gravesham</v>
      </c>
      <c r="E119" t="str">
        <f>IF(VLOOKUP(A119,'1112'!$F$10:$L$408,1,FALSE)=VLOOKUP(A119,'2012'!$F$10:$M$460,1,FALSE),VLOOKUP(A119,'1112'!$F$10:$L$408,1,FALSE),FALSE)</f>
        <v>Gravesham</v>
      </c>
      <c r="F119" t="str">
        <f>IF(VLOOKUP($A119,'1213'!$F$10:$L$408,1,FALSE)=VLOOKUP($A119,'2013'!$F$10:$M$460,1,FALSE),VLOOKUP($A119,'1213'!$F$10:$L$408,1,FALSE),FALSE)</f>
        <v>Gravesham</v>
      </c>
      <c r="G119" t="str">
        <f>IF(VLOOKUP($A119,'1314'!$F$10:$L$408,1,FALSE)=VLOOKUP($A119,'2014'!$F$10:$M$460,1,FALSE),VLOOKUP($A119,'1314'!$F$10:$L$408,1,FALSE),FALSE)</f>
        <v>Gravesham</v>
      </c>
      <c r="H119" t="str">
        <f>IF(VLOOKUP($A119,'1415'!$F$10:$L$408,1,FALSE)=VLOOKUP($A119,'2015'!$F$10:$M$460,1,FALSE),VLOOKUP($A119,'1415'!$F$10:$L$408,1,FALSE),FALSE)</f>
        <v>Gravesham</v>
      </c>
      <c r="I119" t="str">
        <f>IF(VLOOKUP($A119,'1516'!$F$10:$L$408,1,FALSE)=VLOOKUP($A119,'2015'!$F$10:$M$460,1,FALSE),VLOOKUP($A119,'1516'!$F$10:$L$408,1,FALSE),FALSE)</f>
        <v>Gravesham</v>
      </c>
      <c r="J119" t="str">
        <f>IF(VLOOKUP($A119,'1617'!$F$10:$L$408,1,FALSE)=VLOOKUP($A119,'2016'!$F$10:$M$460,1,FALSE),VLOOKUP($A119,'1617'!$F$10:$L$408,1,FALSE),FALSE)</f>
        <v>Gravesham</v>
      </c>
      <c r="K119" t="str">
        <f>IF(VLOOKUP($A119,'1718'!$F$10:$M$408,1,FALSE)=VLOOKUP($A119,'2017'!$F$10:$M$460,1,FALSE),VLOOKUP($A119,'1718'!$F$10:$M$408,1,FALSE),FALSE)</f>
        <v>Gravesham</v>
      </c>
      <c r="L119" t="str">
        <f>IF(VLOOKUP($A119,'1819'!$F$10:$M$408,1,FALSE)=VLOOKUP($A119,'2018'!$F$10:$M$460,1,FALSE),VLOOKUP($A119,'1819'!$F$10:$M$408,1,FALSE),FALSE)</f>
        <v>Gravesham</v>
      </c>
      <c r="M119" t="str">
        <f>IF(VLOOKUP($A119,'1920'!$F$10:$M$408,1,FALSE)=VLOOKUP($A119,'2019'!$F$10:$M$464,1,FALSE),VLOOKUP($A119,'1920'!$F$10:$M$408,1,FALSE),FALSE)</f>
        <v>Gravesham</v>
      </c>
      <c r="N119" t="str">
        <f>IF(VLOOKUP($A119,'20 21'!$F$10:$N$408,1,FALSE)=VLOOKUP($A119,'2020'!$F$10:$O$468,1,FALSE),VLOOKUP($A119,'20 21'!$F$10:$N$408,1,FALSE),FALSE)</f>
        <v>Gravesham</v>
      </c>
      <c r="O119" t="str">
        <f>IF(VLOOKUP($A119,'21 22'!$F$10:$N$408,1,FALSE)=VLOOKUP($A119,'2021'!$F$10:$O$471,1,FALSE),VLOOKUP($A119,'21 22'!$F$10:$N$408,1,FALSE),FALSE)</f>
        <v>Gravesham</v>
      </c>
      <c r="P119" t="str">
        <f>IF(VLOOKUP($A119,'22 23'!$F$10:$N$408,1,FALSE)=VLOOKUP($A119,'2022'!$F$10:$O$468,1,FALSE),VLOOKUP($A119,'22 23'!$F$10:$N$408,1,FALSE),FALSE)</f>
        <v>Gravesham</v>
      </c>
      <c r="Q119" t="str">
        <f>IF(VLOOKUP($A119,'23 24'!$F$7:$N$408,1,FALSE)=VLOOKUP($A119,'2023'!$C$7:$O$468,1,FALSE),VLOOKUP($A119,'23 24'!$F$7:$N$408,1,FALSE),FALSE)</f>
        <v>Gravesham</v>
      </c>
      <c r="S119" s="196">
        <f>IFERROR((VLOOKUP($A119,'0910'!$F$10:$L$433,4,FALSE)/VLOOKUP($A119,'2010'!$C$5:$K$611,9,FALSE))*1000,#N/A)</f>
        <v>6.504456757407854</v>
      </c>
      <c r="T119" s="196">
        <f>IFERROR((VLOOKUP($A119,'1011'!$F$10:$L$433,4,FALSE)/VLOOKUP($A119,'2011'!$C$5:$K$611,9,FALSE))*1000,#N/A)</f>
        <v>2.398081534772182</v>
      </c>
      <c r="U119" s="196">
        <f>IFERROR((VLOOKUP($A119,'1112'!$F$10:$L$408,4,FALSE)/VLOOKUP($A119,'2012'!$F$10:$M$460,8,FALSE))*1000,#N/A)</f>
        <v>3.3428844317096469</v>
      </c>
      <c r="V119" s="196">
        <f>IFERROR((VLOOKUP($A119,'1213'!$F$10:$L$408,4,FALSE)/VLOOKUP($A119,'2013'!$F$10:$M$460,8,FALSE))*1000,#N/A)</f>
        <v>3.0747398297067172</v>
      </c>
      <c r="W119" s="196">
        <f>IFERROR((VLOOKUP($A119,'1314'!$F$10:$L$408,4,FALSE)/VLOOKUP($A119,'2014'!$F$10:$M$460,8,FALSE))*1000,#N/A)</f>
        <v>0.94317377976892247</v>
      </c>
      <c r="X119" s="196">
        <f>IFERROR((VLOOKUP($A119,'1415'!$F$10:$L$408,4,FALSE)/VLOOKUP($A119,'2015'!$F$10:$M$460,8,FALSE))*1000,#N/A)</f>
        <v>0.23441162681669012</v>
      </c>
      <c r="Y119" s="196">
        <f>IFERROR((VLOOKUP($A119,'1516'!$F$10:$L$408,4,FALSE)/VLOOKUP($A119,'2016'!$F$10:$M$460,8,FALSE))*1000,#N/A)</f>
        <v>0.46685340802987862</v>
      </c>
      <c r="Z119" s="196">
        <f>IFERROR((VLOOKUP($A119,'1617'!$F$10:$L$408,4,FALSE)/VLOOKUP($A119,'2017'!$F$10:$M$460,8,FALSE))*1000,#N/A)</f>
        <v>5.5813953488372094</v>
      </c>
      <c r="AA119" s="196">
        <f>IFERROR((VLOOKUP($A119,'1718'!$F$10:$L$408,4,FALSE)/VLOOKUP($A119,'2018'!$F$10:$N$460,9,FALSE))*1000,#N/A)</f>
        <v>3.4658040665434382</v>
      </c>
      <c r="AB119" s="196">
        <f>IFERROR((VLOOKUP($A119,'1819'!$F$10:$L$408,4,FALSE)/VLOOKUP($A119,'2018'!$F$10:$N$460,9,FALSE))*1000,#N/A)</f>
        <v>1.6173752310536045</v>
      </c>
      <c r="AC119" s="196">
        <f>IFERROR((VLOOKUP($A119,'1920'!$F$10:$L$408,4,FALSE)/VLOOKUP($A119,'2019'!$F$10:$N$464,8,FALSE))*1000,#N/A)</f>
        <v>2.9837728660285983</v>
      </c>
      <c r="AD119" s="196">
        <f>IFERROR((VLOOKUP($A119,'20 21'!$F$10:$M$408,4,FALSE)/VLOOKUP($A119,'2020'!$F$10:$N$469,8,FALSE))*1000,#N/A)</f>
        <v>2.0538004436208959</v>
      </c>
      <c r="AE119" s="196">
        <f>IFERROR((VLOOKUP($A119,'21 22'!$F$10:$M$408,4,FALSE)/VLOOKUP($A119,'2021'!$F$10:$N$469,8,FALSE))*1000,#N/A)</f>
        <v>3.4035987383994009</v>
      </c>
      <c r="AF119" s="196">
        <f>IFERROR((VLOOKUP($A119,'22 23'!$F$10:$M$408,4,FALSE)/VLOOKUP($A119,'2022'!$F$10:$N$469,8,FALSE))*1000,#N/A)</f>
        <v>6.2932662051604789</v>
      </c>
      <c r="AG119" s="196">
        <f>IFERROR((VLOOKUP($A119,'23 24'!$F$7:$M$408,4,FALSE)/VLOOKUP($A119,'2023'!$C$7:$N$469,9,FALSE))*1000,#N/A)</f>
        <v>2.8946137917214045</v>
      </c>
      <c r="AI119" s="196">
        <f>IFERROR((VLOOKUP($A119,'0910'!$F$10:$L$433,5,FALSE)/VLOOKUP($A119,'2010'!$C$5:$K$611,9,FALSE))*1000,#N/A)</f>
        <v>1.2045290291496025</v>
      </c>
      <c r="AJ119" s="196">
        <f>IFERROR((VLOOKUP($A119,'1011'!$F$10:$L$433,5,FALSE)/VLOOKUP($A119,'2011'!$C$5:$K$611,9,FALSE))*1000,#N/A)</f>
        <v>1.6786570743405276</v>
      </c>
      <c r="AK119" s="196">
        <f>IFERROR((VLOOKUP($A119,'1112'!$F$10:$L$408,5,FALSE)/VLOOKUP($A119,'2012'!$F$10:$M$460,8,FALSE))*1000,#N/A)</f>
        <v>1.9102196752626552</v>
      </c>
      <c r="AL119" s="196">
        <f>IFERROR((VLOOKUP($A119,'1213'!$F$10:$L$408,5,FALSE)/VLOOKUP($A119,'2013'!$F$10:$M$460,8,FALSE))*1000,#N/A)</f>
        <v>0.94607379375591294</v>
      </c>
      <c r="AM119" s="196">
        <f>IFERROR((VLOOKUP($A119,'1314'!$F$10:$L$408,5,FALSE)/VLOOKUP($A119,'2014'!$F$10:$M$460,8,FALSE))*1000,#N/A)</f>
        <v>0.47158688988446124</v>
      </c>
      <c r="AN119" s="196">
        <f>IFERROR((VLOOKUP($A119,'1415'!$F$10:$L$408,5,FALSE)/VLOOKUP($A119,'2015'!$F$10:$M$460,8,FALSE))*1000,#N/A)</f>
        <v>0.23441162681669012</v>
      </c>
      <c r="AO119" s="196">
        <f>IFERROR((VLOOKUP($A119,'1516'!$F$10:$L$408,5,FALSE)/VLOOKUP($A119,'2016'!$F$10:$M$460,8,FALSE))*1000,#N/A)</f>
        <v>0</v>
      </c>
      <c r="AP119" s="196">
        <f>IFERROR((VLOOKUP($A119,'1617'!$F$10:$L$408,5,FALSE)/VLOOKUP($A119,'2017'!$F$10:$M$460,8,FALSE))*1000,#N/A)</f>
        <v>1.1627906976744187</v>
      </c>
      <c r="AQ119" s="196">
        <f>IFERROR((VLOOKUP($A119,'1718'!$F$10:$L$408,5,FALSE)/VLOOKUP($A119,'2018'!$F$10:$N$460,9,FALSE))*1000,#N/A)</f>
        <v>1.1552680221811462</v>
      </c>
      <c r="AR119" s="196">
        <f>IFERROR((VLOOKUP($A119,'1819'!$F$10:$L$408,5,FALSE)/VLOOKUP($A119,'2018'!$F$10:$N$460,9,FALSE))*1000,#N/A)</f>
        <v>1.1552680221811462</v>
      </c>
      <c r="AS119" s="196">
        <f>IFERROR((VLOOKUP($A119,'1920'!$F$10:$L$408,5,FALSE)/VLOOKUP($A119,'2019'!$F$10:$N$464,8,FALSE))*1000,#N/A)</f>
        <v>5.049461773279166</v>
      </c>
      <c r="AT119" s="196">
        <f>IFERROR((VLOOKUP($A119,'20 21'!$F$10:$L$408,5,FALSE)/VLOOKUP($A119,'2020'!$F$10:$N$469,8,FALSE))*1000,#N/A)</f>
        <v>0.91280019716484273</v>
      </c>
      <c r="AU119" s="196">
        <f>IFERROR((VLOOKUP($A119,'21 22'!$F$10:$L$408,5,FALSE)/VLOOKUP($A119,'2021'!$F$10:$N$469,8,FALSE))*1000,#N/A)</f>
        <v>0.9076263302398403</v>
      </c>
      <c r="AV119" s="196">
        <f>IFERROR((VLOOKUP($A119,'22 23'!$F$10:$L$408,5,FALSE)/VLOOKUP($A119,'2022'!$F$10:$N$469,8,FALSE))*1000,#N/A)</f>
        <v>2.2475950732715995</v>
      </c>
      <c r="AW119" s="196">
        <f>IFERROR((VLOOKUP($A119,'23 24'!$F$7:$M$408,5,FALSE)/VLOOKUP($A119,'2023'!$C$7:$N$469,9,FALSE))*1000,#N/A)</f>
        <v>0</v>
      </c>
      <c r="AY119" s="196">
        <f>IFERROR((VLOOKUP($A119,'0910'!$F$10:$L$433,6,FALSE)/VLOOKUP($A119,'2010'!$C$5:$K$611,9,FALSE))*1000,#N/A)</f>
        <v>0</v>
      </c>
      <c r="AZ119" s="196">
        <f>IFERROR((VLOOKUP($A119,'1011'!$F$10:$L$433,6,FALSE)/VLOOKUP($A119,'2011'!$C$5:$K$611,9,FALSE))*1000,#N/A)</f>
        <v>0</v>
      </c>
      <c r="BA119" s="196">
        <f>IFERROR((VLOOKUP($A119,'1112'!$F$10:$L$408,6,FALSE)/VLOOKUP($A119,'2012'!$F$10:$M$460,8,FALSE))*1000,#N/A)</f>
        <v>0</v>
      </c>
      <c r="BB119" s="196">
        <f>IFERROR((VLOOKUP($A119,'1213'!$F$10:$L$408,6,FALSE)/VLOOKUP($A119,'2013'!$F$10:$M$460,8,FALSE))*1000,#N/A)</f>
        <v>0</v>
      </c>
      <c r="BC119" s="196">
        <f>IFERROR((VLOOKUP($A119,'1314'!$F$10:$L$408,6,FALSE)/VLOOKUP($A119,'2014'!$F$10:$M$460,8,FALSE))*1000,#N/A)</f>
        <v>0</v>
      </c>
      <c r="BD119" s="196">
        <f>IFERROR((VLOOKUP($A119,'1415'!$F$10:$L$408,6,FALSE)/VLOOKUP($A119,'2015'!$F$10:$M$460,8,FALSE))*1000,#N/A)</f>
        <v>0</v>
      </c>
      <c r="BE119" s="196">
        <f>IFERROR((VLOOKUP($A119,'1516'!$F$10:$L$408,6,FALSE)/VLOOKUP($A119,'2016'!$F$10:$M$460,8,FALSE))*1000,#N/A)</f>
        <v>0</v>
      </c>
      <c r="BF119" s="196">
        <f>IFERROR((VLOOKUP($A119,'1617'!$F$10:$L$408,6,FALSE)/VLOOKUP($A119,'2017'!$F$10:$M$460,8,FALSE))*1000,#N/A)</f>
        <v>0</v>
      </c>
      <c r="BG119" s="196">
        <f>IFERROR((VLOOKUP($A119,'1718'!$F$10:$L$408,6,FALSE)/VLOOKUP($A119,'2018'!$F$10:$N$460,9,FALSE))*1000,#N/A)</f>
        <v>0</v>
      </c>
      <c r="BH119" s="196">
        <f>IFERROR((VLOOKUP($A119,'1819'!$F$10:$L$408,6,FALSE)/VLOOKUP($A119,'2018'!$F$10:$N$460,9,FALSE))*1000,#N/A)</f>
        <v>0</v>
      </c>
      <c r="BI119" s="196">
        <f>IFERROR((VLOOKUP($A119,'1920'!$F$10:$L$408,6,FALSE)/VLOOKUP($A119,'2019'!$F$10:$N$464,8,FALSE))*1000,#N/A)</f>
        <v>0</v>
      </c>
      <c r="BJ119" s="196">
        <f>IFERROR((VLOOKUP($A119,'20 21'!$F$10:$L$408,6,FALSE)/VLOOKUP($A119,'2020'!$F$10:$N$469,8,FALSE))*1000,#N/A)</f>
        <v>0</v>
      </c>
      <c r="BK119" s="196">
        <f>IFERROR((VLOOKUP($A119,'21 22'!$F$10:$L$408,6,FALSE)/VLOOKUP($A119,'2021'!$F$10:$N$469,8,FALSE))*1000,#N/A)</f>
        <v>0</v>
      </c>
      <c r="BL119" s="196">
        <f>IFERROR((VLOOKUP($A119,'22 23'!$F$10:$L$408,6,FALSE)/VLOOKUP($A119,'2022'!$F$10:$N$469,8,FALSE))*1000,#N/A)</f>
        <v>0</v>
      </c>
      <c r="BM119" s="196">
        <f>IFERROR((VLOOKUP($A119,'23 24'!$F$7:$M$408,6,FALSE)/VLOOKUP($A119,'2023'!$C$7:$N$469,9,FALSE))*1000,#N/A)</f>
        <v>0</v>
      </c>
      <c r="BO119" s="196">
        <f>IFERROR((VLOOKUP($A119,'0910'!$F$10:$L$433,7,FALSE)/VLOOKUP($A119,'2010'!$C$5:$K$611,9,FALSE))*1000,#N/A)</f>
        <v>7.7089857865574558</v>
      </c>
      <c r="BP119" s="196">
        <f>IFERROR((VLOOKUP($A119,'1011'!$F$10:$L$433,7,FALSE)/VLOOKUP($A119,'2011'!$C$5:$K$611,9,FALSE))*1000,#N/A)</f>
        <v>4.0767386091127102</v>
      </c>
      <c r="BQ119" s="196">
        <f>IFERROR((VLOOKUP($A119,'1112'!$F$10:$L$408,7,FALSE)/VLOOKUP($A119,'2012'!$F$10:$M$460,8,FALSE))*1000,#N/A)</f>
        <v>5.0143266475644701</v>
      </c>
      <c r="BR119" s="196">
        <f>IFERROR((VLOOKUP($A119,'1213'!$F$10:$L$408,7,FALSE)/VLOOKUP($A119,'2013'!$F$10:$M$460,8,FALSE))*1000,#N/A)</f>
        <v>4.0208136234626304</v>
      </c>
      <c r="BS119" s="196">
        <f>IFERROR((VLOOKUP($A119,'1314'!$F$10:$L$408,7,FALSE)/VLOOKUP($A119,'2014'!$F$10:$M$460,8,FALSE))*1000,#N/A)</f>
        <v>1.1789672247111531</v>
      </c>
      <c r="BT119" s="196">
        <f>IFERROR((VLOOKUP($A119,'1415'!$F$10:$L$408,7,FALSE)/VLOOKUP($A119,'2015'!$F$10:$M$460,8,FALSE))*1000,#N/A)</f>
        <v>0.46882325363338023</v>
      </c>
      <c r="BU119" s="196">
        <f>IFERROR((VLOOKUP($A119,'1516'!$F$10:$L$408,7,FALSE)/VLOOKUP($A119,'2016'!$F$10:$M$460,8,FALSE))*1000,#N/A)</f>
        <v>0.46685340802987862</v>
      </c>
      <c r="BV119" s="196">
        <f>IFERROR((VLOOKUP($A119,'1617'!$F$10:$L$408,7,FALSE)/VLOOKUP($A119,'2017'!$F$10:$M$460,8,FALSE))*1000,#N/A)</f>
        <v>6.7441860465116283</v>
      </c>
      <c r="BW119" s="196">
        <f>IFERROR((VLOOKUP($A119,'1718'!$F$10:$L$408,7,FALSE)/VLOOKUP($A119,'2018'!$F$10:$N$460,9,FALSE))*1000,#N/A)</f>
        <v>4.6210720887245849</v>
      </c>
      <c r="BX119" s="196">
        <f>IFERROR((VLOOKUP($A119,'1819'!$F$10:$L$408,7,FALSE)/VLOOKUP($A119,'2018'!$F$10:$N$460,9,FALSE))*1000,#N/A)</f>
        <v>2.7726432532347505</v>
      </c>
      <c r="BY119" s="196">
        <f>IFERROR((VLOOKUP($A119,'1920'!$F$10:$L$408,7,FALSE)/VLOOKUP($A119,'2019'!$F$10:$N$464,8,FALSE))*1000,#N/A)</f>
        <v>8.0332346393077643</v>
      </c>
      <c r="BZ119" s="196">
        <f>IFERROR((VLOOKUP($A119,'20 21'!$F$10:$L$408,7,FALSE)/VLOOKUP($A119,'2020'!$F$10:$N$469,8,FALSE))*1000,#N/A)</f>
        <v>3.1948006900769492</v>
      </c>
      <c r="CA119" s="196">
        <f>IFERROR((VLOOKUP($A119,'21 22'!$F$10:$L$408,7,FALSE)/VLOOKUP($A119,'2021'!$F$10:$N$469,8,FALSE))*1000,#N/A)</f>
        <v>4.3112250686392413</v>
      </c>
      <c r="CB119" s="196">
        <f>IFERROR((VLOOKUP($A119,'22 23'!$F$10:$L$408,7,FALSE)/VLOOKUP($A119,'2022'!$F$10:$N$469,8,FALSE))*1000,#N/A)</f>
        <v>8.5408612784320788</v>
      </c>
      <c r="CC119" s="196">
        <f>IFERROR((VLOOKUP($A119,'23 24'!$F$7:$M$408,7,FALSE)/VLOOKUP($A119,'2023'!$C$7:$N$469,9,FALSE))*1000,#N/A)</f>
        <v>2.8946137917214045</v>
      </c>
      <c r="CE119" s="198">
        <f>IFERROR((VLOOKUP($A119,'0910'!$F$10:$S$433,9,FALSE)/VLOOKUP($A119,'2010'!$C$5:$K$611,9,FALSE))*1000,#N/A)</f>
        <v>1.6863406408094435</v>
      </c>
      <c r="CF119" s="198">
        <f>IFERROR((VLOOKUP($A119,'1011'!$F$10:$S$433,10,FALSE)/VLOOKUP($A119,'2011'!$C$5:$K$611,9,FALSE))*1000,#N/A)</f>
        <v>0.95923261390887293</v>
      </c>
      <c r="CG119" s="198">
        <f>IFERROR((VLOOKUP($A119,'1112'!$F$10:$S$408,9,FALSE)/VLOOKUP($A119,'2012'!$F$10:$M$460,8,FALSE))*1000,#N/A)</f>
        <v>1.9102196752626552</v>
      </c>
      <c r="CH119" s="198">
        <f>IFERROR((VLOOKUP($A119,'1213'!$F$10:$S$408,9,FALSE)/VLOOKUP($A119,'2013'!$F$10:$M$460,8,FALSE))*1000,#N/A)</f>
        <v>4.0208136234626304</v>
      </c>
      <c r="CI119" s="198">
        <f>IFERROR((VLOOKUP($A119,'1314'!$F$10:$S$408,9,FALSE)/VLOOKUP($A119,'2014'!$F$10:$M$460,8,FALSE))*1000,#N/A)</f>
        <v>1.4147606696533837</v>
      </c>
      <c r="CJ119" s="198">
        <f>IFERROR((VLOOKUP($A119,'1415'!$F$10:$S$408,9,FALSE)/VLOOKUP($A119,'2015'!$F$10:$M$460,8,FALSE))*1000,#N/A)</f>
        <v>0.70323488045007032</v>
      </c>
      <c r="CK119" s="198">
        <f>IFERROR((VLOOKUP($A119,'1516'!$F$10:$S$408,9,FALSE)/VLOOKUP($A119,'2016'!$F$10:$M$460,8,FALSE))*1000,#N/A)</f>
        <v>0.93370681605975725</v>
      </c>
      <c r="CL119" s="198">
        <f>IFERROR((VLOOKUP($A119,'1617'!$F$10:$S$408,9,FALSE)/VLOOKUP($A119,'2017'!$F$10:$M$460,8,FALSE))*1000,#N/A)</f>
        <v>0.69767441860465118</v>
      </c>
      <c r="CM119" s="198">
        <f>IFERROR((VLOOKUP($A119,'1718'!$F$10:$S$408,9,FALSE)/VLOOKUP($A119,'2018'!$F$10:$N$460,9,FALSE))*1000,#N/A)</f>
        <v>3.4658040665434382</v>
      </c>
      <c r="CN119" s="198">
        <f>IFERROR((VLOOKUP($A119,'1819'!$F$10:$S$408,9,FALSE)/VLOOKUP($A119,'2018'!$F$10:$N$460,9,FALSE))*1000,#N/A)</f>
        <v>5.3142329020332717</v>
      </c>
      <c r="CO119" s="198">
        <f>IFERROR((VLOOKUP($A119,'1920'!$F$10:$S$408,9,FALSE)/VLOOKUP($A119,'2019'!$F$10:$N$464,8,FALSE))*1000,#N/A)</f>
        <v>2.0656889072505682</v>
      </c>
      <c r="CP119" s="198">
        <f>IFERROR((VLOOKUP($A119,'20 21'!$F$10:$S$408,9,FALSE)/VLOOKUP($A119,'2020'!$F$10:$N$469,8,FALSE))*1000,#N/A)</f>
        <v>2.738400591494528</v>
      </c>
      <c r="CQ119" s="198">
        <f>IFERROR((VLOOKUP($A119,'21 22'!$F$10:$S$408,9,FALSE)/VLOOKUP($A119,'2021'!$F$10:$N$469,8,FALSE))*1000,#N/A)</f>
        <v>5.8995711465589613</v>
      </c>
      <c r="CR119" s="198">
        <f>IFERROR((VLOOKUP($A119,'22 23'!$F$10:$S$408,9,FALSE)/VLOOKUP($A119,'2022'!$F$10:$N$469,8,FALSE))*1000,#N/A)</f>
        <v>4.4951901465431989</v>
      </c>
      <c r="CS119" s="196">
        <f>IFERROR((VLOOKUP($A119,'23 24'!$F$7:$S$408,9,FALSE)/VLOOKUP($A119,'2023'!$C$7:$N$469,9,FALSE))*1000,#N/A)</f>
        <v>4.6759145866268836</v>
      </c>
      <c r="CU119" s="198">
        <f>IFERROR((VLOOKUP($A119,'0910'!$F$10:$S$433,10,FALSE)/VLOOKUP($A119,'2010'!$C$5:$K$611,9,FALSE))*1000,#N/A)</f>
        <v>2.1681522524692847</v>
      </c>
      <c r="CV119" s="198">
        <f>IFERROR((VLOOKUP($A119,'1011'!$F$10:$S$433,11,FALSE)/VLOOKUP($A119,'2011'!$C$5:$K$611,9,FALSE))*1000,#N/A)</f>
        <v>1.4388489208633093</v>
      </c>
      <c r="CW119" s="198">
        <f>IFERROR((VLOOKUP($A119,'1112'!$F$10:$S$408,10,FALSE)/VLOOKUP($A119,'2012'!$F$10:$M$460,8,FALSE))*1000,#N/A)</f>
        <v>1.4326647564469914</v>
      </c>
      <c r="CX119" s="198">
        <f>IFERROR((VLOOKUP($A119,'1213'!$F$10:$S$408,10,FALSE)/VLOOKUP($A119,'2013'!$F$10:$M$460,8,FALSE))*1000,#N/A)</f>
        <v>2.1286660359508045</v>
      </c>
      <c r="CY119" s="198">
        <f>IFERROR((VLOOKUP($A119,'1314'!$F$10:$S$408,10,FALSE)/VLOOKUP($A119,'2014'!$F$10:$M$460,8,FALSE))*1000,#N/A)</f>
        <v>0.23579344494223062</v>
      </c>
      <c r="CZ119" s="198">
        <f>IFERROR((VLOOKUP($A119,'1415'!$F$10:$S$408,10,FALSE)/VLOOKUP($A119,'2015'!$F$10:$M$460,8,FALSE))*1000,#N/A)</f>
        <v>0.46882325363338023</v>
      </c>
      <c r="DA119" s="198">
        <f>IFERROR((VLOOKUP($A119,'1516'!$F$10:$S$408,10,FALSE)/VLOOKUP($A119,'2016'!$F$10:$M$460,8,FALSE))*1000,#N/A)</f>
        <v>0.23342670401493931</v>
      </c>
      <c r="DB119" s="198">
        <f>IFERROR((VLOOKUP($A119,'1617'!$F$10:$S$408,10,FALSE)/VLOOKUP($A119,'2017'!$F$10:$M$460,8,FALSE))*1000,#N/A)</f>
        <v>0.23255813953488375</v>
      </c>
      <c r="DC119" s="198">
        <f>IFERROR((VLOOKUP($A119,'1718'!$F$10:$S$408,10,FALSE)/VLOOKUP($A119,'2018'!$F$10:$N$460,9,FALSE))*1000,#N/A)</f>
        <v>0.69316081330868762</v>
      </c>
      <c r="DD119" s="198">
        <f>IFERROR((VLOOKUP($A119,'1819'!$F$10:$S$408,10,FALSE)/VLOOKUP($A119,'2018'!$F$10:$N$460,9,FALSE))*1000,#N/A)</f>
        <v>1.1552680221811462</v>
      </c>
      <c r="DE119" s="198">
        <f>IFERROR((VLOOKUP($A119,'1920'!$F$10:$S$408,10,FALSE)/VLOOKUP($A119,'2019'!$F$10:$N$464,8,FALSE))*1000,#N/A)</f>
        <v>1.1476049484725379</v>
      </c>
      <c r="DF119" s="198">
        <f>IFERROR((VLOOKUP($A119,'20 21'!$F$10:$S$408,10,FALSE)/VLOOKUP($A119,'2020'!$F$10:$N$469,8,FALSE))*1000,#N/A)</f>
        <v>3.1948006900769492</v>
      </c>
      <c r="DG119" s="198">
        <f>IFERROR((VLOOKUP($A119,'21 22'!$F$10:$S$408,10,FALSE)/VLOOKUP($A119,'2021'!$F$10:$N$469,8,FALSE))*1000,#N/A)</f>
        <v>3.4035987383994009</v>
      </c>
      <c r="DH119" s="198">
        <f>IFERROR((VLOOKUP($A119,'22 23'!$F$10:$S$408,10,FALSE)/VLOOKUP($A119,'2022'!$F$10:$N$469,8,FALSE))*1000,#N/A)</f>
        <v>1.5733165512901197</v>
      </c>
      <c r="DI119" s="196">
        <f>IFERROR((VLOOKUP($A119,'23 24'!$F$7:$S$408,10,FALSE)/VLOOKUP($A119,'2023'!$C$7:$N$469,9,FALSE))*1000,#N/A)</f>
        <v>2.0039633942686645</v>
      </c>
      <c r="DK119" s="198">
        <f>IFERROR((VLOOKUP($A119,'0910'!$F$10:$S$433,11,FALSE)/VLOOKUP($A119,'2010'!$C$5:$K$611,9,FALSE))*1000,#N/A)</f>
        <v>0</v>
      </c>
      <c r="DL119" s="198">
        <f>IFERROR((VLOOKUP($A119,'1011'!$F$10:$S$433,12,FALSE)/VLOOKUP($A119,'2011'!$C$5:$K$611,9,FALSE))*1000,#N/A)</f>
        <v>0</v>
      </c>
      <c r="DM119" s="198">
        <f>IFERROR((VLOOKUP($A119,'1112'!$F$10:$S$408,11,FALSE)/VLOOKUP($A119,'2012'!$F$10:$M$460,8,FALSE))*1000,#N/A)</f>
        <v>0</v>
      </c>
      <c r="DN119" s="198">
        <f>IFERROR((VLOOKUP($A119,'1213'!$F$10:$S$408,11,FALSE)/VLOOKUP($A119,'2013'!$F$10:$M$460,8,FALSE))*1000,#N/A)</f>
        <v>0</v>
      </c>
      <c r="DO119" s="198">
        <f>IFERROR((VLOOKUP($A119,'1314'!$F$10:$S$408,11,FALSE)/VLOOKUP($A119,'2014'!$F$10:$M$460,8,FALSE))*1000,#N/A)</f>
        <v>0</v>
      </c>
      <c r="DP119" s="198">
        <f>IFERROR((VLOOKUP($A119,'1415'!$F$10:$S$408,11,FALSE)/VLOOKUP($A119,'2015'!$F$10:$M$460,8,FALSE))*1000,#N/A)</f>
        <v>0</v>
      </c>
      <c r="DQ119" s="198">
        <f>IFERROR((VLOOKUP($A119,'1516'!$F$10:$S$408,11,FALSE)/VLOOKUP($A119,'2016'!$F$10:$M$460,8,FALSE))*1000,#N/A)</f>
        <v>0</v>
      </c>
      <c r="DR119" s="198">
        <f>IFERROR((VLOOKUP($A119,'1617'!$F$10:$S$408,11,FALSE)/VLOOKUP($A119,'2017'!$F$10:$M$460,8,FALSE))*1000,#N/A)</f>
        <v>0</v>
      </c>
      <c r="DS119" s="198">
        <f>IFERROR((VLOOKUP($A119,'1718'!$F$10:$S$408,11,FALSE)/VLOOKUP($A119,'2018'!$F$10:$N$460,9,FALSE))*1000,#N/A)</f>
        <v>0</v>
      </c>
      <c r="DT119" s="198">
        <f>IFERROR((VLOOKUP($A119,'1819'!$F$10:$S$408,11,FALSE)/VLOOKUP($A119,'2018'!$F$10:$N$460,9,FALSE))*1000,#N/A)</f>
        <v>0</v>
      </c>
      <c r="DU119" s="198">
        <f>IFERROR((VLOOKUP($A119,'1920'!$F$10:$S$408,11,FALSE)/VLOOKUP($A119,'2019'!$F$10:$N$464,8,FALSE))*1000,#N/A)</f>
        <v>0</v>
      </c>
      <c r="DV119" s="198">
        <f>IFERROR((VLOOKUP($A119,'20 21'!$F$10:$S$408,11,FALSE)/VLOOKUP($A119,'2020'!$F$10:$N$469,8,FALSE))*1000,#N/A)</f>
        <v>0</v>
      </c>
      <c r="DW119" s="198">
        <f>IFERROR((VLOOKUP($A119,'21 22'!$F$10:$S$408,11,FALSE)/VLOOKUP($A119,'2021'!$F$10:$N$469,8,FALSE))*1000,#N/A)</f>
        <v>0</v>
      </c>
      <c r="DX119" s="198">
        <f>IFERROR((VLOOKUP($A119,'22 23'!$F$10:$S$408,11,FALSE)/VLOOKUP($A119,'2022'!$F$10:$N$469,8,FALSE))*1000,#N/A)</f>
        <v>0</v>
      </c>
      <c r="DY119" s="196">
        <f>IFERROR((VLOOKUP($A119,'23 24'!$F$7:$S$408,11,FALSE)/VLOOKUP($A119,'2023'!$C$7:$N$469,9,FALSE))*1000,#N/A)</f>
        <v>0</v>
      </c>
      <c r="EA119" s="198">
        <f>IFERROR((VLOOKUP($A119,'0910'!$F$10:$S$433,12,FALSE)/VLOOKUP($A119,'2010'!$C$5:$K$611,9,FALSE))*1000,#N/A)</f>
        <v>3.8544928932787279</v>
      </c>
      <c r="EB119" s="198">
        <f>IFERROR((VLOOKUP($A119,'1011'!$F$10:$S$433,13,FALSE)/VLOOKUP($A119,'2011'!$C$5:$K$611,9,FALSE))*1000,#N/A)</f>
        <v>2.398081534772182</v>
      </c>
      <c r="EC119" s="198">
        <f>IFERROR((VLOOKUP($A119,'1112'!$F$10:$S$408,12,FALSE)/VLOOKUP($A119,'2012'!$F$10:$M$460,8,FALSE))*1000,#N/A)</f>
        <v>3.3428844317096469</v>
      </c>
      <c r="ED119" s="198">
        <f>IFERROR((VLOOKUP($A119,'1213'!$F$10:$S$408,12,FALSE)/VLOOKUP($A119,'2013'!$F$10:$M$460,8,FALSE))*1000,#N/A)</f>
        <v>6.1494796594134344</v>
      </c>
      <c r="EE119" s="198">
        <f>IFERROR((VLOOKUP($A119,'1314'!$F$10:$S$408,12,FALSE)/VLOOKUP($A119,'2014'!$F$10:$M$460,8,FALSE))*1000,#N/A)</f>
        <v>1.8863475595378449</v>
      </c>
      <c r="EF119" s="198">
        <f>IFERROR((VLOOKUP($A119,'1415'!$F$10:$S$408,12,FALSE)/VLOOKUP($A119,'2015'!$F$10:$M$460,8,FALSE))*1000,#N/A)</f>
        <v>1.1720581340834506</v>
      </c>
      <c r="EG119" s="198">
        <f>IFERROR((VLOOKUP($A119,'1516'!$F$10:$S$408,12,FALSE)/VLOOKUP($A119,'2016'!$F$10:$M$460,8,FALSE))*1000,#N/A)</f>
        <v>1.1671335200746966</v>
      </c>
      <c r="EH119" s="198">
        <f>IFERROR((VLOOKUP($A119,'1617'!$F$10:$S$408,12,FALSE)/VLOOKUP($A119,'2017'!$F$10:$M$460,8,FALSE))*1000,#N/A)</f>
        <v>0.93023255813953498</v>
      </c>
      <c r="EI119" s="198">
        <f>IFERROR((VLOOKUP($A119,'1718'!$F$10:$S$408,12,FALSE)/VLOOKUP($A119,'2018'!$F$10:$N$460,9,FALSE))*1000,#N/A)</f>
        <v>3.9279112754158967</v>
      </c>
      <c r="EJ119" s="198">
        <f>IFERROR((VLOOKUP($A119,'1819'!$F$10:$S$408,12,FALSE)/VLOOKUP($A119,'2018'!$F$10:$N$460,9,FALSE))*1000,#N/A)</f>
        <v>6.7005545286506472</v>
      </c>
      <c r="EK119" s="198">
        <f>IFERROR((VLOOKUP($A119,'1920'!$F$10:$S$408,12,FALSE)/VLOOKUP($A119,'2019'!$F$10:$N$464,8,FALSE))*1000,#N/A)</f>
        <v>3.2132938557231059</v>
      </c>
      <c r="EL119" s="198">
        <f>IFERROR((VLOOKUP($A119,'20 21'!$F$10:$S$408,12,FALSE)/VLOOKUP($A119,'2020'!$F$10:$N$469,8,FALSE))*1000,#N/A)</f>
        <v>5.9332012815714767</v>
      </c>
      <c r="EM119" s="198">
        <f>IFERROR((VLOOKUP($A119,'21 22'!$F$10:$S$408,12,FALSE)/VLOOKUP($A119,'2021'!$F$10:$N$469,8,FALSE))*1000,#N/A)</f>
        <v>9.3031698849583613</v>
      </c>
      <c r="EN119" s="198">
        <f>IFERROR((VLOOKUP($A119,'22 23'!$F$10:$S$408,12,FALSE)/VLOOKUP($A119,'2022'!$F$10:$N$469,8,FALSE))*1000,#N/A)</f>
        <v>6.0685066978333184</v>
      </c>
      <c r="EO119" s="196">
        <f>IFERROR((VLOOKUP($A119,'23 24'!$F$7:$S$408,12,FALSE)/VLOOKUP($A119,'2023'!$C$7:$N$469,9,FALSE))*1000,#N/A)</f>
        <v>6.6798779808955491</v>
      </c>
    </row>
    <row r="120" spans="1:145" x14ac:dyDescent="0.3">
      <c r="A120" t="s">
        <v>992</v>
      </c>
      <c r="B120" t="s">
        <v>1741</v>
      </c>
      <c r="C120" t="str">
        <f>IF(VLOOKUP($A120,'0910'!$F$10:$L$433,1,FALSE)=VLOOKUP($A120,'2010'!$C$5:$K$611,1,FALSE),VLOOKUP($A120,'0910'!$F$10:$L$433,1,FALSE),FALSE)</f>
        <v>Great Yarmouth</v>
      </c>
      <c r="D120" t="str">
        <f>IF(VLOOKUP($A120,'1011'!$F$10:$L$433,1,FALSE)=VLOOKUP($A120,'2011'!$C$5:$K$611,1,FALSE),VLOOKUP($A120,'1011'!$F$10:$L$433,1,FALSE),FALSE)</f>
        <v>Great Yarmouth</v>
      </c>
      <c r="E120" t="str">
        <f>IF(VLOOKUP(A120,'1112'!$F$10:$L$408,1,FALSE)=VLOOKUP(A120,'2012'!$F$10:$M$460,1,FALSE),VLOOKUP(A120,'1112'!$F$10:$L$408,1,FALSE),FALSE)</f>
        <v>Great Yarmouth</v>
      </c>
      <c r="F120" t="str">
        <f>IF(VLOOKUP($A120,'1213'!$F$10:$L$408,1,FALSE)=VLOOKUP($A120,'2013'!$F$10:$M$460,1,FALSE),VLOOKUP($A120,'1213'!$F$10:$L$408,1,FALSE),FALSE)</f>
        <v>Great Yarmouth</v>
      </c>
      <c r="G120" t="str">
        <f>IF(VLOOKUP($A120,'1314'!$F$10:$L$408,1,FALSE)=VLOOKUP($A120,'2014'!$F$10:$M$460,1,FALSE),VLOOKUP($A120,'1314'!$F$10:$L$408,1,FALSE),FALSE)</f>
        <v>Great Yarmouth</v>
      </c>
      <c r="H120" t="str">
        <f>IF(VLOOKUP($A120,'1415'!$F$10:$L$408,1,FALSE)=VLOOKUP($A120,'2015'!$F$10:$M$460,1,FALSE),VLOOKUP($A120,'1415'!$F$10:$L$408,1,FALSE),FALSE)</f>
        <v>Great Yarmouth</v>
      </c>
      <c r="I120" t="str">
        <f>IF(VLOOKUP($A120,'1516'!$F$10:$L$408,1,FALSE)=VLOOKUP($A120,'2015'!$F$10:$M$460,1,FALSE),VLOOKUP($A120,'1516'!$F$10:$L$408,1,FALSE),FALSE)</f>
        <v>Great Yarmouth</v>
      </c>
      <c r="J120" t="str">
        <f>IF(VLOOKUP($A120,'1617'!$F$10:$L$408,1,FALSE)=VLOOKUP($A120,'2016'!$F$10:$M$460,1,FALSE),VLOOKUP($A120,'1617'!$F$10:$L$408,1,FALSE),FALSE)</f>
        <v>Great Yarmouth</v>
      </c>
      <c r="K120" t="str">
        <f>IF(VLOOKUP($A120,'1718'!$F$10:$M$408,1,FALSE)=VLOOKUP($A120,'2017'!$F$10:$M$460,1,FALSE),VLOOKUP($A120,'1718'!$F$10:$M$408,1,FALSE),FALSE)</f>
        <v>Great Yarmouth</v>
      </c>
      <c r="L120" t="str">
        <f>IF(VLOOKUP($A120,'1819'!$F$10:$M$408,1,FALSE)=VLOOKUP($A120,'2018'!$F$10:$M$460,1,FALSE),VLOOKUP($A120,'1819'!$F$10:$M$408,1,FALSE),FALSE)</f>
        <v>Great Yarmouth</v>
      </c>
      <c r="M120" t="str">
        <f>IF(VLOOKUP($A120,'1920'!$F$10:$M$408,1,FALSE)=VLOOKUP($A120,'2019'!$F$10:$M$464,1,FALSE),VLOOKUP($A120,'1920'!$F$10:$M$408,1,FALSE),FALSE)</f>
        <v>Great Yarmouth</v>
      </c>
      <c r="N120" t="str">
        <f>IF(VLOOKUP($A120,'20 21'!$F$10:$N$408,1,FALSE)=VLOOKUP($A120,'2020'!$F$10:$O$468,1,FALSE),VLOOKUP($A120,'20 21'!$F$10:$N$408,1,FALSE),FALSE)</f>
        <v>Great Yarmouth</v>
      </c>
      <c r="O120" t="str">
        <f>IF(VLOOKUP($A120,'21 22'!$F$10:$N$408,1,FALSE)=VLOOKUP($A120,'2021'!$F$10:$O$471,1,FALSE),VLOOKUP($A120,'21 22'!$F$10:$N$408,1,FALSE),FALSE)</f>
        <v>Great Yarmouth</v>
      </c>
      <c r="P120" t="str">
        <f>IF(VLOOKUP($A120,'22 23'!$F$10:$N$408,1,FALSE)=VLOOKUP($A120,'2022'!$F$10:$O$468,1,FALSE),VLOOKUP($A120,'22 23'!$F$10:$N$408,1,FALSE),FALSE)</f>
        <v>Great Yarmouth</v>
      </c>
      <c r="Q120" t="str">
        <f>IF(VLOOKUP($A120,'23 24'!$F$7:$N$408,1,FALSE)=VLOOKUP($A120,'2023'!$C$7:$O$468,1,FALSE),VLOOKUP($A120,'23 24'!$F$7:$N$408,1,FALSE),FALSE)</f>
        <v>Great Yarmouth</v>
      </c>
      <c r="S120" s="196">
        <f>IFERROR((VLOOKUP($A120,'0910'!$F$10:$L$433,4,FALSE)/VLOOKUP($A120,'2010'!$C$5:$K$611,9,FALSE))*1000,#N/A)</f>
        <v>4.0853381752156155</v>
      </c>
      <c r="T120" s="196">
        <f>IFERROR((VLOOKUP($A120,'1011'!$F$10:$L$433,4,FALSE)/VLOOKUP($A120,'2011'!$C$5:$K$611,9,FALSE))*1000,#N/A)</f>
        <v>2.7051397655545539</v>
      </c>
      <c r="U120" s="196">
        <f>IFERROR((VLOOKUP($A120,'1112'!$F$10:$L$408,4,FALSE)/VLOOKUP($A120,'2012'!$F$10:$M$460,8,FALSE))*1000,#N/A)</f>
        <v>3.5922766052986077</v>
      </c>
      <c r="V120" s="196">
        <f>IFERROR((VLOOKUP($A120,'1213'!$F$10:$L$408,4,FALSE)/VLOOKUP($A120,'2013'!$F$10:$M$460,8,FALSE))*1000,#N/A)</f>
        <v>1.3416815742397137</v>
      </c>
      <c r="W120" s="196">
        <f>IFERROR((VLOOKUP($A120,'1314'!$F$10:$L$408,4,FALSE)/VLOOKUP($A120,'2014'!$F$10:$M$460,8,FALSE))*1000,#N/A)</f>
        <v>1.1140819964349375</v>
      </c>
      <c r="X120" s="196">
        <f>IFERROR((VLOOKUP($A120,'1415'!$F$10:$L$408,4,FALSE)/VLOOKUP($A120,'2015'!$F$10:$M$460,8,FALSE))*1000,#N/A)</f>
        <v>2.6631158455392812</v>
      </c>
      <c r="Y120" s="196">
        <f>IFERROR((VLOOKUP($A120,'1516'!$F$10:$L$408,4,FALSE)/VLOOKUP($A120,'2016'!$F$10:$M$460,8,FALSE))*1000,#N/A)</f>
        <v>2.8710247349823321</v>
      </c>
      <c r="Z120" s="196">
        <f>IFERROR((VLOOKUP($A120,'1617'!$F$10:$L$408,4,FALSE)/VLOOKUP($A120,'2017'!$F$10:$M$460,8,FALSE))*1000,#N/A)</f>
        <v>3.297428006155199</v>
      </c>
      <c r="AA120" s="196">
        <f>IFERROR((VLOOKUP($A120,'1718'!$F$10:$L$408,4,FALSE)/VLOOKUP($A120,'2018'!$F$10:$N$460,9,FALSE))*1000,#N/A)</f>
        <v>5.2516411378555796</v>
      </c>
      <c r="AB120" s="196">
        <f>IFERROR((VLOOKUP($A120,'1819'!$F$10:$L$408,4,FALSE)/VLOOKUP($A120,'2018'!$F$10:$N$460,9,FALSE))*1000,#N/A)</f>
        <v>7.6586433260393871</v>
      </c>
      <c r="AC120" s="196">
        <f>IFERROR((VLOOKUP($A120,'1920'!$F$10:$L$408,4,FALSE)/VLOOKUP($A120,'2019'!$F$10:$N$464,8,FALSE))*1000,#N/A)</f>
        <v>8.2567411946200817</v>
      </c>
      <c r="AD120" s="196">
        <f>IFERROR((VLOOKUP($A120,'20 21'!$F$10:$M$408,4,FALSE)/VLOOKUP($A120,'2020'!$F$10:$N$469,8,FALSE))*1000,#N/A)</f>
        <v>2.2618619236107542</v>
      </c>
      <c r="AE120" s="196">
        <f>IFERROR((VLOOKUP($A120,'21 22'!$F$10:$M$408,4,FALSE)/VLOOKUP($A120,'2021'!$F$10:$N$469,8,FALSE))*1000,#N/A)</f>
        <v>2.433287371238543</v>
      </c>
      <c r="AF120" s="196">
        <f>IFERROR((VLOOKUP($A120,'22 23'!$F$10:$M$408,4,FALSE)/VLOOKUP($A120,'2022'!$F$10:$N$469,8,FALSE))*1000,#N/A)</f>
        <v>6.8440758484641089</v>
      </c>
      <c r="AG120" s="196">
        <f>IFERROR((VLOOKUP($A120,'23 24'!$F$7:$M$408,4,FALSE)/VLOOKUP($A120,'2023'!$C$7:$N$469,9,FALSE))*1000,#N/A)</f>
        <v>4.5983445959454592</v>
      </c>
      <c r="AI120" s="196">
        <f>IFERROR((VLOOKUP($A120,'0910'!$F$10:$L$433,5,FALSE)/VLOOKUP($A120,'2010'!$C$5:$K$611,9,FALSE))*1000,#N/A)</f>
        <v>0.90785292782569227</v>
      </c>
      <c r="AJ120" s="196">
        <f>IFERROR((VLOOKUP($A120,'1011'!$F$10:$L$433,5,FALSE)/VLOOKUP($A120,'2011'!$C$5:$K$611,9,FALSE))*1000,#N/A)</f>
        <v>0.67628494138863848</v>
      </c>
      <c r="AK120" s="196">
        <f>IFERROR((VLOOKUP($A120,'1112'!$F$10:$L$408,5,FALSE)/VLOOKUP($A120,'2012'!$F$10:$M$460,8,FALSE))*1000,#N/A)</f>
        <v>1.5716210148181409</v>
      </c>
      <c r="AL120" s="196">
        <f>IFERROR((VLOOKUP($A120,'1213'!$F$10:$L$408,5,FALSE)/VLOOKUP($A120,'2013'!$F$10:$M$460,8,FALSE))*1000,#N/A)</f>
        <v>0.44722719141323791</v>
      </c>
      <c r="AM120" s="196">
        <f>IFERROR((VLOOKUP($A120,'1314'!$F$10:$L$408,5,FALSE)/VLOOKUP($A120,'2014'!$F$10:$M$460,8,FALSE))*1000,#N/A)</f>
        <v>0.22281639928698752</v>
      </c>
      <c r="AN120" s="196">
        <f>IFERROR((VLOOKUP($A120,'1415'!$F$10:$L$408,5,FALSE)/VLOOKUP($A120,'2015'!$F$10:$M$460,8,FALSE))*1000,#N/A)</f>
        <v>0</v>
      </c>
      <c r="AO120" s="196">
        <f>IFERROR((VLOOKUP($A120,'1516'!$F$10:$L$408,5,FALSE)/VLOOKUP($A120,'2016'!$F$10:$M$460,8,FALSE))*1000,#N/A)</f>
        <v>0</v>
      </c>
      <c r="AP120" s="196">
        <f>IFERROR((VLOOKUP($A120,'1617'!$F$10:$L$408,5,FALSE)/VLOOKUP($A120,'2017'!$F$10:$M$460,8,FALSE))*1000,#N/A)</f>
        <v>0</v>
      </c>
      <c r="AQ120" s="196">
        <f>IFERROR((VLOOKUP($A120,'1718'!$F$10:$L$408,5,FALSE)/VLOOKUP($A120,'2018'!$F$10:$N$460,9,FALSE))*1000,#N/A)</f>
        <v>0</v>
      </c>
      <c r="AR120" s="196">
        <f>IFERROR((VLOOKUP($A120,'1819'!$F$10:$L$408,5,FALSE)/VLOOKUP($A120,'2018'!$F$10:$N$460,9,FALSE))*1000,#N/A)</f>
        <v>0.21881838074398249</v>
      </c>
      <c r="AS120" s="196">
        <f>IFERROR((VLOOKUP($A120,'1920'!$F$10:$L$408,5,FALSE)/VLOOKUP($A120,'2019'!$F$10:$N$464,8,FALSE))*1000,#N/A)</f>
        <v>0.65184798904895369</v>
      </c>
      <c r="AT120" s="196">
        <f>IFERROR((VLOOKUP($A120,'20 21'!$F$10:$L$408,5,FALSE)/VLOOKUP($A120,'2020'!$F$10:$N$469,8,FALSE))*1000,#N/A)</f>
        <v>0</v>
      </c>
      <c r="AU120" s="196">
        <f>IFERROR((VLOOKUP($A120,'21 22'!$F$10:$L$408,5,FALSE)/VLOOKUP($A120,'2021'!$F$10:$N$469,8,FALSE))*1000,#N/A)</f>
        <v>0</v>
      </c>
      <c r="AV120" s="196">
        <f>IFERROR((VLOOKUP($A120,'22 23'!$F$10:$L$408,5,FALSE)/VLOOKUP($A120,'2022'!$F$10:$N$469,8,FALSE))*1000,#N/A)</f>
        <v>0.40259269696847699</v>
      </c>
      <c r="AW120" s="196">
        <f>IFERROR((VLOOKUP($A120,'23 24'!$F$7:$M$408,5,FALSE)/VLOOKUP($A120,'2023'!$C$7:$N$469,9,FALSE))*1000,#N/A)</f>
        <v>0</v>
      </c>
      <c r="AY120" s="196">
        <f>IFERROR((VLOOKUP($A120,'0910'!$F$10:$L$433,6,FALSE)/VLOOKUP($A120,'2010'!$C$5:$K$611,9,FALSE))*1000,#N/A)</f>
        <v>0</v>
      </c>
      <c r="AZ120" s="196">
        <f>IFERROR((VLOOKUP($A120,'1011'!$F$10:$L$433,6,FALSE)/VLOOKUP($A120,'2011'!$C$5:$K$611,9,FALSE))*1000,#N/A)</f>
        <v>0</v>
      </c>
      <c r="BA120" s="196">
        <f>IFERROR((VLOOKUP($A120,'1112'!$F$10:$L$408,6,FALSE)/VLOOKUP($A120,'2012'!$F$10:$M$460,8,FALSE))*1000,#N/A)</f>
        <v>0</v>
      </c>
      <c r="BB120" s="196">
        <f>IFERROR((VLOOKUP($A120,'1213'!$F$10:$L$408,6,FALSE)/VLOOKUP($A120,'2013'!$F$10:$M$460,8,FALSE))*1000,#N/A)</f>
        <v>0</v>
      </c>
      <c r="BC120" s="196">
        <f>IFERROR((VLOOKUP($A120,'1314'!$F$10:$L$408,6,FALSE)/VLOOKUP($A120,'2014'!$F$10:$M$460,8,FALSE))*1000,#N/A)</f>
        <v>0</v>
      </c>
      <c r="BD120" s="196">
        <f>IFERROR((VLOOKUP($A120,'1415'!$F$10:$L$408,6,FALSE)/VLOOKUP($A120,'2015'!$F$10:$M$460,8,FALSE))*1000,#N/A)</f>
        <v>0</v>
      </c>
      <c r="BE120" s="196">
        <f>IFERROR((VLOOKUP($A120,'1516'!$F$10:$L$408,6,FALSE)/VLOOKUP($A120,'2016'!$F$10:$M$460,8,FALSE))*1000,#N/A)</f>
        <v>0</v>
      </c>
      <c r="BF120" s="196">
        <f>IFERROR((VLOOKUP($A120,'1617'!$F$10:$L$408,6,FALSE)/VLOOKUP($A120,'2017'!$F$10:$M$460,8,FALSE))*1000,#N/A)</f>
        <v>0.21982853374367994</v>
      </c>
      <c r="BG120" s="196">
        <f>IFERROR((VLOOKUP($A120,'1718'!$F$10:$L$408,6,FALSE)/VLOOKUP($A120,'2018'!$F$10:$N$460,9,FALSE))*1000,#N/A)</f>
        <v>0</v>
      </c>
      <c r="BH120" s="196">
        <f>IFERROR((VLOOKUP($A120,'1819'!$F$10:$L$408,6,FALSE)/VLOOKUP($A120,'2018'!$F$10:$N$460,9,FALSE))*1000,#N/A)</f>
        <v>0</v>
      </c>
      <c r="BI120" s="196">
        <f>IFERROR((VLOOKUP($A120,'1920'!$F$10:$L$408,6,FALSE)/VLOOKUP($A120,'2019'!$F$10:$N$464,8,FALSE))*1000,#N/A)</f>
        <v>0</v>
      </c>
      <c r="BJ120" s="196">
        <f>IFERROR((VLOOKUP($A120,'20 21'!$F$10:$L$408,6,FALSE)/VLOOKUP($A120,'2020'!$F$10:$N$469,8,FALSE))*1000,#N/A)</f>
        <v>0</v>
      </c>
      <c r="BK120" s="196">
        <f>IFERROR((VLOOKUP($A120,'21 22'!$F$10:$L$408,6,FALSE)/VLOOKUP($A120,'2021'!$F$10:$N$469,8,FALSE))*1000,#N/A)</f>
        <v>0</v>
      </c>
      <c r="BL120" s="196">
        <f>IFERROR((VLOOKUP($A120,'22 23'!$F$10:$L$408,6,FALSE)/VLOOKUP($A120,'2022'!$F$10:$N$469,8,FALSE))*1000,#N/A)</f>
        <v>0</v>
      </c>
      <c r="BM120" s="196">
        <f>IFERROR((VLOOKUP($A120,'23 24'!$F$7:$M$408,6,FALSE)/VLOOKUP($A120,'2023'!$C$7:$N$469,9,FALSE))*1000,#N/A)</f>
        <v>0</v>
      </c>
      <c r="BO120" s="196">
        <f>IFERROR((VLOOKUP($A120,'0910'!$F$10:$L$433,7,FALSE)/VLOOKUP($A120,'2010'!$C$5:$K$611,9,FALSE))*1000,#N/A)</f>
        <v>4.9931911030413074</v>
      </c>
      <c r="BP120" s="196">
        <f>IFERROR((VLOOKUP($A120,'1011'!$F$10:$L$433,7,FALSE)/VLOOKUP($A120,'2011'!$C$5:$K$611,9,FALSE))*1000,#N/A)</f>
        <v>3.381424706943192</v>
      </c>
      <c r="BQ120" s="196">
        <f>IFERROR((VLOOKUP($A120,'1112'!$F$10:$L$408,7,FALSE)/VLOOKUP($A120,'2012'!$F$10:$M$460,8,FALSE))*1000,#N/A)</f>
        <v>5.1638976201167495</v>
      </c>
      <c r="BR120" s="196">
        <f>IFERROR((VLOOKUP($A120,'1213'!$F$10:$L$408,7,FALSE)/VLOOKUP($A120,'2013'!$F$10:$M$460,8,FALSE))*1000,#N/A)</f>
        <v>1.7889087656529516</v>
      </c>
      <c r="BS120" s="196">
        <f>IFERROR((VLOOKUP($A120,'1314'!$F$10:$L$408,7,FALSE)/VLOOKUP($A120,'2014'!$F$10:$M$460,8,FALSE))*1000,#N/A)</f>
        <v>1.3368983957219251</v>
      </c>
      <c r="BT120" s="196">
        <f>IFERROR((VLOOKUP($A120,'1415'!$F$10:$L$408,7,FALSE)/VLOOKUP($A120,'2015'!$F$10:$M$460,8,FALSE))*1000,#N/A)</f>
        <v>2.6631158455392812</v>
      </c>
      <c r="BU120" s="196">
        <f>IFERROR((VLOOKUP($A120,'1516'!$F$10:$L$408,7,FALSE)/VLOOKUP($A120,'2016'!$F$10:$M$460,8,FALSE))*1000,#N/A)</f>
        <v>2.8710247349823321</v>
      </c>
      <c r="BV120" s="196">
        <f>IFERROR((VLOOKUP($A120,'1617'!$F$10:$L$408,7,FALSE)/VLOOKUP($A120,'2017'!$F$10:$M$460,8,FALSE))*1000,#N/A)</f>
        <v>3.297428006155199</v>
      </c>
      <c r="BW120" s="196">
        <f>IFERROR((VLOOKUP($A120,'1718'!$F$10:$L$408,7,FALSE)/VLOOKUP($A120,'2018'!$F$10:$N$460,9,FALSE))*1000,#N/A)</f>
        <v>5.2516411378555796</v>
      </c>
      <c r="BX120" s="196">
        <f>IFERROR((VLOOKUP($A120,'1819'!$F$10:$L$408,7,FALSE)/VLOOKUP($A120,'2018'!$F$10:$N$460,9,FALSE))*1000,#N/A)</f>
        <v>7.8774617067833699</v>
      </c>
      <c r="BY120" s="196">
        <f>IFERROR((VLOOKUP($A120,'1920'!$F$10:$L$408,7,FALSE)/VLOOKUP($A120,'2019'!$F$10:$N$464,8,FALSE))*1000,#N/A)</f>
        <v>8.9085891836690347</v>
      </c>
      <c r="BZ120" s="196">
        <f>IFERROR((VLOOKUP($A120,'20 21'!$F$10:$L$408,7,FALSE)/VLOOKUP($A120,'2020'!$F$10:$N$469,8,FALSE))*1000,#N/A)</f>
        <v>2.2618619236107542</v>
      </c>
      <c r="CA120" s="196">
        <f>IFERROR((VLOOKUP($A120,'21 22'!$F$10:$L$408,7,FALSE)/VLOOKUP($A120,'2021'!$F$10:$N$469,8,FALSE))*1000,#N/A)</f>
        <v>2.433287371238543</v>
      </c>
      <c r="CB120" s="196">
        <f>IFERROR((VLOOKUP($A120,'22 23'!$F$10:$L$408,7,FALSE)/VLOOKUP($A120,'2022'!$F$10:$N$469,8,FALSE))*1000,#N/A)</f>
        <v>7.0453721969483478</v>
      </c>
      <c r="CC120" s="196">
        <f>IFERROR((VLOOKUP($A120,'23 24'!$F$7:$M$408,7,FALSE)/VLOOKUP($A120,'2023'!$C$7:$N$469,9,FALSE))*1000,#N/A)</f>
        <v>4.5983445959454592</v>
      </c>
      <c r="CE120" s="198">
        <f>IFERROR((VLOOKUP($A120,'0910'!$F$10:$S$433,9,FALSE)/VLOOKUP($A120,'2010'!$C$5:$K$611,9,FALSE))*1000,#N/A)</f>
        <v>4.9931911030413074</v>
      </c>
      <c r="CF120" s="198">
        <f>IFERROR((VLOOKUP($A120,'1011'!$F$10:$S$433,10,FALSE)/VLOOKUP($A120,'2011'!$C$5:$K$611,9,FALSE))*1000,#N/A)</f>
        <v>4.0577096483318309</v>
      </c>
      <c r="CG120" s="198">
        <f>IFERROR((VLOOKUP($A120,'1112'!$F$10:$S$408,9,FALSE)/VLOOKUP($A120,'2012'!$F$10:$M$460,8,FALSE))*1000,#N/A)</f>
        <v>2.6942074539739562</v>
      </c>
      <c r="CH120" s="198">
        <f>IFERROR((VLOOKUP($A120,'1213'!$F$10:$S$408,9,FALSE)/VLOOKUP($A120,'2013'!$F$10:$M$460,8,FALSE))*1000,#N/A)</f>
        <v>2.4597495527728088</v>
      </c>
      <c r="CI120" s="198">
        <f>IFERROR((VLOOKUP($A120,'1314'!$F$10:$S$408,9,FALSE)/VLOOKUP($A120,'2014'!$F$10:$M$460,8,FALSE))*1000,#N/A)</f>
        <v>2.0053475935828877</v>
      </c>
      <c r="CJ120" s="198">
        <f>IFERROR((VLOOKUP($A120,'1415'!$F$10:$S$408,9,FALSE)/VLOOKUP($A120,'2015'!$F$10:$M$460,8,FALSE))*1000,#N/A)</f>
        <v>2.6631158455392812</v>
      </c>
      <c r="CK120" s="198">
        <f>IFERROR((VLOOKUP($A120,'1516'!$F$10:$S$408,9,FALSE)/VLOOKUP($A120,'2016'!$F$10:$M$460,8,FALSE))*1000,#N/A)</f>
        <v>2.2084805653710249</v>
      </c>
      <c r="CL120" s="198">
        <f>IFERROR((VLOOKUP($A120,'1617'!$F$10:$S$408,9,FALSE)/VLOOKUP($A120,'2017'!$F$10:$M$460,8,FALSE))*1000,#N/A)</f>
        <v>3.297428006155199</v>
      </c>
      <c r="CM120" s="198">
        <f>IFERROR((VLOOKUP($A120,'1718'!$F$10:$S$408,9,FALSE)/VLOOKUP($A120,'2018'!$F$10:$N$460,9,FALSE))*1000,#N/A)</f>
        <v>3.2822757111597372</v>
      </c>
      <c r="CN120" s="198">
        <f>IFERROR((VLOOKUP($A120,'1819'!$F$10:$S$408,9,FALSE)/VLOOKUP($A120,'2018'!$F$10:$N$460,9,FALSE))*1000,#N/A)</f>
        <v>4.3763676148796495</v>
      </c>
      <c r="CO120" s="198">
        <f>IFERROR((VLOOKUP($A120,'1920'!$F$10:$S$408,9,FALSE)/VLOOKUP($A120,'2019'!$F$10:$N$464,8,FALSE))*1000,#N/A)</f>
        <v>5.8666319014405843</v>
      </c>
      <c r="CP120" s="198">
        <f>IFERROR((VLOOKUP($A120,'20 21'!$F$10:$S$408,9,FALSE)/VLOOKUP($A120,'2020'!$F$10:$N$469,8,FALSE))*1000,#N/A)</f>
        <v>6.5799619595949217</v>
      </c>
      <c r="CQ120" s="198">
        <f>IFERROR((VLOOKUP($A120,'21 22'!$F$10:$S$408,9,FALSE)/VLOOKUP($A120,'2021'!$F$10:$N$469,8,FALSE))*1000,#N/A)</f>
        <v>5.8804444804931464</v>
      </c>
      <c r="CR120" s="198">
        <f>IFERROR((VLOOKUP($A120,'22 23'!$F$10:$S$408,9,FALSE)/VLOOKUP($A120,'2022'!$F$10:$N$469,8,FALSE))*1000,#N/A)</f>
        <v>4.227223318169008</v>
      </c>
      <c r="CS120" s="196">
        <f>IFERROR((VLOOKUP($A120,'23 24'!$F$7:$S$408,9,FALSE)/VLOOKUP($A120,'2023'!$C$7:$N$469,9,FALSE))*1000,#N/A)</f>
        <v>4.1984885441241149</v>
      </c>
      <c r="CU120" s="198">
        <f>IFERROR((VLOOKUP($A120,'0910'!$F$10:$S$433,10,FALSE)/VLOOKUP($A120,'2010'!$C$5:$K$611,9,FALSE))*1000,#N/A)</f>
        <v>0</v>
      </c>
      <c r="CV120" s="198">
        <f>IFERROR((VLOOKUP($A120,'1011'!$F$10:$S$433,11,FALSE)/VLOOKUP($A120,'2011'!$C$5:$K$611,9,FALSE))*1000,#N/A)</f>
        <v>0.90171325518485113</v>
      </c>
      <c r="CW120" s="198">
        <f>IFERROR((VLOOKUP($A120,'1112'!$F$10:$S$408,10,FALSE)/VLOOKUP($A120,'2012'!$F$10:$M$460,8,FALSE))*1000,#N/A)</f>
        <v>0.67355186349348906</v>
      </c>
      <c r="CX120" s="198">
        <f>IFERROR((VLOOKUP($A120,'1213'!$F$10:$S$408,10,FALSE)/VLOOKUP($A120,'2013'!$F$10:$M$460,8,FALSE))*1000,#N/A)</f>
        <v>0</v>
      </c>
      <c r="CY120" s="198">
        <f>IFERROR((VLOOKUP($A120,'1314'!$F$10:$S$408,10,FALSE)/VLOOKUP($A120,'2014'!$F$10:$M$460,8,FALSE))*1000,#N/A)</f>
        <v>0.66844919786096257</v>
      </c>
      <c r="CZ120" s="198">
        <f>IFERROR((VLOOKUP($A120,'1415'!$F$10:$S$408,10,FALSE)/VLOOKUP($A120,'2015'!$F$10:$M$460,8,FALSE))*1000,#N/A)</f>
        <v>0.66577896138482029</v>
      </c>
      <c r="DA120" s="198">
        <f>IFERROR((VLOOKUP($A120,'1516'!$F$10:$S$408,10,FALSE)/VLOOKUP($A120,'2016'!$F$10:$M$460,8,FALSE))*1000,#N/A)</f>
        <v>0</v>
      </c>
      <c r="DB120" s="198">
        <f>IFERROR((VLOOKUP($A120,'1617'!$F$10:$S$408,10,FALSE)/VLOOKUP($A120,'2017'!$F$10:$M$460,8,FALSE))*1000,#N/A)</f>
        <v>0</v>
      </c>
      <c r="DC120" s="198">
        <f>IFERROR((VLOOKUP($A120,'1718'!$F$10:$S$408,10,FALSE)/VLOOKUP($A120,'2018'!$F$10:$N$460,9,FALSE))*1000,#N/A)</f>
        <v>0</v>
      </c>
      <c r="DD120" s="198">
        <f>IFERROR((VLOOKUP($A120,'1819'!$F$10:$S$408,10,FALSE)/VLOOKUP($A120,'2018'!$F$10:$N$460,9,FALSE))*1000,#N/A)</f>
        <v>0</v>
      </c>
      <c r="DE120" s="198">
        <f>IFERROR((VLOOKUP($A120,'1920'!$F$10:$S$408,10,FALSE)/VLOOKUP($A120,'2019'!$F$10:$N$464,8,FALSE))*1000,#N/A)</f>
        <v>0.21728266301631793</v>
      </c>
      <c r="DF120" s="198">
        <f>IFERROR((VLOOKUP($A120,'20 21'!$F$10:$S$408,10,FALSE)/VLOOKUP($A120,'2020'!$F$10:$N$469,8,FALSE))*1000,#N/A)</f>
        <v>0.41124762247468261</v>
      </c>
      <c r="DG120" s="198">
        <f>IFERROR((VLOOKUP($A120,'21 22'!$F$10:$S$408,10,FALSE)/VLOOKUP($A120,'2021'!$F$10:$N$469,8,FALSE))*1000,#N/A)</f>
        <v>0</v>
      </c>
      <c r="DH120" s="198">
        <f>IFERROR((VLOOKUP($A120,'22 23'!$F$10:$S$408,10,FALSE)/VLOOKUP($A120,'2022'!$F$10:$N$469,8,FALSE))*1000,#N/A)</f>
        <v>0</v>
      </c>
      <c r="DI120" s="196">
        <f>IFERROR((VLOOKUP($A120,'23 24'!$F$7:$S$408,10,FALSE)/VLOOKUP($A120,'2023'!$C$7:$N$469,9,FALSE))*1000,#N/A)</f>
        <v>0.39985605182134432</v>
      </c>
      <c r="DK120" s="198">
        <f>IFERROR((VLOOKUP($A120,'0910'!$F$10:$S$433,11,FALSE)/VLOOKUP($A120,'2010'!$C$5:$K$611,9,FALSE))*1000,#N/A)</f>
        <v>0</v>
      </c>
      <c r="DL120" s="198">
        <f>IFERROR((VLOOKUP($A120,'1011'!$F$10:$S$433,12,FALSE)/VLOOKUP($A120,'2011'!$C$5:$K$611,9,FALSE))*1000,#N/A)</f>
        <v>0</v>
      </c>
      <c r="DM120" s="198">
        <f>IFERROR((VLOOKUP($A120,'1112'!$F$10:$S$408,11,FALSE)/VLOOKUP($A120,'2012'!$F$10:$M$460,8,FALSE))*1000,#N/A)</f>
        <v>0</v>
      </c>
      <c r="DN120" s="198">
        <f>IFERROR((VLOOKUP($A120,'1213'!$F$10:$S$408,11,FALSE)/VLOOKUP($A120,'2013'!$F$10:$M$460,8,FALSE))*1000,#N/A)</f>
        <v>0</v>
      </c>
      <c r="DO120" s="198">
        <f>IFERROR((VLOOKUP($A120,'1314'!$F$10:$S$408,11,FALSE)/VLOOKUP($A120,'2014'!$F$10:$M$460,8,FALSE))*1000,#N/A)</f>
        <v>0</v>
      </c>
      <c r="DP120" s="198">
        <f>IFERROR((VLOOKUP($A120,'1415'!$F$10:$S$408,11,FALSE)/VLOOKUP($A120,'2015'!$F$10:$M$460,8,FALSE))*1000,#N/A)</f>
        <v>0.22192632046160674</v>
      </c>
      <c r="DQ120" s="198">
        <f>IFERROR((VLOOKUP($A120,'1516'!$F$10:$S$408,11,FALSE)/VLOOKUP($A120,'2016'!$F$10:$M$460,8,FALSE))*1000,#N/A)</f>
        <v>0</v>
      </c>
      <c r="DR120" s="198">
        <f>IFERROR((VLOOKUP($A120,'1617'!$F$10:$S$408,11,FALSE)/VLOOKUP($A120,'2017'!$F$10:$M$460,8,FALSE))*1000,#N/A)</f>
        <v>0</v>
      </c>
      <c r="DS120" s="198">
        <f>IFERROR((VLOOKUP($A120,'1718'!$F$10:$S$408,11,FALSE)/VLOOKUP($A120,'2018'!$F$10:$N$460,9,FALSE))*1000,#N/A)</f>
        <v>0.21881838074398249</v>
      </c>
      <c r="DT120" s="198">
        <f>IFERROR((VLOOKUP($A120,'1819'!$F$10:$S$408,11,FALSE)/VLOOKUP($A120,'2018'!$F$10:$N$460,9,FALSE))*1000,#N/A)</f>
        <v>0</v>
      </c>
      <c r="DU120" s="198">
        <f>IFERROR((VLOOKUP($A120,'1920'!$F$10:$S$408,11,FALSE)/VLOOKUP($A120,'2019'!$F$10:$N$464,8,FALSE))*1000,#N/A)</f>
        <v>0</v>
      </c>
      <c r="DV120" s="198">
        <f>IFERROR((VLOOKUP($A120,'20 21'!$F$10:$S$408,11,FALSE)/VLOOKUP($A120,'2020'!$F$10:$N$469,8,FALSE))*1000,#N/A)</f>
        <v>0</v>
      </c>
      <c r="DW120" s="198">
        <f>IFERROR((VLOOKUP($A120,'21 22'!$F$10:$S$408,11,FALSE)/VLOOKUP($A120,'2021'!$F$10:$N$469,8,FALSE))*1000,#N/A)</f>
        <v>0</v>
      </c>
      <c r="DX120" s="198">
        <f>IFERROR((VLOOKUP($A120,'22 23'!$F$10:$S$408,11,FALSE)/VLOOKUP($A120,'2022'!$F$10:$N$469,8,FALSE))*1000,#N/A)</f>
        <v>0</v>
      </c>
      <c r="DY120" s="196">
        <f>IFERROR((VLOOKUP($A120,'23 24'!$F$7:$S$408,11,FALSE)/VLOOKUP($A120,'2023'!$C$7:$N$469,9,FALSE))*1000,#N/A)</f>
        <v>0</v>
      </c>
      <c r="EA120" s="198">
        <f>IFERROR((VLOOKUP($A120,'0910'!$F$10:$S$433,12,FALSE)/VLOOKUP($A120,'2010'!$C$5:$K$611,9,FALSE))*1000,#N/A)</f>
        <v>4.9931911030413074</v>
      </c>
      <c r="EB120" s="198">
        <f>IFERROR((VLOOKUP($A120,'1011'!$F$10:$S$433,13,FALSE)/VLOOKUP($A120,'2011'!$C$5:$K$611,9,FALSE))*1000,#N/A)</f>
        <v>4.7339945897204689</v>
      </c>
      <c r="EC120" s="198">
        <f>IFERROR((VLOOKUP($A120,'1112'!$F$10:$S$408,12,FALSE)/VLOOKUP($A120,'2012'!$F$10:$M$460,8,FALSE))*1000,#N/A)</f>
        <v>3.3677593174674447</v>
      </c>
      <c r="ED120" s="198">
        <f>IFERROR((VLOOKUP($A120,'1213'!$F$10:$S$408,12,FALSE)/VLOOKUP($A120,'2013'!$F$10:$M$460,8,FALSE))*1000,#N/A)</f>
        <v>2.4597495527728088</v>
      </c>
      <c r="EE120" s="198">
        <f>IFERROR((VLOOKUP($A120,'1314'!$F$10:$S$408,12,FALSE)/VLOOKUP($A120,'2014'!$F$10:$M$460,8,FALSE))*1000,#N/A)</f>
        <v>2.4509803921568629</v>
      </c>
      <c r="EF120" s="198">
        <f>IFERROR((VLOOKUP($A120,'1415'!$F$10:$S$408,12,FALSE)/VLOOKUP($A120,'2015'!$F$10:$M$460,8,FALSE))*1000,#N/A)</f>
        <v>3.5508211273857078</v>
      </c>
      <c r="EG120" s="198">
        <f>IFERROR((VLOOKUP($A120,'1516'!$F$10:$S$408,12,FALSE)/VLOOKUP($A120,'2016'!$F$10:$M$460,8,FALSE))*1000,#N/A)</f>
        <v>2.2084805653710249</v>
      </c>
      <c r="EH120" s="198">
        <f>IFERROR((VLOOKUP($A120,'1617'!$F$10:$S$408,12,FALSE)/VLOOKUP($A120,'2017'!$F$10:$M$460,8,FALSE))*1000,#N/A)</f>
        <v>3.297428006155199</v>
      </c>
      <c r="EI120" s="198">
        <f>IFERROR((VLOOKUP($A120,'1718'!$F$10:$S$408,12,FALSE)/VLOOKUP($A120,'2018'!$F$10:$N$460,9,FALSE))*1000,#N/A)</f>
        <v>3.5010940919037199</v>
      </c>
      <c r="EJ120" s="198">
        <f>IFERROR((VLOOKUP($A120,'1819'!$F$10:$S$408,12,FALSE)/VLOOKUP($A120,'2018'!$F$10:$N$460,9,FALSE))*1000,#N/A)</f>
        <v>4.3763676148796495</v>
      </c>
      <c r="EK120" s="198">
        <f>IFERROR((VLOOKUP($A120,'1920'!$F$10:$S$408,12,FALSE)/VLOOKUP($A120,'2019'!$F$10:$N$464,8,FALSE))*1000,#N/A)</f>
        <v>6.0839145644569026</v>
      </c>
      <c r="EL120" s="198">
        <f>IFERROR((VLOOKUP($A120,'20 21'!$F$10:$S$408,12,FALSE)/VLOOKUP($A120,'2020'!$F$10:$N$469,8,FALSE))*1000,#N/A)</f>
        <v>6.9912095820696036</v>
      </c>
      <c r="EM120" s="198">
        <f>IFERROR((VLOOKUP($A120,'21 22'!$F$10:$S$408,12,FALSE)/VLOOKUP($A120,'2021'!$F$10:$N$469,8,FALSE))*1000,#N/A)</f>
        <v>5.8804444804931464</v>
      </c>
      <c r="EN120" s="198">
        <f>IFERROR((VLOOKUP($A120,'22 23'!$F$10:$S$408,12,FALSE)/VLOOKUP($A120,'2022'!$F$10:$N$469,8,FALSE))*1000,#N/A)</f>
        <v>4.227223318169008</v>
      </c>
      <c r="EO120" s="196">
        <f>IFERROR((VLOOKUP($A120,'23 24'!$F$7:$S$408,12,FALSE)/VLOOKUP($A120,'2023'!$C$7:$N$469,9,FALSE))*1000,#N/A)</f>
        <v>4.5983445959454592</v>
      </c>
    </row>
    <row r="121" spans="1:145" x14ac:dyDescent="0.3">
      <c r="A121" t="s">
        <v>227</v>
      </c>
      <c r="B121" t="s">
        <v>1743</v>
      </c>
      <c r="C121" t="str">
        <f>IF(VLOOKUP($A121,'0910'!$F$10:$L$433,1,FALSE)=VLOOKUP($A121,'2010'!$C$5:$K$611,1,FALSE),VLOOKUP($A121,'0910'!$F$10:$L$433,1,FALSE),FALSE)</f>
        <v>Greenwich</v>
      </c>
      <c r="D121" t="str">
        <f>IF(VLOOKUP($A121,'1011'!$F$10:$L$433,1,FALSE)=VLOOKUP($A121,'2011'!$C$5:$K$611,1,FALSE),VLOOKUP($A121,'1011'!$F$10:$L$433,1,FALSE),FALSE)</f>
        <v>Greenwich</v>
      </c>
      <c r="E121" t="str">
        <f>IF(VLOOKUP(A121,'1112'!$F$10:$L$408,1,FALSE)=VLOOKUP(A121,'2012'!$F$10:$M$460,1,FALSE),VLOOKUP(A121,'1112'!$F$10:$L$408,1,FALSE),FALSE)</f>
        <v>Greenwich</v>
      </c>
      <c r="F121" t="str">
        <f>IF(VLOOKUP($A121,'1213'!$F$10:$L$408,1,FALSE)=VLOOKUP($A121,'2013'!$F$10:$M$460,1,FALSE),VLOOKUP($A121,'1213'!$F$10:$L$408,1,FALSE),FALSE)</f>
        <v>Greenwich</v>
      </c>
      <c r="G121" t="str">
        <f>IF(VLOOKUP($A121,'1314'!$F$10:$L$408,1,FALSE)=VLOOKUP($A121,'2014'!$F$10:$M$460,1,FALSE),VLOOKUP($A121,'1314'!$F$10:$L$408,1,FALSE),FALSE)</f>
        <v>Greenwich</v>
      </c>
      <c r="H121" t="str">
        <f>IF(VLOOKUP($A121,'1415'!$F$10:$L$408,1,FALSE)=VLOOKUP($A121,'2015'!$F$10:$M$460,1,FALSE),VLOOKUP($A121,'1415'!$F$10:$L$408,1,FALSE),FALSE)</f>
        <v>Greenwich</v>
      </c>
      <c r="I121" t="str">
        <f>IF(VLOOKUP($A121,'1516'!$F$10:$L$408,1,FALSE)=VLOOKUP($A121,'2015'!$F$10:$M$460,1,FALSE),VLOOKUP($A121,'1516'!$F$10:$L$408,1,FALSE),FALSE)</f>
        <v>Greenwich</v>
      </c>
      <c r="J121" t="str">
        <f>IF(VLOOKUP($A121,'1617'!$F$10:$L$408,1,FALSE)=VLOOKUP($A121,'2016'!$F$10:$M$460,1,FALSE),VLOOKUP($A121,'1617'!$F$10:$L$408,1,FALSE),FALSE)</f>
        <v>Greenwich</v>
      </c>
      <c r="K121" t="str">
        <f>IF(VLOOKUP($A121,'1718'!$F$10:$M$408,1,FALSE)=VLOOKUP($A121,'2017'!$F$10:$M$460,1,FALSE),VLOOKUP($A121,'1718'!$F$10:$M$408,1,FALSE),FALSE)</f>
        <v>Greenwich</v>
      </c>
      <c r="L121" t="str">
        <f>IF(VLOOKUP($A121,'1819'!$F$10:$M$408,1,FALSE)=VLOOKUP($A121,'2018'!$F$10:$M$460,1,FALSE),VLOOKUP($A121,'1819'!$F$10:$M$408,1,FALSE),FALSE)</f>
        <v>Greenwich</v>
      </c>
      <c r="M121" t="str">
        <f>IF(VLOOKUP($A121,'1920'!$F$10:$M$408,1,FALSE)=VLOOKUP($A121,'2019'!$F$10:$M$464,1,FALSE),VLOOKUP($A121,'1920'!$F$10:$M$408,1,FALSE),FALSE)</f>
        <v>Greenwich</v>
      </c>
      <c r="N121" t="str">
        <f>IF(VLOOKUP($A121,'20 21'!$F$10:$N$408,1,FALSE)=VLOOKUP($A121,'2020'!$F$10:$O$468,1,FALSE),VLOOKUP($A121,'20 21'!$F$10:$N$408,1,FALSE),FALSE)</f>
        <v>Greenwich</v>
      </c>
      <c r="O121" t="str">
        <f>IF(VLOOKUP($A121,'21 22'!$F$10:$N$408,1,FALSE)=VLOOKUP($A121,'2021'!$F$10:$O$471,1,FALSE),VLOOKUP($A121,'21 22'!$F$10:$N$408,1,FALSE),FALSE)</f>
        <v>Greenwich</v>
      </c>
      <c r="P121" t="str">
        <f>IF(VLOOKUP($A121,'22 23'!$F$10:$N$408,1,FALSE)=VLOOKUP($A121,'2022'!$F$10:$O$468,1,FALSE),VLOOKUP($A121,'22 23'!$F$10:$N$408,1,FALSE),FALSE)</f>
        <v>Greenwich</v>
      </c>
      <c r="Q121" t="str">
        <f>IF(VLOOKUP($A121,'23 24'!$F$7:$N$408,1,FALSE)=VLOOKUP($A121,'2023'!$C$7:$O$468,1,FALSE),VLOOKUP($A121,'23 24'!$F$7:$N$408,1,FALSE),FALSE)</f>
        <v>Greenwich</v>
      </c>
      <c r="S121" s="196">
        <f>IFERROR((VLOOKUP($A121,'0910'!$F$10:$L$433,4,FALSE)/VLOOKUP($A121,'2010'!$C$5:$K$611,9,FALSE))*1000,#N/A)</f>
        <v>9.9366780321480768</v>
      </c>
      <c r="T121" s="196">
        <f>IFERROR((VLOOKUP($A121,'1011'!$F$10:$L$433,4,FALSE)/VLOOKUP($A121,'2011'!$C$5:$K$611,9,FALSE))*1000,#N/A)</f>
        <v>4.8454307587944561</v>
      </c>
      <c r="U121" s="196">
        <f>IFERROR((VLOOKUP($A121,'1112'!$F$10:$L$408,4,FALSE)/VLOOKUP($A121,'2012'!$F$10:$M$460,8,FALSE))*1000,#N/A)</f>
        <v>8.0375083724045542</v>
      </c>
      <c r="V121" s="196">
        <f>IFERROR((VLOOKUP($A121,'1213'!$F$10:$L$408,4,FALSE)/VLOOKUP($A121,'2013'!$F$10:$M$460,8,FALSE))*1000,#N/A)</f>
        <v>5.8306251194800227</v>
      </c>
      <c r="W121" s="196">
        <f>IFERROR((VLOOKUP($A121,'1314'!$F$10:$L$408,4,FALSE)/VLOOKUP($A121,'2014'!$F$10:$M$460,8,FALSE))*1000,#N/A)</f>
        <v>7.7548704369207488</v>
      </c>
      <c r="X121" s="196">
        <f>IFERROR((VLOOKUP($A121,'1415'!$F$10:$L$408,4,FALSE)/VLOOKUP($A121,'2015'!$F$10:$M$460,8,FALSE))*1000,#N/A)</f>
        <v>5.9880239520958085</v>
      </c>
      <c r="Y121" s="196">
        <f>IFERROR((VLOOKUP($A121,'1516'!$F$10:$L$408,4,FALSE)/VLOOKUP($A121,'2016'!$F$10:$M$460,8,FALSE))*1000,#N/A)</f>
        <v>7.9189686924493552</v>
      </c>
      <c r="Z121" s="196">
        <f>IFERROR((VLOOKUP($A121,'1617'!$F$10:$L$408,4,FALSE)/VLOOKUP($A121,'2017'!$F$10:$M$460,8,FALSE))*1000,#N/A)</f>
        <v>7.7491439899080916</v>
      </c>
      <c r="AA121" s="196">
        <f>IFERROR((VLOOKUP($A121,'1718'!$F$10:$L$408,4,FALSE)/VLOOKUP($A121,'2018'!$F$10:$N$460,9,FALSE))*1000,#N/A)</f>
        <v>4.5180722891566267</v>
      </c>
      <c r="AB121" s="196">
        <f>IFERROR((VLOOKUP($A121,'1819'!$F$10:$L$408,4,FALSE)/VLOOKUP($A121,'2018'!$F$10:$N$460,9,FALSE))*1000,#N/A)</f>
        <v>1.417434443656981</v>
      </c>
      <c r="AC121" s="196">
        <f>IFERROR((VLOOKUP($A121,'1920'!$F$10:$L$408,4,FALSE)/VLOOKUP($A121,'2019'!$F$10:$N$464,8,FALSE))*1000,#N/A)</f>
        <v>0.78672704068252941</v>
      </c>
      <c r="AD121" s="196">
        <f>IFERROR((VLOOKUP($A121,'20 21'!$F$10:$M$408,4,FALSE)/VLOOKUP($A121,'2020'!$F$10:$N$469,8,FALSE))*1000,#N/A)</f>
        <v>4.3417128391128212</v>
      </c>
      <c r="AE121" s="196">
        <f>IFERROR((VLOOKUP($A121,'21 22'!$F$10:$M$408,4,FALSE)/VLOOKUP($A121,'2021'!$F$10:$N$469,8,FALSE))*1000,#N/A)</f>
        <v>5.7843112951072992</v>
      </c>
      <c r="AF121" s="196">
        <f>IFERROR((VLOOKUP($A121,'22 23'!$F$10:$M$408,4,FALSE)/VLOOKUP($A121,'2022'!$F$10:$N$469,8,FALSE))*1000,#N/A)</f>
        <v>12.512880906815839</v>
      </c>
      <c r="AG121" s="196">
        <f>IFERROR((VLOOKUP($A121,'23 24'!$F$7:$M$408,4,FALSE)/VLOOKUP($A121,'2023'!$C$7:$N$469,9,FALSE))*1000,#N/A)</f>
        <v>13.202228989826995</v>
      </c>
      <c r="AI121" s="196">
        <f>IFERROR((VLOOKUP($A121,'0910'!$F$10:$L$433,5,FALSE)/VLOOKUP($A121,'2010'!$C$5:$K$611,9,FALSE))*1000,#N/A)</f>
        <v>2.7277155382367266</v>
      </c>
      <c r="AJ121" s="196">
        <f>IFERROR((VLOOKUP($A121,'1011'!$F$10:$L$433,5,FALSE)/VLOOKUP($A121,'2011'!$C$5:$K$611,9,FALSE))*1000,#N/A)</f>
        <v>0.67836030623122401</v>
      </c>
      <c r="AK121" s="196">
        <f>IFERROR((VLOOKUP($A121,'1112'!$F$10:$L$408,5,FALSE)/VLOOKUP($A121,'2012'!$F$10:$M$460,8,FALSE))*1000,#N/A)</f>
        <v>0.47842311740503302</v>
      </c>
      <c r="AL121" s="196">
        <f>IFERROR((VLOOKUP($A121,'1213'!$F$10:$L$408,5,FALSE)/VLOOKUP($A121,'2013'!$F$10:$M$460,8,FALSE))*1000,#N/A)</f>
        <v>2.5807684955075509</v>
      </c>
      <c r="AM121" s="196">
        <f>IFERROR((VLOOKUP($A121,'1314'!$F$10:$L$408,5,FALSE)/VLOOKUP($A121,'2014'!$F$10:$M$460,8,FALSE))*1000,#N/A)</f>
        <v>3.8774352184603744</v>
      </c>
      <c r="AN121" s="196">
        <f>IFERROR((VLOOKUP($A121,'1415'!$F$10:$L$408,5,FALSE)/VLOOKUP($A121,'2015'!$F$10:$M$460,8,FALSE))*1000,#N/A)</f>
        <v>4.5845808383233528</v>
      </c>
      <c r="AO121" s="196">
        <f>IFERROR((VLOOKUP($A121,'1516'!$F$10:$L$408,5,FALSE)/VLOOKUP($A121,'2016'!$F$10:$M$460,8,FALSE))*1000,#N/A)</f>
        <v>2.6703499079189688</v>
      </c>
      <c r="AP121" s="196">
        <f>IFERROR((VLOOKUP($A121,'1617'!$F$10:$L$408,5,FALSE)/VLOOKUP($A121,'2017'!$F$10:$M$460,8,FALSE))*1000,#N/A)</f>
        <v>0.99116958010452327</v>
      </c>
      <c r="AQ121" s="196">
        <f>IFERROR((VLOOKUP($A121,'1718'!$F$10:$L$408,5,FALSE)/VLOOKUP($A121,'2018'!$F$10:$N$460,9,FALSE))*1000,#N/A)</f>
        <v>1.2402551381998583</v>
      </c>
      <c r="AR121" s="196">
        <f>IFERROR((VLOOKUP($A121,'1819'!$F$10:$L$408,5,FALSE)/VLOOKUP($A121,'2018'!$F$10:$N$460,9,FALSE))*1000,#N/A)</f>
        <v>8.8589652728561313E-2</v>
      </c>
      <c r="AS121" s="196">
        <f>IFERROR((VLOOKUP($A121,'1920'!$F$10:$L$408,5,FALSE)/VLOOKUP($A121,'2019'!$F$10:$N$464,8,FALSE))*1000,#N/A)</f>
        <v>0.26224234689417647</v>
      </c>
      <c r="AT121" s="196">
        <f>IFERROR((VLOOKUP($A121,'20 21'!$F$10:$L$408,5,FALSE)/VLOOKUP($A121,'2020'!$F$10:$N$469,8,FALSE))*1000,#N/A)</f>
        <v>0.25048343302573967</v>
      </c>
      <c r="AU121" s="196">
        <f>IFERROR((VLOOKUP($A121,'21 22'!$F$10:$L$408,5,FALSE)/VLOOKUP($A121,'2021'!$F$10:$N$469,8,FALSE))*1000,#N/A)</f>
        <v>1.5700273515291241</v>
      </c>
      <c r="AV121" s="196">
        <f>IFERROR((VLOOKUP($A121,'22 23'!$F$10:$L$408,5,FALSE)/VLOOKUP($A121,'2022'!$F$10:$N$469,8,FALSE))*1000,#N/A)</f>
        <v>2.7806402015146308</v>
      </c>
      <c r="AW121" s="196">
        <f>IFERROR((VLOOKUP($A121,'23 24'!$F$7:$M$408,5,FALSE)/VLOOKUP($A121,'2023'!$C$7:$N$469,9,FALSE))*1000,#N/A)</f>
        <v>3.9687682239357227</v>
      </c>
      <c r="AY121" s="196">
        <f>IFERROR((VLOOKUP($A121,'0910'!$F$10:$L$433,6,FALSE)/VLOOKUP($A121,'2010'!$C$5:$K$611,9,FALSE))*1000,#N/A)</f>
        <v>0</v>
      </c>
      <c r="AZ121" s="196">
        <f>IFERROR((VLOOKUP($A121,'1011'!$F$10:$L$433,6,FALSE)/VLOOKUP($A121,'2011'!$C$5:$K$611,9,FALSE))*1000,#N/A)</f>
        <v>0</v>
      </c>
      <c r="BA121" s="196">
        <f>IFERROR((VLOOKUP($A121,'1112'!$F$10:$L$408,6,FALSE)/VLOOKUP($A121,'2012'!$F$10:$M$460,8,FALSE))*1000,#N/A)</f>
        <v>0</v>
      </c>
      <c r="BB121" s="196">
        <f>IFERROR((VLOOKUP($A121,'1213'!$F$10:$L$408,6,FALSE)/VLOOKUP($A121,'2013'!$F$10:$M$460,8,FALSE))*1000,#N/A)</f>
        <v>0</v>
      </c>
      <c r="BC121" s="196">
        <f>IFERROR((VLOOKUP($A121,'1314'!$F$10:$L$408,6,FALSE)/VLOOKUP($A121,'2014'!$F$10:$M$460,8,FALSE))*1000,#N/A)</f>
        <v>0</v>
      </c>
      <c r="BD121" s="196">
        <f>IFERROR((VLOOKUP($A121,'1415'!$F$10:$L$408,6,FALSE)/VLOOKUP($A121,'2015'!$F$10:$M$460,8,FALSE))*1000,#N/A)</f>
        <v>0</v>
      </c>
      <c r="BE121" s="196">
        <f>IFERROR((VLOOKUP($A121,'1516'!$F$10:$L$408,6,FALSE)/VLOOKUP($A121,'2016'!$F$10:$M$460,8,FALSE))*1000,#N/A)</f>
        <v>0</v>
      </c>
      <c r="BF121" s="196">
        <f>IFERROR((VLOOKUP($A121,'1617'!$F$10:$L$408,6,FALSE)/VLOOKUP($A121,'2017'!$F$10:$M$460,8,FALSE))*1000,#N/A)</f>
        <v>0</v>
      </c>
      <c r="BG121" s="196">
        <f>IFERROR((VLOOKUP($A121,'1718'!$F$10:$L$408,6,FALSE)/VLOOKUP($A121,'2018'!$F$10:$N$460,9,FALSE))*1000,#N/A)</f>
        <v>0</v>
      </c>
      <c r="BH121" s="196">
        <f>IFERROR((VLOOKUP($A121,'1819'!$F$10:$L$408,6,FALSE)/VLOOKUP($A121,'2018'!$F$10:$N$460,9,FALSE))*1000,#N/A)</f>
        <v>0</v>
      </c>
      <c r="BI121" s="196">
        <f>IFERROR((VLOOKUP($A121,'1920'!$F$10:$L$408,6,FALSE)/VLOOKUP($A121,'2019'!$F$10:$N$464,8,FALSE))*1000,#N/A)</f>
        <v>0</v>
      </c>
      <c r="BJ121" s="196">
        <f>IFERROR((VLOOKUP($A121,'20 21'!$F$10:$L$408,6,FALSE)/VLOOKUP($A121,'2020'!$F$10:$N$469,8,FALSE))*1000,#N/A)</f>
        <v>8.3494477675246564E-2</v>
      </c>
      <c r="BK121" s="196">
        <f>IFERROR((VLOOKUP($A121,'21 22'!$F$10:$L$408,6,FALSE)/VLOOKUP($A121,'2021'!$F$10:$N$469,8,FALSE))*1000,#N/A)</f>
        <v>0.66106414801226276</v>
      </c>
      <c r="BL121" s="196">
        <f>IFERROR((VLOOKUP($A121,'22 23'!$F$10:$L$408,6,FALSE)/VLOOKUP($A121,'2022'!$F$10:$N$469,8,FALSE))*1000,#N/A)</f>
        <v>0.16356707067733126</v>
      </c>
      <c r="BM121" s="196">
        <f>IFERROR((VLOOKUP($A121,'23 24'!$F$7:$M$408,6,FALSE)/VLOOKUP($A121,'2023'!$C$7:$N$469,9,FALSE))*1000,#N/A)</f>
        <v>0.24298580962871766</v>
      </c>
      <c r="BO121" s="196">
        <f>IFERROR((VLOOKUP($A121,'0910'!$F$10:$L$433,7,FALSE)/VLOOKUP($A121,'2010'!$C$5:$K$611,9,FALSE))*1000,#N/A)</f>
        <v>12.664393570384803</v>
      </c>
      <c r="BP121" s="196">
        <f>IFERROR((VLOOKUP($A121,'1011'!$F$10:$L$433,7,FALSE)/VLOOKUP($A121,'2011'!$C$5:$K$611,9,FALSE))*1000,#N/A)</f>
        <v>5.523791065025681</v>
      </c>
      <c r="BQ121" s="196">
        <f>IFERROR((VLOOKUP($A121,'1112'!$F$10:$L$408,7,FALSE)/VLOOKUP($A121,'2012'!$F$10:$M$460,8,FALSE))*1000,#N/A)</f>
        <v>8.5159314898095886</v>
      </c>
      <c r="BR121" s="196">
        <f>IFERROR((VLOOKUP($A121,'1213'!$F$10:$L$408,7,FALSE)/VLOOKUP($A121,'2013'!$F$10:$M$460,8,FALSE))*1000,#N/A)</f>
        <v>8.4113936149875741</v>
      </c>
      <c r="BS121" s="196">
        <f>IFERROR((VLOOKUP($A121,'1314'!$F$10:$L$408,7,FALSE)/VLOOKUP($A121,'2014'!$F$10:$M$460,8,FALSE))*1000,#N/A)</f>
        <v>11.537734064686969</v>
      </c>
      <c r="BT121" s="196">
        <f>IFERROR((VLOOKUP($A121,'1415'!$F$10:$L$408,7,FALSE)/VLOOKUP($A121,'2015'!$F$10:$M$460,8,FALSE))*1000,#N/A)</f>
        <v>10.572604790419161</v>
      </c>
      <c r="BU121" s="196">
        <f>IFERROR((VLOOKUP($A121,'1516'!$F$10:$L$408,7,FALSE)/VLOOKUP($A121,'2016'!$F$10:$M$460,8,FALSE))*1000,#N/A)</f>
        <v>10.589318600368324</v>
      </c>
      <c r="BV121" s="196">
        <f>IFERROR((VLOOKUP($A121,'1617'!$F$10:$L$408,7,FALSE)/VLOOKUP($A121,'2017'!$F$10:$M$460,8,FALSE))*1000,#N/A)</f>
        <v>8.7403135700126153</v>
      </c>
      <c r="BW121" s="196">
        <f>IFERROR((VLOOKUP($A121,'1718'!$F$10:$L$408,7,FALSE)/VLOOKUP($A121,'2018'!$F$10:$N$460,9,FALSE))*1000,#N/A)</f>
        <v>5.7583274273564848</v>
      </c>
      <c r="BX121" s="196">
        <f>IFERROR((VLOOKUP($A121,'1819'!$F$10:$L$408,7,FALSE)/VLOOKUP($A121,'2018'!$F$10:$N$460,9,FALSE))*1000,#N/A)</f>
        <v>1.5060240963855422</v>
      </c>
      <c r="BY121" s="196">
        <f>IFERROR((VLOOKUP($A121,'1920'!$F$10:$L$408,7,FALSE)/VLOOKUP($A121,'2019'!$F$10:$N$464,8,FALSE))*1000,#N/A)</f>
        <v>1.0489693875767059</v>
      </c>
      <c r="BZ121" s="196">
        <f>IFERROR((VLOOKUP($A121,'20 21'!$F$10:$L$408,7,FALSE)/VLOOKUP($A121,'2020'!$F$10:$N$469,8,FALSE))*1000,#N/A)</f>
        <v>4.6756907498138078</v>
      </c>
      <c r="CA121" s="196">
        <f>IFERROR((VLOOKUP($A121,'21 22'!$F$10:$L$408,7,FALSE)/VLOOKUP($A121,'2021'!$F$10:$N$469,8,FALSE))*1000,#N/A)</f>
        <v>8.0154027946486845</v>
      </c>
      <c r="CB121" s="196">
        <f>IFERROR((VLOOKUP($A121,'22 23'!$F$10:$L$408,7,FALSE)/VLOOKUP($A121,'2022'!$F$10:$N$469,8,FALSE))*1000,#N/A)</f>
        <v>15.457088179007803</v>
      </c>
      <c r="CC121" s="196">
        <f>IFERROR((VLOOKUP($A121,'23 24'!$F$7:$M$408,7,FALSE)/VLOOKUP($A121,'2023'!$C$7:$N$469,9,FALSE))*1000,#N/A)</f>
        <v>17.413983023391435</v>
      </c>
      <c r="CE121" s="198">
        <f>IFERROR((VLOOKUP($A121,'0910'!$F$10:$S$433,9,FALSE)/VLOOKUP($A121,'2010'!$C$5:$K$611,9,FALSE))*1000,#N/A)</f>
        <v>3.214807598636142</v>
      </c>
      <c r="CF121" s="198">
        <f>IFERROR((VLOOKUP($A121,'1011'!$F$10:$S$433,10,FALSE)/VLOOKUP($A121,'2011'!$C$5:$K$611,9,FALSE))*1000,#N/A)</f>
        <v>4.6516135284426783</v>
      </c>
      <c r="CG121" s="198">
        <f>IFERROR((VLOOKUP($A121,'1112'!$F$10:$S$408,9,FALSE)/VLOOKUP($A121,'2012'!$F$10:$M$460,8,FALSE))*1000,#N/A)</f>
        <v>8.802985360252606</v>
      </c>
      <c r="CH121" s="198">
        <f>IFERROR((VLOOKUP($A121,'1213'!$F$10:$S$408,9,FALSE)/VLOOKUP($A121,'2013'!$F$10:$M$460,8,FALSE))*1000,#N/A)</f>
        <v>5.1615369910151019</v>
      </c>
      <c r="CI121" s="198">
        <f>IFERROR((VLOOKUP($A121,'1314'!$F$10:$S$408,9,FALSE)/VLOOKUP($A121,'2014'!$F$10:$M$460,8,FALSE))*1000,#N/A)</f>
        <v>8.0385852090032142</v>
      </c>
      <c r="CJ121" s="198">
        <f>IFERROR((VLOOKUP($A121,'1415'!$F$10:$S$408,9,FALSE)/VLOOKUP($A121,'2015'!$F$10:$M$460,8,FALSE))*1000,#N/A)</f>
        <v>9.7305389221556897</v>
      </c>
      <c r="CK121" s="198">
        <f>IFERROR((VLOOKUP($A121,'1516'!$F$10:$S$408,9,FALSE)/VLOOKUP($A121,'2016'!$F$10:$M$460,8,FALSE))*1000,#N/A)</f>
        <v>9.1160220994475143</v>
      </c>
      <c r="CL121" s="198">
        <f>IFERROR((VLOOKUP($A121,'1617'!$F$10:$S$408,9,FALSE)/VLOOKUP($A121,'2017'!$F$10:$M$460,8,FALSE))*1000,#N/A)</f>
        <v>12.975310866822852</v>
      </c>
      <c r="CM121" s="198">
        <f>IFERROR((VLOOKUP($A121,'1718'!$F$10:$S$408,9,FALSE)/VLOOKUP($A121,'2018'!$F$10:$N$460,9,FALSE))*1000,#N/A)</f>
        <v>11.428065201984408</v>
      </c>
      <c r="CN121" s="198">
        <f>IFERROR((VLOOKUP($A121,'1819'!$F$10:$S$408,9,FALSE)/VLOOKUP($A121,'2018'!$F$10:$N$460,9,FALSE))*1000,#N/A)</f>
        <v>7.2643515237420271</v>
      </c>
      <c r="CO121" s="198">
        <f>IFERROR((VLOOKUP($A121,'1920'!$F$10:$S$408,9,FALSE)/VLOOKUP($A121,'2019'!$F$10:$N$464,8,FALSE))*1000,#N/A)</f>
        <v>21.503872445322472</v>
      </c>
      <c r="CP121" s="198">
        <f>IFERROR((VLOOKUP($A121,'20 21'!$F$10:$S$408,9,FALSE)/VLOOKUP($A121,'2020'!$F$10:$N$469,8,FALSE))*1000,#N/A)</f>
        <v>2.5883288079326436</v>
      </c>
      <c r="CQ121" s="198">
        <f>IFERROR((VLOOKUP($A121,'21 22'!$F$10:$S$408,9,FALSE)/VLOOKUP($A121,'2021'!$F$10:$N$469,8,FALSE))*1000,#N/A)</f>
        <v>6.5280084616210949</v>
      </c>
      <c r="CR121" s="198">
        <f>IFERROR((VLOOKUP($A121,'22 23'!$F$10:$S$408,9,FALSE)/VLOOKUP($A121,'2022'!$F$10:$N$469,8,FALSE))*1000,#N/A)</f>
        <v>8.6690547458985563</v>
      </c>
      <c r="CS121" s="196">
        <f>IFERROR((VLOOKUP($A121,'23 24'!$F$7:$S$408,9,FALSE)/VLOOKUP($A121,'2023'!$C$7:$N$469,9,FALSE))*1000,#N/A)</f>
        <v>4.5357351130693964</v>
      </c>
      <c r="CU121" s="198">
        <f>IFERROR((VLOOKUP($A121,'0910'!$F$10:$S$433,10,FALSE)/VLOOKUP($A121,'2010'!$C$5:$K$611,9,FALSE))*1000,#N/A)</f>
        <v>2.9225523623964929</v>
      </c>
      <c r="CV121" s="198">
        <f>IFERROR((VLOOKUP($A121,'1011'!$F$10:$S$433,11,FALSE)/VLOOKUP($A121,'2011'!$C$5:$K$611,9,FALSE))*1000,#N/A)</f>
        <v>6.3959686016086827</v>
      </c>
      <c r="CW121" s="198">
        <f>IFERROR((VLOOKUP($A121,'1112'!$F$10:$S$408,10,FALSE)/VLOOKUP($A121,'2012'!$F$10:$M$460,8,FALSE))*1000,#N/A)</f>
        <v>0.47842311740503302</v>
      </c>
      <c r="CX121" s="198">
        <f>IFERROR((VLOOKUP($A121,'1213'!$F$10:$S$408,10,FALSE)/VLOOKUP($A121,'2013'!$F$10:$M$460,8,FALSE))*1000,#N/A)</f>
        <v>0.47792009176065764</v>
      </c>
      <c r="CY121" s="198">
        <f>IFERROR((VLOOKUP($A121,'1314'!$F$10:$S$408,10,FALSE)/VLOOKUP($A121,'2014'!$F$10:$M$460,8,FALSE))*1000,#N/A)</f>
        <v>3.8774352184603744</v>
      </c>
      <c r="CZ121" s="198">
        <f>IFERROR((VLOOKUP($A121,'1415'!$F$10:$S$408,10,FALSE)/VLOOKUP($A121,'2015'!$F$10:$M$460,8,FALSE))*1000,#N/A)</f>
        <v>0.93562874251497008</v>
      </c>
      <c r="DA121" s="198">
        <f>IFERROR((VLOOKUP($A121,'1516'!$F$10:$S$408,10,FALSE)/VLOOKUP($A121,'2016'!$F$10:$M$460,8,FALSE))*1000,#N/A)</f>
        <v>7.5506445672191536</v>
      </c>
      <c r="DB121" s="198">
        <f>IFERROR((VLOOKUP($A121,'1617'!$F$10:$S$408,10,FALSE)/VLOOKUP($A121,'2017'!$F$10:$M$460,8,FALSE))*1000,#N/A)</f>
        <v>1.1713822310326185</v>
      </c>
      <c r="DC121" s="198">
        <f>IFERROR((VLOOKUP($A121,'1718'!$F$10:$S$408,10,FALSE)/VLOOKUP($A121,'2018'!$F$10:$N$460,9,FALSE))*1000,#N/A)</f>
        <v>3.6321757618710135</v>
      </c>
      <c r="DD121" s="198">
        <f>IFERROR((VLOOKUP($A121,'1819'!$F$10:$S$408,10,FALSE)/VLOOKUP($A121,'2018'!$F$10:$N$460,9,FALSE))*1000,#N/A)</f>
        <v>0.88589652728561297</v>
      </c>
      <c r="DE121" s="198">
        <f>IFERROR((VLOOKUP($A121,'1920'!$F$10:$S$408,10,FALSE)/VLOOKUP($A121,'2019'!$F$10:$N$464,8,FALSE))*1000,#N/A)</f>
        <v>1.8356964282592354</v>
      </c>
      <c r="DF121" s="198">
        <f>IFERROR((VLOOKUP($A121,'20 21'!$F$10:$S$408,10,FALSE)/VLOOKUP($A121,'2020'!$F$10:$N$469,8,FALSE))*1000,#N/A)</f>
        <v>0.25048343302573967</v>
      </c>
      <c r="DG121" s="198">
        <f>IFERROR((VLOOKUP($A121,'21 22'!$F$10:$S$408,10,FALSE)/VLOOKUP($A121,'2021'!$F$10:$N$469,8,FALSE))*1000,#N/A)</f>
        <v>0.57843112951072984</v>
      </c>
      <c r="DH121" s="198">
        <f>IFERROR((VLOOKUP($A121,'22 23'!$F$10:$S$408,10,FALSE)/VLOOKUP($A121,'2022'!$F$10:$N$469,8,FALSE))*1000,#N/A)</f>
        <v>0.40891767669332812</v>
      </c>
      <c r="DI121" s="196">
        <f>IFERROR((VLOOKUP($A121,'23 24'!$F$7:$S$408,10,FALSE)/VLOOKUP($A121,'2023'!$C$7:$N$469,9,FALSE))*1000,#N/A)</f>
        <v>0</v>
      </c>
      <c r="DK121" s="198">
        <f>IFERROR((VLOOKUP($A121,'0910'!$F$10:$S$433,11,FALSE)/VLOOKUP($A121,'2010'!$C$5:$K$611,9,FALSE))*1000,#N/A)</f>
        <v>0</v>
      </c>
      <c r="DL121" s="198">
        <f>IFERROR((VLOOKUP($A121,'1011'!$F$10:$S$433,12,FALSE)/VLOOKUP($A121,'2011'!$C$5:$K$611,9,FALSE))*1000,#N/A)</f>
        <v>0</v>
      </c>
      <c r="DM121" s="198">
        <f>IFERROR((VLOOKUP($A121,'1112'!$F$10:$S$408,11,FALSE)/VLOOKUP($A121,'2012'!$F$10:$M$460,8,FALSE))*1000,#N/A)</f>
        <v>0</v>
      </c>
      <c r="DN121" s="198">
        <f>IFERROR((VLOOKUP($A121,'1213'!$F$10:$S$408,11,FALSE)/VLOOKUP($A121,'2013'!$F$10:$M$460,8,FALSE))*1000,#N/A)</f>
        <v>0</v>
      </c>
      <c r="DO121" s="198">
        <f>IFERROR((VLOOKUP($A121,'1314'!$F$10:$S$408,11,FALSE)/VLOOKUP($A121,'2014'!$F$10:$M$460,8,FALSE))*1000,#N/A)</f>
        <v>0</v>
      </c>
      <c r="DP121" s="198">
        <f>IFERROR((VLOOKUP($A121,'1415'!$F$10:$S$408,11,FALSE)/VLOOKUP($A121,'2015'!$F$10:$M$460,8,FALSE))*1000,#N/A)</f>
        <v>0</v>
      </c>
      <c r="DQ121" s="198">
        <f>IFERROR((VLOOKUP($A121,'1516'!$F$10:$S$408,11,FALSE)/VLOOKUP($A121,'2016'!$F$10:$M$460,8,FALSE))*1000,#N/A)</f>
        <v>0</v>
      </c>
      <c r="DR121" s="198">
        <f>IFERROR((VLOOKUP($A121,'1617'!$F$10:$S$408,11,FALSE)/VLOOKUP($A121,'2017'!$F$10:$M$460,8,FALSE))*1000,#N/A)</f>
        <v>0</v>
      </c>
      <c r="DS121" s="198">
        <f>IFERROR((VLOOKUP($A121,'1718'!$F$10:$S$408,11,FALSE)/VLOOKUP($A121,'2018'!$F$10:$N$460,9,FALSE))*1000,#N/A)</f>
        <v>0</v>
      </c>
      <c r="DT121" s="198">
        <f>IFERROR((VLOOKUP($A121,'1819'!$F$10:$S$408,11,FALSE)/VLOOKUP($A121,'2018'!$F$10:$N$460,9,FALSE))*1000,#N/A)</f>
        <v>0</v>
      </c>
      <c r="DU121" s="198">
        <f>IFERROR((VLOOKUP($A121,'1920'!$F$10:$S$408,11,FALSE)/VLOOKUP($A121,'2019'!$F$10:$N$464,8,FALSE))*1000,#N/A)</f>
        <v>0.61189880941974517</v>
      </c>
      <c r="DV121" s="198">
        <f>IFERROR((VLOOKUP($A121,'20 21'!$F$10:$S$408,11,FALSE)/VLOOKUP($A121,'2020'!$F$10:$N$469,8,FALSE))*1000,#N/A)</f>
        <v>0</v>
      </c>
      <c r="DW121" s="198">
        <f>IFERROR((VLOOKUP($A121,'21 22'!$F$10:$S$408,11,FALSE)/VLOOKUP($A121,'2021'!$F$10:$N$469,8,FALSE))*1000,#N/A)</f>
        <v>0</v>
      </c>
      <c r="DX121" s="198">
        <f>IFERROR((VLOOKUP($A121,'22 23'!$F$10:$S$408,11,FALSE)/VLOOKUP($A121,'2022'!$F$10:$N$469,8,FALSE))*1000,#N/A)</f>
        <v>0</v>
      </c>
      <c r="DY121" s="196">
        <f>IFERROR((VLOOKUP($A121,'23 24'!$F$7:$S$408,11,FALSE)/VLOOKUP($A121,'2023'!$C$7:$N$469,9,FALSE))*1000,#N/A)</f>
        <v>0</v>
      </c>
      <c r="EA121" s="198">
        <f>IFERROR((VLOOKUP($A121,'0910'!$F$10:$S$433,12,FALSE)/VLOOKUP($A121,'2010'!$C$5:$K$611,9,FALSE))*1000,#N/A)</f>
        <v>6.0399415489527524</v>
      </c>
      <c r="EB121" s="198">
        <f>IFERROR((VLOOKUP($A121,'1011'!$F$10:$S$433,13,FALSE)/VLOOKUP($A121,'2011'!$C$5:$K$611,9,FALSE))*1000,#N/A)</f>
        <v>11.047582130051362</v>
      </c>
      <c r="EC121" s="198">
        <f>IFERROR((VLOOKUP($A121,'1112'!$F$10:$S$408,12,FALSE)/VLOOKUP($A121,'2012'!$F$10:$M$460,8,FALSE))*1000,#N/A)</f>
        <v>9.2814084776576404</v>
      </c>
      <c r="ED121" s="198">
        <f>IFERROR((VLOOKUP($A121,'1213'!$F$10:$S$408,12,FALSE)/VLOOKUP($A121,'2013'!$F$10:$M$460,8,FALSE))*1000,#N/A)</f>
        <v>5.6394570827757597</v>
      </c>
      <c r="EE121" s="198">
        <f>IFERROR((VLOOKUP($A121,'1314'!$F$10:$S$408,12,FALSE)/VLOOKUP($A121,'2014'!$F$10:$M$460,8,FALSE))*1000,#N/A)</f>
        <v>11.821448836769434</v>
      </c>
      <c r="EF121" s="198">
        <f>IFERROR((VLOOKUP($A121,'1415'!$F$10:$S$408,12,FALSE)/VLOOKUP($A121,'2015'!$F$10:$M$460,8,FALSE))*1000,#N/A)</f>
        <v>10.572604790419161</v>
      </c>
      <c r="EG121" s="198">
        <f>IFERROR((VLOOKUP($A121,'1516'!$F$10:$S$408,12,FALSE)/VLOOKUP($A121,'2016'!$F$10:$M$460,8,FALSE))*1000,#N/A)</f>
        <v>16.666666666666668</v>
      </c>
      <c r="EH121" s="198">
        <f>IFERROR((VLOOKUP($A121,'1617'!$F$10:$S$408,12,FALSE)/VLOOKUP($A121,'2017'!$F$10:$M$460,8,FALSE))*1000,#N/A)</f>
        <v>14.146693097855469</v>
      </c>
      <c r="EI121" s="198">
        <f>IFERROR((VLOOKUP($A121,'1718'!$F$10:$S$408,12,FALSE)/VLOOKUP($A121,'2018'!$F$10:$N$460,9,FALSE))*1000,#N/A)</f>
        <v>15.060240963855422</v>
      </c>
      <c r="EJ121" s="198">
        <f>IFERROR((VLOOKUP($A121,'1819'!$F$10:$S$408,12,FALSE)/VLOOKUP($A121,'2018'!$F$10:$N$460,9,FALSE))*1000,#N/A)</f>
        <v>8.2388377037562019</v>
      </c>
      <c r="EK121" s="198">
        <f>IFERROR((VLOOKUP($A121,'1920'!$F$10:$S$408,12,FALSE)/VLOOKUP($A121,'2019'!$F$10:$N$464,8,FALSE))*1000,#N/A)</f>
        <v>23.95146768300145</v>
      </c>
      <c r="EL121" s="198">
        <f>IFERROR((VLOOKUP($A121,'20 21'!$F$10:$S$408,12,FALSE)/VLOOKUP($A121,'2020'!$F$10:$N$469,8,FALSE))*1000,#N/A)</f>
        <v>2.7553177632831365</v>
      </c>
      <c r="EM121" s="198">
        <f>IFERROR((VLOOKUP($A121,'21 22'!$F$10:$S$408,12,FALSE)/VLOOKUP($A121,'2021'!$F$10:$N$469,8,FALSE))*1000,#N/A)</f>
        <v>7.1064395911318243</v>
      </c>
      <c r="EN121" s="198">
        <f>IFERROR((VLOOKUP($A121,'22 23'!$F$10:$S$408,12,FALSE)/VLOOKUP($A121,'2022'!$F$10:$N$469,8,FALSE))*1000,#N/A)</f>
        <v>9.0779724225918841</v>
      </c>
      <c r="EO121" s="196">
        <f>IFERROR((VLOOKUP($A121,'23 24'!$F$7:$S$408,12,FALSE)/VLOOKUP($A121,'2023'!$C$7:$N$469,9,FALSE))*1000,#N/A)</f>
        <v>4.5357351130693964</v>
      </c>
    </row>
    <row r="122" spans="1:145" x14ac:dyDescent="0.3">
      <c r="A122" t="s">
        <v>1220</v>
      </c>
      <c r="B122" t="s">
        <v>1743</v>
      </c>
      <c r="C122" t="str">
        <f>IF(VLOOKUP($A122,'0910'!$F$10:$L$433,1,FALSE)=VLOOKUP($A122,'2010'!$C$5:$K$611,1,FALSE),VLOOKUP($A122,'0910'!$F$10:$L$433,1,FALSE),FALSE)</f>
        <v>Guildford</v>
      </c>
      <c r="D122" t="str">
        <f>IF(VLOOKUP($A122,'1011'!$F$10:$L$433,1,FALSE)=VLOOKUP($A122,'2011'!$C$5:$K$611,1,FALSE),VLOOKUP($A122,'1011'!$F$10:$L$433,1,FALSE),FALSE)</f>
        <v>Guildford</v>
      </c>
      <c r="E122" t="str">
        <f>IF(VLOOKUP(A122,'1112'!$F$10:$L$408,1,FALSE)=VLOOKUP(A122,'2012'!$F$10:$M$460,1,FALSE),VLOOKUP(A122,'1112'!$F$10:$L$408,1,FALSE),FALSE)</f>
        <v>Guildford</v>
      </c>
      <c r="F122" t="str">
        <f>IF(VLOOKUP($A122,'1213'!$F$10:$L$408,1,FALSE)=VLOOKUP($A122,'2013'!$F$10:$M$460,1,FALSE),VLOOKUP($A122,'1213'!$F$10:$L$408,1,FALSE),FALSE)</f>
        <v>Guildford</v>
      </c>
      <c r="G122" t="str">
        <f>IF(VLOOKUP($A122,'1314'!$F$10:$L$408,1,FALSE)=VLOOKUP($A122,'2014'!$F$10:$M$460,1,FALSE),VLOOKUP($A122,'1314'!$F$10:$L$408,1,FALSE),FALSE)</f>
        <v>Guildford</v>
      </c>
      <c r="H122" t="str">
        <f>IF(VLOOKUP($A122,'1415'!$F$10:$L$408,1,FALSE)=VLOOKUP($A122,'2015'!$F$10:$M$460,1,FALSE),VLOOKUP($A122,'1415'!$F$10:$L$408,1,FALSE),FALSE)</f>
        <v>Guildford</v>
      </c>
      <c r="I122" t="str">
        <f>IF(VLOOKUP($A122,'1516'!$F$10:$L$408,1,FALSE)=VLOOKUP($A122,'2015'!$F$10:$M$460,1,FALSE),VLOOKUP($A122,'1516'!$F$10:$L$408,1,FALSE),FALSE)</f>
        <v>Guildford</v>
      </c>
      <c r="J122" t="str">
        <f>IF(VLOOKUP($A122,'1617'!$F$10:$L$408,1,FALSE)=VLOOKUP($A122,'2016'!$F$10:$M$460,1,FALSE),VLOOKUP($A122,'1617'!$F$10:$L$408,1,FALSE),FALSE)</f>
        <v>Guildford</v>
      </c>
      <c r="K122" t="str">
        <f>IF(VLOOKUP($A122,'1718'!$F$10:$M$408,1,FALSE)=VLOOKUP($A122,'2017'!$F$10:$M$460,1,FALSE),VLOOKUP($A122,'1718'!$F$10:$M$408,1,FALSE),FALSE)</f>
        <v>Guildford</v>
      </c>
      <c r="L122" t="str">
        <f>IF(VLOOKUP($A122,'1819'!$F$10:$M$408,1,FALSE)=VLOOKUP($A122,'2018'!$F$10:$M$460,1,FALSE),VLOOKUP($A122,'1819'!$F$10:$M$408,1,FALSE),FALSE)</f>
        <v>Guildford</v>
      </c>
      <c r="M122" t="str">
        <f>IF(VLOOKUP($A122,'1920'!$F$10:$M$408,1,FALSE)=VLOOKUP($A122,'2019'!$F$10:$M$464,1,FALSE),VLOOKUP($A122,'1920'!$F$10:$M$408,1,FALSE),FALSE)</f>
        <v>Guildford</v>
      </c>
      <c r="N122" t="str">
        <f>IF(VLOOKUP($A122,'20 21'!$F$10:$N$408,1,FALSE)=VLOOKUP($A122,'2020'!$F$10:$O$468,1,FALSE),VLOOKUP($A122,'20 21'!$F$10:$N$408,1,FALSE),FALSE)</f>
        <v>Guildford</v>
      </c>
      <c r="O122" t="str">
        <f>IF(VLOOKUP($A122,'21 22'!$F$10:$N$408,1,FALSE)=VLOOKUP($A122,'2021'!$F$10:$O$471,1,FALSE),VLOOKUP($A122,'21 22'!$F$10:$N$408,1,FALSE),FALSE)</f>
        <v>Guildford</v>
      </c>
      <c r="P122" t="str">
        <f>IF(VLOOKUP($A122,'22 23'!$F$10:$N$408,1,FALSE)=VLOOKUP($A122,'2022'!$F$10:$O$468,1,FALSE),VLOOKUP($A122,'22 23'!$F$10:$N$408,1,FALSE),FALSE)</f>
        <v>Guildford</v>
      </c>
      <c r="Q122" t="str">
        <f>IF(VLOOKUP($A122,'23 24'!$F$7:$N$408,1,FALSE)=VLOOKUP($A122,'2023'!$C$7:$O$468,1,FALSE),VLOOKUP($A122,'23 24'!$F$7:$N$408,1,FALSE),FALSE)</f>
        <v>Guildford</v>
      </c>
      <c r="S122" s="196">
        <f>IFERROR((VLOOKUP($A122,'0910'!$F$10:$L$433,4,FALSE)/VLOOKUP($A122,'2010'!$C$5:$K$611,9,FALSE))*1000,#N/A)</f>
        <v>2.6819238333631326</v>
      </c>
      <c r="T122" s="196">
        <f>IFERROR((VLOOKUP($A122,'1011'!$F$10:$L$433,4,FALSE)/VLOOKUP($A122,'2011'!$C$5:$K$611,9,FALSE))*1000,#N/A)</f>
        <v>2.674750356633381</v>
      </c>
      <c r="U122" s="196">
        <f>IFERROR((VLOOKUP($A122,'1112'!$F$10:$L$408,4,FALSE)/VLOOKUP($A122,'2012'!$F$10:$M$460,8,FALSE))*1000,#N/A)</f>
        <v>5.8521014364248982</v>
      </c>
      <c r="V122" s="196">
        <f>IFERROR((VLOOKUP($A122,'1213'!$F$10:$L$408,4,FALSE)/VLOOKUP($A122,'2013'!$F$10:$M$460,8,FALSE))*1000,#N/A)</f>
        <v>1.7661603673613564</v>
      </c>
      <c r="W122" s="196">
        <f>IFERROR((VLOOKUP($A122,'1314'!$F$10:$L$408,4,FALSE)/VLOOKUP($A122,'2014'!$F$10:$M$460,8,FALSE))*1000,#N/A)</f>
        <v>3.5242290748898681</v>
      </c>
      <c r="X122" s="196">
        <f>IFERROR((VLOOKUP($A122,'1415'!$F$10:$L$408,4,FALSE)/VLOOKUP($A122,'2015'!$F$10:$M$460,8,FALSE))*1000,#N/A)</f>
        <v>6.6725197541703256</v>
      </c>
      <c r="Y122" s="196">
        <f>IFERROR((VLOOKUP($A122,'1516'!$F$10:$L$408,4,FALSE)/VLOOKUP($A122,'2016'!$F$10:$M$460,8,FALSE))*1000,#N/A)</f>
        <v>1.7439832577607255</v>
      </c>
      <c r="Z122" s="196">
        <f>IFERROR((VLOOKUP($A122,'1617'!$F$10:$L$408,4,FALSE)/VLOOKUP($A122,'2017'!$F$10:$M$460,8,FALSE))*1000,#N/A)</f>
        <v>2.9391424619640385</v>
      </c>
      <c r="AA122" s="196">
        <f>IFERROR((VLOOKUP($A122,'1718'!$F$10:$L$408,4,FALSE)/VLOOKUP($A122,'2018'!$F$10:$N$460,9,FALSE))*1000,#N/A)</f>
        <v>3.9559683522531821</v>
      </c>
      <c r="AB122" s="196">
        <f>IFERROR((VLOOKUP($A122,'1819'!$F$10:$L$408,4,FALSE)/VLOOKUP($A122,'2018'!$F$10:$N$460,9,FALSE))*1000,#N/A)</f>
        <v>3.4399724802201583</v>
      </c>
      <c r="AC122" s="196">
        <f>IFERROR((VLOOKUP($A122,'1920'!$F$10:$L$408,4,FALSE)/VLOOKUP($A122,'2019'!$F$10:$N$464,8,FALSE))*1000,#N/A)</f>
        <v>4.1032655154727307</v>
      </c>
      <c r="AD122" s="196">
        <f>IFERROR((VLOOKUP($A122,'20 21'!$F$10:$M$408,4,FALSE)/VLOOKUP($A122,'2020'!$F$10:$N$469,8,FALSE))*1000,#N/A)</f>
        <v>4.293054181778218</v>
      </c>
      <c r="AE122" s="196">
        <f>IFERROR((VLOOKUP($A122,'21 22'!$F$10:$M$408,4,FALSE)/VLOOKUP($A122,'2021'!$F$10:$N$469,8,FALSE))*1000,#N/A)</f>
        <v>7.1151467922546541</v>
      </c>
      <c r="AF122" s="196">
        <f>IFERROR((VLOOKUP($A122,'22 23'!$F$10:$M$408,4,FALSE)/VLOOKUP($A122,'2022'!$F$10:$N$469,8,FALSE))*1000,#N/A)</f>
        <v>15.415291298738293</v>
      </c>
      <c r="AG122" s="196">
        <f>IFERROR((VLOOKUP($A122,'23 24'!$F$7:$M$408,4,FALSE)/VLOOKUP($A122,'2023'!$C$7:$N$469,9,FALSE))*1000,#N/A)</f>
        <v>2.6459838925730539</v>
      </c>
      <c r="AI122" s="196">
        <f>IFERROR((VLOOKUP($A122,'0910'!$F$10:$L$433,5,FALSE)/VLOOKUP($A122,'2010'!$C$5:$K$611,9,FALSE))*1000,#N/A)</f>
        <v>1.4303593777936707</v>
      </c>
      <c r="AJ122" s="196">
        <f>IFERROR((VLOOKUP($A122,'1011'!$F$10:$L$433,5,FALSE)/VLOOKUP($A122,'2011'!$C$5:$K$611,9,FALSE))*1000,#N/A)</f>
        <v>0.53495007132667616</v>
      </c>
      <c r="AK122" s="196">
        <f>IFERROR((VLOOKUP($A122,'1112'!$F$10:$L$408,5,FALSE)/VLOOKUP($A122,'2012'!$F$10:$M$460,8,FALSE))*1000,#N/A)</f>
        <v>0</v>
      </c>
      <c r="AL122" s="196">
        <f>IFERROR((VLOOKUP($A122,'1213'!$F$10:$L$408,5,FALSE)/VLOOKUP($A122,'2013'!$F$10:$M$460,8,FALSE))*1000,#N/A)</f>
        <v>0</v>
      </c>
      <c r="AM122" s="196">
        <f>IFERROR((VLOOKUP($A122,'1314'!$F$10:$L$408,5,FALSE)/VLOOKUP($A122,'2014'!$F$10:$M$460,8,FALSE))*1000,#N/A)</f>
        <v>0.1762114537444934</v>
      </c>
      <c r="AN122" s="196">
        <f>IFERROR((VLOOKUP($A122,'1415'!$F$10:$L$408,5,FALSE)/VLOOKUP($A122,'2015'!$F$10:$M$460,8,FALSE))*1000,#N/A)</f>
        <v>2.2827041264266903</v>
      </c>
      <c r="AO122" s="196">
        <f>IFERROR((VLOOKUP($A122,'1516'!$F$10:$L$408,5,FALSE)/VLOOKUP($A122,'2016'!$F$10:$M$460,8,FALSE))*1000,#N/A)</f>
        <v>0</v>
      </c>
      <c r="AP122" s="196">
        <f>IFERROR((VLOOKUP($A122,'1617'!$F$10:$L$408,5,FALSE)/VLOOKUP($A122,'2017'!$F$10:$M$460,8,FALSE))*1000,#N/A)</f>
        <v>0</v>
      </c>
      <c r="AQ122" s="196">
        <f>IFERROR((VLOOKUP($A122,'1718'!$F$10:$L$408,5,FALSE)/VLOOKUP($A122,'2018'!$F$10:$N$460,9,FALSE))*1000,#N/A)</f>
        <v>0.68799449604403162</v>
      </c>
      <c r="AR122" s="196">
        <f>IFERROR((VLOOKUP($A122,'1819'!$F$10:$L$408,5,FALSE)/VLOOKUP($A122,'2018'!$F$10:$N$460,9,FALSE))*1000,#N/A)</f>
        <v>0</v>
      </c>
      <c r="AS122" s="196">
        <f>IFERROR((VLOOKUP($A122,'1920'!$F$10:$L$408,5,FALSE)/VLOOKUP($A122,'2019'!$F$10:$N$464,8,FALSE))*1000,#N/A)</f>
        <v>1.5387245683022739</v>
      </c>
      <c r="AT122" s="196">
        <f>IFERROR((VLOOKUP($A122,'20 21'!$F$10:$L$408,5,FALSE)/VLOOKUP($A122,'2020'!$F$10:$N$469,8,FALSE))*1000,#N/A)</f>
        <v>1.8889438399824159</v>
      </c>
      <c r="AU122" s="196">
        <f>IFERROR((VLOOKUP($A122,'21 22'!$F$10:$L$408,5,FALSE)/VLOOKUP($A122,'2021'!$F$10:$N$469,8,FALSE))*1000,#N/A)</f>
        <v>2.5411238543766625</v>
      </c>
      <c r="AV122" s="196">
        <f>IFERROR((VLOOKUP($A122,'22 23'!$F$10:$L$408,5,FALSE)/VLOOKUP($A122,'2022'!$F$10:$N$469,8,FALSE))*1000,#N/A)</f>
        <v>4.0213803388012934</v>
      </c>
      <c r="AW122" s="196">
        <f>IFERROR((VLOOKUP($A122,'23 24'!$F$7:$M$408,5,FALSE)/VLOOKUP($A122,'2023'!$C$7:$N$469,9,FALSE))*1000,#N/A)</f>
        <v>1.3229919462865269</v>
      </c>
      <c r="AY122" s="196">
        <f>IFERROR((VLOOKUP($A122,'0910'!$F$10:$L$433,6,FALSE)/VLOOKUP($A122,'2010'!$C$5:$K$611,9,FALSE))*1000,#N/A)</f>
        <v>0</v>
      </c>
      <c r="AZ122" s="196">
        <f>IFERROR((VLOOKUP($A122,'1011'!$F$10:$L$433,6,FALSE)/VLOOKUP($A122,'2011'!$C$5:$K$611,9,FALSE))*1000,#N/A)</f>
        <v>0</v>
      </c>
      <c r="BA122" s="196">
        <f>IFERROR((VLOOKUP($A122,'1112'!$F$10:$L$408,6,FALSE)/VLOOKUP($A122,'2012'!$F$10:$M$460,8,FALSE))*1000,#N/A)</f>
        <v>0</v>
      </c>
      <c r="BB122" s="196">
        <f>IFERROR((VLOOKUP($A122,'1213'!$F$10:$L$408,6,FALSE)/VLOOKUP($A122,'2013'!$F$10:$M$460,8,FALSE))*1000,#N/A)</f>
        <v>0</v>
      </c>
      <c r="BC122" s="196">
        <f>IFERROR((VLOOKUP($A122,'1314'!$F$10:$L$408,6,FALSE)/VLOOKUP($A122,'2014'!$F$10:$M$460,8,FALSE))*1000,#N/A)</f>
        <v>0</v>
      </c>
      <c r="BD122" s="196">
        <f>IFERROR((VLOOKUP($A122,'1415'!$F$10:$L$408,6,FALSE)/VLOOKUP($A122,'2015'!$F$10:$M$460,8,FALSE))*1000,#N/A)</f>
        <v>0</v>
      </c>
      <c r="BE122" s="196">
        <f>IFERROR((VLOOKUP($A122,'1516'!$F$10:$L$408,6,FALSE)/VLOOKUP($A122,'2016'!$F$10:$M$460,8,FALSE))*1000,#N/A)</f>
        <v>0</v>
      </c>
      <c r="BF122" s="196">
        <f>IFERROR((VLOOKUP($A122,'1617'!$F$10:$L$408,6,FALSE)/VLOOKUP($A122,'2017'!$F$10:$M$460,8,FALSE))*1000,#N/A)</f>
        <v>0.17289073305670816</v>
      </c>
      <c r="BG122" s="196">
        <f>IFERROR((VLOOKUP($A122,'1718'!$F$10:$L$408,6,FALSE)/VLOOKUP($A122,'2018'!$F$10:$N$460,9,FALSE))*1000,#N/A)</f>
        <v>0.34399724802201581</v>
      </c>
      <c r="BH122" s="196">
        <f>IFERROR((VLOOKUP($A122,'1819'!$F$10:$L$408,6,FALSE)/VLOOKUP($A122,'2018'!$F$10:$N$460,9,FALSE))*1000,#N/A)</f>
        <v>0.51599587203302366</v>
      </c>
      <c r="BI122" s="196">
        <f>IFERROR((VLOOKUP($A122,'1920'!$F$10:$L$408,6,FALSE)/VLOOKUP($A122,'2019'!$F$10:$N$464,8,FALSE))*1000,#N/A)</f>
        <v>0</v>
      </c>
      <c r="BJ122" s="196">
        <f>IFERROR((VLOOKUP($A122,'20 21'!$F$10:$L$408,6,FALSE)/VLOOKUP($A122,'2020'!$F$10:$N$469,8,FALSE))*1000,#N/A)</f>
        <v>0</v>
      </c>
      <c r="BK122" s="196">
        <f>IFERROR((VLOOKUP($A122,'21 22'!$F$10:$L$408,6,FALSE)/VLOOKUP($A122,'2021'!$F$10:$N$469,8,FALSE))*1000,#N/A)</f>
        <v>0</v>
      </c>
      <c r="BL122" s="196">
        <f>IFERROR((VLOOKUP($A122,'22 23'!$F$10:$L$408,6,FALSE)/VLOOKUP($A122,'2022'!$F$10:$N$469,8,FALSE))*1000,#N/A)</f>
        <v>0</v>
      </c>
      <c r="BM122" s="196">
        <f>IFERROR((VLOOKUP($A122,'23 24'!$F$7:$M$408,6,FALSE)/VLOOKUP($A122,'2023'!$C$7:$N$469,9,FALSE))*1000,#N/A)</f>
        <v>0</v>
      </c>
      <c r="BO122" s="196">
        <f>IFERROR((VLOOKUP($A122,'0910'!$F$10:$L$433,7,FALSE)/VLOOKUP($A122,'2010'!$C$5:$K$611,9,FALSE))*1000,#N/A)</f>
        <v>4.1122832111568037</v>
      </c>
      <c r="BP122" s="196">
        <f>IFERROR((VLOOKUP($A122,'1011'!$F$10:$L$433,7,FALSE)/VLOOKUP($A122,'2011'!$C$5:$K$611,9,FALSE))*1000,#N/A)</f>
        <v>3.2097004279600569</v>
      </c>
      <c r="BQ122" s="196">
        <f>IFERROR((VLOOKUP($A122,'1112'!$F$10:$L$408,7,FALSE)/VLOOKUP($A122,'2012'!$F$10:$M$460,8,FALSE))*1000,#N/A)</f>
        <v>5.8521014364248982</v>
      </c>
      <c r="BR122" s="196">
        <f>IFERROR((VLOOKUP($A122,'1213'!$F$10:$L$408,7,FALSE)/VLOOKUP($A122,'2013'!$F$10:$M$460,8,FALSE))*1000,#N/A)</f>
        <v>1.7661603673613564</v>
      </c>
      <c r="BS122" s="196">
        <f>IFERROR((VLOOKUP($A122,'1314'!$F$10:$L$408,7,FALSE)/VLOOKUP($A122,'2014'!$F$10:$M$460,8,FALSE))*1000,#N/A)</f>
        <v>3.7004405286343611</v>
      </c>
      <c r="BT122" s="196">
        <f>IFERROR((VLOOKUP($A122,'1415'!$F$10:$L$408,7,FALSE)/VLOOKUP($A122,'2015'!$F$10:$M$460,8,FALSE))*1000,#N/A)</f>
        <v>9.1308165057067612</v>
      </c>
      <c r="BU122" s="196">
        <f>IFERROR((VLOOKUP($A122,'1516'!$F$10:$L$408,7,FALSE)/VLOOKUP($A122,'2016'!$F$10:$M$460,8,FALSE))*1000,#N/A)</f>
        <v>1.9183815835367981</v>
      </c>
      <c r="BV122" s="196">
        <f>IFERROR((VLOOKUP($A122,'1617'!$F$10:$L$408,7,FALSE)/VLOOKUP($A122,'2017'!$F$10:$M$460,8,FALSE))*1000,#N/A)</f>
        <v>3.1120331950207465</v>
      </c>
      <c r="BW122" s="196">
        <f>IFERROR((VLOOKUP($A122,'1718'!$F$10:$L$408,7,FALSE)/VLOOKUP($A122,'2018'!$F$10:$N$460,9,FALSE))*1000,#N/A)</f>
        <v>4.9879600963192292</v>
      </c>
      <c r="BX122" s="196">
        <f>IFERROR((VLOOKUP($A122,'1819'!$F$10:$L$408,7,FALSE)/VLOOKUP($A122,'2018'!$F$10:$N$460,9,FALSE))*1000,#N/A)</f>
        <v>4.1279669762641893</v>
      </c>
      <c r="BY122" s="196">
        <f>IFERROR((VLOOKUP($A122,'1920'!$F$10:$L$408,7,FALSE)/VLOOKUP($A122,'2019'!$F$10:$N$464,8,FALSE))*1000,#N/A)</f>
        <v>5.6419900837750045</v>
      </c>
      <c r="BZ122" s="196">
        <f>IFERROR((VLOOKUP($A122,'20 21'!$F$10:$L$408,7,FALSE)/VLOOKUP($A122,'2020'!$F$10:$N$469,8,FALSE))*1000,#N/A)</f>
        <v>6.3537201890317618</v>
      </c>
      <c r="CA122" s="196">
        <f>IFERROR((VLOOKUP($A122,'21 22'!$F$10:$L$408,7,FALSE)/VLOOKUP($A122,'2021'!$F$10:$N$469,8,FALSE))*1000,#N/A)</f>
        <v>9.6562706466313166</v>
      </c>
      <c r="CB122" s="196">
        <f>IFERROR((VLOOKUP($A122,'22 23'!$F$10:$L$408,7,FALSE)/VLOOKUP($A122,'2022'!$F$10:$N$469,8,FALSE))*1000,#N/A)</f>
        <v>19.436671637539586</v>
      </c>
      <c r="CC122" s="196">
        <f>IFERROR((VLOOKUP($A122,'23 24'!$F$7:$M$408,7,FALSE)/VLOOKUP($A122,'2023'!$C$7:$N$469,9,FALSE))*1000,#N/A)</f>
        <v>3.9689758388595813</v>
      </c>
      <c r="CE122" s="198">
        <f>IFERROR((VLOOKUP($A122,'0910'!$F$10:$S$433,9,FALSE)/VLOOKUP($A122,'2010'!$C$5:$K$611,9,FALSE))*1000,#N/A)</f>
        <v>5.9002324333988918</v>
      </c>
      <c r="CF122" s="198">
        <f>IFERROR((VLOOKUP($A122,'1011'!$F$10:$S$433,10,FALSE)/VLOOKUP($A122,'2011'!$C$5:$K$611,9,FALSE))*1000,#N/A)</f>
        <v>6.4194008559201139</v>
      </c>
      <c r="CG122" s="198">
        <f>IFERROR((VLOOKUP($A122,'1112'!$F$10:$S$408,9,FALSE)/VLOOKUP($A122,'2012'!$F$10:$M$460,8,FALSE))*1000,#N/A)</f>
        <v>4.4334101791097709</v>
      </c>
      <c r="CH122" s="198">
        <f>IFERROR((VLOOKUP($A122,'1213'!$F$10:$S$408,9,FALSE)/VLOOKUP($A122,'2013'!$F$10:$M$460,8,FALSE))*1000,#N/A)</f>
        <v>4.0621688449311195</v>
      </c>
      <c r="CI122" s="198">
        <f>IFERROR((VLOOKUP($A122,'1314'!$F$10:$S$408,9,FALSE)/VLOOKUP($A122,'2014'!$F$10:$M$460,8,FALSE))*1000,#N/A)</f>
        <v>2.2907488986784141</v>
      </c>
      <c r="CJ122" s="198">
        <f>IFERROR((VLOOKUP($A122,'1415'!$F$10:$S$408,9,FALSE)/VLOOKUP($A122,'2015'!$F$10:$M$460,8,FALSE))*1000,#N/A)</f>
        <v>3.3362598770851628</v>
      </c>
      <c r="CK122" s="198">
        <f>IFERROR((VLOOKUP($A122,'1516'!$F$10:$S$408,9,FALSE)/VLOOKUP($A122,'2016'!$F$10:$M$460,8,FALSE))*1000,#N/A)</f>
        <v>5.5807464248343219</v>
      </c>
      <c r="CL122" s="198">
        <f>IFERROR((VLOOKUP($A122,'1617'!$F$10:$S$408,9,FALSE)/VLOOKUP($A122,'2017'!$F$10:$M$460,8,FALSE))*1000,#N/A)</f>
        <v>3.4578146611341629</v>
      </c>
      <c r="CM122" s="198">
        <f>IFERROR((VLOOKUP($A122,'1718'!$F$10:$S$408,9,FALSE)/VLOOKUP($A122,'2018'!$F$10:$N$460,9,FALSE))*1000,#N/A)</f>
        <v>3.783969728242174</v>
      </c>
      <c r="CN122" s="198">
        <f>IFERROR((VLOOKUP($A122,'1819'!$F$10:$S$408,9,FALSE)/VLOOKUP($A122,'2018'!$F$10:$N$460,9,FALSE))*1000,#N/A)</f>
        <v>5.1599587203302377</v>
      </c>
      <c r="CO122" s="198">
        <f>IFERROR((VLOOKUP($A122,'1920'!$F$10:$S$408,9,FALSE)/VLOOKUP($A122,'2019'!$F$10:$N$464,8,FALSE))*1000,#N/A)</f>
        <v>3.0774491366045478</v>
      </c>
      <c r="CP122" s="198">
        <f>IFERROR((VLOOKUP($A122,'20 21'!$F$10:$S$408,9,FALSE)/VLOOKUP($A122,'2020'!$F$10:$N$469,8,FALSE))*1000,#N/A)</f>
        <v>4.293054181778218</v>
      </c>
      <c r="CQ122" s="198">
        <f>IFERROR((VLOOKUP($A122,'21 22'!$F$10:$S$408,9,FALSE)/VLOOKUP($A122,'2021'!$F$10:$N$469,8,FALSE))*1000,#N/A)</f>
        <v>6.9457385352962104</v>
      </c>
      <c r="CR122" s="198">
        <f>IFERROR((VLOOKUP($A122,'22 23'!$F$10:$S$408,9,FALSE)/VLOOKUP($A122,'2022'!$F$10:$N$469,8,FALSE))*1000,#N/A)</f>
        <v>6.702300564668823</v>
      </c>
      <c r="CS122" s="196">
        <f>IFERROR((VLOOKUP($A122,'23 24'!$F$7:$S$408,9,FALSE)/VLOOKUP($A122,'2023'!$C$7:$N$469,9,FALSE))*1000,#N/A)</f>
        <v>4.6304718120028436</v>
      </c>
      <c r="CU122" s="198">
        <f>IFERROR((VLOOKUP($A122,'0910'!$F$10:$S$433,10,FALSE)/VLOOKUP($A122,'2010'!$C$5:$K$611,9,FALSE))*1000,#N/A)</f>
        <v>0.89397461112104415</v>
      </c>
      <c r="CV122" s="198">
        <f>IFERROR((VLOOKUP($A122,'1011'!$F$10:$S$433,11,FALSE)/VLOOKUP($A122,'2011'!$C$5:$K$611,9,FALSE))*1000,#N/A)</f>
        <v>1.0699001426533523</v>
      </c>
      <c r="CW122" s="198">
        <f>IFERROR((VLOOKUP($A122,'1112'!$F$10:$S$408,10,FALSE)/VLOOKUP($A122,'2012'!$F$10:$M$460,8,FALSE))*1000,#N/A)</f>
        <v>0.88668203582195415</v>
      </c>
      <c r="CX122" s="198">
        <f>IFERROR((VLOOKUP($A122,'1213'!$F$10:$S$408,10,FALSE)/VLOOKUP($A122,'2013'!$F$10:$M$460,8,FALSE))*1000,#N/A)</f>
        <v>0.17661603673613563</v>
      </c>
      <c r="CY122" s="198">
        <f>IFERROR((VLOOKUP($A122,'1314'!$F$10:$S$408,10,FALSE)/VLOOKUP($A122,'2014'!$F$10:$M$460,8,FALSE))*1000,#N/A)</f>
        <v>0</v>
      </c>
      <c r="CZ122" s="198">
        <f>IFERROR((VLOOKUP($A122,'1415'!$F$10:$S$408,10,FALSE)/VLOOKUP($A122,'2015'!$F$10:$M$460,8,FALSE))*1000,#N/A)</f>
        <v>0.17559262510974541</v>
      </c>
      <c r="DA122" s="198">
        <f>IFERROR((VLOOKUP($A122,'1516'!$F$10:$S$408,10,FALSE)/VLOOKUP($A122,'2016'!$F$10:$M$460,8,FALSE))*1000,#N/A)</f>
        <v>1.3951866062085805</v>
      </c>
      <c r="DB122" s="198">
        <f>IFERROR((VLOOKUP($A122,'1617'!$F$10:$S$408,10,FALSE)/VLOOKUP($A122,'2017'!$F$10:$M$460,8,FALSE))*1000,#N/A)</f>
        <v>0</v>
      </c>
      <c r="DC122" s="198">
        <f>IFERROR((VLOOKUP($A122,'1718'!$F$10:$S$408,10,FALSE)/VLOOKUP($A122,'2018'!$F$10:$N$460,9,FALSE))*1000,#N/A)</f>
        <v>1.0319917440660473</v>
      </c>
      <c r="DD122" s="198">
        <f>IFERROR((VLOOKUP($A122,'1819'!$F$10:$S$408,10,FALSE)/VLOOKUP($A122,'2018'!$F$10:$N$460,9,FALSE))*1000,#N/A)</f>
        <v>0.68799449604403162</v>
      </c>
      <c r="DE122" s="198">
        <f>IFERROR((VLOOKUP($A122,'1920'!$F$10:$S$408,10,FALSE)/VLOOKUP($A122,'2019'!$F$10:$N$464,8,FALSE))*1000,#N/A)</f>
        <v>0</v>
      </c>
      <c r="DF122" s="198">
        <f>IFERROR((VLOOKUP($A122,'20 21'!$F$10:$S$408,10,FALSE)/VLOOKUP($A122,'2020'!$F$10:$N$469,8,FALSE))*1000,#N/A)</f>
        <v>1.0303330036267724</v>
      </c>
      <c r="DG122" s="198">
        <f>IFERROR((VLOOKUP($A122,'21 22'!$F$10:$S$408,10,FALSE)/VLOOKUP($A122,'2021'!$F$10:$N$469,8,FALSE))*1000,#N/A)</f>
        <v>2.2023073404597744</v>
      </c>
      <c r="DH122" s="198">
        <f>IFERROR((VLOOKUP($A122,'22 23'!$F$10:$S$408,10,FALSE)/VLOOKUP($A122,'2022'!$F$10:$N$469,8,FALSE))*1000,#N/A)</f>
        <v>3.3511502823344115</v>
      </c>
      <c r="DI122" s="196">
        <f>IFERROR((VLOOKUP($A122,'23 24'!$F$7:$S$408,10,FALSE)/VLOOKUP($A122,'2023'!$C$7:$N$469,9,FALSE))*1000,#N/A)</f>
        <v>1.8191139261439746</v>
      </c>
      <c r="DK122" s="198">
        <f>IFERROR((VLOOKUP($A122,'0910'!$F$10:$S$433,11,FALSE)/VLOOKUP($A122,'2010'!$C$5:$K$611,9,FALSE))*1000,#N/A)</f>
        <v>0</v>
      </c>
      <c r="DL122" s="198">
        <f>IFERROR((VLOOKUP($A122,'1011'!$F$10:$S$433,12,FALSE)/VLOOKUP($A122,'2011'!$C$5:$K$611,9,FALSE))*1000,#N/A)</f>
        <v>0</v>
      </c>
      <c r="DM122" s="198">
        <f>IFERROR((VLOOKUP($A122,'1112'!$F$10:$S$408,11,FALSE)/VLOOKUP($A122,'2012'!$F$10:$M$460,8,FALSE))*1000,#N/A)</f>
        <v>0</v>
      </c>
      <c r="DN122" s="198">
        <f>IFERROR((VLOOKUP($A122,'1213'!$F$10:$S$408,11,FALSE)/VLOOKUP($A122,'2013'!$F$10:$M$460,8,FALSE))*1000,#N/A)</f>
        <v>0</v>
      </c>
      <c r="DO122" s="198">
        <f>IFERROR((VLOOKUP($A122,'1314'!$F$10:$S$408,11,FALSE)/VLOOKUP($A122,'2014'!$F$10:$M$460,8,FALSE))*1000,#N/A)</f>
        <v>0</v>
      </c>
      <c r="DP122" s="198">
        <f>IFERROR((VLOOKUP($A122,'1415'!$F$10:$S$408,11,FALSE)/VLOOKUP($A122,'2015'!$F$10:$M$460,8,FALSE))*1000,#N/A)</f>
        <v>0.35118525021949082</v>
      </c>
      <c r="DQ122" s="198">
        <f>IFERROR((VLOOKUP($A122,'1516'!$F$10:$S$408,11,FALSE)/VLOOKUP($A122,'2016'!$F$10:$M$460,8,FALSE))*1000,#N/A)</f>
        <v>1.3951866062085805</v>
      </c>
      <c r="DR122" s="198">
        <f>IFERROR((VLOOKUP($A122,'1617'!$F$10:$S$408,11,FALSE)/VLOOKUP($A122,'2017'!$F$10:$M$460,8,FALSE))*1000,#N/A)</f>
        <v>0</v>
      </c>
      <c r="DS122" s="198">
        <f>IFERROR((VLOOKUP($A122,'1718'!$F$10:$S$408,11,FALSE)/VLOOKUP($A122,'2018'!$F$10:$N$460,9,FALSE))*1000,#N/A)</f>
        <v>0.34399724802201581</v>
      </c>
      <c r="DT122" s="198">
        <f>IFERROR((VLOOKUP($A122,'1819'!$F$10:$S$408,11,FALSE)/VLOOKUP($A122,'2018'!$F$10:$N$460,9,FALSE))*1000,#N/A)</f>
        <v>0.17199862401100791</v>
      </c>
      <c r="DU122" s="198">
        <f>IFERROR((VLOOKUP($A122,'1920'!$F$10:$S$408,11,FALSE)/VLOOKUP($A122,'2019'!$F$10:$N$464,8,FALSE))*1000,#N/A)</f>
        <v>0.68387758591212167</v>
      </c>
      <c r="DV122" s="198">
        <f>IFERROR((VLOOKUP($A122,'20 21'!$F$10:$S$408,11,FALSE)/VLOOKUP($A122,'2020'!$F$10:$N$469,8,FALSE))*1000,#N/A)</f>
        <v>0</v>
      </c>
      <c r="DW122" s="198">
        <f>IFERROR((VLOOKUP($A122,'21 22'!$F$10:$S$408,11,FALSE)/VLOOKUP($A122,'2021'!$F$10:$N$469,8,FALSE))*1000,#N/A)</f>
        <v>0</v>
      </c>
      <c r="DX122" s="198">
        <f>IFERROR((VLOOKUP($A122,'22 23'!$F$10:$S$408,11,FALSE)/VLOOKUP($A122,'2022'!$F$10:$N$469,8,FALSE))*1000,#N/A)</f>
        <v>0</v>
      </c>
      <c r="DY122" s="196">
        <f>IFERROR((VLOOKUP($A122,'23 24'!$F$7:$S$408,11,FALSE)/VLOOKUP($A122,'2023'!$C$7:$N$469,9,FALSE))*1000,#N/A)</f>
        <v>0</v>
      </c>
      <c r="EA122" s="198">
        <f>IFERROR((VLOOKUP($A122,'0910'!$F$10:$S$433,12,FALSE)/VLOOKUP($A122,'2010'!$C$5:$K$611,9,FALSE))*1000,#N/A)</f>
        <v>6.6154121222957265</v>
      </c>
      <c r="EB122" s="198">
        <f>IFERROR((VLOOKUP($A122,'1011'!$F$10:$S$433,13,FALSE)/VLOOKUP($A122,'2011'!$C$5:$K$611,9,FALSE))*1000,#N/A)</f>
        <v>7.3109843081312418</v>
      </c>
      <c r="EC122" s="198">
        <f>IFERROR((VLOOKUP($A122,'1112'!$F$10:$S$408,12,FALSE)/VLOOKUP($A122,'2012'!$F$10:$M$460,8,FALSE))*1000,#N/A)</f>
        <v>5.3200922149317256</v>
      </c>
      <c r="ED122" s="198">
        <f>IFERROR((VLOOKUP($A122,'1213'!$F$10:$S$408,12,FALSE)/VLOOKUP($A122,'2013'!$F$10:$M$460,8,FALSE))*1000,#N/A)</f>
        <v>4.2387848816672555</v>
      </c>
      <c r="EE122" s="198">
        <f>IFERROR((VLOOKUP($A122,'1314'!$F$10:$S$408,12,FALSE)/VLOOKUP($A122,'2014'!$F$10:$M$460,8,FALSE))*1000,#N/A)</f>
        <v>2.2907488986784141</v>
      </c>
      <c r="EF122" s="198">
        <f>IFERROR((VLOOKUP($A122,'1415'!$F$10:$S$408,12,FALSE)/VLOOKUP($A122,'2015'!$F$10:$M$460,8,FALSE))*1000,#N/A)</f>
        <v>3.8630377524143986</v>
      </c>
      <c r="EG122" s="198">
        <f>IFERROR((VLOOKUP($A122,'1516'!$F$10:$S$408,12,FALSE)/VLOOKUP($A122,'2016'!$F$10:$M$460,8,FALSE))*1000,#N/A)</f>
        <v>8.371119637251482</v>
      </c>
      <c r="EH122" s="198">
        <f>IFERROR((VLOOKUP($A122,'1617'!$F$10:$S$408,12,FALSE)/VLOOKUP($A122,'2017'!$F$10:$M$460,8,FALSE))*1000,#N/A)</f>
        <v>3.4578146611341629</v>
      </c>
      <c r="EI122" s="198">
        <f>IFERROR((VLOOKUP($A122,'1718'!$F$10:$S$408,12,FALSE)/VLOOKUP($A122,'2018'!$F$10:$N$460,9,FALSE))*1000,#N/A)</f>
        <v>5.1599587203302377</v>
      </c>
      <c r="EJ122" s="198">
        <f>IFERROR((VLOOKUP($A122,'1819'!$F$10:$S$408,12,FALSE)/VLOOKUP($A122,'2018'!$F$10:$N$460,9,FALSE))*1000,#N/A)</f>
        <v>6.0199518403852768</v>
      </c>
      <c r="EK122" s="198">
        <f>IFERROR((VLOOKUP($A122,'1920'!$F$10:$S$408,12,FALSE)/VLOOKUP($A122,'2019'!$F$10:$N$464,8,FALSE))*1000,#N/A)</f>
        <v>3.7613267225166696</v>
      </c>
      <c r="EL122" s="198">
        <f>IFERROR((VLOOKUP($A122,'20 21'!$F$10:$S$408,12,FALSE)/VLOOKUP($A122,'2020'!$F$10:$N$469,8,FALSE))*1000,#N/A)</f>
        <v>5.151665018133861</v>
      </c>
      <c r="EM122" s="198">
        <f>IFERROR((VLOOKUP($A122,'21 22'!$F$10:$S$408,12,FALSE)/VLOOKUP($A122,'2021'!$F$10:$N$469,8,FALSE))*1000,#N/A)</f>
        <v>9.148045875755983</v>
      </c>
      <c r="EN122" s="198">
        <f>IFERROR((VLOOKUP($A122,'22 23'!$F$10:$S$408,12,FALSE)/VLOOKUP($A122,'2022'!$F$10:$N$469,8,FALSE))*1000,#N/A)</f>
        <v>10.053450847003234</v>
      </c>
      <c r="EO122" s="196">
        <f>IFERROR((VLOOKUP($A122,'23 24'!$F$7:$S$408,12,FALSE)/VLOOKUP($A122,'2023'!$C$7:$N$469,9,FALSE))*1000,#N/A)</f>
        <v>6.4495857381468191</v>
      </c>
    </row>
    <row r="123" spans="1:145" x14ac:dyDescent="0.3">
      <c r="A123" t="s">
        <v>231</v>
      </c>
      <c r="B123" t="s">
        <v>1743</v>
      </c>
      <c r="C123" t="str">
        <f>IF(VLOOKUP($A123,'0910'!$F$10:$L$433,1,FALSE)=VLOOKUP($A123,'2010'!$C$5:$K$611,1,FALSE),VLOOKUP($A123,'0910'!$F$10:$L$433,1,FALSE),FALSE)</f>
        <v>Hackney</v>
      </c>
      <c r="D123" t="str">
        <f>IF(VLOOKUP($A123,'1011'!$F$10:$L$433,1,FALSE)=VLOOKUP($A123,'2011'!$C$5:$K$611,1,FALSE),VLOOKUP($A123,'1011'!$F$10:$L$433,1,FALSE),FALSE)</f>
        <v>Hackney</v>
      </c>
      <c r="E123" t="str">
        <f>IF(VLOOKUP(A123,'1112'!$F$10:$L$408,1,FALSE)=VLOOKUP(A123,'2012'!$F$10:$M$460,1,FALSE),VLOOKUP(A123,'1112'!$F$10:$L$408,1,FALSE),FALSE)</f>
        <v>Hackney</v>
      </c>
      <c r="F123" t="str">
        <f>IF(VLOOKUP($A123,'1213'!$F$10:$L$408,1,FALSE)=VLOOKUP($A123,'2013'!$F$10:$M$460,1,FALSE),VLOOKUP($A123,'1213'!$F$10:$L$408,1,FALSE),FALSE)</f>
        <v>Hackney</v>
      </c>
      <c r="G123" t="str">
        <f>IF(VLOOKUP($A123,'1314'!$F$10:$L$408,1,FALSE)=VLOOKUP($A123,'2014'!$F$10:$M$460,1,FALSE),VLOOKUP($A123,'1314'!$F$10:$L$408,1,FALSE),FALSE)</f>
        <v>Hackney</v>
      </c>
      <c r="H123" t="str">
        <f>IF(VLOOKUP($A123,'1415'!$F$10:$L$408,1,FALSE)=VLOOKUP($A123,'2015'!$F$10:$M$460,1,FALSE),VLOOKUP($A123,'1415'!$F$10:$L$408,1,FALSE),FALSE)</f>
        <v>Hackney</v>
      </c>
      <c r="I123" t="str">
        <f>IF(VLOOKUP($A123,'1516'!$F$10:$L$408,1,FALSE)=VLOOKUP($A123,'2015'!$F$10:$M$460,1,FALSE),VLOOKUP($A123,'1516'!$F$10:$L$408,1,FALSE),FALSE)</f>
        <v>Hackney</v>
      </c>
      <c r="J123" t="str">
        <f>IF(VLOOKUP($A123,'1617'!$F$10:$L$408,1,FALSE)=VLOOKUP($A123,'2016'!$F$10:$M$460,1,FALSE),VLOOKUP($A123,'1617'!$F$10:$L$408,1,FALSE),FALSE)</f>
        <v>Hackney</v>
      </c>
      <c r="K123" t="str">
        <f>IF(VLOOKUP($A123,'1718'!$F$10:$M$408,1,FALSE)=VLOOKUP($A123,'2017'!$F$10:$M$460,1,FALSE),VLOOKUP($A123,'1718'!$F$10:$M$408,1,FALSE),FALSE)</f>
        <v>Hackney</v>
      </c>
      <c r="L123" t="str">
        <f>IF(VLOOKUP($A123,'1819'!$F$10:$M$408,1,FALSE)=VLOOKUP($A123,'2018'!$F$10:$M$460,1,FALSE),VLOOKUP($A123,'1819'!$F$10:$M$408,1,FALSE),FALSE)</f>
        <v>Hackney</v>
      </c>
      <c r="M123" t="str">
        <f>IF(VLOOKUP($A123,'1920'!$F$10:$M$408,1,FALSE)=VLOOKUP($A123,'2019'!$F$10:$M$464,1,FALSE),VLOOKUP($A123,'1920'!$F$10:$M$408,1,FALSE),FALSE)</f>
        <v>Hackney</v>
      </c>
      <c r="N123" t="str">
        <f>IF(VLOOKUP($A123,'20 21'!$F$10:$N$408,1,FALSE)=VLOOKUP($A123,'2020'!$F$10:$O$468,1,FALSE),VLOOKUP($A123,'20 21'!$F$10:$N$408,1,FALSE),FALSE)</f>
        <v>Hackney</v>
      </c>
      <c r="O123" t="str">
        <f>IF(VLOOKUP($A123,'21 22'!$F$10:$N$408,1,FALSE)=VLOOKUP($A123,'2021'!$F$10:$O$471,1,FALSE),VLOOKUP($A123,'21 22'!$F$10:$N$408,1,FALSE),FALSE)</f>
        <v>Hackney</v>
      </c>
      <c r="P123" t="str">
        <f>IF(VLOOKUP($A123,'22 23'!$F$10:$N$408,1,FALSE)=VLOOKUP($A123,'2022'!$F$10:$O$468,1,FALSE),VLOOKUP($A123,'22 23'!$F$10:$N$408,1,FALSE),FALSE)</f>
        <v>Hackney</v>
      </c>
      <c r="Q123" t="str">
        <f>IF(VLOOKUP($A123,'23 24'!$F$7:$N$408,1,FALSE)=VLOOKUP($A123,'2023'!$C$7:$O$468,1,FALSE),VLOOKUP($A123,'23 24'!$F$7:$N$408,1,FALSE),FALSE)</f>
        <v>Hackney</v>
      </c>
      <c r="S123" s="196">
        <f>IFERROR((VLOOKUP($A123,'0910'!$F$10:$L$433,4,FALSE)/VLOOKUP($A123,'2010'!$C$5:$K$611,9,FALSE))*1000,#N/A)</f>
        <v>5.1150895140664963</v>
      </c>
      <c r="T123" s="196">
        <f>IFERROR((VLOOKUP($A123,'1011'!$F$10:$L$433,4,FALSE)/VLOOKUP($A123,'2011'!$C$5:$K$611,9,FALSE))*1000,#N/A)</f>
        <v>5.9564495654721226</v>
      </c>
      <c r="U123" s="196">
        <f>IFERROR((VLOOKUP($A123,'1112'!$F$10:$L$408,4,FALSE)/VLOOKUP($A123,'2012'!$F$10:$M$460,8,FALSE))*1000,#N/A)</f>
        <v>8.8837388953263812</v>
      </c>
      <c r="V123" s="196">
        <f>IFERROR((VLOOKUP($A123,'1213'!$F$10:$L$408,4,FALSE)/VLOOKUP($A123,'2013'!$F$10:$M$460,8,FALSE))*1000,#N/A)</f>
        <v>10.157148332694518</v>
      </c>
      <c r="W123" s="196">
        <f>IFERROR((VLOOKUP($A123,'1314'!$F$10:$L$408,4,FALSE)/VLOOKUP($A123,'2014'!$F$10:$M$460,8,FALSE))*1000,#N/A)</f>
        <v>2.7490757417764717</v>
      </c>
      <c r="X123" s="196">
        <f>IFERROR((VLOOKUP($A123,'1415'!$F$10:$L$408,4,FALSE)/VLOOKUP($A123,'2015'!$F$10:$M$460,8,FALSE))*1000,#N/A)</f>
        <v>4.4028103044496483</v>
      </c>
      <c r="Y123" s="196">
        <f>IFERROR((VLOOKUP($A123,'1516'!$F$10:$L$408,4,FALSE)/VLOOKUP($A123,'2016'!$F$10:$M$460,8,FALSE))*1000,#N/A)</f>
        <v>7.6229431997768895</v>
      </c>
      <c r="Z123" s="196">
        <f>IFERROR((VLOOKUP($A123,'1617'!$F$10:$L$408,4,FALSE)/VLOOKUP($A123,'2017'!$F$10:$M$460,8,FALSE))*1000,#N/A)</f>
        <v>1.5629309552266248</v>
      </c>
      <c r="AA123" s="196">
        <f>IFERROR((VLOOKUP($A123,'1718'!$F$10:$L$408,4,FALSE)/VLOOKUP($A123,'2018'!$F$10:$N$460,9,FALSE))*1000,#N/A)</f>
        <v>0.54525627044711011</v>
      </c>
      <c r="AB123" s="196">
        <f>IFERROR((VLOOKUP($A123,'1819'!$F$10:$L$408,4,FALSE)/VLOOKUP($A123,'2018'!$F$10:$N$460,9,FALSE))*1000,#N/A)</f>
        <v>1.0905125408942202</v>
      </c>
      <c r="AC123" s="196">
        <f>IFERROR((VLOOKUP($A123,'1920'!$F$10:$L$408,4,FALSE)/VLOOKUP($A123,'2019'!$F$10:$N$464,8,FALSE))*1000,#N/A)</f>
        <v>1.0756678373048814</v>
      </c>
      <c r="AD123" s="196">
        <f>IFERROR((VLOOKUP($A123,'20 21'!$F$10:$M$408,4,FALSE)/VLOOKUP($A123,'2020'!$F$10:$N$469,8,FALSE))*1000,#N/A)</f>
        <v>1.3037213575195323</v>
      </c>
      <c r="AE123" s="196">
        <f>IFERROR((VLOOKUP($A123,'21 22'!$F$10:$M$408,4,FALSE)/VLOOKUP($A123,'2021'!$F$10:$N$469,8,FALSE))*1000,#N/A)</f>
        <v>0.60167954547408053</v>
      </c>
      <c r="AF123" s="196">
        <f>IFERROR((VLOOKUP($A123,'22 23'!$F$10:$M$408,4,FALSE)/VLOOKUP($A123,'2022'!$F$10:$N$469,8,FALSE))*1000,#N/A)</f>
        <v>3.3935116058096919</v>
      </c>
      <c r="AG123" s="196">
        <f>IFERROR((VLOOKUP($A123,'23 24'!$F$7:$M$408,4,FALSE)/VLOOKUP($A123,'2023'!$C$7:$N$469,9,FALSE))*1000,#N/A)</f>
        <v>1.7686593562079944</v>
      </c>
      <c r="AI123" s="196">
        <f>IFERROR((VLOOKUP($A123,'0910'!$F$10:$L$433,5,FALSE)/VLOOKUP($A123,'2010'!$C$5:$K$611,9,FALSE))*1000,#N/A)</f>
        <v>1.7706079087153257</v>
      </c>
      <c r="AJ123" s="196">
        <f>IFERROR((VLOOKUP($A123,'1011'!$F$10:$L$433,5,FALSE)/VLOOKUP($A123,'2011'!$C$5:$K$611,9,FALSE))*1000,#N/A)</f>
        <v>6.0540962796601896</v>
      </c>
      <c r="AK123" s="196">
        <f>IFERROR((VLOOKUP($A123,'1112'!$F$10:$L$408,5,FALSE)/VLOOKUP($A123,'2012'!$F$10:$M$460,8,FALSE))*1000,#N/A)</f>
        <v>8.2078022402471991</v>
      </c>
      <c r="AL123" s="196">
        <f>IFERROR((VLOOKUP($A123,'1213'!$F$10:$L$408,5,FALSE)/VLOOKUP($A123,'2013'!$F$10:$M$460,8,FALSE))*1000,#N/A)</f>
        <v>2.970486776542737</v>
      </c>
      <c r="AM123" s="196">
        <f>IFERROR((VLOOKUP($A123,'1314'!$F$10:$L$408,5,FALSE)/VLOOKUP($A123,'2014'!$F$10:$M$460,8,FALSE))*1000,#N/A)</f>
        <v>1.9907100199071004</v>
      </c>
      <c r="AN123" s="196">
        <f>IFERROR((VLOOKUP($A123,'1415'!$F$10:$L$408,5,FALSE)/VLOOKUP($A123,'2015'!$F$10:$M$460,8,FALSE))*1000,#N/A)</f>
        <v>3.091334894613583</v>
      </c>
      <c r="AO123" s="196">
        <f>IFERROR((VLOOKUP($A123,'1516'!$F$10:$L$408,5,FALSE)/VLOOKUP($A123,'2016'!$F$10:$M$460,8,FALSE))*1000,#N/A)</f>
        <v>0.27888816584549597</v>
      </c>
      <c r="AP123" s="196">
        <f>IFERROR((VLOOKUP($A123,'1617'!$F$10:$L$408,5,FALSE)/VLOOKUP($A123,'2017'!$F$10:$M$460,8,FALSE))*1000,#N/A)</f>
        <v>0.73549692010664713</v>
      </c>
      <c r="AQ123" s="196">
        <f>IFERROR((VLOOKUP($A123,'1718'!$F$10:$L$408,5,FALSE)/VLOOKUP($A123,'2018'!$F$10:$N$460,9,FALSE))*1000,#N/A)</f>
        <v>9.0876045074518352E-2</v>
      </c>
      <c r="AR123" s="196">
        <f>IFERROR((VLOOKUP($A123,'1819'!$F$10:$L$408,5,FALSE)/VLOOKUP($A123,'2018'!$F$10:$N$460,9,FALSE))*1000,#N/A)</f>
        <v>0.1817520901490367</v>
      </c>
      <c r="AS123" s="196">
        <f>IFERROR((VLOOKUP($A123,'1920'!$F$10:$L$408,5,FALSE)/VLOOKUP($A123,'2019'!$F$10:$N$464,8,FALSE))*1000,#N/A)</f>
        <v>0.17927797288414693</v>
      </c>
      <c r="AT123" s="196">
        <f>IFERROR((VLOOKUP($A123,'20 21'!$F$10:$L$408,5,FALSE)/VLOOKUP($A123,'2020'!$F$10:$N$469,8,FALSE))*1000,#N/A)</f>
        <v>1.8252099005273452</v>
      </c>
      <c r="AU123" s="196">
        <f>IFERROR((VLOOKUP($A123,'21 22'!$F$10:$L$408,5,FALSE)/VLOOKUP($A123,'2021'!$F$10:$N$469,8,FALSE))*1000,#N/A)</f>
        <v>0</v>
      </c>
      <c r="AV123" s="196">
        <f>IFERROR((VLOOKUP($A123,'22 23'!$F$10:$L$408,5,FALSE)/VLOOKUP($A123,'2022'!$F$10:$N$469,8,FALSE))*1000,#N/A)</f>
        <v>0</v>
      </c>
      <c r="AW123" s="196">
        <f>IFERROR((VLOOKUP($A123,'23 24'!$F$7:$M$408,5,FALSE)/VLOOKUP($A123,'2023'!$C$7:$N$469,9,FALSE))*1000,#N/A)</f>
        <v>0</v>
      </c>
      <c r="AY123" s="196">
        <f>IFERROR((VLOOKUP($A123,'0910'!$F$10:$L$433,6,FALSE)/VLOOKUP($A123,'2010'!$C$5:$K$611,9,FALSE))*1000,#N/A)</f>
        <v>0</v>
      </c>
      <c r="AZ123" s="196">
        <f>IFERROR((VLOOKUP($A123,'1011'!$F$10:$L$433,6,FALSE)/VLOOKUP($A123,'2011'!$C$5:$K$611,9,FALSE))*1000,#N/A)</f>
        <v>0.39058685675227028</v>
      </c>
      <c r="BA123" s="196">
        <f>IFERROR((VLOOKUP($A123,'1112'!$F$10:$L$408,6,FALSE)/VLOOKUP($A123,'2012'!$F$10:$M$460,8,FALSE))*1000,#N/A)</f>
        <v>0</v>
      </c>
      <c r="BB123" s="196">
        <f>IFERROR((VLOOKUP($A123,'1213'!$F$10:$L$408,6,FALSE)/VLOOKUP($A123,'2013'!$F$10:$M$460,8,FALSE))*1000,#N/A)</f>
        <v>0</v>
      </c>
      <c r="BC123" s="196">
        <f>IFERROR((VLOOKUP($A123,'1314'!$F$10:$L$408,6,FALSE)/VLOOKUP($A123,'2014'!$F$10:$M$460,8,FALSE))*1000,#N/A)</f>
        <v>0</v>
      </c>
      <c r="BD123" s="196">
        <f>IFERROR((VLOOKUP($A123,'1415'!$F$10:$L$408,6,FALSE)/VLOOKUP($A123,'2015'!$F$10:$M$460,8,FALSE))*1000,#N/A)</f>
        <v>0</v>
      </c>
      <c r="BE123" s="196">
        <f>IFERROR((VLOOKUP($A123,'1516'!$F$10:$L$408,6,FALSE)/VLOOKUP($A123,'2016'!$F$10:$M$460,8,FALSE))*1000,#N/A)</f>
        <v>0</v>
      </c>
      <c r="BF123" s="196">
        <f>IFERROR((VLOOKUP($A123,'1617'!$F$10:$L$408,6,FALSE)/VLOOKUP($A123,'2017'!$F$10:$M$460,8,FALSE))*1000,#N/A)</f>
        <v>0</v>
      </c>
      <c r="BG123" s="196">
        <f>IFERROR((VLOOKUP($A123,'1718'!$F$10:$L$408,6,FALSE)/VLOOKUP($A123,'2018'!$F$10:$N$460,9,FALSE))*1000,#N/A)</f>
        <v>5.3616866593965833</v>
      </c>
      <c r="BH123" s="196">
        <f>IFERROR((VLOOKUP($A123,'1819'!$F$10:$L$408,6,FALSE)/VLOOKUP($A123,'2018'!$F$10:$N$460,9,FALSE))*1000,#N/A)</f>
        <v>0</v>
      </c>
      <c r="BI123" s="196">
        <f>IFERROR((VLOOKUP($A123,'1920'!$F$10:$L$408,6,FALSE)/VLOOKUP($A123,'2019'!$F$10:$N$464,8,FALSE))*1000,#N/A)</f>
        <v>0.17927797288414693</v>
      </c>
      <c r="BJ123" s="196">
        <f>IFERROR((VLOOKUP($A123,'20 21'!$F$10:$L$408,6,FALSE)/VLOOKUP($A123,'2020'!$F$10:$N$469,8,FALSE))*1000,#N/A)</f>
        <v>0</v>
      </c>
      <c r="BK123" s="196">
        <f>IFERROR((VLOOKUP($A123,'21 22'!$F$10:$L$408,6,FALSE)/VLOOKUP($A123,'2021'!$F$10:$N$469,8,FALSE))*1000,#N/A)</f>
        <v>0</v>
      </c>
      <c r="BL123" s="196">
        <f>IFERROR((VLOOKUP($A123,'22 23'!$F$10:$L$408,6,FALSE)/VLOOKUP($A123,'2022'!$F$10:$N$469,8,FALSE))*1000,#N/A)</f>
        <v>0</v>
      </c>
      <c r="BM123" s="196">
        <f>IFERROR((VLOOKUP($A123,'23 24'!$F$7:$M$408,6,FALSE)/VLOOKUP($A123,'2023'!$C$7:$N$469,9,FALSE))*1000,#N/A)</f>
        <v>0</v>
      </c>
      <c r="BO123" s="196">
        <f>IFERROR((VLOOKUP($A123,'0910'!$F$10:$L$433,7,FALSE)/VLOOKUP($A123,'2010'!$C$5:$K$611,9,FALSE))*1000,#N/A)</f>
        <v>6.9840645288215617</v>
      </c>
      <c r="BP123" s="196">
        <f>IFERROR((VLOOKUP($A123,'1011'!$F$10:$L$433,7,FALSE)/VLOOKUP($A123,'2011'!$C$5:$K$611,9,FALSE))*1000,#N/A)</f>
        <v>12.303485987696515</v>
      </c>
      <c r="BQ123" s="196">
        <f>IFERROR((VLOOKUP($A123,'1112'!$F$10:$L$408,7,FALSE)/VLOOKUP($A123,'2012'!$F$10:$M$460,8,FALSE))*1000,#N/A)</f>
        <v>17.188103514870608</v>
      </c>
      <c r="BR123" s="196">
        <f>IFERROR((VLOOKUP($A123,'1213'!$F$10:$L$408,7,FALSE)/VLOOKUP($A123,'2013'!$F$10:$M$460,8,FALSE))*1000,#N/A)</f>
        <v>13.031812955155232</v>
      </c>
      <c r="BS123" s="196">
        <f>IFERROR((VLOOKUP($A123,'1314'!$F$10:$L$408,7,FALSE)/VLOOKUP($A123,'2014'!$F$10:$M$460,8,FALSE))*1000,#N/A)</f>
        <v>4.7397857616835717</v>
      </c>
      <c r="BT123" s="196">
        <f>IFERROR((VLOOKUP($A123,'1415'!$F$10:$L$408,7,FALSE)/VLOOKUP($A123,'2015'!$F$10:$M$460,8,FALSE))*1000,#N/A)</f>
        <v>7.4941451990632322</v>
      </c>
      <c r="BU123" s="196">
        <f>IFERROR((VLOOKUP($A123,'1516'!$F$10:$L$408,7,FALSE)/VLOOKUP($A123,'2016'!$F$10:$M$460,8,FALSE))*1000,#N/A)</f>
        <v>7.9018313656223844</v>
      </c>
      <c r="BV123" s="196">
        <f>IFERROR((VLOOKUP($A123,'1617'!$F$10:$L$408,7,FALSE)/VLOOKUP($A123,'2017'!$F$10:$M$460,8,FALSE))*1000,#N/A)</f>
        <v>2.2984278753332719</v>
      </c>
      <c r="BW123" s="196">
        <f>IFERROR((VLOOKUP($A123,'1718'!$F$10:$L$408,7,FALSE)/VLOOKUP($A123,'2018'!$F$10:$N$460,9,FALSE))*1000,#N/A)</f>
        <v>5.9069429298436935</v>
      </c>
      <c r="BX123" s="196">
        <f>IFERROR((VLOOKUP($A123,'1819'!$F$10:$L$408,7,FALSE)/VLOOKUP($A123,'2018'!$F$10:$N$460,9,FALSE))*1000,#N/A)</f>
        <v>1.1813885859687385</v>
      </c>
      <c r="BY123" s="196">
        <f>IFERROR((VLOOKUP($A123,'1920'!$F$10:$L$408,7,FALSE)/VLOOKUP($A123,'2019'!$F$10:$N$464,8,FALSE))*1000,#N/A)</f>
        <v>1.4342237830731754</v>
      </c>
      <c r="BZ123" s="196">
        <f>IFERROR((VLOOKUP($A123,'20 21'!$F$10:$L$408,7,FALSE)/VLOOKUP($A123,'2020'!$F$10:$N$469,8,FALSE))*1000,#N/A)</f>
        <v>3.1289312580468773</v>
      </c>
      <c r="CA123" s="196">
        <f>IFERROR((VLOOKUP($A123,'21 22'!$F$10:$L$408,7,FALSE)/VLOOKUP($A123,'2021'!$F$10:$N$469,8,FALSE))*1000,#N/A)</f>
        <v>0.60167954547408053</v>
      </c>
      <c r="CB123" s="196">
        <f>IFERROR((VLOOKUP($A123,'22 23'!$F$10:$L$408,7,FALSE)/VLOOKUP($A123,'2022'!$F$10:$N$469,8,FALSE))*1000,#N/A)</f>
        <v>3.3935116058096919</v>
      </c>
      <c r="CC123" s="196">
        <f>IFERROR((VLOOKUP($A123,'23 24'!$F$7:$M$408,7,FALSE)/VLOOKUP($A123,'2023'!$C$7:$N$469,9,FALSE))*1000,#N/A)</f>
        <v>1.7686593562079944</v>
      </c>
      <c r="CE123" s="198">
        <f>IFERROR((VLOOKUP($A123,'0910'!$F$10:$S$433,9,FALSE)/VLOOKUP($A123,'2010'!$C$5:$K$611,9,FALSE))*1000,#N/A)</f>
        <v>5.3118237261459766</v>
      </c>
      <c r="CF123" s="198">
        <f>IFERROR((VLOOKUP($A123,'1011'!$F$10:$S$433,10,FALSE)/VLOOKUP($A123,'2011'!$C$5:$K$611,9,FALSE))*1000,#N/A)</f>
        <v>2.6364612830778245</v>
      </c>
      <c r="CG123" s="198">
        <f>IFERROR((VLOOKUP($A123,'1112'!$F$10:$S$408,9,FALSE)/VLOOKUP($A123,'2012'!$F$10:$M$460,8,FALSE))*1000,#N/A)</f>
        <v>3.7659327925840094</v>
      </c>
      <c r="CH123" s="198">
        <f>IFERROR((VLOOKUP($A123,'1213'!$F$10:$S$408,9,FALSE)/VLOOKUP($A123,'2013'!$F$10:$M$460,8,FALSE))*1000,#N/A)</f>
        <v>7.4741280183978533</v>
      </c>
      <c r="CI123" s="198">
        <f>IFERROR((VLOOKUP($A123,'1314'!$F$10:$S$408,9,FALSE)/VLOOKUP($A123,'2014'!$F$10:$M$460,8,FALSE))*1000,#N/A)</f>
        <v>5.0241729073845862</v>
      </c>
      <c r="CJ123" s="198">
        <f>IFERROR((VLOOKUP($A123,'1415'!$F$10:$S$408,9,FALSE)/VLOOKUP($A123,'2015'!$F$10:$M$460,8,FALSE))*1000,#N/A)</f>
        <v>2.9039812646370025</v>
      </c>
      <c r="CK123" s="198">
        <f>IFERROR((VLOOKUP($A123,'1516'!$F$10:$S$408,9,FALSE)/VLOOKUP($A123,'2016'!$F$10:$M$460,8,FALSE))*1000,#N/A)</f>
        <v>4.2762852096309381</v>
      </c>
      <c r="CL123" s="198">
        <f>IFERROR((VLOOKUP($A123,'1617'!$F$10:$S$408,9,FALSE)/VLOOKUP($A123,'2017'!$F$10:$M$460,8,FALSE))*1000,#N/A)</f>
        <v>3.4016732554932423</v>
      </c>
      <c r="CM123" s="198">
        <f>IFERROR((VLOOKUP($A123,'1718'!$F$10:$S$408,9,FALSE)/VLOOKUP($A123,'2018'!$F$10:$N$460,9,FALSE))*1000,#N/A)</f>
        <v>3.7259178480552526</v>
      </c>
      <c r="CN123" s="198">
        <f>IFERROR((VLOOKUP($A123,'1819'!$F$10:$S$408,9,FALSE)/VLOOKUP($A123,'2018'!$F$10:$N$460,9,FALSE))*1000,#N/A)</f>
        <v>5.9069429298436935</v>
      </c>
      <c r="CO123" s="198">
        <f>IFERROR((VLOOKUP($A123,'1920'!$F$10:$S$408,9,FALSE)/VLOOKUP($A123,'2019'!$F$10:$N$464,8,FALSE))*1000,#N/A)</f>
        <v>0.71711189153658772</v>
      </c>
      <c r="CP123" s="198">
        <f>IFERROR((VLOOKUP($A123,'20 21'!$F$10:$S$408,9,FALSE)/VLOOKUP($A123,'2020'!$F$10:$N$469,8,FALSE))*1000,#N/A)</f>
        <v>3.9980788297265657</v>
      </c>
      <c r="CQ123" s="198">
        <f>IFERROR((VLOOKUP($A123,'21 22'!$F$10:$S$408,9,FALSE)/VLOOKUP($A123,'2021'!$F$10:$N$469,8,FALSE))*1000,#N/A)</f>
        <v>2.4926724026783336</v>
      </c>
      <c r="CR123" s="198">
        <f>IFERROR((VLOOKUP($A123,'22 23'!$F$10:$S$408,9,FALSE)/VLOOKUP($A123,'2022'!$F$10:$N$469,8,FALSE))*1000,#N/A)</f>
        <v>1.1028912718881501</v>
      </c>
      <c r="CS123" s="196">
        <f>IFERROR((VLOOKUP($A123,'23 24'!$F$7:$S$408,9,FALSE)/VLOOKUP($A123,'2023'!$C$7:$N$469,9,FALSE))*1000,#N/A)</f>
        <v>0.84221874105142591</v>
      </c>
      <c r="CU123" s="198">
        <f>IFERROR((VLOOKUP($A123,'0910'!$F$10:$S$433,10,FALSE)/VLOOKUP($A123,'2010'!$C$5:$K$611,9,FALSE))*1000,#N/A)</f>
        <v>3.7379500295101318</v>
      </c>
      <c r="CV123" s="198">
        <f>IFERROR((VLOOKUP($A123,'1011'!$F$10:$S$433,11,FALSE)/VLOOKUP($A123,'2011'!$C$5:$K$611,9,FALSE))*1000,#N/A)</f>
        <v>1.6599941411971488</v>
      </c>
      <c r="CW123" s="198">
        <f>IFERROR((VLOOKUP($A123,'1112'!$F$10:$S$408,10,FALSE)/VLOOKUP($A123,'2012'!$F$10:$M$460,8,FALSE))*1000,#N/A)</f>
        <v>2.9934337582078023</v>
      </c>
      <c r="CX123" s="198">
        <f>IFERROR((VLOOKUP($A123,'1213'!$F$10:$S$408,10,FALSE)/VLOOKUP($A123,'2013'!$F$10:$M$460,8,FALSE))*1000,#N/A)</f>
        <v>3.641241855116903</v>
      </c>
      <c r="CY123" s="198">
        <f>IFERROR((VLOOKUP($A123,'1314'!$F$10:$S$408,10,FALSE)/VLOOKUP($A123,'2014'!$F$10:$M$460,8,FALSE))*1000,#N/A)</f>
        <v>1.8011185894397574</v>
      </c>
      <c r="CZ123" s="198">
        <f>IFERROR((VLOOKUP($A123,'1415'!$F$10:$S$408,10,FALSE)/VLOOKUP($A123,'2015'!$F$10:$M$460,8,FALSE))*1000,#N/A)</f>
        <v>5.6206088992974239</v>
      </c>
      <c r="DA123" s="198">
        <f>IFERROR((VLOOKUP($A123,'1516'!$F$10:$S$408,10,FALSE)/VLOOKUP($A123,'2016'!$F$10:$M$460,8,FALSE))*1000,#N/A)</f>
        <v>0.74370177558798911</v>
      </c>
      <c r="DB123" s="198">
        <f>IFERROR((VLOOKUP($A123,'1617'!$F$10:$S$408,10,FALSE)/VLOOKUP($A123,'2017'!$F$10:$M$460,8,FALSE))*1000,#N/A)</f>
        <v>3.4936103705065737</v>
      </c>
      <c r="DC123" s="198">
        <f>IFERROR((VLOOKUP($A123,'1718'!$F$10:$S$408,10,FALSE)/VLOOKUP($A123,'2018'!$F$10:$N$460,9,FALSE))*1000,#N/A)</f>
        <v>1.9992729916394036</v>
      </c>
      <c r="DD123" s="198">
        <f>IFERROR((VLOOKUP($A123,'1819'!$F$10:$S$408,10,FALSE)/VLOOKUP($A123,'2018'!$F$10:$N$460,9,FALSE))*1000,#N/A)</f>
        <v>0.72700836059614682</v>
      </c>
      <c r="DE123" s="198">
        <f>IFERROR((VLOOKUP($A123,'1920'!$F$10:$S$408,10,FALSE)/VLOOKUP($A123,'2019'!$F$10:$N$464,8,FALSE))*1000,#N/A)</f>
        <v>0.17927797288414693</v>
      </c>
      <c r="DF123" s="198">
        <f>IFERROR((VLOOKUP($A123,'20 21'!$F$10:$S$408,10,FALSE)/VLOOKUP($A123,'2020'!$F$10:$N$469,8,FALSE))*1000,#N/A)</f>
        <v>0.6084033001757817</v>
      </c>
      <c r="DG123" s="198">
        <f>IFERROR((VLOOKUP($A123,'21 22'!$F$10:$S$408,10,FALSE)/VLOOKUP($A123,'2021'!$F$10:$N$469,8,FALSE))*1000,#N/A)</f>
        <v>3.1803061689344254</v>
      </c>
      <c r="DH123" s="198">
        <f>IFERROR((VLOOKUP($A123,'22 23'!$F$10:$S$408,10,FALSE)/VLOOKUP($A123,'2022'!$F$10:$N$469,8,FALSE))*1000,#N/A)</f>
        <v>0.25451337043572692</v>
      </c>
      <c r="DI123" s="196">
        <f>IFERROR((VLOOKUP($A123,'23 24'!$F$7:$S$408,10,FALSE)/VLOOKUP($A123,'2023'!$C$7:$N$469,9,FALSE))*1000,#N/A)</f>
        <v>0.58955311873599803</v>
      </c>
      <c r="DK123" s="198">
        <f>IFERROR((VLOOKUP($A123,'0910'!$F$10:$S$433,11,FALSE)/VLOOKUP($A123,'2010'!$C$5:$K$611,9,FALSE))*1000,#N/A)</f>
        <v>0</v>
      </c>
      <c r="DL123" s="198">
        <f>IFERROR((VLOOKUP($A123,'1011'!$F$10:$S$433,12,FALSE)/VLOOKUP($A123,'2011'!$C$5:$K$611,9,FALSE))*1000,#N/A)</f>
        <v>0.29294014256420275</v>
      </c>
      <c r="DM123" s="198">
        <f>IFERROR((VLOOKUP($A123,'1112'!$F$10:$S$408,11,FALSE)/VLOOKUP($A123,'2012'!$F$10:$M$460,8,FALSE))*1000,#N/A)</f>
        <v>0.38624951718810352</v>
      </c>
      <c r="DN123" s="198">
        <f>IFERROR((VLOOKUP($A123,'1213'!$F$10:$S$408,11,FALSE)/VLOOKUP($A123,'2013'!$F$10:$M$460,8,FALSE))*1000,#N/A)</f>
        <v>0</v>
      </c>
      <c r="DO123" s="198">
        <f>IFERROR((VLOOKUP($A123,'1314'!$F$10:$S$408,11,FALSE)/VLOOKUP($A123,'2014'!$F$10:$M$460,8,FALSE))*1000,#N/A)</f>
        <v>0</v>
      </c>
      <c r="DP123" s="198">
        <f>IFERROR((VLOOKUP($A123,'1415'!$F$10:$S$408,11,FALSE)/VLOOKUP($A123,'2015'!$F$10:$M$460,8,FALSE))*1000,#N/A)</f>
        <v>0</v>
      </c>
      <c r="DQ123" s="198">
        <f>IFERROR((VLOOKUP($A123,'1516'!$F$10:$S$408,11,FALSE)/VLOOKUP($A123,'2016'!$F$10:$M$460,8,FALSE))*1000,#N/A)</f>
        <v>0</v>
      </c>
      <c r="DR123" s="198">
        <f>IFERROR((VLOOKUP($A123,'1617'!$F$10:$S$408,11,FALSE)/VLOOKUP($A123,'2017'!$F$10:$M$460,8,FALSE))*1000,#N/A)</f>
        <v>0</v>
      </c>
      <c r="DS123" s="198">
        <f>IFERROR((VLOOKUP($A123,'1718'!$F$10:$S$408,11,FALSE)/VLOOKUP($A123,'2018'!$F$10:$N$460,9,FALSE))*1000,#N/A)</f>
        <v>0.1817520901490367</v>
      </c>
      <c r="DT123" s="198">
        <f>IFERROR((VLOOKUP($A123,'1819'!$F$10:$S$408,11,FALSE)/VLOOKUP($A123,'2018'!$F$10:$N$460,9,FALSE))*1000,#N/A)</f>
        <v>3.544165757906216</v>
      </c>
      <c r="DU123" s="198">
        <f>IFERROR((VLOOKUP($A123,'1920'!$F$10:$S$408,11,FALSE)/VLOOKUP($A123,'2019'!$F$10:$N$464,8,FALSE))*1000,#N/A)</f>
        <v>0</v>
      </c>
      <c r="DV123" s="198">
        <f>IFERROR((VLOOKUP($A123,'20 21'!$F$10:$S$408,11,FALSE)/VLOOKUP($A123,'2020'!$F$10:$N$469,8,FALSE))*1000,#N/A)</f>
        <v>0</v>
      </c>
      <c r="DW123" s="198">
        <f>IFERROR((VLOOKUP($A123,'21 22'!$F$10:$S$408,11,FALSE)/VLOOKUP($A123,'2021'!$F$10:$N$469,8,FALSE))*1000,#N/A)</f>
        <v>8.5954220782011495E-2</v>
      </c>
      <c r="DX123" s="198">
        <f>IFERROR((VLOOKUP($A123,'22 23'!$F$10:$S$408,11,FALSE)/VLOOKUP($A123,'2022'!$F$10:$N$469,8,FALSE))*1000,#N/A)</f>
        <v>0</v>
      </c>
      <c r="DY123" s="196">
        <f>IFERROR((VLOOKUP($A123,'23 24'!$F$7:$S$408,11,FALSE)/VLOOKUP($A123,'2023'!$C$7:$N$469,9,FALSE))*1000,#N/A)</f>
        <v>0</v>
      </c>
      <c r="EA123" s="198">
        <f>IFERROR((VLOOKUP($A123,'0910'!$F$10:$S$433,12,FALSE)/VLOOKUP($A123,'2010'!$C$5:$K$611,9,FALSE))*1000,#N/A)</f>
        <v>9.0497737556561102</v>
      </c>
      <c r="EB123" s="198">
        <f>IFERROR((VLOOKUP($A123,'1011'!$F$10:$S$433,13,FALSE)/VLOOKUP($A123,'2011'!$C$5:$K$611,9,FALSE))*1000,#N/A)</f>
        <v>4.5893955668391762</v>
      </c>
      <c r="EC123" s="198">
        <f>IFERROR((VLOOKUP($A123,'1112'!$F$10:$S$408,12,FALSE)/VLOOKUP($A123,'2012'!$F$10:$M$460,8,FALSE))*1000,#N/A)</f>
        <v>7.0490536886828892</v>
      </c>
      <c r="ED123" s="198">
        <f>IFERROR((VLOOKUP($A123,'1213'!$F$10:$S$408,12,FALSE)/VLOOKUP($A123,'2013'!$F$10:$M$460,8,FALSE))*1000,#N/A)</f>
        <v>11.21119202759678</v>
      </c>
      <c r="EE123" s="198">
        <f>IFERROR((VLOOKUP($A123,'1314'!$F$10:$S$408,12,FALSE)/VLOOKUP($A123,'2014'!$F$10:$M$460,8,FALSE))*1000,#N/A)</f>
        <v>6.8252914968243434</v>
      </c>
      <c r="EF123" s="198">
        <f>IFERROR((VLOOKUP($A123,'1415'!$F$10:$S$408,12,FALSE)/VLOOKUP($A123,'2015'!$F$10:$M$460,8,FALSE))*1000,#N/A)</f>
        <v>8.6182669789227173</v>
      </c>
      <c r="EG123" s="198">
        <f>IFERROR((VLOOKUP($A123,'1516'!$F$10:$S$408,12,FALSE)/VLOOKUP($A123,'2016'!$F$10:$M$460,8,FALSE))*1000,#N/A)</f>
        <v>5.0199869852189272</v>
      </c>
      <c r="EH123" s="198">
        <f>IFERROR((VLOOKUP($A123,'1617'!$F$10:$S$408,12,FALSE)/VLOOKUP($A123,'2017'!$F$10:$M$460,8,FALSE))*1000,#N/A)</f>
        <v>6.8033465109864846</v>
      </c>
      <c r="EI123" s="198">
        <f>IFERROR((VLOOKUP($A123,'1718'!$F$10:$S$408,12,FALSE)/VLOOKUP($A123,'2018'!$F$10:$N$460,9,FALSE))*1000,#N/A)</f>
        <v>5.9069429298436935</v>
      </c>
      <c r="EJ123" s="198">
        <f>IFERROR((VLOOKUP($A123,'1819'!$F$10:$S$408,12,FALSE)/VLOOKUP($A123,'2018'!$F$10:$N$460,9,FALSE))*1000,#N/A)</f>
        <v>10.178117048346056</v>
      </c>
      <c r="EK123" s="198">
        <f>IFERROR((VLOOKUP($A123,'1920'!$F$10:$S$408,12,FALSE)/VLOOKUP($A123,'2019'!$F$10:$N$464,8,FALSE))*1000,#N/A)</f>
        <v>0.89638986442073454</v>
      </c>
      <c r="EL123" s="198">
        <f>IFERROR((VLOOKUP($A123,'20 21'!$F$10:$S$408,12,FALSE)/VLOOKUP($A123,'2020'!$F$10:$N$469,8,FALSE))*1000,#N/A)</f>
        <v>4.6064821299023473</v>
      </c>
      <c r="EM123" s="198">
        <f>IFERROR((VLOOKUP($A123,'21 22'!$F$10:$S$408,12,FALSE)/VLOOKUP($A123,'2021'!$F$10:$N$469,8,FALSE))*1000,#N/A)</f>
        <v>5.7589327923947708</v>
      </c>
      <c r="EN123" s="198">
        <f>IFERROR((VLOOKUP($A123,'22 23'!$F$10:$S$408,12,FALSE)/VLOOKUP($A123,'2022'!$F$10:$N$469,8,FALSE))*1000,#N/A)</f>
        <v>1.2725668521786344</v>
      </c>
      <c r="EO123" s="196">
        <f>IFERROR((VLOOKUP($A123,'23 24'!$F$7:$S$408,12,FALSE)/VLOOKUP($A123,'2023'!$C$7:$N$469,9,FALSE))*1000,#N/A)</f>
        <v>1.4317718597874241</v>
      </c>
    </row>
    <row r="124" spans="1:145" x14ac:dyDescent="0.3">
      <c r="A124" t="s">
        <v>1668</v>
      </c>
      <c r="B124" t="s">
        <v>1743</v>
      </c>
      <c r="C124" t="str">
        <f>IF(VLOOKUP($A124,'0910'!$F$10:$L$433,1,FALSE)=VLOOKUP($A124,'2010'!$C$5:$K$611,1,FALSE),VLOOKUP($A124,'0910'!$F$10:$L$433,1,FALSE),FALSE)</f>
        <v>Halton</v>
      </c>
      <c r="D124" t="str">
        <f>IF(VLOOKUP($A124,'1011'!$F$10:$L$433,1,FALSE)=VLOOKUP($A124,'2011'!$C$5:$K$611,1,FALSE),VLOOKUP($A124,'1011'!$F$10:$L$433,1,FALSE),FALSE)</f>
        <v>Halton</v>
      </c>
      <c r="E124" t="str">
        <f>IF(VLOOKUP(A124,'1112'!$F$10:$L$408,1,FALSE)=VLOOKUP(A124,'2012'!$F$10:$M$460,1,FALSE),VLOOKUP(A124,'1112'!$F$10:$L$408,1,FALSE),FALSE)</f>
        <v>Halton</v>
      </c>
      <c r="F124" t="str">
        <f>IF(VLOOKUP($A124,'1213'!$F$10:$L$408,1,FALSE)=VLOOKUP($A124,'2013'!$F$10:$M$460,1,FALSE),VLOOKUP($A124,'1213'!$F$10:$L$408,1,FALSE),FALSE)</f>
        <v>Halton</v>
      </c>
      <c r="G124" t="str">
        <f>IF(VLOOKUP($A124,'1314'!$F$10:$L$408,1,FALSE)=VLOOKUP($A124,'2014'!$F$10:$M$460,1,FALSE),VLOOKUP($A124,'1314'!$F$10:$L$408,1,FALSE),FALSE)</f>
        <v>Halton</v>
      </c>
      <c r="H124" t="str">
        <f>IF(VLOOKUP($A124,'1415'!$F$10:$L$408,1,FALSE)=VLOOKUP($A124,'2015'!$F$10:$M$460,1,FALSE),VLOOKUP($A124,'1415'!$F$10:$L$408,1,FALSE),FALSE)</f>
        <v>Halton</v>
      </c>
      <c r="I124" t="str">
        <f>IF(VLOOKUP($A124,'1516'!$F$10:$L$408,1,FALSE)=VLOOKUP($A124,'2015'!$F$10:$M$460,1,FALSE),VLOOKUP($A124,'1516'!$F$10:$L$408,1,FALSE),FALSE)</f>
        <v>Halton</v>
      </c>
      <c r="J124" t="str">
        <f>IF(VLOOKUP($A124,'1617'!$F$10:$L$408,1,FALSE)=VLOOKUP($A124,'2016'!$F$10:$M$460,1,FALSE),VLOOKUP($A124,'1617'!$F$10:$L$408,1,FALSE),FALSE)</f>
        <v>Halton</v>
      </c>
      <c r="K124" t="str">
        <f>IF(VLOOKUP($A124,'1718'!$F$10:$M$408,1,FALSE)=VLOOKUP($A124,'2017'!$F$10:$M$460,1,FALSE),VLOOKUP($A124,'1718'!$F$10:$M$408,1,FALSE),FALSE)</f>
        <v>Halton</v>
      </c>
      <c r="L124" t="str">
        <f>IF(VLOOKUP($A124,'1819'!$F$10:$M$408,1,FALSE)=VLOOKUP($A124,'2018'!$F$10:$M$460,1,FALSE),VLOOKUP($A124,'1819'!$F$10:$M$408,1,FALSE),FALSE)</f>
        <v>Halton</v>
      </c>
      <c r="M124" t="str">
        <f>IF(VLOOKUP($A124,'1920'!$F$10:$M$408,1,FALSE)=VLOOKUP($A124,'2019'!$F$10:$M$464,1,FALSE),VLOOKUP($A124,'1920'!$F$10:$M$408,1,FALSE),FALSE)</f>
        <v>Halton</v>
      </c>
      <c r="N124" t="str">
        <f>IF(VLOOKUP($A124,'20 21'!$F$10:$N$408,1,FALSE)=VLOOKUP($A124,'2020'!$F$10:$O$468,1,FALSE),VLOOKUP($A124,'20 21'!$F$10:$N$408,1,FALSE),FALSE)</f>
        <v>Halton</v>
      </c>
      <c r="O124" t="str">
        <f>IF(VLOOKUP($A124,'21 22'!$F$10:$N$408,1,FALSE)=VLOOKUP($A124,'2021'!$F$10:$O$471,1,FALSE),VLOOKUP($A124,'21 22'!$F$10:$N$408,1,FALSE),FALSE)</f>
        <v>Halton</v>
      </c>
      <c r="P124" t="str">
        <f>IF(VLOOKUP($A124,'22 23'!$F$10:$N$408,1,FALSE)=VLOOKUP($A124,'2022'!$F$10:$O$468,1,FALSE),VLOOKUP($A124,'22 23'!$F$10:$N$408,1,FALSE),FALSE)</f>
        <v>Halton</v>
      </c>
      <c r="Q124" t="str">
        <f>IF(VLOOKUP($A124,'23 24'!$F$7:$N$408,1,FALSE)=VLOOKUP($A124,'2023'!$C$7:$O$468,1,FALSE),VLOOKUP($A124,'23 24'!$F$7:$N$408,1,FALSE),FALSE)</f>
        <v>Halton</v>
      </c>
      <c r="S124" s="196" t="e">
        <f>IFERROR((VLOOKUP($A124,'0910'!$F$10:$L$433,4,FALSE)/VLOOKUP($A124,'2010'!$C$5:$K$611,9,FALSE))*1000,#N/A)</f>
        <v>#N/A</v>
      </c>
      <c r="T124" s="196" t="e">
        <f>IFERROR((VLOOKUP($A124,'1011'!$F$10:$L$433,4,FALSE)/VLOOKUP($A124,'2011'!$C$5:$K$611,9,FALSE))*1000,#N/A)</f>
        <v>#N/A</v>
      </c>
      <c r="U124" s="196">
        <f>IFERROR((VLOOKUP($A124,'1112'!$F$10:$L$408,4,FALSE)/VLOOKUP($A124,'2012'!$F$10:$M$460,8,FALSE))*1000,#N/A)</f>
        <v>5.6353390292674055</v>
      </c>
      <c r="V124" s="196">
        <f>IFERROR((VLOOKUP($A124,'1213'!$F$10:$L$408,4,FALSE)/VLOOKUP($A124,'2013'!$F$10:$M$460,8,FALSE))*1000,#N/A)</f>
        <v>6.1338625293162545</v>
      </c>
      <c r="W124" s="196">
        <f>IFERROR((VLOOKUP($A124,'1314'!$F$10:$L$408,4,FALSE)/VLOOKUP($A124,'2014'!$F$10:$M$460,8,FALSE))*1000,#N/A)</f>
        <v>6.2611806797853315</v>
      </c>
      <c r="X124" s="196">
        <f>IFERROR((VLOOKUP($A124,'1415'!$F$10:$L$408,4,FALSE)/VLOOKUP($A124,'2015'!$F$10:$M$460,8,FALSE))*1000,#N/A)</f>
        <v>3.3670033670033668</v>
      </c>
      <c r="Y124" s="196">
        <f>IFERROR((VLOOKUP($A124,'1516'!$F$10:$L$408,4,FALSE)/VLOOKUP($A124,'2016'!$F$10:$M$460,8,FALSE))*1000,#N/A)</f>
        <v>7.0224719101123592</v>
      </c>
      <c r="Z124" s="196">
        <f>IFERROR((VLOOKUP($A124,'1617'!$F$10:$L$408,4,FALSE)/VLOOKUP($A124,'2017'!$F$10:$M$460,8,FALSE))*1000,#N/A)</f>
        <v>6.93721817551162</v>
      </c>
      <c r="AA124" s="196">
        <f>IFERROR((VLOOKUP($A124,'1718'!$F$10:$L$408,4,FALSE)/VLOOKUP($A124,'2018'!$F$10:$N$460,9,FALSE))*1000,#N/A)</f>
        <v>6.0313630880579012</v>
      </c>
      <c r="AB124" s="196">
        <f>IFERROR((VLOOKUP($A124,'1819'!$F$10:$L$408,4,FALSE)/VLOOKUP($A124,'2018'!$F$10:$N$460,9,FALSE))*1000,#N/A)</f>
        <v>6.7206617266930895</v>
      </c>
      <c r="AC124" s="196">
        <f>IFERROR((VLOOKUP($A124,'1920'!$F$10:$L$408,4,FALSE)/VLOOKUP($A124,'2019'!$F$10:$N$464,8,FALSE))*1000,#N/A)</f>
        <v>3.7524092172815497</v>
      </c>
      <c r="AD124" s="196">
        <f>IFERROR((VLOOKUP($A124,'20 21'!$F$10:$M$408,4,FALSE)/VLOOKUP($A124,'2020'!$F$10:$N$469,8,FALSE))*1000,#N/A)</f>
        <v>1.0283446051328107</v>
      </c>
      <c r="AE124" s="196">
        <f>IFERROR((VLOOKUP($A124,'21 22'!$F$10:$M$408,4,FALSE)/VLOOKUP($A124,'2021'!$F$10:$N$469,8,FALSE))*1000,#N/A)</f>
        <v>2.7423086811209183</v>
      </c>
      <c r="AF124" s="196">
        <f>IFERROR((VLOOKUP($A124,'22 23'!$F$10:$M$408,4,FALSE)/VLOOKUP($A124,'2022'!$F$10:$N$469,8,FALSE))*1000,#N/A)</f>
        <v>4.957010751585389</v>
      </c>
      <c r="AG124" s="196">
        <f>IFERROR((VLOOKUP($A124,'23 24'!$F$7:$M$408,4,FALSE)/VLOOKUP($A124,'2023'!$C$7:$N$469,9,FALSE))*1000,#N/A)</f>
        <v>5.7761242206479446</v>
      </c>
      <c r="AI124" s="196" t="e">
        <f>IFERROR((VLOOKUP($A124,'0910'!$F$10:$L$433,5,FALSE)/VLOOKUP($A124,'2010'!$C$5:$K$611,9,FALSE))*1000,#N/A)</f>
        <v>#N/A</v>
      </c>
      <c r="AJ124" s="196" t="e">
        <f>IFERROR((VLOOKUP($A124,'1011'!$F$10:$L$433,5,FALSE)/VLOOKUP($A124,'2011'!$C$5:$K$611,9,FALSE))*1000,#N/A)</f>
        <v>#N/A</v>
      </c>
      <c r="AK124" s="196">
        <f>IFERROR((VLOOKUP($A124,'1112'!$F$10:$L$408,5,FALSE)/VLOOKUP($A124,'2012'!$F$10:$M$460,8,FALSE))*1000,#N/A)</f>
        <v>0.54535538992910382</v>
      </c>
      <c r="AL124" s="196">
        <f>IFERROR((VLOOKUP($A124,'1213'!$F$10:$L$408,5,FALSE)/VLOOKUP($A124,'2013'!$F$10:$M$460,8,FALSE))*1000,#N/A)</f>
        <v>0.54122316435143425</v>
      </c>
      <c r="AM124" s="196">
        <f>IFERROR((VLOOKUP($A124,'1314'!$F$10:$L$408,5,FALSE)/VLOOKUP($A124,'2014'!$F$10:$M$460,8,FALSE))*1000,#N/A)</f>
        <v>0.89445438282647582</v>
      </c>
      <c r="AN124" s="196">
        <f>IFERROR((VLOOKUP($A124,'1415'!$F$10:$L$408,5,FALSE)/VLOOKUP($A124,'2015'!$F$10:$M$460,8,FALSE))*1000,#N/A)</f>
        <v>2.4809498493709019</v>
      </c>
      <c r="AO124" s="196">
        <f>IFERROR((VLOOKUP($A124,'1516'!$F$10:$L$408,5,FALSE)/VLOOKUP($A124,'2016'!$F$10:$M$460,8,FALSE))*1000,#N/A)</f>
        <v>0.17556179775280897</v>
      </c>
      <c r="AP124" s="196">
        <f>IFERROR((VLOOKUP($A124,'1617'!$F$10:$L$408,5,FALSE)/VLOOKUP($A124,'2017'!$F$10:$M$460,8,FALSE))*1000,#N/A)</f>
        <v>0</v>
      </c>
      <c r="AQ124" s="196">
        <f>IFERROR((VLOOKUP($A124,'1718'!$F$10:$L$408,5,FALSE)/VLOOKUP($A124,'2018'!$F$10:$N$460,9,FALSE))*1000,#N/A)</f>
        <v>0.17232465965879717</v>
      </c>
      <c r="AR124" s="196">
        <f>IFERROR((VLOOKUP($A124,'1819'!$F$10:$L$408,5,FALSE)/VLOOKUP($A124,'2018'!$F$10:$N$460,9,FALSE))*1000,#N/A)</f>
        <v>0.51697397897639152</v>
      </c>
      <c r="AS124" s="196">
        <f>IFERROR((VLOOKUP($A124,'1920'!$F$10:$L$408,5,FALSE)/VLOOKUP($A124,'2019'!$F$10:$N$464,8,FALSE))*1000,#N/A)</f>
        <v>0.68225622132391817</v>
      </c>
      <c r="AT124" s="196">
        <f>IFERROR((VLOOKUP($A124,'20 21'!$F$10:$L$408,5,FALSE)/VLOOKUP($A124,'2020'!$F$10:$N$469,8,FALSE))*1000,#N/A)</f>
        <v>3.4278153504427027</v>
      </c>
      <c r="AU124" s="196">
        <f>IFERROR((VLOOKUP($A124,'21 22'!$F$10:$L$408,5,FALSE)/VLOOKUP($A124,'2021'!$F$10:$N$469,8,FALSE))*1000,#N/A)</f>
        <v>0.85697146285028702</v>
      </c>
      <c r="AV124" s="196">
        <f>IFERROR((VLOOKUP($A124,'22 23'!$F$10:$L$408,5,FALSE)/VLOOKUP($A124,'2022'!$F$10:$N$469,8,FALSE))*1000,#N/A)</f>
        <v>0</v>
      </c>
      <c r="AW124" s="196">
        <f>IFERROR((VLOOKUP($A124,'23 24'!$F$7:$M$408,5,FALSE)/VLOOKUP($A124,'2023'!$C$7:$N$469,9,FALSE))*1000,#N/A)</f>
        <v>0.33977201297929088</v>
      </c>
      <c r="AY124" s="196" t="e">
        <f>IFERROR((VLOOKUP($A124,'0910'!$F$10:$L$433,6,FALSE)/VLOOKUP($A124,'2010'!$C$5:$K$611,9,FALSE))*1000,#N/A)</f>
        <v>#N/A</v>
      </c>
      <c r="AZ124" s="196" t="e">
        <f>IFERROR((VLOOKUP($A124,'1011'!$F$10:$L$433,6,FALSE)/VLOOKUP($A124,'2011'!$C$5:$K$611,9,FALSE))*1000,#N/A)</f>
        <v>#N/A</v>
      </c>
      <c r="BA124" s="196">
        <f>IFERROR((VLOOKUP($A124,'1112'!$F$10:$L$408,6,FALSE)/VLOOKUP($A124,'2012'!$F$10:$M$460,8,FALSE))*1000,#N/A)</f>
        <v>0</v>
      </c>
      <c r="BB124" s="196">
        <f>IFERROR((VLOOKUP($A124,'1213'!$F$10:$L$408,6,FALSE)/VLOOKUP($A124,'2013'!$F$10:$M$460,8,FALSE))*1000,#N/A)</f>
        <v>0</v>
      </c>
      <c r="BC124" s="196">
        <f>IFERROR((VLOOKUP($A124,'1314'!$F$10:$L$408,6,FALSE)/VLOOKUP($A124,'2014'!$F$10:$M$460,8,FALSE))*1000,#N/A)</f>
        <v>0</v>
      </c>
      <c r="BD124" s="196">
        <f>IFERROR((VLOOKUP($A124,'1415'!$F$10:$L$408,6,FALSE)/VLOOKUP($A124,'2015'!$F$10:$M$460,8,FALSE))*1000,#N/A)</f>
        <v>0</v>
      </c>
      <c r="BE124" s="196">
        <f>IFERROR((VLOOKUP($A124,'1516'!$F$10:$L$408,6,FALSE)/VLOOKUP($A124,'2016'!$F$10:$M$460,8,FALSE))*1000,#N/A)</f>
        <v>0</v>
      </c>
      <c r="BF124" s="196">
        <f>IFERROR((VLOOKUP($A124,'1617'!$F$10:$L$408,6,FALSE)/VLOOKUP($A124,'2017'!$F$10:$M$460,8,FALSE))*1000,#N/A)</f>
        <v>0</v>
      </c>
      <c r="BG124" s="196">
        <f>IFERROR((VLOOKUP($A124,'1718'!$F$10:$L$408,6,FALSE)/VLOOKUP($A124,'2018'!$F$10:$N$460,9,FALSE))*1000,#N/A)</f>
        <v>0</v>
      </c>
      <c r="BH124" s="196">
        <f>IFERROR((VLOOKUP($A124,'1819'!$F$10:$L$408,6,FALSE)/VLOOKUP($A124,'2018'!$F$10:$N$460,9,FALSE))*1000,#N/A)</f>
        <v>0</v>
      </c>
      <c r="BI124" s="196">
        <f>IFERROR((VLOOKUP($A124,'1920'!$F$10:$L$408,6,FALSE)/VLOOKUP($A124,'2019'!$F$10:$N$464,8,FALSE))*1000,#N/A)</f>
        <v>0</v>
      </c>
      <c r="BJ124" s="196">
        <f>IFERROR((VLOOKUP($A124,'20 21'!$F$10:$L$408,6,FALSE)/VLOOKUP($A124,'2020'!$F$10:$N$469,8,FALSE))*1000,#N/A)</f>
        <v>0</v>
      </c>
      <c r="BK124" s="196">
        <f>IFERROR((VLOOKUP($A124,'21 22'!$F$10:$L$408,6,FALSE)/VLOOKUP($A124,'2021'!$F$10:$N$469,8,FALSE))*1000,#N/A)</f>
        <v>0</v>
      </c>
      <c r="BL124" s="196">
        <f>IFERROR((VLOOKUP($A124,'22 23'!$F$10:$L$408,6,FALSE)/VLOOKUP($A124,'2022'!$F$10:$N$469,8,FALSE))*1000,#N/A)</f>
        <v>0</v>
      </c>
      <c r="BM124" s="196">
        <f>IFERROR((VLOOKUP($A124,'23 24'!$F$7:$M$408,6,FALSE)/VLOOKUP($A124,'2023'!$C$7:$N$469,9,FALSE))*1000,#N/A)</f>
        <v>0</v>
      </c>
      <c r="BO124" s="196" t="e">
        <f>IFERROR((VLOOKUP($A124,'0910'!$F$10:$L$433,7,FALSE)/VLOOKUP($A124,'2010'!$C$5:$K$611,9,FALSE))*1000,#N/A)</f>
        <v>#N/A</v>
      </c>
      <c r="BP124" s="196" t="e">
        <f>IFERROR((VLOOKUP($A124,'1011'!$F$10:$L$433,7,FALSE)/VLOOKUP($A124,'2011'!$C$5:$K$611,9,FALSE))*1000,#N/A)</f>
        <v>#N/A</v>
      </c>
      <c r="BQ124" s="196">
        <f>IFERROR((VLOOKUP($A124,'1112'!$F$10:$L$408,7,FALSE)/VLOOKUP($A124,'2012'!$F$10:$M$460,8,FALSE))*1000,#N/A)</f>
        <v>6.3624795491728783</v>
      </c>
      <c r="BR124" s="196">
        <f>IFERROR((VLOOKUP($A124,'1213'!$F$10:$L$408,7,FALSE)/VLOOKUP($A124,'2013'!$F$10:$M$460,8,FALSE))*1000,#N/A)</f>
        <v>6.6750856936676888</v>
      </c>
      <c r="BS124" s="196">
        <f>IFERROR((VLOOKUP($A124,'1314'!$F$10:$L$408,7,FALSE)/VLOOKUP($A124,'2014'!$F$10:$M$460,8,FALSE))*1000,#N/A)</f>
        <v>7.1556350626118066</v>
      </c>
      <c r="BT124" s="196">
        <f>IFERROR((VLOOKUP($A124,'1415'!$F$10:$L$408,7,FALSE)/VLOOKUP($A124,'2015'!$F$10:$M$460,8,FALSE))*1000,#N/A)</f>
        <v>5.8479532163742682</v>
      </c>
      <c r="BU124" s="196">
        <f>IFERROR((VLOOKUP($A124,'1516'!$F$10:$L$408,7,FALSE)/VLOOKUP($A124,'2016'!$F$10:$M$460,8,FALSE))*1000,#N/A)</f>
        <v>7.1980337078651688</v>
      </c>
      <c r="BV124" s="196">
        <f>IFERROR((VLOOKUP($A124,'1617'!$F$10:$L$408,7,FALSE)/VLOOKUP($A124,'2017'!$F$10:$M$460,8,FALSE))*1000,#N/A)</f>
        <v>6.93721817551162</v>
      </c>
      <c r="BW124" s="196">
        <f>IFERROR((VLOOKUP($A124,'1718'!$F$10:$L$408,7,FALSE)/VLOOKUP($A124,'2018'!$F$10:$N$460,9,FALSE))*1000,#N/A)</f>
        <v>6.0313630880579012</v>
      </c>
      <c r="BX124" s="196">
        <f>IFERROR((VLOOKUP($A124,'1819'!$F$10:$L$408,7,FALSE)/VLOOKUP($A124,'2018'!$F$10:$N$460,9,FALSE))*1000,#N/A)</f>
        <v>7.2376357056694811</v>
      </c>
      <c r="BY124" s="196">
        <f>IFERROR((VLOOKUP($A124,'1920'!$F$10:$L$408,7,FALSE)/VLOOKUP($A124,'2019'!$F$10:$N$464,8,FALSE))*1000,#N/A)</f>
        <v>4.4346654386054682</v>
      </c>
      <c r="BZ124" s="196">
        <f>IFERROR((VLOOKUP($A124,'20 21'!$F$10:$L$408,7,FALSE)/VLOOKUP($A124,'2020'!$F$10:$N$469,8,FALSE))*1000,#N/A)</f>
        <v>4.4561599555755134</v>
      </c>
      <c r="CA124" s="196">
        <f>IFERROR((VLOOKUP($A124,'21 22'!$F$10:$L$408,7,FALSE)/VLOOKUP($A124,'2021'!$F$10:$N$469,8,FALSE))*1000,#N/A)</f>
        <v>3.5992801439712059</v>
      </c>
      <c r="CB124" s="196">
        <f>IFERROR((VLOOKUP($A124,'22 23'!$F$10:$L$408,7,FALSE)/VLOOKUP($A124,'2022'!$F$10:$N$469,8,FALSE))*1000,#N/A)</f>
        <v>4.957010751585389</v>
      </c>
      <c r="CC124" s="196">
        <f>IFERROR((VLOOKUP($A124,'23 24'!$F$7:$M$408,7,FALSE)/VLOOKUP($A124,'2023'!$C$7:$N$469,9,FALSE))*1000,#N/A)</f>
        <v>6.1158962336272369</v>
      </c>
      <c r="CE124" s="198" t="e">
        <f>IFERROR((VLOOKUP($A124,'0910'!$F$10:$S$433,9,FALSE)/VLOOKUP($A124,'2010'!$C$5:$K$611,9,FALSE))*1000,#N/A)</f>
        <v>#N/A</v>
      </c>
      <c r="CF124" s="198" t="e">
        <f>IFERROR((VLOOKUP($A124,'1011'!$F$10:$S$433,10,FALSE)/VLOOKUP($A124,'2011'!$C$5:$K$611,9,FALSE))*1000,#N/A)</f>
        <v>#N/A</v>
      </c>
      <c r="CG124" s="198">
        <f>IFERROR((VLOOKUP($A124,'1112'!$F$10:$S$408,9,FALSE)/VLOOKUP($A124,'2012'!$F$10:$M$460,8,FALSE))*1000,#N/A)</f>
        <v>4.9081985093619345</v>
      </c>
      <c r="CH124" s="198">
        <f>IFERROR((VLOOKUP($A124,'1213'!$F$10:$S$408,9,FALSE)/VLOOKUP($A124,'2013'!$F$10:$M$460,8,FALSE))*1000,#N/A)</f>
        <v>5.0514162006133869</v>
      </c>
      <c r="CI124" s="198">
        <f>IFERROR((VLOOKUP($A124,'1314'!$F$10:$S$408,9,FALSE)/VLOOKUP($A124,'2014'!$F$10:$M$460,8,FALSE))*1000,#N/A)</f>
        <v>5.0089445438282647</v>
      </c>
      <c r="CJ124" s="198">
        <f>IFERROR((VLOOKUP($A124,'1415'!$F$10:$S$408,9,FALSE)/VLOOKUP($A124,'2015'!$F$10:$M$460,8,FALSE))*1000,#N/A)</f>
        <v>3.1897926634768741</v>
      </c>
      <c r="CK124" s="198">
        <f>IFERROR((VLOOKUP($A124,'1516'!$F$10:$S$408,9,FALSE)/VLOOKUP($A124,'2016'!$F$10:$M$460,8,FALSE))*1000,#N/A)</f>
        <v>4.7401685393258433</v>
      </c>
      <c r="CL124" s="198">
        <f>IFERROR((VLOOKUP($A124,'1617'!$F$10:$S$408,9,FALSE)/VLOOKUP($A124,'2017'!$F$10:$M$460,8,FALSE))*1000,#N/A)</f>
        <v>5.8966354491848767</v>
      </c>
      <c r="CM124" s="198">
        <f>IFERROR((VLOOKUP($A124,'1718'!$F$10:$S$408,9,FALSE)/VLOOKUP($A124,'2018'!$F$10:$N$460,9,FALSE))*1000,#N/A)</f>
        <v>6.892986386351887</v>
      </c>
      <c r="CN124" s="198">
        <f>IFERROR((VLOOKUP($A124,'1819'!$F$10:$S$408,9,FALSE)/VLOOKUP($A124,'2018'!$F$10:$N$460,9,FALSE))*1000,#N/A)</f>
        <v>7.7546096846458727</v>
      </c>
      <c r="CO124" s="198">
        <f>IFERROR((VLOOKUP($A124,'1920'!$F$10:$S$408,9,FALSE)/VLOOKUP($A124,'2019'!$F$10:$N$464,8,FALSE))*1000,#N/A)</f>
        <v>9.2104589878728955</v>
      </c>
      <c r="CP124" s="198">
        <f>IFERROR((VLOOKUP($A124,'20 21'!$F$10:$S$408,9,FALSE)/VLOOKUP($A124,'2020'!$F$10:$N$469,8,FALSE))*1000,#N/A)</f>
        <v>7.3698030034518105</v>
      </c>
      <c r="CQ124" s="198">
        <f>IFERROR((VLOOKUP($A124,'21 22'!$F$10:$S$408,9,FALSE)/VLOOKUP($A124,'2021'!$F$10:$N$469,8,FALSE))*1000,#N/A)</f>
        <v>3.0850972662610334</v>
      </c>
      <c r="CR124" s="198">
        <f>IFERROR((VLOOKUP($A124,'22 23'!$F$10:$S$408,9,FALSE)/VLOOKUP($A124,'2022'!$F$10:$N$469,8,FALSE))*1000,#N/A)</f>
        <v>4.7860793463583065</v>
      </c>
      <c r="CS124" s="196">
        <f>IFERROR((VLOOKUP($A124,'23 24'!$F$7:$S$408,9,FALSE)/VLOOKUP($A124,'2023'!$C$7:$N$469,9,FALSE))*1000,#N/A)</f>
        <v>3.3977201297929089</v>
      </c>
      <c r="CU124" s="198" t="e">
        <f>IFERROR((VLOOKUP($A124,'0910'!$F$10:$S$433,10,FALSE)/VLOOKUP($A124,'2010'!$C$5:$K$611,9,FALSE))*1000,#N/A)</f>
        <v>#N/A</v>
      </c>
      <c r="CV124" s="198" t="e">
        <f>IFERROR((VLOOKUP($A124,'1011'!$F$10:$S$433,11,FALSE)/VLOOKUP($A124,'2011'!$C$5:$K$611,9,FALSE))*1000,#N/A)</f>
        <v>#N/A</v>
      </c>
      <c r="CW124" s="198">
        <f>IFERROR((VLOOKUP($A124,'1112'!$F$10:$S$408,10,FALSE)/VLOOKUP($A124,'2012'!$F$10:$M$460,8,FALSE))*1000,#N/A)</f>
        <v>0.54535538992910382</v>
      </c>
      <c r="CX124" s="198">
        <f>IFERROR((VLOOKUP($A124,'1213'!$F$10:$S$408,10,FALSE)/VLOOKUP($A124,'2013'!$F$10:$M$460,8,FALSE))*1000,#N/A)</f>
        <v>1.0824463287028685</v>
      </c>
      <c r="CY124" s="198">
        <f>IFERROR((VLOOKUP($A124,'1314'!$F$10:$S$408,10,FALSE)/VLOOKUP($A124,'2014'!$F$10:$M$460,8,FALSE))*1000,#N/A)</f>
        <v>1.2522361359570662</v>
      </c>
      <c r="CZ124" s="198">
        <f>IFERROR((VLOOKUP($A124,'1415'!$F$10:$S$408,10,FALSE)/VLOOKUP($A124,'2015'!$F$10:$M$460,8,FALSE))*1000,#N/A)</f>
        <v>2.4809498493709019</v>
      </c>
      <c r="DA124" s="198">
        <f>IFERROR((VLOOKUP($A124,'1516'!$F$10:$S$408,10,FALSE)/VLOOKUP($A124,'2016'!$F$10:$M$460,8,FALSE))*1000,#N/A)</f>
        <v>1.7556179775280898</v>
      </c>
      <c r="DB124" s="198">
        <f>IFERROR((VLOOKUP($A124,'1617'!$F$10:$S$408,10,FALSE)/VLOOKUP($A124,'2017'!$F$10:$M$460,8,FALSE))*1000,#N/A)</f>
        <v>0.52029136316337155</v>
      </c>
      <c r="DC124" s="198">
        <f>IFERROR((VLOOKUP($A124,'1718'!$F$10:$S$408,10,FALSE)/VLOOKUP($A124,'2018'!$F$10:$N$460,9,FALSE))*1000,#N/A)</f>
        <v>0.34464931931759435</v>
      </c>
      <c r="DD124" s="198">
        <f>IFERROR((VLOOKUP($A124,'1819'!$F$10:$S$408,10,FALSE)/VLOOKUP($A124,'2018'!$F$10:$N$460,9,FALSE))*1000,#N/A)</f>
        <v>0.6892986386351887</v>
      </c>
      <c r="DE124" s="198">
        <f>IFERROR((VLOOKUP($A124,'1920'!$F$10:$S$408,10,FALSE)/VLOOKUP($A124,'2019'!$F$10:$N$464,8,FALSE))*1000,#N/A)</f>
        <v>1.5350764979788161</v>
      </c>
      <c r="DF124" s="198">
        <f>IFERROR((VLOOKUP($A124,'20 21'!$F$10:$S$408,10,FALSE)/VLOOKUP($A124,'2020'!$F$10:$N$469,8,FALSE))*1000,#N/A)</f>
        <v>0.85695383761067567</v>
      </c>
      <c r="DG124" s="198">
        <f>IFERROR((VLOOKUP($A124,'21 22'!$F$10:$S$408,10,FALSE)/VLOOKUP($A124,'2021'!$F$10:$N$469,8,FALSE))*1000,#N/A)</f>
        <v>0.34278858514011479</v>
      </c>
      <c r="DH124" s="198">
        <f>IFERROR((VLOOKUP($A124,'22 23'!$F$10:$S$408,10,FALSE)/VLOOKUP($A124,'2022'!$F$10:$N$469,8,FALSE))*1000,#N/A)</f>
        <v>2.7349024836333178</v>
      </c>
      <c r="DI124" s="196">
        <f>IFERROR((VLOOKUP($A124,'23 24'!$F$7:$S$408,10,FALSE)/VLOOKUP($A124,'2023'!$C$7:$N$469,9,FALSE))*1000,#N/A)</f>
        <v>0.5096580194689363</v>
      </c>
      <c r="DK124" s="198" t="e">
        <f>IFERROR((VLOOKUP($A124,'0910'!$F$10:$S$433,11,FALSE)/VLOOKUP($A124,'2010'!$C$5:$K$611,9,FALSE))*1000,#N/A)</f>
        <v>#N/A</v>
      </c>
      <c r="DL124" s="198" t="e">
        <f>IFERROR((VLOOKUP($A124,'1011'!$F$10:$S$433,12,FALSE)/VLOOKUP($A124,'2011'!$C$5:$K$611,9,FALSE))*1000,#N/A)</f>
        <v>#N/A</v>
      </c>
      <c r="DM124" s="198">
        <f>IFERROR((VLOOKUP($A124,'1112'!$F$10:$S$408,11,FALSE)/VLOOKUP($A124,'2012'!$F$10:$M$460,8,FALSE))*1000,#N/A)</f>
        <v>0</v>
      </c>
      <c r="DN124" s="198">
        <f>IFERROR((VLOOKUP($A124,'1213'!$F$10:$S$408,11,FALSE)/VLOOKUP($A124,'2013'!$F$10:$M$460,8,FALSE))*1000,#N/A)</f>
        <v>0</v>
      </c>
      <c r="DO124" s="198">
        <f>IFERROR((VLOOKUP($A124,'1314'!$F$10:$S$408,11,FALSE)/VLOOKUP($A124,'2014'!$F$10:$M$460,8,FALSE))*1000,#N/A)</f>
        <v>0</v>
      </c>
      <c r="DP124" s="198">
        <f>IFERROR((VLOOKUP($A124,'1415'!$F$10:$S$408,11,FALSE)/VLOOKUP($A124,'2015'!$F$10:$M$460,8,FALSE))*1000,#N/A)</f>
        <v>0</v>
      </c>
      <c r="DQ124" s="198">
        <f>IFERROR((VLOOKUP($A124,'1516'!$F$10:$S$408,11,FALSE)/VLOOKUP($A124,'2016'!$F$10:$M$460,8,FALSE))*1000,#N/A)</f>
        <v>0</v>
      </c>
      <c r="DR124" s="198">
        <f>IFERROR((VLOOKUP($A124,'1617'!$F$10:$S$408,11,FALSE)/VLOOKUP($A124,'2017'!$F$10:$M$460,8,FALSE))*1000,#N/A)</f>
        <v>0</v>
      </c>
      <c r="DS124" s="198">
        <f>IFERROR((VLOOKUP($A124,'1718'!$F$10:$S$408,11,FALSE)/VLOOKUP($A124,'2018'!$F$10:$N$460,9,FALSE))*1000,#N/A)</f>
        <v>0</v>
      </c>
      <c r="DT124" s="198">
        <f>IFERROR((VLOOKUP($A124,'1819'!$F$10:$S$408,11,FALSE)/VLOOKUP($A124,'2018'!$F$10:$N$460,9,FALSE))*1000,#N/A)</f>
        <v>0</v>
      </c>
      <c r="DU124" s="198">
        <f>IFERROR((VLOOKUP($A124,'1920'!$F$10:$S$408,11,FALSE)/VLOOKUP($A124,'2019'!$F$10:$N$464,8,FALSE))*1000,#N/A)</f>
        <v>0</v>
      </c>
      <c r="DV124" s="198">
        <f>IFERROR((VLOOKUP($A124,'20 21'!$F$10:$S$408,11,FALSE)/VLOOKUP($A124,'2020'!$F$10:$N$469,8,FALSE))*1000,#N/A)</f>
        <v>0</v>
      </c>
      <c r="DW124" s="198">
        <f>IFERROR((VLOOKUP($A124,'21 22'!$F$10:$S$408,11,FALSE)/VLOOKUP($A124,'2021'!$F$10:$N$469,8,FALSE))*1000,#N/A)</f>
        <v>0</v>
      </c>
      <c r="DX124" s="198">
        <f>IFERROR((VLOOKUP($A124,'22 23'!$F$10:$S$408,11,FALSE)/VLOOKUP($A124,'2022'!$F$10:$N$469,8,FALSE))*1000,#N/A)</f>
        <v>0</v>
      </c>
      <c r="DY124" s="196">
        <f>IFERROR((VLOOKUP($A124,'23 24'!$F$7:$S$408,11,FALSE)/VLOOKUP($A124,'2023'!$C$7:$N$469,9,FALSE))*1000,#N/A)</f>
        <v>0</v>
      </c>
      <c r="EA124" s="198" t="e">
        <f>IFERROR((VLOOKUP($A124,'0910'!$F$10:$S$433,12,FALSE)/VLOOKUP($A124,'2010'!$C$5:$K$611,9,FALSE))*1000,#N/A)</f>
        <v>#N/A</v>
      </c>
      <c r="EB124" s="198" t="e">
        <f>IFERROR((VLOOKUP($A124,'1011'!$F$10:$S$433,13,FALSE)/VLOOKUP($A124,'2011'!$C$5:$K$611,9,FALSE))*1000,#N/A)</f>
        <v>#N/A</v>
      </c>
      <c r="EC124" s="198">
        <f>IFERROR((VLOOKUP($A124,'1112'!$F$10:$S$408,12,FALSE)/VLOOKUP($A124,'2012'!$F$10:$M$460,8,FALSE))*1000,#N/A)</f>
        <v>5.6353390292674055</v>
      </c>
      <c r="ED124" s="198">
        <f>IFERROR((VLOOKUP($A124,'1213'!$F$10:$S$408,12,FALSE)/VLOOKUP($A124,'2013'!$F$10:$M$460,8,FALSE))*1000,#N/A)</f>
        <v>6.1338625293162545</v>
      </c>
      <c r="EE124" s="198">
        <f>IFERROR((VLOOKUP($A124,'1314'!$F$10:$S$408,12,FALSE)/VLOOKUP($A124,'2014'!$F$10:$M$460,8,FALSE))*1000,#N/A)</f>
        <v>6.2611806797853315</v>
      </c>
      <c r="EF124" s="198">
        <f>IFERROR((VLOOKUP($A124,'1415'!$F$10:$S$408,12,FALSE)/VLOOKUP($A124,'2015'!$F$10:$M$460,8,FALSE))*1000,#N/A)</f>
        <v>5.4935318093212828</v>
      </c>
      <c r="EG124" s="198">
        <f>IFERROR((VLOOKUP($A124,'1516'!$F$10:$S$408,12,FALSE)/VLOOKUP($A124,'2016'!$F$10:$M$460,8,FALSE))*1000,#N/A)</f>
        <v>6.4957865168539328</v>
      </c>
      <c r="EH124" s="198">
        <f>IFERROR((VLOOKUP($A124,'1617'!$F$10:$S$408,12,FALSE)/VLOOKUP($A124,'2017'!$F$10:$M$460,8,FALSE))*1000,#N/A)</f>
        <v>6.5903572667360386</v>
      </c>
      <c r="EI124" s="198">
        <f>IFERROR((VLOOKUP($A124,'1718'!$F$10:$S$408,12,FALSE)/VLOOKUP($A124,'2018'!$F$10:$N$460,9,FALSE))*1000,#N/A)</f>
        <v>7.2376357056694811</v>
      </c>
      <c r="EJ124" s="198">
        <f>IFERROR((VLOOKUP($A124,'1819'!$F$10:$S$408,12,FALSE)/VLOOKUP($A124,'2018'!$F$10:$N$460,9,FALSE))*1000,#N/A)</f>
        <v>8.2715836636222644</v>
      </c>
      <c r="EK124" s="198">
        <f>IFERROR((VLOOKUP($A124,'1920'!$F$10:$S$408,12,FALSE)/VLOOKUP($A124,'2019'!$F$10:$N$464,8,FALSE))*1000,#N/A)</f>
        <v>10.745535485851711</v>
      </c>
      <c r="EL124" s="198">
        <f>IFERROR((VLOOKUP($A124,'20 21'!$F$10:$S$408,12,FALSE)/VLOOKUP($A124,'2020'!$F$10:$N$469,8,FALSE))*1000,#N/A)</f>
        <v>8.3981476085846225</v>
      </c>
      <c r="EM124" s="198">
        <f>IFERROR((VLOOKUP($A124,'21 22'!$F$10:$S$408,12,FALSE)/VLOOKUP($A124,'2021'!$F$10:$N$469,8,FALSE))*1000,#N/A)</f>
        <v>3.2564915588310912</v>
      </c>
      <c r="EN124" s="198">
        <f>IFERROR((VLOOKUP($A124,'22 23'!$F$10:$S$408,12,FALSE)/VLOOKUP($A124,'2022'!$F$10:$N$469,8,FALSE))*1000,#N/A)</f>
        <v>7.3500504247645413</v>
      </c>
      <c r="EO124" s="196">
        <f>IFERROR((VLOOKUP($A124,'23 24'!$F$7:$S$408,12,FALSE)/VLOOKUP($A124,'2023'!$C$7:$N$469,9,FALSE))*1000,#N/A)</f>
        <v>3.9073781492618456</v>
      </c>
    </row>
    <row r="125" spans="1:145" x14ac:dyDescent="0.3">
      <c r="A125" t="s">
        <v>1048</v>
      </c>
      <c r="B125" t="s">
        <v>1742</v>
      </c>
      <c r="C125" t="str">
        <f>IF(VLOOKUP($A125,'0910'!$F$10:$L$433,1,FALSE)=VLOOKUP($A125,'2010'!$C$5:$K$611,1,FALSE),VLOOKUP($A125,'0910'!$F$10:$L$433,1,FALSE),FALSE)</f>
        <v>Hambleton</v>
      </c>
      <c r="D125" t="str">
        <f>IF(VLOOKUP($A125,'1011'!$F$10:$L$433,1,FALSE)=VLOOKUP($A125,'2011'!$C$5:$K$611,1,FALSE),VLOOKUP($A125,'1011'!$F$10:$L$433,1,FALSE),FALSE)</f>
        <v>Hambleton</v>
      </c>
      <c r="E125" t="str">
        <f>IF(VLOOKUP(A125,'1112'!$F$10:$L$408,1,FALSE)=VLOOKUP(A125,'2012'!$F$10:$M$460,1,FALSE),VLOOKUP(A125,'1112'!$F$10:$L$408,1,FALSE),FALSE)</f>
        <v>Hambleton</v>
      </c>
      <c r="F125" t="str">
        <f>IF(VLOOKUP($A125,'1213'!$F$10:$L$408,1,FALSE)=VLOOKUP($A125,'2013'!$F$10:$M$460,1,FALSE),VLOOKUP($A125,'1213'!$F$10:$L$408,1,FALSE),FALSE)</f>
        <v>Hambleton</v>
      </c>
      <c r="G125" t="str">
        <f>IF(VLOOKUP($A125,'1314'!$F$10:$L$408,1,FALSE)=VLOOKUP($A125,'2014'!$F$10:$M$460,1,FALSE),VLOOKUP($A125,'1314'!$F$10:$L$408,1,FALSE),FALSE)</f>
        <v>Hambleton</v>
      </c>
      <c r="H125" t="str">
        <f>IF(VLOOKUP($A125,'1415'!$F$10:$L$408,1,FALSE)=VLOOKUP($A125,'2015'!$F$10:$M$460,1,FALSE),VLOOKUP($A125,'1415'!$F$10:$L$408,1,FALSE),FALSE)</f>
        <v>Hambleton</v>
      </c>
      <c r="I125" t="str">
        <f>IF(VLOOKUP($A125,'1516'!$F$10:$L$408,1,FALSE)=VLOOKUP($A125,'2015'!$F$10:$M$460,1,FALSE),VLOOKUP($A125,'1516'!$F$10:$L$408,1,FALSE),FALSE)</f>
        <v>Hambleton</v>
      </c>
      <c r="J125" t="str">
        <f>IF(VLOOKUP($A125,'1617'!$F$10:$L$408,1,FALSE)=VLOOKUP($A125,'2016'!$F$10:$M$460,1,FALSE),VLOOKUP($A125,'1617'!$F$10:$L$408,1,FALSE),FALSE)</f>
        <v>Hambleton</v>
      </c>
      <c r="K125" t="str">
        <f>IF(VLOOKUP($A125,'1718'!$F$10:$M$408,1,FALSE)=VLOOKUP($A125,'2017'!$F$10:$M$460,1,FALSE),VLOOKUP($A125,'1718'!$F$10:$M$408,1,FALSE),FALSE)</f>
        <v>Hambleton</v>
      </c>
      <c r="L125" t="str">
        <f>IF(VLOOKUP($A125,'1819'!$F$10:$M$408,1,FALSE)=VLOOKUP($A125,'2018'!$F$10:$M$460,1,FALSE),VLOOKUP($A125,'1819'!$F$10:$M$408,1,FALSE),FALSE)</f>
        <v>Hambleton</v>
      </c>
      <c r="M125" t="str">
        <f>IF(VLOOKUP($A125,'1920'!$F$10:$M$408,1,FALSE)=VLOOKUP($A125,'2019'!$F$10:$M$464,1,FALSE),VLOOKUP($A125,'1920'!$F$10:$M$408,1,FALSE),FALSE)</f>
        <v>Hambleton</v>
      </c>
      <c r="N125" t="str">
        <f>IF(VLOOKUP($A125,'20 21'!$F$10:$N$408,1,FALSE)=VLOOKUP($A125,'2020'!$F$10:$O$468,1,FALSE),VLOOKUP($A125,'20 21'!$F$10:$N$408,1,FALSE),FALSE)</f>
        <v>Hambleton</v>
      </c>
      <c r="O125" t="str">
        <f>IF(VLOOKUP($A125,'21 22'!$F$10:$N$408,1,FALSE)=VLOOKUP($A125,'2021'!$F$10:$O$471,1,FALSE),VLOOKUP($A125,'21 22'!$F$10:$N$408,1,FALSE),FALSE)</f>
        <v>Hambleton</v>
      </c>
      <c r="P125" t="str">
        <f>IF(VLOOKUP($A125,'22 23'!$F$10:$N$408,1,FALSE)=VLOOKUP($A125,'2022'!$F$10:$O$468,1,FALSE),VLOOKUP($A125,'22 23'!$F$10:$N$408,1,FALSE),FALSE)</f>
        <v>Hambleton</v>
      </c>
      <c r="Q125" t="e">
        <f>IF(VLOOKUP($A125,'23 24'!$F$7:$N$408,1,FALSE)=VLOOKUP($A125,'2023'!$C$7:$O$468,1,FALSE),VLOOKUP($A125,'23 24'!$F$7:$N$408,1,FALSE),FALSE)</f>
        <v>#N/A</v>
      </c>
      <c r="S125" s="196">
        <f>IFERROR((VLOOKUP($A125,'0910'!$F$10:$L$433,4,FALSE)/VLOOKUP($A125,'2010'!$C$5:$K$611,9,FALSE))*1000,#N/A)</f>
        <v>4.2918454935622314</v>
      </c>
      <c r="T125" s="196">
        <f>IFERROR((VLOOKUP($A125,'1011'!$F$10:$L$433,4,FALSE)/VLOOKUP($A125,'2011'!$C$5:$K$611,9,FALSE))*1000,#N/A)</f>
        <v>3.0075187969924815</v>
      </c>
      <c r="U125" s="196">
        <f>IFERROR((VLOOKUP($A125,'1112'!$F$10:$L$408,4,FALSE)/VLOOKUP($A125,'2012'!$F$10:$M$460,8,FALSE))*1000,#N/A)</f>
        <v>1.9980019980019981</v>
      </c>
      <c r="V125" s="196">
        <f>IFERROR((VLOOKUP($A125,'1213'!$F$10:$L$408,4,FALSE)/VLOOKUP($A125,'2013'!$F$10:$M$460,8,FALSE))*1000,#N/A)</f>
        <v>1.9925280199252802</v>
      </c>
      <c r="W125" s="196">
        <f>IFERROR((VLOOKUP($A125,'1314'!$F$10:$L$408,4,FALSE)/VLOOKUP($A125,'2014'!$F$10:$M$460,8,FALSE))*1000,#N/A)</f>
        <v>3.2242063492063489</v>
      </c>
      <c r="X125" s="196">
        <f>IFERROR((VLOOKUP($A125,'1415'!$F$10:$L$408,4,FALSE)/VLOOKUP($A125,'2015'!$F$10:$M$460,8,FALSE))*1000,#N/A)</f>
        <v>7.3837066207236033</v>
      </c>
      <c r="Y125" s="196">
        <f>IFERROR((VLOOKUP($A125,'1516'!$F$10:$L$408,4,FALSE)/VLOOKUP($A125,'2016'!$F$10:$M$460,8,FALSE))*1000,#N/A)</f>
        <v>5.6111246645523298</v>
      </c>
      <c r="Z125" s="196">
        <f>IFERROR((VLOOKUP($A125,'1617'!$F$10:$L$408,4,FALSE)/VLOOKUP($A125,'2017'!$F$10:$M$460,8,FALSE))*1000,#N/A)</f>
        <v>6.2605345533349386</v>
      </c>
      <c r="AA125" s="196">
        <f>IFERROR((VLOOKUP($A125,'1718'!$F$10:$L$408,4,FALSE)/VLOOKUP($A125,'2018'!$F$10:$N$460,9,FALSE))*1000,#N/A)</f>
        <v>4.7675804529201429</v>
      </c>
      <c r="AB125" s="196">
        <f>IFERROR((VLOOKUP($A125,'1819'!$F$10:$L$408,4,FALSE)/VLOOKUP($A125,'2018'!$F$10:$N$460,9,FALSE))*1000,#N/A)</f>
        <v>10.0119189511323</v>
      </c>
      <c r="AC125" s="196">
        <f>IFERROR((VLOOKUP($A125,'1920'!$F$10:$L$408,4,FALSE)/VLOOKUP($A125,'2019'!$F$10:$N$464,8,FALSE))*1000,#N/A)</f>
        <v>9.1933430767054833</v>
      </c>
      <c r="AD125" s="196">
        <f>IFERROR((VLOOKUP($A125,'20 21'!$F$10:$M$408,4,FALSE)/VLOOKUP($A125,'2020'!$F$10:$N$469,8,FALSE))*1000,#N/A)</f>
        <v>9.5376562954347186</v>
      </c>
      <c r="AE125" s="196">
        <f>IFERROR((VLOOKUP($A125,'21 22'!$F$10:$M$408,4,FALSE)/VLOOKUP($A125,'2021'!$F$10:$N$469,8,FALSE))*1000,#N/A)</f>
        <v>11.704227291504109</v>
      </c>
      <c r="AF125" s="196">
        <f>IFERROR((VLOOKUP($A125,'22 23'!$F$10:$M$408,4,FALSE)/VLOOKUP($A125,'2022'!$F$10:$N$469,8,FALSE))*1000,#N/A)</f>
        <v>11.124480668376961</v>
      </c>
      <c r="AG125" s="196" t="e">
        <f>IFERROR((VLOOKUP($A125,'23 24'!$F$7:$M$408,4,FALSE)/VLOOKUP($A125,'2023'!$C$7:$N$469,9,FALSE))*1000,#N/A)</f>
        <v>#N/A</v>
      </c>
      <c r="AI125" s="196">
        <f>IFERROR((VLOOKUP($A125,'0910'!$F$10:$L$433,5,FALSE)/VLOOKUP($A125,'2010'!$C$5:$K$611,9,FALSE))*1000,#N/A)</f>
        <v>0.75738449886392323</v>
      </c>
      <c r="AJ125" s="196">
        <f>IFERROR((VLOOKUP($A125,'1011'!$F$10:$L$433,5,FALSE)/VLOOKUP($A125,'2011'!$C$5:$K$611,9,FALSE))*1000,#N/A)</f>
        <v>0.50125313283208017</v>
      </c>
      <c r="AK125" s="196">
        <f>IFERROR((VLOOKUP($A125,'1112'!$F$10:$L$408,5,FALSE)/VLOOKUP($A125,'2012'!$F$10:$M$460,8,FALSE))*1000,#N/A)</f>
        <v>0</v>
      </c>
      <c r="AL125" s="196">
        <f>IFERROR((VLOOKUP($A125,'1213'!$F$10:$L$408,5,FALSE)/VLOOKUP($A125,'2013'!$F$10:$M$460,8,FALSE))*1000,#N/A)</f>
        <v>0.74719800747198006</v>
      </c>
      <c r="AM125" s="196">
        <f>IFERROR((VLOOKUP($A125,'1314'!$F$10:$L$408,5,FALSE)/VLOOKUP($A125,'2014'!$F$10:$M$460,8,FALSE))*1000,#N/A)</f>
        <v>0.74404761904761896</v>
      </c>
      <c r="AN125" s="196">
        <f>IFERROR((VLOOKUP($A125,'1415'!$F$10:$L$408,5,FALSE)/VLOOKUP($A125,'2015'!$F$10:$M$460,8,FALSE))*1000,#N/A)</f>
        <v>3.1996062023135616</v>
      </c>
      <c r="AO125" s="196">
        <f>IFERROR((VLOOKUP($A125,'1516'!$F$10:$L$408,5,FALSE)/VLOOKUP($A125,'2016'!$F$10:$M$460,8,FALSE))*1000,#N/A)</f>
        <v>0.97584776774823123</v>
      </c>
      <c r="AP125" s="196">
        <f>IFERROR((VLOOKUP($A125,'1617'!$F$10:$L$408,5,FALSE)/VLOOKUP($A125,'2017'!$F$10:$M$460,8,FALSE))*1000,#N/A)</f>
        <v>1.6855285335901757</v>
      </c>
      <c r="AQ125" s="196">
        <f>IFERROR((VLOOKUP($A125,'1718'!$F$10:$L$408,5,FALSE)/VLOOKUP($A125,'2018'!$F$10:$N$460,9,FALSE))*1000,#N/A)</f>
        <v>0.95351609058402864</v>
      </c>
      <c r="AR125" s="196">
        <f>IFERROR((VLOOKUP($A125,'1819'!$F$10:$L$408,5,FALSE)/VLOOKUP($A125,'2018'!$F$10:$N$460,9,FALSE))*1000,#N/A)</f>
        <v>1.6686531585220501</v>
      </c>
      <c r="AS125" s="196">
        <f>IFERROR((VLOOKUP($A125,'1920'!$F$10:$L$408,5,FALSE)/VLOOKUP($A125,'2019'!$F$10:$N$464,8,FALSE))*1000,#N/A)</f>
        <v>0.4714534911131017</v>
      </c>
      <c r="AT125" s="196">
        <f>IFERROR((VLOOKUP($A125,'20 21'!$F$10:$L$408,5,FALSE)/VLOOKUP($A125,'2020'!$F$10:$N$469,8,FALSE))*1000,#N/A)</f>
        <v>0.93050305321314342</v>
      </c>
      <c r="AU125" s="196">
        <f>IFERROR((VLOOKUP($A125,'21 22'!$F$10:$L$408,5,FALSE)/VLOOKUP($A125,'2021'!$F$10:$N$469,8,FALSE))*1000,#N/A)</f>
        <v>1.6064625694221324</v>
      </c>
      <c r="AV125" s="196">
        <f>IFERROR((VLOOKUP($A125,'22 23'!$F$10:$L$408,5,FALSE)/VLOOKUP($A125,'2022'!$F$10:$N$469,8,FALSE))*1000,#N/A)</f>
        <v>0.90812087088791515</v>
      </c>
      <c r="AW125" s="196" t="e">
        <f>IFERROR((VLOOKUP($A125,'23 24'!$F$7:$M$408,5,FALSE)/VLOOKUP($A125,'2023'!$C$7:$N$469,9,FALSE))*1000,#N/A)</f>
        <v>#N/A</v>
      </c>
      <c r="AY125" s="196">
        <f>IFERROR((VLOOKUP($A125,'0910'!$F$10:$L$433,6,FALSE)/VLOOKUP($A125,'2010'!$C$5:$K$611,9,FALSE))*1000,#N/A)</f>
        <v>0</v>
      </c>
      <c r="AZ125" s="196">
        <f>IFERROR((VLOOKUP($A125,'1011'!$F$10:$L$433,6,FALSE)/VLOOKUP($A125,'2011'!$C$5:$K$611,9,FALSE))*1000,#N/A)</f>
        <v>0</v>
      </c>
      <c r="BA125" s="196">
        <f>IFERROR((VLOOKUP($A125,'1112'!$F$10:$L$408,6,FALSE)/VLOOKUP($A125,'2012'!$F$10:$M$460,8,FALSE))*1000,#N/A)</f>
        <v>0</v>
      </c>
      <c r="BB125" s="196">
        <f>IFERROR((VLOOKUP($A125,'1213'!$F$10:$L$408,6,FALSE)/VLOOKUP($A125,'2013'!$F$10:$M$460,8,FALSE))*1000,#N/A)</f>
        <v>0</v>
      </c>
      <c r="BC125" s="196">
        <f>IFERROR((VLOOKUP($A125,'1314'!$F$10:$L$408,6,FALSE)/VLOOKUP($A125,'2014'!$F$10:$M$460,8,FALSE))*1000,#N/A)</f>
        <v>0</v>
      </c>
      <c r="BD125" s="196">
        <f>IFERROR((VLOOKUP($A125,'1415'!$F$10:$L$408,6,FALSE)/VLOOKUP($A125,'2015'!$F$10:$M$460,8,FALSE))*1000,#N/A)</f>
        <v>0</v>
      </c>
      <c r="BE125" s="196">
        <f>IFERROR((VLOOKUP($A125,'1516'!$F$10:$L$408,6,FALSE)/VLOOKUP($A125,'2016'!$F$10:$M$460,8,FALSE))*1000,#N/A)</f>
        <v>0</v>
      </c>
      <c r="BF125" s="196">
        <f>IFERROR((VLOOKUP($A125,'1617'!$F$10:$L$408,6,FALSE)/VLOOKUP($A125,'2017'!$F$10:$M$460,8,FALSE))*1000,#N/A)</f>
        <v>0</v>
      </c>
      <c r="BG125" s="196">
        <f>IFERROR((VLOOKUP($A125,'1718'!$F$10:$L$408,6,FALSE)/VLOOKUP($A125,'2018'!$F$10:$N$460,9,FALSE))*1000,#N/A)</f>
        <v>0</v>
      </c>
      <c r="BH125" s="196">
        <f>IFERROR((VLOOKUP($A125,'1819'!$F$10:$L$408,6,FALSE)/VLOOKUP($A125,'2018'!$F$10:$N$460,9,FALSE))*1000,#N/A)</f>
        <v>0</v>
      </c>
      <c r="BI125" s="196">
        <f>IFERROR((VLOOKUP($A125,'1920'!$F$10:$L$408,6,FALSE)/VLOOKUP($A125,'2019'!$F$10:$N$464,8,FALSE))*1000,#N/A)</f>
        <v>0</v>
      </c>
      <c r="BJ125" s="196">
        <f>IFERROR((VLOOKUP($A125,'20 21'!$F$10:$L$408,6,FALSE)/VLOOKUP($A125,'2020'!$F$10:$N$469,8,FALSE))*1000,#N/A)</f>
        <v>0</v>
      </c>
      <c r="BK125" s="196">
        <f>IFERROR((VLOOKUP($A125,'21 22'!$F$10:$L$408,6,FALSE)/VLOOKUP($A125,'2021'!$F$10:$N$469,8,FALSE))*1000,#N/A)</f>
        <v>0</v>
      </c>
      <c r="BL125" s="196">
        <f>IFERROR((VLOOKUP($A125,'22 23'!$F$10:$L$408,6,FALSE)/VLOOKUP($A125,'2022'!$F$10:$N$469,8,FALSE))*1000,#N/A)</f>
        <v>0</v>
      </c>
      <c r="BM125" s="196" t="e">
        <f>IFERROR((VLOOKUP($A125,'23 24'!$F$7:$M$408,6,FALSE)/VLOOKUP($A125,'2023'!$C$7:$N$469,9,FALSE))*1000,#N/A)</f>
        <v>#N/A</v>
      </c>
      <c r="BO125" s="196">
        <f>IFERROR((VLOOKUP($A125,'0910'!$F$10:$L$433,7,FALSE)/VLOOKUP($A125,'2010'!$C$5:$K$611,9,FALSE))*1000,#N/A)</f>
        <v>5.049229992426155</v>
      </c>
      <c r="BP125" s="196">
        <f>IFERROR((VLOOKUP($A125,'1011'!$F$10:$L$433,7,FALSE)/VLOOKUP($A125,'2011'!$C$5:$K$611,9,FALSE))*1000,#N/A)</f>
        <v>3.5087719298245617</v>
      </c>
      <c r="BQ125" s="196">
        <f>IFERROR((VLOOKUP($A125,'1112'!$F$10:$L$408,7,FALSE)/VLOOKUP($A125,'2012'!$F$10:$M$460,8,FALSE))*1000,#N/A)</f>
        <v>1.9980019980019981</v>
      </c>
      <c r="BR125" s="196">
        <f>IFERROR((VLOOKUP($A125,'1213'!$F$10:$L$408,7,FALSE)/VLOOKUP($A125,'2013'!$F$10:$M$460,8,FALSE))*1000,#N/A)</f>
        <v>2.7397260273972601</v>
      </c>
      <c r="BS125" s="196">
        <f>IFERROR((VLOOKUP($A125,'1314'!$F$10:$L$408,7,FALSE)/VLOOKUP($A125,'2014'!$F$10:$M$460,8,FALSE))*1000,#N/A)</f>
        <v>3.9682539682539679</v>
      </c>
      <c r="BT125" s="196">
        <f>IFERROR((VLOOKUP($A125,'1415'!$F$10:$L$408,7,FALSE)/VLOOKUP($A125,'2015'!$F$10:$M$460,8,FALSE))*1000,#N/A)</f>
        <v>10.583312823037165</v>
      </c>
      <c r="BU125" s="196">
        <f>IFERROR((VLOOKUP($A125,'1516'!$F$10:$L$408,7,FALSE)/VLOOKUP($A125,'2016'!$F$10:$M$460,8,FALSE))*1000,#N/A)</f>
        <v>6.586972432300561</v>
      </c>
      <c r="BV125" s="196">
        <f>IFERROR((VLOOKUP($A125,'1617'!$F$10:$L$408,7,FALSE)/VLOOKUP($A125,'2017'!$F$10:$M$460,8,FALSE))*1000,#N/A)</f>
        <v>7.7052732964122317</v>
      </c>
      <c r="BW125" s="196">
        <f>IFERROR((VLOOKUP($A125,'1718'!$F$10:$L$408,7,FALSE)/VLOOKUP($A125,'2018'!$F$10:$N$460,9,FALSE))*1000,#N/A)</f>
        <v>5.7210965435041716</v>
      </c>
      <c r="BX125" s="196">
        <f>IFERROR((VLOOKUP($A125,'1819'!$F$10:$L$408,7,FALSE)/VLOOKUP($A125,'2018'!$F$10:$N$460,9,FALSE))*1000,#N/A)</f>
        <v>11.680572109654349</v>
      </c>
      <c r="BY125" s="196">
        <f>IFERROR((VLOOKUP($A125,'1920'!$F$10:$L$408,7,FALSE)/VLOOKUP($A125,'2019'!$F$10:$N$464,8,FALSE))*1000,#N/A)</f>
        <v>9.6647965678185859</v>
      </c>
      <c r="BZ125" s="196">
        <f>IFERROR((VLOOKUP($A125,'20 21'!$F$10:$L$408,7,FALSE)/VLOOKUP($A125,'2020'!$F$10:$N$469,8,FALSE))*1000,#N/A)</f>
        <v>10.468159348647864</v>
      </c>
      <c r="CA125" s="196">
        <f>IFERROR((VLOOKUP($A125,'21 22'!$F$10:$L$408,7,FALSE)/VLOOKUP($A125,'2021'!$F$10:$N$469,8,FALSE))*1000,#N/A)</f>
        <v>13.310689860926241</v>
      </c>
      <c r="CB125" s="196">
        <f>IFERROR((VLOOKUP($A125,'22 23'!$F$10:$L$408,7,FALSE)/VLOOKUP($A125,'2022'!$F$10:$N$469,8,FALSE))*1000,#N/A)</f>
        <v>12.032601539264876</v>
      </c>
      <c r="CC125" s="196" t="e">
        <f>IFERROR((VLOOKUP($A125,'23 24'!$F$7:$M$408,7,FALSE)/VLOOKUP($A125,'2023'!$C$7:$N$469,9,FALSE))*1000,#N/A)</f>
        <v>#N/A</v>
      </c>
      <c r="CE125" s="198">
        <f>IFERROR((VLOOKUP($A125,'0910'!$F$10:$S$433,9,FALSE)/VLOOKUP($A125,'2010'!$C$5:$K$611,9,FALSE))*1000,#N/A)</f>
        <v>2.7770764958343852</v>
      </c>
      <c r="CF125" s="198">
        <f>IFERROR((VLOOKUP($A125,'1011'!$F$10:$S$433,10,FALSE)/VLOOKUP($A125,'2011'!$C$5:$K$611,9,FALSE))*1000,#N/A)</f>
        <v>3.7593984962406015</v>
      </c>
      <c r="CG125" s="198">
        <f>IFERROR((VLOOKUP($A125,'1112'!$F$10:$S$408,9,FALSE)/VLOOKUP($A125,'2012'!$F$10:$M$460,8,FALSE))*1000,#N/A)</f>
        <v>3.4965034965034967</v>
      </c>
      <c r="CH125" s="198">
        <f>IFERROR((VLOOKUP($A125,'1213'!$F$10:$S$408,9,FALSE)/VLOOKUP($A125,'2013'!$F$10:$M$460,8,FALSE))*1000,#N/A)</f>
        <v>0.99626400996264008</v>
      </c>
      <c r="CI125" s="198">
        <f>IFERROR((VLOOKUP($A125,'1314'!$F$10:$S$408,9,FALSE)/VLOOKUP($A125,'2014'!$F$10:$M$460,8,FALSE))*1000,#N/A)</f>
        <v>2.4801587301587302</v>
      </c>
      <c r="CJ125" s="198">
        <f>IFERROR((VLOOKUP($A125,'1415'!$F$10:$S$408,9,FALSE)/VLOOKUP($A125,'2015'!$F$10:$M$460,8,FALSE))*1000,#N/A)</f>
        <v>3.4457297563376814</v>
      </c>
      <c r="CK125" s="198">
        <f>IFERROR((VLOOKUP($A125,'1516'!$F$10:$S$408,9,FALSE)/VLOOKUP($A125,'2016'!$F$10:$M$460,8,FALSE))*1000,#N/A)</f>
        <v>4.8792388387411565</v>
      </c>
      <c r="CL125" s="198">
        <f>IFERROR((VLOOKUP($A125,'1617'!$F$10:$S$408,9,FALSE)/VLOOKUP($A125,'2017'!$F$10:$M$460,8,FALSE))*1000,#N/A)</f>
        <v>8.9092222489766435</v>
      </c>
      <c r="CM125" s="198">
        <f>IFERROR((VLOOKUP($A125,'1718'!$F$10:$S$408,9,FALSE)/VLOOKUP($A125,'2018'!$F$10:$N$460,9,FALSE))*1000,#N/A)</f>
        <v>6.4362336114421934</v>
      </c>
      <c r="CN125" s="198">
        <f>IFERROR((VLOOKUP($A125,'1819'!$F$10:$S$408,9,FALSE)/VLOOKUP($A125,'2018'!$F$10:$N$460,9,FALSE))*1000,#N/A)</f>
        <v>7.866507747318237</v>
      </c>
      <c r="CO125" s="198">
        <f>IFERROR((VLOOKUP($A125,'1920'!$F$10:$S$408,9,FALSE)/VLOOKUP($A125,'2019'!$F$10:$N$464,8,FALSE))*1000,#N/A)</f>
        <v>9.6647965678185859</v>
      </c>
      <c r="CP125" s="198">
        <f>IFERROR((VLOOKUP($A125,'20 21'!$F$10:$S$408,9,FALSE)/VLOOKUP($A125,'2020'!$F$10:$N$469,8,FALSE))*1000,#N/A)</f>
        <v>10.002907822041291</v>
      </c>
      <c r="CQ125" s="198">
        <f>IFERROR((VLOOKUP($A125,'21 22'!$F$10:$S$408,9,FALSE)/VLOOKUP($A125,'2021'!$F$10:$N$469,8,FALSE))*1000,#N/A)</f>
        <v>8.9502914582090245</v>
      </c>
      <c r="CR125" s="198">
        <f>IFERROR((VLOOKUP($A125,'22 23'!$F$10:$S$408,9,FALSE)/VLOOKUP($A125,'2022'!$F$10:$N$469,8,FALSE))*1000,#N/A)</f>
        <v>10.670420232933003</v>
      </c>
      <c r="CS125" s="196" t="e">
        <f>IFERROR((VLOOKUP($A125,'23 24'!$F$7:$S$408,9,FALSE)/VLOOKUP($A125,'2023'!$C$7:$N$469,9,FALSE))*1000,#N/A)</f>
        <v>#N/A</v>
      </c>
      <c r="CU125" s="198">
        <f>IFERROR((VLOOKUP($A125,'0910'!$F$10:$S$433,10,FALSE)/VLOOKUP($A125,'2010'!$C$5:$K$611,9,FALSE))*1000,#N/A)</f>
        <v>0.25246149962130776</v>
      </c>
      <c r="CV125" s="198">
        <f>IFERROR((VLOOKUP($A125,'1011'!$F$10:$S$433,11,FALSE)/VLOOKUP($A125,'2011'!$C$5:$K$611,9,FALSE))*1000,#N/A)</f>
        <v>0.50125313283208017</v>
      </c>
      <c r="CW125" s="198">
        <f>IFERROR((VLOOKUP($A125,'1112'!$F$10:$S$408,10,FALSE)/VLOOKUP($A125,'2012'!$F$10:$M$460,8,FALSE))*1000,#N/A)</f>
        <v>0</v>
      </c>
      <c r="CX125" s="198">
        <f>IFERROR((VLOOKUP($A125,'1213'!$F$10:$S$408,10,FALSE)/VLOOKUP($A125,'2013'!$F$10:$M$460,8,FALSE))*1000,#N/A)</f>
        <v>0.24906600249066002</v>
      </c>
      <c r="CY125" s="198">
        <f>IFERROR((VLOOKUP($A125,'1314'!$F$10:$S$408,10,FALSE)/VLOOKUP($A125,'2014'!$F$10:$M$460,8,FALSE))*1000,#N/A)</f>
        <v>0.99206349206349198</v>
      </c>
      <c r="CZ125" s="198">
        <f>IFERROR((VLOOKUP($A125,'1415'!$F$10:$S$408,10,FALSE)/VLOOKUP($A125,'2015'!$F$10:$M$460,8,FALSE))*1000,#N/A)</f>
        <v>1.2306177701206005</v>
      </c>
      <c r="DA125" s="198">
        <f>IFERROR((VLOOKUP($A125,'1516'!$F$10:$S$408,10,FALSE)/VLOOKUP($A125,'2016'!$F$10:$M$460,8,FALSE))*1000,#N/A)</f>
        <v>1.2198097096852891</v>
      </c>
      <c r="DB125" s="198">
        <f>IFERROR((VLOOKUP($A125,'1617'!$F$10:$S$408,10,FALSE)/VLOOKUP($A125,'2017'!$F$10:$M$460,8,FALSE))*1000,#N/A)</f>
        <v>1.4447387430772936</v>
      </c>
      <c r="DC125" s="198">
        <f>IFERROR((VLOOKUP($A125,'1718'!$F$10:$S$408,10,FALSE)/VLOOKUP($A125,'2018'!$F$10:$N$460,9,FALSE))*1000,#N/A)</f>
        <v>0.95351609058402864</v>
      </c>
      <c r="DD125" s="198">
        <f>IFERROR((VLOOKUP($A125,'1819'!$F$10:$S$408,10,FALSE)/VLOOKUP($A125,'2018'!$F$10:$N$460,9,FALSE))*1000,#N/A)</f>
        <v>1.1918951132300357</v>
      </c>
      <c r="DE125" s="198">
        <f>IFERROR((VLOOKUP($A125,'1920'!$F$10:$S$408,10,FALSE)/VLOOKUP($A125,'2019'!$F$10:$N$464,8,FALSE))*1000,#N/A)</f>
        <v>2.1215407100089578</v>
      </c>
      <c r="DF125" s="198">
        <f>IFERROR((VLOOKUP($A125,'20 21'!$F$10:$S$408,10,FALSE)/VLOOKUP($A125,'2020'!$F$10:$N$469,8,FALSE))*1000,#N/A)</f>
        <v>0.93050305321314342</v>
      </c>
      <c r="DG125" s="198">
        <f>IFERROR((VLOOKUP($A125,'21 22'!$F$10:$S$408,10,FALSE)/VLOOKUP($A125,'2021'!$F$10:$N$469,8,FALSE))*1000,#N/A)</f>
        <v>1.1474732638729517</v>
      </c>
      <c r="DH125" s="198">
        <f>IFERROR((VLOOKUP($A125,'22 23'!$F$10:$S$408,10,FALSE)/VLOOKUP($A125,'2022'!$F$10:$N$469,8,FALSE))*1000,#N/A)</f>
        <v>0.90812087088791515</v>
      </c>
      <c r="DI125" s="196" t="e">
        <f>IFERROR((VLOOKUP($A125,'23 24'!$F$7:$S$408,10,FALSE)/VLOOKUP($A125,'2023'!$C$7:$N$469,9,FALSE))*1000,#N/A)</f>
        <v>#N/A</v>
      </c>
      <c r="DK125" s="198">
        <f>IFERROR((VLOOKUP($A125,'0910'!$F$10:$S$433,11,FALSE)/VLOOKUP($A125,'2010'!$C$5:$K$611,9,FALSE))*1000,#N/A)</f>
        <v>0</v>
      </c>
      <c r="DL125" s="198">
        <f>IFERROR((VLOOKUP($A125,'1011'!$F$10:$S$433,12,FALSE)/VLOOKUP($A125,'2011'!$C$5:$K$611,9,FALSE))*1000,#N/A)</f>
        <v>0</v>
      </c>
      <c r="DM125" s="198">
        <f>IFERROR((VLOOKUP($A125,'1112'!$F$10:$S$408,11,FALSE)/VLOOKUP($A125,'2012'!$F$10:$M$460,8,FALSE))*1000,#N/A)</f>
        <v>0</v>
      </c>
      <c r="DN125" s="198">
        <f>IFERROR((VLOOKUP($A125,'1213'!$F$10:$S$408,11,FALSE)/VLOOKUP($A125,'2013'!$F$10:$M$460,8,FALSE))*1000,#N/A)</f>
        <v>0</v>
      </c>
      <c r="DO125" s="198">
        <f>IFERROR((VLOOKUP($A125,'1314'!$F$10:$S$408,11,FALSE)/VLOOKUP($A125,'2014'!$F$10:$M$460,8,FALSE))*1000,#N/A)</f>
        <v>0</v>
      </c>
      <c r="DP125" s="198">
        <f>IFERROR((VLOOKUP($A125,'1415'!$F$10:$S$408,11,FALSE)/VLOOKUP($A125,'2015'!$F$10:$M$460,8,FALSE))*1000,#N/A)</f>
        <v>0</v>
      </c>
      <c r="DQ125" s="198">
        <f>IFERROR((VLOOKUP($A125,'1516'!$F$10:$S$408,11,FALSE)/VLOOKUP($A125,'2016'!$F$10:$M$460,8,FALSE))*1000,#N/A)</f>
        <v>0</v>
      </c>
      <c r="DR125" s="198">
        <f>IFERROR((VLOOKUP($A125,'1617'!$F$10:$S$408,11,FALSE)/VLOOKUP($A125,'2017'!$F$10:$M$460,8,FALSE))*1000,#N/A)</f>
        <v>0</v>
      </c>
      <c r="DS125" s="198">
        <f>IFERROR((VLOOKUP($A125,'1718'!$F$10:$S$408,11,FALSE)/VLOOKUP($A125,'2018'!$F$10:$N$460,9,FALSE))*1000,#N/A)</f>
        <v>0</v>
      </c>
      <c r="DT125" s="198">
        <f>IFERROR((VLOOKUP($A125,'1819'!$F$10:$S$408,11,FALSE)/VLOOKUP($A125,'2018'!$F$10:$N$460,9,FALSE))*1000,#N/A)</f>
        <v>0</v>
      </c>
      <c r="DU125" s="198">
        <f>IFERROR((VLOOKUP($A125,'1920'!$F$10:$S$408,11,FALSE)/VLOOKUP($A125,'2019'!$F$10:$N$464,8,FALSE))*1000,#N/A)</f>
        <v>0</v>
      </c>
      <c r="DV125" s="198">
        <f>IFERROR((VLOOKUP($A125,'20 21'!$F$10:$S$408,11,FALSE)/VLOOKUP($A125,'2020'!$F$10:$N$469,8,FALSE))*1000,#N/A)</f>
        <v>0</v>
      </c>
      <c r="DW125" s="198">
        <f>IFERROR((VLOOKUP($A125,'21 22'!$F$10:$S$408,11,FALSE)/VLOOKUP($A125,'2021'!$F$10:$N$469,8,FALSE))*1000,#N/A)</f>
        <v>0</v>
      </c>
      <c r="DX125" s="198">
        <f>IFERROR((VLOOKUP($A125,'22 23'!$F$10:$S$408,11,FALSE)/VLOOKUP($A125,'2022'!$F$10:$N$469,8,FALSE))*1000,#N/A)</f>
        <v>0</v>
      </c>
      <c r="DY125" s="196" t="e">
        <f>IFERROR((VLOOKUP($A125,'23 24'!$F$7:$S$408,11,FALSE)/VLOOKUP($A125,'2023'!$C$7:$N$469,9,FALSE))*1000,#N/A)</f>
        <v>#N/A</v>
      </c>
      <c r="EA125" s="198">
        <f>IFERROR((VLOOKUP($A125,'0910'!$F$10:$S$433,12,FALSE)/VLOOKUP($A125,'2010'!$C$5:$K$611,9,FALSE))*1000,#N/A)</f>
        <v>3.0295379954556929</v>
      </c>
      <c r="EB125" s="198">
        <f>IFERROR((VLOOKUP($A125,'1011'!$F$10:$S$433,13,FALSE)/VLOOKUP($A125,'2011'!$C$5:$K$611,9,FALSE))*1000,#N/A)</f>
        <v>4.2606516290726821</v>
      </c>
      <c r="EC125" s="198">
        <f>IFERROR((VLOOKUP($A125,'1112'!$F$10:$S$408,12,FALSE)/VLOOKUP($A125,'2012'!$F$10:$M$460,8,FALSE))*1000,#N/A)</f>
        <v>3.4965034965034967</v>
      </c>
      <c r="ED125" s="198">
        <f>IFERROR((VLOOKUP($A125,'1213'!$F$10:$S$408,12,FALSE)/VLOOKUP($A125,'2013'!$F$10:$M$460,8,FALSE))*1000,#N/A)</f>
        <v>0.99626400996264008</v>
      </c>
      <c r="EE125" s="198">
        <f>IFERROR((VLOOKUP($A125,'1314'!$F$10:$S$408,12,FALSE)/VLOOKUP($A125,'2014'!$F$10:$M$460,8,FALSE))*1000,#N/A)</f>
        <v>3.4722222222222219</v>
      </c>
      <c r="EF125" s="198">
        <f>IFERROR((VLOOKUP($A125,'1415'!$F$10:$S$408,12,FALSE)/VLOOKUP($A125,'2015'!$F$10:$M$460,8,FALSE))*1000,#N/A)</f>
        <v>4.6763475264582821</v>
      </c>
      <c r="EG125" s="198">
        <f>IFERROR((VLOOKUP($A125,'1516'!$F$10:$S$408,12,FALSE)/VLOOKUP($A125,'2016'!$F$10:$M$460,8,FALSE))*1000,#N/A)</f>
        <v>6.0990485484264463</v>
      </c>
      <c r="EH125" s="198">
        <f>IFERROR((VLOOKUP($A125,'1617'!$F$10:$S$408,12,FALSE)/VLOOKUP($A125,'2017'!$F$10:$M$460,8,FALSE))*1000,#N/A)</f>
        <v>10.353960992053937</v>
      </c>
      <c r="EI125" s="198">
        <f>IFERROR((VLOOKUP($A125,'1718'!$F$10:$S$408,12,FALSE)/VLOOKUP($A125,'2018'!$F$10:$N$460,9,FALSE))*1000,#N/A)</f>
        <v>7.3897497020262222</v>
      </c>
      <c r="EJ125" s="198">
        <f>IFERROR((VLOOKUP($A125,'1819'!$F$10:$S$408,12,FALSE)/VLOOKUP($A125,'2018'!$F$10:$N$460,9,FALSE))*1000,#N/A)</f>
        <v>9.0584028605482718</v>
      </c>
      <c r="EK125" s="198">
        <f>IFERROR((VLOOKUP($A125,'1920'!$F$10:$S$408,12,FALSE)/VLOOKUP($A125,'2019'!$F$10:$N$464,8,FALSE))*1000,#N/A)</f>
        <v>11.786337277827544</v>
      </c>
      <c r="EL125" s="198">
        <f>IFERROR((VLOOKUP($A125,'20 21'!$F$10:$S$408,12,FALSE)/VLOOKUP($A125,'2020'!$F$10:$N$469,8,FALSE))*1000,#N/A)</f>
        <v>10.933410875254435</v>
      </c>
      <c r="EM125" s="198">
        <f>IFERROR((VLOOKUP($A125,'21 22'!$F$10:$S$408,12,FALSE)/VLOOKUP($A125,'2021'!$F$10:$N$469,8,FALSE))*1000,#N/A)</f>
        <v>10.097764722081976</v>
      </c>
      <c r="EN125" s="198">
        <f>IFERROR((VLOOKUP($A125,'22 23'!$F$10:$S$408,12,FALSE)/VLOOKUP($A125,'2022'!$F$10:$N$469,8,FALSE))*1000,#N/A)</f>
        <v>11.805571321542898</v>
      </c>
      <c r="EO125" s="196" t="e">
        <f>IFERROR((VLOOKUP($A125,'23 24'!$F$7:$S$408,12,FALSE)/VLOOKUP($A125,'2023'!$C$7:$N$469,9,FALSE))*1000,#N/A)</f>
        <v>#N/A</v>
      </c>
    </row>
    <row r="126" spans="1:145" x14ac:dyDescent="0.3">
      <c r="A126" t="s">
        <v>235</v>
      </c>
      <c r="B126" t="s">
        <v>1743</v>
      </c>
      <c r="C126" t="str">
        <f>IF(VLOOKUP($A126,'0910'!$F$10:$L$433,1,FALSE)=VLOOKUP($A126,'2010'!$C$5:$K$611,1,FALSE),VLOOKUP($A126,'0910'!$F$10:$L$433,1,FALSE),FALSE)</f>
        <v>Hammersmith and Fulham</v>
      </c>
      <c r="D126" t="str">
        <f>IF(VLOOKUP($A126,'1011'!$F$10:$L$433,1,FALSE)=VLOOKUP($A126,'2011'!$C$5:$K$611,1,FALSE),VLOOKUP($A126,'1011'!$F$10:$L$433,1,FALSE),FALSE)</f>
        <v>Hammersmith and Fulham</v>
      </c>
      <c r="E126" t="str">
        <f>IF(VLOOKUP(A126,'1112'!$F$10:$L$408,1,FALSE)=VLOOKUP(A126,'2012'!$F$10:$M$460,1,FALSE),VLOOKUP(A126,'1112'!$F$10:$L$408,1,FALSE),FALSE)</f>
        <v>Hammersmith and Fulham</v>
      </c>
      <c r="F126" t="str">
        <f>IF(VLOOKUP($A126,'1213'!$F$10:$L$408,1,FALSE)=VLOOKUP($A126,'2013'!$F$10:$M$460,1,FALSE),VLOOKUP($A126,'1213'!$F$10:$L$408,1,FALSE),FALSE)</f>
        <v>Hammersmith and Fulham</v>
      </c>
      <c r="G126" t="str">
        <f>IF(VLOOKUP($A126,'1314'!$F$10:$L$408,1,FALSE)=VLOOKUP($A126,'2014'!$F$10:$M$460,1,FALSE),VLOOKUP($A126,'1314'!$F$10:$L$408,1,FALSE),FALSE)</f>
        <v>Hammersmith and Fulham</v>
      </c>
      <c r="H126" t="str">
        <f>IF(VLOOKUP($A126,'1415'!$F$10:$L$408,1,FALSE)=VLOOKUP($A126,'2015'!$F$10:$M$460,1,FALSE),VLOOKUP($A126,'1415'!$F$10:$L$408,1,FALSE),FALSE)</f>
        <v>Hammersmith and Fulham</v>
      </c>
      <c r="I126" t="str">
        <f>IF(VLOOKUP($A126,'1516'!$F$10:$L$408,1,FALSE)=VLOOKUP($A126,'2015'!$F$10:$M$460,1,FALSE),VLOOKUP($A126,'1516'!$F$10:$L$408,1,FALSE),FALSE)</f>
        <v>Hammersmith and Fulham</v>
      </c>
      <c r="J126" t="str">
        <f>IF(VLOOKUP($A126,'1617'!$F$10:$L$408,1,FALSE)=VLOOKUP($A126,'2016'!$F$10:$M$460,1,FALSE),VLOOKUP($A126,'1617'!$F$10:$L$408,1,FALSE),FALSE)</f>
        <v>Hammersmith and Fulham</v>
      </c>
      <c r="K126" t="str">
        <f>IF(VLOOKUP($A126,'1718'!$F$10:$M$408,1,FALSE)=VLOOKUP($A126,'2017'!$F$10:$M$460,1,FALSE),VLOOKUP($A126,'1718'!$F$10:$M$408,1,FALSE),FALSE)</f>
        <v>Hammersmith and Fulham</v>
      </c>
      <c r="L126" t="str">
        <f>IF(VLOOKUP($A126,'1819'!$F$10:$M$408,1,FALSE)=VLOOKUP($A126,'2018'!$F$10:$M$460,1,FALSE),VLOOKUP($A126,'1819'!$F$10:$M$408,1,FALSE),FALSE)</f>
        <v>Hammersmith and Fulham</v>
      </c>
      <c r="M126" t="str">
        <f>IF(VLOOKUP($A126,'1920'!$F$10:$M$408,1,FALSE)=VLOOKUP($A126,'2019'!$F$10:$M$464,1,FALSE),VLOOKUP($A126,'1920'!$F$10:$M$408,1,FALSE),FALSE)</f>
        <v>Hammersmith and Fulham</v>
      </c>
      <c r="N126" t="str">
        <f>IF(VLOOKUP($A126,'20 21'!$F$10:$N$408,1,FALSE)=VLOOKUP($A126,'2020'!$F$10:$O$468,1,FALSE),VLOOKUP($A126,'20 21'!$F$10:$N$408,1,FALSE),FALSE)</f>
        <v>Hammersmith and Fulham</v>
      </c>
      <c r="O126" t="str">
        <f>IF(VLOOKUP($A126,'21 22'!$F$10:$N$408,1,FALSE)=VLOOKUP($A126,'2021'!$F$10:$O$471,1,FALSE),VLOOKUP($A126,'21 22'!$F$10:$N$408,1,FALSE),FALSE)</f>
        <v>Hammersmith and Fulham</v>
      </c>
      <c r="P126" t="str">
        <f>IF(VLOOKUP($A126,'22 23'!$F$10:$N$408,1,FALSE)=VLOOKUP($A126,'2022'!$F$10:$O$468,1,FALSE),VLOOKUP($A126,'22 23'!$F$10:$N$408,1,FALSE),FALSE)</f>
        <v>Hammersmith and Fulham</v>
      </c>
      <c r="Q126" t="str">
        <f>IF(VLOOKUP($A126,'23 24'!$F$7:$N$408,1,FALSE)=VLOOKUP($A126,'2023'!$C$7:$O$468,1,FALSE),VLOOKUP($A126,'23 24'!$F$7:$N$408,1,FALSE),FALSE)</f>
        <v>Hammersmith and Fulham</v>
      </c>
      <c r="S126" s="196">
        <f>IFERROR((VLOOKUP($A126,'0910'!$F$10:$L$433,4,FALSE)/VLOOKUP($A126,'2010'!$C$5:$K$611,9,FALSE))*1000,#N/A)</f>
        <v>0.1221001221001221</v>
      </c>
      <c r="T126" s="196">
        <f>IFERROR((VLOOKUP($A126,'1011'!$F$10:$L$433,4,FALSE)/VLOOKUP($A126,'2011'!$C$5:$K$611,9,FALSE))*1000,#N/A)</f>
        <v>1.2137395314965409</v>
      </c>
      <c r="U126" s="196">
        <f>IFERROR((VLOOKUP($A126,'1112'!$F$10:$L$408,4,FALSE)/VLOOKUP($A126,'2012'!$F$10:$M$460,8,FALSE))*1000,#N/A)</f>
        <v>1.689596910451364</v>
      </c>
      <c r="V126" s="196">
        <f>IFERROR((VLOOKUP($A126,'1213'!$F$10:$L$408,4,FALSE)/VLOOKUP($A126,'2013'!$F$10:$M$460,8,FALSE))*1000,#N/A)</f>
        <v>9.3659942363112378</v>
      </c>
      <c r="W126" s="196">
        <f>IFERROR((VLOOKUP($A126,'1314'!$F$10:$L$408,4,FALSE)/VLOOKUP($A126,'2014'!$F$10:$M$460,8,FALSE))*1000,#N/A)</f>
        <v>7.5080443332141575</v>
      </c>
      <c r="X126" s="196">
        <f>IFERROR((VLOOKUP($A126,'1415'!$F$10:$L$408,4,FALSE)/VLOOKUP($A126,'2015'!$F$10:$M$460,8,FALSE))*1000,#N/A)</f>
        <v>9.3819631757945352</v>
      </c>
      <c r="Y126" s="196">
        <f>IFERROR((VLOOKUP($A126,'1516'!$F$10:$L$408,4,FALSE)/VLOOKUP($A126,'2016'!$F$10:$M$460,8,FALSE))*1000,#N/A)</f>
        <v>4.0868752919196636</v>
      </c>
      <c r="Z126" s="196">
        <f>IFERROR((VLOOKUP($A126,'1617'!$F$10:$L$408,4,FALSE)/VLOOKUP($A126,'2017'!$F$10:$M$460,8,FALSE))*1000,#N/A)</f>
        <v>9.6986491167301683</v>
      </c>
      <c r="AA126" s="196">
        <f>IFERROR((VLOOKUP($A126,'1718'!$F$10:$L$408,4,FALSE)/VLOOKUP($A126,'2018'!$F$10:$N$460,9,FALSE))*1000,#N/A)</f>
        <v>6.0131608804175176</v>
      </c>
      <c r="AB126" s="196">
        <f>IFERROR((VLOOKUP($A126,'1819'!$F$10:$L$408,4,FALSE)/VLOOKUP($A126,'2018'!$F$10:$N$460,9,FALSE))*1000,#N/A)</f>
        <v>3.8574994327206715</v>
      </c>
      <c r="AC126" s="196">
        <f>IFERROR((VLOOKUP($A126,'1920'!$F$10:$L$408,4,FALSE)/VLOOKUP($A126,'2019'!$F$10:$N$464,8,FALSE))*1000,#N/A)</f>
        <v>1.2333774359204359</v>
      </c>
      <c r="AD126" s="196">
        <f>IFERROR((VLOOKUP($A126,'20 21'!$F$10:$M$408,4,FALSE)/VLOOKUP($A126,'2020'!$F$10:$N$469,8,FALSE))*1000,#N/A)</f>
        <v>1.8608052032491846</v>
      </c>
      <c r="AE126" s="196">
        <f>IFERROR((VLOOKUP($A126,'21 22'!$F$10:$M$408,4,FALSE)/VLOOKUP($A126,'2021'!$F$10:$N$469,8,FALSE))*1000,#N/A)</f>
        <v>6.1360920629110911</v>
      </c>
      <c r="AF126" s="196">
        <f>IFERROR((VLOOKUP($A126,'22 23'!$F$10:$M$408,4,FALSE)/VLOOKUP($A126,'2022'!$F$10:$N$469,8,FALSE))*1000,#N/A)</f>
        <v>14.076665301020032</v>
      </c>
      <c r="AG126" s="196">
        <f>IFERROR((VLOOKUP($A126,'23 24'!$F$7:$M$408,4,FALSE)/VLOOKUP($A126,'2023'!$C$7:$N$469,9,FALSE))*1000,#N/A)</f>
        <v>1.1388224575788635</v>
      </c>
      <c r="AI126" s="196">
        <f>IFERROR((VLOOKUP($A126,'0910'!$F$10:$L$433,5,FALSE)/VLOOKUP($A126,'2010'!$C$5:$K$611,9,FALSE))*1000,#N/A)</f>
        <v>0.1221001221001221</v>
      </c>
      <c r="AJ126" s="196">
        <f>IFERROR((VLOOKUP($A126,'1011'!$F$10:$L$433,5,FALSE)/VLOOKUP($A126,'2011'!$C$5:$K$611,9,FALSE))*1000,#N/A)</f>
        <v>0.12137395314965409</v>
      </c>
      <c r="AK126" s="196">
        <f>IFERROR((VLOOKUP($A126,'1112'!$F$10:$L$408,5,FALSE)/VLOOKUP($A126,'2012'!$F$10:$M$460,8,FALSE))*1000,#N/A)</f>
        <v>0.3620564808110065</v>
      </c>
      <c r="AL126" s="196">
        <f>IFERROR((VLOOKUP($A126,'1213'!$F$10:$L$408,5,FALSE)/VLOOKUP($A126,'2013'!$F$10:$M$460,8,FALSE))*1000,#N/A)</f>
        <v>0</v>
      </c>
      <c r="AM126" s="196">
        <f>IFERROR((VLOOKUP($A126,'1314'!$F$10:$L$408,5,FALSE)/VLOOKUP($A126,'2014'!$F$10:$M$460,8,FALSE))*1000,#N/A)</f>
        <v>1.4301036825169824</v>
      </c>
      <c r="AN126" s="196">
        <f>IFERROR((VLOOKUP($A126,'1415'!$F$10:$L$408,5,FALSE)/VLOOKUP($A126,'2015'!$F$10:$M$460,8,FALSE))*1000,#N/A)</f>
        <v>0.23454907939486336</v>
      </c>
      <c r="AO126" s="196">
        <f>IFERROR((VLOOKUP($A126,'1516'!$F$10:$L$408,5,FALSE)/VLOOKUP($A126,'2016'!$F$10:$M$460,8,FALSE))*1000,#N/A)</f>
        <v>0</v>
      </c>
      <c r="AP126" s="196">
        <f>IFERROR((VLOOKUP($A126,'1617'!$F$10:$L$408,5,FALSE)/VLOOKUP($A126,'2017'!$F$10:$M$460,8,FALSE))*1000,#N/A)</f>
        <v>1.5009814109225261</v>
      </c>
      <c r="AQ126" s="196">
        <f>IFERROR((VLOOKUP($A126,'1718'!$F$10:$L$408,5,FALSE)/VLOOKUP($A126,'2018'!$F$10:$N$460,9,FALSE))*1000,#N/A)</f>
        <v>0</v>
      </c>
      <c r="AR126" s="196">
        <f>IFERROR((VLOOKUP($A126,'1819'!$F$10:$L$408,5,FALSE)/VLOOKUP($A126,'2018'!$F$10:$N$460,9,FALSE))*1000,#N/A)</f>
        <v>0</v>
      </c>
      <c r="AS126" s="196">
        <f>IFERROR((VLOOKUP($A126,'1920'!$F$10:$L$408,5,FALSE)/VLOOKUP($A126,'2019'!$F$10:$N$464,8,FALSE))*1000,#N/A)</f>
        <v>0</v>
      </c>
      <c r="AT126" s="196">
        <f>IFERROR((VLOOKUP($A126,'20 21'!$F$10:$L$408,5,FALSE)/VLOOKUP($A126,'2020'!$F$10:$N$469,8,FALSE))*1000,#N/A)</f>
        <v>0.10945912960289322</v>
      </c>
      <c r="AU126" s="196">
        <f>IFERROR((VLOOKUP($A126,'21 22'!$F$10:$L$408,5,FALSE)/VLOOKUP($A126,'2021'!$F$10:$N$469,8,FALSE))*1000,#N/A)</f>
        <v>1.3994595932955121</v>
      </c>
      <c r="AV126" s="196">
        <f>IFERROR((VLOOKUP($A126,'22 23'!$F$10:$L$408,5,FALSE)/VLOOKUP($A126,'2022'!$F$10:$N$469,8,FALSE))*1000,#N/A)</f>
        <v>0.1050497410523883</v>
      </c>
      <c r="AW126" s="196">
        <f>IFERROR((VLOOKUP($A126,'23 24'!$F$7:$M$408,5,FALSE)/VLOOKUP($A126,'2023'!$C$7:$N$469,9,FALSE))*1000,#N/A)</f>
        <v>0.10352931432535122</v>
      </c>
      <c r="AY126" s="196">
        <f>IFERROR((VLOOKUP($A126,'0910'!$F$10:$L$433,6,FALSE)/VLOOKUP($A126,'2010'!$C$5:$K$611,9,FALSE))*1000,#N/A)</f>
        <v>0</v>
      </c>
      <c r="AZ126" s="196">
        <f>IFERROR((VLOOKUP($A126,'1011'!$F$10:$L$433,6,FALSE)/VLOOKUP($A126,'2011'!$C$5:$K$611,9,FALSE))*1000,#N/A)</f>
        <v>0</v>
      </c>
      <c r="BA126" s="196">
        <f>IFERROR((VLOOKUP($A126,'1112'!$F$10:$L$408,6,FALSE)/VLOOKUP($A126,'2012'!$F$10:$M$460,8,FALSE))*1000,#N/A)</f>
        <v>0</v>
      </c>
      <c r="BB126" s="196">
        <f>IFERROR((VLOOKUP($A126,'1213'!$F$10:$L$408,6,FALSE)/VLOOKUP($A126,'2013'!$F$10:$M$460,8,FALSE))*1000,#N/A)</f>
        <v>0</v>
      </c>
      <c r="BC126" s="196">
        <f>IFERROR((VLOOKUP($A126,'1314'!$F$10:$L$408,6,FALSE)/VLOOKUP($A126,'2014'!$F$10:$M$460,8,FALSE))*1000,#N/A)</f>
        <v>0</v>
      </c>
      <c r="BD126" s="196">
        <f>IFERROR((VLOOKUP($A126,'1415'!$F$10:$L$408,6,FALSE)/VLOOKUP($A126,'2015'!$F$10:$M$460,8,FALSE))*1000,#N/A)</f>
        <v>0</v>
      </c>
      <c r="BE126" s="196">
        <f>IFERROR((VLOOKUP($A126,'1516'!$F$10:$L$408,6,FALSE)/VLOOKUP($A126,'2016'!$F$10:$M$460,8,FALSE))*1000,#N/A)</f>
        <v>0</v>
      </c>
      <c r="BF126" s="196">
        <f>IFERROR((VLOOKUP($A126,'1617'!$F$10:$L$408,6,FALSE)/VLOOKUP($A126,'2017'!$F$10:$M$460,8,FALSE))*1000,#N/A)</f>
        <v>0</v>
      </c>
      <c r="BG126" s="196">
        <f>IFERROR((VLOOKUP($A126,'1718'!$F$10:$L$408,6,FALSE)/VLOOKUP($A126,'2018'!$F$10:$N$460,9,FALSE))*1000,#N/A)</f>
        <v>0</v>
      </c>
      <c r="BH126" s="196">
        <f>IFERROR((VLOOKUP($A126,'1819'!$F$10:$L$408,6,FALSE)/VLOOKUP($A126,'2018'!$F$10:$N$460,9,FALSE))*1000,#N/A)</f>
        <v>0</v>
      </c>
      <c r="BI126" s="196">
        <f>IFERROR((VLOOKUP($A126,'1920'!$F$10:$L$408,6,FALSE)/VLOOKUP($A126,'2019'!$F$10:$N$464,8,FALSE))*1000,#N/A)</f>
        <v>0</v>
      </c>
      <c r="BJ126" s="196">
        <f>IFERROR((VLOOKUP($A126,'20 21'!$F$10:$L$408,6,FALSE)/VLOOKUP($A126,'2020'!$F$10:$N$469,8,FALSE))*1000,#N/A)</f>
        <v>0</v>
      </c>
      <c r="BK126" s="196">
        <f>IFERROR((VLOOKUP($A126,'21 22'!$F$10:$L$408,6,FALSE)/VLOOKUP($A126,'2021'!$F$10:$N$469,8,FALSE))*1000,#N/A)</f>
        <v>0</v>
      </c>
      <c r="BL126" s="196">
        <f>IFERROR((VLOOKUP($A126,'22 23'!$F$10:$L$408,6,FALSE)/VLOOKUP($A126,'2022'!$F$10:$N$469,8,FALSE))*1000,#N/A)</f>
        <v>0</v>
      </c>
      <c r="BM126" s="196">
        <f>IFERROR((VLOOKUP($A126,'23 24'!$F$7:$M$408,6,FALSE)/VLOOKUP($A126,'2023'!$C$7:$N$469,9,FALSE))*1000,#N/A)</f>
        <v>0</v>
      </c>
      <c r="BO126" s="196">
        <f>IFERROR((VLOOKUP($A126,'0910'!$F$10:$L$433,7,FALSE)/VLOOKUP($A126,'2010'!$C$5:$K$611,9,FALSE))*1000,#N/A)</f>
        <v>0.24420024420024419</v>
      </c>
      <c r="BP126" s="196">
        <f>IFERROR((VLOOKUP($A126,'1011'!$F$10:$L$433,7,FALSE)/VLOOKUP($A126,'2011'!$C$5:$K$611,9,FALSE))*1000,#N/A)</f>
        <v>1.3351134846461949</v>
      </c>
      <c r="BQ126" s="196">
        <f>IFERROR((VLOOKUP($A126,'1112'!$F$10:$L$408,7,FALSE)/VLOOKUP($A126,'2012'!$F$10:$M$460,8,FALSE))*1000,#N/A)</f>
        <v>2.05165339126237</v>
      </c>
      <c r="BR126" s="196">
        <f>IFERROR((VLOOKUP($A126,'1213'!$F$10:$L$408,7,FALSE)/VLOOKUP($A126,'2013'!$F$10:$M$460,8,FALSE))*1000,#N/A)</f>
        <v>9.3659942363112378</v>
      </c>
      <c r="BS126" s="196">
        <f>IFERROR((VLOOKUP($A126,'1314'!$F$10:$L$408,7,FALSE)/VLOOKUP($A126,'2014'!$F$10:$M$460,8,FALSE))*1000,#N/A)</f>
        <v>8.8189727088547247</v>
      </c>
      <c r="BT126" s="196">
        <f>IFERROR((VLOOKUP($A126,'1415'!$F$10:$L$408,7,FALSE)/VLOOKUP($A126,'2015'!$F$10:$M$460,8,FALSE))*1000,#N/A)</f>
        <v>9.6165122551893987</v>
      </c>
      <c r="BU126" s="196">
        <f>IFERROR((VLOOKUP($A126,'1516'!$F$10:$L$408,7,FALSE)/VLOOKUP($A126,'2016'!$F$10:$M$460,8,FALSE))*1000,#N/A)</f>
        <v>4.0868752919196636</v>
      </c>
      <c r="BV126" s="196">
        <f>IFERROR((VLOOKUP($A126,'1617'!$F$10:$L$408,7,FALSE)/VLOOKUP($A126,'2017'!$F$10:$M$460,8,FALSE))*1000,#N/A)</f>
        <v>11.199630527652696</v>
      </c>
      <c r="BW126" s="196">
        <f>IFERROR((VLOOKUP($A126,'1718'!$F$10:$L$408,7,FALSE)/VLOOKUP($A126,'2018'!$F$10:$N$460,9,FALSE))*1000,#N/A)</f>
        <v>6.0131608804175176</v>
      </c>
      <c r="BX126" s="196">
        <f>IFERROR((VLOOKUP($A126,'1819'!$F$10:$L$408,7,FALSE)/VLOOKUP($A126,'2018'!$F$10:$N$460,9,FALSE))*1000,#N/A)</f>
        <v>3.8574994327206715</v>
      </c>
      <c r="BY126" s="196">
        <f>IFERROR((VLOOKUP($A126,'1920'!$F$10:$L$408,7,FALSE)/VLOOKUP($A126,'2019'!$F$10:$N$464,8,FALSE))*1000,#N/A)</f>
        <v>1.2333774359204359</v>
      </c>
      <c r="BZ126" s="196">
        <f>IFERROR((VLOOKUP($A126,'20 21'!$F$10:$L$408,7,FALSE)/VLOOKUP($A126,'2020'!$F$10:$N$469,8,FALSE))*1000,#N/A)</f>
        <v>1.9702643328520781</v>
      </c>
      <c r="CA126" s="196">
        <f>IFERROR((VLOOKUP($A126,'21 22'!$F$10:$L$408,7,FALSE)/VLOOKUP($A126,'2021'!$F$10:$N$469,8,FALSE))*1000,#N/A)</f>
        <v>7.5355516562066036</v>
      </c>
      <c r="CB126" s="196">
        <f>IFERROR((VLOOKUP($A126,'22 23'!$F$10:$L$408,7,FALSE)/VLOOKUP($A126,'2022'!$F$10:$N$469,8,FALSE))*1000,#N/A)</f>
        <v>14.181715042072421</v>
      </c>
      <c r="CC126" s="196">
        <f>IFERROR((VLOOKUP($A126,'23 24'!$F$7:$M$408,7,FALSE)/VLOOKUP($A126,'2023'!$C$7:$N$469,9,FALSE))*1000,#N/A)</f>
        <v>1.1388224575788635</v>
      </c>
      <c r="CE126" s="198">
        <f>IFERROR((VLOOKUP($A126,'0910'!$F$10:$S$433,9,FALSE)/VLOOKUP($A126,'2010'!$C$5:$K$611,9,FALSE))*1000,#N/A)</f>
        <v>6.4713064713064714</v>
      </c>
      <c r="CF126" s="198">
        <f>IFERROR((VLOOKUP($A126,'1011'!$F$10:$S$433,10,FALSE)/VLOOKUP($A126,'2011'!$C$5:$K$611,9,FALSE))*1000,#N/A)</f>
        <v>0.24274790629930817</v>
      </c>
      <c r="CG126" s="198">
        <f>IFERROR((VLOOKUP($A126,'1112'!$F$10:$S$408,9,FALSE)/VLOOKUP($A126,'2012'!$F$10:$M$460,8,FALSE))*1000,#N/A)</f>
        <v>1.2068549360366883</v>
      </c>
      <c r="CH126" s="198">
        <f>IFERROR((VLOOKUP($A126,'1213'!$F$10:$S$408,9,FALSE)/VLOOKUP($A126,'2013'!$F$10:$M$460,8,FALSE))*1000,#N/A)</f>
        <v>0.84053794428434192</v>
      </c>
      <c r="CI126" s="198">
        <f>IFERROR((VLOOKUP($A126,'1314'!$F$10:$S$408,9,FALSE)/VLOOKUP($A126,'2014'!$F$10:$M$460,8,FALSE))*1000,#N/A)</f>
        <v>1.668454296269813</v>
      </c>
      <c r="CJ126" s="198">
        <f>IFERROR((VLOOKUP($A126,'1415'!$F$10:$S$408,9,FALSE)/VLOOKUP($A126,'2015'!$F$10:$M$460,8,FALSE))*1000,#N/A)</f>
        <v>1.8763926351589069</v>
      </c>
      <c r="CK126" s="198">
        <f>IFERROR((VLOOKUP($A126,'1516'!$F$10:$S$408,9,FALSE)/VLOOKUP($A126,'2016'!$F$10:$M$460,8,FALSE))*1000,#N/A)</f>
        <v>5.1377860812704341</v>
      </c>
      <c r="CL126" s="198">
        <f>IFERROR((VLOOKUP($A126,'1617'!$F$10:$S$408,9,FALSE)/VLOOKUP($A126,'2017'!$F$10:$M$460,8,FALSE))*1000,#N/A)</f>
        <v>4.7338644498325824</v>
      </c>
      <c r="CM126" s="198">
        <f>IFERROR((VLOOKUP($A126,'1718'!$F$10:$S$408,9,FALSE)/VLOOKUP($A126,'2018'!$F$10:$N$460,9,FALSE))*1000,#N/A)</f>
        <v>5.4458815520762416</v>
      </c>
      <c r="CN126" s="198">
        <f>IFERROR((VLOOKUP($A126,'1819'!$F$10:$S$408,9,FALSE)/VLOOKUP($A126,'2018'!$F$10:$N$460,9,FALSE))*1000,#N/A)</f>
        <v>3.2902201043793964</v>
      </c>
      <c r="CO126" s="198">
        <f>IFERROR((VLOOKUP($A126,'1920'!$F$10:$S$408,9,FALSE)/VLOOKUP($A126,'2019'!$F$10:$N$464,8,FALSE))*1000,#N/A)</f>
        <v>3.4758818648666829</v>
      </c>
      <c r="CP126" s="198">
        <f>IFERROR((VLOOKUP($A126,'20 21'!$F$10:$S$408,9,FALSE)/VLOOKUP($A126,'2020'!$F$10:$N$469,8,FALSE))*1000,#N/A)</f>
        <v>7.5526799425996325</v>
      </c>
      <c r="CQ126" s="198">
        <f>IFERROR((VLOOKUP($A126,'21 22'!$F$10:$S$408,9,FALSE)/VLOOKUP($A126,'2021'!$F$10:$N$469,8,FALSE))*1000,#N/A)</f>
        <v>5.1672354213988134</v>
      </c>
      <c r="CR126" s="198">
        <f>IFERROR((VLOOKUP($A126,'22 23'!$F$10:$S$408,9,FALSE)/VLOOKUP($A126,'2022'!$F$10:$N$469,8,FALSE))*1000,#N/A)</f>
        <v>5.8827854989337451</v>
      </c>
      <c r="CS126" s="196">
        <f>IFERROR((VLOOKUP($A126,'23 24'!$F$7:$S$408,9,FALSE)/VLOOKUP($A126,'2023'!$C$7:$N$469,9,FALSE))*1000,#N/A)</f>
        <v>4.1411725730140487</v>
      </c>
      <c r="CU126" s="198">
        <f>IFERROR((VLOOKUP($A126,'0910'!$F$10:$S$433,10,FALSE)/VLOOKUP($A126,'2010'!$C$5:$K$611,9,FALSE))*1000,#N/A)</f>
        <v>0</v>
      </c>
      <c r="CV126" s="198">
        <f>IFERROR((VLOOKUP($A126,'1011'!$F$10:$S$433,11,FALSE)/VLOOKUP($A126,'2011'!$C$5:$K$611,9,FALSE))*1000,#N/A)</f>
        <v>0.12137395314965409</v>
      </c>
      <c r="CW126" s="198">
        <f>IFERROR((VLOOKUP($A126,'1112'!$F$10:$S$408,10,FALSE)/VLOOKUP($A126,'2012'!$F$10:$M$460,8,FALSE))*1000,#N/A)</f>
        <v>0.24137098720733768</v>
      </c>
      <c r="CX126" s="198">
        <f>IFERROR((VLOOKUP($A126,'1213'!$F$10:$S$408,10,FALSE)/VLOOKUP($A126,'2013'!$F$10:$M$460,8,FALSE))*1000,#N/A)</f>
        <v>0.48030739673390971</v>
      </c>
      <c r="CY126" s="198">
        <f>IFERROR((VLOOKUP($A126,'1314'!$F$10:$S$408,10,FALSE)/VLOOKUP($A126,'2014'!$F$10:$M$460,8,FALSE))*1000,#N/A)</f>
        <v>0.3575259206292456</v>
      </c>
      <c r="CZ126" s="198">
        <f>IFERROR((VLOOKUP($A126,'1415'!$F$10:$S$408,10,FALSE)/VLOOKUP($A126,'2015'!$F$10:$M$460,8,FALSE))*1000,#N/A)</f>
        <v>0.58637269848715845</v>
      </c>
      <c r="DA126" s="198">
        <f>IFERROR((VLOOKUP($A126,'1516'!$F$10:$S$408,10,FALSE)/VLOOKUP($A126,'2016'!$F$10:$M$460,8,FALSE))*1000,#N/A)</f>
        <v>0</v>
      </c>
      <c r="DB126" s="198">
        <f>IFERROR((VLOOKUP($A126,'1617'!$F$10:$S$408,10,FALSE)/VLOOKUP($A126,'2017'!$F$10:$M$460,8,FALSE))*1000,#N/A)</f>
        <v>0.69276065119501218</v>
      </c>
      <c r="DC126" s="198">
        <f>IFERROR((VLOOKUP($A126,'1718'!$F$10:$S$408,10,FALSE)/VLOOKUP($A126,'2018'!$F$10:$N$460,9,FALSE))*1000,#N/A)</f>
        <v>0</v>
      </c>
      <c r="DD126" s="198">
        <f>IFERROR((VLOOKUP($A126,'1819'!$F$10:$S$408,10,FALSE)/VLOOKUP($A126,'2018'!$F$10:$N$460,9,FALSE))*1000,#N/A)</f>
        <v>1.0211027910142954</v>
      </c>
      <c r="DE126" s="198">
        <f>IFERROR((VLOOKUP($A126,'1920'!$F$10:$S$408,10,FALSE)/VLOOKUP($A126,'2019'!$F$10:$N$464,8,FALSE))*1000,#N/A)</f>
        <v>1.3455026573677482</v>
      </c>
      <c r="DF126" s="198">
        <f>IFERROR((VLOOKUP($A126,'20 21'!$F$10:$S$408,10,FALSE)/VLOOKUP($A126,'2020'!$F$10:$N$469,8,FALSE))*1000,#N/A)</f>
        <v>0.10945912960289322</v>
      </c>
      <c r="DG126" s="198">
        <f>IFERROR((VLOOKUP($A126,'21 22'!$F$10:$S$408,10,FALSE)/VLOOKUP($A126,'2021'!$F$10:$N$469,8,FALSE))*1000,#N/A)</f>
        <v>0.75355516562066038</v>
      </c>
      <c r="DH126" s="198">
        <f>IFERROR((VLOOKUP($A126,'22 23'!$F$10:$S$408,10,FALSE)/VLOOKUP($A126,'2022'!$F$10:$N$469,8,FALSE))*1000,#N/A)</f>
        <v>0.31514922315716493</v>
      </c>
      <c r="DI126" s="196">
        <f>IFERROR((VLOOKUP($A126,'23 24'!$F$7:$S$408,10,FALSE)/VLOOKUP($A126,'2023'!$C$7:$N$469,9,FALSE))*1000,#N/A)</f>
        <v>0.10352931432535122</v>
      </c>
      <c r="DK126" s="198">
        <f>IFERROR((VLOOKUP($A126,'0910'!$F$10:$S$433,11,FALSE)/VLOOKUP($A126,'2010'!$C$5:$K$611,9,FALSE))*1000,#N/A)</f>
        <v>0</v>
      </c>
      <c r="DL126" s="198">
        <f>IFERROR((VLOOKUP($A126,'1011'!$F$10:$S$433,12,FALSE)/VLOOKUP($A126,'2011'!$C$5:$K$611,9,FALSE))*1000,#N/A)</f>
        <v>0</v>
      </c>
      <c r="DM126" s="198">
        <f>IFERROR((VLOOKUP($A126,'1112'!$F$10:$S$408,11,FALSE)/VLOOKUP($A126,'2012'!$F$10:$M$460,8,FALSE))*1000,#N/A)</f>
        <v>0</v>
      </c>
      <c r="DN126" s="198">
        <f>IFERROR((VLOOKUP($A126,'1213'!$F$10:$S$408,11,FALSE)/VLOOKUP($A126,'2013'!$F$10:$M$460,8,FALSE))*1000,#N/A)</f>
        <v>0</v>
      </c>
      <c r="DO126" s="198">
        <f>IFERROR((VLOOKUP($A126,'1314'!$F$10:$S$408,11,FALSE)/VLOOKUP($A126,'2014'!$F$10:$M$460,8,FALSE))*1000,#N/A)</f>
        <v>0</v>
      </c>
      <c r="DP126" s="198">
        <f>IFERROR((VLOOKUP($A126,'1415'!$F$10:$S$408,11,FALSE)/VLOOKUP($A126,'2015'!$F$10:$M$460,8,FALSE))*1000,#N/A)</f>
        <v>0</v>
      </c>
      <c r="DQ126" s="198">
        <f>IFERROR((VLOOKUP($A126,'1516'!$F$10:$S$408,11,FALSE)/VLOOKUP($A126,'2016'!$F$10:$M$460,8,FALSE))*1000,#N/A)</f>
        <v>0</v>
      </c>
      <c r="DR126" s="198">
        <f>IFERROR((VLOOKUP($A126,'1617'!$F$10:$S$408,11,FALSE)/VLOOKUP($A126,'2017'!$F$10:$M$460,8,FALSE))*1000,#N/A)</f>
        <v>0</v>
      </c>
      <c r="DS126" s="198">
        <f>IFERROR((VLOOKUP($A126,'1718'!$F$10:$S$408,11,FALSE)/VLOOKUP($A126,'2018'!$F$10:$N$460,9,FALSE))*1000,#N/A)</f>
        <v>0</v>
      </c>
      <c r="DT126" s="198">
        <f>IFERROR((VLOOKUP($A126,'1819'!$F$10:$S$408,11,FALSE)/VLOOKUP($A126,'2018'!$F$10:$N$460,9,FALSE))*1000,#N/A)</f>
        <v>0</v>
      </c>
      <c r="DU126" s="198">
        <f>IFERROR((VLOOKUP($A126,'1920'!$F$10:$S$408,11,FALSE)/VLOOKUP($A126,'2019'!$F$10:$N$464,8,FALSE))*1000,#N/A)</f>
        <v>0</v>
      </c>
      <c r="DV126" s="198">
        <f>IFERROR((VLOOKUP($A126,'20 21'!$F$10:$S$408,11,FALSE)/VLOOKUP($A126,'2020'!$F$10:$N$469,8,FALSE))*1000,#N/A)</f>
        <v>0.10945912960289322</v>
      </c>
      <c r="DW126" s="198">
        <f>IFERROR((VLOOKUP($A126,'21 22'!$F$10:$S$408,11,FALSE)/VLOOKUP($A126,'2021'!$F$10:$N$469,8,FALSE))*1000,#N/A)</f>
        <v>0</v>
      </c>
      <c r="DX126" s="198">
        <f>IFERROR((VLOOKUP($A126,'22 23'!$F$10:$S$408,11,FALSE)/VLOOKUP($A126,'2022'!$F$10:$N$469,8,FALSE))*1000,#N/A)</f>
        <v>0</v>
      </c>
      <c r="DY126" s="196">
        <f>IFERROR((VLOOKUP($A126,'23 24'!$F$7:$S$408,11,FALSE)/VLOOKUP($A126,'2023'!$C$7:$N$469,9,FALSE))*1000,#N/A)</f>
        <v>0</v>
      </c>
      <c r="EA126" s="198">
        <f>IFERROR((VLOOKUP($A126,'0910'!$F$10:$S$433,12,FALSE)/VLOOKUP($A126,'2010'!$C$5:$K$611,9,FALSE))*1000,#N/A)</f>
        <v>6.4713064713064714</v>
      </c>
      <c r="EB126" s="198">
        <f>IFERROR((VLOOKUP($A126,'1011'!$F$10:$S$433,13,FALSE)/VLOOKUP($A126,'2011'!$C$5:$K$611,9,FALSE))*1000,#N/A)</f>
        <v>0.24274790629930817</v>
      </c>
      <c r="EC126" s="198">
        <f>IFERROR((VLOOKUP($A126,'1112'!$F$10:$S$408,12,FALSE)/VLOOKUP($A126,'2012'!$F$10:$M$460,8,FALSE))*1000,#N/A)</f>
        <v>1.448225923244026</v>
      </c>
      <c r="ED126" s="198">
        <f>IFERROR((VLOOKUP($A126,'1213'!$F$10:$S$408,12,FALSE)/VLOOKUP($A126,'2013'!$F$10:$M$460,8,FALSE))*1000,#N/A)</f>
        <v>1.3208453410182517</v>
      </c>
      <c r="EE126" s="198">
        <f>IFERROR((VLOOKUP($A126,'1314'!$F$10:$S$408,12,FALSE)/VLOOKUP($A126,'2014'!$F$10:$M$460,8,FALSE))*1000,#N/A)</f>
        <v>2.0259802168990584</v>
      </c>
      <c r="EF126" s="198">
        <f>IFERROR((VLOOKUP($A126,'1415'!$F$10:$S$408,12,FALSE)/VLOOKUP($A126,'2015'!$F$10:$M$460,8,FALSE))*1000,#N/A)</f>
        <v>2.4627653336460655</v>
      </c>
      <c r="EG126" s="198">
        <f>IFERROR((VLOOKUP($A126,'1516'!$F$10:$S$408,12,FALSE)/VLOOKUP($A126,'2016'!$F$10:$M$460,8,FALSE))*1000,#N/A)</f>
        <v>5.1377860812704341</v>
      </c>
      <c r="EH126" s="198">
        <f>IFERROR((VLOOKUP($A126,'1617'!$F$10:$S$408,12,FALSE)/VLOOKUP($A126,'2017'!$F$10:$M$460,8,FALSE))*1000,#N/A)</f>
        <v>5.4266251010275948</v>
      </c>
      <c r="EI126" s="198">
        <f>IFERROR((VLOOKUP($A126,'1718'!$F$10:$S$408,12,FALSE)/VLOOKUP($A126,'2018'!$F$10:$N$460,9,FALSE))*1000,#N/A)</f>
        <v>5.4458815520762416</v>
      </c>
      <c r="EJ126" s="198">
        <f>IFERROR((VLOOKUP($A126,'1819'!$F$10:$S$408,12,FALSE)/VLOOKUP($A126,'2018'!$F$10:$N$460,9,FALSE))*1000,#N/A)</f>
        <v>4.3113228953936913</v>
      </c>
      <c r="EK126" s="198">
        <f>IFERROR((VLOOKUP($A126,'1920'!$F$10:$S$408,12,FALSE)/VLOOKUP($A126,'2019'!$F$10:$N$464,8,FALSE))*1000,#N/A)</f>
        <v>4.8213845222344318</v>
      </c>
      <c r="EL126" s="198">
        <f>IFERROR((VLOOKUP($A126,'20 21'!$F$10:$S$408,12,FALSE)/VLOOKUP($A126,'2020'!$F$10:$N$469,8,FALSE))*1000,#N/A)</f>
        <v>7.7715982018054186</v>
      </c>
      <c r="EM126" s="198">
        <f>IFERROR((VLOOKUP($A126,'21 22'!$F$10:$S$408,12,FALSE)/VLOOKUP($A126,'2021'!$F$10:$N$469,8,FALSE))*1000,#N/A)</f>
        <v>5.9207905870194741</v>
      </c>
      <c r="EN126" s="198">
        <f>IFERROR((VLOOKUP($A126,'22 23'!$F$10:$S$408,12,FALSE)/VLOOKUP($A126,'2022'!$F$10:$N$469,8,FALSE))*1000,#N/A)</f>
        <v>6.0928849810385222</v>
      </c>
      <c r="EO126" s="196">
        <f>IFERROR((VLOOKUP($A126,'23 24'!$F$7:$S$408,12,FALSE)/VLOOKUP($A126,'2023'!$C$7:$N$469,9,FALSE))*1000,#N/A)</f>
        <v>4.2447018873394002</v>
      </c>
    </row>
    <row r="127" spans="1:145" x14ac:dyDescent="0.3">
      <c r="A127" t="s">
        <v>932</v>
      </c>
      <c r="B127" t="s">
        <v>1742</v>
      </c>
      <c r="C127" t="str">
        <f>IF(VLOOKUP($A127,'0910'!$F$10:$L$433,1,FALSE)=VLOOKUP($A127,'2010'!$C$5:$K$611,1,FALSE),VLOOKUP($A127,'0910'!$F$10:$L$433,1,FALSE),FALSE)</f>
        <v>Harborough</v>
      </c>
      <c r="D127" t="str">
        <f>IF(VLOOKUP($A127,'1011'!$F$10:$L$433,1,FALSE)=VLOOKUP($A127,'2011'!$C$5:$K$611,1,FALSE),VLOOKUP($A127,'1011'!$F$10:$L$433,1,FALSE),FALSE)</f>
        <v>Harborough</v>
      </c>
      <c r="E127" t="str">
        <f>IF(VLOOKUP(A127,'1112'!$F$10:$L$408,1,FALSE)=VLOOKUP(A127,'2012'!$F$10:$M$460,1,FALSE),VLOOKUP(A127,'1112'!$F$10:$L$408,1,FALSE),FALSE)</f>
        <v>Harborough</v>
      </c>
      <c r="F127" t="str">
        <f>IF(VLOOKUP($A127,'1213'!$F$10:$L$408,1,FALSE)=VLOOKUP($A127,'2013'!$F$10:$M$460,1,FALSE),VLOOKUP($A127,'1213'!$F$10:$L$408,1,FALSE),FALSE)</f>
        <v>Harborough</v>
      </c>
      <c r="G127" t="str">
        <f>IF(VLOOKUP($A127,'1314'!$F$10:$L$408,1,FALSE)=VLOOKUP($A127,'2014'!$F$10:$M$460,1,FALSE),VLOOKUP($A127,'1314'!$F$10:$L$408,1,FALSE),FALSE)</f>
        <v>Harborough</v>
      </c>
      <c r="H127" t="str">
        <f>IF(VLOOKUP($A127,'1415'!$F$10:$L$408,1,FALSE)=VLOOKUP($A127,'2015'!$F$10:$M$460,1,FALSE),VLOOKUP($A127,'1415'!$F$10:$L$408,1,FALSE),FALSE)</f>
        <v>Harborough</v>
      </c>
      <c r="I127" t="str">
        <f>IF(VLOOKUP($A127,'1516'!$F$10:$L$408,1,FALSE)=VLOOKUP($A127,'2015'!$F$10:$M$460,1,FALSE),VLOOKUP($A127,'1516'!$F$10:$L$408,1,FALSE),FALSE)</f>
        <v>Harborough</v>
      </c>
      <c r="J127" t="str">
        <f>IF(VLOOKUP($A127,'1617'!$F$10:$L$408,1,FALSE)=VLOOKUP($A127,'2016'!$F$10:$M$460,1,FALSE),VLOOKUP($A127,'1617'!$F$10:$L$408,1,FALSE),FALSE)</f>
        <v>Harborough</v>
      </c>
      <c r="K127" t="str">
        <f>IF(VLOOKUP($A127,'1718'!$F$10:$M$408,1,FALSE)=VLOOKUP($A127,'2017'!$F$10:$M$460,1,FALSE),VLOOKUP($A127,'1718'!$F$10:$M$408,1,FALSE),FALSE)</f>
        <v>Harborough</v>
      </c>
      <c r="L127" t="str">
        <f>IF(VLOOKUP($A127,'1819'!$F$10:$M$408,1,FALSE)=VLOOKUP($A127,'2018'!$F$10:$M$460,1,FALSE),VLOOKUP($A127,'1819'!$F$10:$M$408,1,FALSE),FALSE)</f>
        <v>Harborough</v>
      </c>
      <c r="M127" t="str">
        <f>IF(VLOOKUP($A127,'1920'!$F$10:$M$408,1,FALSE)=VLOOKUP($A127,'2019'!$F$10:$M$464,1,FALSE),VLOOKUP($A127,'1920'!$F$10:$M$408,1,FALSE),FALSE)</f>
        <v>Harborough</v>
      </c>
      <c r="N127" t="str">
        <f>IF(VLOOKUP($A127,'20 21'!$F$10:$N$408,1,FALSE)=VLOOKUP($A127,'2020'!$F$10:$O$468,1,FALSE),VLOOKUP($A127,'20 21'!$F$10:$N$408,1,FALSE),FALSE)</f>
        <v>Harborough</v>
      </c>
      <c r="O127" t="str">
        <f>IF(VLOOKUP($A127,'21 22'!$F$10:$N$408,1,FALSE)=VLOOKUP($A127,'2021'!$F$10:$O$471,1,FALSE),VLOOKUP($A127,'21 22'!$F$10:$N$408,1,FALSE),FALSE)</f>
        <v>Harborough</v>
      </c>
      <c r="P127" t="str">
        <f>IF(VLOOKUP($A127,'22 23'!$F$10:$N$408,1,FALSE)=VLOOKUP($A127,'2022'!$F$10:$O$468,1,FALSE),VLOOKUP($A127,'22 23'!$F$10:$N$408,1,FALSE),FALSE)</f>
        <v>Harborough</v>
      </c>
      <c r="Q127" t="str">
        <f>IF(VLOOKUP($A127,'23 24'!$F$7:$N$408,1,FALSE)=VLOOKUP($A127,'2023'!$C$7:$O$468,1,FALSE),VLOOKUP($A127,'23 24'!$F$7:$N$408,1,FALSE),FALSE)</f>
        <v>Harborough</v>
      </c>
      <c r="S127" s="196">
        <f>IFERROR((VLOOKUP($A127,'0910'!$F$10:$L$433,4,FALSE)/VLOOKUP($A127,'2010'!$C$5:$K$611,9,FALSE))*1000,#N/A)</f>
        <v>4.7499301480860572</v>
      </c>
      <c r="T127" s="196">
        <f>IFERROR((VLOOKUP($A127,'1011'!$F$10:$L$433,4,FALSE)/VLOOKUP($A127,'2011'!$C$5:$K$611,9,FALSE))*1000,#N/A)</f>
        <v>5.2631578947368416</v>
      </c>
      <c r="U127" s="196">
        <f>IFERROR((VLOOKUP($A127,'1112'!$F$10:$L$408,4,FALSE)/VLOOKUP($A127,'2012'!$F$10:$M$460,8,FALSE))*1000,#N/A)</f>
        <v>5.7787561915244909</v>
      </c>
      <c r="V127" s="196">
        <f>IFERROR((VLOOKUP($A127,'1213'!$F$10:$L$408,4,FALSE)/VLOOKUP($A127,'2013'!$F$10:$M$460,8,FALSE))*1000,#N/A)</f>
        <v>5.7314410480349345</v>
      </c>
      <c r="W127" s="196">
        <f>IFERROR((VLOOKUP($A127,'1314'!$F$10:$L$408,4,FALSE)/VLOOKUP($A127,'2014'!$F$10:$M$460,8,FALSE))*1000,#N/A)</f>
        <v>10.546241211465658</v>
      </c>
      <c r="X127" s="196">
        <f>IFERROR((VLOOKUP($A127,'1415'!$F$10:$L$408,4,FALSE)/VLOOKUP($A127,'2015'!$F$10:$M$460,8,FALSE))*1000,#N/A)</f>
        <v>12.540021344717182</v>
      </c>
      <c r="Y127" s="196">
        <f>IFERROR((VLOOKUP($A127,'1516'!$F$10:$L$408,4,FALSE)/VLOOKUP($A127,'2016'!$F$10:$M$460,8,FALSE))*1000,#N/A)</f>
        <v>8.9215429021254256</v>
      </c>
      <c r="Z127" s="196">
        <f>IFERROR((VLOOKUP($A127,'1617'!$F$10:$L$408,4,FALSE)/VLOOKUP($A127,'2017'!$F$10:$M$460,8,FALSE))*1000,#N/A)</f>
        <v>12.960082944530845</v>
      </c>
      <c r="AA127" s="196">
        <f>IFERROR((VLOOKUP($A127,'1718'!$F$10:$L$408,4,FALSE)/VLOOKUP($A127,'2018'!$F$10:$N$460,9,FALSE))*1000,#N/A)</f>
        <v>11.235955056179774</v>
      </c>
      <c r="AB127" s="196">
        <f>IFERROR((VLOOKUP($A127,'1819'!$F$10:$L$408,4,FALSE)/VLOOKUP($A127,'2018'!$F$10:$N$460,9,FALSE))*1000,#N/A)</f>
        <v>18.6414708886619</v>
      </c>
      <c r="AC127" s="196">
        <f>IFERROR((VLOOKUP($A127,'1920'!$F$10:$L$408,4,FALSE)/VLOOKUP($A127,'2019'!$F$10:$N$464,8,FALSE))*1000,#N/A)</f>
        <v>18.049184026472137</v>
      </c>
      <c r="AD127" s="196">
        <f>IFERROR((VLOOKUP($A127,'20 21'!$F$10:$M$408,4,FALSE)/VLOOKUP($A127,'2020'!$F$10:$N$469,8,FALSE))*1000,#N/A)</f>
        <v>12.954001075426506</v>
      </c>
      <c r="AE127" s="196">
        <f>IFERROR((VLOOKUP($A127,'21 22'!$F$10:$M$408,4,FALSE)/VLOOKUP($A127,'2021'!$F$10:$N$469,8,FALSE))*1000,#N/A)</f>
        <v>15.751414047397439</v>
      </c>
      <c r="AF127" s="196">
        <f>IFERROR((VLOOKUP($A127,'22 23'!$F$10:$M$408,4,FALSE)/VLOOKUP($A127,'2022'!$F$10:$N$469,8,FALSE))*1000,#N/A)</f>
        <v>7.6874694248375146</v>
      </c>
      <c r="AG127" s="196">
        <f>IFERROR((VLOOKUP($A127,'23 24'!$F$7:$M$408,4,FALSE)/VLOOKUP($A127,'2023'!$C$7:$N$469,9,FALSE))*1000,#N/A)</f>
        <v>10.488872674206494</v>
      </c>
      <c r="AI127" s="196">
        <f>IFERROR((VLOOKUP($A127,'0910'!$F$10:$L$433,5,FALSE)/VLOOKUP($A127,'2010'!$C$5:$K$611,9,FALSE))*1000,#N/A)</f>
        <v>0.27940765576976812</v>
      </c>
      <c r="AJ127" s="196">
        <f>IFERROR((VLOOKUP($A127,'1011'!$F$10:$L$433,5,FALSE)/VLOOKUP($A127,'2011'!$C$5:$K$611,9,FALSE))*1000,#N/A)</f>
        <v>0.2770083102493075</v>
      </c>
      <c r="AK127" s="196">
        <f>IFERROR((VLOOKUP($A127,'1112'!$F$10:$L$408,5,FALSE)/VLOOKUP($A127,'2012'!$F$10:$M$460,8,FALSE))*1000,#N/A)</f>
        <v>1.9262520638414971</v>
      </c>
      <c r="AL127" s="196">
        <f>IFERROR((VLOOKUP($A127,'1213'!$F$10:$L$408,5,FALSE)/VLOOKUP($A127,'2013'!$F$10:$M$460,8,FALSE))*1000,#N/A)</f>
        <v>0.54585152838427942</v>
      </c>
      <c r="AM127" s="196">
        <f>IFERROR((VLOOKUP($A127,'1314'!$F$10:$L$408,5,FALSE)/VLOOKUP($A127,'2014'!$F$10:$M$460,8,FALSE))*1000,#N/A)</f>
        <v>1.3520822065981613</v>
      </c>
      <c r="AN127" s="196">
        <f>IFERROR((VLOOKUP($A127,'1415'!$F$10:$L$408,5,FALSE)/VLOOKUP($A127,'2015'!$F$10:$M$460,8,FALSE))*1000,#N/A)</f>
        <v>2.6680896478121667</v>
      </c>
      <c r="AO127" s="196">
        <f>IFERROR((VLOOKUP($A127,'1516'!$F$10:$L$408,5,FALSE)/VLOOKUP($A127,'2016'!$F$10:$M$460,8,FALSE))*1000,#N/A)</f>
        <v>2.6239832065074786</v>
      </c>
      <c r="AP127" s="196">
        <f>IFERROR((VLOOKUP($A127,'1617'!$F$10:$L$408,5,FALSE)/VLOOKUP($A127,'2017'!$F$10:$M$460,8,FALSE))*1000,#N/A)</f>
        <v>3.36962156557802</v>
      </c>
      <c r="AQ127" s="196">
        <f>IFERROR((VLOOKUP($A127,'1718'!$F$10:$L$408,5,FALSE)/VLOOKUP($A127,'2018'!$F$10:$N$460,9,FALSE))*1000,#N/A)</f>
        <v>2.5536261491317669</v>
      </c>
      <c r="AR127" s="196">
        <f>IFERROR((VLOOKUP($A127,'1819'!$F$10:$L$408,5,FALSE)/VLOOKUP($A127,'2018'!$F$10:$N$460,9,FALSE))*1000,#N/A)</f>
        <v>5.3626149131767109</v>
      </c>
      <c r="AS127" s="196">
        <f>IFERROR((VLOOKUP($A127,'1920'!$F$10:$L$408,5,FALSE)/VLOOKUP($A127,'2019'!$F$10:$N$464,8,FALSE))*1000,#N/A)</f>
        <v>6.0163946754907123</v>
      </c>
      <c r="AT127" s="196">
        <f>IFERROR((VLOOKUP($A127,'20 21'!$F$10:$L$408,5,FALSE)/VLOOKUP($A127,'2020'!$F$10:$N$469,8,FALSE))*1000,#N/A)</f>
        <v>4.1550569487217084</v>
      </c>
      <c r="AU127" s="196">
        <f>IFERROR((VLOOKUP($A127,'21 22'!$F$10:$L$408,5,FALSE)/VLOOKUP($A127,'2021'!$F$10:$N$469,8,FALSE))*1000,#N/A)</f>
        <v>4.0571824061478248</v>
      </c>
      <c r="AV127" s="196">
        <f>IFERROR((VLOOKUP($A127,'22 23'!$F$10:$L$408,5,FALSE)/VLOOKUP($A127,'2022'!$F$10:$N$469,8,FALSE))*1000,#N/A)</f>
        <v>3.9602115218859928</v>
      </c>
      <c r="AW127" s="196">
        <f>IFERROR((VLOOKUP($A127,'23 24'!$F$7:$M$408,5,FALSE)/VLOOKUP($A127,'2023'!$C$7:$N$469,9,FALSE))*1000,#N/A)</f>
        <v>2.2801897117840202</v>
      </c>
      <c r="AY127" s="196">
        <f>IFERROR((VLOOKUP($A127,'0910'!$F$10:$L$433,6,FALSE)/VLOOKUP($A127,'2010'!$C$5:$K$611,9,FALSE))*1000,#N/A)</f>
        <v>0</v>
      </c>
      <c r="AZ127" s="196">
        <f>IFERROR((VLOOKUP($A127,'1011'!$F$10:$L$433,6,FALSE)/VLOOKUP($A127,'2011'!$C$5:$K$611,9,FALSE))*1000,#N/A)</f>
        <v>0</v>
      </c>
      <c r="BA127" s="196">
        <f>IFERROR((VLOOKUP($A127,'1112'!$F$10:$L$408,6,FALSE)/VLOOKUP($A127,'2012'!$F$10:$M$460,8,FALSE))*1000,#N/A)</f>
        <v>0</v>
      </c>
      <c r="BB127" s="196">
        <f>IFERROR((VLOOKUP($A127,'1213'!$F$10:$L$408,6,FALSE)/VLOOKUP($A127,'2013'!$F$10:$M$460,8,FALSE))*1000,#N/A)</f>
        <v>0</v>
      </c>
      <c r="BC127" s="196">
        <f>IFERROR((VLOOKUP($A127,'1314'!$F$10:$L$408,6,FALSE)/VLOOKUP($A127,'2014'!$F$10:$M$460,8,FALSE))*1000,#N/A)</f>
        <v>0</v>
      </c>
      <c r="BD127" s="196">
        <f>IFERROR((VLOOKUP($A127,'1415'!$F$10:$L$408,6,FALSE)/VLOOKUP($A127,'2015'!$F$10:$M$460,8,FALSE))*1000,#N/A)</f>
        <v>0</v>
      </c>
      <c r="BE127" s="196">
        <f>IFERROR((VLOOKUP($A127,'1516'!$F$10:$L$408,6,FALSE)/VLOOKUP($A127,'2016'!$F$10:$M$460,8,FALSE))*1000,#N/A)</f>
        <v>0</v>
      </c>
      <c r="BF127" s="196">
        <f>IFERROR((VLOOKUP($A127,'1617'!$F$10:$L$408,6,FALSE)/VLOOKUP($A127,'2017'!$F$10:$M$460,8,FALSE))*1000,#N/A)</f>
        <v>0.25920165889061691</v>
      </c>
      <c r="BG127" s="196">
        <f>IFERROR((VLOOKUP($A127,'1718'!$F$10:$L$408,6,FALSE)/VLOOKUP($A127,'2018'!$F$10:$N$460,9,FALSE))*1000,#N/A)</f>
        <v>0</v>
      </c>
      <c r="BH127" s="196">
        <f>IFERROR((VLOOKUP($A127,'1819'!$F$10:$L$408,6,FALSE)/VLOOKUP($A127,'2018'!$F$10:$N$460,9,FALSE))*1000,#N/A)</f>
        <v>0</v>
      </c>
      <c r="BI127" s="196">
        <f>IFERROR((VLOOKUP($A127,'1920'!$F$10:$L$408,6,FALSE)/VLOOKUP($A127,'2019'!$F$10:$N$464,8,FALSE))*1000,#N/A)</f>
        <v>0</v>
      </c>
      <c r="BJ127" s="196">
        <f>IFERROR((VLOOKUP($A127,'20 21'!$F$10:$L$408,6,FALSE)/VLOOKUP($A127,'2020'!$F$10:$N$469,8,FALSE))*1000,#N/A)</f>
        <v>0</v>
      </c>
      <c r="BK127" s="196">
        <f>IFERROR((VLOOKUP($A127,'21 22'!$F$10:$L$408,6,FALSE)/VLOOKUP($A127,'2021'!$F$10:$N$469,8,FALSE))*1000,#N/A)</f>
        <v>0</v>
      </c>
      <c r="BL127" s="196">
        <f>IFERROR((VLOOKUP($A127,'22 23'!$F$10:$L$408,6,FALSE)/VLOOKUP($A127,'2022'!$F$10:$N$469,8,FALSE))*1000,#N/A)</f>
        <v>0</v>
      </c>
      <c r="BM127" s="196">
        <f>IFERROR((VLOOKUP($A127,'23 24'!$F$7:$M$408,6,FALSE)/VLOOKUP($A127,'2023'!$C$7:$N$469,9,FALSE))*1000,#N/A)</f>
        <v>0</v>
      </c>
      <c r="BO127" s="196">
        <f>IFERROR((VLOOKUP($A127,'0910'!$F$10:$L$433,7,FALSE)/VLOOKUP($A127,'2010'!$C$5:$K$611,9,FALSE))*1000,#N/A)</f>
        <v>5.0293378038558254</v>
      </c>
      <c r="BP127" s="196">
        <f>IFERROR((VLOOKUP($A127,'1011'!$F$10:$L$433,7,FALSE)/VLOOKUP($A127,'2011'!$C$5:$K$611,9,FALSE))*1000,#N/A)</f>
        <v>5.2631578947368416</v>
      </c>
      <c r="BQ127" s="196">
        <f>IFERROR((VLOOKUP($A127,'1112'!$F$10:$L$408,7,FALSE)/VLOOKUP($A127,'2012'!$F$10:$M$460,8,FALSE))*1000,#N/A)</f>
        <v>7.7050082553659882</v>
      </c>
      <c r="BR127" s="196">
        <f>IFERROR((VLOOKUP($A127,'1213'!$F$10:$L$408,7,FALSE)/VLOOKUP($A127,'2013'!$F$10:$M$460,8,FALSE))*1000,#N/A)</f>
        <v>6.2772925764192138</v>
      </c>
      <c r="BS127" s="196">
        <f>IFERROR((VLOOKUP($A127,'1314'!$F$10:$L$408,7,FALSE)/VLOOKUP($A127,'2014'!$F$10:$M$460,8,FALSE))*1000,#N/A)</f>
        <v>12.168739859383452</v>
      </c>
      <c r="BT127" s="196">
        <f>IFERROR((VLOOKUP($A127,'1415'!$F$10:$L$408,7,FALSE)/VLOOKUP($A127,'2015'!$F$10:$M$460,8,FALSE))*1000,#N/A)</f>
        <v>15.474919957310567</v>
      </c>
      <c r="BU127" s="196">
        <f>IFERROR((VLOOKUP($A127,'1516'!$F$10:$L$408,7,FALSE)/VLOOKUP($A127,'2016'!$F$10:$M$460,8,FALSE))*1000,#N/A)</f>
        <v>11.545526108632906</v>
      </c>
      <c r="BV127" s="196">
        <f>IFERROR((VLOOKUP($A127,'1617'!$F$10:$L$408,7,FALSE)/VLOOKUP($A127,'2017'!$F$10:$M$460,8,FALSE))*1000,#N/A)</f>
        <v>16.329704510108865</v>
      </c>
      <c r="BW127" s="196">
        <f>IFERROR((VLOOKUP($A127,'1718'!$F$10:$L$408,7,FALSE)/VLOOKUP($A127,'2018'!$F$10:$N$460,9,FALSE))*1000,#N/A)</f>
        <v>13.534218590398366</v>
      </c>
      <c r="BX127" s="196">
        <f>IFERROR((VLOOKUP($A127,'1819'!$F$10:$L$408,7,FALSE)/VLOOKUP($A127,'2018'!$F$10:$N$460,9,FALSE))*1000,#N/A)</f>
        <v>24.259448416751788</v>
      </c>
      <c r="BY127" s="196">
        <f>IFERROR((VLOOKUP($A127,'1920'!$F$10:$L$408,7,FALSE)/VLOOKUP($A127,'2019'!$F$10:$N$464,8,FALSE))*1000,#N/A)</f>
        <v>24.065578701962849</v>
      </c>
      <c r="BZ127" s="196">
        <f>IFERROR((VLOOKUP($A127,'20 21'!$F$10:$L$408,7,FALSE)/VLOOKUP($A127,'2020'!$F$10:$N$469,8,FALSE))*1000,#N/A)</f>
        <v>16.864642909517524</v>
      </c>
      <c r="CA127" s="196">
        <f>IFERROR((VLOOKUP($A127,'21 22'!$F$10:$L$408,7,FALSE)/VLOOKUP($A127,'2021'!$F$10:$N$469,8,FALSE))*1000,#N/A)</f>
        <v>19.808596453545263</v>
      </c>
      <c r="CB127" s="196">
        <f>IFERROR((VLOOKUP($A127,'22 23'!$F$10:$L$408,7,FALSE)/VLOOKUP($A127,'2022'!$F$10:$N$469,8,FALSE))*1000,#N/A)</f>
        <v>11.414727327789036</v>
      </c>
      <c r="CC127" s="196">
        <f>IFERROR((VLOOKUP($A127,'23 24'!$F$7:$M$408,7,FALSE)/VLOOKUP($A127,'2023'!$C$7:$N$469,9,FALSE))*1000,#N/A)</f>
        <v>12.769062385990516</v>
      </c>
      <c r="CE127" s="198">
        <f>IFERROR((VLOOKUP($A127,'0910'!$F$10:$S$433,9,FALSE)/VLOOKUP($A127,'2010'!$C$5:$K$611,9,FALSE))*1000,#N/A)</f>
        <v>12.014529198100027</v>
      </c>
      <c r="CF127" s="198">
        <f>IFERROR((VLOOKUP($A127,'1011'!$F$10:$S$433,10,FALSE)/VLOOKUP($A127,'2011'!$C$5:$K$611,9,FALSE))*1000,#N/A)</f>
        <v>6.3711911357340725</v>
      </c>
      <c r="CG127" s="198">
        <f>IFERROR((VLOOKUP($A127,'1112'!$F$10:$S$408,9,FALSE)/VLOOKUP($A127,'2012'!$F$10:$M$460,8,FALSE))*1000,#N/A)</f>
        <v>5.5035773252614204</v>
      </c>
      <c r="CH127" s="198">
        <f>IFERROR((VLOOKUP($A127,'1213'!$F$10:$S$408,9,FALSE)/VLOOKUP($A127,'2013'!$F$10:$M$460,8,FALSE))*1000,#N/A)</f>
        <v>6.2772925764192138</v>
      </c>
      <c r="CI127" s="198">
        <f>IFERROR((VLOOKUP($A127,'1314'!$F$10:$S$408,9,FALSE)/VLOOKUP($A127,'2014'!$F$10:$M$460,8,FALSE))*1000,#N/A)</f>
        <v>6.7604110329908051</v>
      </c>
      <c r="CJ127" s="198">
        <f>IFERROR((VLOOKUP($A127,'1415'!$F$10:$S$408,9,FALSE)/VLOOKUP($A127,'2015'!$F$10:$M$460,8,FALSE))*1000,#N/A)</f>
        <v>10.672358591248667</v>
      </c>
      <c r="CK127" s="198">
        <f>IFERROR((VLOOKUP($A127,'1516'!$F$10:$S$408,9,FALSE)/VLOOKUP($A127,'2016'!$F$10:$M$460,8,FALSE))*1000,#N/A)</f>
        <v>11.545526108632906</v>
      </c>
      <c r="CL127" s="198">
        <f>IFERROR((VLOOKUP($A127,'1617'!$F$10:$S$408,9,FALSE)/VLOOKUP($A127,'2017'!$F$10:$M$460,8,FALSE))*1000,#N/A)</f>
        <v>10.368066355624675</v>
      </c>
      <c r="CM127" s="198">
        <f>IFERROR((VLOOKUP($A127,'1718'!$F$10:$S$408,9,FALSE)/VLOOKUP($A127,'2018'!$F$10:$N$460,9,FALSE))*1000,#N/A)</f>
        <v>9.7037793667007151</v>
      </c>
      <c r="CN127" s="198">
        <f>IFERROR((VLOOKUP($A127,'1819'!$F$10:$S$408,9,FALSE)/VLOOKUP($A127,'2018'!$F$10:$N$460,9,FALSE))*1000,#N/A)</f>
        <v>13.789581205311542</v>
      </c>
      <c r="CO127" s="198">
        <f>IFERROR((VLOOKUP($A127,'1920'!$F$10:$S$408,9,FALSE)/VLOOKUP($A127,'2019'!$F$10:$N$464,8,FALSE))*1000,#N/A)</f>
        <v>18.299867137950915</v>
      </c>
      <c r="CP127" s="198">
        <f>IFERROR((VLOOKUP($A127,'20 21'!$F$10:$S$408,9,FALSE)/VLOOKUP($A127,'2020'!$F$10:$N$469,8,FALSE))*1000,#N/A)</f>
        <v>16.375812680256146</v>
      </c>
      <c r="CQ127" s="198">
        <f>IFERROR((VLOOKUP($A127,'21 22'!$F$10:$S$408,9,FALSE)/VLOOKUP($A127,'2021'!$F$10:$N$469,8,FALSE))*1000,#N/A)</f>
        <v>15.990071835994369</v>
      </c>
      <c r="CR127" s="198">
        <f>IFERROR((VLOOKUP($A127,'22 23'!$F$10:$S$408,9,FALSE)/VLOOKUP($A127,'2022'!$F$10:$N$469,8,FALSE))*1000,#N/A)</f>
        <v>13.977217136068209</v>
      </c>
      <c r="CS127" s="196">
        <f>IFERROR((VLOOKUP($A127,'23 24'!$F$7:$S$408,9,FALSE)/VLOOKUP($A127,'2023'!$C$7:$N$469,9,FALSE))*1000,#N/A)</f>
        <v>9.8048157606712874</v>
      </c>
      <c r="CU127" s="198">
        <f>IFERROR((VLOOKUP($A127,'0910'!$F$10:$S$433,10,FALSE)/VLOOKUP($A127,'2010'!$C$5:$K$611,9,FALSE))*1000,#N/A)</f>
        <v>2.7940765576976809</v>
      </c>
      <c r="CV127" s="198">
        <f>IFERROR((VLOOKUP($A127,'1011'!$F$10:$S$433,11,FALSE)/VLOOKUP($A127,'2011'!$C$5:$K$611,9,FALSE))*1000,#N/A)</f>
        <v>0</v>
      </c>
      <c r="CW127" s="198">
        <f>IFERROR((VLOOKUP($A127,'1112'!$F$10:$S$408,10,FALSE)/VLOOKUP($A127,'2012'!$F$10:$M$460,8,FALSE))*1000,#N/A)</f>
        <v>1.1007154650522839</v>
      </c>
      <c r="CX127" s="198">
        <f>IFERROR((VLOOKUP($A127,'1213'!$F$10:$S$408,10,FALSE)/VLOOKUP($A127,'2013'!$F$10:$M$460,8,FALSE))*1000,#N/A)</f>
        <v>1.910480349344978</v>
      </c>
      <c r="CY127" s="198">
        <f>IFERROR((VLOOKUP($A127,'1314'!$F$10:$S$408,10,FALSE)/VLOOKUP($A127,'2014'!$F$10:$M$460,8,FALSE))*1000,#N/A)</f>
        <v>0.27041644131963227</v>
      </c>
      <c r="CZ127" s="198">
        <f>IFERROR((VLOOKUP($A127,'1415'!$F$10:$S$408,10,FALSE)/VLOOKUP($A127,'2015'!$F$10:$M$460,8,FALSE))*1000,#N/A)</f>
        <v>2.1344717182497335</v>
      </c>
      <c r="DA127" s="198">
        <f>IFERROR((VLOOKUP($A127,'1516'!$F$10:$S$408,10,FALSE)/VLOOKUP($A127,'2016'!$F$10:$M$460,8,FALSE))*1000,#N/A)</f>
        <v>2.8863815271582265</v>
      </c>
      <c r="DB127" s="198">
        <f>IFERROR((VLOOKUP($A127,'1617'!$F$10:$S$408,10,FALSE)/VLOOKUP($A127,'2017'!$F$10:$M$460,8,FALSE))*1000,#N/A)</f>
        <v>2.0736132711249353</v>
      </c>
      <c r="DC127" s="198">
        <f>IFERROR((VLOOKUP($A127,'1718'!$F$10:$S$408,10,FALSE)/VLOOKUP($A127,'2018'!$F$10:$N$460,9,FALSE))*1000,#N/A)</f>
        <v>3.0643513789581203</v>
      </c>
      <c r="DD127" s="198">
        <f>IFERROR((VLOOKUP($A127,'1819'!$F$10:$S$408,10,FALSE)/VLOOKUP($A127,'2018'!$F$10:$N$460,9,FALSE))*1000,#N/A)</f>
        <v>3.0643513789581203</v>
      </c>
      <c r="DE127" s="198">
        <f>IFERROR((VLOOKUP($A127,'1920'!$F$10:$S$408,10,FALSE)/VLOOKUP($A127,'2019'!$F$10:$N$464,8,FALSE))*1000,#N/A)</f>
        <v>5.5150284525331532</v>
      </c>
      <c r="DF127" s="198">
        <f>IFERROR((VLOOKUP($A127,'20 21'!$F$10:$S$408,10,FALSE)/VLOOKUP($A127,'2020'!$F$10:$N$469,8,FALSE))*1000,#N/A)</f>
        <v>4.1550569487217084</v>
      </c>
      <c r="DG127" s="198">
        <f>IFERROR((VLOOKUP($A127,'21 22'!$F$10:$S$408,10,FALSE)/VLOOKUP($A127,'2021'!$F$10:$N$469,8,FALSE))*1000,#N/A)</f>
        <v>5.727786926326341</v>
      </c>
      <c r="DH127" s="198">
        <f>IFERROR((VLOOKUP($A127,'22 23'!$F$10:$S$408,10,FALSE)/VLOOKUP($A127,'2022'!$F$10:$N$469,8,FALSE))*1000,#N/A)</f>
        <v>4.1931651408204624</v>
      </c>
      <c r="DI127" s="196">
        <f>IFERROR((VLOOKUP($A127,'23 24'!$F$7:$S$408,10,FALSE)/VLOOKUP($A127,'2023'!$C$7:$N$469,9,FALSE))*1000,#N/A)</f>
        <v>2.9642466253192268</v>
      </c>
      <c r="DK127" s="198">
        <f>IFERROR((VLOOKUP($A127,'0910'!$F$10:$S$433,11,FALSE)/VLOOKUP($A127,'2010'!$C$5:$K$611,9,FALSE))*1000,#N/A)</f>
        <v>0</v>
      </c>
      <c r="DL127" s="198">
        <f>IFERROR((VLOOKUP($A127,'1011'!$F$10:$S$433,12,FALSE)/VLOOKUP($A127,'2011'!$C$5:$K$611,9,FALSE))*1000,#N/A)</f>
        <v>0</v>
      </c>
      <c r="DM127" s="198">
        <f>IFERROR((VLOOKUP($A127,'1112'!$F$10:$S$408,11,FALSE)/VLOOKUP($A127,'2012'!$F$10:$M$460,8,FALSE))*1000,#N/A)</f>
        <v>0</v>
      </c>
      <c r="DN127" s="198">
        <f>IFERROR((VLOOKUP($A127,'1213'!$F$10:$S$408,11,FALSE)/VLOOKUP($A127,'2013'!$F$10:$M$460,8,FALSE))*1000,#N/A)</f>
        <v>0</v>
      </c>
      <c r="DO127" s="198">
        <f>IFERROR((VLOOKUP($A127,'1314'!$F$10:$S$408,11,FALSE)/VLOOKUP($A127,'2014'!$F$10:$M$460,8,FALSE))*1000,#N/A)</f>
        <v>0</v>
      </c>
      <c r="DP127" s="198">
        <f>IFERROR((VLOOKUP($A127,'1415'!$F$10:$S$408,11,FALSE)/VLOOKUP($A127,'2015'!$F$10:$M$460,8,FALSE))*1000,#N/A)</f>
        <v>0</v>
      </c>
      <c r="DQ127" s="198">
        <f>IFERROR((VLOOKUP($A127,'1516'!$F$10:$S$408,11,FALSE)/VLOOKUP($A127,'2016'!$F$10:$M$460,8,FALSE))*1000,#N/A)</f>
        <v>0</v>
      </c>
      <c r="DR127" s="198">
        <f>IFERROR((VLOOKUP($A127,'1617'!$F$10:$S$408,11,FALSE)/VLOOKUP($A127,'2017'!$F$10:$M$460,8,FALSE))*1000,#N/A)</f>
        <v>0</v>
      </c>
      <c r="DS127" s="198">
        <f>IFERROR((VLOOKUP($A127,'1718'!$F$10:$S$408,11,FALSE)/VLOOKUP($A127,'2018'!$F$10:$N$460,9,FALSE))*1000,#N/A)</f>
        <v>0</v>
      </c>
      <c r="DT127" s="198">
        <f>IFERROR((VLOOKUP($A127,'1819'!$F$10:$S$408,11,FALSE)/VLOOKUP($A127,'2018'!$F$10:$N$460,9,FALSE))*1000,#N/A)</f>
        <v>0</v>
      </c>
      <c r="DU127" s="198">
        <f>IFERROR((VLOOKUP($A127,'1920'!$F$10:$S$408,11,FALSE)/VLOOKUP($A127,'2019'!$F$10:$N$464,8,FALSE))*1000,#N/A)</f>
        <v>0</v>
      </c>
      <c r="DV127" s="198">
        <f>IFERROR((VLOOKUP($A127,'20 21'!$F$10:$S$408,11,FALSE)/VLOOKUP($A127,'2020'!$F$10:$N$469,8,FALSE))*1000,#N/A)</f>
        <v>0</v>
      </c>
      <c r="DW127" s="198">
        <f>IFERROR((VLOOKUP($A127,'21 22'!$F$10:$S$408,11,FALSE)/VLOOKUP($A127,'2021'!$F$10:$N$469,8,FALSE))*1000,#N/A)</f>
        <v>0</v>
      </c>
      <c r="DX127" s="198">
        <f>IFERROR((VLOOKUP($A127,'22 23'!$F$10:$S$408,11,FALSE)/VLOOKUP($A127,'2022'!$F$10:$N$469,8,FALSE))*1000,#N/A)</f>
        <v>0</v>
      </c>
      <c r="DY127" s="196">
        <f>IFERROR((VLOOKUP($A127,'23 24'!$F$7:$S$408,11,FALSE)/VLOOKUP($A127,'2023'!$C$7:$N$469,9,FALSE))*1000,#N/A)</f>
        <v>0</v>
      </c>
      <c r="EA127" s="198">
        <f>IFERROR((VLOOKUP($A127,'0910'!$F$10:$S$433,12,FALSE)/VLOOKUP($A127,'2010'!$C$5:$K$611,9,FALSE))*1000,#N/A)</f>
        <v>14.808605755797709</v>
      </c>
      <c r="EB127" s="198">
        <f>IFERROR((VLOOKUP($A127,'1011'!$F$10:$S$433,13,FALSE)/VLOOKUP($A127,'2011'!$C$5:$K$611,9,FALSE))*1000,#N/A)</f>
        <v>6.3711911357340725</v>
      </c>
      <c r="EC127" s="198">
        <f>IFERROR((VLOOKUP($A127,'1112'!$F$10:$S$408,12,FALSE)/VLOOKUP($A127,'2012'!$F$10:$M$460,8,FALSE))*1000,#N/A)</f>
        <v>6.6042927903137034</v>
      </c>
      <c r="ED127" s="198">
        <f>IFERROR((VLOOKUP($A127,'1213'!$F$10:$S$408,12,FALSE)/VLOOKUP($A127,'2013'!$F$10:$M$460,8,FALSE))*1000,#N/A)</f>
        <v>8.1877729257641914</v>
      </c>
      <c r="EE127" s="198">
        <f>IFERROR((VLOOKUP($A127,'1314'!$F$10:$S$408,12,FALSE)/VLOOKUP($A127,'2014'!$F$10:$M$460,8,FALSE))*1000,#N/A)</f>
        <v>7.0308274743104384</v>
      </c>
      <c r="EF127" s="198">
        <f>IFERROR((VLOOKUP($A127,'1415'!$F$10:$S$408,12,FALSE)/VLOOKUP($A127,'2015'!$F$10:$M$460,8,FALSE))*1000,#N/A)</f>
        <v>12.8068303094984</v>
      </c>
      <c r="EG127" s="198">
        <f>IFERROR((VLOOKUP($A127,'1516'!$F$10:$S$408,12,FALSE)/VLOOKUP($A127,'2016'!$F$10:$M$460,8,FALSE))*1000,#N/A)</f>
        <v>14.431907635791131</v>
      </c>
      <c r="EH127" s="198">
        <f>IFERROR((VLOOKUP($A127,'1617'!$F$10:$S$408,12,FALSE)/VLOOKUP($A127,'2017'!$F$10:$M$460,8,FALSE))*1000,#N/A)</f>
        <v>12.441679626749611</v>
      </c>
      <c r="EI127" s="198">
        <f>IFERROR((VLOOKUP($A127,'1718'!$F$10:$S$408,12,FALSE)/VLOOKUP($A127,'2018'!$F$10:$N$460,9,FALSE))*1000,#N/A)</f>
        <v>12.768130745658835</v>
      </c>
      <c r="EJ127" s="198">
        <f>IFERROR((VLOOKUP($A127,'1819'!$F$10:$S$408,12,FALSE)/VLOOKUP($A127,'2018'!$F$10:$N$460,9,FALSE))*1000,#N/A)</f>
        <v>16.853932584269664</v>
      </c>
      <c r="EK127" s="198">
        <f>IFERROR((VLOOKUP($A127,'1920'!$F$10:$S$408,12,FALSE)/VLOOKUP($A127,'2019'!$F$10:$N$464,8,FALSE))*1000,#N/A)</f>
        <v>23.81489559048407</v>
      </c>
      <c r="EL127" s="198">
        <f>IFERROR((VLOOKUP($A127,'20 21'!$F$10:$S$408,12,FALSE)/VLOOKUP($A127,'2020'!$F$10:$N$469,8,FALSE))*1000,#N/A)</f>
        <v>20.530869628977857</v>
      </c>
      <c r="EM127" s="198">
        <f>IFERROR((VLOOKUP($A127,'21 22'!$F$10:$S$408,12,FALSE)/VLOOKUP($A127,'2021'!$F$10:$N$469,8,FALSE))*1000,#N/A)</f>
        <v>21.717858762320709</v>
      </c>
      <c r="EN127" s="198">
        <f>IFERROR((VLOOKUP($A127,'22 23'!$F$10:$S$408,12,FALSE)/VLOOKUP($A127,'2022'!$F$10:$N$469,8,FALSE))*1000,#N/A)</f>
        <v>18.17038227688867</v>
      </c>
      <c r="EO127" s="196">
        <f>IFERROR((VLOOKUP($A127,'23 24'!$F$7:$S$408,12,FALSE)/VLOOKUP($A127,'2023'!$C$7:$N$469,9,FALSE))*1000,#N/A)</f>
        <v>12.769062385990516</v>
      </c>
    </row>
    <row r="128" spans="1:145" x14ac:dyDescent="0.3">
      <c r="A128" t="s">
        <v>239</v>
      </c>
      <c r="B128" t="s">
        <v>1743</v>
      </c>
      <c r="C128" t="str">
        <f>IF(VLOOKUP($A128,'0910'!$F$10:$L$433,1,FALSE)=VLOOKUP($A128,'2010'!$C$5:$K$611,1,FALSE),VLOOKUP($A128,'0910'!$F$10:$L$433,1,FALSE),FALSE)</f>
        <v>Haringey</v>
      </c>
      <c r="D128" t="str">
        <f>IF(VLOOKUP($A128,'1011'!$F$10:$L$433,1,FALSE)=VLOOKUP($A128,'2011'!$C$5:$K$611,1,FALSE),VLOOKUP($A128,'1011'!$F$10:$L$433,1,FALSE),FALSE)</f>
        <v>Haringey</v>
      </c>
      <c r="E128" t="str">
        <f>IF(VLOOKUP(A128,'1112'!$F$10:$L$408,1,FALSE)=VLOOKUP(A128,'2012'!$F$10:$M$460,1,FALSE),VLOOKUP(A128,'1112'!$F$10:$L$408,1,FALSE),FALSE)</f>
        <v>Haringey</v>
      </c>
      <c r="F128" t="str">
        <f>IF(VLOOKUP($A128,'1213'!$F$10:$L$408,1,FALSE)=VLOOKUP($A128,'2013'!$F$10:$M$460,1,FALSE),VLOOKUP($A128,'1213'!$F$10:$L$408,1,FALSE),FALSE)</f>
        <v>Haringey</v>
      </c>
      <c r="G128" t="str">
        <f>IF(VLOOKUP($A128,'1314'!$F$10:$L$408,1,FALSE)=VLOOKUP($A128,'2014'!$F$10:$M$460,1,FALSE),VLOOKUP($A128,'1314'!$F$10:$L$408,1,FALSE),FALSE)</f>
        <v>Haringey</v>
      </c>
      <c r="H128" t="str">
        <f>IF(VLOOKUP($A128,'1415'!$F$10:$L$408,1,FALSE)=VLOOKUP($A128,'2015'!$F$10:$M$460,1,FALSE),VLOOKUP($A128,'1415'!$F$10:$L$408,1,FALSE),FALSE)</f>
        <v>Haringey</v>
      </c>
      <c r="I128" t="str">
        <f>IF(VLOOKUP($A128,'1516'!$F$10:$L$408,1,FALSE)=VLOOKUP($A128,'2015'!$F$10:$M$460,1,FALSE),VLOOKUP($A128,'1516'!$F$10:$L$408,1,FALSE),FALSE)</f>
        <v>Haringey</v>
      </c>
      <c r="J128" t="str">
        <f>IF(VLOOKUP($A128,'1617'!$F$10:$L$408,1,FALSE)=VLOOKUP($A128,'2016'!$F$10:$M$460,1,FALSE),VLOOKUP($A128,'1617'!$F$10:$L$408,1,FALSE),FALSE)</f>
        <v>Haringey</v>
      </c>
      <c r="K128" t="str">
        <f>IF(VLOOKUP($A128,'1718'!$F$10:$M$408,1,FALSE)=VLOOKUP($A128,'2017'!$F$10:$M$460,1,FALSE),VLOOKUP($A128,'1718'!$F$10:$M$408,1,FALSE),FALSE)</f>
        <v>Haringey</v>
      </c>
      <c r="L128" t="str">
        <f>IF(VLOOKUP($A128,'1819'!$F$10:$M$408,1,FALSE)=VLOOKUP($A128,'2018'!$F$10:$M$460,1,FALSE),VLOOKUP($A128,'1819'!$F$10:$M$408,1,FALSE),FALSE)</f>
        <v>Haringey</v>
      </c>
      <c r="M128" t="str">
        <f>IF(VLOOKUP($A128,'1920'!$F$10:$M$408,1,FALSE)=VLOOKUP($A128,'2019'!$F$10:$M$464,1,FALSE),VLOOKUP($A128,'1920'!$F$10:$M$408,1,FALSE),FALSE)</f>
        <v>Haringey</v>
      </c>
      <c r="N128" t="str">
        <f>IF(VLOOKUP($A128,'20 21'!$F$10:$N$408,1,FALSE)=VLOOKUP($A128,'2020'!$F$10:$O$468,1,FALSE),VLOOKUP($A128,'20 21'!$F$10:$N$408,1,FALSE),FALSE)</f>
        <v>Haringey</v>
      </c>
      <c r="O128" t="str">
        <f>IF(VLOOKUP($A128,'21 22'!$F$10:$N$408,1,FALSE)=VLOOKUP($A128,'2021'!$F$10:$O$471,1,FALSE),VLOOKUP($A128,'21 22'!$F$10:$N$408,1,FALSE),FALSE)</f>
        <v>Haringey</v>
      </c>
      <c r="P128" t="str">
        <f>IF(VLOOKUP($A128,'22 23'!$F$10:$N$408,1,FALSE)=VLOOKUP($A128,'2022'!$F$10:$O$468,1,FALSE),VLOOKUP($A128,'22 23'!$F$10:$N$408,1,FALSE),FALSE)</f>
        <v>Haringey</v>
      </c>
      <c r="Q128" t="str">
        <f>IF(VLOOKUP($A128,'23 24'!$F$7:$N$408,1,FALSE)=VLOOKUP($A128,'2023'!$C$7:$O$468,1,FALSE),VLOOKUP($A128,'23 24'!$F$7:$N$408,1,FALSE),FALSE)</f>
        <v>Haringey</v>
      </c>
      <c r="S128" s="196" t="e">
        <f>IFERROR((VLOOKUP($A128,'0910'!$F$10:$L$433,4,FALSE)/VLOOKUP($A128,'2010'!$C$5:$K$611,9,FALSE))*1000,#N/A)</f>
        <v>#N/A</v>
      </c>
      <c r="T128" s="196" t="e">
        <f>IFERROR((VLOOKUP($A128,'1011'!$F$10:$L$433,4,FALSE)/VLOOKUP($A128,'2011'!$C$5:$K$611,9,FALSE))*1000,#N/A)</f>
        <v>#N/A</v>
      </c>
      <c r="U128" s="196">
        <f>IFERROR((VLOOKUP($A128,'1112'!$F$10:$L$408,4,FALSE)/VLOOKUP($A128,'2012'!$F$10:$M$460,8,FALSE))*1000,#N/A)</f>
        <v>2.1809216764650103</v>
      </c>
      <c r="V128" s="196">
        <f>IFERROR((VLOOKUP($A128,'1213'!$F$10:$L$408,4,FALSE)/VLOOKUP($A128,'2013'!$F$10:$M$460,8,FALSE))*1000,#N/A)</f>
        <v>0.66019051211921154</v>
      </c>
      <c r="W128" s="196">
        <f>IFERROR((VLOOKUP($A128,'1314'!$F$10:$L$408,4,FALSE)/VLOOKUP($A128,'2014'!$F$10:$M$460,8,FALSE))*1000,#N/A)</f>
        <v>3.2860764247488499</v>
      </c>
      <c r="X128" s="196">
        <f>IFERROR((VLOOKUP($A128,'1415'!$F$10:$L$408,4,FALSE)/VLOOKUP($A128,'2015'!$F$10:$M$460,8,FALSE))*1000,#N/A)</f>
        <v>2.2505626406601649</v>
      </c>
      <c r="Y128" s="196">
        <f>IFERROR((VLOOKUP($A128,'1516'!$F$10:$L$408,4,FALSE)/VLOOKUP($A128,'2016'!$F$10:$M$460,8,FALSE))*1000,#N/A)</f>
        <v>4.7717065868263475</v>
      </c>
      <c r="Z128" s="196">
        <f>IFERROR((VLOOKUP($A128,'1617'!$F$10:$L$408,4,FALSE)/VLOOKUP($A128,'2017'!$F$10:$M$460,8,FALSE))*1000,#N/A)</f>
        <v>2.5088273555101281</v>
      </c>
      <c r="AA128" s="196">
        <f>IFERROR((VLOOKUP($A128,'1718'!$F$10:$L$408,4,FALSE)/VLOOKUP($A128,'2018'!$F$10:$N$460,9,FALSE))*1000,#N/A)</f>
        <v>1.654107700790296</v>
      </c>
      <c r="AB128" s="196">
        <f>IFERROR((VLOOKUP($A128,'1819'!$F$10:$L$408,4,FALSE)/VLOOKUP($A128,'2018'!$F$10:$N$460,9,FALSE))*1000,#N/A)</f>
        <v>3.4001102738467193</v>
      </c>
      <c r="AC128" s="196">
        <f>IFERROR((VLOOKUP($A128,'1920'!$F$10:$L$408,4,FALSE)/VLOOKUP($A128,'2019'!$F$10:$N$464,8,FALSE))*1000,#N/A)</f>
        <v>3.2910374081252058</v>
      </c>
      <c r="AD128" s="196">
        <f>IFERROR((VLOOKUP($A128,'20 21'!$F$10:$M$408,4,FALSE)/VLOOKUP($A128,'2020'!$F$10:$N$469,8,FALSE))*1000,#N/A)</f>
        <v>7.7864472857518754</v>
      </c>
      <c r="AE128" s="196">
        <f>IFERROR((VLOOKUP($A128,'21 22'!$F$10:$M$408,4,FALSE)/VLOOKUP($A128,'2021'!$F$10:$N$469,8,FALSE))*1000,#N/A)</f>
        <v>7.059093435925492</v>
      </c>
      <c r="AF128" s="196">
        <f>IFERROR((VLOOKUP($A128,'22 23'!$F$10:$M$408,4,FALSE)/VLOOKUP($A128,'2022'!$F$10:$N$469,8,FALSE))*1000,#N/A)</f>
        <v>5.9212817833507483</v>
      </c>
      <c r="AG128" s="196">
        <f>IFERROR((VLOOKUP($A128,'23 24'!$F$7:$M$408,4,FALSE)/VLOOKUP($A128,'2023'!$C$7:$N$469,9,FALSE))*1000,#N/A)</f>
        <v>1.3824327360071886</v>
      </c>
      <c r="AI128" s="196" t="e">
        <f>IFERROR((VLOOKUP($A128,'0910'!$F$10:$L$433,5,FALSE)/VLOOKUP($A128,'2010'!$C$5:$K$611,9,FALSE))*1000,#N/A)</f>
        <v>#N/A</v>
      </c>
      <c r="AJ128" s="196" t="e">
        <f>IFERROR((VLOOKUP($A128,'1011'!$F$10:$L$433,5,FALSE)/VLOOKUP($A128,'2011'!$C$5:$K$611,9,FALSE))*1000,#N/A)</f>
        <v>#N/A</v>
      </c>
      <c r="AK128" s="196">
        <f>IFERROR((VLOOKUP($A128,'1112'!$F$10:$L$408,5,FALSE)/VLOOKUP($A128,'2012'!$F$10:$M$460,8,FALSE))*1000,#N/A)</f>
        <v>0.6637587710980466</v>
      </c>
      <c r="AL128" s="196">
        <f>IFERROR((VLOOKUP($A128,'1213'!$F$10:$L$408,5,FALSE)/VLOOKUP($A128,'2013'!$F$10:$M$460,8,FALSE))*1000,#N/A)</f>
        <v>9.4312930302744513E-2</v>
      </c>
      <c r="AM128" s="196">
        <f>IFERROR((VLOOKUP($A128,'1314'!$F$10:$L$408,5,FALSE)/VLOOKUP($A128,'2014'!$F$10:$M$460,8,FALSE))*1000,#N/A)</f>
        <v>2.62886113979908</v>
      </c>
      <c r="AN128" s="196">
        <f>IFERROR((VLOOKUP($A128,'1415'!$F$10:$L$408,5,FALSE)/VLOOKUP($A128,'2015'!$F$10:$M$460,8,FALSE))*1000,#N/A)</f>
        <v>0.18754688672168043</v>
      </c>
      <c r="AO128" s="196">
        <f>IFERROR((VLOOKUP($A128,'1516'!$F$10:$L$408,5,FALSE)/VLOOKUP($A128,'2016'!$F$10:$M$460,8,FALSE))*1000,#N/A)</f>
        <v>0.28068862275449102</v>
      </c>
      <c r="AP128" s="196">
        <f>IFERROR((VLOOKUP($A128,'1617'!$F$10:$L$408,5,FALSE)/VLOOKUP($A128,'2017'!$F$10:$M$460,8,FALSE))*1000,#N/A)</f>
        <v>0.18583906337112061</v>
      </c>
      <c r="AQ128" s="196">
        <f>IFERROR((VLOOKUP($A128,'1718'!$F$10:$L$408,5,FALSE)/VLOOKUP($A128,'2018'!$F$10:$N$460,9,FALSE))*1000,#N/A)</f>
        <v>0.27568461679838263</v>
      </c>
      <c r="AR128" s="196">
        <f>IFERROR((VLOOKUP($A128,'1819'!$F$10:$L$408,5,FALSE)/VLOOKUP($A128,'2018'!$F$10:$N$460,9,FALSE))*1000,#N/A)</f>
        <v>0</v>
      </c>
      <c r="AS128" s="196">
        <f>IFERROR((VLOOKUP($A128,'1920'!$F$10:$L$408,5,FALSE)/VLOOKUP($A128,'2019'!$F$10:$N$464,8,FALSE))*1000,#N/A)</f>
        <v>0</v>
      </c>
      <c r="AT128" s="196">
        <f>IFERROR((VLOOKUP($A128,'20 21'!$F$10:$L$408,5,FALSE)/VLOOKUP($A128,'2020'!$F$10:$N$469,8,FALSE))*1000,#N/A)</f>
        <v>0.53699636453461208</v>
      </c>
      <c r="AU128" s="196">
        <f>IFERROR((VLOOKUP($A128,'21 22'!$F$10:$L$408,5,FALSE)/VLOOKUP($A128,'2021'!$F$10:$N$469,8,FALSE))*1000,#N/A)</f>
        <v>0</v>
      </c>
      <c r="AV128" s="196">
        <f>IFERROR((VLOOKUP($A128,'22 23'!$F$10:$L$408,5,FALSE)/VLOOKUP($A128,'2022'!$F$10:$N$469,8,FALSE))*1000,#N/A)</f>
        <v>0.26123301985370956</v>
      </c>
      <c r="AW128" s="196">
        <f>IFERROR((VLOOKUP($A128,'23 24'!$F$7:$M$408,5,FALSE)/VLOOKUP($A128,'2023'!$C$7:$N$469,9,FALSE))*1000,#N/A)</f>
        <v>8.640204600044929E-2</v>
      </c>
      <c r="AY128" s="196" t="e">
        <f>IFERROR((VLOOKUP($A128,'0910'!$F$10:$L$433,6,FALSE)/VLOOKUP($A128,'2010'!$C$5:$K$611,9,FALSE))*1000,#N/A)</f>
        <v>#N/A</v>
      </c>
      <c r="AZ128" s="196" t="e">
        <f>IFERROR((VLOOKUP($A128,'1011'!$F$10:$L$433,6,FALSE)/VLOOKUP($A128,'2011'!$C$5:$K$611,9,FALSE))*1000,#N/A)</f>
        <v>#N/A</v>
      </c>
      <c r="BA128" s="196">
        <f>IFERROR((VLOOKUP($A128,'1112'!$F$10:$L$408,6,FALSE)/VLOOKUP($A128,'2012'!$F$10:$M$460,8,FALSE))*1000,#N/A)</f>
        <v>0</v>
      </c>
      <c r="BB128" s="196">
        <f>IFERROR((VLOOKUP($A128,'1213'!$F$10:$L$408,6,FALSE)/VLOOKUP($A128,'2013'!$F$10:$M$460,8,FALSE))*1000,#N/A)</f>
        <v>0</v>
      </c>
      <c r="BC128" s="196">
        <f>IFERROR((VLOOKUP($A128,'1314'!$F$10:$L$408,6,FALSE)/VLOOKUP($A128,'2014'!$F$10:$M$460,8,FALSE))*1000,#N/A)</f>
        <v>0</v>
      </c>
      <c r="BD128" s="196">
        <f>IFERROR((VLOOKUP($A128,'1415'!$F$10:$L$408,6,FALSE)/VLOOKUP($A128,'2015'!$F$10:$M$460,8,FALSE))*1000,#N/A)</f>
        <v>0</v>
      </c>
      <c r="BE128" s="196">
        <f>IFERROR((VLOOKUP($A128,'1516'!$F$10:$L$408,6,FALSE)/VLOOKUP($A128,'2016'!$F$10:$M$460,8,FALSE))*1000,#N/A)</f>
        <v>0</v>
      </c>
      <c r="BF128" s="196">
        <f>IFERROR((VLOOKUP($A128,'1617'!$F$10:$L$408,6,FALSE)/VLOOKUP($A128,'2017'!$F$10:$M$460,8,FALSE))*1000,#N/A)</f>
        <v>0</v>
      </c>
      <c r="BG128" s="196">
        <f>IFERROR((VLOOKUP($A128,'1718'!$F$10:$L$408,6,FALSE)/VLOOKUP($A128,'2018'!$F$10:$N$460,9,FALSE))*1000,#N/A)</f>
        <v>0</v>
      </c>
      <c r="BH128" s="196">
        <f>IFERROR((VLOOKUP($A128,'1819'!$F$10:$L$408,6,FALSE)/VLOOKUP($A128,'2018'!$F$10:$N$460,9,FALSE))*1000,#N/A)</f>
        <v>0</v>
      </c>
      <c r="BI128" s="196">
        <f>IFERROR((VLOOKUP($A128,'1920'!$F$10:$L$408,6,FALSE)/VLOOKUP($A128,'2019'!$F$10:$N$464,8,FALSE))*1000,#N/A)</f>
        <v>0</v>
      </c>
      <c r="BJ128" s="196">
        <f>IFERROR((VLOOKUP($A128,'20 21'!$F$10:$L$408,6,FALSE)/VLOOKUP($A128,'2020'!$F$10:$N$469,8,FALSE))*1000,#N/A)</f>
        <v>0.17899878817820403</v>
      </c>
      <c r="BK128" s="196">
        <f>IFERROR((VLOOKUP($A128,'21 22'!$F$10:$L$408,6,FALSE)/VLOOKUP($A128,'2021'!$F$10:$N$469,8,FALSE))*1000,#N/A)</f>
        <v>0.1764773358981373</v>
      </c>
      <c r="BL128" s="196">
        <f>IFERROR((VLOOKUP($A128,'22 23'!$F$10:$L$408,6,FALSE)/VLOOKUP($A128,'2022'!$F$10:$N$469,8,FALSE))*1000,#N/A)</f>
        <v>1.2190874259839777</v>
      </c>
      <c r="BM128" s="196">
        <f>IFERROR((VLOOKUP($A128,'23 24'!$F$7:$M$408,6,FALSE)/VLOOKUP($A128,'2023'!$C$7:$N$469,9,FALSE))*1000,#N/A)</f>
        <v>2.678463426013928</v>
      </c>
      <c r="BO128" s="196" t="e">
        <f>IFERROR((VLOOKUP($A128,'0910'!$F$10:$L$433,7,FALSE)/VLOOKUP($A128,'2010'!$C$5:$K$611,9,FALSE))*1000,#N/A)</f>
        <v>#N/A</v>
      </c>
      <c r="BP128" s="196" t="e">
        <f>IFERROR((VLOOKUP($A128,'1011'!$F$10:$L$433,7,FALSE)/VLOOKUP($A128,'2011'!$C$5:$K$611,9,FALSE))*1000,#N/A)</f>
        <v>#N/A</v>
      </c>
      <c r="BQ128" s="196">
        <f>IFERROR((VLOOKUP($A128,'1112'!$F$10:$L$408,7,FALSE)/VLOOKUP($A128,'2012'!$F$10:$M$460,8,FALSE))*1000,#N/A)</f>
        <v>2.8446804475630572</v>
      </c>
      <c r="BR128" s="196">
        <f>IFERROR((VLOOKUP($A128,'1213'!$F$10:$L$408,7,FALSE)/VLOOKUP($A128,'2013'!$F$10:$M$460,8,FALSE))*1000,#N/A)</f>
        <v>0.75450344242195611</v>
      </c>
      <c r="BS128" s="196">
        <f>IFERROR((VLOOKUP($A128,'1314'!$F$10:$L$408,7,FALSE)/VLOOKUP($A128,'2014'!$F$10:$M$460,8,FALSE))*1000,#N/A)</f>
        <v>5.8210496666979621</v>
      </c>
      <c r="BT128" s="196">
        <f>IFERROR((VLOOKUP($A128,'1415'!$F$10:$L$408,7,FALSE)/VLOOKUP($A128,'2015'!$F$10:$M$460,8,FALSE))*1000,#N/A)</f>
        <v>2.4381095273818456</v>
      </c>
      <c r="BU128" s="196">
        <f>IFERROR((VLOOKUP($A128,'1516'!$F$10:$L$408,7,FALSE)/VLOOKUP($A128,'2016'!$F$10:$M$460,8,FALSE))*1000,#N/A)</f>
        <v>4.9588323353293413</v>
      </c>
      <c r="BV128" s="196">
        <f>IFERROR((VLOOKUP($A128,'1617'!$F$10:$L$408,7,FALSE)/VLOOKUP($A128,'2017'!$F$10:$M$460,8,FALSE))*1000,#N/A)</f>
        <v>2.6946664188812486</v>
      </c>
      <c r="BW128" s="196">
        <f>IFERROR((VLOOKUP($A128,'1718'!$F$10:$L$408,7,FALSE)/VLOOKUP($A128,'2018'!$F$10:$N$460,9,FALSE))*1000,#N/A)</f>
        <v>1.9297923175886784</v>
      </c>
      <c r="BX128" s="196">
        <f>IFERROR((VLOOKUP($A128,'1819'!$F$10:$L$408,7,FALSE)/VLOOKUP($A128,'2018'!$F$10:$N$460,9,FALSE))*1000,#N/A)</f>
        <v>3.4001102738467193</v>
      </c>
      <c r="BY128" s="196">
        <f>IFERROR((VLOOKUP($A128,'1920'!$F$10:$L$408,7,FALSE)/VLOOKUP($A128,'2019'!$F$10:$N$464,8,FALSE))*1000,#N/A)</f>
        <v>3.2910374081252058</v>
      </c>
      <c r="BZ128" s="196">
        <f>IFERROR((VLOOKUP($A128,'20 21'!$F$10:$L$408,7,FALSE)/VLOOKUP($A128,'2020'!$F$10:$N$469,8,FALSE))*1000,#N/A)</f>
        <v>8.5024424384646906</v>
      </c>
      <c r="CA128" s="196">
        <f>IFERROR((VLOOKUP($A128,'21 22'!$F$10:$L$408,7,FALSE)/VLOOKUP($A128,'2021'!$F$10:$N$469,8,FALSE))*1000,#N/A)</f>
        <v>7.2355707718236291</v>
      </c>
      <c r="CB128" s="196">
        <f>IFERROR((VLOOKUP($A128,'22 23'!$F$10:$L$408,7,FALSE)/VLOOKUP($A128,'2022'!$F$10:$N$469,8,FALSE))*1000,#N/A)</f>
        <v>7.4016022291884358</v>
      </c>
      <c r="CC128" s="196">
        <f>IFERROR((VLOOKUP($A128,'23 24'!$F$7:$M$408,7,FALSE)/VLOOKUP($A128,'2023'!$C$7:$N$469,9,FALSE))*1000,#N/A)</f>
        <v>4.1472982080215655</v>
      </c>
      <c r="CE128" s="198" t="e">
        <f>IFERROR((VLOOKUP($A128,'0910'!$F$10:$S$433,9,FALSE)/VLOOKUP($A128,'2010'!$C$5:$K$611,9,FALSE))*1000,#N/A)</f>
        <v>#N/A</v>
      </c>
      <c r="CF128" s="198" t="e">
        <f>IFERROR((VLOOKUP($A128,'1011'!$F$10:$S$433,10,FALSE)/VLOOKUP($A128,'2011'!$C$5:$K$611,9,FALSE))*1000,#N/A)</f>
        <v>#N/A</v>
      </c>
      <c r="CG128" s="198">
        <f>IFERROR((VLOOKUP($A128,'1112'!$F$10:$S$408,9,FALSE)/VLOOKUP($A128,'2012'!$F$10:$M$460,8,FALSE))*1000,#N/A)</f>
        <v>2.9395031291484921</v>
      </c>
      <c r="CH128" s="198">
        <f>IFERROR((VLOOKUP($A128,'1213'!$F$10:$S$408,9,FALSE)/VLOOKUP($A128,'2013'!$F$10:$M$460,8,FALSE))*1000,#N/A)</f>
        <v>2.452136187871357</v>
      </c>
      <c r="CI128" s="198">
        <f>IFERROR((VLOOKUP($A128,'1314'!$F$10:$S$408,9,FALSE)/VLOOKUP($A128,'2014'!$F$10:$M$460,8,FALSE))*1000,#N/A)</f>
        <v>0.75110318279973709</v>
      </c>
      <c r="CJ128" s="198">
        <f>IFERROR((VLOOKUP($A128,'1415'!$F$10:$S$408,9,FALSE)/VLOOKUP($A128,'2015'!$F$10:$M$460,8,FALSE))*1000,#N/A)</f>
        <v>0.56264066016504122</v>
      </c>
      <c r="CK128" s="198">
        <f>IFERROR((VLOOKUP($A128,'1516'!$F$10:$S$408,9,FALSE)/VLOOKUP($A128,'2016'!$F$10:$M$460,8,FALSE))*1000,#N/A)</f>
        <v>4.0232035928143706</v>
      </c>
      <c r="CL128" s="198">
        <f>IFERROR((VLOOKUP($A128,'1617'!$F$10:$S$408,9,FALSE)/VLOOKUP($A128,'2017'!$F$10:$M$460,8,FALSE))*1000,#N/A)</f>
        <v>1.9513101653967664</v>
      </c>
      <c r="CM128" s="198">
        <f>IFERROR((VLOOKUP($A128,'1718'!$F$10:$S$408,9,FALSE)/VLOOKUP($A128,'2018'!$F$10:$N$460,9,FALSE))*1000,#N/A)</f>
        <v>1.1027384671935305</v>
      </c>
      <c r="CN128" s="198">
        <f>IFERROR((VLOOKUP($A128,'1819'!$F$10:$S$408,9,FALSE)/VLOOKUP($A128,'2018'!$F$10:$N$460,9,FALSE))*1000,#N/A)</f>
        <v>1.8378974453225509</v>
      </c>
      <c r="CO128" s="198">
        <f>IFERROR((VLOOKUP($A128,'1920'!$F$10:$S$408,9,FALSE)/VLOOKUP($A128,'2019'!$F$10:$N$464,8,FALSE))*1000,#N/A)</f>
        <v>0.54850623468753434</v>
      </c>
      <c r="CP128" s="198">
        <f>IFERROR((VLOOKUP($A128,'20 21'!$F$10:$S$408,9,FALSE)/VLOOKUP($A128,'2020'!$F$10:$N$469,8,FALSE))*1000,#N/A)</f>
        <v>1.9689866699602443</v>
      </c>
      <c r="CQ128" s="198">
        <f>IFERROR((VLOOKUP($A128,'21 22'!$F$10:$S$408,9,FALSE)/VLOOKUP($A128,'2021'!$F$10:$N$469,8,FALSE))*1000,#N/A)</f>
        <v>7.059093435925492</v>
      </c>
      <c r="CR128" s="198">
        <f>IFERROR((VLOOKUP($A128,'22 23'!$F$10:$S$408,9,FALSE)/VLOOKUP($A128,'2022'!$F$10:$N$469,8,FALSE))*1000,#N/A)</f>
        <v>8.0982236154649954</v>
      </c>
      <c r="CS128" s="196">
        <f>IFERROR((VLOOKUP($A128,'23 24'!$F$7:$S$408,9,FALSE)/VLOOKUP($A128,'2023'!$C$7:$N$469,9,FALSE))*1000,#N/A)</f>
        <v>8.1217923240422341</v>
      </c>
      <c r="CU128" s="198" t="e">
        <f>IFERROR((VLOOKUP($A128,'0910'!$F$10:$S$433,10,FALSE)/VLOOKUP($A128,'2010'!$C$5:$K$611,9,FALSE))*1000,#N/A)</f>
        <v>#N/A</v>
      </c>
      <c r="CV128" s="198" t="e">
        <f>IFERROR((VLOOKUP($A128,'1011'!$F$10:$S$433,11,FALSE)/VLOOKUP($A128,'2011'!$C$5:$K$611,9,FALSE))*1000,#N/A)</f>
        <v>#N/A</v>
      </c>
      <c r="CW128" s="198">
        <f>IFERROR((VLOOKUP($A128,'1112'!$F$10:$S$408,10,FALSE)/VLOOKUP($A128,'2012'!$F$10:$M$460,8,FALSE))*1000,#N/A)</f>
        <v>1.4223402237815286</v>
      </c>
      <c r="CX128" s="198">
        <f>IFERROR((VLOOKUP($A128,'1213'!$F$10:$S$408,10,FALSE)/VLOOKUP($A128,'2013'!$F$10:$M$460,8,FALSE))*1000,#N/A)</f>
        <v>1.6976327454494011</v>
      </c>
      <c r="CY128" s="198">
        <f>IFERROR((VLOOKUP($A128,'1314'!$F$10:$S$408,10,FALSE)/VLOOKUP($A128,'2014'!$F$10:$M$460,8,FALSE))*1000,#N/A)</f>
        <v>1.5960942634494415</v>
      </c>
      <c r="CZ128" s="198">
        <f>IFERROR((VLOOKUP($A128,'1415'!$F$10:$S$408,10,FALSE)/VLOOKUP($A128,'2015'!$F$10:$M$460,8,FALSE))*1000,#N/A)</f>
        <v>0</v>
      </c>
      <c r="DA128" s="198">
        <f>IFERROR((VLOOKUP($A128,'1516'!$F$10:$S$408,10,FALSE)/VLOOKUP($A128,'2016'!$F$10:$M$460,8,FALSE))*1000,#N/A)</f>
        <v>2.6197604790419158</v>
      </c>
      <c r="DB128" s="198">
        <f>IFERROR((VLOOKUP($A128,'1617'!$F$10:$S$408,10,FALSE)/VLOOKUP($A128,'2017'!$F$10:$M$460,8,FALSE))*1000,#N/A)</f>
        <v>0.18583906337112061</v>
      </c>
      <c r="DC128" s="198">
        <f>IFERROR((VLOOKUP($A128,'1718'!$F$10:$S$408,10,FALSE)/VLOOKUP($A128,'2018'!$F$10:$N$460,9,FALSE))*1000,#N/A)</f>
        <v>0.27568461679838263</v>
      </c>
      <c r="DD128" s="198">
        <f>IFERROR((VLOOKUP($A128,'1819'!$F$10:$S$408,10,FALSE)/VLOOKUP($A128,'2018'!$F$10:$N$460,9,FALSE))*1000,#N/A)</f>
        <v>0.27568461679838263</v>
      </c>
      <c r="DE128" s="198">
        <f>IFERROR((VLOOKUP($A128,'1920'!$F$10:$S$408,10,FALSE)/VLOOKUP($A128,'2019'!$F$10:$N$464,8,FALSE))*1000,#N/A)</f>
        <v>0</v>
      </c>
      <c r="DF128" s="198">
        <f>IFERROR((VLOOKUP($A128,'20 21'!$F$10:$S$408,10,FALSE)/VLOOKUP($A128,'2020'!$F$10:$N$469,8,FALSE))*1000,#N/A)</f>
        <v>8.9499394089102013E-2</v>
      </c>
      <c r="DG128" s="198">
        <f>IFERROR((VLOOKUP($A128,'21 22'!$F$10:$S$408,10,FALSE)/VLOOKUP($A128,'2021'!$F$10:$N$469,8,FALSE))*1000,#N/A)</f>
        <v>0</v>
      </c>
      <c r="DH128" s="198">
        <f>IFERROR((VLOOKUP($A128,'22 23'!$F$10:$S$408,10,FALSE)/VLOOKUP($A128,'2022'!$F$10:$N$469,8,FALSE))*1000,#N/A)</f>
        <v>0.17415534656913967</v>
      </c>
      <c r="DI128" s="196">
        <f>IFERROR((VLOOKUP($A128,'23 24'!$F$7:$S$408,10,FALSE)/VLOOKUP($A128,'2023'!$C$7:$N$469,9,FALSE))*1000,#N/A)</f>
        <v>0.34560818400179716</v>
      </c>
      <c r="DK128" s="198" t="e">
        <f>IFERROR((VLOOKUP($A128,'0910'!$F$10:$S$433,11,FALSE)/VLOOKUP($A128,'2010'!$C$5:$K$611,9,FALSE))*1000,#N/A)</f>
        <v>#N/A</v>
      </c>
      <c r="DL128" s="198" t="e">
        <f>IFERROR((VLOOKUP($A128,'1011'!$F$10:$S$433,12,FALSE)/VLOOKUP($A128,'2011'!$C$5:$K$611,9,FALSE))*1000,#N/A)</f>
        <v>#N/A</v>
      </c>
      <c r="DM128" s="198">
        <f>IFERROR((VLOOKUP($A128,'1112'!$F$10:$S$408,11,FALSE)/VLOOKUP($A128,'2012'!$F$10:$M$460,8,FALSE))*1000,#N/A)</f>
        <v>0</v>
      </c>
      <c r="DN128" s="198">
        <f>IFERROR((VLOOKUP($A128,'1213'!$F$10:$S$408,11,FALSE)/VLOOKUP($A128,'2013'!$F$10:$M$460,8,FALSE))*1000,#N/A)</f>
        <v>0</v>
      </c>
      <c r="DO128" s="198">
        <f>IFERROR((VLOOKUP($A128,'1314'!$F$10:$S$408,11,FALSE)/VLOOKUP($A128,'2014'!$F$10:$M$460,8,FALSE))*1000,#N/A)</f>
        <v>0</v>
      </c>
      <c r="DP128" s="198">
        <f>IFERROR((VLOOKUP($A128,'1415'!$F$10:$S$408,11,FALSE)/VLOOKUP($A128,'2015'!$F$10:$M$460,8,FALSE))*1000,#N/A)</f>
        <v>0</v>
      </c>
      <c r="DQ128" s="198">
        <f>IFERROR((VLOOKUP($A128,'1516'!$F$10:$S$408,11,FALSE)/VLOOKUP($A128,'2016'!$F$10:$M$460,8,FALSE))*1000,#N/A)</f>
        <v>0</v>
      </c>
      <c r="DR128" s="198">
        <f>IFERROR((VLOOKUP($A128,'1617'!$F$10:$S$408,11,FALSE)/VLOOKUP($A128,'2017'!$F$10:$M$460,8,FALSE))*1000,#N/A)</f>
        <v>0</v>
      </c>
      <c r="DS128" s="198">
        <f>IFERROR((VLOOKUP($A128,'1718'!$F$10:$S$408,11,FALSE)/VLOOKUP($A128,'2018'!$F$10:$N$460,9,FALSE))*1000,#N/A)</f>
        <v>0</v>
      </c>
      <c r="DT128" s="198">
        <f>IFERROR((VLOOKUP($A128,'1819'!$F$10:$S$408,11,FALSE)/VLOOKUP($A128,'2018'!$F$10:$N$460,9,FALSE))*1000,#N/A)</f>
        <v>9.1894872266127539E-2</v>
      </c>
      <c r="DU128" s="198">
        <f>IFERROR((VLOOKUP($A128,'1920'!$F$10:$S$408,11,FALSE)/VLOOKUP($A128,'2019'!$F$10:$N$464,8,FALSE))*1000,#N/A)</f>
        <v>0</v>
      </c>
      <c r="DV128" s="198">
        <f>IFERROR((VLOOKUP($A128,'20 21'!$F$10:$S$408,11,FALSE)/VLOOKUP($A128,'2020'!$F$10:$N$469,8,FALSE))*1000,#N/A)</f>
        <v>0</v>
      </c>
      <c r="DW128" s="198">
        <f>IFERROR((VLOOKUP($A128,'21 22'!$F$10:$S$408,11,FALSE)/VLOOKUP($A128,'2021'!$F$10:$N$469,8,FALSE))*1000,#N/A)</f>
        <v>0.3529546717962746</v>
      </c>
      <c r="DX128" s="198">
        <f>IFERROR((VLOOKUP($A128,'22 23'!$F$10:$S$408,11,FALSE)/VLOOKUP($A128,'2022'!$F$10:$N$469,8,FALSE))*1000,#N/A)</f>
        <v>8.7077673284569834E-2</v>
      </c>
      <c r="DY128" s="196">
        <f>IFERROR((VLOOKUP($A128,'23 24'!$F$7:$S$408,11,FALSE)/VLOOKUP($A128,'2023'!$C$7:$N$469,9,FALSE))*1000,#N/A)</f>
        <v>8.640204600044929E-2</v>
      </c>
      <c r="EA128" s="198" t="e">
        <f>IFERROR((VLOOKUP($A128,'0910'!$F$10:$S$433,12,FALSE)/VLOOKUP($A128,'2010'!$C$5:$K$611,9,FALSE))*1000,#N/A)</f>
        <v>#N/A</v>
      </c>
      <c r="EB128" s="198" t="e">
        <f>IFERROR((VLOOKUP($A128,'1011'!$F$10:$S$433,13,FALSE)/VLOOKUP($A128,'2011'!$C$5:$K$611,9,FALSE))*1000,#N/A)</f>
        <v>#N/A</v>
      </c>
      <c r="EC128" s="198">
        <f>IFERROR((VLOOKUP($A128,'1112'!$F$10:$S$408,12,FALSE)/VLOOKUP($A128,'2012'!$F$10:$M$460,8,FALSE))*1000,#N/A)</f>
        <v>4.3618433529300207</v>
      </c>
      <c r="ED128" s="198">
        <f>IFERROR((VLOOKUP($A128,'1213'!$F$10:$S$408,12,FALSE)/VLOOKUP($A128,'2013'!$F$10:$M$460,8,FALSE))*1000,#N/A)</f>
        <v>4.0554560030180138</v>
      </c>
      <c r="EE128" s="198">
        <f>IFERROR((VLOOKUP($A128,'1314'!$F$10:$S$408,12,FALSE)/VLOOKUP($A128,'2014'!$F$10:$M$460,8,FALSE))*1000,#N/A)</f>
        <v>2.3471974462491785</v>
      </c>
      <c r="EF128" s="198">
        <f>IFERROR((VLOOKUP($A128,'1415'!$F$10:$S$408,12,FALSE)/VLOOKUP($A128,'2015'!$F$10:$M$460,8,FALSE))*1000,#N/A)</f>
        <v>0.56264066016504122</v>
      </c>
      <c r="EG128" s="198">
        <f>IFERROR((VLOOKUP($A128,'1516'!$F$10:$S$408,12,FALSE)/VLOOKUP($A128,'2016'!$F$10:$M$460,8,FALSE))*1000,#N/A)</f>
        <v>6.6429640718562881</v>
      </c>
      <c r="EH128" s="198">
        <f>IFERROR((VLOOKUP($A128,'1617'!$F$10:$S$408,12,FALSE)/VLOOKUP($A128,'2017'!$F$10:$M$460,8,FALSE))*1000,#N/A)</f>
        <v>2.1371492287678873</v>
      </c>
      <c r="EI128" s="198">
        <f>IFERROR((VLOOKUP($A128,'1718'!$F$10:$S$408,12,FALSE)/VLOOKUP($A128,'2018'!$F$10:$N$460,9,FALSE))*1000,#N/A)</f>
        <v>1.3784230839919132</v>
      </c>
      <c r="EJ128" s="198">
        <f>IFERROR((VLOOKUP($A128,'1819'!$F$10:$S$408,12,FALSE)/VLOOKUP($A128,'2018'!$F$10:$N$460,9,FALSE))*1000,#N/A)</f>
        <v>2.205476934387061</v>
      </c>
      <c r="EK128" s="198">
        <f>IFERROR((VLOOKUP($A128,'1920'!$F$10:$S$408,12,FALSE)/VLOOKUP($A128,'2019'!$F$10:$N$464,8,FALSE))*1000,#N/A)</f>
        <v>0.54850623468753434</v>
      </c>
      <c r="EL128" s="198">
        <f>IFERROR((VLOOKUP($A128,'20 21'!$F$10:$S$408,12,FALSE)/VLOOKUP($A128,'2020'!$F$10:$N$469,8,FALSE))*1000,#N/A)</f>
        <v>2.1479854581384483</v>
      </c>
      <c r="EM128" s="198">
        <f>IFERROR((VLOOKUP($A128,'21 22'!$F$10:$S$408,12,FALSE)/VLOOKUP($A128,'2021'!$F$10:$N$469,8,FALSE))*1000,#N/A)</f>
        <v>7.5002867756708342</v>
      </c>
      <c r="EN128" s="198">
        <f>IFERROR((VLOOKUP($A128,'22 23'!$F$10:$S$408,12,FALSE)/VLOOKUP($A128,'2022'!$F$10:$N$469,8,FALSE))*1000,#N/A)</f>
        <v>8.3594566353187059</v>
      </c>
      <c r="EO128" s="196">
        <f>IFERROR((VLOOKUP($A128,'23 24'!$F$7:$S$408,12,FALSE)/VLOOKUP($A128,'2023'!$C$7:$N$469,9,FALSE))*1000,#N/A)</f>
        <v>8.4674005080440296</v>
      </c>
    </row>
    <row r="129" spans="1:145" x14ac:dyDescent="0.3">
      <c r="A129" t="s">
        <v>689</v>
      </c>
      <c r="B129" t="s">
        <v>1743</v>
      </c>
      <c r="C129" t="str">
        <f>IF(VLOOKUP($A129,'0910'!$F$10:$L$433,1,FALSE)=VLOOKUP($A129,'2010'!$C$5:$K$611,1,FALSE),VLOOKUP($A129,'0910'!$F$10:$L$433,1,FALSE),FALSE)</f>
        <v>Harlow</v>
      </c>
      <c r="D129" t="str">
        <f>IF(VLOOKUP($A129,'1011'!$F$10:$L$433,1,FALSE)=VLOOKUP($A129,'2011'!$C$5:$K$611,1,FALSE),VLOOKUP($A129,'1011'!$F$10:$L$433,1,FALSE),FALSE)</f>
        <v>Harlow</v>
      </c>
      <c r="E129" t="str">
        <f>IF(VLOOKUP(A129,'1112'!$F$10:$L$408,1,FALSE)=VLOOKUP(A129,'2012'!$F$10:$M$460,1,FALSE),VLOOKUP(A129,'1112'!$F$10:$L$408,1,FALSE),FALSE)</f>
        <v>Harlow</v>
      </c>
      <c r="F129" t="str">
        <f>IF(VLOOKUP($A129,'1213'!$F$10:$L$408,1,FALSE)=VLOOKUP($A129,'2013'!$F$10:$M$460,1,FALSE),VLOOKUP($A129,'1213'!$F$10:$L$408,1,FALSE),FALSE)</f>
        <v>Harlow</v>
      </c>
      <c r="G129" t="str">
        <f>IF(VLOOKUP($A129,'1314'!$F$10:$L$408,1,FALSE)=VLOOKUP($A129,'2014'!$F$10:$M$460,1,FALSE),VLOOKUP($A129,'1314'!$F$10:$L$408,1,FALSE),FALSE)</f>
        <v>Harlow</v>
      </c>
      <c r="H129" t="str">
        <f>IF(VLOOKUP($A129,'1415'!$F$10:$L$408,1,FALSE)=VLOOKUP($A129,'2015'!$F$10:$M$460,1,FALSE),VLOOKUP($A129,'1415'!$F$10:$L$408,1,FALSE),FALSE)</f>
        <v>Harlow</v>
      </c>
      <c r="I129" t="str">
        <f>IF(VLOOKUP($A129,'1516'!$F$10:$L$408,1,FALSE)=VLOOKUP($A129,'2015'!$F$10:$M$460,1,FALSE),VLOOKUP($A129,'1516'!$F$10:$L$408,1,FALSE),FALSE)</f>
        <v>Harlow</v>
      </c>
      <c r="J129" t="str">
        <f>IF(VLOOKUP($A129,'1617'!$F$10:$L$408,1,FALSE)=VLOOKUP($A129,'2016'!$F$10:$M$460,1,FALSE),VLOOKUP($A129,'1617'!$F$10:$L$408,1,FALSE),FALSE)</f>
        <v>Harlow</v>
      </c>
      <c r="K129" t="str">
        <f>IF(VLOOKUP($A129,'1718'!$F$10:$M$408,1,FALSE)=VLOOKUP($A129,'2017'!$F$10:$M$460,1,FALSE),VLOOKUP($A129,'1718'!$F$10:$M$408,1,FALSE),FALSE)</f>
        <v>Harlow</v>
      </c>
      <c r="L129" t="str">
        <f>IF(VLOOKUP($A129,'1819'!$F$10:$M$408,1,FALSE)=VLOOKUP($A129,'2018'!$F$10:$M$460,1,FALSE),VLOOKUP($A129,'1819'!$F$10:$M$408,1,FALSE),FALSE)</f>
        <v>Harlow</v>
      </c>
      <c r="M129" t="str">
        <f>IF(VLOOKUP($A129,'1920'!$F$10:$M$408,1,FALSE)=VLOOKUP($A129,'2019'!$F$10:$M$464,1,FALSE),VLOOKUP($A129,'1920'!$F$10:$M$408,1,FALSE),FALSE)</f>
        <v>Harlow</v>
      </c>
      <c r="N129" t="str">
        <f>IF(VLOOKUP($A129,'20 21'!$F$10:$N$408,1,FALSE)=VLOOKUP($A129,'2020'!$F$10:$O$468,1,FALSE),VLOOKUP($A129,'20 21'!$F$10:$N$408,1,FALSE),FALSE)</f>
        <v>Harlow</v>
      </c>
      <c r="O129" t="str">
        <f>IF(VLOOKUP($A129,'21 22'!$F$10:$N$408,1,FALSE)=VLOOKUP($A129,'2021'!$F$10:$O$471,1,FALSE),VLOOKUP($A129,'21 22'!$F$10:$N$408,1,FALSE),FALSE)</f>
        <v>Harlow</v>
      </c>
      <c r="P129" t="str">
        <f>IF(VLOOKUP($A129,'22 23'!$F$10:$N$408,1,FALSE)=VLOOKUP($A129,'2022'!$F$10:$O$468,1,FALSE),VLOOKUP($A129,'22 23'!$F$10:$N$408,1,FALSE),FALSE)</f>
        <v>Harlow</v>
      </c>
      <c r="Q129" t="str">
        <f>IF(VLOOKUP($A129,'23 24'!$F$7:$N$408,1,FALSE)=VLOOKUP($A129,'2023'!$C$7:$O$468,1,FALSE),VLOOKUP($A129,'23 24'!$F$7:$N$408,1,FALSE),FALSE)</f>
        <v>Harlow</v>
      </c>
      <c r="S129" s="196">
        <f>IFERROR((VLOOKUP($A129,'0910'!$F$10:$L$433,4,FALSE)/VLOOKUP($A129,'2010'!$C$5:$K$611,9,FALSE))*1000,#N/A)</f>
        <v>2.5295109612141653</v>
      </c>
      <c r="T129" s="196">
        <f>IFERROR((VLOOKUP($A129,'1011'!$F$10:$L$433,4,FALSE)/VLOOKUP($A129,'2011'!$C$5:$K$611,9,FALSE))*1000,#N/A)</f>
        <v>1.9596864501679732</v>
      </c>
      <c r="U129" s="196">
        <f>IFERROR((VLOOKUP($A129,'1112'!$F$10:$L$408,4,FALSE)/VLOOKUP($A129,'2012'!$F$10:$M$460,8,FALSE))*1000,#N/A)</f>
        <v>2.493074792243767</v>
      </c>
      <c r="V129" s="196">
        <f>IFERROR((VLOOKUP($A129,'1213'!$F$10:$L$408,4,FALSE)/VLOOKUP($A129,'2013'!$F$10:$M$460,8,FALSE))*1000,#N/A)</f>
        <v>1.6547159404302261</v>
      </c>
      <c r="W129" s="196">
        <f>IFERROR((VLOOKUP($A129,'1314'!$F$10:$L$408,4,FALSE)/VLOOKUP($A129,'2014'!$F$10:$M$460,8,FALSE))*1000,#N/A)</f>
        <v>3.5743744844652188</v>
      </c>
      <c r="X129" s="196">
        <f>IFERROR((VLOOKUP($A129,'1415'!$F$10:$L$408,4,FALSE)/VLOOKUP($A129,'2015'!$F$10:$M$460,8,FALSE))*1000,#N/A)</f>
        <v>3.0071077091306724</v>
      </c>
      <c r="Y129" s="196">
        <f>IFERROR((VLOOKUP($A129,'1516'!$F$10:$L$408,4,FALSE)/VLOOKUP($A129,'2016'!$F$10:$M$460,8,FALSE))*1000,#N/A)</f>
        <v>2.7173913043478262</v>
      </c>
      <c r="Z129" s="196">
        <f>IFERROR((VLOOKUP($A129,'1617'!$F$10:$L$408,4,FALSE)/VLOOKUP($A129,'2017'!$F$10:$M$460,8,FALSE))*1000,#N/A)</f>
        <v>8.8852988691437815</v>
      </c>
      <c r="AA129" s="196">
        <f>IFERROR((VLOOKUP($A129,'1718'!$F$10:$L$408,4,FALSE)/VLOOKUP($A129,'2018'!$F$10:$N$460,9,FALSE))*1000,#N/A)</f>
        <v>4.27578834847675</v>
      </c>
      <c r="AB129" s="196">
        <f>IFERROR((VLOOKUP($A129,'1819'!$F$10:$L$408,4,FALSE)/VLOOKUP($A129,'2018'!$F$10:$N$460,9,FALSE))*1000,#N/A)</f>
        <v>11.491181186531268</v>
      </c>
      <c r="AC129" s="196">
        <f>IFERROR((VLOOKUP($A129,'1920'!$F$10:$L$408,4,FALSE)/VLOOKUP($A129,'2019'!$F$10:$N$464,8,FALSE))*1000,#N/A)</f>
        <v>7.6119481337603023</v>
      </c>
      <c r="AD129" s="196">
        <f>IFERROR((VLOOKUP($A129,'20 21'!$F$10:$M$408,4,FALSE)/VLOOKUP($A129,'2020'!$F$10:$N$469,8,FALSE))*1000,#N/A)</f>
        <v>4.9015055361215163</v>
      </c>
      <c r="AE129" s="196">
        <f>IFERROR((VLOOKUP($A129,'21 22'!$F$10:$M$408,4,FALSE)/VLOOKUP($A129,'2021'!$F$10:$N$469,8,FALSE))*1000,#N/A)</f>
        <v>1.2725236689402422</v>
      </c>
      <c r="AF129" s="196">
        <f>IFERROR((VLOOKUP($A129,'22 23'!$F$10:$M$408,4,FALSE)/VLOOKUP($A129,'2022'!$F$10:$N$469,8,FALSE))*1000,#N/A)</f>
        <v>3.0220610456331216</v>
      </c>
      <c r="AG129" s="196">
        <f>IFERROR((VLOOKUP($A129,'23 24'!$F$7:$M$408,4,FALSE)/VLOOKUP($A129,'2023'!$C$7:$N$469,9,FALSE))*1000,#N/A)</f>
        <v>0.2483361478096752</v>
      </c>
      <c r="AI129" s="196">
        <f>IFERROR((VLOOKUP($A129,'0910'!$F$10:$L$433,5,FALSE)/VLOOKUP($A129,'2010'!$C$5:$K$611,9,FALSE))*1000,#N/A)</f>
        <v>1.4052838673412029</v>
      </c>
      <c r="AJ129" s="196">
        <f>IFERROR((VLOOKUP($A129,'1011'!$F$10:$L$433,5,FALSE)/VLOOKUP($A129,'2011'!$C$5:$K$611,9,FALSE))*1000,#N/A)</f>
        <v>0.55991041433370659</v>
      </c>
      <c r="AK129" s="196">
        <f>IFERROR((VLOOKUP($A129,'1112'!$F$10:$L$408,5,FALSE)/VLOOKUP($A129,'2012'!$F$10:$M$460,8,FALSE))*1000,#N/A)</f>
        <v>3.0470914127423825</v>
      </c>
      <c r="AL129" s="196">
        <f>IFERROR((VLOOKUP($A129,'1213'!$F$10:$L$408,5,FALSE)/VLOOKUP($A129,'2013'!$F$10:$M$460,8,FALSE))*1000,#N/A)</f>
        <v>0.5515719801434088</v>
      </c>
      <c r="AM129" s="196">
        <f>IFERROR((VLOOKUP($A129,'1314'!$F$10:$L$408,5,FALSE)/VLOOKUP($A129,'2014'!$F$10:$M$460,8,FALSE))*1000,#N/A)</f>
        <v>3.2994226010448169</v>
      </c>
      <c r="AN129" s="196">
        <f>IFERROR((VLOOKUP($A129,'1415'!$F$10:$L$408,5,FALSE)/VLOOKUP($A129,'2015'!$F$10:$M$460,8,FALSE))*1000,#N/A)</f>
        <v>0.54674685620557684</v>
      </c>
      <c r="AO129" s="196">
        <f>IFERROR((VLOOKUP($A129,'1516'!$F$10:$L$408,5,FALSE)/VLOOKUP($A129,'2016'!$F$10:$M$460,8,FALSE))*1000,#N/A)</f>
        <v>0.54347826086956519</v>
      </c>
      <c r="AP129" s="196">
        <f>IFERROR((VLOOKUP($A129,'1617'!$F$10:$L$408,5,FALSE)/VLOOKUP($A129,'2017'!$F$10:$M$460,8,FALSE))*1000,#N/A)</f>
        <v>0.26925148088314488</v>
      </c>
      <c r="AQ129" s="196">
        <f>IFERROR((VLOOKUP($A129,'1718'!$F$10:$L$408,5,FALSE)/VLOOKUP($A129,'2018'!$F$10:$N$460,9,FALSE))*1000,#N/A)</f>
        <v>0</v>
      </c>
      <c r="AR129" s="196">
        <f>IFERROR((VLOOKUP($A129,'1819'!$F$10:$L$408,5,FALSE)/VLOOKUP($A129,'2018'!$F$10:$N$460,9,FALSE))*1000,#N/A)</f>
        <v>4.27578834847675</v>
      </c>
      <c r="AS129" s="196">
        <f>IFERROR((VLOOKUP($A129,'1920'!$F$10:$L$408,5,FALSE)/VLOOKUP($A129,'2019'!$F$10:$N$464,8,FALSE))*1000,#N/A)</f>
        <v>4.4621764922043159</v>
      </c>
      <c r="AT129" s="196">
        <f>IFERROR((VLOOKUP($A129,'20 21'!$F$10:$L$408,5,FALSE)/VLOOKUP($A129,'2020'!$F$10:$N$469,8,FALSE))*1000,#N/A)</f>
        <v>1.8058178290974007</v>
      </c>
      <c r="AU129" s="196">
        <f>IFERROR((VLOOKUP($A129,'21 22'!$F$10:$L$408,5,FALSE)/VLOOKUP($A129,'2021'!$F$10:$N$469,8,FALSE))*1000,#N/A)</f>
        <v>1.7815331365163392</v>
      </c>
      <c r="AV129" s="196">
        <f>IFERROR((VLOOKUP($A129,'22 23'!$F$10:$L$408,5,FALSE)/VLOOKUP($A129,'2022'!$F$10:$N$469,8,FALSE))*1000,#N/A)</f>
        <v>0.25183842046942678</v>
      </c>
      <c r="AW129" s="196">
        <f>IFERROR((VLOOKUP($A129,'23 24'!$F$7:$M$408,5,FALSE)/VLOOKUP($A129,'2023'!$C$7:$N$469,9,FALSE))*1000,#N/A)</f>
        <v>0.2483361478096752</v>
      </c>
      <c r="AY129" s="196">
        <f>IFERROR((VLOOKUP($A129,'0910'!$F$10:$L$433,6,FALSE)/VLOOKUP($A129,'2010'!$C$5:$K$611,9,FALSE))*1000,#N/A)</f>
        <v>0</v>
      </c>
      <c r="AZ129" s="196">
        <f>IFERROR((VLOOKUP($A129,'1011'!$F$10:$L$433,6,FALSE)/VLOOKUP($A129,'2011'!$C$5:$K$611,9,FALSE))*1000,#N/A)</f>
        <v>0</v>
      </c>
      <c r="BA129" s="196">
        <f>IFERROR((VLOOKUP($A129,'1112'!$F$10:$L$408,6,FALSE)/VLOOKUP($A129,'2012'!$F$10:$M$460,8,FALSE))*1000,#N/A)</f>
        <v>0</v>
      </c>
      <c r="BB129" s="196">
        <f>IFERROR((VLOOKUP($A129,'1213'!$F$10:$L$408,6,FALSE)/VLOOKUP($A129,'2013'!$F$10:$M$460,8,FALSE))*1000,#N/A)</f>
        <v>0</v>
      </c>
      <c r="BC129" s="196">
        <f>IFERROR((VLOOKUP($A129,'1314'!$F$10:$L$408,6,FALSE)/VLOOKUP($A129,'2014'!$F$10:$M$460,8,FALSE))*1000,#N/A)</f>
        <v>0</v>
      </c>
      <c r="BD129" s="196">
        <f>IFERROR((VLOOKUP($A129,'1415'!$F$10:$L$408,6,FALSE)/VLOOKUP($A129,'2015'!$F$10:$M$460,8,FALSE))*1000,#N/A)</f>
        <v>0.27337342810278842</v>
      </c>
      <c r="BE129" s="196">
        <f>IFERROR((VLOOKUP($A129,'1516'!$F$10:$L$408,6,FALSE)/VLOOKUP($A129,'2016'!$F$10:$M$460,8,FALSE))*1000,#N/A)</f>
        <v>0.27173913043478259</v>
      </c>
      <c r="BF129" s="196">
        <f>IFERROR((VLOOKUP($A129,'1617'!$F$10:$L$408,6,FALSE)/VLOOKUP($A129,'2017'!$F$10:$M$460,8,FALSE))*1000,#N/A)</f>
        <v>0</v>
      </c>
      <c r="BG129" s="196">
        <f>IFERROR((VLOOKUP($A129,'1718'!$F$10:$L$408,6,FALSE)/VLOOKUP($A129,'2018'!$F$10:$N$460,9,FALSE))*1000,#N/A)</f>
        <v>0</v>
      </c>
      <c r="BH129" s="196">
        <f>IFERROR((VLOOKUP($A129,'1819'!$F$10:$L$408,6,FALSE)/VLOOKUP($A129,'2018'!$F$10:$N$460,9,FALSE))*1000,#N/A)</f>
        <v>0</v>
      </c>
      <c r="BI129" s="196">
        <f>IFERROR((VLOOKUP($A129,'1920'!$F$10:$L$408,6,FALSE)/VLOOKUP($A129,'2019'!$F$10:$N$464,8,FALSE))*1000,#N/A)</f>
        <v>0</v>
      </c>
      <c r="BJ129" s="196">
        <f>IFERROR((VLOOKUP($A129,'20 21'!$F$10:$L$408,6,FALSE)/VLOOKUP($A129,'2020'!$F$10:$N$469,8,FALSE))*1000,#N/A)</f>
        <v>0</v>
      </c>
      <c r="BK129" s="196">
        <f>IFERROR((VLOOKUP($A129,'21 22'!$F$10:$L$408,6,FALSE)/VLOOKUP($A129,'2021'!$F$10:$N$469,8,FALSE))*1000,#N/A)</f>
        <v>0.25450473378804844</v>
      </c>
      <c r="BL129" s="196">
        <f>IFERROR((VLOOKUP($A129,'22 23'!$F$10:$L$408,6,FALSE)/VLOOKUP($A129,'2022'!$F$10:$N$469,8,FALSE))*1000,#N/A)</f>
        <v>0</v>
      </c>
      <c r="BM129" s="196">
        <f>IFERROR((VLOOKUP($A129,'23 24'!$F$7:$M$408,6,FALSE)/VLOOKUP($A129,'2023'!$C$7:$N$469,9,FALSE))*1000,#N/A)</f>
        <v>0</v>
      </c>
      <c r="BO129" s="196">
        <f>IFERROR((VLOOKUP($A129,'0910'!$F$10:$L$433,7,FALSE)/VLOOKUP($A129,'2010'!$C$5:$K$611,9,FALSE))*1000,#N/A)</f>
        <v>3.9347948285553684</v>
      </c>
      <c r="BP129" s="196">
        <f>IFERROR((VLOOKUP($A129,'1011'!$F$10:$L$433,7,FALSE)/VLOOKUP($A129,'2011'!$C$5:$K$611,9,FALSE))*1000,#N/A)</f>
        <v>2.7995520716685331</v>
      </c>
      <c r="BQ129" s="196">
        <f>IFERROR((VLOOKUP($A129,'1112'!$F$10:$L$408,7,FALSE)/VLOOKUP($A129,'2012'!$F$10:$M$460,8,FALSE))*1000,#N/A)</f>
        <v>5.54016620498615</v>
      </c>
      <c r="BR129" s="196">
        <f>IFERROR((VLOOKUP($A129,'1213'!$F$10:$L$408,7,FALSE)/VLOOKUP($A129,'2013'!$F$10:$M$460,8,FALSE))*1000,#N/A)</f>
        <v>2.4820739106453389</v>
      </c>
      <c r="BS129" s="196">
        <f>IFERROR((VLOOKUP($A129,'1314'!$F$10:$L$408,7,FALSE)/VLOOKUP($A129,'2014'!$F$10:$M$460,8,FALSE))*1000,#N/A)</f>
        <v>6.8737970855100361</v>
      </c>
      <c r="BT129" s="196">
        <f>IFERROR((VLOOKUP($A129,'1415'!$F$10:$L$408,7,FALSE)/VLOOKUP($A129,'2015'!$F$10:$M$460,8,FALSE))*1000,#N/A)</f>
        <v>3.8272279934390374</v>
      </c>
      <c r="BU129" s="196">
        <f>IFERROR((VLOOKUP($A129,'1516'!$F$10:$L$408,7,FALSE)/VLOOKUP($A129,'2016'!$F$10:$M$460,8,FALSE))*1000,#N/A)</f>
        <v>3.5326086956521738</v>
      </c>
      <c r="BV129" s="196">
        <f>IFERROR((VLOOKUP($A129,'1617'!$F$10:$L$408,7,FALSE)/VLOOKUP($A129,'2017'!$F$10:$M$460,8,FALSE))*1000,#N/A)</f>
        <v>9.1545503500269252</v>
      </c>
      <c r="BW129" s="196">
        <f>IFERROR((VLOOKUP($A129,'1718'!$F$10:$L$408,7,FALSE)/VLOOKUP($A129,'2018'!$F$10:$N$460,9,FALSE))*1000,#N/A)</f>
        <v>4.27578834847675</v>
      </c>
      <c r="BX129" s="196">
        <f>IFERROR((VLOOKUP($A129,'1819'!$F$10:$L$408,7,FALSE)/VLOOKUP($A129,'2018'!$F$10:$N$460,9,FALSE))*1000,#N/A)</f>
        <v>15.766969535008016</v>
      </c>
      <c r="BY129" s="196">
        <f>IFERROR((VLOOKUP($A129,'1920'!$F$10:$L$408,7,FALSE)/VLOOKUP($A129,'2019'!$F$10:$N$464,8,FALSE))*1000,#N/A)</f>
        <v>12.074124625964616</v>
      </c>
      <c r="BZ129" s="196">
        <f>IFERROR((VLOOKUP($A129,'20 21'!$F$10:$L$408,7,FALSE)/VLOOKUP($A129,'2020'!$F$10:$N$469,8,FALSE))*1000,#N/A)</f>
        <v>6.707323365218917</v>
      </c>
      <c r="CA129" s="196">
        <f>IFERROR((VLOOKUP($A129,'21 22'!$F$10:$L$408,7,FALSE)/VLOOKUP($A129,'2021'!$F$10:$N$469,8,FALSE))*1000,#N/A)</f>
        <v>3.3085615392446299</v>
      </c>
      <c r="CB129" s="196">
        <f>IFERROR((VLOOKUP($A129,'22 23'!$F$10:$L$408,7,FALSE)/VLOOKUP($A129,'2022'!$F$10:$N$469,8,FALSE))*1000,#N/A)</f>
        <v>3.2738994661025487</v>
      </c>
      <c r="CC129" s="196">
        <f>IFERROR((VLOOKUP($A129,'23 24'!$F$7:$M$408,7,FALSE)/VLOOKUP($A129,'2023'!$C$7:$N$469,9,FALSE))*1000,#N/A)</f>
        <v>0.2483361478096752</v>
      </c>
      <c r="CE129" s="198">
        <f>IFERROR((VLOOKUP($A129,'0910'!$F$10:$S$433,9,FALSE)/VLOOKUP($A129,'2010'!$C$5:$K$611,9,FALSE))*1000,#N/A)</f>
        <v>3.3726812816188869</v>
      </c>
      <c r="CF129" s="198">
        <f>IFERROR((VLOOKUP($A129,'1011'!$F$10:$S$433,10,FALSE)/VLOOKUP($A129,'2011'!$C$5:$K$611,9,FALSE))*1000,#N/A)</f>
        <v>2.2396416573348263</v>
      </c>
      <c r="CG129" s="198">
        <f>IFERROR((VLOOKUP($A129,'1112'!$F$10:$S$408,9,FALSE)/VLOOKUP($A129,'2012'!$F$10:$M$460,8,FALSE))*1000,#N/A)</f>
        <v>1.6620498614958448</v>
      </c>
      <c r="CH129" s="198">
        <f>IFERROR((VLOOKUP($A129,'1213'!$F$10:$S$408,9,FALSE)/VLOOKUP($A129,'2013'!$F$10:$M$460,8,FALSE))*1000,#N/A)</f>
        <v>2.4820739106453389</v>
      </c>
      <c r="CI129" s="198">
        <f>IFERROR((VLOOKUP($A129,'1314'!$F$10:$S$408,9,FALSE)/VLOOKUP($A129,'2014'!$F$10:$M$460,8,FALSE))*1000,#N/A)</f>
        <v>2.474566950783613</v>
      </c>
      <c r="CJ129" s="198">
        <f>IFERROR((VLOOKUP($A129,'1415'!$F$10:$S$408,9,FALSE)/VLOOKUP($A129,'2015'!$F$10:$M$460,8,FALSE))*1000,#N/A)</f>
        <v>3.8272279934390374</v>
      </c>
      <c r="CK129" s="198">
        <f>IFERROR((VLOOKUP($A129,'1516'!$F$10:$S$408,9,FALSE)/VLOOKUP($A129,'2016'!$F$10:$M$460,8,FALSE))*1000,#N/A)</f>
        <v>2.1739130434782608</v>
      </c>
      <c r="CL129" s="198">
        <f>IFERROR((VLOOKUP($A129,'1617'!$F$10:$S$408,9,FALSE)/VLOOKUP($A129,'2017'!$F$10:$M$460,8,FALSE))*1000,#N/A)</f>
        <v>3.2310177705977385</v>
      </c>
      <c r="CM129" s="198">
        <f>IFERROR((VLOOKUP($A129,'1718'!$F$10:$S$408,9,FALSE)/VLOOKUP($A129,'2018'!$F$10:$N$460,9,FALSE))*1000,#N/A)</f>
        <v>6.9481560662747199</v>
      </c>
      <c r="CN129" s="198">
        <f>IFERROR((VLOOKUP($A129,'1819'!$F$10:$S$408,9,FALSE)/VLOOKUP($A129,'2018'!$F$10:$N$460,9,FALSE))*1000,#N/A)</f>
        <v>5.879208979155532</v>
      </c>
      <c r="CO129" s="198">
        <f>IFERROR((VLOOKUP($A129,'1920'!$F$10:$S$408,9,FALSE)/VLOOKUP($A129,'2019'!$F$10:$N$464,8,FALSE))*1000,#N/A)</f>
        <v>17.586224998687594</v>
      </c>
      <c r="CP129" s="198">
        <f>IFERROR((VLOOKUP($A129,'20 21'!$F$10:$S$408,9,FALSE)/VLOOKUP($A129,'2020'!$F$10:$N$469,8,FALSE))*1000,#N/A)</f>
        <v>9.0290891454870028</v>
      </c>
      <c r="CQ129" s="198">
        <f>IFERROR((VLOOKUP($A129,'21 22'!$F$10:$S$408,9,FALSE)/VLOOKUP($A129,'2021'!$F$10:$N$469,8,FALSE))*1000,#N/A)</f>
        <v>4.8355899419729207</v>
      </c>
      <c r="CR129" s="198">
        <f>IFERROR((VLOOKUP($A129,'22 23'!$F$10:$S$408,9,FALSE)/VLOOKUP($A129,'2022'!$F$10:$N$469,8,FALSE))*1000,#N/A)</f>
        <v>4.281253147980256</v>
      </c>
      <c r="CS129" s="196">
        <f>IFERROR((VLOOKUP($A129,'23 24'!$F$7:$S$408,9,FALSE)/VLOOKUP($A129,'2023'!$C$7:$N$469,9,FALSE))*1000,#N/A)</f>
        <v>7.6984205820999305</v>
      </c>
      <c r="CU129" s="198">
        <f>IFERROR((VLOOKUP($A129,'0910'!$F$10:$S$433,10,FALSE)/VLOOKUP($A129,'2010'!$C$5:$K$611,9,FALSE))*1000,#N/A)</f>
        <v>1.9673974142776842</v>
      </c>
      <c r="CV129" s="198">
        <f>IFERROR((VLOOKUP($A129,'1011'!$F$10:$S$433,11,FALSE)/VLOOKUP($A129,'2011'!$C$5:$K$611,9,FALSE))*1000,#N/A)</f>
        <v>1.3997760358342666</v>
      </c>
      <c r="CW129" s="198">
        <f>IFERROR((VLOOKUP($A129,'1112'!$F$10:$S$408,10,FALSE)/VLOOKUP($A129,'2012'!$F$10:$M$460,8,FALSE))*1000,#N/A)</f>
        <v>0.554016620498615</v>
      </c>
      <c r="CX129" s="198">
        <f>IFERROR((VLOOKUP($A129,'1213'!$F$10:$S$408,10,FALSE)/VLOOKUP($A129,'2013'!$F$10:$M$460,8,FALSE))*1000,#N/A)</f>
        <v>0.82735797021511304</v>
      </c>
      <c r="CY129" s="198">
        <f>IFERROR((VLOOKUP($A129,'1314'!$F$10:$S$408,10,FALSE)/VLOOKUP($A129,'2014'!$F$10:$M$460,8,FALSE))*1000,#N/A)</f>
        <v>0.82485565026120422</v>
      </c>
      <c r="CZ129" s="198">
        <f>IFERROR((VLOOKUP($A129,'1415'!$F$10:$S$408,10,FALSE)/VLOOKUP($A129,'2015'!$F$10:$M$460,8,FALSE))*1000,#N/A)</f>
        <v>1.6402405686167303</v>
      </c>
      <c r="DA129" s="198">
        <f>IFERROR((VLOOKUP($A129,'1516'!$F$10:$S$408,10,FALSE)/VLOOKUP($A129,'2016'!$F$10:$M$460,8,FALSE))*1000,#N/A)</f>
        <v>2.1739130434782608</v>
      </c>
      <c r="DB129" s="198">
        <f>IFERROR((VLOOKUP($A129,'1617'!$F$10:$S$408,10,FALSE)/VLOOKUP($A129,'2017'!$F$10:$M$460,8,FALSE))*1000,#N/A)</f>
        <v>0.53850296176628976</v>
      </c>
      <c r="DC129" s="198">
        <f>IFERROR((VLOOKUP($A129,'1718'!$F$10:$S$408,10,FALSE)/VLOOKUP($A129,'2018'!$F$10:$N$460,9,FALSE))*1000,#N/A)</f>
        <v>0</v>
      </c>
      <c r="DD129" s="198">
        <f>IFERROR((VLOOKUP($A129,'1819'!$F$10:$S$408,10,FALSE)/VLOOKUP($A129,'2018'!$F$10:$N$460,9,FALSE))*1000,#N/A)</f>
        <v>1.0689470871191875</v>
      </c>
      <c r="DE129" s="198">
        <f>IFERROR((VLOOKUP($A129,'1920'!$F$10:$S$408,10,FALSE)/VLOOKUP($A129,'2019'!$F$10:$N$464,8,FALSE))*1000,#N/A)</f>
        <v>2.3623287311669907</v>
      </c>
      <c r="DF129" s="198">
        <f>IFERROR((VLOOKUP($A129,'20 21'!$F$10:$S$408,10,FALSE)/VLOOKUP($A129,'2020'!$F$10:$N$469,8,FALSE))*1000,#N/A)</f>
        <v>3.0956877070241156</v>
      </c>
      <c r="DG129" s="198">
        <f>IFERROR((VLOOKUP($A129,'21 22'!$F$10:$S$408,10,FALSE)/VLOOKUP($A129,'2021'!$F$10:$N$469,8,FALSE))*1000,#N/A)</f>
        <v>4.5810852081848727</v>
      </c>
      <c r="DH129" s="198">
        <f>IFERROR((VLOOKUP($A129,'22 23'!$F$10:$S$408,10,FALSE)/VLOOKUP($A129,'2022'!$F$10:$N$469,8,FALSE))*1000,#N/A)</f>
        <v>1.5110305228165608</v>
      </c>
      <c r="DI129" s="196">
        <f>IFERROR((VLOOKUP($A129,'23 24'!$F$7:$S$408,10,FALSE)/VLOOKUP($A129,'2023'!$C$7:$N$469,9,FALSE))*1000,#N/A)</f>
        <v>4.2217145127644784</v>
      </c>
      <c r="DK129" s="198">
        <f>IFERROR((VLOOKUP($A129,'0910'!$F$10:$S$433,11,FALSE)/VLOOKUP($A129,'2010'!$C$5:$K$611,9,FALSE))*1000,#N/A)</f>
        <v>0</v>
      </c>
      <c r="DL129" s="198">
        <f>IFERROR((VLOOKUP($A129,'1011'!$F$10:$S$433,12,FALSE)/VLOOKUP($A129,'2011'!$C$5:$K$611,9,FALSE))*1000,#N/A)</f>
        <v>0</v>
      </c>
      <c r="DM129" s="198">
        <f>IFERROR((VLOOKUP($A129,'1112'!$F$10:$S$408,11,FALSE)/VLOOKUP($A129,'2012'!$F$10:$M$460,8,FALSE))*1000,#N/A)</f>
        <v>0</v>
      </c>
      <c r="DN129" s="198">
        <f>IFERROR((VLOOKUP($A129,'1213'!$F$10:$S$408,11,FALSE)/VLOOKUP($A129,'2013'!$F$10:$M$460,8,FALSE))*1000,#N/A)</f>
        <v>0</v>
      </c>
      <c r="DO129" s="198">
        <f>IFERROR((VLOOKUP($A129,'1314'!$F$10:$S$408,11,FALSE)/VLOOKUP($A129,'2014'!$F$10:$M$460,8,FALSE))*1000,#N/A)</f>
        <v>0</v>
      </c>
      <c r="DP129" s="198">
        <f>IFERROR((VLOOKUP($A129,'1415'!$F$10:$S$408,11,FALSE)/VLOOKUP($A129,'2015'!$F$10:$M$460,8,FALSE))*1000,#N/A)</f>
        <v>0</v>
      </c>
      <c r="DQ129" s="198">
        <f>IFERROR((VLOOKUP($A129,'1516'!$F$10:$S$408,11,FALSE)/VLOOKUP($A129,'2016'!$F$10:$M$460,8,FALSE))*1000,#N/A)</f>
        <v>0.27173913043478259</v>
      </c>
      <c r="DR129" s="198">
        <f>IFERROR((VLOOKUP($A129,'1617'!$F$10:$S$408,11,FALSE)/VLOOKUP($A129,'2017'!$F$10:$M$460,8,FALSE))*1000,#N/A)</f>
        <v>0</v>
      </c>
      <c r="DS129" s="198">
        <f>IFERROR((VLOOKUP($A129,'1718'!$F$10:$S$408,11,FALSE)/VLOOKUP($A129,'2018'!$F$10:$N$460,9,FALSE))*1000,#N/A)</f>
        <v>0</v>
      </c>
      <c r="DT129" s="198">
        <f>IFERROR((VLOOKUP($A129,'1819'!$F$10:$S$408,11,FALSE)/VLOOKUP($A129,'2018'!$F$10:$N$460,9,FALSE))*1000,#N/A)</f>
        <v>0</v>
      </c>
      <c r="DU129" s="198">
        <f>IFERROR((VLOOKUP($A129,'1920'!$F$10:$S$408,11,FALSE)/VLOOKUP($A129,'2019'!$F$10:$N$464,8,FALSE))*1000,#N/A)</f>
        <v>0</v>
      </c>
      <c r="DV129" s="198">
        <f>IFERROR((VLOOKUP($A129,'20 21'!$F$10:$S$408,11,FALSE)/VLOOKUP($A129,'2020'!$F$10:$N$469,8,FALSE))*1000,#N/A)</f>
        <v>0</v>
      </c>
      <c r="DW129" s="198">
        <f>IFERROR((VLOOKUP($A129,'21 22'!$F$10:$S$408,11,FALSE)/VLOOKUP($A129,'2021'!$F$10:$N$469,8,FALSE))*1000,#N/A)</f>
        <v>0</v>
      </c>
      <c r="DX129" s="198">
        <f>IFERROR((VLOOKUP($A129,'22 23'!$F$10:$S$408,11,FALSE)/VLOOKUP($A129,'2022'!$F$10:$N$469,8,FALSE))*1000,#N/A)</f>
        <v>0.50367684093885356</v>
      </c>
      <c r="DY129" s="196">
        <f>IFERROR((VLOOKUP($A129,'23 24'!$F$7:$S$408,11,FALSE)/VLOOKUP($A129,'2023'!$C$7:$N$469,9,FALSE))*1000,#N/A)</f>
        <v>0</v>
      </c>
      <c r="EA129" s="198">
        <f>IFERROR((VLOOKUP($A129,'0910'!$F$10:$S$433,12,FALSE)/VLOOKUP($A129,'2010'!$C$5:$K$611,9,FALSE))*1000,#N/A)</f>
        <v>5.6211354693648117</v>
      </c>
      <c r="EB129" s="198">
        <f>IFERROR((VLOOKUP($A129,'1011'!$F$10:$S$433,13,FALSE)/VLOOKUP($A129,'2011'!$C$5:$K$611,9,FALSE))*1000,#N/A)</f>
        <v>3.6394176931690931</v>
      </c>
      <c r="EC129" s="198">
        <f>IFERROR((VLOOKUP($A129,'1112'!$F$10:$S$408,12,FALSE)/VLOOKUP($A129,'2012'!$F$10:$M$460,8,FALSE))*1000,#N/A)</f>
        <v>2.21606648199446</v>
      </c>
      <c r="ED129" s="198">
        <f>IFERROR((VLOOKUP($A129,'1213'!$F$10:$S$408,12,FALSE)/VLOOKUP($A129,'2013'!$F$10:$M$460,8,FALSE))*1000,#N/A)</f>
        <v>3.3094318808604521</v>
      </c>
      <c r="EE129" s="198">
        <f>IFERROR((VLOOKUP($A129,'1314'!$F$10:$S$408,12,FALSE)/VLOOKUP($A129,'2014'!$F$10:$M$460,8,FALSE))*1000,#N/A)</f>
        <v>3.2994226010448169</v>
      </c>
      <c r="EF129" s="198">
        <f>IFERROR((VLOOKUP($A129,'1415'!$F$10:$S$408,12,FALSE)/VLOOKUP($A129,'2015'!$F$10:$M$460,8,FALSE))*1000,#N/A)</f>
        <v>5.4674685620557675</v>
      </c>
      <c r="EG129" s="198">
        <f>IFERROR((VLOOKUP($A129,'1516'!$F$10:$S$408,12,FALSE)/VLOOKUP($A129,'2016'!$F$10:$M$460,8,FALSE))*1000,#N/A)</f>
        <v>4.6195652173913047</v>
      </c>
      <c r="EH129" s="198">
        <f>IFERROR((VLOOKUP($A129,'1617'!$F$10:$S$408,12,FALSE)/VLOOKUP($A129,'2017'!$F$10:$M$460,8,FALSE))*1000,#N/A)</f>
        <v>3.7695207323640281</v>
      </c>
      <c r="EI129" s="198">
        <f>IFERROR((VLOOKUP($A129,'1718'!$F$10:$S$408,12,FALSE)/VLOOKUP($A129,'2018'!$F$10:$N$460,9,FALSE))*1000,#N/A)</f>
        <v>6.9481560662747199</v>
      </c>
      <c r="EJ129" s="198">
        <f>IFERROR((VLOOKUP($A129,'1819'!$F$10:$S$408,12,FALSE)/VLOOKUP($A129,'2018'!$F$10:$N$460,9,FALSE))*1000,#N/A)</f>
        <v>6.6809192944949229</v>
      </c>
      <c r="EK129" s="198">
        <f>IFERROR((VLOOKUP($A129,'1920'!$F$10:$S$408,12,FALSE)/VLOOKUP($A129,'2019'!$F$10:$N$464,8,FALSE))*1000,#N/A)</f>
        <v>19.948553729854584</v>
      </c>
      <c r="EL129" s="198">
        <f>IFERROR((VLOOKUP($A129,'20 21'!$F$10:$S$408,12,FALSE)/VLOOKUP($A129,'2020'!$F$10:$N$469,8,FALSE))*1000,#N/A)</f>
        <v>12.12477685251112</v>
      </c>
      <c r="EM129" s="198">
        <f>IFERROR((VLOOKUP($A129,'21 22'!$F$10:$S$408,12,FALSE)/VLOOKUP($A129,'2021'!$F$10:$N$469,8,FALSE))*1000,#N/A)</f>
        <v>9.4166751501577934</v>
      </c>
      <c r="EN129" s="198">
        <f>IFERROR((VLOOKUP($A129,'22 23'!$F$10:$S$408,12,FALSE)/VLOOKUP($A129,'2022'!$F$10:$N$469,8,FALSE))*1000,#N/A)</f>
        <v>6.2959605117356698</v>
      </c>
      <c r="EO129" s="196">
        <f>IFERROR((VLOOKUP($A129,'23 24'!$F$7:$S$408,12,FALSE)/VLOOKUP($A129,'2023'!$C$7:$N$469,9,FALSE))*1000,#N/A)</f>
        <v>11.671798947054734</v>
      </c>
    </row>
    <row r="130" spans="1:145" x14ac:dyDescent="0.3">
      <c r="A130" t="s">
        <v>1052</v>
      </c>
      <c r="B130" t="s">
        <v>1741</v>
      </c>
      <c r="C130" t="str">
        <f>IF(VLOOKUP($A130,'0910'!$F$10:$L$433,1,FALSE)=VLOOKUP($A130,'2010'!$C$5:$K$611,1,FALSE),VLOOKUP($A130,'0910'!$F$10:$L$433,1,FALSE),FALSE)</f>
        <v>Harrogate</v>
      </c>
      <c r="D130" t="str">
        <f>IF(VLOOKUP($A130,'1011'!$F$10:$L$433,1,FALSE)=VLOOKUP($A130,'2011'!$C$5:$K$611,1,FALSE),VLOOKUP($A130,'1011'!$F$10:$L$433,1,FALSE),FALSE)</f>
        <v>Harrogate</v>
      </c>
      <c r="E130" t="str">
        <f>IF(VLOOKUP(A130,'1112'!$F$10:$L$408,1,FALSE)=VLOOKUP(A130,'2012'!$F$10:$M$460,1,FALSE),VLOOKUP(A130,'1112'!$F$10:$L$408,1,FALSE),FALSE)</f>
        <v>Harrogate</v>
      </c>
      <c r="F130" t="str">
        <f>IF(VLOOKUP($A130,'1213'!$F$10:$L$408,1,FALSE)=VLOOKUP($A130,'2013'!$F$10:$M$460,1,FALSE),VLOOKUP($A130,'1213'!$F$10:$L$408,1,FALSE),FALSE)</f>
        <v>Harrogate</v>
      </c>
      <c r="G130" t="str">
        <f>IF(VLOOKUP($A130,'1314'!$F$10:$L$408,1,FALSE)=VLOOKUP($A130,'2014'!$F$10:$M$460,1,FALSE),VLOOKUP($A130,'1314'!$F$10:$L$408,1,FALSE),FALSE)</f>
        <v>Harrogate</v>
      </c>
      <c r="H130" t="str">
        <f>IF(VLOOKUP($A130,'1415'!$F$10:$L$408,1,FALSE)=VLOOKUP($A130,'2015'!$F$10:$M$460,1,FALSE),VLOOKUP($A130,'1415'!$F$10:$L$408,1,FALSE),FALSE)</f>
        <v>Harrogate</v>
      </c>
      <c r="I130" t="str">
        <f>IF(VLOOKUP($A130,'1516'!$F$10:$L$408,1,FALSE)=VLOOKUP($A130,'2015'!$F$10:$M$460,1,FALSE),VLOOKUP($A130,'1516'!$F$10:$L$408,1,FALSE),FALSE)</f>
        <v>Harrogate</v>
      </c>
      <c r="J130" t="str">
        <f>IF(VLOOKUP($A130,'1617'!$F$10:$L$408,1,FALSE)=VLOOKUP($A130,'2016'!$F$10:$M$460,1,FALSE),VLOOKUP($A130,'1617'!$F$10:$L$408,1,FALSE),FALSE)</f>
        <v>Harrogate</v>
      </c>
      <c r="K130" t="str">
        <f>IF(VLOOKUP($A130,'1718'!$F$10:$M$408,1,FALSE)=VLOOKUP($A130,'2017'!$F$10:$M$460,1,FALSE),VLOOKUP($A130,'1718'!$F$10:$M$408,1,FALSE),FALSE)</f>
        <v>Harrogate</v>
      </c>
      <c r="L130" t="str">
        <f>IF(VLOOKUP($A130,'1819'!$F$10:$M$408,1,FALSE)=VLOOKUP($A130,'2018'!$F$10:$M$460,1,FALSE),VLOOKUP($A130,'1819'!$F$10:$M$408,1,FALSE),FALSE)</f>
        <v>Harrogate</v>
      </c>
      <c r="M130" t="str">
        <f>IF(VLOOKUP($A130,'1920'!$F$10:$M$408,1,FALSE)=VLOOKUP($A130,'2019'!$F$10:$M$464,1,FALSE),VLOOKUP($A130,'1920'!$F$10:$M$408,1,FALSE),FALSE)</f>
        <v>Harrogate</v>
      </c>
      <c r="N130" t="str">
        <f>IF(VLOOKUP($A130,'20 21'!$F$10:$N$408,1,FALSE)=VLOOKUP($A130,'2020'!$F$10:$O$468,1,FALSE),VLOOKUP($A130,'20 21'!$F$10:$N$408,1,FALSE),FALSE)</f>
        <v>Harrogate</v>
      </c>
      <c r="O130" t="str">
        <f>IF(VLOOKUP($A130,'21 22'!$F$10:$N$408,1,FALSE)=VLOOKUP($A130,'2021'!$F$10:$O$471,1,FALSE),VLOOKUP($A130,'21 22'!$F$10:$N$408,1,FALSE),FALSE)</f>
        <v>Harrogate</v>
      </c>
      <c r="P130" t="str">
        <f>IF(VLOOKUP($A130,'22 23'!$F$10:$N$408,1,FALSE)=VLOOKUP($A130,'2022'!$F$10:$O$468,1,FALSE),VLOOKUP($A130,'22 23'!$F$10:$N$408,1,FALSE),FALSE)</f>
        <v>Harrogate</v>
      </c>
      <c r="Q130" t="e">
        <f>IF(VLOOKUP($A130,'23 24'!$F$7:$N$408,1,FALSE)=VLOOKUP($A130,'2023'!$C$7:$O$468,1,FALSE),VLOOKUP($A130,'23 24'!$F$7:$N$408,1,FALSE),FALSE)</f>
        <v>#N/A</v>
      </c>
      <c r="S130" s="196">
        <f>IFERROR((VLOOKUP($A130,'0910'!$F$10:$L$433,4,FALSE)/VLOOKUP($A130,'2010'!$C$5:$K$611,9,FALSE))*1000,#N/A)</f>
        <v>1.2831479897348161</v>
      </c>
      <c r="T130" s="196">
        <f>IFERROR((VLOOKUP($A130,'1011'!$F$10:$L$433,4,FALSE)/VLOOKUP($A130,'2011'!$C$5:$K$611,9,FALSE))*1000,#N/A)</f>
        <v>1.1363636363636362</v>
      </c>
      <c r="U130" s="196">
        <f>IFERROR((VLOOKUP($A130,'1112'!$F$10:$L$408,4,FALSE)/VLOOKUP($A130,'2012'!$F$10:$M$460,8,FALSE))*1000,#N/A)</f>
        <v>0.84985835694050993</v>
      </c>
      <c r="V130" s="196">
        <f>IFERROR((VLOOKUP($A130,'1213'!$F$10:$L$408,4,FALSE)/VLOOKUP($A130,'2013'!$F$10:$M$460,8,FALSE))*1000,#N/A)</f>
        <v>1.414227124876255</v>
      </c>
      <c r="W130" s="196">
        <f>IFERROR((VLOOKUP($A130,'1314'!$F$10:$L$408,4,FALSE)/VLOOKUP($A130,'2014'!$F$10:$M$460,8,FALSE))*1000,#N/A)</f>
        <v>1.1288274305065613</v>
      </c>
      <c r="X130" s="196">
        <f>IFERROR((VLOOKUP($A130,'1415'!$F$10:$L$408,4,FALSE)/VLOOKUP($A130,'2015'!$F$10:$M$460,8,FALSE))*1000,#N/A)</f>
        <v>2.1064457239151806</v>
      </c>
      <c r="Y130" s="196">
        <f>IFERROR((VLOOKUP($A130,'1516'!$F$10:$L$408,4,FALSE)/VLOOKUP($A130,'2016'!$F$10:$M$460,8,FALSE))*1000,#N/A)</f>
        <v>1.8191995521970334</v>
      </c>
      <c r="Z130" s="196">
        <f>IFERROR((VLOOKUP($A130,'1617'!$F$10:$L$408,4,FALSE)/VLOOKUP($A130,'2017'!$F$10:$M$460,8,FALSE))*1000,#N/A)</f>
        <v>4.0395598272739939</v>
      </c>
      <c r="AA130" s="196">
        <f>IFERROR((VLOOKUP($A130,'1718'!$F$10:$L$408,4,FALSE)/VLOOKUP($A130,'2018'!$F$10:$N$460,9,FALSE))*1000,#N/A)</f>
        <v>6.7679558011049723</v>
      </c>
      <c r="AB130" s="196">
        <f>IFERROR((VLOOKUP($A130,'1819'!$F$10:$L$408,4,FALSE)/VLOOKUP($A130,'2018'!$F$10:$N$460,9,FALSE))*1000,#N/A)</f>
        <v>7.3204419889502761</v>
      </c>
      <c r="AC130" s="196">
        <f>IFERROR((VLOOKUP($A130,'1920'!$F$10:$L$408,4,FALSE)/VLOOKUP($A130,'2019'!$F$10:$N$464,8,FALSE))*1000,#N/A)</f>
        <v>5.6122099787831079</v>
      </c>
      <c r="AD130" s="196">
        <f>IFERROR((VLOOKUP($A130,'20 21'!$F$10:$M$408,4,FALSE)/VLOOKUP($A130,'2020'!$F$10:$N$469,8,FALSE))*1000,#N/A)</f>
        <v>6.5805553988756653</v>
      </c>
      <c r="AE130" s="196">
        <f>IFERROR((VLOOKUP($A130,'21 22'!$F$10:$M$408,4,FALSE)/VLOOKUP($A130,'2021'!$F$10:$N$469,8,FALSE))*1000,#N/A)</f>
        <v>6.7651818640065793</v>
      </c>
      <c r="AF130" s="196">
        <f>IFERROR((VLOOKUP($A130,'22 23'!$F$10:$M$408,4,FALSE)/VLOOKUP($A130,'2022'!$F$10:$N$469,8,FALSE))*1000,#N/A)</f>
        <v>7.0476762245337445</v>
      </c>
      <c r="AG130" s="196" t="e">
        <f>IFERROR((VLOOKUP($A130,'23 24'!$F$7:$M$408,4,FALSE)/VLOOKUP($A130,'2023'!$C$7:$N$469,9,FALSE))*1000,#N/A)</f>
        <v>#N/A</v>
      </c>
      <c r="AI130" s="196">
        <f>IFERROR((VLOOKUP($A130,'0910'!$F$10:$L$433,5,FALSE)/VLOOKUP($A130,'2010'!$C$5:$K$611,9,FALSE))*1000,#N/A)</f>
        <v>0.28514399771884802</v>
      </c>
      <c r="AJ130" s="196">
        <f>IFERROR((VLOOKUP($A130,'1011'!$F$10:$L$433,5,FALSE)/VLOOKUP($A130,'2011'!$C$5:$K$611,9,FALSE))*1000,#N/A)</f>
        <v>0.42613636363636359</v>
      </c>
      <c r="AK130" s="196">
        <f>IFERROR((VLOOKUP($A130,'1112'!$F$10:$L$408,5,FALSE)/VLOOKUP($A130,'2012'!$F$10:$M$460,8,FALSE))*1000,#N/A)</f>
        <v>0.14164305949008499</v>
      </c>
      <c r="AL130" s="196">
        <f>IFERROR((VLOOKUP($A130,'1213'!$F$10:$L$408,5,FALSE)/VLOOKUP($A130,'2013'!$F$10:$M$460,8,FALSE))*1000,#N/A)</f>
        <v>0.282845424975251</v>
      </c>
      <c r="AM130" s="196">
        <f>IFERROR((VLOOKUP($A130,'1314'!$F$10:$L$408,5,FALSE)/VLOOKUP($A130,'2014'!$F$10:$M$460,8,FALSE))*1000,#N/A)</f>
        <v>0.28220685762664033</v>
      </c>
      <c r="AN130" s="196">
        <f>IFERROR((VLOOKUP($A130,'1415'!$F$10:$L$408,5,FALSE)/VLOOKUP($A130,'2015'!$F$10:$M$460,8,FALSE))*1000,#N/A)</f>
        <v>0.70214857463839353</v>
      </c>
      <c r="AO130" s="196">
        <f>IFERROR((VLOOKUP($A130,'1516'!$F$10:$L$408,5,FALSE)/VLOOKUP($A130,'2016'!$F$10:$M$460,8,FALSE))*1000,#N/A)</f>
        <v>0.13993842709207949</v>
      </c>
      <c r="AP130" s="196">
        <f>IFERROR((VLOOKUP($A130,'1617'!$F$10:$L$408,5,FALSE)/VLOOKUP($A130,'2017'!$F$10:$M$460,8,FALSE))*1000,#N/A)</f>
        <v>1.3929516645772391</v>
      </c>
      <c r="AQ130" s="196">
        <f>IFERROR((VLOOKUP($A130,'1718'!$F$10:$L$408,5,FALSE)/VLOOKUP($A130,'2018'!$F$10:$N$460,9,FALSE))*1000,#N/A)</f>
        <v>1.6574585635359116</v>
      </c>
      <c r="AR130" s="196">
        <f>IFERROR((VLOOKUP($A130,'1819'!$F$10:$L$408,5,FALSE)/VLOOKUP($A130,'2018'!$F$10:$N$460,9,FALSE))*1000,#N/A)</f>
        <v>2.6243093922651934</v>
      </c>
      <c r="AS130" s="196">
        <f>IFERROR((VLOOKUP($A130,'1920'!$F$10:$L$408,5,FALSE)/VLOOKUP($A130,'2019'!$F$10:$N$464,8,FALSE))*1000,#N/A)</f>
        <v>2.8745465744986651</v>
      </c>
      <c r="AT130" s="196">
        <f>IFERROR((VLOOKUP($A130,'20 21'!$F$10:$L$408,5,FALSE)/VLOOKUP($A130,'2020'!$F$10:$N$469,8,FALSE))*1000,#N/A)</f>
        <v>3.3574262239161556</v>
      </c>
      <c r="AU130" s="196">
        <f>IFERROR((VLOOKUP($A130,'21 22'!$F$10:$L$408,5,FALSE)/VLOOKUP($A130,'2021'!$F$10:$N$469,8,FALSE))*1000,#N/A)</f>
        <v>3.9795187435332822</v>
      </c>
      <c r="AV130" s="196">
        <f>IFERROR((VLOOKUP($A130,'22 23'!$F$10:$L$408,5,FALSE)/VLOOKUP($A130,'2022'!$F$10:$N$469,8,FALSE))*1000,#N/A)</f>
        <v>3.9153756802965245</v>
      </c>
      <c r="AW130" s="196" t="e">
        <f>IFERROR((VLOOKUP($A130,'23 24'!$F$7:$M$408,5,FALSE)/VLOOKUP($A130,'2023'!$C$7:$N$469,9,FALSE))*1000,#N/A)</f>
        <v>#N/A</v>
      </c>
      <c r="AY130" s="196">
        <f>IFERROR((VLOOKUP($A130,'0910'!$F$10:$L$433,6,FALSE)/VLOOKUP($A130,'2010'!$C$5:$K$611,9,FALSE))*1000,#N/A)</f>
        <v>0</v>
      </c>
      <c r="AZ130" s="196">
        <f>IFERROR((VLOOKUP($A130,'1011'!$F$10:$L$433,6,FALSE)/VLOOKUP($A130,'2011'!$C$5:$K$611,9,FALSE))*1000,#N/A)</f>
        <v>0</v>
      </c>
      <c r="BA130" s="196">
        <f>IFERROR((VLOOKUP($A130,'1112'!$F$10:$L$408,6,FALSE)/VLOOKUP($A130,'2012'!$F$10:$M$460,8,FALSE))*1000,#N/A)</f>
        <v>0</v>
      </c>
      <c r="BB130" s="196">
        <f>IFERROR((VLOOKUP($A130,'1213'!$F$10:$L$408,6,FALSE)/VLOOKUP($A130,'2013'!$F$10:$M$460,8,FALSE))*1000,#N/A)</f>
        <v>0</v>
      </c>
      <c r="BC130" s="196">
        <f>IFERROR((VLOOKUP($A130,'1314'!$F$10:$L$408,6,FALSE)/VLOOKUP($A130,'2014'!$F$10:$M$460,8,FALSE))*1000,#N/A)</f>
        <v>0</v>
      </c>
      <c r="BD130" s="196">
        <f>IFERROR((VLOOKUP($A130,'1415'!$F$10:$L$408,6,FALSE)/VLOOKUP($A130,'2015'!$F$10:$M$460,8,FALSE))*1000,#N/A)</f>
        <v>0</v>
      </c>
      <c r="BE130" s="196">
        <f>IFERROR((VLOOKUP($A130,'1516'!$F$10:$L$408,6,FALSE)/VLOOKUP($A130,'2016'!$F$10:$M$460,8,FALSE))*1000,#N/A)</f>
        <v>0</v>
      </c>
      <c r="BF130" s="196">
        <f>IFERROR((VLOOKUP($A130,'1617'!$F$10:$L$408,6,FALSE)/VLOOKUP($A130,'2017'!$F$10:$M$460,8,FALSE))*1000,#N/A)</f>
        <v>0</v>
      </c>
      <c r="BG130" s="196">
        <f>IFERROR((VLOOKUP($A130,'1718'!$F$10:$L$408,6,FALSE)/VLOOKUP($A130,'2018'!$F$10:$N$460,9,FALSE))*1000,#N/A)</f>
        <v>0</v>
      </c>
      <c r="BH130" s="196">
        <f>IFERROR((VLOOKUP($A130,'1819'!$F$10:$L$408,6,FALSE)/VLOOKUP($A130,'2018'!$F$10:$N$460,9,FALSE))*1000,#N/A)</f>
        <v>0</v>
      </c>
      <c r="BI130" s="196">
        <f>IFERROR((VLOOKUP($A130,'1920'!$F$10:$L$408,6,FALSE)/VLOOKUP($A130,'2019'!$F$10:$N$464,8,FALSE))*1000,#N/A)</f>
        <v>0</v>
      </c>
      <c r="BJ130" s="196">
        <f>IFERROR((VLOOKUP($A130,'20 21'!$F$10:$L$408,6,FALSE)/VLOOKUP($A130,'2020'!$F$10:$N$469,8,FALSE))*1000,#N/A)</f>
        <v>0</v>
      </c>
      <c r="BK130" s="196">
        <f>IFERROR((VLOOKUP($A130,'21 22'!$F$10:$L$408,6,FALSE)/VLOOKUP($A130,'2021'!$F$10:$N$469,8,FALSE))*1000,#N/A)</f>
        <v>0.13265062478444273</v>
      </c>
      <c r="BL130" s="196">
        <f>IFERROR((VLOOKUP($A130,'22 23'!$F$10:$L$408,6,FALSE)/VLOOKUP($A130,'2022'!$F$10:$N$469,8,FALSE))*1000,#N/A)</f>
        <v>0.13051252267655081</v>
      </c>
      <c r="BM130" s="196" t="e">
        <f>IFERROR((VLOOKUP($A130,'23 24'!$F$7:$M$408,6,FALSE)/VLOOKUP($A130,'2023'!$C$7:$N$469,9,FALSE))*1000,#N/A)</f>
        <v>#N/A</v>
      </c>
      <c r="BO130" s="196">
        <f>IFERROR((VLOOKUP($A130,'0910'!$F$10:$L$433,7,FALSE)/VLOOKUP($A130,'2010'!$C$5:$K$611,9,FALSE))*1000,#N/A)</f>
        <v>1.568291987453664</v>
      </c>
      <c r="BP130" s="196">
        <f>IFERROR((VLOOKUP($A130,'1011'!$F$10:$L$433,7,FALSE)/VLOOKUP($A130,'2011'!$C$5:$K$611,9,FALSE))*1000,#N/A)</f>
        <v>1.5625</v>
      </c>
      <c r="BQ130" s="196">
        <f>IFERROR((VLOOKUP($A130,'1112'!$F$10:$L$408,7,FALSE)/VLOOKUP($A130,'2012'!$F$10:$M$460,8,FALSE))*1000,#N/A)</f>
        <v>0.99150141643059497</v>
      </c>
      <c r="BR130" s="196">
        <f>IFERROR((VLOOKUP($A130,'1213'!$F$10:$L$408,7,FALSE)/VLOOKUP($A130,'2013'!$F$10:$M$460,8,FALSE))*1000,#N/A)</f>
        <v>1.5556498373638805</v>
      </c>
      <c r="BS130" s="196">
        <f>IFERROR((VLOOKUP($A130,'1314'!$F$10:$L$408,7,FALSE)/VLOOKUP($A130,'2014'!$F$10:$M$460,8,FALSE))*1000,#N/A)</f>
        <v>1.4110342881332016</v>
      </c>
      <c r="BT130" s="196">
        <f>IFERROR((VLOOKUP($A130,'1415'!$F$10:$L$408,7,FALSE)/VLOOKUP($A130,'2015'!$F$10:$M$460,8,FALSE))*1000,#N/A)</f>
        <v>2.8085942985535741</v>
      </c>
      <c r="BU130" s="196">
        <f>IFERROR((VLOOKUP($A130,'1516'!$F$10:$L$408,7,FALSE)/VLOOKUP($A130,'2016'!$F$10:$M$460,8,FALSE))*1000,#N/A)</f>
        <v>2.0990764063811924</v>
      </c>
      <c r="BV130" s="196">
        <f>IFERROR((VLOOKUP($A130,'1617'!$F$10:$L$408,7,FALSE)/VLOOKUP($A130,'2017'!$F$10:$M$460,8,FALSE))*1000,#N/A)</f>
        <v>5.4325114918512325</v>
      </c>
      <c r="BW130" s="196">
        <f>IFERROR((VLOOKUP($A130,'1718'!$F$10:$L$408,7,FALSE)/VLOOKUP($A130,'2018'!$F$10:$N$460,9,FALSE))*1000,#N/A)</f>
        <v>8.4254143646408846</v>
      </c>
      <c r="BX130" s="196">
        <f>IFERROR((VLOOKUP($A130,'1819'!$F$10:$L$408,7,FALSE)/VLOOKUP($A130,'2018'!$F$10:$N$460,9,FALSE))*1000,#N/A)</f>
        <v>9.9447513812154682</v>
      </c>
      <c r="BY130" s="196">
        <f>IFERROR((VLOOKUP($A130,'1920'!$F$10:$L$408,7,FALSE)/VLOOKUP($A130,'2019'!$F$10:$N$464,8,FALSE))*1000,#N/A)</f>
        <v>8.4867565532817739</v>
      </c>
      <c r="BZ130" s="196">
        <f>IFERROR((VLOOKUP($A130,'20 21'!$F$10:$L$408,7,FALSE)/VLOOKUP($A130,'2020'!$F$10:$N$469,8,FALSE))*1000,#N/A)</f>
        <v>10.072278671748466</v>
      </c>
      <c r="CA130" s="196">
        <f>IFERROR((VLOOKUP($A130,'21 22'!$F$10:$L$408,7,FALSE)/VLOOKUP($A130,'2021'!$F$10:$N$469,8,FALSE))*1000,#N/A)</f>
        <v>10.877351232324305</v>
      </c>
      <c r="CB130" s="196">
        <f>IFERROR((VLOOKUP($A130,'22 23'!$F$10:$L$408,7,FALSE)/VLOOKUP($A130,'2022'!$F$10:$N$469,8,FALSE))*1000,#N/A)</f>
        <v>10.963051904830268</v>
      </c>
      <c r="CC130" s="196" t="e">
        <f>IFERROR((VLOOKUP($A130,'23 24'!$F$7:$M$408,7,FALSE)/VLOOKUP($A130,'2023'!$C$7:$N$469,9,FALSE))*1000,#N/A)</f>
        <v>#N/A</v>
      </c>
      <c r="CE130" s="198">
        <f>IFERROR((VLOOKUP($A130,'0910'!$F$10:$S$433,9,FALSE)/VLOOKUP($A130,'2010'!$C$5:$K$611,9,FALSE))*1000,#N/A)</f>
        <v>2.1385799828913603</v>
      </c>
      <c r="CF130" s="198">
        <f>IFERROR((VLOOKUP($A130,'1011'!$F$10:$S$433,10,FALSE)/VLOOKUP($A130,'2011'!$C$5:$K$611,9,FALSE))*1000,#N/A)</f>
        <v>1.9886363636363635</v>
      </c>
      <c r="CG130" s="198">
        <f>IFERROR((VLOOKUP($A130,'1112'!$F$10:$S$408,9,FALSE)/VLOOKUP($A130,'2012'!$F$10:$M$460,8,FALSE))*1000,#N/A)</f>
        <v>0.84985835694050993</v>
      </c>
      <c r="CH130" s="198">
        <f>IFERROR((VLOOKUP($A130,'1213'!$F$10:$S$408,9,FALSE)/VLOOKUP($A130,'2013'!$F$10:$M$460,8,FALSE))*1000,#N/A)</f>
        <v>0.70711356243812751</v>
      </c>
      <c r="CI130" s="198">
        <f>IFERROR((VLOOKUP($A130,'1314'!$F$10:$S$408,9,FALSE)/VLOOKUP($A130,'2014'!$F$10:$M$460,8,FALSE))*1000,#N/A)</f>
        <v>0.98772400169324115</v>
      </c>
      <c r="CJ130" s="198">
        <f>IFERROR((VLOOKUP($A130,'1415'!$F$10:$S$408,9,FALSE)/VLOOKUP($A130,'2015'!$F$10:$M$460,8,FALSE))*1000,#N/A)</f>
        <v>1.4042971492767871</v>
      </c>
      <c r="CK130" s="198">
        <f>IFERROR((VLOOKUP($A130,'1516'!$F$10:$S$408,9,FALSE)/VLOOKUP($A130,'2016'!$F$10:$M$460,8,FALSE))*1000,#N/A)</f>
        <v>2.0990764063811924</v>
      </c>
      <c r="CL130" s="198">
        <f>IFERROR((VLOOKUP($A130,'1617'!$F$10:$S$408,9,FALSE)/VLOOKUP($A130,'2017'!$F$10:$M$460,8,FALSE))*1000,#N/A)</f>
        <v>1.6715419974926871</v>
      </c>
      <c r="CM130" s="198">
        <f>IFERROR((VLOOKUP($A130,'1718'!$F$10:$S$408,9,FALSE)/VLOOKUP($A130,'2018'!$F$10:$N$460,9,FALSE))*1000,#N/A)</f>
        <v>3.8674033149171274</v>
      </c>
      <c r="CN130" s="198">
        <f>IFERROR((VLOOKUP($A130,'1819'!$F$10:$S$408,9,FALSE)/VLOOKUP($A130,'2018'!$F$10:$N$460,9,FALSE))*1000,#N/A)</f>
        <v>4.5580110497237571</v>
      </c>
      <c r="CO130" s="198">
        <f>IFERROR((VLOOKUP($A130,'1920'!$F$10:$S$408,9,FALSE)/VLOOKUP($A130,'2019'!$F$10:$N$464,8,FALSE))*1000,#N/A)</f>
        <v>7.1179248511395521</v>
      </c>
      <c r="CP130" s="198">
        <f>IFERROR((VLOOKUP($A130,'20 21'!$F$10:$S$408,9,FALSE)/VLOOKUP($A130,'2020'!$F$10:$N$469,8,FALSE))*1000,#N/A)</f>
        <v>8.1921199863554186</v>
      </c>
      <c r="CQ130" s="198">
        <f>IFERROR((VLOOKUP($A130,'21 22'!$F$10:$S$408,9,FALSE)/VLOOKUP($A130,'2021'!$F$10:$N$469,8,FALSE))*1000,#N/A)</f>
        <v>10.214098108402091</v>
      </c>
      <c r="CR130" s="198">
        <f>IFERROR((VLOOKUP($A130,'22 23'!$F$10:$S$408,9,FALSE)/VLOOKUP($A130,'2022'!$F$10:$N$469,8,FALSE))*1000,#N/A)</f>
        <v>8.8748515420054552</v>
      </c>
      <c r="CS130" s="196" t="e">
        <f>IFERROR((VLOOKUP($A130,'23 24'!$F$7:$S$408,9,FALSE)/VLOOKUP($A130,'2023'!$C$7:$N$469,9,FALSE))*1000,#N/A)</f>
        <v>#N/A</v>
      </c>
      <c r="CU130" s="198">
        <f>IFERROR((VLOOKUP($A130,'0910'!$F$10:$S$433,10,FALSE)/VLOOKUP($A130,'2010'!$C$5:$K$611,9,FALSE))*1000,#N/A)</f>
        <v>0.57028799543769604</v>
      </c>
      <c r="CV130" s="198">
        <f>IFERROR((VLOOKUP($A130,'1011'!$F$10:$S$433,11,FALSE)/VLOOKUP($A130,'2011'!$C$5:$K$611,9,FALSE))*1000,#N/A)</f>
        <v>0.28409090909090906</v>
      </c>
      <c r="CW130" s="198">
        <f>IFERROR((VLOOKUP($A130,'1112'!$F$10:$S$408,10,FALSE)/VLOOKUP($A130,'2012'!$F$10:$M$460,8,FALSE))*1000,#N/A)</f>
        <v>0.42492917847025496</v>
      </c>
      <c r="CX130" s="198">
        <f>IFERROR((VLOOKUP($A130,'1213'!$F$10:$S$408,10,FALSE)/VLOOKUP($A130,'2013'!$F$10:$M$460,8,FALSE))*1000,#N/A)</f>
        <v>0.1414227124876255</v>
      </c>
      <c r="CY130" s="198">
        <f>IFERROR((VLOOKUP($A130,'1314'!$F$10:$S$408,10,FALSE)/VLOOKUP($A130,'2014'!$F$10:$M$460,8,FALSE))*1000,#N/A)</f>
        <v>0</v>
      </c>
      <c r="CZ130" s="198">
        <f>IFERROR((VLOOKUP($A130,'1415'!$F$10:$S$408,10,FALSE)/VLOOKUP($A130,'2015'!$F$10:$M$460,8,FALSE))*1000,#N/A)</f>
        <v>0.42128914478303608</v>
      </c>
      <c r="DA130" s="198">
        <f>IFERROR((VLOOKUP($A130,'1516'!$F$10:$S$408,10,FALSE)/VLOOKUP($A130,'2016'!$F$10:$M$460,8,FALSE))*1000,#N/A)</f>
        <v>0.13993842709207949</v>
      </c>
      <c r="DB130" s="198">
        <f>IFERROR((VLOOKUP($A130,'1617'!$F$10:$S$408,10,FALSE)/VLOOKUP($A130,'2017'!$F$10:$M$460,8,FALSE))*1000,#N/A)</f>
        <v>0.69647583228861953</v>
      </c>
      <c r="DC130" s="198">
        <f>IFERROR((VLOOKUP($A130,'1718'!$F$10:$S$408,10,FALSE)/VLOOKUP($A130,'2018'!$F$10:$N$460,9,FALSE))*1000,#N/A)</f>
        <v>1.3812154696132597</v>
      </c>
      <c r="DD130" s="198">
        <f>IFERROR((VLOOKUP($A130,'1819'!$F$10:$S$408,10,FALSE)/VLOOKUP($A130,'2018'!$F$10:$N$460,9,FALSE))*1000,#N/A)</f>
        <v>2.0718232044198892</v>
      </c>
      <c r="DE130" s="198">
        <f>IFERROR((VLOOKUP($A130,'1920'!$F$10:$S$408,10,FALSE)/VLOOKUP($A130,'2019'!$F$10:$N$464,8,FALSE))*1000,#N/A)</f>
        <v>3.4220792553555541</v>
      </c>
      <c r="DF130" s="198">
        <f>IFERROR((VLOOKUP($A130,'20 21'!$F$10:$S$408,10,FALSE)/VLOOKUP($A130,'2020'!$F$10:$N$469,8,FALSE))*1000,#N/A)</f>
        <v>2.9545350770462169</v>
      </c>
      <c r="DG130" s="198">
        <f>IFERROR((VLOOKUP($A130,'21 22'!$F$10:$S$408,10,FALSE)/VLOOKUP($A130,'2021'!$F$10:$N$469,8,FALSE))*1000,#N/A)</f>
        <v>3.5815668691799538</v>
      </c>
      <c r="DH130" s="198">
        <f>IFERROR((VLOOKUP($A130,'22 23'!$F$10:$S$408,10,FALSE)/VLOOKUP($A130,'2022'!$F$10:$N$469,8,FALSE))*1000,#N/A)</f>
        <v>3.3933255895903209</v>
      </c>
      <c r="DI130" s="196" t="e">
        <f>IFERROR((VLOOKUP($A130,'23 24'!$F$7:$S$408,10,FALSE)/VLOOKUP($A130,'2023'!$C$7:$N$469,9,FALSE))*1000,#N/A)</f>
        <v>#N/A</v>
      </c>
      <c r="DK130" s="198">
        <f>IFERROR((VLOOKUP($A130,'0910'!$F$10:$S$433,11,FALSE)/VLOOKUP($A130,'2010'!$C$5:$K$611,9,FALSE))*1000,#N/A)</f>
        <v>0</v>
      </c>
      <c r="DL130" s="198">
        <f>IFERROR((VLOOKUP($A130,'1011'!$F$10:$S$433,12,FALSE)/VLOOKUP($A130,'2011'!$C$5:$K$611,9,FALSE))*1000,#N/A)</f>
        <v>0</v>
      </c>
      <c r="DM130" s="198">
        <f>IFERROR((VLOOKUP($A130,'1112'!$F$10:$S$408,11,FALSE)/VLOOKUP($A130,'2012'!$F$10:$M$460,8,FALSE))*1000,#N/A)</f>
        <v>0</v>
      </c>
      <c r="DN130" s="198">
        <f>IFERROR((VLOOKUP($A130,'1213'!$F$10:$S$408,11,FALSE)/VLOOKUP($A130,'2013'!$F$10:$M$460,8,FALSE))*1000,#N/A)</f>
        <v>0</v>
      </c>
      <c r="DO130" s="198">
        <f>IFERROR((VLOOKUP($A130,'1314'!$F$10:$S$408,11,FALSE)/VLOOKUP($A130,'2014'!$F$10:$M$460,8,FALSE))*1000,#N/A)</f>
        <v>0</v>
      </c>
      <c r="DP130" s="198">
        <f>IFERROR((VLOOKUP($A130,'1415'!$F$10:$S$408,11,FALSE)/VLOOKUP($A130,'2015'!$F$10:$M$460,8,FALSE))*1000,#N/A)</f>
        <v>0</v>
      </c>
      <c r="DQ130" s="198">
        <f>IFERROR((VLOOKUP($A130,'1516'!$F$10:$S$408,11,FALSE)/VLOOKUP($A130,'2016'!$F$10:$M$460,8,FALSE))*1000,#N/A)</f>
        <v>0</v>
      </c>
      <c r="DR130" s="198">
        <f>IFERROR((VLOOKUP($A130,'1617'!$F$10:$S$408,11,FALSE)/VLOOKUP($A130,'2017'!$F$10:$M$460,8,FALSE))*1000,#N/A)</f>
        <v>0</v>
      </c>
      <c r="DS130" s="198">
        <f>IFERROR((VLOOKUP($A130,'1718'!$F$10:$S$408,11,FALSE)/VLOOKUP($A130,'2018'!$F$10:$N$460,9,FALSE))*1000,#N/A)</f>
        <v>0</v>
      </c>
      <c r="DT130" s="198">
        <f>IFERROR((VLOOKUP($A130,'1819'!$F$10:$S$408,11,FALSE)/VLOOKUP($A130,'2018'!$F$10:$N$460,9,FALSE))*1000,#N/A)</f>
        <v>0</v>
      </c>
      <c r="DU130" s="198">
        <f>IFERROR((VLOOKUP($A130,'1920'!$F$10:$S$408,11,FALSE)/VLOOKUP($A130,'2019'!$F$10:$N$464,8,FALSE))*1000,#N/A)</f>
        <v>0</v>
      </c>
      <c r="DV130" s="198">
        <f>IFERROR((VLOOKUP($A130,'20 21'!$F$10:$S$408,11,FALSE)/VLOOKUP($A130,'2020'!$F$10:$N$469,8,FALSE))*1000,#N/A)</f>
        <v>0</v>
      </c>
      <c r="DW130" s="198">
        <f>IFERROR((VLOOKUP($A130,'21 22'!$F$10:$S$408,11,FALSE)/VLOOKUP($A130,'2021'!$F$10:$N$469,8,FALSE))*1000,#N/A)</f>
        <v>0</v>
      </c>
      <c r="DX130" s="198">
        <f>IFERROR((VLOOKUP($A130,'22 23'!$F$10:$S$408,11,FALSE)/VLOOKUP($A130,'2022'!$F$10:$N$469,8,FALSE))*1000,#N/A)</f>
        <v>0</v>
      </c>
      <c r="DY130" s="196" t="e">
        <f>IFERROR((VLOOKUP($A130,'23 24'!$F$7:$S$408,11,FALSE)/VLOOKUP($A130,'2023'!$C$7:$N$469,9,FALSE))*1000,#N/A)</f>
        <v>#N/A</v>
      </c>
      <c r="EA130" s="198">
        <f>IFERROR((VLOOKUP($A130,'0910'!$F$10:$S$433,12,FALSE)/VLOOKUP($A130,'2010'!$C$5:$K$611,9,FALSE))*1000,#N/A)</f>
        <v>2.7088679783290561</v>
      </c>
      <c r="EB130" s="198">
        <f>IFERROR((VLOOKUP($A130,'1011'!$F$10:$S$433,13,FALSE)/VLOOKUP($A130,'2011'!$C$5:$K$611,9,FALSE))*1000,#N/A)</f>
        <v>2.2727272727272725</v>
      </c>
      <c r="EC130" s="198">
        <f>IFERROR((VLOOKUP($A130,'1112'!$F$10:$S$408,12,FALSE)/VLOOKUP($A130,'2012'!$F$10:$M$460,8,FALSE))*1000,#N/A)</f>
        <v>1.2747875354107649</v>
      </c>
      <c r="ED130" s="198">
        <f>IFERROR((VLOOKUP($A130,'1213'!$F$10:$S$408,12,FALSE)/VLOOKUP($A130,'2013'!$F$10:$M$460,8,FALSE))*1000,#N/A)</f>
        <v>0.70711356243812751</v>
      </c>
      <c r="EE130" s="198">
        <f>IFERROR((VLOOKUP($A130,'1314'!$F$10:$S$408,12,FALSE)/VLOOKUP($A130,'2014'!$F$10:$M$460,8,FALSE))*1000,#N/A)</f>
        <v>0.98772400169324115</v>
      </c>
      <c r="EF130" s="198">
        <f>IFERROR((VLOOKUP($A130,'1415'!$F$10:$S$408,12,FALSE)/VLOOKUP($A130,'2015'!$F$10:$M$460,8,FALSE))*1000,#N/A)</f>
        <v>1.9660160089875018</v>
      </c>
      <c r="EG130" s="198">
        <f>IFERROR((VLOOKUP($A130,'1516'!$F$10:$S$408,12,FALSE)/VLOOKUP($A130,'2016'!$F$10:$M$460,8,FALSE))*1000,#N/A)</f>
        <v>2.2390148334732718</v>
      </c>
      <c r="EH130" s="198">
        <f>IFERROR((VLOOKUP($A130,'1617'!$F$10:$S$408,12,FALSE)/VLOOKUP($A130,'2017'!$F$10:$M$460,8,FALSE))*1000,#N/A)</f>
        <v>2.2287226633235826</v>
      </c>
      <c r="EI130" s="198">
        <f>IFERROR((VLOOKUP($A130,'1718'!$F$10:$S$408,12,FALSE)/VLOOKUP($A130,'2018'!$F$10:$N$460,9,FALSE))*1000,#N/A)</f>
        <v>5.2486187845303869</v>
      </c>
      <c r="EJ130" s="198">
        <f>IFERROR((VLOOKUP($A130,'1819'!$F$10:$S$408,12,FALSE)/VLOOKUP($A130,'2018'!$F$10:$N$460,9,FALSE))*1000,#N/A)</f>
        <v>6.6298342541436464</v>
      </c>
      <c r="EK130" s="198">
        <f>IFERROR((VLOOKUP($A130,'1920'!$F$10:$S$408,12,FALSE)/VLOOKUP($A130,'2019'!$F$10:$N$464,8,FALSE))*1000,#N/A)</f>
        <v>10.540004106495106</v>
      </c>
      <c r="EL130" s="198">
        <f>IFERROR((VLOOKUP($A130,'20 21'!$F$10:$S$408,12,FALSE)/VLOOKUP($A130,'2020'!$F$10:$N$469,8,FALSE))*1000,#N/A)</f>
        <v>11.146655063401637</v>
      </c>
      <c r="EM130" s="198">
        <f>IFERROR((VLOOKUP($A130,'21 22'!$F$10:$S$408,12,FALSE)/VLOOKUP($A130,'2021'!$F$10:$N$469,8,FALSE))*1000,#N/A)</f>
        <v>13.928315602366487</v>
      </c>
      <c r="EN130" s="198">
        <f>IFERROR((VLOOKUP($A130,'22 23'!$F$10:$S$408,12,FALSE)/VLOOKUP($A130,'2022'!$F$10:$N$469,8,FALSE))*1000,#N/A)</f>
        <v>12.268177131595776</v>
      </c>
      <c r="EO130" s="196" t="e">
        <f>IFERROR((VLOOKUP($A130,'23 24'!$F$7:$S$408,12,FALSE)/VLOOKUP($A130,'2023'!$C$7:$N$469,9,FALSE))*1000,#N/A)</f>
        <v>#N/A</v>
      </c>
    </row>
    <row r="131" spans="1:145" x14ac:dyDescent="0.3">
      <c r="A131" t="s">
        <v>243</v>
      </c>
      <c r="B131" t="s">
        <v>1743</v>
      </c>
      <c r="C131" t="str">
        <f>IF(VLOOKUP($A131,'0910'!$F$10:$L$433,1,FALSE)=VLOOKUP($A131,'2010'!$C$5:$K$611,1,FALSE),VLOOKUP($A131,'0910'!$F$10:$L$433,1,FALSE),FALSE)</f>
        <v>Harrow</v>
      </c>
      <c r="D131" t="str">
        <f>IF(VLOOKUP($A131,'1011'!$F$10:$L$433,1,FALSE)=VLOOKUP($A131,'2011'!$C$5:$K$611,1,FALSE),VLOOKUP($A131,'1011'!$F$10:$L$433,1,FALSE),FALSE)</f>
        <v>Harrow</v>
      </c>
      <c r="E131" t="str">
        <f>IF(VLOOKUP(A131,'1112'!$F$10:$L$408,1,FALSE)=VLOOKUP(A131,'2012'!$F$10:$M$460,1,FALSE),VLOOKUP(A131,'1112'!$F$10:$L$408,1,FALSE),FALSE)</f>
        <v>Harrow</v>
      </c>
      <c r="F131" t="str">
        <f>IF(VLOOKUP($A131,'1213'!$F$10:$L$408,1,FALSE)=VLOOKUP($A131,'2013'!$F$10:$M$460,1,FALSE),VLOOKUP($A131,'1213'!$F$10:$L$408,1,FALSE),FALSE)</f>
        <v>Harrow</v>
      </c>
      <c r="G131" t="str">
        <f>IF(VLOOKUP($A131,'1314'!$F$10:$L$408,1,FALSE)=VLOOKUP($A131,'2014'!$F$10:$M$460,1,FALSE),VLOOKUP($A131,'1314'!$F$10:$L$408,1,FALSE),FALSE)</f>
        <v>Harrow</v>
      </c>
      <c r="H131" t="str">
        <f>IF(VLOOKUP($A131,'1415'!$F$10:$L$408,1,FALSE)=VLOOKUP($A131,'2015'!$F$10:$M$460,1,FALSE),VLOOKUP($A131,'1415'!$F$10:$L$408,1,FALSE),FALSE)</f>
        <v>Harrow</v>
      </c>
      <c r="I131" t="str">
        <f>IF(VLOOKUP($A131,'1516'!$F$10:$L$408,1,FALSE)=VLOOKUP($A131,'2015'!$F$10:$M$460,1,FALSE),VLOOKUP($A131,'1516'!$F$10:$L$408,1,FALSE),FALSE)</f>
        <v>Harrow</v>
      </c>
      <c r="J131" t="str">
        <f>IF(VLOOKUP($A131,'1617'!$F$10:$L$408,1,FALSE)=VLOOKUP($A131,'2016'!$F$10:$M$460,1,FALSE),VLOOKUP($A131,'1617'!$F$10:$L$408,1,FALSE),FALSE)</f>
        <v>Harrow</v>
      </c>
      <c r="K131" t="str">
        <f>IF(VLOOKUP($A131,'1718'!$F$10:$M$408,1,FALSE)=VLOOKUP($A131,'2017'!$F$10:$M$460,1,FALSE),VLOOKUP($A131,'1718'!$F$10:$M$408,1,FALSE),FALSE)</f>
        <v>Harrow</v>
      </c>
      <c r="L131" t="str">
        <f>IF(VLOOKUP($A131,'1819'!$F$10:$M$408,1,FALSE)=VLOOKUP($A131,'2018'!$F$10:$M$460,1,FALSE),VLOOKUP($A131,'1819'!$F$10:$M$408,1,FALSE),FALSE)</f>
        <v>Harrow</v>
      </c>
      <c r="M131" t="str">
        <f>IF(VLOOKUP($A131,'1920'!$F$10:$M$408,1,FALSE)=VLOOKUP($A131,'2019'!$F$10:$M$464,1,FALSE),VLOOKUP($A131,'1920'!$F$10:$M$408,1,FALSE),FALSE)</f>
        <v>Harrow</v>
      </c>
      <c r="N131" t="str">
        <f>IF(VLOOKUP($A131,'20 21'!$F$10:$N$408,1,FALSE)=VLOOKUP($A131,'2020'!$F$10:$O$468,1,FALSE),VLOOKUP($A131,'20 21'!$F$10:$N$408,1,FALSE),FALSE)</f>
        <v>Harrow</v>
      </c>
      <c r="O131" t="str">
        <f>IF(VLOOKUP($A131,'21 22'!$F$10:$N$408,1,FALSE)=VLOOKUP($A131,'2021'!$F$10:$O$471,1,FALSE),VLOOKUP($A131,'21 22'!$F$10:$N$408,1,FALSE),FALSE)</f>
        <v>Harrow</v>
      </c>
      <c r="P131" t="str">
        <f>IF(VLOOKUP($A131,'22 23'!$F$10:$N$408,1,FALSE)=VLOOKUP($A131,'2022'!$F$10:$O$468,1,FALSE),VLOOKUP($A131,'22 23'!$F$10:$N$408,1,FALSE),FALSE)</f>
        <v>Harrow</v>
      </c>
      <c r="Q131" t="str">
        <f>IF(VLOOKUP($A131,'23 24'!$F$7:$N$408,1,FALSE)=VLOOKUP($A131,'2023'!$C$7:$O$468,1,FALSE),VLOOKUP($A131,'23 24'!$F$7:$N$408,1,FALSE),FALSE)</f>
        <v>Harrow</v>
      </c>
      <c r="S131" s="196">
        <f>IFERROR((VLOOKUP($A131,'0910'!$F$10:$L$433,4,FALSE)/VLOOKUP($A131,'2010'!$C$5:$K$611,9,FALSE))*1000,#N/A)</f>
        <v>1.2792185137806722</v>
      </c>
      <c r="T131" s="196">
        <f>IFERROR((VLOOKUP($A131,'1011'!$F$10:$L$433,4,FALSE)/VLOOKUP($A131,'2011'!$C$5:$K$611,9,FALSE))*1000,#N/A)</f>
        <v>1.2713823393435044</v>
      </c>
      <c r="U131" s="196">
        <f>IFERROR((VLOOKUP($A131,'1112'!$F$10:$L$408,4,FALSE)/VLOOKUP($A131,'2012'!$F$10:$M$460,8,FALSE))*1000,#N/A)</f>
        <v>1.3794689044717783</v>
      </c>
      <c r="V131" s="196">
        <f>IFERROR((VLOOKUP($A131,'1213'!$F$10:$L$408,4,FALSE)/VLOOKUP($A131,'2013'!$F$10:$M$460,8,FALSE))*1000,#N/A)</f>
        <v>0.9120966822483183</v>
      </c>
      <c r="W131" s="196">
        <f>IFERROR((VLOOKUP($A131,'1314'!$F$10:$L$408,4,FALSE)/VLOOKUP($A131,'2014'!$F$10:$M$460,8,FALSE))*1000,#N/A)</f>
        <v>3.5227272727272729</v>
      </c>
      <c r="X131" s="196">
        <f>IFERROR((VLOOKUP($A131,'1415'!$F$10:$L$408,4,FALSE)/VLOOKUP($A131,'2015'!$F$10:$M$460,8,FALSE))*1000,#N/A)</f>
        <v>6.2210157222033704</v>
      </c>
      <c r="Y131" s="196">
        <f>IFERROR((VLOOKUP($A131,'1516'!$F$10:$L$408,4,FALSE)/VLOOKUP($A131,'2016'!$F$10:$M$460,8,FALSE))*1000,#N/A)</f>
        <v>1.0076130765785938</v>
      </c>
      <c r="Z131" s="196">
        <f>IFERROR((VLOOKUP($A131,'1617'!$F$10:$L$408,4,FALSE)/VLOOKUP($A131,'2017'!$F$10:$M$460,8,FALSE))*1000,#N/A)</f>
        <v>6.7792842853967548</v>
      </c>
      <c r="AA131" s="196">
        <f>IFERROR((VLOOKUP($A131,'1718'!$F$10:$L$408,4,FALSE)/VLOOKUP($A131,'2018'!$F$10:$N$460,9,FALSE))*1000,#N/A)</f>
        <v>4.1905602117335681</v>
      </c>
      <c r="AB131" s="196">
        <f>IFERROR((VLOOKUP($A131,'1819'!$F$10:$L$408,4,FALSE)/VLOOKUP($A131,'2018'!$F$10:$N$460,9,FALSE))*1000,#N/A)</f>
        <v>2.6466696074106753</v>
      </c>
      <c r="AC131" s="196">
        <f>IFERROR((VLOOKUP($A131,'1920'!$F$10:$L$408,4,FALSE)/VLOOKUP($A131,'2019'!$F$10:$N$464,8,FALSE))*1000,#N/A)</f>
        <v>1.3056392736293507</v>
      </c>
      <c r="AD131" s="196">
        <f>IFERROR((VLOOKUP($A131,'20 21'!$F$10:$M$408,4,FALSE)/VLOOKUP($A131,'2020'!$F$10:$N$469,8,FALSE))*1000,#N/A)</f>
        <v>1.0646554615228192</v>
      </c>
      <c r="AE131" s="196">
        <f>IFERROR((VLOOKUP($A131,'21 22'!$F$10:$M$408,4,FALSE)/VLOOKUP($A131,'2021'!$F$10:$N$469,8,FALSE))*1000,#N/A)</f>
        <v>2.9538046058253249</v>
      </c>
      <c r="AF131" s="196">
        <f>IFERROR((VLOOKUP($A131,'22 23'!$F$10:$M$408,4,FALSE)/VLOOKUP($A131,'2022'!$F$10:$N$469,8,FALSE))*1000,#N/A)</f>
        <v>5.145707534786033</v>
      </c>
      <c r="AG131" s="196">
        <f>IFERROR((VLOOKUP($A131,'23 24'!$F$7:$M$408,4,FALSE)/VLOOKUP($A131,'2023'!$C$7:$N$469,9,FALSE))*1000,#N/A)</f>
        <v>1.6687177989612232</v>
      </c>
      <c r="AI131" s="196">
        <f>IFERROR((VLOOKUP($A131,'0910'!$F$10:$L$433,5,FALSE)/VLOOKUP($A131,'2010'!$C$5:$K$611,9,FALSE))*1000,#N/A)</f>
        <v>2.9073148040469818</v>
      </c>
      <c r="AJ131" s="196">
        <f>IFERROR((VLOOKUP($A131,'1011'!$F$10:$L$433,5,FALSE)/VLOOKUP($A131,'2011'!$C$5:$K$611,9,FALSE))*1000,#N/A)</f>
        <v>2.0804438280166435</v>
      </c>
      <c r="AK131" s="196">
        <f>IFERROR((VLOOKUP($A131,'1112'!$F$10:$L$408,5,FALSE)/VLOOKUP($A131,'2012'!$F$10:$M$460,8,FALSE))*1000,#N/A)</f>
        <v>1.4944246465110933</v>
      </c>
      <c r="AL131" s="196">
        <f>IFERROR((VLOOKUP($A131,'1213'!$F$10:$L$408,5,FALSE)/VLOOKUP($A131,'2013'!$F$10:$M$460,8,FALSE))*1000,#N/A)</f>
        <v>0.45604834112415915</v>
      </c>
      <c r="AM131" s="196">
        <f>IFERROR((VLOOKUP($A131,'1314'!$F$10:$L$408,5,FALSE)/VLOOKUP($A131,'2014'!$F$10:$M$460,8,FALSE))*1000,#N/A)</f>
        <v>1.25</v>
      </c>
      <c r="AN131" s="196">
        <f>IFERROR((VLOOKUP($A131,'1415'!$F$10:$L$408,5,FALSE)/VLOOKUP($A131,'2015'!$F$10:$M$460,8,FALSE))*1000,#N/A)</f>
        <v>0.22621875353466803</v>
      </c>
      <c r="AO131" s="196">
        <f>IFERROR((VLOOKUP($A131,'1516'!$F$10:$L$408,5,FALSE)/VLOOKUP($A131,'2016'!$F$10:$M$460,8,FALSE))*1000,#N/A)</f>
        <v>0</v>
      </c>
      <c r="AP131" s="196">
        <f>IFERROR((VLOOKUP($A131,'1617'!$F$10:$L$408,5,FALSE)/VLOOKUP($A131,'2017'!$F$10:$M$460,8,FALSE))*1000,#N/A)</f>
        <v>2.4449877750611249</v>
      </c>
      <c r="AQ131" s="196">
        <f>IFERROR((VLOOKUP($A131,'1718'!$F$10:$L$408,5,FALSE)/VLOOKUP($A131,'2018'!$F$10:$N$460,9,FALSE))*1000,#N/A)</f>
        <v>0</v>
      </c>
      <c r="AR131" s="196">
        <f>IFERROR((VLOOKUP($A131,'1819'!$F$10:$L$408,5,FALSE)/VLOOKUP($A131,'2018'!$F$10:$N$460,9,FALSE))*1000,#N/A)</f>
        <v>0.44111160123511245</v>
      </c>
      <c r="AS131" s="196">
        <f>IFERROR((VLOOKUP($A131,'1920'!$F$10:$L$408,5,FALSE)/VLOOKUP($A131,'2019'!$F$10:$N$464,8,FALSE))*1000,#N/A)</f>
        <v>0.65281963681467536</v>
      </c>
      <c r="AT131" s="196">
        <f>IFERROR((VLOOKUP($A131,'20 21'!$F$10:$L$408,5,FALSE)/VLOOKUP($A131,'2020'!$F$10:$N$469,8,FALSE))*1000,#N/A)</f>
        <v>1.3840520999796648</v>
      </c>
      <c r="AU131" s="196">
        <f>IFERROR((VLOOKUP($A131,'21 22'!$F$10:$L$408,5,FALSE)/VLOOKUP($A131,'2021'!$F$10:$N$469,8,FALSE))*1000,#N/A)</f>
        <v>0</v>
      </c>
      <c r="AV131" s="196">
        <f>IFERROR((VLOOKUP($A131,'22 23'!$F$10:$L$408,5,FALSE)/VLOOKUP($A131,'2022'!$F$10:$N$469,8,FALSE))*1000,#N/A)</f>
        <v>4.6206353373588867</v>
      </c>
      <c r="AW131" s="196">
        <f>IFERROR((VLOOKUP($A131,'23 24'!$F$7:$M$408,5,FALSE)/VLOOKUP($A131,'2023'!$C$7:$N$469,9,FALSE))*1000,#N/A)</f>
        <v>0</v>
      </c>
      <c r="AY131" s="196">
        <f>IFERROR((VLOOKUP($A131,'0910'!$F$10:$L$433,6,FALSE)/VLOOKUP($A131,'2010'!$C$5:$K$611,9,FALSE))*1000,#N/A)</f>
        <v>0</v>
      </c>
      <c r="AZ131" s="196">
        <f>IFERROR((VLOOKUP($A131,'1011'!$F$10:$L$433,6,FALSE)/VLOOKUP($A131,'2011'!$C$5:$K$611,9,FALSE))*1000,#N/A)</f>
        <v>0</v>
      </c>
      <c r="BA131" s="196">
        <f>IFERROR((VLOOKUP($A131,'1112'!$F$10:$L$408,6,FALSE)/VLOOKUP($A131,'2012'!$F$10:$M$460,8,FALSE))*1000,#N/A)</f>
        <v>0</v>
      </c>
      <c r="BB131" s="196">
        <f>IFERROR((VLOOKUP($A131,'1213'!$F$10:$L$408,6,FALSE)/VLOOKUP($A131,'2013'!$F$10:$M$460,8,FALSE))*1000,#N/A)</f>
        <v>0</v>
      </c>
      <c r="BC131" s="196">
        <f>IFERROR((VLOOKUP($A131,'1314'!$F$10:$L$408,6,FALSE)/VLOOKUP($A131,'2014'!$F$10:$M$460,8,FALSE))*1000,#N/A)</f>
        <v>0</v>
      </c>
      <c r="BD131" s="196">
        <f>IFERROR((VLOOKUP($A131,'1415'!$F$10:$L$408,6,FALSE)/VLOOKUP($A131,'2015'!$F$10:$M$460,8,FALSE))*1000,#N/A)</f>
        <v>0</v>
      </c>
      <c r="BE131" s="196">
        <f>IFERROR((VLOOKUP($A131,'1516'!$F$10:$L$408,6,FALSE)/VLOOKUP($A131,'2016'!$F$10:$M$460,8,FALSE))*1000,#N/A)</f>
        <v>0</v>
      </c>
      <c r="BF131" s="196">
        <f>IFERROR((VLOOKUP($A131,'1617'!$F$10:$L$408,6,FALSE)/VLOOKUP($A131,'2017'!$F$10:$M$460,8,FALSE))*1000,#N/A)</f>
        <v>0</v>
      </c>
      <c r="BG131" s="196">
        <f>IFERROR((VLOOKUP($A131,'1718'!$F$10:$L$408,6,FALSE)/VLOOKUP($A131,'2018'!$F$10:$N$460,9,FALSE))*1000,#N/A)</f>
        <v>0</v>
      </c>
      <c r="BH131" s="196">
        <f>IFERROR((VLOOKUP($A131,'1819'!$F$10:$L$408,6,FALSE)/VLOOKUP($A131,'2018'!$F$10:$N$460,9,FALSE))*1000,#N/A)</f>
        <v>0</v>
      </c>
      <c r="BI131" s="196">
        <f>IFERROR((VLOOKUP($A131,'1920'!$F$10:$L$408,6,FALSE)/VLOOKUP($A131,'2019'!$F$10:$N$464,8,FALSE))*1000,#N/A)</f>
        <v>0</v>
      </c>
      <c r="BJ131" s="196">
        <f>IFERROR((VLOOKUP($A131,'20 21'!$F$10:$L$408,6,FALSE)/VLOOKUP($A131,'2020'!$F$10:$N$469,8,FALSE))*1000,#N/A)</f>
        <v>0</v>
      </c>
      <c r="BK131" s="196">
        <f>IFERROR((VLOOKUP($A131,'21 22'!$F$10:$L$408,6,FALSE)/VLOOKUP($A131,'2021'!$F$10:$N$469,8,FALSE))*1000,#N/A)</f>
        <v>0</v>
      </c>
      <c r="BL131" s="196">
        <f>IFERROR((VLOOKUP($A131,'22 23'!$F$10:$L$408,6,FALSE)/VLOOKUP($A131,'2022'!$F$10:$N$469,8,FALSE))*1000,#N/A)</f>
        <v>0</v>
      </c>
      <c r="BM131" s="196">
        <f>IFERROR((VLOOKUP($A131,'23 24'!$F$7:$M$408,6,FALSE)/VLOOKUP($A131,'2023'!$C$7:$N$469,9,FALSE))*1000,#N/A)</f>
        <v>0.10429486243507645</v>
      </c>
      <c r="BO131" s="196">
        <f>IFERROR((VLOOKUP($A131,'0910'!$F$10:$L$433,7,FALSE)/VLOOKUP($A131,'2010'!$C$5:$K$611,9,FALSE))*1000,#N/A)</f>
        <v>4.1865333178276538</v>
      </c>
      <c r="BP131" s="196">
        <f>IFERROR((VLOOKUP($A131,'1011'!$F$10:$L$433,7,FALSE)/VLOOKUP($A131,'2011'!$C$5:$K$611,9,FALSE))*1000,#N/A)</f>
        <v>3.3518261673601479</v>
      </c>
      <c r="BQ131" s="196">
        <f>IFERROR((VLOOKUP($A131,'1112'!$F$10:$L$408,7,FALSE)/VLOOKUP($A131,'2012'!$F$10:$M$460,8,FALSE))*1000,#N/A)</f>
        <v>2.9888492930221866</v>
      </c>
      <c r="BR131" s="196">
        <f>IFERROR((VLOOKUP($A131,'1213'!$F$10:$L$408,7,FALSE)/VLOOKUP($A131,'2013'!$F$10:$M$460,8,FALSE))*1000,#N/A)</f>
        <v>1.3681450233724775</v>
      </c>
      <c r="BS131" s="196">
        <f>IFERROR((VLOOKUP($A131,'1314'!$F$10:$L$408,7,FALSE)/VLOOKUP($A131,'2014'!$F$10:$M$460,8,FALSE))*1000,#N/A)</f>
        <v>4.7727272727272734</v>
      </c>
      <c r="BT131" s="196">
        <f>IFERROR((VLOOKUP($A131,'1415'!$F$10:$L$408,7,FALSE)/VLOOKUP($A131,'2015'!$F$10:$M$460,8,FALSE))*1000,#N/A)</f>
        <v>6.4472344757380391</v>
      </c>
      <c r="BU131" s="196">
        <f>IFERROR((VLOOKUP($A131,'1516'!$F$10:$L$408,7,FALSE)/VLOOKUP($A131,'2016'!$F$10:$M$460,8,FALSE))*1000,#N/A)</f>
        <v>1.0076130765785938</v>
      </c>
      <c r="BV131" s="196">
        <f>IFERROR((VLOOKUP($A131,'1617'!$F$10:$L$408,7,FALSE)/VLOOKUP($A131,'2017'!$F$10:$M$460,8,FALSE))*1000,#N/A)</f>
        <v>9.2242720604578796</v>
      </c>
      <c r="BW131" s="196">
        <f>IFERROR((VLOOKUP($A131,'1718'!$F$10:$L$408,7,FALSE)/VLOOKUP($A131,'2018'!$F$10:$N$460,9,FALSE))*1000,#N/A)</f>
        <v>4.1905602117335681</v>
      </c>
      <c r="BX131" s="196">
        <f>IFERROR((VLOOKUP($A131,'1819'!$F$10:$L$408,7,FALSE)/VLOOKUP($A131,'2018'!$F$10:$N$460,9,FALSE))*1000,#N/A)</f>
        <v>3.0877812086457874</v>
      </c>
      <c r="BY131" s="196">
        <f>IFERROR((VLOOKUP($A131,'1920'!$F$10:$L$408,7,FALSE)/VLOOKUP($A131,'2019'!$F$10:$N$464,8,FALSE))*1000,#N/A)</f>
        <v>1.9584589104440264</v>
      </c>
      <c r="BZ131" s="196">
        <f>IFERROR((VLOOKUP($A131,'20 21'!$F$10:$L$408,7,FALSE)/VLOOKUP($A131,'2020'!$F$10:$N$469,8,FALSE))*1000,#N/A)</f>
        <v>2.5551731076547664</v>
      </c>
      <c r="CA131" s="196">
        <f>IFERROR((VLOOKUP($A131,'21 22'!$F$10:$L$408,7,FALSE)/VLOOKUP($A131,'2021'!$F$10:$N$469,8,FALSE))*1000,#N/A)</f>
        <v>2.9538046058253249</v>
      </c>
      <c r="CB131" s="196">
        <f>IFERROR((VLOOKUP($A131,'22 23'!$F$10:$L$408,7,FALSE)/VLOOKUP($A131,'2022'!$F$10:$N$469,8,FALSE))*1000,#N/A)</f>
        <v>9.7663428721449197</v>
      </c>
      <c r="CC131" s="196">
        <f>IFERROR((VLOOKUP($A131,'23 24'!$F$7:$M$408,7,FALSE)/VLOOKUP($A131,'2023'!$C$7:$N$469,9,FALSE))*1000,#N/A)</f>
        <v>1.7730126613962995</v>
      </c>
      <c r="CE131" s="198">
        <f>IFERROR((VLOOKUP($A131,'0910'!$F$10:$S$433,9,FALSE)/VLOOKUP($A131,'2010'!$C$5:$K$611,9,FALSE))*1000,#N/A)</f>
        <v>3.3724851726944993</v>
      </c>
      <c r="CF131" s="198">
        <f>IFERROR((VLOOKUP($A131,'1011'!$F$10:$S$433,10,FALSE)/VLOOKUP($A131,'2011'!$C$5:$K$611,9,FALSE))*1000,#N/A)</f>
        <v>1.1558021266759131</v>
      </c>
      <c r="CG131" s="198">
        <f>IFERROR((VLOOKUP($A131,'1112'!$F$10:$S$408,9,FALSE)/VLOOKUP($A131,'2012'!$F$10:$M$460,8,FALSE))*1000,#N/A)</f>
        <v>0.57477871019657434</v>
      </c>
      <c r="CH131" s="198">
        <f>IFERROR((VLOOKUP($A131,'1213'!$F$10:$S$408,9,FALSE)/VLOOKUP($A131,'2013'!$F$10:$M$460,8,FALSE))*1000,#N/A)</f>
        <v>3.1923383878691145</v>
      </c>
      <c r="CI131" s="198">
        <f>IFERROR((VLOOKUP($A131,'1314'!$F$10:$S$408,9,FALSE)/VLOOKUP($A131,'2014'!$F$10:$M$460,8,FALSE))*1000,#N/A)</f>
        <v>0.90909090909090906</v>
      </c>
      <c r="CJ131" s="198">
        <f>IFERROR((VLOOKUP($A131,'1415'!$F$10:$S$408,9,FALSE)/VLOOKUP($A131,'2015'!$F$10:$M$460,8,FALSE))*1000,#N/A)</f>
        <v>1.1310937676733401</v>
      </c>
      <c r="CK131" s="198">
        <f>IFERROR((VLOOKUP($A131,'1516'!$F$10:$S$408,9,FALSE)/VLOOKUP($A131,'2016'!$F$10:$M$460,8,FALSE))*1000,#N/A)</f>
        <v>5.3739364084191665</v>
      </c>
      <c r="CL131" s="198">
        <f>IFERROR((VLOOKUP($A131,'1617'!$F$10:$S$408,9,FALSE)/VLOOKUP($A131,'2017'!$F$10:$M$460,8,FALSE))*1000,#N/A)</f>
        <v>1.44476550344521</v>
      </c>
      <c r="CM131" s="198">
        <f>IFERROR((VLOOKUP($A131,'1718'!$F$10:$S$408,9,FALSE)/VLOOKUP($A131,'2018'!$F$10:$N$460,9,FALSE))*1000,#N/A)</f>
        <v>10.255844728716365</v>
      </c>
      <c r="CN131" s="198">
        <f>IFERROR((VLOOKUP($A131,'1819'!$F$10:$S$408,9,FALSE)/VLOOKUP($A131,'2018'!$F$10:$N$460,9,FALSE))*1000,#N/A)</f>
        <v>6.2858403176003534</v>
      </c>
      <c r="CO131" s="198">
        <f>IFERROR((VLOOKUP($A131,'1920'!$F$10:$S$408,9,FALSE)/VLOOKUP($A131,'2019'!$F$10:$N$464,8,FALSE))*1000,#N/A)</f>
        <v>9.2482781882079017</v>
      </c>
      <c r="CP131" s="198">
        <f>IFERROR((VLOOKUP($A131,'20 21'!$F$10:$S$408,9,FALSE)/VLOOKUP($A131,'2020'!$F$10:$N$469,8,FALSE))*1000,#N/A)</f>
        <v>3.7262941153298672</v>
      </c>
      <c r="CQ131" s="198">
        <f>IFERROR((VLOOKUP($A131,'21 22'!$F$10:$S$408,9,FALSE)/VLOOKUP($A131,'2021'!$F$10:$N$469,8,FALSE))*1000,#N/A)</f>
        <v>0.84394417309294989</v>
      </c>
      <c r="CR131" s="198">
        <f>IFERROR((VLOOKUP($A131,'22 23'!$F$10:$S$408,9,FALSE)/VLOOKUP($A131,'2022'!$F$10:$N$469,8,FALSE))*1000,#N/A)</f>
        <v>2.8353898661065893</v>
      </c>
      <c r="CS131" s="196">
        <f>IFERROR((VLOOKUP($A131,'23 24'!$F$7:$S$408,9,FALSE)/VLOOKUP($A131,'2023'!$C$7:$N$469,9,FALSE))*1000,#N/A)</f>
        <v>2.7116664233119878</v>
      </c>
      <c r="CU131" s="198">
        <f>IFERROR((VLOOKUP($A131,'0910'!$F$10:$S$433,10,FALSE)/VLOOKUP($A131,'2010'!$C$5:$K$611,9,FALSE))*1000,#N/A)</f>
        <v>1.162925921618793</v>
      </c>
      <c r="CV131" s="198">
        <f>IFERROR((VLOOKUP($A131,'1011'!$F$10:$S$433,11,FALSE)/VLOOKUP($A131,'2011'!$C$5:$K$611,9,FALSE))*1000,#N/A)</f>
        <v>0.80906148867313921</v>
      </c>
      <c r="CW131" s="198">
        <f>IFERROR((VLOOKUP($A131,'1112'!$F$10:$S$408,10,FALSE)/VLOOKUP($A131,'2012'!$F$10:$M$460,8,FALSE))*1000,#N/A)</f>
        <v>0.22991148407862974</v>
      </c>
      <c r="CX131" s="198">
        <f>IFERROR((VLOOKUP($A131,'1213'!$F$10:$S$408,10,FALSE)/VLOOKUP($A131,'2013'!$F$10:$M$460,8,FALSE))*1000,#N/A)</f>
        <v>1.3681450233724775</v>
      </c>
      <c r="CY131" s="198">
        <f>IFERROR((VLOOKUP($A131,'1314'!$F$10:$S$408,10,FALSE)/VLOOKUP($A131,'2014'!$F$10:$M$460,8,FALSE))*1000,#N/A)</f>
        <v>0</v>
      </c>
      <c r="CZ131" s="198">
        <f>IFERROR((VLOOKUP($A131,'1415'!$F$10:$S$408,10,FALSE)/VLOOKUP($A131,'2015'!$F$10:$M$460,8,FALSE))*1000,#N/A)</f>
        <v>0</v>
      </c>
      <c r="DA131" s="198">
        <f>IFERROR((VLOOKUP($A131,'1516'!$F$10:$S$408,10,FALSE)/VLOOKUP($A131,'2016'!$F$10:$M$460,8,FALSE))*1000,#N/A)</f>
        <v>1.1195700850873265</v>
      </c>
      <c r="DB131" s="198">
        <f>IFERROR((VLOOKUP($A131,'1617'!$F$10:$S$408,10,FALSE)/VLOOKUP($A131,'2017'!$F$10:$M$460,8,FALSE))*1000,#N/A)</f>
        <v>0</v>
      </c>
      <c r="DC131" s="198">
        <f>IFERROR((VLOOKUP($A131,'1718'!$F$10:$S$408,10,FALSE)/VLOOKUP($A131,'2018'!$F$10:$N$460,9,FALSE))*1000,#N/A)</f>
        <v>1.6541685046316719</v>
      </c>
      <c r="DD131" s="198">
        <f>IFERROR((VLOOKUP($A131,'1819'!$F$10:$S$408,10,FALSE)/VLOOKUP($A131,'2018'!$F$10:$N$460,9,FALSE))*1000,#N/A)</f>
        <v>0.99250110277900294</v>
      </c>
      <c r="DE131" s="198">
        <f>IFERROR((VLOOKUP($A131,'1920'!$F$10:$S$408,10,FALSE)/VLOOKUP($A131,'2019'!$F$10:$N$464,8,FALSE))*1000,#N/A)</f>
        <v>0.43521309120978358</v>
      </c>
      <c r="DF131" s="198">
        <f>IFERROR((VLOOKUP($A131,'20 21'!$F$10:$S$408,10,FALSE)/VLOOKUP($A131,'2020'!$F$10:$N$469,8,FALSE))*1000,#N/A)</f>
        <v>1.1711210076751013</v>
      </c>
      <c r="DG131" s="198">
        <f>IFERROR((VLOOKUP($A131,'21 22'!$F$10:$S$408,10,FALSE)/VLOOKUP($A131,'2021'!$F$10:$N$469,8,FALSE))*1000,#N/A)</f>
        <v>1.6878883461858998</v>
      </c>
      <c r="DH131" s="198">
        <f>IFERROR((VLOOKUP($A131,'22 23'!$F$10:$S$408,10,FALSE)/VLOOKUP($A131,'2022'!$F$10:$N$469,8,FALSE))*1000,#N/A)</f>
        <v>1.5752165922814387</v>
      </c>
      <c r="DI131" s="196">
        <f>IFERROR((VLOOKUP($A131,'23 24'!$F$7:$S$408,10,FALSE)/VLOOKUP($A131,'2023'!$C$7:$N$469,9,FALSE))*1000,#N/A)</f>
        <v>2.7116664233119878</v>
      </c>
      <c r="DK131" s="198">
        <f>IFERROR((VLOOKUP($A131,'0910'!$F$10:$S$433,11,FALSE)/VLOOKUP($A131,'2010'!$C$5:$K$611,9,FALSE))*1000,#N/A)</f>
        <v>0</v>
      </c>
      <c r="DL131" s="198">
        <f>IFERROR((VLOOKUP($A131,'1011'!$F$10:$S$433,12,FALSE)/VLOOKUP($A131,'2011'!$C$5:$K$611,9,FALSE))*1000,#N/A)</f>
        <v>0</v>
      </c>
      <c r="DM131" s="198">
        <f>IFERROR((VLOOKUP($A131,'1112'!$F$10:$S$408,11,FALSE)/VLOOKUP($A131,'2012'!$F$10:$M$460,8,FALSE))*1000,#N/A)</f>
        <v>0</v>
      </c>
      <c r="DN131" s="198">
        <f>IFERROR((VLOOKUP($A131,'1213'!$F$10:$S$408,11,FALSE)/VLOOKUP($A131,'2013'!$F$10:$M$460,8,FALSE))*1000,#N/A)</f>
        <v>0</v>
      </c>
      <c r="DO131" s="198">
        <f>IFERROR((VLOOKUP($A131,'1314'!$F$10:$S$408,11,FALSE)/VLOOKUP($A131,'2014'!$F$10:$M$460,8,FALSE))*1000,#N/A)</f>
        <v>0</v>
      </c>
      <c r="DP131" s="198">
        <f>IFERROR((VLOOKUP($A131,'1415'!$F$10:$S$408,11,FALSE)/VLOOKUP($A131,'2015'!$F$10:$M$460,8,FALSE))*1000,#N/A)</f>
        <v>0</v>
      </c>
      <c r="DQ131" s="198">
        <f>IFERROR((VLOOKUP($A131,'1516'!$F$10:$S$408,11,FALSE)/VLOOKUP($A131,'2016'!$F$10:$M$460,8,FALSE))*1000,#N/A)</f>
        <v>0</v>
      </c>
      <c r="DR131" s="198">
        <f>IFERROR((VLOOKUP($A131,'1617'!$F$10:$S$408,11,FALSE)/VLOOKUP($A131,'2017'!$F$10:$M$460,8,FALSE))*1000,#N/A)</f>
        <v>0</v>
      </c>
      <c r="DS131" s="198">
        <f>IFERROR((VLOOKUP($A131,'1718'!$F$10:$S$408,11,FALSE)/VLOOKUP($A131,'2018'!$F$10:$N$460,9,FALSE))*1000,#N/A)</f>
        <v>1.3233348037053376</v>
      </c>
      <c r="DT131" s="198">
        <f>IFERROR((VLOOKUP($A131,'1819'!$F$10:$S$408,11,FALSE)/VLOOKUP($A131,'2018'!$F$10:$N$460,9,FALSE))*1000,#N/A)</f>
        <v>0.33083370092633441</v>
      </c>
      <c r="DU131" s="198">
        <f>IFERROR((VLOOKUP($A131,'1920'!$F$10:$S$408,11,FALSE)/VLOOKUP($A131,'2019'!$F$10:$N$464,8,FALSE))*1000,#N/A)</f>
        <v>0</v>
      </c>
      <c r="DV131" s="198">
        <f>IFERROR((VLOOKUP($A131,'20 21'!$F$10:$S$408,11,FALSE)/VLOOKUP($A131,'2020'!$F$10:$N$469,8,FALSE))*1000,#N/A)</f>
        <v>0</v>
      </c>
      <c r="DW131" s="198">
        <f>IFERROR((VLOOKUP($A131,'21 22'!$F$10:$S$408,11,FALSE)/VLOOKUP($A131,'2021'!$F$10:$N$469,8,FALSE))*1000,#N/A)</f>
        <v>0</v>
      </c>
      <c r="DX131" s="198">
        <f>IFERROR((VLOOKUP($A131,'22 23'!$F$10:$S$408,11,FALSE)/VLOOKUP($A131,'2022'!$F$10:$N$469,8,FALSE))*1000,#N/A)</f>
        <v>0</v>
      </c>
      <c r="DY131" s="196">
        <f>IFERROR((VLOOKUP($A131,'23 24'!$F$7:$S$408,11,FALSE)/VLOOKUP($A131,'2023'!$C$7:$N$469,9,FALSE))*1000,#N/A)</f>
        <v>1.9816023862664527</v>
      </c>
      <c r="EA131" s="198">
        <f>IFERROR((VLOOKUP($A131,'0910'!$F$10:$S$433,12,FALSE)/VLOOKUP($A131,'2010'!$C$5:$K$611,9,FALSE))*1000,#N/A)</f>
        <v>4.5354110943132921</v>
      </c>
      <c r="EB131" s="198">
        <f>IFERROR((VLOOKUP($A131,'1011'!$F$10:$S$433,13,FALSE)/VLOOKUP($A131,'2011'!$C$5:$K$611,9,FALSE))*1000,#N/A)</f>
        <v>1.9648636153490524</v>
      </c>
      <c r="EC131" s="198">
        <f>IFERROR((VLOOKUP($A131,'1112'!$F$10:$S$408,12,FALSE)/VLOOKUP($A131,'2012'!$F$10:$M$460,8,FALSE))*1000,#N/A)</f>
        <v>0.80469019427520405</v>
      </c>
      <c r="ED131" s="198">
        <f>IFERROR((VLOOKUP($A131,'1213'!$F$10:$S$408,12,FALSE)/VLOOKUP($A131,'2013'!$F$10:$M$460,8,FALSE))*1000,#N/A)</f>
        <v>4.5604834112415915</v>
      </c>
      <c r="EE131" s="198">
        <f>IFERROR((VLOOKUP($A131,'1314'!$F$10:$S$408,12,FALSE)/VLOOKUP($A131,'2014'!$F$10:$M$460,8,FALSE))*1000,#N/A)</f>
        <v>0.90909090909090906</v>
      </c>
      <c r="EF131" s="198">
        <f>IFERROR((VLOOKUP($A131,'1415'!$F$10:$S$408,12,FALSE)/VLOOKUP($A131,'2015'!$F$10:$M$460,8,FALSE))*1000,#N/A)</f>
        <v>1.1310937676733401</v>
      </c>
      <c r="EG131" s="198">
        <f>IFERROR((VLOOKUP($A131,'1516'!$F$10:$S$408,12,FALSE)/VLOOKUP($A131,'2016'!$F$10:$M$460,8,FALSE))*1000,#N/A)</f>
        <v>6.4935064935064943</v>
      </c>
      <c r="EH131" s="198">
        <f>IFERROR((VLOOKUP($A131,'1617'!$F$10:$S$408,12,FALSE)/VLOOKUP($A131,'2017'!$F$10:$M$460,8,FALSE))*1000,#N/A)</f>
        <v>1.44476550344521</v>
      </c>
      <c r="EI131" s="198">
        <f>IFERROR((VLOOKUP($A131,'1718'!$F$10:$S$408,12,FALSE)/VLOOKUP($A131,'2018'!$F$10:$N$460,9,FALSE))*1000,#N/A)</f>
        <v>13.233348037053375</v>
      </c>
      <c r="EJ131" s="198">
        <f>IFERROR((VLOOKUP($A131,'1819'!$F$10:$S$408,12,FALSE)/VLOOKUP($A131,'2018'!$F$10:$N$460,9,FALSE))*1000,#N/A)</f>
        <v>7.6091751213056904</v>
      </c>
      <c r="EK131" s="198">
        <f>IFERROR((VLOOKUP($A131,'1920'!$F$10:$S$408,12,FALSE)/VLOOKUP($A131,'2019'!$F$10:$N$464,8,FALSE))*1000,#N/A)</f>
        <v>9.6834912794176837</v>
      </c>
      <c r="EL131" s="198">
        <f>IFERROR((VLOOKUP($A131,'20 21'!$F$10:$S$408,12,FALSE)/VLOOKUP($A131,'2020'!$F$10:$N$469,8,FALSE))*1000,#N/A)</f>
        <v>4.790949576852686</v>
      </c>
      <c r="EM131" s="198">
        <f>IFERROR((VLOOKUP($A131,'21 22'!$F$10:$S$408,12,FALSE)/VLOOKUP($A131,'2021'!$F$10:$N$469,8,FALSE))*1000,#N/A)</f>
        <v>2.426339497642231</v>
      </c>
      <c r="EN131" s="198">
        <f>IFERROR((VLOOKUP($A131,'22 23'!$F$10:$S$408,12,FALSE)/VLOOKUP($A131,'2022'!$F$10:$N$469,8,FALSE))*1000,#N/A)</f>
        <v>4.4106064583880285</v>
      </c>
      <c r="EO131" s="196">
        <f>IFERROR((VLOOKUP($A131,'23 24'!$F$7:$S$408,12,FALSE)/VLOOKUP($A131,'2023'!$C$7:$N$469,9,FALSE))*1000,#N/A)</f>
        <v>7.3006403704553513</v>
      </c>
    </row>
    <row r="132" spans="1:145" x14ac:dyDescent="0.3">
      <c r="A132" t="s">
        <v>757</v>
      </c>
      <c r="B132" t="s">
        <v>1741</v>
      </c>
      <c r="C132" t="str">
        <f>IF(VLOOKUP($A132,'0910'!$F$10:$L$433,1,FALSE)=VLOOKUP($A132,'2010'!$C$5:$K$611,1,FALSE),VLOOKUP($A132,'0910'!$F$10:$L$433,1,FALSE),FALSE)</f>
        <v>Hart</v>
      </c>
      <c r="D132" t="str">
        <f>IF(VLOOKUP($A132,'1011'!$F$10:$L$433,1,FALSE)=VLOOKUP($A132,'2011'!$C$5:$K$611,1,FALSE),VLOOKUP($A132,'1011'!$F$10:$L$433,1,FALSE),FALSE)</f>
        <v>Hart</v>
      </c>
      <c r="E132" t="str">
        <f>IF(VLOOKUP(A132,'1112'!$F$10:$L$408,1,FALSE)=VLOOKUP(A132,'2012'!$F$10:$M$460,1,FALSE),VLOOKUP(A132,'1112'!$F$10:$L$408,1,FALSE),FALSE)</f>
        <v>Hart</v>
      </c>
      <c r="F132" t="str">
        <f>IF(VLOOKUP($A132,'1213'!$F$10:$L$408,1,FALSE)=VLOOKUP($A132,'2013'!$F$10:$M$460,1,FALSE),VLOOKUP($A132,'1213'!$F$10:$L$408,1,FALSE),FALSE)</f>
        <v>Hart</v>
      </c>
      <c r="G132" t="str">
        <f>IF(VLOOKUP($A132,'1314'!$F$10:$L$408,1,FALSE)=VLOOKUP($A132,'2014'!$F$10:$M$460,1,FALSE),VLOOKUP($A132,'1314'!$F$10:$L$408,1,FALSE),FALSE)</f>
        <v>Hart</v>
      </c>
      <c r="H132" t="str">
        <f>IF(VLOOKUP($A132,'1415'!$F$10:$L$408,1,FALSE)=VLOOKUP($A132,'2015'!$F$10:$M$460,1,FALSE),VLOOKUP($A132,'1415'!$F$10:$L$408,1,FALSE),FALSE)</f>
        <v>Hart</v>
      </c>
      <c r="I132" t="str">
        <f>IF(VLOOKUP($A132,'1516'!$F$10:$L$408,1,FALSE)=VLOOKUP($A132,'2015'!$F$10:$M$460,1,FALSE),VLOOKUP($A132,'1516'!$F$10:$L$408,1,FALSE),FALSE)</f>
        <v>Hart</v>
      </c>
      <c r="J132" t="str">
        <f>IF(VLOOKUP($A132,'1617'!$F$10:$L$408,1,FALSE)=VLOOKUP($A132,'2016'!$F$10:$M$460,1,FALSE),VLOOKUP($A132,'1617'!$F$10:$L$408,1,FALSE),FALSE)</f>
        <v>Hart</v>
      </c>
      <c r="K132" t="str">
        <f>IF(VLOOKUP($A132,'1718'!$F$10:$M$408,1,FALSE)=VLOOKUP($A132,'2017'!$F$10:$M$460,1,FALSE),VLOOKUP($A132,'1718'!$F$10:$M$408,1,FALSE),FALSE)</f>
        <v>Hart</v>
      </c>
      <c r="L132" t="str">
        <f>IF(VLOOKUP($A132,'1819'!$F$10:$M$408,1,FALSE)=VLOOKUP($A132,'2018'!$F$10:$M$460,1,FALSE),VLOOKUP($A132,'1819'!$F$10:$M$408,1,FALSE),FALSE)</f>
        <v>Hart</v>
      </c>
      <c r="M132" t="str">
        <f>IF(VLOOKUP($A132,'1920'!$F$10:$M$408,1,FALSE)=VLOOKUP($A132,'2019'!$F$10:$M$464,1,FALSE),VLOOKUP($A132,'1920'!$F$10:$M$408,1,FALSE),FALSE)</f>
        <v>Hart</v>
      </c>
      <c r="N132" t="str">
        <f>IF(VLOOKUP($A132,'20 21'!$F$10:$N$408,1,FALSE)=VLOOKUP($A132,'2020'!$F$10:$O$468,1,FALSE),VLOOKUP($A132,'20 21'!$F$10:$N$408,1,FALSE),FALSE)</f>
        <v>Hart</v>
      </c>
      <c r="O132" t="str">
        <f>IF(VLOOKUP($A132,'21 22'!$F$10:$N$408,1,FALSE)=VLOOKUP($A132,'2021'!$F$10:$O$471,1,FALSE),VLOOKUP($A132,'21 22'!$F$10:$N$408,1,FALSE),FALSE)</f>
        <v>Hart</v>
      </c>
      <c r="P132" t="str">
        <f>IF(VLOOKUP($A132,'22 23'!$F$10:$N$408,1,FALSE)=VLOOKUP($A132,'2022'!$F$10:$O$468,1,FALSE),VLOOKUP($A132,'22 23'!$F$10:$N$408,1,FALSE),FALSE)</f>
        <v>Hart</v>
      </c>
      <c r="Q132" t="str">
        <f>IF(VLOOKUP($A132,'23 24'!$F$7:$N$408,1,FALSE)=VLOOKUP($A132,'2023'!$C$7:$O$468,1,FALSE),VLOOKUP($A132,'23 24'!$F$7:$N$408,1,FALSE),FALSE)</f>
        <v>Hart</v>
      </c>
      <c r="S132" s="196">
        <f>IFERROR((VLOOKUP($A132,'0910'!$F$10:$L$433,4,FALSE)/VLOOKUP($A132,'2010'!$C$5:$K$611,9,FALSE))*1000,#N/A)</f>
        <v>2.7449903925336261</v>
      </c>
      <c r="T132" s="196">
        <f>IFERROR((VLOOKUP($A132,'1011'!$F$10:$L$433,4,FALSE)/VLOOKUP($A132,'2011'!$C$5:$K$611,9,FALSE))*1000,#N/A)</f>
        <v>3.2876712328767126</v>
      </c>
      <c r="U132" s="196">
        <f>IFERROR((VLOOKUP($A132,'1112'!$F$10:$L$408,4,FALSE)/VLOOKUP($A132,'2012'!$F$10:$M$460,8,FALSE))*1000,#N/A)</f>
        <v>3.8012489818083086</v>
      </c>
      <c r="V132" s="196">
        <f>IFERROR((VLOOKUP($A132,'1213'!$F$10:$L$408,4,FALSE)/VLOOKUP($A132,'2013'!$F$10:$M$460,8,FALSE))*1000,#N/A)</f>
        <v>5.9427336574824423</v>
      </c>
      <c r="W132" s="196">
        <f>IFERROR((VLOOKUP($A132,'1314'!$F$10:$L$408,4,FALSE)/VLOOKUP($A132,'2014'!$F$10:$M$460,8,FALSE))*1000,#N/A)</f>
        <v>6.7042102440332529</v>
      </c>
      <c r="X132" s="196">
        <f>IFERROR((VLOOKUP($A132,'1415'!$F$10:$L$408,4,FALSE)/VLOOKUP($A132,'2015'!$F$10:$M$460,8,FALSE))*1000,#N/A)</f>
        <v>10.098325803879883</v>
      </c>
      <c r="Y132" s="196">
        <f>IFERROR((VLOOKUP($A132,'1516'!$F$10:$L$408,4,FALSE)/VLOOKUP($A132,'2016'!$F$10:$M$460,8,FALSE))*1000,#N/A)</f>
        <v>5.2178450300026089</v>
      </c>
      <c r="Z132" s="196">
        <f>IFERROR((VLOOKUP($A132,'1617'!$F$10:$L$408,4,FALSE)/VLOOKUP($A132,'2017'!$F$10:$M$460,8,FALSE))*1000,#N/A)</f>
        <v>9.4969199178644761</v>
      </c>
      <c r="AA132" s="196">
        <f>IFERROR((VLOOKUP($A132,'1718'!$F$10:$L$408,4,FALSE)/VLOOKUP($A132,'2018'!$F$10:$N$460,9,FALSE))*1000,#N/A)</f>
        <v>2.7841052898000505</v>
      </c>
      <c r="AB132" s="196">
        <f>IFERROR((VLOOKUP($A132,'1819'!$F$10:$L$408,4,FALSE)/VLOOKUP($A132,'2018'!$F$10:$N$460,9,FALSE))*1000,#N/A)</f>
        <v>6.83371298405467</v>
      </c>
      <c r="AC132" s="196">
        <f>IFERROR((VLOOKUP($A132,'1920'!$F$10:$L$408,4,FALSE)/VLOOKUP($A132,'2019'!$F$10:$N$464,8,FALSE))*1000,#N/A)</f>
        <v>3.7387836490528414</v>
      </c>
      <c r="AD132" s="196">
        <f>IFERROR((VLOOKUP($A132,'20 21'!$F$10:$M$408,4,FALSE)/VLOOKUP($A132,'2020'!$F$10:$N$469,8,FALSE))*1000,#N/A)</f>
        <v>2.4532051124794547</v>
      </c>
      <c r="AE132" s="196">
        <f>IFERROR((VLOOKUP($A132,'21 22'!$F$10:$M$408,4,FALSE)/VLOOKUP($A132,'2021'!$F$10:$N$469,8,FALSE))*1000,#N/A)</f>
        <v>4.8369933249492112</v>
      </c>
      <c r="AF132" s="196">
        <f>IFERROR((VLOOKUP($A132,'22 23'!$F$10:$M$408,4,FALSE)/VLOOKUP($A132,'2022'!$F$10:$N$469,8,FALSE))*1000,#N/A)</f>
        <v>3.1004054376341519</v>
      </c>
      <c r="AG132" s="196">
        <f>IFERROR((VLOOKUP($A132,'23 24'!$F$7:$M$408,4,FALSE)/VLOOKUP($A132,'2023'!$C$7:$N$469,9,FALSE))*1000,#N/A)</f>
        <v>1.1763598720120461</v>
      </c>
      <c r="AI132" s="196">
        <f>IFERROR((VLOOKUP($A132,'0910'!$F$10:$L$433,5,FALSE)/VLOOKUP($A132,'2010'!$C$5:$K$611,9,FALSE))*1000,#N/A)</f>
        <v>0</v>
      </c>
      <c r="AJ132" s="196">
        <f>IFERROR((VLOOKUP($A132,'1011'!$F$10:$L$433,5,FALSE)/VLOOKUP($A132,'2011'!$C$5:$K$611,9,FALSE))*1000,#N/A)</f>
        <v>1.3698630136986301</v>
      </c>
      <c r="AK132" s="196">
        <f>IFERROR((VLOOKUP($A132,'1112'!$F$10:$L$408,5,FALSE)/VLOOKUP($A132,'2012'!$F$10:$M$460,8,FALSE))*1000,#N/A)</f>
        <v>0.81455335324463751</v>
      </c>
      <c r="AL132" s="196">
        <f>IFERROR((VLOOKUP($A132,'1213'!$F$10:$L$408,5,FALSE)/VLOOKUP($A132,'2013'!$F$10:$M$460,8,FALSE))*1000,#N/A)</f>
        <v>1.8908698001080497</v>
      </c>
      <c r="AM132" s="196">
        <f>IFERROR((VLOOKUP($A132,'1314'!$F$10:$L$408,5,FALSE)/VLOOKUP($A132,'2014'!$F$10:$M$460,8,FALSE))*1000,#N/A)</f>
        <v>1.8771788683293107</v>
      </c>
      <c r="AN132" s="196">
        <f>IFERROR((VLOOKUP($A132,'1415'!$F$10:$L$408,5,FALSE)/VLOOKUP($A132,'2015'!$F$10:$M$460,8,FALSE))*1000,#N/A)</f>
        <v>3.4546904065904864</v>
      </c>
      <c r="AO132" s="196">
        <f>IFERROR((VLOOKUP($A132,'1516'!$F$10:$L$408,5,FALSE)/VLOOKUP($A132,'2016'!$F$10:$M$460,8,FALSE))*1000,#N/A)</f>
        <v>2.0871380120010437</v>
      </c>
      <c r="AP132" s="196">
        <f>IFERROR((VLOOKUP($A132,'1617'!$F$10:$L$408,5,FALSE)/VLOOKUP($A132,'2017'!$F$10:$M$460,8,FALSE))*1000,#N/A)</f>
        <v>5.1334702258726894</v>
      </c>
      <c r="AQ132" s="196">
        <f>IFERROR((VLOOKUP($A132,'1718'!$F$10:$L$408,5,FALSE)/VLOOKUP($A132,'2018'!$F$10:$N$460,9,FALSE))*1000,#N/A)</f>
        <v>1.7717033662363959</v>
      </c>
      <c r="AR132" s="196">
        <f>IFERROR((VLOOKUP($A132,'1819'!$F$10:$L$408,5,FALSE)/VLOOKUP($A132,'2018'!$F$10:$N$460,9,FALSE))*1000,#N/A)</f>
        <v>2.2779043280182232</v>
      </c>
      <c r="AS132" s="196">
        <f>IFERROR((VLOOKUP($A132,'1920'!$F$10:$L$408,5,FALSE)/VLOOKUP($A132,'2019'!$F$10:$N$464,8,FALSE))*1000,#N/A)</f>
        <v>1.9940179461615153</v>
      </c>
      <c r="AT132" s="196">
        <f>IFERROR((VLOOKUP($A132,'20 21'!$F$10:$L$408,5,FALSE)/VLOOKUP($A132,'2020'!$F$10:$N$469,8,FALSE))*1000,#N/A)</f>
        <v>2.207884601231509</v>
      </c>
      <c r="AU132" s="196">
        <f>IFERROR((VLOOKUP($A132,'21 22'!$F$10:$L$408,5,FALSE)/VLOOKUP($A132,'2021'!$F$10:$N$469,8,FALSE))*1000,#N/A)</f>
        <v>2.6603463287220666</v>
      </c>
      <c r="AV132" s="196">
        <f>IFERROR((VLOOKUP($A132,'22 23'!$F$10:$L$408,5,FALSE)/VLOOKUP($A132,'2022'!$F$10:$N$469,8,FALSE))*1000,#N/A)</f>
        <v>1.1924636298592892</v>
      </c>
      <c r="AW132" s="196">
        <f>IFERROR((VLOOKUP($A132,'23 24'!$F$7:$M$408,5,FALSE)/VLOOKUP($A132,'2023'!$C$7:$N$469,9,FALSE))*1000,#N/A)</f>
        <v>0.70581592320722752</v>
      </c>
      <c r="AY132" s="196">
        <f>IFERROR((VLOOKUP($A132,'0910'!$F$10:$L$433,6,FALSE)/VLOOKUP($A132,'2010'!$C$5:$K$611,9,FALSE))*1000,#N/A)</f>
        <v>0</v>
      </c>
      <c r="AZ132" s="196">
        <f>IFERROR((VLOOKUP($A132,'1011'!$F$10:$L$433,6,FALSE)/VLOOKUP($A132,'2011'!$C$5:$K$611,9,FALSE))*1000,#N/A)</f>
        <v>0</v>
      </c>
      <c r="BA132" s="196">
        <f>IFERROR((VLOOKUP($A132,'1112'!$F$10:$L$408,6,FALSE)/VLOOKUP($A132,'2012'!$F$10:$M$460,8,FALSE))*1000,#N/A)</f>
        <v>0</v>
      </c>
      <c r="BB132" s="196">
        <f>IFERROR((VLOOKUP($A132,'1213'!$F$10:$L$408,6,FALSE)/VLOOKUP($A132,'2013'!$F$10:$M$460,8,FALSE))*1000,#N/A)</f>
        <v>0.2701242571582928</v>
      </c>
      <c r="BC132" s="196">
        <f>IFERROR((VLOOKUP($A132,'1314'!$F$10:$L$408,6,FALSE)/VLOOKUP($A132,'2014'!$F$10:$M$460,8,FALSE))*1000,#N/A)</f>
        <v>0</v>
      </c>
      <c r="BD132" s="196">
        <f>IFERROR((VLOOKUP($A132,'1415'!$F$10:$L$408,6,FALSE)/VLOOKUP($A132,'2015'!$F$10:$M$460,8,FALSE))*1000,#N/A)</f>
        <v>0</v>
      </c>
      <c r="BE132" s="196">
        <f>IFERROR((VLOOKUP($A132,'1516'!$F$10:$L$408,6,FALSE)/VLOOKUP($A132,'2016'!$F$10:$M$460,8,FALSE))*1000,#N/A)</f>
        <v>0</v>
      </c>
      <c r="BF132" s="196">
        <f>IFERROR((VLOOKUP($A132,'1617'!$F$10:$L$408,6,FALSE)/VLOOKUP($A132,'2017'!$F$10:$M$460,8,FALSE))*1000,#N/A)</f>
        <v>0</v>
      </c>
      <c r="BG132" s="196">
        <f>IFERROR((VLOOKUP($A132,'1718'!$F$10:$L$408,6,FALSE)/VLOOKUP($A132,'2018'!$F$10:$N$460,9,FALSE))*1000,#N/A)</f>
        <v>0</v>
      </c>
      <c r="BH132" s="196">
        <f>IFERROR((VLOOKUP($A132,'1819'!$F$10:$L$408,6,FALSE)/VLOOKUP($A132,'2018'!$F$10:$N$460,9,FALSE))*1000,#N/A)</f>
        <v>0</v>
      </c>
      <c r="BI132" s="196">
        <f>IFERROR((VLOOKUP($A132,'1920'!$F$10:$L$408,6,FALSE)/VLOOKUP($A132,'2019'!$F$10:$N$464,8,FALSE))*1000,#N/A)</f>
        <v>0</v>
      </c>
      <c r="BJ132" s="196">
        <f>IFERROR((VLOOKUP($A132,'20 21'!$F$10:$L$408,6,FALSE)/VLOOKUP($A132,'2020'!$F$10:$N$469,8,FALSE))*1000,#N/A)</f>
        <v>0</v>
      </c>
      <c r="BK132" s="196">
        <f>IFERROR((VLOOKUP($A132,'21 22'!$F$10:$L$408,6,FALSE)/VLOOKUP($A132,'2021'!$F$10:$N$469,8,FALSE))*1000,#N/A)</f>
        <v>0</v>
      </c>
      <c r="BL132" s="196">
        <f>IFERROR((VLOOKUP($A132,'22 23'!$F$10:$L$408,6,FALSE)/VLOOKUP($A132,'2022'!$F$10:$N$469,8,FALSE))*1000,#N/A)</f>
        <v>0</v>
      </c>
      <c r="BM132" s="196">
        <f>IFERROR((VLOOKUP($A132,'23 24'!$F$7:$M$408,6,FALSE)/VLOOKUP($A132,'2023'!$C$7:$N$469,9,FALSE))*1000,#N/A)</f>
        <v>0</v>
      </c>
      <c r="BO132" s="196">
        <f>IFERROR((VLOOKUP($A132,'0910'!$F$10:$L$433,7,FALSE)/VLOOKUP($A132,'2010'!$C$5:$K$611,9,FALSE))*1000,#N/A)</f>
        <v>2.7449903925336261</v>
      </c>
      <c r="BP132" s="196">
        <f>IFERROR((VLOOKUP($A132,'1011'!$F$10:$L$433,7,FALSE)/VLOOKUP($A132,'2011'!$C$5:$K$611,9,FALSE))*1000,#N/A)</f>
        <v>4.9315068493150687</v>
      </c>
      <c r="BQ132" s="196">
        <f>IFERROR((VLOOKUP($A132,'1112'!$F$10:$L$408,7,FALSE)/VLOOKUP($A132,'2012'!$F$10:$M$460,8,FALSE))*1000,#N/A)</f>
        <v>4.8873201194678249</v>
      </c>
      <c r="BR132" s="196">
        <f>IFERROR((VLOOKUP($A132,'1213'!$F$10:$L$408,7,FALSE)/VLOOKUP($A132,'2013'!$F$10:$M$460,8,FALSE))*1000,#N/A)</f>
        <v>7.8336034575904909</v>
      </c>
      <c r="BS132" s="196">
        <f>IFERROR((VLOOKUP($A132,'1314'!$F$10:$L$408,7,FALSE)/VLOOKUP($A132,'2014'!$F$10:$M$460,8,FALSE))*1000,#N/A)</f>
        <v>8.5813891123625634</v>
      </c>
      <c r="BT132" s="196">
        <f>IFERROR((VLOOKUP($A132,'1415'!$F$10:$L$408,7,FALSE)/VLOOKUP($A132,'2015'!$F$10:$M$460,8,FALSE))*1000,#N/A)</f>
        <v>13.55301621047037</v>
      </c>
      <c r="BU132" s="196">
        <f>IFERROR((VLOOKUP($A132,'1516'!$F$10:$L$408,7,FALSE)/VLOOKUP($A132,'2016'!$F$10:$M$460,8,FALSE))*1000,#N/A)</f>
        <v>7.3049830420036521</v>
      </c>
      <c r="BV132" s="196">
        <f>IFERROR((VLOOKUP($A132,'1617'!$F$10:$L$408,7,FALSE)/VLOOKUP($A132,'2017'!$F$10:$M$460,8,FALSE))*1000,#N/A)</f>
        <v>14.630390143737166</v>
      </c>
      <c r="BW132" s="196">
        <f>IFERROR((VLOOKUP($A132,'1718'!$F$10:$L$408,7,FALSE)/VLOOKUP($A132,'2018'!$F$10:$N$460,9,FALSE))*1000,#N/A)</f>
        <v>4.80890913692736</v>
      </c>
      <c r="BX132" s="196">
        <f>IFERROR((VLOOKUP($A132,'1819'!$F$10:$L$408,7,FALSE)/VLOOKUP($A132,'2018'!$F$10:$N$460,9,FALSE))*1000,#N/A)</f>
        <v>9.1116173120728927</v>
      </c>
      <c r="BY132" s="196">
        <f>IFERROR((VLOOKUP($A132,'1920'!$F$10:$L$408,7,FALSE)/VLOOKUP($A132,'2019'!$F$10:$N$464,8,FALSE))*1000,#N/A)</f>
        <v>5.7328015952143572</v>
      </c>
      <c r="BZ132" s="196">
        <f>IFERROR((VLOOKUP($A132,'20 21'!$F$10:$L$408,7,FALSE)/VLOOKUP($A132,'2020'!$F$10:$N$469,8,FALSE))*1000,#N/A)</f>
        <v>4.415769202463018</v>
      </c>
      <c r="CA132" s="196">
        <f>IFERROR((VLOOKUP($A132,'21 22'!$F$10:$L$408,7,FALSE)/VLOOKUP($A132,'2021'!$F$10:$N$469,8,FALSE))*1000,#N/A)</f>
        <v>7.7391893199187383</v>
      </c>
      <c r="CB132" s="196">
        <f>IFERROR((VLOOKUP($A132,'22 23'!$F$10:$L$408,7,FALSE)/VLOOKUP($A132,'2022'!$F$10:$N$469,8,FALSE))*1000,#N/A)</f>
        <v>4.2928690674934415</v>
      </c>
      <c r="CC132" s="196">
        <f>IFERROR((VLOOKUP($A132,'23 24'!$F$7:$M$408,7,FALSE)/VLOOKUP($A132,'2023'!$C$7:$N$469,9,FALSE))*1000,#N/A)</f>
        <v>1.6469038208168643</v>
      </c>
      <c r="CE132" s="198">
        <f>IFERROR((VLOOKUP($A132,'0910'!$F$10:$S$433,9,FALSE)/VLOOKUP($A132,'2010'!$C$5:$K$611,9,FALSE))*1000,#N/A)</f>
        <v>0.54899807850672522</v>
      </c>
      <c r="CF132" s="198">
        <f>IFERROR((VLOOKUP($A132,'1011'!$F$10:$S$433,10,FALSE)/VLOOKUP($A132,'2011'!$C$5:$K$611,9,FALSE))*1000,#N/A)</f>
        <v>1.6438356164383563</v>
      </c>
      <c r="CG132" s="198">
        <f>IFERROR((VLOOKUP($A132,'1112'!$F$10:$S$408,9,FALSE)/VLOOKUP($A132,'2012'!$F$10:$M$460,8,FALSE))*1000,#N/A)</f>
        <v>4.3442845506380667</v>
      </c>
      <c r="CH132" s="198">
        <f>IFERROR((VLOOKUP($A132,'1213'!$F$10:$S$408,9,FALSE)/VLOOKUP($A132,'2013'!$F$10:$M$460,8,FALSE))*1000,#N/A)</f>
        <v>4.8622366288492707</v>
      </c>
      <c r="CI132" s="198">
        <f>IFERROR((VLOOKUP($A132,'1314'!$F$10:$S$408,9,FALSE)/VLOOKUP($A132,'2014'!$F$10:$M$460,8,FALSE))*1000,#N/A)</f>
        <v>5.0951997854652724</v>
      </c>
      <c r="CJ132" s="198">
        <f>IFERROR((VLOOKUP($A132,'1415'!$F$10:$S$408,9,FALSE)/VLOOKUP($A132,'2015'!$F$10:$M$460,8,FALSE))*1000,#N/A)</f>
        <v>6.6436353972893967</v>
      </c>
      <c r="CK132" s="198">
        <f>IFERROR((VLOOKUP($A132,'1516'!$F$10:$S$408,9,FALSE)/VLOOKUP($A132,'2016'!$F$10:$M$460,8,FALSE))*1000,#N/A)</f>
        <v>8.0876597965040435</v>
      </c>
      <c r="CL132" s="198">
        <f>IFERROR((VLOOKUP($A132,'1617'!$F$10:$S$408,9,FALSE)/VLOOKUP($A132,'2017'!$F$10:$M$460,8,FALSE))*1000,#N/A)</f>
        <v>6.6735112936344967</v>
      </c>
      <c r="CM132" s="198">
        <f>IFERROR((VLOOKUP($A132,'1718'!$F$10:$S$408,9,FALSE)/VLOOKUP($A132,'2018'!$F$10:$N$460,9,FALSE))*1000,#N/A)</f>
        <v>6.83371298405467</v>
      </c>
      <c r="CN132" s="198">
        <f>IFERROR((VLOOKUP($A132,'1819'!$F$10:$S$408,9,FALSE)/VLOOKUP($A132,'2018'!$F$10:$N$460,9,FALSE))*1000,#N/A)</f>
        <v>6.83371298405467</v>
      </c>
      <c r="CO132" s="198">
        <f>IFERROR((VLOOKUP($A132,'1920'!$F$10:$S$408,9,FALSE)/VLOOKUP($A132,'2019'!$F$10:$N$464,8,FALSE))*1000,#N/A)</f>
        <v>3.2402791625124627</v>
      </c>
      <c r="CP132" s="198">
        <f>IFERROR((VLOOKUP($A132,'20 21'!$F$10:$S$408,9,FALSE)/VLOOKUP($A132,'2020'!$F$10:$N$469,8,FALSE))*1000,#N/A)</f>
        <v>4.9064102249589094</v>
      </c>
      <c r="CQ132" s="198">
        <f>IFERROR((VLOOKUP($A132,'21 22'!$F$10:$S$408,9,FALSE)/VLOOKUP($A132,'2021'!$F$10:$N$469,8,FALSE))*1000,#N/A)</f>
        <v>4.8369933249492112</v>
      </c>
      <c r="CR132" s="198">
        <f>IFERROR((VLOOKUP($A132,'22 23'!$F$10:$S$408,9,FALSE)/VLOOKUP($A132,'2022'!$F$10:$N$469,8,FALSE))*1000,#N/A)</f>
        <v>4.5313617934652992</v>
      </c>
      <c r="CS132" s="196">
        <f>IFERROR((VLOOKUP($A132,'23 24'!$F$7:$S$408,9,FALSE)/VLOOKUP($A132,'2023'!$C$7:$N$469,9,FALSE))*1000,#N/A)</f>
        <v>1.6469038208168643</v>
      </c>
      <c r="CU132" s="198">
        <f>IFERROR((VLOOKUP($A132,'0910'!$F$10:$S$433,10,FALSE)/VLOOKUP($A132,'2010'!$C$5:$K$611,9,FALSE))*1000,#N/A)</f>
        <v>0</v>
      </c>
      <c r="CV132" s="198">
        <f>IFERROR((VLOOKUP($A132,'1011'!$F$10:$S$433,11,FALSE)/VLOOKUP($A132,'2011'!$C$5:$K$611,9,FALSE))*1000,#N/A)</f>
        <v>0</v>
      </c>
      <c r="CW132" s="198">
        <f>IFERROR((VLOOKUP($A132,'1112'!$F$10:$S$408,10,FALSE)/VLOOKUP($A132,'2012'!$F$10:$M$460,8,FALSE))*1000,#N/A)</f>
        <v>2.4436600597339124</v>
      </c>
      <c r="CX132" s="198">
        <f>IFERROR((VLOOKUP($A132,'1213'!$F$10:$S$408,10,FALSE)/VLOOKUP($A132,'2013'!$F$10:$M$460,8,FALSE))*1000,#N/A)</f>
        <v>0.2701242571582928</v>
      </c>
      <c r="CY132" s="198">
        <f>IFERROR((VLOOKUP($A132,'1314'!$F$10:$S$408,10,FALSE)/VLOOKUP($A132,'2014'!$F$10:$M$460,8,FALSE))*1000,#N/A)</f>
        <v>1.8771788683293107</v>
      </c>
      <c r="CZ132" s="198">
        <f>IFERROR((VLOOKUP($A132,'1415'!$F$10:$S$408,10,FALSE)/VLOOKUP($A132,'2015'!$F$10:$M$460,8,FALSE))*1000,#N/A)</f>
        <v>1.8602179112410311</v>
      </c>
      <c r="DA132" s="198">
        <f>IFERROR((VLOOKUP($A132,'1516'!$F$10:$S$408,10,FALSE)/VLOOKUP($A132,'2016'!$F$10:$M$460,8,FALSE))*1000,#N/A)</f>
        <v>2.0871380120010437</v>
      </c>
      <c r="DB132" s="198">
        <f>IFERROR((VLOOKUP($A132,'1617'!$F$10:$S$408,10,FALSE)/VLOOKUP($A132,'2017'!$F$10:$M$460,8,FALSE))*1000,#N/A)</f>
        <v>3.3367556468172483</v>
      </c>
      <c r="DC132" s="198">
        <f>IFERROR((VLOOKUP($A132,'1718'!$F$10:$S$408,10,FALSE)/VLOOKUP($A132,'2018'!$F$10:$N$460,9,FALSE))*1000,#N/A)</f>
        <v>4.0496076942546191</v>
      </c>
      <c r="DD132" s="198">
        <f>IFERROR((VLOOKUP($A132,'1819'!$F$10:$S$408,10,FALSE)/VLOOKUP($A132,'2018'!$F$10:$N$460,9,FALSE))*1000,#N/A)</f>
        <v>2.7841052898000505</v>
      </c>
      <c r="DE132" s="198">
        <f>IFERROR((VLOOKUP($A132,'1920'!$F$10:$S$408,10,FALSE)/VLOOKUP($A132,'2019'!$F$10:$N$464,8,FALSE))*1000,#N/A)</f>
        <v>2.4925224327018944</v>
      </c>
      <c r="DF132" s="198">
        <f>IFERROR((VLOOKUP($A132,'20 21'!$F$10:$S$408,10,FALSE)/VLOOKUP($A132,'2020'!$F$10:$N$469,8,FALSE))*1000,#N/A)</f>
        <v>0.98128204499178173</v>
      </c>
      <c r="DG132" s="198">
        <f>IFERROR((VLOOKUP($A132,'21 22'!$F$10:$S$408,10,FALSE)/VLOOKUP($A132,'2021'!$F$10:$N$469,8,FALSE))*1000,#N/A)</f>
        <v>1.6929476637322241</v>
      </c>
      <c r="DH132" s="198">
        <f>IFERROR((VLOOKUP($A132,'22 23'!$F$10:$S$408,10,FALSE)/VLOOKUP($A132,'2022'!$F$10:$N$469,8,FALSE))*1000,#N/A)</f>
        <v>0.95397090388743144</v>
      </c>
      <c r="DI132" s="196">
        <f>IFERROR((VLOOKUP($A132,'23 24'!$F$7:$S$408,10,FALSE)/VLOOKUP($A132,'2023'!$C$7:$N$469,9,FALSE))*1000,#N/A)</f>
        <v>3.0585356672313195</v>
      </c>
      <c r="DK132" s="198">
        <f>IFERROR((VLOOKUP($A132,'0910'!$F$10:$S$433,11,FALSE)/VLOOKUP($A132,'2010'!$C$5:$K$611,9,FALSE))*1000,#N/A)</f>
        <v>0</v>
      </c>
      <c r="DL132" s="198">
        <f>IFERROR((VLOOKUP($A132,'1011'!$F$10:$S$433,12,FALSE)/VLOOKUP($A132,'2011'!$C$5:$K$611,9,FALSE))*1000,#N/A)</f>
        <v>0</v>
      </c>
      <c r="DM132" s="198">
        <f>IFERROR((VLOOKUP($A132,'1112'!$F$10:$S$408,11,FALSE)/VLOOKUP($A132,'2012'!$F$10:$M$460,8,FALSE))*1000,#N/A)</f>
        <v>0</v>
      </c>
      <c r="DN132" s="198">
        <f>IFERROR((VLOOKUP($A132,'1213'!$F$10:$S$408,11,FALSE)/VLOOKUP($A132,'2013'!$F$10:$M$460,8,FALSE))*1000,#N/A)</f>
        <v>0</v>
      </c>
      <c r="DO132" s="198">
        <f>IFERROR((VLOOKUP($A132,'1314'!$F$10:$S$408,11,FALSE)/VLOOKUP($A132,'2014'!$F$10:$M$460,8,FALSE))*1000,#N/A)</f>
        <v>0</v>
      </c>
      <c r="DP132" s="198">
        <f>IFERROR((VLOOKUP($A132,'1415'!$F$10:$S$408,11,FALSE)/VLOOKUP($A132,'2015'!$F$10:$M$460,8,FALSE))*1000,#N/A)</f>
        <v>0</v>
      </c>
      <c r="DQ132" s="198">
        <f>IFERROR((VLOOKUP($A132,'1516'!$F$10:$S$408,11,FALSE)/VLOOKUP($A132,'2016'!$F$10:$M$460,8,FALSE))*1000,#N/A)</f>
        <v>0</v>
      </c>
      <c r="DR132" s="198">
        <f>IFERROR((VLOOKUP($A132,'1617'!$F$10:$S$408,11,FALSE)/VLOOKUP($A132,'2017'!$F$10:$M$460,8,FALSE))*1000,#N/A)</f>
        <v>0</v>
      </c>
      <c r="DS132" s="198">
        <f>IFERROR((VLOOKUP($A132,'1718'!$F$10:$S$408,11,FALSE)/VLOOKUP($A132,'2018'!$F$10:$N$460,9,FALSE))*1000,#N/A)</f>
        <v>0</v>
      </c>
      <c r="DT132" s="198">
        <f>IFERROR((VLOOKUP($A132,'1819'!$F$10:$S$408,11,FALSE)/VLOOKUP($A132,'2018'!$F$10:$N$460,9,FALSE))*1000,#N/A)</f>
        <v>0</v>
      </c>
      <c r="DU132" s="198">
        <f>IFERROR((VLOOKUP($A132,'1920'!$F$10:$S$408,11,FALSE)/VLOOKUP($A132,'2019'!$F$10:$N$464,8,FALSE))*1000,#N/A)</f>
        <v>0</v>
      </c>
      <c r="DV132" s="198">
        <f>IFERROR((VLOOKUP($A132,'20 21'!$F$10:$S$408,11,FALSE)/VLOOKUP($A132,'2020'!$F$10:$N$469,8,FALSE))*1000,#N/A)</f>
        <v>0</v>
      </c>
      <c r="DW132" s="198">
        <f>IFERROR((VLOOKUP($A132,'21 22'!$F$10:$S$408,11,FALSE)/VLOOKUP($A132,'2021'!$F$10:$N$469,8,FALSE))*1000,#N/A)</f>
        <v>0</v>
      </c>
      <c r="DX132" s="198">
        <f>IFERROR((VLOOKUP($A132,'22 23'!$F$10:$S$408,11,FALSE)/VLOOKUP($A132,'2022'!$F$10:$N$469,8,FALSE))*1000,#N/A)</f>
        <v>0</v>
      </c>
      <c r="DY132" s="196">
        <f>IFERROR((VLOOKUP($A132,'23 24'!$F$7:$S$408,11,FALSE)/VLOOKUP($A132,'2023'!$C$7:$N$469,9,FALSE))*1000,#N/A)</f>
        <v>0</v>
      </c>
      <c r="EA132" s="198">
        <f>IFERROR((VLOOKUP($A132,'0910'!$F$10:$S$433,12,FALSE)/VLOOKUP($A132,'2010'!$C$5:$K$611,9,FALSE))*1000,#N/A)</f>
        <v>0.54899807850672522</v>
      </c>
      <c r="EB132" s="198">
        <f>IFERROR((VLOOKUP($A132,'1011'!$F$10:$S$433,13,FALSE)/VLOOKUP($A132,'2011'!$C$5:$K$611,9,FALSE))*1000,#N/A)</f>
        <v>1.6438356164383563</v>
      </c>
      <c r="EC132" s="198">
        <f>IFERROR((VLOOKUP($A132,'1112'!$F$10:$S$408,12,FALSE)/VLOOKUP($A132,'2012'!$F$10:$M$460,8,FALSE))*1000,#N/A)</f>
        <v>6.7879446103719792</v>
      </c>
      <c r="ED132" s="198">
        <f>IFERROR((VLOOKUP($A132,'1213'!$F$10:$S$408,12,FALSE)/VLOOKUP($A132,'2013'!$F$10:$M$460,8,FALSE))*1000,#N/A)</f>
        <v>5.1323608860075636</v>
      </c>
      <c r="EE132" s="198">
        <f>IFERROR((VLOOKUP($A132,'1314'!$F$10:$S$408,12,FALSE)/VLOOKUP($A132,'2014'!$F$10:$M$460,8,FALSE))*1000,#N/A)</f>
        <v>6.9723786537945829</v>
      </c>
      <c r="EF132" s="198">
        <f>IFERROR((VLOOKUP($A132,'1415'!$F$10:$S$408,12,FALSE)/VLOOKUP($A132,'2015'!$F$10:$M$460,8,FALSE))*1000,#N/A)</f>
        <v>8.5038533085304273</v>
      </c>
      <c r="EG132" s="198">
        <f>IFERROR((VLOOKUP($A132,'1516'!$F$10:$S$408,12,FALSE)/VLOOKUP($A132,'2016'!$F$10:$M$460,8,FALSE))*1000,#N/A)</f>
        <v>10.174797808505087</v>
      </c>
      <c r="EH132" s="198">
        <f>IFERROR((VLOOKUP($A132,'1617'!$F$10:$S$408,12,FALSE)/VLOOKUP($A132,'2017'!$F$10:$M$460,8,FALSE))*1000,#N/A)</f>
        <v>10.010266940451745</v>
      </c>
      <c r="EI132" s="198">
        <f>IFERROR((VLOOKUP($A132,'1718'!$F$10:$S$408,12,FALSE)/VLOOKUP($A132,'2018'!$F$10:$N$460,9,FALSE))*1000,#N/A)</f>
        <v>10.883320678309289</v>
      </c>
      <c r="EJ132" s="198">
        <f>IFERROR((VLOOKUP($A132,'1819'!$F$10:$S$408,12,FALSE)/VLOOKUP($A132,'2018'!$F$10:$N$460,9,FALSE))*1000,#N/A)</f>
        <v>9.61781827385472</v>
      </c>
      <c r="EK132" s="198">
        <f>IFERROR((VLOOKUP($A132,'1920'!$F$10:$S$408,12,FALSE)/VLOOKUP($A132,'2019'!$F$10:$N$464,8,FALSE))*1000,#N/A)</f>
        <v>5.7328015952143572</v>
      </c>
      <c r="EL132" s="198">
        <f>IFERROR((VLOOKUP($A132,'20 21'!$F$10:$S$408,12,FALSE)/VLOOKUP($A132,'2020'!$F$10:$N$469,8,FALSE))*1000,#N/A)</f>
        <v>5.8876922699506906</v>
      </c>
      <c r="EM132" s="198">
        <f>IFERROR((VLOOKUP($A132,'21 22'!$F$10:$S$408,12,FALSE)/VLOOKUP($A132,'2021'!$F$10:$N$469,8,FALSE))*1000,#N/A)</f>
        <v>6.5299409886814361</v>
      </c>
      <c r="EN132" s="198">
        <f>IFERROR((VLOOKUP($A132,'22 23'!$F$10:$S$408,12,FALSE)/VLOOKUP($A132,'2022'!$F$10:$N$469,8,FALSE))*1000,#N/A)</f>
        <v>5.4853326973527308</v>
      </c>
      <c r="EO132" s="196">
        <f>IFERROR((VLOOKUP($A132,'23 24'!$F$7:$S$408,12,FALSE)/VLOOKUP($A132,'2023'!$C$7:$N$469,9,FALSE))*1000,#N/A)</f>
        <v>4.7054394880481842</v>
      </c>
    </row>
    <row r="133" spans="1:145" x14ac:dyDescent="0.3">
      <c r="A133" t="s">
        <v>1661</v>
      </c>
      <c r="B133" t="s">
        <v>1743</v>
      </c>
      <c r="C133" t="str">
        <f>IF(VLOOKUP($A133,'0910'!$F$10:$L$433,1,FALSE)=VLOOKUP($A133,'2010'!$C$5:$K$611,1,FALSE),VLOOKUP($A133,'0910'!$F$10:$L$433,1,FALSE),FALSE)</f>
        <v>Hartlepool</v>
      </c>
      <c r="D133" t="str">
        <f>IF(VLOOKUP($A133,'1011'!$F$10:$L$433,1,FALSE)=VLOOKUP($A133,'2011'!$C$5:$K$611,1,FALSE),VLOOKUP($A133,'1011'!$F$10:$L$433,1,FALSE),FALSE)</f>
        <v>Hartlepool</v>
      </c>
      <c r="E133" t="str">
        <f>IF(VLOOKUP(A133,'1112'!$F$10:$L$408,1,FALSE)=VLOOKUP(A133,'2012'!$F$10:$M$460,1,FALSE),VLOOKUP(A133,'1112'!$F$10:$L$408,1,FALSE),FALSE)</f>
        <v>Hartlepool</v>
      </c>
      <c r="F133" t="str">
        <f>IF(VLOOKUP($A133,'1213'!$F$10:$L$408,1,FALSE)=VLOOKUP($A133,'2013'!$F$10:$M$460,1,FALSE),VLOOKUP($A133,'1213'!$F$10:$L$408,1,FALSE),FALSE)</f>
        <v>Hartlepool</v>
      </c>
      <c r="G133" t="str">
        <f>IF(VLOOKUP($A133,'1314'!$F$10:$L$408,1,FALSE)=VLOOKUP($A133,'2014'!$F$10:$M$460,1,FALSE),VLOOKUP($A133,'1314'!$F$10:$L$408,1,FALSE),FALSE)</f>
        <v>Hartlepool</v>
      </c>
      <c r="H133" t="str">
        <f>IF(VLOOKUP($A133,'1415'!$F$10:$L$408,1,FALSE)=VLOOKUP($A133,'2015'!$F$10:$M$460,1,FALSE),VLOOKUP($A133,'1415'!$F$10:$L$408,1,FALSE),FALSE)</f>
        <v>Hartlepool</v>
      </c>
      <c r="I133" t="str">
        <f>IF(VLOOKUP($A133,'1516'!$F$10:$L$408,1,FALSE)=VLOOKUP($A133,'2015'!$F$10:$M$460,1,FALSE),VLOOKUP($A133,'1516'!$F$10:$L$408,1,FALSE),FALSE)</f>
        <v>Hartlepool</v>
      </c>
      <c r="J133" t="str">
        <f>IF(VLOOKUP($A133,'1617'!$F$10:$L$408,1,FALSE)=VLOOKUP($A133,'2016'!$F$10:$M$460,1,FALSE),VLOOKUP($A133,'1617'!$F$10:$L$408,1,FALSE),FALSE)</f>
        <v>Hartlepool</v>
      </c>
      <c r="K133" t="str">
        <f>IF(VLOOKUP($A133,'1718'!$F$10:$M$408,1,FALSE)=VLOOKUP($A133,'2017'!$F$10:$M$460,1,FALSE),VLOOKUP($A133,'1718'!$F$10:$M$408,1,FALSE),FALSE)</f>
        <v>Hartlepool</v>
      </c>
      <c r="L133" t="str">
        <f>IF(VLOOKUP($A133,'1819'!$F$10:$M$408,1,FALSE)=VLOOKUP($A133,'2018'!$F$10:$M$460,1,FALSE),VLOOKUP($A133,'1819'!$F$10:$M$408,1,FALSE),FALSE)</f>
        <v>Hartlepool</v>
      </c>
      <c r="M133" t="str">
        <f>IF(VLOOKUP($A133,'1920'!$F$10:$M$408,1,FALSE)=VLOOKUP($A133,'2019'!$F$10:$M$464,1,FALSE),VLOOKUP($A133,'1920'!$F$10:$M$408,1,FALSE),FALSE)</f>
        <v>Hartlepool</v>
      </c>
      <c r="N133" t="str">
        <f>IF(VLOOKUP($A133,'20 21'!$F$10:$N$408,1,FALSE)=VLOOKUP($A133,'2020'!$F$10:$O$468,1,FALSE),VLOOKUP($A133,'20 21'!$F$10:$N$408,1,FALSE),FALSE)</f>
        <v>Hartlepool</v>
      </c>
      <c r="O133" t="str">
        <f>IF(VLOOKUP($A133,'21 22'!$F$10:$N$408,1,FALSE)=VLOOKUP($A133,'2021'!$F$10:$O$471,1,FALSE),VLOOKUP($A133,'21 22'!$F$10:$N$408,1,FALSE),FALSE)</f>
        <v>Hartlepool</v>
      </c>
      <c r="P133" t="str">
        <f>IF(VLOOKUP($A133,'22 23'!$F$10:$N$408,1,FALSE)=VLOOKUP($A133,'2022'!$F$10:$O$468,1,FALSE),VLOOKUP($A133,'22 23'!$F$10:$N$408,1,FALSE),FALSE)</f>
        <v>Hartlepool</v>
      </c>
      <c r="Q133" t="str">
        <f>IF(VLOOKUP($A133,'23 24'!$F$7:$N$408,1,FALSE)=VLOOKUP($A133,'2023'!$C$7:$O$468,1,FALSE),VLOOKUP($A133,'23 24'!$F$7:$N$408,1,FALSE),FALSE)</f>
        <v>Hartlepool</v>
      </c>
      <c r="S133" s="196">
        <f>IFERROR((VLOOKUP($A133,'0910'!$F$10:$L$433,4,FALSE)/VLOOKUP($A133,'2010'!$C$5:$K$611,9,FALSE))*1000,#N/A)</f>
        <v>5.5063442662197755</v>
      </c>
      <c r="T133" s="196">
        <f>IFERROR((VLOOKUP($A133,'1011'!$F$10:$L$433,4,FALSE)/VLOOKUP($A133,'2011'!$C$5:$K$611,9,FALSE))*1000,#N/A)</f>
        <v>3.3254156769596199</v>
      </c>
      <c r="U133" s="196">
        <f>IFERROR((VLOOKUP($A133,'1112'!$F$10:$L$408,4,FALSE)/VLOOKUP($A133,'2012'!$F$10:$M$460,8,FALSE))*1000,#N/A)</f>
        <v>3.7798251830852823</v>
      </c>
      <c r="V133" s="196">
        <f>IFERROR((VLOOKUP($A133,'1213'!$F$10:$L$408,4,FALSE)/VLOOKUP($A133,'2013'!$F$10:$M$460,8,FALSE))*1000,#N/A)</f>
        <v>2.827521206409048</v>
      </c>
      <c r="W133" s="196">
        <f>IFERROR((VLOOKUP($A133,'1314'!$F$10:$L$408,4,FALSE)/VLOOKUP($A133,'2014'!$F$10:$M$460,8,FALSE))*1000,#N/A)</f>
        <v>6.1133317658123678</v>
      </c>
      <c r="X133" s="196">
        <f>IFERROR((VLOOKUP($A133,'1415'!$F$10:$L$408,4,FALSE)/VLOOKUP($A133,'2015'!$F$10:$M$460,8,FALSE))*1000,#N/A)</f>
        <v>8.1585081585081589</v>
      </c>
      <c r="Y133" s="196">
        <f>IFERROR((VLOOKUP($A133,'1516'!$F$10:$L$408,4,FALSE)/VLOOKUP($A133,'2016'!$F$10:$M$460,8,FALSE))*1000,#N/A)</f>
        <v>4.1446005065622842</v>
      </c>
      <c r="Z133" s="196">
        <f>IFERROR((VLOOKUP($A133,'1617'!$F$10:$L$408,4,FALSE)/VLOOKUP($A133,'2017'!$F$10:$M$460,8,FALSE))*1000,#N/A)</f>
        <v>6.6498509516166022</v>
      </c>
      <c r="AA133" s="196">
        <f>IFERROR((VLOOKUP($A133,'1718'!$F$10:$L$408,4,FALSE)/VLOOKUP($A133,'2018'!$F$10:$N$460,9,FALSE))*1000,#N/A)</f>
        <v>5.4694621695533279</v>
      </c>
      <c r="AB133" s="196">
        <f>IFERROR((VLOOKUP($A133,'1819'!$F$10:$L$408,4,FALSE)/VLOOKUP($A133,'2018'!$F$10:$N$460,9,FALSE))*1000,#N/A)</f>
        <v>6.1531449407474934</v>
      </c>
      <c r="AC133" s="196">
        <f>IFERROR((VLOOKUP($A133,'1920'!$F$10:$L$408,4,FALSE)/VLOOKUP($A133,'2019'!$F$10:$N$464,8,FALSE))*1000,#N/A)</f>
        <v>3.1638418079096042</v>
      </c>
      <c r="AD133" s="196">
        <f>IFERROR((VLOOKUP($A133,'20 21'!$F$10:$M$408,4,FALSE)/VLOOKUP($A133,'2020'!$F$10:$N$469,8,FALSE))*1000,#N/A)</f>
        <v>5.2047974654899303</v>
      </c>
      <c r="AE133" s="196">
        <f>IFERROR((VLOOKUP($A133,'21 22'!$F$10:$M$408,4,FALSE)/VLOOKUP($A133,'2021'!$F$10:$N$469,8,FALSE))*1000,#N/A)</f>
        <v>10.379998194782923</v>
      </c>
      <c r="AF133" s="196">
        <f>IFERROR((VLOOKUP($A133,'22 23'!$F$10:$M$408,4,FALSE)/VLOOKUP($A133,'2022'!$F$10:$N$469,8,FALSE))*1000,#N/A)</f>
        <v>11.864520606209846</v>
      </c>
      <c r="AG133" s="196">
        <f>IFERROR((VLOOKUP($A133,'23 24'!$F$7:$M$408,4,FALSE)/VLOOKUP($A133,'2023'!$C$7:$N$469,9,FALSE))*1000,#N/A)</f>
        <v>8.4109874056530689</v>
      </c>
      <c r="AI133" s="196">
        <f>IFERROR((VLOOKUP($A133,'0910'!$F$10:$L$433,5,FALSE)/VLOOKUP($A133,'2010'!$C$5:$K$611,9,FALSE))*1000,#N/A)</f>
        <v>0</v>
      </c>
      <c r="AJ133" s="196">
        <f>IFERROR((VLOOKUP($A133,'1011'!$F$10:$L$433,5,FALSE)/VLOOKUP($A133,'2011'!$C$5:$K$611,9,FALSE))*1000,#N/A)</f>
        <v>2.1377672209026128</v>
      </c>
      <c r="AK133" s="196">
        <f>IFERROR((VLOOKUP($A133,'1112'!$F$10:$L$408,5,FALSE)/VLOOKUP($A133,'2012'!$F$10:$M$460,8,FALSE))*1000,#N/A)</f>
        <v>0.70871722182849051</v>
      </c>
      <c r="AL133" s="196">
        <f>IFERROR((VLOOKUP($A133,'1213'!$F$10:$L$408,5,FALSE)/VLOOKUP($A133,'2013'!$F$10:$M$460,8,FALSE))*1000,#N/A)</f>
        <v>0.23562676720075401</v>
      </c>
      <c r="AM133" s="196">
        <f>IFERROR((VLOOKUP($A133,'1314'!$F$10:$L$408,5,FALSE)/VLOOKUP($A133,'2014'!$F$10:$M$460,8,FALSE))*1000,#N/A)</f>
        <v>0.47025628967787447</v>
      </c>
      <c r="AN133" s="196">
        <f>IFERROR((VLOOKUP($A133,'1415'!$F$10:$L$408,5,FALSE)/VLOOKUP($A133,'2015'!$F$10:$M$460,8,FALSE))*1000,#N/A)</f>
        <v>0</v>
      </c>
      <c r="AO133" s="196">
        <f>IFERROR((VLOOKUP($A133,'1516'!$F$10:$L$408,5,FALSE)/VLOOKUP($A133,'2016'!$F$10:$M$460,8,FALSE))*1000,#N/A)</f>
        <v>2.0723002532811421</v>
      </c>
      <c r="AP133" s="196">
        <f>IFERROR((VLOOKUP($A133,'1617'!$F$10:$L$408,5,FALSE)/VLOOKUP($A133,'2017'!$F$10:$M$460,8,FALSE))*1000,#N/A)</f>
        <v>0</v>
      </c>
      <c r="AQ133" s="196">
        <f>IFERROR((VLOOKUP($A133,'1718'!$F$10:$L$408,5,FALSE)/VLOOKUP($A133,'2018'!$F$10:$N$460,9,FALSE))*1000,#N/A)</f>
        <v>0</v>
      </c>
      <c r="AR133" s="196">
        <f>IFERROR((VLOOKUP($A133,'1819'!$F$10:$L$408,5,FALSE)/VLOOKUP($A133,'2018'!$F$10:$N$460,9,FALSE))*1000,#N/A)</f>
        <v>0</v>
      </c>
      <c r="AS133" s="196">
        <f>IFERROR((VLOOKUP($A133,'1920'!$F$10:$L$408,5,FALSE)/VLOOKUP($A133,'2019'!$F$10:$N$464,8,FALSE))*1000,#N/A)</f>
        <v>0.4519774011299435</v>
      </c>
      <c r="AT133" s="196">
        <f>IFERROR((VLOOKUP($A133,'20 21'!$F$10:$L$408,5,FALSE)/VLOOKUP($A133,'2020'!$F$10:$N$469,8,FALSE))*1000,#N/A)</f>
        <v>2.2629554197782307</v>
      </c>
      <c r="AU133" s="196">
        <f>IFERROR((VLOOKUP($A133,'21 22'!$F$10:$L$408,5,FALSE)/VLOOKUP($A133,'2021'!$F$10:$N$469,8,FALSE))*1000,#N/A)</f>
        <v>0.90260853867677593</v>
      </c>
      <c r="AV133" s="196">
        <f>IFERROR((VLOOKUP($A133,'22 23'!$F$10:$L$408,5,FALSE)/VLOOKUP($A133,'2022'!$F$10:$N$469,8,FALSE))*1000,#N/A)</f>
        <v>1.3431532761746996</v>
      </c>
      <c r="AW133" s="196">
        <f>IFERROR((VLOOKUP($A133,'23 24'!$F$7:$M$408,5,FALSE)/VLOOKUP($A133,'2023'!$C$7:$N$469,9,FALSE))*1000,#N/A)</f>
        <v>2.4347595121627306</v>
      </c>
      <c r="AY133" s="196">
        <f>IFERROR((VLOOKUP($A133,'0910'!$F$10:$L$433,6,FALSE)/VLOOKUP($A133,'2010'!$C$5:$K$611,9,FALSE))*1000,#N/A)</f>
        <v>0</v>
      </c>
      <c r="AZ133" s="196">
        <f>IFERROR((VLOOKUP($A133,'1011'!$F$10:$L$433,6,FALSE)/VLOOKUP($A133,'2011'!$C$5:$K$611,9,FALSE))*1000,#N/A)</f>
        <v>0</v>
      </c>
      <c r="BA133" s="196">
        <f>IFERROR((VLOOKUP($A133,'1112'!$F$10:$L$408,6,FALSE)/VLOOKUP($A133,'2012'!$F$10:$M$460,8,FALSE))*1000,#N/A)</f>
        <v>0</v>
      </c>
      <c r="BB133" s="196">
        <f>IFERROR((VLOOKUP($A133,'1213'!$F$10:$L$408,6,FALSE)/VLOOKUP($A133,'2013'!$F$10:$M$460,8,FALSE))*1000,#N/A)</f>
        <v>0</v>
      </c>
      <c r="BC133" s="196">
        <f>IFERROR((VLOOKUP($A133,'1314'!$F$10:$L$408,6,FALSE)/VLOOKUP($A133,'2014'!$F$10:$M$460,8,FALSE))*1000,#N/A)</f>
        <v>0</v>
      </c>
      <c r="BD133" s="196">
        <f>IFERROR((VLOOKUP($A133,'1415'!$F$10:$L$408,6,FALSE)/VLOOKUP($A133,'2015'!$F$10:$M$460,8,FALSE))*1000,#N/A)</f>
        <v>0.23310023310023309</v>
      </c>
      <c r="BE133" s="196">
        <f>IFERROR((VLOOKUP($A133,'1516'!$F$10:$L$408,6,FALSE)/VLOOKUP($A133,'2016'!$F$10:$M$460,8,FALSE))*1000,#N/A)</f>
        <v>0</v>
      </c>
      <c r="BF133" s="196">
        <f>IFERROR((VLOOKUP($A133,'1617'!$F$10:$L$408,6,FALSE)/VLOOKUP($A133,'2017'!$F$10:$M$460,8,FALSE))*1000,#N/A)</f>
        <v>0</v>
      </c>
      <c r="BG133" s="196">
        <f>IFERROR((VLOOKUP($A133,'1718'!$F$10:$L$408,6,FALSE)/VLOOKUP($A133,'2018'!$F$10:$N$460,9,FALSE))*1000,#N/A)</f>
        <v>0</v>
      </c>
      <c r="BH133" s="196">
        <f>IFERROR((VLOOKUP($A133,'1819'!$F$10:$L$408,6,FALSE)/VLOOKUP($A133,'2018'!$F$10:$N$460,9,FALSE))*1000,#N/A)</f>
        <v>0</v>
      </c>
      <c r="BI133" s="196">
        <f>IFERROR((VLOOKUP($A133,'1920'!$F$10:$L$408,6,FALSE)/VLOOKUP($A133,'2019'!$F$10:$N$464,8,FALSE))*1000,#N/A)</f>
        <v>0</v>
      </c>
      <c r="BJ133" s="196">
        <f>IFERROR((VLOOKUP($A133,'20 21'!$F$10:$L$408,6,FALSE)/VLOOKUP($A133,'2020'!$F$10:$N$469,8,FALSE))*1000,#N/A)</f>
        <v>0</v>
      </c>
      <c r="BK133" s="196">
        <f>IFERROR((VLOOKUP($A133,'21 22'!$F$10:$L$408,6,FALSE)/VLOOKUP($A133,'2021'!$F$10:$N$469,8,FALSE))*1000,#N/A)</f>
        <v>0</v>
      </c>
      <c r="BL133" s="196">
        <f>IFERROR((VLOOKUP($A133,'22 23'!$F$10:$L$408,6,FALSE)/VLOOKUP($A133,'2022'!$F$10:$N$469,8,FALSE))*1000,#N/A)</f>
        <v>0</v>
      </c>
      <c r="BM133" s="196">
        <f>IFERROR((VLOOKUP($A133,'23 24'!$F$7:$M$408,6,FALSE)/VLOOKUP($A133,'2023'!$C$7:$N$469,9,FALSE))*1000,#N/A)</f>
        <v>0</v>
      </c>
      <c r="BO133" s="196">
        <f>IFERROR((VLOOKUP($A133,'0910'!$F$10:$L$433,7,FALSE)/VLOOKUP($A133,'2010'!$C$5:$K$611,9,FALSE))*1000,#N/A)</f>
        <v>5.5063442662197755</v>
      </c>
      <c r="BP133" s="196">
        <f>IFERROR((VLOOKUP($A133,'1011'!$F$10:$L$433,7,FALSE)/VLOOKUP($A133,'2011'!$C$5:$K$611,9,FALSE))*1000,#N/A)</f>
        <v>5.4631828978622332</v>
      </c>
      <c r="BQ133" s="196">
        <f>IFERROR((VLOOKUP($A133,'1112'!$F$10:$L$408,7,FALSE)/VLOOKUP($A133,'2012'!$F$10:$M$460,8,FALSE))*1000,#N/A)</f>
        <v>4.4885424049137725</v>
      </c>
      <c r="BR133" s="196">
        <f>IFERROR((VLOOKUP($A133,'1213'!$F$10:$L$408,7,FALSE)/VLOOKUP($A133,'2013'!$F$10:$M$460,8,FALSE))*1000,#N/A)</f>
        <v>3.063147973609802</v>
      </c>
      <c r="BS133" s="196">
        <f>IFERROR((VLOOKUP($A133,'1314'!$F$10:$L$408,7,FALSE)/VLOOKUP($A133,'2014'!$F$10:$M$460,8,FALSE))*1000,#N/A)</f>
        <v>6.5835880554902424</v>
      </c>
      <c r="BT133" s="196">
        <f>IFERROR((VLOOKUP($A133,'1415'!$F$10:$L$408,7,FALSE)/VLOOKUP($A133,'2015'!$F$10:$M$460,8,FALSE))*1000,#N/A)</f>
        <v>8.1585081585081589</v>
      </c>
      <c r="BU133" s="196">
        <f>IFERROR((VLOOKUP($A133,'1516'!$F$10:$L$408,7,FALSE)/VLOOKUP($A133,'2016'!$F$10:$M$460,8,FALSE))*1000,#N/A)</f>
        <v>6.2169007598434263</v>
      </c>
      <c r="BV133" s="196">
        <f>IFERROR((VLOOKUP($A133,'1617'!$F$10:$L$408,7,FALSE)/VLOOKUP($A133,'2017'!$F$10:$M$460,8,FALSE))*1000,#N/A)</f>
        <v>6.6498509516166022</v>
      </c>
      <c r="BW133" s="196">
        <f>IFERROR((VLOOKUP($A133,'1718'!$F$10:$L$408,7,FALSE)/VLOOKUP($A133,'2018'!$F$10:$N$460,9,FALSE))*1000,#N/A)</f>
        <v>5.4694621695533279</v>
      </c>
      <c r="BX133" s="196">
        <f>IFERROR((VLOOKUP($A133,'1819'!$F$10:$L$408,7,FALSE)/VLOOKUP($A133,'2018'!$F$10:$N$460,9,FALSE))*1000,#N/A)</f>
        <v>6.1531449407474934</v>
      </c>
      <c r="BY133" s="196">
        <f>IFERROR((VLOOKUP($A133,'1920'!$F$10:$L$408,7,FALSE)/VLOOKUP($A133,'2019'!$F$10:$N$464,8,FALSE))*1000,#N/A)</f>
        <v>3.615819209039548</v>
      </c>
      <c r="BZ133" s="196">
        <f>IFERROR((VLOOKUP($A133,'20 21'!$F$10:$L$408,7,FALSE)/VLOOKUP($A133,'2020'!$F$10:$N$469,8,FALSE))*1000,#N/A)</f>
        <v>7.4677528852681601</v>
      </c>
      <c r="CA133" s="196">
        <f>IFERROR((VLOOKUP($A133,'21 22'!$F$10:$L$408,7,FALSE)/VLOOKUP($A133,'2021'!$F$10:$N$469,8,FALSE))*1000,#N/A)</f>
        <v>11.056954598790504</v>
      </c>
      <c r="CB133" s="196">
        <f>IFERROR((VLOOKUP($A133,'22 23'!$F$10:$L$408,7,FALSE)/VLOOKUP($A133,'2022'!$F$10:$N$469,8,FALSE))*1000,#N/A)</f>
        <v>13.207673882384546</v>
      </c>
      <c r="CC133" s="196">
        <f>IFERROR((VLOOKUP($A133,'23 24'!$F$7:$M$408,7,FALSE)/VLOOKUP($A133,'2023'!$C$7:$N$469,9,FALSE))*1000,#N/A)</f>
        <v>10.624405143982823</v>
      </c>
      <c r="CE133" s="198">
        <f>IFERROR((VLOOKUP($A133,'0910'!$F$10:$S$433,9,FALSE)/VLOOKUP($A133,'2010'!$C$5:$K$611,9,FALSE))*1000,#N/A)</f>
        <v>5.5063442662197755</v>
      </c>
      <c r="CF133" s="198">
        <f>IFERROR((VLOOKUP($A133,'1011'!$F$10:$S$433,10,FALSE)/VLOOKUP($A133,'2011'!$C$5:$K$611,9,FALSE))*1000,#N/A)</f>
        <v>3.3254156769596199</v>
      </c>
      <c r="CG133" s="198">
        <f>IFERROR((VLOOKUP($A133,'1112'!$F$10:$S$408,9,FALSE)/VLOOKUP($A133,'2012'!$F$10:$M$460,8,FALSE))*1000,#N/A)</f>
        <v>3.071107961256792</v>
      </c>
      <c r="CH133" s="198">
        <f>IFERROR((VLOOKUP($A133,'1213'!$F$10:$S$408,9,FALSE)/VLOOKUP($A133,'2013'!$F$10:$M$460,8,FALSE))*1000,#N/A)</f>
        <v>3.5344015080113103</v>
      </c>
      <c r="CI133" s="198">
        <f>IFERROR((VLOOKUP($A133,'1314'!$F$10:$S$408,9,FALSE)/VLOOKUP($A133,'2014'!$F$10:$M$460,8,FALSE))*1000,#N/A)</f>
        <v>3.2917940277451212</v>
      </c>
      <c r="CJ133" s="198">
        <f>IFERROR((VLOOKUP($A133,'1415'!$F$10:$S$408,9,FALSE)/VLOOKUP($A133,'2015'!$F$10:$M$460,8,FALSE))*1000,#N/A)</f>
        <v>7.2261072261072261</v>
      </c>
      <c r="CK133" s="198">
        <f>IFERROR((VLOOKUP($A133,'1516'!$F$10:$S$408,9,FALSE)/VLOOKUP($A133,'2016'!$F$10:$M$460,8,FALSE))*1000,#N/A)</f>
        <v>8.0589454294266645</v>
      </c>
      <c r="CL133" s="198">
        <f>IFERROR((VLOOKUP($A133,'1617'!$F$10:$S$408,9,FALSE)/VLOOKUP($A133,'2017'!$F$10:$M$460,8,FALSE))*1000,#N/A)</f>
        <v>3.6688832836505387</v>
      </c>
      <c r="CM133" s="198">
        <f>IFERROR((VLOOKUP($A133,'1718'!$F$10:$S$408,9,FALSE)/VLOOKUP($A133,'2018'!$F$10:$N$460,9,FALSE))*1000,#N/A)</f>
        <v>5.4694621695533279</v>
      </c>
      <c r="CN133" s="198">
        <f>IFERROR((VLOOKUP($A133,'1819'!$F$10:$S$408,9,FALSE)/VLOOKUP($A133,'2018'!$F$10:$N$460,9,FALSE))*1000,#N/A)</f>
        <v>7.5205104831358254</v>
      </c>
      <c r="CO133" s="198">
        <f>IFERROR((VLOOKUP($A133,'1920'!$F$10:$S$408,9,FALSE)/VLOOKUP($A133,'2019'!$F$10:$N$464,8,FALSE))*1000,#N/A)</f>
        <v>3.8418079096045199</v>
      </c>
      <c r="CP133" s="198">
        <f>IFERROR((VLOOKUP($A133,'20 21'!$F$10:$S$408,9,FALSE)/VLOOKUP($A133,'2020'!$F$10:$N$469,8,FALSE))*1000,#N/A)</f>
        <v>3.6207286716451685</v>
      </c>
      <c r="CQ133" s="198">
        <f>IFERROR((VLOOKUP($A133,'21 22'!$F$10:$S$408,9,FALSE)/VLOOKUP($A133,'2021'!$F$10:$N$469,8,FALSE))*1000,#N/A)</f>
        <v>5.6413033667298489</v>
      </c>
      <c r="CR133" s="198">
        <f>IFERROR((VLOOKUP($A133,'22 23'!$F$10:$S$408,9,FALSE)/VLOOKUP($A133,'2022'!$F$10:$N$469,8,FALSE))*1000,#N/A)</f>
        <v>9.4020729332228949</v>
      </c>
      <c r="CS133" s="196">
        <f>IFERROR((VLOOKUP($A133,'23 24'!$F$7:$S$408,9,FALSE)/VLOOKUP($A133,'2023'!$C$7:$N$469,9,FALSE))*1000,#N/A)</f>
        <v>9.9603798224838975</v>
      </c>
      <c r="CU133" s="198">
        <f>IFERROR((VLOOKUP($A133,'0910'!$F$10:$S$433,10,FALSE)/VLOOKUP($A133,'2010'!$C$5:$K$611,9,FALSE))*1000,#N/A)</f>
        <v>0</v>
      </c>
      <c r="CV133" s="198">
        <f>IFERROR((VLOOKUP($A133,'1011'!$F$10:$S$433,11,FALSE)/VLOOKUP($A133,'2011'!$C$5:$K$611,9,FALSE))*1000,#N/A)</f>
        <v>0</v>
      </c>
      <c r="CW133" s="198">
        <f>IFERROR((VLOOKUP($A133,'1112'!$F$10:$S$408,10,FALSE)/VLOOKUP($A133,'2012'!$F$10:$M$460,8,FALSE))*1000,#N/A)</f>
        <v>1.417434443656981</v>
      </c>
      <c r="CX133" s="198">
        <f>IFERROR((VLOOKUP($A133,'1213'!$F$10:$S$408,10,FALSE)/VLOOKUP($A133,'2013'!$F$10:$M$460,8,FALSE))*1000,#N/A)</f>
        <v>0.47125353440150802</v>
      </c>
      <c r="CY133" s="198">
        <f>IFERROR((VLOOKUP($A133,'1314'!$F$10:$S$408,10,FALSE)/VLOOKUP($A133,'2014'!$F$10:$M$460,8,FALSE))*1000,#N/A)</f>
        <v>0.47025628967787447</v>
      </c>
      <c r="CZ133" s="198">
        <f>IFERROR((VLOOKUP($A133,'1415'!$F$10:$S$408,10,FALSE)/VLOOKUP($A133,'2015'!$F$10:$M$460,8,FALSE))*1000,#N/A)</f>
        <v>0.69930069930069927</v>
      </c>
      <c r="DA133" s="198">
        <f>IFERROR((VLOOKUP($A133,'1516'!$F$10:$S$408,10,FALSE)/VLOOKUP($A133,'2016'!$F$10:$M$460,8,FALSE))*1000,#N/A)</f>
        <v>0</v>
      </c>
      <c r="DB133" s="198">
        <f>IFERROR((VLOOKUP($A133,'1617'!$F$10:$S$408,10,FALSE)/VLOOKUP($A133,'2017'!$F$10:$M$460,8,FALSE))*1000,#N/A)</f>
        <v>0</v>
      </c>
      <c r="DC133" s="198">
        <f>IFERROR((VLOOKUP($A133,'1718'!$F$10:$S$408,10,FALSE)/VLOOKUP($A133,'2018'!$F$10:$N$460,9,FALSE))*1000,#N/A)</f>
        <v>0</v>
      </c>
      <c r="DD133" s="198">
        <f>IFERROR((VLOOKUP($A133,'1819'!$F$10:$S$408,10,FALSE)/VLOOKUP($A133,'2018'!$F$10:$N$460,9,FALSE))*1000,#N/A)</f>
        <v>0</v>
      </c>
      <c r="DE133" s="198">
        <f>IFERROR((VLOOKUP($A133,'1920'!$F$10:$S$408,10,FALSE)/VLOOKUP($A133,'2019'!$F$10:$N$464,8,FALSE))*1000,#N/A)</f>
        <v>0</v>
      </c>
      <c r="DF133" s="198">
        <f>IFERROR((VLOOKUP($A133,'20 21'!$F$10:$S$408,10,FALSE)/VLOOKUP($A133,'2020'!$F$10:$N$469,8,FALSE))*1000,#N/A)</f>
        <v>0</v>
      </c>
      <c r="DG133" s="198">
        <f>IFERROR((VLOOKUP($A133,'21 22'!$F$10:$S$408,10,FALSE)/VLOOKUP($A133,'2021'!$F$10:$N$469,8,FALSE))*1000,#N/A)</f>
        <v>2.2565213466919394</v>
      </c>
      <c r="DH133" s="198">
        <f>IFERROR((VLOOKUP($A133,'22 23'!$F$10:$S$408,10,FALSE)/VLOOKUP($A133,'2022'!$F$10:$N$469,8,FALSE))*1000,#N/A)</f>
        <v>0.89543551744979966</v>
      </c>
      <c r="DI133" s="196">
        <f>IFERROR((VLOOKUP($A133,'23 24'!$F$7:$S$408,10,FALSE)/VLOOKUP($A133,'2023'!$C$7:$N$469,9,FALSE))*1000,#N/A)</f>
        <v>3.3201266074946325</v>
      </c>
      <c r="DK133" s="198">
        <f>IFERROR((VLOOKUP($A133,'0910'!$F$10:$S$433,11,FALSE)/VLOOKUP($A133,'2010'!$C$5:$K$611,9,FALSE))*1000,#N/A)</f>
        <v>0</v>
      </c>
      <c r="DL133" s="198">
        <f>IFERROR((VLOOKUP($A133,'1011'!$F$10:$S$433,12,FALSE)/VLOOKUP($A133,'2011'!$C$5:$K$611,9,FALSE))*1000,#N/A)</f>
        <v>0</v>
      </c>
      <c r="DM133" s="198">
        <f>IFERROR((VLOOKUP($A133,'1112'!$F$10:$S$408,11,FALSE)/VLOOKUP($A133,'2012'!$F$10:$M$460,8,FALSE))*1000,#N/A)</f>
        <v>0</v>
      </c>
      <c r="DN133" s="198">
        <f>IFERROR((VLOOKUP($A133,'1213'!$F$10:$S$408,11,FALSE)/VLOOKUP($A133,'2013'!$F$10:$M$460,8,FALSE))*1000,#N/A)</f>
        <v>0</v>
      </c>
      <c r="DO133" s="198">
        <f>IFERROR((VLOOKUP($A133,'1314'!$F$10:$S$408,11,FALSE)/VLOOKUP($A133,'2014'!$F$10:$M$460,8,FALSE))*1000,#N/A)</f>
        <v>0</v>
      </c>
      <c r="DP133" s="198">
        <f>IFERROR((VLOOKUP($A133,'1415'!$F$10:$S$408,11,FALSE)/VLOOKUP($A133,'2015'!$F$10:$M$460,8,FALSE))*1000,#N/A)</f>
        <v>0.46620046620046618</v>
      </c>
      <c r="DQ133" s="198">
        <f>IFERROR((VLOOKUP($A133,'1516'!$F$10:$S$408,11,FALSE)/VLOOKUP($A133,'2016'!$F$10:$M$460,8,FALSE))*1000,#N/A)</f>
        <v>0</v>
      </c>
      <c r="DR133" s="198">
        <f>IFERROR((VLOOKUP($A133,'1617'!$F$10:$S$408,11,FALSE)/VLOOKUP($A133,'2017'!$F$10:$M$460,8,FALSE))*1000,#N/A)</f>
        <v>0</v>
      </c>
      <c r="DS133" s="198">
        <f>IFERROR((VLOOKUP($A133,'1718'!$F$10:$S$408,11,FALSE)/VLOOKUP($A133,'2018'!$F$10:$N$460,9,FALSE))*1000,#N/A)</f>
        <v>0</v>
      </c>
      <c r="DT133" s="198">
        <f>IFERROR((VLOOKUP($A133,'1819'!$F$10:$S$408,11,FALSE)/VLOOKUP($A133,'2018'!$F$10:$N$460,9,FALSE))*1000,#N/A)</f>
        <v>0</v>
      </c>
      <c r="DU133" s="198">
        <f>IFERROR((VLOOKUP($A133,'1920'!$F$10:$S$408,11,FALSE)/VLOOKUP($A133,'2019'!$F$10:$N$464,8,FALSE))*1000,#N/A)</f>
        <v>0</v>
      </c>
      <c r="DV133" s="198">
        <f>IFERROR((VLOOKUP($A133,'20 21'!$F$10:$S$408,11,FALSE)/VLOOKUP($A133,'2020'!$F$10:$N$469,8,FALSE))*1000,#N/A)</f>
        <v>0</v>
      </c>
      <c r="DW133" s="198">
        <f>IFERROR((VLOOKUP($A133,'21 22'!$F$10:$S$408,11,FALSE)/VLOOKUP($A133,'2021'!$F$10:$N$469,8,FALSE))*1000,#N/A)</f>
        <v>0</v>
      </c>
      <c r="DX133" s="198">
        <f>IFERROR((VLOOKUP($A133,'22 23'!$F$10:$S$408,11,FALSE)/VLOOKUP($A133,'2022'!$F$10:$N$469,8,FALSE))*1000,#N/A)</f>
        <v>0</v>
      </c>
      <c r="DY133" s="196">
        <f>IFERROR((VLOOKUP($A133,'23 24'!$F$7:$S$408,11,FALSE)/VLOOKUP($A133,'2023'!$C$7:$N$469,9,FALSE))*1000,#N/A)</f>
        <v>0</v>
      </c>
      <c r="EA133" s="198">
        <f>IFERROR((VLOOKUP($A133,'0910'!$F$10:$S$433,12,FALSE)/VLOOKUP($A133,'2010'!$C$5:$K$611,9,FALSE))*1000,#N/A)</f>
        <v>5.5063442662197755</v>
      </c>
      <c r="EB133" s="198">
        <f>IFERROR((VLOOKUP($A133,'1011'!$F$10:$S$433,13,FALSE)/VLOOKUP($A133,'2011'!$C$5:$K$611,9,FALSE))*1000,#N/A)</f>
        <v>3.5629453681710217</v>
      </c>
      <c r="EC133" s="198">
        <f>IFERROR((VLOOKUP($A133,'1112'!$F$10:$S$408,12,FALSE)/VLOOKUP($A133,'2012'!$F$10:$M$460,8,FALSE))*1000,#N/A)</f>
        <v>4.4885424049137725</v>
      </c>
      <c r="ED133" s="198">
        <f>IFERROR((VLOOKUP($A133,'1213'!$F$10:$S$408,12,FALSE)/VLOOKUP($A133,'2013'!$F$10:$M$460,8,FALSE))*1000,#N/A)</f>
        <v>4.0056550424128181</v>
      </c>
      <c r="EE133" s="198">
        <f>IFERROR((VLOOKUP($A133,'1314'!$F$10:$S$408,12,FALSE)/VLOOKUP($A133,'2014'!$F$10:$M$460,8,FALSE))*1000,#N/A)</f>
        <v>3.9971784622619322</v>
      </c>
      <c r="EF133" s="198">
        <f>IFERROR((VLOOKUP($A133,'1415'!$F$10:$S$408,12,FALSE)/VLOOKUP($A133,'2015'!$F$10:$M$460,8,FALSE))*1000,#N/A)</f>
        <v>8.3916083916083917</v>
      </c>
      <c r="EG133" s="198">
        <f>IFERROR((VLOOKUP($A133,'1516'!$F$10:$S$408,12,FALSE)/VLOOKUP($A133,'2016'!$F$10:$M$460,8,FALSE))*1000,#N/A)</f>
        <v>8.0589454294266645</v>
      </c>
      <c r="EH133" s="198">
        <f>IFERROR((VLOOKUP($A133,'1617'!$F$10:$S$408,12,FALSE)/VLOOKUP($A133,'2017'!$F$10:$M$460,8,FALSE))*1000,#N/A)</f>
        <v>3.6688832836505387</v>
      </c>
      <c r="EI133" s="198">
        <f>IFERROR((VLOOKUP($A133,'1718'!$F$10:$S$408,12,FALSE)/VLOOKUP($A133,'2018'!$F$10:$N$460,9,FALSE))*1000,#N/A)</f>
        <v>5.4694621695533279</v>
      </c>
      <c r="EJ133" s="198">
        <f>IFERROR((VLOOKUP($A133,'1819'!$F$10:$S$408,12,FALSE)/VLOOKUP($A133,'2018'!$F$10:$N$460,9,FALSE))*1000,#N/A)</f>
        <v>7.5205104831358254</v>
      </c>
      <c r="EK133" s="198">
        <f>IFERROR((VLOOKUP($A133,'1920'!$F$10:$S$408,12,FALSE)/VLOOKUP($A133,'2019'!$F$10:$N$464,8,FALSE))*1000,#N/A)</f>
        <v>3.8418079096045199</v>
      </c>
      <c r="EL133" s="198">
        <f>IFERROR((VLOOKUP($A133,'20 21'!$F$10:$S$408,12,FALSE)/VLOOKUP($A133,'2020'!$F$10:$N$469,8,FALSE))*1000,#N/A)</f>
        <v>3.6207286716451685</v>
      </c>
      <c r="EM133" s="198">
        <f>IFERROR((VLOOKUP($A133,'21 22'!$F$10:$S$408,12,FALSE)/VLOOKUP($A133,'2021'!$F$10:$N$469,8,FALSE))*1000,#N/A)</f>
        <v>7.672172578752595</v>
      </c>
      <c r="EN133" s="198">
        <f>IFERROR((VLOOKUP($A133,'22 23'!$F$10:$S$408,12,FALSE)/VLOOKUP($A133,'2022'!$F$10:$N$469,8,FALSE))*1000,#N/A)</f>
        <v>10.297508450672696</v>
      </c>
      <c r="EO133" s="196">
        <f>IFERROR((VLOOKUP($A133,'23 24'!$F$7:$S$408,12,FALSE)/VLOOKUP($A133,'2023'!$C$7:$N$469,9,FALSE))*1000,#N/A)</f>
        <v>13.28050642997853</v>
      </c>
    </row>
    <row r="134" spans="1:145" x14ac:dyDescent="0.3">
      <c r="A134" t="s">
        <v>643</v>
      </c>
      <c r="B134" t="s">
        <v>1743</v>
      </c>
      <c r="C134" t="str">
        <f>IF(VLOOKUP($A134,'0910'!$F$10:$L$433,1,FALSE)=VLOOKUP($A134,'2010'!$C$5:$K$611,1,FALSE),VLOOKUP($A134,'0910'!$F$10:$L$433,1,FALSE),FALSE)</f>
        <v>Hastings</v>
      </c>
      <c r="D134" t="str">
        <f>IF(VLOOKUP($A134,'1011'!$F$10:$L$433,1,FALSE)=VLOOKUP($A134,'2011'!$C$5:$K$611,1,FALSE),VLOOKUP($A134,'1011'!$F$10:$L$433,1,FALSE),FALSE)</f>
        <v>Hastings</v>
      </c>
      <c r="E134" t="str">
        <f>IF(VLOOKUP(A134,'1112'!$F$10:$L$408,1,FALSE)=VLOOKUP(A134,'2012'!$F$10:$M$460,1,FALSE),VLOOKUP(A134,'1112'!$F$10:$L$408,1,FALSE),FALSE)</f>
        <v>Hastings</v>
      </c>
      <c r="F134" t="str">
        <f>IF(VLOOKUP($A134,'1213'!$F$10:$L$408,1,FALSE)=VLOOKUP($A134,'2013'!$F$10:$M$460,1,FALSE),VLOOKUP($A134,'1213'!$F$10:$L$408,1,FALSE),FALSE)</f>
        <v>Hastings</v>
      </c>
      <c r="G134" t="str">
        <f>IF(VLOOKUP($A134,'1314'!$F$10:$L$408,1,FALSE)=VLOOKUP($A134,'2014'!$F$10:$M$460,1,FALSE),VLOOKUP($A134,'1314'!$F$10:$L$408,1,FALSE),FALSE)</f>
        <v>Hastings</v>
      </c>
      <c r="H134" t="str">
        <f>IF(VLOOKUP($A134,'1415'!$F$10:$L$408,1,FALSE)=VLOOKUP($A134,'2015'!$F$10:$M$460,1,FALSE),VLOOKUP($A134,'1415'!$F$10:$L$408,1,FALSE),FALSE)</f>
        <v>Hastings</v>
      </c>
      <c r="I134" t="str">
        <f>IF(VLOOKUP($A134,'1516'!$F$10:$L$408,1,FALSE)=VLOOKUP($A134,'2015'!$F$10:$M$460,1,FALSE),VLOOKUP($A134,'1516'!$F$10:$L$408,1,FALSE),FALSE)</f>
        <v>Hastings</v>
      </c>
      <c r="J134" t="str">
        <f>IF(VLOOKUP($A134,'1617'!$F$10:$L$408,1,FALSE)=VLOOKUP($A134,'2016'!$F$10:$M$460,1,FALSE),VLOOKUP($A134,'1617'!$F$10:$L$408,1,FALSE),FALSE)</f>
        <v>Hastings</v>
      </c>
      <c r="K134" t="str">
        <f>IF(VLOOKUP($A134,'1718'!$F$10:$M$408,1,FALSE)=VLOOKUP($A134,'2017'!$F$10:$M$460,1,FALSE),VLOOKUP($A134,'1718'!$F$10:$M$408,1,FALSE),FALSE)</f>
        <v>Hastings</v>
      </c>
      <c r="L134" t="str">
        <f>IF(VLOOKUP($A134,'1819'!$F$10:$M$408,1,FALSE)=VLOOKUP($A134,'2018'!$F$10:$M$460,1,FALSE),VLOOKUP($A134,'1819'!$F$10:$M$408,1,FALSE),FALSE)</f>
        <v>Hastings</v>
      </c>
      <c r="M134" t="str">
        <f>IF(VLOOKUP($A134,'1920'!$F$10:$M$408,1,FALSE)=VLOOKUP($A134,'2019'!$F$10:$M$464,1,FALSE),VLOOKUP($A134,'1920'!$F$10:$M$408,1,FALSE),FALSE)</f>
        <v>Hastings</v>
      </c>
      <c r="N134" t="str">
        <f>IF(VLOOKUP($A134,'20 21'!$F$10:$N$408,1,FALSE)=VLOOKUP($A134,'2020'!$F$10:$O$468,1,FALSE),VLOOKUP($A134,'20 21'!$F$10:$N$408,1,FALSE),FALSE)</f>
        <v>Hastings</v>
      </c>
      <c r="O134" t="str">
        <f>IF(VLOOKUP($A134,'21 22'!$F$10:$N$408,1,FALSE)=VLOOKUP($A134,'2021'!$F$10:$O$471,1,FALSE),VLOOKUP($A134,'21 22'!$F$10:$N$408,1,FALSE),FALSE)</f>
        <v>Hastings</v>
      </c>
      <c r="P134" t="str">
        <f>IF(VLOOKUP($A134,'22 23'!$F$10:$N$408,1,FALSE)=VLOOKUP($A134,'2022'!$F$10:$O$468,1,FALSE),VLOOKUP($A134,'22 23'!$F$10:$N$408,1,FALSE),FALSE)</f>
        <v>Hastings</v>
      </c>
      <c r="Q134" t="str">
        <f>IF(VLOOKUP($A134,'23 24'!$F$7:$N$408,1,FALSE)=VLOOKUP($A134,'2023'!$C$7:$O$468,1,FALSE),VLOOKUP($A134,'23 24'!$F$7:$N$408,1,FALSE),FALSE)</f>
        <v>Hastings</v>
      </c>
      <c r="S134" s="196">
        <f>IFERROR((VLOOKUP($A134,'0910'!$F$10:$L$433,4,FALSE)/VLOOKUP($A134,'2010'!$C$5:$K$611,9,FALSE))*1000,#N/A)</f>
        <v>0.23479690068091102</v>
      </c>
      <c r="T134" s="196">
        <f>IFERROR((VLOOKUP($A134,'1011'!$F$10:$L$433,4,FALSE)/VLOOKUP($A134,'2011'!$C$5:$K$611,9,FALSE))*1000,#N/A)</f>
        <v>0.93523497778816933</v>
      </c>
      <c r="U134" s="196">
        <f>IFERROR((VLOOKUP($A134,'1112'!$F$10:$L$408,4,FALSE)/VLOOKUP($A134,'2012'!$F$10:$M$460,8,FALSE))*1000,#N/A)</f>
        <v>2.3185717597959661</v>
      </c>
      <c r="V134" s="196">
        <f>IFERROR((VLOOKUP($A134,'1213'!$F$10:$L$408,4,FALSE)/VLOOKUP($A134,'2013'!$F$10:$M$460,8,FALSE))*1000,#N/A)</f>
        <v>2.3105360443622924</v>
      </c>
      <c r="W134" s="196">
        <f>IFERROR((VLOOKUP($A134,'1314'!$F$10:$L$408,4,FALSE)/VLOOKUP($A134,'2014'!$F$10:$M$460,8,FALSE))*1000,#N/A)</f>
        <v>1.8420446695832373</v>
      </c>
      <c r="X134" s="196">
        <f>IFERROR((VLOOKUP($A134,'1415'!$F$10:$L$408,4,FALSE)/VLOOKUP($A134,'2015'!$F$10:$M$460,8,FALSE))*1000,#N/A)</f>
        <v>1.3764624913971093</v>
      </c>
      <c r="Y134" s="196">
        <f>IFERROR((VLOOKUP($A134,'1516'!$F$10:$L$408,4,FALSE)/VLOOKUP($A134,'2016'!$F$10:$M$460,8,FALSE))*1000,#N/A)</f>
        <v>2.2810218978102186</v>
      </c>
      <c r="Z134" s="196">
        <f>IFERROR((VLOOKUP($A134,'1617'!$F$10:$L$408,4,FALSE)/VLOOKUP($A134,'2017'!$F$10:$M$460,8,FALSE))*1000,#N/A)</f>
        <v>1.8169429934135817</v>
      </c>
      <c r="AA134" s="196">
        <f>IFERROR((VLOOKUP($A134,'1718'!$F$10:$L$408,4,FALSE)/VLOOKUP($A134,'2018'!$F$10:$N$460,9,FALSE))*1000,#N/A)</f>
        <v>1.8087271082975356</v>
      </c>
      <c r="AB134" s="196">
        <f>IFERROR((VLOOKUP($A134,'1819'!$F$10:$L$408,4,FALSE)/VLOOKUP($A134,'2018'!$F$10:$N$460,9,FALSE))*1000,#N/A)</f>
        <v>1.5826362197603436</v>
      </c>
      <c r="AC134" s="196">
        <f>IFERROR((VLOOKUP($A134,'1920'!$F$10:$L$408,4,FALSE)/VLOOKUP($A134,'2019'!$F$10:$N$464,8,FALSE))*1000,#N/A)</f>
        <v>2.0262512101222505</v>
      </c>
      <c r="AD134" s="196">
        <f>IFERROR((VLOOKUP($A134,'20 21'!$F$10:$M$408,4,FALSE)/VLOOKUP($A134,'2020'!$F$10:$N$469,8,FALSE))*1000,#N/A)</f>
        <v>0.67991904430579131</v>
      </c>
      <c r="AE134" s="196">
        <f>IFERROR((VLOOKUP($A134,'21 22'!$F$10:$M$408,4,FALSE)/VLOOKUP($A134,'2021'!$F$10:$N$469,8,FALSE))*1000,#N/A)</f>
        <v>3.6208925500135782</v>
      </c>
      <c r="AF134" s="196">
        <f>IFERROR((VLOOKUP($A134,'22 23'!$F$10:$M$408,4,FALSE)/VLOOKUP($A134,'2022'!$F$10:$N$469,8,FALSE))*1000,#N/A)</f>
        <v>5.8623255394466867</v>
      </c>
      <c r="AG134" s="196">
        <f>IFERROR((VLOOKUP($A134,'23 24'!$F$7:$M$408,4,FALSE)/VLOOKUP($A134,'2023'!$C$7:$N$469,9,FALSE))*1000,#N/A)</f>
        <v>2.4737445746283759</v>
      </c>
      <c r="AI134" s="196">
        <f>IFERROR((VLOOKUP($A134,'0910'!$F$10:$L$433,5,FALSE)/VLOOKUP($A134,'2010'!$C$5:$K$611,9,FALSE))*1000,#N/A)</f>
        <v>0.9391876027236441</v>
      </c>
      <c r="AJ134" s="196">
        <f>IFERROR((VLOOKUP($A134,'1011'!$F$10:$L$433,5,FALSE)/VLOOKUP($A134,'2011'!$C$5:$K$611,9,FALSE))*1000,#N/A)</f>
        <v>0.70142623334112686</v>
      </c>
      <c r="AK134" s="196">
        <f>IFERROR((VLOOKUP($A134,'1112'!$F$10:$L$408,5,FALSE)/VLOOKUP($A134,'2012'!$F$10:$M$460,8,FALSE))*1000,#N/A)</f>
        <v>0.23185717597959657</v>
      </c>
      <c r="AL134" s="196">
        <f>IFERROR((VLOOKUP($A134,'1213'!$F$10:$L$408,5,FALSE)/VLOOKUP($A134,'2013'!$F$10:$M$460,8,FALSE))*1000,#N/A)</f>
        <v>0</v>
      </c>
      <c r="AM134" s="196">
        <f>IFERROR((VLOOKUP($A134,'1314'!$F$10:$L$408,5,FALSE)/VLOOKUP($A134,'2014'!$F$10:$M$460,8,FALSE))*1000,#N/A)</f>
        <v>0</v>
      </c>
      <c r="AN134" s="196">
        <f>IFERROR((VLOOKUP($A134,'1415'!$F$10:$L$408,5,FALSE)/VLOOKUP($A134,'2015'!$F$10:$M$460,8,FALSE))*1000,#N/A)</f>
        <v>0.4588208304657031</v>
      </c>
      <c r="AO134" s="196">
        <f>IFERROR((VLOOKUP($A134,'1516'!$F$10:$L$408,5,FALSE)/VLOOKUP($A134,'2016'!$F$10:$M$460,8,FALSE))*1000,#N/A)</f>
        <v>0.2281021897810219</v>
      </c>
      <c r="AP134" s="196">
        <f>IFERROR((VLOOKUP($A134,'1617'!$F$10:$L$408,5,FALSE)/VLOOKUP($A134,'2017'!$F$10:$M$460,8,FALSE))*1000,#N/A)</f>
        <v>0.68135362253009313</v>
      </c>
      <c r="AQ134" s="196">
        <f>IFERROR((VLOOKUP($A134,'1718'!$F$10:$L$408,5,FALSE)/VLOOKUP($A134,'2018'!$F$10:$N$460,9,FALSE))*1000,#N/A)</f>
        <v>0</v>
      </c>
      <c r="AR134" s="196">
        <f>IFERROR((VLOOKUP($A134,'1819'!$F$10:$L$408,5,FALSE)/VLOOKUP($A134,'2018'!$F$10:$N$460,9,FALSE))*1000,#N/A)</f>
        <v>0</v>
      </c>
      <c r="AS134" s="196">
        <f>IFERROR((VLOOKUP($A134,'1920'!$F$10:$L$408,5,FALSE)/VLOOKUP($A134,'2019'!$F$10:$N$464,8,FALSE))*1000,#N/A)</f>
        <v>0.67541707004075024</v>
      </c>
      <c r="AT134" s="196">
        <f>IFERROR((VLOOKUP($A134,'20 21'!$F$10:$L$408,5,FALSE)/VLOOKUP($A134,'2020'!$F$10:$N$469,8,FALSE))*1000,#N/A)</f>
        <v>0</v>
      </c>
      <c r="AU134" s="196">
        <f>IFERROR((VLOOKUP($A134,'21 22'!$F$10:$L$408,5,FALSE)/VLOOKUP($A134,'2021'!$F$10:$N$469,8,FALSE))*1000,#N/A)</f>
        <v>1.8104462750067891</v>
      </c>
      <c r="AV134" s="196">
        <f>IFERROR((VLOOKUP($A134,'22 23'!$F$10:$L$408,5,FALSE)/VLOOKUP($A134,'2022'!$F$10:$N$469,8,FALSE))*1000,#N/A)</f>
        <v>2.4802146513043675</v>
      </c>
      <c r="AW134" s="196">
        <f>IFERROR((VLOOKUP($A134,'23 24'!$F$7:$M$408,5,FALSE)/VLOOKUP($A134,'2023'!$C$7:$N$469,9,FALSE))*1000,#N/A)</f>
        <v>2.023972833786853</v>
      </c>
      <c r="AY134" s="196">
        <f>IFERROR((VLOOKUP($A134,'0910'!$F$10:$L$433,6,FALSE)/VLOOKUP($A134,'2010'!$C$5:$K$611,9,FALSE))*1000,#N/A)</f>
        <v>0</v>
      </c>
      <c r="AZ134" s="196">
        <f>IFERROR((VLOOKUP($A134,'1011'!$F$10:$L$433,6,FALSE)/VLOOKUP($A134,'2011'!$C$5:$K$611,9,FALSE))*1000,#N/A)</f>
        <v>0</v>
      </c>
      <c r="BA134" s="196">
        <f>IFERROR((VLOOKUP($A134,'1112'!$F$10:$L$408,6,FALSE)/VLOOKUP($A134,'2012'!$F$10:$M$460,8,FALSE))*1000,#N/A)</f>
        <v>0</v>
      </c>
      <c r="BB134" s="196">
        <f>IFERROR((VLOOKUP($A134,'1213'!$F$10:$L$408,6,FALSE)/VLOOKUP($A134,'2013'!$F$10:$M$460,8,FALSE))*1000,#N/A)</f>
        <v>0</v>
      </c>
      <c r="BC134" s="196">
        <f>IFERROR((VLOOKUP($A134,'1314'!$F$10:$L$408,6,FALSE)/VLOOKUP($A134,'2014'!$F$10:$M$460,8,FALSE))*1000,#N/A)</f>
        <v>0</v>
      </c>
      <c r="BD134" s="196">
        <f>IFERROR((VLOOKUP($A134,'1415'!$F$10:$L$408,6,FALSE)/VLOOKUP($A134,'2015'!$F$10:$M$460,8,FALSE))*1000,#N/A)</f>
        <v>0</v>
      </c>
      <c r="BE134" s="196">
        <f>IFERROR((VLOOKUP($A134,'1516'!$F$10:$L$408,6,FALSE)/VLOOKUP($A134,'2016'!$F$10:$M$460,8,FALSE))*1000,#N/A)</f>
        <v>0</v>
      </c>
      <c r="BF134" s="196">
        <f>IFERROR((VLOOKUP($A134,'1617'!$F$10:$L$408,6,FALSE)/VLOOKUP($A134,'2017'!$F$10:$M$460,8,FALSE))*1000,#N/A)</f>
        <v>0</v>
      </c>
      <c r="BG134" s="196">
        <f>IFERROR((VLOOKUP($A134,'1718'!$F$10:$L$408,6,FALSE)/VLOOKUP($A134,'2018'!$F$10:$N$460,9,FALSE))*1000,#N/A)</f>
        <v>0</v>
      </c>
      <c r="BH134" s="196">
        <f>IFERROR((VLOOKUP($A134,'1819'!$F$10:$L$408,6,FALSE)/VLOOKUP($A134,'2018'!$F$10:$N$460,9,FALSE))*1000,#N/A)</f>
        <v>0</v>
      </c>
      <c r="BI134" s="196">
        <f>IFERROR((VLOOKUP($A134,'1920'!$F$10:$L$408,6,FALSE)/VLOOKUP($A134,'2019'!$F$10:$N$464,8,FALSE))*1000,#N/A)</f>
        <v>0</v>
      </c>
      <c r="BJ134" s="196">
        <f>IFERROR((VLOOKUP($A134,'20 21'!$F$10:$L$408,6,FALSE)/VLOOKUP($A134,'2020'!$F$10:$N$469,8,FALSE))*1000,#N/A)</f>
        <v>0</v>
      </c>
      <c r="BK134" s="196">
        <f>IFERROR((VLOOKUP($A134,'21 22'!$F$10:$L$408,6,FALSE)/VLOOKUP($A134,'2021'!$F$10:$N$469,8,FALSE))*1000,#N/A)</f>
        <v>0</v>
      </c>
      <c r="BL134" s="196">
        <f>IFERROR((VLOOKUP($A134,'22 23'!$F$10:$L$408,6,FALSE)/VLOOKUP($A134,'2022'!$F$10:$N$469,8,FALSE))*1000,#N/A)</f>
        <v>0</v>
      </c>
      <c r="BM134" s="196">
        <f>IFERROR((VLOOKUP($A134,'23 24'!$F$7:$M$408,6,FALSE)/VLOOKUP($A134,'2023'!$C$7:$N$469,9,FALSE))*1000,#N/A)</f>
        <v>0</v>
      </c>
      <c r="BO134" s="196">
        <f>IFERROR((VLOOKUP($A134,'0910'!$F$10:$L$433,7,FALSE)/VLOOKUP($A134,'2010'!$C$5:$K$611,9,FALSE))*1000,#N/A)</f>
        <v>1.1739845034045551</v>
      </c>
      <c r="BP134" s="196">
        <f>IFERROR((VLOOKUP($A134,'1011'!$F$10:$L$433,7,FALSE)/VLOOKUP($A134,'2011'!$C$5:$K$611,9,FALSE))*1000,#N/A)</f>
        <v>1.4028524666822537</v>
      </c>
      <c r="BQ134" s="196">
        <f>IFERROR((VLOOKUP($A134,'1112'!$F$10:$L$408,7,FALSE)/VLOOKUP($A134,'2012'!$F$10:$M$460,8,FALSE))*1000,#N/A)</f>
        <v>2.5504289357755621</v>
      </c>
      <c r="BR134" s="196">
        <f>IFERROR((VLOOKUP($A134,'1213'!$F$10:$L$408,7,FALSE)/VLOOKUP($A134,'2013'!$F$10:$M$460,8,FALSE))*1000,#N/A)</f>
        <v>2.3105360443622924</v>
      </c>
      <c r="BS134" s="196">
        <f>IFERROR((VLOOKUP($A134,'1314'!$F$10:$L$408,7,FALSE)/VLOOKUP($A134,'2014'!$F$10:$M$460,8,FALSE))*1000,#N/A)</f>
        <v>1.8420446695832373</v>
      </c>
      <c r="BT134" s="196">
        <f>IFERROR((VLOOKUP($A134,'1415'!$F$10:$L$408,7,FALSE)/VLOOKUP($A134,'2015'!$F$10:$M$460,8,FALSE))*1000,#N/A)</f>
        <v>1.8352833218628124</v>
      </c>
      <c r="BU134" s="196">
        <f>IFERROR((VLOOKUP($A134,'1516'!$F$10:$L$408,7,FALSE)/VLOOKUP($A134,'2016'!$F$10:$M$460,8,FALSE))*1000,#N/A)</f>
        <v>2.5091240875912408</v>
      </c>
      <c r="BV134" s="196">
        <f>IFERROR((VLOOKUP($A134,'1617'!$F$10:$L$408,7,FALSE)/VLOOKUP($A134,'2017'!$F$10:$M$460,8,FALSE))*1000,#N/A)</f>
        <v>2.4982966159436746</v>
      </c>
      <c r="BW134" s="196">
        <f>IFERROR((VLOOKUP($A134,'1718'!$F$10:$L$408,7,FALSE)/VLOOKUP($A134,'2018'!$F$10:$N$460,9,FALSE))*1000,#N/A)</f>
        <v>1.8087271082975356</v>
      </c>
      <c r="BX134" s="196">
        <f>IFERROR((VLOOKUP($A134,'1819'!$F$10:$L$408,7,FALSE)/VLOOKUP($A134,'2018'!$F$10:$N$460,9,FALSE))*1000,#N/A)</f>
        <v>1.5826362197603436</v>
      </c>
      <c r="BY134" s="196">
        <f>IFERROR((VLOOKUP($A134,'1920'!$F$10:$L$408,7,FALSE)/VLOOKUP($A134,'2019'!$F$10:$N$464,8,FALSE))*1000,#N/A)</f>
        <v>2.701668280163001</v>
      </c>
      <c r="BZ134" s="196">
        <f>IFERROR((VLOOKUP($A134,'20 21'!$F$10:$L$408,7,FALSE)/VLOOKUP($A134,'2020'!$F$10:$N$469,8,FALSE))*1000,#N/A)</f>
        <v>0.67991904430579131</v>
      </c>
      <c r="CA134" s="196">
        <f>IFERROR((VLOOKUP($A134,'21 22'!$F$10:$L$408,7,FALSE)/VLOOKUP($A134,'2021'!$F$10:$N$469,8,FALSE))*1000,#N/A)</f>
        <v>5.4313388250203669</v>
      </c>
      <c r="CB134" s="196">
        <f>IFERROR((VLOOKUP($A134,'22 23'!$F$10:$L$408,7,FALSE)/VLOOKUP($A134,'2022'!$F$10:$N$469,8,FALSE))*1000,#N/A)</f>
        <v>8.3425401907510537</v>
      </c>
      <c r="CC134" s="196">
        <f>IFERROR((VLOOKUP($A134,'23 24'!$F$7:$M$408,7,FALSE)/VLOOKUP($A134,'2023'!$C$7:$N$469,9,FALSE))*1000,#N/A)</f>
        <v>4.4977174084152294</v>
      </c>
      <c r="CE134" s="198">
        <f>IFERROR((VLOOKUP($A134,'0910'!$F$10:$S$433,9,FALSE)/VLOOKUP($A134,'2010'!$C$5:$K$611,9,FALSE))*1000,#N/A)</f>
        <v>1.643578304766377</v>
      </c>
      <c r="CF134" s="198">
        <f>IFERROR((VLOOKUP($A134,'1011'!$F$10:$S$433,10,FALSE)/VLOOKUP($A134,'2011'!$C$5:$K$611,9,FALSE))*1000,#N/A)</f>
        <v>0.93523497778816933</v>
      </c>
      <c r="CG134" s="198">
        <f>IFERROR((VLOOKUP($A134,'1112'!$F$10:$S$408,9,FALSE)/VLOOKUP($A134,'2012'!$F$10:$M$460,8,FALSE))*1000,#N/A)</f>
        <v>0.69557152793878962</v>
      </c>
      <c r="CH134" s="198">
        <f>IFERROR((VLOOKUP($A134,'1213'!$F$10:$S$408,9,FALSE)/VLOOKUP($A134,'2013'!$F$10:$M$460,8,FALSE))*1000,#N/A)</f>
        <v>1.8484288354898337</v>
      </c>
      <c r="CI134" s="198">
        <f>IFERROR((VLOOKUP($A134,'1314'!$F$10:$S$408,9,FALSE)/VLOOKUP($A134,'2014'!$F$10:$M$460,8,FALSE))*1000,#N/A)</f>
        <v>1.8420446695832373</v>
      </c>
      <c r="CJ134" s="198">
        <f>IFERROR((VLOOKUP($A134,'1415'!$F$10:$S$408,9,FALSE)/VLOOKUP($A134,'2015'!$F$10:$M$460,8,FALSE))*1000,#N/A)</f>
        <v>1.1470520761642578</v>
      </c>
      <c r="CK134" s="198">
        <f>IFERROR((VLOOKUP($A134,'1516'!$F$10:$S$408,9,FALSE)/VLOOKUP($A134,'2016'!$F$10:$M$460,8,FALSE))*1000,#N/A)</f>
        <v>2.0529197080291972</v>
      </c>
      <c r="CL134" s="198">
        <f>IFERROR((VLOOKUP($A134,'1617'!$F$10:$S$408,9,FALSE)/VLOOKUP($A134,'2017'!$F$10:$M$460,8,FALSE))*1000,#N/A)</f>
        <v>1.8169429934135817</v>
      </c>
      <c r="CM134" s="198">
        <f>IFERROR((VLOOKUP($A134,'1718'!$F$10:$S$408,9,FALSE)/VLOOKUP($A134,'2018'!$F$10:$N$460,9,FALSE))*1000,#N/A)</f>
        <v>2.0348179968347275</v>
      </c>
      <c r="CN134" s="198">
        <f>IFERROR((VLOOKUP($A134,'1819'!$F$10:$S$408,9,FALSE)/VLOOKUP($A134,'2018'!$F$10:$N$460,9,FALSE))*1000,#N/A)</f>
        <v>0.22609088853719195</v>
      </c>
      <c r="CO134" s="198">
        <f>IFERROR((VLOOKUP($A134,'1920'!$F$10:$S$408,9,FALSE)/VLOOKUP($A134,'2019'!$F$10:$N$464,8,FALSE))*1000,#N/A)</f>
        <v>1.5759731634284171</v>
      </c>
      <c r="CP134" s="198">
        <f>IFERROR((VLOOKUP($A134,'20 21'!$F$10:$S$408,9,FALSE)/VLOOKUP($A134,'2020'!$F$10:$N$469,8,FALSE))*1000,#N/A)</f>
        <v>0.22663968143526375</v>
      </c>
      <c r="CQ134" s="198">
        <f>IFERROR((VLOOKUP($A134,'21 22'!$F$10:$S$408,9,FALSE)/VLOOKUP($A134,'2021'!$F$10:$N$469,8,FALSE))*1000,#N/A)</f>
        <v>0.22630578437584864</v>
      </c>
      <c r="CR134" s="198">
        <f>IFERROR((VLOOKUP($A134,'22 23'!$F$10:$S$408,9,FALSE)/VLOOKUP($A134,'2022'!$F$10:$N$469,8,FALSE))*1000,#N/A)</f>
        <v>0.45094811841897592</v>
      </c>
      <c r="CS134" s="196">
        <f>IFERROR((VLOOKUP($A134,'23 24'!$F$7:$S$408,9,FALSE)/VLOOKUP($A134,'2023'!$C$7:$N$469,9,FALSE))*1000,#N/A)</f>
        <v>1.1244293521038073</v>
      </c>
      <c r="CU134" s="198">
        <f>IFERROR((VLOOKUP($A134,'0910'!$F$10:$S$433,10,FALSE)/VLOOKUP($A134,'2010'!$C$5:$K$611,9,FALSE))*1000,#N/A)</f>
        <v>0</v>
      </c>
      <c r="CV134" s="198">
        <f>IFERROR((VLOOKUP($A134,'1011'!$F$10:$S$433,11,FALSE)/VLOOKUP($A134,'2011'!$C$5:$K$611,9,FALSE))*1000,#N/A)</f>
        <v>0</v>
      </c>
      <c r="CW134" s="198">
        <f>IFERROR((VLOOKUP($A134,'1112'!$F$10:$S$408,10,FALSE)/VLOOKUP($A134,'2012'!$F$10:$M$460,8,FALSE))*1000,#N/A)</f>
        <v>0.69557152793878962</v>
      </c>
      <c r="CX134" s="198">
        <f>IFERROR((VLOOKUP($A134,'1213'!$F$10:$S$408,10,FALSE)/VLOOKUP($A134,'2013'!$F$10:$M$460,8,FALSE))*1000,#N/A)</f>
        <v>0.23105360443622922</v>
      </c>
      <c r="CY134" s="198">
        <f>IFERROR((VLOOKUP($A134,'1314'!$F$10:$S$408,10,FALSE)/VLOOKUP($A134,'2014'!$F$10:$M$460,8,FALSE))*1000,#N/A)</f>
        <v>0</v>
      </c>
      <c r="CZ134" s="198">
        <f>IFERROR((VLOOKUP($A134,'1415'!$F$10:$S$408,10,FALSE)/VLOOKUP($A134,'2015'!$F$10:$M$460,8,FALSE))*1000,#N/A)</f>
        <v>1.1470520761642578</v>
      </c>
      <c r="DA134" s="198">
        <f>IFERROR((VLOOKUP($A134,'1516'!$F$10:$S$408,10,FALSE)/VLOOKUP($A134,'2016'!$F$10:$M$460,8,FALSE))*1000,#N/A)</f>
        <v>1.1405109489051093</v>
      </c>
      <c r="DB134" s="198">
        <f>IFERROR((VLOOKUP($A134,'1617'!$F$10:$S$408,10,FALSE)/VLOOKUP($A134,'2017'!$F$10:$M$460,8,FALSE))*1000,#N/A)</f>
        <v>0.45423574835339542</v>
      </c>
      <c r="DC134" s="198">
        <f>IFERROR((VLOOKUP($A134,'1718'!$F$10:$S$408,10,FALSE)/VLOOKUP($A134,'2018'!$F$10:$N$460,9,FALSE))*1000,#N/A)</f>
        <v>0.90436355414876779</v>
      </c>
      <c r="DD134" s="198">
        <f>IFERROR((VLOOKUP($A134,'1819'!$F$10:$S$408,10,FALSE)/VLOOKUP($A134,'2018'!$F$10:$N$460,9,FALSE))*1000,#N/A)</f>
        <v>0.22609088853719195</v>
      </c>
      <c r="DE134" s="198">
        <f>IFERROR((VLOOKUP($A134,'1920'!$F$10:$S$408,10,FALSE)/VLOOKUP($A134,'2019'!$F$10:$N$464,8,FALSE))*1000,#N/A)</f>
        <v>0</v>
      </c>
      <c r="DF134" s="198">
        <f>IFERROR((VLOOKUP($A134,'20 21'!$F$10:$S$408,10,FALSE)/VLOOKUP($A134,'2020'!$F$10:$N$469,8,FALSE))*1000,#N/A)</f>
        <v>0</v>
      </c>
      <c r="DG134" s="198">
        <f>IFERROR((VLOOKUP($A134,'21 22'!$F$10:$S$408,10,FALSE)/VLOOKUP($A134,'2021'!$F$10:$N$469,8,FALSE))*1000,#N/A)</f>
        <v>0</v>
      </c>
      <c r="DH134" s="198">
        <f>IFERROR((VLOOKUP($A134,'22 23'!$F$10:$S$408,10,FALSE)/VLOOKUP($A134,'2022'!$F$10:$N$469,8,FALSE))*1000,#N/A)</f>
        <v>0</v>
      </c>
      <c r="DI134" s="196">
        <f>IFERROR((VLOOKUP($A134,'23 24'!$F$7:$S$408,10,FALSE)/VLOOKUP($A134,'2023'!$C$7:$N$469,9,FALSE))*1000,#N/A)</f>
        <v>0.44977174084152288</v>
      </c>
      <c r="DK134" s="198">
        <f>IFERROR((VLOOKUP($A134,'0910'!$F$10:$S$433,11,FALSE)/VLOOKUP($A134,'2010'!$C$5:$K$611,9,FALSE))*1000,#N/A)</f>
        <v>0</v>
      </c>
      <c r="DL134" s="198">
        <f>IFERROR((VLOOKUP($A134,'1011'!$F$10:$S$433,12,FALSE)/VLOOKUP($A134,'2011'!$C$5:$K$611,9,FALSE))*1000,#N/A)</f>
        <v>0</v>
      </c>
      <c r="DM134" s="198">
        <f>IFERROR((VLOOKUP($A134,'1112'!$F$10:$S$408,11,FALSE)/VLOOKUP($A134,'2012'!$F$10:$M$460,8,FALSE))*1000,#N/A)</f>
        <v>0</v>
      </c>
      <c r="DN134" s="198">
        <f>IFERROR((VLOOKUP($A134,'1213'!$F$10:$S$408,11,FALSE)/VLOOKUP($A134,'2013'!$F$10:$M$460,8,FALSE))*1000,#N/A)</f>
        <v>0</v>
      </c>
      <c r="DO134" s="198">
        <f>IFERROR((VLOOKUP($A134,'1314'!$F$10:$S$408,11,FALSE)/VLOOKUP($A134,'2014'!$F$10:$M$460,8,FALSE))*1000,#N/A)</f>
        <v>0</v>
      </c>
      <c r="DP134" s="198">
        <f>IFERROR((VLOOKUP($A134,'1415'!$F$10:$S$408,11,FALSE)/VLOOKUP($A134,'2015'!$F$10:$M$460,8,FALSE))*1000,#N/A)</f>
        <v>0</v>
      </c>
      <c r="DQ134" s="198">
        <f>IFERROR((VLOOKUP($A134,'1516'!$F$10:$S$408,11,FALSE)/VLOOKUP($A134,'2016'!$F$10:$M$460,8,FALSE))*1000,#N/A)</f>
        <v>0</v>
      </c>
      <c r="DR134" s="198">
        <f>IFERROR((VLOOKUP($A134,'1617'!$F$10:$S$408,11,FALSE)/VLOOKUP($A134,'2017'!$F$10:$M$460,8,FALSE))*1000,#N/A)</f>
        <v>0</v>
      </c>
      <c r="DS134" s="198">
        <f>IFERROR((VLOOKUP($A134,'1718'!$F$10:$S$408,11,FALSE)/VLOOKUP($A134,'2018'!$F$10:$N$460,9,FALSE))*1000,#N/A)</f>
        <v>0</v>
      </c>
      <c r="DT134" s="198">
        <f>IFERROR((VLOOKUP($A134,'1819'!$F$10:$S$408,11,FALSE)/VLOOKUP($A134,'2018'!$F$10:$N$460,9,FALSE))*1000,#N/A)</f>
        <v>0</v>
      </c>
      <c r="DU134" s="198">
        <f>IFERROR((VLOOKUP($A134,'1920'!$F$10:$S$408,11,FALSE)/VLOOKUP($A134,'2019'!$F$10:$N$464,8,FALSE))*1000,#N/A)</f>
        <v>0</v>
      </c>
      <c r="DV134" s="198">
        <f>IFERROR((VLOOKUP($A134,'20 21'!$F$10:$S$408,11,FALSE)/VLOOKUP($A134,'2020'!$F$10:$N$469,8,FALSE))*1000,#N/A)</f>
        <v>0</v>
      </c>
      <c r="DW134" s="198">
        <f>IFERROR((VLOOKUP($A134,'21 22'!$F$10:$S$408,11,FALSE)/VLOOKUP($A134,'2021'!$F$10:$N$469,8,FALSE))*1000,#N/A)</f>
        <v>0</v>
      </c>
      <c r="DX134" s="198">
        <f>IFERROR((VLOOKUP($A134,'22 23'!$F$10:$S$408,11,FALSE)/VLOOKUP($A134,'2022'!$F$10:$N$469,8,FALSE))*1000,#N/A)</f>
        <v>0</v>
      </c>
      <c r="DY134" s="196">
        <f>IFERROR((VLOOKUP($A134,'23 24'!$F$7:$S$408,11,FALSE)/VLOOKUP($A134,'2023'!$C$7:$N$469,9,FALSE))*1000,#N/A)</f>
        <v>0</v>
      </c>
      <c r="EA134" s="198">
        <f>IFERROR((VLOOKUP($A134,'0910'!$F$10:$S$433,12,FALSE)/VLOOKUP($A134,'2010'!$C$5:$K$611,9,FALSE))*1000,#N/A)</f>
        <v>1.643578304766377</v>
      </c>
      <c r="EB134" s="198">
        <f>IFERROR((VLOOKUP($A134,'1011'!$F$10:$S$433,13,FALSE)/VLOOKUP($A134,'2011'!$C$5:$K$611,9,FALSE))*1000,#N/A)</f>
        <v>0.93523497778816933</v>
      </c>
      <c r="EC134" s="198">
        <f>IFERROR((VLOOKUP($A134,'1112'!$F$10:$S$408,12,FALSE)/VLOOKUP($A134,'2012'!$F$10:$M$460,8,FALSE))*1000,#N/A)</f>
        <v>1.6230002318571759</v>
      </c>
      <c r="ED134" s="198">
        <f>IFERROR((VLOOKUP($A134,'1213'!$F$10:$S$408,12,FALSE)/VLOOKUP($A134,'2013'!$F$10:$M$460,8,FALSE))*1000,#N/A)</f>
        <v>1.8484288354898337</v>
      </c>
      <c r="EE134" s="198">
        <f>IFERROR((VLOOKUP($A134,'1314'!$F$10:$S$408,12,FALSE)/VLOOKUP($A134,'2014'!$F$10:$M$460,8,FALSE))*1000,#N/A)</f>
        <v>1.8420446695832373</v>
      </c>
      <c r="EF134" s="198">
        <f>IFERROR((VLOOKUP($A134,'1415'!$F$10:$S$408,12,FALSE)/VLOOKUP($A134,'2015'!$F$10:$M$460,8,FALSE))*1000,#N/A)</f>
        <v>2.2941041523285155</v>
      </c>
      <c r="EG134" s="198">
        <f>IFERROR((VLOOKUP($A134,'1516'!$F$10:$S$408,12,FALSE)/VLOOKUP($A134,'2016'!$F$10:$M$460,8,FALSE))*1000,#N/A)</f>
        <v>3.4215328467153285</v>
      </c>
      <c r="EH134" s="198">
        <f>IFERROR((VLOOKUP($A134,'1617'!$F$10:$S$408,12,FALSE)/VLOOKUP($A134,'2017'!$F$10:$M$460,8,FALSE))*1000,#N/A)</f>
        <v>2.0440608675902796</v>
      </c>
      <c r="EI134" s="198">
        <f>IFERROR((VLOOKUP($A134,'1718'!$F$10:$S$408,12,FALSE)/VLOOKUP($A134,'2018'!$F$10:$N$460,9,FALSE))*1000,#N/A)</f>
        <v>2.9391815509834953</v>
      </c>
      <c r="EJ134" s="198">
        <f>IFERROR((VLOOKUP($A134,'1819'!$F$10:$S$408,12,FALSE)/VLOOKUP($A134,'2018'!$F$10:$N$460,9,FALSE))*1000,#N/A)</f>
        <v>0.45218177707438389</v>
      </c>
      <c r="EK134" s="198">
        <f>IFERROR((VLOOKUP($A134,'1920'!$F$10:$S$408,12,FALSE)/VLOOKUP($A134,'2019'!$F$10:$N$464,8,FALSE))*1000,#N/A)</f>
        <v>1.5759731634284171</v>
      </c>
      <c r="EL134" s="198">
        <f>IFERROR((VLOOKUP($A134,'20 21'!$F$10:$S$408,12,FALSE)/VLOOKUP($A134,'2020'!$F$10:$N$469,8,FALSE))*1000,#N/A)</f>
        <v>0.22663968143526375</v>
      </c>
      <c r="EM134" s="198">
        <f>IFERROR((VLOOKUP($A134,'21 22'!$F$10:$S$408,12,FALSE)/VLOOKUP($A134,'2021'!$F$10:$N$469,8,FALSE))*1000,#N/A)</f>
        <v>0.22630578437584864</v>
      </c>
      <c r="EN134" s="198">
        <f>IFERROR((VLOOKUP($A134,'22 23'!$F$10:$S$408,12,FALSE)/VLOOKUP($A134,'2022'!$F$10:$N$469,8,FALSE))*1000,#N/A)</f>
        <v>0.45094811841897592</v>
      </c>
      <c r="EO134" s="196">
        <f>IFERROR((VLOOKUP($A134,'23 24'!$F$7:$S$408,12,FALSE)/VLOOKUP($A134,'2023'!$C$7:$N$469,9,FALSE))*1000,#N/A)</f>
        <v>1.7990869633660915</v>
      </c>
    </row>
    <row r="135" spans="1:145" x14ac:dyDescent="0.3">
      <c r="A135" t="s">
        <v>761</v>
      </c>
      <c r="B135" t="s">
        <v>1743</v>
      </c>
      <c r="C135" t="str">
        <f>IF(VLOOKUP($A135,'0910'!$F$10:$L$433,1,FALSE)=VLOOKUP($A135,'2010'!$C$5:$K$611,1,FALSE),VLOOKUP($A135,'0910'!$F$10:$L$433,1,FALSE),FALSE)</f>
        <v>Havant</v>
      </c>
      <c r="D135" t="str">
        <f>IF(VLOOKUP($A135,'1011'!$F$10:$L$433,1,FALSE)=VLOOKUP($A135,'2011'!$C$5:$K$611,1,FALSE),VLOOKUP($A135,'1011'!$F$10:$L$433,1,FALSE),FALSE)</f>
        <v>Havant</v>
      </c>
      <c r="E135" t="str">
        <f>IF(VLOOKUP(A135,'1112'!$F$10:$L$408,1,FALSE)=VLOOKUP(A135,'2012'!$F$10:$M$460,1,FALSE),VLOOKUP(A135,'1112'!$F$10:$L$408,1,FALSE),FALSE)</f>
        <v>Havant</v>
      </c>
      <c r="F135" t="str">
        <f>IF(VLOOKUP($A135,'1213'!$F$10:$L$408,1,FALSE)=VLOOKUP($A135,'2013'!$F$10:$M$460,1,FALSE),VLOOKUP($A135,'1213'!$F$10:$L$408,1,FALSE),FALSE)</f>
        <v>Havant</v>
      </c>
      <c r="G135" t="str">
        <f>IF(VLOOKUP($A135,'1314'!$F$10:$L$408,1,FALSE)=VLOOKUP($A135,'2014'!$F$10:$M$460,1,FALSE),VLOOKUP($A135,'1314'!$F$10:$L$408,1,FALSE),FALSE)</f>
        <v>Havant</v>
      </c>
      <c r="H135" t="str">
        <f>IF(VLOOKUP($A135,'1415'!$F$10:$L$408,1,FALSE)=VLOOKUP($A135,'2015'!$F$10:$M$460,1,FALSE),VLOOKUP($A135,'1415'!$F$10:$L$408,1,FALSE),FALSE)</f>
        <v>Havant</v>
      </c>
      <c r="I135" t="str">
        <f>IF(VLOOKUP($A135,'1516'!$F$10:$L$408,1,FALSE)=VLOOKUP($A135,'2015'!$F$10:$M$460,1,FALSE),VLOOKUP($A135,'1516'!$F$10:$L$408,1,FALSE),FALSE)</f>
        <v>Havant</v>
      </c>
      <c r="J135" t="str">
        <f>IF(VLOOKUP($A135,'1617'!$F$10:$L$408,1,FALSE)=VLOOKUP($A135,'2016'!$F$10:$M$460,1,FALSE),VLOOKUP($A135,'1617'!$F$10:$L$408,1,FALSE),FALSE)</f>
        <v>Havant</v>
      </c>
      <c r="K135" t="str">
        <f>IF(VLOOKUP($A135,'1718'!$F$10:$M$408,1,FALSE)=VLOOKUP($A135,'2017'!$F$10:$M$460,1,FALSE),VLOOKUP($A135,'1718'!$F$10:$M$408,1,FALSE),FALSE)</f>
        <v>Havant</v>
      </c>
      <c r="L135" t="str">
        <f>IF(VLOOKUP($A135,'1819'!$F$10:$M$408,1,FALSE)=VLOOKUP($A135,'2018'!$F$10:$M$460,1,FALSE),VLOOKUP($A135,'1819'!$F$10:$M$408,1,FALSE),FALSE)</f>
        <v>Havant</v>
      </c>
      <c r="M135" t="str">
        <f>IF(VLOOKUP($A135,'1920'!$F$10:$M$408,1,FALSE)=VLOOKUP($A135,'2019'!$F$10:$M$464,1,FALSE),VLOOKUP($A135,'1920'!$F$10:$M$408,1,FALSE),FALSE)</f>
        <v>Havant</v>
      </c>
      <c r="N135" t="str">
        <f>IF(VLOOKUP($A135,'20 21'!$F$10:$N$408,1,FALSE)=VLOOKUP($A135,'2020'!$F$10:$O$468,1,FALSE),VLOOKUP($A135,'20 21'!$F$10:$N$408,1,FALSE),FALSE)</f>
        <v>Havant</v>
      </c>
      <c r="O135" t="str">
        <f>IF(VLOOKUP($A135,'21 22'!$F$10:$N$408,1,FALSE)=VLOOKUP($A135,'2021'!$F$10:$O$471,1,FALSE),VLOOKUP($A135,'21 22'!$F$10:$N$408,1,FALSE),FALSE)</f>
        <v>Havant</v>
      </c>
      <c r="P135" t="str">
        <f>IF(VLOOKUP($A135,'22 23'!$F$10:$N$408,1,FALSE)=VLOOKUP($A135,'2022'!$F$10:$O$468,1,FALSE),VLOOKUP($A135,'22 23'!$F$10:$N$408,1,FALSE),FALSE)</f>
        <v>Havant</v>
      </c>
      <c r="Q135" t="str">
        <f>IF(VLOOKUP($A135,'23 24'!$F$7:$N$408,1,FALSE)=VLOOKUP($A135,'2023'!$C$7:$O$468,1,FALSE),VLOOKUP($A135,'23 24'!$F$7:$N$408,1,FALSE),FALSE)</f>
        <v>Havant</v>
      </c>
      <c r="S135" s="196">
        <f>IFERROR((VLOOKUP($A135,'0910'!$F$10:$L$433,4,FALSE)/VLOOKUP($A135,'2010'!$C$5:$K$611,9,FALSE))*1000,#N/A)</f>
        <v>2.4752475247524752</v>
      </c>
      <c r="T135" s="196">
        <f>IFERROR((VLOOKUP($A135,'1011'!$F$10:$L$433,4,FALSE)/VLOOKUP($A135,'2011'!$C$5:$K$611,9,FALSE))*1000,#N/A)</f>
        <v>1.5157256536566881</v>
      </c>
      <c r="U135" s="196">
        <f>IFERROR((VLOOKUP($A135,'1112'!$F$10:$L$408,4,FALSE)/VLOOKUP($A135,'2012'!$F$10:$M$460,8,FALSE))*1000,#N/A)</f>
        <v>2.8328611898017</v>
      </c>
      <c r="V135" s="196">
        <f>IFERROR((VLOOKUP($A135,'1213'!$F$10:$L$408,4,FALSE)/VLOOKUP($A135,'2013'!$F$10:$M$460,8,FALSE))*1000,#N/A)</f>
        <v>2.0676691729323307</v>
      </c>
      <c r="W135" s="196">
        <f>IFERROR((VLOOKUP($A135,'1314'!$F$10:$L$408,4,FALSE)/VLOOKUP($A135,'2014'!$F$10:$M$460,8,FALSE))*1000,#N/A)</f>
        <v>4.6816479400749067</v>
      </c>
      <c r="X135" s="196">
        <f>IFERROR((VLOOKUP($A135,'1415'!$F$10:$L$408,4,FALSE)/VLOOKUP($A135,'2015'!$F$10:$M$460,8,FALSE))*1000,#N/A)</f>
        <v>6.4947114492484692</v>
      </c>
      <c r="Y135" s="196">
        <f>IFERROR((VLOOKUP($A135,'1516'!$F$10:$L$408,4,FALSE)/VLOOKUP($A135,'2016'!$F$10:$M$460,8,FALSE))*1000,#N/A)</f>
        <v>5.8747934642922708</v>
      </c>
      <c r="Z135" s="196">
        <f>IFERROR((VLOOKUP($A135,'1617'!$F$10:$L$408,4,FALSE)/VLOOKUP($A135,'2017'!$F$10:$M$460,8,FALSE))*1000,#N/A)</f>
        <v>2.9027576197387517</v>
      </c>
      <c r="AA135" s="196">
        <f>IFERROR((VLOOKUP($A135,'1718'!$F$10:$L$408,4,FALSE)/VLOOKUP($A135,'2018'!$F$10:$N$460,9,FALSE))*1000,#N/A)</f>
        <v>2.8875654214040787</v>
      </c>
      <c r="AB135" s="196">
        <f>IFERROR((VLOOKUP($A135,'1819'!$F$10:$L$408,4,FALSE)/VLOOKUP($A135,'2018'!$F$10:$N$460,9,FALSE))*1000,#N/A)</f>
        <v>4.1508752932683626</v>
      </c>
      <c r="AC135" s="196">
        <f>IFERROR((VLOOKUP($A135,'1920'!$F$10:$L$408,4,FALSE)/VLOOKUP($A135,'2019'!$F$10:$N$464,8,FALSE))*1000,#N/A)</f>
        <v>4.6695402298850581</v>
      </c>
      <c r="AD135" s="196">
        <f>IFERROR((VLOOKUP($A135,'20 21'!$F$10:$M$408,4,FALSE)/VLOOKUP($A135,'2020'!$F$10:$N$469,8,FALSE))*1000,#N/A)</f>
        <v>4.4852542780355309</v>
      </c>
      <c r="AE135" s="196">
        <f>IFERROR((VLOOKUP($A135,'21 22'!$F$10:$M$408,4,FALSE)/VLOOKUP($A135,'2021'!$F$10:$N$469,8,FALSE))*1000,#N/A)</f>
        <v>5.8930676095574848</v>
      </c>
      <c r="AF135" s="196">
        <f>IFERROR((VLOOKUP($A135,'22 23'!$F$10:$M$408,4,FALSE)/VLOOKUP($A135,'2022'!$F$10:$N$469,8,FALSE))*1000,#N/A)</f>
        <v>3.9106244556232999</v>
      </c>
      <c r="AG135" s="196">
        <f>IFERROR((VLOOKUP($A135,'23 24'!$F$7:$M$408,4,FALSE)/VLOOKUP($A135,'2023'!$C$7:$N$469,9,FALSE))*1000,#N/A)</f>
        <v>2.466873414152805</v>
      </c>
      <c r="AI135" s="196">
        <f>IFERROR((VLOOKUP($A135,'0910'!$F$10:$L$433,5,FALSE)/VLOOKUP($A135,'2010'!$C$5:$K$611,9,FALSE))*1000,#N/A)</f>
        <v>0.19040365575019041</v>
      </c>
      <c r="AJ135" s="196">
        <f>IFERROR((VLOOKUP($A135,'1011'!$F$10:$L$433,5,FALSE)/VLOOKUP($A135,'2011'!$C$5:$K$611,9,FALSE))*1000,#N/A)</f>
        <v>0.37893141341417202</v>
      </c>
      <c r="AK135" s="196">
        <f>IFERROR((VLOOKUP($A135,'1112'!$F$10:$L$408,5,FALSE)/VLOOKUP($A135,'2012'!$F$10:$M$460,8,FALSE))*1000,#N/A)</f>
        <v>0.56657223796033995</v>
      </c>
      <c r="AL135" s="196">
        <f>IFERROR((VLOOKUP($A135,'1213'!$F$10:$L$408,5,FALSE)/VLOOKUP($A135,'2013'!$F$10:$M$460,8,FALSE))*1000,#N/A)</f>
        <v>1.1278195488721805</v>
      </c>
      <c r="AM135" s="196">
        <f>IFERROR((VLOOKUP($A135,'1314'!$F$10:$L$408,5,FALSE)/VLOOKUP($A135,'2014'!$F$10:$M$460,8,FALSE))*1000,#N/A)</f>
        <v>2.4344569288389515</v>
      </c>
      <c r="AN135" s="196">
        <f>IFERROR((VLOOKUP($A135,'1415'!$F$10:$L$408,5,FALSE)/VLOOKUP($A135,'2015'!$F$10:$M$460,8,FALSE))*1000,#N/A)</f>
        <v>1.6700686583781776</v>
      </c>
      <c r="AO135" s="196">
        <f>IFERROR((VLOOKUP($A135,'1516'!$F$10:$L$408,5,FALSE)/VLOOKUP($A135,'2016'!$F$10:$M$460,8,FALSE))*1000,#N/A)</f>
        <v>1.8358729575913346</v>
      </c>
      <c r="AP135" s="196">
        <f>IFERROR((VLOOKUP($A135,'1617'!$F$10:$L$408,5,FALSE)/VLOOKUP($A135,'2017'!$F$10:$M$460,8,FALSE))*1000,#N/A)</f>
        <v>0.90711175616835993</v>
      </c>
      <c r="AQ135" s="196">
        <f>IFERROR((VLOOKUP($A135,'1718'!$F$10:$L$408,5,FALSE)/VLOOKUP($A135,'2018'!$F$10:$N$460,9,FALSE))*1000,#N/A)</f>
        <v>1.0828370330265296</v>
      </c>
      <c r="AR135" s="196">
        <f>IFERROR((VLOOKUP($A135,'1819'!$F$10:$L$408,5,FALSE)/VLOOKUP($A135,'2018'!$F$10:$N$460,9,FALSE))*1000,#N/A)</f>
        <v>1.2633098718642843</v>
      </c>
      <c r="AS135" s="196">
        <f>IFERROR((VLOOKUP($A135,'1920'!$F$10:$L$408,5,FALSE)/VLOOKUP($A135,'2019'!$F$10:$N$464,8,FALSE))*1000,#N/A)</f>
        <v>1.4367816091954022</v>
      </c>
      <c r="AT135" s="196">
        <f>IFERROR((VLOOKUP($A135,'20 21'!$F$10:$L$408,5,FALSE)/VLOOKUP($A135,'2020'!$F$10:$N$469,8,FALSE))*1000,#N/A)</f>
        <v>1.0764610267285273</v>
      </c>
      <c r="AU135" s="196">
        <f>IFERROR((VLOOKUP($A135,'21 22'!$F$10:$L$408,5,FALSE)/VLOOKUP($A135,'2021'!$F$10:$N$469,8,FALSE))*1000,#N/A)</f>
        <v>3.0358227079538556</v>
      </c>
      <c r="AV135" s="196">
        <f>IFERROR((VLOOKUP($A135,'22 23'!$F$10:$L$408,5,FALSE)/VLOOKUP($A135,'2022'!$F$10:$N$469,8,FALSE))*1000,#N/A)</f>
        <v>1.2442895995165046</v>
      </c>
      <c r="AW135" s="196">
        <f>IFERROR((VLOOKUP($A135,'23 24'!$F$7:$M$408,5,FALSE)/VLOOKUP($A135,'2023'!$C$7:$N$469,9,FALSE))*1000,#N/A)</f>
        <v>0.52861573160417252</v>
      </c>
      <c r="AY135" s="196">
        <f>IFERROR((VLOOKUP($A135,'0910'!$F$10:$L$433,6,FALSE)/VLOOKUP($A135,'2010'!$C$5:$K$611,9,FALSE))*1000,#N/A)</f>
        <v>0</v>
      </c>
      <c r="AZ135" s="196">
        <f>IFERROR((VLOOKUP($A135,'1011'!$F$10:$L$433,6,FALSE)/VLOOKUP($A135,'2011'!$C$5:$K$611,9,FALSE))*1000,#N/A)</f>
        <v>0</v>
      </c>
      <c r="BA135" s="196">
        <f>IFERROR((VLOOKUP($A135,'1112'!$F$10:$L$408,6,FALSE)/VLOOKUP($A135,'2012'!$F$10:$M$460,8,FALSE))*1000,#N/A)</f>
        <v>0</v>
      </c>
      <c r="BB135" s="196">
        <f>IFERROR((VLOOKUP($A135,'1213'!$F$10:$L$408,6,FALSE)/VLOOKUP($A135,'2013'!$F$10:$M$460,8,FALSE))*1000,#N/A)</f>
        <v>0</v>
      </c>
      <c r="BC135" s="196">
        <f>IFERROR((VLOOKUP($A135,'1314'!$F$10:$L$408,6,FALSE)/VLOOKUP($A135,'2014'!$F$10:$M$460,8,FALSE))*1000,#N/A)</f>
        <v>0</v>
      </c>
      <c r="BD135" s="196">
        <f>IFERROR((VLOOKUP($A135,'1415'!$F$10:$L$408,6,FALSE)/VLOOKUP($A135,'2015'!$F$10:$M$460,8,FALSE))*1000,#N/A)</f>
        <v>0</v>
      </c>
      <c r="BE135" s="196">
        <f>IFERROR((VLOOKUP($A135,'1516'!$F$10:$L$408,6,FALSE)/VLOOKUP($A135,'2016'!$F$10:$M$460,8,FALSE))*1000,#N/A)</f>
        <v>0</v>
      </c>
      <c r="BF135" s="196">
        <f>IFERROR((VLOOKUP($A135,'1617'!$F$10:$L$408,6,FALSE)/VLOOKUP($A135,'2017'!$F$10:$M$460,8,FALSE))*1000,#N/A)</f>
        <v>0</v>
      </c>
      <c r="BG135" s="196">
        <f>IFERROR((VLOOKUP($A135,'1718'!$F$10:$L$408,6,FALSE)/VLOOKUP($A135,'2018'!$F$10:$N$460,9,FALSE))*1000,#N/A)</f>
        <v>0</v>
      </c>
      <c r="BH135" s="196">
        <f>IFERROR((VLOOKUP($A135,'1819'!$F$10:$L$408,6,FALSE)/VLOOKUP($A135,'2018'!$F$10:$N$460,9,FALSE))*1000,#N/A)</f>
        <v>0</v>
      </c>
      <c r="BI135" s="196">
        <f>IFERROR((VLOOKUP($A135,'1920'!$F$10:$L$408,6,FALSE)/VLOOKUP($A135,'2019'!$F$10:$N$464,8,FALSE))*1000,#N/A)</f>
        <v>0</v>
      </c>
      <c r="BJ135" s="196">
        <f>IFERROR((VLOOKUP($A135,'20 21'!$F$10:$L$408,6,FALSE)/VLOOKUP($A135,'2020'!$F$10:$N$469,8,FALSE))*1000,#N/A)</f>
        <v>0</v>
      </c>
      <c r="BK135" s="196">
        <f>IFERROR((VLOOKUP($A135,'21 22'!$F$10:$L$408,6,FALSE)/VLOOKUP($A135,'2021'!$F$10:$N$469,8,FALSE))*1000,#N/A)</f>
        <v>0</v>
      </c>
      <c r="BL135" s="196">
        <f>IFERROR((VLOOKUP($A135,'22 23'!$F$10:$L$408,6,FALSE)/VLOOKUP($A135,'2022'!$F$10:$N$469,8,FALSE))*1000,#N/A)</f>
        <v>0</v>
      </c>
      <c r="BM135" s="196">
        <f>IFERROR((VLOOKUP($A135,'23 24'!$F$7:$M$408,6,FALSE)/VLOOKUP($A135,'2023'!$C$7:$N$469,9,FALSE))*1000,#N/A)</f>
        <v>0</v>
      </c>
      <c r="BO135" s="196">
        <f>IFERROR((VLOOKUP($A135,'0910'!$F$10:$L$433,7,FALSE)/VLOOKUP($A135,'2010'!$C$5:$K$611,9,FALSE))*1000,#N/A)</f>
        <v>2.6656511805026657</v>
      </c>
      <c r="BP135" s="196">
        <f>IFERROR((VLOOKUP($A135,'1011'!$F$10:$L$433,7,FALSE)/VLOOKUP($A135,'2011'!$C$5:$K$611,9,FALSE))*1000,#N/A)</f>
        <v>1.8946570670708602</v>
      </c>
      <c r="BQ135" s="196">
        <f>IFERROR((VLOOKUP($A135,'1112'!$F$10:$L$408,7,FALSE)/VLOOKUP($A135,'2012'!$F$10:$M$460,8,FALSE))*1000,#N/A)</f>
        <v>3.5882908404154863</v>
      </c>
      <c r="BR135" s="196">
        <f>IFERROR((VLOOKUP($A135,'1213'!$F$10:$L$408,7,FALSE)/VLOOKUP($A135,'2013'!$F$10:$M$460,8,FALSE))*1000,#N/A)</f>
        <v>3.1954887218045114</v>
      </c>
      <c r="BS135" s="196">
        <f>IFERROR((VLOOKUP($A135,'1314'!$F$10:$L$408,7,FALSE)/VLOOKUP($A135,'2014'!$F$10:$M$460,8,FALSE))*1000,#N/A)</f>
        <v>7.1161048689138573</v>
      </c>
      <c r="BT135" s="196">
        <f>IFERROR((VLOOKUP($A135,'1415'!$F$10:$L$408,7,FALSE)/VLOOKUP($A135,'2015'!$F$10:$M$460,8,FALSE))*1000,#N/A)</f>
        <v>8.1647801076266475</v>
      </c>
      <c r="BU135" s="196">
        <f>IFERROR((VLOOKUP($A135,'1516'!$F$10:$L$408,7,FALSE)/VLOOKUP($A135,'2016'!$F$10:$M$460,8,FALSE))*1000,#N/A)</f>
        <v>7.7106664218836061</v>
      </c>
      <c r="BV135" s="196">
        <f>IFERROR((VLOOKUP($A135,'1617'!$F$10:$L$408,7,FALSE)/VLOOKUP($A135,'2017'!$F$10:$M$460,8,FALSE))*1000,#N/A)</f>
        <v>3.8098693759071121</v>
      </c>
      <c r="BW135" s="196">
        <f>IFERROR((VLOOKUP($A135,'1718'!$F$10:$L$408,7,FALSE)/VLOOKUP($A135,'2018'!$F$10:$N$460,9,FALSE))*1000,#N/A)</f>
        <v>3.9704024544306082</v>
      </c>
      <c r="BX135" s="196">
        <f>IFERROR((VLOOKUP($A135,'1819'!$F$10:$L$408,7,FALSE)/VLOOKUP($A135,'2018'!$F$10:$N$460,9,FALSE))*1000,#N/A)</f>
        <v>5.4141851651326469</v>
      </c>
      <c r="BY135" s="196">
        <f>IFERROR((VLOOKUP($A135,'1920'!$F$10:$L$408,7,FALSE)/VLOOKUP($A135,'2019'!$F$10:$N$464,8,FALSE))*1000,#N/A)</f>
        <v>6.1063218390804606</v>
      </c>
      <c r="BZ135" s="196">
        <f>IFERROR((VLOOKUP($A135,'20 21'!$F$10:$L$408,7,FALSE)/VLOOKUP($A135,'2020'!$F$10:$N$469,8,FALSE))*1000,#N/A)</f>
        <v>5.561715304764058</v>
      </c>
      <c r="CA135" s="196">
        <f>IFERROR((VLOOKUP($A135,'21 22'!$F$10:$L$408,7,FALSE)/VLOOKUP($A135,'2021'!$F$10:$N$469,8,FALSE))*1000,#N/A)</f>
        <v>8.9288903175113408</v>
      </c>
      <c r="CB135" s="196">
        <f>IFERROR((VLOOKUP($A135,'22 23'!$F$10:$L$408,7,FALSE)/VLOOKUP($A135,'2022'!$F$10:$N$469,8,FALSE))*1000,#N/A)</f>
        <v>5.1549140551398054</v>
      </c>
      <c r="CC135" s="196">
        <f>IFERROR((VLOOKUP($A135,'23 24'!$F$7:$M$408,7,FALSE)/VLOOKUP($A135,'2023'!$C$7:$N$469,9,FALSE))*1000,#N/A)</f>
        <v>2.9954891457569777</v>
      </c>
      <c r="CE135" s="198">
        <f>IFERROR((VLOOKUP($A135,'0910'!$F$10:$S$433,9,FALSE)/VLOOKUP($A135,'2010'!$C$5:$K$611,9,FALSE))*1000,#N/A)</f>
        <v>2.4752475247524752</v>
      </c>
      <c r="CF135" s="198">
        <f>IFERROR((VLOOKUP($A135,'1011'!$F$10:$S$433,10,FALSE)/VLOOKUP($A135,'2011'!$C$5:$K$611,9,FALSE))*1000,#N/A)</f>
        <v>2.8419856006062902</v>
      </c>
      <c r="CG135" s="198">
        <f>IFERROR((VLOOKUP($A135,'1112'!$F$10:$S$408,9,FALSE)/VLOOKUP($A135,'2012'!$F$10:$M$460,8,FALSE))*1000,#N/A)</f>
        <v>2.4551463644948064</v>
      </c>
      <c r="CH135" s="198">
        <f>IFERROR((VLOOKUP($A135,'1213'!$F$10:$S$408,9,FALSE)/VLOOKUP($A135,'2013'!$F$10:$M$460,8,FALSE))*1000,#N/A)</f>
        <v>2.255639097744361</v>
      </c>
      <c r="CI135" s="198">
        <f>IFERROR((VLOOKUP($A135,'1314'!$F$10:$S$408,9,FALSE)/VLOOKUP($A135,'2014'!$F$10:$M$460,8,FALSE))*1000,#N/A)</f>
        <v>2.9962546816479403</v>
      </c>
      <c r="CJ135" s="198">
        <f>IFERROR((VLOOKUP($A135,'1415'!$F$10:$S$408,9,FALSE)/VLOOKUP($A135,'2015'!$F$10:$M$460,8,FALSE))*1000,#N/A)</f>
        <v>4.4535164223418073</v>
      </c>
      <c r="CK135" s="198">
        <f>IFERROR((VLOOKUP($A135,'1516'!$F$10:$S$408,9,FALSE)/VLOOKUP($A135,'2016'!$F$10:$M$460,8,FALSE))*1000,#N/A)</f>
        <v>6.9763172388470718</v>
      </c>
      <c r="CL135" s="198">
        <f>IFERROR((VLOOKUP($A135,'1617'!$F$10:$S$408,9,FALSE)/VLOOKUP($A135,'2017'!$F$10:$M$460,8,FALSE))*1000,#N/A)</f>
        <v>6.3497822931785199</v>
      </c>
      <c r="CM135" s="198">
        <f>IFERROR((VLOOKUP($A135,'1718'!$F$10:$S$408,9,FALSE)/VLOOKUP($A135,'2018'!$F$10:$N$460,9,FALSE))*1000,#N/A)</f>
        <v>3.6094567767550982</v>
      </c>
      <c r="CN135" s="198">
        <f>IFERROR((VLOOKUP($A135,'1819'!$F$10:$S$408,9,FALSE)/VLOOKUP($A135,'2018'!$F$10:$N$460,9,FALSE))*1000,#N/A)</f>
        <v>3.789929615592853</v>
      </c>
      <c r="CO135" s="198">
        <f>IFERROR((VLOOKUP($A135,'1920'!$F$10:$S$408,9,FALSE)/VLOOKUP($A135,'2019'!$F$10:$N$464,8,FALSE))*1000,#N/A)</f>
        <v>5.0287356321839081</v>
      </c>
      <c r="CP135" s="198">
        <f>IFERROR((VLOOKUP($A135,'20 21'!$F$10:$S$408,9,FALSE)/VLOOKUP($A135,'2020'!$F$10:$N$469,8,FALSE))*1000,#N/A)</f>
        <v>3.4087932513070034</v>
      </c>
      <c r="CQ135" s="198">
        <f>IFERROR((VLOOKUP($A135,'21 22'!$F$10:$S$408,9,FALSE)/VLOOKUP($A135,'2021'!$F$10:$N$469,8,FALSE))*1000,#N/A)</f>
        <v>4.2858673524054431</v>
      </c>
      <c r="CR135" s="198">
        <f>IFERROR((VLOOKUP($A135,'22 23'!$F$10:$S$408,9,FALSE)/VLOOKUP($A135,'2022'!$F$10:$N$469,8,FALSE))*1000,#N/A)</f>
        <v>4.4438914268446599</v>
      </c>
      <c r="CS135" s="196">
        <f>IFERROR((VLOOKUP($A135,'23 24'!$F$7:$S$408,9,FALSE)/VLOOKUP($A135,'2023'!$C$7:$N$469,9,FALSE))*1000,#N/A)</f>
        <v>3.1716943896250354</v>
      </c>
      <c r="CU135" s="198">
        <f>IFERROR((VLOOKUP($A135,'0910'!$F$10:$S$433,10,FALSE)/VLOOKUP($A135,'2010'!$C$5:$K$611,9,FALSE))*1000,#N/A)</f>
        <v>0.38080731150038083</v>
      </c>
      <c r="CV135" s="198">
        <f>IFERROR((VLOOKUP($A135,'1011'!$F$10:$S$433,11,FALSE)/VLOOKUP($A135,'2011'!$C$5:$K$611,9,FALSE))*1000,#N/A)</f>
        <v>0</v>
      </c>
      <c r="CW135" s="198">
        <f>IFERROR((VLOOKUP($A135,'1112'!$F$10:$S$408,10,FALSE)/VLOOKUP($A135,'2012'!$F$10:$M$460,8,FALSE))*1000,#N/A)</f>
        <v>0.75542965061378653</v>
      </c>
      <c r="CX135" s="198">
        <f>IFERROR((VLOOKUP($A135,'1213'!$F$10:$S$408,10,FALSE)/VLOOKUP($A135,'2013'!$F$10:$M$460,8,FALSE))*1000,#N/A)</f>
        <v>0.75187969924812037</v>
      </c>
      <c r="CY135" s="198">
        <f>IFERROR((VLOOKUP($A135,'1314'!$F$10:$S$408,10,FALSE)/VLOOKUP($A135,'2014'!$F$10:$M$460,8,FALSE))*1000,#N/A)</f>
        <v>0.74906367041198507</v>
      </c>
      <c r="CZ135" s="198">
        <f>IFERROR((VLOOKUP($A135,'1415'!$F$10:$S$408,10,FALSE)/VLOOKUP($A135,'2015'!$F$10:$M$460,8,FALSE))*1000,#N/A)</f>
        <v>2.7834477639636295</v>
      </c>
      <c r="DA135" s="198">
        <f>IFERROR((VLOOKUP($A135,'1516'!$F$10:$S$408,10,FALSE)/VLOOKUP($A135,'2016'!$F$10:$M$460,8,FALSE))*1000,#N/A)</f>
        <v>2.0194602533504682</v>
      </c>
      <c r="DB135" s="198">
        <f>IFERROR((VLOOKUP($A135,'1617'!$F$10:$S$408,10,FALSE)/VLOOKUP($A135,'2017'!$F$10:$M$460,8,FALSE))*1000,#N/A)</f>
        <v>1.632801161103048</v>
      </c>
      <c r="DC135" s="198">
        <f>IFERROR((VLOOKUP($A135,'1718'!$F$10:$S$408,10,FALSE)/VLOOKUP($A135,'2018'!$F$10:$N$460,9,FALSE))*1000,#N/A)</f>
        <v>0.72189135535101967</v>
      </c>
      <c r="DD135" s="198">
        <f>IFERROR((VLOOKUP($A135,'1819'!$F$10:$S$408,10,FALSE)/VLOOKUP($A135,'2018'!$F$10:$N$460,9,FALSE))*1000,#N/A)</f>
        <v>1.2633098718642843</v>
      </c>
      <c r="DE135" s="198">
        <f>IFERROR((VLOOKUP($A135,'1920'!$F$10:$S$408,10,FALSE)/VLOOKUP($A135,'2019'!$F$10:$N$464,8,FALSE))*1000,#N/A)</f>
        <v>1.6163793103448276</v>
      </c>
      <c r="DF135" s="198">
        <f>IFERROR((VLOOKUP($A135,'20 21'!$F$10:$S$408,10,FALSE)/VLOOKUP($A135,'2020'!$F$10:$N$469,8,FALSE))*1000,#N/A)</f>
        <v>1.0764610267285273</v>
      </c>
      <c r="DG135" s="198">
        <f>IFERROR((VLOOKUP($A135,'21 22'!$F$10:$S$408,10,FALSE)/VLOOKUP($A135,'2021'!$F$10:$N$469,8,FALSE))*1000,#N/A)</f>
        <v>1.6072002571520412</v>
      </c>
      <c r="DH135" s="198">
        <f>IFERROR((VLOOKUP($A135,'22 23'!$F$10:$S$408,10,FALSE)/VLOOKUP($A135,'2022'!$F$10:$N$469,8,FALSE))*1000,#N/A)</f>
        <v>2.3108235419592229</v>
      </c>
      <c r="DI135" s="196">
        <f>IFERROR((VLOOKUP($A135,'23 24'!$F$7:$S$408,10,FALSE)/VLOOKUP($A135,'2023'!$C$7:$N$469,9,FALSE))*1000,#N/A)</f>
        <v>1.9382576825486326</v>
      </c>
      <c r="DK135" s="198">
        <f>IFERROR((VLOOKUP($A135,'0910'!$F$10:$S$433,11,FALSE)/VLOOKUP($A135,'2010'!$C$5:$K$611,9,FALSE))*1000,#N/A)</f>
        <v>0</v>
      </c>
      <c r="DL135" s="198">
        <f>IFERROR((VLOOKUP($A135,'1011'!$F$10:$S$433,12,FALSE)/VLOOKUP($A135,'2011'!$C$5:$K$611,9,FALSE))*1000,#N/A)</f>
        <v>0</v>
      </c>
      <c r="DM135" s="198">
        <f>IFERROR((VLOOKUP($A135,'1112'!$F$10:$S$408,11,FALSE)/VLOOKUP($A135,'2012'!$F$10:$M$460,8,FALSE))*1000,#N/A)</f>
        <v>0</v>
      </c>
      <c r="DN135" s="198">
        <f>IFERROR((VLOOKUP($A135,'1213'!$F$10:$S$408,11,FALSE)/VLOOKUP($A135,'2013'!$F$10:$M$460,8,FALSE))*1000,#N/A)</f>
        <v>0</v>
      </c>
      <c r="DO135" s="198">
        <f>IFERROR((VLOOKUP($A135,'1314'!$F$10:$S$408,11,FALSE)/VLOOKUP($A135,'2014'!$F$10:$M$460,8,FALSE))*1000,#N/A)</f>
        <v>0</v>
      </c>
      <c r="DP135" s="198">
        <f>IFERROR((VLOOKUP($A135,'1415'!$F$10:$S$408,11,FALSE)/VLOOKUP($A135,'2015'!$F$10:$M$460,8,FALSE))*1000,#N/A)</f>
        <v>0</v>
      </c>
      <c r="DQ135" s="198">
        <f>IFERROR((VLOOKUP($A135,'1516'!$F$10:$S$408,11,FALSE)/VLOOKUP($A135,'2016'!$F$10:$M$460,8,FALSE))*1000,#N/A)</f>
        <v>0</v>
      </c>
      <c r="DR135" s="198">
        <f>IFERROR((VLOOKUP($A135,'1617'!$F$10:$S$408,11,FALSE)/VLOOKUP($A135,'2017'!$F$10:$M$460,8,FALSE))*1000,#N/A)</f>
        <v>0</v>
      </c>
      <c r="DS135" s="198">
        <f>IFERROR((VLOOKUP($A135,'1718'!$F$10:$S$408,11,FALSE)/VLOOKUP($A135,'2018'!$F$10:$N$460,9,FALSE))*1000,#N/A)</f>
        <v>0</v>
      </c>
      <c r="DT135" s="198">
        <f>IFERROR((VLOOKUP($A135,'1819'!$F$10:$S$408,11,FALSE)/VLOOKUP($A135,'2018'!$F$10:$N$460,9,FALSE))*1000,#N/A)</f>
        <v>0</v>
      </c>
      <c r="DU135" s="198">
        <f>IFERROR((VLOOKUP($A135,'1920'!$F$10:$S$408,11,FALSE)/VLOOKUP($A135,'2019'!$F$10:$N$464,8,FALSE))*1000,#N/A)</f>
        <v>0</v>
      </c>
      <c r="DV135" s="198">
        <f>IFERROR((VLOOKUP($A135,'20 21'!$F$10:$S$408,11,FALSE)/VLOOKUP($A135,'2020'!$F$10:$N$469,8,FALSE))*1000,#N/A)</f>
        <v>0</v>
      </c>
      <c r="DW135" s="198">
        <f>IFERROR((VLOOKUP($A135,'21 22'!$F$10:$S$408,11,FALSE)/VLOOKUP($A135,'2021'!$F$10:$N$469,8,FALSE))*1000,#N/A)</f>
        <v>0</v>
      </c>
      <c r="DX135" s="198">
        <f>IFERROR((VLOOKUP($A135,'22 23'!$F$10:$S$408,11,FALSE)/VLOOKUP($A135,'2022'!$F$10:$N$469,8,FALSE))*1000,#N/A)</f>
        <v>0</v>
      </c>
      <c r="DY135" s="196">
        <f>IFERROR((VLOOKUP($A135,'23 24'!$F$7:$S$408,11,FALSE)/VLOOKUP($A135,'2023'!$C$7:$N$469,9,FALSE))*1000,#N/A)</f>
        <v>0</v>
      </c>
      <c r="EA135" s="198">
        <f>IFERROR((VLOOKUP($A135,'0910'!$F$10:$S$433,12,FALSE)/VLOOKUP($A135,'2010'!$C$5:$K$611,9,FALSE))*1000,#N/A)</f>
        <v>3.0464584920030466</v>
      </c>
      <c r="EB135" s="198">
        <f>IFERROR((VLOOKUP($A135,'1011'!$F$10:$S$433,13,FALSE)/VLOOKUP($A135,'2011'!$C$5:$K$611,9,FALSE))*1000,#N/A)</f>
        <v>2.8419856006062902</v>
      </c>
      <c r="EC135" s="198">
        <f>IFERROR((VLOOKUP($A135,'1112'!$F$10:$S$408,12,FALSE)/VLOOKUP($A135,'2012'!$F$10:$M$460,8,FALSE))*1000,#N/A)</f>
        <v>3.2105760151085927</v>
      </c>
      <c r="ED135" s="198">
        <f>IFERROR((VLOOKUP($A135,'1213'!$F$10:$S$408,12,FALSE)/VLOOKUP($A135,'2013'!$F$10:$M$460,8,FALSE))*1000,#N/A)</f>
        <v>3.0075187969924815</v>
      </c>
      <c r="EE135" s="198">
        <f>IFERROR((VLOOKUP($A135,'1314'!$F$10:$S$408,12,FALSE)/VLOOKUP($A135,'2014'!$F$10:$M$460,8,FALSE))*1000,#N/A)</f>
        <v>3.7453183520599249</v>
      </c>
      <c r="EF135" s="198">
        <f>IFERROR((VLOOKUP($A135,'1415'!$F$10:$S$408,12,FALSE)/VLOOKUP($A135,'2015'!$F$10:$M$460,8,FALSE))*1000,#N/A)</f>
        <v>7.2369641863054364</v>
      </c>
      <c r="EG135" s="198">
        <f>IFERROR((VLOOKUP($A135,'1516'!$F$10:$S$408,12,FALSE)/VLOOKUP($A135,'2016'!$F$10:$M$460,8,FALSE))*1000,#N/A)</f>
        <v>8.99577749219754</v>
      </c>
      <c r="EH135" s="198">
        <f>IFERROR((VLOOKUP($A135,'1617'!$F$10:$S$408,12,FALSE)/VLOOKUP($A135,'2017'!$F$10:$M$460,8,FALSE))*1000,#N/A)</f>
        <v>7.982583454281567</v>
      </c>
      <c r="EI135" s="198">
        <f>IFERROR((VLOOKUP($A135,'1718'!$F$10:$S$408,12,FALSE)/VLOOKUP($A135,'2018'!$F$10:$N$460,9,FALSE))*1000,#N/A)</f>
        <v>4.3313481321061182</v>
      </c>
      <c r="EJ135" s="198">
        <f>IFERROR((VLOOKUP($A135,'1819'!$F$10:$S$408,12,FALSE)/VLOOKUP($A135,'2018'!$F$10:$N$460,9,FALSE))*1000,#N/A)</f>
        <v>5.0532394874571374</v>
      </c>
      <c r="EK135" s="198">
        <f>IFERROR((VLOOKUP($A135,'1920'!$F$10:$S$408,12,FALSE)/VLOOKUP($A135,'2019'!$F$10:$N$464,8,FALSE))*1000,#N/A)</f>
        <v>6.6451149425287355</v>
      </c>
      <c r="EL135" s="198">
        <f>IFERROR((VLOOKUP($A135,'20 21'!$F$10:$S$408,12,FALSE)/VLOOKUP($A135,'2020'!$F$10:$N$469,8,FALSE))*1000,#N/A)</f>
        <v>4.4852542780355309</v>
      </c>
      <c r="EM135" s="198">
        <f>IFERROR((VLOOKUP($A135,'21 22'!$F$10:$S$408,12,FALSE)/VLOOKUP($A135,'2021'!$F$10:$N$469,8,FALSE))*1000,#N/A)</f>
        <v>5.7144898032072575</v>
      </c>
      <c r="EN135" s="198">
        <f>IFERROR((VLOOKUP($A135,'22 23'!$F$10:$S$408,12,FALSE)/VLOOKUP($A135,'2022'!$F$10:$N$469,8,FALSE))*1000,#N/A)</f>
        <v>6.7547149688038823</v>
      </c>
      <c r="EO135" s="196">
        <f>IFERROR((VLOOKUP($A135,'23 24'!$F$7:$S$408,12,FALSE)/VLOOKUP($A135,'2023'!$C$7:$N$469,9,FALSE))*1000,#N/A)</f>
        <v>4.9337468283056101</v>
      </c>
    </row>
    <row r="136" spans="1:145" x14ac:dyDescent="0.3">
      <c r="A136" t="s">
        <v>247</v>
      </c>
      <c r="B136" t="s">
        <v>1743</v>
      </c>
      <c r="C136" t="str">
        <f>IF(VLOOKUP($A136,'0910'!$F$10:$L$433,1,FALSE)=VLOOKUP($A136,'2010'!$C$5:$K$611,1,FALSE),VLOOKUP($A136,'0910'!$F$10:$L$433,1,FALSE),FALSE)</f>
        <v>Havering</v>
      </c>
      <c r="D136" t="str">
        <f>IF(VLOOKUP($A136,'1011'!$F$10:$L$433,1,FALSE)=VLOOKUP($A136,'2011'!$C$5:$K$611,1,FALSE),VLOOKUP($A136,'1011'!$F$10:$L$433,1,FALSE),FALSE)</f>
        <v>Havering</v>
      </c>
      <c r="E136" t="str">
        <f>IF(VLOOKUP(A136,'1112'!$F$10:$L$408,1,FALSE)=VLOOKUP(A136,'2012'!$F$10:$M$460,1,FALSE),VLOOKUP(A136,'1112'!$F$10:$L$408,1,FALSE),FALSE)</f>
        <v>Havering</v>
      </c>
      <c r="F136" t="str">
        <f>IF(VLOOKUP($A136,'1213'!$F$10:$L$408,1,FALSE)=VLOOKUP($A136,'2013'!$F$10:$M$460,1,FALSE),VLOOKUP($A136,'1213'!$F$10:$L$408,1,FALSE),FALSE)</f>
        <v>Havering</v>
      </c>
      <c r="G136" t="str">
        <f>IF(VLOOKUP($A136,'1314'!$F$10:$L$408,1,FALSE)=VLOOKUP($A136,'2014'!$F$10:$M$460,1,FALSE),VLOOKUP($A136,'1314'!$F$10:$L$408,1,FALSE),FALSE)</f>
        <v>Havering</v>
      </c>
      <c r="H136" t="str">
        <f>IF(VLOOKUP($A136,'1415'!$F$10:$L$408,1,FALSE)=VLOOKUP($A136,'2015'!$F$10:$M$460,1,FALSE),VLOOKUP($A136,'1415'!$F$10:$L$408,1,FALSE),FALSE)</f>
        <v>Havering</v>
      </c>
      <c r="I136" t="str">
        <f>IF(VLOOKUP($A136,'1516'!$F$10:$L$408,1,FALSE)=VLOOKUP($A136,'2015'!$F$10:$M$460,1,FALSE),VLOOKUP($A136,'1516'!$F$10:$L$408,1,FALSE),FALSE)</f>
        <v>Havering</v>
      </c>
      <c r="J136" t="str">
        <f>IF(VLOOKUP($A136,'1617'!$F$10:$L$408,1,FALSE)=VLOOKUP($A136,'2016'!$F$10:$M$460,1,FALSE),VLOOKUP($A136,'1617'!$F$10:$L$408,1,FALSE),FALSE)</f>
        <v>Havering</v>
      </c>
      <c r="K136" t="str">
        <f>IF(VLOOKUP($A136,'1718'!$F$10:$M$408,1,FALSE)=VLOOKUP($A136,'2017'!$F$10:$M$460,1,FALSE),VLOOKUP($A136,'1718'!$F$10:$M$408,1,FALSE),FALSE)</f>
        <v>Havering</v>
      </c>
      <c r="L136" t="str">
        <f>IF(VLOOKUP($A136,'1819'!$F$10:$M$408,1,FALSE)=VLOOKUP($A136,'2018'!$F$10:$M$460,1,FALSE),VLOOKUP($A136,'1819'!$F$10:$M$408,1,FALSE),FALSE)</f>
        <v>Havering</v>
      </c>
      <c r="M136" t="str">
        <f>IF(VLOOKUP($A136,'1920'!$F$10:$M$408,1,FALSE)=VLOOKUP($A136,'2019'!$F$10:$M$464,1,FALSE),VLOOKUP($A136,'1920'!$F$10:$M$408,1,FALSE),FALSE)</f>
        <v>Havering</v>
      </c>
      <c r="N136" t="str">
        <f>IF(VLOOKUP($A136,'20 21'!$F$10:$N$408,1,FALSE)=VLOOKUP($A136,'2020'!$F$10:$O$468,1,FALSE),VLOOKUP($A136,'20 21'!$F$10:$N$408,1,FALSE),FALSE)</f>
        <v>Havering</v>
      </c>
      <c r="O136" t="str">
        <f>IF(VLOOKUP($A136,'21 22'!$F$10:$N$408,1,FALSE)=VLOOKUP($A136,'2021'!$F$10:$O$471,1,FALSE),VLOOKUP($A136,'21 22'!$F$10:$N$408,1,FALSE),FALSE)</f>
        <v>Havering</v>
      </c>
      <c r="P136" t="str">
        <f>IF(VLOOKUP($A136,'22 23'!$F$10:$N$408,1,FALSE)=VLOOKUP($A136,'2022'!$F$10:$O$468,1,FALSE),VLOOKUP($A136,'22 23'!$F$10:$N$408,1,FALSE),FALSE)</f>
        <v>Havering</v>
      </c>
      <c r="Q136" t="str">
        <f>IF(VLOOKUP($A136,'23 24'!$F$7:$N$408,1,FALSE)=VLOOKUP($A136,'2023'!$C$7:$O$468,1,FALSE),VLOOKUP($A136,'23 24'!$F$7:$N$408,1,FALSE),FALSE)</f>
        <v>Havering</v>
      </c>
      <c r="S136" s="196">
        <f>IFERROR((VLOOKUP($A136,'0910'!$F$10:$L$433,4,FALSE)/VLOOKUP($A136,'2010'!$C$5:$K$611,9,FALSE))*1000,#N/A)</f>
        <v>1.9228822993624128</v>
      </c>
      <c r="T136" s="196">
        <f>IFERROR((VLOOKUP($A136,'1011'!$F$10:$L$433,4,FALSE)/VLOOKUP($A136,'2011'!$C$5:$K$611,9,FALSE))*1000,#N/A)</f>
        <v>1.8148820326678765</v>
      </c>
      <c r="U136" s="196">
        <f>IFERROR((VLOOKUP($A136,'1112'!$F$10:$L$408,4,FALSE)/VLOOKUP($A136,'2012'!$F$10:$M$460,8,FALSE))*1000,#N/A)</f>
        <v>4.7364708253552354</v>
      </c>
      <c r="V136" s="196">
        <f>IFERROR((VLOOKUP($A136,'1213'!$F$10:$L$408,4,FALSE)/VLOOKUP($A136,'2013'!$F$10:$M$460,8,FALSE))*1000,#N/A)</f>
        <v>3.3179167504524432</v>
      </c>
      <c r="W136" s="196">
        <f>IFERROR((VLOOKUP($A136,'1314'!$F$10:$L$408,4,FALSE)/VLOOKUP($A136,'2014'!$F$10:$M$460,8,FALSE))*1000,#N/A)</f>
        <v>3.5133507327845814</v>
      </c>
      <c r="X136" s="196">
        <f>IFERROR((VLOOKUP($A136,'1415'!$F$10:$L$408,4,FALSE)/VLOOKUP($A136,'2015'!$F$10:$M$460,8,FALSE))*1000,#N/A)</f>
        <v>5.4857370835826851</v>
      </c>
      <c r="Y136" s="196">
        <f>IFERROR((VLOOKUP($A136,'1516'!$F$10:$L$408,4,FALSE)/VLOOKUP($A136,'2016'!$F$10:$M$460,8,FALSE))*1000,#N/A)</f>
        <v>3.75234521575985</v>
      </c>
      <c r="Z136" s="196">
        <f>IFERROR((VLOOKUP($A136,'1617'!$F$10:$L$408,4,FALSE)/VLOOKUP($A136,'2017'!$F$10:$M$460,8,FALSE))*1000,#N/A)</f>
        <v>1.081399921352733</v>
      </c>
      <c r="AA136" s="196">
        <f>IFERROR((VLOOKUP($A136,'1718'!$F$10:$L$408,4,FALSE)/VLOOKUP($A136,'2018'!$F$10:$N$460,9,FALSE))*1000,#N/A)</f>
        <v>1.4707324247475242</v>
      </c>
      <c r="AB136" s="196">
        <f>IFERROR((VLOOKUP($A136,'1819'!$F$10:$L$408,4,FALSE)/VLOOKUP($A136,'2018'!$F$10:$N$460,9,FALSE))*1000,#N/A)</f>
        <v>1.9609765663300325</v>
      </c>
      <c r="AC136" s="196">
        <f>IFERROR((VLOOKUP($A136,'1920'!$F$10:$L$408,4,FALSE)/VLOOKUP($A136,'2019'!$F$10:$N$464,8,FALSE))*1000,#N/A)</f>
        <v>4.4896007183361153</v>
      </c>
      <c r="AD136" s="196">
        <f>IFERROR((VLOOKUP($A136,'20 21'!$F$10:$M$408,4,FALSE)/VLOOKUP($A136,'2020'!$F$10:$N$469,8,FALSE))*1000,#N/A)</f>
        <v>1.8910634016826682</v>
      </c>
      <c r="AE136" s="196">
        <f>IFERROR((VLOOKUP($A136,'21 22'!$F$10:$M$408,4,FALSE)/VLOOKUP($A136,'2021'!$F$10:$N$469,8,FALSE))*1000,#N/A)</f>
        <v>2.0646226902033651</v>
      </c>
      <c r="AF136" s="196">
        <f>IFERROR((VLOOKUP($A136,'22 23'!$F$10:$M$408,4,FALSE)/VLOOKUP($A136,'2022'!$F$10:$N$469,8,FALSE))*1000,#N/A)</f>
        <v>0.83970106642035436</v>
      </c>
      <c r="AG136" s="196">
        <f>IFERROR((VLOOKUP($A136,'23 24'!$F$7:$M$408,4,FALSE)/VLOOKUP($A136,'2023'!$C$7:$N$469,9,FALSE))*1000,#N/A)</f>
        <v>0.92377899511320916</v>
      </c>
      <c r="AI136" s="196">
        <f>IFERROR((VLOOKUP($A136,'0910'!$F$10:$L$433,5,FALSE)/VLOOKUP($A136,'2010'!$C$5:$K$611,9,FALSE))*1000,#N/A)</f>
        <v>1.9228822993624128</v>
      </c>
      <c r="AJ136" s="196">
        <f>IFERROR((VLOOKUP($A136,'1011'!$F$10:$L$433,5,FALSE)/VLOOKUP($A136,'2011'!$C$5:$K$611,9,FALSE))*1000,#N/A)</f>
        <v>1.9157088122605364</v>
      </c>
      <c r="AK136" s="196">
        <f>IFERROR((VLOOKUP($A136,'1112'!$F$10:$L$408,5,FALSE)/VLOOKUP($A136,'2012'!$F$10:$M$460,8,FALSE))*1000,#N/A)</f>
        <v>3.4263831502569788</v>
      </c>
      <c r="AL136" s="196">
        <f>IFERROR((VLOOKUP($A136,'1213'!$F$10:$L$408,5,FALSE)/VLOOKUP($A136,'2013'!$F$10:$M$460,8,FALSE))*1000,#N/A)</f>
        <v>2.8152020912929818</v>
      </c>
      <c r="AM136" s="196">
        <f>IFERROR((VLOOKUP($A136,'1314'!$F$10:$L$408,5,FALSE)/VLOOKUP($A136,'2014'!$F$10:$M$460,8,FALSE))*1000,#N/A)</f>
        <v>3.2122063842601887</v>
      </c>
      <c r="AN136" s="196">
        <f>IFERROR((VLOOKUP($A136,'1415'!$F$10:$L$408,5,FALSE)/VLOOKUP($A136,'2015'!$F$10:$M$460,8,FALSE))*1000,#N/A)</f>
        <v>1.0971474167165371</v>
      </c>
      <c r="AO136" s="196">
        <f>IFERROR((VLOOKUP($A136,'1516'!$F$10:$L$408,5,FALSE)/VLOOKUP($A136,'2016'!$F$10:$M$460,8,FALSE))*1000,#N/A)</f>
        <v>9.8745926730522363E-2</v>
      </c>
      <c r="AP136" s="196">
        <f>IFERROR((VLOOKUP($A136,'1617'!$F$10:$L$408,5,FALSE)/VLOOKUP($A136,'2017'!$F$10:$M$460,8,FALSE))*1000,#N/A)</f>
        <v>0</v>
      </c>
      <c r="AQ136" s="196">
        <f>IFERROR((VLOOKUP($A136,'1718'!$F$10:$L$408,5,FALSE)/VLOOKUP($A136,'2018'!$F$10:$N$460,9,FALSE))*1000,#N/A)</f>
        <v>1.6668300813805275</v>
      </c>
      <c r="AR136" s="196">
        <f>IFERROR((VLOOKUP($A136,'1819'!$F$10:$L$408,5,FALSE)/VLOOKUP($A136,'2018'!$F$10:$N$460,9,FALSE))*1000,#N/A)</f>
        <v>0.29414648494950485</v>
      </c>
      <c r="AS136" s="196">
        <f>IFERROR((VLOOKUP($A136,'1920'!$F$10:$L$408,5,FALSE)/VLOOKUP($A136,'2019'!$F$10:$N$464,8,FALSE))*1000,#N/A)</f>
        <v>5.3680008588801371</v>
      </c>
      <c r="AT136" s="196">
        <f>IFERROR((VLOOKUP($A136,'20 21'!$F$10:$L$408,5,FALSE)/VLOOKUP($A136,'2020'!$F$10:$N$469,8,FALSE))*1000,#N/A)</f>
        <v>1.1346380410096009</v>
      </c>
      <c r="AU136" s="196">
        <f>IFERROR((VLOOKUP($A136,'21 22'!$F$10:$L$408,5,FALSE)/VLOOKUP($A136,'2021'!$F$10:$N$469,8,FALSE))*1000,#N/A)</f>
        <v>0.37538594367333916</v>
      </c>
      <c r="AV136" s="196">
        <f>IFERROR((VLOOKUP($A136,'22 23'!$F$10:$L$408,5,FALSE)/VLOOKUP($A136,'2022'!$F$10:$N$469,8,FALSE))*1000,#N/A)</f>
        <v>0</v>
      </c>
      <c r="AW136" s="196">
        <f>IFERROR((VLOOKUP($A136,'23 24'!$F$7:$M$408,5,FALSE)/VLOOKUP($A136,'2023'!$C$7:$N$469,9,FALSE))*1000,#N/A)</f>
        <v>0</v>
      </c>
      <c r="AY136" s="196">
        <f>IFERROR((VLOOKUP($A136,'0910'!$F$10:$L$433,6,FALSE)/VLOOKUP($A136,'2010'!$C$5:$K$611,9,FALSE))*1000,#N/A)</f>
        <v>0</v>
      </c>
      <c r="AZ136" s="196">
        <f>IFERROR((VLOOKUP($A136,'1011'!$F$10:$L$433,6,FALSE)/VLOOKUP($A136,'2011'!$C$5:$K$611,9,FALSE))*1000,#N/A)</f>
        <v>0</v>
      </c>
      <c r="BA136" s="196">
        <f>IFERROR((VLOOKUP($A136,'1112'!$F$10:$L$408,6,FALSE)/VLOOKUP($A136,'2012'!$F$10:$M$460,8,FALSE))*1000,#N/A)</f>
        <v>0</v>
      </c>
      <c r="BB136" s="196">
        <f>IFERROR((VLOOKUP($A136,'1213'!$F$10:$L$408,6,FALSE)/VLOOKUP($A136,'2013'!$F$10:$M$460,8,FALSE))*1000,#N/A)</f>
        <v>0</v>
      </c>
      <c r="BC136" s="196">
        <f>IFERROR((VLOOKUP($A136,'1314'!$F$10:$L$408,6,FALSE)/VLOOKUP($A136,'2014'!$F$10:$M$460,8,FALSE))*1000,#N/A)</f>
        <v>0</v>
      </c>
      <c r="BD136" s="196">
        <f>IFERROR((VLOOKUP($A136,'1415'!$F$10:$L$408,6,FALSE)/VLOOKUP($A136,'2015'!$F$10:$M$460,8,FALSE))*1000,#N/A)</f>
        <v>0</v>
      </c>
      <c r="BE136" s="196">
        <f>IFERROR((VLOOKUP($A136,'1516'!$F$10:$L$408,6,FALSE)/VLOOKUP($A136,'2016'!$F$10:$M$460,8,FALSE))*1000,#N/A)</f>
        <v>0.19749185346104473</v>
      </c>
      <c r="BF136" s="196">
        <f>IFERROR((VLOOKUP($A136,'1617'!$F$10:$L$408,6,FALSE)/VLOOKUP($A136,'2017'!$F$10:$M$460,8,FALSE))*1000,#N/A)</f>
        <v>0</v>
      </c>
      <c r="BG136" s="196">
        <f>IFERROR((VLOOKUP($A136,'1718'!$F$10:$L$408,6,FALSE)/VLOOKUP($A136,'2018'!$F$10:$N$460,9,FALSE))*1000,#N/A)</f>
        <v>0</v>
      </c>
      <c r="BH136" s="196">
        <f>IFERROR((VLOOKUP($A136,'1819'!$F$10:$L$408,6,FALSE)/VLOOKUP($A136,'2018'!$F$10:$N$460,9,FALSE))*1000,#N/A)</f>
        <v>0</v>
      </c>
      <c r="BI136" s="196">
        <f>IFERROR((VLOOKUP($A136,'1920'!$F$10:$L$408,6,FALSE)/VLOOKUP($A136,'2019'!$F$10:$N$464,8,FALSE))*1000,#N/A)</f>
        <v>0</v>
      </c>
      <c r="BJ136" s="196">
        <f>IFERROR((VLOOKUP($A136,'20 21'!$F$10:$L$408,6,FALSE)/VLOOKUP($A136,'2020'!$F$10:$N$469,8,FALSE))*1000,#N/A)</f>
        <v>1.8910634016826682</v>
      </c>
      <c r="BK136" s="196">
        <f>IFERROR((VLOOKUP($A136,'21 22'!$F$10:$L$408,6,FALSE)/VLOOKUP($A136,'2021'!$F$10:$N$469,8,FALSE))*1000,#N/A)</f>
        <v>1.3138508028566871</v>
      </c>
      <c r="BL136" s="196">
        <f>IFERROR((VLOOKUP($A136,'22 23'!$F$10:$L$408,6,FALSE)/VLOOKUP($A136,'2022'!$F$10:$N$469,8,FALSE))*1000,#N/A)</f>
        <v>0</v>
      </c>
      <c r="BM136" s="196">
        <f>IFERROR((VLOOKUP($A136,'23 24'!$F$7:$M$408,6,FALSE)/VLOOKUP($A136,'2023'!$C$7:$N$469,9,FALSE))*1000,#N/A)</f>
        <v>3.4179822819188734</v>
      </c>
      <c r="BO136" s="196">
        <f>IFERROR((VLOOKUP($A136,'0910'!$F$10:$L$433,7,FALSE)/VLOOKUP($A136,'2010'!$C$5:$K$611,9,FALSE))*1000,#N/A)</f>
        <v>3.8457645987248257</v>
      </c>
      <c r="BP136" s="196">
        <f>IFERROR((VLOOKUP($A136,'1011'!$F$10:$L$433,7,FALSE)/VLOOKUP($A136,'2011'!$C$5:$K$611,9,FALSE))*1000,#N/A)</f>
        <v>3.7305908449284129</v>
      </c>
      <c r="BQ136" s="196">
        <f>IFERROR((VLOOKUP($A136,'1112'!$F$10:$L$408,7,FALSE)/VLOOKUP($A136,'2012'!$F$10:$M$460,8,FALSE))*1000,#N/A)</f>
        <v>8.1628539756122134</v>
      </c>
      <c r="BR136" s="196">
        <f>IFERROR((VLOOKUP($A136,'1213'!$F$10:$L$408,7,FALSE)/VLOOKUP($A136,'2013'!$F$10:$M$460,8,FALSE))*1000,#N/A)</f>
        <v>6.133118841745425</v>
      </c>
      <c r="BS136" s="196">
        <f>IFERROR((VLOOKUP($A136,'1314'!$F$10:$L$408,7,FALSE)/VLOOKUP($A136,'2014'!$F$10:$M$460,8,FALSE))*1000,#N/A)</f>
        <v>6.7255571170447697</v>
      </c>
      <c r="BT136" s="196">
        <f>IFERROR((VLOOKUP($A136,'1415'!$F$10:$L$408,7,FALSE)/VLOOKUP($A136,'2015'!$F$10:$M$460,8,FALSE))*1000,#N/A)</f>
        <v>6.68262517454618</v>
      </c>
      <c r="BU136" s="196">
        <f>IFERROR((VLOOKUP($A136,'1516'!$F$10:$L$408,7,FALSE)/VLOOKUP($A136,'2016'!$F$10:$M$460,8,FALSE))*1000,#N/A)</f>
        <v>4.048582995951417</v>
      </c>
      <c r="BV136" s="196">
        <f>IFERROR((VLOOKUP($A136,'1617'!$F$10:$L$408,7,FALSE)/VLOOKUP($A136,'2017'!$F$10:$M$460,8,FALSE))*1000,#N/A)</f>
        <v>1.081399921352733</v>
      </c>
      <c r="BW136" s="196">
        <f>IFERROR((VLOOKUP($A136,'1718'!$F$10:$L$408,7,FALSE)/VLOOKUP($A136,'2018'!$F$10:$N$460,9,FALSE))*1000,#N/A)</f>
        <v>3.1375625061280519</v>
      </c>
      <c r="BX136" s="196">
        <f>IFERROR((VLOOKUP($A136,'1819'!$F$10:$L$408,7,FALSE)/VLOOKUP($A136,'2018'!$F$10:$N$460,9,FALSE))*1000,#N/A)</f>
        <v>2.1570742229630357</v>
      </c>
      <c r="BY136" s="196">
        <f>IFERROR((VLOOKUP($A136,'1920'!$F$10:$L$408,7,FALSE)/VLOOKUP($A136,'2019'!$F$10:$N$464,8,FALSE))*1000,#N/A)</f>
        <v>9.9552015928322533</v>
      </c>
      <c r="BZ136" s="196">
        <f>IFERROR((VLOOKUP($A136,'20 21'!$F$10:$L$408,7,FALSE)/VLOOKUP($A136,'2020'!$F$10:$N$469,8,FALSE))*1000,#N/A)</f>
        <v>4.8222116742908039</v>
      </c>
      <c r="CA136" s="196">
        <f>IFERROR((VLOOKUP($A136,'21 22'!$F$10:$L$408,7,FALSE)/VLOOKUP($A136,'2021'!$F$10:$N$469,8,FALSE))*1000,#N/A)</f>
        <v>3.6600129508150565</v>
      </c>
      <c r="CB136" s="196">
        <f>IFERROR((VLOOKUP($A136,'22 23'!$F$10:$L$408,7,FALSE)/VLOOKUP($A136,'2022'!$F$10:$N$469,8,FALSE))*1000,#N/A)</f>
        <v>0.83970106642035436</v>
      </c>
      <c r="CC136" s="196">
        <f>IFERROR((VLOOKUP($A136,'23 24'!$F$7:$M$408,7,FALSE)/VLOOKUP($A136,'2023'!$C$7:$N$469,9,FALSE))*1000,#N/A)</f>
        <v>4.3417612770320826</v>
      </c>
      <c r="CE136" s="198">
        <f>IFERROR((VLOOKUP($A136,'0910'!$F$10:$S$433,9,FALSE)/VLOOKUP($A136,'2010'!$C$5:$K$611,9,FALSE))*1000,#N/A)</f>
        <v>2.0240866309078029</v>
      </c>
      <c r="CF136" s="198">
        <f>IFERROR((VLOOKUP($A136,'1011'!$F$10:$S$433,10,FALSE)/VLOOKUP($A136,'2011'!$C$5:$K$611,9,FALSE))*1000,#N/A)</f>
        <v>1.7140552530752167</v>
      </c>
      <c r="CG136" s="198">
        <f>IFERROR((VLOOKUP($A136,'1112'!$F$10:$S$408,9,FALSE)/VLOOKUP($A136,'2012'!$F$10:$M$460,8,FALSE))*1000,#N/A)</f>
        <v>1.8139675501360475</v>
      </c>
      <c r="CH136" s="198">
        <f>IFERROR((VLOOKUP($A136,'1213'!$F$10:$S$408,9,FALSE)/VLOOKUP($A136,'2013'!$F$10:$M$460,8,FALSE))*1000,#N/A)</f>
        <v>2.7146591594610903</v>
      </c>
      <c r="CI136" s="198">
        <f>IFERROR((VLOOKUP($A136,'1314'!$F$10:$S$408,9,FALSE)/VLOOKUP($A136,'2014'!$F$10:$M$460,8,FALSE))*1000,#N/A)</f>
        <v>5.2198353744228072</v>
      </c>
      <c r="CJ136" s="198">
        <f>IFERROR((VLOOKUP($A136,'1415'!$F$10:$S$408,9,FALSE)/VLOOKUP($A136,'2015'!$F$10:$M$460,8,FALSE))*1000,#N/A)</f>
        <v>5.0867743865948531</v>
      </c>
      <c r="CK136" s="198">
        <f>IFERROR((VLOOKUP($A136,'1516'!$F$10:$S$408,9,FALSE)/VLOOKUP($A136,'2016'!$F$10:$M$460,8,FALSE))*1000,#N/A)</f>
        <v>7.7021822849807444</v>
      </c>
      <c r="CL136" s="198">
        <f>IFERROR((VLOOKUP($A136,'1617'!$F$10:$S$408,9,FALSE)/VLOOKUP($A136,'2017'!$F$10:$M$460,8,FALSE))*1000,#N/A)</f>
        <v>1.1797090051120724</v>
      </c>
      <c r="CM136" s="198">
        <f>IFERROR((VLOOKUP($A136,'1718'!$F$10:$S$408,9,FALSE)/VLOOKUP($A136,'2018'!$F$10:$N$460,9,FALSE))*1000,#N/A)</f>
        <v>2.0590253946465342</v>
      </c>
      <c r="CN136" s="198">
        <f>IFERROR((VLOOKUP($A136,'1819'!$F$10:$S$408,9,FALSE)/VLOOKUP($A136,'2018'!$F$10:$N$460,9,FALSE))*1000,#N/A)</f>
        <v>1.6668300813805275</v>
      </c>
      <c r="CO136" s="198">
        <f>IFERROR((VLOOKUP($A136,'1920'!$F$10:$S$408,9,FALSE)/VLOOKUP($A136,'2019'!$F$10:$N$464,8,FALSE))*1000,#N/A)</f>
        <v>1.1712001873920299</v>
      </c>
      <c r="CP136" s="198">
        <f>IFERROR((VLOOKUP($A136,'20 21'!$F$10:$S$408,9,FALSE)/VLOOKUP($A136,'2020'!$F$10:$N$469,8,FALSE))*1000,#N/A)</f>
        <v>2.5529355922716022</v>
      </c>
      <c r="CQ136" s="198">
        <f>IFERROR((VLOOKUP($A136,'21 22'!$F$10:$S$408,9,FALSE)/VLOOKUP($A136,'2021'!$F$10:$N$469,8,FALSE))*1000,#N/A)</f>
        <v>2.7215480916317092</v>
      </c>
      <c r="CR136" s="198">
        <f>IFERROR((VLOOKUP($A136,'22 23'!$F$10:$S$408,9,FALSE)/VLOOKUP($A136,'2022'!$F$10:$N$469,8,FALSE))*1000,#N/A)</f>
        <v>3.0789039102079658</v>
      </c>
      <c r="CS136" s="196">
        <f>IFERROR((VLOOKUP($A136,'23 24'!$F$7:$S$408,9,FALSE)/VLOOKUP($A136,'2023'!$C$7:$N$469,9,FALSE))*1000,#N/A)</f>
        <v>2.217069588271702</v>
      </c>
      <c r="CU136" s="198">
        <f>IFERROR((VLOOKUP($A136,'0910'!$F$10:$S$433,10,FALSE)/VLOOKUP($A136,'2010'!$C$5:$K$611,9,FALSE))*1000,#N/A)</f>
        <v>0.40481732618156058</v>
      </c>
      <c r="CV136" s="198">
        <f>IFERROR((VLOOKUP($A136,'1011'!$F$10:$S$433,11,FALSE)/VLOOKUP($A136,'2011'!$C$5:$K$611,9,FALSE))*1000,#N/A)</f>
        <v>1.2099213551119179</v>
      </c>
      <c r="CW136" s="198">
        <f>IFERROR((VLOOKUP($A136,'1112'!$F$10:$S$408,10,FALSE)/VLOOKUP($A136,'2012'!$F$10:$M$460,8,FALSE))*1000,#N/A)</f>
        <v>3.3256071752494205</v>
      </c>
      <c r="CX136" s="198">
        <f>IFERROR((VLOOKUP($A136,'1213'!$F$10:$S$408,10,FALSE)/VLOOKUP($A136,'2013'!$F$10:$M$460,8,FALSE))*1000,#N/A)</f>
        <v>2.6141162276291978</v>
      </c>
      <c r="CY136" s="198">
        <f>IFERROR((VLOOKUP($A136,'1314'!$F$10:$S$408,10,FALSE)/VLOOKUP($A136,'2014'!$F$10:$M$460,8,FALSE))*1000,#N/A)</f>
        <v>2.3087733386870108</v>
      </c>
      <c r="CZ136" s="198">
        <f>IFERROR((VLOOKUP($A136,'1415'!$F$10:$S$408,10,FALSE)/VLOOKUP($A136,'2015'!$F$10:$M$460,8,FALSE))*1000,#N/A)</f>
        <v>2.6929982046678638</v>
      </c>
      <c r="DA136" s="198">
        <f>IFERROR((VLOOKUP($A136,'1516'!$F$10:$S$408,10,FALSE)/VLOOKUP($A136,'2016'!$F$10:$M$460,8,FALSE))*1000,#N/A)</f>
        <v>2.172410388071492</v>
      </c>
      <c r="DB136" s="198">
        <f>IFERROR((VLOOKUP($A136,'1617'!$F$10:$S$408,10,FALSE)/VLOOKUP($A136,'2017'!$F$10:$M$460,8,FALSE))*1000,#N/A)</f>
        <v>9.8309083759339361E-2</v>
      </c>
      <c r="DC136" s="198">
        <f>IFERROR((VLOOKUP($A136,'1718'!$F$10:$S$408,10,FALSE)/VLOOKUP($A136,'2018'!$F$10:$N$460,9,FALSE))*1000,#N/A)</f>
        <v>0.68634179821551133</v>
      </c>
      <c r="DD136" s="198">
        <f>IFERROR((VLOOKUP($A136,'1819'!$F$10:$S$408,10,FALSE)/VLOOKUP($A136,'2018'!$F$10:$N$460,9,FALSE))*1000,#N/A)</f>
        <v>0.68634179821551133</v>
      </c>
      <c r="DE136" s="198">
        <f>IFERROR((VLOOKUP($A136,'1920'!$F$10:$S$408,10,FALSE)/VLOOKUP($A136,'2019'!$F$10:$N$464,8,FALSE))*1000,#N/A)</f>
        <v>1.2688002030080325</v>
      </c>
      <c r="DF136" s="198">
        <f>IFERROR((VLOOKUP($A136,'20 21'!$F$10:$S$408,10,FALSE)/VLOOKUP($A136,'2020'!$F$10:$N$469,8,FALSE))*1000,#N/A)</f>
        <v>2.2692760820192017</v>
      </c>
      <c r="DG136" s="198">
        <f>IFERROR((VLOOKUP($A136,'21 22'!$F$10:$S$408,10,FALSE)/VLOOKUP($A136,'2021'!$F$10:$N$469,8,FALSE))*1000,#N/A)</f>
        <v>1.783083232448361</v>
      </c>
      <c r="DH136" s="198">
        <f>IFERROR((VLOOKUP($A136,'22 23'!$F$10:$S$408,10,FALSE)/VLOOKUP($A136,'2022'!$F$10:$N$469,8,FALSE))*1000,#N/A)</f>
        <v>3.8253048581371698</v>
      </c>
      <c r="DI136" s="196">
        <f>IFERROR((VLOOKUP($A136,'23 24'!$F$7:$S$408,10,FALSE)/VLOOKUP($A136,'2023'!$C$7:$N$469,9,FALSE))*1000,#N/A)</f>
        <v>1.108534794135851</v>
      </c>
      <c r="DK136" s="198">
        <f>IFERROR((VLOOKUP($A136,'0910'!$F$10:$S$433,11,FALSE)/VLOOKUP($A136,'2010'!$C$5:$K$611,9,FALSE))*1000,#N/A)</f>
        <v>0</v>
      </c>
      <c r="DL136" s="198">
        <f>IFERROR((VLOOKUP($A136,'1011'!$F$10:$S$433,12,FALSE)/VLOOKUP($A136,'2011'!$C$5:$K$611,9,FALSE))*1000,#N/A)</f>
        <v>0</v>
      </c>
      <c r="DM136" s="198">
        <f>IFERROR((VLOOKUP($A136,'1112'!$F$10:$S$408,11,FALSE)/VLOOKUP($A136,'2012'!$F$10:$M$460,8,FALSE))*1000,#N/A)</f>
        <v>0</v>
      </c>
      <c r="DN136" s="198">
        <f>IFERROR((VLOOKUP($A136,'1213'!$F$10:$S$408,11,FALSE)/VLOOKUP($A136,'2013'!$F$10:$M$460,8,FALSE))*1000,#N/A)</f>
        <v>0</v>
      </c>
      <c r="DO136" s="198">
        <f>IFERROR((VLOOKUP($A136,'1314'!$F$10:$S$408,11,FALSE)/VLOOKUP($A136,'2014'!$F$10:$M$460,8,FALSE))*1000,#N/A)</f>
        <v>0</v>
      </c>
      <c r="DP136" s="198">
        <f>IFERROR((VLOOKUP($A136,'1415'!$F$10:$S$408,11,FALSE)/VLOOKUP($A136,'2015'!$F$10:$M$460,8,FALSE))*1000,#N/A)</f>
        <v>0</v>
      </c>
      <c r="DQ136" s="198">
        <f>IFERROR((VLOOKUP($A136,'1516'!$F$10:$S$408,11,FALSE)/VLOOKUP($A136,'2016'!$F$10:$M$460,8,FALSE))*1000,#N/A)</f>
        <v>9.8745926730522363E-2</v>
      </c>
      <c r="DR136" s="198">
        <f>IFERROR((VLOOKUP($A136,'1617'!$F$10:$S$408,11,FALSE)/VLOOKUP($A136,'2017'!$F$10:$M$460,8,FALSE))*1000,#N/A)</f>
        <v>0</v>
      </c>
      <c r="DS136" s="198">
        <f>IFERROR((VLOOKUP($A136,'1718'!$F$10:$S$408,11,FALSE)/VLOOKUP($A136,'2018'!$F$10:$N$460,9,FALSE))*1000,#N/A)</f>
        <v>0</v>
      </c>
      <c r="DT136" s="198">
        <f>IFERROR((VLOOKUP($A136,'1819'!$F$10:$S$408,11,FALSE)/VLOOKUP($A136,'2018'!$F$10:$N$460,9,FALSE))*1000,#N/A)</f>
        <v>0</v>
      </c>
      <c r="DU136" s="198">
        <f>IFERROR((VLOOKUP($A136,'1920'!$F$10:$S$408,11,FALSE)/VLOOKUP($A136,'2019'!$F$10:$N$464,8,FALSE))*1000,#N/A)</f>
        <v>0</v>
      </c>
      <c r="DV136" s="198">
        <f>IFERROR((VLOOKUP($A136,'20 21'!$F$10:$S$408,11,FALSE)/VLOOKUP($A136,'2020'!$F$10:$N$469,8,FALSE))*1000,#N/A)</f>
        <v>0.18910634016826683</v>
      </c>
      <c r="DW136" s="198">
        <f>IFERROR((VLOOKUP($A136,'21 22'!$F$10:$S$408,11,FALSE)/VLOOKUP($A136,'2021'!$F$10:$N$469,8,FALSE))*1000,#N/A)</f>
        <v>0</v>
      </c>
      <c r="DX136" s="198">
        <f>IFERROR((VLOOKUP($A136,'22 23'!$F$10:$S$408,11,FALSE)/VLOOKUP($A136,'2022'!$F$10:$N$469,8,FALSE))*1000,#N/A)</f>
        <v>1.8660023698230097</v>
      </c>
      <c r="DY136" s="196">
        <f>IFERROR((VLOOKUP($A136,'23 24'!$F$7:$S$408,11,FALSE)/VLOOKUP($A136,'2023'!$C$7:$N$469,9,FALSE))*1000,#N/A)</f>
        <v>0.55426739706792549</v>
      </c>
      <c r="EA136" s="198">
        <f>IFERROR((VLOOKUP($A136,'0910'!$F$10:$S$433,12,FALSE)/VLOOKUP($A136,'2010'!$C$5:$K$611,9,FALSE))*1000,#N/A)</f>
        <v>2.5301082886347537</v>
      </c>
      <c r="EB136" s="198">
        <f>IFERROR((VLOOKUP($A136,'1011'!$F$10:$S$433,13,FALSE)/VLOOKUP($A136,'2011'!$C$5:$K$611,9,FALSE))*1000,#N/A)</f>
        <v>2.9239766081871341</v>
      </c>
      <c r="EC136" s="198">
        <f>IFERROR((VLOOKUP($A136,'1112'!$F$10:$S$408,12,FALSE)/VLOOKUP($A136,'2012'!$F$10:$M$460,8,FALSE))*1000,#N/A)</f>
        <v>5.1395747253854678</v>
      </c>
      <c r="ED136" s="198">
        <f>IFERROR((VLOOKUP($A136,'1213'!$F$10:$S$408,12,FALSE)/VLOOKUP($A136,'2013'!$F$10:$M$460,8,FALSE))*1000,#N/A)</f>
        <v>5.2282324552583956</v>
      </c>
      <c r="EE136" s="198">
        <f>IFERROR((VLOOKUP($A136,'1314'!$F$10:$S$408,12,FALSE)/VLOOKUP($A136,'2014'!$F$10:$M$460,8,FALSE))*1000,#N/A)</f>
        <v>7.5286087131098176</v>
      </c>
      <c r="EF136" s="198">
        <f>IFERROR((VLOOKUP($A136,'1415'!$F$10:$S$408,12,FALSE)/VLOOKUP($A136,'2015'!$F$10:$M$460,8,FALSE))*1000,#N/A)</f>
        <v>7.7797725912627165</v>
      </c>
      <c r="EG136" s="198">
        <f>IFERROR((VLOOKUP($A136,'1516'!$F$10:$S$408,12,FALSE)/VLOOKUP($A136,'2016'!$F$10:$M$460,8,FALSE))*1000,#N/A)</f>
        <v>9.9733385997827586</v>
      </c>
      <c r="EH136" s="198">
        <f>IFERROR((VLOOKUP($A136,'1617'!$F$10:$S$408,12,FALSE)/VLOOKUP($A136,'2017'!$F$10:$M$460,8,FALSE))*1000,#N/A)</f>
        <v>1.3763271726307511</v>
      </c>
      <c r="EI136" s="198">
        <f>IFERROR((VLOOKUP($A136,'1718'!$F$10:$S$408,12,FALSE)/VLOOKUP($A136,'2018'!$F$10:$N$460,9,FALSE))*1000,#N/A)</f>
        <v>2.7453671928620453</v>
      </c>
      <c r="EJ136" s="198">
        <f>IFERROR((VLOOKUP($A136,'1819'!$F$10:$S$408,12,FALSE)/VLOOKUP($A136,'2018'!$F$10:$N$460,9,FALSE))*1000,#N/A)</f>
        <v>2.3531718795960388</v>
      </c>
      <c r="EK136" s="198">
        <f>IFERROR((VLOOKUP($A136,'1920'!$F$10:$S$408,12,FALSE)/VLOOKUP($A136,'2019'!$F$10:$N$464,8,FALSE))*1000,#N/A)</f>
        <v>2.5376004060160651</v>
      </c>
      <c r="EL136" s="198">
        <f>IFERROR((VLOOKUP($A136,'20 21'!$F$10:$S$408,12,FALSE)/VLOOKUP($A136,'2020'!$F$10:$N$469,8,FALSE))*1000,#N/A)</f>
        <v>4.9167648443749368</v>
      </c>
      <c r="EM136" s="198">
        <f>IFERROR((VLOOKUP($A136,'21 22'!$F$10:$S$408,12,FALSE)/VLOOKUP($A136,'2021'!$F$10:$N$469,8,FALSE))*1000,#N/A)</f>
        <v>4.5046313240800693</v>
      </c>
      <c r="EN136" s="198">
        <f>IFERROR((VLOOKUP($A136,'22 23'!$F$10:$S$408,12,FALSE)/VLOOKUP($A136,'2022'!$F$10:$N$469,8,FALSE))*1000,#N/A)</f>
        <v>8.7702111381681451</v>
      </c>
      <c r="EO136" s="196">
        <f>IFERROR((VLOOKUP($A136,'23 24'!$F$7:$S$408,12,FALSE)/VLOOKUP($A136,'2023'!$C$7:$N$469,9,FALSE))*1000,#N/A)</f>
        <v>3.7874938799641575</v>
      </c>
    </row>
    <row r="137" spans="1:145" x14ac:dyDescent="0.3">
      <c r="A137" t="s">
        <v>1719</v>
      </c>
      <c r="B137" t="s">
        <v>1742</v>
      </c>
      <c r="C137" t="str">
        <f>IF(VLOOKUP($A137,'0910'!$F$10:$L$433,1,FALSE)=VLOOKUP($A137,'2010'!$C$5:$K$611,1,FALSE),VLOOKUP($A137,'0910'!$F$10:$L$433,1,FALSE),FALSE)</f>
        <v>Herefordshire, County of</v>
      </c>
      <c r="D137" t="str">
        <f>IF(VLOOKUP($A137,'1011'!$F$10:$L$433,1,FALSE)=VLOOKUP($A137,'2011'!$C$5:$K$611,1,FALSE),VLOOKUP($A137,'1011'!$F$10:$L$433,1,FALSE),FALSE)</f>
        <v>Herefordshire, County of</v>
      </c>
      <c r="E137" t="str">
        <f>IF(VLOOKUP(A137,'1112'!$F$10:$L$408,1,FALSE)=VLOOKUP(A137,'2012'!$F$10:$M$460,1,FALSE),VLOOKUP(A137,'1112'!$F$10:$L$408,1,FALSE),FALSE)</f>
        <v>Herefordshire, County of</v>
      </c>
      <c r="F137" t="str">
        <f>IF(VLOOKUP($A137,'1213'!$F$10:$L$408,1,FALSE)=VLOOKUP($A137,'2013'!$F$10:$M$460,1,FALSE),VLOOKUP($A137,'1213'!$F$10:$L$408,1,FALSE),FALSE)</f>
        <v>Herefordshire, County of</v>
      </c>
      <c r="G137" t="str">
        <f>IF(VLOOKUP($A137,'1314'!$F$10:$L$408,1,FALSE)=VLOOKUP($A137,'2014'!$F$10:$M$460,1,FALSE),VLOOKUP($A137,'1314'!$F$10:$L$408,1,FALSE),FALSE)</f>
        <v>Herefordshire, County of</v>
      </c>
      <c r="H137" t="str">
        <f>IF(VLOOKUP($A137,'1415'!$F$10:$L$408,1,FALSE)=VLOOKUP($A137,'2015'!$F$10:$M$460,1,FALSE),VLOOKUP($A137,'1415'!$F$10:$L$408,1,FALSE),FALSE)</f>
        <v>Herefordshire, County of</v>
      </c>
      <c r="I137" t="str">
        <f>IF(VLOOKUP($A137,'1516'!$F$10:$L$408,1,FALSE)=VLOOKUP($A137,'2015'!$F$10:$M$460,1,FALSE),VLOOKUP($A137,'1516'!$F$10:$L$408,1,FALSE),FALSE)</f>
        <v>Herefordshire, County of</v>
      </c>
      <c r="J137" t="str">
        <f>IF(VLOOKUP($A137,'1617'!$F$10:$L$408,1,FALSE)=VLOOKUP($A137,'2016'!$F$10:$M$460,1,FALSE),VLOOKUP($A137,'1617'!$F$10:$L$408,1,FALSE),FALSE)</f>
        <v>Herefordshire, County of</v>
      </c>
      <c r="K137" t="str">
        <f>IF(VLOOKUP($A137,'1718'!$F$10:$M$408,1,FALSE)=VLOOKUP($A137,'2017'!$F$10:$M$460,1,FALSE),VLOOKUP($A137,'1718'!$F$10:$M$408,1,FALSE),FALSE)</f>
        <v>Herefordshire, County of</v>
      </c>
      <c r="L137" t="str">
        <f>IF(VLOOKUP($A137,'1819'!$F$10:$M$408,1,FALSE)=VLOOKUP($A137,'2018'!$F$10:$M$460,1,FALSE),VLOOKUP($A137,'1819'!$F$10:$M$408,1,FALSE),FALSE)</f>
        <v>Herefordshire, County of</v>
      </c>
      <c r="M137" t="str">
        <f>IF(VLOOKUP($A137,'1920'!$F$10:$M$408,1,FALSE)=VLOOKUP($A137,'2019'!$F$10:$M$464,1,FALSE),VLOOKUP($A137,'1920'!$F$10:$M$408,1,FALSE),FALSE)</f>
        <v>Herefordshire, County of</v>
      </c>
      <c r="N137" t="str">
        <f>IF(VLOOKUP($A137,'20 21'!$F$10:$N$408,1,FALSE)=VLOOKUP($A137,'2020'!$F$10:$O$468,1,FALSE),VLOOKUP($A137,'20 21'!$F$10:$N$408,1,FALSE),FALSE)</f>
        <v>Herefordshire, County of</v>
      </c>
      <c r="O137" t="str">
        <f>IF(VLOOKUP($A137,'21 22'!$F$10:$N$408,1,FALSE)=VLOOKUP($A137,'2021'!$F$10:$O$471,1,FALSE),VLOOKUP($A137,'21 22'!$F$10:$N$408,1,FALSE),FALSE)</f>
        <v>Herefordshire, County of</v>
      </c>
      <c r="P137" t="str">
        <f>IF(VLOOKUP($A137,'22 23'!$F$10:$N$408,1,FALSE)=VLOOKUP($A137,'2022'!$F$10:$O$468,1,FALSE),VLOOKUP($A137,'22 23'!$F$10:$N$408,1,FALSE),FALSE)</f>
        <v>Herefordshire, County of</v>
      </c>
      <c r="Q137" t="str">
        <f>IF(VLOOKUP($A137,'23 24'!$F$7:$N$408,1,FALSE)=VLOOKUP($A137,'2023'!$C$7:$O$468,1,FALSE),VLOOKUP($A137,'23 24'!$F$7:$N$408,1,FALSE),FALSE)</f>
        <v>Herefordshire, County of</v>
      </c>
      <c r="S137" s="196" t="e">
        <f>IFERROR((VLOOKUP($A137,'0910'!$F$10:$L$433,4,FALSE)/VLOOKUP($A137,'2010'!$C$5:$K$611,9,FALSE))*1000,#N/A)</f>
        <v>#N/A</v>
      </c>
      <c r="T137" s="196" t="e">
        <f>IFERROR((VLOOKUP($A137,'1011'!$F$10:$L$433,4,FALSE)/VLOOKUP($A137,'2011'!$C$5:$K$611,9,FALSE))*1000,#N/A)</f>
        <v>#N/A</v>
      </c>
      <c r="U137" s="196">
        <f>IFERROR((VLOOKUP($A137,'1112'!$F$10:$L$408,4,FALSE)/VLOOKUP($A137,'2012'!$F$10:$M$460,8,FALSE))*1000,#N/A)</f>
        <v>2.7757663528843834</v>
      </c>
      <c r="V137" s="196">
        <f>IFERROR((VLOOKUP($A137,'1213'!$F$10:$L$408,4,FALSE)/VLOOKUP($A137,'2013'!$F$10:$M$460,8,FALSE))*1000,#N/A)</f>
        <v>2.046713219359499</v>
      </c>
      <c r="W137" s="196">
        <f>IFERROR((VLOOKUP($A137,'1314'!$F$10:$L$408,4,FALSE)/VLOOKUP($A137,'2014'!$F$10:$M$460,8,FALSE))*1000,#N/A)</f>
        <v>3.236633900743227</v>
      </c>
      <c r="X137" s="196">
        <f>IFERROR((VLOOKUP($A137,'1415'!$F$10:$L$408,4,FALSE)/VLOOKUP($A137,'2015'!$F$10:$M$460,8,FALSE))*1000,#N/A)</f>
        <v>4.1706387035271684</v>
      </c>
      <c r="Y137" s="196">
        <f>IFERROR((VLOOKUP($A137,'1516'!$F$10:$L$408,4,FALSE)/VLOOKUP($A137,'2016'!$F$10:$M$460,8,FALSE))*1000,#N/A)</f>
        <v>4.2709692727488431</v>
      </c>
      <c r="Z137" s="196">
        <f>IFERROR((VLOOKUP($A137,'1617'!$F$10:$L$408,4,FALSE)/VLOOKUP($A137,'2017'!$F$10:$M$460,8,FALSE))*1000,#N/A)</f>
        <v>4.6126552335895923</v>
      </c>
      <c r="AA137" s="196">
        <f>IFERROR((VLOOKUP($A137,'1718'!$F$10:$L$408,4,FALSE)/VLOOKUP($A137,'2018'!$F$10:$N$460,9,FALSE))*1000,#N/A)</f>
        <v>6.9143325911168407</v>
      </c>
      <c r="AB137" s="196">
        <f>IFERROR((VLOOKUP($A137,'1819'!$F$10:$L$408,4,FALSE)/VLOOKUP($A137,'2018'!$F$10:$N$460,9,FALSE))*1000,#N/A)</f>
        <v>7.3831009023789989</v>
      </c>
      <c r="AC137" s="196">
        <f>IFERROR((VLOOKUP($A137,'1920'!$F$10:$L$408,4,FALSE)/VLOOKUP($A137,'2019'!$F$10:$N$464,8,FALSE))*1000,#N/A)</f>
        <v>7.2097099314756772</v>
      </c>
      <c r="AD137" s="196">
        <f>IFERROR((VLOOKUP($A137,'20 21'!$F$10:$M$408,4,FALSE)/VLOOKUP($A137,'2020'!$F$10:$N$469,8,FALSE))*1000,#N/A)</f>
        <v>8.0052227177179027</v>
      </c>
      <c r="AE137" s="196">
        <f>IFERROR((VLOOKUP($A137,'21 22'!$F$10:$M$408,4,FALSE)/VLOOKUP($A137,'2021'!$F$10:$N$469,8,FALSE))*1000,#N/A)</f>
        <v>7.2605164042292509</v>
      </c>
      <c r="AF137" s="196">
        <f>IFERROR((VLOOKUP($A137,'22 23'!$F$10:$M$408,4,FALSE)/VLOOKUP($A137,'2022'!$F$10:$N$469,8,FALSE))*1000,#N/A)</f>
        <v>7.6241731135777551</v>
      </c>
      <c r="AG137" s="196">
        <f>IFERROR((VLOOKUP($A137,'23 24'!$F$7:$M$408,4,FALSE)/VLOOKUP($A137,'2023'!$C$7:$N$469,9,FALSE))*1000,#N/A)</f>
        <v>5.1220381257794401</v>
      </c>
      <c r="AI137" s="196" t="e">
        <f>IFERROR((VLOOKUP($A137,'0910'!$F$10:$L$433,5,FALSE)/VLOOKUP($A137,'2010'!$C$5:$K$611,9,FALSE))*1000,#N/A)</f>
        <v>#N/A</v>
      </c>
      <c r="AJ137" s="196" t="e">
        <f>IFERROR((VLOOKUP($A137,'1011'!$F$10:$L$433,5,FALSE)/VLOOKUP($A137,'2011'!$C$5:$K$611,9,FALSE))*1000,#N/A)</f>
        <v>#N/A</v>
      </c>
      <c r="AK137" s="196">
        <f>IFERROR((VLOOKUP($A137,'1112'!$F$10:$L$408,5,FALSE)/VLOOKUP($A137,'2012'!$F$10:$M$460,8,FALSE))*1000,#N/A)</f>
        <v>0.3620564808110065</v>
      </c>
      <c r="AL137" s="196">
        <f>IFERROR((VLOOKUP($A137,'1213'!$F$10:$L$408,5,FALSE)/VLOOKUP($A137,'2013'!$F$10:$M$460,8,FALSE))*1000,#N/A)</f>
        <v>0.48157958102576448</v>
      </c>
      <c r="AM137" s="196">
        <f>IFERROR((VLOOKUP($A137,'1314'!$F$10:$L$408,5,FALSE)/VLOOKUP($A137,'2014'!$F$10:$M$460,8,FALSE))*1000,#N/A)</f>
        <v>0.47950131862862622</v>
      </c>
      <c r="AN137" s="196">
        <f>IFERROR((VLOOKUP($A137,'1415'!$F$10:$L$408,5,FALSE)/VLOOKUP($A137,'2015'!$F$10:$M$460,8,FALSE))*1000,#N/A)</f>
        <v>3.3365109628217353</v>
      </c>
      <c r="AO137" s="196">
        <f>IFERROR((VLOOKUP($A137,'1516'!$F$10:$L$408,5,FALSE)/VLOOKUP($A137,'2016'!$F$10:$M$460,8,FALSE))*1000,#N/A)</f>
        <v>0</v>
      </c>
      <c r="AP137" s="196">
        <f>IFERROR((VLOOKUP($A137,'1617'!$F$10:$L$408,5,FALSE)/VLOOKUP($A137,'2017'!$F$10:$M$460,8,FALSE))*1000,#N/A)</f>
        <v>0.47309284447072736</v>
      </c>
      <c r="AQ137" s="196">
        <f>IFERROR((VLOOKUP($A137,'1718'!$F$10:$L$408,5,FALSE)/VLOOKUP($A137,'2018'!$F$10:$N$460,9,FALSE))*1000,#N/A)</f>
        <v>1.6406890894175554</v>
      </c>
      <c r="AR137" s="196">
        <f>IFERROR((VLOOKUP($A137,'1819'!$F$10:$L$408,5,FALSE)/VLOOKUP($A137,'2018'!$F$10:$N$460,9,FALSE))*1000,#N/A)</f>
        <v>1.0547287003398571</v>
      </c>
      <c r="AS137" s="196">
        <f>IFERROR((VLOOKUP($A137,'1920'!$F$10:$L$408,5,FALSE)/VLOOKUP($A137,'2019'!$F$10:$N$464,8,FALSE))*1000,#N/A)</f>
        <v>1.6279990167848302</v>
      </c>
      <c r="AT137" s="196">
        <f>IFERROR((VLOOKUP($A137,'20 21'!$F$10:$L$408,5,FALSE)/VLOOKUP($A137,'2020'!$F$10:$N$469,8,FALSE))*1000,#N/A)</f>
        <v>3.8882510343201249</v>
      </c>
      <c r="AU137" s="196">
        <f>IFERROR((VLOOKUP($A137,'21 22'!$F$10:$L$408,5,FALSE)/VLOOKUP($A137,'2021'!$F$10:$N$469,8,FALSE))*1000,#N/A)</f>
        <v>2.9495847892181328</v>
      </c>
      <c r="AV137" s="196">
        <f>IFERROR((VLOOKUP($A137,'22 23'!$F$10:$L$408,5,FALSE)/VLOOKUP($A137,'2022'!$F$10:$N$469,8,FALSE))*1000,#N/A)</f>
        <v>2.3545240497813653</v>
      </c>
      <c r="AW137" s="196">
        <f>IFERROR((VLOOKUP($A137,'23 24'!$F$7:$M$408,5,FALSE)/VLOOKUP($A137,'2023'!$C$7:$N$469,9,FALSE))*1000,#N/A)</f>
        <v>1.4475325138072332</v>
      </c>
      <c r="AY137" s="196" t="e">
        <f>IFERROR((VLOOKUP($A137,'0910'!$F$10:$L$433,6,FALSE)/VLOOKUP($A137,'2010'!$C$5:$K$611,9,FALSE))*1000,#N/A)</f>
        <v>#N/A</v>
      </c>
      <c r="AZ137" s="196" t="e">
        <f>IFERROR((VLOOKUP($A137,'1011'!$F$10:$L$433,6,FALSE)/VLOOKUP($A137,'2011'!$C$5:$K$611,9,FALSE))*1000,#N/A)</f>
        <v>#N/A</v>
      </c>
      <c r="BA137" s="196">
        <f>IFERROR((VLOOKUP($A137,'1112'!$F$10:$L$408,6,FALSE)/VLOOKUP($A137,'2012'!$F$10:$M$460,8,FALSE))*1000,#N/A)</f>
        <v>0</v>
      </c>
      <c r="BB137" s="196">
        <f>IFERROR((VLOOKUP($A137,'1213'!$F$10:$L$408,6,FALSE)/VLOOKUP($A137,'2013'!$F$10:$M$460,8,FALSE))*1000,#N/A)</f>
        <v>0</v>
      </c>
      <c r="BC137" s="196">
        <f>IFERROR((VLOOKUP($A137,'1314'!$F$10:$L$408,6,FALSE)/VLOOKUP($A137,'2014'!$F$10:$M$460,8,FALSE))*1000,#N/A)</f>
        <v>0</v>
      </c>
      <c r="BD137" s="196">
        <f>IFERROR((VLOOKUP($A137,'1415'!$F$10:$L$408,6,FALSE)/VLOOKUP($A137,'2015'!$F$10:$M$460,8,FALSE))*1000,#N/A)</f>
        <v>0</v>
      </c>
      <c r="BE137" s="196">
        <f>IFERROR((VLOOKUP($A137,'1516'!$F$10:$L$408,6,FALSE)/VLOOKUP($A137,'2016'!$F$10:$M$460,8,FALSE))*1000,#N/A)</f>
        <v>0</v>
      </c>
      <c r="BF137" s="196">
        <f>IFERROR((VLOOKUP($A137,'1617'!$F$10:$L$408,6,FALSE)/VLOOKUP($A137,'2017'!$F$10:$M$460,8,FALSE))*1000,#N/A)</f>
        <v>0</v>
      </c>
      <c r="BG137" s="196">
        <f>IFERROR((VLOOKUP($A137,'1718'!$F$10:$L$408,6,FALSE)/VLOOKUP($A137,'2018'!$F$10:$N$460,9,FALSE))*1000,#N/A)</f>
        <v>0</v>
      </c>
      <c r="BH137" s="196">
        <f>IFERROR((VLOOKUP($A137,'1819'!$F$10:$L$408,6,FALSE)/VLOOKUP($A137,'2018'!$F$10:$N$460,9,FALSE))*1000,#N/A)</f>
        <v>0</v>
      </c>
      <c r="BI137" s="196">
        <f>IFERROR((VLOOKUP($A137,'1920'!$F$10:$L$408,6,FALSE)/VLOOKUP($A137,'2019'!$F$10:$N$464,8,FALSE))*1000,#N/A)</f>
        <v>0</v>
      </c>
      <c r="BJ137" s="196">
        <f>IFERROR((VLOOKUP($A137,'20 21'!$F$10:$L$408,6,FALSE)/VLOOKUP($A137,'2020'!$F$10:$N$469,8,FALSE))*1000,#N/A)</f>
        <v>0</v>
      </c>
      <c r="BK137" s="196">
        <f>IFERROR((VLOOKUP($A137,'21 22'!$F$10:$L$408,6,FALSE)/VLOOKUP($A137,'2021'!$F$10:$N$469,8,FALSE))*1000,#N/A)</f>
        <v>0</v>
      </c>
      <c r="BL137" s="196">
        <f>IFERROR((VLOOKUP($A137,'22 23'!$F$10:$L$408,6,FALSE)/VLOOKUP($A137,'2022'!$F$10:$N$469,8,FALSE))*1000,#N/A)</f>
        <v>0</v>
      </c>
      <c r="BM137" s="196">
        <f>IFERROR((VLOOKUP($A137,'23 24'!$F$7:$M$408,6,FALSE)/VLOOKUP($A137,'2023'!$C$7:$N$469,9,FALSE))*1000,#N/A)</f>
        <v>0</v>
      </c>
      <c r="BO137" s="196" t="e">
        <f>IFERROR((VLOOKUP($A137,'0910'!$F$10:$L$433,7,FALSE)/VLOOKUP($A137,'2010'!$C$5:$K$611,9,FALSE))*1000,#N/A)</f>
        <v>#N/A</v>
      </c>
      <c r="BP137" s="196" t="e">
        <f>IFERROR((VLOOKUP($A137,'1011'!$F$10:$L$433,7,FALSE)/VLOOKUP($A137,'2011'!$C$5:$K$611,9,FALSE))*1000,#N/A)</f>
        <v>#N/A</v>
      </c>
      <c r="BQ137" s="196">
        <f>IFERROR((VLOOKUP($A137,'1112'!$F$10:$L$408,7,FALSE)/VLOOKUP($A137,'2012'!$F$10:$M$460,8,FALSE))*1000,#N/A)</f>
        <v>3.1378228336953899</v>
      </c>
      <c r="BR137" s="196">
        <f>IFERROR((VLOOKUP($A137,'1213'!$F$10:$L$408,7,FALSE)/VLOOKUP($A137,'2013'!$F$10:$M$460,8,FALSE))*1000,#N/A)</f>
        <v>2.5282928003852638</v>
      </c>
      <c r="BS137" s="196">
        <f>IFERROR((VLOOKUP($A137,'1314'!$F$10:$L$408,7,FALSE)/VLOOKUP($A137,'2014'!$F$10:$M$460,8,FALSE))*1000,#N/A)</f>
        <v>3.7161352193718535</v>
      </c>
      <c r="BT137" s="196">
        <f>IFERROR((VLOOKUP($A137,'1415'!$F$10:$L$408,7,FALSE)/VLOOKUP($A137,'2015'!$F$10:$M$460,8,FALSE))*1000,#N/A)</f>
        <v>7.5071496663489032</v>
      </c>
      <c r="BU137" s="196">
        <f>IFERROR((VLOOKUP($A137,'1516'!$F$10:$L$408,7,FALSE)/VLOOKUP($A137,'2016'!$F$10:$M$460,8,FALSE))*1000,#N/A)</f>
        <v>4.2709692727488431</v>
      </c>
      <c r="BV137" s="196">
        <f>IFERROR((VLOOKUP($A137,'1617'!$F$10:$L$408,7,FALSE)/VLOOKUP($A137,'2017'!$F$10:$M$460,8,FALSE))*1000,#N/A)</f>
        <v>5.0857480780603197</v>
      </c>
      <c r="BW137" s="196">
        <f>IFERROR((VLOOKUP($A137,'1718'!$F$10:$L$408,7,FALSE)/VLOOKUP($A137,'2018'!$F$10:$N$460,9,FALSE))*1000,#N/A)</f>
        <v>8.555021680534395</v>
      </c>
      <c r="BX137" s="196">
        <f>IFERROR((VLOOKUP($A137,'1819'!$F$10:$L$408,7,FALSE)/VLOOKUP($A137,'2018'!$F$10:$N$460,9,FALSE))*1000,#N/A)</f>
        <v>8.4378296027188568</v>
      </c>
      <c r="BY137" s="196">
        <f>IFERROR((VLOOKUP($A137,'1920'!$F$10:$L$408,7,FALSE)/VLOOKUP($A137,'2019'!$F$10:$N$464,8,FALSE))*1000,#N/A)</f>
        <v>8.721423304204448</v>
      </c>
      <c r="BZ137" s="196">
        <f>IFERROR((VLOOKUP($A137,'20 21'!$F$10:$L$408,7,FALSE)/VLOOKUP($A137,'2020'!$F$10:$N$469,8,FALSE))*1000,#N/A)</f>
        <v>11.893473752038028</v>
      </c>
      <c r="CA137" s="196">
        <f>IFERROR((VLOOKUP($A137,'21 22'!$F$10:$L$408,7,FALSE)/VLOOKUP($A137,'2021'!$F$10:$N$469,8,FALSE))*1000,#N/A)</f>
        <v>10.210101193447384</v>
      </c>
      <c r="CB137" s="196">
        <f>IFERROR((VLOOKUP($A137,'22 23'!$F$10:$L$408,7,FALSE)/VLOOKUP($A137,'2022'!$F$10:$N$469,8,FALSE))*1000,#N/A)</f>
        <v>9.9786971633591222</v>
      </c>
      <c r="CC137" s="196">
        <f>IFERROR((VLOOKUP($A137,'23 24'!$F$7:$M$408,7,FALSE)/VLOOKUP($A137,'2023'!$C$7:$N$469,9,FALSE))*1000,#N/A)</f>
        <v>6.569570639586674</v>
      </c>
      <c r="CE137" s="198" t="e">
        <f>IFERROR((VLOOKUP($A137,'0910'!$F$10:$S$433,9,FALSE)/VLOOKUP($A137,'2010'!$C$5:$K$611,9,FALSE))*1000,#N/A)</f>
        <v>#N/A</v>
      </c>
      <c r="CF137" s="198" t="e">
        <f>IFERROR((VLOOKUP($A137,'1011'!$F$10:$S$433,10,FALSE)/VLOOKUP($A137,'2011'!$C$5:$K$611,9,FALSE))*1000,#N/A)</f>
        <v>#N/A</v>
      </c>
      <c r="CG137" s="198">
        <f>IFERROR((VLOOKUP($A137,'1112'!$F$10:$S$408,9,FALSE)/VLOOKUP($A137,'2012'!$F$10:$M$460,8,FALSE))*1000,#N/A)</f>
        <v>2.7757663528843834</v>
      </c>
      <c r="CH137" s="198">
        <f>IFERROR((VLOOKUP($A137,'1213'!$F$10:$S$408,9,FALSE)/VLOOKUP($A137,'2013'!$F$10:$M$460,8,FALSE))*1000,#N/A)</f>
        <v>1.6855285335901757</v>
      </c>
      <c r="CI137" s="198">
        <f>IFERROR((VLOOKUP($A137,'1314'!$F$10:$S$408,9,FALSE)/VLOOKUP($A137,'2014'!$F$10:$M$460,8,FALSE))*1000,#N/A)</f>
        <v>2.6372572524574442</v>
      </c>
      <c r="CJ137" s="198">
        <f>IFERROR((VLOOKUP($A137,'1415'!$F$10:$S$408,9,FALSE)/VLOOKUP($A137,'2015'!$F$10:$M$460,8,FALSE))*1000,#N/A)</f>
        <v>3.2173498570066732</v>
      </c>
      <c r="CK137" s="198">
        <f>IFERROR((VLOOKUP($A137,'1516'!$F$10:$S$408,9,FALSE)/VLOOKUP($A137,'2016'!$F$10:$M$460,8,FALSE))*1000,#N/A)</f>
        <v>2.8473128484992292</v>
      </c>
      <c r="CL137" s="198">
        <f>IFERROR((VLOOKUP($A137,'1617'!$F$10:$S$408,9,FALSE)/VLOOKUP($A137,'2017'!$F$10:$M$460,8,FALSE))*1000,#N/A)</f>
        <v>2.1289178001182734</v>
      </c>
      <c r="CM137" s="198">
        <f>IFERROR((VLOOKUP($A137,'1718'!$F$10:$S$408,9,FALSE)/VLOOKUP($A137,'2018'!$F$10:$N$460,9,FALSE))*1000,#N/A)</f>
        <v>3.6329544122817299</v>
      </c>
      <c r="CN137" s="198">
        <f>IFERROR((VLOOKUP($A137,'1819'!$F$10:$S$408,9,FALSE)/VLOOKUP($A137,'2018'!$F$10:$N$460,9,FALSE))*1000,#N/A)</f>
        <v>5.2736435016992855</v>
      </c>
      <c r="CO137" s="198">
        <f>IFERROR((VLOOKUP($A137,'1920'!$F$10:$S$408,9,FALSE)/VLOOKUP($A137,'2019'!$F$10:$N$464,8,FALSE))*1000,#N/A)</f>
        <v>5.8142822028029659</v>
      </c>
      <c r="CP137" s="198">
        <f>IFERROR((VLOOKUP($A137,'20 21'!$F$10:$S$408,9,FALSE)/VLOOKUP($A137,'2020'!$F$10:$N$469,8,FALSE))*1000,#N/A)</f>
        <v>5.2605749287860508</v>
      </c>
      <c r="CQ137" s="198">
        <f>IFERROR((VLOOKUP($A137,'21 22'!$F$10:$S$408,9,FALSE)/VLOOKUP($A137,'2021'!$F$10:$N$469,8,FALSE))*1000,#N/A)</f>
        <v>6.8067341289649228</v>
      </c>
      <c r="CR137" s="198">
        <f>IFERROR((VLOOKUP($A137,'22 23'!$F$10:$S$408,9,FALSE)/VLOOKUP($A137,'2022'!$F$10:$N$469,8,FALSE))*1000,#N/A)</f>
        <v>5.7181298351833165</v>
      </c>
      <c r="CS137" s="196">
        <f>IFERROR((VLOOKUP($A137,'23 24'!$F$7:$S$408,9,FALSE)/VLOOKUP($A137,'2023'!$C$7:$N$469,9,FALSE))*1000,#N/A)</f>
        <v>5.790130055228933</v>
      </c>
      <c r="CU137" s="198" t="e">
        <f>IFERROR((VLOOKUP($A137,'0910'!$F$10:$S$433,10,FALSE)/VLOOKUP($A137,'2010'!$C$5:$K$611,9,FALSE))*1000,#N/A)</f>
        <v>#N/A</v>
      </c>
      <c r="CV137" s="198" t="e">
        <f>IFERROR((VLOOKUP($A137,'1011'!$F$10:$S$433,11,FALSE)/VLOOKUP($A137,'2011'!$C$5:$K$611,9,FALSE))*1000,#N/A)</f>
        <v>#N/A</v>
      </c>
      <c r="CW137" s="198">
        <f>IFERROR((VLOOKUP($A137,'1112'!$F$10:$S$408,10,FALSE)/VLOOKUP($A137,'2012'!$F$10:$M$460,8,FALSE))*1000,#N/A)</f>
        <v>0.3620564808110065</v>
      </c>
      <c r="CX137" s="198">
        <f>IFERROR((VLOOKUP($A137,'1213'!$F$10:$S$408,10,FALSE)/VLOOKUP($A137,'2013'!$F$10:$M$460,8,FALSE))*1000,#N/A)</f>
        <v>0.24078979051288224</v>
      </c>
      <c r="CY137" s="198">
        <f>IFERROR((VLOOKUP($A137,'1314'!$F$10:$S$408,10,FALSE)/VLOOKUP($A137,'2014'!$F$10:$M$460,8,FALSE))*1000,#N/A)</f>
        <v>0.83912730760009591</v>
      </c>
      <c r="CZ137" s="198">
        <f>IFERROR((VLOOKUP($A137,'1415'!$F$10:$S$408,10,FALSE)/VLOOKUP($A137,'2015'!$F$10:$M$460,8,FALSE))*1000,#N/A)</f>
        <v>0.47664442326024786</v>
      </c>
      <c r="DA137" s="198">
        <f>IFERROR((VLOOKUP($A137,'1516'!$F$10:$S$408,10,FALSE)/VLOOKUP($A137,'2016'!$F$10:$M$460,8,FALSE))*1000,#N/A)</f>
        <v>0.11863803535413453</v>
      </c>
      <c r="DB137" s="198">
        <f>IFERROR((VLOOKUP($A137,'1617'!$F$10:$S$408,10,FALSE)/VLOOKUP($A137,'2017'!$F$10:$M$460,8,FALSE))*1000,#N/A)</f>
        <v>0.11827321111768184</v>
      </c>
      <c r="DC137" s="198">
        <f>IFERROR((VLOOKUP($A137,'1718'!$F$10:$S$408,10,FALSE)/VLOOKUP($A137,'2018'!$F$10:$N$460,9,FALSE))*1000,#N/A)</f>
        <v>0.35157623344661898</v>
      </c>
      <c r="DD137" s="198">
        <f>IFERROR((VLOOKUP($A137,'1819'!$F$10:$S$408,10,FALSE)/VLOOKUP($A137,'2018'!$F$10:$N$460,9,FALSE))*1000,#N/A)</f>
        <v>3.5157623344661899</v>
      </c>
      <c r="DE137" s="198">
        <f>IFERROR((VLOOKUP($A137,'1920'!$F$10:$S$408,10,FALSE)/VLOOKUP($A137,'2019'!$F$10:$N$464,8,FALSE))*1000,#N/A)</f>
        <v>1.6279990167848302</v>
      </c>
      <c r="DF137" s="198">
        <f>IFERROR((VLOOKUP($A137,'20 21'!$F$10:$S$408,10,FALSE)/VLOOKUP($A137,'2020'!$F$10:$N$469,8,FALSE))*1000,#N/A)</f>
        <v>1.0292429208494447</v>
      </c>
      <c r="DG137" s="198">
        <f>IFERROR((VLOOKUP($A137,'21 22'!$F$10:$S$408,10,FALSE)/VLOOKUP($A137,'2021'!$F$10:$N$469,8,FALSE))*1000,#N/A)</f>
        <v>1.7016835322412307</v>
      </c>
      <c r="DH137" s="198">
        <f>IFERROR((VLOOKUP($A137,'22 23'!$F$10:$S$408,10,FALSE)/VLOOKUP($A137,'2022'!$F$10:$N$469,8,FALSE))*1000,#N/A)</f>
        <v>1.5696826998542437</v>
      </c>
      <c r="DI137" s="196">
        <f>IFERROR((VLOOKUP($A137,'23 24'!$F$7:$S$408,10,FALSE)/VLOOKUP($A137,'2023'!$C$7:$N$469,9,FALSE))*1000,#N/A)</f>
        <v>1.4475325138072332</v>
      </c>
      <c r="DK137" s="198" t="e">
        <f>IFERROR((VLOOKUP($A137,'0910'!$F$10:$S$433,11,FALSE)/VLOOKUP($A137,'2010'!$C$5:$K$611,9,FALSE))*1000,#N/A)</f>
        <v>#N/A</v>
      </c>
      <c r="DL137" s="198" t="e">
        <f>IFERROR((VLOOKUP($A137,'1011'!$F$10:$S$433,12,FALSE)/VLOOKUP($A137,'2011'!$C$5:$K$611,9,FALSE))*1000,#N/A)</f>
        <v>#N/A</v>
      </c>
      <c r="DM137" s="198">
        <f>IFERROR((VLOOKUP($A137,'1112'!$F$10:$S$408,11,FALSE)/VLOOKUP($A137,'2012'!$F$10:$M$460,8,FALSE))*1000,#N/A)</f>
        <v>0</v>
      </c>
      <c r="DN137" s="198">
        <f>IFERROR((VLOOKUP($A137,'1213'!$F$10:$S$408,11,FALSE)/VLOOKUP($A137,'2013'!$F$10:$M$460,8,FALSE))*1000,#N/A)</f>
        <v>0</v>
      </c>
      <c r="DO137" s="198">
        <f>IFERROR((VLOOKUP($A137,'1314'!$F$10:$S$408,11,FALSE)/VLOOKUP($A137,'2014'!$F$10:$M$460,8,FALSE))*1000,#N/A)</f>
        <v>0</v>
      </c>
      <c r="DP137" s="198">
        <f>IFERROR((VLOOKUP($A137,'1415'!$F$10:$S$408,11,FALSE)/VLOOKUP($A137,'2015'!$F$10:$M$460,8,FALSE))*1000,#N/A)</f>
        <v>0</v>
      </c>
      <c r="DQ137" s="198">
        <f>IFERROR((VLOOKUP($A137,'1516'!$F$10:$S$408,11,FALSE)/VLOOKUP($A137,'2016'!$F$10:$M$460,8,FALSE))*1000,#N/A)</f>
        <v>0</v>
      </c>
      <c r="DR137" s="198">
        <f>IFERROR((VLOOKUP($A137,'1617'!$F$10:$S$408,11,FALSE)/VLOOKUP($A137,'2017'!$F$10:$M$460,8,FALSE))*1000,#N/A)</f>
        <v>0</v>
      </c>
      <c r="DS137" s="198">
        <f>IFERROR((VLOOKUP($A137,'1718'!$F$10:$S$408,11,FALSE)/VLOOKUP($A137,'2018'!$F$10:$N$460,9,FALSE))*1000,#N/A)</f>
        <v>0</v>
      </c>
      <c r="DT137" s="198">
        <f>IFERROR((VLOOKUP($A137,'1819'!$F$10:$S$408,11,FALSE)/VLOOKUP($A137,'2018'!$F$10:$N$460,9,FALSE))*1000,#N/A)</f>
        <v>0</v>
      </c>
      <c r="DU137" s="198">
        <f>IFERROR((VLOOKUP($A137,'1920'!$F$10:$S$408,11,FALSE)/VLOOKUP($A137,'2019'!$F$10:$N$464,8,FALSE))*1000,#N/A)</f>
        <v>0</v>
      </c>
      <c r="DV137" s="198">
        <f>IFERROR((VLOOKUP($A137,'20 21'!$F$10:$S$408,11,FALSE)/VLOOKUP($A137,'2020'!$F$10:$N$469,8,FALSE))*1000,#N/A)</f>
        <v>0</v>
      </c>
      <c r="DW137" s="198">
        <f>IFERROR((VLOOKUP($A137,'21 22'!$F$10:$S$408,11,FALSE)/VLOOKUP($A137,'2021'!$F$10:$N$469,8,FALSE))*1000,#N/A)</f>
        <v>0</v>
      </c>
      <c r="DX137" s="198">
        <f>IFERROR((VLOOKUP($A137,'22 23'!$F$10:$S$408,11,FALSE)/VLOOKUP($A137,'2022'!$F$10:$N$469,8,FALSE))*1000,#N/A)</f>
        <v>0</v>
      </c>
      <c r="DY137" s="196">
        <f>IFERROR((VLOOKUP($A137,'23 24'!$F$7:$S$408,11,FALSE)/VLOOKUP($A137,'2023'!$C$7:$N$469,9,FALSE))*1000,#N/A)</f>
        <v>0</v>
      </c>
      <c r="EA137" s="198" t="e">
        <f>IFERROR((VLOOKUP($A137,'0910'!$F$10:$S$433,12,FALSE)/VLOOKUP($A137,'2010'!$C$5:$K$611,9,FALSE))*1000,#N/A)</f>
        <v>#N/A</v>
      </c>
      <c r="EB137" s="198" t="e">
        <f>IFERROR((VLOOKUP($A137,'1011'!$F$10:$S$433,13,FALSE)/VLOOKUP($A137,'2011'!$C$5:$K$611,9,FALSE))*1000,#N/A)</f>
        <v>#N/A</v>
      </c>
      <c r="EC137" s="198">
        <f>IFERROR((VLOOKUP($A137,'1112'!$F$10:$S$408,12,FALSE)/VLOOKUP($A137,'2012'!$F$10:$M$460,8,FALSE))*1000,#N/A)</f>
        <v>3.1378228336953899</v>
      </c>
      <c r="ED137" s="198">
        <f>IFERROR((VLOOKUP($A137,'1213'!$F$10:$S$408,12,FALSE)/VLOOKUP($A137,'2013'!$F$10:$M$460,8,FALSE))*1000,#N/A)</f>
        <v>1.9263183241030579</v>
      </c>
      <c r="EE137" s="198">
        <f>IFERROR((VLOOKUP($A137,'1314'!$F$10:$S$408,12,FALSE)/VLOOKUP($A137,'2014'!$F$10:$M$460,8,FALSE))*1000,#N/A)</f>
        <v>3.3565092304003836</v>
      </c>
      <c r="EF137" s="198">
        <f>IFERROR((VLOOKUP($A137,'1415'!$F$10:$S$408,12,FALSE)/VLOOKUP($A137,'2015'!$F$10:$M$460,8,FALSE))*1000,#N/A)</f>
        <v>3.6939942802669208</v>
      </c>
      <c r="EG137" s="198">
        <f>IFERROR((VLOOKUP($A137,'1516'!$F$10:$S$408,12,FALSE)/VLOOKUP($A137,'2016'!$F$10:$M$460,8,FALSE))*1000,#N/A)</f>
        <v>2.9659508838533637</v>
      </c>
      <c r="EH137" s="198">
        <f>IFERROR((VLOOKUP($A137,'1617'!$F$10:$S$408,12,FALSE)/VLOOKUP($A137,'2017'!$F$10:$M$460,8,FALSE))*1000,#N/A)</f>
        <v>2.2471910112359552</v>
      </c>
      <c r="EI137" s="198">
        <f>IFERROR((VLOOKUP($A137,'1718'!$F$10:$S$408,12,FALSE)/VLOOKUP($A137,'2018'!$F$10:$N$460,9,FALSE))*1000,#N/A)</f>
        <v>3.9845306457283485</v>
      </c>
      <c r="EJ137" s="198">
        <f>IFERROR((VLOOKUP($A137,'1819'!$F$10:$S$408,12,FALSE)/VLOOKUP($A137,'2018'!$F$10:$N$460,9,FALSE))*1000,#N/A)</f>
        <v>8.789405836165475</v>
      </c>
      <c r="EK137" s="198">
        <f>IFERROR((VLOOKUP($A137,'1920'!$F$10:$S$408,12,FALSE)/VLOOKUP($A137,'2019'!$F$10:$N$464,8,FALSE))*1000,#N/A)</f>
        <v>7.3259955755317367</v>
      </c>
      <c r="EL137" s="198">
        <f>IFERROR((VLOOKUP($A137,'20 21'!$F$10:$S$408,12,FALSE)/VLOOKUP($A137,'2020'!$F$10:$N$469,8,FALSE))*1000,#N/A)</f>
        <v>6.2898178496354964</v>
      </c>
      <c r="EM137" s="198">
        <f>IFERROR((VLOOKUP($A137,'21 22'!$F$10:$S$408,12,FALSE)/VLOOKUP($A137,'2021'!$F$10:$N$469,8,FALSE))*1000,#N/A)</f>
        <v>8.5084176612061526</v>
      </c>
      <c r="EN137" s="198">
        <f>IFERROR((VLOOKUP($A137,'22 23'!$F$10:$S$408,12,FALSE)/VLOOKUP($A137,'2022'!$F$10:$N$469,8,FALSE))*1000,#N/A)</f>
        <v>7.2878125350375607</v>
      </c>
      <c r="EO137" s="196">
        <f>IFERROR((VLOOKUP($A137,'23 24'!$F$7:$S$408,12,FALSE)/VLOOKUP($A137,'2023'!$C$7:$N$469,9,FALSE))*1000,#N/A)</f>
        <v>7.237662569036166</v>
      </c>
    </row>
    <row r="138" spans="1:145" x14ac:dyDescent="0.3">
      <c r="A138" t="s">
        <v>795</v>
      </c>
      <c r="B138" t="s">
        <v>1743</v>
      </c>
      <c r="C138" t="str">
        <f>IF(VLOOKUP($A138,'0910'!$F$10:$L$433,1,FALSE)=VLOOKUP($A138,'2010'!$C$5:$K$611,1,FALSE),VLOOKUP($A138,'0910'!$F$10:$L$433,1,FALSE),FALSE)</f>
        <v>Hertsmere</v>
      </c>
      <c r="D138" t="str">
        <f>IF(VLOOKUP($A138,'1011'!$F$10:$L$433,1,FALSE)=VLOOKUP($A138,'2011'!$C$5:$K$611,1,FALSE),VLOOKUP($A138,'1011'!$F$10:$L$433,1,FALSE),FALSE)</f>
        <v>Hertsmere</v>
      </c>
      <c r="E138" t="str">
        <f>IF(VLOOKUP(A138,'1112'!$F$10:$L$408,1,FALSE)=VLOOKUP(A138,'2012'!$F$10:$M$460,1,FALSE),VLOOKUP(A138,'1112'!$F$10:$L$408,1,FALSE),FALSE)</f>
        <v>Hertsmere</v>
      </c>
      <c r="F138" t="str">
        <f>IF(VLOOKUP($A138,'1213'!$F$10:$L$408,1,FALSE)=VLOOKUP($A138,'2013'!$F$10:$M$460,1,FALSE),VLOOKUP($A138,'1213'!$F$10:$L$408,1,FALSE),FALSE)</f>
        <v>Hertsmere</v>
      </c>
      <c r="G138" t="str">
        <f>IF(VLOOKUP($A138,'1314'!$F$10:$L$408,1,FALSE)=VLOOKUP($A138,'2014'!$F$10:$M$460,1,FALSE),VLOOKUP($A138,'1314'!$F$10:$L$408,1,FALSE),FALSE)</f>
        <v>Hertsmere</v>
      </c>
      <c r="H138" t="str">
        <f>IF(VLOOKUP($A138,'1415'!$F$10:$L$408,1,FALSE)=VLOOKUP($A138,'2015'!$F$10:$M$460,1,FALSE),VLOOKUP($A138,'1415'!$F$10:$L$408,1,FALSE),FALSE)</f>
        <v>Hertsmere</v>
      </c>
      <c r="I138" t="str">
        <f>IF(VLOOKUP($A138,'1516'!$F$10:$L$408,1,FALSE)=VLOOKUP($A138,'2015'!$F$10:$M$460,1,FALSE),VLOOKUP($A138,'1516'!$F$10:$L$408,1,FALSE),FALSE)</f>
        <v>Hertsmere</v>
      </c>
      <c r="J138" t="str">
        <f>IF(VLOOKUP($A138,'1617'!$F$10:$L$408,1,FALSE)=VLOOKUP($A138,'2016'!$F$10:$M$460,1,FALSE),VLOOKUP($A138,'1617'!$F$10:$L$408,1,FALSE),FALSE)</f>
        <v>Hertsmere</v>
      </c>
      <c r="K138" t="str">
        <f>IF(VLOOKUP($A138,'1718'!$F$10:$M$408,1,FALSE)=VLOOKUP($A138,'2017'!$F$10:$M$460,1,FALSE),VLOOKUP($A138,'1718'!$F$10:$M$408,1,FALSE),FALSE)</f>
        <v>Hertsmere</v>
      </c>
      <c r="L138" t="str">
        <f>IF(VLOOKUP($A138,'1819'!$F$10:$M$408,1,FALSE)=VLOOKUP($A138,'2018'!$F$10:$M$460,1,FALSE),VLOOKUP($A138,'1819'!$F$10:$M$408,1,FALSE),FALSE)</f>
        <v>Hertsmere</v>
      </c>
      <c r="M138" t="str">
        <f>IF(VLOOKUP($A138,'1920'!$F$10:$M$408,1,FALSE)=VLOOKUP($A138,'2019'!$F$10:$M$464,1,FALSE),VLOOKUP($A138,'1920'!$F$10:$M$408,1,FALSE),FALSE)</f>
        <v>Hertsmere</v>
      </c>
      <c r="N138" t="str">
        <f>IF(VLOOKUP($A138,'20 21'!$F$10:$N$408,1,FALSE)=VLOOKUP($A138,'2020'!$F$10:$O$468,1,FALSE),VLOOKUP($A138,'20 21'!$F$10:$N$408,1,FALSE),FALSE)</f>
        <v>Hertsmere</v>
      </c>
      <c r="O138" t="str">
        <f>IF(VLOOKUP($A138,'21 22'!$F$10:$N$408,1,FALSE)=VLOOKUP($A138,'2021'!$F$10:$O$471,1,FALSE),VLOOKUP($A138,'21 22'!$F$10:$N$408,1,FALSE),FALSE)</f>
        <v>Hertsmere</v>
      </c>
      <c r="P138" t="str">
        <f>IF(VLOOKUP($A138,'22 23'!$F$10:$N$408,1,FALSE)=VLOOKUP($A138,'2022'!$F$10:$O$468,1,FALSE),VLOOKUP($A138,'22 23'!$F$10:$N$408,1,FALSE),FALSE)</f>
        <v>Hertsmere</v>
      </c>
      <c r="Q138" t="str">
        <f>IF(VLOOKUP($A138,'23 24'!$F$7:$N$408,1,FALSE)=VLOOKUP($A138,'2023'!$C$7:$O$468,1,FALSE),VLOOKUP($A138,'23 24'!$F$7:$N$408,1,FALSE),FALSE)</f>
        <v>Hertsmere</v>
      </c>
      <c r="S138" s="196">
        <f>IFERROR((VLOOKUP($A138,'0910'!$F$10:$L$433,4,FALSE)/VLOOKUP($A138,'2010'!$C$5:$K$611,9,FALSE))*1000,#N/A)</f>
        <v>2.6927784577723375</v>
      </c>
      <c r="T138" s="196" t="e">
        <f>IFERROR((VLOOKUP($A138,'1011'!$F$10:$L$433,4,FALSE)/VLOOKUP($A138,'2011'!$C$5:$K$611,9,FALSE))*1000,#N/A)</f>
        <v>#N/A</v>
      </c>
      <c r="U138" s="196">
        <f>IFERROR((VLOOKUP($A138,'1112'!$F$10:$L$408,4,FALSE)/VLOOKUP($A138,'2012'!$F$10:$M$460,8,FALSE))*1000,#N/A)</f>
        <v>6.3137445361826128</v>
      </c>
      <c r="V138" s="196">
        <f>IFERROR((VLOOKUP($A138,'1213'!$F$10:$L$408,4,FALSE)/VLOOKUP($A138,'2013'!$F$10:$M$460,8,FALSE))*1000,#N/A)</f>
        <v>5.5461779599710637</v>
      </c>
      <c r="W138" s="196">
        <f>IFERROR((VLOOKUP($A138,'1314'!$F$10:$L$408,4,FALSE)/VLOOKUP($A138,'2014'!$F$10:$M$460,8,FALSE))*1000,#N/A)</f>
        <v>7.6335877862595414</v>
      </c>
      <c r="X138" s="196">
        <f>IFERROR((VLOOKUP($A138,'1415'!$F$10:$L$408,4,FALSE)/VLOOKUP($A138,'2015'!$F$10:$M$460,8,FALSE))*1000,#N/A)</f>
        <v>2.1271567005436069</v>
      </c>
      <c r="Y138" s="196">
        <f>IFERROR((VLOOKUP($A138,'1516'!$F$10:$L$408,4,FALSE)/VLOOKUP($A138,'2016'!$F$10:$M$460,8,FALSE))*1000,#N/A)</f>
        <v>9.6018735362997649</v>
      </c>
      <c r="Z138" s="196">
        <f>IFERROR((VLOOKUP($A138,'1617'!$F$10:$L$408,4,FALSE)/VLOOKUP($A138,'2017'!$F$10:$M$460,8,FALSE))*1000,#N/A)</f>
        <v>8.1206496519721583</v>
      </c>
      <c r="AA138" s="196">
        <f>IFERROR((VLOOKUP($A138,'1718'!$F$10:$L$408,4,FALSE)/VLOOKUP($A138,'2018'!$F$10:$N$460,9,FALSE))*1000,#N/A)</f>
        <v>8.0201649862511459</v>
      </c>
      <c r="AB138" s="196">
        <f>IFERROR((VLOOKUP($A138,'1819'!$F$10:$L$408,4,FALSE)/VLOOKUP($A138,'2018'!$F$10:$N$460,9,FALSE))*1000,#N/A)</f>
        <v>4.8120989917506876</v>
      </c>
      <c r="AC138" s="196">
        <f>IFERROR((VLOOKUP($A138,'1920'!$F$10:$L$408,4,FALSE)/VLOOKUP($A138,'2019'!$F$10:$N$464,8,FALSE))*1000,#N/A)</f>
        <v>3.614267320246674</v>
      </c>
      <c r="AD138" s="196">
        <f>IFERROR((VLOOKUP($A138,'20 21'!$F$10:$M$408,4,FALSE)/VLOOKUP($A138,'2020'!$F$10:$N$469,8,FALSE))*1000,#N/A)</f>
        <v>2.696544378379107</v>
      </c>
      <c r="AE138" s="196">
        <f>IFERROR((VLOOKUP($A138,'21 22'!$F$10:$M$408,4,FALSE)/VLOOKUP($A138,'2021'!$F$10:$N$469,8,FALSE))*1000,#N/A)</f>
        <v>2.2258825624360061</v>
      </c>
      <c r="AF138" s="196">
        <f>IFERROR((VLOOKUP($A138,'22 23'!$F$10:$M$408,4,FALSE)/VLOOKUP($A138,'2022'!$F$10:$N$469,8,FALSE))*1000,#N/A)</f>
        <v>3.5382574082264489</v>
      </c>
      <c r="AG138" s="196">
        <f>IFERROR((VLOOKUP($A138,'23 24'!$F$7:$M$408,4,FALSE)/VLOOKUP($A138,'2023'!$C$7:$N$469,9,FALSE))*1000,#N/A)</f>
        <v>1.3235683402453013</v>
      </c>
      <c r="AI138" s="196">
        <f>IFERROR((VLOOKUP($A138,'0910'!$F$10:$L$433,5,FALSE)/VLOOKUP($A138,'2010'!$C$5:$K$611,9,FALSE))*1000,#N/A)</f>
        <v>0.48959608323133419</v>
      </c>
      <c r="AJ138" s="196" t="e">
        <f>IFERROR((VLOOKUP($A138,'1011'!$F$10:$L$433,5,FALSE)/VLOOKUP($A138,'2011'!$C$5:$K$611,9,FALSE))*1000,#N/A)</f>
        <v>#N/A</v>
      </c>
      <c r="AK138" s="196">
        <f>IFERROR((VLOOKUP($A138,'1112'!$F$10:$L$408,5,FALSE)/VLOOKUP($A138,'2012'!$F$10:$M$460,8,FALSE))*1000,#N/A)</f>
        <v>0.72850898494414762</v>
      </c>
      <c r="AL138" s="196">
        <f>IFERROR((VLOOKUP($A138,'1213'!$F$10:$L$408,5,FALSE)/VLOOKUP($A138,'2013'!$F$10:$M$460,8,FALSE))*1000,#N/A)</f>
        <v>0.72341451651796485</v>
      </c>
      <c r="AM138" s="196">
        <f>IFERROR((VLOOKUP($A138,'1314'!$F$10:$L$408,5,FALSE)/VLOOKUP($A138,'2014'!$F$10:$M$460,8,FALSE))*1000,#N/A)</f>
        <v>1.1927480916030535</v>
      </c>
      <c r="AN138" s="196">
        <f>IFERROR((VLOOKUP($A138,'1415'!$F$10:$L$408,5,FALSE)/VLOOKUP($A138,'2015'!$F$10:$M$460,8,FALSE))*1000,#N/A)</f>
        <v>0.47270148900969039</v>
      </c>
      <c r="AO138" s="196">
        <f>IFERROR((VLOOKUP($A138,'1516'!$F$10:$L$408,5,FALSE)/VLOOKUP($A138,'2016'!$F$10:$M$460,8,FALSE))*1000,#N/A)</f>
        <v>0.70257611241217799</v>
      </c>
      <c r="AP138" s="196">
        <f>IFERROR((VLOOKUP($A138,'1617'!$F$10:$L$408,5,FALSE)/VLOOKUP($A138,'2017'!$F$10:$M$460,8,FALSE))*1000,#N/A)</f>
        <v>0.6960556844547563</v>
      </c>
      <c r="AQ138" s="196">
        <f>IFERROR((VLOOKUP($A138,'1718'!$F$10:$L$408,5,FALSE)/VLOOKUP($A138,'2018'!$F$10:$N$460,9,FALSE))*1000,#N/A)</f>
        <v>0.22914757103574704</v>
      </c>
      <c r="AR138" s="196">
        <f>IFERROR((VLOOKUP($A138,'1819'!$F$10:$L$408,5,FALSE)/VLOOKUP($A138,'2018'!$F$10:$N$460,9,FALSE))*1000,#N/A)</f>
        <v>0.68744271310724103</v>
      </c>
      <c r="AS138" s="196">
        <f>IFERROR((VLOOKUP($A138,'1920'!$F$10:$L$408,5,FALSE)/VLOOKUP($A138,'2019'!$F$10:$N$464,8,FALSE))*1000,#N/A)</f>
        <v>0.45178341503083425</v>
      </c>
      <c r="AT138" s="196">
        <f>IFERROR((VLOOKUP($A138,'20 21'!$F$10:$L$408,5,FALSE)/VLOOKUP($A138,'2020'!$F$10:$N$469,8,FALSE))*1000,#N/A)</f>
        <v>0.22471203153159228</v>
      </c>
      <c r="AU138" s="196">
        <f>IFERROR((VLOOKUP($A138,'21 22'!$F$10:$L$408,5,FALSE)/VLOOKUP($A138,'2021'!$F$10:$N$469,8,FALSE))*1000,#N/A)</f>
        <v>0.44517651248720114</v>
      </c>
      <c r="AV138" s="196">
        <f>IFERROR((VLOOKUP($A138,'22 23'!$F$10:$L$408,5,FALSE)/VLOOKUP($A138,'2022'!$F$10:$N$469,8,FALSE))*1000,#N/A)</f>
        <v>0</v>
      </c>
      <c r="AW138" s="196">
        <f>IFERROR((VLOOKUP($A138,'23 24'!$F$7:$M$408,5,FALSE)/VLOOKUP($A138,'2023'!$C$7:$N$469,9,FALSE))*1000,#N/A)</f>
        <v>0</v>
      </c>
      <c r="AY138" s="196">
        <f>IFERROR((VLOOKUP($A138,'0910'!$F$10:$L$433,6,FALSE)/VLOOKUP($A138,'2010'!$C$5:$K$611,9,FALSE))*1000,#N/A)</f>
        <v>0</v>
      </c>
      <c r="AZ138" s="196" t="e">
        <f>IFERROR((VLOOKUP($A138,'1011'!$F$10:$L$433,6,FALSE)/VLOOKUP($A138,'2011'!$C$5:$K$611,9,FALSE))*1000,#N/A)</f>
        <v>#N/A</v>
      </c>
      <c r="BA138" s="196">
        <f>IFERROR((VLOOKUP($A138,'1112'!$F$10:$L$408,6,FALSE)/VLOOKUP($A138,'2012'!$F$10:$M$460,8,FALSE))*1000,#N/A)</f>
        <v>0</v>
      </c>
      <c r="BB138" s="196">
        <f>IFERROR((VLOOKUP($A138,'1213'!$F$10:$L$408,6,FALSE)/VLOOKUP($A138,'2013'!$F$10:$M$460,8,FALSE))*1000,#N/A)</f>
        <v>0</v>
      </c>
      <c r="BC138" s="196">
        <f>IFERROR((VLOOKUP($A138,'1314'!$F$10:$L$408,6,FALSE)/VLOOKUP($A138,'2014'!$F$10:$M$460,8,FALSE))*1000,#N/A)</f>
        <v>0</v>
      </c>
      <c r="BD138" s="196">
        <f>IFERROR((VLOOKUP($A138,'1415'!$F$10:$L$408,6,FALSE)/VLOOKUP($A138,'2015'!$F$10:$M$460,8,FALSE))*1000,#N/A)</f>
        <v>0</v>
      </c>
      <c r="BE138" s="196">
        <f>IFERROR((VLOOKUP($A138,'1516'!$F$10:$L$408,6,FALSE)/VLOOKUP($A138,'2016'!$F$10:$M$460,8,FALSE))*1000,#N/A)</f>
        <v>0</v>
      </c>
      <c r="BF138" s="196">
        <f>IFERROR((VLOOKUP($A138,'1617'!$F$10:$L$408,6,FALSE)/VLOOKUP($A138,'2017'!$F$10:$M$460,8,FALSE))*1000,#N/A)</f>
        <v>0</v>
      </c>
      <c r="BG138" s="196">
        <f>IFERROR((VLOOKUP($A138,'1718'!$F$10:$L$408,6,FALSE)/VLOOKUP($A138,'2018'!$F$10:$N$460,9,FALSE))*1000,#N/A)</f>
        <v>0</v>
      </c>
      <c r="BH138" s="196">
        <f>IFERROR((VLOOKUP($A138,'1819'!$F$10:$L$408,6,FALSE)/VLOOKUP($A138,'2018'!$F$10:$N$460,9,FALSE))*1000,#N/A)</f>
        <v>0</v>
      </c>
      <c r="BI138" s="196">
        <f>IFERROR((VLOOKUP($A138,'1920'!$F$10:$L$408,6,FALSE)/VLOOKUP($A138,'2019'!$F$10:$N$464,8,FALSE))*1000,#N/A)</f>
        <v>0</v>
      </c>
      <c r="BJ138" s="196">
        <f>IFERROR((VLOOKUP($A138,'20 21'!$F$10:$L$408,6,FALSE)/VLOOKUP($A138,'2020'!$F$10:$N$469,8,FALSE))*1000,#N/A)</f>
        <v>0</v>
      </c>
      <c r="BK138" s="196">
        <f>IFERROR((VLOOKUP($A138,'21 22'!$F$10:$L$408,6,FALSE)/VLOOKUP($A138,'2021'!$F$10:$N$469,8,FALSE))*1000,#N/A)</f>
        <v>0</v>
      </c>
      <c r="BL138" s="196">
        <f>IFERROR((VLOOKUP($A138,'22 23'!$F$10:$L$408,6,FALSE)/VLOOKUP($A138,'2022'!$F$10:$N$469,8,FALSE))*1000,#N/A)</f>
        <v>0</v>
      </c>
      <c r="BM138" s="196">
        <f>IFERROR((VLOOKUP($A138,'23 24'!$F$7:$M$408,6,FALSE)/VLOOKUP($A138,'2023'!$C$7:$N$469,9,FALSE))*1000,#N/A)</f>
        <v>0</v>
      </c>
      <c r="BO138" s="196">
        <f>IFERROR((VLOOKUP($A138,'0910'!$F$10:$L$433,7,FALSE)/VLOOKUP($A138,'2010'!$C$5:$K$611,9,FALSE))*1000,#N/A)</f>
        <v>3.1823745410036719</v>
      </c>
      <c r="BP138" s="196" t="e">
        <f>IFERROR((VLOOKUP($A138,'1011'!$F$10:$L$433,7,FALSE)/VLOOKUP($A138,'2011'!$C$5:$K$611,9,FALSE))*1000,#N/A)</f>
        <v>#N/A</v>
      </c>
      <c r="BQ138" s="196">
        <f>IFERROR((VLOOKUP($A138,'1112'!$F$10:$L$408,7,FALSE)/VLOOKUP($A138,'2012'!$F$10:$M$460,8,FALSE))*1000,#N/A)</f>
        <v>6.7994171928120446</v>
      </c>
      <c r="BR138" s="196">
        <f>IFERROR((VLOOKUP($A138,'1213'!$F$10:$L$408,7,FALSE)/VLOOKUP($A138,'2013'!$F$10:$M$460,8,FALSE))*1000,#N/A)</f>
        <v>6.5107306486616832</v>
      </c>
      <c r="BS138" s="196">
        <f>IFERROR((VLOOKUP($A138,'1314'!$F$10:$L$408,7,FALSE)/VLOOKUP($A138,'2014'!$F$10:$M$460,8,FALSE))*1000,#N/A)</f>
        <v>8.8263358778625971</v>
      </c>
      <c r="BT138" s="196">
        <f>IFERROR((VLOOKUP($A138,'1415'!$F$10:$L$408,7,FALSE)/VLOOKUP($A138,'2015'!$F$10:$M$460,8,FALSE))*1000,#N/A)</f>
        <v>2.5998581895532973</v>
      </c>
      <c r="BU138" s="196">
        <f>IFERROR((VLOOKUP($A138,'1516'!$F$10:$L$408,7,FALSE)/VLOOKUP($A138,'2016'!$F$10:$M$460,8,FALSE))*1000,#N/A)</f>
        <v>10.304449648711945</v>
      </c>
      <c r="BV138" s="196">
        <f>IFERROR((VLOOKUP($A138,'1617'!$F$10:$L$408,7,FALSE)/VLOOKUP($A138,'2017'!$F$10:$M$460,8,FALSE))*1000,#N/A)</f>
        <v>8.8167053364269137</v>
      </c>
      <c r="BW138" s="196">
        <f>IFERROR((VLOOKUP($A138,'1718'!$F$10:$L$408,7,FALSE)/VLOOKUP($A138,'2018'!$F$10:$N$460,9,FALSE))*1000,#N/A)</f>
        <v>8.2493125572868919</v>
      </c>
      <c r="BX138" s="196">
        <f>IFERROR((VLOOKUP($A138,'1819'!$F$10:$L$408,7,FALSE)/VLOOKUP($A138,'2018'!$F$10:$N$460,9,FALSE))*1000,#N/A)</f>
        <v>5.4995417048579283</v>
      </c>
      <c r="BY138" s="196">
        <f>IFERROR((VLOOKUP($A138,'1920'!$F$10:$L$408,7,FALSE)/VLOOKUP($A138,'2019'!$F$10:$N$464,8,FALSE))*1000,#N/A)</f>
        <v>3.8401590277620907</v>
      </c>
      <c r="BZ138" s="196">
        <f>IFERROR((VLOOKUP($A138,'20 21'!$F$10:$L$408,7,FALSE)/VLOOKUP($A138,'2020'!$F$10:$N$469,8,FALSE))*1000,#N/A)</f>
        <v>2.9212564099106992</v>
      </c>
      <c r="CA138" s="196">
        <f>IFERROR((VLOOKUP($A138,'21 22'!$F$10:$L$408,7,FALSE)/VLOOKUP($A138,'2021'!$F$10:$N$469,8,FALSE))*1000,#N/A)</f>
        <v>2.6710590749232068</v>
      </c>
      <c r="CB138" s="196">
        <f>IFERROR((VLOOKUP($A138,'22 23'!$F$10:$L$408,7,FALSE)/VLOOKUP($A138,'2022'!$F$10:$N$469,8,FALSE))*1000,#N/A)</f>
        <v>3.5382574082264489</v>
      </c>
      <c r="CC138" s="196">
        <f>IFERROR((VLOOKUP($A138,'23 24'!$F$7:$M$408,7,FALSE)/VLOOKUP($A138,'2023'!$C$7:$N$469,9,FALSE))*1000,#N/A)</f>
        <v>1.3235683402453013</v>
      </c>
      <c r="CE138" s="198">
        <f>IFERROR((VLOOKUP($A138,'0910'!$F$10:$S$433,9,FALSE)/VLOOKUP($A138,'2010'!$C$5:$K$611,9,FALSE))*1000,#N/A)</f>
        <v>2.6927784577723375</v>
      </c>
      <c r="CF138" s="198" t="e">
        <f>IFERROR((VLOOKUP($A138,'1011'!$F$10:$S$433,10,FALSE)/VLOOKUP($A138,'2011'!$C$5:$K$611,9,FALSE))*1000,#N/A)</f>
        <v>#N/A</v>
      </c>
      <c r="CG138" s="198">
        <f>IFERROR((VLOOKUP($A138,'1112'!$F$10:$S$408,9,FALSE)/VLOOKUP($A138,'2012'!$F$10:$M$460,8,FALSE))*1000,#N/A)</f>
        <v>2.9140359397765905</v>
      </c>
      <c r="CH138" s="198">
        <f>IFERROR((VLOOKUP($A138,'1213'!$F$10:$S$408,9,FALSE)/VLOOKUP($A138,'2013'!$F$10:$M$460,8,FALSE))*1000,#N/A)</f>
        <v>5.0639016156257535</v>
      </c>
      <c r="CI138" s="198">
        <f>IFERROR((VLOOKUP($A138,'1314'!$F$10:$S$408,9,FALSE)/VLOOKUP($A138,'2014'!$F$10:$M$460,8,FALSE))*1000,#N/A)</f>
        <v>11.927480916030536</v>
      </c>
      <c r="CJ138" s="198">
        <f>IFERROR((VLOOKUP($A138,'1415'!$F$10:$S$408,9,FALSE)/VLOOKUP($A138,'2015'!$F$10:$M$460,8,FALSE))*1000,#N/A)</f>
        <v>3.7816119120775231</v>
      </c>
      <c r="CK138" s="198">
        <f>IFERROR((VLOOKUP($A138,'1516'!$F$10:$S$408,9,FALSE)/VLOOKUP($A138,'2016'!$F$10:$M$460,8,FALSE))*1000,#N/A)</f>
        <v>6.7915690866510543</v>
      </c>
      <c r="CL138" s="198">
        <f>IFERROR((VLOOKUP($A138,'1617'!$F$10:$S$408,9,FALSE)/VLOOKUP($A138,'2017'!$F$10:$M$460,8,FALSE))*1000,#N/A)</f>
        <v>7.1925754060324829</v>
      </c>
      <c r="CM138" s="198">
        <f>IFERROR((VLOOKUP($A138,'1718'!$F$10:$S$408,9,FALSE)/VLOOKUP($A138,'2018'!$F$10:$N$460,9,FALSE))*1000,#N/A)</f>
        <v>7.5618698441796521</v>
      </c>
      <c r="CN138" s="198">
        <f>IFERROR((VLOOKUP($A138,'1819'!$F$10:$S$408,9,FALSE)/VLOOKUP($A138,'2018'!$F$10:$N$460,9,FALSE))*1000,#N/A)</f>
        <v>7.3327222731439052</v>
      </c>
      <c r="CO138" s="198">
        <f>IFERROR((VLOOKUP($A138,'1920'!$F$10:$S$408,9,FALSE)/VLOOKUP($A138,'2019'!$F$10:$N$464,8,FALSE))*1000,#N/A)</f>
        <v>7.0026429329779303</v>
      </c>
      <c r="CP138" s="198">
        <f>IFERROR((VLOOKUP($A138,'20 21'!$F$10:$S$408,9,FALSE)/VLOOKUP($A138,'2020'!$F$10:$N$469,8,FALSE))*1000,#N/A)</f>
        <v>3.8201045360370682</v>
      </c>
      <c r="CQ138" s="198">
        <f>IFERROR((VLOOKUP($A138,'21 22'!$F$10:$S$408,9,FALSE)/VLOOKUP($A138,'2021'!$F$10:$N$469,8,FALSE))*1000,#N/A)</f>
        <v>5.3421181498464136</v>
      </c>
      <c r="CR138" s="198">
        <f>IFERROR((VLOOKUP($A138,'22 23'!$F$10:$S$408,9,FALSE)/VLOOKUP($A138,'2022'!$F$10:$N$469,8,FALSE))*1000,#N/A)</f>
        <v>2.4325519681556833</v>
      </c>
      <c r="CS138" s="196">
        <f>IFERROR((VLOOKUP($A138,'23 24'!$F$7:$S$408,9,FALSE)/VLOOKUP($A138,'2023'!$C$7:$N$469,9,FALSE))*1000,#N/A)</f>
        <v>1.3235683402453013</v>
      </c>
      <c r="CU138" s="198">
        <f>IFERROR((VLOOKUP($A138,'0910'!$F$10:$S$433,10,FALSE)/VLOOKUP($A138,'2010'!$C$5:$K$611,9,FALSE))*1000,#N/A)</f>
        <v>3.6719706242350063</v>
      </c>
      <c r="CV138" s="198" t="e">
        <f>IFERROR((VLOOKUP($A138,'1011'!$F$10:$S$433,11,FALSE)/VLOOKUP($A138,'2011'!$C$5:$K$611,9,FALSE))*1000,#N/A)</f>
        <v>#N/A</v>
      </c>
      <c r="CW138" s="198">
        <f>IFERROR((VLOOKUP($A138,'1112'!$F$10:$S$408,10,FALSE)/VLOOKUP($A138,'2012'!$F$10:$M$460,8,FALSE))*1000,#N/A)</f>
        <v>0</v>
      </c>
      <c r="CX138" s="198">
        <f>IFERROR((VLOOKUP($A138,'1213'!$F$10:$S$408,10,FALSE)/VLOOKUP($A138,'2013'!$F$10:$M$460,8,FALSE))*1000,#N/A)</f>
        <v>0.72341451651796485</v>
      </c>
      <c r="CY138" s="198">
        <f>IFERROR((VLOOKUP($A138,'1314'!$F$10:$S$408,10,FALSE)/VLOOKUP($A138,'2014'!$F$10:$M$460,8,FALSE))*1000,#N/A)</f>
        <v>1.4312977099236641</v>
      </c>
      <c r="CZ138" s="198">
        <f>IFERROR((VLOOKUP($A138,'1415'!$F$10:$S$408,10,FALSE)/VLOOKUP($A138,'2015'!$F$10:$M$460,8,FALSE))*1000,#N/A)</f>
        <v>0.23635074450484519</v>
      </c>
      <c r="DA138" s="198">
        <f>IFERROR((VLOOKUP($A138,'1516'!$F$10:$S$408,10,FALSE)/VLOOKUP($A138,'2016'!$F$10:$M$460,8,FALSE))*1000,#N/A)</f>
        <v>0.70257611241217799</v>
      </c>
      <c r="DB138" s="198">
        <f>IFERROR((VLOOKUP($A138,'1617'!$F$10:$S$408,10,FALSE)/VLOOKUP($A138,'2017'!$F$10:$M$460,8,FALSE))*1000,#N/A)</f>
        <v>0.6960556844547563</v>
      </c>
      <c r="DC138" s="198">
        <f>IFERROR((VLOOKUP($A138,'1718'!$F$10:$S$408,10,FALSE)/VLOOKUP($A138,'2018'!$F$10:$N$460,9,FALSE))*1000,#N/A)</f>
        <v>0.68744271310724103</v>
      </c>
      <c r="DD138" s="198">
        <f>IFERROR((VLOOKUP($A138,'1819'!$F$10:$S$408,10,FALSE)/VLOOKUP($A138,'2018'!$F$10:$N$460,9,FALSE))*1000,#N/A)</f>
        <v>1.1457378551787352</v>
      </c>
      <c r="DE138" s="198">
        <f>IFERROR((VLOOKUP($A138,'1920'!$F$10:$S$408,10,FALSE)/VLOOKUP($A138,'2019'!$F$10:$N$464,8,FALSE))*1000,#N/A)</f>
        <v>0.67767512254625129</v>
      </c>
      <c r="DF138" s="198">
        <f>IFERROR((VLOOKUP($A138,'20 21'!$F$10:$S$408,10,FALSE)/VLOOKUP($A138,'2020'!$F$10:$N$469,8,FALSE))*1000,#N/A)</f>
        <v>0.44942406306318455</v>
      </c>
      <c r="DG138" s="198">
        <f>IFERROR((VLOOKUP($A138,'21 22'!$F$10:$S$408,10,FALSE)/VLOOKUP($A138,'2021'!$F$10:$N$469,8,FALSE))*1000,#N/A)</f>
        <v>0.89035302497440227</v>
      </c>
      <c r="DH138" s="198">
        <f>IFERROR((VLOOKUP($A138,'22 23'!$F$10:$S$408,10,FALSE)/VLOOKUP($A138,'2022'!$F$10:$N$469,8,FALSE))*1000,#N/A)</f>
        <v>0</v>
      </c>
      <c r="DI138" s="196">
        <f>IFERROR((VLOOKUP($A138,'23 24'!$F$7:$S$408,10,FALSE)/VLOOKUP($A138,'2023'!$C$7:$N$469,9,FALSE))*1000,#N/A)</f>
        <v>0</v>
      </c>
      <c r="DK138" s="198">
        <f>IFERROR((VLOOKUP($A138,'0910'!$F$10:$S$433,11,FALSE)/VLOOKUP($A138,'2010'!$C$5:$K$611,9,FALSE))*1000,#N/A)</f>
        <v>0</v>
      </c>
      <c r="DL138" s="198" t="e">
        <f>IFERROR((VLOOKUP($A138,'1011'!$F$10:$S$433,12,FALSE)/VLOOKUP($A138,'2011'!$C$5:$K$611,9,FALSE))*1000,#N/A)</f>
        <v>#N/A</v>
      </c>
      <c r="DM138" s="198">
        <f>IFERROR((VLOOKUP($A138,'1112'!$F$10:$S$408,11,FALSE)/VLOOKUP($A138,'2012'!$F$10:$M$460,8,FALSE))*1000,#N/A)</f>
        <v>0</v>
      </c>
      <c r="DN138" s="198">
        <f>IFERROR((VLOOKUP($A138,'1213'!$F$10:$S$408,11,FALSE)/VLOOKUP($A138,'2013'!$F$10:$M$460,8,FALSE))*1000,#N/A)</f>
        <v>0</v>
      </c>
      <c r="DO138" s="198">
        <f>IFERROR((VLOOKUP($A138,'1314'!$F$10:$S$408,11,FALSE)/VLOOKUP($A138,'2014'!$F$10:$M$460,8,FALSE))*1000,#N/A)</f>
        <v>0</v>
      </c>
      <c r="DP138" s="198">
        <f>IFERROR((VLOOKUP($A138,'1415'!$F$10:$S$408,11,FALSE)/VLOOKUP($A138,'2015'!$F$10:$M$460,8,FALSE))*1000,#N/A)</f>
        <v>0</v>
      </c>
      <c r="DQ138" s="198">
        <f>IFERROR((VLOOKUP($A138,'1516'!$F$10:$S$408,11,FALSE)/VLOOKUP($A138,'2016'!$F$10:$M$460,8,FALSE))*1000,#N/A)</f>
        <v>0</v>
      </c>
      <c r="DR138" s="198">
        <f>IFERROR((VLOOKUP($A138,'1617'!$F$10:$S$408,11,FALSE)/VLOOKUP($A138,'2017'!$F$10:$M$460,8,FALSE))*1000,#N/A)</f>
        <v>0</v>
      </c>
      <c r="DS138" s="198">
        <f>IFERROR((VLOOKUP($A138,'1718'!$F$10:$S$408,11,FALSE)/VLOOKUP($A138,'2018'!$F$10:$N$460,9,FALSE))*1000,#N/A)</f>
        <v>0</v>
      </c>
      <c r="DT138" s="198">
        <f>IFERROR((VLOOKUP($A138,'1819'!$F$10:$S$408,11,FALSE)/VLOOKUP($A138,'2018'!$F$10:$N$460,9,FALSE))*1000,#N/A)</f>
        <v>0</v>
      </c>
      <c r="DU138" s="198">
        <f>IFERROR((VLOOKUP($A138,'1920'!$F$10:$S$408,11,FALSE)/VLOOKUP($A138,'2019'!$F$10:$N$464,8,FALSE))*1000,#N/A)</f>
        <v>0</v>
      </c>
      <c r="DV138" s="198">
        <f>IFERROR((VLOOKUP($A138,'20 21'!$F$10:$S$408,11,FALSE)/VLOOKUP($A138,'2020'!$F$10:$N$469,8,FALSE))*1000,#N/A)</f>
        <v>0</v>
      </c>
      <c r="DW138" s="198">
        <f>IFERROR((VLOOKUP($A138,'21 22'!$F$10:$S$408,11,FALSE)/VLOOKUP($A138,'2021'!$F$10:$N$469,8,FALSE))*1000,#N/A)</f>
        <v>0</v>
      </c>
      <c r="DX138" s="198">
        <f>IFERROR((VLOOKUP($A138,'22 23'!$F$10:$S$408,11,FALSE)/VLOOKUP($A138,'2022'!$F$10:$N$469,8,FALSE))*1000,#N/A)</f>
        <v>0</v>
      </c>
      <c r="DY138" s="196">
        <f>IFERROR((VLOOKUP($A138,'23 24'!$F$7:$S$408,11,FALSE)/VLOOKUP($A138,'2023'!$C$7:$N$469,9,FALSE))*1000,#N/A)</f>
        <v>0</v>
      </c>
      <c r="EA138" s="198">
        <f>IFERROR((VLOOKUP($A138,'0910'!$F$10:$S$433,12,FALSE)/VLOOKUP($A138,'2010'!$C$5:$K$611,9,FALSE))*1000,#N/A)</f>
        <v>6.3647490820073438</v>
      </c>
      <c r="EB138" s="198" t="e">
        <f>IFERROR((VLOOKUP($A138,'1011'!$F$10:$S$433,13,FALSE)/VLOOKUP($A138,'2011'!$C$5:$K$611,9,FALSE))*1000,#N/A)</f>
        <v>#N/A</v>
      </c>
      <c r="EC138" s="198">
        <f>IFERROR((VLOOKUP($A138,'1112'!$F$10:$S$408,12,FALSE)/VLOOKUP($A138,'2012'!$F$10:$M$460,8,FALSE))*1000,#N/A)</f>
        <v>2.9140359397765905</v>
      </c>
      <c r="ED138" s="198">
        <f>IFERROR((VLOOKUP($A138,'1213'!$F$10:$S$408,12,FALSE)/VLOOKUP($A138,'2013'!$F$10:$M$460,8,FALSE))*1000,#N/A)</f>
        <v>5.5461779599710637</v>
      </c>
      <c r="EE138" s="198">
        <f>IFERROR((VLOOKUP($A138,'1314'!$F$10:$S$408,12,FALSE)/VLOOKUP($A138,'2014'!$F$10:$M$460,8,FALSE))*1000,#N/A)</f>
        <v>13.358778625954198</v>
      </c>
      <c r="EF138" s="198">
        <f>IFERROR((VLOOKUP($A138,'1415'!$F$10:$S$408,12,FALSE)/VLOOKUP($A138,'2015'!$F$10:$M$460,8,FALSE))*1000,#N/A)</f>
        <v>4.0179626565823678</v>
      </c>
      <c r="EG138" s="198">
        <f>IFERROR((VLOOKUP($A138,'1516'!$F$10:$S$408,12,FALSE)/VLOOKUP($A138,'2016'!$F$10:$M$460,8,FALSE))*1000,#N/A)</f>
        <v>7.4941451990632322</v>
      </c>
      <c r="EH138" s="198">
        <f>IFERROR((VLOOKUP($A138,'1617'!$F$10:$S$408,12,FALSE)/VLOOKUP($A138,'2017'!$F$10:$M$460,8,FALSE))*1000,#N/A)</f>
        <v>7.6566125290023201</v>
      </c>
      <c r="EI138" s="198">
        <f>IFERROR((VLOOKUP($A138,'1718'!$F$10:$S$408,12,FALSE)/VLOOKUP($A138,'2018'!$F$10:$N$460,9,FALSE))*1000,#N/A)</f>
        <v>8.2493125572868919</v>
      </c>
      <c r="EJ138" s="198">
        <f>IFERROR((VLOOKUP($A138,'1819'!$F$10:$S$408,12,FALSE)/VLOOKUP($A138,'2018'!$F$10:$N$460,9,FALSE))*1000,#N/A)</f>
        <v>8.4784601283226397</v>
      </c>
      <c r="EK138" s="198">
        <f>IFERROR((VLOOKUP($A138,'1920'!$F$10:$S$408,12,FALSE)/VLOOKUP($A138,'2019'!$F$10:$N$464,8,FALSE))*1000,#N/A)</f>
        <v>7.4544263480087647</v>
      </c>
      <c r="EL138" s="198">
        <f>IFERROR((VLOOKUP($A138,'20 21'!$F$10:$S$408,12,FALSE)/VLOOKUP($A138,'2020'!$F$10:$N$469,8,FALSE))*1000,#N/A)</f>
        <v>4.2695285991002532</v>
      </c>
      <c r="EM138" s="198">
        <f>IFERROR((VLOOKUP($A138,'21 22'!$F$10:$S$408,12,FALSE)/VLOOKUP($A138,'2021'!$F$10:$N$469,8,FALSE))*1000,#N/A)</f>
        <v>6.2324711748208168</v>
      </c>
      <c r="EN138" s="198">
        <f>IFERROR((VLOOKUP($A138,'22 23'!$F$10:$S$408,12,FALSE)/VLOOKUP($A138,'2022'!$F$10:$N$469,8,FALSE))*1000,#N/A)</f>
        <v>2.4325519681556833</v>
      </c>
      <c r="EO138" s="196">
        <f>IFERROR((VLOOKUP($A138,'23 24'!$F$7:$S$408,12,FALSE)/VLOOKUP($A138,'2023'!$C$7:$N$469,9,FALSE))*1000,#N/A)</f>
        <v>1.3235683402453013</v>
      </c>
    </row>
    <row r="139" spans="1:145" x14ac:dyDescent="0.3">
      <c r="A139" t="s">
        <v>565</v>
      </c>
      <c r="B139" t="s">
        <v>1742</v>
      </c>
      <c r="C139" t="str">
        <f>IF(VLOOKUP($A139,'0910'!$F$10:$L$433,1,FALSE)=VLOOKUP($A139,'2010'!$C$5:$K$611,1,FALSE),VLOOKUP($A139,'0910'!$F$10:$L$433,1,FALSE),FALSE)</f>
        <v>High Peak</v>
      </c>
      <c r="D139" t="str">
        <f>IF(VLOOKUP($A139,'1011'!$F$10:$L$433,1,FALSE)=VLOOKUP($A139,'2011'!$C$5:$K$611,1,FALSE),VLOOKUP($A139,'1011'!$F$10:$L$433,1,FALSE),FALSE)</f>
        <v>High Peak</v>
      </c>
      <c r="E139" t="str">
        <f>IF(VLOOKUP(A139,'1112'!$F$10:$L$408,1,FALSE)=VLOOKUP(A139,'2012'!$F$10:$M$460,1,FALSE),VLOOKUP(A139,'1112'!$F$10:$L$408,1,FALSE),FALSE)</f>
        <v>High Peak</v>
      </c>
      <c r="F139" t="str">
        <f>IF(VLOOKUP($A139,'1213'!$F$10:$L$408,1,FALSE)=VLOOKUP($A139,'2013'!$F$10:$M$460,1,FALSE),VLOOKUP($A139,'1213'!$F$10:$L$408,1,FALSE),FALSE)</f>
        <v>High Peak</v>
      </c>
      <c r="G139" t="str">
        <f>IF(VLOOKUP($A139,'1314'!$F$10:$L$408,1,FALSE)=VLOOKUP($A139,'2014'!$F$10:$M$460,1,FALSE),VLOOKUP($A139,'1314'!$F$10:$L$408,1,FALSE),FALSE)</f>
        <v>High Peak</v>
      </c>
      <c r="H139" t="str">
        <f>IF(VLOOKUP($A139,'1415'!$F$10:$L$408,1,FALSE)=VLOOKUP($A139,'2015'!$F$10:$M$460,1,FALSE),VLOOKUP($A139,'1415'!$F$10:$L$408,1,FALSE),FALSE)</f>
        <v>High Peak</v>
      </c>
      <c r="I139" t="str">
        <f>IF(VLOOKUP($A139,'1516'!$F$10:$L$408,1,FALSE)=VLOOKUP($A139,'2015'!$F$10:$M$460,1,FALSE),VLOOKUP($A139,'1516'!$F$10:$L$408,1,FALSE),FALSE)</f>
        <v>High Peak</v>
      </c>
      <c r="J139" t="str">
        <f>IF(VLOOKUP($A139,'1617'!$F$10:$L$408,1,FALSE)=VLOOKUP($A139,'2016'!$F$10:$M$460,1,FALSE),VLOOKUP($A139,'1617'!$F$10:$L$408,1,FALSE),FALSE)</f>
        <v>High Peak</v>
      </c>
      <c r="K139" t="str">
        <f>IF(VLOOKUP($A139,'1718'!$F$10:$M$408,1,FALSE)=VLOOKUP($A139,'2017'!$F$10:$M$460,1,FALSE),VLOOKUP($A139,'1718'!$F$10:$M$408,1,FALSE),FALSE)</f>
        <v>High Peak</v>
      </c>
      <c r="L139" t="str">
        <f>IF(VLOOKUP($A139,'1819'!$F$10:$M$408,1,FALSE)=VLOOKUP($A139,'2018'!$F$10:$M$460,1,FALSE),VLOOKUP($A139,'1819'!$F$10:$M$408,1,FALSE),FALSE)</f>
        <v>High Peak</v>
      </c>
      <c r="M139" t="str">
        <f>IF(VLOOKUP($A139,'1920'!$F$10:$M$408,1,FALSE)=VLOOKUP($A139,'2019'!$F$10:$M$464,1,FALSE),VLOOKUP($A139,'1920'!$F$10:$M$408,1,FALSE),FALSE)</f>
        <v>High Peak</v>
      </c>
      <c r="N139" t="str">
        <f>IF(VLOOKUP($A139,'20 21'!$F$10:$N$408,1,FALSE)=VLOOKUP($A139,'2020'!$F$10:$O$468,1,FALSE),VLOOKUP($A139,'20 21'!$F$10:$N$408,1,FALSE),FALSE)</f>
        <v>High Peak</v>
      </c>
      <c r="O139" t="str">
        <f>IF(VLOOKUP($A139,'21 22'!$F$10:$N$408,1,FALSE)=VLOOKUP($A139,'2021'!$F$10:$O$471,1,FALSE),VLOOKUP($A139,'21 22'!$F$10:$N$408,1,FALSE),FALSE)</f>
        <v>High Peak</v>
      </c>
      <c r="P139" t="str">
        <f>IF(VLOOKUP($A139,'22 23'!$F$10:$N$408,1,FALSE)=VLOOKUP($A139,'2022'!$F$10:$O$468,1,FALSE),VLOOKUP($A139,'22 23'!$F$10:$N$408,1,FALSE),FALSE)</f>
        <v>High Peak</v>
      </c>
      <c r="Q139" t="str">
        <f>IF(VLOOKUP($A139,'23 24'!$F$7:$N$408,1,FALSE)=VLOOKUP($A139,'2023'!$C$7:$O$468,1,FALSE),VLOOKUP($A139,'23 24'!$F$7:$N$408,1,FALSE),FALSE)</f>
        <v>High Peak</v>
      </c>
      <c r="S139" s="196">
        <f>IFERROR((VLOOKUP($A139,'0910'!$F$10:$L$433,4,FALSE)/VLOOKUP($A139,'2010'!$C$5:$K$611,9,FALSE))*1000,#N/A)</f>
        <v>0.98376783079193308</v>
      </c>
      <c r="T139" s="196">
        <f>IFERROR((VLOOKUP($A139,'1011'!$F$10:$L$433,4,FALSE)/VLOOKUP($A139,'2011'!$C$5:$K$611,9,FALSE))*1000,#N/A)</f>
        <v>1.4716703458425313</v>
      </c>
      <c r="U139" s="196">
        <f>IFERROR((VLOOKUP($A139,'1112'!$F$10:$L$408,4,FALSE)/VLOOKUP($A139,'2012'!$F$10:$M$460,8,FALSE))*1000,#N/A)</f>
        <v>0.97871299241497423</v>
      </c>
      <c r="V139" s="196">
        <f>IFERROR((VLOOKUP($A139,'1213'!$F$10:$L$408,4,FALSE)/VLOOKUP($A139,'2013'!$F$10:$M$460,8,FALSE))*1000,#N/A)</f>
        <v>1.2171372930866602</v>
      </c>
      <c r="W139" s="196">
        <f>IFERROR((VLOOKUP($A139,'1314'!$F$10:$L$408,4,FALSE)/VLOOKUP($A139,'2014'!$F$10:$M$460,8,FALSE))*1000,#N/A)</f>
        <v>1.2159533073929962</v>
      </c>
      <c r="X139" s="196">
        <f>IFERROR((VLOOKUP($A139,'1415'!$F$10:$L$408,4,FALSE)/VLOOKUP($A139,'2015'!$F$10:$M$460,8,FALSE))*1000,#N/A)</f>
        <v>3.393939393939394</v>
      </c>
      <c r="Y139" s="196">
        <f>IFERROR((VLOOKUP($A139,'1516'!$F$10:$L$408,4,FALSE)/VLOOKUP($A139,'2016'!$F$10:$M$460,8,FALSE))*1000,#N/A)</f>
        <v>4.3467761410287373</v>
      </c>
      <c r="Z139" s="196">
        <f>IFERROR((VLOOKUP($A139,'1617'!$F$10:$L$408,4,FALSE)/VLOOKUP($A139,'2017'!$F$10:$M$460,8,FALSE))*1000,#N/A)</f>
        <v>7.4269286056540489</v>
      </c>
      <c r="AA139" s="196">
        <f>IFERROR((VLOOKUP($A139,'1718'!$F$10:$L$408,4,FALSE)/VLOOKUP($A139,'2018'!$F$10:$N$460,9,FALSE))*1000,#N/A)</f>
        <v>6.392045454545455</v>
      </c>
      <c r="AB139" s="196">
        <f>IFERROR((VLOOKUP($A139,'1819'!$F$10:$L$408,4,FALSE)/VLOOKUP($A139,'2018'!$F$10:$N$460,9,FALSE))*1000,#N/A)</f>
        <v>3.0776515151515151</v>
      </c>
      <c r="AC139" s="196">
        <f>IFERROR((VLOOKUP($A139,'1920'!$F$10:$L$408,4,FALSE)/VLOOKUP($A139,'2019'!$F$10:$N$464,8,FALSE))*1000,#N/A)</f>
        <v>4.6918619654209772</v>
      </c>
      <c r="AD139" s="196">
        <f>IFERROR((VLOOKUP($A139,'20 21'!$F$10:$M$408,4,FALSE)/VLOOKUP($A139,'2020'!$F$10:$N$469,8,FALSE))*1000,#N/A)</f>
        <v>6.524038752790192</v>
      </c>
      <c r="AE139" s="196">
        <f>IFERROR((VLOOKUP($A139,'21 22'!$F$10:$M$408,4,FALSE)/VLOOKUP($A139,'2021'!$F$10:$N$469,8,FALSE))*1000,#N/A)</f>
        <v>5.0971942262690852</v>
      </c>
      <c r="AF139" s="196">
        <f>IFERROR((VLOOKUP($A139,'22 23'!$F$10:$M$408,4,FALSE)/VLOOKUP($A139,'2022'!$F$10:$N$469,8,FALSE))*1000,#N/A)</f>
        <v>4.5927388798309874</v>
      </c>
      <c r="AG139" s="196">
        <f>IFERROR((VLOOKUP($A139,'23 24'!$F$7:$M$408,4,FALSE)/VLOOKUP($A139,'2023'!$C$7:$N$469,9,FALSE))*1000,#N/A)</f>
        <v>3.8659207713648973</v>
      </c>
      <c r="AI139" s="196">
        <f>IFERROR((VLOOKUP($A139,'0910'!$F$10:$L$433,5,FALSE)/VLOOKUP($A139,'2010'!$C$5:$K$611,9,FALSE))*1000,#N/A)</f>
        <v>0</v>
      </c>
      <c r="AJ139" s="196">
        <f>IFERROR((VLOOKUP($A139,'1011'!$F$10:$L$433,5,FALSE)/VLOOKUP($A139,'2011'!$C$5:$K$611,9,FALSE))*1000,#N/A)</f>
        <v>0</v>
      </c>
      <c r="AK139" s="196">
        <f>IFERROR((VLOOKUP($A139,'1112'!$F$10:$L$408,5,FALSE)/VLOOKUP($A139,'2012'!$F$10:$M$460,8,FALSE))*1000,#N/A)</f>
        <v>0.24467824810374356</v>
      </c>
      <c r="AL139" s="196">
        <f>IFERROR((VLOOKUP($A139,'1213'!$F$10:$L$408,5,FALSE)/VLOOKUP($A139,'2013'!$F$10:$M$460,8,FALSE))*1000,#N/A)</f>
        <v>0.48685491723466406</v>
      </c>
      <c r="AM139" s="196">
        <f>IFERROR((VLOOKUP($A139,'1314'!$F$10:$L$408,5,FALSE)/VLOOKUP($A139,'2014'!$F$10:$M$460,8,FALSE))*1000,#N/A)</f>
        <v>0</v>
      </c>
      <c r="AN139" s="196">
        <f>IFERROR((VLOOKUP($A139,'1415'!$F$10:$L$408,5,FALSE)/VLOOKUP($A139,'2015'!$F$10:$M$460,8,FALSE))*1000,#N/A)</f>
        <v>0</v>
      </c>
      <c r="AO139" s="196">
        <f>IFERROR((VLOOKUP($A139,'1516'!$F$10:$L$408,5,FALSE)/VLOOKUP($A139,'2016'!$F$10:$M$460,8,FALSE))*1000,#N/A)</f>
        <v>0</v>
      </c>
      <c r="AP139" s="196">
        <f>IFERROR((VLOOKUP($A139,'1617'!$F$10:$L$408,5,FALSE)/VLOOKUP($A139,'2017'!$F$10:$M$460,8,FALSE))*1000,#N/A)</f>
        <v>0.47915668423574509</v>
      </c>
      <c r="AQ139" s="196">
        <f>IFERROR((VLOOKUP($A139,'1718'!$F$10:$L$408,5,FALSE)/VLOOKUP($A139,'2018'!$F$10:$N$460,9,FALSE))*1000,#N/A)</f>
        <v>0.94696969696969702</v>
      </c>
      <c r="AR139" s="196">
        <f>IFERROR((VLOOKUP($A139,'1819'!$F$10:$L$408,5,FALSE)/VLOOKUP($A139,'2018'!$F$10:$N$460,9,FALSE))*1000,#N/A)</f>
        <v>0.47348484848484851</v>
      </c>
      <c r="AS139" s="196">
        <f>IFERROR((VLOOKUP($A139,'1920'!$F$10:$L$408,5,FALSE)/VLOOKUP($A139,'2019'!$F$10:$N$464,8,FALSE))*1000,#N/A)</f>
        <v>1.1729654913552443</v>
      </c>
      <c r="AT139" s="196">
        <f>IFERROR((VLOOKUP($A139,'20 21'!$F$10:$L$408,5,FALSE)/VLOOKUP($A139,'2020'!$F$10:$N$469,8,FALSE))*1000,#N/A)</f>
        <v>0.69900415208466349</v>
      </c>
      <c r="AU139" s="196">
        <f>IFERROR((VLOOKUP($A139,'21 22'!$F$10:$L$408,5,FALSE)/VLOOKUP($A139,'2021'!$F$10:$N$469,8,FALSE))*1000,#N/A)</f>
        <v>0.69507193994578442</v>
      </c>
      <c r="AV139" s="196">
        <f>IFERROR((VLOOKUP($A139,'22 23'!$F$10:$L$408,5,FALSE)/VLOOKUP($A139,'2022'!$F$10:$N$469,8,FALSE))*1000,#N/A)</f>
        <v>0.45927388798309871</v>
      </c>
      <c r="AW139" s="196">
        <f>IFERROR((VLOOKUP($A139,'23 24'!$F$7:$M$408,5,FALSE)/VLOOKUP($A139,'2023'!$C$7:$N$469,9,FALSE))*1000,#N/A)</f>
        <v>0.68222131259380547</v>
      </c>
      <c r="AY139" s="196">
        <f>IFERROR((VLOOKUP($A139,'0910'!$F$10:$L$433,6,FALSE)/VLOOKUP($A139,'2010'!$C$5:$K$611,9,FALSE))*1000,#N/A)</f>
        <v>0</v>
      </c>
      <c r="AZ139" s="196">
        <f>IFERROR((VLOOKUP($A139,'1011'!$F$10:$L$433,6,FALSE)/VLOOKUP($A139,'2011'!$C$5:$K$611,9,FALSE))*1000,#N/A)</f>
        <v>0</v>
      </c>
      <c r="BA139" s="196">
        <f>IFERROR((VLOOKUP($A139,'1112'!$F$10:$L$408,6,FALSE)/VLOOKUP($A139,'2012'!$F$10:$M$460,8,FALSE))*1000,#N/A)</f>
        <v>0</v>
      </c>
      <c r="BB139" s="196">
        <f>IFERROR((VLOOKUP($A139,'1213'!$F$10:$L$408,6,FALSE)/VLOOKUP($A139,'2013'!$F$10:$M$460,8,FALSE))*1000,#N/A)</f>
        <v>0</v>
      </c>
      <c r="BC139" s="196">
        <f>IFERROR((VLOOKUP($A139,'1314'!$F$10:$L$408,6,FALSE)/VLOOKUP($A139,'2014'!$F$10:$M$460,8,FALSE))*1000,#N/A)</f>
        <v>0</v>
      </c>
      <c r="BD139" s="196">
        <f>IFERROR((VLOOKUP($A139,'1415'!$F$10:$L$408,6,FALSE)/VLOOKUP($A139,'2015'!$F$10:$M$460,8,FALSE))*1000,#N/A)</f>
        <v>0</v>
      </c>
      <c r="BE139" s="196">
        <f>IFERROR((VLOOKUP($A139,'1516'!$F$10:$L$408,6,FALSE)/VLOOKUP($A139,'2016'!$F$10:$M$460,8,FALSE))*1000,#N/A)</f>
        <v>0</v>
      </c>
      <c r="BF139" s="196">
        <f>IFERROR((VLOOKUP($A139,'1617'!$F$10:$L$408,6,FALSE)/VLOOKUP($A139,'2017'!$F$10:$M$460,8,FALSE))*1000,#N/A)</f>
        <v>0</v>
      </c>
      <c r="BG139" s="196">
        <f>IFERROR((VLOOKUP($A139,'1718'!$F$10:$L$408,6,FALSE)/VLOOKUP($A139,'2018'!$F$10:$N$460,9,FALSE))*1000,#N/A)</f>
        <v>0</v>
      </c>
      <c r="BH139" s="196">
        <f>IFERROR((VLOOKUP($A139,'1819'!$F$10:$L$408,6,FALSE)/VLOOKUP($A139,'2018'!$F$10:$N$460,9,FALSE))*1000,#N/A)</f>
        <v>0</v>
      </c>
      <c r="BI139" s="196">
        <f>IFERROR((VLOOKUP($A139,'1920'!$F$10:$L$408,6,FALSE)/VLOOKUP($A139,'2019'!$F$10:$N$464,8,FALSE))*1000,#N/A)</f>
        <v>0</v>
      </c>
      <c r="BJ139" s="196">
        <f>IFERROR((VLOOKUP($A139,'20 21'!$F$10:$L$408,6,FALSE)/VLOOKUP($A139,'2020'!$F$10:$N$469,8,FALSE))*1000,#N/A)</f>
        <v>0</v>
      </c>
      <c r="BK139" s="196">
        <f>IFERROR((VLOOKUP($A139,'21 22'!$F$10:$L$408,6,FALSE)/VLOOKUP($A139,'2021'!$F$10:$N$469,8,FALSE))*1000,#N/A)</f>
        <v>0</v>
      </c>
      <c r="BL139" s="196">
        <f>IFERROR((VLOOKUP($A139,'22 23'!$F$10:$L$408,6,FALSE)/VLOOKUP($A139,'2022'!$F$10:$N$469,8,FALSE))*1000,#N/A)</f>
        <v>0</v>
      </c>
      <c r="BM139" s="196">
        <f>IFERROR((VLOOKUP($A139,'23 24'!$F$7:$M$408,6,FALSE)/VLOOKUP($A139,'2023'!$C$7:$N$469,9,FALSE))*1000,#N/A)</f>
        <v>0</v>
      </c>
      <c r="BO139" s="196">
        <f>IFERROR((VLOOKUP($A139,'0910'!$F$10:$L$433,7,FALSE)/VLOOKUP($A139,'2010'!$C$5:$K$611,9,FALSE))*1000,#N/A)</f>
        <v>0.98376783079193308</v>
      </c>
      <c r="BP139" s="196">
        <f>IFERROR((VLOOKUP($A139,'1011'!$F$10:$L$433,7,FALSE)/VLOOKUP($A139,'2011'!$C$5:$K$611,9,FALSE))*1000,#N/A)</f>
        <v>1.4716703458425313</v>
      </c>
      <c r="BQ139" s="196">
        <f>IFERROR((VLOOKUP($A139,'1112'!$F$10:$L$408,7,FALSE)/VLOOKUP($A139,'2012'!$F$10:$M$460,8,FALSE))*1000,#N/A)</f>
        <v>1.2233912405187179</v>
      </c>
      <c r="BR139" s="196">
        <f>IFERROR((VLOOKUP($A139,'1213'!$F$10:$L$408,7,FALSE)/VLOOKUP($A139,'2013'!$F$10:$M$460,8,FALSE))*1000,#N/A)</f>
        <v>1.7039922103213243</v>
      </c>
      <c r="BS139" s="196">
        <f>IFERROR((VLOOKUP($A139,'1314'!$F$10:$L$408,7,FALSE)/VLOOKUP($A139,'2014'!$F$10:$M$460,8,FALSE))*1000,#N/A)</f>
        <v>1.2159533073929962</v>
      </c>
      <c r="BT139" s="196">
        <f>IFERROR((VLOOKUP($A139,'1415'!$F$10:$L$408,7,FALSE)/VLOOKUP($A139,'2015'!$F$10:$M$460,8,FALSE))*1000,#N/A)</f>
        <v>3.393939393939394</v>
      </c>
      <c r="BU139" s="196">
        <f>IFERROR((VLOOKUP($A139,'1516'!$F$10:$L$408,7,FALSE)/VLOOKUP($A139,'2016'!$F$10:$M$460,8,FALSE))*1000,#N/A)</f>
        <v>4.3467761410287373</v>
      </c>
      <c r="BV139" s="196">
        <f>IFERROR((VLOOKUP($A139,'1617'!$F$10:$L$408,7,FALSE)/VLOOKUP($A139,'2017'!$F$10:$M$460,8,FALSE))*1000,#N/A)</f>
        <v>7.9060852898897949</v>
      </c>
      <c r="BW139" s="196">
        <f>IFERROR((VLOOKUP($A139,'1718'!$F$10:$L$408,7,FALSE)/VLOOKUP($A139,'2018'!$F$10:$N$460,9,FALSE))*1000,#N/A)</f>
        <v>7.3390151515151523</v>
      </c>
      <c r="BX139" s="196">
        <f>IFERROR((VLOOKUP($A139,'1819'!$F$10:$L$408,7,FALSE)/VLOOKUP($A139,'2018'!$F$10:$N$460,9,FALSE))*1000,#N/A)</f>
        <v>3.5511363636363633</v>
      </c>
      <c r="BY139" s="196">
        <f>IFERROR((VLOOKUP($A139,'1920'!$F$10:$L$408,7,FALSE)/VLOOKUP($A139,'2019'!$F$10:$N$464,8,FALSE))*1000,#N/A)</f>
        <v>5.8648274567762213</v>
      </c>
      <c r="BZ139" s="196">
        <f>IFERROR((VLOOKUP($A139,'20 21'!$F$10:$L$408,7,FALSE)/VLOOKUP($A139,'2020'!$F$10:$N$469,8,FALSE))*1000,#N/A)</f>
        <v>7.4560442889030769</v>
      </c>
      <c r="CA139" s="196">
        <f>IFERROR((VLOOKUP($A139,'21 22'!$F$10:$L$408,7,FALSE)/VLOOKUP($A139,'2021'!$F$10:$N$469,8,FALSE))*1000,#N/A)</f>
        <v>6.0239568128634646</v>
      </c>
      <c r="CB139" s="196">
        <f>IFERROR((VLOOKUP($A139,'22 23'!$F$10:$L$408,7,FALSE)/VLOOKUP($A139,'2022'!$F$10:$N$469,8,FALSE))*1000,#N/A)</f>
        <v>5.0520127678140856</v>
      </c>
      <c r="CC139" s="196">
        <f>IFERROR((VLOOKUP($A139,'23 24'!$F$7:$M$408,7,FALSE)/VLOOKUP($A139,'2023'!$C$7:$N$469,9,FALSE))*1000,#N/A)</f>
        <v>4.5481420839587026</v>
      </c>
      <c r="CE139" s="198">
        <f>IFERROR((VLOOKUP($A139,'0910'!$F$10:$S$433,9,FALSE)/VLOOKUP($A139,'2010'!$C$5:$K$611,9,FALSE))*1000,#N/A)</f>
        <v>4.1810132808657157</v>
      </c>
      <c r="CF139" s="198">
        <f>IFERROR((VLOOKUP($A139,'1011'!$F$10:$S$433,10,FALSE)/VLOOKUP($A139,'2011'!$C$5:$K$611,9,FALSE))*1000,#N/A)</f>
        <v>1.4716703458425313</v>
      </c>
      <c r="CG139" s="198">
        <f>IFERROR((VLOOKUP($A139,'1112'!$F$10:$S$408,9,FALSE)/VLOOKUP($A139,'2012'!$F$10:$M$460,8,FALSE))*1000,#N/A)</f>
        <v>1.7127477367262052</v>
      </c>
      <c r="CH139" s="198">
        <f>IFERROR((VLOOKUP($A139,'1213'!$F$10:$S$408,9,FALSE)/VLOOKUP($A139,'2013'!$F$10:$M$460,8,FALSE))*1000,#N/A)</f>
        <v>1.4605647517039921</v>
      </c>
      <c r="CI139" s="198">
        <f>IFERROR((VLOOKUP($A139,'1314'!$F$10:$S$408,9,FALSE)/VLOOKUP($A139,'2014'!$F$10:$M$460,8,FALSE))*1000,#N/A)</f>
        <v>1.9455252918287937</v>
      </c>
      <c r="CJ139" s="198">
        <f>IFERROR((VLOOKUP($A139,'1415'!$F$10:$S$408,9,FALSE)/VLOOKUP($A139,'2015'!$F$10:$M$460,8,FALSE))*1000,#N/A)</f>
        <v>2.1818181818181821</v>
      </c>
      <c r="CK139" s="198">
        <f>IFERROR((VLOOKUP($A139,'1516'!$F$10:$S$408,9,FALSE)/VLOOKUP($A139,'2016'!$F$10:$M$460,8,FALSE))*1000,#N/A)</f>
        <v>4.1052885776382517</v>
      </c>
      <c r="CL139" s="198">
        <f>IFERROR((VLOOKUP($A139,'1617'!$F$10:$S$408,9,FALSE)/VLOOKUP($A139,'2017'!$F$10:$M$460,8,FALSE))*1000,#N/A)</f>
        <v>6.9477719214183038</v>
      </c>
      <c r="CM139" s="198">
        <f>IFERROR((VLOOKUP($A139,'1718'!$F$10:$S$408,9,FALSE)/VLOOKUP($A139,'2018'!$F$10:$N$460,9,FALSE))*1000,#N/A)</f>
        <v>7.5757575757575761</v>
      </c>
      <c r="CN139" s="198">
        <f>IFERROR((VLOOKUP($A139,'1819'!$F$10:$S$408,9,FALSE)/VLOOKUP($A139,'2018'!$F$10:$N$460,9,FALSE))*1000,#N/A)</f>
        <v>5.9185606060606064</v>
      </c>
      <c r="CO139" s="198">
        <f>IFERROR((VLOOKUP($A139,'1920'!$F$10:$S$408,9,FALSE)/VLOOKUP($A139,'2019'!$F$10:$N$464,8,FALSE))*1000,#N/A)</f>
        <v>2.5805240809815375</v>
      </c>
      <c r="CP139" s="198">
        <f>IFERROR((VLOOKUP($A139,'20 21'!$F$10:$S$408,9,FALSE)/VLOOKUP($A139,'2020'!$F$10:$N$469,8,FALSE))*1000,#N/A)</f>
        <v>3.262019376395096</v>
      </c>
      <c r="CQ139" s="198">
        <f>IFERROR((VLOOKUP($A139,'21 22'!$F$10:$S$408,9,FALSE)/VLOOKUP($A139,'2021'!$F$10:$N$469,8,FALSE))*1000,#N/A)</f>
        <v>7.6457913394036288</v>
      </c>
      <c r="CR139" s="198">
        <f>IFERROR((VLOOKUP($A139,'22 23'!$F$10:$S$408,9,FALSE)/VLOOKUP($A139,'2022'!$F$10:$N$469,8,FALSE))*1000,#N/A)</f>
        <v>7.5780191517211284</v>
      </c>
      <c r="CS139" s="196">
        <f>IFERROR((VLOOKUP($A139,'23 24'!$F$7:$S$408,9,FALSE)/VLOOKUP($A139,'2023'!$C$7:$N$469,9,FALSE))*1000,#N/A)</f>
        <v>4.0933278755628324</v>
      </c>
      <c r="CU139" s="198">
        <f>IFERROR((VLOOKUP($A139,'0910'!$F$10:$S$433,10,FALSE)/VLOOKUP($A139,'2010'!$C$5:$K$611,9,FALSE))*1000,#N/A)</f>
        <v>0</v>
      </c>
      <c r="CV139" s="198">
        <f>IFERROR((VLOOKUP($A139,'1011'!$F$10:$S$433,11,FALSE)/VLOOKUP($A139,'2011'!$C$5:$K$611,9,FALSE))*1000,#N/A)</f>
        <v>0.2452783909737552</v>
      </c>
      <c r="CW139" s="198">
        <f>IFERROR((VLOOKUP($A139,'1112'!$F$10:$S$408,10,FALSE)/VLOOKUP($A139,'2012'!$F$10:$M$460,8,FALSE))*1000,#N/A)</f>
        <v>0.24467824810374356</v>
      </c>
      <c r="CX139" s="198">
        <f>IFERROR((VLOOKUP($A139,'1213'!$F$10:$S$408,10,FALSE)/VLOOKUP($A139,'2013'!$F$10:$M$460,8,FALSE))*1000,#N/A)</f>
        <v>0.48685491723466406</v>
      </c>
      <c r="CY139" s="198">
        <f>IFERROR((VLOOKUP($A139,'1314'!$F$10:$S$408,10,FALSE)/VLOOKUP($A139,'2014'!$F$10:$M$460,8,FALSE))*1000,#N/A)</f>
        <v>0</v>
      </c>
      <c r="CZ139" s="198">
        <f>IFERROR((VLOOKUP($A139,'1415'!$F$10:$S$408,10,FALSE)/VLOOKUP($A139,'2015'!$F$10:$M$460,8,FALSE))*1000,#N/A)</f>
        <v>0.48484848484848486</v>
      </c>
      <c r="DA139" s="198">
        <f>IFERROR((VLOOKUP($A139,'1516'!$F$10:$S$408,10,FALSE)/VLOOKUP($A139,'2016'!$F$10:$M$460,8,FALSE))*1000,#N/A)</f>
        <v>0</v>
      </c>
      <c r="DB139" s="198">
        <f>IFERROR((VLOOKUP($A139,'1617'!$F$10:$S$408,10,FALSE)/VLOOKUP($A139,'2017'!$F$10:$M$460,8,FALSE))*1000,#N/A)</f>
        <v>0</v>
      </c>
      <c r="DC139" s="198">
        <f>IFERROR((VLOOKUP($A139,'1718'!$F$10:$S$408,10,FALSE)/VLOOKUP($A139,'2018'!$F$10:$N$460,9,FALSE))*1000,#N/A)</f>
        <v>0.71022727272727271</v>
      </c>
      <c r="DD139" s="198">
        <f>IFERROR((VLOOKUP($A139,'1819'!$F$10:$S$408,10,FALSE)/VLOOKUP($A139,'2018'!$F$10:$N$460,9,FALSE))*1000,#N/A)</f>
        <v>0.94696969696969702</v>
      </c>
      <c r="DE139" s="198">
        <f>IFERROR((VLOOKUP($A139,'1920'!$F$10:$S$408,10,FALSE)/VLOOKUP($A139,'2019'!$F$10:$N$464,8,FALSE))*1000,#N/A)</f>
        <v>0.4691861965420977</v>
      </c>
      <c r="DF139" s="198">
        <f>IFERROR((VLOOKUP($A139,'20 21'!$F$10:$S$408,10,FALSE)/VLOOKUP($A139,'2020'!$F$10:$N$469,8,FALSE))*1000,#N/A)</f>
        <v>0.93200553611288461</v>
      </c>
      <c r="DG139" s="198">
        <f>IFERROR((VLOOKUP($A139,'21 22'!$F$10:$S$408,10,FALSE)/VLOOKUP($A139,'2021'!$F$10:$N$469,8,FALSE))*1000,#N/A)</f>
        <v>2.7802877597831377</v>
      </c>
      <c r="DH139" s="198">
        <f>IFERROR((VLOOKUP($A139,'22 23'!$F$10:$S$408,10,FALSE)/VLOOKUP($A139,'2022'!$F$10:$N$469,8,FALSE))*1000,#N/A)</f>
        <v>0.91854777596619741</v>
      </c>
      <c r="DI139" s="196">
        <f>IFERROR((VLOOKUP($A139,'23 24'!$F$7:$S$408,10,FALSE)/VLOOKUP($A139,'2023'!$C$7:$N$469,9,FALSE))*1000,#N/A)</f>
        <v>0.68222131259380547</v>
      </c>
      <c r="DK139" s="198">
        <f>IFERROR((VLOOKUP($A139,'0910'!$F$10:$S$433,11,FALSE)/VLOOKUP($A139,'2010'!$C$5:$K$611,9,FALSE))*1000,#N/A)</f>
        <v>0</v>
      </c>
      <c r="DL139" s="198">
        <f>IFERROR((VLOOKUP($A139,'1011'!$F$10:$S$433,12,FALSE)/VLOOKUP($A139,'2011'!$C$5:$K$611,9,FALSE))*1000,#N/A)</f>
        <v>0</v>
      </c>
      <c r="DM139" s="198">
        <f>IFERROR((VLOOKUP($A139,'1112'!$F$10:$S$408,11,FALSE)/VLOOKUP($A139,'2012'!$F$10:$M$460,8,FALSE))*1000,#N/A)</f>
        <v>0</v>
      </c>
      <c r="DN139" s="198">
        <f>IFERROR((VLOOKUP($A139,'1213'!$F$10:$S$408,11,FALSE)/VLOOKUP($A139,'2013'!$F$10:$M$460,8,FALSE))*1000,#N/A)</f>
        <v>0</v>
      </c>
      <c r="DO139" s="198">
        <f>IFERROR((VLOOKUP($A139,'1314'!$F$10:$S$408,11,FALSE)/VLOOKUP($A139,'2014'!$F$10:$M$460,8,FALSE))*1000,#N/A)</f>
        <v>0</v>
      </c>
      <c r="DP139" s="198">
        <f>IFERROR((VLOOKUP($A139,'1415'!$F$10:$S$408,11,FALSE)/VLOOKUP($A139,'2015'!$F$10:$M$460,8,FALSE))*1000,#N/A)</f>
        <v>0</v>
      </c>
      <c r="DQ139" s="198">
        <f>IFERROR((VLOOKUP($A139,'1516'!$F$10:$S$408,11,FALSE)/VLOOKUP($A139,'2016'!$F$10:$M$460,8,FALSE))*1000,#N/A)</f>
        <v>0</v>
      </c>
      <c r="DR139" s="198">
        <f>IFERROR((VLOOKUP($A139,'1617'!$F$10:$S$408,11,FALSE)/VLOOKUP($A139,'2017'!$F$10:$M$460,8,FALSE))*1000,#N/A)</f>
        <v>0</v>
      </c>
      <c r="DS139" s="198">
        <f>IFERROR((VLOOKUP($A139,'1718'!$F$10:$S$408,11,FALSE)/VLOOKUP($A139,'2018'!$F$10:$N$460,9,FALSE))*1000,#N/A)</f>
        <v>0</v>
      </c>
      <c r="DT139" s="198">
        <f>IFERROR((VLOOKUP($A139,'1819'!$F$10:$S$408,11,FALSE)/VLOOKUP($A139,'2018'!$F$10:$N$460,9,FALSE))*1000,#N/A)</f>
        <v>0</v>
      </c>
      <c r="DU139" s="198">
        <f>IFERROR((VLOOKUP($A139,'1920'!$F$10:$S$408,11,FALSE)/VLOOKUP($A139,'2019'!$F$10:$N$464,8,FALSE))*1000,#N/A)</f>
        <v>0</v>
      </c>
      <c r="DV139" s="198">
        <f>IFERROR((VLOOKUP($A139,'20 21'!$F$10:$S$408,11,FALSE)/VLOOKUP($A139,'2020'!$F$10:$N$469,8,FALSE))*1000,#N/A)</f>
        <v>0</v>
      </c>
      <c r="DW139" s="198">
        <f>IFERROR((VLOOKUP($A139,'21 22'!$F$10:$S$408,11,FALSE)/VLOOKUP($A139,'2021'!$F$10:$N$469,8,FALSE))*1000,#N/A)</f>
        <v>0</v>
      </c>
      <c r="DX139" s="198">
        <f>IFERROR((VLOOKUP($A139,'22 23'!$F$10:$S$408,11,FALSE)/VLOOKUP($A139,'2022'!$F$10:$N$469,8,FALSE))*1000,#N/A)</f>
        <v>0</v>
      </c>
      <c r="DY139" s="196">
        <f>IFERROR((VLOOKUP($A139,'23 24'!$F$7:$S$408,11,FALSE)/VLOOKUP($A139,'2023'!$C$7:$N$469,9,FALSE))*1000,#N/A)</f>
        <v>0</v>
      </c>
      <c r="EA139" s="198">
        <f>IFERROR((VLOOKUP($A139,'0910'!$F$10:$S$433,12,FALSE)/VLOOKUP($A139,'2010'!$C$5:$K$611,9,FALSE))*1000,#N/A)</f>
        <v>4.1810132808657157</v>
      </c>
      <c r="EB139" s="198">
        <f>IFERROR((VLOOKUP($A139,'1011'!$F$10:$S$433,13,FALSE)/VLOOKUP($A139,'2011'!$C$5:$K$611,9,FALSE))*1000,#N/A)</f>
        <v>1.9622271277900416</v>
      </c>
      <c r="EC139" s="198">
        <f>IFERROR((VLOOKUP($A139,'1112'!$F$10:$S$408,12,FALSE)/VLOOKUP($A139,'2012'!$F$10:$M$460,8,FALSE))*1000,#N/A)</f>
        <v>1.9574259848299485</v>
      </c>
      <c r="ED139" s="198">
        <f>IFERROR((VLOOKUP($A139,'1213'!$F$10:$S$408,12,FALSE)/VLOOKUP($A139,'2013'!$F$10:$M$460,8,FALSE))*1000,#N/A)</f>
        <v>1.9474196689386563</v>
      </c>
      <c r="EE139" s="198">
        <f>IFERROR((VLOOKUP($A139,'1314'!$F$10:$S$408,12,FALSE)/VLOOKUP($A139,'2014'!$F$10:$M$460,8,FALSE))*1000,#N/A)</f>
        <v>1.9455252918287937</v>
      </c>
      <c r="EF139" s="198">
        <f>IFERROR((VLOOKUP($A139,'1415'!$F$10:$S$408,12,FALSE)/VLOOKUP($A139,'2015'!$F$10:$M$460,8,FALSE))*1000,#N/A)</f>
        <v>2.6666666666666665</v>
      </c>
      <c r="EG139" s="198">
        <f>IFERROR((VLOOKUP($A139,'1516'!$F$10:$S$408,12,FALSE)/VLOOKUP($A139,'2016'!$F$10:$M$460,8,FALSE))*1000,#N/A)</f>
        <v>4.1052885776382517</v>
      </c>
      <c r="EH139" s="198">
        <f>IFERROR((VLOOKUP($A139,'1617'!$F$10:$S$408,12,FALSE)/VLOOKUP($A139,'2017'!$F$10:$M$460,8,FALSE))*1000,#N/A)</f>
        <v>6.9477719214183038</v>
      </c>
      <c r="EI139" s="198">
        <f>IFERROR((VLOOKUP($A139,'1718'!$F$10:$S$408,12,FALSE)/VLOOKUP($A139,'2018'!$F$10:$N$460,9,FALSE))*1000,#N/A)</f>
        <v>8.2859848484848477</v>
      </c>
      <c r="EJ139" s="198">
        <f>IFERROR((VLOOKUP($A139,'1819'!$F$10:$S$408,12,FALSE)/VLOOKUP($A139,'2018'!$F$10:$N$460,9,FALSE))*1000,#N/A)</f>
        <v>6.8655303030303028</v>
      </c>
      <c r="EK139" s="198">
        <f>IFERROR((VLOOKUP($A139,'1920'!$F$10:$S$408,12,FALSE)/VLOOKUP($A139,'2019'!$F$10:$N$464,8,FALSE))*1000,#N/A)</f>
        <v>3.0497102775236353</v>
      </c>
      <c r="EL139" s="198">
        <f>IFERROR((VLOOKUP($A139,'20 21'!$F$10:$S$408,12,FALSE)/VLOOKUP($A139,'2020'!$F$10:$N$469,8,FALSE))*1000,#N/A)</f>
        <v>4.1940249125079809</v>
      </c>
      <c r="EM139" s="198">
        <f>IFERROR((VLOOKUP($A139,'21 22'!$F$10:$S$408,12,FALSE)/VLOOKUP($A139,'2021'!$F$10:$N$469,8,FALSE))*1000,#N/A)</f>
        <v>10.657769745835362</v>
      </c>
      <c r="EN139" s="198">
        <f>IFERROR((VLOOKUP($A139,'22 23'!$F$10:$S$408,12,FALSE)/VLOOKUP($A139,'2022'!$F$10:$N$469,8,FALSE))*1000,#N/A)</f>
        <v>8.2669299836957766</v>
      </c>
      <c r="EO139" s="196">
        <f>IFERROR((VLOOKUP($A139,'23 24'!$F$7:$S$408,12,FALSE)/VLOOKUP($A139,'2023'!$C$7:$N$469,9,FALSE))*1000,#N/A)</f>
        <v>4.5481420839587026</v>
      </c>
    </row>
    <row r="140" spans="1:145" x14ac:dyDescent="0.3">
      <c r="A140" t="s">
        <v>251</v>
      </c>
      <c r="B140" t="s">
        <v>1743</v>
      </c>
      <c r="C140" t="str">
        <f>IF(VLOOKUP($A140,'0910'!$F$10:$L$433,1,FALSE)=VLOOKUP($A140,'2010'!$C$5:$K$611,1,FALSE),VLOOKUP($A140,'0910'!$F$10:$L$433,1,FALSE),FALSE)</f>
        <v>Hillingdon</v>
      </c>
      <c r="D140" t="str">
        <f>IF(VLOOKUP($A140,'1011'!$F$10:$L$433,1,FALSE)=VLOOKUP($A140,'2011'!$C$5:$K$611,1,FALSE),VLOOKUP($A140,'1011'!$F$10:$L$433,1,FALSE),FALSE)</f>
        <v>Hillingdon</v>
      </c>
      <c r="E140" t="str">
        <f>IF(VLOOKUP(A140,'1112'!$F$10:$L$408,1,FALSE)=VLOOKUP(A140,'2012'!$F$10:$M$460,1,FALSE),VLOOKUP(A140,'1112'!$F$10:$L$408,1,FALSE),FALSE)</f>
        <v>Hillingdon</v>
      </c>
      <c r="F140" t="str">
        <f>IF(VLOOKUP($A140,'1213'!$F$10:$L$408,1,FALSE)=VLOOKUP($A140,'2013'!$F$10:$M$460,1,FALSE),VLOOKUP($A140,'1213'!$F$10:$L$408,1,FALSE),FALSE)</f>
        <v>Hillingdon</v>
      </c>
      <c r="G140" t="str">
        <f>IF(VLOOKUP($A140,'1314'!$F$10:$L$408,1,FALSE)=VLOOKUP($A140,'2014'!$F$10:$M$460,1,FALSE),VLOOKUP($A140,'1314'!$F$10:$L$408,1,FALSE),FALSE)</f>
        <v>Hillingdon</v>
      </c>
      <c r="H140" t="str">
        <f>IF(VLOOKUP($A140,'1415'!$F$10:$L$408,1,FALSE)=VLOOKUP($A140,'2015'!$F$10:$M$460,1,FALSE),VLOOKUP($A140,'1415'!$F$10:$L$408,1,FALSE),FALSE)</f>
        <v>Hillingdon</v>
      </c>
      <c r="I140" t="str">
        <f>IF(VLOOKUP($A140,'1516'!$F$10:$L$408,1,FALSE)=VLOOKUP($A140,'2015'!$F$10:$M$460,1,FALSE),VLOOKUP($A140,'1516'!$F$10:$L$408,1,FALSE),FALSE)</f>
        <v>Hillingdon</v>
      </c>
      <c r="J140" t="str">
        <f>IF(VLOOKUP($A140,'1617'!$F$10:$L$408,1,FALSE)=VLOOKUP($A140,'2016'!$F$10:$M$460,1,FALSE),VLOOKUP($A140,'1617'!$F$10:$L$408,1,FALSE),FALSE)</f>
        <v>Hillingdon</v>
      </c>
      <c r="K140" t="str">
        <f>IF(VLOOKUP($A140,'1718'!$F$10:$M$408,1,FALSE)=VLOOKUP($A140,'2017'!$F$10:$M$460,1,FALSE),VLOOKUP($A140,'1718'!$F$10:$M$408,1,FALSE),FALSE)</f>
        <v>Hillingdon</v>
      </c>
      <c r="L140" t="str">
        <f>IF(VLOOKUP($A140,'1819'!$F$10:$M$408,1,FALSE)=VLOOKUP($A140,'2018'!$F$10:$M$460,1,FALSE),VLOOKUP($A140,'1819'!$F$10:$M$408,1,FALSE),FALSE)</f>
        <v>Hillingdon</v>
      </c>
      <c r="M140" t="str">
        <f>IF(VLOOKUP($A140,'1920'!$F$10:$M$408,1,FALSE)=VLOOKUP($A140,'2019'!$F$10:$M$464,1,FALSE),VLOOKUP($A140,'1920'!$F$10:$M$408,1,FALSE),FALSE)</f>
        <v>Hillingdon</v>
      </c>
      <c r="N140" t="str">
        <f>IF(VLOOKUP($A140,'20 21'!$F$10:$N$408,1,FALSE)=VLOOKUP($A140,'2020'!$F$10:$O$468,1,FALSE),VLOOKUP($A140,'20 21'!$F$10:$N$408,1,FALSE),FALSE)</f>
        <v>Hillingdon</v>
      </c>
      <c r="O140" t="str">
        <f>IF(VLOOKUP($A140,'21 22'!$F$10:$N$408,1,FALSE)=VLOOKUP($A140,'2021'!$F$10:$O$471,1,FALSE),VLOOKUP($A140,'21 22'!$F$10:$N$408,1,FALSE),FALSE)</f>
        <v>Hillingdon</v>
      </c>
      <c r="P140" t="str">
        <f>IF(VLOOKUP($A140,'22 23'!$F$10:$N$408,1,FALSE)=VLOOKUP($A140,'2022'!$F$10:$O$468,1,FALSE),VLOOKUP($A140,'22 23'!$F$10:$N$408,1,FALSE),FALSE)</f>
        <v>Hillingdon</v>
      </c>
      <c r="Q140" t="str">
        <f>IF(VLOOKUP($A140,'23 24'!$F$7:$N$408,1,FALSE)=VLOOKUP($A140,'2023'!$C$7:$O$468,1,FALSE),VLOOKUP($A140,'23 24'!$F$7:$N$408,1,FALSE),FALSE)</f>
        <v>Hillingdon</v>
      </c>
      <c r="S140" s="196">
        <f>IFERROR((VLOOKUP($A140,'0910'!$F$10:$L$433,4,FALSE)/VLOOKUP($A140,'2010'!$C$5:$K$611,9,FALSE))*1000,#N/A)</f>
        <v>2.222007535503816</v>
      </c>
      <c r="T140" s="196">
        <f>IFERROR((VLOOKUP($A140,'1011'!$F$10:$L$433,4,FALSE)/VLOOKUP($A140,'2011'!$C$5:$K$611,9,FALSE))*1000,#N/A)</f>
        <v>4.7156192859205088</v>
      </c>
      <c r="U140" s="196">
        <f>IFERROR((VLOOKUP($A140,'1112'!$F$10:$L$408,4,FALSE)/VLOOKUP($A140,'2012'!$F$10:$M$460,8,FALSE))*1000,#N/A)</f>
        <v>4.0991420400381315</v>
      </c>
      <c r="V140" s="196">
        <f>IFERROR((VLOOKUP($A140,'1213'!$F$10:$L$408,4,FALSE)/VLOOKUP($A140,'2013'!$F$10:$M$460,8,FALSE))*1000,#N/A)</f>
        <v>3.7608123354644603</v>
      </c>
      <c r="W140" s="196">
        <f>IFERROR((VLOOKUP($A140,'1314'!$F$10:$L$408,4,FALSE)/VLOOKUP($A140,'2014'!$F$10:$M$460,8,FALSE))*1000,#N/A)</f>
        <v>2.8993640104751215</v>
      </c>
      <c r="X140" s="196">
        <f>IFERROR((VLOOKUP($A140,'1415'!$F$10:$L$408,4,FALSE)/VLOOKUP($A140,'2015'!$F$10:$M$460,8,FALSE))*1000,#N/A)</f>
        <v>5.6765308021589425</v>
      </c>
      <c r="Y140" s="196">
        <f>IFERROR((VLOOKUP($A140,'1516'!$F$10:$L$408,4,FALSE)/VLOOKUP($A140,'2016'!$F$10:$M$460,8,FALSE))*1000,#N/A)</f>
        <v>6.5637422575575481</v>
      </c>
      <c r="Z140" s="196">
        <f>IFERROR((VLOOKUP($A140,'1617'!$F$10:$L$408,4,FALSE)/VLOOKUP($A140,'2017'!$F$10:$M$460,8,FALSE))*1000,#N/A)</f>
        <v>1.376904718193501</v>
      </c>
      <c r="AA140" s="196">
        <f>IFERROR((VLOOKUP($A140,'1718'!$F$10:$L$408,4,FALSE)/VLOOKUP($A140,'2018'!$F$10:$N$460,9,FALSE))*1000,#N/A)</f>
        <v>1.7307341956640554</v>
      </c>
      <c r="AB140" s="196">
        <f>IFERROR((VLOOKUP($A140,'1819'!$F$10:$L$408,4,FALSE)/VLOOKUP($A140,'2018'!$F$10:$N$460,9,FALSE))*1000,#N/A)</f>
        <v>3.9169247586081255</v>
      </c>
      <c r="AC140" s="196">
        <f>IFERROR((VLOOKUP($A140,'1920'!$F$10:$L$408,4,FALSE)/VLOOKUP($A140,'2019'!$F$10:$N$464,8,FALSE))*1000,#N/A)</f>
        <v>6.2311485180703299</v>
      </c>
      <c r="AD140" s="196">
        <f>IFERROR((VLOOKUP($A140,'20 21'!$F$10:$M$408,4,FALSE)/VLOOKUP($A140,'2020'!$F$10:$N$469,8,FALSE))*1000,#N/A)</f>
        <v>1.1351887556934084</v>
      </c>
      <c r="AE140" s="196">
        <f>IFERROR((VLOOKUP($A140,'21 22'!$F$10:$M$408,4,FALSE)/VLOOKUP($A140,'2021'!$F$10:$N$469,8,FALSE))*1000,#N/A)</f>
        <v>3.5505828151791747</v>
      </c>
      <c r="AF140" s="196">
        <f>IFERROR((VLOOKUP($A140,'22 23'!$F$10:$M$408,4,FALSE)/VLOOKUP($A140,'2022'!$F$10:$N$469,8,FALSE))*1000,#N/A)</f>
        <v>2.8365136668385769</v>
      </c>
      <c r="AG140" s="196">
        <f>IFERROR((VLOOKUP($A140,'23 24'!$F$7:$M$408,4,FALSE)/VLOOKUP($A140,'2023'!$C$7:$N$469,9,FALSE))*1000,#N/A)</f>
        <v>0.51238695462813522</v>
      </c>
      <c r="AI140" s="196">
        <f>IFERROR((VLOOKUP($A140,'0910'!$F$10:$L$433,5,FALSE)/VLOOKUP($A140,'2010'!$C$5:$K$611,9,FALSE))*1000,#N/A)</f>
        <v>2.0287894889382665</v>
      </c>
      <c r="AJ140" s="196">
        <f>IFERROR((VLOOKUP($A140,'1011'!$F$10:$L$433,5,FALSE)/VLOOKUP($A140,'2011'!$C$5:$K$611,9,FALSE))*1000,#N/A)</f>
        <v>1.058608411125012</v>
      </c>
      <c r="AK140" s="196">
        <f>IFERROR((VLOOKUP($A140,'1112'!$F$10:$L$408,5,FALSE)/VLOOKUP($A140,'2012'!$F$10:$M$460,8,FALSE))*1000,#N/A)</f>
        <v>1.7159199237368923</v>
      </c>
      <c r="AL140" s="196">
        <f>IFERROR((VLOOKUP($A140,'1213'!$F$10:$L$408,5,FALSE)/VLOOKUP($A140,'2013'!$F$10:$M$460,8,FALSE))*1000,#N/A)</f>
        <v>0.37608123354644601</v>
      </c>
      <c r="AM140" s="196">
        <f>IFERROR((VLOOKUP($A140,'1314'!$F$10:$L$408,5,FALSE)/VLOOKUP($A140,'2014'!$F$10:$M$460,8,FALSE))*1000,#N/A)</f>
        <v>1.0288065843621399</v>
      </c>
      <c r="AN140" s="196">
        <f>IFERROR((VLOOKUP($A140,'1415'!$F$10:$L$408,5,FALSE)/VLOOKUP($A140,'2015'!$F$10:$M$460,8,FALSE))*1000,#N/A)</f>
        <v>0.37223152801042247</v>
      </c>
      <c r="AO140" s="196">
        <f>IFERROR((VLOOKUP($A140,'1516'!$F$10:$L$408,5,FALSE)/VLOOKUP($A140,'2016'!$F$10:$M$460,8,FALSE))*1000,#N/A)</f>
        <v>0.18489414810021262</v>
      </c>
      <c r="AP140" s="196">
        <f>IFERROR((VLOOKUP($A140,'1617'!$F$10:$L$408,5,FALSE)/VLOOKUP($A140,'2017'!$F$10:$M$460,8,FALSE))*1000,#N/A)</f>
        <v>0.27538094363870019</v>
      </c>
      <c r="AQ140" s="196">
        <f>IFERROR((VLOOKUP($A140,'1718'!$F$10:$L$408,5,FALSE)/VLOOKUP($A140,'2018'!$F$10:$N$460,9,FALSE))*1000,#N/A)</f>
        <v>0</v>
      </c>
      <c r="AR140" s="196">
        <f>IFERROR((VLOOKUP($A140,'1819'!$F$10:$L$408,5,FALSE)/VLOOKUP($A140,'2018'!$F$10:$N$460,9,FALSE))*1000,#N/A)</f>
        <v>2.1861905629440699</v>
      </c>
      <c r="AS140" s="196">
        <f>IFERROR((VLOOKUP($A140,'1920'!$F$10:$L$408,5,FALSE)/VLOOKUP($A140,'2019'!$F$10:$N$464,8,FALSE))*1000,#N/A)</f>
        <v>1.3545975039283329</v>
      </c>
      <c r="AT140" s="196">
        <f>IFERROR((VLOOKUP($A140,'20 21'!$F$10:$L$408,5,FALSE)/VLOOKUP($A140,'2020'!$F$10:$N$469,8,FALSE))*1000,#N/A)</f>
        <v>0</v>
      </c>
      <c r="AU140" s="196">
        <f>IFERROR((VLOOKUP($A140,'21 22'!$F$10:$L$408,5,FALSE)/VLOOKUP($A140,'2021'!$F$10:$N$469,8,FALSE))*1000,#N/A)</f>
        <v>1.8185911980186016</v>
      </c>
      <c r="AV140" s="196">
        <f>IFERROR((VLOOKUP($A140,'22 23'!$F$10:$L$408,5,FALSE)/VLOOKUP($A140,'2022'!$F$10:$N$469,8,FALSE))*1000,#N/A)</f>
        <v>0.60168471720818295</v>
      </c>
      <c r="AW140" s="196">
        <f>IFERROR((VLOOKUP($A140,'23 24'!$F$7:$M$408,5,FALSE)/VLOOKUP($A140,'2023'!$C$7:$N$469,9,FALSE))*1000,#N/A)</f>
        <v>0</v>
      </c>
      <c r="AY140" s="196">
        <f>IFERROR((VLOOKUP($A140,'0910'!$F$10:$L$433,6,FALSE)/VLOOKUP($A140,'2010'!$C$5:$K$611,9,FALSE))*1000,#N/A)</f>
        <v>0.19321804656554922</v>
      </c>
      <c r="AZ140" s="196">
        <f>IFERROR((VLOOKUP($A140,'1011'!$F$10:$L$433,6,FALSE)/VLOOKUP($A140,'2011'!$C$5:$K$611,9,FALSE))*1000,#N/A)</f>
        <v>0.28871138485227599</v>
      </c>
      <c r="BA140" s="196">
        <f>IFERROR((VLOOKUP($A140,'1112'!$F$10:$L$408,6,FALSE)/VLOOKUP($A140,'2012'!$F$10:$M$460,8,FALSE))*1000,#N/A)</f>
        <v>0.19065776930409914</v>
      </c>
      <c r="BB140" s="196">
        <f>IFERROR((VLOOKUP($A140,'1213'!$F$10:$L$408,6,FALSE)/VLOOKUP($A140,'2013'!$F$10:$M$460,8,FALSE))*1000,#N/A)</f>
        <v>0</v>
      </c>
      <c r="BC140" s="196">
        <f>IFERROR((VLOOKUP($A140,'1314'!$F$10:$L$408,6,FALSE)/VLOOKUP($A140,'2014'!$F$10:$M$460,8,FALSE))*1000,#N/A)</f>
        <v>0</v>
      </c>
      <c r="BD140" s="196">
        <f>IFERROR((VLOOKUP($A140,'1415'!$F$10:$L$408,6,FALSE)/VLOOKUP($A140,'2015'!$F$10:$M$460,8,FALSE))*1000,#N/A)</f>
        <v>0</v>
      </c>
      <c r="BE140" s="196">
        <f>IFERROR((VLOOKUP($A140,'1516'!$F$10:$L$408,6,FALSE)/VLOOKUP($A140,'2016'!$F$10:$M$460,8,FALSE))*1000,#N/A)</f>
        <v>0</v>
      </c>
      <c r="BF140" s="196">
        <f>IFERROR((VLOOKUP($A140,'1617'!$F$10:$L$408,6,FALSE)/VLOOKUP($A140,'2017'!$F$10:$M$460,8,FALSE))*1000,#N/A)</f>
        <v>0</v>
      </c>
      <c r="BG140" s="196">
        <f>IFERROR((VLOOKUP($A140,'1718'!$F$10:$L$408,6,FALSE)/VLOOKUP($A140,'2018'!$F$10:$N$460,9,FALSE))*1000,#N/A)</f>
        <v>0</v>
      </c>
      <c r="BH140" s="196">
        <f>IFERROR((VLOOKUP($A140,'1819'!$F$10:$L$408,6,FALSE)/VLOOKUP($A140,'2018'!$F$10:$N$460,9,FALSE))*1000,#N/A)</f>
        <v>0</v>
      </c>
      <c r="BI140" s="196">
        <f>IFERROR((VLOOKUP($A140,'1920'!$F$10:$L$408,6,FALSE)/VLOOKUP($A140,'2019'!$F$10:$N$464,8,FALSE))*1000,#N/A)</f>
        <v>0</v>
      </c>
      <c r="BJ140" s="196">
        <f>IFERROR((VLOOKUP($A140,'20 21'!$F$10:$L$408,6,FALSE)/VLOOKUP($A140,'2020'!$F$10:$N$469,8,FALSE))*1000,#N/A)</f>
        <v>0</v>
      </c>
      <c r="BK140" s="196">
        <f>IFERROR((VLOOKUP($A140,'21 22'!$F$10:$L$408,6,FALSE)/VLOOKUP($A140,'2021'!$F$10:$N$469,8,FALSE))*1000,#N/A)</f>
        <v>0</v>
      </c>
      <c r="BL140" s="196">
        <f>IFERROR((VLOOKUP($A140,'22 23'!$F$10:$L$408,6,FALSE)/VLOOKUP($A140,'2022'!$F$10:$N$469,8,FALSE))*1000,#N/A)</f>
        <v>0</v>
      </c>
      <c r="BM140" s="196">
        <f>IFERROR((VLOOKUP($A140,'23 24'!$F$7:$M$408,6,FALSE)/VLOOKUP($A140,'2023'!$C$7:$N$469,9,FALSE))*1000,#N/A)</f>
        <v>0</v>
      </c>
      <c r="BO140" s="196">
        <f>IFERROR((VLOOKUP($A140,'0910'!$F$10:$L$433,7,FALSE)/VLOOKUP($A140,'2010'!$C$5:$K$611,9,FALSE))*1000,#N/A)</f>
        <v>4.444015071007632</v>
      </c>
      <c r="BP140" s="196">
        <f>IFERROR((VLOOKUP($A140,'1011'!$F$10:$L$433,7,FALSE)/VLOOKUP($A140,'2011'!$C$5:$K$611,9,FALSE))*1000,#N/A)</f>
        <v>5.966701953613704</v>
      </c>
      <c r="BQ140" s="196">
        <f>IFERROR((VLOOKUP($A140,'1112'!$F$10:$L$408,7,FALSE)/VLOOKUP($A140,'2012'!$F$10:$M$460,8,FALSE))*1000,#N/A)</f>
        <v>5.9103908484270731</v>
      </c>
      <c r="BR140" s="196">
        <f>IFERROR((VLOOKUP($A140,'1213'!$F$10:$L$408,7,FALSE)/VLOOKUP($A140,'2013'!$F$10:$M$460,8,FALSE))*1000,#N/A)</f>
        <v>4.1368935690109057</v>
      </c>
      <c r="BS140" s="196">
        <f>IFERROR((VLOOKUP($A140,'1314'!$F$10:$L$408,7,FALSE)/VLOOKUP($A140,'2014'!$F$10:$M$460,8,FALSE))*1000,#N/A)</f>
        <v>3.8346427235316125</v>
      </c>
      <c r="BT140" s="196">
        <f>IFERROR((VLOOKUP($A140,'1415'!$F$10:$L$408,7,FALSE)/VLOOKUP($A140,'2015'!$F$10:$M$460,8,FALSE))*1000,#N/A)</f>
        <v>5.9557044481667596</v>
      </c>
      <c r="BU140" s="196">
        <f>IFERROR((VLOOKUP($A140,'1516'!$F$10:$L$408,7,FALSE)/VLOOKUP($A140,'2016'!$F$10:$M$460,8,FALSE))*1000,#N/A)</f>
        <v>6.7486364056577601</v>
      </c>
      <c r="BV140" s="196">
        <f>IFERROR((VLOOKUP($A140,'1617'!$F$10:$L$408,7,FALSE)/VLOOKUP($A140,'2017'!$F$10:$M$460,8,FALSE))*1000,#N/A)</f>
        <v>1.652285661832201</v>
      </c>
      <c r="BW140" s="196">
        <f>IFERROR((VLOOKUP($A140,'1718'!$F$10:$L$408,7,FALSE)/VLOOKUP($A140,'2018'!$F$10:$N$460,9,FALSE))*1000,#N/A)</f>
        <v>1.7307341956640554</v>
      </c>
      <c r="BX140" s="196">
        <f>IFERROR((VLOOKUP($A140,'1819'!$F$10:$L$408,7,FALSE)/VLOOKUP($A140,'2018'!$F$10:$N$460,9,FALSE))*1000,#N/A)</f>
        <v>6.1031153215521954</v>
      </c>
      <c r="BY140" s="196">
        <f>IFERROR((VLOOKUP($A140,'1920'!$F$10:$L$408,7,FALSE)/VLOOKUP($A140,'2019'!$F$10:$N$464,8,FALSE))*1000,#N/A)</f>
        <v>7.5857460219986637</v>
      </c>
      <c r="BZ140" s="196">
        <f>IFERROR((VLOOKUP($A140,'20 21'!$F$10:$L$408,7,FALSE)/VLOOKUP($A140,'2020'!$F$10:$N$469,8,FALSE))*1000,#N/A)</f>
        <v>1.1351887556934084</v>
      </c>
      <c r="CA140" s="196">
        <f>IFERROR((VLOOKUP($A140,'21 22'!$F$10:$L$408,7,FALSE)/VLOOKUP($A140,'2021'!$F$10:$N$469,8,FALSE))*1000,#N/A)</f>
        <v>5.4557735940558052</v>
      </c>
      <c r="CB140" s="196">
        <f>IFERROR((VLOOKUP($A140,'22 23'!$F$10:$L$408,7,FALSE)/VLOOKUP($A140,'2022'!$F$10:$N$469,8,FALSE))*1000,#N/A)</f>
        <v>3.3522434244455908</v>
      </c>
      <c r="CC140" s="196">
        <f>IFERROR((VLOOKUP($A140,'23 24'!$F$7:$M$408,7,FALSE)/VLOOKUP($A140,'2023'!$C$7:$N$469,9,FALSE))*1000,#N/A)</f>
        <v>0.51238695462813522</v>
      </c>
      <c r="CE140" s="198">
        <f>IFERROR((VLOOKUP($A140,'0910'!$F$10:$S$433,9,FALSE)/VLOOKUP($A140,'2010'!$C$5:$K$611,9,FALSE))*1000,#N/A)</f>
        <v>2.4152255820693656</v>
      </c>
      <c r="CF140" s="198">
        <f>IFERROR((VLOOKUP($A140,'1011'!$F$10:$S$433,10,FALSE)/VLOOKUP($A140,'2011'!$C$5:$K$611,9,FALSE))*1000,#N/A)</f>
        <v>2.4059282071023</v>
      </c>
      <c r="CG140" s="198">
        <f>IFERROR((VLOOKUP($A140,'1112'!$F$10:$S$408,9,FALSE)/VLOOKUP($A140,'2012'!$F$10:$M$460,8,FALSE))*1000,#N/A)</f>
        <v>4.0991420400381315</v>
      </c>
      <c r="CH140" s="198">
        <f>IFERROR((VLOOKUP($A140,'1213'!$F$10:$S$408,9,FALSE)/VLOOKUP($A140,'2013'!$F$10:$M$460,8,FALSE))*1000,#N/A)</f>
        <v>4.2309138773975175</v>
      </c>
      <c r="CI140" s="198">
        <f>IFERROR((VLOOKUP($A140,'1314'!$F$10:$S$408,9,FALSE)/VLOOKUP($A140,'2014'!$F$10:$M$460,8,FALSE))*1000,#N/A)</f>
        <v>2.4317246539468762</v>
      </c>
      <c r="CJ140" s="198">
        <f>IFERROR((VLOOKUP($A140,'1415'!$F$10:$S$408,9,FALSE)/VLOOKUP($A140,'2015'!$F$10:$M$460,8,FALSE))*1000,#N/A)</f>
        <v>2.6056206960729575</v>
      </c>
      <c r="CK140" s="198">
        <f>IFERROR((VLOOKUP($A140,'1516'!$F$10:$S$408,9,FALSE)/VLOOKUP($A140,'2016'!$F$10:$M$460,8,FALSE))*1000,#N/A)</f>
        <v>4.1601183322547843</v>
      </c>
      <c r="CL140" s="198">
        <f>IFERROR((VLOOKUP($A140,'1617'!$F$10:$S$408,9,FALSE)/VLOOKUP($A140,'2017'!$F$10:$M$460,8,FALSE))*1000,#N/A)</f>
        <v>4.6814760418579038</v>
      </c>
      <c r="CM140" s="198">
        <f>IFERROR((VLOOKUP($A140,'1718'!$F$10:$S$408,9,FALSE)/VLOOKUP($A140,'2018'!$F$10:$N$460,9,FALSE))*1000,#N/A)</f>
        <v>6.7407542357442161</v>
      </c>
      <c r="CN140" s="198">
        <f>IFERROR((VLOOKUP($A140,'1819'!$F$10:$S$408,9,FALSE)/VLOOKUP($A140,'2018'!$F$10:$N$460,9,FALSE))*1000,#N/A)</f>
        <v>2.2772818364000726</v>
      </c>
      <c r="CO140" s="198">
        <f>IFERROR((VLOOKUP($A140,'1920'!$F$10:$S$408,9,FALSE)/VLOOKUP($A140,'2019'!$F$10:$N$464,8,FALSE))*1000,#N/A)</f>
        <v>4.5153250130944427</v>
      </c>
      <c r="CP140" s="198">
        <f>IFERROR((VLOOKUP($A140,'20 21'!$F$10:$S$408,9,FALSE)/VLOOKUP($A140,'2020'!$F$10:$N$469,8,FALSE))*1000,#N/A)</f>
        <v>5.0646882946321288</v>
      </c>
      <c r="CQ140" s="198">
        <f>IFERROR((VLOOKUP($A140,'21 22'!$F$10:$S$408,9,FALSE)/VLOOKUP($A140,'2021'!$F$10:$N$469,8,FALSE))*1000,#N/A)</f>
        <v>2.8577861683149455</v>
      </c>
      <c r="CR140" s="198">
        <f>IFERROR((VLOOKUP($A140,'22 23'!$F$10:$S$408,9,FALSE)/VLOOKUP($A140,'2022'!$F$10:$N$469,8,FALSE))*1000,#N/A)</f>
        <v>3.4381983840467596</v>
      </c>
      <c r="CS140" s="196">
        <f>IFERROR((VLOOKUP($A140,'23 24'!$F$7:$S$408,9,FALSE)/VLOOKUP($A140,'2023'!$C$7:$N$469,9,FALSE))*1000,#N/A)</f>
        <v>2.6473325989120315</v>
      </c>
      <c r="CU140" s="198">
        <f>IFERROR((VLOOKUP($A140,'0910'!$F$10:$S$433,10,FALSE)/VLOOKUP($A140,'2010'!$C$5:$K$611,9,FALSE))*1000,#N/A)</f>
        <v>1.4491353492416192</v>
      </c>
      <c r="CV140" s="198">
        <f>IFERROR((VLOOKUP($A140,'1011'!$F$10:$S$433,11,FALSE)/VLOOKUP($A140,'2011'!$C$5:$K$611,9,FALSE))*1000,#N/A)</f>
        <v>1.1548455394091039</v>
      </c>
      <c r="CW140" s="198">
        <f>IFERROR((VLOOKUP($A140,'1112'!$F$10:$S$408,10,FALSE)/VLOOKUP($A140,'2012'!$F$10:$M$460,8,FALSE))*1000,#N/A)</f>
        <v>2.8598665395614868</v>
      </c>
      <c r="CX140" s="198">
        <f>IFERROR((VLOOKUP($A140,'1213'!$F$10:$S$408,10,FALSE)/VLOOKUP($A140,'2013'!$F$10:$M$460,8,FALSE))*1000,#N/A)</f>
        <v>1.5983452425723956</v>
      </c>
      <c r="CY140" s="198">
        <f>IFERROR((VLOOKUP($A140,'1314'!$F$10:$S$408,10,FALSE)/VLOOKUP($A140,'2014'!$F$10:$M$460,8,FALSE))*1000,#N/A)</f>
        <v>0.28058361391694725</v>
      </c>
      <c r="CZ140" s="198">
        <f>IFERROR((VLOOKUP($A140,'1415'!$F$10:$S$408,10,FALSE)/VLOOKUP($A140,'2015'!$F$10:$M$460,8,FALSE))*1000,#N/A)</f>
        <v>0.55834729201563371</v>
      </c>
      <c r="DA140" s="198">
        <f>IFERROR((VLOOKUP($A140,'1516'!$F$10:$S$408,10,FALSE)/VLOOKUP($A140,'2016'!$F$10:$M$460,8,FALSE))*1000,#N/A)</f>
        <v>0.7395765924008505</v>
      </c>
      <c r="DB140" s="198">
        <f>IFERROR((VLOOKUP($A140,'1617'!$F$10:$S$408,10,FALSE)/VLOOKUP($A140,'2017'!$F$10:$M$460,8,FALSE))*1000,#N/A)</f>
        <v>0.45896823939783365</v>
      </c>
      <c r="DC140" s="198">
        <f>IFERROR((VLOOKUP($A140,'1718'!$F$10:$S$408,10,FALSE)/VLOOKUP($A140,'2018'!$F$10:$N$460,9,FALSE))*1000,#N/A)</f>
        <v>0.4554563672800146</v>
      </c>
      <c r="DD140" s="198">
        <f>IFERROR((VLOOKUP($A140,'1819'!$F$10:$S$408,10,FALSE)/VLOOKUP($A140,'2018'!$F$10:$N$460,9,FALSE))*1000,#N/A)</f>
        <v>9.1091273456002916E-2</v>
      </c>
      <c r="DE140" s="198">
        <f>IFERROR((VLOOKUP($A140,'1920'!$F$10:$S$408,10,FALSE)/VLOOKUP($A140,'2019'!$F$10:$N$464,8,FALSE))*1000,#N/A)</f>
        <v>9.0306500261888856E-2</v>
      </c>
      <c r="DF140" s="198">
        <f>IFERROR((VLOOKUP($A140,'20 21'!$F$10:$S$408,10,FALSE)/VLOOKUP($A140,'2020'!$F$10:$N$469,8,FALSE))*1000,#N/A)</f>
        <v>1.2225109676698243</v>
      </c>
      <c r="DG140" s="198">
        <f>IFERROR((VLOOKUP($A140,'21 22'!$F$10:$S$408,10,FALSE)/VLOOKUP($A140,'2021'!$F$10:$N$469,8,FALSE))*1000,#N/A)</f>
        <v>2.0783899405926873</v>
      </c>
      <c r="DH140" s="198">
        <f>IFERROR((VLOOKUP($A140,'22 23'!$F$10:$S$408,10,FALSE)/VLOOKUP($A140,'2022'!$F$10:$N$469,8,FALSE))*1000,#N/A)</f>
        <v>0.34381983840467595</v>
      </c>
      <c r="DI140" s="196">
        <f>IFERROR((VLOOKUP($A140,'23 24'!$F$7:$S$408,10,FALSE)/VLOOKUP($A140,'2023'!$C$7:$N$469,9,FALSE))*1000,#N/A)</f>
        <v>0</v>
      </c>
      <c r="DK140" s="198">
        <f>IFERROR((VLOOKUP($A140,'0910'!$F$10:$S$433,11,FALSE)/VLOOKUP($A140,'2010'!$C$5:$K$611,9,FALSE))*1000,#N/A)</f>
        <v>0</v>
      </c>
      <c r="DL140" s="198">
        <f>IFERROR((VLOOKUP($A140,'1011'!$F$10:$S$433,12,FALSE)/VLOOKUP($A140,'2011'!$C$5:$K$611,9,FALSE))*1000,#N/A)</f>
        <v>0.48118564142046</v>
      </c>
      <c r="DM140" s="198">
        <f>IFERROR((VLOOKUP($A140,'1112'!$F$10:$S$408,11,FALSE)/VLOOKUP($A140,'2012'!$F$10:$M$460,8,FALSE))*1000,#N/A)</f>
        <v>0.19065776930409914</v>
      </c>
      <c r="DN140" s="198">
        <f>IFERROR((VLOOKUP($A140,'1213'!$F$10:$S$408,11,FALSE)/VLOOKUP($A140,'2013'!$F$10:$M$460,8,FALSE))*1000,#N/A)</f>
        <v>9.4020308386611504E-2</v>
      </c>
      <c r="DO140" s="198">
        <f>IFERROR((VLOOKUP($A140,'1314'!$F$10:$S$408,11,FALSE)/VLOOKUP($A140,'2014'!$F$10:$M$460,8,FALSE))*1000,#N/A)</f>
        <v>0</v>
      </c>
      <c r="DP140" s="198">
        <f>IFERROR((VLOOKUP($A140,'1415'!$F$10:$S$408,11,FALSE)/VLOOKUP($A140,'2015'!$F$10:$M$460,8,FALSE))*1000,#N/A)</f>
        <v>0</v>
      </c>
      <c r="DQ140" s="198">
        <f>IFERROR((VLOOKUP($A140,'1516'!$F$10:$S$408,11,FALSE)/VLOOKUP($A140,'2016'!$F$10:$M$460,8,FALSE))*1000,#N/A)</f>
        <v>0</v>
      </c>
      <c r="DR140" s="198">
        <f>IFERROR((VLOOKUP($A140,'1617'!$F$10:$S$408,11,FALSE)/VLOOKUP($A140,'2017'!$F$10:$M$460,8,FALSE))*1000,#N/A)</f>
        <v>0</v>
      </c>
      <c r="DS140" s="198">
        <f>IFERROR((VLOOKUP($A140,'1718'!$F$10:$S$408,11,FALSE)/VLOOKUP($A140,'2018'!$F$10:$N$460,9,FALSE))*1000,#N/A)</f>
        <v>0</v>
      </c>
      <c r="DT140" s="198">
        <f>IFERROR((VLOOKUP($A140,'1819'!$F$10:$S$408,11,FALSE)/VLOOKUP($A140,'2018'!$F$10:$N$460,9,FALSE))*1000,#N/A)</f>
        <v>1.0930952814720349</v>
      </c>
      <c r="DU140" s="198">
        <f>IFERROR((VLOOKUP($A140,'1920'!$F$10:$S$408,11,FALSE)/VLOOKUP($A140,'2019'!$F$10:$N$464,8,FALSE))*1000,#N/A)</f>
        <v>0</v>
      </c>
      <c r="DV140" s="198">
        <f>IFERROR((VLOOKUP($A140,'20 21'!$F$10:$S$408,11,FALSE)/VLOOKUP($A140,'2020'!$F$10:$N$469,8,FALSE))*1000,#N/A)</f>
        <v>0</v>
      </c>
      <c r="DW140" s="198">
        <f>IFERROR((VLOOKUP($A140,'21 22'!$F$10:$S$408,11,FALSE)/VLOOKUP($A140,'2021'!$F$10:$N$469,8,FALSE))*1000,#N/A)</f>
        <v>0</v>
      </c>
      <c r="DX140" s="198">
        <f>IFERROR((VLOOKUP($A140,'22 23'!$F$10:$S$408,11,FALSE)/VLOOKUP($A140,'2022'!$F$10:$N$469,8,FALSE))*1000,#N/A)</f>
        <v>0</v>
      </c>
      <c r="DY140" s="196">
        <f>IFERROR((VLOOKUP($A140,'23 24'!$F$7:$S$408,11,FALSE)/VLOOKUP($A140,'2023'!$C$7:$N$469,9,FALSE))*1000,#N/A)</f>
        <v>0</v>
      </c>
      <c r="EA140" s="198">
        <f>IFERROR((VLOOKUP($A140,'0910'!$F$10:$S$433,12,FALSE)/VLOOKUP($A140,'2010'!$C$5:$K$611,9,FALSE))*1000,#N/A)</f>
        <v>3.8643609313109843</v>
      </c>
      <c r="EB140" s="198">
        <f>IFERROR((VLOOKUP($A140,'1011'!$F$10:$S$433,13,FALSE)/VLOOKUP($A140,'2011'!$C$5:$K$611,9,FALSE))*1000,#N/A)</f>
        <v>4.1381965162159569</v>
      </c>
      <c r="EC140" s="198">
        <f>IFERROR((VLOOKUP($A140,'1112'!$F$10:$S$408,12,FALSE)/VLOOKUP($A140,'2012'!$F$10:$M$460,8,FALSE))*1000,#N/A)</f>
        <v>7.244995233555767</v>
      </c>
      <c r="ED140" s="198">
        <f>IFERROR((VLOOKUP($A140,'1213'!$F$10:$S$408,12,FALSE)/VLOOKUP($A140,'2013'!$F$10:$M$460,8,FALSE))*1000,#N/A)</f>
        <v>5.8292591199699135</v>
      </c>
      <c r="EE140" s="198">
        <f>IFERROR((VLOOKUP($A140,'1314'!$F$10:$S$408,12,FALSE)/VLOOKUP($A140,'2014'!$F$10:$M$460,8,FALSE))*1000,#N/A)</f>
        <v>2.7123082678638233</v>
      </c>
      <c r="EF140" s="198">
        <f>IFERROR((VLOOKUP($A140,'1415'!$F$10:$S$408,12,FALSE)/VLOOKUP($A140,'2015'!$F$10:$M$460,8,FALSE))*1000,#N/A)</f>
        <v>3.0709101060859854</v>
      </c>
      <c r="EG140" s="198">
        <f>IFERROR((VLOOKUP($A140,'1516'!$F$10:$S$408,12,FALSE)/VLOOKUP($A140,'2016'!$F$10:$M$460,8,FALSE))*1000,#N/A)</f>
        <v>4.8996949246556349</v>
      </c>
      <c r="EH140" s="198">
        <f>IFERROR((VLOOKUP($A140,'1617'!$F$10:$S$408,12,FALSE)/VLOOKUP($A140,'2017'!$F$10:$M$460,8,FALSE))*1000,#N/A)</f>
        <v>5.2322379291353043</v>
      </c>
      <c r="EI140" s="198">
        <f>IFERROR((VLOOKUP($A140,'1718'!$F$10:$S$408,12,FALSE)/VLOOKUP($A140,'2018'!$F$10:$N$460,9,FALSE))*1000,#N/A)</f>
        <v>7.1962106030242303</v>
      </c>
      <c r="EJ140" s="198">
        <f>IFERROR((VLOOKUP($A140,'1819'!$F$10:$S$408,12,FALSE)/VLOOKUP($A140,'2018'!$F$10:$N$460,9,FALSE))*1000,#N/A)</f>
        <v>3.4614683913281108</v>
      </c>
      <c r="EK140" s="198">
        <f>IFERROR((VLOOKUP($A140,'1920'!$F$10:$S$408,12,FALSE)/VLOOKUP($A140,'2019'!$F$10:$N$464,8,FALSE))*1000,#N/A)</f>
        <v>4.6056315133563315</v>
      </c>
      <c r="EL140" s="198">
        <f>IFERROR((VLOOKUP($A140,'20 21'!$F$10:$S$408,12,FALSE)/VLOOKUP($A140,'2020'!$F$10:$N$469,8,FALSE))*1000,#N/A)</f>
        <v>6.2871992623019537</v>
      </c>
      <c r="EM140" s="198">
        <f>IFERROR((VLOOKUP($A140,'21 22'!$F$10:$S$408,12,FALSE)/VLOOKUP($A140,'2021'!$F$10:$N$469,8,FALSE))*1000,#N/A)</f>
        <v>4.9361761089076328</v>
      </c>
      <c r="EN140" s="198">
        <f>IFERROR((VLOOKUP($A140,'22 23'!$F$10:$S$408,12,FALSE)/VLOOKUP($A140,'2022'!$F$10:$N$469,8,FALSE))*1000,#N/A)</f>
        <v>3.7820182224514354</v>
      </c>
      <c r="EO140" s="196">
        <f>IFERROR((VLOOKUP($A140,'23 24'!$F$7:$S$408,12,FALSE)/VLOOKUP($A140,'2023'!$C$7:$N$469,9,FALSE))*1000,#N/A)</f>
        <v>2.6473325989120315</v>
      </c>
    </row>
    <row r="141" spans="1:145" x14ac:dyDescent="0.3">
      <c r="A141" t="s">
        <v>936</v>
      </c>
      <c r="B141" t="s">
        <v>1742</v>
      </c>
      <c r="C141" t="str">
        <f>IF(VLOOKUP($A141,'0910'!$F$10:$L$433,1,FALSE)=VLOOKUP($A141,'2010'!$C$5:$K$611,1,FALSE),VLOOKUP($A141,'0910'!$F$10:$L$433,1,FALSE),FALSE)</f>
        <v>Hinckley and Bosworth</v>
      </c>
      <c r="D141" t="str">
        <f>IF(VLOOKUP($A141,'1011'!$F$10:$L$433,1,FALSE)=VLOOKUP($A141,'2011'!$C$5:$K$611,1,FALSE),VLOOKUP($A141,'1011'!$F$10:$L$433,1,FALSE),FALSE)</f>
        <v>Hinckley and Bosworth</v>
      </c>
      <c r="E141" t="str">
        <f>IF(VLOOKUP(A141,'1112'!$F$10:$L$408,1,FALSE)=VLOOKUP(A141,'2012'!$F$10:$M$460,1,FALSE),VLOOKUP(A141,'1112'!$F$10:$L$408,1,FALSE),FALSE)</f>
        <v>Hinckley and Bosworth</v>
      </c>
      <c r="F141" t="str">
        <f>IF(VLOOKUP($A141,'1213'!$F$10:$L$408,1,FALSE)=VLOOKUP($A141,'2013'!$F$10:$M$460,1,FALSE),VLOOKUP($A141,'1213'!$F$10:$L$408,1,FALSE),FALSE)</f>
        <v>Hinckley and Bosworth</v>
      </c>
      <c r="G141" t="str">
        <f>IF(VLOOKUP($A141,'1314'!$F$10:$L$408,1,FALSE)=VLOOKUP($A141,'2014'!$F$10:$M$460,1,FALSE),VLOOKUP($A141,'1314'!$F$10:$L$408,1,FALSE),FALSE)</f>
        <v>Hinckley and Bosworth</v>
      </c>
      <c r="H141" t="str">
        <f>IF(VLOOKUP($A141,'1415'!$F$10:$L$408,1,FALSE)=VLOOKUP($A141,'2015'!$F$10:$M$460,1,FALSE),VLOOKUP($A141,'1415'!$F$10:$L$408,1,FALSE),FALSE)</f>
        <v>Hinckley and Bosworth</v>
      </c>
      <c r="I141" t="str">
        <f>IF(VLOOKUP($A141,'1516'!$F$10:$L$408,1,FALSE)=VLOOKUP($A141,'2015'!$F$10:$M$460,1,FALSE),VLOOKUP($A141,'1516'!$F$10:$L$408,1,FALSE),FALSE)</f>
        <v>Hinckley and Bosworth</v>
      </c>
      <c r="J141" t="str">
        <f>IF(VLOOKUP($A141,'1617'!$F$10:$L$408,1,FALSE)=VLOOKUP($A141,'2016'!$F$10:$M$460,1,FALSE),VLOOKUP($A141,'1617'!$F$10:$L$408,1,FALSE),FALSE)</f>
        <v>Hinckley and Bosworth</v>
      </c>
      <c r="K141" t="str">
        <f>IF(VLOOKUP($A141,'1718'!$F$10:$M$408,1,FALSE)=VLOOKUP($A141,'2017'!$F$10:$M$460,1,FALSE),VLOOKUP($A141,'1718'!$F$10:$M$408,1,FALSE),FALSE)</f>
        <v>Hinckley and Bosworth</v>
      </c>
      <c r="L141" t="str">
        <f>IF(VLOOKUP($A141,'1819'!$F$10:$M$408,1,FALSE)=VLOOKUP($A141,'2018'!$F$10:$M$460,1,FALSE),VLOOKUP($A141,'1819'!$F$10:$M$408,1,FALSE),FALSE)</f>
        <v>Hinckley and Bosworth</v>
      </c>
      <c r="M141" t="str">
        <f>IF(VLOOKUP($A141,'1920'!$F$10:$M$408,1,FALSE)=VLOOKUP($A141,'2019'!$F$10:$M$464,1,FALSE),VLOOKUP($A141,'1920'!$F$10:$M$408,1,FALSE),FALSE)</f>
        <v>Hinckley and Bosworth</v>
      </c>
      <c r="N141" t="str">
        <f>IF(VLOOKUP($A141,'20 21'!$F$10:$N$408,1,FALSE)=VLOOKUP($A141,'2020'!$F$10:$O$468,1,FALSE),VLOOKUP($A141,'20 21'!$F$10:$N$408,1,FALSE),FALSE)</f>
        <v>Hinckley and Bosworth</v>
      </c>
      <c r="O141" t="str">
        <f>IF(VLOOKUP($A141,'21 22'!$F$10:$N$408,1,FALSE)=VLOOKUP($A141,'2021'!$F$10:$O$471,1,FALSE),VLOOKUP($A141,'21 22'!$F$10:$N$408,1,FALSE),FALSE)</f>
        <v>Hinckley and Bosworth</v>
      </c>
      <c r="P141" t="str">
        <f>IF(VLOOKUP($A141,'22 23'!$F$10:$N$408,1,FALSE)=VLOOKUP($A141,'2022'!$F$10:$O$468,1,FALSE),VLOOKUP($A141,'22 23'!$F$10:$N$408,1,FALSE),FALSE)</f>
        <v>Hinckley and Bosworth</v>
      </c>
      <c r="Q141" t="str">
        <f>IF(VLOOKUP($A141,'23 24'!$F$7:$N$408,1,FALSE)=VLOOKUP($A141,'2023'!$C$7:$O$468,1,FALSE),VLOOKUP($A141,'23 24'!$F$7:$N$408,1,FALSE),FALSE)</f>
        <v>Hinckley and Bosworth</v>
      </c>
      <c r="S141" s="196" t="e">
        <f>IFERROR((VLOOKUP($A141,'0910'!$F$10:$L$433,4,FALSE)/VLOOKUP($A141,'2010'!$C$5:$K$611,9,FALSE))*1000,#N/A)</f>
        <v>#N/A</v>
      </c>
      <c r="T141" s="196">
        <f>IFERROR((VLOOKUP($A141,'1011'!$F$10:$L$433,4,FALSE)/VLOOKUP($A141,'2011'!$C$5:$K$611,9,FALSE))*1000,#N/A)</f>
        <v>8.1006182050735447</v>
      </c>
      <c r="U141" s="196">
        <f>IFERROR((VLOOKUP($A141,'1112'!$F$10:$L$408,4,FALSE)/VLOOKUP($A141,'2012'!$F$10:$M$460,8,FALSE))*1000,#N/A)</f>
        <v>3.5956006768189508</v>
      </c>
      <c r="V141" s="196">
        <f>IFERROR((VLOOKUP($A141,'1213'!$F$10:$L$408,4,FALSE)/VLOOKUP($A141,'2013'!$F$10:$M$460,8,FALSE))*1000,#N/A)</f>
        <v>5.683014102294254</v>
      </c>
      <c r="W141" s="196">
        <f>IFERROR((VLOOKUP($A141,'1314'!$F$10:$L$408,4,FALSE)/VLOOKUP($A141,'2014'!$F$10:$M$460,8,FALSE))*1000,#N/A)</f>
        <v>9.5853302771410718</v>
      </c>
      <c r="X141" s="196">
        <f>IFERROR((VLOOKUP($A141,'1415'!$F$10:$L$408,4,FALSE)/VLOOKUP($A141,'2015'!$F$10:$M$460,8,FALSE))*1000,#N/A)</f>
        <v>12.925728354534264</v>
      </c>
      <c r="Y141" s="196">
        <f>IFERROR((VLOOKUP($A141,'1516'!$F$10:$L$408,4,FALSE)/VLOOKUP($A141,'2016'!$F$10:$M$460,8,FALSE))*1000,#N/A)</f>
        <v>8.5140887897830932</v>
      </c>
      <c r="Z141" s="196">
        <f>IFERROR((VLOOKUP($A141,'1617'!$F$10:$L$408,4,FALSE)/VLOOKUP($A141,'2017'!$F$10:$M$460,8,FALSE))*1000,#N/A)</f>
        <v>4.8096192384769534</v>
      </c>
      <c r="AA141" s="196">
        <f>IFERROR((VLOOKUP($A141,'1718'!$F$10:$L$408,4,FALSE)/VLOOKUP($A141,'2018'!$F$10:$N$460,9,FALSE))*1000,#N/A)</f>
        <v>3.9737730975561298</v>
      </c>
      <c r="AB141" s="196">
        <f>IFERROR((VLOOKUP($A141,'1819'!$F$10:$L$408,4,FALSE)/VLOOKUP($A141,'2018'!$F$10:$N$460,9,FALSE))*1000,#N/A)</f>
        <v>2.9803298231670974</v>
      </c>
      <c r="AC141" s="196">
        <f>IFERROR((VLOOKUP($A141,'1920'!$F$10:$L$408,4,FALSE)/VLOOKUP($A141,'2019'!$F$10:$N$464,8,FALSE))*1000,#N/A)</f>
        <v>1.9704045240487873</v>
      </c>
      <c r="AD141" s="196">
        <f>IFERROR((VLOOKUP($A141,'20 21'!$F$10:$M$408,4,FALSE)/VLOOKUP($A141,'2020'!$F$10:$N$469,8,FALSE))*1000,#N/A)</f>
        <v>4.5279423258267926</v>
      </c>
      <c r="AE141" s="196">
        <f>IFERROR((VLOOKUP($A141,'21 22'!$F$10:$M$408,4,FALSE)/VLOOKUP($A141,'2021'!$F$10:$N$469,8,FALSE))*1000,#N/A)</f>
        <v>6.272418997589039</v>
      </c>
      <c r="AF141" s="196">
        <f>IFERROR((VLOOKUP($A141,'22 23'!$F$10:$M$408,4,FALSE)/VLOOKUP($A141,'2022'!$F$10:$N$469,8,FALSE))*1000,#N/A)</f>
        <v>6.2115418211464171</v>
      </c>
      <c r="AG141" s="196">
        <f>IFERROR((VLOOKUP($A141,'23 24'!$F$7:$M$408,4,FALSE)/VLOOKUP($A141,'2023'!$C$7:$N$469,9,FALSE))*1000,#N/A)</f>
        <v>4.3892292131829542</v>
      </c>
      <c r="AI141" s="196" t="e">
        <f>IFERROR((VLOOKUP($A141,'0910'!$F$10:$L$433,5,FALSE)/VLOOKUP($A141,'2010'!$C$5:$K$611,9,FALSE))*1000,#N/A)</f>
        <v>#N/A</v>
      </c>
      <c r="AJ141" s="196">
        <f>IFERROR((VLOOKUP($A141,'1011'!$F$10:$L$433,5,FALSE)/VLOOKUP($A141,'2011'!$C$5:$K$611,9,FALSE))*1000,#N/A)</f>
        <v>0.63952248987422722</v>
      </c>
      <c r="AK141" s="196">
        <f>IFERROR((VLOOKUP($A141,'1112'!$F$10:$L$408,5,FALSE)/VLOOKUP($A141,'2012'!$F$10:$M$460,8,FALSE))*1000,#N/A)</f>
        <v>0.21150592216582065</v>
      </c>
      <c r="AL141" s="196">
        <f>IFERROR((VLOOKUP($A141,'1213'!$F$10:$L$408,5,FALSE)/VLOOKUP($A141,'2013'!$F$10:$M$460,8,FALSE))*1000,#N/A)</f>
        <v>1.6838560303094086</v>
      </c>
      <c r="AM141" s="196">
        <f>IFERROR((VLOOKUP($A141,'1314'!$F$10:$L$408,5,FALSE)/VLOOKUP($A141,'2014'!$F$10:$M$460,8,FALSE))*1000,#N/A)</f>
        <v>2.500520941862888</v>
      </c>
      <c r="AN141" s="196">
        <f>IFERROR((VLOOKUP($A141,'1415'!$F$10:$L$408,5,FALSE)/VLOOKUP($A141,'2015'!$F$10:$M$460,8,FALSE))*1000,#N/A)</f>
        <v>2.2568732047599509</v>
      </c>
      <c r="AO141" s="196">
        <f>IFERROR((VLOOKUP($A141,'1516'!$F$10:$L$408,5,FALSE)/VLOOKUP($A141,'2016'!$F$10:$M$460,8,FALSE))*1000,#N/A)</f>
        <v>1.8244475978106629</v>
      </c>
      <c r="AP141" s="196">
        <f>IFERROR((VLOOKUP($A141,'1617'!$F$10:$L$408,5,FALSE)/VLOOKUP($A141,'2017'!$F$10:$M$460,8,FALSE))*1000,#N/A)</f>
        <v>1.002004008016032</v>
      </c>
      <c r="AQ141" s="196">
        <f>IFERROR((VLOOKUP($A141,'1718'!$F$10:$L$408,5,FALSE)/VLOOKUP($A141,'2018'!$F$10:$N$460,9,FALSE))*1000,#N/A)</f>
        <v>1.7881978939002583</v>
      </c>
      <c r="AR141" s="196">
        <f>IFERROR((VLOOKUP($A141,'1819'!$F$10:$L$408,5,FALSE)/VLOOKUP($A141,'2018'!$F$10:$N$460,9,FALSE))*1000,#N/A)</f>
        <v>2.5829525134114841</v>
      </c>
      <c r="AS141" s="196">
        <f>IFERROR((VLOOKUP($A141,'1920'!$F$10:$L$408,5,FALSE)/VLOOKUP($A141,'2019'!$F$10:$N$464,8,FALSE))*1000,#N/A)</f>
        <v>0.5911213572146361</v>
      </c>
      <c r="AT141" s="196">
        <f>IFERROR((VLOOKUP($A141,'20 21'!$F$10:$L$408,5,FALSE)/VLOOKUP($A141,'2020'!$F$10:$N$469,8,FALSE))*1000,#N/A)</f>
        <v>1.5749364611571453</v>
      </c>
      <c r="AU141" s="196">
        <f>IFERROR((VLOOKUP($A141,'21 22'!$F$10:$L$408,5,FALSE)/VLOOKUP($A141,'2021'!$F$10:$N$469,8,FALSE))*1000,#N/A)</f>
        <v>3.9202618734931498</v>
      </c>
      <c r="AV141" s="196">
        <f>IFERROR((VLOOKUP($A141,'22 23'!$F$10:$L$408,5,FALSE)/VLOOKUP($A141,'2022'!$F$10:$N$469,8,FALSE))*1000,#N/A)</f>
        <v>5.2409884115922898</v>
      </c>
      <c r="AW141" s="196">
        <f>IFERROR((VLOOKUP($A141,'23 24'!$F$7:$M$408,5,FALSE)/VLOOKUP($A141,'2023'!$C$7:$N$469,9,FALSE))*1000,#N/A)</f>
        <v>2.4808686857121049</v>
      </c>
      <c r="AY141" s="196" t="e">
        <f>IFERROR((VLOOKUP($A141,'0910'!$F$10:$L$433,6,FALSE)/VLOOKUP($A141,'2010'!$C$5:$K$611,9,FALSE))*1000,#N/A)</f>
        <v>#N/A</v>
      </c>
      <c r="AZ141" s="196">
        <f>IFERROR((VLOOKUP($A141,'1011'!$F$10:$L$433,6,FALSE)/VLOOKUP($A141,'2011'!$C$5:$K$611,9,FALSE))*1000,#N/A)</f>
        <v>0</v>
      </c>
      <c r="BA141" s="196">
        <f>IFERROR((VLOOKUP($A141,'1112'!$F$10:$L$408,6,FALSE)/VLOOKUP($A141,'2012'!$F$10:$M$460,8,FALSE))*1000,#N/A)</f>
        <v>0</v>
      </c>
      <c r="BB141" s="196">
        <f>IFERROR((VLOOKUP($A141,'1213'!$F$10:$L$408,6,FALSE)/VLOOKUP($A141,'2013'!$F$10:$M$460,8,FALSE))*1000,#N/A)</f>
        <v>0</v>
      </c>
      <c r="BC141" s="196">
        <f>IFERROR((VLOOKUP($A141,'1314'!$F$10:$L$408,6,FALSE)/VLOOKUP($A141,'2014'!$F$10:$M$460,8,FALSE))*1000,#N/A)</f>
        <v>0</v>
      </c>
      <c r="BD141" s="196">
        <f>IFERROR((VLOOKUP($A141,'1415'!$F$10:$L$408,6,FALSE)/VLOOKUP($A141,'2015'!$F$10:$M$460,8,FALSE))*1000,#N/A)</f>
        <v>0</v>
      </c>
      <c r="BE141" s="196">
        <f>IFERROR((VLOOKUP($A141,'1516'!$F$10:$L$408,6,FALSE)/VLOOKUP($A141,'2016'!$F$10:$M$460,8,FALSE))*1000,#N/A)</f>
        <v>0</v>
      </c>
      <c r="BF141" s="196">
        <f>IFERROR((VLOOKUP($A141,'1617'!$F$10:$L$408,6,FALSE)/VLOOKUP($A141,'2017'!$F$10:$M$460,8,FALSE))*1000,#N/A)</f>
        <v>0</v>
      </c>
      <c r="BG141" s="196">
        <f>IFERROR((VLOOKUP($A141,'1718'!$F$10:$L$408,6,FALSE)/VLOOKUP($A141,'2018'!$F$10:$N$460,9,FALSE))*1000,#N/A)</f>
        <v>0</v>
      </c>
      <c r="BH141" s="196">
        <f>IFERROR((VLOOKUP($A141,'1819'!$F$10:$L$408,6,FALSE)/VLOOKUP($A141,'2018'!$F$10:$N$460,9,FALSE))*1000,#N/A)</f>
        <v>0</v>
      </c>
      <c r="BI141" s="196">
        <f>IFERROR((VLOOKUP($A141,'1920'!$F$10:$L$408,6,FALSE)/VLOOKUP($A141,'2019'!$F$10:$N$464,8,FALSE))*1000,#N/A)</f>
        <v>0</v>
      </c>
      <c r="BJ141" s="196">
        <f>IFERROR((VLOOKUP($A141,'20 21'!$F$10:$L$408,6,FALSE)/VLOOKUP($A141,'2020'!$F$10:$N$469,8,FALSE))*1000,#N/A)</f>
        <v>0.39373411528928631</v>
      </c>
      <c r="BK141" s="196">
        <f>IFERROR((VLOOKUP($A141,'21 22'!$F$10:$L$408,6,FALSE)/VLOOKUP($A141,'2021'!$F$10:$N$469,8,FALSE))*1000,#N/A)</f>
        <v>0</v>
      </c>
      <c r="BL141" s="196">
        <f>IFERROR((VLOOKUP($A141,'22 23'!$F$10:$L$408,6,FALSE)/VLOOKUP($A141,'2022'!$F$10:$N$469,8,FALSE))*1000,#N/A)</f>
        <v>0</v>
      </c>
      <c r="BM141" s="196">
        <f>IFERROR((VLOOKUP($A141,'23 24'!$F$7:$M$408,6,FALSE)/VLOOKUP($A141,'2023'!$C$7:$N$469,9,FALSE))*1000,#N/A)</f>
        <v>0</v>
      </c>
      <c r="BO141" s="196" t="e">
        <f>IFERROR((VLOOKUP($A141,'0910'!$F$10:$L$433,7,FALSE)/VLOOKUP($A141,'2010'!$C$5:$K$611,9,FALSE))*1000,#N/A)</f>
        <v>#N/A</v>
      </c>
      <c r="BP141" s="196">
        <f>IFERROR((VLOOKUP($A141,'1011'!$F$10:$L$433,7,FALSE)/VLOOKUP($A141,'2011'!$C$5:$K$611,9,FALSE))*1000,#N/A)</f>
        <v>8.7401406949477725</v>
      </c>
      <c r="BQ141" s="196">
        <f>IFERROR((VLOOKUP($A141,'1112'!$F$10:$L$408,7,FALSE)/VLOOKUP($A141,'2012'!$F$10:$M$460,8,FALSE))*1000,#N/A)</f>
        <v>3.8071065989847717</v>
      </c>
      <c r="BR141" s="196">
        <f>IFERROR((VLOOKUP($A141,'1213'!$F$10:$L$408,7,FALSE)/VLOOKUP($A141,'2013'!$F$10:$M$460,8,FALSE))*1000,#N/A)</f>
        <v>7.3668701326036627</v>
      </c>
      <c r="BS141" s="196">
        <f>IFERROR((VLOOKUP($A141,'1314'!$F$10:$L$408,7,FALSE)/VLOOKUP($A141,'2014'!$F$10:$M$460,8,FALSE))*1000,#N/A)</f>
        <v>12.08585121900396</v>
      </c>
      <c r="BT141" s="196">
        <f>IFERROR((VLOOKUP($A141,'1415'!$F$10:$L$408,7,FALSE)/VLOOKUP($A141,'2015'!$F$10:$M$460,8,FALSE))*1000,#N/A)</f>
        <v>15.387771850636028</v>
      </c>
      <c r="BU141" s="196">
        <f>IFERROR((VLOOKUP($A141,'1516'!$F$10:$L$408,7,FALSE)/VLOOKUP($A141,'2016'!$F$10:$M$460,8,FALSE))*1000,#N/A)</f>
        <v>10.135819987837015</v>
      </c>
      <c r="BV141" s="196">
        <f>IFERROR((VLOOKUP($A141,'1617'!$F$10:$L$408,7,FALSE)/VLOOKUP($A141,'2017'!$F$10:$M$460,8,FALSE))*1000,#N/A)</f>
        <v>5.811623246492986</v>
      </c>
      <c r="BW141" s="196">
        <f>IFERROR((VLOOKUP($A141,'1718'!$F$10:$L$408,7,FALSE)/VLOOKUP($A141,'2018'!$F$10:$N$460,9,FALSE))*1000,#N/A)</f>
        <v>5.761970991456387</v>
      </c>
      <c r="BX141" s="196">
        <f>IFERROR((VLOOKUP($A141,'1819'!$F$10:$L$408,7,FALSE)/VLOOKUP($A141,'2018'!$F$10:$N$460,9,FALSE))*1000,#N/A)</f>
        <v>5.5632823365785811</v>
      </c>
      <c r="BY141" s="196">
        <f>IFERROR((VLOOKUP($A141,'1920'!$F$10:$L$408,7,FALSE)/VLOOKUP($A141,'2019'!$F$10:$N$464,8,FALSE))*1000,#N/A)</f>
        <v>2.5615258812634232</v>
      </c>
      <c r="BZ141" s="196">
        <f>IFERROR((VLOOKUP($A141,'20 21'!$F$10:$L$408,7,FALSE)/VLOOKUP($A141,'2020'!$F$10:$N$469,8,FALSE))*1000,#N/A)</f>
        <v>6.6934799599178678</v>
      </c>
      <c r="CA141" s="196">
        <f>IFERROR((VLOOKUP($A141,'21 22'!$F$10:$L$408,7,FALSE)/VLOOKUP($A141,'2021'!$F$10:$N$469,8,FALSE))*1000,#N/A)</f>
        <v>10.192680871082189</v>
      </c>
      <c r="CB141" s="196">
        <f>IFERROR((VLOOKUP($A141,'22 23'!$F$10:$L$408,7,FALSE)/VLOOKUP($A141,'2022'!$F$10:$N$469,8,FALSE))*1000,#N/A)</f>
        <v>11.452530232738708</v>
      </c>
      <c r="CC141" s="196">
        <f>IFERROR((VLOOKUP($A141,'23 24'!$F$7:$M$408,7,FALSE)/VLOOKUP($A141,'2023'!$C$7:$N$469,9,FALSE))*1000,#N/A)</f>
        <v>6.8700978988950592</v>
      </c>
      <c r="CE141" s="198" t="e">
        <f>IFERROR((VLOOKUP($A141,'0910'!$F$10:$S$433,9,FALSE)/VLOOKUP($A141,'2010'!$C$5:$K$611,9,FALSE))*1000,#N/A)</f>
        <v>#N/A</v>
      </c>
      <c r="CF141" s="198">
        <f>IFERROR((VLOOKUP($A141,'1011'!$F$10:$S$433,10,FALSE)/VLOOKUP($A141,'2011'!$C$5:$K$611,9,FALSE))*1000,#N/A)</f>
        <v>8.3137923683649539</v>
      </c>
      <c r="CG141" s="198">
        <f>IFERROR((VLOOKUP($A141,'1112'!$F$10:$S$408,9,FALSE)/VLOOKUP($A141,'2012'!$F$10:$M$460,8,FALSE))*1000,#N/A)</f>
        <v>6.9796954314720816</v>
      </c>
      <c r="CH141" s="198">
        <f>IFERROR((VLOOKUP($A141,'1213'!$F$10:$S$408,9,FALSE)/VLOOKUP($A141,'2013'!$F$10:$M$460,8,FALSE))*1000,#N/A)</f>
        <v>6.5249421174489584</v>
      </c>
      <c r="CI141" s="198">
        <f>IFERROR((VLOOKUP($A141,'1314'!$F$10:$S$408,9,FALSE)/VLOOKUP($A141,'2014'!$F$10:$M$460,8,FALSE))*1000,#N/A)</f>
        <v>10.835590748072514</v>
      </c>
      <c r="CJ141" s="198">
        <f>IFERROR((VLOOKUP($A141,'1415'!$F$10:$S$408,9,FALSE)/VLOOKUP($A141,'2015'!$F$10:$M$460,8,FALSE))*1000,#N/A)</f>
        <v>17.439474764054165</v>
      </c>
      <c r="CK141" s="198">
        <f>IFERROR((VLOOKUP($A141,'1516'!$F$10:$S$408,9,FALSE)/VLOOKUP($A141,'2016'!$F$10:$M$460,8,FALSE))*1000,#N/A)</f>
        <v>16.622744780052706</v>
      </c>
      <c r="CL141" s="198">
        <f>IFERROR((VLOOKUP($A141,'1617'!$F$10:$S$408,9,FALSE)/VLOOKUP($A141,'2017'!$F$10:$M$460,8,FALSE))*1000,#N/A)</f>
        <v>14.02805611222445</v>
      </c>
      <c r="CM141" s="198">
        <f>IFERROR((VLOOKUP($A141,'1718'!$F$10:$S$408,9,FALSE)/VLOOKUP($A141,'2018'!$F$10:$N$460,9,FALSE))*1000,#N/A)</f>
        <v>7.35148023047884</v>
      </c>
      <c r="CN141" s="198">
        <f>IFERROR((VLOOKUP($A141,'1819'!$F$10:$S$408,9,FALSE)/VLOOKUP($A141,'2018'!$F$10:$N$460,9,FALSE))*1000,#N/A)</f>
        <v>5.5632823365785811</v>
      </c>
      <c r="CO141" s="198">
        <f>IFERROR((VLOOKUP($A141,'1920'!$F$10:$S$408,9,FALSE)/VLOOKUP($A141,'2019'!$F$10:$N$464,8,FALSE))*1000,#N/A)</f>
        <v>2.3644854288585444</v>
      </c>
      <c r="CP141" s="198">
        <f>IFERROR((VLOOKUP($A141,'20 21'!$F$10:$S$408,9,FALSE)/VLOOKUP($A141,'2020'!$F$10:$N$469,8,FALSE))*1000,#N/A)</f>
        <v>2.5592717493803612</v>
      </c>
      <c r="CQ141" s="198">
        <f>IFERROR((VLOOKUP($A141,'21 22'!$F$10:$S$408,9,FALSE)/VLOOKUP($A141,'2021'!$F$10:$N$469,8,FALSE))*1000,#N/A)</f>
        <v>4.5083011545171212</v>
      </c>
      <c r="CR141" s="198">
        <f>IFERROR((VLOOKUP($A141,'22 23'!$F$10:$S$408,9,FALSE)/VLOOKUP($A141,'2022'!$F$10:$N$469,8,FALSE))*1000,#N/A)</f>
        <v>6.5997631849680687</v>
      </c>
      <c r="CS141" s="196">
        <f>IFERROR((VLOOKUP($A141,'23 24'!$F$7:$S$408,9,FALSE)/VLOOKUP($A141,'2023'!$C$7:$N$469,9,FALSE))*1000,#N/A)</f>
        <v>6.6792618461479742</v>
      </c>
      <c r="CU141" s="198" t="e">
        <f>IFERROR((VLOOKUP($A141,'0910'!$F$10:$S$433,10,FALSE)/VLOOKUP($A141,'2010'!$C$5:$K$611,9,FALSE))*1000,#N/A)</f>
        <v>#N/A</v>
      </c>
      <c r="CV141" s="198">
        <f>IFERROR((VLOOKUP($A141,'1011'!$F$10:$S$433,11,FALSE)/VLOOKUP($A141,'2011'!$C$5:$K$611,9,FALSE))*1000,#N/A)</f>
        <v>0.21317416329140906</v>
      </c>
      <c r="CW141" s="198">
        <f>IFERROR((VLOOKUP($A141,'1112'!$F$10:$S$408,10,FALSE)/VLOOKUP($A141,'2012'!$F$10:$M$460,8,FALSE))*1000,#N/A)</f>
        <v>1.2690355329949237</v>
      </c>
      <c r="CX141" s="198">
        <f>IFERROR((VLOOKUP($A141,'1213'!$F$10:$S$408,10,FALSE)/VLOOKUP($A141,'2013'!$F$10:$M$460,8,FALSE))*1000,#N/A)</f>
        <v>0.84192801515470428</v>
      </c>
      <c r="CY141" s="198">
        <f>IFERROR((VLOOKUP($A141,'1314'!$F$10:$S$408,10,FALSE)/VLOOKUP($A141,'2014'!$F$10:$M$460,8,FALSE))*1000,#N/A)</f>
        <v>3.3340279224838509</v>
      </c>
      <c r="CZ141" s="198">
        <f>IFERROR((VLOOKUP($A141,'1415'!$F$10:$S$408,10,FALSE)/VLOOKUP($A141,'2015'!$F$10:$M$460,8,FALSE))*1000,#N/A)</f>
        <v>4.9240869922035291</v>
      </c>
      <c r="DA141" s="198">
        <f>IFERROR((VLOOKUP($A141,'1516'!$F$10:$S$408,10,FALSE)/VLOOKUP($A141,'2016'!$F$10:$M$460,8,FALSE))*1000,#N/A)</f>
        <v>3.4461787958645855</v>
      </c>
      <c r="DB141" s="198">
        <f>IFERROR((VLOOKUP($A141,'1617'!$F$10:$S$408,10,FALSE)/VLOOKUP($A141,'2017'!$F$10:$M$460,8,FALSE))*1000,#N/A)</f>
        <v>3.8076152304609221</v>
      </c>
      <c r="DC141" s="198">
        <f>IFERROR((VLOOKUP($A141,'1718'!$F$10:$S$408,10,FALSE)/VLOOKUP($A141,'2018'!$F$10:$N$460,9,FALSE))*1000,#N/A)</f>
        <v>2.9803298231670974</v>
      </c>
      <c r="DD141" s="198">
        <f>IFERROR((VLOOKUP($A141,'1819'!$F$10:$S$408,10,FALSE)/VLOOKUP($A141,'2018'!$F$10:$N$460,9,FALSE))*1000,#N/A)</f>
        <v>1.3908205841446453</v>
      </c>
      <c r="DE141" s="198">
        <f>IFERROR((VLOOKUP($A141,'1920'!$F$10:$S$408,10,FALSE)/VLOOKUP($A141,'2019'!$F$10:$N$464,8,FALSE))*1000,#N/A)</f>
        <v>2.1674449764536661</v>
      </c>
      <c r="DF141" s="198">
        <f>IFERROR((VLOOKUP($A141,'20 21'!$F$10:$S$408,10,FALSE)/VLOOKUP($A141,'2020'!$F$10:$N$469,8,FALSE))*1000,#N/A)</f>
        <v>0.78746823057857263</v>
      </c>
      <c r="DG141" s="198">
        <f>IFERROR((VLOOKUP($A141,'21 22'!$F$10:$S$408,10,FALSE)/VLOOKUP($A141,'2021'!$F$10:$N$469,8,FALSE))*1000,#N/A)</f>
        <v>1.9601309367465749</v>
      </c>
      <c r="DH141" s="198">
        <f>IFERROR((VLOOKUP($A141,'22 23'!$F$10:$S$408,10,FALSE)/VLOOKUP($A141,'2022'!$F$10:$N$469,8,FALSE))*1000,#N/A)</f>
        <v>3.8822136382165113</v>
      </c>
      <c r="DI141" s="196">
        <f>IFERROR((VLOOKUP($A141,'23 24'!$F$7:$S$408,10,FALSE)/VLOOKUP($A141,'2023'!$C$7:$N$469,9,FALSE))*1000,#N/A)</f>
        <v>4.1983931604358693</v>
      </c>
      <c r="DK141" s="198" t="e">
        <f>IFERROR((VLOOKUP($A141,'0910'!$F$10:$S$433,11,FALSE)/VLOOKUP($A141,'2010'!$C$5:$K$611,9,FALSE))*1000,#N/A)</f>
        <v>#N/A</v>
      </c>
      <c r="DL141" s="198">
        <f>IFERROR((VLOOKUP($A141,'1011'!$F$10:$S$433,12,FALSE)/VLOOKUP($A141,'2011'!$C$5:$K$611,9,FALSE))*1000,#N/A)</f>
        <v>0</v>
      </c>
      <c r="DM141" s="198">
        <f>IFERROR((VLOOKUP($A141,'1112'!$F$10:$S$408,11,FALSE)/VLOOKUP($A141,'2012'!$F$10:$M$460,8,FALSE))*1000,#N/A)</f>
        <v>0</v>
      </c>
      <c r="DN141" s="198">
        <f>IFERROR((VLOOKUP($A141,'1213'!$F$10:$S$408,11,FALSE)/VLOOKUP($A141,'2013'!$F$10:$M$460,8,FALSE))*1000,#N/A)</f>
        <v>0</v>
      </c>
      <c r="DO141" s="198">
        <f>IFERROR((VLOOKUP($A141,'1314'!$F$10:$S$408,11,FALSE)/VLOOKUP($A141,'2014'!$F$10:$M$460,8,FALSE))*1000,#N/A)</f>
        <v>0</v>
      </c>
      <c r="DP141" s="198">
        <f>IFERROR((VLOOKUP($A141,'1415'!$F$10:$S$408,11,FALSE)/VLOOKUP($A141,'2015'!$F$10:$M$460,8,FALSE))*1000,#N/A)</f>
        <v>0</v>
      </c>
      <c r="DQ141" s="198">
        <f>IFERROR((VLOOKUP($A141,'1516'!$F$10:$S$408,11,FALSE)/VLOOKUP($A141,'2016'!$F$10:$M$460,8,FALSE))*1000,#N/A)</f>
        <v>0</v>
      </c>
      <c r="DR141" s="198">
        <f>IFERROR((VLOOKUP($A141,'1617'!$F$10:$S$408,11,FALSE)/VLOOKUP($A141,'2017'!$F$10:$M$460,8,FALSE))*1000,#N/A)</f>
        <v>0</v>
      </c>
      <c r="DS141" s="198">
        <f>IFERROR((VLOOKUP($A141,'1718'!$F$10:$S$408,11,FALSE)/VLOOKUP($A141,'2018'!$F$10:$N$460,9,FALSE))*1000,#N/A)</f>
        <v>0</v>
      </c>
      <c r="DT141" s="198">
        <f>IFERROR((VLOOKUP($A141,'1819'!$F$10:$S$408,11,FALSE)/VLOOKUP($A141,'2018'!$F$10:$N$460,9,FALSE))*1000,#N/A)</f>
        <v>0.19868865487780649</v>
      </c>
      <c r="DU141" s="198">
        <f>IFERROR((VLOOKUP($A141,'1920'!$F$10:$S$408,11,FALSE)/VLOOKUP($A141,'2019'!$F$10:$N$464,8,FALSE))*1000,#N/A)</f>
        <v>0</v>
      </c>
      <c r="DV141" s="198">
        <f>IFERROR((VLOOKUP($A141,'20 21'!$F$10:$S$408,11,FALSE)/VLOOKUP($A141,'2020'!$F$10:$N$469,8,FALSE))*1000,#N/A)</f>
        <v>0</v>
      </c>
      <c r="DW141" s="198">
        <f>IFERROR((VLOOKUP($A141,'21 22'!$F$10:$S$408,11,FALSE)/VLOOKUP($A141,'2021'!$F$10:$N$469,8,FALSE))*1000,#N/A)</f>
        <v>0</v>
      </c>
      <c r="DX141" s="198">
        <f>IFERROR((VLOOKUP($A141,'22 23'!$F$10:$S$408,11,FALSE)/VLOOKUP($A141,'2022'!$F$10:$N$469,8,FALSE))*1000,#N/A)</f>
        <v>0</v>
      </c>
      <c r="DY141" s="196">
        <f>IFERROR((VLOOKUP($A141,'23 24'!$F$7:$S$408,11,FALSE)/VLOOKUP($A141,'2023'!$C$7:$N$469,9,FALSE))*1000,#N/A)</f>
        <v>0</v>
      </c>
      <c r="EA141" s="198" t="e">
        <f>IFERROR((VLOOKUP($A141,'0910'!$F$10:$S$433,12,FALSE)/VLOOKUP($A141,'2010'!$C$5:$K$611,9,FALSE))*1000,#N/A)</f>
        <v>#N/A</v>
      </c>
      <c r="EB141" s="198">
        <f>IFERROR((VLOOKUP($A141,'1011'!$F$10:$S$433,13,FALSE)/VLOOKUP($A141,'2011'!$C$5:$K$611,9,FALSE))*1000,#N/A)</f>
        <v>8.7401406949477725</v>
      </c>
      <c r="EC141" s="198">
        <f>IFERROR((VLOOKUP($A141,'1112'!$F$10:$S$408,12,FALSE)/VLOOKUP($A141,'2012'!$F$10:$M$460,8,FALSE))*1000,#N/A)</f>
        <v>8.2487309644670059</v>
      </c>
      <c r="ED141" s="198">
        <f>IFERROR((VLOOKUP($A141,'1213'!$F$10:$S$408,12,FALSE)/VLOOKUP($A141,'2013'!$F$10:$M$460,8,FALSE))*1000,#N/A)</f>
        <v>7.3668701326036627</v>
      </c>
      <c r="EE141" s="198">
        <f>IFERROR((VLOOKUP($A141,'1314'!$F$10:$S$408,12,FALSE)/VLOOKUP($A141,'2014'!$F$10:$M$460,8,FALSE))*1000,#N/A)</f>
        <v>14.169618670556366</v>
      </c>
      <c r="EF141" s="198">
        <f>IFERROR((VLOOKUP($A141,'1415'!$F$10:$S$408,12,FALSE)/VLOOKUP($A141,'2015'!$F$10:$M$460,8,FALSE))*1000,#N/A)</f>
        <v>22.568732047599507</v>
      </c>
      <c r="EG141" s="198">
        <f>IFERROR((VLOOKUP($A141,'1516'!$F$10:$S$408,12,FALSE)/VLOOKUP($A141,'2016'!$F$10:$M$460,8,FALSE))*1000,#N/A)</f>
        <v>20.068923575917292</v>
      </c>
      <c r="EH141" s="198">
        <f>IFERROR((VLOOKUP($A141,'1617'!$F$10:$S$408,12,FALSE)/VLOOKUP($A141,'2017'!$F$10:$M$460,8,FALSE))*1000,#N/A)</f>
        <v>17.635270541082164</v>
      </c>
      <c r="EI141" s="198">
        <f>IFERROR((VLOOKUP($A141,'1718'!$F$10:$S$408,12,FALSE)/VLOOKUP($A141,'2018'!$F$10:$N$460,9,FALSE))*1000,#N/A)</f>
        <v>10.331810053645937</v>
      </c>
      <c r="EJ141" s="198">
        <f>IFERROR((VLOOKUP($A141,'1819'!$F$10:$S$408,12,FALSE)/VLOOKUP($A141,'2018'!$F$10:$N$460,9,FALSE))*1000,#N/A)</f>
        <v>7.1527915756010332</v>
      </c>
      <c r="EK141" s="198">
        <f>IFERROR((VLOOKUP($A141,'1920'!$F$10:$S$408,12,FALSE)/VLOOKUP($A141,'2019'!$F$10:$N$464,8,FALSE))*1000,#N/A)</f>
        <v>4.5319304053122105</v>
      </c>
      <c r="EL141" s="198">
        <f>IFERROR((VLOOKUP($A141,'20 21'!$F$10:$S$408,12,FALSE)/VLOOKUP($A141,'2020'!$F$10:$N$469,8,FALSE))*1000,#N/A)</f>
        <v>3.3467399799589339</v>
      </c>
      <c r="EM141" s="198">
        <f>IFERROR((VLOOKUP($A141,'21 22'!$F$10:$S$408,12,FALSE)/VLOOKUP($A141,'2021'!$F$10:$N$469,8,FALSE))*1000,#N/A)</f>
        <v>6.272418997589039</v>
      </c>
      <c r="EN141" s="198">
        <f>IFERROR((VLOOKUP($A141,'22 23'!$F$10:$S$408,12,FALSE)/VLOOKUP($A141,'2022'!$F$10:$N$469,8,FALSE))*1000,#N/A)</f>
        <v>10.48197682318458</v>
      </c>
      <c r="EO141" s="196">
        <f>IFERROR((VLOOKUP($A141,'23 24'!$F$7:$S$408,12,FALSE)/VLOOKUP($A141,'2023'!$C$7:$N$469,9,FALSE))*1000,#N/A)</f>
        <v>10.877655006583845</v>
      </c>
    </row>
    <row r="142" spans="1:145" x14ac:dyDescent="0.3">
      <c r="A142" t="s">
        <v>1296</v>
      </c>
      <c r="B142" t="s">
        <v>1742</v>
      </c>
      <c r="C142" t="str">
        <f>IF(VLOOKUP($A142,'0910'!$F$10:$L$433,1,FALSE)=VLOOKUP($A142,'2010'!$C$5:$K$611,1,FALSE),VLOOKUP($A142,'0910'!$F$10:$L$433,1,FALSE),FALSE)</f>
        <v>Horsham</v>
      </c>
      <c r="D142" t="str">
        <f>IF(VLOOKUP($A142,'1011'!$F$10:$L$433,1,FALSE)=VLOOKUP($A142,'2011'!$C$5:$K$611,1,FALSE),VLOOKUP($A142,'1011'!$F$10:$L$433,1,FALSE),FALSE)</f>
        <v>Horsham</v>
      </c>
      <c r="E142" t="str">
        <f>IF(VLOOKUP(A142,'1112'!$F$10:$L$408,1,FALSE)=VLOOKUP(A142,'2012'!$F$10:$M$460,1,FALSE),VLOOKUP(A142,'1112'!$F$10:$L$408,1,FALSE),FALSE)</f>
        <v>Horsham</v>
      </c>
      <c r="F142" t="str">
        <f>IF(VLOOKUP($A142,'1213'!$F$10:$L$408,1,FALSE)=VLOOKUP($A142,'2013'!$F$10:$M$460,1,FALSE),VLOOKUP($A142,'1213'!$F$10:$L$408,1,FALSE),FALSE)</f>
        <v>Horsham</v>
      </c>
      <c r="G142" t="str">
        <f>IF(VLOOKUP($A142,'1314'!$F$10:$L$408,1,FALSE)=VLOOKUP($A142,'2014'!$F$10:$M$460,1,FALSE),VLOOKUP($A142,'1314'!$F$10:$L$408,1,FALSE),FALSE)</f>
        <v>Horsham</v>
      </c>
      <c r="H142" t="str">
        <f>IF(VLOOKUP($A142,'1415'!$F$10:$L$408,1,FALSE)=VLOOKUP($A142,'2015'!$F$10:$M$460,1,FALSE),VLOOKUP($A142,'1415'!$F$10:$L$408,1,FALSE),FALSE)</f>
        <v>Horsham</v>
      </c>
      <c r="I142" t="str">
        <f>IF(VLOOKUP($A142,'1516'!$F$10:$L$408,1,FALSE)=VLOOKUP($A142,'2015'!$F$10:$M$460,1,FALSE),VLOOKUP($A142,'1516'!$F$10:$L$408,1,FALSE),FALSE)</f>
        <v>Horsham</v>
      </c>
      <c r="J142" t="str">
        <f>IF(VLOOKUP($A142,'1617'!$F$10:$L$408,1,FALSE)=VLOOKUP($A142,'2016'!$F$10:$M$460,1,FALSE),VLOOKUP($A142,'1617'!$F$10:$L$408,1,FALSE),FALSE)</f>
        <v>Horsham</v>
      </c>
      <c r="K142" t="str">
        <f>IF(VLOOKUP($A142,'1718'!$F$10:$M$408,1,FALSE)=VLOOKUP($A142,'2017'!$F$10:$M$460,1,FALSE),VLOOKUP($A142,'1718'!$F$10:$M$408,1,FALSE),FALSE)</f>
        <v>Horsham</v>
      </c>
      <c r="L142" t="str">
        <f>IF(VLOOKUP($A142,'1819'!$F$10:$M$408,1,FALSE)=VLOOKUP($A142,'2018'!$F$10:$M$460,1,FALSE),VLOOKUP($A142,'1819'!$F$10:$M$408,1,FALSE),FALSE)</f>
        <v>Horsham</v>
      </c>
      <c r="M142" t="str">
        <f>IF(VLOOKUP($A142,'1920'!$F$10:$M$408,1,FALSE)=VLOOKUP($A142,'2019'!$F$10:$M$464,1,FALSE),VLOOKUP($A142,'1920'!$F$10:$M$408,1,FALSE),FALSE)</f>
        <v>Horsham</v>
      </c>
      <c r="N142" t="str">
        <f>IF(VLOOKUP($A142,'20 21'!$F$10:$N$408,1,FALSE)=VLOOKUP($A142,'2020'!$F$10:$O$468,1,FALSE),VLOOKUP($A142,'20 21'!$F$10:$N$408,1,FALSE),FALSE)</f>
        <v>Horsham</v>
      </c>
      <c r="O142" t="str">
        <f>IF(VLOOKUP($A142,'21 22'!$F$10:$N$408,1,FALSE)=VLOOKUP($A142,'2021'!$F$10:$O$471,1,FALSE),VLOOKUP($A142,'21 22'!$F$10:$N$408,1,FALSE),FALSE)</f>
        <v>Horsham</v>
      </c>
      <c r="P142" t="str">
        <f>IF(VLOOKUP($A142,'22 23'!$F$10:$N$408,1,FALSE)=VLOOKUP($A142,'2022'!$F$10:$O$468,1,FALSE),VLOOKUP($A142,'22 23'!$F$10:$N$408,1,FALSE),FALSE)</f>
        <v>Horsham</v>
      </c>
      <c r="Q142" t="str">
        <f>IF(VLOOKUP($A142,'23 24'!$F$7:$N$408,1,FALSE)=VLOOKUP($A142,'2023'!$C$7:$O$468,1,FALSE),VLOOKUP($A142,'23 24'!$F$7:$N$408,1,FALSE),FALSE)</f>
        <v>Horsham</v>
      </c>
      <c r="S142" s="196">
        <f>IFERROR((VLOOKUP($A142,'0910'!$F$10:$L$433,4,FALSE)/VLOOKUP($A142,'2010'!$C$5:$K$611,9,FALSE))*1000,#N/A)</f>
        <v>2.4897741419171262</v>
      </c>
      <c r="T142" s="196">
        <f>IFERROR((VLOOKUP($A142,'1011'!$F$10:$L$433,4,FALSE)/VLOOKUP($A142,'2011'!$C$5:$K$611,9,FALSE))*1000,#N/A)</f>
        <v>1.5923566878980893</v>
      </c>
      <c r="U142" s="196">
        <f>IFERROR((VLOOKUP($A142,'1112'!$F$10:$L$408,4,FALSE)/VLOOKUP($A142,'2012'!$F$10:$M$460,8,FALSE))*1000,#N/A)</f>
        <v>4.5790771398379713</v>
      </c>
      <c r="V142" s="196">
        <f>IFERROR((VLOOKUP($A142,'1213'!$F$10:$L$408,4,FALSE)/VLOOKUP($A142,'2013'!$F$10:$M$460,8,FALSE))*1000,#N/A)</f>
        <v>9.081383164512749</v>
      </c>
      <c r="W142" s="196">
        <f>IFERROR((VLOOKUP($A142,'1314'!$F$10:$L$408,4,FALSE)/VLOOKUP($A142,'2014'!$F$10:$M$460,8,FALSE))*1000,#N/A)</f>
        <v>13.255293510070581</v>
      </c>
      <c r="X142" s="196">
        <f>IFERROR((VLOOKUP($A142,'1415'!$F$10:$L$408,4,FALSE)/VLOOKUP($A142,'2015'!$F$10:$M$460,8,FALSE))*1000,#N/A)</f>
        <v>11.70682049541907</v>
      </c>
      <c r="Y142" s="196">
        <f>IFERROR((VLOOKUP($A142,'1516'!$F$10:$L$408,4,FALSE)/VLOOKUP($A142,'2016'!$F$10:$M$460,8,FALSE))*1000,#N/A)</f>
        <v>8.6450540315876978</v>
      </c>
      <c r="Z142" s="196">
        <f>IFERROR((VLOOKUP($A142,'1617'!$F$10:$L$408,4,FALSE)/VLOOKUP($A142,'2017'!$F$10:$M$460,8,FALSE))*1000,#N/A)</f>
        <v>14.438063986874488</v>
      </c>
      <c r="AA142" s="196">
        <f>IFERROR((VLOOKUP($A142,'1718'!$F$10:$L$408,4,FALSE)/VLOOKUP($A142,'2018'!$F$10:$N$460,9,FALSE))*1000,#N/A)</f>
        <v>9.9871134020618548</v>
      </c>
      <c r="AB142" s="196">
        <f>IFERROR((VLOOKUP($A142,'1819'!$F$10:$L$408,4,FALSE)/VLOOKUP($A142,'2018'!$F$10:$N$460,9,FALSE))*1000,#N/A)</f>
        <v>10.953608247422679</v>
      </c>
      <c r="AC142" s="196">
        <f>IFERROR((VLOOKUP($A142,'1920'!$F$10:$L$408,4,FALSE)/VLOOKUP($A142,'2019'!$F$10:$N$464,8,FALSE))*1000,#N/A)</f>
        <v>5.9867975359601724</v>
      </c>
      <c r="AD142" s="196">
        <f>IFERROR((VLOOKUP($A142,'20 21'!$F$10:$M$408,4,FALSE)/VLOOKUP($A142,'2020'!$F$10:$N$469,8,FALSE))*1000,#N/A)</f>
        <v>5.4584982579592705</v>
      </c>
      <c r="AE142" s="196">
        <f>IFERROR((VLOOKUP($A142,'21 22'!$F$10:$M$408,4,FALSE)/VLOOKUP($A142,'2021'!$F$10:$N$469,8,FALSE))*1000,#N/A)</f>
        <v>5.3964876574618001</v>
      </c>
      <c r="AF142" s="196">
        <f>IFERROR((VLOOKUP($A142,'22 23'!$F$10:$M$408,4,FALSE)/VLOOKUP($A142,'2022'!$F$10:$N$469,8,FALSE))*1000,#N/A)</f>
        <v>5.0365531661604672</v>
      </c>
      <c r="AG142" s="196">
        <f>IFERROR((VLOOKUP($A142,'23 24'!$F$7:$M$408,4,FALSE)/VLOOKUP($A142,'2023'!$C$7:$N$469,9,FALSE))*1000,#N/A)</f>
        <v>2.2749677712899068</v>
      </c>
      <c r="AI142" s="196">
        <f>IFERROR((VLOOKUP($A142,'0910'!$F$10:$L$433,5,FALSE)/VLOOKUP($A142,'2010'!$C$5:$K$611,9,FALSE))*1000,#N/A)</f>
        <v>0.53352303041081273</v>
      </c>
      <c r="AJ142" s="196">
        <f>IFERROR((VLOOKUP($A142,'1011'!$F$10:$L$433,5,FALSE)/VLOOKUP($A142,'2011'!$C$5:$K$611,9,FALSE))*1000,#N/A)</f>
        <v>0.88464260438782727</v>
      </c>
      <c r="AK142" s="196">
        <f>IFERROR((VLOOKUP($A142,'1112'!$F$10:$L$408,5,FALSE)/VLOOKUP($A142,'2012'!$F$10:$M$460,8,FALSE))*1000,#N/A)</f>
        <v>4.0507220852412829</v>
      </c>
      <c r="AL142" s="196">
        <f>IFERROR((VLOOKUP($A142,'1213'!$F$10:$L$408,5,FALSE)/VLOOKUP($A142,'2013'!$F$10:$M$460,8,FALSE))*1000,#N/A)</f>
        <v>2.619629758994062</v>
      </c>
      <c r="AM142" s="196">
        <f>IFERROR((VLOOKUP($A142,'1314'!$F$10:$L$408,5,FALSE)/VLOOKUP($A142,'2014'!$F$10:$M$460,8,FALSE))*1000,#N/A)</f>
        <v>3.7872267171630227</v>
      </c>
      <c r="AN142" s="196">
        <f>IFERROR((VLOOKUP($A142,'1415'!$F$10:$L$408,5,FALSE)/VLOOKUP($A142,'2015'!$F$10:$M$460,8,FALSE))*1000,#N/A)</f>
        <v>2.2056328469630131</v>
      </c>
      <c r="AO142" s="196">
        <f>IFERROR((VLOOKUP($A142,'1516'!$F$10:$L$408,5,FALSE)/VLOOKUP($A142,'2016'!$F$10:$M$460,8,FALSE))*1000,#N/A)</f>
        <v>1.8287614297589361</v>
      </c>
      <c r="AP142" s="196">
        <f>IFERROR((VLOOKUP($A142,'1617'!$F$10:$L$408,5,FALSE)/VLOOKUP($A142,'2017'!$F$10:$M$460,8,FALSE))*1000,#N/A)</f>
        <v>2.9532403609515994</v>
      </c>
      <c r="AQ142" s="196">
        <f>IFERROR((VLOOKUP($A142,'1718'!$F$10:$L$408,5,FALSE)/VLOOKUP($A142,'2018'!$F$10:$N$460,9,FALSE))*1000,#N/A)</f>
        <v>4.3492268041237114</v>
      </c>
      <c r="AR142" s="196">
        <f>IFERROR((VLOOKUP($A142,'1819'!$F$10:$L$408,5,FALSE)/VLOOKUP($A142,'2018'!$F$10:$N$460,9,FALSE))*1000,#N/A)</f>
        <v>3.865979381443299</v>
      </c>
      <c r="AS142" s="196">
        <f>IFERROR((VLOOKUP($A142,'1920'!$F$10:$L$408,5,FALSE)/VLOOKUP($A142,'2019'!$F$10:$N$464,8,FALSE))*1000,#N/A)</f>
        <v>1.1028311250452949</v>
      </c>
      <c r="AT142" s="196">
        <f>IFERROR((VLOOKUP($A142,'20 21'!$F$10:$L$408,5,FALSE)/VLOOKUP($A142,'2020'!$F$10:$N$469,8,FALSE))*1000,#N/A)</f>
        <v>1.7155280239300565</v>
      </c>
      <c r="AU142" s="196">
        <f>IFERROR((VLOOKUP($A142,'21 22'!$F$10:$L$408,5,FALSE)/VLOOKUP($A142,'2021'!$F$10:$N$469,8,FALSE))*1000,#N/A)</f>
        <v>1.0792975314923603</v>
      </c>
      <c r="AV142" s="196">
        <f>IFERROR((VLOOKUP($A142,'22 23'!$F$10:$L$408,5,FALSE)/VLOOKUP($A142,'2022'!$F$10:$N$469,8,FALSE))*1000,#N/A)</f>
        <v>0.45786846965095157</v>
      </c>
      <c r="AW142" s="196">
        <f>IFERROR((VLOOKUP($A142,'23 24'!$F$7:$M$408,5,FALSE)/VLOOKUP($A142,'2023'!$C$7:$N$469,9,FALSE))*1000,#N/A)</f>
        <v>0</v>
      </c>
      <c r="AY142" s="196">
        <f>IFERROR((VLOOKUP($A142,'0910'!$F$10:$L$433,6,FALSE)/VLOOKUP($A142,'2010'!$C$5:$K$611,9,FALSE))*1000,#N/A)</f>
        <v>0</v>
      </c>
      <c r="AZ142" s="196">
        <f>IFERROR((VLOOKUP($A142,'1011'!$F$10:$L$433,6,FALSE)/VLOOKUP($A142,'2011'!$C$5:$K$611,9,FALSE))*1000,#N/A)</f>
        <v>0</v>
      </c>
      <c r="BA142" s="196">
        <f>IFERROR((VLOOKUP($A142,'1112'!$F$10:$L$408,6,FALSE)/VLOOKUP($A142,'2012'!$F$10:$M$460,8,FALSE))*1000,#N/A)</f>
        <v>0</v>
      </c>
      <c r="BB142" s="196">
        <f>IFERROR((VLOOKUP($A142,'1213'!$F$10:$L$408,6,FALSE)/VLOOKUP($A142,'2013'!$F$10:$M$460,8,FALSE))*1000,#N/A)</f>
        <v>0</v>
      </c>
      <c r="BC142" s="196">
        <f>IFERROR((VLOOKUP($A142,'1314'!$F$10:$L$408,6,FALSE)/VLOOKUP($A142,'2014'!$F$10:$M$460,8,FALSE))*1000,#N/A)</f>
        <v>0</v>
      </c>
      <c r="BD142" s="196">
        <f>IFERROR((VLOOKUP($A142,'1415'!$F$10:$L$408,6,FALSE)/VLOOKUP($A142,'2015'!$F$10:$M$460,8,FALSE))*1000,#N/A)</f>
        <v>0</v>
      </c>
      <c r="BE142" s="196">
        <f>IFERROR((VLOOKUP($A142,'1516'!$F$10:$L$408,6,FALSE)/VLOOKUP($A142,'2016'!$F$10:$M$460,8,FALSE))*1000,#N/A)</f>
        <v>0</v>
      </c>
      <c r="BF142" s="196">
        <f>IFERROR((VLOOKUP($A142,'1617'!$F$10:$L$408,6,FALSE)/VLOOKUP($A142,'2017'!$F$10:$M$460,8,FALSE))*1000,#N/A)</f>
        <v>0.3281378178835111</v>
      </c>
      <c r="BG142" s="196">
        <f>IFERROR((VLOOKUP($A142,'1718'!$F$10:$L$408,6,FALSE)/VLOOKUP($A142,'2018'!$F$10:$N$460,9,FALSE))*1000,#N/A)</f>
        <v>0</v>
      </c>
      <c r="BH142" s="196">
        <f>IFERROR((VLOOKUP($A142,'1819'!$F$10:$L$408,6,FALSE)/VLOOKUP($A142,'2018'!$F$10:$N$460,9,FALSE))*1000,#N/A)</f>
        <v>0</v>
      </c>
      <c r="BI142" s="196">
        <f>IFERROR((VLOOKUP($A142,'1920'!$F$10:$L$408,6,FALSE)/VLOOKUP($A142,'2019'!$F$10:$N$464,8,FALSE))*1000,#N/A)</f>
        <v>0</v>
      </c>
      <c r="BJ142" s="196">
        <f>IFERROR((VLOOKUP($A142,'20 21'!$F$10:$L$408,6,FALSE)/VLOOKUP($A142,'2020'!$F$10:$N$469,8,FALSE))*1000,#N/A)</f>
        <v>0</v>
      </c>
      <c r="BK142" s="196">
        <f>IFERROR((VLOOKUP($A142,'21 22'!$F$10:$L$408,6,FALSE)/VLOOKUP($A142,'2021'!$F$10:$N$469,8,FALSE))*1000,#N/A)</f>
        <v>0</v>
      </c>
      <c r="BL142" s="196">
        <f>IFERROR((VLOOKUP($A142,'22 23'!$F$10:$L$408,6,FALSE)/VLOOKUP($A142,'2022'!$F$10:$N$469,8,FALSE))*1000,#N/A)</f>
        <v>0</v>
      </c>
      <c r="BM142" s="196">
        <f>IFERROR((VLOOKUP($A142,'23 24'!$F$7:$M$408,6,FALSE)/VLOOKUP($A142,'2023'!$C$7:$N$469,9,FALSE))*1000,#N/A)</f>
        <v>0</v>
      </c>
      <c r="BO142" s="196">
        <f>IFERROR((VLOOKUP($A142,'0910'!$F$10:$L$433,7,FALSE)/VLOOKUP($A142,'2010'!$C$5:$K$611,9,FALSE))*1000,#N/A)</f>
        <v>3.0232971723279385</v>
      </c>
      <c r="BP142" s="196">
        <f>IFERROR((VLOOKUP($A142,'1011'!$F$10:$L$433,7,FALSE)/VLOOKUP($A142,'2011'!$C$5:$K$611,9,FALSE))*1000,#N/A)</f>
        <v>2.4769992922859165</v>
      </c>
      <c r="BQ142" s="196">
        <f>IFERROR((VLOOKUP($A142,'1112'!$F$10:$L$408,7,FALSE)/VLOOKUP($A142,'2012'!$F$10:$M$460,8,FALSE))*1000,#N/A)</f>
        <v>8.6297992250792532</v>
      </c>
      <c r="BR142" s="196">
        <f>IFERROR((VLOOKUP($A142,'1213'!$F$10:$L$408,7,FALSE)/VLOOKUP($A142,'2013'!$F$10:$M$460,8,FALSE))*1000,#N/A)</f>
        <v>11.701012923506811</v>
      </c>
      <c r="BS142" s="196">
        <f>IFERROR((VLOOKUP($A142,'1314'!$F$10:$L$408,7,FALSE)/VLOOKUP($A142,'2014'!$F$10:$M$460,8,FALSE))*1000,#N/A)</f>
        <v>17.042520227233602</v>
      </c>
      <c r="BT142" s="196">
        <f>IFERROR((VLOOKUP($A142,'1415'!$F$10:$L$408,7,FALSE)/VLOOKUP($A142,'2015'!$F$10:$M$460,8,FALSE))*1000,#N/A)</f>
        <v>13.912453342382083</v>
      </c>
      <c r="BU142" s="196">
        <f>IFERROR((VLOOKUP($A142,'1516'!$F$10:$L$408,7,FALSE)/VLOOKUP($A142,'2016'!$F$10:$M$460,8,FALSE))*1000,#N/A)</f>
        <v>10.473815461346634</v>
      </c>
      <c r="BV142" s="196">
        <f>IFERROR((VLOOKUP($A142,'1617'!$F$10:$L$408,7,FALSE)/VLOOKUP($A142,'2017'!$F$10:$M$460,8,FALSE))*1000,#N/A)</f>
        <v>17.719442165709598</v>
      </c>
      <c r="BW142" s="196">
        <f>IFERROR((VLOOKUP($A142,'1718'!$F$10:$L$408,7,FALSE)/VLOOKUP($A142,'2018'!$F$10:$N$460,9,FALSE))*1000,#N/A)</f>
        <v>14.336340206185566</v>
      </c>
      <c r="BX142" s="196">
        <f>IFERROR((VLOOKUP($A142,'1819'!$F$10:$L$408,7,FALSE)/VLOOKUP($A142,'2018'!$F$10:$N$460,9,FALSE))*1000,#N/A)</f>
        <v>14.819587628865978</v>
      </c>
      <c r="BY142" s="196">
        <f>IFERROR((VLOOKUP($A142,'1920'!$F$10:$L$408,7,FALSE)/VLOOKUP($A142,'2019'!$F$10:$N$464,8,FALSE))*1000,#N/A)</f>
        <v>7.0896286610054675</v>
      </c>
      <c r="BZ142" s="196">
        <f>IFERROR((VLOOKUP($A142,'20 21'!$F$10:$L$408,7,FALSE)/VLOOKUP($A142,'2020'!$F$10:$N$469,8,FALSE))*1000,#N/A)</f>
        <v>7.0180691888047768</v>
      </c>
      <c r="CA142" s="196">
        <f>IFERROR((VLOOKUP($A142,'21 22'!$F$10:$L$408,7,FALSE)/VLOOKUP($A142,'2021'!$F$10:$N$469,8,FALSE))*1000,#N/A)</f>
        <v>6.4757851889541609</v>
      </c>
      <c r="CB142" s="196">
        <f>IFERROR((VLOOKUP($A142,'22 23'!$F$10:$L$408,7,FALSE)/VLOOKUP($A142,'2022'!$F$10:$N$469,8,FALSE))*1000,#N/A)</f>
        <v>5.647044459028403</v>
      </c>
      <c r="CC142" s="196">
        <f>IFERROR((VLOOKUP($A142,'23 24'!$F$7:$M$408,7,FALSE)/VLOOKUP($A142,'2023'!$C$7:$N$469,9,FALSE))*1000,#N/A)</f>
        <v>2.2749677712899068</v>
      </c>
      <c r="CE142" s="198">
        <f>IFERROR((VLOOKUP($A142,'0910'!$F$10:$S$433,9,FALSE)/VLOOKUP($A142,'2010'!$C$5:$K$611,9,FALSE))*1000,#N/A)</f>
        <v>4.2681842432865018</v>
      </c>
      <c r="CF142" s="198">
        <f>IFERROR((VLOOKUP($A142,'1011'!$F$10:$S$433,10,FALSE)/VLOOKUP($A142,'2011'!$C$5:$K$611,9,FALSE))*1000,#N/A)</f>
        <v>1.7692852087756545</v>
      </c>
      <c r="CG142" s="198">
        <f>IFERROR((VLOOKUP($A142,'1112'!$F$10:$S$408,9,FALSE)/VLOOKUP($A142,'2012'!$F$10:$M$460,8,FALSE))*1000,#N/A)</f>
        <v>2.1134202183867559</v>
      </c>
      <c r="CH142" s="198">
        <f>IFERROR((VLOOKUP($A142,'1213'!$F$10:$S$408,9,FALSE)/VLOOKUP($A142,'2013'!$F$10:$M$460,8,FALSE))*1000,#N/A)</f>
        <v>4.1914076143905001</v>
      </c>
      <c r="CI142" s="198">
        <f>IFERROR((VLOOKUP($A142,'1314'!$F$10:$S$408,9,FALSE)/VLOOKUP($A142,'2014'!$F$10:$M$460,8,FALSE))*1000,#N/A)</f>
        <v>8.9516267860216914</v>
      </c>
      <c r="CJ142" s="198">
        <f>IFERROR((VLOOKUP($A142,'1415'!$F$10:$S$408,9,FALSE)/VLOOKUP($A142,'2015'!$F$10:$M$460,8,FALSE))*1000,#N/A)</f>
        <v>11.70682049541907</v>
      </c>
      <c r="CK142" s="198">
        <f>IFERROR((VLOOKUP($A142,'1516'!$F$10:$S$408,9,FALSE)/VLOOKUP($A142,'2016'!$F$10:$M$460,8,FALSE))*1000,#N/A)</f>
        <v>12.801330008312553</v>
      </c>
      <c r="CL142" s="198">
        <f>IFERROR((VLOOKUP($A142,'1617'!$F$10:$S$408,9,FALSE)/VLOOKUP($A142,'2017'!$F$10:$M$460,8,FALSE))*1000,#N/A)</f>
        <v>10.664479081214109</v>
      </c>
      <c r="CM142" s="198">
        <f>IFERROR((VLOOKUP($A142,'1718'!$F$10:$S$408,9,FALSE)/VLOOKUP($A142,'2018'!$F$10:$N$460,9,FALSE))*1000,#N/A)</f>
        <v>11.920103092783505</v>
      </c>
      <c r="CN142" s="198">
        <f>IFERROR((VLOOKUP($A142,'1819'!$F$10:$S$408,9,FALSE)/VLOOKUP($A142,'2018'!$F$10:$N$460,9,FALSE))*1000,#N/A)</f>
        <v>14.658505154639176</v>
      </c>
      <c r="CO142" s="198">
        <f>IFERROR((VLOOKUP($A142,'1920'!$F$10:$S$408,9,FALSE)/VLOOKUP($A142,'2019'!$F$10:$N$464,8,FALSE))*1000,#N/A)</f>
        <v>11.658500464764545</v>
      </c>
      <c r="CP142" s="198">
        <f>IFERROR((VLOOKUP($A142,'20 21'!$F$10:$S$408,9,FALSE)/VLOOKUP($A142,'2020'!$F$10:$N$469,8,FALSE))*1000,#N/A)</f>
        <v>8.733597212734832</v>
      </c>
      <c r="CQ142" s="198">
        <f>IFERROR((VLOOKUP($A142,'21 22'!$F$10:$S$408,9,FALSE)/VLOOKUP($A142,'2021'!$F$10:$N$469,8,FALSE))*1000,#N/A)</f>
        <v>7.0925266355212235</v>
      </c>
      <c r="CR142" s="198">
        <f>IFERROR((VLOOKUP($A142,'22 23'!$F$10:$S$408,9,FALSE)/VLOOKUP($A142,'2022'!$F$10:$N$469,8,FALSE))*1000,#N/A)</f>
        <v>5.0365531661604672</v>
      </c>
      <c r="CS142" s="196">
        <f>IFERROR((VLOOKUP($A142,'23 24'!$F$7:$S$408,9,FALSE)/VLOOKUP($A142,'2023'!$C$7:$N$469,9,FALSE))*1000,#N/A)</f>
        <v>6.5215742776977326</v>
      </c>
      <c r="CU142" s="198">
        <f>IFERROR((VLOOKUP($A142,'0910'!$F$10:$S$433,10,FALSE)/VLOOKUP($A142,'2010'!$C$5:$K$611,9,FALSE))*1000,#N/A)</f>
        <v>0.53352303041081273</v>
      </c>
      <c r="CV142" s="198">
        <f>IFERROR((VLOOKUP($A142,'1011'!$F$10:$S$433,11,FALSE)/VLOOKUP($A142,'2011'!$C$5:$K$611,9,FALSE))*1000,#N/A)</f>
        <v>0.88464260438782727</v>
      </c>
      <c r="CW142" s="198">
        <f>IFERROR((VLOOKUP($A142,'1112'!$F$10:$S$408,10,FALSE)/VLOOKUP($A142,'2012'!$F$10:$M$460,8,FALSE))*1000,#N/A)</f>
        <v>0.35223670306445931</v>
      </c>
      <c r="CX142" s="198">
        <f>IFERROR((VLOOKUP($A142,'1213'!$F$10:$S$408,10,FALSE)/VLOOKUP($A142,'2013'!$F$10:$M$460,8,FALSE))*1000,#N/A)</f>
        <v>3.4928396786587497</v>
      </c>
      <c r="CY142" s="198">
        <f>IFERROR((VLOOKUP($A142,'1314'!$F$10:$S$408,10,FALSE)/VLOOKUP($A142,'2014'!$F$10:$M$460,8,FALSE))*1000,#N/A)</f>
        <v>3.6150800482010674</v>
      </c>
      <c r="CZ142" s="198">
        <f>IFERROR((VLOOKUP($A142,'1415'!$F$10:$S$408,10,FALSE)/VLOOKUP($A142,'2015'!$F$10:$M$460,8,FALSE))*1000,#N/A)</f>
        <v>1.8663047166610112</v>
      </c>
      <c r="DA142" s="198">
        <f>IFERROR((VLOOKUP($A142,'1516'!$F$10:$S$408,10,FALSE)/VLOOKUP($A142,'2016'!$F$10:$M$460,8,FALSE))*1000,#N/A)</f>
        <v>2.4937655860349128</v>
      </c>
      <c r="DB142" s="198">
        <f>IFERROR((VLOOKUP($A142,'1617'!$F$10:$S$408,10,FALSE)/VLOOKUP($A142,'2017'!$F$10:$M$460,8,FALSE))*1000,#N/A)</f>
        <v>2.2969647251845777</v>
      </c>
      <c r="DC142" s="198">
        <f>IFERROR((VLOOKUP($A142,'1718'!$F$10:$S$408,10,FALSE)/VLOOKUP($A142,'2018'!$F$10:$N$460,9,FALSE))*1000,#N/A)</f>
        <v>2.2551546391752577</v>
      </c>
      <c r="DD142" s="198">
        <f>IFERROR((VLOOKUP($A142,'1819'!$F$10:$S$408,10,FALSE)/VLOOKUP($A142,'2018'!$F$10:$N$460,9,FALSE))*1000,#N/A)</f>
        <v>4.1881443298969074</v>
      </c>
      <c r="DE142" s="198">
        <f>IFERROR((VLOOKUP($A142,'1920'!$F$10:$S$408,10,FALSE)/VLOOKUP($A142,'2019'!$F$10:$N$464,8,FALSE))*1000,#N/A)</f>
        <v>4.2537771966032798</v>
      </c>
      <c r="DF142" s="198">
        <f>IFERROR((VLOOKUP($A142,'20 21'!$F$10:$S$408,10,FALSE)/VLOOKUP($A142,'2020'!$F$10:$N$469,8,FALSE))*1000,#N/A)</f>
        <v>1.5595709308455059</v>
      </c>
      <c r="DG142" s="198">
        <f>IFERROR((VLOOKUP($A142,'21 22'!$F$10:$S$408,10,FALSE)/VLOOKUP($A142,'2021'!$F$10:$N$469,8,FALSE))*1000,#N/A)</f>
        <v>1.3876682547758916</v>
      </c>
      <c r="DH142" s="198">
        <f>IFERROR((VLOOKUP($A142,'22 23'!$F$10:$S$408,10,FALSE)/VLOOKUP($A142,'2022'!$F$10:$N$469,8,FALSE))*1000,#N/A)</f>
        <v>1.3736054089528549</v>
      </c>
      <c r="DI142" s="196">
        <f>IFERROR((VLOOKUP($A142,'23 24'!$F$7:$S$408,10,FALSE)/VLOOKUP($A142,'2023'!$C$7:$N$469,9,FALSE))*1000,#N/A)</f>
        <v>1.6683096989459314</v>
      </c>
      <c r="DK142" s="198">
        <f>IFERROR((VLOOKUP($A142,'0910'!$F$10:$S$433,11,FALSE)/VLOOKUP($A142,'2010'!$C$5:$K$611,9,FALSE))*1000,#N/A)</f>
        <v>0</v>
      </c>
      <c r="DL142" s="198">
        <f>IFERROR((VLOOKUP($A142,'1011'!$F$10:$S$433,12,FALSE)/VLOOKUP($A142,'2011'!$C$5:$K$611,9,FALSE))*1000,#N/A)</f>
        <v>0</v>
      </c>
      <c r="DM142" s="198">
        <f>IFERROR((VLOOKUP($A142,'1112'!$F$10:$S$408,11,FALSE)/VLOOKUP($A142,'2012'!$F$10:$M$460,8,FALSE))*1000,#N/A)</f>
        <v>0</v>
      </c>
      <c r="DN142" s="198">
        <f>IFERROR((VLOOKUP($A142,'1213'!$F$10:$S$408,11,FALSE)/VLOOKUP($A142,'2013'!$F$10:$M$460,8,FALSE))*1000,#N/A)</f>
        <v>0</v>
      </c>
      <c r="DO142" s="198">
        <f>IFERROR((VLOOKUP($A142,'1314'!$F$10:$S$408,11,FALSE)/VLOOKUP($A142,'2014'!$F$10:$M$460,8,FALSE))*1000,#N/A)</f>
        <v>0</v>
      </c>
      <c r="DP142" s="198">
        <f>IFERROR((VLOOKUP($A142,'1415'!$F$10:$S$408,11,FALSE)/VLOOKUP($A142,'2015'!$F$10:$M$460,8,FALSE))*1000,#N/A)</f>
        <v>0</v>
      </c>
      <c r="DQ142" s="198">
        <f>IFERROR((VLOOKUP($A142,'1516'!$F$10:$S$408,11,FALSE)/VLOOKUP($A142,'2016'!$F$10:$M$460,8,FALSE))*1000,#N/A)</f>
        <v>0</v>
      </c>
      <c r="DR142" s="198">
        <f>IFERROR((VLOOKUP($A142,'1617'!$F$10:$S$408,11,FALSE)/VLOOKUP($A142,'2017'!$F$10:$M$460,8,FALSE))*1000,#N/A)</f>
        <v>0</v>
      </c>
      <c r="DS142" s="198">
        <f>IFERROR((VLOOKUP($A142,'1718'!$F$10:$S$408,11,FALSE)/VLOOKUP($A142,'2018'!$F$10:$N$460,9,FALSE))*1000,#N/A)</f>
        <v>0.32216494845360827</v>
      </c>
      <c r="DT142" s="198">
        <f>IFERROR((VLOOKUP($A142,'1819'!$F$10:$S$408,11,FALSE)/VLOOKUP($A142,'2018'!$F$10:$N$460,9,FALSE))*1000,#N/A)</f>
        <v>0</v>
      </c>
      <c r="DU142" s="198">
        <f>IFERROR((VLOOKUP($A142,'1920'!$F$10:$S$408,11,FALSE)/VLOOKUP($A142,'2019'!$F$10:$N$464,8,FALSE))*1000,#N/A)</f>
        <v>0</v>
      </c>
      <c r="DV142" s="198">
        <f>IFERROR((VLOOKUP($A142,'20 21'!$F$10:$S$408,11,FALSE)/VLOOKUP($A142,'2020'!$F$10:$N$469,8,FALSE))*1000,#N/A)</f>
        <v>0</v>
      </c>
      <c r="DW142" s="198">
        <f>IFERROR((VLOOKUP($A142,'21 22'!$F$10:$S$408,11,FALSE)/VLOOKUP($A142,'2021'!$F$10:$N$469,8,FALSE))*1000,#N/A)</f>
        <v>0</v>
      </c>
      <c r="DX142" s="198">
        <f>IFERROR((VLOOKUP($A142,'22 23'!$F$10:$S$408,11,FALSE)/VLOOKUP($A142,'2022'!$F$10:$N$469,8,FALSE))*1000,#N/A)</f>
        <v>0</v>
      </c>
      <c r="DY142" s="196">
        <f>IFERROR((VLOOKUP($A142,'23 24'!$F$7:$S$408,11,FALSE)/VLOOKUP($A142,'2023'!$C$7:$N$469,9,FALSE))*1000,#N/A)</f>
        <v>0</v>
      </c>
      <c r="EA142" s="198">
        <f>IFERROR((VLOOKUP($A142,'0910'!$F$10:$S$433,12,FALSE)/VLOOKUP($A142,'2010'!$C$5:$K$611,9,FALSE))*1000,#N/A)</f>
        <v>4.8017072736973141</v>
      </c>
      <c r="EB142" s="198">
        <f>IFERROR((VLOOKUP($A142,'1011'!$F$10:$S$433,13,FALSE)/VLOOKUP($A142,'2011'!$C$5:$K$611,9,FALSE))*1000,#N/A)</f>
        <v>2.6539278131634818</v>
      </c>
      <c r="EC142" s="198">
        <f>IFERROR((VLOOKUP($A142,'1112'!$F$10:$S$408,12,FALSE)/VLOOKUP($A142,'2012'!$F$10:$M$460,8,FALSE))*1000,#N/A)</f>
        <v>2.4656569214512154</v>
      </c>
      <c r="ED142" s="198">
        <f>IFERROR((VLOOKUP($A142,'1213'!$F$10:$S$408,12,FALSE)/VLOOKUP($A142,'2013'!$F$10:$M$460,8,FALSE))*1000,#N/A)</f>
        <v>7.6842472930492489</v>
      </c>
      <c r="EE142" s="198">
        <f>IFERROR((VLOOKUP($A142,'1314'!$F$10:$S$408,12,FALSE)/VLOOKUP($A142,'2014'!$F$10:$M$460,8,FALSE))*1000,#N/A)</f>
        <v>12.566706834222757</v>
      </c>
      <c r="EF142" s="198">
        <f>IFERROR((VLOOKUP($A142,'1415'!$F$10:$S$408,12,FALSE)/VLOOKUP($A142,'2015'!$F$10:$M$460,8,FALSE))*1000,#N/A)</f>
        <v>13.573125212080081</v>
      </c>
      <c r="EG142" s="198">
        <f>IFERROR((VLOOKUP($A142,'1516'!$F$10:$S$408,12,FALSE)/VLOOKUP($A142,'2016'!$F$10:$M$460,8,FALSE))*1000,#N/A)</f>
        <v>15.295095594347465</v>
      </c>
      <c r="EH142" s="198">
        <f>IFERROR((VLOOKUP($A142,'1617'!$F$10:$S$408,12,FALSE)/VLOOKUP($A142,'2017'!$F$10:$M$460,8,FALSE))*1000,#N/A)</f>
        <v>12.797374897456931</v>
      </c>
      <c r="EI142" s="198">
        <f>IFERROR((VLOOKUP($A142,'1718'!$F$10:$S$408,12,FALSE)/VLOOKUP($A142,'2018'!$F$10:$N$460,9,FALSE))*1000,#N/A)</f>
        <v>14.497422680412372</v>
      </c>
      <c r="EJ142" s="198">
        <f>IFERROR((VLOOKUP($A142,'1819'!$F$10:$S$408,12,FALSE)/VLOOKUP($A142,'2018'!$F$10:$N$460,9,FALSE))*1000,#N/A)</f>
        <v>18.84664948453608</v>
      </c>
      <c r="EK142" s="198">
        <f>IFERROR((VLOOKUP($A142,'1920'!$F$10:$S$408,12,FALSE)/VLOOKUP($A142,'2019'!$F$10:$N$464,8,FALSE))*1000,#N/A)</f>
        <v>15.912277661367824</v>
      </c>
      <c r="EL142" s="198">
        <f>IFERROR((VLOOKUP($A142,'20 21'!$F$10:$S$408,12,FALSE)/VLOOKUP($A142,'2020'!$F$10:$N$469,8,FALSE))*1000,#N/A)</f>
        <v>10.137211050495788</v>
      </c>
      <c r="EM142" s="198">
        <f>IFERROR((VLOOKUP($A142,'21 22'!$F$10:$S$408,12,FALSE)/VLOOKUP($A142,'2021'!$F$10:$N$469,8,FALSE))*1000,#N/A)</f>
        <v>8.6343802519388824</v>
      </c>
      <c r="EN142" s="198">
        <f>IFERROR((VLOOKUP($A142,'22 23'!$F$10:$S$408,12,FALSE)/VLOOKUP($A142,'2022'!$F$10:$N$469,8,FALSE))*1000,#N/A)</f>
        <v>6.4101585751133223</v>
      </c>
      <c r="EO142" s="196">
        <f>IFERROR((VLOOKUP($A142,'23 24'!$F$7:$S$408,12,FALSE)/VLOOKUP($A142,'2023'!$C$7:$N$469,9,FALSE))*1000,#N/A)</f>
        <v>8.1898839766436637</v>
      </c>
    </row>
    <row r="143" spans="1:145" x14ac:dyDescent="0.3">
      <c r="A143" t="s">
        <v>255</v>
      </c>
      <c r="B143" t="s">
        <v>1743</v>
      </c>
      <c r="C143" t="str">
        <f>IF(VLOOKUP($A143,'0910'!$F$10:$L$433,1,FALSE)=VLOOKUP($A143,'2010'!$C$5:$K$611,1,FALSE),VLOOKUP($A143,'0910'!$F$10:$L$433,1,FALSE),FALSE)</f>
        <v>Hounslow</v>
      </c>
      <c r="D143" t="str">
        <f>IF(VLOOKUP($A143,'1011'!$F$10:$L$433,1,FALSE)=VLOOKUP($A143,'2011'!$C$5:$K$611,1,FALSE),VLOOKUP($A143,'1011'!$F$10:$L$433,1,FALSE),FALSE)</f>
        <v>Hounslow</v>
      </c>
      <c r="E143" t="str">
        <f>IF(VLOOKUP(A143,'1112'!$F$10:$L$408,1,FALSE)=VLOOKUP(A143,'2012'!$F$10:$M$460,1,FALSE),VLOOKUP(A143,'1112'!$F$10:$L$408,1,FALSE),FALSE)</f>
        <v>Hounslow</v>
      </c>
      <c r="F143" t="str">
        <f>IF(VLOOKUP($A143,'1213'!$F$10:$L$408,1,FALSE)=VLOOKUP($A143,'2013'!$F$10:$M$460,1,FALSE),VLOOKUP($A143,'1213'!$F$10:$L$408,1,FALSE),FALSE)</f>
        <v>Hounslow</v>
      </c>
      <c r="G143" t="str">
        <f>IF(VLOOKUP($A143,'1314'!$F$10:$L$408,1,FALSE)=VLOOKUP($A143,'2014'!$F$10:$M$460,1,FALSE),VLOOKUP($A143,'1314'!$F$10:$L$408,1,FALSE),FALSE)</f>
        <v>Hounslow</v>
      </c>
      <c r="H143" t="str">
        <f>IF(VLOOKUP($A143,'1415'!$F$10:$L$408,1,FALSE)=VLOOKUP($A143,'2015'!$F$10:$M$460,1,FALSE),VLOOKUP($A143,'1415'!$F$10:$L$408,1,FALSE),FALSE)</f>
        <v>Hounslow</v>
      </c>
      <c r="I143" t="str">
        <f>IF(VLOOKUP($A143,'1516'!$F$10:$L$408,1,FALSE)=VLOOKUP($A143,'2015'!$F$10:$M$460,1,FALSE),VLOOKUP($A143,'1516'!$F$10:$L$408,1,FALSE),FALSE)</f>
        <v>Hounslow</v>
      </c>
      <c r="J143" t="str">
        <f>IF(VLOOKUP($A143,'1617'!$F$10:$L$408,1,FALSE)=VLOOKUP($A143,'2016'!$F$10:$M$460,1,FALSE),VLOOKUP($A143,'1617'!$F$10:$L$408,1,FALSE),FALSE)</f>
        <v>Hounslow</v>
      </c>
      <c r="K143" t="str">
        <f>IF(VLOOKUP($A143,'1718'!$F$10:$M$408,1,FALSE)=VLOOKUP($A143,'2017'!$F$10:$M$460,1,FALSE),VLOOKUP($A143,'1718'!$F$10:$M$408,1,FALSE),FALSE)</f>
        <v>Hounslow</v>
      </c>
      <c r="L143" t="str">
        <f>IF(VLOOKUP($A143,'1819'!$F$10:$M$408,1,FALSE)=VLOOKUP($A143,'2018'!$F$10:$M$460,1,FALSE),VLOOKUP($A143,'1819'!$F$10:$M$408,1,FALSE),FALSE)</f>
        <v>Hounslow</v>
      </c>
      <c r="M143" t="str">
        <f>IF(VLOOKUP($A143,'1920'!$F$10:$M$408,1,FALSE)=VLOOKUP($A143,'2019'!$F$10:$M$464,1,FALSE),VLOOKUP($A143,'1920'!$F$10:$M$408,1,FALSE),FALSE)</f>
        <v>Hounslow</v>
      </c>
      <c r="N143" t="str">
        <f>IF(VLOOKUP($A143,'20 21'!$F$10:$N$408,1,FALSE)=VLOOKUP($A143,'2020'!$F$10:$O$468,1,FALSE),VLOOKUP($A143,'20 21'!$F$10:$N$408,1,FALSE),FALSE)</f>
        <v>Hounslow</v>
      </c>
      <c r="O143" t="str">
        <f>IF(VLOOKUP($A143,'21 22'!$F$10:$N$408,1,FALSE)=VLOOKUP($A143,'2021'!$F$10:$O$471,1,FALSE),VLOOKUP($A143,'21 22'!$F$10:$N$408,1,FALSE),FALSE)</f>
        <v>Hounslow</v>
      </c>
      <c r="P143" t="str">
        <f>IF(VLOOKUP($A143,'22 23'!$F$10:$N$408,1,FALSE)=VLOOKUP($A143,'2022'!$F$10:$O$468,1,FALSE),VLOOKUP($A143,'22 23'!$F$10:$N$408,1,FALSE),FALSE)</f>
        <v>Hounslow</v>
      </c>
      <c r="Q143" t="str">
        <f>IF(VLOOKUP($A143,'23 24'!$F$7:$N$408,1,FALSE)=VLOOKUP($A143,'2023'!$C$7:$O$468,1,FALSE),VLOOKUP($A143,'23 24'!$F$7:$N$408,1,FALSE),FALSE)</f>
        <v>Hounslow</v>
      </c>
      <c r="S143" s="196">
        <f>IFERROR((VLOOKUP($A143,'0910'!$F$10:$L$433,4,FALSE)/VLOOKUP($A143,'2010'!$C$5:$K$611,9,FALSE))*1000,#N/A)</f>
        <v>2.8157263531129417</v>
      </c>
      <c r="T143" s="196">
        <f>IFERROR((VLOOKUP($A143,'1011'!$F$10:$L$433,4,FALSE)/VLOOKUP($A143,'2011'!$C$5:$K$611,9,FALSE))*1000,#N/A)</f>
        <v>4.0251831974403967</v>
      </c>
      <c r="U143" s="196">
        <f>IFERROR((VLOOKUP($A143,'1112'!$F$10:$L$408,4,FALSE)/VLOOKUP($A143,'2012'!$F$10:$M$460,8,FALSE))*1000,#N/A)</f>
        <v>1.5389350569405971</v>
      </c>
      <c r="V143" s="196">
        <f>IFERROR((VLOOKUP($A143,'1213'!$F$10:$L$408,4,FALSE)/VLOOKUP($A143,'2013'!$F$10:$M$460,8,FALSE))*1000,#N/A)</f>
        <v>3.5823950870010237</v>
      </c>
      <c r="W143" s="196">
        <f>IFERROR((VLOOKUP($A143,'1314'!$F$10:$L$408,4,FALSE)/VLOOKUP($A143,'2014'!$F$10:$M$460,8,FALSE))*1000,#N/A)</f>
        <v>4.4719991869092386</v>
      </c>
      <c r="X143" s="196">
        <f>IFERROR((VLOOKUP($A143,'1415'!$F$10:$L$408,4,FALSE)/VLOOKUP($A143,'2015'!$F$10:$M$460,8,FALSE))*1000,#N/A)</f>
        <v>5.5673651179269159</v>
      </c>
      <c r="Y143" s="196">
        <f>IFERROR((VLOOKUP($A143,'1516'!$F$10:$L$408,4,FALSE)/VLOOKUP($A143,'2016'!$F$10:$M$460,8,FALSE))*1000,#N/A)</f>
        <v>4.3316208320741412</v>
      </c>
      <c r="Z143" s="196">
        <f>IFERROR((VLOOKUP($A143,'1617'!$F$10:$L$408,4,FALSE)/VLOOKUP($A143,'2017'!$F$10:$M$460,8,FALSE))*1000,#N/A)</f>
        <v>4.5081146062913238</v>
      </c>
      <c r="AA143" s="196">
        <f>IFERROR((VLOOKUP($A143,'1718'!$F$10:$L$408,4,FALSE)/VLOOKUP($A143,'2018'!$F$10:$N$460,9,FALSE))*1000,#N/A)</f>
        <v>5.3603335318642049</v>
      </c>
      <c r="AB143" s="196">
        <f>IFERROR((VLOOKUP($A143,'1819'!$F$10:$L$408,4,FALSE)/VLOOKUP($A143,'2018'!$F$10:$N$460,9,FALSE))*1000,#N/A)</f>
        <v>7.6434385546952548</v>
      </c>
      <c r="AC143" s="196">
        <f>IFERROR((VLOOKUP($A143,'1920'!$F$10:$L$408,4,FALSE)/VLOOKUP($A143,'2019'!$F$10:$N$464,8,FALSE))*1000,#N/A)</f>
        <v>1.3747324181543235</v>
      </c>
      <c r="AD143" s="196">
        <f>IFERROR((VLOOKUP($A143,'20 21'!$F$10:$M$408,4,FALSE)/VLOOKUP($A143,'2020'!$F$10:$N$469,8,FALSE))*1000,#N/A)</f>
        <v>1.0336976021034807</v>
      </c>
      <c r="AE143" s="196">
        <f>IFERROR((VLOOKUP($A143,'21 22'!$F$10:$M$408,4,FALSE)/VLOOKUP($A143,'2021'!$F$10:$N$469,8,FALSE))*1000,#N/A)</f>
        <v>7.8606900761099761</v>
      </c>
      <c r="AF143" s="196">
        <f>IFERROR((VLOOKUP($A143,'22 23'!$F$10:$M$408,4,FALSE)/VLOOKUP($A143,'2022'!$F$10:$N$469,8,FALSE))*1000,#N/A)</f>
        <v>10.557932101574588</v>
      </c>
      <c r="AG143" s="196">
        <f>IFERROR((VLOOKUP($A143,'23 24'!$F$7:$M$408,4,FALSE)/VLOOKUP($A143,'2023'!$C$7:$N$469,9,FALSE))*1000,#N/A)</f>
        <v>3.9601108831047265</v>
      </c>
      <c r="AI143" s="196">
        <f>IFERROR((VLOOKUP($A143,'0910'!$F$10:$L$433,5,FALSE)/VLOOKUP($A143,'2010'!$C$5:$K$611,9,FALSE))*1000,#N/A)</f>
        <v>1.3557200959432683</v>
      </c>
      <c r="AJ143" s="196">
        <f>IFERROR((VLOOKUP($A143,'1011'!$F$10:$L$433,5,FALSE)/VLOOKUP($A143,'2011'!$C$5:$K$611,9,FALSE))*1000,#N/A)</f>
        <v>5.4701207554959232</v>
      </c>
      <c r="AK143" s="196">
        <f>IFERROR((VLOOKUP($A143,'1112'!$F$10:$L$408,5,FALSE)/VLOOKUP($A143,'2012'!$F$10:$M$460,8,FALSE))*1000,#N/A)</f>
        <v>0.30778701138811942</v>
      </c>
      <c r="AL143" s="196">
        <f>IFERROR((VLOOKUP($A143,'1213'!$F$10:$L$408,5,FALSE)/VLOOKUP($A143,'2013'!$F$10:$M$460,8,FALSE))*1000,#N/A)</f>
        <v>6.1412487205731825</v>
      </c>
      <c r="AM143" s="196">
        <f>IFERROR((VLOOKUP($A143,'1314'!$F$10:$L$408,5,FALSE)/VLOOKUP($A143,'2014'!$F$10:$M$460,8,FALSE))*1000,#N/A)</f>
        <v>2.032726903140563</v>
      </c>
      <c r="AN143" s="196">
        <f>IFERROR((VLOOKUP($A143,'1415'!$F$10:$L$408,5,FALSE)/VLOOKUP($A143,'2015'!$F$10:$M$460,8,FALSE))*1000,#N/A)</f>
        <v>2.3281708674967105</v>
      </c>
      <c r="AO143" s="196">
        <f>IFERROR((VLOOKUP($A143,'1516'!$F$10:$L$408,5,FALSE)/VLOOKUP($A143,'2016'!$F$10:$M$460,8,FALSE))*1000,#N/A)</f>
        <v>1.2088244182532488</v>
      </c>
      <c r="AP143" s="196">
        <f>IFERROR((VLOOKUP($A143,'1617'!$F$10:$L$408,5,FALSE)/VLOOKUP($A143,'2017'!$F$10:$M$460,8,FALSE))*1000,#N/A)</f>
        <v>0.50090162292125828</v>
      </c>
      <c r="AQ143" s="196">
        <f>IFERROR((VLOOKUP($A143,'1718'!$F$10:$L$408,5,FALSE)/VLOOKUP($A143,'2018'!$F$10:$N$460,9,FALSE))*1000,#N/A)</f>
        <v>1.1911852293031568</v>
      </c>
      <c r="AR143" s="196">
        <f>IFERROR((VLOOKUP($A143,'1819'!$F$10:$L$408,5,FALSE)/VLOOKUP($A143,'2018'!$F$10:$N$460,9,FALSE))*1000,#N/A)</f>
        <v>2.183839587055787</v>
      </c>
      <c r="AS143" s="196">
        <f>IFERROR((VLOOKUP($A143,'1920'!$F$10:$L$408,5,FALSE)/VLOOKUP($A143,'2019'!$F$10:$N$464,8,FALSE))*1000,#N/A)</f>
        <v>0.19639034545061765</v>
      </c>
      <c r="AT143" s="196">
        <f>IFERROR((VLOOKUP($A143,'20 21'!$F$10:$L$408,5,FALSE)/VLOOKUP($A143,'2020'!$F$10:$N$469,8,FALSE))*1000,#N/A)</f>
        <v>0.18794501856426921</v>
      </c>
      <c r="AU143" s="196">
        <f>IFERROR((VLOOKUP($A143,'21 22'!$F$10:$L$408,5,FALSE)/VLOOKUP($A143,'2021'!$F$10:$N$469,8,FALSE))*1000,#N/A)</f>
        <v>0.73982965422211544</v>
      </c>
      <c r="AV143" s="196">
        <f>IFERROR((VLOOKUP($A143,'22 23'!$F$10:$L$408,5,FALSE)/VLOOKUP($A143,'2022'!$F$10:$N$469,8,FALSE))*1000,#N/A)</f>
        <v>0.91016656048056788</v>
      </c>
      <c r="AW143" s="196">
        <f>IFERROR((VLOOKUP($A143,'23 24'!$F$7:$M$408,5,FALSE)/VLOOKUP($A143,'2023'!$C$7:$N$469,9,FALSE))*1000,#N/A)</f>
        <v>0.27000756021168593</v>
      </c>
      <c r="AY143" s="196">
        <f>IFERROR((VLOOKUP($A143,'0910'!$F$10:$L$433,6,FALSE)/VLOOKUP($A143,'2010'!$C$5:$K$611,9,FALSE))*1000,#N/A)</f>
        <v>0</v>
      </c>
      <c r="AZ143" s="196">
        <f>IFERROR((VLOOKUP($A143,'1011'!$F$10:$L$433,6,FALSE)/VLOOKUP($A143,'2011'!$C$5:$K$611,9,FALSE))*1000,#N/A)</f>
        <v>0.20641965115078956</v>
      </c>
      <c r="BA143" s="196">
        <f>IFERROR((VLOOKUP($A143,'1112'!$F$10:$L$408,6,FALSE)/VLOOKUP($A143,'2012'!$F$10:$M$460,8,FALSE))*1000,#N/A)</f>
        <v>0</v>
      </c>
      <c r="BB143" s="196">
        <f>IFERROR((VLOOKUP($A143,'1213'!$F$10:$L$408,6,FALSE)/VLOOKUP($A143,'2013'!$F$10:$M$460,8,FALSE))*1000,#N/A)</f>
        <v>0.51177072671443191</v>
      </c>
      <c r="BC143" s="196">
        <f>IFERROR((VLOOKUP($A143,'1314'!$F$10:$L$408,6,FALSE)/VLOOKUP($A143,'2014'!$F$10:$M$460,8,FALSE))*1000,#N/A)</f>
        <v>0.81309076125622515</v>
      </c>
      <c r="BD143" s="196">
        <f>IFERROR((VLOOKUP($A143,'1415'!$F$10:$L$408,6,FALSE)/VLOOKUP($A143,'2015'!$F$10:$M$460,8,FALSE))*1000,#N/A)</f>
        <v>1.8220467658669905</v>
      </c>
      <c r="BE143" s="196">
        <f>IFERROR((VLOOKUP($A143,'1516'!$F$10:$L$408,6,FALSE)/VLOOKUP($A143,'2016'!$F$10:$M$460,8,FALSE))*1000,#N/A)</f>
        <v>0.90661831368993651</v>
      </c>
      <c r="BF143" s="196">
        <f>IFERROR((VLOOKUP($A143,'1617'!$F$10:$L$408,6,FALSE)/VLOOKUP($A143,'2017'!$F$10:$M$460,8,FALSE))*1000,#N/A)</f>
        <v>0.2003606491685033</v>
      </c>
      <c r="BG143" s="196">
        <f>IFERROR((VLOOKUP($A143,'1718'!$F$10:$L$408,6,FALSE)/VLOOKUP($A143,'2018'!$F$10:$N$460,9,FALSE))*1000,#N/A)</f>
        <v>0</v>
      </c>
      <c r="BH143" s="196">
        <f>IFERROR((VLOOKUP($A143,'1819'!$F$10:$L$408,6,FALSE)/VLOOKUP($A143,'2018'!$F$10:$N$460,9,FALSE))*1000,#N/A)</f>
        <v>0</v>
      </c>
      <c r="BI143" s="196">
        <f>IFERROR((VLOOKUP($A143,'1920'!$F$10:$L$408,6,FALSE)/VLOOKUP($A143,'2019'!$F$10:$N$464,8,FALSE))*1000,#N/A)</f>
        <v>1.5711227636049412</v>
      </c>
      <c r="BJ143" s="196">
        <f>IFERROR((VLOOKUP($A143,'20 21'!$F$10:$L$408,6,FALSE)/VLOOKUP($A143,'2020'!$F$10:$N$469,8,FALSE))*1000,#N/A)</f>
        <v>0</v>
      </c>
      <c r="BK143" s="196">
        <f>IFERROR((VLOOKUP($A143,'21 22'!$F$10:$L$408,6,FALSE)/VLOOKUP($A143,'2021'!$F$10:$N$469,8,FALSE))*1000,#N/A)</f>
        <v>1.8495741355552884</v>
      </c>
      <c r="BL143" s="196">
        <f>IFERROR((VLOOKUP($A143,'22 23'!$F$10:$L$408,6,FALSE)/VLOOKUP($A143,'2022'!$F$10:$N$469,8,FALSE))*1000,#N/A)</f>
        <v>0</v>
      </c>
      <c r="BM143" s="196">
        <f>IFERROR((VLOOKUP($A143,'23 24'!$F$7:$M$408,6,FALSE)/VLOOKUP($A143,'2023'!$C$7:$N$469,9,FALSE))*1000,#N/A)</f>
        <v>0</v>
      </c>
      <c r="BO143" s="196">
        <f>IFERROR((VLOOKUP($A143,'0910'!$F$10:$L$433,7,FALSE)/VLOOKUP($A143,'2010'!$C$5:$K$611,9,FALSE))*1000,#N/A)</f>
        <v>4.1714464490562104</v>
      </c>
      <c r="BP143" s="196">
        <f>IFERROR((VLOOKUP($A143,'1011'!$F$10:$L$433,7,FALSE)/VLOOKUP($A143,'2011'!$C$5:$K$611,9,FALSE))*1000,#N/A)</f>
        <v>9.7017236040871087</v>
      </c>
      <c r="BQ143" s="196">
        <f>IFERROR((VLOOKUP($A143,'1112'!$F$10:$L$408,7,FALSE)/VLOOKUP($A143,'2012'!$F$10:$M$460,8,FALSE))*1000,#N/A)</f>
        <v>1.8467220683287164</v>
      </c>
      <c r="BR143" s="196">
        <f>IFERROR((VLOOKUP($A143,'1213'!$F$10:$L$408,7,FALSE)/VLOOKUP($A143,'2013'!$F$10:$M$460,8,FALSE))*1000,#N/A)</f>
        <v>10.133060388945752</v>
      </c>
      <c r="BS143" s="196">
        <f>IFERROR((VLOOKUP($A143,'1314'!$F$10:$L$408,7,FALSE)/VLOOKUP($A143,'2014'!$F$10:$M$460,8,FALSE))*1000,#N/A)</f>
        <v>7.3178168513060271</v>
      </c>
      <c r="BT143" s="196">
        <f>IFERROR((VLOOKUP($A143,'1415'!$F$10:$L$408,7,FALSE)/VLOOKUP($A143,'2015'!$F$10:$M$460,8,FALSE))*1000,#N/A)</f>
        <v>9.6163579309646732</v>
      </c>
      <c r="BU143" s="196">
        <f>IFERROR((VLOOKUP($A143,'1516'!$F$10:$L$408,7,FALSE)/VLOOKUP($A143,'2016'!$F$10:$M$460,8,FALSE))*1000,#N/A)</f>
        <v>6.4470635640173262</v>
      </c>
      <c r="BV143" s="196">
        <f>IFERROR((VLOOKUP($A143,'1617'!$F$10:$L$408,7,FALSE)/VLOOKUP($A143,'2017'!$F$10:$M$460,8,FALSE))*1000,#N/A)</f>
        <v>5.1091965537968349</v>
      </c>
      <c r="BW143" s="196">
        <f>IFERROR((VLOOKUP($A143,'1718'!$F$10:$L$408,7,FALSE)/VLOOKUP($A143,'2018'!$F$10:$N$460,9,FALSE))*1000,#N/A)</f>
        <v>6.5515187611673618</v>
      </c>
      <c r="BX143" s="196">
        <f>IFERROR((VLOOKUP($A143,'1819'!$F$10:$L$408,7,FALSE)/VLOOKUP($A143,'2018'!$F$10:$N$460,9,FALSE))*1000,#N/A)</f>
        <v>9.8272781417510409</v>
      </c>
      <c r="BY143" s="196">
        <f>IFERROR((VLOOKUP($A143,'1920'!$F$10:$L$408,7,FALSE)/VLOOKUP($A143,'2019'!$F$10:$N$464,8,FALSE))*1000,#N/A)</f>
        <v>3.0440503544845736</v>
      </c>
      <c r="BZ143" s="196">
        <f>IFERROR((VLOOKUP($A143,'20 21'!$F$10:$L$408,7,FALSE)/VLOOKUP($A143,'2020'!$F$10:$N$469,8,FALSE))*1000,#N/A)</f>
        <v>1.2216426206677498</v>
      </c>
      <c r="CA143" s="196">
        <f>IFERROR((VLOOKUP($A143,'21 22'!$F$10:$L$408,7,FALSE)/VLOOKUP($A143,'2021'!$F$10:$N$469,8,FALSE))*1000,#N/A)</f>
        <v>10.542572572665145</v>
      </c>
      <c r="CB143" s="196">
        <f>IFERROR((VLOOKUP($A143,'22 23'!$F$10:$L$408,7,FALSE)/VLOOKUP($A143,'2022'!$F$10:$N$469,8,FALSE))*1000,#N/A)</f>
        <v>11.468098662055157</v>
      </c>
      <c r="CC143" s="196">
        <f>IFERROR((VLOOKUP($A143,'23 24'!$F$7:$M$408,7,FALSE)/VLOOKUP($A143,'2023'!$C$7:$N$469,9,FALSE))*1000,#N/A)</f>
        <v>4.230118443316413</v>
      </c>
      <c r="CE143" s="198">
        <f>IFERROR((VLOOKUP($A143,'0910'!$F$10:$S$433,9,FALSE)/VLOOKUP($A143,'2010'!$C$5:$K$611,9,FALSE))*1000,#N/A)</f>
        <v>7.7171759307539896</v>
      </c>
      <c r="CF143" s="198">
        <f>IFERROR((VLOOKUP($A143,'1011'!$F$10:$S$433,10,FALSE)/VLOOKUP($A143,'2011'!$C$5:$K$611,9,FALSE))*1000,#N/A)</f>
        <v>6.0893797089482922</v>
      </c>
      <c r="CG143" s="198">
        <f>IFERROR((VLOOKUP($A143,'1112'!$F$10:$S$408,9,FALSE)/VLOOKUP($A143,'2012'!$F$10:$M$460,8,FALSE))*1000,#N/A)</f>
        <v>3.0778701138811941</v>
      </c>
      <c r="CH143" s="198">
        <f>IFERROR((VLOOKUP($A143,'1213'!$F$10:$S$408,9,FALSE)/VLOOKUP($A143,'2013'!$F$10:$M$460,8,FALSE))*1000,#N/A)</f>
        <v>2.8659160696008188</v>
      </c>
      <c r="CI143" s="198">
        <f>IFERROR((VLOOKUP($A143,'1314'!$F$10:$S$408,9,FALSE)/VLOOKUP($A143,'2014'!$F$10:$M$460,8,FALSE))*1000,#N/A)</f>
        <v>2.7441813192397602</v>
      </c>
      <c r="CJ143" s="198">
        <f>IFERROR((VLOOKUP($A143,'1415'!$F$10:$S$408,9,FALSE)/VLOOKUP($A143,'2015'!$F$10:$M$460,8,FALSE))*1000,#N/A)</f>
        <v>5.7698147585788035</v>
      </c>
      <c r="CK143" s="198">
        <f>IFERROR((VLOOKUP($A143,'1516'!$F$10:$S$408,9,FALSE)/VLOOKUP($A143,'2016'!$F$10:$M$460,8,FALSE))*1000,#N/A)</f>
        <v>7.655887982270575</v>
      </c>
      <c r="CL143" s="198">
        <f>IFERROR((VLOOKUP($A143,'1617'!$F$10:$S$408,9,FALSE)/VLOOKUP($A143,'2017'!$F$10:$M$460,8,FALSE))*1000,#N/A)</f>
        <v>5.1091965537968349</v>
      </c>
      <c r="CM143" s="198">
        <f>IFERROR((VLOOKUP($A143,'1718'!$F$10:$S$408,9,FALSE)/VLOOKUP($A143,'2018'!$F$10:$N$460,9,FALSE))*1000,#N/A)</f>
        <v>3.672821123684733</v>
      </c>
      <c r="CN143" s="198">
        <f>IFERROR((VLOOKUP($A143,'1819'!$F$10:$S$408,9,FALSE)/VLOOKUP($A143,'2018'!$F$10:$N$460,9,FALSE))*1000,#N/A)</f>
        <v>3.4742902521342067</v>
      </c>
      <c r="CO143" s="198">
        <f>IFERROR((VLOOKUP($A143,'1920'!$F$10:$S$408,9,FALSE)/VLOOKUP($A143,'2019'!$F$10:$N$464,8,FALSE))*1000,#N/A)</f>
        <v>1.8657082817808677</v>
      </c>
      <c r="CP143" s="198">
        <f>IFERROR((VLOOKUP($A143,'20 21'!$F$10:$S$408,9,FALSE)/VLOOKUP($A143,'2020'!$F$10:$N$469,8,FALSE))*1000,#N/A)</f>
        <v>4.9805429919531337</v>
      </c>
      <c r="CQ143" s="198">
        <f>IFERROR((VLOOKUP($A143,'21 22'!$F$10:$S$408,9,FALSE)/VLOOKUP($A143,'2021'!$F$10:$N$469,8,FALSE))*1000,#N/A)</f>
        <v>3.5141908575550476</v>
      </c>
      <c r="CR143" s="198">
        <f>IFERROR((VLOOKUP($A143,'22 23'!$F$10:$S$408,9,FALSE)/VLOOKUP($A143,'2022'!$F$10:$N$469,8,FALSE))*1000,#N/A)</f>
        <v>11.013015381814872</v>
      </c>
      <c r="CS143" s="196">
        <f>IFERROR((VLOOKUP($A143,'23 24'!$F$7:$S$408,9,FALSE)/VLOOKUP($A143,'2023'!$C$7:$N$469,9,FALSE))*1000,#N/A)</f>
        <v>7.920221766209453</v>
      </c>
      <c r="CU143" s="198">
        <f>IFERROR((VLOOKUP($A143,'0910'!$F$10:$S$433,10,FALSE)/VLOOKUP($A143,'2010'!$C$5:$K$611,9,FALSE))*1000,#N/A)</f>
        <v>7.4043174470747735</v>
      </c>
      <c r="CV143" s="198">
        <f>IFERROR((VLOOKUP($A143,'1011'!$F$10:$S$433,11,FALSE)/VLOOKUP($A143,'2011'!$C$5:$K$611,9,FALSE))*1000,#N/A)</f>
        <v>4.74765197646816</v>
      </c>
      <c r="CW143" s="198">
        <f>IFERROR((VLOOKUP($A143,'1112'!$F$10:$S$408,10,FALSE)/VLOOKUP($A143,'2012'!$F$10:$M$460,8,FALSE))*1000,#N/A)</f>
        <v>5.6427618754488567</v>
      </c>
      <c r="CX143" s="198">
        <f>IFERROR((VLOOKUP($A143,'1213'!$F$10:$S$408,10,FALSE)/VLOOKUP($A143,'2013'!$F$10:$M$460,8,FALSE))*1000,#N/A)</f>
        <v>1.0235414534288638</v>
      </c>
      <c r="CY143" s="198">
        <f>IFERROR((VLOOKUP($A143,'1314'!$F$10:$S$408,10,FALSE)/VLOOKUP($A143,'2014'!$F$10:$M$460,8,FALSE))*1000,#N/A)</f>
        <v>2.5409086289257039</v>
      </c>
      <c r="CZ143" s="198">
        <f>IFERROR((VLOOKUP($A143,'1415'!$F$10:$S$408,10,FALSE)/VLOOKUP($A143,'2015'!$F$10:$M$460,8,FALSE))*1000,#N/A)</f>
        <v>3.7453183520599249</v>
      </c>
      <c r="DA143" s="198">
        <f>IFERROR((VLOOKUP($A143,'1516'!$F$10:$S$408,10,FALSE)/VLOOKUP($A143,'2016'!$F$10:$M$460,8,FALSE))*1000,#N/A)</f>
        <v>0.80588294550216577</v>
      </c>
      <c r="DB143" s="198">
        <f>IFERROR((VLOOKUP($A143,'1617'!$F$10:$S$408,10,FALSE)/VLOOKUP($A143,'2017'!$F$10:$M$460,8,FALSE))*1000,#N/A)</f>
        <v>0.70126227208976155</v>
      </c>
      <c r="DC143" s="198">
        <f>IFERROR((VLOOKUP($A143,'1718'!$F$10:$S$408,10,FALSE)/VLOOKUP($A143,'2018'!$F$10:$N$460,9,FALSE))*1000,#N/A)</f>
        <v>1.5882469724042088</v>
      </c>
      <c r="DD143" s="198">
        <f>IFERROR((VLOOKUP($A143,'1819'!$F$10:$S$408,10,FALSE)/VLOOKUP($A143,'2018'!$F$10:$N$460,9,FALSE))*1000,#N/A)</f>
        <v>0.49632717887631533</v>
      </c>
      <c r="DE143" s="198">
        <f>IFERROR((VLOOKUP($A143,'1920'!$F$10:$S$408,10,FALSE)/VLOOKUP($A143,'2019'!$F$10:$N$464,8,FALSE))*1000,#N/A)</f>
        <v>0.19639034545061765</v>
      </c>
      <c r="DF143" s="198">
        <f>IFERROR((VLOOKUP($A143,'20 21'!$F$10:$S$408,10,FALSE)/VLOOKUP($A143,'2020'!$F$10:$N$469,8,FALSE))*1000,#N/A)</f>
        <v>0.84575258353921134</v>
      </c>
      <c r="DG143" s="198">
        <f>IFERROR((VLOOKUP($A143,'21 22'!$F$10:$S$408,10,FALSE)/VLOOKUP($A143,'2021'!$F$10:$N$469,8,FALSE))*1000,#N/A)</f>
        <v>0.92478706777764419</v>
      </c>
      <c r="DH143" s="198">
        <f>IFERROR((VLOOKUP($A143,'22 23'!$F$10:$S$408,10,FALSE)/VLOOKUP($A143,'2022'!$F$10:$N$469,8,FALSE))*1000,#N/A)</f>
        <v>1.6382998088650222</v>
      </c>
      <c r="DI143" s="196">
        <f>IFERROR((VLOOKUP($A143,'23 24'!$F$7:$S$408,10,FALSE)/VLOOKUP($A143,'2023'!$C$7:$N$469,9,FALSE))*1000,#N/A)</f>
        <v>0.99002772077618162</v>
      </c>
      <c r="DK143" s="198">
        <f>IFERROR((VLOOKUP($A143,'0910'!$F$10:$S$433,11,FALSE)/VLOOKUP($A143,'2010'!$C$5:$K$611,9,FALSE))*1000,#N/A)</f>
        <v>0</v>
      </c>
      <c r="DL143" s="198">
        <f>IFERROR((VLOOKUP($A143,'1011'!$F$10:$S$433,12,FALSE)/VLOOKUP($A143,'2011'!$C$5:$K$611,9,FALSE))*1000,#N/A)</f>
        <v>0</v>
      </c>
      <c r="DM143" s="198">
        <f>IFERROR((VLOOKUP($A143,'1112'!$F$10:$S$408,11,FALSE)/VLOOKUP($A143,'2012'!$F$10:$M$460,8,FALSE))*1000,#N/A)</f>
        <v>0.20519134092541294</v>
      </c>
      <c r="DN143" s="198">
        <f>IFERROR((VLOOKUP($A143,'1213'!$F$10:$S$408,11,FALSE)/VLOOKUP($A143,'2013'!$F$10:$M$460,8,FALSE))*1000,#N/A)</f>
        <v>0</v>
      </c>
      <c r="DO143" s="198">
        <f>IFERROR((VLOOKUP($A143,'1314'!$F$10:$S$408,11,FALSE)/VLOOKUP($A143,'2014'!$F$10:$M$460,8,FALSE))*1000,#N/A)</f>
        <v>0</v>
      </c>
      <c r="DP143" s="198">
        <f>IFERROR((VLOOKUP($A143,'1415'!$F$10:$S$408,11,FALSE)/VLOOKUP($A143,'2015'!$F$10:$M$460,8,FALSE))*1000,#N/A)</f>
        <v>0.70857374228160752</v>
      </c>
      <c r="DQ143" s="198">
        <f>IFERROR((VLOOKUP($A143,'1516'!$F$10:$S$408,11,FALSE)/VLOOKUP($A143,'2016'!$F$10:$M$460,8,FALSE))*1000,#N/A)</f>
        <v>0.50367684093885356</v>
      </c>
      <c r="DR143" s="198">
        <f>IFERROR((VLOOKUP($A143,'1617'!$F$10:$S$408,11,FALSE)/VLOOKUP($A143,'2017'!$F$10:$M$460,8,FALSE))*1000,#N/A)</f>
        <v>1.5027048687637747</v>
      </c>
      <c r="DS143" s="198">
        <f>IFERROR((VLOOKUP($A143,'1718'!$F$10:$S$408,11,FALSE)/VLOOKUP($A143,'2018'!$F$10:$N$460,9,FALSE))*1000,#N/A)</f>
        <v>0</v>
      </c>
      <c r="DT143" s="198">
        <f>IFERROR((VLOOKUP($A143,'1819'!$F$10:$S$408,11,FALSE)/VLOOKUP($A143,'2018'!$F$10:$N$460,9,FALSE))*1000,#N/A)</f>
        <v>0</v>
      </c>
      <c r="DU143" s="198">
        <f>IFERROR((VLOOKUP($A143,'1920'!$F$10:$S$408,11,FALSE)/VLOOKUP($A143,'2019'!$F$10:$N$464,8,FALSE))*1000,#N/A)</f>
        <v>0</v>
      </c>
      <c r="DV143" s="198">
        <f>IFERROR((VLOOKUP($A143,'20 21'!$F$10:$S$408,11,FALSE)/VLOOKUP($A143,'2020'!$F$10:$N$469,8,FALSE))*1000,#N/A)</f>
        <v>1.1276701113856153</v>
      </c>
      <c r="DW143" s="198">
        <f>IFERROR((VLOOKUP($A143,'21 22'!$F$10:$S$408,11,FALSE)/VLOOKUP($A143,'2021'!$F$10:$N$469,8,FALSE))*1000,#N/A)</f>
        <v>9.247870677776443E-2</v>
      </c>
      <c r="DX143" s="198">
        <f>IFERROR((VLOOKUP($A143,'22 23'!$F$10:$S$408,11,FALSE)/VLOOKUP($A143,'2022'!$F$10:$N$469,8,FALSE))*1000,#N/A)</f>
        <v>0</v>
      </c>
      <c r="DY143" s="196">
        <f>IFERROR((VLOOKUP($A143,'23 24'!$F$7:$S$408,11,FALSE)/VLOOKUP($A143,'2023'!$C$7:$N$469,9,FALSE))*1000,#N/A)</f>
        <v>0</v>
      </c>
      <c r="EA143" s="198">
        <f>IFERROR((VLOOKUP($A143,'0910'!$F$10:$S$433,12,FALSE)/VLOOKUP($A143,'2010'!$C$5:$K$611,9,FALSE))*1000,#N/A)</f>
        <v>15.121493377828763</v>
      </c>
      <c r="EB143" s="198">
        <f>IFERROR((VLOOKUP($A143,'1011'!$F$10:$S$433,13,FALSE)/VLOOKUP($A143,'2011'!$C$5:$K$611,9,FALSE))*1000,#N/A)</f>
        <v>10.837031685416452</v>
      </c>
      <c r="EC143" s="198">
        <f>IFERROR((VLOOKUP($A143,'1112'!$F$10:$S$408,12,FALSE)/VLOOKUP($A143,'2012'!$F$10:$M$460,8,FALSE))*1000,#N/A)</f>
        <v>8.9258233302554633</v>
      </c>
      <c r="ED143" s="198">
        <f>IFERROR((VLOOKUP($A143,'1213'!$F$10:$S$408,12,FALSE)/VLOOKUP($A143,'2013'!$F$10:$M$460,8,FALSE))*1000,#N/A)</f>
        <v>3.8894575230296828</v>
      </c>
      <c r="EE143" s="198">
        <f>IFERROR((VLOOKUP($A143,'1314'!$F$10:$S$408,12,FALSE)/VLOOKUP($A143,'2014'!$F$10:$M$460,8,FALSE))*1000,#N/A)</f>
        <v>5.2850899481654645</v>
      </c>
      <c r="EF143" s="198">
        <f>IFERROR((VLOOKUP($A143,'1415'!$F$10:$S$408,12,FALSE)/VLOOKUP($A143,'2015'!$F$10:$M$460,8,FALSE))*1000,#N/A)</f>
        <v>10.223706852920335</v>
      </c>
      <c r="EG143" s="198">
        <f>IFERROR((VLOOKUP($A143,'1516'!$F$10:$S$408,12,FALSE)/VLOOKUP($A143,'2016'!$F$10:$M$460,8,FALSE))*1000,#N/A)</f>
        <v>8.8647124005238247</v>
      </c>
      <c r="EH143" s="198">
        <f>IFERROR((VLOOKUP($A143,'1617'!$F$10:$S$408,12,FALSE)/VLOOKUP($A143,'2017'!$F$10:$M$460,8,FALSE))*1000,#N/A)</f>
        <v>7.2129833700661194</v>
      </c>
      <c r="EI143" s="198">
        <f>IFERROR((VLOOKUP($A143,'1718'!$F$10:$S$408,12,FALSE)/VLOOKUP($A143,'2018'!$F$10:$N$460,9,FALSE))*1000,#N/A)</f>
        <v>5.261068096088942</v>
      </c>
      <c r="EJ143" s="198">
        <f>IFERROR((VLOOKUP($A143,'1819'!$F$10:$S$408,12,FALSE)/VLOOKUP($A143,'2018'!$F$10:$N$460,9,FALSE))*1000,#N/A)</f>
        <v>4.0698828667857851</v>
      </c>
      <c r="EK143" s="198">
        <f>IFERROR((VLOOKUP($A143,'1920'!$F$10:$S$408,12,FALSE)/VLOOKUP($A143,'2019'!$F$10:$N$464,8,FALSE))*1000,#N/A)</f>
        <v>1.9639034545061764</v>
      </c>
      <c r="EL143" s="198">
        <f>IFERROR((VLOOKUP($A143,'20 21'!$F$10:$S$408,12,FALSE)/VLOOKUP($A143,'2020'!$F$10:$N$469,8,FALSE))*1000,#N/A)</f>
        <v>6.95396568687796</v>
      </c>
      <c r="EM143" s="198">
        <f>IFERROR((VLOOKUP($A143,'21 22'!$F$10:$S$408,12,FALSE)/VLOOKUP($A143,'2021'!$F$10:$N$469,8,FALSE))*1000,#N/A)</f>
        <v>4.5314566321104568</v>
      </c>
      <c r="EN143" s="198">
        <f>IFERROR((VLOOKUP($A143,'22 23'!$F$10:$S$408,12,FALSE)/VLOOKUP($A143,'2022'!$F$10:$N$469,8,FALSE))*1000,#N/A)</f>
        <v>12.651315190679895</v>
      </c>
      <c r="EO143" s="196">
        <f>IFERROR((VLOOKUP($A143,'23 24'!$F$7:$S$408,12,FALSE)/VLOOKUP($A143,'2023'!$C$7:$N$469,9,FALSE))*1000,#N/A)</f>
        <v>9.0002520070561971</v>
      </c>
    </row>
    <row r="144" spans="1:145" x14ac:dyDescent="0.3">
      <c r="A144" t="s">
        <v>509</v>
      </c>
      <c r="B144" t="s">
        <v>1742</v>
      </c>
      <c r="C144" t="str">
        <f>IF(VLOOKUP($A144,'0910'!$F$10:$L$433,1,FALSE)=VLOOKUP($A144,'2010'!$C$5:$K$611,1,FALSE),VLOOKUP($A144,'0910'!$F$10:$L$433,1,FALSE),FALSE)</f>
        <v>Huntingdonshire</v>
      </c>
      <c r="D144" t="str">
        <f>IF(VLOOKUP($A144,'1011'!$F$10:$L$433,1,FALSE)=VLOOKUP($A144,'2011'!$C$5:$K$611,1,FALSE),VLOOKUP($A144,'1011'!$F$10:$L$433,1,FALSE),FALSE)</f>
        <v>Huntingdonshire</v>
      </c>
      <c r="E144" t="str">
        <f>IF(VLOOKUP(A144,'1112'!$F$10:$L$408,1,FALSE)=VLOOKUP(A144,'2012'!$F$10:$M$460,1,FALSE),VLOOKUP(A144,'1112'!$F$10:$L$408,1,FALSE),FALSE)</f>
        <v>Huntingdonshire</v>
      </c>
      <c r="F144" t="str">
        <f>IF(VLOOKUP($A144,'1213'!$F$10:$L$408,1,FALSE)=VLOOKUP($A144,'2013'!$F$10:$M$460,1,FALSE),VLOOKUP($A144,'1213'!$F$10:$L$408,1,FALSE),FALSE)</f>
        <v>Huntingdonshire</v>
      </c>
      <c r="G144" t="str">
        <f>IF(VLOOKUP($A144,'1314'!$F$10:$L$408,1,FALSE)=VLOOKUP($A144,'2014'!$F$10:$M$460,1,FALSE),VLOOKUP($A144,'1314'!$F$10:$L$408,1,FALSE),FALSE)</f>
        <v>Huntingdonshire</v>
      </c>
      <c r="H144" t="str">
        <f>IF(VLOOKUP($A144,'1415'!$F$10:$L$408,1,FALSE)=VLOOKUP($A144,'2015'!$F$10:$M$460,1,FALSE),VLOOKUP($A144,'1415'!$F$10:$L$408,1,FALSE),FALSE)</f>
        <v>Huntingdonshire</v>
      </c>
      <c r="I144" t="str">
        <f>IF(VLOOKUP($A144,'1516'!$F$10:$L$408,1,FALSE)=VLOOKUP($A144,'2015'!$F$10:$M$460,1,FALSE),VLOOKUP($A144,'1516'!$F$10:$L$408,1,FALSE),FALSE)</f>
        <v>Huntingdonshire</v>
      </c>
      <c r="J144" t="str">
        <f>IF(VLOOKUP($A144,'1617'!$F$10:$L$408,1,FALSE)=VLOOKUP($A144,'2016'!$F$10:$M$460,1,FALSE),VLOOKUP($A144,'1617'!$F$10:$L$408,1,FALSE),FALSE)</f>
        <v>Huntingdonshire</v>
      </c>
      <c r="K144" t="str">
        <f>IF(VLOOKUP($A144,'1718'!$F$10:$M$408,1,FALSE)=VLOOKUP($A144,'2017'!$F$10:$M$460,1,FALSE),VLOOKUP($A144,'1718'!$F$10:$M$408,1,FALSE),FALSE)</f>
        <v>Huntingdonshire</v>
      </c>
      <c r="L144" t="str">
        <f>IF(VLOOKUP($A144,'1819'!$F$10:$M$408,1,FALSE)=VLOOKUP($A144,'2018'!$F$10:$M$460,1,FALSE),VLOOKUP($A144,'1819'!$F$10:$M$408,1,FALSE),FALSE)</f>
        <v>Huntingdonshire</v>
      </c>
      <c r="M144" t="str">
        <f>IF(VLOOKUP($A144,'1920'!$F$10:$M$408,1,FALSE)=VLOOKUP($A144,'2019'!$F$10:$M$464,1,FALSE),VLOOKUP($A144,'1920'!$F$10:$M$408,1,FALSE),FALSE)</f>
        <v>Huntingdonshire</v>
      </c>
      <c r="N144" t="str">
        <f>IF(VLOOKUP($A144,'20 21'!$F$10:$N$408,1,FALSE)=VLOOKUP($A144,'2020'!$F$10:$O$468,1,FALSE),VLOOKUP($A144,'20 21'!$F$10:$N$408,1,FALSE),FALSE)</f>
        <v>Huntingdonshire</v>
      </c>
      <c r="O144" t="str">
        <f>IF(VLOOKUP($A144,'21 22'!$F$10:$N$408,1,FALSE)=VLOOKUP($A144,'2021'!$F$10:$O$471,1,FALSE),VLOOKUP($A144,'21 22'!$F$10:$N$408,1,FALSE),FALSE)</f>
        <v>Huntingdonshire</v>
      </c>
      <c r="P144" t="str">
        <f>IF(VLOOKUP($A144,'22 23'!$F$10:$N$408,1,FALSE)=VLOOKUP($A144,'2022'!$F$10:$O$468,1,FALSE),VLOOKUP($A144,'22 23'!$F$10:$N$408,1,FALSE),FALSE)</f>
        <v>Huntingdonshire</v>
      </c>
      <c r="Q144" t="str">
        <f>IF(VLOOKUP($A144,'23 24'!$F$7:$N$408,1,FALSE)=VLOOKUP($A144,'2023'!$C$7:$O$468,1,FALSE),VLOOKUP($A144,'23 24'!$F$7:$N$408,1,FALSE),FALSE)</f>
        <v>Huntingdonshire</v>
      </c>
      <c r="S144" s="196">
        <f>IFERROR((VLOOKUP($A144,'0910'!$F$10:$L$433,4,FALSE)/VLOOKUP($A144,'2010'!$C$5:$K$611,9,FALSE))*1000,#N/A)</f>
        <v>7.2197055492638729</v>
      </c>
      <c r="T144" s="196">
        <f>IFERROR((VLOOKUP($A144,'1011'!$F$10:$L$433,4,FALSE)/VLOOKUP($A144,'2011'!$C$5:$K$611,9,FALSE))*1000,#N/A)</f>
        <v>11.344537815126049</v>
      </c>
      <c r="U144" s="196">
        <f>IFERROR((VLOOKUP($A144,'1112'!$F$10:$L$408,4,FALSE)/VLOOKUP($A144,'2012'!$F$10:$M$460,8,FALSE))*1000,#N/A)</f>
        <v>5.6731700567317009</v>
      </c>
      <c r="V144" s="196">
        <f>IFERROR((VLOOKUP($A144,'1213'!$F$10:$L$408,4,FALSE)/VLOOKUP($A144,'2013'!$F$10:$M$460,8,FALSE))*1000,#N/A)</f>
        <v>7.5663777686064115</v>
      </c>
      <c r="W144" s="196">
        <f>IFERROR((VLOOKUP($A144,'1314'!$F$10:$L$408,4,FALSE)/VLOOKUP($A144,'2014'!$F$10:$M$460,8,FALSE))*1000,#N/A)</f>
        <v>5.1792285675344143</v>
      </c>
      <c r="X144" s="196">
        <f>IFERROR((VLOOKUP($A144,'1415'!$F$10:$L$408,4,FALSE)/VLOOKUP($A144,'2015'!$F$10:$M$460,8,FALSE))*1000,#N/A)</f>
        <v>5.0074434970902697</v>
      </c>
      <c r="Y144" s="196">
        <f>IFERROR((VLOOKUP($A144,'1516'!$F$10:$L$408,4,FALSE)/VLOOKUP($A144,'2016'!$F$10:$M$460,8,FALSE))*1000,#N/A)</f>
        <v>4.0311744154797102</v>
      </c>
      <c r="Z144" s="196">
        <f>IFERROR((VLOOKUP($A144,'1617'!$F$10:$L$408,4,FALSE)/VLOOKUP($A144,'2017'!$F$10:$M$460,8,FALSE))*1000,#N/A)</f>
        <v>6.9231793369724404</v>
      </c>
      <c r="AA144" s="196">
        <f>IFERROR((VLOOKUP($A144,'1718'!$F$10:$L$408,4,FALSE)/VLOOKUP($A144,'2018'!$F$10:$N$460,9,FALSE))*1000,#N/A)</f>
        <v>7.6466710613052076</v>
      </c>
      <c r="AB144" s="196">
        <f>IFERROR((VLOOKUP($A144,'1819'!$F$10:$L$408,4,FALSE)/VLOOKUP($A144,'2018'!$F$10:$N$460,9,FALSE))*1000,#N/A)</f>
        <v>7.3829927488464069</v>
      </c>
      <c r="AC144" s="196">
        <f>IFERROR((VLOOKUP($A144,'1920'!$F$10:$L$408,4,FALSE)/VLOOKUP($A144,'2019'!$F$10:$N$464,8,FALSE))*1000,#N/A)</f>
        <v>10.014045674452479</v>
      </c>
      <c r="AD144" s="196">
        <f>IFERROR((VLOOKUP($A144,'20 21'!$F$10:$M$408,4,FALSE)/VLOOKUP($A144,'2020'!$F$10:$N$469,8,FALSE))*1000,#N/A)</f>
        <v>6.3517631859427857</v>
      </c>
      <c r="AE144" s="196">
        <f>IFERROR((VLOOKUP($A144,'21 22'!$F$10:$M$408,4,FALSE)/VLOOKUP($A144,'2021'!$F$10:$N$469,8,FALSE))*1000,#N/A)</f>
        <v>8.3907326236693791</v>
      </c>
      <c r="AF144" s="196">
        <f>IFERROR((VLOOKUP($A144,'22 23'!$F$10:$M$408,4,FALSE)/VLOOKUP($A144,'2022'!$F$10:$N$469,8,FALSE))*1000,#N/A)</f>
        <v>13.843396576231383</v>
      </c>
      <c r="AG144" s="196">
        <f>IFERROR((VLOOKUP($A144,'23 24'!$F$7:$M$408,4,FALSE)/VLOOKUP($A144,'2023'!$C$7:$N$469,9,FALSE))*1000,#N/A)</f>
        <v>9.4942486762826359</v>
      </c>
      <c r="AI144" s="196">
        <f>IFERROR((VLOOKUP($A144,'0910'!$F$10:$L$433,5,FALSE)/VLOOKUP($A144,'2010'!$C$5:$K$611,9,FALSE))*1000,#N/A)</f>
        <v>2.4065685164212911</v>
      </c>
      <c r="AJ144" s="196">
        <f>IFERROR((VLOOKUP($A144,'1011'!$F$10:$L$433,5,FALSE)/VLOOKUP($A144,'2011'!$C$5:$K$611,9,FALSE))*1000,#N/A)</f>
        <v>1.4005602240896358</v>
      </c>
      <c r="AK144" s="196">
        <f>IFERROR((VLOOKUP($A144,'1112'!$F$10:$L$408,5,FALSE)/VLOOKUP($A144,'2012'!$F$10:$M$460,8,FALSE))*1000,#N/A)</f>
        <v>0.96859000968590003</v>
      </c>
      <c r="AL144" s="196">
        <f>IFERROR((VLOOKUP($A144,'1213'!$F$10:$L$408,5,FALSE)/VLOOKUP($A144,'2013'!$F$10:$M$460,8,FALSE))*1000,#N/A)</f>
        <v>0.96299353418627054</v>
      </c>
      <c r="AM144" s="196">
        <f>IFERROR((VLOOKUP($A144,'1314'!$F$10:$L$408,5,FALSE)/VLOOKUP($A144,'2014'!$F$10:$M$460,8,FALSE))*1000,#N/A)</f>
        <v>1.4992503748125936</v>
      </c>
      <c r="AN144" s="196">
        <f>IFERROR((VLOOKUP($A144,'1415'!$F$10:$L$408,5,FALSE)/VLOOKUP($A144,'2015'!$F$10:$M$460,8,FALSE))*1000,#N/A)</f>
        <v>1.2180267965895248</v>
      </c>
      <c r="AO144" s="196">
        <f>IFERROR((VLOOKUP($A144,'1516'!$F$10:$L$408,5,FALSE)/VLOOKUP($A144,'2016'!$F$10:$M$460,8,FALSE))*1000,#N/A)</f>
        <v>0.26874496103198064</v>
      </c>
      <c r="AP144" s="196">
        <f>IFERROR((VLOOKUP($A144,'1617'!$F$10:$L$408,5,FALSE)/VLOOKUP($A144,'2017'!$F$10:$M$460,8,FALSE))*1000,#N/A)</f>
        <v>1.5976567700705631</v>
      </c>
      <c r="AQ144" s="196">
        <f>IFERROR((VLOOKUP($A144,'1718'!$F$10:$L$408,5,FALSE)/VLOOKUP($A144,'2018'!$F$10:$N$460,9,FALSE))*1000,#N/A)</f>
        <v>4.7462096242584053</v>
      </c>
      <c r="AR144" s="196">
        <f>IFERROR((VLOOKUP($A144,'1819'!$F$10:$L$408,5,FALSE)/VLOOKUP($A144,'2018'!$F$10:$N$460,9,FALSE))*1000,#N/A)</f>
        <v>2.9004614370468027</v>
      </c>
      <c r="AS144" s="196">
        <f>IFERROR((VLOOKUP($A144,'1920'!$F$10:$L$408,5,FALSE)/VLOOKUP($A144,'2019'!$F$10:$N$464,8,FALSE))*1000,#N/A)</f>
        <v>2.8611559069864225</v>
      </c>
      <c r="AT144" s="196">
        <f>IFERROR((VLOOKUP($A144,'20 21'!$F$10:$L$408,5,FALSE)/VLOOKUP($A144,'2020'!$F$10:$N$469,8,FALSE))*1000,#N/A)</f>
        <v>2.2866347469394026</v>
      </c>
      <c r="AU144" s="196">
        <f>IFERROR((VLOOKUP($A144,'21 22'!$F$10:$L$408,5,FALSE)/VLOOKUP($A144,'2021'!$F$10:$N$469,8,FALSE))*1000,#N/A)</f>
        <v>4.3832185347526611</v>
      </c>
      <c r="AV144" s="196">
        <f>IFERROR((VLOOKUP($A144,'22 23'!$F$10:$L$408,5,FALSE)/VLOOKUP($A144,'2022'!$F$10:$N$469,8,FALSE))*1000,#N/A)</f>
        <v>3.8316544094926148</v>
      </c>
      <c r="AW144" s="196">
        <f>IFERROR((VLOOKUP($A144,'23 24'!$F$7:$M$408,5,FALSE)/VLOOKUP($A144,'2023'!$C$7:$N$469,9,FALSE))*1000,#N/A)</f>
        <v>1.7040959162558578</v>
      </c>
      <c r="AY144" s="196">
        <f>IFERROR((VLOOKUP($A144,'0910'!$F$10:$L$433,6,FALSE)/VLOOKUP($A144,'2010'!$C$5:$K$611,9,FALSE))*1000,#N/A)</f>
        <v>0</v>
      </c>
      <c r="AZ144" s="196">
        <f>IFERROR((VLOOKUP($A144,'1011'!$F$10:$L$433,6,FALSE)/VLOOKUP($A144,'2011'!$C$5:$K$611,9,FALSE))*1000,#N/A)</f>
        <v>0</v>
      </c>
      <c r="BA144" s="196">
        <f>IFERROR((VLOOKUP($A144,'1112'!$F$10:$L$408,6,FALSE)/VLOOKUP($A144,'2012'!$F$10:$M$460,8,FALSE))*1000,#N/A)</f>
        <v>0</v>
      </c>
      <c r="BB144" s="196">
        <f>IFERROR((VLOOKUP($A144,'1213'!$F$10:$L$408,6,FALSE)/VLOOKUP($A144,'2013'!$F$10:$M$460,8,FALSE))*1000,#N/A)</f>
        <v>0</v>
      </c>
      <c r="BC144" s="196">
        <f>IFERROR((VLOOKUP($A144,'1314'!$F$10:$L$408,6,FALSE)/VLOOKUP($A144,'2014'!$F$10:$M$460,8,FALSE))*1000,#N/A)</f>
        <v>0</v>
      </c>
      <c r="BD144" s="196">
        <f>IFERROR((VLOOKUP($A144,'1415'!$F$10:$L$408,6,FALSE)/VLOOKUP($A144,'2015'!$F$10:$M$460,8,FALSE))*1000,#N/A)</f>
        <v>0</v>
      </c>
      <c r="BE144" s="196">
        <f>IFERROR((VLOOKUP($A144,'1516'!$F$10:$L$408,6,FALSE)/VLOOKUP($A144,'2016'!$F$10:$M$460,8,FALSE))*1000,#N/A)</f>
        <v>0</v>
      </c>
      <c r="BF144" s="196">
        <f>IFERROR((VLOOKUP($A144,'1617'!$F$10:$L$408,6,FALSE)/VLOOKUP($A144,'2017'!$F$10:$M$460,8,FALSE))*1000,#N/A)</f>
        <v>0</v>
      </c>
      <c r="BG144" s="196">
        <f>IFERROR((VLOOKUP($A144,'1718'!$F$10:$L$408,6,FALSE)/VLOOKUP($A144,'2018'!$F$10:$N$460,9,FALSE))*1000,#N/A)</f>
        <v>0</v>
      </c>
      <c r="BH144" s="196">
        <f>IFERROR((VLOOKUP($A144,'1819'!$F$10:$L$408,6,FALSE)/VLOOKUP($A144,'2018'!$F$10:$N$460,9,FALSE))*1000,#N/A)</f>
        <v>0</v>
      </c>
      <c r="BI144" s="196">
        <f>IFERROR((VLOOKUP($A144,'1920'!$F$10:$L$408,6,FALSE)/VLOOKUP($A144,'2019'!$F$10:$N$464,8,FALSE))*1000,#N/A)</f>
        <v>0</v>
      </c>
      <c r="BJ144" s="196">
        <f>IFERROR((VLOOKUP($A144,'20 21'!$F$10:$L$408,6,FALSE)/VLOOKUP($A144,'2020'!$F$10:$N$469,8,FALSE))*1000,#N/A)</f>
        <v>0</v>
      </c>
      <c r="BK144" s="196">
        <f>IFERROR((VLOOKUP($A144,'21 22'!$F$10:$L$408,6,FALSE)/VLOOKUP($A144,'2021'!$F$10:$N$469,8,FALSE))*1000,#N/A)</f>
        <v>0</v>
      </c>
      <c r="BL144" s="196">
        <f>IFERROR((VLOOKUP($A144,'22 23'!$F$10:$L$408,6,FALSE)/VLOOKUP($A144,'2022'!$F$10:$N$469,8,FALSE))*1000,#N/A)</f>
        <v>0</v>
      </c>
      <c r="BM144" s="196">
        <f>IFERROR((VLOOKUP($A144,'23 24'!$F$7:$M$408,6,FALSE)/VLOOKUP($A144,'2023'!$C$7:$N$469,9,FALSE))*1000,#N/A)</f>
        <v>0</v>
      </c>
      <c r="BO144" s="196">
        <f>IFERROR((VLOOKUP($A144,'0910'!$F$10:$L$433,7,FALSE)/VLOOKUP($A144,'2010'!$C$5:$K$611,9,FALSE))*1000,#N/A)</f>
        <v>9.7678369195922983</v>
      </c>
      <c r="BP144" s="196">
        <f>IFERROR((VLOOKUP($A144,'1011'!$F$10:$L$433,7,FALSE)/VLOOKUP($A144,'2011'!$C$5:$K$611,9,FALSE))*1000,#N/A)</f>
        <v>12.745098039215685</v>
      </c>
      <c r="BQ144" s="196">
        <f>IFERROR((VLOOKUP($A144,'1112'!$F$10:$L$408,7,FALSE)/VLOOKUP($A144,'2012'!$F$10:$M$460,8,FALSE))*1000,#N/A)</f>
        <v>6.6417600664176009</v>
      </c>
      <c r="BR144" s="196">
        <f>IFERROR((VLOOKUP($A144,'1213'!$F$10:$L$408,7,FALSE)/VLOOKUP($A144,'2013'!$F$10:$M$460,8,FALSE))*1000,#N/A)</f>
        <v>8.529371302792681</v>
      </c>
      <c r="BS144" s="196">
        <f>IFERROR((VLOOKUP($A144,'1314'!$F$10:$L$408,7,FALSE)/VLOOKUP($A144,'2014'!$F$10:$M$460,8,FALSE))*1000,#N/A)</f>
        <v>6.6784789423470086</v>
      </c>
      <c r="BT144" s="196">
        <f>IFERROR((VLOOKUP($A144,'1415'!$F$10:$L$408,7,FALSE)/VLOOKUP($A144,'2015'!$F$10:$M$460,8,FALSE))*1000,#N/A)</f>
        <v>6.2254702936797948</v>
      </c>
      <c r="BU144" s="196">
        <f>IFERROR((VLOOKUP($A144,'1516'!$F$10:$L$408,7,FALSE)/VLOOKUP($A144,'2016'!$F$10:$M$460,8,FALSE))*1000,#N/A)</f>
        <v>4.1655468959957007</v>
      </c>
      <c r="BV144" s="196">
        <f>IFERROR((VLOOKUP($A144,'1617'!$F$10:$L$408,7,FALSE)/VLOOKUP($A144,'2017'!$F$10:$M$460,8,FALSE))*1000,#N/A)</f>
        <v>8.387698042870456</v>
      </c>
      <c r="BW144" s="196">
        <f>IFERROR((VLOOKUP($A144,'1718'!$F$10:$L$408,7,FALSE)/VLOOKUP($A144,'2018'!$F$10:$N$460,9,FALSE))*1000,#N/A)</f>
        <v>12.261041529334213</v>
      </c>
      <c r="BX144" s="196">
        <f>IFERROR((VLOOKUP($A144,'1819'!$F$10:$L$408,7,FALSE)/VLOOKUP($A144,'2018'!$F$10:$N$460,9,FALSE))*1000,#N/A)</f>
        <v>10.151615029663811</v>
      </c>
      <c r="BY144" s="196">
        <f>IFERROR((VLOOKUP($A144,'1920'!$F$10:$L$408,7,FALSE)/VLOOKUP($A144,'2019'!$F$10:$N$464,8,FALSE))*1000,#N/A)</f>
        <v>12.875201581438901</v>
      </c>
      <c r="BZ144" s="196">
        <f>IFERROR((VLOOKUP($A144,'20 21'!$F$10:$L$408,7,FALSE)/VLOOKUP($A144,'2020'!$F$10:$N$469,8,FALSE))*1000,#N/A)</f>
        <v>8.6383979328821887</v>
      </c>
      <c r="CA144" s="196">
        <f>IFERROR((VLOOKUP($A144,'21 22'!$F$10:$L$408,7,FALSE)/VLOOKUP($A144,'2021'!$F$10:$N$469,8,FALSE))*1000,#N/A)</f>
        <v>12.648716343143395</v>
      </c>
      <c r="CB144" s="196">
        <f>IFERROR((VLOOKUP($A144,'22 23'!$F$10:$L$408,7,FALSE)/VLOOKUP($A144,'2022'!$F$10:$N$469,8,FALSE))*1000,#N/A)</f>
        <v>17.675050985723995</v>
      </c>
      <c r="CC144" s="196">
        <f>IFERROR((VLOOKUP($A144,'23 24'!$F$7:$M$408,7,FALSE)/VLOOKUP($A144,'2023'!$C$7:$N$469,9,FALSE))*1000,#N/A)</f>
        <v>11.076623455663075</v>
      </c>
      <c r="CE144" s="198">
        <f>IFERROR((VLOOKUP($A144,'0910'!$F$10:$S$433,9,FALSE)/VLOOKUP($A144,'2010'!$C$5:$K$611,9,FALSE))*1000,#N/A)</f>
        <v>6.0872027180067958</v>
      </c>
      <c r="CF144" s="198">
        <f>IFERROR((VLOOKUP($A144,'1011'!$F$10:$S$433,10,FALSE)/VLOOKUP($A144,'2011'!$C$5:$K$611,9,FALSE))*1000,#N/A)</f>
        <v>11.904761904761903</v>
      </c>
      <c r="CG144" s="198">
        <f>IFERROR((VLOOKUP($A144,'1112'!$F$10:$S$408,9,FALSE)/VLOOKUP($A144,'2012'!$F$10:$M$460,8,FALSE))*1000,#N/A)</f>
        <v>7.7487200774872003</v>
      </c>
      <c r="CH144" s="198">
        <f>IFERROR((VLOOKUP($A144,'1213'!$F$10:$S$408,9,FALSE)/VLOOKUP($A144,'2013'!$F$10:$M$460,8,FALSE))*1000,#N/A)</f>
        <v>5.5028201953501164</v>
      </c>
      <c r="CI144" s="198">
        <f>IFERROR((VLOOKUP($A144,'1314'!$F$10:$S$408,9,FALSE)/VLOOKUP($A144,'2014'!$F$10:$M$460,8,FALSE))*1000,#N/A)</f>
        <v>6.2695924764890281</v>
      </c>
      <c r="CJ144" s="198">
        <f>IFERROR((VLOOKUP($A144,'1415'!$F$10:$S$408,9,FALSE)/VLOOKUP($A144,'2015'!$F$10:$M$460,8,FALSE))*1000,#N/A)</f>
        <v>7.17282446880498</v>
      </c>
      <c r="CK144" s="198">
        <f>IFERROR((VLOOKUP($A144,'1516'!$F$10:$S$408,9,FALSE)/VLOOKUP($A144,'2016'!$F$10:$M$460,8,FALSE))*1000,#N/A)</f>
        <v>4.8374092985756523</v>
      </c>
      <c r="CL144" s="198">
        <f>IFERROR((VLOOKUP($A144,'1617'!$F$10:$S$408,9,FALSE)/VLOOKUP($A144,'2017'!$F$10:$M$460,8,FALSE))*1000,#N/A)</f>
        <v>6.2574890161097052</v>
      </c>
      <c r="CM144" s="198">
        <f>IFERROR((VLOOKUP($A144,'1718'!$F$10:$S$408,9,FALSE)/VLOOKUP($A144,'2018'!$F$10:$N$460,9,FALSE))*1000,#N/A)</f>
        <v>6.4601186552406062</v>
      </c>
      <c r="CN144" s="198">
        <f>IFERROR((VLOOKUP($A144,'1819'!$F$10:$S$408,9,FALSE)/VLOOKUP($A144,'2018'!$F$10:$N$460,9,FALSE))*1000,#N/A)</f>
        <v>7.6466710613052076</v>
      </c>
      <c r="CO144" s="198">
        <f>IFERROR((VLOOKUP($A144,'1920'!$F$10:$S$408,9,FALSE)/VLOOKUP($A144,'2019'!$F$10:$N$464,8,FALSE))*1000,#N/A)</f>
        <v>9.1036778858658902</v>
      </c>
      <c r="CP144" s="198">
        <f>IFERROR((VLOOKUP($A144,'20 21'!$F$10:$S$408,9,FALSE)/VLOOKUP($A144,'2020'!$F$10:$N$469,8,FALSE))*1000,#N/A)</f>
        <v>8.2572921417256211</v>
      </c>
      <c r="CQ144" s="198">
        <f>IFERROR((VLOOKUP($A144,'21 22'!$F$10:$S$408,9,FALSE)/VLOOKUP($A144,'2021'!$F$10:$N$469,8,FALSE))*1000,#N/A)</f>
        <v>8.2654978083907338</v>
      </c>
      <c r="CR144" s="198">
        <f>IFERROR((VLOOKUP($A144,'22 23'!$F$10:$S$408,9,FALSE)/VLOOKUP($A144,'2022'!$F$10:$N$469,8,FALSE))*1000,#N/A)</f>
        <v>9.1465298807243069</v>
      </c>
      <c r="CS144" s="196">
        <f>IFERROR((VLOOKUP($A144,'23 24'!$F$7:$S$408,9,FALSE)/VLOOKUP($A144,'2023'!$C$7:$N$469,9,FALSE))*1000,#N/A)</f>
        <v>13.14588278254519</v>
      </c>
      <c r="CU144" s="198">
        <f>IFERROR((VLOOKUP($A144,'0910'!$F$10:$S$433,10,FALSE)/VLOOKUP($A144,'2010'!$C$5:$K$611,9,FALSE))*1000,#N/A)</f>
        <v>2.4065685164212911</v>
      </c>
      <c r="CV144" s="198">
        <f>IFERROR((VLOOKUP($A144,'1011'!$F$10:$S$433,11,FALSE)/VLOOKUP($A144,'2011'!$C$5:$K$611,9,FALSE))*1000,#N/A)</f>
        <v>1.8207282913165266</v>
      </c>
      <c r="CW144" s="198">
        <f>IFERROR((VLOOKUP($A144,'1112'!$F$10:$S$408,10,FALSE)/VLOOKUP($A144,'2012'!$F$10:$M$460,8,FALSE))*1000,#N/A)</f>
        <v>2.9057700290577007</v>
      </c>
      <c r="CX144" s="198">
        <f>IFERROR((VLOOKUP($A144,'1213'!$F$10:$S$408,10,FALSE)/VLOOKUP($A144,'2013'!$F$10:$M$460,8,FALSE))*1000,#N/A)</f>
        <v>0.55028201953501166</v>
      </c>
      <c r="CY144" s="198">
        <f>IFERROR((VLOOKUP($A144,'1314'!$F$10:$S$408,10,FALSE)/VLOOKUP($A144,'2014'!$F$10:$M$460,8,FALSE))*1000,#N/A)</f>
        <v>0.81777293171596022</v>
      </c>
      <c r="CZ144" s="198">
        <f>IFERROR((VLOOKUP($A144,'1415'!$F$10:$S$408,10,FALSE)/VLOOKUP($A144,'2015'!$F$10:$M$460,8,FALSE))*1000,#N/A)</f>
        <v>2.0300446609825418</v>
      </c>
      <c r="DA144" s="198">
        <f>IFERROR((VLOOKUP($A144,'1516'!$F$10:$S$408,10,FALSE)/VLOOKUP($A144,'2016'!$F$10:$M$460,8,FALSE))*1000,#N/A)</f>
        <v>1.0749798441279226</v>
      </c>
      <c r="DB144" s="198">
        <f>IFERROR((VLOOKUP($A144,'1617'!$F$10:$S$408,10,FALSE)/VLOOKUP($A144,'2017'!$F$10:$M$460,8,FALSE))*1000,#N/A)</f>
        <v>0.66569032086273461</v>
      </c>
      <c r="DC144" s="198">
        <f>IFERROR((VLOOKUP($A144,'1718'!$F$10:$S$408,10,FALSE)/VLOOKUP($A144,'2018'!$F$10:$N$460,9,FALSE))*1000,#N/A)</f>
        <v>1.4502307185234014</v>
      </c>
      <c r="DD144" s="198">
        <f>IFERROR((VLOOKUP($A144,'1819'!$F$10:$S$408,10,FALSE)/VLOOKUP($A144,'2018'!$F$10:$N$460,9,FALSE))*1000,#N/A)</f>
        <v>3.5596572181938035</v>
      </c>
      <c r="DE144" s="198">
        <f>IFERROR((VLOOKUP($A144,'1920'!$F$10:$S$408,10,FALSE)/VLOOKUP($A144,'2019'!$F$10:$N$464,8,FALSE))*1000,#N/A)</f>
        <v>4.8119440253862562</v>
      </c>
      <c r="DF144" s="198">
        <f>IFERROR((VLOOKUP($A144,'20 21'!$F$10:$S$408,10,FALSE)/VLOOKUP($A144,'2020'!$F$10:$N$469,8,FALSE))*1000,#N/A)</f>
        <v>2.2866347469394026</v>
      </c>
      <c r="DG144" s="198">
        <f>IFERROR((VLOOKUP($A144,'21 22'!$F$10:$S$408,10,FALSE)/VLOOKUP($A144,'2021'!$F$10:$N$469,8,FALSE))*1000,#N/A)</f>
        <v>2.8804007514088918</v>
      </c>
      <c r="DH144" s="198">
        <f>IFERROR((VLOOKUP($A144,'22 23'!$F$10:$S$408,10,FALSE)/VLOOKUP($A144,'2022'!$F$10:$N$469,8,FALSE))*1000,#N/A)</f>
        <v>3.5844508992027686</v>
      </c>
      <c r="DI144" s="196">
        <f>IFERROR((VLOOKUP($A144,'23 24'!$F$7:$S$408,10,FALSE)/VLOOKUP($A144,'2023'!$C$7:$N$469,9,FALSE))*1000,#N/A)</f>
        <v>4.3819609275150633</v>
      </c>
      <c r="DK144" s="198">
        <f>IFERROR((VLOOKUP($A144,'0910'!$F$10:$S$433,11,FALSE)/VLOOKUP($A144,'2010'!$C$5:$K$611,9,FALSE))*1000,#N/A)</f>
        <v>0</v>
      </c>
      <c r="DL144" s="198">
        <f>IFERROR((VLOOKUP($A144,'1011'!$F$10:$S$433,12,FALSE)/VLOOKUP($A144,'2011'!$C$5:$K$611,9,FALSE))*1000,#N/A)</f>
        <v>0</v>
      </c>
      <c r="DM144" s="198">
        <f>IFERROR((VLOOKUP($A144,'1112'!$F$10:$S$408,11,FALSE)/VLOOKUP($A144,'2012'!$F$10:$M$460,8,FALSE))*1000,#N/A)</f>
        <v>0</v>
      </c>
      <c r="DN144" s="198">
        <f>IFERROR((VLOOKUP($A144,'1213'!$F$10:$S$408,11,FALSE)/VLOOKUP($A144,'2013'!$F$10:$M$460,8,FALSE))*1000,#N/A)</f>
        <v>0</v>
      </c>
      <c r="DO144" s="198">
        <f>IFERROR((VLOOKUP($A144,'1314'!$F$10:$S$408,11,FALSE)/VLOOKUP($A144,'2014'!$F$10:$M$460,8,FALSE))*1000,#N/A)</f>
        <v>0</v>
      </c>
      <c r="DP144" s="198">
        <f>IFERROR((VLOOKUP($A144,'1415'!$F$10:$S$408,11,FALSE)/VLOOKUP($A144,'2015'!$F$10:$M$460,8,FALSE))*1000,#N/A)</f>
        <v>0</v>
      </c>
      <c r="DQ144" s="198">
        <f>IFERROR((VLOOKUP($A144,'1516'!$F$10:$S$408,11,FALSE)/VLOOKUP($A144,'2016'!$F$10:$M$460,8,FALSE))*1000,#N/A)</f>
        <v>0</v>
      </c>
      <c r="DR144" s="198">
        <f>IFERROR((VLOOKUP($A144,'1617'!$F$10:$S$408,11,FALSE)/VLOOKUP($A144,'2017'!$F$10:$M$460,8,FALSE))*1000,#N/A)</f>
        <v>0</v>
      </c>
      <c r="DS144" s="198">
        <f>IFERROR((VLOOKUP($A144,'1718'!$F$10:$S$408,11,FALSE)/VLOOKUP($A144,'2018'!$F$10:$N$460,9,FALSE))*1000,#N/A)</f>
        <v>0</v>
      </c>
      <c r="DT144" s="198">
        <f>IFERROR((VLOOKUP($A144,'1819'!$F$10:$S$408,11,FALSE)/VLOOKUP($A144,'2018'!$F$10:$N$460,9,FALSE))*1000,#N/A)</f>
        <v>0</v>
      </c>
      <c r="DU144" s="198">
        <f>IFERROR((VLOOKUP($A144,'1920'!$F$10:$S$408,11,FALSE)/VLOOKUP($A144,'2019'!$F$10:$N$464,8,FALSE))*1000,#N/A)</f>
        <v>0</v>
      </c>
      <c r="DV144" s="198">
        <f>IFERROR((VLOOKUP($A144,'20 21'!$F$10:$S$408,11,FALSE)/VLOOKUP($A144,'2020'!$F$10:$N$469,8,FALSE))*1000,#N/A)</f>
        <v>0</v>
      </c>
      <c r="DW144" s="198">
        <f>IFERROR((VLOOKUP($A144,'21 22'!$F$10:$S$408,11,FALSE)/VLOOKUP($A144,'2021'!$F$10:$N$469,8,FALSE))*1000,#N/A)</f>
        <v>0</v>
      </c>
      <c r="DX144" s="198">
        <f>IFERROR((VLOOKUP($A144,'22 23'!$F$10:$S$408,11,FALSE)/VLOOKUP($A144,'2022'!$F$10:$N$469,8,FALSE))*1000,#N/A)</f>
        <v>0</v>
      </c>
      <c r="DY144" s="196">
        <f>IFERROR((VLOOKUP($A144,'23 24'!$F$7:$S$408,11,FALSE)/VLOOKUP($A144,'2023'!$C$7:$N$469,9,FALSE))*1000,#N/A)</f>
        <v>0</v>
      </c>
      <c r="EA144" s="198">
        <f>IFERROR((VLOOKUP($A144,'0910'!$F$10:$S$433,12,FALSE)/VLOOKUP($A144,'2010'!$C$5:$K$611,9,FALSE))*1000,#N/A)</f>
        <v>8.3522083805209508</v>
      </c>
      <c r="EB144" s="198">
        <f>IFERROR((VLOOKUP($A144,'1011'!$F$10:$S$433,13,FALSE)/VLOOKUP($A144,'2011'!$C$5:$K$611,9,FALSE))*1000,#N/A)</f>
        <v>13.725490196078431</v>
      </c>
      <c r="EC144" s="198">
        <f>IFERROR((VLOOKUP($A144,'1112'!$F$10:$S$408,12,FALSE)/VLOOKUP($A144,'2012'!$F$10:$M$460,8,FALSE))*1000,#N/A)</f>
        <v>10.6544901065449</v>
      </c>
      <c r="ED144" s="198">
        <f>IFERROR((VLOOKUP($A144,'1213'!$F$10:$S$408,12,FALSE)/VLOOKUP($A144,'2013'!$F$10:$M$460,8,FALSE))*1000,#N/A)</f>
        <v>5.9155317100013756</v>
      </c>
      <c r="EE144" s="198">
        <f>IFERROR((VLOOKUP($A144,'1314'!$F$10:$S$408,12,FALSE)/VLOOKUP($A144,'2014'!$F$10:$M$460,8,FALSE))*1000,#N/A)</f>
        <v>7.0873654082049882</v>
      </c>
      <c r="EF144" s="198">
        <f>IFERROR((VLOOKUP($A144,'1415'!$F$10:$S$408,12,FALSE)/VLOOKUP($A144,'2015'!$F$10:$M$460,8,FALSE))*1000,#N/A)</f>
        <v>9.2028691297875209</v>
      </c>
      <c r="EG144" s="198">
        <f>IFERROR((VLOOKUP($A144,'1516'!$F$10:$S$408,12,FALSE)/VLOOKUP($A144,'2016'!$F$10:$M$460,8,FALSE))*1000,#N/A)</f>
        <v>5.9123891427035744</v>
      </c>
      <c r="EH144" s="198">
        <f>IFERROR((VLOOKUP($A144,'1617'!$F$10:$S$408,12,FALSE)/VLOOKUP($A144,'2017'!$F$10:$M$460,8,FALSE))*1000,#N/A)</f>
        <v>6.9231793369724404</v>
      </c>
      <c r="EI144" s="198">
        <f>IFERROR((VLOOKUP($A144,'1718'!$F$10:$S$408,12,FALSE)/VLOOKUP($A144,'2018'!$F$10:$N$460,9,FALSE))*1000,#N/A)</f>
        <v>7.9103493737640083</v>
      </c>
      <c r="EJ144" s="198">
        <f>IFERROR((VLOOKUP($A144,'1819'!$F$10:$S$408,12,FALSE)/VLOOKUP($A144,'2018'!$F$10:$N$460,9,FALSE))*1000,#N/A)</f>
        <v>11.20632827949901</v>
      </c>
      <c r="EK144" s="198">
        <f>IFERROR((VLOOKUP($A144,'1920'!$F$10:$S$408,12,FALSE)/VLOOKUP($A144,'2019'!$F$10:$N$464,8,FALSE))*1000,#N/A)</f>
        <v>13.915621911252146</v>
      </c>
      <c r="EL144" s="198">
        <f>IFERROR((VLOOKUP($A144,'20 21'!$F$10:$S$408,12,FALSE)/VLOOKUP($A144,'2020'!$F$10:$N$469,8,FALSE))*1000,#N/A)</f>
        <v>10.543926888665023</v>
      </c>
      <c r="EM144" s="198">
        <f>IFERROR((VLOOKUP($A144,'21 22'!$F$10:$S$408,12,FALSE)/VLOOKUP($A144,'2021'!$F$10:$N$469,8,FALSE))*1000,#N/A)</f>
        <v>11.145898559799624</v>
      </c>
      <c r="EN144" s="198">
        <f>IFERROR((VLOOKUP($A144,'22 23'!$F$10:$S$408,12,FALSE)/VLOOKUP($A144,'2022'!$F$10:$N$469,8,FALSE))*1000,#N/A)</f>
        <v>12.607379024782151</v>
      </c>
      <c r="EO144" s="196">
        <f>IFERROR((VLOOKUP($A144,'23 24'!$F$7:$S$408,12,FALSE)/VLOOKUP($A144,'2023'!$C$7:$N$469,9,FALSE))*1000,#N/A)</f>
        <v>17.527843710060253</v>
      </c>
    </row>
    <row r="145" spans="1:145" x14ac:dyDescent="0.3">
      <c r="A145" t="s">
        <v>886</v>
      </c>
      <c r="B145" t="s">
        <v>1743</v>
      </c>
      <c r="C145" t="str">
        <f>IF(VLOOKUP($A145,'0910'!$F$10:$L$433,1,FALSE)=VLOOKUP($A145,'2010'!$C$5:$K$611,1,FALSE),VLOOKUP($A145,'0910'!$F$10:$L$433,1,FALSE),FALSE)</f>
        <v>Hyndburn</v>
      </c>
      <c r="D145" t="str">
        <f>IF(VLOOKUP($A145,'1011'!$F$10:$L$433,1,FALSE)=VLOOKUP($A145,'2011'!$C$5:$K$611,1,FALSE),VLOOKUP($A145,'1011'!$F$10:$L$433,1,FALSE),FALSE)</f>
        <v>Hyndburn</v>
      </c>
      <c r="E145" t="str">
        <f>IF(VLOOKUP(A145,'1112'!$F$10:$L$408,1,FALSE)=VLOOKUP(A145,'2012'!$F$10:$M$460,1,FALSE),VLOOKUP(A145,'1112'!$F$10:$L$408,1,FALSE),FALSE)</f>
        <v>Hyndburn</v>
      </c>
      <c r="F145" t="str">
        <f>IF(VLOOKUP($A145,'1213'!$F$10:$L$408,1,FALSE)=VLOOKUP($A145,'2013'!$F$10:$M$460,1,FALSE),VLOOKUP($A145,'1213'!$F$10:$L$408,1,FALSE),FALSE)</f>
        <v>Hyndburn</v>
      </c>
      <c r="G145" t="str">
        <f>IF(VLOOKUP($A145,'1314'!$F$10:$L$408,1,FALSE)=VLOOKUP($A145,'2014'!$F$10:$M$460,1,FALSE),VLOOKUP($A145,'1314'!$F$10:$L$408,1,FALSE),FALSE)</f>
        <v>Hyndburn</v>
      </c>
      <c r="H145" t="str">
        <f>IF(VLOOKUP($A145,'1415'!$F$10:$L$408,1,FALSE)=VLOOKUP($A145,'2015'!$F$10:$M$460,1,FALSE),VLOOKUP($A145,'1415'!$F$10:$L$408,1,FALSE),FALSE)</f>
        <v>Hyndburn</v>
      </c>
      <c r="I145" t="str">
        <f>IF(VLOOKUP($A145,'1516'!$F$10:$L$408,1,FALSE)=VLOOKUP($A145,'2015'!$F$10:$M$460,1,FALSE),VLOOKUP($A145,'1516'!$F$10:$L$408,1,FALSE),FALSE)</f>
        <v>Hyndburn</v>
      </c>
      <c r="J145" t="str">
        <f>IF(VLOOKUP($A145,'1617'!$F$10:$L$408,1,FALSE)=VLOOKUP($A145,'2016'!$F$10:$M$460,1,FALSE),VLOOKUP($A145,'1617'!$F$10:$L$408,1,FALSE),FALSE)</f>
        <v>Hyndburn</v>
      </c>
      <c r="K145" t="str">
        <f>IF(VLOOKUP($A145,'1718'!$F$10:$M$408,1,FALSE)=VLOOKUP($A145,'2017'!$F$10:$M$460,1,FALSE),VLOOKUP($A145,'1718'!$F$10:$M$408,1,FALSE),FALSE)</f>
        <v>Hyndburn</v>
      </c>
      <c r="L145" t="str">
        <f>IF(VLOOKUP($A145,'1819'!$F$10:$M$408,1,FALSE)=VLOOKUP($A145,'2018'!$F$10:$M$460,1,FALSE),VLOOKUP($A145,'1819'!$F$10:$M$408,1,FALSE),FALSE)</f>
        <v>Hyndburn</v>
      </c>
      <c r="M145" t="str">
        <f>IF(VLOOKUP($A145,'1920'!$F$10:$M$408,1,FALSE)=VLOOKUP($A145,'2019'!$F$10:$M$464,1,FALSE),VLOOKUP($A145,'1920'!$F$10:$M$408,1,FALSE),FALSE)</f>
        <v>Hyndburn</v>
      </c>
      <c r="N145" t="str">
        <f>IF(VLOOKUP($A145,'20 21'!$F$10:$N$408,1,FALSE)=VLOOKUP($A145,'2020'!$F$10:$O$468,1,FALSE),VLOOKUP($A145,'20 21'!$F$10:$N$408,1,FALSE),FALSE)</f>
        <v>Hyndburn</v>
      </c>
      <c r="O145" t="str">
        <f>IF(VLOOKUP($A145,'21 22'!$F$10:$N$408,1,FALSE)=VLOOKUP($A145,'2021'!$F$10:$O$471,1,FALSE),VLOOKUP($A145,'21 22'!$F$10:$N$408,1,FALSE),FALSE)</f>
        <v>Hyndburn</v>
      </c>
      <c r="P145" t="str">
        <f>IF(VLOOKUP($A145,'22 23'!$F$10:$N$408,1,FALSE)=VLOOKUP($A145,'2022'!$F$10:$O$468,1,FALSE),VLOOKUP($A145,'22 23'!$F$10:$N$408,1,FALSE),FALSE)</f>
        <v>Hyndburn</v>
      </c>
      <c r="Q145" t="str">
        <f>IF(VLOOKUP($A145,'23 24'!$F$7:$N$408,1,FALSE)=VLOOKUP($A145,'2023'!$C$7:$O$468,1,FALSE),VLOOKUP($A145,'23 24'!$F$7:$N$408,1,FALSE),FALSE)</f>
        <v>Hyndburn</v>
      </c>
      <c r="S145" s="196">
        <f>IFERROR((VLOOKUP($A145,'0910'!$F$10:$L$433,4,FALSE)/VLOOKUP($A145,'2010'!$C$5:$K$611,9,FALSE))*1000,#N/A)</f>
        <v>0.27808676307007785</v>
      </c>
      <c r="T145" s="196" t="e">
        <f>IFERROR((VLOOKUP($A145,'1011'!$F$10:$L$433,4,FALSE)/VLOOKUP($A145,'2011'!$C$5:$K$611,9,FALSE))*1000,#N/A)</f>
        <v>#N/A</v>
      </c>
      <c r="U145" s="196">
        <f>IFERROR((VLOOKUP($A145,'1112'!$F$10:$L$408,4,FALSE)/VLOOKUP($A145,'2012'!$F$10:$M$460,8,FALSE))*1000,#N/A)</f>
        <v>0.27746947835738067</v>
      </c>
      <c r="V145" s="196">
        <f>IFERROR((VLOOKUP($A145,'1213'!$F$10:$L$408,4,FALSE)/VLOOKUP($A145,'2013'!$F$10:$M$460,8,FALSE))*1000,#N/A)</f>
        <v>0.27739251040221913</v>
      </c>
      <c r="W145" s="196">
        <f>IFERROR((VLOOKUP($A145,'1314'!$F$10:$L$408,4,FALSE)/VLOOKUP($A145,'2014'!$F$10:$M$460,8,FALSE))*1000,#N/A)</f>
        <v>1.9310344827586208</v>
      </c>
      <c r="X145" s="196">
        <f>IFERROR((VLOOKUP($A145,'1415'!$F$10:$L$408,4,FALSE)/VLOOKUP($A145,'2015'!$F$10:$M$460,8,FALSE))*1000,#N/A)</f>
        <v>0.5494505494505495</v>
      </c>
      <c r="Y145" s="196">
        <f>IFERROR((VLOOKUP($A145,'1516'!$F$10:$L$408,4,FALSE)/VLOOKUP($A145,'2016'!$F$10:$M$460,8,FALSE))*1000,#N/A)</f>
        <v>1.6442861057824061</v>
      </c>
      <c r="Z145" s="196">
        <f>IFERROR((VLOOKUP($A145,'1617'!$F$10:$L$408,4,FALSE)/VLOOKUP($A145,'2017'!$F$10:$M$460,8,FALSE))*1000,#N/A)</f>
        <v>2.4563318777292578</v>
      </c>
      <c r="AA145" s="196">
        <f>IFERROR((VLOOKUP($A145,'1718'!$F$10:$L$408,4,FALSE)/VLOOKUP($A145,'2018'!$F$10:$N$460,9,FALSE))*1000,#N/A)</f>
        <v>0.81654872074033746</v>
      </c>
      <c r="AB145" s="196">
        <f>IFERROR((VLOOKUP($A145,'1819'!$F$10:$L$408,4,FALSE)/VLOOKUP($A145,'2018'!$F$10:$N$460,9,FALSE))*1000,#N/A)</f>
        <v>2.4496461622210126</v>
      </c>
      <c r="AC145" s="196">
        <f>IFERROR((VLOOKUP($A145,'1920'!$F$10:$L$408,4,FALSE)/VLOOKUP($A145,'2019'!$F$10:$N$464,8,FALSE))*1000,#N/A)</f>
        <v>4.0660323656176303</v>
      </c>
      <c r="AD145" s="196">
        <f>IFERROR((VLOOKUP($A145,'20 21'!$F$10:$M$408,4,FALSE)/VLOOKUP($A145,'2020'!$F$10:$N$469,8,FALSE))*1000,#N/A)</f>
        <v>1.3502711344437963</v>
      </c>
      <c r="AE145" s="196">
        <f>IFERROR((VLOOKUP($A145,'21 22'!$F$10:$M$408,4,FALSE)/VLOOKUP($A145,'2021'!$F$10:$N$469,8,FALSE))*1000,#N/A)</f>
        <v>4.0314994490284084</v>
      </c>
      <c r="AF145" s="196">
        <f>IFERROR((VLOOKUP($A145,'22 23'!$F$10:$M$408,4,FALSE)/VLOOKUP($A145,'2022'!$F$10:$N$469,8,FALSE))*1000,#N/A)</f>
        <v>4.0070524122455522</v>
      </c>
      <c r="AG145" s="196">
        <f>IFERROR((VLOOKUP($A145,'23 24'!$F$7:$M$408,4,FALSE)/VLOOKUP($A145,'2023'!$C$7:$N$469,9,FALSE))*1000,#N/A)</f>
        <v>1.3294690100773752</v>
      </c>
      <c r="AI145" s="196">
        <f>IFERROR((VLOOKUP($A145,'0910'!$F$10:$L$433,5,FALSE)/VLOOKUP($A145,'2010'!$C$5:$K$611,9,FALSE))*1000,#N/A)</f>
        <v>0</v>
      </c>
      <c r="AJ145" s="196" t="e">
        <f>IFERROR((VLOOKUP($A145,'1011'!$F$10:$L$433,5,FALSE)/VLOOKUP($A145,'2011'!$C$5:$K$611,9,FALSE))*1000,#N/A)</f>
        <v>#N/A</v>
      </c>
      <c r="AK145" s="196">
        <f>IFERROR((VLOOKUP($A145,'1112'!$F$10:$L$408,5,FALSE)/VLOOKUP($A145,'2012'!$F$10:$M$460,8,FALSE))*1000,#N/A)</f>
        <v>0</v>
      </c>
      <c r="AL145" s="196">
        <f>IFERROR((VLOOKUP($A145,'1213'!$F$10:$L$408,5,FALSE)/VLOOKUP($A145,'2013'!$F$10:$M$460,8,FALSE))*1000,#N/A)</f>
        <v>0.83217753120665749</v>
      </c>
      <c r="AM145" s="196">
        <f>IFERROR((VLOOKUP($A145,'1314'!$F$10:$L$408,5,FALSE)/VLOOKUP($A145,'2014'!$F$10:$M$460,8,FALSE))*1000,#N/A)</f>
        <v>0.27586206896551724</v>
      </c>
      <c r="AN145" s="196">
        <f>IFERROR((VLOOKUP($A145,'1415'!$F$10:$L$408,5,FALSE)/VLOOKUP($A145,'2015'!$F$10:$M$460,8,FALSE))*1000,#N/A)</f>
        <v>0.27472527472527475</v>
      </c>
      <c r="AO145" s="196">
        <f>IFERROR((VLOOKUP($A145,'1516'!$F$10:$L$408,5,FALSE)/VLOOKUP($A145,'2016'!$F$10:$M$460,8,FALSE))*1000,#N/A)</f>
        <v>0</v>
      </c>
      <c r="AP145" s="196">
        <f>IFERROR((VLOOKUP($A145,'1617'!$F$10:$L$408,5,FALSE)/VLOOKUP($A145,'2017'!$F$10:$M$460,8,FALSE))*1000,#N/A)</f>
        <v>0</v>
      </c>
      <c r="AQ145" s="196">
        <f>IFERROR((VLOOKUP($A145,'1718'!$F$10:$L$408,5,FALSE)/VLOOKUP($A145,'2018'!$F$10:$N$460,9,FALSE))*1000,#N/A)</f>
        <v>0</v>
      </c>
      <c r="AR145" s="196">
        <f>IFERROR((VLOOKUP($A145,'1819'!$F$10:$L$408,5,FALSE)/VLOOKUP($A145,'2018'!$F$10:$N$460,9,FALSE))*1000,#N/A)</f>
        <v>0.27218290691344588</v>
      </c>
      <c r="AS145" s="196">
        <f>IFERROR((VLOOKUP($A145,'1920'!$F$10:$L$408,5,FALSE)/VLOOKUP($A145,'2019'!$F$10:$N$464,8,FALSE))*1000,#N/A)</f>
        <v>0.27106882437450869</v>
      </c>
      <c r="AT145" s="196">
        <f>IFERROR((VLOOKUP($A145,'20 21'!$F$10:$L$408,5,FALSE)/VLOOKUP($A145,'2020'!$F$10:$N$469,8,FALSE))*1000,#N/A)</f>
        <v>0.54010845377751859</v>
      </c>
      <c r="AU145" s="196">
        <f>IFERROR((VLOOKUP($A145,'21 22'!$F$10:$L$408,5,FALSE)/VLOOKUP($A145,'2021'!$F$10:$N$469,8,FALSE))*1000,#N/A)</f>
        <v>2.418899669417045</v>
      </c>
      <c r="AV145" s="196">
        <f>IFERROR((VLOOKUP($A145,'22 23'!$F$10:$L$408,5,FALSE)/VLOOKUP($A145,'2022'!$F$10:$N$469,8,FALSE))*1000,#N/A)</f>
        <v>1.0685473099321472</v>
      </c>
      <c r="AW145" s="196">
        <f>IFERROR((VLOOKUP($A145,'23 24'!$F$7:$M$408,5,FALSE)/VLOOKUP($A145,'2023'!$C$7:$N$469,9,FALSE))*1000,#N/A)</f>
        <v>1.3294690100773752</v>
      </c>
      <c r="AY145" s="196">
        <f>IFERROR((VLOOKUP($A145,'0910'!$F$10:$L$433,6,FALSE)/VLOOKUP($A145,'2010'!$C$5:$K$611,9,FALSE))*1000,#N/A)</f>
        <v>0</v>
      </c>
      <c r="AZ145" s="196" t="e">
        <f>IFERROR((VLOOKUP($A145,'1011'!$F$10:$L$433,6,FALSE)/VLOOKUP($A145,'2011'!$C$5:$K$611,9,FALSE))*1000,#N/A)</f>
        <v>#N/A</v>
      </c>
      <c r="BA145" s="196">
        <f>IFERROR((VLOOKUP($A145,'1112'!$F$10:$L$408,6,FALSE)/VLOOKUP($A145,'2012'!$F$10:$M$460,8,FALSE))*1000,#N/A)</f>
        <v>0</v>
      </c>
      <c r="BB145" s="196">
        <f>IFERROR((VLOOKUP($A145,'1213'!$F$10:$L$408,6,FALSE)/VLOOKUP($A145,'2013'!$F$10:$M$460,8,FALSE))*1000,#N/A)</f>
        <v>0</v>
      </c>
      <c r="BC145" s="196">
        <f>IFERROR((VLOOKUP($A145,'1314'!$F$10:$L$408,6,FALSE)/VLOOKUP($A145,'2014'!$F$10:$M$460,8,FALSE))*1000,#N/A)</f>
        <v>0</v>
      </c>
      <c r="BD145" s="196">
        <f>IFERROR((VLOOKUP($A145,'1415'!$F$10:$L$408,6,FALSE)/VLOOKUP($A145,'2015'!$F$10:$M$460,8,FALSE))*1000,#N/A)</f>
        <v>0</v>
      </c>
      <c r="BE145" s="196">
        <f>IFERROR((VLOOKUP($A145,'1516'!$F$10:$L$408,6,FALSE)/VLOOKUP($A145,'2016'!$F$10:$M$460,8,FALSE))*1000,#N/A)</f>
        <v>0</v>
      </c>
      <c r="BF145" s="196">
        <f>IFERROR((VLOOKUP($A145,'1617'!$F$10:$L$408,6,FALSE)/VLOOKUP($A145,'2017'!$F$10:$M$460,8,FALSE))*1000,#N/A)</f>
        <v>0</v>
      </c>
      <c r="BG145" s="196">
        <f>IFERROR((VLOOKUP($A145,'1718'!$F$10:$L$408,6,FALSE)/VLOOKUP($A145,'2018'!$F$10:$N$460,9,FALSE))*1000,#N/A)</f>
        <v>0</v>
      </c>
      <c r="BH145" s="196">
        <f>IFERROR((VLOOKUP($A145,'1819'!$F$10:$L$408,6,FALSE)/VLOOKUP($A145,'2018'!$F$10:$N$460,9,FALSE))*1000,#N/A)</f>
        <v>0</v>
      </c>
      <c r="BI145" s="196">
        <f>IFERROR((VLOOKUP($A145,'1920'!$F$10:$L$408,6,FALSE)/VLOOKUP($A145,'2019'!$F$10:$N$464,8,FALSE))*1000,#N/A)</f>
        <v>0</v>
      </c>
      <c r="BJ145" s="196">
        <f>IFERROR((VLOOKUP($A145,'20 21'!$F$10:$L$408,6,FALSE)/VLOOKUP($A145,'2020'!$F$10:$N$469,8,FALSE))*1000,#N/A)</f>
        <v>0</v>
      </c>
      <c r="BK145" s="196">
        <f>IFERROR((VLOOKUP($A145,'21 22'!$F$10:$L$408,6,FALSE)/VLOOKUP($A145,'2021'!$F$10:$N$469,8,FALSE))*1000,#N/A)</f>
        <v>0</v>
      </c>
      <c r="BL145" s="196">
        <f>IFERROR((VLOOKUP($A145,'22 23'!$F$10:$L$408,6,FALSE)/VLOOKUP($A145,'2022'!$F$10:$N$469,8,FALSE))*1000,#N/A)</f>
        <v>0</v>
      </c>
      <c r="BM145" s="196">
        <f>IFERROR((VLOOKUP($A145,'23 24'!$F$7:$M$408,6,FALSE)/VLOOKUP($A145,'2023'!$C$7:$N$469,9,FALSE))*1000,#N/A)</f>
        <v>0</v>
      </c>
      <c r="BO145" s="196">
        <f>IFERROR((VLOOKUP($A145,'0910'!$F$10:$L$433,7,FALSE)/VLOOKUP($A145,'2010'!$C$5:$K$611,9,FALSE))*1000,#N/A)</f>
        <v>0.27808676307007785</v>
      </c>
      <c r="BP145" s="196" t="e">
        <f>IFERROR((VLOOKUP($A145,'1011'!$F$10:$L$433,7,FALSE)/VLOOKUP($A145,'2011'!$C$5:$K$611,9,FALSE))*1000,#N/A)</f>
        <v>#N/A</v>
      </c>
      <c r="BQ145" s="196">
        <f>IFERROR((VLOOKUP($A145,'1112'!$F$10:$L$408,7,FALSE)/VLOOKUP($A145,'2012'!$F$10:$M$460,8,FALSE))*1000,#N/A)</f>
        <v>0.55493895671476134</v>
      </c>
      <c r="BR145" s="196">
        <f>IFERROR((VLOOKUP($A145,'1213'!$F$10:$L$408,7,FALSE)/VLOOKUP($A145,'2013'!$F$10:$M$460,8,FALSE))*1000,#N/A)</f>
        <v>0.83217753120665749</v>
      </c>
      <c r="BS145" s="196">
        <f>IFERROR((VLOOKUP($A145,'1314'!$F$10:$L$408,7,FALSE)/VLOOKUP($A145,'2014'!$F$10:$M$460,8,FALSE))*1000,#N/A)</f>
        <v>2.2068965517241379</v>
      </c>
      <c r="BT145" s="196">
        <f>IFERROR((VLOOKUP($A145,'1415'!$F$10:$L$408,7,FALSE)/VLOOKUP($A145,'2015'!$F$10:$M$460,8,FALSE))*1000,#N/A)</f>
        <v>0.82417582417582413</v>
      </c>
      <c r="BU145" s="196">
        <f>IFERROR((VLOOKUP($A145,'1516'!$F$10:$L$408,7,FALSE)/VLOOKUP($A145,'2016'!$F$10:$M$460,8,FALSE))*1000,#N/A)</f>
        <v>1.6442861057824061</v>
      </c>
      <c r="BV145" s="196">
        <f>IFERROR((VLOOKUP($A145,'1617'!$F$10:$L$408,7,FALSE)/VLOOKUP($A145,'2017'!$F$10:$M$460,8,FALSE))*1000,#N/A)</f>
        <v>2.4563318777292578</v>
      </c>
      <c r="BW145" s="196">
        <f>IFERROR((VLOOKUP($A145,'1718'!$F$10:$L$408,7,FALSE)/VLOOKUP($A145,'2018'!$F$10:$N$460,9,FALSE))*1000,#N/A)</f>
        <v>0.81654872074033746</v>
      </c>
      <c r="BX145" s="196">
        <f>IFERROR((VLOOKUP($A145,'1819'!$F$10:$L$408,7,FALSE)/VLOOKUP($A145,'2018'!$F$10:$N$460,9,FALSE))*1000,#N/A)</f>
        <v>2.7218290691344582</v>
      </c>
      <c r="BY145" s="196">
        <f>IFERROR((VLOOKUP($A145,'1920'!$F$10:$L$408,7,FALSE)/VLOOKUP($A145,'2019'!$F$10:$N$464,8,FALSE))*1000,#N/A)</f>
        <v>4.337101189992139</v>
      </c>
      <c r="BZ145" s="196">
        <f>IFERROR((VLOOKUP($A145,'20 21'!$F$10:$L$408,7,FALSE)/VLOOKUP($A145,'2020'!$F$10:$N$469,8,FALSE))*1000,#N/A)</f>
        <v>1.890379588221315</v>
      </c>
      <c r="CA145" s="196">
        <f>IFERROR((VLOOKUP($A145,'21 22'!$F$10:$L$408,7,FALSE)/VLOOKUP($A145,'2021'!$F$10:$N$469,8,FALSE))*1000,#N/A)</f>
        <v>6.4503991184454534</v>
      </c>
      <c r="CB145" s="196">
        <f>IFERROR((VLOOKUP($A145,'22 23'!$F$10:$L$408,7,FALSE)/VLOOKUP($A145,'2022'!$F$10:$N$469,8,FALSE))*1000,#N/A)</f>
        <v>5.0755997221776994</v>
      </c>
      <c r="CC145" s="196">
        <f>IFERROR((VLOOKUP($A145,'23 24'!$F$7:$M$408,7,FALSE)/VLOOKUP($A145,'2023'!$C$7:$N$469,9,FALSE))*1000,#N/A)</f>
        <v>2.6589380201547503</v>
      </c>
      <c r="CE145" s="198">
        <f>IFERROR((VLOOKUP($A145,'0910'!$F$10:$S$433,9,FALSE)/VLOOKUP($A145,'2010'!$C$5:$K$611,9,FALSE))*1000,#N/A)</f>
        <v>0.55617352614015569</v>
      </c>
      <c r="CF145" s="198" t="e">
        <f>IFERROR((VLOOKUP($A145,'1011'!$F$10:$S$433,10,FALSE)/VLOOKUP($A145,'2011'!$C$5:$K$611,9,FALSE))*1000,#N/A)</f>
        <v>#N/A</v>
      </c>
      <c r="CG145" s="198">
        <f>IFERROR((VLOOKUP($A145,'1112'!$F$10:$S$408,9,FALSE)/VLOOKUP($A145,'2012'!$F$10:$M$460,8,FALSE))*1000,#N/A)</f>
        <v>1.1098779134295227</v>
      </c>
      <c r="CH145" s="198">
        <f>IFERROR((VLOOKUP($A145,'1213'!$F$10:$S$408,9,FALSE)/VLOOKUP($A145,'2013'!$F$10:$M$460,8,FALSE))*1000,#N/A)</f>
        <v>0.27739251040221913</v>
      </c>
      <c r="CI145" s="198">
        <f>IFERROR((VLOOKUP($A145,'1314'!$F$10:$S$408,9,FALSE)/VLOOKUP($A145,'2014'!$F$10:$M$460,8,FALSE))*1000,#N/A)</f>
        <v>1.103448275862069</v>
      </c>
      <c r="CJ145" s="198">
        <f>IFERROR((VLOOKUP($A145,'1415'!$F$10:$S$408,9,FALSE)/VLOOKUP($A145,'2015'!$F$10:$M$460,8,FALSE))*1000,#N/A)</f>
        <v>0.5494505494505495</v>
      </c>
      <c r="CK145" s="198">
        <f>IFERROR((VLOOKUP($A145,'1516'!$F$10:$S$408,9,FALSE)/VLOOKUP($A145,'2016'!$F$10:$M$460,8,FALSE))*1000,#N/A)</f>
        <v>0.82214305289120304</v>
      </c>
      <c r="CL145" s="198">
        <f>IFERROR((VLOOKUP($A145,'1617'!$F$10:$S$408,9,FALSE)/VLOOKUP($A145,'2017'!$F$10:$M$460,8,FALSE))*1000,#N/A)</f>
        <v>1.910480349344978</v>
      </c>
      <c r="CM145" s="198">
        <f>IFERROR((VLOOKUP($A145,'1718'!$F$10:$S$408,9,FALSE)/VLOOKUP($A145,'2018'!$F$10:$N$460,9,FALSE))*1000,#N/A)</f>
        <v>1.905280348394121</v>
      </c>
      <c r="CN145" s="198">
        <f>IFERROR((VLOOKUP($A145,'1819'!$F$10:$S$408,9,FALSE)/VLOOKUP($A145,'2018'!$F$10:$N$460,9,FALSE))*1000,#N/A)</f>
        <v>2.177463255307567</v>
      </c>
      <c r="CO145" s="198">
        <f>IFERROR((VLOOKUP($A145,'1920'!$F$10:$S$408,9,FALSE)/VLOOKUP($A145,'2019'!$F$10:$N$464,8,FALSE))*1000,#N/A)</f>
        <v>2.9817570681195957</v>
      </c>
      <c r="CP145" s="198">
        <f>IFERROR((VLOOKUP($A145,'20 21'!$F$10:$S$408,9,FALSE)/VLOOKUP($A145,'2020'!$F$10:$N$469,8,FALSE))*1000,#N/A)</f>
        <v>1.6203253613325557</v>
      </c>
      <c r="CQ145" s="198">
        <f>IFERROR((VLOOKUP($A145,'21 22'!$F$10:$S$408,9,FALSE)/VLOOKUP($A145,'2021'!$F$10:$N$469,8,FALSE))*1000,#N/A)</f>
        <v>2.6876662993522724</v>
      </c>
      <c r="CR145" s="198">
        <f>IFERROR((VLOOKUP($A145,'22 23'!$F$10:$S$408,9,FALSE)/VLOOKUP($A145,'2022'!$F$10:$N$469,8,FALSE))*1000,#N/A)</f>
        <v>3.2056419297964416</v>
      </c>
      <c r="CS145" s="196">
        <f>IFERROR((VLOOKUP($A145,'23 24'!$F$7:$S$408,9,FALSE)/VLOOKUP($A145,'2023'!$C$7:$N$469,9,FALSE))*1000,#N/A)</f>
        <v>2.9248318221702254</v>
      </c>
      <c r="CU145" s="198">
        <f>IFERROR((VLOOKUP($A145,'0910'!$F$10:$S$433,10,FALSE)/VLOOKUP($A145,'2010'!$C$5:$K$611,9,FALSE))*1000,#N/A)</f>
        <v>0.27808676307007785</v>
      </c>
      <c r="CV145" s="198" t="e">
        <f>IFERROR((VLOOKUP($A145,'1011'!$F$10:$S$433,11,FALSE)/VLOOKUP($A145,'2011'!$C$5:$K$611,9,FALSE))*1000,#N/A)</f>
        <v>#N/A</v>
      </c>
      <c r="CW145" s="198">
        <f>IFERROR((VLOOKUP($A145,'1112'!$F$10:$S$408,10,FALSE)/VLOOKUP($A145,'2012'!$F$10:$M$460,8,FALSE))*1000,#N/A)</f>
        <v>0</v>
      </c>
      <c r="CX145" s="198">
        <f>IFERROR((VLOOKUP($A145,'1213'!$F$10:$S$408,10,FALSE)/VLOOKUP($A145,'2013'!$F$10:$M$460,8,FALSE))*1000,#N/A)</f>
        <v>0.27739251040221913</v>
      </c>
      <c r="CY145" s="198">
        <f>IFERROR((VLOOKUP($A145,'1314'!$F$10:$S$408,10,FALSE)/VLOOKUP($A145,'2014'!$F$10:$M$460,8,FALSE))*1000,#N/A)</f>
        <v>0.55172413793103448</v>
      </c>
      <c r="CZ145" s="198">
        <f>IFERROR((VLOOKUP($A145,'1415'!$F$10:$S$408,10,FALSE)/VLOOKUP($A145,'2015'!$F$10:$M$460,8,FALSE))*1000,#N/A)</f>
        <v>0.5494505494505495</v>
      </c>
      <c r="DA145" s="198">
        <f>IFERROR((VLOOKUP($A145,'1516'!$F$10:$S$408,10,FALSE)/VLOOKUP($A145,'2016'!$F$10:$M$460,8,FALSE))*1000,#N/A)</f>
        <v>1.6442861057824061</v>
      </c>
      <c r="DB145" s="198">
        <f>IFERROR((VLOOKUP($A145,'1617'!$F$10:$S$408,10,FALSE)/VLOOKUP($A145,'2017'!$F$10:$M$460,8,FALSE))*1000,#N/A)</f>
        <v>1.3646288209606987</v>
      </c>
      <c r="DC145" s="198">
        <f>IFERROR((VLOOKUP($A145,'1718'!$F$10:$S$408,10,FALSE)/VLOOKUP($A145,'2018'!$F$10:$N$460,9,FALSE))*1000,#N/A)</f>
        <v>0.27218290691344588</v>
      </c>
      <c r="DD145" s="198">
        <f>IFERROR((VLOOKUP($A145,'1819'!$F$10:$S$408,10,FALSE)/VLOOKUP($A145,'2018'!$F$10:$N$460,9,FALSE))*1000,#N/A)</f>
        <v>0.27218290691344588</v>
      </c>
      <c r="DE145" s="198">
        <f>IFERROR((VLOOKUP($A145,'1920'!$F$10:$S$408,10,FALSE)/VLOOKUP($A145,'2019'!$F$10:$N$464,8,FALSE))*1000,#N/A)</f>
        <v>0.27106882437450869</v>
      </c>
      <c r="DF145" s="198">
        <f>IFERROR((VLOOKUP($A145,'20 21'!$F$10:$S$408,10,FALSE)/VLOOKUP($A145,'2020'!$F$10:$N$469,8,FALSE))*1000,#N/A)</f>
        <v>0.2700542268887593</v>
      </c>
      <c r="DG145" s="198">
        <f>IFERROR((VLOOKUP($A145,'21 22'!$F$10:$S$408,10,FALSE)/VLOOKUP($A145,'2021'!$F$10:$N$469,8,FALSE))*1000,#N/A)</f>
        <v>2.1501330394818177</v>
      </c>
      <c r="DH145" s="198">
        <f>IFERROR((VLOOKUP($A145,'22 23'!$F$10:$S$408,10,FALSE)/VLOOKUP($A145,'2022'!$F$10:$N$469,8,FALSE))*1000,#N/A)</f>
        <v>3.2056419297964416</v>
      </c>
      <c r="DI145" s="196">
        <f>IFERROR((VLOOKUP($A145,'23 24'!$F$7:$S$408,10,FALSE)/VLOOKUP($A145,'2023'!$C$7:$N$469,9,FALSE))*1000,#N/A)</f>
        <v>1.0635752080619001</v>
      </c>
      <c r="DK145" s="198">
        <f>IFERROR((VLOOKUP($A145,'0910'!$F$10:$S$433,11,FALSE)/VLOOKUP($A145,'2010'!$C$5:$K$611,9,FALSE))*1000,#N/A)</f>
        <v>0</v>
      </c>
      <c r="DL145" s="198" t="e">
        <f>IFERROR((VLOOKUP($A145,'1011'!$F$10:$S$433,12,FALSE)/VLOOKUP($A145,'2011'!$C$5:$K$611,9,FALSE))*1000,#N/A)</f>
        <v>#N/A</v>
      </c>
      <c r="DM145" s="198">
        <f>IFERROR((VLOOKUP($A145,'1112'!$F$10:$S$408,11,FALSE)/VLOOKUP($A145,'2012'!$F$10:$M$460,8,FALSE))*1000,#N/A)</f>
        <v>0</v>
      </c>
      <c r="DN145" s="198">
        <f>IFERROR((VLOOKUP($A145,'1213'!$F$10:$S$408,11,FALSE)/VLOOKUP($A145,'2013'!$F$10:$M$460,8,FALSE))*1000,#N/A)</f>
        <v>0</v>
      </c>
      <c r="DO145" s="198">
        <f>IFERROR((VLOOKUP($A145,'1314'!$F$10:$S$408,11,FALSE)/VLOOKUP($A145,'2014'!$F$10:$M$460,8,FALSE))*1000,#N/A)</f>
        <v>0</v>
      </c>
      <c r="DP145" s="198">
        <f>IFERROR((VLOOKUP($A145,'1415'!$F$10:$S$408,11,FALSE)/VLOOKUP($A145,'2015'!$F$10:$M$460,8,FALSE))*1000,#N/A)</f>
        <v>0</v>
      </c>
      <c r="DQ145" s="198">
        <f>IFERROR((VLOOKUP($A145,'1516'!$F$10:$S$408,11,FALSE)/VLOOKUP($A145,'2016'!$F$10:$M$460,8,FALSE))*1000,#N/A)</f>
        <v>0</v>
      </c>
      <c r="DR145" s="198">
        <f>IFERROR((VLOOKUP($A145,'1617'!$F$10:$S$408,11,FALSE)/VLOOKUP($A145,'2017'!$F$10:$M$460,8,FALSE))*1000,#N/A)</f>
        <v>0</v>
      </c>
      <c r="DS145" s="198">
        <f>IFERROR((VLOOKUP($A145,'1718'!$F$10:$S$408,11,FALSE)/VLOOKUP($A145,'2018'!$F$10:$N$460,9,FALSE))*1000,#N/A)</f>
        <v>0</v>
      </c>
      <c r="DT145" s="198">
        <f>IFERROR((VLOOKUP($A145,'1819'!$F$10:$S$408,11,FALSE)/VLOOKUP($A145,'2018'!$F$10:$N$460,9,FALSE))*1000,#N/A)</f>
        <v>0</v>
      </c>
      <c r="DU145" s="198">
        <f>IFERROR((VLOOKUP($A145,'1920'!$F$10:$S$408,11,FALSE)/VLOOKUP($A145,'2019'!$F$10:$N$464,8,FALSE))*1000,#N/A)</f>
        <v>0</v>
      </c>
      <c r="DV145" s="198">
        <f>IFERROR((VLOOKUP($A145,'20 21'!$F$10:$S$408,11,FALSE)/VLOOKUP($A145,'2020'!$F$10:$N$469,8,FALSE))*1000,#N/A)</f>
        <v>0</v>
      </c>
      <c r="DW145" s="198">
        <f>IFERROR((VLOOKUP($A145,'21 22'!$F$10:$S$408,11,FALSE)/VLOOKUP($A145,'2021'!$F$10:$N$469,8,FALSE))*1000,#N/A)</f>
        <v>0</v>
      </c>
      <c r="DX145" s="198">
        <f>IFERROR((VLOOKUP($A145,'22 23'!$F$10:$S$408,11,FALSE)/VLOOKUP($A145,'2022'!$F$10:$N$469,8,FALSE))*1000,#N/A)</f>
        <v>0</v>
      </c>
      <c r="DY145" s="196">
        <f>IFERROR((VLOOKUP($A145,'23 24'!$F$7:$S$408,11,FALSE)/VLOOKUP($A145,'2023'!$C$7:$N$469,9,FALSE))*1000,#N/A)</f>
        <v>0</v>
      </c>
      <c r="EA145" s="198">
        <f>IFERROR((VLOOKUP($A145,'0910'!$F$10:$S$433,12,FALSE)/VLOOKUP($A145,'2010'!$C$5:$K$611,9,FALSE))*1000,#N/A)</f>
        <v>0.55617352614015569</v>
      </c>
      <c r="EB145" s="198" t="e">
        <f>IFERROR((VLOOKUP($A145,'1011'!$F$10:$S$433,13,FALSE)/VLOOKUP($A145,'2011'!$C$5:$K$611,9,FALSE))*1000,#N/A)</f>
        <v>#N/A</v>
      </c>
      <c r="EC145" s="198">
        <f>IFERROR((VLOOKUP($A145,'1112'!$F$10:$S$408,12,FALSE)/VLOOKUP($A145,'2012'!$F$10:$M$460,8,FALSE))*1000,#N/A)</f>
        <v>1.1098779134295227</v>
      </c>
      <c r="ED145" s="198">
        <f>IFERROR((VLOOKUP($A145,'1213'!$F$10:$S$408,12,FALSE)/VLOOKUP($A145,'2013'!$F$10:$M$460,8,FALSE))*1000,#N/A)</f>
        <v>0.55478502080443826</v>
      </c>
      <c r="EE145" s="198">
        <f>IFERROR((VLOOKUP($A145,'1314'!$F$10:$S$408,12,FALSE)/VLOOKUP($A145,'2014'!$F$10:$M$460,8,FALSE))*1000,#N/A)</f>
        <v>1.9310344827586208</v>
      </c>
      <c r="EF145" s="198">
        <f>IFERROR((VLOOKUP($A145,'1415'!$F$10:$S$408,12,FALSE)/VLOOKUP($A145,'2015'!$F$10:$M$460,8,FALSE))*1000,#N/A)</f>
        <v>1.098901098901099</v>
      </c>
      <c r="EG145" s="198">
        <f>IFERROR((VLOOKUP($A145,'1516'!$F$10:$S$408,12,FALSE)/VLOOKUP($A145,'2016'!$F$10:$M$460,8,FALSE))*1000,#N/A)</f>
        <v>2.4664291586736091</v>
      </c>
      <c r="EH145" s="198">
        <f>IFERROR((VLOOKUP($A145,'1617'!$F$10:$S$408,12,FALSE)/VLOOKUP($A145,'2017'!$F$10:$M$460,8,FALSE))*1000,#N/A)</f>
        <v>3.0021834061135371</v>
      </c>
      <c r="EI145" s="198">
        <f>IFERROR((VLOOKUP($A145,'1718'!$F$10:$S$408,12,FALSE)/VLOOKUP($A145,'2018'!$F$10:$N$460,9,FALSE))*1000,#N/A)</f>
        <v>1.905280348394121</v>
      </c>
      <c r="EJ145" s="198">
        <f>IFERROR((VLOOKUP($A145,'1819'!$F$10:$S$408,12,FALSE)/VLOOKUP($A145,'2018'!$F$10:$N$460,9,FALSE))*1000,#N/A)</f>
        <v>2.4496461622210126</v>
      </c>
      <c r="EK145" s="198">
        <f>IFERROR((VLOOKUP($A145,'1920'!$F$10:$S$408,12,FALSE)/VLOOKUP($A145,'2019'!$F$10:$N$464,8,FALSE))*1000,#N/A)</f>
        <v>3.252825892494104</v>
      </c>
      <c r="EL145" s="198">
        <f>IFERROR((VLOOKUP($A145,'20 21'!$F$10:$S$408,12,FALSE)/VLOOKUP($A145,'2020'!$F$10:$N$469,8,FALSE))*1000,#N/A)</f>
        <v>1.890379588221315</v>
      </c>
      <c r="EM145" s="198">
        <f>IFERROR((VLOOKUP($A145,'21 22'!$F$10:$S$408,12,FALSE)/VLOOKUP($A145,'2021'!$F$10:$N$469,8,FALSE))*1000,#N/A)</f>
        <v>4.8377993388340901</v>
      </c>
      <c r="EN145" s="198">
        <f>IFERROR((VLOOKUP($A145,'22 23'!$F$10:$S$408,12,FALSE)/VLOOKUP($A145,'2022'!$F$10:$N$469,8,FALSE))*1000,#N/A)</f>
        <v>6.4112838595928832</v>
      </c>
      <c r="EO145" s="196">
        <f>IFERROR((VLOOKUP($A145,'23 24'!$F$7:$S$408,12,FALSE)/VLOOKUP($A145,'2023'!$C$7:$N$469,9,FALSE))*1000,#N/A)</f>
        <v>3.7225132282166502</v>
      </c>
    </row>
    <row r="146" spans="1:145" x14ac:dyDescent="0.3">
      <c r="A146" t="s">
        <v>1190</v>
      </c>
      <c r="B146" t="s">
        <v>1743</v>
      </c>
      <c r="C146" t="str">
        <f>IF(VLOOKUP($A146,'0910'!$F$10:$L$433,1,FALSE)=VLOOKUP($A146,'2010'!$C$5:$K$611,1,FALSE),VLOOKUP($A146,'0910'!$F$10:$L$433,1,FALSE),FALSE)</f>
        <v>Ipswich</v>
      </c>
      <c r="D146" t="str">
        <f>IF(VLOOKUP($A146,'1011'!$F$10:$L$433,1,FALSE)=VLOOKUP($A146,'2011'!$C$5:$K$611,1,FALSE),VLOOKUP($A146,'1011'!$F$10:$L$433,1,FALSE),FALSE)</f>
        <v>Ipswich</v>
      </c>
      <c r="E146" t="str">
        <f>IF(VLOOKUP(A146,'1112'!$F$10:$L$408,1,FALSE)=VLOOKUP(A146,'2012'!$F$10:$M$460,1,FALSE),VLOOKUP(A146,'1112'!$F$10:$L$408,1,FALSE),FALSE)</f>
        <v>Ipswich</v>
      </c>
      <c r="F146" t="str">
        <f>IF(VLOOKUP($A146,'1213'!$F$10:$L$408,1,FALSE)=VLOOKUP($A146,'2013'!$F$10:$M$460,1,FALSE),VLOOKUP($A146,'1213'!$F$10:$L$408,1,FALSE),FALSE)</f>
        <v>Ipswich</v>
      </c>
      <c r="G146" t="str">
        <f>IF(VLOOKUP($A146,'1314'!$F$10:$L$408,1,FALSE)=VLOOKUP($A146,'2014'!$F$10:$M$460,1,FALSE),VLOOKUP($A146,'1314'!$F$10:$L$408,1,FALSE),FALSE)</f>
        <v>Ipswich</v>
      </c>
      <c r="H146" t="str">
        <f>IF(VLOOKUP($A146,'1415'!$F$10:$L$408,1,FALSE)=VLOOKUP($A146,'2015'!$F$10:$M$460,1,FALSE),VLOOKUP($A146,'1415'!$F$10:$L$408,1,FALSE),FALSE)</f>
        <v>Ipswich</v>
      </c>
      <c r="I146" t="str">
        <f>IF(VLOOKUP($A146,'1516'!$F$10:$L$408,1,FALSE)=VLOOKUP($A146,'2015'!$F$10:$M$460,1,FALSE),VLOOKUP($A146,'1516'!$F$10:$L$408,1,FALSE),FALSE)</f>
        <v>Ipswich</v>
      </c>
      <c r="J146" t="str">
        <f>IF(VLOOKUP($A146,'1617'!$F$10:$L$408,1,FALSE)=VLOOKUP($A146,'2016'!$F$10:$M$460,1,FALSE),VLOOKUP($A146,'1617'!$F$10:$L$408,1,FALSE),FALSE)</f>
        <v>Ipswich</v>
      </c>
      <c r="K146" t="str">
        <f>IF(VLOOKUP($A146,'1718'!$F$10:$M$408,1,FALSE)=VLOOKUP($A146,'2017'!$F$10:$M$460,1,FALSE),VLOOKUP($A146,'1718'!$F$10:$M$408,1,FALSE),FALSE)</f>
        <v>Ipswich</v>
      </c>
      <c r="L146" t="str">
        <f>IF(VLOOKUP($A146,'1819'!$F$10:$M$408,1,FALSE)=VLOOKUP($A146,'2018'!$F$10:$M$460,1,FALSE),VLOOKUP($A146,'1819'!$F$10:$M$408,1,FALSE),FALSE)</f>
        <v>Ipswich</v>
      </c>
      <c r="M146" t="str">
        <f>IF(VLOOKUP($A146,'1920'!$F$10:$M$408,1,FALSE)=VLOOKUP($A146,'2019'!$F$10:$M$464,1,FALSE),VLOOKUP($A146,'1920'!$F$10:$M$408,1,FALSE),FALSE)</f>
        <v>Ipswich</v>
      </c>
      <c r="N146" t="str">
        <f>IF(VLOOKUP($A146,'20 21'!$F$10:$N$408,1,FALSE)=VLOOKUP($A146,'2020'!$F$10:$O$468,1,FALSE),VLOOKUP($A146,'20 21'!$F$10:$N$408,1,FALSE),FALSE)</f>
        <v>Ipswich</v>
      </c>
      <c r="O146" t="str">
        <f>IF(VLOOKUP($A146,'21 22'!$F$10:$N$408,1,FALSE)=VLOOKUP($A146,'2021'!$F$10:$O$471,1,FALSE),VLOOKUP($A146,'21 22'!$F$10:$N$408,1,FALSE),FALSE)</f>
        <v>Ipswich</v>
      </c>
      <c r="P146" t="str">
        <f>IF(VLOOKUP($A146,'22 23'!$F$10:$N$408,1,FALSE)=VLOOKUP($A146,'2022'!$F$10:$O$468,1,FALSE),VLOOKUP($A146,'22 23'!$F$10:$N$408,1,FALSE),FALSE)</f>
        <v>Ipswich</v>
      </c>
      <c r="Q146" t="str">
        <f>IF(VLOOKUP($A146,'23 24'!$F$7:$N$408,1,FALSE)=VLOOKUP($A146,'2023'!$C$7:$O$468,1,FALSE),VLOOKUP($A146,'23 24'!$F$7:$N$408,1,FALSE),FALSE)</f>
        <v>Ipswich</v>
      </c>
      <c r="S146" s="196">
        <f>IFERROR((VLOOKUP($A146,'0910'!$F$10:$L$433,4,FALSE)/VLOOKUP($A146,'2010'!$C$5:$K$611,9,FALSE))*1000,#N/A)</f>
        <v>1.8720217835262083</v>
      </c>
      <c r="T146" s="196">
        <f>IFERROR((VLOOKUP($A146,'1011'!$F$10:$L$433,4,FALSE)/VLOOKUP($A146,'2011'!$C$5:$K$611,9,FALSE))*1000,#N/A)</f>
        <v>1.5177065767284992</v>
      </c>
      <c r="U146" s="196">
        <f>IFERROR((VLOOKUP($A146,'1112'!$F$10:$L$408,4,FALSE)/VLOOKUP($A146,'2012'!$F$10:$M$460,8,FALSE))*1000,#N/A)</f>
        <v>0.83920778784827121</v>
      </c>
      <c r="V146" s="196">
        <f>IFERROR((VLOOKUP($A146,'1213'!$F$10:$L$408,4,FALSE)/VLOOKUP($A146,'2013'!$F$10:$M$460,8,FALSE))*1000,#N/A)</f>
        <v>1.8431635388739946</v>
      </c>
      <c r="W146" s="196">
        <f>IFERROR((VLOOKUP($A146,'1314'!$F$10:$L$408,4,FALSE)/VLOOKUP($A146,'2014'!$F$10:$M$460,8,FALSE))*1000,#N/A)</f>
        <v>1.5037593984962407</v>
      </c>
      <c r="X146" s="196">
        <f>IFERROR((VLOOKUP($A146,'1415'!$F$10:$L$408,4,FALSE)/VLOOKUP($A146,'2015'!$F$10:$M$460,8,FALSE))*1000,#N/A)</f>
        <v>1.3262599469496021</v>
      </c>
      <c r="Y146" s="196">
        <f>IFERROR((VLOOKUP($A146,'1516'!$F$10:$L$408,4,FALSE)/VLOOKUP($A146,'2016'!$F$10:$M$460,8,FALSE))*1000,#N/A)</f>
        <v>1.315573096530176</v>
      </c>
      <c r="Z146" s="196">
        <f>IFERROR((VLOOKUP($A146,'1617'!$F$10:$L$408,4,FALSE)/VLOOKUP($A146,'2017'!$F$10:$M$460,8,FALSE))*1000,#N/A)</f>
        <v>1.4737186834779761</v>
      </c>
      <c r="AA146" s="196">
        <f>IFERROR((VLOOKUP($A146,'1718'!$F$10:$L$408,4,FALSE)/VLOOKUP($A146,'2018'!$F$10:$N$460,9,FALSE))*1000,#N/A)</f>
        <v>1.7970919784348962</v>
      </c>
      <c r="AB146" s="196">
        <f>IFERROR((VLOOKUP($A146,'1819'!$F$10:$L$408,4,FALSE)/VLOOKUP($A146,'2018'!$F$10:$N$460,9,FALSE))*1000,#N/A)</f>
        <v>2.1238359745139683</v>
      </c>
      <c r="AC146" s="196">
        <f>IFERROR((VLOOKUP($A146,'1920'!$F$10:$L$408,4,FALSE)/VLOOKUP($A146,'2019'!$F$10:$N$464,8,FALSE))*1000,#N/A)</f>
        <v>1.790568586915827</v>
      </c>
      <c r="AD146" s="196">
        <f>IFERROR((VLOOKUP($A146,'20 21'!$F$10:$M$408,4,FALSE)/VLOOKUP($A146,'2020'!$F$10:$N$469,8,FALSE))*1000,#N/A)</f>
        <v>2.937432683834329</v>
      </c>
      <c r="AE146" s="196">
        <f>IFERROR((VLOOKUP($A146,'21 22'!$F$10:$M$408,4,FALSE)/VLOOKUP($A146,'2021'!$F$10:$N$469,8,FALSE))*1000,#N/A)</f>
        <v>1.4644385505312658</v>
      </c>
      <c r="AF146" s="196">
        <f>IFERROR((VLOOKUP($A146,'22 23'!$F$10:$M$408,4,FALSE)/VLOOKUP($A146,'2022'!$F$10:$N$469,8,FALSE))*1000,#N/A)</f>
        <v>3.0830142143181671</v>
      </c>
      <c r="AG146" s="196">
        <f>IFERROR((VLOOKUP($A146,'23 24'!$F$7:$M$408,4,FALSE)/VLOOKUP($A146,'2023'!$C$7:$N$469,9,FALSE))*1000,#N/A)</f>
        <v>0.80857738894189557</v>
      </c>
      <c r="AI146" s="196">
        <f>IFERROR((VLOOKUP($A146,'0910'!$F$10:$L$433,5,FALSE)/VLOOKUP($A146,'2010'!$C$5:$K$611,9,FALSE))*1000,#N/A)</f>
        <v>0.85091899251191283</v>
      </c>
      <c r="AJ146" s="196">
        <f>IFERROR((VLOOKUP($A146,'1011'!$F$10:$L$433,5,FALSE)/VLOOKUP($A146,'2011'!$C$5:$K$611,9,FALSE))*1000,#N/A)</f>
        <v>1.5177065767284992</v>
      </c>
      <c r="AK146" s="196">
        <f>IFERROR((VLOOKUP($A146,'1112'!$F$10:$L$408,5,FALSE)/VLOOKUP($A146,'2012'!$F$10:$M$460,8,FALSE))*1000,#N/A)</f>
        <v>0</v>
      </c>
      <c r="AL146" s="196">
        <f>IFERROR((VLOOKUP($A146,'1213'!$F$10:$L$408,5,FALSE)/VLOOKUP($A146,'2013'!$F$10:$M$460,8,FALSE))*1000,#N/A)</f>
        <v>0</v>
      </c>
      <c r="AM146" s="196">
        <f>IFERROR((VLOOKUP($A146,'1314'!$F$10:$L$408,5,FALSE)/VLOOKUP($A146,'2014'!$F$10:$M$460,8,FALSE))*1000,#N/A)</f>
        <v>0</v>
      </c>
      <c r="AN146" s="196">
        <f>IFERROR((VLOOKUP($A146,'1415'!$F$10:$L$408,5,FALSE)/VLOOKUP($A146,'2015'!$F$10:$M$460,8,FALSE))*1000,#N/A)</f>
        <v>0</v>
      </c>
      <c r="AO146" s="196">
        <f>IFERROR((VLOOKUP($A146,'1516'!$F$10:$L$408,5,FALSE)/VLOOKUP($A146,'2016'!$F$10:$M$460,8,FALSE))*1000,#N/A)</f>
        <v>0</v>
      </c>
      <c r="AP146" s="196">
        <f>IFERROR((VLOOKUP($A146,'1617'!$F$10:$L$408,5,FALSE)/VLOOKUP($A146,'2017'!$F$10:$M$460,8,FALSE))*1000,#N/A)</f>
        <v>0</v>
      </c>
      <c r="AQ146" s="196">
        <f>IFERROR((VLOOKUP($A146,'1718'!$F$10:$L$408,5,FALSE)/VLOOKUP($A146,'2018'!$F$10:$N$460,9,FALSE))*1000,#N/A)</f>
        <v>0.32674399607907201</v>
      </c>
      <c r="AR146" s="196">
        <f>IFERROR((VLOOKUP($A146,'1819'!$F$10:$L$408,5,FALSE)/VLOOKUP($A146,'2018'!$F$10:$N$460,9,FALSE))*1000,#N/A)</f>
        <v>0.32674399607907201</v>
      </c>
      <c r="AS146" s="196">
        <f>IFERROR((VLOOKUP($A146,'1920'!$F$10:$L$408,5,FALSE)/VLOOKUP($A146,'2019'!$F$10:$N$464,8,FALSE))*1000,#N/A)</f>
        <v>0.16277896244689338</v>
      </c>
      <c r="AT146" s="196">
        <f>IFERROR((VLOOKUP($A146,'20 21'!$F$10:$L$408,5,FALSE)/VLOOKUP($A146,'2020'!$F$10:$N$469,8,FALSE))*1000,#N/A)</f>
        <v>0</v>
      </c>
      <c r="AU146" s="196">
        <f>IFERROR((VLOOKUP($A146,'21 22'!$F$10:$L$408,5,FALSE)/VLOOKUP($A146,'2021'!$F$10:$N$469,8,FALSE))*1000,#N/A)</f>
        <v>0</v>
      </c>
      <c r="AV146" s="196">
        <f>IFERROR((VLOOKUP($A146,'22 23'!$F$10:$L$408,5,FALSE)/VLOOKUP($A146,'2022'!$F$10:$N$469,8,FALSE))*1000,#N/A)</f>
        <v>0</v>
      </c>
      <c r="AW146" s="196">
        <f>IFERROR((VLOOKUP($A146,'23 24'!$F$7:$M$408,5,FALSE)/VLOOKUP($A146,'2023'!$C$7:$N$469,9,FALSE))*1000,#N/A)</f>
        <v>0</v>
      </c>
      <c r="AY146" s="196">
        <f>IFERROR((VLOOKUP($A146,'0910'!$F$10:$L$433,6,FALSE)/VLOOKUP($A146,'2010'!$C$5:$K$611,9,FALSE))*1000,#N/A)</f>
        <v>0</v>
      </c>
      <c r="AZ146" s="196">
        <f>IFERROR((VLOOKUP($A146,'1011'!$F$10:$L$433,6,FALSE)/VLOOKUP($A146,'2011'!$C$5:$K$611,9,FALSE))*1000,#N/A)</f>
        <v>0</v>
      </c>
      <c r="BA146" s="196">
        <f>IFERROR((VLOOKUP($A146,'1112'!$F$10:$L$408,6,FALSE)/VLOOKUP($A146,'2012'!$F$10:$M$460,8,FALSE))*1000,#N/A)</f>
        <v>0</v>
      </c>
      <c r="BB146" s="196">
        <f>IFERROR((VLOOKUP($A146,'1213'!$F$10:$L$408,6,FALSE)/VLOOKUP($A146,'2013'!$F$10:$M$460,8,FALSE))*1000,#N/A)</f>
        <v>0</v>
      </c>
      <c r="BC146" s="196">
        <f>IFERROR((VLOOKUP($A146,'1314'!$F$10:$L$408,6,FALSE)/VLOOKUP($A146,'2014'!$F$10:$M$460,8,FALSE))*1000,#N/A)</f>
        <v>0</v>
      </c>
      <c r="BD146" s="196">
        <f>IFERROR((VLOOKUP($A146,'1415'!$F$10:$L$408,6,FALSE)/VLOOKUP($A146,'2015'!$F$10:$M$460,8,FALSE))*1000,#N/A)</f>
        <v>1.1604774535809019</v>
      </c>
      <c r="BE146" s="196">
        <f>IFERROR((VLOOKUP($A146,'1516'!$F$10:$L$408,6,FALSE)/VLOOKUP($A146,'2016'!$F$10:$M$460,8,FALSE))*1000,#N/A)</f>
        <v>0.32889327413254399</v>
      </c>
      <c r="BF146" s="196">
        <f>IFERROR((VLOOKUP($A146,'1617'!$F$10:$L$408,6,FALSE)/VLOOKUP($A146,'2017'!$F$10:$M$460,8,FALSE))*1000,#N/A)</f>
        <v>0</v>
      </c>
      <c r="BG146" s="196">
        <f>IFERROR((VLOOKUP($A146,'1718'!$F$10:$L$408,6,FALSE)/VLOOKUP($A146,'2018'!$F$10:$N$460,9,FALSE))*1000,#N/A)</f>
        <v>0</v>
      </c>
      <c r="BH146" s="196">
        <f>IFERROR((VLOOKUP($A146,'1819'!$F$10:$L$408,6,FALSE)/VLOOKUP($A146,'2018'!$F$10:$N$460,9,FALSE))*1000,#N/A)</f>
        <v>0.32674399607907201</v>
      </c>
      <c r="BI146" s="196">
        <f>IFERROR((VLOOKUP($A146,'1920'!$F$10:$L$408,6,FALSE)/VLOOKUP($A146,'2019'!$F$10:$N$464,8,FALSE))*1000,#N/A)</f>
        <v>0</v>
      </c>
      <c r="BJ146" s="196">
        <f>IFERROR((VLOOKUP($A146,'20 21'!$F$10:$L$408,6,FALSE)/VLOOKUP($A146,'2020'!$F$10:$N$469,8,FALSE))*1000,#N/A)</f>
        <v>0.48957211397238815</v>
      </c>
      <c r="BK146" s="196">
        <f>IFERROR((VLOOKUP($A146,'21 22'!$F$10:$L$408,6,FALSE)/VLOOKUP($A146,'2021'!$F$10:$N$469,8,FALSE))*1000,#N/A)</f>
        <v>0</v>
      </c>
      <c r="BL146" s="196">
        <f>IFERROR((VLOOKUP($A146,'22 23'!$F$10:$L$408,6,FALSE)/VLOOKUP($A146,'2022'!$F$10:$N$469,8,FALSE))*1000,#N/A)</f>
        <v>0</v>
      </c>
      <c r="BM146" s="196">
        <f>IFERROR((VLOOKUP($A146,'23 24'!$F$7:$M$408,6,FALSE)/VLOOKUP($A146,'2023'!$C$7:$N$469,9,FALSE))*1000,#N/A)</f>
        <v>1.6171547778837911</v>
      </c>
      <c r="BO146" s="196">
        <f>IFERROR((VLOOKUP($A146,'0910'!$F$10:$L$433,7,FALSE)/VLOOKUP($A146,'2010'!$C$5:$K$611,9,FALSE))*1000,#N/A)</f>
        <v>2.7229407760381208</v>
      </c>
      <c r="BP146" s="196">
        <f>IFERROR((VLOOKUP($A146,'1011'!$F$10:$L$433,7,FALSE)/VLOOKUP($A146,'2011'!$C$5:$K$611,9,FALSE))*1000,#N/A)</f>
        <v>3.0354131534569984</v>
      </c>
      <c r="BQ146" s="196">
        <f>IFERROR((VLOOKUP($A146,'1112'!$F$10:$L$408,7,FALSE)/VLOOKUP($A146,'2012'!$F$10:$M$460,8,FALSE))*1000,#N/A)</f>
        <v>0.83920778784827121</v>
      </c>
      <c r="BR146" s="196">
        <f>IFERROR((VLOOKUP($A146,'1213'!$F$10:$L$408,7,FALSE)/VLOOKUP($A146,'2013'!$F$10:$M$460,8,FALSE))*1000,#N/A)</f>
        <v>1.8431635388739946</v>
      </c>
      <c r="BS146" s="196">
        <f>IFERROR((VLOOKUP($A146,'1314'!$F$10:$L$408,7,FALSE)/VLOOKUP($A146,'2014'!$F$10:$M$460,8,FALSE))*1000,#N/A)</f>
        <v>1.6708437761069339</v>
      </c>
      <c r="BT146" s="196">
        <f>IFERROR((VLOOKUP($A146,'1415'!$F$10:$L$408,7,FALSE)/VLOOKUP($A146,'2015'!$F$10:$M$460,8,FALSE))*1000,#N/A)</f>
        <v>2.4867374005305041</v>
      </c>
      <c r="BU146" s="196">
        <f>IFERROR((VLOOKUP($A146,'1516'!$F$10:$L$408,7,FALSE)/VLOOKUP($A146,'2016'!$F$10:$M$460,8,FALSE))*1000,#N/A)</f>
        <v>1.4800197335964478</v>
      </c>
      <c r="BV146" s="196">
        <f>IFERROR((VLOOKUP($A146,'1617'!$F$10:$L$408,7,FALSE)/VLOOKUP($A146,'2017'!$F$10:$M$460,8,FALSE))*1000,#N/A)</f>
        <v>1.4737186834779761</v>
      </c>
      <c r="BW146" s="196">
        <f>IFERROR((VLOOKUP($A146,'1718'!$F$10:$L$408,7,FALSE)/VLOOKUP($A146,'2018'!$F$10:$N$460,9,FALSE))*1000,#N/A)</f>
        <v>2.1238359745139683</v>
      </c>
      <c r="BX146" s="196">
        <f>IFERROR((VLOOKUP($A146,'1819'!$F$10:$L$408,7,FALSE)/VLOOKUP($A146,'2018'!$F$10:$N$460,9,FALSE))*1000,#N/A)</f>
        <v>2.7773239666721126</v>
      </c>
      <c r="BY146" s="196">
        <f>IFERROR((VLOOKUP($A146,'1920'!$F$10:$L$408,7,FALSE)/VLOOKUP($A146,'2019'!$F$10:$N$464,8,FALSE))*1000,#N/A)</f>
        <v>1.790568586915827</v>
      </c>
      <c r="BZ146" s="196">
        <f>IFERROR((VLOOKUP($A146,'20 21'!$F$10:$L$408,7,FALSE)/VLOOKUP($A146,'2020'!$F$10:$N$469,8,FALSE))*1000,#N/A)</f>
        <v>3.4270047978067169</v>
      </c>
      <c r="CA146" s="196">
        <f>IFERROR((VLOOKUP($A146,'21 22'!$F$10:$L$408,7,FALSE)/VLOOKUP($A146,'2021'!$F$10:$N$469,8,FALSE))*1000,#N/A)</f>
        <v>1.4644385505312658</v>
      </c>
      <c r="CB146" s="196">
        <f>IFERROR((VLOOKUP($A146,'22 23'!$F$10:$L$408,7,FALSE)/VLOOKUP($A146,'2022'!$F$10:$N$469,8,FALSE))*1000,#N/A)</f>
        <v>3.0830142143181671</v>
      </c>
      <c r="CC146" s="196">
        <f>IFERROR((VLOOKUP($A146,'23 24'!$F$7:$M$408,7,FALSE)/VLOOKUP($A146,'2023'!$C$7:$N$469,9,FALSE))*1000,#N/A)</f>
        <v>2.425732166825687</v>
      </c>
      <c r="CE146" s="198">
        <f>IFERROR((VLOOKUP($A146,'0910'!$F$10:$S$433,9,FALSE)/VLOOKUP($A146,'2010'!$C$5:$K$611,9,FALSE))*1000,#N/A)</f>
        <v>9.7004765146358078</v>
      </c>
      <c r="CF146" s="198">
        <f>IFERROR((VLOOKUP($A146,'1011'!$F$10:$S$433,10,FALSE)/VLOOKUP($A146,'2011'!$C$5:$K$611,9,FALSE))*1000,#N/A)</f>
        <v>4.2158516020236085</v>
      </c>
      <c r="CG146" s="198">
        <f>IFERROR((VLOOKUP($A146,'1112'!$F$10:$S$408,9,FALSE)/VLOOKUP($A146,'2012'!$F$10:$M$460,8,FALSE))*1000,#N/A)</f>
        <v>3.3568311513930849</v>
      </c>
      <c r="CH146" s="198">
        <f>IFERROR((VLOOKUP($A146,'1213'!$F$10:$S$408,9,FALSE)/VLOOKUP($A146,'2013'!$F$10:$M$460,8,FALSE))*1000,#N/A)</f>
        <v>1.3404825737265416</v>
      </c>
      <c r="CI146" s="198">
        <f>IFERROR((VLOOKUP($A146,'1314'!$F$10:$S$408,9,FALSE)/VLOOKUP($A146,'2014'!$F$10:$M$460,8,FALSE))*1000,#N/A)</f>
        <v>2.5062656641604009</v>
      </c>
      <c r="CJ146" s="198">
        <f>IFERROR((VLOOKUP($A146,'1415'!$F$10:$S$408,9,FALSE)/VLOOKUP($A146,'2015'!$F$10:$M$460,8,FALSE))*1000,#N/A)</f>
        <v>3.4814323607427058</v>
      </c>
      <c r="CK146" s="198">
        <f>IFERROR((VLOOKUP($A146,'1516'!$F$10:$S$408,9,FALSE)/VLOOKUP($A146,'2016'!$F$10:$M$460,8,FALSE))*1000,#N/A)</f>
        <v>6.9067587567834243</v>
      </c>
      <c r="CL146" s="198">
        <f>IFERROR((VLOOKUP($A146,'1617'!$F$10:$S$408,9,FALSE)/VLOOKUP($A146,'2017'!$F$10:$M$460,8,FALSE))*1000,#N/A)</f>
        <v>2.2924512854101851</v>
      </c>
      <c r="CM146" s="198">
        <f>IFERROR((VLOOKUP($A146,'1718'!$F$10:$S$408,9,FALSE)/VLOOKUP($A146,'2018'!$F$10:$N$460,9,FALSE))*1000,#N/A)</f>
        <v>1.306975984316288</v>
      </c>
      <c r="CN146" s="198">
        <f>IFERROR((VLOOKUP($A146,'1819'!$F$10:$S$408,9,FALSE)/VLOOKUP($A146,'2018'!$F$10:$N$460,9,FALSE))*1000,#N/A)</f>
        <v>1.7970919784348962</v>
      </c>
      <c r="CO146" s="198">
        <f>IFERROR((VLOOKUP($A146,'1920'!$F$10:$S$408,9,FALSE)/VLOOKUP($A146,'2019'!$F$10:$N$464,8,FALSE))*1000,#N/A)</f>
        <v>4.5578109485130147</v>
      </c>
      <c r="CP146" s="198">
        <f>IFERROR((VLOOKUP($A146,'20 21'!$F$10:$S$408,9,FALSE)/VLOOKUP($A146,'2020'!$F$10:$N$469,8,FALSE))*1000,#N/A)</f>
        <v>1.631907046574627</v>
      </c>
      <c r="CQ146" s="198">
        <f>IFERROR((VLOOKUP($A146,'21 22'!$F$10:$S$408,9,FALSE)/VLOOKUP($A146,'2021'!$F$10:$N$469,8,FALSE))*1000,#N/A)</f>
        <v>0.81357697251736993</v>
      </c>
      <c r="CR146" s="198">
        <f>IFERROR((VLOOKUP($A146,'22 23'!$F$10:$S$408,9,FALSE)/VLOOKUP($A146,'2022'!$F$10:$N$469,8,FALSE))*1000,#N/A)</f>
        <v>2.1094307782176931</v>
      </c>
      <c r="CS146" s="196">
        <f>IFERROR((VLOOKUP($A146,'23 24'!$F$7:$S$408,9,FALSE)/VLOOKUP($A146,'2023'!$C$7:$N$469,9,FALSE))*1000,#N/A)</f>
        <v>1.9405857334605496</v>
      </c>
      <c r="CU146" s="198">
        <f>IFERROR((VLOOKUP($A146,'0910'!$F$10:$S$433,10,FALSE)/VLOOKUP($A146,'2010'!$C$5:$K$611,9,FALSE))*1000,#N/A)</f>
        <v>1.0211027910142954</v>
      </c>
      <c r="CV146" s="198">
        <f>IFERROR((VLOOKUP($A146,'1011'!$F$10:$S$433,11,FALSE)/VLOOKUP($A146,'2011'!$C$5:$K$611,9,FALSE))*1000,#N/A)</f>
        <v>0.84317032040472173</v>
      </c>
      <c r="CW146" s="198">
        <f>IFERROR((VLOOKUP($A146,'1112'!$F$10:$S$408,10,FALSE)/VLOOKUP($A146,'2012'!$F$10:$M$460,8,FALSE))*1000,#N/A)</f>
        <v>1.5105740181268883</v>
      </c>
      <c r="CX146" s="198">
        <f>IFERROR((VLOOKUP($A146,'1213'!$F$10:$S$408,10,FALSE)/VLOOKUP($A146,'2013'!$F$10:$M$460,8,FALSE))*1000,#N/A)</f>
        <v>0</v>
      </c>
      <c r="CY146" s="198">
        <f>IFERROR((VLOOKUP($A146,'1314'!$F$10:$S$408,10,FALSE)/VLOOKUP($A146,'2014'!$F$10:$M$460,8,FALSE))*1000,#N/A)</f>
        <v>0</v>
      </c>
      <c r="CZ146" s="198">
        <f>IFERROR((VLOOKUP($A146,'1415'!$F$10:$S$408,10,FALSE)/VLOOKUP($A146,'2015'!$F$10:$M$460,8,FALSE))*1000,#N/A)</f>
        <v>0.16578249336870027</v>
      </c>
      <c r="DA146" s="198">
        <f>IFERROR((VLOOKUP($A146,'1516'!$F$10:$S$408,10,FALSE)/VLOOKUP($A146,'2016'!$F$10:$M$460,8,FALSE))*1000,#N/A)</f>
        <v>0.16444663706627199</v>
      </c>
      <c r="DB146" s="198">
        <f>IFERROR((VLOOKUP($A146,'1617'!$F$10:$S$408,10,FALSE)/VLOOKUP($A146,'2017'!$F$10:$M$460,8,FALSE))*1000,#N/A)</f>
        <v>0</v>
      </c>
      <c r="DC146" s="198">
        <f>IFERROR((VLOOKUP($A146,'1718'!$F$10:$S$408,10,FALSE)/VLOOKUP($A146,'2018'!$F$10:$N$460,9,FALSE))*1000,#N/A)</f>
        <v>0.163371998039536</v>
      </c>
      <c r="DD146" s="198">
        <f>IFERROR((VLOOKUP($A146,'1819'!$F$10:$S$408,10,FALSE)/VLOOKUP($A146,'2018'!$F$10:$N$460,9,FALSE))*1000,#N/A)</f>
        <v>0.163371998039536</v>
      </c>
      <c r="DE146" s="198">
        <f>IFERROR((VLOOKUP($A146,'1920'!$F$10:$S$408,10,FALSE)/VLOOKUP($A146,'2019'!$F$10:$N$464,8,FALSE))*1000,#N/A)</f>
        <v>0.32555792489378677</v>
      </c>
      <c r="DF146" s="198">
        <f>IFERROR((VLOOKUP($A146,'20 21'!$F$10:$S$408,10,FALSE)/VLOOKUP($A146,'2020'!$F$10:$N$469,8,FALSE))*1000,#N/A)</f>
        <v>0.16319070465746272</v>
      </c>
      <c r="DG146" s="198">
        <f>IFERROR((VLOOKUP($A146,'21 22'!$F$10:$S$408,10,FALSE)/VLOOKUP($A146,'2021'!$F$10:$N$469,8,FALSE))*1000,#N/A)</f>
        <v>0</v>
      </c>
      <c r="DH146" s="198">
        <f>IFERROR((VLOOKUP($A146,'22 23'!$F$10:$S$408,10,FALSE)/VLOOKUP($A146,'2022'!$F$10:$N$469,8,FALSE))*1000,#N/A)</f>
        <v>0.32452781203349124</v>
      </c>
      <c r="DI146" s="196">
        <f>IFERROR((VLOOKUP($A146,'23 24'!$F$7:$S$408,10,FALSE)/VLOOKUP($A146,'2023'!$C$7:$N$469,9,FALSE))*1000,#N/A)</f>
        <v>0</v>
      </c>
      <c r="DK146" s="198">
        <f>IFERROR((VLOOKUP($A146,'0910'!$F$10:$S$433,11,FALSE)/VLOOKUP($A146,'2010'!$C$5:$K$611,9,FALSE))*1000,#N/A)</f>
        <v>0</v>
      </c>
      <c r="DL146" s="198">
        <f>IFERROR((VLOOKUP($A146,'1011'!$F$10:$S$433,12,FALSE)/VLOOKUP($A146,'2011'!$C$5:$K$611,9,FALSE))*1000,#N/A)</f>
        <v>0</v>
      </c>
      <c r="DM146" s="198">
        <f>IFERROR((VLOOKUP($A146,'1112'!$F$10:$S$408,11,FALSE)/VLOOKUP($A146,'2012'!$F$10:$M$460,8,FALSE))*1000,#N/A)</f>
        <v>0</v>
      </c>
      <c r="DN146" s="198">
        <f>IFERROR((VLOOKUP($A146,'1213'!$F$10:$S$408,11,FALSE)/VLOOKUP($A146,'2013'!$F$10:$M$460,8,FALSE))*1000,#N/A)</f>
        <v>0</v>
      </c>
      <c r="DO146" s="198">
        <f>IFERROR((VLOOKUP($A146,'1314'!$F$10:$S$408,11,FALSE)/VLOOKUP($A146,'2014'!$F$10:$M$460,8,FALSE))*1000,#N/A)</f>
        <v>0.16708437761069342</v>
      </c>
      <c r="DP146" s="198">
        <f>IFERROR((VLOOKUP($A146,'1415'!$F$10:$S$408,11,FALSE)/VLOOKUP($A146,'2015'!$F$10:$M$460,8,FALSE))*1000,#N/A)</f>
        <v>0.16578249336870027</v>
      </c>
      <c r="DQ146" s="198">
        <f>IFERROR((VLOOKUP($A146,'1516'!$F$10:$S$408,11,FALSE)/VLOOKUP($A146,'2016'!$F$10:$M$460,8,FALSE))*1000,#N/A)</f>
        <v>1.6444663706627201</v>
      </c>
      <c r="DR146" s="198">
        <f>IFERROR((VLOOKUP($A146,'1617'!$F$10:$S$408,11,FALSE)/VLOOKUP($A146,'2017'!$F$10:$M$460,8,FALSE))*1000,#N/A)</f>
        <v>0</v>
      </c>
      <c r="DS146" s="198">
        <f>IFERROR((VLOOKUP($A146,'1718'!$F$10:$S$408,11,FALSE)/VLOOKUP($A146,'2018'!$F$10:$N$460,9,FALSE))*1000,#N/A)</f>
        <v>0</v>
      </c>
      <c r="DT146" s="198">
        <f>IFERROR((VLOOKUP($A146,'1819'!$F$10:$S$408,11,FALSE)/VLOOKUP($A146,'2018'!$F$10:$N$460,9,FALSE))*1000,#N/A)</f>
        <v>0</v>
      </c>
      <c r="DU146" s="198">
        <f>IFERROR((VLOOKUP($A146,'1920'!$F$10:$S$408,11,FALSE)/VLOOKUP($A146,'2019'!$F$10:$N$464,8,FALSE))*1000,#N/A)</f>
        <v>0.32555792489378677</v>
      </c>
      <c r="DV146" s="198">
        <f>IFERROR((VLOOKUP($A146,'20 21'!$F$10:$S$408,11,FALSE)/VLOOKUP($A146,'2020'!$F$10:$N$469,8,FALSE))*1000,#N/A)</f>
        <v>0.65276281862985086</v>
      </c>
      <c r="DW146" s="198">
        <f>IFERROR((VLOOKUP($A146,'21 22'!$F$10:$S$408,11,FALSE)/VLOOKUP($A146,'2021'!$F$10:$N$469,8,FALSE))*1000,#N/A)</f>
        <v>0.325430789006948</v>
      </c>
      <c r="DX146" s="198">
        <f>IFERROR((VLOOKUP($A146,'22 23'!$F$10:$S$408,11,FALSE)/VLOOKUP($A146,'2022'!$F$10:$N$469,8,FALSE))*1000,#N/A)</f>
        <v>0.32452781203349124</v>
      </c>
      <c r="DY146" s="196">
        <f>IFERROR((VLOOKUP($A146,'23 24'!$F$7:$S$408,11,FALSE)/VLOOKUP($A146,'2023'!$C$7:$N$469,9,FALSE))*1000,#N/A)</f>
        <v>0</v>
      </c>
      <c r="EA146" s="198">
        <f>IFERROR((VLOOKUP($A146,'0910'!$F$10:$S$433,12,FALSE)/VLOOKUP($A146,'2010'!$C$5:$K$611,9,FALSE))*1000,#N/A)</f>
        <v>10.721579305650103</v>
      </c>
      <c r="EB146" s="198">
        <f>IFERROR((VLOOKUP($A146,'1011'!$F$10:$S$433,13,FALSE)/VLOOKUP($A146,'2011'!$C$5:$K$611,9,FALSE))*1000,#N/A)</f>
        <v>4.8903878583473865</v>
      </c>
      <c r="EC146" s="198">
        <f>IFERROR((VLOOKUP($A146,'1112'!$F$10:$S$408,12,FALSE)/VLOOKUP($A146,'2012'!$F$10:$M$460,8,FALSE))*1000,#N/A)</f>
        <v>4.8674051695199738</v>
      </c>
      <c r="ED146" s="198">
        <f>IFERROR((VLOOKUP($A146,'1213'!$F$10:$S$408,12,FALSE)/VLOOKUP($A146,'2013'!$F$10:$M$460,8,FALSE))*1000,#N/A)</f>
        <v>1.3404825737265416</v>
      </c>
      <c r="EE146" s="198">
        <f>IFERROR((VLOOKUP($A146,'1314'!$F$10:$S$408,12,FALSE)/VLOOKUP($A146,'2014'!$F$10:$M$460,8,FALSE))*1000,#N/A)</f>
        <v>2.6733500417710947</v>
      </c>
      <c r="EF146" s="198">
        <f>IFERROR((VLOOKUP($A146,'1415'!$F$10:$S$408,12,FALSE)/VLOOKUP($A146,'2015'!$F$10:$M$460,8,FALSE))*1000,#N/A)</f>
        <v>3.647214854111406</v>
      </c>
      <c r="EG146" s="198">
        <f>IFERROR((VLOOKUP($A146,'1516'!$F$10:$S$408,12,FALSE)/VLOOKUP($A146,'2016'!$F$10:$M$460,8,FALSE))*1000,#N/A)</f>
        <v>8.880118401578688</v>
      </c>
      <c r="EH146" s="198">
        <f>IFERROR((VLOOKUP($A146,'1617'!$F$10:$S$408,12,FALSE)/VLOOKUP($A146,'2017'!$F$10:$M$460,8,FALSE))*1000,#N/A)</f>
        <v>2.2924512854101851</v>
      </c>
      <c r="EI146" s="198">
        <f>IFERROR((VLOOKUP($A146,'1718'!$F$10:$S$408,12,FALSE)/VLOOKUP($A146,'2018'!$F$10:$N$460,9,FALSE))*1000,#N/A)</f>
        <v>1.4703479823558241</v>
      </c>
      <c r="EJ146" s="198">
        <f>IFERROR((VLOOKUP($A146,'1819'!$F$10:$S$408,12,FALSE)/VLOOKUP($A146,'2018'!$F$10:$N$460,9,FALSE))*1000,#N/A)</f>
        <v>1.7970919784348962</v>
      </c>
      <c r="EK146" s="198">
        <f>IFERROR((VLOOKUP($A146,'1920'!$F$10:$S$408,12,FALSE)/VLOOKUP($A146,'2019'!$F$10:$N$464,8,FALSE))*1000,#N/A)</f>
        <v>5.0461478358536942</v>
      </c>
      <c r="EL146" s="198">
        <f>IFERROR((VLOOKUP($A146,'20 21'!$F$10:$S$408,12,FALSE)/VLOOKUP($A146,'2020'!$F$10:$N$469,8,FALSE))*1000,#N/A)</f>
        <v>2.2846698652044779</v>
      </c>
      <c r="EM146" s="198">
        <f>IFERROR((VLOOKUP($A146,'21 22'!$F$10:$S$408,12,FALSE)/VLOOKUP($A146,'2021'!$F$10:$N$469,8,FALSE))*1000,#N/A)</f>
        <v>1.1390077615243179</v>
      </c>
      <c r="EN146" s="198">
        <f>IFERROR((VLOOKUP($A146,'22 23'!$F$10:$S$408,12,FALSE)/VLOOKUP($A146,'2022'!$F$10:$N$469,8,FALSE))*1000,#N/A)</f>
        <v>2.7584864022846758</v>
      </c>
      <c r="EO146" s="196">
        <f>IFERROR((VLOOKUP($A146,'23 24'!$F$7:$S$408,12,FALSE)/VLOOKUP($A146,'2023'!$C$7:$N$469,9,FALSE))*1000,#N/A)</f>
        <v>1.9405857334605496</v>
      </c>
    </row>
    <row r="147" spans="1:145" x14ac:dyDescent="0.3">
      <c r="A147" t="s">
        <v>1687</v>
      </c>
      <c r="B147" t="s">
        <v>1742</v>
      </c>
      <c r="C147" t="str">
        <f>IF(VLOOKUP($A147,'0910'!$F$10:$L$433,1,FALSE)=VLOOKUP($A147,'2010'!$C$5:$K$611,1,FALSE),VLOOKUP($A147,'0910'!$F$10:$L$433,1,FALSE),FALSE)</f>
        <v>Isle of Wight</v>
      </c>
      <c r="D147" t="str">
        <f>IF(VLOOKUP($A147,'1011'!$F$10:$L$433,1,FALSE)=VLOOKUP($A147,'2011'!$C$5:$K$611,1,FALSE),VLOOKUP($A147,'1011'!$F$10:$L$433,1,FALSE),FALSE)</f>
        <v>Isle of Wight</v>
      </c>
      <c r="E147" t="str">
        <f>IF(VLOOKUP(A147,'1112'!$F$10:$L$408,1,FALSE)=VLOOKUP(A147,'2012'!$F$10:$M$460,1,FALSE),VLOOKUP(A147,'1112'!$F$10:$L$408,1,FALSE),FALSE)</f>
        <v>Isle of Wight</v>
      </c>
      <c r="F147" t="str">
        <f>IF(VLOOKUP($A147,'1213'!$F$10:$L$408,1,FALSE)=VLOOKUP($A147,'2013'!$F$10:$M$460,1,FALSE),VLOOKUP($A147,'1213'!$F$10:$L$408,1,FALSE),FALSE)</f>
        <v>Isle of Wight</v>
      </c>
      <c r="G147" t="str">
        <f>IF(VLOOKUP($A147,'1314'!$F$10:$L$408,1,FALSE)=VLOOKUP($A147,'2014'!$F$10:$M$460,1,FALSE),VLOOKUP($A147,'1314'!$F$10:$L$408,1,FALSE),FALSE)</f>
        <v>Isle of Wight</v>
      </c>
      <c r="H147" t="str">
        <f>IF(VLOOKUP($A147,'1415'!$F$10:$L$408,1,FALSE)=VLOOKUP($A147,'2015'!$F$10:$M$460,1,FALSE),VLOOKUP($A147,'1415'!$F$10:$L$408,1,FALSE),FALSE)</f>
        <v>Isle of Wight</v>
      </c>
      <c r="I147" t="str">
        <f>IF(VLOOKUP($A147,'1516'!$F$10:$L$408,1,FALSE)=VLOOKUP($A147,'2015'!$F$10:$M$460,1,FALSE),VLOOKUP($A147,'1516'!$F$10:$L$408,1,FALSE),FALSE)</f>
        <v>Isle of Wight</v>
      </c>
      <c r="J147" t="str">
        <f>IF(VLOOKUP($A147,'1617'!$F$10:$L$408,1,FALSE)=VLOOKUP($A147,'2016'!$F$10:$M$460,1,FALSE),VLOOKUP($A147,'1617'!$F$10:$L$408,1,FALSE),FALSE)</f>
        <v>Isle of Wight</v>
      </c>
      <c r="K147" t="str">
        <f>IF(VLOOKUP($A147,'1718'!$F$10:$M$408,1,FALSE)=VLOOKUP($A147,'2017'!$F$10:$M$460,1,FALSE),VLOOKUP($A147,'1718'!$F$10:$M$408,1,FALSE),FALSE)</f>
        <v>Isle of Wight</v>
      </c>
      <c r="L147" t="str">
        <f>IF(VLOOKUP($A147,'1819'!$F$10:$M$408,1,FALSE)=VLOOKUP($A147,'2018'!$F$10:$M$460,1,FALSE),VLOOKUP($A147,'1819'!$F$10:$M$408,1,FALSE),FALSE)</f>
        <v>Isle of Wight</v>
      </c>
      <c r="M147" t="str">
        <f>IF(VLOOKUP($A147,'1920'!$F$10:$M$408,1,FALSE)=VLOOKUP($A147,'2019'!$F$10:$M$464,1,FALSE),VLOOKUP($A147,'1920'!$F$10:$M$408,1,FALSE),FALSE)</f>
        <v>Isle of Wight</v>
      </c>
      <c r="N147" t="str">
        <f>IF(VLOOKUP($A147,'20 21'!$F$10:$N$408,1,FALSE)=VLOOKUP($A147,'2020'!$F$10:$O$468,1,FALSE),VLOOKUP($A147,'20 21'!$F$10:$N$408,1,FALSE),FALSE)</f>
        <v>Isle of Wight</v>
      </c>
      <c r="O147" t="str">
        <f>IF(VLOOKUP($A147,'21 22'!$F$10:$N$408,1,FALSE)=VLOOKUP($A147,'2021'!$F$10:$O$471,1,FALSE),VLOOKUP($A147,'21 22'!$F$10:$N$408,1,FALSE),FALSE)</f>
        <v>Isle of Wight</v>
      </c>
      <c r="P147" t="str">
        <f>IF(VLOOKUP($A147,'22 23'!$F$10:$N$408,1,FALSE)=VLOOKUP($A147,'2022'!$F$10:$O$468,1,FALSE),VLOOKUP($A147,'22 23'!$F$10:$N$408,1,FALSE),FALSE)</f>
        <v>Isle of Wight</v>
      </c>
      <c r="Q147" t="str">
        <f>IF(VLOOKUP($A147,'23 24'!$F$7:$N$408,1,FALSE)=VLOOKUP($A147,'2023'!$C$7:$O$468,1,FALSE),VLOOKUP($A147,'23 24'!$F$7:$N$408,1,FALSE),FALSE)</f>
        <v>Isle of Wight</v>
      </c>
      <c r="S147" s="196">
        <f>IFERROR((VLOOKUP($A147,'0910'!$F$10:$L$433,4,FALSE)/VLOOKUP($A147,'2010'!$C$5:$K$611,9,FALSE))*1000,#N/A)</f>
        <v>3.2781999701981821</v>
      </c>
      <c r="T147" s="196">
        <f>IFERROR((VLOOKUP($A147,'1011'!$F$10:$L$433,4,FALSE)/VLOOKUP($A147,'2011'!$C$5:$K$611,9,FALSE))*1000,#N/A)</f>
        <v>4.5919123092875136</v>
      </c>
      <c r="U147" s="196">
        <f>IFERROR((VLOOKUP($A147,'1112'!$F$10:$L$408,4,FALSE)/VLOOKUP($A147,'2012'!$F$10:$M$460,8,FALSE))*1000,#N/A)</f>
        <v>3.0868734381890341</v>
      </c>
      <c r="V147" s="196">
        <f>IFERROR((VLOOKUP($A147,'1213'!$F$10:$L$408,4,FALSE)/VLOOKUP($A147,'2013'!$F$10:$M$460,8,FALSE))*1000,#N/A)</f>
        <v>4.0905770635500369</v>
      </c>
      <c r="W147" s="196">
        <f>IFERROR((VLOOKUP($A147,'1314'!$F$10:$L$408,4,FALSE)/VLOOKUP($A147,'2014'!$F$10:$M$460,8,FALSE))*1000,#N/A)</f>
        <v>6.1082024432809767</v>
      </c>
      <c r="X147" s="196">
        <f>IFERROR((VLOOKUP($A147,'1415'!$F$10:$L$408,4,FALSE)/VLOOKUP($A147,'2015'!$F$10:$M$460,8,FALSE))*1000,#N/A)</f>
        <v>5.6301429190125596</v>
      </c>
      <c r="Y147" s="196">
        <f>IFERROR((VLOOKUP($A147,'1516'!$F$10:$L$408,4,FALSE)/VLOOKUP($A147,'2016'!$F$10:$M$460,8,FALSE))*1000,#N/A)</f>
        <v>4.0183696900114807</v>
      </c>
      <c r="Z147" s="196">
        <f>IFERROR((VLOOKUP($A147,'1617'!$F$10:$L$408,4,FALSE)/VLOOKUP($A147,'2017'!$F$10:$M$460,8,FALSE))*1000,#N/A)</f>
        <v>3.5709184402228256</v>
      </c>
      <c r="AA147" s="196">
        <f>IFERROR((VLOOKUP($A147,'1718'!$F$10:$L$408,4,FALSE)/VLOOKUP($A147,'2018'!$F$10:$N$460,9,FALSE))*1000,#N/A)</f>
        <v>3.2679738562091503</v>
      </c>
      <c r="AB147" s="196">
        <f>IFERROR((VLOOKUP($A147,'1819'!$F$10:$L$408,4,FALSE)/VLOOKUP($A147,'2018'!$F$10:$N$460,9,FALSE))*1000,#N/A)</f>
        <v>3.8363171355498724</v>
      </c>
      <c r="AC147" s="196">
        <f>IFERROR((VLOOKUP($A147,'1920'!$F$10:$L$408,4,FALSE)/VLOOKUP($A147,'2019'!$F$10:$N$464,8,FALSE))*1000,#N/A)</f>
        <v>2.1208008143875126</v>
      </c>
      <c r="AD147" s="196">
        <f>IFERROR((VLOOKUP($A147,'20 21'!$F$10:$M$408,4,FALSE)/VLOOKUP($A147,'2020'!$F$10:$N$469,8,FALSE))*1000,#N/A)</f>
        <v>4.3941437049771919</v>
      </c>
      <c r="AE147" s="196">
        <f>IFERROR((VLOOKUP($A147,'21 22'!$F$10:$M$408,4,FALSE)/VLOOKUP($A147,'2021'!$F$10:$N$469,8,FALSE))*1000,#N/A)</f>
        <v>5.1718975419876418</v>
      </c>
      <c r="AF147" s="196">
        <f>IFERROR((VLOOKUP($A147,'22 23'!$F$10:$M$408,4,FALSE)/VLOOKUP($A147,'2022'!$F$10:$N$469,8,FALSE))*1000,#N/A)</f>
        <v>2.4336163539018982</v>
      </c>
      <c r="AG147" s="196">
        <f>IFERROR((VLOOKUP($A147,'23 24'!$F$7:$M$408,4,FALSE)/VLOOKUP($A147,'2023'!$C$7:$N$469,9,FALSE))*1000,#N/A)</f>
        <v>2.4219265079856296</v>
      </c>
      <c r="AI147" s="196">
        <f>IFERROR((VLOOKUP($A147,'0910'!$F$10:$L$433,5,FALSE)/VLOOKUP($A147,'2010'!$C$5:$K$611,9,FALSE))*1000,#N/A)</f>
        <v>1.1920727164357026</v>
      </c>
      <c r="AJ147" s="196">
        <f>IFERROR((VLOOKUP($A147,'1011'!$F$10:$L$433,5,FALSE)/VLOOKUP($A147,'2011'!$C$5:$K$611,9,FALSE))*1000,#N/A)</f>
        <v>0.88875722115242195</v>
      </c>
      <c r="AK147" s="196">
        <f>IFERROR((VLOOKUP($A147,'1112'!$F$10:$L$408,5,FALSE)/VLOOKUP($A147,'2012'!$F$10:$M$460,8,FALSE))*1000,#N/A)</f>
        <v>2.6458915184477436</v>
      </c>
      <c r="AL147" s="196">
        <f>IFERROR((VLOOKUP($A147,'1213'!$F$10:$L$408,5,FALSE)/VLOOKUP($A147,'2013'!$F$10:$M$460,8,FALSE))*1000,#N/A)</f>
        <v>1.1687363038714389</v>
      </c>
      <c r="AM147" s="196">
        <f>IFERROR((VLOOKUP($A147,'1314'!$F$10:$L$408,5,FALSE)/VLOOKUP($A147,'2014'!$F$10:$M$460,8,FALSE))*1000,#N/A)</f>
        <v>1.1634671320535195</v>
      </c>
      <c r="AN147" s="196">
        <f>IFERROR((VLOOKUP($A147,'1415'!$F$10:$L$408,5,FALSE)/VLOOKUP($A147,'2015'!$F$10:$M$460,8,FALSE))*1000,#N/A)</f>
        <v>0</v>
      </c>
      <c r="AO147" s="196">
        <f>IFERROR((VLOOKUP($A147,'1516'!$F$10:$L$408,5,FALSE)/VLOOKUP($A147,'2016'!$F$10:$M$460,8,FALSE))*1000,#N/A)</f>
        <v>0</v>
      </c>
      <c r="AP147" s="196">
        <f>IFERROR((VLOOKUP($A147,'1617'!$F$10:$L$408,5,FALSE)/VLOOKUP($A147,'2017'!$F$10:$M$460,8,FALSE))*1000,#N/A)</f>
        <v>0</v>
      </c>
      <c r="AQ147" s="196">
        <f>IFERROR((VLOOKUP($A147,'1718'!$F$10:$L$408,5,FALSE)/VLOOKUP($A147,'2018'!$F$10:$N$460,9,FALSE))*1000,#N/A)</f>
        <v>0</v>
      </c>
      <c r="AR147" s="196">
        <f>IFERROR((VLOOKUP($A147,'1819'!$F$10:$L$408,5,FALSE)/VLOOKUP($A147,'2018'!$F$10:$N$460,9,FALSE))*1000,#N/A)</f>
        <v>0.42625745950554134</v>
      </c>
      <c r="AS147" s="196">
        <f>IFERROR((VLOOKUP($A147,'1920'!$F$10:$L$408,5,FALSE)/VLOOKUP($A147,'2019'!$F$10:$N$464,8,FALSE))*1000,#N/A)</f>
        <v>0.14138672095916752</v>
      </c>
      <c r="AT147" s="196">
        <f>IFERROR((VLOOKUP($A147,'20 21'!$F$10:$L$408,5,FALSE)/VLOOKUP($A147,'2020'!$F$10:$N$469,8,FALSE))*1000,#N/A)</f>
        <v>0</v>
      </c>
      <c r="AU147" s="196">
        <f>IFERROR((VLOOKUP($A147,'21 22'!$F$10:$L$408,5,FALSE)/VLOOKUP($A147,'2021'!$F$10:$N$469,8,FALSE))*1000,#N/A)</f>
        <v>0.68051283447205813</v>
      </c>
      <c r="AV147" s="196">
        <f>IFERROR((VLOOKUP($A147,'22 23'!$F$10:$L$408,5,FALSE)/VLOOKUP($A147,'2022'!$F$10:$N$469,8,FALSE))*1000,#N/A)</f>
        <v>0.13520090855010547</v>
      </c>
      <c r="AW147" s="196">
        <f>IFERROR((VLOOKUP($A147,'23 24'!$F$7:$M$408,5,FALSE)/VLOOKUP($A147,'2023'!$C$7:$N$469,9,FALSE))*1000,#N/A)</f>
        <v>0.53820589066347335</v>
      </c>
      <c r="AY147" s="196">
        <f>IFERROR((VLOOKUP($A147,'0910'!$F$10:$L$433,6,FALSE)/VLOOKUP($A147,'2010'!$C$5:$K$611,9,FALSE))*1000,#N/A)</f>
        <v>0</v>
      </c>
      <c r="AZ147" s="196">
        <f>IFERROR((VLOOKUP($A147,'1011'!$F$10:$L$433,6,FALSE)/VLOOKUP($A147,'2011'!$C$5:$K$611,9,FALSE))*1000,#N/A)</f>
        <v>0</v>
      </c>
      <c r="BA147" s="196">
        <f>IFERROR((VLOOKUP($A147,'1112'!$F$10:$L$408,6,FALSE)/VLOOKUP($A147,'2012'!$F$10:$M$460,8,FALSE))*1000,#N/A)</f>
        <v>0</v>
      </c>
      <c r="BB147" s="196">
        <f>IFERROR((VLOOKUP($A147,'1213'!$F$10:$L$408,6,FALSE)/VLOOKUP($A147,'2013'!$F$10:$M$460,8,FALSE))*1000,#N/A)</f>
        <v>0</v>
      </c>
      <c r="BC147" s="196">
        <f>IFERROR((VLOOKUP($A147,'1314'!$F$10:$L$408,6,FALSE)/VLOOKUP($A147,'2014'!$F$10:$M$460,8,FALSE))*1000,#N/A)</f>
        <v>0</v>
      </c>
      <c r="BD147" s="196">
        <f>IFERROR((VLOOKUP($A147,'1415'!$F$10:$L$408,6,FALSE)/VLOOKUP($A147,'2015'!$F$10:$M$460,8,FALSE))*1000,#N/A)</f>
        <v>0</v>
      </c>
      <c r="BE147" s="196">
        <f>IFERROR((VLOOKUP($A147,'1516'!$F$10:$L$408,6,FALSE)/VLOOKUP($A147,'2016'!$F$10:$M$460,8,FALSE))*1000,#N/A)</f>
        <v>0</v>
      </c>
      <c r="BF147" s="196">
        <f>IFERROR((VLOOKUP($A147,'1617'!$F$10:$L$408,6,FALSE)/VLOOKUP($A147,'2017'!$F$10:$M$460,8,FALSE))*1000,#N/A)</f>
        <v>0</v>
      </c>
      <c r="BG147" s="196">
        <f>IFERROR((VLOOKUP($A147,'1718'!$F$10:$L$408,6,FALSE)/VLOOKUP($A147,'2018'!$F$10:$N$460,9,FALSE))*1000,#N/A)</f>
        <v>0</v>
      </c>
      <c r="BH147" s="196">
        <f>IFERROR((VLOOKUP($A147,'1819'!$F$10:$L$408,6,FALSE)/VLOOKUP($A147,'2018'!$F$10:$N$460,9,FALSE))*1000,#N/A)</f>
        <v>0</v>
      </c>
      <c r="BI147" s="196">
        <f>IFERROR((VLOOKUP($A147,'1920'!$F$10:$L$408,6,FALSE)/VLOOKUP($A147,'2019'!$F$10:$N$464,8,FALSE))*1000,#N/A)</f>
        <v>0</v>
      </c>
      <c r="BJ147" s="196">
        <f>IFERROR((VLOOKUP($A147,'20 21'!$F$10:$L$408,6,FALSE)/VLOOKUP($A147,'2020'!$F$10:$N$469,8,FALSE))*1000,#N/A)</f>
        <v>0</v>
      </c>
      <c r="BK147" s="196">
        <f>IFERROR((VLOOKUP($A147,'21 22'!$F$10:$L$408,6,FALSE)/VLOOKUP($A147,'2021'!$F$10:$N$469,8,FALSE))*1000,#N/A)</f>
        <v>0</v>
      </c>
      <c r="BL147" s="196">
        <f>IFERROR((VLOOKUP($A147,'22 23'!$F$10:$L$408,6,FALSE)/VLOOKUP($A147,'2022'!$F$10:$N$469,8,FALSE))*1000,#N/A)</f>
        <v>0</v>
      </c>
      <c r="BM147" s="196">
        <f>IFERROR((VLOOKUP($A147,'23 24'!$F$7:$M$408,6,FALSE)/VLOOKUP($A147,'2023'!$C$7:$N$469,9,FALSE))*1000,#N/A)</f>
        <v>0</v>
      </c>
      <c r="BO147" s="196">
        <f>IFERROR((VLOOKUP($A147,'0910'!$F$10:$L$433,7,FALSE)/VLOOKUP($A147,'2010'!$C$5:$K$611,9,FALSE))*1000,#N/A)</f>
        <v>4.4702726866338844</v>
      </c>
      <c r="BP147" s="196">
        <f>IFERROR((VLOOKUP($A147,'1011'!$F$10:$L$433,7,FALSE)/VLOOKUP($A147,'2011'!$C$5:$K$611,9,FALSE))*1000,#N/A)</f>
        <v>5.4806695304399344</v>
      </c>
      <c r="BQ147" s="196">
        <f>IFERROR((VLOOKUP($A147,'1112'!$F$10:$L$408,7,FALSE)/VLOOKUP($A147,'2012'!$F$10:$M$460,8,FALSE))*1000,#N/A)</f>
        <v>5.7327649566367782</v>
      </c>
      <c r="BR147" s="196">
        <f>IFERROR((VLOOKUP($A147,'1213'!$F$10:$L$408,7,FALSE)/VLOOKUP($A147,'2013'!$F$10:$M$460,8,FALSE))*1000,#N/A)</f>
        <v>5.259313367421476</v>
      </c>
      <c r="BS147" s="196">
        <f>IFERROR((VLOOKUP($A147,'1314'!$F$10:$L$408,7,FALSE)/VLOOKUP($A147,'2014'!$F$10:$M$460,8,FALSE))*1000,#N/A)</f>
        <v>7.1262361838278068</v>
      </c>
      <c r="BT147" s="196">
        <f>IFERROR((VLOOKUP($A147,'1415'!$F$10:$L$408,7,FALSE)/VLOOKUP($A147,'2015'!$F$10:$M$460,8,FALSE))*1000,#N/A)</f>
        <v>5.6301429190125596</v>
      </c>
      <c r="BU147" s="196">
        <f>IFERROR((VLOOKUP($A147,'1516'!$F$10:$L$408,7,FALSE)/VLOOKUP($A147,'2016'!$F$10:$M$460,8,FALSE))*1000,#N/A)</f>
        <v>4.0183696900114807</v>
      </c>
      <c r="BV147" s="196">
        <f>IFERROR((VLOOKUP($A147,'1617'!$F$10:$L$408,7,FALSE)/VLOOKUP($A147,'2017'!$F$10:$M$460,8,FALSE))*1000,#N/A)</f>
        <v>3.5709184402228256</v>
      </c>
      <c r="BW147" s="196">
        <f>IFERROR((VLOOKUP($A147,'1718'!$F$10:$L$408,7,FALSE)/VLOOKUP($A147,'2018'!$F$10:$N$460,9,FALSE))*1000,#N/A)</f>
        <v>3.2679738562091503</v>
      </c>
      <c r="BX147" s="196">
        <f>IFERROR((VLOOKUP($A147,'1819'!$F$10:$L$408,7,FALSE)/VLOOKUP($A147,'2018'!$F$10:$N$460,9,FALSE))*1000,#N/A)</f>
        <v>4.1204887752202328</v>
      </c>
      <c r="BY147" s="196">
        <f>IFERROR((VLOOKUP($A147,'1920'!$F$10:$L$408,7,FALSE)/VLOOKUP($A147,'2019'!$F$10:$N$464,8,FALSE))*1000,#N/A)</f>
        <v>2.2621875353466803</v>
      </c>
      <c r="BZ147" s="196">
        <f>IFERROR((VLOOKUP($A147,'20 21'!$F$10:$L$408,7,FALSE)/VLOOKUP($A147,'2020'!$F$10:$N$469,8,FALSE))*1000,#N/A)</f>
        <v>4.3941437049771919</v>
      </c>
      <c r="CA147" s="196">
        <f>IFERROR((VLOOKUP($A147,'21 22'!$F$10:$L$408,7,FALSE)/VLOOKUP($A147,'2021'!$F$10:$N$469,8,FALSE))*1000,#N/A)</f>
        <v>5.8524103764596997</v>
      </c>
      <c r="CB147" s="196">
        <f>IFERROR((VLOOKUP($A147,'22 23'!$F$10:$L$408,7,FALSE)/VLOOKUP($A147,'2022'!$F$10:$N$469,8,FALSE))*1000,#N/A)</f>
        <v>2.5688172624520038</v>
      </c>
      <c r="CC147" s="196">
        <f>IFERROR((VLOOKUP($A147,'23 24'!$F$7:$M$408,7,FALSE)/VLOOKUP($A147,'2023'!$C$7:$N$469,9,FALSE))*1000,#N/A)</f>
        <v>2.9601323986491033</v>
      </c>
      <c r="CE147" s="198">
        <f>IFERROR((VLOOKUP($A147,'0910'!$F$10:$S$433,9,FALSE)/VLOOKUP($A147,'2010'!$C$5:$K$611,9,FALSE))*1000,#N/A)</f>
        <v>6.4073908508419013</v>
      </c>
      <c r="CF147" s="198">
        <f>IFERROR((VLOOKUP($A147,'1011'!$F$10:$S$433,10,FALSE)/VLOOKUP($A147,'2011'!$C$5:$K$611,9,FALSE))*1000,#N/A)</f>
        <v>3.9994074951858982</v>
      </c>
      <c r="CG147" s="198">
        <f>IFERROR((VLOOKUP($A147,'1112'!$F$10:$S$408,9,FALSE)/VLOOKUP($A147,'2012'!$F$10:$M$460,8,FALSE))*1000,#N/A)</f>
        <v>2.7928854916948405</v>
      </c>
      <c r="CH147" s="198">
        <f>IFERROR((VLOOKUP($A147,'1213'!$F$10:$S$408,9,FALSE)/VLOOKUP($A147,'2013'!$F$10:$M$460,8,FALSE))*1000,#N/A)</f>
        <v>5.1132213294375459</v>
      </c>
      <c r="CI147" s="198">
        <f>IFERROR((VLOOKUP($A147,'1314'!$F$10:$S$408,9,FALSE)/VLOOKUP($A147,'2014'!$F$10:$M$460,8,FALSE))*1000,#N/A)</f>
        <v>4.2175683536940074</v>
      </c>
      <c r="CJ147" s="198">
        <f>IFERROR((VLOOKUP($A147,'1415'!$F$10:$S$408,9,FALSE)/VLOOKUP($A147,'2015'!$F$10:$M$460,8,FALSE))*1000,#N/A)</f>
        <v>3.7534286126750396</v>
      </c>
      <c r="CK147" s="198">
        <f>IFERROR((VLOOKUP($A147,'1516'!$F$10:$S$408,9,FALSE)/VLOOKUP($A147,'2016'!$F$10:$M$460,8,FALSE))*1000,#N/A)</f>
        <v>4.5924225028702645</v>
      </c>
      <c r="CL147" s="198">
        <f>IFERROR((VLOOKUP($A147,'1617'!$F$10:$S$408,9,FALSE)/VLOOKUP($A147,'2017'!$F$10:$M$460,8,FALSE))*1000,#N/A)</f>
        <v>3.8565919154406512</v>
      </c>
      <c r="CM147" s="198">
        <f>IFERROR((VLOOKUP($A147,'1718'!$F$10:$S$408,9,FALSE)/VLOOKUP($A147,'2018'!$F$10:$N$460,9,FALSE))*1000,#N/A)</f>
        <v>4.6888320545609554</v>
      </c>
      <c r="CN147" s="198">
        <f>IFERROR((VLOOKUP($A147,'1819'!$F$10:$S$408,9,FALSE)/VLOOKUP($A147,'2018'!$F$10:$N$460,9,FALSE))*1000,#N/A)</f>
        <v>3.1258880363739703</v>
      </c>
      <c r="CO147" s="198">
        <f>IFERROR((VLOOKUP($A147,'1920'!$F$10:$S$408,9,FALSE)/VLOOKUP($A147,'2019'!$F$10:$N$464,8,FALSE))*1000,#N/A)</f>
        <v>4.1002149078158574</v>
      </c>
      <c r="CP147" s="198">
        <f>IFERROR((VLOOKUP($A147,'20 21'!$F$10:$S$408,9,FALSE)/VLOOKUP($A147,'2020'!$F$10:$N$469,8,FALSE))*1000,#N/A)</f>
        <v>2.6090228248302076</v>
      </c>
      <c r="CQ147" s="198">
        <f>IFERROR((VLOOKUP($A147,'21 22'!$F$10:$S$408,9,FALSE)/VLOOKUP($A147,'2021'!$F$10:$N$469,8,FALSE))*1000,#N/A)</f>
        <v>3.9469744399379376</v>
      </c>
      <c r="CR147" s="198">
        <f>IFERROR((VLOOKUP($A147,'22 23'!$F$10:$S$408,9,FALSE)/VLOOKUP($A147,'2022'!$F$10:$N$469,8,FALSE))*1000,#N/A)</f>
        <v>4.5968308907035853</v>
      </c>
      <c r="CS147" s="196">
        <f>IFERROR((VLOOKUP($A147,'23 24'!$F$7:$S$408,9,FALSE)/VLOOKUP($A147,'2023'!$C$7:$N$469,9,FALSE))*1000,#N/A)</f>
        <v>2.5564779806514979</v>
      </c>
      <c r="CU147" s="198">
        <f>IFERROR((VLOOKUP($A147,'0910'!$F$10:$S$433,10,FALSE)/VLOOKUP($A147,'2010'!$C$5:$K$611,9,FALSE))*1000,#N/A)</f>
        <v>2.0861272537624793</v>
      </c>
      <c r="CV147" s="198">
        <f>IFERROR((VLOOKUP($A147,'1011'!$F$10:$S$433,11,FALSE)/VLOOKUP($A147,'2011'!$C$5:$K$611,9,FALSE))*1000,#N/A)</f>
        <v>0.74063101762701822</v>
      </c>
      <c r="CW147" s="198">
        <f>IFERROR((VLOOKUP($A147,'1112'!$F$10:$S$408,10,FALSE)/VLOOKUP($A147,'2012'!$F$10:$M$460,8,FALSE))*1000,#N/A)</f>
        <v>2.4988975452006468</v>
      </c>
      <c r="CX147" s="198">
        <f>IFERROR((VLOOKUP($A147,'1213'!$F$10:$S$408,10,FALSE)/VLOOKUP($A147,'2013'!$F$10:$M$460,8,FALSE))*1000,#N/A)</f>
        <v>1.1687363038714389</v>
      </c>
      <c r="CY147" s="198">
        <f>IFERROR((VLOOKUP($A147,'1314'!$F$10:$S$408,10,FALSE)/VLOOKUP($A147,'2014'!$F$10:$M$460,8,FALSE))*1000,#N/A)</f>
        <v>1.8906340895869691</v>
      </c>
      <c r="CZ147" s="198">
        <f>IFERROR((VLOOKUP($A147,'1415'!$F$10:$S$408,10,FALSE)/VLOOKUP($A147,'2015'!$F$10:$M$460,8,FALSE))*1000,#N/A)</f>
        <v>1.1549011115923198</v>
      </c>
      <c r="DA147" s="198">
        <f>IFERROR((VLOOKUP($A147,'1516'!$F$10:$S$408,10,FALSE)/VLOOKUP($A147,'2016'!$F$10:$M$460,8,FALSE))*1000,#N/A)</f>
        <v>0.86107921928817444</v>
      </c>
      <c r="DB147" s="198">
        <f>IFERROR((VLOOKUP($A147,'1617'!$F$10:$S$408,10,FALSE)/VLOOKUP($A147,'2017'!$F$10:$M$460,8,FALSE))*1000,#N/A)</f>
        <v>0</v>
      </c>
      <c r="DC147" s="198">
        <f>IFERROR((VLOOKUP($A147,'1718'!$F$10:$S$408,10,FALSE)/VLOOKUP($A147,'2018'!$F$10:$N$460,9,FALSE))*1000,#N/A)</f>
        <v>0</v>
      </c>
      <c r="DD147" s="198">
        <f>IFERROR((VLOOKUP($A147,'1819'!$F$10:$S$408,10,FALSE)/VLOOKUP($A147,'2018'!$F$10:$N$460,9,FALSE))*1000,#N/A)</f>
        <v>0</v>
      </c>
      <c r="DE147" s="198">
        <f>IFERROR((VLOOKUP($A147,'1920'!$F$10:$S$408,10,FALSE)/VLOOKUP($A147,'2019'!$F$10:$N$464,8,FALSE))*1000,#N/A)</f>
        <v>0.14138672095916752</v>
      </c>
      <c r="DF147" s="198">
        <f>IFERROR((VLOOKUP($A147,'20 21'!$F$10:$S$408,10,FALSE)/VLOOKUP($A147,'2020'!$F$10:$N$469,8,FALSE))*1000,#N/A)</f>
        <v>1.3731699078053723</v>
      </c>
      <c r="DG147" s="198">
        <f>IFERROR((VLOOKUP($A147,'21 22'!$F$10:$S$408,10,FALSE)/VLOOKUP($A147,'2021'!$F$10:$N$469,8,FALSE))*1000,#N/A)</f>
        <v>1.0888205351552931</v>
      </c>
      <c r="DH147" s="198">
        <f>IFERROR((VLOOKUP($A147,'22 23'!$F$10:$S$408,10,FALSE)/VLOOKUP($A147,'2022'!$F$10:$N$469,8,FALSE))*1000,#N/A)</f>
        <v>0.54080363420042188</v>
      </c>
      <c r="DI147" s="196">
        <f>IFERROR((VLOOKUP($A147,'23 24'!$F$7:$S$408,10,FALSE)/VLOOKUP($A147,'2023'!$C$7:$N$469,9,FALSE))*1000,#N/A)</f>
        <v>0.13455147266586834</v>
      </c>
      <c r="DK147" s="198">
        <f>IFERROR((VLOOKUP($A147,'0910'!$F$10:$S$433,11,FALSE)/VLOOKUP($A147,'2010'!$C$5:$K$611,9,FALSE))*1000,#N/A)</f>
        <v>0</v>
      </c>
      <c r="DL147" s="198">
        <f>IFERROR((VLOOKUP($A147,'1011'!$F$10:$S$433,12,FALSE)/VLOOKUP($A147,'2011'!$C$5:$K$611,9,FALSE))*1000,#N/A)</f>
        <v>0</v>
      </c>
      <c r="DM147" s="198">
        <f>IFERROR((VLOOKUP($A147,'1112'!$F$10:$S$408,11,FALSE)/VLOOKUP($A147,'2012'!$F$10:$M$460,8,FALSE))*1000,#N/A)</f>
        <v>0</v>
      </c>
      <c r="DN147" s="198">
        <f>IFERROR((VLOOKUP($A147,'1213'!$F$10:$S$408,11,FALSE)/VLOOKUP($A147,'2013'!$F$10:$M$460,8,FALSE))*1000,#N/A)</f>
        <v>0</v>
      </c>
      <c r="DO147" s="198">
        <f>IFERROR((VLOOKUP($A147,'1314'!$F$10:$S$408,11,FALSE)/VLOOKUP($A147,'2014'!$F$10:$M$460,8,FALSE))*1000,#N/A)</f>
        <v>0</v>
      </c>
      <c r="DP147" s="198">
        <f>IFERROR((VLOOKUP($A147,'1415'!$F$10:$S$408,11,FALSE)/VLOOKUP($A147,'2015'!$F$10:$M$460,8,FALSE))*1000,#N/A)</f>
        <v>0</v>
      </c>
      <c r="DQ147" s="198">
        <f>IFERROR((VLOOKUP($A147,'1516'!$F$10:$S$408,11,FALSE)/VLOOKUP($A147,'2016'!$F$10:$M$460,8,FALSE))*1000,#N/A)</f>
        <v>0</v>
      </c>
      <c r="DR147" s="198">
        <f>IFERROR((VLOOKUP($A147,'1617'!$F$10:$S$408,11,FALSE)/VLOOKUP($A147,'2017'!$F$10:$M$460,8,FALSE))*1000,#N/A)</f>
        <v>0</v>
      </c>
      <c r="DS147" s="198">
        <f>IFERROR((VLOOKUP($A147,'1718'!$F$10:$S$408,11,FALSE)/VLOOKUP($A147,'2018'!$F$10:$N$460,9,FALSE))*1000,#N/A)</f>
        <v>0</v>
      </c>
      <c r="DT147" s="198">
        <f>IFERROR((VLOOKUP($A147,'1819'!$F$10:$S$408,11,FALSE)/VLOOKUP($A147,'2018'!$F$10:$N$460,9,FALSE))*1000,#N/A)</f>
        <v>0</v>
      </c>
      <c r="DU147" s="198">
        <f>IFERROR((VLOOKUP($A147,'1920'!$F$10:$S$408,11,FALSE)/VLOOKUP($A147,'2019'!$F$10:$N$464,8,FALSE))*1000,#N/A)</f>
        <v>0</v>
      </c>
      <c r="DV147" s="198">
        <f>IFERROR((VLOOKUP($A147,'20 21'!$F$10:$S$408,11,FALSE)/VLOOKUP($A147,'2020'!$F$10:$N$469,8,FALSE))*1000,#N/A)</f>
        <v>0</v>
      </c>
      <c r="DW147" s="198">
        <f>IFERROR((VLOOKUP($A147,'21 22'!$F$10:$S$408,11,FALSE)/VLOOKUP($A147,'2021'!$F$10:$N$469,8,FALSE))*1000,#N/A)</f>
        <v>0</v>
      </c>
      <c r="DX147" s="198">
        <f>IFERROR((VLOOKUP($A147,'22 23'!$F$10:$S$408,11,FALSE)/VLOOKUP($A147,'2022'!$F$10:$N$469,8,FALSE))*1000,#N/A)</f>
        <v>0</v>
      </c>
      <c r="DY147" s="196">
        <f>IFERROR((VLOOKUP($A147,'23 24'!$F$7:$S$408,11,FALSE)/VLOOKUP($A147,'2023'!$C$7:$N$469,9,FALSE))*1000,#N/A)</f>
        <v>0</v>
      </c>
      <c r="EA147" s="198">
        <f>IFERROR((VLOOKUP($A147,'0910'!$F$10:$S$433,12,FALSE)/VLOOKUP($A147,'2010'!$C$5:$K$611,9,FALSE))*1000,#N/A)</f>
        <v>8.6425271941588448</v>
      </c>
      <c r="EB147" s="198">
        <f>IFERROR((VLOOKUP($A147,'1011'!$F$10:$S$433,13,FALSE)/VLOOKUP($A147,'2011'!$C$5:$K$611,9,FALSE))*1000,#N/A)</f>
        <v>4.7400385128129168</v>
      </c>
      <c r="EC147" s="198">
        <f>IFERROR((VLOOKUP($A147,'1112'!$F$10:$S$408,12,FALSE)/VLOOKUP($A147,'2012'!$F$10:$M$460,8,FALSE))*1000,#N/A)</f>
        <v>5.2917830368954872</v>
      </c>
      <c r="ED147" s="198">
        <f>IFERROR((VLOOKUP($A147,'1213'!$F$10:$S$408,12,FALSE)/VLOOKUP($A147,'2013'!$F$10:$M$460,8,FALSE))*1000,#N/A)</f>
        <v>6.2819576333089842</v>
      </c>
      <c r="EE147" s="198">
        <f>IFERROR((VLOOKUP($A147,'1314'!$F$10:$S$408,12,FALSE)/VLOOKUP($A147,'2014'!$F$10:$M$460,8,FALSE))*1000,#N/A)</f>
        <v>6.1082024432809767</v>
      </c>
      <c r="EF147" s="198">
        <f>IFERROR((VLOOKUP($A147,'1415'!$F$10:$S$408,12,FALSE)/VLOOKUP($A147,'2015'!$F$10:$M$460,8,FALSE))*1000,#N/A)</f>
        <v>4.7639670853183196</v>
      </c>
      <c r="EG147" s="198">
        <f>IFERROR((VLOOKUP($A147,'1516'!$F$10:$S$408,12,FALSE)/VLOOKUP($A147,'2016'!$F$10:$M$460,8,FALSE))*1000,#N/A)</f>
        <v>5.4535017221584381</v>
      </c>
      <c r="EH147" s="198">
        <f>IFERROR((VLOOKUP($A147,'1617'!$F$10:$S$408,12,FALSE)/VLOOKUP($A147,'2017'!$F$10:$M$460,8,FALSE))*1000,#N/A)</f>
        <v>3.8565919154406512</v>
      </c>
      <c r="EI147" s="198">
        <f>IFERROR((VLOOKUP($A147,'1718'!$F$10:$S$408,12,FALSE)/VLOOKUP($A147,'2018'!$F$10:$N$460,9,FALSE))*1000,#N/A)</f>
        <v>4.6888320545609554</v>
      </c>
      <c r="EJ147" s="198">
        <f>IFERROR((VLOOKUP($A147,'1819'!$F$10:$S$408,12,FALSE)/VLOOKUP($A147,'2018'!$F$10:$N$460,9,FALSE))*1000,#N/A)</f>
        <v>3.1258880363739703</v>
      </c>
      <c r="EK147" s="198">
        <f>IFERROR((VLOOKUP($A147,'1920'!$F$10:$S$408,12,FALSE)/VLOOKUP($A147,'2019'!$F$10:$N$464,8,FALSE))*1000,#N/A)</f>
        <v>4.2416016287750251</v>
      </c>
      <c r="EL147" s="198">
        <f>IFERROR((VLOOKUP($A147,'20 21'!$F$10:$S$408,12,FALSE)/VLOOKUP($A147,'2020'!$F$10:$N$469,8,FALSE))*1000,#N/A)</f>
        <v>3.9821927326355797</v>
      </c>
      <c r="EM147" s="198">
        <f>IFERROR((VLOOKUP($A147,'21 22'!$F$10:$S$408,12,FALSE)/VLOOKUP($A147,'2021'!$F$10:$N$469,8,FALSE))*1000,#N/A)</f>
        <v>5.0357949750932303</v>
      </c>
      <c r="EN147" s="198">
        <f>IFERROR((VLOOKUP($A147,'22 23'!$F$10:$S$408,12,FALSE)/VLOOKUP($A147,'2022'!$F$10:$N$469,8,FALSE))*1000,#N/A)</f>
        <v>5.1376345249040076</v>
      </c>
      <c r="EO147" s="196">
        <f>IFERROR((VLOOKUP($A147,'23 24'!$F$7:$S$408,12,FALSE)/VLOOKUP($A147,'2023'!$C$7:$N$469,9,FALSE))*1000,#N/A)</f>
        <v>2.5564779806514979</v>
      </c>
    </row>
    <row r="148" spans="1:145" x14ac:dyDescent="0.3">
      <c r="A148" t="s">
        <v>1496</v>
      </c>
      <c r="B148" t="s">
        <v>1742</v>
      </c>
      <c r="C148" t="str">
        <f>IF(VLOOKUP($A148,'0910'!$F$10:$L$433,1,FALSE)=VLOOKUP($A148,'2010'!$C$5:$K$611,1,FALSE),VLOOKUP($A148,'0910'!$F$10:$L$433,1,FALSE),FALSE)</f>
        <v>Isles of Scilly</v>
      </c>
      <c r="D148" t="str">
        <f>IF(VLOOKUP($A148,'1011'!$F$10:$L$433,1,FALSE)=VLOOKUP($A148,'2011'!$C$5:$K$611,1,FALSE),VLOOKUP($A148,'1011'!$F$10:$L$433,1,FALSE),FALSE)</f>
        <v>Isles of Scilly</v>
      </c>
      <c r="E148" t="str">
        <f>IF(VLOOKUP(A148,'1112'!$F$10:$L$408,1,FALSE)=VLOOKUP(A148,'2012'!$F$10:$M$460,1,FALSE),VLOOKUP(A148,'1112'!$F$10:$L$408,1,FALSE),FALSE)</f>
        <v>Isles of Scilly</v>
      </c>
      <c r="F148" t="str">
        <f>IF(VLOOKUP($A148,'1213'!$F$10:$L$408,1,FALSE)=VLOOKUP($A148,'2013'!$F$10:$M$460,1,FALSE),VLOOKUP($A148,'1213'!$F$10:$L$408,1,FALSE),FALSE)</f>
        <v>Isles of Scilly</v>
      </c>
      <c r="G148" t="str">
        <f>IF(VLOOKUP($A148,'1314'!$F$10:$L$408,1,FALSE)=VLOOKUP($A148,'2014'!$F$10:$M$460,1,FALSE),VLOOKUP($A148,'1314'!$F$10:$L$408,1,FALSE),FALSE)</f>
        <v>Isles of Scilly</v>
      </c>
      <c r="H148" t="str">
        <f>IF(VLOOKUP($A148,'1415'!$F$10:$L$408,1,FALSE)=VLOOKUP($A148,'2015'!$F$10:$M$460,1,FALSE),VLOOKUP($A148,'1415'!$F$10:$L$408,1,FALSE),FALSE)</f>
        <v>Isles of Scilly</v>
      </c>
      <c r="I148" t="str">
        <f>IF(VLOOKUP($A148,'1516'!$F$10:$L$408,1,FALSE)=VLOOKUP($A148,'2015'!$F$10:$M$460,1,FALSE),VLOOKUP($A148,'1516'!$F$10:$L$408,1,FALSE),FALSE)</f>
        <v>Isles of Scilly</v>
      </c>
      <c r="J148" t="str">
        <f>IF(VLOOKUP($A148,'1617'!$F$10:$L$408,1,FALSE)=VLOOKUP($A148,'2016'!$F$10:$M$460,1,FALSE),VLOOKUP($A148,'1617'!$F$10:$L$408,1,FALSE),FALSE)</f>
        <v>Isles of Scilly</v>
      </c>
      <c r="K148" t="str">
        <f>IF(VLOOKUP($A148,'1718'!$F$10:$M$408,1,FALSE)=VLOOKUP($A148,'2017'!$F$10:$M$460,1,FALSE),VLOOKUP($A148,'1718'!$F$10:$M$408,1,FALSE),FALSE)</f>
        <v>Isles of Scilly</v>
      </c>
      <c r="L148" t="str">
        <f>IF(VLOOKUP($A148,'1819'!$F$10:$M$408,1,FALSE)=VLOOKUP($A148,'2018'!$F$10:$M$460,1,FALSE),VLOOKUP($A148,'1819'!$F$10:$M$408,1,FALSE),FALSE)</f>
        <v>Isles of Scilly</v>
      </c>
      <c r="M148" t="str">
        <f>IF(VLOOKUP($A148,'1920'!$F$10:$M$408,1,FALSE)=VLOOKUP($A148,'2019'!$F$10:$M$464,1,FALSE),VLOOKUP($A148,'1920'!$F$10:$M$408,1,FALSE),FALSE)</f>
        <v>Isles of Scilly</v>
      </c>
      <c r="N148" t="str">
        <f>IF(VLOOKUP($A148,'20 21'!$F$10:$N$408,1,FALSE)=VLOOKUP($A148,'2020'!$F$10:$O$468,1,FALSE),VLOOKUP($A148,'20 21'!$F$10:$N$408,1,FALSE),FALSE)</f>
        <v>Isles of Scilly</v>
      </c>
      <c r="O148" t="str">
        <f>IF(VLOOKUP($A148,'21 22'!$F$10:$N$408,1,FALSE)=VLOOKUP($A148,'2021'!$F$10:$O$471,1,FALSE),VLOOKUP($A148,'21 22'!$F$10:$N$408,1,FALSE),FALSE)</f>
        <v>Isles of Scilly</v>
      </c>
      <c r="P148" t="str">
        <f>IF(VLOOKUP($A148,'22 23'!$F$10:$N$408,1,FALSE)=VLOOKUP($A148,'2022'!$F$10:$O$468,1,FALSE),VLOOKUP($A148,'22 23'!$F$10:$N$408,1,FALSE),FALSE)</f>
        <v>Isles of Scilly</v>
      </c>
      <c r="Q148" t="str">
        <f>IF(VLOOKUP($A148,'23 24'!$F$7:$N$408,1,FALSE)=VLOOKUP($A148,'2023'!$C$7:$O$468,1,FALSE),VLOOKUP($A148,'23 24'!$F$7:$N$408,1,FALSE),FALSE)</f>
        <v>Isles of Scilly</v>
      </c>
      <c r="S148" s="196">
        <f>IFERROR((VLOOKUP($A148,'0910'!$F$10:$L$433,4,FALSE)/VLOOKUP($A148,'2010'!$C$5:$K$611,9,FALSE))*1000,#N/A)</f>
        <v>0</v>
      </c>
      <c r="T148" s="196" t="e">
        <f>IFERROR((VLOOKUP($A148,'1011'!$F$10:$L$433,4,FALSE)/VLOOKUP($A148,'2011'!$C$5:$K$611,9,FALSE))*1000,#N/A)</f>
        <v>#N/A</v>
      </c>
      <c r="U148" s="196">
        <f>IFERROR((VLOOKUP($A148,'1112'!$F$10:$L$408,4,FALSE)/VLOOKUP($A148,'2012'!$F$10:$M$460,8,FALSE))*1000,#N/A)</f>
        <v>0</v>
      </c>
      <c r="V148" s="196">
        <f>IFERROR((VLOOKUP($A148,'1213'!$F$10:$L$408,4,FALSE)/VLOOKUP($A148,'2013'!$F$10:$M$460,8,FALSE))*1000,#N/A)</f>
        <v>0</v>
      </c>
      <c r="W148" s="196">
        <f>IFERROR((VLOOKUP($A148,'1314'!$F$10:$L$408,4,FALSE)/VLOOKUP($A148,'2014'!$F$10:$M$460,8,FALSE))*1000,#N/A)</f>
        <v>0</v>
      </c>
      <c r="X148" s="196">
        <f>IFERROR((VLOOKUP($A148,'1415'!$F$10:$L$408,4,FALSE)/VLOOKUP($A148,'2015'!$F$10:$M$460,8,FALSE))*1000,#N/A)</f>
        <v>0</v>
      </c>
      <c r="Y148" s="196">
        <f>IFERROR((VLOOKUP($A148,'1516'!$F$10:$L$408,4,FALSE)/VLOOKUP($A148,'2016'!$F$10:$M$460,8,FALSE))*1000,#N/A)</f>
        <v>0</v>
      </c>
      <c r="Z148" s="196">
        <f>IFERROR((VLOOKUP($A148,'1617'!$F$10:$L$408,4,FALSE)/VLOOKUP($A148,'2017'!$F$10:$M$460,8,FALSE))*1000,#N/A)</f>
        <v>0</v>
      </c>
      <c r="AA148" s="196">
        <f>IFERROR((VLOOKUP($A148,'1718'!$F$10:$L$408,4,FALSE)/VLOOKUP($A148,'2018'!$F$10:$N$460,9,FALSE))*1000,#N/A)</f>
        <v>0</v>
      </c>
      <c r="AB148" s="196">
        <f>IFERROR((VLOOKUP($A148,'1819'!$F$10:$L$408,4,FALSE)/VLOOKUP($A148,'2018'!$F$10:$N$460,9,FALSE))*1000,#N/A)</f>
        <v>0</v>
      </c>
      <c r="AC148" s="196">
        <f>IFERROR((VLOOKUP($A148,'1920'!$F$10:$L$408,4,FALSE)/VLOOKUP($A148,'2019'!$F$10:$N$464,8,FALSE))*1000,#N/A)</f>
        <v>0</v>
      </c>
      <c r="AD148" s="196">
        <f>IFERROR((VLOOKUP($A148,'20 21'!$F$10:$M$408,4,FALSE)/VLOOKUP($A148,'2020'!$F$10:$N$469,8,FALSE))*1000,#N/A)</f>
        <v>0</v>
      </c>
      <c r="AE148" s="196">
        <f>IFERROR((VLOOKUP($A148,'21 22'!$F$10:$M$408,4,FALSE)/VLOOKUP($A148,'2021'!$F$10:$N$469,8,FALSE))*1000,#N/A)</f>
        <v>7.704160246533128</v>
      </c>
      <c r="AF148" s="196">
        <f>IFERROR((VLOOKUP($A148,'22 23'!$F$10:$M$408,4,FALSE)/VLOOKUP($A148,'2022'!$F$10:$N$469,8,FALSE))*1000,#N/A)</f>
        <v>0</v>
      </c>
      <c r="AG148" s="196">
        <f>IFERROR((VLOOKUP($A148,'23 24'!$F$7:$M$408,4,FALSE)/VLOOKUP($A148,'2023'!$C$7:$N$469,9,FALSE))*1000,#N/A)</f>
        <v>7.716049382716049</v>
      </c>
      <c r="AI148" s="196">
        <f>IFERROR((VLOOKUP($A148,'0910'!$F$10:$L$433,5,FALSE)/VLOOKUP($A148,'2010'!$C$5:$K$611,9,FALSE))*1000,#N/A)</f>
        <v>0</v>
      </c>
      <c r="AJ148" s="196" t="e">
        <f>IFERROR((VLOOKUP($A148,'1011'!$F$10:$L$433,5,FALSE)/VLOOKUP($A148,'2011'!$C$5:$K$611,9,FALSE))*1000,#N/A)</f>
        <v>#N/A</v>
      </c>
      <c r="AK148" s="196">
        <f>IFERROR((VLOOKUP($A148,'1112'!$F$10:$L$408,5,FALSE)/VLOOKUP($A148,'2012'!$F$10:$M$460,8,FALSE))*1000,#N/A)</f>
        <v>0</v>
      </c>
      <c r="AL148" s="196">
        <f>IFERROR((VLOOKUP($A148,'1213'!$F$10:$L$408,5,FALSE)/VLOOKUP($A148,'2013'!$F$10:$M$460,8,FALSE))*1000,#N/A)</f>
        <v>0</v>
      </c>
      <c r="AM148" s="196">
        <f>IFERROR((VLOOKUP($A148,'1314'!$F$10:$L$408,5,FALSE)/VLOOKUP($A148,'2014'!$F$10:$M$460,8,FALSE))*1000,#N/A)</f>
        <v>0</v>
      </c>
      <c r="AN148" s="196">
        <f>IFERROR((VLOOKUP($A148,'1415'!$F$10:$L$408,5,FALSE)/VLOOKUP($A148,'2015'!$F$10:$M$460,8,FALSE))*1000,#N/A)</f>
        <v>0</v>
      </c>
      <c r="AO148" s="196">
        <f>IFERROR((VLOOKUP($A148,'1516'!$F$10:$L$408,5,FALSE)/VLOOKUP($A148,'2016'!$F$10:$M$460,8,FALSE))*1000,#N/A)</f>
        <v>0</v>
      </c>
      <c r="AP148" s="196">
        <f>IFERROR((VLOOKUP($A148,'1617'!$F$10:$L$408,5,FALSE)/VLOOKUP($A148,'2017'!$F$10:$M$460,8,FALSE))*1000,#N/A)</f>
        <v>0</v>
      </c>
      <c r="AQ148" s="196">
        <f>IFERROR((VLOOKUP($A148,'1718'!$F$10:$L$408,5,FALSE)/VLOOKUP($A148,'2018'!$F$10:$N$460,9,FALSE))*1000,#N/A)</f>
        <v>0</v>
      </c>
      <c r="AR148" s="196">
        <f>IFERROR((VLOOKUP($A148,'1819'!$F$10:$L$408,5,FALSE)/VLOOKUP($A148,'2018'!$F$10:$N$460,9,FALSE))*1000,#N/A)</f>
        <v>0</v>
      </c>
      <c r="AS148" s="196">
        <f>IFERROR((VLOOKUP($A148,'1920'!$F$10:$L$408,5,FALSE)/VLOOKUP($A148,'2019'!$F$10:$N$464,8,FALSE))*1000,#N/A)</f>
        <v>0</v>
      </c>
      <c r="AT148" s="196">
        <f>IFERROR((VLOOKUP($A148,'20 21'!$F$10:$L$408,5,FALSE)/VLOOKUP($A148,'2020'!$F$10:$N$469,8,FALSE))*1000,#N/A)</f>
        <v>0</v>
      </c>
      <c r="AU148" s="196">
        <f>IFERROR((VLOOKUP($A148,'21 22'!$F$10:$L$408,5,FALSE)/VLOOKUP($A148,'2021'!$F$10:$N$469,8,FALSE))*1000,#N/A)</f>
        <v>0</v>
      </c>
      <c r="AV148" s="196">
        <f>IFERROR((VLOOKUP($A148,'22 23'!$F$10:$L$408,5,FALSE)/VLOOKUP($A148,'2022'!$F$10:$N$469,8,FALSE))*1000,#N/A)</f>
        <v>0</v>
      </c>
      <c r="AW148" s="196">
        <f>IFERROR((VLOOKUP($A148,'23 24'!$F$7:$M$408,5,FALSE)/VLOOKUP($A148,'2023'!$C$7:$N$469,9,FALSE))*1000,#N/A)</f>
        <v>0</v>
      </c>
      <c r="AY148" s="196">
        <f>IFERROR((VLOOKUP($A148,'0910'!$F$10:$L$433,6,FALSE)/VLOOKUP($A148,'2010'!$C$5:$K$611,9,FALSE))*1000,#N/A)</f>
        <v>0</v>
      </c>
      <c r="AZ148" s="196" t="e">
        <f>IFERROR((VLOOKUP($A148,'1011'!$F$10:$L$433,6,FALSE)/VLOOKUP($A148,'2011'!$C$5:$K$611,9,FALSE))*1000,#N/A)</f>
        <v>#N/A</v>
      </c>
      <c r="BA148" s="196">
        <f>IFERROR((VLOOKUP($A148,'1112'!$F$10:$L$408,6,FALSE)/VLOOKUP($A148,'2012'!$F$10:$M$460,8,FALSE))*1000,#N/A)</f>
        <v>0</v>
      </c>
      <c r="BB148" s="196">
        <f>IFERROR((VLOOKUP($A148,'1213'!$F$10:$L$408,6,FALSE)/VLOOKUP($A148,'2013'!$F$10:$M$460,8,FALSE))*1000,#N/A)</f>
        <v>0</v>
      </c>
      <c r="BC148" s="196">
        <f>IFERROR((VLOOKUP($A148,'1314'!$F$10:$L$408,6,FALSE)/VLOOKUP($A148,'2014'!$F$10:$M$460,8,FALSE))*1000,#N/A)</f>
        <v>0</v>
      </c>
      <c r="BD148" s="196">
        <f>IFERROR((VLOOKUP($A148,'1415'!$F$10:$L$408,6,FALSE)/VLOOKUP($A148,'2015'!$F$10:$M$460,8,FALSE))*1000,#N/A)</f>
        <v>0</v>
      </c>
      <c r="BE148" s="196">
        <f>IFERROR((VLOOKUP($A148,'1516'!$F$10:$L$408,6,FALSE)/VLOOKUP($A148,'2016'!$F$10:$M$460,8,FALSE))*1000,#N/A)</f>
        <v>0</v>
      </c>
      <c r="BF148" s="196">
        <f>IFERROR((VLOOKUP($A148,'1617'!$F$10:$L$408,6,FALSE)/VLOOKUP($A148,'2017'!$F$10:$M$460,8,FALSE))*1000,#N/A)</f>
        <v>0</v>
      </c>
      <c r="BG148" s="196">
        <f>IFERROR((VLOOKUP($A148,'1718'!$F$10:$L$408,6,FALSE)/VLOOKUP($A148,'2018'!$F$10:$N$460,9,FALSE))*1000,#N/A)</f>
        <v>0</v>
      </c>
      <c r="BH148" s="196">
        <f>IFERROR((VLOOKUP($A148,'1819'!$F$10:$L$408,6,FALSE)/VLOOKUP($A148,'2018'!$F$10:$N$460,9,FALSE))*1000,#N/A)</f>
        <v>0</v>
      </c>
      <c r="BI148" s="196">
        <f>IFERROR((VLOOKUP($A148,'1920'!$F$10:$L$408,6,FALSE)/VLOOKUP($A148,'2019'!$F$10:$N$464,8,FALSE))*1000,#N/A)</f>
        <v>0</v>
      </c>
      <c r="BJ148" s="196">
        <f>IFERROR((VLOOKUP($A148,'20 21'!$F$10:$L$408,6,FALSE)/VLOOKUP($A148,'2020'!$F$10:$N$469,8,FALSE))*1000,#N/A)</f>
        <v>0</v>
      </c>
      <c r="BK148" s="196">
        <f>IFERROR((VLOOKUP($A148,'21 22'!$F$10:$L$408,6,FALSE)/VLOOKUP($A148,'2021'!$F$10:$N$469,8,FALSE))*1000,#N/A)</f>
        <v>0</v>
      </c>
      <c r="BL148" s="196">
        <f>IFERROR((VLOOKUP($A148,'22 23'!$F$10:$L$408,6,FALSE)/VLOOKUP($A148,'2022'!$F$10:$N$469,8,FALSE))*1000,#N/A)</f>
        <v>0</v>
      </c>
      <c r="BM148" s="196">
        <f>IFERROR((VLOOKUP($A148,'23 24'!$F$7:$M$408,6,FALSE)/VLOOKUP($A148,'2023'!$C$7:$N$469,9,FALSE))*1000,#N/A)</f>
        <v>0</v>
      </c>
      <c r="BO148" s="196">
        <f>IFERROR((VLOOKUP($A148,'0910'!$F$10:$L$433,7,FALSE)/VLOOKUP($A148,'2010'!$C$5:$K$611,9,FALSE))*1000,#N/A)</f>
        <v>0</v>
      </c>
      <c r="BP148" s="196" t="e">
        <f>IFERROR((VLOOKUP($A148,'1011'!$F$10:$L$433,7,FALSE)/VLOOKUP($A148,'2011'!$C$5:$K$611,9,FALSE))*1000,#N/A)</f>
        <v>#N/A</v>
      </c>
      <c r="BQ148" s="196">
        <f>IFERROR((VLOOKUP($A148,'1112'!$F$10:$L$408,7,FALSE)/VLOOKUP($A148,'2012'!$F$10:$M$460,8,FALSE))*1000,#N/A)</f>
        <v>0</v>
      </c>
      <c r="BR148" s="196">
        <f>IFERROR((VLOOKUP($A148,'1213'!$F$10:$L$408,7,FALSE)/VLOOKUP($A148,'2013'!$F$10:$M$460,8,FALSE))*1000,#N/A)</f>
        <v>0</v>
      </c>
      <c r="BS148" s="196">
        <f>IFERROR((VLOOKUP($A148,'1314'!$F$10:$L$408,7,FALSE)/VLOOKUP($A148,'2014'!$F$10:$M$460,8,FALSE))*1000,#N/A)</f>
        <v>0</v>
      </c>
      <c r="BT148" s="196">
        <f>IFERROR((VLOOKUP($A148,'1415'!$F$10:$L$408,7,FALSE)/VLOOKUP($A148,'2015'!$F$10:$M$460,8,FALSE))*1000,#N/A)</f>
        <v>0</v>
      </c>
      <c r="BU148" s="196">
        <f>IFERROR((VLOOKUP($A148,'1516'!$F$10:$L$408,7,FALSE)/VLOOKUP($A148,'2016'!$F$10:$M$460,8,FALSE))*1000,#N/A)</f>
        <v>0</v>
      </c>
      <c r="BV148" s="196">
        <f>IFERROR((VLOOKUP($A148,'1617'!$F$10:$L$408,7,FALSE)/VLOOKUP($A148,'2017'!$F$10:$M$460,8,FALSE))*1000,#N/A)</f>
        <v>0</v>
      </c>
      <c r="BW148" s="196">
        <f>IFERROR((VLOOKUP($A148,'1718'!$F$10:$L$408,7,FALSE)/VLOOKUP($A148,'2018'!$F$10:$N$460,9,FALSE))*1000,#N/A)</f>
        <v>0</v>
      </c>
      <c r="BX148" s="196">
        <f>IFERROR((VLOOKUP($A148,'1819'!$F$10:$L$408,7,FALSE)/VLOOKUP($A148,'2018'!$F$10:$N$460,9,FALSE))*1000,#N/A)</f>
        <v>0</v>
      </c>
      <c r="BY148" s="196">
        <f>IFERROR((VLOOKUP($A148,'1920'!$F$10:$L$408,7,FALSE)/VLOOKUP($A148,'2019'!$F$10:$N$464,8,FALSE))*1000,#N/A)</f>
        <v>0</v>
      </c>
      <c r="BZ148" s="196">
        <f>IFERROR((VLOOKUP($A148,'20 21'!$F$10:$L$408,7,FALSE)/VLOOKUP($A148,'2020'!$F$10:$N$469,8,FALSE))*1000,#N/A)</f>
        <v>0</v>
      </c>
      <c r="CA148" s="196">
        <f>IFERROR((VLOOKUP($A148,'21 22'!$F$10:$L$408,7,FALSE)/VLOOKUP($A148,'2021'!$F$10:$N$469,8,FALSE))*1000,#N/A)</f>
        <v>7.704160246533128</v>
      </c>
      <c r="CB148" s="196">
        <f>IFERROR((VLOOKUP($A148,'22 23'!$F$10:$L$408,7,FALSE)/VLOOKUP($A148,'2022'!$F$10:$N$469,8,FALSE))*1000,#N/A)</f>
        <v>0</v>
      </c>
      <c r="CC148" s="196">
        <f>IFERROR((VLOOKUP($A148,'23 24'!$F$7:$M$408,7,FALSE)/VLOOKUP($A148,'2023'!$C$7:$N$469,9,FALSE))*1000,#N/A)</f>
        <v>7.716049382716049</v>
      </c>
      <c r="CE148" s="198">
        <f>IFERROR((VLOOKUP($A148,'0910'!$F$10:$S$433,9,FALSE)/VLOOKUP($A148,'2010'!$C$5:$K$611,9,FALSE))*1000,#N/A)</f>
        <v>0</v>
      </c>
      <c r="CF148" s="198" t="e">
        <f>IFERROR((VLOOKUP($A148,'1011'!$F$10:$S$433,10,FALSE)/VLOOKUP($A148,'2011'!$C$5:$K$611,9,FALSE))*1000,#N/A)</f>
        <v>#N/A</v>
      </c>
      <c r="CG148" s="198">
        <f>IFERROR((VLOOKUP($A148,'1112'!$F$10:$S$408,9,FALSE)/VLOOKUP($A148,'2012'!$F$10:$M$460,8,FALSE))*1000,#N/A)</f>
        <v>0</v>
      </c>
      <c r="CH148" s="198">
        <f>IFERROR((VLOOKUP($A148,'1213'!$F$10:$S$408,9,FALSE)/VLOOKUP($A148,'2013'!$F$10:$M$460,8,FALSE))*1000,#N/A)</f>
        <v>0</v>
      </c>
      <c r="CI148" s="198">
        <f>IFERROR((VLOOKUP($A148,'1314'!$F$10:$S$408,9,FALSE)/VLOOKUP($A148,'2014'!$F$10:$M$460,8,FALSE))*1000,#N/A)</f>
        <v>0</v>
      </c>
      <c r="CJ148" s="198">
        <f>IFERROR((VLOOKUP($A148,'1415'!$F$10:$S$408,9,FALSE)/VLOOKUP($A148,'2015'!$F$10:$M$460,8,FALSE))*1000,#N/A)</f>
        <v>0</v>
      </c>
      <c r="CK148" s="198">
        <f>IFERROR((VLOOKUP($A148,'1516'!$F$10:$S$408,9,FALSE)/VLOOKUP($A148,'2016'!$F$10:$M$460,8,FALSE))*1000,#N/A)</f>
        <v>0</v>
      </c>
      <c r="CL148" s="198">
        <f>IFERROR((VLOOKUP($A148,'1617'!$F$10:$S$408,9,FALSE)/VLOOKUP($A148,'2017'!$F$10:$M$460,8,FALSE))*1000,#N/A)</f>
        <v>0</v>
      </c>
      <c r="CM148" s="198">
        <f>IFERROR((VLOOKUP($A148,'1718'!$F$10:$S$408,9,FALSE)/VLOOKUP($A148,'2018'!$F$10:$N$460,9,FALSE))*1000,#N/A)</f>
        <v>0</v>
      </c>
      <c r="CN148" s="198">
        <f>IFERROR((VLOOKUP($A148,'1819'!$F$10:$S$408,9,FALSE)/VLOOKUP($A148,'2018'!$F$10:$N$460,9,FALSE))*1000,#N/A)</f>
        <v>0</v>
      </c>
      <c r="CO148" s="198">
        <f>IFERROR((VLOOKUP($A148,'1920'!$F$10:$S$408,9,FALSE)/VLOOKUP($A148,'2019'!$F$10:$N$464,8,FALSE))*1000,#N/A)</f>
        <v>0</v>
      </c>
      <c r="CP148" s="198">
        <f>IFERROR((VLOOKUP($A148,'20 21'!$F$10:$S$408,9,FALSE)/VLOOKUP($A148,'2020'!$F$10:$N$469,8,FALSE))*1000,#N/A)</f>
        <v>0</v>
      </c>
      <c r="CQ148" s="198">
        <f>IFERROR((VLOOKUP($A148,'21 22'!$F$10:$S$408,9,FALSE)/VLOOKUP($A148,'2021'!$F$10:$N$469,8,FALSE))*1000,#N/A)</f>
        <v>0</v>
      </c>
      <c r="CR148" s="198">
        <f>IFERROR((VLOOKUP($A148,'22 23'!$F$10:$S$408,9,FALSE)/VLOOKUP($A148,'2022'!$F$10:$N$469,8,FALSE))*1000,#N/A)</f>
        <v>0</v>
      </c>
      <c r="CS148" s="196">
        <f>IFERROR((VLOOKUP($A148,'23 24'!$F$7:$S$408,9,FALSE)/VLOOKUP($A148,'2023'!$C$7:$N$469,9,FALSE))*1000,#N/A)</f>
        <v>0</v>
      </c>
      <c r="CU148" s="198">
        <f>IFERROR((VLOOKUP($A148,'0910'!$F$10:$S$433,10,FALSE)/VLOOKUP($A148,'2010'!$C$5:$K$611,9,FALSE))*1000,#N/A)</f>
        <v>0</v>
      </c>
      <c r="CV148" s="198" t="e">
        <f>IFERROR((VLOOKUP($A148,'1011'!$F$10:$S$433,11,FALSE)/VLOOKUP($A148,'2011'!$C$5:$K$611,9,FALSE))*1000,#N/A)</f>
        <v>#N/A</v>
      </c>
      <c r="CW148" s="198">
        <f>IFERROR((VLOOKUP($A148,'1112'!$F$10:$S$408,10,FALSE)/VLOOKUP($A148,'2012'!$F$10:$M$460,8,FALSE))*1000,#N/A)</f>
        <v>7.1428571428571423</v>
      </c>
      <c r="CX148" s="198">
        <f>IFERROR((VLOOKUP($A148,'1213'!$F$10:$S$408,10,FALSE)/VLOOKUP($A148,'2013'!$F$10:$M$460,8,FALSE))*1000,#N/A)</f>
        <v>0</v>
      </c>
      <c r="CY148" s="198">
        <f>IFERROR((VLOOKUP($A148,'1314'!$F$10:$S$408,10,FALSE)/VLOOKUP($A148,'2014'!$F$10:$M$460,8,FALSE))*1000,#N/A)</f>
        <v>0</v>
      </c>
      <c r="CZ148" s="198">
        <f>IFERROR((VLOOKUP($A148,'1415'!$F$10:$S$408,10,FALSE)/VLOOKUP($A148,'2015'!$F$10:$M$460,8,FALSE))*1000,#N/A)</f>
        <v>0</v>
      </c>
      <c r="DA148" s="198">
        <f>IFERROR((VLOOKUP($A148,'1516'!$F$10:$S$408,10,FALSE)/VLOOKUP($A148,'2016'!$F$10:$M$460,8,FALSE))*1000,#N/A)</f>
        <v>0</v>
      </c>
      <c r="DB148" s="198">
        <f>IFERROR((VLOOKUP($A148,'1617'!$F$10:$S$408,10,FALSE)/VLOOKUP($A148,'2017'!$F$10:$M$460,8,FALSE))*1000,#N/A)</f>
        <v>0</v>
      </c>
      <c r="DC148" s="198">
        <f>IFERROR((VLOOKUP($A148,'1718'!$F$10:$S$408,10,FALSE)/VLOOKUP($A148,'2018'!$F$10:$N$460,9,FALSE))*1000,#N/A)</f>
        <v>0</v>
      </c>
      <c r="DD148" s="198">
        <f>IFERROR((VLOOKUP($A148,'1819'!$F$10:$S$408,10,FALSE)/VLOOKUP($A148,'2018'!$F$10:$N$460,9,FALSE))*1000,#N/A)</f>
        <v>0</v>
      </c>
      <c r="DE148" s="198">
        <f>IFERROR((VLOOKUP($A148,'1920'!$F$10:$S$408,10,FALSE)/VLOOKUP($A148,'2019'!$F$10:$N$464,8,FALSE))*1000,#N/A)</f>
        <v>0</v>
      </c>
      <c r="DF148" s="198">
        <f>IFERROR((VLOOKUP($A148,'20 21'!$F$10:$S$408,10,FALSE)/VLOOKUP($A148,'2020'!$F$10:$N$469,8,FALSE))*1000,#N/A)</f>
        <v>0</v>
      </c>
      <c r="DG148" s="198">
        <f>IFERROR((VLOOKUP($A148,'21 22'!$F$10:$S$408,10,FALSE)/VLOOKUP($A148,'2021'!$F$10:$N$469,8,FALSE))*1000,#N/A)</f>
        <v>0</v>
      </c>
      <c r="DH148" s="198">
        <f>IFERROR((VLOOKUP($A148,'22 23'!$F$10:$S$408,10,FALSE)/VLOOKUP($A148,'2022'!$F$10:$N$469,8,FALSE))*1000,#N/A)</f>
        <v>0</v>
      </c>
      <c r="DI148" s="196">
        <f>IFERROR((VLOOKUP($A148,'23 24'!$F$7:$S$408,10,FALSE)/VLOOKUP($A148,'2023'!$C$7:$N$469,9,FALSE))*1000,#N/A)</f>
        <v>0</v>
      </c>
      <c r="DK148" s="198">
        <f>IFERROR((VLOOKUP($A148,'0910'!$F$10:$S$433,11,FALSE)/VLOOKUP($A148,'2010'!$C$5:$K$611,9,FALSE))*1000,#N/A)</f>
        <v>0</v>
      </c>
      <c r="DL148" s="198" t="e">
        <f>IFERROR((VLOOKUP($A148,'1011'!$F$10:$S$433,12,FALSE)/VLOOKUP($A148,'2011'!$C$5:$K$611,9,FALSE))*1000,#N/A)</f>
        <v>#N/A</v>
      </c>
      <c r="DM148" s="198">
        <f>IFERROR((VLOOKUP($A148,'1112'!$F$10:$S$408,11,FALSE)/VLOOKUP($A148,'2012'!$F$10:$M$460,8,FALSE))*1000,#N/A)</f>
        <v>0</v>
      </c>
      <c r="DN148" s="198">
        <f>IFERROR((VLOOKUP($A148,'1213'!$F$10:$S$408,11,FALSE)/VLOOKUP($A148,'2013'!$F$10:$M$460,8,FALSE))*1000,#N/A)</f>
        <v>0</v>
      </c>
      <c r="DO148" s="198">
        <f>IFERROR((VLOOKUP($A148,'1314'!$F$10:$S$408,11,FALSE)/VLOOKUP($A148,'2014'!$F$10:$M$460,8,FALSE))*1000,#N/A)</f>
        <v>0</v>
      </c>
      <c r="DP148" s="198">
        <f>IFERROR((VLOOKUP($A148,'1415'!$F$10:$S$408,11,FALSE)/VLOOKUP($A148,'2015'!$F$10:$M$460,8,FALSE))*1000,#N/A)</f>
        <v>0</v>
      </c>
      <c r="DQ148" s="198">
        <f>IFERROR((VLOOKUP($A148,'1516'!$F$10:$S$408,11,FALSE)/VLOOKUP($A148,'2016'!$F$10:$M$460,8,FALSE))*1000,#N/A)</f>
        <v>0</v>
      </c>
      <c r="DR148" s="198">
        <f>IFERROR((VLOOKUP($A148,'1617'!$F$10:$S$408,11,FALSE)/VLOOKUP($A148,'2017'!$F$10:$M$460,8,FALSE))*1000,#N/A)</f>
        <v>0</v>
      </c>
      <c r="DS148" s="198">
        <f>IFERROR((VLOOKUP($A148,'1718'!$F$10:$S$408,11,FALSE)/VLOOKUP($A148,'2018'!$F$10:$N$460,9,FALSE))*1000,#N/A)</f>
        <v>0</v>
      </c>
      <c r="DT148" s="198">
        <f>IFERROR((VLOOKUP($A148,'1819'!$F$10:$S$408,11,FALSE)/VLOOKUP($A148,'2018'!$F$10:$N$460,9,FALSE))*1000,#N/A)</f>
        <v>0</v>
      </c>
      <c r="DU148" s="198">
        <f>IFERROR((VLOOKUP($A148,'1920'!$F$10:$S$408,11,FALSE)/VLOOKUP($A148,'2019'!$F$10:$N$464,8,FALSE))*1000,#N/A)</f>
        <v>0</v>
      </c>
      <c r="DV148" s="198">
        <f>IFERROR((VLOOKUP($A148,'20 21'!$F$10:$S$408,11,FALSE)/VLOOKUP($A148,'2020'!$F$10:$N$469,8,FALSE))*1000,#N/A)</f>
        <v>0</v>
      </c>
      <c r="DW148" s="198">
        <f>IFERROR((VLOOKUP($A148,'21 22'!$F$10:$S$408,11,FALSE)/VLOOKUP($A148,'2021'!$F$10:$N$469,8,FALSE))*1000,#N/A)</f>
        <v>0</v>
      </c>
      <c r="DX148" s="198">
        <f>IFERROR((VLOOKUP($A148,'22 23'!$F$10:$S$408,11,FALSE)/VLOOKUP($A148,'2022'!$F$10:$N$469,8,FALSE))*1000,#N/A)</f>
        <v>0</v>
      </c>
      <c r="DY148" s="196">
        <f>IFERROR((VLOOKUP($A148,'23 24'!$F$7:$S$408,11,FALSE)/VLOOKUP($A148,'2023'!$C$7:$N$469,9,FALSE))*1000,#N/A)</f>
        <v>0</v>
      </c>
      <c r="EA148" s="198">
        <f>IFERROR((VLOOKUP($A148,'0910'!$F$10:$S$433,12,FALSE)/VLOOKUP($A148,'2010'!$C$5:$K$611,9,FALSE))*1000,#N/A)</f>
        <v>0</v>
      </c>
      <c r="EB148" s="198" t="e">
        <f>IFERROR((VLOOKUP($A148,'1011'!$F$10:$S$433,13,FALSE)/VLOOKUP($A148,'2011'!$C$5:$K$611,9,FALSE))*1000,#N/A)</f>
        <v>#N/A</v>
      </c>
      <c r="EC148" s="198">
        <f>IFERROR((VLOOKUP($A148,'1112'!$F$10:$S$408,12,FALSE)/VLOOKUP($A148,'2012'!$F$10:$M$460,8,FALSE))*1000,#N/A)</f>
        <v>7.1428571428571423</v>
      </c>
      <c r="ED148" s="198">
        <f>IFERROR((VLOOKUP($A148,'1213'!$F$10:$S$408,12,FALSE)/VLOOKUP($A148,'2013'!$F$10:$M$460,8,FALSE))*1000,#N/A)</f>
        <v>0</v>
      </c>
      <c r="EE148" s="198">
        <f>IFERROR((VLOOKUP($A148,'1314'!$F$10:$S$408,12,FALSE)/VLOOKUP($A148,'2014'!$F$10:$M$460,8,FALSE))*1000,#N/A)</f>
        <v>0</v>
      </c>
      <c r="EF148" s="198">
        <f>IFERROR((VLOOKUP($A148,'1415'!$F$10:$S$408,12,FALSE)/VLOOKUP($A148,'2015'!$F$10:$M$460,8,FALSE))*1000,#N/A)</f>
        <v>0</v>
      </c>
      <c r="EG148" s="198">
        <f>IFERROR((VLOOKUP($A148,'1516'!$F$10:$S$408,12,FALSE)/VLOOKUP($A148,'2016'!$F$10:$M$460,8,FALSE))*1000,#N/A)</f>
        <v>0</v>
      </c>
      <c r="EH148" s="198">
        <f>IFERROR((VLOOKUP($A148,'1617'!$F$10:$S$408,12,FALSE)/VLOOKUP($A148,'2017'!$F$10:$M$460,8,FALSE))*1000,#N/A)</f>
        <v>0</v>
      </c>
      <c r="EI148" s="198">
        <f>IFERROR((VLOOKUP($A148,'1718'!$F$10:$S$408,12,FALSE)/VLOOKUP($A148,'2018'!$F$10:$N$460,9,FALSE))*1000,#N/A)</f>
        <v>0</v>
      </c>
      <c r="EJ148" s="198">
        <f>IFERROR((VLOOKUP($A148,'1819'!$F$10:$S$408,12,FALSE)/VLOOKUP($A148,'2018'!$F$10:$N$460,9,FALSE))*1000,#N/A)</f>
        <v>0</v>
      </c>
      <c r="EK148" s="198">
        <f>IFERROR((VLOOKUP($A148,'1920'!$F$10:$S$408,12,FALSE)/VLOOKUP($A148,'2019'!$F$10:$N$464,8,FALSE))*1000,#N/A)</f>
        <v>0</v>
      </c>
      <c r="EL148" s="198">
        <f>IFERROR((VLOOKUP($A148,'20 21'!$F$10:$S$408,12,FALSE)/VLOOKUP($A148,'2020'!$F$10:$N$469,8,FALSE))*1000,#N/A)</f>
        <v>0</v>
      </c>
      <c r="EM148" s="198">
        <f>IFERROR((VLOOKUP($A148,'21 22'!$F$10:$S$408,12,FALSE)/VLOOKUP($A148,'2021'!$F$10:$N$469,8,FALSE))*1000,#N/A)</f>
        <v>0</v>
      </c>
      <c r="EN148" s="198">
        <f>IFERROR((VLOOKUP($A148,'22 23'!$F$10:$S$408,12,FALSE)/VLOOKUP($A148,'2022'!$F$10:$N$469,8,FALSE))*1000,#N/A)</f>
        <v>0</v>
      </c>
      <c r="EO148" s="196">
        <f>IFERROR((VLOOKUP($A148,'23 24'!$F$7:$S$408,12,FALSE)/VLOOKUP($A148,'2023'!$C$7:$N$469,9,FALSE))*1000,#N/A)</f>
        <v>0</v>
      </c>
    </row>
    <row r="149" spans="1:145" x14ac:dyDescent="0.3">
      <c r="A149" t="s">
        <v>259</v>
      </c>
      <c r="B149" t="s">
        <v>1743</v>
      </c>
      <c r="C149" t="str">
        <f>IF(VLOOKUP($A149,'0910'!$F$10:$L$433,1,FALSE)=VLOOKUP($A149,'2010'!$C$5:$K$611,1,FALSE),VLOOKUP($A149,'0910'!$F$10:$L$433,1,FALSE),FALSE)</f>
        <v>Islington</v>
      </c>
      <c r="D149" t="str">
        <f>IF(VLOOKUP($A149,'1011'!$F$10:$L$433,1,FALSE)=VLOOKUP($A149,'2011'!$C$5:$K$611,1,FALSE),VLOOKUP($A149,'1011'!$F$10:$L$433,1,FALSE),FALSE)</f>
        <v>Islington</v>
      </c>
      <c r="E149" t="str">
        <f>IF(VLOOKUP(A149,'1112'!$F$10:$L$408,1,FALSE)=VLOOKUP(A149,'2012'!$F$10:$M$460,1,FALSE),VLOOKUP(A149,'1112'!$F$10:$L$408,1,FALSE),FALSE)</f>
        <v>Islington</v>
      </c>
      <c r="F149" t="str">
        <f>IF(VLOOKUP($A149,'1213'!$F$10:$L$408,1,FALSE)=VLOOKUP($A149,'2013'!$F$10:$M$460,1,FALSE),VLOOKUP($A149,'1213'!$F$10:$L$408,1,FALSE),FALSE)</f>
        <v>Islington</v>
      </c>
      <c r="G149" t="str">
        <f>IF(VLOOKUP($A149,'1314'!$F$10:$L$408,1,FALSE)=VLOOKUP($A149,'2014'!$F$10:$M$460,1,FALSE),VLOOKUP($A149,'1314'!$F$10:$L$408,1,FALSE),FALSE)</f>
        <v>Islington</v>
      </c>
      <c r="H149" t="str">
        <f>IF(VLOOKUP($A149,'1415'!$F$10:$L$408,1,FALSE)=VLOOKUP($A149,'2015'!$F$10:$M$460,1,FALSE),VLOOKUP($A149,'1415'!$F$10:$L$408,1,FALSE),FALSE)</f>
        <v>Islington</v>
      </c>
      <c r="I149" t="str">
        <f>IF(VLOOKUP($A149,'1516'!$F$10:$L$408,1,FALSE)=VLOOKUP($A149,'2015'!$F$10:$M$460,1,FALSE),VLOOKUP($A149,'1516'!$F$10:$L$408,1,FALSE),FALSE)</f>
        <v>Islington</v>
      </c>
      <c r="J149" t="str">
        <f>IF(VLOOKUP($A149,'1617'!$F$10:$L$408,1,FALSE)=VLOOKUP($A149,'2016'!$F$10:$M$460,1,FALSE),VLOOKUP($A149,'1617'!$F$10:$L$408,1,FALSE),FALSE)</f>
        <v>Islington</v>
      </c>
      <c r="K149" t="str">
        <f>IF(VLOOKUP($A149,'1718'!$F$10:$M$408,1,FALSE)=VLOOKUP($A149,'2017'!$F$10:$M$460,1,FALSE),VLOOKUP($A149,'1718'!$F$10:$M$408,1,FALSE),FALSE)</f>
        <v>Islington</v>
      </c>
      <c r="L149" t="str">
        <f>IF(VLOOKUP($A149,'1819'!$F$10:$M$408,1,FALSE)=VLOOKUP($A149,'2018'!$F$10:$M$460,1,FALSE),VLOOKUP($A149,'1819'!$F$10:$M$408,1,FALSE),FALSE)</f>
        <v>Islington</v>
      </c>
      <c r="M149" t="str">
        <f>IF(VLOOKUP($A149,'1920'!$F$10:$M$408,1,FALSE)=VLOOKUP($A149,'2019'!$F$10:$M$464,1,FALSE),VLOOKUP($A149,'1920'!$F$10:$M$408,1,FALSE),FALSE)</f>
        <v>Islington</v>
      </c>
      <c r="N149" t="str">
        <f>IF(VLOOKUP($A149,'20 21'!$F$10:$N$408,1,FALSE)=VLOOKUP($A149,'2020'!$F$10:$O$468,1,FALSE),VLOOKUP($A149,'20 21'!$F$10:$N$408,1,FALSE),FALSE)</f>
        <v>Islington</v>
      </c>
      <c r="O149" t="str">
        <f>IF(VLOOKUP($A149,'21 22'!$F$10:$N$408,1,FALSE)=VLOOKUP($A149,'2021'!$F$10:$O$471,1,FALSE),VLOOKUP($A149,'21 22'!$F$10:$N$408,1,FALSE),FALSE)</f>
        <v>Islington</v>
      </c>
      <c r="P149" t="str">
        <f>IF(VLOOKUP($A149,'22 23'!$F$10:$N$408,1,FALSE)=VLOOKUP($A149,'2022'!$F$10:$O$468,1,FALSE),VLOOKUP($A149,'22 23'!$F$10:$N$408,1,FALSE),FALSE)</f>
        <v>Islington</v>
      </c>
      <c r="Q149" t="str">
        <f>IF(VLOOKUP($A149,'23 24'!$F$7:$N$408,1,FALSE)=VLOOKUP($A149,'2023'!$C$7:$O$468,1,FALSE),VLOOKUP($A149,'23 24'!$F$7:$N$408,1,FALSE),FALSE)</f>
        <v>Islington</v>
      </c>
      <c r="S149" s="196">
        <f>IFERROR((VLOOKUP($A149,'0910'!$F$10:$L$433,4,FALSE)/VLOOKUP($A149,'2010'!$C$5:$K$611,9,FALSE))*1000,#N/A)</f>
        <v>5.29595015576324</v>
      </c>
      <c r="T149" s="196">
        <f>IFERROR((VLOOKUP($A149,'1011'!$F$10:$L$433,4,FALSE)/VLOOKUP($A149,'2011'!$C$5:$K$611,9,FALSE))*1000,#N/A)</f>
        <v>3.4066274388355526</v>
      </c>
      <c r="U149" s="196">
        <f>IFERROR((VLOOKUP($A149,'1112'!$F$10:$L$408,4,FALSE)/VLOOKUP($A149,'2012'!$F$10:$M$460,8,FALSE))*1000,#N/A)</f>
        <v>2.9561671763506627</v>
      </c>
      <c r="V149" s="196">
        <f>IFERROR((VLOOKUP($A149,'1213'!$F$10:$L$408,4,FALSE)/VLOOKUP($A149,'2013'!$F$10:$M$460,8,FALSE))*1000,#N/A)</f>
        <v>3.0296909715209046</v>
      </c>
      <c r="W149" s="196">
        <f>IFERROR((VLOOKUP($A149,'1314'!$F$10:$L$408,4,FALSE)/VLOOKUP($A149,'2014'!$F$10:$M$460,8,FALSE))*1000,#N/A)</f>
        <v>1.0971474167165371</v>
      </c>
      <c r="X149" s="196">
        <f>IFERROR((VLOOKUP($A149,'1415'!$F$10:$L$408,4,FALSE)/VLOOKUP($A149,'2015'!$F$10:$M$460,8,FALSE))*1000,#N/A)</f>
        <v>1.9849146486701073</v>
      </c>
      <c r="Y149" s="196">
        <f>IFERROR((VLOOKUP($A149,'1516'!$F$10:$L$408,4,FALSE)/VLOOKUP($A149,'2016'!$F$10:$M$460,8,FALSE))*1000,#N/A)</f>
        <v>5.4038121438396534</v>
      </c>
      <c r="Z149" s="196">
        <f>IFERROR((VLOOKUP($A149,'1617'!$F$10:$L$408,4,FALSE)/VLOOKUP($A149,'2017'!$F$10:$M$460,8,FALSE))*1000,#N/A)</f>
        <v>3.6111653328128051</v>
      </c>
      <c r="AA149" s="196">
        <f>IFERROR((VLOOKUP($A149,'1718'!$F$10:$L$408,4,FALSE)/VLOOKUP($A149,'2018'!$F$10:$N$460,9,FALSE))*1000,#N/A)</f>
        <v>0.38902937171756463</v>
      </c>
      <c r="AB149" s="196">
        <f>IFERROR((VLOOKUP($A149,'1819'!$F$10:$L$408,4,FALSE)/VLOOKUP($A149,'2018'!$F$10:$N$460,9,FALSE))*1000,#N/A)</f>
        <v>0.38902937171756463</v>
      </c>
      <c r="AC149" s="196">
        <f>IFERROR((VLOOKUP($A149,'1920'!$F$10:$L$408,4,FALSE)/VLOOKUP($A149,'2019'!$F$10:$N$464,8,FALSE))*1000,#N/A)</f>
        <v>2.1206863312126467</v>
      </c>
      <c r="AD149" s="196">
        <f>IFERROR((VLOOKUP($A149,'20 21'!$F$10:$M$408,4,FALSE)/VLOOKUP($A149,'2020'!$F$10:$N$469,8,FALSE))*1000,#N/A)</f>
        <v>0.84848027754732636</v>
      </c>
      <c r="AE149" s="196">
        <f>IFERROR((VLOOKUP($A149,'21 22'!$F$10:$M$408,4,FALSE)/VLOOKUP($A149,'2021'!$F$10:$N$469,8,FALSE))*1000,#N/A)</f>
        <v>1.1225654362102191</v>
      </c>
      <c r="AF149" s="196">
        <f>IFERROR((VLOOKUP($A149,'22 23'!$F$10:$M$408,4,FALSE)/VLOOKUP($A149,'2022'!$F$10:$N$469,8,FALSE))*1000,#N/A)</f>
        <v>0.18629779702855012</v>
      </c>
      <c r="AG149" s="196">
        <f>IFERROR((VLOOKUP($A149,'23 24'!$F$7:$M$408,4,FALSE)/VLOOKUP($A149,'2023'!$C$7:$N$469,9,FALSE))*1000,#N/A)</f>
        <v>2.0408920553638352</v>
      </c>
      <c r="AI149" s="196">
        <f>IFERROR((VLOOKUP($A149,'0910'!$F$10:$L$433,5,FALSE)/VLOOKUP($A149,'2010'!$C$5:$K$611,9,FALSE))*1000,#N/A)</f>
        <v>0.51921079958463134</v>
      </c>
      <c r="AJ149" s="196">
        <f>IFERROR((VLOOKUP($A149,'1011'!$F$10:$L$433,5,FALSE)/VLOOKUP($A149,'2011'!$C$5:$K$611,9,FALSE))*1000,#N/A)</f>
        <v>2.8904717662847115</v>
      </c>
      <c r="AK149" s="196">
        <f>IFERROR((VLOOKUP($A149,'1112'!$F$10:$L$408,5,FALSE)/VLOOKUP($A149,'2012'!$F$10:$M$460,8,FALSE))*1000,#N/A)</f>
        <v>1.1213047910295615</v>
      </c>
      <c r="AL149" s="196">
        <f>IFERROR((VLOOKUP($A149,'1213'!$F$10:$L$408,5,FALSE)/VLOOKUP($A149,'2013'!$F$10:$M$460,8,FALSE))*1000,#N/A)</f>
        <v>0.30296909715209053</v>
      </c>
      <c r="AM149" s="196">
        <f>IFERROR((VLOOKUP($A149,'1314'!$F$10:$L$408,5,FALSE)/VLOOKUP($A149,'2014'!$F$10:$M$460,8,FALSE))*1000,#N/A)</f>
        <v>0.49870337123478953</v>
      </c>
      <c r="AN149" s="196">
        <f>IFERROR((VLOOKUP($A149,'1415'!$F$10:$L$408,5,FALSE)/VLOOKUP($A149,'2015'!$F$10:$M$460,8,FALSE))*1000,#N/A)</f>
        <v>0.69472012703453756</v>
      </c>
      <c r="AO149" s="196">
        <f>IFERROR((VLOOKUP($A149,'1516'!$F$10:$L$408,5,FALSE)/VLOOKUP($A149,'2016'!$F$10:$M$460,8,FALSE))*1000,#N/A)</f>
        <v>1.3755158184319121</v>
      </c>
      <c r="AP149" s="196">
        <f>IFERROR((VLOOKUP($A149,'1617'!$F$10:$L$408,5,FALSE)/VLOOKUP($A149,'2017'!$F$10:$M$460,8,FALSE))*1000,#N/A)</f>
        <v>2.5375756392738626</v>
      </c>
      <c r="AQ149" s="196">
        <f>IFERROR((VLOOKUP($A149,'1718'!$F$10:$L$408,5,FALSE)/VLOOKUP($A149,'2018'!$F$10:$N$460,9,FALSE))*1000,#N/A)</f>
        <v>0.87531608636452052</v>
      </c>
      <c r="AR149" s="196">
        <f>IFERROR((VLOOKUP($A149,'1819'!$F$10:$L$408,5,FALSE)/VLOOKUP($A149,'2018'!$F$10:$N$460,9,FALSE))*1000,#N/A)</f>
        <v>0.29177202878817349</v>
      </c>
      <c r="AS149" s="196">
        <f>IFERROR((VLOOKUP($A149,'1920'!$F$10:$L$408,5,FALSE)/VLOOKUP($A149,'2019'!$F$10:$N$464,8,FALSE))*1000,#N/A)</f>
        <v>0.67476383265856943</v>
      </c>
      <c r="AT149" s="196">
        <f>IFERROR((VLOOKUP($A149,'20 21'!$F$10:$L$408,5,FALSE)/VLOOKUP($A149,'2020'!$F$10:$N$469,8,FALSE))*1000,#N/A)</f>
        <v>0.18855117278829472</v>
      </c>
      <c r="AU149" s="196">
        <f>IFERROR((VLOOKUP($A149,'21 22'!$F$10:$L$408,5,FALSE)/VLOOKUP($A149,'2021'!$F$10:$N$469,8,FALSE))*1000,#N/A)</f>
        <v>0.37418847873673972</v>
      </c>
      <c r="AV149" s="196">
        <f>IFERROR((VLOOKUP($A149,'22 23'!$F$10:$L$408,5,FALSE)/VLOOKUP($A149,'2022'!$F$10:$N$469,8,FALSE))*1000,#N/A)</f>
        <v>0</v>
      </c>
      <c r="AW149" s="196">
        <f>IFERROR((VLOOKUP($A149,'23 24'!$F$7:$M$408,5,FALSE)/VLOOKUP($A149,'2023'!$C$7:$N$469,9,FALSE))*1000,#N/A)</f>
        <v>2.1336598760621914</v>
      </c>
      <c r="AY149" s="196">
        <f>IFERROR((VLOOKUP($A149,'0910'!$F$10:$L$433,6,FALSE)/VLOOKUP($A149,'2010'!$C$5:$K$611,9,FALSE))*1000,#N/A)</f>
        <v>0.10384215991692627</v>
      </c>
      <c r="AZ149" s="196">
        <f>IFERROR((VLOOKUP($A149,'1011'!$F$10:$L$433,6,FALSE)/VLOOKUP($A149,'2011'!$C$5:$K$611,9,FALSE))*1000,#N/A)</f>
        <v>0</v>
      </c>
      <c r="BA149" s="196">
        <f>IFERROR((VLOOKUP($A149,'1112'!$F$10:$L$408,6,FALSE)/VLOOKUP($A149,'2012'!$F$10:$M$460,8,FALSE))*1000,#N/A)</f>
        <v>0</v>
      </c>
      <c r="BB149" s="196">
        <f>IFERROR((VLOOKUP($A149,'1213'!$F$10:$L$408,6,FALSE)/VLOOKUP($A149,'2013'!$F$10:$M$460,8,FALSE))*1000,#N/A)</f>
        <v>0</v>
      </c>
      <c r="BC149" s="196">
        <f>IFERROR((VLOOKUP($A149,'1314'!$F$10:$L$408,6,FALSE)/VLOOKUP($A149,'2014'!$F$10:$M$460,8,FALSE))*1000,#N/A)</f>
        <v>0</v>
      </c>
      <c r="BD149" s="196">
        <f>IFERROR((VLOOKUP($A149,'1415'!$F$10:$L$408,6,FALSE)/VLOOKUP($A149,'2015'!$F$10:$M$460,8,FALSE))*1000,#N/A)</f>
        <v>0</v>
      </c>
      <c r="BE149" s="196">
        <f>IFERROR((VLOOKUP($A149,'1516'!$F$10:$L$408,6,FALSE)/VLOOKUP($A149,'2016'!$F$10:$M$460,8,FALSE))*1000,#N/A)</f>
        <v>0.88426016899194337</v>
      </c>
      <c r="BF149" s="196">
        <f>IFERROR((VLOOKUP($A149,'1617'!$F$10:$L$408,6,FALSE)/VLOOKUP($A149,'2017'!$F$10:$M$460,8,FALSE))*1000,#N/A)</f>
        <v>0.39039625219597895</v>
      </c>
      <c r="BG149" s="196">
        <f>IFERROR((VLOOKUP($A149,'1718'!$F$10:$L$408,6,FALSE)/VLOOKUP($A149,'2018'!$F$10:$N$460,9,FALSE))*1000,#N/A)</f>
        <v>0</v>
      </c>
      <c r="BH149" s="196">
        <f>IFERROR((VLOOKUP($A149,'1819'!$F$10:$L$408,6,FALSE)/VLOOKUP($A149,'2018'!$F$10:$N$460,9,FALSE))*1000,#N/A)</f>
        <v>0.29177202878817349</v>
      </c>
      <c r="BI149" s="196">
        <f>IFERROR((VLOOKUP($A149,'1920'!$F$10:$L$408,6,FALSE)/VLOOKUP($A149,'2019'!$F$10:$N$464,8,FALSE))*1000,#N/A)</f>
        <v>0.2891844997108155</v>
      </c>
      <c r="BJ149" s="196">
        <f>IFERROR((VLOOKUP($A149,'20 21'!$F$10:$L$408,6,FALSE)/VLOOKUP($A149,'2020'!$F$10:$N$469,8,FALSE))*1000,#N/A)</f>
        <v>1.3198582095180631</v>
      </c>
      <c r="BK149" s="196">
        <f>IFERROR((VLOOKUP($A149,'21 22'!$F$10:$L$408,6,FALSE)/VLOOKUP($A149,'2021'!$F$10:$N$469,8,FALSE))*1000,#N/A)</f>
        <v>0</v>
      </c>
      <c r="BL149" s="196">
        <f>IFERROR((VLOOKUP($A149,'22 23'!$F$10:$L$408,6,FALSE)/VLOOKUP($A149,'2022'!$F$10:$N$469,8,FALSE))*1000,#N/A)</f>
        <v>9.3148898514275061E-2</v>
      </c>
      <c r="BM149" s="196">
        <f>IFERROR((VLOOKUP($A149,'23 24'!$F$7:$M$408,6,FALSE)/VLOOKUP($A149,'2023'!$C$7:$N$469,9,FALSE))*1000,#N/A)</f>
        <v>0</v>
      </c>
      <c r="BO149" s="196">
        <f>IFERROR((VLOOKUP($A149,'0910'!$F$10:$L$433,7,FALSE)/VLOOKUP($A149,'2010'!$C$5:$K$611,9,FALSE))*1000,#N/A)</f>
        <v>5.8151609553478707</v>
      </c>
      <c r="BP149" s="196">
        <f>IFERROR((VLOOKUP($A149,'1011'!$F$10:$L$433,7,FALSE)/VLOOKUP($A149,'2011'!$C$5:$K$611,9,FALSE))*1000,#N/A)</f>
        <v>6.2970992051202641</v>
      </c>
      <c r="BQ149" s="196">
        <f>IFERROR((VLOOKUP($A149,'1112'!$F$10:$L$408,7,FALSE)/VLOOKUP($A149,'2012'!$F$10:$M$460,8,FALSE))*1000,#N/A)</f>
        <v>4.1794087665647304</v>
      </c>
      <c r="BR149" s="196">
        <f>IFERROR((VLOOKUP($A149,'1213'!$F$10:$L$408,7,FALSE)/VLOOKUP($A149,'2013'!$F$10:$M$460,8,FALSE))*1000,#N/A)</f>
        <v>3.3326600686729955</v>
      </c>
      <c r="BS149" s="196">
        <f>IFERROR((VLOOKUP($A149,'1314'!$F$10:$L$408,7,FALSE)/VLOOKUP($A149,'2014'!$F$10:$M$460,8,FALSE))*1000,#N/A)</f>
        <v>1.6955914621982844</v>
      </c>
      <c r="BT149" s="196">
        <f>IFERROR((VLOOKUP($A149,'1415'!$F$10:$L$408,7,FALSE)/VLOOKUP($A149,'2015'!$F$10:$M$460,8,FALSE))*1000,#N/A)</f>
        <v>2.7788805081381502</v>
      </c>
      <c r="BU149" s="196">
        <f>IFERROR((VLOOKUP($A149,'1516'!$F$10:$L$408,7,FALSE)/VLOOKUP($A149,'2016'!$F$10:$M$460,8,FALSE))*1000,#N/A)</f>
        <v>7.5653370013755161</v>
      </c>
      <c r="BV149" s="196">
        <f>IFERROR((VLOOKUP($A149,'1617'!$F$10:$L$408,7,FALSE)/VLOOKUP($A149,'2017'!$F$10:$M$460,8,FALSE))*1000,#N/A)</f>
        <v>6.5391372242826469</v>
      </c>
      <c r="BW149" s="196">
        <f>IFERROR((VLOOKUP($A149,'1718'!$F$10:$L$408,7,FALSE)/VLOOKUP($A149,'2018'!$F$10:$N$460,9,FALSE))*1000,#N/A)</f>
        <v>1.2643454580820852</v>
      </c>
      <c r="BX149" s="196">
        <f>IFERROR((VLOOKUP($A149,'1819'!$F$10:$L$408,7,FALSE)/VLOOKUP($A149,'2018'!$F$10:$N$460,9,FALSE))*1000,#N/A)</f>
        <v>0.87531608636452052</v>
      </c>
      <c r="BY149" s="196">
        <f>IFERROR((VLOOKUP($A149,'1920'!$F$10:$L$408,7,FALSE)/VLOOKUP($A149,'2019'!$F$10:$N$464,8,FALSE))*1000,#N/A)</f>
        <v>2.9882398303450937</v>
      </c>
      <c r="BZ149" s="196">
        <f>IFERROR((VLOOKUP($A149,'20 21'!$F$10:$L$408,7,FALSE)/VLOOKUP($A149,'2020'!$F$10:$N$469,8,FALSE))*1000,#N/A)</f>
        <v>2.2626140734595372</v>
      </c>
      <c r="CA149" s="196">
        <f>IFERROR((VLOOKUP($A149,'21 22'!$F$10:$L$408,7,FALSE)/VLOOKUP($A149,'2021'!$F$10:$N$469,8,FALSE))*1000,#N/A)</f>
        <v>1.4032067952627738</v>
      </c>
      <c r="CB149" s="196">
        <f>IFERROR((VLOOKUP($A149,'22 23'!$F$10:$L$408,7,FALSE)/VLOOKUP($A149,'2022'!$F$10:$N$469,8,FALSE))*1000,#N/A)</f>
        <v>0.2794466955428252</v>
      </c>
      <c r="CC149" s="196">
        <f>IFERROR((VLOOKUP($A149,'23 24'!$F$7:$M$408,7,FALSE)/VLOOKUP($A149,'2023'!$C$7:$N$469,9,FALSE))*1000,#N/A)</f>
        <v>4.1745519314260271</v>
      </c>
      <c r="CE149" s="198">
        <f>IFERROR((VLOOKUP($A149,'0910'!$F$10:$S$433,9,FALSE)/VLOOKUP($A149,'2010'!$C$5:$K$611,9,FALSE))*1000,#N/A)</f>
        <v>5.9190031152647977</v>
      </c>
      <c r="CF149" s="198">
        <f>IFERROR((VLOOKUP($A149,'1011'!$F$10:$S$433,10,FALSE)/VLOOKUP($A149,'2011'!$C$5:$K$611,9,FALSE))*1000,#N/A)</f>
        <v>2.5807783627542067</v>
      </c>
      <c r="CG149" s="198">
        <f>IFERROR((VLOOKUP($A149,'1112'!$F$10:$S$408,9,FALSE)/VLOOKUP($A149,'2012'!$F$10:$M$460,8,FALSE))*1000,#N/A)</f>
        <v>1.6309887869520898</v>
      </c>
      <c r="CH149" s="198">
        <f>IFERROR((VLOOKUP($A149,'1213'!$F$10:$S$408,9,FALSE)/VLOOKUP($A149,'2013'!$F$10:$M$460,8,FALSE))*1000,#N/A)</f>
        <v>2.4237527772167242</v>
      </c>
      <c r="CI149" s="198">
        <f>IFERROR((VLOOKUP($A149,'1314'!$F$10:$S$408,9,FALSE)/VLOOKUP($A149,'2014'!$F$10:$M$460,8,FALSE))*1000,#N/A)</f>
        <v>2.4935168561739478</v>
      </c>
      <c r="CJ149" s="198">
        <f>IFERROR((VLOOKUP($A149,'1415'!$F$10:$S$408,9,FALSE)/VLOOKUP($A149,'2015'!$F$10:$M$460,8,FALSE))*1000,#N/A)</f>
        <v>0.59547439460103213</v>
      </c>
      <c r="CK149" s="198">
        <f>IFERROR((VLOOKUP($A149,'1516'!$F$10:$S$408,9,FALSE)/VLOOKUP($A149,'2016'!$F$10:$M$460,8,FALSE))*1000,#N/A)</f>
        <v>0.7860090391039497</v>
      </c>
      <c r="CL149" s="198">
        <f>IFERROR((VLOOKUP($A149,'1617'!$F$10:$S$408,9,FALSE)/VLOOKUP($A149,'2017'!$F$10:$M$460,8,FALSE))*1000,#N/A)</f>
        <v>1.9519812609798946</v>
      </c>
      <c r="CM149" s="198">
        <f>IFERROR((VLOOKUP($A149,'1718'!$F$10:$S$408,9,FALSE)/VLOOKUP($A149,'2018'!$F$10:$N$460,9,FALSE))*1000,#N/A)</f>
        <v>4.4738377747519937</v>
      </c>
      <c r="CN149" s="198">
        <f>IFERROR((VLOOKUP($A149,'1819'!$F$10:$S$408,9,FALSE)/VLOOKUP($A149,'2018'!$F$10:$N$460,9,FALSE))*1000,#N/A)</f>
        <v>0.38902937171756463</v>
      </c>
      <c r="CO149" s="198">
        <f>IFERROR((VLOOKUP($A149,'1920'!$F$10:$S$408,9,FALSE)/VLOOKUP($A149,'2019'!$F$10:$N$464,8,FALSE))*1000,#N/A)</f>
        <v>4.9161364950838635</v>
      </c>
      <c r="CP149" s="198">
        <f>IFERROR((VLOOKUP($A149,'20 21'!$F$10:$S$408,9,FALSE)/VLOOKUP($A149,'2020'!$F$10:$N$469,8,FALSE))*1000,#N/A)</f>
        <v>2.1683384870653892</v>
      </c>
      <c r="CQ149" s="198">
        <f>IFERROR((VLOOKUP($A149,'21 22'!$F$10:$S$408,9,FALSE)/VLOOKUP($A149,'2021'!$F$10:$N$469,8,FALSE))*1000,#N/A)</f>
        <v>0.74837695747347943</v>
      </c>
      <c r="CR149" s="198">
        <f>IFERROR((VLOOKUP($A149,'22 23'!$F$10:$S$408,9,FALSE)/VLOOKUP($A149,'2022'!$F$10:$N$469,8,FALSE))*1000,#N/A)</f>
        <v>0.83834008662847559</v>
      </c>
      <c r="CS149" s="196">
        <f>IFERROR((VLOOKUP($A149,'23 24'!$F$7:$S$408,9,FALSE)/VLOOKUP($A149,'2023'!$C$7:$N$469,9,FALSE))*1000,#N/A)</f>
        <v>3.0613380830457531</v>
      </c>
      <c r="CU149" s="198">
        <f>IFERROR((VLOOKUP($A149,'0910'!$F$10:$S$433,10,FALSE)/VLOOKUP($A149,'2010'!$C$5:$K$611,9,FALSE))*1000,#N/A)</f>
        <v>4.7767393561786085</v>
      </c>
      <c r="CV149" s="198">
        <f>IFERROR((VLOOKUP($A149,'1011'!$F$10:$S$433,11,FALSE)/VLOOKUP($A149,'2011'!$C$5:$K$611,9,FALSE))*1000,#N/A)</f>
        <v>0.51615567255084127</v>
      </c>
      <c r="CW149" s="198">
        <f>IFERROR((VLOOKUP($A149,'1112'!$F$10:$S$408,10,FALSE)/VLOOKUP($A149,'2012'!$F$10:$M$460,8,FALSE))*1000,#N/A)</f>
        <v>0.91743119266055051</v>
      </c>
      <c r="CX149" s="198">
        <f>IFERROR((VLOOKUP($A149,'1213'!$F$10:$S$408,10,FALSE)/VLOOKUP($A149,'2013'!$F$10:$M$460,8,FALSE))*1000,#N/A)</f>
        <v>3.4336497677236921</v>
      </c>
      <c r="CY149" s="198">
        <f>IFERROR((VLOOKUP($A149,'1314'!$F$10:$S$408,10,FALSE)/VLOOKUP($A149,'2014'!$F$10:$M$460,8,FALSE))*1000,#N/A)</f>
        <v>0.59844404548174746</v>
      </c>
      <c r="CZ149" s="198">
        <f>IFERROR((VLOOKUP($A149,'1415'!$F$10:$S$408,10,FALSE)/VLOOKUP($A149,'2015'!$F$10:$M$460,8,FALSE))*1000,#N/A)</f>
        <v>0.39698292973402144</v>
      </c>
      <c r="DA149" s="198">
        <f>IFERROR((VLOOKUP($A149,'1516'!$F$10:$S$408,10,FALSE)/VLOOKUP($A149,'2016'!$F$10:$M$460,8,FALSE))*1000,#N/A)</f>
        <v>0.7860090391039497</v>
      </c>
      <c r="DB149" s="198">
        <f>IFERROR((VLOOKUP($A149,'1617'!$F$10:$S$408,10,FALSE)/VLOOKUP($A149,'2017'!$F$10:$M$460,8,FALSE))*1000,#N/A)</f>
        <v>0.19519812609798948</v>
      </c>
      <c r="DC149" s="198">
        <f>IFERROR((VLOOKUP($A149,'1718'!$F$10:$S$408,10,FALSE)/VLOOKUP($A149,'2018'!$F$10:$N$460,9,FALSE))*1000,#N/A)</f>
        <v>0</v>
      </c>
      <c r="DD149" s="198">
        <f>IFERROR((VLOOKUP($A149,'1819'!$F$10:$S$408,10,FALSE)/VLOOKUP($A149,'2018'!$F$10:$N$460,9,FALSE))*1000,#N/A)</f>
        <v>3.0149776308111265</v>
      </c>
      <c r="DE149" s="198">
        <f>IFERROR((VLOOKUP($A149,'1920'!$F$10:$S$408,10,FALSE)/VLOOKUP($A149,'2019'!$F$10:$N$464,8,FALSE))*1000,#N/A)</f>
        <v>2.0242914979757085</v>
      </c>
      <c r="DF149" s="198">
        <f>IFERROR((VLOOKUP($A149,'20 21'!$F$10:$S$408,10,FALSE)/VLOOKUP($A149,'2020'!$F$10:$N$469,8,FALSE))*1000,#N/A)</f>
        <v>0.9427558639414737</v>
      </c>
      <c r="DG149" s="198">
        <f>IFERROR((VLOOKUP($A149,'21 22'!$F$10:$S$408,10,FALSE)/VLOOKUP($A149,'2021'!$F$10:$N$469,8,FALSE))*1000,#N/A)</f>
        <v>0</v>
      </c>
      <c r="DH149" s="198">
        <f>IFERROR((VLOOKUP($A149,'22 23'!$F$10:$S$408,10,FALSE)/VLOOKUP($A149,'2022'!$F$10:$N$469,8,FALSE))*1000,#N/A)</f>
        <v>0.55889339108565039</v>
      </c>
      <c r="DI149" s="196">
        <f>IFERROR((VLOOKUP($A149,'23 24'!$F$7:$S$408,10,FALSE)/VLOOKUP($A149,'2023'!$C$7:$N$469,9,FALSE))*1000,#N/A)</f>
        <v>1.5770529518720546</v>
      </c>
      <c r="DK149" s="198">
        <f>IFERROR((VLOOKUP($A149,'0910'!$F$10:$S$433,11,FALSE)/VLOOKUP($A149,'2010'!$C$5:$K$611,9,FALSE))*1000,#N/A)</f>
        <v>0</v>
      </c>
      <c r="DL149" s="198">
        <f>IFERROR((VLOOKUP($A149,'1011'!$F$10:$S$433,12,FALSE)/VLOOKUP($A149,'2011'!$C$5:$K$611,9,FALSE))*1000,#N/A)</f>
        <v>0</v>
      </c>
      <c r="DM149" s="198">
        <f>IFERROR((VLOOKUP($A149,'1112'!$F$10:$S$408,11,FALSE)/VLOOKUP($A149,'2012'!$F$10:$M$460,8,FALSE))*1000,#N/A)</f>
        <v>0</v>
      </c>
      <c r="DN149" s="198">
        <f>IFERROR((VLOOKUP($A149,'1213'!$F$10:$S$408,11,FALSE)/VLOOKUP($A149,'2013'!$F$10:$M$460,8,FALSE))*1000,#N/A)</f>
        <v>0</v>
      </c>
      <c r="DO149" s="198">
        <f>IFERROR((VLOOKUP($A149,'1314'!$F$10:$S$408,11,FALSE)/VLOOKUP($A149,'2014'!$F$10:$M$460,8,FALSE))*1000,#N/A)</f>
        <v>0</v>
      </c>
      <c r="DP149" s="198">
        <f>IFERROR((VLOOKUP($A149,'1415'!$F$10:$S$408,11,FALSE)/VLOOKUP($A149,'2015'!$F$10:$M$460,8,FALSE))*1000,#N/A)</f>
        <v>0</v>
      </c>
      <c r="DQ149" s="198">
        <f>IFERROR((VLOOKUP($A149,'1516'!$F$10:$S$408,11,FALSE)/VLOOKUP($A149,'2016'!$F$10:$M$460,8,FALSE))*1000,#N/A)</f>
        <v>0.19650225977598743</v>
      </c>
      <c r="DR149" s="198">
        <f>IFERROR((VLOOKUP($A149,'1617'!$F$10:$S$408,11,FALSE)/VLOOKUP($A149,'2017'!$F$10:$M$460,8,FALSE))*1000,#N/A)</f>
        <v>9.7599063048994739E-2</v>
      </c>
      <c r="DS149" s="198">
        <f>IFERROR((VLOOKUP($A149,'1718'!$F$10:$S$408,11,FALSE)/VLOOKUP($A149,'2018'!$F$10:$N$460,9,FALSE))*1000,#N/A)</f>
        <v>0.29177202878817349</v>
      </c>
      <c r="DT149" s="198">
        <f>IFERROR((VLOOKUP($A149,'1819'!$F$10:$S$408,11,FALSE)/VLOOKUP($A149,'2018'!$F$10:$N$460,9,FALSE))*1000,#N/A)</f>
        <v>0.29177202878817349</v>
      </c>
      <c r="DU149" s="198">
        <f>IFERROR((VLOOKUP($A149,'1920'!$F$10:$S$408,11,FALSE)/VLOOKUP($A149,'2019'!$F$10:$N$464,8,FALSE))*1000,#N/A)</f>
        <v>0</v>
      </c>
      <c r="DV149" s="198">
        <f>IFERROR((VLOOKUP($A149,'20 21'!$F$10:$S$408,11,FALSE)/VLOOKUP($A149,'2020'!$F$10:$N$469,8,FALSE))*1000,#N/A)</f>
        <v>0</v>
      </c>
      <c r="DW149" s="198">
        <f>IFERROR((VLOOKUP($A149,'21 22'!$F$10:$S$408,11,FALSE)/VLOOKUP($A149,'2021'!$F$10:$N$469,8,FALSE))*1000,#N/A)</f>
        <v>0</v>
      </c>
      <c r="DX149" s="198">
        <f>IFERROR((VLOOKUP($A149,'22 23'!$F$10:$S$408,11,FALSE)/VLOOKUP($A149,'2022'!$F$10:$N$469,8,FALSE))*1000,#N/A)</f>
        <v>1.2109356806855758</v>
      </c>
      <c r="DY149" s="196">
        <f>IFERROR((VLOOKUP($A149,'23 24'!$F$7:$S$408,11,FALSE)/VLOOKUP($A149,'2023'!$C$7:$N$469,9,FALSE))*1000,#N/A)</f>
        <v>0.18553564139671233</v>
      </c>
      <c r="EA149" s="198">
        <f>IFERROR((VLOOKUP($A149,'0910'!$F$10:$S$433,12,FALSE)/VLOOKUP($A149,'2010'!$C$5:$K$611,9,FALSE))*1000,#N/A)</f>
        <v>10.695742471443406</v>
      </c>
      <c r="EB149" s="198">
        <f>IFERROR((VLOOKUP($A149,'1011'!$F$10:$S$433,13,FALSE)/VLOOKUP($A149,'2011'!$C$5:$K$611,9,FALSE))*1000,#N/A)</f>
        <v>3.0969340353050478</v>
      </c>
      <c r="EC149" s="198">
        <f>IFERROR((VLOOKUP($A149,'1112'!$F$10:$S$408,12,FALSE)/VLOOKUP($A149,'2012'!$F$10:$M$460,8,FALSE))*1000,#N/A)</f>
        <v>2.6503567787971458</v>
      </c>
      <c r="ED149" s="198">
        <f>IFERROR((VLOOKUP($A149,'1213'!$F$10:$S$408,12,FALSE)/VLOOKUP($A149,'2013'!$F$10:$M$460,8,FALSE))*1000,#N/A)</f>
        <v>5.9583922439911126</v>
      </c>
      <c r="EE149" s="198">
        <f>IFERROR((VLOOKUP($A149,'1314'!$F$10:$S$408,12,FALSE)/VLOOKUP($A149,'2014'!$F$10:$M$460,8,FALSE))*1000,#N/A)</f>
        <v>3.0919609016556953</v>
      </c>
      <c r="EF149" s="198">
        <f>IFERROR((VLOOKUP($A149,'1415'!$F$10:$S$408,12,FALSE)/VLOOKUP($A149,'2015'!$F$10:$M$460,8,FALSE))*1000,#N/A)</f>
        <v>0.99245732433505363</v>
      </c>
      <c r="EG149" s="198">
        <f>IFERROR((VLOOKUP($A149,'1516'!$F$10:$S$408,12,FALSE)/VLOOKUP($A149,'2016'!$F$10:$M$460,8,FALSE))*1000,#N/A)</f>
        <v>1.8667714678718805</v>
      </c>
      <c r="EH149" s="198">
        <f>IFERROR((VLOOKUP($A149,'1617'!$F$10:$S$408,12,FALSE)/VLOOKUP($A149,'2017'!$F$10:$M$460,8,FALSE))*1000,#N/A)</f>
        <v>2.1471793870778839</v>
      </c>
      <c r="EI149" s="198">
        <f>IFERROR((VLOOKUP($A149,'1718'!$F$10:$S$408,12,FALSE)/VLOOKUP($A149,'2018'!$F$10:$N$460,9,FALSE))*1000,#N/A)</f>
        <v>4.7656098035401673</v>
      </c>
      <c r="EJ149" s="198">
        <f>IFERROR((VLOOKUP($A149,'1819'!$F$10:$S$408,12,FALSE)/VLOOKUP($A149,'2018'!$F$10:$N$460,9,FALSE))*1000,#N/A)</f>
        <v>3.5985216883874731</v>
      </c>
      <c r="EK149" s="198">
        <f>IFERROR((VLOOKUP($A149,'1920'!$F$10:$S$408,12,FALSE)/VLOOKUP($A149,'2019'!$F$10:$N$464,8,FALSE))*1000,#N/A)</f>
        <v>6.940427993059572</v>
      </c>
      <c r="EL149" s="198">
        <f>IFERROR((VLOOKUP($A149,'20 21'!$F$10:$S$408,12,FALSE)/VLOOKUP($A149,'2020'!$F$10:$N$469,8,FALSE))*1000,#N/A)</f>
        <v>3.0168187646127156</v>
      </c>
      <c r="EM149" s="198">
        <f>IFERROR((VLOOKUP($A149,'21 22'!$F$10:$S$408,12,FALSE)/VLOOKUP($A149,'2021'!$F$10:$N$469,8,FALSE))*1000,#N/A)</f>
        <v>0.74837695747347943</v>
      </c>
      <c r="EN149" s="198">
        <f>IFERROR((VLOOKUP($A149,'22 23'!$F$10:$S$408,12,FALSE)/VLOOKUP($A149,'2022'!$F$10:$N$469,8,FALSE))*1000,#N/A)</f>
        <v>2.608169158399702</v>
      </c>
      <c r="EO149" s="196">
        <f>IFERROR((VLOOKUP($A149,'23 24'!$F$7:$S$408,12,FALSE)/VLOOKUP($A149,'2023'!$C$7:$N$469,9,FALSE))*1000,#N/A)</f>
        <v>4.7311588556161643</v>
      </c>
    </row>
    <row r="150" spans="1:145" x14ac:dyDescent="0.3">
      <c r="A150" t="s">
        <v>263</v>
      </c>
      <c r="B150" t="s">
        <v>1743</v>
      </c>
      <c r="C150" t="str">
        <f>IF(VLOOKUP($A150,'0910'!$F$10:$L$433,1,FALSE)=VLOOKUP($A150,'2010'!$C$5:$K$611,1,FALSE),VLOOKUP($A150,'0910'!$F$10:$L$433,1,FALSE),FALSE)</f>
        <v>Kensington and Chelsea</v>
      </c>
      <c r="D150" t="str">
        <f>IF(VLOOKUP($A150,'1011'!$F$10:$L$433,1,FALSE)=VLOOKUP($A150,'2011'!$C$5:$K$611,1,FALSE),VLOOKUP($A150,'1011'!$F$10:$L$433,1,FALSE),FALSE)</f>
        <v>Kensington and Chelsea</v>
      </c>
      <c r="E150" t="str">
        <f>IF(VLOOKUP(A150,'1112'!$F$10:$L$408,1,FALSE)=VLOOKUP(A150,'2012'!$F$10:$M$460,1,FALSE),VLOOKUP(A150,'1112'!$F$10:$L$408,1,FALSE),FALSE)</f>
        <v>Kensington and Chelsea</v>
      </c>
      <c r="F150" t="str">
        <f>IF(VLOOKUP($A150,'1213'!$F$10:$L$408,1,FALSE)=VLOOKUP($A150,'2013'!$F$10:$M$460,1,FALSE),VLOOKUP($A150,'1213'!$F$10:$L$408,1,FALSE),FALSE)</f>
        <v>Kensington and Chelsea</v>
      </c>
      <c r="G150" t="str">
        <f>IF(VLOOKUP($A150,'1314'!$F$10:$L$408,1,FALSE)=VLOOKUP($A150,'2014'!$F$10:$M$460,1,FALSE),VLOOKUP($A150,'1314'!$F$10:$L$408,1,FALSE),FALSE)</f>
        <v>Kensington and Chelsea</v>
      </c>
      <c r="H150" t="str">
        <f>IF(VLOOKUP($A150,'1415'!$F$10:$L$408,1,FALSE)=VLOOKUP($A150,'2015'!$F$10:$M$460,1,FALSE),VLOOKUP($A150,'1415'!$F$10:$L$408,1,FALSE),FALSE)</f>
        <v>Kensington and Chelsea</v>
      </c>
      <c r="I150" t="str">
        <f>IF(VLOOKUP($A150,'1516'!$F$10:$L$408,1,FALSE)=VLOOKUP($A150,'2015'!$F$10:$M$460,1,FALSE),VLOOKUP($A150,'1516'!$F$10:$L$408,1,FALSE),FALSE)</f>
        <v>Kensington and Chelsea</v>
      </c>
      <c r="J150" t="str">
        <f>IF(VLOOKUP($A150,'1617'!$F$10:$L$408,1,FALSE)=VLOOKUP($A150,'2016'!$F$10:$M$460,1,FALSE),VLOOKUP($A150,'1617'!$F$10:$L$408,1,FALSE),FALSE)</f>
        <v>Kensington and Chelsea</v>
      </c>
      <c r="K150" t="str">
        <f>IF(VLOOKUP($A150,'1718'!$F$10:$M$408,1,FALSE)=VLOOKUP($A150,'2017'!$F$10:$M$460,1,FALSE),VLOOKUP($A150,'1718'!$F$10:$M$408,1,FALSE),FALSE)</f>
        <v>Kensington and Chelsea</v>
      </c>
      <c r="L150" t="str">
        <f>IF(VLOOKUP($A150,'1819'!$F$10:$M$408,1,FALSE)=VLOOKUP($A150,'2018'!$F$10:$M$460,1,FALSE),VLOOKUP($A150,'1819'!$F$10:$M$408,1,FALSE),FALSE)</f>
        <v>Kensington and Chelsea</v>
      </c>
      <c r="M150" t="str">
        <f>IF(VLOOKUP($A150,'1920'!$F$10:$M$408,1,FALSE)=VLOOKUP($A150,'2019'!$F$10:$M$464,1,FALSE),VLOOKUP($A150,'1920'!$F$10:$M$408,1,FALSE),FALSE)</f>
        <v>Kensington and Chelsea</v>
      </c>
      <c r="N150" t="str">
        <f>IF(VLOOKUP($A150,'20 21'!$F$10:$N$408,1,FALSE)=VLOOKUP($A150,'2020'!$F$10:$O$468,1,FALSE),VLOOKUP($A150,'20 21'!$F$10:$N$408,1,FALSE),FALSE)</f>
        <v>Kensington and Chelsea</v>
      </c>
      <c r="O150" t="str">
        <f>IF(VLOOKUP($A150,'21 22'!$F$10:$N$408,1,FALSE)=VLOOKUP($A150,'2021'!$F$10:$O$471,1,FALSE),VLOOKUP($A150,'21 22'!$F$10:$N$408,1,FALSE),FALSE)</f>
        <v>Kensington and Chelsea</v>
      </c>
      <c r="P150" t="str">
        <f>IF(VLOOKUP($A150,'22 23'!$F$10:$N$408,1,FALSE)=VLOOKUP($A150,'2022'!$F$10:$O$468,1,FALSE),VLOOKUP($A150,'22 23'!$F$10:$N$408,1,FALSE),FALSE)</f>
        <v>Kensington and Chelsea</v>
      </c>
      <c r="Q150" t="str">
        <f>IF(VLOOKUP($A150,'23 24'!$F$7:$N$408,1,FALSE)=VLOOKUP($A150,'2023'!$C$7:$O$468,1,FALSE),VLOOKUP($A150,'23 24'!$F$7:$N$408,1,FALSE),FALSE)</f>
        <v>Kensington and Chelsea</v>
      </c>
      <c r="S150" s="196">
        <f>IFERROR((VLOOKUP($A150,'0910'!$F$10:$L$433,4,FALSE)/VLOOKUP($A150,'2010'!$C$5:$K$611,9,FALSE))*1000,#N/A)</f>
        <v>0.70788107597923555</v>
      </c>
      <c r="T150" s="196" t="e">
        <f>IFERROR((VLOOKUP($A150,'1011'!$F$10:$L$433,4,FALSE)/VLOOKUP($A150,'2011'!$C$5:$K$611,9,FALSE))*1000,#N/A)</f>
        <v>#N/A</v>
      </c>
      <c r="U150" s="196">
        <f>IFERROR((VLOOKUP($A150,'1112'!$F$10:$L$408,4,FALSE)/VLOOKUP($A150,'2012'!$F$10:$M$460,8,FALSE))*1000,#N/A)</f>
        <v>6.2426383981154299</v>
      </c>
      <c r="V150" s="196">
        <f>IFERROR((VLOOKUP($A150,'1213'!$F$10:$L$408,4,FALSE)/VLOOKUP($A150,'2013'!$F$10:$M$460,8,FALSE))*1000,#N/A)</f>
        <v>2.3540489642184554</v>
      </c>
      <c r="W150" s="196">
        <f>IFERROR((VLOOKUP($A150,'1314'!$F$10:$L$408,4,FALSE)/VLOOKUP($A150,'2014'!$F$10:$M$460,8,FALSE))*1000,#N/A)</f>
        <v>0.81823495032144944</v>
      </c>
      <c r="X150" s="196">
        <f>IFERROR((VLOOKUP($A150,'1415'!$F$10:$L$408,4,FALSE)/VLOOKUP($A150,'2015'!$F$10:$M$460,8,FALSE))*1000,#N/A)</f>
        <v>0.46221400508435406</v>
      </c>
      <c r="Y150" s="196">
        <f>IFERROR((VLOOKUP($A150,'1516'!$F$10:$L$408,4,FALSE)/VLOOKUP($A150,'2016'!$F$10:$M$460,8,FALSE))*1000,#N/A)</f>
        <v>0.57524160147261849</v>
      </c>
      <c r="Z150" s="196">
        <f>IFERROR((VLOOKUP($A150,'1617'!$F$10:$L$408,4,FALSE)/VLOOKUP($A150,'2017'!$F$10:$M$460,8,FALSE))*1000,#N/A)</f>
        <v>1.0311640696608615</v>
      </c>
      <c r="AA150" s="196">
        <f>IFERROR((VLOOKUP($A150,'1718'!$F$10:$L$408,4,FALSE)/VLOOKUP($A150,'2018'!$F$10:$N$460,9,FALSE))*1000,#N/A)</f>
        <v>2.9676977513982421</v>
      </c>
      <c r="AB150" s="196">
        <f>IFERROR((VLOOKUP($A150,'1819'!$F$10:$L$408,4,FALSE)/VLOOKUP($A150,'2018'!$F$10:$N$460,9,FALSE))*1000,#N/A)</f>
        <v>1.8262755393219954</v>
      </c>
      <c r="AC150" s="196">
        <f>IFERROR((VLOOKUP($A150,'1920'!$F$10:$L$408,4,FALSE)/VLOOKUP($A150,'2019'!$F$10:$N$464,8,FALSE))*1000,#N/A)</f>
        <v>0.56995645532681305</v>
      </c>
      <c r="AD150" s="196">
        <f>IFERROR((VLOOKUP($A150,'20 21'!$F$10:$M$408,4,FALSE)/VLOOKUP($A150,'2020'!$F$10:$N$469,8,FALSE))*1000,#N/A)</f>
        <v>0.33749767970345201</v>
      </c>
      <c r="AE150" s="196">
        <f>IFERROR((VLOOKUP($A150,'21 22'!$F$10:$M$408,4,FALSE)/VLOOKUP($A150,'2021'!$F$10:$N$469,8,FALSE))*1000,#N/A)</f>
        <v>0.22414237523675037</v>
      </c>
      <c r="AF150" s="196">
        <f>IFERROR((VLOOKUP($A150,'22 23'!$F$10:$M$408,4,FALSE)/VLOOKUP($A150,'2022'!$F$10:$N$469,8,FALSE))*1000,#N/A)</f>
        <v>1.7893889236825624</v>
      </c>
      <c r="AG150" s="196">
        <f>IFERROR((VLOOKUP($A150,'23 24'!$F$7:$M$408,4,FALSE)/VLOOKUP($A150,'2023'!$C$7:$N$469,9,FALSE))*1000,#N/A)</f>
        <v>0.11149390685799021</v>
      </c>
      <c r="AI150" s="196">
        <f>IFERROR((VLOOKUP($A150,'0910'!$F$10:$L$433,5,FALSE)/VLOOKUP($A150,'2010'!$C$5:$K$611,9,FALSE))*1000,#N/A)</f>
        <v>0.23596035865974518</v>
      </c>
      <c r="AJ150" s="196" t="e">
        <f>IFERROR((VLOOKUP($A150,'1011'!$F$10:$L$433,5,FALSE)/VLOOKUP($A150,'2011'!$C$5:$K$611,9,FALSE))*1000,#N/A)</f>
        <v>#N/A</v>
      </c>
      <c r="AK150" s="196">
        <f>IFERROR((VLOOKUP($A150,'1112'!$F$10:$L$408,5,FALSE)/VLOOKUP($A150,'2012'!$F$10:$M$460,8,FALSE))*1000,#N/A)</f>
        <v>1.6489988221436984</v>
      </c>
      <c r="AL150" s="196">
        <f>IFERROR((VLOOKUP($A150,'1213'!$F$10:$L$408,5,FALSE)/VLOOKUP($A150,'2013'!$F$10:$M$460,8,FALSE))*1000,#N/A)</f>
        <v>0</v>
      </c>
      <c r="AM150" s="196">
        <f>IFERROR((VLOOKUP($A150,'1314'!$F$10:$L$408,5,FALSE)/VLOOKUP($A150,'2014'!$F$10:$M$460,8,FALSE))*1000,#N/A)</f>
        <v>0.23378141437755701</v>
      </c>
      <c r="AN150" s="196">
        <f>IFERROR((VLOOKUP($A150,'1415'!$F$10:$L$408,5,FALSE)/VLOOKUP($A150,'2015'!$F$10:$M$460,8,FALSE))*1000,#N/A)</f>
        <v>0</v>
      </c>
      <c r="AO150" s="196">
        <f>IFERROR((VLOOKUP($A150,'1516'!$F$10:$L$408,5,FALSE)/VLOOKUP($A150,'2016'!$F$10:$M$460,8,FALSE))*1000,#N/A)</f>
        <v>3.6815462494247586</v>
      </c>
      <c r="AP150" s="196">
        <f>IFERROR((VLOOKUP($A150,'1617'!$F$10:$L$408,5,FALSE)/VLOOKUP($A150,'2017'!$F$10:$M$460,8,FALSE))*1000,#N/A)</f>
        <v>0.45829514207149408</v>
      </c>
      <c r="AQ150" s="196">
        <f>IFERROR((VLOOKUP($A150,'1718'!$F$10:$L$408,5,FALSE)/VLOOKUP($A150,'2018'!$F$10:$N$460,9,FALSE))*1000,#N/A)</f>
        <v>1.2555644332838718</v>
      </c>
      <c r="AR150" s="196">
        <f>IFERROR((VLOOKUP($A150,'1819'!$F$10:$L$408,5,FALSE)/VLOOKUP($A150,'2018'!$F$10:$N$460,9,FALSE))*1000,#N/A)</f>
        <v>0.11414222120762471</v>
      </c>
      <c r="AS150" s="196">
        <f>IFERROR((VLOOKUP($A150,'1920'!$F$10:$L$408,5,FALSE)/VLOOKUP($A150,'2019'!$F$10:$N$464,8,FALSE))*1000,#N/A)</f>
        <v>0</v>
      </c>
      <c r="AT150" s="196">
        <f>IFERROR((VLOOKUP($A150,'20 21'!$F$10:$L$408,5,FALSE)/VLOOKUP($A150,'2020'!$F$10:$N$469,8,FALSE))*1000,#N/A)</f>
        <v>3.1499783438988858</v>
      </c>
      <c r="AU150" s="196">
        <f>IFERROR((VLOOKUP($A150,'21 22'!$F$10:$L$408,5,FALSE)/VLOOKUP($A150,'2021'!$F$10:$N$469,8,FALSE))*1000,#N/A)</f>
        <v>0</v>
      </c>
      <c r="AV150" s="196">
        <f>IFERROR((VLOOKUP($A150,'22 23'!$F$10:$L$408,5,FALSE)/VLOOKUP($A150,'2022'!$F$10:$N$469,8,FALSE))*1000,#N/A)</f>
        <v>0</v>
      </c>
      <c r="AW150" s="196">
        <f>IFERROR((VLOOKUP($A150,'23 24'!$F$7:$M$408,5,FALSE)/VLOOKUP($A150,'2023'!$C$7:$N$469,9,FALSE))*1000,#N/A)</f>
        <v>0</v>
      </c>
      <c r="AY150" s="196">
        <f>IFERROR((VLOOKUP($A150,'0910'!$F$10:$L$433,6,FALSE)/VLOOKUP($A150,'2010'!$C$5:$K$611,9,FALSE))*1000,#N/A)</f>
        <v>0.11798017932987259</v>
      </c>
      <c r="AZ150" s="196" t="e">
        <f>IFERROR((VLOOKUP($A150,'1011'!$F$10:$L$433,6,FALSE)/VLOOKUP($A150,'2011'!$C$5:$K$611,9,FALSE))*1000,#N/A)</f>
        <v>#N/A</v>
      </c>
      <c r="BA150" s="196">
        <f>IFERROR((VLOOKUP($A150,'1112'!$F$10:$L$408,6,FALSE)/VLOOKUP($A150,'2012'!$F$10:$M$460,8,FALSE))*1000,#N/A)</f>
        <v>0</v>
      </c>
      <c r="BB150" s="196">
        <f>IFERROR((VLOOKUP($A150,'1213'!$F$10:$L$408,6,FALSE)/VLOOKUP($A150,'2013'!$F$10:$M$460,8,FALSE))*1000,#N/A)</f>
        <v>0.11770244821092278</v>
      </c>
      <c r="BC150" s="196">
        <f>IFERROR((VLOOKUP($A150,'1314'!$F$10:$L$408,6,FALSE)/VLOOKUP($A150,'2014'!$F$10:$M$460,8,FALSE))*1000,#N/A)</f>
        <v>0</v>
      </c>
      <c r="BD150" s="196">
        <f>IFERROR((VLOOKUP($A150,'1415'!$F$10:$L$408,6,FALSE)/VLOOKUP($A150,'2015'!$F$10:$M$460,8,FALSE))*1000,#N/A)</f>
        <v>0</v>
      </c>
      <c r="BE150" s="196">
        <f>IFERROR((VLOOKUP($A150,'1516'!$F$10:$L$408,6,FALSE)/VLOOKUP($A150,'2016'!$F$10:$M$460,8,FALSE))*1000,#N/A)</f>
        <v>0</v>
      </c>
      <c r="BF150" s="196">
        <f>IFERROR((VLOOKUP($A150,'1617'!$F$10:$L$408,6,FALSE)/VLOOKUP($A150,'2017'!$F$10:$M$460,8,FALSE))*1000,#N/A)</f>
        <v>0.11457378551787352</v>
      </c>
      <c r="BG150" s="196">
        <f>IFERROR((VLOOKUP($A150,'1718'!$F$10:$L$408,6,FALSE)/VLOOKUP($A150,'2018'!$F$10:$N$460,9,FALSE))*1000,#N/A)</f>
        <v>0</v>
      </c>
      <c r="BH150" s="196">
        <f>IFERROR((VLOOKUP($A150,'1819'!$F$10:$L$408,6,FALSE)/VLOOKUP($A150,'2018'!$F$10:$N$460,9,FALSE))*1000,#N/A)</f>
        <v>0</v>
      </c>
      <c r="BI150" s="196">
        <f>IFERROR((VLOOKUP($A150,'1920'!$F$10:$L$408,6,FALSE)/VLOOKUP($A150,'2019'!$F$10:$N$464,8,FALSE))*1000,#N/A)</f>
        <v>0</v>
      </c>
      <c r="BJ150" s="196">
        <f>IFERROR((VLOOKUP($A150,'20 21'!$F$10:$L$408,6,FALSE)/VLOOKUP($A150,'2020'!$F$10:$N$469,8,FALSE))*1000,#N/A)</f>
        <v>1.1249922656781735</v>
      </c>
      <c r="BK150" s="196">
        <f>IFERROR((VLOOKUP($A150,'21 22'!$F$10:$L$408,6,FALSE)/VLOOKUP($A150,'2021'!$F$10:$N$469,8,FALSE))*1000,#N/A)</f>
        <v>0</v>
      </c>
      <c r="BL150" s="196">
        <f>IFERROR((VLOOKUP($A150,'22 23'!$F$10:$L$408,6,FALSE)/VLOOKUP($A150,'2022'!$F$10:$N$469,8,FALSE))*1000,#N/A)</f>
        <v>0.89469446184128121</v>
      </c>
      <c r="BM150" s="196">
        <f>IFERROR((VLOOKUP($A150,'23 24'!$F$7:$M$408,6,FALSE)/VLOOKUP($A150,'2023'!$C$7:$N$469,9,FALSE))*1000,#N/A)</f>
        <v>0</v>
      </c>
      <c r="BO150" s="196">
        <f>IFERROR((VLOOKUP($A150,'0910'!$F$10:$L$433,7,FALSE)/VLOOKUP($A150,'2010'!$C$5:$K$611,9,FALSE))*1000,#N/A)</f>
        <v>1.0618216139688532</v>
      </c>
      <c r="BP150" s="196" t="e">
        <f>IFERROR((VLOOKUP($A150,'1011'!$F$10:$L$433,7,FALSE)/VLOOKUP($A150,'2011'!$C$5:$K$611,9,FALSE))*1000,#N/A)</f>
        <v>#N/A</v>
      </c>
      <c r="BQ150" s="196">
        <f>IFERROR((VLOOKUP($A150,'1112'!$F$10:$L$408,7,FALSE)/VLOOKUP($A150,'2012'!$F$10:$M$460,8,FALSE))*1000,#N/A)</f>
        <v>7.8916372202591285</v>
      </c>
      <c r="BR150" s="196">
        <f>IFERROR((VLOOKUP($A150,'1213'!$F$10:$L$408,7,FALSE)/VLOOKUP($A150,'2013'!$F$10:$M$460,8,FALSE))*1000,#N/A)</f>
        <v>2.4717514124293789</v>
      </c>
      <c r="BS150" s="196">
        <f>IFERROR((VLOOKUP($A150,'1314'!$F$10:$L$408,7,FALSE)/VLOOKUP($A150,'2014'!$F$10:$M$460,8,FALSE))*1000,#N/A)</f>
        <v>0.93512565751022803</v>
      </c>
      <c r="BT150" s="196">
        <f>IFERROR((VLOOKUP($A150,'1415'!$F$10:$L$408,7,FALSE)/VLOOKUP($A150,'2015'!$F$10:$M$460,8,FALSE))*1000,#N/A)</f>
        <v>0.46221400508435406</v>
      </c>
      <c r="BU150" s="196">
        <f>IFERROR((VLOOKUP($A150,'1516'!$F$10:$L$408,7,FALSE)/VLOOKUP($A150,'2016'!$F$10:$M$460,8,FALSE))*1000,#N/A)</f>
        <v>4.2567878508973767</v>
      </c>
      <c r="BV150" s="196">
        <f>IFERROR((VLOOKUP($A150,'1617'!$F$10:$L$408,7,FALSE)/VLOOKUP($A150,'2017'!$F$10:$M$460,8,FALSE))*1000,#N/A)</f>
        <v>1.6040329972502292</v>
      </c>
      <c r="BW150" s="196">
        <f>IFERROR((VLOOKUP($A150,'1718'!$F$10:$L$408,7,FALSE)/VLOOKUP($A150,'2018'!$F$10:$N$460,9,FALSE))*1000,#N/A)</f>
        <v>4.337404405889739</v>
      </c>
      <c r="BX150" s="196">
        <f>IFERROR((VLOOKUP($A150,'1819'!$F$10:$L$408,7,FALSE)/VLOOKUP($A150,'2018'!$F$10:$N$460,9,FALSE))*1000,#N/A)</f>
        <v>1.9404177605296198</v>
      </c>
      <c r="BY150" s="196">
        <f>IFERROR((VLOOKUP($A150,'1920'!$F$10:$L$408,7,FALSE)/VLOOKUP($A150,'2019'!$F$10:$N$464,8,FALSE))*1000,#N/A)</f>
        <v>0.56995645532681305</v>
      </c>
      <c r="BZ150" s="196">
        <f>IFERROR((VLOOKUP($A150,'20 21'!$F$10:$L$408,7,FALSE)/VLOOKUP($A150,'2020'!$F$10:$N$469,8,FALSE))*1000,#N/A)</f>
        <v>4.6124682892805104</v>
      </c>
      <c r="CA150" s="196">
        <f>IFERROR((VLOOKUP($A150,'21 22'!$F$10:$L$408,7,FALSE)/VLOOKUP($A150,'2021'!$F$10:$N$469,8,FALSE))*1000,#N/A)</f>
        <v>0.22414237523675037</v>
      </c>
      <c r="CB150" s="196">
        <f>IFERROR((VLOOKUP($A150,'22 23'!$F$10:$L$408,7,FALSE)/VLOOKUP($A150,'2022'!$F$10:$N$469,8,FALSE))*1000,#N/A)</f>
        <v>2.6840833855238437</v>
      </c>
      <c r="CC150" s="196">
        <f>IFERROR((VLOOKUP($A150,'23 24'!$F$7:$M$408,7,FALSE)/VLOOKUP($A150,'2023'!$C$7:$N$469,9,FALSE))*1000,#N/A)</f>
        <v>0.11149390685799021</v>
      </c>
      <c r="CE150" s="198">
        <f>IFERROR((VLOOKUP($A150,'0910'!$F$10:$S$433,9,FALSE)/VLOOKUP($A150,'2010'!$C$5:$K$611,9,FALSE))*1000,#N/A)</f>
        <v>2.2416234072675789</v>
      </c>
      <c r="CF150" s="198" t="e">
        <f>IFERROR((VLOOKUP($A150,'1011'!$F$10:$S$433,10,FALSE)/VLOOKUP($A150,'2011'!$C$5:$K$611,9,FALSE))*1000,#N/A)</f>
        <v>#N/A</v>
      </c>
      <c r="CG150" s="198">
        <f>IFERROR((VLOOKUP($A150,'1112'!$F$10:$S$408,9,FALSE)/VLOOKUP($A150,'2012'!$F$10:$M$460,8,FALSE))*1000,#N/A)</f>
        <v>0.58892815076560656</v>
      </c>
      <c r="CH150" s="198">
        <f>IFERROR((VLOOKUP($A150,'1213'!$F$10:$S$408,9,FALSE)/VLOOKUP($A150,'2013'!$F$10:$M$460,8,FALSE))*1000,#N/A)</f>
        <v>1.7655367231638417</v>
      </c>
      <c r="CI150" s="198">
        <f>IFERROR((VLOOKUP($A150,'1314'!$F$10:$S$408,9,FALSE)/VLOOKUP($A150,'2014'!$F$10:$M$460,8,FALSE))*1000,#N/A)</f>
        <v>0.23378141437755701</v>
      </c>
      <c r="CJ150" s="198">
        <f>IFERROR((VLOOKUP($A150,'1415'!$F$10:$S$408,9,FALSE)/VLOOKUP($A150,'2015'!$F$10:$M$460,8,FALSE))*1000,#N/A)</f>
        <v>1.9644095216085049</v>
      </c>
      <c r="CK150" s="198">
        <f>IFERROR((VLOOKUP($A150,'1516'!$F$10:$S$408,9,FALSE)/VLOOKUP($A150,'2016'!$F$10:$M$460,8,FALSE))*1000,#N/A)</f>
        <v>8.0533824206166589</v>
      </c>
      <c r="CL150" s="198">
        <f>IFERROR((VLOOKUP($A150,'1617'!$F$10:$S$408,9,FALSE)/VLOOKUP($A150,'2017'!$F$10:$M$460,8,FALSE))*1000,#N/A)</f>
        <v>0.91659028414298815</v>
      </c>
      <c r="CM150" s="198">
        <f>IFERROR((VLOOKUP($A150,'1718'!$F$10:$S$408,9,FALSE)/VLOOKUP($A150,'2018'!$F$10:$N$460,9,FALSE))*1000,#N/A)</f>
        <v>2.625271087775368</v>
      </c>
      <c r="CN150" s="198">
        <f>IFERROR((VLOOKUP($A150,'1819'!$F$10:$S$408,9,FALSE)/VLOOKUP($A150,'2018'!$F$10:$N$460,9,FALSE))*1000,#N/A)</f>
        <v>2.1687022029448695</v>
      </c>
      <c r="CO150" s="198">
        <f>IFERROR((VLOOKUP($A150,'1920'!$F$10:$S$408,9,FALSE)/VLOOKUP($A150,'2019'!$F$10:$N$464,8,FALSE))*1000,#N/A)</f>
        <v>1.3678954927843514</v>
      </c>
      <c r="CP150" s="198">
        <f>IFERROR((VLOOKUP($A150,'20 21'!$F$10:$S$408,9,FALSE)/VLOOKUP($A150,'2020'!$F$10:$N$469,8,FALSE))*1000,#N/A)</f>
        <v>1.1249922656781735</v>
      </c>
      <c r="CQ150" s="198">
        <f>IFERROR((VLOOKUP($A150,'21 22'!$F$10:$S$408,9,FALSE)/VLOOKUP($A150,'2021'!$F$10:$N$469,8,FALSE))*1000,#N/A)</f>
        <v>0.44828475047350075</v>
      </c>
      <c r="CR150" s="198">
        <f>IFERROR((VLOOKUP($A150,'22 23'!$F$10:$S$408,9,FALSE)/VLOOKUP($A150,'2022'!$F$10:$N$469,8,FALSE))*1000,#N/A)</f>
        <v>0.78285765411112107</v>
      </c>
      <c r="CS150" s="196">
        <f>IFERROR((VLOOKUP($A150,'23 24'!$F$7:$S$408,9,FALSE)/VLOOKUP($A150,'2023'!$C$7:$N$469,9,FALSE))*1000,#N/A)</f>
        <v>0.89195125486392168</v>
      </c>
      <c r="CU150" s="198">
        <f>IFERROR((VLOOKUP($A150,'0910'!$F$10:$S$433,10,FALSE)/VLOOKUP($A150,'2010'!$C$5:$K$611,9,FALSE))*1000,#N/A)</f>
        <v>0.11798017932987259</v>
      </c>
      <c r="CV150" s="198" t="e">
        <f>IFERROR((VLOOKUP($A150,'1011'!$F$10:$S$433,11,FALSE)/VLOOKUP($A150,'2011'!$C$5:$K$611,9,FALSE))*1000,#N/A)</f>
        <v>#N/A</v>
      </c>
      <c r="CW150" s="198">
        <f>IFERROR((VLOOKUP($A150,'1112'!$F$10:$S$408,10,FALSE)/VLOOKUP($A150,'2012'!$F$10:$M$460,8,FALSE))*1000,#N/A)</f>
        <v>0.11778563015312132</v>
      </c>
      <c r="CX150" s="198">
        <f>IFERROR((VLOOKUP($A150,'1213'!$F$10:$S$408,10,FALSE)/VLOOKUP($A150,'2013'!$F$10:$M$460,8,FALSE))*1000,#N/A)</f>
        <v>0</v>
      </c>
      <c r="CY150" s="198">
        <f>IFERROR((VLOOKUP($A150,'1314'!$F$10:$S$408,10,FALSE)/VLOOKUP($A150,'2014'!$F$10:$M$460,8,FALSE))*1000,#N/A)</f>
        <v>0</v>
      </c>
      <c r="CZ150" s="198">
        <f>IFERROR((VLOOKUP($A150,'1415'!$F$10:$S$408,10,FALSE)/VLOOKUP($A150,'2015'!$F$10:$M$460,8,FALSE))*1000,#N/A)</f>
        <v>0.11555350127108852</v>
      </c>
      <c r="DA150" s="198">
        <f>IFERROR((VLOOKUP($A150,'1516'!$F$10:$S$408,10,FALSE)/VLOOKUP($A150,'2016'!$F$10:$M$460,8,FALSE))*1000,#N/A)</f>
        <v>3.9116428900138054</v>
      </c>
      <c r="DB150" s="198">
        <f>IFERROR((VLOOKUP($A150,'1617'!$F$10:$S$408,10,FALSE)/VLOOKUP($A150,'2017'!$F$10:$M$460,8,FALSE))*1000,#N/A)</f>
        <v>0.22914757103574704</v>
      </c>
      <c r="DC150" s="198">
        <f>IFERROR((VLOOKUP($A150,'1718'!$F$10:$S$408,10,FALSE)/VLOOKUP($A150,'2018'!$F$10:$N$460,9,FALSE))*1000,#N/A)</f>
        <v>0.11414222120762471</v>
      </c>
      <c r="DD150" s="198">
        <f>IFERROR((VLOOKUP($A150,'1819'!$F$10:$S$408,10,FALSE)/VLOOKUP($A150,'2018'!$F$10:$N$460,9,FALSE))*1000,#N/A)</f>
        <v>0</v>
      </c>
      <c r="DE150" s="198">
        <f>IFERROR((VLOOKUP($A150,'1920'!$F$10:$S$408,10,FALSE)/VLOOKUP($A150,'2019'!$F$10:$N$464,8,FALSE))*1000,#N/A)</f>
        <v>3.6477213140916036</v>
      </c>
      <c r="DF150" s="198">
        <f>IFERROR((VLOOKUP($A150,'20 21'!$F$10:$S$408,10,FALSE)/VLOOKUP($A150,'2020'!$F$10:$N$469,8,FALSE))*1000,#N/A)</f>
        <v>0</v>
      </c>
      <c r="DG150" s="198">
        <f>IFERROR((VLOOKUP($A150,'21 22'!$F$10:$S$408,10,FALSE)/VLOOKUP($A150,'2021'!$F$10:$N$469,8,FALSE))*1000,#N/A)</f>
        <v>0</v>
      </c>
      <c r="DH150" s="198">
        <f>IFERROR((VLOOKUP($A150,'22 23'!$F$10:$S$408,10,FALSE)/VLOOKUP($A150,'2022'!$F$10:$N$469,8,FALSE))*1000,#N/A)</f>
        <v>1.1183680773016016</v>
      </c>
      <c r="DI150" s="196">
        <f>IFERROR((VLOOKUP($A150,'23 24'!$F$7:$S$408,10,FALSE)/VLOOKUP($A150,'2023'!$C$7:$N$469,9,FALSE))*1000,#N/A)</f>
        <v>0</v>
      </c>
      <c r="DK150" s="198">
        <f>IFERROR((VLOOKUP($A150,'0910'!$F$10:$S$433,11,FALSE)/VLOOKUP($A150,'2010'!$C$5:$K$611,9,FALSE))*1000,#N/A)</f>
        <v>0</v>
      </c>
      <c r="DL150" s="198" t="e">
        <f>IFERROR((VLOOKUP($A150,'1011'!$F$10:$S$433,12,FALSE)/VLOOKUP($A150,'2011'!$C$5:$K$611,9,FALSE))*1000,#N/A)</f>
        <v>#N/A</v>
      </c>
      <c r="DM150" s="198">
        <f>IFERROR((VLOOKUP($A150,'1112'!$F$10:$S$408,11,FALSE)/VLOOKUP($A150,'2012'!$F$10:$M$460,8,FALSE))*1000,#N/A)</f>
        <v>0</v>
      </c>
      <c r="DN150" s="198">
        <f>IFERROR((VLOOKUP($A150,'1213'!$F$10:$S$408,11,FALSE)/VLOOKUP($A150,'2013'!$F$10:$M$460,8,FALSE))*1000,#N/A)</f>
        <v>0</v>
      </c>
      <c r="DO150" s="198">
        <f>IFERROR((VLOOKUP($A150,'1314'!$F$10:$S$408,11,FALSE)/VLOOKUP($A150,'2014'!$F$10:$M$460,8,FALSE))*1000,#N/A)</f>
        <v>0</v>
      </c>
      <c r="DP150" s="198">
        <f>IFERROR((VLOOKUP($A150,'1415'!$F$10:$S$408,11,FALSE)/VLOOKUP($A150,'2015'!$F$10:$M$460,8,FALSE))*1000,#N/A)</f>
        <v>0</v>
      </c>
      <c r="DQ150" s="198">
        <f>IFERROR((VLOOKUP($A150,'1516'!$F$10:$S$408,11,FALSE)/VLOOKUP($A150,'2016'!$F$10:$M$460,8,FALSE))*1000,#N/A)</f>
        <v>0</v>
      </c>
      <c r="DR150" s="198">
        <f>IFERROR((VLOOKUP($A150,'1617'!$F$10:$S$408,11,FALSE)/VLOOKUP($A150,'2017'!$F$10:$M$460,8,FALSE))*1000,#N/A)</f>
        <v>0.11457378551787352</v>
      </c>
      <c r="DS150" s="198">
        <f>IFERROR((VLOOKUP($A150,'1718'!$F$10:$S$408,11,FALSE)/VLOOKUP($A150,'2018'!$F$10:$N$460,9,FALSE))*1000,#N/A)</f>
        <v>0</v>
      </c>
      <c r="DT150" s="198">
        <f>IFERROR((VLOOKUP($A150,'1819'!$F$10:$S$408,11,FALSE)/VLOOKUP($A150,'2018'!$F$10:$N$460,9,FALSE))*1000,#N/A)</f>
        <v>0</v>
      </c>
      <c r="DU150" s="198">
        <f>IFERROR((VLOOKUP($A150,'1920'!$F$10:$S$408,11,FALSE)/VLOOKUP($A150,'2019'!$F$10:$N$464,8,FALSE))*1000,#N/A)</f>
        <v>0</v>
      </c>
      <c r="DV150" s="198">
        <f>IFERROR((VLOOKUP($A150,'20 21'!$F$10:$S$408,11,FALSE)/VLOOKUP($A150,'2020'!$F$10:$N$469,8,FALSE))*1000,#N/A)</f>
        <v>0</v>
      </c>
      <c r="DW150" s="198">
        <f>IFERROR((VLOOKUP($A150,'21 22'!$F$10:$S$408,11,FALSE)/VLOOKUP($A150,'2021'!$F$10:$N$469,8,FALSE))*1000,#N/A)</f>
        <v>0</v>
      </c>
      <c r="DX150" s="198">
        <f>IFERROR((VLOOKUP($A150,'22 23'!$F$10:$S$408,11,FALSE)/VLOOKUP($A150,'2022'!$F$10:$N$469,8,FALSE))*1000,#N/A)</f>
        <v>0</v>
      </c>
      <c r="DY150" s="196">
        <f>IFERROR((VLOOKUP($A150,'23 24'!$F$7:$S$408,11,FALSE)/VLOOKUP($A150,'2023'!$C$7:$N$469,9,FALSE))*1000,#N/A)</f>
        <v>0.66896344114794126</v>
      </c>
      <c r="EA150" s="198">
        <f>IFERROR((VLOOKUP($A150,'0910'!$F$10:$S$433,12,FALSE)/VLOOKUP($A150,'2010'!$C$5:$K$611,9,FALSE))*1000,#N/A)</f>
        <v>2.3596035865974518</v>
      </c>
      <c r="EB150" s="198" t="e">
        <f>IFERROR((VLOOKUP($A150,'1011'!$F$10:$S$433,13,FALSE)/VLOOKUP($A150,'2011'!$C$5:$K$611,9,FALSE))*1000,#N/A)</f>
        <v>#N/A</v>
      </c>
      <c r="EC150" s="198">
        <f>IFERROR((VLOOKUP($A150,'1112'!$F$10:$S$408,12,FALSE)/VLOOKUP($A150,'2012'!$F$10:$M$460,8,FALSE))*1000,#N/A)</f>
        <v>0.58892815076560656</v>
      </c>
      <c r="ED150" s="198">
        <f>IFERROR((VLOOKUP($A150,'1213'!$F$10:$S$408,12,FALSE)/VLOOKUP($A150,'2013'!$F$10:$M$460,8,FALSE))*1000,#N/A)</f>
        <v>1.7655367231638417</v>
      </c>
      <c r="EE150" s="198">
        <f>IFERROR((VLOOKUP($A150,'1314'!$F$10:$S$408,12,FALSE)/VLOOKUP($A150,'2014'!$F$10:$M$460,8,FALSE))*1000,#N/A)</f>
        <v>0.23378141437755701</v>
      </c>
      <c r="EF150" s="198">
        <f>IFERROR((VLOOKUP($A150,'1415'!$F$10:$S$408,12,FALSE)/VLOOKUP($A150,'2015'!$F$10:$M$460,8,FALSE))*1000,#N/A)</f>
        <v>2.0799630228795936</v>
      </c>
      <c r="EG150" s="198">
        <f>IFERROR((VLOOKUP($A150,'1516'!$F$10:$S$408,12,FALSE)/VLOOKUP($A150,'2016'!$F$10:$M$460,8,FALSE))*1000,#N/A)</f>
        <v>11.965025310630464</v>
      </c>
      <c r="EH150" s="198">
        <f>IFERROR((VLOOKUP($A150,'1617'!$F$10:$S$408,12,FALSE)/VLOOKUP($A150,'2017'!$F$10:$M$460,8,FALSE))*1000,#N/A)</f>
        <v>1.2603116406966086</v>
      </c>
      <c r="EI150" s="198">
        <f>IFERROR((VLOOKUP($A150,'1718'!$F$10:$S$408,12,FALSE)/VLOOKUP($A150,'2018'!$F$10:$N$460,9,FALSE))*1000,#N/A)</f>
        <v>2.7394133089829928</v>
      </c>
      <c r="EJ150" s="198">
        <f>IFERROR((VLOOKUP($A150,'1819'!$F$10:$S$408,12,FALSE)/VLOOKUP($A150,'2018'!$F$10:$N$460,9,FALSE))*1000,#N/A)</f>
        <v>2.1687022029448695</v>
      </c>
      <c r="EK150" s="198">
        <f>IFERROR((VLOOKUP($A150,'1920'!$F$10:$S$408,12,FALSE)/VLOOKUP($A150,'2019'!$F$10:$N$464,8,FALSE))*1000,#N/A)</f>
        <v>5.1296080979413174</v>
      </c>
      <c r="EL150" s="198">
        <f>IFERROR((VLOOKUP($A150,'20 21'!$F$10:$S$408,12,FALSE)/VLOOKUP($A150,'2020'!$F$10:$N$469,8,FALSE))*1000,#N/A)</f>
        <v>1.1249922656781735</v>
      </c>
      <c r="EM150" s="198">
        <f>IFERROR((VLOOKUP($A150,'21 22'!$F$10:$S$408,12,FALSE)/VLOOKUP($A150,'2021'!$F$10:$N$469,8,FALSE))*1000,#N/A)</f>
        <v>0.44828475047350075</v>
      </c>
      <c r="EN150" s="198">
        <f>IFERROR((VLOOKUP($A150,'22 23'!$F$10:$S$408,12,FALSE)/VLOOKUP($A150,'2022'!$F$10:$N$469,8,FALSE))*1000,#N/A)</f>
        <v>2.0130625391428825</v>
      </c>
      <c r="EO150" s="196">
        <f>IFERROR((VLOOKUP($A150,'23 24'!$F$7:$S$408,12,FALSE)/VLOOKUP($A150,'2023'!$C$7:$N$469,9,FALSE))*1000,#N/A)</f>
        <v>1.4494207891538728</v>
      </c>
    </row>
    <row r="151" spans="1:145" x14ac:dyDescent="0.3">
      <c r="A151" t="s">
        <v>1026</v>
      </c>
      <c r="B151" t="s">
        <v>1743</v>
      </c>
      <c r="C151" t="str">
        <f>IF(VLOOKUP($A151,'0910'!$F$10:$L$433,1,FALSE)=VLOOKUP($A151,'2010'!$C$5:$K$611,1,FALSE),VLOOKUP($A151,'0910'!$F$10:$L$433,1,FALSE),FALSE)</f>
        <v>Kettering</v>
      </c>
      <c r="D151" t="str">
        <f>IF(VLOOKUP($A151,'1011'!$F$10:$L$433,1,FALSE)=VLOOKUP($A151,'2011'!$C$5:$K$611,1,FALSE),VLOOKUP($A151,'1011'!$F$10:$L$433,1,FALSE),FALSE)</f>
        <v>Kettering</v>
      </c>
      <c r="E151" t="str">
        <f>IF(VLOOKUP(A151,'1112'!$F$10:$L$408,1,FALSE)=VLOOKUP(A151,'2012'!$F$10:$M$460,1,FALSE),VLOOKUP(A151,'1112'!$F$10:$L$408,1,FALSE),FALSE)</f>
        <v>Kettering</v>
      </c>
      <c r="F151" t="str">
        <f>IF(VLOOKUP($A151,'1213'!$F$10:$L$408,1,FALSE)=VLOOKUP($A151,'2013'!$F$10:$M$460,1,FALSE),VLOOKUP($A151,'1213'!$F$10:$L$408,1,FALSE),FALSE)</f>
        <v>Kettering</v>
      </c>
      <c r="G151" t="str">
        <f>IF(VLOOKUP($A151,'1314'!$F$10:$L$408,1,FALSE)=VLOOKUP($A151,'2014'!$F$10:$M$460,1,FALSE),VLOOKUP($A151,'1314'!$F$10:$L$408,1,FALSE),FALSE)</f>
        <v>Kettering</v>
      </c>
      <c r="H151" t="str">
        <f>IF(VLOOKUP($A151,'1415'!$F$10:$L$408,1,FALSE)=VLOOKUP($A151,'2015'!$F$10:$M$460,1,FALSE),VLOOKUP($A151,'1415'!$F$10:$L$408,1,FALSE),FALSE)</f>
        <v>Kettering</v>
      </c>
      <c r="I151" t="str">
        <f>IF(VLOOKUP($A151,'1516'!$F$10:$L$408,1,FALSE)=VLOOKUP($A151,'2015'!$F$10:$M$460,1,FALSE),VLOOKUP($A151,'1516'!$F$10:$L$408,1,FALSE),FALSE)</f>
        <v>Kettering</v>
      </c>
      <c r="J151" t="str">
        <f>IF(VLOOKUP($A151,'1617'!$F$10:$L$408,1,FALSE)=VLOOKUP($A151,'2016'!$F$10:$M$460,1,FALSE),VLOOKUP($A151,'1617'!$F$10:$L$408,1,FALSE),FALSE)</f>
        <v>Kettering</v>
      </c>
      <c r="K151" t="str">
        <f>IF(VLOOKUP($A151,'1718'!$F$10:$M$408,1,FALSE)=VLOOKUP($A151,'2017'!$F$10:$M$460,1,FALSE),VLOOKUP($A151,'1718'!$F$10:$M$408,1,FALSE),FALSE)</f>
        <v>Kettering</v>
      </c>
      <c r="L151" t="str">
        <f>IF(VLOOKUP($A151,'1819'!$F$10:$M$408,1,FALSE)=VLOOKUP($A151,'2018'!$F$10:$M$460,1,FALSE),VLOOKUP($A151,'1819'!$F$10:$M$408,1,FALSE),FALSE)</f>
        <v>Kettering</v>
      </c>
      <c r="M151" t="str">
        <f>IF(VLOOKUP($A151,'1920'!$F$10:$M$408,1,FALSE)=VLOOKUP($A151,'2019'!$F$10:$M$464,1,FALSE),VLOOKUP($A151,'1920'!$F$10:$M$408,1,FALSE),FALSE)</f>
        <v>Kettering</v>
      </c>
      <c r="N151" t="str">
        <f>IF(VLOOKUP($A151,'20 21'!$F$10:$N$408,1,FALSE)=VLOOKUP($A151,'2020'!$F$10:$O$468,1,FALSE),VLOOKUP($A151,'20 21'!$F$10:$N$408,1,FALSE),FALSE)</f>
        <v>Kettering</v>
      </c>
      <c r="O151" t="e">
        <f>IF(VLOOKUP($A151,'21 22'!$F$10:$N$408,1,FALSE)=VLOOKUP($A151,'2021'!$F$10:$O$471,1,FALSE),VLOOKUP($A151,'21 22'!$F$10:$N$408,1,FALSE),FALSE)</f>
        <v>#N/A</v>
      </c>
      <c r="P151" t="e">
        <f>IF(VLOOKUP($A151,'22 23'!$F$10:$N$408,1,FALSE)=VLOOKUP($A151,'2022'!$F$10:$O$468,1,FALSE),VLOOKUP($A151,'22 23'!$F$10:$N$408,1,FALSE),FALSE)</f>
        <v>#N/A</v>
      </c>
      <c r="Q151" t="e">
        <f>IF(VLOOKUP($A151,'23 24'!$F$7:$N$408,1,FALSE)=VLOOKUP($A151,'2023'!$C$7:$O$468,1,FALSE),VLOOKUP($A151,'23 24'!$F$7:$N$408,1,FALSE),FALSE)</f>
        <v>#N/A</v>
      </c>
      <c r="S151" s="196">
        <f>IFERROR((VLOOKUP($A151,'0910'!$F$10:$L$433,4,FALSE)/VLOOKUP($A151,'2010'!$C$5:$K$611,9,FALSE))*1000,#N/A)</f>
        <v>4.6285018270401954</v>
      </c>
      <c r="T151" s="196">
        <f>IFERROR((VLOOKUP($A151,'1011'!$F$10:$L$433,4,FALSE)/VLOOKUP($A151,'2011'!$C$5:$K$611,9,FALSE))*1000,#N/A)</f>
        <v>5.3063193439459715</v>
      </c>
      <c r="U151" s="196">
        <f>IFERROR((VLOOKUP($A151,'1112'!$F$10:$L$408,4,FALSE)/VLOOKUP($A151,'2012'!$F$10:$M$460,8,FALSE))*1000,#N/A)</f>
        <v>4.0689325035902346</v>
      </c>
      <c r="V151" s="196">
        <f>IFERROR((VLOOKUP($A151,'1213'!$F$10:$L$408,4,FALSE)/VLOOKUP($A151,'2013'!$F$10:$M$460,8,FALSE))*1000,#N/A)</f>
        <v>4.0351293615001191</v>
      </c>
      <c r="W151" s="196">
        <f>IFERROR((VLOOKUP($A151,'1314'!$F$10:$L$408,4,FALSE)/VLOOKUP($A151,'2014'!$F$10:$M$460,8,FALSE))*1000,#N/A)</f>
        <v>7.4994141082727914</v>
      </c>
      <c r="X151" s="196">
        <f>IFERROR((VLOOKUP($A151,'1415'!$F$10:$L$408,4,FALSE)/VLOOKUP($A151,'2015'!$F$10:$M$460,8,FALSE))*1000,#N/A)</f>
        <v>9.7788125727590227</v>
      </c>
      <c r="Y151" s="196">
        <f>IFERROR((VLOOKUP($A151,'1516'!$F$10:$L$408,4,FALSE)/VLOOKUP($A151,'2016'!$F$10:$M$460,8,FALSE))*1000,#N/A)</f>
        <v>11.034482758620689</v>
      </c>
      <c r="Z151" s="196">
        <f>IFERROR((VLOOKUP($A151,'1617'!$F$10:$L$408,4,FALSE)/VLOOKUP($A151,'2017'!$F$10:$M$460,8,FALSE))*1000,#N/A)</f>
        <v>9.502262443438914</v>
      </c>
      <c r="AA151" s="196">
        <f>IFERROR((VLOOKUP($A151,'1718'!$F$10:$L$408,4,FALSE)/VLOOKUP($A151,'2018'!$F$10:$N$460,9,FALSE))*1000,#N/A)</f>
        <v>6.9351230425055927</v>
      </c>
      <c r="AB151" s="196">
        <f>IFERROR((VLOOKUP($A151,'1819'!$F$10:$L$408,4,FALSE)/VLOOKUP($A151,'2018'!$F$10:$N$460,9,FALSE))*1000,#N/A)</f>
        <v>3.579418344519016</v>
      </c>
      <c r="AC151" s="196">
        <f>IFERROR((VLOOKUP($A151,'1920'!$F$10:$L$408,4,FALSE)/VLOOKUP($A151,'2019'!$F$10:$N$464,8,FALSE))*1000,#N/A)</f>
        <v>3.9700044111160118</v>
      </c>
      <c r="AD151" s="196">
        <f>IFERROR((VLOOKUP($A151,'20 21'!$F$10:$M$408,4,FALSE)/VLOOKUP($A151,'2020'!$F$10:$N$469,8,FALSE))*1000,#N/A)</f>
        <v>6.1286177996948821</v>
      </c>
      <c r="AE151" s="196" t="e">
        <f>IFERROR((VLOOKUP($A151,'21 22'!$F$10:$M$408,4,FALSE)/VLOOKUP($A151,'2021'!$F$10:$N$469,8,FALSE))*1000,#N/A)</f>
        <v>#N/A</v>
      </c>
      <c r="AF151" s="196" t="e">
        <f>IFERROR((VLOOKUP($A151,'22 23'!$F$10:$M$408,4,FALSE)/VLOOKUP($A151,'2022'!$F$10:$N$469,8,FALSE))*1000,#N/A)</f>
        <v>#N/A</v>
      </c>
      <c r="AG151" s="196" t="e">
        <f>IFERROR((VLOOKUP($A151,'23 24'!$F$7:$M$408,4,FALSE)/VLOOKUP($A151,'2023'!$C$7:$N$469,9,FALSE))*1000,#N/A)</f>
        <v>#N/A</v>
      </c>
      <c r="AI151" s="196">
        <f>IFERROR((VLOOKUP($A151,'0910'!$F$10:$L$433,5,FALSE)/VLOOKUP($A151,'2010'!$C$5:$K$611,9,FALSE))*1000,#N/A)</f>
        <v>0.48721071863581</v>
      </c>
      <c r="AJ151" s="196">
        <f>IFERROR((VLOOKUP($A151,'1011'!$F$10:$L$433,5,FALSE)/VLOOKUP($A151,'2011'!$C$5:$K$611,9,FALSE))*1000,#N/A)</f>
        <v>1.4471780028943559</v>
      </c>
      <c r="AK151" s="196">
        <f>IFERROR((VLOOKUP($A151,'1112'!$F$10:$L$408,5,FALSE)/VLOOKUP($A151,'2012'!$F$10:$M$460,8,FALSE))*1000,#N/A)</f>
        <v>0.71804691239827667</v>
      </c>
      <c r="AL151" s="196">
        <f>IFERROR((VLOOKUP($A151,'1213'!$F$10:$L$408,5,FALSE)/VLOOKUP($A151,'2013'!$F$10:$M$460,8,FALSE))*1000,#N/A)</f>
        <v>0.71208165202943263</v>
      </c>
      <c r="AM151" s="196">
        <f>IFERROR((VLOOKUP($A151,'1314'!$F$10:$L$408,5,FALSE)/VLOOKUP($A151,'2014'!$F$10:$M$460,8,FALSE))*1000,#N/A)</f>
        <v>1.1717834544176235</v>
      </c>
      <c r="AN151" s="196">
        <f>IFERROR((VLOOKUP($A151,'1415'!$F$10:$L$408,5,FALSE)/VLOOKUP($A151,'2015'!$F$10:$M$460,8,FALSE))*1000,#N/A)</f>
        <v>2.3282887077997669</v>
      </c>
      <c r="AO151" s="196">
        <f>IFERROR((VLOOKUP($A151,'1516'!$F$10:$L$408,5,FALSE)/VLOOKUP($A151,'2016'!$F$10:$M$460,8,FALSE))*1000,#N/A)</f>
        <v>2.0689655172413794</v>
      </c>
      <c r="AP151" s="196">
        <f>IFERROR((VLOOKUP($A151,'1617'!$F$10:$L$408,5,FALSE)/VLOOKUP($A151,'2017'!$F$10:$M$460,8,FALSE))*1000,#N/A)</f>
        <v>1.3574660633484161</v>
      </c>
      <c r="AQ151" s="196">
        <f>IFERROR((VLOOKUP($A151,'1718'!$F$10:$L$408,5,FALSE)/VLOOKUP($A151,'2018'!$F$10:$N$460,9,FALSE))*1000,#N/A)</f>
        <v>1.789709172259508</v>
      </c>
      <c r="AR151" s="196">
        <f>IFERROR((VLOOKUP($A151,'1819'!$F$10:$L$408,5,FALSE)/VLOOKUP($A151,'2018'!$F$10:$N$460,9,FALSE))*1000,#N/A)</f>
        <v>3.1319910514541389</v>
      </c>
      <c r="AS151" s="196">
        <f>IFERROR((VLOOKUP($A151,'1920'!$F$10:$L$408,5,FALSE)/VLOOKUP($A151,'2019'!$F$10:$N$464,8,FALSE))*1000,#N/A)</f>
        <v>0</v>
      </c>
      <c r="AT151" s="196">
        <f>IFERROR((VLOOKUP($A151,'20 21'!$F$10:$L$408,5,FALSE)/VLOOKUP($A151,'2020'!$F$10:$N$469,8,FALSE))*1000,#N/A)</f>
        <v>0.65663762139588022</v>
      </c>
      <c r="AU151" s="196" t="e">
        <f>IFERROR((VLOOKUP($A151,'21 22'!$F$10:$L$408,5,FALSE)/VLOOKUP($A151,'2021'!$F$10:$N$469,8,FALSE))*1000,#N/A)</f>
        <v>#N/A</v>
      </c>
      <c r="AV151" s="196" t="e">
        <f>IFERROR((VLOOKUP($A151,'22 23'!$F$10:$L$408,5,FALSE)/VLOOKUP($A151,'2022'!$F$10:$N$469,8,FALSE))*1000,#N/A)</f>
        <v>#N/A</v>
      </c>
      <c r="AW151" s="196" t="e">
        <f>IFERROR((VLOOKUP($A151,'23 24'!$F$7:$M$408,5,FALSE)/VLOOKUP($A151,'2023'!$C$7:$N$469,9,FALSE))*1000,#N/A)</f>
        <v>#N/A</v>
      </c>
      <c r="AY151" s="196">
        <f>IFERROR((VLOOKUP($A151,'0910'!$F$10:$L$433,6,FALSE)/VLOOKUP($A151,'2010'!$C$5:$K$611,9,FALSE))*1000,#N/A)</f>
        <v>0</v>
      </c>
      <c r="AZ151" s="196">
        <f>IFERROR((VLOOKUP($A151,'1011'!$F$10:$L$433,6,FALSE)/VLOOKUP($A151,'2011'!$C$5:$K$611,9,FALSE))*1000,#N/A)</f>
        <v>0</v>
      </c>
      <c r="BA151" s="196">
        <f>IFERROR((VLOOKUP($A151,'1112'!$F$10:$L$408,6,FALSE)/VLOOKUP($A151,'2012'!$F$10:$M$460,8,FALSE))*1000,#N/A)</f>
        <v>0</v>
      </c>
      <c r="BB151" s="196">
        <f>IFERROR((VLOOKUP($A151,'1213'!$F$10:$L$408,6,FALSE)/VLOOKUP($A151,'2013'!$F$10:$M$460,8,FALSE))*1000,#N/A)</f>
        <v>0</v>
      </c>
      <c r="BC151" s="196">
        <f>IFERROR((VLOOKUP($A151,'1314'!$F$10:$L$408,6,FALSE)/VLOOKUP($A151,'2014'!$F$10:$M$460,8,FALSE))*1000,#N/A)</f>
        <v>0</v>
      </c>
      <c r="BD151" s="196">
        <f>IFERROR((VLOOKUP($A151,'1415'!$F$10:$L$408,6,FALSE)/VLOOKUP($A151,'2015'!$F$10:$M$460,8,FALSE))*1000,#N/A)</f>
        <v>0</v>
      </c>
      <c r="BE151" s="196">
        <f>IFERROR((VLOOKUP($A151,'1516'!$F$10:$L$408,6,FALSE)/VLOOKUP($A151,'2016'!$F$10:$M$460,8,FALSE))*1000,#N/A)</f>
        <v>0</v>
      </c>
      <c r="BF151" s="196">
        <f>IFERROR((VLOOKUP($A151,'1617'!$F$10:$L$408,6,FALSE)/VLOOKUP($A151,'2017'!$F$10:$M$460,8,FALSE))*1000,#N/A)</f>
        <v>0</v>
      </c>
      <c r="BG151" s="196">
        <f>IFERROR((VLOOKUP($A151,'1718'!$F$10:$L$408,6,FALSE)/VLOOKUP($A151,'2018'!$F$10:$N$460,9,FALSE))*1000,#N/A)</f>
        <v>0</v>
      </c>
      <c r="BH151" s="196">
        <f>IFERROR((VLOOKUP($A151,'1819'!$F$10:$L$408,6,FALSE)/VLOOKUP($A151,'2018'!$F$10:$N$460,9,FALSE))*1000,#N/A)</f>
        <v>0</v>
      </c>
      <c r="BI151" s="196">
        <f>IFERROR((VLOOKUP($A151,'1920'!$F$10:$L$408,6,FALSE)/VLOOKUP($A151,'2019'!$F$10:$N$464,8,FALSE))*1000,#N/A)</f>
        <v>0</v>
      </c>
      <c r="BJ151" s="196">
        <f>IFERROR((VLOOKUP($A151,'20 21'!$F$10:$L$408,6,FALSE)/VLOOKUP($A151,'2020'!$F$10:$N$469,8,FALSE))*1000,#N/A)</f>
        <v>0</v>
      </c>
      <c r="BK151" s="196" t="e">
        <f>IFERROR((VLOOKUP($A151,'21 22'!$F$10:$L$408,6,FALSE)/VLOOKUP($A151,'2021'!$F$10:$N$469,8,FALSE))*1000,#N/A)</f>
        <v>#N/A</v>
      </c>
      <c r="BL151" s="196" t="e">
        <f>IFERROR((VLOOKUP($A151,'22 23'!$F$10:$L$408,6,FALSE)/VLOOKUP($A151,'2022'!$F$10:$N$469,8,FALSE))*1000,#N/A)</f>
        <v>#N/A</v>
      </c>
      <c r="BM151" s="196" t="e">
        <f>IFERROR((VLOOKUP($A151,'23 24'!$F$7:$M$408,6,FALSE)/VLOOKUP($A151,'2023'!$C$7:$N$469,9,FALSE))*1000,#N/A)</f>
        <v>#N/A</v>
      </c>
      <c r="BO151" s="196">
        <f>IFERROR((VLOOKUP($A151,'0910'!$F$10:$L$433,7,FALSE)/VLOOKUP($A151,'2010'!$C$5:$K$611,9,FALSE))*1000,#N/A)</f>
        <v>5.1157125456760051</v>
      </c>
      <c r="BP151" s="196">
        <f>IFERROR((VLOOKUP($A151,'1011'!$F$10:$L$433,7,FALSE)/VLOOKUP($A151,'2011'!$C$5:$K$611,9,FALSE))*1000,#N/A)</f>
        <v>6.994693680656054</v>
      </c>
      <c r="BQ151" s="196">
        <f>IFERROR((VLOOKUP($A151,'1112'!$F$10:$L$408,7,FALSE)/VLOOKUP($A151,'2012'!$F$10:$M$460,8,FALSE))*1000,#N/A)</f>
        <v>4.7869794159885108</v>
      </c>
      <c r="BR151" s="196">
        <f>IFERROR((VLOOKUP($A151,'1213'!$F$10:$L$408,7,FALSE)/VLOOKUP($A151,'2013'!$F$10:$M$460,8,FALSE))*1000,#N/A)</f>
        <v>4.9845715642060293</v>
      </c>
      <c r="BS151" s="196">
        <f>IFERROR((VLOOKUP($A151,'1314'!$F$10:$L$408,7,FALSE)/VLOOKUP($A151,'2014'!$F$10:$M$460,8,FALSE))*1000,#N/A)</f>
        <v>8.6711975626904145</v>
      </c>
      <c r="BT151" s="196">
        <f>IFERROR((VLOOKUP($A151,'1415'!$F$10:$L$408,7,FALSE)/VLOOKUP($A151,'2015'!$F$10:$M$460,8,FALSE))*1000,#N/A)</f>
        <v>12.339930151338766</v>
      </c>
      <c r="BU151" s="196">
        <f>IFERROR((VLOOKUP($A151,'1516'!$F$10:$L$408,7,FALSE)/VLOOKUP($A151,'2016'!$F$10:$M$460,8,FALSE))*1000,#N/A)</f>
        <v>13.103448275862069</v>
      </c>
      <c r="BV151" s="196">
        <f>IFERROR((VLOOKUP($A151,'1617'!$F$10:$L$408,7,FALSE)/VLOOKUP($A151,'2017'!$F$10:$M$460,8,FALSE))*1000,#N/A)</f>
        <v>10.633484162895927</v>
      </c>
      <c r="BW151" s="196">
        <f>IFERROR((VLOOKUP($A151,'1718'!$F$10:$L$408,7,FALSE)/VLOOKUP($A151,'2018'!$F$10:$N$460,9,FALSE))*1000,#N/A)</f>
        <v>8.7248322147650992</v>
      </c>
      <c r="BX151" s="196">
        <f>IFERROR((VLOOKUP($A151,'1819'!$F$10:$L$408,7,FALSE)/VLOOKUP($A151,'2018'!$F$10:$N$460,9,FALSE))*1000,#N/A)</f>
        <v>6.4876957494407161</v>
      </c>
      <c r="BY151" s="196">
        <f>IFERROR((VLOOKUP($A151,'1920'!$F$10:$L$408,7,FALSE)/VLOOKUP($A151,'2019'!$F$10:$N$464,8,FALSE))*1000,#N/A)</f>
        <v>3.9700044111160118</v>
      </c>
      <c r="BZ151" s="196">
        <f>IFERROR((VLOOKUP($A151,'20 21'!$F$10:$L$408,7,FALSE)/VLOOKUP($A151,'2020'!$F$10:$N$469,8,FALSE))*1000,#N/A)</f>
        <v>6.7852554210907625</v>
      </c>
      <c r="CA151" s="196" t="e">
        <f>IFERROR((VLOOKUP($A151,'21 22'!$F$10:$L$408,7,FALSE)/VLOOKUP($A151,'2021'!$F$10:$N$469,8,FALSE))*1000,#N/A)</f>
        <v>#N/A</v>
      </c>
      <c r="CB151" s="196" t="e">
        <f>IFERROR((VLOOKUP($A151,'22 23'!$F$10:$L$408,7,FALSE)/VLOOKUP($A151,'2022'!$F$10:$N$469,8,FALSE))*1000,#N/A)</f>
        <v>#N/A</v>
      </c>
      <c r="CC151" s="196" t="e">
        <f>IFERROR((VLOOKUP($A151,'23 24'!$F$7:$M$408,7,FALSE)/VLOOKUP($A151,'2023'!$C$7:$N$469,9,FALSE))*1000,#N/A)</f>
        <v>#N/A</v>
      </c>
      <c r="CE151" s="198">
        <f>IFERROR((VLOOKUP($A151,'0910'!$F$10:$S$433,9,FALSE)/VLOOKUP($A151,'2010'!$C$5:$K$611,9,FALSE))*1000,#N/A)</f>
        <v>7.79537149817296</v>
      </c>
      <c r="CF151" s="198">
        <f>IFERROR((VLOOKUP($A151,'1011'!$F$10:$S$433,10,FALSE)/VLOOKUP($A151,'2011'!$C$5:$K$611,9,FALSE))*1000,#N/A)</f>
        <v>5.5475156777616981</v>
      </c>
      <c r="CG151" s="198">
        <f>IFERROR((VLOOKUP($A151,'1112'!$F$10:$S$408,9,FALSE)/VLOOKUP($A151,'2012'!$F$10:$M$460,8,FALSE))*1000,#N/A)</f>
        <v>3.5902345619913834</v>
      </c>
      <c r="CH151" s="198">
        <f>IFERROR((VLOOKUP($A151,'1213'!$F$10:$S$408,9,FALSE)/VLOOKUP($A151,'2013'!$F$10:$M$460,8,FALSE))*1000,#N/A)</f>
        <v>6.8834559696178497</v>
      </c>
      <c r="CI151" s="198">
        <f>IFERROR((VLOOKUP($A151,'1314'!$F$10:$S$408,9,FALSE)/VLOOKUP($A151,'2014'!$F$10:$M$460,8,FALSE))*1000,#N/A)</f>
        <v>6.0932739629716428</v>
      </c>
      <c r="CJ151" s="198">
        <f>IFERROR((VLOOKUP($A151,'1415'!$F$10:$S$408,9,FALSE)/VLOOKUP($A151,'2015'!$F$10:$M$460,8,FALSE))*1000,#N/A)</f>
        <v>7.2176949941792783</v>
      </c>
      <c r="CK151" s="198">
        <f>IFERROR((VLOOKUP($A151,'1516'!$F$10:$S$408,9,FALSE)/VLOOKUP($A151,'2016'!$F$10:$M$460,8,FALSE))*1000,#N/A)</f>
        <v>8.5057471264367823</v>
      </c>
      <c r="CL151" s="198">
        <f>IFERROR((VLOOKUP($A151,'1617'!$F$10:$S$408,9,FALSE)/VLOOKUP($A151,'2017'!$F$10:$M$460,8,FALSE))*1000,#N/A)</f>
        <v>8.3710407239819009</v>
      </c>
      <c r="CM151" s="198">
        <f>IFERROR((VLOOKUP($A151,'1718'!$F$10:$S$408,9,FALSE)/VLOOKUP($A151,'2018'!$F$10:$N$460,9,FALSE))*1000,#N/A)</f>
        <v>12.080536912751677</v>
      </c>
      <c r="CN151" s="198">
        <f>IFERROR((VLOOKUP($A151,'1819'!$F$10:$S$408,9,FALSE)/VLOOKUP($A151,'2018'!$F$10:$N$460,9,FALSE))*1000,#N/A)</f>
        <v>7.8299776286353469</v>
      </c>
      <c r="CO151" s="198">
        <f>IFERROR((VLOOKUP($A151,'1920'!$F$10:$S$408,9,FALSE)/VLOOKUP($A151,'2019'!$F$10:$N$464,8,FALSE))*1000,#N/A)</f>
        <v>5.0727834142037933</v>
      </c>
      <c r="CP151" s="198">
        <f>IFERROR((VLOOKUP($A151,'20 21'!$F$10:$S$408,9,FALSE)/VLOOKUP($A151,'2020'!$F$10:$N$469,8,FALSE))*1000,#N/A)</f>
        <v>4.1587049355072407</v>
      </c>
      <c r="CQ151" s="198" t="e">
        <f>IFERROR((VLOOKUP($A151,'21 22'!$F$10:$S$408,9,FALSE)/VLOOKUP($A151,'2021'!$F$10:$N$469,8,FALSE))*1000,#N/A)</f>
        <v>#N/A</v>
      </c>
      <c r="CR151" s="198" t="e">
        <f>IFERROR((VLOOKUP($A151,'22 23'!$F$10:$S$408,9,FALSE)/VLOOKUP($A151,'2022'!$F$10:$N$469,8,FALSE))*1000,#N/A)</f>
        <v>#N/A</v>
      </c>
      <c r="CS151" s="196" t="e">
        <f>IFERROR((VLOOKUP($A151,'23 24'!$F$7:$S$408,9,FALSE)/VLOOKUP($A151,'2023'!$C$7:$N$469,9,FALSE))*1000,#N/A)</f>
        <v>#N/A</v>
      </c>
      <c r="CU151" s="198">
        <f>IFERROR((VLOOKUP($A151,'0910'!$F$10:$S$433,10,FALSE)/VLOOKUP($A151,'2010'!$C$5:$K$611,9,FALSE))*1000,#N/A)</f>
        <v>1.2180267965895248</v>
      </c>
      <c r="CV151" s="198">
        <f>IFERROR((VLOOKUP($A151,'1011'!$F$10:$S$433,11,FALSE)/VLOOKUP($A151,'2011'!$C$5:$K$611,9,FALSE))*1000,#N/A)</f>
        <v>2.8943560057887119</v>
      </c>
      <c r="CW151" s="198">
        <f>IFERROR((VLOOKUP($A151,'1112'!$F$10:$S$408,10,FALSE)/VLOOKUP($A151,'2012'!$F$10:$M$460,8,FALSE))*1000,#N/A)</f>
        <v>0.9573958831977023</v>
      </c>
      <c r="CX151" s="198">
        <f>IFERROR((VLOOKUP($A151,'1213'!$F$10:$S$408,10,FALSE)/VLOOKUP($A151,'2013'!$F$10:$M$460,8,FALSE))*1000,#N/A)</f>
        <v>0.94944220270591029</v>
      </c>
      <c r="CY151" s="198">
        <f>IFERROR((VLOOKUP($A151,'1314'!$F$10:$S$408,10,FALSE)/VLOOKUP($A151,'2014'!$F$10:$M$460,8,FALSE))*1000,#N/A)</f>
        <v>1.1717834544176235</v>
      </c>
      <c r="CZ151" s="198">
        <f>IFERROR((VLOOKUP($A151,'1415'!$F$10:$S$408,10,FALSE)/VLOOKUP($A151,'2015'!$F$10:$M$460,8,FALSE))*1000,#N/A)</f>
        <v>1.6298020954598369</v>
      </c>
      <c r="DA151" s="198">
        <f>IFERROR((VLOOKUP($A151,'1516'!$F$10:$S$408,10,FALSE)/VLOOKUP($A151,'2016'!$F$10:$M$460,8,FALSE))*1000,#N/A)</f>
        <v>2.0689655172413794</v>
      </c>
      <c r="DB151" s="198">
        <f>IFERROR((VLOOKUP($A151,'1617'!$F$10:$S$408,10,FALSE)/VLOOKUP($A151,'2017'!$F$10:$M$460,8,FALSE))*1000,#N/A)</f>
        <v>2.7149321266968323</v>
      </c>
      <c r="DC151" s="198">
        <f>IFERROR((VLOOKUP($A151,'1718'!$F$10:$S$408,10,FALSE)/VLOOKUP($A151,'2018'!$F$10:$N$460,9,FALSE))*1000,#N/A)</f>
        <v>1.5659955257270695</v>
      </c>
      <c r="DD151" s="198">
        <f>IFERROR((VLOOKUP($A151,'1819'!$F$10:$S$408,10,FALSE)/VLOOKUP($A151,'2018'!$F$10:$N$460,9,FALSE))*1000,#N/A)</f>
        <v>1.789709172259508</v>
      </c>
      <c r="DE151" s="198">
        <f>IFERROR((VLOOKUP($A151,'1920'!$F$10:$S$408,10,FALSE)/VLOOKUP($A151,'2019'!$F$10:$N$464,8,FALSE))*1000,#N/A)</f>
        <v>1.9850022055580059</v>
      </c>
      <c r="DF151" s="198">
        <f>IFERROR((VLOOKUP($A151,'20 21'!$F$10:$S$408,10,FALSE)/VLOOKUP($A151,'2020'!$F$10:$N$469,8,FALSE))*1000,#N/A)</f>
        <v>0.65663762139588022</v>
      </c>
      <c r="DG151" s="198" t="e">
        <f>IFERROR((VLOOKUP($A151,'21 22'!$F$10:$S$408,10,FALSE)/VLOOKUP($A151,'2021'!$F$10:$N$469,8,FALSE))*1000,#N/A)</f>
        <v>#N/A</v>
      </c>
      <c r="DH151" s="198" t="e">
        <f>IFERROR((VLOOKUP($A151,'22 23'!$F$10:$S$408,10,FALSE)/VLOOKUP($A151,'2022'!$F$10:$N$469,8,FALSE))*1000,#N/A)</f>
        <v>#N/A</v>
      </c>
      <c r="DI151" s="196" t="e">
        <f>IFERROR((VLOOKUP($A151,'23 24'!$F$7:$S$408,10,FALSE)/VLOOKUP($A151,'2023'!$C$7:$N$469,9,FALSE))*1000,#N/A)</f>
        <v>#N/A</v>
      </c>
      <c r="DK151" s="198">
        <f>IFERROR((VLOOKUP($A151,'0910'!$F$10:$S$433,11,FALSE)/VLOOKUP($A151,'2010'!$C$5:$K$611,9,FALSE))*1000,#N/A)</f>
        <v>0</v>
      </c>
      <c r="DL151" s="198">
        <f>IFERROR((VLOOKUP($A151,'1011'!$F$10:$S$433,12,FALSE)/VLOOKUP($A151,'2011'!$C$5:$K$611,9,FALSE))*1000,#N/A)</f>
        <v>0</v>
      </c>
      <c r="DM151" s="198">
        <f>IFERROR((VLOOKUP($A151,'1112'!$F$10:$S$408,11,FALSE)/VLOOKUP($A151,'2012'!$F$10:$M$460,8,FALSE))*1000,#N/A)</f>
        <v>0</v>
      </c>
      <c r="DN151" s="198">
        <f>IFERROR((VLOOKUP($A151,'1213'!$F$10:$S$408,11,FALSE)/VLOOKUP($A151,'2013'!$F$10:$M$460,8,FALSE))*1000,#N/A)</f>
        <v>0</v>
      </c>
      <c r="DO151" s="198">
        <f>IFERROR((VLOOKUP($A151,'1314'!$F$10:$S$408,11,FALSE)/VLOOKUP($A151,'2014'!$F$10:$M$460,8,FALSE))*1000,#N/A)</f>
        <v>0</v>
      </c>
      <c r="DP151" s="198">
        <f>IFERROR((VLOOKUP($A151,'1415'!$F$10:$S$408,11,FALSE)/VLOOKUP($A151,'2015'!$F$10:$M$460,8,FALSE))*1000,#N/A)</f>
        <v>0</v>
      </c>
      <c r="DQ151" s="198">
        <f>IFERROR((VLOOKUP($A151,'1516'!$F$10:$S$408,11,FALSE)/VLOOKUP($A151,'2016'!$F$10:$M$460,8,FALSE))*1000,#N/A)</f>
        <v>0</v>
      </c>
      <c r="DR151" s="198">
        <f>IFERROR((VLOOKUP($A151,'1617'!$F$10:$S$408,11,FALSE)/VLOOKUP($A151,'2017'!$F$10:$M$460,8,FALSE))*1000,#N/A)</f>
        <v>0</v>
      </c>
      <c r="DS151" s="198">
        <f>IFERROR((VLOOKUP($A151,'1718'!$F$10:$S$408,11,FALSE)/VLOOKUP($A151,'2018'!$F$10:$N$460,9,FALSE))*1000,#N/A)</f>
        <v>0</v>
      </c>
      <c r="DT151" s="198">
        <f>IFERROR((VLOOKUP($A151,'1819'!$F$10:$S$408,11,FALSE)/VLOOKUP($A151,'2018'!$F$10:$N$460,9,FALSE))*1000,#N/A)</f>
        <v>0</v>
      </c>
      <c r="DU151" s="198">
        <f>IFERROR((VLOOKUP($A151,'1920'!$F$10:$S$408,11,FALSE)/VLOOKUP($A151,'2019'!$F$10:$N$464,8,FALSE))*1000,#N/A)</f>
        <v>0</v>
      </c>
      <c r="DV151" s="198">
        <f>IFERROR((VLOOKUP($A151,'20 21'!$F$10:$S$408,11,FALSE)/VLOOKUP($A151,'2020'!$F$10:$N$469,8,FALSE))*1000,#N/A)</f>
        <v>0</v>
      </c>
      <c r="DW151" s="198" t="e">
        <f>IFERROR((VLOOKUP($A151,'21 22'!$F$10:$S$408,11,FALSE)/VLOOKUP($A151,'2021'!$F$10:$N$469,8,FALSE))*1000,#N/A)</f>
        <v>#N/A</v>
      </c>
      <c r="DX151" s="198" t="e">
        <f>IFERROR((VLOOKUP($A151,'22 23'!$F$10:$S$408,11,FALSE)/VLOOKUP($A151,'2022'!$F$10:$N$469,8,FALSE))*1000,#N/A)</f>
        <v>#N/A</v>
      </c>
      <c r="DY151" s="196" t="e">
        <f>IFERROR((VLOOKUP($A151,'23 24'!$F$7:$S$408,11,FALSE)/VLOOKUP($A151,'2023'!$C$7:$N$469,9,FALSE))*1000,#N/A)</f>
        <v>#N/A</v>
      </c>
      <c r="EA151" s="198">
        <f>IFERROR((VLOOKUP($A151,'0910'!$F$10:$S$433,12,FALSE)/VLOOKUP($A151,'2010'!$C$5:$K$611,9,FALSE))*1000,#N/A)</f>
        <v>8.7697929354445794</v>
      </c>
      <c r="EB151" s="198">
        <f>IFERROR((VLOOKUP($A151,'1011'!$F$10:$S$433,13,FALSE)/VLOOKUP($A151,'2011'!$C$5:$K$611,9,FALSE))*1000,#N/A)</f>
        <v>8.44187168355041</v>
      </c>
      <c r="EC151" s="198">
        <f>IFERROR((VLOOKUP($A151,'1112'!$F$10:$S$408,12,FALSE)/VLOOKUP($A151,'2012'!$F$10:$M$460,8,FALSE))*1000,#N/A)</f>
        <v>4.5476304451890854</v>
      </c>
      <c r="ED151" s="198">
        <f>IFERROR((VLOOKUP($A151,'1213'!$F$10:$S$408,12,FALSE)/VLOOKUP($A151,'2013'!$F$10:$M$460,8,FALSE))*1000,#N/A)</f>
        <v>7.832898172323759</v>
      </c>
      <c r="EE151" s="198">
        <f>IFERROR((VLOOKUP($A151,'1314'!$F$10:$S$408,12,FALSE)/VLOOKUP($A151,'2014'!$F$10:$M$460,8,FALSE))*1000,#N/A)</f>
        <v>7.0307007265057422</v>
      </c>
      <c r="EF151" s="198">
        <f>IFERROR((VLOOKUP($A151,'1415'!$F$10:$S$408,12,FALSE)/VLOOKUP($A151,'2015'!$F$10:$M$460,8,FALSE))*1000,#N/A)</f>
        <v>8.8474970896391145</v>
      </c>
      <c r="EG151" s="198">
        <f>IFERROR((VLOOKUP($A151,'1516'!$F$10:$S$408,12,FALSE)/VLOOKUP($A151,'2016'!$F$10:$M$460,8,FALSE))*1000,#N/A)</f>
        <v>10.574712643678161</v>
      </c>
      <c r="EH151" s="198">
        <f>IFERROR((VLOOKUP($A151,'1617'!$F$10:$S$408,12,FALSE)/VLOOKUP($A151,'2017'!$F$10:$M$460,8,FALSE))*1000,#N/A)</f>
        <v>11.085972850678733</v>
      </c>
      <c r="EI151" s="198">
        <f>IFERROR((VLOOKUP($A151,'1718'!$F$10:$S$408,12,FALSE)/VLOOKUP($A151,'2018'!$F$10:$N$460,9,FALSE))*1000,#N/A)</f>
        <v>13.646532438478747</v>
      </c>
      <c r="EJ151" s="198">
        <f>IFERROR((VLOOKUP($A151,'1819'!$F$10:$S$408,12,FALSE)/VLOOKUP($A151,'2018'!$F$10:$N$460,9,FALSE))*1000,#N/A)</f>
        <v>9.6196868008948542</v>
      </c>
      <c r="EK151" s="198">
        <f>IFERROR((VLOOKUP($A151,'1920'!$F$10:$S$408,12,FALSE)/VLOOKUP($A151,'2019'!$F$10:$N$464,8,FALSE))*1000,#N/A)</f>
        <v>7.0577856197617992</v>
      </c>
      <c r="EL151" s="198">
        <f>IFERROR((VLOOKUP($A151,'20 21'!$F$10:$S$408,12,FALSE)/VLOOKUP($A151,'2020'!$F$10:$N$469,8,FALSE))*1000,#N/A)</f>
        <v>4.5964633497711613</v>
      </c>
      <c r="EM151" s="198" t="e">
        <f>IFERROR((VLOOKUP($A151,'21 22'!$F$10:$S$408,12,FALSE)/VLOOKUP($A151,'2021'!$F$10:$N$469,8,FALSE))*1000,#N/A)</f>
        <v>#N/A</v>
      </c>
      <c r="EN151" s="198" t="e">
        <f>IFERROR((VLOOKUP($A151,'22 23'!$F$10:$S$408,12,FALSE)/VLOOKUP($A151,'2022'!$F$10:$N$469,8,FALSE))*1000,#N/A)</f>
        <v>#N/A</v>
      </c>
      <c r="EO151" s="196" t="e">
        <f>IFERROR((VLOOKUP($A151,'23 24'!$F$7:$S$408,12,FALSE)/VLOOKUP($A151,'2023'!$C$7:$N$469,9,FALSE))*1000,#N/A)</f>
        <v>#N/A</v>
      </c>
    </row>
    <row r="152" spans="1:145" x14ac:dyDescent="0.3">
      <c r="A152" t="s">
        <v>996</v>
      </c>
      <c r="B152" t="s">
        <v>1742</v>
      </c>
      <c r="C152" t="str">
        <f>IF(VLOOKUP($A152,'0910'!$F$10:$L$433,1,FALSE)=VLOOKUP($A152,'2010'!$C$5:$K$611,1,FALSE),VLOOKUP($A152,'0910'!$F$10:$L$433,1,FALSE),FALSE)</f>
        <v>King's Lynn and West Norfolk</v>
      </c>
      <c r="D152" t="str">
        <f>IF(VLOOKUP($A152,'1011'!$F$10:$L$433,1,FALSE)=VLOOKUP($A152,'2011'!$C$5:$K$611,1,FALSE),VLOOKUP($A152,'1011'!$F$10:$L$433,1,FALSE),FALSE)</f>
        <v>King's Lynn and West Norfolk</v>
      </c>
      <c r="E152" t="str">
        <f>IF(VLOOKUP(A152,'1112'!$F$10:$L$408,1,FALSE)=VLOOKUP(A152,'2012'!$F$10:$M$460,1,FALSE),VLOOKUP(A152,'1112'!$F$10:$L$408,1,FALSE),FALSE)</f>
        <v>King's Lynn and West Norfolk</v>
      </c>
      <c r="F152" t="str">
        <f>IF(VLOOKUP($A152,'1213'!$F$10:$L$408,1,FALSE)=VLOOKUP($A152,'2013'!$F$10:$M$460,1,FALSE),VLOOKUP($A152,'1213'!$F$10:$L$408,1,FALSE),FALSE)</f>
        <v>King's Lynn and West Norfolk</v>
      </c>
      <c r="G152" t="str">
        <f>IF(VLOOKUP($A152,'1314'!$F$10:$L$408,1,FALSE)=VLOOKUP($A152,'2014'!$F$10:$M$460,1,FALSE),VLOOKUP($A152,'1314'!$F$10:$L$408,1,FALSE),FALSE)</f>
        <v>King's Lynn and West Norfolk</v>
      </c>
      <c r="H152" t="str">
        <f>IF(VLOOKUP($A152,'1415'!$F$10:$L$408,1,FALSE)=VLOOKUP($A152,'2015'!$F$10:$M$460,1,FALSE),VLOOKUP($A152,'1415'!$F$10:$L$408,1,FALSE),FALSE)</f>
        <v>King's Lynn and West Norfolk</v>
      </c>
      <c r="I152" t="str">
        <f>IF(VLOOKUP($A152,'1516'!$F$10:$L$408,1,FALSE)=VLOOKUP($A152,'2015'!$F$10:$M$460,1,FALSE),VLOOKUP($A152,'1516'!$F$10:$L$408,1,FALSE),FALSE)</f>
        <v>King's Lynn and West Norfolk</v>
      </c>
      <c r="J152" t="str">
        <f>IF(VLOOKUP($A152,'1617'!$F$10:$L$408,1,FALSE)=VLOOKUP($A152,'2016'!$F$10:$M$460,1,FALSE),VLOOKUP($A152,'1617'!$F$10:$L$408,1,FALSE),FALSE)</f>
        <v>King's Lynn and West Norfolk</v>
      </c>
      <c r="K152" t="str">
        <f>IF(VLOOKUP($A152,'1718'!$F$10:$M$408,1,FALSE)=VLOOKUP($A152,'2017'!$F$10:$M$460,1,FALSE),VLOOKUP($A152,'1718'!$F$10:$M$408,1,FALSE),FALSE)</f>
        <v>King's Lynn and West Norfolk</v>
      </c>
      <c r="L152" t="str">
        <f>IF(VLOOKUP($A152,'1819'!$F$10:$M$408,1,FALSE)=VLOOKUP($A152,'2018'!$F$10:$M$460,1,FALSE),VLOOKUP($A152,'1819'!$F$10:$M$408,1,FALSE),FALSE)</f>
        <v>King's Lynn and West Norfolk</v>
      </c>
      <c r="M152" t="str">
        <f>IF(VLOOKUP($A152,'1920'!$F$10:$M$408,1,FALSE)=VLOOKUP($A152,'2019'!$F$10:$M$464,1,FALSE),VLOOKUP($A152,'1920'!$F$10:$M$408,1,FALSE),FALSE)</f>
        <v>King's Lynn and West Norfolk</v>
      </c>
      <c r="N152" t="str">
        <f>IF(VLOOKUP($A152,'20 21'!$F$10:$N$408,1,FALSE)=VLOOKUP($A152,'2020'!$F$10:$O$468,1,FALSE),VLOOKUP($A152,'20 21'!$F$10:$N$408,1,FALSE),FALSE)</f>
        <v>King's Lynn and West Norfolk</v>
      </c>
      <c r="O152" t="str">
        <f>IF(VLOOKUP($A152,'21 22'!$F$10:$N$408,1,FALSE)=VLOOKUP($A152,'2021'!$F$10:$O$471,1,FALSE),VLOOKUP($A152,'21 22'!$F$10:$N$408,1,FALSE),FALSE)</f>
        <v>King's Lynn and West Norfolk</v>
      </c>
      <c r="P152" t="str">
        <f>IF(VLOOKUP($A152,'22 23'!$F$10:$N$408,1,FALSE)=VLOOKUP($A152,'2022'!$F$10:$O$468,1,FALSE),VLOOKUP($A152,'22 23'!$F$10:$N$408,1,FALSE),FALSE)</f>
        <v>King's Lynn and West Norfolk</v>
      </c>
      <c r="Q152" t="str">
        <f>IF(VLOOKUP($A152,'23 24'!$F$7:$N$408,1,FALSE)=VLOOKUP($A152,'2023'!$C$7:$O$468,1,FALSE),VLOOKUP($A152,'23 24'!$F$7:$N$408,1,FALSE),FALSE)</f>
        <v>King's Lynn and West Norfolk</v>
      </c>
      <c r="S152" s="196">
        <f>IFERROR((VLOOKUP($A152,'0910'!$F$10:$L$433,4,FALSE)/VLOOKUP($A152,'2010'!$C$5:$K$611,9,FALSE))*1000,#N/A)</f>
        <v>3.9747807017543861</v>
      </c>
      <c r="T152" s="196">
        <f>IFERROR((VLOOKUP($A152,'1011'!$F$10:$L$433,4,FALSE)/VLOOKUP($A152,'2011'!$C$5:$K$611,9,FALSE))*1000,#N/A)</f>
        <v>3.9210383991346669</v>
      </c>
      <c r="U152" s="196">
        <f>IFERROR((VLOOKUP($A152,'1112'!$F$10:$L$408,4,FALSE)/VLOOKUP($A152,'2012'!$F$10:$M$460,8,FALSE))*1000,#N/A)</f>
        <v>5.8989140635473918</v>
      </c>
      <c r="V152" s="196">
        <f>IFERROR((VLOOKUP($A152,'1213'!$F$10:$L$408,4,FALSE)/VLOOKUP($A152,'2013'!$F$10:$M$460,8,FALSE))*1000,#N/A)</f>
        <v>3.8713122413562941</v>
      </c>
      <c r="W152" s="196">
        <f>IFERROR((VLOOKUP($A152,'1314'!$F$10:$L$408,4,FALSE)/VLOOKUP($A152,'2014'!$F$10:$M$460,8,FALSE))*1000,#N/A)</f>
        <v>4.5164718384697133</v>
      </c>
      <c r="X152" s="196">
        <f>IFERROR((VLOOKUP($A152,'1415'!$F$10:$L$408,4,FALSE)/VLOOKUP($A152,'2015'!$F$10:$M$460,8,FALSE))*1000,#N/A)</f>
        <v>3.8375016540955404</v>
      </c>
      <c r="Y152" s="196">
        <f>IFERROR((VLOOKUP($A152,'1516'!$F$10:$L$408,4,FALSE)/VLOOKUP($A152,'2016'!$F$10:$M$460,8,FALSE))*1000,#N/A)</f>
        <v>4.6010253713684763</v>
      </c>
      <c r="Z152" s="196">
        <f>IFERROR((VLOOKUP($A152,'1617'!$F$10:$L$408,4,FALSE)/VLOOKUP($A152,'2017'!$F$10:$M$460,8,FALSE))*1000,#N/A)</f>
        <v>2.876945207270825</v>
      </c>
      <c r="AA152" s="196">
        <f>IFERROR((VLOOKUP($A152,'1718'!$F$10:$L$408,4,FALSE)/VLOOKUP($A152,'2018'!$F$10:$N$460,9,FALSE))*1000,#N/A)</f>
        <v>3.5133376707872479</v>
      </c>
      <c r="AB152" s="196">
        <f>IFERROR((VLOOKUP($A152,'1819'!$F$10:$L$408,4,FALSE)/VLOOKUP($A152,'2018'!$F$10:$N$460,9,FALSE))*1000,#N/A)</f>
        <v>3.5133376707872479</v>
      </c>
      <c r="AC152" s="196">
        <f>IFERROR((VLOOKUP($A152,'1920'!$F$10:$L$408,4,FALSE)/VLOOKUP($A152,'2019'!$F$10:$N$464,8,FALSE))*1000,#N/A)</f>
        <v>3.7524423223736139</v>
      </c>
      <c r="AD152" s="196">
        <f>IFERROR((VLOOKUP($A152,'20 21'!$F$10:$M$408,4,FALSE)/VLOOKUP($A152,'2020'!$F$10:$N$469,8,FALSE))*1000,#N/A)</f>
        <v>3.3429074201847424</v>
      </c>
      <c r="AE152" s="196">
        <f>IFERROR((VLOOKUP($A152,'21 22'!$F$10:$M$408,4,FALSE)/VLOOKUP($A152,'2021'!$F$10:$N$469,8,FALSE))*1000,#N/A)</f>
        <v>4.279104597363002</v>
      </c>
      <c r="AF152" s="196">
        <f>IFERROR((VLOOKUP($A152,'22 23'!$F$10:$M$408,4,FALSE)/VLOOKUP($A152,'2022'!$F$10:$N$469,8,FALSE))*1000,#N/A)</f>
        <v>2.9285695269029048</v>
      </c>
      <c r="AG152" s="196">
        <f>IFERROR((VLOOKUP($A152,'23 24'!$F$7:$M$408,4,FALSE)/VLOOKUP($A152,'2023'!$C$7:$N$469,9,FALSE))*1000,#N/A)</f>
        <v>5.6825690498215939</v>
      </c>
      <c r="AI152" s="196">
        <f>IFERROR((VLOOKUP($A152,'0910'!$F$10:$L$433,5,FALSE)/VLOOKUP($A152,'2010'!$C$5:$K$611,9,FALSE))*1000,#N/A)</f>
        <v>0.82236842105263153</v>
      </c>
      <c r="AJ152" s="196">
        <f>IFERROR((VLOOKUP($A152,'1011'!$F$10:$L$433,5,FALSE)/VLOOKUP($A152,'2011'!$C$5:$K$611,9,FALSE))*1000,#N/A)</f>
        <v>0.94645754461871279</v>
      </c>
      <c r="AK152" s="196">
        <f>IFERROR((VLOOKUP($A152,'1112'!$F$10:$L$408,5,FALSE)/VLOOKUP($A152,'2012'!$F$10:$M$460,8,FALSE))*1000,#N/A)</f>
        <v>1.3406622871698619</v>
      </c>
      <c r="AL152" s="196">
        <f>IFERROR((VLOOKUP($A152,'1213'!$F$10:$L$408,5,FALSE)/VLOOKUP($A152,'2013'!$F$10:$M$460,8,FALSE))*1000,#N/A)</f>
        <v>0.26698705112802029</v>
      </c>
      <c r="AM152" s="196">
        <f>IFERROR((VLOOKUP($A152,'1314'!$F$10:$L$408,5,FALSE)/VLOOKUP($A152,'2014'!$F$10:$M$460,8,FALSE))*1000,#N/A)</f>
        <v>0.26567481402763016</v>
      </c>
      <c r="AN152" s="196">
        <f>IFERROR((VLOOKUP($A152,'1415'!$F$10:$L$408,5,FALSE)/VLOOKUP($A152,'2015'!$F$10:$M$460,8,FALSE))*1000,#N/A)</f>
        <v>0.79396585946804288</v>
      </c>
      <c r="AO152" s="196">
        <f>IFERROR((VLOOKUP($A152,'1516'!$F$10:$L$408,5,FALSE)/VLOOKUP($A152,'2016'!$F$10:$M$460,8,FALSE))*1000,#N/A)</f>
        <v>0</v>
      </c>
      <c r="AP152" s="196">
        <f>IFERROR((VLOOKUP($A152,'1617'!$F$10:$L$408,5,FALSE)/VLOOKUP($A152,'2017'!$F$10:$M$460,8,FALSE))*1000,#N/A)</f>
        <v>0.13077023669412841</v>
      </c>
      <c r="AQ152" s="196">
        <f>IFERROR((VLOOKUP($A152,'1718'!$F$10:$L$408,5,FALSE)/VLOOKUP($A152,'2018'!$F$10:$N$460,9,FALSE))*1000,#N/A)</f>
        <v>0.13012361743656475</v>
      </c>
      <c r="AR152" s="196">
        <f>IFERROR((VLOOKUP($A152,'1819'!$F$10:$L$408,5,FALSE)/VLOOKUP($A152,'2018'!$F$10:$N$460,9,FALSE))*1000,#N/A)</f>
        <v>0.13012361743656475</v>
      </c>
      <c r="AS152" s="196">
        <f>IFERROR((VLOOKUP($A152,'1920'!$F$10:$L$408,5,FALSE)/VLOOKUP($A152,'2019'!$F$10:$N$464,8,FALSE))*1000,#N/A)</f>
        <v>0</v>
      </c>
      <c r="AT152" s="196">
        <f>IFERROR((VLOOKUP($A152,'20 21'!$F$10:$L$408,5,FALSE)/VLOOKUP($A152,'2020'!$F$10:$N$469,8,FALSE))*1000,#N/A)</f>
        <v>0</v>
      </c>
      <c r="AU152" s="196">
        <f>IFERROR((VLOOKUP($A152,'21 22'!$F$10:$L$408,5,FALSE)/VLOOKUP($A152,'2021'!$F$10:$N$469,8,FALSE))*1000,#N/A)</f>
        <v>0.26744403733518762</v>
      </c>
      <c r="AV152" s="196">
        <f>IFERROR((VLOOKUP($A152,'22 23'!$F$10:$L$408,5,FALSE)/VLOOKUP($A152,'2022'!$F$10:$N$469,8,FALSE))*1000,#N/A)</f>
        <v>0.66558398338702385</v>
      </c>
      <c r="AW152" s="196">
        <f>IFERROR((VLOOKUP($A152,'23 24'!$F$7:$M$408,5,FALSE)/VLOOKUP($A152,'2023'!$C$7:$N$469,9,FALSE))*1000,#N/A)</f>
        <v>0.79291661160301308</v>
      </c>
      <c r="AY152" s="196">
        <f>IFERROR((VLOOKUP($A152,'0910'!$F$10:$L$433,6,FALSE)/VLOOKUP($A152,'2010'!$C$5:$K$611,9,FALSE))*1000,#N/A)</f>
        <v>0</v>
      </c>
      <c r="AZ152" s="196">
        <f>IFERROR((VLOOKUP($A152,'1011'!$F$10:$L$433,6,FALSE)/VLOOKUP($A152,'2011'!$C$5:$K$611,9,FALSE))*1000,#N/A)</f>
        <v>0</v>
      </c>
      <c r="BA152" s="196">
        <f>IFERROR((VLOOKUP($A152,'1112'!$F$10:$L$408,6,FALSE)/VLOOKUP($A152,'2012'!$F$10:$M$460,8,FALSE))*1000,#N/A)</f>
        <v>0</v>
      </c>
      <c r="BB152" s="196">
        <f>IFERROR((VLOOKUP($A152,'1213'!$F$10:$L$408,6,FALSE)/VLOOKUP($A152,'2013'!$F$10:$M$460,8,FALSE))*1000,#N/A)</f>
        <v>0</v>
      </c>
      <c r="BC152" s="196">
        <f>IFERROR((VLOOKUP($A152,'1314'!$F$10:$L$408,6,FALSE)/VLOOKUP($A152,'2014'!$F$10:$M$460,8,FALSE))*1000,#N/A)</f>
        <v>0</v>
      </c>
      <c r="BD152" s="196">
        <f>IFERROR((VLOOKUP($A152,'1415'!$F$10:$L$408,6,FALSE)/VLOOKUP($A152,'2015'!$F$10:$M$460,8,FALSE))*1000,#N/A)</f>
        <v>0</v>
      </c>
      <c r="BE152" s="196">
        <f>IFERROR((VLOOKUP($A152,'1516'!$F$10:$L$408,6,FALSE)/VLOOKUP($A152,'2016'!$F$10:$M$460,8,FALSE))*1000,#N/A)</f>
        <v>0</v>
      </c>
      <c r="BF152" s="196">
        <f>IFERROR((VLOOKUP($A152,'1617'!$F$10:$L$408,6,FALSE)/VLOOKUP($A152,'2017'!$F$10:$M$460,8,FALSE))*1000,#N/A)</f>
        <v>0</v>
      </c>
      <c r="BG152" s="196">
        <f>IFERROR((VLOOKUP($A152,'1718'!$F$10:$L$408,6,FALSE)/VLOOKUP($A152,'2018'!$F$10:$N$460,9,FALSE))*1000,#N/A)</f>
        <v>0</v>
      </c>
      <c r="BH152" s="196">
        <f>IFERROR((VLOOKUP($A152,'1819'!$F$10:$L$408,6,FALSE)/VLOOKUP($A152,'2018'!$F$10:$N$460,9,FALSE))*1000,#N/A)</f>
        <v>0</v>
      </c>
      <c r="BI152" s="196">
        <f>IFERROR((VLOOKUP($A152,'1920'!$F$10:$L$408,6,FALSE)/VLOOKUP($A152,'2019'!$F$10:$N$464,8,FALSE))*1000,#N/A)</f>
        <v>0</v>
      </c>
      <c r="BJ152" s="196">
        <f>IFERROR((VLOOKUP($A152,'20 21'!$F$10:$L$408,6,FALSE)/VLOOKUP($A152,'2020'!$F$10:$N$469,8,FALSE))*1000,#N/A)</f>
        <v>0</v>
      </c>
      <c r="BK152" s="196">
        <f>IFERROR((VLOOKUP($A152,'21 22'!$F$10:$L$408,6,FALSE)/VLOOKUP($A152,'2021'!$F$10:$N$469,8,FALSE))*1000,#N/A)</f>
        <v>0</v>
      </c>
      <c r="BL152" s="196">
        <f>IFERROR((VLOOKUP($A152,'22 23'!$F$10:$L$408,6,FALSE)/VLOOKUP($A152,'2022'!$F$10:$N$469,8,FALSE))*1000,#N/A)</f>
        <v>0</v>
      </c>
      <c r="BM152" s="196">
        <f>IFERROR((VLOOKUP($A152,'23 24'!$F$7:$M$408,6,FALSE)/VLOOKUP($A152,'2023'!$C$7:$N$469,9,FALSE))*1000,#N/A)</f>
        <v>0</v>
      </c>
      <c r="BO152" s="196">
        <f>IFERROR((VLOOKUP($A152,'0910'!$F$10:$L$433,7,FALSE)/VLOOKUP($A152,'2010'!$C$5:$K$611,9,FALSE))*1000,#N/A)</f>
        <v>4.797149122807018</v>
      </c>
      <c r="BP152" s="196">
        <f>IFERROR((VLOOKUP($A152,'1011'!$F$10:$L$433,7,FALSE)/VLOOKUP($A152,'2011'!$C$5:$K$611,9,FALSE))*1000,#N/A)</f>
        <v>5.0027041644131955</v>
      </c>
      <c r="BQ152" s="196">
        <f>IFERROR((VLOOKUP($A152,'1112'!$F$10:$L$408,7,FALSE)/VLOOKUP($A152,'2012'!$F$10:$M$460,8,FALSE))*1000,#N/A)</f>
        <v>7.1055101220002683</v>
      </c>
      <c r="BR152" s="196">
        <f>IFERROR((VLOOKUP($A152,'1213'!$F$10:$L$408,7,FALSE)/VLOOKUP($A152,'2013'!$F$10:$M$460,8,FALSE))*1000,#N/A)</f>
        <v>4.1382992924843141</v>
      </c>
      <c r="BS152" s="196">
        <f>IFERROR((VLOOKUP($A152,'1314'!$F$10:$L$408,7,FALSE)/VLOOKUP($A152,'2014'!$F$10:$M$460,8,FALSE))*1000,#N/A)</f>
        <v>4.7821466524973433</v>
      </c>
      <c r="BT152" s="196">
        <f>IFERROR((VLOOKUP($A152,'1415'!$F$10:$L$408,7,FALSE)/VLOOKUP($A152,'2015'!$F$10:$M$460,8,FALSE))*1000,#N/A)</f>
        <v>4.763795156808257</v>
      </c>
      <c r="BU152" s="196">
        <f>IFERROR((VLOOKUP($A152,'1516'!$F$10:$L$408,7,FALSE)/VLOOKUP($A152,'2016'!$F$10:$M$460,8,FALSE))*1000,#N/A)</f>
        <v>4.6010253713684763</v>
      </c>
      <c r="BV152" s="196">
        <f>IFERROR((VLOOKUP($A152,'1617'!$F$10:$L$408,7,FALSE)/VLOOKUP($A152,'2017'!$F$10:$M$460,8,FALSE))*1000,#N/A)</f>
        <v>2.876945207270825</v>
      </c>
      <c r="BW152" s="196">
        <f>IFERROR((VLOOKUP($A152,'1718'!$F$10:$L$408,7,FALSE)/VLOOKUP($A152,'2018'!$F$10:$N$460,9,FALSE))*1000,#N/A)</f>
        <v>3.7735849056603774</v>
      </c>
      <c r="BX152" s="196">
        <f>IFERROR((VLOOKUP($A152,'1819'!$F$10:$L$408,7,FALSE)/VLOOKUP($A152,'2018'!$F$10:$N$460,9,FALSE))*1000,#N/A)</f>
        <v>3.6434612882238127</v>
      </c>
      <c r="BY152" s="196">
        <f>IFERROR((VLOOKUP($A152,'1920'!$F$10:$L$408,7,FALSE)/VLOOKUP($A152,'2019'!$F$10:$N$464,8,FALSE))*1000,#N/A)</f>
        <v>3.7524423223736139</v>
      </c>
      <c r="BZ152" s="196">
        <f>IFERROR((VLOOKUP($A152,'20 21'!$F$10:$L$408,7,FALSE)/VLOOKUP($A152,'2020'!$F$10:$N$469,8,FALSE))*1000,#N/A)</f>
        <v>3.3429074201847424</v>
      </c>
      <c r="CA152" s="196">
        <f>IFERROR((VLOOKUP($A152,'21 22'!$F$10:$L$408,7,FALSE)/VLOOKUP($A152,'2021'!$F$10:$N$469,8,FALSE))*1000,#N/A)</f>
        <v>4.5465486346981887</v>
      </c>
      <c r="CB152" s="196">
        <f>IFERROR((VLOOKUP($A152,'22 23'!$F$10:$L$408,7,FALSE)/VLOOKUP($A152,'2022'!$F$10:$N$469,8,FALSE))*1000,#N/A)</f>
        <v>3.4610367136125233</v>
      </c>
      <c r="CC152" s="196">
        <f>IFERROR((VLOOKUP($A152,'23 24'!$F$7:$M$408,7,FALSE)/VLOOKUP($A152,'2023'!$C$7:$N$469,9,FALSE))*1000,#N/A)</f>
        <v>6.4754856614246066</v>
      </c>
      <c r="CE152" s="198">
        <f>IFERROR((VLOOKUP($A152,'0910'!$F$10:$S$433,9,FALSE)/VLOOKUP($A152,'2010'!$C$5:$K$611,9,FALSE))*1000,#N/A)</f>
        <v>3.9747807017543861</v>
      </c>
      <c r="CF152" s="198">
        <f>IFERROR((VLOOKUP($A152,'1011'!$F$10:$S$433,10,FALSE)/VLOOKUP($A152,'2011'!$C$5:$K$611,9,FALSE))*1000,#N/A)</f>
        <v>4.1914548404543002</v>
      </c>
      <c r="CG152" s="198">
        <f>IFERROR((VLOOKUP($A152,'1112'!$F$10:$S$408,9,FALSE)/VLOOKUP($A152,'2012'!$F$10:$M$460,8,FALSE))*1000,#N/A)</f>
        <v>5.4967153773964332</v>
      </c>
      <c r="CH152" s="198">
        <f>IFERROR((VLOOKUP($A152,'1213'!$F$10:$S$408,9,FALSE)/VLOOKUP($A152,'2013'!$F$10:$M$460,8,FALSE))*1000,#N/A)</f>
        <v>4.1382992924843141</v>
      </c>
      <c r="CI152" s="198">
        <f>IFERROR((VLOOKUP($A152,'1314'!$F$10:$S$408,9,FALSE)/VLOOKUP($A152,'2014'!$F$10:$M$460,8,FALSE))*1000,#N/A)</f>
        <v>2.922422954303932</v>
      </c>
      <c r="CJ152" s="198">
        <f>IFERROR((VLOOKUP($A152,'1415'!$F$10:$S$408,9,FALSE)/VLOOKUP($A152,'2015'!$F$10:$M$460,8,FALSE))*1000,#N/A)</f>
        <v>3.4405187243615192</v>
      </c>
      <c r="CK152" s="198">
        <f>IFERROR((VLOOKUP($A152,'1516'!$F$10:$S$408,9,FALSE)/VLOOKUP($A152,'2016'!$F$10:$M$460,8,FALSE))*1000,#N/A)</f>
        <v>4.4695675036150915</v>
      </c>
      <c r="CL152" s="198">
        <f>IFERROR((VLOOKUP($A152,'1617'!$F$10:$S$408,9,FALSE)/VLOOKUP($A152,'2017'!$F$10:$M$460,8,FALSE))*1000,#N/A)</f>
        <v>3.6615666274355956</v>
      </c>
      <c r="CM152" s="198">
        <f>IFERROR((VLOOKUP($A152,'1718'!$F$10:$S$408,9,FALSE)/VLOOKUP($A152,'2018'!$F$10:$N$460,9,FALSE))*1000,#N/A)</f>
        <v>4.1639557579700721</v>
      </c>
      <c r="CN152" s="198">
        <f>IFERROR((VLOOKUP($A152,'1819'!$F$10:$S$408,9,FALSE)/VLOOKUP($A152,'2018'!$F$10:$N$460,9,FALSE))*1000,#N/A)</f>
        <v>2.9928432010409889</v>
      </c>
      <c r="CO152" s="198">
        <f>IFERROR((VLOOKUP($A152,'1920'!$F$10:$S$408,9,FALSE)/VLOOKUP($A152,'2019'!$F$10:$N$464,8,FALSE))*1000,#N/A)</f>
        <v>3.8818368852140837</v>
      </c>
      <c r="CP152" s="198">
        <f>IFERROR((VLOOKUP($A152,'20 21'!$F$10:$S$408,9,FALSE)/VLOOKUP($A152,'2020'!$F$10:$N$469,8,FALSE))*1000,#N/A)</f>
        <v>3.6103400137995219</v>
      </c>
      <c r="CQ152" s="198">
        <f>IFERROR((VLOOKUP($A152,'21 22'!$F$10:$S$408,9,FALSE)/VLOOKUP($A152,'2021'!$F$10:$N$469,8,FALSE))*1000,#N/A)</f>
        <v>3.0756064293546577</v>
      </c>
      <c r="CR152" s="198">
        <f>IFERROR((VLOOKUP($A152,'22 23'!$F$10:$S$408,9,FALSE)/VLOOKUP($A152,'2022'!$F$10:$N$469,8,FALSE))*1000,#N/A)</f>
        <v>4.9253214770639762</v>
      </c>
      <c r="CS152" s="196">
        <f>IFERROR((VLOOKUP($A152,'23 24'!$F$7:$S$408,9,FALSE)/VLOOKUP($A152,'2023'!$C$7:$N$469,9,FALSE))*1000,#N/A)</f>
        <v>3.1716664464120523</v>
      </c>
      <c r="CU152" s="198">
        <f>IFERROR((VLOOKUP($A152,'0910'!$F$10:$S$433,10,FALSE)/VLOOKUP($A152,'2010'!$C$5:$K$611,9,FALSE))*1000,#N/A)</f>
        <v>1.3706140350877192</v>
      </c>
      <c r="CV152" s="198">
        <f>IFERROR((VLOOKUP($A152,'1011'!$F$10:$S$433,11,FALSE)/VLOOKUP($A152,'2011'!$C$5:$K$611,9,FALSE))*1000,#N/A)</f>
        <v>1.3520822065981613</v>
      </c>
      <c r="CW152" s="198">
        <f>IFERROR((VLOOKUP($A152,'1112'!$F$10:$S$408,10,FALSE)/VLOOKUP($A152,'2012'!$F$10:$M$460,8,FALSE))*1000,#N/A)</f>
        <v>1.4747285158868479</v>
      </c>
      <c r="CX152" s="198">
        <f>IFERROR((VLOOKUP($A152,'1213'!$F$10:$S$408,10,FALSE)/VLOOKUP($A152,'2013'!$F$10:$M$460,8,FALSE))*1000,#N/A)</f>
        <v>0.93445467894807099</v>
      </c>
      <c r="CY152" s="198">
        <f>IFERROR((VLOOKUP($A152,'1314'!$F$10:$S$408,10,FALSE)/VLOOKUP($A152,'2014'!$F$10:$M$460,8,FALSE))*1000,#N/A)</f>
        <v>0.26567481402763016</v>
      </c>
      <c r="CZ152" s="198">
        <f>IFERROR((VLOOKUP($A152,'1415'!$F$10:$S$408,10,FALSE)/VLOOKUP($A152,'2015'!$F$10:$M$460,8,FALSE))*1000,#N/A)</f>
        <v>0.39698292973402144</v>
      </c>
      <c r="DA152" s="198">
        <f>IFERROR((VLOOKUP($A152,'1516'!$F$10:$S$408,10,FALSE)/VLOOKUP($A152,'2016'!$F$10:$M$460,8,FALSE))*1000,#N/A)</f>
        <v>0.39437360326015508</v>
      </c>
      <c r="DB152" s="198">
        <f>IFERROR((VLOOKUP($A152,'1617'!$F$10:$S$408,10,FALSE)/VLOOKUP($A152,'2017'!$F$10:$M$460,8,FALSE))*1000,#N/A)</f>
        <v>0</v>
      </c>
      <c r="DC152" s="198">
        <f>IFERROR((VLOOKUP($A152,'1718'!$F$10:$S$408,10,FALSE)/VLOOKUP($A152,'2018'!$F$10:$N$460,9,FALSE))*1000,#N/A)</f>
        <v>0.39037085230969421</v>
      </c>
      <c r="DD152" s="198">
        <f>IFERROR((VLOOKUP($A152,'1819'!$F$10:$S$408,10,FALSE)/VLOOKUP($A152,'2018'!$F$10:$N$460,9,FALSE))*1000,#N/A)</f>
        <v>0.13012361743656475</v>
      </c>
      <c r="DE152" s="198">
        <f>IFERROR((VLOOKUP($A152,'1920'!$F$10:$S$408,10,FALSE)/VLOOKUP($A152,'2019'!$F$10:$N$464,8,FALSE))*1000,#N/A)</f>
        <v>0</v>
      </c>
      <c r="DF152" s="198">
        <f>IFERROR((VLOOKUP($A152,'20 21'!$F$10:$S$408,10,FALSE)/VLOOKUP($A152,'2020'!$F$10:$N$469,8,FALSE))*1000,#N/A)</f>
        <v>0</v>
      </c>
      <c r="DG152" s="198">
        <f>IFERROR((VLOOKUP($A152,'21 22'!$F$10:$S$408,10,FALSE)/VLOOKUP($A152,'2021'!$F$10:$N$469,8,FALSE))*1000,#N/A)</f>
        <v>0</v>
      </c>
      <c r="DH152" s="198">
        <f>IFERROR((VLOOKUP($A152,'22 23'!$F$10:$S$408,10,FALSE)/VLOOKUP($A152,'2022'!$F$10:$N$469,8,FALSE))*1000,#N/A)</f>
        <v>0.13311679667740475</v>
      </c>
      <c r="DI152" s="196">
        <f>IFERROR((VLOOKUP($A152,'23 24'!$F$7:$S$408,10,FALSE)/VLOOKUP($A152,'2023'!$C$7:$N$469,9,FALSE))*1000,#N/A)</f>
        <v>0.13215276860050218</v>
      </c>
      <c r="DK152" s="198">
        <f>IFERROR((VLOOKUP($A152,'0910'!$F$10:$S$433,11,FALSE)/VLOOKUP($A152,'2010'!$C$5:$K$611,9,FALSE))*1000,#N/A)</f>
        <v>0</v>
      </c>
      <c r="DL152" s="198">
        <f>IFERROR((VLOOKUP($A152,'1011'!$F$10:$S$433,12,FALSE)/VLOOKUP($A152,'2011'!$C$5:$K$611,9,FALSE))*1000,#N/A)</f>
        <v>0</v>
      </c>
      <c r="DM152" s="198">
        <f>IFERROR((VLOOKUP($A152,'1112'!$F$10:$S$408,11,FALSE)/VLOOKUP($A152,'2012'!$F$10:$M$460,8,FALSE))*1000,#N/A)</f>
        <v>0</v>
      </c>
      <c r="DN152" s="198">
        <f>IFERROR((VLOOKUP($A152,'1213'!$F$10:$S$408,11,FALSE)/VLOOKUP($A152,'2013'!$F$10:$M$460,8,FALSE))*1000,#N/A)</f>
        <v>0</v>
      </c>
      <c r="DO152" s="198">
        <f>IFERROR((VLOOKUP($A152,'1314'!$F$10:$S$408,11,FALSE)/VLOOKUP($A152,'2014'!$F$10:$M$460,8,FALSE))*1000,#N/A)</f>
        <v>0</v>
      </c>
      <c r="DP152" s="198">
        <f>IFERROR((VLOOKUP($A152,'1415'!$F$10:$S$408,11,FALSE)/VLOOKUP($A152,'2015'!$F$10:$M$460,8,FALSE))*1000,#N/A)</f>
        <v>0</v>
      </c>
      <c r="DQ152" s="198">
        <f>IFERROR((VLOOKUP($A152,'1516'!$F$10:$S$408,11,FALSE)/VLOOKUP($A152,'2016'!$F$10:$M$460,8,FALSE))*1000,#N/A)</f>
        <v>0</v>
      </c>
      <c r="DR152" s="198">
        <f>IFERROR((VLOOKUP($A152,'1617'!$F$10:$S$408,11,FALSE)/VLOOKUP($A152,'2017'!$F$10:$M$460,8,FALSE))*1000,#N/A)</f>
        <v>0</v>
      </c>
      <c r="DS152" s="198">
        <f>IFERROR((VLOOKUP($A152,'1718'!$F$10:$S$408,11,FALSE)/VLOOKUP($A152,'2018'!$F$10:$N$460,9,FALSE))*1000,#N/A)</f>
        <v>0</v>
      </c>
      <c r="DT152" s="198">
        <f>IFERROR((VLOOKUP($A152,'1819'!$F$10:$S$408,11,FALSE)/VLOOKUP($A152,'2018'!$F$10:$N$460,9,FALSE))*1000,#N/A)</f>
        <v>0</v>
      </c>
      <c r="DU152" s="198">
        <f>IFERROR((VLOOKUP($A152,'1920'!$F$10:$S$408,11,FALSE)/VLOOKUP($A152,'2019'!$F$10:$N$464,8,FALSE))*1000,#N/A)</f>
        <v>0</v>
      </c>
      <c r="DV152" s="198">
        <f>IFERROR((VLOOKUP($A152,'20 21'!$F$10:$S$408,11,FALSE)/VLOOKUP($A152,'2020'!$F$10:$N$469,8,FALSE))*1000,#N/A)</f>
        <v>0</v>
      </c>
      <c r="DW152" s="198">
        <f>IFERROR((VLOOKUP($A152,'21 22'!$F$10:$S$408,11,FALSE)/VLOOKUP($A152,'2021'!$F$10:$N$469,8,FALSE))*1000,#N/A)</f>
        <v>0</v>
      </c>
      <c r="DX152" s="198">
        <f>IFERROR((VLOOKUP($A152,'22 23'!$F$10:$S$408,11,FALSE)/VLOOKUP($A152,'2022'!$F$10:$N$469,8,FALSE))*1000,#N/A)</f>
        <v>0</v>
      </c>
      <c r="DY152" s="196">
        <f>IFERROR((VLOOKUP($A152,'23 24'!$F$7:$S$408,11,FALSE)/VLOOKUP($A152,'2023'!$C$7:$N$469,9,FALSE))*1000,#N/A)</f>
        <v>0</v>
      </c>
      <c r="EA152" s="198">
        <f>IFERROR((VLOOKUP($A152,'0910'!$F$10:$S$433,12,FALSE)/VLOOKUP($A152,'2010'!$C$5:$K$611,9,FALSE))*1000,#N/A)</f>
        <v>5.3453947368421053</v>
      </c>
      <c r="EB152" s="198">
        <f>IFERROR((VLOOKUP($A152,'1011'!$F$10:$S$433,13,FALSE)/VLOOKUP($A152,'2011'!$C$5:$K$611,9,FALSE))*1000,#N/A)</f>
        <v>5.5435370470524612</v>
      </c>
      <c r="EC152" s="198">
        <f>IFERROR((VLOOKUP($A152,'1112'!$F$10:$S$408,12,FALSE)/VLOOKUP($A152,'2012'!$F$10:$M$460,8,FALSE))*1000,#N/A)</f>
        <v>6.9714438932832827</v>
      </c>
      <c r="ED152" s="198">
        <f>IFERROR((VLOOKUP($A152,'1213'!$F$10:$S$408,12,FALSE)/VLOOKUP($A152,'2013'!$F$10:$M$460,8,FALSE))*1000,#N/A)</f>
        <v>5.2062474969963963</v>
      </c>
      <c r="EE152" s="198">
        <f>IFERROR((VLOOKUP($A152,'1314'!$F$10:$S$408,12,FALSE)/VLOOKUP($A152,'2014'!$F$10:$M$460,8,FALSE))*1000,#N/A)</f>
        <v>3.3209351753453773</v>
      </c>
      <c r="EF152" s="198">
        <f>IFERROR((VLOOKUP($A152,'1415'!$F$10:$S$408,12,FALSE)/VLOOKUP($A152,'2015'!$F$10:$M$460,8,FALSE))*1000,#N/A)</f>
        <v>3.8375016540955404</v>
      </c>
      <c r="EG152" s="198">
        <f>IFERROR((VLOOKUP($A152,'1516'!$F$10:$S$408,12,FALSE)/VLOOKUP($A152,'2016'!$F$10:$M$460,8,FALSE))*1000,#N/A)</f>
        <v>4.8639411068752469</v>
      </c>
      <c r="EH152" s="198">
        <f>IFERROR((VLOOKUP($A152,'1617'!$F$10:$S$408,12,FALSE)/VLOOKUP($A152,'2017'!$F$10:$M$460,8,FALSE))*1000,#N/A)</f>
        <v>3.6615666274355956</v>
      </c>
      <c r="EI152" s="198">
        <f>IFERROR((VLOOKUP($A152,'1718'!$F$10:$S$408,12,FALSE)/VLOOKUP($A152,'2018'!$F$10:$N$460,9,FALSE))*1000,#N/A)</f>
        <v>4.5543266102797659</v>
      </c>
      <c r="EJ152" s="198">
        <f>IFERROR((VLOOKUP($A152,'1819'!$F$10:$S$408,12,FALSE)/VLOOKUP($A152,'2018'!$F$10:$N$460,9,FALSE))*1000,#N/A)</f>
        <v>3.1229668184775536</v>
      </c>
      <c r="EK152" s="198">
        <f>IFERROR((VLOOKUP($A152,'1920'!$F$10:$S$408,12,FALSE)/VLOOKUP($A152,'2019'!$F$10:$N$464,8,FALSE))*1000,#N/A)</f>
        <v>3.8818368852140837</v>
      </c>
      <c r="EL152" s="198">
        <f>IFERROR((VLOOKUP($A152,'20 21'!$F$10:$S$408,12,FALSE)/VLOOKUP($A152,'2020'!$F$10:$N$469,8,FALSE))*1000,#N/A)</f>
        <v>3.6103400137995219</v>
      </c>
      <c r="EM152" s="198">
        <f>IFERROR((VLOOKUP($A152,'21 22'!$F$10:$S$408,12,FALSE)/VLOOKUP($A152,'2021'!$F$10:$N$469,8,FALSE))*1000,#N/A)</f>
        <v>3.0756064293546577</v>
      </c>
      <c r="EN152" s="198">
        <f>IFERROR((VLOOKUP($A152,'22 23'!$F$10:$S$408,12,FALSE)/VLOOKUP($A152,'2022'!$F$10:$N$469,8,FALSE))*1000,#N/A)</f>
        <v>5.1915550704187856</v>
      </c>
      <c r="EO152" s="196">
        <f>IFERROR((VLOOKUP($A152,'23 24'!$F$7:$S$408,12,FALSE)/VLOOKUP($A152,'2023'!$C$7:$N$469,9,FALSE))*1000,#N/A)</f>
        <v>3.4359719836130567</v>
      </c>
    </row>
    <row r="153" spans="1:145" x14ac:dyDescent="0.3">
      <c r="A153" t="s">
        <v>1724</v>
      </c>
      <c r="B153" t="s">
        <v>1743</v>
      </c>
      <c r="C153" t="str">
        <f>IF(VLOOKUP($A153,'0910'!$F$10:$L$433,1,FALSE)=VLOOKUP($A153,'2010'!$C$5:$K$611,1,FALSE),VLOOKUP($A153,'0910'!$F$10:$L$433,1,FALSE),FALSE)</f>
        <v>Kingston upon Hull, City of</v>
      </c>
      <c r="D153" t="str">
        <f>IF(VLOOKUP($A153,'1011'!$F$10:$L$433,1,FALSE)=VLOOKUP($A153,'2011'!$C$5:$K$611,1,FALSE),VLOOKUP($A153,'1011'!$F$10:$L$433,1,FALSE),FALSE)</f>
        <v>Kingston upon Hull, City of</v>
      </c>
      <c r="E153" t="str">
        <f>IF(VLOOKUP(A153,'1112'!$F$10:$L$408,1,FALSE)=VLOOKUP(A153,'2012'!$F$10:$M$460,1,FALSE),VLOOKUP(A153,'1112'!$F$10:$L$408,1,FALSE),FALSE)</f>
        <v>Kingston upon Hull, City of</v>
      </c>
      <c r="F153" t="str">
        <f>IF(VLOOKUP($A153,'1213'!$F$10:$L$408,1,FALSE)=VLOOKUP($A153,'2013'!$F$10:$M$460,1,FALSE),VLOOKUP($A153,'1213'!$F$10:$L$408,1,FALSE),FALSE)</f>
        <v>Kingston upon Hull, City of</v>
      </c>
      <c r="G153" t="str">
        <f>IF(VLOOKUP($A153,'1314'!$F$10:$L$408,1,FALSE)=VLOOKUP($A153,'2014'!$F$10:$M$460,1,FALSE),VLOOKUP($A153,'1314'!$F$10:$L$408,1,FALSE),FALSE)</f>
        <v>Kingston upon Hull, City of</v>
      </c>
      <c r="H153" t="str">
        <f>IF(VLOOKUP($A153,'1415'!$F$10:$L$408,1,FALSE)=VLOOKUP($A153,'2015'!$F$10:$M$460,1,FALSE),VLOOKUP($A153,'1415'!$F$10:$L$408,1,FALSE),FALSE)</f>
        <v>Kingston upon Hull, City of</v>
      </c>
      <c r="I153" t="str">
        <f>IF(VLOOKUP($A153,'1516'!$F$10:$L$408,1,FALSE)=VLOOKUP($A153,'2015'!$F$10:$M$460,1,FALSE),VLOOKUP($A153,'1516'!$F$10:$L$408,1,FALSE),FALSE)</f>
        <v>Kingston upon Hull, City of</v>
      </c>
      <c r="J153" t="str">
        <f>IF(VLOOKUP($A153,'1617'!$F$10:$L$408,1,FALSE)=VLOOKUP($A153,'2016'!$F$10:$M$460,1,FALSE),VLOOKUP($A153,'1617'!$F$10:$L$408,1,FALSE),FALSE)</f>
        <v>Kingston upon Hull, City of</v>
      </c>
      <c r="K153" t="str">
        <f>IF(VLOOKUP($A153,'1718'!$F$10:$M$408,1,FALSE)=VLOOKUP($A153,'2017'!$F$10:$M$460,1,FALSE),VLOOKUP($A153,'1718'!$F$10:$M$408,1,FALSE),FALSE)</f>
        <v>Kingston upon Hull, City of</v>
      </c>
      <c r="L153" t="str">
        <f>IF(VLOOKUP($A153,'1819'!$F$10:$M$408,1,FALSE)=VLOOKUP($A153,'2018'!$F$10:$M$460,1,FALSE),VLOOKUP($A153,'1819'!$F$10:$M$408,1,FALSE),FALSE)</f>
        <v>Kingston upon Hull, City of</v>
      </c>
      <c r="M153" t="str">
        <f>IF(VLOOKUP($A153,'1920'!$F$10:$M$408,1,FALSE)=VLOOKUP($A153,'2019'!$F$10:$M$464,1,FALSE),VLOOKUP($A153,'1920'!$F$10:$M$408,1,FALSE),FALSE)</f>
        <v>Kingston upon Hull, City of</v>
      </c>
      <c r="N153" t="str">
        <f>IF(VLOOKUP($A153,'20 21'!$F$10:$N$408,1,FALSE)=VLOOKUP($A153,'2020'!$F$10:$O$468,1,FALSE),VLOOKUP($A153,'20 21'!$F$10:$N$408,1,FALSE),FALSE)</f>
        <v>Kingston upon Hull, City of</v>
      </c>
      <c r="O153" t="str">
        <f>IF(VLOOKUP($A153,'21 22'!$F$10:$N$408,1,FALSE)=VLOOKUP($A153,'2021'!$F$10:$O$471,1,FALSE),VLOOKUP($A153,'21 22'!$F$10:$N$408,1,FALSE),FALSE)</f>
        <v>Kingston upon Hull, City of</v>
      </c>
      <c r="P153" t="str">
        <f>IF(VLOOKUP($A153,'22 23'!$F$10:$N$408,1,FALSE)=VLOOKUP($A153,'2022'!$F$10:$O$468,1,FALSE),VLOOKUP($A153,'22 23'!$F$10:$N$408,1,FALSE),FALSE)</f>
        <v>Kingston upon Hull, City of</v>
      </c>
      <c r="Q153" t="str">
        <f>IF(VLOOKUP($A153,'23 24'!$F$7:$N$408,1,FALSE)=VLOOKUP($A153,'2023'!$C$7:$O$468,1,FALSE),VLOOKUP($A153,'23 24'!$F$7:$N$408,1,FALSE),FALSE)</f>
        <v>Kingston upon Hull, City of</v>
      </c>
      <c r="S153" s="196">
        <f>IFERROR((VLOOKUP($A153,'0910'!$F$10:$L$433,4,FALSE)/VLOOKUP($A153,'2010'!$C$5:$K$611,9,FALSE))*1000,#N/A)</f>
        <v>1.2089810017271156</v>
      </c>
      <c r="T153" s="196">
        <f>IFERROR((VLOOKUP($A153,'1011'!$F$10:$L$433,4,FALSE)/VLOOKUP($A153,'2011'!$C$5:$K$611,9,FALSE))*1000,#N/A)</f>
        <v>5.5793991416309012</v>
      </c>
      <c r="U153" s="196">
        <f>IFERROR((VLOOKUP($A153,'1112'!$F$10:$L$408,4,FALSE)/VLOOKUP($A153,'2012'!$F$10:$M$460,8,FALSE))*1000,#N/A)</f>
        <v>3.5937366304440834</v>
      </c>
      <c r="V153" s="196">
        <f>IFERROR((VLOOKUP($A153,'1213'!$F$10:$L$408,4,FALSE)/VLOOKUP($A153,'2013'!$F$10:$M$460,8,FALSE))*1000,#N/A)</f>
        <v>3.8425412005806505</v>
      </c>
      <c r="W153" s="196">
        <f>IFERROR((VLOOKUP($A153,'1314'!$F$10:$L$408,4,FALSE)/VLOOKUP($A153,'2014'!$F$10:$M$460,8,FALSE))*1000,#N/A)</f>
        <v>9.032807839795483</v>
      </c>
      <c r="X153" s="196">
        <f>IFERROR((VLOOKUP($A153,'1415'!$F$10:$L$408,4,FALSE)/VLOOKUP($A153,'2015'!$F$10:$M$460,8,FALSE))*1000,#N/A)</f>
        <v>4.3165467625899279</v>
      </c>
      <c r="Y153" s="196">
        <f>IFERROR((VLOOKUP($A153,'1516'!$F$10:$L$408,4,FALSE)/VLOOKUP($A153,'2016'!$F$10:$M$460,8,FALSE))*1000,#N/A)</f>
        <v>7.3294018534119632</v>
      </c>
      <c r="Z153" s="196">
        <f>IFERROR((VLOOKUP($A153,'1617'!$F$10:$L$408,4,FALSE)/VLOOKUP($A153,'2017'!$F$10:$M$460,8,FALSE))*1000,#N/A)</f>
        <v>4.1904123365739192</v>
      </c>
      <c r="AA153" s="196">
        <f>IFERROR((VLOOKUP($A153,'1718'!$F$10:$L$408,4,FALSE)/VLOOKUP($A153,'2018'!$F$10:$N$460,9,FALSE))*1000,#N/A)</f>
        <v>4.6411403944969338</v>
      </c>
      <c r="AB153" s="196">
        <f>IFERROR((VLOOKUP($A153,'1819'!$F$10:$L$408,4,FALSE)/VLOOKUP($A153,'2018'!$F$10:$N$460,9,FALSE))*1000,#N/A)</f>
        <v>3.8123653240510524</v>
      </c>
      <c r="AC153" s="196">
        <f>IFERROR((VLOOKUP($A153,'1920'!$F$10:$L$408,4,FALSE)/VLOOKUP($A153,'2019'!$F$10:$N$464,8,FALSE))*1000,#N/A)</f>
        <v>2.4722286317038602</v>
      </c>
      <c r="AD153" s="196">
        <f>IFERROR((VLOOKUP($A153,'20 21'!$F$10:$M$408,4,FALSE)/VLOOKUP($A153,'2020'!$F$10:$N$469,8,FALSE))*1000,#N/A)</f>
        <v>2.4524891538667171</v>
      </c>
      <c r="AE153" s="196">
        <f>IFERROR((VLOOKUP($A153,'21 22'!$F$10:$M$408,4,FALSE)/VLOOKUP($A153,'2021'!$F$10:$N$469,8,FALSE))*1000,#N/A)</f>
        <v>2.7658916746660589</v>
      </c>
      <c r="AF153" s="196">
        <f>IFERROR((VLOOKUP($A153,'22 23'!$F$10:$M$408,4,FALSE)/VLOOKUP($A153,'2022'!$F$10:$N$469,8,FALSE))*1000,#N/A)</f>
        <v>2.0234231463420556</v>
      </c>
      <c r="AG153" s="196">
        <f>IFERROR((VLOOKUP($A153,'23 24'!$F$7:$M$408,4,FALSE)/VLOOKUP($A153,'2023'!$C$7:$N$469,9,FALSE))*1000,#N/A)</f>
        <v>2.3355077716034471</v>
      </c>
      <c r="AI153" s="196">
        <f>IFERROR((VLOOKUP($A153,'0910'!$F$10:$L$433,5,FALSE)/VLOOKUP($A153,'2010'!$C$5:$K$611,9,FALSE))*1000,#N/A)</f>
        <v>0.17271157167530224</v>
      </c>
      <c r="AJ153" s="196">
        <f>IFERROR((VLOOKUP($A153,'1011'!$F$10:$L$433,5,FALSE)/VLOOKUP($A153,'2011'!$C$5:$K$611,9,FALSE))*1000,#N/A)</f>
        <v>0.68669527896995708</v>
      </c>
      <c r="AK153" s="196">
        <f>IFERROR((VLOOKUP($A153,'1112'!$F$10:$L$408,5,FALSE)/VLOOKUP($A153,'2012'!$F$10:$M$460,8,FALSE))*1000,#N/A)</f>
        <v>0</v>
      </c>
      <c r="AL153" s="196">
        <f>IFERROR((VLOOKUP($A153,'1213'!$F$10:$L$408,5,FALSE)/VLOOKUP($A153,'2013'!$F$10:$M$460,8,FALSE))*1000,#N/A)</f>
        <v>0</v>
      </c>
      <c r="AM153" s="196">
        <f>IFERROR((VLOOKUP($A153,'1314'!$F$10:$L$408,5,FALSE)/VLOOKUP($A153,'2014'!$F$10:$M$460,8,FALSE))*1000,#N/A)</f>
        <v>0</v>
      </c>
      <c r="AN153" s="196">
        <f>IFERROR((VLOOKUP($A153,'1415'!$F$10:$L$408,5,FALSE)/VLOOKUP($A153,'2015'!$F$10:$M$460,8,FALSE))*1000,#N/A)</f>
        <v>0</v>
      </c>
      <c r="AO153" s="196">
        <f>IFERROR((VLOOKUP($A153,'1516'!$F$10:$L$408,5,FALSE)/VLOOKUP($A153,'2016'!$F$10:$M$460,8,FALSE))*1000,#N/A)</f>
        <v>0</v>
      </c>
      <c r="AP153" s="196">
        <f>IFERROR((VLOOKUP($A153,'1617'!$F$10:$L$408,5,FALSE)/VLOOKUP($A153,'2017'!$F$10:$M$460,8,FALSE))*1000,#N/A)</f>
        <v>0.58665772712034858</v>
      </c>
      <c r="AQ153" s="196">
        <f>IFERROR((VLOOKUP($A153,'1718'!$F$10:$L$408,5,FALSE)/VLOOKUP($A153,'2018'!$F$10:$N$460,9,FALSE))*1000,#N/A)</f>
        <v>0.82877507044588106</v>
      </c>
      <c r="AR153" s="196">
        <f>IFERROR((VLOOKUP($A153,'1819'!$F$10:$L$408,5,FALSE)/VLOOKUP($A153,'2018'!$F$10:$N$460,9,FALSE))*1000,#N/A)</f>
        <v>0.1657550140891762</v>
      </c>
      <c r="AS153" s="196">
        <f>IFERROR((VLOOKUP($A153,'1920'!$F$10:$L$408,5,FALSE)/VLOOKUP($A153,'2019'!$F$10:$N$464,8,FALSE))*1000,#N/A)</f>
        <v>0</v>
      </c>
      <c r="AT153" s="196">
        <f>IFERROR((VLOOKUP($A153,'20 21'!$F$10:$L$408,5,FALSE)/VLOOKUP($A153,'2020'!$F$10:$N$469,8,FALSE))*1000,#N/A)</f>
        <v>0.16349927692444782</v>
      </c>
      <c r="AU153" s="196">
        <f>IFERROR((VLOOKUP($A153,'21 22'!$F$10:$L$408,5,FALSE)/VLOOKUP($A153,'2021'!$F$10:$N$469,8,FALSE))*1000,#N/A)</f>
        <v>0</v>
      </c>
      <c r="AV153" s="196">
        <f>IFERROR((VLOOKUP($A153,'22 23'!$F$10:$L$408,5,FALSE)/VLOOKUP($A153,'2022'!$F$10:$N$469,8,FALSE))*1000,#N/A)</f>
        <v>0</v>
      </c>
      <c r="AW153" s="196">
        <f>IFERROR((VLOOKUP($A153,'23 24'!$F$7:$M$408,5,FALSE)/VLOOKUP($A153,'2023'!$C$7:$N$469,9,FALSE))*1000,#N/A)</f>
        <v>0</v>
      </c>
      <c r="AY153" s="196">
        <f>IFERROR((VLOOKUP($A153,'0910'!$F$10:$L$433,6,FALSE)/VLOOKUP($A153,'2010'!$C$5:$K$611,9,FALSE))*1000,#N/A)</f>
        <v>0</v>
      </c>
      <c r="AZ153" s="196">
        <f>IFERROR((VLOOKUP($A153,'1011'!$F$10:$L$433,6,FALSE)/VLOOKUP($A153,'2011'!$C$5:$K$611,9,FALSE))*1000,#N/A)</f>
        <v>0</v>
      </c>
      <c r="BA153" s="196">
        <f>IFERROR((VLOOKUP($A153,'1112'!$F$10:$L$408,6,FALSE)/VLOOKUP($A153,'2012'!$F$10:$M$460,8,FALSE))*1000,#N/A)</f>
        <v>0</v>
      </c>
      <c r="BB153" s="196">
        <f>IFERROR((VLOOKUP($A153,'1213'!$F$10:$L$408,6,FALSE)/VLOOKUP($A153,'2013'!$F$10:$M$460,8,FALSE))*1000,#N/A)</f>
        <v>0</v>
      </c>
      <c r="BC153" s="196">
        <f>IFERROR((VLOOKUP($A153,'1314'!$F$10:$L$408,6,FALSE)/VLOOKUP($A153,'2014'!$F$10:$M$460,8,FALSE))*1000,#N/A)</f>
        <v>0</v>
      </c>
      <c r="BD153" s="196">
        <f>IFERROR((VLOOKUP($A153,'1415'!$F$10:$L$408,6,FALSE)/VLOOKUP($A153,'2015'!$F$10:$M$460,8,FALSE))*1000,#N/A)</f>
        <v>0</v>
      </c>
      <c r="BE153" s="196">
        <f>IFERROR((VLOOKUP($A153,'1516'!$F$10:$L$408,6,FALSE)/VLOOKUP($A153,'2016'!$F$10:$M$460,8,FALSE))*1000,#N/A)</f>
        <v>0</v>
      </c>
      <c r="BF153" s="196">
        <f>IFERROR((VLOOKUP($A153,'1617'!$F$10:$L$408,6,FALSE)/VLOOKUP($A153,'2017'!$F$10:$M$460,8,FALSE))*1000,#N/A)</f>
        <v>0</v>
      </c>
      <c r="BG153" s="196">
        <f>IFERROR((VLOOKUP($A153,'1718'!$F$10:$L$408,6,FALSE)/VLOOKUP($A153,'2018'!$F$10:$N$460,9,FALSE))*1000,#N/A)</f>
        <v>0</v>
      </c>
      <c r="BH153" s="196">
        <f>IFERROR((VLOOKUP($A153,'1819'!$F$10:$L$408,6,FALSE)/VLOOKUP($A153,'2018'!$F$10:$N$460,9,FALSE))*1000,#N/A)</f>
        <v>0</v>
      </c>
      <c r="BI153" s="196">
        <f>IFERROR((VLOOKUP($A153,'1920'!$F$10:$L$408,6,FALSE)/VLOOKUP($A153,'2019'!$F$10:$N$464,8,FALSE))*1000,#N/A)</f>
        <v>0</v>
      </c>
      <c r="BJ153" s="196">
        <f>IFERROR((VLOOKUP($A153,'20 21'!$F$10:$L$408,6,FALSE)/VLOOKUP($A153,'2020'!$F$10:$N$469,8,FALSE))*1000,#N/A)</f>
        <v>0</v>
      </c>
      <c r="BK153" s="196">
        <f>IFERROR((VLOOKUP($A153,'21 22'!$F$10:$L$408,6,FALSE)/VLOOKUP($A153,'2021'!$F$10:$N$469,8,FALSE))*1000,#N/A)</f>
        <v>0</v>
      </c>
      <c r="BL153" s="196">
        <f>IFERROR((VLOOKUP($A153,'22 23'!$F$10:$L$408,6,FALSE)/VLOOKUP($A153,'2022'!$F$10:$N$469,8,FALSE))*1000,#N/A)</f>
        <v>0</v>
      </c>
      <c r="BM153" s="196">
        <f>IFERROR((VLOOKUP($A153,'23 24'!$F$7:$M$408,6,FALSE)/VLOOKUP($A153,'2023'!$C$7:$N$469,9,FALSE))*1000,#N/A)</f>
        <v>0</v>
      </c>
      <c r="BO153" s="196">
        <f>IFERROR((VLOOKUP($A153,'0910'!$F$10:$L$433,7,FALSE)/VLOOKUP($A153,'2010'!$C$5:$K$611,9,FALSE))*1000,#N/A)</f>
        <v>1.3816925734024179</v>
      </c>
      <c r="BP153" s="196">
        <f>IFERROR((VLOOKUP($A153,'1011'!$F$10:$L$433,7,FALSE)/VLOOKUP($A153,'2011'!$C$5:$K$611,9,FALSE))*1000,#N/A)</f>
        <v>6.2660944206008589</v>
      </c>
      <c r="BQ153" s="196">
        <f>IFERROR((VLOOKUP($A153,'1112'!$F$10:$L$408,7,FALSE)/VLOOKUP($A153,'2012'!$F$10:$M$460,8,FALSE))*1000,#N/A)</f>
        <v>3.5937366304440834</v>
      </c>
      <c r="BR153" s="196">
        <f>IFERROR((VLOOKUP($A153,'1213'!$F$10:$L$408,7,FALSE)/VLOOKUP($A153,'2013'!$F$10:$M$460,8,FALSE))*1000,#N/A)</f>
        <v>3.8425412005806505</v>
      </c>
      <c r="BS153" s="196">
        <f>IFERROR((VLOOKUP($A153,'1314'!$F$10:$L$408,7,FALSE)/VLOOKUP($A153,'2014'!$F$10:$M$460,8,FALSE))*1000,#N/A)</f>
        <v>9.032807839795483</v>
      </c>
      <c r="BT153" s="196">
        <f>IFERROR((VLOOKUP($A153,'1415'!$F$10:$L$408,7,FALSE)/VLOOKUP($A153,'2015'!$F$10:$M$460,8,FALSE))*1000,#N/A)</f>
        <v>4.3165467625899279</v>
      </c>
      <c r="BU153" s="196">
        <f>IFERROR((VLOOKUP($A153,'1516'!$F$10:$L$408,7,FALSE)/VLOOKUP($A153,'2016'!$F$10:$M$460,8,FALSE))*1000,#N/A)</f>
        <v>7.3294018534119632</v>
      </c>
      <c r="BV153" s="196">
        <f>IFERROR((VLOOKUP($A153,'1617'!$F$10:$L$408,7,FALSE)/VLOOKUP($A153,'2017'!$F$10:$M$460,8,FALSE))*1000,#N/A)</f>
        <v>4.7770700636942669</v>
      </c>
      <c r="BW153" s="196">
        <f>IFERROR((VLOOKUP($A153,'1718'!$F$10:$L$408,7,FALSE)/VLOOKUP($A153,'2018'!$F$10:$N$460,9,FALSE))*1000,#N/A)</f>
        <v>5.4699154649428152</v>
      </c>
      <c r="BX153" s="196">
        <f>IFERROR((VLOOKUP($A153,'1819'!$F$10:$L$408,7,FALSE)/VLOOKUP($A153,'2018'!$F$10:$N$460,9,FALSE))*1000,#N/A)</f>
        <v>3.9781203381402284</v>
      </c>
      <c r="BY153" s="196">
        <f>IFERROR((VLOOKUP($A153,'1920'!$F$10:$L$408,7,FALSE)/VLOOKUP($A153,'2019'!$F$10:$N$464,8,FALSE))*1000,#N/A)</f>
        <v>2.4722286317038602</v>
      </c>
      <c r="BZ153" s="196">
        <f>IFERROR((VLOOKUP($A153,'20 21'!$F$10:$L$408,7,FALSE)/VLOOKUP($A153,'2020'!$F$10:$N$469,8,FALSE))*1000,#N/A)</f>
        <v>2.5342387923289409</v>
      </c>
      <c r="CA153" s="196">
        <f>IFERROR((VLOOKUP($A153,'21 22'!$F$10:$L$408,7,FALSE)/VLOOKUP($A153,'2021'!$F$10:$N$469,8,FALSE))*1000,#N/A)</f>
        <v>2.7658916746660589</v>
      </c>
      <c r="CB153" s="196">
        <f>IFERROR((VLOOKUP($A153,'22 23'!$F$10:$L$408,7,FALSE)/VLOOKUP($A153,'2022'!$F$10:$N$469,8,FALSE))*1000,#N/A)</f>
        <v>2.0234231463420556</v>
      </c>
      <c r="CC153" s="196">
        <f>IFERROR((VLOOKUP($A153,'23 24'!$F$7:$M$408,7,FALSE)/VLOOKUP($A153,'2023'!$C$7:$N$469,9,FALSE))*1000,#N/A)</f>
        <v>2.3355077716034471</v>
      </c>
      <c r="CE153" s="198">
        <f>IFERROR((VLOOKUP($A153,'0910'!$F$10:$S$433,9,FALSE)/VLOOKUP($A153,'2010'!$C$5:$K$611,9,FALSE))*1000,#N/A)</f>
        <v>1.8998272884283247</v>
      </c>
      <c r="CF153" s="198">
        <f>IFERROR((VLOOKUP($A153,'1011'!$F$10:$S$433,10,FALSE)/VLOOKUP($A153,'2011'!$C$5:$K$611,9,FALSE))*1000,#N/A)</f>
        <v>2.2317596566523603</v>
      </c>
      <c r="CG153" s="198">
        <f>IFERROR((VLOOKUP($A153,'1112'!$F$10:$S$408,9,FALSE)/VLOOKUP($A153,'2012'!$F$10:$M$460,8,FALSE))*1000,#N/A)</f>
        <v>3.1659108411055019</v>
      </c>
      <c r="CH153" s="198">
        <f>IFERROR((VLOOKUP($A153,'1213'!$F$10:$S$408,9,FALSE)/VLOOKUP($A153,'2013'!$F$10:$M$460,8,FALSE))*1000,#N/A)</f>
        <v>5.2941678763555631</v>
      </c>
      <c r="CI153" s="198">
        <f>IFERROR((VLOOKUP($A153,'1314'!$F$10:$S$408,9,FALSE)/VLOOKUP($A153,'2014'!$F$10:$M$460,8,FALSE))*1000,#N/A)</f>
        <v>7.5841499786962077</v>
      </c>
      <c r="CJ153" s="198">
        <f>IFERROR((VLOOKUP($A153,'1415'!$F$10:$S$408,9,FALSE)/VLOOKUP($A153,'2015'!$F$10:$M$460,8,FALSE))*1000,#N/A)</f>
        <v>4.3165467625899279</v>
      </c>
      <c r="CK153" s="198">
        <f>IFERROR((VLOOKUP($A153,'1516'!$F$10:$S$408,9,FALSE)/VLOOKUP($A153,'2016'!$F$10:$M$460,8,FALSE))*1000,#N/A)</f>
        <v>4.0438079191238412</v>
      </c>
      <c r="CL153" s="198">
        <f>IFERROR((VLOOKUP($A153,'1617'!$F$10:$S$408,9,FALSE)/VLOOKUP($A153,'2017'!$F$10:$M$460,8,FALSE))*1000,#N/A)</f>
        <v>2.7656721421387864</v>
      </c>
      <c r="CM153" s="198">
        <f>IFERROR((VLOOKUP($A153,'1718'!$F$10:$S$408,9,FALSE)/VLOOKUP($A153,'2018'!$F$10:$N$460,9,FALSE))*1000,#N/A)</f>
        <v>2.4863252113376428</v>
      </c>
      <c r="CN153" s="198">
        <f>IFERROR((VLOOKUP($A153,'1819'!$F$10:$S$408,9,FALSE)/VLOOKUP($A153,'2018'!$F$10:$N$460,9,FALSE))*1000,#N/A)</f>
        <v>4.6411403944969338</v>
      </c>
      <c r="CO153" s="198">
        <f>IFERROR((VLOOKUP($A153,'1920'!$F$10:$S$408,9,FALSE)/VLOOKUP($A153,'2019'!$F$10:$N$464,8,FALSE))*1000,#N/A)</f>
        <v>4.0379734317829712</v>
      </c>
      <c r="CP153" s="198">
        <f>IFERROR((VLOOKUP($A153,'20 21'!$F$10:$S$408,9,FALSE)/VLOOKUP($A153,'2020'!$F$10:$N$469,8,FALSE))*1000,#N/A)</f>
        <v>2.4524891538667171</v>
      </c>
      <c r="CQ153" s="198">
        <f>IFERROR((VLOOKUP($A153,'21 22'!$F$10:$S$408,9,FALSE)/VLOOKUP($A153,'2021'!$F$10:$N$469,8,FALSE))*1000,#N/A)</f>
        <v>3.904788246587378</v>
      </c>
      <c r="CR153" s="198">
        <f>IFERROR((VLOOKUP($A153,'22 23'!$F$10:$S$408,9,FALSE)/VLOOKUP($A153,'2022'!$F$10:$N$469,8,FALSE))*1000,#N/A)</f>
        <v>2.6709185531715134</v>
      </c>
      <c r="CS153" s="196">
        <f>IFERROR((VLOOKUP($A153,'23 24'!$F$7:$S$408,9,FALSE)/VLOOKUP($A153,'2023'!$C$7:$N$469,9,FALSE))*1000,#N/A)</f>
        <v>2.1744382701135536</v>
      </c>
      <c r="CU153" s="198">
        <f>IFERROR((VLOOKUP($A153,'0910'!$F$10:$S$433,10,FALSE)/VLOOKUP($A153,'2010'!$C$5:$K$611,9,FALSE))*1000,#N/A)</f>
        <v>8.6355785837651119E-2</v>
      </c>
      <c r="CV153" s="198">
        <f>IFERROR((VLOOKUP($A153,'1011'!$F$10:$S$433,11,FALSE)/VLOOKUP($A153,'2011'!$C$5:$K$611,9,FALSE))*1000,#N/A)</f>
        <v>0.34334763948497854</v>
      </c>
      <c r="CW153" s="198">
        <f>IFERROR((VLOOKUP($A153,'1112'!$F$10:$S$408,10,FALSE)/VLOOKUP($A153,'2012'!$F$10:$M$460,8,FALSE))*1000,#N/A)</f>
        <v>0.51339094720629763</v>
      </c>
      <c r="CX153" s="198">
        <f>IFERROR((VLOOKUP($A153,'1213'!$F$10:$S$408,10,FALSE)/VLOOKUP($A153,'2013'!$F$10:$M$460,8,FALSE))*1000,#N/A)</f>
        <v>8.5389804457347784E-2</v>
      </c>
      <c r="CY153" s="198">
        <f>IFERROR((VLOOKUP($A153,'1314'!$F$10:$S$408,10,FALSE)/VLOOKUP($A153,'2014'!$F$10:$M$460,8,FALSE))*1000,#N/A)</f>
        <v>0</v>
      </c>
      <c r="CZ153" s="198">
        <f>IFERROR((VLOOKUP($A153,'1415'!$F$10:$S$408,10,FALSE)/VLOOKUP($A153,'2015'!$F$10:$M$460,8,FALSE))*1000,#N/A)</f>
        <v>0</v>
      </c>
      <c r="DA153" s="198">
        <f>IFERROR((VLOOKUP($A153,'1516'!$F$10:$S$408,10,FALSE)/VLOOKUP($A153,'2016'!$F$10:$M$460,8,FALSE))*1000,#N/A)</f>
        <v>0</v>
      </c>
      <c r="DB153" s="198">
        <f>IFERROR((VLOOKUP($A153,'1617'!$F$10:$S$408,10,FALSE)/VLOOKUP($A153,'2017'!$F$10:$M$460,8,FALSE))*1000,#N/A)</f>
        <v>0.58665772712034858</v>
      </c>
      <c r="DC153" s="198">
        <f>IFERROR((VLOOKUP($A153,'1718'!$F$10:$S$408,10,FALSE)/VLOOKUP($A153,'2018'!$F$10:$N$460,9,FALSE))*1000,#N/A)</f>
        <v>2.237692690203879</v>
      </c>
      <c r="DD153" s="198">
        <f>IFERROR((VLOOKUP($A153,'1819'!$F$10:$S$408,10,FALSE)/VLOOKUP($A153,'2018'!$F$10:$N$460,9,FALSE))*1000,#N/A)</f>
        <v>1.2431626056688214</v>
      </c>
      <c r="DE153" s="198">
        <f>IFERROR((VLOOKUP($A153,'1920'!$F$10:$S$408,10,FALSE)/VLOOKUP($A153,'2019'!$F$10:$N$464,8,FALSE))*1000,#N/A)</f>
        <v>0.41203810528397666</v>
      </c>
      <c r="DF153" s="198">
        <f>IFERROR((VLOOKUP($A153,'20 21'!$F$10:$S$408,10,FALSE)/VLOOKUP($A153,'2020'!$F$10:$N$469,8,FALSE))*1000,#N/A)</f>
        <v>0</v>
      </c>
      <c r="DG153" s="198">
        <f>IFERROR((VLOOKUP($A153,'21 22'!$F$10:$S$408,10,FALSE)/VLOOKUP($A153,'2021'!$F$10:$N$469,8,FALSE))*1000,#N/A)</f>
        <v>0.16269951027447407</v>
      </c>
      <c r="DH153" s="198">
        <f>IFERROR((VLOOKUP($A153,'22 23'!$F$10:$S$408,10,FALSE)/VLOOKUP($A153,'2022'!$F$10:$N$469,8,FALSE))*1000,#N/A)</f>
        <v>0</v>
      </c>
      <c r="DI153" s="196">
        <f>IFERROR((VLOOKUP($A153,'23 24'!$F$7:$S$408,10,FALSE)/VLOOKUP($A153,'2023'!$C$7:$N$469,9,FALSE))*1000,#N/A)</f>
        <v>0</v>
      </c>
      <c r="DK153" s="198">
        <f>IFERROR((VLOOKUP($A153,'0910'!$F$10:$S$433,11,FALSE)/VLOOKUP($A153,'2010'!$C$5:$K$611,9,FALSE))*1000,#N/A)</f>
        <v>0</v>
      </c>
      <c r="DL153" s="198">
        <f>IFERROR((VLOOKUP($A153,'1011'!$F$10:$S$433,12,FALSE)/VLOOKUP($A153,'2011'!$C$5:$K$611,9,FALSE))*1000,#N/A)</f>
        <v>0</v>
      </c>
      <c r="DM153" s="198">
        <f>IFERROR((VLOOKUP($A153,'1112'!$F$10:$S$408,11,FALSE)/VLOOKUP($A153,'2012'!$F$10:$M$460,8,FALSE))*1000,#N/A)</f>
        <v>0</v>
      </c>
      <c r="DN153" s="198">
        <f>IFERROR((VLOOKUP($A153,'1213'!$F$10:$S$408,11,FALSE)/VLOOKUP($A153,'2013'!$F$10:$M$460,8,FALSE))*1000,#N/A)</f>
        <v>0</v>
      </c>
      <c r="DO153" s="198">
        <f>IFERROR((VLOOKUP($A153,'1314'!$F$10:$S$408,11,FALSE)/VLOOKUP($A153,'2014'!$F$10:$M$460,8,FALSE))*1000,#N/A)</f>
        <v>0</v>
      </c>
      <c r="DP153" s="198">
        <f>IFERROR((VLOOKUP($A153,'1415'!$F$10:$S$408,11,FALSE)/VLOOKUP($A153,'2015'!$F$10:$M$460,8,FALSE))*1000,#N/A)</f>
        <v>0</v>
      </c>
      <c r="DQ153" s="198">
        <f>IFERROR((VLOOKUP($A153,'1516'!$F$10:$S$408,11,FALSE)/VLOOKUP($A153,'2016'!$F$10:$M$460,8,FALSE))*1000,#N/A)</f>
        <v>0</v>
      </c>
      <c r="DR153" s="198">
        <f>IFERROR((VLOOKUP($A153,'1617'!$F$10:$S$408,11,FALSE)/VLOOKUP($A153,'2017'!$F$10:$M$460,8,FALSE))*1000,#N/A)</f>
        <v>0</v>
      </c>
      <c r="DS153" s="198">
        <f>IFERROR((VLOOKUP($A153,'1718'!$F$10:$S$408,11,FALSE)/VLOOKUP($A153,'2018'!$F$10:$N$460,9,FALSE))*1000,#N/A)</f>
        <v>0</v>
      </c>
      <c r="DT153" s="198">
        <f>IFERROR((VLOOKUP($A153,'1819'!$F$10:$S$408,11,FALSE)/VLOOKUP($A153,'2018'!$F$10:$N$460,9,FALSE))*1000,#N/A)</f>
        <v>0</v>
      </c>
      <c r="DU153" s="198">
        <f>IFERROR((VLOOKUP($A153,'1920'!$F$10:$S$408,11,FALSE)/VLOOKUP($A153,'2019'!$F$10:$N$464,8,FALSE))*1000,#N/A)</f>
        <v>0</v>
      </c>
      <c r="DV153" s="198">
        <f>IFERROR((VLOOKUP($A153,'20 21'!$F$10:$S$408,11,FALSE)/VLOOKUP($A153,'2020'!$F$10:$N$469,8,FALSE))*1000,#N/A)</f>
        <v>0</v>
      </c>
      <c r="DW153" s="198">
        <f>IFERROR((VLOOKUP($A153,'21 22'!$F$10:$S$408,11,FALSE)/VLOOKUP($A153,'2021'!$F$10:$N$469,8,FALSE))*1000,#N/A)</f>
        <v>0</v>
      </c>
      <c r="DX153" s="198">
        <f>IFERROR((VLOOKUP($A153,'22 23'!$F$10:$S$408,11,FALSE)/VLOOKUP($A153,'2022'!$F$10:$N$469,8,FALSE))*1000,#N/A)</f>
        <v>0</v>
      </c>
      <c r="DY153" s="196">
        <f>IFERROR((VLOOKUP($A153,'23 24'!$F$7:$S$408,11,FALSE)/VLOOKUP($A153,'2023'!$C$7:$N$469,9,FALSE))*1000,#N/A)</f>
        <v>0</v>
      </c>
      <c r="EA153" s="198">
        <f>IFERROR((VLOOKUP($A153,'0910'!$F$10:$S$433,12,FALSE)/VLOOKUP($A153,'2010'!$C$5:$K$611,9,FALSE))*1000,#N/A)</f>
        <v>1.9861830742659756</v>
      </c>
      <c r="EB153" s="198">
        <f>IFERROR((VLOOKUP($A153,'1011'!$F$10:$S$433,13,FALSE)/VLOOKUP($A153,'2011'!$C$5:$K$611,9,FALSE))*1000,#N/A)</f>
        <v>2.5751072961373391</v>
      </c>
      <c r="EC153" s="198">
        <f>IFERROR((VLOOKUP($A153,'1112'!$F$10:$S$408,12,FALSE)/VLOOKUP($A153,'2012'!$F$10:$M$460,8,FALSE))*1000,#N/A)</f>
        <v>3.7648669461795157</v>
      </c>
      <c r="ED153" s="198">
        <f>IFERROR((VLOOKUP($A153,'1213'!$F$10:$S$408,12,FALSE)/VLOOKUP($A153,'2013'!$F$10:$M$460,8,FALSE))*1000,#N/A)</f>
        <v>5.3795576808129111</v>
      </c>
      <c r="EE153" s="198">
        <f>IFERROR((VLOOKUP($A153,'1314'!$F$10:$S$408,12,FALSE)/VLOOKUP($A153,'2014'!$F$10:$M$460,8,FALSE))*1000,#N/A)</f>
        <v>7.5841499786962077</v>
      </c>
      <c r="EF153" s="198">
        <f>IFERROR((VLOOKUP($A153,'1415'!$F$10:$S$408,12,FALSE)/VLOOKUP($A153,'2015'!$F$10:$M$460,8,FALSE))*1000,#N/A)</f>
        <v>4.3165467625899279</v>
      </c>
      <c r="EG153" s="198">
        <f>IFERROR((VLOOKUP($A153,'1516'!$F$10:$S$408,12,FALSE)/VLOOKUP($A153,'2016'!$F$10:$M$460,8,FALSE))*1000,#N/A)</f>
        <v>4.0438079191238412</v>
      </c>
      <c r="EH153" s="198">
        <f>IFERROR((VLOOKUP($A153,'1617'!$F$10:$S$408,12,FALSE)/VLOOKUP($A153,'2017'!$F$10:$M$460,8,FALSE))*1000,#N/A)</f>
        <v>3.2685216225276563</v>
      </c>
      <c r="EI153" s="198">
        <f>IFERROR((VLOOKUP($A153,'1718'!$F$10:$S$408,12,FALSE)/VLOOKUP($A153,'2018'!$F$10:$N$460,9,FALSE))*1000,#N/A)</f>
        <v>4.7240179015415213</v>
      </c>
      <c r="EJ153" s="198">
        <f>IFERROR((VLOOKUP($A153,'1819'!$F$10:$S$408,12,FALSE)/VLOOKUP($A153,'2018'!$F$10:$N$460,9,FALSE))*1000,#N/A)</f>
        <v>5.967180507210343</v>
      </c>
      <c r="EK153" s="198">
        <f>IFERROR((VLOOKUP($A153,'1920'!$F$10:$S$408,12,FALSE)/VLOOKUP($A153,'2019'!$F$10:$N$464,8,FALSE))*1000,#N/A)</f>
        <v>4.367603916010153</v>
      </c>
      <c r="EL153" s="198">
        <f>IFERROR((VLOOKUP($A153,'20 21'!$F$10:$S$408,12,FALSE)/VLOOKUP($A153,'2020'!$F$10:$N$469,8,FALSE))*1000,#N/A)</f>
        <v>2.4524891538667171</v>
      </c>
      <c r="EM153" s="198">
        <f>IFERROR((VLOOKUP($A153,'21 22'!$F$10:$S$408,12,FALSE)/VLOOKUP($A153,'2021'!$F$10:$N$469,8,FALSE))*1000,#N/A)</f>
        <v>4.0674877568618513</v>
      </c>
      <c r="EN153" s="198">
        <f>IFERROR((VLOOKUP($A153,'22 23'!$F$10:$S$408,12,FALSE)/VLOOKUP($A153,'2022'!$F$10:$N$469,8,FALSE))*1000,#N/A)</f>
        <v>2.6709185531715134</v>
      </c>
      <c r="EO153" s="196">
        <f>IFERROR((VLOOKUP($A153,'23 24'!$F$7:$S$408,12,FALSE)/VLOOKUP($A153,'2023'!$C$7:$N$469,9,FALSE))*1000,#N/A)</f>
        <v>2.1744382701135536</v>
      </c>
    </row>
    <row r="154" spans="1:145" x14ac:dyDescent="0.3">
      <c r="A154" t="s">
        <v>267</v>
      </c>
      <c r="B154" t="s">
        <v>1743</v>
      </c>
      <c r="C154" t="str">
        <f>IF(VLOOKUP($A154,'0910'!$F$10:$L$433,1,FALSE)=VLOOKUP($A154,'2010'!$C$5:$K$611,1,FALSE),VLOOKUP($A154,'0910'!$F$10:$L$433,1,FALSE),FALSE)</f>
        <v>Kingston upon Thames</v>
      </c>
      <c r="D154" t="str">
        <f>IF(VLOOKUP($A154,'1011'!$F$10:$L$433,1,FALSE)=VLOOKUP($A154,'2011'!$C$5:$K$611,1,FALSE),VLOOKUP($A154,'1011'!$F$10:$L$433,1,FALSE),FALSE)</f>
        <v>Kingston upon Thames</v>
      </c>
      <c r="E154" t="str">
        <f>IF(VLOOKUP(A154,'1112'!$F$10:$L$408,1,FALSE)=VLOOKUP(A154,'2012'!$F$10:$M$460,1,FALSE),VLOOKUP(A154,'1112'!$F$10:$L$408,1,FALSE),FALSE)</f>
        <v>Kingston upon Thames</v>
      </c>
      <c r="F154" t="str">
        <f>IF(VLOOKUP($A154,'1213'!$F$10:$L$408,1,FALSE)=VLOOKUP($A154,'2013'!$F$10:$M$460,1,FALSE),VLOOKUP($A154,'1213'!$F$10:$L$408,1,FALSE),FALSE)</f>
        <v>Kingston upon Thames</v>
      </c>
      <c r="G154" t="str">
        <f>IF(VLOOKUP($A154,'1314'!$F$10:$L$408,1,FALSE)=VLOOKUP($A154,'2014'!$F$10:$M$460,1,FALSE),VLOOKUP($A154,'1314'!$F$10:$L$408,1,FALSE),FALSE)</f>
        <v>Kingston upon Thames</v>
      </c>
      <c r="H154" t="str">
        <f>IF(VLOOKUP($A154,'1415'!$F$10:$L$408,1,FALSE)=VLOOKUP($A154,'2015'!$F$10:$M$460,1,FALSE),VLOOKUP($A154,'1415'!$F$10:$L$408,1,FALSE),FALSE)</f>
        <v>Kingston upon Thames</v>
      </c>
      <c r="I154" t="str">
        <f>IF(VLOOKUP($A154,'1516'!$F$10:$L$408,1,FALSE)=VLOOKUP($A154,'2015'!$F$10:$M$460,1,FALSE),VLOOKUP($A154,'1516'!$F$10:$L$408,1,FALSE),FALSE)</f>
        <v>Kingston upon Thames</v>
      </c>
      <c r="J154" t="str">
        <f>IF(VLOOKUP($A154,'1617'!$F$10:$L$408,1,FALSE)=VLOOKUP($A154,'2016'!$F$10:$M$460,1,FALSE),VLOOKUP($A154,'1617'!$F$10:$L$408,1,FALSE),FALSE)</f>
        <v>Kingston upon Thames</v>
      </c>
      <c r="K154" t="str">
        <f>IF(VLOOKUP($A154,'1718'!$F$10:$M$408,1,FALSE)=VLOOKUP($A154,'2017'!$F$10:$M$460,1,FALSE),VLOOKUP($A154,'1718'!$F$10:$M$408,1,FALSE),FALSE)</f>
        <v>Kingston upon Thames</v>
      </c>
      <c r="L154" t="str">
        <f>IF(VLOOKUP($A154,'1819'!$F$10:$M$408,1,FALSE)=VLOOKUP($A154,'2018'!$F$10:$M$460,1,FALSE),VLOOKUP($A154,'1819'!$F$10:$M$408,1,FALSE),FALSE)</f>
        <v>Kingston upon Thames</v>
      </c>
      <c r="M154" t="str">
        <f>IF(VLOOKUP($A154,'1920'!$F$10:$M$408,1,FALSE)=VLOOKUP($A154,'2019'!$F$10:$M$464,1,FALSE),VLOOKUP($A154,'1920'!$F$10:$M$408,1,FALSE),FALSE)</f>
        <v>Kingston upon Thames</v>
      </c>
      <c r="N154" t="str">
        <f>IF(VLOOKUP($A154,'20 21'!$F$10:$N$408,1,FALSE)=VLOOKUP($A154,'2020'!$F$10:$O$468,1,FALSE),VLOOKUP($A154,'20 21'!$F$10:$N$408,1,FALSE),FALSE)</f>
        <v>Kingston upon Thames</v>
      </c>
      <c r="O154" t="str">
        <f>IF(VLOOKUP($A154,'21 22'!$F$10:$N$408,1,FALSE)=VLOOKUP($A154,'2021'!$F$10:$O$471,1,FALSE),VLOOKUP($A154,'21 22'!$F$10:$N$408,1,FALSE),FALSE)</f>
        <v>Kingston upon Thames</v>
      </c>
      <c r="P154" t="str">
        <f>IF(VLOOKUP($A154,'22 23'!$F$10:$N$408,1,FALSE)=VLOOKUP($A154,'2022'!$F$10:$O$468,1,FALSE),VLOOKUP($A154,'22 23'!$F$10:$N$408,1,FALSE),FALSE)</f>
        <v>Kingston upon Thames</v>
      </c>
      <c r="Q154" t="str">
        <f>IF(VLOOKUP($A154,'23 24'!$F$7:$N$408,1,FALSE)=VLOOKUP($A154,'2023'!$C$7:$O$468,1,FALSE),VLOOKUP($A154,'23 24'!$F$7:$N$408,1,FALSE),FALSE)</f>
        <v>Kingston upon Thames</v>
      </c>
      <c r="S154" s="196">
        <f>IFERROR((VLOOKUP($A154,'0910'!$F$10:$L$433,4,FALSE)/VLOOKUP($A154,'2010'!$C$5:$K$611,9,FALSE))*1000,#N/A)</f>
        <v>0.6145337225380243</v>
      </c>
      <c r="T154" s="196">
        <f>IFERROR((VLOOKUP($A154,'1011'!$F$10:$L$433,4,FALSE)/VLOOKUP($A154,'2011'!$C$5:$K$611,9,FALSE))*1000,#N/A)</f>
        <v>0.30674846625766872</v>
      </c>
      <c r="U154" s="196">
        <f>IFERROR((VLOOKUP($A154,'1112'!$F$10:$L$408,4,FALSE)/VLOOKUP($A154,'2012'!$F$10:$M$460,8,FALSE))*1000,#N/A)</f>
        <v>1.8343014368694588</v>
      </c>
      <c r="V154" s="196">
        <f>IFERROR((VLOOKUP($A154,'1213'!$F$10:$L$408,4,FALSE)/VLOOKUP($A154,'2013'!$F$10:$M$460,8,FALSE))*1000,#N/A)</f>
        <v>2.7426481791863475</v>
      </c>
      <c r="W154" s="196">
        <f>IFERROR((VLOOKUP($A154,'1314'!$F$10:$L$408,4,FALSE)/VLOOKUP($A154,'2014'!$F$10:$M$460,8,FALSE))*1000,#N/A)</f>
        <v>1.3659128851115496</v>
      </c>
      <c r="X154" s="196">
        <f>IFERROR((VLOOKUP($A154,'1415'!$F$10:$L$408,4,FALSE)/VLOOKUP($A154,'2015'!$F$10:$M$460,8,FALSE))*1000,#N/A)</f>
        <v>0.75289865984038551</v>
      </c>
      <c r="Y154" s="196">
        <f>IFERROR((VLOOKUP($A154,'1516'!$F$10:$L$408,4,FALSE)/VLOOKUP($A154,'2016'!$F$10:$M$460,8,FALSE))*1000,#N/A)</f>
        <v>1.2003000750187547</v>
      </c>
      <c r="Z154" s="196">
        <f>IFERROR((VLOOKUP($A154,'1617'!$F$10:$L$408,4,FALSE)/VLOOKUP($A154,'2017'!$F$10:$M$460,8,FALSE))*1000,#N/A)</f>
        <v>2.2414823670053794</v>
      </c>
      <c r="AA154" s="196">
        <f>IFERROR((VLOOKUP($A154,'1718'!$F$10:$L$408,4,FALSE)/VLOOKUP($A154,'2018'!$F$10:$N$460,9,FALSE))*1000,#N/A)</f>
        <v>3.2767351802204345</v>
      </c>
      <c r="AB154" s="196">
        <f>IFERROR((VLOOKUP($A154,'1819'!$F$10:$L$408,4,FALSE)/VLOOKUP($A154,'2018'!$F$10:$N$460,9,FALSE))*1000,#N/A)</f>
        <v>0.59577003276735174</v>
      </c>
      <c r="AC154" s="196">
        <f>IFERROR((VLOOKUP($A154,'1920'!$F$10:$L$408,4,FALSE)/VLOOKUP($A154,'2019'!$F$10:$N$464,8,FALSE))*1000,#N/A)</f>
        <v>0.88702285562224659</v>
      </c>
      <c r="AD154" s="196">
        <f>IFERROR((VLOOKUP($A154,'20 21'!$F$10:$M$408,4,FALSE)/VLOOKUP($A154,'2020'!$F$10:$N$469,8,FALSE))*1000,#N/A)</f>
        <v>3.2168022353851171</v>
      </c>
      <c r="AE154" s="196">
        <f>IFERROR((VLOOKUP($A154,'21 22'!$F$10:$M$408,4,FALSE)/VLOOKUP($A154,'2021'!$F$10:$N$469,8,FALSE))*1000,#N/A)</f>
        <v>0.58067794149669738</v>
      </c>
      <c r="AF154" s="196">
        <f>IFERROR((VLOOKUP($A154,'22 23'!$F$10:$M$408,4,FALSE)/VLOOKUP($A154,'2022'!$F$10:$N$469,8,FALSE))*1000,#N/A)</f>
        <v>1.3007284079084287</v>
      </c>
      <c r="AG154" s="196">
        <f>IFERROR((VLOOKUP($A154,'23 24'!$F$7:$M$408,4,FALSE)/VLOOKUP($A154,'2023'!$C$7:$N$469,9,FALSE))*1000,#N/A)</f>
        <v>0.8634832915983075</v>
      </c>
      <c r="AI154" s="196">
        <f>IFERROR((VLOOKUP($A154,'0910'!$F$10:$L$433,5,FALSE)/VLOOKUP($A154,'2010'!$C$5:$K$611,9,FALSE))*1000,#N/A)</f>
        <v>0.46090029190351822</v>
      </c>
      <c r="AJ154" s="196">
        <f>IFERROR((VLOOKUP($A154,'1011'!$F$10:$L$433,5,FALSE)/VLOOKUP($A154,'2011'!$C$5:$K$611,9,FALSE))*1000,#N/A)</f>
        <v>0.46012269938650308</v>
      </c>
      <c r="AK154" s="196">
        <f>IFERROR((VLOOKUP($A154,'1112'!$F$10:$L$408,5,FALSE)/VLOOKUP($A154,'2012'!$F$10:$M$460,8,FALSE))*1000,#N/A)</f>
        <v>0.15285845307245491</v>
      </c>
      <c r="AL154" s="196">
        <f>IFERROR((VLOOKUP($A154,'1213'!$F$10:$L$408,5,FALSE)/VLOOKUP($A154,'2013'!$F$10:$M$460,8,FALSE))*1000,#N/A)</f>
        <v>0.30473868657626085</v>
      </c>
      <c r="AM154" s="196">
        <f>IFERROR((VLOOKUP($A154,'1314'!$F$10:$L$408,5,FALSE)/VLOOKUP($A154,'2014'!$F$10:$M$460,8,FALSE))*1000,#N/A)</f>
        <v>0.15176809834572774</v>
      </c>
      <c r="AN154" s="196">
        <f>IFERROR((VLOOKUP($A154,'1415'!$F$10:$L$408,5,FALSE)/VLOOKUP($A154,'2015'!$F$10:$M$460,8,FALSE))*1000,#N/A)</f>
        <v>0.15057973196807711</v>
      </c>
      <c r="AO154" s="196">
        <f>IFERROR((VLOOKUP($A154,'1516'!$F$10:$L$408,5,FALSE)/VLOOKUP($A154,'2016'!$F$10:$M$460,8,FALSE))*1000,#N/A)</f>
        <v>0</v>
      </c>
      <c r="AP154" s="196">
        <f>IFERROR((VLOOKUP($A154,'1617'!$F$10:$L$408,5,FALSE)/VLOOKUP($A154,'2017'!$F$10:$M$460,8,FALSE))*1000,#N/A)</f>
        <v>0.29886431560071725</v>
      </c>
      <c r="AQ154" s="196">
        <f>IFERROR((VLOOKUP($A154,'1718'!$F$10:$L$408,5,FALSE)/VLOOKUP($A154,'2018'!$F$10:$N$460,9,FALSE))*1000,#N/A)</f>
        <v>0</v>
      </c>
      <c r="AR154" s="196">
        <f>IFERROR((VLOOKUP($A154,'1819'!$F$10:$L$408,5,FALSE)/VLOOKUP($A154,'2018'!$F$10:$N$460,9,FALSE))*1000,#N/A)</f>
        <v>0</v>
      </c>
      <c r="AS154" s="196">
        <f>IFERROR((VLOOKUP($A154,'1920'!$F$10:$L$408,5,FALSE)/VLOOKUP($A154,'2019'!$F$10:$N$464,8,FALSE))*1000,#N/A)</f>
        <v>0</v>
      </c>
      <c r="AT154" s="196">
        <f>IFERROR((VLOOKUP($A154,'20 21'!$F$10:$L$408,5,FALSE)/VLOOKUP($A154,'2020'!$F$10:$N$469,8,FALSE))*1000,#N/A)</f>
        <v>0</v>
      </c>
      <c r="AU154" s="196">
        <f>IFERROR((VLOOKUP($A154,'21 22'!$F$10:$L$408,5,FALSE)/VLOOKUP($A154,'2021'!$F$10:$N$469,8,FALSE))*1000,#N/A)</f>
        <v>0</v>
      </c>
      <c r="AV154" s="196">
        <f>IFERROR((VLOOKUP($A154,'22 23'!$F$10:$L$408,5,FALSE)/VLOOKUP($A154,'2022'!$F$10:$N$469,8,FALSE))*1000,#N/A)</f>
        <v>1.1562030292519365</v>
      </c>
      <c r="AW154" s="196">
        <f>IFERROR((VLOOKUP($A154,'23 24'!$F$7:$M$408,5,FALSE)/VLOOKUP($A154,'2023'!$C$7:$N$469,9,FALSE))*1000,#N/A)</f>
        <v>2.1587082289957689</v>
      </c>
      <c r="AY154" s="196">
        <f>IFERROR((VLOOKUP($A154,'0910'!$F$10:$L$433,6,FALSE)/VLOOKUP($A154,'2010'!$C$5:$K$611,9,FALSE))*1000,#N/A)</f>
        <v>0</v>
      </c>
      <c r="AZ154" s="196">
        <f>IFERROR((VLOOKUP($A154,'1011'!$F$10:$L$433,6,FALSE)/VLOOKUP($A154,'2011'!$C$5:$K$611,9,FALSE))*1000,#N/A)</f>
        <v>0</v>
      </c>
      <c r="BA154" s="196">
        <f>IFERROR((VLOOKUP($A154,'1112'!$F$10:$L$408,6,FALSE)/VLOOKUP($A154,'2012'!$F$10:$M$460,8,FALSE))*1000,#N/A)</f>
        <v>0</v>
      </c>
      <c r="BB154" s="196">
        <f>IFERROR((VLOOKUP($A154,'1213'!$F$10:$L$408,6,FALSE)/VLOOKUP($A154,'2013'!$F$10:$M$460,8,FALSE))*1000,#N/A)</f>
        <v>0</v>
      </c>
      <c r="BC154" s="196">
        <f>IFERROR((VLOOKUP($A154,'1314'!$F$10:$L$408,6,FALSE)/VLOOKUP($A154,'2014'!$F$10:$M$460,8,FALSE))*1000,#N/A)</f>
        <v>0</v>
      </c>
      <c r="BD154" s="196">
        <f>IFERROR((VLOOKUP($A154,'1415'!$F$10:$L$408,6,FALSE)/VLOOKUP($A154,'2015'!$F$10:$M$460,8,FALSE))*1000,#N/A)</f>
        <v>0</v>
      </c>
      <c r="BE154" s="196">
        <f>IFERROR((VLOOKUP($A154,'1516'!$F$10:$L$408,6,FALSE)/VLOOKUP($A154,'2016'!$F$10:$M$460,8,FALSE))*1000,#N/A)</f>
        <v>0</v>
      </c>
      <c r="BF154" s="196">
        <f>IFERROR((VLOOKUP($A154,'1617'!$F$10:$L$408,6,FALSE)/VLOOKUP($A154,'2017'!$F$10:$M$460,8,FALSE))*1000,#N/A)</f>
        <v>0</v>
      </c>
      <c r="BG154" s="196">
        <f>IFERROR((VLOOKUP($A154,'1718'!$F$10:$L$408,6,FALSE)/VLOOKUP($A154,'2018'!$F$10:$N$460,9,FALSE))*1000,#N/A)</f>
        <v>0</v>
      </c>
      <c r="BH154" s="196">
        <f>IFERROR((VLOOKUP($A154,'1819'!$F$10:$L$408,6,FALSE)/VLOOKUP($A154,'2018'!$F$10:$N$460,9,FALSE))*1000,#N/A)</f>
        <v>0</v>
      </c>
      <c r="BI154" s="196">
        <f>IFERROR((VLOOKUP($A154,'1920'!$F$10:$L$408,6,FALSE)/VLOOKUP($A154,'2019'!$F$10:$N$464,8,FALSE))*1000,#N/A)</f>
        <v>0</v>
      </c>
      <c r="BJ154" s="196">
        <f>IFERROR((VLOOKUP($A154,'20 21'!$F$10:$L$408,6,FALSE)/VLOOKUP($A154,'2020'!$F$10:$N$469,8,FALSE))*1000,#N/A)</f>
        <v>0</v>
      </c>
      <c r="BK154" s="196">
        <f>IFERROR((VLOOKUP($A154,'21 22'!$F$10:$L$408,6,FALSE)/VLOOKUP($A154,'2021'!$F$10:$N$469,8,FALSE))*1000,#N/A)</f>
        <v>0</v>
      </c>
      <c r="BL154" s="196">
        <f>IFERROR((VLOOKUP($A154,'22 23'!$F$10:$L$408,6,FALSE)/VLOOKUP($A154,'2022'!$F$10:$N$469,8,FALSE))*1000,#N/A)</f>
        <v>0</v>
      </c>
      <c r="BM154" s="196">
        <f>IFERROR((VLOOKUP($A154,'23 24'!$F$7:$M$408,6,FALSE)/VLOOKUP($A154,'2023'!$C$7:$N$469,9,FALSE))*1000,#N/A)</f>
        <v>0</v>
      </c>
      <c r="BO154" s="196">
        <f>IFERROR((VLOOKUP($A154,'0910'!$F$10:$L$433,7,FALSE)/VLOOKUP($A154,'2010'!$C$5:$K$611,9,FALSE))*1000,#N/A)</f>
        <v>1.0754340144415424</v>
      </c>
      <c r="BP154" s="196">
        <f>IFERROR((VLOOKUP($A154,'1011'!$F$10:$L$433,7,FALSE)/VLOOKUP($A154,'2011'!$C$5:$K$611,9,FALSE))*1000,#N/A)</f>
        <v>0.61349693251533743</v>
      </c>
      <c r="BQ154" s="196">
        <f>IFERROR((VLOOKUP($A154,'1112'!$F$10:$L$408,7,FALSE)/VLOOKUP($A154,'2012'!$F$10:$M$460,8,FALSE))*1000,#N/A)</f>
        <v>1.9871598899419136</v>
      </c>
      <c r="BR154" s="196">
        <f>IFERROR((VLOOKUP($A154,'1213'!$F$10:$L$408,7,FALSE)/VLOOKUP($A154,'2013'!$F$10:$M$460,8,FALSE))*1000,#N/A)</f>
        <v>2.8950175224744785</v>
      </c>
      <c r="BS154" s="196">
        <f>IFERROR((VLOOKUP($A154,'1314'!$F$10:$L$408,7,FALSE)/VLOOKUP($A154,'2014'!$F$10:$M$460,8,FALSE))*1000,#N/A)</f>
        <v>1.5176809834572771</v>
      </c>
      <c r="BT154" s="196">
        <f>IFERROR((VLOOKUP($A154,'1415'!$F$10:$L$408,7,FALSE)/VLOOKUP($A154,'2015'!$F$10:$M$460,8,FALSE))*1000,#N/A)</f>
        <v>1.0540581237765396</v>
      </c>
      <c r="BU154" s="196">
        <f>IFERROR((VLOOKUP($A154,'1516'!$F$10:$L$408,7,FALSE)/VLOOKUP($A154,'2016'!$F$10:$M$460,8,FALSE))*1000,#N/A)</f>
        <v>1.2003000750187547</v>
      </c>
      <c r="BV154" s="196">
        <f>IFERROR((VLOOKUP($A154,'1617'!$F$10:$L$408,7,FALSE)/VLOOKUP($A154,'2017'!$F$10:$M$460,8,FALSE))*1000,#N/A)</f>
        <v>2.540346682606097</v>
      </c>
      <c r="BW154" s="196">
        <f>IFERROR((VLOOKUP($A154,'1718'!$F$10:$L$408,7,FALSE)/VLOOKUP($A154,'2018'!$F$10:$N$460,9,FALSE))*1000,#N/A)</f>
        <v>3.2767351802204345</v>
      </c>
      <c r="BX154" s="196">
        <f>IFERROR((VLOOKUP($A154,'1819'!$F$10:$L$408,7,FALSE)/VLOOKUP($A154,'2018'!$F$10:$N$460,9,FALSE))*1000,#N/A)</f>
        <v>0.59577003276735174</v>
      </c>
      <c r="BY154" s="196">
        <f>IFERROR((VLOOKUP($A154,'1920'!$F$10:$L$408,7,FALSE)/VLOOKUP($A154,'2019'!$F$10:$N$464,8,FALSE))*1000,#N/A)</f>
        <v>0.88702285562224659</v>
      </c>
      <c r="BZ154" s="196">
        <f>IFERROR((VLOOKUP($A154,'20 21'!$F$10:$L$408,7,FALSE)/VLOOKUP($A154,'2020'!$F$10:$N$469,8,FALSE))*1000,#N/A)</f>
        <v>3.2168022353851171</v>
      </c>
      <c r="CA154" s="196">
        <f>IFERROR((VLOOKUP($A154,'21 22'!$F$10:$L$408,7,FALSE)/VLOOKUP($A154,'2021'!$F$10:$N$469,8,FALSE))*1000,#N/A)</f>
        <v>0.58067794149669738</v>
      </c>
      <c r="CB154" s="196">
        <f>IFERROR((VLOOKUP($A154,'22 23'!$F$10:$L$408,7,FALSE)/VLOOKUP($A154,'2022'!$F$10:$N$469,8,FALSE))*1000,#N/A)</f>
        <v>2.312406058503873</v>
      </c>
      <c r="CC154" s="196">
        <f>IFERROR((VLOOKUP($A154,'23 24'!$F$7:$M$408,7,FALSE)/VLOOKUP($A154,'2023'!$C$7:$N$469,9,FALSE))*1000,#N/A)</f>
        <v>3.0221915205940766</v>
      </c>
      <c r="CE154" s="198">
        <f>IFERROR((VLOOKUP($A154,'0910'!$F$10:$S$433,9,FALSE)/VLOOKUP($A154,'2010'!$C$5:$K$611,9,FALSE))*1000,#N/A)</f>
        <v>1.2290674450760486</v>
      </c>
      <c r="CF154" s="198">
        <f>IFERROR((VLOOKUP($A154,'1011'!$F$10:$S$433,10,FALSE)/VLOOKUP($A154,'2011'!$C$5:$K$611,9,FALSE))*1000,#N/A)</f>
        <v>2.6073619631901841</v>
      </c>
      <c r="CG154" s="198">
        <f>IFERROR((VLOOKUP($A154,'1112'!$F$10:$S$408,9,FALSE)/VLOOKUP($A154,'2012'!$F$10:$M$460,8,FALSE))*1000,#N/A)</f>
        <v>2.904310608376643</v>
      </c>
      <c r="CH154" s="198">
        <f>IFERROR((VLOOKUP($A154,'1213'!$F$10:$S$408,9,FALSE)/VLOOKUP($A154,'2013'!$F$10:$M$460,8,FALSE))*1000,#N/A)</f>
        <v>1.6760627761694349</v>
      </c>
      <c r="CI154" s="198">
        <f>IFERROR((VLOOKUP($A154,'1314'!$F$10:$S$408,9,FALSE)/VLOOKUP($A154,'2014'!$F$10:$M$460,8,FALSE))*1000,#N/A)</f>
        <v>1.5176809834572771</v>
      </c>
      <c r="CJ154" s="198">
        <f>IFERROR((VLOOKUP($A154,'1415'!$F$10:$S$408,9,FALSE)/VLOOKUP($A154,'2015'!$F$10:$M$460,8,FALSE))*1000,#N/A)</f>
        <v>2.4092757114892338</v>
      </c>
      <c r="CK154" s="198">
        <f>IFERROR((VLOOKUP($A154,'1516'!$F$10:$S$408,9,FALSE)/VLOOKUP($A154,'2016'!$F$10:$M$460,8,FALSE))*1000,#N/A)</f>
        <v>0.60015003750937734</v>
      </c>
      <c r="CL154" s="198">
        <f>IFERROR((VLOOKUP($A154,'1617'!$F$10:$S$408,9,FALSE)/VLOOKUP($A154,'2017'!$F$10:$M$460,8,FALSE))*1000,#N/A)</f>
        <v>1.0460251046025104</v>
      </c>
      <c r="CM154" s="198">
        <f>IFERROR((VLOOKUP($A154,'1718'!$F$10:$S$408,9,FALSE)/VLOOKUP($A154,'2018'!$F$10:$N$460,9,FALSE))*1000,#N/A)</f>
        <v>0.74471254095918982</v>
      </c>
      <c r="CN154" s="198">
        <f>IFERROR((VLOOKUP($A154,'1819'!$F$10:$S$408,9,FALSE)/VLOOKUP($A154,'2018'!$F$10:$N$460,9,FALSE))*1000,#N/A)</f>
        <v>1.7873100983020553</v>
      </c>
      <c r="CO154" s="198">
        <f>IFERROR((VLOOKUP($A154,'1920'!$F$10:$S$408,9,FALSE)/VLOOKUP($A154,'2019'!$F$10:$N$464,8,FALSE))*1000,#N/A)</f>
        <v>2.808905709470447</v>
      </c>
      <c r="CP154" s="198">
        <f>IFERROR((VLOOKUP($A154,'20 21'!$F$10:$S$408,9,FALSE)/VLOOKUP($A154,'2020'!$F$10:$N$469,8,FALSE))*1000,#N/A)</f>
        <v>1.315964550839366</v>
      </c>
      <c r="CQ154" s="198">
        <f>IFERROR((VLOOKUP($A154,'21 22'!$F$10:$S$408,9,FALSE)/VLOOKUP($A154,'2021'!$F$10:$N$469,8,FALSE))*1000,#N/A)</f>
        <v>1.5968643391159179</v>
      </c>
      <c r="CR154" s="198">
        <f>IFERROR((VLOOKUP($A154,'22 23'!$F$10:$S$408,9,FALSE)/VLOOKUP($A154,'2022'!$F$10:$N$469,8,FALSE))*1000,#N/A)</f>
        <v>1.3007284079084287</v>
      </c>
      <c r="CS154" s="196">
        <f>IFERROR((VLOOKUP($A154,'23 24'!$F$7:$S$408,9,FALSE)/VLOOKUP($A154,'2023'!$C$7:$N$469,9,FALSE))*1000,#N/A)</f>
        <v>1.5830527012635638</v>
      </c>
      <c r="CU154" s="198">
        <f>IFERROR((VLOOKUP($A154,'0910'!$F$10:$S$433,10,FALSE)/VLOOKUP($A154,'2010'!$C$5:$K$611,9,FALSE))*1000,#N/A)</f>
        <v>0</v>
      </c>
      <c r="CV154" s="198">
        <f>IFERROR((VLOOKUP($A154,'1011'!$F$10:$S$433,11,FALSE)/VLOOKUP($A154,'2011'!$C$5:$K$611,9,FALSE))*1000,#N/A)</f>
        <v>0.46012269938650308</v>
      </c>
      <c r="CW154" s="198">
        <f>IFERROR((VLOOKUP($A154,'1112'!$F$10:$S$408,10,FALSE)/VLOOKUP($A154,'2012'!$F$10:$M$460,8,FALSE))*1000,#N/A)</f>
        <v>0.15285845307245491</v>
      </c>
      <c r="CX154" s="198">
        <f>IFERROR((VLOOKUP($A154,'1213'!$F$10:$S$408,10,FALSE)/VLOOKUP($A154,'2013'!$F$10:$M$460,8,FALSE))*1000,#N/A)</f>
        <v>0.45710802986439131</v>
      </c>
      <c r="CY154" s="198">
        <f>IFERROR((VLOOKUP($A154,'1314'!$F$10:$S$408,10,FALSE)/VLOOKUP($A154,'2014'!$F$10:$M$460,8,FALSE))*1000,#N/A)</f>
        <v>0.30353619669145548</v>
      </c>
      <c r="CZ154" s="198">
        <f>IFERROR((VLOOKUP($A154,'1415'!$F$10:$S$408,10,FALSE)/VLOOKUP($A154,'2015'!$F$10:$M$460,8,FALSE))*1000,#N/A)</f>
        <v>0.15057973196807711</v>
      </c>
      <c r="DA154" s="198">
        <f>IFERROR((VLOOKUP($A154,'1516'!$F$10:$S$408,10,FALSE)/VLOOKUP($A154,'2016'!$F$10:$M$460,8,FALSE))*1000,#N/A)</f>
        <v>0.15003750937734434</v>
      </c>
      <c r="DB154" s="198">
        <f>IFERROR((VLOOKUP($A154,'1617'!$F$10:$S$408,10,FALSE)/VLOOKUP($A154,'2017'!$F$10:$M$460,8,FALSE))*1000,#N/A)</f>
        <v>0</v>
      </c>
      <c r="DC154" s="198">
        <f>IFERROR((VLOOKUP($A154,'1718'!$F$10:$S$408,10,FALSE)/VLOOKUP($A154,'2018'!$F$10:$N$460,9,FALSE))*1000,#N/A)</f>
        <v>0.14894250819183794</v>
      </c>
      <c r="DD154" s="198">
        <f>IFERROR((VLOOKUP($A154,'1819'!$F$10:$S$408,10,FALSE)/VLOOKUP($A154,'2018'!$F$10:$N$460,9,FALSE))*1000,#N/A)</f>
        <v>0</v>
      </c>
      <c r="DE154" s="198">
        <f>IFERROR((VLOOKUP($A154,'1920'!$F$10:$S$408,10,FALSE)/VLOOKUP($A154,'2019'!$F$10:$N$464,8,FALSE))*1000,#N/A)</f>
        <v>0</v>
      </c>
      <c r="DF154" s="198">
        <f>IFERROR((VLOOKUP($A154,'20 21'!$F$10:$S$408,10,FALSE)/VLOOKUP($A154,'2020'!$F$10:$N$469,8,FALSE))*1000,#N/A)</f>
        <v>0</v>
      </c>
      <c r="DG154" s="198">
        <f>IFERROR((VLOOKUP($A154,'21 22'!$F$10:$S$408,10,FALSE)/VLOOKUP($A154,'2021'!$F$10:$N$469,8,FALSE))*1000,#N/A)</f>
        <v>0</v>
      </c>
      <c r="DH154" s="198">
        <f>IFERROR((VLOOKUP($A154,'22 23'!$F$10:$S$408,10,FALSE)/VLOOKUP($A154,'2022'!$F$10:$N$469,8,FALSE))*1000,#N/A)</f>
        <v>0</v>
      </c>
      <c r="DI154" s="196">
        <f>IFERROR((VLOOKUP($A154,'23 24'!$F$7:$S$408,10,FALSE)/VLOOKUP($A154,'2023'!$C$7:$N$469,9,FALSE))*1000,#N/A)</f>
        <v>0.71956940966525629</v>
      </c>
      <c r="DK154" s="198">
        <f>IFERROR((VLOOKUP($A154,'0910'!$F$10:$S$433,11,FALSE)/VLOOKUP($A154,'2010'!$C$5:$K$611,9,FALSE))*1000,#N/A)</f>
        <v>0</v>
      </c>
      <c r="DL154" s="198">
        <f>IFERROR((VLOOKUP($A154,'1011'!$F$10:$S$433,12,FALSE)/VLOOKUP($A154,'2011'!$C$5:$K$611,9,FALSE))*1000,#N/A)</f>
        <v>0</v>
      </c>
      <c r="DM154" s="198">
        <f>IFERROR((VLOOKUP($A154,'1112'!$F$10:$S$408,11,FALSE)/VLOOKUP($A154,'2012'!$F$10:$M$460,8,FALSE))*1000,#N/A)</f>
        <v>0</v>
      </c>
      <c r="DN154" s="198">
        <f>IFERROR((VLOOKUP($A154,'1213'!$F$10:$S$408,11,FALSE)/VLOOKUP($A154,'2013'!$F$10:$M$460,8,FALSE))*1000,#N/A)</f>
        <v>0</v>
      </c>
      <c r="DO154" s="198">
        <f>IFERROR((VLOOKUP($A154,'1314'!$F$10:$S$408,11,FALSE)/VLOOKUP($A154,'2014'!$F$10:$M$460,8,FALSE))*1000,#N/A)</f>
        <v>0</v>
      </c>
      <c r="DP154" s="198">
        <f>IFERROR((VLOOKUP($A154,'1415'!$F$10:$S$408,11,FALSE)/VLOOKUP($A154,'2015'!$F$10:$M$460,8,FALSE))*1000,#N/A)</f>
        <v>0</v>
      </c>
      <c r="DQ154" s="198">
        <f>IFERROR((VLOOKUP($A154,'1516'!$F$10:$S$408,11,FALSE)/VLOOKUP($A154,'2016'!$F$10:$M$460,8,FALSE))*1000,#N/A)</f>
        <v>0</v>
      </c>
      <c r="DR154" s="198">
        <f>IFERROR((VLOOKUP($A154,'1617'!$F$10:$S$408,11,FALSE)/VLOOKUP($A154,'2017'!$F$10:$M$460,8,FALSE))*1000,#N/A)</f>
        <v>0</v>
      </c>
      <c r="DS154" s="198">
        <f>IFERROR((VLOOKUP($A154,'1718'!$F$10:$S$408,11,FALSE)/VLOOKUP($A154,'2018'!$F$10:$N$460,9,FALSE))*1000,#N/A)</f>
        <v>0</v>
      </c>
      <c r="DT154" s="198">
        <f>IFERROR((VLOOKUP($A154,'1819'!$F$10:$S$408,11,FALSE)/VLOOKUP($A154,'2018'!$F$10:$N$460,9,FALSE))*1000,#N/A)</f>
        <v>0</v>
      </c>
      <c r="DU154" s="198">
        <f>IFERROR((VLOOKUP($A154,'1920'!$F$10:$S$408,11,FALSE)/VLOOKUP($A154,'2019'!$F$10:$N$464,8,FALSE))*1000,#N/A)</f>
        <v>0</v>
      </c>
      <c r="DV154" s="198">
        <f>IFERROR((VLOOKUP($A154,'20 21'!$F$10:$S$408,11,FALSE)/VLOOKUP($A154,'2020'!$F$10:$N$469,8,FALSE))*1000,#N/A)</f>
        <v>0</v>
      </c>
      <c r="DW154" s="198">
        <f>IFERROR((VLOOKUP($A154,'21 22'!$F$10:$S$408,11,FALSE)/VLOOKUP($A154,'2021'!$F$10:$N$469,8,FALSE))*1000,#N/A)</f>
        <v>0</v>
      </c>
      <c r="DX154" s="198">
        <f>IFERROR((VLOOKUP($A154,'22 23'!$F$10:$S$408,11,FALSE)/VLOOKUP($A154,'2022'!$F$10:$N$469,8,FALSE))*1000,#N/A)</f>
        <v>0</v>
      </c>
      <c r="DY154" s="196">
        <f>IFERROR((VLOOKUP($A154,'23 24'!$F$7:$S$408,11,FALSE)/VLOOKUP($A154,'2023'!$C$7:$N$469,9,FALSE))*1000,#N/A)</f>
        <v>0</v>
      </c>
      <c r="EA154" s="198">
        <f>IFERROR((VLOOKUP($A154,'0910'!$F$10:$S$433,12,FALSE)/VLOOKUP($A154,'2010'!$C$5:$K$611,9,FALSE))*1000,#N/A)</f>
        <v>1.2290674450760486</v>
      </c>
      <c r="EB154" s="198">
        <f>IFERROR((VLOOKUP($A154,'1011'!$F$10:$S$433,13,FALSE)/VLOOKUP($A154,'2011'!$C$5:$K$611,9,FALSE))*1000,#N/A)</f>
        <v>2.9141104294478528</v>
      </c>
      <c r="EC154" s="198">
        <f>IFERROR((VLOOKUP($A154,'1112'!$F$10:$S$408,12,FALSE)/VLOOKUP($A154,'2012'!$F$10:$M$460,8,FALSE))*1000,#N/A)</f>
        <v>2.904310608376643</v>
      </c>
      <c r="ED154" s="198">
        <f>IFERROR((VLOOKUP($A154,'1213'!$F$10:$S$408,12,FALSE)/VLOOKUP($A154,'2013'!$F$10:$M$460,8,FALSE))*1000,#N/A)</f>
        <v>2.1331708060338257</v>
      </c>
      <c r="EE154" s="198">
        <f>IFERROR((VLOOKUP($A154,'1314'!$F$10:$S$408,12,FALSE)/VLOOKUP($A154,'2014'!$F$10:$M$460,8,FALSE))*1000,#N/A)</f>
        <v>1.669449081803005</v>
      </c>
      <c r="EF154" s="198">
        <f>IFERROR((VLOOKUP($A154,'1415'!$F$10:$S$408,12,FALSE)/VLOOKUP($A154,'2015'!$F$10:$M$460,8,FALSE))*1000,#N/A)</f>
        <v>2.5598554434573106</v>
      </c>
      <c r="EG154" s="198">
        <f>IFERROR((VLOOKUP($A154,'1516'!$F$10:$S$408,12,FALSE)/VLOOKUP($A154,'2016'!$F$10:$M$460,8,FALSE))*1000,#N/A)</f>
        <v>0.60015003750937734</v>
      </c>
      <c r="EH154" s="198">
        <f>IFERROR((VLOOKUP($A154,'1617'!$F$10:$S$408,12,FALSE)/VLOOKUP($A154,'2017'!$F$10:$M$460,8,FALSE))*1000,#N/A)</f>
        <v>1.0460251046025104</v>
      </c>
      <c r="EI154" s="198">
        <f>IFERROR((VLOOKUP($A154,'1718'!$F$10:$S$408,12,FALSE)/VLOOKUP($A154,'2018'!$F$10:$N$460,9,FALSE))*1000,#N/A)</f>
        <v>0.89365504915102767</v>
      </c>
      <c r="EJ154" s="198">
        <f>IFERROR((VLOOKUP($A154,'1819'!$F$10:$S$408,12,FALSE)/VLOOKUP($A154,'2018'!$F$10:$N$460,9,FALSE))*1000,#N/A)</f>
        <v>1.7873100983020553</v>
      </c>
      <c r="EK154" s="198">
        <f>IFERROR((VLOOKUP($A154,'1920'!$F$10:$S$408,12,FALSE)/VLOOKUP($A154,'2019'!$F$10:$N$464,8,FALSE))*1000,#N/A)</f>
        <v>2.808905709470447</v>
      </c>
      <c r="EL154" s="198">
        <f>IFERROR((VLOOKUP($A154,'20 21'!$F$10:$S$408,12,FALSE)/VLOOKUP($A154,'2020'!$F$10:$N$469,8,FALSE))*1000,#N/A)</f>
        <v>1.315964550839366</v>
      </c>
      <c r="EM154" s="198">
        <f>IFERROR((VLOOKUP($A154,'21 22'!$F$10:$S$408,12,FALSE)/VLOOKUP($A154,'2021'!$F$10:$N$469,8,FALSE))*1000,#N/A)</f>
        <v>1.5968643391159179</v>
      </c>
      <c r="EN154" s="198">
        <f>IFERROR((VLOOKUP($A154,'22 23'!$F$10:$S$408,12,FALSE)/VLOOKUP($A154,'2022'!$F$10:$N$469,8,FALSE))*1000,#N/A)</f>
        <v>1.3007284079084287</v>
      </c>
      <c r="EO154" s="196">
        <f>IFERROR((VLOOKUP($A154,'23 24'!$F$7:$S$408,12,FALSE)/VLOOKUP($A154,'2023'!$C$7:$N$469,9,FALSE))*1000,#N/A)</f>
        <v>2.3026221109288203</v>
      </c>
    </row>
    <row r="155" spans="1:145" x14ac:dyDescent="0.3">
      <c r="A155" t="s">
        <v>464</v>
      </c>
      <c r="B155" t="s">
        <v>1743</v>
      </c>
      <c r="C155" t="str">
        <f>IF(VLOOKUP($A155,'0910'!$F$10:$L$433,1,FALSE)=VLOOKUP($A155,'2010'!$C$5:$K$611,1,FALSE),VLOOKUP($A155,'0910'!$F$10:$L$433,1,FALSE),FALSE)</f>
        <v>Kirklees</v>
      </c>
      <c r="D155" t="str">
        <f>IF(VLOOKUP($A155,'1011'!$F$10:$L$433,1,FALSE)=VLOOKUP($A155,'2011'!$C$5:$K$611,1,FALSE),VLOOKUP($A155,'1011'!$F$10:$L$433,1,FALSE),FALSE)</f>
        <v>Kirklees</v>
      </c>
      <c r="E155" t="str">
        <f>IF(VLOOKUP(A155,'1112'!$F$10:$L$408,1,FALSE)=VLOOKUP(A155,'2012'!$F$10:$M$460,1,FALSE),VLOOKUP(A155,'1112'!$F$10:$L$408,1,FALSE),FALSE)</f>
        <v>Kirklees</v>
      </c>
      <c r="F155" t="str">
        <f>IF(VLOOKUP($A155,'1213'!$F$10:$L$408,1,FALSE)=VLOOKUP($A155,'2013'!$F$10:$M$460,1,FALSE),VLOOKUP($A155,'1213'!$F$10:$L$408,1,FALSE),FALSE)</f>
        <v>Kirklees</v>
      </c>
      <c r="G155" t="str">
        <f>IF(VLOOKUP($A155,'1314'!$F$10:$L$408,1,FALSE)=VLOOKUP($A155,'2014'!$F$10:$M$460,1,FALSE),VLOOKUP($A155,'1314'!$F$10:$L$408,1,FALSE),FALSE)</f>
        <v>Kirklees</v>
      </c>
      <c r="H155" t="str">
        <f>IF(VLOOKUP($A155,'1415'!$F$10:$L$408,1,FALSE)=VLOOKUP($A155,'2015'!$F$10:$M$460,1,FALSE),VLOOKUP($A155,'1415'!$F$10:$L$408,1,FALSE),FALSE)</f>
        <v>Kirklees</v>
      </c>
      <c r="I155" t="str">
        <f>IF(VLOOKUP($A155,'1516'!$F$10:$L$408,1,FALSE)=VLOOKUP($A155,'2015'!$F$10:$M$460,1,FALSE),VLOOKUP($A155,'1516'!$F$10:$L$408,1,FALSE),FALSE)</f>
        <v>Kirklees</v>
      </c>
      <c r="J155" t="str">
        <f>IF(VLOOKUP($A155,'1617'!$F$10:$L$408,1,FALSE)=VLOOKUP($A155,'2016'!$F$10:$M$460,1,FALSE),VLOOKUP($A155,'1617'!$F$10:$L$408,1,FALSE),FALSE)</f>
        <v>Kirklees</v>
      </c>
      <c r="K155" t="str">
        <f>IF(VLOOKUP($A155,'1718'!$F$10:$M$408,1,FALSE)=VLOOKUP($A155,'2017'!$F$10:$M$460,1,FALSE),VLOOKUP($A155,'1718'!$F$10:$M$408,1,FALSE),FALSE)</f>
        <v>Kirklees</v>
      </c>
      <c r="L155" t="str">
        <f>IF(VLOOKUP($A155,'1819'!$F$10:$M$408,1,FALSE)=VLOOKUP($A155,'2018'!$F$10:$M$460,1,FALSE),VLOOKUP($A155,'1819'!$F$10:$M$408,1,FALSE),FALSE)</f>
        <v>Kirklees</v>
      </c>
      <c r="M155" t="str">
        <f>IF(VLOOKUP($A155,'1920'!$F$10:$M$408,1,FALSE)=VLOOKUP($A155,'2019'!$F$10:$M$464,1,FALSE),VLOOKUP($A155,'1920'!$F$10:$M$408,1,FALSE),FALSE)</f>
        <v>Kirklees</v>
      </c>
      <c r="N155" t="str">
        <f>IF(VLOOKUP($A155,'20 21'!$F$10:$N$408,1,FALSE)=VLOOKUP($A155,'2020'!$F$10:$O$468,1,FALSE),VLOOKUP($A155,'20 21'!$F$10:$N$408,1,FALSE),FALSE)</f>
        <v>Kirklees</v>
      </c>
      <c r="O155" t="str">
        <f>IF(VLOOKUP($A155,'21 22'!$F$10:$N$408,1,FALSE)=VLOOKUP($A155,'2021'!$F$10:$O$471,1,FALSE),VLOOKUP($A155,'21 22'!$F$10:$N$408,1,FALSE),FALSE)</f>
        <v>Kirklees</v>
      </c>
      <c r="P155" t="str">
        <f>IF(VLOOKUP($A155,'22 23'!$F$10:$N$408,1,FALSE)=VLOOKUP($A155,'2022'!$F$10:$O$468,1,FALSE),VLOOKUP($A155,'22 23'!$F$10:$N$408,1,FALSE),FALSE)</f>
        <v>Kirklees</v>
      </c>
      <c r="Q155" t="str">
        <f>IF(VLOOKUP($A155,'23 24'!$F$7:$N$408,1,FALSE)=VLOOKUP($A155,'2023'!$C$7:$O$468,1,FALSE),VLOOKUP($A155,'23 24'!$F$7:$N$408,1,FALSE),FALSE)</f>
        <v>Kirklees</v>
      </c>
      <c r="S155" s="196" t="e">
        <f>IFERROR((VLOOKUP($A155,'0910'!$F$10:$L$433,4,FALSE)/VLOOKUP($A155,'2010'!$C$5:$K$611,9,FALSE))*1000,#N/A)</f>
        <v>#N/A</v>
      </c>
      <c r="T155" s="196">
        <f>IFERROR((VLOOKUP($A155,'1011'!$F$10:$L$433,4,FALSE)/VLOOKUP($A155,'2011'!$C$5:$K$611,9,FALSE))*1000,#N/A)</f>
        <v>3.6994091988294406</v>
      </c>
      <c r="U155" s="196">
        <f>IFERROR((VLOOKUP($A155,'1112'!$F$10:$L$408,4,FALSE)/VLOOKUP($A155,'2012'!$F$10:$M$460,8,FALSE))*1000,#N/A)</f>
        <v>2.6366382861851139</v>
      </c>
      <c r="V155" s="196">
        <f>IFERROR((VLOOKUP($A155,'1213'!$F$10:$L$408,4,FALSE)/VLOOKUP($A155,'2013'!$F$10:$M$460,8,FALSE))*1000,#N/A)</f>
        <v>2.5187537644417675</v>
      </c>
      <c r="W155" s="196">
        <f>IFERROR((VLOOKUP($A155,'1314'!$F$10:$L$408,4,FALSE)/VLOOKUP($A155,'2014'!$F$10:$M$460,8,FALSE))*1000,#N/A)</f>
        <v>2.069040618534248</v>
      </c>
      <c r="X155" s="196">
        <f>IFERROR((VLOOKUP($A155,'1415'!$F$10:$L$408,4,FALSE)/VLOOKUP($A155,'2015'!$F$10:$M$460,8,FALSE))*1000,#N/A)</f>
        <v>1.8459199739399532</v>
      </c>
      <c r="Y155" s="196">
        <f>IFERROR((VLOOKUP($A155,'1516'!$F$10:$L$408,4,FALSE)/VLOOKUP($A155,'2016'!$F$10:$M$460,8,FALSE))*1000,#N/A)</f>
        <v>2.4282322469242392</v>
      </c>
      <c r="Z155" s="196">
        <f>IFERROR((VLOOKUP($A155,'1617'!$F$10:$L$408,4,FALSE)/VLOOKUP($A155,'2017'!$F$10:$M$460,8,FALSE))*1000,#N/A)</f>
        <v>4.8309178743961354</v>
      </c>
      <c r="AA155" s="196">
        <f>IFERROR((VLOOKUP($A155,'1718'!$F$10:$L$408,4,FALSE)/VLOOKUP($A155,'2018'!$F$10:$N$460,9,FALSE))*1000,#N/A)</f>
        <v>4.103821350530299</v>
      </c>
      <c r="AB155" s="196">
        <f>IFERROR((VLOOKUP($A155,'1819'!$F$10:$L$408,4,FALSE)/VLOOKUP($A155,'2018'!$F$10:$N$460,9,FALSE))*1000,#N/A)</f>
        <v>5.8626019293289984</v>
      </c>
      <c r="AC155" s="196">
        <f>IFERROR((VLOOKUP($A155,'1920'!$F$10:$L$408,4,FALSE)/VLOOKUP($A155,'2019'!$F$10:$N$464,8,FALSE))*1000,#N/A)</f>
        <v>4.8630419384508041</v>
      </c>
      <c r="AD155" s="196">
        <f>IFERROR((VLOOKUP($A155,'20 21'!$F$10:$M$408,4,FALSE)/VLOOKUP($A155,'2020'!$F$10:$N$469,8,FALSE))*1000,#N/A)</f>
        <v>4.6422381777667736</v>
      </c>
      <c r="AE155" s="196">
        <f>IFERROR((VLOOKUP($A155,'21 22'!$F$10:$M$408,4,FALSE)/VLOOKUP($A155,'2021'!$F$10:$N$469,8,FALSE))*1000,#N/A)</f>
        <v>3.030174155272503</v>
      </c>
      <c r="AF155" s="196">
        <f>IFERROR((VLOOKUP($A155,'22 23'!$F$10:$M$408,4,FALSE)/VLOOKUP($A155,'2022'!$F$10:$N$469,8,FALSE))*1000,#N/A)</f>
        <v>3.7073914793551257</v>
      </c>
      <c r="AG155" s="196">
        <f>IFERROR((VLOOKUP($A155,'23 24'!$F$7:$M$408,4,FALSE)/VLOOKUP($A155,'2023'!$C$7:$N$469,9,FALSE))*1000,#N/A)</f>
        <v>2.1075148711518095</v>
      </c>
      <c r="AI155" s="196" t="e">
        <f>IFERROR((VLOOKUP($A155,'0910'!$F$10:$L$433,5,FALSE)/VLOOKUP($A155,'2010'!$C$5:$K$611,9,FALSE))*1000,#N/A)</f>
        <v>#N/A</v>
      </c>
      <c r="AJ155" s="196">
        <f>IFERROR((VLOOKUP($A155,'1011'!$F$10:$L$433,5,FALSE)/VLOOKUP($A155,'2011'!$C$5:$K$611,9,FALSE))*1000,#N/A)</f>
        <v>0</v>
      </c>
      <c r="AK155" s="196">
        <f>IFERROR((VLOOKUP($A155,'1112'!$F$10:$L$408,5,FALSE)/VLOOKUP($A155,'2012'!$F$10:$M$460,8,FALSE))*1000,#N/A)</f>
        <v>0.21971985718209283</v>
      </c>
      <c r="AL155" s="196">
        <f>IFERROR((VLOOKUP($A155,'1213'!$F$10:$L$408,5,FALSE)/VLOOKUP($A155,'2013'!$F$10:$M$460,8,FALSE))*1000,#N/A)</f>
        <v>0.10951103323659858</v>
      </c>
      <c r="AM155" s="196">
        <f>IFERROR((VLOOKUP($A155,'1314'!$F$10:$L$408,5,FALSE)/VLOOKUP($A155,'2014'!$F$10:$M$460,8,FALSE))*1000,#N/A)</f>
        <v>0.16334531198954588</v>
      </c>
      <c r="AN155" s="196">
        <f>IFERROR((VLOOKUP($A155,'1415'!$F$10:$L$408,5,FALSE)/VLOOKUP($A155,'2015'!$F$10:$M$460,8,FALSE))*1000,#N/A)</f>
        <v>5.4291763939410397E-2</v>
      </c>
      <c r="AO155" s="196">
        <f>IFERROR((VLOOKUP($A155,'1516'!$F$10:$L$408,5,FALSE)/VLOOKUP($A155,'2016'!$F$10:$M$460,8,FALSE))*1000,#N/A)</f>
        <v>0</v>
      </c>
      <c r="AP155" s="196">
        <f>IFERROR((VLOOKUP($A155,'1617'!$F$10:$L$408,5,FALSE)/VLOOKUP($A155,'2017'!$F$10:$M$460,8,FALSE))*1000,#N/A)</f>
        <v>0.10735373054213633</v>
      </c>
      <c r="AQ155" s="196">
        <f>IFERROR((VLOOKUP($A155,'1718'!$F$10:$L$408,5,FALSE)/VLOOKUP($A155,'2018'!$F$10:$N$460,9,FALSE))*1000,#N/A)</f>
        <v>0.10659276235143633</v>
      </c>
      <c r="AR155" s="196">
        <f>IFERROR((VLOOKUP($A155,'1819'!$F$10:$L$408,5,FALSE)/VLOOKUP($A155,'2018'!$F$10:$N$460,9,FALSE))*1000,#N/A)</f>
        <v>0.26648190587859083</v>
      </c>
      <c r="AS155" s="196">
        <f>IFERROR((VLOOKUP($A155,'1920'!$F$10:$L$408,5,FALSE)/VLOOKUP($A155,'2019'!$F$10:$N$464,8,FALSE))*1000,#N/A)</f>
        <v>5.2859151504900045E-2</v>
      </c>
      <c r="AT155" s="196">
        <f>IFERROR((VLOOKUP($A155,'20 21'!$F$10:$L$408,5,FALSE)/VLOOKUP($A155,'2020'!$F$10:$N$469,8,FALSE))*1000,#N/A)</f>
        <v>0.16007717854368186</v>
      </c>
      <c r="AU155" s="196">
        <f>IFERROR((VLOOKUP($A155,'21 22'!$F$10:$L$408,5,FALSE)/VLOOKUP($A155,'2021'!$F$10:$N$469,8,FALSE))*1000,#N/A)</f>
        <v>0.10632190018500011</v>
      </c>
      <c r="AV155" s="196">
        <f>IFERROR((VLOOKUP($A155,'22 23'!$F$10:$L$408,5,FALSE)/VLOOKUP($A155,'2022'!$F$10:$N$469,8,FALSE))*1000,#N/A)</f>
        <v>5.296273541935894E-2</v>
      </c>
      <c r="AW155" s="196">
        <f>IFERROR((VLOOKUP($A155,'23 24'!$F$7:$M$408,5,FALSE)/VLOOKUP($A155,'2023'!$C$7:$N$469,9,FALSE))*1000,#N/A)</f>
        <v>0</v>
      </c>
      <c r="AY155" s="196" t="e">
        <f>IFERROR((VLOOKUP($A155,'0910'!$F$10:$L$433,6,FALSE)/VLOOKUP($A155,'2010'!$C$5:$K$611,9,FALSE))*1000,#N/A)</f>
        <v>#N/A</v>
      </c>
      <c r="AZ155" s="196">
        <f>IFERROR((VLOOKUP($A155,'1011'!$F$10:$L$433,6,FALSE)/VLOOKUP($A155,'2011'!$C$5:$K$611,9,FALSE))*1000,#N/A)</f>
        <v>5.5215062669096128E-2</v>
      </c>
      <c r="BA155" s="196">
        <f>IFERROR((VLOOKUP($A155,'1112'!$F$10:$L$408,6,FALSE)/VLOOKUP($A155,'2012'!$F$10:$M$460,8,FALSE))*1000,#N/A)</f>
        <v>0.32957978577313923</v>
      </c>
      <c r="BB155" s="196">
        <f>IFERROR((VLOOKUP($A155,'1213'!$F$10:$L$408,6,FALSE)/VLOOKUP($A155,'2013'!$F$10:$M$460,8,FALSE))*1000,#N/A)</f>
        <v>0.10951103323659858</v>
      </c>
      <c r="BC155" s="196">
        <f>IFERROR((VLOOKUP($A155,'1314'!$F$10:$L$408,6,FALSE)/VLOOKUP($A155,'2014'!$F$10:$M$460,8,FALSE))*1000,#N/A)</f>
        <v>5.4448437329848637E-2</v>
      </c>
      <c r="BD155" s="196">
        <f>IFERROR((VLOOKUP($A155,'1415'!$F$10:$L$408,6,FALSE)/VLOOKUP($A155,'2015'!$F$10:$M$460,8,FALSE))*1000,#N/A)</f>
        <v>0</v>
      </c>
      <c r="BE155" s="196">
        <f>IFERROR((VLOOKUP($A155,'1516'!$F$10:$L$408,6,FALSE)/VLOOKUP($A155,'2016'!$F$10:$M$460,8,FALSE))*1000,#N/A)</f>
        <v>0</v>
      </c>
      <c r="BF155" s="196">
        <f>IFERROR((VLOOKUP($A155,'1617'!$F$10:$L$408,6,FALSE)/VLOOKUP($A155,'2017'!$F$10:$M$460,8,FALSE))*1000,#N/A)</f>
        <v>0</v>
      </c>
      <c r="BG155" s="196">
        <f>IFERROR((VLOOKUP($A155,'1718'!$F$10:$L$408,6,FALSE)/VLOOKUP($A155,'2018'!$F$10:$N$460,9,FALSE))*1000,#N/A)</f>
        <v>0</v>
      </c>
      <c r="BH155" s="196">
        <f>IFERROR((VLOOKUP($A155,'1819'!$F$10:$L$408,6,FALSE)/VLOOKUP($A155,'2018'!$F$10:$N$460,9,FALSE))*1000,#N/A)</f>
        <v>0</v>
      </c>
      <c r="BI155" s="196">
        <f>IFERROR((VLOOKUP($A155,'1920'!$F$10:$L$408,6,FALSE)/VLOOKUP($A155,'2019'!$F$10:$N$464,8,FALSE))*1000,#N/A)</f>
        <v>0</v>
      </c>
      <c r="BJ155" s="196">
        <f>IFERROR((VLOOKUP($A155,'20 21'!$F$10:$L$408,6,FALSE)/VLOOKUP($A155,'2020'!$F$10:$N$469,8,FALSE))*1000,#N/A)</f>
        <v>0</v>
      </c>
      <c r="BK155" s="196">
        <f>IFERROR((VLOOKUP($A155,'21 22'!$F$10:$L$408,6,FALSE)/VLOOKUP($A155,'2021'!$F$10:$N$469,8,FALSE))*1000,#N/A)</f>
        <v>0</v>
      </c>
      <c r="BL155" s="196">
        <f>IFERROR((VLOOKUP($A155,'22 23'!$F$10:$L$408,6,FALSE)/VLOOKUP($A155,'2022'!$F$10:$N$469,8,FALSE))*1000,#N/A)</f>
        <v>0</v>
      </c>
      <c r="BM155" s="196">
        <f>IFERROR((VLOOKUP($A155,'23 24'!$F$7:$M$408,6,FALSE)/VLOOKUP($A155,'2023'!$C$7:$N$469,9,FALSE))*1000,#N/A)</f>
        <v>0</v>
      </c>
      <c r="BO155" s="196" t="e">
        <f>IFERROR((VLOOKUP($A155,'0910'!$F$10:$L$433,7,FALSE)/VLOOKUP($A155,'2010'!$C$5:$K$611,9,FALSE))*1000,#N/A)</f>
        <v>#N/A</v>
      </c>
      <c r="BP155" s="196">
        <f>IFERROR((VLOOKUP($A155,'1011'!$F$10:$L$433,7,FALSE)/VLOOKUP($A155,'2011'!$C$5:$K$611,9,FALSE))*1000,#N/A)</f>
        <v>3.6994091988294406</v>
      </c>
      <c r="BQ155" s="196">
        <f>IFERROR((VLOOKUP($A155,'1112'!$F$10:$L$408,7,FALSE)/VLOOKUP($A155,'2012'!$F$10:$M$460,8,FALSE))*1000,#N/A)</f>
        <v>3.2408678934358695</v>
      </c>
      <c r="BR155" s="196">
        <f>IFERROR((VLOOKUP($A155,'1213'!$F$10:$L$408,7,FALSE)/VLOOKUP($A155,'2013'!$F$10:$M$460,8,FALSE))*1000,#N/A)</f>
        <v>2.7377758309149649</v>
      </c>
      <c r="BS155" s="196">
        <f>IFERROR((VLOOKUP($A155,'1314'!$F$10:$L$408,7,FALSE)/VLOOKUP($A155,'2014'!$F$10:$M$460,8,FALSE))*1000,#N/A)</f>
        <v>2.2868343678536425</v>
      </c>
      <c r="BT155" s="196">
        <f>IFERROR((VLOOKUP($A155,'1415'!$F$10:$L$408,7,FALSE)/VLOOKUP($A155,'2015'!$F$10:$M$460,8,FALSE))*1000,#N/A)</f>
        <v>1.9002117378793637</v>
      </c>
      <c r="BU155" s="196">
        <f>IFERROR((VLOOKUP($A155,'1516'!$F$10:$L$408,7,FALSE)/VLOOKUP($A155,'2016'!$F$10:$M$460,8,FALSE))*1000,#N/A)</f>
        <v>2.4282322469242392</v>
      </c>
      <c r="BV155" s="196">
        <f>IFERROR((VLOOKUP($A155,'1617'!$F$10:$L$408,7,FALSE)/VLOOKUP($A155,'2017'!$F$10:$M$460,8,FALSE))*1000,#N/A)</f>
        <v>4.9382716049382713</v>
      </c>
      <c r="BW155" s="196">
        <f>IFERROR((VLOOKUP($A155,'1718'!$F$10:$L$408,7,FALSE)/VLOOKUP($A155,'2018'!$F$10:$N$460,9,FALSE))*1000,#N/A)</f>
        <v>4.2104141128817352</v>
      </c>
      <c r="BX155" s="196">
        <f>IFERROR((VLOOKUP($A155,'1819'!$F$10:$L$408,7,FALSE)/VLOOKUP($A155,'2018'!$F$10:$N$460,9,FALSE))*1000,#N/A)</f>
        <v>6.0757874540318708</v>
      </c>
      <c r="BY155" s="196">
        <f>IFERROR((VLOOKUP($A155,'1920'!$F$10:$L$408,7,FALSE)/VLOOKUP($A155,'2019'!$F$10:$N$464,8,FALSE))*1000,#N/A)</f>
        <v>4.9159010899557041</v>
      </c>
      <c r="BZ155" s="196">
        <f>IFERROR((VLOOKUP($A155,'20 21'!$F$10:$L$408,7,FALSE)/VLOOKUP($A155,'2020'!$F$10:$N$469,8,FALSE))*1000,#N/A)</f>
        <v>4.8023153563104559</v>
      </c>
      <c r="CA155" s="196">
        <f>IFERROR((VLOOKUP($A155,'21 22'!$F$10:$L$408,7,FALSE)/VLOOKUP($A155,'2021'!$F$10:$N$469,8,FALSE))*1000,#N/A)</f>
        <v>3.1364960554575032</v>
      </c>
      <c r="CB155" s="196">
        <f>IFERROR((VLOOKUP($A155,'22 23'!$F$10:$L$408,7,FALSE)/VLOOKUP($A155,'2022'!$F$10:$N$469,8,FALSE))*1000,#N/A)</f>
        <v>3.7073914793551257</v>
      </c>
      <c r="CC155" s="196">
        <f>IFERROR((VLOOKUP($A155,'23 24'!$F$7:$M$408,7,FALSE)/VLOOKUP($A155,'2023'!$C$7:$N$469,9,FALSE))*1000,#N/A)</f>
        <v>2.1075148711518095</v>
      </c>
      <c r="CE155" s="198" t="e">
        <f>IFERROR((VLOOKUP($A155,'0910'!$F$10:$S$433,9,FALSE)/VLOOKUP($A155,'2010'!$C$5:$K$611,9,FALSE))*1000,#N/A)</f>
        <v>#N/A</v>
      </c>
      <c r="CF155" s="198">
        <f>IFERROR((VLOOKUP($A155,'1011'!$F$10:$S$433,10,FALSE)/VLOOKUP($A155,'2011'!$C$5:$K$611,9,FALSE))*1000,#N/A)</f>
        <v>3.7546242614985368</v>
      </c>
      <c r="CG155" s="198">
        <f>IFERROR((VLOOKUP($A155,'1112'!$F$10:$S$408,9,FALSE)/VLOOKUP($A155,'2012'!$F$10:$M$460,8,FALSE))*1000,#N/A)</f>
        <v>3.7352375720955782</v>
      </c>
      <c r="CH155" s="198">
        <f>IFERROR((VLOOKUP($A155,'1213'!$F$10:$S$408,9,FALSE)/VLOOKUP($A155,'2013'!$F$10:$M$460,8,FALSE))*1000,#N/A)</f>
        <v>2.6282647976783662</v>
      </c>
      <c r="CI155" s="198">
        <f>IFERROR((VLOOKUP($A155,'1314'!$F$10:$S$408,9,FALSE)/VLOOKUP($A155,'2014'!$F$10:$M$460,8,FALSE))*1000,#N/A)</f>
        <v>2.6679734291625832</v>
      </c>
      <c r="CJ155" s="198">
        <f>IFERROR((VLOOKUP($A155,'1415'!$F$10:$S$408,9,FALSE)/VLOOKUP($A155,'2015'!$F$10:$M$460,8,FALSE))*1000,#N/A)</f>
        <v>1.8459199739399532</v>
      </c>
      <c r="CK155" s="198">
        <f>IFERROR((VLOOKUP($A155,'1516'!$F$10:$S$408,9,FALSE)/VLOOKUP($A155,'2016'!$F$10:$M$460,8,FALSE))*1000,#N/A)</f>
        <v>1.5648607813511763</v>
      </c>
      <c r="CL155" s="198">
        <f>IFERROR((VLOOKUP($A155,'1617'!$F$10:$S$408,9,FALSE)/VLOOKUP($A155,'2017'!$F$10:$M$460,8,FALSE))*1000,#N/A)</f>
        <v>2.9522275899087496</v>
      </c>
      <c r="CM155" s="198">
        <f>IFERROR((VLOOKUP($A155,'1718'!$F$10:$S$408,9,FALSE)/VLOOKUP($A155,'2018'!$F$10:$N$460,9,FALSE))*1000,#N/A)</f>
        <v>2.3983371529073172</v>
      </c>
      <c r="CN155" s="198">
        <f>IFERROR((VLOOKUP($A155,'1819'!$F$10:$S$408,9,FALSE)/VLOOKUP($A155,'2018'!$F$10:$N$460,9,FALSE))*1000,#N/A)</f>
        <v>4.0505249693545808</v>
      </c>
      <c r="CO155" s="198">
        <f>IFERROR((VLOOKUP($A155,'1920'!$F$10:$S$408,9,FALSE)/VLOOKUP($A155,'2019'!$F$10:$N$464,8,FALSE))*1000,#N/A)</f>
        <v>5.0216193929655049</v>
      </c>
      <c r="CP155" s="198">
        <f>IFERROR((VLOOKUP($A155,'20 21'!$F$10:$S$408,9,FALSE)/VLOOKUP($A155,'2020'!$F$10:$N$469,8,FALSE))*1000,#N/A)</f>
        <v>4.6955972372813344</v>
      </c>
      <c r="CQ155" s="198">
        <f>IFERROR((VLOOKUP($A155,'21 22'!$F$10:$S$408,9,FALSE)/VLOOKUP($A155,'2021'!$F$10:$N$469,8,FALSE))*1000,#N/A)</f>
        <v>4.4655198077700051</v>
      </c>
      <c r="CR155" s="198">
        <f>IFERROR((VLOOKUP($A155,'22 23'!$F$10:$S$408,9,FALSE)/VLOOKUP($A155,'2022'!$F$10:$N$469,8,FALSE))*1000,#N/A)</f>
        <v>3.7603542147744848</v>
      </c>
      <c r="CS155" s="196">
        <f>IFERROR((VLOOKUP($A155,'23 24'!$F$7:$S$408,9,FALSE)/VLOOKUP($A155,'2023'!$C$7:$N$469,9,FALSE))*1000,#N/A)</f>
        <v>3.2666480502853052</v>
      </c>
      <c r="CU155" s="198" t="e">
        <f>IFERROR((VLOOKUP($A155,'0910'!$F$10:$S$433,10,FALSE)/VLOOKUP($A155,'2010'!$C$5:$K$611,9,FALSE))*1000,#N/A)</f>
        <v>#N/A</v>
      </c>
      <c r="CV155" s="198">
        <f>IFERROR((VLOOKUP($A155,'1011'!$F$10:$S$433,11,FALSE)/VLOOKUP($A155,'2011'!$C$5:$K$611,9,FALSE))*1000,#N/A)</f>
        <v>0</v>
      </c>
      <c r="CW155" s="198">
        <f>IFERROR((VLOOKUP($A155,'1112'!$F$10:$S$408,10,FALSE)/VLOOKUP($A155,'2012'!$F$10:$M$460,8,FALSE))*1000,#N/A)</f>
        <v>0.21971985718209283</v>
      </c>
      <c r="CX155" s="198">
        <f>IFERROR((VLOOKUP($A155,'1213'!$F$10:$S$408,10,FALSE)/VLOOKUP($A155,'2013'!$F$10:$M$460,8,FALSE))*1000,#N/A)</f>
        <v>0.27377758309149647</v>
      </c>
      <c r="CY155" s="198">
        <f>IFERROR((VLOOKUP($A155,'1314'!$F$10:$S$408,10,FALSE)/VLOOKUP($A155,'2014'!$F$10:$M$460,8,FALSE))*1000,#N/A)</f>
        <v>0.10889687465969727</v>
      </c>
      <c r="CZ155" s="198">
        <f>IFERROR((VLOOKUP($A155,'1415'!$F$10:$S$408,10,FALSE)/VLOOKUP($A155,'2015'!$F$10:$M$460,8,FALSE))*1000,#N/A)</f>
        <v>0.10858352787882079</v>
      </c>
      <c r="DA155" s="198">
        <f>IFERROR((VLOOKUP($A155,'1516'!$F$10:$S$408,10,FALSE)/VLOOKUP($A155,'2016'!$F$10:$M$460,8,FALSE))*1000,#N/A)</f>
        <v>5.3960716598316423E-2</v>
      </c>
      <c r="DB155" s="198">
        <f>IFERROR((VLOOKUP($A155,'1617'!$F$10:$S$408,10,FALSE)/VLOOKUP($A155,'2017'!$F$10:$M$460,8,FALSE))*1000,#N/A)</f>
        <v>0</v>
      </c>
      <c r="DC155" s="198">
        <f>IFERROR((VLOOKUP($A155,'1718'!$F$10:$S$408,10,FALSE)/VLOOKUP($A155,'2018'!$F$10:$N$460,9,FALSE))*1000,#N/A)</f>
        <v>0.10659276235143633</v>
      </c>
      <c r="DD155" s="198">
        <f>IFERROR((VLOOKUP($A155,'1819'!$F$10:$S$408,10,FALSE)/VLOOKUP($A155,'2018'!$F$10:$N$460,9,FALSE))*1000,#N/A)</f>
        <v>0.15988914352715453</v>
      </c>
      <c r="DE155" s="198">
        <f>IFERROR((VLOOKUP($A155,'1920'!$F$10:$S$408,10,FALSE)/VLOOKUP($A155,'2019'!$F$10:$N$464,8,FALSE))*1000,#N/A)</f>
        <v>0.42287321203920036</v>
      </c>
      <c r="DF155" s="198">
        <f>IFERROR((VLOOKUP($A155,'20 21'!$F$10:$S$408,10,FALSE)/VLOOKUP($A155,'2020'!$F$10:$N$469,8,FALSE))*1000,#N/A)</f>
        <v>0.10671811902912123</v>
      </c>
      <c r="DG155" s="198">
        <f>IFERROR((VLOOKUP($A155,'21 22'!$F$10:$S$408,10,FALSE)/VLOOKUP($A155,'2021'!$F$10:$N$469,8,FALSE))*1000,#N/A)</f>
        <v>0.15948285027750017</v>
      </c>
      <c r="DH155" s="198">
        <f>IFERROR((VLOOKUP($A155,'22 23'!$F$10:$S$408,10,FALSE)/VLOOKUP($A155,'2022'!$F$10:$N$469,8,FALSE))*1000,#N/A)</f>
        <v>0.21185094167743576</v>
      </c>
      <c r="DI155" s="196">
        <f>IFERROR((VLOOKUP($A155,'23 24'!$F$7:$S$408,10,FALSE)/VLOOKUP($A155,'2023'!$C$7:$N$469,9,FALSE))*1000,#N/A)</f>
        <v>0</v>
      </c>
      <c r="DK155" s="198" t="e">
        <f>IFERROR((VLOOKUP($A155,'0910'!$F$10:$S$433,11,FALSE)/VLOOKUP($A155,'2010'!$C$5:$K$611,9,FALSE))*1000,#N/A)</f>
        <v>#N/A</v>
      </c>
      <c r="DL155" s="198">
        <f>IFERROR((VLOOKUP($A155,'1011'!$F$10:$S$433,12,FALSE)/VLOOKUP($A155,'2011'!$C$5:$K$611,9,FALSE))*1000,#N/A)</f>
        <v>0.22086025067638451</v>
      </c>
      <c r="DM155" s="198">
        <f>IFERROR((VLOOKUP($A155,'1112'!$F$10:$S$408,11,FALSE)/VLOOKUP($A155,'2012'!$F$10:$M$460,8,FALSE))*1000,#N/A)</f>
        <v>0.43943971436418566</v>
      </c>
      <c r="DN155" s="198">
        <f>IFERROR((VLOOKUP($A155,'1213'!$F$10:$S$408,11,FALSE)/VLOOKUP($A155,'2013'!$F$10:$M$460,8,FALSE))*1000,#N/A)</f>
        <v>0</v>
      </c>
      <c r="DO155" s="198">
        <f>IFERROR((VLOOKUP($A155,'1314'!$F$10:$S$408,11,FALSE)/VLOOKUP($A155,'2014'!$F$10:$M$460,8,FALSE))*1000,#N/A)</f>
        <v>0.27224218664924316</v>
      </c>
      <c r="DP155" s="198">
        <f>IFERROR((VLOOKUP($A155,'1415'!$F$10:$S$408,11,FALSE)/VLOOKUP($A155,'2015'!$F$10:$M$460,8,FALSE))*1000,#N/A)</f>
        <v>0</v>
      </c>
      <c r="DQ155" s="198">
        <f>IFERROR((VLOOKUP($A155,'1516'!$F$10:$S$408,11,FALSE)/VLOOKUP($A155,'2016'!$F$10:$M$460,8,FALSE))*1000,#N/A)</f>
        <v>0</v>
      </c>
      <c r="DR155" s="198">
        <f>IFERROR((VLOOKUP($A155,'1617'!$F$10:$S$408,11,FALSE)/VLOOKUP($A155,'2017'!$F$10:$M$460,8,FALSE))*1000,#N/A)</f>
        <v>0</v>
      </c>
      <c r="DS155" s="198">
        <f>IFERROR((VLOOKUP($A155,'1718'!$F$10:$S$408,11,FALSE)/VLOOKUP($A155,'2018'!$F$10:$N$460,9,FALSE))*1000,#N/A)</f>
        <v>0</v>
      </c>
      <c r="DT155" s="198">
        <f>IFERROR((VLOOKUP($A155,'1819'!$F$10:$S$408,11,FALSE)/VLOOKUP($A155,'2018'!$F$10:$N$460,9,FALSE))*1000,#N/A)</f>
        <v>0</v>
      </c>
      <c r="DU155" s="198">
        <f>IFERROR((VLOOKUP($A155,'1920'!$F$10:$S$408,11,FALSE)/VLOOKUP($A155,'2019'!$F$10:$N$464,8,FALSE))*1000,#N/A)</f>
        <v>0</v>
      </c>
      <c r="DV155" s="198">
        <f>IFERROR((VLOOKUP($A155,'20 21'!$F$10:$S$408,11,FALSE)/VLOOKUP($A155,'2020'!$F$10:$N$469,8,FALSE))*1000,#N/A)</f>
        <v>0</v>
      </c>
      <c r="DW155" s="198">
        <f>IFERROR((VLOOKUP($A155,'21 22'!$F$10:$S$408,11,FALSE)/VLOOKUP($A155,'2021'!$F$10:$N$469,8,FALSE))*1000,#N/A)</f>
        <v>0</v>
      </c>
      <c r="DX155" s="198">
        <f>IFERROR((VLOOKUP($A155,'22 23'!$F$10:$S$408,11,FALSE)/VLOOKUP($A155,'2022'!$F$10:$N$469,8,FALSE))*1000,#N/A)</f>
        <v>0</v>
      </c>
      <c r="DY155" s="196">
        <f>IFERROR((VLOOKUP($A155,'23 24'!$F$7:$S$408,11,FALSE)/VLOOKUP($A155,'2023'!$C$7:$N$469,9,FALSE))*1000,#N/A)</f>
        <v>0</v>
      </c>
      <c r="EA155" s="198" t="e">
        <f>IFERROR((VLOOKUP($A155,'0910'!$F$10:$S$433,12,FALSE)/VLOOKUP($A155,'2010'!$C$5:$K$611,9,FALSE))*1000,#N/A)</f>
        <v>#N/A</v>
      </c>
      <c r="EB155" s="198">
        <f>IFERROR((VLOOKUP($A155,'1011'!$F$10:$S$433,13,FALSE)/VLOOKUP($A155,'2011'!$C$5:$K$611,9,FALSE))*1000,#N/A)</f>
        <v>3.9202694495058257</v>
      </c>
      <c r="EC155" s="198">
        <f>IFERROR((VLOOKUP($A155,'1112'!$F$10:$S$408,12,FALSE)/VLOOKUP($A155,'2012'!$F$10:$M$460,8,FALSE))*1000,#N/A)</f>
        <v>4.3943971436418563</v>
      </c>
      <c r="ED155" s="198">
        <f>IFERROR((VLOOKUP($A155,'1213'!$F$10:$S$408,12,FALSE)/VLOOKUP($A155,'2013'!$F$10:$M$460,8,FALSE))*1000,#N/A)</f>
        <v>2.902042380769863</v>
      </c>
      <c r="EE155" s="198">
        <f>IFERROR((VLOOKUP($A155,'1314'!$F$10:$S$408,12,FALSE)/VLOOKUP($A155,'2014'!$F$10:$M$460,8,FALSE))*1000,#N/A)</f>
        <v>3.0491124904715234</v>
      </c>
      <c r="EF155" s="198">
        <f>IFERROR((VLOOKUP($A155,'1415'!$F$10:$S$408,12,FALSE)/VLOOKUP($A155,'2015'!$F$10:$M$460,8,FALSE))*1000,#N/A)</f>
        <v>1.9545035018187742</v>
      </c>
      <c r="EG155" s="198">
        <f>IFERROR((VLOOKUP($A155,'1516'!$F$10:$S$408,12,FALSE)/VLOOKUP($A155,'2016'!$F$10:$M$460,8,FALSE))*1000,#N/A)</f>
        <v>1.5648607813511763</v>
      </c>
      <c r="EH155" s="198">
        <f>IFERROR((VLOOKUP($A155,'1617'!$F$10:$S$408,12,FALSE)/VLOOKUP($A155,'2017'!$F$10:$M$460,8,FALSE))*1000,#N/A)</f>
        <v>2.9522275899087496</v>
      </c>
      <c r="EI155" s="198">
        <f>IFERROR((VLOOKUP($A155,'1718'!$F$10:$S$408,12,FALSE)/VLOOKUP($A155,'2018'!$F$10:$N$460,9,FALSE))*1000,#N/A)</f>
        <v>2.4516335340830357</v>
      </c>
      <c r="EJ155" s="198">
        <f>IFERROR((VLOOKUP($A155,'1819'!$F$10:$S$408,12,FALSE)/VLOOKUP($A155,'2018'!$F$10:$N$460,9,FALSE))*1000,#N/A)</f>
        <v>4.2104141128817352</v>
      </c>
      <c r="EK155" s="198">
        <f>IFERROR((VLOOKUP($A155,'1920'!$F$10:$S$408,12,FALSE)/VLOOKUP($A155,'2019'!$F$10:$N$464,8,FALSE))*1000,#N/A)</f>
        <v>5.4973517565096044</v>
      </c>
      <c r="EL155" s="198">
        <f>IFERROR((VLOOKUP($A155,'20 21'!$F$10:$S$408,12,FALSE)/VLOOKUP($A155,'2020'!$F$10:$N$469,8,FALSE))*1000,#N/A)</f>
        <v>4.8023153563104559</v>
      </c>
      <c r="EM155" s="198">
        <f>IFERROR((VLOOKUP($A155,'21 22'!$F$10:$S$408,12,FALSE)/VLOOKUP($A155,'2021'!$F$10:$N$469,8,FALSE))*1000,#N/A)</f>
        <v>4.6250026580475048</v>
      </c>
      <c r="EN155" s="198">
        <f>IFERROR((VLOOKUP($A155,'22 23'!$F$10:$S$408,12,FALSE)/VLOOKUP($A155,'2022'!$F$10:$N$469,8,FALSE))*1000,#N/A)</f>
        <v>4.0251678918712797</v>
      </c>
      <c r="EO155" s="196">
        <f>IFERROR((VLOOKUP($A155,'23 24'!$F$7:$S$408,12,FALSE)/VLOOKUP($A155,'2023'!$C$7:$N$469,9,FALSE))*1000,#N/A)</f>
        <v>3.3193359220640999</v>
      </c>
    </row>
    <row r="156" spans="1:145" x14ac:dyDescent="0.3">
      <c r="A156" t="s">
        <v>364</v>
      </c>
      <c r="B156" t="s">
        <v>1743</v>
      </c>
      <c r="C156" t="str">
        <f>IF(VLOOKUP($A156,'0910'!$F$10:$L$433,1,FALSE)=VLOOKUP($A156,'2010'!$C$5:$K$611,1,FALSE),VLOOKUP($A156,'0910'!$F$10:$L$433,1,FALSE),FALSE)</f>
        <v>Knowsley</v>
      </c>
      <c r="D156" t="str">
        <f>IF(VLOOKUP($A156,'1011'!$F$10:$L$433,1,FALSE)=VLOOKUP($A156,'2011'!$C$5:$K$611,1,FALSE),VLOOKUP($A156,'1011'!$F$10:$L$433,1,FALSE),FALSE)</f>
        <v>Knowsley</v>
      </c>
      <c r="E156" t="str">
        <f>IF(VLOOKUP(A156,'1112'!$F$10:$L$408,1,FALSE)=VLOOKUP(A156,'2012'!$F$10:$M$460,1,FALSE),VLOOKUP(A156,'1112'!$F$10:$L$408,1,FALSE),FALSE)</f>
        <v>Knowsley</v>
      </c>
      <c r="F156" t="str">
        <f>IF(VLOOKUP($A156,'1213'!$F$10:$L$408,1,FALSE)=VLOOKUP($A156,'2013'!$F$10:$M$460,1,FALSE),VLOOKUP($A156,'1213'!$F$10:$L$408,1,FALSE),FALSE)</f>
        <v>Knowsley</v>
      </c>
      <c r="G156" t="str">
        <f>IF(VLOOKUP($A156,'1314'!$F$10:$L$408,1,FALSE)=VLOOKUP($A156,'2014'!$F$10:$M$460,1,FALSE),VLOOKUP($A156,'1314'!$F$10:$L$408,1,FALSE),FALSE)</f>
        <v>Knowsley</v>
      </c>
      <c r="H156" t="str">
        <f>IF(VLOOKUP($A156,'1415'!$F$10:$L$408,1,FALSE)=VLOOKUP($A156,'2015'!$F$10:$M$460,1,FALSE),VLOOKUP($A156,'1415'!$F$10:$L$408,1,FALSE),FALSE)</f>
        <v>Knowsley</v>
      </c>
      <c r="I156" t="str">
        <f>IF(VLOOKUP($A156,'1516'!$F$10:$L$408,1,FALSE)=VLOOKUP($A156,'2015'!$F$10:$M$460,1,FALSE),VLOOKUP($A156,'1516'!$F$10:$L$408,1,FALSE),FALSE)</f>
        <v>Knowsley</v>
      </c>
      <c r="J156" t="str">
        <f>IF(VLOOKUP($A156,'1617'!$F$10:$L$408,1,FALSE)=VLOOKUP($A156,'2016'!$F$10:$M$460,1,FALSE),VLOOKUP($A156,'1617'!$F$10:$L$408,1,FALSE),FALSE)</f>
        <v>Knowsley</v>
      </c>
      <c r="K156" t="str">
        <f>IF(VLOOKUP($A156,'1718'!$F$10:$M$408,1,FALSE)=VLOOKUP($A156,'2017'!$F$10:$M$460,1,FALSE),VLOOKUP($A156,'1718'!$F$10:$M$408,1,FALSE),FALSE)</f>
        <v>Knowsley</v>
      </c>
      <c r="L156" t="str">
        <f>IF(VLOOKUP($A156,'1819'!$F$10:$M$408,1,FALSE)=VLOOKUP($A156,'2018'!$F$10:$M$460,1,FALSE),VLOOKUP($A156,'1819'!$F$10:$M$408,1,FALSE),FALSE)</f>
        <v>Knowsley</v>
      </c>
      <c r="M156" t="str">
        <f>IF(VLOOKUP($A156,'1920'!$F$10:$M$408,1,FALSE)=VLOOKUP($A156,'2019'!$F$10:$M$464,1,FALSE),VLOOKUP($A156,'1920'!$F$10:$M$408,1,FALSE),FALSE)</f>
        <v>Knowsley</v>
      </c>
      <c r="N156" t="str">
        <f>IF(VLOOKUP($A156,'20 21'!$F$10:$N$408,1,FALSE)=VLOOKUP($A156,'2020'!$F$10:$O$468,1,FALSE),VLOOKUP($A156,'20 21'!$F$10:$N$408,1,FALSE),FALSE)</f>
        <v>Knowsley</v>
      </c>
      <c r="O156" t="str">
        <f>IF(VLOOKUP($A156,'21 22'!$F$10:$N$408,1,FALSE)=VLOOKUP($A156,'2021'!$F$10:$O$471,1,FALSE),VLOOKUP($A156,'21 22'!$F$10:$N$408,1,FALSE),FALSE)</f>
        <v>Knowsley</v>
      </c>
      <c r="P156" t="str">
        <f>IF(VLOOKUP($A156,'22 23'!$F$10:$N$408,1,FALSE)=VLOOKUP($A156,'2022'!$F$10:$O$468,1,FALSE),VLOOKUP($A156,'22 23'!$F$10:$N$408,1,FALSE),FALSE)</f>
        <v>Knowsley</v>
      </c>
      <c r="Q156" t="str">
        <f>IF(VLOOKUP($A156,'23 24'!$F$7:$N$408,1,FALSE)=VLOOKUP($A156,'2023'!$C$7:$O$468,1,FALSE),VLOOKUP($A156,'23 24'!$F$7:$N$408,1,FALSE),FALSE)</f>
        <v>Knowsley</v>
      </c>
      <c r="S156" s="196" t="e">
        <f>IFERROR((VLOOKUP($A156,'0910'!$F$10:$L$433,4,FALSE)/VLOOKUP($A156,'2010'!$C$5:$K$611,9,FALSE))*1000,#N/A)</f>
        <v>#N/A</v>
      </c>
      <c r="T156" s="196" t="e">
        <f>IFERROR((VLOOKUP($A156,'1011'!$F$10:$L$433,4,FALSE)/VLOOKUP($A156,'2011'!$C$5:$K$611,9,FALSE))*1000,#N/A)</f>
        <v>#N/A</v>
      </c>
      <c r="U156" s="196">
        <f>IFERROR((VLOOKUP($A156,'1112'!$F$10:$L$408,4,FALSE)/VLOOKUP($A156,'2012'!$F$10:$M$460,8,FALSE))*1000,#N/A)</f>
        <v>2.6898734177215191</v>
      </c>
      <c r="V156" s="196">
        <f>IFERROR((VLOOKUP($A156,'1213'!$F$10:$L$408,4,FALSE)/VLOOKUP($A156,'2013'!$F$10:$M$460,8,FALSE))*1000,#N/A)</f>
        <v>3.4705789556712414</v>
      </c>
      <c r="W156" s="196">
        <f>IFERROR((VLOOKUP($A156,'1314'!$F$10:$L$408,4,FALSE)/VLOOKUP($A156,'2014'!$F$10:$M$460,8,FALSE))*1000,#N/A)</f>
        <v>4.3921568627450975</v>
      </c>
      <c r="X156" s="196">
        <f>IFERROR((VLOOKUP($A156,'1415'!$F$10:$L$408,4,FALSE)/VLOOKUP($A156,'2015'!$F$10:$M$460,8,FALSE))*1000,#N/A)</f>
        <v>4.5108103904184169</v>
      </c>
      <c r="Y156" s="196">
        <f>IFERROR((VLOOKUP($A156,'1516'!$F$10:$L$408,4,FALSE)/VLOOKUP($A156,'2016'!$F$10:$M$460,8,FALSE))*1000,#N/A)</f>
        <v>4.8002477547228244</v>
      </c>
      <c r="Z156" s="196">
        <f>IFERROR((VLOOKUP($A156,'1617'!$F$10:$L$408,4,FALSE)/VLOOKUP($A156,'2017'!$F$10:$M$460,8,FALSE))*1000,#N/A)</f>
        <v>6.1491160645657184</v>
      </c>
      <c r="AA156" s="196">
        <f>IFERROR((VLOOKUP($A156,'1718'!$F$10:$L$408,4,FALSE)/VLOOKUP($A156,'2018'!$F$10:$N$460,9,FALSE))*1000,#N/A)</f>
        <v>7.0036540803897687</v>
      </c>
      <c r="AB156" s="196">
        <f>IFERROR((VLOOKUP($A156,'1819'!$F$10:$L$408,4,FALSE)/VLOOKUP($A156,'2018'!$F$10:$N$460,9,FALSE))*1000,#N/A)</f>
        <v>14.007308160779537</v>
      </c>
      <c r="AC156" s="196">
        <f>IFERROR((VLOOKUP($A156,'1920'!$F$10:$L$408,4,FALSE)/VLOOKUP($A156,'2019'!$F$10:$N$464,8,FALSE))*1000,#N/A)</f>
        <v>10.372976142154874</v>
      </c>
      <c r="AD156" s="196">
        <f>IFERROR((VLOOKUP($A156,'20 21'!$F$10:$M$408,4,FALSE)/VLOOKUP($A156,'2020'!$F$10:$N$469,8,FALSE))*1000,#N/A)</f>
        <v>4.9464258436202018</v>
      </c>
      <c r="AE156" s="196">
        <f>IFERROR((VLOOKUP($A156,'21 22'!$F$10:$M$408,4,FALSE)/VLOOKUP($A156,'2021'!$F$10:$N$469,8,FALSE))*1000,#N/A)</f>
        <v>6.1718649079243875</v>
      </c>
      <c r="AF156" s="196">
        <f>IFERROR((VLOOKUP($A156,'22 23'!$F$10:$M$408,4,FALSE)/VLOOKUP($A156,'2022'!$F$10:$N$469,8,FALSE))*1000,#N/A)</f>
        <v>8.9781958101752899</v>
      </c>
      <c r="AG156" s="196">
        <f>IFERROR((VLOOKUP($A156,'23 24'!$F$7:$M$408,4,FALSE)/VLOOKUP($A156,'2023'!$C$7:$N$469,9,FALSE))*1000,#N/A)</f>
        <v>4.0919416968858906</v>
      </c>
      <c r="AI156" s="196" t="e">
        <f>IFERROR((VLOOKUP($A156,'0910'!$F$10:$L$433,5,FALSE)/VLOOKUP($A156,'2010'!$C$5:$K$611,9,FALSE))*1000,#N/A)</f>
        <v>#N/A</v>
      </c>
      <c r="AJ156" s="196" t="e">
        <f>IFERROR((VLOOKUP($A156,'1011'!$F$10:$L$433,5,FALSE)/VLOOKUP($A156,'2011'!$C$5:$K$611,9,FALSE))*1000,#N/A)</f>
        <v>#N/A</v>
      </c>
      <c r="AK156" s="196">
        <f>IFERROR((VLOOKUP($A156,'1112'!$F$10:$L$408,5,FALSE)/VLOOKUP($A156,'2012'!$F$10:$M$460,8,FALSE))*1000,#N/A)</f>
        <v>0.47468354430379744</v>
      </c>
      <c r="AL156" s="196">
        <f>IFERROR((VLOOKUP($A156,'1213'!$F$10:$L$408,5,FALSE)/VLOOKUP($A156,'2013'!$F$10:$M$460,8,FALSE))*1000,#N/A)</f>
        <v>2.6818110112005051</v>
      </c>
      <c r="AM156" s="196">
        <f>IFERROR((VLOOKUP($A156,'1314'!$F$10:$L$408,5,FALSE)/VLOOKUP($A156,'2014'!$F$10:$M$460,8,FALSE))*1000,#N/A)</f>
        <v>4.0784313725490202</v>
      </c>
      <c r="AN156" s="196">
        <f>IFERROR((VLOOKUP($A156,'1415'!$F$10:$L$408,5,FALSE)/VLOOKUP($A156,'2015'!$F$10:$M$460,8,FALSE))*1000,#N/A)</f>
        <v>2.3331777881474567</v>
      </c>
      <c r="AO156" s="196">
        <f>IFERROR((VLOOKUP($A156,'1516'!$F$10:$L$408,5,FALSE)/VLOOKUP($A156,'2016'!$F$10:$M$460,8,FALSE))*1000,#N/A)</f>
        <v>2.3227005264787861</v>
      </c>
      <c r="AP156" s="196">
        <f>IFERROR((VLOOKUP($A156,'1617'!$F$10:$L$408,5,FALSE)/VLOOKUP($A156,'2017'!$F$10:$M$460,8,FALSE))*1000,#N/A)</f>
        <v>0.76863950807071479</v>
      </c>
      <c r="AQ156" s="196">
        <f>IFERROR((VLOOKUP($A156,'1718'!$F$10:$L$408,5,FALSE)/VLOOKUP($A156,'2018'!$F$10:$N$460,9,FALSE))*1000,#N/A)</f>
        <v>2.1315468940316689</v>
      </c>
      <c r="AR156" s="196">
        <f>IFERROR((VLOOKUP($A156,'1819'!$F$10:$L$408,5,FALSE)/VLOOKUP($A156,'2018'!$F$10:$N$460,9,FALSE))*1000,#N/A)</f>
        <v>2.2838002436053593</v>
      </c>
      <c r="AS156" s="196">
        <f>IFERROR((VLOOKUP($A156,'1920'!$F$10:$L$408,5,FALSE)/VLOOKUP($A156,'2019'!$F$10:$N$464,8,FALSE))*1000,#N/A)</f>
        <v>0.60133195026984776</v>
      </c>
      <c r="AT156" s="196">
        <f>IFERROR((VLOOKUP($A156,'20 21'!$F$10:$L$408,5,FALSE)/VLOOKUP($A156,'2020'!$F$10:$N$469,8,FALSE))*1000,#N/A)</f>
        <v>3.4915947131436718</v>
      </c>
      <c r="AU156" s="196">
        <f>IFERROR((VLOOKUP($A156,'21 22'!$F$10:$L$408,5,FALSE)/VLOOKUP($A156,'2021'!$F$10:$N$469,8,FALSE))*1000,#N/A)</f>
        <v>4.7365474874768552</v>
      </c>
      <c r="AV156" s="196">
        <f>IFERROR((VLOOKUP($A156,'22 23'!$F$10:$L$408,5,FALSE)/VLOOKUP($A156,'2022'!$F$10:$N$469,8,FALSE))*1000,#N/A)</f>
        <v>2.4226877583012683</v>
      </c>
      <c r="AW156" s="196">
        <f>IFERROR((VLOOKUP($A156,'23 24'!$F$7:$M$408,5,FALSE)/VLOOKUP($A156,'2023'!$C$7:$N$469,9,FALSE))*1000,#N/A)</f>
        <v>2.1165215673547713</v>
      </c>
      <c r="AY156" s="196" t="e">
        <f>IFERROR((VLOOKUP($A156,'0910'!$F$10:$L$433,6,FALSE)/VLOOKUP($A156,'2010'!$C$5:$K$611,9,FALSE))*1000,#N/A)</f>
        <v>#N/A</v>
      </c>
      <c r="AZ156" s="196" t="e">
        <f>IFERROR((VLOOKUP($A156,'1011'!$F$10:$L$433,6,FALSE)/VLOOKUP($A156,'2011'!$C$5:$K$611,9,FALSE))*1000,#N/A)</f>
        <v>#N/A</v>
      </c>
      <c r="BA156" s="196">
        <f>IFERROR((VLOOKUP($A156,'1112'!$F$10:$L$408,6,FALSE)/VLOOKUP($A156,'2012'!$F$10:$M$460,8,FALSE))*1000,#N/A)</f>
        <v>0</v>
      </c>
      <c r="BB156" s="196">
        <f>IFERROR((VLOOKUP($A156,'1213'!$F$10:$L$408,6,FALSE)/VLOOKUP($A156,'2013'!$F$10:$M$460,8,FALSE))*1000,#N/A)</f>
        <v>0</v>
      </c>
      <c r="BC156" s="196">
        <f>IFERROR((VLOOKUP($A156,'1314'!$F$10:$L$408,6,FALSE)/VLOOKUP($A156,'2014'!$F$10:$M$460,8,FALSE))*1000,#N/A)</f>
        <v>0</v>
      </c>
      <c r="BD156" s="196">
        <f>IFERROR((VLOOKUP($A156,'1415'!$F$10:$L$408,6,FALSE)/VLOOKUP($A156,'2015'!$F$10:$M$460,8,FALSE))*1000,#N/A)</f>
        <v>0</v>
      </c>
      <c r="BE156" s="196">
        <f>IFERROR((VLOOKUP($A156,'1516'!$F$10:$L$408,6,FALSE)/VLOOKUP($A156,'2016'!$F$10:$M$460,8,FALSE))*1000,#N/A)</f>
        <v>0</v>
      </c>
      <c r="BF156" s="196">
        <f>IFERROR((VLOOKUP($A156,'1617'!$F$10:$L$408,6,FALSE)/VLOOKUP($A156,'2017'!$F$10:$M$460,8,FALSE))*1000,#N/A)</f>
        <v>0</v>
      </c>
      <c r="BG156" s="196">
        <f>IFERROR((VLOOKUP($A156,'1718'!$F$10:$L$408,6,FALSE)/VLOOKUP($A156,'2018'!$F$10:$N$460,9,FALSE))*1000,#N/A)</f>
        <v>0</v>
      </c>
      <c r="BH156" s="196">
        <f>IFERROR((VLOOKUP($A156,'1819'!$F$10:$L$408,6,FALSE)/VLOOKUP($A156,'2018'!$F$10:$N$460,9,FALSE))*1000,#N/A)</f>
        <v>0</v>
      </c>
      <c r="BI156" s="196">
        <f>IFERROR((VLOOKUP($A156,'1920'!$F$10:$L$408,6,FALSE)/VLOOKUP($A156,'2019'!$F$10:$N$464,8,FALSE))*1000,#N/A)</f>
        <v>0</v>
      </c>
      <c r="BJ156" s="196">
        <f>IFERROR((VLOOKUP($A156,'20 21'!$F$10:$L$408,6,FALSE)/VLOOKUP($A156,'2020'!$F$10:$N$469,8,FALSE))*1000,#N/A)</f>
        <v>0</v>
      </c>
      <c r="BK156" s="196">
        <f>IFERROR((VLOOKUP($A156,'21 22'!$F$10:$L$408,6,FALSE)/VLOOKUP($A156,'2021'!$F$10:$N$469,8,FALSE))*1000,#N/A)</f>
        <v>0</v>
      </c>
      <c r="BL156" s="196">
        <f>IFERROR((VLOOKUP($A156,'22 23'!$F$10:$L$408,6,FALSE)/VLOOKUP($A156,'2022'!$F$10:$N$469,8,FALSE))*1000,#N/A)</f>
        <v>0</v>
      </c>
      <c r="BM156" s="196">
        <f>IFERROR((VLOOKUP($A156,'23 24'!$F$7:$M$408,6,FALSE)/VLOOKUP($A156,'2023'!$C$7:$N$469,9,FALSE))*1000,#N/A)</f>
        <v>0</v>
      </c>
      <c r="BO156" s="196" t="e">
        <f>IFERROR((VLOOKUP($A156,'0910'!$F$10:$L$433,7,FALSE)/VLOOKUP($A156,'2010'!$C$5:$K$611,9,FALSE))*1000,#N/A)</f>
        <v>#N/A</v>
      </c>
      <c r="BP156" s="196" t="e">
        <f>IFERROR((VLOOKUP($A156,'1011'!$F$10:$L$433,7,FALSE)/VLOOKUP($A156,'2011'!$C$5:$K$611,9,FALSE))*1000,#N/A)</f>
        <v>#N/A</v>
      </c>
      <c r="BQ156" s="196">
        <f>IFERROR((VLOOKUP($A156,'1112'!$F$10:$L$408,7,FALSE)/VLOOKUP($A156,'2012'!$F$10:$M$460,8,FALSE))*1000,#N/A)</f>
        <v>3.1645569620253164</v>
      </c>
      <c r="BR156" s="196">
        <f>IFERROR((VLOOKUP($A156,'1213'!$F$10:$L$408,7,FALSE)/VLOOKUP($A156,'2013'!$F$10:$M$460,8,FALSE))*1000,#N/A)</f>
        <v>6.3101435557658938</v>
      </c>
      <c r="BS156" s="196">
        <f>IFERROR((VLOOKUP($A156,'1314'!$F$10:$L$408,7,FALSE)/VLOOKUP($A156,'2014'!$F$10:$M$460,8,FALSE))*1000,#N/A)</f>
        <v>8.4705882352941178</v>
      </c>
      <c r="BT156" s="196">
        <f>IFERROR((VLOOKUP($A156,'1415'!$F$10:$L$408,7,FALSE)/VLOOKUP($A156,'2015'!$F$10:$M$460,8,FALSE))*1000,#N/A)</f>
        <v>6.8439881785658736</v>
      </c>
      <c r="BU156" s="196">
        <f>IFERROR((VLOOKUP($A156,'1516'!$F$10:$L$408,7,FALSE)/VLOOKUP($A156,'2016'!$F$10:$M$460,8,FALSE))*1000,#N/A)</f>
        <v>7.1229482812016105</v>
      </c>
      <c r="BV156" s="196">
        <f>IFERROR((VLOOKUP($A156,'1617'!$F$10:$L$408,7,FALSE)/VLOOKUP($A156,'2017'!$F$10:$M$460,8,FALSE))*1000,#N/A)</f>
        <v>6.7640276710222906</v>
      </c>
      <c r="BW156" s="196">
        <f>IFERROR((VLOOKUP($A156,'1718'!$F$10:$L$408,7,FALSE)/VLOOKUP($A156,'2018'!$F$10:$N$460,9,FALSE))*1000,#N/A)</f>
        <v>9.1352009744214371</v>
      </c>
      <c r="BX156" s="196">
        <f>IFERROR((VLOOKUP($A156,'1819'!$F$10:$L$408,7,FALSE)/VLOOKUP($A156,'2018'!$F$10:$N$460,9,FALSE))*1000,#N/A)</f>
        <v>16.138855054811206</v>
      </c>
      <c r="BY156" s="196">
        <f>IFERROR((VLOOKUP($A156,'1920'!$F$10:$L$408,7,FALSE)/VLOOKUP($A156,'2019'!$F$10:$N$464,8,FALSE))*1000,#N/A)</f>
        <v>11.124641079992182</v>
      </c>
      <c r="BZ156" s="196">
        <f>IFERROR((VLOOKUP($A156,'20 21'!$F$10:$L$408,7,FALSE)/VLOOKUP($A156,'2020'!$F$10:$N$469,8,FALSE))*1000,#N/A)</f>
        <v>8.438020556763874</v>
      </c>
      <c r="CA156" s="196">
        <f>IFERROR((VLOOKUP($A156,'21 22'!$F$10:$L$408,7,FALSE)/VLOOKUP($A156,'2021'!$F$10:$N$469,8,FALSE))*1000,#N/A)</f>
        <v>10.76488065335649</v>
      </c>
      <c r="CB156" s="196">
        <f>IFERROR((VLOOKUP($A156,'22 23'!$F$10:$L$408,7,FALSE)/VLOOKUP($A156,'2022'!$F$10:$N$469,8,FALSE))*1000,#N/A)</f>
        <v>11.400883568476557</v>
      </c>
      <c r="CC156" s="196">
        <f>IFERROR((VLOOKUP($A156,'23 24'!$F$7:$M$408,7,FALSE)/VLOOKUP($A156,'2023'!$C$7:$N$469,9,FALSE))*1000,#N/A)</f>
        <v>6.2084632642406623</v>
      </c>
      <c r="CE156" s="198" t="e">
        <f>IFERROR((VLOOKUP($A156,'0910'!$F$10:$S$433,9,FALSE)/VLOOKUP($A156,'2010'!$C$5:$K$611,9,FALSE))*1000,#N/A)</f>
        <v>#N/A</v>
      </c>
      <c r="CF156" s="198" t="e">
        <f>IFERROR((VLOOKUP($A156,'1011'!$F$10:$S$433,10,FALSE)/VLOOKUP($A156,'2011'!$C$5:$K$611,9,FALSE))*1000,#N/A)</f>
        <v>#N/A</v>
      </c>
      <c r="CG156" s="198">
        <f>IFERROR((VLOOKUP($A156,'1112'!$F$10:$S$408,9,FALSE)/VLOOKUP($A156,'2012'!$F$10:$M$460,8,FALSE))*1000,#N/A)</f>
        <v>3.6392405063291138</v>
      </c>
      <c r="CH156" s="198">
        <f>IFERROR((VLOOKUP($A156,'1213'!$F$10:$S$408,9,FALSE)/VLOOKUP($A156,'2013'!$F$10:$M$460,8,FALSE))*1000,#N/A)</f>
        <v>2.0507966556239157</v>
      </c>
      <c r="CI156" s="198">
        <f>IFERROR((VLOOKUP($A156,'1314'!$F$10:$S$408,9,FALSE)/VLOOKUP($A156,'2014'!$F$10:$M$460,8,FALSE))*1000,#N/A)</f>
        <v>3.1372549019607843</v>
      </c>
      <c r="CJ156" s="198">
        <f>IFERROR((VLOOKUP($A156,'1415'!$F$10:$S$408,9,FALSE)/VLOOKUP($A156,'2015'!$F$10:$M$460,8,FALSE))*1000,#N/A)</f>
        <v>3.5775392751594337</v>
      </c>
      <c r="CK156" s="198">
        <f>IFERROR((VLOOKUP($A156,'1516'!$F$10:$S$408,9,FALSE)/VLOOKUP($A156,'2016'!$F$10:$M$460,8,FALSE))*1000,#N/A)</f>
        <v>5.2647878600185818</v>
      </c>
      <c r="CL156" s="198">
        <f>IFERROR((VLOOKUP($A156,'1617'!$F$10:$S$408,9,FALSE)/VLOOKUP($A156,'2017'!$F$10:$M$460,8,FALSE))*1000,#N/A)</f>
        <v>4.611837048424289</v>
      </c>
      <c r="CM156" s="198">
        <f>IFERROR((VLOOKUP($A156,'1718'!$F$10:$S$408,9,FALSE)/VLOOKUP($A156,'2018'!$F$10:$N$460,9,FALSE))*1000,#N/A)</f>
        <v>4.8721071863580994</v>
      </c>
      <c r="CN156" s="198">
        <f>IFERROR((VLOOKUP($A156,'1819'!$F$10:$S$408,9,FALSE)/VLOOKUP($A156,'2018'!$F$10:$N$460,9,FALSE))*1000,#N/A)</f>
        <v>10.353227771010962</v>
      </c>
      <c r="CO156" s="198">
        <f>IFERROR((VLOOKUP($A156,'1920'!$F$10:$S$408,9,FALSE)/VLOOKUP($A156,'2019'!$F$10:$N$464,8,FALSE))*1000,#N/A)</f>
        <v>12.176971992964415</v>
      </c>
      <c r="CP156" s="198">
        <f>IFERROR((VLOOKUP($A156,'20 21'!$F$10:$S$408,9,FALSE)/VLOOKUP($A156,'2020'!$F$10:$N$469,8,FALSE))*1000,#N/A)</f>
        <v>6.8377063132396909</v>
      </c>
      <c r="CQ156" s="198">
        <f>IFERROR((VLOOKUP($A156,'21 22'!$F$10:$S$408,9,FALSE)/VLOOKUP($A156,'2021'!$F$10:$N$469,8,FALSE))*1000,#N/A)</f>
        <v>4.5930157454321021</v>
      </c>
      <c r="CR156" s="198">
        <f>IFERROR((VLOOKUP($A156,'22 23'!$F$10:$S$408,9,FALSE)/VLOOKUP($A156,'2022'!$F$10:$N$469,8,FALSE))*1000,#N/A)</f>
        <v>5.5579307396323214</v>
      </c>
      <c r="CS156" s="196">
        <f>IFERROR((VLOOKUP($A156,'23 24'!$F$7:$S$408,9,FALSE)/VLOOKUP($A156,'2023'!$C$7:$N$469,9,FALSE))*1000,#N/A)</f>
        <v>6.2084632642406623</v>
      </c>
      <c r="CU156" s="198" t="e">
        <f>IFERROR((VLOOKUP($A156,'0910'!$F$10:$S$433,10,FALSE)/VLOOKUP($A156,'2010'!$C$5:$K$611,9,FALSE))*1000,#N/A)</f>
        <v>#N/A</v>
      </c>
      <c r="CV156" s="198" t="e">
        <f>IFERROR((VLOOKUP($A156,'1011'!$F$10:$S$433,11,FALSE)/VLOOKUP($A156,'2011'!$C$5:$K$611,9,FALSE))*1000,#N/A)</f>
        <v>#N/A</v>
      </c>
      <c r="CW156" s="198">
        <f>IFERROR((VLOOKUP($A156,'1112'!$F$10:$S$408,10,FALSE)/VLOOKUP($A156,'2012'!$F$10:$M$460,8,FALSE))*1000,#N/A)</f>
        <v>1.4240506329113924</v>
      </c>
      <c r="CX156" s="198">
        <f>IFERROR((VLOOKUP($A156,'1213'!$F$10:$S$408,10,FALSE)/VLOOKUP($A156,'2013'!$F$10:$M$460,8,FALSE))*1000,#N/A)</f>
        <v>0.31550717778829468</v>
      </c>
      <c r="CY156" s="198">
        <f>IFERROR((VLOOKUP($A156,'1314'!$F$10:$S$408,10,FALSE)/VLOOKUP($A156,'2014'!$F$10:$M$460,8,FALSE))*1000,#N/A)</f>
        <v>2.8235294117647061</v>
      </c>
      <c r="CZ156" s="198">
        <f>IFERROR((VLOOKUP($A156,'1415'!$F$10:$S$408,10,FALSE)/VLOOKUP($A156,'2015'!$F$10:$M$460,8,FALSE))*1000,#N/A)</f>
        <v>3.888629646912428</v>
      </c>
      <c r="DA156" s="198">
        <f>IFERROR((VLOOKUP($A156,'1516'!$F$10:$S$408,10,FALSE)/VLOOKUP($A156,'2016'!$F$10:$M$460,8,FALSE))*1000,#N/A)</f>
        <v>1.2387736141220191</v>
      </c>
      <c r="DB156" s="198">
        <f>IFERROR((VLOOKUP($A156,'1617'!$F$10:$S$408,10,FALSE)/VLOOKUP($A156,'2017'!$F$10:$M$460,8,FALSE))*1000,#N/A)</f>
        <v>1.8447348193697155</v>
      </c>
      <c r="DC156" s="198">
        <f>IFERROR((VLOOKUP($A156,'1718'!$F$10:$S$408,10,FALSE)/VLOOKUP($A156,'2018'!$F$10:$N$460,9,FALSE))*1000,#N/A)</f>
        <v>2.4360535931790497</v>
      </c>
      <c r="DD156" s="198">
        <f>IFERROR((VLOOKUP($A156,'1819'!$F$10:$S$408,10,FALSE)/VLOOKUP($A156,'2018'!$F$10:$N$460,9,FALSE))*1000,#N/A)</f>
        <v>1.3702801461632157</v>
      </c>
      <c r="DE156" s="198">
        <f>IFERROR((VLOOKUP($A156,'1920'!$F$10:$S$408,10,FALSE)/VLOOKUP($A156,'2019'!$F$10:$N$464,8,FALSE))*1000,#N/A)</f>
        <v>1.6536628632420813</v>
      </c>
      <c r="DF156" s="198">
        <f>IFERROR((VLOOKUP($A156,'20 21'!$F$10:$S$408,10,FALSE)/VLOOKUP($A156,'2020'!$F$10:$N$469,8,FALSE))*1000,#N/A)</f>
        <v>1.45483113047653</v>
      </c>
      <c r="DG156" s="198">
        <f>IFERROR((VLOOKUP($A156,'21 22'!$F$10:$S$408,10,FALSE)/VLOOKUP($A156,'2021'!$F$10:$N$469,8,FALSE))*1000,#N/A)</f>
        <v>0.86119045226851909</v>
      </c>
      <c r="DH156" s="198">
        <f>IFERROR((VLOOKUP($A156,'22 23'!$F$10:$S$408,10,FALSE)/VLOOKUP($A156,'2022'!$F$10:$N$469,8,FALSE))*1000,#N/A)</f>
        <v>2.9927319367250962</v>
      </c>
      <c r="DI156" s="196">
        <f>IFERROR((VLOOKUP($A156,'23 24'!$F$7:$S$408,10,FALSE)/VLOOKUP($A156,'2023'!$C$7:$N$469,9,FALSE))*1000,#N/A)</f>
        <v>5.6440575129460573</v>
      </c>
      <c r="DK156" s="198" t="e">
        <f>IFERROR((VLOOKUP($A156,'0910'!$F$10:$S$433,11,FALSE)/VLOOKUP($A156,'2010'!$C$5:$K$611,9,FALSE))*1000,#N/A)</f>
        <v>#N/A</v>
      </c>
      <c r="DL156" s="198" t="e">
        <f>IFERROR((VLOOKUP($A156,'1011'!$F$10:$S$433,12,FALSE)/VLOOKUP($A156,'2011'!$C$5:$K$611,9,FALSE))*1000,#N/A)</f>
        <v>#N/A</v>
      </c>
      <c r="DM156" s="198">
        <f>IFERROR((VLOOKUP($A156,'1112'!$F$10:$S$408,11,FALSE)/VLOOKUP($A156,'2012'!$F$10:$M$460,8,FALSE))*1000,#N/A)</f>
        <v>0</v>
      </c>
      <c r="DN156" s="198">
        <f>IFERROR((VLOOKUP($A156,'1213'!$F$10:$S$408,11,FALSE)/VLOOKUP($A156,'2013'!$F$10:$M$460,8,FALSE))*1000,#N/A)</f>
        <v>0</v>
      </c>
      <c r="DO156" s="198">
        <f>IFERROR((VLOOKUP($A156,'1314'!$F$10:$S$408,11,FALSE)/VLOOKUP($A156,'2014'!$F$10:$M$460,8,FALSE))*1000,#N/A)</f>
        <v>0</v>
      </c>
      <c r="DP156" s="198">
        <f>IFERROR((VLOOKUP($A156,'1415'!$F$10:$S$408,11,FALSE)/VLOOKUP($A156,'2015'!$F$10:$M$460,8,FALSE))*1000,#N/A)</f>
        <v>0</v>
      </c>
      <c r="DQ156" s="198">
        <f>IFERROR((VLOOKUP($A156,'1516'!$F$10:$S$408,11,FALSE)/VLOOKUP($A156,'2016'!$F$10:$M$460,8,FALSE))*1000,#N/A)</f>
        <v>0</v>
      </c>
      <c r="DR156" s="198">
        <f>IFERROR((VLOOKUP($A156,'1617'!$F$10:$S$408,11,FALSE)/VLOOKUP($A156,'2017'!$F$10:$M$460,8,FALSE))*1000,#N/A)</f>
        <v>0</v>
      </c>
      <c r="DS156" s="198">
        <f>IFERROR((VLOOKUP($A156,'1718'!$F$10:$S$408,11,FALSE)/VLOOKUP($A156,'2018'!$F$10:$N$460,9,FALSE))*1000,#N/A)</f>
        <v>0</v>
      </c>
      <c r="DT156" s="198">
        <f>IFERROR((VLOOKUP($A156,'1819'!$F$10:$S$408,11,FALSE)/VLOOKUP($A156,'2018'!$F$10:$N$460,9,FALSE))*1000,#N/A)</f>
        <v>0</v>
      </c>
      <c r="DU156" s="198">
        <f>IFERROR((VLOOKUP($A156,'1920'!$F$10:$S$408,11,FALSE)/VLOOKUP($A156,'2019'!$F$10:$N$464,8,FALSE))*1000,#N/A)</f>
        <v>0</v>
      </c>
      <c r="DV156" s="198">
        <f>IFERROR((VLOOKUP($A156,'20 21'!$F$10:$S$408,11,FALSE)/VLOOKUP($A156,'2020'!$F$10:$N$469,8,FALSE))*1000,#N/A)</f>
        <v>0</v>
      </c>
      <c r="DW156" s="198">
        <f>IFERROR((VLOOKUP($A156,'21 22'!$F$10:$S$408,11,FALSE)/VLOOKUP($A156,'2021'!$F$10:$N$469,8,FALSE))*1000,#N/A)</f>
        <v>0</v>
      </c>
      <c r="DX156" s="198">
        <f>IFERROR((VLOOKUP($A156,'22 23'!$F$10:$S$408,11,FALSE)/VLOOKUP($A156,'2022'!$F$10:$N$469,8,FALSE))*1000,#N/A)</f>
        <v>0</v>
      </c>
      <c r="DY156" s="196">
        <f>IFERROR((VLOOKUP($A156,'23 24'!$F$7:$S$408,11,FALSE)/VLOOKUP($A156,'2023'!$C$7:$N$469,9,FALSE))*1000,#N/A)</f>
        <v>0</v>
      </c>
      <c r="EA156" s="198" t="e">
        <f>IFERROR((VLOOKUP($A156,'0910'!$F$10:$S$433,12,FALSE)/VLOOKUP($A156,'2010'!$C$5:$K$611,9,FALSE))*1000,#N/A)</f>
        <v>#N/A</v>
      </c>
      <c r="EB156" s="198" t="e">
        <f>IFERROR((VLOOKUP($A156,'1011'!$F$10:$S$433,13,FALSE)/VLOOKUP($A156,'2011'!$C$5:$K$611,9,FALSE))*1000,#N/A)</f>
        <v>#N/A</v>
      </c>
      <c r="EC156" s="198">
        <f>IFERROR((VLOOKUP($A156,'1112'!$F$10:$S$408,12,FALSE)/VLOOKUP($A156,'2012'!$F$10:$M$460,8,FALSE))*1000,#N/A)</f>
        <v>5.0632911392405067</v>
      </c>
      <c r="ED156" s="198">
        <f>IFERROR((VLOOKUP($A156,'1213'!$F$10:$S$408,12,FALSE)/VLOOKUP($A156,'2013'!$F$10:$M$460,8,FALSE))*1000,#N/A)</f>
        <v>2.5240574223063574</v>
      </c>
      <c r="EE156" s="198">
        <f>IFERROR((VLOOKUP($A156,'1314'!$F$10:$S$408,12,FALSE)/VLOOKUP($A156,'2014'!$F$10:$M$460,8,FALSE))*1000,#N/A)</f>
        <v>5.9607843137254903</v>
      </c>
      <c r="EF156" s="198">
        <f>IFERROR((VLOOKUP($A156,'1415'!$F$10:$S$408,12,FALSE)/VLOOKUP($A156,'2015'!$F$10:$M$460,8,FALSE))*1000,#N/A)</f>
        <v>7.4661689220718621</v>
      </c>
      <c r="EG156" s="198">
        <f>IFERROR((VLOOKUP($A156,'1516'!$F$10:$S$408,12,FALSE)/VLOOKUP($A156,'2016'!$F$10:$M$460,8,FALSE))*1000,#N/A)</f>
        <v>6.5035614741406009</v>
      </c>
      <c r="EH156" s="198">
        <f>IFERROR((VLOOKUP($A156,'1617'!$F$10:$S$408,12,FALSE)/VLOOKUP($A156,'2017'!$F$10:$M$460,8,FALSE))*1000,#N/A)</f>
        <v>6.4565718677940049</v>
      </c>
      <c r="EI156" s="198">
        <f>IFERROR((VLOOKUP($A156,'1718'!$F$10:$S$408,12,FALSE)/VLOOKUP($A156,'2018'!$F$10:$N$460,9,FALSE))*1000,#N/A)</f>
        <v>7.3081607795371495</v>
      </c>
      <c r="EJ156" s="198">
        <f>IFERROR((VLOOKUP($A156,'1819'!$F$10:$S$408,12,FALSE)/VLOOKUP($A156,'2018'!$F$10:$N$460,9,FALSE))*1000,#N/A)</f>
        <v>11.723507917174178</v>
      </c>
      <c r="EK156" s="198">
        <f>IFERROR((VLOOKUP($A156,'1920'!$F$10:$S$408,12,FALSE)/VLOOKUP($A156,'2019'!$F$10:$N$464,8,FALSE))*1000,#N/A)</f>
        <v>13.680301868639036</v>
      </c>
      <c r="EL156" s="198">
        <f>IFERROR((VLOOKUP($A156,'20 21'!$F$10:$S$408,12,FALSE)/VLOOKUP($A156,'2020'!$F$10:$N$469,8,FALSE))*1000,#N/A)</f>
        <v>8.2925374437162205</v>
      </c>
      <c r="EM156" s="198">
        <f>IFERROR((VLOOKUP($A156,'21 22'!$F$10:$S$408,12,FALSE)/VLOOKUP($A156,'2021'!$F$10:$N$469,8,FALSE))*1000,#N/A)</f>
        <v>5.4542061977006213</v>
      </c>
      <c r="EN156" s="198">
        <f>IFERROR((VLOOKUP($A156,'22 23'!$F$10:$S$408,12,FALSE)/VLOOKUP($A156,'2022'!$F$10:$N$469,8,FALSE))*1000,#N/A)</f>
        <v>8.5506626763574189</v>
      </c>
      <c r="EO156" s="196">
        <f>IFERROR((VLOOKUP($A156,'23 24'!$F$7:$S$408,12,FALSE)/VLOOKUP($A156,'2023'!$C$7:$N$469,9,FALSE))*1000,#N/A)</f>
        <v>11.852520777186719</v>
      </c>
    </row>
    <row r="157" spans="1:145" x14ac:dyDescent="0.3">
      <c r="A157" t="s">
        <v>271</v>
      </c>
      <c r="B157" t="s">
        <v>1743</v>
      </c>
      <c r="C157" t="str">
        <f>IF(VLOOKUP($A157,'0910'!$F$10:$L$433,1,FALSE)=VLOOKUP($A157,'2010'!$C$5:$K$611,1,FALSE),VLOOKUP($A157,'0910'!$F$10:$L$433,1,FALSE),FALSE)</f>
        <v>Lambeth</v>
      </c>
      <c r="D157" t="str">
        <f>IF(VLOOKUP($A157,'1011'!$F$10:$L$433,1,FALSE)=VLOOKUP($A157,'2011'!$C$5:$K$611,1,FALSE),VLOOKUP($A157,'1011'!$F$10:$L$433,1,FALSE),FALSE)</f>
        <v>Lambeth</v>
      </c>
      <c r="E157" t="str">
        <f>IF(VLOOKUP(A157,'1112'!$F$10:$L$408,1,FALSE)=VLOOKUP(A157,'2012'!$F$10:$M$460,1,FALSE),VLOOKUP(A157,'1112'!$F$10:$L$408,1,FALSE),FALSE)</f>
        <v>Lambeth</v>
      </c>
      <c r="F157" t="str">
        <f>IF(VLOOKUP($A157,'1213'!$F$10:$L$408,1,FALSE)=VLOOKUP($A157,'2013'!$F$10:$M$460,1,FALSE),VLOOKUP($A157,'1213'!$F$10:$L$408,1,FALSE),FALSE)</f>
        <v>Lambeth</v>
      </c>
      <c r="G157" t="str">
        <f>IF(VLOOKUP($A157,'1314'!$F$10:$L$408,1,FALSE)=VLOOKUP($A157,'2014'!$F$10:$M$460,1,FALSE),VLOOKUP($A157,'1314'!$F$10:$L$408,1,FALSE),FALSE)</f>
        <v>Lambeth</v>
      </c>
      <c r="H157" t="str">
        <f>IF(VLOOKUP($A157,'1415'!$F$10:$L$408,1,FALSE)=VLOOKUP($A157,'2015'!$F$10:$M$460,1,FALSE),VLOOKUP($A157,'1415'!$F$10:$L$408,1,FALSE),FALSE)</f>
        <v>Lambeth</v>
      </c>
      <c r="I157" t="str">
        <f>IF(VLOOKUP($A157,'1516'!$F$10:$L$408,1,FALSE)=VLOOKUP($A157,'2015'!$F$10:$M$460,1,FALSE),VLOOKUP($A157,'1516'!$F$10:$L$408,1,FALSE),FALSE)</f>
        <v>Lambeth</v>
      </c>
      <c r="J157" t="str">
        <f>IF(VLOOKUP($A157,'1617'!$F$10:$L$408,1,FALSE)=VLOOKUP($A157,'2016'!$F$10:$M$460,1,FALSE),VLOOKUP($A157,'1617'!$F$10:$L$408,1,FALSE),FALSE)</f>
        <v>Lambeth</v>
      </c>
      <c r="K157" t="str">
        <f>IF(VLOOKUP($A157,'1718'!$F$10:$M$408,1,FALSE)=VLOOKUP($A157,'2017'!$F$10:$M$460,1,FALSE),VLOOKUP($A157,'1718'!$F$10:$M$408,1,FALSE),FALSE)</f>
        <v>Lambeth</v>
      </c>
      <c r="L157" t="str">
        <f>IF(VLOOKUP($A157,'1819'!$F$10:$M$408,1,FALSE)=VLOOKUP($A157,'2018'!$F$10:$M$460,1,FALSE),VLOOKUP($A157,'1819'!$F$10:$M$408,1,FALSE),FALSE)</f>
        <v>Lambeth</v>
      </c>
      <c r="M157" t="str">
        <f>IF(VLOOKUP($A157,'1920'!$F$10:$M$408,1,FALSE)=VLOOKUP($A157,'2019'!$F$10:$M$464,1,FALSE),VLOOKUP($A157,'1920'!$F$10:$M$408,1,FALSE),FALSE)</f>
        <v>Lambeth</v>
      </c>
      <c r="N157" t="str">
        <f>IF(VLOOKUP($A157,'20 21'!$F$10:$N$408,1,FALSE)=VLOOKUP($A157,'2020'!$F$10:$O$468,1,FALSE),VLOOKUP($A157,'20 21'!$F$10:$N$408,1,FALSE),FALSE)</f>
        <v>Lambeth</v>
      </c>
      <c r="O157" t="str">
        <f>IF(VLOOKUP($A157,'21 22'!$F$10:$N$408,1,FALSE)=VLOOKUP($A157,'2021'!$F$10:$O$471,1,FALSE),VLOOKUP($A157,'21 22'!$F$10:$N$408,1,FALSE),FALSE)</f>
        <v>Lambeth</v>
      </c>
      <c r="P157" t="str">
        <f>IF(VLOOKUP($A157,'22 23'!$F$10:$N$408,1,FALSE)=VLOOKUP($A157,'2022'!$F$10:$O$468,1,FALSE),VLOOKUP($A157,'22 23'!$F$10:$N$408,1,FALSE),FALSE)</f>
        <v>Lambeth</v>
      </c>
      <c r="Q157" t="str">
        <f>IF(VLOOKUP($A157,'23 24'!$F$7:$N$408,1,FALSE)=VLOOKUP($A157,'2023'!$C$7:$O$468,1,FALSE),VLOOKUP($A157,'23 24'!$F$7:$N$408,1,FALSE),FALSE)</f>
        <v>Lambeth</v>
      </c>
      <c r="S157" s="196" t="e">
        <f>IFERROR((VLOOKUP($A157,'0910'!$F$10:$L$433,4,FALSE)/VLOOKUP($A157,'2010'!$C$5:$K$611,9,FALSE))*1000,#N/A)</f>
        <v>#N/A</v>
      </c>
      <c r="T157" s="196">
        <f>IFERROR((VLOOKUP($A157,'1011'!$F$10:$L$433,4,FALSE)/VLOOKUP($A157,'2011'!$C$5:$K$611,9,FALSE))*1000,#N/A)</f>
        <v>2.193480069586264</v>
      </c>
      <c r="U157" s="196">
        <f>IFERROR((VLOOKUP($A157,'1112'!$F$10:$L$408,4,FALSE)/VLOOKUP($A157,'2012'!$F$10:$M$460,8,FALSE))*1000,#N/A)</f>
        <v>0.82669472418457846</v>
      </c>
      <c r="V157" s="196">
        <f>IFERROR((VLOOKUP($A157,'1213'!$F$10:$L$408,4,FALSE)/VLOOKUP($A157,'2013'!$F$10:$M$460,8,FALSE))*1000,#N/A)</f>
        <v>3.2185628742514969</v>
      </c>
      <c r="W157" s="196">
        <f>IFERROR((VLOOKUP($A157,'1314'!$F$10:$L$408,4,FALSE)/VLOOKUP($A157,'2014'!$F$10:$M$460,8,FALSE))*1000,#N/A)</f>
        <v>6.2291434927697438</v>
      </c>
      <c r="X157" s="196">
        <f>IFERROR((VLOOKUP($A157,'1415'!$F$10:$L$408,4,FALSE)/VLOOKUP($A157,'2015'!$F$10:$M$460,8,FALSE))*1000,#N/A)</f>
        <v>6.4582415969470128</v>
      </c>
      <c r="Y157" s="196">
        <f>IFERROR((VLOOKUP($A157,'1516'!$F$10:$L$408,4,FALSE)/VLOOKUP($A157,'2016'!$F$10:$M$460,8,FALSE))*1000,#N/A)</f>
        <v>3.7787951457016207</v>
      </c>
      <c r="Z157" s="196">
        <f>IFERROR((VLOOKUP($A157,'1617'!$F$10:$L$408,4,FALSE)/VLOOKUP($A157,'2017'!$F$10:$M$460,8,FALSE))*1000,#N/A)</f>
        <v>2.954954954954955</v>
      </c>
      <c r="AA157" s="196">
        <f>IFERROR((VLOOKUP($A157,'1718'!$F$10:$L$408,4,FALSE)/VLOOKUP($A157,'2018'!$F$10:$N$460,9,FALSE))*1000,#N/A)</f>
        <v>2.138427542946753</v>
      </c>
      <c r="AB157" s="196">
        <f>IFERROR((VLOOKUP($A157,'1819'!$F$10:$L$408,4,FALSE)/VLOOKUP($A157,'2018'!$F$10:$N$460,9,FALSE))*1000,#N/A)</f>
        <v>0.42768550858935062</v>
      </c>
      <c r="AC157" s="196">
        <f>IFERROR((VLOOKUP($A157,'1920'!$F$10:$L$408,4,FALSE)/VLOOKUP($A157,'2019'!$F$10:$N$464,8,FALSE))*1000,#N/A)</f>
        <v>0.84801458585087663</v>
      </c>
      <c r="AD157" s="196">
        <f>IFERROR((VLOOKUP($A157,'20 21'!$F$10:$M$408,4,FALSE)/VLOOKUP($A157,'2020'!$F$10:$N$469,8,FALSE))*1000,#N/A)</f>
        <v>0.3448416176934096</v>
      </c>
      <c r="AE157" s="196">
        <f>IFERROR((VLOOKUP($A157,'21 22'!$F$10:$M$408,4,FALSE)/VLOOKUP($A157,'2021'!$F$10:$N$469,8,FALSE))*1000,#N/A)</f>
        <v>1.3660175806462629</v>
      </c>
      <c r="AF157" s="196">
        <f>IFERROR((VLOOKUP($A157,'22 23'!$F$10:$M$408,4,FALSE)/VLOOKUP($A157,'2022'!$F$10:$N$469,8,FALSE))*1000,#N/A)</f>
        <v>4.5643747147265801</v>
      </c>
      <c r="AG157" s="196">
        <f>IFERROR((VLOOKUP($A157,'23 24'!$F$7:$M$408,4,FALSE)/VLOOKUP($A157,'2023'!$C$7:$N$469,9,FALSE))*1000,#N/A)</f>
        <v>1.0865210275772619</v>
      </c>
      <c r="AI157" s="196" t="e">
        <f>IFERROR((VLOOKUP($A157,'0910'!$F$10:$L$433,5,FALSE)/VLOOKUP($A157,'2010'!$C$5:$K$611,9,FALSE))*1000,#N/A)</f>
        <v>#N/A</v>
      </c>
      <c r="AJ157" s="196">
        <f>IFERROR((VLOOKUP($A157,'1011'!$F$10:$L$433,5,FALSE)/VLOOKUP($A157,'2011'!$C$5:$K$611,9,FALSE))*1000,#N/A)</f>
        <v>1.2858331442402238</v>
      </c>
      <c r="AK157" s="196">
        <f>IFERROR((VLOOKUP($A157,'1112'!$F$10:$L$408,5,FALSE)/VLOOKUP($A157,'2012'!$F$10:$M$460,8,FALSE))*1000,#N/A)</f>
        <v>1.2776191191943485</v>
      </c>
      <c r="AL157" s="196">
        <f>IFERROR((VLOOKUP($A157,'1213'!$F$10:$L$408,5,FALSE)/VLOOKUP($A157,'2013'!$F$10:$M$460,8,FALSE))*1000,#N/A)</f>
        <v>3.8922155688622757</v>
      </c>
      <c r="AM157" s="196">
        <f>IFERROR((VLOOKUP($A157,'1314'!$F$10:$L$408,5,FALSE)/VLOOKUP($A157,'2014'!$F$10:$M$460,8,FALSE))*1000,#N/A)</f>
        <v>3.6336670374490176</v>
      </c>
      <c r="AN157" s="196">
        <f>IFERROR((VLOOKUP($A157,'1415'!$F$10:$L$408,5,FALSE)/VLOOKUP($A157,'2015'!$F$10:$M$460,8,FALSE))*1000,#N/A)</f>
        <v>3.2291207984735064</v>
      </c>
      <c r="AO157" s="196">
        <f>IFERROR((VLOOKUP($A157,'1516'!$F$10:$L$408,5,FALSE)/VLOOKUP($A157,'2016'!$F$10:$M$460,8,FALSE))*1000,#N/A)</f>
        <v>7.2669137417338853E-2</v>
      </c>
      <c r="AP157" s="196">
        <f>IFERROR((VLOOKUP($A157,'1617'!$F$10:$L$408,5,FALSE)/VLOOKUP($A157,'2017'!$F$10:$M$460,8,FALSE))*1000,#N/A)</f>
        <v>2.0180180180180178</v>
      </c>
      <c r="AQ157" s="196">
        <f>IFERROR((VLOOKUP($A157,'1718'!$F$10:$L$408,5,FALSE)/VLOOKUP($A157,'2018'!$F$10:$N$460,9,FALSE))*1000,#N/A)</f>
        <v>0.42768550858935062</v>
      </c>
      <c r="AR157" s="196">
        <f>IFERROR((VLOOKUP($A157,'1819'!$F$10:$L$408,5,FALSE)/VLOOKUP($A157,'2018'!$F$10:$N$460,9,FALSE))*1000,#N/A)</f>
        <v>0.14256183619645021</v>
      </c>
      <c r="AS157" s="196">
        <f>IFERROR((VLOOKUP($A157,'1920'!$F$10:$L$408,5,FALSE)/VLOOKUP($A157,'2019'!$F$10:$N$464,8,FALSE))*1000,#N/A)</f>
        <v>0</v>
      </c>
      <c r="AT157" s="196">
        <f>IFERROR((VLOOKUP($A157,'20 21'!$F$10:$L$408,5,FALSE)/VLOOKUP($A157,'2020'!$F$10:$N$469,8,FALSE))*1000,#N/A)</f>
        <v>0.3448416176934096</v>
      </c>
      <c r="AU157" s="196">
        <f>IFERROR((VLOOKUP($A157,'21 22'!$F$10:$L$408,5,FALSE)/VLOOKUP($A157,'2021'!$F$10:$N$469,8,FALSE))*1000,#N/A)</f>
        <v>0.47810615322619199</v>
      </c>
      <c r="AV157" s="196">
        <f>IFERROR((VLOOKUP($A157,'22 23'!$F$10:$L$408,5,FALSE)/VLOOKUP($A157,'2022'!$F$10:$N$469,8,FALSE))*1000,#N/A)</f>
        <v>0.13624999148437553</v>
      </c>
      <c r="AW157" s="196">
        <f>IFERROR((VLOOKUP($A157,'23 24'!$F$7:$M$408,5,FALSE)/VLOOKUP($A157,'2023'!$C$7:$N$469,9,FALSE))*1000,#N/A)</f>
        <v>2.7163025689431546</v>
      </c>
      <c r="AY157" s="196" t="e">
        <f>IFERROR((VLOOKUP($A157,'0910'!$F$10:$L$433,6,FALSE)/VLOOKUP($A157,'2010'!$C$5:$K$611,9,FALSE))*1000,#N/A)</f>
        <v>#N/A</v>
      </c>
      <c r="AZ157" s="196">
        <f>IFERROR((VLOOKUP($A157,'1011'!$F$10:$L$433,6,FALSE)/VLOOKUP($A157,'2011'!$C$5:$K$611,9,FALSE))*1000,#N/A)</f>
        <v>0</v>
      </c>
      <c r="BA157" s="196">
        <f>IFERROR((VLOOKUP($A157,'1112'!$F$10:$L$408,6,FALSE)/VLOOKUP($A157,'2012'!$F$10:$M$460,8,FALSE))*1000,#N/A)</f>
        <v>0</v>
      </c>
      <c r="BB157" s="196">
        <f>IFERROR((VLOOKUP($A157,'1213'!$F$10:$L$408,6,FALSE)/VLOOKUP($A157,'2013'!$F$10:$M$460,8,FALSE))*1000,#N/A)</f>
        <v>0</v>
      </c>
      <c r="BC157" s="196">
        <f>IFERROR((VLOOKUP($A157,'1314'!$F$10:$L$408,6,FALSE)/VLOOKUP($A157,'2014'!$F$10:$M$460,8,FALSE))*1000,#N/A)</f>
        <v>0</v>
      </c>
      <c r="BD157" s="196">
        <f>IFERROR((VLOOKUP($A157,'1415'!$F$10:$L$408,6,FALSE)/VLOOKUP($A157,'2015'!$F$10:$M$460,8,FALSE))*1000,#N/A)</f>
        <v>0</v>
      </c>
      <c r="BE157" s="196">
        <f>IFERROR((VLOOKUP($A157,'1516'!$F$10:$L$408,6,FALSE)/VLOOKUP($A157,'2016'!$F$10:$M$460,8,FALSE))*1000,#N/A)</f>
        <v>0</v>
      </c>
      <c r="BF157" s="196">
        <f>IFERROR((VLOOKUP($A157,'1617'!$F$10:$L$408,6,FALSE)/VLOOKUP($A157,'2017'!$F$10:$M$460,8,FALSE))*1000,#N/A)</f>
        <v>0</v>
      </c>
      <c r="BG157" s="196">
        <f>IFERROR((VLOOKUP($A157,'1718'!$F$10:$L$408,6,FALSE)/VLOOKUP($A157,'2018'!$F$10:$N$460,9,FALSE))*1000,#N/A)</f>
        <v>0</v>
      </c>
      <c r="BH157" s="196">
        <f>IFERROR((VLOOKUP($A157,'1819'!$F$10:$L$408,6,FALSE)/VLOOKUP($A157,'2018'!$F$10:$N$460,9,FALSE))*1000,#N/A)</f>
        <v>0</v>
      </c>
      <c r="BI157" s="196">
        <f>IFERROR((VLOOKUP($A157,'1920'!$F$10:$L$408,6,FALSE)/VLOOKUP($A157,'2019'!$F$10:$N$464,8,FALSE))*1000,#N/A)</f>
        <v>7.066788215423972E-2</v>
      </c>
      <c r="BJ157" s="196">
        <f>IFERROR((VLOOKUP($A157,'20 21'!$F$10:$L$408,6,FALSE)/VLOOKUP($A157,'2020'!$F$10:$N$469,8,FALSE))*1000,#N/A)</f>
        <v>0</v>
      </c>
      <c r="BK157" s="196">
        <f>IFERROR((VLOOKUP($A157,'21 22'!$F$10:$L$408,6,FALSE)/VLOOKUP($A157,'2021'!$F$10:$N$469,8,FALSE))*1000,#N/A)</f>
        <v>0</v>
      </c>
      <c r="BL157" s="196">
        <f>IFERROR((VLOOKUP($A157,'22 23'!$F$10:$L$408,6,FALSE)/VLOOKUP($A157,'2022'!$F$10:$N$469,8,FALSE))*1000,#N/A)</f>
        <v>0</v>
      </c>
      <c r="BM157" s="196">
        <f>IFERROR((VLOOKUP($A157,'23 24'!$F$7:$M$408,6,FALSE)/VLOOKUP($A157,'2023'!$C$7:$N$469,9,FALSE))*1000,#N/A)</f>
        <v>0.33953782111789432</v>
      </c>
      <c r="BO157" s="196" t="e">
        <f>IFERROR((VLOOKUP($A157,'0910'!$F$10:$L$433,7,FALSE)/VLOOKUP($A157,'2010'!$C$5:$K$611,9,FALSE))*1000,#N/A)</f>
        <v>#N/A</v>
      </c>
      <c r="BP157" s="196">
        <f>IFERROR((VLOOKUP($A157,'1011'!$F$10:$L$433,7,FALSE)/VLOOKUP($A157,'2011'!$C$5:$K$611,9,FALSE))*1000,#N/A)</f>
        <v>3.554950457605325</v>
      </c>
      <c r="BQ157" s="196">
        <f>IFERROR((VLOOKUP($A157,'1112'!$F$10:$L$408,7,FALSE)/VLOOKUP($A157,'2012'!$F$10:$M$460,8,FALSE))*1000,#N/A)</f>
        <v>2.0291597775439651</v>
      </c>
      <c r="BR157" s="196">
        <f>IFERROR((VLOOKUP($A157,'1213'!$F$10:$L$408,7,FALSE)/VLOOKUP($A157,'2013'!$F$10:$M$460,8,FALSE))*1000,#N/A)</f>
        <v>7.1856287425149699</v>
      </c>
      <c r="BS157" s="196">
        <f>IFERROR((VLOOKUP($A157,'1314'!$F$10:$L$408,7,FALSE)/VLOOKUP($A157,'2014'!$F$10:$M$460,8,FALSE))*1000,#N/A)</f>
        <v>9.862810530218761</v>
      </c>
      <c r="BT157" s="196">
        <f>IFERROR((VLOOKUP($A157,'1415'!$F$10:$L$408,7,FALSE)/VLOOKUP($A157,'2015'!$F$10:$M$460,8,FALSE))*1000,#N/A)</f>
        <v>9.6873623954205197</v>
      </c>
      <c r="BU157" s="196">
        <f>IFERROR((VLOOKUP($A157,'1516'!$F$10:$L$408,7,FALSE)/VLOOKUP($A157,'2016'!$F$10:$M$460,8,FALSE))*1000,#N/A)</f>
        <v>3.8514642831189594</v>
      </c>
      <c r="BV157" s="196">
        <f>IFERROR((VLOOKUP($A157,'1617'!$F$10:$L$408,7,FALSE)/VLOOKUP($A157,'2017'!$F$10:$M$460,8,FALSE))*1000,#N/A)</f>
        <v>4.9729729729729728</v>
      </c>
      <c r="BW157" s="196">
        <f>IFERROR((VLOOKUP($A157,'1718'!$F$10:$L$408,7,FALSE)/VLOOKUP($A157,'2018'!$F$10:$N$460,9,FALSE))*1000,#N/A)</f>
        <v>2.5661130515361035</v>
      </c>
      <c r="BX157" s="196">
        <f>IFERROR((VLOOKUP($A157,'1819'!$F$10:$L$408,7,FALSE)/VLOOKUP($A157,'2018'!$F$10:$N$460,9,FALSE))*1000,#N/A)</f>
        <v>0.57024734478580086</v>
      </c>
      <c r="BY157" s="196">
        <f>IFERROR((VLOOKUP($A157,'1920'!$F$10:$L$408,7,FALSE)/VLOOKUP($A157,'2019'!$F$10:$N$464,8,FALSE))*1000,#N/A)</f>
        <v>0.84801458585087663</v>
      </c>
      <c r="BZ157" s="196">
        <f>IFERROR((VLOOKUP($A157,'20 21'!$F$10:$L$408,7,FALSE)/VLOOKUP($A157,'2020'!$F$10:$N$469,8,FALSE))*1000,#N/A)</f>
        <v>0.75865155892550107</v>
      </c>
      <c r="CA157" s="196">
        <f>IFERROR((VLOOKUP($A157,'21 22'!$F$10:$L$408,7,FALSE)/VLOOKUP($A157,'2021'!$F$10:$N$469,8,FALSE))*1000,#N/A)</f>
        <v>1.844123733872455</v>
      </c>
      <c r="CB157" s="196">
        <f>IFERROR((VLOOKUP($A157,'22 23'!$F$10:$L$408,7,FALSE)/VLOOKUP($A157,'2022'!$F$10:$N$469,8,FALSE))*1000,#N/A)</f>
        <v>4.6324997104687684</v>
      </c>
      <c r="CC157" s="196">
        <f>IFERROR((VLOOKUP($A157,'23 24'!$F$7:$M$408,7,FALSE)/VLOOKUP($A157,'2023'!$C$7:$N$469,9,FALSE))*1000,#N/A)</f>
        <v>4.0744538534147319</v>
      </c>
      <c r="CE157" s="198" t="e">
        <f>IFERROR((VLOOKUP($A157,'0910'!$F$10:$S$433,9,FALSE)/VLOOKUP($A157,'2010'!$C$5:$K$611,9,FALSE))*1000,#N/A)</f>
        <v>#N/A</v>
      </c>
      <c r="CF157" s="198">
        <f>IFERROR((VLOOKUP($A157,'1011'!$F$10:$S$433,10,FALSE)/VLOOKUP($A157,'2011'!$C$5:$K$611,9,FALSE))*1000,#N/A)</f>
        <v>3.554950457605325</v>
      </c>
      <c r="CG157" s="198">
        <f>IFERROR((VLOOKUP($A157,'1112'!$F$10:$S$408,9,FALSE)/VLOOKUP($A157,'2012'!$F$10:$M$460,8,FALSE))*1000,#N/A)</f>
        <v>1.7285435142041183</v>
      </c>
      <c r="CH157" s="198">
        <f>IFERROR((VLOOKUP($A157,'1213'!$F$10:$S$408,9,FALSE)/VLOOKUP($A157,'2013'!$F$10:$M$460,8,FALSE))*1000,#N/A)</f>
        <v>0.97305389221556893</v>
      </c>
      <c r="CI157" s="198">
        <f>IFERROR((VLOOKUP($A157,'1314'!$F$10:$S$408,9,FALSE)/VLOOKUP($A157,'2014'!$F$10:$M$460,8,FALSE))*1000,#N/A)</f>
        <v>1.4089729328883944</v>
      </c>
      <c r="CJ157" s="198">
        <f>IFERROR((VLOOKUP($A157,'1415'!$F$10:$S$408,9,FALSE)/VLOOKUP($A157,'2015'!$F$10:$M$460,8,FALSE))*1000,#N/A)</f>
        <v>5.5775722882724201</v>
      </c>
      <c r="CK157" s="198">
        <f>IFERROR((VLOOKUP($A157,'1516'!$F$10:$S$408,9,FALSE)/VLOOKUP($A157,'2016'!$F$10:$M$460,8,FALSE))*1000,#N/A)</f>
        <v>4.6508247947096866</v>
      </c>
      <c r="CL157" s="198">
        <f>IFERROR((VLOOKUP($A157,'1617'!$F$10:$S$408,9,FALSE)/VLOOKUP($A157,'2017'!$F$10:$M$460,8,FALSE))*1000,#N/A)</f>
        <v>2.2342342342342345</v>
      </c>
      <c r="CM157" s="198">
        <f>IFERROR((VLOOKUP($A157,'1718'!$F$10:$S$408,9,FALSE)/VLOOKUP($A157,'2018'!$F$10:$N$460,9,FALSE))*1000,#N/A)</f>
        <v>4.3481360039917316</v>
      </c>
      <c r="CN157" s="198">
        <f>IFERROR((VLOOKUP($A157,'1819'!$F$10:$S$408,9,FALSE)/VLOOKUP($A157,'2018'!$F$10:$N$460,9,FALSE))*1000,#N/A)</f>
        <v>3.7066077411077054</v>
      </c>
      <c r="CO157" s="198">
        <f>IFERROR((VLOOKUP($A157,'1920'!$F$10:$S$408,9,FALSE)/VLOOKUP($A157,'2019'!$F$10:$N$464,8,FALSE))*1000,#N/A)</f>
        <v>4.5934123400255817</v>
      </c>
      <c r="CP157" s="198">
        <f>IFERROR((VLOOKUP($A157,'20 21'!$F$10:$S$408,9,FALSE)/VLOOKUP($A157,'2020'!$F$10:$N$469,8,FALSE))*1000,#N/A)</f>
        <v>3.4484161769340962</v>
      </c>
      <c r="CQ157" s="198">
        <f>IFERROR((VLOOKUP($A157,'21 22'!$F$10:$S$408,9,FALSE)/VLOOKUP($A157,'2021'!$F$10:$N$469,8,FALSE))*1000,#N/A)</f>
        <v>0.61470791129081837</v>
      </c>
      <c r="CR157" s="198">
        <f>IFERROR((VLOOKUP($A157,'22 23'!$F$10:$S$408,9,FALSE)/VLOOKUP($A157,'2022'!$F$10:$N$469,8,FALSE))*1000,#N/A)</f>
        <v>0.54499996593750211</v>
      </c>
      <c r="CS157" s="196">
        <f>IFERROR((VLOOKUP($A157,'23 24'!$F$7:$S$408,9,FALSE)/VLOOKUP($A157,'2023'!$C$7:$N$469,9,FALSE))*1000,#N/A)</f>
        <v>0.88279833490652526</v>
      </c>
      <c r="CU157" s="198" t="e">
        <f>IFERROR((VLOOKUP($A157,'0910'!$F$10:$S$433,10,FALSE)/VLOOKUP($A157,'2010'!$C$5:$K$611,9,FALSE))*1000,#N/A)</f>
        <v>#N/A</v>
      </c>
      <c r="CV157" s="198">
        <f>IFERROR((VLOOKUP($A157,'1011'!$F$10:$S$433,11,FALSE)/VLOOKUP($A157,'2011'!$C$5:$K$611,9,FALSE))*1000,#N/A)</f>
        <v>4.3113228953936913</v>
      </c>
      <c r="CW157" s="198">
        <f>IFERROR((VLOOKUP($A157,'1112'!$F$10:$S$408,10,FALSE)/VLOOKUP($A157,'2012'!$F$10:$M$460,8,FALSE))*1000,#N/A)</f>
        <v>1.2776191191943485</v>
      </c>
      <c r="CX157" s="198">
        <f>IFERROR((VLOOKUP($A157,'1213'!$F$10:$S$408,10,FALSE)/VLOOKUP($A157,'2013'!$F$10:$M$460,8,FALSE))*1000,#N/A)</f>
        <v>1.2724550898203593</v>
      </c>
      <c r="CY157" s="198">
        <f>IFERROR((VLOOKUP($A157,'1314'!$F$10:$S$408,10,FALSE)/VLOOKUP($A157,'2014'!$F$10:$M$460,8,FALSE))*1000,#N/A)</f>
        <v>2.5213199851687058</v>
      </c>
      <c r="CZ157" s="198">
        <f>IFERROR((VLOOKUP($A157,'1415'!$F$10:$S$408,10,FALSE)/VLOOKUP($A157,'2015'!$F$10:$M$460,8,FALSE))*1000,#N/A)</f>
        <v>3.3758990165859388</v>
      </c>
      <c r="DA157" s="198">
        <f>IFERROR((VLOOKUP($A157,'1516'!$F$10:$S$408,10,FALSE)/VLOOKUP($A157,'2016'!$F$10:$M$460,8,FALSE))*1000,#N/A)</f>
        <v>3.706126008284282</v>
      </c>
      <c r="DB157" s="198">
        <f>IFERROR((VLOOKUP($A157,'1617'!$F$10:$S$408,10,FALSE)/VLOOKUP($A157,'2017'!$F$10:$M$460,8,FALSE))*1000,#N/A)</f>
        <v>0.57657657657657657</v>
      </c>
      <c r="DC157" s="198">
        <f>IFERROR((VLOOKUP($A157,'1718'!$F$10:$S$408,10,FALSE)/VLOOKUP($A157,'2018'!$F$10:$N$460,9,FALSE))*1000,#N/A)</f>
        <v>0.85537101717870123</v>
      </c>
      <c r="DD157" s="198">
        <f>IFERROR((VLOOKUP($A157,'1819'!$F$10:$S$408,10,FALSE)/VLOOKUP($A157,'2018'!$F$10:$N$460,9,FALSE))*1000,#N/A)</f>
        <v>2.2809893791432034</v>
      </c>
      <c r="DE157" s="198">
        <f>IFERROR((VLOOKUP($A157,'1920'!$F$10:$S$408,10,FALSE)/VLOOKUP($A157,'2019'!$F$10:$N$464,8,FALSE))*1000,#N/A)</f>
        <v>0.42400729292543832</v>
      </c>
      <c r="DF157" s="198">
        <f>IFERROR((VLOOKUP($A157,'20 21'!$F$10:$S$408,10,FALSE)/VLOOKUP($A157,'2020'!$F$10:$N$469,8,FALSE))*1000,#N/A)</f>
        <v>0.68968323538681919</v>
      </c>
      <c r="DG157" s="198">
        <f>IFERROR((VLOOKUP($A157,'21 22'!$F$10:$S$408,10,FALSE)/VLOOKUP($A157,'2021'!$F$10:$N$469,8,FALSE))*1000,#N/A)</f>
        <v>0</v>
      </c>
      <c r="DH157" s="198">
        <f>IFERROR((VLOOKUP($A157,'22 23'!$F$10:$S$408,10,FALSE)/VLOOKUP($A157,'2022'!$F$10:$N$469,8,FALSE))*1000,#N/A)</f>
        <v>6.8124995742187763E-2</v>
      </c>
      <c r="DI157" s="196">
        <f>IFERROR((VLOOKUP($A157,'23 24'!$F$7:$S$408,10,FALSE)/VLOOKUP($A157,'2023'!$C$7:$N$469,9,FALSE))*1000,#N/A)</f>
        <v>0.54326051378863094</v>
      </c>
      <c r="DK157" s="198" t="e">
        <f>IFERROR((VLOOKUP($A157,'0910'!$F$10:$S$433,11,FALSE)/VLOOKUP($A157,'2010'!$C$5:$K$611,9,FALSE))*1000,#N/A)</f>
        <v>#N/A</v>
      </c>
      <c r="DL157" s="198">
        <f>IFERROR((VLOOKUP($A157,'1011'!$F$10:$S$433,12,FALSE)/VLOOKUP($A157,'2011'!$C$5:$K$611,9,FALSE))*1000,#N/A)</f>
        <v>0.6807351940095302</v>
      </c>
      <c r="DM157" s="198">
        <f>IFERROR((VLOOKUP($A157,'1112'!$F$10:$S$408,11,FALSE)/VLOOKUP($A157,'2012'!$F$10:$M$460,8,FALSE))*1000,#N/A)</f>
        <v>0</v>
      </c>
      <c r="DN157" s="198">
        <f>IFERROR((VLOOKUP($A157,'1213'!$F$10:$S$408,11,FALSE)/VLOOKUP($A157,'2013'!$F$10:$M$460,8,FALSE))*1000,#N/A)</f>
        <v>0</v>
      </c>
      <c r="DO157" s="198">
        <f>IFERROR((VLOOKUP($A157,'1314'!$F$10:$S$408,11,FALSE)/VLOOKUP($A157,'2014'!$F$10:$M$460,8,FALSE))*1000,#N/A)</f>
        <v>0</v>
      </c>
      <c r="DP157" s="198">
        <f>IFERROR((VLOOKUP($A157,'1415'!$F$10:$S$408,11,FALSE)/VLOOKUP($A157,'2015'!$F$10:$M$460,8,FALSE))*1000,#N/A)</f>
        <v>0</v>
      </c>
      <c r="DQ157" s="198">
        <f>IFERROR((VLOOKUP($A157,'1516'!$F$10:$S$408,11,FALSE)/VLOOKUP($A157,'2016'!$F$10:$M$460,8,FALSE))*1000,#N/A)</f>
        <v>0</v>
      </c>
      <c r="DR157" s="198">
        <f>IFERROR((VLOOKUP($A157,'1617'!$F$10:$S$408,11,FALSE)/VLOOKUP($A157,'2017'!$F$10:$M$460,8,FALSE))*1000,#N/A)</f>
        <v>0</v>
      </c>
      <c r="DS157" s="198">
        <f>IFERROR((VLOOKUP($A157,'1718'!$F$10:$S$408,11,FALSE)/VLOOKUP($A157,'2018'!$F$10:$N$460,9,FALSE))*1000,#N/A)</f>
        <v>0</v>
      </c>
      <c r="DT157" s="198">
        <f>IFERROR((VLOOKUP($A157,'1819'!$F$10:$S$408,11,FALSE)/VLOOKUP($A157,'2018'!$F$10:$N$460,9,FALSE))*1000,#N/A)</f>
        <v>0</v>
      </c>
      <c r="DU157" s="198">
        <f>IFERROR((VLOOKUP($A157,'1920'!$F$10:$S$408,11,FALSE)/VLOOKUP($A157,'2019'!$F$10:$N$464,8,FALSE))*1000,#N/A)</f>
        <v>0</v>
      </c>
      <c r="DV157" s="198">
        <f>IFERROR((VLOOKUP($A157,'20 21'!$F$10:$S$408,11,FALSE)/VLOOKUP($A157,'2020'!$F$10:$N$469,8,FALSE))*1000,#N/A)</f>
        <v>0</v>
      </c>
      <c r="DW157" s="198">
        <f>IFERROR((VLOOKUP($A157,'21 22'!$F$10:$S$408,11,FALSE)/VLOOKUP($A157,'2021'!$F$10:$N$469,8,FALSE))*1000,#N/A)</f>
        <v>0</v>
      </c>
      <c r="DX157" s="198">
        <f>IFERROR((VLOOKUP($A157,'22 23'!$F$10:$S$408,11,FALSE)/VLOOKUP($A157,'2022'!$F$10:$N$469,8,FALSE))*1000,#N/A)</f>
        <v>0</v>
      </c>
      <c r="DY157" s="196">
        <f>IFERROR((VLOOKUP($A157,'23 24'!$F$7:$S$408,11,FALSE)/VLOOKUP($A157,'2023'!$C$7:$N$469,9,FALSE))*1000,#N/A)</f>
        <v>6.7907564223578867E-2</v>
      </c>
      <c r="EA157" s="198" t="e">
        <f>IFERROR((VLOOKUP($A157,'0910'!$F$10:$S$433,12,FALSE)/VLOOKUP($A157,'2010'!$C$5:$K$611,9,FALSE))*1000,#N/A)</f>
        <v>#N/A</v>
      </c>
      <c r="EB157" s="198">
        <f>IFERROR((VLOOKUP($A157,'1011'!$F$10:$S$433,13,FALSE)/VLOOKUP($A157,'2011'!$C$5:$K$611,9,FALSE))*1000,#N/A)</f>
        <v>8.4713713032297111</v>
      </c>
      <c r="EC157" s="198">
        <f>IFERROR((VLOOKUP($A157,'1112'!$F$10:$S$408,12,FALSE)/VLOOKUP($A157,'2012'!$F$10:$M$460,8,FALSE))*1000,#N/A)</f>
        <v>2.9310085675635049</v>
      </c>
      <c r="ED157" s="198">
        <f>IFERROR((VLOOKUP($A157,'1213'!$F$10:$S$408,12,FALSE)/VLOOKUP($A157,'2013'!$F$10:$M$460,8,FALSE))*1000,#N/A)</f>
        <v>2.1706586826347305</v>
      </c>
      <c r="EE157" s="198">
        <f>IFERROR((VLOOKUP($A157,'1314'!$F$10:$S$408,12,FALSE)/VLOOKUP($A157,'2014'!$F$10:$M$460,8,FALSE))*1000,#N/A)</f>
        <v>3.9302929180571002</v>
      </c>
      <c r="EF157" s="198">
        <f>IFERROR((VLOOKUP($A157,'1415'!$F$10:$S$408,12,FALSE)/VLOOKUP($A157,'2015'!$F$10:$M$460,8,FALSE))*1000,#N/A)</f>
        <v>8.9534713048583576</v>
      </c>
      <c r="EG157" s="198">
        <f>IFERROR((VLOOKUP($A157,'1516'!$F$10:$S$408,12,FALSE)/VLOOKUP($A157,'2016'!$F$10:$M$460,8,FALSE))*1000,#N/A)</f>
        <v>8.2842816655766303</v>
      </c>
      <c r="EH157" s="198">
        <f>IFERROR((VLOOKUP($A157,'1617'!$F$10:$S$408,12,FALSE)/VLOOKUP($A157,'2017'!$F$10:$M$460,8,FALSE))*1000,#N/A)</f>
        <v>2.810810810810811</v>
      </c>
      <c r="EI157" s="198">
        <f>IFERROR((VLOOKUP($A157,'1718'!$F$10:$S$408,12,FALSE)/VLOOKUP($A157,'2018'!$F$10:$N$460,9,FALSE))*1000,#N/A)</f>
        <v>5.1322261030722069</v>
      </c>
      <c r="EJ157" s="198">
        <f>IFERROR((VLOOKUP($A157,'1819'!$F$10:$S$408,12,FALSE)/VLOOKUP($A157,'2018'!$F$10:$N$460,9,FALSE))*1000,#N/A)</f>
        <v>5.9875971202509088</v>
      </c>
      <c r="EK157" s="198">
        <f>IFERROR((VLOOKUP($A157,'1920'!$F$10:$S$408,12,FALSE)/VLOOKUP($A157,'2019'!$F$10:$N$464,8,FALSE))*1000,#N/A)</f>
        <v>5.0174196329510199</v>
      </c>
      <c r="EL157" s="198">
        <f>IFERROR((VLOOKUP($A157,'20 21'!$F$10:$S$408,12,FALSE)/VLOOKUP($A157,'2020'!$F$10:$N$469,8,FALSE))*1000,#N/A)</f>
        <v>4.1380994123209156</v>
      </c>
      <c r="EM157" s="198">
        <f>IFERROR((VLOOKUP($A157,'21 22'!$F$10:$S$408,12,FALSE)/VLOOKUP($A157,'2021'!$F$10:$N$469,8,FALSE))*1000,#N/A)</f>
        <v>0.61470791129081837</v>
      </c>
      <c r="EN157" s="198">
        <f>IFERROR((VLOOKUP($A157,'22 23'!$F$10:$S$408,12,FALSE)/VLOOKUP($A157,'2022'!$F$10:$N$469,8,FALSE))*1000,#N/A)</f>
        <v>0.61312496167968988</v>
      </c>
      <c r="EO157" s="196">
        <f>IFERROR((VLOOKUP($A157,'23 24'!$F$7:$S$408,12,FALSE)/VLOOKUP($A157,'2023'!$C$7:$N$469,9,FALSE))*1000,#N/A)</f>
        <v>1.4939664129187351</v>
      </c>
    </row>
    <row r="158" spans="1:145" x14ac:dyDescent="0.3">
      <c r="A158" t="s">
        <v>890</v>
      </c>
      <c r="B158" t="s">
        <v>1741</v>
      </c>
      <c r="C158" t="str">
        <f>IF(VLOOKUP($A158,'0910'!$F$10:$L$433,1,FALSE)=VLOOKUP($A158,'2010'!$C$5:$K$611,1,FALSE),VLOOKUP($A158,'0910'!$F$10:$L$433,1,FALSE),FALSE)</f>
        <v>Lancaster</v>
      </c>
      <c r="D158" t="str">
        <f>IF(VLOOKUP($A158,'1011'!$F$10:$L$433,1,FALSE)=VLOOKUP($A158,'2011'!$C$5:$K$611,1,FALSE),VLOOKUP($A158,'1011'!$F$10:$L$433,1,FALSE),FALSE)</f>
        <v>Lancaster</v>
      </c>
      <c r="E158" t="str">
        <f>IF(VLOOKUP(A158,'1112'!$F$10:$L$408,1,FALSE)=VLOOKUP(A158,'2012'!$F$10:$M$460,1,FALSE),VLOOKUP(A158,'1112'!$F$10:$L$408,1,FALSE),FALSE)</f>
        <v>Lancaster</v>
      </c>
      <c r="F158" t="str">
        <f>IF(VLOOKUP($A158,'1213'!$F$10:$L$408,1,FALSE)=VLOOKUP($A158,'2013'!$F$10:$M$460,1,FALSE),VLOOKUP($A158,'1213'!$F$10:$L$408,1,FALSE),FALSE)</f>
        <v>Lancaster</v>
      </c>
      <c r="G158" t="str">
        <f>IF(VLOOKUP($A158,'1314'!$F$10:$L$408,1,FALSE)=VLOOKUP($A158,'2014'!$F$10:$M$460,1,FALSE),VLOOKUP($A158,'1314'!$F$10:$L$408,1,FALSE),FALSE)</f>
        <v>Lancaster</v>
      </c>
      <c r="H158" t="str">
        <f>IF(VLOOKUP($A158,'1415'!$F$10:$L$408,1,FALSE)=VLOOKUP($A158,'2015'!$F$10:$M$460,1,FALSE),VLOOKUP($A158,'1415'!$F$10:$L$408,1,FALSE),FALSE)</f>
        <v>Lancaster</v>
      </c>
      <c r="I158" t="str">
        <f>IF(VLOOKUP($A158,'1516'!$F$10:$L$408,1,FALSE)=VLOOKUP($A158,'2015'!$F$10:$M$460,1,FALSE),VLOOKUP($A158,'1516'!$F$10:$L$408,1,FALSE),FALSE)</f>
        <v>Lancaster</v>
      </c>
      <c r="J158" t="str">
        <f>IF(VLOOKUP($A158,'1617'!$F$10:$L$408,1,FALSE)=VLOOKUP($A158,'2016'!$F$10:$M$460,1,FALSE),VLOOKUP($A158,'1617'!$F$10:$L$408,1,FALSE),FALSE)</f>
        <v>Lancaster</v>
      </c>
      <c r="K158" t="str">
        <f>IF(VLOOKUP($A158,'1718'!$F$10:$M$408,1,FALSE)=VLOOKUP($A158,'2017'!$F$10:$M$460,1,FALSE),VLOOKUP($A158,'1718'!$F$10:$M$408,1,FALSE),FALSE)</f>
        <v>Lancaster</v>
      </c>
      <c r="L158" t="str">
        <f>IF(VLOOKUP($A158,'1819'!$F$10:$M$408,1,FALSE)=VLOOKUP($A158,'2018'!$F$10:$M$460,1,FALSE),VLOOKUP($A158,'1819'!$F$10:$M$408,1,FALSE),FALSE)</f>
        <v>Lancaster</v>
      </c>
      <c r="M158" t="str">
        <f>IF(VLOOKUP($A158,'1920'!$F$10:$M$408,1,FALSE)=VLOOKUP($A158,'2019'!$F$10:$M$464,1,FALSE),VLOOKUP($A158,'1920'!$F$10:$M$408,1,FALSE),FALSE)</f>
        <v>Lancaster</v>
      </c>
      <c r="N158" t="str">
        <f>IF(VLOOKUP($A158,'20 21'!$F$10:$N$408,1,FALSE)=VLOOKUP($A158,'2020'!$F$10:$O$468,1,FALSE),VLOOKUP($A158,'20 21'!$F$10:$N$408,1,FALSE),FALSE)</f>
        <v>Lancaster</v>
      </c>
      <c r="O158" t="str">
        <f>IF(VLOOKUP($A158,'21 22'!$F$10:$N$408,1,FALSE)=VLOOKUP($A158,'2021'!$F$10:$O$471,1,FALSE),VLOOKUP($A158,'21 22'!$F$10:$N$408,1,FALSE),FALSE)</f>
        <v>Lancaster</v>
      </c>
      <c r="P158" t="str">
        <f>IF(VLOOKUP($A158,'22 23'!$F$10:$N$408,1,FALSE)=VLOOKUP($A158,'2022'!$F$10:$O$468,1,FALSE),VLOOKUP($A158,'22 23'!$F$10:$N$408,1,FALSE),FALSE)</f>
        <v>Lancaster</v>
      </c>
      <c r="Q158" t="str">
        <f>IF(VLOOKUP($A158,'23 24'!$F$7:$N$408,1,FALSE)=VLOOKUP($A158,'2023'!$C$7:$O$468,1,FALSE),VLOOKUP($A158,'23 24'!$F$7:$N$408,1,FALSE),FALSE)</f>
        <v>Lancaster</v>
      </c>
      <c r="S158" s="196">
        <f>IFERROR((VLOOKUP($A158,'0910'!$F$10:$L$433,4,FALSE)/VLOOKUP($A158,'2010'!$C$5:$K$611,9,FALSE))*1000,#N/A)</f>
        <v>0.82290980908492428</v>
      </c>
      <c r="T158" s="196">
        <f>IFERROR((VLOOKUP($A158,'1011'!$F$10:$L$433,4,FALSE)/VLOOKUP($A158,'2011'!$C$5:$K$611,9,FALSE))*1000,#N/A)</f>
        <v>1.9749835418038184</v>
      </c>
      <c r="U158" s="196">
        <f>IFERROR((VLOOKUP($A158,'1112'!$F$10:$L$408,4,FALSE)/VLOOKUP($A158,'2012'!$F$10:$M$460,8,FALSE))*1000,#N/A)</f>
        <v>1.3144922773578707</v>
      </c>
      <c r="V158" s="196">
        <f>IFERROR((VLOOKUP($A158,'1213'!$F$10:$L$408,4,FALSE)/VLOOKUP($A158,'2013'!$F$10:$M$460,8,FALSE))*1000,#N/A)</f>
        <v>1.9665683382497543</v>
      </c>
      <c r="W158" s="196">
        <f>IFERROR((VLOOKUP($A158,'1314'!$F$10:$L$408,4,FALSE)/VLOOKUP($A158,'2014'!$F$10:$M$460,8,FALSE))*1000,#N/A)</f>
        <v>4.5781556572923474</v>
      </c>
      <c r="X158" s="196">
        <f>IFERROR((VLOOKUP($A158,'1415'!$F$10:$L$408,4,FALSE)/VLOOKUP($A158,'2015'!$F$10:$M$460,8,FALSE))*1000,#N/A)</f>
        <v>5.8460539136083147</v>
      </c>
      <c r="Y158" s="196">
        <f>IFERROR((VLOOKUP($A158,'1516'!$F$10:$L$408,4,FALSE)/VLOOKUP($A158,'2016'!$F$10:$M$460,8,FALSE))*1000,#N/A)</f>
        <v>6.9287786013535282</v>
      </c>
      <c r="Z158" s="196">
        <f>IFERROR((VLOOKUP($A158,'1617'!$F$10:$L$408,4,FALSE)/VLOOKUP($A158,'2017'!$F$10:$M$460,8,FALSE))*1000,#N/A)</f>
        <v>5.9029993618379066</v>
      </c>
      <c r="AA158" s="196">
        <f>IFERROR((VLOOKUP($A158,'1718'!$F$10:$L$408,4,FALSE)/VLOOKUP($A158,'2018'!$F$10:$N$460,9,FALSE))*1000,#N/A)</f>
        <v>4.2714760322733749</v>
      </c>
      <c r="AB158" s="196">
        <f>IFERROR((VLOOKUP($A158,'1819'!$F$10:$L$408,4,FALSE)/VLOOKUP($A158,'2018'!$F$10:$N$460,9,FALSE))*1000,#N/A)</f>
        <v>3.3222591362126246</v>
      </c>
      <c r="AC158" s="196">
        <f>IFERROR((VLOOKUP($A158,'1920'!$F$10:$L$408,4,FALSE)/VLOOKUP($A158,'2019'!$F$10:$N$464,8,FALSE))*1000,#N/A)</f>
        <v>3.1491103763186898</v>
      </c>
      <c r="AD158" s="196">
        <f>IFERROR((VLOOKUP($A158,'20 21'!$F$10:$M$408,4,FALSE)/VLOOKUP($A158,'2020'!$F$10:$N$469,8,FALSE))*1000,#N/A)</f>
        <v>2.7736344473071091</v>
      </c>
      <c r="AE158" s="196">
        <f>IFERROR((VLOOKUP($A158,'21 22'!$F$10:$M$408,4,FALSE)/VLOOKUP($A158,'2021'!$F$10:$N$469,8,FALSE))*1000,#N/A)</f>
        <v>2.5992691466752289</v>
      </c>
      <c r="AF158" s="196">
        <f>IFERROR((VLOOKUP($A158,'22 23'!$F$10:$M$408,4,FALSE)/VLOOKUP($A158,'2022'!$F$10:$N$469,8,FALSE))*1000,#N/A)</f>
        <v>2.8856084077516555</v>
      </c>
      <c r="AG158" s="196">
        <f>IFERROR((VLOOKUP($A158,'23 24'!$F$7:$M$408,4,FALSE)/VLOOKUP($A158,'2023'!$C$7:$N$469,9,FALSE))*1000,#N/A)</f>
        <v>4.5422887078702718</v>
      </c>
      <c r="AI158" s="196">
        <f>IFERROR((VLOOKUP($A158,'0910'!$F$10:$L$433,5,FALSE)/VLOOKUP($A158,'2010'!$C$5:$K$611,9,FALSE))*1000,#N/A)</f>
        <v>0.16458196181698484</v>
      </c>
      <c r="AJ158" s="196">
        <f>IFERROR((VLOOKUP($A158,'1011'!$F$10:$L$433,5,FALSE)/VLOOKUP($A158,'2011'!$C$5:$K$611,9,FALSE))*1000,#N/A)</f>
        <v>0.32916392363396968</v>
      </c>
      <c r="AK158" s="196">
        <f>IFERROR((VLOOKUP($A158,'1112'!$F$10:$L$408,5,FALSE)/VLOOKUP($A158,'2012'!$F$10:$M$460,8,FALSE))*1000,#N/A)</f>
        <v>0.49293460400920147</v>
      </c>
      <c r="AL158" s="196">
        <f>IFERROR((VLOOKUP($A158,'1213'!$F$10:$L$408,5,FALSE)/VLOOKUP($A158,'2013'!$F$10:$M$460,8,FALSE))*1000,#N/A)</f>
        <v>0.32776138970829238</v>
      </c>
      <c r="AM158" s="196">
        <f>IFERROR((VLOOKUP($A158,'1314'!$F$10:$L$408,5,FALSE)/VLOOKUP($A158,'2014'!$F$10:$M$460,8,FALSE))*1000,#N/A)</f>
        <v>0</v>
      </c>
      <c r="AN158" s="196">
        <f>IFERROR((VLOOKUP($A158,'1415'!$F$10:$L$408,5,FALSE)/VLOOKUP($A158,'2015'!$F$10:$M$460,8,FALSE))*1000,#N/A)</f>
        <v>1.2991230919129586</v>
      </c>
      <c r="AO158" s="196">
        <f>IFERROR((VLOOKUP($A158,'1516'!$F$10:$L$408,5,FALSE)/VLOOKUP($A158,'2016'!$F$10:$M$460,8,FALSE))*1000,#N/A)</f>
        <v>3.0615533354817921</v>
      </c>
      <c r="AP158" s="196">
        <f>IFERROR((VLOOKUP($A158,'1617'!$F$10:$L$408,5,FALSE)/VLOOKUP($A158,'2017'!$F$10:$M$460,8,FALSE))*1000,#N/A)</f>
        <v>0.1595405232929164</v>
      </c>
      <c r="AQ158" s="196">
        <f>IFERROR((VLOOKUP($A158,'1718'!$F$10:$L$408,5,FALSE)/VLOOKUP($A158,'2018'!$F$10:$N$460,9,FALSE))*1000,#N/A)</f>
        <v>0.15820281601012498</v>
      </c>
      <c r="AR158" s="196">
        <f>IFERROR((VLOOKUP($A158,'1819'!$F$10:$L$408,5,FALSE)/VLOOKUP($A158,'2018'!$F$10:$N$460,9,FALSE))*1000,#N/A)</f>
        <v>0</v>
      </c>
      <c r="AS158" s="196">
        <f>IFERROR((VLOOKUP($A158,'1920'!$F$10:$L$408,5,FALSE)/VLOOKUP($A158,'2019'!$F$10:$N$464,8,FALSE))*1000,#N/A)</f>
        <v>0</v>
      </c>
      <c r="AT158" s="196">
        <f>IFERROR((VLOOKUP($A158,'20 21'!$F$10:$L$408,5,FALSE)/VLOOKUP($A158,'2020'!$F$10:$N$469,8,FALSE))*1000,#N/A)</f>
        <v>0.15409080262817273</v>
      </c>
      <c r="AU158" s="196">
        <f>IFERROR((VLOOKUP($A158,'21 22'!$F$10:$L$408,5,FALSE)/VLOOKUP($A158,'2021'!$F$10:$N$469,8,FALSE))*1000,#N/A)</f>
        <v>0.30579637019708578</v>
      </c>
      <c r="AV158" s="196">
        <f>IFERROR((VLOOKUP($A158,'22 23'!$F$10:$L$408,5,FALSE)/VLOOKUP($A158,'2022'!$F$10:$N$469,8,FALSE))*1000,#N/A)</f>
        <v>0.15187412672377135</v>
      </c>
      <c r="AW158" s="196">
        <f>IFERROR((VLOOKUP($A158,'23 24'!$F$7:$M$408,5,FALSE)/VLOOKUP($A158,'2023'!$C$7:$N$469,9,FALSE))*1000,#N/A)</f>
        <v>0</v>
      </c>
      <c r="AY158" s="196">
        <f>IFERROR((VLOOKUP($A158,'0910'!$F$10:$L$433,6,FALSE)/VLOOKUP($A158,'2010'!$C$5:$K$611,9,FALSE))*1000,#N/A)</f>
        <v>0</v>
      </c>
      <c r="AZ158" s="196">
        <f>IFERROR((VLOOKUP($A158,'1011'!$F$10:$L$433,6,FALSE)/VLOOKUP($A158,'2011'!$C$5:$K$611,9,FALSE))*1000,#N/A)</f>
        <v>0</v>
      </c>
      <c r="BA158" s="196">
        <f>IFERROR((VLOOKUP($A158,'1112'!$F$10:$L$408,6,FALSE)/VLOOKUP($A158,'2012'!$F$10:$M$460,8,FALSE))*1000,#N/A)</f>
        <v>0</v>
      </c>
      <c r="BB158" s="196">
        <f>IFERROR((VLOOKUP($A158,'1213'!$F$10:$L$408,6,FALSE)/VLOOKUP($A158,'2013'!$F$10:$M$460,8,FALSE))*1000,#N/A)</f>
        <v>0</v>
      </c>
      <c r="BC158" s="196">
        <f>IFERROR((VLOOKUP($A158,'1314'!$F$10:$L$408,6,FALSE)/VLOOKUP($A158,'2014'!$F$10:$M$460,8,FALSE))*1000,#N/A)</f>
        <v>0</v>
      </c>
      <c r="BD158" s="196">
        <f>IFERROR((VLOOKUP($A158,'1415'!$F$10:$L$408,6,FALSE)/VLOOKUP($A158,'2015'!$F$10:$M$460,8,FALSE))*1000,#N/A)</f>
        <v>0</v>
      </c>
      <c r="BE158" s="196">
        <f>IFERROR((VLOOKUP($A158,'1516'!$F$10:$L$408,6,FALSE)/VLOOKUP($A158,'2016'!$F$10:$M$460,8,FALSE))*1000,#N/A)</f>
        <v>0</v>
      </c>
      <c r="BF158" s="196">
        <f>IFERROR((VLOOKUP($A158,'1617'!$F$10:$L$408,6,FALSE)/VLOOKUP($A158,'2017'!$F$10:$M$460,8,FALSE))*1000,#N/A)</f>
        <v>0</v>
      </c>
      <c r="BG158" s="196">
        <f>IFERROR((VLOOKUP($A158,'1718'!$F$10:$L$408,6,FALSE)/VLOOKUP($A158,'2018'!$F$10:$N$460,9,FALSE))*1000,#N/A)</f>
        <v>0</v>
      </c>
      <c r="BH158" s="196">
        <f>IFERROR((VLOOKUP($A158,'1819'!$F$10:$L$408,6,FALSE)/VLOOKUP($A158,'2018'!$F$10:$N$460,9,FALSE))*1000,#N/A)</f>
        <v>0</v>
      </c>
      <c r="BI158" s="196">
        <f>IFERROR((VLOOKUP($A158,'1920'!$F$10:$L$408,6,FALSE)/VLOOKUP($A158,'2019'!$F$10:$N$464,8,FALSE))*1000,#N/A)</f>
        <v>0</v>
      </c>
      <c r="BJ158" s="196">
        <f>IFERROR((VLOOKUP($A158,'20 21'!$F$10:$L$408,6,FALSE)/VLOOKUP($A158,'2020'!$F$10:$N$469,8,FALSE))*1000,#N/A)</f>
        <v>0</v>
      </c>
      <c r="BK158" s="196">
        <f>IFERROR((VLOOKUP($A158,'21 22'!$F$10:$L$408,6,FALSE)/VLOOKUP($A158,'2021'!$F$10:$N$469,8,FALSE))*1000,#N/A)</f>
        <v>0</v>
      </c>
      <c r="BL158" s="196">
        <f>IFERROR((VLOOKUP($A158,'22 23'!$F$10:$L$408,6,FALSE)/VLOOKUP($A158,'2022'!$F$10:$N$469,8,FALSE))*1000,#N/A)</f>
        <v>0</v>
      </c>
      <c r="BM158" s="196">
        <f>IFERROR((VLOOKUP($A158,'23 24'!$F$7:$M$408,6,FALSE)/VLOOKUP($A158,'2023'!$C$7:$N$469,9,FALSE))*1000,#N/A)</f>
        <v>0</v>
      </c>
      <c r="BO158" s="196">
        <f>IFERROR((VLOOKUP($A158,'0910'!$F$10:$L$433,7,FALSE)/VLOOKUP($A158,'2010'!$C$5:$K$611,9,FALSE))*1000,#N/A)</f>
        <v>1.1520737327188939</v>
      </c>
      <c r="BP158" s="196">
        <f>IFERROR((VLOOKUP($A158,'1011'!$F$10:$L$433,7,FALSE)/VLOOKUP($A158,'2011'!$C$5:$K$611,9,FALSE))*1000,#N/A)</f>
        <v>2.4687294272547731</v>
      </c>
      <c r="BQ158" s="196">
        <f>IFERROR((VLOOKUP($A158,'1112'!$F$10:$L$408,7,FALSE)/VLOOKUP($A158,'2012'!$F$10:$M$460,8,FALSE))*1000,#N/A)</f>
        <v>1.807426881367072</v>
      </c>
      <c r="BR158" s="196">
        <f>IFERROR((VLOOKUP($A158,'1213'!$F$10:$L$408,7,FALSE)/VLOOKUP($A158,'2013'!$F$10:$M$460,8,FALSE))*1000,#N/A)</f>
        <v>2.1304490331039001</v>
      </c>
      <c r="BS158" s="196">
        <f>IFERROR((VLOOKUP($A158,'1314'!$F$10:$L$408,7,FALSE)/VLOOKUP($A158,'2014'!$F$10:$M$460,8,FALSE))*1000,#N/A)</f>
        <v>4.5781556572923474</v>
      </c>
      <c r="BT158" s="196">
        <f>IFERROR((VLOOKUP($A158,'1415'!$F$10:$L$408,7,FALSE)/VLOOKUP($A158,'2015'!$F$10:$M$460,8,FALSE))*1000,#N/A)</f>
        <v>6.9827866190321535</v>
      </c>
      <c r="BU158" s="196">
        <f>IFERROR((VLOOKUP($A158,'1516'!$F$10:$L$408,7,FALSE)/VLOOKUP($A158,'2016'!$F$10:$M$460,8,FALSE))*1000,#N/A)</f>
        <v>9.9903319368353216</v>
      </c>
      <c r="BV158" s="196">
        <f>IFERROR((VLOOKUP($A158,'1617'!$F$10:$L$408,7,FALSE)/VLOOKUP($A158,'2017'!$F$10:$M$460,8,FALSE))*1000,#N/A)</f>
        <v>6.062539885130823</v>
      </c>
      <c r="BW158" s="196">
        <f>IFERROR((VLOOKUP($A158,'1718'!$F$10:$L$408,7,FALSE)/VLOOKUP($A158,'2018'!$F$10:$N$460,9,FALSE))*1000,#N/A)</f>
        <v>4.5878816642936249</v>
      </c>
      <c r="BX158" s="196">
        <f>IFERROR((VLOOKUP($A158,'1819'!$F$10:$L$408,7,FALSE)/VLOOKUP($A158,'2018'!$F$10:$N$460,9,FALSE))*1000,#N/A)</f>
        <v>3.3222591362126246</v>
      </c>
      <c r="BY158" s="196">
        <f>IFERROR((VLOOKUP($A158,'1920'!$F$10:$L$408,7,FALSE)/VLOOKUP($A158,'2019'!$F$10:$N$464,8,FALSE))*1000,#N/A)</f>
        <v>3.1491103763186898</v>
      </c>
      <c r="BZ158" s="196">
        <f>IFERROR((VLOOKUP($A158,'20 21'!$F$10:$L$408,7,FALSE)/VLOOKUP($A158,'2020'!$F$10:$N$469,8,FALSE))*1000,#N/A)</f>
        <v>2.9277252499352815</v>
      </c>
      <c r="CA158" s="196">
        <f>IFERROR((VLOOKUP($A158,'21 22'!$F$10:$L$408,7,FALSE)/VLOOKUP($A158,'2021'!$F$10:$N$469,8,FALSE))*1000,#N/A)</f>
        <v>2.9050655168723147</v>
      </c>
      <c r="CB158" s="196">
        <f>IFERROR((VLOOKUP($A158,'22 23'!$F$10:$L$408,7,FALSE)/VLOOKUP($A158,'2022'!$F$10:$N$469,8,FALSE))*1000,#N/A)</f>
        <v>3.0374825344754268</v>
      </c>
      <c r="CC158" s="196">
        <f>IFERROR((VLOOKUP($A158,'23 24'!$F$7:$M$408,7,FALSE)/VLOOKUP($A158,'2023'!$C$7:$N$469,9,FALSE))*1000,#N/A)</f>
        <v>4.5422887078702718</v>
      </c>
      <c r="CE158" s="198">
        <f>IFERROR((VLOOKUP($A158,'0910'!$F$10:$S$433,9,FALSE)/VLOOKUP($A158,'2010'!$C$5:$K$611,9,FALSE))*1000,#N/A)</f>
        <v>1.9749835418038184</v>
      </c>
      <c r="CF158" s="198">
        <f>IFERROR((VLOOKUP($A158,'1011'!$F$10:$S$433,10,FALSE)/VLOOKUP($A158,'2011'!$C$5:$K$611,9,FALSE))*1000,#N/A)</f>
        <v>1.3166556945358787</v>
      </c>
      <c r="CG158" s="198">
        <f>IFERROR((VLOOKUP($A158,'1112'!$F$10:$S$408,9,FALSE)/VLOOKUP($A158,'2012'!$F$10:$M$460,8,FALSE))*1000,#N/A)</f>
        <v>1.4788038120276044</v>
      </c>
      <c r="CH158" s="198">
        <f>IFERROR((VLOOKUP($A158,'1213'!$F$10:$S$408,9,FALSE)/VLOOKUP($A158,'2013'!$F$10:$M$460,8,FALSE))*1000,#N/A)</f>
        <v>1.9665683382497543</v>
      </c>
      <c r="CI158" s="198">
        <f>IFERROR((VLOOKUP($A158,'1314'!$F$10:$S$408,9,FALSE)/VLOOKUP($A158,'2014'!$F$10:$M$460,8,FALSE))*1000,#N/A)</f>
        <v>1.6350555918901242</v>
      </c>
      <c r="CJ158" s="198">
        <f>IFERROR((VLOOKUP($A158,'1415'!$F$10:$S$408,9,FALSE)/VLOOKUP($A158,'2015'!$F$10:$M$460,8,FALSE))*1000,#N/A)</f>
        <v>4.3845404352062358</v>
      </c>
      <c r="CK158" s="198">
        <f>IFERROR((VLOOKUP($A158,'1516'!$F$10:$S$408,9,FALSE)/VLOOKUP($A158,'2016'!$F$10:$M$460,8,FALSE))*1000,#N/A)</f>
        <v>4.3506284241057038</v>
      </c>
      <c r="CL158" s="198">
        <f>IFERROR((VLOOKUP($A158,'1617'!$F$10:$S$408,9,FALSE)/VLOOKUP($A158,'2017'!$F$10:$M$460,8,FALSE))*1000,#N/A)</f>
        <v>5.2648372686662412</v>
      </c>
      <c r="CM158" s="198">
        <f>IFERROR((VLOOKUP($A158,'1718'!$F$10:$S$408,9,FALSE)/VLOOKUP($A158,'2018'!$F$10:$N$460,9,FALSE))*1000,#N/A)</f>
        <v>5.0624901123239994</v>
      </c>
      <c r="CN158" s="198">
        <f>IFERROR((VLOOKUP($A158,'1819'!$F$10:$S$408,9,FALSE)/VLOOKUP($A158,'2018'!$F$10:$N$460,9,FALSE))*1000,#N/A)</f>
        <v>3.7968675842429995</v>
      </c>
      <c r="CO158" s="198">
        <f>IFERROR((VLOOKUP($A158,'1920'!$F$10:$S$408,9,FALSE)/VLOOKUP($A158,'2019'!$F$10:$N$464,8,FALSE))*1000,#N/A)</f>
        <v>4.7236655644780345</v>
      </c>
      <c r="CP158" s="198">
        <f>IFERROR((VLOOKUP($A158,'20 21'!$F$10:$S$408,9,FALSE)/VLOOKUP($A158,'2020'!$F$10:$N$469,8,FALSE))*1000,#N/A)</f>
        <v>3.5440884604479725</v>
      </c>
      <c r="CQ158" s="198">
        <f>IFERROR((VLOOKUP($A158,'21 22'!$F$10:$S$408,9,FALSE)/VLOOKUP($A158,'2021'!$F$10:$N$469,8,FALSE))*1000,#N/A)</f>
        <v>2.9050655168723147</v>
      </c>
      <c r="CR158" s="198">
        <f>IFERROR((VLOOKUP($A158,'22 23'!$F$10:$S$408,9,FALSE)/VLOOKUP($A158,'2022'!$F$10:$N$469,8,FALSE))*1000,#N/A)</f>
        <v>1.6706153939614847</v>
      </c>
      <c r="CS158" s="196">
        <f>IFERROR((VLOOKUP($A158,'23 24'!$F$7:$S$408,9,FALSE)/VLOOKUP($A158,'2023'!$C$7:$N$469,9,FALSE))*1000,#N/A)</f>
        <v>2.1197347303394602</v>
      </c>
      <c r="CU158" s="198">
        <f>IFERROR((VLOOKUP($A158,'0910'!$F$10:$S$433,10,FALSE)/VLOOKUP($A158,'2010'!$C$5:$K$611,9,FALSE))*1000,#N/A)</f>
        <v>0</v>
      </c>
      <c r="CV158" s="198">
        <f>IFERROR((VLOOKUP($A158,'1011'!$F$10:$S$433,11,FALSE)/VLOOKUP($A158,'2011'!$C$5:$K$611,9,FALSE))*1000,#N/A)</f>
        <v>0</v>
      </c>
      <c r="CW158" s="198">
        <f>IFERROR((VLOOKUP($A158,'1112'!$F$10:$S$408,10,FALSE)/VLOOKUP($A158,'2012'!$F$10:$M$460,8,FALSE))*1000,#N/A)</f>
        <v>0</v>
      </c>
      <c r="CX158" s="198">
        <f>IFERROR((VLOOKUP($A158,'1213'!$F$10:$S$408,10,FALSE)/VLOOKUP($A158,'2013'!$F$10:$M$460,8,FALSE))*1000,#N/A)</f>
        <v>0</v>
      </c>
      <c r="CY158" s="198">
        <f>IFERROR((VLOOKUP($A158,'1314'!$F$10:$S$408,10,FALSE)/VLOOKUP($A158,'2014'!$F$10:$M$460,8,FALSE))*1000,#N/A)</f>
        <v>0</v>
      </c>
      <c r="CZ158" s="198">
        <f>IFERROR((VLOOKUP($A158,'1415'!$F$10:$S$408,10,FALSE)/VLOOKUP($A158,'2015'!$F$10:$M$460,8,FALSE))*1000,#N/A)</f>
        <v>1.6239038648911985</v>
      </c>
      <c r="DA158" s="198">
        <f>IFERROR((VLOOKUP($A158,'1516'!$F$10:$S$408,10,FALSE)/VLOOKUP($A158,'2016'!$F$10:$M$460,8,FALSE))*1000,#N/A)</f>
        <v>1.7724782468578795</v>
      </c>
      <c r="DB158" s="198">
        <f>IFERROR((VLOOKUP($A158,'1617'!$F$10:$S$408,10,FALSE)/VLOOKUP($A158,'2017'!$F$10:$M$460,8,FALSE))*1000,#N/A)</f>
        <v>2.3931078493937461</v>
      </c>
      <c r="DC158" s="198">
        <f>IFERROR((VLOOKUP($A158,'1718'!$F$10:$S$408,10,FALSE)/VLOOKUP($A158,'2018'!$F$10:$N$460,9,FALSE))*1000,#N/A)</f>
        <v>1.8984337921214998</v>
      </c>
      <c r="DD158" s="198">
        <f>IFERROR((VLOOKUP($A158,'1819'!$F$10:$S$408,10,FALSE)/VLOOKUP($A158,'2018'!$F$10:$N$460,9,FALSE))*1000,#N/A)</f>
        <v>0.15820281601012498</v>
      </c>
      <c r="DE158" s="198">
        <f>IFERROR((VLOOKUP($A158,'1920'!$F$10:$S$408,10,FALSE)/VLOOKUP($A158,'2019'!$F$10:$N$464,8,FALSE))*1000,#N/A)</f>
        <v>0</v>
      </c>
      <c r="DF158" s="198">
        <f>IFERROR((VLOOKUP($A158,'20 21'!$F$10:$S$408,10,FALSE)/VLOOKUP($A158,'2020'!$F$10:$N$469,8,FALSE))*1000,#N/A)</f>
        <v>0</v>
      </c>
      <c r="DG158" s="198">
        <f>IFERROR((VLOOKUP($A158,'21 22'!$F$10:$S$408,10,FALSE)/VLOOKUP($A158,'2021'!$F$10:$N$469,8,FALSE))*1000,#N/A)</f>
        <v>0.45869455529562864</v>
      </c>
      <c r="DH158" s="198">
        <f>IFERROR((VLOOKUP($A158,'22 23'!$F$10:$S$408,10,FALSE)/VLOOKUP($A158,'2022'!$F$10:$N$469,8,FALSE))*1000,#N/A)</f>
        <v>0.30374825344754269</v>
      </c>
      <c r="DI158" s="196">
        <f>IFERROR((VLOOKUP($A158,'23 24'!$F$7:$S$408,10,FALSE)/VLOOKUP($A158,'2023'!$C$7:$N$469,9,FALSE))*1000,#N/A)</f>
        <v>0.15140962359567575</v>
      </c>
      <c r="DK158" s="198">
        <f>IFERROR((VLOOKUP($A158,'0910'!$F$10:$S$433,11,FALSE)/VLOOKUP($A158,'2010'!$C$5:$K$611,9,FALSE))*1000,#N/A)</f>
        <v>0</v>
      </c>
      <c r="DL158" s="198">
        <f>IFERROR((VLOOKUP($A158,'1011'!$F$10:$S$433,12,FALSE)/VLOOKUP($A158,'2011'!$C$5:$K$611,9,FALSE))*1000,#N/A)</f>
        <v>0</v>
      </c>
      <c r="DM158" s="198">
        <f>IFERROR((VLOOKUP($A158,'1112'!$F$10:$S$408,11,FALSE)/VLOOKUP($A158,'2012'!$F$10:$M$460,8,FALSE))*1000,#N/A)</f>
        <v>0</v>
      </c>
      <c r="DN158" s="198">
        <f>IFERROR((VLOOKUP($A158,'1213'!$F$10:$S$408,11,FALSE)/VLOOKUP($A158,'2013'!$F$10:$M$460,8,FALSE))*1000,#N/A)</f>
        <v>0</v>
      </c>
      <c r="DO158" s="198">
        <f>IFERROR((VLOOKUP($A158,'1314'!$F$10:$S$408,11,FALSE)/VLOOKUP($A158,'2014'!$F$10:$M$460,8,FALSE))*1000,#N/A)</f>
        <v>0</v>
      </c>
      <c r="DP158" s="198">
        <f>IFERROR((VLOOKUP($A158,'1415'!$F$10:$S$408,11,FALSE)/VLOOKUP($A158,'2015'!$F$10:$M$460,8,FALSE))*1000,#N/A)</f>
        <v>0</v>
      </c>
      <c r="DQ158" s="198">
        <f>IFERROR((VLOOKUP($A158,'1516'!$F$10:$S$408,11,FALSE)/VLOOKUP($A158,'2016'!$F$10:$M$460,8,FALSE))*1000,#N/A)</f>
        <v>0</v>
      </c>
      <c r="DR158" s="198">
        <f>IFERROR((VLOOKUP($A158,'1617'!$F$10:$S$408,11,FALSE)/VLOOKUP($A158,'2017'!$F$10:$M$460,8,FALSE))*1000,#N/A)</f>
        <v>0</v>
      </c>
      <c r="DS158" s="198">
        <f>IFERROR((VLOOKUP($A158,'1718'!$F$10:$S$408,11,FALSE)/VLOOKUP($A158,'2018'!$F$10:$N$460,9,FALSE))*1000,#N/A)</f>
        <v>0</v>
      </c>
      <c r="DT158" s="198">
        <f>IFERROR((VLOOKUP($A158,'1819'!$F$10:$S$408,11,FALSE)/VLOOKUP($A158,'2018'!$F$10:$N$460,9,FALSE))*1000,#N/A)</f>
        <v>0</v>
      </c>
      <c r="DU158" s="198">
        <f>IFERROR((VLOOKUP($A158,'1920'!$F$10:$S$408,11,FALSE)/VLOOKUP($A158,'2019'!$F$10:$N$464,8,FALSE))*1000,#N/A)</f>
        <v>0</v>
      </c>
      <c r="DV158" s="198">
        <f>IFERROR((VLOOKUP($A158,'20 21'!$F$10:$S$408,11,FALSE)/VLOOKUP($A158,'2020'!$F$10:$N$469,8,FALSE))*1000,#N/A)</f>
        <v>0</v>
      </c>
      <c r="DW158" s="198">
        <f>IFERROR((VLOOKUP($A158,'21 22'!$F$10:$S$408,11,FALSE)/VLOOKUP($A158,'2021'!$F$10:$N$469,8,FALSE))*1000,#N/A)</f>
        <v>0</v>
      </c>
      <c r="DX158" s="198">
        <f>IFERROR((VLOOKUP($A158,'22 23'!$F$10:$S$408,11,FALSE)/VLOOKUP($A158,'2022'!$F$10:$N$469,8,FALSE))*1000,#N/A)</f>
        <v>0</v>
      </c>
      <c r="DY158" s="196">
        <f>IFERROR((VLOOKUP($A158,'23 24'!$F$7:$S$408,11,FALSE)/VLOOKUP($A158,'2023'!$C$7:$N$469,9,FALSE))*1000,#N/A)</f>
        <v>0</v>
      </c>
      <c r="EA158" s="198">
        <f>IFERROR((VLOOKUP($A158,'0910'!$F$10:$S$433,12,FALSE)/VLOOKUP($A158,'2010'!$C$5:$K$611,9,FALSE))*1000,#N/A)</f>
        <v>1.9749835418038184</v>
      </c>
      <c r="EB158" s="198">
        <f>IFERROR((VLOOKUP($A158,'1011'!$F$10:$S$433,13,FALSE)/VLOOKUP($A158,'2011'!$C$5:$K$611,9,FALSE))*1000,#N/A)</f>
        <v>1.3166556945358787</v>
      </c>
      <c r="EC158" s="198">
        <f>IFERROR((VLOOKUP($A158,'1112'!$F$10:$S$408,12,FALSE)/VLOOKUP($A158,'2012'!$F$10:$M$460,8,FALSE))*1000,#N/A)</f>
        <v>1.4788038120276044</v>
      </c>
      <c r="ED158" s="198">
        <f>IFERROR((VLOOKUP($A158,'1213'!$F$10:$S$408,12,FALSE)/VLOOKUP($A158,'2013'!$F$10:$M$460,8,FALSE))*1000,#N/A)</f>
        <v>1.9665683382497543</v>
      </c>
      <c r="EE158" s="198">
        <f>IFERROR((VLOOKUP($A158,'1314'!$F$10:$S$408,12,FALSE)/VLOOKUP($A158,'2014'!$F$10:$M$460,8,FALSE))*1000,#N/A)</f>
        <v>1.6350555918901242</v>
      </c>
      <c r="EF158" s="198">
        <f>IFERROR((VLOOKUP($A158,'1415'!$F$10:$S$408,12,FALSE)/VLOOKUP($A158,'2015'!$F$10:$M$460,8,FALSE))*1000,#N/A)</f>
        <v>5.8460539136083147</v>
      </c>
      <c r="EG158" s="198">
        <f>IFERROR((VLOOKUP($A158,'1516'!$F$10:$S$408,12,FALSE)/VLOOKUP($A158,'2016'!$F$10:$M$460,8,FALSE))*1000,#N/A)</f>
        <v>6.1231066709635842</v>
      </c>
      <c r="EH158" s="198">
        <f>IFERROR((VLOOKUP($A158,'1617'!$F$10:$S$408,12,FALSE)/VLOOKUP($A158,'2017'!$F$10:$M$460,8,FALSE))*1000,#N/A)</f>
        <v>7.6579451180599873</v>
      </c>
      <c r="EI158" s="198">
        <f>IFERROR((VLOOKUP($A158,'1718'!$F$10:$S$408,12,FALSE)/VLOOKUP($A158,'2018'!$F$10:$N$460,9,FALSE))*1000,#N/A)</f>
        <v>6.9609239044454991</v>
      </c>
      <c r="EJ158" s="198">
        <f>IFERROR((VLOOKUP($A158,'1819'!$F$10:$S$408,12,FALSE)/VLOOKUP($A158,'2018'!$F$10:$N$460,9,FALSE))*1000,#N/A)</f>
        <v>3.7968675842429995</v>
      </c>
      <c r="EK158" s="198">
        <f>IFERROR((VLOOKUP($A158,'1920'!$F$10:$S$408,12,FALSE)/VLOOKUP($A158,'2019'!$F$10:$N$464,8,FALSE))*1000,#N/A)</f>
        <v>4.7236655644780345</v>
      </c>
      <c r="EL158" s="198">
        <f>IFERROR((VLOOKUP($A158,'20 21'!$F$10:$S$408,12,FALSE)/VLOOKUP($A158,'2020'!$F$10:$N$469,8,FALSE))*1000,#N/A)</f>
        <v>3.5440884604479725</v>
      </c>
      <c r="EM158" s="198">
        <f>IFERROR((VLOOKUP($A158,'21 22'!$F$10:$S$408,12,FALSE)/VLOOKUP($A158,'2021'!$F$10:$N$469,8,FALSE))*1000,#N/A)</f>
        <v>3.3637600721679433</v>
      </c>
      <c r="EN158" s="198">
        <f>IFERROR((VLOOKUP($A158,'22 23'!$F$10:$S$408,12,FALSE)/VLOOKUP($A158,'2022'!$F$10:$N$469,8,FALSE))*1000,#N/A)</f>
        <v>1.9743636474090271</v>
      </c>
      <c r="EO158" s="196">
        <f>IFERROR((VLOOKUP($A158,'23 24'!$F$7:$S$408,12,FALSE)/VLOOKUP($A158,'2023'!$C$7:$N$469,9,FALSE))*1000,#N/A)</f>
        <v>2.2711443539351359</v>
      </c>
    </row>
    <row r="159" spans="1:145" x14ac:dyDescent="0.3">
      <c r="A159" t="s">
        <v>468</v>
      </c>
      <c r="B159" t="s">
        <v>1743</v>
      </c>
      <c r="C159" t="str">
        <f>IF(VLOOKUP($A159,'0910'!$F$10:$L$433,1,FALSE)=VLOOKUP($A159,'2010'!$C$5:$K$611,1,FALSE),VLOOKUP($A159,'0910'!$F$10:$L$433,1,FALSE),FALSE)</f>
        <v>Leeds</v>
      </c>
      <c r="D159" t="str">
        <f>IF(VLOOKUP($A159,'1011'!$F$10:$L$433,1,FALSE)=VLOOKUP($A159,'2011'!$C$5:$K$611,1,FALSE),VLOOKUP($A159,'1011'!$F$10:$L$433,1,FALSE),FALSE)</f>
        <v>Leeds</v>
      </c>
      <c r="E159" t="str">
        <f>IF(VLOOKUP(A159,'1112'!$F$10:$L$408,1,FALSE)=VLOOKUP(A159,'2012'!$F$10:$M$460,1,FALSE),VLOOKUP(A159,'1112'!$F$10:$L$408,1,FALSE),FALSE)</f>
        <v>Leeds</v>
      </c>
      <c r="F159" t="str">
        <f>IF(VLOOKUP($A159,'1213'!$F$10:$L$408,1,FALSE)=VLOOKUP($A159,'2013'!$F$10:$M$460,1,FALSE),VLOOKUP($A159,'1213'!$F$10:$L$408,1,FALSE),FALSE)</f>
        <v>Leeds</v>
      </c>
      <c r="G159" t="str">
        <f>IF(VLOOKUP($A159,'1314'!$F$10:$L$408,1,FALSE)=VLOOKUP($A159,'2014'!$F$10:$M$460,1,FALSE),VLOOKUP($A159,'1314'!$F$10:$L$408,1,FALSE),FALSE)</f>
        <v>Leeds</v>
      </c>
      <c r="H159" t="str">
        <f>IF(VLOOKUP($A159,'1415'!$F$10:$L$408,1,FALSE)=VLOOKUP($A159,'2015'!$F$10:$M$460,1,FALSE),VLOOKUP($A159,'1415'!$F$10:$L$408,1,FALSE),FALSE)</f>
        <v>Leeds</v>
      </c>
      <c r="I159" t="str">
        <f>IF(VLOOKUP($A159,'1516'!$F$10:$L$408,1,FALSE)=VLOOKUP($A159,'2015'!$F$10:$M$460,1,FALSE),VLOOKUP($A159,'1516'!$F$10:$L$408,1,FALSE),FALSE)</f>
        <v>Leeds</v>
      </c>
      <c r="J159" t="str">
        <f>IF(VLOOKUP($A159,'1617'!$F$10:$L$408,1,FALSE)=VLOOKUP($A159,'2016'!$F$10:$M$460,1,FALSE),VLOOKUP($A159,'1617'!$F$10:$L$408,1,FALSE),FALSE)</f>
        <v>Leeds</v>
      </c>
      <c r="K159" t="str">
        <f>IF(VLOOKUP($A159,'1718'!$F$10:$M$408,1,FALSE)=VLOOKUP($A159,'2017'!$F$10:$M$460,1,FALSE),VLOOKUP($A159,'1718'!$F$10:$M$408,1,FALSE),FALSE)</f>
        <v>Leeds</v>
      </c>
      <c r="L159" t="str">
        <f>IF(VLOOKUP($A159,'1819'!$F$10:$M$408,1,FALSE)=VLOOKUP($A159,'2018'!$F$10:$M$460,1,FALSE),VLOOKUP($A159,'1819'!$F$10:$M$408,1,FALSE),FALSE)</f>
        <v>Leeds</v>
      </c>
      <c r="M159" t="str">
        <f>IF(VLOOKUP($A159,'1920'!$F$10:$M$408,1,FALSE)=VLOOKUP($A159,'2019'!$F$10:$M$464,1,FALSE),VLOOKUP($A159,'1920'!$F$10:$M$408,1,FALSE),FALSE)</f>
        <v>Leeds</v>
      </c>
      <c r="N159" t="str">
        <f>IF(VLOOKUP($A159,'20 21'!$F$10:$N$408,1,FALSE)=VLOOKUP($A159,'2020'!$F$10:$O$468,1,FALSE),VLOOKUP($A159,'20 21'!$F$10:$N$408,1,FALSE),FALSE)</f>
        <v>Leeds</v>
      </c>
      <c r="O159" t="str">
        <f>IF(VLOOKUP($A159,'21 22'!$F$10:$N$408,1,FALSE)=VLOOKUP($A159,'2021'!$F$10:$O$471,1,FALSE),VLOOKUP($A159,'21 22'!$F$10:$N$408,1,FALSE),FALSE)</f>
        <v>Leeds</v>
      </c>
      <c r="P159" t="str">
        <f>IF(VLOOKUP($A159,'22 23'!$F$10:$N$408,1,FALSE)=VLOOKUP($A159,'2022'!$F$10:$O$468,1,FALSE),VLOOKUP($A159,'22 23'!$F$10:$N$408,1,FALSE),FALSE)</f>
        <v>Leeds</v>
      </c>
      <c r="Q159" t="str">
        <f>IF(VLOOKUP($A159,'23 24'!$F$7:$N$408,1,FALSE)=VLOOKUP($A159,'2023'!$C$7:$O$468,1,FALSE),VLOOKUP($A159,'23 24'!$F$7:$N$408,1,FALSE),FALSE)</f>
        <v>Leeds</v>
      </c>
      <c r="S159" s="196">
        <f>IFERROR((VLOOKUP($A159,'0910'!$F$10:$L$433,4,FALSE)/VLOOKUP($A159,'2010'!$C$5:$K$611,9,FALSE))*1000,#N/A)</f>
        <v>2.57084959017633</v>
      </c>
      <c r="T159" s="196">
        <f>IFERROR((VLOOKUP($A159,'1011'!$F$10:$L$433,4,FALSE)/VLOOKUP($A159,'2011'!$C$5:$K$611,9,FALSE))*1000,#N/A)</f>
        <v>3.6766921825085892</v>
      </c>
      <c r="U159" s="196">
        <f>IFERROR((VLOOKUP($A159,'1112'!$F$10:$L$408,4,FALSE)/VLOOKUP($A159,'2012'!$F$10:$M$460,8,FALSE))*1000,#N/A)</f>
        <v>3.1460674157303372</v>
      </c>
      <c r="V159" s="196">
        <f>IFERROR((VLOOKUP($A159,'1213'!$F$10:$L$408,4,FALSE)/VLOOKUP($A159,'2013'!$F$10:$M$460,8,FALSE))*1000,#N/A)</f>
        <v>3.9664787808296804</v>
      </c>
      <c r="W159" s="196">
        <f>IFERROR((VLOOKUP($A159,'1314'!$F$10:$L$408,4,FALSE)/VLOOKUP($A159,'2014'!$F$10:$M$460,8,FALSE))*1000,#N/A)</f>
        <v>5.7474669668779992</v>
      </c>
      <c r="X159" s="196">
        <f>IFERROR((VLOOKUP($A159,'1415'!$F$10:$L$408,4,FALSE)/VLOOKUP($A159,'2015'!$F$10:$M$460,8,FALSE))*1000,#N/A)</f>
        <v>4.7125353440150795</v>
      </c>
      <c r="Y159" s="196">
        <f>IFERROR((VLOOKUP($A159,'1516'!$F$10:$L$408,4,FALSE)/VLOOKUP($A159,'2016'!$F$10:$M$460,8,FALSE))*1000,#N/A)</f>
        <v>3.8012807392029004</v>
      </c>
      <c r="Z159" s="196">
        <f>IFERROR((VLOOKUP($A159,'1617'!$F$10:$L$408,4,FALSE)/VLOOKUP($A159,'2017'!$F$10:$M$460,8,FALSE))*1000,#N/A)</f>
        <v>6.9313534990284511</v>
      </c>
      <c r="AA159" s="196">
        <f>IFERROR((VLOOKUP($A159,'1718'!$F$10:$L$408,4,FALSE)/VLOOKUP($A159,'2018'!$F$10:$N$460,9,FALSE))*1000,#N/A)</f>
        <v>5.2146355517142036</v>
      </c>
      <c r="AB159" s="196">
        <f>IFERROR((VLOOKUP($A159,'1819'!$F$10:$L$408,4,FALSE)/VLOOKUP($A159,'2018'!$F$10:$N$460,9,FALSE))*1000,#N/A)</f>
        <v>4.9553442811869779</v>
      </c>
      <c r="AC159" s="196">
        <f>IFERROR((VLOOKUP($A159,'1920'!$F$10:$L$408,4,FALSE)/VLOOKUP($A159,'2019'!$F$10:$N$464,8,FALSE))*1000,#N/A)</f>
        <v>3.4234460407846541</v>
      </c>
      <c r="AD159" s="196">
        <f>IFERROR((VLOOKUP($A159,'20 21'!$F$10:$M$408,4,FALSE)/VLOOKUP($A159,'2020'!$F$10:$N$469,8,FALSE))*1000,#N/A)</f>
        <v>3.6112826627115595</v>
      </c>
      <c r="AE159" s="196">
        <f>IFERROR((VLOOKUP($A159,'21 22'!$F$10:$M$408,4,FALSE)/VLOOKUP($A159,'2021'!$F$10:$N$469,8,FALSE))*1000,#N/A)</f>
        <v>6.8818888826721869</v>
      </c>
      <c r="AF159" s="196">
        <f>IFERROR((VLOOKUP($A159,'22 23'!$F$10:$M$408,4,FALSE)/VLOOKUP($A159,'2022'!$F$10:$N$469,8,FALSE))*1000,#N/A)</f>
        <v>4.7408080998508444</v>
      </c>
      <c r="AG159" s="196">
        <f>IFERROR((VLOOKUP($A159,'23 24'!$F$7:$M$408,4,FALSE)/VLOOKUP($A159,'2023'!$C$7:$N$469,9,FALSE))*1000,#N/A)</f>
        <v>3.4397831560698413</v>
      </c>
      <c r="AI159" s="196">
        <f>IFERROR((VLOOKUP($A159,'0910'!$F$10:$L$433,5,FALSE)/VLOOKUP($A159,'2010'!$C$5:$K$611,9,FALSE))*1000,#N/A)</f>
        <v>0.5444152073314581</v>
      </c>
      <c r="AJ159" s="196">
        <f>IFERROR((VLOOKUP($A159,'1011'!$F$10:$L$433,5,FALSE)/VLOOKUP($A159,'2011'!$C$5:$K$611,9,FALSE))*1000,#N/A)</f>
        <v>0.42191549635344466</v>
      </c>
      <c r="AK159" s="196">
        <f>IFERROR((VLOOKUP($A159,'1112'!$F$10:$L$408,5,FALSE)/VLOOKUP($A159,'2012'!$F$10:$M$460,8,FALSE))*1000,#N/A)</f>
        <v>2.9962546816479401E-2</v>
      </c>
      <c r="AL159" s="196">
        <f>IFERROR((VLOOKUP($A159,'1213'!$F$10:$L$408,5,FALSE)/VLOOKUP($A159,'2013'!$F$10:$M$460,8,FALSE))*1000,#N/A)</f>
        <v>0.14911574364021354</v>
      </c>
      <c r="AM159" s="196">
        <f>IFERROR((VLOOKUP($A159,'1314'!$F$10:$L$408,5,FALSE)/VLOOKUP($A159,'2014'!$F$10:$M$460,8,FALSE))*1000,#N/A)</f>
        <v>0.50364401256147429</v>
      </c>
      <c r="AN159" s="196">
        <f>IFERROR((VLOOKUP($A159,'1415'!$F$10:$L$408,5,FALSE)/VLOOKUP($A159,'2015'!$F$10:$M$460,8,FALSE))*1000,#N/A)</f>
        <v>0.29453345900094247</v>
      </c>
      <c r="AO159" s="196">
        <f>IFERROR((VLOOKUP($A159,'1516'!$F$10:$L$408,5,FALSE)/VLOOKUP($A159,'2016'!$F$10:$M$460,8,FALSE))*1000,#N/A)</f>
        <v>0.35088745284949857</v>
      </c>
      <c r="AP159" s="196">
        <f>IFERROR((VLOOKUP($A159,'1617'!$F$10:$L$408,5,FALSE)/VLOOKUP($A159,'2017'!$F$10:$M$460,8,FALSE))*1000,#N/A)</f>
        <v>0.37701922798062704</v>
      </c>
      <c r="AQ159" s="196">
        <f>IFERROR((VLOOKUP($A159,'1718'!$F$10:$L$408,5,FALSE)/VLOOKUP($A159,'2018'!$F$10:$N$460,9,FALSE))*1000,#N/A)</f>
        <v>0.4897723998847594</v>
      </c>
      <c r="AR159" s="196">
        <f>IFERROR((VLOOKUP($A159,'1819'!$F$10:$L$408,5,FALSE)/VLOOKUP($A159,'2018'!$F$10:$N$460,9,FALSE))*1000,#N/A)</f>
        <v>0.51858254105445123</v>
      </c>
      <c r="AS159" s="196">
        <f>IFERROR((VLOOKUP($A159,'1920'!$F$10:$L$408,5,FALSE)/VLOOKUP($A159,'2019'!$F$10:$N$464,8,FALSE))*1000,#N/A)</f>
        <v>0.45645947210462051</v>
      </c>
      <c r="AT159" s="196">
        <f>IFERROR((VLOOKUP($A159,'20 21'!$F$10:$L$408,5,FALSE)/VLOOKUP($A159,'2020'!$F$10:$N$469,8,FALSE))*1000,#N/A)</f>
        <v>0.62068920765354929</v>
      </c>
      <c r="AU159" s="196">
        <f>IFERROR((VLOOKUP($A159,'21 22'!$F$10:$L$408,5,FALSE)/VLOOKUP($A159,'2021'!$F$10:$N$469,8,FALSE))*1000,#N/A)</f>
        <v>1.4547082191014378</v>
      </c>
      <c r="AV159" s="196">
        <f>IFERROR((VLOOKUP($A159,'22 23'!$F$10:$L$408,5,FALSE)/VLOOKUP($A159,'2022'!$F$10:$N$469,8,FALSE))*1000,#N/A)</f>
        <v>0.36041231168456717</v>
      </c>
      <c r="AW159" s="196">
        <f>IFERROR((VLOOKUP($A159,'23 24'!$F$7:$M$408,5,FALSE)/VLOOKUP($A159,'2023'!$C$7:$N$469,9,FALSE))*1000,#N/A)</f>
        <v>0.71547489646252704</v>
      </c>
      <c r="AY159" s="196">
        <f>IFERROR((VLOOKUP($A159,'0910'!$F$10:$L$433,6,FALSE)/VLOOKUP($A159,'2010'!$C$5:$K$611,9,FALSE))*1000,#N/A)</f>
        <v>0</v>
      </c>
      <c r="AZ159" s="196">
        <f>IFERROR((VLOOKUP($A159,'1011'!$F$10:$L$433,6,FALSE)/VLOOKUP($A159,'2011'!$C$5:$K$611,9,FALSE))*1000,#N/A)</f>
        <v>3.0136821168103189E-2</v>
      </c>
      <c r="BA159" s="196">
        <f>IFERROR((VLOOKUP($A159,'1112'!$F$10:$L$408,6,FALSE)/VLOOKUP($A159,'2012'!$F$10:$M$460,8,FALSE))*1000,#N/A)</f>
        <v>0</v>
      </c>
      <c r="BB159" s="196">
        <f>IFERROR((VLOOKUP($A159,'1213'!$F$10:$L$408,6,FALSE)/VLOOKUP($A159,'2013'!$F$10:$M$460,8,FALSE))*1000,#N/A)</f>
        <v>0</v>
      </c>
      <c r="BC159" s="196">
        <f>IFERROR((VLOOKUP($A159,'1314'!$F$10:$L$408,6,FALSE)/VLOOKUP($A159,'2014'!$F$10:$M$460,8,FALSE))*1000,#N/A)</f>
        <v>0</v>
      </c>
      <c r="BD159" s="196">
        <f>IFERROR((VLOOKUP($A159,'1415'!$F$10:$L$408,6,FALSE)/VLOOKUP($A159,'2015'!$F$10:$M$460,8,FALSE))*1000,#N/A)</f>
        <v>0.14726672950047123</v>
      </c>
      <c r="BE159" s="196">
        <f>IFERROR((VLOOKUP($A159,'1516'!$F$10:$L$408,6,FALSE)/VLOOKUP($A159,'2016'!$F$10:$M$460,8,FALSE))*1000,#N/A)</f>
        <v>0</v>
      </c>
      <c r="BF159" s="196">
        <f>IFERROR((VLOOKUP($A159,'1617'!$F$10:$L$408,6,FALSE)/VLOOKUP($A159,'2017'!$F$10:$M$460,8,FALSE))*1000,#N/A)</f>
        <v>2.9001479075432848E-2</v>
      </c>
      <c r="BG159" s="196">
        <f>IFERROR((VLOOKUP($A159,'1718'!$F$10:$L$408,6,FALSE)/VLOOKUP($A159,'2018'!$F$10:$N$460,9,FALSE))*1000,#N/A)</f>
        <v>0</v>
      </c>
      <c r="BH159" s="196">
        <f>IFERROR((VLOOKUP($A159,'1819'!$F$10:$L$408,6,FALSE)/VLOOKUP($A159,'2018'!$F$10:$N$460,9,FALSE))*1000,#N/A)</f>
        <v>0</v>
      </c>
      <c r="BI159" s="196">
        <f>IFERROR((VLOOKUP($A159,'1920'!$F$10:$L$408,6,FALSE)/VLOOKUP($A159,'2019'!$F$10:$N$464,8,FALSE))*1000,#N/A)</f>
        <v>0.11411486802615513</v>
      </c>
      <c r="BJ159" s="196">
        <f>IFERROR((VLOOKUP($A159,'20 21'!$F$10:$L$408,6,FALSE)/VLOOKUP($A159,'2020'!$F$10:$N$469,8,FALSE))*1000,#N/A)</f>
        <v>0</v>
      </c>
      <c r="BK159" s="196">
        <f>IFERROR((VLOOKUP($A159,'21 22'!$F$10:$L$408,6,FALSE)/VLOOKUP($A159,'2021'!$F$10:$N$469,8,FALSE))*1000,#N/A)</f>
        <v>8.3925474178929108E-2</v>
      </c>
      <c r="BL159" s="196">
        <f>IFERROR((VLOOKUP($A159,'22 23'!$F$10:$L$408,6,FALSE)/VLOOKUP($A159,'2022'!$F$10:$N$469,8,FALSE))*1000,#N/A)</f>
        <v>0.11089609590294373</v>
      </c>
      <c r="BM159" s="196">
        <f>IFERROR((VLOOKUP($A159,'23 24'!$F$7:$M$408,6,FALSE)/VLOOKUP($A159,'2023'!$C$7:$N$469,9,FALSE))*1000,#N/A)</f>
        <v>0</v>
      </c>
      <c r="BO159" s="196">
        <f>IFERROR((VLOOKUP($A159,'0910'!$F$10:$L$433,7,FALSE)/VLOOKUP($A159,'2010'!$C$5:$K$611,9,FALSE))*1000,#N/A)</f>
        <v>3.1152647975077881</v>
      </c>
      <c r="BP159" s="196">
        <f>IFERROR((VLOOKUP($A159,'1011'!$F$10:$L$433,7,FALSE)/VLOOKUP($A159,'2011'!$C$5:$K$611,9,FALSE))*1000,#N/A)</f>
        <v>4.1287445000301375</v>
      </c>
      <c r="BQ159" s="196">
        <f>IFERROR((VLOOKUP($A159,'1112'!$F$10:$L$408,7,FALSE)/VLOOKUP($A159,'2012'!$F$10:$M$460,8,FALSE))*1000,#N/A)</f>
        <v>3.1760299625468167</v>
      </c>
      <c r="BR159" s="196">
        <f>IFERROR((VLOOKUP($A159,'1213'!$F$10:$L$408,7,FALSE)/VLOOKUP($A159,'2013'!$F$10:$M$460,8,FALSE))*1000,#N/A)</f>
        <v>4.1155945244698939</v>
      </c>
      <c r="BS159" s="196">
        <f>IFERROR((VLOOKUP($A159,'1314'!$F$10:$L$408,7,FALSE)/VLOOKUP($A159,'2014'!$F$10:$M$460,8,FALSE))*1000,#N/A)</f>
        <v>6.2807370978254431</v>
      </c>
      <c r="BT159" s="196">
        <f>IFERROR((VLOOKUP($A159,'1415'!$F$10:$L$408,7,FALSE)/VLOOKUP($A159,'2015'!$F$10:$M$460,8,FALSE))*1000,#N/A)</f>
        <v>5.1837888784165882</v>
      </c>
      <c r="BU159" s="196">
        <f>IFERROR((VLOOKUP($A159,'1516'!$F$10:$L$408,7,FALSE)/VLOOKUP($A159,'2016'!$F$10:$M$460,8,FALSE))*1000,#N/A)</f>
        <v>4.1521681920523994</v>
      </c>
      <c r="BV159" s="196">
        <f>IFERROR((VLOOKUP($A159,'1617'!$F$10:$L$408,7,FALSE)/VLOOKUP($A159,'2017'!$F$10:$M$460,8,FALSE))*1000,#N/A)</f>
        <v>7.33737420608451</v>
      </c>
      <c r="BW159" s="196">
        <f>IFERROR((VLOOKUP($A159,'1718'!$F$10:$L$408,7,FALSE)/VLOOKUP($A159,'2018'!$F$10:$N$460,9,FALSE))*1000,#N/A)</f>
        <v>5.675597810429271</v>
      </c>
      <c r="BX159" s="196">
        <f>IFERROR((VLOOKUP($A159,'1819'!$F$10:$L$408,7,FALSE)/VLOOKUP($A159,'2018'!$F$10:$N$460,9,FALSE))*1000,#N/A)</f>
        <v>5.4739268222414292</v>
      </c>
      <c r="BY159" s="196">
        <f>IFERROR((VLOOKUP($A159,'1920'!$F$10:$L$408,7,FALSE)/VLOOKUP($A159,'2019'!$F$10:$N$464,8,FALSE))*1000,#N/A)</f>
        <v>3.9940203809154293</v>
      </c>
      <c r="BZ159" s="196">
        <f>IFERROR((VLOOKUP($A159,'20 21'!$F$10:$L$408,7,FALSE)/VLOOKUP($A159,'2020'!$F$10:$N$469,8,FALSE))*1000,#N/A)</f>
        <v>4.2319718703651095</v>
      </c>
      <c r="CA159" s="196">
        <f>IFERROR((VLOOKUP($A159,'21 22'!$F$10:$L$408,7,FALSE)/VLOOKUP($A159,'2021'!$F$10:$N$469,8,FALSE))*1000,#N/A)</f>
        <v>8.3925474178929118</v>
      </c>
      <c r="CB159" s="196">
        <f>IFERROR((VLOOKUP($A159,'22 23'!$F$10:$L$408,7,FALSE)/VLOOKUP($A159,'2022'!$F$10:$N$469,8,FALSE))*1000,#N/A)</f>
        <v>5.2121165074383553</v>
      </c>
      <c r="CC159" s="196">
        <f>IFERROR((VLOOKUP($A159,'23 24'!$F$7:$M$408,7,FALSE)/VLOOKUP($A159,'2023'!$C$7:$N$469,9,FALSE))*1000,#N/A)</f>
        <v>4.1552580525323686</v>
      </c>
      <c r="CE159" s="198">
        <f>IFERROR((VLOOKUP($A159,'0910'!$F$10:$S$433,9,FALSE)/VLOOKUP($A159,'2010'!$C$5:$K$611,9,FALSE))*1000,#N/A)</f>
        <v>3.7806611620240145</v>
      </c>
      <c r="CF159" s="198">
        <f>IFERROR((VLOOKUP($A159,'1011'!$F$10:$S$433,10,FALSE)/VLOOKUP($A159,'2011'!$C$5:$K$611,9,FALSE))*1000,#N/A)</f>
        <v>3.5862817190042793</v>
      </c>
      <c r="CG159" s="198">
        <f>IFERROR((VLOOKUP($A159,'1112'!$F$10:$S$408,9,FALSE)/VLOOKUP($A159,'2012'!$F$10:$M$460,8,FALSE))*1000,#N/A)</f>
        <v>3.7153558052434459</v>
      </c>
      <c r="CH159" s="198">
        <f>IFERROR((VLOOKUP($A159,'1213'!$F$10:$S$408,9,FALSE)/VLOOKUP($A159,'2013'!$F$10:$M$460,8,FALSE))*1000,#N/A)</f>
        <v>3.2507232113566551</v>
      </c>
      <c r="CI159" s="198">
        <f>IFERROR((VLOOKUP($A159,'1314'!$F$10:$S$408,9,FALSE)/VLOOKUP($A159,'2014'!$F$10:$M$460,8,FALSE))*1000,#N/A)</f>
        <v>4.8290572969129579</v>
      </c>
      <c r="CJ159" s="198">
        <f>IFERROR((VLOOKUP($A159,'1415'!$F$10:$S$408,9,FALSE)/VLOOKUP($A159,'2015'!$F$10:$M$460,8,FALSE))*1000,#N/A)</f>
        <v>3.9762016965127236</v>
      </c>
      <c r="CK159" s="198">
        <f>IFERROR((VLOOKUP($A159,'1516'!$F$10:$S$408,9,FALSE)/VLOOKUP($A159,'2016'!$F$10:$M$460,8,FALSE))*1000,#N/A)</f>
        <v>4.6200181291850635</v>
      </c>
      <c r="CL159" s="198">
        <f>IFERROR((VLOOKUP($A159,'1617'!$F$10:$S$408,9,FALSE)/VLOOKUP($A159,'2017'!$F$10:$M$460,8,FALSE))*1000,#N/A)</f>
        <v>4.1182100287114647</v>
      </c>
      <c r="CM159" s="198">
        <f>IFERROR((VLOOKUP($A159,'1718'!$F$10:$S$408,9,FALSE)/VLOOKUP($A159,'2018'!$F$10:$N$460,9,FALSE))*1000,#N/A)</f>
        <v>4.5520023048112934</v>
      </c>
      <c r="CN159" s="198">
        <f>IFERROR((VLOOKUP($A159,'1819'!$F$10:$S$408,9,FALSE)/VLOOKUP($A159,'2018'!$F$10:$N$460,9,FALSE))*1000,#N/A)</f>
        <v>4.5808124459809854</v>
      </c>
      <c r="CO159" s="198">
        <f>IFERROR((VLOOKUP($A159,'1920'!$F$10:$S$408,9,FALSE)/VLOOKUP($A159,'2019'!$F$10:$N$464,8,FALSE))*1000,#N/A)</f>
        <v>4.4790085700265889</v>
      </c>
      <c r="CP159" s="198">
        <f>IFERROR((VLOOKUP($A159,'20 21'!$F$10:$S$408,9,FALSE)/VLOOKUP($A159,'2020'!$F$10:$N$469,8,FALSE))*1000,#N/A)</f>
        <v>7.3072047628304215</v>
      </c>
      <c r="CQ159" s="198">
        <f>IFERROR((VLOOKUP($A159,'21 22'!$F$10:$S$408,9,FALSE)/VLOOKUP($A159,'2021'!$F$10:$N$469,8,FALSE))*1000,#N/A)</f>
        <v>3.9444972864096686</v>
      </c>
      <c r="CR159" s="198">
        <f>IFERROR((VLOOKUP($A159,'22 23'!$F$10:$S$408,9,FALSE)/VLOOKUP($A159,'2022'!$F$10:$N$469,8,FALSE))*1000,#N/A)</f>
        <v>4.7130840758751082</v>
      </c>
      <c r="CS159" s="196">
        <f>IFERROR((VLOOKUP($A159,'23 24'!$F$7:$S$408,9,FALSE)/VLOOKUP($A159,'2023'!$C$7:$N$469,9,FALSE))*1000,#N/A)</f>
        <v>5.8889087631915684</v>
      </c>
      <c r="CU159" s="198">
        <f>IFERROR((VLOOKUP($A159,'0910'!$F$10:$S$433,10,FALSE)/VLOOKUP($A159,'2010'!$C$5:$K$611,9,FALSE))*1000,#N/A)</f>
        <v>0.45367933944288175</v>
      </c>
      <c r="CV159" s="198">
        <f>IFERROR((VLOOKUP($A159,'1011'!$F$10:$S$433,11,FALSE)/VLOOKUP($A159,'2011'!$C$5:$K$611,9,FALSE))*1000,#N/A)</f>
        <v>0.60273642336206379</v>
      </c>
      <c r="CW159" s="198">
        <f>IFERROR((VLOOKUP($A159,'1112'!$F$10:$S$408,10,FALSE)/VLOOKUP($A159,'2012'!$F$10:$M$460,8,FALSE))*1000,#N/A)</f>
        <v>0.35955056179775285</v>
      </c>
      <c r="CX159" s="198">
        <f>IFERROR((VLOOKUP($A159,'1213'!$F$10:$S$408,10,FALSE)/VLOOKUP($A159,'2013'!$F$10:$M$460,8,FALSE))*1000,#N/A)</f>
        <v>5.9646297456085413E-2</v>
      </c>
      <c r="CY159" s="198">
        <f>IFERROR((VLOOKUP($A159,'1314'!$F$10:$S$408,10,FALSE)/VLOOKUP($A159,'2014'!$F$10:$M$460,8,FALSE))*1000,#N/A)</f>
        <v>0.14813059192984535</v>
      </c>
      <c r="CZ159" s="198">
        <f>IFERROR((VLOOKUP($A159,'1415'!$F$10:$S$408,10,FALSE)/VLOOKUP($A159,'2015'!$F$10:$M$460,8,FALSE))*1000,#N/A)</f>
        <v>0.41234684260131949</v>
      </c>
      <c r="DA159" s="198">
        <f>IFERROR((VLOOKUP($A159,'1516'!$F$10:$S$408,10,FALSE)/VLOOKUP($A159,'2016'!$F$10:$M$460,8,FALSE))*1000,#N/A)</f>
        <v>0.38012807392029008</v>
      </c>
      <c r="DB159" s="198">
        <f>IFERROR((VLOOKUP($A159,'1617'!$F$10:$S$408,10,FALSE)/VLOOKUP($A159,'2017'!$F$10:$M$460,8,FALSE))*1000,#N/A)</f>
        <v>0.40602070705605986</v>
      </c>
      <c r="DC159" s="198">
        <f>IFERROR((VLOOKUP($A159,'1718'!$F$10:$S$408,10,FALSE)/VLOOKUP($A159,'2018'!$F$10:$N$460,9,FALSE))*1000,#N/A)</f>
        <v>0.25929127052722561</v>
      </c>
      <c r="DD159" s="198">
        <f>IFERROR((VLOOKUP($A159,'1819'!$F$10:$S$408,10,FALSE)/VLOOKUP($A159,'2018'!$F$10:$N$460,9,FALSE))*1000,#N/A)</f>
        <v>0.74906367041198507</v>
      </c>
      <c r="DE159" s="198">
        <f>IFERROR((VLOOKUP($A159,'1920'!$F$10:$S$408,10,FALSE)/VLOOKUP($A159,'2019'!$F$10:$N$464,8,FALSE))*1000,#N/A)</f>
        <v>0.54204562312423687</v>
      </c>
      <c r="DF159" s="198">
        <f>IFERROR((VLOOKUP($A159,'20 21'!$F$10:$S$408,10,FALSE)/VLOOKUP($A159,'2020'!$F$10:$N$469,8,FALSE))*1000,#N/A)</f>
        <v>0.45141033283894494</v>
      </c>
      <c r="DG159" s="198">
        <f>IFERROR((VLOOKUP($A159,'21 22'!$F$10:$S$408,10,FALSE)/VLOOKUP($A159,'2021'!$F$10:$N$469,8,FALSE))*1000,#N/A)</f>
        <v>0.75532926761036201</v>
      </c>
      <c r="DH159" s="198">
        <f>IFERROR((VLOOKUP($A159,'22 23'!$F$10:$S$408,10,FALSE)/VLOOKUP($A159,'2022'!$F$10:$N$469,8,FALSE))*1000,#N/A)</f>
        <v>0.8039966952963421</v>
      </c>
      <c r="DI159" s="196">
        <f>IFERROR((VLOOKUP($A159,'23 24'!$F$7:$S$408,10,FALSE)/VLOOKUP($A159,'2023'!$C$7:$N$469,9,FALSE))*1000,#N/A)</f>
        <v>0.52284703972261592</v>
      </c>
      <c r="DK159" s="198">
        <f>IFERROR((VLOOKUP($A159,'0910'!$F$10:$S$433,11,FALSE)/VLOOKUP($A159,'2010'!$C$5:$K$611,9,FALSE))*1000,#N/A)</f>
        <v>0</v>
      </c>
      <c r="DL159" s="198">
        <f>IFERROR((VLOOKUP($A159,'1011'!$F$10:$S$433,12,FALSE)/VLOOKUP($A159,'2011'!$C$5:$K$611,9,FALSE))*1000,#N/A)</f>
        <v>6.0273642336206378E-2</v>
      </c>
      <c r="DM159" s="198">
        <f>IFERROR((VLOOKUP($A159,'1112'!$F$10:$S$408,11,FALSE)/VLOOKUP($A159,'2012'!$F$10:$M$460,8,FALSE))*1000,#N/A)</f>
        <v>2.9962546816479401E-2</v>
      </c>
      <c r="DN159" s="198">
        <f>IFERROR((VLOOKUP($A159,'1213'!$F$10:$S$408,11,FALSE)/VLOOKUP($A159,'2013'!$F$10:$M$460,8,FALSE))*1000,#N/A)</f>
        <v>0</v>
      </c>
      <c r="DO159" s="198">
        <f>IFERROR((VLOOKUP($A159,'1314'!$F$10:$S$408,11,FALSE)/VLOOKUP($A159,'2014'!$F$10:$M$460,8,FALSE))*1000,#N/A)</f>
        <v>0</v>
      </c>
      <c r="DP159" s="198">
        <f>IFERROR((VLOOKUP($A159,'1415'!$F$10:$S$408,11,FALSE)/VLOOKUP($A159,'2015'!$F$10:$M$460,8,FALSE))*1000,#N/A)</f>
        <v>5.8906691800188503E-2</v>
      </c>
      <c r="DQ159" s="198">
        <f>IFERROR((VLOOKUP($A159,'1516'!$F$10:$S$408,11,FALSE)/VLOOKUP($A159,'2016'!$F$10:$M$460,8,FALSE))*1000,#N/A)</f>
        <v>0</v>
      </c>
      <c r="DR159" s="198">
        <f>IFERROR((VLOOKUP($A159,'1617'!$F$10:$S$408,11,FALSE)/VLOOKUP($A159,'2017'!$F$10:$M$460,8,FALSE))*1000,#N/A)</f>
        <v>0.17400887445259708</v>
      </c>
      <c r="DS159" s="198">
        <f>IFERROR((VLOOKUP($A159,'1718'!$F$10:$S$408,11,FALSE)/VLOOKUP($A159,'2018'!$F$10:$N$460,9,FALSE))*1000,#N/A)</f>
        <v>0</v>
      </c>
      <c r="DT159" s="198">
        <f>IFERROR((VLOOKUP($A159,'1819'!$F$10:$S$408,11,FALSE)/VLOOKUP($A159,'2018'!$F$10:$N$460,9,FALSE))*1000,#N/A)</f>
        <v>0</v>
      </c>
      <c r="DU159" s="198">
        <f>IFERROR((VLOOKUP($A159,'1920'!$F$10:$S$408,11,FALSE)/VLOOKUP($A159,'2019'!$F$10:$N$464,8,FALSE))*1000,#N/A)</f>
        <v>0</v>
      </c>
      <c r="DV159" s="198">
        <f>IFERROR((VLOOKUP($A159,'20 21'!$F$10:$S$408,11,FALSE)/VLOOKUP($A159,'2020'!$F$10:$N$469,8,FALSE))*1000,#N/A)</f>
        <v>2.8213145802434059E-2</v>
      </c>
      <c r="DW159" s="198">
        <f>IFERROR((VLOOKUP($A159,'21 22'!$F$10:$S$408,11,FALSE)/VLOOKUP($A159,'2021'!$F$10:$N$469,8,FALSE))*1000,#N/A)</f>
        <v>0</v>
      </c>
      <c r="DX159" s="198">
        <f>IFERROR((VLOOKUP($A159,'22 23'!$F$10:$S$408,11,FALSE)/VLOOKUP($A159,'2022'!$F$10:$N$469,8,FALSE))*1000,#N/A)</f>
        <v>0.11089609590294373</v>
      </c>
      <c r="DY159" s="196">
        <f>IFERROR((VLOOKUP($A159,'23 24'!$F$7:$S$408,11,FALSE)/VLOOKUP($A159,'2023'!$C$7:$N$469,9,FALSE))*1000,#N/A)</f>
        <v>5.5036530497117458E-2</v>
      </c>
      <c r="EA159" s="198">
        <f>IFERROR((VLOOKUP($A159,'0910'!$F$10:$S$433,12,FALSE)/VLOOKUP($A159,'2010'!$C$5:$K$611,9,FALSE))*1000,#N/A)</f>
        <v>4.234340501466896</v>
      </c>
      <c r="EB159" s="198">
        <f>IFERROR((VLOOKUP($A159,'1011'!$F$10:$S$433,13,FALSE)/VLOOKUP($A159,'2011'!$C$5:$K$611,9,FALSE))*1000,#N/A)</f>
        <v>4.2492917847025504</v>
      </c>
      <c r="EC159" s="198">
        <f>IFERROR((VLOOKUP($A159,'1112'!$F$10:$S$408,12,FALSE)/VLOOKUP($A159,'2012'!$F$10:$M$460,8,FALSE))*1000,#N/A)</f>
        <v>4.1348314606741567</v>
      </c>
      <c r="ED159" s="198">
        <f>IFERROR((VLOOKUP($A159,'1213'!$F$10:$S$408,12,FALSE)/VLOOKUP($A159,'2013'!$F$10:$M$460,8,FALSE))*1000,#N/A)</f>
        <v>3.3401926575407832</v>
      </c>
      <c r="EE159" s="198">
        <f>IFERROR((VLOOKUP($A159,'1314'!$F$10:$S$408,12,FALSE)/VLOOKUP($A159,'2014'!$F$10:$M$460,8,FALSE))*1000,#N/A)</f>
        <v>4.9771878888428045</v>
      </c>
      <c r="EF159" s="198">
        <f>IFERROR((VLOOKUP($A159,'1415'!$F$10:$S$408,12,FALSE)/VLOOKUP($A159,'2015'!$F$10:$M$460,8,FALSE))*1000,#N/A)</f>
        <v>4.4474552309142314</v>
      </c>
      <c r="EG159" s="198">
        <f>IFERROR((VLOOKUP($A159,'1516'!$F$10:$S$408,12,FALSE)/VLOOKUP($A159,'2016'!$F$10:$M$460,8,FALSE))*1000,#N/A)</f>
        <v>5.0001462031053538</v>
      </c>
      <c r="EH159" s="198">
        <f>IFERROR((VLOOKUP($A159,'1617'!$F$10:$S$408,12,FALSE)/VLOOKUP($A159,'2017'!$F$10:$M$460,8,FALSE))*1000,#N/A)</f>
        <v>4.7272410892955534</v>
      </c>
      <c r="EI159" s="198">
        <f>IFERROR((VLOOKUP($A159,'1718'!$F$10:$S$408,12,FALSE)/VLOOKUP($A159,'2018'!$F$10:$N$460,9,FALSE))*1000,#N/A)</f>
        <v>4.8112935753385191</v>
      </c>
      <c r="EJ159" s="198">
        <f>IFERROR((VLOOKUP($A159,'1819'!$F$10:$S$408,12,FALSE)/VLOOKUP($A159,'2018'!$F$10:$N$460,9,FALSE))*1000,#N/A)</f>
        <v>5.3010659752232785</v>
      </c>
      <c r="EK159" s="198">
        <f>IFERROR((VLOOKUP($A159,'1920'!$F$10:$S$408,12,FALSE)/VLOOKUP($A159,'2019'!$F$10:$N$464,8,FALSE))*1000,#N/A)</f>
        <v>4.9925254761442863</v>
      </c>
      <c r="EL159" s="198">
        <f>IFERROR((VLOOKUP($A159,'20 21'!$F$10:$S$408,12,FALSE)/VLOOKUP($A159,'2020'!$F$10:$N$469,8,FALSE))*1000,#N/A)</f>
        <v>7.7586150956693665</v>
      </c>
      <c r="EM159" s="198">
        <f>IFERROR((VLOOKUP($A159,'21 22'!$F$10:$S$408,12,FALSE)/VLOOKUP($A159,'2021'!$F$10:$N$469,8,FALSE))*1000,#N/A)</f>
        <v>4.7278017120796729</v>
      </c>
      <c r="EN159" s="198">
        <f>IFERROR((VLOOKUP($A159,'22 23'!$F$10:$S$408,12,FALSE)/VLOOKUP($A159,'2022'!$F$10:$N$469,8,FALSE))*1000,#N/A)</f>
        <v>5.6279768670743948</v>
      </c>
      <c r="EO159" s="196">
        <f>IFERROR((VLOOKUP($A159,'23 24'!$F$7:$S$408,12,FALSE)/VLOOKUP($A159,'2023'!$C$7:$N$469,9,FALSE))*1000,#N/A)</f>
        <v>6.466792333411302</v>
      </c>
    </row>
    <row r="160" spans="1:145" x14ac:dyDescent="0.3">
      <c r="A160" t="s">
        <v>1676</v>
      </c>
      <c r="B160" t="s">
        <v>1743</v>
      </c>
      <c r="C160" t="str">
        <f>IF(VLOOKUP($A160,'0910'!$F$10:$L$433,1,FALSE)=VLOOKUP($A160,'2010'!$C$5:$K$611,1,FALSE),VLOOKUP($A160,'0910'!$F$10:$L$433,1,FALSE),FALSE)</f>
        <v>Leicester</v>
      </c>
      <c r="D160" t="str">
        <f>IF(VLOOKUP($A160,'1011'!$F$10:$L$433,1,FALSE)=VLOOKUP($A160,'2011'!$C$5:$K$611,1,FALSE),VLOOKUP($A160,'1011'!$F$10:$L$433,1,FALSE),FALSE)</f>
        <v>Leicester</v>
      </c>
      <c r="E160" t="str">
        <f>IF(VLOOKUP(A160,'1112'!$F$10:$L$408,1,FALSE)=VLOOKUP(A160,'2012'!$F$10:$M$460,1,FALSE),VLOOKUP(A160,'1112'!$F$10:$L$408,1,FALSE),FALSE)</f>
        <v>Leicester</v>
      </c>
      <c r="F160" t="str">
        <f>IF(VLOOKUP($A160,'1213'!$F$10:$L$408,1,FALSE)=VLOOKUP($A160,'2013'!$F$10:$M$460,1,FALSE),VLOOKUP($A160,'1213'!$F$10:$L$408,1,FALSE),FALSE)</f>
        <v>Leicester</v>
      </c>
      <c r="G160" t="str">
        <f>IF(VLOOKUP($A160,'1314'!$F$10:$L$408,1,FALSE)=VLOOKUP($A160,'2014'!$F$10:$M$460,1,FALSE),VLOOKUP($A160,'1314'!$F$10:$L$408,1,FALSE),FALSE)</f>
        <v>Leicester</v>
      </c>
      <c r="H160" t="str">
        <f>IF(VLOOKUP($A160,'1415'!$F$10:$L$408,1,FALSE)=VLOOKUP($A160,'2015'!$F$10:$M$460,1,FALSE),VLOOKUP($A160,'1415'!$F$10:$L$408,1,FALSE),FALSE)</f>
        <v>Leicester</v>
      </c>
      <c r="I160" t="str">
        <f>IF(VLOOKUP($A160,'1516'!$F$10:$L$408,1,FALSE)=VLOOKUP($A160,'2015'!$F$10:$M$460,1,FALSE),VLOOKUP($A160,'1516'!$F$10:$L$408,1,FALSE),FALSE)</f>
        <v>Leicester</v>
      </c>
      <c r="J160" t="str">
        <f>IF(VLOOKUP($A160,'1617'!$F$10:$L$408,1,FALSE)=VLOOKUP($A160,'2016'!$F$10:$M$460,1,FALSE),VLOOKUP($A160,'1617'!$F$10:$L$408,1,FALSE),FALSE)</f>
        <v>Leicester</v>
      </c>
      <c r="K160" t="str">
        <f>IF(VLOOKUP($A160,'1718'!$F$10:$M$408,1,FALSE)=VLOOKUP($A160,'2017'!$F$10:$M$460,1,FALSE),VLOOKUP($A160,'1718'!$F$10:$M$408,1,FALSE),FALSE)</f>
        <v>Leicester</v>
      </c>
      <c r="L160" t="str">
        <f>IF(VLOOKUP($A160,'1819'!$F$10:$M$408,1,FALSE)=VLOOKUP($A160,'2018'!$F$10:$M$460,1,FALSE),VLOOKUP($A160,'1819'!$F$10:$M$408,1,FALSE),FALSE)</f>
        <v>Leicester</v>
      </c>
      <c r="M160" t="str">
        <f>IF(VLOOKUP($A160,'1920'!$F$10:$M$408,1,FALSE)=VLOOKUP($A160,'2019'!$F$10:$M$464,1,FALSE),VLOOKUP($A160,'1920'!$F$10:$M$408,1,FALSE),FALSE)</f>
        <v>Leicester</v>
      </c>
      <c r="N160" t="str">
        <f>IF(VLOOKUP($A160,'20 21'!$F$10:$N$408,1,FALSE)=VLOOKUP($A160,'2020'!$F$10:$O$468,1,FALSE),VLOOKUP($A160,'20 21'!$F$10:$N$408,1,FALSE),FALSE)</f>
        <v>Leicester</v>
      </c>
      <c r="O160" t="str">
        <f>IF(VLOOKUP($A160,'21 22'!$F$10:$N$408,1,FALSE)=VLOOKUP($A160,'2021'!$F$10:$O$471,1,FALSE),VLOOKUP($A160,'21 22'!$F$10:$N$408,1,FALSE),FALSE)</f>
        <v>Leicester</v>
      </c>
      <c r="P160" t="str">
        <f>IF(VLOOKUP($A160,'22 23'!$F$10:$N$408,1,FALSE)=VLOOKUP($A160,'2022'!$F$10:$O$468,1,FALSE),VLOOKUP($A160,'22 23'!$F$10:$N$408,1,FALSE),FALSE)</f>
        <v>Leicester</v>
      </c>
      <c r="Q160" t="str">
        <f>IF(VLOOKUP($A160,'23 24'!$F$7:$N$408,1,FALSE)=VLOOKUP($A160,'2023'!$C$7:$O$468,1,FALSE),VLOOKUP($A160,'23 24'!$F$7:$N$408,1,FALSE),FALSE)</f>
        <v>Leicester</v>
      </c>
      <c r="S160" s="196">
        <f>IFERROR((VLOOKUP($A160,'0910'!$F$10:$L$433,4,FALSE)/VLOOKUP($A160,'2010'!$C$5:$K$611,9,FALSE))*1000,#N/A)</f>
        <v>3.270319853234426</v>
      </c>
      <c r="T160" s="196">
        <f>IFERROR((VLOOKUP($A160,'1011'!$F$10:$L$433,4,FALSE)/VLOOKUP($A160,'2011'!$C$5:$K$611,9,FALSE))*1000,#N/A)</f>
        <v>2.5256511444356748</v>
      </c>
      <c r="U160" s="196">
        <f>IFERROR((VLOOKUP($A160,'1112'!$F$10:$L$408,4,FALSE)/VLOOKUP($A160,'2012'!$F$10:$M$460,8,FALSE))*1000,#N/A)</f>
        <v>4.9373040752351098</v>
      </c>
      <c r="V160" s="196">
        <f>IFERROR((VLOOKUP($A160,'1213'!$F$10:$L$408,4,FALSE)/VLOOKUP($A160,'2013'!$F$10:$M$460,8,FALSE))*1000,#N/A)</f>
        <v>0.85436893203883502</v>
      </c>
      <c r="W160" s="196">
        <f>IFERROR((VLOOKUP($A160,'1314'!$F$10:$L$408,4,FALSE)/VLOOKUP($A160,'2014'!$F$10:$M$460,8,FALSE))*1000,#N/A)</f>
        <v>2.4640024640024638</v>
      </c>
      <c r="X160" s="196">
        <f>IFERROR((VLOOKUP($A160,'1415'!$F$10:$L$408,4,FALSE)/VLOOKUP($A160,'2015'!$F$10:$M$460,8,FALSE))*1000,#N/A)</f>
        <v>2.2895520109898495</v>
      </c>
      <c r="Y160" s="196">
        <f>IFERROR((VLOOKUP($A160,'1516'!$F$10:$L$408,4,FALSE)/VLOOKUP($A160,'2016'!$F$10:$M$460,8,FALSE))*1000,#N/A)</f>
        <v>2.6481047136263904</v>
      </c>
      <c r="Z160" s="196">
        <f>IFERROR((VLOOKUP($A160,'1617'!$F$10:$L$408,4,FALSE)/VLOOKUP($A160,'2017'!$F$10:$M$460,8,FALSE))*1000,#N/A)</f>
        <v>3.5145442309130335</v>
      </c>
      <c r="AA160" s="196">
        <f>IFERROR((VLOOKUP($A160,'1718'!$F$10:$L$408,4,FALSE)/VLOOKUP($A160,'2018'!$F$10:$N$460,9,FALSE))*1000,#N/A)</f>
        <v>1.3266509433962264</v>
      </c>
      <c r="AB160" s="196">
        <f>IFERROR((VLOOKUP($A160,'1819'!$F$10:$L$408,4,FALSE)/VLOOKUP($A160,'2018'!$F$10:$N$460,9,FALSE))*1000,#N/A)</f>
        <v>1.4003537735849056</v>
      </c>
      <c r="AC160" s="196">
        <f>IFERROR((VLOOKUP($A160,'1920'!$F$10:$L$408,4,FALSE)/VLOOKUP($A160,'2019'!$F$10:$N$464,8,FALSE))*1000,#N/A)</f>
        <v>1.4586189795501621</v>
      </c>
      <c r="AD160" s="196">
        <f>IFERROR((VLOOKUP($A160,'20 21'!$F$10:$M$408,4,FALSE)/VLOOKUP($A160,'2020'!$F$10:$N$469,8,FALSE))*1000,#N/A)</f>
        <v>1.8642178301250143</v>
      </c>
      <c r="AE160" s="196">
        <f>IFERROR((VLOOKUP($A160,'21 22'!$F$10:$M$408,4,FALSE)/VLOOKUP($A160,'2021'!$F$10:$N$469,8,FALSE))*1000,#N/A)</f>
        <v>1.8565413377494262</v>
      </c>
      <c r="AF160" s="196">
        <f>IFERROR((VLOOKUP($A160,'22 23'!$F$10:$M$408,4,FALSE)/VLOOKUP($A160,'2022'!$F$10:$N$469,8,FALSE))*1000,#N/A)</f>
        <v>0.51660135349554615</v>
      </c>
      <c r="AG160" s="196">
        <f>IFERROR((VLOOKUP($A160,'23 24'!$F$7:$M$408,4,FALSE)/VLOOKUP($A160,'2023'!$C$7:$N$469,9,FALSE))*1000,#N/A)</f>
        <v>0.87498632833861978</v>
      </c>
      <c r="AI160" s="196">
        <f>IFERROR((VLOOKUP($A160,'0910'!$F$10:$L$433,5,FALSE)/VLOOKUP($A160,'2010'!$C$5:$K$611,9,FALSE))*1000,#N/A)</f>
        <v>0.31905559543750495</v>
      </c>
      <c r="AJ160" s="196">
        <f>IFERROR((VLOOKUP($A160,'1011'!$F$10:$L$433,5,FALSE)/VLOOKUP($A160,'2011'!$C$5:$K$611,9,FALSE))*1000,#N/A)</f>
        <v>0.15785319652722968</v>
      </c>
      <c r="AK160" s="196">
        <f>IFERROR((VLOOKUP($A160,'1112'!$F$10:$L$408,5,FALSE)/VLOOKUP($A160,'2012'!$F$10:$M$460,8,FALSE))*1000,#N/A)</f>
        <v>0.54858934169278994</v>
      </c>
      <c r="AL160" s="196">
        <f>IFERROR((VLOOKUP($A160,'1213'!$F$10:$L$408,5,FALSE)/VLOOKUP($A160,'2013'!$F$10:$M$460,8,FALSE))*1000,#N/A)</f>
        <v>0.38834951456310685</v>
      </c>
      <c r="AM160" s="196">
        <f>IFERROR((VLOOKUP($A160,'1314'!$F$10:$L$408,5,FALSE)/VLOOKUP($A160,'2014'!$F$10:$M$460,8,FALSE))*1000,#N/A)</f>
        <v>0.23100023100023098</v>
      </c>
      <c r="AN160" s="196">
        <f>IFERROR((VLOOKUP($A160,'1415'!$F$10:$L$408,5,FALSE)/VLOOKUP($A160,'2015'!$F$10:$M$460,8,FALSE))*1000,#N/A)</f>
        <v>0.61054720293062659</v>
      </c>
      <c r="AO160" s="196">
        <f>IFERROR((VLOOKUP($A160,'1516'!$F$10:$L$408,5,FALSE)/VLOOKUP($A160,'2016'!$F$10:$M$460,8,FALSE))*1000,#N/A)</f>
        <v>0.30264053870015889</v>
      </c>
      <c r="AP160" s="196">
        <f>IFERROR((VLOOKUP($A160,'1617'!$F$10:$L$408,5,FALSE)/VLOOKUP($A160,'2017'!$F$10:$M$460,8,FALSE))*1000,#N/A)</f>
        <v>1.0468855155911165</v>
      </c>
      <c r="AQ160" s="196">
        <f>IFERROR((VLOOKUP($A160,'1718'!$F$10:$L$408,5,FALSE)/VLOOKUP($A160,'2018'!$F$10:$N$460,9,FALSE))*1000,#N/A)</f>
        <v>0.36851415094339623</v>
      </c>
      <c r="AR160" s="196">
        <f>IFERROR((VLOOKUP($A160,'1819'!$F$10:$L$408,5,FALSE)/VLOOKUP($A160,'2018'!$F$10:$N$460,9,FALSE))*1000,#N/A)</f>
        <v>0.44221698113207547</v>
      </c>
      <c r="AS160" s="196">
        <f>IFERROR((VLOOKUP($A160,'1920'!$F$10:$L$408,5,FALSE)/VLOOKUP($A160,'2019'!$F$10:$N$464,8,FALSE))*1000,#N/A)</f>
        <v>7.2930948977508098E-2</v>
      </c>
      <c r="AT160" s="196">
        <f>IFERROR((VLOOKUP($A160,'20 21'!$F$10:$L$408,5,FALSE)/VLOOKUP($A160,'2020'!$F$10:$N$469,8,FALSE))*1000,#N/A)</f>
        <v>1.1930994112800091</v>
      </c>
      <c r="AU160" s="196">
        <f>IFERROR((VLOOKUP($A160,'21 22'!$F$10:$L$408,5,FALSE)/VLOOKUP($A160,'2021'!$F$10:$N$469,8,FALSE))*1000,#N/A)</f>
        <v>0.51983157456983942</v>
      </c>
      <c r="AV160" s="196">
        <f>IFERROR((VLOOKUP($A160,'22 23'!$F$10:$L$408,5,FALSE)/VLOOKUP($A160,'2022'!$F$10:$N$469,8,FALSE))*1000,#N/A)</f>
        <v>0.29520077342602635</v>
      </c>
      <c r="AW160" s="196">
        <f>IFERROR((VLOOKUP($A160,'23 24'!$F$7:$M$408,5,FALSE)/VLOOKUP($A160,'2023'!$C$7:$N$469,9,FALSE))*1000,#N/A)</f>
        <v>1.0937329104232745</v>
      </c>
      <c r="AY160" s="196">
        <f>IFERROR((VLOOKUP($A160,'0910'!$F$10:$L$433,6,FALSE)/VLOOKUP($A160,'2010'!$C$5:$K$611,9,FALSE))*1000,#N/A)</f>
        <v>0</v>
      </c>
      <c r="AZ160" s="196">
        <f>IFERROR((VLOOKUP($A160,'1011'!$F$10:$L$433,6,FALSE)/VLOOKUP($A160,'2011'!$C$5:$K$611,9,FALSE))*1000,#N/A)</f>
        <v>7.8926598263614839E-2</v>
      </c>
      <c r="BA160" s="196">
        <f>IFERROR((VLOOKUP($A160,'1112'!$F$10:$L$408,6,FALSE)/VLOOKUP($A160,'2012'!$F$10:$M$460,8,FALSE))*1000,#N/A)</f>
        <v>0</v>
      </c>
      <c r="BB160" s="196">
        <f>IFERROR((VLOOKUP($A160,'1213'!$F$10:$L$408,6,FALSE)/VLOOKUP($A160,'2013'!$F$10:$M$460,8,FALSE))*1000,#N/A)</f>
        <v>0</v>
      </c>
      <c r="BC160" s="196">
        <f>IFERROR((VLOOKUP($A160,'1314'!$F$10:$L$408,6,FALSE)/VLOOKUP($A160,'2014'!$F$10:$M$460,8,FALSE))*1000,#N/A)</f>
        <v>0</v>
      </c>
      <c r="BD160" s="196">
        <f>IFERROR((VLOOKUP($A160,'1415'!$F$10:$L$408,6,FALSE)/VLOOKUP($A160,'2015'!$F$10:$M$460,8,FALSE))*1000,#N/A)</f>
        <v>0</v>
      </c>
      <c r="BE160" s="196">
        <f>IFERROR((VLOOKUP($A160,'1516'!$F$10:$L$408,6,FALSE)/VLOOKUP($A160,'2016'!$F$10:$M$460,8,FALSE))*1000,#N/A)</f>
        <v>0</v>
      </c>
      <c r="BF160" s="196">
        <f>IFERROR((VLOOKUP($A160,'1617'!$F$10:$L$408,6,FALSE)/VLOOKUP($A160,'2017'!$F$10:$M$460,8,FALSE))*1000,#N/A)</f>
        <v>0</v>
      </c>
      <c r="BG160" s="196">
        <f>IFERROR((VLOOKUP($A160,'1718'!$F$10:$L$408,6,FALSE)/VLOOKUP($A160,'2018'!$F$10:$N$460,9,FALSE))*1000,#N/A)</f>
        <v>0</v>
      </c>
      <c r="BH160" s="196">
        <f>IFERROR((VLOOKUP($A160,'1819'!$F$10:$L$408,6,FALSE)/VLOOKUP($A160,'2018'!$F$10:$N$460,9,FALSE))*1000,#N/A)</f>
        <v>0</v>
      </c>
      <c r="BI160" s="196">
        <f>IFERROR((VLOOKUP($A160,'1920'!$F$10:$L$408,6,FALSE)/VLOOKUP($A160,'2019'!$F$10:$N$464,8,FALSE))*1000,#N/A)</f>
        <v>0</v>
      </c>
      <c r="BJ160" s="196">
        <f>IFERROR((VLOOKUP($A160,'20 21'!$F$10:$L$408,6,FALSE)/VLOOKUP($A160,'2020'!$F$10:$N$469,8,FALSE))*1000,#N/A)</f>
        <v>0</v>
      </c>
      <c r="BK160" s="196">
        <f>IFERROR((VLOOKUP($A160,'21 22'!$F$10:$L$408,6,FALSE)/VLOOKUP($A160,'2021'!$F$10:$N$469,8,FALSE))*1000,#N/A)</f>
        <v>0</v>
      </c>
      <c r="BL160" s="196">
        <f>IFERROR((VLOOKUP($A160,'22 23'!$F$10:$L$408,6,FALSE)/VLOOKUP($A160,'2022'!$F$10:$N$469,8,FALSE))*1000,#N/A)</f>
        <v>0</v>
      </c>
      <c r="BM160" s="196">
        <f>IFERROR((VLOOKUP($A160,'23 24'!$F$7:$M$408,6,FALSE)/VLOOKUP($A160,'2023'!$C$7:$N$469,9,FALSE))*1000,#N/A)</f>
        <v>0</v>
      </c>
      <c r="BO160" s="196">
        <f>IFERROR((VLOOKUP($A160,'0910'!$F$10:$L$433,7,FALSE)/VLOOKUP($A160,'2010'!$C$5:$K$611,9,FALSE))*1000,#N/A)</f>
        <v>3.5893754486719307</v>
      </c>
      <c r="BP160" s="196">
        <f>IFERROR((VLOOKUP($A160,'1011'!$F$10:$L$433,7,FALSE)/VLOOKUP($A160,'2011'!$C$5:$K$611,9,FALSE))*1000,#N/A)</f>
        <v>2.8413575374901341</v>
      </c>
      <c r="BQ160" s="196">
        <f>IFERROR((VLOOKUP($A160,'1112'!$F$10:$L$408,7,FALSE)/VLOOKUP($A160,'2012'!$F$10:$M$460,8,FALSE))*1000,#N/A)</f>
        <v>5.4858934169279001</v>
      </c>
      <c r="BR160" s="196">
        <f>IFERROR((VLOOKUP($A160,'1213'!$F$10:$L$408,7,FALSE)/VLOOKUP($A160,'2013'!$F$10:$M$460,8,FALSE))*1000,#N/A)</f>
        <v>1.1650485436893205</v>
      </c>
      <c r="BS160" s="196">
        <f>IFERROR((VLOOKUP($A160,'1314'!$F$10:$L$408,7,FALSE)/VLOOKUP($A160,'2014'!$F$10:$M$460,8,FALSE))*1000,#N/A)</f>
        <v>2.6950026950026951</v>
      </c>
      <c r="BT160" s="196">
        <f>IFERROR((VLOOKUP($A160,'1415'!$F$10:$L$408,7,FALSE)/VLOOKUP($A160,'2015'!$F$10:$M$460,8,FALSE))*1000,#N/A)</f>
        <v>2.8237808135541478</v>
      </c>
      <c r="BU160" s="196">
        <f>IFERROR((VLOOKUP($A160,'1516'!$F$10:$L$408,7,FALSE)/VLOOKUP($A160,'2016'!$F$10:$M$460,8,FALSE))*1000,#N/A)</f>
        <v>2.9507452523265494</v>
      </c>
      <c r="BV160" s="196">
        <f>IFERROR((VLOOKUP($A160,'1617'!$F$10:$L$408,7,FALSE)/VLOOKUP($A160,'2017'!$F$10:$M$460,8,FALSE))*1000,#N/A)</f>
        <v>4.5614297465041496</v>
      </c>
      <c r="BW160" s="196">
        <f>IFERROR((VLOOKUP($A160,'1718'!$F$10:$L$408,7,FALSE)/VLOOKUP($A160,'2018'!$F$10:$N$460,9,FALSE))*1000,#N/A)</f>
        <v>1.6951650943396226</v>
      </c>
      <c r="BX160" s="196">
        <f>IFERROR((VLOOKUP($A160,'1819'!$F$10:$L$408,7,FALSE)/VLOOKUP($A160,'2018'!$F$10:$N$460,9,FALSE))*1000,#N/A)</f>
        <v>1.9162735849056605</v>
      </c>
      <c r="BY160" s="196">
        <f>IFERROR((VLOOKUP($A160,'1920'!$F$10:$L$408,7,FALSE)/VLOOKUP($A160,'2019'!$F$10:$N$464,8,FALSE))*1000,#N/A)</f>
        <v>1.5315499285276699</v>
      </c>
      <c r="BZ160" s="196">
        <f>IFERROR((VLOOKUP($A160,'20 21'!$F$10:$L$408,7,FALSE)/VLOOKUP($A160,'2020'!$F$10:$N$469,8,FALSE))*1000,#N/A)</f>
        <v>3.0573172414050234</v>
      </c>
      <c r="CA160" s="196">
        <f>IFERROR((VLOOKUP($A160,'21 22'!$F$10:$L$408,7,FALSE)/VLOOKUP($A160,'2021'!$F$10:$N$469,8,FALSE))*1000,#N/A)</f>
        <v>2.3021112588092887</v>
      </c>
      <c r="CB160" s="196">
        <f>IFERROR((VLOOKUP($A160,'22 23'!$F$10:$L$408,7,FALSE)/VLOOKUP($A160,'2022'!$F$10:$N$469,8,FALSE))*1000,#N/A)</f>
        <v>0.81180212692157261</v>
      </c>
      <c r="CC160" s="196">
        <f>IFERROR((VLOOKUP($A160,'23 24'!$F$7:$M$408,7,FALSE)/VLOOKUP($A160,'2023'!$C$7:$N$469,9,FALSE))*1000,#N/A)</f>
        <v>1.8958037114003428</v>
      </c>
      <c r="CE160" s="198">
        <f>IFERROR((VLOOKUP($A160,'0910'!$F$10:$S$433,9,FALSE)/VLOOKUP($A160,'2010'!$C$5:$K$611,9,FALSE))*1000,#N/A)</f>
        <v>3.270319853234426</v>
      </c>
      <c r="CF160" s="198">
        <f>IFERROR((VLOOKUP($A160,'1011'!$F$10:$S$433,10,FALSE)/VLOOKUP($A160,'2011'!$C$5:$K$611,9,FALSE))*1000,#N/A)</f>
        <v>3.1570639305445933</v>
      </c>
      <c r="CG160" s="198">
        <f>IFERROR((VLOOKUP($A160,'1112'!$F$10:$S$408,9,FALSE)/VLOOKUP($A160,'2012'!$F$10:$M$460,8,FALSE))*1000,#N/A)</f>
        <v>3.0564263322884013</v>
      </c>
      <c r="CH160" s="198">
        <f>IFERROR((VLOOKUP($A160,'1213'!$F$10:$S$408,9,FALSE)/VLOOKUP($A160,'2013'!$F$10:$M$460,8,FALSE))*1000,#N/A)</f>
        <v>4.9708737864077666</v>
      </c>
      <c r="CI160" s="198">
        <f>IFERROR((VLOOKUP($A160,'1314'!$F$10:$S$408,9,FALSE)/VLOOKUP($A160,'2014'!$F$10:$M$460,8,FALSE))*1000,#N/A)</f>
        <v>1.0780010780010778</v>
      </c>
      <c r="CJ160" s="198">
        <f>IFERROR((VLOOKUP($A160,'1415'!$F$10:$S$408,9,FALSE)/VLOOKUP($A160,'2015'!$F$10:$M$460,8,FALSE))*1000,#N/A)</f>
        <v>2.2895520109898495</v>
      </c>
      <c r="CK160" s="198">
        <f>IFERROR((VLOOKUP($A160,'1516'!$F$10:$S$408,9,FALSE)/VLOOKUP($A160,'2016'!$F$10:$M$460,8,FALSE))*1000,#N/A)</f>
        <v>1.8158432322009532</v>
      </c>
      <c r="CL160" s="198">
        <f>IFERROR((VLOOKUP($A160,'1617'!$F$10:$S$408,9,FALSE)/VLOOKUP($A160,'2017'!$F$10:$M$460,8,FALSE))*1000,#N/A)</f>
        <v>3.215434083601286</v>
      </c>
      <c r="CM160" s="198">
        <f>IFERROR((VLOOKUP($A160,'1718'!$F$10:$S$408,9,FALSE)/VLOOKUP($A160,'2018'!$F$10:$N$460,9,FALSE))*1000,#N/A)</f>
        <v>2.0636792452830188</v>
      </c>
      <c r="CN160" s="198">
        <f>IFERROR((VLOOKUP($A160,'1819'!$F$10:$S$408,9,FALSE)/VLOOKUP($A160,'2018'!$F$10:$N$460,9,FALSE))*1000,#N/A)</f>
        <v>2.3584905660377355</v>
      </c>
      <c r="CO160" s="198">
        <f>IFERROR((VLOOKUP($A160,'1920'!$F$10:$S$408,9,FALSE)/VLOOKUP($A160,'2019'!$F$10:$N$464,8,FALSE))*1000,#N/A)</f>
        <v>1.8962046734152105</v>
      </c>
      <c r="CP160" s="198">
        <f>IFERROR((VLOOKUP($A160,'20 21'!$F$10:$S$408,9,FALSE)/VLOOKUP($A160,'2020'!$F$10:$N$469,8,FALSE))*1000,#N/A)</f>
        <v>1.416805550895011</v>
      </c>
      <c r="CQ160" s="198">
        <f>IFERROR((VLOOKUP($A160,'21 22'!$F$10:$S$408,9,FALSE)/VLOOKUP($A160,'2021'!$F$10:$N$469,8,FALSE))*1000,#N/A)</f>
        <v>1.2624481096696101</v>
      </c>
      <c r="CR160" s="198">
        <f>IFERROR((VLOOKUP($A160,'22 23'!$F$10:$S$408,9,FALSE)/VLOOKUP($A160,'2022'!$F$10:$N$469,8,FALSE))*1000,#N/A)</f>
        <v>1.6974044471996517</v>
      </c>
      <c r="CS160" s="196">
        <f>IFERROR((VLOOKUP($A160,'23 24'!$F$7:$S$408,9,FALSE)/VLOOKUP($A160,'2023'!$C$7:$N$469,9,FALSE))*1000,#N/A)</f>
        <v>1.5312260745925843</v>
      </c>
      <c r="CU160" s="198">
        <f>IFERROR((VLOOKUP($A160,'0910'!$F$10:$S$433,10,FALSE)/VLOOKUP($A160,'2010'!$C$5:$K$611,9,FALSE))*1000,#N/A)</f>
        <v>0.23929169657812874</v>
      </c>
      <c r="CV160" s="198">
        <f>IFERROR((VLOOKUP($A160,'1011'!$F$10:$S$433,11,FALSE)/VLOOKUP($A160,'2011'!$C$5:$K$611,9,FALSE))*1000,#N/A)</f>
        <v>0.39463299131807417</v>
      </c>
      <c r="CW160" s="198">
        <f>IFERROR((VLOOKUP($A160,'1112'!$F$10:$S$408,10,FALSE)/VLOOKUP($A160,'2012'!$F$10:$M$460,8,FALSE))*1000,#N/A)</f>
        <v>0.23510971786833856</v>
      </c>
      <c r="CX160" s="198">
        <f>IFERROR((VLOOKUP($A160,'1213'!$F$10:$S$408,10,FALSE)/VLOOKUP($A160,'2013'!$F$10:$M$460,8,FALSE))*1000,#N/A)</f>
        <v>0.38834951456310685</v>
      </c>
      <c r="CY160" s="198">
        <f>IFERROR((VLOOKUP($A160,'1314'!$F$10:$S$408,10,FALSE)/VLOOKUP($A160,'2014'!$F$10:$M$460,8,FALSE))*1000,#N/A)</f>
        <v>0.38500038500038503</v>
      </c>
      <c r="CZ160" s="198">
        <f>IFERROR((VLOOKUP($A160,'1415'!$F$10:$S$408,10,FALSE)/VLOOKUP($A160,'2015'!$F$10:$M$460,8,FALSE))*1000,#N/A)</f>
        <v>0.61054720293062659</v>
      </c>
      <c r="DA160" s="198">
        <f>IFERROR((VLOOKUP($A160,'1516'!$F$10:$S$408,10,FALSE)/VLOOKUP($A160,'2016'!$F$10:$M$460,8,FALSE))*1000,#N/A)</f>
        <v>7.5660134675039722E-2</v>
      </c>
      <c r="DB160" s="198">
        <f>IFERROR((VLOOKUP($A160,'1617'!$F$10:$S$408,10,FALSE)/VLOOKUP($A160,'2017'!$F$10:$M$460,8,FALSE))*1000,#N/A)</f>
        <v>0.22433261048381065</v>
      </c>
      <c r="DC160" s="198">
        <f>IFERROR((VLOOKUP($A160,'1718'!$F$10:$S$408,10,FALSE)/VLOOKUP($A160,'2018'!$F$10:$N$460,9,FALSE))*1000,#N/A)</f>
        <v>0.22110849056603774</v>
      </c>
      <c r="DD160" s="198">
        <f>IFERROR((VLOOKUP($A160,'1819'!$F$10:$S$408,10,FALSE)/VLOOKUP($A160,'2018'!$F$10:$N$460,9,FALSE))*1000,#N/A)</f>
        <v>0.51591981132075471</v>
      </c>
      <c r="DE160" s="198">
        <f>IFERROR((VLOOKUP($A160,'1920'!$F$10:$S$408,10,FALSE)/VLOOKUP($A160,'2019'!$F$10:$N$464,8,FALSE))*1000,#N/A)</f>
        <v>0.36465474488754052</v>
      </c>
      <c r="DF160" s="198">
        <f>IFERROR((VLOOKUP($A160,'20 21'!$F$10:$S$408,10,FALSE)/VLOOKUP($A160,'2020'!$F$10:$N$469,8,FALSE))*1000,#N/A)</f>
        <v>0</v>
      </c>
      <c r="DG160" s="198">
        <f>IFERROR((VLOOKUP($A160,'21 22'!$F$10:$S$408,10,FALSE)/VLOOKUP($A160,'2021'!$F$10:$N$469,8,FALSE))*1000,#N/A)</f>
        <v>0.74261653509977055</v>
      </c>
      <c r="DH160" s="198">
        <f>IFERROR((VLOOKUP($A160,'22 23'!$F$10:$S$408,10,FALSE)/VLOOKUP($A160,'2022'!$F$10:$N$469,8,FALSE))*1000,#N/A)</f>
        <v>0.22140058006951976</v>
      </c>
      <c r="DI160" s="196">
        <f>IFERROR((VLOOKUP($A160,'23 24'!$F$7:$S$408,10,FALSE)/VLOOKUP($A160,'2023'!$C$7:$N$469,9,FALSE))*1000,#N/A)</f>
        <v>0.65623974625396475</v>
      </c>
      <c r="DK160" s="198">
        <f>IFERROR((VLOOKUP($A160,'0910'!$F$10:$S$433,11,FALSE)/VLOOKUP($A160,'2010'!$C$5:$K$611,9,FALSE))*1000,#N/A)</f>
        <v>0</v>
      </c>
      <c r="DL160" s="198">
        <f>IFERROR((VLOOKUP($A160,'1011'!$F$10:$S$433,12,FALSE)/VLOOKUP($A160,'2011'!$C$5:$K$611,9,FALSE))*1000,#N/A)</f>
        <v>0</v>
      </c>
      <c r="DM160" s="198">
        <f>IFERROR((VLOOKUP($A160,'1112'!$F$10:$S$408,11,FALSE)/VLOOKUP($A160,'2012'!$F$10:$M$460,8,FALSE))*1000,#N/A)</f>
        <v>0.39184952978056425</v>
      </c>
      <c r="DN160" s="198">
        <f>IFERROR((VLOOKUP($A160,'1213'!$F$10:$S$408,11,FALSE)/VLOOKUP($A160,'2013'!$F$10:$M$460,8,FALSE))*1000,#N/A)</f>
        <v>0</v>
      </c>
      <c r="DO160" s="198">
        <f>IFERROR((VLOOKUP($A160,'1314'!$F$10:$S$408,11,FALSE)/VLOOKUP($A160,'2014'!$F$10:$M$460,8,FALSE))*1000,#N/A)</f>
        <v>0</v>
      </c>
      <c r="DP160" s="198">
        <f>IFERROR((VLOOKUP($A160,'1415'!$F$10:$S$408,11,FALSE)/VLOOKUP($A160,'2015'!$F$10:$M$460,8,FALSE))*1000,#N/A)</f>
        <v>0</v>
      </c>
      <c r="DQ160" s="198">
        <f>IFERROR((VLOOKUP($A160,'1516'!$F$10:$S$408,11,FALSE)/VLOOKUP($A160,'2016'!$F$10:$M$460,8,FALSE))*1000,#N/A)</f>
        <v>0</v>
      </c>
      <c r="DR160" s="198">
        <f>IFERROR((VLOOKUP($A160,'1617'!$F$10:$S$408,11,FALSE)/VLOOKUP($A160,'2017'!$F$10:$M$460,8,FALSE))*1000,#N/A)</f>
        <v>0</v>
      </c>
      <c r="DS160" s="198">
        <f>IFERROR((VLOOKUP($A160,'1718'!$F$10:$S$408,11,FALSE)/VLOOKUP($A160,'2018'!$F$10:$N$460,9,FALSE))*1000,#N/A)</f>
        <v>0</v>
      </c>
      <c r="DT160" s="198">
        <f>IFERROR((VLOOKUP($A160,'1819'!$F$10:$S$408,11,FALSE)/VLOOKUP($A160,'2018'!$F$10:$N$460,9,FALSE))*1000,#N/A)</f>
        <v>0</v>
      </c>
      <c r="DU160" s="198">
        <f>IFERROR((VLOOKUP($A160,'1920'!$F$10:$S$408,11,FALSE)/VLOOKUP($A160,'2019'!$F$10:$N$464,8,FALSE))*1000,#N/A)</f>
        <v>0</v>
      </c>
      <c r="DV160" s="198">
        <f>IFERROR((VLOOKUP($A160,'20 21'!$F$10:$S$408,11,FALSE)/VLOOKUP($A160,'2020'!$F$10:$N$469,8,FALSE))*1000,#N/A)</f>
        <v>0</v>
      </c>
      <c r="DW160" s="198">
        <f>IFERROR((VLOOKUP($A160,'21 22'!$F$10:$S$408,11,FALSE)/VLOOKUP($A160,'2021'!$F$10:$N$469,8,FALSE))*1000,#N/A)</f>
        <v>0</v>
      </c>
      <c r="DX160" s="198">
        <f>IFERROR((VLOOKUP($A160,'22 23'!$F$10:$S$408,11,FALSE)/VLOOKUP($A160,'2022'!$F$10:$N$469,8,FALSE))*1000,#N/A)</f>
        <v>0</v>
      </c>
      <c r="DY160" s="196">
        <f>IFERROR((VLOOKUP($A160,'23 24'!$F$7:$S$408,11,FALSE)/VLOOKUP($A160,'2023'!$C$7:$N$469,9,FALSE))*1000,#N/A)</f>
        <v>0</v>
      </c>
      <c r="EA160" s="198">
        <f>IFERROR((VLOOKUP($A160,'0910'!$F$10:$S$433,12,FALSE)/VLOOKUP($A160,'2010'!$C$5:$K$611,9,FALSE))*1000,#N/A)</f>
        <v>3.5096115498125551</v>
      </c>
      <c r="EB160" s="198">
        <f>IFERROR((VLOOKUP($A160,'1011'!$F$10:$S$433,13,FALSE)/VLOOKUP($A160,'2011'!$C$5:$K$611,9,FALSE))*1000,#N/A)</f>
        <v>3.5516969218626677</v>
      </c>
      <c r="EC160" s="198">
        <f>IFERROR((VLOOKUP($A160,'1112'!$F$10:$S$408,12,FALSE)/VLOOKUP($A160,'2012'!$F$10:$M$460,8,FALSE))*1000,#N/A)</f>
        <v>3.6050156739811912</v>
      </c>
      <c r="ED160" s="198">
        <f>IFERROR((VLOOKUP($A160,'1213'!$F$10:$S$408,12,FALSE)/VLOOKUP($A160,'2013'!$F$10:$M$460,8,FALSE))*1000,#N/A)</f>
        <v>5.3592233009708741</v>
      </c>
      <c r="EE160" s="198">
        <f>IFERROR((VLOOKUP($A160,'1314'!$F$10:$S$408,12,FALSE)/VLOOKUP($A160,'2014'!$F$10:$M$460,8,FALSE))*1000,#N/A)</f>
        <v>1.4630014630014629</v>
      </c>
      <c r="EF160" s="198">
        <f>IFERROR((VLOOKUP($A160,'1415'!$F$10:$S$408,12,FALSE)/VLOOKUP($A160,'2015'!$F$10:$M$460,8,FALSE))*1000,#N/A)</f>
        <v>2.900099213920476</v>
      </c>
      <c r="EG160" s="198">
        <f>IFERROR((VLOOKUP($A160,'1516'!$F$10:$S$408,12,FALSE)/VLOOKUP($A160,'2016'!$F$10:$M$460,8,FALSE))*1000,#N/A)</f>
        <v>1.8915033668759931</v>
      </c>
      <c r="EH160" s="198">
        <f>IFERROR((VLOOKUP($A160,'1617'!$F$10:$S$408,12,FALSE)/VLOOKUP($A160,'2017'!$F$10:$M$460,8,FALSE))*1000,#N/A)</f>
        <v>3.4397666940850971</v>
      </c>
      <c r="EI160" s="198">
        <f>IFERROR((VLOOKUP($A160,'1718'!$F$10:$S$408,12,FALSE)/VLOOKUP($A160,'2018'!$F$10:$N$460,9,FALSE))*1000,#N/A)</f>
        <v>2.2110849056603774</v>
      </c>
      <c r="EJ160" s="198">
        <f>IFERROR((VLOOKUP($A160,'1819'!$F$10:$S$408,12,FALSE)/VLOOKUP($A160,'2018'!$F$10:$N$460,9,FALSE))*1000,#N/A)</f>
        <v>2.8744103773584904</v>
      </c>
      <c r="EK160" s="198">
        <f>IFERROR((VLOOKUP($A160,'1920'!$F$10:$S$408,12,FALSE)/VLOOKUP($A160,'2019'!$F$10:$N$464,8,FALSE))*1000,#N/A)</f>
        <v>2.2608594183027511</v>
      </c>
      <c r="EL160" s="198">
        <f>IFERROR((VLOOKUP($A160,'20 21'!$F$10:$S$408,12,FALSE)/VLOOKUP($A160,'2020'!$F$10:$N$469,8,FALSE))*1000,#N/A)</f>
        <v>1.416805550895011</v>
      </c>
      <c r="EM160" s="198">
        <f>IFERROR((VLOOKUP($A160,'21 22'!$F$10:$S$408,12,FALSE)/VLOOKUP($A160,'2021'!$F$10:$N$469,8,FALSE))*1000,#N/A)</f>
        <v>2.0050646447693801</v>
      </c>
      <c r="EN160" s="198">
        <f>IFERROR((VLOOKUP($A160,'22 23'!$F$10:$S$408,12,FALSE)/VLOOKUP($A160,'2022'!$F$10:$N$469,8,FALSE))*1000,#N/A)</f>
        <v>1.9188050272691715</v>
      </c>
      <c r="EO160" s="196">
        <f>IFERROR((VLOOKUP($A160,'23 24'!$F$7:$S$408,12,FALSE)/VLOOKUP($A160,'2023'!$C$7:$N$469,9,FALSE))*1000,#N/A)</f>
        <v>2.1874658208465489</v>
      </c>
    </row>
    <row r="161" spans="1:145" x14ac:dyDescent="0.3">
      <c r="A161" t="s">
        <v>647</v>
      </c>
      <c r="B161" t="s">
        <v>1741</v>
      </c>
      <c r="C161" t="str">
        <f>IF(VLOOKUP($A161,'0910'!$F$10:$L$433,1,FALSE)=VLOOKUP($A161,'2010'!$C$5:$K$611,1,FALSE),VLOOKUP($A161,'0910'!$F$10:$L$433,1,FALSE),FALSE)</f>
        <v>Lewes</v>
      </c>
      <c r="D161" t="str">
        <f>IF(VLOOKUP($A161,'1011'!$F$10:$L$433,1,FALSE)=VLOOKUP($A161,'2011'!$C$5:$K$611,1,FALSE),VLOOKUP($A161,'1011'!$F$10:$L$433,1,FALSE),FALSE)</f>
        <v>Lewes</v>
      </c>
      <c r="E161" t="str">
        <f>IF(VLOOKUP(A161,'1112'!$F$10:$L$408,1,FALSE)=VLOOKUP(A161,'2012'!$F$10:$M$460,1,FALSE),VLOOKUP(A161,'1112'!$F$10:$L$408,1,FALSE),FALSE)</f>
        <v>Lewes</v>
      </c>
      <c r="F161" t="str">
        <f>IF(VLOOKUP($A161,'1213'!$F$10:$L$408,1,FALSE)=VLOOKUP($A161,'2013'!$F$10:$M$460,1,FALSE),VLOOKUP($A161,'1213'!$F$10:$L$408,1,FALSE),FALSE)</f>
        <v>Lewes</v>
      </c>
      <c r="G161" t="str">
        <f>IF(VLOOKUP($A161,'1314'!$F$10:$L$408,1,FALSE)=VLOOKUP($A161,'2014'!$F$10:$M$460,1,FALSE),VLOOKUP($A161,'1314'!$F$10:$L$408,1,FALSE),FALSE)</f>
        <v>Lewes</v>
      </c>
      <c r="H161" t="str">
        <f>IF(VLOOKUP($A161,'1415'!$F$10:$L$408,1,FALSE)=VLOOKUP($A161,'2015'!$F$10:$M$460,1,FALSE),VLOOKUP($A161,'1415'!$F$10:$L$408,1,FALSE),FALSE)</f>
        <v>Lewes</v>
      </c>
      <c r="I161" t="str">
        <f>IF(VLOOKUP($A161,'1516'!$F$10:$L$408,1,FALSE)=VLOOKUP($A161,'2015'!$F$10:$M$460,1,FALSE),VLOOKUP($A161,'1516'!$F$10:$L$408,1,FALSE),FALSE)</f>
        <v>Lewes</v>
      </c>
      <c r="J161" t="str">
        <f>IF(VLOOKUP($A161,'1617'!$F$10:$L$408,1,FALSE)=VLOOKUP($A161,'2016'!$F$10:$M$460,1,FALSE),VLOOKUP($A161,'1617'!$F$10:$L$408,1,FALSE),FALSE)</f>
        <v>Lewes</v>
      </c>
      <c r="K161" t="str">
        <f>IF(VLOOKUP($A161,'1718'!$F$10:$M$408,1,FALSE)=VLOOKUP($A161,'2017'!$F$10:$M$460,1,FALSE),VLOOKUP($A161,'1718'!$F$10:$M$408,1,FALSE),FALSE)</f>
        <v>Lewes</v>
      </c>
      <c r="L161" t="str">
        <f>IF(VLOOKUP($A161,'1819'!$F$10:$M$408,1,FALSE)=VLOOKUP($A161,'2018'!$F$10:$M$460,1,FALSE),VLOOKUP($A161,'1819'!$F$10:$M$408,1,FALSE),FALSE)</f>
        <v>Lewes</v>
      </c>
      <c r="M161" t="str">
        <f>IF(VLOOKUP($A161,'1920'!$F$10:$M$408,1,FALSE)=VLOOKUP($A161,'2019'!$F$10:$M$464,1,FALSE),VLOOKUP($A161,'1920'!$F$10:$M$408,1,FALSE),FALSE)</f>
        <v>Lewes</v>
      </c>
      <c r="N161" t="str">
        <f>IF(VLOOKUP($A161,'20 21'!$F$10:$N$408,1,FALSE)=VLOOKUP($A161,'2020'!$F$10:$O$468,1,FALSE),VLOOKUP($A161,'20 21'!$F$10:$N$408,1,FALSE),FALSE)</f>
        <v>Lewes</v>
      </c>
      <c r="O161" t="str">
        <f>IF(VLOOKUP($A161,'21 22'!$F$10:$N$408,1,FALSE)=VLOOKUP($A161,'2021'!$F$10:$O$471,1,FALSE),VLOOKUP($A161,'21 22'!$F$10:$N$408,1,FALSE),FALSE)</f>
        <v>Lewes</v>
      </c>
      <c r="P161" t="str">
        <f>IF(VLOOKUP($A161,'22 23'!$F$10:$N$408,1,FALSE)=VLOOKUP($A161,'2022'!$F$10:$O$468,1,FALSE),VLOOKUP($A161,'22 23'!$F$10:$N$408,1,FALSE),FALSE)</f>
        <v>Lewes</v>
      </c>
      <c r="Q161" t="str">
        <f>IF(VLOOKUP($A161,'23 24'!$F$7:$N$408,1,FALSE)=VLOOKUP($A161,'2023'!$C$7:$O$468,1,FALSE),VLOOKUP($A161,'23 24'!$F$7:$N$408,1,FALSE),FALSE)</f>
        <v>Lewes</v>
      </c>
      <c r="S161" s="196">
        <f>IFERROR((VLOOKUP($A161,'0910'!$F$10:$L$433,4,FALSE)/VLOOKUP($A161,'2010'!$C$5:$K$611,9,FALSE))*1000,#N/A)</f>
        <v>4.5850527281063727</v>
      </c>
      <c r="T161" s="196">
        <f>IFERROR((VLOOKUP($A161,'1011'!$F$10:$L$433,4,FALSE)/VLOOKUP($A161,'2011'!$C$5:$K$611,9,FALSE))*1000,#N/A)</f>
        <v>4.3329532497149374</v>
      </c>
      <c r="U161" s="196">
        <f>IFERROR((VLOOKUP($A161,'1112'!$F$10:$L$408,4,FALSE)/VLOOKUP($A161,'2012'!$F$10:$M$460,8,FALSE))*1000,#N/A)</f>
        <v>1.5876616012701295</v>
      </c>
      <c r="V161" s="196">
        <f>IFERROR((VLOOKUP($A161,'1213'!$F$10:$L$408,4,FALSE)/VLOOKUP($A161,'2013'!$F$10:$M$460,8,FALSE))*1000,#N/A)</f>
        <v>3.3852403520649967</v>
      </c>
      <c r="W161" s="196">
        <f>IFERROR((VLOOKUP($A161,'1314'!$F$10:$L$408,4,FALSE)/VLOOKUP($A161,'2014'!$F$10:$M$460,8,FALSE))*1000,#N/A)</f>
        <v>1.3504388926401081</v>
      </c>
      <c r="X161" s="196">
        <f>IFERROR((VLOOKUP($A161,'1415'!$F$10:$L$408,4,FALSE)/VLOOKUP($A161,'2015'!$F$10:$M$460,8,FALSE))*1000,#N/A)</f>
        <v>3.3557046979865772</v>
      </c>
      <c r="Y161" s="196">
        <f>IFERROR((VLOOKUP($A161,'1516'!$F$10:$L$408,4,FALSE)/VLOOKUP($A161,'2016'!$F$10:$M$460,8,FALSE))*1000,#N/A)</f>
        <v>2.6672593909757727</v>
      </c>
      <c r="Z161" s="196">
        <f>IFERROR((VLOOKUP($A161,'1617'!$F$10:$L$408,4,FALSE)/VLOOKUP($A161,'2017'!$F$10:$M$460,8,FALSE))*1000,#N/A)</f>
        <v>4.64704580659438</v>
      </c>
      <c r="AA161" s="196">
        <f>IFERROR((VLOOKUP($A161,'1718'!$F$10:$L$408,4,FALSE)/VLOOKUP($A161,'2018'!$F$10:$N$460,9,FALSE))*1000,#N/A)</f>
        <v>4.1758241758241761</v>
      </c>
      <c r="AB161" s="196">
        <f>IFERROR((VLOOKUP($A161,'1819'!$F$10:$L$408,4,FALSE)/VLOOKUP($A161,'2018'!$F$10:$N$460,9,FALSE))*1000,#N/A)</f>
        <v>4.1758241758241761</v>
      </c>
      <c r="AC161" s="196">
        <f>IFERROR((VLOOKUP($A161,'1920'!$F$10:$L$408,4,FALSE)/VLOOKUP($A161,'2019'!$F$10:$N$464,8,FALSE))*1000,#N/A)</f>
        <v>4.7974181167953249</v>
      </c>
      <c r="AD161" s="196">
        <f>IFERROR((VLOOKUP($A161,'20 21'!$F$10:$M$408,4,FALSE)/VLOOKUP($A161,'2020'!$F$10:$N$469,8,FALSE))*1000,#N/A)</f>
        <v>8.2815193536927953</v>
      </c>
      <c r="AE161" s="196">
        <f>IFERROR((VLOOKUP($A161,'21 22'!$F$10:$M$408,4,FALSE)/VLOOKUP($A161,'2021'!$F$10:$N$469,8,FALSE))*1000,#N/A)</f>
        <v>6.7148984100853442</v>
      </c>
      <c r="AF161" s="196">
        <f>IFERROR((VLOOKUP($A161,'22 23'!$F$10:$M$408,4,FALSE)/VLOOKUP($A161,'2022'!$F$10:$N$469,8,FALSE))*1000,#N/A)</f>
        <v>4.7297587823021034</v>
      </c>
      <c r="AG161" s="196">
        <f>IFERROR((VLOOKUP($A161,'23 24'!$F$7:$M$408,4,FALSE)/VLOOKUP($A161,'2023'!$C$7:$N$469,9,FALSE))*1000,#N/A)</f>
        <v>2.5471217524197658</v>
      </c>
      <c r="AI161" s="196">
        <f>IFERROR((VLOOKUP($A161,'0910'!$F$10:$L$433,5,FALSE)/VLOOKUP($A161,'2010'!$C$5:$K$611,9,FALSE))*1000,#N/A)</f>
        <v>0</v>
      </c>
      <c r="AJ161" s="196">
        <f>IFERROR((VLOOKUP($A161,'1011'!$F$10:$L$433,5,FALSE)/VLOOKUP($A161,'2011'!$C$5:$K$611,9,FALSE))*1000,#N/A)</f>
        <v>1.8244013683010263</v>
      </c>
      <c r="AK161" s="196">
        <f>IFERROR((VLOOKUP($A161,'1112'!$F$10:$L$408,5,FALSE)/VLOOKUP($A161,'2012'!$F$10:$M$460,8,FALSE))*1000,#N/A)</f>
        <v>0</v>
      </c>
      <c r="AL161" s="196">
        <f>IFERROR((VLOOKUP($A161,'1213'!$F$10:$L$408,5,FALSE)/VLOOKUP($A161,'2013'!$F$10:$M$460,8,FALSE))*1000,#N/A)</f>
        <v>0</v>
      </c>
      <c r="AM161" s="196">
        <f>IFERROR((VLOOKUP($A161,'1314'!$F$10:$L$408,5,FALSE)/VLOOKUP($A161,'2014'!$F$10:$M$460,8,FALSE))*1000,#N/A)</f>
        <v>0</v>
      </c>
      <c r="AN161" s="196">
        <f>IFERROR((VLOOKUP($A161,'1415'!$F$10:$L$408,5,FALSE)/VLOOKUP($A161,'2015'!$F$10:$M$460,8,FALSE))*1000,#N/A)</f>
        <v>0.2237136465324385</v>
      </c>
      <c r="AO161" s="196">
        <f>IFERROR((VLOOKUP($A161,'1516'!$F$10:$L$408,5,FALSE)/VLOOKUP($A161,'2016'!$F$10:$M$460,8,FALSE))*1000,#N/A)</f>
        <v>0.2222716159146477</v>
      </c>
      <c r="AP161" s="196">
        <f>IFERROR((VLOOKUP($A161,'1617'!$F$10:$L$408,5,FALSE)/VLOOKUP($A161,'2017'!$F$10:$M$460,8,FALSE))*1000,#N/A)</f>
        <v>1.1064394777605664</v>
      </c>
      <c r="AQ161" s="196">
        <f>IFERROR((VLOOKUP($A161,'1718'!$F$10:$L$408,5,FALSE)/VLOOKUP($A161,'2018'!$F$10:$N$460,9,FALSE))*1000,#N/A)</f>
        <v>0.87912087912087911</v>
      </c>
      <c r="AR161" s="196">
        <f>IFERROR((VLOOKUP($A161,'1819'!$F$10:$L$408,5,FALSE)/VLOOKUP($A161,'2018'!$F$10:$N$460,9,FALSE))*1000,#N/A)</f>
        <v>1.3186813186813187</v>
      </c>
      <c r="AS161" s="196">
        <f>IFERROR((VLOOKUP($A161,'1920'!$F$10:$L$408,5,FALSE)/VLOOKUP($A161,'2019'!$F$10:$N$464,8,FALSE))*1000,#N/A)</f>
        <v>0.65419337956299883</v>
      </c>
      <c r="AT161" s="196">
        <f>IFERROR((VLOOKUP($A161,'20 21'!$F$10:$L$408,5,FALSE)/VLOOKUP($A161,'2020'!$F$10:$N$469,8,FALSE))*1000,#N/A)</f>
        <v>6.5380415950206272</v>
      </c>
      <c r="AU161" s="196">
        <f>IFERROR((VLOOKUP($A161,'21 22'!$F$10:$L$408,5,FALSE)/VLOOKUP($A161,'2021'!$F$10:$N$469,8,FALSE))*1000,#N/A)</f>
        <v>1.5162673829224971</v>
      </c>
      <c r="AV161" s="196">
        <f>IFERROR((VLOOKUP($A161,'22 23'!$F$10:$L$408,5,FALSE)/VLOOKUP($A161,'2022'!$F$10:$N$469,8,FALSE))*1000,#N/A)</f>
        <v>1.9349013200326783</v>
      </c>
      <c r="AW161" s="196">
        <f>IFERROR((VLOOKUP($A161,'23 24'!$F$7:$M$408,5,FALSE)/VLOOKUP($A161,'2023'!$C$7:$N$469,9,FALSE))*1000,#N/A)</f>
        <v>0.63678043810494145</v>
      </c>
      <c r="AY161" s="196">
        <f>IFERROR((VLOOKUP($A161,'0910'!$F$10:$L$433,6,FALSE)/VLOOKUP($A161,'2010'!$C$5:$K$611,9,FALSE))*1000,#N/A)</f>
        <v>0</v>
      </c>
      <c r="AZ161" s="196">
        <f>IFERROR((VLOOKUP($A161,'1011'!$F$10:$L$433,6,FALSE)/VLOOKUP($A161,'2011'!$C$5:$K$611,9,FALSE))*1000,#N/A)</f>
        <v>0</v>
      </c>
      <c r="BA161" s="196">
        <f>IFERROR((VLOOKUP($A161,'1112'!$F$10:$L$408,6,FALSE)/VLOOKUP($A161,'2012'!$F$10:$M$460,8,FALSE))*1000,#N/A)</f>
        <v>0</v>
      </c>
      <c r="BB161" s="196">
        <f>IFERROR((VLOOKUP($A161,'1213'!$F$10:$L$408,6,FALSE)/VLOOKUP($A161,'2013'!$F$10:$M$460,8,FALSE))*1000,#N/A)</f>
        <v>0</v>
      </c>
      <c r="BC161" s="196">
        <f>IFERROR((VLOOKUP($A161,'1314'!$F$10:$L$408,6,FALSE)/VLOOKUP($A161,'2014'!$F$10:$M$460,8,FALSE))*1000,#N/A)</f>
        <v>0</v>
      </c>
      <c r="BD161" s="196">
        <f>IFERROR((VLOOKUP($A161,'1415'!$F$10:$L$408,6,FALSE)/VLOOKUP($A161,'2015'!$F$10:$M$460,8,FALSE))*1000,#N/A)</f>
        <v>0</v>
      </c>
      <c r="BE161" s="196">
        <f>IFERROR((VLOOKUP($A161,'1516'!$F$10:$L$408,6,FALSE)/VLOOKUP($A161,'2016'!$F$10:$M$460,8,FALSE))*1000,#N/A)</f>
        <v>0</v>
      </c>
      <c r="BF161" s="196">
        <f>IFERROR((VLOOKUP($A161,'1617'!$F$10:$L$408,6,FALSE)/VLOOKUP($A161,'2017'!$F$10:$M$460,8,FALSE))*1000,#N/A)</f>
        <v>0</v>
      </c>
      <c r="BG161" s="196">
        <f>IFERROR((VLOOKUP($A161,'1718'!$F$10:$L$408,6,FALSE)/VLOOKUP($A161,'2018'!$F$10:$N$460,9,FALSE))*1000,#N/A)</f>
        <v>0</v>
      </c>
      <c r="BH161" s="196">
        <f>IFERROR((VLOOKUP($A161,'1819'!$F$10:$L$408,6,FALSE)/VLOOKUP($A161,'2018'!$F$10:$N$460,9,FALSE))*1000,#N/A)</f>
        <v>0.21978021978021978</v>
      </c>
      <c r="BI161" s="196">
        <f>IFERROR((VLOOKUP($A161,'1920'!$F$10:$L$408,6,FALSE)/VLOOKUP($A161,'2019'!$F$10:$N$464,8,FALSE))*1000,#N/A)</f>
        <v>0.21806445985433293</v>
      </c>
      <c r="BJ161" s="196">
        <f>IFERROR((VLOOKUP($A161,'20 21'!$F$10:$L$408,6,FALSE)/VLOOKUP($A161,'2020'!$F$10:$N$469,8,FALSE))*1000,#N/A)</f>
        <v>0</v>
      </c>
      <c r="BK161" s="196">
        <f>IFERROR((VLOOKUP($A161,'21 22'!$F$10:$L$408,6,FALSE)/VLOOKUP($A161,'2021'!$F$10:$N$469,8,FALSE))*1000,#N/A)</f>
        <v>0</v>
      </c>
      <c r="BL161" s="196">
        <f>IFERROR((VLOOKUP($A161,'22 23'!$F$10:$L$408,6,FALSE)/VLOOKUP($A161,'2022'!$F$10:$N$469,8,FALSE))*1000,#N/A)</f>
        <v>0</v>
      </c>
      <c r="BM161" s="196">
        <f>IFERROR((VLOOKUP($A161,'23 24'!$F$7:$M$408,6,FALSE)/VLOOKUP($A161,'2023'!$C$7:$N$469,9,FALSE))*1000,#N/A)</f>
        <v>0</v>
      </c>
      <c r="BO161" s="196">
        <f>IFERROR((VLOOKUP($A161,'0910'!$F$10:$L$433,7,FALSE)/VLOOKUP($A161,'2010'!$C$5:$K$611,9,FALSE))*1000,#N/A)</f>
        <v>4.5850527281063727</v>
      </c>
      <c r="BP161" s="196">
        <f>IFERROR((VLOOKUP($A161,'1011'!$F$10:$L$433,7,FALSE)/VLOOKUP($A161,'2011'!$C$5:$K$611,9,FALSE))*1000,#N/A)</f>
        <v>6.1573546180159635</v>
      </c>
      <c r="BQ161" s="196">
        <f>IFERROR((VLOOKUP($A161,'1112'!$F$10:$L$408,7,FALSE)/VLOOKUP($A161,'2012'!$F$10:$M$460,8,FALSE))*1000,#N/A)</f>
        <v>1.8144704014515762</v>
      </c>
      <c r="BR161" s="196">
        <f>IFERROR((VLOOKUP($A161,'1213'!$F$10:$L$408,7,FALSE)/VLOOKUP($A161,'2013'!$F$10:$M$460,8,FALSE))*1000,#N/A)</f>
        <v>3.3852403520649967</v>
      </c>
      <c r="BS161" s="196">
        <f>IFERROR((VLOOKUP($A161,'1314'!$F$10:$L$408,7,FALSE)/VLOOKUP($A161,'2014'!$F$10:$M$460,8,FALSE))*1000,#N/A)</f>
        <v>1.3504388926401081</v>
      </c>
      <c r="BT161" s="196">
        <f>IFERROR((VLOOKUP($A161,'1415'!$F$10:$L$408,7,FALSE)/VLOOKUP($A161,'2015'!$F$10:$M$460,8,FALSE))*1000,#N/A)</f>
        <v>3.579418344519016</v>
      </c>
      <c r="BU161" s="196">
        <f>IFERROR((VLOOKUP($A161,'1516'!$F$10:$L$408,7,FALSE)/VLOOKUP($A161,'2016'!$F$10:$M$460,8,FALSE))*1000,#N/A)</f>
        <v>3.1118026228050679</v>
      </c>
      <c r="BV161" s="196">
        <f>IFERROR((VLOOKUP($A161,'1617'!$F$10:$L$408,7,FALSE)/VLOOKUP($A161,'2017'!$F$10:$M$460,8,FALSE))*1000,#N/A)</f>
        <v>5.7534852843549462</v>
      </c>
      <c r="BW161" s="196">
        <f>IFERROR((VLOOKUP($A161,'1718'!$F$10:$L$408,7,FALSE)/VLOOKUP($A161,'2018'!$F$10:$N$460,9,FALSE))*1000,#N/A)</f>
        <v>4.8351648351648349</v>
      </c>
      <c r="BX161" s="196">
        <f>IFERROR((VLOOKUP($A161,'1819'!$F$10:$L$408,7,FALSE)/VLOOKUP($A161,'2018'!$F$10:$N$460,9,FALSE))*1000,#N/A)</f>
        <v>5.9340659340659343</v>
      </c>
      <c r="BY161" s="196">
        <f>IFERROR((VLOOKUP($A161,'1920'!$F$10:$L$408,7,FALSE)/VLOOKUP($A161,'2019'!$F$10:$N$464,8,FALSE))*1000,#N/A)</f>
        <v>5.8877404160669897</v>
      </c>
      <c r="BZ161" s="196">
        <f>IFERROR((VLOOKUP($A161,'20 21'!$F$10:$L$408,7,FALSE)/VLOOKUP($A161,'2020'!$F$10:$N$469,8,FALSE))*1000,#N/A)</f>
        <v>14.6016262288794</v>
      </c>
      <c r="CA161" s="196">
        <f>IFERROR((VLOOKUP($A161,'21 22'!$F$10:$L$408,7,FALSE)/VLOOKUP($A161,'2021'!$F$10:$N$469,8,FALSE))*1000,#N/A)</f>
        <v>8.2311657930078415</v>
      </c>
      <c r="CB161" s="196">
        <f>IFERROR((VLOOKUP($A161,'22 23'!$F$10:$L$408,7,FALSE)/VLOOKUP($A161,'2022'!$F$10:$N$469,8,FALSE))*1000,#N/A)</f>
        <v>6.6646601023347802</v>
      </c>
      <c r="CC161" s="196">
        <f>IFERROR((VLOOKUP($A161,'23 24'!$F$7:$M$408,7,FALSE)/VLOOKUP($A161,'2023'!$C$7:$N$469,9,FALSE))*1000,#N/A)</f>
        <v>3.1839021905247074</v>
      </c>
      <c r="CE161" s="198">
        <f>IFERROR((VLOOKUP($A161,'0910'!$F$10:$S$433,9,FALSE)/VLOOKUP($A161,'2010'!$C$5:$K$611,9,FALSE))*1000,#N/A)</f>
        <v>4.3558000917010551</v>
      </c>
      <c r="CF161" s="198">
        <f>IFERROR((VLOOKUP($A161,'1011'!$F$10:$S$433,10,FALSE)/VLOOKUP($A161,'2011'!$C$5:$K$611,9,FALSE))*1000,#N/A)</f>
        <v>3.8768529076396812</v>
      </c>
      <c r="CG161" s="198">
        <f>IFERROR((VLOOKUP($A161,'1112'!$F$10:$S$408,9,FALSE)/VLOOKUP($A161,'2012'!$F$10:$M$460,8,FALSE))*1000,#N/A)</f>
        <v>3.8557496030845995</v>
      </c>
      <c r="CH161" s="198">
        <f>IFERROR((VLOOKUP($A161,'1213'!$F$10:$S$408,9,FALSE)/VLOOKUP($A161,'2013'!$F$10:$M$460,8,FALSE))*1000,#N/A)</f>
        <v>3.6109230422026632</v>
      </c>
      <c r="CI161" s="198">
        <f>IFERROR((VLOOKUP($A161,'1314'!$F$10:$S$408,9,FALSE)/VLOOKUP($A161,'2014'!$F$10:$M$460,8,FALSE))*1000,#N/A)</f>
        <v>1.8005851901868106</v>
      </c>
      <c r="CJ161" s="198">
        <f>IFERROR((VLOOKUP($A161,'1415'!$F$10:$S$408,9,FALSE)/VLOOKUP($A161,'2015'!$F$10:$M$460,8,FALSE))*1000,#N/A)</f>
        <v>4.2505592841163313</v>
      </c>
      <c r="CK161" s="198">
        <f>IFERROR((VLOOKUP($A161,'1516'!$F$10:$S$408,9,FALSE)/VLOOKUP($A161,'2016'!$F$10:$M$460,8,FALSE))*1000,#N/A)</f>
        <v>2.222716159146477</v>
      </c>
      <c r="CL161" s="198">
        <f>IFERROR((VLOOKUP($A161,'1617'!$F$10:$S$408,9,FALSE)/VLOOKUP($A161,'2017'!$F$10:$M$460,8,FALSE))*1000,#N/A)</f>
        <v>4.4257579110422656</v>
      </c>
      <c r="CM161" s="198">
        <f>IFERROR((VLOOKUP($A161,'1718'!$F$10:$S$408,9,FALSE)/VLOOKUP($A161,'2018'!$F$10:$N$460,9,FALSE))*1000,#N/A)</f>
        <v>4.395604395604396</v>
      </c>
      <c r="CN161" s="198">
        <f>IFERROR((VLOOKUP($A161,'1819'!$F$10:$S$408,9,FALSE)/VLOOKUP($A161,'2018'!$F$10:$N$460,9,FALSE))*1000,#N/A)</f>
        <v>4.395604395604396</v>
      </c>
      <c r="CO161" s="198">
        <f>IFERROR((VLOOKUP($A161,'1920'!$F$10:$S$408,9,FALSE)/VLOOKUP($A161,'2019'!$F$10:$N$464,8,FALSE))*1000,#N/A)</f>
        <v>3.9251602773779926</v>
      </c>
      <c r="CP161" s="198">
        <f>IFERROR((VLOOKUP($A161,'20 21'!$F$10:$S$408,9,FALSE)/VLOOKUP($A161,'2020'!$F$10:$N$469,8,FALSE))*1000,#N/A)</f>
        <v>3.9228249570123768</v>
      </c>
      <c r="CQ161" s="198">
        <f>IFERROR((VLOOKUP($A161,'21 22'!$F$10:$S$408,9,FALSE)/VLOOKUP($A161,'2021'!$F$10:$N$469,8,FALSE))*1000,#N/A)</f>
        <v>7.1481176623489153</v>
      </c>
      <c r="CR161" s="198">
        <f>IFERROR((VLOOKUP($A161,'22 23'!$F$10:$S$408,9,FALSE)/VLOOKUP($A161,'2022'!$F$10:$N$469,8,FALSE))*1000,#N/A)</f>
        <v>7.3096272090123406</v>
      </c>
      <c r="CS161" s="196">
        <f>IFERROR((VLOOKUP($A161,'23 24'!$F$7:$S$408,9,FALSE)/VLOOKUP($A161,'2023'!$C$7:$N$469,9,FALSE))*1000,#N/A)</f>
        <v>4.8819833588045505</v>
      </c>
      <c r="CU161" s="198">
        <f>IFERROR((VLOOKUP($A161,'0910'!$F$10:$S$433,10,FALSE)/VLOOKUP($A161,'2010'!$C$5:$K$611,9,FALSE))*1000,#N/A)</f>
        <v>1.1462631820265932</v>
      </c>
      <c r="CV161" s="198">
        <f>IFERROR((VLOOKUP($A161,'1011'!$F$10:$S$433,11,FALSE)/VLOOKUP($A161,'2011'!$C$5:$K$611,9,FALSE))*1000,#N/A)</f>
        <v>0.45610034207525657</v>
      </c>
      <c r="CW161" s="198">
        <f>IFERROR((VLOOKUP($A161,'1112'!$F$10:$S$408,10,FALSE)/VLOOKUP($A161,'2012'!$F$10:$M$460,8,FALSE))*1000,#N/A)</f>
        <v>1.3608528010886822</v>
      </c>
      <c r="CX161" s="198">
        <f>IFERROR((VLOOKUP($A161,'1213'!$F$10:$S$408,10,FALSE)/VLOOKUP($A161,'2013'!$F$10:$M$460,8,FALSE))*1000,#N/A)</f>
        <v>0.22568269013766645</v>
      </c>
      <c r="CY161" s="198">
        <f>IFERROR((VLOOKUP($A161,'1314'!$F$10:$S$408,10,FALSE)/VLOOKUP($A161,'2014'!$F$10:$M$460,8,FALSE))*1000,#N/A)</f>
        <v>0</v>
      </c>
      <c r="CZ161" s="198">
        <f>IFERROR((VLOOKUP($A161,'1415'!$F$10:$S$408,10,FALSE)/VLOOKUP($A161,'2015'!$F$10:$M$460,8,FALSE))*1000,#N/A)</f>
        <v>1.1185682326621924</v>
      </c>
      <c r="DA161" s="198">
        <f>IFERROR((VLOOKUP($A161,'1516'!$F$10:$S$408,10,FALSE)/VLOOKUP($A161,'2016'!$F$10:$M$460,8,FALSE))*1000,#N/A)</f>
        <v>0.66681484774394317</v>
      </c>
      <c r="DB161" s="198">
        <f>IFERROR((VLOOKUP($A161,'1617'!$F$10:$S$408,10,FALSE)/VLOOKUP($A161,'2017'!$F$10:$M$460,8,FALSE))*1000,#N/A)</f>
        <v>0.44257579110422662</v>
      </c>
      <c r="DC161" s="198">
        <f>IFERROR((VLOOKUP($A161,'1718'!$F$10:$S$408,10,FALSE)/VLOOKUP($A161,'2018'!$F$10:$N$460,9,FALSE))*1000,#N/A)</f>
        <v>0.65934065934065933</v>
      </c>
      <c r="DD161" s="198">
        <f>IFERROR((VLOOKUP($A161,'1819'!$F$10:$S$408,10,FALSE)/VLOOKUP($A161,'2018'!$F$10:$N$460,9,FALSE))*1000,#N/A)</f>
        <v>0.43956043956043955</v>
      </c>
      <c r="DE161" s="198">
        <f>IFERROR((VLOOKUP($A161,'1920'!$F$10:$S$408,10,FALSE)/VLOOKUP($A161,'2019'!$F$10:$N$464,8,FALSE))*1000,#N/A)</f>
        <v>2.1806445985433291</v>
      </c>
      <c r="DF161" s="198">
        <f>IFERROR((VLOOKUP($A161,'20 21'!$F$10:$S$408,10,FALSE)/VLOOKUP($A161,'2020'!$F$10:$N$469,8,FALSE))*1000,#N/A)</f>
        <v>0.87173887933608363</v>
      </c>
      <c r="DG161" s="198">
        <f>IFERROR((VLOOKUP($A161,'21 22'!$F$10:$S$408,10,FALSE)/VLOOKUP($A161,'2021'!$F$10:$N$469,8,FALSE))*1000,#N/A)</f>
        <v>3.0325347658449942</v>
      </c>
      <c r="DH161" s="198">
        <f>IFERROR((VLOOKUP($A161,'22 23'!$F$10:$S$408,10,FALSE)/VLOOKUP($A161,'2022'!$F$10:$N$469,8,FALSE))*1000,#N/A)</f>
        <v>4.084791675624543</v>
      </c>
      <c r="DI161" s="196">
        <f>IFERROR((VLOOKUP($A161,'23 24'!$F$7:$S$408,10,FALSE)/VLOOKUP($A161,'2023'!$C$7:$N$469,9,FALSE))*1000,#N/A)</f>
        <v>1.9103413143148242</v>
      </c>
      <c r="DK161" s="198">
        <f>IFERROR((VLOOKUP($A161,'0910'!$F$10:$S$433,11,FALSE)/VLOOKUP($A161,'2010'!$C$5:$K$611,9,FALSE))*1000,#N/A)</f>
        <v>0</v>
      </c>
      <c r="DL161" s="198">
        <f>IFERROR((VLOOKUP($A161,'1011'!$F$10:$S$433,12,FALSE)/VLOOKUP($A161,'2011'!$C$5:$K$611,9,FALSE))*1000,#N/A)</f>
        <v>0</v>
      </c>
      <c r="DM161" s="198">
        <f>IFERROR((VLOOKUP($A161,'1112'!$F$10:$S$408,11,FALSE)/VLOOKUP($A161,'2012'!$F$10:$M$460,8,FALSE))*1000,#N/A)</f>
        <v>0</v>
      </c>
      <c r="DN161" s="198">
        <f>IFERROR((VLOOKUP($A161,'1213'!$F$10:$S$408,11,FALSE)/VLOOKUP($A161,'2013'!$F$10:$M$460,8,FALSE))*1000,#N/A)</f>
        <v>0</v>
      </c>
      <c r="DO161" s="198">
        <f>IFERROR((VLOOKUP($A161,'1314'!$F$10:$S$408,11,FALSE)/VLOOKUP($A161,'2014'!$F$10:$M$460,8,FALSE))*1000,#N/A)</f>
        <v>0</v>
      </c>
      <c r="DP161" s="198">
        <f>IFERROR((VLOOKUP($A161,'1415'!$F$10:$S$408,11,FALSE)/VLOOKUP($A161,'2015'!$F$10:$M$460,8,FALSE))*1000,#N/A)</f>
        <v>0</v>
      </c>
      <c r="DQ161" s="198">
        <f>IFERROR((VLOOKUP($A161,'1516'!$F$10:$S$408,11,FALSE)/VLOOKUP($A161,'2016'!$F$10:$M$460,8,FALSE))*1000,#N/A)</f>
        <v>0</v>
      </c>
      <c r="DR161" s="198">
        <f>IFERROR((VLOOKUP($A161,'1617'!$F$10:$S$408,11,FALSE)/VLOOKUP($A161,'2017'!$F$10:$M$460,8,FALSE))*1000,#N/A)</f>
        <v>0</v>
      </c>
      <c r="DS161" s="198">
        <f>IFERROR((VLOOKUP($A161,'1718'!$F$10:$S$408,11,FALSE)/VLOOKUP($A161,'2018'!$F$10:$N$460,9,FALSE))*1000,#N/A)</f>
        <v>0.21978021978021978</v>
      </c>
      <c r="DT161" s="198">
        <f>IFERROR((VLOOKUP($A161,'1819'!$F$10:$S$408,11,FALSE)/VLOOKUP($A161,'2018'!$F$10:$N$460,9,FALSE))*1000,#N/A)</f>
        <v>0</v>
      </c>
      <c r="DU161" s="198">
        <f>IFERROR((VLOOKUP($A161,'1920'!$F$10:$S$408,11,FALSE)/VLOOKUP($A161,'2019'!$F$10:$N$464,8,FALSE))*1000,#N/A)</f>
        <v>0.21806445985433293</v>
      </c>
      <c r="DV161" s="198">
        <f>IFERROR((VLOOKUP($A161,'20 21'!$F$10:$S$408,11,FALSE)/VLOOKUP($A161,'2020'!$F$10:$N$469,8,FALSE))*1000,#N/A)</f>
        <v>0.21793471983402091</v>
      </c>
      <c r="DW161" s="198">
        <f>IFERROR((VLOOKUP($A161,'21 22'!$F$10:$S$408,11,FALSE)/VLOOKUP($A161,'2021'!$F$10:$N$469,8,FALSE))*1000,#N/A)</f>
        <v>0</v>
      </c>
      <c r="DX161" s="198">
        <f>IFERROR((VLOOKUP($A161,'22 23'!$F$10:$S$408,11,FALSE)/VLOOKUP($A161,'2022'!$F$10:$N$469,8,FALSE))*1000,#N/A)</f>
        <v>0</v>
      </c>
      <c r="DY161" s="196">
        <f>IFERROR((VLOOKUP($A161,'23 24'!$F$7:$S$408,11,FALSE)/VLOOKUP($A161,'2023'!$C$7:$N$469,9,FALSE))*1000,#N/A)</f>
        <v>0</v>
      </c>
      <c r="EA161" s="198">
        <f>IFERROR((VLOOKUP($A161,'0910'!$F$10:$S$433,12,FALSE)/VLOOKUP($A161,'2010'!$C$5:$K$611,9,FALSE))*1000,#N/A)</f>
        <v>5.5020632737276483</v>
      </c>
      <c r="EB161" s="198">
        <f>IFERROR((VLOOKUP($A161,'1011'!$F$10:$S$433,13,FALSE)/VLOOKUP($A161,'2011'!$C$5:$K$611,9,FALSE))*1000,#N/A)</f>
        <v>4.3329532497149374</v>
      </c>
      <c r="EC161" s="198">
        <f>IFERROR((VLOOKUP($A161,'1112'!$F$10:$S$408,12,FALSE)/VLOOKUP($A161,'2012'!$F$10:$M$460,8,FALSE))*1000,#N/A)</f>
        <v>5.2166024041732815</v>
      </c>
      <c r="ED161" s="198">
        <f>IFERROR((VLOOKUP($A161,'1213'!$F$10:$S$408,12,FALSE)/VLOOKUP($A161,'2013'!$F$10:$M$460,8,FALSE))*1000,#N/A)</f>
        <v>4.0622884224779963</v>
      </c>
      <c r="EE161" s="198">
        <f>IFERROR((VLOOKUP($A161,'1314'!$F$10:$S$408,12,FALSE)/VLOOKUP($A161,'2014'!$F$10:$M$460,8,FALSE))*1000,#N/A)</f>
        <v>1.8005851901868106</v>
      </c>
      <c r="EF161" s="198">
        <f>IFERROR((VLOOKUP($A161,'1415'!$F$10:$S$408,12,FALSE)/VLOOKUP($A161,'2015'!$F$10:$M$460,8,FALSE))*1000,#N/A)</f>
        <v>5.3691275167785228</v>
      </c>
      <c r="EG161" s="198">
        <f>IFERROR((VLOOKUP($A161,'1516'!$F$10:$S$408,12,FALSE)/VLOOKUP($A161,'2016'!$F$10:$M$460,8,FALSE))*1000,#N/A)</f>
        <v>2.8895310068904201</v>
      </c>
      <c r="EH161" s="198">
        <f>IFERROR((VLOOKUP($A161,'1617'!$F$10:$S$408,12,FALSE)/VLOOKUP($A161,'2017'!$F$10:$M$460,8,FALSE))*1000,#N/A)</f>
        <v>4.8683337021464927</v>
      </c>
      <c r="EI161" s="198">
        <f>IFERROR((VLOOKUP($A161,'1718'!$F$10:$S$408,12,FALSE)/VLOOKUP($A161,'2018'!$F$10:$N$460,9,FALSE))*1000,#N/A)</f>
        <v>5.2747252747252746</v>
      </c>
      <c r="EJ161" s="198">
        <f>IFERROR((VLOOKUP($A161,'1819'!$F$10:$S$408,12,FALSE)/VLOOKUP($A161,'2018'!$F$10:$N$460,9,FALSE))*1000,#N/A)</f>
        <v>4.8351648351648349</v>
      </c>
      <c r="EK161" s="198">
        <f>IFERROR((VLOOKUP($A161,'1920'!$F$10:$S$408,12,FALSE)/VLOOKUP($A161,'2019'!$F$10:$N$464,8,FALSE))*1000,#N/A)</f>
        <v>6.105804875921323</v>
      </c>
      <c r="EL161" s="198">
        <f>IFERROR((VLOOKUP($A161,'20 21'!$F$10:$S$408,12,FALSE)/VLOOKUP($A161,'2020'!$F$10:$N$469,8,FALSE))*1000,#N/A)</f>
        <v>5.0124985561824813</v>
      </c>
      <c r="EM161" s="198">
        <f>IFERROR((VLOOKUP($A161,'21 22'!$F$10:$S$408,12,FALSE)/VLOOKUP($A161,'2021'!$F$10:$N$469,8,FALSE))*1000,#N/A)</f>
        <v>10.180652428193909</v>
      </c>
      <c r="EN161" s="198">
        <f>IFERROR((VLOOKUP($A161,'22 23'!$F$10:$S$408,12,FALSE)/VLOOKUP($A161,'2022'!$F$10:$N$469,8,FALSE))*1000,#N/A)</f>
        <v>11.179429849077696</v>
      </c>
      <c r="EO161" s="196">
        <f>IFERROR((VLOOKUP($A161,'23 24'!$F$7:$S$408,12,FALSE)/VLOOKUP($A161,'2023'!$C$7:$N$469,9,FALSE))*1000,#N/A)</f>
        <v>6.7923246731193752</v>
      </c>
    </row>
    <row r="162" spans="1:145" x14ac:dyDescent="0.3">
      <c r="A162" t="s">
        <v>275</v>
      </c>
      <c r="B162" t="s">
        <v>1743</v>
      </c>
      <c r="C162" t="str">
        <f>IF(VLOOKUP($A162,'0910'!$F$10:$L$433,1,FALSE)=VLOOKUP($A162,'2010'!$C$5:$K$611,1,FALSE),VLOOKUP($A162,'0910'!$F$10:$L$433,1,FALSE),FALSE)</f>
        <v>Lewisham</v>
      </c>
      <c r="D162" t="str">
        <f>IF(VLOOKUP($A162,'1011'!$F$10:$L$433,1,FALSE)=VLOOKUP($A162,'2011'!$C$5:$K$611,1,FALSE),VLOOKUP($A162,'1011'!$F$10:$L$433,1,FALSE),FALSE)</f>
        <v>Lewisham</v>
      </c>
      <c r="E162" t="str">
        <f>IF(VLOOKUP(A162,'1112'!$F$10:$L$408,1,FALSE)=VLOOKUP(A162,'2012'!$F$10:$M$460,1,FALSE),VLOOKUP(A162,'1112'!$F$10:$L$408,1,FALSE),FALSE)</f>
        <v>Lewisham</v>
      </c>
      <c r="F162" t="str">
        <f>IF(VLOOKUP($A162,'1213'!$F$10:$L$408,1,FALSE)=VLOOKUP($A162,'2013'!$F$10:$M$460,1,FALSE),VLOOKUP($A162,'1213'!$F$10:$L$408,1,FALSE),FALSE)</f>
        <v>Lewisham</v>
      </c>
      <c r="G162" t="str">
        <f>IF(VLOOKUP($A162,'1314'!$F$10:$L$408,1,FALSE)=VLOOKUP($A162,'2014'!$F$10:$M$460,1,FALSE),VLOOKUP($A162,'1314'!$F$10:$L$408,1,FALSE),FALSE)</f>
        <v>Lewisham</v>
      </c>
      <c r="H162" t="str">
        <f>IF(VLOOKUP($A162,'1415'!$F$10:$L$408,1,FALSE)=VLOOKUP($A162,'2015'!$F$10:$M$460,1,FALSE),VLOOKUP($A162,'1415'!$F$10:$L$408,1,FALSE),FALSE)</f>
        <v>Lewisham</v>
      </c>
      <c r="I162" t="str">
        <f>IF(VLOOKUP($A162,'1516'!$F$10:$L$408,1,FALSE)=VLOOKUP($A162,'2015'!$F$10:$M$460,1,FALSE),VLOOKUP($A162,'1516'!$F$10:$L$408,1,FALSE),FALSE)</f>
        <v>Lewisham</v>
      </c>
      <c r="J162" t="str">
        <f>IF(VLOOKUP($A162,'1617'!$F$10:$L$408,1,FALSE)=VLOOKUP($A162,'2016'!$F$10:$M$460,1,FALSE),VLOOKUP($A162,'1617'!$F$10:$L$408,1,FALSE),FALSE)</f>
        <v>Lewisham</v>
      </c>
      <c r="K162" t="str">
        <f>IF(VLOOKUP($A162,'1718'!$F$10:$M$408,1,FALSE)=VLOOKUP($A162,'2017'!$F$10:$M$460,1,FALSE),VLOOKUP($A162,'1718'!$F$10:$M$408,1,FALSE),FALSE)</f>
        <v>Lewisham</v>
      </c>
      <c r="L162" t="str">
        <f>IF(VLOOKUP($A162,'1819'!$F$10:$M$408,1,FALSE)=VLOOKUP($A162,'2018'!$F$10:$M$460,1,FALSE),VLOOKUP($A162,'1819'!$F$10:$M$408,1,FALSE),FALSE)</f>
        <v>Lewisham</v>
      </c>
      <c r="M162" t="str">
        <f>IF(VLOOKUP($A162,'1920'!$F$10:$M$408,1,FALSE)=VLOOKUP($A162,'2019'!$F$10:$M$464,1,FALSE),VLOOKUP($A162,'1920'!$F$10:$M$408,1,FALSE),FALSE)</f>
        <v>Lewisham</v>
      </c>
      <c r="N162" t="str">
        <f>IF(VLOOKUP($A162,'20 21'!$F$10:$N$408,1,FALSE)=VLOOKUP($A162,'2020'!$F$10:$O$468,1,FALSE),VLOOKUP($A162,'20 21'!$F$10:$N$408,1,FALSE),FALSE)</f>
        <v>Lewisham</v>
      </c>
      <c r="O162" t="str">
        <f>IF(VLOOKUP($A162,'21 22'!$F$10:$N$408,1,FALSE)=VLOOKUP($A162,'2021'!$F$10:$O$471,1,FALSE),VLOOKUP($A162,'21 22'!$F$10:$N$408,1,FALSE),FALSE)</f>
        <v>Lewisham</v>
      </c>
      <c r="P162" t="str">
        <f>IF(VLOOKUP($A162,'22 23'!$F$10:$N$408,1,FALSE)=VLOOKUP($A162,'2022'!$F$10:$O$468,1,FALSE),VLOOKUP($A162,'22 23'!$F$10:$N$408,1,FALSE),FALSE)</f>
        <v>Lewisham</v>
      </c>
      <c r="Q162" t="str">
        <f>IF(VLOOKUP($A162,'23 24'!$F$7:$N$408,1,FALSE)=VLOOKUP($A162,'2023'!$C$7:$O$468,1,FALSE),VLOOKUP($A162,'23 24'!$F$7:$N$408,1,FALSE),FALSE)</f>
        <v>Lewisham</v>
      </c>
      <c r="S162" s="196">
        <f>IFERROR((VLOOKUP($A162,'0910'!$F$10:$L$433,4,FALSE)/VLOOKUP($A162,'2010'!$C$5:$K$611,9,FALSE))*1000,#N/A)</f>
        <v>2.57201646090535</v>
      </c>
      <c r="T162" s="196">
        <f>IFERROR((VLOOKUP($A162,'1011'!$F$10:$L$433,4,FALSE)/VLOOKUP($A162,'2011'!$C$5:$K$611,9,FALSE))*1000,#N/A)</f>
        <v>6.0348491287717803</v>
      </c>
      <c r="U162" s="196">
        <f>IFERROR((VLOOKUP($A162,'1112'!$F$10:$L$408,4,FALSE)/VLOOKUP($A162,'2012'!$F$10:$M$460,8,FALSE))*1000,#N/A)</f>
        <v>3.3658700774150119</v>
      </c>
      <c r="V162" s="196">
        <f>IFERROR((VLOOKUP($A162,'1213'!$F$10:$L$408,4,FALSE)/VLOOKUP($A162,'2013'!$F$10:$M$460,8,FALSE))*1000,#N/A)</f>
        <v>1.7407161803713529</v>
      </c>
      <c r="W162" s="196">
        <f>IFERROR((VLOOKUP($A162,'1314'!$F$10:$L$408,4,FALSE)/VLOOKUP($A162,'2014'!$F$10:$M$460,8,FALSE))*1000,#N/A)</f>
        <v>3.0490317264112075</v>
      </c>
      <c r="X162" s="196">
        <f>IFERROR((VLOOKUP($A162,'1415'!$F$10:$L$408,4,FALSE)/VLOOKUP($A162,'2015'!$F$10:$M$460,8,FALSE))*1000,#N/A)</f>
        <v>3.0125386744829834</v>
      </c>
      <c r="Y162" s="196">
        <f>IFERROR((VLOOKUP($A162,'1516'!$F$10:$L$408,4,FALSE)/VLOOKUP($A162,'2016'!$F$10:$M$460,8,FALSE))*1000,#N/A)</f>
        <v>4.9051141846252815</v>
      </c>
      <c r="Z162" s="196">
        <f>IFERROR((VLOOKUP($A162,'1617'!$F$10:$L$408,4,FALSE)/VLOOKUP($A162,'2017'!$F$10:$M$460,8,FALSE))*1000,#N/A)</f>
        <v>4.4458558272467457</v>
      </c>
      <c r="AA162" s="196">
        <f>IFERROR((VLOOKUP($A162,'1718'!$F$10:$L$408,4,FALSE)/VLOOKUP($A162,'2018'!$F$10:$N$460,9,FALSE))*1000,#N/A)</f>
        <v>4.8225156138825209</v>
      </c>
      <c r="AB162" s="196">
        <f>IFERROR((VLOOKUP($A162,'1819'!$F$10:$L$408,4,FALSE)/VLOOKUP($A162,'2018'!$F$10:$N$460,9,FALSE))*1000,#N/A)</f>
        <v>1.1068068622025455</v>
      </c>
      <c r="AC162" s="196">
        <f>IFERROR((VLOOKUP($A162,'1920'!$F$10:$L$408,4,FALSE)/VLOOKUP($A162,'2019'!$F$10:$N$464,8,FALSE))*1000,#N/A)</f>
        <v>1.4830425789329897</v>
      </c>
      <c r="AD162" s="196">
        <f>IFERROR((VLOOKUP($A162,'20 21'!$F$10:$M$408,4,FALSE)/VLOOKUP($A162,'2020'!$F$10:$N$469,8,FALSE))*1000,#N/A)</f>
        <v>1.602068957625276</v>
      </c>
      <c r="AE162" s="196">
        <f>IFERROR((VLOOKUP($A162,'21 22'!$F$10:$M$408,4,FALSE)/VLOOKUP($A162,'2021'!$F$10:$N$469,8,FALSE))*1000,#N/A)</f>
        <v>2.2061284727505095</v>
      </c>
      <c r="AF162" s="196">
        <f>IFERROR((VLOOKUP($A162,'22 23'!$F$10:$M$408,4,FALSE)/VLOOKUP($A162,'2022'!$F$10:$N$469,8,FALSE))*1000,#N/A)</f>
        <v>0.60657987519619072</v>
      </c>
      <c r="AG162" s="196">
        <f>IFERROR((VLOOKUP($A162,'23 24'!$F$7:$M$408,4,FALSE)/VLOOKUP($A162,'2023'!$C$7:$N$469,9,FALSE))*1000,#N/A)</f>
        <v>1.361820602832587</v>
      </c>
      <c r="AI162" s="196">
        <f>IFERROR((VLOOKUP($A162,'0910'!$F$10:$L$433,5,FALSE)/VLOOKUP($A162,'2010'!$C$5:$K$611,9,FALSE))*1000,#N/A)</f>
        <v>1.9718792866941013</v>
      </c>
      <c r="AJ162" s="196">
        <f>IFERROR((VLOOKUP($A162,'1011'!$F$10:$L$433,5,FALSE)/VLOOKUP($A162,'2011'!$C$5:$K$611,9,FALSE))*1000,#N/A)</f>
        <v>11.474713132171697</v>
      </c>
      <c r="AK162" s="196">
        <f>IFERROR((VLOOKUP($A162,'1112'!$F$10:$L$408,5,FALSE)/VLOOKUP($A162,'2012'!$F$10:$M$460,8,FALSE))*1000,#N/A)</f>
        <v>3.9548973409626389</v>
      </c>
      <c r="AL162" s="196">
        <f>IFERROR((VLOOKUP($A162,'1213'!$F$10:$L$408,5,FALSE)/VLOOKUP($A162,'2013'!$F$10:$M$460,8,FALSE))*1000,#N/A)</f>
        <v>1.243368700265252</v>
      </c>
      <c r="AM162" s="196">
        <f>IFERROR((VLOOKUP($A162,'1314'!$F$10:$L$408,5,FALSE)/VLOOKUP($A162,'2014'!$F$10:$M$460,8,FALSE))*1000,#N/A)</f>
        <v>1.0712814173877214</v>
      </c>
      <c r="AN162" s="196">
        <f>IFERROR((VLOOKUP($A162,'1415'!$F$10:$L$408,5,FALSE)/VLOOKUP($A162,'2015'!$F$10:$M$460,8,FALSE))*1000,#N/A)</f>
        <v>2.9311187103077674</v>
      </c>
      <c r="AO162" s="196">
        <f>IFERROR((VLOOKUP($A162,'1516'!$F$10:$L$408,5,FALSE)/VLOOKUP($A162,'2016'!$F$10:$M$460,8,FALSE))*1000,#N/A)</f>
        <v>2.6535863621743325</v>
      </c>
      <c r="AP162" s="196">
        <f>IFERROR((VLOOKUP($A162,'1617'!$F$10:$L$408,5,FALSE)/VLOOKUP($A162,'2017'!$F$10:$M$460,8,FALSE))*1000,#N/A)</f>
        <v>2.3023181962527786</v>
      </c>
      <c r="AQ162" s="196">
        <f>IFERROR((VLOOKUP($A162,'1718'!$F$10:$L$408,5,FALSE)/VLOOKUP($A162,'2018'!$F$10:$N$460,9,FALSE))*1000,#N/A)</f>
        <v>1.6602102933038185</v>
      </c>
      <c r="AR162" s="196">
        <f>IFERROR((VLOOKUP($A162,'1819'!$F$10:$L$408,5,FALSE)/VLOOKUP($A162,'2018'!$F$10:$N$460,9,FALSE))*1000,#N/A)</f>
        <v>0.39528816507233772</v>
      </c>
      <c r="AS162" s="196">
        <f>IFERROR((VLOOKUP($A162,'1920'!$F$10:$L$408,5,FALSE)/VLOOKUP($A162,'2019'!$F$10:$N$464,8,FALSE))*1000,#N/A)</f>
        <v>0.54638410802794357</v>
      </c>
      <c r="AT162" s="196">
        <f>IFERROR((VLOOKUP($A162,'20 21'!$F$10:$L$408,5,FALSE)/VLOOKUP($A162,'2020'!$F$10:$N$469,8,FALSE))*1000,#N/A)</f>
        <v>0.91546797578587202</v>
      </c>
      <c r="AU162" s="196">
        <f>IFERROR((VLOOKUP($A162,'21 22'!$F$10:$L$408,5,FALSE)/VLOOKUP($A162,'2021'!$F$10:$N$469,8,FALSE))*1000,#N/A)</f>
        <v>0.45644037367251927</v>
      </c>
      <c r="AV162" s="196">
        <f>IFERROR((VLOOKUP($A162,'22 23'!$F$10:$L$408,5,FALSE)/VLOOKUP($A162,'2022'!$F$10:$N$469,8,FALSE))*1000,#N/A)</f>
        <v>0.6824023595957146</v>
      </c>
      <c r="AW162" s="196">
        <f>IFERROR((VLOOKUP($A162,'23 24'!$F$7:$M$408,5,FALSE)/VLOOKUP($A162,'2023'!$C$7:$N$469,9,FALSE))*1000,#N/A)</f>
        <v>0.45394020094419563</v>
      </c>
      <c r="AY162" s="196">
        <f>IFERROR((VLOOKUP($A162,'0910'!$F$10:$L$433,6,FALSE)/VLOOKUP($A162,'2010'!$C$5:$K$611,9,FALSE))*1000,#N/A)</f>
        <v>0</v>
      </c>
      <c r="AZ162" s="196">
        <f>IFERROR((VLOOKUP($A162,'1011'!$F$10:$L$433,6,FALSE)/VLOOKUP($A162,'2011'!$C$5:$K$611,9,FALSE))*1000,#N/A)</f>
        <v>0</v>
      </c>
      <c r="BA162" s="196">
        <f>IFERROR((VLOOKUP($A162,'1112'!$F$10:$L$408,6,FALSE)/VLOOKUP($A162,'2012'!$F$10:$M$460,8,FALSE))*1000,#N/A)</f>
        <v>0</v>
      </c>
      <c r="BB162" s="196">
        <f>IFERROR((VLOOKUP($A162,'1213'!$F$10:$L$408,6,FALSE)/VLOOKUP($A162,'2013'!$F$10:$M$460,8,FALSE))*1000,#N/A)</f>
        <v>0</v>
      </c>
      <c r="BC162" s="196">
        <f>IFERROR((VLOOKUP($A162,'1314'!$F$10:$L$408,6,FALSE)/VLOOKUP($A162,'2014'!$F$10:$M$460,8,FALSE))*1000,#N/A)</f>
        <v>1.2360939431396785</v>
      </c>
      <c r="BD162" s="196">
        <f>IFERROR((VLOOKUP($A162,'1415'!$F$10:$L$408,6,FALSE)/VLOOKUP($A162,'2015'!$F$10:$M$460,8,FALSE))*1000,#N/A)</f>
        <v>0</v>
      </c>
      <c r="BE162" s="196">
        <f>IFERROR((VLOOKUP($A162,'1516'!$F$10:$L$408,6,FALSE)/VLOOKUP($A162,'2016'!$F$10:$M$460,8,FALSE))*1000,#N/A)</f>
        <v>0</v>
      </c>
      <c r="BF162" s="196">
        <f>IFERROR((VLOOKUP($A162,'1617'!$F$10:$L$408,6,FALSE)/VLOOKUP($A162,'2017'!$F$10:$M$460,8,FALSE))*1000,#N/A)</f>
        <v>0</v>
      </c>
      <c r="BG162" s="196">
        <f>IFERROR((VLOOKUP($A162,'1718'!$F$10:$L$408,6,FALSE)/VLOOKUP($A162,'2018'!$F$10:$N$460,9,FALSE))*1000,#N/A)</f>
        <v>0</v>
      </c>
      <c r="BH162" s="196">
        <f>IFERROR((VLOOKUP($A162,'1819'!$F$10:$L$408,6,FALSE)/VLOOKUP($A162,'2018'!$F$10:$N$460,9,FALSE))*1000,#N/A)</f>
        <v>0</v>
      </c>
      <c r="BI162" s="196">
        <f>IFERROR((VLOOKUP($A162,'1920'!$F$10:$L$408,6,FALSE)/VLOOKUP($A162,'2019'!$F$10:$N$464,8,FALSE))*1000,#N/A)</f>
        <v>0</v>
      </c>
      <c r="BJ162" s="196">
        <f>IFERROR((VLOOKUP($A162,'20 21'!$F$10:$L$408,6,FALSE)/VLOOKUP($A162,'2020'!$F$10:$N$469,8,FALSE))*1000,#N/A)</f>
        <v>0</v>
      </c>
      <c r="BK162" s="196">
        <f>IFERROR((VLOOKUP($A162,'21 22'!$F$10:$L$408,6,FALSE)/VLOOKUP($A162,'2021'!$F$10:$N$469,8,FALSE))*1000,#N/A)</f>
        <v>0</v>
      </c>
      <c r="BL162" s="196">
        <f>IFERROR((VLOOKUP($A162,'22 23'!$F$10:$L$408,6,FALSE)/VLOOKUP($A162,'2022'!$F$10:$N$469,8,FALSE))*1000,#N/A)</f>
        <v>0</v>
      </c>
      <c r="BM162" s="196">
        <f>IFERROR((VLOOKUP($A162,'23 24'!$F$7:$M$408,6,FALSE)/VLOOKUP($A162,'2023'!$C$7:$N$469,9,FALSE))*1000,#N/A)</f>
        <v>0</v>
      </c>
      <c r="BO162" s="196">
        <f>IFERROR((VLOOKUP($A162,'0910'!$F$10:$L$433,7,FALSE)/VLOOKUP($A162,'2010'!$C$5:$K$611,9,FALSE))*1000,#N/A)</f>
        <v>4.6296296296296298</v>
      </c>
      <c r="BP162" s="196">
        <f>IFERROR((VLOOKUP($A162,'1011'!$F$10:$L$433,7,FALSE)/VLOOKUP($A162,'2011'!$C$5:$K$611,9,FALSE))*1000,#N/A)</f>
        <v>17.509562260943479</v>
      </c>
      <c r="BQ162" s="196">
        <f>IFERROR((VLOOKUP($A162,'1112'!$F$10:$L$408,7,FALSE)/VLOOKUP($A162,'2012'!$F$10:$M$460,8,FALSE))*1000,#N/A)</f>
        <v>7.3207674183776508</v>
      </c>
      <c r="BR162" s="196">
        <f>IFERROR((VLOOKUP($A162,'1213'!$F$10:$L$408,7,FALSE)/VLOOKUP($A162,'2013'!$F$10:$M$460,8,FALSE))*1000,#N/A)</f>
        <v>2.9840848806366047</v>
      </c>
      <c r="BS162" s="196">
        <f>IFERROR((VLOOKUP($A162,'1314'!$F$10:$L$408,7,FALSE)/VLOOKUP($A162,'2014'!$F$10:$M$460,8,FALSE))*1000,#N/A)</f>
        <v>5.3564070869386073</v>
      </c>
      <c r="BT162" s="196">
        <f>IFERROR((VLOOKUP($A162,'1415'!$F$10:$L$408,7,FALSE)/VLOOKUP($A162,'2015'!$F$10:$M$460,8,FALSE))*1000,#N/A)</f>
        <v>5.9436573847907512</v>
      </c>
      <c r="BU162" s="196">
        <f>IFERROR((VLOOKUP($A162,'1516'!$F$10:$L$408,7,FALSE)/VLOOKUP($A162,'2016'!$F$10:$M$460,8,FALSE))*1000,#N/A)</f>
        <v>7.5587005467996145</v>
      </c>
      <c r="BV162" s="196">
        <f>IFERROR((VLOOKUP($A162,'1617'!$F$10:$L$408,7,FALSE)/VLOOKUP($A162,'2017'!$F$10:$M$460,8,FALSE))*1000,#N/A)</f>
        <v>6.7481740234995238</v>
      </c>
      <c r="BW162" s="196">
        <f>IFERROR((VLOOKUP($A162,'1718'!$F$10:$L$408,7,FALSE)/VLOOKUP($A162,'2018'!$F$10:$N$460,9,FALSE))*1000,#N/A)</f>
        <v>6.4827259071863388</v>
      </c>
      <c r="BX162" s="196">
        <f>IFERROR((VLOOKUP($A162,'1819'!$F$10:$L$408,7,FALSE)/VLOOKUP($A162,'2018'!$F$10:$N$460,9,FALSE))*1000,#N/A)</f>
        <v>1.5811526602893509</v>
      </c>
      <c r="BY162" s="196">
        <f>IFERROR((VLOOKUP($A162,'1920'!$F$10:$L$408,7,FALSE)/VLOOKUP($A162,'2019'!$F$10:$N$464,8,FALSE))*1000,#N/A)</f>
        <v>1.951371814385513</v>
      </c>
      <c r="BZ162" s="196">
        <f>IFERROR((VLOOKUP($A162,'20 21'!$F$10:$L$408,7,FALSE)/VLOOKUP($A162,'2020'!$F$10:$N$469,8,FALSE))*1000,#N/A)</f>
        <v>2.5175369334111481</v>
      </c>
      <c r="CA162" s="196">
        <f>IFERROR((VLOOKUP($A162,'21 22'!$F$10:$L$408,7,FALSE)/VLOOKUP($A162,'2021'!$F$10:$N$469,8,FALSE))*1000,#N/A)</f>
        <v>2.5864954508109421</v>
      </c>
      <c r="CB162" s="196">
        <f>IFERROR((VLOOKUP($A162,'22 23'!$F$10:$L$408,7,FALSE)/VLOOKUP($A162,'2022'!$F$10:$N$469,8,FALSE))*1000,#N/A)</f>
        <v>1.2889822347919053</v>
      </c>
      <c r="CC162" s="196">
        <f>IFERROR((VLOOKUP($A162,'23 24'!$F$7:$M$408,7,FALSE)/VLOOKUP($A162,'2023'!$C$7:$N$469,9,FALSE))*1000,#N/A)</f>
        <v>1.8157608037767825</v>
      </c>
      <c r="CE162" s="198">
        <f>IFERROR((VLOOKUP($A162,'0910'!$F$10:$S$433,9,FALSE)/VLOOKUP($A162,'2010'!$C$5:$K$611,9,FALSE))*1000,#N/A)</f>
        <v>3.9437585733882026</v>
      </c>
      <c r="CF162" s="198">
        <f>IFERROR((VLOOKUP($A162,'1011'!$F$10:$S$433,10,FALSE)/VLOOKUP($A162,'2011'!$C$5:$K$611,9,FALSE))*1000,#N/A)</f>
        <v>3.2299192520186999</v>
      </c>
      <c r="CG162" s="198">
        <f>IFERROR((VLOOKUP($A162,'1112'!$F$10:$S$408,9,FALSE)/VLOOKUP($A162,'2012'!$F$10:$M$460,8,FALSE))*1000,#N/A)</f>
        <v>4.3756311006395157</v>
      </c>
      <c r="CH162" s="198">
        <f>IFERROR((VLOOKUP($A162,'1213'!$F$10:$S$408,9,FALSE)/VLOOKUP($A162,'2013'!$F$10:$M$460,8,FALSE))*1000,#N/A)</f>
        <v>2.9840848806366047</v>
      </c>
      <c r="CI162" s="198">
        <f>IFERROR((VLOOKUP($A162,'1314'!$F$10:$S$408,9,FALSE)/VLOOKUP($A162,'2014'!$F$10:$M$460,8,FALSE))*1000,#N/A)</f>
        <v>1.565718994643593</v>
      </c>
      <c r="CJ162" s="198">
        <f>IFERROR((VLOOKUP($A162,'1415'!$F$10:$S$408,9,FALSE)/VLOOKUP($A162,'2015'!$F$10:$M$460,8,FALSE))*1000,#N/A)</f>
        <v>2.4425989252564726</v>
      </c>
      <c r="CK162" s="198">
        <f>IFERROR((VLOOKUP($A162,'1516'!$F$10:$S$408,9,FALSE)/VLOOKUP($A162,'2016'!$F$10:$M$460,8,FALSE))*1000,#N/A)</f>
        <v>4.4226439369572201</v>
      </c>
      <c r="CL162" s="198">
        <f>IFERROR((VLOOKUP($A162,'1617'!$F$10:$S$408,9,FALSE)/VLOOKUP($A162,'2017'!$F$10:$M$460,8,FALSE))*1000,#N/A)</f>
        <v>3.3343918704350588</v>
      </c>
      <c r="CM162" s="198">
        <f>IFERROR((VLOOKUP($A162,'1718'!$F$10:$S$408,9,FALSE)/VLOOKUP($A162,'2018'!$F$10:$N$460,9,FALSE))*1000,#N/A)</f>
        <v>6.7989564392442086</v>
      </c>
      <c r="CN162" s="198">
        <f>IFERROR((VLOOKUP($A162,'1819'!$F$10:$S$408,9,FALSE)/VLOOKUP($A162,'2018'!$F$10:$N$460,9,FALSE))*1000,#N/A)</f>
        <v>3.6366511186655068</v>
      </c>
      <c r="CO162" s="198">
        <f>IFERROR((VLOOKUP($A162,'1920'!$F$10:$S$408,9,FALSE)/VLOOKUP($A162,'2019'!$F$10:$N$464,8,FALSE))*1000,#N/A)</f>
        <v>3.434414393318503</v>
      </c>
      <c r="CP162" s="198">
        <f>IFERROR((VLOOKUP($A162,'20 21'!$F$10:$S$408,9,FALSE)/VLOOKUP($A162,'2020'!$F$10:$N$469,8,FALSE))*1000,#N/A)</f>
        <v>3.6618719031434881</v>
      </c>
      <c r="CQ162" s="198">
        <f>IFERROR((VLOOKUP($A162,'21 22'!$F$10:$S$408,9,FALSE)/VLOOKUP($A162,'2021'!$F$10:$N$469,8,FALSE))*1000,#N/A)</f>
        <v>0.76073395612086536</v>
      </c>
      <c r="CR162" s="198">
        <f>IFERROR((VLOOKUP($A162,'22 23'!$F$10:$S$408,9,FALSE)/VLOOKUP($A162,'2022'!$F$10:$N$469,8,FALSE))*1000,#N/A)</f>
        <v>1.5164496879904767</v>
      </c>
      <c r="CS162" s="196">
        <f>IFERROR((VLOOKUP($A162,'23 24'!$F$7:$S$408,9,FALSE)/VLOOKUP($A162,'2023'!$C$7:$N$469,9,FALSE))*1000,#N/A)</f>
        <v>2.2697010047209782</v>
      </c>
      <c r="CU162" s="198">
        <f>IFERROR((VLOOKUP($A162,'0910'!$F$10:$S$433,10,FALSE)/VLOOKUP($A162,'2010'!$C$5:$K$611,9,FALSE))*1000,#N/A)</f>
        <v>1.8861454046639232</v>
      </c>
      <c r="CV162" s="198">
        <f>IFERROR((VLOOKUP($A162,'1011'!$F$10:$S$433,11,FALSE)/VLOOKUP($A162,'2011'!$C$5:$K$611,9,FALSE))*1000,#N/A)</f>
        <v>4.2498937526561829</v>
      </c>
      <c r="CW162" s="198">
        <f>IFERROR((VLOOKUP($A162,'1112'!$F$10:$S$408,10,FALSE)/VLOOKUP($A162,'2012'!$F$10:$M$460,8,FALSE))*1000,#N/A)</f>
        <v>6.9841804106361494</v>
      </c>
      <c r="CX162" s="198">
        <f>IFERROR((VLOOKUP($A162,'1213'!$F$10:$S$408,10,FALSE)/VLOOKUP($A162,'2013'!$F$10:$M$460,8,FALSE))*1000,#N/A)</f>
        <v>3.5643236074270557</v>
      </c>
      <c r="CY162" s="198">
        <f>IFERROR((VLOOKUP($A162,'1314'!$F$10:$S$408,10,FALSE)/VLOOKUP($A162,'2014'!$F$10:$M$460,8,FALSE))*1000,#N/A)</f>
        <v>1.6481252575195715</v>
      </c>
      <c r="CZ162" s="198">
        <f>IFERROR((VLOOKUP($A162,'1415'!$F$10:$S$408,10,FALSE)/VLOOKUP($A162,'2015'!$F$10:$M$460,8,FALSE))*1000,#N/A)</f>
        <v>1.5469793193290995</v>
      </c>
      <c r="DA162" s="198">
        <f>IFERROR((VLOOKUP($A162,'1516'!$F$10:$S$408,10,FALSE)/VLOOKUP($A162,'2016'!$F$10:$M$460,8,FALSE))*1000,#N/A)</f>
        <v>5.2267610164039882</v>
      </c>
      <c r="DB162" s="198">
        <f>IFERROR((VLOOKUP($A162,'1617'!$F$10:$S$408,10,FALSE)/VLOOKUP($A162,'2017'!$F$10:$M$460,8,FALSE))*1000,#N/A)</f>
        <v>1.9847570657351541</v>
      </c>
      <c r="DC162" s="198">
        <f>IFERROR((VLOOKUP($A162,'1718'!$F$10:$S$408,10,FALSE)/VLOOKUP($A162,'2018'!$F$10:$N$460,9,FALSE))*1000,#N/A)</f>
        <v>1.8183255593327534</v>
      </c>
      <c r="DD162" s="198">
        <f>IFERROR((VLOOKUP($A162,'1819'!$F$10:$S$408,10,FALSE)/VLOOKUP($A162,'2018'!$F$10:$N$460,9,FALSE))*1000,#N/A)</f>
        <v>1.1068068622025455</v>
      </c>
      <c r="DE162" s="198">
        <f>IFERROR((VLOOKUP($A162,'1920'!$F$10:$S$408,10,FALSE)/VLOOKUP($A162,'2019'!$F$10:$N$464,8,FALSE))*1000,#N/A)</f>
        <v>1.7952620692346719</v>
      </c>
      <c r="DF162" s="198">
        <f>IFERROR((VLOOKUP($A162,'20 21'!$F$10:$S$408,10,FALSE)/VLOOKUP($A162,'2020'!$F$10:$N$469,8,FALSE))*1000,#N/A)</f>
        <v>0.22886699394646801</v>
      </c>
      <c r="DG162" s="198">
        <f>IFERROR((VLOOKUP($A162,'21 22'!$F$10:$S$408,10,FALSE)/VLOOKUP($A162,'2021'!$F$10:$N$469,8,FALSE))*1000,#N/A)</f>
        <v>0.45644037367251927</v>
      </c>
      <c r="DH162" s="198">
        <f>IFERROR((VLOOKUP($A162,'22 23'!$F$10:$S$408,10,FALSE)/VLOOKUP($A162,'2022'!$F$10:$N$469,8,FALSE))*1000,#N/A)</f>
        <v>0.37911242199761919</v>
      </c>
      <c r="DI162" s="196">
        <f>IFERROR((VLOOKUP($A162,'23 24'!$F$7:$S$408,10,FALSE)/VLOOKUP($A162,'2023'!$C$7:$N$469,9,FALSE))*1000,#N/A)</f>
        <v>0.45394020094419563</v>
      </c>
      <c r="DK162" s="198">
        <f>IFERROR((VLOOKUP($A162,'0910'!$F$10:$S$433,11,FALSE)/VLOOKUP($A162,'2010'!$C$5:$K$611,9,FALSE))*1000,#N/A)</f>
        <v>0</v>
      </c>
      <c r="DL162" s="198">
        <f>IFERROR((VLOOKUP($A162,'1011'!$F$10:$S$433,12,FALSE)/VLOOKUP($A162,'2011'!$C$5:$K$611,9,FALSE))*1000,#N/A)</f>
        <v>0</v>
      </c>
      <c r="DM162" s="198">
        <f>IFERROR((VLOOKUP($A162,'1112'!$F$10:$S$408,11,FALSE)/VLOOKUP($A162,'2012'!$F$10:$M$460,8,FALSE))*1000,#N/A)</f>
        <v>0</v>
      </c>
      <c r="DN162" s="198">
        <f>IFERROR((VLOOKUP($A162,'1213'!$F$10:$S$408,11,FALSE)/VLOOKUP($A162,'2013'!$F$10:$M$460,8,FALSE))*1000,#N/A)</f>
        <v>0</v>
      </c>
      <c r="DO162" s="198">
        <f>IFERROR((VLOOKUP($A162,'1314'!$F$10:$S$408,11,FALSE)/VLOOKUP($A162,'2014'!$F$10:$M$460,8,FALSE))*1000,#N/A)</f>
        <v>0</v>
      </c>
      <c r="DP162" s="198">
        <f>IFERROR((VLOOKUP($A162,'1415'!$F$10:$S$408,11,FALSE)/VLOOKUP($A162,'2015'!$F$10:$M$460,8,FALSE))*1000,#N/A)</f>
        <v>0</v>
      </c>
      <c r="DQ162" s="198">
        <f>IFERROR((VLOOKUP($A162,'1516'!$F$10:$S$408,11,FALSE)/VLOOKUP($A162,'2016'!$F$10:$M$460,8,FALSE))*1000,#N/A)</f>
        <v>0</v>
      </c>
      <c r="DR162" s="198">
        <f>IFERROR((VLOOKUP($A162,'1617'!$F$10:$S$408,11,FALSE)/VLOOKUP($A162,'2017'!$F$10:$M$460,8,FALSE))*1000,#N/A)</f>
        <v>0</v>
      </c>
      <c r="DS162" s="198">
        <f>IFERROR((VLOOKUP($A162,'1718'!$F$10:$S$408,11,FALSE)/VLOOKUP($A162,'2018'!$F$10:$N$460,9,FALSE))*1000,#N/A)</f>
        <v>0</v>
      </c>
      <c r="DT162" s="198">
        <f>IFERROR((VLOOKUP($A162,'1819'!$F$10:$S$408,11,FALSE)/VLOOKUP($A162,'2018'!$F$10:$N$460,9,FALSE))*1000,#N/A)</f>
        <v>0</v>
      </c>
      <c r="DU162" s="198">
        <f>IFERROR((VLOOKUP($A162,'1920'!$F$10:$S$408,11,FALSE)/VLOOKUP($A162,'2019'!$F$10:$N$464,8,FALSE))*1000,#N/A)</f>
        <v>0</v>
      </c>
      <c r="DV162" s="198">
        <f>IFERROR((VLOOKUP($A162,'20 21'!$F$10:$S$408,11,FALSE)/VLOOKUP($A162,'2020'!$F$10:$N$469,8,FALSE))*1000,#N/A)</f>
        <v>0</v>
      </c>
      <c r="DW162" s="198">
        <f>IFERROR((VLOOKUP($A162,'21 22'!$F$10:$S$408,11,FALSE)/VLOOKUP($A162,'2021'!$F$10:$N$469,8,FALSE))*1000,#N/A)</f>
        <v>0</v>
      </c>
      <c r="DX162" s="198">
        <f>IFERROR((VLOOKUP($A162,'22 23'!$F$10:$S$408,11,FALSE)/VLOOKUP($A162,'2022'!$F$10:$N$469,8,FALSE))*1000,#N/A)</f>
        <v>0</v>
      </c>
      <c r="DY162" s="196">
        <f>IFERROR((VLOOKUP($A162,'23 24'!$F$7:$S$408,11,FALSE)/VLOOKUP($A162,'2023'!$C$7:$N$469,9,FALSE))*1000,#N/A)</f>
        <v>0</v>
      </c>
      <c r="EA162" s="198">
        <f>IFERROR((VLOOKUP($A162,'0910'!$F$10:$S$433,12,FALSE)/VLOOKUP($A162,'2010'!$C$5:$K$611,9,FALSE))*1000,#N/A)</f>
        <v>5.8299039780521262</v>
      </c>
      <c r="EB162" s="198">
        <f>IFERROR((VLOOKUP($A162,'1011'!$F$10:$S$433,13,FALSE)/VLOOKUP($A162,'2011'!$C$5:$K$611,9,FALSE))*1000,#N/A)</f>
        <v>7.4798130046748827</v>
      </c>
      <c r="EC162" s="198">
        <f>IFERROR((VLOOKUP($A162,'1112'!$F$10:$S$408,12,FALSE)/VLOOKUP($A162,'2012'!$F$10:$M$460,8,FALSE))*1000,#N/A)</f>
        <v>11.359811511275666</v>
      </c>
      <c r="ED162" s="198">
        <f>IFERROR((VLOOKUP($A162,'1213'!$F$10:$S$408,12,FALSE)/VLOOKUP($A162,'2013'!$F$10:$M$460,8,FALSE))*1000,#N/A)</f>
        <v>6.5484084880636599</v>
      </c>
      <c r="EE162" s="198">
        <f>IFERROR((VLOOKUP($A162,'1314'!$F$10:$S$408,12,FALSE)/VLOOKUP($A162,'2014'!$F$10:$M$460,8,FALSE))*1000,#N/A)</f>
        <v>3.131437989287186</v>
      </c>
      <c r="EF162" s="198">
        <f>IFERROR((VLOOKUP($A162,'1415'!$F$10:$S$408,12,FALSE)/VLOOKUP($A162,'2015'!$F$10:$M$460,8,FALSE))*1000,#N/A)</f>
        <v>3.9895782445855721</v>
      </c>
      <c r="EG162" s="198">
        <f>IFERROR((VLOOKUP($A162,'1516'!$F$10:$S$408,12,FALSE)/VLOOKUP($A162,'2016'!$F$10:$M$460,8,FALSE))*1000,#N/A)</f>
        <v>9.6494049533612092</v>
      </c>
      <c r="EH162" s="198">
        <f>IFERROR((VLOOKUP($A162,'1617'!$F$10:$S$408,12,FALSE)/VLOOKUP($A162,'2017'!$F$10:$M$460,8,FALSE))*1000,#N/A)</f>
        <v>5.3191489361702127</v>
      </c>
      <c r="EI162" s="198">
        <f>IFERROR((VLOOKUP($A162,'1718'!$F$10:$S$408,12,FALSE)/VLOOKUP($A162,'2018'!$F$10:$N$460,9,FALSE))*1000,#N/A)</f>
        <v>8.6172819985769635</v>
      </c>
      <c r="EJ162" s="198">
        <f>IFERROR((VLOOKUP($A162,'1819'!$F$10:$S$408,12,FALSE)/VLOOKUP($A162,'2018'!$F$10:$N$460,9,FALSE))*1000,#N/A)</f>
        <v>4.7434579808680528</v>
      </c>
      <c r="EK162" s="198">
        <f>IFERROR((VLOOKUP($A162,'1920'!$F$10:$S$408,12,FALSE)/VLOOKUP($A162,'2019'!$F$10:$N$464,8,FALSE))*1000,#N/A)</f>
        <v>5.1516215899777542</v>
      </c>
      <c r="EL162" s="198">
        <f>IFERROR((VLOOKUP($A162,'20 21'!$F$10:$S$408,12,FALSE)/VLOOKUP($A162,'2020'!$F$10:$N$469,8,FALSE))*1000,#N/A)</f>
        <v>3.8907388970899559</v>
      </c>
      <c r="EM162" s="198">
        <f>IFERROR((VLOOKUP($A162,'21 22'!$F$10:$S$408,12,FALSE)/VLOOKUP($A162,'2021'!$F$10:$N$469,8,FALSE))*1000,#N/A)</f>
        <v>1.2171743297933846</v>
      </c>
      <c r="EN162" s="198">
        <f>IFERROR((VLOOKUP($A162,'22 23'!$F$10:$S$408,12,FALSE)/VLOOKUP($A162,'2022'!$F$10:$N$469,8,FALSE))*1000,#N/A)</f>
        <v>1.8955621099880959</v>
      </c>
      <c r="EO162" s="196">
        <f>IFERROR((VLOOKUP($A162,'23 24'!$F$7:$S$408,12,FALSE)/VLOOKUP($A162,'2023'!$C$7:$N$469,9,FALSE))*1000,#N/A)</f>
        <v>2.723641205665174</v>
      </c>
    </row>
    <row r="163" spans="1:145" x14ac:dyDescent="0.3">
      <c r="A163" t="s">
        <v>1156</v>
      </c>
      <c r="B163" t="s">
        <v>1741</v>
      </c>
      <c r="C163" t="str">
        <f>IF(VLOOKUP($A163,'0910'!$F$10:$L$433,1,FALSE)=VLOOKUP($A163,'2010'!$C$5:$K$611,1,FALSE),VLOOKUP($A163,'0910'!$F$10:$L$433,1,FALSE),FALSE)</f>
        <v>Lichfield</v>
      </c>
      <c r="D163" t="str">
        <f>IF(VLOOKUP($A163,'1011'!$F$10:$L$433,1,FALSE)=VLOOKUP($A163,'2011'!$C$5:$K$611,1,FALSE),VLOOKUP($A163,'1011'!$F$10:$L$433,1,FALSE),FALSE)</f>
        <v>Lichfield</v>
      </c>
      <c r="E163" t="str">
        <f>IF(VLOOKUP(A163,'1112'!$F$10:$L$408,1,FALSE)=VLOOKUP(A163,'2012'!$F$10:$M$460,1,FALSE),VLOOKUP(A163,'1112'!$F$10:$L$408,1,FALSE),FALSE)</f>
        <v>Lichfield</v>
      </c>
      <c r="F163" t="str">
        <f>IF(VLOOKUP($A163,'1213'!$F$10:$L$408,1,FALSE)=VLOOKUP($A163,'2013'!$F$10:$M$460,1,FALSE),VLOOKUP($A163,'1213'!$F$10:$L$408,1,FALSE),FALSE)</f>
        <v>Lichfield</v>
      </c>
      <c r="G163" t="str">
        <f>IF(VLOOKUP($A163,'1314'!$F$10:$L$408,1,FALSE)=VLOOKUP($A163,'2014'!$F$10:$M$460,1,FALSE),VLOOKUP($A163,'1314'!$F$10:$L$408,1,FALSE),FALSE)</f>
        <v>Lichfield</v>
      </c>
      <c r="H163" t="str">
        <f>IF(VLOOKUP($A163,'1415'!$F$10:$L$408,1,FALSE)=VLOOKUP($A163,'2015'!$F$10:$M$460,1,FALSE),VLOOKUP($A163,'1415'!$F$10:$L$408,1,FALSE),FALSE)</f>
        <v>Lichfield</v>
      </c>
      <c r="I163" t="str">
        <f>IF(VLOOKUP($A163,'1516'!$F$10:$L$408,1,FALSE)=VLOOKUP($A163,'2015'!$F$10:$M$460,1,FALSE),VLOOKUP($A163,'1516'!$F$10:$L$408,1,FALSE),FALSE)</f>
        <v>Lichfield</v>
      </c>
      <c r="J163" t="str">
        <f>IF(VLOOKUP($A163,'1617'!$F$10:$L$408,1,FALSE)=VLOOKUP($A163,'2016'!$F$10:$M$460,1,FALSE),VLOOKUP($A163,'1617'!$F$10:$L$408,1,FALSE),FALSE)</f>
        <v>Lichfield</v>
      </c>
      <c r="K163" t="str">
        <f>IF(VLOOKUP($A163,'1718'!$F$10:$M$408,1,FALSE)=VLOOKUP($A163,'2017'!$F$10:$M$460,1,FALSE),VLOOKUP($A163,'1718'!$F$10:$M$408,1,FALSE),FALSE)</f>
        <v>Lichfield</v>
      </c>
      <c r="L163" t="str">
        <f>IF(VLOOKUP($A163,'1819'!$F$10:$M$408,1,FALSE)=VLOOKUP($A163,'2018'!$F$10:$M$460,1,FALSE),VLOOKUP($A163,'1819'!$F$10:$M$408,1,FALSE),FALSE)</f>
        <v>Lichfield</v>
      </c>
      <c r="M163" t="str">
        <f>IF(VLOOKUP($A163,'1920'!$F$10:$M$408,1,FALSE)=VLOOKUP($A163,'2019'!$F$10:$M$464,1,FALSE),VLOOKUP($A163,'1920'!$F$10:$M$408,1,FALSE),FALSE)</f>
        <v>Lichfield</v>
      </c>
      <c r="N163" t="str">
        <f>IF(VLOOKUP($A163,'20 21'!$F$10:$N$408,1,FALSE)=VLOOKUP($A163,'2020'!$F$10:$O$468,1,FALSE),VLOOKUP($A163,'20 21'!$F$10:$N$408,1,FALSE),FALSE)</f>
        <v>Lichfield</v>
      </c>
      <c r="O163" t="str">
        <f>IF(VLOOKUP($A163,'21 22'!$F$10:$N$408,1,FALSE)=VLOOKUP($A163,'2021'!$F$10:$O$471,1,FALSE),VLOOKUP($A163,'21 22'!$F$10:$N$408,1,FALSE),FALSE)</f>
        <v>Lichfield</v>
      </c>
      <c r="P163" t="str">
        <f>IF(VLOOKUP($A163,'22 23'!$F$10:$N$408,1,FALSE)=VLOOKUP($A163,'2022'!$F$10:$O$468,1,FALSE),VLOOKUP($A163,'22 23'!$F$10:$N$408,1,FALSE),FALSE)</f>
        <v>Lichfield</v>
      </c>
      <c r="Q163" t="str">
        <f>IF(VLOOKUP($A163,'23 24'!$F$7:$N$408,1,FALSE)=VLOOKUP($A163,'2023'!$C$7:$O$468,1,FALSE),VLOOKUP($A163,'23 24'!$F$7:$N$408,1,FALSE),FALSE)</f>
        <v>Lichfield</v>
      </c>
      <c r="S163" s="196">
        <f>IFERROR((VLOOKUP($A163,'0910'!$F$10:$L$433,4,FALSE)/VLOOKUP($A163,'2010'!$C$5:$K$611,9,FALSE))*1000,#N/A)</f>
        <v>3.7278657968313138</v>
      </c>
      <c r="T163" s="196">
        <f>IFERROR((VLOOKUP($A163,'1011'!$F$10:$L$433,4,FALSE)/VLOOKUP($A163,'2011'!$C$5:$K$611,9,FALSE))*1000,#N/A)</f>
        <v>6.0227009497336113</v>
      </c>
      <c r="U163" s="196">
        <f>IFERROR((VLOOKUP($A163,'1112'!$F$10:$L$408,4,FALSE)/VLOOKUP($A163,'2012'!$F$10:$M$460,8,FALSE))*1000,#N/A)</f>
        <v>3.6891860733225732</v>
      </c>
      <c r="V163" s="196">
        <f>IFERROR((VLOOKUP($A163,'1213'!$F$10:$L$408,4,FALSE)/VLOOKUP($A163,'2013'!$F$10:$M$460,8,FALSE))*1000,#N/A)</f>
        <v>3.8981884888786973</v>
      </c>
      <c r="W163" s="196">
        <f>IFERROR((VLOOKUP($A163,'1314'!$F$10:$L$408,4,FALSE)/VLOOKUP($A163,'2014'!$F$10:$M$460,8,FALSE))*1000,#N/A)</f>
        <v>3.8697928522649669</v>
      </c>
      <c r="X163" s="196">
        <f>IFERROR((VLOOKUP($A163,'1415'!$F$10:$L$408,4,FALSE)/VLOOKUP($A163,'2015'!$F$10:$M$460,8,FALSE))*1000,#N/A)</f>
        <v>2.720471548401723</v>
      </c>
      <c r="Y163" s="196">
        <f>IFERROR((VLOOKUP($A163,'1516'!$F$10:$L$408,4,FALSE)/VLOOKUP($A163,'2016'!$F$10:$M$460,8,FALSE))*1000,#N/A)</f>
        <v>4.5136538027533284</v>
      </c>
      <c r="Z163" s="196">
        <f>IFERROR((VLOOKUP($A163,'1617'!$F$10:$L$408,4,FALSE)/VLOOKUP($A163,'2017'!$F$10:$M$460,8,FALSE))*1000,#N/A)</f>
        <v>7.842258570468295</v>
      </c>
      <c r="AA163" s="196">
        <f>IFERROR((VLOOKUP($A163,'1718'!$F$10:$L$408,4,FALSE)/VLOOKUP($A163,'2018'!$F$10:$N$460,9,FALSE))*1000,#N/A)</f>
        <v>11.506970568709892</v>
      </c>
      <c r="AB163" s="196">
        <f>IFERROR((VLOOKUP($A163,'1819'!$F$10:$L$408,4,FALSE)/VLOOKUP($A163,'2018'!$F$10:$N$460,9,FALSE))*1000,#N/A)</f>
        <v>7.5237884487718523</v>
      </c>
      <c r="AC163" s="196">
        <f>IFERROR((VLOOKUP($A163,'1920'!$F$10:$L$408,4,FALSE)/VLOOKUP($A163,'2019'!$F$10:$N$464,8,FALSE))*1000,#N/A)</f>
        <v>11.322808927599347</v>
      </c>
      <c r="AD163" s="196">
        <f>IFERROR((VLOOKUP($A163,'20 21'!$F$10:$M$408,4,FALSE)/VLOOKUP($A163,'2020'!$F$10:$N$469,8,FALSE))*1000,#N/A)</f>
        <v>8.8227256196888799</v>
      </c>
      <c r="AE163" s="196">
        <f>IFERROR((VLOOKUP($A163,'21 22'!$F$10:$M$408,4,FALSE)/VLOOKUP($A163,'2021'!$F$10:$N$469,8,FALSE))*1000,#N/A)</f>
        <v>11.272997979368286</v>
      </c>
      <c r="AF163" s="196">
        <f>IFERROR((VLOOKUP($A163,'22 23'!$F$10:$M$408,4,FALSE)/VLOOKUP($A163,'2022'!$F$10:$N$469,8,FALSE))*1000,#N/A)</f>
        <v>8.1661711126931618</v>
      </c>
      <c r="AG163" s="196">
        <f>IFERROR((VLOOKUP($A163,'23 24'!$F$7:$M$408,4,FALSE)/VLOOKUP($A163,'2023'!$C$7:$N$469,9,FALSE))*1000,#N/A)</f>
        <v>5.9776559343694604</v>
      </c>
      <c r="AI163" s="196">
        <f>IFERROR((VLOOKUP($A163,'0910'!$F$10:$L$433,5,FALSE)/VLOOKUP($A163,'2010'!$C$5:$K$611,9,FALSE))*1000,#N/A)</f>
        <v>0</v>
      </c>
      <c r="AJ163" s="196">
        <f>IFERROR((VLOOKUP($A163,'1011'!$F$10:$L$433,5,FALSE)/VLOOKUP($A163,'2011'!$C$5:$K$611,9,FALSE))*1000,#N/A)</f>
        <v>0.23164234422052352</v>
      </c>
      <c r="AK163" s="196">
        <f>IFERROR((VLOOKUP($A163,'1112'!$F$10:$L$408,5,FALSE)/VLOOKUP($A163,'2012'!$F$10:$M$460,8,FALSE))*1000,#N/A)</f>
        <v>0.46114825916532165</v>
      </c>
      <c r="AL163" s="196">
        <f>IFERROR((VLOOKUP($A163,'1213'!$F$10:$L$408,5,FALSE)/VLOOKUP($A163,'2013'!$F$10:$M$460,8,FALSE))*1000,#N/A)</f>
        <v>0.45861041045631734</v>
      </c>
      <c r="AM163" s="196">
        <f>IFERROR((VLOOKUP($A163,'1314'!$F$10:$L$408,5,FALSE)/VLOOKUP($A163,'2014'!$F$10:$M$460,8,FALSE))*1000,#N/A)</f>
        <v>0</v>
      </c>
      <c r="AN163" s="196">
        <f>IFERROR((VLOOKUP($A163,'1415'!$F$10:$L$408,5,FALSE)/VLOOKUP($A163,'2015'!$F$10:$M$460,8,FALSE))*1000,#N/A)</f>
        <v>0.68011788710043075</v>
      </c>
      <c r="AO163" s="196">
        <f>IFERROR((VLOOKUP($A163,'1516'!$F$10:$L$408,5,FALSE)/VLOOKUP($A163,'2016'!$F$10:$M$460,8,FALSE))*1000,#N/A)</f>
        <v>0.22568269013766645</v>
      </c>
      <c r="AP163" s="196">
        <f>IFERROR((VLOOKUP($A163,'1617'!$F$10:$L$408,5,FALSE)/VLOOKUP($A163,'2017'!$F$10:$M$460,8,FALSE))*1000,#N/A)</f>
        <v>1.120322652924042</v>
      </c>
      <c r="AQ163" s="196">
        <f>IFERROR((VLOOKUP($A163,'1718'!$F$10:$L$408,5,FALSE)/VLOOKUP($A163,'2018'!$F$10:$N$460,9,FALSE))*1000,#N/A)</f>
        <v>4.64704580659438</v>
      </c>
      <c r="AR163" s="196">
        <f>IFERROR((VLOOKUP($A163,'1819'!$F$10:$L$408,5,FALSE)/VLOOKUP($A163,'2018'!$F$10:$N$460,9,FALSE))*1000,#N/A)</f>
        <v>2.6554547466253595</v>
      </c>
      <c r="AS163" s="196">
        <f>IFERROR((VLOOKUP($A163,'1920'!$F$10:$L$408,5,FALSE)/VLOOKUP($A163,'2019'!$F$10:$N$464,8,FALSE))*1000,#N/A)</f>
        <v>2.177463255307567</v>
      </c>
      <c r="AT163" s="196">
        <f>IFERROR((VLOOKUP($A163,'20 21'!$F$10:$L$408,5,FALSE)/VLOOKUP($A163,'2020'!$F$10:$N$469,8,FALSE))*1000,#N/A)</f>
        <v>7.531595041197825</v>
      </c>
      <c r="AU163" s="196">
        <f>IFERROR((VLOOKUP($A163,'21 22'!$F$10:$L$408,5,FALSE)/VLOOKUP($A163,'2021'!$F$10:$N$469,8,FALSE))*1000,#N/A)</f>
        <v>5.5301499521429331</v>
      </c>
      <c r="AV163" s="196">
        <f>IFERROR((VLOOKUP($A163,'22 23'!$F$10:$L$408,5,FALSE)/VLOOKUP($A163,'2022'!$F$10:$N$469,8,FALSE))*1000,#N/A)</f>
        <v>2.7220570375643871</v>
      </c>
      <c r="AW163" s="196">
        <f>IFERROR((VLOOKUP($A163,'23 24'!$F$7:$M$408,5,FALSE)/VLOOKUP($A163,'2023'!$C$7:$N$469,9,FALSE))*1000,#N/A)</f>
        <v>4.7408995341550888</v>
      </c>
      <c r="AY163" s="196">
        <f>IFERROR((VLOOKUP($A163,'0910'!$F$10:$L$433,6,FALSE)/VLOOKUP($A163,'2010'!$C$5:$K$611,9,FALSE))*1000,#N/A)</f>
        <v>0</v>
      </c>
      <c r="AZ163" s="196">
        <f>IFERROR((VLOOKUP($A163,'1011'!$F$10:$L$433,6,FALSE)/VLOOKUP($A163,'2011'!$C$5:$K$611,9,FALSE))*1000,#N/A)</f>
        <v>0</v>
      </c>
      <c r="BA163" s="196">
        <f>IFERROR((VLOOKUP($A163,'1112'!$F$10:$L$408,6,FALSE)/VLOOKUP($A163,'2012'!$F$10:$M$460,8,FALSE))*1000,#N/A)</f>
        <v>0</v>
      </c>
      <c r="BB163" s="196">
        <f>IFERROR((VLOOKUP($A163,'1213'!$F$10:$L$408,6,FALSE)/VLOOKUP($A163,'2013'!$F$10:$M$460,8,FALSE))*1000,#N/A)</f>
        <v>0</v>
      </c>
      <c r="BC163" s="196">
        <f>IFERROR((VLOOKUP($A163,'1314'!$F$10:$L$408,6,FALSE)/VLOOKUP($A163,'2014'!$F$10:$M$460,8,FALSE))*1000,#N/A)</f>
        <v>0</v>
      </c>
      <c r="BD163" s="196">
        <f>IFERROR((VLOOKUP($A163,'1415'!$F$10:$L$408,6,FALSE)/VLOOKUP($A163,'2015'!$F$10:$M$460,8,FALSE))*1000,#N/A)</f>
        <v>0</v>
      </c>
      <c r="BE163" s="196">
        <f>IFERROR((VLOOKUP($A163,'1516'!$F$10:$L$408,6,FALSE)/VLOOKUP($A163,'2016'!$F$10:$M$460,8,FALSE))*1000,#N/A)</f>
        <v>0</v>
      </c>
      <c r="BF163" s="196">
        <f>IFERROR((VLOOKUP($A163,'1617'!$F$10:$L$408,6,FALSE)/VLOOKUP($A163,'2017'!$F$10:$M$460,8,FALSE))*1000,#N/A)</f>
        <v>0</v>
      </c>
      <c r="BG163" s="196">
        <f>IFERROR((VLOOKUP($A163,'1718'!$F$10:$L$408,6,FALSE)/VLOOKUP($A163,'2018'!$F$10:$N$460,9,FALSE))*1000,#N/A)</f>
        <v>0</v>
      </c>
      <c r="BH163" s="196">
        <f>IFERROR((VLOOKUP($A163,'1819'!$F$10:$L$408,6,FALSE)/VLOOKUP($A163,'2018'!$F$10:$N$460,9,FALSE))*1000,#N/A)</f>
        <v>0</v>
      </c>
      <c r="BI163" s="196">
        <f>IFERROR((VLOOKUP($A163,'1920'!$F$10:$L$408,6,FALSE)/VLOOKUP($A163,'2019'!$F$10:$N$464,8,FALSE))*1000,#N/A)</f>
        <v>0</v>
      </c>
      <c r="BJ163" s="196">
        <f>IFERROR((VLOOKUP($A163,'20 21'!$F$10:$L$408,6,FALSE)/VLOOKUP($A163,'2020'!$F$10:$N$469,8,FALSE))*1000,#N/A)</f>
        <v>0</v>
      </c>
      <c r="BK163" s="196">
        <f>IFERROR((VLOOKUP($A163,'21 22'!$F$10:$L$408,6,FALSE)/VLOOKUP($A163,'2021'!$F$10:$N$469,8,FALSE))*1000,#N/A)</f>
        <v>0</v>
      </c>
      <c r="BL163" s="196">
        <f>IFERROR((VLOOKUP($A163,'22 23'!$F$10:$L$408,6,FALSE)/VLOOKUP($A163,'2022'!$F$10:$N$469,8,FALSE))*1000,#N/A)</f>
        <v>0</v>
      </c>
      <c r="BM163" s="196">
        <f>IFERROR((VLOOKUP($A163,'23 24'!$F$7:$M$408,6,FALSE)/VLOOKUP($A163,'2023'!$C$7:$N$469,9,FALSE))*1000,#N/A)</f>
        <v>0</v>
      </c>
      <c r="BO163" s="196">
        <f>IFERROR((VLOOKUP($A163,'0910'!$F$10:$L$433,7,FALSE)/VLOOKUP($A163,'2010'!$C$5:$K$611,9,FALSE))*1000,#N/A)</f>
        <v>3.7278657968313138</v>
      </c>
      <c r="BP163" s="196">
        <f>IFERROR((VLOOKUP($A163,'1011'!$F$10:$L$433,7,FALSE)/VLOOKUP($A163,'2011'!$C$5:$K$611,9,FALSE))*1000,#N/A)</f>
        <v>6.2543432939541352</v>
      </c>
      <c r="BQ163" s="196">
        <f>IFERROR((VLOOKUP($A163,'1112'!$F$10:$L$408,7,FALSE)/VLOOKUP($A163,'2012'!$F$10:$M$460,8,FALSE))*1000,#N/A)</f>
        <v>4.150334332487895</v>
      </c>
      <c r="BR163" s="196">
        <f>IFERROR((VLOOKUP($A163,'1213'!$F$10:$L$408,7,FALSE)/VLOOKUP($A163,'2013'!$F$10:$M$460,8,FALSE))*1000,#N/A)</f>
        <v>4.1274936941068567</v>
      </c>
      <c r="BS163" s="196">
        <f>IFERROR((VLOOKUP($A163,'1314'!$F$10:$L$408,7,FALSE)/VLOOKUP($A163,'2014'!$F$10:$M$460,8,FALSE))*1000,#N/A)</f>
        <v>4.097427725927612</v>
      </c>
      <c r="BT163" s="196">
        <f>IFERROR((VLOOKUP($A163,'1415'!$F$10:$L$408,7,FALSE)/VLOOKUP($A163,'2015'!$F$10:$M$460,8,FALSE))*1000,#N/A)</f>
        <v>3.4005894355021535</v>
      </c>
      <c r="BU163" s="196">
        <f>IFERROR((VLOOKUP($A163,'1516'!$F$10:$L$408,7,FALSE)/VLOOKUP($A163,'2016'!$F$10:$M$460,8,FALSE))*1000,#N/A)</f>
        <v>4.7393364928909953</v>
      </c>
      <c r="BV163" s="196">
        <f>IFERROR((VLOOKUP($A163,'1617'!$F$10:$L$408,7,FALSE)/VLOOKUP($A163,'2017'!$F$10:$M$460,8,FALSE))*1000,#N/A)</f>
        <v>9.1866457539771442</v>
      </c>
      <c r="BW163" s="196">
        <f>IFERROR((VLOOKUP($A163,'1718'!$F$10:$L$408,7,FALSE)/VLOOKUP($A163,'2018'!$F$10:$N$460,9,FALSE))*1000,#N/A)</f>
        <v>16.15401637530427</v>
      </c>
      <c r="BX163" s="196">
        <f>IFERROR((VLOOKUP($A163,'1819'!$F$10:$L$408,7,FALSE)/VLOOKUP($A163,'2018'!$F$10:$N$460,9,FALSE))*1000,#N/A)</f>
        <v>10.179243195397211</v>
      </c>
      <c r="BY163" s="196">
        <f>IFERROR((VLOOKUP($A163,'1920'!$F$10:$L$408,7,FALSE)/VLOOKUP($A163,'2019'!$F$10:$N$464,8,FALSE))*1000,#N/A)</f>
        <v>13.500272182906913</v>
      </c>
      <c r="BZ163" s="196">
        <f>IFERROR((VLOOKUP($A163,'20 21'!$F$10:$L$408,7,FALSE)/VLOOKUP($A163,'2020'!$F$10:$N$469,8,FALSE))*1000,#N/A)</f>
        <v>16.354320660886707</v>
      </c>
      <c r="CA163" s="196">
        <f>IFERROR((VLOOKUP($A163,'21 22'!$F$10:$L$408,7,FALSE)/VLOOKUP($A163,'2021'!$F$10:$N$469,8,FALSE))*1000,#N/A)</f>
        <v>16.803147931511219</v>
      </c>
      <c r="CB163" s="196">
        <f>IFERROR((VLOOKUP($A163,'22 23'!$F$10:$L$408,7,FALSE)/VLOOKUP($A163,'2022'!$F$10:$N$469,8,FALSE))*1000,#N/A)</f>
        <v>10.888228150257548</v>
      </c>
      <c r="CC163" s="196">
        <f>IFERROR((VLOOKUP($A163,'23 24'!$F$7:$M$408,7,FALSE)/VLOOKUP($A163,'2023'!$C$7:$N$469,9,FALSE))*1000,#N/A)</f>
        <v>10.718555468524551</v>
      </c>
      <c r="CE163" s="198">
        <f>IFERROR((VLOOKUP($A163,'0910'!$F$10:$S$433,9,FALSE)/VLOOKUP($A163,'2010'!$C$5:$K$611,9,FALSE))*1000,#N/A)</f>
        <v>3.0288909599254428</v>
      </c>
      <c r="CF163" s="198">
        <f>IFERROR((VLOOKUP($A163,'1011'!$F$10:$S$433,10,FALSE)/VLOOKUP($A163,'2011'!$C$5:$K$611,9,FALSE))*1000,#N/A)</f>
        <v>5.3277739170720411</v>
      </c>
      <c r="CG163" s="198">
        <f>IFERROR((VLOOKUP($A163,'1112'!$F$10:$S$408,9,FALSE)/VLOOKUP($A163,'2012'!$F$10:$M$460,8,FALSE))*1000,#N/A)</f>
        <v>5.3032049804011994</v>
      </c>
      <c r="CH163" s="198">
        <f>IFERROR((VLOOKUP($A163,'1213'!$F$10:$S$408,9,FALSE)/VLOOKUP($A163,'2013'!$F$10:$M$460,8,FALSE))*1000,#N/A)</f>
        <v>3.2102728731942216</v>
      </c>
      <c r="CI163" s="198">
        <f>IFERROR((VLOOKUP($A163,'1314'!$F$10:$S$408,9,FALSE)/VLOOKUP($A163,'2014'!$F$10:$M$460,8,FALSE))*1000,#N/A)</f>
        <v>3.6421579786023219</v>
      </c>
      <c r="CJ163" s="198">
        <f>IFERROR((VLOOKUP($A163,'1415'!$F$10:$S$408,9,FALSE)/VLOOKUP($A163,'2015'!$F$10:$M$460,8,FALSE))*1000,#N/A)</f>
        <v>4.080707322602585</v>
      </c>
      <c r="CK163" s="198">
        <f>IFERROR((VLOOKUP($A163,'1516'!$F$10:$S$408,9,FALSE)/VLOOKUP($A163,'2016'!$F$10:$M$460,8,FALSE))*1000,#N/A)</f>
        <v>3.6109230422026632</v>
      </c>
      <c r="CL163" s="198">
        <f>IFERROR((VLOOKUP($A163,'1617'!$F$10:$S$408,9,FALSE)/VLOOKUP($A163,'2017'!$F$10:$M$460,8,FALSE))*1000,#N/A)</f>
        <v>4.2572260811113605</v>
      </c>
      <c r="CM163" s="198">
        <f>IFERROR((VLOOKUP($A163,'1718'!$F$10:$S$408,9,FALSE)/VLOOKUP($A163,'2018'!$F$10:$N$460,9,FALSE))*1000,#N/A)</f>
        <v>9.0728037176366456</v>
      </c>
      <c r="CN163" s="198">
        <f>IFERROR((VLOOKUP($A163,'1819'!$F$10:$S$408,9,FALSE)/VLOOKUP($A163,'2018'!$F$10:$N$460,9,FALSE))*1000,#N/A)</f>
        <v>12.613410046470458</v>
      </c>
      <c r="CO163" s="198">
        <f>IFERROR((VLOOKUP($A163,'1920'!$F$10:$S$408,9,FALSE)/VLOOKUP($A163,'2019'!$F$10:$N$464,8,FALSE))*1000,#N/A)</f>
        <v>7.1856287425149699</v>
      </c>
      <c r="CP163" s="198">
        <f>IFERROR((VLOOKUP($A163,'20 21'!$F$10:$S$408,9,FALSE)/VLOOKUP($A163,'2020'!$F$10:$N$469,8,FALSE))*1000,#N/A)</f>
        <v>7.7467834709463341</v>
      </c>
      <c r="CQ163" s="198">
        <f>IFERROR((VLOOKUP($A163,'21 22'!$F$10:$S$408,9,FALSE)/VLOOKUP($A163,'2021'!$F$10:$N$469,8,FALSE))*1000,#N/A)</f>
        <v>9.1460172285440819</v>
      </c>
      <c r="CR163" s="198">
        <f>IFERROR((VLOOKUP($A163,'22 23'!$F$10:$S$408,9,FALSE)/VLOOKUP($A163,'2022'!$F$10:$N$469,8,FALSE))*1000,#N/A)</f>
        <v>11.516395158926253</v>
      </c>
      <c r="CS163" s="196">
        <f>IFERROR((VLOOKUP($A163,'23 24'!$F$7:$S$408,9,FALSE)/VLOOKUP($A163,'2023'!$C$7:$N$469,9,FALSE))*1000,#N/A)</f>
        <v>7.214412334583832</v>
      </c>
      <c r="CU163" s="198">
        <f>IFERROR((VLOOKUP($A163,'0910'!$F$10:$S$433,10,FALSE)/VLOOKUP($A163,'2010'!$C$5:$K$611,9,FALSE))*1000,#N/A)</f>
        <v>0</v>
      </c>
      <c r="CV163" s="198">
        <f>IFERROR((VLOOKUP($A163,'1011'!$F$10:$S$433,11,FALSE)/VLOOKUP($A163,'2011'!$C$5:$K$611,9,FALSE))*1000,#N/A)</f>
        <v>0.46328468844104703</v>
      </c>
      <c r="CW163" s="198">
        <f>IFERROR((VLOOKUP($A163,'1112'!$F$10:$S$408,10,FALSE)/VLOOKUP($A163,'2012'!$F$10:$M$460,8,FALSE))*1000,#N/A)</f>
        <v>0.23057412958266083</v>
      </c>
      <c r="CX163" s="198">
        <f>IFERROR((VLOOKUP($A163,'1213'!$F$10:$S$408,10,FALSE)/VLOOKUP($A163,'2013'!$F$10:$M$460,8,FALSE))*1000,#N/A)</f>
        <v>0.68791561568447601</v>
      </c>
      <c r="CY163" s="198">
        <f>IFERROR((VLOOKUP($A163,'1314'!$F$10:$S$408,10,FALSE)/VLOOKUP($A163,'2014'!$F$10:$M$460,8,FALSE))*1000,#N/A)</f>
        <v>0.22763487366264512</v>
      </c>
      <c r="CZ163" s="198">
        <f>IFERROR((VLOOKUP($A163,'1415'!$F$10:$S$408,10,FALSE)/VLOOKUP($A163,'2015'!$F$10:$M$460,8,FALSE))*1000,#N/A)</f>
        <v>0.68011788710043075</v>
      </c>
      <c r="DA163" s="198">
        <f>IFERROR((VLOOKUP($A163,'1516'!$F$10:$S$408,10,FALSE)/VLOOKUP($A163,'2016'!$F$10:$M$460,8,FALSE))*1000,#N/A)</f>
        <v>0</v>
      </c>
      <c r="DB163" s="198">
        <f>IFERROR((VLOOKUP($A163,'1617'!$F$10:$S$408,10,FALSE)/VLOOKUP($A163,'2017'!$F$10:$M$460,8,FALSE))*1000,#N/A)</f>
        <v>0</v>
      </c>
      <c r="DC163" s="198">
        <f>IFERROR((VLOOKUP($A163,'1718'!$F$10:$S$408,10,FALSE)/VLOOKUP($A163,'2018'!$F$10:$N$460,9,FALSE))*1000,#N/A)</f>
        <v>1.7703031644169065</v>
      </c>
      <c r="DD163" s="198">
        <f>IFERROR((VLOOKUP($A163,'1819'!$F$10:$S$408,10,FALSE)/VLOOKUP($A163,'2018'!$F$10:$N$460,9,FALSE))*1000,#N/A)</f>
        <v>4.64704580659438</v>
      </c>
      <c r="DE163" s="198">
        <f>IFERROR((VLOOKUP($A163,'1920'!$F$10:$S$408,10,FALSE)/VLOOKUP($A163,'2019'!$F$10:$N$464,8,FALSE))*1000,#N/A)</f>
        <v>3.0484485574305933</v>
      </c>
      <c r="DF163" s="198">
        <f>IFERROR((VLOOKUP($A163,'20 21'!$F$10:$S$408,10,FALSE)/VLOOKUP($A163,'2020'!$F$10:$N$469,8,FALSE))*1000,#N/A)</f>
        <v>2.1518842974850929</v>
      </c>
      <c r="DG163" s="198">
        <f>IFERROR((VLOOKUP($A163,'21 22'!$F$10:$S$408,10,FALSE)/VLOOKUP($A163,'2021'!$F$10:$N$469,8,FALSE))*1000,#N/A)</f>
        <v>8.0825268531319789</v>
      </c>
      <c r="DH163" s="198">
        <f>IFERROR((VLOOKUP($A163,'22 23'!$F$10:$S$408,10,FALSE)/VLOOKUP($A163,'2022'!$F$10:$N$469,8,FALSE))*1000,#N/A)</f>
        <v>6.281670086687047</v>
      </c>
      <c r="DI163" s="196">
        <f>IFERROR((VLOOKUP($A163,'23 24'!$F$7:$S$408,10,FALSE)/VLOOKUP($A163,'2023'!$C$7:$N$469,9,FALSE))*1000,#N/A)</f>
        <v>3.2980170672383227</v>
      </c>
      <c r="DK163" s="198">
        <f>IFERROR((VLOOKUP($A163,'0910'!$F$10:$S$433,11,FALSE)/VLOOKUP($A163,'2010'!$C$5:$K$611,9,FALSE))*1000,#N/A)</f>
        <v>0</v>
      </c>
      <c r="DL163" s="198">
        <f>IFERROR((VLOOKUP($A163,'1011'!$F$10:$S$433,12,FALSE)/VLOOKUP($A163,'2011'!$C$5:$K$611,9,FALSE))*1000,#N/A)</f>
        <v>0</v>
      </c>
      <c r="DM163" s="198">
        <f>IFERROR((VLOOKUP($A163,'1112'!$F$10:$S$408,11,FALSE)/VLOOKUP($A163,'2012'!$F$10:$M$460,8,FALSE))*1000,#N/A)</f>
        <v>0</v>
      </c>
      <c r="DN163" s="198">
        <f>IFERROR((VLOOKUP($A163,'1213'!$F$10:$S$408,11,FALSE)/VLOOKUP($A163,'2013'!$F$10:$M$460,8,FALSE))*1000,#N/A)</f>
        <v>0</v>
      </c>
      <c r="DO163" s="198">
        <f>IFERROR((VLOOKUP($A163,'1314'!$F$10:$S$408,11,FALSE)/VLOOKUP($A163,'2014'!$F$10:$M$460,8,FALSE))*1000,#N/A)</f>
        <v>0</v>
      </c>
      <c r="DP163" s="198">
        <f>IFERROR((VLOOKUP($A163,'1415'!$F$10:$S$408,11,FALSE)/VLOOKUP($A163,'2015'!$F$10:$M$460,8,FALSE))*1000,#N/A)</f>
        <v>0</v>
      </c>
      <c r="DQ163" s="198">
        <f>IFERROR((VLOOKUP($A163,'1516'!$F$10:$S$408,11,FALSE)/VLOOKUP($A163,'2016'!$F$10:$M$460,8,FALSE))*1000,#N/A)</f>
        <v>0</v>
      </c>
      <c r="DR163" s="198">
        <f>IFERROR((VLOOKUP($A163,'1617'!$F$10:$S$408,11,FALSE)/VLOOKUP($A163,'2017'!$F$10:$M$460,8,FALSE))*1000,#N/A)</f>
        <v>0</v>
      </c>
      <c r="DS163" s="198">
        <f>IFERROR((VLOOKUP($A163,'1718'!$F$10:$S$408,11,FALSE)/VLOOKUP($A163,'2018'!$F$10:$N$460,9,FALSE))*1000,#N/A)</f>
        <v>0</v>
      </c>
      <c r="DT163" s="198">
        <f>IFERROR((VLOOKUP($A163,'1819'!$F$10:$S$408,11,FALSE)/VLOOKUP($A163,'2018'!$F$10:$N$460,9,FALSE))*1000,#N/A)</f>
        <v>0</v>
      </c>
      <c r="DU163" s="198">
        <f>IFERROR((VLOOKUP($A163,'1920'!$F$10:$S$408,11,FALSE)/VLOOKUP($A163,'2019'!$F$10:$N$464,8,FALSE))*1000,#N/A)</f>
        <v>0</v>
      </c>
      <c r="DV163" s="198">
        <f>IFERROR((VLOOKUP($A163,'20 21'!$F$10:$S$408,11,FALSE)/VLOOKUP($A163,'2020'!$F$10:$N$469,8,FALSE))*1000,#N/A)</f>
        <v>0</v>
      </c>
      <c r="DW163" s="198">
        <f>IFERROR((VLOOKUP($A163,'21 22'!$F$10:$S$408,11,FALSE)/VLOOKUP($A163,'2021'!$F$10:$N$469,8,FALSE))*1000,#N/A)</f>
        <v>0</v>
      </c>
      <c r="DX163" s="198">
        <f>IFERROR((VLOOKUP($A163,'22 23'!$F$10:$S$408,11,FALSE)/VLOOKUP($A163,'2022'!$F$10:$N$469,8,FALSE))*1000,#N/A)</f>
        <v>0</v>
      </c>
      <c r="DY163" s="196">
        <f>IFERROR((VLOOKUP($A163,'23 24'!$F$7:$S$408,11,FALSE)/VLOOKUP($A163,'2023'!$C$7:$N$469,9,FALSE))*1000,#N/A)</f>
        <v>0</v>
      </c>
      <c r="EA163" s="198">
        <f>IFERROR((VLOOKUP($A163,'0910'!$F$10:$S$433,12,FALSE)/VLOOKUP($A163,'2010'!$C$5:$K$611,9,FALSE))*1000,#N/A)</f>
        <v>3.0288909599254428</v>
      </c>
      <c r="EB163" s="198">
        <f>IFERROR((VLOOKUP($A163,'1011'!$F$10:$S$433,13,FALSE)/VLOOKUP($A163,'2011'!$C$5:$K$611,9,FALSE))*1000,#N/A)</f>
        <v>5.7910586055130873</v>
      </c>
      <c r="EC163" s="198">
        <f>IFERROR((VLOOKUP($A163,'1112'!$F$10:$S$408,12,FALSE)/VLOOKUP($A163,'2012'!$F$10:$M$460,8,FALSE))*1000,#N/A)</f>
        <v>5.5337791099838594</v>
      </c>
      <c r="ED163" s="198">
        <f>IFERROR((VLOOKUP($A163,'1213'!$F$10:$S$408,12,FALSE)/VLOOKUP($A163,'2013'!$F$10:$M$460,8,FALSE))*1000,#N/A)</f>
        <v>3.8981884888786973</v>
      </c>
      <c r="EE163" s="198">
        <f>IFERROR((VLOOKUP($A163,'1314'!$F$10:$S$408,12,FALSE)/VLOOKUP($A163,'2014'!$F$10:$M$460,8,FALSE))*1000,#N/A)</f>
        <v>4.097427725927612</v>
      </c>
      <c r="EF163" s="198">
        <f>IFERROR((VLOOKUP($A163,'1415'!$F$10:$S$408,12,FALSE)/VLOOKUP($A163,'2015'!$F$10:$M$460,8,FALSE))*1000,#N/A)</f>
        <v>4.5341192473362053</v>
      </c>
      <c r="EG163" s="198">
        <f>IFERROR((VLOOKUP($A163,'1516'!$F$10:$S$408,12,FALSE)/VLOOKUP($A163,'2016'!$F$10:$M$460,8,FALSE))*1000,#N/A)</f>
        <v>3.6109230422026632</v>
      </c>
      <c r="EH163" s="198">
        <f>IFERROR((VLOOKUP($A163,'1617'!$F$10:$S$408,12,FALSE)/VLOOKUP($A163,'2017'!$F$10:$M$460,8,FALSE))*1000,#N/A)</f>
        <v>4.4812906116961679</v>
      </c>
      <c r="EI163" s="198">
        <f>IFERROR((VLOOKUP($A163,'1718'!$F$10:$S$408,12,FALSE)/VLOOKUP($A163,'2018'!$F$10:$N$460,9,FALSE))*1000,#N/A)</f>
        <v>10.843106882053551</v>
      </c>
      <c r="EJ163" s="198">
        <f>IFERROR((VLOOKUP($A163,'1819'!$F$10:$S$408,12,FALSE)/VLOOKUP($A163,'2018'!$F$10:$N$460,9,FALSE))*1000,#N/A)</f>
        <v>17.260455853064837</v>
      </c>
      <c r="EK163" s="198">
        <f>IFERROR((VLOOKUP($A163,'1920'!$F$10:$S$408,12,FALSE)/VLOOKUP($A163,'2019'!$F$10:$N$464,8,FALSE))*1000,#N/A)</f>
        <v>10.234077299945563</v>
      </c>
      <c r="EL163" s="198">
        <f>IFERROR((VLOOKUP($A163,'20 21'!$F$10:$S$408,12,FALSE)/VLOOKUP($A163,'2020'!$F$10:$N$469,8,FALSE))*1000,#N/A)</f>
        <v>9.8986677684314266</v>
      </c>
      <c r="EM163" s="198">
        <f>IFERROR((VLOOKUP($A163,'21 22'!$F$10:$S$408,12,FALSE)/VLOOKUP($A163,'2021'!$F$10:$N$469,8,FALSE))*1000,#N/A)</f>
        <v>17.228544081676059</v>
      </c>
      <c r="EN163" s="198">
        <f>IFERROR((VLOOKUP($A163,'22 23'!$F$10:$S$408,12,FALSE)/VLOOKUP($A163,'2022'!$F$10:$N$469,8,FALSE))*1000,#N/A)</f>
        <v>17.798065245613298</v>
      </c>
      <c r="EO163" s="196">
        <f>IFERROR((VLOOKUP($A163,'23 24'!$F$7:$S$408,12,FALSE)/VLOOKUP($A163,'2023'!$C$7:$N$469,9,FALSE))*1000,#N/A)</f>
        <v>10.512429401822153</v>
      </c>
    </row>
    <row r="164" spans="1:145" x14ac:dyDescent="0.3">
      <c r="A164" t="s">
        <v>962</v>
      </c>
      <c r="B164" t="s">
        <v>1743</v>
      </c>
      <c r="C164" t="str">
        <f>IF(VLOOKUP($A164,'0910'!$F$10:$L$433,1,FALSE)=VLOOKUP($A164,'2010'!$C$5:$K$611,1,FALSE),VLOOKUP($A164,'0910'!$F$10:$L$433,1,FALSE),FALSE)</f>
        <v>Lincoln</v>
      </c>
      <c r="D164" t="str">
        <f>IF(VLOOKUP($A164,'1011'!$F$10:$L$433,1,FALSE)=VLOOKUP($A164,'2011'!$C$5:$K$611,1,FALSE),VLOOKUP($A164,'1011'!$F$10:$L$433,1,FALSE),FALSE)</f>
        <v>Lincoln</v>
      </c>
      <c r="E164" t="str">
        <f>IF(VLOOKUP(A164,'1112'!$F$10:$L$408,1,FALSE)=VLOOKUP(A164,'2012'!$F$10:$M$460,1,FALSE),VLOOKUP(A164,'1112'!$F$10:$L$408,1,FALSE),FALSE)</f>
        <v>Lincoln</v>
      </c>
      <c r="F164" t="str">
        <f>IF(VLOOKUP($A164,'1213'!$F$10:$L$408,1,FALSE)=VLOOKUP($A164,'2013'!$F$10:$M$460,1,FALSE),VLOOKUP($A164,'1213'!$F$10:$L$408,1,FALSE),FALSE)</f>
        <v>Lincoln</v>
      </c>
      <c r="G164" t="str">
        <f>IF(VLOOKUP($A164,'1314'!$F$10:$L$408,1,FALSE)=VLOOKUP($A164,'2014'!$F$10:$M$460,1,FALSE),VLOOKUP($A164,'1314'!$F$10:$L$408,1,FALSE),FALSE)</f>
        <v>Lincoln</v>
      </c>
      <c r="H164" t="str">
        <f>IF(VLOOKUP($A164,'1415'!$F$10:$L$408,1,FALSE)=VLOOKUP($A164,'2015'!$F$10:$M$460,1,FALSE),VLOOKUP($A164,'1415'!$F$10:$L$408,1,FALSE),FALSE)</f>
        <v>Lincoln</v>
      </c>
      <c r="I164" t="str">
        <f>IF(VLOOKUP($A164,'1516'!$F$10:$L$408,1,FALSE)=VLOOKUP($A164,'2015'!$F$10:$M$460,1,FALSE),VLOOKUP($A164,'1516'!$F$10:$L$408,1,FALSE),FALSE)</f>
        <v>Lincoln</v>
      </c>
      <c r="J164" t="str">
        <f>IF(VLOOKUP($A164,'1617'!$F$10:$L$408,1,FALSE)=VLOOKUP($A164,'2016'!$F$10:$M$460,1,FALSE),VLOOKUP($A164,'1617'!$F$10:$L$408,1,FALSE),FALSE)</f>
        <v>Lincoln</v>
      </c>
      <c r="K164" t="str">
        <f>IF(VLOOKUP($A164,'1718'!$F$10:$M$408,1,FALSE)=VLOOKUP($A164,'2017'!$F$10:$M$460,1,FALSE),VLOOKUP($A164,'1718'!$F$10:$M$408,1,FALSE),FALSE)</f>
        <v>Lincoln</v>
      </c>
      <c r="L164" t="str">
        <f>IF(VLOOKUP($A164,'1819'!$F$10:$M$408,1,FALSE)=VLOOKUP($A164,'2018'!$F$10:$M$460,1,FALSE),VLOOKUP($A164,'1819'!$F$10:$M$408,1,FALSE),FALSE)</f>
        <v>Lincoln</v>
      </c>
      <c r="M164" t="str">
        <f>IF(VLOOKUP($A164,'1920'!$F$10:$M$408,1,FALSE)=VLOOKUP($A164,'2019'!$F$10:$M$464,1,FALSE),VLOOKUP($A164,'1920'!$F$10:$M$408,1,FALSE),FALSE)</f>
        <v>Lincoln</v>
      </c>
      <c r="N164" t="str">
        <f>IF(VLOOKUP($A164,'20 21'!$F$10:$N$408,1,FALSE)=VLOOKUP($A164,'2020'!$F$10:$O$468,1,FALSE),VLOOKUP($A164,'20 21'!$F$10:$N$408,1,FALSE),FALSE)</f>
        <v>Lincoln</v>
      </c>
      <c r="O164" t="str">
        <f>IF(VLOOKUP($A164,'21 22'!$F$10:$N$408,1,FALSE)=VLOOKUP($A164,'2021'!$F$10:$O$471,1,FALSE),VLOOKUP($A164,'21 22'!$F$10:$N$408,1,FALSE),FALSE)</f>
        <v>Lincoln</v>
      </c>
      <c r="P164" t="str">
        <f>IF(VLOOKUP($A164,'22 23'!$F$10:$N$408,1,FALSE)=VLOOKUP($A164,'2022'!$F$10:$O$468,1,FALSE),VLOOKUP($A164,'22 23'!$F$10:$N$408,1,FALSE),FALSE)</f>
        <v>Lincoln</v>
      </c>
      <c r="Q164" t="str">
        <f>IF(VLOOKUP($A164,'23 24'!$F$7:$N$408,1,FALSE)=VLOOKUP($A164,'2023'!$C$7:$O$468,1,FALSE),VLOOKUP($A164,'23 24'!$F$7:$N$408,1,FALSE),FALSE)</f>
        <v>Lincoln</v>
      </c>
      <c r="S164" s="196">
        <f>IFERROR((VLOOKUP($A164,'0910'!$F$10:$L$433,4,FALSE)/VLOOKUP($A164,'2010'!$C$5:$K$611,9,FALSE))*1000,#N/A)</f>
        <v>5.4644808743169397</v>
      </c>
      <c r="T164" s="196">
        <f>IFERROR((VLOOKUP($A164,'1011'!$F$10:$L$433,4,FALSE)/VLOOKUP($A164,'2011'!$C$5:$K$611,9,FALSE))*1000,#N/A)</f>
        <v>4.6992481203007515</v>
      </c>
      <c r="U164" s="196">
        <f>IFERROR((VLOOKUP($A164,'1112'!$F$10:$L$408,4,FALSE)/VLOOKUP($A164,'2012'!$F$10:$M$460,8,FALSE))*1000,#N/A)</f>
        <v>6.9783670621074672</v>
      </c>
      <c r="V164" s="196">
        <f>IFERROR((VLOOKUP($A164,'1213'!$F$10:$L$408,4,FALSE)/VLOOKUP($A164,'2013'!$F$10:$M$460,8,FALSE))*1000,#N/A)</f>
        <v>3.9351851851851847</v>
      </c>
      <c r="W164" s="196">
        <f>IFERROR((VLOOKUP($A164,'1314'!$F$10:$L$408,4,FALSE)/VLOOKUP($A164,'2014'!$F$10:$M$460,8,FALSE))*1000,#N/A)</f>
        <v>2.3014959723820483</v>
      </c>
      <c r="X164" s="196">
        <f>IFERROR((VLOOKUP($A164,'1415'!$F$10:$L$408,4,FALSE)/VLOOKUP($A164,'2015'!$F$10:$M$460,8,FALSE))*1000,#N/A)</f>
        <v>2.2925263640531863</v>
      </c>
      <c r="Y164" s="196">
        <f>IFERROR((VLOOKUP($A164,'1516'!$F$10:$L$408,4,FALSE)/VLOOKUP($A164,'2016'!$F$10:$M$460,8,FALSE))*1000,#N/A)</f>
        <v>1.8285714285714285</v>
      </c>
      <c r="Z164" s="196">
        <f>IFERROR((VLOOKUP($A164,'1617'!$F$10:$L$408,4,FALSE)/VLOOKUP($A164,'2017'!$F$10:$M$460,8,FALSE))*1000,#N/A)</f>
        <v>2.5068368277119415</v>
      </c>
      <c r="AA164" s="196">
        <f>IFERROR((VLOOKUP($A164,'1718'!$F$10:$L$408,4,FALSE)/VLOOKUP($A164,'2018'!$F$10:$N$460,9,FALSE))*1000,#N/A)</f>
        <v>2.7186225645672861</v>
      </c>
      <c r="AB164" s="196">
        <f>IFERROR((VLOOKUP($A164,'1819'!$F$10:$L$408,4,FALSE)/VLOOKUP($A164,'2018'!$F$10:$N$460,9,FALSE))*1000,#N/A)</f>
        <v>2.9451744449478934</v>
      </c>
      <c r="AC164" s="196">
        <f>IFERROR((VLOOKUP($A164,'1920'!$F$10:$L$408,4,FALSE)/VLOOKUP($A164,'2019'!$F$10:$N$464,8,FALSE))*1000,#N/A)</f>
        <v>4.4934732301332314</v>
      </c>
      <c r="AD164" s="196">
        <f>IFERROR((VLOOKUP($A164,'20 21'!$F$10:$M$408,4,FALSE)/VLOOKUP($A164,'2020'!$F$10:$N$469,8,FALSE))*1000,#N/A)</f>
        <v>2.2260559853080308</v>
      </c>
      <c r="AE164" s="196">
        <f>IFERROR((VLOOKUP($A164,'21 22'!$F$10:$M$408,4,FALSE)/VLOOKUP($A164,'2021'!$F$10:$N$469,8,FALSE))*1000,#N/A)</f>
        <v>1.9949019173223985</v>
      </c>
      <c r="AF164" s="196">
        <f>IFERROR((VLOOKUP($A164,'22 23'!$F$10:$M$408,4,FALSE)/VLOOKUP($A164,'2022'!$F$10:$N$469,8,FALSE))*1000,#N/A)</f>
        <v>1.3255274494642659</v>
      </c>
      <c r="AG164" s="196">
        <f>IFERROR((VLOOKUP($A164,'23 24'!$F$7:$M$408,4,FALSE)/VLOOKUP($A164,'2023'!$C$7:$N$469,9,FALSE))*1000,#N/A)</f>
        <v>1.7612222882680582</v>
      </c>
      <c r="AI164" s="196">
        <f>IFERROR((VLOOKUP($A164,'0910'!$F$10:$L$433,5,FALSE)/VLOOKUP($A164,'2010'!$C$5:$K$611,9,FALSE))*1000,#N/A)</f>
        <v>0.47517224994060347</v>
      </c>
      <c r="AJ164" s="196">
        <f>IFERROR((VLOOKUP($A164,'1011'!$F$10:$L$433,5,FALSE)/VLOOKUP($A164,'2011'!$C$5:$K$611,9,FALSE))*1000,#N/A)</f>
        <v>0.46992481203007519</v>
      </c>
      <c r="AK164" s="196">
        <f>IFERROR((VLOOKUP($A164,'1112'!$F$10:$L$408,5,FALSE)/VLOOKUP($A164,'2012'!$F$10:$M$460,8,FALSE))*1000,#N/A)</f>
        <v>0.93044894161432889</v>
      </c>
      <c r="AL164" s="196">
        <f>IFERROR((VLOOKUP($A164,'1213'!$F$10:$L$408,5,FALSE)/VLOOKUP($A164,'2013'!$F$10:$M$460,8,FALSE))*1000,#N/A)</f>
        <v>0.23148148148148148</v>
      </c>
      <c r="AM164" s="196">
        <f>IFERROR((VLOOKUP($A164,'1314'!$F$10:$L$408,5,FALSE)/VLOOKUP($A164,'2014'!$F$10:$M$460,8,FALSE))*1000,#N/A)</f>
        <v>0.46029919447640966</v>
      </c>
      <c r="AN164" s="196">
        <f>IFERROR((VLOOKUP($A164,'1415'!$F$10:$L$408,5,FALSE)/VLOOKUP($A164,'2015'!$F$10:$M$460,8,FALSE))*1000,#N/A)</f>
        <v>0.22925263640531865</v>
      </c>
      <c r="AO164" s="196">
        <f>IFERROR((VLOOKUP($A164,'1516'!$F$10:$L$408,5,FALSE)/VLOOKUP($A164,'2016'!$F$10:$M$460,8,FALSE))*1000,#N/A)</f>
        <v>0</v>
      </c>
      <c r="AP164" s="196">
        <f>IFERROR((VLOOKUP($A164,'1617'!$F$10:$L$408,5,FALSE)/VLOOKUP($A164,'2017'!$F$10:$M$460,8,FALSE))*1000,#N/A)</f>
        <v>0</v>
      </c>
      <c r="AQ164" s="196">
        <f>IFERROR((VLOOKUP($A164,'1718'!$F$10:$L$408,5,FALSE)/VLOOKUP($A164,'2018'!$F$10:$N$460,9,FALSE))*1000,#N/A)</f>
        <v>1.3593112822836431</v>
      </c>
      <c r="AR164" s="196">
        <f>IFERROR((VLOOKUP($A164,'1819'!$F$10:$L$408,5,FALSE)/VLOOKUP($A164,'2018'!$F$10:$N$460,9,FALSE))*1000,#N/A)</f>
        <v>0</v>
      </c>
      <c r="AS164" s="196">
        <f>IFERROR((VLOOKUP($A164,'1920'!$F$10:$L$408,5,FALSE)/VLOOKUP($A164,'2019'!$F$10:$N$464,8,FALSE))*1000,#N/A)</f>
        <v>0.22467366150666157</v>
      </c>
      <c r="AT164" s="196">
        <f>IFERROR((VLOOKUP($A164,'20 21'!$F$10:$L$408,5,FALSE)/VLOOKUP($A164,'2020'!$F$10:$N$469,8,FALSE))*1000,#N/A)</f>
        <v>0.44521119706160611</v>
      </c>
      <c r="AU164" s="196">
        <f>IFERROR((VLOOKUP($A164,'21 22'!$F$10:$L$408,5,FALSE)/VLOOKUP($A164,'2021'!$F$10:$N$469,8,FALSE))*1000,#N/A)</f>
        <v>0.44331153718275518</v>
      </c>
      <c r="AV164" s="196">
        <f>IFERROR((VLOOKUP($A164,'22 23'!$F$10:$L$408,5,FALSE)/VLOOKUP($A164,'2022'!$F$10:$N$469,8,FALSE))*1000,#N/A)</f>
        <v>0.66276372473213296</v>
      </c>
      <c r="AW164" s="196">
        <f>IFERROR((VLOOKUP($A164,'23 24'!$F$7:$M$408,5,FALSE)/VLOOKUP($A164,'2023'!$C$7:$N$469,9,FALSE))*1000,#N/A)</f>
        <v>0.44030557206701454</v>
      </c>
      <c r="AY164" s="196">
        <f>IFERROR((VLOOKUP($A164,'0910'!$F$10:$L$433,6,FALSE)/VLOOKUP($A164,'2010'!$C$5:$K$611,9,FALSE))*1000,#N/A)</f>
        <v>0</v>
      </c>
      <c r="AZ164" s="196">
        <f>IFERROR((VLOOKUP($A164,'1011'!$F$10:$L$433,6,FALSE)/VLOOKUP($A164,'2011'!$C$5:$K$611,9,FALSE))*1000,#N/A)</f>
        <v>0</v>
      </c>
      <c r="BA164" s="196">
        <f>IFERROR((VLOOKUP($A164,'1112'!$F$10:$L$408,6,FALSE)/VLOOKUP($A164,'2012'!$F$10:$M$460,8,FALSE))*1000,#N/A)</f>
        <v>0</v>
      </c>
      <c r="BB164" s="196">
        <f>IFERROR((VLOOKUP($A164,'1213'!$F$10:$L$408,6,FALSE)/VLOOKUP($A164,'2013'!$F$10:$M$460,8,FALSE))*1000,#N/A)</f>
        <v>0</v>
      </c>
      <c r="BC164" s="196">
        <f>IFERROR((VLOOKUP($A164,'1314'!$F$10:$L$408,6,FALSE)/VLOOKUP($A164,'2014'!$F$10:$M$460,8,FALSE))*1000,#N/A)</f>
        <v>0.23014959723820483</v>
      </c>
      <c r="BD164" s="196">
        <f>IFERROR((VLOOKUP($A164,'1415'!$F$10:$L$408,6,FALSE)/VLOOKUP($A164,'2015'!$F$10:$M$460,8,FALSE))*1000,#N/A)</f>
        <v>0</v>
      </c>
      <c r="BE164" s="196">
        <f>IFERROR((VLOOKUP($A164,'1516'!$F$10:$L$408,6,FALSE)/VLOOKUP($A164,'2016'!$F$10:$M$460,8,FALSE))*1000,#N/A)</f>
        <v>0.45714285714285713</v>
      </c>
      <c r="BF164" s="196">
        <f>IFERROR((VLOOKUP($A164,'1617'!$F$10:$L$408,6,FALSE)/VLOOKUP($A164,'2017'!$F$10:$M$460,8,FALSE))*1000,#N/A)</f>
        <v>0</v>
      </c>
      <c r="BG164" s="196">
        <f>IFERROR((VLOOKUP($A164,'1718'!$F$10:$L$408,6,FALSE)/VLOOKUP($A164,'2018'!$F$10:$N$460,9,FALSE))*1000,#N/A)</f>
        <v>0.45310376076121434</v>
      </c>
      <c r="BH164" s="196">
        <f>IFERROR((VLOOKUP($A164,'1819'!$F$10:$L$408,6,FALSE)/VLOOKUP($A164,'2018'!$F$10:$N$460,9,FALSE))*1000,#N/A)</f>
        <v>0</v>
      </c>
      <c r="BI164" s="196">
        <f>IFERROR((VLOOKUP($A164,'1920'!$F$10:$L$408,6,FALSE)/VLOOKUP($A164,'2019'!$F$10:$N$464,8,FALSE))*1000,#N/A)</f>
        <v>0</v>
      </c>
      <c r="BJ164" s="196">
        <f>IFERROR((VLOOKUP($A164,'20 21'!$F$10:$L$408,6,FALSE)/VLOOKUP($A164,'2020'!$F$10:$N$469,8,FALSE))*1000,#N/A)</f>
        <v>0</v>
      </c>
      <c r="BK164" s="196">
        <f>IFERROR((VLOOKUP($A164,'21 22'!$F$10:$L$408,6,FALSE)/VLOOKUP($A164,'2021'!$F$10:$N$469,8,FALSE))*1000,#N/A)</f>
        <v>0</v>
      </c>
      <c r="BL164" s="196">
        <f>IFERROR((VLOOKUP($A164,'22 23'!$F$10:$L$408,6,FALSE)/VLOOKUP($A164,'2022'!$F$10:$N$469,8,FALSE))*1000,#N/A)</f>
        <v>0</v>
      </c>
      <c r="BM164" s="196">
        <f>IFERROR((VLOOKUP($A164,'23 24'!$F$7:$M$408,6,FALSE)/VLOOKUP($A164,'2023'!$C$7:$N$469,9,FALSE))*1000,#N/A)</f>
        <v>0</v>
      </c>
      <c r="BO164" s="196">
        <f>IFERROR((VLOOKUP($A164,'0910'!$F$10:$L$433,7,FALSE)/VLOOKUP($A164,'2010'!$C$5:$K$611,9,FALSE))*1000,#N/A)</f>
        <v>5.7020669992872417</v>
      </c>
      <c r="BP164" s="196">
        <f>IFERROR((VLOOKUP($A164,'1011'!$F$10:$L$433,7,FALSE)/VLOOKUP($A164,'2011'!$C$5:$K$611,9,FALSE))*1000,#N/A)</f>
        <v>5.1691729323308264</v>
      </c>
      <c r="BQ164" s="196">
        <f>IFERROR((VLOOKUP($A164,'1112'!$F$10:$L$408,7,FALSE)/VLOOKUP($A164,'2012'!$F$10:$M$460,8,FALSE))*1000,#N/A)</f>
        <v>7.9088160037217961</v>
      </c>
      <c r="BR164" s="196">
        <f>IFERROR((VLOOKUP($A164,'1213'!$F$10:$L$408,7,FALSE)/VLOOKUP($A164,'2013'!$F$10:$M$460,8,FALSE))*1000,#N/A)</f>
        <v>4.166666666666667</v>
      </c>
      <c r="BS164" s="196">
        <f>IFERROR((VLOOKUP($A164,'1314'!$F$10:$L$408,7,FALSE)/VLOOKUP($A164,'2014'!$F$10:$M$460,8,FALSE))*1000,#N/A)</f>
        <v>2.991944764096663</v>
      </c>
      <c r="BT164" s="196">
        <f>IFERROR((VLOOKUP($A164,'1415'!$F$10:$L$408,7,FALSE)/VLOOKUP($A164,'2015'!$F$10:$M$460,8,FALSE))*1000,#N/A)</f>
        <v>2.5217790004585052</v>
      </c>
      <c r="BU164" s="196">
        <f>IFERROR((VLOOKUP($A164,'1516'!$F$10:$L$408,7,FALSE)/VLOOKUP($A164,'2016'!$F$10:$M$460,8,FALSE))*1000,#N/A)</f>
        <v>2.285714285714286</v>
      </c>
      <c r="BV164" s="196">
        <f>IFERROR((VLOOKUP($A164,'1617'!$F$10:$L$408,7,FALSE)/VLOOKUP($A164,'2017'!$F$10:$M$460,8,FALSE))*1000,#N/A)</f>
        <v>2.5068368277119415</v>
      </c>
      <c r="BW164" s="196">
        <f>IFERROR((VLOOKUP($A164,'1718'!$F$10:$L$408,7,FALSE)/VLOOKUP($A164,'2018'!$F$10:$N$460,9,FALSE))*1000,#N/A)</f>
        <v>4.304485727231536</v>
      </c>
      <c r="BX164" s="196">
        <f>IFERROR((VLOOKUP($A164,'1819'!$F$10:$L$408,7,FALSE)/VLOOKUP($A164,'2018'!$F$10:$N$460,9,FALSE))*1000,#N/A)</f>
        <v>2.9451744449478934</v>
      </c>
      <c r="BY164" s="196">
        <f>IFERROR((VLOOKUP($A164,'1920'!$F$10:$L$408,7,FALSE)/VLOOKUP($A164,'2019'!$F$10:$N$464,8,FALSE))*1000,#N/A)</f>
        <v>4.7181468916398934</v>
      </c>
      <c r="BZ164" s="196">
        <f>IFERROR((VLOOKUP($A164,'20 21'!$F$10:$L$408,7,FALSE)/VLOOKUP($A164,'2020'!$F$10:$N$469,8,FALSE))*1000,#N/A)</f>
        <v>2.6712671823696366</v>
      </c>
      <c r="CA164" s="196">
        <f>IFERROR((VLOOKUP($A164,'21 22'!$F$10:$L$408,7,FALSE)/VLOOKUP($A164,'2021'!$F$10:$N$469,8,FALSE))*1000,#N/A)</f>
        <v>2.4382134545051533</v>
      </c>
      <c r="CB164" s="196">
        <f>IFERROR((VLOOKUP($A164,'22 23'!$F$10:$L$408,7,FALSE)/VLOOKUP($A164,'2022'!$F$10:$N$469,8,FALSE))*1000,#N/A)</f>
        <v>1.9882911741963991</v>
      </c>
      <c r="CC164" s="196">
        <f>IFERROR((VLOOKUP($A164,'23 24'!$F$7:$M$408,7,FALSE)/VLOOKUP($A164,'2023'!$C$7:$N$469,9,FALSE))*1000,#N/A)</f>
        <v>2.4216806463685794</v>
      </c>
      <c r="CE164" s="198">
        <f>IFERROR((VLOOKUP($A164,'0910'!$F$10:$S$433,9,FALSE)/VLOOKUP($A164,'2010'!$C$5:$K$611,9,FALSE))*1000,#N/A)</f>
        <v>4.2765502494654317</v>
      </c>
      <c r="CF164" s="198">
        <f>IFERROR((VLOOKUP($A164,'1011'!$F$10:$S$433,10,FALSE)/VLOOKUP($A164,'2011'!$C$5:$K$611,9,FALSE))*1000,#N/A)</f>
        <v>3.994360902255639</v>
      </c>
      <c r="CG164" s="198">
        <f>IFERROR((VLOOKUP($A164,'1112'!$F$10:$S$408,9,FALSE)/VLOOKUP($A164,'2012'!$F$10:$M$460,8,FALSE))*1000,#N/A)</f>
        <v>9.5371016515468714</v>
      </c>
      <c r="CH164" s="198">
        <f>IFERROR((VLOOKUP($A164,'1213'!$F$10:$S$408,9,FALSE)/VLOOKUP($A164,'2013'!$F$10:$M$460,8,FALSE))*1000,#N/A)</f>
        <v>5.3240740740740735</v>
      </c>
      <c r="CI164" s="198">
        <f>IFERROR((VLOOKUP($A164,'1314'!$F$10:$S$408,9,FALSE)/VLOOKUP($A164,'2014'!$F$10:$M$460,8,FALSE))*1000,#N/A)</f>
        <v>5.0632911392405067</v>
      </c>
      <c r="CJ164" s="198">
        <f>IFERROR((VLOOKUP($A164,'1415'!$F$10:$S$408,9,FALSE)/VLOOKUP($A164,'2015'!$F$10:$M$460,8,FALSE))*1000,#N/A)</f>
        <v>2.2925263640531863</v>
      </c>
      <c r="CK164" s="198">
        <f>IFERROR((VLOOKUP($A164,'1516'!$F$10:$S$408,9,FALSE)/VLOOKUP($A164,'2016'!$F$10:$M$460,8,FALSE))*1000,#N/A)</f>
        <v>3.4285714285714284</v>
      </c>
      <c r="CL164" s="198">
        <f>IFERROR((VLOOKUP($A164,'1617'!$F$10:$S$408,9,FALSE)/VLOOKUP($A164,'2017'!$F$10:$M$460,8,FALSE))*1000,#N/A)</f>
        <v>2.2789425706472195</v>
      </c>
      <c r="CM164" s="198">
        <f>IFERROR((VLOOKUP($A164,'1718'!$F$10:$S$408,9,FALSE)/VLOOKUP($A164,'2018'!$F$10:$N$460,9,FALSE))*1000,#N/A)</f>
        <v>0.90620752152242867</v>
      </c>
      <c r="CN164" s="198">
        <f>IFERROR((VLOOKUP($A164,'1819'!$F$10:$S$408,9,FALSE)/VLOOKUP($A164,'2018'!$F$10:$N$460,9,FALSE))*1000,#N/A)</f>
        <v>1.8124150430448573</v>
      </c>
      <c r="CO164" s="198">
        <f>IFERROR((VLOOKUP($A164,'1920'!$F$10:$S$408,9,FALSE)/VLOOKUP($A164,'2019'!$F$10:$N$464,8,FALSE))*1000,#N/A)</f>
        <v>1.572715630546631</v>
      </c>
      <c r="CP164" s="198">
        <f>IFERROR((VLOOKUP($A164,'20 21'!$F$10:$S$408,9,FALSE)/VLOOKUP($A164,'2020'!$F$10:$N$469,8,FALSE))*1000,#N/A)</f>
        <v>8.459012744170515</v>
      </c>
      <c r="CQ164" s="198">
        <f>IFERROR((VLOOKUP($A164,'21 22'!$F$10:$S$408,9,FALSE)/VLOOKUP($A164,'2021'!$F$10:$N$469,8,FALSE))*1000,#N/A)</f>
        <v>1.5515903801396431</v>
      </c>
      <c r="CR164" s="198">
        <f>IFERROR((VLOOKUP($A164,'22 23'!$F$10:$S$408,9,FALSE)/VLOOKUP($A164,'2022'!$F$10:$N$469,8,FALSE))*1000,#N/A)</f>
        <v>1.5464486910416435</v>
      </c>
      <c r="CS164" s="196">
        <f>IFERROR((VLOOKUP($A164,'23 24'!$F$7:$S$408,9,FALSE)/VLOOKUP($A164,'2023'!$C$7:$N$469,9,FALSE))*1000,#N/A)</f>
        <v>1.1007639301675363</v>
      </c>
      <c r="CU164" s="198">
        <f>IFERROR((VLOOKUP($A164,'0910'!$F$10:$S$433,10,FALSE)/VLOOKUP($A164,'2010'!$C$5:$K$611,9,FALSE))*1000,#N/A)</f>
        <v>2.8510334996436208</v>
      </c>
      <c r="CV164" s="198">
        <f>IFERROR((VLOOKUP($A164,'1011'!$F$10:$S$433,11,FALSE)/VLOOKUP($A164,'2011'!$C$5:$K$611,9,FALSE))*1000,#N/A)</f>
        <v>0.23496240601503759</v>
      </c>
      <c r="CW164" s="198">
        <f>IFERROR((VLOOKUP($A164,'1112'!$F$10:$S$408,10,FALSE)/VLOOKUP($A164,'2012'!$F$10:$M$460,8,FALSE))*1000,#N/A)</f>
        <v>0.93044894161432889</v>
      </c>
      <c r="CX164" s="198">
        <f>IFERROR((VLOOKUP($A164,'1213'!$F$10:$S$408,10,FALSE)/VLOOKUP($A164,'2013'!$F$10:$M$460,8,FALSE))*1000,#N/A)</f>
        <v>0.46296296296296297</v>
      </c>
      <c r="CY164" s="198">
        <f>IFERROR((VLOOKUP($A164,'1314'!$F$10:$S$408,10,FALSE)/VLOOKUP($A164,'2014'!$F$10:$M$460,8,FALSE))*1000,#N/A)</f>
        <v>0.23014959723820483</v>
      </c>
      <c r="CZ164" s="198">
        <f>IFERROR((VLOOKUP($A164,'1415'!$F$10:$S$408,10,FALSE)/VLOOKUP($A164,'2015'!$F$10:$M$460,8,FALSE))*1000,#N/A)</f>
        <v>0.68775790921595603</v>
      </c>
      <c r="DA164" s="198">
        <f>IFERROR((VLOOKUP($A164,'1516'!$F$10:$S$408,10,FALSE)/VLOOKUP($A164,'2016'!$F$10:$M$460,8,FALSE))*1000,#N/A)</f>
        <v>0.45714285714285713</v>
      </c>
      <c r="DB164" s="198">
        <f>IFERROR((VLOOKUP($A164,'1617'!$F$10:$S$408,10,FALSE)/VLOOKUP($A164,'2017'!$F$10:$M$460,8,FALSE))*1000,#N/A)</f>
        <v>0.22789425706472197</v>
      </c>
      <c r="DC164" s="198">
        <f>IFERROR((VLOOKUP($A164,'1718'!$F$10:$S$408,10,FALSE)/VLOOKUP($A164,'2018'!$F$10:$N$460,9,FALSE))*1000,#N/A)</f>
        <v>0</v>
      </c>
      <c r="DD164" s="198">
        <f>IFERROR((VLOOKUP($A164,'1819'!$F$10:$S$408,10,FALSE)/VLOOKUP($A164,'2018'!$F$10:$N$460,9,FALSE))*1000,#N/A)</f>
        <v>1.5858631626642501</v>
      </c>
      <c r="DE164" s="198">
        <f>IFERROR((VLOOKUP($A164,'1920'!$F$10:$S$408,10,FALSE)/VLOOKUP($A164,'2019'!$F$10:$N$464,8,FALSE))*1000,#N/A)</f>
        <v>0.22467366150666157</v>
      </c>
      <c r="DF164" s="198">
        <f>IFERROR((VLOOKUP($A164,'20 21'!$F$10:$S$408,10,FALSE)/VLOOKUP($A164,'2020'!$F$10:$N$469,8,FALSE))*1000,#N/A)</f>
        <v>0.44521119706160611</v>
      </c>
      <c r="DG164" s="198">
        <f>IFERROR((VLOOKUP($A164,'21 22'!$F$10:$S$408,10,FALSE)/VLOOKUP($A164,'2021'!$F$10:$N$469,8,FALSE))*1000,#N/A)</f>
        <v>0.88662307436551036</v>
      </c>
      <c r="DH164" s="198">
        <f>IFERROR((VLOOKUP($A164,'22 23'!$F$10:$S$408,10,FALSE)/VLOOKUP($A164,'2022'!$F$10:$N$469,8,FALSE))*1000,#N/A)</f>
        <v>0.44184248315475533</v>
      </c>
      <c r="DI164" s="196">
        <f>IFERROR((VLOOKUP($A164,'23 24'!$F$7:$S$408,10,FALSE)/VLOOKUP($A164,'2023'!$C$7:$N$469,9,FALSE))*1000,#N/A)</f>
        <v>0.22015278603350727</v>
      </c>
      <c r="DK164" s="198">
        <f>IFERROR((VLOOKUP($A164,'0910'!$F$10:$S$433,11,FALSE)/VLOOKUP($A164,'2010'!$C$5:$K$611,9,FALSE))*1000,#N/A)</f>
        <v>0</v>
      </c>
      <c r="DL164" s="198">
        <f>IFERROR((VLOOKUP($A164,'1011'!$F$10:$S$433,12,FALSE)/VLOOKUP($A164,'2011'!$C$5:$K$611,9,FALSE))*1000,#N/A)</f>
        <v>0</v>
      </c>
      <c r="DM164" s="198">
        <f>IFERROR((VLOOKUP($A164,'1112'!$F$10:$S$408,11,FALSE)/VLOOKUP($A164,'2012'!$F$10:$M$460,8,FALSE))*1000,#N/A)</f>
        <v>0</v>
      </c>
      <c r="DN164" s="198">
        <f>IFERROR((VLOOKUP($A164,'1213'!$F$10:$S$408,11,FALSE)/VLOOKUP($A164,'2013'!$F$10:$M$460,8,FALSE))*1000,#N/A)</f>
        <v>0.23148148148148148</v>
      </c>
      <c r="DO164" s="198">
        <f>IFERROR((VLOOKUP($A164,'1314'!$F$10:$S$408,11,FALSE)/VLOOKUP($A164,'2014'!$F$10:$M$460,8,FALSE))*1000,#N/A)</f>
        <v>0</v>
      </c>
      <c r="DP164" s="198">
        <f>IFERROR((VLOOKUP($A164,'1415'!$F$10:$S$408,11,FALSE)/VLOOKUP($A164,'2015'!$F$10:$M$460,8,FALSE))*1000,#N/A)</f>
        <v>0.22925263640531865</v>
      </c>
      <c r="DQ164" s="198">
        <f>IFERROR((VLOOKUP($A164,'1516'!$F$10:$S$408,11,FALSE)/VLOOKUP($A164,'2016'!$F$10:$M$460,8,FALSE))*1000,#N/A)</f>
        <v>0.45714285714285713</v>
      </c>
      <c r="DR164" s="198">
        <f>IFERROR((VLOOKUP($A164,'1617'!$F$10:$S$408,11,FALSE)/VLOOKUP($A164,'2017'!$F$10:$M$460,8,FALSE))*1000,#N/A)</f>
        <v>0</v>
      </c>
      <c r="DS164" s="198">
        <f>IFERROR((VLOOKUP($A164,'1718'!$F$10:$S$408,11,FALSE)/VLOOKUP($A164,'2018'!$F$10:$N$460,9,FALSE))*1000,#N/A)</f>
        <v>0.45310376076121434</v>
      </c>
      <c r="DT164" s="198">
        <f>IFERROR((VLOOKUP($A164,'1819'!$F$10:$S$408,11,FALSE)/VLOOKUP($A164,'2018'!$F$10:$N$460,9,FALSE))*1000,#N/A)</f>
        <v>0.67965564114182153</v>
      </c>
      <c r="DU164" s="198">
        <f>IFERROR((VLOOKUP($A164,'1920'!$F$10:$S$408,11,FALSE)/VLOOKUP($A164,'2019'!$F$10:$N$464,8,FALSE))*1000,#N/A)</f>
        <v>0</v>
      </c>
      <c r="DV164" s="198">
        <f>IFERROR((VLOOKUP($A164,'20 21'!$F$10:$S$408,11,FALSE)/VLOOKUP($A164,'2020'!$F$10:$N$469,8,FALSE))*1000,#N/A)</f>
        <v>0</v>
      </c>
      <c r="DW164" s="198">
        <f>IFERROR((VLOOKUP($A164,'21 22'!$F$10:$S$408,11,FALSE)/VLOOKUP($A164,'2021'!$F$10:$N$469,8,FALSE))*1000,#N/A)</f>
        <v>0</v>
      </c>
      <c r="DX164" s="198">
        <f>IFERROR((VLOOKUP($A164,'22 23'!$F$10:$S$408,11,FALSE)/VLOOKUP($A164,'2022'!$F$10:$N$469,8,FALSE))*1000,#N/A)</f>
        <v>0</v>
      </c>
      <c r="DY164" s="196">
        <f>IFERROR((VLOOKUP($A164,'23 24'!$F$7:$S$408,11,FALSE)/VLOOKUP($A164,'2023'!$C$7:$N$469,9,FALSE))*1000,#N/A)</f>
        <v>0</v>
      </c>
      <c r="EA164" s="198">
        <f>IFERROR((VLOOKUP($A164,'0910'!$F$10:$S$433,12,FALSE)/VLOOKUP($A164,'2010'!$C$5:$K$611,9,FALSE))*1000,#N/A)</f>
        <v>7.1275837491090526</v>
      </c>
      <c r="EB164" s="198">
        <f>IFERROR((VLOOKUP($A164,'1011'!$F$10:$S$433,13,FALSE)/VLOOKUP($A164,'2011'!$C$5:$K$611,9,FALSE))*1000,#N/A)</f>
        <v>4.2293233082706765</v>
      </c>
      <c r="EC164" s="198">
        <f>IFERROR((VLOOKUP($A164,'1112'!$F$10:$S$408,12,FALSE)/VLOOKUP($A164,'2012'!$F$10:$M$460,8,FALSE))*1000,#N/A)</f>
        <v>10.467550593161199</v>
      </c>
      <c r="ED164" s="198">
        <f>IFERROR((VLOOKUP($A164,'1213'!$F$10:$S$408,12,FALSE)/VLOOKUP($A164,'2013'!$F$10:$M$460,8,FALSE))*1000,#N/A)</f>
        <v>5.7870370370370363</v>
      </c>
      <c r="EE164" s="198">
        <f>IFERROR((VLOOKUP($A164,'1314'!$F$10:$S$408,12,FALSE)/VLOOKUP($A164,'2014'!$F$10:$M$460,8,FALSE))*1000,#N/A)</f>
        <v>5.0632911392405067</v>
      </c>
      <c r="EF164" s="198">
        <f>IFERROR((VLOOKUP($A164,'1415'!$F$10:$S$408,12,FALSE)/VLOOKUP($A164,'2015'!$F$10:$M$460,8,FALSE))*1000,#N/A)</f>
        <v>2.9802842732691426</v>
      </c>
      <c r="EG164" s="198">
        <f>IFERROR((VLOOKUP($A164,'1516'!$F$10:$S$408,12,FALSE)/VLOOKUP($A164,'2016'!$F$10:$M$460,8,FALSE))*1000,#N/A)</f>
        <v>4.1142857142857148</v>
      </c>
      <c r="EH164" s="198">
        <f>IFERROR((VLOOKUP($A164,'1617'!$F$10:$S$408,12,FALSE)/VLOOKUP($A164,'2017'!$F$10:$M$460,8,FALSE))*1000,#N/A)</f>
        <v>2.5068368277119415</v>
      </c>
      <c r="EI164" s="198">
        <f>IFERROR((VLOOKUP($A164,'1718'!$F$10:$S$408,12,FALSE)/VLOOKUP($A164,'2018'!$F$10:$N$460,9,FALSE))*1000,#N/A)</f>
        <v>1.3593112822836431</v>
      </c>
      <c r="EJ164" s="198">
        <f>IFERROR((VLOOKUP($A164,'1819'!$F$10:$S$408,12,FALSE)/VLOOKUP($A164,'2018'!$F$10:$N$460,9,FALSE))*1000,#N/A)</f>
        <v>4.304485727231536</v>
      </c>
      <c r="EK164" s="198">
        <f>IFERROR((VLOOKUP($A164,'1920'!$F$10:$S$408,12,FALSE)/VLOOKUP($A164,'2019'!$F$10:$N$464,8,FALSE))*1000,#N/A)</f>
        <v>1.7973892920532926</v>
      </c>
      <c r="EL164" s="198">
        <f>IFERROR((VLOOKUP($A164,'20 21'!$F$10:$S$408,12,FALSE)/VLOOKUP($A164,'2020'!$F$10:$N$469,8,FALSE))*1000,#N/A)</f>
        <v>8.9042239412321234</v>
      </c>
      <c r="EM164" s="198">
        <f>IFERROR((VLOOKUP($A164,'21 22'!$F$10:$S$408,12,FALSE)/VLOOKUP($A164,'2021'!$F$10:$N$469,8,FALSE))*1000,#N/A)</f>
        <v>2.4382134545051533</v>
      </c>
      <c r="EN164" s="198">
        <f>IFERROR((VLOOKUP($A164,'22 23'!$F$10:$S$408,12,FALSE)/VLOOKUP($A164,'2022'!$F$10:$N$469,8,FALSE))*1000,#N/A)</f>
        <v>1.9882911741963991</v>
      </c>
      <c r="EO164" s="196">
        <f>IFERROR((VLOOKUP($A164,'23 24'!$F$7:$S$408,12,FALSE)/VLOOKUP($A164,'2023'!$C$7:$N$469,9,FALSE))*1000,#N/A)</f>
        <v>1.3209167162010436</v>
      </c>
    </row>
    <row r="165" spans="1:145" x14ac:dyDescent="0.3">
      <c r="A165" t="s">
        <v>368</v>
      </c>
      <c r="B165" t="s">
        <v>1743</v>
      </c>
      <c r="C165" t="str">
        <f>IF(VLOOKUP($A165,'0910'!$F$10:$L$433,1,FALSE)=VLOOKUP($A165,'2010'!$C$5:$K$611,1,FALSE),VLOOKUP($A165,'0910'!$F$10:$L$433,1,FALSE),FALSE)</f>
        <v>Liverpool</v>
      </c>
      <c r="D165" t="str">
        <f>IF(VLOOKUP($A165,'1011'!$F$10:$L$433,1,FALSE)=VLOOKUP($A165,'2011'!$C$5:$K$611,1,FALSE),VLOOKUP($A165,'1011'!$F$10:$L$433,1,FALSE),FALSE)</f>
        <v>Liverpool</v>
      </c>
      <c r="E165" t="str">
        <f>IF(VLOOKUP(A165,'1112'!$F$10:$L$408,1,FALSE)=VLOOKUP(A165,'2012'!$F$10:$M$460,1,FALSE),VLOOKUP(A165,'1112'!$F$10:$L$408,1,FALSE),FALSE)</f>
        <v>Liverpool</v>
      </c>
      <c r="F165" t="str">
        <f>IF(VLOOKUP($A165,'1213'!$F$10:$L$408,1,FALSE)=VLOOKUP($A165,'2013'!$F$10:$M$460,1,FALSE),VLOOKUP($A165,'1213'!$F$10:$L$408,1,FALSE),FALSE)</f>
        <v>Liverpool</v>
      </c>
      <c r="G165" t="str">
        <f>IF(VLOOKUP($A165,'1314'!$F$10:$L$408,1,FALSE)=VLOOKUP($A165,'2014'!$F$10:$M$460,1,FALSE),VLOOKUP($A165,'1314'!$F$10:$L$408,1,FALSE),FALSE)</f>
        <v>Liverpool</v>
      </c>
      <c r="H165" t="str">
        <f>IF(VLOOKUP($A165,'1415'!$F$10:$L$408,1,FALSE)=VLOOKUP($A165,'2015'!$F$10:$M$460,1,FALSE),VLOOKUP($A165,'1415'!$F$10:$L$408,1,FALSE),FALSE)</f>
        <v>Liverpool</v>
      </c>
      <c r="I165" t="str">
        <f>IF(VLOOKUP($A165,'1516'!$F$10:$L$408,1,FALSE)=VLOOKUP($A165,'2015'!$F$10:$M$460,1,FALSE),VLOOKUP($A165,'1516'!$F$10:$L$408,1,FALSE),FALSE)</f>
        <v>Liverpool</v>
      </c>
      <c r="J165" t="str">
        <f>IF(VLOOKUP($A165,'1617'!$F$10:$L$408,1,FALSE)=VLOOKUP($A165,'2016'!$F$10:$M$460,1,FALSE),VLOOKUP($A165,'1617'!$F$10:$L$408,1,FALSE),FALSE)</f>
        <v>Liverpool</v>
      </c>
      <c r="K165" t="str">
        <f>IF(VLOOKUP($A165,'1718'!$F$10:$M$408,1,FALSE)=VLOOKUP($A165,'2017'!$F$10:$M$460,1,FALSE),VLOOKUP($A165,'1718'!$F$10:$M$408,1,FALSE),FALSE)</f>
        <v>Liverpool</v>
      </c>
      <c r="L165" t="str">
        <f>IF(VLOOKUP($A165,'1819'!$F$10:$M$408,1,FALSE)=VLOOKUP($A165,'2018'!$F$10:$M$460,1,FALSE),VLOOKUP($A165,'1819'!$F$10:$M$408,1,FALSE),FALSE)</f>
        <v>Liverpool</v>
      </c>
      <c r="M165" t="str">
        <f>IF(VLOOKUP($A165,'1920'!$F$10:$M$408,1,FALSE)=VLOOKUP($A165,'2019'!$F$10:$M$464,1,FALSE),VLOOKUP($A165,'1920'!$F$10:$M$408,1,FALSE),FALSE)</f>
        <v>Liverpool</v>
      </c>
      <c r="N165" t="str">
        <f>IF(VLOOKUP($A165,'20 21'!$F$10:$N$408,1,FALSE)=VLOOKUP($A165,'2020'!$F$10:$O$468,1,FALSE),VLOOKUP($A165,'20 21'!$F$10:$N$408,1,FALSE),FALSE)</f>
        <v>Liverpool</v>
      </c>
      <c r="O165" t="str">
        <f>IF(VLOOKUP($A165,'21 22'!$F$10:$N$408,1,FALSE)=VLOOKUP($A165,'2021'!$F$10:$O$471,1,FALSE),VLOOKUP($A165,'21 22'!$F$10:$N$408,1,FALSE),FALSE)</f>
        <v>Liverpool</v>
      </c>
      <c r="P165" t="str">
        <f>IF(VLOOKUP($A165,'22 23'!$F$10:$N$408,1,FALSE)=VLOOKUP($A165,'2022'!$F$10:$O$468,1,FALSE),VLOOKUP($A165,'22 23'!$F$10:$N$408,1,FALSE),FALSE)</f>
        <v>Liverpool</v>
      </c>
      <c r="Q165" t="str">
        <f>IF(VLOOKUP($A165,'23 24'!$F$7:$N$408,1,FALSE)=VLOOKUP($A165,'2023'!$C$7:$O$468,1,FALSE),VLOOKUP($A165,'23 24'!$F$7:$N$408,1,FALSE),FALSE)</f>
        <v>Liverpool</v>
      </c>
      <c r="S165" s="196">
        <f>IFERROR((VLOOKUP($A165,'0910'!$F$10:$L$433,4,FALSE)/VLOOKUP($A165,'2010'!$C$5:$K$611,9,FALSE))*1000,#N/A)</f>
        <v>1.3598424458407579</v>
      </c>
      <c r="T165" s="196">
        <f>IFERROR((VLOOKUP($A165,'1011'!$F$10:$L$433,4,FALSE)/VLOOKUP($A165,'2011'!$C$5:$K$611,9,FALSE))*1000,#N/A)</f>
        <v>2.4282045295353725</v>
      </c>
      <c r="U165" s="196">
        <f>IFERROR((VLOOKUP($A165,'1112'!$F$10:$L$408,4,FALSE)/VLOOKUP($A165,'2012'!$F$10:$M$460,8,FALSE))*1000,#N/A)</f>
        <v>2.9754986284811009</v>
      </c>
      <c r="V165" s="196">
        <f>IFERROR((VLOOKUP($A165,'1213'!$F$10:$L$408,4,FALSE)/VLOOKUP($A165,'2013'!$F$10:$M$460,8,FALSE))*1000,#N/A)</f>
        <v>3.5186814204361312</v>
      </c>
      <c r="W165" s="196">
        <f>IFERROR((VLOOKUP($A165,'1314'!$F$10:$L$408,4,FALSE)/VLOOKUP($A165,'2014'!$F$10:$M$460,8,FALSE))*1000,#N/A)</f>
        <v>3.6407207705424214</v>
      </c>
      <c r="X165" s="196">
        <f>IFERROR((VLOOKUP($A165,'1415'!$F$10:$L$408,4,FALSE)/VLOOKUP($A165,'2015'!$F$10:$M$460,8,FALSE))*1000,#N/A)</f>
        <v>1.5560640732265447</v>
      </c>
      <c r="Y165" s="196">
        <f>IFERROR((VLOOKUP($A165,'1516'!$F$10:$L$408,4,FALSE)/VLOOKUP($A165,'2016'!$F$10:$M$460,8,FALSE))*1000,#N/A)</f>
        <v>1.3604208235080719</v>
      </c>
      <c r="Z165" s="196">
        <f>IFERROR((VLOOKUP($A165,'1617'!$F$10:$L$408,4,FALSE)/VLOOKUP($A165,'2017'!$F$10:$M$460,8,FALSE))*1000,#N/A)</f>
        <v>7.0535714285714279</v>
      </c>
      <c r="AA165" s="196">
        <f>IFERROR((VLOOKUP($A165,'1718'!$F$10:$L$408,4,FALSE)/VLOOKUP($A165,'2018'!$F$10:$N$460,9,FALSE))*1000,#N/A)</f>
        <v>3.2194046306504962</v>
      </c>
      <c r="AB165" s="196">
        <f>IFERROR((VLOOKUP($A165,'1819'!$F$10:$L$408,4,FALSE)/VLOOKUP($A165,'2018'!$F$10:$N$460,9,FALSE))*1000,#N/A)</f>
        <v>4.9834619625137817</v>
      </c>
      <c r="AC165" s="196">
        <f>IFERROR((VLOOKUP($A165,'1920'!$F$10:$L$408,4,FALSE)/VLOOKUP($A165,'2019'!$F$10:$N$464,8,FALSE))*1000,#N/A)</f>
        <v>2.7514761888124109</v>
      </c>
      <c r="AD165" s="196">
        <f>IFERROR((VLOOKUP($A165,'20 21'!$F$10:$M$408,4,FALSE)/VLOOKUP($A165,'2020'!$F$10:$N$469,8,FALSE))*1000,#N/A)</f>
        <v>1.8161876361033293</v>
      </c>
      <c r="AE165" s="196">
        <f>IFERROR((VLOOKUP($A165,'21 22'!$F$10:$M$408,4,FALSE)/VLOOKUP($A165,'2021'!$F$10:$N$469,8,FALSE))*1000,#N/A)</f>
        <v>4.2203181944071995</v>
      </c>
      <c r="AF165" s="196">
        <f>IFERROR((VLOOKUP($A165,'22 23'!$F$10:$M$408,4,FALSE)/VLOOKUP($A165,'2022'!$F$10:$N$469,8,FALSE))*1000,#N/A)</f>
        <v>2.3057212339523976</v>
      </c>
      <c r="AG165" s="196">
        <f>IFERROR((VLOOKUP($A165,'23 24'!$F$7:$M$408,4,FALSE)/VLOOKUP($A165,'2023'!$C$7:$N$469,9,FALSE))*1000,#N/A)</f>
        <v>2.9023803851068899</v>
      </c>
      <c r="AI165" s="196">
        <f>IFERROR((VLOOKUP($A165,'0910'!$F$10:$L$433,5,FALSE)/VLOOKUP($A165,'2010'!$C$5:$K$611,9,FALSE))*1000,#N/A)</f>
        <v>0.60958454468723622</v>
      </c>
      <c r="AJ165" s="196">
        <f>IFERROR((VLOOKUP($A165,'1011'!$F$10:$L$433,5,FALSE)/VLOOKUP($A165,'2011'!$C$5:$K$611,9,FALSE))*1000,#N/A)</f>
        <v>0.98062106000466953</v>
      </c>
      <c r="AK165" s="196">
        <f>IFERROR((VLOOKUP($A165,'1112'!$F$10:$L$408,5,FALSE)/VLOOKUP($A165,'2012'!$F$10:$M$460,8,FALSE))*1000,#N/A)</f>
        <v>0.69738249105025807</v>
      </c>
      <c r="AL165" s="196">
        <f>IFERROR((VLOOKUP($A165,'1213'!$F$10:$L$408,5,FALSE)/VLOOKUP($A165,'2013'!$F$10:$M$460,8,FALSE))*1000,#N/A)</f>
        <v>0.55558127691096815</v>
      </c>
      <c r="AM165" s="196">
        <f>IFERROR((VLOOKUP($A165,'1314'!$F$10:$L$408,5,FALSE)/VLOOKUP($A165,'2014'!$F$10:$M$460,8,FALSE))*1000,#N/A)</f>
        <v>1.0599566800313378</v>
      </c>
      <c r="AN165" s="196">
        <f>IFERROR((VLOOKUP($A165,'1415'!$F$10:$L$408,5,FALSE)/VLOOKUP($A165,'2015'!$F$10:$M$460,8,FALSE))*1000,#N/A)</f>
        <v>0.73226544622425627</v>
      </c>
      <c r="AO165" s="196">
        <f>IFERROR((VLOOKUP($A165,'1516'!$F$10:$L$408,5,FALSE)/VLOOKUP($A165,'2016'!$F$10:$M$460,8,FALSE))*1000,#N/A)</f>
        <v>0.13604208235080717</v>
      </c>
      <c r="AP165" s="196">
        <f>IFERROR((VLOOKUP($A165,'1617'!$F$10:$L$408,5,FALSE)/VLOOKUP($A165,'2017'!$F$10:$M$460,8,FALSE))*1000,#N/A)</f>
        <v>8.9285714285714288E-2</v>
      </c>
      <c r="AQ165" s="196">
        <f>IFERROR((VLOOKUP($A165,'1718'!$F$10:$L$408,5,FALSE)/VLOOKUP($A165,'2018'!$F$10:$N$460,9,FALSE))*1000,#N/A)</f>
        <v>0.22050716648291072</v>
      </c>
      <c r="AR165" s="196">
        <f>IFERROR((VLOOKUP($A165,'1819'!$F$10:$L$408,5,FALSE)/VLOOKUP($A165,'2018'!$F$10:$N$460,9,FALSE))*1000,#N/A)</f>
        <v>0.61742006615214995</v>
      </c>
      <c r="AS165" s="196">
        <f>IFERROR((VLOOKUP($A165,'1920'!$F$10:$L$408,5,FALSE)/VLOOKUP($A165,'2019'!$F$10:$N$464,8,FALSE))*1000,#N/A)</f>
        <v>0.56776492785017996</v>
      </c>
      <c r="AT165" s="196">
        <f>IFERROR((VLOOKUP($A165,'20 21'!$F$10:$L$408,5,FALSE)/VLOOKUP($A165,'2020'!$F$10:$N$469,8,FALSE))*1000,#N/A)</f>
        <v>0.17718903766861752</v>
      </c>
      <c r="AU165" s="196">
        <f>IFERROR((VLOOKUP($A165,'21 22'!$F$10:$L$408,5,FALSE)/VLOOKUP($A165,'2021'!$F$10:$N$469,8,FALSE))*1000,#N/A)</f>
        <v>8.7923295716816646E-2</v>
      </c>
      <c r="AV165" s="196">
        <f>IFERROR((VLOOKUP($A165,'22 23'!$F$10:$L$408,5,FALSE)/VLOOKUP($A165,'2022'!$F$10:$N$469,8,FALSE))*1000,#N/A)</f>
        <v>8.7008348451033876E-2</v>
      </c>
      <c r="AW165" s="196">
        <f>IFERROR((VLOOKUP($A165,'23 24'!$F$7:$M$408,5,FALSE)/VLOOKUP($A165,'2023'!$C$7:$N$469,9,FALSE))*1000,#N/A)</f>
        <v>0.1299573306764279</v>
      </c>
      <c r="AY165" s="196">
        <f>IFERROR((VLOOKUP($A165,'0910'!$F$10:$L$433,6,FALSE)/VLOOKUP($A165,'2010'!$C$5:$K$611,9,FALSE))*1000,#N/A)</f>
        <v>0</v>
      </c>
      <c r="AZ165" s="196">
        <f>IFERROR((VLOOKUP($A165,'1011'!$F$10:$L$433,6,FALSE)/VLOOKUP($A165,'2011'!$C$5:$K$611,9,FALSE))*1000,#N/A)</f>
        <v>0</v>
      </c>
      <c r="BA165" s="196">
        <f>IFERROR((VLOOKUP($A165,'1112'!$F$10:$L$408,6,FALSE)/VLOOKUP($A165,'2012'!$F$10:$M$460,8,FALSE))*1000,#N/A)</f>
        <v>0</v>
      </c>
      <c r="BB165" s="196">
        <f>IFERROR((VLOOKUP($A165,'1213'!$F$10:$L$408,6,FALSE)/VLOOKUP($A165,'2013'!$F$10:$M$460,8,FALSE))*1000,#N/A)</f>
        <v>0</v>
      </c>
      <c r="BC165" s="196">
        <f>IFERROR((VLOOKUP($A165,'1314'!$F$10:$L$408,6,FALSE)/VLOOKUP($A165,'2014'!$F$10:$M$460,8,FALSE))*1000,#N/A)</f>
        <v>0</v>
      </c>
      <c r="BD165" s="196">
        <f>IFERROR((VLOOKUP($A165,'1415'!$F$10:$L$408,6,FALSE)/VLOOKUP($A165,'2015'!$F$10:$M$460,8,FALSE))*1000,#N/A)</f>
        <v>0</v>
      </c>
      <c r="BE165" s="196">
        <f>IFERROR((VLOOKUP($A165,'1516'!$F$10:$L$408,6,FALSE)/VLOOKUP($A165,'2016'!$F$10:$M$460,8,FALSE))*1000,#N/A)</f>
        <v>0</v>
      </c>
      <c r="BF165" s="196">
        <f>IFERROR((VLOOKUP($A165,'1617'!$F$10:$L$408,6,FALSE)/VLOOKUP($A165,'2017'!$F$10:$M$460,8,FALSE))*1000,#N/A)</f>
        <v>0</v>
      </c>
      <c r="BG165" s="196">
        <f>IFERROR((VLOOKUP($A165,'1718'!$F$10:$L$408,6,FALSE)/VLOOKUP($A165,'2018'!$F$10:$N$460,9,FALSE))*1000,#N/A)</f>
        <v>0</v>
      </c>
      <c r="BH165" s="196">
        <f>IFERROR((VLOOKUP($A165,'1819'!$F$10:$L$408,6,FALSE)/VLOOKUP($A165,'2018'!$F$10:$N$460,9,FALSE))*1000,#N/A)</f>
        <v>0</v>
      </c>
      <c r="BI165" s="196">
        <f>IFERROR((VLOOKUP($A165,'1920'!$F$10:$L$408,6,FALSE)/VLOOKUP($A165,'2019'!$F$10:$N$464,8,FALSE))*1000,#N/A)</f>
        <v>0</v>
      </c>
      <c r="BJ165" s="196">
        <f>IFERROR((VLOOKUP($A165,'20 21'!$F$10:$L$408,6,FALSE)/VLOOKUP($A165,'2020'!$F$10:$N$469,8,FALSE))*1000,#N/A)</f>
        <v>0</v>
      </c>
      <c r="BK165" s="196">
        <f>IFERROR((VLOOKUP($A165,'21 22'!$F$10:$L$408,6,FALSE)/VLOOKUP($A165,'2021'!$F$10:$N$469,8,FALSE))*1000,#N/A)</f>
        <v>0</v>
      </c>
      <c r="BL165" s="196">
        <f>IFERROR((VLOOKUP($A165,'22 23'!$F$10:$L$408,6,FALSE)/VLOOKUP($A165,'2022'!$F$10:$N$469,8,FALSE))*1000,#N/A)</f>
        <v>0</v>
      </c>
      <c r="BM165" s="196">
        <f>IFERROR((VLOOKUP($A165,'23 24'!$F$7:$M$408,6,FALSE)/VLOOKUP($A165,'2023'!$C$7:$N$469,9,FALSE))*1000,#N/A)</f>
        <v>0</v>
      </c>
      <c r="BO165" s="196">
        <f>IFERROR((VLOOKUP($A165,'0910'!$F$10:$L$433,7,FALSE)/VLOOKUP($A165,'2010'!$C$5:$K$611,9,FALSE))*1000,#N/A)</f>
        <v>1.969426990527994</v>
      </c>
      <c r="BP165" s="196">
        <f>IFERROR((VLOOKUP($A165,'1011'!$F$10:$L$433,7,FALSE)/VLOOKUP($A165,'2011'!$C$5:$K$611,9,FALSE))*1000,#N/A)</f>
        <v>3.4088255895400419</v>
      </c>
      <c r="BQ165" s="196">
        <f>IFERROR((VLOOKUP($A165,'1112'!$F$10:$L$408,7,FALSE)/VLOOKUP($A165,'2012'!$F$10:$M$460,8,FALSE))*1000,#N/A)</f>
        <v>3.6728811195313589</v>
      </c>
      <c r="BR165" s="196">
        <f>IFERROR((VLOOKUP($A165,'1213'!$F$10:$L$408,7,FALSE)/VLOOKUP($A165,'2013'!$F$10:$M$460,8,FALSE))*1000,#N/A)</f>
        <v>4.0279642576045189</v>
      </c>
      <c r="BS165" s="196">
        <f>IFERROR((VLOOKUP($A165,'1314'!$F$10:$L$408,7,FALSE)/VLOOKUP($A165,'2014'!$F$10:$M$460,8,FALSE))*1000,#N/A)</f>
        <v>4.6545923775289184</v>
      </c>
      <c r="BT165" s="196">
        <f>IFERROR((VLOOKUP($A165,'1415'!$F$10:$L$408,7,FALSE)/VLOOKUP($A165,'2015'!$F$10:$M$460,8,FALSE))*1000,#N/A)</f>
        <v>2.2425629290617848</v>
      </c>
      <c r="BU165" s="196">
        <f>IFERROR((VLOOKUP($A165,'1516'!$F$10:$L$408,7,FALSE)/VLOOKUP($A165,'2016'!$F$10:$M$460,8,FALSE))*1000,#N/A)</f>
        <v>1.5418102666424813</v>
      </c>
      <c r="BV165" s="196">
        <f>IFERROR((VLOOKUP($A165,'1617'!$F$10:$L$408,7,FALSE)/VLOOKUP($A165,'2017'!$F$10:$M$460,8,FALSE))*1000,#N/A)</f>
        <v>7.1428571428571423</v>
      </c>
      <c r="BW165" s="196">
        <f>IFERROR((VLOOKUP($A165,'1718'!$F$10:$L$408,7,FALSE)/VLOOKUP($A165,'2018'!$F$10:$N$460,9,FALSE))*1000,#N/A)</f>
        <v>3.3958103638368247</v>
      </c>
      <c r="BX165" s="196">
        <f>IFERROR((VLOOKUP($A165,'1819'!$F$10:$L$408,7,FALSE)/VLOOKUP($A165,'2018'!$F$10:$N$460,9,FALSE))*1000,#N/A)</f>
        <v>5.6008820286659313</v>
      </c>
      <c r="BY165" s="196">
        <f>IFERROR((VLOOKUP($A165,'1920'!$F$10:$L$408,7,FALSE)/VLOOKUP($A165,'2019'!$F$10:$N$464,8,FALSE))*1000,#N/A)</f>
        <v>3.3192411166625901</v>
      </c>
      <c r="BZ165" s="196">
        <f>IFERROR((VLOOKUP($A165,'20 21'!$F$10:$L$408,7,FALSE)/VLOOKUP($A165,'2020'!$F$10:$N$469,8,FALSE))*1000,#N/A)</f>
        <v>1.9933766737719469</v>
      </c>
      <c r="CA165" s="196">
        <f>IFERROR((VLOOKUP($A165,'21 22'!$F$10:$L$408,7,FALSE)/VLOOKUP($A165,'2021'!$F$10:$N$469,8,FALSE))*1000,#N/A)</f>
        <v>4.3082414901240158</v>
      </c>
      <c r="CB165" s="196">
        <f>IFERROR((VLOOKUP($A165,'22 23'!$F$10:$L$408,7,FALSE)/VLOOKUP($A165,'2022'!$F$10:$N$469,8,FALSE))*1000,#N/A)</f>
        <v>2.4362337566289485</v>
      </c>
      <c r="CC165" s="196">
        <f>IFERROR((VLOOKUP($A165,'23 24'!$F$7:$M$408,7,FALSE)/VLOOKUP($A165,'2023'!$C$7:$N$469,9,FALSE))*1000,#N/A)</f>
        <v>3.032337715783318</v>
      </c>
      <c r="CE165" s="198">
        <f>IFERROR((VLOOKUP($A165,'0910'!$F$10:$S$433,9,FALSE)/VLOOKUP($A165,'2010'!$C$5:$K$611,9,FALSE))*1000,#N/A)</f>
        <v>5.9551720904060774</v>
      </c>
      <c r="CF165" s="198">
        <f>IFERROR((VLOOKUP($A165,'1011'!$F$10:$S$433,10,FALSE)/VLOOKUP($A165,'2011'!$C$5:$K$611,9,FALSE))*1000,#N/A)</f>
        <v>3.7823955171608685</v>
      </c>
      <c r="CG165" s="198">
        <f>IFERROR((VLOOKUP($A165,'1112'!$F$10:$S$408,9,FALSE)/VLOOKUP($A165,'2012'!$F$10:$M$460,8,FALSE))*1000,#N/A)</f>
        <v>1.7202101445906366</v>
      </c>
      <c r="CH165" s="198">
        <f>IFERROR((VLOOKUP($A165,'1213'!$F$10:$S$408,9,FALSE)/VLOOKUP($A165,'2013'!$F$10:$M$460,8,FALSE))*1000,#N/A)</f>
        <v>2.2223251076438726</v>
      </c>
      <c r="CI165" s="198">
        <f>IFERROR((VLOOKUP($A165,'1314'!$F$10:$S$408,9,FALSE)/VLOOKUP($A165,'2014'!$F$10:$M$460,8,FALSE))*1000,#N/A)</f>
        <v>2.811189455735287</v>
      </c>
      <c r="CJ165" s="198">
        <f>IFERROR((VLOOKUP($A165,'1415'!$F$10:$S$408,9,FALSE)/VLOOKUP($A165,'2015'!$F$10:$M$460,8,FALSE))*1000,#N/A)</f>
        <v>1.6475972540045767</v>
      </c>
      <c r="CK165" s="198">
        <f>IFERROR((VLOOKUP($A165,'1516'!$F$10:$S$408,9,FALSE)/VLOOKUP($A165,'2016'!$F$10:$M$460,8,FALSE))*1000,#N/A)</f>
        <v>1.4057681842916743</v>
      </c>
      <c r="CL165" s="198">
        <f>IFERROR((VLOOKUP($A165,'1617'!$F$10:$S$408,9,FALSE)/VLOOKUP($A165,'2017'!$F$10:$M$460,8,FALSE))*1000,#N/A)</f>
        <v>2.6785714285714284</v>
      </c>
      <c r="CM165" s="198">
        <f>IFERROR((VLOOKUP($A165,'1718'!$F$10:$S$408,9,FALSE)/VLOOKUP($A165,'2018'!$F$10:$N$460,9,FALSE))*1000,#N/A)</f>
        <v>1.4112458654906284</v>
      </c>
      <c r="CN165" s="198">
        <f>IFERROR((VLOOKUP($A165,'1819'!$F$10:$S$408,9,FALSE)/VLOOKUP($A165,'2018'!$F$10:$N$460,9,FALSE))*1000,#N/A)</f>
        <v>5.1157662624035281</v>
      </c>
      <c r="CO165" s="198">
        <f>IFERROR((VLOOKUP($A165,'1920'!$F$10:$S$408,9,FALSE)/VLOOKUP($A165,'2019'!$F$10:$N$464,8,FALSE))*1000,#N/A)</f>
        <v>2.4020823870584538</v>
      </c>
      <c r="CP165" s="198">
        <f>IFERROR((VLOOKUP($A165,'20 21'!$F$10:$S$408,9,FALSE)/VLOOKUP($A165,'2020'!$F$10:$N$469,8,FALSE))*1000,#N/A)</f>
        <v>1.8604848955204838</v>
      </c>
      <c r="CQ165" s="198">
        <f>IFERROR((VLOOKUP($A165,'21 22'!$F$10:$S$408,9,FALSE)/VLOOKUP($A165,'2021'!$F$10:$N$469,8,FALSE))*1000,#N/A)</f>
        <v>8.0010199102303154</v>
      </c>
      <c r="CR165" s="198">
        <f>IFERROR((VLOOKUP($A165,'22 23'!$F$10:$S$408,9,FALSE)/VLOOKUP($A165,'2022'!$F$10:$N$469,8,FALSE))*1000,#N/A)</f>
        <v>2.2187128855013638</v>
      </c>
      <c r="CS165" s="196">
        <f>IFERROR((VLOOKUP($A165,'23 24'!$F$7:$S$408,9,FALSE)/VLOOKUP($A165,'2023'!$C$7:$N$469,9,FALSE))*1000,#N/A)</f>
        <v>1.6461261885680869</v>
      </c>
      <c r="CU165" s="198">
        <f>IFERROR((VLOOKUP($A165,'0910'!$F$10:$S$433,10,FALSE)/VLOOKUP($A165,'2010'!$C$5:$K$611,9,FALSE))*1000,#N/A)</f>
        <v>0.7971490199756166</v>
      </c>
      <c r="CV165" s="198">
        <f>IFERROR((VLOOKUP($A165,'1011'!$F$10:$S$433,11,FALSE)/VLOOKUP($A165,'2011'!$C$5:$K$611,9,FALSE))*1000,#N/A)</f>
        <v>0.4202661685734298</v>
      </c>
      <c r="CW165" s="198">
        <f>IFERROR((VLOOKUP($A165,'1112'!$F$10:$S$408,10,FALSE)/VLOOKUP($A165,'2012'!$F$10:$M$460,8,FALSE))*1000,#N/A)</f>
        <v>0.55790599284020648</v>
      </c>
      <c r="CX165" s="198">
        <f>IFERROR((VLOOKUP($A165,'1213'!$F$10:$S$408,10,FALSE)/VLOOKUP($A165,'2013'!$F$10:$M$460,8,FALSE))*1000,#N/A)</f>
        <v>0.23149219871290336</v>
      </c>
      <c r="CY165" s="198">
        <f>IFERROR((VLOOKUP($A165,'1314'!$F$10:$S$408,10,FALSE)/VLOOKUP($A165,'2014'!$F$10:$M$460,8,FALSE))*1000,#N/A)</f>
        <v>0.59910594958293018</v>
      </c>
      <c r="CZ165" s="198">
        <f>IFERROR((VLOOKUP($A165,'1415'!$F$10:$S$408,10,FALSE)/VLOOKUP($A165,'2015'!$F$10:$M$460,8,FALSE))*1000,#N/A)</f>
        <v>0.86956521739130443</v>
      </c>
      <c r="DA165" s="198">
        <f>IFERROR((VLOOKUP($A165,'1516'!$F$10:$S$408,10,FALSE)/VLOOKUP($A165,'2016'!$F$10:$M$460,8,FALSE))*1000,#N/A)</f>
        <v>0.18138944313440958</v>
      </c>
      <c r="DB165" s="198">
        <f>IFERROR((VLOOKUP($A165,'1617'!$F$10:$S$408,10,FALSE)/VLOOKUP($A165,'2017'!$F$10:$M$460,8,FALSE))*1000,#N/A)</f>
        <v>0.7142857142857143</v>
      </c>
      <c r="DC165" s="198">
        <f>IFERROR((VLOOKUP($A165,'1718'!$F$10:$S$408,10,FALSE)/VLOOKUP($A165,'2018'!$F$10:$N$460,9,FALSE))*1000,#N/A)</f>
        <v>0.17640573318632854</v>
      </c>
      <c r="DD165" s="198">
        <f>IFERROR((VLOOKUP($A165,'1819'!$F$10:$S$408,10,FALSE)/VLOOKUP($A165,'2018'!$F$10:$N$460,9,FALSE))*1000,#N/A)</f>
        <v>0.26460859977949286</v>
      </c>
      <c r="DE165" s="198">
        <f>IFERROR((VLOOKUP($A165,'1920'!$F$10:$S$408,10,FALSE)/VLOOKUP($A165,'2019'!$F$10:$N$464,8,FALSE))*1000,#N/A)</f>
        <v>1.004507180042626</v>
      </c>
      <c r="DF165" s="198">
        <f>IFERROR((VLOOKUP($A165,'20 21'!$F$10:$S$408,10,FALSE)/VLOOKUP($A165,'2020'!$F$10:$N$469,8,FALSE))*1000,#N/A)</f>
        <v>0.22148629708577192</v>
      </c>
      <c r="DG165" s="198">
        <f>IFERROR((VLOOKUP($A165,'21 22'!$F$10:$S$408,10,FALSE)/VLOOKUP($A165,'2021'!$F$10:$N$469,8,FALSE))*1000,#N/A)</f>
        <v>0.57150142215930821</v>
      </c>
      <c r="DH165" s="198">
        <f>IFERROR((VLOOKUP($A165,'22 23'!$F$10:$S$408,10,FALSE)/VLOOKUP($A165,'2022'!$F$10:$N$469,8,FALSE))*1000,#N/A)</f>
        <v>0.13051252267655081</v>
      </c>
      <c r="DI165" s="196">
        <f>IFERROR((VLOOKUP($A165,'23 24'!$F$7:$S$408,10,FALSE)/VLOOKUP($A165,'2023'!$C$7:$N$469,9,FALSE))*1000,#N/A)</f>
        <v>0.1299573306764279</v>
      </c>
      <c r="DK165" s="198">
        <f>IFERROR((VLOOKUP($A165,'0910'!$F$10:$S$433,11,FALSE)/VLOOKUP($A165,'2010'!$C$5:$K$611,9,FALSE))*1000,#N/A)</f>
        <v>0</v>
      </c>
      <c r="DL165" s="198">
        <f>IFERROR((VLOOKUP($A165,'1011'!$F$10:$S$433,12,FALSE)/VLOOKUP($A165,'2011'!$C$5:$K$611,9,FALSE))*1000,#N/A)</f>
        <v>0</v>
      </c>
      <c r="DM165" s="198">
        <f>IFERROR((VLOOKUP($A165,'1112'!$F$10:$S$408,11,FALSE)/VLOOKUP($A165,'2012'!$F$10:$M$460,8,FALSE))*1000,#N/A)</f>
        <v>0</v>
      </c>
      <c r="DN165" s="198">
        <f>IFERROR((VLOOKUP($A165,'1213'!$F$10:$S$408,11,FALSE)/VLOOKUP($A165,'2013'!$F$10:$M$460,8,FALSE))*1000,#N/A)</f>
        <v>0</v>
      </c>
      <c r="DO165" s="198">
        <f>IFERROR((VLOOKUP($A165,'1314'!$F$10:$S$408,11,FALSE)/VLOOKUP($A165,'2014'!$F$10:$M$460,8,FALSE))*1000,#N/A)</f>
        <v>0</v>
      </c>
      <c r="DP165" s="198">
        <f>IFERROR((VLOOKUP($A165,'1415'!$F$10:$S$408,11,FALSE)/VLOOKUP($A165,'2015'!$F$10:$M$460,8,FALSE))*1000,#N/A)</f>
        <v>0</v>
      </c>
      <c r="DQ165" s="198">
        <f>IFERROR((VLOOKUP($A165,'1516'!$F$10:$S$408,11,FALSE)/VLOOKUP($A165,'2016'!$F$10:$M$460,8,FALSE))*1000,#N/A)</f>
        <v>0</v>
      </c>
      <c r="DR165" s="198">
        <f>IFERROR((VLOOKUP($A165,'1617'!$F$10:$S$408,11,FALSE)/VLOOKUP($A165,'2017'!$F$10:$M$460,8,FALSE))*1000,#N/A)</f>
        <v>0</v>
      </c>
      <c r="DS165" s="198">
        <f>IFERROR((VLOOKUP($A165,'1718'!$F$10:$S$408,11,FALSE)/VLOOKUP($A165,'2018'!$F$10:$N$460,9,FALSE))*1000,#N/A)</f>
        <v>0</v>
      </c>
      <c r="DT165" s="198">
        <f>IFERROR((VLOOKUP($A165,'1819'!$F$10:$S$408,11,FALSE)/VLOOKUP($A165,'2018'!$F$10:$N$460,9,FALSE))*1000,#N/A)</f>
        <v>0</v>
      </c>
      <c r="DU165" s="198">
        <f>IFERROR((VLOOKUP($A165,'1920'!$F$10:$S$408,11,FALSE)/VLOOKUP($A165,'2019'!$F$10:$N$464,8,FALSE))*1000,#N/A)</f>
        <v>0</v>
      </c>
      <c r="DV165" s="198">
        <f>IFERROR((VLOOKUP($A165,'20 21'!$F$10:$S$408,11,FALSE)/VLOOKUP($A165,'2020'!$F$10:$N$469,8,FALSE))*1000,#N/A)</f>
        <v>0</v>
      </c>
      <c r="DW165" s="198">
        <f>IFERROR((VLOOKUP($A165,'21 22'!$F$10:$S$408,11,FALSE)/VLOOKUP($A165,'2021'!$F$10:$N$469,8,FALSE))*1000,#N/A)</f>
        <v>0</v>
      </c>
      <c r="DX165" s="198">
        <f>IFERROR((VLOOKUP($A165,'22 23'!$F$10:$S$408,11,FALSE)/VLOOKUP($A165,'2022'!$F$10:$N$469,8,FALSE))*1000,#N/A)</f>
        <v>0</v>
      </c>
      <c r="DY165" s="196">
        <f>IFERROR((VLOOKUP($A165,'23 24'!$F$7:$S$408,11,FALSE)/VLOOKUP($A165,'2023'!$C$7:$N$469,9,FALSE))*1000,#N/A)</f>
        <v>0</v>
      </c>
      <c r="EA165" s="198">
        <f>IFERROR((VLOOKUP($A165,'0910'!$F$10:$S$433,12,FALSE)/VLOOKUP($A165,'2010'!$C$5:$K$611,9,FALSE))*1000,#N/A)</f>
        <v>6.7523211103816934</v>
      </c>
      <c r="EB165" s="198">
        <f>IFERROR((VLOOKUP($A165,'1011'!$F$10:$S$433,13,FALSE)/VLOOKUP($A165,'2011'!$C$5:$K$611,9,FALSE))*1000,#N/A)</f>
        <v>4.2026616857342987</v>
      </c>
      <c r="EC165" s="198">
        <f>IFERROR((VLOOKUP($A165,'1112'!$F$10:$S$408,12,FALSE)/VLOOKUP($A165,'2012'!$F$10:$M$460,8,FALSE))*1000,#N/A)</f>
        <v>2.278116137430843</v>
      </c>
      <c r="ED165" s="198">
        <f>IFERROR((VLOOKUP($A165,'1213'!$F$10:$S$408,12,FALSE)/VLOOKUP($A165,'2013'!$F$10:$M$460,8,FALSE))*1000,#N/A)</f>
        <v>2.4538173063567759</v>
      </c>
      <c r="EE165" s="198">
        <f>IFERROR((VLOOKUP($A165,'1314'!$F$10:$S$408,12,FALSE)/VLOOKUP($A165,'2014'!$F$10:$M$460,8,FALSE))*1000,#N/A)</f>
        <v>3.3642103322733767</v>
      </c>
      <c r="EF165" s="198">
        <f>IFERROR((VLOOKUP($A165,'1415'!$F$10:$S$408,12,FALSE)/VLOOKUP($A165,'2015'!$F$10:$M$460,8,FALSE))*1000,#N/A)</f>
        <v>2.5171624713958809</v>
      </c>
      <c r="EG165" s="198">
        <f>IFERROR((VLOOKUP($A165,'1516'!$F$10:$S$408,12,FALSE)/VLOOKUP($A165,'2016'!$F$10:$M$460,8,FALSE))*1000,#N/A)</f>
        <v>1.5871576274260839</v>
      </c>
      <c r="EH165" s="198">
        <f>IFERROR((VLOOKUP($A165,'1617'!$F$10:$S$408,12,FALSE)/VLOOKUP($A165,'2017'!$F$10:$M$460,8,FALSE))*1000,#N/A)</f>
        <v>3.3928571428571428</v>
      </c>
      <c r="EI165" s="198">
        <f>IFERROR((VLOOKUP($A165,'1718'!$F$10:$S$408,12,FALSE)/VLOOKUP($A165,'2018'!$F$10:$N$460,9,FALSE))*1000,#N/A)</f>
        <v>1.5435501653803749</v>
      </c>
      <c r="EJ165" s="198">
        <f>IFERROR((VLOOKUP($A165,'1819'!$F$10:$S$408,12,FALSE)/VLOOKUP($A165,'2018'!$F$10:$N$460,9,FALSE))*1000,#N/A)</f>
        <v>5.3803748621830207</v>
      </c>
      <c r="EK165" s="198">
        <f>IFERROR((VLOOKUP($A165,'1920'!$F$10:$S$408,12,FALSE)/VLOOKUP($A165,'2019'!$F$10:$N$464,8,FALSE))*1000,#N/A)</f>
        <v>3.4065895671010793</v>
      </c>
      <c r="EL165" s="198">
        <f>IFERROR((VLOOKUP($A165,'20 21'!$F$10:$S$408,12,FALSE)/VLOOKUP($A165,'2020'!$F$10:$N$469,8,FALSE))*1000,#N/A)</f>
        <v>2.0819711926062556</v>
      </c>
      <c r="EM165" s="198">
        <f>IFERROR((VLOOKUP($A165,'21 22'!$F$10:$S$408,12,FALSE)/VLOOKUP($A165,'2021'!$F$10:$N$469,8,FALSE))*1000,#N/A)</f>
        <v>8.5285596845312153</v>
      </c>
      <c r="EN165" s="198">
        <f>IFERROR((VLOOKUP($A165,'22 23'!$F$10:$S$408,12,FALSE)/VLOOKUP($A165,'2022'!$F$10:$N$469,8,FALSE))*1000,#N/A)</f>
        <v>2.3492254081779147</v>
      </c>
      <c r="EO165" s="196">
        <f>IFERROR((VLOOKUP($A165,'23 24'!$F$7:$S$408,12,FALSE)/VLOOKUP($A165,'2023'!$C$7:$N$469,9,FALSE))*1000,#N/A)</f>
        <v>1.7760835192445148</v>
      </c>
    </row>
    <row r="166" spans="1:145" x14ac:dyDescent="0.3">
      <c r="A166" t="s">
        <v>1680</v>
      </c>
      <c r="B166" t="s">
        <v>1743</v>
      </c>
      <c r="C166" t="str">
        <f>IF(VLOOKUP($A166,'0910'!$F$10:$L$433,1,FALSE)=VLOOKUP($A166,'2010'!$C$5:$K$611,1,FALSE),VLOOKUP($A166,'0910'!$F$10:$L$433,1,FALSE),FALSE)</f>
        <v>Luton</v>
      </c>
      <c r="D166" t="str">
        <f>IF(VLOOKUP($A166,'1011'!$F$10:$L$433,1,FALSE)=VLOOKUP($A166,'2011'!$C$5:$K$611,1,FALSE),VLOOKUP($A166,'1011'!$F$10:$L$433,1,FALSE),FALSE)</f>
        <v>Luton</v>
      </c>
      <c r="E166" t="str">
        <f>IF(VLOOKUP(A166,'1112'!$F$10:$L$408,1,FALSE)=VLOOKUP(A166,'2012'!$F$10:$M$460,1,FALSE),VLOOKUP(A166,'1112'!$F$10:$L$408,1,FALSE),FALSE)</f>
        <v>Luton</v>
      </c>
      <c r="F166" t="str">
        <f>IF(VLOOKUP($A166,'1213'!$F$10:$L$408,1,FALSE)=VLOOKUP($A166,'2013'!$F$10:$M$460,1,FALSE),VLOOKUP($A166,'1213'!$F$10:$L$408,1,FALSE),FALSE)</f>
        <v>Luton</v>
      </c>
      <c r="G166" t="str">
        <f>IF(VLOOKUP($A166,'1314'!$F$10:$L$408,1,FALSE)=VLOOKUP($A166,'2014'!$F$10:$M$460,1,FALSE),VLOOKUP($A166,'1314'!$F$10:$L$408,1,FALSE),FALSE)</f>
        <v>Luton</v>
      </c>
      <c r="H166" t="str">
        <f>IF(VLOOKUP($A166,'1415'!$F$10:$L$408,1,FALSE)=VLOOKUP($A166,'2015'!$F$10:$M$460,1,FALSE),VLOOKUP($A166,'1415'!$F$10:$L$408,1,FALSE),FALSE)</f>
        <v>Luton</v>
      </c>
      <c r="I166" t="str">
        <f>IF(VLOOKUP($A166,'1516'!$F$10:$L$408,1,FALSE)=VLOOKUP($A166,'2015'!$F$10:$M$460,1,FALSE),VLOOKUP($A166,'1516'!$F$10:$L$408,1,FALSE),FALSE)</f>
        <v>Luton</v>
      </c>
      <c r="J166" t="str">
        <f>IF(VLOOKUP($A166,'1617'!$F$10:$L$408,1,FALSE)=VLOOKUP($A166,'2016'!$F$10:$M$460,1,FALSE),VLOOKUP($A166,'1617'!$F$10:$L$408,1,FALSE),FALSE)</f>
        <v>Luton</v>
      </c>
      <c r="K166" t="str">
        <f>IF(VLOOKUP($A166,'1718'!$F$10:$M$408,1,FALSE)=VLOOKUP($A166,'2017'!$F$10:$M$460,1,FALSE),VLOOKUP($A166,'1718'!$F$10:$M$408,1,FALSE),FALSE)</f>
        <v>Luton</v>
      </c>
      <c r="L166" t="str">
        <f>IF(VLOOKUP($A166,'1819'!$F$10:$M$408,1,FALSE)=VLOOKUP($A166,'2018'!$F$10:$M$460,1,FALSE),VLOOKUP($A166,'1819'!$F$10:$M$408,1,FALSE),FALSE)</f>
        <v>Luton</v>
      </c>
      <c r="M166" t="str">
        <f>IF(VLOOKUP($A166,'1920'!$F$10:$M$408,1,FALSE)=VLOOKUP($A166,'2019'!$F$10:$M$464,1,FALSE),VLOOKUP($A166,'1920'!$F$10:$M$408,1,FALSE),FALSE)</f>
        <v>Luton</v>
      </c>
      <c r="N166" t="str">
        <f>IF(VLOOKUP($A166,'20 21'!$F$10:$N$408,1,FALSE)=VLOOKUP($A166,'2020'!$F$10:$O$468,1,FALSE),VLOOKUP($A166,'20 21'!$F$10:$N$408,1,FALSE),FALSE)</f>
        <v>Luton</v>
      </c>
      <c r="O166" t="str">
        <f>IF(VLOOKUP($A166,'21 22'!$F$10:$N$408,1,FALSE)=VLOOKUP($A166,'2021'!$F$10:$O$471,1,FALSE),VLOOKUP($A166,'21 22'!$F$10:$N$408,1,FALSE),FALSE)</f>
        <v>Luton</v>
      </c>
      <c r="P166" t="str">
        <f>IF(VLOOKUP($A166,'22 23'!$F$10:$N$408,1,FALSE)=VLOOKUP($A166,'2022'!$F$10:$O$468,1,FALSE),VLOOKUP($A166,'22 23'!$F$10:$N$408,1,FALSE),FALSE)</f>
        <v>Luton</v>
      </c>
      <c r="Q166" t="str">
        <f>IF(VLOOKUP($A166,'23 24'!$F$7:$N$408,1,FALSE)=VLOOKUP($A166,'2023'!$C$7:$O$468,1,FALSE),VLOOKUP($A166,'23 24'!$F$7:$N$408,1,FALSE),FALSE)</f>
        <v>Luton</v>
      </c>
      <c r="S166" s="196">
        <f>IFERROR((VLOOKUP($A166,'0910'!$F$10:$L$433,4,FALSE)/VLOOKUP($A166,'2010'!$C$5:$K$611,9,FALSE))*1000,#N/A)</f>
        <v>1.5831134564643798</v>
      </c>
      <c r="T166" s="196">
        <f>IFERROR((VLOOKUP($A166,'1011'!$F$10:$L$433,4,FALSE)/VLOOKUP($A166,'2011'!$C$5:$K$611,9,FALSE))*1000,#N/A)</f>
        <v>2.6312327325351927</v>
      </c>
      <c r="U166" s="196">
        <f>IFERROR((VLOOKUP($A166,'1112'!$F$10:$L$408,4,FALSE)/VLOOKUP($A166,'2012'!$F$10:$M$460,8,FALSE))*1000,#N/A)</f>
        <v>1.9641220374492603</v>
      </c>
      <c r="V166" s="196">
        <f>IFERROR((VLOOKUP($A166,'1213'!$F$10:$L$408,4,FALSE)/VLOOKUP($A166,'2013'!$F$10:$M$460,8,FALSE))*1000,#N/A)</f>
        <v>0.91228984751726827</v>
      </c>
      <c r="W166" s="196">
        <f>IFERROR((VLOOKUP($A166,'1314'!$F$10:$L$408,4,FALSE)/VLOOKUP($A166,'2014'!$F$10:$M$460,8,FALSE))*1000,#N/A)</f>
        <v>2.2103757638798598</v>
      </c>
      <c r="X166" s="196">
        <f>IFERROR((VLOOKUP($A166,'1415'!$F$10:$L$408,4,FALSE)/VLOOKUP($A166,'2015'!$F$10:$M$460,8,FALSE))*1000,#N/A)</f>
        <v>1.2970168612191959</v>
      </c>
      <c r="Y166" s="196">
        <f>IFERROR((VLOOKUP($A166,'1516'!$F$10:$L$408,4,FALSE)/VLOOKUP($A166,'2016'!$F$10:$M$460,8,FALSE))*1000,#N/A)</f>
        <v>0.90055319696384917</v>
      </c>
      <c r="Z166" s="196">
        <f>IFERROR((VLOOKUP($A166,'1617'!$F$10:$L$408,4,FALSE)/VLOOKUP($A166,'2017'!$F$10:$M$460,8,FALSE))*1000,#N/A)</f>
        <v>3.5659704533876719</v>
      </c>
      <c r="AA166" s="196">
        <f>IFERROR((VLOOKUP($A166,'1718'!$F$10:$L$408,4,FALSE)/VLOOKUP($A166,'2018'!$F$10:$N$460,9,FALSE))*1000,#N/A)</f>
        <v>3.4005037783375318</v>
      </c>
      <c r="AB166" s="196">
        <f>IFERROR((VLOOKUP($A166,'1819'!$F$10:$L$408,4,FALSE)/VLOOKUP($A166,'2018'!$F$10:$N$460,9,FALSE))*1000,#N/A)</f>
        <v>2.0151133501259446</v>
      </c>
      <c r="AC166" s="196">
        <f>IFERROR((VLOOKUP($A166,'1920'!$F$10:$L$408,4,FALSE)/VLOOKUP($A166,'2019'!$F$10:$N$464,8,FALSE))*1000,#N/A)</f>
        <v>1.8744376686993902</v>
      </c>
      <c r="AD166" s="196">
        <f>IFERROR((VLOOKUP($A166,'20 21'!$F$10:$M$408,4,FALSE)/VLOOKUP($A166,'2020'!$F$10:$N$469,8,FALSE))*1000,#N/A)</f>
        <v>1.1054433257630936</v>
      </c>
      <c r="AE166" s="196">
        <f>IFERROR((VLOOKUP($A166,'21 22'!$F$10:$M$408,4,FALSE)/VLOOKUP($A166,'2021'!$F$10:$N$469,8,FALSE))*1000,#N/A)</f>
        <v>1.5862169944848454</v>
      </c>
      <c r="AF166" s="196">
        <f>IFERROR((VLOOKUP($A166,'22 23'!$F$10:$M$408,4,FALSE)/VLOOKUP($A166,'2022'!$F$10:$N$469,8,FALSE))*1000,#N/A)</f>
        <v>1.2140637140637141</v>
      </c>
      <c r="AG166" s="196">
        <f>IFERROR((VLOOKUP($A166,'23 24'!$F$7:$M$408,4,FALSE)/VLOOKUP($A166,'2023'!$C$7:$N$469,9,FALSE))*1000,#N/A)</f>
        <v>5.0290969178820317</v>
      </c>
      <c r="AI166" s="196">
        <f>IFERROR((VLOOKUP($A166,'0910'!$F$10:$L$433,5,FALSE)/VLOOKUP($A166,'2010'!$C$5:$K$611,9,FALSE))*1000,#N/A)</f>
        <v>0.92348284960422156</v>
      </c>
      <c r="AJ166" s="196">
        <f>IFERROR((VLOOKUP($A166,'1011'!$F$10:$L$433,5,FALSE)/VLOOKUP($A166,'2011'!$C$5:$K$611,9,FALSE))*1000,#N/A)</f>
        <v>1.9734245494013947</v>
      </c>
      <c r="AK166" s="196">
        <f>IFERROR((VLOOKUP($A166,'1112'!$F$10:$L$408,5,FALSE)/VLOOKUP($A166,'2012'!$F$10:$M$460,8,FALSE))*1000,#N/A)</f>
        <v>0.78564881497970407</v>
      </c>
      <c r="AL166" s="196">
        <f>IFERROR((VLOOKUP($A166,'1213'!$F$10:$L$408,5,FALSE)/VLOOKUP($A166,'2013'!$F$10:$M$460,8,FALSE))*1000,#N/A)</f>
        <v>0.26065424214779093</v>
      </c>
      <c r="AM166" s="196">
        <f>IFERROR((VLOOKUP($A166,'1314'!$F$10:$L$408,5,FALSE)/VLOOKUP($A166,'2014'!$F$10:$M$460,8,FALSE))*1000,#N/A)</f>
        <v>1.4302431413340269</v>
      </c>
      <c r="AN166" s="196">
        <f>IFERROR((VLOOKUP($A166,'1415'!$F$10:$L$408,5,FALSE)/VLOOKUP($A166,'2015'!$F$10:$M$460,8,FALSE))*1000,#N/A)</f>
        <v>0.77821011673151752</v>
      </c>
      <c r="AO166" s="196">
        <f>IFERROR((VLOOKUP($A166,'1516'!$F$10:$L$408,5,FALSE)/VLOOKUP($A166,'2016'!$F$10:$M$460,8,FALSE))*1000,#N/A)</f>
        <v>1.4151550238003345</v>
      </c>
      <c r="AP166" s="196">
        <f>IFERROR((VLOOKUP($A166,'1617'!$F$10:$L$408,5,FALSE)/VLOOKUP($A166,'2017'!$F$10:$M$460,8,FALSE))*1000,#N/A)</f>
        <v>0.50942435048395318</v>
      </c>
      <c r="AQ166" s="196">
        <f>IFERROR((VLOOKUP($A166,'1718'!$F$10:$L$408,5,FALSE)/VLOOKUP($A166,'2018'!$F$10:$N$460,9,FALSE))*1000,#N/A)</f>
        <v>1.1335012594458438</v>
      </c>
      <c r="AR166" s="196">
        <f>IFERROR((VLOOKUP($A166,'1819'!$F$10:$L$408,5,FALSE)/VLOOKUP($A166,'2018'!$F$10:$N$460,9,FALSE))*1000,#N/A)</f>
        <v>3.1486146095717884</v>
      </c>
      <c r="AS166" s="196">
        <f>IFERROR((VLOOKUP($A166,'1920'!$F$10:$L$408,5,FALSE)/VLOOKUP($A166,'2019'!$F$10:$N$464,8,FALSE))*1000,#N/A)</f>
        <v>0.24992502249325202</v>
      </c>
      <c r="AT166" s="196">
        <f>IFERROR((VLOOKUP($A166,'20 21'!$F$10:$L$408,5,FALSE)/VLOOKUP($A166,'2020'!$F$10:$N$469,8,FALSE))*1000,#N/A)</f>
        <v>0</v>
      </c>
      <c r="AU166" s="196">
        <f>IFERROR((VLOOKUP($A166,'21 22'!$F$10:$L$408,5,FALSE)/VLOOKUP($A166,'2021'!$F$10:$N$469,8,FALSE))*1000,#N/A)</f>
        <v>0</v>
      </c>
      <c r="AV166" s="196">
        <f>IFERROR((VLOOKUP($A166,'22 23'!$F$10:$L$408,5,FALSE)/VLOOKUP($A166,'2022'!$F$10:$N$469,8,FALSE))*1000,#N/A)</f>
        <v>0.12140637140637141</v>
      </c>
      <c r="AW166" s="196">
        <f>IFERROR((VLOOKUP($A166,'23 24'!$F$7:$M$408,5,FALSE)/VLOOKUP($A166,'2023'!$C$7:$N$469,9,FALSE))*1000,#N/A)</f>
        <v>0.59870201403357515</v>
      </c>
      <c r="AY166" s="196">
        <f>IFERROR((VLOOKUP($A166,'0910'!$F$10:$L$433,6,FALSE)/VLOOKUP($A166,'2010'!$C$5:$K$611,9,FALSE))*1000,#N/A)</f>
        <v>0</v>
      </c>
      <c r="AZ166" s="196">
        <f>IFERROR((VLOOKUP($A166,'1011'!$F$10:$L$433,6,FALSE)/VLOOKUP($A166,'2011'!$C$5:$K$611,9,FALSE))*1000,#N/A)</f>
        <v>0</v>
      </c>
      <c r="BA166" s="196">
        <f>IFERROR((VLOOKUP($A166,'1112'!$F$10:$L$408,6,FALSE)/VLOOKUP($A166,'2012'!$F$10:$M$460,8,FALSE))*1000,#N/A)</f>
        <v>0</v>
      </c>
      <c r="BB166" s="196">
        <f>IFERROR((VLOOKUP($A166,'1213'!$F$10:$L$408,6,FALSE)/VLOOKUP($A166,'2013'!$F$10:$M$460,8,FALSE))*1000,#N/A)</f>
        <v>0</v>
      </c>
      <c r="BC166" s="196">
        <f>IFERROR((VLOOKUP($A166,'1314'!$F$10:$L$408,6,FALSE)/VLOOKUP($A166,'2014'!$F$10:$M$460,8,FALSE))*1000,#N/A)</f>
        <v>0.26004420751527763</v>
      </c>
      <c r="BD166" s="196">
        <f>IFERROR((VLOOKUP($A166,'1415'!$F$10:$L$408,6,FALSE)/VLOOKUP($A166,'2015'!$F$10:$M$460,8,FALSE))*1000,#N/A)</f>
        <v>0</v>
      </c>
      <c r="BE166" s="196">
        <f>IFERROR((VLOOKUP($A166,'1516'!$F$10:$L$408,6,FALSE)/VLOOKUP($A166,'2016'!$F$10:$M$460,8,FALSE))*1000,#N/A)</f>
        <v>0</v>
      </c>
      <c r="BF166" s="196">
        <f>IFERROR((VLOOKUP($A166,'1617'!$F$10:$L$408,6,FALSE)/VLOOKUP($A166,'2017'!$F$10:$M$460,8,FALSE))*1000,#N/A)</f>
        <v>0</v>
      </c>
      <c r="BG166" s="196">
        <f>IFERROR((VLOOKUP($A166,'1718'!$F$10:$L$408,6,FALSE)/VLOOKUP($A166,'2018'!$F$10:$N$460,9,FALSE))*1000,#N/A)</f>
        <v>0</v>
      </c>
      <c r="BH166" s="196">
        <f>IFERROR((VLOOKUP($A166,'1819'!$F$10:$L$408,6,FALSE)/VLOOKUP($A166,'2018'!$F$10:$N$460,9,FALSE))*1000,#N/A)</f>
        <v>0</v>
      </c>
      <c r="BI166" s="196">
        <f>IFERROR((VLOOKUP($A166,'1920'!$F$10:$L$408,6,FALSE)/VLOOKUP($A166,'2019'!$F$10:$N$464,8,FALSE))*1000,#N/A)</f>
        <v>0</v>
      </c>
      <c r="BJ166" s="196">
        <f>IFERROR((VLOOKUP($A166,'20 21'!$F$10:$L$408,6,FALSE)/VLOOKUP($A166,'2020'!$F$10:$N$469,8,FALSE))*1000,#N/A)</f>
        <v>0.1228270361958993</v>
      </c>
      <c r="BK166" s="196">
        <f>IFERROR((VLOOKUP($A166,'21 22'!$F$10:$L$408,6,FALSE)/VLOOKUP($A166,'2021'!$F$10:$N$469,8,FALSE))*1000,#N/A)</f>
        <v>1.098150226951047</v>
      </c>
      <c r="BL166" s="196">
        <f>IFERROR((VLOOKUP($A166,'22 23'!$F$10:$L$408,6,FALSE)/VLOOKUP($A166,'2022'!$F$10:$N$469,8,FALSE))*1000,#N/A)</f>
        <v>0.48562548562548563</v>
      </c>
      <c r="BM166" s="196">
        <f>IFERROR((VLOOKUP($A166,'23 24'!$F$7:$M$408,6,FALSE)/VLOOKUP($A166,'2023'!$C$7:$N$469,9,FALSE))*1000,#N/A)</f>
        <v>0</v>
      </c>
      <c r="BO166" s="196">
        <f>IFERROR((VLOOKUP($A166,'0910'!$F$10:$L$433,7,FALSE)/VLOOKUP($A166,'2010'!$C$5:$K$611,9,FALSE))*1000,#N/A)</f>
        <v>2.5065963060686016</v>
      </c>
      <c r="BP166" s="196">
        <f>IFERROR((VLOOKUP($A166,'1011'!$F$10:$L$433,7,FALSE)/VLOOKUP($A166,'2011'!$C$5:$K$611,9,FALSE))*1000,#N/A)</f>
        <v>4.6046572819365874</v>
      </c>
      <c r="BQ166" s="196">
        <f>IFERROR((VLOOKUP($A166,'1112'!$F$10:$L$408,7,FALSE)/VLOOKUP($A166,'2012'!$F$10:$M$460,8,FALSE))*1000,#N/A)</f>
        <v>2.7497708524289641</v>
      </c>
      <c r="BR166" s="196">
        <f>IFERROR((VLOOKUP($A166,'1213'!$F$10:$L$408,7,FALSE)/VLOOKUP($A166,'2013'!$F$10:$M$460,8,FALSE))*1000,#N/A)</f>
        <v>1.0426169685911637</v>
      </c>
      <c r="BS166" s="196">
        <f>IFERROR((VLOOKUP($A166,'1314'!$F$10:$L$408,7,FALSE)/VLOOKUP($A166,'2014'!$F$10:$M$460,8,FALSE))*1000,#N/A)</f>
        <v>3.900663112729164</v>
      </c>
      <c r="BT166" s="196">
        <f>IFERROR((VLOOKUP($A166,'1415'!$F$10:$L$408,7,FALSE)/VLOOKUP($A166,'2015'!$F$10:$M$460,8,FALSE))*1000,#N/A)</f>
        <v>2.0752269779507135</v>
      </c>
      <c r="BU166" s="196">
        <f>IFERROR((VLOOKUP($A166,'1516'!$F$10:$L$408,7,FALSE)/VLOOKUP($A166,'2016'!$F$10:$M$460,8,FALSE))*1000,#N/A)</f>
        <v>2.4443586774733053</v>
      </c>
      <c r="BV166" s="196">
        <f>IFERROR((VLOOKUP($A166,'1617'!$F$10:$L$408,7,FALSE)/VLOOKUP($A166,'2017'!$F$10:$M$460,8,FALSE))*1000,#N/A)</f>
        <v>4.0753948038716254</v>
      </c>
      <c r="BW166" s="196">
        <f>IFERROR((VLOOKUP($A166,'1718'!$F$10:$L$408,7,FALSE)/VLOOKUP($A166,'2018'!$F$10:$N$460,9,FALSE))*1000,#N/A)</f>
        <v>4.5340050377833752</v>
      </c>
      <c r="BX166" s="196">
        <f>IFERROR((VLOOKUP($A166,'1819'!$F$10:$L$408,7,FALSE)/VLOOKUP($A166,'2018'!$F$10:$N$460,9,FALSE))*1000,#N/A)</f>
        <v>5.0377833753148611</v>
      </c>
      <c r="BY166" s="196">
        <f>IFERROR((VLOOKUP($A166,'1920'!$F$10:$L$408,7,FALSE)/VLOOKUP($A166,'2019'!$F$10:$N$464,8,FALSE))*1000,#N/A)</f>
        <v>2.1243626911926419</v>
      </c>
      <c r="BZ166" s="196">
        <f>IFERROR((VLOOKUP($A166,'20 21'!$F$10:$L$408,7,FALSE)/VLOOKUP($A166,'2020'!$F$10:$N$469,8,FALSE))*1000,#N/A)</f>
        <v>1.228270361958993</v>
      </c>
      <c r="CA166" s="196">
        <f>IFERROR((VLOOKUP($A166,'21 22'!$F$10:$L$408,7,FALSE)/VLOOKUP($A166,'2021'!$F$10:$N$469,8,FALSE))*1000,#N/A)</f>
        <v>2.6843672214358927</v>
      </c>
      <c r="CB166" s="196">
        <f>IFERROR((VLOOKUP($A166,'22 23'!$F$10:$L$408,7,FALSE)/VLOOKUP($A166,'2022'!$F$10:$N$469,8,FALSE))*1000,#N/A)</f>
        <v>1.821095571095571</v>
      </c>
      <c r="CC166" s="196">
        <f>IFERROR((VLOOKUP($A166,'23 24'!$F$7:$M$408,7,FALSE)/VLOOKUP($A166,'2023'!$C$7:$N$469,9,FALSE))*1000,#N/A)</f>
        <v>5.6277989319156072</v>
      </c>
      <c r="CE166" s="198">
        <f>IFERROR((VLOOKUP($A166,'0910'!$F$10:$S$433,9,FALSE)/VLOOKUP($A166,'2010'!$C$5:$K$611,9,FALSE))*1000,#N/A)</f>
        <v>1.5831134564643798</v>
      </c>
      <c r="CF166" s="198">
        <f>IFERROR((VLOOKUP($A166,'1011'!$F$10:$S$433,10,FALSE)/VLOOKUP($A166,'2011'!$C$5:$K$611,9,FALSE))*1000,#N/A)</f>
        <v>1.9734245494013947</v>
      </c>
      <c r="CG166" s="198">
        <f>IFERROR((VLOOKUP($A166,'1112'!$F$10:$S$408,9,FALSE)/VLOOKUP($A166,'2012'!$F$10:$M$460,8,FALSE))*1000,#N/A)</f>
        <v>2.3569464449391124</v>
      </c>
      <c r="CH166" s="198">
        <f>IFERROR((VLOOKUP($A166,'1213'!$F$10:$S$408,9,FALSE)/VLOOKUP($A166,'2013'!$F$10:$M$460,8,FALSE))*1000,#N/A)</f>
        <v>1.8245796950345365</v>
      </c>
      <c r="CI166" s="198">
        <f>IFERROR((VLOOKUP($A166,'1314'!$F$10:$S$408,9,FALSE)/VLOOKUP($A166,'2014'!$F$10:$M$460,8,FALSE))*1000,#N/A)</f>
        <v>0.91015472630347161</v>
      </c>
      <c r="CJ166" s="198">
        <f>IFERROR((VLOOKUP($A166,'1415'!$F$10:$S$408,9,FALSE)/VLOOKUP($A166,'2015'!$F$10:$M$460,8,FALSE))*1000,#N/A)</f>
        <v>1.4267185473411153</v>
      </c>
      <c r="CK166" s="198">
        <f>IFERROR((VLOOKUP($A166,'1516'!$F$10:$S$408,9,FALSE)/VLOOKUP($A166,'2016'!$F$10:$M$460,8,FALSE))*1000,#N/A)</f>
        <v>1.9297568506368199</v>
      </c>
      <c r="CL166" s="198">
        <f>IFERROR((VLOOKUP($A166,'1617'!$F$10:$S$408,9,FALSE)/VLOOKUP($A166,'2017'!$F$10:$M$460,8,FALSE))*1000,#N/A)</f>
        <v>3.0565461029037189</v>
      </c>
      <c r="CM166" s="198">
        <f>IFERROR((VLOOKUP($A166,'1718'!$F$10:$S$408,9,FALSE)/VLOOKUP($A166,'2018'!$F$10:$N$460,9,FALSE))*1000,#N/A)</f>
        <v>3.4005037783375318</v>
      </c>
      <c r="CN166" s="198">
        <f>IFERROR((VLOOKUP($A166,'1819'!$F$10:$S$408,9,FALSE)/VLOOKUP($A166,'2018'!$F$10:$N$460,9,FALSE))*1000,#N/A)</f>
        <v>2.2670025188916876</v>
      </c>
      <c r="CO166" s="198">
        <f>IFERROR((VLOOKUP($A166,'1920'!$F$10:$S$408,9,FALSE)/VLOOKUP($A166,'2019'!$F$10:$N$464,8,FALSE))*1000,#N/A)</f>
        <v>1.4995501349595122</v>
      </c>
      <c r="CP166" s="198">
        <f>IFERROR((VLOOKUP($A166,'20 21'!$F$10:$S$408,9,FALSE)/VLOOKUP($A166,'2020'!$F$10:$N$469,8,FALSE))*1000,#N/A)</f>
        <v>1.228270361958993</v>
      </c>
      <c r="CQ166" s="198">
        <f>IFERROR((VLOOKUP($A166,'21 22'!$F$10:$S$408,9,FALSE)/VLOOKUP($A166,'2021'!$F$10:$N$469,8,FALSE))*1000,#N/A)</f>
        <v>2.5623505295524427</v>
      </c>
      <c r="CR166" s="198">
        <f>IFERROR((VLOOKUP($A166,'22 23'!$F$10:$S$408,9,FALSE)/VLOOKUP($A166,'2022'!$F$10:$N$469,8,FALSE))*1000,#N/A)</f>
        <v>1.4568764568764569</v>
      </c>
      <c r="CS166" s="196">
        <f>IFERROR((VLOOKUP($A166,'23 24'!$F$7:$S$408,9,FALSE)/VLOOKUP($A166,'2023'!$C$7:$N$469,9,FALSE))*1000,#N/A)</f>
        <v>5.6277989319156072</v>
      </c>
      <c r="CU166" s="198">
        <f>IFERROR((VLOOKUP($A166,'0910'!$F$10:$S$433,10,FALSE)/VLOOKUP($A166,'2010'!$C$5:$K$611,9,FALSE))*1000,#N/A)</f>
        <v>0.92348284960422156</v>
      </c>
      <c r="CV166" s="198">
        <f>IFERROR((VLOOKUP($A166,'1011'!$F$10:$S$433,11,FALSE)/VLOOKUP($A166,'2011'!$C$5:$K$611,9,FALSE))*1000,#N/A)</f>
        <v>1.7103012761478751</v>
      </c>
      <c r="CW166" s="198">
        <f>IFERROR((VLOOKUP($A166,'1112'!$F$10:$S$408,10,FALSE)/VLOOKUP($A166,'2012'!$F$10:$M$460,8,FALSE))*1000,#N/A)</f>
        <v>0.39282440748985203</v>
      </c>
      <c r="CX166" s="198">
        <f>IFERROR((VLOOKUP($A166,'1213'!$F$10:$S$408,10,FALSE)/VLOOKUP($A166,'2013'!$F$10:$M$460,8,FALSE))*1000,#N/A)</f>
        <v>2.3458881793301183</v>
      </c>
      <c r="CY166" s="198">
        <f>IFERROR((VLOOKUP($A166,'1314'!$F$10:$S$408,10,FALSE)/VLOOKUP($A166,'2014'!$F$10:$M$460,8,FALSE))*1000,#N/A)</f>
        <v>0.26004420751527763</v>
      </c>
      <c r="CZ166" s="198">
        <f>IFERROR((VLOOKUP($A166,'1415'!$F$10:$S$408,10,FALSE)/VLOOKUP($A166,'2015'!$F$10:$M$460,8,FALSE))*1000,#N/A)</f>
        <v>0.38910505836575876</v>
      </c>
      <c r="DA166" s="198">
        <f>IFERROR((VLOOKUP($A166,'1516'!$F$10:$S$408,10,FALSE)/VLOOKUP($A166,'2016'!$F$10:$M$460,8,FALSE))*1000,#N/A)</f>
        <v>0.77190274025472794</v>
      </c>
      <c r="DB166" s="198">
        <f>IFERROR((VLOOKUP($A166,'1617'!$F$10:$S$408,10,FALSE)/VLOOKUP($A166,'2017'!$F$10:$M$460,8,FALSE))*1000,#N/A)</f>
        <v>0.1273560876209883</v>
      </c>
      <c r="DC166" s="198">
        <f>IFERROR((VLOOKUP($A166,'1718'!$F$10:$S$408,10,FALSE)/VLOOKUP($A166,'2018'!$F$10:$N$460,9,FALSE))*1000,#N/A)</f>
        <v>1.3853904282115868</v>
      </c>
      <c r="DD166" s="198">
        <f>IFERROR((VLOOKUP($A166,'1819'!$F$10:$S$408,10,FALSE)/VLOOKUP($A166,'2018'!$F$10:$N$460,9,FALSE))*1000,#N/A)</f>
        <v>0.88161209068010071</v>
      </c>
      <c r="DE166" s="198">
        <f>IFERROR((VLOOKUP($A166,'1920'!$F$10:$S$408,10,FALSE)/VLOOKUP($A166,'2019'!$F$10:$N$464,8,FALSE))*1000,#N/A)</f>
        <v>1.374587623712886</v>
      </c>
      <c r="DF166" s="198">
        <f>IFERROR((VLOOKUP($A166,'20 21'!$F$10:$S$408,10,FALSE)/VLOOKUP($A166,'2020'!$F$10:$N$469,8,FALSE))*1000,#N/A)</f>
        <v>1.8424055429384893</v>
      </c>
      <c r="DG166" s="198">
        <f>IFERROR((VLOOKUP($A166,'21 22'!$F$10:$S$408,10,FALSE)/VLOOKUP($A166,'2021'!$F$10:$N$469,8,FALSE))*1000,#N/A)</f>
        <v>0</v>
      </c>
      <c r="DH166" s="198">
        <f>IFERROR((VLOOKUP($A166,'22 23'!$F$10:$S$408,10,FALSE)/VLOOKUP($A166,'2022'!$F$10:$N$469,8,FALSE))*1000,#N/A)</f>
        <v>0</v>
      </c>
      <c r="DI166" s="196">
        <f>IFERROR((VLOOKUP($A166,'23 24'!$F$7:$S$408,10,FALSE)/VLOOKUP($A166,'2023'!$C$7:$N$469,9,FALSE))*1000,#N/A)</f>
        <v>0</v>
      </c>
      <c r="DK166" s="198">
        <f>IFERROR((VLOOKUP($A166,'0910'!$F$10:$S$433,11,FALSE)/VLOOKUP($A166,'2010'!$C$5:$K$611,9,FALSE))*1000,#N/A)</f>
        <v>0</v>
      </c>
      <c r="DL166" s="198">
        <f>IFERROR((VLOOKUP($A166,'1011'!$F$10:$S$433,12,FALSE)/VLOOKUP($A166,'2011'!$C$5:$K$611,9,FALSE))*1000,#N/A)</f>
        <v>0</v>
      </c>
      <c r="DM166" s="198">
        <f>IFERROR((VLOOKUP($A166,'1112'!$F$10:$S$408,11,FALSE)/VLOOKUP($A166,'2012'!$F$10:$M$460,8,FALSE))*1000,#N/A)</f>
        <v>0</v>
      </c>
      <c r="DN166" s="198">
        <f>IFERROR((VLOOKUP($A166,'1213'!$F$10:$S$408,11,FALSE)/VLOOKUP($A166,'2013'!$F$10:$M$460,8,FALSE))*1000,#N/A)</f>
        <v>0</v>
      </c>
      <c r="DO166" s="198">
        <f>IFERROR((VLOOKUP($A166,'1314'!$F$10:$S$408,11,FALSE)/VLOOKUP($A166,'2014'!$F$10:$M$460,8,FALSE))*1000,#N/A)</f>
        <v>0</v>
      </c>
      <c r="DP166" s="198">
        <f>IFERROR((VLOOKUP($A166,'1415'!$F$10:$S$408,11,FALSE)/VLOOKUP($A166,'2015'!$F$10:$M$460,8,FALSE))*1000,#N/A)</f>
        <v>0</v>
      </c>
      <c r="DQ166" s="198">
        <f>IFERROR((VLOOKUP($A166,'1516'!$F$10:$S$408,11,FALSE)/VLOOKUP($A166,'2016'!$F$10:$M$460,8,FALSE))*1000,#N/A)</f>
        <v>0</v>
      </c>
      <c r="DR166" s="198">
        <f>IFERROR((VLOOKUP($A166,'1617'!$F$10:$S$408,11,FALSE)/VLOOKUP($A166,'2017'!$F$10:$M$460,8,FALSE))*1000,#N/A)</f>
        <v>0</v>
      </c>
      <c r="DS166" s="198">
        <f>IFERROR((VLOOKUP($A166,'1718'!$F$10:$S$408,11,FALSE)/VLOOKUP($A166,'2018'!$F$10:$N$460,9,FALSE))*1000,#N/A)</f>
        <v>0.12594458438287154</v>
      </c>
      <c r="DT166" s="198">
        <f>IFERROR((VLOOKUP($A166,'1819'!$F$10:$S$408,11,FALSE)/VLOOKUP($A166,'2018'!$F$10:$N$460,9,FALSE))*1000,#N/A)</f>
        <v>0</v>
      </c>
      <c r="DU166" s="198">
        <f>IFERROR((VLOOKUP($A166,'1920'!$F$10:$S$408,11,FALSE)/VLOOKUP($A166,'2019'!$F$10:$N$464,8,FALSE))*1000,#N/A)</f>
        <v>0</v>
      </c>
      <c r="DV166" s="198">
        <f>IFERROR((VLOOKUP($A166,'20 21'!$F$10:$S$408,11,FALSE)/VLOOKUP($A166,'2020'!$F$10:$N$469,8,FALSE))*1000,#N/A)</f>
        <v>0.36848110858769789</v>
      </c>
      <c r="DW166" s="198">
        <f>IFERROR((VLOOKUP($A166,'21 22'!$F$10:$S$408,11,FALSE)/VLOOKUP($A166,'2021'!$F$10:$N$469,8,FALSE))*1000,#N/A)</f>
        <v>0.48806676753379863</v>
      </c>
      <c r="DX166" s="198">
        <f>IFERROR((VLOOKUP($A166,'22 23'!$F$10:$S$408,11,FALSE)/VLOOKUP($A166,'2022'!$F$10:$N$469,8,FALSE))*1000,#N/A)</f>
        <v>0.12140637140637141</v>
      </c>
      <c r="DY166" s="196">
        <f>IFERROR((VLOOKUP($A166,'23 24'!$F$7:$S$408,11,FALSE)/VLOOKUP($A166,'2023'!$C$7:$N$469,9,FALSE))*1000,#N/A)</f>
        <v>0.11974040280671504</v>
      </c>
      <c r="EA166" s="198">
        <f>IFERROR((VLOOKUP($A166,'0910'!$F$10:$S$433,12,FALSE)/VLOOKUP($A166,'2010'!$C$5:$K$611,9,FALSE))*1000,#N/A)</f>
        <v>2.5065963060686016</v>
      </c>
      <c r="EB166" s="198">
        <f>IFERROR((VLOOKUP($A166,'1011'!$F$10:$S$433,13,FALSE)/VLOOKUP($A166,'2011'!$C$5:$K$611,9,FALSE))*1000,#N/A)</f>
        <v>3.6837258255492698</v>
      </c>
      <c r="EC166" s="198">
        <f>IFERROR((VLOOKUP($A166,'1112'!$F$10:$S$408,12,FALSE)/VLOOKUP($A166,'2012'!$F$10:$M$460,8,FALSE))*1000,#N/A)</f>
        <v>2.7497708524289641</v>
      </c>
      <c r="ED166" s="198">
        <f>IFERROR((VLOOKUP($A166,'1213'!$F$10:$S$408,12,FALSE)/VLOOKUP($A166,'2013'!$F$10:$M$460,8,FALSE))*1000,#N/A)</f>
        <v>4.1704678743646548</v>
      </c>
      <c r="EE166" s="198">
        <f>IFERROR((VLOOKUP($A166,'1314'!$F$10:$S$408,12,FALSE)/VLOOKUP($A166,'2014'!$F$10:$M$460,8,FALSE))*1000,#N/A)</f>
        <v>1.1701989338187493</v>
      </c>
      <c r="EF166" s="198">
        <f>IFERROR((VLOOKUP($A166,'1415'!$F$10:$S$408,12,FALSE)/VLOOKUP($A166,'2015'!$F$10:$M$460,8,FALSE))*1000,#N/A)</f>
        <v>1.8158236057068742</v>
      </c>
      <c r="EG166" s="198">
        <f>IFERROR((VLOOKUP($A166,'1516'!$F$10:$S$408,12,FALSE)/VLOOKUP($A166,'2016'!$F$10:$M$460,8,FALSE))*1000,#N/A)</f>
        <v>2.7016595908915479</v>
      </c>
      <c r="EH166" s="198">
        <f>IFERROR((VLOOKUP($A166,'1617'!$F$10:$S$408,12,FALSE)/VLOOKUP($A166,'2017'!$F$10:$M$460,8,FALSE))*1000,#N/A)</f>
        <v>3.3112582781456954</v>
      </c>
      <c r="EI166" s="198">
        <f>IFERROR((VLOOKUP($A166,'1718'!$F$10:$S$408,12,FALSE)/VLOOKUP($A166,'2018'!$F$10:$N$460,9,FALSE))*1000,#N/A)</f>
        <v>4.9118387909319896</v>
      </c>
      <c r="EJ166" s="198">
        <f>IFERROR((VLOOKUP($A166,'1819'!$F$10:$S$408,12,FALSE)/VLOOKUP($A166,'2018'!$F$10:$N$460,9,FALSE))*1000,#N/A)</f>
        <v>3.1486146095717884</v>
      </c>
      <c r="EK166" s="198">
        <f>IFERROR((VLOOKUP($A166,'1920'!$F$10:$S$408,12,FALSE)/VLOOKUP($A166,'2019'!$F$10:$N$464,8,FALSE))*1000,#N/A)</f>
        <v>2.8741377586723984</v>
      </c>
      <c r="EL166" s="198">
        <f>IFERROR((VLOOKUP($A166,'20 21'!$F$10:$S$408,12,FALSE)/VLOOKUP($A166,'2020'!$F$10:$N$469,8,FALSE))*1000,#N/A)</f>
        <v>3.4391570134851799</v>
      </c>
      <c r="EM166" s="198">
        <f>IFERROR((VLOOKUP($A166,'21 22'!$F$10:$S$408,12,FALSE)/VLOOKUP($A166,'2021'!$F$10:$N$469,8,FALSE))*1000,#N/A)</f>
        <v>3.0504172970862418</v>
      </c>
      <c r="EN166" s="198">
        <f>IFERROR((VLOOKUP($A166,'22 23'!$F$10:$S$408,12,FALSE)/VLOOKUP($A166,'2022'!$F$10:$N$469,8,FALSE))*1000,#N/A)</f>
        <v>1.5782828282828283</v>
      </c>
      <c r="EO166" s="196">
        <f>IFERROR((VLOOKUP($A166,'23 24'!$F$7:$S$408,12,FALSE)/VLOOKUP($A166,'2023'!$C$7:$N$469,9,FALSE))*1000,#N/A)</f>
        <v>5.6277989319156072</v>
      </c>
    </row>
    <row r="167" spans="1:145" x14ac:dyDescent="0.3">
      <c r="A167" t="s">
        <v>845</v>
      </c>
      <c r="B167" t="s">
        <v>1741</v>
      </c>
      <c r="C167" t="str">
        <f>IF(VLOOKUP($A167,'0910'!$F$10:$L$433,1,FALSE)=VLOOKUP($A167,'2010'!$C$5:$K$611,1,FALSE),VLOOKUP($A167,'0910'!$F$10:$L$433,1,FALSE),FALSE)</f>
        <v>Maidstone</v>
      </c>
      <c r="D167" t="str">
        <f>IF(VLOOKUP($A167,'1011'!$F$10:$L$433,1,FALSE)=VLOOKUP($A167,'2011'!$C$5:$K$611,1,FALSE),VLOOKUP($A167,'1011'!$F$10:$L$433,1,FALSE),FALSE)</f>
        <v>Maidstone</v>
      </c>
      <c r="E167" t="str">
        <f>IF(VLOOKUP(A167,'1112'!$F$10:$L$408,1,FALSE)=VLOOKUP(A167,'2012'!$F$10:$M$460,1,FALSE),VLOOKUP(A167,'1112'!$F$10:$L$408,1,FALSE),FALSE)</f>
        <v>Maidstone</v>
      </c>
      <c r="F167" t="str">
        <f>IF(VLOOKUP($A167,'1213'!$F$10:$L$408,1,FALSE)=VLOOKUP($A167,'2013'!$F$10:$M$460,1,FALSE),VLOOKUP($A167,'1213'!$F$10:$L$408,1,FALSE),FALSE)</f>
        <v>Maidstone</v>
      </c>
      <c r="G167" t="str">
        <f>IF(VLOOKUP($A167,'1314'!$F$10:$L$408,1,FALSE)=VLOOKUP($A167,'2014'!$F$10:$M$460,1,FALSE),VLOOKUP($A167,'1314'!$F$10:$L$408,1,FALSE),FALSE)</f>
        <v>Maidstone</v>
      </c>
      <c r="H167" t="str">
        <f>IF(VLOOKUP($A167,'1415'!$F$10:$L$408,1,FALSE)=VLOOKUP($A167,'2015'!$F$10:$M$460,1,FALSE),VLOOKUP($A167,'1415'!$F$10:$L$408,1,FALSE),FALSE)</f>
        <v>Maidstone</v>
      </c>
      <c r="I167" t="str">
        <f>IF(VLOOKUP($A167,'1516'!$F$10:$L$408,1,FALSE)=VLOOKUP($A167,'2015'!$F$10:$M$460,1,FALSE),VLOOKUP($A167,'1516'!$F$10:$L$408,1,FALSE),FALSE)</f>
        <v>Maidstone</v>
      </c>
      <c r="J167" t="str">
        <f>IF(VLOOKUP($A167,'1617'!$F$10:$L$408,1,FALSE)=VLOOKUP($A167,'2016'!$F$10:$M$460,1,FALSE),VLOOKUP($A167,'1617'!$F$10:$L$408,1,FALSE),FALSE)</f>
        <v>Maidstone</v>
      </c>
      <c r="K167" t="str">
        <f>IF(VLOOKUP($A167,'1718'!$F$10:$M$408,1,FALSE)=VLOOKUP($A167,'2017'!$F$10:$M$460,1,FALSE),VLOOKUP($A167,'1718'!$F$10:$M$408,1,FALSE),FALSE)</f>
        <v>Maidstone</v>
      </c>
      <c r="L167" t="str">
        <f>IF(VLOOKUP($A167,'1819'!$F$10:$M$408,1,FALSE)=VLOOKUP($A167,'2018'!$F$10:$M$460,1,FALSE),VLOOKUP($A167,'1819'!$F$10:$M$408,1,FALSE),FALSE)</f>
        <v>Maidstone</v>
      </c>
      <c r="M167" t="str">
        <f>IF(VLOOKUP($A167,'1920'!$F$10:$M$408,1,FALSE)=VLOOKUP($A167,'2019'!$F$10:$M$464,1,FALSE),VLOOKUP($A167,'1920'!$F$10:$M$408,1,FALSE),FALSE)</f>
        <v>Maidstone</v>
      </c>
      <c r="N167" t="str">
        <f>IF(VLOOKUP($A167,'20 21'!$F$10:$N$408,1,FALSE)=VLOOKUP($A167,'2020'!$F$10:$O$468,1,FALSE),VLOOKUP($A167,'20 21'!$F$10:$N$408,1,FALSE),FALSE)</f>
        <v>Maidstone</v>
      </c>
      <c r="O167" t="str">
        <f>IF(VLOOKUP($A167,'21 22'!$F$10:$N$408,1,FALSE)=VLOOKUP($A167,'2021'!$F$10:$O$471,1,FALSE),VLOOKUP($A167,'21 22'!$F$10:$N$408,1,FALSE),FALSE)</f>
        <v>Maidstone</v>
      </c>
      <c r="P167" t="str">
        <f>IF(VLOOKUP($A167,'22 23'!$F$10:$N$408,1,FALSE)=VLOOKUP($A167,'2022'!$F$10:$O$468,1,FALSE),VLOOKUP($A167,'22 23'!$F$10:$N$408,1,FALSE),FALSE)</f>
        <v>Maidstone</v>
      </c>
      <c r="Q167" t="str">
        <f>IF(VLOOKUP($A167,'23 24'!$F$7:$N$408,1,FALSE)=VLOOKUP($A167,'2023'!$C$7:$O$468,1,FALSE),VLOOKUP($A167,'23 24'!$F$7:$N$408,1,FALSE),FALSE)</f>
        <v>Maidstone</v>
      </c>
      <c r="S167" s="196">
        <f>IFERROR((VLOOKUP($A167,'0910'!$F$10:$L$433,4,FALSE)/VLOOKUP($A167,'2010'!$C$5:$K$611,9,FALSE))*1000,#N/A)</f>
        <v>3.5554181480908951</v>
      </c>
      <c r="T167" s="196">
        <f>IFERROR((VLOOKUP($A167,'1011'!$F$10:$L$433,4,FALSE)/VLOOKUP($A167,'2011'!$C$5:$K$611,9,FALSE))*1000,#N/A)</f>
        <v>5.9514726079658171</v>
      </c>
      <c r="U167" s="196">
        <f>IFERROR((VLOOKUP($A167,'1112'!$F$10:$L$408,4,FALSE)/VLOOKUP($A167,'2012'!$F$10:$M$460,8,FALSE))*1000,#N/A)</f>
        <v>4.668674698795181</v>
      </c>
      <c r="V167" s="196">
        <f>IFERROR((VLOOKUP($A167,'1213'!$F$10:$L$408,4,FALSE)/VLOOKUP($A167,'2013'!$F$10:$M$460,8,FALSE))*1000,#N/A)</f>
        <v>2.9837386244964943</v>
      </c>
      <c r="W167" s="196">
        <f>IFERROR((VLOOKUP($A167,'1314'!$F$10:$L$408,4,FALSE)/VLOOKUP($A167,'2014'!$F$10:$M$460,8,FALSE))*1000,#N/A)</f>
        <v>3.5581912527798369</v>
      </c>
      <c r="X167" s="196">
        <f>IFERROR((VLOOKUP($A167,'1415'!$F$10:$L$408,4,FALSE)/VLOOKUP($A167,'2015'!$F$10:$M$460,8,FALSE))*1000,#N/A)</f>
        <v>5.5849500293944736</v>
      </c>
      <c r="Y167" s="196">
        <f>IFERROR((VLOOKUP($A167,'1516'!$F$10:$L$408,4,FALSE)/VLOOKUP($A167,'2016'!$F$10:$M$460,8,FALSE))*1000,#N/A)</f>
        <v>6.7094515752625439</v>
      </c>
      <c r="Z167" s="196">
        <f>IFERROR((VLOOKUP($A167,'1617'!$F$10:$L$408,4,FALSE)/VLOOKUP($A167,'2017'!$F$10:$M$460,8,FALSE))*1000,#N/A)</f>
        <v>11.621233859397417</v>
      </c>
      <c r="AA167" s="196">
        <f>IFERROR((VLOOKUP($A167,'1718'!$F$10:$L$408,4,FALSE)/VLOOKUP($A167,'2018'!$F$10:$N$460,9,FALSE))*1000,#N/A)</f>
        <v>8.7336244541484707</v>
      </c>
      <c r="AB167" s="196">
        <f>IFERROR((VLOOKUP($A167,'1819'!$F$10:$L$408,4,FALSE)/VLOOKUP($A167,'2018'!$F$10:$N$460,9,FALSE))*1000,#N/A)</f>
        <v>9.7196788280039446</v>
      </c>
      <c r="AC167" s="196">
        <f>IFERROR((VLOOKUP($A167,'1920'!$F$10:$L$408,4,FALSE)/VLOOKUP($A167,'2019'!$F$10:$N$464,8,FALSE))*1000,#N/A)</f>
        <v>12.060886683117531</v>
      </c>
      <c r="AD167" s="196">
        <f>IFERROR((VLOOKUP($A167,'20 21'!$F$10:$M$408,4,FALSE)/VLOOKUP($A167,'2020'!$F$10:$N$469,8,FALSE))*1000,#N/A)</f>
        <v>8.2308080494604088</v>
      </c>
      <c r="AE167" s="196">
        <f>IFERROR((VLOOKUP($A167,'21 22'!$F$10:$M$408,4,FALSE)/VLOOKUP($A167,'2021'!$F$10:$N$469,8,FALSE))*1000,#N/A)</f>
        <v>7.0144789433283039</v>
      </c>
      <c r="AF167" s="196">
        <f>IFERROR((VLOOKUP($A167,'22 23'!$F$10:$M$408,4,FALSE)/VLOOKUP($A167,'2022'!$F$10:$N$469,8,FALSE))*1000,#N/A)</f>
        <v>4.6641186759085311</v>
      </c>
      <c r="AG167" s="196">
        <f>IFERROR((VLOOKUP($A167,'23 24'!$F$7:$M$408,4,FALSE)/VLOOKUP($A167,'2023'!$C$7:$N$469,9,FALSE))*1000,#N/A)</f>
        <v>4.9840892535367871</v>
      </c>
      <c r="AI167" s="196">
        <f>IFERROR((VLOOKUP($A167,'0910'!$F$10:$L$433,5,FALSE)/VLOOKUP($A167,'2010'!$C$5:$K$611,9,FALSE))*1000,#N/A)</f>
        <v>2.4733343638893182</v>
      </c>
      <c r="AJ167" s="196">
        <f>IFERROR((VLOOKUP($A167,'1011'!$F$10:$L$433,5,FALSE)/VLOOKUP($A167,'2011'!$C$5:$K$611,9,FALSE))*1000,#N/A)</f>
        <v>4.2728521287959706</v>
      </c>
      <c r="AK167" s="196">
        <f>IFERROR((VLOOKUP($A167,'1112'!$F$10:$L$408,5,FALSE)/VLOOKUP($A167,'2012'!$F$10:$M$460,8,FALSE))*1000,#N/A)</f>
        <v>4.9698795180722888</v>
      </c>
      <c r="AL167" s="196">
        <f>IFERROR((VLOOKUP($A167,'1213'!$F$10:$L$408,5,FALSE)/VLOOKUP($A167,'2013'!$F$10:$M$460,8,FALSE))*1000,#N/A)</f>
        <v>0.59674772489929884</v>
      </c>
      <c r="AM167" s="196">
        <f>IFERROR((VLOOKUP($A167,'1314'!$F$10:$L$408,5,FALSE)/VLOOKUP($A167,'2014'!$F$10:$M$460,8,FALSE))*1000,#N/A)</f>
        <v>3.4099332839140102</v>
      </c>
      <c r="AN167" s="196">
        <f>IFERROR((VLOOKUP($A167,'1415'!$F$10:$L$408,5,FALSE)/VLOOKUP($A167,'2015'!$F$10:$M$460,8,FALSE))*1000,#N/A)</f>
        <v>3.5273368606701938</v>
      </c>
      <c r="AO167" s="196">
        <f>IFERROR((VLOOKUP($A167,'1516'!$F$10:$L$408,5,FALSE)/VLOOKUP($A167,'2016'!$F$10:$M$460,8,FALSE))*1000,#N/A)</f>
        <v>4.8133022170361732</v>
      </c>
      <c r="AP167" s="196">
        <f>IFERROR((VLOOKUP($A167,'1617'!$F$10:$L$408,5,FALSE)/VLOOKUP($A167,'2017'!$F$10:$M$460,8,FALSE))*1000,#N/A)</f>
        <v>6.5997130559540889</v>
      </c>
      <c r="AQ167" s="196">
        <f>IFERROR((VLOOKUP($A167,'1718'!$F$10:$L$408,5,FALSE)/VLOOKUP($A167,'2018'!$F$10:$N$460,9,FALSE))*1000,#N/A)</f>
        <v>2.6764333004648542</v>
      </c>
      <c r="AR167" s="196">
        <f>IFERROR((VLOOKUP($A167,'1819'!$F$10:$L$408,5,FALSE)/VLOOKUP($A167,'2018'!$F$10:$N$460,9,FALSE))*1000,#N/A)</f>
        <v>5.9163262431328354</v>
      </c>
      <c r="AS167" s="196">
        <f>IFERROR((VLOOKUP($A167,'1920'!$F$10:$L$408,5,FALSE)/VLOOKUP($A167,'2019'!$F$10:$N$464,8,FALSE))*1000,#N/A)</f>
        <v>6.238389663681482</v>
      </c>
      <c r="AT167" s="196">
        <f>IFERROR((VLOOKUP($A167,'20 21'!$F$10:$L$408,5,FALSE)/VLOOKUP($A167,'2020'!$F$10:$N$469,8,FALSE))*1000,#N/A)</f>
        <v>5.9369762979714427</v>
      </c>
      <c r="AU167" s="196">
        <f>IFERROR((VLOOKUP($A167,'21 22'!$F$10:$L$408,5,FALSE)/VLOOKUP($A167,'2021'!$F$10:$N$469,8,FALSE))*1000,#N/A)</f>
        <v>4.7645517350909232</v>
      </c>
      <c r="AV167" s="196">
        <f>IFERROR((VLOOKUP($A167,'22 23'!$F$10:$L$408,5,FALSE)/VLOOKUP($A167,'2022'!$F$10:$N$469,8,FALSE))*1000,#N/A)</f>
        <v>5.7005894927770937</v>
      </c>
      <c r="AW167" s="196">
        <f>IFERROR((VLOOKUP($A167,'23 24'!$F$7:$M$408,5,FALSE)/VLOOKUP($A167,'2023'!$C$7:$N$469,9,FALSE))*1000,#N/A)</f>
        <v>2.683740367289039</v>
      </c>
      <c r="AY167" s="196">
        <f>IFERROR((VLOOKUP($A167,'0910'!$F$10:$L$433,6,FALSE)/VLOOKUP($A167,'2010'!$C$5:$K$611,9,FALSE))*1000,#N/A)</f>
        <v>0</v>
      </c>
      <c r="AZ167" s="196">
        <f>IFERROR((VLOOKUP($A167,'1011'!$F$10:$L$433,6,FALSE)/VLOOKUP($A167,'2011'!$C$5:$K$611,9,FALSE))*1000,#N/A)</f>
        <v>0</v>
      </c>
      <c r="BA167" s="196">
        <f>IFERROR((VLOOKUP($A167,'1112'!$F$10:$L$408,6,FALSE)/VLOOKUP($A167,'2012'!$F$10:$M$460,8,FALSE))*1000,#N/A)</f>
        <v>0</v>
      </c>
      <c r="BB167" s="196">
        <f>IFERROR((VLOOKUP($A167,'1213'!$F$10:$L$408,6,FALSE)/VLOOKUP($A167,'2013'!$F$10:$M$460,8,FALSE))*1000,#N/A)</f>
        <v>0</v>
      </c>
      <c r="BC167" s="196">
        <f>IFERROR((VLOOKUP($A167,'1314'!$F$10:$L$408,6,FALSE)/VLOOKUP($A167,'2014'!$F$10:$M$460,8,FALSE))*1000,#N/A)</f>
        <v>0</v>
      </c>
      <c r="BD167" s="196">
        <f>IFERROR((VLOOKUP($A167,'1415'!$F$10:$L$408,6,FALSE)/VLOOKUP($A167,'2015'!$F$10:$M$460,8,FALSE))*1000,#N/A)</f>
        <v>0</v>
      </c>
      <c r="BE167" s="196">
        <f>IFERROR((VLOOKUP($A167,'1516'!$F$10:$L$408,6,FALSE)/VLOOKUP($A167,'2016'!$F$10:$M$460,8,FALSE))*1000,#N/A)</f>
        <v>0</v>
      </c>
      <c r="BF167" s="196">
        <f>IFERROR((VLOOKUP($A167,'1617'!$F$10:$L$408,6,FALSE)/VLOOKUP($A167,'2017'!$F$10:$M$460,8,FALSE))*1000,#N/A)</f>
        <v>0</v>
      </c>
      <c r="BG167" s="196">
        <f>IFERROR((VLOOKUP($A167,'1718'!$F$10:$L$408,6,FALSE)/VLOOKUP($A167,'2018'!$F$10:$N$460,9,FALSE))*1000,#N/A)</f>
        <v>0</v>
      </c>
      <c r="BH167" s="196">
        <f>IFERROR((VLOOKUP($A167,'1819'!$F$10:$L$408,6,FALSE)/VLOOKUP($A167,'2018'!$F$10:$N$460,9,FALSE))*1000,#N/A)</f>
        <v>0.28172982110156364</v>
      </c>
      <c r="BI167" s="196">
        <f>IFERROR((VLOOKUP($A167,'1920'!$F$10:$L$408,6,FALSE)/VLOOKUP($A167,'2019'!$F$10:$N$464,8,FALSE))*1000,#N/A)</f>
        <v>0</v>
      </c>
      <c r="BJ167" s="196">
        <f>IFERROR((VLOOKUP($A167,'20 21'!$F$10:$L$408,6,FALSE)/VLOOKUP($A167,'2020'!$F$10:$N$469,8,FALSE))*1000,#N/A)</f>
        <v>0</v>
      </c>
      <c r="BK167" s="196">
        <f>IFERROR((VLOOKUP($A167,'21 22'!$F$10:$L$408,6,FALSE)/VLOOKUP($A167,'2021'!$F$10:$N$469,8,FALSE))*1000,#N/A)</f>
        <v>0</v>
      </c>
      <c r="BL167" s="196">
        <f>IFERROR((VLOOKUP($A167,'22 23'!$F$10:$L$408,6,FALSE)/VLOOKUP($A167,'2022'!$F$10:$N$469,8,FALSE))*1000,#N/A)</f>
        <v>0</v>
      </c>
      <c r="BM167" s="196">
        <f>IFERROR((VLOOKUP($A167,'23 24'!$F$7:$M$408,6,FALSE)/VLOOKUP($A167,'2023'!$C$7:$N$469,9,FALSE))*1000,#N/A)</f>
        <v>0</v>
      </c>
      <c r="BO167" s="196">
        <f>IFERROR((VLOOKUP($A167,'0910'!$F$10:$L$433,7,FALSE)/VLOOKUP($A167,'2010'!$C$5:$K$611,9,FALSE))*1000,#N/A)</f>
        <v>6.0287525119802137</v>
      </c>
      <c r="BP167" s="196">
        <f>IFERROR((VLOOKUP($A167,'1011'!$F$10:$L$433,7,FALSE)/VLOOKUP($A167,'2011'!$C$5:$K$611,9,FALSE))*1000,#N/A)</f>
        <v>10.224324736761789</v>
      </c>
      <c r="BQ167" s="196">
        <f>IFERROR((VLOOKUP($A167,'1112'!$F$10:$L$408,7,FALSE)/VLOOKUP($A167,'2012'!$F$10:$M$460,8,FALSE))*1000,#N/A)</f>
        <v>9.7891566265060241</v>
      </c>
      <c r="BR167" s="196">
        <f>IFERROR((VLOOKUP($A167,'1213'!$F$10:$L$408,7,FALSE)/VLOOKUP($A167,'2013'!$F$10:$M$460,8,FALSE))*1000,#N/A)</f>
        <v>3.7296732806206174</v>
      </c>
      <c r="BS167" s="196">
        <f>IFERROR((VLOOKUP($A167,'1314'!$F$10:$L$408,7,FALSE)/VLOOKUP($A167,'2014'!$F$10:$M$460,8,FALSE))*1000,#N/A)</f>
        <v>6.9681245366938471</v>
      </c>
      <c r="BT167" s="196">
        <f>IFERROR((VLOOKUP($A167,'1415'!$F$10:$L$408,7,FALSE)/VLOOKUP($A167,'2015'!$F$10:$M$460,8,FALSE))*1000,#N/A)</f>
        <v>9.1122868900646683</v>
      </c>
      <c r="BU167" s="196">
        <f>IFERROR((VLOOKUP($A167,'1516'!$F$10:$L$408,7,FALSE)/VLOOKUP($A167,'2016'!$F$10:$M$460,8,FALSE))*1000,#N/A)</f>
        <v>11.668611435239207</v>
      </c>
      <c r="BV167" s="196">
        <f>IFERROR((VLOOKUP($A167,'1617'!$F$10:$L$408,7,FALSE)/VLOOKUP($A167,'2017'!$F$10:$M$460,8,FALSE))*1000,#N/A)</f>
        <v>18.077474892395983</v>
      </c>
      <c r="BW167" s="196">
        <f>IFERROR((VLOOKUP($A167,'1718'!$F$10:$L$408,7,FALSE)/VLOOKUP($A167,'2018'!$F$10:$N$460,9,FALSE))*1000,#N/A)</f>
        <v>11.410057754613327</v>
      </c>
      <c r="BX167" s="196">
        <f>IFERROR((VLOOKUP($A167,'1819'!$F$10:$L$408,7,FALSE)/VLOOKUP($A167,'2018'!$F$10:$N$460,9,FALSE))*1000,#N/A)</f>
        <v>15.776869981687559</v>
      </c>
      <c r="BY167" s="196">
        <f>IFERROR((VLOOKUP($A167,'1920'!$F$10:$L$408,7,FALSE)/VLOOKUP($A167,'2019'!$F$10:$N$464,8,FALSE))*1000,#N/A)</f>
        <v>18.299276346799012</v>
      </c>
      <c r="BZ167" s="196">
        <f>IFERROR((VLOOKUP($A167,'20 21'!$F$10:$L$408,7,FALSE)/VLOOKUP($A167,'2020'!$F$10:$N$469,8,FALSE))*1000,#N/A)</f>
        <v>14.167784347431851</v>
      </c>
      <c r="CA167" s="196">
        <f>IFERROR((VLOOKUP($A167,'21 22'!$F$10:$L$408,7,FALSE)/VLOOKUP($A167,'2021'!$F$10:$N$469,8,FALSE))*1000,#N/A)</f>
        <v>11.646682019111147</v>
      </c>
      <c r="CB167" s="196">
        <f>IFERROR((VLOOKUP($A167,'22 23'!$F$10:$L$408,7,FALSE)/VLOOKUP($A167,'2022'!$F$10:$N$469,8,FALSE))*1000,#N/A)</f>
        <v>10.235149316577056</v>
      </c>
      <c r="CC167" s="196">
        <f>IFERROR((VLOOKUP($A167,'23 24'!$F$7:$M$408,7,FALSE)/VLOOKUP($A167,'2023'!$C$7:$N$469,9,FALSE))*1000,#N/A)</f>
        <v>7.5400324604787281</v>
      </c>
      <c r="CE167" s="198">
        <f>IFERROR((VLOOKUP($A167,'0910'!$F$10:$S$433,9,FALSE)/VLOOKUP($A167,'2010'!$C$5:$K$611,9,FALSE))*1000,#N/A)</f>
        <v>8.1929200803833666</v>
      </c>
      <c r="CF167" s="198">
        <f>IFERROR((VLOOKUP($A167,'1011'!$F$10:$S$433,10,FALSE)/VLOOKUP($A167,'2011'!$C$5:$K$611,9,FALSE))*1000,#N/A)</f>
        <v>5.6462688844803903</v>
      </c>
      <c r="CG167" s="198">
        <f>IFERROR((VLOOKUP($A167,'1112'!$F$10:$S$408,9,FALSE)/VLOOKUP($A167,'2012'!$F$10:$M$460,8,FALSE))*1000,#N/A)</f>
        <v>4.8192771084337354</v>
      </c>
      <c r="CH167" s="198">
        <f>IFERROR((VLOOKUP($A167,'1213'!$F$10:$S$408,9,FALSE)/VLOOKUP($A167,'2013'!$F$10:$M$460,8,FALSE))*1000,#N/A)</f>
        <v>5.2215425928688646</v>
      </c>
      <c r="CI167" s="198">
        <f>IFERROR((VLOOKUP($A167,'1314'!$F$10:$S$408,9,FALSE)/VLOOKUP($A167,'2014'!$F$10:$M$460,8,FALSE))*1000,#N/A)</f>
        <v>3.7064492216456633</v>
      </c>
      <c r="CJ167" s="198">
        <f>IFERROR((VLOOKUP($A167,'1415'!$F$10:$S$408,9,FALSE)/VLOOKUP($A167,'2015'!$F$10:$M$460,8,FALSE))*1000,#N/A)</f>
        <v>2.3515579071134627</v>
      </c>
      <c r="CK167" s="198">
        <f>IFERROR((VLOOKUP($A167,'1516'!$F$10:$S$408,9,FALSE)/VLOOKUP($A167,'2016'!$F$10:$M$460,8,FALSE))*1000,#N/A)</f>
        <v>3.9381563593932323</v>
      </c>
      <c r="CL167" s="198">
        <f>IFERROR((VLOOKUP($A167,'1617'!$F$10:$S$408,9,FALSE)/VLOOKUP($A167,'2017'!$F$10:$M$460,8,FALSE))*1000,#N/A)</f>
        <v>7.8909612625538017</v>
      </c>
      <c r="CM167" s="198">
        <f>IFERROR((VLOOKUP($A167,'1718'!$F$10:$S$408,9,FALSE)/VLOOKUP($A167,'2018'!$F$10:$N$460,9,FALSE))*1000,#N/A)</f>
        <v>9.8605437385547248</v>
      </c>
      <c r="CN167" s="198">
        <f>IFERROR((VLOOKUP($A167,'1819'!$F$10:$S$408,9,FALSE)/VLOOKUP($A167,'2018'!$F$10:$N$460,9,FALSE))*1000,#N/A)</f>
        <v>9.2970840963515986</v>
      </c>
      <c r="CO167" s="198">
        <f>IFERROR((VLOOKUP($A167,'1920'!$F$10:$S$408,9,FALSE)/VLOOKUP($A167,'2019'!$F$10:$N$464,8,FALSE))*1000,#N/A)</f>
        <v>10.535946987550947</v>
      </c>
      <c r="CP167" s="198">
        <f>IFERROR((VLOOKUP($A167,'20 21'!$F$10:$S$408,9,FALSE)/VLOOKUP($A167,'2020'!$F$10:$N$469,8,FALSE))*1000,#N/A)</f>
        <v>8.9054644469571649</v>
      </c>
      <c r="CQ167" s="198">
        <f>IFERROR((VLOOKUP($A167,'21 22'!$F$10:$S$408,9,FALSE)/VLOOKUP($A167,'2021'!$F$10:$N$469,8,FALSE))*1000,#N/A)</f>
        <v>8.8673601736414405</v>
      </c>
      <c r="CR167" s="198">
        <f>IFERROR((VLOOKUP($A167,'22 23'!$F$10:$S$408,9,FALSE)/VLOOKUP($A167,'2022'!$F$10:$N$469,8,FALSE))*1000,#N/A)</f>
        <v>6.2188249012113754</v>
      </c>
      <c r="CS167" s="196">
        <f>IFERROR((VLOOKUP($A167,'23 24'!$F$7:$S$408,9,FALSE)/VLOOKUP($A167,'2023'!$C$7:$N$469,9,FALSE))*1000,#N/A)</f>
        <v>3.8339148104129124</v>
      </c>
      <c r="CU167" s="198">
        <f>IFERROR((VLOOKUP($A167,'0910'!$F$10:$S$433,10,FALSE)/VLOOKUP($A167,'2010'!$C$5:$K$611,9,FALSE))*1000,#N/A)</f>
        <v>6.8016695006956249</v>
      </c>
      <c r="CV167" s="198">
        <f>IFERROR((VLOOKUP($A167,'1011'!$F$10:$S$433,11,FALSE)/VLOOKUP($A167,'2011'!$C$5:$K$611,9,FALSE))*1000,#N/A)</f>
        <v>4.8832595757668242</v>
      </c>
      <c r="CW167" s="198">
        <f>IFERROR((VLOOKUP($A167,'1112'!$F$10:$S$408,10,FALSE)/VLOOKUP($A167,'2012'!$F$10:$M$460,8,FALSE))*1000,#N/A)</f>
        <v>5.8734939759036147</v>
      </c>
      <c r="CX167" s="198">
        <f>IFERROR((VLOOKUP($A167,'1213'!$F$10:$S$408,10,FALSE)/VLOOKUP($A167,'2013'!$F$10:$M$460,8,FALSE))*1000,#N/A)</f>
        <v>5.5199164553185147</v>
      </c>
      <c r="CY167" s="198">
        <f>IFERROR((VLOOKUP($A167,'1314'!$F$10:$S$408,10,FALSE)/VLOOKUP($A167,'2014'!$F$10:$M$460,8,FALSE))*1000,#N/A)</f>
        <v>2.6686434395848777</v>
      </c>
      <c r="CZ167" s="198">
        <f>IFERROR((VLOOKUP($A167,'1415'!$F$10:$S$408,10,FALSE)/VLOOKUP($A167,'2015'!$F$10:$M$460,8,FALSE))*1000,#N/A)</f>
        <v>4.1152263374485596</v>
      </c>
      <c r="DA167" s="198">
        <f>IFERROR((VLOOKUP($A167,'1516'!$F$10:$S$408,10,FALSE)/VLOOKUP($A167,'2016'!$F$10:$M$460,8,FALSE))*1000,#N/A)</f>
        <v>4.3757292882147025</v>
      </c>
      <c r="DB167" s="198">
        <f>IFERROR((VLOOKUP($A167,'1617'!$F$10:$S$408,10,FALSE)/VLOOKUP($A167,'2017'!$F$10:$M$460,8,FALSE))*1000,#N/A)</f>
        <v>8.3213773314203738</v>
      </c>
      <c r="DC167" s="198">
        <f>IFERROR((VLOOKUP($A167,'1718'!$F$10:$S$408,10,FALSE)/VLOOKUP($A167,'2018'!$F$10:$N$460,9,FALSE))*1000,#N/A)</f>
        <v>6.6206507958867453</v>
      </c>
      <c r="DD167" s="198">
        <f>IFERROR((VLOOKUP($A167,'1819'!$F$10:$S$408,10,FALSE)/VLOOKUP($A167,'2018'!$F$10:$N$460,9,FALSE))*1000,#N/A)</f>
        <v>5.7754613325820543</v>
      </c>
      <c r="DE167" s="198">
        <f>IFERROR((VLOOKUP($A167,'1920'!$F$10:$S$408,10,FALSE)/VLOOKUP($A167,'2019'!$F$10:$N$464,8,FALSE))*1000,#N/A)</f>
        <v>7.3474367150026341</v>
      </c>
      <c r="DF167" s="198">
        <f>IFERROR((VLOOKUP($A167,'20 21'!$F$10:$S$408,10,FALSE)/VLOOKUP($A167,'2020'!$F$10:$N$469,8,FALSE))*1000,#N/A)</f>
        <v>7.8260142109623558</v>
      </c>
      <c r="DG167" s="198">
        <f>IFERROR((VLOOKUP($A167,'21 22'!$F$10:$S$408,10,FALSE)/VLOOKUP($A167,'2021'!$F$10:$N$469,8,FALSE))*1000,#N/A)</f>
        <v>8.4703141957171972</v>
      </c>
      <c r="DH167" s="198">
        <f>IFERROR((VLOOKUP($A167,'22 23'!$F$10:$S$408,10,FALSE)/VLOOKUP($A167,'2022'!$F$10:$N$469,8,FALSE))*1000,#N/A)</f>
        <v>8.4213253870570703</v>
      </c>
      <c r="DI167" s="196">
        <f>IFERROR((VLOOKUP($A167,'23 24'!$F$7:$S$408,10,FALSE)/VLOOKUP($A167,'2023'!$C$7:$N$469,9,FALSE))*1000,#N/A)</f>
        <v>4.089509131107107</v>
      </c>
      <c r="DK167" s="198">
        <f>IFERROR((VLOOKUP($A167,'0910'!$F$10:$S$433,11,FALSE)/VLOOKUP($A167,'2010'!$C$5:$K$611,9,FALSE))*1000,#N/A)</f>
        <v>0</v>
      </c>
      <c r="DL167" s="198">
        <f>IFERROR((VLOOKUP($A167,'1011'!$F$10:$S$433,12,FALSE)/VLOOKUP($A167,'2011'!$C$5:$K$611,9,FALSE))*1000,#N/A)</f>
        <v>0</v>
      </c>
      <c r="DM167" s="198">
        <f>IFERROR((VLOOKUP($A167,'1112'!$F$10:$S$408,11,FALSE)/VLOOKUP($A167,'2012'!$F$10:$M$460,8,FALSE))*1000,#N/A)</f>
        <v>0</v>
      </c>
      <c r="DN167" s="198">
        <f>IFERROR((VLOOKUP($A167,'1213'!$F$10:$S$408,11,FALSE)/VLOOKUP($A167,'2013'!$F$10:$M$460,8,FALSE))*1000,#N/A)</f>
        <v>0</v>
      </c>
      <c r="DO167" s="198">
        <f>IFERROR((VLOOKUP($A167,'1314'!$F$10:$S$408,11,FALSE)/VLOOKUP($A167,'2014'!$F$10:$M$460,8,FALSE))*1000,#N/A)</f>
        <v>0</v>
      </c>
      <c r="DP167" s="198">
        <f>IFERROR((VLOOKUP($A167,'1415'!$F$10:$S$408,11,FALSE)/VLOOKUP($A167,'2015'!$F$10:$M$460,8,FALSE))*1000,#N/A)</f>
        <v>0</v>
      </c>
      <c r="DQ167" s="198">
        <f>IFERROR((VLOOKUP($A167,'1516'!$F$10:$S$408,11,FALSE)/VLOOKUP($A167,'2016'!$F$10:$M$460,8,FALSE))*1000,#N/A)</f>
        <v>0</v>
      </c>
      <c r="DR167" s="198">
        <f>IFERROR((VLOOKUP($A167,'1617'!$F$10:$S$408,11,FALSE)/VLOOKUP($A167,'2017'!$F$10:$M$460,8,FALSE))*1000,#N/A)</f>
        <v>0</v>
      </c>
      <c r="DS167" s="198">
        <f>IFERROR((VLOOKUP($A167,'1718'!$F$10:$S$408,11,FALSE)/VLOOKUP($A167,'2018'!$F$10:$N$460,9,FALSE))*1000,#N/A)</f>
        <v>0</v>
      </c>
      <c r="DT167" s="198">
        <f>IFERROR((VLOOKUP($A167,'1819'!$F$10:$S$408,11,FALSE)/VLOOKUP($A167,'2018'!$F$10:$N$460,9,FALSE))*1000,#N/A)</f>
        <v>0</v>
      </c>
      <c r="DU167" s="198">
        <f>IFERROR((VLOOKUP($A167,'1920'!$F$10:$S$408,11,FALSE)/VLOOKUP($A167,'2019'!$F$10:$N$464,8,FALSE))*1000,#N/A)</f>
        <v>0</v>
      </c>
      <c r="DV167" s="198">
        <f>IFERROR((VLOOKUP($A167,'20 21'!$F$10:$S$408,11,FALSE)/VLOOKUP($A167,'2020'!$F$10:$N$469,8,FALSE))*1000,#N/A)</f>
        <v>0</v>
      </c>
      <c r="DW167" s="198">
        <f>IFERROR((VLOOKUP($A167,'21 22'!$F$10:$S$408,11,FALSE)/VLOOKUP($A167,'2021'!$F$10:$N$469,8,FALSE))*1000,#N/A)</f>
        <v>0</v>
      </c>
      <c r="DX167" s="198">
        <f>IFERROR((VLOOKUP($A167,'22 23'!$F$10:$S$408,11,FALSE)/VLOOKUP($A167,'2022'!$F$10:$N$469,8,FALSE))*1000,#N/A)</f>
        <v>0</v>
      </c>
      <c r="DY167" s="196">
        <f>IFERROR((VLOOKUP($A167,'23 24'!$F$7:$S$408,11,FALSE)/VLOOKUP($A167,'2023'!$C$7:$N$469,9,FALSE))*1000,#N/A)</f>
        <v>0</v>
      </c>
      <c r="EA167" s="198">
        <f>IFERROR((VLOOKUP($A167,'0910'!$F$10:$S$433,12,FALSE)/VLOOKUP($A167,'2010'!$C$5:$K$611,9,FALSE))*1000,#N/A)</f>
        <v>14.994589581078991</v>
      </c>
      <c r="EB167" s="198">
        <f>IFERROR((VLOOKUP($A167,'1011'!$F$10:$S$433,13,FALSE)/VLOOKUP($A167,'2011'!$C$5:$K$611,9,FALSE))*1000,#N/A)</f>
        <v>10.529528460247215</v>
      </c>
      <c r="EC167" s="198">
        <f>IFERROR((VLOOKUP($A167,'1112'!$F$10:$S$408,12,FALSE)/VLOOKUP($A167,'2012'!$F$10:$M$460,8,FALSE))*1000,#N/A)</f>
        <v>10.69277108433735</v>
      </c>
      <c r="ED167" s="198">
        <f>IFERROR((VLOOKUP($A167,'1213'!$F$10:$S$408,12,FALSE)/VLOOKUP($A167,'2013'!$F$10:$M$460,8,FALSE))*1000,#N/A)</f>
        <v>10.74145904818738</v>
      </c>
      <c r="EE167" s="198">
        <f>IFERROR((VLOOKUP($A167,'1314'!$F$10:$S$408,12,FALSE)/VLOOKUP($A167,'2014'!$F$10:$M$460,8,FALSE))*1000,#N/A)</f>
        <v>6.375092661230541</v>
      </c>
      <c r="EF167" s="198">
        <f>IFERROR((VLOOKUP($A167,'1415'!$F$10:$S$408,12,FALSE)/VLOOKUP($A167,'2015'!$F$10:$M$460,8,FALSE))*1000,#N/A)</f>
        <v>6.4667842445620218</v>
      </c>
      <c r="EG167" s="198">
        <f>IFERROR((VLOOKUP($A167,'1516'!$F$10:$S$408,12,FALSE)/VLOOKUP($A167,'2016'!$F$10:$M$460,8,FALSE))*1000,#N/A)</f>
        <v>8.1680280046674447</v>
      </c>
      <c r="EH167" s="198">
        <f>IFERROR((VLOOKUP($A167,'1617'!$F$10:$S$408,12,FALSE)/VLOOKUP($A167,'2017'!$F$10:$M$460,8,FALSE))*1000,#N/A)</f>
        <v>16.212338593974174</v>
      </c>
      <c r="EI167" s="198">
        <f>IFERROR((VLOOKUP($A167,'1718'!$F$10:$S$408,12,FALSE)/VLOOKUP($A167,'2018'!$F$10:$N$460,9,FALSE))*1000,#N/A)</f>
        <v>16.481194534441471</v>
      </c>
      <c r="EJ167" s="198">
        <f>IFERROR((VLOOKUP($A167,'1819'!$F$10:$S$408,12,FALSE)/VLOOKUP($A167,'2018'!$F$10:$N$460,9,FALSE))*1000,#N/A)</f>
        <v>15.213410339484433</v>
      </c>
      <c r="EK167" s="198">
        <f>IFERROR((VLOOKUP($A167,'1920'!$F$10:$S$408,12,FALSE)/VLOOKUP($A167,'2019'!$F$10:$N$464,8,FALSE))*1000,#N/A)</f>
        <v>17.744752821138437</v>
      </c>
      <c r="EL167" s="198">
        <f>IFERROR((VLOOKUP($A167,'20 21'!$F$10:$S$408,12,FALSE)/VLOOKUP($A167,'2020'!$F$10:$N$469,8,FALSE))*1000,#N/A)</f>
        <v>16.866409937418872</v>
      </c>
      <c r="EM167" s="198">
        <f>IFERROR((VLOOKUP($A167,'21 22'!$F$10:$S$408,12,FALSE)/VLOOKUP($A167,'2021'!$F$10:$N$469,8,FALSE))*1000,#N/A)</f>
        <v>17.337674369358638</v>
      </c>
      <c r="EN167" s="198">
        <f>IFERROR((VLOOKUP($A167,'22 23'!$F$10:$S$408,12,FALSE)/VLOOKUP($A167,'2022'!$F$10:$N$469,8,FALSE))*1000,#N/A)</f>
        <v>14.510591436159876</v>
      </c>
      <c r="EO167" s="196">
        <f>IFERROR((VLOOKUP($A167,'23 24'!$F$7:$S$408,12,FALSE)/VLOOKUP($A167,'2023'!$C$7:$N$469,9,FALSE))*1000,#N/A)</f>
        <v>7.9234239415200189</v>
      </c>
    </row>
    <row r="168" spans="1:145" x14ac:dyDescent="0.3">
      <c r="A168" t="s">
        <v>693</v>
      </c>
      <c r="B168" t="s">
        <v>1742</v>
      </c>
      <c r="C168" t="str">
        <f>IF(VLOOKUP($A168,'0910'!$F$10:$L$433,1,FALSE)=VLOOKUP($A168,'2010'!$C$5:$K$611,1,FALSE),VLOOKUP($A168,'0910'!$F$10:$L$433,1,FALSE),FALSE)</f>
        <v>Maldon</v>
      </c>
      <c r="D168" t="str">
        <f>IF(VLOOKUP($A168,'1011'!$F$10:$L$433,1,FALSE)=VLOOKUP($A168,'2011'!$C$5:$K$611,1,FALSE),VLOOKUP($A168,'1011'!$F$10:$L$433,1,FALSE),FALSE)</f>
        <v>Maldon</v>
      </c>
      <c r="E168" t="str">
        <f>IF(VLOOKUP(A168,'1112'!$F$10:$L$408,1,FALSE)=VLOOKUP(A168,'2012'!$F$10:$M$460,1,FALSE),VLOOKUP(A168,'1112'!$F$10:$L$408,1,FALSE),FALSE)</f>
        <v>Maldon</v>
      </c>
      <c r="F168" t="str">
        <f>IF(VLOOKUP($A168,'1213'!$F$10:$L$408,1,FALSE)=VLOOKUP($A168,'2013'!$F$10:$M$460,1,FALSE),VLOOKUP($A168,'1213'!$F$10:$L$408,1,FALSE),FALSE)</f>
        <v>Maldon</v>
      </c>
      <c r="G168" t="str">
        <f>IF(VLOOKUP($A168,'1314'!$F$10:$L$408,1,FALSE)=VLOOKUP($A168,'2014'!$F$10:$M$460,1,FALSE),VLOOKUP($A168,'1314'!$F$10:$L$408,1,FALSE),FALSE)</f>
        <v>Maldon</v>
      </c>
      <c r="H168" t="str">
        <f>IF(VLOOKUP($A168,'1415'!$F$10:$L$408,1,FALSE)=VLOOKUP($A168,'2015'!$F$10:$M$460,1,FALSE),VLOOKUP($A168,'1415'!$F$10:$L$408,1,FALSE),FALSE)</f>
        <v>Maldon</v>
      </c>
      <c r="I168" t="str">
        <f>IF(VLOOKUP($A168,'1516'!$F$10:$L$408,1,FALSE)=VLOOKUP($A168,'2015'!$F$10:$M$460,1,FALSE),VLOOKUP($A168,'1516'!$F$10:$L$408,1,FALSE),FALSE)</f>
        <v>Maldon</v>
      </c>
      <c r="J168" t="str">
        <f>IF(VLOOKUP($A168,'1617'!$F$10:$L$408,1,FALSE)=VLOOKUP($A168,'2016'!$F$10:$M$460,1,FALSE),VLOOKUP($A168,'1617'!$F$10:$L$408,1,FALSE),FALSE)</f>
        <v>Maldon</v>
      </c>
      <c r="K168" t="str">
        <f>IF(VLOOKUP($A168,'1718'!$F$10:$M$408,1,FALSE)=VLOOKUP($A168,'2017'!$F$10:$M$460,1,FALSE),VLOOKUP($A168,'1718'!$F$10:$M$408,1,FALSE),FALSE)</f>
        <v>Maldon</v>
      </c>
      <c r="L168" t="str">
        <f>IF(VLOOKUP($A168,'1819'!$F$10:$M$408,1,FALSE)=VLOOKUP($A168,'2018'!$F$10:$M$460,1,FALSE),VLOOKUP($A168,'1819'!$F$10:$M$408,1,FALSE),FALSE)</f>
        <v>Maldon</v>
      </c>
      <c r="M168" t="str">
        <f>IF(VLOOKUP($A168,'1920'!$F$10:$M$408,1,FALSE)=VLOOKUP($A168,'2019'!$F$10:$M$464,1,FALSE),VLOOKUP($A168,'1920'!$F$10:$M$408,1,FALSE),FALSE)</f>
        <v>Maldon</v>
      </c>
      <c r="N168" t="str">
        <f>IF(VLOOKUP($A168,'20 21'!$F$10:$N$408,1,FALSE)=VLOOKUP($A168,'2020'!$F$10:$O$468,1,FALSE),VLOOKUP($A168,'20 21'!$F$10:$N$408,1,FALSE),FALSE)</f>
        <v>Maldon</v>
      </c>
      <c r="O168" t="str">
        <f>IF(VLOOKUP($A168,'21 22'!$F$10:$N$408,1,FALSE)=VLOOKUP($A168,'2021'!$F$10:$O$471,1,FALSE),VLOOKUP($A168,'21 22'!$F$10:$N$408,1,FALSE),FALSE)</f>
        <v>Maldon</v>
      </c>
      <c r="P168" t="str">
        <f>IF(VLOOKUP($A168,'22 23'!$F$10:$N$408,1,FALSE)=VLOOKUP($A168,'2022'!$F$10:$O$468,1,FALSE),VLOOKUP($A168,'22 23'!$F$10:$N$408,1,FALSE),FALSE)</f>
        <v>Maldon</v>
      </c>
      <c r="Q168" t="str">
        <f>IF(VLOOKUP($A168,'23 24'!$F$7:$N$408,1,FALSE)=VLOOKUP($A168,'2023'!$C$7:$O$468,1,FALSE),VLOOKUP($A168,'23 24'!$F$7:$N$408,1,FALSE),FALSE)</f>
        <v>Maldon</v>
      </c>
      <c r="S168" s="196">
        <f>IFERROR((VLOOKUP($A168,'0910'!$F$10:$L$433,4,FALSE)/VLOOKUP($A168,'2010'!$C$5:$K$611,9,FALSE))*1000,#N/A)</f>
        <v>1.8443378827001107</v>
      </c>
      <c r="T168" s="196">
        <f>IFERROR((VLOOKUP($A168,'1011'!$F$10:$L$433,4,FALSE)/VLOOKUP($A168,'2011'!$C$5:$K$611,9,FALSE))*1000,#N/A)</f>
        <v>1.1025358324145536</v>
      </c>
      <c r="U168" s="196">
        <f>IFERROR((VLOOKUP($A168,'1112'!$F$10:$L$408,4,FALSE)/VLOOKUP($A168,'2012'!$F$10:$M$460,8,FALSE))*1000,#N/A)</f>
        <v>1.4652014652014651</v>
      </c>
      <c r="V168" s="196">
        <f>IFERROR((VLOOKUP($A168,'1213'!$F$10:$L$408,4,FALSE)/VLOOKUP($A168,'2013'!$F$10:$M$460,8,FALSE))*1000,#N/A)</f>
        <v>1.0940919037199124</v>
      </c>
      <c r="W168" s="196">
        <f>IFERROR((VLOOKUP($A168,'1314'!$F$10:$L$408,4,FALSE)/VLOOKUP($A168,'2014'!$F$10:$M$460,8,FALSE))*1000,#N/A)</f>
        <v>0.72753728628592218</v>
      </c>
      <c r="X168" s="196">
        <f>IFERROR((VLOOKUP($A168,'1415'!$F$10:$L$408,4,FALSE)/VLOOKUP($A168,'2015'!$F$10:$M$460,8,FALSE))*1000,#N/A)</f>
        <v>4.3541364296081273</v>
      </c>
      <c r="Y168" s="196">
        <f>IFERROR((VLOOKUP($A168,'1516'!$F$10:$L$408,4,FALSE)/VLOOKUP($A168,'2016'!$F$10:$M$460,8,FALSE))*1000,#N/A)</f>
        <v>6.8320747932398413</v>
      </c>
      <c r="Z168" s="196">
        <f>IFERROR((VLOOKUP($A168,'1617'!$F$10:$L$408,4,FALSE)/VLOOKUP($A168,'2017'!$F$10:$M$460,8,FALSE))*1000,#N/A)</f>
        <v>4.9875311720698257</v>
      </c>
      <c r="AA168" s="196">
        <f>IFERROR((VLOOKUP($A168,'1718'!$F$10:$L$408,4,FALSE)/VLOOKUP($A168,'2018'!$F$10:$N$460,9,FALSE))*1000,#N/A)</f>
        <v>3.1869688385269122</v>
      </c>
      <c r="AB168" s="196">
        <f>IFERROR((VLOOKUP($A168,'1819'!$F$10:$L$408,4,FALSE)/VLOOKUP($A168,'2018'!$F$10:$N$460,9,FALSE))*1000,#N/A)</f>
        <v>8.4985835694051008</v>
      </c>
      <c r="AC168" s="196">
        <f>IFERROR((VLOOKUP($A168,'1920'!$F$10:$L$408,4,FALSE)/VLOOKUP($A168,'2019'!$F$10:$N$464,8,FALSE))*1000,#N/A)</f>
        <v>7.3531986414090129</v>
      </c>
      <c r="AD168" s="196">
        <f>IFERROR((VLOOKUP($A168,'20 21'!$F$10:$M$408,4,FALSE)/VLOOKUP($A168,'2020'!$F$10:$N$469,8,FALSE))*1000,#N/A)</f>
        <v>4.1730421477256918</v>
      </c>
      <c r="AE168" s="196">
        <f>IFERROR((VLOOKUP($A168,'21 22'!$F$10:$M$408,4,FALSE)/VLOOKUP($A168,'2021'!$F$10:$N$469,8,FALSE))*1000,#N/A)</f>
        <v>12.349490583513429</v>
      </c>
      <c r="AF168" s="196">
        <f>IFERROR((VLOOKUP($A168,'22 23'!$F$10:$M$408,4,FALSE)/VLOOKUP($A168,'2022'!$F$10:$N$469,8,FALSE))*1000,#N/A)</f>
        <v>9.5002205408339844</v>
      </c>
      <c r="AG168" s="196">
        <f>IFERROR((VLOOKUP($A168,'23 24'!$F$7:$M$408,4,FALSE)/VLOOKUP($A168,'2023'!$C$7:$N$469,9,FALSE))*1000,#N/A)</f>
        <v>11.69864295741694</v>
      </c>
      <c r="AI168" s="196">
        <f>IFERROR((VLOOKUP($A168,'0910'!$F$10:$L$433,5,FALSE)/VLOOKUP($A168,'2010'!$C$5:$K$611,9,FALSE))*1000,#N/A)</f>
        <v>0</v>
      </c>
      <c r="AJ168" s="196">
        <f>IFERROR((VLOOKUP($A168,'1011'!$F$10:$L$433,5,FALSE)/VLOOKUP($A168,'2011'!$C$5:$K$611,9,FALSE))*1000,#N/A)</f>
        <v>0</v>
      </c>
      <c r="AK168" s="196">
        <f>IFERROR((VLOOKUP($A168,'1112'!$F$10:$L$408,5,FALSE)/VLOOKUP($A168,'2012'!$F$10:$M$460,8,FALSE))*1000,#N/A)</f>
        <v>0</v>
      </c>
      <c r="AL168" s="196">
        <f>IFERROR((VLOOKUP($A168,'1213'!$F$10:$L$408,5,FALSE)/VLOOKUP($A168,'2013'!$F$10:$M$460,8,FALSE))*1000,#N/A)</f>
        <v>0</v>
      </c>
      <c r="AM168" s="196">
        <f>IFERROR((VLOOKUP($A168,'1314'!$F$10:$L$408,5,FALSE)/VLOOKUP($A168,'2014'!$F$10:$M$460,8,FALSE))*1000,#N/A)</f>
        <v>0</v>
      </c>
      <c r="AN168" s="196">
        <f>IFERROR((VLOOKUP($A168,'1415'!$F$10:$L$408,5,FALSE)/VLOOKUP($A168,'2015'!$F$10:$M$460,8,FALSE))*1000,#N/A)</f>
        <v>1.4513788098693758</v>
      </c>
      <c r="AO168" s="196">
        <f>IFERROR((VLOOKUP($A168,'1516'!$F$10:$L$408,5,FALSE)/VLOOKUP($A168,'2016'!$F$10:$M$460,8,FALSE))*1000,#N/A)</f>
        <v>1.4383315354189139</v>
      </c>
      <c r="AP168" s="196">
        <f>IFERROR((VLOOKUP($A168,'1617'!$F$10:$L$408,5,FALSE)/VLOOKUP($A168,'2017'!$F$10:$M$460,8,FALSE))*1000,#N/A)</f>
        <v>0</v>
      </c>
      <c r="AQ168" s="196">
        <f>IFERROR((VLOOKUP($A168,'1718'!$F$10:$L$408,5,FALSE)/VLOOKUP($A168,'2018'!$F$10:$N$460,9,FALSE))*1000,#N/A)</f>
        <v>0.708215297450425</v>
      </c>
      <c r="AR168" s="196">
        <f>IFERROR((VLOOKUP($A168,'1819'!$F$10:$L$408,5,FALSE)/VLOOKUP($A168,'2018'!$F$10:$N$460,9,FALSE))*1000,#N/A)</f>
        <v>2.4787535410764874</v>
      </c>
      <c r="AS168" s="196">
        <f>IFERROR((VLOOKUP($A168,'1920'!$F$10:$L$408,5,FALSE)/VLOOKUP($A168,'2019'!$F$10:$N$464,8,FALSE))*1000,#N/A)</f>
        <v>4.9021324276060092</v>
      </c>
      <c r="AT168" s="196">
        <f>IFERROR((VLOOKUP($A168,'20 21'!$F$10:$L$408,5,FALSE)/VLOOKUP($A168,'2020'!$F$10:$N$469,8,FALSE))*1000,#N/A)</f>
        <v>1.7387675615523717</v>
      </c>
      <c r="AU168" s="196">
        <f>IFERROR((VLOOKUP($A168,'21 22'!$F$10:$L$408,5,FALSE)/VLOOKUP($A168,'2021'!$F$10:$N$469,8,FALSE))*1000,#N/A)</f>
        <v>5.8317038866591195</v>
      </c>
      <c r="AV168" s="196">
        <f>IFERROR((VLOOKUP($A168,'22 23'!$F$10:$L$408,5,FALSE)/VLOOKUP($A168,'2022'!$F$10:$N$469,8,FALSE))*1000,#N/A)</f>
        <v>5.7679910426492045</v>
      </c>
      <c r="AW168" s="196">
        <f>IFERROR((VLOOKUP($A168,'23 24'!$F$7:$M$408,5,FALSE)/VLOOKUP($A168,'2023'!$C$7:$N$469,9,FALSE))*1000,#N/A)</f>
        <v>5.6821980078882275</v>
      </c>
      <c r="AY168" s="196">
        <f>IFERROR((VLOOKUP($A168,'0910'!$F$10:$L$433,6,FALSE)/VLOOKUP($A168,'2010'!$C$5:$K$611,9,FALSE))*1000,#N/A)</f>
        <v>0</v>
      </c>
      <c r="AZ168" s="196">
        <f>IFERROR((VLOOKUP($A168,'1011'!$F$10:$L$433,6,FALSE)/VLOOKUP($A168,'2011'!$C$5:$K$611,9,FALSE))*1000,#N/A)</f>
        <v>0</v>
      </c>
      <c r="BA168" s="196">
        <f>IFERROR((VLOOKUP($A168,'1112'!$F$10:$L$408,6,FALSE)/VLOOKUP($A168,'2012'!$F$10:$M$460,8,FALSE))*1000,#N/A)</f>
        <v>0</v>
      </c>
      <c r="BB168" s="196">
        <f>IFERROR((VLOOKUP($A168,'1213'!$F$10:$L$408,6,FALSE)/VLOOKUP($A168,'2013'!$F$10:$M$460,8,FALSE))*1000,#N/A)</f>
        <v>0</v>
      </c>
      <c r="BC168" s="196">
        <f>IFERROR((VLOOKUP($A168,'1314'!$F$10:$L$408,6,FALSE)/VLOOKUP($A168,'2014'!$F$10:$M$460,8,FALSE))*1000,#N/A)</f>
        <v>0</v>
      </c>
      <c r="BD168" s="196">
        <f>IFERROR((VLOOKUP($A168,'1415'!$F$10:$L$408,6,FALSE)/VLOOKUP($A168,'2015'!$F$10:$M$460,8,FALSE))*1000,#N/A)</f>
        <v>0</v>
      </c>
      <c r="BE168" s="196">
        <f>IFERROR((VLOOKUP($A168,'1516'!$F$10:$L$408,6,FALSE)/VLOOKUP($A168,'2016'!$F$10:$M$460,8,FALSE))*1000,#N/A)</f>
        <v>0</v>
      </c>
      <c r="BF168" s="196">
        <f>IFERROR((VLOOKUP($A168,'1617'!$F$10:$L$408,6,FALSE)/VLOOKUP($A168,'2017'!$F$10:$M$460,8,FALSE))*1000,#N/A)</f>
        <v>0</v>
      </c>
      <c r="BG168" s="196">
        <f>IFERROR((VLOOKUP($A168,'1718'!$F$10:$L$408,6,FALSE)/VLOOKUP($A168,'2018'!$F$10:$N$460,9,FALSE))*1000,#N/A)</f>
        <v>0</v>
      </c>
      <c r="BH168" s="196">
        <f>IFERROR((VLOOKUP($A168,'1819'!$F$10:$L$408,6,FALSE)/VLOOKUP($A168,'2018'!$F$10:$N$460,9,FALSE))*1000,#N/A)</f>
        <v>0</v>
      </c>
      <c r="BI168" s="196">
        <f>IFERROR((VLOOKUP($A168,'1920'!$F$10:$L$408,6,FALSE)/VLOOKUP($A168,'2019'!$F$10:$N$464,8,FALSE))*1000,#N/A)</f>
        <v>0</v>
      </c>
      <c r="BJ168" s="196">
        <f>IFERROR((VLOOKUP($A168,'20 21'!$F$10:$L$408,6,FALSE)/VLOOKUP($A168,'2020'!$F$10:$N$469,8,FALSE))*1000,#N/A)</f>
        <v>0</v>
      </c>
      <c r="BK168" s="196">
        <f>IFERROR((VLOOKUP($A168,'21 22'!$F$10:$L$408,6,FALSE)/VLOOKUP($A168,'2021'!$F$10:$N$469,8,FALSE))*1000,#N/A)</f>
        <v>0</v>
      </c>
      <c r="BL168" s="196">
        <f>IFERROR((VLOOKUP($A168,'22 23'!$F$10:$L$408,6,FALSE)/VLOOKUP($A168,'2022'!$F$10:$N$469,8,FALSE))*1000,#N/A)</f>
        <v>0</v>
      </c>
      <c r="BM168" s="196">
        <f>IFERROR((VLOOKUP($A168,'23 24'!$F$7:$M$408,6,FALSE)/VLOOKUP($A168,'2023'!$C$7:$N$469,9,FALSE))*1000,#N/A)</f>
        <v>0</v>
      </c>
      <c r="BO168" s="196">
        <f>IFERROR((VLOOKUP($A168,'0910'!$F$10:$L$433,7,FALSE)/VLOOKUP($A168,'2010'!$C$5:$K$611,9,FALSE))*1000,#N/A)</f>
        <v>1.8443378827001107</v>
      </c>
      <c r="BP168" s="196">
        <f>IFERROR((VLOOKUP($A168,'1011'!$F$10:$L$433,7,FALSE)/VLOOKUP($A168,'2011'!$C$5:$K$611,9,FALSE))*1000,#N/A)</f>
        <v>1.1025358324145536</v>
      </c>
      <c r="BQ168" s="196">
        <f>IFERROR((VLOOKUP($A168,'1112'!$F$10:$L$408,7,FALSE)/VLOOKUP($A168,'2012'!$F$10:$M$460,8,FALSE))*1000,#N/A)</f>
        <v>1.4652014652014651</v>
      </c>
      <c r="BR168" s="196">
        <f>IFERROR((VLOOKUP($A168,'1213'!$F$10:$L$408,7,FALSE)/VLOOKUP($A168,'2013'!$F$10:$M$460,8,FALSE))*1000,#N/A)</f>
        <v>1.0940919037199124</v>
      </c>
      <c r="BS168" s="196">
        <f>IFERROR((VLOOKUP($A168,'1314'!$F$10:$L$408,7,FALSE)/VLOOKUP($A168,'2014'!$F$10:$M$460,8,FALSE))*1000,#N/A)</f>
        <v>0.72753728628592218</v>
      </c>
      <c r="BT168" s="196">
        <f>IFERROR((VLOOKUP($A168,'1415'!$F$10:$L$408,7,FALSE)/VLOOKUP($A168,'2015'!$F$10:$M$460,8,FALSE))*1000,#N/A)</f>
        <v>5.8055152394775034</v>
      </c>
      <c r="BU168" s="196">
        <f>IFERROR((VLOOKUP($A168,'1516'!$F$10:$L$408,7,FALSE)/VLOOKUP($A168,'2016'!$F$10:$M$460,8,FALSE))*1000,#N/A)</f>
        <v>8.2704063286587566</v>
      </c>
      <c r="BV168" s="196">
        <f>IFERROR((VLOOKUP($A168,'1617'!$F$10:$L$408,7,FALSE)/VLOOKUP($A168,'2017'!$F$10:$M$460,8,FALSE))*1000,#N/A)</f>
        <v>4.9875311720698257</v>
      </c>
      <c r="BW168" s="196">
        <f>IFERROR((VLOOKUP($A168,'1718'!$F$10:$L$408,7,FALSE)/VLOOKUP($A168,'2018'!$F$10:$N$460,9,FALSE))*1000,#N/A)</f>
        <v>4.2492917847025504</v>
      </c>
      <c r="BX168" s="196">
        <f>IFERROR((VLOOKUP($A168,'1819'!$F$10:$L$408,7,FALSE)/VLOOKUP($A168,'2018'!$F$10:$N$460,9,FALSE))*1000,#N/A)</f>
        <v>10.977337110481585</v>
      </c>
      <c r="BY168" s="196">
        <f>IFERROR((VLOOKUP($A168,'1920'!$F$10:$L$408,7,FALSE)/VLOOKUP($A168,'2019'!$F$10:$N$464,8,FALSE))*1000,#N/A)</f>
        <v>11.905178752757449</v>
      </c>
      <c r="BZ168" s="196">
        <f>IFERROR((VLOOKUP($A168,'20 21'!$F$10:$L$408,7,FALSE)/VLOOKUP($A168,'2020'!$F$10:$N$469,8,FALSE))*1000,#N/A)</f>
        <v>6.2595632215885386</v>
      </c>
      <c r="CA168" s="196">
        <f>IFERROR((VLOOKUP($A168,'21 22'!$F$10:$L$408,7,FALSE)/VLOOKUP($A168,'2021'!$F$10:$N$469,8,FALSE))*1000,#N/A)</f>
        <v>18.181194470172553</v>
      </c>
      <c r="CB168" s="196">
        <f>IFERROR((VLOOKUP($A168,'22 23'!$F$10:$L$408,7,FALSE)/VLOOKUP($A168,'2022'!$F$10:$N$469,8,FALSE))*1000,#N/A)</f>
        <v>15.268211583483188</v>
      </c>
      <c r="CC168" s="196">
        <f>IFERROR((VLOOKUP($A168,'23 24'!$F$7:$M$408,7,FALSE)/VLOOKUP($A168,'2023'!$C$7:$N$469,9,FALSE))*1000,#N/A)</f>
        <v>17.380840965305168</v>
      </c>
      <c r="CE168" s="198">
        <f>IFERROR((VLOOKUP($A168,'0910'!$F$10:$S$433,9,FALSE)/VLOOKUP($A168,'2010'!$C$5:$K$611,9,FALSE))*1000,#N/A)</f>
        <v>3.3198081888601991</v>
      </c>
      <c r="CF168" s="198">
        <f>IFERROR((VLOOKUP($A168,'1011'!$F$10:$S$433,10,FALSE)/VLOOKUP($A168,'2011'!$C$5:$K$611,9,FALSE))*1000,#N/A)</f>
        <v>1.470047776552738</v>
      </c>
      <c r="CG168" s="198">
        <f>IFERROR((VLOOKUP($A168,'1112'!$F$10:$S$408,9,FALSE)/VLOOKUP($A168,'2012'!$F$10:$M$460,8,FALSE))*1000,#N/A)</f>
        <v>0.73260073260073255</v>
      </c>
      <c r="CH168" s="198">
        <f>IFERROR((VLOOKUP($A168,'1213'!$F$10:$S$408,9,FALSE)/VLOOKUP($A168,'2013'!$F$10:$M$460,8,FALSE))*1000,#N/A)</f>
        <v>1.0940919037199124</v>
      </c>
      <c r="CI168" s="198">
        <f>IFERROR((VLOOKUP($A168,'1314'!$F$10:$S$408,9,FALSE)/VLOOKUP($A168,'2014'!$F$10:$M$460,8,FALSE))*1000,#N/A)</f>
        <v>1.8188432157148053</v>
      </c>
      <c r="CJ168" s="198">
        <f>IFERROR((VLOOKUP($A168,'1415'!$F$10:$S$408,9,FALSE)/VLOOKUP($A168,'2015'!$F$10:$M$460,8,FALSE))*1000,#N/A)</f>
        <v>1.0885341074020318</v>
      </c>
      <c r="CK168" s="198">
        <f>IFERROR((VLOOKUP($A168,'1516'!$F$10:$S$408,9,FALSE)/VLOOKUP($A168,'2016'!$F$10:$M$460,8,FALSE))*1000,#N/A)</f>
        <v>6.1129090255303851</v>
      </c>
      <c r="CL168" s="198">
        <f>IFERROR((VLOOKUP($A168,'1617'!$F$10:$S$408,9,FALSE)/VLOOKUP($A168,'2017'!$F$10:$M$460,8,FALSE))*1000,#N/A)</f>
        <v>7.1250445315283217</v>
      </c>
      <c r="CM168" s="198">
        <f>IFERROR((VLOOKUP($A168,'1718'!$F$10:$S$408,9,FALSE)/VLOOKUP($A168,'2018'!$F$10:$N$460,9,FALSE))*1000,#N/A)</f>
        <v>4.9575070821529748</v>
      </c>
      <c r="CN168" s="198">
        <f>IFERROR((VLOOKUP($A168,'1819'!$F$10:$S$408,9,FALSE)/VLOOKUP($A168,'2018'!$F$10:$N$460,9,FALSE))*1000,#N/A)</f>
        <v>8.144475920679886</v>
      </c>
      <c r="CO168" s="198">
        <f>IFERROR((VLOOKUP($A168,'1920'!$F$10:$S$408,9,FALSE)/VLOOKUP($A168,'2019'!$F$10:$N$464,8,FALSE))*1000,#N/A)</f>
        <v>11.204874120242305</v>
      </c>
      <c r="CP168" s="198">
        <f>IFERROR((VLOOKUP($A168,'20 21'!$F$10:$S$408,9,FALSE)/VLOOKUP($A168,'2020'!$F$10:$N$469,8,FALSE))*1000,#N/A)</f>
        <v>7.9983307831409096</v>
      </c>
      <c r="CQ168" s="198">
        <f>IFERROR((VLOOKUP($A168,'21 22'!$F$10:$S$408,9,FALSE)/VLOOKUP($A168,'2021'!$F$10:$N$469,8,FALSE))*1000,#N/A)</f>
        <v>7.889952317244691</v>
      </c>
      <c r="CR168" s="198">
        <f>IFERROR((VLOOKUP($A168,'22 23'!$F$10:$S$408,9,FALSE)/VLOOKUP($A168,'2022'!$F$10:$N$469,8,FALSE))*1000,#N/A)</f>
        <v>9.8395141315780545</v>
      </c>
      <c r="CS168" s="196">
        <f>IFERROR((VLOOKUP($A168,'23 24'!$F$7:$S$408,9,FALSE)/VLOOKUP($A168,'2023'!$C$7:$N$469,9,FALSE))*1000,#N/A)</f>
        <v>6.6849388328096797</v>
      </c>
      <c r="CU168" s="198">
        <f>IFERROR((VLOOKUP($A168,'0910'!$F$10:$S$433,10,FALSE)/VLOOKUP($A168,'2010'!$C$5:$K$611,9,FALSE))*1000,#N/A)</f>
        <v>0.73773515308004434</v>
      </c>
      <c r="CV168" s="198">
        <f>IFERROR((VLOOKUP($A168,'1011'!$F$10:$S$433,11,FALSE)/VLOOKUP($A168,'2011'!$C$5:$K$611,9,FALSE))*1000,#N/A)</f>
        <v>0</v>
      </c>
      <c r="CW168" s="198">
        <f>IFERROR((VLOOKUP($A168,'1112'!$F$10:$S$408,10,FALSE)/VLOOKUP($A168,'2012'!$F$10:$M$460,8,FALSE))*1000,#N/A)</f>
        <v>0</v>
      </c>
      <c r="CX168" s="198">
        <f>IFERROR((VLOOKUP($A168,'1213'!$F$10:$S$408,10,FALSE)/VLOOKUP($A168,'2013'!$F$10:$M$460,8,FALSE))*1000,#N/A)</f>
        <v>0</v>
      </c>
      <c r="CY168" s="198">
        <f>IFERROR((VLOOKUP($A168,'1314'!$F$10:$S$408,10,FALSE)/VLOOKUP($A168,'2014'!$F$10:$M$460,8,FALSE))*1000,#N/A)</f>
        <v>0.36376864314296109</v>
      </c>
      <c r="CZ168" s="198">
        <f>IFERROR((VLOOKUP($A168,'1415'!$F$10:$S$408,10,FALSE)/VLOOKUP($A168,'2015'!$F$10:$M$460,8,FALSE))*1000,#N/A)</f>
        <v>0</v>
      </c>
      <c r="DA168" s="198">
        <f>IFERROR((VLOOKUP($A168,'1516'!$F$10:$S$408,10,FALSE)/VLOOKUP($A168,'2016'!$F$10:$M$460,8,FALSE))*1000,#N/A)</f>
        <v>1.4383315354189139</v>
      </c>
      <c r="DB168" s="198">
        <f>IFERROR((VLOOKUP($A168,'1617'!$F$10:$S$408,10,FALSE)/VLOOKUP($A168,'2017'!$F$10:$M$460,8,FALSE))*1000,#N/A)</f>
        <v>1.0687566797292483</v>
      </c>
      <c r="DC168" s="198">
        <f>IFERROR((VLOOKUP($A168,'1718'!$F$10:$S$408,10,FALSE)/VLOOKUP($A168,'2018'!$F$10:$N$460,9,FALSE))*1000,#N/A)</f>
        <v>0.3541076487252125</v>
      </c>
      <c r="DD168" s="198">
        <f>IFERROR((VLOOKUP($A168,'1819'!$F$10:$S$408,10,FALSE)/VLOOKUP($A168,'2018'!$F$10:$N$460,9,FALSE))*1000,#N/A)</f>
        <v>1.7705382436260624</v>
      </c>
      <c r="DE168" s="198">
        <f>IFERROR((VLOOKUP($A168,'1920'!$F$10:$S$408,10,FALSE)/VLOOKUP($A168,'2019'!$F$10:$N$464,8,FALSE))*1000,#N/A)</f>
        <v>5.9525893763787243</v>
      </c>
      <c r="DF168" s="198">
        <f>IFERROR((VLOOKUP($A168,'20 21'!$F$10:$S$408,10,FALSE)/VLOOKUP($A168,'2020'!$F$10:$N$469,8,FALSE))*1000,#N/A)</f>
        <v>3.8252886354152178</v>
      </c>
      <c r="DG168" s="198">
        <f>IFERROR((VLOOKUP($A168,'21 22'!$F$10:$S$408,10,FALSE)/VLOOKUP($A168,'2021'!$F$10:$N$469,8,FALSE))*1000,#N/A)</f>
        <v>3.773455456073548</v>
      </c>
      <c r="DH168" s="198">
        <f>IFERROR((VLOOKUP($A168,'22 23'!$F$10:$S$408,10,FALSE)/VLOOKUP($A168,'2022'!$F$10:$N$469,8,FALSE))*1000,#N/A)</f>
        <v>5.0894038611610624</v>
      </c>
      <c r="DI168" s="196">
        <f>IFERROR((VLOOKUP($A168,'23 24'!$F$7:$S$408,10,FALSE)/VLOOKUP($A168,'2023'!$C$7:$N$469,9,FALSE))*1000,#N/A)</f>
        <v>3.6767163580453239</v>
      </c>
      <c r="DK168" s="198">
        <f>IFERROR((VLOOKUP($A168,'0910'!$F$10:$S$433,11,FALSE)/VLOOKUP($A168,'2010'!$C$5:$K$611,9,FALSE))*1000,#N/A)</f>
        <v>0</v>
      </c>
      <c r="DL168" s="198">
        <f>IFERROR((VLOOKUP($A168,'1011'!$F$10:$S$433,12,FALSE)/VLOOKUP($A168,'2011'!$C$5:$K$611,9,FALSE))*1000,#N/A)</f>
        <v>0</v>
      </c>
      <c r="DM168" s="198">
        <f>IFERROR((VLOOKUP($A168,'1112'!$F$10:$S$408,11,FALSE)/VLOOKUP($A168,'2012'!$F$10:$M$460,8,FALSE))*1000,#N/A)</f>
        <v>0</v>
      </c>
      <c r="DN168" s="198">
        <f>IFERROR((VLOOKUP($A168,'1213'!$F$10:$S$408,11,FALSE)/VLOOKUP($A168,'2013'!$F$10:$M$460,8,FALSE))*1000,#N/A)</f>
        <v>0</v>
      </c>
      <c r="DO168" s="198">
        <f>IFERROR((VLOOKUP($A168,'1314'!$F$10:$S$408,11,FALSE)/VLOOKUP($A168,'2014'!$F$10:$M$460,8,FALSE))*1000,#N/A)</f>
        <v>0</v>
      </c>
      <c r="DP168" s="198">
        <f>IFERROR((VLOOKUP($A168,'1415'!$F$10:$S$408,11,FALSE)/VLOOKUP($A168,'2015'!$F$10:$M$460,8,FALSE))*1000,#N/A)</f>
        <v>0</v>
      </c>
      <c r="DQ168" s="198">
        <f>IFERROR((VLOOKUP($A168,'1516'!$F$10:$S$408,11,FALSE)/VLOOKUP($A168,'2016'!$F$10:$M$460,8,FALSE))*1000,#N/A)</f>
        <v>0</v>
      </c>
      <c r="DR168" s="198">
        <f>IFERROR((VLOOKUP($A168,'1617'!$F$10:$S$408,11,FALSE)/VLOOKUP($A168,'2017'!$F$10:$M$460,8,FALSE))*1000,#N/A)</f>
        <v>0</v>
      </c>
      <c r="DS168" s="198">
        <f>IFERROR((VLOOKUP($A168,'1718'!$F$10:$S$408,11,FALSE)/VLOOKUP($A168,'2018'!$F$10:$N$460,9,FALSE))*1000,#N/A)</f>
        <v>0</v>
      </c>
      <c r="DT168" s="198">
        <f>IFERROR((VLOOKUP($A168,'1819'!$F$10:$S$408,11,FALSE)/VLOOKUP($A168,'2018'!$F$10:$N$460,9,FALSE))*1000,#N/A)</f>
        <v>0</v>
      </c>
      <c r="DU168" s="198">
        <f>IFERROR((VLOOKUP($A168,'1920'!$F$10:$S$408,11,FALSE)/VLOOKUP($A168,'2019'!$F$10:$N$464,8,FALSE))*1000,#N/A)</f>
        <v>0</v>
      </c>
      <c r="DV168" s="198">
        <f>IFERROR((VLOOKUP($A168,'20 21'!$F$10:$S$408,11,FALSE)/VLOOKUP($A168,'2020'!$F$10:$N$469,8,FALSE))*1000,#N/A)</f>
        <v>0</v>
      </c>
      <c r="DW168" s="198">
        <f>IFERROR((VLOOKUP($A168,'21 22'!$F$10:$S$408,11,FALSE)/VLOOKUP($A168,'2021'!$F$10:$N$469,8,FALSE))*1000,#N/A)</f>
        <v>0</v>
      </c>
      <c r="DX168" s="198">
        <f>IFERROR((VLOOKUP($A168,'22 23'!$F$10:$S$408,11,FALSE)/VLOOKUP($A168,'2022'!$F$10:$N$469,8,FALSE))*1000,#N/A)</f>
        <v>0</v>
      </c>
      <c r="DY168" s="196">
        <f>IFERROR((VLOOKUP($A168,'23 24'!$F$7:$S$408,11,FALSE)/VLOOKUP($A168,'2023'!$C$7:$N$469,9,FALSE))*1000,#N/A)</f>
        <v>0</v>
      </c>
      <c r="EA168" s="198">
        <f>IFERROR((VLOOKUP($A168,'0910'!$F$10:$S$433,12,FALSE)/VLOOKUP($A168,'2010'!$C$5:$K$611,9,FALSE))*1000,#N/A)</f>
        <v>4.057543341940244</v>
      </c>
      <c r="EB168" s="198">
        <f>IFERROR((VLOOKUP($A168,'1011'!$F$10:$S$433,13,FALSE)/VLOOKUP($A168,'2011'!$C$5:$K$611,9,FALSE))*1000,#N/A)</f>
        <v>1.470047776552738</v>
      </c>
      <c r="EC168" s="198">
        <f>IFERROR((VLOOKUP($A168,'1112'!$F$10:$S$408,12,FALSE)/VLOOKUP($A168,'2012'!$F$10:$M$460,8,FALSE))*1000,#N/A)</f>
        <v>0.73260073260073255</v>
      </c>
      <c r="ED168" s="198">
        <f>IFERROR((VLOOKUP($A168,'1213'!$F$10:$S$408,12,FALSE)/VLOOKUP($A168,'2013'!$F$10:$M$460,8,FALSE))*1000,#N/A)</f>
        <v>1.0940919037199124</v>
      </c>
      <c r="EE168" s="198">
        <f>IFERROR((VLOOKUP($A168,'1314'!$F$10:$S$408,12,FALSE)/VLOOKUP($A168,'2014'!$F$10:$M$460,8,FALSE))*1000,#N/A)</f>
        <v>2.1826118588577663</v>
      </c>
      <c r="EF168" s="198">
        <f>IFERROR((VLOOKUP($A168,'1415'!$F$10:$S$408,12,FALSE)/VLOOKUP($A168,'2015'!$F$10:$M$460,8,FALSE))*1000,#N/A)</f>
        <v>1.0885341074020318</v>
      </c>
      <c r="EG168" s="198">
        <f>IFERROR((VLOOKUP($A168,'1516'!$F$10:$S$408,12,FALSE)/VLOOKUP($A168,'2016'!$F$10:$M$460,8,FALSE))*1000,#N/A)</f>
        <v>7.1916576770945699</v>
      </c>
      <c r="EH168" s="198">
        <f>IFERROR((VLOOKUP($A168,'1617'!$F$10:$S$408,12,FALSE)/VLOOKUP($A168,'2017'!$F$10:$M$460,8,FALSE))*1000,#N/A)</f>
        <v>7.8375489846811544</v>
      </c>
      <c r="EI168" s="198">
        <f>IFERROR((VLOOKUP($A168,'1718'!$F$10:$S$408,12,FALSE)/VLOOKUP($A168,'2018'!$F$10:$N$460,9,FALSE))*1000,#N/A)</f>
        <v>5.3116147308781869</v>
      </c>
      <c r="EJ168" s="198">
        <f>IFERROR((VLOOKUP($A168,'1819'!$F$10:$S$408,12,FALSE)/VLOOKUP($A168,'2018'!$F$10:$N$460,9,FALSE))*1000,#N/A)</f>
        <v>9.5609065155807365</v>
      </c>
      <c r="EK168" s="198">
        <f>IFERROR((VLOOKUP($A168,'1920'!$F$10:$S$408,12,FALSE)/VLOOKUP($A168,'2019'!$F$10:$N$464,8,FALSE))*1000,#N/A)</f>
        <v>17.15746349662103</v>
      </c>
      <c r="EL168" s="198">
        <f>IFERROR((VLOOKUP($A168,'20 21'!$F$10:$S$408,12,FALSE)/VLOOKUP($A168,'2020'!$F$10:$N$469,8,FALSE))*1000,#N/A)</f>
        <v>11.823619418556127</v>
      </c>
      <c r="EM168" s="198">
        <f>IFERROR((VLOOKUP($A168,'21 22'!$F$10:$S$408,12,FALSE)/VLOOKUP($A168,'2021'!$F$10:$N$469,8,FALSE))*1000,#N/A)</f>
        <v>11.663407773318239</v>
      </c>
      <c r="EN168" s="198">
        <f>IFERROR((VLOOKUP($A168,'22 23'!$F$10:$S$408,12,FALSE)/VLOOKUP($A168,'2022'!$F$10:$N$469,8,FALSE))*1000,#N/A)</f>
        <v>14.928917992739116</v>
      </c>
      <c r="EO168" s="196">
        <f>IFERROR((VLOOKUP($A168,'23 24'!$F$7:$S$408,12,FALSE)/VLOOKUP($A168,'2023'!$C$7:$N$469,9,FALSE))*1000,#N/A)</f>
        <v>10.02740824921452</v>
      </c>
    </row>
    <row r="169" spans="1:145" x14ac:dyDescent="0.3">
      <c r="A169" t="s">
        <v>1314</v>
      </c>
      <c r="B169" t="s">
        <v>1742</v>
      </c>
      <c r="C169" t="str">
        <f>IF(VLOOKUP($A169,'0910'!$F$10:$L$433,1,FALSE)=VLOOKUP($A169,'2010'!$C$5:$K$611,1,FALSE),VLOOKUP($A169,'0910'!$F$10:$L$433,1,FALSE),FALSE)</f>
        <v>Malvern Hills</v>
      </c>
      <c r="D169" t="str">
        <f>IF(VLOOKUP($A169,'1011'!$F$10:$L$433,1,FALSE)=VLOOKUP($A169,'2011'!$C$5:$K$611,1,FALSE),VLOOKUP($A169,'1011'!$F$10:$L$433,1,FALSE),FALSE)</f>
        <v>Malvern Hills</v>
      </c>
      <c r="E169" t="str">
        <f>IF(VLOOKUP(A169,'1112'!$F$10:$L$408,1,FALSE)=VLOOKUP(A169,'2012'!$F$10:$M$460,1,FALSE),VLOOKUP(A169,'1112'!$F$10:$L$408,1,FALSE),FALSE)</f>
        <v>Malvern Hills</v>
      </c>
      <c r="F169" t="str">
        <f>IF(VLOOKUP($A169,'1213'!$F$10:$L$408,1,FALSE)=VLOOKUP($A169,'2013'!$F$10:$M$460,1,FALSE),VLOOKUP($A169,'1213'!$F$10:$L$408,1,FALSE),FALSE)</f>
        <v>Malvern Hills</v>
      </c>
      <c r="G169" t="str">
        <f>IF(VLOOKUP($A169,'1314'!$F$10:$L$408,1,FALSE)=VLOOKUP($A169,'2014'!$F$10:$M$460,1,FALSE),VLOOKUP($A169,'1314'!$F$10:$L$408,1,FALSE),FALSE)</f>
        <v>Malvern Hills</v>
      </c>
      <c r="H169" t="str">
        <f>IF(VLOOKUP($A169,'1415'!$F$10:$L$408,1,FALSE)=VLOOKUP($A169,'2015'!$F$10:$M$460,1,FALSE),VLOOKUP($A169,'1415'!$F$10:$L$408,1,FALSE),FALSE)</f>
        <v>Malvern Hills</v>
      </c>
      <c r="I169" t="str">
        <f>IF(VLOOKUP($A169,'1516'!$F$10:$L$408,1,FALSE)=VLOOKUP($A169,'2015'!$F$10:$M$460,1,FALSE),VLOOKUP($A169,'1516'!$F$10:$L$408,1,FALSE),FALSE)</f>
        <v>Malvern Hills</v>
      </c>
      <c r="J169" t="str">
        <f>IF(VLOOKUP($A169,'1617'!$F$10:$L$408,1,FALSE)=VLOOKUP($A169,'2016'!$F$10:$M$460,1,FALSE),VLOOKUP($A169,'1617'!$F$10:$L$408,1,FALSE),FALSE)</f>
        <v>Malvern Hills</v>
      </c>
      <c r="K169" t="str">
        <f>IF(VLOOKUP($A169,'1718'!$F$10:$M$408,1,FALSE)=VLOOKUP($A169,'2017'!$F$10:$M$460,1,FALSE),VLOOKUP($A169,'1718'!$F$10:$M$408,1,FALSE),FALSE)</f>
        <v>Malvern Hills</v>
      </c>
      <c r="L169" t="str">
        <f>IF(VLOOKUP($A169,'1819'!$F$10:$M$408,1,FALSE)=VLOOKUP($A169,'2018'!$F$10:$M$460,1,FALSE),VLOOKUP($A169,'1819'!$F$10:$M$408,1,FALSE),FALSE)</f>
        <v>Malvern Hills</v>
      </c>
      <c r="M169" t="str">
        <f>IF(VLOOKUP($A169,'1920'!$F$10:$M$408,1,FALSE)=VLOOKUP($A169,'2019'!$F$10:$M$464,1,FALSE),VLOOKUP($A169,'1920'!$F$10:$M$408,1,FALSE),FALSE)</f>
        <v>Malvern Hills</v>
      </c>
      <c r="N169" t="str">
        <f>IF(VLOOKUP($A169,'20 21'!$F$10:$N$408,1,FALSE)=VLOOKUP($A169,'2020'!$F$10:$O$468,1,FALSE),VLOOKUP($A169,'20 21'!$F$10:$N$408,1,FALSE),FALSE)</f>
        <v>Malvern Hills</v>
      </c>
      <c r="O169" t="str">
        <f>IF(VLOOKUP($A169,'21 22'!$F$10:$N$408,1,FALSE)=VLOOKUP($A169,'2021'!$F$10:$O$471,1,FALSE),VLOOKUP($A169,'21 22'!$F$10:$N$408,1,FALSE),FALSE)</f>
        <v>Malvern Hills</v>
      </c>
      <c r="P169" t="str">
        <f>IF(VLOOKUP($A169,'22 23'!$F$10:$N$408,1,FALSE)=VLOOKUP($A169,'2022'!$F$10:$O$468,1,FALSE),VLOOKUP($A169,'22 23'!$F$10:$N$408,1,FALSE),FALSE)</f>
        <v>Malvern Hills</v>
      </c>
      <c r="Q169" t="str">
        <f>IF(VLOOKUP($A169,'23 24'!$F$7:$N$408,1,FALSE)=VLOOKUP($A169,'2023'!$C$7:$O$468,1,FALSE),VLOOKUP($A169,'23 24'!$F$7:$N$408,1,FALSE),FALSE)</f>
        <v>Malvern Hills</v>
      </c>
      <c r="S169" s="196" t="e">
        <f>IFERROR((VLOOKUP($A169,'0910'!$F$10:$L$433,4,FALSE)/VLOOKUP($A169,'2010'!$C$5:$K$611,9,FALSE))*1000,#N/A)</f>
        <v>#N/A</v>
      </c>
      <c r="T169" s="196">
        <f>IFERROR((VLOOKUP($A169,'1011'!$F$10:$L$433,4,FALSE)/VLOOKUP($A169,'2011'!$C$5:$K$611,9,FALSE))*1000,#N/A)</f>
        <v>3.8587117839121401</v>
      </c>
      <c r="U169" s="196">
        <f>IFERROR((VLOOKUP($A169,'1112'!$F$10:$L$408,4,FALSE)/VLOOKUP($A169,'2012'!$F$10:$M$460,8,FALSE))*1000,#N/A)</f>
        <v>5.8962264150943398</v>
      </c>
      <c r="V169" s="196">
        <f>IFERROR((VLOOKUP($A169,'1213'!$F$10:$L$408,4,FALSE)/VLOOKUP($A169,'2013'!$F$10:$M$460,8,FALSE))*1000,#N/A)</f>
        <v>2.3467292461132296</v>
      </c>
      <c r="W169" s="196">
        <f>IFERROR((VLOOKUP($A169,'1314'!$F$10:$L$408,4,FALSE)/VLOOKUP($A169,'2014'!$F$10:$M$460,8,FALSE))*1000,#N/A)</f>
        <v>3.2088681446907814</v>
      </c>
      <c r="X169" s="196">
        <f>IFERROR((VLOOKUP($A169,'1415'!$F$10:$L$408,4,FALSE)/VLOOKUP($A169,'2015'!$F$10:$M$460,8,FALSE))*1000,#N/A)</f>
        <v>4.6323103647944412</v>
      </c>
      <c r="Y169" s="196">
        <f>IFERROR((VLOOKUP($A169,'1516'!$F$10:$L$408,4,FALSE)/VLOOKUP($A169,'2016'!$F$10:$M$460,8,FALSE))*1000,#N/A)</f>
        <v>6.8846815834767643</v>
      </c>
      <c r="Z169" s="196">
        <f>IFERROR((VLOOKUP($A169,'1617'!$F$10:$L$408,4,FALSE)/VLOOKUP($A169,'2017'!$F$10:$M$460,8,FALSE))*1000,#N/A)</f>
        <v>7.6660988074957412</v>
      </c>
      <c r="AA169" s="196">
        <f>IFERROR((VLOOKUP($A169,'1718'!$F$10:$L$408,4,FALSE)/VLOOKUP($A169,'2018'!$F$10:$N$460,9,FALSE))*1000,#N/A)</f>
        <v>8.6883408071748889</v>
      </c>
      <c r="AB169" s="196">
        <f>IFERROR((VLOOKUP($A169,'1819'!$F$10:$L$408,4,FALSE)/VLOOKUP($A169,'2018'!$F$10:$N$460,9,FALSE))*1000,#N/A)</f>
        <v>9.5291479820627796</v>
      </c>
      <c r="AC169" s="196">
        <f>IFERROR((VLOOKUP($A169,'1920'!$F$10:$L$408,4,FALSE)/VLOOKUP($A169,'2019'!$F$10:$N$464,8,FALSE))*1000,#N/A)</f>
        <v>9.6541071330060131</v>
      </c>
      <c r="AD169" s="196">
        <f>IFERROR((VLOOKUP($A169,'20 21'!$F$10:$M$408,4,FALSE)/VLOOKUP($A169,'2020'!$F$10:$N$469,8,FALSE))*1000,#N/A)</f>
        <v>8.4893362982112137</v>
      </c>
      <c r="AE169" s="196">
        <f>IFERROR((VLOOKUP($A169,'21 22'!$F$10:$M$408,4,FALSE)/VLOOKUP($A169,'2021'!$F$10:$N$469,8,FALSE))*1000,#N/A)</f>
        <v>5.6810496415528204</v>
      </c>
      <c r="AF169" s="196">
        <f>IFERROR((VLOOKUP($A169,'22 23'!$F$10:$M$408,4,FALSE)/VLOOKUP($A169,'2022'!$F$10:$N$469,8,FALSE))*1000,#N/A)</f>
        <v>9.0977202183452839</v>
      </c>
      <c r="AG169" s="196">
        <f>IFERROR((VLOOKUP($A169,'23 24'!$F$7:$M$408,4,FALSE)/VLOOKUP($A169,'2023'!$C$7:$N$469,9,FALSE))*1000,#N/A)</f>
        <v>3.4575387643288384</v>
      </c>
      <c r="AI169" s="196" t="e">
        <f>IFERROR((VLOOKUP($A169,'0910'!$F$10:$L$433,5,FALSE)/VLOOKUP($A169,'2010'!$C$5:$K$611,9,FALSE))*1000,#N/A)</f>
        <v>#N/A</v>
      </c>
      <c r="AJ169" s="196">
        <f>IFERROR((VLOOKUP($A169,'1011'!$F$10:$L$433,5,FALSE)/VLOOKUP($A169,'2011'!$C$5:$K$611,9,FALSE))*1000,#N/A)</f>
        <v>1.4841199168892847</v>
      </c>
      <c r="AK169" s="196">
        <f>IFERROR((VLOOKUP($A169,'1112'!$F$10:$L$408,5,FALSE)/VLOOKUP($A169,'2012'!$F$10:$M$460,8,FALSE))*1000,#N/A)</f>
        <v>0.88443396226415094</v>
      </c>
      <c r="AL169" s="196">
        <f>IFERROR((VLOOKUP($A169,'1213'!$F$10:$L$408,5,FALSE)/VLOOKUP($A169,'2013'!$F$10:$M$460,8,FALSE))*1000,#N/A)</f>
        <v>0</v>
      </c>
      <c r="AM169" s="196">
        <f>IFERROR((VLOOKUP($A169,'1314'!$F$10:$L$408,5,FALSE)/VLOOKUP($A169,'2014'!$F$10:$M$460,8,FALSE))*1000,#N/A)</f>
        <v>1.1668611435239205</v>
      </c>
      <c r="AN169" s="196">
        <f>IFERROR((VLOOKUP($A169,'1415'!$F$10:$L$408,5,FALSE)/VLOOKUP($A169,'2015'!$F$10:$M$460,8,FALSE))*1000,#N/A)</f>
        <v>1.1580775911986103</v>
      </c>
      <c r="AO169" s="196">
        <f>IFERROR((VLOOKUP($A169,'1516'!$F$10:$L$408,5,FALSE)/VLOOKUP($A169,'2016'!$F$10:$M$460,8,FALSE))*1000,#N/A)</f>
        <v>2.5817555938037868</v>
      </c>
      <c r="AP169" s="196">
        <f>IFERROR((VLOOKUP($A169,'1617'!$F$10:$L$408,5,FALSE)/VLOOKUP($A169,'2017'!$F$10:$M$460,8,FALSE))*1000,#N/A)</f>
        <v>2.5553662691652468</v>
      </c>
      <c r="AQ169" s="196">
        <f>IFERROR((VLOOKUP($A169,'1718'!$F$10:$L$408,5,FALSE)/VLOOKUP($A169,'2018'!$F$10:$N$460,9,FALSE))*1000,#N/A)</f>
        <v>1.9618834080717489</v>
      </c>
      <c r="AR169" s="196">
        <f>IFERROR((VLOOKUP($A169,'1819'!$F$10:$L$408,5,FALSE)/VLOOKUP($A169,'2018'!$F$10:$N$460,9,FALSE))*1000,#N/A)</f>
        <v>3.0829596412556053</v>
      </c>
      <c r="AS169" s="196">
        <f>IFERROR((VLOOKUP($A169,'1920'!$F$10:$L$408,5,FALSE)/VLOOKUP($A169,'2019'!$F$10:$N$464,8,FALSE))*1000,#N/A)</f>
        <v>2.4824846913444034</v>
      </c>
      <c r="AT169" s="196">
        <f>IFERROR((VLOOKUP($A169,'20 21'!$F$10:$L$408,5,FALSE)/VLOOKUP($A169,'2020'!$F$10:$N$469,8,FALSE))*1000,#N/A)</f>
        <v>3.5600442540885737</v>
      </c>
      <c r="AU169" s="196">
        <f>IFERROR((VLOOKUP($A169,'21 22'!$F$10:$L$408,5,FALSE)/VLOOKUP($A169,'2021'!$F$10:$N$469,8,FALSE))*1000,#N/A)</f>
        <v>3.5168402542946029</v>
      </c>
      <c r="AV169" s="196">
        <f>IFERROR((VLOOKUP($A169,'22 23'!$F$10:$L$408,5,FALSE)/VLOOKUP($A169,'2022'!$F$10:$N$469,8,FALSE))*1000,#N/A)</f>
        <v>1.8730600449534411</v>
      </c>
      <c r="AW169" s="196">
        <f>IFERROR((VLOOKUP($A169,'23 24'!$F$7:$M$408,5,FALSE)/VLOOKUP($A169,'2023'!$C$7:$N$469,9,FALSE))*1000,#N/A)</f>
        <v>0.79789356099896269</v>
      </c>
      <c r="AY169" s="196" t="e">
        <f>IFERROR((VLOOKUP($A169,'0910'!$F$10:$L$433,6,FALSE)/VLOOKUP($A169,'2010'!$C$5:$K$611,9,FALSE))*1000,#N/A)</f>
        <v>#N/A</v>
      </c>
      <c r="AZ169" s="196">
        <f>IFERROR((VLOOKUP($A169,'1011'!$F$10:$L$433,6,FALSE)/VLOOKUP($A169,'2011'!$C$5:$K$611,9,FALSE))*1000,#N/A)</f>
        <v>0</v>
      </c>
      <c r="BA169" s="196">
        <f>IFERROR((VLOOKUP($A169,'1112'!$F$10:$L$408,6,FALSE)/VLOOKUP($A169,'2012'!$F$10:$M$460,8,FALSE))*1000,#N/A)</f>
        <v>0</v>
      </c>
      <c r="BB169" s="196">
        <f>IFERROR((VLOOKUP($A169,'1213'!$F$10:$L$408,6,FALSE)/VLOOKUP($A169,'2013'!$F$10:$M$460,8,FALSE))*1000,#N/A)</f>
        <v>0</v>
      </c>
      <c r="BC169" s="196">
        <f>IFERROR((VLOOKUP($A169,'1314'!$F$10:$L$408,6,FALSE)/VLOOKUP($A169,'2014'!$F$10:$M$460,8,FALSE))*1000,#N/A)</f>
        <v>0</v>
      </c>
      <c r="BD169" s="196">
        <f>IFERROR((VLOOKUP($A169,'1415'!$F$10:$L$408,6,FALSE)/VLOOKUP($A169,'2015'!$F$10:$M$460,8,FALSE))*1000,#N/A)</f>
        <v>0</v>
      </c>
      <c r="BE169" s="196">
        <f>IFERROR((VLOOKUP($A169,'1516'!$F$10:$L$408,6,FALSE)/VLOOKUP($A169,'2016'!$F$10:$M$460,8,FALSE))*1000,#N/A)</f>
        <v>0</v>
      </c>
      <c r="BF169" s="196">
        <f>IFERROR((VLOOKUP($A169,'1617'!$F$10:$L$408,6,FALSE)/VLOOKUP($A169,'2017'!$F$10:$M$460,8,FALSE))*1000,#N/A)</f>
        <v>0</v>
      </c>
      <c r="BG169" s="196">
        <f>IFERROR((VLOOKUP($A169,'1718'!$F$10:$L$408,6,FALSE)/VLOOKUP($A169,'2018'!$F$10:$N$460,9,FALSE))*1000,#N/A)</f>
        <v>0</v>
      </c>
      <c r="BH169" s="196">
        <f>IFERROR((VLOOKUP($A169,'1819'!$F$10:$L$408,6,FALSE)/VLOOKUP($A169,'2018'!$F$10:$N$460,9,FALSE))*1000,#N/A)</f>
        <v>0</v>
      </c>
      <c r="BI169" s="196">
        <f>IFERROR((VLOOKUP($A169,'1920'!$F$10:$L$408,6,FALSE)/VLOOKUP($A169,'2019'!$F$10:$N$464,8,FALSE))*1000,#N/A)</f>
        <v>0</v>
      </c>
      <c r="BJ169" s="196">
        <f>IFERROR((VLOOKUP($A169,'20 21'!$F$10:$L$408,6,FALSE)/VLOOKUP($A169,'2020'!$F$10:$N$469,8,FALSE))*1000,#N/A)</f>
        <v>0</v>
      </c>
      <c r="BK169" s="196">
        <f>IFERROR((VLOOKUP($A169,'21 22'!$F$10:$L$408,6,FALSE)/VLOOKUP($A169,'2021'!$F$10:$N$469,8,FALSE))*1000,#N/A)</f>
        <v>0</v>
      </c>
      <c r="BL169" s="196">
        <f>IFERROR((VLOOKUP($A169,'22 23'!$F$10:$L$408,6,FALSE)/VLOOKUP($A169,'2022'!$F$10:$N$469,8,FALSE))*1000,#N/A)</f>
        <v>0</v>
      </c>
      <c r="BM169" s="196">
        <f>IFERROR((VLOOKUP($A169,'23 24'!$F$7:$M$408,6,FALSE)/VLOOKUP($A169,'2023'!$C$7:$N$469,9,FALSE))*1000,#N/A)</f>
        <v>0</v>
      </c>
      <c r="BO169" s="196" t="e">
        <f>IFERROR((VLOOKUP($A169,'0910'!$F$10:$L$433,7,FALSE)/VLOOKUP($A169,'2010'!$C$5:$K$611,9,FALSE))*1000,#N/A)</f>
        <v>#N/A</v>
      </c>
      <c r="BP169" s="196">
        <f>IFERROR((VLOOKUP($A169,'1011'!$F$10:$L$433,7,FALSE)/VLOOKUP($A169,'2011'!$C$5:$K$611,9,FALSE))*1000,#N/A)</f>
        <v>5.3428317008014252</v>
      </c>
      <c r="BQ169" s="196">
        <f>IFERROR((VLOOKUP($A169,'1112'!$F$10:$L$408,7,FALSE)/VLOOKUP($A169,'2012'!$F$10:$M$460,8,FALSE))*1000,#N/A)</f>
        <v>6.4858490566037741</v>
      </c>
      <c r="BR169" s="196">
        <f>IFERROR((VLOOKUP($A169,'1213'!$F$10:$L$408,7,FALSE)/VLOOKUP($A169,'2013'!$F$10:$M$460,8,FALSE))*1000,#N/A)</f>
        <v>2.6400704018773835</v>
      </c>
      <c r="BS169" s="196">
        <f>IFERROR((VLOOKUP($A169,'1314'!$F$10:$L$408,7,FALSE)/VLOOKUP($A169,'2014'!$F$10:$M$460,8,FALSE))*1000,#N/A)</f>
        <v>4.3757292882147025</v>
      </c>
      <c r="BT169" s="196">
        <f>IFERROR((VLOOKUP($A169,'1415'!$F$10:$L$408,7,FALSE)/VLOOKUP($A169,'2015'!$F$10:$M$460,8,FALSE))*1000,#N/A)</f>
        <v>5.7903879559930518</v>
      </c>
      <c r="BU169" s="196">
        <f>IFERROR((VLOOKUP($A169,'1516'!$F$10:$L$408,7,FALSE)/VLOOKUP($A169,'2016'!$F$10:$M$460,8,FALSE))*1000,#N/A)</f>
        <v>9.1795754446356845</v>
      </c>
      <c r="BV169" s="196">
        <f>IFERROR((VLOOKUP($A169,'1617'!$F$10:$L$408,7,FALSE)/VLOOKUP($A169,'2017'!$F$10:$M$460,8,FALSE))*1000,#N/A)</f>
        <v>10.221465076660987</v>
      </c>
      <c r="BW169" s="196">
        <f>IFERROR((VLOOKUP($A169,'1718'!$F$10:$L$408,7,FALSE)/VLOOKUP($A169,'2018'!$F$10:$N$460,9,FALSE))*1000,#N/A)</f>
        <v>10.650224215246636</v>
      </c>
      <c r="BX169" s="196">
        <f>IFERROR((VLOOKUP($A169,'1819'!$F$10:$L$408,7,FALSE)/VLOOKUP($A169,'2018'!$F$10:$N$460,9,FALSE))*1000,#N/A)</f>
        <v>12.892376681614351</v>
      </c>
      <c r="BY169" s="196">
        <f>IFERROR((VLOOKUP($A169,'1920'!$F$10:$L$408,7,FALSE)/VLOOKUP($A169,'2019'!$F$10:$N$464,8,FALSE))*1000,#N/A)</f>
        <v>12.136591824350417</v>
      </c>
      <c r="BZ169" s="196">
        <f>IFERROR((VLOOKUP($A169,'20 21'!$F$10:$L$408,7,FALSE)/VLOOKUP($A169,'2020'!$F$10:$N$469,8,FALSE))*1000,#N/A)</f>
        <v>12.049380552299787</v>
      </c>
      <c r="CA169" s="196">
        <f>IFERROR((VLOOKUP($A169,'21 22'!$F$10:$L$408,7,FALSE)/VLOOKUP($A169,'2021'!$F$10:$N$469,8,FALSE))*1000,#N/A)</f>
        <v>9.1978898958474229</v>
      </c>
      <c r="CB169" s="196">
        <f>IFERROR((VLOOKUP($A169,'22 23'!$F$10:$L$408,7,FALSE)/VLOOKUP($A169,'2022'!$F$10:$N$469,8,FALSE))*1000,#N/A)</f>
        <v>10.970780263298726</v>
      </c>
      <c r="CC169" s="196">
        <f>IFERROR((VLOOKUP($A169,'23 24'!$F$7:$M$408,7,FALSE)/VLOOKUP($A169,'2023'!$C$7:$N$469,9,FALSE))*1000,#N/A)</f>
        <v>4.255432325327801</v>
      </c>
      <c r="CE169" s="198" t="e">
        <f>IFERROR((VLOOKUP($A169,'0910'!$F$10:$S$433,9,FALSE)/VLOOKUP($A169,'2010'!$C$5:$K$611,9,FALSE))*1000,#N/A)</f>
        <v>#N/A</v>
      </c>
      <c r="CF169" s="198">
        <f>IFERROR((VLOOKUP($A169,'1011'!$F$10:$S$433,10,FALSE)/VLOOKUP($A169,'2011'!$C$5:$K$611,9,FALSE))*1000,#N/A)</f>
        <v>3.5618878005342829</v>
      </c>
      <c r="CG169" s="198">
        <f>IFERROR((VLOOKUP($A169,'1112'!$F$10:$S$408,9,FALSE)/VLOOKUP($A169,'2012'!$F$10:$M$460,8,FALSE))*1000,#N/A)</f>
        <v>4.7169811320754711</v>
      </c>
      <c r="CH169" s="198">
        <f>IFERROR((VLOOKUP($A169,'1213'!$F$10:$S$408,9,FALSE)/VLOOKUP($A169,'2013'!$F$10:$M$460,8,FALSE))*1000,#N/A)</f>
        <v>2.9334115576415369</v>
      </c>
      <c r="CI169" s="198">
        <f>IFERROR((VLOOKUP($A169,'1314'!$F$10:$S$408,9,FALSE)/VLOOKUP($A169,'2014'!$F$10:$M$460,8,FALSE))*1000,#N/A)</f>
        <v>4.0840140023337224</v>
      </c>
      <c r="CJ169" s="198">
        <f>IFERROR((VLOOKUP($A169,'1415'!$F$10:$S$408,9,FALSE)/VLOOKUP($A169,'2015'!$F$10:$M$460,8,FALSE))*1000,#N/A)</f>
        <v>2.3161551823972206</v>
      </c>
      <c r="CK169" s="198">
        <f>IFERROR((VLOOKUP($A169,'1516'!$F$10:$S$408,9,FALSE)/VLOOKUP($A169,'2016'!$F$10:$M$460,8,FALSE))*1000,#N/A)</f>
        <v>5.1635111876075737</v>
      </c>
      <c r="CL169" s="198">
        <f>IFERROR((VLOOKUP($A169,'1617'!$F$10:$S$408,9,FALSE)/VLOOKUP($A169,'2017'!$F$10:$M$460,8,FALSE))*1000,#N/A)</f>
        <v>6.2464508801817145</v>
      </c>
      <c r="CM169" s="198">
        <f>IFERROR((VLOOKUP($A169,'1718'!$F$10:$S$408,9,FALSE)/VLOOKUP($A169,'2018'!$F$10:$N$460,9,FALSE))*1000,#N/A)</f>
        <v>7.006726457399103</v>
      </c>
      <c r="CN169" s="198">
        <f>IFERROR((VLOOKUP($A169,'1819'!$F$10:$S$408,9,FALSE)/VLOOKUP($A169,'2018'!$F$10:$N$460,9,FALSE))*1000,#N/A)</f>
        <v>8.4080717488789229</v>
      </c>
      <c r="CO169" s="198">
        <f>IFERROR((VLOOKUP($A169,'1920'!$F$10:$S$408,9,FALSE)/VLOOKUP($A169,'2019'!$F$10:$N$464,8,FALSE))*1000,#N/A)</f>
        <v>8.8266122358912114</v>
      </c>
      <c r="CP169" s="198">
        <f>IFERROR((VLOOKUP($A169,'20 21'!$F$10:$S$408,9,FALSE)/VLOOKUP($A169,'2020'!$F$10:$N$469,8,FALSE))*1000,#N/A)</f>
        <v>10.132433646252094</v>
      </c>
      <c r="CQ169" s="198">
        <f>IFERROR((VLOOKUP($A169,'21 22'!$F$10:$S$408,9,FALSE)/VLOOKUP($A169,'2021'!$F$10:$N$469,8,FALSE))*1000,#N/A)</f>
        <v>7.304206681996483</v>
      </c>
      <c r="CR169" s="198">
        <f>IFERROR((VLOOKUP($A169,'22 23'!$F$10:$S$408,9,FALSE)/VLOOKUP($A169,'2022'!$F$10:$N$469,8,FALSE))*1000,#N/A)</f>
        <v>5.0840201220164829</v>
      </c>
      <c r="CS169" s="196">
        <f>IFERROR((VLOOKUP($A169,'23 24'!$F$7:$S$408,9,FALSE)/VLOOKUP($A169,'2023'!$C$7:$N$469,9,FALSE))*1000,#N/A)</f>
        <v>5.3192904066597517</v>
      </c>
      <c r="CU169" s="198" t="e">
        <f>IFERROR((VLOOKUP($A169,'0910'!$F$10:$S$433,10,FALSE)/VLOOKUP($A169,'2010'!$C$5:$K$611,9,FALSE))*1000,#N/A)</f>
        <v>#N/A</v>
      </c>
      <c r="CV169" s="198">
        <f>IFERROR((VLOOKUP($A169,'1011'!$F$10:$S$433,11,FALSE)/VLOOKUP($A169,'2011'!$C$5:$K$611,9,FALSE))*1000,#N/A)</f>
        <v>1.7809439002671414</v>
      </c>
      <c r="CW169" s="198">
        <f>IFERROR((VLOOKUP($A169,'1112'!$F$10:$S$408,10,FALSE)/VLOOKUP($A169,'2012'!$F$10:$M$460,8,FALSE))*1000,#N/A)</f>
        <v>1.4740566037735849</v>
      </c>
      <c r="CX169" s="198">
        <f>IFERROR((VLOOKUP($A169,'1213'!$F$10:$S$408,10,FALSE)/VLOOKUP($A169,'2013'!$F$10:$M$460,8,FALSE))*1000,#N/A)</f>
        <v>0.2933411557641537</v>
      </c>
      <c r="CY169" s="198">
        <f>IFERROR((VLOOKUP($A169,'1314'!$F$10:$S$408,10,FALSE)/VLOOKUP($A169,'2014'!$F$10:$M$460,8,FALSE))*1000,#N/A)</f>
        <v>0.87514585764294051</v>
      </c>
      <c r="CZ169" s="198">
        <f>IFERROR((VLOOKUP($A169,'1415'!$F$10:$S$408,10,FALSE)/VLOOKUP($A169,'2015'!$F$10:$M$460,8,FALSE))*1000,#N/A)</f>
        <v>0.28951939779965258</v>
      </c>
      <c r="DA169" s="198">
        <f>IFERROR((VLOOKUP($A169,'1516'!$F$10:$S$408,10,FALSE)/VLOOKUP($A169,'2016'!$F$10:$M$460,8,FALSE))*1000,#N/A)</f>
        <v>1.7211703958691911</v>
      </c>
      <c r="DB169" s="198">
        <f>IFERROR((VLOOKUP($A169,'1617'!$F$10:$S$408,10,FALSE)/VLOOKUP($A169,'2017'!$F$10:$M$460,8,FALSE))*1000,#N/A)</f>
        <v>2.5553662691652468</v>
      </c>
      <c r="DC169" s="198">
        <f>IFERROR((VLOOKUP($A169,'1718'!$F$10:$S$408,10,FALSE)/VLOOKUP($A169,'2018'!$F$10:$N$460,9,FALSE))*1000,#N/A)</f>
        <v>2.8026905829596411</v>
      </c>
      <c r="DD169" s="198">
        <f>IFERROR((VLOOKUP($A169,'1819'!$F$10:$S$408,10,FALSE)/VLOOKUP($A169,'2018'!$F$10:$N$460,9,FALSE))*1000,#N/A)</f>
        <v>2.522421524663677</v>
      </c>
      <c r="DE169" s="198">
        <f>IFERROR((VLOOKUP($A169,'1920'!$F$10:$S$408,10,FALSE)/VLOOKUP($A169,'2019'!$F$10:$N$464,8,FALSE))*1000,#N/A)</f>
        <v>3.0341479560876041</v>
      </c>
      <c r="DF169" s="198">
        <f>IFERROR((VLOOKUP($A169,'20 21'!$F$10:$S$408,10,FALSE)/VLOOKUP($A169,'2020'!$F$10:$N$469,8,FALSE))*1000,#N/A)</f>
        <v>2.4646460220613204</v>
      </c>
      <c r="DG169" s="198">
        <f>IFERROR((VLOOKUP($A169,'21 22'!$F$10:$S$408,10,FALSE)/VLOOKUP($A169,'2021'!$F$10:$N$469,8,FALSE))*1000,#N/A)</f>
        <v>2.9757879074800488</v>
      </c>
      <c r="DH169" s="198">
        <f>IFERROR((VLOOKUP($A169,'22 23'!$F$10:$S$408,10,FALSE)/VLOOKUP($A169,'2022'!$F$10:$N$469,8,FALSE))*1000,#N/A)</f>
        <v>2.1406400513753612</v>
      </c>
      <c r="DI169" s="196">
        <f>IFERROR((VLOOKUP($A169,'23 24'!$F$7:$S$408,10,FALSE)/VLOOKUP($A169,'2023'!$C$7:$N$469,9,FALSE))*1000,#N/A)</f>
        <v>2.9256097236628631</v>
      </c>
      <c r="DK169" s="198" t="e">
        <f>IFERROR((VLOOKUP($A169,'0910'!$F$10:$S$433,11,FALSE)/VLOOKUP($A169,'2010'!$C$5:$K$611,9,FALSE))*1000,#N/A)</f>
        <v>#N/A</v>
      </c>
      <c r="DL169" s="198">
        <f>IFERROR((VLOOKUP($A169,'1011'!$F$10:$S$433,12,FALSE)/VLOOKUP($A169,'2011'!$C$5:$K$611,9,FALSE))*1000,#N/A)</f>
        <v>0</v>
      </c>
      <c r="DM169" s="198">
        <f>IFERROR((VLOOKUP($A169,'1112'!$F$10:$S$408,11,FALSE)/VLOOKUP($A169,'2012'!$F$10:$M$460,8,FALSE))*1000,#N/A)</f>
        <v>0</v>
      </c>
      <c r="DN169" s="198">
        <f>IFERROR((VLOOKUP($A169,'1213'!$F$10:$S$408,11,FALSE)/VLOOKUP($A169,'2013'!$F$10:$M$460,8,FALSE))*1000,#N/A)</f>
        <v>0</v>
      </c>
      <c r="DO169" s="198">
        <f>IFERROR((VLOOKUP($A169,'1314'!$F$10:$S$408,11,FALSE)/VLOOKUP($A169,'2014'!$F$10:$M$460,8,FALSE))*1000,#N/A)</f>
        <v>0</v>
      </c>
      <c r="DP169" s="198">
        <f>IFERROR((VLOOKUP($A169,'1415'!$F$10:$S$408,11,FALSE)/VLOOKUP($A169,'2015'!$F$10:$M$460,8,FALSE))*1000,#N/A)</f>
        <v>0</v>
      </c>
      <c r="DQ169" s="198">
        <f>IFERROR((VLOOKUP($A169,'1516'!$F$10:$S$408,11,FALSE)/VLOOKUP($A169,'2016'!$F$10:$M$460,8,FALSE))*1000,#N/A)</f>
        <v>0</v>
      </c>
      <c r="DR169" s="198">
        <f>IFERROR((VLOOKUP($A169,'1617'!$F$10:$S$408,11,FALSE)/VLOOKUP($A169,'2017'!$F$10:$M$460,8,FALSE))*1000,#N/A)</f>
        <v>0</v>
      </c>
      <c r="DS169" s="198">
        <f>IFERROR((VLOOKUP($A169,'1718'!$F$10:$S$408,11,FALSE)/VLOOKUP($A169,'2018'!$F$10:$N$460,9,FALSE))*1000,#N/A)</f>
        <v>0</v>
      </c>
      <c r="DT169" s="198">
        <f>IFERROR((VLOOKUP($A169,'1819'!$F$10:$S$408,11,FALSE)/VLOOKUP($A169,'2018'!$F$10:$N$460,9,FALSE))*1000,#N/A)</f>
        <v>0</v>
      </c>
      <c r="DU169" s="198">
        <f>IFERROR((VLOOKUP($A169,'1920'!$F$10:$S$408,11,FALSE)/VLOOKUP($A169,'2019'!$F$10:$N$464,8,FALSE))*1000,#N/A)</f>
        <v>0</v>
      </c>
      <c r="DV169" s="198">
        <f>IFERROR((VLOOKUP($A169,'20 21'!$F$10:$S$408,11,FALSE)/VLOOKUP($A169,'2020'!$F$10:$N$469,8,FALSE))*1000,#N/A)</f>
        <v>0</v>
      </c>
      <c r="DW169" s="198">
        <f>IFERROR((VLOOKUP($A169,'21 22'!$F$10:$S$408,11,FALSE)/VLOOKUP($A169,'2021'!$F$10:$N$469,8,FALSE))*1000,#N/A)</f>
        <v>0</v>
      </c>
      <c r="DX169" s="198">
        <f>IFERROR((VLOOKUP($A169,'22 23'!$F$10:$S$408,11,FALSE)/VLOOKUP($A169,'2022'!$F$10:$N$469,8,FALSE))*1000,#N/A)</f>
        <v>0</v>
      </c>
      <c r="DY169" s="196">
        <f>IFERROR((VLOOKUP($A169,'23 24'!$F$7:$S$408,11,FALSE)/VLOOKUP($A169,'2023'!$C$7:$N$469,9,FALSE))*1000,#N/A)</f>
        <v>0</v>
      </c>
      <c r="EA169" s="198" t="e">
        <f>IFERROR((VLOOKUP($A169,'0910'!$F$10:$S$433,12,FALSE)/VLOOKUP($A169,'2010'!$C$5:$K$611,9,FALSE))*1000,#N/A)</f>
        <v>#N/A</v>
      </c>
      <c r="EB169" s="198">
        <f>IFERROR((VLOOKUP($A169,'1011'!$F$10:$S$433,13,FALSE)/VLOOKUP($A169,'2011'!$C$5:$K$611,9,FALSE))*1000,#N/A)</f>
        <v>5.0460077174235671</v>
      </c>
      <c r="EC169" s="198">
        <f>IFERROR((VLOOKUP($A169,'1112'!$F$10:$S$408,12,FALSE)/VLOOKUP($A169,'2012'!$F$10:$M$460,8,FALSE))*1000,#N/A)</f>
        <v>6.1910377358490569</v>
      </c>
      <c r="ED169" s="198">
        <f>IFERROR((VLOOKUP($A169,'1213'!$F$10:$S$408,12,FALSE)/VLOOKUP($A169,'2013'!$F$10:$M$460,8,FALSE))*1000,#N/A)</f>
        <v>3.2267527134056908</v>
      </c>
      <c r="EE169" s="198">
        <f>IFERROR((VLOOKUP($A169,'1314'!$F$10:$S$408,12,FALSE)/VLOOKUP($A169,'2014'!$F$10:$M$460,8,FALSE))*1000,#N/A)</f>
        <v>4.9591598599766629</v>
      </c>
      <c r="EF169" s="198">
        <f>IFERROR((VLOOKUP($A169,'1415'!$F$10:$S$408,12,FALSE)/VLOOKUP($A169,'2015'!$F$10:$M$460,8,FALSE))*1000,#N/A)</f>
        <v>2.6056745801968733</v>
      </c>
      <c r="EG169" s="198">
        <f>IFERROR((VLOOKUP($A169,'1516'!$F$10:$S$408,12,FALSE)/VLOOKUP($A169,'2016'!$F$10:$M$460,8,FALSE))*1000,#N/A)</f>
        <v>6.8846815834767643</v>
      </c>
      <c r="EH169" s="198">
        <f>IFERROR((VLOOKUP($A169,'1617'!$F$10:$S$408,12,FALSE)/VLOOKUP($A169,'2017'!$F$10:$M$460,8,FALSE))*1000,#N/A)</f>
        <v>8.8018171493469612</v>
      </c>
      <c r="EI169" s="198">
        <f>IFERROR((VLOOKUP($A169,'1718'!$F$10:$S$408,12,FALSE)/VLOOKUP($A169,'2018'!$F$10:$N$460,9,FALSE))*1000,#N/A)</f>
        <v>9.8094170403587455</v>
      </c>
      <c r="EJ169" s="198">
        <f>IFERROR((VLOOKUP($A169,'1819'!$F$10:$S$408,12,FALSE)/VLOOKUP($A169,'2018'!$F$10:$N$460,9,FALSE))*1000,#N/A)</f>
        <v>10.9304932735426</v>
      </c>
      <c r="EK169" s="198">
        <f>IFERROR((VLOOKUP($A169,'1920'!$F$10:$S$408,12,FALSE)/VLOOKUP($A169,'2019'!$F$10:$N$464,8,FALSE))*1000,#N/A)</f>
        <v>11.860760191978816</v>
      </c>
      <c r="EL169" s="198">
        <f>IFERROR((VLOOKUP($A169,'20 21'!$F$10:$S$408,12,FALSE)/VLOOKUP($A169,'2020'!$F$10:$N$469,8,FALSE))*1000,#N/A)</f>
        <v>12.597079668313416</v>
      </c>
      <c r="EM169" s="198">
        <f>IFERROR((VLOOKUP($A169,'21 22'!$F$10:$S$408,12,FALSE)/VLOOKUP($A169,'2021'!$F$10:$N$469,8,FALSE))*1000,#N/A)</f>
        <v>10.279994589476532</v>
      </c>
      <c r="EN169" s="198">
        <f>IFERROR((VLOOKUP($A169,'22 23'!$F$10:$S$408,12,FALSE)/VLOOKUP($A169,'2022'!$F$10:$N$469,8,FALSE))*1000,#N/A)</f>
        <v>7.2246601733918441</v>
      </c>
      <c r="EO169" s="196">
        <f>IFERROR((VLOOKUP($A169,'23 24'!$F$7:$S$408,12,FALSE)/VLOOKUP($A169,'2023'!$C$7:$N$469,9,FALSE))*1000,#N/A)</f>
        <v>8.2449001303226144</v>
      </c>
    </row>
    <row r="170" spans="1:145" x14ac:dyDescent="0.3">
      <c r="A170" t="s">
        <v>330</v>
      </c>
      <c r="B170" t="s">
        <v>1743</v>
      </c>
      <c r="C170" t="str">
        <f>IF(VLOOKUP($A170,'0910'!$F$10:$L$433,1,FALSE)=VLOOKUP($A170,'2010'!$C$5:$K$611,1,FALSE),VLOOKUP($A170,'0910'!$F$10:$L$433,1,FALSE),FALSE)</f>
        <v>Manchester</v>
      </c>
      <c r="D170" t="str">
        <f>IF(VLOOKUP($A170,'1011'!$F$10:$L$433,1,FALSE)=VLOOKUP($A170,'2011'!$C$5:$K$611,1,FALSE),VLOOKUP($A170,'1011'!$F$10:$L$433,1,FALSE),FALSE)</f>
        <v>Manchester</v>
      </c>
      <c r="E170" t="str">
        <f>IF(VLOOKUP(A170,'1112'!$F$10:$L$408,1,FALSE)=VLOOKUP(A170,'2012'!$F$10:$M$460,1,FALSE),VLOOKUP(A170,'1112'!$F$10:$L$408,1,FALSE),FALSE)</f>
        <v>Manchester</v>
      </c>
      <c r="F170" t="str">
        <f>IF(VLOOKUP($A170,'1213'!$F$10:$L$408,1,FALSE)=VLOOKUP($A170,'2013'!$F$10:$M$460,1,FALSE),VLOOKUP($A170,'1213'!$F$10:$L$408,1,FALSE),FALSE)</f>
        <v>Manchester</v>
      </c>
      <c r="G170" t="str">
        <f>IF(VLOOKUP($A170,'1314'!$F$10:$L$408,1,FALSE)=VLOOKUP($A170,'2014'!$F$10:$M$460,1,FALSE),VLOOKUP($A170,'1314'!$F$10:$L$408,1,FALSE),FALSE)</f>
        <v>Manchester</v>
      </c>
      <c r="H170" t="str">
        <f>IF(VLOOKUP($A170,'1415'!$F$10:$L$408,1,FALSE)=VLOOKUP($A170,'2015'!$F$10:$M$460,1,FALSE),VLOOKUP($A170,'1415'!$F$10:$L$408,1,FALSE),FALSE)</f>
        <v>Manchester</v>
      </c>
      <c r="I170" t="str">
        <f>IF(VLOOKUP($A170,'1516'!$F$10:$L$408,1,FALSE)=VLOOKUP($A170,'2015'!$F$10:$M$460,1,FALSE),VLOOKUP($A170,'1516'!$F$10:$L$408,1,FALSE),FALSE)</f>
        <v>Manchester</v>
      </c>
      <c r="J170" t="str">
        <f>IF(VLOOKUP($A170,'1617'!$F$10:$L$408,1,FALSE)=VLOOKUP($A170,'2016'!$F$10:$M$460,1,FALSE),VLOOKUP($A170,'1617'!$F$10:$L$408,1,FALSE),FALSE)</f>
        <v>Manchester</v>
      </c>
      <c r="K170" t="str">
        <f>IF(VLOOKUP($A170,'1718'!$F$10:$M$408,1,FALSE)=VLOOKUP($A170,'2017'!$F$10:$M$460,1,FALSE),VLOOKUP($A170,'1718'!$F$10:$M$408,1,FALSE),FALSE)</f>
        <v>Manchester</v>
      </c>
      <c r="L170" t="str">
        <f>IF(VLOOKUP($A170,'1819'!$F$10:$M$408,1,FALSE)=VLOOKUP($A170,'2018'!$F$10:$M$460,1,FALSE),VLOOKUP($A170,'1819'!$F$10:$M$408,1,FALSE),FALSE)</f>
        <v>Manchester</v>
      </c>
      <c r="M170" t="str">
        <f>IF(VLOOKUP($A170,'1920'!$F$10:$M$408,1,FALSE)=VLOOKUP($A170,'2019'!$F$10:$M$464,1,FALSE),VLOOKUP($A170,'1920'!$F$10:$M$408,1,FALSE),FALSE)</f>
        <v>Manchester</v>
      </c>
      <c r="N170" t="str">
        <f>IF(VLOOKUP($A170,'20 21'!$F$10:$N$408,1,FALSE)=VLOOKUP($A170,'2020'!$F$10:$O$468,1,FALSE),VLOOKUP($A170,'20 21'!$F$10:$N$408,1,FALSE),FALSE)</f>
        <v>Manchester</v>
      </c>
      <c r="O170" t="str">
        <f>IF(VLOOKUP($A170,'21 22'!$F$10:$N$408,1,FALSE)=VLOOKUP($A170,'2021'!$F$10:$O$471,1,FALSE),VLOOKUP($A170,'21 22'!$F$10:$N$408,1,FALSE),FALSE)</f>
        <v>Manchester</v>
      </c>
      <c r="P170" t="str">
        <f>IF(VLOOKUP($A170,'22 23'!$F$10:$N$408,1,FALSE)=VLOOKUP($A170,'2022'!$F$10:$O$468,1,FALSE),VLOOKUP($A170,'22 23'!$F$10:$N$408,1,FALSE),FALSE)</f>
        <v>Manchester</v>
      </c>
      <c r="Q170" t="str">
        <f>IF(VLOOKUP($A170,'23 24'!$F$7:$N$408,1,FALSE)=VLOOKUP($A170,'2023'!$C$7:$O$468,1,FALSE),VLOOKUP($A170,'23 24'!$F$7:$N$408,1,FALSE),FALSE)</f>
        <v>Manchester</v>
      </c>
      <c r="S170" s="196">
        <f>IFERROR((VLOOKUP($A170,'0910'!$F$10:$L$433,4,FALSE)/VLOOKUP($A170,'2010'!$C$5:$K$611,9,FALSE))*1000,#N/A)</f>
        <v>2.445332706324947</v>
      </c>
      <c r="T170" s="196">
        <f>IFERROR((VLOOKUP($A170,'1011'!$F$10:$L$433,4,FALSE)/VLOOKUP($A170,'2011'!$C$5:$K$611,9,FALSE))*1000,#N/A)</f>
        <v>3.7465461527654194</v>
      </c>
      <c r="U170" s="196">
        <f>IFERROR((VLOOKUP($A170,'1112'!$F$10:$L$408,4,FALSE)/VLOOKUP($A170,'2012'!$F$10:$M$460,8,FALSE))*1000,#N/A)</f>
        <v>2.3787313432835817</v>
      </c>
      <c r="V170" s="196">
        <f>IFERROR((VLOOKUP($A170,'1213'!$F$10:$L$408,4,FALSE)/VLOOKUP($A170,'2013'!$F$10:$M$460,8,FALSE))*1000,#N/A)</f>
        <v>3.8314176245210727</v>
      </c>
      <c r="W170" s="196">
        <f>IFERROR((VLOOKUP($A170,'1314'!$F$10:$L$408,4,FALSE)/VLOOKUP($A170,'2014'!$F$10:$M$460,8,FALSE))*1000,#N/A)</f>
        <v>2.1174737617381698</v>
      </c>
      <c r="X170" s="196">
        <f>IFERROR((VLOOKUP($A170,'1415'!$F$10:$L$408,4,FALSE)/VLOOKUP($A170,'2015'!$F$10:$M$460,8,FALSE))*1000,#N/A)</f>
        <v>4.4010452482464579</v>
      </c>
      <c r="Y170" s="196">
        <f>IFERROR((VLOOKUP($A170,'1516'!$F$10:$L$408,4,FALSE)/VLOOKUP($A170,'2016'!$F$10:$M$460,8,FALSE))*1000,#N/A)</f>
        <v>5.4572740915912501</v>
      </c>
      <c r="Z170" s="196">
        <f>IFERROR((VLOOKUP($A170,'1617'!$F$10:$L$408,4,FALSE)/VLOOKUP($A170,'2017'!$F$10:$M$460,8,FALSE))*1000,#N/A)</f>
        <v>8.0747022735474552</v>
      </c>
      <c r="AA170" s="196">
        <f>IFERROR((VLOOKUP($A170,'1718'!$F$10:$L$408,4,FALSE)/VLOOKUP($A170,'2018'!$F$10:$N$460,9,FALSE))*1000,#N/A)</f>
        <v>13.443133763632316</v>
      </c>
      <c r="AB170" s="196">
        <f>IFERROR((VLOOKUP($A170,'1819'!$F$10:$L$408,4,FALSE)/VLOOKUP($A170,'2018'!$F$10:$N$460,9,FALSE))*1000,#N/A)</f>
        <v>14.734030714444691</v>
      </c>
      <c r="AC170" s="196">
        <f>IFERROR((VLOOKUP($A170,'1920'!$F$10:$L$408,4,FALSE)/VLOOKUP($A170,'2019'!$F$10:$N$464,8,FALSE))*1000,#N/A)</f>
        <v>8.8548205907619106</v>
      </c>
      <c r="AD170" s="196">
        <f>IFERROR((VLOOKUP($A170,'20 21'!$F$10:$M$408,4,FALSE)/VLOOKUP($A170,'2020'!$F$10:$N$469,8,FALSE))*1000,#N/A)</f>
        <v>3.9721720971933769</v>
      </c>
      <c r="AE170" s="196">
        <f>IFERROR((VLOOKUP($A170,'21 22'!$F$10:$M$408,4,FALSE)/VLOOKUP($A170,'2021'!$F$10:$N$469,8,FALSE))*1000,#N/A)</f>
        <v>3.9500914532042972</v>
      </c>
      <c r="AF170" s="196">
        <f>IFERROR((VLOOKUP($A170,'22 23'!$F$10:$M$408,4,FALSE)/VLOOKUP($A170,'2022'!$F$10:$N$469,8,FALSE))*1000,#N/A)</f>
        <v>7.2683324670495217</v>
      </c>
      <c r="AG170" s="196">
        <f>IFERROR((VLOOKUP($A170,'23 24'!$F$7:$M$408,4,FALSE)/VLOOKUP($A170,'2023'!$C$7:$N$469,9,FALSE))*1000,#N/A)</f>
        <v>9.7702523073310452</v>
      </c>
      <c r="AI170" s="196">
        <f>IFERROR((VLOOKUP($A170,'0910'!$F$10:$L$433,5,FALSE)/VLOOKUP($A170,'2010'!$C$5:$K$611,9,FALSE))*1000,#N/A)</f>
        <v>0.14107688690336234</v>
      </c>
      <c r="AJ170" s="196">
        <f>IFERROR((VLOOKUP($A170,'1011'!$F$10:$L$433,5,FALSE)/VLOOKUP($A170,'2011'!$C$5:$K$611,9,FALSE))*1000,#N/A)</f>
        <v>4.6831826909567741E-2</v>
      </c>
      <c r="AK170" s="196">
        <f>IFERROR((VLOOKUP($A170,'1112'!$F$10:$L$408,5,FALSE)/VLOOKUP($A170,'2012'!$F$10:$M$460,8,FALSE))*1000,#N/A)</f>
        <v>0</v>
      </c>
      <c r="AL170" s="196">
        <f>IFERROR((VLOOKUP($A170,'1213'!$F$10:$L$408,5,FALSE)/VLOOKUP($A170,'2013'!$F$10:$M$460,8,FALSE))*1000,#N/A)</f>
        <v>0.18464663250703964</v>
      </c>
      <c r="AM170" s="196">
        <f>IFERROR((VLOOKUP($A170,'1314'!$F$10:$L$408,5,FALSE)/VLOOKUP($A170,'2014'!$F$10:$M$460,8,FALSE))*1000,#N/A)</f>
        <v>0.36825630638924689</v>
      </c>
      <c r="AN170" s="196">
        <f>IFERROR((VLOOKUP($A170,'1415'!$F$10:$L$408,5,FALSE)/VLOOKUP($A170,'2015'!$F$10:$M$460,8,FALSE))*1000,#N/A)</f>
        <v>0.22922110667950307</v>
      </c>
      <c r="AO170" s="196">
        <f>IFERROR((VLOOKUP($A170,'1516'!$F$10:$L$408,5,FALSE)/VLOOKUP($A170,'2016'!$F$10:$M$460,8,FALSE))*1000,#N/A)</f>
        <v>0.22738642048296875</v>
      </c>
      <c r="AP170" s="196">
        <f>IFERROR((VLOOKUP($A170,'1617'!$F$10:$L$408,5,FALSE)/VLOOKUP($A170,'2017'!$F$10:$M$460,8,FALSE))*1000,#N/A)</f>
        <v>0</v>
      </c>
      <c r="AQ170" s="196">
        <f>IFERROR((VLOOKUP($A170,'1718'!$F$10:$L$408,5,FALSE)/VLOOKUP($A170,'2018'!$F$10:$N$460,9,FALSE))*1000,#N/A)</f>
        <v>0.84576007122190078</v>
      </c>
      <c r="AR170" s="196">
        <f>IFERROR((VLOOKUP($A170,'1819'!$F$10:$L$408,5,FALSE)/VLOOKUP($A170,'2018'!$F$10:$N$460,9,FALSE))*1000,#N/A)</f>
        <v>1.4689517026485643</v>
      </c>
      <c r="AS170" s="196">
        <f>IFERROR((VLOOKUP($A170,'1920'!$F$10:$L$408,5,FALSE)/VLOOKUP($A170,'2019'!$F$10:$N$464,8,FALSE))*1000,#N/A)</f>
        <v>0.70486134055816207</v>
      </c>
      <c r="AT170" s="196">
        <f>IFERROR((VLOOKUP($A170,'20 21'!$F$10:$L$408,5,FALSE)/VLOOKUP($A170,'2020'!$F$10:$N$469,8,FALSE))*1000,#N/A)</f>
        <v>0.74205412804711435</v>
      </c>
      <c r="AU170" s="196">
        <f>IFERROR((VLOOKUP($A170,'21 22'!$F$10:$L$408,5,FALSE)/VLOOKUP($A170,'2021'!$F$10:$N$469,8,FALSE))*1000,#N/A)</f>
        <v>0.47229354331790507</v>
      </c>
      <c r="AV170" s="196">
        <f>IFERROR((VLOOKUP($A170,'22 23'!$F$10:$L$408,5,FALSE)/VLOOKUP($A170,'2022'!$F$10:$N$469,8,FALSE))*1000,#N/A)</f>
        <v>0.67612395042321127</v>
      </c>
      <c r="AW170" s="196">
        <f>IFERROR((VLOOKUP($A170,'23 24'!$F$7:$M$408,5,FALSE)/VLOOKUP($A170,'2023'!$C$7:$N$469,9,FALSE))*1000,#N/A)</f>
        <v>0.88058068005987944</v>
      </c>
      <c r="AY170" s="196">
        <f>IFERROR((VLOOKUP($A170,'0910'!$F$10:$L$433,6,FALSE)/VLOOKUP($A170,'2010'!$C$5:$K$611,9,FALSE))*1000,#N/A)</f>
        <v>0</v>
      </c>
      <c r="AZ170" s="196">
        <f>IFERROR((VLOOKUP($A170,'1011'!$F$10:$L$433,6,FALSE)/VLOOKUP($A170,'2011'!$C$5:$K$611,9,FALSE))*1000,#N/A)</f>
        <v>9.3663653819135481E-2</v>
      </c>
      <c r="BA170" s="196">
        <f>IFERROR((VLOOKUP($A170,'1112'!$F$10:$L$408,6,FALSE)/VLOOKUP($A170,'2012'!$F$10:$M$460,8,FALSE))*1000,#N/A)</f>
        <v>4.6641791044776122E-2</v>
      </c>
      <c r="BB170" s="196">
        <f>IFERROR((VLOOKUP($A170,'1213'!$F$10:$L$408,6,FALSE)/VLOOKUP($A170,'2013'!$F$10:$M$460,8,FALSE))*1000,#N/A)</f>
        <v>0</v>
      </c>
      <c r="BC170" s="196">
        <f>IFERROR((VLOOKUP($A170,'1314'!$F$10:$L$408,6,FALSE)/VLOOKUP($A170,'2014'!$F$10:$M$460,8,FALSE))*1000,#N/A)</f>
        <v>0</v>
      </c>
      <c r="BD170" s="196">
        <f>IFERROR((VLOOKUP($A170,'1415'!$F$10:$L$408,6,FALSE)/VLOOKUP($A170,'2015'!$F$10:$M$460,8,FALSE))*1000,#N/A)</f>
        <v>0</v>
      </c>
      <c r="BE170" s="196">
        <f>IFERROR((VLOOKUP($A170,'1516'!$F$10:$L$408,6,FALSE)/VLOOKUP($A170,'2016'!$F$10:$M$460,8,FALSE))*1000,#N/A)</f>
        <v>0</v>
      </c>
      <c r="BF170" s="196">
        <f>IFERROR((VLOOKUP($A170,'1617'!$F$10:$L$408,6,FALSE)/VLOOKUP($A170,'2017'!$F$10:$M$460,8,FALSE))*1000,#N/A)</f>
        <v>0</v>
      </c>
      <c r="BG170" s="196">
        <f>IFERROR((VLOOKUP($A170,'1718'!$F$10:$L$408,6,FALSE)/VLOOKUP($A170,'2018'!$F$10:$N$460,9,FALSE))*1000,#N/A)</f>
        <v>0</v>
      </c>
      <c r="BH170" s="196">
        <f>IFERROR((VLOOKUP($A170,'1819'!$F$10:$L$408,6,FALSE)/VLOOKUP($A170,'2018'!$F$10:$N$460,9,FALSE))*1000,#N/A)</f>
        <v>0.13354106387714224</v>
      </c>
      <c r="BI170" s="196">
        <f>IFERROR((VLOOKUP($A170,'1920'!$F$10:$L$408,6,FALSE)/VLOOKUP($A170,'2019'!$F$10:$N$464,8,FALSE))*1000,#N/A)</f>
        <v>0</v>
      </c>
      <c r="BJ170" s="196">
        <f>IFERROR((VLOOKUP($A170,'20 21'!$F$10:$L$408,6,FALSE)/VLOOKUP($A170,'2020'!$F$10:$N$469,8,FALSE))*1000,#N/A)</f>
        <v>0</v>
      </c>
      <c r="BK170" s="196">
        <f>IFERROR((VLOOKUP($A170,'21 22'!$F$10:$L$408,6,FALSE)/VLOOKUP($A170,'2021'!$F$10:$N$469,8,FALSE))*1000,#N/A)</f>
        <v>0</v>
      </c>
      <c r="BL170" s="196">
        <f>IFERROR((VLOOKUP($A170,'22 23'!$F$10:$L$408,6,FALSE)/VLOOKUP($A170,'2022'!$F$10:$N$469,8,FALSE))*1000,#N/A)</f>
        <v>0</v>
      </c>
      <c r="BM170" s="196">
        <f>IFERROR((VLOOKUP($A170,'23 24'!$F$7:$M$408,6,FALSE)/VLOOKUP($A170,'2023'!$C$7:$N$469,9,FALSE))*1000,#N/A)</f>
        <v>0</v>
      </c>
      <c r="BO170" s="196">
        <f>IFERROR((VLOOKUP($A170,'0910'!$F$10:$L$433,7,FALSE)/VLOOKUP($A170,'2010'!$C$5:$K$611,9,FALSE))*1000,#N/A)</f>
        <v>2.5864095932283093</v>
      </c>
      <c r="BP170" s="196">
        <f>IFERROR((VLOOKUP($A170,'1011'!$F$10:$L$433,7,FALSE)/VLOOKUP($A170,'2011'!$C$5:$K$611,9,FALSE))*1000,#N/A)</f>
        <v>3.8870416334941225</v>
      </c>
      <c r="BQ170" s="196">
        <f>IFERROR((VLOOKUP($A170,'1112'!$F$10:$L$408,7,FALSE)/VLOOKUP($A170,'2012'!$F$10:$M$460,8,FALSE))*1000,#N/A)</f>
        <v>2.3787313432835817</v>
      </c>
      <c r="BR170" s="196">
        <f>IFERROR((VLOOKUP($A170,'1213'!$F$10:$L$408,7,FALSE)/VLOOKUP($A170,'2013'!$F$10:$M$460,8,FALSE))*1000,#N/A)</f>
        <v>4.0160642570281118</v>
      </c>
      <c r="BS170" s="196">
        <f>IFERROR((VLOOKUP($A170,'1314'!$F$10:$L$408,7,FALSE)/VLOOKUP($A170,'2014'!$F$10:$M$460,8,FALSE))*1000,#N/A)</f>
        <v>2.5317621064260729</v>
      </c>
      <c r="BT170" s="196">
        <f>IFERROR((VLOOKUP($A170,'1415'!$F$10:$L$408,7,FALSE)/VLOOKUP($A170,'2015'!$F$10:$M$460,8,FALSE))*1000,#N/A)</f>
        <v>4.5844221335900608</v>
      </c>
      <c r="BU170" s="196">
        <f>IFERROR((VLOOKUP($A170,'1516'!$F$10:$L$408,7,FALSE)/VLOOKUP($A170,'2016'!$F$10:$M$460,8,FALSE))*1000,#N/A)</f>
        <v>5.6846605120742195</v>
      </c>
      <c r="BV170" s="196">
        <f>IFERROR((VLOOKUP($A170,'1617'!$F$10:$L$408,7,FALSE)/VLOOKUP($A170,'2017'!$F$10:$M$460,8,FALSE))*1000,#N/A)</f>
        <v>8.0747022735474552</v>
      </c>
      <c r="BW170" s="196">
        <f>IFERROR((VLOOKUP($A170,'1718'!$F$10:$L$408,7,FALSE)/VLOOKUP($A170,'2018'!$F$10:$N$460,9,FALSE))*1000,#N/A)</f>
        <v>14.288893834854218</v>
      </c>
      <c r="BX170" s="196">
        <f>IFERROR((VLOOKUP($A170,'1819'!$F$10:$L$408,7,FALSE)/VLOOKUP($A170,'2018'!$F$10:$N$460,9,FALSE))*1000,#N/A)</f>
        <v>16.336523480970399</v>
      </c>
      <c r="BY170" s="196">
        <f>IFERROR((VLOOKUP($A170,'1920'!$F$10:$L$408,7,FALSE)/VLOOKUP($A170,'2019'!$F$10:$N$464,8,FALSE))*1000,#N/A)</f>
        <v>9.5596819313200729</v>
      </c>
      <c r="BZ170" s="196">
        <f>IFERROR((VLOOKUP($A170,'20 21'!$F$10:$L$408,7,FALSE)/VLOOKUP($A170,'2020'!$F$10:$N$469,8,FALSE))*1000,#N/A)</f>
        <v>4.7142262252404912</v>
      </c>
      <c r="CA170" s="196">
        <f>IFERROR((VLOOKUP($A170,'21 22'!$F$10:$L$408,7,FALSE)/VLOOKUP($A170,'2021'!$F$10:$N$469,8,FALSE))*1000,#N/A)</f>
        <v>4.4223849965222017</v>
      </c>
      <c r="CB170" s="196">
        <f>IFERROR((VLOOKUP($A170,'22 23'!$F$10:$L$408,7,FALSE)/VLOOKUP($A170,'2022'!$F$10:$N$469,8,FALSE))*1000,#N/A)</f>
        <v>7.9867141643741837</v>
      </c>
      <c r="CC170" s="196">
        <f>IFERROR((VLOOKUP($A170,'23 24'!$F$7:$M$408,7,FALSE)/VLOOKUP($A170,'2023'!$C$7:$N$469,9,FALSE))*1000,#N/A)</f>
        <v>10.650832987390924</v>
      </c>
      <c r="CE170" s="198">
        <f>IFERROR((VLOOKUP($A170,'0910'!$F$10:$S$433,9,FALSE)/VLOOKUP($A170,'2010'!$C$5:$K$611,9,FALSE))*1000,#N/A)</f>
        <v>5.8311779920056432</v>
      </c>
      <c r="CF170" s="198">
        <f>IFERROR((VLOOKUP($A170,'1011'!$F$10:$S$433,10,FALSE)/VLOOKUP($A170,'2011'!$C$5:$K$611,9,FALSE))*1000,#N/A)</f>
        <v>6.9311103826160254</v>
      </c>
      <c r="CG170" s="198">
        <f>IFERROR((VLOOKUP($A170,'1112'!$F$10:$S$408,9,FALSE)/VLOOKUP($A170,'2012'!$F$10:$M$460,8,FALSE))*1000,#N/A)</f>
        <v>6.3899253731343286</v>
      </c>
      <c r="CH170" s="198">
        <f>IFERROR((VLOOKUP($A170,'1213'!$F$10:$S$408,9,FALSE)/VLOOKUP($A170,'2013'!$F$10:$M$460,8,FALSE))*1000,#N/A)</f>
        <v>8.3090984628167845</v>
      </c>
      <c r="CI170" s="198">
        <f>IFERROR((VLOOKUP($A170,'1314'!$F$10:$S$408,9,FALSE)/VLOOKUP($A170,'2014'!$F$10:$M$460,8,FALSE))*1000,#N/A)</f>
        <v>2.0714417234395137</v>
      </c>
      <c r="CJ170" s="198">
        <f>IFERROR((VLOOKUP($A170,'1415'!$F$10:$S$408,9,FALSE)/VLOOKUP($A170,'2015'!$F$10:$M$460,8,FALSE))*1000,#N/A)</f>
        <v>3.8050703708797506</v>
      </c>
      <c r="CK170" s="198">
        <f>IFERROR((VLOOKUP($A170,'1516'!$F$10:$S$408,9,FALSE)/VLOOKUP($A170,'2016'!$F$10:$M$460,8,FALSE))*1000,#N/A)</f>
        <v>3.1379326026649688</v>
      </c>
      <c r="CL170" s="198">
        <f>IFERROR((VLOOKUP($A170,'1617'!$F$10:$S$408,9,FALSE)/VLOOKUP($A170,'2017'!$F$10:$M$460,8,FALSE))*1000,#N/A)</f>
        <v>2.0750631540959938</v>
      </c>
      <c r="CM170" s="198">
        <f>IFERROR((VLOOKUP($A170,'1718'!$F$10:$S$408,9,FALSE)/VLOOKUP($A170,'2018'!$F$10:$N$460,9,FALSE))*1000,#N/A)</f>
        <v>2.2256843979523704</v>
      </c>
      <c r="CN170" s="198">
        <f>IFERROR((VLOOKUP($A170,'1819'!$F$10:$S$408,9,FALSE)/VLOOKUP($A170,'2018'!$F$10:$N$460,9,FALSE))*1000,#N/A)</f>
        <v>9.4369018473180493</v>
      </c>
      <c r="CO170" s="198">
        <f>IFERROR((VLOOKUP($A170,'1920'!$F$10:$S$408,9,FALSE)/VLOOKUP($A170,'2019'!$F$10:$N$464,8,FALSE))*1000,#N/A)</f>
        <v>9.6918434326747285</v>
      </c>
      <c r="CP170" s="198">
        <f>IFERROR((VLOOKUP($A170,'20 21'!$F$10:$S$408,9,FALSE)/VLOOKUP($A170,'2020'!$F$10:$N$469,8,FALSE))*1000,#N/A)</f>
        <v>13.662526004632165</v>
      </c>
      <c r="CQ170" s="198">
        <f>IFERROR((VLOOKUP($A170,'21 22'!$F$10:$S$408,9,FALSE)/VLOOKUP($A170,'2021'!$F$10:$N$469,8,FALSE))*1000,#N/A)</f>
        <v>7.1702747030991043</v>
      </c>
      <c r="CR170" s="198">
        <f>IFERROR((VLOOKUP($A170,'22 23'!$F$10:$S$408,9,FALSE)/VLOOKUP($A170,'2022'!$F$10:$N$469,8,FALSE))*1000,#N/A)</f>
        <v>6.4654352759219584</v>
      </c>
      <c r="CS170" s="196">
        <f>IFERROR((VLOOKUP($A170,'23 24'!$F$7:$S$408,9,FALSE)/VLOOKUP($A170,'2023'!$C$7:$N$469,9,FALSE))*1000,#N/A)</f>
        <v>5.6608758003849395</v>
      </c>
      <c r="CU170" s="198">
        <f>IFERROR((VLOOKUP($A170,'0910'!$F$10:$S$433,10,FALSE)/VLOOKUP($A170,'2010'!$C$5:$K$611,9,FALSE))*1000,#N/A)</f>
        <v>9.4051257935574895E-2</v>
      </c>
      <c r="CV170" s="198">
        <f>IFERROR((VLOOKUP($A170,'1011'!$F$10:$S$433,11,FALSE)/VLOOKUP($A170,'2011'!$C$5:$K$611,9,FALSE))*1000,#N/A)</f>
        <v>0.28099096145740649</v>
      </c>
      <c r="CW170" s="198">
        <f>IFERROR((VLOOKUP($A170,'1112'!$F$10:$S$408,10,FALSE)/VLOOKUP($A170,'2012'!$F$10:$M$460,8,FALSE))*1000,#N/A)</f>
        <v>0</v>
      </c>
      <c r="CX170" s="198">
        <f>IFERROR((VLOOKUP($A170,'1213'!$F$10:$S$408,10,FALSE)/VLOOKUP($A170,'2013'!$F$10:$M$460,8,FALSE))*1000,#N/A)</f>
        <v>0</v>
      </c>
      <c r="CY170" s="198">
        <f>IFERROR((VLOOKUP($A170,'1314'!$F$10:$S$408,10,FALSE)/VLOOKUP($A170,'2014'!$F$10:$M$460,8,FALSE))*1000,#N/A)</f>
        <v>0.23016019149327932</v>
      </c>
      <c r="CZ170" s="198">
        <f>IFERROR((VLOOKUP($A170,'1415'!$F$10:$S$408,10,FALSE)/VLOOKUP($A170,'2015'!$F$10:$M$460,8,FALSE))*1000,#N/A)</f>
        <v>0.32090954935130428</v>
      </c>
      <c r="DA170" s="198">
        <f>IFERROR((VLOOKUP($A170,'1516'!$F$10:$S$408,10,FALSE)/VLOOKUP($A170,'2016'!$F$10:$M$460,8,FALSE))*1000,#N/A)</f>
        <v>4.5477284096593747E-2</v>
      </c>
      <c r="DB170" s="198">
        <f>IFERROR((VLOOKUP($A170,'1617'!$F$10:$S$408,10,FALSE)/VLOOKUP($A170,'2017'!$F$10:$M$460,8,FALSE))*1000,#N/A)</f>
        <v>4.5110068567304221E-2</v>
      </c>
      <c r="DC170" s="198">
        <f>IFERROR((VLOOKUP($A170,'1718'!$F$10:$S$408,10,FALSE)/VLOOKUP($A170,'2018'!$F$10:$N$460,9,FALSE))*1000,#N/A)</f>
        <v>0.4451368795904741</v>
      </c>
      <c r="DD170" s="198">
        <f>IFERROR((VLOOKUP($A170,'1819'!$F$10:$S$408,10,FALSE)/VLOOKUP($A170,'2018'!$F$10:$N$460,9,FALSE))*1000,#N/A)</f>
        <v>0.75673269530380594</v>
      </c>
      <c r="DE170" s="198">
        <f>IFERROR((VLOOKUP($A170,'1920'!$F$10:$S$408,10,FALSE)/VLOOKUP($A170,'2019'!$F$10:$N$464,8,FALSE))*1000,#N/A)</f>
        <v>0</v>
      </c>
      <c r="DF170" s="198">
        <f>IFERROR((VLOOKUP($A170,'20 21'!$F$10:$S$408,10,FALSE)/VLOOKUP($A170,'2020'!$F$10:$N$469,8,FALSE))*1000,#N/A)</f>
        <v>0.34920194261040677</v>
      </c>
      <c r="DG170" s="198">
        <f>IFERROR((VLOOKUP($A170,'21 22'!$F$10:$S$408,10,FALSE)/VLOOKUP($A170,'2021'!$F$10:$N$469,8,FALSE))*1000,#N/A)</f>
        <v>0.51522931998316912</v>
      </c>
      <c r="DH170" s="198">
        <f>IFERROR((VLOOKUP($A170,'22 23'!$F$10:$S$408,10,FALSE)/VLOOKUP($A170,'2022'!$F$10:$N$469,8,FALSE))*1000,#N/A)</f>
        <v>0.84515493802901409</v>
      </c>
      <c r="DI170" s="196">
        <f>IFERROR((VLOOKUP($A170,'23 24'!$F$7:$S$408,10,FALSE)/VLOOKUP($A170,'2023'!$C$7:$N$469,9,FALSE))*1000,#N/A)</f>
        <v>1.2160399867493574</v>
      </c>
      <c r="DK170" s="198">
        <f>IFERROR((VLOOKUP($A170,'0910'!$F$10:$S$433,11,FALSE)/VLOOKUP($A170,'2010'!$C$5:$K$611,9,FALSE))*1000,#N/A)</f>
        <v>0</v>
      </c>
      <c r="DL170" s="198">
        <f>IFERROR((VLOOKUP($A170,'1011'!$F$10:$S$433,12,FALSE)/VLOOKUP($A170,'2011'!$C$5:$K$611,9,FALSE))*1000,#N/A)</f>
        <v>0</v>
      </c>
      <c r="DM170" s="198">
        <f>IFERROR((VLOOKUP($A170,'1112'!$F$10:$S$408,11,FALSE)/VLOOKUP($A170,'2012'!$F$10:$M$460,8,FALSE))*1000,#N/A)</f>
        <v>0</v>
      </c>
      <c r="DN170" s="198">
        <f>IFERROR((VLOOKUP($A170,'1213'!$F$10:$S$408,11,FALSE)/VLOOKUP($A170,'2013'!$F$10:$M$460,8,FALSE))*1000,#N/A)</f>
        <v>4.6161658126759909E-2</v>
      </c>
      <c r="DO170" s="198">
        <f>IFERROR((VLOOKUP($A170,'1314'!$F$10:$S$408,11,FALSE)/VLOOKUP($A170,'2014'!$F$10:$M$460,8,FALSE))*1000,#N/A)</f>
        <v>0</v>
      </c>
      <c r="DP170" s="198">
        <f>IFERROR((VLOOKUP($A170,'1415'!$F$10:$S$408,11,FALSE)/VLOOKUP($A170,'2015'!$F$10:$M$460,8,FALSE))*1000,#N/A)</f>
        <v>0</v>
      </c>
      <c r="DQ170" s="198">
        <f>IFERROR((VLOOKUP($A170,'1516'!$F$10:$S$408,11,FALSE)/VLOOKUP($A170,'2016'!$F$10:$M$460,8,FALSE))*1000,#N/A)</f>
        <v>0</v>
      </c>
      <c r="DR170" s="198">
        <f>IFERROR((VLOOKUP($A170,'1617'!$F$10:$S$408,11,FALSE)/VLOOKUP($A170,'2017'!$F$10:$M$460,8,FALSE))*1000,#N/A)</f>
        <v>0</v>
      </c>
      <c r="DS170" s="198">
        <f>IFERROR((VLOOKUP($A170,'1718'!$F$10:$S$408,11,FALSE)/VLOOKUP($A170,'2018'!$F$10:$N$460,9,FALSE))*1000,#N/A)</f>
        <v>0</v>
      </c>
      <c r="DT170" s="198">
        <f>IFERROR((VLOOKUP($A170,'1819'!$F$10:$S$408,11,FALSE)/VLOOKUP($A170,'2018'!$F$10:$N$460,9,FALSE))*1000,#N/A)</f>
        <v>0.22256843979523705</v>
      </c>
      <c r="DU170" s="198">
        <f>IFERROR((VLOOKUP($A170,'1920'!$F$10:$S$408,11,FALSE)/VLOOKUP($A170,'2019'!$F$10:$N$464,8,FALSE))*1000,#N/A)</f>
        <v>0</v>
      </c>
      <c r="DV170" s="198">
        <f>IFERROR((VLOOKUP($A170,'20 21'!$F$10:$S$408,11,FALSE)/VLOOKUP($A170,'2020'!$F$10:$N$469,8,FALSE))*1000,#N/A)</f>
        <v>0</v>
      </c>
      <c r="DW170" s="198">
        <f>IFERROR((VLOOKUP($A170,'21 22'!$F$10:$S$408,11,FALSE)/VLOOKUP($A170,'2021'!$F$10:$N$469,8,FALSE))*1000,#N/A)</f>
        <v>0</v>
      </c>
      <c r="DX170" s="198">
        <f>IFERROR((VLOOKUP($A170,'22 23'!$F$10:$S$408,11,FALSE)/VLOOKUP($A170,'2022'!$F$10:$N$469,8,FALSE))*1000,#N/A)</f>
        <v>0</v>
      </c>
      <c r="DY170" s="196">
        <f>IFERROR((VLOOKUP($A170,'23 24'!$F$7:$S$408,11,FALSE)/VLOOKUP($A170,'2023'!$C$7:$N$469,9,FALSE))*1000,#N/A)</f>
        <v>0</v>
      </c>
      <c r="EA170" s="198">
        <f>IFERROR((VLOOKUP($A170,'0910'!$F$10:$S$433,12,FALSE)/VLOOKUP($A170,'2010'!$C$5:$K$611,9,FALSE))*1000,#N/A)</f>
        <v>5.9252292499412178</v>
      </c>
      <c r="EB170" s="198">
        <f>IFERROR((VLOOKUP($A170,'1011'!$F$10:$S$433,13,FALSE)/VLOOKUP($A170,'2011'!$C$5:$K$611,9,FALSE))*1000,#N/A)</f>
        <v>7.2121013440734325</v>
      </c>
      <c r="EC170" s="198">
        <f>IFERROR((VLOOKUP($A170,'1112'!$F$10:$S$408,12,FALSE)/VLOOKUP($A170,'2012'!$F$10:$M$460,8,FALSE))*1000,#N/A)</f>
        <v>6.3899253731343286</v>
      </c>
      <c r="ED170" s="198">
        <f>IFERROR((VLOOKUP($A170,'1213'!$F$10:$S$408,12,FALSE)/VLOOKUP($A170,'2013'!$F$10:$M$460,8,FALSE))*1000,#N/A)</f>
        <v>8.3552601209435444</v>
      </c>
      <c r="EE170" s="198">
        <f>IFERROR((VLOOKUP($A170,'1314'!$F$10:$S$408,12,FALSE)/VLOOKUP($A170,'2014'!$F$10:$M$460,8,FALSE))*1000,#N/A)</f>
        <v>2.3016019149327929</v>
      </c>
      <c r="EF170" s="198">
        <f>IFERROR((VLOOKUP($A170,'1415'!$F$10:$S$408,12,FALSE)/VLOOKUP($A170,'2015'!$F$10:$M$460,8,FALSE))*1000,#N/A)</f>
        <v>4.125979920231055</v>
      </c>
      <c r="EG170" s="198">
        <f>IFERROR((VLOOKUP($A170,'1516'!$F$10:$S$408,12,FALSE)/VLOOKUP($A170,'2016'!$F$10:$M$460,8,FALSE))*1000,#N/A)</f>
        <v>3.2288871708581564</v>
      </c>
      <c r="EH170" s="198">
        <f>IFERROR((VLOOKUP($A170,'1617'!$F$10:$S$408,12,FALSE)/VLOOKUP($A170,'2017'!$F$10:$M$460,8,FALSE))*1000,#N/A)</f>
        <v>2.1201732226632983</v>
      </c>
      <c r="EI170" s="198">
        <f>IFERROR((VLOOKUP($A170,'1718'!$F$10:$S$408,12,FALSE)/VLOOKUP($A170,'2018'!$F$10:$N$460,9,FALSE))*1000,#N/A)</f>
        <v>2.6708212775428444</v>
      </c>
      <c r="EJ170" s="198">
        <f>IFERROR((VLOOKUP($A170,'1819'!$F$10:$S$408,12,FALSE)/VLOOKUP($A170,'2018'!$F$10:$N$460,9,FALSE))*1000,#N/A)</f>
        <v>10.46071667037614</v>
      </c>
      <c r="EK170" s="198">
        <f>IFERROR((VLOOKUP($A170,'1920'!$F$10:$S$408,12,FALSE)/VLOOKUP($A170,'2019'!$F$10:$N$464,8,FALSE))*1000,#N/A)</f>
        <v>9.6918434326747285</v>
      </c>
      <c r="EL170" s="198">
        <f>IFERROR((VLOOKUP($A170,'20 21'!$F$10:$S$408,12,FALSE)/VLOOKUP($A170,'2020'!$F$10:$N$469,8,FALSE))*1000,#N/A)</f>
        <v>14.055378190068872</v>
      </c>
      <c r="EM170" s="198">
        <f>IFERROR((VLOOKUP($A170,'21 22'!$F$10:$S$408,12,FALSE)/VLOOKUP($A170,'2021'!$F$10:$N$469,8,FALSE))*1000,#N/A)</f>
        <v>7.6855040230822729</v>
      </c>
      <c r="EN170" s="198">
        <f>IFERROR((VLOOKUP($A170,'22 23'!$F$10:$S$408,12,FALSE)/VLOOKUP($A170,'2022'!$F$10:$N$469,8,FALSE))*1000,#N/A)</f>
        <v>7.3105902139509729</v>
      </c>
      <c r="EO170" s="196">
        <f>IFERROR((VLOOKUP($A170,'23 24'!$F$7:$S$408,12,FALSE)/VLOOKUP($A170,'2023'!$C$7:$N$469,9,FALSE))*1000,#N/A)</f>
        <v>6.8349833737981127</v>
      </c>
    </row>
    <row r="171" spans="1:145" x14ac:dyDescent="0.3">
      <c r="A171" t="s">
        <v>1090</v>
      </c>
      <c r="B171" t="s">
        <v>1743</v>
      </c>
      <c r="C171" t="str">
        <f>IF(VLOOKUP($A171,'0910'!$F$10:$L$433,1,FALSE)=VLOOKUP($A171,'2010'!$C$5:$K$611,1,FALSE),VLOOKUP($A171,'0910'!$F$10:$L$433,1,FALSE),FALSE)</f>
        <v>Mansfield</v>
      </c>
      <c r="D171" t="str">
        <f>IF(VLOOKUP($A171,'1011'!$F$10:$L$433,1,FALSE)=VLOOKUP($A171,'2011'!$C$5:$K$611,1,FALSE),VLOOKUP($A171,'1011'!$F$10:$L$433,1,FALSE),FALSE)</f>
        <v>Mansfield</v>
      </c>
      <c r="E171" t="str">
        <f>IF(VLOOKUP(A171,'1112'!$F$10:$L$408,1,FALSE)=VLOOKUP(A171,'2012'!$F$10:$M$460,1,FALSE),VLOOKUP(A171,'1112'!$F$10:$L$408,1,FALSE),FALSE)</f>
        <v>Mansfield</v>
      </c>
      <c r="F171" t="str">
        <f>IF(VLOOKUP($A171,'1213'!$F$10:$L$408,1,FALSE)=VLOOKUP($A171,'2013'!$F$10:$M$460,1,FALSE),VLOOKUP($A171,'1213'!$F$10:$L$408,1,FALSE),FALSE)</f>
        <v>Mansfield</v>
      </c>
      <c r="G171" t="str">
        <f>IF(VLOOKUP($A171,'1314'!$F$10:$L$408,1,FALSE)=VLOOKUP($A171,'2014'!$F$10:$M$460,1,FALSE),VLOOKUP($A171,'1314'!$F$10:$L$408,1,FALSE),FALSE)</f>
        <v>Mansfield</v>
      </c>
      <c r="H171" t="str">
        <f>IF(VLOOKUP($A171,'1415'!$F$10:$L$408,1,FALSE)=VLOOKUP($A171,'2015'!$F$10:$M$460,1,FALSE),VLOOKUP($A171,'1415'!$F$10:$L$408,1,FALSE),FALSE)</f>
        <v>Mansfield</v>
      </c>
      <c r="I171" t="str">
        <f>IF(VLOOKUP($A171,'1516'!$F$10:$L$408,1,FALSE)=VLOOKUP($A171,'2015'!$F$10:$M$460,1,FALSE),VLOOKUP($A171,'1516'!$F$10:$L$408,1,FALSE),FALSE)</f>
        <v>Mansfield</v>
      </c>
      <c r="J171" t="str">
        <f>IF(VLOOKUP($A171,'1617'!$F$10:$L$408,1,FALSE)=VLOOKUP($A171,'2016'!$F$10:$M$460,1,FALSE),VLOOKUP($A171,'1617'!$F$10:$L$408,1,FALSE),FALSE)</f>
        <v>Mansfield</v>
      </c>
      <c r="K171" t="str">
        <f>IF(VLOOKUP($A171,'1718'!$F$10:$M$408,1,FALSE)=VLOOKUP($A171,'2017'!$F$10:$M$460,1,FALSE),VLOOKUP($A171,'1718'!$F$10:$M$408,1,FALSE),FALSE)</f>
        <v>Mansfield</v>
      </c>
      <c r="L171" t="str">
        <f>IF(VLOOKUP($A171,'1819'!$F$10:$M$408,1,FALSE)=VLOOKUP($A171,'2018'!$F$10:$M$460,1,FALSE),VLOOKUP($A171,'1819'!$F$10:$M$408,1,FALSE),FALSE)</f>
        <v>Mansfield</v>
      </c>
      <c r="M171" t="str">
        <f>IF(VLOOKUP($A171,'1920'!$F$10:$M$408,1,FALSE)=VLOOKUP($A171,'2019'!$F$10:$M$464,1,FALSE),VLOOKUP($A171,'1920'!$F$10:$M$408,1,FALSE),FALSE)</f>
        <v>Mansfield</v>
      </c>
      <c r="N171" t="str">
        <f>IF(VLOOKUP($A171,'20 21'!$F$10:$N$408,1,FALSE)=VLOOKUP($A171,'2020'!$F$10:$O$468,1,FALSE),VLOOKUP($A171,'20 21'!$F$10:$N$408,1,FALSE),FALSE)</f>
        <v>Mansfield</v>
      </c>
      <c r="O171" t="str">
        <f>IF(VLOOKUP($A171,'21 22'!$F$10:$N$408,1,FALSE)=VLOOKUP($A171,'2021'!$F$10:$O$471,1,FALSE),VLOOKUP($A171,'21 22'!$F$10:$N$408,1,FALSE),FALSE)</f>
        <v>Mansfield</v>
      </c>
      <c r="P171" t="str">
        <f>IF(VLOOKUP($A171,'22 23'!$F$10:$N$408,1,FALSE)=VLOOKUP($A171,'2022'!$F$10:$O$468,1,FALSE),VLOOKUP($A171,'22 23'!$F$10:$N$408,1,FALSE),FALSE)</f>
        <v>Mansfield</v>
      </c>
      <c r="Q171" t="str">
        <f>IF(VLOOKUP($A171,'23 24'!$F$7:$N$408,1,FALSE)=VLOOKUP($A171,'2023'!$C$7:$O$468,1,FALSE),VLOOKUP($A171,'23 24'!$F$7:$N$408,1,FALSE),FALSE)</f>
        <v>Mansfield</v>
      </c>
      <c r="S171" s="196">
        <f>IFERROR((VLOOKUP($A171,'0910'!$F$10:$L$433,4,FALSE)/VLOOKUP($A171,'2010'!$C$5:$K$611,9,FALSE))*1000,#N/A)</f>
        <v>3.8718003871800386</v>
      </c>
      <c r="T171" s="196">
        <f>IFERROR((VLOOKUP($A171,'1011'!$F$10:$L$433,4,FALSE)/VLOOKUP($A171,'2011'!$C$5:$K$611,9,FALSE))*1000,#N/A)</f>
        <v>3.6278275714895432</v>
      </c>
      <c r="U171" s="196">
        <f>IFERROR((VLOOKUP($A171,'1112'!$F$10:$L$408,4,FALSE)/VLOOKUP($A171,'2012'!$F$10:$M$460,8,FALSE))*1000,#N/A)</f>
        <v>4.0331139885374663</v>
      </c>
      <c r="V171" s="196">
        <f>IFERROR((VLOOKUP($A171,'1213'!$F$10:$L$408,4,FALSE)/VLOOKUP($A171,'2013'!$F$10:$M$460,8,FALSE))*1000,#N/A)</f>
        <v>4.0169133192389008</v>
      </c>
      <c r="W171" s="196">
        <f>IFERROR((VLOOKUP($A171,'1314'!$F$10:$L$408,4,FALSE)/VLOOKUP($A171,'2014'!$F$10:$M$460,8,FALSE))*1000,#N/A)</f>
        <v>5.0441361916771754</v>
      </c>
      <c r="X171" s="196">
        <f>IFERROR((VLOOKUP($A171,'1415'!$F$10:$L$408,4,FALSE)/VLOOKUP($A171,'2015'!$F$10:$M$460,8,FALSE))*1000,#N/A)</f>
        <v>4.1814760610495512</v>
      </c>
      <c r="Y171" s="196">
        <f>IFERROR((VLOOKUP($A171,'1516'!$F$10:$L$408,4,FALSE)/VLOOKUP($A171,'2016'!$F$10:$M$460,8,FALSE))*1000,#N/A)</f>
        <v>3.3181252592285357</v>
      </c>
      <c r="Z171" s="196">
        <f>IFERROR((VLOOKUP($A171,'1617'!$F$10:$L$408,4,FALSE)/VLOOKUP($A171,'2017'!$F$10:$M$460,8,FALSE))*1000,#N/A)</f>
        <v>3.0953363598844406</v>
      </c>
      <c r="AA171" s="196">
        <f>IFERROR((VLOOKUP($A171,'1718'!$F$10:$L$408,4,FALSE)/VLOOKUP($A171,'2018'!$F$10:$N$460,9,FALSE))*1000,#N/A)</f>
        <v>3.2860957075374819</v>
      </c>
      <c r="AB171" s="196">
        <f>IFERROR((VLOOKUP($A171,'1819'!$F$10:$L$408,4,FALSE)/VLOOKUP($A171,'2018'!$F$10:$N$460,9,FALSE))*1000,#N/A)</f>
        <v>5.5452865064695009</v>
      </c>
      <c r="AC171" s="196">
        <f>IFERROR((VLOOKUP($A171,'1920'!$F$10:$L$408,4,FALSE)/VLOOKUP($A171,'2019'!$F$10:$N$464,8,FALSE))*1000,#N/A)</f>
        <v>5.0934131980522794</v>
      </c>
      <c r="AD171" s="196">
        <f>IFERROR((VLOOKUP($A171,'20 21'!$F$10:$M$408,4,FALSE)/VLOOKUP($A171,'2020'!$F$10:$N$469,8,FALSE))*1000,#N/A)</f>
        <v>3.0005881152705931</v>
      </c>
      <c r="AE171" s="196">
        <f>IFERROR((VLOOKUP($A171,'21 22'!$F$10:$M$408,4,FALSE)/VLOOKUP($A171,'2021'!$F$10:$N$469,8,FALSE))*1000,#N/A)</f>
        <v>5.7403008709422014</v>
      </c>
      <c r="AF171" s="196">
        <f>IFERROR((VLOOKUP($A171,'22 23'!$F$10:$M$408,4,FALSE)/VLOOKUP($A171,'2022'!$F$10:$N$469,8,FALSE))*1000,#N/A)</f>
        <v>3.1445304822923625</v>
      </c>
      <c r="AG171" s="196">
        <f>IFERROR((VLOOKUP($A171,'23 24'!$F$7:$M$408,4,FALSE)/VLOOKUP($A171,'2023'!$C$7:$N$469,9,FALSE))*1000,#N/A)</f>
        <v>2.7310678475283838</v>
      </c>
      <c r="AI171" s="196">
        <f>IFERROR((VLOOKUP($A171,'0910'!$F$10:$L$433,5,FALSE)/VLOOKUP($A171,'2010'!$C$5:$K$611,9,FALSE))*1000,#N/A)</f>
        <v>0.21510002151000215</v>
      </c>
      <c r="AJ171" s="196">
        <f>IFERROR((VLOOKUP($A171,'1011'!$F$10:$L$433,5,FALSE)/VLOOKUP($A171,'2011'!$C$5:$K$611,9,FALSE))*1000,#N/A)</f>
        <v>0</v>
      </c>
      <c r="AK171" s="196">
        <f>IFERROR((VLOOKUP($A171,'1112'!$F$10:$L$408,5,FALSE)/VLOOKUP($A171,'2012'!$F$10:$M$460,8,FALSE))*1000,#N/A)</f>
        <v>0.21226915729144555</v>
      </c>
      <c r="AL171" s="196">
        <f>IFERROR((VLOOKUP($A171,'1213'!$F$10:$L$408,5,FALSE)/VLOOKUP($A171,'2013'!$F$10:$M$460,8,FALSE))*1000,#N/A)</f>
        <v>0.63424947145877375</v>
      </c>
      <c r="AM171" s="196">
        <f>IFERROR((VLOOKUP($A171,'1314'!$F$10:$L$408,5,FALSE)/VLOOKUP($A171,'2014'!$F$10:$M$460,8,FALSE))*1000,#N/A)</f>
        <v>0</v>
      </c>
      <c r="AN171" s="196">
        <f>IFERROR((VLOOKUP($A171,'1415'!$F$10:$L$408,5,FALSE)/VLOOKUP($A171,'2015'!$F$10:$M$460,8,FALSE))*1000,#N/A)</f>
        <v>0.62722140915743263</v>
      </c>
      <c r="AO171" s="196">
        <f>IFERROR((VLOOKUP($A171,'1516'!$F$10:$L$408,5,FALSE)/VLOOKUP($A171,'2016'!$F$10:$M$460,8,FALSE))*1000,#N/A)</f>
        <v>0.20738282870178348</v>
      </c>
      <c r="AP171" s="196">
        <f>IFERROR((VLOOKUP($A171,'1617'!$F$10:$L$408,5,FALSE)/VLOOKUP($A171,'2017'!$F$10:$M$460,8,FALSE))*1000,#N/A)</f>
        <v>0.20635575732562939</v>
      </c>
      <c r="AQ171" s="196">
        <f>IFERROR((VLOOKUP($A171,'1718'!$F$10:$L$408,5,FALSE)/VLOOKUP($A171,'2018'!$F$10:$N$460,9,FALSE))*1000,#N/A)</f>
        <v>0.41076196344218524</v>
      </c>
      <c r="AR171" s="196">
        <f>IFERROR((VLOOKUP($A171,'1819'!$F$10:$L$408,5,FALSE)/VLOOKUP($A171,'2018'!$F$10:$N$460,9,FALSE))*1000,#N/A)</f>
        <v>0.20538098172109262</v>
      </c>
      <c r="AS171" s="196">
        <f>IFERROR((VLOOKUP($A171,'1920'!$F$10:$L$408,5,FALSE)/VLOOKUP($A171,'2019'!$F$10:$N$464,8,FALSE))*1000,#N/A)</f>
        <v>0</v>
      </c>
      <c r="AT171" s="196">
        <f>IFERROR((VLOOKUP($A171,'20 21'!$F$10:$L$408,5,FALSE)/VLOOKUP($A171,'2020'!$F$10:$N$469,8,FALSE))*1000,#N/A)</f>
        <v>0</v>
      </c>
      <c r="AU171" s="196">
        <f>IFERROR((VLOOKUP($A171,'21 22'!$F$10:$L$408,5,FALSE)/VLOOKUP($A171,'2021'!$F$10:$N$469,8,FALSE))*1000,#N/A)</f>
        <v>0</v>
      </c>
      <c r="AV171" s="196">
        <f>IFERROR((VLOOKUP($A171,'22 23'!$F$10:$L$408,5,FALSE)/VLOOKUP($A171,'2022'!$F$10:$N$469,8,FALSE))*1000,#N/A)</f>
        <v>1.1791989308596362</v>
      </c>
      <c r="AW171" s="196">
        <f>IFERROR((VLOOKUP($A171,'23 24'!$F$7:$M$408,5,FALSE)/VLOOKUP($A171,'2023'!$C$7:$N$469,9,FALSE))*1000,#N/A)</f>
        <v>0.58522882447036784</v>
      </c>
      <c r="AY171" s="196">
        <f>IFERROR((VLOOKUP($A171,'0910'!$F$10:$L$433,6,FALSE)/VLOOKUP($A171,'2010'!$C$5:$K$611,9,FALSE))*1000,#N/A)</f>
        <v>0</v>
      </c>
      <c r="AZ171" s="196">
        <f>IFERROR((VLOOKUP($A171,'1011'!$F$10:$L$433,6,FALSE)/VLOOKUP($A171,'2011'!$C$5:$K$611,9,FALSE))*1000,#N/A)</f>
        <v>0.85360648740930434</v>
      </c>
      <c r="BA171" s="196">
        <f>IFERROR((VLOOKUP($A171,'1112'!$F$10:$L$408,6,FALSE)/VLOOKUP($A171,'2012'!$F$10:$M$460,8,FALSE))*1000,#N/A)</f>
        <v>0</v>
      </c>
      <c r="BB171" s="196">
        <f>IFERROR((VLOOKUP($A171,'1213'!$F$10:$L$408,6,FALSE)/VLOOKUP($A171,'2013'!$F$10:$M$460,8,FALSE))*1000,#N/A)</f>
        <v>0</v>
      </c>
      <c r="BC171" s="196">
        <f>IFERROR((VLOOKUP($A171,'1314'!$F$10:$L$408,6,FALSE)/VLOOKUP($A171,'2014'!$F$10:$M$460,8,FALSE))*1000,#N/A)</f>
        <v>0</v>
      </c>
      <c r="BD171" s="196">
        <f>IFERROR((VLOOKUP($A171,'1415'!$F$10:$L$408,6,FALSE)/VLOOKUP($A171,'2015'!$F$10:$M$460,8,FALSE))*1000,#N/A)</f>
        <v>1.4635166213673427</v>
      </c>
      <c r="BE171" s="196">
        <f>IFERROR((VLOOKUP($A171,'1516'!$F$10:$L$408,6,FALSE)/VLOOKUP($A171,'2016'!$F$10:$M$460,8,FALSE))*1000,#N/A)</f>
        <v>0.41476565740356697</v>
      </c>
      <c r="BF171" s="196">
        <f>IFERROR((VLOOKUP($A171,'1617'!$F$10:$L$408,6,FALSE)/VLOOKUP($A171,'2017'!$F$10:$M$460,8,FALSE))*1000,#N/A)</f>
        <v>0</v>
      </c>
      <c r="BG171" s="196">
        <f>IFERROR((VLOOKUP($A171,'1718'!$F$10:$L$408,6,FALSE)/VLOOKUP($A171,'2018'!$F$10:$N$460,9,FALSE))*1000,#N/A)</f>
        <v>0</v>
      </c>
      <c r="BH171" s="196">
        <f>IFERROR((VLOOKUP($A171,'1819'!$F$10:$L$408,6,FALSE)/VLOOKUP($A171,'2018'!$F$10:$N$460,9,FALSE))*1000,#N/A)</f>
        <v>0.41076196344218524</v>
      </c>
      <c r="BI171" s="196">
        <f>IFERROR((VLOOKUP($A171,'1920'!$F$10:$L$408,6,FALSE)/VLOOKUP($A171,'2019'!$F$10:$N$464,8,FALSE))*1000,#N/A)</f>
        <v>0</v>
      </c>
      <c r="BJ171" s="196">
        <f>IFERROR((VLOOKUP($A171,'20 21'!$F$10:$L$408,6,FALSE)/VLOOKUP($A171,'2020'!$F$10:$N$469,8,FALSE))*1000,#N/A)</f>
        <v>0</v>
      </c>
      <c r="BK171" s="196">
        <f>IFERROR((VLOOKUP($A171,'21 22'!$F$10:$L$408,6,FALSE)/VLOOKUP($A171,'2021'!$F$10:$N$469,8,FALSE))*1000,#N/A)</f>
        <v>0</v>
      </c>
      <c r="BL171" s="196">
        <f>IFERROR((VLOOKUP($A171,'22 23'!$F$10:$L$408,6,FALSE)/VLOOKUP($A171,'2022'!$F$10:$N$469,8,FALSE))*1000,#N/A)</f>
        <v>0</v>
      </c>
      <c r="BM171" s="196">
        <f>IFERROR((VLOOKUP($A171,'23 24'!$F$7:$M$408,6,FALSE)/VLOOKUP($A171,'2023'!$C$7:$N$469,9,FALSE))*1000,#N/A)</f>
        <v>0</v>
      </c>
      <c r="BO171" s="196">
        <f>IFERROR((VLOOKUP($A171,'0910'!$F$10:$L$433,7,FALSE)/VLOOKUP($A171,'2010'!$C$5:$K$611,9,FALSE))*1000,#N/A)</f>
        <v>4.0869004086900409</v>
      </c>
      <c r="BP171" s="196">
        <f>IFERROR((VLOOKUP($A171,'1011'!$F$10:$L$433,7,FALSE)/VLOOKUP($A171,'2011'!$C$5:$K$611,9,FALSE))*1000,#N/A)</f>
        <v>4.4814340588988477</v>
      </c>
      <c r="BQ171" s="196">
        <f>IFERROR((VLOOKUP($A171,'1112'!$F$10:$L$408,7,FALSE)/VLOOKUP($A171,'2012'!$F$10:$M$460,8,FALSE))*1000,#N/A)</f>
        <v>4.2453831458289111</v>
      </c>
      <c r="BR171" s="196">
        <f>IFERROR((VLOOKUP($A171,'1213'!$F$10:$L$408,7,FALSE)/VLOOKUP($A171,'2013'!$F$10:$M$460,8,FALSE))*1000,#N/A)</f>
        <v>4.6511627906976747</v>
      </c>
      <c r="BS171" s="196">
        <f>IFERROR((VLOOKUP($A171,'1314'!$F$10:$L$408,7,FALSE)/VLOOKUP($A171,'2014'!$F$10:$M$460,8,FALSE))*1000,#N/A)</f>
        <v>5.254308532997058</v>
      </c>
      <c r="BT171" s="196">
        <f>IFERROR((VLOOKUP($A171,'1415'!$F$10:$L$408,7,FALSE)/VLOOKUP($A171,'2015'!$F$10:$M$460,8,FALSE))*1000,#N/A)</f>
        <v>6.2722140915743259</v>
      </c>
      <c r="BU171" s="196">
        <f>IFERROR((VLOOKUP($A171,'1516'!$F$10:$L$408,7,FALSE)/VLOOKUP($A171,'2016'!$F$10:$M$460,8,FALSE))*1000,#N/A)</f>
        <v>3.9402737453338861</v>
      </c>
      <c r="BV171" s="196">
        <f>IFERROR((VLOOKUP($A171,'1617'!$F$10:$L$408,7,FALSE)/VLOOKUP($A171,'2017'!$F$10:$M$460,8,FALSE))*1000,#N/A)</f>
        <v>3.5080478745356998</v>
      </c>
      <c r="BW171" s="196">
        <f>IFERROR((VLOOKUP($A171,'1718'!$F$10:$L$408,7,FALSE)/VLOOKUP($A171,'2018'!$F$10:$N$460,9,FALSE))*1000,#N/A)</f>
        <v>3.6968576709796674</v>
      </c>
      <c r="BX171" s="196">
        <f>IFERROR((VLOOKUP($A171,'1819'!$F$10:$L$408,7,FALSE)/VLOOKUP($A171,'2018'!$F$10:$N$460,9,FALSE))*1000,#N/A)</f>
        <v>5.9560484699116865</v>
      </c>
      <c r="BY171" s="196">
        <f>IFERROR((VLOOKUP($A171,'1920'!$F$10:$L$408,7,FALSE)/VLOOKUP($A171,'2019'!$F$10:$N$464,8,FALSE))*1000,#N/A)</f>
        <v>5.0934131980522794</v>
      </c>
      <c r="BZ171" s="196">
        <f>IFERROR((VLOOKUP($A171,'20 21'!$F$10:$L$408,7,FALSE)/VLOOKUP($A171,'2020'!$F$10:$N$469,8,FALSE))*1000,#N/A)</f>
        <v>3.0005881152705931</v>
      </c>
      <c r="CA171" s="196">
        <f>IFERROR((VLOOKUP($A171,'21 22'!$F$10:$L$408,7,FALSE)/VLOOKUP($A171,'2021'!$F$10:$N$469,8,FALSE))*1000,#N/A)</f>
        <v>5.7403008709422014</v>
      </c>
      <c r="CB171" s="196">
        <f>IFERROR((VLOOKUP($A171,'22 23'!$F$10:$L$408,7,FALSE)/VLOOKUP($A171,'2022'!$F$10:$N$469,8,FALSE))*1000,#N/A)</f>
        <v>4.323729413151999</v>
      </c>
      <c r="CC171" s="196">
        <f>IFERROR((VLOOKUP($A171,'23 24'!$F$7:$M$408,7,FALSE)/VLOOKUP($A171,'2023'!$C$7:$N$469,9,FALSE))*1000,#N/A)</f>
        <v>3.3162966719987517</v>
      </c>
      <c r="CE171" s="198">
        <f>IFERROR((VLOOKUP($A171,'0910'!$F$10:$S$433,9,FALSE)/VLOOKUP($A171,'2010'!$C$5:$K$611,9,FALSE))*1000,#N/A)</f>
        <v>6.0228006022800598</v>
      </c>
      <c r="CF171" s="198">
        <f>IFERROR((VLOOKUP($A171,'1011'!$F$10:$S$433,10,FALSE)/VLOOKUP($A171,'2011'!$C$5:$K$611,9,FALSE))*1000,#N/A)</f>
        <v>5.1216389244558256</v>
      </c>
      <c r="CG171" s="198">
        <f>IFERROR((VLOOKUP($A171,'1112'!$F$10:$S$408,9,FALSE)/VLOOKUP($A171,'2012'!$F$10:$M$460,8,FALSE))*1000,#N/A)</f>
        <v>4.6699214604118024</v>
      </c>
      <c r="CH171" s="198">
        <f>IFERROR((VLOOKUP($A171,'1213'!$F$10:$S$408,9,FALSE)/VLOOKUP($A171,'2013'!$F$10:$M$460,8,FALSE))*1000,#N/A)</f>
        <v>3.8054968287526427</v>
      </c>
      <c r="CI171" s="198">
        <f>IFERROR((VLOOKUP($A171,'1314'!$F$10:$S$408,9,FALSE)/VLOOKUP($A171,'2014'!$F$10:$M$460,8,FALSE))*1000,#N/A)</f>
        <v>6.0949978982765876</v>
      </c>
      <c r="CJ171" s="198">
        <f>IFERROR((VLOOKUP($A171,'1415'!$F$10:$S$408,9,FALSE)/VLOOKUP($A171,'2015'!$F$10:$M$460,8,FALSE))*1000,#N/A)</f>
        <v>6.2722140915743259</v>
      </c>
      <c r="CK171" s="198">
        <f>IFERROR((VLOOKUP($A171,'1516'!$F$10:$S$408,9,FALSE)/VLOOKUP($A171,'2016'!$F$10:$M$460,8,FALSE))*1000,#N/A)</f>
        <v>5.1845707175445872</v>
      </c>
      <c r="CL171" s="198">
        <f>IFERROR((VLOOKUP($A171,'1617'!$F$10:$S$408,9,FALSE)/VLOOKUP($A171,'2017'!$F$10:$M$460,8,FALSE))*1000,#N/A)</f>
        <v>3.7144036318613289</v>
      </c>
      <c r="CM171" s="198">
        <f>IFERROR((VLOOKUP($A171,'1718'!$F$10:$S$408,9,FALSE)/VLOOKUP($A171,'2018'!$F$10:$N$460,9,FALSE))*1000,#N/A)</f>
        <v>3.9022386527007598</v>
      </c>
      <c r="CN171" s="198">
        <f>IFERROR((VLOOKUP($A171,'1819'!$F$10:$S$408,9,FALSE)/VLOOKUP($A171,'2018'!$F$10:$N$460,9,FALSE))*1000,#N/A)</f>
        <v>4.1076196344218525</v>
      </c>
      <c r="CO171" s="198">
        <f>IFERROR((VLOOKUP($A171,'1920'!$F$10:$S$408,9,FALSE)/VLOOKUP($A171,'2019'!$F$10:$N$464,8,FALSE))*1000,#N/A)</f>
        <v>7.3345150051952812</v>
      </c>
      <c r="CP171" s="198">
        <f>IFERROR((VLOOKUP($A171,'20 21'!$F$10:$S$408,9,FALSE)/VLOOKUP($A171,'2020'!$F$10:$N$469,8,FALSE))*1000,#N/A)</f>
        <v>6.6012938535953047</v>
      </c>
      <c r="CQ171" s="198">
        <f>IFERROR((VLOOKUP($A171,'21 22'!$F$10:$S$408,9,FALSE)/VLOOKUP($A171,'2021'!$F$10:$N$469,8,FALSE))*1000,#N/A)</f>
        <v>5.1464766429136972</v>
      </c>
      <c r="CR171" s="198">
        <f>IFERROR((VLOOKUP($A171,'22 23'!$F$10:$S$408,9,FALSE)/VLOOKUP($A171,'2022'!$F$10:$N$469,8,FALSE))*1000,#N/A)</f>
        <v>4.520262568295272</v>
      </c>
      <c r="CS171" s="196">
        <f>IFERROR((VLOOKUP($A171,'23 24'!$F$7:$S$408,9,FALSE)/VLOOKUP($A171,'2023'!$C$7:$N$469,9,FALSE))*1000,#N/A)</f>
        <v>2.5359915727049276</v>
      </c>
      <c r="CU171" s="198">
        <f>IFERROR((VLOOKUP($A171,'0910'!$F$10:$S$433,10,FALSE)/VLOOKUP($A171,'2010'!$C$5:$K$611,9,FALSE))*1000,#N/A)</f>
        <v>0</v>
      </c>
      <c r="CV171" s="198">
        <f>IFERROR((VLOOKUP($A171,'1011'!$F$10:$S$433,11,FALSE)/VLOOKUP($A171,'2011'!$C$5:$K$611,9,FALSE))*1000,#N/A)</f>
        <v>0</v>
      </c>
      <c r="CW171" s="198">
        <f>IFERROR((VLOOKUP($A171,'1112'!$F$10:$S$408,10,FALSE)/VLOOKUP($A171,'2012'!$F$10:$M$460,8,FALSE))*1000,#N/A)</f>
        <v>0</v>
      </c>
      <c r="CX171" s="198">
        <f>IFERROR((VLOOKUP($A171,'1213'!$F$10:$S$408,10,FALSE)/VLOOKUP($A171,'2013'!$F$10:$M$460,8,FALSE))*1000,#N/A)</f>
        <v>0.63424947145877375</v>
      </c>
      <c r="CY171" s="198">
        <f>IFERROR((VLOOKUP($A171,'1314'!$F$10:$S$408,10,FALSE)/VLOOKUP($A171,'2014'!$F$10:$M$460,8,FALSE))*1000,#N/A)</f>
        <v>0.2101723413198823</v>
      </c>
      <c r="CZ171" s="198">
        <f>IFERROR((VLOOKUP($A171,'1415'!$F$10:$S$408,10,FALSE)/VLOOKUP($A171,'2015'!$F$10:$M$460,8,FALSE))*1000,#N/A)</f>
        <v>0.41814760610495505</v>
      </c>
      <c r="DA171" s="198">
        <f>IFERROR((VLOOKUP($A171,'1516'!$F$10:$S$408,10,FALSE)/VLOOKUP($A171,'2016'!$F$10:$M$460,8,FALSE))*1000,#N/A)</f>
        <v>0.41476565740356697</v>
      </c>
      <c r="DB171" s="198">
        <f>IFERROR((VLOOKUP($A171,'1617'!$F$10:$S$408,10,FALSE)/VLOOKUP($A171,'2017'!$F$10:$M$460,8,FALSE))*1000,#N/A)</f>
        <v>0.20635575732562939</v>
      </c>
      <c r="DC171" s="198">
        <f>IFERROR((VLOOKUP($A171,'1718'!$F$10:$S$408,10,FALSE)/VLOOKUP($A171,'2018'!$F$10:$N$460,9,FALSE))*1000,#N/A)</f>
        <v>0.20538098172109262</v>
      </c>
      <c r="DD171" s="198">
        <f>IFERROR((VLOOKUP($A171,'1819'!$F$10:$S$408,10,FALSE)/VLOOKUP($A171,'2018'!$F$10:$N$460,9,FALSE))*1000,#N/A)</f>
        <v>0.41076196344218524</v>
      </c>
      <c r="DE171" s="198">
        <f>IFERROR((VLOOKUP($A171,'1920'!$F$10:$S$408,10,FALSE)/VLOOKUP($A171,'2019'!$F$10:$N$464,8,FALSE))*1000,#N/A)</f>
        <v>0.20373652792209115</v>
      </c>
      <c r="DF171" s="198">
        <f>IFERROR((VLOOKUP($A171,'20 21'!$F$10:$S$408,10,FALSE)/VLOOKUP($A171,'2020'!$F$10:$N$469,8,FALSE))*1000,#N/A)</f>
        <v>0</v>
      </c>
      <c r="DG171" s="198">
        <f>IFERROR((VLOOKUP($A171,'21 22'!$F$10:$S$408,10,FALSE)/VLOOKUP($A171,'2021'!$F$10:$N$469,8,FALSE))*1000,#N/A)</f>
        <v>0</v>
      </c>
      <c r="DH171" s="198">
        <f>IFERROR((VLOOKUP($A171,'22 23'!$F$10:$S$408,10,FALSE)/VLOOKUP($A171,'2022'!$F$10:$N$469,8,FALSE))*1000,#N/A)</f>
        <v>0</v>
      </c>
      <c r="DI171" s="196">
        <f>IFERROR((VLOOKUP($A171,'23 24'!$F$7:$S$408,10,FALSE)/VLOOKUP($A171,'2023'!$C$7:$N$469,9,FALSE))*1000,#N/A)</f>
        <v>1.3655339237641919</v>
      </c>
      <c r="DK171" s="198">
        <f>IFERROR((VLOOKUP($A171,'0910'!$F$10:$S$433,11,FALSE)/VLOOKUP($A171,'2010'!$C$5:$K$611,9,FALSE))*1000,#N/A)</f>
        <v>0</v>
      </c>
      <c r="DL171" s="198">
        <f>IFERROR((VLOOKUP($A171,'1011'!$F$10:$S$433,12,FALSE)/VLOOKUP($A171,'2011'!$C$5:$K$611,9,FALSE))*1000,#N/A)</f>
        <v>0.21340162185232608</v>
      </c>
      <c r="DM171" s="198">
        <f>IFERROR((VLOOKUP($A171,'1112'!$F$10:$S$408,11,FALSE)/VLOOKUP($A171,'2012'!$F$10:$M$460,8,FALSE))*1000,#N/A)</f>
        <v>0.63680747187433673</v>
      </c>
      <c r="DN171" s="198">
        <f>IFERROR((VLOOKUP($A171,'1213'!$F$10:$S$408,11,FALSE)/VLOOKUP($A171,'2013'!$F$10:$M$460,8,FALSE))*1000,#N/A)</f>
        <v>0</v>
      </c>
      <c r="DO171" s="198">
        <f>IFERROR((VLOOKUP($A171,'1314'!$F$10:$S$408,11,FALSE)/VLOOKUP($A171,'2014'!$F$10:$M$460,8,FALSE))*1000,#N/A)</f>
        <v>0</v>
      </c>
      <c r="DP171" s="198">
        <f>IFERROR((VLOOKUP($A171,'1415'!$F$10:$S$408,11,FALSE)/VLOOKUP($A171,'2015'!$F$10:$M$460,8,FALSE))*1000,#N/A)</f>
        <v>0</v>
      </c>
      <c r="DQ171" s="198">
        <f>IFERROR((VLOOKUP($A171,'1516'!$F$10:$S$408,11,FALSE)/VLOOKUP($A171,'2016'!$F$10:$M$460,8,FALSE))*1000,#N/A)</f>
        <v>0.82953131480713393</v>
      </c>
      <c r="DR171" s="198">
        <f>IFERROR((VLOOKUP($A171,'1617'!$F$10:$S$408,11,FALSE)/VLOOKUP($A171,'2017'!$F$10:$M$460,8,FALSE))*1000,#N/A)</f>
        <v>1.4444903012794057</v>
      </c>
      <c r="DS171" s="198">
        <f>IFERROR((VLOOKUP($A171,'1718'!$F$10:$S$408,11,FALSE)/VLOOKUP($A171,'2018'!$F$10:$N$460,9,FALSE))*1000,#N/A)</f>
        <v>0</v>
      </c>
      <c r="DT171" s="198">
        <f>IFERROR((VLOOKUP($A171,'1819'!$F$10:$S$408,11,FALSE)/VLOOKUP($A171,'2018'!$F$10:$N$460,9,FALSE))*1000,#N/A)</f>
        <v>1.0269049086054631</v>
      </c>
      <c r="DU171" s="198">
        <f>IFERROR((VLOOKUP($A171,'1920'!$F$10:$S$408,11,FALSE)/VLOOKUP($A171,'2019'!$F$10:$N$464,8,FALSE))*1000,#N/A)</f>
        <v>0</v>
      </c>
      <c r="DV171" s="198">
        <f>IFERROR((VLOOKUP($A171,'20 21'!$F$10:$S$408,11,FALSE)/VLOOKUP($A171,'2020'!$F$10:$N$469,8,FALSE))*1000,#N/A)</f>
        <v>0</v>
      </c>
      <c r="DW171" s="198">
        <f>IFERROR((VLOOKUP($A171,'21 22'!$F$10:$S$408,11,FALSE)/VLOOKUP($A171,'2021'!$F$10:$N$469,8,FALSE))*1000,#N/A)</f>
        <v>0</v>
      </c>
      <c r="DX171" s="198">
        <f>IFERROR((VLOOKUP($A171,'22 23'!$F$10:$S$408,11,FALSE)/VLOOKUP($A171,'2022'!$F$10:$N$469,8,FALSE))*1000,#N/A)</f>
        <v>0</v>
      </c>
      <c r="DY171" s="196">
        <f>IFERROR((VLOOKUP($A171,'23 24'!$F$7:$S$408,11,FALSE)/VLOOKUP($A171,'2023'!$C$7:$N$469,9,FALSE))*1000,#N/A)</f>
        <v>0</v>
      </c>
      <c r="EA171" s="198">
        <f>IFERROR((VLOOKUP($A171,'0910'!$F$10:$S$433,12,FALSE)/VLOOKUP($A171,'2010'!$C$5:$K$611,9,FALSE))*1000,#N/A)</f>
        <v>6.237900623790062</v>
      </c>
      <c r="EB171" s="198">
        <f>IFERROR((VLOOKUP($A171,'1011'!$F$10:$S$433,13,FALSE)/VLOOKUP($A171,'2011'!$C$5:$K$611,9,FALSE))*1000,#N/A)</f>
        <v>5.3350405463081518</v>
      </c>
      <c r="EC171" s="198">
        <f>IFERROR((VLOOKUP($A171,'1112'!$F$10:$S$408,12,FALSE)/VLOOKUP($A171,'2012'!$F$10:$M$460,8,FALSE))*1000,#N/A)</f>
        <v>5.5189980895775843</v>
      </c>
      <c r="ED171" s="198">
        <f>IFERROR((VLOOKUP($A171,'1213'!$F$10:$S$408,12,FALSE)/VLOOKUP($A171,'2013'!$F$10:$M$460,8,FALSE))*1000,#N/A)</f>
        <v>4.4397463002114161</v>
      </c>
      <c r="EE171" s="198">
        <f>IFERROR((VLOOKUP($A171,'1314'!$F$10:$S$408,12,FALSE)/VLOOKUP($A171,'2014'!$F$10:$M$460,8,FALSE))*1000,#N/A)</f>
        <v>6.3051702395964693</v>
      </c>
      <c r="EF171" s="198">
        <f>IFERROR((VLOOKUP($A171,'1415'!$F$10:$S$408,12,FALSE)/VLOOKUP($A171,'2015'!$F$10:$M$460,8,FALSE))*1000,#N/A)</f>
        <v>6.6903616976792808</v>
      </c>
      <c r="EG171" s="198">
        <f>IFERROR((VLOOKUP($A171,'1516'!$F$10:$S$408,12,FALSE)/VLOOKUP($A171,'2016'!$F$10:$M$460,8,FALSE))*1000,#N/A)</f>
        <v>6.4288676897552879</v>
      </c>
      <c r="EH171" s="198">
        <f>IFERROR((VLOOKUP($A171,'1617'!$F$10:$S$408,12,FALSE)/VLOOKUP($A171,'2017'!$F$10:$M$460,8,FALSE))*1000,#N/A)</f>
        <v>5.5716054477919927</v>
      </c>
      <c r="EI171" s="198">
        <f>IFERROR((VLOOKUP($A171,'1718'!$F$10:$S$408,12,FALSE)/VLOOKUP($A171,'2018'!$F$10:$N$460,9,FALSE))*1000,#N/A)</f>
        <v>4.3130006161429444</v>
      </c>
      <c r="EJ171" s="198">
        <f>IFERROR((VLOOKUP($A171,'1819'!$F$10:$S$408,12,FALSE)/VLOOKUP($A171,'2018'!$F$10:$N$460,9,FALSE))*1000,#N/A)</f>
        <v>5.5452865064695009</v>
      </c>
      <c r="EK171" s="198">
        <f>IFERROR((VLOOKUP($A171,'1920'!$F$10:$S$408,12,FALSE)/VLOOKUP($A171,'2019'!$F$10:$N$464,8,FALSE))*1000,#N/A)</f>
        <v>7.5382515331173723</v>
      </c>
      <c r="EL171" s="198">
        <f>IFERROR((VLOOKUP($A171,'20 21'!$F$10:$S$408,12,FALSE)/VLOOKUP($A171,'2020'!$F$10:$N$469,8,FALSE))*1000,#N/A)</f>
        <v>6.6012938535953047</v>
      </c>
      <c r="EM171" s="198">
        <f>IFERROR((VLOOKUP($A171,'21 22'!$F$10:$S$408,12,FALSE)/VLOOKUP($A171,'2021'!$F$10:$N$469,8,FALSE))*1000,#N/A)</f>
        <v>5.1464766429136972</v>
      </c>
      <c r="EN171" s="198">
        <f>IFERROR((VLOOKUP($A171,'22 23'!$F$10:$S$408,12,FALSE)/VLOOKUP($A171,'2022'!$F$10:$N$469,8,FALSE))*1000,#N/A)</f>
        <v>4.520262568295272</v>
      </c>
      <c r="EO171" s="196">
        <f>IFERROR((VLOOKUP($A171,'23 24'!$F$7:$S$408,12,FALSE)/VLOOKUP($A171,'2023'!$C$7:$N$469,9,FALSE))*1000,#N/A)</f>
        <v>3.9015254964691195</v>
      </c>
    </row>
    <row r="172" spans="1:145" x14ac:dyDescent="0.3">
      <c r="A172" t="s">
        <v>1730</v>
      </c>
      <c r="B172" t="s">
        <v>1743</v>
      </c>
      <c r="C172" t="str">
        <f>IF(VLOOKUP($A172,'0910'!$F$10:$L$433,1,FALSE)=VLOOKUP($A172,'2010'!$C$5:$K$611,1,FALSE),VLOOKUP($A172,'0910'!$F$10:$L$433,1,FALSE),FALSE)</f>
        <v>Medway</v>
      </c>
      <c r="D172" t="str">
        <f>IF(VLOOKUP($A172,'1011'!$F$10:$L$433,1,FALSE)=VLOOKUP($A172,'2011'!$C$5:$K$611,1,FALSE),VLOOKUP($A172,'1011'!$F$10:$L$433,1,FALSE),FALSE)</f>
        <v>Medway</v>
      </c>
      <c r="E172" t="str">
        <f>IF(VLOOKUP(A172,'1112'!$F$10:$L$408,1,FALSE)=VLOOKUP(A172,'2012'!$F$10:$M$460,1,FALSE),VLOOKUP(A172,'1112'!$F$10:$L$408,1,FALSE),FALSE)</f>
        <v>Medway</v>
      </c>
      <c r="F172" t="str">
        <f>IF(VLOOKUP($A172,'1213'!$F$10:$L$408,1,FALSE)=VLOOKUP($A172,'2013'!$F$10:$M$460,1,FALSE),VLOOKUP($A172,'1213'!$F$10:$L$408,1,FALSE),FALSE)</f>
        <v>Medway</v>
      </c>
      <c r="G172" t="str">
        <f>IF(VLOOKUP($A172,'1314'!$F$10:$L$408,1,FALSE)=VLOOKUP($A172,'2014'!$F$10:$M$460,1,FALSE),VLOOKUP($A172,'1314'!$F$10:$L$408,1,FALSE),FALSE)</f>
        <v>Medway</v>
      </c>
      <c r="H172" t="str">
        <f>IF(VLOOKUP($A172,'1415'!$F$10:$L$408,1,FALSE)=VLOOKUP($A172,'2015'!$F$10:$M$460,1,FALSE),VLOOKUP($A172,'1415'!$F$10:$L$408,1,FALSE),FALSE)</f>
        <v>Medway</v>
      </c>
      <c r="I172" t="str">
        <f>IF(VLOOKUP($A172,'1516'!$F$10:$L$408,1,FALSE)=VLOOKUP($A172,'2015'!$F$10:$M$460,1,FALSE),VLOOKUP($A172,'1516'!$F$10:$L$408,1,FALSE),FALSE)</f>
        <v>Medway</v>
      </c>
      <c r="J172" t="str">
        <f>IF(VLOOKUP($A172,'1617'!$F$10:$L$408,1,FALSE)=VLOOKUP($A172,'2016'!$F$10:$M$460,1,FALSE),VLOOKUP($A172,'1617'!$F$10:$L$408,1,FALSE),FALSE)</f>
        <v>Medway</v>
      </c>
      <c r="K172" t="str">
        <f>IF(VLOOKUP($A172,'1718'!$F$10:$M$408,1,FALSE)=VLOOKUP($A172,'2017'!$F$10:$M$460,1,FALSE),VLOOKUP($A172,'1718'!$F$10:$M$408,1,FALSE),FALSE)</f>
        <v>Medway</v>
      </c>
      <c r="L172" t="str">
        <f>IF(VLOOKUP($A172,'1819'!$F$10:$M$408,1,FALSE)=VLOOKUP($A172,'2018'!$F$10:$M$460,1,FALSE),VLOOKUP($A172,'1819'!$F$10:$M$408,1,FALSE),FALSE)</f>
        <v>Medway</v>
      </c>
      <c r="M172" t="str">
        <f>IF(VLOOKUP($A172,'1920'!$F$10:$M$408,1,FALSE)=VLOOKUP($A172,'2019'!$F$10:$M$464,1,FALSE),VLOOKUP($A172,'1920'!$F$10:$M$408,1,FALSE),FALSE)</f>
        <v>Medway</v>
      </c>
      <c r="N172" t="str">
        <f>IF(VLOOKUP($A172,'20 21'!$F$10:$N$408,1,FALSE)=VLOOKUP($A172,'2020'!$F$10:$O$468,1,FALSE),VLOOKUP($A172,'20 21'!$F$10:$N$408,1,FALSE),FALSE)</f>
        <v>Medway</v>
      </c>
      <c r="O172" t="str">
        <f>IF(VLOOKUP($A172,'21 22'!$F$10:$N$408,1,FALSE)=VLOOKUP($A172,'2021'!$F$10:$O$471,1,FALSE),VLOOKUP($A172,'21 22'!$F$10:$N$408,1,FALSE),FALSE)</f>
        <v>Medway</v>
      </c>
      <c r="P172" t="str">
        <f>IF(VLOOKUP($A172,'22 23'!$F$10:$N$408,1,FALSE)=VLOOKUP($A172,'2022'!$F$10:$O$468,1,FALSE),VLOOKUP($A172,'22 23'!$F$10:$N$408,1,FALSE),FALSE)</f>
        <v>Medway</v>
      </c>
      <c r="Q172" t="str">
        <f>IF(VLOOKUP($A172,'23 24'!$F$7:$N$408,1,FALSE)=VLOOKUP($A172,'2023'!$C$7:$O$468,1,FALSE),VLOOKUP($A172,'23 24'!$F$7:$N$408,1,FALSE),FALSE)</f>
        <v>Medway</v>
      </c>
      <c r="S172" s="196">
        <f>IFERROR((VLOOKUP($A172,'0910'!$F$10:$L$433,4,FALSE)/VLOOKUP($A172,'2010'!$C$5:$K$611,9,FALSE))*1000,#N/A)</f>
        <v>2.9258480387674868</v>
      </c>
      <c r="T172" s="196">
        <f>IFERROR((VLOOKUP($A172,'1011'!$F$10:$L$433,4,FALSE)/VLOOKUP($A172,'2011'!$C$5:$K$611,9,FALSE))*1000,#N/A)</f>
        <v>3.9051857233675413</v>
      </c>
      <c r="U172" s="196">
        <f>IFERROR((VLOOKUP($A172,'1112'!$F$10:$L$408,4,FALSE)/VLOOKUP($A172,'2012'!$F$10:$M$460,8,FALSE))*1000,#N/A)</f>
        <v>3.6963577353047241</v>
      </c>
      <c r="V172" s="196">
        <f>IFERROR((VLOOKUP($A172,'1213'!$F$10:$L$408,4,FALSE)/VLOOKUP($A172,'2013'!$F$10:$M$460,8,FALSE))*1000,#N/A)</f>
        <v>2.3305844388669774</v>
      </c>
      <c r="W172" s="196">
        <f>IFERROR((VLOOKUP($A172,'1314'!$F$10:$L$408,4,FALSE)/VLOOKUP($A172,'2014'!$F$10:$M$460,8,FALSE))*1000,#N/A)</f>
        <v>3.031924380238987</v>
      </c>
      <c r="X172" s="196">
        <f>IFERROR((VLOOKUP($A172,'1415'!$F$10:$L$408,4,FALSE)/VLOOKUP($A172,'2015'!$F$10:$M$460,8,FALSE))*1000,#N/A)</f>
        <v>3.019001953471852</v>
      </c>
      <c r="Y172" s="196">
        <f>IFERROR((VLOOKUP($A172,'1516'!$F$10:$L$408,4,FALSE)/VLOOKUP($A172,'2016'!$F$10:$M$460,8,FALSE))*1000,#N/A)</f>
        <v>2.3857912874436686</v>
      </c>
      <c r="Z172" s="196">
        <f>IFERROR((VLOOKUP($A172,'1617'!$F$10:$L$408,4,FALSE)/VLOOKUP($A172,'2017'!$F$10:$M$460,8,FALSE))*1000,#N/A)</f>
        <v>2.1085925144965736</v>
      </c>
      <c r="AA172" s="196">
        <f>IFERROR((VLOOKUP($A172,'1718'!$F$10:$L$408,4,FALSE)/VLOOKUP($A172,'2018'!$F$10:$N$460,9,FALSE))*1000,#N/A)</f>
        <v>3.0567685589519651</v>
      </c>
      <c r="AB172" s="196">
        <f>IFERROR((VLOOKUP($A172,'1819'!$F$10:$L$408,4,FALSE)/VLOOKUP($A172,'2018'!$F$10:$N$460,9,FALSE))*1000,#N/A)</f>
        <v>5.2401746724890828</v>
      </c>
      <c r="AC172" s="196">
        <f>IFERROR((VLOOKUP($A172,'1920'!$F$10:$L$408,4,FALSE)/VLOOKUP($A172,'2019'!$F$10:$N$464,8,FALSE))*1000,#N/A)</f>
        <v>3.4736394188601252</v>
      </c>
      <c r="AD172" s="196">
        <f>IFERROR((VLOOKUP($A172,'20 21'!$F$10:$M$408,4,FALSE)/VLOOKUP($A172,'2020'!$F$10:$N$469,8,FALSE))*1000,#N/A)</f>
        <v>4.6409175953515192</v>
      </c>
      <c r="AE172" s="196">
        <f>IFERROR((VLOOKUP($A172,'21 22'!$F$10:$M$408,4,FALSE)/VLOOKUP($A172,'2021'!$F$10:$N$469,8,FALSE))*1000,#N/A)</f>
        <v>3.0653167919756821</v>
      </c>
      <c r="AF172" s="196">
        <f>IFERROR((VLOOKUP($A172,'22 23'!$F$10:$M$408,4,FALSE)/VLOOKUP($A172,'2022'!$F$10:$N$469,8,FALSE))*1000,#N/A)</f>
        <v>2.614952466912416</v>
      </c>
      <c r="AG172" s="196">
        <f>IFERROR((VLOOKUP($A172,'23 24'!$F$7:$M$408,4,FALSE)/VLOOKUP($A172,'2023'!$C$7:$N$469,9,FALSE))*1000,#N/A)</f>
        <v>1.7572633552014996</v>
      </c>
      <c r="AI172" s="196">
        <f>IFERROR((VLOOKUP($A172,'0910'!$F$10:$L$433,5,FALSE)/VLOOKUP($A172,'2010'!$C$5:$K$611,9,FALSE))*1000,#N/A)</f>
        <v>1.7372222730181952</v>
      </c>
      <c r="AJ172" s="196">
        <f>IFERROR((VLOOKUP($A172,'1011'!$F$10:$L$433,5,FALSE)/VLOOKUP($A172,'2011'!$C$5:$K$611,9,FALSE))*1000,#N/A)</f>
        <v>1.1806375442739079</v>
      </c>
      <c r="AK172" s="196">
        <f>IFERROR((VLOOKUP($A172,'1112'!$F$10:$L$408,5,FALSE)/VLOOKUP($A172,'2012'!$F$10:$M$460,8,FALSE))*1000,#N/A)</f>
        <v>1.0818608005769925</v>
      </c>
      <c r="AL172" s="196">
        <f>IFERROR((VLOOKUP($A172,'1213'!$F$10:$L$408,5,FALSE)/VLOOKUP($A172,'2013'!$F$10:$M$460,8,FALSE))*1000,#N/A)</f>
        <v>0.89637863033345289</v>
      </c>
      <c r="AM172" s="196">
        <f>IFERROR((VLOOKUP($A172,'1314'!$F$10:$L$408,5,FALSE)/VLOOKUP($A172,'2014'!$F$10:$M$460,8,FALSE))*1000,#N/A)</f>
        <v>0.53504547886570353</v>
      </c>
      <c r="AN172" s="196">
        <f>IFERROR((VLOOKUP($A172,'1415'!$F$10:$L$408,5,FALSE)/VLOOKUP($A172,'2015'!$F$10:$M$460,8,FALSE))*1000,#N/A)</f>
        <v>0.88794175102113304</v>
      </c>
      <c r="AO172" s="196">
        <f>IFERROR((VLOOKUP($A172,'1516'!$F$10:$L$408,5,FALSE)/VLOOKUP($A172,'2016'!$F$10:$M$460,8,FALSE))*1000,#N/A)</f>
        <v>1.2370769638596801</v>
      </c>
      <c r="AP172" s="196">
        <f>IFERROR((VLOOKUP($A172,'1617'!$F$10:$L$408,5,FALSE)/VLOOKUP($A172,'2017'!$F$10:$M$460,8,FALSE))*1000,#N/A)</f>
        <v>0.43929010718678613</v>
      </c>
      <c r="AQ172" s="196">
        <f>IFERROR((VLOOKUP($A172,'1718'!$F$10:$L$408,5,FALSE)/VLOOKUP($A172,'2018'!$F$10:$N$460,9,FALSE))*1000,#N/A)</f>
        <v>1.0480349344978166</v>
      </c>
      <c r="AR172" s="196">
        <f>IFERROR((VLOOKUP($A172,'1819'!$F$10:$L$408,5,FALSE)/VLOOKUP($A172,'2018'!$F$10:$N$460,9,FALSE))*1000,#N/A)</f>
        <v>0.9606986899563319</v>
      </c>
      <c r="AS172" s="196">
        <f>IFERROR((VLOOKUP($A172,'1920'!$F$10:$L$408,5,FALSE)/VLOOKUP($A172,'2019'!$F$10:$N$464,8,FALSE))*1000,#N/A)</f>
        <v>0.60788689830052189</v>
      </c>
      <c r="AT172" s="196">
        <f>IFERROR((VLOOKUP($A172,'20 21'!$F$10:$L$408,5,FALSE)/VLOOKUP($A172,'2020'!$F$10:$N$469,8,FALSE))*1000,#N/A)</f>
        <v>0.17188583686487108</v>
      </c>
      <c r="AU172" s="196">
        <f>IFERROR((VLOOKUP($A172,'21 22'!$F$10:$L$408,5,FALSE)/VLOOKUP($A172,'2021'!$F$10:$N$469,8,FALSE))*1000,#N/A)</f>
        <v>8.5147688665991164E-2</v>
      </c>
      <c r="AV172" s="196">
        <f>IFERROR((VLOOKUP($A172,'22 23'!$F$10:$L$408,5,FALSE)/VLOOKUP($A172,'2022'!$F$10:$N$469,8,FALSE))*1000,#N/A)</f>
        <v>1.8557727184539727</v>
      </c>
      <c r="AW172" s="196">
        <f>IFERROR((VLOOKUP($A172,'23 24'!$F$7:$M$408,5,FALSE)/VLOOKUP($A172,'2023'!$C$7:$N$469,9,FALSE))*1000,#N/A)</f>
        <v>0.41839603695273797</v>
      </c>
      <c r="AY172" s="196">
        <f>IFERROR((VLOOKUP($A172,'0910'!$F$10:$L$433,6,FALSE)/VLOOKUP($A172,'2010'!$C$5:$K$611,9,FALSE))*1000,#N/A)</f>
        <v>0</v>
      </c>
      <c r="AZ172" s="196">
        <f>IFERROR((VLOOKUP($A172,'1011'!$F$10:$L$433,6,FALSE)/VLOOKUP($A172,'2011'!$C$5:$K$611,9,FALSE))*1000,#N/A)</f>
        <v>0</v>
      </c>
      <c r="BA172" s="196">
        <f>IFERROR((VLOOKUP($A172,'1112'!$F$10:$L$408,6,FALSE)/VLOOKUP($A172,'2012'!$F$10:$M$460,8,FALSE))*1000,#N/A)</f>
        <v>0</v>
      </c>
      <c r="BB172" s="196">
        <f>IFERROR((VLOOKUP($A172,'1213'!$F$10:$L$408,6,FALSE)/VLOOKUP($A172,'2013'!$F$10:$M$460,8,FALSE))*1000,#N/A)</f>
        <v>0</v>
      </c>
      <c r="BC172" s="196">
        <f>IFERROR((VLOOKUP($A172,'1314'!$F$10:$L$408,6,FALSE)/VLOOKUP($A172,'2014'!$F$10:$M$460,8,FALSE))*1000,#N/A)</f>
        <v>0</v>
      </c>
      <c r="BD172" s="196">
        <f>IFERROR((VLOOKUP($A172,'1415'!$F$10:$L$408,6,FALSE)/VLOOKUP($A172,'2015'!$F$10:$M$460,8,FALSE))*1000,#N/A)</f>
        <v>0</v>
      </c>
      <c r="BE172" s="196">
        <f>IFERROR((VLOOKUP($A172,'1516'!$F$10:$L$408,6,FALSE)/VLOOKUP($A172,'2016'!$F$10:$M$460,8,FALSE))*1000,#N/A)</f>
        <v>0</v>
      </c>
      <c r="BF172" s="196">
        <f>IFERROR((VLOOKUP($A172,'1617'!$F$10:$L$408,6,FALSE)/VLOOKUP($A172,'2017'!$F$10:$M$460,8,FALSE))*1000,#N/A)</f>
        <v>0</v>
      </c>
      <c r="BG172" s="196">
        <f>IFERROR((VLOOKUP($A172,'1718'!$F$10:$L$408,6,FALSE)/VLOOKUP($A172,'2018'!$F$10:$N$460,9,FALSE))*1000,#N/A)</f>
        <v>0</v>
      </c>
      <c r="BH172" s="196">
        <f>IFERROR((VLOOKUP($A172,'1819'!$F$10:$L$408,6,FALSE)/VLOOKUP($A172,'2018'!$F$10:$N$460,9,FALSE))*1000,#N/A)</f>
        <v>0</v>
      </c>
      <c r="BI172" s="196">
        <f>IFERROR((VLOOKUP($A172,'1920'!$F$10:$L$408,6,FALSE)/VLOOKUP($A172,'2019'!$F$10:$N$464,8,FALSE))*1000,#N/A)</f>
        <v>0</v>
      </c>
      <c r="BJ172" s="196">
        <f>IFERROR((VLOOKUP($A172,'20 21'!$F$10:$L$408,6,FALSE)/VLOOKUP($A172,'2020'!$F$10:$N$469,8,FALSE))*1000,#N/A)</f>
        <v>0</v>
      </c>
      <c r="BK172" s="196">
        <f>IFERROR((VLOOKUP($A172,'21 22'!$F$10:$L$408,6,FALSE)/VLOOKUP($A172,'2021'!$F$10:$N$469,8,FALSE))*1000,#N/A)</f>
        <v>0</v>
      </c>
      <c r="BL172" s="196">
        <f>IFERROR((VLOOKUP($A172,'22 23'!$F$10:$L$408,6,FALSE)/VLOOKUP($A172,'2022'!$F$10:$N$469,8,FALSE))*1000,#N/A)</f>
        <v>0</v>
      </c>
      <c r="BM172" s="196">
        <f>IFERROR((VLOOKUP($A172,'23 24'!$F$7:$M$408,6,FALSE)/VLOOKUP($A172,'2023'!$C$7:$N$469,9,FALSE))*1000,#N/A)</f>
        <v>0</v>
      </c>
      <c r="BO172" s="196">
        <f>IFERROR((VLOOKUP($A172,'0910'!$F$10:$L$433,7,FALSE)/VLOOKUP($A172,'2010'!$C$5:$K$611,9,FALSE))*1000,#N/A)</f>
        <v>4.5716375605741977</v>
      </c>
      <c r="BP172" s="196">
        <f>IFERROR((VLOOKUP($A172,'1011'!$F$10:$L$433,7,FALSE)/VLOOKUP($A172,'2011'!$C$5:$K$611,9,FALSE))*1000,#N/A)</f>
        <v>5.0858232676414499</v>
      </c>
      <c r="BQ172" s="196">
        <f>IFERROR((VLOOKUP($A172,'1112'!$F$10:$L$408,7,FALSE)/VLOOKUP($A172,'2012'!$F$10:$M$460,8,FALSE))*1000,#N/A)</f>
        <v>4.7782185358817166</v>
      </c>
      <c r="BR172" s="196">
        <f>IFERROR((VLOOKUP($A172,'1213'!$F$10:$L$408,7,FALSE)/VLOOKUP($A172,'2013'!$F$10:$M$460,8,FALSE))*1000,#N/A)</f>
        <v>3.2269630692004303</v>
      </c>
      <c r="BS172" s="196">
        <f>IFERROR((VLOOKUP($A172,'1314'!$F$10:$L$408,7,FALSE)/VLOOKUP($A172,'2014'!$F$10:$M$460,8,FALSE))*1000,#N/A)</f>
        <v>3.5669698591046908</v>
      </c>
      <c r="BT172" s="196">
        <f>IFERROR((VLOOKUP($A172,'1415'!$F$10:$L$408,7,FALSE)/VLOOKUP($A172,'2015'!$F$10:$M$460,8,FALSE))*1000,#N/A)</f>
        <v>3.9069437044929853</v>
      </c>
      <c r="BU172" s="196">
        <f>IFERROR((VLOOKUP($A172,'1516'!$F$10:$L$408,7,FALSE)/VLOOKUP($A172,'2016'!$F$10:$M$460,8,FALSE))*1000,#N/A)</f>
        <v>3.6228682513033488</v>
      </c>
      <c r="BV172" s="196">
        <f>IFERROR((VLOOKUP($A172,'1617'!$F$10:$L$408,7,FALSE)/VLOOKUP($A172,'2017'!$F$10:$M$460,8,FALSE))*1000,#N/A)</f>
        <v>2.5478826216833599</v>
      </c>
      <c r="BW172" s="196">
        <f>IFERROR((VLOOKUP($A172,'1718'!$F$10:$L$408,7,FALSE)/VLOOKUP($A172,'2018'!$F$10:$N$460,9,FALSE))*1000,#N/A)</f>
        <v>4.1048034934497819</v>
      </c>
      <c r="BX172" s="196">
        <f>IFERROR((VLOOKUP($A172,'1819'!$F$10:$L$408,7,FALSE)/VLOOKUP($A172,'2018'!$F$10:$N$460,9,FALSE))*1000,#N/A)</f>
        <v>6.2008733624454146</v>
      </c>
      <c r="BY172" s="196">
        <f>IFERROR((VLOOKUP($A172,'1920'!$F$10:$L$408,7,FALSE)/VLOOKUP($A172,'2019'!$F$10:$N$464,8,FALSE))*1000,#N/A)</f>
        <v>4.0815263171606473</v>
      </c>
      <c r="BZ172" s="196">
        <f>IFERROR((VLOOKUP($A172,'20 21'!$F$10:$L$408,7,FALSE)/VLOOKUP($A172,'2020'!$F$10:$N$469,8,FALSE))*1000,#N/A)</f>
        <v>4.7268605137839552</v>
      </c>
      <c r="CA172" s="196">
        <f>IFERROR((VLOOKUP($A172,'21 22'!$F$10:$L$408,7,FALSE)/VLOOKUP($A172,'2021'!$F$10:$N$469,8,FALSE))*1000,#N/A)</f>
        <v>3.1504644806416731</v>
      </c>
      <c r="CB172" s="196">
        <f>IFERROR((VLOOKUP($A172,'22 23'!$F$10:$L$408,7,FALSE)/VLOOKUP($A172,'2022'!$F$10:$N$469,8,FALSE))*1000,#N/A)</f>
        <v>4.4707251853663887</v>
      </c>
      <c r="CC172" s="196">
        <f>IFERROR((VLOOKUP($A172,'23 24'!$F$7:$M$408,7,FALSE)/VLOOKUP($A172,'2023'!$C$7:$N$469,9,FALSE))*1000,#N/A)</f>
        <v>2.1756593921542375</v>
      </c>
      <c r="CE172" s="198">
        <f>IFERROR((VLOOKUP($A172,'0910'!$F$10:$S$433,9,FALSE)/VLOOKUP($A172,'2010'!$C$5:$K$611,9,FALSE))*1000,#N/A)</f>
        <v>3.5658772972478743</v>
      </c>
      <c r="CF172" s="198">
        <f>IFERROR((VLOOKUP($A172,'1011'!$F$10:$S$433,10,FALSE)/VLOOKUP($A172,'2011'!$C$5:$K$611,9,FALSE))*1000,#N/A)</f>
        <v>5.4490963581872673</v>
      </c>
      <c r="CG172" s="198">
        <f>IFERROR((VLOOKUP($A172,'1112'!$F$10:$S$408,9,FALSE)/VLOOKUP($A172,'2012'!$F$10:$M$460,8,FALSE))*1000,#N/A)</f>
        <v>7.6631806707536958</v>
      </c>
      <c r="CH172" s="198">
        <f>IFERROR((VLOOKUP($A172,'1213'!$F$10:$S$408,9,FALSE)/VLOOKUP($A172,'2013'!$F$10:$M$460,8,FALSE))*1000,#N/A)</f>
        <v>3.4958766583004661</v>
      </c>
      <c r="CI172" s="198">
        <f>IFERROR((VLOOKUP($A172,'1314'!$F$10:$S$408,9,FALSE)/VLOOKUP($A172,'2014'!$F$10:$M$460,8,FALSE))*1000,#N/A)</f>
        <v>2.3185304084180491</v>
      </c>
      <c r="CJ172" s="198">
        <f>IFERROR((VLOOKUP($A172,'1415'!$F$10:$S$408,9,FALSE)/VLOOKUP($A172,'2015'!$F$10:$M$460,8,FALSE))*1000,#N/A)</f>
        <v>1.9534718522464927</v>
      </c>
      <c r="CK172" s="198">
        <f>IFERROR((VLOOKUP($A172,'1516'!$F$10:$S$408,9,FALSE)/VLOOKUP($A172,'2016'!$F$10:$M$460,8,FALSE))*1000,#N/A)</f>
        <v>2.5625165679950515</v>
      </c>
      <c r="CL172" s="198">
        <f>IFERROR((VLOOKUP($A172,'1617'!$F$10:$S$408,9,FALSE)/VLOOKUP($A172,'2017'!$F$10:$M$460,8,FALSE))*1000,#N/A)</f>
        <v>1.4057283429977157</v>
      </c>
      <c r="CM172" s="198">
        <f>IFERROR((VLOOKUP($A172,'1718'!$F$10:$S$408,9,FALSE)/VLOOKUP($A172,'2018'!$F$10:$N$460,9,FALSE))*1000,#N/A)</f>
        <v>1.6593886462882095</v>
      </c>
      <c r="CN172" s="198">
        <f>IFERROR((VLOOKUP($A172,'1819'!$F$10:$S$408,9,FALSE)/VLOOKUP($A172,'2018'!$F$10:$N$460,9,FALSE))*1000,#N/A)</f>
        <v>3.1441048034934496</v>
      </c>
      <c r="CO172" s="198">
        <f>IFERROR((VLOOKUP($A172,'1920'!$F$10:$S$408,9,FALSE)/VLOOKUP($A172,'2019'!$F$10:$N$464,8,FALSE))*1000,#N/A)</f>
        <v>6.2525509539482247</v>
      </c>
      <c r="CP172" s="198">
        <f>IFERROR((VLOOKUP($A172,'20 21'!$F$10:$S$408,9,FALSE)/VLOOKUP($A172,'2020'!$F$10:$N$469,8,FALSE))*1000,#N/A)</f>
        <v>6.7894905561624084</v>
      </c>
      <c r="CQ172" s="198">
        <f>IFERROR((VLOOKUP($A172,'21 22'!$F$10:$S$408,9,FALSE)/VLOOKUP($A172,'2021'!$F$10:$N$469,8,FALSE))*1000,#N/A)</f>
        <v>5.5345997632894255</v>
      </c>
      <c r="CR172" s="198">
        <f>IFERROR((VLOOKUP($A172,'22 23'!$F$10:$S$408,9,FALSE)/VLOOKUP($A172,'2022'!$F$10:$N$469,8,FALSE))*1000,#N/A)</f>
        <v>5.7360247661304609</v>
      </c>
      <c r="CS172" s="196">
        <f>IFERROR((VLOOKUP($A172,'23 24'!$F$7:$S$408,9,FALSE)/VLOOKUP($A172,'2023'!$C$7:$N$469,9,FALSE))*1000,#N/A)</f>
        <v>3.4308475030124517</v>
      </c>
      <c r="CU172" s="198">
        <f>IFERROR((VLOOKUP($A172,'0910'!$F$10:$S$433,10,FALSE)/VLOOKUP($A172,'2010'!$C$5:$K$611,9,FALSE))*1000,#N/A)</f>
        <v>1.8286550242296791</v>
      </c>
      <c r="CV172" s="198">
        <f>IFERROR((VLOOKUP($A172,'1011'!$F$10:$S$433,11,FALSE)/VLOOKUP($A172,'2011'!$C$5:$K$611,9,FALSE))*1000,#N/A)</f>
        <v>1.5439106348197258</v>
      </c>
      <c r="CW172" s="198">
        <f>IFERROR((VLOOKUP($A172,'1112'!$F$10:$S$408,10,FALSE)/VLOOKUP($A172,'2012'!$F$10:$M$460,8,FALSE))*1000,#N/A)</f>
        <v>1.8031013342949873</v>
      </c>
      <c r="CX172" s="198">
        <f>IFERROR((VLOOKUP($A172,'1213'!$F$10:$S$408,10,FALSE)/VLOOKUP($A172,'2013'!$F$10:$M$460,8,FALSE))*1000,#N/A)</f>
        <v>0.80674076730010758</v>
      </c>
      <c r="CY172" s="198">
        <f>IFERROR((VLOOKUP($A172,'1314'!$F$10:$S$408,10,FALSE)/VLOOKUP($A172,'2014'!$F$10:$M$460,8,FALSE))*1000,#N/A)</f>
        <v>1.0700909577314071</v>
      </c>
      <c r="CZ172" s="198">
        <f>IFERROR((VLOOKUP($A172,'1415'!$F$10:$S$408,10,FALSE)/VLOOKUP($A172,'2015'!$F$10:$M$460,8,FALSE))*1000,#N/A)</f>
        <v>0.71035340081690646</v>
      </c>
      <c r="DA172" s="198">
        <f>IFERROR((VLOOKUP($A172,'1516'!$F$10:$S$408,10,FALSE)/VLOOKUP($A172,'2016'!$F$10:$M$460,8,FALSE))*1000,#N/A)</f>
        <v>1.3254396041353715</v>
      </c>
      <c r="DB172" s="198">
        <f>IFERROR((VLOOKUP($A172,'1617'!$F$10:$S$408,10,FALSE)/VLOOKUP($A172,'2017'!$F$10:$M$460,8,FALSE))*1000,#N/A)</f>
        <v>0.5271481286241434</v>
      </c>
      <c r="DC172" s="198">
        <f>IFERROR((VLOOKUP($A172,'1718'!$F$10:$S$408,10,FALSE)/VLOOKUP($A172,'2018'!$F$10:$N$460,9,FALSE))*1000,#N/A)</f>
        <v>0.611353711790393</v>
      </c>
      <c r="DD172" s="198">
        <f>IFERROR((VLOOKUP($A172,'1819'!$F$10:$S$408,10,FALSE)/VLOOKUP($A172,'2018'!$F$10:$N$460,9,FALSE))*1000,#N/A)</f>
        <v>1.1353711790393013</v>
      </c>
      <c r="DE172" s="198">
        <f>IFERROR((VLOOKUP($A172,'1920'!$F$10:$S$408,10,FALSE)/VLOOKUP($A172,'2019'!$F$10:$N$464,8,FALSE))*1000,#N/A)</f>
        <v>1.3026147820725471</v>
      </c>
      <c r="DF172" s="198">
        <f>IFERROR((VLOOKUP($A172,'20 21'!$F$10:$S$408,10,FALSE)/VLOOKUP($A172,'2020'!$F$10:$N$469,8,FALSE))*1000,#N/A)</f>
        <v>0.94537210275679107</v>
      </c>
      <c r="DG172" s="198">
        <f>IFERROR((VLOOKUP($A172,'21 22'!$F$10:$S$408,10,FALSE)/VLOOKUP($A172,'2021'!$F$10:$N$469,8,FALSE))*1000,#N/A)</f>
        <v>0.85147688665991161</v>
      </c>
      <c r="DH172" s="198">
        <f>IFERROR((VLOOKUP($A172,'22 23'!$F$10:$S$408,10,FALSE)/VLOOKUP($A172,'2022'!$F$10:$N$469,8,FALSE))*1000,#N/A)</f>
        <v>0.42176652692135741</v>
      </c>
      <c r="DI172" s="196">
        <f>IFERROR((VLOOKUP($A172,'23 24'!$F$7:$S$408,10,FALSE)/VLOOKUP($A172,'2023'!$C$7:$N$469,9,FALSE))*1000,#N/A)</f>
        <v>1.3388673182487616</v>
      </c>
      <c r="DK172" s="198">
        <f>IFERROR((VLOOKUP($A172,'0910'!$F$10:$S$433,11,FALSE)/VLOOKUP($A172,'2010'!$C$5:$K$611,9,FALSE))*1000,#N/A)</f>
        <v>0</v>
      </c>
      <c r="DL172" s="198">
        <f>IFERROR((VLOOKUP($A172,'1011'!$F$10:$S$433,12,FALSE)/VLOOKUP($A172,'2011'!$C$5:$K$611,9,FALSE))*1000,#N/A)</f>
        <v>0</v>
      </c>
      <c r="DM172" s="198">
        <f>IFERROR((VLOOKUP($A172,'1112'!$F$10:$S$408,11,FALSE)/VLOOKUP($A172,'2012'!$F$10:$M$460,8,FALSE))*1000,#N/A)</f>
        <v>0</v>
      </c>
      <c r="DN172" s="198">
        <f>IFERROR((VLOOKUP($A172,'1213'!$F$10:$S$408,11,FALSE)/VLOOKUP($A172,'2013'!$F$10:$M$460,8,FALSE))*1000,#N/A)</f>
        <v>0</v>
      </c>
      <c r="DO172" s="198">
        <f>IFERROR((VLOOKUP($A172,'1314'!$F$10:$S$408,11,FALSE)/VLOOKUP($A172,'2014'!$F$10:$M$460,8,FALSE))*1000,#N/A)</f>
        <v>0</v>
      </c>
      <c r="DP172" s="198">
        <f>IFERROR((VLOOKUP($A172,'1415'!$F$10:$S$408,11,FALSE)/VLOOKUP($A172,'2015'!$F$10:$M$460,8,FALSE))*1000,#N/A)</f>
        <v>0</v>
      </c>
      <c r="DQ172" s="198">
        <f>IFERROR((VLOOKUP($A172,'1516'!$F$10:$S$408,11,FALSE)/VLOOKUP($A172,'2016'!$F$10:$M$460,8,FALSE))*1000,#N/A)</f>
        <v>0</v>
      </c>
      <c r="DR172" s="198">
        <f>IFERROR((VLOOKUP($A172,'1617'!$F$10:$S$408,11,FALSE)/VLOOKUP($A172,'2017'!$F$10:$M$460,8,FALSE))*1000,#N/A)</f>
        <v>0</v>
      </c>
      <c r="DS172" s="198">
        <f>IFERROR((VLOOKUP($A172,'1718'!$F$10:$S$408,11,FALSE)/VLOOKUP($A172,'2018'!$F$10:$N$460,9,FALSE))*1000,#N/A)</f>
        <v>0</v>
      </c>
      <c r="DT172" s="198">
        <f>IFERROR((VLOOKUP($A172,'1819'!$F$10:$S$408,11,FALSE)/VLOOKUP($A172,'2018'!$F$10:$N$460,9,FALSE))*1000,#N/A)</f>
        <v>0</v>
      </c>
      <c r="DU172" s="198">
        <f>IFERROR((VLOOKUP($A172,'1920'!$F$10:$S$408,11,FALSE)/VLOOKUP($A172,'2019'!$F$10:$N$464,8,FALSE))*1000,#N/A)</f>
        <v>0</v>
      </c>
      <c r="DV172" s="198">
        <f>IFERROR((VLOOKUP($A172,'20 21'!$F$10:$S$408,11,FALSE)/VLOOKUP($A172,'2020'!$F$10:$N$469,8,FALSE))*1000,#N/A)</f>
        <v>0</v>
      </c>
      <c r="DW172" s="198">
        <f>IFERROR((VLOOKUP($A172,'21 22'!$F$10:$S$408,11,FALSE)/VLOOKUP($A172,'2021'!$F$10:$N$469,8,FALSE))*1000,#N/A)</f>
        <v>0</v>
      </c>
      <c r="DX172" s="198">
        <f>IFERROR((VLOOKUP($A172,'22 23'!$F$10:$S$408,11,FALSE)/VLOOKUP($A172,'2022'!$F$10:$N$469,8,FALSE))*1000,#N/A)</f>
        <v>0</v>
      </c>
      <c r="DY172" s="196">
        <f>IFERROR((VLOOKUP($A172,'23 24'!$F$7:$S$408,11,FALSE)/VLOOKUP($A172,'2023'!$C$7:$N$469,9,FALSE))*1000,#N/A)</f>
        <v>0</v>
      </c>
      <c r="EA172" s="198">
        <f>IFERROR((VLOOKUP($A172,'0910'!$F$10:$S$433,12,FALSE)/VLOOKUP($A172,'2010'!$C$5:$K$611,9,FALSE))*1000,#N/A)</f>
        <v>5.3945323214775538</v>
      </c>
      <c r="EB172" s="198">
        <f>IFERROR((VLOOKUP($A172,'1011'!$F$10:$S$433,13,FALSE)/VLOOKUP($A172,'2011'!$C$5:$K$611,9,FALSE))*1000,#N/A)</f>
        <v>6.9930069930069934</v>
      </c>
      <c r="EC172" s="198">
        <f>IFERROR((VLOOKUP($A172,'1112'!$F$10:$S$408,12,FALSE)/VLOOKUP($A172,'2012'!$F$10:$M$460,8,FALSE))*1000,#N/A)</f>
        <v>9.3761269383339343</v>
      </c>
      <c r="ED172" s="198">
        <f>IFERROR((VLOOKUP($A172,'1213'!$F$10:$S$408,12,FALSE)/VLOOKUP($A172,'2013'!$F$10:$M$460,8,FALSE))*1000,#N/A)</f>
        <v>4.302617425600574</v>
      </c>
      <c r="EE172" s="198">
        <f>IFERROR((VLOOKUP($A172,'1314'!$F$10:$S$408,12,FALSE)/VLOOKUP($A172,'2014'!$F$10:$M$460,8,FALSE))*1000,#N/A)</f>
        <v>3.3886213661494557</v>
      </c>
      <c r="EF172" s="198">
        <f>IFERROR((VLOOKUP($A172,'1415'!$F$10:$S$408,12,FALSE)/VLOOKUP($A172,'2015'!$F$10:$M$460,8,FALSE))*1000,#N/A)</f>
        <v>2.6638252530633992</v>
      </c>
      <c r="EG172" s="198">
        <f>IFERROR((VLOOKUP($A172,'1516'!$F$10:$S$408,12,FALSE)/VLOOKUP($A172,'2016'!$F$10:$M$460,8,FALSE))*1000,#N/A)</f>
        <v>3.8879561721304232</v>
      </c>
      <c r="EH172" s="198">
        <f>IFERROR((VLOOKUP($A172,'1617'!$F$10:$S$408,12,FALSE)/VLOOKUP($A172,'2017'!$F$10:$M$460,8,FALSE))*1000,#N/A)</f>
        <v>1.9328764716218589</v>
      </c>
      <c r="EI172" s="198">
        <f>IFERROR((VLOOKUP($A172,'1718'!$F$10:$S$408,12,FALSE)/VLOOKUP($A172,'2018'!$F$10:$N$460,9,FALSE))*1000,#N/A)</f>
        <v>2.1834061135371177</v>
      </c>
      <c r="EJ172" s="198">
        <f>IFERROR((VLOOKUP($A172,'1819'!$F$10:$S$408,12,FALSE)/VLOOKUP($A172,'2018'!$F$10:$N$460,9,FALSE))*1000,#N/A)</f>
        <v>4.2794759825327509</v>
      </c>
      <c r="EK172" s="198">
        <f>IFERROR((VLOOKUP($A172,'1920'!$F$10:$S$408,12,FALSE)/VLOOKUP($A172,'2019'!$F$10:$N$464,8,FALSE))*1000,#N/A)</f>
        <v>7.555165736020772</v>
      </c>
      <c r="EL172" s="198">
        <f>IFERROR((VLOOKUP($A172,'20 21'!$F$10:$S$408,12,FALSE)/VLOOKUP($A172,'2020'!$F$10:$N$469,8,FALSE))*1000,#N/A)</f>
        <v>7.7348626589191989</v>
      </c>
      <c r="EM172" s="198">
        <f>IFERROR((VLOOKUP($A172,'21 22'!$F$10:$S$408,12,FALSE)/VLOOKUP($A172,'2021'!$F$10:$N$469,8,FALSE))*1000,#N/A)</f>
        <v>6.3860766499493371</v>
      </c>
      <c r="EN172" s="198">
        <f>IFERROR((VLOOKUP($A172,'22 23'!$F$10:$S$408,12,FALSE)/VLOOKUP($A172,'2022'!$F$10:$N$469,8,FALSE))*1000,#N/A)</f>
        <v>6.1577912930518179</v>
      </c>
      <c r="EO172" s="196">
        <f>IFERROR((VLOOKUP($A172,'23 24'!$F$7:$S$408,12,FALSE)/VLOOKUP($A172,'2023'!$C$7:$N$469,9,FALSE))*1000,#N/A)</f>
        <v>4.7697148212612133</v>
      </c>
    </row>
    <row r="173" spans="1:145" x14ac:dyDescent="0.3">
      <c r="A173" t="s">
        <v>940</v>
      </c>
      <c r="B173" t="s">
        <v>1742</v>
      </c>
      <c r="C173" t="str">
        <f>IF(VLOOKUP($A173,'0910'!$F$10:$L$433,1,FALSE)=VLOOKUP($A173,'2010'!$C$5:$K$611,1,FALSE),VLOOKUP($A173,'0910'!$F$10:$L$433,1,FALSE),FALSE)</f>
        <v>Melton</v>
      </c>
      <c r="D173" t="str">
        <f>IF(VLOOKUP($A173,'1011'!$F$10:$L$433,1,FALSE)=VLOOKUP($A173,'2011'!$C$5:$K$611,1,FALSE),VLOOKUP($A173,'1011'!$F$10:$L$433,1,FALSE),FALSE)</f>
        <v>Melton</v>
      </c>
      <c r="E173" t="str">
        <f>IF(VLOOKUP(A173,'1112'!$F$10:$L$408,1,FALSE)=VLOOKUP(A173,'2012'!$F$10:$M$460,1,FALSE),VLOOKUP(A173,'1112'!$F$10:$L$408,1,FALSE),FALSE)</f>
        <v>Melton</v>
      </c>
      <c r="F173" t="str">
        <f>IF(VLOOKUP($A173,'1213'!$F$10:$L$408,1,FALSE)=VLOOKUP($A173,'2013'!$F$10:$M$460,1,FALSE),VLOOKUP($A173,'1213'!$F$10:$L$408,1,FALSE),FALSE)</f>
        <v>Melton</v>
      </c>
      <c r="G173" t="str">
        <f>IF(VLOOKUP($A173,'1314'!$F$10:$L$408,1,FALSE)=VLOOKUP($A173,'2014'!$F$10:$M$460,1,FALSE),VLOOKUP($A173,'1314'!$F$10:$L$408,1,FALSE),FALSE)</f>
        <v>Melton</v>
      </c>
      <c r="H173" t="str">
        <f>IF(VLOOKUP($A173,'1415'!$F$10:$L$408,1,FALSE)=VLOOKUP($A173,'2015'!$F$10:$M$460,1,FALSE),VLOOKUP($A173,'1415'!$F$10:$L$408,1,FALSE),FALSE)</f>
        <v>Melton</v>
      </c>
      <c r="I173" t="str">
        <f>IF(VLOOKUP($A173,'1516'!$F$10:$L$408,1,FALSE)=VLOOKUP($A173,'2015'!$F$10:$M$460,1,FALSE),VLOOKUP($A173,'1516'!$F$10:$L$408,1,FALSE),FALSE)</f>
        <v>Melton</v>
      </c>
      <c r="J173" t="str">
        <f>IF(VLOOKUP($A173,'1617'!$F$10:$L$408,1,FALSE)=VLOOKUP($A173,'2016'!$F$10:$M$460,1,FALSE),VLOOKUP($A173,'1617'!$F$10:$L$408,1,FALSE),FALSE)</f>
        <v>Melton</v>
      </c>
      <c r="K173" t="str">
        <f>IF(VLOOKUP($A173,'1718'!$F$10:$M$408,1,FALSE)=VLOOKUP($A173,'2017'!$F$10:$M$460,1,FALSE),VLOOKUP($A173,'1718'!$F$10:$M$408,1,FALSE),FALSE)</f>
        <v>Melton</v>
      </c>
      <c r="L173" t="str">
        <f>IF(VLOOKUP($A173,'1819'!$F$10:$M$408,1,FALSE)=VLOOKUP($A173,'2018'!$F$10:$M$460,1,FALSE),VLOOKUP($A173,'1819'!$F$10:$M$408,1,FALSE),FALSE)</f>
        <v>Melton</v>
      </c>
      <c r="M173" t="str">
        <f>IF(VLOOKUP($A173,'1920'!$F$10:$M$408,1,FALSE)=VLOOKUP($A173,'2019'!$F$10:$M$464,1,FALSE),VLOOKUP($A173,'1920'!$F$10:$M$408,1,FALSE),FALSE)</f>
        <v>Melton</v>
      </c>
      <c r="N173" t="str">
        <f>IF(VLOOKUP($A173,'20 21'!$F$10:$N$408,1,FALSE)=VLOOKUP($A173,'2020'!$F$10:$O$468,1,FALSE),VLOOKUP($A173,'20 21'!$F$10:$N$408,1,FALSE),FALSE)</f>
        <v>Melton</v>
      </c>
      <c r="O173" t="str">
        <f>IF(VLOOKUP($A173,'21 22'!$F$10:$N$408,1,FALSE)=VLOOKUP($A173,'2021'!$F$10:$O$471,1,FALSE),VLOOKUP($A173,'21 22'!$F$10:$N$408,1,FALSE),FALSE)</f>
        <v>Melton</v>
      </c>
      <c r="P173" t="str">
        <f>IF(VLOOKUP($A173,'22 23'!$F$10:$N$408,1,FALSE)=VLOOKUP($A173,'2022'!$F$10:$O$468,1,FALSE),VLOOKUP($A173,'22 23'!$F$10:$N$408,1,FALSE),FALSE)</f>
        <v>Melton</v>
      </c>
      <c r="Q173" t="str">
        <f>IF(VLOOKUP($A173,'23 24'!$F$7:$N$408,1,FALSE)=VLOOKUP($A173,'2023'!$C$7:$O$468,1,FALSE),VLOOKUP($A173,'23 24'!$F$7:$N$408,1,FALSE),FALSE)</f>
        <v>Melton</v>
      </c>
      <c r="S173" s="196">
        <f>IFERROR((VLOOKUP($A173,'0910'!$F$10:$L$433,4,FALSE)/VLOOKUP($A173,'2010'!$C$5:$K$611,9,FALSE))*1000,#N/A)</f>
        <v>4.08905043162199</v>
      </c>
      <c r="T173" s="196">
        <f>IFERROR((VLOOKUP($A173,'1011'!$F$10:$L$433,4,FALSE)/VLOOKUP($A173,'2011'!$C$5:$K$611,9,FALSE))*1000,#N/A)</f>
        <v>4.9571879224876074</v>
      </c>
      <c r="U173" s="196">
        <f>IFERROR((VLOOKUP($A173,'1112'!$F$10:$L$408,4,FALSE)/VLOOKUP($A173,'2012'!$F$10:$M$460,8,FALSE))*1000,#N/A)</f>
        <v>3.5810205908683974</v>
      </c>
      <c r="V173" s="196">
        <f>IFERROR((VLOOKUP($A173,'1213'!$F$10:$L$408,4,FALSE)/VLOOKUP($A173,'2013'!$F$10:$M$460,8,FALSE))*1000,#N/A)</f>
        <v>1.7849174475680498</v>
      </c>
      <c r="W173" s="196">
        <f>IFERROR((VLOOKUP($A173,'1314'!$F$10:$L$408,4,FALSE)/VLOOKUP($A173,'2014'!$F$10:$M$460,8,FALSE))*1000,#N/A)</f>
        <v>2.2261798753339268</v>
      </c>
      <c r="X173" s="196">
        <f>IFERROR((VLOOKUP($A173,'1415'!$F$10:$L$408,4,FALSE)/VLOOKUP($A173,'2015'!$F$10:$M$460,8,FALSE))*1000,#N/A)</f>
        <v>4.4365572315882877</v>
      </c>
      <c r="Y173" s="196">
        <f>IFERROR((VLOOKUP($A173,'1516'!$F$10:$L$408,4,FALSE)/VLOOKUP($A173,'2016'!$F$10:$M$460,8,FALSE))*1000,#N/A)</f>
        <v>3.5273368606701938</v>
      </c>
      <c r="Z173" s="196">
        <f>IFERROR((VLOOKUP($A173,'1617'!$F$10:$L$408,4,FALSE)/VLOOKUP($A173,'2017'!$F$10:$M$460,8,FALSE))*1000,#N/A)</f>
        <v>5.6942619360490587</v>
      </c>
      <c r="AA173" s="196">
        <f>IFERROR((VLOOKUP($A173,'1718'!$F$10:$L$408,4,FALSE)/VLOOKUP($A173,'2018'!$F$10:$N$460,9,FALSE))*1000,#N/A)</f>
        <v>3.9198606271777003</v>
      </c>
      <c r="AB173" s="196">
        <f>IFERROR((VLOOKUP($A173,'1819'!$F$10:$L$408,4,FALSE)/VLOOKUP($A173,'2018'!$F$10:$N$460,9,FALSE))*1000,#N/A)</f>
        <v>7.4041811846689898</v>
      </c>
      <c r="AC173" s="196">
        <f>IFERROR((VLOOKUP($A173,'1920'!$F$10:$L$408,4,FALSE)/VLOOKUP($A173,'2019'!$F$10:$N$464,8,FALSE))*1000,#N/A)</f>
        <v>5.6070735389260298</v>
      </c>
      <c r="AD173" s="196">
        <f>IFERROR((VLOOKUP($A173,'20 21'!$F$10:$M$408,4,FALSE)/VLOOKUP($A173,'2020'!$F$10:$N$469,8,FALSE))*1000,#N/A)</f>
        <v>10.291551065389942</v>
      </c>
      <c r="AE173" s="196">
        <f>IFERROR((VLOOKUP($A173,'21 22'!$F$10:$M$408,4,FALSE)/VLOOKUP($A173,'2021'!$F$10:$N$469,8,FALSE))*1000,#N/A)</f>
        <v>14.401897661809555</v>
      </c>
      <c r="AF173" s="196">
        <f>IFERROR((VLOOKUP($A173,'22 23'!$F$10:$M$408,4,FALSE)/VLOOKUP($A173,'2022'!$F$10:$N$469,8,FALSE))*1000,#N/A)</f>
        <v>17.102573728778207</v>
      </c>
      <c r="AG173" s="196">
        <f>IFERROR((VLOOKUP($A173,'23 24'!$F$7:$M$408,4,FALSE)/VLOOKUP($A173,'2023'!$C$7:$N$469,9,FALSE))*1000,#N/A)</f>
        <v>13.968201799433055</v>
      </c>
      <c r="AI173" s="196">
        <f>IFERROR((VLOOKUP($A173,'0910'!$F$10:$L$433,5,FALSE)/VLOOKUP($A173,'2010'!$C$5:$K$611,9,FALSE))*1000,#N/A)</f>
        <v>0</v>
      </c>
      <c r="AJ173" s="196">
        <f>IFERROR((VLOOKUP($A173,'1011'!$F$10:$L$433,5,FALSE)/VLOOKUP($A173,'2011'!$C$5:$K$611,9,FALSE))*1000,#N/A)</f>
        <v>0</v>
      </c>
      <c r="AK173" s="196">
        <f>IFERROR((VLOOKUP($A173,'1112'!$F$10:$L$408,5,FALSE)/VLOOKUP($A173,'2012'!$F$10:$M$460,8,FALSE))*1000,#N/A)</f>
        <v>0</v>
      </c>
      <c r="AL173" s="196">
        <f>IFERROR((VLOOKUP($A173,'1213'!$F$10:$L$408,5,FALSE)/VLOOKUP($A173,'2013'!$F$10:$M$460,8,FALSE))*1000,#N/A)</f>
        <v>0</v>
      </c>
      <c r="AM173" s="196">
        <f>IFERROR((VLOOKUP($A173,'1314'!$F$10:$L$408,5,FALSE)/VLOOKUP($A173,'2014'!$F$10:$M$460,8,FALSE))*1000,#N/A)</f>
        <v>0</v>
      </c>
      <c r="AN173" s="196">
        <f>IFERROR((VLOOKUP($A173,'1415'!$F$10:$L$408,5,FALSE)/VLOOKUP($A173,'2015'!$F$10:$M$460,8,FALSE))*1000,#N/A)</f>
        <v>0</v>
      </c>
      <c r="AO173" s="196">
        <f>IFERROR((VLOOKUP($A173,'1516'!$F$10:$L$408,5,FALSE)/VLOOKUP($A173,'2016'!$F$10:$M$460,8,FALSE))*1000,#N/A)</f>
        <v>1.7636684303350969</v>
      </c>
      <c r="AP173" s="196">
        <f>IFERROR((VLOOKUP($A173,'1617'!$F$10:$L$408,5,FALSE)/VLOOKUP($A173,'2017'!$F$10:$M$460,8,FALSE))*1000,#N/A)</f>
        <v>0</v>
      </c>
      <c r="AQ173" s="196">
        <f>IFERROR((VLOOKUP($A173,'1718'!$F$10:$L$408,5,FALSE)/VLOOKUP($A173,'2018'!$F$10:$N$460,9,FALSE))*1000,#N/A)</f>
        <v>0</v>
      </c>
      <c r="AR173" s="196">
        <f>IFERROR((VLOOKUP($A173,'1819'!$F$10:$L$408,5,FALSE)/VLOOKUP($A173,'2018'!$F$10:$N$460,9,FALSE))*1000,#N/A)</f>
        <v>2.1777003484320558</v>
      </c>
      <c r="AS173" s="196">
        <f>IFERROR((VLOOKUP($A173,'1920'!$F$10:$L$408,5,FALSE)/VLOOKUP($A173,'2019'!$F$10:$N$464,8,FALSE))*1000,#N/A)</f>
        <v>2.5878800948889369</v>
      </c>
      <c r="AT173" s="196">
        <f>IFERROR((VLOOKUP($A173,'20 21'!$F$10:$L$408,5,FALSE)/VLOOKUP($A173,'2020'!$F$10:$N$469,8,FALSE))*1000,#N/A)</f>
        <v>1.715258510898324</v>
      </c>
      <c r="AU173" s="196">
        <f>IFERROR((VLOOKUP($A173,'21 22'!$F$10:$L$408,5,FALSE)/VLOOKUP($A173,'2021'!$F$10:$N$469,8,FALSE))*1000,#N/A)</f>
        <v>2.1179261267366991</v>
      </c>
      <c r="AV173" s="196">
        <f>IFERROR((VLOOKUP($A173,'22 23'!$F$10:$L$408,5,FALSE)/VLOOKUP($A173,'2022'!$F$10:$N$469,8,FALSE))*1000,#N/A)</f>
        <v>1.6685437784173862</v>
      </c>
      <c r="AW173" s="196">
        <f>IFERROR((VLOOKUP($A173,'23 24'!$F$7:$M$408,5,FALSE)/VLOOKUP($A173,'2023'!$C$7:$N$469,9,FALSE))*1000,#N/A)</f>
        <v>1.64331785875683</v>
      </c>
      <c r="AY173" s="196">
        <f>IFERROR((VLOOKUP($A173,'0910'!$F$10:$L$433,6,FALSE)/VLOOKUP($A173,'2010'!$C$5:$K$611,9,FALSE))*1000,#N/A)</f>
        <v>1.3630168105406633</v>
      </c>
      <c r="AZ173" s="196">
        <f>IFERROR((VLOOKUP($A173,'1011'!$F$10:$L$433,6,FALSE)/VLOOKUP($A173,'2011'!$C$5:$K$611,9,FALSE))*1000,#N/A)</f>
        <v>0</v>
      </c>
      <c r="BA173" s="196">
        <f>IFERROR((VLOOKUP($A173,'1112'!$F$10:$L$408,6,FALSE)/VLOOKUP($A173,'2012'!$F$10:$M$460,8,FALSE))*1000,#N/A)</f>
        <v>0</v>
      </c>
      <c r="BB173" s="196">
        <f>IFERROR((VLOOKUP($A173,'1213'!$F$10:$L$408,6,FALSE)/VLOOKUP($A173,'2013'!$F$10:$M$460,8,FALSE))*1000,#N/A)</f>
        <v>0</v>
      </c>
      <c r="BC173" s="196">
        <f>IFERROR((VLOOKUP($A173,'1314'!$F$10:$L$408,6,FALSE)/VLOOKUP($A173,'2014'!$F$10:$M$460,8,FALSE))*1000,#N/A)</f>
        <v>0</v>
      </c>
      <c r="BD173" s="196">
        <f>IFERROR((VLOOKUP($A173,'1415'!$F$10:$L$408,6,FALSE)/VLOOKUP($A173,'2015'!$F$10:$M$460,8,FALSE))*1000,#N/A)</f>
        <v>0</v>
      </c>
      <c r="BE173" s="196">
        <f>IFERROR((VLOOKUP($A173,'1516'!$F$10:$L$408,6,FALSE)/VLOOKUP($A173,'2016'!$F$10:$M$460,8,FALSE))*1000,#N/A)</f>
        <v>0</v>
      </c>
      <c r="BF173" s="196">
        <f>IFERROR((VLOOKUP($A173,'1617'!$F$10:$L$408,6,FALSE)/VLOOKUP($A173,'2017'!$F$10:$M$460,8,FALSE))*1000,#N/A)</f>
        <v>0</v>
      </c>
      <c r="BG173" s="196">
        <f>IFERROR((VLOOKUP($A173,'1718'!$F$10:$L$408,6,FALSE)/VLOOKUP($A173,'2018'!$F$10:$N$460,9,FALSE))*1000,#N/A)</f>
        <v>0</v>
      </c>
      <c r="BH173" s="196">
        <f>IFERROR((VLOOKUP($A173,'1819'!$F$10:$L$408,6,FALSE)/VLOOKUP($A173,'2018'!$F$10:$N$460,9,FALSE))*1000,#N/A)</f>
        <v>0</v>
      </c>
      <c r="BI173" s="196">
        <f>IFERROR((VLOOKUP($A173,'1920'!$F$10:$L$408,6,FALSE)/VLOOKUP($A173,'2019'!$F$10:$N$464,8,FALSE))*1000,#N/A)</f>
        <v>0</v>
      </c>
      <c r="BJ173" s="196">
        <f>IFERROR((VLOOKUP($A173,'20 21'!$F$10:$L$408,6,FALSE)/VLOOKUP($A173,'2020'!$F$10:$N$469,8,FALSE))*1000,#N/A)</f>
        <v>0</v>
      </c>
      <c r="BK173" s="196">
        <f>IFERROR((VLOOKUP($A173,'21 22'!$F$10:$L$408,6,FALSE)/VLOOKUP($A173,'2021'!$F$10:$N$469,8,FALSE))*1000,#N/A)</f>
        <v>0</v>
      </c>
      <c r="BL173" s="196">
        <f>IFERROR((VLOOKUP($A173,'22 23'!$F$10:$L$408,6,FALSE)/VLOOKUP($A173,'2022'!$F$10:$N$469,8,FALSE))*1000,#N/A)</f>
        <v>0</v>
      </c>
      <c r="BM173" s="196">
        <f>IFERROR((VLOOKUP($A173,'23 24'!$F$7:$M$408,6,FALSE)/VLOOKUP($A173,'2023'!$C$7:$N$469,9,FALSE))*1000,#N/A)</f>
        <v>0</v>
      </c>
      <c r="BO173" s="196">
        <f>IFERROR((VLOOKUP($A173,'0910'!$F$10:$L$433,7,FALSE)/VLOOKUP($A173,'2010'!$C$5:$K$611,9,FALSE))*1000,#N/A)</f>
        <v>4.997728305315766</v>
      </c>
      <c r="BP173" s="196">
        <f>IFERROR((VLOOKUP($A173,'1011'!$F$10:$L$433,7,FALSE)/VLOOKUP($A173,'2011'!$C$5:$K$611,9,FALSE))*1000,#N/A)</f>
        <v>4.9571879224876074</v>
      </c>
      <c r="BQ173" s="196">
        <f>IFERROR((VLOOKUP($A173,'1112'!$F$10:$L$408,7,FALSE)/VLOOKUP($A173,'2012'!$F$10:$M$460,8,FALSE))*1000,#N/A)</f>
        <v>3.5810205908683974</v>
      </c>
      <c r="BR173" s="196">
        <f>IFERROR((VLOOKUP($A173,'1213'!$F$10:$L$408,7,FALSE)/VLOOKUP($A173,'2013'!$F$10:$M$460,8,FALSE))*1000,#N/A)</f>
        <v>1.7849174475680498</v>
      </c>
      <c r="BS173" s="196">
        <f>IFERROR((VLOOKUP($A173,'1314'!$F$10:$L$408,7,FALSE)/VLOOKUP($A173,'2014'!$F$10:$M$460,8,FALSE))*1000,#N/A)</f>
        <v>2.2261798753339268</v>
      </c>
      <c r="BT173" s="196">
        <f>IFERROR((VLOOKUP($A173,'1415'!$F$10:$L$408,7,FALSE)/VLOOKUP($A173,'2015'!$F$10:$M$460,8,FALSE))*1000,#N/A)</f>
        <v>4.4365572315882877</v>
      </c>
      <c r="BU173" s="196">
        <f>IFERROR((VLOOKUP($A173,'1516'!$F$10:$L$408,7,FALSE)/VLOOKUP($A173,'2016'!$F$10:$M$460,8,FALSE))*1000,#N/A)</f>
        <v>5.2910052910052912</v>
      </c>
      <c r="BV173" s="196">
        <f>IFERROR((VLOOKUP($A173,'1617'!$F$10:$L$408,7,FALSE)/VLOOKUP($A173,'2017'!$F$10:$M$460,8,FALSE))*1000,#N/A)</f>
        <v>5.6942619360490587</v>
      </c>
      <c r="BW173" s="196">
        <f>IFERROR((VLOOKUP($A173,'1718'!$F$10:$L$408,7,FALSE)/VLOOKUP($A173,'2018'!$F$10:$N$460,9,FALSE))*1000,#N/A)</f>
        <v>3.9198606271777003</v>
      </c>
      <c r="BX173" s="196">
        <f>IFERROR((VLOOKUP($A173,'1819'!$F$10:$L$408,7,FALSE)/VLOOKUP($A173,'2018'!$F$10:$N$460,9,FALSE))*1000,#N/A)</f>
        <v>9.1463414634146343</v>
      </c>
      <c r="BY173" s="196">
        <f>IFERROR((VLOOKUP($A173,'1920'!$F$10:$L$408,7,FALSE)/VLOOKUP($A173,'2019'!$F$10:$N$464,8,FALSE))*1000,#N/A)</f>
        <v>8.1949536338149667</v>
      </c>
      <c r="BZ173" s="196">
        <f>IFERROR((VLOOKUP($A173,'20 21'!$F$10:$L$408,7,FALSE)/VLOOKUP($A173,'2020'!$F$10:$N$469,8,FALSE))*1000,#N/A)</f>
        <v>12.006809576288267</v>
      </c>
      <c r="CA173" s="196">
        <f>IFERROR((VLOOKUP($A173,'21 22'!$F$10:$L$408,7,FALSE)/VLOOKUP($A173,'2021'!$F$10:$N$469,8,FALSE))*1000,#N/A)</f>
        <v>16.519823788546255</v>
      </c>
      <c r="CB173" s="196">
        <f>IFERROR((VLOOKUP($A173,'22 23'!$F$10:$L$408,7,FALSE)/VLOOKUP($A173,'2022'!$F$10:$N$469,8,FALSE))*1000,#N/A)</f>
        <v>18.771117507195594</v>
      </c>
      <c r="CC173" s="196">
        <f>IFERROR((VLOOKUP($A173,'23 24'!$F$7:$M$408,7,FALSE)/VLOOKUP($A173,'2023'!$C$7:$N$469,9,FALSE))*1000,#N/A)</f>
        <v>16.022349122879096</v>
      </c>
      <c r="CE173" s="198">
        <f>IFERROR((VLOOKUP($A173,'0910'!$F$10:$S$433,9,FALSE)/VLOOKUP($A173,'2010'!$C$5:$K$611,9,FALSE))*1000,#N/A)</f>
        <v>7.723761926397092</v>
      </c>
      <c r="CF173" s="198">
        <f>IFERROR((VLOOKUP($A173,'1011'!$F$10:$S$433,10,FALSE)/VLOOKUP($A173,'2011'!$C$5:$K$611,9,FALSE))*1000,#N/A)</f>
        <v>6.309148264984227</v>
      </c>
      <c r="CG173" s="198">
        <f>IFERROR((VLOOKUP($A173,'1112'!$F$10:$S$408,9,FALSE)/VLOOKUP($A173,'2012'!$F$10:$M$460,8,FALSE))*1000,#N/A)</f>
        <v>4.0286481647269472</v>
      </c>
      <c r="CH173" s="198">
        <f>IFERROR((VLOOKUP($A173,'1213'!$F$10:$S$408,9,FALSE)/VLOOKUP($A173,'2013'!$F$10:$M$460,8,FALSE))*1000,#N/A)</f>
        <v>2.677376171352075</v>
      </c>
      <c r="CI173" s="198">
        <f>IFERROR((VLOOKUP($A173,'1314'!$F$10:$S$408,9,FALSE)/VLOOKUP($A173,'2014'!$F$10:$M$460,8,FALSE))*1000,#N/A)</f>
        <v>3.116651825467498</v>
      </c>
      <c r="CJ173" s="198">
        <f>IFERROR((VLOOKUP($A173,'1415'!$F$10:$S$408,9,FALSE)/VLOOKUP($A173,'2015'!$F$10:$M$460,8,FALSE))*1000,#N/A)</f>
        <v>3.1055900621118009</v>
      </c>
      <c r="CK173" s="198">
        <f>IFERROR((VLOOKUP($A173,'1516'!$F$10:$S$408,9,FALSE)/VLOOKUP($A173,'2016'!$F$10:$M$460,8,FALSE))*1000,#N/A)</f>
        <v>3.9682539682539679</v>
      </c>
      <c r="CL173" s="198">
        <f>IFERROR((VLOOKUP($A173,'1617'!$F$10:$S$408,9,FALSE)/VLOOKUP($A173,'2017'!$F$10:$M$460,8,FALSE))*1000,#N/A)</f>
        <v>3.5041611914148052</v>
      </c>
      <c r="CM173" s="198">
        <f>IFERROR((VLOOKUP($A173,'1718'!$F$10:$S$408,9,FALSE)/VLOOKUP($A173,'2018'!$F$10:$N$460,9,FALSE))*1000,#N/A)</f>
        <v>3.9198606271777003</v>
      </c>
      <c r="CN173" s="198">
        <f>IFERROR((VLOOKUP($A173,'1819'!$F$10:$S$408,9,FALSE)/VLOOKUP($A173,'2018'!$F$10:$N$460,9,FALSE))*1000,#N/A)</f>
        <v>3.0487804878048781</v>
      </c>
      <c r="CO173" s="198">
        <f>IFERROR((VLOOKUP($A173,'1920'!$F$10:$S$408,9,FALSE)/VLOOKUP($A173,'2019'!$F$10:$N$464,8,FALSE))*1000,#N/A)</f>
        <v>7.3323269355186538</v>
      </c>
      <c r="CP173" s="198">
        <f>IFERROR((VLOOKUP($A173,'20 21'!$F$10:$S$408,9,FALSE)/VLOOKUP($A173,'2020'!$F$10:$N$469,8,FALSE))*1000,#N/A)</f>
        <v>7.2898486713178761</v>
      </c>
      <c r="CQ173" s="198">
        <f>IFERROR((VLOOKUP($A173,'21 22'!$F$10:$S$408,9,FALSE)/VLOOKUP($A173,'2021'!$F$10:$N$469,8,FALSE))*1000,#N/A)</f>
        <v>11.436801084378176</v>
      </c>
      <c r="CR173" s="198">
        <f>IFERROR((VLOOKUP($A173,'22 23'!$F$10:$S$408,9,FALSE)/VLOOKUP($A173,'2022'!$F$10:$N$469,8,FALSE))*1000,#N/A)</f>
        <v>15.016894005756477</v>
      </c>
      <c r="CS173" s="196">
        <f>IFERROR((VLOOKUP($A173,'23 24'!$F$7:$S$408,9,FALSE)/VLOOKUP($A173,'2023'!$C$7:$N$469,9,FALSE))*1000,#N/A)</f>
        <v>13.557372334743848</v>
      </c>
      <c r="CU173" s="198">
        <f>IFERROR((VLOOKUP($A173,'0910'!$F$10:$S$433,10,FALSE)/VLOOKUP($A173,'2010'!$C$5:$K$611,9,FALSE))*1000,#N/A)</f>
        <v>0</v>
      </c>
      <c r="CV173" s="198">
        <f>IFERROR((VLOOKUP($A173,'1011'!$F$10:$S$433,11,FALSE)/VLOOKUP($A173,'2011'!$C$5:$K$611,9,FALSE))*1000,#N/A)</f>
        <v>0</v>
      </c>
      <c r="CW173" s="198">
        <f>IFERROR((VLOOKUP($A173,'1112'!$F$10:$S$408,10,FALSE)/VLOOKUP($A173,'2012'!$F$10:$M$460,8,FALSE))*1000,#N/A)</f>
        <v>0</v>
      </c>
      <c r="CX173" s="198">
        <f>IFERROR((VLOOKUP($A173,'1213'!$F$10:$S$408,10,FALSE)/VLOOKUP($A173,'2013'!$F$10:$M$460,8,FALSE))*1000,#N/A)</f>
        <v>0</v>
      </c>
      <c r="CY173" s="198">
        <f>IFERROR((VLOOKUP($A173,'1314'!$F$10:$S$408,10,FALSE)/VLOOKUP($A173,'2014'!$F$10:$M$460,8,FALSE))*1000,#N/A)</f>
        <v>0</v>
      </c>
      <c r="CZ173" s="198">
        <f>IFERROR((VLOOKUP($A173,'1415'!$F$10:$S$408,10,FALSE)/VLOOKUP($A173,'2015'!$F$10:$M$460,8,FALSE))*1000,#N/A)</f>
        <v>0</v>
      </c>
      <c r="DA173" s="198">
        <f>IFERROR((VLOOKUP($A173,'1516'!$F$10:$S$408,10,FALSE)/VLOOKUP($A173,'2016'!$F$10:$M$460,8,FALSE))*1000,#N/A)</f>
        <v>0</v>
      </c>
      <c r="DB173" s="198">
        <f>IFERROR((VLOOKUP($A173,'1617'!$F$10:$S$408,10,FALSE)/VLOOKUP($A173,'2017'!$F$10:$M$460,8,FALSE))*1000,#N/A)</f>
        <v>0.8760402978537013</v>
      </c>
      <c r="DC173" s="198">
        <f>IFERROR((VLOOKUP($A173,'1718'!$F$10:$S$408,10,FALSE)/VLOOKUP($A173,'2018'!$F$10:$N$460,9,FALSE))*1000,#N/A)</f>
        <v>0.87108013937282225</v>
      </c>
      <c r="DD173" s="198">
        <f>IFERROR((VLOOKUP($A173,'1819'!$F$10:$S$408,10,FALSE)/VLOOKUP($A173,'2018'!$F$10:$N$460,9,FALSE))*1000,#N/A)</f>
        <v>0</v>
      </c>
      <c r="DE173" s="198">
        <f>IFERROR((VLOOKUP($A173,'1920'!$F$10:$S$408,10,FALSE)/VLOOKUP($A173,'2019'!$F$10:$N$464,8,FALSE))*1000,#N/A)</f>
        <v>2.1565667457407809</v>
      </c>
      <c r="DF173" s="198">
        <f>IFERROR((VLOOKUP($A173,'20 21'!$F$10:$S$408,10,FALSE)/VLOOKUP($A173,'2020'!$F$10:$N$469,8,FALSE))*1000,#N/A)</f>
        <v>2.1440731386229048</v>
      </c>
      <c r="DG173" s="198">
        <f>IFERROR((VLOOKUP($A173,'21 22'!$F$10:$S$408,10,FALSE)/VLOOKUP($A173,'2021'!$F$10:$N$469,8,FALSE))*1000,#N/A)</f>
        <v>2.1179261267366991</v>
      </c>
      <c r="DH173" s="198">
        <f>IFERROR((VLOOKUP($A173,'22 23'!$F$10:$S$408,10,FALSE)/VLOOKUP($A173,'2022'!$F$10:$N$469,8,FALSE))*1000,#N/A)</f>
        <v>1.6685437784173862</v>
      </c>
      <c r="DI173" s="196">
        <f>IFERROR((VLOOKUP($A173,'23 24'!$F$7:$S$408,10,FALSE)/VLOOKUP($A173,'2023'!$C$7:$N$469,9,FALSE))*1000,#N/A)</f>
        <v>2.0541473234460375</v>
      </c>
      <c r="DK173" s="198">
        <f>IFERROR((VLOOKUP($A173,'0910'!$F$10:$S$433,11,FALSE)/VLOOKUP($A173,'2010'!$C$5:$K$611,9,FALSE))*1000,#N/A)</f>
        <v>0.45433893684688775</v>
      </c>
      <c r="DL173" s="198">
        <f>IFERROR((VLOOKUP($A173,'1011'!$F$10:$S$433,12,FALSE)/VLOOKUP($A173,'2011'!$C$5:$K$611,9,FALSE))*1000,#N/A)</f>
        <v>0</v>
      </c>
      <c r="DM173" s="198">
        <f>IFERROR((VLOOKUP($A173,'1112'!$F$10:$S$408,11,FALSE)/VLOOKUP($A173,'2012'!$F$10:$M$460,8,FALSE))*1000,#N/A)</f>
        <v>0</v>
      </c>
      <c r="DN173" s="198">
        <f>IFERROR((VLOOKUP($A173,'1213'!$F$10:$S$408,11,FALSE)/VLOOKUP($A173,'2013'!$F$10:$M$460,8,FALSE))*1000,#N/A)</f>
        <v>0</v>
      </c>
      <c r="DO173" s="198">
        <f>IFERROR((VLOOKUP($A173,'1314'!$F$10:$S$408,11,FALSE)/VLOOKUP($A173,'2014'!$F$10:$M$460,8,FALSE))*1000,#N/A)</f>
        <v>0</v>
      </c>
      <c r="DP173" s="198">
        <f>IFERROR((VLOOKUP($A173,'1415'!$F$10:$S$408,11,FALSE)/VLOOKUP($A173,'2015'!$F$10:$M$460,8,FALSE))*1000,#N/A)</f>
        <v>0</v>
      </c>
      <c r="DQ173" s="198">
        <f>IFERROR((VLOOKUP($A173,'1516'!$F$10:$S$408,11,FALSE)/VLOOKUP($A173,'2016'!$F$10:$M$460,8,FALSE))*1000,#N/A)</f>
        <v>0.44091710758377423</v>
      </c>
      <c r="DR173" s="198">
        <f>IFERROR((VLOOKUP($A173,'1617'!$F$10:$S$408,11,FALSE)/VLOOKUP($A173,'2017'!$F$10:$M$460,8,FALSE))*1000,#N/A)</f>
        <v>0</v>
      </c>
      <c r="DS173" s="198">
        <f>IFERROR((VLOOKUP($A173,'1718'!$F$10:$S$408,11,FALSE)/VLOOKUP($A173,'2018'!$F$10:$N$460,9,FALSE))*1000,#N/A)</f>
        <v>0</v>
      </c>
      <c r="DT173" s="198">
        <f>IFERROR((VLOOKUP($A173,'1819'!$F$10:$S$408,11,FALSE)/VLOOKUP($A173,'2018'!$F$10:$N$460,9,FALSE))*1000,#N/A)</f>
        <v>0</v>
      </c>
      <c r="DU173" s="198">
        <f>IFERROR((VLOOKUP($A173,'1920'!$F$10:$S$408,11,FALSE)/VLOOKUP($A173,'2019'!$F$10:$N$464,8,FALSE))*1000,#N/A)</f>
        <v>0</v>
      </c>
      <c r="DV173" s="198">
        <f>IFERROR((VLOOKUP($A173,'20 21'!$F$10:$S$408,11,FALSE)/VLOOKUP($A173,'2020'!$F$10:$N$469,8,FALSE))*1000,#N/A)</f>
        <v>0</v>
      </c>
      <c r="DW173" s="198">
        <f>IFERROR((VLOOKUP($A173,'21 22'!$F$10:$S$408,11,FALSE)/VLOOKUP($A173,'2021'!$F$10:$N$469,8,FALSE))*1000,#N/A)</f>
        <v>0</v>
      </c>
      <c r="DX173" s="198">
        <f>IFERROR((VLOOKUP($A173,'22 23'!$F$10:$S$408,11,FALSE)/VLOOKUP($A173,'2022'!$F$10:$N$469,8,FALSE))*1000,#N/A)</f>
        <v>0</v>
      </c>
      <c r="DY173" s="196">
        <f>IFERROR((VLOOKUP($A173,'23 24'!$F$7:$S$408,11,FALSE)/VLOOKUP($A173,'2023'!$C$7:$N$469,9,FALSE))*1000,#N/A)</f>
        <v>0</v>
      </c>
      <c r="EA173" s="198">
        <f>IFERROR((VLOOKUP($A173,'0910'!$F$10:$S$433,12,FALSE)/VLOOKUP($A173,'2010'!$C$5:$K$611,9,FALSE))*1000,#N/A)</f>
        <v>8.17810086324398</v>
      </c>
      <c r="EB173" s="198">
        <f>IFERROR((VLOOKUP($A173,'1011'!$F$10:$S$433,13,FALSE)/VLOOKUP($A173,'2011'!$C$5:$K$611,9,FALSE))*1000,#N/A)</f>
        <v>6.309148264984227</v>
      </c>
      <c r="EC173" s="198">
        <f>IFERROR((VLOOKUP($A173,'1112'!$F$10:$S$408,12,FALSE)/VLOOKUP($A173,'2012'!$F$10:$M$460,8,FALSE))*1000,#N/A)</f>
        <v>4.0286481647269472</v>
      </c>
      <c r="ED173" s="198">
        <f>IFERROR((VLOOKUP($A173,'1213'!$F$10:$S$408,12,FALSE)/VLOOKUP($A173,'2013'!$F$10:$M$460,8,FALSE))*1000,#N/A)</f>
        <v>2.677376171352075</v>
      </c>
      <c r="EE173" s="198">
        <f>IFERROR((VLOOKUP($A173,'1314'!$F$10:$S$408,12,FALSE)/VLOOKUP($A173,'2014'!$F$10:$M$460,8,FALSE))*1000,#N/A)</f>
        <v>3.116651825467498</v>
      </c>
      <c r="EF173" s="198">
        <f>IFERROR((VLOOKUP($A173,'1415'!$F$10:$S$408,12,FALSE)/VLOOKUP($A173,'2015'!$F$10:$M$460,8,FALSE))*1000,#N/A)</f>
        <v>3.1055900621118009</v>
      </c>
      <c r="EG173" s="198">
        <f>IFERROR((VLOOKUP($A173,'1516'!$F$10:$S$408,12,FALSE)/VLOOKUP($A173,'2016'!$F$10:$M$460,8,FALSE))*1000,#N/A)</f>
        <v>4.409171075837742</v>
      </c>
      <c r="EH173" s="198">
        <f>IFERROR((VLOOKUP($A173,'1617'!$F$10:$S$408,12,FALSE)/VLOOKUP($A173,'2017'!$F$10:$M$460,8,FALSE))*1000,#N/A)</f>
        <v>4.3802014892685062</v>
      </c>
      <c r="EI173" s="198">
        <f>IFERROR((VLOOKUP($A173,'1718'!$F$10:$S$408,12,FALSE)/VLOOKUP($A173,'2018'!$F$10:$N$460,9,FALSE))*1000,#N/A)</f>
        <v>4.3554006968641117</v>
      </c>
      <c r="EJ173" s="198">
        <f>IFERROR((VLOOKUP($A173,'1819'!$F$10:$S$408,12,FALSE)/VLOOKUP($A173,'2018'!$F$10:$N$460,9,FALSE))*1000,#N/A)</f>
        <v>3.484320557491289</v>
      </c>
      <c r="EK173" s="198">
        <f>IFERROR((VLOOKUP($A173,'1920'!$F$10:$S$408,12,FALSE)/VLOOKUP($A173,'2019'!$F$10:$N$464,8,FALSE))*1000,#N/A)</f>
        <v>9.4888936812594338</v>
      </c>
      <c r="EL173" s="198">
        <f>IFERROR((VLOOKUP($A173,'20 21'!$F$10:$S$408,12,FALSE)/VLOOKUP($A173,'2020'!$F$10:$N$469,8,FALSE))*1000,#N/A)</f>
        <v>9.4339218099407809</v>
      </c>
      <c r="EM173" s="198">
        <f>IFERROR((VLOOKUP($A173,'21 22'!$F$10:$S$408,12,FALSE)/VLOOKUP($A173,'2021'!$F$10:$N$469,8,FALSE))*1000,#N/A)</f>
        <v>13.554727211114876</v>
      </c>
      <c r="EN173" s="198">
        <f>IFERROR((VLOOKUP($A173,'22 23'!$F$10:$S$408,12,FALSE)/VLOOKUP($A173,'2022'!$F$10:$N$469,8,FALSE))*1000,#N/A)</f>
        <v>17.102573728778207</v>
      </c>
      <c r="EO173" s="196">
        <f>IFERROR((VLOOKUP($A173,'23 24'!$F$7:$S$408,12,FALSE)/VLOOKUP($A173,'2023'!$C$7:$N$469,9,FALSE))*1000,#N/A)</f>
        <v>15.611519658189886</v>
      </c>
    </row>
    <row r="174" spans="1:145" x14ac:dyDescent="0.3">
      <c r="A174" t="s">
        <v>1126</v>
      </c>
      <c r="B174" t="s">
        <v>1742</v>
      </c>
      <c r="C174" t="str">
        <f>IF(VLOOKUP($A174,'0910'!$F$10:$L$433,1,FALSE)=VLOOKUP($A174,'2010'!$C$5:$K$611,1,FALSE),VLOOKUP($A174,'0910'!$F$10:$L$433,1,FALSE),FALSE)</f>
        <v>Mendip</v>
      </c>
      <c r="D174" t="str">
        <f>IF(VLOOKUP($A174,'1011'!$F$10:$L$433,1,FALSE)=VLOOKUP($A174,'2011'!$C$5:$K$611,1,FALSE),VLOOKUP($A174,'1011'!$F$10:$L$433,1,FALSE),FALSE)</f>
        <v>Mendip</v>
      </c>
      <c r="E174" t="str">
        <f>IF(VLOOKUP(A174,'1112'!$F$10:$L$408,1,FALSE)=VLOOKUP(A174,'2012'!$F$10:$M$460,1,FALSE),VLOOKUP(A174,'1112'!$F$10:$L$408,1,FALSE),FALSE)</f>
        <v>Mendip</v>
      </c>
      <c r="F174" t="str">
        <f>IF(VLOOKUP($A174,'1213'!$F$10:$L$408,1,FALSE)=VLOOKUP($A174,'2013'!$F$10:$M$460,1,FALSE),VLOOKUP($A174,'1213'!$F$10:$L$408,1,FALSE),FALSE)</f>
        <v>Mendip</v>
      </c>
      <c r="G174" t="str">
        <f>IF(VLOOKUP($A174,'1314'!$F$10:$L$408,1,FALSE)=VLOOKUP($A174,'2014'!$F$10:$M$460,1,FALSE),VLOOKUP($A174,'1314'!$F$10:$L$408,1,FALSE),FALSE)</f>
        <v>Mendip</v>
      </c>
      <c r="H174" t="str">
        <f>IF(VLOOKUP($A174,'1415'!$F$10:$L$408,1,FALSE)=VLOOKUP($A174,'2015'!$F$10:$M$460,1,FALSE),VLOOKUP($A174,'1415'!$F$10:$L$408,1,FALSE),FALSE)</f>
        <v>Mendip</v>
      </c>
      <c r="I174" t="str">
        <f>IF(VLOOKUP($A174,'1516'!$F$10:$L$408,1,FALSE)=VLOOKUP($A174,'2015'!$F$10:$M$460,1,FALSE),VLOOKUP($A174,'1516'!$F$10:$L$408,1,FALSE),FALSE)</f>
        <v>Mendip</v>
      </c>
      <c r="J174" t="str">
        <f>IF(VLOOKUP($A174,'1617'!$F$10:$L$408,1,FALSE)=VLOOKUP($A174,'2016'!$F$10:$M$460,1,FALSE),VLOOKUP($A174,'1617'!$F$10:$L$408,1,FALSE),FALSE)</f>
        <v>Mendip</v>
      </c>
      <c r="K174" t="str">
        <f>IF(VLOOKUP($A174,'1718'!$F$10:$M$408,1,FALSE)=VLOOKUP($A174,'2017'!$F$10:$M$460,1,FALSE),VLOOKUP($A174,'1718'!$F$10:$M$408,1,FALSE),FALSE)</f>
        <v>Mendip</v>
      </c>
      <c r="L174" t="str">
        <f>IF(VLOOKUP($A174,'1819'!$F$10:$M$408,1,FALSE)=VLOOKUP($A174,'2018'!$F$10:$M$460,1,FALSE),VLOOKUP($A174,'1819'!$F$10:$M$408,1,FALSE),FALSE)</f>
        <v>Mendip</v>
      </c>
      <c r="M174" t="str">
        <f>IF(VLOOKUP($A174,'1920'!$F$10:$M$408,1,FALSE)=VLOOKUP($A174,'2019'!$F$10:$M$464,1,FALSE),VLOOKUP($A174,'1920'!$F$10:$M$408,1,FALSE),FALSE)</f>
        <v>Mendip</v>
      </c>
      <c r="N174" t="str">
        <f>IF(VLOOKUP($A174,'20 21'!$F$10:$N$408,1,FALSE)=VLOOKUP($A174,'2020'!$F$10:$O$468,1,FALSE),VLOOKUP($A174,'20 21'!$F$10:$N$408,1,FALSE),FALSE)</f>
        <v>Mendip</v>
      </c>
      <c r="O174" t="str">
        <f>IF(VLOOKUP($A174,'21 22'!$F$10:$N$408,1,FALSE)=VLOOKUP($A174,'2021'!$F$10:$O$471,1,FALSE),VLOOKUP($A174,'21 22'!$F$10:$N$408,1,FALSE),FALSE)</f>
        <v>Mendip</v>
      </c>
      <c r="P174" t="str">
        <f>IF(VLOOKUP($A174,'22 23'!$F$10:$N$408,1,FALSE)=VLOOKUP($A174,'2022'!$F$10:$O$468,1,FALSE),VLOOKUP($A174,'22 23'!$F$10:$N$408,1,FALSE),FALSE)</f>
        <v>Mendip</v>
      </c>
      <c r="Q174" t="e">
        <f>IF(VLOOKUP($A174,'23 24'!$F$7:$N$408,1,FALSE)=VLOOKUP($A174,'2023'!$C$7:$O$468,1,FALSE),VLOOKUP($A174,'23 24'!$F$7:$N$408,1,FALSE),FALSE)</f>
        <v>#N/A</v>
      </c>
      <c r="S174" s="196">
        <f>IFERROR((VLOOKUP($A174,'0910'!$F$10:$L$433,4,FALSE)/VLOOKUP($A174,'2010'!$C$5:$K$611,9,FALSE))*1000,#N/A)</f>
        <v>4.9761559195521459</v>
      </c>
      <c r="T174" s="196">
        <f>IFERROR((VLOOKUP($A174,'1011'!$F$10:$L$433,4,FALSE)/VLOOKUP($A174,'2011'!$C$5:$K$611,9,FALSE))*1000,#N/A)</f>
        <v>8.0115036976170906</v>
      </c>
      <c r="U174" s="196">
        <f>IFERROR((VLOOKUP($A174,'1112'!$F$10:$L$408,4,FALSE)/VLOOKUP($A174,'2012'!$F$10:$M$460,8,FALSE))*1000,#N/A)</f>
        <v>5.9087204563977185</v>
      </c>
      <c r="V174" s="196">
        <f>IFERROR((VLOOKUP($A174,'1213'!$F$10:$L$408,4,FALSE)/VLOOKUP($A174,'2013'!$F$10:$M$460,8,FALSE))*1000,#N/A)</f>
        <v>4.6549281521959118</v>
      </c>
      <c r="W174" s="196">
        <f>IFERROR((VLOOKUP($A174,'1314'!$F$10:$L$408,4,FALSE)/VLOOKUP($A174,'2014'!$F$10:$M$460,8,FALSE))*1000,#N/A)</f>
        <v>6.2361697847515583</v>
      </c>
      <c r="X174" s="196">
        <f>IFERROR((VLOOKUP($A174,'1415'!$F$10:$L$408,4,FALSE)/VLOOKUP($A174,'2015'!$F$10:$M$460,8,FALSE))*1000,#N/A)</f>
        <v>6.9513406156901683</v>
      </c>
      <c r="Y174" s="196">
        <f>IFERROR((VLOOKUP($A174,'1516'!$F$10:$L$408,4,FALSE)/VLOOKUP($A174,'2016'!$F$10:$M$460,8,FALSE))*1000,#N/A)</f>
        <v>5.116096025186935</v>
      </c>
      <c r="Z174" s="196">
        <f>IFERROR((VLOOKUP($A174,'1617'!$F$10:$L$408,4,FALSE)/VLOOKUP($A174,'2017'!$F$10:$M$460,8,FALSE))*1000,#N/A)</f>
        <v>5.8582308142940835</v>
      </c>
      <c r="AA174" s="196">
        <f>IFERROR((VLOOKUP($A174,'1718'!$F$10:$L$408,4,FALSE)/VLOOKUP($A174,'2018'!$F$10:$N$460,9,FALSE))*1000,#N/A)</f>
        <v>7.7086143765658122</v>
      </c>
      <c r="AB174" s="196">
        <f>IFERROR((VLOOKUP($A174,'1819'!$F$10:$L$408,4,FALSE)/VLOOKUP($A174,'2018'!$F$10:$N$460,9,FALSE))*1000,#N/A)</f>
        <v>5.3960300635960685</v>
      </c>
      <c r="AC174" s="196">
        <f>IFERROR((VLOOKUP($A174,'1920'!$F$10:$L$408,4,FALSE)/VLOOKUP($A174,'2019'!$F$10:$N$464,8,FALSE))*1000,#N/A)</f>
        <v>5.3430016219826353</v>
      </c>
      <c r="AD174" s="196">
        <f>IFERROR((VLOOKUP($A174,'20 21'!$F$10:$M$408,4,FALSE)/VLOOKUP($A174,'2020'!$F$10:$N$469,8,FALSE))*1000,#N/A)</f>
        <v>2.822859895817651</v>
      </c>
      <c r="AE174" s="196">
        <f>IFERROR((VLOOKUP($A174,'21 22'!$F$10:$M$408,4,FALSE)/VLOOKUP($A174,'2021'!$F$10:$N$469,8,FALSE))*1000,#N/A)</f>
        <v>4.67315924257435</v>
      </c>
      <c r="AF174" s="196">
        <f>IFERROR((VLOOKUP($A174,'22 23'!$F$10:$M$408,4,FALSE)/VLOOKUP($A174,'2022'!$F$10:$N$469,8,FALSE))*1000,#N/A)</f>
        <v>2.5998142989786444</v>
      </c>
      <c r="AG174" s="196" t="e">
        <f>IFERROR((VLOOKUP($A174,'23 24'!$F$7:$M$408,4,FALSE)/VLOOKUP($A174,'2023'!$C$7:$N$469,9,FALSE))*1000,#N/A)</f>
        <v>#N/A</v>
      </c>
      <c r="AI174" s="196">
        <f>IFERROR((VLOOKUP($A174,'0910'!$F$10:$L$433,5,FALSE)/VLOOKUP($A174,'2010'!$C$5:$K$611,9,FALSE))*1000,#N/A)</f>
        <v>1.6587186398507154</v>
      </c>
      <c r="AJ174" s="196">
        <f>IFERROR((VLOOKUP($A174,'1011'!$F$10:$L$433,5,FALSE)/VLOOKUP($A174,'2011'!$C$5:$K$611,9,FALSE))*1000,#N/A)</f>
        <v>2.054231717337716</v>
      </c>
      <c r="AK174" s="196">
        <f>IFERROR((VLOOKUP($A174,'1112'!$F$10:$L$408,5,FALSE)/VLOOKUP($A174,'2012'!$F$10:$M$460,8,FALSE))*1000,#N/A)</f>
        <v>1.8337408312958434</v>
      </c>
      <c r="AL174" s="196">
        <f>IFERROR((VLOOKUP($A174,'1213'!$F$10:$L$408,5,FALSE)/VLOOKUP($A174,'2013'!$F$10:$M$460,8,FALSE))*1000,#N/A)</f>
        <v>0.60716454159077116</v>
      </c>
      <c r="AM174" s="196">
        <f>IFERROR((VLOOKUP($A174,'1314'!$F$10:$L$408,5,FALSE)/VLOOKUP($A174,'2014'!$F$10:$M$460,8,FALSE))*1000,#N/A)</f>
        <v>2.0116676725005029</v>
      </c>
      <c r="AN174" s="196">
        <f>IFERROR((VLOOKUP($A174,'1415'!$F$10:$L$408,5,FALSE)/VLOOKUP($A174,'2015'!$F$10:$M$460,8,FALSE))*1000,#N/A)</f>
        <v>0.79443892750744782</v>
      </c>
      <c r="AO174" s="196">
        <f>IFERROR((VLOOKUP($A174,'1516'!$F$10:$L$408,5,FALSE)/VLOOKUP($A174,'2016'!$F$10:$M$460,8,FALSE))*1000,#N/A)</f>
        <v>0.78709169618260522</v>
      </c>
      <c r="AP174" s="196">
        <f>IFERROR((VLOOKUP($A174,'1617'!$F$10:$L$408,5,FALSE)/VLOOKUP($A174,'2017'!$F$10:$M$460,8,FALSE))*1000,#N/A)</f>
        <v>1.9527436047646942</v>
      </c>
      <c r="AQ174" s="196">
        <f>IFERROR((VLOOKUP($A174,'1718'!$F$10:$L$408,5,FALSE)/VLOOKUP($A174,'2018'!$F$10:$N$460,9,FALSE))*1000,#N/A)</f>
        <v>1.7344382347273077</v>
      </c>
      <c r="AR174" s="196">
        <f>IFERROR((VLOOKUP($A174,'1819'!$F$10:$L$408,5,FALSE)/VLOOKUP($A174,'2018'!$F$10:$N$460,9,FALSE))*1000,#N/A)</f>
        <v>1.3490075158990171</v>
      </c>
      <c r="AS174" s="196">
        <f>IFERROR((VLOOKUP($A174,'1920'!$F$10:$L$408,5,FALSE)/VLOOKUP($A174,'2019'!$F$10:$N$464,8,FALSE))*1000,#N/A)</f>
        <v>1.5265718919950386</v>
      </c>
      <c r="AT174" s="196">
        <f>IFERROR((VLOOKUP($A174,'20 21'!$F$10:$L$408,5,FALSE)/VLOOKUP($A174,'2020'!$F$10:$N$469,8,FALSE))*1000,#N/A)</f>
        <v>0.56457197916353019</v>
      </c>
      <c r="AU174" s="196">
        <f>IFERROR((VLOOKUP($A174,'21 22'!$F$10:$L$408,5,FALSE)/VLOOKUP($A174,'2021'!$F$10:$N$469,8,FALSE))*1000,#N/A)</f>
        <v>1.4954109576237922</v>
      </c>
      <c r="AV174" s="196">
        <f>IFERROR((VLOOKUP($A174,'22 23'!$F$10:$L$408,5,FALSE)/VLOOKUP($A174,'2022'!$F$10:$N$469,8,FALSE))*1000,#N/A)</f>
        <v>0.74280408542246978</v>
      </c>
      <c r="AW174" s="196" t="e">
        <f>IFERROR((VLOOKUP($A174,'23 24'!$F$7:$M$408,5,FALSE)/VLOOKUP($A174,'2023'!$C$7:$N$469,9,FALSE))*1000,#N/A)</f>
        <v>#N/A</v>
      </c>
      <c r="AY174" s="196">
        <f>IFERROR((VLOOKUP($A174,'0910'!$F$10:$L$433,6,FALSE)/VLOOKUP($A174,'2010'!$C$5:$K$611,9,FALSE))*1000,#N/A)</f>
        <v>0</v>
      </c>
      <c r="AZ174" s="196">
        <f>IFERROR((VLOOKUP($A174,'1011'!$F$10:$L$433,6,FALSE)/VLOOKUP($A174,'2011'!$C$5:$K$611,9,FALSE))*1000,#N/A)</f>
        <v>0</v>
      </c>
      <c r="BA174" s="196">
        <f>IFERROR((VLOOKUP($A174,'1112'!$F$10:$L$408,6,FALSE)/VLOOKUP($A174,'2012'!$F$10:$M$460,8,FALSE))*1000,#N/A)</f>
        <v>0</v>
      </c>
      <c r="BB174" s="196">
        <f>IFERROR((VLOOKUP($A174,'1213'!$F$10:$L$408,6,FALSE)/VLOOKUP($A174,'2013'!$F$10:$M$460,8,FALSE))*1000,#N/A)</f>
        <v>0</v>
      </c>
      <c r="BC174" s="196">
        <f>IFERROR((VLOOKUP($A174,'1314'!$F$10:$L$408,6,FALSE)/VLOOKUP($A174,'2014'!$F$10:$M$460,8,FALSE))*1000,#N/A)</f>
        <v>0</v>
      </c>
      <c r="BD174" s="196">
        <f>IFERROR((VLOOKUP($A174,'1415'!$F$10:$L$408,6,FALSE)/VLOOKUP($A174,'2015'!$F$10:$M$460,8,FALSE))*1000,#N/A)</f>
        <v>0</v>
      </c>
      <c r="BE174" s="196">
        <f>IFERROR((VLOOKUP($A174,'1516'!$F$10:$L$408,6,FALSE)/VLOOKUP($A174,'2016'!$F$10:$M$460,8,FALSE))*1000,#N/A)</f>
        <v>0</v>
      </c>
      <c r="BF174" s="196">
        <f>IFERROR((VLOOKUP($A174,'1617'!$F$10:$L$408,6,FALSE)/VLOOKUP($A174,'2017'!$F$10:$M$460,8,FALSE))*1000,#N/A)</f>
        <v>0</v>
      </c>
      <c r="BG174" s="196">
        <f>IFERROR((VLOOKUP($A174,'1718'!$F$10:$L$408,6,FALSE)/VLOOKUP($A174,'2018'!$F$10:$N$460,9,FALSE))*1000,#N/A)</f>
        <v>0</v>
      </c>
      <c r="BH174" s="196">
        <f>IFERROR((VLOOKUP($A174,'1819'!$F$10:$L$408,6,FALSE)/VLOOKUP($A174,'2018'!$F$10:$N$460,9,FALSE))*1000,#N/A)</f>
        <v>0</v>
      </c>
      <c r="BI174" s="196">
        <f>IFERROR((VLOOKUP($A174,'1920'!$F$10:$L$408,6,FALSE)/VLOOKUP($A174,'2019'!$F$10:$N$464,8,FALSE))*1000,#N/A)</f>
        <v>0</v>
      </c>
      <c r="BJ174" s="196">
        <f>IFERROR((VLOOKUP($A174,'20 21'!$F$10:$L$408,6,FALSE)/VLOOKUP($A174,'2020'!$F$10:$N$469,8,FALSE))*1000,#N/A)</f>
        <v>0</v>
      </c>
      <c r="BK174" s="196">
        <f>IFERROR((VLOOKUP($A174,'21 22'!$F$10:$L$408,6,FALSE)/VLOOKUP($A174,'2021'!$F$10:$N$469,8,FALSE))*1000,#N/A)</f>
        <v>0</v>
      </c>
      <c r="BL174" s="196">
        <f>IFERROR((VLOOKUP($A174,'22 23'!$F$10:$L$408,6,FALSE)/VLOOKUP($A174,'2022'!$F$10:$N$469,8,FALSE))*1000,#N/A)</f>
        <v>0</v>
      </c>
      <c r="BM174" s="196" t="e">
        <f>IFERROR((VLOOKUP($A174,'23 24'!$F$7:$M$408,6,FALSE)/VLOOKUP($A174,'2023'!$C$7:$N$469,9,FALSE))*1000,#N/A)</f>
        <v>#N/A</v>
      </c>
      <c r="BO174" s="196">
        <f>IFERROR((VLOOKUP($A174,'0910'!$F$10:$L$433,7,FALSE)/VLOOKUP($A174,'2010'!$C$5:$K$611,9,FALSE))*1000,#N/A)</f>
        <v>6.6348745594028617</v>
      </c>
      <c r="BP174" s="196">
        <f>IFERROR((VLOOKUP($A174,'1011'!$F$10:$L$433,7,FALSE)/VLOOKUP($A174,'2011'!$C$5:$K$611,9,FALSE))*1000,#N/A)</f>
        <v>10.065735414954808</v>
      </c>
      <c r="BQ174" s="196">
        <f>IFERROR((VLOOKUP($A174,'1112'!$F$10:$L$408,7,FALSE)/VLOOKUP($A174,'2012'!$F$10:$M$460,8,FALSE))*1000,#N/A)</f>
        <v>7.5387123064384678</v>
      </c>
      <c r="BR174" s="196">
        <f>IFERROR((VLOOKUP($A174,'1213'!$F$10:$L$408,7,FALSE)/VLOOKUP($A174,'2013'!$F$10:$M$460,8,FALSE))*1000,#N/A)</f>
        <v>5.2620926937866832</v>
      </c>
      <c r="BS174" s="196">
        <f>IFERROR((VLOOKUP($A174,'1314'!$F$10:$L$408,7,FALSE)/VLOOKUP($A174,'2014'!$F$10:$M$460,8,FALSE))*1000,#N/A)</f>
        <v>8.2478374572520625</v>
      </c>
      <c r="BT174" s="196">
        <f>IFERROR((VLOOKUP($A174,'1415'!$F$10:$L$408,7,FALSE)/VLOOKUP($A174,'2015'!$F$10:$M$460,8,FALSE))*1000,#N/A)</f>
        <v>7.7457795431976164</v>
      </c>
      <c r="BU174" s="196">
        <f>IFERROR((VLOOKUP($A174,'1516'!$F$10:$L$408,7,FALSE)/VLOOKUP($A174,'2016'!$F$10:$M$460,8,FALSE))*1000,#N/A)</f>
        <v>6.0999606454151909</v>
      </c>
      <c r="BV174" s="196">
        <f>IFERROR((VLOOKUP($A174,'1617'!$F$10:$L$408,7,FALSE)/VLOOKUP($A174,'2017'!$F$10:$M$460,8,FALSE))*1000,#N/A)</f>
        <v>7.8109744190587769</v>
      </c>
      <c r="BW174" s="196">
        <f>IFERROR((VLOOKUP($A174,'1718'!$F$10:$L$408,7,FALSE)/VLOOKUP($A174,'2018'!$F$10:$N$460,9,FALSE))*1000,#N/A)</f>
        <v>9.4430526112931208</v>
      </c>
      <c r="BX174" s="196">
        <f>IFERROR((VLOOKUP($A174,'1819'!$F$10:$L$408,7,FALSE)/VLOOKUP($A174,'2018'!$F$10:$N$460,9,FALSE))*1000,#N/A)</f>
        <v>6.7450375794950856</v>
      </c>
      <c r="BY174" s="196">
        <f>IFERROR((VLOOKUP($A174,'1920'!$F$10:$L$408,7,FALSE)/VLOOKUP($A174,'2019'!$F$10:$N$464,8,FALSE))*1000,#N/A)</f>
        <v>6.8695735139776746</v>
      </c>
      <c r="BZ174" s="196">
        <f>IFERROR((VLOOKUP($A174,'20 21'!$F$10:$L$408,7,FALSE)/VLOOKUP($A174,'2020'!$F$10:$N$469,8,FALSE))*1000,#N/A)</f>
        <v>3.3874318749811811</v>
      </c>
      <c r="CA174" s="196">
        <f>IFERROR((VLOOKUP($A174,'21 22'!$F$10:$L$408,7,FALSE)/VLOOKUP($A174,'2021'!$F$10:$N$469,8,FALSE))*1000,#N/A)</f>
        <v>6.1685702001981415</v>
      </c>
      <c r="CB174" s="196">
        <f>IFERROR((VLOOKUP($A174,'22 23'!$F$10:$L$408,7,FALSE)/VLOOKUP($A174,'2022'!$F$10:$N$469,8,FALSE))*1000,#N/A)</f>
        <v>3.3426183844011139</v>
      </c>
      <c r="CC174" s="196" t="e">
        <f>IFERROR((VLOOKUP($A174,'23 24'!$F$7:$M$408,7,FALSE)/VLOOKUP($A174,'2023'!$C$7:$N$469,9,FALSE))*1000,#N/A)</f>
        <v>#N/A</v>
      </c>
      <c r="CE174" s="198">
        <f>IFERROR((VLOOKUP($A174,'0910'!$F$10:$S$433,9,FALSE)/VLOOKUP($A174,'2010'!$C$5:$K$611,9,FALSE))*1000,#N/A)</f>
        <v>6.0128550694588432</v>
      </c>
      <c r="CF174" s="198">
        <f>IFERROR((VLOOKUP($A174,'1011'!$F$10:$S$433,10,FALSE)/VLOOKUP($A174,'2011'!$C$5:$K$611,9,FALSE))*1000,#N/A)</f>
        <v>5.5464256368118319</v>
      </c>
      <c r="CG174" s="198">
        <f>IFERROR((VLOOKUP($A174,'1112'!$F$10:$S$408,9,FALSE)/VLOOKUP($A174,'2012'!$F$10:$M$460,8,FALSE))*1000,#N/A)</f>
        <v>6.519967400162999</v>
      </c>
      <c r="CH174" s="198">
        <f>IFERROR((VLOOKUP($A174,'1213'!$F$10:$S$408,9,FALSE)/VLOOKUP($A174,'2013'!$F$10:$M$460,8,FALSE))*1000,#N/A)</f>
        <v>6.6788099574984825</v>
      </c>
      <c r="CI174" s="198">
        <f>IFERROR((VLOOKUP($A174,'1314'!$F$10:$S$408,9,FALSE)/VLOOKUP($A174,'2014'!$F$10:$M$460,8,FALSE))*1000,#N/A)</f>
        <v>6.8396700865017106</v>
      </c>
      <c r="CJ174" s="198">
        <f>IFERROR((VLOOKUP($A174,'1415'!$F$10:$S$408,9,FALSE)/VLOOKUP($A174,'2015'!$F$10:$M$460,8,FALSE))*1000,#N/A)</f>
        <v>7.1499503475670307</v>
      </c>
      <c r="CK174" s="198">
        <f>IFERROR((VLOOKUP($A174,'1516'!$F$10:$S$408,9,FALSE)/VLOOKUP($A174,'2016'!$F$10:$M$460,8,FALSE))*1000,#N/A)</f>
        <v>8.6580086580086579</v>
      </c>
      <c r="CL174" s="198">
        <f>IFERROR((VLOOKUP($A174,'1617'!$F$10:$S$408,9,FALSE)/VLOOKUP($A174,'2017'!$F$10:$M$460,8,FALSE))*1000,#N/A)</f>
        <v>5.272407732864675</v>
      </c>
      <c r="CM174" s="198">
        <f>IFERROR((VLOOKUP($A174,'1718'!$F$10:$S$408,9,FALSE)/VLOOKUP($A174,'2018'!$F$10:$N$460,9,FALSE))*1000,#N/A)</f>
        <v>7.5158990171516669</v>
      </c>
      <c r="CN174" s="198">
        <f>IFERROR((VLOOKUP($A174,'1819'!$F$10:$S$408,9,FALSE)/VLOOKUP($A174,'2018'!$F$10:$N$460,9,FALSE))*1000,#N/A)</f>
        <v>7.7086143765658122</v>
      </c>
      <c r="CO174" s="198">
        <f>IFERROR((VLOOKUP($A174,'1920'!$F$10:$S$408,9,FALSE)/VLOOKUP($A174,'2019'!$F$10:$N$464,8,FALSE))*1000,#N/A)</f>
        <v>4.9613586489838752</v>
      </c>
      <c r="CP174" s="198">
        <f>IFERROR((VLOOKUP($A174,'20 21'!$F$10:$S$408,9,FALSE)/VLOOKUP($A174,'2020'!$F$10:$N$469,8,FALSE))*1000,#N/A)</f>
        <v>4.1401945138658878</v>
      </c>
      <c r="CQ174" s="198">
        <f>IFERROR((VLOOKUP($A174,'21 22'!$F$10:$S$408,9,FALSE)/VLOOKUP($A174,'2021'!$F$10:$N$469,8,FALSE))*1000,#N/A)</f>
        <v>4.112380133465428</v>
      </c>
      <c r="CR174" s="198">
        <f>IFERROR((VLOOKUP($A174,'22 23'!$F$10:$S$408,9,FALSE)/VLOOKUP($A174,'2022'!$F$10:$N$469,8,FALSE))*1000,#N/A)</f>
        <v>7.2423398328690807</v>
      </c>
      <c r="CS174" s="196" t="e">
        <f>IFERROR((VLOOKUP($A174,'23 24'!$F$7:$S$408,9,FALSE)/VLOOKUP($A174,'2023'!$C$7:$N$469,9,FALSE))*1000,#N/A)</f>
        <v>#N/A</v>
      </c>
      <c r="CU174" s="198">
        <f>IFERROR((VLOOKUP($A174,'0910'!$F$10:$S$433,10,FALSE)/VLOOKUP($A174,'2010'!$C$5:$K$611,9,FALSE))*1000,#N/A)</f>
        <v>2.4880779597760729</v>
      </c>
      <c r="CV174" s="198">
        <f>IFERROR((VLOOKUP($A174,'1011'!$F$10:$S$433,11,FALSE)/VLOOKUP($A174,'2011'!$C$5:$K$611,9,FALSE))*1000,#N/A)</f>
        <v>0.41084634346754312</v>
      </c>
      <c r="CW174" s="198">
        <f>IFERROR((VLOOKUP($A174,'1112'!$F$10:$S$408,10,FALSE)/VLOOKUP($A174,'2012'!$F$10:$M$460,8,FALSE))*1000,#N/A)</f>
        <v>2.8524857375713122</v>
      </c>
      <c r="CX174" s="198">
        <f>IFERROR((VLOOKUP($A174,'1213'!$F$10:$S$408,10,FALSE)/VLOOKUP($A174,'2013'!$F$10:$M$460,8,FALSE))*1000,#N/A)</f>
        <v>0.80955272212102813</v>
      </c>
      <c r="CY174" s="198">
        <f>IFERROR((VLOOKUP($A174,'1314'!$F$10:$S$408,10,FALSE)/VLOOKUP($A174,'2014'!$F$10:$M$460,8,FALSE))*1000,#N/A)</f>
        <v>0.20116676725005028</v>
      </c>
      <c r="CZ174" s="198">
        <f>IFERROR((VLOOKUP($A174,'1415'!$F$10:$S$408,10,FALSE)/VLOOKUP($A174,'2015'!$F$10:$M$460,8,FALSE))*1000,#N/A)</f>
        <v>1.9860973187686195</v>
      </c>
      <c r="DA174" s="198">
        <f>IFERROR((VLOOKUP($A174,'1516'!$F$10:$S$408,10,FALSE)/VLOOKUP($A174,'2016'!$F$10:$M$460,8,FALSE))*1000,#N/A)</f>
        <v>1.1806375442739079</v>
      </c>
      <c r="DB174" s="198">
        <f>IFERROR((VLOOKUP($A174,'1617'!$F$10:$S$408,10,FALSE)/VLOOKUP($A174,'2017'!$F$10:$M$460,8,FALSE))*1000,#N/A)</f>
        <v>0.78109744190587782</v>
      </c>
      <c r="DC174" s="198">
        <f>IFERROR((VLOOKUP($A174,'1718'!$F$10:$S$408,10,FALSE)/VLOOKUP($A174,'2018'!$F$10:$N$460,9,FALSE))*1000,#N/A)</f>
        <v>2.1198689535555983</v>
      </c>
      <c r="DD174" s="198">
        <f>IFERROR((VLOOKUP($A174,'1819'!$F$10:$S$408,10,FALSE)/VLOOKUP($A174,'2018'!$F$10:$N$460,9,FALSE))*1000,#N/A)</f>
        <v>1.927153594141453</v>
      </c>
      <c r="DE174" s="198">
        <f>IFERROR((VLOOKUP($A174,'1920'!$F$10:$S$408,10,FALSE)/VLOOKUP($A174,'2019'!$F$10:$N$464,8,FALSE))*1000,#N/A)</f>
        <v>1.7173933784944186</v>
      </c>
      <c r="DF174" s="198">
        <f>IFERROR((VLOOKUP($A174,'20 21'!$F$10:$S$408,10,FALSE)/VLOOKUP($A174,'2020'!$F$10:$N$469,8,FALSE))*1000,#N/A)</f>
        <v>0.75276263888470685</v>
      </c>
      <c r="DG174" s="198">
        <f>IFERROR((VLOOKUP($A174,'21 22'!$F$10:$S$408,10,FALSE)/VLOOKUP($A174,'2021'!$F$10:$N$469,8,FALSE))*1000,#N/A)</f>
        <v>1.6823373273267661</v>
      </c>
      <c r="DH174" s="198">
        <f>IFERROR((VLOOKUP($A174,'22 23'!$F$10:$S$408,10,FALSE)/VLOOKUP($A174,'2022'!$F$10:$N$469,8,FALSE))*1000,#N/A)</f>
        <v>2.042711234911792</v>
      </c>
      <c r="DI174" s="196" t="e">
        <f>IFERROR((VLOOKUP($A174,'23 24'!$F$7:$S$408,10,FALSE)/VLOOKUP($A174,'2023'!$C$7:$N$469,9,FALSE))*1000,#N/A)</f>
        <v>#N/A</v>
      </c>
      <c r="DK174" s="198">
        <f>IFERROR((VLOOKUP($A174,'0910'!$F$10:$S$433,11,FALSE)/VLOOKUP($A174,'2010'!$C$5:$K$611,9,FALSE))*1000,#N/A)</f>
        <v>0</v>
      </c>
      <c r="DL174" s="198">
        <f>IFERROR((VLOOKUP($A174,'1011'!$F$10:$S$433,12,FALSE)/VLOOKUP($A174,'2011'!$C$5:$K$611,9,FALSE))*1000,#N/A)</f>
        <v>0</v>
      </c>
      <c r="DM174" s="198">
        <f>IFERROR((VLOOKUP($A174,'1112'!$F$10:$S$408,11,FALSE)/VLOOKUP($A174,'2012'!$F$10:$M$460,8,FALSE))*1000,#N/A)</f>
        <v>0</v>
      </c>
      <c r="DN174" s="198">
        <f>IFERROR((VLOOKUP($A174,'1213'!$F$10:$S$408,11,FALSE)/VLOOKUP($A174,'2013'!$F$10:$M$460,8,FALSE))*1000,#N/A)</f>
        <v>0</v>
      </c>
      <c r="DO174" s="198">
        <f>IFERROR((VLOOKUP($A174,'1314'!$F$10:$S$408,11,FALSE)/VLOOKUP($A174,'2014'!$F$10:$M$460,8,FALSE))*1000,#N/A)</f>
        <v>0</v>
      </c>
      <c r="DP174" s="198">
        <f>IFERROR((VLOOKUP($A174,'1415'!$F$10:$S$408,11,FALSE)/VLOOKUP($A174,'2015'!$F$10:$M$460,8,FALSE))*1000,#N/A)</f>
        <v>0</v>
      </c>
      <c r="DQ174" s="198">
        <f>IFERROR((VLOOKUP($A174,'1516'!$F$10:$S$408,11,FALSE)/VLOOKUP($A174,'2016'!$F$10:$M$460,8,FALSE))*1000,#N/A)</f>
        <v>0</v>
      </c>
      <c r="DR174" s="198">
        <f>IFERROR((VLOOKUP($A174,'1617'!$F$10:$S$408,11,FALSE)/VLOOKUP($A174,'2017'!$F$10:$M$460,8,FALSE))*1000,#N/A)</f>
        <v>0</v>
      </c>
      <c r="DS174" s="198">
        <f>IFERROR((VLOOKUP($A174,'1718'!$F$10:$S$408,11,FALSE)/VLOOKUP($A174,'2018'!$F$10:$N$460,9,FALSE))*1000,#N/A)</f>
        <v>0</v>
      </c>
      <c r="DT174" s="198">
        <f>IFERROR((VLOOKUP($A174,'1819'!$F$10:$S$408,11,FALSE)/VLOOKUP($A174,'2018'!$F$10:$N$460,9,FALSE))*1000,#N/A)</f>
        <v>0</v>
      </c>
      <c r="DU174" s="198">
        <f>IFERROR((VLOOKUP($A174,'1920'!$F$10:$S$408,11,FALSE)/VLOOKUP($A174,'2019'!$F$10:$N$464,8,FALSE))*1000,#N/A)</f>
        <v>0</v>
      </c>
      <c r="DV174" s="198">
        <f>IFERROR((VLOOKUP($A174,'20 21'!$F$10:$S$408,11,FALSE)/VLOOKUP($A174,'2020'!$F$10:$N$469,8,FALSE))*1000,#N/A)</f>
        <v>0</v>
      </c>
      <c r="DW174" s="198">
        <f>IFERROR((VLOOKUP($A174,'21 22'!$F$10:$S$408,11,FALSE)/VLOOKUP($A174,'2021'!$F$10:$N$469,8,FALSE))*1000,#N/A)</f>
        <v>0</v>
      </c>
      <c r="DX174" s="198">
        <f>IFERROR((VLOOKUP($A174,'22 23'!$F$10:$S$408,11,FALSE)/VLOOKUP($A174,'2022'!$F$10:$N$469,8,FALSE))*1000,#N/A)</f>
        <v>0</v>
      </c>
      <c r="DY174" s="196" t="e">
        <f>IFERROR((VLOOKUP($A174,'23 24'!$F$7:$S$408,11,FALSE)/VLOOKUP($A174,'2023'!$C$7:$N$469,9,FALSE))*1000,#N/A)</f>
        <v>#N/A</v>
      </c>
      <c r="EA174" s="198">
        <f>IFERROR((VLOOKUP($A174,'0910'!$F$10:$S$433,12,FALSE)/VLOOKUP($A174,'2010'!$C$5:$K$611,9,FALSE))*1000,#N/A)</f>
        <v>8.5009330292349148</v>
      </c>
      <c r="EB174" s="198">
        <f>IFERROR((VLOOKUP($A174,'1011'!$F$10:$S$433,13,FALSE)/VLOOKUP($A174,'2011'!$C$5:$K$611,9,FALSE))*1000,#N/A)</f>
        <v>5.9572719802793754</v>
      </c>
      <c r="EC174" s="198">
        <f>IFERROR((VLOOKUP($A174,'1112'!$F$10:$S$408,12,FALSE)/VLOOKUP($A174,'2012'!$F$10:$M$460,8,FALSE))*1000,#N/A)</f>
        <v>9.5762021189894053</v>
      </c>
      <c r="ED174" s="198">
        <f>IFERROR((VLOOKUP($A174,'1213'!$F$10:$S$408,12,FALSE)/VLOOKUP($A174,'2013'!$F$10:$M$460,8,FALSE))*1000,#N/A)</f>
        <v>7.6907508601497669</v>
      </c>
      <c r="EE174" s="198">
        <f>IFERROR((VLOOKUP($A174,'1314'!$F$10:$S$408,12,FALSE)/VLOOKUP($A174,'2014'!$F$10:$M$460,8,FALSE))*1000,#N/A)</f>
        <v>7.0408368537517605</v>
      </c>
      <c r="EF174" s="198">
        <f>IFERROR((VLOOKUP($A174,'1415'!$F$10:$S$408,12,FALSE)/VLOOKUP($A174,'2015'!$F$10:$M$460,8,FALSE))*1000,#N/A)</f>
        <v>9.1360476663356511</v>
      </c>
      <c r="EG174" s="198">
        <f>IFERROR((VLOOKUP($A174,'1516'!$F$10:$S$408,12,FALSE)/VLOOKUP($A174,'2016'!$F$10:$M$460,8,FALSE))*1000,#N/A)</f>
        <v>9.8386462022825647</v>
      </c>
      <c r="EH174" s="198">
        <f>IFERROR((VLOOKUP($A174,'1617'!$F$10:$S$408,12,FALSE)/VLOOKUP($A174,'2017'!$F$10:$M$460,8,FALSE))*1000,#N/A)</f>
        <v>6.0535051747705531</v>
      </c>
      <c r="EI174" s="198">
        <f>IFERROR((VLOOKUP($A174,'1718'!$F$10:$S$408,12,FALSE)/VLOOKUP($A174,'2018'!$F$10:$N$460,9,FALSE))*1000,#N/A)</f>
        <v>9.6357679707072652</v>
      </c>
      <c r="EJ174" s="198">
        <f>IFERROR((VLOOKUP($A174,'1819'!$F$10:$S$408,12,FALSE)/VLOOKUP($A174,'2018'!$F$10:$N$460,9,FALSE))*1000,#N/A)</f>
        <v>9.6357679707072652</v>
      </c>
      <c r="EK174" s="198">
        <f>IFERROR((VLOOKUP($A174,'1920'!$F$10:$S$408,12,FALSE)/VLOOKUP($A174,'2019'!$F$10:$N$464,8,FALSE))*1000,#N/A)</f>
        <v>6.6787520274782946</v>
      </c>
      <c r="EL174" s="198">
        <f>IFERROR((VLOOKUP($A174,'20 21'!$F$10:$S$408,12,FALSE)/VLOOKUP($A174,'2020'!$F$10:$N$469,8,FALSE))*1000,#N/A)</f>
        <v>5.0811478124717713</v>
      </c>
      <c r="EM174" s="198">
        <f>IFERROR((VLOOKUP($A174,'21 22'!$F$10:$S$408,12,FALSE)/VLOOKUP($A174,'2021'!$F$10:$N$469,8,FALSE))*1000,#N/A)</f>
        <v>5.7947174607921941</v>
      </c>
      <c r="EN174" s="198">
        <f>IFERROR((VLOOKUP($A174,'22 23'!$F$10:$S$408,12,FALSE)/VLOOKUP($A174,'2022'!$F$10:$N$469,8,FALSE))*1000,#N/A)</f>
        <v>9.2850510677808717</v>
      </c>
      <c r="EO174" s="196" t="e">
        <f>IFERROR((VLOOKUP($A174,'23 24'!$F$7:$S$408,12,FALSE)/VLOOKUP($A174,'2023'!$C$7:$N$469,9,FALSE))*1000,#N/A)</f>
        <v>#N/A</v>
      </c>
    </row>
    <row r="175" spans="1:145" x14ac:dyDescent="0.3">
      <c r="A175" t="s">
        <v>279</v>
      </c>
      <c r="B175" t="s">
        <v>1743</v>
      </c>
      <c r="C175" t="str">
        <f>IF(VLOOKUP($A175,'0910'!$F$10:$L$433,1,FALSE)=VLOOKUP($A175,'2010'!$C$5:$K$611,1,FALSE),VLOOKUP($A175,'0910'!$F$10:$L$433,1,FALSE),FALSE)</f>
        <v>Merton</v>
      </c>
      <c r="D175" t="str">
        <f>IF(VLOOKUP($A175,'1011'!$F$10:$L$433,1,FALSE)=VLOOKUP($A175,'2011'!$C$5:$K$611,1,FALSE),VLOOKUP($A175,'1011'!$F$10:$L$433,1,FALSE),FALSE)</f>
        <v>Merton</v>
      </c>
      <c r="E175" t="str">
        <f>IF(VLOOKUP(A175,'1112'!$F$10:$L$408,1,FALSE)=VLOOKUP(A175,'2012'!$F$10:$M$460,1,FALSE),VLOOKUP(A175,'1112'!$F$10:$L$408,1,FALSE),FALSE)</f>
        <v>Merton</v>
      </c>
      <c r="F175" t="str">
        <f>IF(VLOOKUP($A175,'1213'!$F$10:$L$408,1,FALSE)=VLOOKUP($A175,'2013'!$F$10:$M$460,1,FALSE),VLOOKUP($A175,'1213'!$F$10:$L$408,1,FALSE),FALSE)</f>
        <v>Merton</v>
      </c>
      <c r="G175" t="str">
        <f>IF(VLOOKUP($A175,'1314'!$F$10:$L$408,1,FALSE)=VLOOKUP($A175,'2014'!$F$10:$M$460,1,FALSE),VLOOKUP($A175,'1314'!$F$10:$L$408,1,FALSE),FALSE)</f>
        <v>Merton</v>
      </c>
      <c r="H175" t="str">
        <f>IF(VLOOKUP($A175,'1415'!$F$10:$L$408,1,FALSE)=VLOOKUP($A175,'2015'!$F$10:$M$460,1,FALSE),VLOOKUP($A175,'1415'!$F$10:$L$408,1,FALSE),FALSE)</f>
        <v>Merton</v>
      </c>
      <c r="I175" t="str">
        <f>IF(VLOOKUP($A175,'1516'!$F$10:$L$408,1,FALSE)=VLOOKUP($A175,'2015'!$F$10:$M$460,1,FALSE),VLOOKUP($A175,'1516'!$F$10:$L$408,1,FALSE),FALSE)</f>
        <v>Merton</v>
      </c>
      <c r="J175" t="str">
        <f>IF(VLOOKUP($A175,'1617'!$F$10:$L$408,1,FALSE)=VLOOKUP($A175,'2016'!$F$10:$M$460,1,FALSE),VLOOKUP($A175,'1617'!$F$10:$L$408,1,FALSE),FALSE)</f>
        <v>Merton</v>
      </c>
      <c r="K175" t="str">
        <f>IF(VLOOKUP($A175,'1718'!$F$10:$M$408,1,FALSE)=VLOOKUP($A175,'2017'!$F$10:$M$460,1,FALSE),VLOOKUP($A175,'1718'!$F$10:$M$408,1,FALSE),FALSE)</f>
        <v>Merton</v>
      </c>
      <c r="L175" t="str">
        <f>IF(VLOOKUP($A175,'1819'!$F$10:$M$408,1,FALSE)=VLOOKUP($A175,'2018'!$F$10:$M$460,1,FALSE),VLOOKUP($A175,'1819'!$F$10:$M$408,1,FALSE),FALSE)</f>
        <v>Merton</v>
      </c>
      <c r="M175" t="str">
        <f>IF(VLOOKUP($A175,'1920'!$F$10:$M$408,1,FALSE)=VLOOKUP($A175,'2019'!$F$10:$M$464,1,FALSE),VLOOKUP($A175,'1920'!$F$10:$M$408,1,FALSE),FALSE)</f>
        <v>Merton</v>
      </c>
      <c r="N175" t="str">
        <f>IF(VLOOKUP($A175,'20 21'!$F$10:$N$408,1,FALSE)=VLOOKUP($A175,'2020'!$F$10:$O$468,1,FALSE),VLOOKUP($A175,'20 21'!$F$10:$N$408,1,FALSE),FALSE)</f>
        <v>Merton</v>
      </c>
      <c r="O175" t="str">
        <f>IF(VLOOKUP($A175,'21 22'!$F$10:$N$408,1,FALSE)=VLOOKUP($A175,'2021'!$F$10:$O$471,1,FALSE),VLOOKUP($A175,'21 22'!$F$10:$N$408,1,FALSE),FALSE)</f>
        <v>Merton</v>
      </c>
      <c r="P175" t="str">
        <f>IF(VLOOKUP($A175,'22 23'!$F$10:$N$408,1,FALSE)=VLOOKUP($A175,'2022'!$F$10:$O$468,1,FALSE),VLOOKUP($A175,'22 23'!$F$10:$N$408,1,FALSE),FALSE)</f>
        <v>Merton</v>
      </c>
      <c r="Q175" t="str">
        <f>IF(VLOOKUP($A175,'23 24'!$F$7:$N$408,1,FALSE)=VLOOKUP($A175,'2023'!$C$7:$O$468,1,FALSE),VLOOKUP($A175,'23 24'!$F$7:$N$408,1,FALSE),FALSE)</f>
        <v>Merton</v>
      </c>
      <c r="S175" s="196" t="e">
        <f>IFERROR((VLOOKUP($A175,'0910'!$F$10:$L$433,4,FALSE)/VLOOKUP($A175,'2010'!$C$5:$K$611,9,FALSE))*1000,#N/A)</f>
        <v>#N/A</v>
      </c>
      <c r="T175" s="196">
        <f>IFERROR((VLOOKUP($A175,'1011'!$F$10:$L$433,4,FALSE)/VLOOKUP($A175,'2011'!$C$5:$K$611,9,FALSE))*1000,#N/A)</f>
        <v>1.9772614928324268</v>
      </c>
      <c r="U175" s="196">
        <f>IFERROR((VLOOKUP($A175,'1112'!$F$10:$L$408,4,FALSE)/VLOOKUP($A175,'2012'!$F$10:$M$460,8,FALSE))*1000,#N/A)</f>
        <v>2.4560972614515535</v>
      </c>
      <c r="V175" s="196">
        <f>IFERROR((VLOOKUP($A175,'1213'!$F$10:$L$408,4,FALSE)/VLOOKUP($A175,'2013'!$F$10:$M$460,8,FALSE))*1000,#N/A)</f>
        <v>6.5982404692082115</v>
      </c>
      <c r="W175" s="196">
        <f>IFERROR((VLOOKUP($A175,'1314'!$F$10:$L$408,4,FALSE)/VLOOKUP($A175,'2014'!$F$10:$M$460,8,FALSE))*1000,#N/A)</f>
        <v>2.1876519202722413</v>
      </c>
      <c r="X175" s="196">
        <f>IFERROR((VLOOKUP($A175,'1415'!$F$10:$L$408,4,FALSE)/VLOOKUP($A175,'2015'!$F$10:$M$460,8,FALSE))*1000,#N/A)</f>
        <v>3.7480353040744774</v>
      </c>
      <c r="Y175" s="196">
        <f>IFERROR((VLOOKUP($A175,'1516'!$F$10:$L$408,4,FALSE)/VLOOKUP($A175,'2016'!$F$10:$M$460,8,FALSE))*1000,#N/A)</f>
        <v>1.2016342225426579</v>
      </c>
      <c r="Z175" s="196">
        <f>IFERROR((VLOOKUP($A175,'1617'!$F$10:$L$408,4,FALSE)/VLOOKUP($A175,'2017'!$F$10:$M$460,8,FALSE))*1000,#N/A)</f>
        <v>1.0759115361625822</v>
      </c>
      <c r="AA175" s="196">
        <f>IFERROR((VLOOKUP($A175,'1718'!$F$10:$L$408,4,FALSE)/VLOOKUP($A175,'2018'!$F$10:$N$460,9,FALSE))*1000,#N/A)</f>
        <v>0.83036773428232502</v>
      </c>
      <c r="AB175" s="196">
        <f>IFERROR((VLOOKUP($A175,'1819'!$F$10:$L$408,4,FALSE)/VLOOKUP($A175,'2018'!$F$10:$N$460,9,FALSE))*1000,#N/A)</f>
        <v>1.66073546856465</v>
      </c>
      <c r="AC175" s="196">
        <f>IFERROR((VLOOKUP($A175,'1920'!$F$10:$L$408,4,FALSE)/VLOOKUP($A175,'2019'!$F$10:$N$464,8,FALSE))*1000,#N/A)</f>
        <v>0.70947144377438809</v>
      </c>
      <c r="AD175" s="196">
        <f>IFERROR((VLOOKUP($A175,'20 21'!$F$10:$M$408,4,FALSE)/VLOOKUP($A175,'2020'!$F$10:$N$469,8,FALSE))*1000,#N/A)</f>
        <v>1.1640264606495034</v>
      </c>
      <c r="AE175" s="196">
        <f>IFERROR((VLOOKUP($A175,'21 22'!$F$10:$M$408,4,FALSE)/VLOOKUP($A175,'2021'!$F$10:$N$469,8,FALSE))*1000,#N/A)</f>
        <v>2.4242983964997751</v>
      </c>
      <c r="AF175" s="196">
        <f>IFERROR((VLOOKUP($A175,'22 23'!$F$10:$M$408,4,FALSE)/VLOOKUP($A175,'2022'!$F$10:$N$469,8,FALSE))*1000,#N/A)</f>
        <v>1.9508836355290338</v>
      </c>
      <c r="AG175" s="196">
        <f>IFERROR((VLOOKUP($A175,'23 24'!$F$7:$M$408,4,FALSE)/VLOOKUP($A175,'2023'!$C$7:$N$469,9,FALSE))*1000,#N/A)</f>
        <v>3.4060718908240424</v>
      </c>
      <c r="AI175" s="196" t="e">
        <f>IFERROR((VLOOKUP($A175,'0910'!$F$10:$L$433,5,FALSE)/VLOOKUP($A175,'2010'!$C$5:$K$611,9,FALSE))*1000,#N/A)</f>
        <v>#N/A</v>
      </c>
      <c r="AJ175" s="196">
        <f>IFERROR((VLOOKUP($A175,'1011'!$F$10:$L$433,5,FALSE)/VLOOKUP($A175,'2011'!$C$5:$K$611,9,FALSE))*1000,#N/A)</f>
        <v>3.3366287691547205</v>
      </c>
      <c r="AK175" s="196">
        <f>IFERROR((VLOOKUP($A175,'1112'!$F$10:$L$408,5,FALSE)/VLOOKUP($A175,'2012'!$F$10:$M$460,8,FALSE))*1000,#N/A)</f>
        <v>2.0876826722338202</v>
      </c>
      <c r="AL175" s="196">
        <f>IFERROR((VLOOKUP($A175,'1213'!$F$10:$L$408,5,FALSE)/VLOOKUP($A175,'2013'!$F$10:$M$460,8,FALSE))*1000,#N/A)</f>
        <v>2.1994134897360706</v>
      </c>
      <c r="AM175" s="196">
        <f>IFERROR((VLOOKUP($A175,'1314'!$F$10:$L$408,5,FALSE)/VLOOKUP($A175,'2014'!$F$10:$M$460,8,FALSE))*1000,#N/A)</f>
        <v>0.85075352455031605</v>
      </c>
      <c r="AN175" s="196">
        <f>IFERROR((VLOOKUP($A175,'1415'!$F$10:$L$408,5,FALSE)/VLOOKUP($A175,'2015'!$F$10:$M$460,8,FALSE))*1000,#N/A)</f>
        <v>2.2971829283037115</v>
      </c>
      <c r="AO175" s="196">
        <f>IFERROR((VLOOKUP($A175,'1516'!$F$10:$L$408,5,FALSE)/VLOOKUP($A175,'2016'!$F$10:$M$460,8,FALSE))*1000,#N/A)</f>
        <v>1.2016342225426579</v>
      </c>
      <c r="AP175" s="196">
        <f>IFERROR((VLOOKUP($A175,'1617'!$F$10:$L$408,5,FALSE)/VLOOKUP($A175,'2017'!$F$10:$M$460,8,FALSE))*1000,#N/A)</f>
        <v>0</v>
      </c>
      <c r="AQ175" s="196">
        <f>IFERROR((VLOOKUP($A175,'1718'!$F$10:$L$408,5,FALSE)/VLOOKUP($A175,'2018'!$F$10:$N$460,9,FALSE))*1000,#N/A)</f>
        <v>0.83036773428232502</v>
      </c>
      <c r="AR175" s="196">
        <f>IFERROR((VLOOKUP($A175,'1819'!$F$10:$L$408,5,FALSE)/VLOOKUP($A175,'2018'!$F$10:$N$460,9,FALSE))*1000,#N/A)</f>
        <v>0.47449584816132856</v>
      </c>
      <c r="AS175" s="196">
        <f>IFERROR((VLOOKUP($A175,'1920'!$F$10:$L$408,5,FALSE)/VLOOKUP($A175,'2019'!$F$10:$N$464,8,FALSE))*1000,#N/A)</f>
        <v>0.35473572188719404</v>
      </c>
      <c r="AT175" s="196">
        <f>IFERROR((VLOOKUP($A175,'20 21'!$F$10:$L$408,5,FALSE)/VLOOKUP($A175,'2020'!$F$10:$N$469,8,FALSE))*1000,#N/A)</f>
        <v>0</v>
      </c>
      <c r="AU175" s="196">
        <f>IFERROR((VLOOKUP($A175,'21 22'!$F$10:$L$408,5,FALSE)/VLOOKUP($A175,'2021'!$F$10:$N$469,8,FALSE))*1000,#N/A)</f>
        <v>0</v>
      </c>
      <c r="AV175" s="196">
        <f>IFERROR((VLOOKUP($A175,'22 23'!$F$10:$L$408,5,FALSE)/VLOOKUP($A175,'2022'!$F$10:$N$469,8,FALSE))*1000,#N/A)</f>
        <v>0</v>
      </c>
      <c r="AW175" s="196">
        <f>IFERROR((VLOOKUP($A175,'23 24'!$F$7:$M$408,5,FALSE)/VLOOKUP($A175,'2023'!$C$7:$N$469,9,FALSE))*1000,#N/A)</f>
        <v>0</v>
      </c>
      <c r="AY175" s="196" t="e">
        <f>IFERROR((VLOOKUP($A175,'0910'!$F$10:$L$433,6,FALSE)/VLOOKUP($A175,'2010'!$C$5:$K$611,9,FALSE))*1000,#N/A)</f>
        <v>#N/A</v>
      </c>
      <c r="AZ175" s="196">
        <f>IFERROR((VLOOKUP($A175,'1011'!$F$10:$L$433,6,FALSE)/VLOOKUP($A175,'2011'!$C$5:$K$611,9,FALSE))*1000,#N/A)</f>
        <v>0</v>
      </c>
      <c r="BA175" s="196">
        <f>IFERROR((VLOOKUP($A175,'1112'!$F$10:$L$408,6,FALSE)/VLOOKUP($A175,'2012'!$F$10:$M$460,8,FALSE))*1000,#N/A)</f>
        <v>0</v>
      </c>
      <c r="BB175" s="196">
        <f>IFERROR((VLOOKUP($A175,'1213'!$F$10:$L$408,6,FALSE)/VLOOKUP($A175,'2013'!$F$10:$M$460,8,FALSE))*1000,#N/A)</f>
        <v>0</v>
      </c>
      <c r="BC175" s="196">
        <f>IFERROR((VLOOKUP($A175,'1314'!$F$10:$L$408,6,FALSE)/VLOOKUP($A175,'2014'!$F$10:$M$460,8,FALSE))*1000,#N/A)</f>
        <v>0</v>
      </c>
      <c r="BD175" s="196">
        <f>IFERROR((VLOOKUP($A175,'1415'!$F$10:$L$408,6,FALSE)/VLOOKUP($A175,'2015'!$F$10:$M$460,8,FALSE))*1000,#N/A)</f>
        <v>0</v>
      </c>
      <c r="BE175" s="196">
        <f>IFERROR((VLOOKUP($A175,'1516'!$F$10:$L$408,6,FALSE)/VLOOKUP($A175,'2016'!$F$10:$M$460,8,FALSE))*1000,#N/A)</f>
        <v>0</v>
      </c>
      <c r="BF175" s="196">
        <f>IFERROR((VLOOKUP($A175,'1617'!$F$10:$L$408,6,FALSE)/VLOOKUP($A175,'2017'!$F$10:$M$460,8,FALSE))*1000,#N/A)</f>
        <v>0</v>
      </c>
      <c r="BG175" s="196">
        <f>IFERROR((VLOOKUP($A175,'1718'!$F$10:$L$408,6,FALSE)/VLOOKUP($A175,'2018'!$F$10:$N$460,9,FALSE))*1000,#N/A)</f>
        <v>0</v>
      </c>
      <c r="BH175" s="196">
        <f>IFERROR((VLOOKUP($A175,'1819'!$F$10:$L$408,6,FALSE)/VLOOKUP($A175,'2018'!$F$10:$N$460,9,FALSE))*1000,#N/A)</f>
        <v>0</v>
      </c>
      <c r="BI175" s="196">
        <f>IFERROR((VLOOKUP($A175,'1920'!$F$10:$L$408,6,FALSE)/VLOOKUP($A175,'2019'!$F$10:$N$464,8,FALSE))*1000,#N/A)</f>
        <v>0</v>
      </c>
      <c r="BJ175" s="196">
        <f>IFERROR((VLOOKUP($A175,'20 21'!$F$10:$L$408,6,FALSE)/VLOOKUP($A175,'2020'!$F$10:$N$469,8,FALSE))*1000,#N/A)</f>
        <v>0</v>
      </c>
      <c r="BK175" s="196">
        <f>IFERROR((VLOOKUP($A175,'21 22'!$F$10:$L$408,6,FALSE)/VLOOKUP($A175,'2021'!$F$10:$N$469,8,FALSE))*1000,#N/A)</f>
        <v>0</v>
      </c>
      <c r="BL175" s="196">
        <f>IFERROR((VLOOKUP($A175,'22 23'!$F$10:$L$408,6,FALSE)/VLOOKUP($A175,'2022'!$F$10:$N$469,8,FALSE))*1000,#N/A)</f>
        <v>0</v>
      </c>
      <c r="BM175" s="196">
        <f>IFERROR((VLOOKUP($A175,'23 24'!$F$7:$M$408,6,FALSE)/VLOOKUP($A175,'2023'!$C$7:$N$469,9,FALSE))*1000,#N/A)</f>
        <v>0</v>
      </c>
      <c r="BO175" s="196" t="e">
        <f>IFERROR((VLOOKUP($A175,'0910'!$F$10:$L$433,7,FALSE)/VLOOKUP($A175,'2010'!$C$5:$K$611,9,FALSE))*1000,#N/A)</f>
        <v>#N/A</v>
      </c>
      <c r="BP175" s="196">
        <f>IFERROR((VLOOKUP($A175,'1011'!$F$10:$L$433,7,FALSE)/VLOOKUP($A175,'2011'!$C$5:$K$611,9,FALSE))*1000,#N/A)</f>
        <v>5.3138902619871482</v>
      </c>
      <c r="BQ175" s="196">
        <f>IFERROR((VLOOKUP($A175,'1112'!$F$10:$L$408,7,FALSE)/VLOOKUP($A175,'2012'!$F$10:$M$460,8,FALSE))*1000,#N/A)</f>
        <v>4.4209750706127968</v>
      </c>
      <c r="BR175" s="196">
        <f>IFERROR((VLOOKUP($A175,'1213'!$F$10:$L$408,7,FALSE)/VLOOKUP($A175,'2013'!$F$10:$M$460,8,FALSE))*1000,#N/A)</f>
        <v>8.7976539589442826</v>
      </c>
      <c r="BS175" s="196">
        <f>IFERROR((VLOOKUP($A175,'1314'!$F$10:$L$408,7,FALSE)/VLOOKUP($A175,'2014'!$F$10:$M$460,8,FALSE))*1000,#N/A)</f>
        <v>3.1599416626154593</v>
      </c>
      <c r="BT175" s="196">
        <f>IFERROR((VLOOKUP($A175,'1415'!$F$10:$L$408,7,FALSE)/VLOOKUP($A175,'2015'!$F$10:$M$460,8,FALSE))*1000,#N/A)</f>
        <v>6.0452182323781889</v>
      </c>
      <c r="BU175" s="196">
        <f>IFERROR((VLOOKUP($A175,'1516'!$F$10:$L$408,7,FALSE)/VLOOKUP($A175,'2016'!$F$10:$M$460,8,FALSE))*1000,#N/A)</f>
        <v>2.4032684450853159</v>
      </c>
      <c r="BV175" s="196">
        <f>IFERROR((VLOOKUP($A175,'1617'!$F$10:$L$408,7,FALSE)/VLOOKUP($A175,'2017'!$F$10:$M$460,8,FALSE))*1000,#N/A)</f>
        <v>1.0759115361625822</v>
      </c>
      <c r="BW175" s="196">
        <f>IFERROR((VLOOKUP($A175,'1718'!$F$10:$L$408,7,FALSE)/VLOOKUP($A175,'2018'!$F$10:$N$460,9,FALSE))*1000,#N/A)</f>
        <v>1.66073546856465</v>
      </c>
      <c r="BX175" s="196">
        <f>IFERROR((VLOOKUP($A175,'1819'!$F$10:$L$408,7,FALSE)/VLOOKUP($A175,'2018'!$F$10:$N$460,9,FALSE))*1000,#N/A)</f>
        <v>2.1352313167259789</v>
      </c>
      <c r="BY175" s="196">
        <f>IFERROR((VLOOKUP($A175,'1920'!$F$10:$L$408,7,FALSE)/VLOOKUP($A175,'2019'!$F$10:$N$464,8,FALSE))*1000,#N/A)</f>
        <v>1.0642071656615821</v>
      </c>
      <c r="BZ175" s="196">
        <f>IFERROR((VLOOKUP($A175,'20 21'!$F$10:$L$408,7,FALSE)/VLOOKUP($A175,'2020'!$F$10:$N$469,8,FALSE))*1000,#N/A)</f>
        <v>1.1640264606495034</v>
      </c>
      <c r="CA175" s="196">
        <f>IFERROR((VLOOKUP($A175,'21 22'!$F$10:$L$408,7,FALSE)/VLOOKUP($A175,'2021'!$F$10:$N$469,8,FALSE))*1000,#N/A)</f>
        <v>2.4242983964997751</v>
      </c>
      <c r="CB175" s="196">
        <f>IFERROR((VLOOKUP($A175,'22 23'!$F$10:$L$408,7,FALSE)/VLOOKUP($A175,'2022'!$F$10:$N$469,8,FALSE))*1000,#N/A)</f>
        <v>1.9508836355290338</v>
      </c>
      <c r="CC175" s="196">
        <f>IFERROR((VLOOKUP($A175,'23 24'!$F$7:$M$408,7,FALSE)/VLOOKUP($A175,'2023'!$C$7:$N$469,9,FALSE))*1000,#N/A)</f>
        <v>3.4060718908240424</v>
      </c>
      <c r="CE175" s="198" t="e">
        <f>IFERROR((VLOOKUP($A175,'0910'!$F$10:$S$433,9,FALSE)/VLOOKUP($A175,'2010'!$C$5:$K$611,9,FALSE))*1000,#N/A)</f>
        <v>#N/A</v>
      </c>
      <c r="CF175" s="198">
        <f>IFERROR((VLOOKUP($A175,'1011'!$F$10:$S$433,10,FALSE)/VLOOKUP($A175,'2011'!$C$5:$K$611,9,FALSE))*1000,#N/A)</f>
        <v>2.9658922392486406</v>
      </c>
      <c r="CG175" s="198">
        <f>IFERROR((VLOOKUP($A175,'1112'!$F$10:$S$408,9,FALSE)/VLOOKUP($A175,'2012'!$F$10:$M$460,8,FALSE))*1000,#N/A)</f>
        <v>2.5789021245241313</v>
      </c>
      <c r="CH175" s="198">
        <f>IFERROR((VLOOKUP($A175,'1213'!$F$10:$S$408,9,FALSE)/VLOOKUP($A175,'2013'!$F$10:$M$460,8,FALSE))*1000,#N/A)</f>
        <v>3.1769305962854353</v>
      </c>
      <c r="CI175" s="198">
        <f>IFERROR((VLOOKUP($A175,'1314'!$F$10:$S$408,9,FALSE)/VLOOKUP($A175,'2014'!$F$10:$M$460,8,FALSE))*1000,#N/A)</f>
        <v>2.1876519202722413</v>
      </c>
      <c r="CJ175" s="198">
        <f>IFERROR((VLOOKUP($A175,'1415'!$F$10:$S$408,9,FALSE)/VLOOKUP($A175,'2015'!$F$10:$M$460,8,FALSE))*1000,#N/A)</f>
        <v>4.8361745859025511</v>
      </c>
      <c r="CK175" s="198">
        <f>IFERROR((VLOOKUP($A175,'1516'!$F$10:$S$408,9,FALSE)/VLOOKUP($A175,'2016'!$F$10:$M$460,8,FALSE))*1000,#N/A)</f>
        <v>1.9226147560682527</v>
      </c>
      <c r="CL175" s="198">
        <f>IFERROR((VLOOKUP($A175,'1617'!$F$10:$S$408,9,FALSE)/VLOOKUP($A175,'2017'!$F$10:$M$460,8,FALSE))*1000,#N/A)</f>
        <v>1.5540944411237299</v>
      </c>
      <c r="CM175" s="198">
        <f>IFERROR((VLOOKUP($A175,'1718'!$F$10:$S$408,9,FALSE)/VLOOKUP($A175,'2018'!$F$10:$N$460,9,FALSE))*1000,#N/A)</f>
        <v>3.0842230130486357</v>
      </c>
      <c r="CN175" s="198">
        <f>IFERROR((VLOOKUP($A175,'1819'!$F$10:$S$408,9,FALSE)/VLOOKUP($A175,'2018'!$F$10:$N$460,9,FALSE))*1000,#N/A)</f>
        <v>1.3048635824436536</v>
      </c>
      <c r="CO175" s="198">
        <f>IFERROR((VLOOKUP($A175,'1920'!$F$10:$S$408,9,FALSE)/VLOOKUP($A175,'2019'!$F$10:$N$464,8,FALSE))*1000,#N/A)</f>
        <v>1.5371881281778408</v>
      </c>
      <c r="CP175" s="198">
        <f>IFERROR((VLOOKUP($A175,'20 21'!$F$10:$S$408,9,FALSE)/VLOOKUP($A175,'2020'!$F$10:$N$469,8,FALSE))*1000,#N/A)</f>
        <v>1.5132343988443544</v>
      </c>
      <c r="CQ175" s="198">
        <f>IFERROR((VLOOKUP($A175,'21 22'!$F$10:$S$408,9,FALSE)/VLOOKUP($A175,'2021'!$F$10:$N$469,8,FALSE))*1000,#N/A)</f>
        <v>8.5427657781420638</v>
      </c>
      <c r="CR175" s="198">
        <f>IFERROR((VLOOKUP($A175,'22 23'!$F$10:$S$408,9,FALSE)/VLOOKUP($A175,'2022'!$F$10:$N$469,8,FALSE))*1000,#N/A)</f>
        <v>1.377094330961671</v>
      </c>
      <c r="CS175" s="196">
        <f>IFERROR((VLOOKUP($A175,'23 24'!$F$7:$S$408,9,FALSE)/VLOOKUP($A175,'2023'!$C$7:$N$469,9,FALSE))*1000,#N/A)</f>
        <v>1.1353572969413475</v>
      </c>
      <c r="CU175" s="198" t="e">
        <f>IFERROR((VLOOKUP($A175,'0910'!$F$10:$S$433,10,FALSE)/VLOOKUP($A175,'2010'!$C$5:$K$611,9,FALSE))*1000,#N/A)</f>
        <v>#N/A</v>
      </c>
      <c r="CV175" s="198">
        <f>IFERROR((VLOOKUP($A175,'1011'!$F$10:$S$433,11,FALSE)/VLOOKUP($A175,'2011'!$C$5:$K$611,9,FALSE))*1000,#N/A)</f>
        <v>0.74147305981216016</v>
      </c>
      <c r="CW175" s="198">
        <f>IFERROR((VLOOKUP($A175,'1112'!$F$10:$S$408,10,FALSE)/VLOOKUP($A175,'2012'!$F$10:$M$460,8,FALSE))*1000,#N/A)</f>
        <v>4.5437799336853741</v>
      </c>
      <c r="CX175" s="198">
        <f>IFERROR((VLOOKUP($A175,'1213'!$F$10:$S$408,10,FALSE)/VLOOKUP($A175,'2013'!$F$10:$M$460,8,FALSE))*1000,#N/A)</f>
        <v>3.9100684261974585</v>
      </c>
      <c r="CY175" s="198">
        <f>IFERROR((VLOOKUP($A175,'1314'!$F$10:$S$408,10,FALSE)/VLOOKUP($A175,'2014'!$F$10:$M$460,8,FALSE))*1000,#N/A)</f>
        <v>1.4584346135148274</v>
      </c>
      <c r="CZ175" s="198">
        <f>IFERROR((VLOOKUP($A175,'1415'!$F$10:$S$408,10,FALSE)/VLOOKUP($A175,'2015'!$F$10:$M$460,8,FALSE))*1000,#N/A)</f>
        <v>2.0553741990085843</v>
      </c>
      <c r="DA175" s="198">
        <f>IFERROR((VLOOKUP($A175,'1516'!$F$10:$S$408,10,FALSE)/VLOOKUP($A175,'2016'!$F$10:$M$460,8,FALSE))*1000,#N/A)</f>
        <v>0.72098053352559477</v>
      </c>
      <c r="DB175" s="198">
        <f>IFERROR((VLOOKUP($A175,'1617'!$F$10:$S$408,10,FALSE)/VLOOKUP($A175,'2017'!$F$10:$M$460,8,FALSE))*1000,#N/A)</f>
        <v>0.11954572624028691</v>
      </c>
      <c r="DC175" s="198">
        <f>IFERROR((VLOOKUP($A175,'1718'!$F$10:$S$408,10,FALSE)/VLOOKUP($A175,'2018'!$F$10:$N$460,9,FALSE))*1000,#N/A)</f>
        <v>1.5421115065243178</v>
      </c>
      <c r="DD175" s="198">
        <f>IFERROR((VLOOKUP($A175,'1819'!$F$10:$S$408,10,FALSE)/VLOOKUP($A175,'2018'!$F$10:$N$460,9,FALSE))*1000,#N/A)</f>
        <v>0</v>
      </c>
      <c r="DE175" s="198">
        <f>IFERROR((VLOOKUP($A175,'1920'!$F$10:$S$408,10,FALSE)/VLOOKUP($A175,'2019'!$F$10:$N$464,8,FALSE))*1000,#N/A)</f>
        <v>0.11824524062906468</v>
      </c>
      <c r="DF175" s="198">
        <f>IFERROR((VLOOKUP($A175,'20 21'!$F$10:$S$408,10,FALSE)/VLOOKUP($A175,'2020'!$F$10:$N$469,8,FALSE))*1000,#N/A)</f>
        <v>1.6296370449093049</v>
      </c>
      <c r="DG175" s="198">
        <f>IFERROR((VLOOKUP($A175,'21 22'!$F$10:$S$408,10,FALSE)/VLOOKUP($A175,'2021'!$F$10:$N$469,8,FALSE))*1000,#N/A)</f>
        <v>0</v>
      </c>
      <c r="DH175" s="198">
        <f>IFERROR((VLOOKUP($A175,'22 23'!$F$10:$S$408,10,FALSE)/VLOOKUP($A175,'2022'!$F$10:$N$469,8,FALSE))*1000,#N/A)</f>
        <v>0</v>
      </c>
      <c r="DI175" s="196">
        <f>IFERROR((VLOOKUP($A175,'23 24'!$F$7:$S$408,10,FALSE)/VLOOKUP($A175,'2023'!$C$7:$N$469,9,FALSE))*1000,#N/A)</f>
        <v>0</v>
      </c>
      <c r="DK175" s="198" t="e">
        <f>IFERROR((VLOOKUP($A175,'0910'!$F$10:$S$433,11,FALSE)/VLOOKUP($A175,'2010'!$C$5:$K$611,9,FALSE))*1000,#N/A)</f>
        <v>#N/A</v>
      </c>
      <c r="DL175" s="198">
        <f>IFERROR((VLOOKUP($A175,'1011'!$F$10:$S$433,12,FALSE)/VLOOKUP($A175,'2011'!$C$5:$K$611,9,FALSE))*1000,#N/A)</f>
        <v>0</v>
      </c>
      <c r="DM175" s="198">
        <f>IFERROR((VLOOKUP($A175,'1112'!$F$10:$S$408,11,FALSE)/VLOOKUP($A175,'2012'!$F$10:$M$460,8,FALSE))*1000,#N/A)</f>
        <v>0</v>
      </c>
      <c r="DN175" s="198">
        <f>IFERROR((VLOOKUP($A175,'1213'!$F$10:$S$408,11,FALSE)/VLOOKUP($A175,'2013'!$F$10:$M$460,8,FALSE))*1000,#N/A)</f>
        <v>0</v>
      </c>
      <c r="DO175" s="198">
        <f>IFERROR((VLOOKUP($A175,'1314'!$F$10:$S$408,11,FALSE)/VLOOKUP($A175,'2014'!$F$10:$M$460,8,FALSE))*1000,#N/A)</f>
        <v>0</v>
      </c>
      <c r="DP175" s="198">
        <f>IFERROR((VLOOKUP($A175,'1415'!$F$10:$S$408,11,FALSE)/VLOOKUP($A175,'2015'!$F$10:$M$460,8,FALSE))*1000,#N/A)</f>
        <v>0</v>
      </c>
      <c r="DQ175" s="198">
        <f>IFERROR((VLOOKUP($A175,'1516'!$F$10:$S$408,11,FALSE)/VLOOKUP($A175,'2016'!$F$10:$M$460,8,FALSE))*1000,#N/A)</f>
        <v>0</v>
      </c>
      <c r="DR175" s="198">
        <f>IFERROR((VLOOKUP($A175,'1617'!$F$10:$S$408,11,FALSE)/VLOOKUP($A175,'2017'!$F$10:$M$460,8,FALSE))*1000,#N/A)</f>
        <v>0</v>
      </c>
      <c r="DS175" s="198">
        <f>IFERROR((VLOOKUP($A175,'1718'!$F$10:$S$408,11,FALSE)/VLOOKUP($A175,'2018'!$F$10:$N$460,9,FALSE))*1000,#N/A)</f>
        <v>0</v>
      </c>
      <c r="DT175" s="198">
        <f>IFERROR((VLOOKUP($A175,'1819'!$F$10:$S$408,11,FALSE)/VLOOKUP($A175,'2018'!$F$10:$N$460,9,FALSE))*1000,#N/A)</f>
        <v>0</v>
      </c>
      <c r="DU175" s="198">
        <f>IFERROR((VLOOKUP($A175,'1920'!$F$10:$S$408,11,FALSE)/VLOOKUP($A175,'2019'!$F$10:$N$464,8,FALSE))*1000,#N/A)</f>
        <v>0</v>
      </c>
      <c r="DV175" s="198">
        <f>IFERROR((VLOOKUP($A175,'20 21'!$F$10:$S$408,11,FALSE)/VLOOKUP($A175,'2020'!$F$10:$N$469,8,FALSE))*1000,#N/A)</f>
        <v>0</v>
      </c>
      <c r="DW175" s="198">
        <f>IFERROR((VLOOKUP($A175,'21 22'!$F$10:$S$408,11,FALSE)/VLOOKUP($A175,'2021'!$F$10:$N$469,8,FALSE))*1000,#N/A)</f>
        <v>0</v>
      </c>
      <c r="DX175" s="198">
        <f>IFERROR((VLOOKUP($A175,'22 23'!$F$10:$S$408,11,FALSE)/VLOOKUP($A175,'2022'!$F$10:$N$469,8,FALSE))*1000,#N/A)</f>
        <v>0</v>
      </c>
      <c r="DY175" s="196">
        <f>IFERROR((VLOOKUP($A175,'23 24'!$F$7:$S$408,11,FALSE)/VLOOKUP($A175,'2023'!$C$7:$N$469,9,FALSE))*1000,#N/A)</f>
        <v>0</v>
      </c>
      <c r="EA175" s="198" t="e">
        <f>IFERROR((VLOOKUP($A175,'0910'!$F$10:$S$433,12,FALSE)/VLOOKUP($A175,'2010'!$C$5:$K$611,9,FALSE))*1000,#N/A)</f>
        <v>#N/A</v>
      </c>
      <c r="EB175" s="198">
        <f>IFERROR((VLOOKUP($A175,'1011'!$F$10:$S$433,13,FALSE)/VLOOKUP($A175,'2011'!$C$5:$K$611,9,FALSE))*1000,#N/A)</f>
        <v>3.7073652990608008</v>
      </c>
      <c r="EC175" s="198">
        <f>IFERROR((VLOOKUP($A175,'1112'!$F$10:$S$408,12,FALSE)/VLOOKUP($A175,'2012'!$F$10:$M$460,8,FALSE))*1000,#N/A)</f>
        <v>7.122682058209505</v>
      </c>
      <c r="ED175" s="198">
        <f>IFERROR((VLOOKUP($A175,'1213'!$F$10:$S$408,12,FALSE)/VLOOKUP($A175,'2013'!$F$10:$M$460,8,FALSE))*1000,#N/A)</f>
        <v>7.0869990224828934</v>
      </c>
      <c r="EE175" s="198">
        <f>IFERROR((VLOOKUP($A175,'1314'!$F$10:$S$408,12,FALSE)/VLOOKUP($A175,'2014'!$F$10:$M$460,8,FALSE))*1000,#N/A)</f>
        <v>3.6460865337870687</v>
      </c>
      <c r="EF175" s="198">
        <f>IFERROR((VLOOKUP($A175,'1415'!$F$10:$S$408,12,FALSE)/VLOOKUP($A175,'2015'!$F$10:$M$460,8,FALSE))*1000,#N/A)</f>
        <v>6.8915487849111354</v>
      </c>
      <c r="EG175" s="198">
        <f>IFERROR((VLOOKUP($A175,'1516'!$F$10:$S$408,12,FALSE)/VLOOKUP($A175,'2016'!$F$10:$M$460,8,FALSE))*1000,#N/A)</f>
        <v>2.6435952895938475</v>
      </c>
      <c r="EH175" s="198">
        <f>IFERROR((VLOOKUP($A175,'1617'!$F$10:$S$408,12,FALSE)/VLOOKUP($A175,'2017'!$F$10:$M$460,8,FALSE))*1000,#N/A)</f>
        <v>1.7931858936043037</v>
      </c>
      <c r="EI175" s="198">
        <f>IFERROR((VLOOKUP($A175,'1718'!$F$10:$S$408,12,FALSE)/VLOOKUP($A175,'2018'!$F$10:$N$460,9,FALSE))*1000,#N/A)</f>
        <v>4.5077105575326213</v>
      </c>
      <c r="EJ175" s="198">
        <f>IFERROR((VLOOKUP($A175,'1819'!$F$10:$S$408,12,FALSE)/VLOOKUP($A175,'2018'!$F$10:$N$460,9,FALSE))*1000,#N/A)</f>
        <v>1.3048635824436536</v>
      </c>
      <c r="EK175" s="198">
        <f>IFERROR((VLOOKUP($A175,'1920'!$F$10:$S$408,12,FALSE)/VLOOKUP($A175,'2019'!$F$10:$N$464,8,FALSE))*1000,#N/A)</f>
        <v>1.6554333688069056</v>
      </c>
      <c r="EL175" s="198">
        <f>IFERROR((VLOOKUP($A175,'20 21'!$F$10:$S$408,12,FALSE)/VLOOKUP($A175,'2020'!$F$10:$N$469,8,FALSE))*1000,#N/A)</f>
        <v>3.1428714437536596</v>
      </c>
      <c r="EM175" s="198">
        <f>IFERROR((VLOOKUP($A175,'21 22'!$F$10:$S$408,12,FALSE)/VLOOKUP($A175,'2021'!$F$10:$N$469,8,FALSE))*1000,#N/A)</f>
        <v>8.5427657781420638</v>
      </c>
      <c r="EN175" s="198">
        <f>IFERROR((VLOOKUP($A175,'22 23'!$F$10:$S$408,12,FALSE)/VLOOKUP($A175,'2022'!$F$10:$N$469,8,FALSE))*1000,#N/A)</f>
        <v>1.377094330961671</v>
      </c>
      <c r="EO175" s="196">
        <f>IFERROR((VLOOKUP($A175,'23 24'!$F$7:$S$408,12,FALSE)/VLOOKUP($A175,'2023'!$C$7:$N$469,9,FALSE))*1000,#N/A)</f>
        <v>1.1353572969413475</v>
      </c>
    </row>
    <row r="176" spans="1:145" x14ac:dyDescent="0.3">
      <c r="A176" t="s">
        <v>587</v>
      </c>
      <c r="B176" t="s">
        <v>1742</v>
      </c>
      <c r="C176" t="str">
        <f>IF(VLOOKUP($A176,'0910'!$F$10:$L$433,1,FALSE)=VLOOKUP($A176,'2010'!$C$5:$K$611,1,FALSE),VLOOKUP($A176,'0910'!$F$10:$L$433,1,FALSE),FALSE)</f>
        <v>Mid Devon</v>
      </c>
      <c r="D176" t="str">
        <f>IF(VLOOKUP($A176,'1011'!$F$10:$L$433,1,FALSE)=VLOOKUP($A176,'2011'!$C$5:$K$611,1,FALSE),VLOOKUP($A176,'1011'!$F$10:$L$433,1,FALSE),FALSE)</f>
        <v>Mid Devon</v>
      </c>
      <c r="E176" t="str">
        <f>IF(VLOOKUP(A176,'1112'!$F$10:$L$408,1,FALSE)=VLOOKUP(A176,'2012'!$F$10:$M$460,1,FALSE),VLOOKUP(A176,'1112'!$F$10:$L$408,1,FALSE),FALSE)</f>
        <v>Mid Devon</v>
      </c>
      <c r="F176" t="str">
        <f>IF(VLOOKUP($A176,'1213'!$F$10:$L$408,1,FALSE)=VLOOKUP($A176,'2013'!$F$10:$M$460,1,FALSE),VLOOKUP($A176,'1213'!$F$10:$L$408,1,FALSE),FALSE)</f>
        <v>Mid Devon</v>
      </c>
      <c r="G176" t="str">
        <f>IF(VLOOKUP($A176,'1314'!$F$10:$L$408,1,FALSE)=VLOOKUP($A176,'2014'!$F$10:$M$460,1,FALSE),VLOOKUP($A176,'1314'!$F$10:$L$408,1,FALSE),FALSE)</f>
        <v>Mid Devon</v>
      </c>
      <c r="H176" t="str">
        <f>IF(VLOOKUP($A176,'1415'!$F$10:$L$408,1,FALSE)=VLOOKUP($A176,'2015'!$F$10:$M$460,1,FALSE),VLOOKUP($A176,'1415'!$F$10:$L$408,1,FALSE),FALSE)</f>
        <v>Mid Devon</v>
      </c>
      <c r="I176" t="str">
        <f>IF(VLOOKUP($A176,'1516'!$F$10:$L$408,1,FALSE)=VLOOKUP($A176,'2015'!$F$10:$M$460,1,FALSE),VLOOKUP($A176,'1516'!$F$10:$L$408,1,FALSE),FALSE)</f>
        <v>Mid Devon</v>
      </c>
      <c r="J176" t="str">
        <f>IF(VLOOKUP($A176,'1617'!$F$10:$L$408,1,FALSE)=VLOOKUP($A176,'2016'!$F$10:$M$460,1,FALSE),VLOOKUP($A176,'1617'!$F$10:$L$408,1,FALSE),FALSE)</f>
        <v>Mid Devon</v>
      </c>
      <c r="K176" t="str">
        <f>IF(VLOOKUP($A176,'1718'!$F$10:$M$408,1,FALSE)=VLOOKUP($A176,'2017'!$F$10:$M$460,1,FALSE),VLOOKUP($A176,'1718'!$F$10:$M$408,1,FALSE),FALSE)</f>
        <v>Mid Devon</v>
      </c>
      <c r="L176" t="str">
        <f>IF(VLOOKUP($A176,'1819'!$F$10:$M$408,1,FALSE)=VLOOKUP($A176,'2018'!$F$10:$M$460,1,FALSE),VLOOKUP($A176,'1819'!$F$10:$M$408,1,FALSE),FALSE)</f>
        <v>Mid Devon</v>
      </c>
      <c r="M176" t="str">
        <f>IF(VLOOKUP($A176,'1920'!$F$10:$M$408,1,FALSE)=VLOOKUP($A176,'2019'!$F$10:$M$464,1,FALSE),VLOOKUP($A176,'1920'!$F$10:$M$408,1,FALSE),FALSE)</f>
        <v>Mid Devon</v>
      </c>
      <c r="N176" t="str">
        <f>IF(VLOOKUP($A176,'20 21'!$F$10:$N$408,1,FALSE)=VLOOKUP($A176,'2020'!$F$10:$O$468,1,FALSE),VLOOKUP($A176,'20 21'!$F$10:$N$408,1,FALSE),FALSE)</f>
        <v>Mid Devon</v>
      </c>
      <c r="O176" t="str">
        <f>IF(VLOOKUP($A176,'21 22'!$F$10:$N$408,1,FALSE)=VLOOKUP($A176,'2021'!$F$10:$O$471,1,FALSE),VLOOKUP($A176,'21 22'!$F$10:$N$408,1,FALSE),FALSE)</f>
        <v>Mid Devon</v>
      </c>
      <c r="P176" t="str">
        <f>IF(VLOOKUP($A176,'22 23'!$F$10:$N$408,1,FALSE)=VLOOKUP($A176,'2022'!$F$10:$O$468,1,FALSE),VLOOKUP($A176,'22 23'!$F$10:$N$408,1,FALSE),FALSE)</f>
        <v>Mid Devon</v>
      </c>
      <c r="Q176" t="str">
        <f>IF(VLOOKUP($A176,'23 24'!$F$7:$N$408,1,FALSE)=VLOOKUP($A176,'2023'!$C$7:$O$468,1,FALSE),VLOOKUP($A176,'23 24'!$F$7:$N$408,1,FALSE),FALSE)</f>
        <v>Mid Devon</v>
      </c>
      <c r="S176" s="196">
        <f>IFERROR((VLOOKUP($A176,'0910'!$F$10:$L$433,4,FALSE)/VLOOKUP($A176,'2010'!$C$5:$K$611,9,FALSE))*1000,#N/A)</f>
        <v>2.3760023760023756</v>
      </c>
      <c r="T176" s="196">
        <f>IFERROR((VLOOKUP($A176,'1011'!$F$10:$L$433,4,FALSE)/VLOOKUP($A176,'2011'!$C$5:$K$611,9,FALSE))*1000,#N/A)</f>
        <v>2.6493965263467767</v>
      </c>
      <c r="U176" s="196">
        <f>IFERROR((VLOOKUP($A176,'1112'!$F$10:$L$408,4,FALSE)/VLOOKUP($A176,'2012'!$F$10:$M$460,8,FALSE))*1000,#N/A)</f>
        <v>6.7231803566208717</v>
      </c>
      <c r="V176" s="196">
        <f>IFERROR((VLOOKUP($A176,'1213'!$F$10:$L$408,4,FALSE)/VLOOKUP($A176,'2013'!$F$10:$M$460,8,FALSE))*1000,#N/A)</f>
        <v>4.053271569195136</v>
      </c>
      <c r="W176" s="196">
        <f>IFERROR((VLOOKUP($A176,'1314'!$F$10:$L$408,4,FALSE)/VLOOKUP($A176,'2014'!$F$10:$M$460,8,FALSE))*1000,#N/A)</f>
        <v>3.4413535990823059</v>
      </c>
      <c r="X176" s="196">
        <f>IFERROR((VLOOKUP($A176,'1415'!$F$10:$L$408,4,FALSE)/VLOOKUP($A176,'2015'!$F$10:$M$460,8,FALSE))*1000,#N/A)</f>
        <v>3.9761431411530812</v>
      </c>
      <c r="Y176" s="196">
        <f>IFERROR((VLOOKUP($A176,'1516'!$F$10:$L$408,4,FALSE)/VLOOKUP($A176,'2016'!$F$10:$M$460,8,FALSE))*1000,#N/A)</f>
        <v>5.6242969628796393</v>
      </c>
      <c r="Z176" s="196">
        <f>IFERROR((VLOOKUP($A176,'1617'!$F$10:$L$408,4,FALSE)/VLOOKUP($A176,'2017'!$F$10:$M$460,8,FALSE))*1000,#N/A)</f>
        <v>9.4760312151616493</v>
      </c>
      <c r="AA176" s="196">
        <f>IFERROR((VLOOKUP($A176,'1718'!$F$10:$L$408,4,FALSE)/VLOOKUP($A176,'2018'!$F$10:$N$460,9,FALSE))*1000,#N/A)</f>
        <v>4.9436967865970889</v>
      </c>
      <c r="AB176" s="196">
        <f>IFERROR((VLOOKUP($A176,'1819'!$F$10:$L$408,4,FALSE)/VLOOKUP($A176,'2018'!$F$10:$N$460,9,FALSE))*1000,#N/A)</f>
        <v>6.8662455369404007</v>
      </c>
      <c r="AC176" s="196">
        <f>IFERROR((VLOOKUP($A176,'1920'!$F$10:$L$408,4,FALSE)/VLOOKUP($A176,'2019'!$F$10:$N$464,8,FALSE))*1000,#N/A)</f>
        <v>8.6852676148083816</v>
      </c>
      <c r="AD176" s="196">
        <f>IFERROR((VLOOKUP($A176,'20 21'!$F$10:$M$408,4,FALSE)/VLOOKUP($A176,'2020'!$F$10:$N$469,8,FALSE))*1000,#N/A)</f>
        <v>2.6979193645860313</v>
      </c>
      <c r="AE176" s="196">
        <f>IFERROR((VLOOKUP($A176,'21 22'!$F$10:$M$408,4,FALSE)/VLOOKUP($A176,'2021'!$F$10:$N$469,8,FALSE))*1000,#N/A)</f>
        <v>8.0207469989038316</v>
      </c>
      <c r="AF176" s="196">
        <f>IFERROR((VLOOKUP($A176,'22 23'!$F$10:$M$408,4,FALSE)/VLOOKUP($A176,'2022'!$F$10:$N$469,8,FALSE))*1000,#N/A)</f>
        <v>8.7670359448473736</v>
      </c>
      <c r="AG176" s="196">
        <f>IFERROR((VLOOKUP($A176,'23 24'!$F$7:$M$408,4,FALSE)/VLOOKUP($A176,'2023'!$C$7:$N$469,9,FALSE))*1000,#N/A)</f>
        <v>8.4446086451681008</v>
      </c>
      <c r="AI176" s="196">
        <f>IFERROR((VLOOKUP($A176,'0910'!$F$10:$L$433,5,FALSE)/VLOOKUP($A176,'2010'!$C$5:$K$611,9,FALSE))*1000,#N/A)</f>
        <v>0</v>
      </c>
      <c r="AJ176" s="196">
        <f>IFERROR((VLOOKUP($A176,'1011'!$F$10:$L$433,5,FALSE)/VLOOKUP($A176,'2011'!$C$5:$K$611,9,FALSE))*1000,#N/A)</f>
        <v>0.29437739181630851</v>
      </c>
      <c r="AK176" s="196">
        <f>IFERROR((VLOOKUP($A176,'1112'!$F$10:$L$408,5,FALSE)/VLOOKUP($A176,'2012'!$F$10:$M$460,8,FALSE))*1000,#N/A)</f>
        <v>1.1692487576731949</v>
      </c>
      <c r="AL176" s="196">
        <f>IFERROR((VLOOKUP($A176,'1213'!$F$10:$L$408,5,FALSE)/VLOOKUP($A176,'2013'!$F$10:$M$460,8,FALSE))*1000,#N/A)</f>
        <v>2.026635784597568</v>
      </c>
      <c r="AM176" s="196">
        <f>IFERROR((VLOOKUP($A176,'1314'!$F$10:$L$408,5,FALSE)/VLOOKUP($A176,'2014'!$F$10:$M$460,8,FALSE))*1000,#N/A)</f>
        <v>0.86033839977057647</v>
      </c>
      <c r="AN176" s="196">
        <f>IFERROR((VLOOKUP($A176,'1415'!$F$10:$L$408,5,FALSE)/VLOOKUP($A176,'2015'!$F$10:$M$460,8,FALSE))*1000,#N/A)</f>
        <v>0.85203067310423175</v>
      </c>
      <c r="AO176" s="196">
        <f>IFERROR((VLOOKUP($A176,'1516'!$F$10:$L$408,5,FALSE)/VLOOKUP($A176,'2016'!$F$10:$M$460,8,FALSE))*1000,#N/A)</f>
        <v>1.4060742407199098</v>
      </c>
      <c r="AP176" s="196">
        <f>IFERROR((VLOOKUP($A176,'1617'!$F$10:$L$408,5,FALSE)/VLOOKUP($A176,'2017'!$F$10:$M$460,8,FALSE))*1000,#N/A)</f>
        <v>1.3935340022296545</v>
      </c>
      <c r="AQ176" s="196">
        <f>IFERROR((VLOOKUP($A176,'1718'!$F$10:$L$408,5,FALSE)/VLOOKUP($A176,'2018'!$F$10:$N$460,9,FALSE))*1000,#N/A)</f>
        <v>1.0985992859104641</v>
      </c>
      <c r="AR176" s="196">
        <f>IFERROR((VLOOKUP($A176,'1819'!$F$10:$L$408,5,FALSE)/VLOOKUP($A176,'2018'!$F$10:$N$460,9,FALSE))*1000,#N/A)</f>
        <v>3.0211480362537766</v>
      </c>
      <c r="AS176" s="196">
        <f>IFERROR((VLOOKUP($A176,'1920'!$F$10:$L$408,5,FALSE)/VLOOKUP($A176,'2019'!$F$10:$N$464,8,FALSE))*1000,#N/A)</f>
        <v>0.81424383888828578</v>
      </c>
      <c r="AT176" s="196">
        <f>IFERROR((VLOOKUP($A176,'20 21'!$F$10:$L$408,5,FALSE)/VLOOKUP($A176,'2020'!$F$10:$N$469,8,FALSE))*1000,#N/A)</f>
        <v>0.26979193645860311</v>
      </c>
      <c r="AU176" s="196">
        <f>IFERROR((VLOOKUP($A176,'21 22'!$F$10:$L$408,5,FALSE)/VLOOKUP($A176,'2021'!$F$10:$N$469,8,FALSE))*1000,#N/A)</f>
        <v>1.0694329331871775</v>
      </c>
      <c r="AV176" s="196">
        <f>IFERROR((VLOOKUP($A176,'22 23'!$F$10:$L$408,5,FALSE)/VLOOKUP($A176,'2022'!$F$10:$N$469,8,FALSE))*1000,#N/A)</f>
        <v>1.8596742913312612</v>
      </c>
      <c r="AW176" s="196">
        <f>IFERROR((VLOOKUP($A176,'23 24'!$F$7:$M$408,5,FALSE)/VLOOKUP($A176,'2023'!$C$7:$N$469,9,FALSE))*1000,#N/A)</f>
        <v>2.3750461814535284</v>
      </c>
      <c r="AY176" s="196">
        <f>IFERROR((VLOOKUP($A176,'0910'!$F$10:$L$433,6,FALSE)/VLOOKUP($A176,'2010'!$C$5:$K$611,9,FALSE))*1000,#N/A)</f>
        <v>0</v>
      </c>
      <c r="AZ176" s="196">
        <f>IFERROR((VLOOKUP($A176,'1011'!$F$10:$L$433,6,FALSE)/VLOOKUP($A176,'2011'!$C$5:$K$611,9,FALSE))*1000,#N/A)</f>
        <v>0</v>
      </c>
      <c r="BA176" s="196">
        <f>IFERROR((VLOOKUP($A176,'1112'!$F$10:$L$408,6,FALSE)/VLOOKUP($A176,'2012'!$F$10:$M$460,8,FALSE))*1000,#N/A)</f>
        <v>0</v>
      </c>
      <c r="BB176" s="196">
        <f>IFERROR((VLOOKUP($A176,'1213'!$F$10:$L$408,6,FALSE)/VLOOKUP($A176,'2013'!$F$10:$M$460,8,FALSE))*1000,#N/A)</f>
        <v>0</v>
      </c>
      <c r="BC176" s="196">
        <f>IFERROR((VLOOKUP($A176,'1314'!$F$10:$L$408,6,FALSE)/VLOOKUP($A176,'2014'!$F$10:$M$460,8,FALSE))*1000,#N/A)</f>
        <v>0</v>
      </c>
      <c r="BD176" s="196">
        <f>IFERROR((VLOOKUP($A176,'1415'!$F$10:$L$408,6,FALSE)/VLOOKUP($A176,'2015'!$F$10:$M$460,8,FALSE))*1000,#N/A)</f>
        <v>0</v>
      </c>
      <c r="BE176" s="196">
        <f>IFERROR((VLOOKUP($A176,'1516'!$F$10:$L$408,6,FALSE)/VLOOKUP($A176,'2016'!$F$10:$M$460,8,FALSE))*1000,#N/A)</f>
        <v>0</v>
      </c>
      <c r="BF176" s="196">
        <f>IFERROR((VLOOKUP($A176,'1617'!$F$10:$L$408,6,FALSE)/VLOOKUP($A176,'2017'!$F$10:$M$460,8,FALSE))*1000,#N/A)</f>
        <v>0</v>
      </c>
      <c r="BG176" s="196">
        <f>IFERROR((VLOOKUP($A176,'1718'!$F$10:$L$408,6,FALSE)/VLOOKUP($A176,'2018'!$F$10:$N$460,9,FALSE))*1000,#N/A)</f>
        <v>0</v>
      </c>
      <c r="BH176" s="196">
        <f>IFERROR((VLOOKUP($A176,'1819'!$F$10:$L$408,6,FALSE)/VLOOKUP($A176,'2018'!$F$10:$N$460,9,FALSE))*1000,#N/A)</f>
        <v>0</v>
      </c>
      <c r="BI176" s="196">
        <f>IFERROR((VLOOKUP($A176,'1920'!$F$10:$L$408,6,FALSE)/VLOOKUP($A176,'2019'!$F$10:$N$464,8,FALSE))*1000,#N/A)</f>
        <v>0</v>
      </c>
      <c r="BJ176" s="196">
        <f>IFERROR((VLOOKUP($A176,'20 21'!$F$10:$L$408,6,FALSE)/VLOOKUP($A176,'2020'!$F$10:$N$469,8,FALSE))*1000,#N/A)</f>
        <v>0</v>
      </c>
      <c r="BK176" s="196">
        <f>IFERROR((VLOOKUP($A176,'21 22'!$F$10:$L$408,6,FALSE)/VLOOKUP($A176,'2021'!$F$10:$N$469,8,FALSE))*1000,#N/A)</f>
        <v>0</v>
      </c>
      <c r="BL176" s="196">
        <f>IFERROR((VLOOKUP($A176,'22 23'!$F$10:$L$408,6,FALSE)/VLOOKUP($A176,'2022'!$F$10:$N$469,8,FALSE))*1000,#N/A)</f>
        <v>0</v>
      </c>
      <c r="BM176" s="196">
        <f>IFERROR((VLOOKUP($A176,'23 24'!$F$7:$M$408,6,FALSE)/VLOOKUP($A176,'2023'!$C$7:$N$469,9,FALSE))*1000,#N/A)</f>
        <v>0</v>
      </c>
      <c r="BO176" s="196">
        <f>IFERROR((VLOOKUP($A176,'0910'!$F$10:$L$433,7,FALSE)/VLOOKUP($A176,'2010'!$C$5:$K$611,9,FALSE))*1000,#N/A)</f>
        <v>2.3760023760023756</v>
      </c>
      <c r="BP176" s="196">
        <f>IFERROR((VLOOKUP($A176,'1011'!$F$10:$L$433,7,FALSE)/VLOOKUP($A176,'2011'!$C$5:$K$611,9,FALSE))*1000,#N/A)</f>
        <v>2.9437739181630853</v>
      </c>
      <c r="BQ176" s="196">
        <f>IFERROR((VLOOKUP($A176,'1112'!$F$10:$L$408,7,FALSE)/VLOOKUP($A176,'2012'!$F$10:$M$460,8,FALSE))*1000,#N/A)</f>
        <v>7.8924291142940666</v>
      </c>
      <c r="BR176" s="196">
        <f>IFERROR((VLOOKUP($A176,'1213'!$F$10:$L$408,7,FALSE)/VLOOKUP($A176,'2013'!$F$10:$M$460,8,FALSE))*1000,#N/A)</f>
        <v>6.079907353792704</v>
      </c>
      <c r="BS176" s="196">
        <f>IFERROR((VLOOKUP($A176,'1314'!$F$10:$L$408,7,FALSE)/VLOOKUP($A176,'2014'!$F$10:$M$460,8,FALSE))*1000,#N/A)</f>
        <v>4.3016919988528821</v>
      </c>
      <c r="BT176" s="196">
        <f>IFERROR((VLOOKUP($A176,'1415'!$F$10:$L$408,7,FALSE)/VLOOKUP($A176,'2015'!$F$10:$M$460,8,FALSE))*1000,#N/A)</f>
        <v>5.1121840386253909</v>
      </c>
      <c r="BU176" s="196">
        <f>IFERROR((VLOOKUP($A176,'1516'!$F$10:$L$408,7,FALSE)/VLOOKUP($A176,'2016'!$F$10:$M$460,8,FALSE))*1000,#N/A)</f>
        <v>7.0303712035995503</v>
      </c>
      <c r="BV176" s="196">
        <f>IFERROR((VLOOKUP($A176,'1617'!$F$10:$L$408,7,FALSE)/VLOOKUP($A176,'2017'!$F$10:$M$460,8,FALSE))*1000,#N/A)</f>
        <v>10.869565217391305</v>
      </c>
      <c r="BW176" s="196">
        <f>IFERROR((VLOOKUP($A176,'1718'!$F$10:$L$408,7,FALSE)/VLOOKUP($A176,'2018'!$F$10:$N$460,9,FALSE))*1000,#N/A)</f>
        <v>6.0422960725075532</v>
      </c>
      <c r="BX176" s="196">
        <f>IFERROR((VLOOKUP($A176,'1819'!$F$10:$L$408,7,FALSE)/VLOOKUP($A176,'2018'!$F$10:$N$460,9,FALSE))*1000,#N/A)</f>
        <v>9.6127437517165628</v>
      </c>
      <c r="BY176" s="196">
        <f>IFERROR((VLOOKUP($A176,'1920'!$F$10:$L$408,7,FALSE)/VLOOKUP($A176,'2019'!$F$10:$N$464,8,FALSE))*1000,#N/A)</f>
        <v>9.2280968407339063</v>
      </c>
      <c r="BZ176" s="196">
        <f>IFERROR((VLOOKUP($A176,'20 21'!$F$10:$L$408,7,FALSE)/VLOOKUP($A176,'2020'!$F$10:$N$469,8,FALSE))*1000,#N/A)</f>
        <v>2.9677113010446345</v>
      </c>
      <c r="CA176" s="196">
        <f>IFERROR((VLOOKUP($A176,'21 22'!$F$10:$L$408,7,FALSE)/VLOOKUP($A176,'2021'!$F$10:$N$469,8,FALSE))*1000,#N/A)</f>
        <v>9.0901799320910097</v>
      </c>
      <c r="CB176" s="196">
        <f>IFERROR((VLOOKUP($A176,'22 23'!$F$10:$L$408,7,FALSE)/VLOOKUP($A176,'2022'!$F$10:$N$469,8,FALSE))*1000,#N/A)</f>
        <v>10.626710236178635</v>
      </c>
      <c r="CC176" s="196">
        <f>IFERROR((VLOOKUP($A176,'23 24'!$F$7:$M$408,7,FALSE)/VLOOKUP($A176,'2023'!$C$7:$N$469,9,FALSE))*1000,#N/A)</f>
        <v>10.819654826621628</v>
      </c>
      <c r="CE176" s="198">
        <f>IFERROR((VLOOKUP($A176,'0910'!$F$10:$S$433,9,FALSE)/VLOOKUP($A176,'2010'!$C$5:$K$611,9,FALSE))*1000,#N/A)</f>
        <v>4.1580041580041582</v>
      </c>
      <c r="CF176" s="198">
        <f>IFERROR((VLOOKUP($A176,'1011'!$F$10:$S$433,10,FALSE)/VLOOKUP($A176,'2011'!$C$5:$K$611,9,FALSE))*1000,#N/A)</f>
        <v>3.5325287017957021</v>
      </c>
      <c r="CG176" s="198">
        <f>IFERROR((VLOOKUP($A176,'1112'!$F$10:$S$408,9,FALSE)/VLOOKUP($A176,'2012'!$F$10:$M$460,8,FALSE))*1000,#N/A)</f>
        <v>3.215434083601286</v>
      </c>
      <c r="CH176" s="198">
        <f>IFERROR((VLOOKUP($A176,'1213'!$F$10:$S$408,9,FALSE)/VLOOKUP($A176,'2013'!$F$10:$M$460,8,FALSE))*1000,#N/A)</f>
        <v>5.2113491603937465</v>
      </c>
      <c r="CI176" s="198">
        <f>IFERROR((VLOOKUP($A176,'1314'!$F$10:$S$408,9,FALSE)/VLOOKUP($A176,'2014'!$F$10:$M$460,8,FALSE))*1000,#N/A)</f>
        <v>8.0298250645253813</v>
      </c>
      <c r="CJ176" s="198">
        <f>IFERROR((VLOOKUP($A176,'1415'!$F$10:$S$408,9,FALSE)/VLOOKUP($A176,'2015'!$F$10:$M$460,8,FALSE))*1000,#N/A)</f>
        <v>4.8281738142573136</v>
      </c>
      <c r="CK176" s="198">
        <f>IFERROR((VLOOKUP($A176,'1516'!$F$10:$S$408,9,FALSE)/VLOOKUP($A176,'2016'!$F$10:$M$460,8,FALSE))*1000,#N/A)</f>
        <v>6.4679415073115862</v>
      </c>
      <c r="CL176" s="198">
        <f>IFERROR((VLOOKUP($A176,'1617'!$F$10:$S$408,9,FALSE)/VLOOKUP($A176,'2017'!$F$10:$M$460,8,FALSE))*1000,#N/A)</f>
        <v>6.1315496098104791</v>
      </c>
      <c r="CM176" s="198">
        <f>IFERROR((VLOOKUP($A176,'1718'!$F$10:$S$408,9,FALSE)/VLOOKUP($A176,'2018'!$F$10:$N$460,9,FALSE))*1000,#N/A)</f>
        <v>7.9648448228508659</v>
      </c>
      <c r="CN176" s="198">
        <f>IFERROR((VLOOKUP($A176,'1819'!$F$10:$S$408,9,FALSE)/VLOOKUP($A176,'2018'!$F$10:$N$460,9,FALSE))*1000,#N/A)</f>
        <v>6.5915957154627849</v>
      </c>
      <c r="CO176" s="198">
        <f>IFERROR((VLOOKUP($A176,'1920'!$F$10:$S$408,9,FALSE)/VLOOKUP($A176,'2019'!$F$10:$N$464,8,FALSE))*1000,#N/A)</f>
        <v>6.2425360981435247</v>
      </c>
      <c r="CP176" s="198">
        <f>IFERROR((VLOOKUP($A176,'20 21'!$F$10:$S$408,9,FALSE)/VLOOKUP($A176,'2020'!$F$10:$N$469,8,FALSE))*1000,#N/A)</f>
        <v>6.4750064750064755</v>
      </c>
      <c r="CQ176" s="198">
        <f>IFERROR((VLOOKUP($A176,'21 22'!$F$10:$S$408,9,FALSE)/VLOOKUP($A176,'2021'!$F$10:$N$469,8,FALSE))*1000,#N/A)</f>
        <v>5.6145228992326812</v>
      </c>
      <c r="CR176" s="198">
        <f>IFERROR((VLOOKUP($A176,'22 23'!$F$10:$S$408,9,FALSE)/VLOOKUP($A176,'2022'!$F$10:$N$469,8,FALSE))*1000,#N/A)</f>
        <v>3.9850163385669877</v>
      </c>
      <c r="CS176" s="196">
        <f>IFERROR((VLOOKUP($A176,'23 24'!$F$7:$S$408,9,FALSE)/VLOOKUP($A176,'2023'!$C$7:$N$469,9,FALSE))*1000,#N/A)</f>
        <v>11.347442866944634</v>
      </c>
      <c r="CU176" s="198">
        <f>IFERROR((VLOOKUP($A176,'0910'!$F$10:$S$433,10,FALSE)/VLOOKUP($A176,'2010'!$C$5:$K$611,9,FALSE))*1000,#N/A)</f>
        <v>0</v>
      </c>
      <c r="CV176" s="198">
        <f>IFERROR((VLOOKUP($A176,'1011'!$F$10:$S$433,11,FALSE)/VLOOKUP($A176,'2011'!$C$5:$K$611,9,FALSE))*1000,#N/A)</f>
        <v>0.29437739181630851</v>
      </c>
      <c r="CW176" s="198">
        <f>IFERROR((VLOOKUP($A176,'1112'!$F$10:$S$408,10,FALSE)/VLOOKUP($A176,'2012'!$F$10:$M$460,8,FALSE))*1000,#N/A)</f>
        <v>0</v>
      </c>
      <c r="CX176" s="198">
        <f>IFERROR((VLOOKUP($A176,'1213'!$F$10:$S$408,10,FALSE)/VLOOKUP($A176,'2013'!$F$10:$M$460,8,FALSE))*1000,#N/A)</f>
        <v>2.3161551823972206</v>
      </c>
      <c r="CY176" s="198">
        <f>IFERROR((VLOOKUP($A176,'1314'!$F$10:$S$408,10,FALSE)/VLOOKUP($A176,'2014'!$F$10:$M$460,8,FALSE))*1000,#N/A)</f>
        <v>0.57355893318038431</v>
      </c>
      <c r="CZ176" s="198">
        <f>IFERROR((VLOOKUP($A176,'1415'!$F$10:$S$408,10,FALSE)/VLOOKUP($A176,'2015'!$F$10:$M$460,8,FALSE))*1000,#N/A)</f>
        <v>1.7040613462084635</v>
      </c>
      <c r="DA176" s="198">
        <f>IFERROR((VLOOKUP($A176,'1516'!$F$10:$S$408,10,FALSE)/VLOOKUP($A176,'2016'!$F$10:$M$460,8,FALSE))*1000,#N/A)</f>
        <v>0.28121484814398201</v>
      </c>
      <c r="DB176" s="198">
        <f>IFERROR((VLOOKUP($A176,'1617'!$F$10:$S$408,10,FALSE)/VLOOKUP($A176,'2017'!$F$10:$M$460,8,FALSE))*1000,#N/A)</f>
        <v>0.27870680044593088</v>
      </c>
      <c r="DC176" s="198">
        <f>IFERROR((VLOOKUP($A176,'1718'!$F$10:$S$408,10,FALSE)/VLOOKUP($A176,'2018'!$F$10:$N$460,9,FALSE))*1000,#N/A)</f>
        <v>2.4718483932985444</v>
      </c>
      <c r="DD176" s="198">
        <f>IFERROR((VLOOKUP($A176,'1819'!$F$10:$S$408,10,FALSE)/VLOOKUP($A176,'2018'!$F$10:$N$460,9,FALSE))*1000,#N/A)</f>
        <v>1.6478989288656962</v>
      </c>
      <c r="DE176" s="198">
        <f>IFERROR((VLOOKUP($A176,'1920'!$F$10:$S$408,10,FALSE)/VLOOKUP($A176,'2019'!$F$10:$N$464,8,FALSE))*1000,#N/A)</f>
        <v>3.2569753555531431</v>
      </c>
      <c r="DF176" s="198">
        <f>IFERROR((VLOOKUP($A176,'20 21'!$F$10:$S$408,10,FALSE)/VLOOKUP($A176,'2020'!$F$10:$N$469,8,FALSE))*1000,#N/A)</f>
        <v>0.53958387291720622</v>
      </c>
      <c r="DG176" s="198">
        <f>IFERROR((VLOOKUP($A176,'21 22'!$F$10:$S$408,10,FALSE)/VLOOKUP($A176,'2021'!$F$10:$N$469,8,FALSE))*1000,#N/A)</f>
        <v>0.53471646659358874</v>
      </c>
      <c r="DH176" s="198">
        <f>IFERROR((VLOOKUP($A176,'22 23'!$F$10:$S$408,10,FALSE)/VLOOKUP($A176,'2022'!$F$10:$N$469,8,FALSE))*1000,#N/A)</f>
        <v>0.53133551180893179</v>
      </c>
      <c r="DI176" s="196">
        <f>IFERROR((VLOOKUP($A176,'23 24'!$F$7:$S$408,10,FALSE)/VLOOKUP($A176,'2023'!$C$7:$N$469,9,FALSE))*1000,#N/A)</f>
        <v>2.6389402016150312</v>
      </c>
      <c r="DK176" s="198">
        <f>IFERROR((VLOOKUP($A176,'0910'!$F$10:$S$433,11,FALSE)/VLOOKUP($A176,'2010'!$C$5:$K$611,9,FALSE))*1000,#N/A)</f>
        <v>0</v>
      </c>
      <c r="DL176" s="198">
        <f>IFERROR((VLOOKUP($A176,'1011'!$F$10:$S$433,12,FALSE)/VLOOKUP($A176,'2011'!$C$5:$K$611,9,FALSE))*1000,#N/A)</f>
        <v>0</v>
      </c>
      <c r="DM176" s="198">
        <f>IFERROR((VLOOKUP($A176,'1112'!$F$10:$S$408,11,FALSE)/VLOOKUP($A176,'2012'!$F$10:$M$460,8,FALSE))*1000,#N/A)</f>
        <v>0</v>
      </c>
      <c r="DN176" s="198">
        <f>IFERROR((VLOOKUP($A176,'1213'!$F$10:$S$408,11,FALSE)/VLOOKUP($A176,'2013'!$F$10:$M$460,8,FALSE))*1000,#N/A)</f>
        <v>0</v>
      </c>
      <c r="DO176" s="198">
        <f>IFERROR((VLOOKUP($A176,'1314'!$F$10:$S$408,11,FALSE)/VLOOKUP($A176,'2014'!$F$10:$M$460,8,FALSE))*1000,#N/A)</f>
        <v>0.57355893318038431</v>
      </c>
      <c r="DP176" s="198">
        <f>IFERROR((VLOOKUP($A176,'1415'!$F$10:$S$408,11,FALSE)/VLOOKUP($A176,'2015'!$F$10:$M$460,8,FALSE))*1000,#N/A)</f>
        <v>0</v>
      </c>
      <c r="DQ176" s="198">
        <f>IFERROR((VLOOKUP($A176,'1516'!$F$10:$S$408,11,FALSE)/VLOOKUP($A176,'2016'!$F$10:$M$460,8,FALSE))*1000,#N/A)</f>
        <v>0</v>
      </c>
      <c r="DR176" s="198">
        <f>IFERROR((VLOOKUP($A176,'1617'!$F$10:$S$408,11,FALSE)/VLOOKUP($A176,'2017'!$F$10:$M$460,8,FALSE))*1000,#N/A)</f>
        <v>0</v>
      </c>
      <c r="DS176" s="198">
        <f>IFERROR((VLOOKUP($A176,'1718'!$F$10:$S$408,11,FALSE)/VLOOKUP($A176,'2018'!$F$10:$N$460,9,FALSE))*1000,#N/A)</f>
        <v>0</v>
      </c>
      <c r="DT176" s="198">
        <f>IFERROR((VLOOKUP($A176,'1819'!$F$10:$S$408,11,FALSE)/VLOOKUP($A176,'2018'!$F$10:$N$460,9,FALSE))*1000,#N/A)</f>
        <v>0</v>
      </c>
      <c r="DU176" s="198">
        <f>IFERROR((VLOOKUP($A176,'1920'!$F$10:$S$408,11,FALSE)/VLOOKUP($A176,'2019'!$F$10:$N$464,8,FALSE))*1000,#N/A)</f>
        <v>0</v>
      </c>
      <c r="DV176" s="198">
        <f>IFERROR((VLOOKUP($A176,'20 21'!$F$10:$S$408,11,FALSE)/VLOOKUP($A176,'2020'!$F$10:$N$469,8,FALSE))*1000,#N/A)</f>
        <v>0</v>
      </c>
      <c r="DW176" s="198">
        <f>IFERROR((VLOOKUP($A176,'21 22'!$F$10:$S$408,11,FALSE)/VLOOKUP($A176,'2021'!$F$10:$N$469,8,FALSE))*1000,#N/A)</f>
        <v>0</v>
      </c>
      <c r="DX176" s="198">
        <f>IFERROR((VLOOKUP($A176,'22 23'!$F$10:$S$408,11,FALSE)/VLOOKUP($A176,'2022'!$F$10:$N$469,8,FALSE))*1000,#N/A)</f>
        <v>0</v>
      </c>
      <c r="DY176" s="196">
        <f>IFERROR((VLOOKUP($A176,'23 24'!$F$7:$S$408,11,FALSE)/VLOOKUP($A176,'2023'!$C$7:$N$469,9,FALSE))*1000,#N/A)</f>
        <v>0</v>
      </c>
      <c r="EA176" s="198">
        <f>IFERROR((VLOOKUP($A176,'0910'!$F$10:$S$433,12,FALSE)/VLOOKUP($A176,'2010'!$C$5:$K$611,9,FALSE))*1000,#N/A)</f>
        <v>4.1580041580041582</v>
      </c>
      <c r="EB176" s="198">
        <f>IFERROR((VLOOKUP($A176,'1011'!$F$10:$S$433,13,FALSE)/VLOOKUP($A176,'2011'!$C$5:$K$611,9,FALSE))*1000,#N/A)</f>
        <v>3.8269060936120107</v>
      </c>
      <c r="EC176" s="198">
        <f>IFERROR((VLOOKUP($A176,'1112'!$F$10:$S$408,12,FALSE)/VLOOKUP($A176,'2012'!$F$10:$M$460,8,FALSE))*1000,#N/A)</f>
        <v>3.215434083601286</v>
      </c>
      <c r="ED176" s="198">
        <f>IFERROR((VLOOKUP($A176,'1213'!$F$10:$S$408,12,FALSE)/VLOOKUP($A176,'2013'!$F$10:$M$460,8,FALSE))*1000,#N/A)</f>
        <v>7.2379849449913145</v>
      </c>
      <c r="EE176" s="198">
        <f>IFERROR((VLOOKUP($A176,'1314'!$F$10:$S$408,12,FALSE)/VLOOKUP($A176,'2014'!$F$10:$M$460,8,FALSE))*1000,#N/A)</f>
        <v>9.176942930886149</v>
      </c>
      <c r="EF176" s="198">
        <f>IFERROR((VLOOKUP($A176,'1415'!$F$10:$S$408,12,FALSE)/VLOOKUP($A176,'2015'!$F$10:$M$460,8,FALSE))*1000,#N/A)</f>
        <v>6.5322351604657767</v>
      </c>
      <c r="EG176" s="198">
        <f>IFERROR((VLOOKUP($A176,'1516'!$F$10:$S$408,12,FALSE)/VLOOKUP($A176,'2016'!$F$10:$M$460,8,FALSE))*1000,#N/A)</f>
        <v>6.7491563554555682</v>
      </c>
      <c r="EH176" s="198">
        <f>IFERROR((VLOOKUP($A176,'1617'!$F$10:$S$408,12,FALSE)/VLOOKUP($A176,'2017'!$F$10:$M$460,8,FALSE))*1000,#N/A)</f>
        <v>6.4102564102564097</v>
      </c>
      <c r="EI176" s="198">
        <f>IFERROR((VLOOKUP($A176,'1718'!$F$10:$S$408,12,FALSE)/VLOOKUP($A176,'2018'!$F$10:$N$460,9,FALSE))*1000,#N/A)</f>
        <v>10.436693216149409</v>
      </c>
      <c r="EJ176" s="198">
        <f>IFERROR((VLOOKUP($A176,'1819'!$F$10:$S$408,12,FALSE)/VLOOKUP($A176,'2018'!$F$10:$N$460,9,FALSE))*1000,#N/A)</f>
        <v>8.2394946443284809</v>
      </c>
      <c r="EK176" s="198">
        <f>IFERROR((VLOOKUP($A176,'1920'!$F$10:$S$408,12,FALSE)/VLOOKUP($A176,'2019'!$F$10:$N$464,8,FALSE))*1000,#N/A)</f>
        <v>9.4995114536966678</v>
      </c>
      <c r="EL176" s="198">
        <f>IFERROR((VLOOKUP($A176,'20 21'!$F$10:$S$408,12,FALSE)/VLOOKUP($A176,'2020'!$F$10:$N$469,8,FALSE))*1000,#N/A)</f>
        <v>7.2843822843822847</v>
      </c>
      <c r="EM176" s="198">
        <f>IFERROR((VLOOKUP($A176,'21 22'!$F$10:$S$408,12,FALSE)/VLOOKUP($A176,'2021'!$F$10:$N$469,8,FALSE))*1000,#N/A)</f>
        <v>6.1492393658262703</v>
      </c>
      <c r="EN176" s="198">
        <f>IFERROR((VLOOKUP($A176,'22 23'!$F$10:$S$408,12,FALSE)/VLOOKUP($A176,'2022'!$F$10:$N$469,8,FALSE))*1000,#N/A)</f>
        <v>4.5163518503759201</v>
      </c>
      <c r="EO176" s="196">
        <f>IFERROR((VLOOKUP($A176,'23 24'!$F$7:$S$408,12,FALSE)/VLOOKUP($A176,'2023'!$C$7:$N$469,9,FALSE))*1000,#N/A)</f>
        <v>13.722489048398163</v>
      </c>
    </row>
    <row r="177" spans="1:145" x14ac:dyDescent="0.3">
      <c r="A177" t="s">
        <v>1194</v>
      </c>
      <c r="B177" t="s">
        <v>1742</v>
      </c>
      <c r="C177" t="str">
        <f>IF(VLOOKUP($A177,'0910'!$F$10:$L$433,1,FALSE)=VLOOKUP($A177,'2010'!$C$5:$K$611,1,FALSE),VLOOKUP($A177,'0910'!$F$10:$L$433,1,FALSE),FALSE)</f>
        <v>Mid Suffolk</v>
      </c>
      <c r="D177" t="str">
        <f>IF(VLOOKUP($A177,'1011'!$F$10:$L$433,1,FALSE)=VLOOKUP($A177,'2011'!$C$5:$K$611,1,FALSE),VLOOKUP($A177,'1011'!$F$10:$L$433,1,FALSE),FALSE)</f>
        <v>Mid Suffolk</v>
      </c>
      <c r="E177" t="str">
        <f>IF(VLOOKUP(A177,'1112'!$F$10:$L$408,1,FALSE)=VLOOKUP(A177,'2012'!$F$10:$M$460,1,FALSE),VLOOKUP(A177,'1112'!$F$10:$L$408,1,FALSE),FALSE)</f>
        <v>Mid Suffolk</v>
      </c>
      <c r="F177" t="str">
        <f>IF(VLOOKUP($A177,'1213'!$F$10:$L$408,1,FALSE)=VLOOKUP($A177,'2013'!$F$10:$M$460,1,FALSE),VLOOKUP($A177,'1213'!$F$10:$L$408,1,FALSE),FALSE)</f>
        <v>Mid Suffolk</v>
      </c>
      <c r="G177" t="str">
        <f>IF(VLOOKUP($A177,'1314'!$F$10:$L$408,1,FALSE)=VLOOKUP($A177,'2014'!$F$10:$M$460,1,FALSE),VLOOKUP($A177,'1314'!$F$10:$L$408,1,FALSE),FALSE)</f>
        <v>Mid Suffolk</v>
      </c>
      <c r="H177" t="str">
        <f>IF(VLOOKUP($A177,'1415'!$F$10:$L$408,1,FALSE)=VLOOKUP($A177,'2015'!$F$10:$M$460,1,FALSE),VLOOKUP($A177,'1415'!$F$10:$L$408,1,FALSE),FALSE)</f>
        <v>Mid Suffolk</v>
      </c>
      <c r="I177" t="str">
        <f>IF(VLOOKUP($A177,'1516'!$F$10:$L$408,1,FALSE)=VLOOKUP($A177,'2015'!$F$10:$M$460,1,FALSE),VLOOKUP($A177,'1516'!$F$10:$L$408,1,FALSE),FALSE)</f>
        <v>Mid Suffolk</v>
      </c>
      <c r="J177" t="str">
        <f>IF(VLOOKUP($A177,'1617'!$F$10:$L$408,1,FALSE)=VLOOKUP($A177,'2016'!$F$10:$M$460,1,FALSE),VLOOKUP($A177,'1617'!$F$10:$L$408,1,FALSE),FALSE)</f>
        <v>Mid Suffolk</v>
      </c>
      <c r="K177" t="str">
        <f>IF(VLOOKUP($A177,'1718'!$F$10:$M$408,1,FALSE)=VLOOKUP($A177,'2017'!$F$10:$M$460,1,FALSE),VLOOKUP($A177,'1718'!$F$10:$M$408,1,FALSE),FALSE)</f>
        <v>Mid Suffolk</v>
      </c>
      <c r="L177" t="str">
        <f>IF(VLOOKUP($A177,'1819'!$F$10:$M$408,1,FALSE)=VLOOKUP($A177,'2018'!$F$10:$M$460,1,FALSE),VLOOKUP($A177,'1819'!$F$10:$M$408,1,FALSE),FALSE)</f>
        <v>Mid Suffolk</v>
      </c>
      <c r="M177" t="str">
        <f>IF(VLOOKUP($A177,'1920'!$F$10:$M$408,1,FALSE)=VLOOKUP($A177,'2019'!$F$10:$M$464,1,FALSE),VLOOKUP($A177,'1920'!$F$10:$M$408,1,FALSE),FALSE)</f>
        <v>Mid Suffolk</v>
      </c>
      <c r="N177" t="str">
        <f>IF(VLOOKUP($A177,'20 21'!$F$10:$N$408,1,FALSE)=VLOOKUP($A177,'2020'!$F$10:$O$468,1,FALSE),VLOOKUP($A177,'20 21'!$F$10:$N$408,1,FALSE),FALSE)</f>
        <v>Mid Suffolk</v>
      </c>
      <c r="O177" t="str">
        <f>IF(VLOOKUP($A177,'21 22'!$F$10:$N$408,1,FALSE)=VLOOKUP($A177,'2021'!$F$10:$O$471,1,FALSE),VLOOKUP($A177,'21 22'!$F$10:$N$408,1,FALSE),FALSE)</f>
        <v>Mid Suffolk</v>
      </c>
      <c r="P177" t="str">
        <f>IF(VLOOKUP($A177,'22 23'!$F$10:$N$408,1,FALSE)=VLOOKUP($A177,'2022'!$F$10:$O$468,1,FALSE),VLOOKUP($A177,'22 23'!$F$10:$N$408,1,FALSE),FALSE)</f>
        <v>Mid Suffolk</v>
      </c>
      <c r="Q177" t="str">
        <f>IF(VLOOKUP($A177,'23 24'!$F$7:$N$408,1,FALSE)=VLOOKUP($A177,'2023'!$C$7:$O$468,1,FALSE),VLOOKUP($A177,'23 24'!$F$7:$N$408,1,FALSE),FALSE)</f>
        <v>Mid Suffolk</v>
      </c>
      <c r="S177" s="196">
        <f>IFERROR((VLOOKUP($A177,'0910'!$F$10:$L$433,4,FALSE)/VLOOKUP($A177,'2010'!$C$5:$K$611,9,FALSE))*1000,#N/A)</f>
        <v>8.4276426679508791</v>
      </c>
      <c r="T177" s="196">
        <f>IFERROR((VLOOKUP($A177,'1011'!$F$10:$L$433,4,FALSE)/VLOOKUP($A177,'2011'!$C$5:$K$611,9,FALSE))*1000,#N/A)</f>
        <v>6.9179389312977104</v>
      </c>
      <c r="U177" s="196">
        <f>IFERROR((VLOOKUP($A177,'1112'!$F$10:$L$408,4,FALSE)/VLOOKUP($A177,'2012'!$F$10:$M$460,8,FALSE))*1000,#N/A)</f>
        <v>5.4360671236114388</v>
      </c>
      <c r="V177" s="196">
        <f>IFERROR((VLOOKUP($A177,'1213'!$F$10:$L$408,4,FALSE)/VLOOKUP($A177,'2013'!$F$10:$M$460,8,FALSE))*1000,#N/A)</f>
        <v>6.3365407181412818</v>
      </c>
      <c r="W177" s="196">
        <f>IFERROR((VLOOKUP($A177,'1314'!$F$10:$L$408,4,FALSE)/VLOOKUP($A177,'2014'!$F$10:$M$460,8,FALSE))*1000,#N/A)</f>
        <v>5.5607043558850791</v>
      </c>
      <c r="X177" s="196">
        <f>IFERROR((VLOOKUP($A177,'1415'!$F$10:$L$408,4,FALSE)/VLOOKUP($A177,'2015'!$F$10:$M$460,8,FALSE))*1000,#N/A)</f>
        <v>3.6722515492311225</v>
      </c>
      <c r="Y177" s="196">
        <f>IFERROR((VLOOKUP($A177,'1516'!$F$10:$L$408,4,FALSE)/VLOOKUP($A177,'2016'!$F$10:$M$460,8,FALSE))*1000,#N/A)</f>
        <v>3.8742023701002735</v>
      </c>
      <c r="Z177" s="196">
        <f>IFERROR((VLOOKUP($A177,'1617'!$F$10:$L$408,4,FALSE)/VLOOKUP($A177,'2017'!$F$10:$M$460,8,FALSE))*1000,#N/A)</f>
        <v>7.9221367134449974</v>
      </c>
      <c r="AA177" s="196">
        <f>IFERROR((VLOOKUP($A177,'1718'!$F$10:$L$408,4,FALSE)/VLOOKUP($A177,'2018'!$F$10:$N$460,9,FALSE))*1000,#N/A)</f>
        <v>11.432414256893074</v>
      </c>
      <c r="AB177" s="196">
        <f>IFERROR((VLOOKUP($A177,'1819'!$F$10:$L$408,4,FALSE)/VLOOKUP($A177,'2018'!$F$10:$N$460,9,FALSE))*1000,#N/A)</f>
        <v>11.880744227751626</v>
      </c>
      <c r="AC177" s="196">
        <f>IFERROR((VLOOKUP($A177,'1920'!$F$10:$L$408,4,FALSE)/VLOOKUP($A177,'2019'!$F$10:$N$464,8,FALSE))*1000,#N/A)</f>
        <v>11.700037528422261</v>
      </c>
      <c r="AD177" s="196">
        <f>IFERROR((VLOOKUP($A177,'20 21'!$F$10:$M$408,4,FALSE)/VLOOKUP($A177,'2020'!$F$10:$N$469,8,FALSE))*1000,#N/A)</f>
        <v>10.105936578657142</v>
      </c>
      <c r="AE177" s="196">
        <f>IFERROR((VLOOKUP($A177,'21 22'!$F$10:$M$408,4,FALSE)/VLOOKUP($A177,'2021'!$F$10:$N$469,8,FALSE))*1000,#N/A)</f>
        <v>22.526913163081858</v>
      </c>
      <c r="AF177" s="196">
        <f>IFERROR((VLOOKUP($A177,'22 23'!$F$10:$M$408,4,FALSE)/VLOOKUP($A177,'2022'!$F$10:$N$469,8,FALSE))*1000,#N/A)</f>
        <v>19.349762912245637</v>
      </c>
      <c r="AG177" s="196">
        <f>IFERROR((VLOOKUP($A177,'23 24'!$F$7:$M$408,4,FALSE)/VLOOKUP($A177,'2023'!$C$7:$N$469,9,FALSE))*1000,#N/A)</f>
        <v>13.87824429852725</v>
      </c>
      <c r="AI177" s="196">
        <f>IFERROR((VLOOKUP($A177,'0910'!$F$10:$L$433,5,FALSE)/VLOOKUP($A177,'2010'!$C$5:$K$611,9,FALSE))*1000,#N/A)</f>
        <v>1.4447387430772936</v>
      </c>
      <c r="AJ177" s="196">
        <f>IFERROR((VLOOKUP($A177,'1011'!$F$10:$L$433,5,FALSE)/VLOOKUP($A177,'2011'!$C$5:$K$611,9,FALSE))*1000,#N/A)</f>
        <v>0.47709923664122134</v>
      </c>
      <c r="AK177" s="196">
        <f>IFERROR((VLOOKUP($A177,'1112'!$F$10:$L$408,5,FALSE)/VLOOKUP($A177,'2012'!$F$10:$M$460,8,FALSE))*1000,#N/A)</f>
        <v>2.1271567005436069</v>
      </c>
      <c r="AL177" s="196">
        <f>IFERROR((VLOOKUP($A177,'1213'!$F$10:$L$408,5,FALSE)/VLOOKUP($A177,'2013'!$F$10:$M$460,8,FALSE))*1000,#N/A)</f>
        <v>0.4693733865289838</v>
      </c>
      <c r="AM177" s="196">
        <f>IFERROR((VLOOKUP($A177,'1314'!$F$10:$L$408,5,FALSE)/VLOOKUP($A177,'2014'!$F$10:$M$460,8,FALSE))*1000,#N/A)</f>
        <v>0.23169601482854496</v>
      </c>
      <c r="AN177" s="196">
        <f>IFERROR((VLOOKUP($A177,'1415'!$F$10:$L$408,5,FALSE)/VLOOKUP($A177,'2015'!$F$10:$M$460,8,FALSE))*1000,#N/A)</f>
        <v>1.606610052788616</v>
      </c>
      <c r="AO177" s="196">
        <f>IFERROR((VLOOKUP($A177,'1516'!$F$10:$L$408,5,FALSE)/VLOOKUP($A177,'2016'!$F$10:$M$460,8,FALSE))*1000,#N/A)</f>
        <v>0.91157702825888787</v>
      </c>
      <c r="AP177" s="196">
        <f>IFERROR((VLOOKUP($A177,'1617'!$F$10:$L$408,5,FALSE)/VLOOKUP($A177,'2017'!$F$10:$M$460,8,FALSE))*1000,#N/A)</f>
        <v>2.037120869171571</v>
      </c>
      <c r="AQ177" s="196">
        <f>IFERROR((VLOOKUP($A177,'1718'!$F$10:$L$408,5,FALSE)/VLOOKUP($A177,'2018'!$F$10:$N$460,9,FALSE))*1000,#N/A)</f>
        <v>0.67249495628782785</v>
      </c>
      <c r="AR177" s="196">
        <f>IFERROR((VLOOKUP($A177,'1819'!$F$10:$L$408,5,FALSE)/VLOOKUP($A177,'2018'!$F$10:$N$460,9,FALSE))*1000,#N/A)</f>
        <v>0.89665994171710373</v>
      </c>
      <c r="AS177" s="196">
        <f>IFERROR((VLOOKUP($A177,'1920'!$F$10:$L$408,5,FALSE)/VLOOKUP($A177,'2019'!$F$10:$N$464,8,FALSE))*1000,#N/A)</f>
        <v>3.5320868010331354</v>
      </c>
      <c r="AT177" s="196">
        <f>IFERROR((VLOOKUP($A177,'20 21'!$F$10:$L$408,5,FALSE)/VLOOKUP($A177,'2020'!$F$10:$N$469,8,FALSE))*1000,#N/A)</f>
        <v>3.2954141017360241</v>
      </c>
      <c r="AU177" s="196">
        <f>IFERROR((VLOOKUP($A177,'21 22'!$F$10:$L$408,5,FALSE)/VLOOKUP($A177,'2021'!$F$10:$N$469,8,FALSE))*1000,#N/A)</f>
        <v>6.9313578963328784</v>
      </c>
      <c r="AV177" s="196">
        <f>IFERROR((VLOOKUP($A177,'22 23'!$F$10:$L$408,5,FALSE)/VLOOKUP($A177,'2022'!$F$10:$N$469,8,FALSE))*1000,#N/A)</f>
        <v>4.6779646601033402</v>
      </c>
      <c r="AW177" s="196">
        <f>IFERROR((VLOOKUP($A177,'23 24'!$F$7:$M$408,5,FALSE)/VLOOKUP($A177,'2023'!$C$7:$N$469,9,FALSE))*1000,#N/A)</f>
        <v>3.314207593678149</v>
      </c>
      <c r="AY177" s="196">
        <f>IFERROR((VLOOKUP($A177,'0910'!$F$10:$L$433,6,FALSE)/VLOOKUP($A177,'2010'!$C$5:$K$611,9,FALSE))*1000,#N/A)</f>
        <v>0</v>
      </c>
      <c r="AZ177" s="196">
        <f>IFERROR((VLOOKUP($A177,'1011'!$F$10:$L$433,6,FALSE)/VLOOKUP($A177,'2011'!$C$5:$K$611,9,FALSE))*1000,#N/A)</f>
        <v>0</v>
      </c>
      <c r="BA177" s="196">
        <f>IFERROR((VLOOKUP($A177,'1112'!$F$10:$L$408,6,FALSE)/VLOOKUP($A177,'2012'!$F$10:$M$460,8,FALSE))*1000,#N/A)</f>
        <v>0</v>
      </c>
      <c r="BB177" s="196">
        <f>IFERROR((VLOOKUP($A177,'1213'!$F$10:$L$408,6,FALSE)/VLOOKUP($A177,'2013'!$F$10:$M$460,8,FALSE))*1000,#N/A)</f>
        <v>0</v>
      </c>
      <c r="BC177" s="196">
        <f>IFERROR((VLOOKUP($A177,'1314'!$F$10:$L$408,6,FALSE)/VLOOKUP($A177,'2014'!$F$10:$M$460,8,FALSE))*1000,#N/A)</f>
        <v>0</v>
      </c>
      <c r="BD177" s="196">
        <f>IFERROR((VLOOKUP($A177,'1415'!$F$10:$L$408,6,FALSE)/VLOOKUP($A177,'2015'!$F$10:$M$460,8,FALSE))*1000,#N/A)</f>
        <v>0</v>
      </c>
      <c r="BE177" s="196">
        <f>IFERROR((VLOOKUP($A177,'1516'!$F$10:$L$408,6,FALSE)/VLOOKUP($A177,'2016'!$F$10:$M$460,8,FALSE))*1000,#N/A)</f>
        <v>0</v>
      </c>
      <c r="BF177" s="196">
        <f>IFERROR((VLOOKUP($A177,'1617'!$F$10:$L$408,6,FALSE)/VLOOKUP($A177,'2017'!$F$10:$M$460,8,FALSE))*1000,#N/A)</f>
        <v>0</v>
      </c>
      <c r="BG177" s="196">
        <f>IFERROR((VLOOKUP($A177,'1718'!$F$10:$L$408,6,FALSE)/VLOOKUP($A177,'2018'!$F$10:$N$460,9,FALSE))*1000,#N/A)</f>
        <v>0</v>
      </c>
      <c r="BH177" s="196">
        <f>IFERROR((VLOOKUP($A177,'1819'!$F$10:$L$408,6,FALSE)/VLOOKUP($A177,'2018'!$F$10:$N$460,9,FALSE))*1000,#N/A)</f>
        <v>0</v>
      </c>
      <c r="BI177" s="196">
        <f>IFERROR((VLOOKUP($A177,'1920'!$F$10:$L$408,6,FALSE)/VLOOKUP($A177,'2019'!$F$10:$N$464,8,FALSE))*1000,#N/A)</f>
        <v>0.22075542506457096</v>
      </c>
      <c r="BJ177" s="196">
        <f>IFERROR((VLOOKUP($A177,'20 21'!$F$10:$L$408,6,FALSE)/VLOOKUP($A177,'2020'!$F$10:$N$469,8,FALSE))*1000,#N/A)</f>
        <v>0.21969427344906825</v>
      </c>
      <c r="BK177" s="196">
        <f>IFERROR((VLOOKUP($A177,'21 22'!$F$10:$L$408,6,FALSE)/VLOOKUP($A177,'2021'!$F$10:$N$469,8,FALSE))*1000,#N/A)</f>
        <v>0.4332098685208049</v>
      </c>
      <c r="BL177" s="196">
        <f>IFERROR((VLOOKUP($A177,'22 23'!$F$10:$L$408,6,FALSE)/VLOOKUP($A177,'2022'!$F$10:$N$469,8,FALSE))*1000,#N/A)</f>
        <v>0</v>
      </c>
      <c r="BM177" s="196">
        <f>IFERROR((VLOOKUP($A177,'23 24'!$F$7:$M$408,6,FALSE)/VLOOKUP($A177,'2023'!$C$7:$N$469,9,FALSE))*1000,#N/A)</f>
        <v>0</v>
      </c>
      <c r="BO177" s="196">
        <f>IFERROR((VLOOKUP($A177,'0910'!$F$10:$L$433,7,FALSE)/VLOOKUP($A177,'2010'!$C$5:$K$611,9,FALSE))*1000,#N/A)</f>
        <v>9.8723814110281722</v>
      </c>
      <c r="BP177" s="196">
        <f>IFERROR((VLOOKUP($A177,'1011'!$F$10:$L$433,7,FALSE)/VLOOKUP($A177,'2011'!$C$5:$K$611,9,FALSE))*1000,#N/A)</f>
        <v>7.3950381679389317</v>
      </c>
      <c r="BQ177" s="196">
        <f>IFERROR((VLOOKUP($A177,'1112'!$F$10:$L$408,7,FALSE)/VLOOKUP($A177,'2012'!$F$10:$M$460,8,FALSE))*1000,#N/A)</f>
        <v>7.5632238241550462</v>
      </c>
      <c r="BR177" s="196">
        <f>IFERROR((VLOOKUP($A177,'1213'!$F$10:$L$408,7,FALSE)/VLOOKUP($A177,'2013'!$F$10:$M$460,8,FALSE))*1000,#N/A)</f>
        <v>6.8059141046702649</v>
      </c>
      <c r="BS177" s="196">
        <f>IFERROR((VLOOKUP($A177,'1314'!$F$10:$L$408,7,FALSE)/VLOOKUP($A177,'2014'!$F$10:$M$460,8,FALSE))*1000,#N/A)</f>
        <v>5.7924003707136231</v>
      </c>
      <c r="BT177" s="196">
        <f>IFERROR((VLOOKUP($A177,'1415'!$F$10:$L$408,7,FALSE)/VLOOKUP($A177,'2015'!$F$10:$M$460,8,FALSE))*1000,#N/A)</f>
        <v>5.0493458801927931</v>
      </c>
      <c r="BU177" s="196">
        <f>IFERROR((VLOOKUP($A177,'1516'!$F$10:$L$408,7,FALSE)/VLOOKUP($A177,'2016'!$F$10:$M$460,8,FALSE))*1000,#N/A)</f>
        <v>4.7857793983591614</v>
      </c>
      <c r="BV177" s="196">
        <f>IFERROR((VLOOKUP($A177,'1617'!$F$10:$L$408,7,FALSE)/VLOOKUP($A177,'2017'!$F$10:$M$460,8,FALSE))*1000,#N/A)</f>
        <v>9.9592575826165692</v>
      </c>
      <c r="BW177" s="196">
        <f>IFERROR((VLOOKUP($A177,'1718'!$F$10:$L$408,7,FALSE)/VLOOKUP($A177,'2018'!$F$10:$N$460,9,FALSE))*1000,#N/A)</f>
        <v>12.1049092131809</v>
      </c>
      <c r="BX177" s="196">
        <f>IFERROR((VLOOKUP($A177,'1819'!$F$10:$L$408,7,FALSE)/VLOOKUP($A177,'2018'!$F$10:$N$460,9,FALSE))*1000,#N/A)</f>
        <v>12.777404169468728</v>
      </c>
      <c r="BY177" s="196">
        <f>IFERROR((VLOOKUP($A177,'1920'!$F$10:$L$408,7,FALSE)/VLOOKUP($A177,'2019'!$F$10:$N$464,8,FALSE))*1000,#N/A)</f>
        <v>15.232124329455397</v>
      </c>
      <c r="BZ177" s="196">
        <f>IFERROR((VLOOKUP($A177,'20 21'!$F$10:$L$408,7,FALSE)/VLOOKUP($A177,'2020'!$F$10:$N$469,8,FALSE))*1000,#N/A)</f>
        <v>13.8407392272913</v>
      </c>
      <c r="CA177" s="196">
        <f>IFERROR((VLOOKUP($A177,'21 22'!$F$10:$L$408,7,FALSE)/VLOOKUP($A177,'2021'!$F$10:$N$469,8,FALSE))*1000,#N/A)</f>
        <v>29.89148092793554</v>
      </c>
      <c r="CB177" s="196">
        <f>IFERROR((VLOOKUP($A177,'22 23'!$F$10:$L$408,7,FALSE)/VLOOKUP($A177,'2022'!$F$10:$N$469,8,FALSE))*1000,#N/A)</f>
        <v>24.027727572348976</v>
      </c>
      <c r="CC177" s="196">
        <f>IFERROR((VLOOKUP($A177,'23 24'!$F$7:$M$408,7,FALSE)/VLOOKUP($A177,'2023'!$C$7:$N$469,9,FALSE))*1000,#N/A)</f>
        <v>17.192451892205398</v>
      </c>
      <c r="CE177" s="198">
        <f>IFERROR((VLOOKUP($A177,'0910'!$F$10:$S$433,9,FALSE)/VLOOKUP($A177,'2010'!$C$5:$K$611,9,FALSE))*1000,#N/A)</f>
        <v>6.5013243438478208</v>
      </c>
      <c r="CF177" s="198">
        <f>IFERROR((VLOOKUP($A177,'1011'!$F$10:$S$433,10,FALSE)/VLOOKUP($A177,'2011'!$C$5:$K$611,9,FALSE))*1000,#N/A)</f>
        <v>7.872137404580152</v>
      </c>
      <c r="CG177" s="198">
        <f>IFERROR((VLOOKUP($A177,'1112'!$F$10:$S$408,9,FALSE)/VLOOKUP($A177,'2012'!$F$10:$M$460,8,FALSE))*1000,#N/A)</f>
        <v>8.0359253131647357</v>
      </c>
      <c r="CH177" s="198">
        <f>IFERROR((VLOOKUP($A177,'1213'!$F$10:$S$408,9,FALSE)/VLOOKUP($A177,'2013'!$F$10:$M$460,8,FALSE))*1000,#N/A)</f>
        <v>6.3365407181412818</v>
      </c>
      <c r="CI177" s="198">
        <f>IFERROR((VLOOKUP($A177,'1314'!$F$10:$S$408,9,FALSE)/VLOOKUP($A177,'2014'!$F$10:$M$460,8,FALSE))*1000,#N/A)</f>
        <v>7.6459684893419828</v>
      </c>
      <c r="CJ177" s="198">
        <f>IFERROR((VLOOKUP($A177,'1415'!$F$10:$S$408,9,FALSE)/VLOOKUP($A177,'2015'!$F$10:$M$460,8,FALSE))*1000,#N/A)</f>
        <v>5.967408767500574</v>
      </c>
      <c r="CK177" s="198">
        <f>IFERROR((VLOOKUP($A177,'1516'!$F$10:$S$408,9,FALSE)/VLOOKUP($A177,'2016'!$F$10:$M$460,8,FALSE))*1000,#N/A)</f>
        <v>4.7857793983591614</v>
      </c>
      <c r="CL177" s="198">
        <f>IFERROR((VLOOKUP($A177,'1617'!$F$10:$S$408,9,FALSE)/VLOOKUP($A177,'2017'!$F$10:$M$460,8,FALSE))*1000,#N/A)</f>
        <v>4.753282028066999</v>
      </c>
      <c r="CM177" s="198">
        <f>IFERROR((VLOOKUP($A177,'1718'!$F$10:$S$408,9,FALSE)/VLOOKUP($A177,'2018'!$F$10:$N$460,9,FALSE))*1000,#N/A)</f>
        <v>7.3974445191661067</v>
      </c>
      <c r="CN177" s="198">
        <f>IFERROR((VLOOKUP($A177,'1819'!$F$10:$S$408,9,FALSE)/VLOOKUP($A177,'2018'!$F$10:$N$460,9,FALSE))*1000,#N/A)</f>
        <v>10.759919300605246</v>
      </c>
      <c r="CO177" s="198">
        <f>IFERROR((VLOOKUP($A177,'1920'!$F$10:$S$408,9,FALSE)/VLOOKUP($A177,'2019'!$F$10:$N$464,8,FALSE))*1000,#N/A)</f>
        <v>10.375504978034835</v>
      </c>
      <c r="CP177" s="198">
        <f>IFERROR((VLOOKUP($A177,'20 21'!$F$10:$S$408,9,FALSE)/VLOOKUP($A177,'2020'!$F$10:$N$469,8,FALSE))*1000,#N/A)</f>
        <v>10.765019399004345</v>
      </c>
      <c r="CQ177" s="198">
        <f>IFERROR((VLOOKUP($A177,'21 22'!$F$10:$S$408,9,FALSE)/VLOOKUP($A177,'2021'!$F$10:$N$469,8,FALSE))*1000,#N/A)</f>
        <v>13.862715792665757</v>
      </c>
      <c r="CR177" s="198">
        <f>IFERROR((VLOOKUP($A177,'22 23'!$F$10:$S$408,9,FALSE)/VLOOKUP($A177,'2022'!$F$10:$N$469,8,FALSE))*1000,#N/A)</f>
        <v>17.436050096748815</v>
      </c>
      <c r="CS177" s="196">
        <f>IFERROR((VLOOKUP($A177,'23 24'!$F$7:$S$408,9,FALSE)/VLOOKUP($A177,'2023'!$C$7:$N$469,9,FALSE))*1000,#N/A)</f>
        <v>13.049692400107713</v>
      </c>
      <c r="CU177" s="198">
        <f>IFERROR((VLOOKUP($A177,'0910'!$F$10:$S$433,10,FALSE)/VLOOKUP($A177,'2010'!$C$5:$K$611,9,FALSE))*1000,#N/A)</f>
        <v>0.96315916205152896</v>
      </c>
      <c r="CV177" s="198">
        <f>IFERROR((VLOOKUP($A177,'1011'!$F$10:$S$433,11,FALSE)/VLOOKUP($A177,'2011'!$C$5:$K$611,9,FALSE))*1000,#N/A)</f>
        <v>0.95419847328244267</v>
      </c>
      <c r="CW177" s="198">
        <f>IFERROR((VLOOKUP($A177,'1112'!$F$10:$S$408,10,FALSE)/VLOOKUP($A177,'2012'!$F$10:$M$460,8,FALSE))*1000,#N/A)</f>
        <v>0.47270148900969039</v>
      </c>
      <c r="CX177" s="198">
        <f>IFERROR((VLOOKUP($A177,'1213'!$F$10:$S$408,10,FALSE)/VLOOKUP($A177,'2013'!$F$10:$M$460,8,FALSE))*1000,#N/A)</f>
        <v>1.6428068528514432</v>
      </c>
      <c r="CY177" s="198">
        <f>IFERROR((VLOOKUP($A177,'1314'!$F$10:$S$408,10,FALSE)/VLOOKUP($A177,'2014'!$F$10:$M$460,8,FALSE))*1000,#N/A)</f>
        <v>0.23169601482854496</v>
      </c>
      <c r="CZ177" s="198">
        <f>IFERROR((VLOOKUP($A177,'1415'!$F$10:$S$408,10,FALSE)/VLOOKUP($A177,'2015'!$F$10:$M$460,8,FALSE))*1000,#N/A)</f>
        <v>0.45903144365389031</v>
      </c>
      <c r="DA177" s="198">
        <f>IFERROR((VLOOKUP($A177,'1516'!$F$10:$S$408,10,FALSE)/VLOOKUP($A177,'2016'!$F$10:$M$460,8,FALSE))*1000,#N/A)</f>
        <v>1.5952597994530537</v>
      </c>
      <c r="DB177" s="198">
        <f>IFERROR((VLOOKUP($A177,'1617'!$F$10:$S$408,10,FALSE)/VLOOKUP($A177,'2017'!$F$10:$M$460,8,FALSE))*1000,#N/A)</f>
        <v>1.1317338162064281</v>
      </c>
      <c r="DC177" s="198">
        <f>IFERROR((VLOOKUP($A177,'1718'!$F$10:$S$408,10,FALSE)/VLOOKUP($A177,'2018'!$F$10:$N$460,9,FALSE))*1000,#N/A)</f>
        <v>1.7933198834342075</v>
      </c>
      <c r="DD177" s="198">
        <f>IFERROR((VLOOKUP($A177,'1819'!$F$10:$S$408,10,FALSE)/VLOOKUP($A177,'2018'!$F$10:$N$460,9,FALSE))*1000,#N/A)</f>
        <v>0.89665994171710373</v>
      </c>
      <c r="DE177" s="198">
        <f>IFERROR((VLOOKUP($A177,'1920'!$F$10:$S$408,10,FALSE)/VLOOKUP($A177,'2019'!$F$10:$N$464,8,FALSE))*1000,#N/A)</f>
        <v>0.88302170025828386</v>
      </c>
      <c r="DF177" s="198">
        <f>IFERROR((VLOOKUP($A177,'20 21'!$F$10:$S$408,10,FALSE)/VLOOKUP($A177,'2020'!$F$10:$N$469,8,FALSE))*1000,#N/A)</f>
        <v>4.1741911955322966</v>
      </c>
      <c r="DG177" s="198">
        <f>IFERROR((VLOOKUP($A177,'21 22'!$F$10:$S$408,10,FALSE)/VLOOKUP($A177,'2021'!$F$10:$N$469,8,FALSE))*1000,#N/A)</f>
        <v>4.765308553728854</v>
      </c>
      <c r="DH177" s="198">
        <f>IFERROR((VLOOKUP($A177,'22 23'!$F$10:$S$408,10,FALSE)/VLOOKUP($A177,'2022'!$F$10:$N$469,8,FALSE))*1000,#N/A)</f>
        <v>6.3790427183227365</v>
      </c>
      <c r="DI177" s="196">
        <f>IFERROR((VLOOKUP($A177,'23 24'!$F$7:$S$408,10,FALSE)/VLOOKUP($A177,'2023'!$C$7:$N$469,9,FALSE))*1000,#N/A)</f>
        <v>4.9713113905172239</v>
      </c>
      <c r="DK177" s="198">
        <f>IFERROR((VLOOKUP($A177,'0910'!$F$10:$S$433,11,FALSE)/VLOOKUP($A177,'2010'!$C$5:$K$611,9,FALSE))*1000,#N/A)</f>
        <v>0</v>
      </c>
      <c r="DL177" s="198">
        <f>IFERROR((VLOOKUP($A177,'1011'!$F$10:$S$433,12,FALSE)/VLOOKUP($A177,'2011'!$C$5:$K$611,9,FALSE))*1000,#N/A)</f>
        <v>0</v>
      </c>
      <c r="DM177" s="198">
        <f>IFERROR((VLOOKUP($A177,'1112'!$F$10:$S$408,11,FALSE)/VLOOKUP($A177,'2012'!$F$10:$M$460,8,FALSE))*1000,#N/A)</f>
        <v>0</v>
      </c>
      <c r="DN177" s="198">
        <f>IFERROR((VLOOKUP($A177,'1213'!$F$10:$S$408,11,FALSE)/VLOOKUP($A177,'2013'!$F$10:$M$460,8,FALSE))*1000,#N/A)</f>
        <v>0</v>
      </c>
      <c r="DO177" s="198">
        <f>IFERROR((VLOOKUP($A177,'1314'!$F$10:$S$408,11,FALSE)/VLOOKUP($A177,'2014'!$F$10:$M$460,8,FALSE))*1000,#N/A)</f>
        <v>0</v>
      </c>
      <c r="DP177" s="198">
        <f>IFERROR((VLOOKUP($A177,'1415'!$F$10:$S$408,11,FALSE)/VLOOKUP($A177,'2015'!$F$10:$M$460,8,FALSE))*1000,#N/A)</f>
        <v>0</v>
      </c>
      <c r="DQ177" s="198">
        <f>IFERROR((VLOOKUP($A177,'1516'!$F$10:$S$408,11,FALSE)/VLOOKUP($A177,'2016'!$F$10:$M$460,8,FALSE))*1000,#N/A)</f>
        <v>0</v>
      </c>
      <c r="DR177" s="198">
        <f>IFERROR((VLOOKUP($A177,'1617'!$F$10:$S$408,11,FALSE)/VLOOKUP($A177,'2017'!$F$10:$M$460,8,FALSE))*1000,#N/A)</f>
        <v>0</v>
      </c>
      <c r="DS177" s="198">
        <f>IFERROR((VLOOKUP($A177,'1718'!$F$10:$S$408,11,FALSE)/VLOOKUP($A177,'2018'!$F$10:$N$460,9,FALSE))*1000,#N/A)</f>
        <v>0</v>
      </c>
      <c r="DT177" s="198">
        <f>IFERROR((VLOOKUP($A177,'1819'!$F$10:$S$408,11,FALSE)/VLOOKUP($A177,'2018'!$F$10:$N$460,9,FALSE))*1000,#N/A)</f>
        <v>0</v>
      </c>
      <c r="DU177" s="198">
        <f>IFERROR((VLOOKUP($A177,'1920'!$F$10:$S$408,11,FALSE)/VLOOKUP($A177,'2019'!$F$10:$N$464,8,FALSE))*1000,#N/A)</f>
        <v>0</v>
      </c>
      <c r="DV177" s="198">
        <f>IFERROR((VLOOKUP($A177,'20 21'!$F$10:$S$408,11,FALSE)/VLOOKUP($A177,'2020'!$F$10:$N$469,8,FALSE))*1000,#N/A)</f>
        <v>0</v>
      </c>
      <c r="DW177" s="198">
        <f>IFERROR((VLOOKUP($A177,'21 22'!$F$10:$S$408,11,FALSE)/VLOOKUP($A177,'2021'!$F$10:$N$469,8,FALSE))*1000,#N/A)</f>
        <v>0</v>
      </c>
      <c r="DX177" s="198">
        <f>IFERROR((VLOOKUP($A177,'22 23'!$F$10:$S$408,11,FALSE)/VLOOKUP($A177,'2022'!$F$10:$N$469,8,FALSE))*1000,#N/A)</f>
        <v>0.42526951455484913</v>
      </c>
      <c r="DY177" s="196">
        <f>IFERROR((VLOOKUP($A177,'23 24'!$F$7:$S$408,11,FALSE)/VLOOKUP($A177,'2023'!$C$7:$N$469,9,FALSE))*1000,#N/A)</f>
        <v>0</v>
      </c>
      <c r="EA177" s="198">
        <f>IFERROR((VLOOKUP($A177,'0910'!$F$10:$S$433,12,FALSE)/VLOOKUP($A177,'2010'!$C$5:$K$611,9,FALSE))*1000,#N/A)</f>
        <v>7.4644835058993504</v>
      </c>
      <c r="EB177" s="198">
        <f>IFERROR((VLOOKUP($A177,'1011'!$F$10:$S$433,13,FALSE)/VLOOKUP($A177,'2011'!$C$5:$K$611,9,FALSE))*1000,#N/A)</f>
        <v>8.5877862595419856</v>
      </c>
      <c r="EC177" s="198">
        <f>IFERROR((VLOOKUP($A177,'1112'!$F$10:$S$408,12,FALSE)/VLOOKUP($A177,'2012'!$F$10:$M$460,8,FALSE))*1000,#N/A)</f>
        <v>8.5086268021744278</v>
      </c>
      <c r="ED177" s="198">
        <f>IFERROR((VLOOKUP($A177,'1213'!$F$10:$S$408,12,FALSE)/VLOOKUP($A177,'2013'!$F$10:$M$460,8,FALSE))*1000,#N/A)</f>
        <v>7.9793475709927248</v>
      </c>
      <c r="EE177" s="198">
        <f>IFERROR((VLOOKUP($A177,'1314'!$F$10:$S$408,12,FALSE)/VLOOKUP($A177,'2014'!$F$10:$M$460,8,FALSE))*1000,#N/A)</f>
        <v>7.8776645041705278</v>
      </c>
      <c r="EF177" s="198">
        <f>IFERROR((VLOOKUP($A177,'1415'!$F$10:$S$408,12,FALSE)/VLOOKUP($A177,'2015'!$F$10:$M$460,8,FALSE))*1000,#N/A)</f>
        <v>6.4264402111544641</v>
      </c>
      <c r="EG177" s="198">
        <f>IFERROR((VLOOKUP($A177,'1516'!$F$10:$S$408,12,FALSE)/VLOOKUP($A177,'2016'!$F$10:$M$460,8,FALSE))*1000,#N/A)</f>
        <v>6.381039197812215</v>
      </c>
      <c r="EH177" s="198">
        <f>IFERROR((VLOOKUP($A177,'1617'!$F$10:$S$408,12,FALSE)/VLOOKUP($A177,'2017'!$F$10:$M$460,8,FALSE))*1000,#N/A)</f>
        <v>5.6586690810321407</v>
      </c>
      <c r="EI177" s="198">
        <f>IFERROR((VLOOKUP($A177,'1718'!$F$10:$S$408,12,FALSE)/VLOOKUP($A177,'2018'!$F$10:$N$460,9,FALSE))*1000,#N/A)</f>
        <v>8.9665994171710377</v>
      </c>
      <c r="EJ177" s="198">
        <f>IFERROR((VLOOKUP($A177,'1819'!$F$10:$S$408,12,FALSE)/VLOOKUP($A177,'2018'!$F$10:$N$460,9,FALSE))*1000,#N/A)</f>
        <v>11.432414256893074</v>
      </c>
      <c r="EK177" s="198">
        <f>IFERROR((VLOOKUP($A177,'1920'!$F$10:$S$408,12,FALSE)/VLOOKUP($A177,'2019'!$F$10:$N$464,8,FALSE))*1000,#N/A)</f>
        <v>11.258526678293119</v>
      </c>
      <c r="EL177" s="198">
        <f>IFERROR((VLOOKUP($A177,'20 21'!$F$10:$S$408,12,FALSE)/VLOOKUP($A177,'2020'!$F$10:$N$469,8,FALSE))*1000,#N/A)</f>
        <v>14.719516321087573</v>
      </c>
      <c r="EM177" s="198">
        <f>IFERROR((VLOOKUP($A177,'21 22'!$F$10:$S$408,12,FALSE)/VLOOKUP($A177,'2021'!$F$10:$N$469,8,FALSE))*1000,#N/A)</f>
        <v>18.628024346394611</v>
      </c>
      <c r="EN177" s="198">
        <f>IFERROR((VLOOKUP($A177,'22 23'!$F$10:$S$408,12,FALSE)/VLOOKUP($A177,'2022'!$F$10:$N$469,8,FALSE))*1000,#N/A)</f>
        <v>24.2403623296264</v>
      </c>
      <c r="EO177" s="196">
        <f>IFERROR((VLOOKUP($A177,'23 24'!$F$7:$S$408,12,FALSE)/VLOOKUP($A177,'2023'!$C$7:$N$469,9,FALSE))*1000,#N/A)</f>
        <v>17.813865816020051</v>
      </c>
    </row>
    <row r="178" spans="1:145" x14ac:dyDescent="0.3">
      <c r="A178" t="s">
        <v>1300</v>
      </c>
      <c r="B178" t="s">
        <v>1743</v>
      </c>
      <c r="C178" t="str">
        <f>IF(VLOOKUP($A178,'0910'!$F$10:$L$433,1,FALSE)=VLOOKUP($A178,'2010'!$C$5:$K$611,1,FALSE),VLOOKUP($A178,'0910'!$F$10:$L$433,1,FALSE),FALSE)</f>
        <v>Mid Sussex</v>
      </c>
      <c r="D178" t="str">
        <f>IF(VLOOKUP($A178,'1011'!$F$10:$L$433,1,FALSE)=VLOOKUP($A178,'2011'!$C$5:$K$611,1,FALSE),VLOOKUP($A178,'1011'!$F$10:$L$433,1,FALSE),FALSE)</f>
        <v>Mid Sussex</v>
      </c>
      <c r="E178" t="str">
        <f>IF(VLOOKUP(A178,'1112'!$F$10:$L$408,1,FALSE)=VLOOKUP(A178,'2012'!$F$10:$M$460,1,FALSE),VLOOKUP(A178,'1112'!$F$10:$L$408,1,FALSE),FALSE)</f>
        <v>Mid Sussex</v>
      </c>
      <c r="F178" t="str">
        <f>IF(VLOOKUP($A178,'1213'!$F$10:$L$408,1,FALSE)=VLOOKUP($A178,'2013'!$F$10:$M$460,1,FALSE),VLOOKUP($A178,'1213'!$F$10:$L$408,1,FALSE),FALSE)</f>
        <v>Mid Sussex</v>
      </c>
      <c r="G178" t="str">
        <f>IF(VLOOKUP($A178,'1314'!$F$10:$L$408,1,FALSE)=VLOOKUP($A178,'2014'!$F$10:$M$460,1,FALSE),VLOOKUP($A178,'1314'!$F$10:$L$408,1,FALSE),FALSE)</f>
        <v>Mid Sussex</v>
      </c>
      <c r="H178" t="str">
        <f>IF(VLOOKUP($A178,'1415'!$F$10:$L$408,1,FALSE)=VLOOKUP($A178,'2015'!$F$10:$M$460,1,FALSE),VLOOKUP($A178,'1415'!$F$10:$L$408,1,FALSE),FALSE)</f>
        <v>Mid Sussex</v>
      </c>
      <c r="I178" t="str">
        <f>IF(VLOOKUP($A178,'1516'!$F$10:$L$408,1,FALSE)=VLOOKUP($A178,'2015'!$F$10:$M$460,1,FALSE),VLOOKUP($A178,'1516'!$F$10:$L$408,1,FALSE),FALSE)</f>
        <v>Mid Sussex</v>
      </c>
      <c r="J178" t="str">
        <f>IF(VLOOKUP($A178,'1617'!$F$10:$L$408,1,FALSE)=VLOOKUP($A178,'2016'!$F$10:$M$460,1,FALSE),VLOOKUP($A178,'1617'!$F$10:$L$408,1,FALSE),FALSE)</f>
        <v>Mid Sussex</v>
      </c>
      <c r="K178" t="str">
        <f>IF(VLOOKUP($A178,'1718'!$F$10:$M$408,1,FALSE)=VLOOKUP($A178,'2017'!$F$10:$M$460,1,FALSE),VLOOKUP($A178,'1718'!$F$10:$M$408,1,FALSE),FALSE)</f>
        <v>Mid Sussex</v>
      </c>
      <c r="L178" t="str">
        <f>IF(VLOOKUP($A178,'1819'!$F$10:$M$408,1,FALSE)=VLOOKUP($A178,'2018'!$F$10:$M$460,1,FALSE),VLOOKUP($A178,'1819'!$F$10:$M$408,1,FALSE),FALSE)</f>
        <v>Mid Sussex</v>
      </c>
      <c r="M178" t="str">
        <f>IF(VLOOKUP($A178,'1920'!$F$10:$M$408,1,FALSE)=VLOOKUP($A178,'2019'!$F$10:$M$464,1,FALSE),VLOOKUP($A178,'1920'!$F$10:$M$408,1,FALSE),FALSE)</f>
        <v>Mid Sussex</v>
      </c>
      <c r="N178" t="str">
        <f>IF(VLOOKUP($A178,'20 21'!$F$10:$N$408,1,FALSE)=VLOOKUP($A178,'2020'!$F$10:$O$468,1,FALSE),VLOOKUP($A178,'20 21'!$F$10:$N$408,1,FALSE),FALSE)</f>
        <v>Mid Sussex</v>
      </c>
      <c r="O178" t="str">
        <f>IF(VLOOKUP($A178,'21 22'!$F$10:$N$408,1,FALSE)=VLOOKUP($A178,'2021'!$F$10:$O$471,1,FALSE),VLOOKUP($A178,'21 22'!$F$10:$N$408,1,FALSE),FALSE)</f>
        <v>Mid Sussex</v>
      </c>
      <c r="P178" t="str">
        <f>IF(VLOOKUP($A178,'22 23'!$F$10:$N$408,1,FALSE)=VLOOKUP($A178,'2022'!$F$10:$O$468,1,FALSE),VLOOKUP($A178,'22 23'!$F$10:$N$408,1,FALSE),FALSE)</f>
        <v>Mid Sussex</v>
      </c>
      <c r="Q178" t="str">
        <f>IF(VLOOKUP($A178,'23 24'!$F$7:$N$408,1,FALSE)=VLOOKUP($A178,'2023'!$C$7:$O$468,1,FALSE),VLOOKUP($A178,'23 24'!$F$7:$N$408,1,FALSE),FALSE)</f>
        <v>Mid Sussex</v>
      </c>
      <c r="S178" s="196">
        <f>IFERROR((VLOOKUP($A178,'0910'!$F$10:$L$433,4,FALSE)/VLOOKUP($A178,'2010'!$C$5:$K$611,9,FALSE))*1000,#N/A)</f>
        <v>3.4252440486384659</v>
      </c>
      <c r="T178" s="196">
        <f>IFERROR((VLOOKUP($A178,'1011'!$F$10:$L$433,4,FALSE)/VLOOKUP($A178,'2011'!$C$5:$K$611,9,FALSE))*1000,#N/A)</f>
        <v>5.9615057060126038</v>
      </c>
      <c r="U178" s="196">
        <f>IFERROR((VLOOKUP($A178,'1112'!$F$10:$L$408,4,FALSE)/VLOOKUP($A178,'2012'!$F$10:$M$460,8,FALSE))*1000,#N/A)</f>
        <v>8.2366784333501428</v>
      </c>
      <c r="V178" s="196">
        <f>IFERROR((VLOOKUP($A178,'1213'!$F$10:$L$408,4,FALSE)/VLOOKUP($A178,'2013'!$F$10:$M$460,8,FALSE))*1000,#N/A)</f>
        <v>4.497751124437781</v>
      </c>
      <c r="W178" s="196">
        <f>IFERROR((VLOOKUP($A178,'1314'!$F$10:$L$408,4,FALSE)/VLOOKUP($A178,'2014'!$F$10:$M$460,8,FALSE))*1000,#N/A)</f>
        <v>4.9447832536673806</v>
      </c>
      <c r="X178" s="196">
        <f>IFERROR((VLOOKUP($A178,'1415'!$F$10:$L$408,4,FALSE)/VLOOKUP($A178,'2015'!$F$10:$M$460,8,FALSE))*1000,#N/A)</f>
        <v>7.9947789198890513</v>
      </c>
      <c r="Y178" s="196">
        <f>IFERROR((VLOOKUP($A178,'1516'!$F$10:$L$408,4,FALSE)/VLOOKUP($A178,'2016'!$F$10:$M$460,8,FALSE))*1000,#N/A)</f>
        <v>7.3978771309102607</v>
      </c>
      <c r="Z178" s="196">
        <f>IFERROR((VLOOKUP($A178,'1617'!$F$10:$L$408,4,FALSE)/VLOOKUP($A178,'2017'!$F$10:$M$460,8,FALSE))*1000,#N/A)</f>
        <v>7.9138968027856924</v>
      </c>
      <c r="AA178" s="196">
        <f>IFERROR((VLOOKUP($A178,'1718'!$F$10:$L$408,4,FALSE)/VLOOKUP($A178,'2018'!$F$10:$N$460,9,FALSE))*1000,#N/A)</f>
        <v>5.9570465590217907</v>
      </c>
      <c r="AB178" s="196">
        <f>IFERROR((VLOOKUP($A178,'1819'!$F$10:$L$408,4,FALSE)/VLOOKUP($A178,'2018'!$F$10:$N$460,9,FALSE))*1000,#N/A)</f>
        <v>9.2490986047969894</v>
      </c>
      <c r="AC178" s="196">
        <f>IFERROR((VLOOKUP($A178,'1920'!$F$10:$L$408,4,FALSE)/VLOOKUP($A178,'2019'!$F$10:$N$464,8,FALSE))*1000,#N/A)</f>
        <v>7.6022030874253357</v>
      </c>
      <c r="AD178" s="196">
        <f>IFERROR((VLOOKUP($A178,'20 21'!$F$10:$M$408,4,FALSE)/VLOOKUP($A178,'2020'!$F$10:$N$469,8,FALSE))*1000,#N/A)</f>
        <v>6.6157612048685843</v>
      </c>
      <c r="AE178" s="196">
        <f>IFERROR((VLOOKUP($A178,'21 22'!$F$10:$M$408,4,FALSE)/VLOOKUP($A178,'2021'!$F$10:$N$469,8,FALSE))*1000,#N/A)</f>
        <v>12.265665223053393</v>
      </c>
      <c r="AF178" s="196">
        <f>IFERROR((VLOOKUP($A178,'22 23'!$F$10:$M$408,4,FALSE)/VLOOKUP($A178,'2022'!$F$10:$N$469,8,FALSE))*1000,#N/A)</f>
        <v>6.4026206075044669</v>
      </c>
      <c r="AG178" s="196">
        <f>IFERROR((VLOOKUP($A178,'23 24'!$F$7:$M$408,4,FALSE)/VLOOKUP($A178,'2023'!$C$7:$N$469,9,FALSE))*1000,#N/A)</f>
        <v>5.1303098707161912</v>
      </c>
      <c r="AI178" s="196">
        <f>IFERROR((VLOOKUP($A178,'0910'!$F$10:$L$433,5,FALSE)/VLOOKUP($A178,'2010'!$C$5:$K$611,9,FALSE))*1000,#N/A)</f>
        <v>1.0275732145915395</v>
      </c>
      <c r="AJ178" s="196">
        <f>IFERROR((VLOOKUP($A178,'1011'!$F$10:$L$433,5,FALSE)/VLOOKUP($A178,'2011'!$C$5:$K$611,9,FALSE))*1000,#N/A)</f>
        <v>2.5549310168625445</v>
      </c>
      <c r="AK178" s="196">
        <f>IFERROR((VLOOKUP($A178,'1112'!$F$10:$L$408,5,FALSE)/VLOOKUP($A178,'2012'!$F$10:$M$460,8,FALSE))*1000,#N/A)</f>
        <v>1.3447638258530845</v>
      </c>
      <c r="AL178" s="196">
        <f>IFERROR((VLOOKUP($A178,'1213'!$F$10:$L$408,5,FALSE)/VLOOKUP($A178,'2013'!$F$10:$M$460,8,FALSE))*1000,#N/A)</f>
        <v>0.8329168748958854</v>
      </c>
      <c r="AM178" s="196">
        <f>IFERROR((VLOOKUP($A178,'1314'!$F$10:$L$408,5,FALSE)/VLOOKUP($A178,'2014'!$F$10:$M$460,8,FALSE))*1000,#N/A)</f>
        <v>1.318608867644635</v>
      </c>
      <c r="AN178" s="196">
        <f>IFERROR((VLOOKUP($A178,'1415'!$F$10:$L$408,5,FALSE)/VLOOKUP($A178,'2015'!$F$10:$M$460,8,FALSE))*1000,#N/A)</f>
        <v>1.9579050416054824</v>
      </c>
      <c r="AO178" s="196">
        <f>IFERROR((VLOOKUP($A178,'1516'!$F$10:$L$408,5,FALSE)/VLOOKUP($A178,'2016'!$F$10:$M$460,8,FALSE))*1000,#N/A)</f>
        <v>2.5731746542296556</v>
      </c>
      <c r="AP178" s="196">
        <f>IFERROR((VLOOKUP($A178,'1617'!$F$10:$L$408,5,FALSE)/VLOOKUP($A178,'2017'!$F$10:$M$460,8,FALSE))*1000,#N/A)</f>
        <v>0.94966761633428309</v>
      </c>
      <c r="AQ178" s="196">
        <f>IFERROR((VLOOKUP($A178,'1718'!$F$10:$L$408,5,FALSE)/VLOOKUP($A178,'2018'!$F$10:$N$460,9,FALSE))*1000,#N/A)</f>
        <v>1.254115065057219</v>
      </c>
      <c r="AR178" s="196">
        <f>IFERROR((VLOOKUP($A178,'1819'!$F$10:$L$408,5,FALSE)/VLOOKUP($A178,'2018'!$F$10:$N$460,9,FALSE))*1000,#N/A)</f>
        <v>2.9785232795108953</v>
      </c>
      <c r="AS178" s="196">
        <f>IFERROR((VLOOKUP($A178,'1920'!$F$10:$L$408,5,FALSE)/VLOOKUP($A178,'2019'!$F$10:$N$464,8,FALSE))*1000,#N/A)</f>
        <v>2.6374990303312389</v>
      </c>
      <c r="AT178" s="196">
        <f>IFERROR((VLOOKUP($A178,'20 21'!$F$10:$L$408,5,FALSE)/VLOOKUP($A178,'2020'!$F$10:$N$469,8,FALSE))*1000,#N/A)</f>
        <v>2.769388411340338</v>
      </c>
      <c r="AU178" s="196">
        <f>IFERROR((VLOOKUP($A178,'21 22'!$F$10:$L$408,5,FALSE)/VLOOKUP($A178,'2021'!$F$10:$N$469,8,FALSE))*1000,#N/A)</f>
        <v>4.6942669372179653</v>
      </c>
      <c r="AV178" s="196">
        <f>IFERROR((VLOOKUP($A178,'22 23'!$F$10:$L$408,5,FALSE)/VLOOKUP($A178,'2022'!$F$10:$N$469,8,FALSE))*1000,#N/A)</f>
        <v>2.9779630732578917</v>
      </c>
      <c r="AW178" s="196">
        <f>IFERROR((VLOOKUP($A178,'23 24'!$F$7:$M$408,5,FALSE)/VLOOKUP($A178,'2023'!$C$7:$N$469,9,FALSE))*1000,#N/A)</f>
        <v>7.3290141010231302</v>
      </c>
      <c r="AY178" s="196">
        <f>IFERROR((VLOOKUP($A178,'0910'!$F$10:$L$433,6,FALSE)/VLOOKUP($A178,'2010'!$C$5:$K$611,9,FALSE))*1000,#N/A)</f>
        <v>0</v>
      </c>
      <c r="AZ178" s="196">
        <f>IFERROR((VLOOKUP($A178,'1011'!$F$10:$L$433,6,FALSE)/VLOOKUP($A178,'2011'!$C$5:$K$611,9,FALSE))*1000,#N/A)</f>
        <v>0</v>
      </c>
      <c r="BA178" s="196">
        <f>IFERROR((VLOOKUP($A178,'1112'!$F$10:$L$408,6,FALSE)/VLOOKUP($A178,'2012'!$F$10:$M$460,8,FALSE))*1000,#N/A)</f>
        <v>0</v>
      </c>
      <c r="BB178" s="196">
        <f>IFERROR((VLOOKUP($A178,'1213'!$F$10:$L$408,6,FALSE)/VLOOKUP($A178,'2013'!$F$10:$M$460,8,FALSE))*1000,#N/A)</f>
        <v>0</v>
      </c>
      <c r="BC178" s="196">
        <f>IFERROR((VLOOKUP($A178,'1314'!$F$10:$L$408,6,FALSE)/VLOOKUP($A178,'2014'!$F$10:$M$460,8,FALSE))*1000,#N/A)</f>
        <v>0</v>
      </c>
      <c r="BD178" s="196">
        <f>IFERROR((VLOOKUP($A178,'1415'!$F$10:$L$408,6,FALSE)/VLOOKUP($A178,'2015'!$F$10:$M$460,8,FALSE))*1000,#N/A)</f>
        <v>0</v>
      </c>
      <c r="BE178" s="196">
        <f>IFERROR((VLOOKUP($A178,'1516'!$F$10:$L$408,6,FALSE)/VLOOKUP($A178,'2016'!$F$10:$M$460,8,FALSE))*1000,#N/A)</f>
        <v>0</v>
      </c>
      <c r="BF178" s="196">
        <f>IFERROR((VLOOKUP($A178,'1617'!$F$10:$L$408,6,FALSE)/VLOOKUP($A178,'2017'!$F$10:$M$460,8,FALSE))*1000,#N/A)</f>
        <v>0</v>
      </c>
      <c r="BG178" s="196">
        <f>IFERROR((VLOOKUP($A178,'1718'!$F$10:$L$408,6,FALSE)/VLOOKUP($A178,'2018'!$F$10:$N$460,9,FALSE))*1000,#N/A)</f>
        <v>0</v>
      </c>
      <c r="BH178" s="196">
        <f>IFERROR((VLOOKUP($A178,'1819'!$F$10:$L$408,6,FALSE)/VLOOKUP($A178,'2018'!$F$10:$N$460,9,FALSE))*1000,#N/A)</f>
        <v>0</v>
      </c>
      <c r="BI178" s="196">
        <f>IFERROR((VLOOKUP($A178,'1920'!$F$10:$L$408,6,FALSE)/VLOOKUP($A178,'2019'!$F$10:$N$464,8,FALSE))*1000,#N/A)</f>
        <v>0</v>
      </c>
      <c r="BJ178" s="196">
        <f>IFERROR((VLOOKUP($A178,'20 21'!$F$10:$L$408,6,FALSE)/VLOOKUP($A178,'2020'!$F$10:$N$469,8,FALSE))*1000,#N/A)</f>
        <v>0</v>
      </c>
      <c r="BK178" s="196">
        <f>IFERROR((VLOOKUP($A178,'21 22'!$F$10:$L$408,6,FALSE)/VLOOKUP($A178,'2021'!$F$10:$N$469,8,FALSE))*1000,#N/A)</f>
        <v>0</v>
      </c>
      <c r="BL178" s="196">
        <f>IFERROR((VLOOKUP($A178,'22 23'!$F$10:$L$408,6,FALSE)/VLOOKUP($A178,'2022'!$F$10:$N$469,8,FALSE))*1000,#N/A)</f>
        <v>0</v>
      </c>
      <c r="BM178" s="196">
        <f>IFERROR((VLOOKUP($A178,'23 24'!$F$7:$M$408,6,FALSE)/VLOOKUP($A178,'2023'!$C$7:$N$469,9,FALSE))*1000,#N/A)</f>
        <v>0</v>
      </c>
      <c r="BO178" s="196">
        <f>IFERROR((VLOOKUP($A178,'0910'!$F$10:$L$433,7,FALSE)/VLOOKUP($A178,'2010'!$C$5:$K$611,9,FALSE))*1000,#N/A)</f>
        <v>4.4528172632300054</v>
      </c>
      <c r="BP178" s="196">
        <f>IFERROR((VLOOKUP($A178,'1011'!$F$10:$L$433,7,FALSE)/VLOOKUP($A178,'2011'!$C$5:$K$611,9,FALSE))*1000,#N/A)</f>
        <v>8.5164367228751487</v>
      </c>
      <c r="BQ178" s="196">
        <f>IFERROR((VLOOKUP($A178,'1112'!$F$10:$L$408,7,FALSE)/VLOOKUP($A178,'2012'!$F$10:$M$460,8,FALSE))*1000,#N/A)</f>
        <v>9.5814422592032269</v>
      </c>
      <c r="BR178" s="196">
        <f>IFERROR((VLOOKUP($A178,'1213'!$F$10:$L$408,7,FALSE)/VLOOKUP($A178,'2013'!$F$10:$M$460,8,FALSE))*1000,#N/A)</f>
        <v>5.3306679993336665</v>
      </c>
      <c r="BS178" s="196">
        <f>IFERROR((VLOOKUP($A178,'1314'!$F$10:$L$408,7,FALSE)/VLOOKUP($A178,'2014'!$F$10:$M$460,8,FALSE))*1000,#N/A)</f>
        <v>6.2633921213120152</v>
      </c>
      <c r="BT178" s="196">
        <f>IFERROR((VLOOKUP($A178,'1415'!$F$10:$L$408,7,FALSE)/VLOOKUP($A178,'2015'!$F$10:$M$460,8,FALSE))*1000,#N/A)</f>
        <v>9.7895252080274098</v>
      </c>
      <c r="BU178" s="196">
        <f>IFERROR((VLOOKUP($A178,'1516'!$F$10:$L$408,7,FALSE)/VLOOKUP($A178,'2016'!$F$10:$M$460,8,FALSE))*1000,#N/A)</f>
        <v>9.9710517851399167</v>
      </c>
      <c r="BV178" s="196">
        <f>IFERROR((VLOOKUP($A178,'1617'!$F$10:$L$408,7,FALSE)/VLOOKUP($A178,'2017'!$F$10:$M$460,8,FALSE))*1000,#N/A)</f>
        <v>8.8635644191199745</v>
      </c>
      <c r="BW178" s="196">
        <f>IFERROR((VLOOKUP($A178,'1718'!$F$10:$L$408,7,FALSE)/VLOOKUP($A178,'2018'!$F$10:$N$460,9,FALSE))*1000,#N/A)</f>
        <v>7.2111616240790095</v>
      </c>
      <c r="BX178" s="196">
        <f>IFERROR((VLOOKUP($A178,'1819'!$F$10:$L$408,7,FALSE)/VLOOKUP($A178,'2018'!$F$10:$N$460,9,FALSE))*1000,#N/A)</f>
        <v>12.384386267440037</v>
      </c>
      <c r="BY178" s="196">
        <f>IFERROR((VLOOKUP($A178,'1920'!$F$10:$L$408,7,FALSE)/VLOOKUP($A178,'2019'!$F$10:$N$464,8,FALSE))*1000,#N/A)</f>
        <v>10.394849119540766</v>
      </c>
      <c r="BZ178" s="196">
        <f>IFERROR((VLOOKUP($A178,'20 21'!$F$10:$L$408,7,FALSE)/VLOOKUP($A178,'2020'!$F$10:$N$469,8,FALSE))*1000,#N/A)</f>
        <v>9.3851496162089223</v>
      </c>
      <c r="CA178" s="196">
        <f>IFERROR((VLOOKUP($A178,'21 22'!$F$10:$L$408,7,FALSE)/VLOOKUP($A178,'2021'!$F$10:$N$469,8,FALSE))*1000,#N/A)</f>
        <v>16.959932160271361</v>
      </c>
      <c r="CB178" s="196">
        <f>IFERROR((VLOOKUP($A178,'22 23'!$F$10:$L$408,7,FALSE)/VLOOKUP($A178,'2022'!$F$10:$N$469,8,FALSE))*1000,#N/A)</f>
        <v>9.2316855270994651</v>
      </c>
      <c r="CC178" s="196">
        <f>IFERROR((VLOOKUP($A178,'23 24'!$F$7:$M$408,7,FALSE)/VLOOKUP($A178,'2023'!$C$7:$N$469,9,FALSE))*1000,#N/A)</f>
        <v>12.459323971739323</v>
      </c>
      <c r="CE178" s="198">
        <f>IFERROR((VLOOKUP($A178,'0910'!$F$10:$S$433,9,FALSE)/VLOOKUP($A178,'2010'!$C$5:$K$611,9,FALSE))*1000,#N/A)</f>
        <v>5.8229148826853914</v>
      </c>
      <c r="CF178" s="198">
        <f>IFERROR((VLOOKUP($A178,'1011'!$F$10:$S$433,10,FALSE)/VLOOKUP($A178,'2011'!$C$5:$K$611,9,FALSE))*1000,#N/A)</f>
        <v>2.8955884857775507</v>
      </c>
      <c r="CG178" s="198">
        <f>IFERROR((VLOOKUP($A178,'1112'!$F$10:$S$408,9,FALSE)/VLOOKUP($A178,'2012'!$F$10:$M$460,8,FALSE))*1000,#N/A)</f>
        <v>5.5471507816439738</v>
      </c>
      <c r="CH178" s="198">
        <f>IFERROR((VLOOKUP($A178,'1213'!$F$10:$S$408,9,FALSE)/VLOOKUP($A178,'2013'!$F$10:$M$460,8,FALSE))*1000,#N/A)</f>
        <v>6.8299183741462599</v>
      </c>
      <c r="CI178" s="198">
        <f>IFERROR((VLOOKUP($A178,'1314'!$F$10:$S$408,9,FALSE)/VLOOKUP($A178,'2014'!$F$10:$M$460,8,FALSE))*1000,#N/A)</f>
        <v>5.9337399044008565</v>
      </c>
      <c r="CJ178" s="198">
        <f>IFERROR((VLOOKUP($A178,'1415'!$F$10:$S$408,9,FALSE)/VLOOKUP($A178,'2015'!$F$10:$M$460,8,FALSE))*1000,#N/A)</f>
        <v>4.7316038505465823</v>
      </c>
      <c r="CK178" s="198">
        <f>IFERROR((VLOOKUP($A178,'1516'!$F$10:$S$408,9,FALSE)/VLOOKUP($A178,'2016'!$F$10:$M$460,8,FALSE))*1000,#N/A)</f>
        <v>6.1112898037954331</v>
      </c>
      <c r="CL178" s="198">
        <f>IFERROR((VLOOKUP($A178,'1617'!$F$10:$S$408,9,FALSE)/VLOOKUP($A178,'2017'!$F$10:$M$460,8,FALSE))*1000,#N/A)</f>
        <v>10.129787907565685</v>
      </c>
      <c r="CM178" s="198">
        <f>IFERROR((VLOOKUP($A178,'1718'!$F$10:$S$408,9,FALSE)/VLOOKUP($A178,'2018'!$F$10:$N$460,9,FALSE))*1000,#N/A)</f>
        <v>14.265558865025866</v>
      </c>
      <c r="CN178" s="198">
        <f>IFERROR((VLOOKUP($A178,'1819'!$F$10:$S$408,9,FALSE)/VLOOKUP($A178,'2018'!$F$10:$N$460,9,FALSE))*1000,#N/A)</f>
        <v>7.0543972409468569</v>
      </c>
      <c r="CO178" s="198">
        <f>IFERROR((VLOOKUP($A178,'1920'!$F$10:$S$408,9,FALSE)/VLOOKUP($A178,'2019'!$F$10:$N$464,8,FALSE))*1000,#N/A)</f>
        <v>10.394849119540766</v>
      </c>
      <c r="CP178" s="198">
        <f>IFERROR((VLOOKUP($A178,'20 21'!$F$10:$S$408,9,FALSE)/VLOOKUP($A178,'2020'!$F$10:$N$469,8,FALSE))*1000,#N/A)</f>
        <v>9.5390045279500519</v>
      </c>
      <c r="CQ178" s="198">
        <f>IFERROR((VLOOKUP($A178,'21 22'!$F$10:$S$408,9,FALSE)/VLOOKUP($A178,'2021'!$F$10:$N$469,8,FALSE))*1000,#N/A)</f>
        <v>9.8428177715860556</v>
      </c>
      <c r="CR178" s="198">
        <f>IFERROR((VLOOKUP($A178,'22 23'!$F$10:$S$408,9,FALSE)/VLOOKUP($A178,'2022'!$F$10:$N$469,8,FALSE))*1000,#N/A)</f>
        <v>10.72066706372841</v>
      </c>
      <c r="CS178" s="196">
        <f>IFERROR((VLOOKUP($A178,'23 24'!$F$7:$S$408,9,FALSE)/VLOOKUP($A178,'2023'!$C$7:$N$469,9,FALSE))*1000,#N/A)</f>
        <v>8.5016563571868318</v>
      </c>
      <c r="CU178" s="198">
        <f>IFERROR((VLOOKUP($A178,'0910'!$F$10:$S$433,10,FALSE)/VLOOKUP($A178,'2010'!$C$5:$K$611,9,FALSE))*1000,#N/A)</f>
        <v>1.0275732145915395</v>
      </c>
      <c r="CV178" s="198">
        <f>IFERROR((VLOOKUP($A178,'1011'!$F$10:$S$433,11,FALSE)/VLOOKUP($A178,'2011'!$C$5:$K$611,9,FALSE))*1000,#N/A)</f>
        <v>1.532958610117527</v>
      </c>
      <c r="CW178" s="198">
        <f>IFERROR((VLOOKUP($A178,'1112'!$F$10:$S$408,10,FALSE)/VLOOKUP($A178,'2012'!$F$10:$M$460,8,FALSE))*1000,#N/A)</f>
        <v>1.5128593040847202</v>
      </c>
      <c r="CX178" s="198">
        <f>IFERROR((VLOOKUP($A178,'1213'!$F$10:$S$408,10,FALSE)/VLOOKUP($A178,'2013'!$F$10:$M$460,8,FALSE))*1000,#N/A)</f>
        <v>1.6658337497917708</v>
      </c>
      <c r="CY178" s="198">
        <f>IFERROR((VLOOKUP($A178,'1314'!$F$10:$S$408,10,FALSE)/VLOOKUP($A178,'2014'!$F$10:$M$460,8,FALSE))*1000,#N/A)</f>
        <v>1.318608867644635</v>
      </c>
      <c r="CZ178" s="198">
        <f>IFERROR((VLOOKUP($A178,'1415'!$F$10:$S$408,10,FALSE)/VLOOKUP($A178,'2015'!$F$10:$M$460,8,FALSE))*1000,#N/A)</f>
        <v>1.6315875346712352</v>
      </c>
      <c r="DA178" s="198">
        <f>IFERROR((VLOOKUP($A178,'1516'!$F$10:$S$408,10,FALSE)/VLOOKUP($A178,'2016'!$F$10:$M$460,8,FALSE))*1000,#N/A)</f>
        <v>1.4474107430041816</v>
      </c>
      <c r="DB178" s="198">
        <f>IFERROR((VLOOKUP($A178,'1617'!$F$10:$S$408,10,FALSE)/VLOOKUP($A178,'2017'!$F$10:$M$460,8,FALSE))*1000,#N/A)</f>
        <v>2.6907249129471351</v>
      </c>
      <c r="DC178" s="198">
        <f>IFERROR((VLOOKUP($A178,'1718'!$F$10:$S$408,10,FALSE)/VLOOKUP($A178,'2018'!$F$10:$N$460,9,FALSE))*1000,#N/A)</f>
        <v>0.78382191566076187</v>
      </c>
      <c r="DD178" s="198">
        <f>IFERROR((VLOOKUP($A178,'1819'!$F$10:$S$408,10,FALSE)/VLOOKUP($A178,'2018'!$F$10:$N$460,9,FALSE))*1000,#N/A)</f>
        <v>1.254115065057219</v>
      </c>
      <c r="DE178" s="198">
        <f>IFERROR((VLOOKUP($A178,'1920'!$F$10:$S$408,10,FALSE)/VLOOKUP($A178,'2019'!$F$10:$N$464,8,FALSE))*1000,#N/A)</f>
        <v>3.1029400356838104</v>
      </c>
      <c r="DF178" s="198">
        <f>IFERROR((VLOOKUP($A178,'20 21'!$F$10:$S$408,10,FALSE)/VLOOKUP($A178,'2020'!$F$10:$N$469,8,FALSE))*1000,#N/A)</f>
        <v>2.769388411340338</v>
      </c>
      <c r="DG178" s="198">
        <f>IFERROR((VLOOKUP($A178,'21 22'!$F$10:$S$408,10,FALSE)/VLOOKUP($A178,'2021'!$F$10:$N$469,8,FALSE))*1000,#N/A)</f>
        <v>3.0285593143341711</v>
      </c>
      <c r="DH178" s="198">
        <f>IFERROR((VLOOKUP($A178,'22 23'!$F$10:$S$408,10,FALSE)/VLOOKUP($A178,'2022'!$F$10:$N$469,8,FALSE))*1000,#N/A)</f>
        <v>3.8713519952352593</v>
      </c>
      <c r="DI178" s="196">
        <f>IFERROR((VLOOKUP($A178,'23 24'!$F$7:$S$408,10,FALSE)/VLOOKUP($A178,'2023'!$C$7:$N$469,9,FALSE))*1000,#N/A)</f>
        <v>4.6905690246548035</v>
      </c>
      <c r="DK178" s="198">
        <f>IFERROR((VLOOKUP($A178,'0910'!$F$10:$S$433,11,FALSE)/VLOOKUP($A178,'2010'!$C$5:$K$611,9,FALSE))*1000,#N/A)</f>
        <v>0</v>
      </c>
      <c r="DL178" s="198">
        <f>IFERROR((VLOOKUP($A178,'1011'!$F$10:$S$433,12,FALSE)/VLOOKUP($A178,'2011'!$C$5:$K$611,9,FALSE))*1000,#N/A)</f>
        <v>0</v>
      </c>
      <c r="DM178" s="198">
        <f>IFERROR((VLOOKUP($A178,'1112'!$F$10:$S$408,11,FALSE)/VLOOKUP($A178,'2012'!$F$10:$M$460,8,FALSE))*1000,#N/A)</f>
        <v>0</v>
      </c>
      <c r="DN178" s="198">
        <f>IFERROR((VLOOKUP($A178,'1213'!$F$10:$S$408,11,FALSE)/VLOOKUP($A178,'2013'!$F$10:$M$460,8,FALSE))*1000,#N/A)</f>
        <v>0</v>
      </c>
      <c r="DO178" s="198">
        <f>IFERROR((VLOOKUP($A178,'1314'!$F$10:$S$408,11,FALSE)/VLOOKUP($A178,'2014'!$F$10:$M$460,8,FALSE))*1000,#N/A)</f>
        <v>0</v>
      </c>
      <c r="DP178" s="198">
        <f>IFERROR((VLOOKUP($A178,'1415'!$F$10:$S$408,11,FALSE)/VLOOKUP($A178,'2015'!$F$10:$M$460,8,FALSE))*1000,#N/A)</f>
        <v>0</v>
      </c>
      <c r="DQ178" s="198">
        <f>IFERROR((VLOOKUP($A178,'1516'!$F$10:$S$408,11,FALSE)/VLOOKUP($A178,'2016'!$F$10:$M$460,8,FALSE))*1000,#N/A)</f>
        <v>0</v>
      </c>
      <c r="DR178" s="198">
        <f>IFERROR((VLOOKUP($A178,'1617'!$F$10:$S$408,11,FALSE)/VLOOKUP($A178,'2017'!$F$10:$M$460,8,FALSE))*1000,#N/A)</f>
        <v>0</v>
      </c>
      <c r="DS178" s="198">
        <f>IFERROR((VLOOKUP($A178,'1718'!$F$10:$S$408,11,FALSE)/VLOOKUP($A178,'2018'!$F$10:$N$460,9,FALSE))*1000,#N/A)</f>
        <v>0</v>
      </c>
      <c r="DT178" s="198">
        <f>IFERROR((VLOOKUP($A178,'1819'!$F$10:$S$408,11,FALSE)/VLOOKUP($A178,'2018'!$F$10:$N$460,9,FALSE))*1000,#N/A)</f>
        <v>0</v>
      </c>
      <c r="DU178" s="198">
        <f>IFERROR((VLOOKUP($A178,'1920'!$F$10:$S$408,11,FALSE)/VLOOKUP($A178,'2019'!$F$10:$N$464,8,FALSE))*1000,#N/A)</f>
        <v>0</v>
      </c>
      <c r="DV178" s="198">
        <f>IFERROR((VLOOKUP($A178,'20 21'!$F$10:$S$408,11,FALSE)/VLOOKUP($A178,'2020'!$F$10:$N$469,8,FALSE))*1000,#N/A)</f>
        <v>0</v>
      </c>
      <c r="DW178" s="198">
        <f>IFERROR((VLOOKUP($A178,'21 22'!$F$10:$S$408,11,FALSE)/VLOOKUP($A178,'2021'!$F$10:$N$469,8,FALSE))*1000,#N/A)</f>
        <v>0</v>
      </c>
      <c r="DX178" s="198">
        <f>IFERROR((VLOOKUP($A178,'22 23'!$F$10:$S$408,11,FALSE)/VLOOKUP($A178,'2022'!$F$10:$N$469,8,FALSE))*1000,#N/A)</f>
        <v>0</v>
      </c>
      <c r="DY178" s="196">
        <f>IFERROR((VLOOKUP($A178,'23 24'!$F$7:$S$408,11,FALSE)/VLOOKUP($A178,'2023'!$C$7:$N$469,9,FALSE))*1000,#N/A)</f>
        <v>0</v>
      </c>
      <c r="EA178" s="198">
        <f>IFERROR((VLOOKUP($A178,'0910'!$F$10:$S$433,12,FALSE)/VLOOKUP($A178,'2010'!$C$5:$K$611,9,FALSE))*1000,#N/A)</f>
        <v>6.8504880972769318</v>
      </c>
      <c r="EB178" s="198">
        <f>IFERROR((VLOOKUP($A178,'1011'!$F$10:$S$433,13,FALSE)/VLOOKUP($A178,'2011'!$C$5:$K$611,9,FALSE))*1000,#N/A)</f>
        <v>4.4285470958950768</v>
      </c>
      <c r="EC178" s="198">
        <f>IFERROR((VLOOKUP($A178,'1112'!$F$10:$S$408,12,FALSE)/VLOOKUP($A178,'2012'!$F$10:$M$460,8,FALSE))*1000,#N/A)</f>
        <v>7.0600100857286936</v>
      </c>
      <c r="ED178" s="198">
        <f>IFERROR((VLOOKUP($A178,'1213'!$F$10:$S$408,12,FALSE)/VLOOKUP($A178,'2013'!$F$10:$M$460,8,FALSE))*1000,#N/A)</f>
        <v>8.4957521239380309</v>
      </c>
      <c r="EE178" s="198">
        <f>IFERROR((VLOOKUP($A178,'1314'!$F$10:$S$408,12,FALSE)/VLOOKUP($A178,'2014'!$F$10:$M$460,8,FALSE))*1000,#N/A)</f>
        <v>7.252348772045492</v>
      </c>
      <c r="EF178" s="198">
        <f>IFERROR((VLOOKUP($A178,'1415'!$F$10:$S$408,12,FALSE)/VLOOKUP($A178,'2015'!$F$10:$M$460,8,FALSE))*1000,#N/A)</f>
        <v>6.2000326317506937</v>
      </c>
      <c r="EG178" s="198">
        <f>IFERROR((VLOOKUP($A178,'1516'!$F$10:$S$408,12,FALSE)/VLOOKUP($A178,'2016'!$F$10:$M$460,8,FALSE))*1000,#N/A)</f>
        <v>7.5587005467996145</v>
      </c>
      <c r="EH178" s="198">
        <f>IFERROR((VLOOKUP($A178,'1617'!$F$10:$S$408,12,FALSE)/VLOOKUP($A178,'2017'!$F$10:$M$460,8,FALSE))*1000,#N/A)</f>
        <v>12.978790756568534</v>
      </c>
      <c r="EI178" s="198">
        <f>IFERROR((VLOOKUP($A178,'1718'!$F$10:$S$408,12,FALSE)/VLOOKUP($A178,'2018'!$F$10:$N$460,9,FALSE))*1000,#N/A)</f>
        <v>15.049380780686628</v>
      </c>
      <c r="EJ178" s="198">
        <f>IFERROR((VLOOKUP($A178,'1819'!$F$10:$S$408,12,FALSE)/VLOOKUP($A178,'2018'!$F$10:$N$460,9,FALSE))*1000,#N/A)</f>
        <v>8.3085123060040758</v>
      </c>
      <c r="EK178" s="198">
        <f>IFERROR((VLOOKUP($A178,'1920'!$F$10:$S$408,12,FALSE)/VLOOKUP($A178,'2019'!$F$10:$N$464,8,FALSE))*1000,#N/A)</f>
        <v>13.497789155224575</v>
      </c>
      <c r="EL178" s="198">
        <f>IFERROR((VLOOKUP($A178,'20 21'!$F$10:$S$408,12,FALSE)/VLOOKUP($A178,'2020'!$F$10:$N$469,8,FALSE))*1000,#N/A)</f>
        <v>12.46224785103152</v>
      </c>
      <c r="EM178" s="198">
        <f>IFERROR((VLOOKUP($A178,'21 22'!$F$10:$S$408,12,FALSE)/VLOOKUP($A178,'2021'!$F$10:$N$469,8,FALSE))*1000,#N/A)</f>
        <v>12.719949120203518</v>
      </c>
      <c r="EN178" s="198">
        <f>IFERROR((VLOOKUP($A178,'22 23'!$F$10:$S$408,12,FALSE)/VLOOKUP($A178,'2022'!$F$10:$N$469,8,FALSE))*1000,#N/A)</f>
        <v>14.592019058963668</v>
      </c>
      <c r="EO178" s="196">
        <f>IFERROR((VLOOKUP($A178,'23 24'!$F$7:$S$408,12,FALSE)/VLOOKUP($A178,'2023'!$C$7:$N$469,9,FALSE))*1000,#N/A)</f>
        <v>13.192225381841634</v>
      </c>
    </row>
    <row r="179" spans="1:145" x14ac:dyDescent="0.3">
      <c r="A179" t="s">
        <v>1662</v>
      </c>
      <c r="B179" t="s">
        <v>1743</v>
      </c>
      <c r="C179" t="str">
        <f>IF(VLOOKUP($A179,'0910'!$F$10:$L$433,1,FALSE)=VLOOKUP($A179,'2010'!$C$5:$K$611,1,FALSE),VLOOKUP($A179,'0910'!$F$10:$L$433,1,FALSE),FALSE)</f>
        <v>Middlesbrough</v>
      </c>
      <c r="D179" t="str">
        <f>IF(VLOOKUP($A179,'1011'!$F$10:$L$433,1,FALSE)=VLOOKUP($A179,'2011'!$C$5:$K$611,1,FALSE),VLOOKUP($A179,'1011'!$F$10:$L$433,1,FALSE),FALSE)</f>
        <v>Middlesbrough</v>
      </c>
      <c r="E179" t="str">
        <f>IF(VLOOKUP(A179,'1112'!$F$10:$L$408,1,FALSE)=VLOOKUP(A179,'2012'!$F$10:$M$460,1,FALSE),VLOOKUP(A179,'1112'!$F$10:$L$408,1,FALSE),FALSE)</f>
        <v>Middlesbrough</v>
      </c>
      <c r="F179" t="str">
        <f>IF(VLOOKUP($A179,'1213'!$F$10:$L$408,1,FALSE)=VLOOKUP($A179,'2013'!$F$10:$M$460,1,FALSE),VLOOKUP($A179,'1213'!$F$10:$L$408,1,FALSE),FALSE)</f>
        <v>Middlesbrough</v>
      </c>
      <c r="G179" t="str">
        <f>IF(VLOOKUP($A179,'1314'!$F$10:$L$408,1,FALSE)=VLOOKUP($A179,'2014'!$F$10:$M$460,1,FALSE),VLOOKUP($A179,'1314'!$F$10:$L$408,1,FALSE),FALSE)</f>
        <v>Middlesbrough</v>
      </c>
      <c r="H179" t="str">
        <f>IF(VLOOKUP($A179,'1415'!$F$10:$L$408,1,FALSE)=VLOOKUP($A179,'2015'!$F$10:$M$460,1,FALSE),VLOOKUP($A179,'1415'!$F$10:$L$408,1,FALSE),FALSE)</f>
        <v>Middlesbrough</v>
      </c>
      <c r="I179" t="str">
        <f>IF(VLOOKUP($A179,'1516'!$F$10:$L$408,1,FALSE)=VLOOKUP($A179,'2015'!$F$10:$M$460,1,FALSE),VLOOKUP($A179,'1516'!$F$10:$L$408,1,FALSE),FALSE)</f>
        <v>Middlesbrough</v>
      </c>
      <c r="J179" t="str">
        <f>IF(VLOOKUP($A179,'1617'!$F$10:$L$408,1,FALSE)=VLOOKUP($A179,'2016'!$F$10:$M$460,1,FALSE),VLOOKUP($A179,'1617'!$F$10:$L$408,1,FALSE),FALSE)</f>
        <v>Middlesbrough</v>
      </c>
      <c r="K179" t="str">
        <f>IF(VLOOKUP($A179,'1718'!$F$10:$M$408,1,FALSE)=VLOOKUP($A179,'2017'!$F$10:$M$460,1,FALSE),VLOOKUP($A179,'1718'!$F$10:$M$408,1,FALSE),FALSE)</f>
        <v>Middlesbrough</v>
      </c>
      <c r="L179" t="str">
        <f>IF(VLOOKUP($A179,'1819'!$F$10:$M$408,1,FALSE)=VLOOKUP($A179,'2018'!$F$10:$M$460,1,FALSE),VLOOKUP($A179,'1819'!$F$10:$M$408,1,FALSE),FALSE)</f>
        <v>Middlesbrough</v>
      </c>
      <c r="M179" t="str">
        <f>IF(VLOOKUP($A179,'1920'!$F$10:$M$408,1,FALSE)=VLOOKUP($A179,'2019'!$F$10:$M$464,1,FALSE),VLOOKUP($A179,'1920'!$F$10:$M$408,1,FALSE),FALSE)</f>
        <v>Middlesbrough</v>
      </c>
      <c r="N179" t="str">
        <f>IF(VLOOKUP($A179,'20 21'!$F$10:$N$408,1,FALSE)=VLOOKUP($A179,'2020'!$F$10:$O$468,1,FALSE),VLOOKUP($A179,'20 21'!$F$10:$N$408,1,FALSE),FALSE)</f>
        <v>Middlesbrough</v>
      </c>
      <c r="O179" t="str">
        <f>IF(VLOOKUP($A179,'21 22'!$F$10:$N$408,1,FALSE)=VLOOKUP($A179,'2021'!$F$10:$O$471,1,FALSE),VLOOKUP($A179,'21 22'!$F$10:$N$408,1,FALSE),FALSE)</f>
        <v>Middlesbrough</v>
      </c>
      <c r="P179" t="str">
        <f>IF(VLOOKUP($A179,'22 23'!$F$10:$N$408,1,FALSE)=VLOOKUP($A179,'2022'!$F$10:$O$468,1,FALSE),VLOOKUP($A179,'22 23'!$F$10:$N$408,1,FALSE),FALSE)</f>
        <v>Middlesbrough</v>
      </c>
      <c r="Q179" t="str">
        <f>IF(VLOOKUP($A179,'23 24'!$F$7:$N$408,1,FALSE)=VLOOKUP($A179,'2023'!$C$7:$O$468,1,FALSE),VLOOKUP($A179,'23 24'!$F$7:$N$408,1,FALSE),FALSE)</f>
        <v>Middlesbrough</v>
      </c>
      <c r="S179" s="196">
        <f>IFERROR((VLOOKUP($A179,'0910'!$F$10:$L$433,4,FALSE)/VLOOKUP($A179,'2010'!$C$5:$K$611,9,FALSE))*1000,#N/A)</f>
        <v>2.6796181544129962</v>
      </c>
      <c r="T179" s="196" t="e">
        <f>IFERROR((VLOOKUP($A179,'1011'!$F$10:$L$433,4,FALSE)/VLOOKUP($A179,'2011'!$C$5:$K$611,9,FALSE))*1000,#N/A)</f>
        <v>#N/A</v>
      </c>
      <c r="U179" s="196">
        <f>IFERROR((VLOOKUP($A179,'1112'!$F$10:$L$408,4,FALSE)/VLOOKUP($A179,'2012'!$F$10:$M$460,8,FALSE))*1000,#N/A)</f>
        <v>2.6631158455392812</v>
      </c>
      <c r="V179" s="196">
        <f>IFERROR((VLOOKUP($A179,'1213'!$F$10:$L$408,4,FALSE)/VLOOKUP($A179,'2013'!$F$10:$M$460,8,FALSE))*1000,#N/A)</f>
        <v>2.8159681961239027</v>
      </c>
      <c r="W179" s="196">
        <f>IFERROR((VLOOKUP($A179,'1314'!$F$10:$L$408,4,FALSE)/VLOOKUP($A179,'2014'!$F$10:$M$460,8,FALSE))*1000,#N/A)</f>
        <v>5.6161215725140403</v>
      </c>
      <c r="X179" s="196">
        <f>IFERROR((VLOOKUP($A179,'1415'!$F$10:$L$408,4,FALSE)/VLOOKUP($A179,'2015'!$F$10:$M$460,8,FALSE))*1000,#N/A)</f>
        <v>8.4939562234563883</v>
      </c>
      <c r="Y179" s="196">
        <f>IFERROR((VLOOKUP($A179,'1516'!$F$10:$L$408,4,FALSE)/VLOOKUP($A179,'2016'!$F$10:$M$460,8,FALSE))*1000,#N/A)</f>
        <v>8.0932340563289102</v>
      </c>
      <c r="Z179" s="196">
        <f>IFERROR((VLOOKUP($A179,'1617'!$F$10:$L$408,4,FALSE)/VLOOKUP($A179,'2017'!$F$10:$M$460,8,FALSE))*1000,#N/A)</f>
        <v>5.7775637939335578</v>
      </c>
      <c r="AA179" s="196">
        <f>IFERROR((VLOOKUP($A179,'1718'!$F$10:$L$408,4,FALSE)/VLOOKUP($A179,'2018'!$F$10:$N$460,9,FALSE))*1000,#N/A)</f>
        <v>7.0153061224489797</v>
      </c>
      <c r="AB179" s="196">
        <f>IFERROR((VLOOKUP($A179,'1819'!$F$10:$L$408,4,FALSE)/VLOOKUP($A179,'2018'!$F$10:$N$460,9,FALSE))*1000,#N/A)</f>
        <v>9.5663265306122458</v>
      </c>
      <c r="AC179" s="196">
        <f>IFERROR((VLOOKUP($A179,'1920'!$F$10:$L$408,4,FALSE)/VLOOKUP($A179,'2019'!$F$10:$N$464,8,FALSE))*1000,#N/A)</f>
        <v>5.2164840897235267</v>
      </c>
      <c r="AD179" s="196">
        <f>IFERROR((VLOOKUP($A179,'20 21'!$F$10:$M$408,4,FALSE)/VLOOKUP($A179,'2020'!$F$10:$N$469,8,FALSE))*1000,#N/A)</f>
        <v>8.1748281320989342</v>
      </c>
      <c r="AE179" s="196">
        <f>IFERROR((VLOOKUP($A179,'21 22'!$F$10:$M$408,4,FALSE)/VLOOKUP($A179,'2021'!$F$10:$N$469,8,FALSE))*1000,#N/A)</f>
        <v>9.6825074570924361</v>
      </c>
      <c r="AF179" s="196">
        <f>IFERROR((VLOOKUP($A179,'22 23'!$F$10:$M$408,4,FALSE)/VLOOKUP($A179,'2022'!$F$10:$N$469,8,FALSE))*1000,#N/A)</f>
        <v>6.0340692834929524</v>
      </c>
      <c r="AG179" s="196">
        <f>IFERROR((VLOOKUP($A179,'23 24'!$F$7:$M$408,4,FALSE)/VLOOKUP($A179,'2023'!$C$7:$N$469,9,FALSE))*1000,#N/A)</f>
        <v>3.0657918940462321</v>
      </c>
      <c r="AI179" s="196">
        <f>IFERROR((VLOOKUP($A179,'0910'!$F$10:$L$433,5,FALSE)/VLOOKUP($A179,'2010'!$C$5:$K$611,9,FALSE))*1000,#N/A)</f>
        <v>2.1771897504605597</v>
      </c>
      <c r="AJ179" s="196" t="e">
        <f>IFERROR((VLOOKUP($A179,'1011'!$F$10:$L$433,5,FALSE)/VLOOKUP($A179,'2011'!$C$5:$K$611,9,FALSE))*1000,#N/A)</f>
        <v>#N/A</v>
      </c>
      <c r="AK179" s="196">
        <f>IFERROR((VLOOKUP($A179,'1112'!$F$10:$L$408,5,FALSE)/VLOOKUP($A179,'2012'!$F$10:$M$460,8,FALSE))*1000,#N/A)</f>
        <v>0.49933422103861519</v>
      </c>
      <c r="AL179" s="196">
        <f>IFERROR((VLOOKUP($A179,'1213'!$F$10:$L$408,5,FALSE)/VLOOKUP($A179,'2013'!$F$10:$M$460,8,FALSE))*1000,#N/A)</f>
        <v>0.99387112804373023</v>
      </c>
      <c r="AM179" s="196">
        <f>IFERROR((VLOOKUP($A179,'1314'!$F$10:$L$408,5,FALSE)/VLOOKUP($A179,'2014'!$F$10:$M$460,8,FALSE))*1000,#N/A)</f>
        <v>2.8080607862570202</v>
      </c>
      <c r="AN179" s="196">
        <f>IFERROR((VLOOKUP($A179,'1415'!$F$10:$L$408,5,FALSE)/VLOOKUP($A179,'2015'!$F$10:$M$460,8,FALSE))*1000,#N/A)</f>
        <v>0.65338124795818353</v>
      </c>
      <c r="AO179" s="196">
        <f>IFERROR((VLOOKUP($A179,'1516'!$F$10:$L$408,5,FALSE)/VLOOKUP($A179,'2016'!$F$10:$M$460,8,FALSE))*1000,#N/A)</f>
        <v>0.16186468112657817</v>
      </c>
      <c r="AP179" s="196">
        <f>IFERROR((VLOOKUP($A179,'1617'!$F$10:$L$408,5,FALSE)/VLOOKUP($A179,'2017'!$F$10:$M$460,8,FALSE))*1000,#N/A)</f>
        <v>0</v>
      </c>
      <c r="AQ179" s="196">
        <f>IFERROR((VLOOKUP($A179,'1718'!$F$10:$L$408,5,FALSE)/VLOOKUP($A179,'2018'!$F$10:$N$460,9,FALSE))*1000,#N/A)</f>
        <v>0.31887755102040816</v>
      </c>
      <c r="AR179" s="196">
        <f>IFERROR((VLOOKUP($A179,'1819'!$F$10:$L$408,5,FALSE)/VLOOKUP($A179,'2018'!$F$10:$N$460,9,FALSE))*1000,#N/A)</f>
        <v>0</v>
      </c>
      <c r="AS179" s="196">
        <f>IFERROR((VLOOKUP($A179,'1920'!$F$10:$L$408,5,FALSE)/VLOOKUP($A179,'2019'!$F$10:$N$464,8,FALSE))*1000,#N/A)</f>
        <v>1.2646022035693396</v>
      </c>
      <c r="AT179" s="196">
        <f>IFERROR((VLOOKUP($A179,'20 21'!$F$10:$L$408,5,FALSE)/VLOOKUP($A179,'2020'!$F$10:$N$469,8,FALSE))*1000,#N/A)</f>
        <v>0.31441646661918976</v>
      </c>
      <c r="AU179" s="196">
        <f>IFERROR((VLOOKUP($A179,'21 22'!$F$10:$L$408,5,FALSE)/VLOOKUP($A179,'2021'!$F$10:$N$469,8,FALSE))*1000,#N/A)</f>
        <v>0.93701685068636487</v>
      </c>
      <c r="AV179" s="196">
        <f>IFERROR((VLOOKUP($A179,'22 23'!$F$10:$L$408,5,FALSE)/VLOOKUP($A179,'2022'!$F$10:$N$469,8,FALSE))*1000,#N/A)</f>
        <v>1.0830380765243761</v>
      </c>
      <c r="AW179" s="196">
        <f>IFERROR((VLOOKUP($A179,'23 24'!$F$7:$M$408,5,FALSE)/VLOOKUP($A179,'2023'!$C$7:$N$469,9,FALSE))*1000,#N/A)</f>
        <v>5.2118462198785949</v>
      </c>
      <c r="AY179" s="196">
        <f>IFERROR((VLOOKUP($A179,'0910'!$F$10:$L$433,6,FALSE)/VLOOKUP($A179,'2010'!$C$5:$K$611,9,FALSE))*1000,#N/A)</f>
        <v>0</v>
      </c>
      <c r="AZ179" s="196" t="e">
        <f>IFERROR((VLOOKUP($A179,'1011'!$F$10:$L$433,6,FALSE)/VLOOKUP($A179,'2011'!$C$5:$K$611,9,FALSE))*1000,#N/A)</f>
        <v>#N/A</v>
      </c>
      <c r="BA179" s="196">
        <f>IFERROR((VLOOKUP($A179,'1112'!$F$10:$L$408,6,FALSE)/VLOOKUP($A179,'2012'!$F$10:$M$460,8,FALSE))*1000,#N/A)</f>
        <v>0</v>
      </c>
      <c r="BB179" s="196">
        <f>IFERROR((VLOOKUP($A179,'1213'!$F$10:$L$408,6,FALSE)/VLOOKUP($A179,'2013'!$F$10:$M$460,8,FALSE))*1000,#N/A)</f>
        <v>0</v>
      </c>
      <c r="BC179" s="196">
        <f>IFERROR((VLOOKUP($A179,'1314'!$F$10:$L$408,6,FALSE)/VLOOKUP($A179,'2014'!$F$10:$M$460,8,FALSE))*1000,#N/A)</f>
        <v>0</v>
      </c>
      <c r="BD179" s="196">
        <f>IFERROR((VLOOKUP($A179,'1415'!$F$10:$L$408,6,FALSE)/VLOOKUP($A179,'2015'!$F$10:$M$460,8,FALSE))*1000,#N/A)</f>
        <v>0</v>
      </c>
      <c r="BE179" s="196">
        <f>IFERROR((VLOOKUP($A179,'1516'!$F$10:$L$408,6,FALSE)/VLOOKUP($A179,'2016'!$F$10:$M$460,8,FALSE))*1000,#N/A)</f>
        <v>0</v>
      </c>
      <c r="BF179" s="196">
        <f>IFERROR((VLOOKUP($A179,'1617'!$F$10:$L$408,6,FALSE)/VLOOKUP($A179,'2017'!$F$10:$M$460,8,FALSE))*1000,#N/A)</f>
        <v>0</v>
      </c>
      <c r="BG179" s="196">
        <f>IFERROR((VLOOKUP($A179,'1718'!$F$10:$L$408,6,FALSE)/VLOOKUP($A179,'2018'!$F$10:$N$460,9,FALSE))*1000,#N/A)</f>
        <v>0</v>
      </c>
      <c r="BH179" s="196">
        <f>IFERROR((VLOOKUP($A179,'1819'!$F$10:$L$408,6,FALSE)/VLOOKUP($A179,'2018'!$F$10:$N$460,9,FALSE))*1000,#N/A)</f>
        <v>0</v>
      </c>
      <c r="BI179" s="196">
        <f>IFERROR((VLOOKUP($A179,'1920'!$F$10:$L$408,6,FALSE)/VLOOKUP($A179,'2019'!$F$10:$N$464,8,FALSE))*1000,#N/A)</f>
        <v>0</v>
      </c>
      <c r="BJ179" s="196">
        <f>IFERROR((VLOOKUP($A179,'20 21'!$F$10:$L$408,6,FALSE)/VLOOKUP($A179,'2020'!$F$10:$N$469,8,FALSE))*1000,#N/A)</f>
        <v>0</v>
      </c>
      <c r="BK179" s="196">
        <f>IFERROR((VLOOKUP($A179,'21 22'!$F$10:$L$408,6,FALSE)/VLOOKUP($A179,'2021'!$F$10:$N$469,8,FALSE))*1000,#N/A)</f>
        <v>0</v>
      </c>
      <c r="BL179" s="196">
        <f>IFERROR((VLOOKUP($A179,'22 23'!$F$10:$L$408,6,FALSE)/VLOOKUP($A179,'2022'!$F$10:$N$469,8,FALSE))*1000,#N/A)</f>
        <v>0</v>
      </c>
      <c r="BM179" s="196">
        <f>IFERROR((VLOOKUP($A179,'23 24'!$F$7:$M$408,6,FALSE)/VLOOKUP($A179,'2023'!$C$7:$N$469,9,FALSE))*1000,#N/A)</f>
        <v>0</v>
      </c>
      <c r="BO179" s="196">
        <f>IFERROR((VLOOKUP($A179,'0910'!$F$10:$L$433,7,FALSE)/VLOOKUP($A179,'2010'!$C$5:$K$611,9,FALSE))*1000,#N/A)</f>
        <v>4.6893317702227426</v>
      </c>
      <c r="BP179" s="196" t="e">
        <f>IFERROR((VLOOKUP($A179,'1011'!$F$10:$L$433,7,FALSE)/VLOOKUP($A179,'2011'!$C$5:$K$611,9,FALSE))*1000,#N/A)</f>
        <v>#N/A</v>
      </c>
      <c r="BQ179" s="196">
        <f>IFERROR((VLOOKUP($A179,'1112'!$F$10:$L$408,7,FALSE)/VLOOKUP($A179,'2012'!$F$10:$M$460,8,FALSE))*1000,#N/A)</f>
        <v>3.3288948069241009</v>
      </c>
      <c r="BR179" s="196">
        <f>IFERROR((VLOOKUP($A179,'1213'!$F$10:$L$408,7,FALSE)/VLOOKUP($A179,'2013'!$F$10:$M$460,8,FALSE))*1000,#N/A)</f>
        <v>3.8098393241676329</v>
      </c>
      <c r="BS179" s="196">
        <f>IFERROR((VLOOKUP($A179,'1314'!$F$10:$L$408,7,FALSE)/VLOOKUP($A179,'2014'!$F$10:$M$460,8,FALSE))*1000,#N/A)</f>
        <v>8.4241823587710609</v>
      </c>
      <c r="BT179" s="196">
        <f>IFERROR((VLOOKUP($A179,'1415'!$F$10:$L$408,7,FALSE)/VLOOKUP($A179,'2015'!$F$10:$M$460,8,FALSE))*1000,#N/A)</f>
        <v>9.1473374714145699</v>
      </c>
      <c r="BU179" s="196">
        <f>IFERROR((VLOOKUP($A179,'1516'!$F$10:$L$408,7,FALSE)/VLOOKUP($A179,'2016'!$F$10:$M$460,8,FALSE))*1000,#N/A)</f>
        <v>8.0932340563289102</v>
      </c>
      <c r="BV179" s="196">
        <f>IFERROR((VLOOKUP($A179,'1617'!$F$10:$L$408,7,FALSE)/VLOOKUP($A179,'2017'!$F$10:$M$460,8,FALSE))*1000,#N/A)</f>
        <v>5.7775637939335578</v>
      </c>
      <c r="BW179" s="196">
        <f>IFERROR((VLOOKUP($A179,'1718'!$F$10:$L$408,7,FALSE)/VLOOKUP($A179,'2018'!$F$10:$N$460,9,FALSE))*1000,#N/A)</f>
        <v>7.3341836734693882</v>
      </c>
      <c r="BX179" s="196">
        <f>IFERROR((VLOOKUP($A179,'1819'!$F$10:$L$408,7,FALSE)/VLOOKUP($A179,'2018'!$F$10:$N$460,9,FALSE))*1000,#N/A)</f>
        <v>9.5663265306122458</v>
      </c>
      <c r="BY179" s="196">
        <f>IFERROR((VLOOKUP($A179,'1920'!$F$10:$L$408,7,FALSE)/VLOOKUP($A179,'2019'!$F$10:$N$464,8,FALSE))*1000,#N/A)</f>
        <v>6.4810862932928659</v>
      </c>
      <c r="BZ179" s="196">
        <f>IFERROR((VLOOKUP($A179,'20 21'!$F$10:$L$408,7,FALSE)/VLOOKUP($A179,'2020'!$F$10:$N$469,8,FALSE))*1000,#N/A)</f>
        <v>8.4892445987181233</v>
      </c>
      <c r="CA179" s="196">
        <f>IFERROR((VLOOKUP($A179,'21 22'!$F$10:$L$408,7,FALSE)/VLOOKUP($A179,'2021'!$F$10:$N$469,8,FALSE))*1000,#N/A)</f>
        <v>10.775693782893196</v>
      </c>
      <c r="CB179" s="196">
        <f>IFERROR((VLOOKUP($A179,'22 23'!$F$10:$L$408,7,FALSE)/VLOOKUP($A179,'2022'!$F$10:$N$469,8,FALSE))*1000,#N/A)</f>
        <v>7.1171073600173287</v>
      </c>
      <c r="CC179" s="196">
        <f>IFERROR((VLOOKUP($A179,'23 24'!$F$7:$M$408,7,FALSE)/VLOOKUP($A179,'2023'!$C$7:$N$469,9,FALSE))*1000,#N/A)</f>
        <v>8.4309277086271397</v>
      </c>
      <c r="CE179" s="198">
        <f>IFERROR((VLOOKUP($A179,'0910'!$F$10:$S$433,9,FALSE)/VLOOKUP($A179,'2010'!$C$5:$K$611,9,FALSE))*1000,#N/A)</f>
        <v>2.3446658851113713</v>
      </c>
      <c r="CF179" s="198" t="e">
        <f>IFERROR((VLOOKUP($A179,'1011'!$F$10:$S$433,10,FALSE)/VLOOKUP($A179,'2011'!$C$5:$K$611,9,FALSE))*1000,#N/A)</f>
        <v>#N/A</v>
      </c>
      <c r="CG179" s="198">
        <f>IFERROR((VLOOKUP($A179,'1112'!$F$10:$S$408,9,FALSE)/VLOOKUP($A179,'2012'!$F$10:$M$460,8,FALSE))*1000,#N/A)</f>
        <v>4.9933422103861513</v>
      </c>
      <c r="CH179" s="198">
        <f>IFERROR((VLOOKUP($A179,'1213'!$F$10:$S$408,9,FALSE)/VLOOKUP($A179,'2013'!$F$10:$M$460,8,FALSE))*1000,#N/A)</f>
        <v>2.4846778201093258</v>
      </c>
      <c r="CI179" s="198">
        <f>IFERROR((VLOOKUP($A179,'1314'!$F$10:$S$408,9,FALSE)/VLOOKUP($A179,'2014'!$F$10:$M$460,8,FALSE))*1000,#N/A)</f>
        <v>2.9732408325074329</v>
      </c>
      <c r="CJ179" s="198">
        <f>IFERROR((VLOOKUP($A179,'1415'!$F$10:$S$408,9,FALSE)/VLOOKUP($A179,'2015'!$F$10:$M$460,8,FALSE))*1000,#N/A)</f>
        <v>5.0637046716759224</v>
      </c>
      <c r="CK179" s="198">
        <f>IFERROR((VLOOKUP($A179,'1516'!$F$10:$S$408,9,FALSE)/VLOOKUP($A179,'2016'!$F$10:$M$460,8,FALSE))*1000,#N/A)</f>
        <v>6.960181288442862</v>
      </c>
      <c r="CL179" s="198">
        <f>IFERROR((VLOOKUP($A179,'1617'!$F$10:$S$408,9,FALSE)/VLOOKUP($A179,'2017'!$F$10:$M$460,8,FALSE))*1000,#N/A)</f>
        <v>6.4195153265928422</v>
      </c>
      <c r="CM179" s="198">
        <f>IFERROR((VLOOKUP($A179,'1718'!$F$10:$S$408,9,FALSE)/VLOOKUP($A179,'2018'!$F$10:$N$460,9,FALSE))*1000,#N/A)</f>
        <v>6.2181122448979593</v>
      </c>
      <c r="CN179" s="198">
        <f>IFERROR((VLOOKUP($A179,'1819'!$F$10:$S$408,9,FALSE)/VLOOKUP($A179,'2018'!$F$10:$N$460,9,FALSE))*1000,#N/A)</f>
        <v>7.6530612244897958</v>
      </c>
      <c r="CO179" s="198">
        <f>IFERROR((VLOOKUP($A179,'1920'!$F$10:$S$408,9,FALSE)/VLOOKUP($A179,'2019'!$F$10:$N$464,8,FALSE))*1000,#N/A)</f>
        <v>8.0618390477545407</v>
      </c>
      <c r="CP179" s="198">
        <f>IFERROR((VLOOKUP($A179,'20 21'!$F$10:$S$408,9,FALSE)/VLOOKUP($A179,'2020'!$F$10:$N$469,8,FALSE))*1000,#N/A)</f>
        <v>4.4018305326686571</v>
      </c>
      <c r="CQ179" s="198">
        <f>IFERROR((VLOOKUP($A179,'21 22'!$F$10:$S$408,9,FALSE)/VLOOKUP($A179,'2021'!$F$10:$N$469,8,FALSE))*1000,#N/A)</f>
        <v>7.3399653303765247</v>
      </c>
      <c r="CR179" s="198">
        <f>IFERROR((VLOOKUP($A179,'22 23'!$F$10:$S$408,9,FALSE)/VLOOKUP($A179,'2022'!$F$10:$N$469,8,FALSE))*1000,#N/A)</f>
        <v>8.0454257113239382</v>
      </c>
      <c r="CS179" s="196">
        <f>IFERROR((VLOOKUP($A179,'23 24'!$F$7:$S$408,9,FALSE)/VLOOKUP($A179,'2023'!$C$7:$N$469,9,FALSE))*1000,#N/A)</f>
        <v>5.9782941933901519</v>
      </c>
      <c r="CU179" s="198">
        <f>IFERROR((VLOOKUP($A179,'0910'!$F$10:$S$433,10,FALSE)/VLOOKUP($A179,'2010'!$C$5:$K$611,9,FALSE))*1000,#N/A)</f>
        <v>3.0145704237146207</v>
      </c>
      <c r="CV179" s="198" t="e">
        <f>IFERROR((VLOOKUP($A179,'1011'!$F$10:$S$433,11,FALSE)/VLOOKUP($A179,'2011'!$C$5:$K$611,9,FALSE))*1000,#N/A)</f>
        <v>#N/A</v>
      </c>
      <c r="CW179" s="198">
        <f>IFERROR((VLOOKUP($A179,'1112'!$F$10:$S$408,10,FALSE)/VLOOKUP($A179,'2012'!$F$10:$M$460,8,FALSE))*1000,#N/A)</f>
        <v>0.49933422103861519</v>
      </c>
      <c r="CX179" s="198">
        <f>IFERROR((VLOOKUP($A179,'1213'!$F$10:$S$408,10,FALSE)/VLOOKUP($A179,'2013'!$F$10:$M$460,8,FALSE))*1000,#N/A)</f>
        <v>1.1595163160510187</v>
      </c>
      <c r="CY179" s="198">
        <f>IFERROR((VLOOKUP($A179,'1314'!$F$10:$S$408,10,FALSE)/VLOOKUP($A179,'2014'!$F$10:$M$460,8,FALSE))*1000,#N/A)</f>
        <v>0.49554013875123881</v>
      </c>
      <c r="CZ179" s="198">
        <f>IFERROR((VLOOKUP($A179,'1415'!$F$10:$S$408,10,FALSE)/VLOOKUP($A179,'2015'!$F$10:$M$460,8,FALSE))*1000,#N/A)</f>
        <v>2.1234890558640971</v>
      </c>
      <c r="DA179" s="198">
        <f>IFERROR((VLOOKUP($A179,'1516'!$F$10:$S$408,10,FALSE)/VLOOKUP($A179,'2016'!$F$10:$M$460,8,FALSE))*1000,#N/A)</f>
        <v>1.2949174490126254</v>
      </c>
      <c r="DB179" s="198">
        <f>IFERROR((VLOOKUP($A179,'1617'!$F$10:$S$408,10,FALSE)/VLOOKUP($A179,'2017'!$F$10:$M$460,8,FALSE))*1000,#N/A)</f>
        <v>0.64195153265928417</v>
      </c>
      <c r="DC179" s="198">
        <f>IFERROR((VLOOKUP($A179,'1718'!$F$10:$S$408,10,FALSE)/VLOOKUP($A179,'2018'!$F$10:$N$460,9,FALSE))*1000,#N/A)</f>
        <v>0.31887755102040816</v>
      </c>
      <c r="DD179" s="198">
        <f>IFERROR((VLOOKUP($A179,'1819'!$F$10:$S$408,10,FALSE)/VLOOKUP($A179,'2018'!$F$10:$N$460,9,FALSE))*1000,#N/A)</f>
        <v>0</v>
      </c>
      <c r="DE179" s="198">
        <f>IFERROR((VLOOKUP($A179,'1920'!$F$10:$S$408,10,FALSE)/VLOOKUP($A179,'2019'!$F$10:$N$464,8,FALSE))*1000,#N/A)</f>
        <v>0</v>
      </c>
      <c r="DF179" s="198">
        <f>IFERROR((VLOOKUP($A179,'20 21'!$F$10:$S$408,10,FALSE)/VLOOKUP($A179,'2020'!$F$10:$N$469,8,FALSE))*1000,#N/A)</f>
        <v>1.1004576331671643</v>
      </c>
      <c r="DG179" s="198">
        <f>IFERROR((VLOOKUP($A179,'21 22'!$F$10:$S$408,10,FALSE)/VLOOKUP($A179,'2021'!$F$10:$N$469,8,FALSE))*1000,#N/A)</f>
        <v>0.31233895022878827</v>
      </c>
      <c r="DH179" s="198">
        <f>IFERROR((VLOOKUP($A179,'22 23'!$F$10:$S$408,10,FALSE)/VLOOKUP($A179,'2022'!$F$10:$N$469,8,FALSE))*1000,#N/A)</f>
        <v>1.2377578017421442</v>
      </c>
      <c r="DI179" s="196">
        <f>IFERROR((VLOOKUP($A179,'23 24'!$F$7:$S$408,10,FALSE)/VLOOKUP($A179,'2023'!$C$7:$N$469,9,FALSE))*1000,#N/A)</f>
        <v>1.0730271629161812</v>
      </c>
      <c r="DK179" s="198">
        <f>IFERROR((VLOOKUP($A179,'0910'!$F$10:$S$433,11,FALSE)/VLOOKUP($A179,'2010'!$C$5:$K$611,9,FALSE))*1000,#N/A)</f>
        <v>0</v>
      </c>
      <c r="DL179" s="198" t="e">
        <f>IFERROR((VLOOKUP($A179,'1011'!$F$10:$S$433,12,FALSE)/VLOOKUP($A179,'2011'!$C$5:$K$611,9,FALSE))*1000,#N/A)</f>
        <v>#N/A</v>
      </c>
      <c r="DM179" s="198">
        <f>IFERROR((VLOOKUP($A179,'1112'!$F$10:$S$408,11,FALSE)/VLOOKUP($A179,'2012'!$F$10:$M$460,8,FALSE))*1000,#N/A)</f>
        <v>0</v>
      </c>
      <c r="DN179" s="198">
        <f>IFERROR((VLOOKUP($A179,'1213'!$F$10:$S$408,11,FALSE)/VLOOKUP($A179,'2013'!$F$10:$M$460,8,FALSE))*1000,#N/A)</f>
        <v>0</v>
      </c>
      <c r="DO179" s="198">
        <f>IFERROR((VLOOKUP($A179,'1314'!$F$10:$S$408,11,FALSE)/VLOOKUP($A179,'2014'!$F$10:$M$460,8,FALSE))*1000,#N/A)</f>
        <v>0</v>
      </c>
      <c r="DP179" s="198">
        <f>IFERROR((VLOOKUP($A179,'1415'!$F$10:$S$408,11,FALSE)/VLOOKUP($A179,'2015'!$F$10:$M$460,8,FALSE))*1000,#N/A)</f>
        <v>0</v>
      </c>
      <c r="DQ179" s="198">
        <f>IFERROR((VLOOKUP($A179,'1516'!$F$10:$S$408,11,FALSE)/VLOOKUP($A179,'2016'!$F$10:$M$460,8,FALSE))*1000,#N/A)</f>
        <v>0</v>
      </c>
      <c r="DR179" s="198">
        <f>IFERROR((VLOOKUP($A179,'1617'!$F$10:$S$408,11,FALSE)/VLOOKUP($A179,'2017'!$F$10:$M$460,8,FALSE))*1000,#N/A)</f>
        <v>0</v>
      </c>
      <c r="DS179" s="198">
        <f>IFERROR((VLOOKUP($A179,'1718'!$F$10:$S$408,11,FALSE)/VLOOKUP($A179,'2018'!$F$10:$N$460,9,FALSE))*1000,#N/A)</f>
        <v>0</v>
      </c>
      <c r="DT179" s="198">
        <f>IFERROR((VLOOKUP($A179,'1819'!$F$10:$S$408,11,FALSE)/VLOOKUP($A179,'2018'!$F$10:$N$460,9,FALSE))*1000,#N/A)</f>
        <v>0</v>
      </c>
      <c r="DU179" s="198">
        <f>IFERROR((VLOOKUP($A179,'1920'!$F$10:$S$408,11,FALSE)/VLOOKUP($A179,'2019'!$F$10:$N$464,8,FALSE))*1000,#N/A)</f>
        <v>0</v>
      </c>
      <c r="DV179" s="198">
        <f>IFERROR((VLOOKUP($A179,'20 21'!$F$10:$S$408,11,FALSE)/VLOOKUP($A179,'2020'!$F$10:$N$469,8,FALSE))*1000,#N/A)</f>
        <v>0</v>
      </c>
      <c r="DW179" s="198">
        <f>IFERROR((VLOOKUP($A179,'21 22'!$F$10:$S$408,11,FALSE)/VLOOKUP($A179,'2021'!$F$10:$N$469,8,FALSE))*1000,#N/A)</f>
        <v>0</v>
      </c>
      <c r="DX179" s="198">
        <f>IFERROR((VLOOKUP($A179,'22 23'!$F$10:$S$408,11,FALSE)/VLOOKUP($A179,'2022'!$F$10:$N$469,8,FALSE))*1000,#N/A)</f>
        <v>0</v>
      </c>
      <c r="DY179" s="196">
        <f>IFERROR((VLOOKUP($A179,'23 24'!$F$7:$S$408,11,FALSE)/VLOOKUP($A179,'2023'!$C$7:$N$469,9,FALSE))*1000,#N/A)</f>
        <v>0</v>
      </c>
      <c r="EA179" s="198">
        <f>IFERROR((VLOOKUP($A179,'0910'!$F$10:$S$433,12,FALSE)/VLOOKUP($A179,'2010'!$C$5:$K$611,9,FALSE))*1000,#N/A)</f>
        <v>5.3592363088259924</v>
      </c>
      <c r="EB179" s="198" t="e">
        <f>IFERROR((VLOOKUP($A179,'1011'!$F$10:$S$433,13,FALSE)/VLOOKUP($A179,'2011'!$C$5:$K$611,9,FALSE))*1000,#N/A)</f>
        <v>#N/A</v>
      </c>
      <c r="EC179" s="198">
        <f>IFERROR((VLOOKUP($A179,'1112'!$F$10:$S$408,12,FALSE)/VLOOKUP($A179,'2012'!$F$10:$M$460,8,FALSE))*1000,#N/A)</f>
        <v>5.4926764314247665</v>
      </c>
      <c r="ED179" s="198">
        <f>IFERROR((VLOOKUP($A179,'1213'!$F$10:$S$408,12,FALSE)/VLOOKUP($A179,'2013'!$F$10:$M$460,8,FALSE))*1000,#N/A)</f>
        <v>3.6441941361603445</v>
      </c>
      <c r="EE179" s="198">
        <f>IFERROR((VLOOKUP($A179,'1314'!$F$10:$S$408,12,FALSE)/VLOOKUP($A179,'2014'!$F$10:$M$460,8,FALSE))*1000,#N/A)</f>
        <v>3.4687809712586719</v>
      </c>
      <c r="EF179" s="198">
        <f>IFERROR((VLOOKUP($A179,'1415'!$F$10:$S$408,12,FALSE)/VLOOKUP($A179,'2015'!$F$10:$M$460,8,FALSE))*1000,#N/A)</f>
        <v>7.0238484155504732</v>
      </c>
      <c r="EG179" s="198">
        <f>IFERROR((VLOOKUP($A179,'1516'!$F$10:$S$408,12,FALSE)/VLOOKUP($A179,'2016'!$F$10:$M$460,8,FALSE))*1000,#N/A)</f>
        <v>8.2550987374554872</v>
      </c>
      <c r="EH179" s="198">
        <f>IFERROR((VLOOKUP($A179,'1617'!$F$10:$S$408,12,FALSE)/VLOOKUP($A179,'2017'!$F$10:$M$460,8,FALSE))*1000,#N/A)</f>
        <v>7.0614668592521266</v>
      </c>
      <c r="EI179" s="198">
        <f>IFERROR((VLOOKUP($A179,'1718'!$F$10:$S$408,12,FALSE)/VLOOKUP($A179,'2018'!$F$10:$N$460,9,FALSE))*1000,#N/A)</f>
        <v>6.5369897959183678</v>
      </c>
      <c r="EJ179" s="198">
        <f>IFERROR((VLOOKUP($A179,'1819'!$F$10:$S$408,12,FALSE)/VLOOKUP($A179,'2018'!$F$10:$N$460,9,FALSE))*1000,#N/A)</f>
        <v>7.6530612244897958</v>
      </c>
      <c r="EK179" s="198">
        <f>IFERROR((VLOOKUP($A179,'1920'!$F$10:$S$408,12,FALSE)/VLOOKUP($A179,'2019'!$F$10:$N$464,8,FALSE))*1000,#N/A)</f>
        <v>8.0618390477545407</v>
      </c>
      <c r="EL179" s="198">
        <f>IFERROR((VLOOKUP($A179,'20 21'!$F$10:$S$408,12,FALSE)/VLOOKUP($A179,'2020'!$F$10:$N$469,8,FALSE))*1000,#N/A)</f>
        <v>5.5022881658358207</v>
      </c>
      <c r="EM179" s="198">
        <f>IFERROR((VLOOKUP($A179,'21 22'!$F$10:$S$408,12,FALSE)/VLOOKUP($A179,'2021'!$F$10:$N$469,8,FALSE))*1000,#N/A)</f>
        <v>7.6523042806053132</v>
      </c>
      <c r="EN179" s="198">
        <f>IFERROR((VLOOKUP($A179,'22 23'!$F$10:$S$408,12,FALSE)/VLOOKUP($A179,'2022'!$F$10:$N$469,8,FALSE))*1000,#N/A)</f>
        <v>9.2831835130660814</v>
      </c>
      <c r="EO179" s="196">
        <f>IFERROR((VLOOKUP($A179,'23 24'!$F$7:$S$408,12,FALSE)/VLOOKUP($A179,'2023'!$C$7:$N$469,9,FALSE))*1000,#N/A)</f>
        <v>6.898031761604023</v>
      </c>
    </row>
    <row r="180" spans="1:145" x14ac:dyDescent="0.3">
      <c r="A180" t="s">
        <v>1688</v>
      </c>
      <c r="B180" t="s">
        <v>1743</v>
      </c>
      <c r="C180" t="str">
        <f>IF(VLOOKUP($A180,'0910'!$F$10:$L$433,1,FALSE)=VLOOKUP($A180,'2010'!$C$5:$K$611,1,FALSE),VLOOKUP($A180,'0910'!$F$10:$L$433,1,FALSE),FALSE)</f>
        <v>Milton Keynes</v>
      </c>
      <c r="D180" t="str">
        <f>IF(VLOOKUP($A180,'1011'!$F$10:$L$433,1,FALSE)=VLOOKUP($A180,'2011'!$C$5:$K$611,1,FALSE),VLOOKUP($A180,'1011'!$F$10:$L$433,1,FALSE),FALSE)</f>
        <v>Milton Keynes</v>
      </c>
      <c r="E180" t="str">
        <f>IF(VLOOKUP(A180,'1112'!$F$10:$L$408,1,FALSE)=VLOOKUP(A180,'2012'!$F$10:$M$460,1,FALSE),VLOOKUP(A180,'1112'!$F$10:$L$408,1,FALSE),FALSE)</f>
        <v>Milton Keynes</v>
      </c>
      <c r="F180" t="str">
        <f>IF(VLOOKUP($A180,'1213'!$F$10:$L$408,1,FALSE)=VLOOKUP($A180,'2013'!$F$10:$M$460,1,FALSE),VLOOKUP($A180,'1213'!$F$10:$L$408,1,FALSE),FALSE)</f>
        <v>Milton Keynes</v>
      </c>
      <c r="G180" t="str">
        <f>IF(VLOOKUP($A180,'1314'!$F$10:$L$408,1,FALSE)=VLOOKUP($A180,'2014'!$F$10:$M$460,1,FALSE),VLOOKUP($A180,'1314'!$F$10:$L$408,1,FALSE),FALSE)</f>
        <v>Milton Keynes</v>
      </c>
      <c r="H180" t="str">
        <f>IF(VLOOKUP($A180,'1415'!$F$10:$L$408,1,FALSE)=VLOOKUP($A180,'2015'!$F$10:$M$460,1,FALSE),VLOOKUP($A180,'1415'!$F$10:$L$408,1,FALSE),FALSE)</f>
        <v>Milton Keynes</v>
      </c>
      <c r="I180" t="str">
        <f>IF(VLOOKUP($A180,'1516'!$F$10:$L$408,1,FALSE)=VLOOKUP($A180,'2015'!$F$10:$M$460,1,FALSE),VLOOKUP($A180,'1516'!$F$10:$L$408,1,FALSE),FALSE)</f>
        <v>Milton Keynes</v>
      </c>
      <c r="J180" t="str">
        <f>IF(VLOOKUP($A180,'1617'!$F$10:$L$408,1,FALSE)=VLOOKUP($A180,'2016'!$F$10:$M$460,1,FALSE),VLOOKUP($A180,'1617'!$F$10:$L$408,1,FALSE),FALSE)</f>
        <v>Milton Keynes</v>
      </c>
      <c r="K180" t="str">
        <f>IF(VLOOKUP($A180,'1718'!$F$10:$M$408,1,FALSE)=VLOOKUP($A180,'2017'!$F$10:$M$460,1,FALSE),VLOOKUP($A180,'1718'!$F$10:$M$408,1,FALSE),FALSE)</f>
        <v>Milton Keynes</v>
      </c>
      <c r="L180" t="str">
        <f>IF(VLOOKUP($A180,'1819'!$F$10:$M$408,1,FALSE)=VLOOKUP($A180,'2018'!$F$10:$M$460,1,FALSE),VLOOKUP($A180,'1819'!$F$10:$M$408,1,FALSE),FALSE)</f>
        <v>Milton Keynes</v>
      </c>
      <c r="M180" t="str">
        <f>IF(VLOOKUP($A180,'1920'!$F$10:$M$408,1,FALSE)=VLOOKUP($A180,'2019'!$F$10:$M$464,1,FALSE),VLOOKUP($A180,'1920'!$F$10:$M$408,1,FALSE),FALSE)</f>
        <v>Milton Keynes</v>
      </c>
      <c r="N180" t="str">
        <f>IF(VLOOKUP($A180,'20 21'!$F$10:$N$408,1,FALSE)=VLOOKUP($A180,'2020'!$F$10:$O$468,1,FALSE),VLOOKUP($A180,'20 21'!$F$10:$N$408,1,FALSE),FALSE)</f>
        <v>Milton Keynes</v>
      </c>
      <c r="O180" t="str">
        <f>IF(VLOOKUP($A180,'21 22'!$F$10:$N$408,1,FALSE)=VLOOKUP($A180,'2021'!$F$10:$O$471,1,FALSE),VLOOKUP($A180,'21 22'!$F$10:$N$408,1,FALSE),FALSE)</f>
        <v>Milton Keynes</v>
      </c>
      <c r="P180" t="str">
        <f>IF(VLOOKUP($A180,'22 23'!$F$10:$N$408,1,FALSE)=VLOOKUP($A180,'2022'!$F$10:$O$468,1,FALSE),VLOOKUP($A180,'22 23'!$F$10:$N$408,1,FALSE),FALSE)</f>
        <v>Milton Keynes</v>
      </c>
      <c r="Q180" t="str">
        <f>IF(VLOOKUP($A180,'23 24'!$F$7:$N$408,1,FALSE)=VLOOKUP($A180,'2023'!$C$7:$O$468,1,FALSE),VLOOKUP($A180,'23 24'!$F$7:$N$408,1,FALSE),FALSE)</f>
        <v>Milton Keynes</v>
      </c>
      <c r="S180" s="196">
        <f>IFERROR((VLOOKUP($A180,'0910'!$F$10:$L$433,4,FALSE)/VLOOKUP($A180,'2010'!$C$5:$K$611,9,FALSE))*1000,#N/A)</f>
        <v>9.4358363130711176</v>
      </c>
      <c r="T180" s="196">
        <f>IFERROR((VLOOKUP($A180,'1011'!$F$10:$L$433,4,FALSE)/VLOOKUP($A180,'2011'!$C$5:$K$611,9,FALSE))*1000,#N/A)</f>
        <v>8.6266052347809037</v>
      </c>
      <c r="U180" s="196">
        <f>IFERROR((VLOOKUP($A180,'1112'!$F$10:$L$408,4,FALSE)/VLOOKUP($A180,'2012'!$F$10:$M$460,8,FALSE))*1000,#N/A)</f>
        <v>8.4950284776522818</v>
      </c>
      <c r="V180" s="196">
        <f>IFERROR((VLOOKUP($A180,'1213'!$F$10:$L$408,4,FALSE)/VLOOKUP($A180,'2013'!$F$10:$M$460,8,FALSE))*1000,#N/A)</f>
        <v>8.9617694727810076</v>
      </c>
      <c r="W180" s="196">
        <f>IFERROR((VLOOKUP($A180,'1314'!$F$10:$L$408,4,FALSE)/VLOOKUP($A180,'2014'!$F$10:$M$460,8,FALSE))*1000,#N/A)</f>
        <v>7.820597380570999</v>
      </c>
      <c r="X180" s="196">
        <f>IFERROR((VLOOKUP($A180,'1415'!$F$10:$L$408,4,FALSE)/VLOOKUP($A180,'2015'!$F$10:$M$460,8,FALSE))*1000,#N/A)</f>
        <v>9.1120409112040921</v>
      </c>
      <c r="Y180" s="196">
        <f>IFERROR((VLOOKUP($A180,'1516'!$F$10:$L$408,4,FALSE)/VLOOKUP($A180,'2016'!$F$10:$M$460,8,FALSE))*1000,#N/A)</f>
        <v>8.368585617068236</v>
      </c>
      <c r="Z180" s="196">
        <f>IFERROR((VLOOKUP($A180,'1617'!$F$10:$L$408,4,FALSE)/VLOOKUP($A180,'2017'!$F$10:$M$460,8,FALSE))*1000,#N/A)</f>
        <v>10.548331363099027</v>
      </c>
      <c r="AA180" s="196">
        <f>IFERROR((VLOOKUP($A180,'1718'!$F$10:$L$408,4,FALSE)/VLOOKUP($A180,'2018'!$F$10:$N$460,9,FALSE))*1000,#N/A)</f>
        <v>11.214785573299839</v>
      </c>
      <c r="AB180" s="196">
        <f>IFERROR((VLOOKUP($A180,'1819'!$F$10:$L$408,4,FALSE)/VLOOKUP($A180,'2018'!$F$10:$N$460,9,FALSE))*1000,#N/A)</f>
        <v>12.111968419163826</v>
      </c>
      <c r="AC180" s="196">
        <f>IFERROR((VLOOKUP($A180,'1920'!$F$10:$L$408,4,FALSE)/VLOOKUP($A180,'2019'!$F$10:$N$464,8,FALSE))*1000,#N/A)</f>
        <v>13.246553688282098</v>
      </c>
      <c r="AD180" s="196">
        <f>IFERROR((VLOOKUP($A180,'20 21'!$F$10:$M$408,4,FALSE)/VLOOKUP($A180,'2020'!$F$10:$N$469,8,FALSE))*1000,#N/A)</f>
        <v>10.216273311284652</v>
      </c>
      <c r="AE180" s="196">
        <f>IFERROR((VLOOKUP($A180,'21 22'!$F$10:$M$408,4,FALSE)/VLOOKUP($A180,'2021'!$F$10:$N$469,8,FALSE))*1000,#N/A)</f>
        <v>15.317063208414174</v>
      </c>
      <c r="AF180" s="196">
        <f>IFERROR((VLOOKUP($A180,'22 23'!$F$10:$M$408,4,FALSE)/VLOOKUP($A180,'2022'!$F$10:$N$469,8,FALSE))*1000,#N/A)</f>
        <v>10.876931701235788</v>
      </c>
      <c r="AG180" s="196">
        <f>IFERROR((VLOOKUP($A180,'23 24'!$F$7:$M$408,4,FALSE)/VLOOKUP($A180,'2023'!$C$7:$N$469,9,FALSE))*1000,#N/A)</f>
        <v>5.228160177757446</v>
      </c>
      <c r="AI180" s="196">
        <f>IFERROR((VLOOKUP($A180,'0910'!$F$10:$L$433,5,FALSE)/VLOOKUP($A180,'2010'!$C$5:$K$611,9,FALSE))*1000,#N/A)</f>
        <v>2.4831148192292409</v>
      </c>
      <c r="AJ180" s="196">
        <f>IFERROR((VLOOKUP($A180,'1011'!$F$10:$L$433,5,FALSE)/VLOOKUP($A180,'2011'!$C$5:$K$611,9,FALSE))*1000,#N/A)</f>
        <v>4.5093618272718361</v>
      </c>
      <c r="AK180" s="196">
        <f>IFERROR((VLOOKUP($A180,'1112'!$F$10:$L$408,5,FALSE)/VLOOKUP($A180,'2012'!$F$10:$M$460,8,FALSE))*1000,#N/A)</f>
        <v>3.3787045081571581</v>
      </c>
      <c r="AL180" s="196">
        <f>IFERROR((VLOOKUP($A180,'1213'!$F$10:$L$408,5,FALSE)/VLOOKUP($A180,'2013'!$F$10:$M$460,8,FALSE))*1000,#N/A)</f>
        <v>3.4321670321288971</v>
      </c>
      <c r="AM180" s="196">
        <f>IFERROR((VLOOKUP($A180,'1314'!$F$10:$L$408,5,FALSE)/VLOOKUP($A180,'2014'!$F$10:$M$460,8,FALSE))*1000,#N/A)</f>
        <v>1.7902572316969754</v>
      </c>
      <c r="AN180" s="196">
        <f>IFERROR((VLOOKUP($A180,'1415'!$F$10:$L$408,5,FALSE)/VLOOKUP($A180,'2015'!$F$10:$M$460,8,FALSE))*1000,#N/A)</f>
        <v>3.905160390516039</v>
      </c>
      <c r="AO180" s="196">
        <f>IFERROR((VLOOKUP($A180,'1516'!$F$10:$L$408,5,FALSE)/VLOOKUP($A180,'2016'!$F$10:$M$460,8,FALSE))*1000,#N/A)</f>
        <v>1.9312120654772853</v>
      </c>
      <c r="AP180" s="196">
        <f>IFERROR((VLOOKUP($A180,'1617'!$F$10:$L$408,5,FALSE)/VLOOKUP($A180,'2017'!$F$10:$M$460,8,FALSE))*1000,#N/A)</f>
        <v>3.6373556424479405</v>
      </c>
      <c r="AQ180" s="196">
        <f>IFERROR((VLOOKUP($A180,'1718'!$F$10:$L$408,5,FALSE)/VLOOKUP($A180,'2018'!$F$10:$N$460,9,FALSE))*1000,#N/A)</f>
        <v>2.512111968419164</v>
      </c>
      <c r="AR180" s="196">
        <f>IFERROR((VLOOKUP($A180,'1819'!$F$10:$L$408,5,FALSE)/VLOOKUP($A180,'2018'!$F$10:$N$460,9,FALSE))*1000,#N/A)</f>
        <v>3.9476045218015434</v>
      </c>
      <c r="AS180" s="196">
        <f>IFERROR((VLOOKUP($A180,'1920'!$F$10:$L$408,5,FALSE)/VLOOKUP($A180,'2019'!$F$10:$N$464,8,FALSE))*1000,#N/A)</f>
        <v>4.8570696857034363</v>
      </c>
      <c r="AT180" s="196">
        <f>IFERROR((VLOOKUP($A180,'20 21'!$F$10:$L$408,5,FALSE)/VLOOKUP($A180,'2020'!$F$10:$N$469,8,FALSE))*1000,#N/A)</f>
        <v>5.7141867673287043</v>
      </c>
      <c r="AU180" s="196">
        <f>IFERROR((VLOOKUP($A180,'21 22'!$F$10:$L$408,5,FALSE)/VLOOKUP($A180,'2021'!$F$10:$N$469,8,FALSE))*1000,#N/A)</f>
        <v>5.1056877361380577</v>
      </c>
      <c r="AV180" s="196">
        <f>IFERROR((VLOOKUP($A180,'22 23'!$F$10:$L$408,5,FALSE)/VLOOKUP($A180,'2022'!$F$10:$N$469,8,FALSE))*1000,#N/A)</f>
        <v>4.5181100912825576</v>
      </c>
      <c r="AW180" s="196">
        <f>IFERROR((VLOOKUP($A180,'23 24'!$F$7:$M$408,5,FALSE)/VLOOKUP($A180,'2023'!$C$7:$N$469,9,FALSE))*1000,#N/A)</f>
        <v>3.9211201333180843</v>
      </c>
      <c r="AY180" s="196">
        <f>IFERROR((VLOOKUP($A180,'0910'!$F$10:$L$433,6,FALSE)/VLOOKUP($A180,'2010'!$C$5:$K$611,9,FALSE))*1000,#N/A)</f>
        <v>0</v>
      </c>
      <c r="AZ180" s="196">
        <f>IFERROR((VLOOKUP($A180,'1011'!$F$10:$L$433,6,FALSE)/VLOOKUP($A180,'2011'!$C$5:$K$611,9,FALSE))*1000,#N/A)</f>
        <v>0</v>
      </c>
      <c r="BA180" s="196">
        <f>IFERROR((VLOOKUP($A180,'1112'!$F$10:$L$408,6,FALSE)/VLOOKUP($A180,'2012'!$F$10:$M$460,8,FALSE))*1000,#N/A)</f>
        <v>0</v>
      </c>
      <c r="BB180" s="196">
        <f>IFERROR((VLOOKUP($A180,'1213'!$F$10:$L$408,6,FALSE)/VLOOKUP($A180,'2013'!$F$10:$M$460,8,FALSE))*1000,#N/A)</f>
        <v>0</v>
      </c>
      <c r="BC180" s="196">
        <f>IFERROR((VLOOKUP($A180,'1314'!$F$10:$L$408,6,FALSE)/VLOOKUP($A180,'2014'!$F$10:$M$460,8,FALSE))*1000,#N/A)</f>
        <v>9.4224064826156612E-2</v>
      </c>
      <c r="BD180" s="196">
        <f>IFERROR((VLOOKUP($A180,'1415'!$F$10:$L$408,6,FALSE)/VLOOKUP($A180,'2015'!$F$10:$M$460,8,FALSE))*1000,#N/A)</f>
        <v>0.18596001859600186</v>
      </c>
      <c r="BE180" s="196">
        <f>IFERROR((VLOOKUP($A180,'1516'!$F$10:$L$408,6,FALSE)/VLOOKUP($A180,'2016'!$F$10:$M$460,8,FALSE))*1000,#N/A)</f>
        <v>9.1962479308442147E-2</v>
      </c>
      <c r="BF180" s="196">
        <f>IFERROR((VLOOKUP($A180,'1617'!$F$10:$L$408,6,FALSE)/VLOOKUP($A180,'2017'!$F$10:$M$460,8,FALSE))*1000,#N/A)</f>
        <v>0</v>
      </c>
      <c r="BG180" s="196">
        <f>IFERROR((VLOOKUP($A180,'1718'!$F$10:$L$408,6,FALSE)/VLOOKUP($A180,'2018'!$F$10:$N$460,9,FALSE))*1000,#N/A)</f>
        <v>0.17943656917279743</v>
      </c>
      <c r="BH180" s="196">
        <f>IFERROR((VLOOKUP($A180,'1819'!$F$10:$L$408,6,FALSE)/VLOOKUP($A180,'2018'!$F$10:$N$460,9,FALSE))*1000,#N/A)</f>
        <v>0</v>
      </c>
      <c r="BI180" s="196">
        <f>IFERROR((VLOOKUP($A180,'1920'!$F$10:$L$408,6,FALSE)/VLOOKUP($A180,'2019'!$F$10:$N$464,8,FALSE))*1000,#N/A)</f>
        <v>0</v>
      </c>
      <c r="BJ180" s="196">
        <f>IFERROR((VLOOKUP($A180,'20 21'!$F$10:$L$408,6,FALSE)/VLOOKUP($A180,'2020'!$F$10:$N$469,8,FALSE))*1000,#N/A)</f>
        <v>0.25973576215130473</v>
      </c>
      <c r="BK180" s="196">
        <f>IFERROR((VLOOKUP($A180,'21 22'!$F$10:$L$408,6,FALSE)/VLOOKUP($A180,'2021'!$F$10:$N$469,8,FALSE))*1000,#N/A)</f>
        <v>8.5094795602300974E-2</v>
      </c>
      <c r="BL180" s="196">
        <f>IFERROR((VLOOKUP($A180,'22 23'!$F$10:$L$408,6,FALSE)/VLOOKUP($A180,'2022'!$F$10:$N$469,8,FALSE))*1000,#N/A)</f>
        <v>0</v>
      </c>
      <c r="BM180" s="196">
        <f>IFERROR((VLOOKUP($A180,'23 24'!$F$7:$M$408,6,FALSE)/VLOOKUP($A180,'2023'!$C$7:$N$469,9,FALSE))*1000,#N/A)</f>
        <v>0</v>
      </c>
      <c r="BO180" s="196">
        <f>IFERROR((VLOOKUP($A180,'0910'!$F$10:$L$433,7,FALSE)/VLOOKUP($A180,'2010'!$C$5:$K$611,9,FALSE))*1000,#N/A)</f>
        <v>11.819626539531189</v>
      </c>
      <c r="BP180" s="196">
        <f>IFERROR((VLOOKUP($A180,'1011'!$F$10:$L$433,7,FALSE)/VLOOKUP($A180,'2011'!$C$5:$K$611,9,FALSE))*1000,#N/A)</f>
        <v>13.135967062052741</v>
      </c>
      <c r="BQ180" s="196">
        <f>IFERROR((VLOOKUP($A180,'1112'!$F$10:$L$408,7,FALSE)/VLOOKUP($A180,'2012'!$F$10:$M$460,8,FALSE))*1000,#N/A)</f>
        <v>11.873732985809442</v>
      </c>
      <c r="BR180" s="196">
        <f>IFERROR((VLOOKUP($A180,'1213'!$F$10:$L$408,7,FALSE)/VLOOKUP($A180,'2013'!$F$10:$M$460,8,FALSE))*1000,#N/A)</f>
        <v>12.489274478024598</v>
      </c>
      <c r="BS180" s="196">
        <f>IFERROR((VLOOKUP($A180,'1314'!$F$10:$L$408,7,FALSE)/VLOOKUP($A180,'2014'!$F$10:$M$460,8,FALSE))*1000,#N/A)</f>
        <v>9.610854612267973</v>
      </c>
      <c r="BT180" s="196">
        <f>IFERROR((VLOOKUP($A180,'1415'!$F$10:$L$408,7,FALSE)/VLOOKUP($A180,'2015'!$F$10:$M$460,8,FALSE))*1000,#N/A)</f>
        <v>13.203161320316132</v>
      </c>
      <c r="BU180" s="196">
        <f>IFERROR((VLOOKUP($A180,'1516'!$F$10:$L$408,7,FALSE)/VLOOKUP($A180,'2016'!$F$10:$M$460,8,FALSE))*1000,#N/A)</f>
        <v>10.391760161853965</v>
      </c>
      <c r="BV180" s="196">
        <f>IFERROR((VLOOKUP($A180,'1617'!$F$10:$L$408,7,FALSE)/VLOOKUP($A180,'2017'!$F$10:$M$460,8,FALSE))*1000,#N/A)</f>
        <v>14.094753114485769</v>
      </c>
      <c r="BW180" s="196">
        <f>IFERROR((VLOOKUP($A180,'1718'!$F$10:$L$408,7,FALSE)/VLOOKUP($A180,'2018'!$F$10:$N$460,9,FALSE))*1000,#N/A)</f>
        <v>13.9063341108918</v>
      </c>
      <c r="BX180" s="196">
        <f>IFERROR((VLOOKUP($A180,'1819'!$F$10:$L$408,7,FALSE)/VLOOKUP($A180,'2018'!$F$10:$N$460,9,FALSE))*1000,#N/A)</f>
        <v>16.059572940965371</v>
      </c>
      <c r="BY180" s="196">
        <f>IFERROR((VLOOKUP($A180,'1920'!$F$10:$L$408,7,FALSE)/VLOOKUP($A180,'2019'!$F$10:$N$464,8,FALSE))*1000,#N/A)</f>
        <v>18.103623373985535</v>
      </c>
      <c r="BZ180" s="196">
        <f>IFERROR((VLOOKUP($A180,'20 21'!$F$10:$L$408,7,FALSE)/VLOOKUP($A180,'2020'!$F$10:$N$469,8,FALSE))*1000,#N/A)</f>
        <v>16.103617253380893</v>
      </c>
      <c r="CA180" s="196">
        <f>IFERROR((VLOOKUP($A180,'21 22'!$F$10:$L$408,7,FALSE)/VLOOKUP($A180,'2021'!$F$10:$N$469,8,FALSE))*1000,#N/A)</f>
        <v>20.422750944552231</v>
      </c>
      <c r="CB180" s="196">
        <f>IFERROR((VLOOKUP($A180,'22 23'!$F$10:$L$408,7,FALSE)/VLOOKUP($A180,'2022'!$F$10:$N$469,8,FALSE))*1000,#N/A)</f>
        <v>15.395041792518345</v>
      </c>
      <c r="CC180" s="196">
        <f>IFERROR((VLOOKUP($A180,'23 24'!$F$7:$M$408,7,FALSE)/VLOOKUP($A180,'2023'!$C$7:$N$469,9,FALSE))*1000,#N/A)</f>
        <v>9.1492803110755307</v>
      </c>
      <c r="CE180" s="198">
        <f>IFERROR((VLOOKUP($A180,'0910'!$F$10:$S$433,9,FALSE)/VLOOKUP($A180,'2010'!$C$5:$K$611,9,FALSE))*1000,#N/A)</f>
        <v>10.925705204608661</v>
      </c>
      <c r="CF180" s="198">
        <f>IFERROR((VLOOKUP($A180,'1011'!$F$10:$S$433,10,FALSE)/VLOOKUP($A180,'2011'!$C$5:$K$611,9,FALSE))*1000,#N/A)</f>
        <v>9.1167532594843639</v>
      </c>
      <c r="CG180" s="198">
        <f>IFERROR((VLOOKUP($A180,'1112'!$F$10:$S$408,9,FALSE)/VLOOKUP($A180,'2012'!$F$10:$M$460,8,FALSE))*1000,#N/A)</f>
        <v>8.784631721208612</v>
      </c>
      <c r="CH180" s="198">
        <f>IFERROR((VLOOKUP($A180,'1213'!$F$10:$S$408,9,FALSE)/VLOOKUP($A180,'2013'!$F$10:$M$460,8,FALSE))*1000,#N/A)</f>
        <v>8.9617694727810076</v>
      </c>
      <c r="CI180" s="198">
        <f>IFERROR((VLOOKUP($A180,'1314'!$F$10:$S$408,9,FALSE)/VLOOKUP($A180,'2014'!$F$10:$M$460,8,FALSE))*1000,#N/A)</f>
        <v>8.1032695750494685</v>
      </c>
      <c r="CJ180" s="198">
        <f>IFERROR((VLOOKUP($A180,'1415'!$F$10:$S$408,9,FALSE)/VLOOKUP($A180,'2015'!$F$10:$M$460,8,FALSE))*1000,#N/A)</f>
        <v>7.4384007438400745</v>
      </c>
      <c r="CK180" s="198">
        <f>IFERROR((VLOOKUP($A180,'1516'!$F$10:$S$408,9,FALSE)/VLOOKUP($A180,'2016'!$F$10:$M$460,8,FALSE))*1000,#N/A)</f>
        <v>7.6328857826006988</v>
      </c>
      <c r="CL180" s="198">
        <f>IFERROR((VLOOKUP($A180,'1617'!$F$10:$S$408,9,FALSE)/VLOOKUP($A180,'2017'!$F$10:$M$460,8,FALSE))*1000,#N/A)</f>
        <v>8.9115213239974551</v>
      </c>
      <c r="CM180" s="198">
        <f>IFERROR((VLOOKUP($A180,'1718'!$F$10:$S$408,9,FALSE)/VLOOKUP($A180,'2018'!$F$10:$N$460,9,FALSE))*1000,#N/A)</f>
        <v>10.227884442849453</v>
      </c>
      <c r="CN180" s="198">
        <f>IFERROR((VLOOKUP($A180,'1819'!$F$10:$S$408,9,FALSE)/VLOOKUP($A180,'2018'!$F$10:$N$460,9,FALSE))*1000,#N/A)</f>
        <v>12.829714695855015</v>
      </c>
      <c r="CO180" s="198">
        <f>IFERROR((VLOOKUP($A180,'1920'!$F$10:$S$408,9,FALSE)/VLOOKUP($A180,'2019'!$F$10:$N$464,8,FALSE))*1000,#N/A)</f>
        <v>11.568656887766366</v>
      </c>
      <c r="CP180" s="198">
        <f>IFERROR((VLOOKUP($A180,'20 21'!$F$10:$S$408,9,FALSE)/VLOOKUP($A180,'2020'!$F$10:$N$469,8,FALSE))*1000,#N/A)</f>
        <v>9.263908850063201</v>
      </c>
      <c r="CQ180" s="198">
        <f>IFERROR((VLOOKUP($A180,'21 22'!$F$10:$S$408,9,FALSE)/VLOOKUP($A180,'2021'!$F$10:$N$469,8,FALSE))*1000,#N/A)</f>
        <v>13.530072500765852</v>
      </c>
      <c r="CR180" s="198">
        <f>IFERROR((VLOOKUP($A180,'22 23'!$F$10:$S$408,9,FALSE)/VLOOKUP($A180,'2022'!$F$10:$N$469,8,FALSE))*1000,#N/A)</f>
        <v>15.227704381730103</v>
      </c>
      <c r="CS180" s="196">
        <f>IFERROR((VLOOKUP($A180,'23 24'!$F$7:$S$408,9,FALSE)/VLOOKUP($A180,'2023'!$C$7:$N$469,9,FALSE))*1000,#N/A)</f>
        <v>9.9661803388501315</v>
      </c>
      <c r="CU180" s="198">
        <f>IFERROR((VLOOKUP($A180,'0910'!$F$10:$S$433,10,FALSE)/VLOOKUP($A180,'2010'!$C$5:$K$611,9,FALSE))*1000,#N/A)</f>
        <v>5.0655542312276527</v>
      </c>
      <c r="CV180" s="198">
        <f>IFERROR((VLOOKUP($A180,'1011'!$F$10:$S$433,11,FALSE)/VLOOKUP($A180,'2011'!$C$5:$K$611,9,FALSE))*1000,#N/A)</f>
        <v>3.0389177531614546</v>
      </c>
      <c r="CW180" s="198">
        <f>IFERROR((VLOOKUP($A180,'1112'!$F$10:$S$408,10,FALSE)/VLOOKUP($A180,'2012'!$F$10:$M$460,8,FALSE))*1000,#N/A)</f>
        <v>4.6336518969012452</v>
      </c>
      <c r="CX180" s="198">
        <f>IFERROR((VLOOKUP($A180,'1213'!$F$10:$S$408,10,FALSE)/VLOOKUP($A180,'2013'!$F$10:$M$460,8,FALSE))*1000,#N/A)</f>
        <v>3.5275050052435883</v>
      </c>
      <c r="CY180" s="198">
        <f>IFERROR((VLOOKUP($A180,'1314'!$F$10:$S$408,10,FALSE)/VLOOKUP($A180,'2014'!$F$10:$M$460,8,FALSE))*1000,#N/A)</f>
        <v>2.072929426175445</v>
      </c>
      <c r="CZ180" s="198">
        <f>IFERROR((VLOOKUP($A180,'1415'!$F$10:$S$408,10,FALSE)/VLOOKUP($A180,'2015'!$F$10:$M$460,8,FALSE))*1000,#N/A)</f>
        <v>2.4174802417480241</v>
      </c>
      <c r="DA180" s="198">
        <f>IFERROR((VLOOKUP($A180,'1516'!$F$10:$S$408,10,FALSE)/VLOOKUP($A180,'2016'!$F$10:$M$460,8,FALSE))*1000,#N/A)</f>
        <v>2.7588743792532648</v>
      </c>
      <c r="DB180" s="198">
        <f>IFERROR((VLOOKUP($A180,'1617'!$F$10:$S$408,10,FALSE)/VLOOKUP($A180,'2017'!$F$10:$M$460,8,FALSE))*1000,#N/A)</f>
        <v>2.2733472765299627</v>
      </c>
      <c r="DC180" s="198">
        <f>IFERROR((VLOOKUP($A180,'1718'!$F$10:$S$408,10,FALSE)/VLOOKUP($A180,'2018'!$F$10:$N$460,9,FALSE))*1000,#N/A)</f>
        <v>4.2167593755607395</v>
      </c>
      <c r="DD180" s="198">
        <f>IFERROR((VLOOKUP($A180,'1819'!$F$10:$S$408,10,FALSE)/VLOOKUP($A180,'2018'!$F$10:$N$460,9,FALSE))*1000,#N/A)</f>
        <v>2.7812668221783596</v>
      </c>
      <c r="DE180" s="198">
        <f>IFERROR((VLOOKUP($A180,'1920'!$F$10:$S$408,10,FALSE)/VLOOKUP($A180,'2019'!$F$10:$N$464,8,FALSE))*1000,#N/A)</f>
        <v>3.6207246747971071</v>
      </c>
      <c r="DF180" s="198">
        <f>IFERROR((VLOOKUP($A180,'20 21'!$F$10:$S$408,10,FALSE)/VLOOKUP($A180,'2020'!$F$10:$N$469,8,FALSE))*1000,#N/A)</f>
        <v>3.4631434953507299</v>
      </c>
      <c r="DG180" s="198">
        <f>IFERROR((VLOOKUP($A180,'21 22'!$F$10:$S$408,10,FALSE)/VLOOKUP($A180,'2021'!$F$10:$N$469,8,FALSE))*1000,#N/A)</f>
        <v>6.4672044657748735</v>
      </c>
      <c r="DH180" s="198">
        <f>IFERROR((VLOOKUP($A180,'22 23'!$F$10:$S$408,10,FALSE)/VLOOKUP($A180,'2022'!$F$10:$N$469,8,FALSE))*1000,#N/A)</f>
        <v>5.271128439829651</v>
      </c>
      <c r="DI180" s="196">
        <f>IFERROR((VLOOKUP($A180,'23 24'!$F$7:$S$408,10,FALSE)/VLOOKUP($A180,'2023'!$C$7:$N$469,9,FALSE))*1000,#N/A)</f>
        <v>6.208440211086967</v>
      </c>
      <c r="DK180" s="198">
        <f>IFERROR((VLOOKUP($A180,'0910'!$F$10:$S$433,11,FALSE)/VLOOKUP($A180,'2010'!$C$5:$K$611,9,FALSE))*1000,#N/A)</f>
        <v>0</v>
      </c>
      <c r="DL180" s="198">
        <f>IFERROR((VLOOKUP($A180,'1011'!$F$10:$S$433,12,FALSE)/VLOOKUP($A180,'2011'!$C$5:$K$611,9,FALSE))*1000,#N/A)</f>
        <v>0</v>
      </c>
      <c r="DM180" s="198">
        <f>IFERROR((VLOOKUP($A180,'1112'!$F$10:$S$408,11,FALSE)/VLOOKUP($A180,'2012'!$F$10:$M$460,8,FALSE))*1000,#N/A)</f>
        <v>0</v>
      </c>
      <c r="DN180" s="198">
        <f>IFERROR((VLOOKUP($A180,'1213'!$F$10:$S$408,11,FALSE)/VLOOKUP($A180,'2013'!$F$10:$M$460,8,FALSE))*1000,#N/A)</f>
        <v>0</v>
      </c>
      <c r="DO180" s="198">
        <f>IFERROR((VLOOKUP($A180,'1314'!$F$10:$S$408,11,FALSE)/VLOOKUP($A180,'2014'!$F$10:$M$460,8,FALSE))*1000,#N/A)</f>
        <v>0</v>
      </c>
      <c r="DP180" s="198">
        <f>IFERROR((VLOOKUP($A180,'1415'!$F$10:$S$408,11,FALSE)/VLOOKUP($A180,'2015'!$F$10:$M$460,8,FALSE))*1000,#N/A)</f>
        <v>9.2980009298000932E-2</v>
      </c>
      <c r="DQ180" s="198">
        <f>IFERROR((VLOOKUP($A180,'1516'!$F$10:$S$408,11,FALSE)/VLOOKUP($A180,'2016'!$F$10:$M$460,8,FALSE))*1000,#N/A)</f>
        <v>9.1962479308442147E-2</v>
      </c>
      <c r="DR180" s="198">
        <f>IFERROR((VLOOKUP($A180,'1617'!$F$10:$S$408,11,FALSE)/VLOOKUP($A180,'2017'!$F$10:$M$460,8,FALSE))*1000,#N/A)</f>
        <v>9.0933891061198507E-2</v>
      </c>
      <c r="DS180" s="198">
        <f>IFERROR((VLOOKUP($A180,'1718'!$F$10:$S$408,11,FALSE)/VLOOKUP($A180,'2018'!$F$10:$N$460,9,FALSE))*1000,#N/A)</f>
        <v>8.9718284586398717E-2</v>
      </c>
      <c r="DT180" s="198">
        <f>IFERROR((VLOOKUP($A180,'1819'!$F$10:$S$408,11,FALSE)/VLOOKUP($A180,'2018'!$F$10:$N$460,9,FALSE))*1000,#N/A)</f>
        <v>0.17943656917279743</v>
      </c>
      <c r="DU180" s="198">
        <f>IFERROR((VLOOKUP($A180,'1920'!$F$10:$S$408,11,FALSE)/VLOOKUP($A180,'2019'!$F$10:$N$464,8,FALSE))*1000,#N/A)</f>
        <v>8.8310357921880647E-2</v>
      </c>
      <c r="DV180" s="198">
        <f>IFERROR((VLOOKUP($A180,'20 21'!$F$10:$S$408,11,FALSE)/VLOOKUP($A180,'2020'!$F$10:$N$469,8,FALSE))*1000,#N/A)</f>
        <v>0</v>
      </c>
      <c r="DW180" s="198">
        <f>IFERROR((VLOOKUP($A180,'21 22'!$F$10:$S$408,11,FALSE)/VLOOKUP($A180,'2021'!$F$10:$N$469,8,FALSE))*1000,#N/A)</f>
        <v>8.5094795602300974E-2</v>
      </c>
      <c r="DX180" s="198">
        <f>IFERROR((VLOOKUP($A180,'22 23'!$F$10:$S$408,11,FALSE)/VLOOKUP($A180,'2022'!$F$10:$N$469,8,FALSE))*1000,#N/A)</f>
        <v>0.16733741078824288</v>
      </c>
      <c r="DY180" s="196">
        <f>IFERROR((VLOOKUP($A180,'23 24'!$F$7:$S$408,11,FALSE)/VLOOKUP($A180,'2023'!$C$7:$N$469,9,FALSE))*1000,#N/A)</f>
        <v>0</v>
      </c>
      <c r="EA180" s="198">
        <f>IFERROR((VLOOKUP($A180,'0910'!$F$10:$S$433,12,FALSE)/VLOOKUP($A180,'2010'!$C$5:$K$611,9,FALSE))*1000,#N/A)</f>
        <v>15.991259435836312</v>
      </c>
      <c r="EB180" s="198">
        <f>IFERROR((VLOOKUP($A180,'1011'!$F$10:$S$433,13,FALSE)/VLOOKUP($A180,'2011'!$C$5:$K$611,9,FALSE))*1000,#N/A)</f>
        <v>12.155671012645819</v>
      </c>
      <c r="EC180" s="198">
        <f>IFERROR((VLOOKUP($A180,'1112'!$F$10:$S$408,12,FALSE)/VLOOKUP($A180,'2012'!$F$10:$M$460,8,FALSE))*1000,#N/A)</f>
        <v>13.321749203591081</v>
      </c>
      <c r="ED180" s="198">
        <f>IFERROR((VLOOKUP($A180,'1213'!$F$10:$S$408,12,FALSE)/VLOOKUP($A180,'2013'!$F$10:$M$460,8,FALSE))*1000,#N/A)</f>
        <v>12.489274478024598</v>
      </c>
      <c r="EE180" s="198">
        <f>IFERROR((VLOOKUP($A180,'1314'!$F$10:$S$408,12,FALSE)/VLOOKUP($A180,'2014'!$F$10:$M$460,8,FALSE))*1000,#N/A)</f>
        <v>10.176199001224912</v>
      </c>
      <c r="EF180" s="198">
        <f>IFERROR((VLOOKUP($A180,'1415'!$F$10:$S$408,12,FALSE)/VLOOKUP($A180,'2015'!$F$10:$M$460,8,FALSE))*1000,#N/A)</f>
        <v>9.9488609948860987</v>
      </c>
      <c r="EG180" s="198">
        <f>IFERROR((VLOOKUP($A180,'1516'!$F$10:$S$408,12,FALSE)/VLOOKUP($A180,'2016'!$F$10:$M$460,8,FALSE))*1000,#N/A)</f>
        <v>10.483722641162405</v>
      </c>
      <c r="EH180" s="198">
        <f>IFERROR((VLOOKUP($A180,'1617'!$F$10:$S$408,12,FALSE)/VLOOKUP($A180,'2017'!$F$10:$M$460,8,FALSE))*1000,#N/A)</f>
        <v>11.184868600527416</v>
      </c>
      <c r="EI180" s="198">
        <f>IFERROR((VLOOKUP($A180,'1718'!$F$10:$S$408,12,FALSE)/VLOOKUP($A180,'2018'!$F$10:$N$460,9,FALSE))*1000,#N/A)</f>
        <v>14.534362102996591</v>
      </c>
      <c r="EJ180" s="198">
        <f>IFERROR((VLOOKUP($A180,'1819'!$F$10:$S$408,12,FALSE)/VLOOKUP($A180,'2018'!$F$10:$N$460,9,FALSE))*1000,#N/A)</f>
        <v>15.790418087206174</v>
      </c>
      <c r="EK180" s="198">
        <f>IFERROR((VLOOKUP($A180,'1920'!$F$10:$S$408,12,FALSE)/VLOOKUP($A180,'2019'!$F$10:$N$464,8,FALSE))*1000,#N/A)</f>
        <v>15.189381562563474</v>
      </c>
      <c r="EL180" s="198">
        <f>IFERROR((VLOOKUP($A180,'20 21'!$F$10:$S$408,12,FALSE)/VLOOKUP($A180,'2020'!$F$10:$N$469,8,FALSE))*1000,#N/A)</f>
        <v>12.727052345413933</v>
      </c>
      <c r="EM180" s="198">
        <f>IFERROR((VLOOKUP($A180,'21 22'!$F$10:$S$408,12,FALSE)/VLOOKUP($A180,'2021'!$F$10:$N$469,8,FALSE))*1000,#N/A)</f>
        <v>19.997276966540728</v>
      </c>
      <c r="EN180" s="198">
        <f>IFERROR((VLOOKUP($A180,'22 23'!$F$10:$S$408,12,FALSE)/VLOOKUP($A180,'2022'!$F$10:$N$469,8,FALSE))*1000,#N/A)</f>
        <v>20.749838937742116</v>
      </c>
      <c r="EO180" s="196">
        <f>IFERROR((VLOOKUP($A180,'23 24'!$F$7:$S$408,12,FALSE)/VLOOKUP($A180,'2023'!$C$7:$N$469,9,FALSE))*1000,#N/A)</f>
        <v>16.174620549937099</v>
      </c>
    </row>
    <row r="181" spans="1:145" x14ac:dyDescent="0.3">
      <c r="A181" t="s">
        <v>1224</v>
      </c>
      <c r="B181" t="s">
        <v>1741</v>
      </c>
      <c r="C181" t="str">
        <f>IF(VLOOKUP($A181,'0910'!$F$10:$L$433,1,FALSE)=VLOOKUP($A181,'2010'!$C$5:$K$611,1,FALSE),VLOOKUP($A181,'0910'!$F$10:$L$433,1,FALSE),FALSE)</f>
        <v>Mole Valley</v>
      </c>
      <c r="D181" t="str">
        <f>IF(VLOOKUP($A181,'1011'!$F$10:$L$433,1,FALSE)=VLOOKUP($A181,'2011'!$C$5:$K$611,1,FALSE),VLOOKUP($A181,'1011'!$F$10:$L$433,1,FALSE),FALSE)</f>
        <v>Mole Valley</v>
      </c>
      <c r="E181" t="str">
        <f>IF(VLOOKUP(A181,'1112'!$F$10:$L$408,1,FALSE)=VLOOKUP(A181,'2012'!$F$10:$M$460,1,FALSE),VLOOKUP(A181,'1112'!$F$10:$L$408,1,FALSE),FALSE)</f>
        <v>Mole Valley</v>
      </c>
      <c r="F181" t="str">
        <f>IF(VLOOKUP($A181,'1213'!$F$10:$L$408,1,FALSE)=VLOOKUP($A181,'2013'!$F$10:$M$460,1,FALSE),VLOOKUP($A181,'1213'!$F$10:$L$408,1,FALSE),FALSE)</f>
        <v>Mole Valley</v>
      </c>
      <c r="G181" t="str">
        <f>IF(VLOOKUP($A181,'1314'!$F$10:$L$408,1,FALSE)=VLOOKUP($A181,'2014'!$F$10:$M$460,1,FALSE),VLOOKUP($A181,'1314'!$F$10:$L$408,1,FALSE),FALSE)</f>
        <v>Mole Valley</v>
      </c>
      <c r="H181" t="str">
        <f>IF(VLOOKUP($A181,'1415'!$F$10:$L$408,1,FALSE)=VLOOKUP($A181,'2015'!$F$10:$M$460,1,FALSE),VLOOKUP($A181,'1415'!$F$10:$L$408,1,FALSE),FALSE)</f>
        <v>Mole Valley</v>
      </c>
      <c r="I181" t="str">
        <f>IF(VLOOKUP($A181,'1516'!$F$10:$L$408,1,FALSE)=VLOOKUP($A181,'2015'!$F$10:$M$460,1,FALSE),VLOOKUP($A181,'1516'!$F$10:$L$408,1,FALSE),FALSE)</f>
        <v>Mole Valley</v>
      </c>
      <c r="J181" t="str">
        <f>IF(VLOOKUP($A181,'1617'!$F$10:$L$408,1,FALSE)=VLOOKUP($A181,'2016'!$F$10:$M$460,1,FALSE),VLOOKUP($A181,'1617'!$F$10:$L$408,1,FALSE),FALSE)</f>
        <v>Mole Valley</v>
      </c>
      <c r="K181" t="str">
        <f>IF(VLOOKUP($A181,'1718'!$F$10:$M$408,1,FALSE)=VLOOKUP($A181,'2017'!$F$10:$M$460,1,FALSE),VLOOKUP($A181,'1718'!$F$10:$M$408,1,FALSE),FALSE)</f>
        <v>Mole Valley</v>
      </c>
      <c r="L181" t="str">
        <f>IF(VLOOKUP($A181,'1819'!$F$10:$M$408,1,FALSE)=VLOOKUP($A181,'2018'!$F$10:$M$460,1,FALSE),VLOOKUP($A181,'1819'!$F$10:$M$408,1,FALSE),FALSE)</f>
        <v>Mole Valley</v>
      </c>
      <c r="M181" t="str">
        <f>IF(VLOOKUP($A181,'1920'!$F$10:$M$408,1,FALSE)=VLOOKUP($A181,'2019'!$F$10:$M$464,1,FALSE),VLOOKUP($A181,'1920'!$F$10:$M$408,1,FALSE),FALSE)</f>
        <v>Mole Valley</v>
      </c>
      <c r="N181" t="str">
        <f>IF(VLOOKUP($A181,'20 21'!$F$10:$N$408,1,FALSE)=VLOOKUP($A181,'2020'!$F$10:$O$468,1,FALSE),VLOOKUP($A181,'20 21'!$F$10:$N$408,1,FALSE),FALSE)</f>
        <v>Mole Valley</v>
      </c>
      <c r="O181" t="str">
        <f>IF(VLOOKUP($A181,'21 22'!$F$10:$N$408,1,FALSE)=VLOOKUP($A181,'2021'!$F$10:$O$471,1,FALSE),VLOOKUP($A181,'21 22'!$F$10:$N$408,1,FALSE),FALSE)</f>
        <v>Mole Valley</v>
      </c>
      <c r="P181" t="str">
        <f>IF(VLOOKUP($A181,'22 23'!$F$10:$N$408,1,FALSE)=VLOOKUP($A181,'2022'!$F$10:$O$468,1,FALSE),VLOOKUP($A181,'22 23'!$F$10:$N$408,1,FALSE),FALSE)</f>
        <v>Mole Valley</v>
      </c>
      <c r="Q181" t="str">
        <f>IF(VLOOKUP($A181,'23 24'!$F$7:$N$408,1,FALSE)=VLOOKUP($A181,'2023'!$C$7:$O$468,1,FALSE),VLOOKUP($A181,'23 24'!$F$7:$N$408,1,FALSE),FALSE)</f>
        <v>Mole Valley</v>
      </c>
      <c r="S181" s="196">
        <f>IFERROR((VLOOKUP($A181,'0910'!$F$10:$L$433,4,FALSE)/VLOOKUP($A181,'2010'!$C$5:$K$611,9,FALSE))*1000,#N/A)</f>
        <v>1.629106706489275</v>
      </c>
      <c r="T181" s="196">
        <f>IFERROR((VLOOKUP($A181,'1011'!$F$10:$L$433,4,FALSE)/VLOOKUP($A181,'2011'!$C$5:$K$611,9,FALSE))*1000,#N/A)</f>
        <v>2.7048958615093319</v>
      </c>
      <c r="U181" s="196">
        <f>IFERROR((VLOOKUP($A181,'1112'!$F$10:$L$408,4,FALSE)/VLOOKUP($A181,'2012'!$F$10:$M$460,8,FALSE))*1000,#N/A)</f>
        <v>2.6874496103198067</v>
      </c>
      <c r="V181" s="196">
        <f>IFERROR((VLOOKUP($A181,'1213'!$F$10:$L$408,4,FALSE)/VLOOKUP($A181,'2013'!$F$10:$M$460,8,FALSE))*1000,#N/A)</f>
        <v>1.3376136971642589</v>
      </c>
      <c r="W181" s="196">
        <f>IFERROR((VLOOKUP($A181,'1314'!$F$10:$L$408,4,FALSE)/VLOOKUP($A181,'2014'!$F$10:$M$460,8,FALSE))*1000,#N/A)</f>
        <v>2.1327645961077044</v>
      </c>
      <c r="X181" s="196">
        <f>IFERROR((VLOOKUP($A181,'1415'!$F$10:$L$408,4,FALSE)/VLOOKUP($A181,'2015'!$F$10:$M$460,8,FALSE))*1000,#N/A)</f>
        <v>2.3872679045092835</v>
      </c>
      <c r="Y181" s="196">
        <f>IFERROR((VLOOKUP($A181,'1516'!$F$10:$L$408,4,FALSE)/VLOOKUP($A181,'2016'!$F$10:$M$460,8,FALSE))*1000,#N/A)</f>
        <v>3.1695721077654517</v>
      </c>
      <c r="Z181" s="196">
        <f>IFERROR((VLOOKUP($A181,'1617'!$F$10:$L$408,4,FALSE)/VLOOKUP($A181,'2017'!$F$10:$M$460,8,FALSE))*1000,#N/A)</f>
        <v>4.2038885969521802</v>
      </c>
      <c r="AA181" s="196">
        <f>IFERROR((VLOOKUP($A181,'1718'!$F$10:$L$408,4,FALSE)/VLOOKUP($A181,'2018'!$F$10:$N$460,9,FALSE))*1000,#N/A)</f>
        <v>2.860858257477243</v>
      </c>
      <c r="AB181" s="196">
        <f>IFERROR((VLOOKUP($A181,'1819'!$F$10:$L$408,4,FALSE)/VLOOKUP($A181,'2018'!$F$10:$N$460,9,FALSE))*1000,#N/A)</f>
        <v>3.3810143042912872</v>
      </c>
      <c r="AC181" s="196">
        <f>IFERROR((VLOOKUP($A181,'1920'!$F$10:$L$408,4,FALSE)/VLOOKUP($A181,'2019'!$F$10:$N$464,8,FALSE))*1000,#N/A)</f>
        <v>2.3212627669452179</v>
      </c>
      <c r="AD181" s="196">
        <f>IFERROR((VLOOKUP($A181,'20 21'!$F$10:$M$408,4,FALSE)/VLOOKUP($A181,'2020'!$F$10:$N$469,8,FALSE))*1000,#N/A)</f>
        <v>1.5519114375872949</v>
      </c>
      <c r="AE181" s="196">
        <f>IFERROR((VLOOKUP($A181,'21 22'!$F$10:$M$408,4,FALSE)/VLOOKUP($A181,'2021'!$F$10:$N$469,8,FALSE))*1000,#N/A)</f>
        <v>1.7992083483267363</v>
      </c>
      <c r="AF181" s="196">
        <f>IFERROR((VLOOKUP($A181,'22 23'!$F$10:$M$408,4,FALSE)/VLOOKUP($A181,'2022'!$F$10:$N$469,8,FALSE))*1000,#N/A)</f>
        <v>2.2982635342185902</v>
      </c>
      <c r="AG181" s="196">
        <f>IFERROR((VLOOKUP($A181,'23 24'!$F$7:$M$408,4,FALSE)/VLOOKUP($A181,'2023'!$C$7:$N$469,9,FALSE))*1000,#N/A)</f>
        <v>0.76186606394595824</v>
      </c>
      <c r="AI181" s="196">
        <f>IFERROR((VLOOKUP($A181,'0910'!$F$10:$L$433,5,FALSE)/VLOOKUP($A181,'2010'!$C$5:$K$611,9,FALSE))*1000,#N/A)</f>
        <v>0.54303556882975834</v>
      </c>
      <c r="AJ181" s="196">
        <f>IFERROR((VLOOKUP($A181,'1011'!$F$10:$L$433,5,FALSE)/VLOOKUP($A181,'2011'!$C$5:$K$611,9,FALSE))*1000,#N/A)</f>
        <v>0</v>
      </c>
      <c r="AK181" s="196">
        <f>IFERROR((VLOOKUP($A181,'1112'!$F$10:$L$408,5,FALSE)/VLOOKUP($A181,'2012'!$F$10:$M$460,8,FALSE))*1000,#N/A)</f>
        <v>0.80623488309594193</v>
      </c>
      <c r="AL181" s="196">
        <f>IFERROR((VLOOKUP($A181,'1213'!$F$10:$L$408,5,FALSE)/VLOOKUP($A181,'2013'!$F$10:$M$460,8,FALSE))*1000,#N/A)</f>
        <v>0.26752273943285176</v>
      </c>
      <c r="AM181" s="196">
        <f>IFERROR((VLOOKUP($A181,'1314'!$F$10:$L$408,5,FALSE)/VLOOKUP($A181,'2014'!$F$10:$M$460,8,FALSE))*1000,#N/A)</f>
        <v>1.3329778725673154</v>
      </c>
      <c r="AN181" s="196">
        <f>IFERROR((VLOOKUP($A181,'1415'!$F$10:$L$408,5,FALSE)/VLOOKUP($A181,'2015'!$F$10:$M$460,8,FALSE))*1000,#N/A)</f>
        <v>0.79575596816976124</v>
      </c>
      <c r="AO181" s="196">
        <f>IFERROR((VLOOKUP($A181,'1516'!$F$10:$L$408,5,FALSE)/VLOOKUP($A181,'2016'!$F$10:$M$460,8,FALSE))*1000,#N/A)</f>
        <v>0.52826201796090866</v>
      </c>
      <c r="AP181" s="196">
        <f>IFERROR((VLOOKUP($A181,'1617'!$F$10:$L$408,5,FALSE)/VLOOKUP($A181,'2017'!$F$10:$M$460,8,FALSE))*1000,#N/A)</f>
        <v>0.52548607461902253</v>
      </c>
      <c r="AQ181" s="196">
        <f>IFERROR((VLOOKUP($A181,'1718'!$F$10:$L$408,5,FALSE)/VLOOKUP($A181,'2018'!$F$10:$N$460,9,FALSE))*1000,#N/A)</f>
        <v>0.78023407022106639</v>
      </c>
      <c r="AR181" s="196">
        <f>IFERROR((VLOOKUP($A181,'1819'!$F$10:$L$408,5,FALSE)/VLOOKUP($A181,'2018'!$F$10:$N$460,9,FALSE))*1000,#N/A)</f>
        <v>0.26007802340702207</v>
      </c>
      <c r="AS181" s="196">
        <f>IFERROR((VLOOKUP($A181,'1920'!$F$10:$L$408,5,FALSE)/VLOOKUP($A181,'2019'!$F$10:$N$464,8,FALSE))*1000,#N/A)</f>
        <v>0.77375425564840605</v>
      </c>
      <c r="AT181" s="196">
        <f>IFERROR((VLOOKUP($A181,'20 21'!$F$10:$L$408,5,FALSE)/VLOOKUP($A181,'2020'!$F$10:$N$469,8,FALSE))*1000,#N/A)</f>
        <v>0</v>
      </c>
      <c r="AU181" s="196">
        <f>IFERROR((VLOOKUP($A181,'21 22'!$F$10:$L$408,5,FALSE)/VLOOKUP($A181,'2021'!$F$10:$N$469,8,FALSE))*1000,#N/A)</f>
        <v>0.2570297640466766</v>
      </c>
      <c r="AV181" s="196">
        <f>IFERROR((VLOOKUP($A181,'22 23'!$F$10:$L$408,5,FALSE)/VLOOKUP($A181,'2022'!$F$10:$N$469,8,FALSE))*1000,#N/A)</f>
        <v>0.25536261491317674</v>
      </c>
      <c r="AW181" s="196">
        <f>IFERROR((VLOOKUP($A181,'23 24'!$F$7:$M$408,5,FALSE)/VLOOKUP($A181,'2023'!$C$7:$N$469,9,FALSE))*1000,#N/A)</f>
        <v>0</v>
      </c>
      <c r="AY181" s="196">
        <f>IFERROR((VLOOKUP($A181,'0910'!$F$10:$L$433,6,FALSE)/VLOOKUP($A181,'2010'!$C$5:$K$611,9,FALSE))*1000,#N/A)</f>
        <v>0</v>
      </c>
      <c r="AZ181" s="196">
        <f>IFERROR((VLOOKUP($A181,'1011'!$F$10:$L$433,6,FALSE)/VLOOKUP($A181,'2011'!$C$5:$K$611,9,FALSE))*1000,#N/A)</f>
        <v>0</v>
      </c>
      <c r="BA181" s="196">
        <f>IFERROR((VLOOKUP($A181,'1112'!$F$10:$L$408,6,FALSE)/VLOOKUP($A181,'2012'!$F$10:$M$460,8,FALSE))*1000,#N/A)</f>
        <v>0</v>
      </c>
      <c r="BB181" s="196">
        <f>IFERROR((VLOOKUP($A181,'1213'!$F$10:$L$408,6,FALSE)/VLOOKUP($A181,'2013'!$F$10:$M$460,8,FALSE))*1000,#N/A)</f>
        <v>0</v>
      </c>
      <c r="BC181" s="196">
        <f>IFERROR((VLOOKUP($A181,'1314'!$F$10:$L$408,6,FALSE)/VLOOKUP($A181,'2014'!$F$10:$M$460,8,FALSE))*1000,#N/A)</f>
        <v>0.26659557451346305</v>
      </c>
      <c r="BD181" s="196">
        <f>IFERROR((VLOOKUP($A181,'1415'!$F$10:$L$408,6,FALSE)/VLOOKUP($A181,'2015'!$F$10:$M$460,8,FALSE))*1000,#N/A)</f>
        <v>0</v>
      </c>
      <c r="BE181" s="196">
        <f>IFERROR((VLOOKUP($A181,'1516'!$F$10:$L$408,6,FALSE)/VLOOKUP($A181,'2016'!$F$10:$M$460,8,FALSE))*1000,#N/A)</f>
        <v>0</v>
      </c>
      <c r="BF181" s="196">
        <f>IFERROR((VLOOKUP($A181,'1617'!$F$10:$L$408,6,FALSE)/VLOOKUP($A181,'2017'!$F$10:$M$460,8,FALSE))*1000,#N/A)</f>
        <v>0</v>
      </c>
      <c r="BG181" s="196">
        <f>IFERROR((VLOOKUP($A181,'1718'!$F$10:$L$408,6,FALSE)/VLOOKUP($A181,'2018'!$F$10:$N$460,9,FALSE))*1000,#N/A)</f>
        <v>0</v>
      </c>
      <c r="BH181" s="196">
        <f>IFERROR((VLOOKUP($A181,'1819'!$F$10:$L$408,6,FALSE)/VLOOKUP($A181,'2018'!$F$10:$N$460,9,FALSE))*1000,#N/A)</f>
        <v>0</v>
      </c>
      <c r="BI181" s="196">
        <f>IFERROR((VLOOKUP($A181,'1920'!$F$10:$L$408,6,FALSE)/VLOOKUP($A181,'2019'!$F$10:$N$464,8,FALSE))*1000,#N/A)</f>
        <v>0</v>
      </c>
      <c r="BJ181" s="196">
        <f>IFERROR((VLOOKUP($A181,'20 21'!$F$10:$L$408,6,FALSE)/VLOOKUP($A181,'2020'!$F$10:$N$469,8,FALSE))*1000,#N/A)</f>
        <v>0</v>
      </c>
      <c r="BK181" s="196">
        <f>IFERROR((VLOOKUP($A181,'21 22'!$F$10:$L$408,6,FALSE)/VLOOKUP($A181,'2021'!$F$10:$N$469,8,FALSE))*1000,#N/A)</f>
        <v>0</v>
      </c>
      <c r="BL181" s="196">
        <f>IFERROR((VLOOKUP($A181,'22 23'!$F$10:$L$408,6,FALSE)/VLOOKUP($A181,'2022'!$F$10:$N$469,8,FALSE))*1000,#N/A)</f>
        <v>0</v>
      </c>
      <c r="BM181" s="196">
        <f>IFERROR((VLOOKUP($A181,'23 24'!$F$7:$M$408,6,FALSE)/VLOOKUP($A181,'2023'!$C$7:$N$469,9,FALSE))*1000,#N/A)</f>
        <v>0</v>
      </c>
      <c r="BO181" s="196">
        <f>IFERROR((VLOOKUP($A181,'0910'!$F$10:$L$433,7,FALSE)/VLOOKUP($A181,'2010'!$C$5:$K$611,9,FALSE))*1000,#N/A)</f>
        <v>2.1721422753190334</v>
      </c>
      <c r="BP181" s="196">
        <f>IFERROR((VLOOKUP($A181,'1011'!$F$10:$L$433,7,FALSE)/VLOOKUP($A181,'2011'!$C$5:$K$611,9,FALSE))*1000,#N/A)</f>
        <v>2.7048958615093319</v>
      </c>
      <c r="BQ181" s="196">
        <f>IFERROR((VLOOKUP($A181,'1112'!$F$10:$L$408,7,FALSE)/VLOOKUP($A181,'2012'!$F$10:$M$460,8,FALSE))*1000,#N/A)</f>
        <v>3.4936844934157483</v>
      </c>
      <c r="BR181" s="196">
        <f>IFERROR((VLOOKUP($A181,'1213'!$F$10:$L$408,7,FALSE)/VLOOKUP($A181,'2013'!$F$10:$M$460,8,FALSE))*1000,#N/A)</f>
        <v>1.6051364365971108</v>
      </c>
      <c r="BS181" s="196">
        <f>IFERROR((VLOOKUP($A181,'1314'!$F$10:$L$408,7,FALSE)/VLOOKUP($A181,'2014'!$F$10:$M$460,8,FALSE))*1000,#N/A)</f>
        <v>3.7323380431884829</v>
      </c>
      <c r="BT181" s="196">
        <f>IFERROR((VLOOKUP($A181,'1415'!$F$10:$L$408,7,FALSE)/VLOOKUP($A181,'2015'!$F$10:$M$460,8,FALSE))*1000,#N/A)</f>
        <v>3.183023872679045</v>
      </c>
      <c r="BU181" s="196">
        <f>IFERROR((VLOOKUP($A181,'1516'!$F$10:$L$408,7,FALSE)/VLOOKUP($A181,'2016'!$F$10:$M$460,8,FALSE))*1000,#N/A)</f>
        <v>3.4337031167459062</v>
      </c>
      <c r="BV181" s="196">
        <f>IFERROR((VLOOKUP($A181,'1617'!$F$10:$L$408,7,FALSE)/VLOOKUP($A181,'2017'!$F$10:$M$460,8,FALSE))*1000,#N/A)</f>
        <v>4.4666316342616925</v>
      </c>
      <c r="BW181" s="196">
        <f>IFERROR((VLOOKUP($A181,'1718'!$F$10:$L$408,7,FALSE)/VLOOKUP($A181,'2018'!$F$10:$N$460,9,FALSE))*1000,#N/A)</f>
        <v>3.6410923276983094</v>
      </c>
      <c r="BX181" s="196">
        <f>IFERROR((VLOOKUP($A181,'1819'!$F$10:$L$408,7,FALSE)/VLOOKUP($A181,'2018'!$F$10:$N$460,9,FALSE))*1000,#N/A)</f>
        <v>3.6410923276983094</v>
      </c>
      <c r="BY181" s="196">
        <f>IFERROR((VLOOKUP($A181,'1920'!$F$10:$L$408,7,FALSE)/VLOOKUP($A181,'2019'!$F$10:$N$464,8,FALSE))*1000,#N/A)</f>
        <v>3.0950170225936242</v>
      </c>
      <c r="BZ181" s="196">
        <f>IFERROR((VLOOKUP($A181,'20 21'!$F$10:$L$408,7,FALSE)/VLOOKUP($A181,'2020'!$F$10:$N$469,8,FALSE))*1000,#N/A)</f>
        <v>1.5519114375872949</v>
      </c>
      <c r="CA181" s="196">
        <f>IFERROR((VLOOKUP($A181,'21 22'!$F$10:$L$408,7,FALSE)/VLOOKUP($A181,'2021'!$F$10:$N$469,8,FALSE))*1000,#N/A)</f>
        <v>2.3132678764200896</v>
      </c>
      <c r="CB181" s="196">
        <f>IFERROR((VLOOKUP($A181,'22 23'!$F$10:$L$408,7,FALSE)/VLOOKUP($A181,'2022'!$F$10:$N$469,8,FALSE))*1000,#N/A)</f>
        <v>2.8089887640449436</v>
      </c>
      <c r="CC181" s="196">
        <f>IFERROR((VLOOKUP($A181,'23 24'!$F$7:$M$408,7,FALSE)/VLOOKUP($A181,'2023'!$C$7:$N$469,9,FALSE))*1000,#N/A)</f>
        <v>0.76186606394595824</v>
      </c>
      <c r="CE181" s="198">
        <f>IFERROR((VLOOKUP($A181,'0910'!$F$10:$S$433,9,FALSE)/VLOOKUP($A181,'2010'!$C$5:$K$611,9,FALSE))*1000,#N/A)</f>
        <v>2.1721422753190334</v>
      </c>
      <c r="CF181" s="198">
        <f>IFERROR((VLOOKUP($A181,'1011'!$F$10:$S$433,10,FALSE)/VLOOKUP($A181,'2011'!$C$5:$K$611,9,FALSE))*1000,#N/A)</f>
        <v>1.6229375169055991</v>
      </c>
      <c r="CG181" s="198">
        <f>IFERROR((VLOOKUP($A181,'1112'!$F$10:$S$408,9,FALSE)/VLOOKUP($A181,'2012'!$F$10:$M$460,8,FALSE))*1000,#N/A)</f>
        <v>3.4936844934157483</v>
      </c>
      <c r="CH181" s="198">
        <f>IFERROR((VLOOKUP($A181,'1213'!$F$10:$S$408,9,FALSE)/VLOOKUP($A181,'2013'!$F$10:$M$460,8,FALSE))*1000,#N/A)</f>
        <v>3.2102728731942216</v>
      </c>
      <c r="CI181" s="198">
        <f>IFERROR((VLOOKUP($A181,'1314'!$F$10:$S$408,9,FALSE)/VLOOKUP($A181,'2014'!$F$10:$M$460,8,FALSE))*1000,#N/A)</f>
        <v>1.3329778725673154</v>
      </c>
      <c r="CJ181" s="198">
        <f>IFERROR((VLOOKUP($A181,'1415'!$F$10:$S$408,9,FALSE)/VLOOKUP($A181,'2015'!$F$10:$M$460,8,FALSE))*1000,#N/A)</f>
        <v>2.1220159151193632</v>
      </c>
      <c r="CK181" s="198">
        <f>IFERROR((VLOOKUP($A181,'1516'!$F$10:$S$408,9,FALSE)/VLOOKUP($A181,'2016'!$F$10:$M$460,8,FALSE))*1000,#N/A)</f>
        <v>1.5847860538827259</v>
      </c>
      <c r="CL181" s="198">
        <f>IFERROR((VLOOKUP($A181,'1617'!$F$10:$S$408,9,FALSE)/VLOOKUP($A181,'2017'!$F$10:$M$460,8,FALSE))*1000,#N/A)</f>
        <v>3.1529164477141358</v>
      </c>
      <c r="CM181" s="198">
        <f>IFERROR((VLOOKUP($A181,'1718'!$F$10:$S$408,9,FALSE)/VLOOKUP($A181,'2018'!$F$10:$N$460,9,FALSE))*1000,#N/A)</f>
        <v>3.1209362808842656</v>
      </c>
      <c r="CN181" s="198">
        <f>IFERROR((VLOOKUP($A181,'1819'!$F$10:$S$408,9,FALSE)/VLOOKUP($A181,'2018'!$F$10:$N$460,9,FALSE))*1000,#N/A)</f>
        <v>2.3407022106631987</v>
      </c>
      <c r="CO181" s="198">
        <f>IFERROR((VLOOKUP($A181,'1920'!$F$10:$S$408,9,FALSE)/VLOOKUP($A181,'2019'!$F$10:$N$464,8,FALSE))*1000,#N/A)</f>
        <v>2.0633446817290828</v>
      </c>
      <c r="CP181" s="198">
        <f>IFERROR((VLOOKUP($A181,'20 21'!$F$10:$S$408,9,FALSE)/VLOOKUP($A181,'2020'!$F$10:$N$469,8,FALSE))*1000,#N/A)</f>
        <v>3.6211266877036885</v>
      </c>
      <c r="CQ181" s="198">
        <f>IFERROR((VLOOKUP($A181,'21 22'!$F$10:$S$408,9,FALSE)/VLOOKUP($A181,'2021'!$F$10:$N$469,8,FALSE))*1000,#N/A)</f>
        <v>1.7992083483267363</v>
      </c>
      <c r="CR181" s="198">
        <f>IFERROR((VLOOKUP($A181,'22 23'!$F$10:$S$408,9,FALSE)/VLOOKUP($A181,'2022'!$F$10:$N$469,8,FALSE))*1000,#N/A)</f>
        <v>1.787538304392237</v>
      </c>
      <c r="CS181" s="196">
        <f>IFERROR((VLOOKUP($A181,'23 24'!$F$7:$S$408,9,FALSE)/VLOOKUP($A181,'2023'!$C$7:$N$469,9,FALSE))*1000,#N/A)</f>
        <v>1.7776874825405693</v>
      </c>
      <c r="CU181" s="198">
        <f>IFERROR((VLOOKUP($A181,'0910'!$F$10:$S$433,10,FALSE)/VLOOKUP($A181,'2010'!$C$5:$K$611,9,FALSE))*1000,#N/A)</f>
        <v>1.0860711376595167</v>
      </c>
      <c r="CV181" s="198">
        <f>IFERROR((VLOOKUP($A181,'1011'!$F$10:$S$433,11,FALSE)/VLOOKUP($A181,'2011'!$C$5:$K$611,9,FALSE))*1000,#N/A)</f>
        <v>0</v>
      </c>
      <c r="CW181" s="198">
        <f>IFERROR((VLOOKUP($A181,'1112'!$F$10:$S$408,10,FALSE)/VLOOKUP($A181,'2012'!$F$10:$M$460,8,FALSE))*1000,#N/A)</f>
        <v>0.26874496103198064</v>
      </c>
      <c r="CX181" s="198">
        <f>IFERROR((VLOOKUP($A181,'1213'!$F$10:$S$408,10,FALSE)/VLOOKUP($A181,'2013'!$F$10:$M$460,8,FALSE))*1000,#N/A)</f>
        <v>0.53504547886570353</v>
      </c>
      <c r="CY181" s="198">
        <f>IFERROR((VLOOKUP($A181,'1314'!$F$10:$S$408,10,FALSE)/VLOOKUP($A181,'2014'!$F$10:$M$460,8,FALSE))*1000,#N/A)</f>
        <v>0.5331911490269261</v>
      </c>
      <c r="CZ181" s="198">
        <f>IFERROR((VLOOKUP($A181,'1415'!$F$10:$S$408,10,FALSE)/VLOOKUP($A181,'2015'!$F$10:$M$460,8,FALSE))*1000,#N/A)</f>
        <v>2.3872679045092835</v>
      </c>
      <c r="DA181" s="198">
        <f>IFERROR((VLOOKUP($A181,'1516'!$F$10:$S$408,10,FALSE)/VLOOKUP($A181,'2016'!$F$10:$M$460,8,FALSE))*1000,#N/A)</f>
        <v>0.79239302694136293</v>
      </c>
      <c r="DB181" s="198">
        <f>IFERROR((VLOOKUP($A181,'1617'!$F$10:$S$408,10,FALSE)/VLOOKUP($A181,'2017'!$F$10:$M$460,8,FALSE))*1000,#N/A)</f>
        <v>0.26274303730951126</v>
      </c>
      <c r="DC181" s="198">
        <f>IFERROR((VLOOKUP($A181,'1718'!$F$10:$S$408,10,FALSE)/VLOOKUP($A181,'2018'!$F$10:$N$460,9,FALSE))*1000,#N/A)</f>
        <v>0.52015604681404415</v>
      </c>
      <c r="DD181" s="198">
        <f>IFERROR((VLOOKUP($A181,'1819'!$F$10:$S$408,10,FALSE)/VLOOKUP($A181,'2018'!$F$10:$N$460,9,FALSE))*1000,#N/A)</f>
        <v>0.78023407022106639</v>
      </c>
      <c r="DE181" s="198">
        <f>IFERROR((VLOOKUP($A181,'1920'!$F$10:$S$408,10,FALSE)/VLOOKUP($A181,'2019'!$F$10:$N$464,8,FALSE))*1000,#N/A)</f>
        <v>0.25791808521613535</v>
      </c>
      <c r="DF181" s="198">
        <f>IFERROR((VLOOKUP($A181,'20 21'!$F$10:$S$408,10,FALSE)/VLOOKUP($A181,'2020'!$F$10:$N$469,8,FALSE))*1000,#N/A)</f>
        <v>1.0346076250581968</v>
      </c>
      <c r="DG181" s="198">
        <f>IFERROR((VLOOKUP($A181,'21 22'!$F$10:$S$408,10,FALSE)/VLOOKUP($A181,'2021'!$F$10:$N$469,8,FALSE))*1000,#N/A)</f>
        <v>0</v>
      </c>
      <c r="DH181" s="198">
        <f>IFERROR((VLOOKUP($A181,'22 23'!$F$10:$S$408,10,FALSE)/VLOOKUP($A181,'2022'!$F$10:$N$469,8,FALSE))*1000,#N/A)</f>
        <v>0.25536261491317674</v>
      </c>
      <c r="DI181" s="196">
        <f>IFERROR((VLOOKUP($A181,'23 24'!$F$7:$S$408,10,FALSE)/VLOOKUP($A181,'2023'!$C$7:$N$469,9,FALSE))*1000,#N/A)</f>
        <v>0</v>
      </c>
      <c r="DK181" s="198">
        <f>IFERROR((VLOOKUP($A181,'0910'!$F$10:$S$433,11,FALSE)/VLOOKUP($A181,'2010'!$C$5:$K$611,9,FALSE))*1000,#N/A)</f>
        <v>0</v>
      </c>
      <c r="DL181" s="198">
        <f>IFERROR((VLOOKUP($A181,'1011'!$F$10:$S$433,12,FALSE)/VLOOKUP($A181,'2011'!$C$5:$K$611,9,FALSE))*1000,#N/A)</f>
        <v>0</v>
      </c>
      <c r="DM181" s="198">
        <f>IFERROR((VLOOKUP($A181,'1112'!$F$10:$S$408,11,FALSE)/VLOOKUP($A181,'2012'!$F$10:$M$460,8,FALSE))*1000,#N/A)</f>
        <v>0</v>
      </c>
      <c r="DN181" s="198">
        <f>IFERROR((VLOOKUP($A181,'1213'!$F$10:$S$408,11,FALSE)/VLOOKUP($A181,'2013'!$F$10:$M$460,8,FALSE))*1000,#N/A)</f>
        <v>0</v>
      </c>
      <c r="DO181" s="198">
        <f>IFERROR((VLOOKUP($A181,'1314'!$F$10:$S$408,11,FALSE)/VLOOKUP($A181,'2014'!$F$10:$M$460,8,FALSE))*1000,#N/A)</f>
        <v>0</v>
      </c>
      <c r="DP181" s="198">
        <f>IFERROR((VLOOKUP($A181,'1415'!$F$10:$S$408,11,FALSE)/VLOOKUP($A181,'2015'!$F$10:$M$460,8,FALSE))*1000,#N/A)</f>
        <v>0</v>
      </c>
      <c r="DQ181" s="198">
        <f>IFERROR((VLOOKUP($A181,'1516'!$F$10:$S$408,11,FALSE)/VLOOKUP($A181,'2016'!$F$10:$M$460,8,FALSE))*1000,#N/A)</f>
        <v>0</v>
      </c>
      <c r="DR181" s="198">
        <f>IFERROR((VLOOKUP($A181,'1617'!$F$10:$S$408,11,FALSE)/VLOOKUP($A181,'2017'!$F$10:$M$460,8,FALSE))*1000,#N/A)</f>
        <v>0</v>
      </c>
      <c r="DS181" s="198">
        <f>IFERROR((VLOOKUP($A181,'1718'!$F$10:$S$408,11,FALSE)/VLOOKUP($A181,'2018'!$F$10:$N$460,9,FALSE))*1000,#N/A)</f>
        <v>0</v>
      </c>
      <c r="DT181" s="198">
        <f>IFERROR((VLOOKUP($A181,'1819'!$F$10:$S$408,11,FALSE)/VLOOKUP($A181,'2018'!$F$10:$N$460,9,FALSE))*1000,#N/A)</f>
        <v>0</v>
      </c>
      <c r="DU181" s="198">
        <f>IFERROR((VLOOKUP($A181,'1920'!$F$10:$S$408,11,FALSE)/VLOOKUP($A181,'2019'!$F$10:$N$464,8,FALSE))*1000,#N/A)</f>
        <v>0</v>
      </c>
      <c r="DV181" s="198">
        <f>IFERROR((VLOOKUP($A181,'20 21'!$F$10:$S$408,11,FALSE)/VLOOKUP($A181,'2020'!$F$10:$N$469,8,FALSE))*1000,#N/A)</f>
        <v>0</v>
      </c>
      <c r="DW181" s="198">
        <f>IFERROR((VLOOKUP($A181,'21 22'!$F$10:$S$408,11,FALSE)/VLOOKUP($A181,'2021'!$F$10:$N$469,8,FALSE))*1000,#N/A)</f>
        <v>0</v>
      </c>
      <c r="DX181" s="198">
        <f>IFERROR((VLOOKUP($A181,'22 23'!$F$10:$S$408,11,FALSE)/VLOOKUP($A181,'2022'!$F$10:$N$469,8,FALSE))*1000,#N/A)</f>
        <v>0</v>
      </c>
      <c r="DY181" s="196">
        <f>IFERROR((VLOOKUP($A181,'23 24'!$F$7:$S$408,11,FALSE)/VLOOKUP($A181,'2023'!$C$7:$N$469,9,FALSE))*1000,#N/A)</f>
        <v>0</v>
      </c>
      <c r="EA181" s="198">
        <f>IFERROR((VLOOKUP($A181,'0910'!$F$10:$S$433,12,FALSE)/VLOOKUP($A181,'2010'!$C$5:$K$611,9,FALSE))*1000,#N/A)</f>
        <v>2.986695628563671</v>
      </c>
      <c r="EB181" s="198">
        <f>IFERROR((VLOOKUP($A181,'1011'!$F$10:$S$433,13,FALSE)/VLOOKUP($A181,'2011'!$C$5:$K$611,9,FALSE))*1000,#N/A)</f>
        <v>1.6229375169055991</v>
      </c>
      <c r="EC181" s="198">
        <f>IFERROR((VLOOKUP($A181,'1112'!$F$10:$S$408,12,FALSE)/VLOOKUP($A181,'2012'!$F$10:$M$460,8,FALSE))*1000,#N/A)</f>
        <v>3.4936844934157483</v>
      </c>
      <c r="ED181" s="198">
        <f>IFERROR((VLOOKUP($A181,'1213'!$F$10:$S$408,12,FALSE)/VLOOKUP($A181,'2013'!$F$10:$M$460,8,FALSE))*1000,#N/A)</f>
        <v>3.4777956126270735</v>
      </c>
      <c r="EE181" s="198">
        <f>IFERROR((VLOOKUP($A181,'1314'!$F$10:$S$408,12,FALSE)/VLOOKUP($A181,'2014'!$F$10:$M$460,8,FALSE))*1000,#N/A)</f>
        <v>1.8661690215942415</v>
      </c>
      <c r="EF181" s="198">
        <f>IFERROR((VLOOKUP($A181,'1415'!$F$10:$S$408,12,FALSE)/VLOOKUP($A181,'2015'!$F$10:$M$460,8,FALSE))*1000,#N/A)</f>
        <v>4.2440318302387263</v>
      </c>
      <c r="EG181" s="198">
        <f>IFERROR((VLOOKUP($A181,'1516'!$F$10:$S$408,12,FALSE)/VLOOKUP($A181,'2016'!$F$10:$M$460,8,FALSE))*1000,#N/A)</f>
        <v>2.3771790808240887</v>
      </c>
      <c r="EH181" s="198">
        <f>IFERROR((VLOOKUP($A181,'1617'!$F$10:$S$408,12,FALSE)/VLOOKUP($A181,'2017'!$F$10:$M$460,8,FALSE))*1000,#N/A)</f>
        <v>3.4156594850236468</v>
      </c>
      <c r="EI181" s="198">
        <f>IFERROR((VLOOKUP($A181,'1718'!$F$10:$S$408,12,FALSE)/VLOOKUP($A181,'2018'!$F$10:$N$460,9,FALSE))*1000,#N/A)</f>
        <v>3.6410923276983094</v>
      </c>
      <c r="EJ181" s="198">
        <f>IFERROR((VLOOKUP($A181,'1819'!$F$10:$S$408,12,FALSE)/VLOOKUP($A181,'2018'!$F$10:$N$460,9,FALSE))*1000,#N/A)</f>
        <v>2.860858257477243</v>
      </c>
      <c r="EK181" s="198">
        <f>IFERROR((VLOOKUP($A181,'1920'!$F$10:$S$408,12,FALSE)/VLOOKUP($A181,'2019'!$F$10:$N$464,8,FALSE))*1000,#N/A)</f>
        <v>2.0633446817290828</v>
      </c>
      <c r="EL181" s="198">
        <f>IFERROR((VLOOKUP($A181,'20 21'!$F$10:$S$408,12,FALSE)/VLOOKUP($A181,'2020'!$F$10:$N$469,8,FALSE))*1000,#N/A)</f>
        <v>4.3970824064973355</v>
      </c>
      <c r="EM181" s="198">
        <f>IFERROR((VLOOKUP($A181,'21 22'!$F$10:$S$408,12,FALSE)/VLOOKUP($A181,'2021'!$F$10:$N$469,8,FALSE))*1000,#N/A)</f>
        <v>1.7992083483267363</v>
      </c>
      <c r="EN181" s="198">
        <f>IFERROR((VLOOKUP($A181,'22 23'!$F$10:$S$408,12,FALSE)/VLOOKUP($A181,'2022'!$F$10:$N$469,8,FALSE))*1000,#N/A)</f>
        <v>1.787538304392237</v>
      </c>
      <c r="EO181" s="196">
        <f>IFERROR((VLOOKUP($A181,'23 24'!$F$7:$S$408,12,FALSE)/VLOOKUP($A181,'2023'!$C$7:$N$469,9,FALSE))*1000,#N/A)</f>
        <v>1.7776874825405693</v>
      </c>
    </row>
    <row r="182" spans="1:145" x14ac:dyDescent="0.3">
      <c r="A182" t="s">
        <v>765</v>
      </c>
      <c r="B182" t="s">
        <v>1741</v>
      </c>
      <c r="C182" t="str">
        <f>IF(VLOOKUP($A182,'0910'!$F$10:$L$433,1,FALSE)=VLOOKUP($A182,'2010'!$C$5:$K$611,1,FALSE),VLOOKUP($A182,'0910'!$F$10:$L$433,1,FALSE),FALSE)</f>
        <v>New Forest</v>
      </c>
      <c r="D182" t="str">
        <f>IF(VLOOKUP($A182,'1011'!$F$10:$L$433,1,FALSE)=VLOOKUP($A182,'2011'!$C$5:$K$611,1,FALSE),VLOOKUP($A182,'1011'!$F$10:$L$433,1,FALSE),FALSE)</f>
        <v>New Forest</v>
      </c>
      <c r="E182" t="str">
        <f>IF(VLOOKUP(A182,'1112'!$F$10:$L$408,1,FALSE)=VLOOKUP(A182,'2012'!$F$10:$M$460,1,FALSE),VLOOKUP(A182,'1112'!$F$10:$L$408,1,FALSE),FALSE)</f>
        <v>New Forest</v>
      </c>
      <c r="F182" t="str">
        <f>IF(VLOOKUP($A182,'1213'!$F$10:$L$408,1,FALSE)=VLOOKUP($A182,'2013'!$F$10:$M$460,1,FALSE),VLOOKUP($A182,'1213'!$F$10:$L$408,1,FALSE),FALSE)</f>
        <v>New Forest</v>
      </c>
      <c r="G182" t="str">
        <f>IF(VLOOKUP($A182,'1314'!$F$10:$L$408,1,FALSE)=VLOOKUP($A182,'2014'!$F$10:$M$460,1,FALSE),VLOOKUP($A182,'1314'!$F$10:$L$408,1,FALSE),FALSE)</f>
        <v>New Forest</v>
      </c>
      <c r="H182" t="str">
        <f>IF(VLOOKUP($A182,'1415'!$F$10:$L$408,1,FALSE)=VLOOKUP($A182,'2015'!$F$10:$M$460,1,FALSE),VLOOKUP($A182,'1415'!$F$10:$L$408,1,FALSE),FALSE)</f>
        <v>New Forest</v>
      </c>
      <c r="I182" t="str">
        <f>IF(VLOOKUP($A182,'1516'!$F$10:$L$408,1,FALSE)=VLOOKUP($A182,'2015'!$F$10:$M$460,1,FALSE),VLOOKUP($A182,'1516'!$F$10:$L$408,1,FALSE),FALSE)</f>
        <v>New Forest</v>
      </c>
      <c r="J182" t="str">
        <f>IF(VLOOKUP($A182,'1617'!$F$10:$L$408,1,FALSE)=VLOOKUP($A182,'2016'!$F$10:$M$460,1,FALSE),VLOOKUP($A182,'1617'!$F$10:$L$408,1,FALSE),FALSE)</f>
        <v>New Forest</v>
      </c>
      <c r="K182" t="str">
        <f>IF(VLOOKUP($A182,'1718'!$F$10:$M$408,1,FALSE)=VLOOKUP($A182,'2017'!$F$10:$M$460,1,FALSE),VLOOKUP($A182,'1718'!$F$10:$M$408,1,FALSE),FALSE)</f>
        <v>New Forest</v>
      </c>
      <c r="L182" t="str">
        <f>IF(VLOOKUP($A182,'1819'!$F$10:$M$408,1,FALSE)=VLOOKUP($A182,'2018'!$F$10:$M$460,1,FALSE),VLOOKUP($A182,'1819'!$F$10:$M$408,1,FALSE),FALSE)</f>
        <v>New Forest</v>
      </c>
      <c r="M182" t="str">
        <f>IF(VLOOKUP($A182,'1920'!$F$10:$M$408,1,FALSE)=VLOOKUP($A182,'2019'!$F$10:$M$464,1,FALSE),VLOOKUP($A182,'1920'!$F$10:$M$408,1,FALSE),FALSE)</f>
        <v>New Forest</v>
      </c>
      <c r="N182" t="str">
        <f>IF(VLOOKUP($A182,'20 21'!$F$10:$N$408,1,FALSE)=VLOOKUP($A182,'2020'!$F$10:$O$468,1,FALSE),VLOOKUP($A182,'20 21'!$F$10:$N$408,1,FALSE),FALSE)</f>
        <v>New Forest</v>
      </c>
      <c r="O182" t="str">
        <f>IF(VLOOKUP($A182,'21 22'!$F$10:$N$408,1,FALSE)=VLOOKUP($A182,'2021'!$F$10:$O$471,1,FALSE),VLOOKUP($A182,'21 22'!$F$10:$N$408,1,FALSE),FALSE)</f>
        <v>New Forest</v>
      </c>
      <c r="P182" t="str">
        <f>IF(VLOOKUP($A182,'22 23'!$F$10:$N$408,1,FALSE)=VLOOKUP($A182,'2022'!$F$10:$O$468,1,FALSE),VLOOKUP($A182,'22 23'!$F$10:$N$408,1,FALSE),FALSE)</f>
        <v>New Forest</v>
      </c>
      <c r="Q182" t="str">
        <f>IF(VLOOKUP($A182,'23 24'!$F$7:$N$408,1,FALSE)=VLOOKUP($A182,'2023'!$C$7:$O$468,1,FALSE),VLOOKUP($A182,'23 24'!$F$7:$N$408,1,FALSE),FALSE)</f>
        <v>New Forest</v>
      </c>
      <c r="S182" s="196">
        <f>IFERROR((VLOOKUP($A182,'0910'!$F$10:$L$433,4,FALSE)/VLOOKUP($A182,'2010'!$C$5:$K$611,9,FALSE))*1000,#N/A)</f>
        <v>3.128519584532599</v>
      </c>
      <c r="T182" s="196">
        <f>IFERROR((VLOOKUP($A182,'1011'!$F$10:$L$433,4,FALSE)/VLOOKUP($A182,'2011'!$C$5:$K$611,9,FALSE))*1000,#N/A)</f>
        <v>2.2418732096151452</v>
      </c>
      <c r="U182" s="196">
        <f>IFERROR((VLOOKUP($A182,'1112'!$F$10:$L$408,4,FALSE)/VLOOKUP($A182,'2012'!$F$10:$M$460,8,FALSE))*1000,#N/A)</f>
        <v>1.6145057128663687</v>
      </c>
      <c r="V182" s="196">
        <f>IFERROR((VLOOKUP($A182,'1213'!$F$10:$L$408,4,FALSE)/VLOOKUP($A182,'2013'!$F$10:$M$460,8,FALSE))*1000,#N/A)</f>
        <v>1.734390485629336</v>
      </c>
      <c r="W182" s="196">
        <f>IFERROR((VLOOKUP($A182,'1314'!$F$10:$L$408,4,FALSE)/VLOOKUP($A182,'2014'!$F$10:$M$460,8,FALSE))*1000,#N/A)</f>
        <v>1.4844136566056407</v>
      </c>
      <c r="X182" s="196">
        <f>IFERROR((VLOOKUP($A182,'1415'!$F$10:$L$408,4,FALSE)/VLOOKUP($A182,'2015'!$F$10:$M$460,8,FALSE))*1000,#N/A)</f>
        <v>1.1112483022595381</v>
      </c>
      <c r="Y182" s="196">
        <f>IFERROR((VLOOKUP($A182,'1516'!$F$10:$L$408,4,FALSE)/VLOOKUP($A182,'2016'!$F$10:$M$460,8,FALSE))*1000,#N/A)</f>
        <v>2.8335591967475668</v>
      </c>
      <c r="Z182" s="196">
        <f>IFERROR((VLOOKUP($A182,'1617'!$F$10:$L$408,4,FALSE)/VLOOKUP($A182,'2017'!$F$10:$M$460,8,FALSE))*1000,#N/A)</f>
        <v>1.7171593278547774</v>
      </c>
      <c r="AA182" s="196">
        <f>IFERROR((VLOOKUP($A182,'1718'!$F$10:$L$408,4,FALSE)/VLOOKUP($A182,'2018'!$F$10:$N$460,9,FALSE))*1000,#N/A)</f>
        <v>2.5662959794696323</v>
      </c>
      <c r="AB182" s="196">
        <f>IFERROR((VLOOKUP($A182,'1819'!$F$10:$L$408,4,FALSE)/VLOOKUP($A182,'2018'!$F$10:$N$460,9,FALSE))*1000,#N/A)</f>
        <v>1.9552731272149577</v>
      </c>
      <c r="AC182" s="196">
        <f>IFERROR((VLOOKUP($A182,'1920'!$F$10:$L$408,4,FALSE)/VLOOKUP($A182,'2019'!$F$10:$N$464,8,FALSE))*1000,#N/A)</f>
        <v>1.7029144163869021</v>
      </c>
      <c r="AD182" s="196">
        <f>IFERROR((VLOOKUP($A182,'20 21'!$F$10:$M$408,4,FALSE)/VLOOKUP($A182,'2020'!$F$10:$N$469,8,FALSE))*1000,#N/A)</f>
        <v>1.4436368098513777</v>
      </c>
      <c r="AE182" s="196">
        <f>IFERROR((VLOOKUP($A182,'21 22'!$F$10:$M$408,4,FALSE)/VLOOKUP($A182,'2021'!$F$10:$N$469,8,FALSE))*1000,#N/A)</f>
        <v>2.0333225686844405</v>
      </c>
      <c r="AF182" s="196">
        <f>IFERROR((VLOOKUP($A182,'22 23'!$F$10:$M$408,4,FALSE)/VLOOKUP($A182,'2022'!$F$10:$N$469,8,FALSE))*1000,#N/A)</f>
        <v>1.7920932844290989</v>
      </c>
      <c r="AG182" s="196">
        <f>IFERROR((VLOOKUP($A182,'23 24'!$F$7:$M$408,4,FALSE)/VLOOKUP($A182,'2023'!$C$7:$N$469,9,FALSE))*1000,#N/A)</f>
        <v>0.95322069442127588</v>
      </c>
      <c r="AI182" s="196">
        <f>IFERROR((VLOOKUP($A182,'0910'!$F$10:$L$433,5,FALSE)/VLOOKUP($A182,'2010'!$C$5:$K$611,9,FALSE))*1000,#N/A)</f>
        <v>0.3754223501439119</v>
      </c>
      <c r="AJ182" s="196">
        <f>IFERROR((VLOOKUP($A182,'1011'!$F$10:$L$433,5,FALSE)/VLOOKUP($A182,'2011'!$C$5:$K$611,9,FALSE))*1000,#N/A)</f>
        <v>0.12454851164528583</v>
      </c>
      <c r="AK182" s="196">
        <f>IFERROR((VLOOKUP($A182,'1112'!$F$10:$L$408,5,FALSE)/VLOOKUP($A182,'2012'!$F$10:$M$460,8,FALSE))*1000,#N/A)</f>
        <v>0.62096373571783403</v>
      </c>
      <c r="AL182" s="196">
        <f>IFERROR((VLOOKUP($A182,'1213'!$F$10:$L$408,5,FALSE)/VLOOKUP($A182,'2013'!$F$10:$M$460,8,FALSE))*1000,#N/A)</f>
        <v>0.1238850346878097</v>
      </c>
      <c r="AM182" s="196">
        <f>IFERROR((VLOOKUP($A182,'1314'!$F$10:$L$408,5,FALSE)/VLOOKUP($A182,'2014'!$F$10:$M$460,8,FALSE))*1000,#N/A)</f>
        <v>0</v>
      </c>
      <c r="AN182" s="196">
        <f>IFERROR((VLOOKUP($A182,'1415'!$F$10:$L$408,5,FALSE)/VLOOKUP($A182,'2015'!$F$10:$M$460,8,FALSE))*1000,#N/A)</f>
        <v>0</v>
      </c>
      <c r="AO182" s="196">
        <f>IFERROR((VLOOKUP($A182,'1516'!$F$10:$L$408,5,FALSE)/VLOOKUP($A182,'2016'!$F$10:$M$460,8,FALSE))*1000,#N/A)</f>
        <v>0.36959467783663913</v>
      </c>
      <c r="AP182" s="196">
        <f>IFERROR((VLOOKUP($A182,'1617'!$F$10:$L$408,5,FALSE)/VLOOKUP($A182,'2017'!$F$10:$M$460,8,FALSE))*1000,#N/A)</f>
        <v>0.12265423770391266</v>
      </c>
      <c r="AQ182" s="196">
        <f>IFERROR((VLOOKUP($A182,'1718'!$F$10:$L$408,5,FALSE)/VLOOKUP($A182,'2018'!$F$10:$N$460,9,FALSE))*1000,#N/A)</f>
        <v>0.24440914090186971</v>
      </c>
      <c r="AR182" s="196">
        <f>IFERROR((VLOOKUP($A182,'1819'!$F$10:$L$408,5,FALSE)/VLOOKUP($A182,'2018'!$F$10:$N$460,9,FALSE))*1000,#N/A)</f>
        <v>0.48881828180373943</v>
      </c>
      <c r="AS182" s="196">
        <f>IFERROR((VLOOKUP($A182,'1920'!$F$10:$L$408,5,FALSE)/VLOOKUP($A182,'2019'!$F$10:$N$464,8,FALSE))*1000,#N/A)</f>
        <v>0.60818372013817934</v>
      </c>
      <c r="AT182" s="196">
        <f>IFERROR((VLOOKUP($A182,'20 21'!$F$10:$L$408,5,FALSE)/VLOOKUP($A182,'2020'!$F$10:$N$469,8,FALSE))*1000,#N/A)</f>
        <v>0</v>
      </c>
      <c r="AU182" s="196">
        <f>IFERROR((VLOOKUP($A182,'21 22'!$F$10:$L$408,5,FALSE)/VLOOKUP($A182,'2021'!$F$10:$N$469,8,FALSE))*1000,#N/A)</f>
        <v>0</v>
      </c>
      <c r="AV182" s="196">
        <f>IFERROR((VLOOKUP($A182,'22 23'!$F$10:$L$408,5,FALSE)/VLOOKUP($A182,'2022'!$F$10:$N$469,8,FALSE))*1000,#N/A)</f>
        <v>0</v>
      </c>
      <c r="AW182" s="196">
        <f>IFERROR((VLOOKUP($A182,'23 24'!$F$7:$M$408,5,FALSE)/VLOOKUP($A182,'2023'!$C$7:$N$469,9,FALSE))*1000,#N/A)</f>
        <v>0</v>
      </c>
      <c r="AY182" s="196">
        <f>IFERROR((VLOOKUP($A182,'0910'!$F$10:$L$433,6,FALSE)/VLOOKUP($A182,'2010'!$C$5:$K$611,9,FALSE))*1000,#N/A)</f>
        <v>0</v>
      </c>
      <c r="AZ182" s="196">
        <f>IFERROR((VLOOKUP($A182,'1011'!$F$10:$L$433,6,FALSE)/VLOOKUP($A182,'2011'!$C$5:$K$611,9,FALSE))*1000,#N/A)</f>
        <v>0</v>
      </c>
      <c r="BA182" s="196">
        <f>IFERROR((VLOOKUP($A182,'1112'!$F$10:$L$408,6,FALSE)/VLOOKUP($A182,'2012'!$F$10:$M$460,8,FALSE))*1000,#N/A)</f>
        <v>0</v>
      </c>
      <c r="BB182" s="196">
        <f>IFERROR((VLOOKUP($A182,'1213'!$F$10:$L$408,6,FALSE)/VLOOKUP($A182,'2013'!$F$10:$M$460,8,FALSE))*1000,#N/A)</f>
        <v>0</v>
      </c>
      <c r="BC182" s="196">
        <f>IFERROR((VLOOKUP($A182,'1314'!$F$10:$L$408,6,FALSE)/VLOOKUP($A182,'2014'!$F$10:$M$460,8,FALSE))*1000,#N/A)</f>
        <v>0</v>
      </c>
      <c r="BD182" s="196">
        <f>IFERROR((VLOOKUP($A182,'1415'!$F$10:$L$408,6,FALSE)/VLOOKUP($A182,'2015'!$F$10:$M$460,8,FALSE))*1000,#N/A)</f>
        <v>0</v>
      </c>
      <c r="BE182" s="196">
        <f>IFERROR((VLOOKUP($A182,'1516'!$F$10:$L$408,6,FALSE)/VLOOKUP($A182,'2016'!$F$10:$M$460,8,FALSE))*1000,#N/A)</f>
        <v>0</v>
      </c>
      <c r="BF182" s="196">
        <f>IFERROR((VLOOKUP($A182,'1617'!$F$10:$L$408,6,FALSE)/VLOOKUP($A182,'2017'!$F$10:$M$460,8,FALSE))*1000,#N/A)</f>
        <v>0</v>
      </c>
      <c r="BG182" s="196">
        <f>IFERROR((VLOOKUP($A182,'1718'!$F$10:$L$408,6,FALSE)/VLOOKUP($A182,'2018'!$F$10:$N$460,9,FALSE))*1000,#N/A)</f>
        <v>0</v>
      </c>
      <c r="BH182" s="196">
        <f>IFERROR((VLOOKUP($A182,'1819'!$F$10:$L$408,6,FALSE)/VLOOKUP($A182,'2018'!$F$10:$N$460,9,FALSE))*1000,#N/A)</f>
        <v>0</v>
      </c>
      <c r="BI182" s="196">
        <f>IFERROR((VLOOKUP($A182,'1920'!$F$10:$L$408,6,FALSE)/VLOOKUP($A182,'2019'!$F$10:$N$464,8,FALSE))*1000,#N/A)</f>
        <v>0</v>
      </c>
      <c r="BJ182" s="196">
        <f>IFERROR((VLOOKUP($A182,'20 21'!$F$10:$L$408,6,FALSE)/VLOOKUP($A182,'2020'!$F$10:$N$469,8,FALSE))*1000,#N/A)</f>
        <v>0</v>
      </c>
      <c r="BK182" s="196">
        <f>IFERROR((VLOOKUP($A182,'21 22'!$F$10:$L$408,6,FALSE)/VLOOKUP($A182,'2021'!$F$10:$N$469,8,FALSE))*1000,#N/A)</f>
        <v>0</v>
      </c>
      <c r="BL182" s="196">
        <f>IFERROR((VLOOKUP($A182,'22 23'!$F$10:$L$408,6,FALSE)/VLOOKUP($A182,'2022'!$F$10:$N$469,8,FALSE))*1000,#N/A)</f>
        <v>0</v>
      </c>
      <c r="BM182" s="196">
        <f>IFERROR((VLOOKUP($A182,'23 24'!$F$7:$M$408,6,FALSE)/VLOOKUP($A182,'2023'!$C$7:$N$469,9,FALSE))*1000,#N/A)</f>
        <v>0.11915258680265949</v>
      </c>
      <c r="BO182" s="196">
        <f>IFERROR((VLOOKUP($A182,'0910'!$F$10:$L$433,7,FALSE)/VLOOKUP($A182,'2010'!$C$5:$K$611,9,FALSE))*1000,#N/A)</f>
        <v>3.503941934676511</v>
      </c>
      <c r="BP182" s="196">
        <f>IFERROR((VLOOKUP($A182,'1011'!$F$10:$L$433,7,FALSE)/VLOOKUP($A182,'2011'!$C$5:$K$611,9,FALSE))*1000,#N/A)</f>
        <v>2.3664217212604308</v>
      </c>
      <c r="BQ182" s="196">
        <f>IFERROR((VLOOKUP($A182,'1112'!$F$10:$L$408,7,FALSE)/VLOOKUP($A182,'2012'!$F$10:$M$460,8,FALSE))*1000,#N/A)</f>
        <v>2.2354694485842028</v>
      </c>
      <c r="BR182" s="196">
        <f>IFERROR((VLOOKUP($A182,'1213'!$F$10:$L$408,7,FALSE)/VLOOKUP($A182,'2013'!$F$10:$M$460,8,FALSE))*1000,#N/A)</f>
        <v>1.8582755203171457</v>
      </c>
      <c r="BS182" s="196">
        <f>IFERROR((VLOOKUP($A182,'1314'!$F$10:$L$408,7,FALSE)/VLOOKUP($A182,'2014'!$F$10:$M$460,8,FALSE))*1000,#N/A)</f>
        <v>1.4844136566056407</v>
      </c>
      <c r="BT182" s="196">
        <f>IFERROR((VLOOKUP($A182,'1415'!$F$10:$L$408,7,FALSE)/VLOOKUP($A182,'2015'!$F$10:$M$460,8,FALSE))*1000,#N/A)</f>
        <v>1.1112483022595381</v>
      </c>
      <c r="BU182" s="196">
        <f>IFERROR((VLOOKUP($A182,'1516'!$F$10:$L$408,7,FALSE)/VLOOKUP($A182,'2016'!$F$10:$M$460,8,FALSE))*1000,#N/A)</f>
        <v>3.2031538745842063</v>
      </c>
      <c r="BV182" s="196">
        <f>IFERROR((VLOOKUP($A182,'1617'!$F$10:$L$408,7,FALSE)/VLOOKUP($A182,'2017'!$F$10:$M$460,8,FALSE))*1000,#N/A)</f>
        <v>1.83981356555869</v>
      </c>
      <c r="BW182" s="196">
        <f>IFERROR((VLOOKUP($A182,'1718'!$F$10:$L$408,7,FALSE)/VLOOKUP($A182,'2018'!$F$10:$N$460,9,FALSE))*1000,#N/A)</f>
        <v>2.8107051203715021</v>
      </c>
      <c r="BX182" s="196">
        <f>IFERROR((VLOOKUP($A182,'1819'!$F$10:$L$408,7,FALSE)/VLOOKUP($A182,'2018'!$F$10:$N$460,9,FALSE))*1000,#N/A)</f>
        <v>2.3218868385677625</v>
      </c>
      <c r="BY182" s="196">
        <f>IFERROR((VLOOKUP($A182,'1920'!$F$10:$L$408,7,FALSE)/VLOOKUP($A182,'2019'!$F$10:$N$464,8,FALSE))*1000,#N/A)</f>
        <v>2.3110981365250813</v>
      </c>
      <c r="BZ182" s="196">
        <f>IFERROR((VLOOKUP($A182,'20 21'!$F$10:$L$408,7,FALSE)/VLOOKUP($A182,'2020'!$F$10:$N$469,8,FALSE))*1000,#N/A)</f>
        <v>1.4436368098513777</v>
      </c>
      <c r="CA182" s="196">
        <f>IFERROR((VLOOKUP($A182,'21 22'!$F$10:$L$408,7,FALSE)/VLOOKUP($A182,'2021'!$F$10:$N$469,8,FALSE))*1000,#N/A)</f>
        <v>2.0333225686844405</v>
      </c>
      <c r="CB182" s="196">
        <f>IFERROR((VLOOKUP($A182,'22 23'!$F$10:$L$408,7,FALSE)/VLOOKUP($A182,'2022'!$F$10:$N$469,8,FALSE))*1000,#N/A)</f>
        <v>1.7920932844290989</v>
      </c>
      <c r="CC182" s="196">
        <f>IFERROR((VLOOKUP($A182,'23 24'!$F$7:$M$408,7,FALSE)/VLOOKUP($A182,'2023'!$C$7:$N$469,9,FALSE))*1000,#N/A)</f>
        <v>1.1915258680265948</v>
      </c>
      <c r="CE182" s="198">
        <f>IFERROR((VLOOKUP($A182,'0910'!$F$10:$S$433,9,FALSE)/VLOOKUP($A182,'2010'!$C$5:$K$611,9,FALSE))*1000,#N/A)</f>
        <v>2.1273933174821673</v>
      </c>
      <c r="CF182" s="198">
        <f>IFERROR((VLOOKUP($A182,'1011'!$F$10:$S$433,10,FALSE)/VLOOKUP($A182,'2011'!$C$5:$K$611,9,FALSE))*1000,#N/A)</f>
        <v>3.3628098144227176</v>
      </c>
      <c r="CG182" s="198">
        <f>IFERROR((VLOOKUP($A182,'1112'!$F$10:$S$408,9,FALSE)/VLOOKUP($A182,'2012'!$F$10:$M$460,8,FALSE))*1000,#N/A)</f>
        <v>2.111276701440636</v>
      </c>
      <c r="CH182" s="198">
        <f>IFERROR((VLOOKUP($A182,'1213'!$F$10:$S$408,9,FALSE)/VLOOKUP($A182,'2013'!$F$10:$M$460,8,FALSE))*1000,#N/A)</f>
        <v>1.9821605550049552</v>
      </c>
      <c r="CI182" s="198">
        <f>IFERROR((VLOOKUP($A182,'1314'!$F$10:$S$408,9,FALSE)/VLOOKUP($A182,'2014'!$F$10:$M$460,8,FALSE))*1000,#N/A)</f>
        <v>1.731815932706581</v>
      </c>
      <c r="CJ182" s="198">
        <f>IFERROR((VLOOKUP($A182,'1415'!$F$10:$S$408,9,FALSE)/VLOOKUP($A182,'2015'!$F$10:$M$460,8,FALSE))*1000,#N/A)</f>
        <v>1.4816644030127175</v>
      </c>
      <c r="CK182" s="198">
        <f>IFERROR((VLOOKUP($A182,'1516'!$F$10:$S$408,9,FALSE)/VLOOKUP($A182,'2016'!$F$10:$M$460,8,FALSE))*1000,#N/A)</f>
        <v>1.4783787113465565</v>
      </c>
      <c r="CL182" s="198">
        <f>IFERROR((VLOOKUP($A182,'1617'!$F$10:$S$408,9,FALSE)/VLOOKUP($A182,'2017'!$F$10:$M$460,8,FALSE))*1000,#N/A)</f>
        <v>2.3304305163743408</v>
      </c>
      <c r="CM182" s="198">
        <f>IFERROR((VLOOKUP($A182,'1718'!$F$10:$S$408,9,FALSE)/VLOOKUP($A182,'2018'!$F$10:$N$460,9,FALSE))*1000,#N/A)</f>
        <v>2.5662959794696323</v>
      </c>
      <c r="CN182" s="198">
        <f>IFERROR((VLOOKUP($A182,'1819'!$F$10:$S$408,9,FALSE)/VLOOKUP($A182,'2018'!$F$10:$N$460,9,FALSE))*1000,#N/A)</f>
        <v>3.4217279726261762</v>
      </c>
      <c r="CO182" s="198">
        <f>IFERROR((VLOOKUP($A182,'1920'!$F$10:$S$408,9,FALSE)/VLOOKUP($A182,'2019'!$F$10:$N$464,8,FALSE))*1000,#N/A)</f>
        <v>2.6760083686079894</v>
      </c>
      <c r="CP182" s="198">
        <f>IFERROR((VLOOKUP($A182,'20 21'!$F$10:$S$408,9,FALSE)/VLOOKUP($A182,'2020'!$F$10:$N$469,8,FALSE))*1000,#N/A)</f>
        <v>2.5263644172399111</v>
      </c>
      <c r="CQ182" s="198">
        <f>IFERROR((VLOOKUP($A182,'21 22'!$F$10:$S$408,9,FALSE)/VLOOKUP($A182,'2021'!$F$10:$N$469,8,FALSE))*1000,#N/A)</f>
        <v>1.7941081488392121</v>
      </c>
      <c r="CR182" s="198">
        <f>IFERROR((VLOOKUP($A182,'22 23'!$F$10:$S$408,9,FALSE)/VLOOKUP($A182,'2022'!$F$10:$N$469,8,FALSE))*1000,#N/A)</f>
        <v>1.5531475131718855</v>
      </c>
      <c r="CS182" s="196">
        <f>IFERROR((VLOOKUP($A182,'23 24'!$F$7:$S$408,9,FALSE)/VLOOKUP($A182,'2023'!$C$7:$N$469,9,FALSE))*1000,#N/A)</f>
        <v>1.4298310416319138</v>
      </c>
      <c r="CU182" s="198">
        <f>IFERROR((VLOOKUP($A182,'0910'!$F$10:$S$433,10,FALSE)/VLOOKUP($A182,'2010'!$C$5:$K$611,9,FALSE))*1000,#N/A)</f>
        <v>0.7508447002878238</v>
      </c>
      <c r="CV182" s="198">
        <f>IFERROR((VLOOKUP($A182,'1011'!$F$10:$S$433,11,FALSE)/VLOOKUP($A182,'2011'!$C$5:$K$611,9,FALSE))*1000,#N/A)</f>
        <v>0</v>
      </c>
      <c r="CW182" s="198">
        <f>IFERROR((VLOOKUP($A182,'1112'!$F$10:$S$408,10,FALSE)/VLOOKUP($A182,'2012'!$F$10:$M$460,8,FALSE))*1000,#N/A)</f>
        <v>0.24838549428713363</v>
      </c>
      <c r="CX182" s="198">
        <f>IFERROR((VLOOKUP($A182,'1213'!$F$10:$S$408,10,FALSE)/VLOOKUP($A182,'2013'!$F$10:$M$460,8,FALSE))*1000,#N/A)</f>
        <v>0.61942517343904857</v>
      </c>
      <c r="CY182" s="198">
        <f>IFERROR((VLOOKUP($A182,'1314'!$F$10:$S$408,10,FALSE)/VLOOKUP($A182,'2014'!$F$10:$M$460,8,FALSE))*1000,#N/A)</f>
        <v>0.12370113805047007</v>
      </c>
      <c r="CZ182" s="198">
        <f>IFERROR((VLOOKUP($A182,'1415'!$F$10:$S$408,10,FALSE)/VLOOKUP($A182,'2015'!$F$10:$M$460,8,FALSE))*1000,#N/A)</f>
        <v>0</v>
      </c>
      <c r="DA182" s="198">
        <f>IFERROR((VLOOKUP($A182,'1516'!$F$10:$S$408,10,FALSE)/VLOOKUP($A182,'2016'!$F$10:$M$460,8,FALSE))*1000,#N/A)</f>
        <v>0</v>
      </c>
      <c r="DB182" s="198">
        <f>IFERROR((VLOOKUP($A182,'1617'!$F$10:$S$408,10,FALSE)/VLOOKUP($A182,'2017'!$F$10:$M$460,8,FALSE))*1000,#N/A)</f>
        <v>0.73592542622347601</v>
      </c>
      <c r="DC182" s="198">
        <f>IFERROR((VLOOKUP($A182,'1718'!$F$10:$S$408,10,FALSE)/VLOOKUP($A182,'2018'!$F$10:$N$460,9,FALSE))*1000,#N/A)</f>
        <v>0.24440914090186971</v>
      </c>
      <c r="DD182" s="198">
        <f>IFERROR((VLOOKUP($A182,'1819'!$F$10:$S$408,10,FALSE)/VLOOKUP($A182,'2018'!$F$10:$N$460,9,FALSE))*1000,#N/A)</f>
        <v>0.61102285225467434</v>
      </c>
      <c r="DE182" s="198">
        <f>IFERROR((VLOOKUP($A182,'1920'!$F$10:$S$408,10,FALSE)/VLOOKUP($A182,'2019'!$F$10:$N$464,8,FALSE))*1000,#N/A)</f>
        <v>0.60818372013817934</v>
      </c>
      <c r="DF182" s="198">
        <f>IFERROR((VLOOKUP($A182,'20 21'!$F$10:$S$408,10,FALSE)/VLOOKUP($A182,'2020'!$F$10:$N$469,8,FALSE))*1000,#N/A)</f>
        <v>0.8421214724133036</v>
      </c>
      <c r="DG182" s="198">
        <f>IFERROR((VLOOKUP($A182,'21 22'!$F$10:$S$408,10,FALSE)/VLOOKUP($A182,'2021'!$F$10:$N$469,8,FALSE))*1000,#N/A)</f>
        <v>0</v>
      </c>
      <c r="DH182" s="198">
        <f>IFERROR((VLOOKUP($A182,'22 23'!$F$10:$S$408,10,FALSE)/VLOOKUP($A182,'2022'!$F$10:$N$469,8,FALSE))*1000,#N/A)</f>
        <v>0</v>
      </c>
      <c r="DI182" s="196">
        <f>IFERROR((VLOOKUP($A182,'23 24'!$F$7:$S$408,10,FALSE)/VLOOKUP($A182,'2023'!$C$7:$N$469,9,FALSE))*1000,#N/A)</f>
        <v>0</v>
      </c>
      <c r="DK182" s="198">
        <f>IFERROR((VLOOKUP($A182,'0910'!$F$10:$S$433,11,FALSE)/VLOOKUP($A182,'2010'!$C$5:$K$611,9,FALSE))*1000,#N/A)</f>
        <v>0</v>
      </c>
      <c r="DL182" s="198">
        <f>IFERROR((VLOOKUP($A182,'1011'!$F$10:$S$433,12,FALSE)/VLOOKUP($A182,'2011'!$C$5:$K$611,9,FALSE))*1000,#N/A)</f>
        <v>0</v>
      </c>
      <c r="DM182" s="198">
        <f>IFERROR((VLOOKUP($A182,'1112'!$F$10:$S$408,11,FALSE)/VLOOKUP($A182,'2012'!$F$10:$M$460,8,FALSE))*1000,#N/A)</f>
        <v>0</v>
      </c>
      <c r="DN182" s="198">
        <f>IFERROR((VLOOKUP($A182,'1213'!$F$10:$S$408,11,FALSE)/VLOOKUP($A182,'2013'!$F$10:$M$460,8,FALSE))*1000,#N/A)</f>
        <v>0</v>
      </c>
      <c r="DO182" s="198">
        <f>IFERROR((VLOOKUP($A182,'1314'!$F$10:$S$408,11,FALSE)/VLOOKUP($A182,'2014'!$F$10:$M$460,8,FALSE))*1000,#N/A)</f>
        <v>0</v>
      </c>
      <c r="DP182" s="198">
        <f>IFERROR((VLOOKUP($A182,'1415'!$F$10:$S$408,11,FALSE)/VLOOKUP($A182,'2015'!$F$10:$M$460,8,FALSE))*1000,#N/A)</f>
        <v>0</v>
      </c>
      <c r="DQ182" s="198">
        <f>IFERROR((VLOOKUP($A182,'1516'!$F$10:$S$408,11,FALSE)/VLOOKUP($A182,'2016'!$F$10:$M$460,8,FALSE))*1000,#N/A)</f>
        <v>0</v>
      </c>
      <c r="DR182" s="198">
        <f>IFERROR((VLOOKUP($A182,'1617'!$F$10:$S$408,11,FALSE)/VLOOKUP($A182,'2017'!$F$10:$M$460,8,FALSE))*1000,#N/A)</f>
        <v>0</v>
      </c>
      <c r="DS182" s="198">
        <f>IFERROR((VLOOKUP($A182,'1718'!$F$10:$S$408,11,FALSE)/VLOOKUP($A182,'2018'!$F$10:$N$460,9,FALSE))*1000,#N/A)</f>
        <v>0</v>
      </c>
      <c r="DT182" s="198">
        <f>IFERROR((VLOOKUP($A182,'1819'!$F$10:$S$408,11,FALSE)/VLOOKUP($A182,'2018'!$F$10:$N$460,9,FALSE))*1000,#N/A)</f>
        <v>0</v>
      </c>
      <c r="DU182" s="198">
        <f>IFERROR((VLOOKUP($A182,'1920'!$F$10:$S$408,11,FALSE)/VLOOKUP($A182,'2019'!$F$10:$N$464,8,FALSE))*1000,#N/A)</f>
        <v>0.48654697611054348</v>
      </c>
      <c r="DV182" s="198">
        <f>IFERROR((VLOOKUP($A182,'20 21'!$F$10:$S$408,11,FALSE)/VLOOKUP($A182,'2020'!$F$10:$N$469,8,FALSE))*1000,#N/A)</f>
        <v>0</v>
      </c>
      <c r="DW182" s="198">
        <f>IFERROR((VLOOKUP($A182,'21 22'!$F$10:$S$408,11,FALSE)/VLOOKUP($A182,'2021'!$F$10:$N$469,8,FALSE))*1000,#N/A)</f>
        <v>0</v>
      </c>
      <c r="DX182" s="198">
        <f>IFERROR((VLOOKUP($A182,'22 23'!$F$10:$S$408,11,FALSE)/VLOOKUP($A182,'2022'!$F$10:$N$469,8,FALSE))*1000,#N/A)</f>
        <v>0</v>
      </c>
      <c r="DY182" s="196">
        <f>IFERROR((VLOOKUP($A182,'23 24'!$F$7:$S$408,11,FALSE)/VLOOKUP($A182,'2023'!$C$7:$N$469,9,FALSE))*1000,#N/A)</f>
        <v>0.11915258680265949</v>
      </c>
      <c r="EA182" s="198">
        <f>IFERROR((VLOOKUP($A182,'0910'!$F$10:$S$433,12,FALSE)/VLOOKUP($A182,'2010'!$C$5:$K$611,9,FALSE))*1000,#N/A)</f>
        <v>2.8782380177699913</v>
      </c>
      <c r="EB182" s="198">
        <f>IFERROR((VLOOKUP($A182,'1011'!$F$10:$S$433,13,FALSE)/VLOOKUP($A182,'2011'!$C$5:$K$611,9,FALSE))*1000,#N/A)</f>
        <v>3.3628098144227176</v>
      </c>
      <c r="EC182" s="198">
        <f>IFERROR((VLOOKUP($A182,'1112'!$F$10:$S$408,12,FALSE)/VLOOKUP($A182,'2012'!$F$10:$M$460,8,FALSE))*1000,#N/A)</f>
        <v>2.3596621957277697</v>
      </c>
      <c r="ED182" s="198">
        <f>IFERROR((VLOOKUP($A182,'1213'!$F$10:$S$408,12,FALSE)/VLOOKUP($A182,'2013'!$F$10:$M$460,8,FALSE))*1000,#N/A)</f>
        <v>2.6015857284440038</v>
      </c>
      <c r="EE182" s="198">
        <f>IFERROR((VLOOKUP($A182,'1314'!$F$10:$S$408,12,FALSE)/VLOOKUP($A182,'2014'!$F$10:$M$460,8,FALSE))*1000,#N/A)</f>
        <v>1.855517070757051</v>
      </c>
      <c r="EF182" s="198">
        <f>IFERROR((VLOOKUP($A182,'1415'!$F$10:$S$408,12,FALSE)/VLOOKUP($A182,'2015'!$F$10:$M$460,8,FALSE))*1000,#N/A)</f>
        <v>1.4816644030127175</v>
      </c>
      <c r="EG182" s="198">
        <f>IFERROR((VLOOKUP($A182,'1516'!$F$10:$S$408,12,FALSE)/VLOOKUP($A182,'2016'!$F$10:$M$460,8,FALSE))*1000,#N/A)</f>
        <v>1.4783787113465565</v>
      </c>
      <c r="EH182" s="198">
        <f>IFERROR((VLOOKUP($A182,'1617'!$F$10:$S$408,12,FALSE)/VLOOKUP($A182,'2017'!$F$10:$M$460,8,FALSE))*1000,#N/A)</f>
        <v>3.0663559425978169</v>
      </c>
      <c r="EI182" s="198">
        <f>IFERROR((VLOOKUP($A182,'1718'!$F$10:$S$408,12,FALSE)/VLOOKUP($A182,'2018'!$F$10:$N$460,9,FALSE))*1000,#N/A)</f>
        <v>2.8107051203715021</v>
      </c>
      <c r="EJ182" s="198">
        <f>IFERROR((VLOOKUP($A182,'1819'!$F$10:$S$408,12,FALSE)/VLOOKUP($A182,'2018'!$F$10:$N$460,9,FALSE))*1000,#N/A)</f>
        <v>4.0327508248808499</v>
      </c>
      <c r="EK182" s="198">
        <f>IFERROR((VLOOKUP($A182,'1920'!$F$10:$S$408,12,FALSE)/VLOOKUP($A182,'2019'!$F$10:$N$464,8,FALSE))*1000,#N/A)</f>
        <v>3.7707390648567118</v>
      </c>
      <c r="EL182" s="198">
        <f>IFERROR((VLOOKUP($A182,'20 21'!$F$10:$S$408,12,FALSE)/VLOOKUP($A182,'2020'!$F$10:$N$469,8,FALSE))*1000,#N/A)</f>
        <v>3.3684858896532144</v>
      </c>
      <c r="EM182" s="198">
        <f>IFERROR((VLOOKUP($A182,'21 22'!$F$10:$S$408,12,FALSE)/VLOOKUP($A182,'2021'!$F$10:$N$469,8,FALSE))*1000,#N/A)</f>
        <v>1.7941081488392121</v>
      </c>
      <c r="EN182" s="198">
        <f>IFERROR((VLOOKUP($A182,'22 23'!$F$10:$S$408,12,FALSE)/VLOOKUP($A182,'2022'!$F$10:$N$469,8,FALSE))*1000,#N/A)</f>
        <v>1.5531475131718855</v>
      </c>
      <c r="EO182" s="196">
        <f>IFERROR((VLOOKUP($A182,'23 24'!$F$7:$S$408,12,FALSE)/VLOOKUP($A182,'2023'!$C$7:$N$469,9,FALSE))*1000,#N/A)</f>
        <v>1.5489836284345733</v>
      </c>
    </row>
    <row r="183" spans="1:145" x14ac:dyDescent="0.3">
      <c r="A183" t="s">
        <v>1094</v>
      </c>
      <c r="B183" t="s">
        <v>1742</v>
      </c>
      <c r="C183" t="str">
        <f>IF(VLOOKUP($A183,'0910'!$F$10:$L$433,1,FALSE)=VLOOKUP($A183,'2010'!$C$5:$K$611,1,FALSE),VLOOKUP($A183,'0910'!$F$10:$L$433,1,FALSE),FALSE)</f>
        <v>Newark and Sherwood</v>
      </c>
      <c r="D183" t="str">
        <f>IF(VLOOKUP($A183,'1011'!$F$10:$L$433,1,FALSE)=VLOOKUP($A183,'2011'!$C$5:$K$611,1,FALSE),VLOOKUP($A183,'1011'!$F$10:$L$433,1,FALSE),FALSE)</f>
        <v>Newark and Sherwood</v>
      </c>
      <c r="E183" t="str">
        <f>IF(VLOOKUP(A183,'1112'!$F$10:$L$408,1,FALSE)=VLOOKUP(A183,'2012'!$F$10:$M$460,1,FALSE),VLOOKUP(A183,'1112'!$F$10:$L$408,1,FALSE),FALSE)</f>
        <v>Newark and Sherwood</v>
      </c>
      <c r="F183" t="str">
        <f>IF(VLOOKUP($A183,'1213'!$F$10:$L$408,1,FALSE)=VLOOKUP($A183,'2013'!$F$10:$M$460,1,FALSE),VLOOKUP($A183,'1213'!$F$10:$L$408,1,FALSE),FALSE)</f>
        <v>Newark and Sherwood</v>
      </c>
      <c r="G183" t="str">
        <f>IF(VLOOKUP($A183,'1314'!$F$10:$L$408,1,FALSE)=VLOOKUP($A183,'2014'!$F$10:$M$460,1,FALSE),VLOOKUP($A183,'1314'!$F$10:$L$408,1,FALSE),FALSE)</f>
        <v>Newark and Sherwood</v>
      </c>
      <c r="H183" t="str">
        <f>IF(VLOOKUP($A183,'1415'!$F$10:$L$408,1,FALSE)=VLOOKUP($A183,'2015'!$F$10:$M$460,1,FALSE),VLOOKUP($A183,'1415'!$F$10:$L$408,1,FALSE),FALSE)</f>
        <v>Newark and Sherwood</v>
      </c>
      <c r="I183" t="str">
        <f>IF(VLOOKUP($A183,'1516'!$F$10:$L$408,1,FALSE)=VLOOKUP($A183,'2015'!$F$10:$M$460,1,FALSE),VLOOKUP($A183,'1516'!$F$10:$L$408,1,FALSE),FALSE)</f>
        <v>Newark and Sherwood</v>
      </c>
      <c r="J183" t="str">
        <f>IF(VLOOKUP($A183,'1617'!$F$10:$L$408,1,FALSE)=VLOOKUP($A183,'2016'!$F$10:$M$460,1,FALSE),VLOOKUP($A183,'1617'!$F$10:$L$408,1,FALSE),FALSE)</f>
        <v>Newark and Sherwood</v>
      </c>
      <c r="K183" t="str">
        <f>IF(VLOOKUP($A183,'1718'!$F$10:$M$408,1,FALSE)=VLOOKUP($A183,'2017'!$F$10:$M$460,1,FALSE),VLOOKUP($A183,'1718'!$F$10:$M$408,1,FALSE),FALSE)</f>
        <v>Newark and Sherwood</v>
      </c>
      <c r="L183" t="str">
        <f>IF(VLOOKUP($A183,'1819'!$F$10:$M$408,1,FALSE)=VLOOKUP($A183,'2018'!$F$10:$M$460,1,FALSE),VLOOKUP($A183,'1819'!$F$10:$M$408,1,FALSE),FALSE)</f>
        <v>Newark and Sherwood</v>
      </c>
      <c r="M183" t="str">
        <f>IF(VLOOKUP($A183,'1920'!$F$10:$M$408,1,FALSE)=VLOOKUP($A183,'2019'!$F$10:$M$464,1,FALSE),VLOOKUP($A183,'1920'!$F$10:$M$408,1,FALSE),FALSE)</f>
        <v>Newark and Sherwood</v>
      </c>
      <c r="N183" t="str">
        <f>IF(VLOOKUP($A183,'20 21'!$F$10:$N$408,1,FALSE)=VLOOKUP($A183,'2020'!$F$10:$O$468,1,FALSE),VLOOKUP($A183,'20 21'!$F$10:$N$408,1,FALSE),FALSE)</f>
        <v>Newark and Sherwood</v>
      </c>
      <c r="O183" t="str">
        <f>IF(VLOOKUP($A183,'21 22'!$F$10:$N$408,1,FALSE)=VLOOKUP($A183,'2021'!$F$10:$O$471,1,FALSE),VLOOKUP($A183,'21 22'!$F$10:$N$408,1,FALSE),FALSE)</f>
        <v>Newark and Sherwood</v>
      </c>
      <c r="P183" t="str">
        <f>IF(VLOOKUP($A183,'22 23'!$F$10:$N$408,1,FALSE)=VLOOKUP($A183,'2022'!$F$10:$O$468,1,FALSE),VLOOKUP($A183,'22 23'!$F$10:$N$408,1,FALSE),FALSE)</f>
        <v>Newark and Sherwood</v>
      </c>
      <c r="Q183" t="str">
        <f>IF(VLOOKUP($A183,'23 24'!$F$7:$N$408,1,FALSE)=VLOOKUP($A183,'2023'!$C$7:$O$468,1,FALSE),VLOOKUP($A183,'23 24'!$F$7:$N$408,1,FALSE),FALSE)</f>
        <v>Newark and Sherwood</v>
      </c>
      <c r="S183" s="196">
        <f>IFERROR((VLOOKUP($A183,'0910'!$F$10:$L$433,4,FALSE)/VLOOKUP($A183,'2010'!$C$5:$K$611,9,FALSE))*1000,#N/A)</f>
        <v>1.7769002961500495</v>
      </c>
      <c r="T183" s="196">
        <f>IFERROR((VLOOKUP($A183,'1011'!$F$10:$L$433,4,FALSE)/VLOOKUP($A183,'2011'!$C$5:$K$611,9,FALSE))*1000,#N/A)</f>
        <v>3.9261876717707107</v>
      </c>
      <c r="U183" s="196">
        <f>IFERROR((VLOOKUP($A183,'1112'!$F$10:$L$408,4,FALSE)/VLOOKUP($A183,'2012'!$F$10:$M$460,8,FALSE))*1000,#N/A)</f>
        <v>4.8799531524497359</v>
      </c>
      <c r="V183" s="196">
        <f>IFERROR((VLOOKUP($A183,'1213'!$F$10:$L$408,4,FALSE)/VLOOKUP($A183,'2013'!$F$10:$M$460,8,FALSE))*1000,#N/A)</f>
        <v>2.9069767441860463</v>
      </c>
      <c r="W183" s="196">
        <f>IFERROR((VLOOKUP($A183,'1314'!$F$10:$L$408,4,FALSE)/VLOOKUP($A183,'2014'!$F$10:$M$460,8,FALSE))*1000,#N/A)</f>
        <v>6.362058993637941</v>
      </c>
      <c r="X183" s="196">
        <f>IFERROR((VLOOKUP($A183,'1415'!$F$10:$L$408,4,FALSE)/VLOOKUP($A183,'2015'!$F$10:$M$460,8,FALSE))*1000,#N/A)</f>
        <v>4.5862793808522833</v>
      </c>
      <c r="Y183" s="196">
        <f>IFERROR((VLOOKUP($A183,'1516'!$F$10:$L$408,4,FALSE)/VLOOKUP($A183,'2016'!$F$10:$M$460,8,FALSE))*1000,#N/A)</f>
        <v>7.9666160849772378</v>
      </c>
      <c r="Z183" s="196">
        <f>IFERROR((VLOOKUP($A183,'1617'!$F$10:$L$408,4,FALSE)/VLOOKUP($A183,'2017'!$F$10:$M$460,8,FALSE))*1000,#N/A)</f>
        <v>5.2542690936385812</v>
      </c>
      <c r="AA183" s="196">
        <f>IFERROR((VLOOKUP($A183,'1718'!$F$10:$L$408,4,FALSE)/VLOOKUP($A183,'2018'!$F$10:$N$460,9,FALSE))*1000,#N/A)</f>
        <v>5.0204537002603198</v>
      </c>
      <c r="AB183" s="196">
        <f>IFERROR((VLOOKUP($A183,'1819'!$F$10:$L$408,4,FALSE)/VLOOKUP($A183,'2018'!$F$10:$N$460,9,FALSE))*1000,#N/A)</f>
        <v>7.4377091855708439</v>
      </c>
      <c r="AC183" s="196">
        <f>IFERROR((VLOOKUP($A183,'1920'!$F$10:$L$408,4,FALSE)/VLOOKUP($A183,'2019'!$F$10:$N$464,8,FALSE))*1000,#N/A)</f>
        <v>8.4501350184617081</v>
      </c>
      <c r="AD183" s="196">
        <f>IFERROR((VLOOKUP($A183,'20 21'!$F$10:$M$408,4,FALSE)/VLOOKUP($A183,'2020'!$F$10:$N$469,8,FALSE))*1000,#N/A)</f>
        <v>9.2275625483994705</v>
      </c>
      <c r="AE183" s="196">
        <f>IFERROR((VLOOKUP($A183,'21 22'!$F$10:$M$408,4,FALSE)/VLOOKUP($A183,'2021'!$F$10:$N$469,8,FALSE))*1000,#N/A)</f>
        <v>11.414914298963739</v>
      </c>
      <c r="AF183" s="196">
        <f>IFERROR((VLOOKUP($A183,'22 23'!$F$10:$M$408,4,FALSE)/VLOOKUP($A183,'2022'!$F$10:$N$469,8,FALSE))*1000,#N/A)</f>
        <v>10.373808770264093</v>
      </c>
      <c r="AG183" s="196">
        <f>IFERROR((VLOOKUP($A183,'23 24'!$F$7:$M$408,4,FALSE)/VLOOKUP($A183,'2023'!$C$7:$N$469,9,FALSE))*1000,#N/A)</f>
        <v>4.5247293863770839</v>
      </c>
      <c r="AI183" s="196">
        <f>IFERROR((VLOOKUP($A183,'0910'!$F$10:$L$433,5,FALSE)/VLOOKUP($A183,'2010'!$C$5:$K$611,9,FALSE))*1000,#N/A)</f>
        <v>0.19743336623889435</v>
      </c>
      <c r="AJ183" s="196">
        <f>IFERROR((VLOOKUP($A183,'1011'!$F$10:$L$433,5,FALSE)/VLOOKUP($A183,'2011'!$C$5:$K$611,9,FALSE))*1000,#N/A)</f>
        <v>0.19630938358853553</v>
      </c>
      <c r="AK183" s="196">
        <f>IFERROR((VLOOKUP($A183,'1112'!$F$10:$L$408,5,FALSE)/VLOOKUP($A183,'2012'!$F$10:$M$460,8,FALSE))*1000,#N/A)</f>
        <v>0.78079250439195791</v>
      </c>
      <c r="AL183" s="196">
        <f>IFERROR((VLOOKUP($A183,'1213'!$F$10:$L$408,5,FALSE)/VLOOKUP($A183,'2013'!$F$10:$M$460,8,FALSE))*1000,#N/A)</f>
        <v>0.58139534883720934</v>
      </c>
      <c r="AM183" s="196">
        <f>IFERROR((VLOOKUP($A183,'1314'!$F$10:$L$408,5,FALSE)/VLOOKUP($A183,'2014'!$F$10:$M$460,8,FALSE))*1000,#N/A)</f>
        <v>0.19278966647387699</v>
      </c>
      <c r="AN183" s="196">
        <f>IFERROR((VLOOKUP($A183,'1415'!$F$10:$L$408,5,FALSE)/VLOOKUP($A183,'2015'!$F$10:$M$460,8,FALSE))*1000,#N/A)</f>
        <v>0.19109497420217847</v>
      </c>
      <c r="AO183" s="196">
        <f>IFERROR((VLOOKUP($A183,'1516'!$F$10:$L$408,5,FALSE)/VLOOKUP($A183,'2016'!$F$10:$M$460,8,FALSE))*1000,#N/A)</f>
        <v>0.56904400606980277</v>
      </c>
      <c r="AP183" s="196">
        <f>IFERROR((VLOOKUP($A183,'1617'!$F$10:$L$408,5,FALSE)/VLOOKUP($A183,'2017'!$F$10:$M$460,8,FALSE))*1000,#N/A)</f>
        <v>1.3135672734096453</v>
      </c>
      <c r="AQ183" s="196">
        <f>IFERROR((VLOOKUP($A183,'1718'!$F$10:$L$408,5,FALSE)/VLOOKUP($A183,'2018'!$F$10:$N$460,9,FALSE))*1000,#N/A)</f>
        <v>0.55782818891781327</v>
      </c>
      <c r="AR183" s="196">
        <f>IFERROR((VLOOKUP($A183,'1819'!$F$10:$L$408,5,FALSE)/VLOOKUP($A183,'2018'!$F$10:$N$460,9,FALSE))*1000,#N/A)</f>
        <v>0.37188545927854222</v>
      </c>
      <c r="AS183" s="196">
        <f>IFERROR((VLOOKUP($A183,'1920'!$F$10:$L$408,5,FALSE)/VLOOKUP($A183,'2019'!$F$10:$N$464,8,FALSE))*1000,#N/A)</f>
        <v>1.6532872862207688</v>
      </c>
      <c r="AT183" s="196">
        <f>IFERROR((VLOOKUP($A183,'20 21'!$F$10:$L$408,5,FALSE)/VLOOKUP($A183,'2020'!$F$10:$N$469,8,FALSE))*1000,#N/A)</f>
        <v>0.18093259898822492</v>
      </c>
      <c r="AU183" s="196">
        <f>IFERROR((VLOOKUP($A183,'21 22'!$F$10:$L$408,5,FALSE)/VLOOKUP($A183,'2021'!$F$10:$N$469,8,FALSE))*1000,#N/A)</f>
        <v>0.17835803592130842</v>
      </c>
      <c r="AV183" s="196">
        <f>IFERROR((VLOOKUP($A183,'22 23'!$F$10:$L$408,5,FALSE)/VLOOKUP($A183,'2022'!$F$10:$N$469,8,FALSE))*1000,#N/A)</f>
        <v>0.52748180187783522</v>
      </c>
      <c r="AW183" s="196">
        <f>IFERROR((VLOOKUP($A183,'23 24'!$F$7:$M$408,5,FALSE)/VLOOKUP($A183,'2023'!$C$7:$N$469,9,FALSE))*1000,#N/A)</f>
        <v>1.2181963732553689</v>
      </c>
      <c r="AY183" s="196">
        <f>IFERROR((VLOOKUP($A183,'0910'!$F$10:$L$433,6,FALSE)/VLOOKUP($A183,'2010'!$C$5:$K$611,9,FALSE))*1000,#N/A)</f>
        <v>0</v>
      </c>
      <c r="AZ183" s="196">
        <f>IFERROR((VLOOKUP($A183,'1011'!$F$10:$L$433,6,FALSE)/VLOOKUP($A183,'2011'!$C$5:$K$611,9,FALSE))*1000,#N/A)</f>
        <v>0.58892815076560656</v>
      </c>
      <c r="BA183" s="196">
        <f>IFERROR((VLOOKUP($A183,'1112'!$F$10:$L$408,6,FALSE)/VLOOKUP($A183,'2012'!$F$10:$M$460,8,FALSE))*1000,#N/A)</f>
        <v>0</v>
      </c>
      <c r="BB183" s="196">
        <f>IFERROR((VLOOKUP($A183,'1213'!$F$10:$L$408,6,FALSE)/VLOOKUP($A183,'2013'!$F$10:$M$460,8,FALSE))*1000,#N/A)</f>
        <v>0</v>
      </c>
      <c r="BC183" s="196">
        <f>IFERROR((VLOOKUP($A183,'1314'!$F$10:$L$408,6,FALSE)/VLOOKUP($A183,'2014'!$F$10:$M$460,8,FALSE))*1000,#N/A)</f>
        <v>0</v>
      </c>
      <c r="BD183" s="196">
        <f>IFERROR((VLOOKUP($A183,'1415'!$F$10:$L$408,6,FALSE)/VLOOKUP($A183,'2015'!$F$10:$M$460,8,FALSE))*1000,#N/A)</f>
        <v>0</v>
      </c>
      <c r="BE183" s="196">
        <f>IFERROR((VLOOKUP($A183,'1516'!$F$10:$L$408,6,FALSE)/VLOOKUP($A183,'2016'!$F$10:$M$460,8,FALSE))*1000,#N/A)</f>
        <v>0.18968133535660092</v>
      </c>
      <c r="BF183" s="196">
        <f>IFERROR((VLOOKUP($A183,'1617'!$F$10:$L$408,6,FALSE)/VLOOKUP($A183,'2017'!$F$10:$M$460,8,FALSE))*1000,#N/A)</f>
        <v>0</v>
      </c>
      <c r="BG183" s="196">
        <f>IFERROR((VLOOKUP($A183,'1718'!$F$10:$L$408,6,FALSE)/VLOOKUP($A183,'2018'!$F$10:$N$460,9,FALSE))*1000,#N/A)</f>
        <v>0</v>
      </c>
      <c r="BH183" s="196">
        <f>IFERROR((VLOOKUP($A183,'1819'!$F$10:$L$408,6,FALSE)/VLOOKUP($A183,'2018'!$F$10:$N$460,9,FALSE))*1000,#N/A)</f>
        <v>0</v>
      </c>
      <c r="BI183" s="196">
        <f>IFERROR((VLOOKUP($A183,'1920'!$F$10:$L$408,6,FALSE)/VLOOKUP($A183,'2019'!$F$10:$N$464,8,FALSE))*1000,#N/A)</f>
        <v>0</v>
      </c>
      <c r="BJ183" s="196">
        <f>IFERROR((VLOOKUP($A183,'20 21'!$F$10:$L$408,6,FALSE)/VLOOKUP($A183,'2020'!$F$10:$N$469,8,FALSE))*1000,#N/A)</f>
        <v>0</v>
      </c>
      <c r="BK183" s="196">
        <f>IFERROR((VLOOKUP($A183,'21 22'!$F$10:$L$408,6,FALSE)/VLOOKUP($A183,'2021'!$F$10:$N$469,8,FALSE))*1000,#N/A)</f>
        <v>0</v>
      </c>
      <c r="BL183" s="196">
        <f>IFERROR((VLOOKUP($A183,'22 23'!$F$10:$L$408,6,FALSE)/VLOOKUP($A183,'2022'!$F$10:$N$469,8,FALSE))*1000,#N/A)</f>
        <v>0</v>
      </c>
      <c r="BM183" s="196">
        <f>IFERROR((VLOOKUP($A183,'23 24'!$F$7:$M$408,6,FALSE)/VLOOKUP($A183,'2023'!$C$7:$N$469,9,FALSE))*1000,#N/A)</f>
        <v>0</v>
      </c>
      <c r="BO183" s="196">
        <f>IFERROR((VLOOKUP($A183,'0910'!$F$10:$L$433,7,FALSE)/VLOOKUP($A183,'2010'!$C$5:$K$611,9,FALSE))*1000,#N/A)</f>
        <v>1.9743336623889436</v>
      </c>
      <c r="BP183" s="196">
        <f>IFERROR((VLOOKUP($A183,'1011'!$F$10:$L$433,7,FALSE)/VLOOKUP($A183,'2011'!$C$5:$K$611,9,FALSE))*1000,#N/A)</f>
        <v>4.515115822536317</v>
      </c>
      <c r="BQ183" s="196">
        <f>IFERROR((VLOOKUP($A183,'1112'!$F$10:$L$408,7,FALSE)/VLOOKUP($A183,'2012'!$F$10:$M$460,8,FALSE))*1000,#N/A)</f>
        <v>5.6607456568416943</v>
      </c>
      <c r="BR183" s="196">
        <f>IFERROR((VLOOKUP($A183,'1213'!$F$10:$L$408,7,FALSE)/VLOOKUP($A183,'2013'!$F$10:$M$460,8,FALSE))*1000,#N/A)</f>
        <v>3.4883720930232558</v>
      </c>
      <c r="BS183" s="196">
        <f>IFERROR((VLOOKUP($A183,'1314'!$F$10:$L$408,7,FALSE)/VLOOKUP($A183,'2014'!$F$10:$M$460,8,FALSE))*1000,#N/A)</f>
        <v>6.5548486601118183</v>
      </c>
      <c r="BT183" s="196">
        <f>IFERROR((VLOOKUP($A183,'1415'!$F$10:$L$408,7,FALSE)/VLOOKUP($A183,'2015'!$F$10:$M$460,8,FALSE))*1000,#N/A)</f>
        <v>4.5862793808522833</v>
      </c>
      <c r="BU183" s="196">
        <f>IFERROR((VLOOKUP($A183,'1516'!$F$10:$L$408,7,FALSE)/VLOOKUP($A183,'2016'!$F$10:$M$460,8,FALSE))*1000,#N/A)</f>
        <v>8.7253414264036433</v>
      </c>
      <c r="BV183" s="196">
        <f>IFERROR((VLOOKUP($A183,'1617'!$F$10:$L$408,7,FALSE)/VLOOKUP($A183,'2017'!$F$10:$M$460,8,FALSE))*1000,#N/A)</f>
        <v>6.5678363670482263</v>
      </c>
      <c r="BW183" s="196">
        <f>IFERROR((VLOOKUP($A183,'1718'!$F$10:$L$408,7,FALSE)/VLOOKUP($A183,'2018'!$F$10:$N$460,9,FALSE))*1000,#N/A)</f>
        <v>5.7642246188174049</v>
      </c>
      <c r="BX183" s="196">
        <f>IFERROR((VLOOKUP($A183,'1819'!$F$10:$L$408,7,FALSE)/VLOOKUP($A183,'2018'!$F$10:$N$460,9,FALSE))*1000,#N/A)</f>
        <v>7.809594644849386</v>
      </c>
      <c r="BY183" s="196">
        <f>IFERROR((VLOOKUP($A183,'1920'!$F$10:$L$408,7,FALSE)/VLOOKUP($A183,'2019'!$F$10:$N$464,8,FALSE))*1000,#N/A)</f>
        <v>10.103422304682477</v>
      </c>
      <c r="BZ183" s="196">
        <f>IFERROR((VLOOKUP($A183,'20 21'!$F$10:$L$408,7,FALSE)/VLOOKUP($A183,'2020'!$F$10:$N$469,8,FALSE))*1000,#N/A)</f>
        <v>9.2275625483994705</v>
      </c>
      <c r="CA183" s="196">
        <f>IFERROR((VLOOKUP($A183,'21 22'!$F$10:$L$408,7,FALSE)/VLOOKUP($A183,'2021'!$F$10:$N$469,8,FALSE))*1000,#N/A)</f>
        <v>11.593272334885048</v>
      </c>
      <c r="CB183" s="196">
        <f>IFERROR((VLOOKUP($A183,'22 23'!$F$10:$L$408,7,FALSE)/VLOOKUP($A183,'2022'!$F$10:$N$469,8,FALSE))*1000,#N/A)</f>
        <v>10.901290572141928</v>
      </c>
      <c r="CC183" s="196">
        <f>IFERROR((VLOOKUP($A183,'23 24'!$F$7:$M$408,7,FALSE)/VLOOKUP($A183,'2023'!$C$7:$N$469,9,FALSE))*1000,#N/A)</f>
        <v>5.916953812954648</v>
      </c>
      <c r="CE183" s="198">
        <f>IFERROR((VLOOKUP($A183,'0910'!$F$10:$S$433,9,FALSE)/VLOOKUP($A183,'2010'!$C$5:$K$611,9,FALSE))*1000,#N/A)</f>
        <v>4.3435340572556767</v>
      </c>
      <c r="CF183" s="198">
        <f>IFERROR((VLOOKUP($A183,'1011'!$F$10:$S$433,10,FALSE)/VLOOKUP($A183,'2011'!$C$5:$K$611,9,FALSE))*1000,#N/A)</f>
        <v>3.9261876717707107</v>
      </c>
      <c r="CG183" s="198">
        <f>IFERROR((VLOOKUP($A183,'1112'!$F$10:$S$408,9,FALSE)/VLOOKUP($A183,'2012'!$F$10:$M$460,8,FALSE))*1000,#N/A)</f>
        <v>3.9039625219597891</v>
      </c>
      <c r="CH183" s="198">
        <f>IFERROR((VLOOKUP($A183,'1213'!$F$10:$S$408,9,FALSE)/VLOOKUP($A183,'2013'!$F$10:$M$460,8,FALSE))*1000,#N/A)</f>
        <v>4.6511627906976747</v>
      </c>
      <c r="CI183" s="198">
        <f>IFERROR((VLOOKUP($A183,'1314'!$F$10:$S$408,9,FALSE)/VLOOKUP($A183,'2014'!$F$10:$M$460,8,FALSE))*1000,#N/A)</f>
        <v>3.8557933294775402</v>
      </c>
      <c r="CJ183" s="198">
        <f>IFERROR((VLOOKUP($A183,'1415'!$F$10:$S$408,9,FALSE)/VLOOKUP($A183,'2015'!$F$10:$M$460,8,FALSE))*1000,#N/A)</f>
        <v>4.5862793808522833</v>
      </c>
      <c r="CK183" s="198">
        <f>IFERROR((VLOOKUP($A183,'1516'!$F$10:$S$408,9,FALSE)/VLOOKUP($A183,'2016'!$F$10:$M$460,8,FALSE))*1000,#N/A)</f>
        <v>4.5523520485584221</v>
      </c>
      <c r="CL183" s="198">
        <f>IFERROR((VLOOKUP($A183,'1617'!$F$10:$S$408,9,FALSE)/VLOOKUP($A183,'2017'!$F$10:$M$460,8,FALSE))*1000,#N/A)</f>
        <v>6.9431413023081259</v>
      </c>
      <c r="CM183" s="198">
        <f>IFERROR((VLOOKUP($A183,'1718'!$F$10:$S$408,9,FALSE)/VLOOKUP($A183,'2018'!$F$10:$N$460,9,FALSE))*1000,#N/A)</f>
        <v>5.0204537002603198</v>
      </c>
      <c r="CN183" s="198">
        <f>IFERROR((VLOOKUP($A183,'1819'!$F$10:$S$408,9,FALSE)/VLOOKUP($A183,'2018'!$F$10:$N$460,9,FALSE))*1000,#N/A)</f>
        <v>8.5533655634064711</v>
      </c>
      <c r="CO183" s="198">
        <f>IFERROR((VLOOKUP($A183,'1920'!$F$10:$S$408,9,FALSE)/VLOOKUP($A183,'2019'!$F$10:$N$464,8,FALSE))*1000,#N/A)</f>
        <v>7.5316420816723921</v>
      </c>
      <c r="CP183" s="198">
        <f>IFERROR((VLOOKUP($A183,'20 21'!$F$10:$S$408,9,FALSE)/VLOOKUP($A183,'2020'!$F$10:$N$469,8,FALSE))*1000,#N/A)</f>
        <v>7.7801017564936714</v>
      </c>
      <c r="CQ183" s="198">
        <f>IFERROR((VLOOKUP($A183,'21 22'!$F$10:$S$408,9,FALSE)/VLOOKUP($A183,'2021'!$F$10:$N$469,8,FALSE))*1000,#N/A)</f>
        <v>11.058198227121123</v>
      </c>
      <c r="CR183" s="198">
        <f>IFERROR((VLOOKUP($A183,'22 23'!$F$10:$S$408,9,FALSE)/VLOOKUP($A183,'2022'!$F$10:$N$469,8,FALSE))*1000,#N/A)</f>
        <v>8.2638815627527507</v>
      </c>
      <c r="CS183" s="196">
        <f>IFERROR((VLOOKUP($A183,'23 24'!$F$7:$S$408,9,FALSE)/VLOOKUP($A183,'2023'!$C$7:$N$469,9,FALSE))*1000,#N/A)</f>
        <v>7.4832062928544083</v>
      </c>
      <c r="CU183" s="198">
        <f>IFERROR((VLOOKUP($A183,'0910'!$F$10:$S$433,10,FALSE)/VLOOKUP($A183,'2010'!$C$5:$K$611,9,FALSE))*1000,#N/A)</f>
        <v>1.5794669299111548</v>
      </c>
      <c r="CV183" s="198">
        <f>IFERROR((VLOOKUP($A183,'1011'!$F$10:$S$433,11,FALSE)/VLOOKUP($A183,'2011'!$C$5:$K$611,9,FALSE))*1000,#N/A)</f>
        <v>0</v>
      </c>
      <c r="CW183" s="198">
        <f>IFERROR((VLOOKUP($A183,'1112'!$F$10:$S$408,10,FALSE)/VLOOKUP($A183,'2012'!$F$10:$M$460,8,FALSE))*1000,#N/A)</f>
        <v>0.39039625219597895</v>
      </c>
      <c r="CX183" s="198">
        <f>IFERROR((VLOOKUP($A183,'1213'!$F$10:$S$408,10,FALSE)/VLOOKUP($A183,'2013'!$F$10:$M$460,8,FALSE))*1000,#N/A)</f>
        <v>0.77519379844961245</v>
      </c>
      <c r="CY183" s="198">
        <f>IFERROR((VLOOKUP($A183,'1314'!$F$10:$S$408,10,FALSE)/VLOOKUP($A183,'2014'!$F$10:$M$460,8,FALSE))*1000,#N/A)</f>
        <v>0.19278966647387699</v>
      </c>
      <c r="CZ183" s="198">
        <f>IFERROR((VLOOKUP($A183,'1415'!$F$10:$S$408,10,FALSE)/VLOOKUP($A183,'2015'!$F$10:$M$460,8,FALSE))*1000,#N/A)</f>
        <v>0</v>
      </c>
      <c r="DA183" s="198">
        <f>IFERROR((VLOOKUP($A183,'1516'!$F$10:$S$408,10,FALSE)/VLOOKUP($A183,'2016'!$F$10:$M$460,8,FALSE))*1000,#N/A)</f>
        <v>0.56904400606980277</v>
      </c>
      <c r="DB183" s="198">
        <f>IFERROR((VLOOKUP($A183,'1617'!$F$10:$S$408,10,FALSE)/VLOOKUP($A183,'2017'!$F$10:$M$460,8,FALSE))*1000,#N/A)</f>
        <v>1.3135672734096453</v>
      </c>
      <c r="DC183" s="198">
        <f>IFERROR((VLOOKUP($A183,'1718'!$F$10:$S$408,10,FALSE)/VLOOKUP($A183,'2018'!$F$10:$N$460,9,FALSE))*1000,#N/A)</f>
        <v>0.92971364819635549</v>
      </c>
      <c r="DD183" s="198">
        <f>IFERROR((VLOOKUP($A183,'1819'!$F$10:$S$408,10,FALSE)/VLOOKUP($A183,'2018'!$F$10:$N$460,9,FALSE))*1000,#N/A)</f>
        <v>0.55782818891781327</v>
      </c>
      <c r="DE183" s="198">
        <f>IFERROR((VLOOKUP($A183,'1920'!$F$10:$S$408,10,FALSE)/VLOOKUP($A183,'2019'!$F$10:$N$464,8,FALSE))*1000,#N/A)</f>
        <v>0.55109576207358968</v>
      </c>
      <c r="DF183" s="198">
        <f>IFERROR((VLOOKUP($A183,'20 21'!$F$10:$S$408,10,FALSE)/VLOOKUP($A183,'2020'!$F$10:$N$469,8,FALSE))*1000,#N/A)</f>
        <v>1.4474607919057993</v>
      </c>
      <c r="DG183" s="198">
        <f>IFERROR((VLOOKUP($A183,'21 22'!$F$10:$S$408,10,FALSE)/VLOOKUP($A183,'2021'!$F$10:$N$469,8,FALSE))*1000,#N/A)</f>
        <v>0</v>
      </c>
      <c r="DH183" s="198">
        <f>IFERROR((VLOOKUP($A183,'22 23'!$F$10:$S$408,10,FALSE)/VLOOKUP($A183,'2022'!$F$10:$N$469,8,FALSE))*1000,#N/A)</f>
        <v>0</v>
      </c>
      <c r="DI183" s="196">
        <f>IFERROR((VLOOKUP($A183,'23 24'!$F$7:$S$408,10,FALSE)/VLOOKUP($A183,'2023'!$C$7:$N$469,9,FALSE))*1000,#N/A)</f>
        <v>0.69611221328878214</v>
      </c>
      <c r="DK183" s="198">
        <f>IFERROR((VLOOKUP($A183,'0910'!$F$10:$S$433,11,FALSE)/VLOOKUP($A183,'2010'!$C$5:$K$611,9,FALSE))*1000,#N/A)</f>
        <v>0</v>
      </c>
      <c r="DL183" s="198">
        <f>IFERROR((VLOOKUP($A183,'1011'!$F$10:$S$433,12,FALSE)/VLOOKUP($A183,'2011'!$C$5:$K$611,9,FALSE))*1000,#N/A)</f>
        <v>0</v>
      </c>
      <c r="DM183" s="198">
        <f>IFERROR((VLOOKUP($A183,'1112'!$F$10:$S$408,11,FALSE)/VLOOKUP($A183,'2012'!$F$10:$M$460,8,FALSE))*1000,#N/A)</f>
        <v>0.39039625219597895</v>
      </c>
      <c r="DN183" s="198">
        <f>IFERROR((VLOOKUP($A183,'1213'!$F$10:$S$408,11,FALSE)/VLOOKUP($A183,'2013'!$F$10:$M$460,8,FALSE))*1000,#N/A)</f>
        <v>0</v>
      </c>
      <c r="DO183" s="198">
        <f>IFERROR((VLOOKUP($A183,'1314'!$F$10:$S$408,11,FALSE)/VLOOKUP($A183,'2014'!$F$10:$M$460,8,FALSE))*1000,#N/A)</f>
        <v>0</v>
      </c>
      <c r="DP183" s="198">
        <f>IFERROR((VLOOKUP($A183,'1415'!$F$10:$S$408,11,FALSE)/VLOOKUP($A183,'2015'!$F$10:$M$460,8,FALSE))*1000,#N/A)</f>
        <v>0</v>
      </c>
      <c r="DQ183" s="198">
        <f>IFERROR((VLOOKUP($A183,'1516'!$F$10:$S$408,11,FALSE)/VLOOKUP($A183,'2016'!$F$10:$M$460,8,FALSE))*1000,#N/A)</f>
        <v>0.56904400606980277</v>
      </c>
      <c r="DR183" s="198">
        <f>IFERROR((VLOOKUP($A183,'1617'!$F$10:$S$408,11,FALSE)/VLOOKUP($A183,'2017'!$F$10:$M$460,8,FALSE))*1000,#N/A)</f>
        <v>0.18765246762994933</v>
      </c>
      <c r="DS183" s="198">
        <f>IFERROR((VLOOKUP($A183,'1718'!$F$10:$S$408,11,FALSE)/VLOOKUP($A183,'2018'!$F$10:$N$460,9,FALSE))*1000,#N/A)</f>
        <v>0</v>
      </c>
      <c r="DT183" s="198">
        <f>IFERROR((VLOOKUP($A183,'1819'!$F$10:$S$408,11,FALSE)/VLOOKUP($A183,'2018'!$F$10:$N$460,9,FALSE))*1000,#N/A)</f>
        <v>0</v>
      </c>
      <c r="DU183" s="198">
        <f>IFERROR((VLOOKUP($A183,'1920'!$F$10:$S$408,11,FALSE)/VLOOKUP($A183,'2019'!$F$10:$N$464,8,FALSE))*1000,#N/A)</f>
        <v>0.18369858735786321</v>
      </c>
      <c r="DV183" s="198">
        <f>IFERROR((VLOOKUP($A183,'20 21'!$F$10:$S$408,11,FALSE)/VLOOKUP($A183,'2020'!$F$10:$N$469,8,FALSE))*1000,#N/A)</f>
        <v>0.18093259898822492</v>
      </c>
      <c r="DW183" s="198">
        <f>IFERROR((VLOOKUP($A183,'21 22'!$F$10:$S$408,11,FALSE)/VLOOKUP($A183,'2021'!$F$10:$N$469,8,FALSE))*1000,#N/A)</f>
        <v>0</v>
      </c>
      <c r="DX183" s="198">
        <f>IFERROR((VLOOKUP($A183,'22 23'!$F$10:$S$408,11,FALSE)/VLOOKUP($A183,'2022'!$F$10:$N$469,8,FALSE))*1000,#N/A)</f>
        <v>0</v>
      </c>
      <c r="DY183" s="196">
        <f>IFERROR((VLOOKUP($A183,'23 24'!$F$7:$S$408,11,FALSE)/VLOOKUP($A183,'2023'!$C$7:$N$469,9,FALSE))*1000,#N/A)</f>
        <v>0</v>
      </c>
      <c r="EA183" s="198">
        <f>IFERROR((VLOOKUP($A183,'0910'!$F$10:$S$433,12,FALSE)/VLOOKUP($A183,'2010'!$C$5:$K$611,9,FALSE))*1000,#N/A)</f>
        <v>5.923000987166831</v>
      </c>
      <c r="EB183" s="198">
        <f>IFERROR((VLOOKUP($A183,'1011'!$F$10:$S$433,13,FALSE)/VLOOKUP($A183,'2011'!$C$5:$K$611,9,FALSE))*1000,#N/A)</f>
        <v>3.9261876717707107</v>
      </c>
      <c r="EC183" s="198">
        <f>IFERROR((VLOOKUP($A183,'1112'!$F$10:$S$408,12,FALSE)/VLOOKUP($A183,'2012'!$F$10:$M$460,8,FALSE))*1000,#N/A)</f>
        <v>4.8799531524497359</v>
      </c>
      <c r="ED183" s="198">
        <f>IFERROR((VLOOKUP($A183,'1213'!$F$10:$S$408,12,FALSE)/VLOOKUP($A183,'2013'!$F$10:$M$460,8,FALSE))*1000,#N/A)</f>
        <v>5.4263565891472867</v>
      </c>
      <c r="EE183" s="198">
        <f>IFERROR((VLOOKUP($A183,'1314'!$F$10:$S$408,12,FALSE)/VLOOKUP($A183,'2014'!$F$10:$M$460,8,FALSE))*1000,#N/A)</f>
        <v>4.048582995951417</v>
      </c>
      <c r="EF183" s="198">
        <f>IFERROR((VLOOKUP($A183,'1415'!$F$10:$S$408,12,FALSE)/VLOOKUP($A183,'2015'!$F$10:$M$460,8,FALSE))*1000,#N/A)</f>
        <v>4.7773743550544623</v>
      </c>
      <c r="EG183" s="198">
        <f>IFERROR((VLOOKUP($A183,'1516'!$F$10:$S$408,12,FALSE)/VLOOKUP($A183,'2016'!$F$10:$M$460,8,FALSE))*1000,#N/A)</f>
        <v>5.6904400606980268</v>
      </c>
      <c r="EH183" s="198">
        <f>IFERROR((VLOOKUP($A183,'1617'!$F$10:$S$408,12,FALSE)/VLOOKUP($A183,'2017'!$F$10:$M$460,8,FALSE))*1000,#N/A)</f>
        <v>8.2567085757177701</v>
      </c>
      <c r="EI183" s="198">
        <f>IFERROR((VLOOKUP($A183,'1718'!$F$10:$S$408,12,FALSE)/VLOOKUP($A183,'2018'!$F$10:$N$460,9,FALSE))*1000,#N/A)</f>
        <v>5.7642246188174049</v>
      </c>
      <c r="EJ183" s="198">
        <f>IFERROR((VLOOKUP($A183,'1819'!$F$10:$S$408,12,FALSE)/VLOOKUP($A183,'2018'!$F$10:$N$460,9,FALSE))*1000,#N/A)</f>
        <v>9.2971364819635554</v>
      </c>
      <c r="EK183" s="198">
        <f>IFERROR((VLOOKUP($A183,'1920'!$F$10:$S$408,12,FALSE)/VLOOKUP($A183,'2019'!$F$10:$N$464,8,FALSE))*1000,#N/A)</f>
        <v>8.0827378437459831</v>
      </c>
      <c r="EL183" s="198">
        <f>IFERROR((VLOOKUP($A183,'20 21'!$F$10:$S$408,12,FALSE)/VLOOKUP($A183,'2020'!$F$10:$N$469,8,FALSE))*1000,#N/A)</f>
        <v>9.4084951473876952</v>
      </c>
      <c r="EM183" s="198">
        <f>IFERROR((VLOOKUP($A183,'21 22'!$F$10:$S$408,12,FALSE)/VLOOKUP($A183,'2021'!$F$10:$N$469,8,FALSE))*1000,#N/A)</f>
        <v>11.058198227121123</v>
      </c>
      <c r="EN183" s="198">
        <f>IFERROR((VLOOKUP($A183,'22 23'!$F$10:$S$408,12,FALSE)/VLOOKUP($A183,'2022'!$F$10:$N$469,8,FALSE))*1000,#N/A)</f>
        <v>8.2638815627527507</v>
      </c>
      <c r="EO183" s="196">
        <f>IFERROR((VLOOKUP($A183,'23 24'!$F$7:$S$408,12,FALSE)/VLOOKUP($A183,'2023'!$C$7:$N$469,9,FALSE))*1000,#N/A)</f>
        <v>8.3533465594653862</v>
      </c>
    </row>
    <row r="184" spans="1:145" x14ac:dyDescent="0.3">
      <c r="A184" t="s">
        <v>408</v>
      </c>
      <c r="B184" t="s">
        <v>1743</v>
      </c>
      <c r="C184" t="str">
        <f>IF(VLOOKUP($A184,'0910'!$F$10:$L$433,1,FALSE)=VLOOKUP($A184,'2010'!$C$5:$K$611,1,FALSE),VLOOKUP($A184,'0910'!$F$10:$L$433,1,FALSE),FALSE)</f>
        <v>Newcastle upon Tyne</v>
      </c>
      <c r="D184" t="str">
        <f>IF(VLOOKUP($A184,'1011'!$F$10:$L$433,1,FALSE)=VLOOKUP($A184,'2011'!$C$5:$K$611,1,FALSE),VLOOKUP($A184,'1011'!$F$10:$L$433,1,FALSE),FALSE)</f>
        <v>Newcastle upon Tyne</v>
      </c>
      <c r="E184" t="str">
        <f>IF(VLOOKUP(A184,'1112'!$F$10:$L$408,1,FALSE)=VLOOKUP(A184,'2012'!$F$10:$M$460,1,FALSE),VLOOKUP(A184,'1112'!$F$10:$L$408,1,FALSE),FALSE)</f>
        <v>Newcastle upon Tyne</v>
      </c>
      <c r="F184" t="str">
        <f>IF(VLOOKUP($A184,'1213'!$F$10:$L$408,1,FALSE)=VLOOKUP($A184,'2013'!$F$10:$M$460,1,FALSE),VLOOKUP($A184,'1213'!$F$10:$L$408,1,FALSE),FALSE)</f>
        <v>Newcastle upon Tyne</v>
      </c>
      <c r="G184" t="str">
        <f>IF(VLOOKUP($A184,'1314'!$F$10:$L$408,1,FALSE)=VLOOKUP($A184,'2014'!$F$10:$M$460,1,FALSE),VLOOKUP($A184,'1314'!$F$10:$L$408,1,FALSE),FALSE)</f>
        <v>Newcastle upon Tyne</v>
      </c>
      <c r="H184" t="str">
        <f>IF(VLOOKUP($A184,'1415'!$F$10:$L$408,1,FALSE)=VLOOKUP($A184,'2015'!$F$10:$M$460,1,FALSE),VLOOKUP($A184,'1415'!$F$10:$L$408,1,FALSE),FALSE)</f>
        <v>Newcastle upon Tyne</v>
      </c>
      <c r="I184" t="str">
        <f>IF(VLOOKUP($A184,'1516'!$F$10:$L$408,1,FALSE)=VLOOKUP($A184,'2015'!$F$10:$M$460,1,FALSE),VLOOKUP($A184,'1516'!$F$10:$L$408,1,FALSE),FALSE)</f>
        <v>Newcastle upon Tyne</v>
      </c>
      <c r="J184" t="str">
        <f>IF(VLOOKUP($A184,'1617'!$F$10:$L$408,1,FALSE)=VLOOKUP($A184,'2016'!$F$10:$M$460,1,FALSE),VLOOKUP($A184,'1617'!$F$10:$L$408,1,FALSE),FALSE)</f>
        <v>Newcastle upon Tyne</v>
      </c>
      <c r="K184" t="str">
        <f>IF(VLOOKUP($A184,'1718'!$F$10:$M$408,1,FALSE)=VLOOKUP($A184,'2017'!$F$10:$M$460,1,FALSE),VLOOKUP($A184,'1718'!$F$10:$M$408,1,FALSE),FALSE)</f>
        <v>Newcastle upon Tyne</v>
      </c>
      <c r="L184" t="str">
        <f>IF(VLOOKUP($A184,'1819'!$F$10:$M$408,1,FALSE)=VLOOKUP($A184,'2018'!$F$10:$M$460,1,FALSE),VLOOKUP($A184,'1819'!$F$10:$M$408,1,FALSE),FALSE)</f>
        <v>Newcastle upon Tyne</v>
      </c>
      <c r="M184" t="str">
        <f>IF(VLOOKUP($A184,'1920'!$F$10:$M$408,1,FALSE)=VLOOKUP($A184,'2019'!$F$10:$M$464,1,FALSE),VLOOKUP($A184,'1920'!$F$10:$M$408,1,FALSE),FALSE)</f>
        <v>Newcastle upon Tyne</v>
      </c>
      <c r="N184" t="str">
        <f>IF(VLOOKUP($A184,'20 21'!$F$10:$N$408,1,FALSE)=VLOOKUP($A184,'2020'!$F$10:$O$468,1,FALSE),VLOOKUP($A184,'20 21'!$F$10:$N$408,1,FALSE),FALSE)</f>
        <v>Newcastle upon Tyne</v>
      </c>
      <c r="O184" t="str">
        <f>IF(VLOOKUP($A184,'21 22'!$F$10:$N$408,1,FALSE)=VLOOKUP($A184,'2021'!$F$10:$O$471,1,FALSE),VLOOKUP($A184,'21 22'!$F$10:$N$408,1,FALSE),FALSE)</f>
        <v>Newcastle upon Tyne</v>
      </c>
      <c r="P184" t="str">
        <f>IF(VLOOKUP($A184,'22 23'!$F$10:$N$408,1,FALSE)=VLOOKUP($A184,'2022'!$F$10:$O$468,1,FALSE),VLOOKUP($A184,'22 23'!$F$10:$N$408,1,FALSE),FALSE)</f>
        <v>Newcastle upon Tyne</v>
      </c>
      <c r="Q184" t="str">
        <f>IF(VLOOKUP($A184,'23 24'!$F$7:$N$408,1,FALSE)=VLOOKUP($A184,'2023'!$C$7:$O$468,1,FALSE),VLOOKUP($A184,'23 24'!$F$7:$N$408,1,FALSE),FALSE)</f>
        <v>Newcastle upon Tyne</v>
      </c>
      <c r="S184" s="196">
        <f>IFERROR((VLOOKUP($A184,'0910'!$F$10:$L$433,4,FALSE)/VLOOKUP($A184,'2010'!$C$5:$K$611,9,FALSE))*1000,#N/A)</f>
        <v>0.74232926426921808</v>
      </c>
      <c r="T184" s="196">
        <f>IFERROR((VLOOKUP($A184,'1011'!$F$10:$L$433,4,FALSE)/VLOOKUP($A184,'2011'!$C$5:$K$611,9,FALSE))*1000,#N/A)</f>
        <v>1.9710906701708277</v>
      </c>
      <c r="U184" s="196">
        <f>IFERROR((VLOOKUP($A184,'1112'!$F$10:$L$408,4,FALSE)/VLOOKUP($A184,'2012'!$F$10:$M$460,8,FALSE))*1000,#N/A)</f>
        <v>1.4735980352026197</v>
      </c>
      <c r="V184" s="196">
        <f>IFERROR((VLOOKUP($A184,'1213'!$F$10:$L$408,4,FALSE)/VLOOKUP($A184,'2013'!$F$10:$M$460,8,FALSE))*1000,#N/A)</f>
        <v>0.90001636393388962</v>
      </c>
      <c r="W184" s="196">
        <f>IFERROR((VLOOKUP($A184,'1314'!$F$10:$L$408,4,FALSE)/VLOOKUP($A184,'2014'!$F$10:$M$460,8,FALSE))*1000,#N/A)</f>
        <v>2.2816166883963493</v>
      </c>
      <c r="X184" s="196">
        <f>IFERROR((VLOOKUP($A184,'1415'!$F$10:$L$408,4,FALSE)/VLOOKUP($A184,'2015'!$F$10:$M$460,8,FALSE))*1000,#N/A)</f>
        <v>2.2681247468610772</v>
      </c>
      <c r="Y184" s="196">
        <f>IFERROR((VLOOKUP($A184,'1516'!$F$10:$L$408,4,FALSE)/VLOOKUP($A184,'2016'!$F$10:$M$460,8,FALSE))*1000,#N/A)</f>
        <v>4.1703424492741998</v>
      </c>
      <c r="Z184" s="196">
        <f>IFERROR((VLOOKUP($A184,'1617'!$F$10:$L$408,4,FALSE)/VLOOKUP($A184,'2017'!$F$10:$M$460,8,FALSE))*1000,#N/A)</f>
        <v>5.6488310058057429</v>
      </c>
      <c r="AA184" s="196">
        <f>IFERROR((VLOOKUP($A184,'1718'!$F$10:$L$408,4,FALSE)/VLOOKUP($A184,'2018'!$F$10:$N$460,9,FALSE))*1000,#N/A)</f>
        <v>5.7790106333795652</v>
      </c>
      <c r="AB184" s="196">
        <f>IFERROR((VLOOKUP($A184,'1819'!$F$10:$L$408,4,FALSE)/VLOOKUP($A184,'2018'!$F$10:$N$460,9,FALSE))*1000,#N/A)</f>
        <v>5.7790106333795652</v>
      </c>
      <c r="AC184" s="196">
        <f>IFERROR((VLOOKUP($A184,'1920'!$F$10:$L$408,4,FALSE)/VLOOKUP($A184,'2019'!$F$10:$N$464,8,FALSE))*1000,#N/A)</f>
        <v>6.6902178257152745</v>
      </c>
      <c r="AD184" s="196">
        <f>IFERROR((VLOOKUP($A184,'20 21'!$F$10:$M$408,4,FALSE)/VLOOKUP($A184,'2020'!$F$10:$N$469,8,FALSE))*1000,#N/A)</f>
        <v>6.7566395882334804</v>
      </c>
      <c r="AE184" s="196">
        <f>IFERROR((VLOOKUP($A184,'21 22'!$F$10:$M$408,4,FALSE)/VLOOKUP($A184,'2021'!$F$10:$N$469,8,FALSE))*1000,#N/A)</f>
        <v>8.1819795759264551</v>
      </c>
      <c r="AF184" s="196">
        <f>IFERROR((VLOOKUP($A184,'22 23'!$F$10:$M$408,4,FALSE)/VLOOKUP($A184,'2022'!$F$10:$N$469,8,FALSE))*1000,#N/A)</f>
        <v>5.5012224938875312</v>
      </c>
      <c r="AG184" s="196">
        <f>IFERROR((VLOOKUP($A184,'23 24'!$F$7:$M$408,4,FALSE)/VLOOKUP($A184,'2023'!$C$7:$N$469,9,FALSE))*1000,#N/A)</f>
        <v>8.4747045203468581</v>
      </c>
      <c r="AI184" s="196">
        <f>IFERROR((VLOOKUP($A184,'0910'!$F$10:$L$433,5,FALSE)/VLOOKUP($A184,'2010'!$C$5:$K$611,9,FALSE))*1000,#N/A)</f>
        <v>0.32992411745298583</v>
      </c>
      <c r="AJ184" s="196">
        <f>IFERROR((VLOOKUP($A184,'1011'!$F$10:$L$433,5,FALSE)/VLOOKUP($A184,'2011'!$C$5:$K$611,9,FALSE))*1000,#N/A)</f>
        <v>0.49277266754270693</v>
      </c>
      <c r="AK184" s="196">
        <f>IFERROR((VLOOKUP($A184,'1112'!$F$10:$L$408,5,FALSE)/VLOOKUP($A184,'2012'!$F$10:$M$460,8,FALSE))*1000,#N/A)</f>
        <v>0.16373311502251331</v>
      </c>
      <c r="AL184" s="196">
        <f>IFERROR((VLOOKUP($A184,'1213'!$F$10:$L$408,5,FALSE)/VLOOKUP($A184,'2013'!$F$10:$M$460,8,FALSE))*1000,#N/A)</f>
        <v>0.16363933889707086</v>
      </c>
      <c r="AM184" s="196">
        <f>IFERROR((VLOOKUP($A184,'1314'!$F$10:$L$408,5,FALSE)/VLOOKUP($A184,'2014'!$F$10:$M$460,8,FALSE))*1000,#N/A)</f>
        <v>0.65189048239895697</v>
      </c>
      <c r="AN184" s="196">
        <f>IFERROR((VLOOKUP($A184,'1415'!$F$10:$L$408,5,FALSE)/VLOOKUP($A184,'2015'!$F$10:$M$460,8,FALSE))*1000,#N/A)</f>
        <v>0.9720534629404618</v>
      </c>
      <c r="AO184" s="196">
        <f>IFERROR((VLOOKUP($A184,'1516'!$F$10:$L$408,5,FALSE)/VLOOKUP($A184,'2016'!$F$10:$M$460,8,FALSE))*1000,#N/A)</f>
        <v>0.64159114604218459</v>
      </c>
      <c r="AP184" s="196">
        <f>IFERROR((VLOOKUP($A184,'1617'!$F$10:$L$408,5,FALSE)/VLOOKUP($A184,'2017'!$F$10:$M$460,8,FALSE))*1000,#N/A)</f>
        <v>0.62764788953397155</v>
      </c>
      <c r="AQ184" s="196">
        <f>IFERROR((VLOOKUP($A184,'1718'!$F$10:$L$408,5,FALSE)/VLOOKUP($A184,'2018'!$F$10:$N$460,9,FALSE))*1000,#N/A)</f>
        <v>0.77053475111727543</v>
      </c>
      <c r="AR184" s="196">
        <f>IFERROR((VLOOKUP($A184,'1819'!$F$10:$L$408,5,FALSE)/VLOOKUP($A184,'2018'!$F$10:$N$460,9,FALSE))*1000,#N/A)</f>
        <v>0.53937432578209277</v>
      </c>
      <c r="AS184" s="196">
        <f>IFERROR((VLOOKUP($A184,'1920'!$F$10:$L$408,5,FALSE)/VLOOKUP($A184,'2019'!$F$10:$N$464,8,FALSE))*1000,#N/A)</f>
        <v>0.76025202564946304</v>
      </c>
      <c r="AT184" s="196">
        <f>IFERROR((VLOOKUP($A184,'20 21'!$F$10:$L$408,5,FALSE)/VLOOKUP($A184,'2020'!$F$10:$N$469,8,FALSE))*1000,#N/A)</f>
        <v>0.54363766801878577</v>
      </c>
      <c r="AU184" s="196">
        <f>IFERROR((VLOOKUP($A184,'21 22'!$F$10:$L$408,5,FALSE)/VLOOKUP($A184,'2021'!$F$10:$N$469,8,FALSE))*1000,#N/A)</f>
        <v>1.1578272984801588</v>
      </c>
      <c r="AV184" s="196">
        <f>IFERROR((VLOOKUP($A184,'22 23'!$F$10:$L$408,5,FALSE)/VLOOKUP($A184,'2022'!$F$10:$N$469,8,FALSE))*1000,#N/A)</f>
        <v>0.45843520782396086</v>
      </c>
      <c r="AW184" s="196">
        <f>IFERROR((VLOOKUP($A184,'23 24'!$F$7:$M$408,5,FALSE)/VLOOKUP($A184,'2023'!$C$7:$N$469,9,FALSE))*1000,#N/A)</f>
        <v>0.60533603716763273</v>
      </c>
      <c r="AY184" s="196">
        <f>IFERROR((VLOOKUP($A184,'0910'!$F$10:$L$433,6,FALSE)/VLOOKUP($A184,'2010'!$C$5:$K$611,9,FALSE))*1000,#N/A)</f>
        <v>0</v>
      </c>
      <c r="AZ184" s="196">
        <f>IFERROR((VLOOKUP($A184,'1011'!$F$10:$L$433,6,FALSE)/VLOOKUP($A184,'2011'!$C$5:$K$611,9,FALSE))*1000,#N/A)</f>
        <v>0.57490144546649147</v>
      </c>
      <c r="BA184" s="196">
        <f>IFERROR((VLOOKUP($A184,'1112'!$F$10:$L$408,6,FALSE)/VLOOKUP($A184,'2012'!$F$10:$M$460,8,FALSE))*1000,#N/A)</f>
        <v>0.90053213262382314</v>
      </c>
      <c r="BB184" s="196">
        <f>IFERROR((VLOOKUP($A184,'1213'!$F$10:$L$408,6,FALSE)/VLOOKUP($A184,'2013'!$F$10:$M$460,8,FALSE))*1000,#N/A)</f>
        <v>2.5364097529045986</v>
      </c>
      <c r="BC184" s="196">
        <f>IFERROR((VLOOKUP($A184,'1314'!$F$10:$L$408,6,FALSE)/VLOOKUP($A184,'2014'!$F$10:$M$460,8,FALSE))*1000,#N/A)</f>
        <v>2.6890482398956972</v>
      </c>
      <c r="BD184" s="196">
        <f>IFERROR((VLOOKUP($A184,'1415'!$F$10:$L$408,6,FALSE)/VLOOKUP($A184,'2015'!$F$10:$M$460,8,FALSE))*1000,#N/A)</f>
        <v>2.0251113811259618</v>
      </c>
      <c r="BE184" s="196">
        <f>IFERROR((VLOOKUP($A184,'1516'!$F$10:$L$408,6,FALSE)/VLOOKUP($A184,'2016'!$F$10:$M$460,8,FALSE))*1000,#N/A)</f>
        <v>1.6841767583607345</v>
      </c>
      <c r="BF184" s="196">
        <f>IFERROR((VLOOKUP($A184,'1617'!$F$10:$L$408,6,FALSE)/VLOOKUP($A184,'2017'!$F$10:$M$460,8,FALSE))*1000,#N/A)</f>
        <v>0</v>
      </c>
      <c r="BG184" s="196">
        <f>IFERROR((VLOOKUP($A184,'1718'!$F$10:$L$408,6,FALSE)/VLOOKUP($A184,'2018'!$F$10:$N$460,9,FALSE))*1000,#N/A)</f>
        <v>0.23116042533518261</v>
      </c>
      <c r="BH184" s="196">
        <f>IFERROR((VLOOKUP($A184,'1819'!$F$10:$L$408,6,FALSE)/VLOOKUP($A184,'2018'!$F$10:$N$460,9,FALSE))*1000,#N/A)</f>
        <v>0.15410695022345508</v>
      </c>
      <c r="BI184" s="196">
        <f>IFERROR((VLOOKUP($A184,'1920'!$F$10:$L$408,6,FALSE)/VLOOKUP($A184,'2019'!$F$10:$N$464,8,FALSE))*1000,#N/A)</f>
        <v>0.45615121538967784</v>
      </c>
      <c r="BJ184" s="196">
        <f>IFERROR((VLOOKUP($A184,'20 21'!$F$10:$L$408,6,FALSE)/VLOOKUP($A184,'2020'!$F$10:$N$469,8,FALSE))*1000,#N/A)</f>
        <v>0.46597514401610207</v>
      </c>
      <c r="BK184" s="196">
        <f>IFERROR((VLOOKUP($A184,'21 22'!$F$10:$L$408,6,FALSE)/VLOOKUP($A184,'2021'!$F$10:$N$469,8,FALSE))*1000,#N/A)</f>
        <v>0.61750789252275129</v>
      </c>
      <c r="BL184" s="196">
        <f>IFERROR((VLOOKUP($A184,'22 23'!$F$10:$L$408,6,FALSE)/VLOOKUP($A184,'2022'!$F$10:$N$469,8,FALSE))*1000,#N/A)</f>
        <v>7.6405867970660152E-2</v>
      </c>
      <c r="BM184" s="196">
        <f>IFERROR((VLOOKUP($A184,'23 24'!$F$7:$M$408,6,FALSE)/VLOOKUP($A184,'2023'!$C$7:$N$469,9,FALSE))*1000,#N/A)</f>
        <v>0.22700101393786226</v>
      </c>
      <c r="BO184" s="196">
        <f>IFERROR((VLOOKUP($A184,'0910'!$F$10:$L$433,7,FALSE)/VLOOKUP($A184,'2010'!$C$5:$K$611,9,FALSE))*1000,#N/A)</f>
        <v>1.072253381722204</v>
      </c>
      <c r="BP184" s="196">
        <f>IFERROR((VLOOKUP($A184,'1011'!$F$10:$L$433,7,FALSE)/VLOOKUP($A184,'2011'!$C$5:$K$611,9,FALSE))*1000,#N/A)</f>
        <v>3.1208935611038107</v>
      </c>
      <c r="BQ184" s="196">
        <f>IFERROR((VLOOKUP($A184,'1112'!$F$10:$L$408,7,FALSE)/VLOOKUP($A184,'2012'!$F$10:$M$460,8,FALSE))*1000,#N/A)</f>
        <v>2.6197298403602129</v>
      </c>
      <c r="BR184" s="196">
        <f>IFERROR((VLOOKUP($A184,'1213'!$F$10:$L$408,7,FALSE)/VLOOKUP($A184,'2013'!$F$10:$M$460,8,FALSE))*1000,#N/A)</f>
        <v>3.6000654557355585</v>
      </c>
      <c r="BS184" s="196">
        <f>IFERROR((VLOOKUP($A184,'1314'!$F$10:$L$408,7,FALSE)/VLOOKUP($A184,'2014'!$F$10:$M$460,8,FALSE))*1000,#N/A)</f>
        <v>5.6225554106910041</v>
      </c>
      <c r="BT184" s="196">
        <f>IFERROR((VLOOKUP($A184,'1415'!$F$10:$L$408,7,FALSE)/VLOOKUP($A184,'2015'!$F$10:$M$460,8,FALSE))*1000,#N/A)</f>
        <v>5.2652895909275008</v>
      </c>
      <c r="BU184" s="196">
        <f>IFERROR((VLOOKUP($A184,'1516'!$F$10:$L$408,7,FALSE)/VLOOKUP($A184,'2016'!$F$10:$M$460,8,FALSE))*1000,#N/A)</f>
        <v>6.4159114604218459</v>
      </c>
      <c r="BV184" s="196">
        <f>IFERROR((VLOOKUP($A184,'1617'!$F$10:$L$408,7,FALSE)/VLOOKUP($A184,'2017'!$F$10:$M$460,8,FALSE))*1000,#N/A)</f>
        <v>6.1980229091479675</v>
      </c>
      <c r="BW184" s="196">
        <f>IFERROR((VLOOKUP($A184,'1718'!$F$10:$L$408,7,FALSE)/VLOOKUP($A184,'2018'!$F$10:$N$460,9,FALSE))*1000,#N/A)</f>
        <v>6.780705809832023</v>
      </c>
      <c r="BX184" s="196">
        <f>IFERROR((VLOOKUP($A184,'1819'!$F$10:$L$408,7,FALSE)/VLOOKUP($A184,'2018'!$F$10:$N$460,9,FALSE))*1000,#N/A)</f>
        <v>6.3954384342733857</v>
      </c>
      <c r="BY184" s="196">
        <f>IFERROR((VLOOKUP($A184,'1920'!$F$10:$L$408,7,FALSE)/VLOOKUP($A184,'2019'!$F$10:$N$464,8,FALSE))*1000,#N/A)</f>
        <v>7.9066210667544157</v>
      </c>
      <c r="BZ184" s="196">
        <f>IFERROR((VLOOKUP($A184,'20 21'!$F$10:$L$408,7,FALSE)/VLOOKUP($A184,'2020'!$F$10:$N$469,8,FALSE))*1000,#N/A)</f>
        <v>7.7662524002683684</v>
      </c>
      <c r="CA184" s="196">
        <f>IFERROR((VLOOKUP($A184,'21 22'!$F$10:$L$408,7,FALSE)/VLOOKUP($A184,'2021'!$F$10:$N$469,8,FALSE))*1000,#N/A)</f>
        <v>9.8801262803640206</v>
      </c>
      <c r="CB184" s="196">
        <f>IFERROR((VLOOKUP($A184,'22 23'!$F$10:$L$408,7,FALSE)/VLOOKUP($A184,'2022'!$F$10:$N$469,8,FALSE))*1000,#N/A)</f>
        <v>6.0360635696821516</v>
      </c>
      <c r="CC184" s="196">
        <f>IFERROR((VLOOKUP($A184,'23 24'!$F$7:$M$408,7,FALSE)/VLOOKUP($A184,'2023'!$C$7:$N$469,9,FALSE))*1000,#N/A)</f>
        <v>9.307041571452352</v>
      </c>
      <c r="CE184" s="198">
        <f>IFERROR((VLOOKUP($A184,'0910'!$F$10:$S$433,9,FALSE)/VLOOKUP($A184,'2010'!$C$5:$K$611,9,FALSE))*1000,#N/A)</f>
        <v>1.072253381722204</v>
      </c>
      <c r="CF184" s="198">
        <f>IFERROR((VLOOKUP($A184,'1011'!$F$10:$S$433,10,FALSE)/VLOOKUP($A184,'2011'!$C$5:$K$611,9,FALSE))*1000,#N/A)</f>
        <v>1.4783180026281211</v>
      </c>
      <c r="CG184" s="198">
        <f>IFERROR((VLOOKUP($A184,'1112'!$F$10:$S$408,9,FALSE)/VLOOKUP($A184,'2012'!$F$10:$M$460,8,FALSE))*1000,#N/A)</f>
        <v>1.391731477691363</v>
      </c>
      <c r="CH184" s="198">
        <f>IFERROR((VLOOKUP($A184,'1213'!$F$10:$S$408,9,FALSE)/VLOOKUP($A184,'2013'!$F$10:$M$460,8,FALSE))*1000,#N/A)</f>
        <v>0.98183603338242509</v>
      </c>
      <c r="CI184" s="198">
        <f>IFERROR((VLOOKUP($A184,'1314'!$F$10:$S$408,9,FALSE)/VLOOKUP($A184,'2014'!$F$10:$M$460,8,FALSE))*1000,#N/A)</f>
        <v>1.5482398956975227</v>
      </c>
      <c r="CJ184" s="198">
        <f>IFERROR((VLOOKUP($A184,'1415'!$F$10:$S$408,9,FALSE)/VLOOKUP($A184,'2015'!$F$10:$M$460,8,FALSE))*1000,#N/A)</f>
        <v>1.4580801944106927</v>
      </c>
      <c r="CK184" s="198">
        <f>IFERROR((VLOOKUP($A184,'1516'!$F$10:$S$408,9,FALSE)/VLOOKUP($A184,'2016'!$F$10:$M$460,8,FALSE))*1000,#N/A)</f>
        <v>1.8445745448712807</v>
      </c>
      <c r="CL184" s="198">
        <f>IFERROR((VLOOKUP($A184,'1617'!$F$10:$S$408,9,FALSE)/VLOOKUP($A184,'2017'!$F$10:$M$460,8,FALSE))*1000,#N/A)</f>
        <v>5.6488310058057429</v>
      </c>
      <c r="CM184" s="198">
        <f>IFERROR((VLOOKUP($A184,'1718'!$F$10:$S$408,9,FALSE)/VLOOKUP($A184,'2018'!$F$10:$N$460,9,FALSE))*1000,#N/A)</f>
        <v>4.7002619818153795</v>
      </c>
      <c r="CN184" s="198">
        <f>IFERROR((VLOOKUP($A184,'1819'!$F$10:$S$408,9,FALSE)/VLOOKUP($A184,'2018'!$F$10:$N$460,9,FALSE))*1000,#N/A)</f>
        <v>6.3183849591616577</v>
      </c>
      <c r="CO184" s="198">
        <f>IFERROR((VLOOKUP($A184,'1920'!$F$10:$S$408,9,FALSE)/VLOOKUP($A184,'2019'!$F$10:$N$464,8,FALSE))*1000,#N/A)</f>
        <v>5.7779153949359188</v>
      </c>
      <c r="CP184" s="198">
        <f>IFERROR((VLOOKUP($A184,'20 21'!$F$10:$S$408,9,FALSE)/VLOOKUP($A184,'2020'!$F$10:$N$469,8,FALSE))*1000,#N/A)</f>
        <v>6.9896271602415307</v>
      </c>
      <c r="CQ184" s="198">
        <f>IFERROR((VLOOKUP($A184,'21 22'!$F$10:$S$408,9,FALSE)/VLOOKUP($A184,'2021'!$F$10:$N$469,8,FALSE))*1000,#N/A)</f>
        <v>7.4100947102730155</v>
      </c>
      <c r="CR184" s="198">
        <f>IFERROR((VLOOKUP($A184,'22 23'!$F$10:$S$408,9,FALSE)/VLOOKUP($A184,'2022'!$F$10:$N$469,8,FALSE))*1000,#N/A)</f>
        <v>6.9529339853300733</v>
      </c>
      <c r="CS184" s="196">
        <f>IFERROR((VLOOKUP($A184,'23 24'!$F$7:$S$408,9,FALSE)/VLOOKUP($A184,'2023'!$C$7:$N$469,9,FALSE))*1000,#N/A)</f>
        <v>6.6586964088439595</v>
      </c>
      <c r="CU184" s="198">
        <f>IFERROR((VLOOKUP($A184,'0910'!$F$10:$S$433,10,FALSE)/VLOOKUP($A184,'2010'!$C$5:$K$611,9,FALSE))*1000,#N/A)</f>
        <v>0</v>
      </c>
      <c r="CV184" s="198">
        <f>IFERROR((VLOOKUP($A184,'1011'!$F$10:$S$433,11,FALSE)/VLOOKUP($A184,'2011'!$C$5:$K$611,9,FALSE))*1000,#N/A)</f>
        <v>0.49277266754270693</v>
      </c>
      <c r="CW184" s="198">
        <f>IFERROR((VLOOKUP($A184,'1112'!$F$10:$S$408,10,FALSE)/VLOOKUP($A184,'2012'!$F$10:$M$460,8,FALSE))*1000,#N/A)</f>
        <v>0.32746623004502662</v>
      </c>
      <c r="CX184" s="198">
        <f>IFERROR((VLOOKUP($A184,'1213'!$F$10:$S$408,10,FALSE)/VLOOKUP($A184,'2013'!$F$10:$M$460,8,FALSE))*1000,#N/A)</f>
        <v>0.32727867779414171</v>
      </c>
      <c r="CY184" s="198">
        <f>IFERROR((VLOOKUP($A184,'1314'!$F$10:$S$408,10,FALSE)/VLOOKUP($A184,'2014'!$F$10:$M$460,8,FALSE))*1000,#N/A)</f>
        <v>0.24445893089960888</v>
      </c>
      <c r="CZ184" s="198">
        <f>IFERROR((VLOOKUP($A184,'1415'!$F$10:$S$408,10,FALSE)/VLOOKUP($A184,'2015'!$F$10:$M$460,8,FALSE))*1000,#N/A)</f>
        <v>1.0530579181855002</v>
      </c>
      <c r="DA184" s="198">
        <f>IFERROR((VLOOKUP($A184,'1516'!$F$10:$S$408,10,FALSE)/VLOOKUP($A184,'2016'!$F$10:$M$460,8,FALSE))*1000,#N/A)</f>
        <v>1.6039778651054615</v>
      </c>
      <c r="DB184" s="198">
        <f>IFERROR((VLOOKUP($A184,'1617'!$F$10:$S$408,10,FALSE)/VLOOKUP($A184,'2017'!$F$10:$M$460,8,FALSE))*1000,#N/A)</f>
        <v>1.0199278204927036</v>
      </c>
      <c r="DC184" s="198">
        <f>IFERROR((VLOOKUP($A184,'1718'!$F$10:$S$408,10,FALSE)/VLOOKUP($A184,'2018'!$F$10:$N$460,9,FALSE))*1000,#N/A)</f>
        <v>0.77053475111727543</v>
      </c>
      <c r="DD184" s="198">
        <f>IFERROR((VLOOKUP($A184,'1819'!$F$10:$S$408,10,FALSE)/VLOOKUP($A184,'2018'!$F$10:$N$460,9,FALSE))*1000,#N/A)</f>
        <v>1.6951764524580057</v>
      </c>
      <c r="DE184" s="198">
        <f>IFERROR((VLOOKUP($A184,'1920'!$F$10:$S$408,10,FALSE)/VLOOKUP($A184,'2019'!$F$10:$N$464,8,FALSE))*1000,#N/A)</f>
        <v>0.15205040512989262</v>
      </c>
      <c r="DF184" s="198">
        <f>IFERROR((VLOOKUP($A184,'20 21'!$F$10:$S$408,10,FALSE)/VLOOKUP($A184,'2020'!$F$10:$N$469,8,FALSE))*1000,#N/A)</f>
        <v>0.85428776402952045</v>
      </c>
      <c r="DG184" s="198">
        <f>IFERROR((VLOOKUP($A184,'21 22'!$F$10:$S$408,10,FALSE)/VLOOKUP($A184,'2021'!$F$10:$N$469,8,FALSE))*1000,#N/A)</f>
        <v>0.69469637908809523</v>
      </c>
      <c r="DH184" s="198">
        <f>IFERROR((VLOOKUP($A184,'22 23'!$F$10:$S$408,10,FALSE)/VLOOKUP($A184,'2022'!$F$10:$N$469,8,FALSE))*1000,#N/A)</f>
        <v>0.84046454767726153</v>
      </c>
      <c r="DI184" s="196">
        <f>IFERROR((VLOOKUP($A184,'23 24'!$F$7:$S$408,10,FALSE)/VLOOKUP($A184,'2023'!$C$7:$N$469,9,FALSE))*1000,#N/A)</f>
        <v>0.52966903252167863</v>
      </c>
      <c r="DK184" s="198">
        <f>IFERROR((VLOOKUP($A184,'0910'!$F$10:$S$433,11,FALSE)/VLOOKUP($A184,'2010'!$C$5:$K$611,9,FALSE))*1000,#N/A)</f>
        <v>8.2481029363246458E-2</v>
      </c>
      <c r="DL184" s="198">
        <f>IFERROR((VLOOKUP($A184,'1011'!$F$10:$S$433,12,FALSE)/VLOOKUP($A184,'2011'!$C$5:$K$611,9,FALSE))*1000,#N/A)</f>
        <v>0</v>
      </c>
      <c r="DM184" s="198">
        <f>IFERROR((VLOOKUP($A184,'1112'!$F$10:$S$408,11,FALSE)/VLOOKUP($A184,'2012'!$F$10:$M$460,8,FALSE))*1000,#N/A)</f>
        <v>1.9647973802701595</v>
      </c>
      <c r="DN184" s="198">
        <f>IFERROR((VLOOKUP($A184,'1213'!$F$10:$S$408,11,FALSE)/VLOOKUP($A184,'2013'!$F$10:$M$460,8,FALSE))*1000,#N/A)</f>
        <v>2.045491736213386</v>
      </c>
      <c r="DO184" s="198">
        <f>IFERROR((VLOOKUP($A184,'1314'!$F$10:$S$408,11,FALSE)/VLOOKUP($A184,'2014'!$F$10:$M$460,8,FALSE))*1000,#N/A)</f>
        <v>2.0371577574967406</v>
      </c>
      <c r="DP184" s="198">
        <f>IFERROR((VLOOKUP($A184,'1415'!$F$10:$S$408,11,FALSE)/VLOOKUP($A184,'2015'!$F$10:$M$460,8,FALSE))*1000,#N/A)</f>
        <v>2.5111381125961927</v>
      </c>
      <c r="DQ184" s="198">
        <f>IFERROR((VLOOKUP($A184,'1516'!$F$10:$S$408,11,FALSE)/VLOOKUP($A184,'2016'!$F$10:$M$460,8,FALSE))*1000,#N/A)</f>
        <v>2.165370117892373</v>
      </c>
      <c r="DR184" s="198">
        <f>IFERROR((VLOOKUP($A184,'1617'!$F$10:$S$408,11,FALSE)/VLOOKUP($A184,'2017'!$F$10:$M$460,8,FALSE))*1000,#N/A)</f>
        <v>0</v>
      </c>
      <c r="DS184" s="198">
        <f>IFERROR((VLOOKUP($A184,'1718'!$F$10:$S$408,11,FALSE)/VLOOKUP($A184,'2018'!$F$10:$N$460,9,FALSE))*1000,#N/A)</f>
        <v>7.705347511172754E-2</v>
      </c>
      <c r="DT184" s="198">
        <f>IFERROR((VLOOKUP($A184,'1819'!$F$10:$S$408,11,FALSE)/VLOOKUP($A184,'2018'!$F$10:$N$460,9,FALSE))*1000,#N/A)</f>
        <v>0</v>
      </c>
      <c r="DU184" s="198">
        <f>IFERROR((VLOOKUP($A184,'1920'!$F$10:$S$408,11,FALSE)/VLOOKUP($A184,'2019'!$F$10:$N$464,8,FALSE))*1000,#N/A)</f>
        <v>0.30410081025978525</v>
      </c>
      <c r="DV184" s="198">
        <f>IFERROR((VLOOKUP($A184,'20 21'!$F$10:$S$408,11,FALSE)/VLOOKUP($A184,'2020'!$F$10:$N$469,8,FALSE))*1000,#N/A)</f>
        <v>1.009612812034888</v>
      </c>
      <c r="DW184" s="198">
        <f>IFERROR((VLOOKUP($A184,'21 22'!$F$10:$S$408,11,FALSE)/VLOOKUP($A184,'2021'!$F$10:$N$469,8,FALSE))*1000,#N/A)</f>
        <v>0.77188486565343917</v>
      </c>
      <c r="DX184" s="198">
        <f>IFERROR((VLOOKUP($A184,'22 23'!$F$10:$S$408,11,FALSE)/VLOOKUP($A184,'2022'!$F$10:$N$469,8,FALSE))*1000,#N/A)</f>
        <v>0.68765281173594139</v>
      </c>
      <c r="DY184" s="196">
        <f>IFERROR((VLOOKUP($A184,'23 24'!$F$7:$S$408,11,FALSE)/VLOOKUP($A184,'2023'!$C$7:$N$469,9,FALSE))*1000,#N/A)</f>
        <v>7.5667004645954092E-2</v>
      </c>
      <c r="EA184" s="198">
        <f>IFERROR((VLOOKUP($A184,'0910'!$F$10:$S$433,12,FALSE)/VLOOKUP($A184,'2010'!$C$5:$K$611,9,FALSE))*1000,#N/A)</f>
        <v>1.2372154404486968</v>
      </c>
      <c r="EB184" s="198">
        <f>IFERROR((VLOOKUP($A184,'1011'!$F$10:$S$433,13,FALSE)/VLOOKUP($A184,'2011'!$C$5:$K$611,9,FALSE))*1000,#N/A)</f>
        <v>2.0532194480946124</v>
      </c>
      <c r="EC184" s="198">
        <f>IFERROR((VLOOKUP($A184,'1112'!$F$10:$S$408,12,FALSE)/VLOOKUP($A184,'2012'!$F$10:$M$460,8,FALSE))*1000,#N/A)</f>
        <v>3.6839950880065495</v>
      </c>
      <c r="ED184" s="198">
        <f>IFERROR((VLOOKUP($A184,'1213'!$F$10:$S$408,12,FALSE)/VLOOKUP($A184,'2013'!$F$10:$M$460,8,FALSE))*1000,#N/A)</f>
        <v>3.3546064473899522</v>
      </c>
      <c r="EE184" s="198">
        <f>IFERROR((VLOOKUP($A184,'1314'!$F$10:$S$408,12,FALSE)/VLOOKUP($A184,'2014'!$F$10:$M$460,8,FALSE))*1000,#N/A)</f>
        <v>3.8298565840938723</v>
      </c>
      <c r="EF184" s="198">
        <f>IFERROR((VLOOKUP($A184,'1415'!$F$10:$S$408,12,FALSE)/VLOOKUP($A184,'2015'!$F$10:$M$460,8,FALSE))*1000,#N/A)</f>
        <v>4.9412717699473472</v>
      </c>
      <c r="EG184" s="198">
        <f>IFERROR((VLOOKUP($A184,'1516'!$F$10:$S$408,12,FALSE)/VLOOKUP($A184,'2016'!$F$10:$M$460,8,FALSE))*1000,#N/A)</f>
        <v>5.6139225278691152</v>
      </c>
      <c r="EH184" s="198">
        <f>IFERROR((VLOOKUP($A184,'1617'!$F$10:$S$408,12,FALSE)/VLOOKUP($A184,'2017'!$F$10:$M$460,8,FALSE))*1000,#N/A)</f>
        <v>6.668758826298447</v>
      </c>
      <c r="EI184" s="198">
        <f>IFERROR((VLOOKUP($A184,'1718'!$F$10:$S$408,12,FALSE)/VLOOKUP($A184,'2018'!$F$10:$N$460,9,FALSE))*1000,#N/A)</f>
        <v>5.547850208044383</v>
      </c>
      <c r="EJ184" s="198">
        <f>IFERROR((VLOOKUP($A184,'1819'!$F$10:$S$408,12,FALSE)/VLOOKUP($A184,'2018'!$F$10:$N$460,9,FALSE))*1000,#N/A)</f>
        <v>8.0135614116196638</v>
      </c>
      <c r="EK184" s="198">
        <f>IFERROR((VLOOKUP($A184,'1920'!$F$10:$S$408,12,FALSE)/VLOOKUP($A184,'2019'!$F$10:$N$464,8,FALSE))*1000,#N/A)</f>
        <v>6.1580414077606509</v>
      </c>
      <c r="EL184" s="198">
        <f>IFERROR((VLOOKUP($A184,'20 21'!$F$10:$S$408,12,FALSE)/VLOOKUP($A184,'2020'!$F$10:$N$469,8,FALSE))*1000,#N/A)</f>
        <v>8.7758652123032554</v>
      </c>
      <c r="EM184" s="198">
        <f>IFERROR((VLOOKUP($A184,'21 22'!$F$10:$S$408,12,FALSE)/VLOOKUP($A184,'2021'!$F$10:$N$469,8,FALSE))*1000,#N/A)</f>
        <v>8.8766759550145498</v>
      </c>
      <c r="EN184" s="198">
        <f>IFERROR((VLOOKUP($A184,'22 23'!$F$10:$S$408,12,FALSE)/VLOOKUP($A184,'2022'!$F$10:$N$469,8,FALSE))*1000,#N/A)</f>
        <v>8.4810513447432747</v>
      </c>
      <c r="EO184" s="196">
        <f>IFERROR((VLOOKUP($A184,'23 24'!$F$7:$S$408,12,FALSE)/VLOOKUP($A184,'2023'!$C$7:$N$469,9,FALSE))*1000,#N/A)</f>
        <v>7.2640324460115924</v>
      </c>
    </row>
    <row r="185" spans="1:145" x14ac:dyDescent="0.3">
      <c r="A185" t="s">
        <v>1160</v>
      </c>
      <c r="B185" t="s">
        <v>1743</v>
      </c>
      <c r="C185" t="str">
        <f>IF(VLOOKUP($A185,'0910'!$F$10:$L$433,1,FALSE)=VLOOKUP($A185,'2010'!$C$5:$K$611,1,FALSE),VLOOKUP($A185,'0910'!$F$10:$L$433,1,FALSE),FALSE)</f>
        <v>Newcastle-under-Lyme</v>
      </c>
      <c r="D185" t="str">
        <f>IF(VLOOKUP($A185,'1011'!$F$10:$L$433,1,FALSE)=VLOOKUP($A185,'2011'!$C$5:$K$611,1,FALSE),VLOOKUP($A185,'1011'!$F$10:$L$433,1,FALSE),FALSE)</f>
        <v>Newcastle-under-Lyme</v>
      </c>
      <c r="E185" t="str">
        <f>IF(VLOOKUP(A185,'1112'!$F$10:$L$408,1,FALSE)=VLOOKUP(A185,'2012'!$F$10:$M$460,1,FALSE),VLOOKUP(A185,'1112'!$F$10:$L$408,1,FALSE),FALSE)</f>
        <v>Newcastle-under-Lyme</v>
      </c>
      <c r="F185" t="str">
        <f>IF(VLOOKUP($A185,'1213'!$F$10:$L$408,1,FALSE)=VLOOKUP($A185,'2013'!$F$10:$M$460,1,FALSE),VLOOKUP($A185,'1213'!$F$10:$L$408,1,FALSE),FALSE)</f>
        <v>Newcastle-under-Lyme</v>
      </c>
      <c r="G185" t="str">
        <f>IF(VLOOKUP($A185,'1314'!$F$10:$L$408,1,FALSE)=VLOOKUP($A185,'2014'!$F$10:$M$460,1,FALSE),VLOOKUP($A185,'1314'!$F$10:$L$408,1,FALSE),FALSE)</f>
        <v>Newcastle-under-Lyme</v>
      </c>
      <c r="H185" t="str">
        <f>IF(VLOOKUP($A185,'1415'!$F$10:$L$408,1,FALSE)=VLOOKUP($A185,'2015'!$F$10:$M$460,1,FALSE),VLOOKUP($A185,'1415'!$F$10:$L$408,1,FALSE),FALSE)</f>
        <v>Newcastle-under-Lyme</v>
      </c>
      <c r="I185" t="str">
        <f>IF(VLOOKUP($A185,'1516'!$F$10:$L$408,1,FALSE)=VLOOKUP($A185,'2015'!$F$10:$M$460,1,FALSE),VLOOKUP($A185,'1516'!$F$10:$L$408,1,FALSE),FALSE)</f>
        <v>Newcastle-under-Lyme</v>
      </c>
      <c r="J185" t="str">
        <f>IF(VLOOKUP($A185,'1617'!$F$10:$L$408,1,FALSE)=VLOOKUP($A185,'2016'!$F$10:$M$460,1,FALSE),VLOOKUP($A185,'1617'!$F$10:$L$408,1,FALSE),FALSE)</f>
        <v>Newcastle-under-Lyme</v>
      </c>
      <c r="K185" t="str">
        <f>IF(VLOOKUP($A185,'1718'!$F$10:$M$408,1,FALSE)=VLOOKUP($A185,'2017'!$F$10:$M$460,1,FALSE),VLOOKUP($A185,'1718'!$F$10:$M$408,1,FALSE),FALSE)</f>
        <v>Newcastle-under-Lyme</v>
      </c>
      <c r="L185" t="str">
        <f>IF(VLOOKUP($A185,'1819'!$F$10:$M$408,1,FALSE)=VLOOKUP($A185,'2018'!$F$10:$M$460,1,FALSE),VLOOKUP($A185,'1819'!$F$10:$M$408,1,FALSE),FALSE)</f>
        <v>Newcastle-under-Lyme</v>
      </c>
      <c r="M185" t="str">
        <f>IF(VLOOKUP($A185,'1920'!$F$10:$M$408,1,FALSE)=VLOOKUP($A185,'2019'!$F$10:$M$464,1,FALSE),VLOOKUP($A185,'1920'!$F$10:$M$408,1,FALSE),FALSE)</f>
        <v>Newcastle-under-Lyme</v>
      </c>
      <c r="N185" t="str">
        <f>IF(VLOOKUP($A185,'20 21'!$F$10:$N$408,1,FALSE)=VLOOKUP($A185,'2020'!$F$10:$O$468,1,FALSE),VLOOKUP($A185,'20 21'!$F$10:$N$408,1,FALSE),FALSE)</f>
        <v>Newcastle-under-Lyme</v>
      </c>
      <c r="O185" t="str">
        <f>IF(VLOOKUP($A185,'21 22'!$F$10:$N$408,1,FALSE)=VLOOKUP($A185,'2021'!$F$10:$O$471,1,FALSE),VLOOKUP($A185,'21 22'!$F$10:$N$408,1,FALSE),FALSE)</f>
        <v>Newcastle-under-Lyme</v>
      </c>
      <c r="P185" t="str">
        <f>IF(VLOOKUP($A185,'22 23'!$F$10:$N$408,1,FALSE)=VLOOKUP($A185,'2022'!$F$10:$O$468,1,FALSE),VLOOKUP($A185,'22 23'!$F$10:$N$408,1,FALSE),FALSE)</f>
        <v>Newcastle-under-Lyme</v>
      </c>
      <c r="Q185" t="str">
        <f>IF(VLOOKUP($A185,'23 24'!$F$7:$N$408,1,FALSE)=VLOOKUP($A185,'2023'!$C$7:$O$468,1,FALSE),VLOOKUP($A185,'23 24'!$F$7:$N$408,1,FALSE),FALSE)</f>
        <v>Newcastle-under-Lyme</v>
      </c>
      <c r="S185" s="196">
        <f>IFERROR((VLOOKUP($A185,'0910'!$F$10:$L$433,4,FALSE)/VLOOKUP($A185,'2010'!$C$5:$K$611,9,FALSE))*1000,#N/A)</f>
        <v>3.1464001480658892</v>
      </c>
      <c r="T185" s="196">
        <f>IFERROR((VLOOKUP($A185,'1011'!$F$10:$L$433,4,FALSE)/VLOOKUP($A185,'2011'!$C$5:$K$611,9,FALSE))*1000,#N/A)</f>
        <v>2.766506824050166</v>
      </c>
      <c r="U185" s="196">
        <f>IFERROR((VLOOKUP($A185,'1112'!$F$10:$L$408,4,FALSE)/VLOOKUP($A185,'2012'!$F$10:$M$460,8,FALSE))*1000,#N/A)</f>
        <v>1.8338529249954152</v>
      </c>
      <c r="V185" s="196">
        <f>IFERROR((VLOOKUP($A185,'1213'!$F$10:$L$408,4,FALSE)/VLOOKUP($A185,'2013'!$F$10:$M$460,8,FALSE))*1000,#N/A)</f>
        <v>4.5628764373060777</v>
      </c>
      <c r="W185" s="196">
        <f>IFERROR((VLOOKUP($A185,'1314'!$F$10:$L$408,4,FALSE)/VLOOKUP($A185,'2014'!$F$10:$M$460,8,FALSE))*1000,#N/A)</f>
        <v>3.629764065335753</v>
      </c>
      <c r="X185" s="196">
        <f>IFERROR((VLOOKUP($A185,'1415'!$F$10:$L$408,4,FALSE)/VLOOKUP($A185,'2015'!$F$10:$M$460,8,FALSE))*1000,#N/A)</f>
        <v>2.3351895096102031</v>
      </c>
      <c r="Y185" s="196">
        <f>IFERROR((VLOOKUP($A185,'1516'!$F$10:$L$408,4,FALSE)/VLOOKUP($A185,'2016'!$F$10:$M$460,8,FALSE))*1000,#N/A)</f>
        <v>3.4050179211469538</v>
      </c>
      <c r="Z185" s="196">
        <f>IFERROR((VLOOKUP($A185,'1617'!$F$10:$L$408,4,FALSE)/VLOOKUP($A185,'2017'!$F$10:$M$460,8,FALSE))*1000,#N/A)</f>
        <v>6.5824586372531577</v>
      </c>
      <c r="AA185" s="196">
        <f>IFERROR((VLOOKUP($A185,'1718'!$F$10:$L$408,4,FALSE)/VLOOKUP($A185,'2018'!$F$10:$N$460,9,FALSE))*1000,#N/A)</f>
        <v>3.0104480255002657</v>
      </c>
      <c r="AB185" s="196">
        <f>IFERROR((VLOOKUP($A185,'1819'!$F$10:$L$408,4,FALSE)/VLOOKUP($A185,'2018'!$F$10:$N$460,9,FALSE))*1000,#N/A)</f>
        <v>3.7187887373826811</v>
      </c>
      <c r="AC185" s="196">
        <f>IFERROR((VLOOKUP($A185,'1920'!$F$10:$L$408,4,FALSE)/VLOOKUP($A185,'2019'!$F$10:$N$464,8,FALSE))*1000,#N/A)</f>
        <v>2.2924859998454905</v>
      </c>
      <c r="AD185" s="196">
        <f>IFERROR((VLOOKUP($A185,'20 21'!$F$10:$M$408,4,FALSE)/VLOOKUP($A185,'2020'!$F$10:$N$469,8,FALSE))*1000,#N/A)</f>
        <v>2.1503873445592747</v>
      </c>
      <c r="AE185" s="196">
        <f>IFERROR((VLOOKUP($A185,'21 22'!$F$10:$M$408,4,FALSE)/VLOOKUP($A185,'2021'!$F$10:$N$469,8,FALSE))*1000,#N/A)</f>
        <v>3.7301502717680912</v>
      </c>
      <c r="AF185" s="196">
        <f>IFERROR((VLOOKUP($A185,'22 23'!$F$10:$M$408,4,FALSE)/VLOOKUP($A185,'2022'!$F$10:$N$469,8,FALSE))*1000,#N/A)</f>
        <v>4.3956816823152929</v>
      </c>
      <c r="AG185" s="196">
        <f>IFERROR((VLOOKUP($A185,'23 24'!$F$7:$M$408,4,FALSE)/VLOOKUP($A185,'2023'!$C$7:$N$469,9,FALSE))*1000,#N/A)</f>
        <v>3.5021363031449182</v>
      </c>
      <c r="AI185" s="196">
        <f>IFERROR((VLOOKUP($A185,'0910'!$F$10:$L$433,5,FALSE)/VLOOKUP($A185,'2010'!$C$5:$K$611,9,FALSE))*1000,#N/A)</f>
        <v>1.1104941699056081</v>
      </c>
      <c r="AJ185" s="196">
        <f>IFERROR((VLOOKUP($A185,'1011'!$F$10:$L$433,5,FALSE)/VLOOKUP($A185,'2011'!$C$5:$K$611,9,FALSE))*1000,#N/A)</f>
        <v>1.2910365178900773</v>
      </c>
      <c r="AK185" s="196">
        <f>IFERROR((VLOOKUP($A185,'1112'!$F$10:$L$408,5,FALSE)/VLOOKUP($A185,'2012'!$F$10:$M$460,8,FALSE))*1000,#N/A)</f>
        <v>0.18338529249954152</v>
      </c>
      <c r="AL185" s="196">
        <f>IFERROR((VLOOKUP($A185,'1213'!$F$10:$L$408,5,FALSE)/VLOOKUP($A185,'2013'!$F$10:$M$460,8,FALSE))*1000,#N/A)</f>
        <v>0.73006022996897235</v>
      </c>
      <c r="AM185" s="196">
        <f>IFERROR((VLOOKUP($A185,'1314'!$F$10:$L$408,5,FALSE)/VLOOKUP($A185,'2014'!$F$10:$M$460,8,FALSE))*1000,#N/A)</f>
        <v>1.633393829401089</v>
      </c>
      <c r="AN185" s="196">
        <f>IFERROR((VLOOKUP($A185,'1415'!$F$10:$L$408,5,FALSE)/VLOOKUP($A185,'2015'!$F$10:$M$460,8,FALSE))*1000,#N/A)</f>
        <v>1.6166696604993713</v>
      </c>
      <c r="AO185" s="196">
        <f>IFERROR((VLOOKUP($A185,'1516'!$F$10:$L$408,5,FALSE)/VLOOKUP($A185,'2016'!$F$10:$M$460,8,FALSE))*1000,#N/A)</f>
        <v>0.71684587813620071</v>
      </c>
      <c r="AP185" s="196">
        <f>IFERROR((VLOOKUP($A185,'1617'!$F$10:$L$408,5,FALSE)/VLOOKUP($A185,'2017'!$F$10:$M$460,8,FALSE))*1000,#N/A)</f>
        <v>1.7790428749332861</v>
      </c>
      <c r="AQ185" s="196">
        <f>IFERROR((VLOOKUP($A185,'1718'!$F$10:$L$408,5,FALSE)/VLOOKUP($A185,'2018'!$F$10:$N$460,9,FALSE))*1000,#N/A)</f>
        <v>0.53125553391181157</v>
      </c>
      <c r="AR185" s="196">
        <f>IFERROR((VLOOKUP($A185,'1819'!$F$10:$L$408,5,FALSE)/VLOOKUP($A185,'2018'!$F$10:$N$460,9,FALSE))*1000,#N/A)</f>
        <v>0.17708517797060386</v>
      </c>
      <c r="AS185" s="196">
        <f>IFERROR((VLOOKUP($A185,'1920'!$F$10:$L$408,5,FALSE)/VLOOKUP($A185,'2019'!$F$10:$N$464,8,FALSE))*1000,#N/A)</f>
        <v>1.2344155383783413</v>
      </c>
      <c r="AT185" s="196">
        <f>IFERROR((VLOOKUP($A185,'20 21'!$F$10:$L$408,5,FALSE)/VLOOKUP($A185,'2020'!$F$10:$N$469,8,FALSE))*1000,#N/A)</f>
        <v>1.0751936722796374</v>
      </c>
      <c r="AU185" s="196">
        <f>IFERROR((VLOOKUP($A185,'21 22'!$F$10:$L$408,5,FALSE)/VLOOKUP($A185,'2021'!$F$10:$N$469,8,FALSE))*1000,#N/A)</f>
        <v>1.0657572205051689</v>
      </c>
      <c r="AV185" s="196">
        <f>IFERROR((VLOOKUP($A185,'22 23'!$F$10:$L$408,5,FALSE)/VLOOKUP($A185,'2022'!$F$10:$N$469,8,FALSE))*1000,#N/A)</f>
        <v>0.703309069170447</v>
      </c>
      <c r="AW185" s="196">
        <f>IFERROR((VLOOKUP($A185,'23 24'!$F$7:$M$408,5,FALSE)/VLOOKUP($A185,'2023'!$C$7:$N$469,9,FALSE))*1000,#N/A)</f>
        <v>0.17510681515724591</v>
      </c>
      <c r="AY185" s="196">
        <f>IFERROR((VLOOKUP($A185,'0910'!$F$10:$L$433,6,FALSE)/VLOOKUP($A185,'2010'!$C$5:$K$611,9,FALSE))*1000,#N/A)</f>
        <v>0</v>
      </c>
      <c r="AZ185" s="196">
        <f>IFERROR((VLOOKUP($A185,'1011'!$F$10:$L$433,6,FALSE)/VLOOKUP($A185,'2011'!$C$5:$K$611,9,FALSE))*1000,#N/A)</f>
        <v>0</v>
      </c>
      <c r="BA185" s="196">
        <f>IFERROR((VLOOKUP($A185,'1112'!$F$10:$L$408,6,FALSE)/VLOOKUP($A185,'2012'!$F$10:$M$460,8,FALSE))*1000,#N/A)</f>
        <v>0</v>
      </c>
      <c r="BB185" s="196">
        <f>IFERROR((VLOOKUP($A185,'1213'!$F$10:$L$408,6,FALSE)/VLOOKUP($A185,'2013'!$F$10:$M$460,8,FALSE))*1000,#N/A)</f>
        <v>0</v>
      </c>
      <c r="BC185" s="196">
        <f>IFERROR((VLOOKUP($A185,'1314'!$F$10:$L$408,6,FALSE)/VLOOKUP($A185,'2014'!$F$10:$M$460,8,FALSE))*1000,#N/A)</f>
        <v>0</v>
      </c>
      <c r="BD185" s="196">
        <f>IFERROR((VLOOKUP($A185,'1415'!$F$10:$L$408,6,FALSE)/VLOOKUP($A185,'2015'!$F$10:$M$460,8,FALSE))*1000,#N/A)</f>
        <v>0</v>
      </c>
      <c r="BE185" s="196">
        <f>IFERROR((VLOOKUP($A185,'1516'!$F$10:$L$408,6,FALSE)/VLOOKUP($A185,'2016'!$F$10:$M$460,8,FALSE))*1000,#N/A)</f>
        <v>0</v>
      </c>
      <c r="BF185" s="196">
        <f>IFERROR((VLOOKUP($A185,'1617'!$F$10:$L$408,6,FALSE)/VLOOKUP($A185,'2017'!$F$10:$M$460,8,FALSE))*1000,#N/A)</f>
        <v>0</v>
      </c>
      <c r="BG185" s="196">
        <f>IFERROR((VLOOKUP($A185,'1718'!$F$10:$L$408,6,FALSE)/VLOOKUP($A185,'2018'!$F$10:$N$460,9,FALSE))*1000,#N/A)</f>
        <v>0</v>
      </c>
      <c r="BH185" s="196">
        <f>IFERROR((VLOOKUP($A185,'1819'!$F$10:$L$408,6,FALSE)/VLOOKUP($A185,'2018'!$F$10:$N$460,9,FALSE))*1000,#N/A)</f>
        <v>0</v>
      </c>
      <c r="BI185" s="196">
        <f>IFERROR((VLOOKUP($A185,'1920'!$F$10:$L$408,6,FALSE)/VLOOKUP($A185,'2019'!$F$10:$N$464,8,FALSE))*1000,#N/A)</f>
        <v>0</v>
      </c>
      <c r="BJ185" s="196">
        <f>IFERROR((VLOOKUP($A185,'20 21'!$F$10:$L$408,6,FALSE)/VLOOKUP($A185,'2020'!$F$10:$N$469,8,FALSE))*1000,#N/A)</f>
        <v>0</v>
      </c>
      <c r="BK185" s="196">
        <f>IFERROR((VLOOKUP($A185,'21 22'!$F$10:$L$408,6,FALSE)/VLOOKUP($A185,'2021'!$F$10:$N$469,8,FALSE))*1000,#N/A)</f>
        <v>0</v>
      </c>
      <c r="BL185" s="196">
        <f>IFERROR((VLOOKUP($A185,'22 23'!$F$10:$L$408,6,FALSE)/VLOOKUP($A185,'2022'!$F$10:$N$469,8,FALSE))*1000,#N/A)</f>
        <v>0</v>
      </c>
      <c r="BM185" s="196">
        <f>IFERROR((VLOOKUP($A185,'23 24'!$F$7:$M$408,6,FALSE)/VLOOKUP($A185,'2023'!$C$7:$N$469,9,FALSE))*1000,#N/A)</f>
        <v>0</v>
      </c>
      <c r="BO185" s="196">
        <f>IFERROR((VLOOKUP($A185,'0910'!$F$10:$L$433,7,FALSE)/VLOOKUP($A185,'2010'!$C$5:$K$611,9,FALSE))*1000,#N/A)</f>
        <v>4.2568943179714971</v>
      </c>
      <c r="BP185" s="196">
        <f>IFERROR((VLOOKUP($A185,'1011'!$F$10:$L$433,7,FALSE)/VLOOKUP($A185,'2011'!$C$5:$K$611,9,FALSE))*1000,#N/A)</f>
        <v>4.057543341940244</v>
      </c>
      <c r="BQ185" s="196">
        <f>IFERROR((VLOOKUP($A185,'1112'!$F$10:$L$408,7,FALSE)/VLOOKUP($A185,'2012'!$F$10:$M$460,8,FALSE))*1000,#N/A)</f>
        <v>1.8338529249954152</v>
      </c>
      <c r="BR185" s="196">
        <f>IFERROR((VLOOKUP($A185,'1213'!$F$10:$L$408,7,FALSE)/VLOOKUP($A185,'2013'!$F$10:$M$460,8,FALSE))*1000,#N/A)</f>
        <v>5.2929366672750504</v>
      </c>
      <c r="BS185" s="196">
        <f>IFERROR((VLOOKUP($A185,'1314'!$F$10:$L$408,7,FALSE)/VLOOKUP($A185,'2014'!$F$10:$M$460,8,FALSE))*1000,#N/A)</f>
        <v>5.2631578947368416</v>
      </c>
      <c r="BT185" s="196">
        <f>IFERROR((VLOOKUP($A185,'1415'!$F$10:$L$408,7,FALSE)/VLOOKUP($A185,'2015'!$F$10:$M$460,8,FALSE))*1000,#N/A)</f>
        <v>3.9518591701095742</v>
      </c>
      <c r="BU185" s="196">
        <f>IFERROR((VLOOKUP($A185,'1516'!$F$10:$L$408,7,FALSE)/VLOOKUP($A185,'2016'!$F$10:$M$460,8,FALSE))*1000,#N/A)</f>
        <v>4.1218637992831546</v>
      </c>
      <c r="BV185" s="196">
        <f>IFERROR((VLOOKUP($A185,'1617'!$F$10:$L$408,7,FALSE)/VLOOKUP($A185,'2017'!$F$10:$M$460,8,FALSE))*1000,#N/A)</f>
        <v>8.3615015121864431</v>
      </c>
      <c r="BW185" s="196">
        <f>IFERROR((VLOOKUP($A185,'1718'!$F$10:$L$408,7,FALSE)/VLOOKUP($A185,'2018'!$F$10:$N$460,9,FALSE))*1000,#N/A)</f>
        <v>3.5417035594120772</v>
      </c>
      <c r="BX185" s="196">
        <f>IFERROR((VLOOKUP($A185,'1819'!$F$10:$L$408,7,FALSE)/VLOOKUP($A185,'2018'!$F$10:$N$460,9,FALSE))*1000,#N/A)</f>
        <v>3.8958739153532851</v>
      </c>
      <c r="BY185" s="196">
        <f>IFERROR((VLOOKUP($A185,'1920'!$F$10:$L$408,7,FALSE)/VLOOKUP($A185,'2019'!$F$10:$N$464,8,FALSE))*1000,#N/A)</f>
        <v>3.3505564613126402</v>
      </c>
      <c r="BZ185" s="196">
        <f>IFERROR((VLOOKUP($A185,'20 21'!$F$10:$L$408,7,FALSE)/VLOOKUP($A185,'2020'!$F$10:$N$469,8,FALSE))*1000,#N/A)</f>
        <v>3.2255810168389121</v>
      </c>
      <c r="CA185" s="196">
        <f>IFERROR((VLOOKUP($A185,'21 22'!$F$10:$L$408,7,FALSE)/VLOOKUP($A185,'2021'!$F$10:$N$469,8,FALSE))*1000,#N/A)</f>
        <v>4.7959074922732601</v>
      </c>
      <c r="CB185" s="196">
        <f>IFERROR((VLOOKUP($A185,'22 23'!$F$10:$L$408,7,FALSE)/VLOOKUP($A185,'2022'!$F$10:$N$469,8,FALSE))*1000,#N/A)</f>
        <v>5.09899075148574</v>
      </c>
      <c r="CC185" s="196">
        <f>IFERROR((VLOOKUP($A185,'23 24'!$F$7:$M$408,7,FALSE)/VLOOKUP($A185,'2023'!$C$7:$N$469,9,FALSE))*1000,#N/A)</f>
        <v>3.6772431183021643</v>
      </c>
      <c r="CE185" s="198">
        <f>IFERROR((VLOOKUP($A185,'0910'!$F$10:$S$433,9,FALSE)/VLOOKUP($A185,'2010'!$C$5:$K$611,9,FALSE))*1000,#N/A)</f>
        <v>3.7016472330186936</v>
      </c>
      <c r="CF185" s="198">
        <f>IFERROR((VLOOKUP($A185,'1011'!$F$10:$S$433,10,FALSE)/VLOOKUP($A185,'2011'!$C$5:$K$611,9,FALSE))*1000,#N/A)</f>
        <v>2.3976392475101438</v>
      </c>
      <c r="CG185" s="198">
        <f>IFERROR((VLOOKUP($A185,'1112'!$F$10:$S$408,9,FALSE)/VLOOKUP($A185,'2012'!$F$10:$M$460,8,FALSE))*1000,#N/A)</f>
        <v>2.750779387493123</v>
      </c>
      <c r="CH185" s="198">
        <f>IFERROR((VLOOKUP($A185,'1213'!$F$10:$S$408,9,FALSE)/VLOOKUP($A185,'2013'!$F$10:$M$460,8,FALSE))*1000,#N/A)</f>
        <v>2.9202409198758894</v>
      </c>
      <c r="CI185" s="198">
        <f>IFERROR((VLOOKUP($A185,'1314'!$F$10:$S$408,9,FALSE)/VLOOKUP($A185,'2014'!$F$10:$M$460,8,FALSE))*1000,#N/A)</f>
        <v>3.629764065335753</v>
      </c>
      <c r="CJ185" s="198">
        <f>IFERROR((VLOOKUP($A185,'1415'!$F$10:$S$408,9,FALSE)/VLOOKUP($A185,'2015'!$F$10:$M$460,8,FALSE))*1000,#N/A)</f>
        <v>4.4907490569426987</v>
      </c>
      <c r="CK185" s="198">
        <f>IFERROR((VLOOKUP($A185,'1516'!$F$10:$S$408,9,FALSE)/VLOOKUP($A185,'2016'!$F$10:$M$460,8,FALSE))*1000,#N/A)</f>
        <v>1.2544802867383513</v>
      </c>
      <c r="CL185" s="198">
        <f>IFERROR((VLOOKUP($A185,'1617'!$F$10:$S$408,9,FALSE)/VLOOKUP($A185,'2017'!$F$10:$M$460,8,FALSE))*1000,#N/A)</f>
        <v>2.3127557374132715</v>
      </c>
      <c r="CM185" s="198">
        <f>IFERROR((VLOOKUP($A185,'1718'!$F$10:$S$408,9,FALSE)/VLOOKUP($A185,'2018'!$F$10:$N$460,9,FALSE))*1000,#N/A)</f>
        <v>1.7708517797060386</v>
      </c>
      <c r="CN185" s="198">
        <f>IFERROR((VLOOKUP($A185,'1819'!$F$10:$S$408,9,FALSE)/VLOOKUP($A185,'2018'!$F$10:$N$460,9,FALSE))*1000,#N/A)</f>
        <v>1.5937666017354348</v>
      </c>
      <c r="CO185" s="198">
        <f>IFERROR((VLOOKUP($A185,'1920'!$F$10:$S$408,9,FALSE)/VLOOKUP($A185,'2019'!$F$10:$N$464,8,FALSE))*1000,#N/A)</f>
        <v>7.4064932302700468</v>
      </c>
      <c r="CP185" s="198">
        <f>IFERROR((VLOOKUP($A185,'20 21'!$F$10:$S$408,9,FALSE)/VLOOKUP($A185,'2020'!$F$10:$N$469,8,FALSE))*1000,#N/A)</f>
        <v>2.6879841806990932</v>
      </c>
      <c r="CQ185" s="198">
        <f>IFERROR((VLOOKUP($A185,'21 22'!$F$10:$S$408,9,FALSE)/VLOOKUP($A185,'2021'!$F$10:$N$469,8,FALSE))*1000,#N/A)</f>
        <v>3.3748978649330348</v>
      </c>
      <c r="CR185" s="198">
        <f>IFERROR((VLOOKUP($A185,'22 23'!$F$10:$S$408,9,FALSE)/VLOOKUP($A185,'2022'!$F$10:$N$469,8,FALSE))*1000,#N/A)</f>
        <v>3.6923726131448467</v>
      </c>
      <c r="CS185" s="196">
        <f>IFERROR((VLOOKUP($A185,'23 24'!$F$7:$S$408,9,FALSE)/VLOOKUP($A185,'2023'!$C$7:$N$469,9,FALSE))*1000,#N/A)</f>
        <v>3.5021363031449182</v>
      </c>
      <c r="CU185" s="198">
        <f>IFERROR((VLOOKUP($A185,'0910'!$F$10:$S$433,10,FALSE)/VLOOKUP($A185,'2010'!$C$5:$K$611,9,FALSE))*1000,#N/A)</f>
        <v>0</v>
      </c>
      <c r="CV185" s="198">
        <f>IFERROR((VLOOKUP($A185,'1011'!$F$10:$S$433,11,FALSE)/VLOOKUP($A185,'2011'!$C$5:$K$611,9,FALSE))*1000,#N/A)</f>
        <v>0.36886757654002217</v>
      </c>
      <c r="CW185" s="198">
        <f>IFERROR((VLOOKUP($A185,'1112'!$F$10:$S$408,10,FALSE)/VLOOKUP($A185,'2012'!$F$10:$M$460,8,FALSE))*1000,#N/A)</f>
        <v>2.0172382174949566</v>
      </c>
      <c r="CX185" s="198">
        <f>IFERROR((VLOOKUP($A185,'1213'!$F$10:$S$408,10,FALSE)/VLOOKUP($A185,'2013'!$F$10:$M$460,8,FALSE))*1000,#N/A)</f>
        <v>0.91257528746121552</v>
      </c>
      <c r="CY185" s="198">
        <f>IFERROR((VLOOKUP($A185,'1314'!$F$10:$S$408,10,FALSE)/VLOOKUP($A185,'2014'!$F$10:$M$460,8,FALSE))*1000,#N/A)</f>
        <v>0.90744101633393826</v>
      </c>
      <c r="CZ185" s="198">
        <f>IFERROR((VLOOKUP($A185,'1415'!$F$10:$S$408,10,FALSE)/VLOOKUP($A185,'2015'!$F$10:$M$460,8,FALSE))*1000,#N/A)</f>
        <v>1.2574097359439553</v>
      </c>
      <c r="DA185" s="198">
        <f>IFERROR((VLOOKUP($A185,'1516'!$F$10:$S$408,10,FALSE)/VLOOKUP($A185,'2016'!$F$10:$M$460,8,FALSE))*1000,#N/A)</f>
        <v>0.71684587813620071</v>
      </c>
      <c r="DB185" s="198">
        <f>IFERROR((VLOOKUP($A185,'1617'!$F$10:$S$408,10,FALSE)/VLOOKUP($A185,'2017'!$F$10:$M$460,8,FALSE))*1000,#N/A)</f>
        <v>1.0674257249599715</v>
      </c>
      <c r="DC185" s="198">
        <f>IFERROR((VLOOKUP($A185,'1718'!$F$10:$S$408,10,FALSE)/VLOOKUP($A185,'2018'!$F$10:$N$460,9,FALSE))*1000,#N/A)</f>
        <v>0.35417035594120772</v>
      </c>
      <c r="DD185" s="198">
        <f>IFERROR((VLOOKUP($A185,'1819'!$F$10:$S$408,10,FALSE)/VLOOKUP($A185,'2018'!$F$10:$N$460,9,FALSE))*1000,#N/A)</f>
        <v>0.53125553391181157</v>
      </c>
      <c r="DE185" s="198">
        <f>IFERROR((VLOOKUP($A185,'1920'!$F$10:$S$408,10,FALSE)/VLOOKUP($A185,'2019'!$F$10:$N$464,8,FALSE))*1000,#N/A)</f>
        <v>0</v>
      </c>
      <c r="DF185" s="198">
        <f>IFERROR((VLOOKUP($A185,'20 21'!$F$10:$S$408,10,FALSE)/VLOOKUP($A185,'2020'!$F$10:$N$469,8,FALSE))*1000,#N/A)</f>
        <v>0.89599472689969772</v>
      </c>
      <c r="DG185" s="198">
        <f>IFERROR((VLOOKUP($A185,'21 22'!$F$10:$S$408,10,FALSE)/VLOOKUP($A185,'2021'!$F$10:$N$469,8,FALSE))*1000,#N/A)</f>
        <v>0.53287861025258443</v>
      </c>
      <c r="DH185" s="198">
        <f>IFERROR((VLOOKUP($A185,'22 23'!$F$10:$S$408,10,FALSE)/VLOOKUP($A185,'2022'!$F$10:$N$469,8,FALSE))*1000,#N/A)</f>
        <v>1.2307908710482822</v>
      </c>
      <c r="DI185" s="196">
        <f>IFERROR((VLOOKUP($A185,'23 24'!$F$7:$S$408,10,FALSE)/VLOOKUP($A185,'2023'!$C$7:$N$469,9,FALSE))*1000,#N/A)</f>
        <v>0.70042726062898364</v>
      </c>
      <c r="DK185" s="198">
        <f>IFERROR((VLOOKUP($A185,'0910'!$F$10:$S$433,11,FALSE)/VLOOKUP($A185,'2010'!$C$5:$K$611,9,FALSE))*1000,#N/A)</f>
        <v>0</v>
      </c>
      <c r="DL185" s="198">
        <f>IFERROR((VLOOKUP($A185,'1011'!$F$10:$S$433,12,FALSE)/VLOOKUP($A185,'2011'!$C$5:$K$611,9,FALSE))*1000,#N/A)</f>
        <v>0</v>
      </c>
      <c r="DM185" s="198">
        <f>IFERROR((VLOOKUP($A185,'1112'!$F$10:$S$408,11,FALSE)/VLOOKUP($A185,'2012'!$F$10:$M$460,8,FALSE))*1000,#N/A)</f>
        <v>0</v>
      </c>
      <c r="DN185" s="198">
        <f>IFERROR((VLOOKUP($A185,'1213'!$F$10:$S$408,11,FALSE)/VLOOKUP($A185,'2013'!$F$10:$M$460,8,FALSE))*1000,#N/A)</f>
        <v>0</v>
      </c>
      <c r="DO185" s="198">
        <f>IFERROR((VLOOKUP($A185,'1314'!$F$10:$S$408,11,FALSE)/VLOOKUP($A185,'2014'!$F$10:$M$460,8,FALSE))*1000,#N/A)</f>
        <v>0</v>
      </c>
      <c r="DP185" s="198">
        <f>IFERROR((VLOOKUP($A185,'1415'!$F$10:$S$408,11,FALSE)/VLOOKUP($A185,'2015'!$F$10:$M$460,8,FALSE))*1000,#N/A)</f>
        <v>0</v>
      </c>
      <c r="DQ185" s="198">
        <f>IFERROR((VLOOKUP($A185,'1516'!$F$10:$S$408,11,FALSE)/VLOOKUP($A185,'2016'!$F$10:$M$460,8,FALSE))*1000,#N/A)</f>
        <v>0</v>
      </c>
      <c r="DR185" s="198">
        <f>IFERROR((VLOOKUP($A185,'1617'!$F$10:$S$408,11,FALSE)/VLOOKUP($A185,'2017'!$F$10:$M$460,8,FALSE))*1000,#N/A)</f>
        <v>0</v>
      </c>
      <c r="DS185" s="198">
        <f>IFERROR((VLOOKUP($A185,'1718'!$F$10:$S$408,11,FALSE)/VLOOKUP($A185,'2018'!$F$10:$N$460,9,FALSE))*1000,#N/A)</f>
        <v>0</v>
      </c>
      <c r="DT185" s="198">
        <f>IFERROR((VLOOKUP($A185,'1819'!$F$10:$S$408,11,FALSE)/VLOOKUP($A185,'2018'!$F$10:$N$460,9,FALSE))*1000,#N/A)</f>
        <v>0</v>
      </c>
      <c r="DU185" s="198">
        <f>IFERROR((VLOOKUP($A185,'1920'!$F$10:$S$408,11,FALSE)/VLOOKUP($A185,'2019'!$F$10:$N$464,8,FALSE))*1000,#N/A)</f>
        <v>0</v>
      </c>
      <c r="DV185" s="198">
        <f>IFERROR((VLOOKUP($A185,'20 21'!$F$10:$S$408,11,FALSE)/VLOOKUP($A185,'2020'!$F$10:$N$469,8,FALSE))*1000,#N/A)</f>
        <v>0</v>
      </c>
      <c r="DW185" s="198">
        <f>IFERROR((VLOOKUP($A185,'21 22'!$F$10:$S$408,11,FALSE)/VLOOKUP($A185,'2021'!$F$10:$N$469,8,FALSE))*1000,#N/A)</f>
        <v>0</v>
      </c>
      <c r="DX185" s="198">
        <f>IFERROR((VLOOKUP($A185,'22 23'!$F$10:$S$408,11,FALSE)/VLOOKUP($A185,'2022'!$F$10:$N$469,8,FALSE))*1000,#N/A)</f>
        <v>0</v>
      </c>
      <c r="DY185" s="196">
        <f>IFERROR((VLOOKUP($A185,'23 24'!$F$7:$S$408,11,FALSE)/VLOOKUP($A185,'2023'!$C$7:$N$469,9,FALSE))*1000,#N/A)</f>
        <v>0</v>
      </c>
      <c r="EA185" s="198">
        <f>IFERROR((VLOOKUP($A185,'0910'!$F$10:$S$433,12,FALSE)/VLOOKUP($A185,'2010'!$C$5:$K$611,9,FALSE))*1000,#N/A)</f>
        <v>3.7016472330186936</v>
      </c>
      <c r="EB185" s="198">
        <f>IFERROR((VLOOKUP($A185,'1011'!$F$10:$S$433,13,FALSE)/VLOOKUP($A185,'2011'!$C$5:$K$611,9,FALSE))*1000,#N/A)</f>
        <v>2.9509406123201773</v>
      </c>
      <c r="EC185" s="198">
        <f>IFERROR((VLOOKUP($A185,'1112'!$F$10:$S$408,12,FALSE)/VLOOKUP($A185,'2012'!$F$10:$M$460,8,FALSE))*1000,#N/A)</f>
        <v>4.7680176049880796</v>
      </c>
      <c r="ED185" s="198">
        <f>IFERROR((VLOOKUP($A185,'1213'!$F$10:$S$408,12,FALSE)/VLOOKUP($A185,'2013'!$F$10:$M$460,8,FALSE))*1000,#N/A)</f>
        <v>3.832816207337105</v>
      </c>
      <c r="EE185" s="198">
        <f>IFERROR((VLOOKUP($A185,'1314'!$F$10:$S$408,12,FALSE)/VLOOKUP($A185,'2014'!$F$10:$M$460,8,FALSE))*1000,#N/A)</f>
        <v>4.5372050816696916</v>
      </c>
      <c r="EF185" s="198">
        <f>IFERROR((VLOOKUP($A185,'1415'!$F$10:$S$408,12,FALSE)/VLOOKUP($A185,'2015'!$F$10:$M$460,8,FALSE))*1000,#N/A)</f>
        <v>5.7481587928866533</v>
      </c>
      <c r="EG185" s="198">
        <f>IFERROR((VLOOKUP($A185,'1516'!$F$10:$S$408,12,FALSE)/VLOOKUP($A185,'2016'!$F$10:$M$460,8,FALSE))*1000,#N/A)</f>
        <v>1.9713261648745521</v>
      </c>
      <c r="EH185" s="198">
        <f>IFERROR((VLOOKUP($A185,'1617'!$F$10:$S$408,12,FALSE)/VLOOKUP($A185,'2017'!$F$10:$M$460,8,FALSE))*1000,#N/A)</f>
        <v>3.3801814623732431</v>
      </c>
      <c r="EI185" s="198">
        <f>IFERROR((VLOOKUP($A185,'1718'!$F$10:$S$408,12,FALSE)/VLOOKUP($A185,'2018'!$F$10:$N$460,9,FALSE))*1000,#N/A)</f>
        <v>2.1250221356472463</v>
      </c>
      <c r="EJ185" s="198">
        <f>IFERROR((VLOOKUP($A185,'1819'!$F$10:$S$408,12,FALSE)/VLOOKUP($A185,'2018'!$F$10:$N$460,9,FALSE))*1000,#N/A)</f>
        <v>2.1250221356472463</v>
      </c>
      <c r="EK185" s="198">
        <f>IFERROR((VLOOKUP($A185,'1920'!$F$10:$S$408,12,FALSE)/VLOOKUP($A185,'2019'!$F$10:$N$464,8,FALSE))*1000,#N/A)</f>
        <v>7.4064932302700468</v>
      </c>
      <c r="EL185" s="198">
        <f>IFERROR((VLOOKUP($A185,'20 21'!$F$10:$S$408,12,FALSE)/VLOOKUP($A185,'2020'!$F$10:$N$469,8,FALSE))*1000,#N/A)</f>
        <v>3.5839789075987909</v>
      </c>
      <c r="EM185" s="198">
        <f>IFERROR((VLOOKUP($A185,'21 22'!$F$10:$S$408,12,FALSE)/VLOOKUP($A185,'2021'!$F$10:$N$469,8,FALSE))*1000,#N/A)</f>
        <v>3.907776475185619</v>
      </c>
      <c r="EN185" s="198">
        <f>IFERROR((VLOOKUP($A185,'22 23'!$F$10:$S$408,12,FALSE)/VLOOKUP($A185,'2022'!$F$10:$N$469,8,FALSE))*1000,#N/A)</f>
        <v>4.9231634841931289</v>
      </c>
      <c r="EO185" s="196">
        <f>IFERROR((VLOOKUP($A185,'23 24'!$F$7:$S$408,12,FALSE)/VLOOKUP($A185,'2023'!$C$7:$N$469,9,FALSE))*1000,#N/A)</f>
        <v>4.2025635637739018</v>
      </c>
    </row>
    <row r="186" spans="1:145" x14ac:dyDescent="0.3">
      <c r="A186" t="s">
        <v>283</v>
      </c>
      <c r="B186" t="s">
        <v>1743</v>
      </c>
      <c r="C186" t="str">
        <f>IF(VLOOKUP($A186,'0910'!$F$10:$L$433,1,FALSE)=VLOOKUP($A186,'2010'!$C$5:$K$611,1,FALSE),VLOOKUP($A186,'0910'!$F$10:$L$433,1,FALSE),FALSE)</f>
        <v>Newham</v>
      </c>
      <c r="D186" t="str">
        <f>IF(VLOOKUP($A186,'1011'!$F$10:$L$433,1,FALSE)=VLOOKUP($A186,'2011'!$C$5:$K$611,1,FALSE),VLOOKUP($A186,'1011'!$F$10:$L$433,1,FALSE),FALSE)</f>
        <v>Newham</v>
      </c>
      <c r="E186" t="str">
        <f>IF(VLOOKUP(A186,'1112'!$F$10:$L$408,1,FALSE)=VLOOKUP(A186,'2012'!$F$10:$M$460,1,FALSE),VLOOKUP(A186,'1112'!$F$10:$L$408,1,FALSE),FALSE)</f>
        <v>Newham</v>
      </c>
      <c r="F186" t="str">
        <f>IF(VLOOKUP($A186,'1213'!$F$10:$L$408,1,FALSE)=VLOOKUP($A186,'2013'!$F$10:$M$460,1,FALSE),VLOOKUP($A186,'1213'!$F$10:$L$408,1,FALSE),FALSE)</f>
        <v>Newham</v>
      </c>
      <c r="G186" t="str">
        <f>IF(VLOOKUP($A186,'1314'!$F$10:$L$408,1,FALSE)=VLOOKUP($A186,'2014'!$F$10:$M$460,1,FALSE),VLOOKUP($A186,'1314'!$F$10:$L$408,1,FALSE),FALSE)</f>
        <v>Newham</v>
      </c>
      <c r="H186" t="str">
        <f>IF(VLOOKUP($A186,'1415'!$F$10:$L$408,1,FALSE)=VLOOKUP($A186,'2015'!$F$10:$M$460,1,FALSE),VLOOKUP($A186,'1415'!$F$10:$L$408,1,FALSE),FALSE)</f>
        <v>Newham</v>
      </c>
      <c r="I186" t="str">
        <f>IF(VLOOKUP($A186,'1516'!$F$10:$L$408,1,FALSE)=VLOOKUP($A186,'2015'!$F$10:$M$460,1,FALSE),VLOOKUP($A186,'1516'!$F$10:$L$408,1,FALSE),FALSE)</f>
        <v>Newham</v>
      </c>
      <c r="J186" t="str">
        <f>IF(VLOOKUP($A186,'1617'!$F$10:$L$408,1,FALSE)=VLOOKUP($A186,'2016'!$F$10:$M$460,1,FALSE),VLOOKUP($A186,'1617'!$F$10:$L$408,1,FALSE),FALSE)</f>
        <v>Newham</v>
      </c>
      <c r="K186" t="str">
        <f>IF(VLOOKUP($A186,'1718'!$F$10:$M$408,1,FALSE)=VLOOKUP($A186,'2017'!$F$10:$M$460,1,FALSE),VLOOKUP($A186,'1718'!$F$10:$M$408,1,FALSE),FALSE)</f>
        <v>Newham</v>
      </c>
      <c r="L186" t="str">
        <f>IF(VLOOKUP($A186,'1819'!$F$10:$M$408,1,FALSE)=VLOOKUP($A186,'2018'!$F$10:$M$460,1,FALSE),VLOOKUP($A186,'1819'!$F$10:$M$408,1,FALSE),FALSE)</f>
        <v>Newham</v>
      </c>
      <c r="M186" t="str">
        <f>IF(VLOOKUP($A186,'1920'!$F$10:$M$408,1,FALSE)=VLOOKUP($A186,'2019'!$F$10:$M$464,1,FALSE),VLOOKUP($A186,'1920'!$F$10:$M$408,1,FALSE),FALSE)</f>
        <v>Newham</v>
      </c>
      <c r="N186" t="str">
        <f>IF(VLOOKUP($A186,'20 21'!$F$10:$N$408,1,FALSE)=VLOOKUP($A186,'2020'!$F$10:$O$468,1,FALSE),VLOOKUP($A186,'20 21'!$F$10:$N$408,1,FALSE),FALSE)</f>
        <v>Newham</v>
      </c>
      <c r="O186" t="str">
        <f>IF(VLOOKUP($A186,'21 22'!$F$10:$N$408,1,FALSE)=VLOOKUP($A186,'2021'!$F$10:$O$471,1,FALSE),VLOOKUP($A186,'21 22'!$F$10:$N$408,1,FALSE),FALSE)</f>
        <v>Newham</v>
      </c>
      <c r="P186" t="str">
        <f>IF(VLOOKUP($A186,'22 23'!$F$10:$N$408,1,FALSE)=VLOOKUP($A186,'2022'!$F$10:$O$468,1,FALSE),VLOOKUP($A186,'22 23'!$F$10:$N$408,1,FALSE),FALSE)</f>
        <v>Newham</v>
      </c>
      <c r="Q186" t="str">
        <f>IF(VLOOKUP($A186,'23 24'!$F$7:$N$408,1,FALSE)=VLOOKUP($A186,'2023'!$C$7:$O$468,1,FALSE),VLOOKUP($A186,'23 24'!$F$7:$N$408,1,FALSE),FALSE)</f>
        <v>Newham</v>
      </c>
      <c r="S186" s="196" t="e">
        <f>IFERROR((VLOOKUP($A186,'0910'!$F$10:$L$433,4,FALSE)/VLOOKUP($A186,'2010'!$C$5:$K$611,9,FALSE))*1000,#N/A)</f>
        <v>#N/A</v>
      </c>
      <c r="T186" s="196" t="e">
        <f>IFERROR((VLOOKUP($A186,'1011'!$F$10:$L$433,4,FALSE)/VLOOKUP($A186,'2011'!$C$5:$K$611,9,FALSE))*1000,#N/A)</f>
        <v>#N/A</v>
      </c>
      <c r="U186" s="196">
        <f>IFERROR((VLOOKUP($A186,'1112'!$F$10:$L$408,4,FALSE)/VLOOKUP($A186,'2012'!$F$10:$M$460,8,FALSE))*1000,#N/A)</f>
        <v>2.1129466000768344</v>
      </c>
      <c r="V186" s="196">
        <f>IFERROR((VLOOKUP($A186,'1213'!$F$10:$L$408,4,FALSE)/VLOOKUP($A186,'2013'!$F$10:$M$460,8,FALSE))*1000,#N/A)</f>
        <v>3.6263002194865925</v>
      </c>
      <c r="W186" s="196">
        <f>IFERROR((VLOOKUP($A186,'1314'!$F$10:$L$408,4,FALSE)/VLOOKUP($A186,'2014'!$F$10:$M$460,8,FALSE))*1000,#N/A)</f>
        <v>4.3087298613713001</v>
      </c>
      <c r="X186" s="196">
        <f>IFERROR((VLOOKUP($A186,'1415'!$F$10:$L$408,4,FALSE)/VLOOKUP($A186,'2015'!$F$10:$M$460,8,FALSE))*1000,#N/A)</f>
        <v>12.682657843948167</v>
      </c>
      <c r="Y186" s="196">
        <f>IFERROR((VLOOKUP($A186,'1516'!$F$10:$L$408,4,FALSE)/VLOOKUP($A186,'2016'!$F$10:$M$460,8,FALSE))*1000,#N/A)</f>
        <v>9.4331065759637198</v>
      </c>
      <c r="Z186" s="196">
        <f>IFERROR((VLOOKUP($A186,'1617'!$F$10:$L$408,4,FALSE)/VLOOKUP($A186,'2017'!$F$10:$M$460,8,FALSE))*1000,#N/A)</f>
        <v>2.1308709935186005</v>
      </c>
      <c r="AA186" s="196">
        <f>IFERROR((VLOOKUP($A186,'1718'!$F$10:$L$408,4,FALSE)/VLOOKUP($A186,'2018'!$F$10:$N$460,9,FALSE))*1000,#N/A)</f>
        <v>13.890102210186075</v>
      </c>
      <c r="AB186" s="196">
        <f>IFERROR((VLOOKUP($A186,'1819'!$F$10:$L$408,4,FALSE)/VLOOKUP($A186,'2018'!$F$10:$N$460,9,FALSE))*1000,#N/A)</f>
        <v>6.7266532715995462</v>
      </c>
      <c r="AC186" s="196">
        <f>IFERROR((VLOOKUP($A186,'1920'!$F$10:$L$408,4,FALSE)/VLOOKUP($A186,'2019'!$F$10:$N$464,8,FALSE))*1000,#N/A)</f>
        <v>4.7016985954744017</v>
      </c>
      <c r="AD186" s="196">
        <f>IFERROR((VLOOKUP($A186,'20 21'!$F$10:$M$408,4,FALSE)/VLOOKUP($A186,'2020'!$F$10:$N$469,8,FALSE))*1000,#N/A)</f>
        <v>10.332368707729833</v>
      </c>
      <c r="AE186" s="196">
        <f>IFERROR((VLOOKUP($A186,'21 22'!$F$10:$M$408,4,FALSE)/VLOOKUP($A186,'2021'!$F$10:$N$469,8,FALSE))*1000,#N/A)</f>
        <v>3.8396006815291206</v>
      </c>
      <c r="AF186" s="196">
        <f>IFERROR((VLOOKUP($A186,'22 23'!$F$10:$M$408,4,FALSE)/VLOOKUP($A186,'2022'!$F$10:$N$469,8,FALSE))*1000,#N/A)</f>
        <v>10.058008982035929</v>
      </c>
      <c r="AG186" s="196">
        <f>IFERROR((VLOOKUP($A186,'23 24'!$F$7:$M$408,4,FALSE)/VLOOKUP($A186,'2023'!$C$7:$N$469,9,FALSE))*1000,#N/A)</f>
        <v>8.9067022934758402</v>
      </c>
      <c r="AI186" s="196" t="e">
        <f>IFERROR((VLOOKUP($A186,'0910'!$F$10:$L$433,5,FALSE)/VLOOKUP($A186,'2010'!$C$5:$K$611,9,FALSE))*1000,#N/A)</f>
        <v>#N/A</v>
      </c>
      <c r="AJ186" s="196" t="e">
        <f>IFERROR((VLOOKUP($A186,'1011'!$F$10:$L$433,5,FALSE)/VLOOKUP($A186,'2011'!$C$5:$K$611,9,FALSE))*1000,#N/A)</f>
        <v>#N/A</v>
      </c>
      <c r="AK186" s="196">
        <f>IFERROR((VLOOKUP($A186,'1112'!$F$10:$L$408,5,FALSE)/VLOOKUP($A186,'2012'!$F$10:$M$460,8,FALSE))*1000,#N/A)</f>
        <v>1.2485593545908567</v>
      </c>
      <c r="AL186" s="196">
        <f>IFERROR((VLOOKUP($A186,'1213'!$F$10:$L$408,5,FALSE)/VLOOKUP($A186,'2013'!$F$10:$M$460,8,FALSE))*1000,#N/A)</f>
        <v>1.5268632503101442</v>
      </c>
      <c r="AM186" s="196">
        <f>IFERROR((VLOOKUP($A186,'1314'!$F$10:$L$408,5,FALSE)/VLOOKUP($A186,'2014'!$F$10:$M$460,8,FALSE))*1000,#N/A)</f>
        <v>3.6530535781191458</v>
      </c>
      <c r="AN186" s="196">
        <f>IFERROR((VLOOKUP($A186,'1415'!$F$10:$L$408,5,FALSE)/VLOOKUP($A186,'2015'!$F$10:$M$460,8,FALSE))*1000,#N/A)</f>
        <v>5.0546824740373122</v>
      </c>
      <c r="AO186" s="196">
        <f>IFERROR((VLOOKUP($A186,'1516'!$F$10:$L$408,5,FALSE)/VLOOKUP($A186,'2016'!$F$10:$M$460,8,FALSE))*1000,#N/A)</f>
        <v>0.7256235827664399</v>
      </c>
      <c r="AP186" s="196">
        <f>IFERROR((VLOOKUP($A186,'1617'!$F$10:$L$408,5,FALSE)/VLOOKUP($A186,'2017'!$F$10:$M$460,8,FALSE))*1000,#N/A)</f>
        <v>1.3317943709491253</v>
      </c>
      <c r="AQ186" s="196">
        <f>IFERROR((VLOOKUP($A186,'1718'!$F$10:$L$408,5,FALSE)/VLOOKUP($A186,'2018'!$F$10:$N$460,9,FALSE))*1000,#N/A)</f>
        <v>3.8438018694854543</v>
      </c>
      <c r="AR186" s="196">
        <f>IFERROR((VLOOKUP($A186,'1819'!$F$10:$L$408,5,FALSE)/VLOOKUP($A186,'2018'!$F$10:$N$460,9,FALSE))*1000,#N/A)</f>
        <v>1.7471826679479341</v>
      </c>
      <c r="AS186" s="196">
        <f>IFERROR((VLOOKUP($A186,'1920'!$F$10:$L$408,5,FALSE)/VLOOKUP($A186,'2019'!$F$10:$N$464,8,FALSE))*1000,#N/A)</f>
        <v>0.4274271450431274</v>
      </c>
      <c r="AT186" s="196">
        <f>IFERROR((VLOOKUP($A186,'20 21'!$F$10:$L$408,5,FALSE)/VLOOKUP($A186,'2020'!$F$10:$N$469,8,FALSE))*1000,#N/A)</f>
        <v>3.2542893567653013</v>
      </c>
      <c r="AU186" s="196">
        <f>IFERROR((VLOOKUP($A186,'21 22'!$F$10:$L$408,5,FALSE)/VLOOKUP($A186,'2021'!$F$10:$N$469,8,FALSE))*1000,#N/A)</f>
        <v>1.7598169790341804</v>
      </c>
      <c r="AV186" s="196">
        <f>IFERROR((VLOOKUP($A186,'22 23'!$F$10:$L$408,5,FALSE)/VLOOKUP($A186,'2022'!$F$10:$N$469,8,FALSE))*1000,#N/A)</f>
        <v>5.9256487025948097</v>
      </c>
      <c r="AW186" s="196">
        <f>IFERROR((VLOOKUP($A186,'23 24'!$F$7:$M$408,5,FALSE)/VLOOKUP($A186,'2023'!$C$7:$N$469,9,FALSE))*1000,#N/A)</f>
        <v>2.4570213223381629</v>
      </c>
      <c r="AY186" s="196" t="e">
        <f>IFERROR((VLOOKUP($A186,'0910'!$F$10:$L$433,6,FALSE)/VLOOKUP($A186,'2010'!$C$5:$K$611,9,FALSE))*1000,#N/A)</f>
        <v>#N/A</v>
      </c>
      <c r="AZ186" s="196" t="e">
        <f>IFERROR((VLOOKUP($A186,'1011'!$F$10:$L$433,6,FALSE)/VLOOKUP($A186,'2011'!$C$5:$K$611,9,FALSE))*1000,#N/A)</f>
        <v>#N/A</v>
      </c>
      <c r="BA186" s="196">
        <f>IFERROR((VLOOKUP($A186,'1112'!$F$10:$L$408,6,FALSE)/VLOOKUP($A186,'2012'!$F$10:$M$460,8,FALSE))*1000,#N/A)</f>
        <v>9.6043027276219745E-2</v>
      </c>
      <c r="BB186" s="196">
        <f>IFERROR((VLOOKUP($A186,'1213'!$F$10:$L$408,6,FALSE)/VLOOKUP($A186,'2013'!$F$10:$M$460,8,FALSE))*1000,#N/A)</f>
        <v>0</v>
      </c>
      <c r="BC186" s="196">
        <f>IFERROR((VLOOKUP($A186,'1314'!$F$10:$L$408,6,FALSE)/VLOOKUP($A186,'2014'!$F$10:$M$460,8,FALSE))*1000,#N/A)</f>
        <v>0</v>
      </c>
      <c r="BD186" s="196">
        <f>IFERROR((VLOOKUP($A186,'1415'!$F$10:$L$408,6,FALSE)/VLOOKUP($A186,'2015'!$F$10:$M$460,8,FALSE))*1000,#N/A)</f>
        <v>0.18380663541953865</v>
      </c>
      <c r="BE186" s="196">
        <f>IFERROR((VLOOKUP($A186,'1516'!$F$10:$L$408,6,FALSE)/VLOOKUP($A186,'2016'!$F$10:$M$460,8,FALSE))*1000,#N/A)</f>
        <v>0.54421768707482987</v>
      </c>
      <c r="BF186" s="196">
        <f>IFERROR((VLOOKUP($A186,'1617'!$F$10:$L$408,6,FALSE)/VLOOKUP($A186,'2017'!$F$10:$M$460,8,FALSE))*1000,#N/A)</f>
        <v>0.26635887418982507</v>
      </c>
      <c r="BG186" s="196">
        <f>IFERROR((VLOOKUP($A186,'1718'!$F$10:$L$408,6,FALSE)/VLOOKUP($A186,'2018'!$F$10:$N$460,9,FALSE))*1000,#N/A)</f>
        <v>0</v>
      </c>
      <c r="BH186" s="196">
        <f>IFERROR((VLOOKUP($A186,'1819'!$F$10:$L$408,6,FALSE)/VLOOKUP($A186,'2018'!$F$10:$N$460,9,FALSE))*1000,#N/A)</f>
        <v>0</v>
      </c>
      <c r="BI186" s="196">
        <f>IFERROR((VLOOKUP($A186,'1920'!$F$10:$L$408,6,FALSE)/VLOOKUP($A186,'2019'!$F$10:$N$464,8,FALSE))*1000,#N/A)</f>
        <v>0</v>
      </c>
      <c r="BJ186" s="196">
        <f>IFERROR((VLOOKUP($A186,'20 21'!$F$10:$L$408,6,FALSE)/VLOOKUP($A186,'2020'!$F$10:$N$469,8,FALSE))*1000,#N/A)</f>
        <v>0</v>
      </c>
      <c r="BK186" s="196">
        <f>IFERROR((VLOOKUP($A186,'21 22'!$F$10:$L$408,6,FALSE)/VLOOKUP($A186,'2021'!$F$10:$N$469,8,FALSE))*1000,#N/A)</f>
        <v>0.31996672346076011</v>
      </c>
      <c r="BL186" s="196">
        <f>IFERROR((VLOOKUP($A186,'22 23'!$F$10:$L$408,6,FALSE)/VLOOKUP($A186,'2022'!$F$10:$N$469,8,FALSE))*1000,#N/A)</f>
        <v>0.23390718562874252</v>
      </c>
      <c r="BM186" s="196">
        <f>IFERROR((VLOOKUP($A186,'23 24'!$F$7:$M$408,6,FALSE)/VLOOKUP($A186,'2023'!$C$7:$N$469,9,FALSE))*1000,#N/A)</f>
        <v>3.5319681508611089</v>
      </c>
      <c r="BO186" s="196" t="e">
        <f>IFERROR((VLOOKUP($A186,'0910'!$F$10:$L$433,7,FALSE)/VLOOKUP($A186,'2010'!$C$5:$K$611,9,FALSE))*1000,#N/A)</f>
        <v>#N/A</v>
      </c>
      <c r="BP186" s="196" t="e">
        <f>IFERROR((VLOOKUP($A186,'1011'!$F$10:$L$433,7,FALSE)/VLOOKUP($A186,'2011'!$C$5:$K$611,9,FALSE))*1000,#N/A)</f>
        <v>#N/A</v>
      </c>
      <c r="BQ186" s="196">
        <f>IFERROR((VLOOKUP($A186,'1112'!$F$10:$L$408,7,FALSE)/VLOOKUP($A186,'2012'!$F$10:$M$460,8,FALSE))*1000,#N/A)</f>
        <v>3.4575489819439107</v>
      </c>
      <c r="BR186" s="196">
        <f>IFERROR((VLOOKUP($A186,'1213'!$F$10:$L$408,7,FALSE)/VLOOKUP($A186,'2013'!$F$10:$M$460,8,FALSE))*1000,#N/A)</f>
        <v>5.1531634697967359</v>
      </c>
      <c r="BS186" s="196">
        <f>IFERROR((VLOOKUP($A186,'1314'!$F$10:$L$408,7,FALSE)/VLOOKUP($A186,'2014'!$F$10:$M$460,8,FALSE))*1000,#N/A)</f>
        <v>7.9617834394904454</v>
      </c>
      <c r="BT186" s="196">
        <f>IFERROR((VLOOKUP($A186,'1415'!$F$10:$L$408,7,FALSE)/VLOOKUP($A186,'2015'!$F$10:$M$460,8,FALSE))*1000,#N/A)</f>
        <v>17.921146953405017</v>
      </c>
      <c r="BU186" s="196">
        <f>IFERROR((VLOOKUP($A186,'1516'!$F$10:$L$408,7,FALSE)/VLOOKUP($A186,'2016'!$F$10:$M$460,8,FALSE))*1000,#N/A)</f>
        <v>10.612244897959185</v>
      </c>
      <c r="BV186" s="196">
        <f>IFERROR((VLOOKUP($A186,'1617'!$F$10:$L$408,7,FALSE)/VLOOKUP($A186,'2017'!$F$10:$M$460,8,FALSE))*1000,#N/A)</f>
        <v>3.7290242386575514</v>
      </c>
      <c r="BW186" s="196">
        <f>IFERROR((VLOOKUP($A186,'1718'!$F$10:$L$408,7,FALSE)/VLOOKUP($A186,'2018'!$F$10:$N$460,9,FALSE))*1000,#N/A)</f>
        <v>17.733904079671529</v>
      </c>
      <c r="BX186" s="196">
        <f>IFERROR((VLOOKUP($A186,'1819'!$F$10:$L$408,7,FALSE)/VLOOKUP($A186,'2018'!$F$10:$N$460,9,FALSE))*1000,#N/A)</f>
        <v>8.4738359395474809</v>
      </c>
      <c r="BY186" s="196">
        <f>IFERROR((VLOOKUP($A186,'1920'!$F$10:$L$408,7,FALSE)/VLOOKUP($A186,'2019'!$F$10:$N$464,8,FALSE))*1000,#N/A)</f>
        <v>5.043640311508903</v>
      </c>
      <c r="BZ186" s="196">
        <f>IFERROR((VLOOKUP($A186,'20 21'!$F$10:$L$408,7,FALSE)/VLOOKUP($A186,'2020'!$F$10:$N$469,8,FALSE))*1000,#N/A)</f>
        <v>13.586658064495134</v>
      </c>
      <c r="CA186" s="196">
        <f>IFERROR((VLOOKUP($A186,'21 22'!$F$10:$L$408,7,FALSE)/VLOOKUP($A186,'2021'!$F$10:$N$469,8,FALSE))*1000,#N/A)</f>
        <v>5.9193843840240614</v>
      </c>
      <c r="CB186" s="196">
        <f>IFERROR((VLOOKUP($A186,'22 23'!$F$10:$L$408,7,FALSE)/VLOOKUP($A186,'2022'!$F$10:$N$469,8,FALSE))*1000,#N/A)</f>
        <v>16.21756487025948</v>
      </c>
      <c r="CC186" s="196">
        <f>IFERROR((VLOOKUP($A186,'23 24'!$F$7:$M$408,7,FALSE)/VLOOKUP($A186,'2023'!$C$7:$N$469,9,FALSE))*1000,#N/A)</f>
        <v>14.895691766675114</v>
      </c>
      <c r="CE186" s="198" t="e">
        <f>IFERROR((VLOOKUP($A186,'0910'!$F$10:$S$433,9,FALSE)/VLOOKUP($A186,'2010'!$C$5:$K$611,9,FALSE))*1000,#N/A)</f>
        <v>#N/A</v>
      </c>
      <c r="CF186" s="198" t="e">
        <f>IFERROR((VLOOKUP($A186,'1011'!$F$10:$S$433,10,FALSE)/VLOOKUP($A186,'2011'!$C$5:$K$611,9,FALSE))*1000,#N/A)</f>
        <v>#N/A</v>
      </c>
      <c r="CG186" s="198">
        <f>IFERROR((VLOOKUP($A186,'1112'!$F$10:$S$408,9,FALSE)/VLOOKUP($A186,'2012'!$F$10:$M$460,8,FALSE))*1000,#N/A)</f>
        <v>2.689204763734153</v>
      </c>
      <c r="CH186" s="198">
        <f>IFERROR((VLOOKUP($A186,'1213'!$F$10:$S$408,9,FALSE)/VLOOKUP($A186,'2013'!$F$10:$M$460,8,FALSE))*1000,#N/A)</f>
        <v>2.0040080160320639</v>
      </c>
      <c r="CI186" s="198">
        <f>IFERROR((VLOOKUP($A186,'1314'!$F$10:$S$408,9,FALSE)/VLOOKUP($A186,'2014'!$F$10:$M$460,8,FALSE))*1000,#N/A)</f>
        <v>9.1794679655301614</v>
      </c>
      <c r="CJ186" s="198">
        <f>IFERROR((VLOOKUP($A186,'1415'!$F$10:$S$408,9,FALSE)/VLOOKUP($A186,'2015'!$F$10:$M$460,8,FALSE))*1000,#N/A)</f>
        <v>10.568881536623472</v>
      </c>
      <c r="CK186" s="198">
        <f>IFERROR((VLOOKUP($A186,'1516'!$F$10:$S$408,9,FALSE)/VLOOKUP($A186,'2016'!$F$10:$M$460,8,FALSE))*1000,#N/A)</f>
        <v>5.3514739229024944</v>
      </c>
      <c r="CL186" s="198">
        <f>IFERROR((VLOOKUP($A186,'1617'!$F$10:$S$408,9,FALSE)/VLOOKUP($A186,'2017'!$F$10:$M$460,8,FALSE))*1000,#N/A)</f>
        <v>11.542217881559086</v>
      </c>
      <c r="CM186" s="198">
        <f>IFERROR((VLOOKUP($A186,'1718'!$F$10:$S$408,9,FALSE)/VLOOKUP($A186,'2018'!$F$10:$N$460,9,FALSE))*1000,#N/A)</f>
        <v>13.191229143006902</v>
      </c>
      <c r="CN186" s="198">
        <f>IFERROR((VLOOKUP($A186,'1819'!$F$10:$S$408,9,FALSE)/VLOOKUP($A186,'2018'!$F$10:$N$460,9,FALSE))*1000,#N/A)</f>
        <v>9.5221455403162398</v>
      </c>
      <c r="CO186" s="198">
        <f>IFERROR((VLOOKUP($A186,'1920'!$F$10:$S$408,9,FALSE)/VLOOKUP($A186,'2019'!$F$10:$N$464,8,FALSE))*1000,#N/A)</f>
        <v>9.9163097650005554</v>
      </c>
      <c r="CP186" s="198">
        <f>IFERROR((VLOOKUP($A186,'20 21'!$F$10:$S$408,9,FALSE)/VLOOKUP($A186,'2020'!$F$10:$N$469,8,FALSE))*1000,#N/A)</f>
        <v>10.332368707729833</v>
      </c>
      <c r="CQ186" s="198">
        <f>IFERROR((VLOOKUP($A186,'21 22'!$F$10:$S$408,9,FALSE)/VLOOKUP($A186,'2021'!$F$10:$N$469,8,FALSE))*1000,#N/A)</f>
        <v>8.8790765760360912</v>
      </c>
      <c r="CR186" s="198">
        <f>IFERROR((VLOOKUP($A186,'22 23'!$F$10:$S$408,9,FALSE)/VLOOKUP($A186,'2022'!$F$10:$N$469,8,FALSE))*1000,#N/A)</f>
        <v>10.759730538922156</v>
      </c>
      <c r="CS186" s="196">
        <f>IFERROR((VLOOKUP($A186,'23 24'!$F$7:$S$408,9,FALSE)/VLOOKUP($A186,'2023'!$C$7:$N$469,9,FALSE))*1000,#N/A)</f>
        <v>8.522792711860502</v>
      </c>
      <c r="CU186" s="198" t="e">
        <f>IFERROR((VLOOKUP($A186,'0910'!$F$10:$S$433,10,FALSE)/VLOOKUP($A186,'2010'!$C$5:$K$611,9,FALSE))*1000,#N/A)</f>
        <v>#N/A</v>
      </c>
      <c r="CV186" s="198" t="e">
        <f>IFERROR((VLOOKUP($A186,'1011'!$F$10:$S$433,11,FALSE)/VLOOKUP($A186,'2011'!$C$5:$K$611,9,FALSE))*1000,#N/A)</f>
        <v>#N/A</v>
      </c>
      <c r="CW186" s="198">
        <f>IFERROR((VLOOKUP($A186,'1112'!$F$10:$S$408,10,FALSE)/VLOOKUP($A186,'2012'!$F$10:$M$460,8,FALSE))*1000,#N/A)</f>
        <v>2.5931617364579331</v>
      </c>
      <c r="CX186" s="198">
        <f>IFERROR((VLOOKUP($A186,'1213'!$F$10:$S$408,10,FALSE)/VLOOKUP($A186,'2013'!$F$10:$M$460,8,FALSE))*1000,#N/A)</f>
        <v>1.3360053440213762</v>
      </c>
      <c r="CY186" s="198">
        <f>IFERROR((VLOOKUP($A186,'1314'!$F$10:$S$408,10,FALSE)/VLOOKUP($A186,'2014'!$F$10:$M$460,8,FALSE))*1000,#N/A)</f>
        <v>7.3061071562382915</v>
      </c>
      <c r="CZ186" s="198">
        <f>IFERROR((VLOOKUP($A186,'1415'!$F$10:$S$408,10,FALSE)/VLOOKUP($A186,'2015'!$F$10:$M$460,8,FALSE))*1000,#N/A)</f>
        <v>3.7680360261005421</v>
      </c>
      <c r="DA186" s="198">
        <f>IFERROR((VLOOKUP($A186,'1516'!$F$10:$S$408,10,FALSE)/VLOOKUP($A186,'2016'!$F$10:$M$460,8,FALSE))*1000,#N/A)</f>
        <v>0.7256235827664399</v>
      </c>
      <c r="DB186" s="198">
        <f>IFERROR((VLOOKUP($A186,'1617'!$F$10:$S$408,10,FALSE)/VLOOKUP($A186,'2017'!$F$10:$M$460,8,FALSE))*1000,#N/A)</f>
        <v>3.4626653644677261</v>
      </c>
      <c r="DC186" s="198">
        <f>IFERROR((VLOOKUP($A186,'1718'!$F$10:$S$408,10,FALSE)/VLOOKUP($A186,'2018'!$F$10:$N$460,9,FALSE))*1000,#N/A)</f>
        <v>8.7359133397396704E-2</v>
      </c>
      <c r="DD186" s="198">
        <f>IFERROR((VLOOKUP($A186,'1819'!$F$10:$S$408,10,FALSE)/VLOOKUP($A186,'2018'!$F$10:$N$460,9,FALSE))*1000,#N/A)</f>
        <v>4.455315803267232</v>
      </c>
      <c r="DE186" s="198">
        <f>IFERROR((VLOOKUP($A186,'1920'!$F$10:$S$408,10,FALSE)/VLOOKUP($A186,'2019'!$F$10:$N$464,8,FALSE))*1000,#N/A)</f>
        <v>3.0774754443105174</v>
      </c>
      <c r="DF186" s="198">
        <f>IFERROR((VLOOKUP($A186,'20 21'!$F$10:$S$408,10,FALSE)/VLOOKUP($A186,'2020'!$F$10:$N$469,8,FALSE))*1000,#N/A)</f>
        <v>2.1152880818974462</v>
      </c>
      <c r="DG186" s="198">
        <f>IFERROR((VLOOKUP($A186,'21 22'!$F$10:$S$408,10,FALSE)/VLOOKUP($A186,'2021'!$F$10:$N$469,8,FALSE))*1000,#N/A)</f>
        <v>1.5998336173038004</v>
      </c>
      <c r="DH186" s="198">
        <f>IFERROR((VLOOKUP($A186,'22 23'!$F$10:$S$408,10,FALSE)/VLOOKUP($A186,'2022'!$F$10:$N$469,8,FALSE))*1000,#N/A)</f>
        <v>0.38984530938123751</v>
      </c>
      <c r="DI186" s="196">
        <f>IFERROR((VLOOKUP($A186,'23 24'!$F$7:$S$408,10,FALSE)/VLOOKUP($A186,'2023'!$C$7:$N$469,9,FALSE))*1000,#N/A)</f>
        <v>0.84460107955374353</v>
      </c>
      <c r="DK186" s="198" t="e">
        <f>IFERROR((VLOOKUP($A186,'0910'!$F$10:$S$433,11,FALSE)/VLOOKUP($A186,'2010'!$C$5:$K$611,9,FALSE))*1000,#N/A)</f>
        <v>#N/A</v>
      </c>
      <c r="DL186" s="198" t="e">
        <f>IFERROR((VLOOKUP($A186,'1011'!$F$10:$S$433,12,FALSE)/VLOOKUP($A186,'2011'!$C$5:$K$611,9,FALSE))*1000,#N/A)</f>
        <v>#N/A</v>
      </c>
      <c r="DM186" s="198">
        <f>IFERROR((VLOOKUP($A186,'1112'!$F$10:$S$408,11,FALSE)/VLOOKUP($A186,'2012'!$F$10:$M$460,8,FALSE))*1000,#N/A)</f>
        <v>0</v>
      </c>
      <c r="DN186" s="198">
        <f>IFERROR((VLOOKUP($A186,'1213'!$F$10:$S$408,11,FALSE)/VLOOKUP($A186,'2013'!$F$10:$M$460,8,FALSE))*1000,#N/A)</f>
        <v>0</v>
      </c>
      <c r="DO186" s="198">
        <f>IFERROR((VLOOKUP($A186,'1314'!$F$10:$S$408,11,FALSE)/VLOOKUP($A186,'2014'!$F$10:$M$460,8,FALSE))*1000,#N/A)</f>
        <v>0</v>
      </c>
      <c r="DP186" s="198">
        <f>IFERROR((VLOOKUP($A186,'1415'!$F$10:$S$408,11,FALSE)/VLOOKUP($A186,'2015'!$F$10:$M$460,8,FALSE))*1000,#N/A)</f>
        <v>0</v>
      </c>
      <c r="DQ186" s="198">
        <f>IFERROR((VLOOKUP($A186,'1516'!$F$10:$S$408,11,FALSE)/VLOOKUP($A186,'2016'!$F$10:$M$460,8,FALSE))*1000,#N/A)</f>
        <v>0</v>
      </c>
      <c r="DR186" s="198">
        <f>IFERROR((VLOOKUP($A186,'1617'!$F$10:$S$408,11,FALSE)/VLOOKUP($A186,'2017'!$F$10:$M$460,8,FALSE))*1000,#N/A)</f>
        <v>0.26635887418982507</v>
      </c>
      <c r="DS186" s="198">
        <f>IFERROR((VLOOKUP($A186,'1718'!$F$10:$S$408,11,FALSE)/VLOOKUP($A186,'2018'!$F$10:$N$460,9,FALSE))*1000,#N/A)</f>
        <v>0</v>
      </c>
      <c r="DT186" s="198">
        <f>IFERROR((VLOOKUP($A186,'1819'!$F$10:$S$408,11,FALSE)/VLOOKUP($A186,'2018'!$F$10:$N$460,9,FALSE))*1000,#N/A)</f>
        <v>0</v>
      </c>
      <c r="DU186" s="198">
        <f>IFERROR((VLOOKUP($A186,'1920'!$F$10:$S$408,11,FALSE)/VLOOKUP($A186,'2019'!$F$10:$N$464,8,FALSE))*1000,#N/A)</f>
        <v>0</v>
      </c>
      <c r="DV186" s="198">
        <f>IFERROR((VLOOKUP($A186,'20 21'!$F$10:$S$408,11,FALSE)/VLOOKUP($A186,'2020'!$F$10:$N$469,8,FALSE))*1000,#N/A)</f>
        <v>0</v>
      </c>
      <c r="DW186" s="198">
        <f>IFERROR((VLOOKUP($A186,'21 22'!$F$10:$S$408,11,FALSE)/VLOOKUP($A186,'2021'!$F$10:$N$469,8,FALSE))*1000,#N/A)</f>
        <v>0</v>
      </c>
      <c r="DX186" s="198">
        <f>IFERROR((VLOOKUP($A186,'22 23'!$F$10:$S$408,11,FALSE)/VLOOKUP($A186,'2022'!$F$10:$N$469,8,FALSE))*1000,#N/A)</f>
        <v>0.46781437125748504</v>
      </c>
      <c r="DY186" s="196">
        <f>IFERROR((VLOOKUP($A186,'23 24'!$F$7:$S$408,11,FALSE)/VLOOKUP($A186,'2023'!$C$7:$N$469,9,FALSE))*1000,#N/A)</f>
        <v>2.8409309039535007</v>
      </c>
      <c r="EA186" s="198" t="e">
        <f>IFERROR((VLOOKUP($A186,'0910'!$F$10:$S$433,12,FALSE)/VLOOKUP($A186,'2010'!$C$5:$K$611,9,FALSE))*1000,#N/A)</f>
        <v>#N/A</v>
      </c>
      <c r="EB186" s="198" t="e">
        <f>IFERROR((VLOOKUP($A186,'1011'!$F$10:$S$433,13,FALSE)/VLOOKUP($A186,'2011'!$C$5:$K$611,9,FALSE))*1000,#N/A)</f>
        <v>#N/A</v>
      </c>
      <c r="EC186" s="198">
        <f>IFERROR((VLOOKUP($A186,'1112'!$F$10:$S$408,12,FALSE)/VLOOKUP($A186,'2012'!$F$10:$M$460,8,FALSE))*1000,#N/A)</f>
        <v>5.3784095274683059</v>
      </c>
      <c r="ED186" s="198">
        <f>IFERROR((VLOOKUP($A186,'1213'!$F$10:$S$408,12,FALSE)/VLOOKUP($A186,'2013'!$F$10:$M$460,8,FALSE))*1000,#N/A)</f>
        <v>3.3400133600534403</v>
      </c>
      <c r="EE186" s="198">
        <f>IFERROR((VLOOKUP($A186,'1314'!$F$10:$S$408,12,FALSE)/VLOOKUP($A186,'2014'!$F$10:$M$460,8,FALSE))*1000,#N/A)</f>
        <v>16.579243162233048</v>
      </c>
      <c r="EF186" s="198">
        <f>IFERROR((VLOOKUP($A186,'1415'!$F$10:$S$408,12,FALSE)/VLOOKUP($A186,'2015'!$F$10:$M$460,8,FALSE))*1000,#N/A)</f>
        <v>14.336917562724015</v>
      </c>
      <c r="EG186" s="198">
        <f>IFERROR((VLOOKUP($A186,'1516'!$F$10:$S$408,12,FALSE)/VLOOKUP($A186,'2016'!$F$10:$M$460,8,FALSE))*1000,#N/A)</f>
        <v>6.0770975056689336</v>
      </c>
      <c r="EH186" s="198">
        <f>IFERROR((VLOOKUP($A186,'1617'!$F$10:$S$408,12,FALSE)/VLOOKUP($A186,'2017'!$F$10:$M$460,8,FALSE))*1000,#N/A)</f>
        <v>15.18245582882003</v>
      </c>
      <c r="EI186" s="198">
        <f>IFERROR((VLOOKUP($A186,'1718'!$F$10:$S$408,12,FALSE)/VLOOKUP($A186,'2018'!$F$10:$N$460,9,FALSE))*1000,#N/A)</f>
        <v>13.191229143006902</v>
      </c>
      <c r="EJ186" s="198">
        <f>IFERROR((VLOOKUP($A186,'1819'!$F$10:$S$408,12,FALSE)/VLOOKUP($A186,'2018'!$F$10:$N$460,9,FALSE))*1000,#N/A)</f>
        <v>13.977461343583473</v>
      </c>
      <c r="EK186" s="198">
        <f>IFERROR((VLOOKUP($A186,'1920'!$F$10:$S$408,12,FALSE)/VLOOKUP($A186,'2019'!$F$10:$N$464,8,FALSE))*1000,#N/A)</f>
        <v>12.908299780302448</v>
      </c>
      <c r="EL186" s="198">
        <f>IFERROR((VLOOKUP($A186,'20 21'!$F$10:$S$408,12,FALSE)/VLOOKUP($A186,'2020'!$F$10:$N$469,8,FALSE))*1000,#N/A)</f>
        <v>12.447656789627278</v>
      </c>
      <c r="EM186" s="198">
        <f>IFERROR((VLOOKUP($A186,'21 22'!$F$10:$S$408,12,FALSE)/VLOOKUP($A186,'2021'!$F$10:$N$469,8,FALSE))*1000,#N/A)</f>
        <v>10.478910193339892</v>
      </c>
      <c r="EN186" s="198">
        <f>IFERROR((VLOOKUP($A186,'22 23'!$F$10:$S$408,12,FALSE)/VLOOKUP($A186,'2022'!$F$10:$N$469,8,FALSE))*1000,#N/A)</f>
        <v>11.617390219560878</v>
      </c>
      <c r="EO186" s="196">
        <f>IFERROR((VLOOKUP($A186,'23 24'!$F$7:$S$408,12,FALSE)/VLOOKUP($A186,'2023'!$C$7:$N$469,9,FALSE))*1000,#N/A)</f>
        <v>12.131542779044679</v>
      </c>
    </row>
    <row r="187" spans="1:145" x14ac:dyDescent="0.3">
      <c r="A187" t="s">
        <v>591</v>
      </c>
      <c r="B187" t="s">
        <v>1742</v>
      </c>
      <c r="C187" t="str">
        <f>IF(VLOOKUP($A187,'0910'!$F$10:$L$433,1,FALSE)=VLOOKUP($A187,'2010'!$C$5:$K$611,1,FALSE),VLOOKUP($A187,'0910'!$F$10:$L$433,1,FALSE),FALSE)</f>
        <v>North Devon</v>
      </c>
      <c r="D187" t="str">
        <f>IF(VLOOKUP($A187,'1011'!$F$10:$L$433,1,FALSE)=VLOOKUP($A187,'2011'!$C$5:$K$611,1,FALSE),VLOOKUP($A187,'1011'!$F$10:$L$433,1,FALSE),FALSE)</f>
        <v>North Devon</v>
      </c>
      <c r="E187" t="str">
        <f>IF(VLOOKUP(A187,'1112'!$F$10:$L$408,1,FALSE)=VLOOKUP(A187,'2012'!$F$10:$M$460,1,FALSE),VLOOKUP(A187,'1112'!$F$10:$L$408,1,FALSE),FALSE)</f>
        <v>North Devon</v>
      </c>
      <c r="F187" t="str">
        <f>IF(VLOOKUP($A187,'1213'!$F$10:$L$408,1,FALSE)=VLOOKUP($A187,'2013'!$F$10:$M$460,1,FALSE),VLOOKUP($A187,'1213'!$F$10:$L$408,1,FALSE),FALSE)</f>
        <v>North Devon</v>
      </c>
      <c r="G187" t="str">
        <f>IF(VLOOKUP($A187,'1314'!$F$10:$L$408,1,FALSE)=VLOOKUP($A187,'2014'!$F$10:$M$460,1,FALSE),VLOOKUP($A187,'1314'!$F$10:$L$408,1,FALSE),FALSE)</f>
        <v>North Devon</v>
      </c>
      <c r="H187" t="str">
        <f>IF(VLOOKUP($A187,'1415'!$F$10:$L$408,1,FALSE)=VLOOKUP($A187,'2015'!$F$10:$M$460,1,FALSE),VLOOKUP($A187,'1415'!$F$10:$L$408,1,FALSE),FALSE)</f>
        <v>North Devon</v>
      </c>
      <c r="I187" t="str">
        <f>IF(VLOOKUP($A187,'1516'!$F$10:$L$408,1,FALSE)=VLOOKUP($A187,'2015'!$F$10:$M$460,1,FALSE),VLOOKUP($A187,'1516'!$F$10:$L$408,1,FALSE),FALSE)</f>
        <v>North Devon</v>
      </c>
      <c r="J187" t="str">
        <f>IF(VLOOKUP($A187,'1617'!$F$10:$L$408,1,FALSE)=VLOOKUP($A187,'2016'!$F$10:$M$460,1,FALSE),VLOOKUP($A187,'1617'!$F$10:$L$408,1,FALSE),FALSE)</f>
        <v>North Devon</v>
      </c>
      <c r="K187" t="str">
        <f>IF(VLOOKUP($A187,'1718'!$F$10:$M$408,1,FALSE)=VLOOKUP($A187,'2017'!$F$10:$M$460,1,FALSE),VLOOKUP($A187,'1718'!$F$10:$M$408,1,FALSE),FALSE)</f>
        <v>North Devon</v>
      </c>
      <c r="L187" t="str">
        <f>IF(VLOOKUP($A187,'1819'!$F$10:$M$408,1,FALSE)=VLOOKUP($A187,'2018'!$F$10:$M$460,1,FALSE),VLOOKUP($A187,'1819'!$F$10:$M$408,1,FALSE),FALSE)</f>
        <v>North Devon</v>
      </c>
      <c r="M187" t="str">
        <f>IF(VLOOKUP($A187,'1920'!$F$10:$M$408,1,FALSE)=VLOOKUP($A187,'2019'!$F$10:$M$464,1,FALSE),VLOOKUP($A187,'1920'!$F$10:$M$408,1,FALSE),FALSE)</f>
        <v>North Devon</v>
      </c>
      <c r="N187" t="str">
        <f>IF(VLOOKUP($A187,'20 21'!$F$10:$N$408,1,FALSE)=VLOOKUP($A187,'2020'!$F$10:$O$468,1,FALSE),VLOOKUP($A187,'20 21'!$F$10:$N$408,1,FALSE),FALSE)</f>
        <v>North Devon</v>
      </c>
      <c r="O187" t="str">
        <f>IF(VLOOKUP($A187,'21 22'!$F$10:$N$408,1,FALSE)=VLOOKUP($A187,'2021'!$F$10:$O$471,1,FALSE),VLOOKUP($A187,'21 22'!$F$10:$N$408,1,FALSE),FALSE)</f>
        <v>North Devon</v>
      </c>
      <c r="P187" t="str">
        <f>IF(VLOOKUP($A187,'22 23'!$F$10:$N$408,1,FALSE)=VLOOKUP($A187,'2022'!$F$10:$O$468,1,FALSE),VLOOKUP($A187,'22 23'!$F$10:$N$408,1,FALSE),FALSE)</f>
        <v>North Devon</v>
      </c>
      <c r="Q187" t="str">
        <f>IF(VLOOKUP($A187,'23 24'!$F$7:$N$408,1,FALSE)=VLOOKUP($A187,'2023'!$C$7:$O$468,1,FALSE),VLOOKUP($A187,'23 24'!$F$7:$N$408,1,FALSE),FALSE)</f>
        <v>North Devon</v>
      </c>
      <c r="S187" s="196">
        <f>IFERROR((VLOOKUP($A187,'0910'!$F$10:$L$433,4,FALSE)/VLOOKUP($A187,'2010'!$C$5:$K$611,9,FALSE))*1000,#N/A)</f>
        <v>4.0760869565217392</v>
      </c>
      <c r="T187" s="196">
        <f>IFERROR((VLOOKUP($A187,'1011'!$F$10:$L$433,4,FALSE)/VLOOKUP($A187,'2011'!$C$5:$K$611,9,FALSE))*1000,#N/A)</f>
        <v>3.1517334533993697</v>
      </c>
      <c r="U187" s="196">
        <f>IFERROR((VLOOKUP($A187,'1112'!$F$10:$L$408,4,FALSE)/VLOOKUP($A187,'2012'!$F$10:$M$460,8,FALSE))*1000,#N/A)</f>
        <v>2.4663677130044843</v>
      </c>
      <c r="V187" s="196">
        <f>IFERROR((VLOOKUP($A187,'1213'!$F$10:$L$408,4,FALSE)/VLOOKUP($A187,'2013'!$F$10:$M$460,8,FALSE))*1000,#N/A)</f>
        <v>2.22667557336896</v>
      </c>
      <c r="W187" s="196">
        <f>IFERROR((VLOOKUP($A187,'1314'!$F$10:$L$408,4,FALSE)/VLOOKUP($A187,'2014'!$F$10:$M$460,8,FALSE))*1000,#N/A)</f>
        <v>2.4266490183101697</v>
      </c>
      <c r="X187" s="196">
        <f>IFERROR((VLOOKUP($A187,'1415'!$F$10:$L$408,4,FALSE)/VLOOKUP($A187,'2015'!$F$10:$M$460,8,FALSE))*1000,#N/A)</f>
        <v>3.2837127845884413</v>
      </c>
      <c r="Y187" s="196">
        <f>IFERROR((VLOOKUP($A187,'1516'!$F$10:$L$408,4,FALSE)/VLOOKUP($A187,'2016'!$F$10:$M$460,8,FALSE))*1000,#N/A)</f>
        <v>7.4009577710056593</v>
      </c>
      <c r="Z187" s="196">
        <f>IFERROR((VLOOKUP($A187,'1617'!$F$10:$L$408,4,FALSE)/VLOOKUP($A187,'2017'!$F$10:$M$460,8,FALSE))*1000,#N/A)</f>
        <v>9.2652445593622073</v>
      </c>
      <c r="AA187" s="196">
        <f>IFERROR((VLOOKUP($A187,'1718'!$F$10:$L$408,4,FALSE)/VLOOKUP($A187,'2018'!$F$10:$N$460,9,FALSE))*1000,#N/A)</f>
        <v>7.2263549415515405</v>
      </c>
      <c r="AB187" s="196">
        <f>IFERROR((VLOOKUP($A187,'1819'!$F$10:$L$408,4,FALSE)/VLOOKUP($A187,'2018'!$F$10:$N$460,9,FALSE))*1000,#N/A)</f>
        <v>10.626992561105208</v>
      </c>
      <c r="AC187" s="196">
        <f>IFERROR((VLOOKUP($A187,'1920'!$F$10:$L$408,4,FALSE)/VLOOKUP($A187,'2019'!$F$10:$N$464,8,FALSE))*1000,#N/A)</f>
        <v>9.4262552629925214</v>
      </c>
      <c r="AD187" s="196">
        <f>IFERROR((VLOOKUP($A187,'20 21'!$F$10:$M$408,4,FALSE)/VLOOKUP($A187,'2020'!$F$10:$N$469,8,FALSE))*1000,#N/A)</f>
        <v>9.7172286463900512</v>
      </c>
      <c r="AE187" s="196">
        <f>IFERROR((VLOOKUP($A187,'21 22'!$F$10:$M$408,4,FALSE)/VLOOKUP($A187,'2021'!$F$10:$N$469,8,FALSE))*1000,#N/A)</f>
        <v>4.2949176807444527</v>
      </c>
      <c r="AF187" s="196">
        <f>IFERROR((VLOOKUP($A187,'22 23'!$F$10:$M$408,4,FALSE)/VLOOKUP($A187,'2022'!$F$10:$N$469,8,FALSE))*1000,#N/A)</f>
        <v>3.6368044611468058</v>
      </c>
      <c r="AG187" s="196">
        <f>IFERROR((VLOOKUP($A187,'23 24'!$F$7:$M$408,4,FALSE)/VLOOKUP($A187,'2023'!$C$7:$N$469,9,FALSE))*1000,#N/A)</f>
        <v>8.9836497574414569</v>
      </c>
      <c r="AI187" s="196">
        <f>IFERROR((VLOOKUP($A187,'0910'!$F$10:$L$433,5,FALSE)/VLOOKUP($A187,'2010'!$C$5:$K$611,9,FALSE))*1000,#N/A)</f>
        <v>0.67934782608695654</v>
      </c>
      <c r="AJ187" s="196">
        <f>IFERROR((VLOOKUP($A187,'1011'!$F$10:$L$433,5,FALSE)/VLOOKUP($A187,'2011'!$C$5:$K$611,9,FALSE))*1000,#N/A)</f>
        <v>0.22512381809995496</v>
      </c>
      <c r="AK187" s="196">
        <f>IFERROR((VLOOKUP($A187,'1112'!$F$10:$L$408,5,FALSE)/VLOOKUP($A187,'2012'!$F$10:$M$460,8,FALSE))*1000,#N/A)</f>
        <v>0.22421524663677131</v>
      </c>
      <c r="AL187" s="196">
        <f>IFERROR((VLOOKUP($A187,'1213'!$F$10:$L$408,5,FALSE)/VLOOKUP($A187,'2013'!$F$10:$M$460,8,FALSE))*1000,#N/A)</f>
        <v>1.3360053440213762</v>
      </c>
      <c r="AM187" s="196">
        <f>IFERROR((VLOOKUP($A187,'1314'!$F$10:$L$408,5,FALSE)/VLOOKUP($A187,'2014'!$F$10:$M$460,8,FALSE))*1000,#N/A)</f>
        <v>1.5442311934701081</v>
      </c>
      <c r="AN187" s="196">
        <f>IFERROR((VLOOKUP($A187,'1415'!$F$10:$L$408,5,FALSE)/VLOOKUP($A187,'2015'!$F$10:$M$460,8,FALSE))*1000,#N/A)</f>
        <v>2.4080560420315238</v>
      </c>
      <c r="AO187" s="196">
        <f>IFERROR((VLOOKUP($A187,'1516'!$F$10:$L$408,5,FALSE)/VLOOKUP($A187,'2016'!$F$10:$M$460,8,FALSE))*1000,#N/A)</f>
        <v>1.95907705703091</v>
      </c>
      <c r="AP187" s="196">
        <f>IFERROR((VLOOKUP($A187,'1617'!$F$10:$L$408,5,FALSE)/VLOOKUP($A187,'2017'!$F$10:$M$460,8,FALSE))*1000,#N/A)</f>
        <v>2.1547080370609786</v>
      </c>
      <c r="AQ187" s="196">
        <f>IFERROR((VLOOKUP($A187,'1718'!$F$10:$L$408,5,FALSE)/VLOOKUP($A187,'2018'!$F$10:$N$460,9,FALSE))*1000,#N/A)</f>
        <v>1.9128586609989373</v>
      </c>
      <c r="AR187" s="196">
        <f>IFERROR((VLOOKUP($A187,'1819'!$F$10:$L$408,5,FALSE)/VLOOKUP($A187,'2018'!$F$10:$N$460,9,FALSE))*1000,#N/A)</f>
        <v>4.0382571732199795</v>
      </c>
      <c r="AS187" s="196">
        <f>IFERROR((VLOOKUP($A187,'1920'!$F$10:$L$408,5,FALSE)/VLOOKUP($A187,'2019'!$F$10:$N$464,8,FALSE))*1000,#N/A)</f>
        <v>3.3515574268417856</v>
      </c>
      <c r="AT187" s="196">
        <f>IFERROR((VLOOKUP($A187,'20 21'!$F$10:$L$408,5,FALSE)/VLOOKUP($A187,'2020'!$F$10:$N$469,8,FALSE))*1000,#N/A)</f>
        <v>2.4809945480144808</v>
      </c>
      <c r="AU187" s="196">
        <f>IFERROR((VLOOKUP($A187,'21 22'!$F$10:$L$408,5,FALSE)/VLOOKUP($A187,'2021'!$F$10:$N$469,8,FALSE))*1000,#N/A)</f>
        <v>0.81807955823703848</v>
      </c>
      <c r="AV187" s="196">
        <f>IFERROR((VLOOKUP($A187,'22 23'!$F$10:$L$408,5,FALSE)/VLOOKUP($A187,'2022'!$F$10:$N$469,8,FALSE))*1000,#N/A)</f>
        <v>0.60613407685780096</v>
      </c>
      <c r="AW187" s="196">
        <f>IFERROR((VLOOKUP($A187,'23 24'!$F$7:$M$408,5,FALSE)/VLOOKUP($A187,'2023'!$C$7:$N$469,9,FALSE))*1000,#N/A)</f>
        <v>2.5952765965941986</v>
      </c>
      <c r="AY187" s="196">
        <f>IFERROR((VLOOKUP($A187,'0910'!$F$10:$L$433,6,FALSE)/VLOOKUP($A187,'2010'!$C$5:$K$611,9,FALSE))*1000,#N/A)</f>
        <v>0</v>
      </c>
      <c r="AZ187" s="196">
        <f>IFERROR((VLOOKUP($A187,'1011'!$F$10:$L$433,6,FALSE)/VLOOKUP($A187,'2011'!$C$5:$K$611,9,FALSE))*1000,#N/A)</f>
        <v>0</v>
      </c>
      <c r="BA187" s="196">
        <f>IFERROR((VLOOKUP($A187,'1112'!$F$10:$L$408,6,FALSE)/VLOOKUP($A187,'2012'!$F$10:$M$460,8,FALSE))*1000,#N/A)</f>
        <v>0</v>
      </c>
      <c r="BB187" s="196">
        <f>IFERROR((VLOOKUP($A187,'1213'!$F$10:$L$408,6,FALSE)/VLOOKUP($A187,'2013'!$F$10:$M$460,8,FALSE))*1000,#N/A)</f>
        <v>0</v>
      </c>
      <c r="BC187" s="196">
        <f>IFERROR((VLOOKUP($A187,'1314'!$F$10:$L$408,6,FALSE)/VLOOKUP($A187,'2014'!$F$10:$M$460,8,FALSE))*1000,#N/A)</f>
        <v>0</v>
      </c>
      <c r="BD187" s="196">
        <f>IFERROR((VLOOKUP($A187,'1415'!$F$10:$L$408,6,FALSE)/VLOOKUP($A187,'2015'!$F$10:$M$460,8,FALSE))*1000,#N/A)</f>
        <v>0</v>
      </c>
      <c r="BE187" s="196">
        <f>IFERROR((VLOOKUP($A187,'1516'!$F$10:$L$408,6,FALSE)/VLOOKUP($A187,'2016'!$F$10:$M$460,8,FALSE))*1000,#N/A)</f>
        <v>0</v>
      </c>
      <c r="BF187" s="196">
        <f>IFERROR((VLOOKUP($A187,'1617'!$F$10:$L$408,6,FALSE)/VLOOKUP($A187,'2017'!$F$10:$M$460,8,FALSE))*1000,#N/A)</f>
        <v>0</v>
      </c>
      <c r="BG187" s="196">
        <f>IFERROR((VLOOKUP($A187,'1718'!$F$10:$L$408,6,FALSE)/VLOOKUP($A187,'2018'!$F$10:$N$460,9,FALSE))*1000,#N/A)</f>
        <v>0</v>
      </c>
      <c r="BH187" s="196">
        <f>IFERROR((VLOOKUP($A187,'1819'!$F$10:$L$408,6,FALSE)/VLOOKUP($A187,'2018'!$F$10:$N$460,9,FALSE))*1000,#N/A)</f>
        <v>0</v>
      </c>
      <c r="BI187" s="196">
        <f>IFERROR((VLOOKUP($A187,'1920'!$F$10:$L$408,6,FALSE)/VLOOKUP($A187,'2019'!$F$10:$N$464,8,FALSE))*1000,#N/A)</f>
        <v>0</v>
      </c>
      <c r="BJ187" s="196">
        <f>IFERROR((VLOOKUP($A187,'20 21'!$F$10:$L$408,6,FALSE)/VLOOKUP($A187,'2020'!$F$10:$N$469,8,FALSE))*1000,#N/A)</f>
        <v>0</v>
      </c>
      <c r="BK187" s="196">
        <f>IFERROR((VLOOKUP($A187,'21 22'!$F$10:$L$408,6,FALSE)/VLOOKUP($A187,'2021'!$F$10:$N$469,8,FALSE))*1000,#N/A)</f>
        <v>0</v>
      </c>
      <c r="BL187" s="196">
        <f>IFERROR((VLOOKUP($A187,'22 23'!$F$10:$L$408,6,FALSE)/VLOOKUP($A187,'2022'!$F$10:$N$469,8,FALSE))*1000,#N/A)</f>
        <v>0</v>
      </c>
      <c r="BM187" s="196">
        <f>IFERROR((VLOOKUP($A187,'23 24'!$F$7:$M$408,6,FALSE)/VLOOKUP($A187,'2023'!$C$7:$N$469,9,FALSE))*1000,#N/A)</f>
        <v>0</v>
      </c>
      <c r="BO187" s="196">
        <f>IFERROR((VLOOKUP($A187,'0910'!$F$10:$L$433,7,FALSE)/VLOOKUP($A187,'2010'!$C$5:$K$611,9,FALSE))*1000,#N/A)</f>
        <v>4.9818840579710137</v>
      </c>
      <c r="BP187" s="196">
        <f>IFERROR((VLOOKUP($A187,'1011'!$F$10:$L$433,7,FALSE)/VLOOKUP($A187,'2011'!$C$5:$K$611,9,FALSE))*1000,#N/A)</f>
        <v>3.3768572714993246</v>
      </c>
      <c r="BQ187" s="196">
        <f>IFERROR((VLOOKUP($A187,'1112'!$F$10:$L$408,7,FALSE)/VLOOKUP($A187,'2012'!$F$10:$M$460,8,FALSE))*1000,#N/A)</f>
        <v>2.6905829596412558</v>
      </c>
      <c r="BR187" s="196">
        <f>IFERROR((VLOOKUP($A187,'1213'!$F$10:$L$408,7,FALSE)/VLOOKUP($A187,'2013'!$F$10:$M$460,8,FALSE))*1000,#N/A)</f>
        <v>3.5626809173903364</v>
      </c>
      <c r="BS187" s="196">
        <f>IFERROR((VLOOKUP($A187,'1314'!$F$10:$L$408,7,FALSE)/VLOOKUP($A187,'2014'!$F$10:$M$460,8,FALSE))*1000,#N/A)</f>
        <v>3.9708802117802779</v>
      </c>
      <c r="BT187" s="196">
        <f>IFERROR((VLOOKUP($A187,'1415'!$F$10:$L$408,7,FALSE)/VLOOKUP($A187,'2015'!$F$10:$M$460,8,FALSE))*1000,#N/A)</f>
        <v>5.6917688266199651</v>
      </c>
      <c r="BU187" s="196">
        <f>IFERROR((VLOOKUP($A187,'1516'!$F$10:$L$408,7,FALSE)/VLOOKUP($A187,'2016'!$F$10:$M$460,8,FALSE))*1000,#N/A)</f>
        <v>9.3600348280365697</v>
      </c>
      <c r="BV187" s="196">
        <f>IFERROR((VLOOKUP($A187,'1617'!$F$10:$L$408,7,FALSE)/VLOOKUP($A187,'2017'!$F$10:$M$460,8,FALSE))*1000,#N/A)</f>
        <v>11.419952596423183</v>
      </c>
      <c r="BW187" s="196">
        <f>IFERROR((VLOOKUP($A187,'1718'!$F$10:$L$408,7,FALSE)/VLOOKUP($A187,'2018'!$F$10:$N$460,9,FALSE))*1000,#N/A)</f>
        <v>9.1392136025504787</v>
      </c>
      <c r="BX187" s="196">
        <f>IFERROR((VLOOKUP($A187,'1819'!$F$10:$L$408,7,FALSE)/VLOOKUP($A187,'2018'!$F$10:$N$460,9,FALSE))*1000,#N/A)</f>
        <v>14.877789585547291</v>
      </c>
      <c r="BY187" s="196">
        <f>IFERROR((VLOOKUP($A187,'1920'!$F$10:$L$408,7,FALSE)/VLOOKUP($A187,'2019'!$F$10:$N$464,8,FALSE))*1000,#N/A)</f>
        <v>12.777812689834308</v>
      </c>
      <c r="BZ187" s="196">
        <f>IFERROR((VLOOKUP($A187,'20 21'!$F$10:$L$408,7,FALSE)/VLOOKUP($A187,'2020'!$F$10:$N$469,8,FALSE))*1000,#N/A)</f>
        <v>11.991473648736656</v>
      </c>
      <c r="CA187" s="196">
        <f>IFERROR((VLOOKUP($A187,'21 22'!$F$10:$L$408,7,FALSE)/VLOOKUP($A187,'2021'!$F$10:$N$469,8,FALSE))*1000,#N/A)</f>
        <v>5.1129972389814906</v>
      </c>
      <c r="CB187" s="196">
        <f>IFERROR((VLOOKUP($A187,'22 23'!$F$10:$L$408,7,FALSE)/VLOOKUP($A187,'2022'!$F$10:$N$469,8,FALSE))*1000,#N/A)</f>
        <v>4.2429385380046067</v>
      </c>
      <c r="CC187" s="196">
        <f>IFERROR((VLOOKUP($A187,'23 24'!$F$7:$M$408,7,FALSE)/VLOOKUP($A187,'2023'!$C$7:$N$469,9,FALSE))*1000,#N/A)</f>
        <v>11.37928969275918</v>
      </c>
      <c r="CE187" s="198">
        <f>IFERROR((VLOOKUP($A187,'0910'!$F$10:$S$433,9,FALSE)/VLOOKUP($A187,'2010'!$C$5:$K$611,9,FALSE))*1000,#N/A)</f>
        <v>4.0760869565217392</v>
      </c>
      <c r="CF187" s="198">
        <f>IFERROR((VLOOKUP($A187,'1011'!$F$10:$S$433,10,FALSE)/VLOOKUP($A187,'2011'!$C$5:$K$611,9,FALSE))*1000,#N/A)</f>
        <v>3.1517334533993697</v>
      </c>
      <c r="CG187" s="198">
        <f>IFERROR((VLOOKUP($A187,'1112'!$F$10:$S$408,9,FALSE)/VLOOKUP($A187,'2012'!$F$10:$M$460,8,FALSE))*1000,#N/A)</f>
        <v>2.2421524663677128</v>
      </c>
      <c r="CH187" s="198">
        <f>IFERROR((VLOOKUP($A187,'1213'!$F$10:$S$408,9,FALSE)/VLOOKUP($A187,'2013'!$F$10:$M$460,8,FALSE))*1000,#N/A)</f>
        <v>2.8946782453796485</v>
      </c>
      <c r="CI187" s="198">
        <f>IFERROR((VLOOKUP($A187,'1314'!$F$10:$S$408,9,FALSE)/VLOOKUP($A187,'2014'!$F$10:$M$460,8,FALSE))*1000,#N/A)</f>
        <v>2.6472534745201854</v>
      </c>
      <c r="CJ187" s="198">
        <f>IFERROR((VLOOKUP($A187,'1415'!$F$10:$S$408,9,FALSE)/VLOOKUP($A187,'2015'!$F$10:$M$460,8,FALSE))*1000,#N/A)</f>
        <v>2.8458844133099825</v>
      </c>
      <c r="CK187" s="198">
        <f>IFERROR((VLOOKUP($A187,'1516'!$F$10:$S$408,9,FALSE)/VLOOKUP($A187,'2016'!$F$10:$M$460,8,FALSE))*1000,#N/A)</f>
        <v>3.4828036569438394</v>
      </c>
      <c r="CL187" s="198">
        <f>IFERROR((VLOOKUP($A187,'1617'!$F$10:$S$408,9,FALSE)/VLOOKUP($A187,'2017'!$F$10:$M$460,8,FALSE))*1000,#N/A)</f>
        <v>7.3260073260073257</v>
      </c>
      <c r="CM187" s="198">
        <f>IFERROR((VLOOKUP($A187,'1718'!$F$10:$S$408,9,FALSE)/VLOOKUP($A187,'2018'!$F$10:$N$460,9,FALSE))*1000,#N/A)</f>
        <v>8.714133900106269</v>
      </c>
      <c r="CN187" s="198">
        <f>IFERROR((VLOOKUP($A187,'1819'!$F$10:$S$408,9,FALSE)/VLOOKUP($A187,'2018'!$F$10:$N$460,9,FALSE))*1000,#N/A)</f>
        <v>7.4388947927736453</v>
      </c>
      <c r="CO187" s="198">
        <f>IFERROR((VLOOKUP($A187,'1920'!$F$10:$S$408,9,FALSE)/VLOOKUP($A187,'2019'!$F$10:$N$464,8,FALSE))*1000,#N/A)</f>
        <v>11.102033976413415</v>
      </c>
      <c r="CP187" s="198">
        <f>IFERROR((VLOOKUP($A187,'20 21'!$F$10:$S$408,9,FALSE)/VLOOKUP($A187,'2020'!$F$10:$N$469,8,FALSE))*1000,#N/A)</f>
        <v>8.2699818267149379</v>
      </c>
      <c r="CQ187" s="198">
        <f>IFERROR((VLOOKUP($A187,'21 22'!$F$10:$S$408,9,FALSE)/VLOOKUP($A187,'2021'!$F$10:$N$469,8,FALSE))*1000,#N/A)</f>
        <v>9.2033950301666838</v>
      </c>
      <c r="CR187" s="198">
        <f>IFERROR((VLOOKUP($A187,'22 23'!$F$10:$S$408,9,FALSE)/VLOOKUP($A187,'2022'!$F$10:$N$469,8,FALSE))*1000,#N/A)</f>
        <v>5.4552066917202087</v>
      </c>
      <c r="CS187" s="196">
        <f>IFERROR((VLOOKUP($A187,'23 24'!$F$7:$S$408,9,FALSE)/VLOOKUP($A187,'2023'!$C$7:$N$469,9,FALSE))*1000,#N/A)</f>
        <v>7.1869198059531652</v>
      </c>
      <c r="CU187" s="198">
        <f>IFERROR((VLOOKUP($A187,'0910'!$F$10:$S$433,10,FALSE)/VLOOKUP($A187,'2010'!$C$5:$K$611,9,FALSE))*1000,#N/A)</f>
        <v>0.22644927536231885</v>
      </c>
      <c r="CV187" s="198">
        <f>IFERROR((VLOOKUP($A187,'1011'!$F$10:$S$433,11,FALSE)/VLOOKUP($A187,'2011'!$C$5:$K$611,9,FALSE))*1000,#N/A)</f>
        <v>0.67537145429986489</v>
      </c>
      <c r="CW187" s="198">
        <f>IFERROR((VLOOKUP($A187,'1112'!$F$10:$S$408,10,FALSE)/VLOOKUP($A187,'2012'!$F$10:$M$460,8,FALSE))*1000,#N/A)</f>
        <v>0</v>
      </c>
      <c r="CX187" s="198">
        <f>IFERROR((VLOOKUP($A187,'1213'!$F$10:$S$408,10,FALSE)/VLOOKUP($A187,'2013'!$F$10:$M$460,8,FALSE))*1000,#N/A)</f>
        <v>0.89067022934758411</v>
      </c>
      <c r="CY187" s="198">
        <f>IFERROR((VLOOKUP($A187,'1314'!$F$10:$S$408,10,FALSE)/VLOOKUP($A187,'2014'!$F$10:$M$460,8,FALSE))*1000,#N/A)</f>
        <v>1.7648356496801234</v>
      </c>
      <c r="CZ187" s="198">
        <f>IFERROR((VLOOKUP($A187,'1415'!$F$10:$S$408,10,FALSE)/VLOOKUP($A187,'2015'!$F$10:$M$460,8,FALSE))*1000,#N/A)</f>
        <v>2.8458844133099825</v>
      </c>
      <c r="DA187" s="198">
        <f>IFERROR((VLOOKUP($A187,'1516'!$F$10:$S$408,10,FALSE)/VLOOKUP($A187,'2016'!$F$10:$M$460,8,FALSE))*1000,#N/A)</f>
        <v>1.5237265999129299</v>
      </c>
      <c r="DB187" s="198">
        <f>IFERROR((VLOOKUP($A187,'1617'!$F$10:$S$408,10,FALSE)/VLOOKUP($A187,'2017'!$F$10:$M$460,8,FALSE))*1000,#N/A)</f>
        <v>2.3701788407670761</v>
      </c>
      <c r="DC187" s="198">
        <f>IFERROR((VLOOKUP($A187,'1718'!$F$10:$S$408,10,FALSE)/VLOOKUP($A187,'2018'!$F$10:$N$460,9,FALSE))*1000,#N/A)</f>
        <v>2.763018065887354</v>
      </c>
      <c r="DD187" s="198">
        <f>IFERROR((VLOOKUP($A187,'1819'!$F$10:$S$408,10,FALSE)/VLOOKUP($A187,'2018'!$F$10:$N$460,9,FALSE))*1000,#N/A)</f>
        <v>2.5504782146652496</v>
      </c>
      <c r="DE187" s="198">
        <f>IFERROR((VLOOKUP($A187,'1920'!$F$10:$S$408,10,FALSE)/VLOOKUP($A187,'2019'!$F$10:$N$464,8,FALSE))*1000,#N/A)</f>
        <v>4.1894467835522322</v>
      </c>
      <c r="DF187" s="198">
        <f>IFERROR((VLOOKUP($A187,'20 21'!$F$10:$S$408,10,FALSE)/VLOOKUP($A187,'2020'!$F$10:$N$469,8,FALSE))*1000,#N/A)</f>
        <v>1.8607459110108608</v>
      </c>
      <c r="DG187" s="198">
        <f>IFERROR((VLOOKUP($A187,'21 22'!$F$10:$S$408,10,FALSE)/VLOOKUP($A187,'2021'!$F$10:$N$469,8,FALSE))*1000,#N/A)</f>
        <v>2.863278453829635</v>
      </c>
      <c r="DH187" s="198">
        <f>IFERROR((VLOOKUP($A187,'22 23'!$F$10:$S$408,10,FALSE)/VLOOKUP($A187,'2022'!$F$10:$N$469,8,FALSE))*1000,#N/A)</f>
        <v>1.0102234614296683</v>
      </c>
      <c r="DI187" s="196">
        <f>IFERROR((VLOOKUP($A187,'23 24'!$F$7:$S$408,10,FALSE)/VLOOKUP($A187,'2023'!$C$7:$N$469,9,FALSE))*1000,#N/A)</f>
        <v>0.99818330638238406</v>
      </c>
      <c r="DK187" s="198">
        <f>IFERROR((VLOOKUP($A187,'0910'!$F$10:$S$433,11,FALSE)/VLOOKUP($A187,'2010'!$C$5:$K$611,9,FALSE))*1000,#N/A)</f>
        <v>0</v>
      </c>
      <c r="DL187" s="198">
        <f>IFERROR((VLOOKUP($A187,'1011'!$F$10:$S$433,12,FALSE)/VLOOKUP($A187,'2011'!$C$5:$K$611,9,FALSE))*1000,#N/A)</f>
        <v>0</v>
      </c>
      <c r="DM187" s="198">
        <f>IFERROR((VLOOKUP($A187,'1112'!$F$10:$S$408,11,FALSE)/VLOOKUP($A187,'2012'!$F$10:$M$460,8,FALSE))*1000,#N/A)</f>
        <v>0</v>
      </c>
      <c r="DN187" s="198">
        <f>IFERROR((VLOOKUP($A187,'1213'!$F$10:$S$408,11,FALSE)/VLOOKUP($A187,'2013'!$F$10:$M$460,8,FALSE))*1000,#N/A)</f>
        <v>0</v>
      </c>
      <c r="DO187" s="198">
        <f>IFERROR((VLOOKUP($A187,'1314'!$F$10:$S$408,11,FALSE)/VLOOKUP($A187,'2014'!$F$10:$M$460,8,FALSE))*1000,#N/A)</f>
        <v>0</v>
      </c>
      <c r="DP187" s="198">
        <f>IFERROR((VLOOKUP($A187,'1415'!$F$10:$S$408,11,FALSE)/VLOOKUP($A187,'2015'!$F$10:$M$460,8,FALSE))*1000,#N/A)</f>
        <v>0</v>
      </c>
      <c r="DQ187" s="198">
        <f>IFERROR((VLOOKUP($A187,'1516'!$F$10:$S$408,11,FALSE)/VLOOKUP($A187,'2016'!$F$10:$M$460,8,FALSE))*1000,#N/A)</f>
        <v>0</v>
      </c>
      <c r="DR187" s="198">
        <f>IFERROR((VLOOKUP($A187,'1617'!$F$10:$S$408,11,FALSE)/VLOOKUP($A187,'2017'!$F$10:$M$460,8,FALSE))*1000,#N/A)</f>
        <v>0</v>
      </c>
      <c r="DS187" s="198">
        <f>IFERROR((VLOOKUP($A187,'1718'!$F$10:$S$408,11,FALSE)/VLOOKUP($A187,'2018'!$F$10:$N$460,9,FALSE))*1000,#N/A)</f>
        <v>0</v>
      </c>
      <c r="DT187" s="198">
        <f>IFERROR((VLOOKUP($A187,'1819'!$F$10:$S$408,11,FALSE)/VLOOKUP($A187,'2018'!$F$10:$N$460,9,FALSE))*1000,#N/A)</f>
        <v>0</v>
      </c>
      <c r="DU187" s="198">
        <f>IFERROR((VLOOKUP($A187,'1920'!$F$10:$S$408,11,FALSE)/VLOOKUP($A187,'2019'!$F$10:$N$464,8,FALSE))*1000,#N/A)</f>
        <v>0</v>
      </c>
      <c r="DV187" s="198">
        <f>IFERROR((VLOOKUP($A187,'20 21'!$F$10:$S$408,11,FALSE)/VLOOKUP($A187,'2020'!$F$10:$N$469,8,FALSE))*1000,#N/A)</f>
        <v>0</v>
      </c>
      <c r="DW187" s="198">
        <f>IFERROR((VLOOKUP($A187,'21 22'!$F$10:$S$408,11,FALSE)/VLOOKUP($A187,'2021'!$F$10:$N$469,8,FALSE))*1000,#N/A)</f>
        <v>0</v>
      </c>
      <c r="DX187" s="198">
        <f>IFERROR((VLOOKUP($A187,'22 23'!$F$10:$S$408,11,FALSE)/VLOOKUP($A187,'2022'!$F$10:$N$469,8,FALSE))*1000,#N/A)</f>
        <v>0</v>
      </c>
      <c r="DY187" s="196">
        <f>IFERROR((VLOOKUP($A187,'23 24'!$F$7:$S$408,11,FALSE)/VLOOKUP($A187,'2023'!$C$7:$N$469,9,FALSE))*1000,#N/A)</f>
        <v>0</v>
      </c>
      <c r="EA187" s="198">
        <f>IFERROR((VLOOKUP($A187,'0910'!$F$10:$S$433,12,FALSE)/VLOOKUP($A187,'2010'!$C$5:$K$611,9,FALSE))*1000,#N/A)</f>
        <v>4.3025362318840576</v>
      </c>
      <c r="EB187" s="198">
        <f>IFERROR((VLOOKUP($A187,'1011'!$F$10:$S$433,13,FALSE)/VLOOKUP($A187,'2011'!$C$5:$K$611,9,FALSE))*1000,#N/A)</f>
        <v>3.8271049076992347</v>
      </c>
      <c r="EC187" s="198">
        <f>IFERROR((VLOOKUP($A187,'1112'!$F$10:$S$408,12,FALSE)/VLOOKUP($A187,'2012'!$F$10:$M$460,8,FALSE))*1000,#N/A)</f>
        <v>2.2421524663677128</v>
      </c>
      <c r="ED187" s="198">
        <f>IFERROR((VLOOKUP($A187,'1213'!$F$10:$S$408,12,FALSE)/VLOOKUP($A187,'2013'!$F$10:$M$460,8,FALSE))*1000,#N/A)</f>
        <v>3.7853484747272326</v>
      </c>
      <c r="EE187" s="198">
        <f>IFERROR((VLOOKUP($A187,'1314'!$F$10:$S$408,12,FALSE)/VLOOKUP($A187,'2014'!$F$10:$M$460,8,FALSE))*1000,#N/A)</f>
        <v>4.632693580410324</v>
      </c>
      <c r="EF187" s="198">
        <f>IFERROR((VLOOKUP($A187,'1415'!$F$10:$S$408,12,FALSE)/VLOOKUP($A187,'2015'!$F$10:$M$460,8,FALSE))*1000,#N/A)</f>
        <v>5.4728546409807359</v>
      </c>
      <c r="EG187" s="198">
        <f>IFERROR((VLOOKUP($A187,'1516'!$F$10:$S$408,12,FALSE)/VLOOKUP($A187,'2016'!$F$10:$M$460,8,FALSE))*1000,#N/A)</f>
        <v>5.0065302568567693</v>
      </c>
      <c r="EH187" s="198">
        <f>IFERROR((VLOOKUP($A187,'1617'!$F$10:$S$408,12,FALSE)/VLOOKUP($A187,'2017'!$F$10:$M$460,8,FALSE))*1000,#N/A)</f>
        <v>9.6961861667744031</v>
      </c>
      <c r="EI187" s="198">
        <f>IFERROR((VLOOKUP($A187,'1718'!$F$10:$S$408,12,FALSE)/VLOOKUP($A187,'2018'!$F$10:$N$460,9,FALSE))*1000,#N/A)</f>
        <v>11.477151965993624</v>
      </c>
      <c r="EJ187" s="198">
        <f>IFERROR((VLOOKUP($A187,'1819'!$F$10:$S$408,12,FALSE)/VLOOKUP($A187,'2018'!$F$10:$N$460,9,FALSE))*1000,#N/A)</f>
        <v>9.9893730074388944</v>
      </c>
      <c r="EK187" s="198">
        <f>IFERROR((VLOOKUP($A187,'1920'!$F$10:$S$408,12,FALSE)/VLOOKUP($A187,'2019'!$F$10:$N$464,8,FALSE))*1000,#N/A)</f>
        <v>15.291480759965648</v>
      </c>
      <c r="EL187" s="198">
        <f>IFERROR((VLOOKUP($A187,'20 21'!$F$10:$S$408,12,FALSE)/VLOOKUP($A187,'2020'!$F$10:$N$469,8,FALSE))*1000,#N/A)</f>
        <v>10.130727737725795</v>
      </c>
      <c r="EM187" s="198">
        <f>IFERROR((VLOOKUP($A187,'21 22'!$F$10:$S$408,12,FALSE)/VLOOKUP($A187,'2021'!$F$10:$N$469,8,FALSE))*1000,#N/A)</f>
        <v>12.066673483996318</v>
      </c>
      <c r="EN187" s="198">
        <f>IFERROR((VLOOKUP($A187,'22 23'!$F$10:$S$408,12,FALSE)/VLOOKUP($A187,'2022'!$F$10:$N$469,8,FALSE))*1000,#N/A)</f>
        <v>6.4654301531498763</v>
      </c>
      <c r="EO187" s="196">
        <f>IFERROR((VLOOKUP($A187,'23 24'!$F$7:$S$408,12,FALSE)/VLOOKUP($A187,'2023'!$C$7:$N$469,9,FALSE))*1000,#N/A)</f>
        <v>8.1851031123355504</v>
      </c>
    </row>
    <row r="188" spans="1:145" x14ac:dyDescent="0.3">
      <c r="A188" t="s">
        <v>621</v>
      </c>
      <c r="B188" t="s">
        <v>1742</v>
      </c>
      <c r="C188" t="str">
        <f>IF(VLOOKUP($A188,'0910'!$F$10:$L$433,1,FALSE)=VLOOKUP($A188,'2010'!$C$5:$K$611,1,FALSE),VLOOKUP($A188,'0910'!$F$10:$L$433,1,FALSE),FALSE)</f>
        <v>North Dorset</v>
      </c>
      <c r="D188" t="str">
        <f>IF(VLOOKUP($A188,'1011'!$F$10:$L$433,1,FALSE)=VLOOKUP($A188,'2011'!$C$5:$K$611,1,FALSE),VLOOKUP($A188,'1011'!$F$10:$L$433,1,FALSE),FALSE)</f>
        <v>North Dorset</v>
      </c>
      <c r="E188" t="str">
        <f>IF(VLOOKUP(A188,'1112'!$F$10:$L$408,1,FALSE)=VLOOKUP(A188,'2012'!$F$10:$M$460,1,FALSE),VLOOKUP(A188,'1112'!$F$10:$L$408,1,FALSE),FALSE)</f>
        <v>North Dorset</v>
      </c>
      <c r="F188" t="str">
        <f>IF(VLOOKUP($A188,'1213'!$F$10:$L$408,1,FALSE)=VLOOKUP($A188,'2013'!$F$10:$M$460,1,FALSE),VLOOKUP($A188,'1213'!$F$10:$L$408,1,FALSE),FALSE)</f>
        <v>North Dorset</v>
      </c>
      <c r="G188" t="str">
        <f>IF(VLOOKUP($A188,'1314'!$F$10:$L$408,1,FALSE)=VLOOKUP($A188,'2014'!$F$10:$M$460,1,FALSE),VLOOKUP($A188,'1314'!$F$10:$L$408,1,FALSE),FALSE)</f>
        <v>North Dorset</v>
      </c>
      <c r="H188" t="str">
        <f>IF(VLOOKUP($A188,'1415'!$F$10:$L$408,1,FALSE)=VLOOKUP($A188,'2015'!$F$10:$M$460,1,FALSE),VLOOKUP($A188,'1415'!$F$10:$L$408,1,FALSE),FALSE)</f>
        <v>North Dorset</v>
      </c>
      <c r="I188" t="str">
        <f>IF(VLOOKUP($A188,'1516'!$F$10:$L$408,1,FALSE)=VLOOKUP($A188,'2015'!$F$10:$M$460,1,FALSE),VLOOKUP($A188,'1516'!$F$10:$L$408,1,FALSE),FALSE)</f>
        <v>North Dorset</v>
      </c>
      <c r="J188" t="str">
        <f>IF(VLOOKUP($A188,'1617'!$F$10:$L$408,1,FALSE)=VLOOKUP($A188,'2016'!$F$10:$M$460,1,FALSE),VLOOKUP($A188,'1617'!$F$10:$L$408,1,FALSE),FALSE)</f>
        <v>North Dorset</v>
      </c>
      <c r="K188" t="str">
        <f>IF(VLOOKUP($A188,'1718'!$F$10:$M$408,1,FALSE)=VLOOKUP($A188,'2017'!$F$10:$M$460,1,FALSE),VLOOKUP($A188,'1718'!$F$10:$M$408,1,FALSE),FALSE)</f>
        <v>North Dorset</v>
      </c>
      <c r="L188" t="str">
        <f>IF(VLOOKUP($A188,'1819'!$F$10:$M$408,1,FALSE)=VLOOKUP($A188,'2018'!$F$10:$M$460,1,FALSE),VLOOKUP($A188,'1819'!$F$10:$M$408,1,FALSE),FALSE)</f>
        <v>North Dorset</v>
      </c>
      <c r="M188" t="e">
        <f>IF(VLOOKUP($A188,'1920'!$F$10:$M$408,1,FALSE)=VLOOKUP($A188,'2019'!$F$10:$M$464,1,FALSE),VLOOKUP($A188,'1920'!$F$10:$M$408,1,FALSE),FALSE)</f>
        <v>#N/A</v>
      </c>
      <c r="N188" t="e">
        <f>IF(VLOOKUP($A188,'20 21'!$F$10:$N$408,1,FALSE)=VLOOKUP($A188,'2020'!$F$10:$O$468,1,FALSE),VLOOKUP($A188,'20 21'!$F$10:$N$408,1,FALSE),FALSE)</f>
        <v>#N/A</v>
      </c>
      <c r="O188" t="e">
        <f>IF(VLOOKUP($A188,'21 22'!$F$10:$N$408,1,FALSE)=VLOOKUP($A188,'2021'!$F$10:$O$471,1,FALSE),VLOOKUP($A188,'21 22'!$F$10:$N$408,1,FALSE),FALSE)</f>
        <v>#N/A</v>
      </c>
      <c r="P188" t="e">
        <f>IF(VLOOKUP($A188,'22 23'!$F$10:$N$408,1,FALSE)=VLOOKUP($A188,'2022'!$F$10:$O$468,1,FALSE),VLOOKUP($A188,'22 23'!$F$10:$N$408,1,FALSE),FALSE)</f>
        <v>#N/A</v>
      </c>
      <c r="Q188" t="e">
        <f>IF(VLOOKUP($A188,'23 24'!$F$7:$N$408,1,FALSE)=VLOOKUP($A188,'2023'!$C$7:$O$468,1,FALSE),VLOOKUP($A188,'23 24'!$F$7:$N$408,1,FALSE),FALSE)</f>
        <v>#N/A</v>
      </c>
      <c r="S188" s="196">
        <f>IFERROR((VLOOKUP($A188,'0910'!$F$10:$L$433,4,FALSE)/VLOOKUP($A188,'2010'!$C$5:$K$611,9,FALSE))*1000,#N/A)</f>
        <v>3.3222591362126246</v>
      </c>
      <c r="T188" s="196">
        <f>IFERROR((VLOOKUP($A188,'1011'!$F$10:$L$433,4,FALSE)/VLOOKUP($A188,'2011'!$C$5:$K$611,9,FALSE))*1000,#N/A)</f>
        <v>5.9210526315789478</v>
      </c>
      <c r="U188" s="196">
        <f>IFERROR((VLOOKUP($A188,'1112'!$F$10:$L$408,4,FALSE)/VLOOKUP($A188,'2012'!$F$10:$M$460,8,FALSE))*1000,#N/A)</f>
        <v>6.1748456288592788</v>
      </c>
      <c r="V188" s="196">
        <f>IFERROR((VLOOKUP($A188,'1213'!$F$10:$L$408,4,FALSE)/VLOOKUP($A188,'2013'!$F$10:$M$460,8,FALSE))*1000,#N/A)</f>
        <v>2.58732212160414</v>
      </c>
      <c r="W188" s="196">
        <f>IFERROR((VLOOKUP($A188,'1314'!$F$10:$L$408,4,FALSE)/VLOOKUP($A188,'2014'!$F$10:$M$460,8,FALSE))*1000,#N/A)</f>
        <v>3.2113037893384715</v>
      </c>
      <c r="X188" s="196">
        <f>IFERROR((VLOOKUP($A188,'1415'!$F$10:$L$408,4,FALSE)/VLOOKUP($A188,'2015'!$F$10:$M$460,8,FALSE))*1000,#N/A)</f>
        <v>4.1507024265644956</v>
      </c>
      <c r="Y188" s="196">
        <f>IFERROR((VLOOKUP($A188,'1516'!$F$10:$L$408,4,FALSE)/VLOOKUP($A188,'2016'!$F$10:$M$460,8,FALSE))*1000,#N/A)</f>
        <v>5.3899809765377302</v>
      </c>
      <c r="Z188" s="196">
        <f>IFERROR((VLOOKUP($A188,'1617'!$F$10:$L$408,4,FALSE)/VLOOKUP($A188,'2017'!$F$10:$M$460,8,FALSE))*1000,#N/A)</f>
        <v>3.7878787878787881</v>
      </c>
      <c r="AA188" s="196">
        <f>IFERROR((VLOOKUP($A188,'1718'!$F$10:$L$408,4,FALSE)/VLOOKUP($A188,'2018'!$F$10:$N$460,9,FALSE))*1000,#N/A)</f>
        <v>3.454773869346734</v>
      </c>
      <c r="AB188" s="196">
        <f>IFERROR((VLOOKUP($A188,'1819'!$F$10:$L$408,4,FALSE)/VLOOKUP($A188,'2018'!$F$10:$N$460,9,FALSE))*1000,#N/A)</f>
        <v>2.8266331658291457</v>
      </c>
      <c r="AC188" s="196" t="e">
        <f>IFERROR((VLOOKUP($A188,'1920'!$F$10:$L$408,4,FALSE)/VLOOKUP($A188,'2019'!$F$10:$N$464,8,FALSE))*1000,#N/A)</f>
        <v>#N/A</v>
      </c>
      <c r="AD188" s="196" t="e">
        <f>IFERROR((VLOOKUP($A188,'20 21'!$F$10:$M$408,4,FALSE)/VLOOKUP($A188,'2020'!$F$10:$N$469,8,FALSE))*1000,#N/A)</f>
        <v>#N/A</v>
      </c>
      <c r="AE188" s="196" t="e">
        <f>IFERROR((VLOOKUP($A188,'21 22'!$F$10:$M$408,4,FALSE)/VLOOKUP($A188,'2021'!$F$10:$N$469,8,FALSE))*1000,#N/A)</f>
        <v>#N/A</v>
      </c>
      <c r="AF188" s="196" t="e">
        <f>IFERROR((VLOOKUP($A188,'22 23'!$F$10:$M$408,4,FALSE)/VLOOKUP($A188,'2022'!$F$10:$N$469,8,FALSE))*1000,#N/A)</f>
        <v>#N/A</v>
      </c>
      <c r="AG188" s="196" t="e">
        <f>IFERROR((VLOOKUP($A188,'23 24'!$F$7:$M$408,4,FALSE)/VLOOKUP($A188,'2023'!$C$7:$N$469,9,FALSE))*1000,#N/A)</f>
        <v>#N/A</v>
      </c>
      <c r="AI188" s="196">
        <f>IFERROR((VLOOKUP($A188,'0910'!$F$10:$L$433,5,FALSE)/VLOOKUP($A188,'2010'!$C$5:$K$611,9,FALSE))*1000,#N/A)</f>
        <v>4.6511627906976747</v>
      </c>
      <c r="AJ188" s="196">
        <f>IFERROR((VLOOKUP($A188,'1011'!$F$10:$L$433,5,FALSE)/VLOOKUP($A188,'2011'!$C$5:$K$611,9,FALSE))*1000,#N/A)</f>
        <v>3.9473684210526319</v>
      </c>
      <c r="AK188" s="196">
        <f>IFERROR((VLOOKUP($A188,'1112'!$F$10:$L$408,5,FALSE)/VLOOKUP($A188,'2012'!$F$10:$M$460,8,FALSE))*1000,#N/A)</f>
        <v>1.9499512512187196</v>
      </c>
      <c r="AL188" s="196">
        <f>IFERROR((VLOOKUP($A188,'1213'!$F$10:$L$408,5,FALSE)/VLOOKUP($A188,'2013'!$F$10:$M$460,8,FALSE))*1000,#N/A)</f>
        <v>1.9404915912031049</v>
      </c>
      <c r="AM188" s="196">
        <f>IFERROR((VLOOKUP($A188,'1314'!$F$10:$L$408,5,FALSE)/VLOOKUP($A188,'2014'!$F$10:$M$460,8,FALSE))*1000,#N/A)</f>
        <v>2.2479126525369297</v>
      </c>
      <c r="AN188" s="196">
        <f>IFERROR((VLOOKUP($A188,'1415'!$F$10:$L$408,5,FALSE)/VLOOKUP($A188,'2015'!$F$10:$M$460,8,FALSE))*1000,#N/A)</f>
        <v>1.277139208173691</v>
      </c>
      <c r="AO188" s="196">
        <f>IFERROR((VLOOKUP($A188,'1516'!$F$10:$L$408,5,FALSE)/VLOOKUP($A188,'2016'!$F$10:$M$460,8,FALSE))*1000,#N/A)</f>
        <v>0.95117311350665823</v>
      </c>
      <c r="AP188" s="196">
        <f>IFERROR((VLOOKUP($A188,'1617'!$F$10:$L$408,5,FALSE)/VLOOKUP($A188,'2017'!$F$10:$M$460,8,FALSE))*1000,#N/A)</f>
        <v>0.31565656565656569</v>
      </c>
      <c r="AQ188" s="196">
        <f>IFERROR((VLOOKUP($A188,'1718'!$F$10:$L$408,5,FALSE)/VLOOKUP($A188,'2018'!$F$10:$N$460,9,FALSE))*1000,#N/A)</f>
        <v>0.314070351758794</v>
      </c>
      <c r="AR188" s="196">
        <f>IFERROR((VLOOKUP($A188,'1819'!$F$10:$L$408,5,FALSE)/VLOOKUP($A188,'2018'!$F$10:$N$460,9,FALSE))*1000,#N/A)</f>
        <v>0.62814070351758799</v>
      </c>
      <c r="AS188" s="196" t="e">
        <f>IFERROR((VLOOKUP($A188,'1920'!$F$10:$L$408,5,FALSE)/VLOOKUP($A188,'2019'!$F$10:$N$464,8,FALSE))*1000,#N/A)</f>
        <v>#N/A</v>
      </c>
      <c r="AT188" s="196" t="e">
        <f>IFERROR((VLOOKUP($A188,'20 21'!$F$10:$L$408,5,FALSE)/VLOOKUP($A188,'2020'!$F$10:$N$469,8,FALSE))*1000,#N/A)</f>
        <v>#N/A</v>
      </c>
      <c r="AU188" s="196" t="e">
        <f>IFERROR((VLOOKUP($A188,'21 22'!$F$10:$L$408,5,FALSE)/VLOOKUP($A188,'2021'!$F$10:$N$469,8,FALSE))*1000,#N/A)</f>
        <v>#N/A</v>
      </c>
      <c r="AV188" s="196" t="e">
        <f>IFERROR((VLOOKUP($A188,'22 23'!$F$10:$L$408,5,FALSE)/VLOOKUP($A188,'2022'!$F$10:$N$469,8,FALSE))*1000,#N/A)</f>
        <v>#N/A</v>
      </c>
      <c r="AW188" s="196" t="e">
        <f>IFERROR((VLOOKUP($A188,'23 24'!$F$7:$M$408,5,FALSE)/VLOOKUP($A188,'2023'!$C$7:$N$469,9,FALSE))*1000,#N/A)</f>
        <v>#N/A</v>
      </c>
      <c r="AY188" s="196">
        <f>IFERROR((VLOOKUP($A188,'0910'!$F$10:$L$433,6,FALSE)/VLOOKUP($A188,'2010'!$C$5:$K$611,9,FALSE))*1000,#N/A)</f>
        <v>0</v>
      </c>
      <c r="AZ188" s="196">
        <f>IFERROR((VLOOKUP($A188,'1011'!$F$10:$L$433,6,FALSE)/VLOOKUP($A188,'2011'!$C$5:$K$611,9,FALSE))*1000,#N/A)</f>
        <v>0</v>
      </c>
      <c r="BA188" s="196">
        <f>IFERROR((VLOOKUP($A188,'1112'!$F$10:$L$408,6,FALSE)/VLOOKUP($A188,'2012'!$F$10:$M$460,8,FALSE))*1000,#N/A)</f>
        <v>0</v>
      </c>
      <c r="BB188" s="196">
        <f>IFERROR((VLOOKUP($A188,'1213'!$F$10:$L$408,6,FALSE)/VLOOKUP($A188,'2013'!$F$10:$M$460,8,FALSE))*1000,#N/A)</f>
        <v>0</v>
      </c>
      <c r="BC188" s="196">
        <f>IFERROR((VLOOKUP($A188,'1314'!$F$10:$L$408,6,FALSE)/VLOOKUP($A188,'2014'!$F$10:$M$460,8,FALSE))*1000,#N/A)</f>
        <v>0</v>
      </c>
      <c r="BD188" s="196">
        <f>IFERROR((VLOOKUP($A188,'1415'!$F$10:$L$408,6,FALSE)/VLOOKUP($A188,'2015'!$F$10:$M$460,8,FALSE))*1000,#N/A)</f>
        <v>0</v>
      </c>
      <c r="BE188" s="196">
        <f>IFERROR((VLOOKUP($A188,'1516'!$F$10:$L$408,6,FALSE)/VLOOKUP($A188,'2016'!$F$10:$M$460,8,FALSE))*1000,#N/A)</f>
        <v>0</v>
      </c>
      <c r="BF188" s="196">
        <f>IFERROR((VLOOKUP($A188,'1617'!$F$10:$L$408,6,FALSE)/VLOOKUP($A188,'2017'!$F$10:$M$460,8,FALSE))*1000,#N/A)</f>
        <v>0</v>
      </c>
      <c r="BG188" s="196">
        <f>IFERROR((VLOOKUP($A188,'1718'!$F$10:$L$408,6,FALSE)/VLOOKUP($A188,'2018'!$F$10:$N$460,9,FALSE))*1000,#N/A)</f>
        <v>0</v>
      </c>
      <c r="BH188" s="196">
        <f>IFERROR((VLOOKUP($A188,'1819'!$F$10:$L$408,6,FALSE)/VLOOKUP($A188,'2018'!$F$10:$N$460,9,FALSE))*1000,#N/A)</f>
        <v>0</v>
      </c>
      <c r="BI188" s="196" t="e">
        <f>IFERROR((VLOOKUP($A188,'1920'!$F$10:$L$408,6,FALSE)/VLOOKUP($A188,'2019'!$F$10:$N$464,8,FALSE))*1000,#N/A)</f>
        <v>#N/A</v>
      </c>
      <c r="BJ188" s="196" t="e">
        <f>IFERROR((VLOOKUP($A188,'20 21'!$F$10:$L$408,6,FALSE)/VLOOKUP($A188,'2020'!$F$10:$N$469,8,FALSE))*1000,#N/A)</f>
        <v>#N/A</v>
      </c>
      <c r="BK188" s="196" t="e">
        <f>IFERROR((VLOOKUP($A188,'21 22'!$F$10:$L$408,6,FALSE)/VLOOKUP($A188,'2021'!$F$10:$N$469,8,FALSE))*1000,#N/A)</f>
        <v>#N/A</v>
      </c>
      <c r="BL188" s="196" t="e">
        <f>IFERROR((VLOOKUP($A188,'22 23'!$F$10:$L$408,6,FALSE)/VLOOKUP($A188,'2022'!$F$10:$N$469,8,FALSE))*1000,#N/A)</f>
        <v>#N/A</v>
      </c>
      <c r="BM188" s="196" t="e">
        <f>IFERROR((VLOOKUP($A188,'23 24'!$F$7:$M$408,6,FALSE)/VLOOKUP($A188,'2023'!$C$7:$N$469,9,FALSE))*1000,#N/A)</f>
        <v>#N/A</v>
      </c>
      <c r="BO188" s="196">
        <f>IFERROR((VLOOKUP($A188,'0910'!$F$10:$L$433,7,FALSE)/VLOOKUP($A188,'2010'!$C$5:$K$611,9,FALSE))*1000,#N/A)</f>
        <v>7.9734219269102979</v>
      </c>
      <c r="BP188" s="196">
        <f>IFERROR((VLOOKUP($A188,'1011'!$F$10:$L$433,7,FALSE)/VLOOKUP($A188,'2011'!$C$5:$K$611,9,FALSE))*1000,#N/A)</f>
        <v>9.8684210526315788</v>
      </c>
      <c r="BQ188" s="196">
        <f>IFERROR((VLOOKUP($A188,'1112'!$F$10:$L$408,7,FALSE)/VLOOKUP($A188,'2012'!$F$10:$M$460,8,FALSE))*1000,#N/A)</f>
        <v>8.1247968800779979</v>
      </c>
      <c r="BR188" s="196">
        <f>IFERROR((VLOOKUP($A188,'1213'!$F$10:$L$408,7,FALSE)/VLOOKUP($A188,'2013'!$F$10:$M$460,8,FALSE))*1000,#N/A)</f>
        <v>4.2043984476067271</v>
      </c>
      <c r="BS188" s="196">
        <f>IFERROR((VLOOKUP($A188,'1314'!$F$10:$L$408,7,FALSE)/VLOOKUP($A188,'2014'!$F$10:$M$460,8,FALSE))*1000,#N/A)</f>
        <v>5.4592164418754008</v>
      </c>
      <c r="BT188" s="196">
        <f>IFERROR((VLOOKUP($A188,'1415'!$F$10:$L$408,7,FALSE)/VLOOKUP($A188,'2015'!$F$10:$M$460,8,FALSE))*1000,#N/A)</f>
        <v>5.4278416347381864</v>
      </c>
      <c r="BU188" s="196">
        <f>IFERROR((VLOOKUP($A188,'1516'!$F$10:$L$408,7,FALSE)/VLOOKUP($A188,'2016'!$F$10:$M$460,8,FALSE))*1000,#N/A)</f>
        <v>6.024096385542169</v>
      </c>
      <c r="BV188" s="196">
        <f>IFERROR((VLOOKUP($A188,'1617'!$F$10:$L$408,7,FALSE)/VLOOKUP($A188,'2017'!$F$10:$M$460,8,FALSE))*1000,#N/A)</f>
        <v>4.1035353535353538</v>
      </c>
      <c r="BW188" s="196">
        <f>IFERROR((VLOOKUP($A188,'1718'!$F$10:$L$408,7,FALSE)/VLOOKUP($A188,'2018'!$F$10:$N$460,9,FALSE))*1000,#N/A)</f>
        <v>3.7688442211055273</v>
      </c>
      <c r="BX188" s="196">
        <f>IFERROR((VLOOKUP($A188,'1819'!$F$10:$L$408,7,FALSE)/VLOOKUP($A188,'2018'!$F$10:$N$460,9,FALSE))*1000,#N/A)</f>
        <v>3.1407035175879399</v>
      </c>
      <c r="BY188" s="196" t="e">
        <f>IFERROR((VLOOKUP($A188,'1920'!$F$10:$L$408,7,FALSE)/VLOOKUP($A188,'2019'!$F$10:$N$464,8,FALSE))*1000,#N/A)</f>
        <v>#N/A</v>
      </c>
      <c r="BZ188" s="196" t="e">
        <f>IFERROR((VLOOKUP($A188,'20 21'!$F$10:$L$408,7,FALSE)/VLOOKUP($A188,'2020'!$F$10:$N$469,8,FALSE))*1000,#N/A)</f>
        <v>#N/A</v>
      </c>
      <c r="CA188" s="196" t="e">
        <f>IFERROR((VLOOKUP($A188,'21 22'!$F$10:$L$408,7,FALSE)/VLOOKUP($A188,'2021'!$F$10:$N$469,8,FALSE))*1000,#N/A)</f>
        <v>#N/A</v>
      </c>
      <c r="CB188" s="196" t="e">
        <f>IFERROR((VLOOKUP($A188,'22 23'!$F$10:$L$408,7,FALSE)/VLOOKUP($A188,'2022'!$F$10:$N$469,8,FALSE))*1000,#N/A)</f>
        <v>#N/A</v>
      </c>
      <c r="CC188" s="196" t="e">
        <f>IFERROR((VLOOKUP($A188,'23 24'!$F$7:$M$408,7,FALSE)/VLOOKUP($A188,'2023'!$C$7:$N$469,9,FALSE))*1000,#N/A)</f>
        <v>#N/A</v>
      </c>
      <c r="CE188" s="198">
        <f>IFERROR((VLOOKUP($A188,'0910'!$F$10:$S$433,9,FALSE)/VLOOKUP($A188,'2010'!$C$5:$K$611,9,FALSE))*1000,#N/A)</f>
        <v>4.3189368770764123</v>
      </c>
      <c r="CF188" s="198">
        <f>IFERROR((VLOOKUP($A188,'1011'!$F$10:$S$433,10,FALSE)/VLOOKUP($A188,'2011'!$C$5:$K$611,9,FALSE))*1000,#N/A)</f>
        <v>3.6184210526315788</v>
      </c>
      <c r="CG188" s="198">
        <f>IFERROR((VLOOKUP($A188,'1112'!$F$10:$S$408,9,FALSE)/VLOOKUP($A188,'2012'!$F$10:$M$460,8,FALSE))*1000,#N/A)</f>
        <v>5.8498537536561583</v>
      </c>
      <c r="CH188" s="198">
        <f>IFERROR((VLOOKUP($A188,'1213'!$F$10:$S$408,9,FALSE)/VLOOKUP($A188,'2013'!$F$10:$M$460,8,FALSE))*1000,#N/A)</f>
        <v>3.2341526520051747</v>
      </c>
      <c r="CI188" s="198">
        <f>IFERROR((VLOOKUP($A188,'1314'!$F$10:$S$408,9,FALSE)/VLOOKUP($A188,'2014'!$F$10:$M$460,8,FALSE))*1000,#N/A)</f>
        <v>2.2479126525369297</v>
      </c>
      <c r="CJ188" s="198">
        <f>IFERROR((VLOOKUP($A188,'1415'!$F$10:$S$408,9,FALSE)/VLOOKUP($A188,'2015'!$F$10:$M$460,8,FALSE))*1000,#N/A)</f>
        <v>2.8735632183908044</v>
      </c>
      <c r="CK188" s="198">
        <f>IFERROR((VLOOKUP($A188,'1516'!$F$10:$S$408,9,FALSE)/VLOOKUP($A188,'2016'!$F$10:$M$460,8,FALSE))*1000,#N/A)</f>
        <v>3.8046924540266329</v>
      </c>
      <c r="CL188" s="198">
        <f>IFERROR((VLOOKUP($A188,'1617'!$F$10:$S$408,9,FALSE)/VLOOKUP($A188,'2017'!$F$10:$M$460,8,FALSE))*1000,#N/A)</f>
        <v>5.3661616161616159</v>
      </c>
      <c r="CM188" s="198">
        <f>IFERROR((VLOOKUP($A188,'1718'!$F$10:$S$408,9,FALSE)/VLOOKUP($A188,'2018'!$F$10:$N$460,9,FALSE))*1000,#N/A)</f>
        <v>2.8266331658291457</v>
      </c>
      <c r="CN188" s="198">
        <f>IFERROR((VLOOKUP($A188,'1819'!$F$10:$S$408,9,FALSE)/VLOOKUP($A188,'2018'!$F$10:$N$460,9,FALSE))*1000,#N/A)</f>
        <v>5.9673366834170851</v>
      </c>
      <c r="CO188" s="198" t="e">
        <f>IFERROR((VLOOKUP($A188,'1920'!$F$10:$S$408,9,FALSE)/VLOOKUP($A188,'2019'!$F$10:$N$464,8,FALSE))*1000,#N/A)</f>
        <v>#N/A</v>
      </c>
      <c r="CP188" s="198" t="e">
        <f>IFERROR((VLOOKUP($A188,'20 21'!$F$10:$S$408,9,FALSE)/VLOOKUP($A188,'2020'!$F$10:$N$469,8,FALSE))*1000,#N/A)</f>
        <v>#N/A</v>
      </c>
      <c r="CQ188" s="198" t="e">
        <f>IFERROR((VLOOKUP($A188,'21 22'!$F$10:$S$408,9,FALSE)/VLOOKUP($A188,'2021'!$F$10:$N$469,8,FALSE))*1000,#N/A)</f>
        <v>#N/A</v>
      </c>
      <c r="CR188" s="198" t="e">
        <f>IFERROR((VLOOKUP($A188,'22 23'!$F$10:$S$408,9,FALSE)/VLOOKUP($A188,'2022'!$F$10:$N$469,8,FALSE))*1000,#N/A)</f>
        <v>#N/A</v>
      </c>
      <c r="CS188" s="196" t="e">
        <f>IFERROR((VLOOKUP($A188,'23 24'!$F$7:$S$408,9,FALSE)/VLOOKUP($A188,'2023'!$C$7:$N$469,9,FALSE))*1000,#N/A)</f>
        <v>#N/A</v>
      </c>
      <c r="CU188" s="198">
        <f>IFERROR((VLOOKUP($A188,'0910'!$F$10:$S$433,10,FALSE)/VLOOKUP($A188,'2010'!$C$5:$K$611,9,FALSE))*1000,#N/A)</f>
        <v>0.99667774086378724</v>
      </c>
      <c r="CV188" s="198">
        <f>IFERROR((VLOOKUP($A188,'1011'!$F$10:$S$433,11,FALSE)/VLOOKUP($A188,'2011'!$C$5:$K$611,9,FALSE))*1000,#N/A)</f>
        <v>6.5789473684210522</v>
      </c>
      <c r="CW188" s="198">
        <f>IFERROR((VLOOKUP($A188,'1112'!$F$10:$S$408,10,FALSE)/VLOOKUP($A188,'2012'!$F$10:$M$460,8,FALSE))*1000,#N/A)</f>
        <v>4.8748781280467988</v>
      </c>
      <c r="CX188" s="198">
        <f>IFERROR((VLOOKUP($A188,'1213'!$F$10:$S$408,10,FALSE)/VLOOKUP($A188,'2013'!$F$10:$M$460,8,FALSE))*1000,#N/A)</f>
        <v>0.97024579560155244</v>
      </c>
      <c r="CY188" s="198">
        <f>IFERROR((VLOOKUP($A188,'1314'!$F$10:$S$408,10,FALSE)/VLOOKUP($A188,'2014'!$F$10:$M$460,8,FALSE))*1000,#N/A)</f>
        <v>5.1380860629415537</v>
      </c>
      <c r="CZ188" s="198">
        <f>IFERROR((VLOOKUP($A188,'1415'!$F$10:$S$408,10,FALSE)/VLOOKUP($A188,'2015'!$F$10:$M$460,8,FALSE))*1000,#N/A)</f>
        <v>1.277139208173691</v>
      </c>
      <c r="DA188" s="198">
        <f>IFERROR((VLOOKUP($A188,'1516'!$F$10:$S$408,10,FALSE)/VLOOKUP($A188,'2016'!$F$10:$M$460,8,FALSE))*1000,#N/A)</f>
        <v>0.95117311350665823</v>
      </c>
      <c r="DB188" s="198">
        <f>IFERROR((VLOOKUP($A188,'1617'!$F$10:$S$408,10,FALSE)/VLOOKUP($A188,'2017'!$F$10:$M$460,8,FALSE))*1000,#N/A)</f>
        <v>0.94696969696969702</v>
      </c>
      <c r="DC188" s="198">
        <f>IFERROR((VLOOKUP($A188,'1718'!$F$10:$S$408,10,FALSE)/VLOOKUP($A188,'2018'!$F$10:$N$460,9,FALSE))*1000,#N/A)</f>
        <v>0</v>
      </c>
      <c r="DD188" s="198">
        <f>IFERROR((VLOOKUP($A188,'1819'!$F$10:$S$408,10,FALSE)/VLOOKUP($A188,'2018'!$F$10:$N$460,9,FALSE))*1000,#N/A)</f>
        <v>0.94221105527638183</v>
      </c>
      <c r="DE188" s="198" t="e">
        <f>IFERROR((VLOOKUP($A188,'1920'!$F$10:$S$408,10,FALSE)/VLOOKUP($A188,'2019'!$F$10:$N$464,8,FALSE))*1000,#N/A)</f>
        <v>#N/A</v>
      </c>
      <c r="DF188" s="198" t="e">
        <f>IFERROR((VLOOKUP($A188,'20 21'!$F$10:$S$408,10,FALSE)/VLOOKUP($A188,'2020'!$F$10:$N$469,8,FALSE))*1000,#N/A)</f>
        <v>#N/A</v>
      </c>
      <c r="DG188" s="198" t="e">
        <f>IFERROR((VLOOKUP($A188,'21 22'!$F$10:$S$408,10,FALSE)/VLOOKUP($A188,'2021'!$F$10:$N$469,8,FALSE))*1000,#N/A)</f>
        <v>#N/A</v>
      </c>
      <c r="DH188" s="198" t="e">
        <f>IFERROR((VLOOKUP($A188,'22 23'!$F$10:$S$408,10,FALSE)/VLOOKUP($A188,'2022'!$F$10:$N$469,8,FALSE))*1000,#N/A)</f>
        <v>#N/A</v>
      </c>
      <c r="DI188" s="196" t="e">
        <f>IFERROR((VLOOKUP($A188,'23 24'!$F$7:$S$408,10,FALSE)/VLOOKUP($A188,'2023'!$C$7:$N$469,9,FALSE))*1000,#N/A)</f>
        <v>#N/A</v>
      </c>
      <c r="DK188" s="198">
        <f>IFERROR((VLOOKUP($A188,'0910'!$F$10:$S$433,11,FALSE)/VLOOKUP($A188,'2010'!$C$5:$K$611,9,FALSE))*1000,#N/A)</f>
        <v>0</v>
      </c>
      <c r="DL188" s="198">
        <f>IFERROR((VLOOKUP($A188,'1011'!$F$10:$S$433,12,FALSE)/VLOOKUP($A188,'2011'!$C$5:$K$611,9,FALSE))*1000,#N/A)</f>
        <v>0</v>
      </c>
      <c r="DM188" s="198">
        <f>IFERROR((VLOOKUP($A188,'1112'!$F$10:$S$408,11,FALSE)/VLOOKUP($A188,'2012'!$F$10:$M$460,8,FALSE))*1000,#N/A)</f>
        <v>0</v>
      </c>
      <c r="DN188" s="198">
        <f>IFERROR((VLOOKUP($A188,'1213'!$F$10:$S$408,11,FALSE)/VLOOKUP($A188,'2013'!$F$10:$M$460,8,FALSE))*1000,#N/A)</f>
        <v>0</v>
      </c>
      <c r="DO188" s="198">
        <f>IFERROR((VLOOKUP($A188,'1314'!$F$10:$S$408,11,FALSE)/VLOOKUP($A188,'2014'!$F$10:$M$460,8,FALSE))*1000,#N/A)</f>
        <v>0</v>
      </c>
      <c r="DP188" s="198">
        <f>IFERROR((VLOOKUP($A188,'1415'!$F$10:$S$408,11,FALSE)/VLOOKUP($A188,'2015'!$F$10:$M$460,8,FALSE))*1000,#N/A)</f>
        <v>0</v>
      </c>
      <c r="DQ188" s="198">
        <f>IFERROR((VLOOKUP($A188,'1516'!$F$10:$S$408,11,FALSE)/VLOOKUP($A188,'2016'!$F$10:$M$460,8,FALSE))*1000,#N/A)</f>
        <v>0</v>
      </c>
      <c r="DR188" s="198">
        <f>IFERROR((VLOOKUP($A188,'1617'!$F$10:$S$408,11,FALSE)/VLOOKUP($A188,'2017'!$F$10:$M$460,8,FALSE))*1000,#N/A)</f>
        <v>0</v>
      </c>
      <c r="DS188" s="198">
        <f>IFERROR((VLOOKUP($A188,'1718'!$F$10:$S$408,11,FALSE)/VLOOKUP($A188,'2018'!$F$10:$N$460,9,FALSE))*1000,#N/A)</f>
        <v>0</v>
      </c>
      <c r="DT188" s="198">
        <f>IFERROR((VLOOKUP($A188,'1819'!$F$10:$S$408,11,FALSE)/VLOOKUP($A188,'2018'!$F$10:$N$460,9,FALSE))*1000,#N/A)</f>
        <v>0</v>
      </c>
      <c r="DU188" s="198" t="e">
        <f>IFERROR((VLOOKUP($A188,'1920'!$F$10:$S$408,11,FALSE)/VLOOKUP($A188,'2019'!$F$10:$N$464,8,FALSE))*1000,#N/A)</f>
        <v>#N/A</v>
      </c>
      <c r="DV188" s="198" t="e">
        <f>IFERROR((VLOOKUP($A188,'20 21'!$F$10:$S$408,11,FALSE)/VLOOKUP($A188,'2020'!$F$10:$N$469,8,FALSE))*1000,#N/A)</f>
        <v>#N/A</v>
      </c>
      <c r="DW188" s="198" t="e">
        <f>IFERROR((VLOOKUP($A188,'21 22'!$F$10:$S$408,11,FALSE)/VLOOKUP($A188,'2021'!$F$10:$N$469,8,FALSE))*1000,#N/A)</f>
        <v>#N/A</v>
      </c>
      <c r="DX188" s="198" t="e">
        <f>IFERROR((VLOOKUP($A188,'22 23'!$F$10:$S$408,11,FALSE)/VLOOKUP($A188,'2022'!$F$10:$N$469,8,FALSE))*1000,#N/A)</f>
        <v>#N/A</v>
      </c>
      <c r="DY188" s="196" t="e">
        <f>IFERROR((VLOOKUP($A188,'23 24'!$F$7:$S$408,11,FALSE)/VLOOKUP($A188,'2023'!$C$7:$N$469,9,FALSE))*1000,#N/A)</f>
        <v>#N/A</v>
      </c>
      <c r="EA188" s="198">
        <f>IFERROR((VLOOKUP($A188,'0910'!$F$10:$S$433,12,FALSE)/VLOOKUP($A188,'2010'!$C$5:$K$611,9,FALSE))*1000,#N/A)</f>
        <v>5.3156146179401995</v>
      </c>
      <c r="EB188" s="198">
        <f>IFERROR((VLOOKUP($A188,'1011'!$F$10:$S$433,13,FALSE)/VLOOKUP($A188,'2011'!$C$5:$K$611,9,FALSE))*1000,#N/A)</f>
        <v>10.526315789473683</v>
      </c>
      <c r="EC188" s="198">
        <f>IFERROR((VLOOKUP($A188,'1112'!$F$10:$S$408,12,FALSE)/VLOOKUP($A188,'2012'!$F$10:$M$460,8,FALSE))*1000,#N/A)</f>
        <v>10.724731881702956</v>
      </c>
      <c r="ED188" s="198">
        <f>IFERROR((VLOOKUP($A188,'1213'!$F$10:$S$408,12,FALSE)/VLOOKUP($A188,'2013'!$F$10:$M$460,8,FALSE))*1000,#N/A)</f>
        <v>4.2043984476067271</v>
      </c>
      <c r="EE188" s="198">
        <f>IFERROR((VLOOKUP($A188,'1314'!$F$10:$S$408,12,FALSE)/VLOOKUP($A188,'2014'!$F$10:$M$460,8,FALSE))*1000,#N/A)</f>
        <v>7.3859987154784843</v>
      </c>
      <c r="EF188" s="198">
        <f>IFERROR((VLOOKUP($A188,'1415'!$F$10:$S$408,12,FALSE)/VLOOKUP($A188,'2015'!$F$10:$M$460,8,FALSE))*1000,#N/A)</f>
        <v>4.1507024265644956</v>
      </c>
      <c r="EG188" s="198">
        <f>IFERROR((VLOOKUP($A188,'1516'!$F$10:$S$408,12,FALSE)/VLOOKUP($A188,'2016'!$F$10:$M$460,8,FALSE))*1000,#N/A)</f>
        <v>4.7558655675332906</v>
      </c>
      <c r="EH188" s="198">
        <f>IFERROR((VLOOKUP($A188,'1617'!$F$10:$S$408,12,FALSE)/VLOOKUP($A188,'2017'!$F$10:$M$460,8,FALSE))*1000,#N/A)</f>
        <v>6.3131313131313131</v>
      </c>
      <c r="EI188" s="198">
        <f>IFERROR((VLOOKUP($A188,'1718'!$F$10:$S$408,12,FALSE)/VLOOKUP($A188,'2018'!$F$10:$N$460,9,FALSE))*1000,#N/A)</f>
        <v>2.8266331658291457</v>
      </c>
      <c r="EJ188" s="198">
        <f>IFERROR((VLOOKUP($A188,'1819'!$F$10:$S$408,12,FALSE)/VLOOKUP($A188,'2018'!$F$10:$N$460,9,FALSE))*1000,#N/A)</f>
        <v>6.9095477386934681</v>
      </c>
      <c r="EK188" s="198" t="e">
        <f>IFERROR((VLOOKUP($A188,'1920'!$F$10:$S$408,12,FALSE)/VLOOKUP($A188,'2019'!$F$10:$N$464,8,FALSE))*1000,#N/A)</f>
        <v>#N/A</v>
      </c>
      <c r="EL188" s="198" t="e">
        <f>IFERROR((VLOOKUP($A188,'20 21'!$F$10:$S$408,12,FALSE)/VLOOKUP($A188,'2020'!$F$10:$N$469,8,FALSE))*1000,#N/A)</f>
        <v>#N/A</v>
      </c>
      <c r="EM188" s="198" t="e">
        <f>IFERROR((VLOOKUP($A188,'21 22'!$F$10:$S$408,12,FALSE)/VLOOKUP($A188,'2021'!$F$10:$N$469,8,FALSE))*1000,#N/A)</f>
        <v>#N/A</v>
      </c>
      <c r="EN188" s="198" t="e">
        <f>IFERROR((VLOOKUP($A188,'22 23'!$F$10:$S$408,12,FALSE)/VLOOKUP($A188,'2022'!$F$10:$N$469,8,FALSE))*1000,#N/A)</f>
        <v>#N/A</v>
      </c>
      <c r="EO188" s="196" t="e">
        <f>IFERROR((VLOOKUP($A188,'23 24'!$F$7:$S$408,12,FALSE)/VLOOKUP($A188,'2023'!$C$7:$N$469,9,FALSE))*1000,#N/A)</f>
        <v>#N/A</v>
      </c>
    </row>
    <row r="189" spans="1:145" x14ac:dyDescent="0.3">
      <c r="A189" t="s">
        <v>569</v>
      </c>
      <c r="B189" t="s">
        <v>1743</v>
      </c>
      <c r="C189" t="str">
        <f>IF(VLOOKUP($A189,'0910'!$F$10:$L$433,1,FALSE)=VLOOKUP($A189,'2010'!$C$5:$K$611,1,FALSE),VLOOKUP($A189,'0910'!$F$10:$L$433,1,FALSE),FALSE)</f>
        <v>North East Derbyshire</v>
      </c>
      <c r="D189" t="str">
        <f>IF(VLOOKUP($A189,'1011'!$F$10:$L$433,1,FALSE)=VLOOKUP($A189,'2011'!$C$5:$K$611,1,FALSE),VLOOKUP($A189,'1011'!$F$10:$L$433,1,FALSE),FALSE)</f>
        <v>North East Derbyshire</v>
      </c>
      <c r="E189" t="str">
        <f>IF(VLOOKUP(A189,'1112'!$F$10:$L$408,1,FALSE)=VLOOKUP(A189,'2012'!$F$10:$M$460,1,FALSE),VLOOKUP(A189,'1112'!$F$10:$L$408,1,FALSE),FALSE)</f>
        <v>North East Derbyshire</v>
      </c>
      <c r="F189" t="str">
        <f>IF(VLOOKUP($A189,'1213'!$F$10:$L$408,1,FALSE)=VLOOKUP($A189,'2013'!$F$10:$M$460,1,FALSE),VLOOKUP($A189,'1213'!$F$10:$L$408,1,FALSE),FALSE)</f>
        <v>North East Derbyshire</v>
      </c>
      <c r="G189" t="str">
        <f>IF(VLOOKUP($A189,'1314'!$F$10:$L$408,1,FALSE)=VLOOKUP($A189,'2014'!$F$10:$M$460,1,FALSE),VLOOKUP($A189,'1314'!$F$10:$L$408,1,FALSE),FALSE)</f>
        <v>North East Derbyshire</v>
      </c>
      <c r="H189" t="str">
        <f>IF(VLOOKUP($A189,'1415'!$F$10:$L$408,1,FALSE)=VLOOKUP($A189,'2015'!$F$10:$M$460,1,FALSE),VLOOKUP($A189,'1415'!$F$10:$L$408,1,FALSE),FALSE)</f>
        <v>North East Derbyshire</v>
      </c>
      <c r="I189" t="str">
        <f>IF(VLOOKUP($A189,'1516'!$F$10:$L$408,1,FALSE)=VLOOKUP($A189,'2015'!$F$10:$M$460,1,FALSE),VLOOKUP($A189,'1516'!$F$10:$L$408,1,FALSE),FALSE)</f>
        <v>North East Derbyshire</v>
      </c>
      <c r="J189" t="str">
        <f>IF(VLOOKUP($A189,'1617'!$F$10:$L$408,1,FALSE)=VLOOKUP($A189,'2016'!$F$10:$M$460,1,FALSE),VLOOKUP($A189,'1617'!$F$10:$L$408,1,FALSE),FALSE)</f>
        <v>North East Derbyshire</v>
      </c>
      <c r="K189" t="str">
        <f>IF(VLOOKUP($A189,'1718'!$F$10:$M$408,1,FALSE)=VLOOKUP($A189,'2017'!$F$10:$M$460,1,FALSE),VLOOKUP($A189,'1718'!$F$10:$M$408,1,FALSE),FALSE)</f>
        <v>North East Derbyshire</v>
      </c>
      <c r="L189" t="str">
        <f>IF(VLOOKUP($A189,'1819'!$F$10:$M$408,1,FALSE)=VLOOKUP($A189,'2018'!$F$10:$M$460,1,FALSE),VLOOKUP($A189,'1819'!$F$10:$M$408,1,FALSE),FALSE)</f>
        <v>North East Derbyshire</v>
      </c>
      <c r="M189" t="str">
        <f>IF(VLOOKUP($A189,'1920'!$F$10:$M$408,1,FALSE)=VLOOKUP($A189,'2019'!$F$10:$M$464,1,FALSE),VLOOKUP($A189,'1920'!$F$10:$M$408,1,FALSE),FALSE)</f>
        <v>North East Derbyshire</v>
      </c>
      <c r="N189" t="str">
        <f>IF(VLOOKUP($A189,'20 21'!$F$10:$N$408,1,FALSE)=VLOOKUP($A189,'2020'!$F$10:$O$468,1,FALSE),VLOOKUP($A189,'20 21'!$F$10:$N$408,1,FALSE),FALSE)</f>
        <v>North East Derbyshire</v>
      </c>
      <c r="O189" t="str">
        <f>IF(VLOOKUP($A189,'21 22'!$F$10:$N$408,1,FALSE)=VLOOKUP($A189,'2021'!$F$10:$O$471,1,FALSE),VLOOKUP($A189,'21 22'!$F$10:$N$408,1,FALSE),FALSE)</f>
        <v>North East Derbyshire</v>
      </c>
      <c r="P189" t="str">
        <f>IF(VLOOKUP($A189,'22 23'!$F$10:$N$408,1,FALSE)=VLOOKUP($A189,'2022'!$F$10:$O$468,1,FALSE),VLOOKUP($A189,'22 23'!$F$10:$N$408,1,FALSE),FALSE)</f>
        <v>North East Derbyshire</v>
      </c>
      <c r="Q189" t="str">
        <f>IF(VLOOKUP($A189,'23 24'!$F$7:$N$408,1,FALSE)=VLOOKUP($A189,'2023'!$C$7:$O$468,1,FALSE),VLOOKUP($A189,'23 24'!$F$7:$N$408,1,FALSE),FALSE)</f>
        <v>North East Derbyshire</v>
      </c>
      <c r="S189" s="196">
        <f>IFERROR((VLOOKUP($A189,'0910'!$F$10:$L$433,4,FALSE)/VLOOKUP($A189,'2010'!$C$5:$K$611,9,FALSE))*1000,#N/A)</f>
        <v>2.2773855613755409</v>
      </c>
      <c r="T189" s="196">
        <f>IFERROR((VLOOKUP($A189,'1011'!$F$10:$L$433,4,FALSE)/VLOOKUP($A189,'2011'!$C$5:$K$611,9,FALSE))*1000,#N/A)</f>
        <v>1.5891032917139616</v>
      </c>
      <c r="U189" s="196">
        <f>IFERROR((VLOOKUP($A189,'1112'!$F$10:$L$408,4,FALSE)/VLOOKUP($A189,'2012'!$F$10:$M$460,8,FALSE))*1000,#N/A)</f>
        <v>2.0375820692777906</v>
      </c>
      <c r="V189" s="196">
        <f>IFERROR((VLOOKUP($A189,'1213'!$F$10:$L$408,4,FALSE)/VLOOKUP($A189,'2013'!$F$10:$M$460,8,FALSE))*1000,#N/A)</f>
        <v>0.90252707581227443</v>
      </c>
      <c r="W189" s="196">
        <f>IFERROR((VLOOKUP($A189,'1314'!$F$10:$L$408,4,FALSE)/VLOOKUP($A189,'2014'!$F$10:$M$460,8,FALSE))*1000,#N/A)</f>
        <v>1.3516557783284522</v>
      </c>
      <c r="X189" s="196">
        <f>IFERROR((VLOOKUP($A189,'1415'!$F$10:$L$408,4,FALSE)/VLOOKUP($A189,'2015'!$F$10:$M$460,8,FALSE))*1000,#N/A)</f>
        <v>1.3437849944008957</v>
      </c>
      <c r="Y189" s="196">
        <f>IFERROR((VLOOKUP($A189,'1516'!$F$10:$L$408,4,FALSE)/VLOOKUP($A189,'2016'!$F$10:$M$460,8,FALSE))*1000,#N/A)</f>
        <v>3.1028368794326244</v>
      </c>
      <c r="Z189" s="196">
        <f>IFERROR((VLOOKUP($A189,'1617'!$F$10:$L$408,4,FALSE)/VLOOKUP($A189,'2017'!$F$10:$M$460,8,FALSE))*1000,#N/A)</f>
        <v>2.8634361233480177</v>
      </c>
      <c r="AA189" s="196">
        <f>IFERROR((VLOOKUP($A189,'1718'!$F$10:$L$408,4,FALSE)/VLOOKUP($A189,'2018'!$F$10:$N$460,9,FALSE))*1000,#N/A)</f>
        <v>4.3668122270742353</v>
      </c>
      <c r="AB189" s="196">
        <f>IFERROR((VLOOKUP($A189,'1819'!$F$10:$L$408,4,FALSE)/VLOOKUP($A189,'2018'!$F$10:$N$460,9,FALSE))*1000,#N/A)</f>
        <v>4.8034934497816595</v>
      </c>
      <c r="AC189" s="196">
        <f>IFERROR((VLOOKUP($A189,'1920'!$F$10:$L$408,4,FALSE)/VLOOKUP($A189,'2019'!$F$10:$N$464,8,FALSE))*1000,#N/A)</f>
        <v>6.3061299932589643</v>
      </c>
      <c r="AD189" s="196">
        <f>IFERROR((VLOOKUP($A189,'20 21'!$F$10:$M$408,4,FALSE)/VLOOKUP($A189,'2020'!$F$10:$N$469,8,FALSE))*1000,#N/A)</f>
        <v>5.1317469107952709</v>
      </c>
      <c r="AE189" s="196">
        <f>IFERROR((VLOOKUP($A189,'21 22'!$F$10:$M$408,4,FALSE)/VLOOKUP($A189,'2021'!$F$10:$N$469,8,FALSE))*1000,#N/A)</f>
        <v>9.3080324088764783</v>
      </c>
      <c r="AF189" s="196">
        <f>IFERROR((VLOOKUP($A189,'22 23'!$F$10:$M$408,4,FALSE)/VLOOKUP($A189,'2022'!$F$10:$N$469,8,FALSE))*1000,#N/A)</f>
        <v>7.9454689917618033</v>
      </c>
      <c r="AG189" s="196">
        <f>IFERROR((VLOOKUP($A189,'23 24'!$F$7:$M$408,4,FALSE)/VLOOKUP($A189,'2023'!$C$7:$N$469,9,FALSE))*1000,#N/A)</f>
        <v>7.2013497386938807</v>
      </c>
      <c r="AI189" s="196">
        <f>IFERROR((VLOOKUP($A189,'0910'!$F$10:$L$433,5,FALSE)/VLOOKUP($A189,'2010'!$C$5:$K$611,9,FALSE))*1000,#N/A)</f>
        <v>0</v>
      </c>
      <c r="AJ189" s="196">
        <f>IFERROR((VLOOKUP($A189,'1011'!$F$10:$L$433,5,FALSE)/VLOOKUP($A189,'2011'!$C$5:$K$611,9,FALSE))*1000,#N/A)</f>
        <v>0</v>
      </c>
      <c r="AK189" s="196">
        <f>IFERROR((VLOOKUP($A189,'1112'!$F$10:$L$408,5,FALSE)/VLOOKUP($A189,'2012'!$F$10:$M$460,8,FALSE))*1000,#N/A)</f>
        <v>0.22639800769753224</v>
      </c>
      <c r="AL189" s="196">
        <f>IFERROR((VLOOKUP($A189,'1213'!$F$10:$L$408,5,FALSE)/VLOOKUP($A189,'2013'!$F$10:$M$460,8,FALSE))*1000,#N/A)</f>
        <v>0</v>
      </c>
      <c r="AM189" s="196">
        <f>IFERROR((VLOOKUP($A189,'1314'!$F$10:$L$408,5,FALSE)/VLOOKUP($A189,'2014'!$F$10:$M$460,8,FALSE))*1000,#N/A)</f>
        <v>0</v>
      </c>
      <c r="AN189" s="196">
        <f>IFERROR((VLOOKUP($A189,'1415'!$F$10:$L$408,5,FALSE)/VLOOKUP($A189,'2015'!$F$10:$M$460,8,FALSE))*1000,#N/A)</f>
        <v>0.22396416573348266</v>
      </c>
      <c r="AO189" s="196">
        <f>IFERROR((VLOOKUP($A189,'1516'!$F$10:$L$408,5,FALSE)/VLOOKUP($A189,'2016'!$F$10:$M$460,8,FALSE))*1000,#N/A)</f>
        <v>0</v>
      </c>
      <c r="AP189" s="196">
        <f>IFERROR((VLOOKUP($A189,'1617'!$F$10:$L$408,5,FALSE)/VLOOKUP($A189,'2017'!$F$10:$M$460,8,FALSE))*1000,#N/A)</f>
        <v>0</v>
      </c>
      <c r="AQ189" s="196">
        <f>IFERROR((VLOOKUP($A189,'1718'!$F$10:$L$408,5,FALSE)/VLOOKUP($A189,'2018'!$F$10:$N$460,9,FALSE))*1000,#N/A)</f>
        <v>0.2183406113537118</v>
      </c>
      <c r="AR189" s="196">
        <f>IFERROR((VLOOKUP($A189,'1819'!$F$10:$L$408,5,FALSE)/VLOOKUP($A189,'2018'!$F$10:$N$460,9,FALSE))*1000,#N/A)</f>
        <v>0.2183406113537118</v>
      </c>
      <c r="AS189" s="196">
        <f>IFERROR((VLOOKUP($A189,'1920'!$F$10:$L$408,5,FALSE)/VLOOKUP($A189,'2019'!$F$10:$N$464,8,FALSE))*1000,#N/A)</f>
        <v>1.9570748254941615</v>
      </c>
      <c r="AT189" s="196">
        <f>IFERROR((VLOOKUP($A189,'20 21'!$F$10:$L$408,5,FALSE)/VLOOKUP($A189,'2020'!$F$10:$N$469,8,FALSE))*1000,#N/A)</f>
        <v>1.069113939749015</v>
      </c>
      <c r="AU189" s="196">
        <f>IFERROR((VLOOKUP($A189,'21 22'!$F$10:$L$408,5,FALSE)/VLOOKUP($A189,'2021'!$F$10:$N$469,8,FALSE))*1000,#N/A)</f>
        <v>1.2692771466649744</v>
      </c>
      <c r="AV189" s="196">
        <f>IFERROR((VLOOKUP($A189,'22 23'!$F$10:$L$408,5,FALSE)/VLOOKUP($A189,'2022'!$F$10:$N$469,8,FALSE))*1000,#N/A)</f>
        <v>0.20909128925688955</v>
      </c>
      <c r="AW189" s="196">
        <f>IFERROR((VLOOKUP($A189,'23 24'!$F$7:$M$408,5,FALSE)/VLOOKUP($A189,'2023'!$C$7:$N$469,9,FALSE))*1000,#N/A)</f>
        <v>1.4402699477387761</v>
      </c>
      <c r="AY189" s="196">
        <f>IFERROR((VLOOKUP($A189,'0910'!$F$10:$L$433,6,FALSE)/VLOOKUP($A189,'2010'!$C$5:$K$611,9,FALSE))*1000,#N/A)</f>
        <v>0</v>
      </c>
      <c r="AZ189" s="196">
        <f>IFERROR((VLOOKUP($A189,'1011'!$F$10:$L$433,6,FALSE)/VLOOKUP($A189,'2011'!$C$5:$K$611,9,FALSE))*1000,#N/A)</f>
        <v>0</v>
      </c>
      <c r="BA189" s="196">
        <f>IFERROR((VLOOKUP($A189,'1112'!$F$10:$L$408,6,FALSE)/VLOOKUP($A189,'2012'!$F$10:$M$460,8,FALSE))*1000,#N/A)</f>
        <v>0</v>
      </c>
      <c r="BB189" s="196">
        <f>IFERROR((VLOOKUP($A189,'1213'!$F$10:$L$408,6,FALSE)/VLOOKUP($A189,'2013'!$F$10:$M$460,8,FALSE))*1000,#N/A)</f>
        <v>0</v>
      </c>
      <c r="BC189" s="196">
        <f>IFERROR((VLOOKUP($A189,'1314'!$F$10:$L$408,6,FALSE)/VLOOKUP($A189,'2014'!$F$10:$M$460,8,FALSE))*1000,#N/A)</f>
        <v>0</v>
      </c>
      <c r="BD189" s="196">
        <f>IFERROR((VLOOKUP($A189,'1415'!$F$10:$L$408,6,FALSE)/VLOOKUP($A189,'2015'!$F$10:$M$460,8,FALSE))*1000,#N/A)</f>
        <v>0</v>
      </c>
      <c r="BE189" s="196">
        <f>IFERROR((VLOOKUP($A189,'1516'!$F$10:$L$408,6,FALSE)/VLOOKUP($A189,'2016'!$F$10:$M$460,8,FALSE))*1000,#N/A)</f>
        <v>0</v>
      </c>
      <c r="BF189" s="196">
        <f>IFERROR((VLOOKUP($A189,'1617'!$F$10:$L$408,6,FALSE)/VLOOKUP($A189,'2017'!$F$10:$M$460,8,FALSE))*1000,#N/A)</f>
        <v>0</v>
      </c>
      <c r="BG189" s="196">
        <f>IFERROR((VLOOKUP($A189,'1718'!$F$10:$L$408,6,FALSE)/VLOOKUP($A189,'2018'!$F$10:$N$460,9,FALSE))*1000,#N/A)</f>
        <v>0</v>
      </c>
      <c r="BH189" s="196">
        <f>IFERROR((VLOOKUP($A189,'1819'!$F$10:$L$408,6,FALSE)/VLOOKUP($A189,'2018'!$F$10:$N$460,9,FALSE))*1000,#N/A)</f>
        <v>0</v>
      </c>
      <c r="BI189" s="196">
        <f>IFERROR((VLOOKUP($A189,'1920'!$F$10:$L$408,6,FALSE)/VLOOKUP($A189,'2019'!$F$10:$N$464,8,FALSE))*1000,#N/A)</f>
        <v>0</v>
      </c>
      <c r="BJ189" s="196">
        <f>IFERROR((VLOOKUP($A189,'20 21'!$F$10:$L$408,6,FALSE)/VLOOKUP($A189,'2020'!$F$10:$N$469,8,FALSE))*1000,#N/A)</f>
        <v>0</v>
      </c>
      <c r="BK189" s="196">
        <f>IFERROR((VLOOKUP($A189,'21 22'!$F$10:$L$408,6,FALSE)/VLOOKUP($A189,'2021'!$F$10:$N$469,8,FALSE))*1000,#N/A)</f>
        <v>0</v>
      </c>
      <c r="BL189" s="196">
        <f>IFERROR((VLOOKUP($A189,'22 23'!$F$10:$L$408,6,FALSE)/VLOOKUP($A189,'2022'!$F$10:$N$469,8,FALSE))*1000,#N/A)</f>
        <v>0</v>
      </c>
      <c r="BM189" s="196">
        <f>IFERROR((VLOOKUP($A189,'23 24'!$F$7:$M$408,6,FALSE)/VLOOKUP($A189,'2023'!$C$7:$N$469,9,FALSE))*1000,#N/A)</f>
        <v>0</v>
      </c>
      <c r="BO189" s="196">
        <f>IFERROR((VLOOKUP($A189,'0910'!$F$10:$L$433,7,FALSE)/VLOOKUP($A189,'2010'!$C$5:$K$611,9,FALSE))*1000,#N/A)</f>
        <v>2.2773855613755409</v>
      </c>
      <c r="BP189" s="196">
        <f>IFERROR((VLOOKUP($A189,'1011'!$F$10:$L$433,7,FALSE)/VLOOKUP($A189,'2011'!$C$5:$K$611,9,FALSE))*1000,#N/A)</f>
        <v>1.5891032917139616</v>
      </c>
      <c r="BQ189" s="196">
        <f>IFERROR((VLOOKUP($A189,'1112'!$F$10:$L$408,7,FALSE)/VLOOKUP($A189,'2012'!$F$10:$M$460,8,FALSE))*1000,#N/A)</f>
        <v>2.2639800769753227</v>
      </c>
      <c r="BR189" s="196">
        <f>IFERROR((VLOOKUP($A189,'1213'!$F$10:$L$408,7,FALSE)/VLOOKUP($A189,'2013'!$F$10:$M$460,8,FALSE))*1000,#N/A)</f>
        <v>1.128158844765343</v>
      </c>
      <c r="BS189" s="196">
        <f>IFERROR((VLOOKUP($A189,'1314'!$F$10:$L$408,7,FALSE)/VLOOKUP($A189,'2014'!$F$10:$M$460,8,FALSE))*1000,#N/A)</f>
        <v>1.3516557783284522</v>
      </c>
      <c r="BT189" s="196">
        <f>IFERROR((VLOOKUP($A189,'1415'!$F$10:$L$408,7,FALSE)/VLOOKUP($A189,'2015'!$F$10:$M$460,8,FALSE))*1000,#N/A)</f>
        <v>1.5677491601343785</v>
      </c>
      <c r="BU189" s="196">
        <f>IFERROR((VLOOKUP($A189,'1516'!$F$10:$L$408,7,FALSE)/VLOOKUP($A189,'2016'!$F$10:$M$460,8,FALSE))*1000,#N/A)</f>
        <v>3.1028368794326244</v>
      </c>
      <c r="BV189" s="196">
        <f>IFERROR((VLOOKUP($A189,'1617'!$F$10:$L$408,7,FALSE)/VLOOKUP($A189,'2017'!$F$10:$M$460,8,FALSE))*1000,#N/A)</f>
        <v>2.8634361233480177</v>
      </c>
      <c r="BW189" s="196">
        <f>IFERROR((VLOOKUP($A189,'1718'!$F$10:$L$408,7,FALSE)/VLOOKUP($A189,'2018'!$F$10:$N$460,9,FALSE))*1000,#N/A)</f>
        <v>4.5851528384279474</v>
      </c>
      <c r="BX189" s="196">
        <f>IFERROR((VLOOKUP($A189,'1819'!$F$10:$L$408,7,FALSE)/VLOOKUP($A189,'2018'!$F$10:$N$460,9,FALSE))*1000,#N/A)</f>
        <v>5.0218340611353716</v>
      </c>
      <c r="BY189" s="196">
        <f>IFERROR((VLOOKUP($A189,'1920'!$F$10:$L$408,7,FALSE)/VLOOKUP($A189,'2019'!$F$10:$N$464,8,FALSE))*1000,#N/A)</f>
        <v>8.2632048187531257</v>
      </c>
      <c r="BZ189" s="196">
        <f>IFERROR((VLOOKUP($A189,'20 21'!$F$10:$L$408,7,FALSE)/VLOOKUP($A189,'2020'!$F$10:$N$469,8,FALSE))*1000,#N/A)</f>
        <v>5.9870380625944835</v>
      </c>
      <c r="CA189" s="196">
        <f>IFERROR((VLOOKUP($A189,'21 22'!$F$10:$L$408,7,FALSE)/VLOOKUP($A189,'2021'!$F$10:$N$469,8,FALSE))*1000,#N/A)</f>
        <v>10.788855746652281</v>
      </c>
      <c r="CB189" s="196">
        <f>IFERROR((VLOOKUP($A189,'22 23'!$F$10:$L$408,7,FALSE)/VLOOKUP($A189,'2022'!$F$10:$N$469,8,FALSE))*1000,#N/A)</f>
        <v>8.1545602810186928</v>
      </c>
      <c r="CC189" s="196">
        <f>IFERROR((VLOOKUP($A189,'23 24'!$F$7:$M$408,7,FALSE)/VLOOKUP($A189,'2023'!$C$7:$N$469,9,FALSE))*1000,#N/A)</f>
        <v>8.6416196864326569</v>
      </c>
      <c r="CE189" s="198">
        <f>IFERROR((VLOOKUP($A189,'0910'!$F$10:$S$433,9,FALSE)/VLOOKUP($A189,'2010'!$C$5:$K$611,9,FALSE))*1000,#N/A)</f>
        <v>2.5051241175130947</v>
      </c>
      <c r="CF189" s="198">
        <f>IFERROR((VLOOKUP($A189,'1011'!$F$10:$S$433,10,FALSE)/VLOOKUP($A189,'2011'!$C$5:$K$611,9,FALSE))*1000,#N/A)</f>
        <v>2.7241770715096481</v>
      </c>
      <c r="CG189" s="198">
        <f>IFERROR((VLOOKUP($A189,'1112'!$F$10:$S$408,9,FALSE)/VLOOKUP($A189,'2012'!$F$10:$M$460,8,FALSE))*1000,#N/A)</f>
        <v>2.4903780846728547</v>
      </c>
      <c r="CH189" s="198">
        <f>IFERROR((VLOOKUP($A189,'1213'!$F$10:$S$408,9,FALSE)/VLOOKUP($A189,'2013'!$F$10:$M$460,8,FALSE))*1000,#N/A)</f>
        <v>3.1588447653429599</v>
      </c>
      <c r="CI189" s="198">
        <f>IFERROR((VLOOKUP($A189,'1314'!$F$10:$S$408,9,FALSE)/VLOOKUP($A189,'2014'!$F$10:$M$460,8,FALSE))*1000,#N/A)</f>
        <v>1.5769317413831945</v>
      </c>
      <c r="CJ189" s="198">
        <f>IFERROR((VLOOKUP($A189,'1415'!$F$10:$S$408,9,FALSE)/VLOOKUP($A189,'2015'!$F$10:$M$460,8,FALSE))*1000,#N/A)</f>
        <v>2.0156774916013438</v>
      </c>
      <c r="CK189" s="198">
        <f>IFERROR((VLOOKUP($A189,'1516'!$F$10:$S$408,9,FALSE)/VLOOKUP($A189,'2016'!$F$10:$M$460,8,FALSE))*1000,#N/A)</f>
        <v>6.2056737588652489</v>
      </c>
      <c r="CL189" s="198">
        <f>IFERROR((VLOOKUP($A189,'1617'!$F$10:$S$408,9,FALSE)/VLOOKUP($A189,'2017'!$F$10:$M$460,8,FALSE))*1000,#N/A)</f>
        <v>2.8634361233480177</v>
      </c>
      <c r="CM189" s="198">
        <f>IFERROR((VLOOKUP($A189,'1718'!$F$10:$S$408,9,FALSE)/VLOOKUP($A189,'2018'!$F$10:$N$460,9,FALSE))*1000,#N/A)</f>
        <v>4.1484716157205241</v>
      </c>
      <c r="CN189" s="198">
        <f>IFERROR((VLOOKUP($A189,'1819'!$F$10:$S$408,9,FALSE)/VLOOKUP($A189,'2018'!$F$10:$N$460,9,FALSE))*1000,#N/A)</f>
        <v>4.1484716157205241</v>
      </c>
      <c r="CO189" s="198">
        <f>IFERROR((VLOOKUP($A189,'1920'!$F$10:$S$408,9,FALSE)/VLOOKUP($A189,'2019'!$F$10:$N$464,8,FALSE))*1000,#N/A)</f>
        <v>6.7410355100354451</v>
      </c>
      <c r="CP189" s="198">
        <f>IFERROR((VLOOKUP($A189,'20 21'!$F$10:$S$408,9,FALSE)/VLOOKUP($A189,'2020'!$F$10:$N$469,8,FALSE))*1000,#N/A)</f>
        <v>5.3455696987450745</v>
      </c>
      <c r="CQ189" s="198">
        <f>IFERROR((VLOOKUP($A189,'21 22'!$F$10:$S$408,9,FALSE)/VLOOKUP($A189,'2021'!$F$10:$N$469,8,FALSE))*1000,#N/A)</f>
        <v>6.134839542214042</v>
      </c>
      <c r="CR189" s="198">
        <f>IFERROR((VLOOKUP($A189,'22 23'!$F$10:$S$408,9,FALSE)/VLOOKUP($A189,'2022'!$F$10:$N$469,8,FALSE))*1000,#N/A)</f>
        <v>7.7363777025049139</v>
      </c>
      <c r="CS189" s="196">
        <f>IFERROR((VLOOKUP($A189,'23 24'!$F$7:$S$408,9,FALSE)/VLOOKUP($A189,'2023'!$C$7:$N$469,9,FALSE))*1000,#N/A)</f>
        <v>7.6128554380478164</v>
      </c>
      <c r="CU189" s="198">
        <f>IFERROR((VLOOKUP($A189,'0910'!$F$10:$S$433,10,FALSE)/VLOOKUP($A189,'2010'!$C$5:$K$611,9,FALSE))*1000,#N/A)</f>
        <v>0</v>
      </c>
      <c r="CV189" s="198">
        <f>IFERROR((VLOOKUP($A189,'1011'!$F$10:$S$433,11,FALSE)/VLOOKUP($A189,'2011'!$C$5:$K$611,9,FALSE))*1000,#N/A)</f>
        <v>0</v>
      </c>
      <c r="CW189" s="198">
        <f>IFERROR((VLOOKUP($A189,'1112'!$F$10:$S$408,10,FALSE)/VLOOKUP($A189,'2012'!$F$10:$M$460,8,FALSE))*1000,#N/A)</f>
        <v>0</v>
      </c>
      <c r="CX189" s="198">
        <f>IFERROR((VLOOKUP($A189,'1213'!$F$10:$S$408,10,FALSE)/VLOOKUP($A189,'2013'!$F$10:$M$460,8,FALSE))*1000,#N/A)</f>
        <v>0.22563176895306861</v>
      </c>
      <c r="CY189" s="198">
        <f>IFERROR((VLOOKUP($A189,'1314'!$F$10:$S$408,10,FALSE)/VLOOKUP($A189,'2014'!$F$10:$M$460,8,FALSE))*1000,#N/A)</f>
        <v>0</v>
      </c>
      <c r="CZ189" s="198">
        <f>IFERROR((VLOOKUP($A189,'1415'!$F$10:$S$408,10,FALSE)/VLOOKUP($A189,'2015'!$F$10:$M$460,8,FALSE))*1000,#N/A)</f>
        <v>0.22396416573348266</v>
      </c>
      <c r="DA189" s="198">
        <f>IFERROR((VLOOKUP($A189,'1516'!$F$10:$S$408,10,FALSE)/VLOOKUP($A189,'2016'!$F$10:$M$460,8,FALSE))*1000,#N/A)</f>
        <v>0</v>
      </c>
      <c r="DB189" s="198">
        <f>IFERROR((VLOOKUP($A189,'1617'!$F$10:$S$408,10,FALSE)/VLOOKUP($A189,'2017'!$F$10:$M$460,8,FALSE))*1000,#N/A)</f>
        <v>0</v>
      </c>
      <c r="DC189" s="198">
        <f>IFERROR((VLOOKUP($A189,'1718'!$F$10:$S$408,10,FALSE)/VLOOKUP($A189,'2018'!$F$10:$N$460,9,FALSE))*1000,#N/A)</f>
        <v>0.65502183406113534</v>
      </c>
      <c r="DD189" s="198">
        <f>IFERROR((VLOOKUP($A189,'1819'!$F$10:$S$408,10,FALSE)/VLOOKUP($A189,'2018'!$F$10:$N$460,9,FALSE))*1000,#N/A)</f>
        <v>1.3100436681222707</v>
      </c>
      <c r="DE189" s="198">
        <f>IFERROR((VLOOKUP($A189,'1920'!$F$10:$S$408,10,FALSE)/VLOOKUP($A189,'2019'!$F$10:$N$464,8,FALSE))*1000,#N/A)</f>
        <v>1.0872637919412007</v>
      </c>
      <c r="DF189" s="198">
        <f>IFERROR((VLOOKUP($A189,'20 21'!$F$10:$S$408,10,FALSE)/VLOOKUP($A189,'2020'!$F$10:$N$469,8,FALSE))*1000,#N/A)</f>
        <v>1.4967595156486209</v>
      </c>
      <c r="DG189" s="198">
        <f>IFERROR((VLOOKUP($A189,'21 22'!$F$10:$S$408,10,FALSE)/VLOOKUP($A189,'2021'!$F$10:$N$469,8,FALSE))*1000,#N/A)</f>
        <v>1.0577309555541452</v>
      </c>
      <c r="DH189" s="198">
        <f>IFERROR((VLOOKUP($A189,'22 23'!$F$10:$S$408,10,FALSE)/VLOOKUP($A189,'2022'!$F$10:$N$469,8,FALSE))*1000,#N/A)</f>
        <v>1.2545477355413375</v>
      </c>
      <c r="DI189" s="196">
        <f>IFERROR((VLOOKUP($A189,'23 24'!$F$7:$S$408,10,FALSE)/VLOOKUP($A189,'2023'!$C$7:$N$469,9,FALSE))*1000,#N/A)</f>
        <v>0.8230113987078721</v>
      </c>
      <c r="DK189" s="198">
        <f>IFERROR((VLOOKUP($A189,'0910'!$F$10:$S$433,11,FALSE)/VLOOKUP($A189,'2010'!$C$5:$K$611,9,FALSE))*1000,#N/A)</f>
        <v>0</v>
      </c>
      <c r="DL189" s="198">
        <f>IFERROR((VLOOKUP($A189,'1011'!$F$10:$S$433,12,FALSE)/VLOOKUP($A189,'2011'!$C$5:$K$611,9,FALSE))*1000,#N/A)</f>
        <v>0</v>
      </c>
      <c r="DM189" s="198">
        <f>IFERROR((VLOOKUP($A189,'1112'!$F$10:$S$408,11,FALSE)/VLOOKUP($A189,'2012'!$F$10:$M$460,8,FALSE))*1000,#N/A)</f>
        <v>0</v>
      </c>
      <c r="DN189" s="198">
        <f>IFERROR((VLOOKUP($A189,'1213'!$F$10:$S$408,11,FALSE)/VLOOKUP($A189,'2013'!$F$10:$M$460,8,FALSE))*1000,#N/A)</f>
        <v>0</v>
      </c>
      <c r="DO189" s="198">
        <f>IFERROR((VLOOKUP($A189,'1314'!$F$10:$S$408,11,FALSE)/VLOOKUP($A189,'2014'!$F$10:$M$460,8,FALSE))*1000,#N/A)</f>
        <v>0</v>
      </c>
      <c r="DP189" s="198">
        <f>IFERROR((VLOOKUP($A189,'1415'!$F$10:$S$408,11,FALSE)/VLOOKUP($A189,'2015'!$F$10:$M$460,8,FALSE))*1000,#N/A)</f>
        <v>0</v>
      </c>
      <c r="DQ189" s="198">
        <f>IFERROR((VLOOKUP($A189,'1516'!$F$10:$S$408,11,FALSE)/VLOOKUP($A189,'2016'!$F$10:$M$460,8,FALSE))*1000,#N/A)</f>
        <v>0</v>
      </c>
      <c r="DR189" s="198">
        <f>IFERROR((VLOOKUP($A189,'1617'!$F$10:$S$408,11,FALSE)/VLOOKUP($A189,'2017'!$F$10:$M$460,8,FALSE))*1000,#N/A)</f>
        <v>0</v>
      </c>
      <c r="DS189" s="198">
        <f>IFERROR((VLOOKUP($A189,'1718'!$F$10:$S$408,11,FALSE)/VLOOKUP($A189,'2018'!$F$10:$N$460,9,FALSE))*1000,#N/A)</f>
        <v>0</v>
      </c>
      <c r="DT189" s="198">
        <f>IFERROR((VLOOKUP($A189,'1819'!$F$10:$S$408,11,FALSE)/VLOOKUP($A189,'2018'!$F$10:$N$460,9,FALSE))*1000,#N/A)</f>
        <v>0</v>
      </c>
      <c r="DU189" s="198">
        <f>IFERROR((VLOOKUP($A189,'1920'!$F$10:$S$408,11,FALSE)/VLOOKUP($A189,'2019'!$F$10:$N$464,8,FALSE))*1000,#N/A)</f>
        <v>0</v>
      </c>
      <c r="DV189" s="198">
        <f>IFERROR((VLOOKUP($A189,'20 21'!$F$10:$S$408,11,FALSE)/VLOOKUP($A189,'2020'!$F$10:$N$469,8,FALSE))*1000,#N/A)</f>
        <v>0</v>
      </c>
      <c r="DW189" s="198">
        <f>IFERROR((VLOOKUP($A189,'21 22'!$F$10:$S$408,11,FALSE)/VLOOKUP($A189,'2021'!$F$10:$N$469,8,FALSE))*1000,#N/A)</f>
        <v>0</v>
      </c>
      <c r="DX189" s="198">
        <f>IFERROR((VLOOKUP($A189,'22 23'!$F$10:$S$408,11,FALSE)/VLOOKUP($A189,'2022'!$F$10:$N$469,8,FALSE))*1000,#N/A)</f>
        <v>0</v>
      </c>
      <c r="DY189" s="196">
        <f>IFERROR((VLOOKUP($A189,'23 24'!$F$7:$S$408,11,FALSE)/VLOOKUP($A189,'2023'!$C$7:$N$469,9,FALSE))*1000,#N/A)</f>
        <v>0</v>
      </c>
      <c r="EA189" s="198">
        <f>IFERROR((VLOOKUP($A189,'0910'!$F$10:$S$433,12,FALSE)/VLOOKUP($A189,'2010'!$C$5:$K$611,9,FALSE))*1000,#N/A)</f>
        <v>2.5051241175130947</v>
      </c>
      <c r="EB189" s="198">
        <f>IFERROR((VLOOKUP($A189,'1011'!$F$10:$S$433,13,FALSE)/VLOOKUP($A189,'2011'!$C$5:$K$611,9,FALSE))*1000,#N/A)</f>
        <v>2.7241770715096481</v>
      </c>
      <c r="EC189" s="198">
        <f>IFERROR((VLOOKUP($A189,'1112'!$F$10:$S$408,12,FALSE)/VLOOKUP($A189,'2012'!$F$10:$M$460,8,FALSE))*1000,#N/A)</f>
        <v>2.4903780846728547</v>
      </c>
      <c r="ED189" s="198">
        <f>IFERROR((VLOOKUP($A189,'1213'!$F$10:$S$408,12,FALSE)/VLOOKUP($A189,'2013'!$F$10:$M$460,8,FALSE))*1000,#N/A)</f>
        <v>3.384476534296029</v>
      </c>
      <c r="EE189" s="198">
        <f>IFERROR((VLOOKUP($A189,'1314'!$F$10:$S$408,12,FALSE)/VLOOKUP($A189,'2014'!$F$10:$M$460,8,FALSE))*1000,#N/A)</f>
        <v>1.5769317413831945</v>
      </c>
      <c r="EF189" s="198">
        <f>IFERROR((VLOOKUP($A189,'1415'!$F$10:$S$408,12,FALSE)/VLOOKUP($A189,'2015'!$F$10:$M$460,8,FALSE))*1000,#N/A)</f>
        <v>2.2396416573348263</v>
      </c>
      <c r="EG189" s="198">
        <f>IFERROR((VLOOKUP($A189,'1516'!$F$10:$S$408,12,FALSE)/VLOOKUP($A189,'2016'!$F$10:$M$460,8,FALSE))*1000,#N/A)</f>
        <v>6.2056737588652489</v>
      </c>
      <c r="EH189" s="198">
        <f>IFERROR((VLOOKUP($A189,'1617'!$F$10:$S$408,12,FALSE)/VLOOKUP($A189,'2017'!$F$10:$M$460,8,FALSE))*1000,#N/A)</f>
        <v>2.8634361233480177</v>
      </c>
      <c r="EI189" s="198">
        <f>IFERROR((VLOOKUP($A189,'1718'!$F$10:$S$408,12,FALSE)/VLOOKUP($A189,'2018'!$F$10:$N$460,9,FALSE))*1000,#N/A)</f>
        <v>4.5851528384279474</v>
      </c>
      <c r="EJ189" s="198">
        <f>IFERROR((VLOOKUP($A189,'1819'!$F$10:$S$408,12,FALSE)/VLOOKUP($A189,'2018'!$F$10:$N$460,9,FALSE))*1000,#N/A)</f>
        <v>5.4585152838427948</v>
      </c>
      <c r="EK189" s="198">
        <f>IFERROR((VLOOKUP($A189,'1920'!$F$10:$S$408,12,FALSE)/VLOOKUP($A189,'2019'!$F$10:$N$464,8,FALSE))*1000,#N/A)</f>
        <v>8.0457520603648867</v>
      </c>
      <c r="EL189" s="198">
        <f>IFERROR((VLOOKUP($A189,'20 21'!$F$10:$S$408,12,FALSE)/VLOOKUP($A189,'2020'!$F$10:$N$469,8,FALSE))*1000,#N/A)</f>
        <v>6.8423292143936951</v>
      </c>
      <c r="EM189" s="198">
        <f>IFERROR((VLOOKUP($A189,'21 22'!$F$10:$S$408,12,FALSE)/VLOOKUP($A189,'2021'!$F$10:$N$469,8,FALSE))*1000,#N/A)</f>
        <v>6.9810243066573587</v>
      </c>
      <c r="EN189" s="198">
        <f>IFERROR((VLOOKUP($A189,'22 23'!$F$10:$S$408,12,FALSE)/VLOOKUP($A189,'2022'!$F$10:$N$469,8,FALSE))*1000,#N/A)</f>
        <v>8.7818341487893612</v>
      </c>
      <c r="EO189" s="196">
        <f>IFERROR((VLOOKUP($A189,'23 24'!$F$7:$S$408,12,FALSE)/VLOOKUP($A189,'2023'!$C$7:$N$469,9,FALSE))*1000,#N/A)</f>
        <v>8.4358668367556895</v>
      </c>
    </row>
    <row r="190" spans="1:145" x14ac:dyDescent="0.3">
      <c r="A190" t="s">
        <v>1672</v>
      </c>
      <c r="B190" t="s">
        <v>1743</v>
      </c>
      <c r="C190" t="str">
        <f>IF(VLOOKUP($A190,'0910'!$F$10:$L$433,1,FALSE)=VLOOKUP($A190,'2010'!$C$5:$K$611,1,FALSE),VLOOKUP($A190,'0910'!$F$10:$L$433,1,FALSE),FALSE)</f>
        <v>North East Lincolnshire</v>
      </c>
      <c r="D190" t="str">
        <f>IF(VLOOKUP($A190,'1011'!$F$10:$L$433,1,FALSE)=VLOOKUP($A190,'2011'!$C$5:$K$611,1,FALSE),VLOOKUP($A190,'1011'!$F$10:$L$433,1,FALSE),FALSE)</f>
        <v>North East Lincolnshire</v>
      </c>
      <c r="E190" t="str">
        <f>IF(VLOOKUP(A190,'1112'!$F$10:$L$408,1,FALSE)=VLOOKUP(A190,'2012'!$F$10:$M$460,1,FALSE),VLOOKUP(A190,'1112'!$F$10:$L$408,1,FALSE),FALSE)</f>
        <v>North East Lincolnshire</v>
      </c>
      <c r="F190" t="str">
        <f>IF(VLOOKUP($A190,'1213'!$F$10:$L$408,1,FALSE)=VLOOKUP($A190,'2013'!$F$10:$M$460,1,FALSE),VLOOKUP($A190,'1213'!$F$10:$L$408,1,FALSE),FALSE)</f>
        <v>North East Lincolnshire</v>
      </c>
      <c r="G190" t="str">
        <f>IF(VLOOKUP($A190,'1314'!$F$10:$L$408,1,FALSE)=VLOOKUP($A190,'2014'!$F$10:$M$460,1,FALSE),VLOOKUP($A190,'1314'!$F$10:$L$408,1,FALSE),FALSE)</f>
        <v>North East Lincolnshire</v>
      </c>
      <c r="H190" t="str">
        <f>IF(VLOOKUP($A190,'1415'!$F$10:$L$408,1,FALSE)=VLOOKUP($A190,'2015'!$F$10:$M$460,1,FALSE),VLOOKUP($A190,'1415'!$F$10:$L$408,1,FALSE),FALSE)</f>
        <v>North East Lincolnshire</v>
      </c>
      <c r="I190" t="str">
        <f>IF(VLOOKUP($A190,'1516'!$F$10:$L$408,1,FALSE)=VLOOKUP($A190,'2015'!$F$10:$M$460,1,FALSE),VLOOKUP($A190,'1516'!$F$10:$L$408,1,FALSE),FALSE)</f>
        <v>North East Lincolnshire</v>
      </c>
      <c r="J190" t="str">
        <f>IF(VLOOKUP($A190,'1617'!$F$10:$L$408,1,FALSE)=VLOOKUP($A190,'2016'!$F$10:$M$460,1,FALSE),VLOOKUP($A190,'1617'!$F$10:$L$408,1,FALSE),FALSE)</f>
        <v>North East Lincolnshire</v>
      </c>
      <c r="K190" t="str">
        <f>IF(VLOOKUP($A190,'1718'!$F$10:$M$408,1,FALSE)=VLOOKUP($A190,'2017'!$F$10:$M$460,1,FALSE),VLOOKUP($A190,'1718'!$F$10:$M$408,1,FALSE),FALSE)</f>
        <v>North East Lincolnshire</v>
      </c>
      <c r="L190" t="str">
        <f>IF(VLOOKUP($A190,'1819'!$F$10:$M$408,1,FALSE)=VLOOKUP($A190,'2018'!$F$10:$M$460,1,FALSE),VLOOKUP($A190,'1819'!$F$10:$M$408,1,FALSE),FALSE)</f>
        <v>North East Lincolnshire</v>
      </c>
      <c r="M190" t="str">
        <f>IF(VLOOKUP($A190,'1920'!$F$10:$M$408,1,FALSE)=VLOOKUP($A190,'2019'!$F$10:$M$464,1,FALSE),VLOOKUP($A190,'1920'!$F$10:$M$408,1,FALSE),FALSE)</f>
        <v>North East Lincolnshire</v>
      </c>
      <c r="N190" t="str">
        <f>IF(VLOOKUP($A190,'20 21'!$F$10:$N$408,1,FALSE)=VLOOKUP($A190,'2020'!$F$10:$O$468,1,FALSE),VLOOKUP($A190,'20 21'!$F$10:$N$408,1,FALSE),FALSE)</f>
        <v>North East Lincolnshire</v>
      </c>
      <c r="O190" t="str">
        <f>IF(VLOOKUP($A190,'21 22'!$F$10:$N$408,1,FALSE)=VLOOKUP($A190,'2021'!$F$10:$O$471,1,FALSE),VLOOKUP($A190,'21 22'!$F$10:$N$408,1,FALSE),FALSE)</f>
        <v>North East Lincolnshire</v>
      </c>
      <c r="P190" t="str">
        <f>IF(VLOOKUP($A190,'22 23'!$F$10:$N$408,1,FALSE)=VLOOKUP($A190,'2022'!$F$10:$O$468,1,FALSE),VLOOKUP($A190,'22 23'!$F$10:$N$408,1,FALSE),FALSE)</f>
        <v>North East Lincolnshire</v>
      </c>
      <c r="Q190" t="str">
        <f>IF(VLOOKUP($A190,'23 24'!$F$7:$N$408,1,FALSE)=VLOOKUP($A190,'2023'!$C$7:$O$468,1,FALSE),VLOOKUP($A190,'23 24'!$F$7:$N$408,1,FALSE),FALSE)</f>
        <v>North East Lincolnshire</v>
      </c>
      <c r="S190" s="196">
        <f>IFERROR((VLOOKUP($A190,'0910'!$F$10:$L$433,4,FALSE)/VLOOKUP($A190,'2010'!$C$5:$K$611,9,FALSE))*1000,#N/A)</f>
        <v>3.1833910034602075</v>
      </c>
      <c r="T190" s="196">
        <f>IFERROR((VLOOKUP($A190,'1011'!$F$10:$L$433,4,FALSE)/VLOOKUP($A190,'2011'!$C$5:$K$611,9,FALSE))*1000,#N/A)</f>
        <v>2.8957528957528957</v>
      </c>
      <c r="U190" s="196">
        <f>IFERROR((VLOOKUP($A190,'1112'!$F$10:$L$408,4,FALSE)/VLOOKUP($A190,'2012'!$F$10:$M$460,8,FALSE))*1000,#N/A)</f>
        <v>2.334844114819393</v>
      </c>
      <c r="V190" s="196">
        <f>IFERROR((VLOOKUP($A190,'1213'!$F$10:$L$408,4,FALSE)/VLOOKUP($A190,'2013'!$F$10:$M$460,8,FALSE))*1000,#N/A)</f>
        <v>1.7757137003141648</v>
      </c>
      <c r="W190" s="196">
        <f>IFERROR((VLOOKUP($A190,'1314'!$F$10:$L$408,4,FALSE)/VLOOKUP($A190,'2014'!$F$10:$M$460,8,FALSE))*1000,#N/A)</f>
        <v>3.8079695362437103</v>
      </c>
      <c r="X190" s="196">
        <f>IFERROR((VLOOKUP($A190,'1415'!$F$10:$L$408,4,FALSE)/VLOOKUP($A190,'2015'!$F$10:$M$460,8,FALSE))*1000,#N/A)</f>
        <v>2.0300446609825418</v>
      </c>
      <c r="Y190" s="196">
        <f>IFERROR((VLOOKUP($A190,'1516'!$F$10:$L$408,4,FALSE)/VLOOKUP($A190,'2016'!$F$10:$M$460,8,FALSE))*1000,#N/A)</f>
        <v>2.1548821548821548</v>
      </c>
      <c r="Z190" s="196">
        <f>IFERROR((VLOOKUP($A190,'1617'!$F$10:$L$408,4,FALSE)/VLOOKUP($A190,'2017'!$F$10:$M$460,8,FALSE))*1000,#N/A)</f>
        <v>2.4151348450288475</v>
      </c>
      <c r="AA190" s="196">
        <f>IFERROR((VLOOKUP($A190,'1718'!$F$10:$L$408,4,FALSE)/VLOOKUP($A190,'2018'!$F$10:$N$460,9,FALSE))*1000,#N/A)</f>
        <v>1.8739124615178691</v>
      </c>
      <c r="AB190" s="196">
        <f>IFERROR((VLOOKUP($A190,'1819'!$F$10:$L$408,4,FALSE)/VLOOKUP($A190,'2018'!$F$10:$N$460,9,FALSE))*1000,#N/A)</f>
        <v>3.2124213626020612</v>
      </c>
      <c r="AC190" s="196">
        <f>IFERROR((VLOOKUP($A190,'1920'!$F$10:$L$408,4,FALSE)/VLOOKUP($A190,'2019'!$F$10:$N$464,8,FALSE))*1000,#N/A)</f>
        <v>4.3988856156440361</v>
      </c>
      <c r="AD190" s="196">
        <f>IFERROR((VLOOKUP($A190,'20 21'!$F$10:$M$408,4,FALSE)/VLOOKUP($A190,'2020'!$F$10:$N$469,8,FALSE))*1000,#N/A)</f>
        <v>4.7377518961159915</v>
      </c>
      <c r="AE190" s="196">
        <f>IFERROR((VLOOKUP($A190,'21 22'!$F$10:$M$408,4,FALSE)/VLOOKUP($A190,'2021'!$F$10:$N$469,8,FALSE))*1000,#N/A)</f>
        <v>5.6784381591044291</v>
      </c>
      <c r="AF190" s="196">
        <f>IFERROR((VLOOKUP($A190,'22 23'!$F$10:$M$408,4,FALSE)/VLOOKUP($A190,'2022'!$F$10:$N$469,8,FALSE))*1000,#N/A)</f>
        <v>5.5042422940607878</v>
      </c>
      <c r="AG190" s="196">
        <f>IFERROR((VLOOKUP($A190,'23 24'!$F$7:$M$408,4,FALSE)/VLOOKUP($A190,'2023'!$C$7:$N$469,9,FALSE))*1000,#N/A)</f>
        <v>6.8080789203187786</v>
      </c>
      <c r="AI190" s="196">
        <f>IFERROR((VLOOKUP($A190,'0910'!$F$10:$L$433,5,FALSE)/VLOOKUP($A190,'2010'!$C$5:$K$611,9,FALSE))*1000,#N/A)</f>
        <v>0.27681660899653981</v>
      </c>
      <c r="AJ190" s="196">
        <f>IFERROR((VLOOKUP($A190,'1011'!$F$10:$L$433,5,FALSE)/VLOOKUP($A190,'2011'!$C$5:$K$611,9,FALSE))*1000,#N/A)</f>
        <v>1.3789299503585217</v>
      </c>
      <c r="AK190" s="196">
        <f>IFERROR((VLOOKUP($A190,'1112'!$F$10:$L$408,5,FALSE)/VLOOKUP($A190,'2012'!$F$10:$M$460,8,FALSE))*1000,#N/A)</f>
        <v>0.68671885729982141</v>
      </c>
      <c r="AL190" s="196">
        <f>IFERROR((VLOOKUP($A190,'1213'!$F$10:$L$408,5,FALSE)/VLOOKUP($A190,'2013'!$F$10:$M$460,8,FALSE))*1000,#N/A)</f>
        <v>0.2731867231252561</v>
      </c>
      <c r="AM190" s="196">
        <f>IFERROR((VLOOKUP($A190,'1314'!$F$10:$L$408,5,FALSE)/VLOOKUP($A190,'2014'!$F$10:$M$460,8,FALSE))*1000,#N/A)</f>
        <v>0.81599347205222361</v>
      </c>
      <c r="AN190" s="196">
        <f>IFERROR((VLOOKUP($A190,'1415'!$F$10:$L$408,5,FALSE)/VLOOKUP($A190,'2015'!$F$10:$M$460,8,FALSE))*1000,#N/A)</f>
        <v>0</v>
      </c>
      <c r="AO190" s="196">
        <f>IFERROR((VLOOKUP($A190,'1516'!$F$10:$L$408,5,FALSE)/VLOOKUP($A190,'2016'!$F$10:$M$460,8,FALSE))*1000,#N/A)</f>
        <v>0.13468013468013468</v>
      </c>
      <c r="AP190" s="196">
        <f>IFERROR((VLOOKUP($A190,'1617'!$F$10:$L$408,5,FALSE)/VLOOKUP($A190,'2017'!$F$10:$M$460,8,FALSE))*1000,#N/A)</f>
        <v>0.13417415805715818</v>
      </c>
      <c r="AQ190" s="196">
        <f>IFERROR((VLOOKUP($A190,'1718'!$F$10:$L$408,5,FALSE)/VLOOKUP($A190,'2018'!$F$10:$N$460,9,FALSE))*1000,#N/A)</f>
        <v>0</v>
      </c>
      <c r="AR190" s="196">
        <f>IFERROR((VLOOKUP($A190,'1819'!$F$10:$L$408,5,FALSE)/VLOOKUP($A190,'2018'!$F$10:$N$460,9,FALSE))*1000,#N/A)</f>
        <v>0.26770178021683844</v>
      </c>
      <c r="AS190" s="196">
        <f>IFERROR((VLOOKUP($A190,'1920'!$F$10:$L$408,5,FALSE)/VLOOKUP($A190,'2019'!$F$10:$N$464,8,FALSE))*1000,#N/A)</f>
        <v>0.26659912822085075</v>
      </c>
      <c r="AT190" s="196">
        <f>IFERROR((VLOOKUP($A190,'20 21'!$F$10:$L$408,5,FALSE)/VLOOKUP($A190,'2020'!$F$10:$N$469,8,FALSE))*1000,#N/A)</f>
        <v>0.40609301966708494</v>
      </c>
      <c r="AU190" s="196">
        <f>IFERROR((VLOOKUP($A190,'21 22'!$F$10:$L$408,5,FALSE)/VLOOKUP($A190,'2021'!$F$10:$N$469,8,FALSE))*1000,#N/A)</f>
        <v>1.4872099940511598</v>
      </c>
      <c r="AV190" s="196">
        <f>IFERROR((VLOOKUP($A190,'22 23'!$F$10:$L$408,5,FALSE)/VLOOKUP($A190,'2022'!$F$10:$N$469,8,FALSE))*1000,#N/A)</f>
        <v>0.93974868435184189</v>
      </c>
      <c r="AW190" s="196">
        <f>IFERROR((VLOOKUP($A190,'23 24'!$F$7:$M$408,5,FALSE)/VLOOKUP($A190,'2023'!$C$7:$N$469,9,FALSE))*1000,#N/A)</f>
        <v>0.66745871767831166</v>
      </c>
      <c r="AY190" s="196">
        <f>IFERROR((VLOOKUP($A190,'0910'!$F$10:$L$433,6,FALSE)/VLOOKUP($A190,'2010'!$C$5:$K$611,9,FALSE))*1000,#N/A)</f>
        <v>0</v>
      </c>
      <c r="AZ190" s="196">
        <f>IFERROR((VLOOKUP($A190,'1011'!$F$10:$L$433,6,FALSE)/VLOOKUP($A190,'2011'!$C$5:$K$611,9,FALSE))*1000,#N/A)</f>
        <v>0</v>
      </c>
      <c r="BA190" s="196">
        <f>IFERROR((VLOOKUP($A190,'1112'!$F$10:$L$408,6,FALSE)/VLOOKUP($A190,'2012'!$F$10:$M$460,8,FALSE))*1000,#N/A)</f>
        <v>0</v>
      </c>
      <c r="BB190" s="196">
        <f>IFERROR((VLOOKUP($A190,'1213'!$F$10:$L$408,6,FALSE)/VLOOKUP($A190,'2013'!$F$10:$M$460,8,FALSE))*1000,#N/A)</f>
        <v>0</v>
      </c>
      <c r="BC190" s="196">
        <f>IFERROR((VLOOKUP($A190,'1314'!$F$10:$L$408,6,FALSE)/VLOOKUP($A190,'2014'!$F$10:$M$460,8,FALSE))*1000,#N/A)</f>
        <v>0</v>
      </c>
      <c r="BD190" s="196">
        <f>IFERROR((VLOOKUP($A190,'1415'!$F$10:$L$408,6,FALSE)/VLOOKUP($A190,'2015'!$F$10:$M$460,8,FALSE))*1000,#N/A)</f>
        <v>0</v>
      </c>
      <c r="BE190" s="196">
        <f>IFERROR((VLOOKUP($A190,'1516'!$F$10:$L$408,6,FALSE)/VLOOKUP($A190,'2016'!$F$10:$M$460,8,FALSE))*1000,#N/A)</f>
        <v>0</v>
      </c>
      <c r="BF190" s="196">
        <f>IFERROR((VLOOKUP($A190,'1617'!$F$10:$L$408,6,FALSE)/VLOOKUP($A190,'2017'!$F$10:$M$460,8,FALSE))*1000,#N/A)</f>
        <v>0</v>
      </c>
      <c r="BG190" s="196">
        <f>IFERROR((VLOOKUP($A190,'1718'!$F$10:$L$408,6,FALSE)/VLOOKUP($A190,'2018'!$F$10:$N$460,9,FALSE))*1000,#N/A)</f>
        <v>0</v>
      </c>
      <c r="BH190" s="196">
        <f>IFERROR((VLOOKUP($A190,'1819'!$F$10:$L$408,6,FALSE)/VLOOKUP($A190,'2018'!$F$10:$N$460,9,FALSE))*1000,#N/A)</f>
        <v>0</v>
      </c>
      <c r="BI190" s="196">
        <f>IFERROR((VLOOKUP($A190,'1920'!$F$10:$L$408,6,FALSE)/VLOOKUP($A190,'2019'!$F$10:$N$464,8,FALSE))*1000,#N/A)</f>
        <v>0</v>
      </c>
      <c r="BJ190" s="196">
        <f>IFERROR((VLOOKUP($A190,'20 21'!$F$10:$L$408,6,FALSE)/VLOOKUP($A190,'2020'!$F$10:$N$469,8,FALSE))*1000,#N/A)</f>
        <v>0</v>
      </c>
      <c r="BK190" s="196">
        <f>IFERROR((VLOOKUP($A190,'21 22'!$F$10:$L$408,6,FALSE)/VLOOKUP($A190,'2021'!$F$10:$N$469,8,FALSE))*1000,#N/A)</f>
        <v>0</v>
      </c>
      <c r="BL190" s="196">
        <f>IFERROR((VLOOKUP($A190,'22 23'!$F$10:$L$408,6,FALSE)/VLOOKUP($A190,'2022'!$F$10:$N$469,8,FALSE))*1000,#N/A)</f>
        <v>0</v>
      </c>
      <c r="BM190" s="196">
        <f>IFERROR((VLOOKUP($A190,'23 24'!$F$7:$M$408,6,FALSE)/VLOOKUP($A190,'2023'!$C$7:$N$469,9,FALSE))*1000,#N/A)</f>
        <v>0</v>
      </c>
      <c r="BO190" s="196">
        <f>IFERROR((VLOOKUP($A190,'0910'!$F$10:$L$433,7,FALSE)/VLOOKUP($A190,'2010'!$C$5:$K$611,9,FALSE))*1000,#N/A)</f>
        <v>3.3217993079584778</v>
      </c>
      <c r="BP190" s="196">
        <f>IFERROR((VLOOKUP($A190,'1011'!$F$10:$L$433,7,FALSE)/VLOOKUP($A190,'2011'!$C$5:$K$611,9,FALSE))*1000,#N/A)</f>
        <v>4.2746828461114168</v>
      </c>
      <c r="BQ190" s="196">
        <f>IFERROR((VLOOKUP($A190,'1112'!$F$10:$L$408,7,FALSE)/VLOOKUP($A190,'2012'!$F$10:$M$460,8,FALSE))*1000,#N/A)</f>
        <v>3.0215629721192143</v>
      </c>
      <c r="BR190" s="196">
        <f>IFERROR((VLOOKUP($A190,'1213'!$F$10:$L$408,7,FALSE)/VLOOKUP($A190,'2013'!$F$10:$M$460,8,FALSE))*1000,#N/A)</f>
        <v>2.048900423439421</v>
      </c>
      <c r="BS190" s="196">
        <f>IFERROR((VLOOKUP($A190,'1314'!$F$10:$L$408,7,FALSE)/VLOOKUP($A190,'2014'!$F$10:$M$460,8,FALSE))*1000,#N/A)</f>
        <v>4.6239630082959335</v>
      </c>
      <c r="BT190" s="196">
        <f>IFERROR((VLOOKUP($A190,'1415'!$F$10:$L$408,7,FALSE)/VLOOKUP($A190,'2015'!$F$10:$M$460,8,FALSE))*1000,#N/A)</f>
        <v>2.0300446609825418</v>
      </c>
      <c r="BU190" s="196">
        <f>IFERROR((VLOOKUP($A190,'1516'!$F$10:$L$408,7,FALSE)/VLOOKUP($A190,'2016'!$F$10:$M$460,8,FALSE))*1000,#N/A)</f>
        <v>2.2895622895622898</v>
      </c>
      <c r="BV190" s="196">
        <f>IFERROR((VLOOKUP($A190,'1617'!$F$10:$L$408,7,FALSE)/VLOOKUP($A190,'2017'!$F$10:$M$460,8,FALSE))*1000,#N/A)</f>
        <v>2.5493090030860053</v>
      </c>
      <c r="BW190" s="196">
        <f>IFERROR((VLOOKUP($A190,'1718'!$F$10:$L$408,7,FALSE)/VLOOKUP($A190,'2018'!$F$10:$N$460,9,FALSE))*1000,#N/A)</f>
        <v>1.8739124615178691</v>
      </c>
      <c r="BX190" s="196">
        <f>IFERROR((VLOOKUP($A190,'1819'!$F$10:$L$408,7,FALSE)/VLOOKUP($A190,'2018'!$F$10:$N$460,9,FALSE))*1000,#N/A)</f>
        <v>3.4801231428188997</v>
      </c>
      <c r="BY190" s="196">
        <f>IFERROR((VLOOKUP($A190,'1920'!$F$10:$L$408,7,FALSE)/VLOOKUP($A190,'2019'!$F$10:$N$464,8,FALSE))*1000,#N/A)</f>
        <v>4.5321851797544621</v>
      </c>
      <c r="BZ190" s="196">
        <f>IFERROR((VLOOKUP($A190,'20 21'!$F$10:$L$408,7,FALSE)/VLOOKUP($A190,'2020'!$F$10:$N$469,8,FALSE))*1000,#N/A)</f>
        <v>5.0084805758940476</v>
      </c>
      <c r="CA190" s="196">
        <f>IFERROR((VLOOKUP($A190,'21 22'!$F$10:$L$408,7,FALSE)/VLOOKUP($A190,'2021'!$F$10:$N$469,8,FALSE))*1000,#N/A)</f>
        <v>7.1656481531555887</v>
      </c>
      <c r="CB190" s="196">
        <f>IFERROR((VLOOKUP($A190,'22 23'!$F$10:$L$408,7,FALSE)/VLOOKUP($A190,'2022'!$F$10:$N$469,8,FALSE))*1000,#N/A)</f>
        <v>6.4439909784126304</v>
      </c>
      <c r="CC190" s="196">
        <f>IFERROR((VLOOKUP($A190,'23 24'!$F$7:$M$408,7,FALSE)/VLOOKUP($A190,'2023'!$C$7:$N$469,9,FALSE))*1000,#N/A)</f>
        <v>7.4755376379970899</v>
      </c>
      <c r="CE190" s="198">
        <f>IFERROR((VLOOKUP($A190,'0910'!$F$10:$S$433,9,FALSE)/VLOOKUP($A190,'2010'!$C$5:$K$611,9,FALSE))*1000,#N/A)</f>
        <v>2.4913494809688581</v>
      </c>
      <c r="CF190" s="198">
        <f>IFERROR((VLOOKUP($A190,'1011'!$F$10:$S$433,10,FALSE)/VLOOKUP($A190,'2011'!$C$5:$K$611,9,FALSE))*1000,#N/A)</f>
        <v>4.8262548262548259</v>
      </c>
      <c r="CG190" s="198">
        <f>IFERROR((VLOOKUP($A190,'1112'!$F$10:$S$408,9,FALSE)/VLOOKUP($A190,'2012'!$F$10:$M$460,8,FALSE))*1000,#N/A)</f>
        <v>5.2190633154786426</v>
      </c>
      <c r="CH190" s="198">
        <f>IFERROR((VLOOKUP($A190,'1213'!$F$10:$S$408,9,FALSE)/VLOOKUP($A190,'2013'!$F$10:$M$460,8,FALSE))*1000,#N/A)</f>
        <v>2.7318672312525614</v>
      </c>
      <c r="CI190" s="198">
        <f>IFERROR((VLOOKUP($A190,'1314'!$F$10:$S$408,9,FALSE)/VLOOKUP($A190,'2014'!$F$10:$M$460,8,FALSE))*1000,#N/A)</f>
        <v>3.2639738882088944</v>
      </c>
      <c r="CJ190" s="198">
        <f>IFERROR((VLOOKUP($A190,'1415'!$F$10:$S$408,9,FALSE)/VLOOKUP($A190,'2015'!$F$10:$M$460,8,FALSE))*1000,#N/A)</f>
        <v>2.0300446609825418</v>
      </c>
      <c r="CK190" s="198">
        <f>IFERROR((VLOOKUP($A190,'1516'!$F$10:$S$408,9,FALSE)/VLOOKUP($A190,'2016'!$F$10:$M$460,8,FALSE))*1000,#N/A)</f>
        <v>2.0202020202020203</v>
      </c>
      <c r="CL190" s="198">
        <f>IFERROR((VLOOKUP($A190,'1617'!$F$10:$S$408,9,FALSE)/VLOOKUP($A190,'2017'!$F$10:$M$460,8,FALSE))*1000,#N/A)</f>
        <v>2.4151348450288475</v>
      </c>
      <c r="CM190" s="198">
        <f>IFERROR((VLOOKUP($A190,'1718'!$F$10:$S$408,9,FALSE)/VLOOKUP($A190,'2018'!$F$10:$N$460,9,FALSE))*1000,#N/A)</f>
        <v>1.8739124615178691</v>
      </c>
      <c r="CN190" s="198">
        <f>IFERROR((VLOOKUP($A190,'1819'!$F$10:$S$408,9,FALSE)/VLOOKUP($A190,'2018'!$F$10:$N$460,9,FALSE))*1000,#N/A)</f>
        <v>2.4093160219515459</v>
      </c>
      <c r="CO190" s="198">
        <f>IFERROR((VLOOKUP($A190,'1920'!$F$10:$S$408,9,FALSE)/VLOOKUP($A190,'2019'!$F$10:$N$464,8,FALSE))*1000,#N/A)</f>
        <v>4.5321851797544621</v>
      </c>
      <c r="CP190" s="198">
        <f>IFERROR((VLOOKUP($A190,'20 21'!$F$10:$S$408,9,FALSE)/VLOOKUP($A190,'2020'!$F$10:$N$469,8,FALSE))*1000,#N/A)</f>
        <v>3.7902015168927927</v>
      </c>
      <c r="CQ190" s="198">
        <f>IFERROR((VLOOKUP($A190,'21 22'!$F$10:$S$408,9,FALSE)/VLOOKUP($A190,'2021'!$F$10:$N$469,8,FALSE))*1000,#N/A)</f>
        <v>4.0560272565031639</v>
      </c>
      <c r="CR190" s="198">
        <f>IFERROR((VLOOKUP($A190,'22 23'!$F$10:$S$408,9,FALSE)/VLOOKUP($A190,'2022'!$F$10:$N$469,8,FALSE))*1000,#N/A)</f>
        <v>5.3699924820105247</v>
      </c>
      <c r="CS190" s="196">
        <f>IFERROR((VLOOKUP($A190,'23 24'!$F$7:$S$408,9,FALSE)/VLOOKUP($A190,'2023'!$C$7:$N$469,9,FALSE))*1000,#N/A)</f>
        <v>2.8033266142489088</v>
      </c>
      <c r="CU190" s="198">
        <f>IFERROR((VLOOKUP($A190,'0910'!$F$10:$S$433,10,FALSE)/VLOOKUP($A190,'2010'!$C$5:$K$611,9,FALSE))*1000,#N/A)</f>
        <v>0.55363321799307963</v>
      </c>
      <c r="CV190" s="198">
        <f>IFERROR((VLOOKUP($A190,'1011'!$F$10:$S$433,11,FALSE)/VLOOKUP($A190,'2011'!$C$5:$K$611,9,FALSE))*1000,#N/A)</f>
        <v>0.5515719801434088</v>
      </c>
      <c r="CW190" s="198">
        <f>IFERROR((VLOOKUP($A190,'1112'!$F$10:$S$408,10,FALSE)/VLOOKUP($A190,'2012'!$F$10:$M$460,8,FALSE))*1000,#N/A)</f>
        <v>0.9614064002197501</v>
      </c>
      <c r="CX190" s="198">
        <f>IFERROR((VLOOKUP($A190,'1213'!$F$10:$S$408,10,FALSE)/VLOOKUP($A190,'2013'!$F$10:$M$460,8,FALSE))*1000,#N/A)</f>
        <v>0.40978008468788413</v>
      </c>
      <c r="CY190" s="198">
        <f>IFERROR((VLOOKUP($A190,'1314'!$F$10:$S$408,10,FALSE)/VLOOKUP($A190,'2014'!$F$10:$M$460,8,FALSE))*1000,#N/A)</f>
        <v>1.0879912960696314</v>
      </c>
      <c r="CZ190" s="198">
        <f>IFERROR((VLOOKUP($A190,'1415'!$F$10:$S$408,10,FALSE)/VLOOKUP($A190,'2015'!$F$10:$M$460,8,FALSE))*1000,#N/A)</f>
        <v>0.4060089321965083</v>
      </c>
      <c r="DA190" s="198">
        <f>IFERROR((VLOOKUP($A190,'1516'!$F$10:$S$408,10,FALSE)/VLOOKUP($A190,'2016'!$F$10:$M$460,8,FALSE))*1000,#N/A)</f>
        <v>0</v>
      </c>
      <c r="DB190" s="198">
        <f>IFERROR((VLOOKUP($A190,'1617'!$F$10:$S$408,10,FALSE)/VLOOKUP($A190,'2017'!$F$10:$M$460,8,FALSE))*1000,#N/A)</f>
        <v>0.13417415805715818</v>
      </c>
      <c r="DC190" s="198">
        <f>IFERROR((VLOOKUP($A190,'1718'!$F$10:$S$408,10,FALSE)/VLOOKUP($A190,'2018'!$F$10:$N$460,9,FALSE))*1000,#N/A)</f>
        <v>0.13385089010841922</v>
      </c>
      <c r="DD190" s="198">
        <f>IFERROR((VLOOKUP($A190,'1819'!$F$10:$S$408,10,FALSE)/VLOOKUP($A190,'2018'!$F$10:$N$460,9,FALSE))*1000,#N/A)</f>
        <v>0.13385089010841922</v>
      </c>
      <c r="DE190" s="198">
        <f>IFERROR((VLOOKUP($A190,'1920'!$F$10:$S$408,10,FALSE)/VLOOKUP($A190,'2019'!$F$10:$N$464,8,FALSE))*1000,#N/A)</f>
        <v>0.39989869233127606</v>
      </c>
      <c r="DF190" s="198">
        <f>IFERROR((VLOOKUP($A190,'20 21'!$F$10:$S$408,10,FALSE)/VLOOKUP($A190,'2020'!$F$10:$N$469,8,FALSE))*1000,#N/A)</f>
        <v>0.27072867977805665</v>
      </c>
      <c r="DG190" s="198">
        <f>IFERROR((VLOOKUP($A190,'21 22'!$F$10:$S$408,10,FALSE)/VLOOKUP($A190,'2021'!$F$10:$N$469,8,FALSE))*1000,#N/A)</f>
        <v>0.40560272565031641</v>
      </c>
      <c r="DH190" s="198">
        <f>IFERROR((VLOOKUP($A190,'22 23'!$F$10:$S$408,10,FALSE)/VLOOKUP($A190,'2022'!$F$10:$N$469,8,FALSE))*1000,#N/A)</f>
        <v>0.80549887230157879</v>
      </c>
      <c r="DI190" s="196">
        <f>IFERROR((VLOOKUP($A190,'23 24'!$F$7:$S$408,10,FALSE)/VLOOKUP($A190,'2023'!$C$7:$N$469,9,FALSE))*1000,#N/A)</f>
        <v>1.0679339482852985</v>
      </c>
      <c r="DK190" s="198">
        <f>IFERROR((VLOOKUP($A190,'0910'!$F$10:$S$433,11,FALSE)/VLOOKUP($A190,'2010'!$C$5:$K$611,9,FALSE))*1000,#N/A)</f>
        <v>0</v>
      </c>
      <c r="DL190" s="198">
        <f>IFERROR((VLOOKUP($A190,'1011'!$F$10:$S$433,12,FALSE)/VLOOKUP($A190,'2011'!$C$5:$K$611,9,FALSE))*1000,#N/A)</f>
        <v>0</v>
      </c>
      <c r="DM190" s="198">
        <f>IFERROR((VLOOKUP($A190,'1112'!$F$10:$S$408,11,FALSE)/VLOOKUP($A190,'2012'!$F$10:$M$460,8,FALSE))*1000,#N/A)</f>
        <v>0</v>
      </c>
      <c r="DN190" s="198">
        <f>IFERROR((VLOOKUP($A190,'1213'!$F$10:$S$408,11,FALSE)/VLOOKUP($A190,'2013'!$F$10:$M$460,8,FALSE))*1000,#N/A)</f>
        <v>0</v>
      </c>
      <c r="DO190" s="198">
        <f>IFERROR((VLOOKUP($A190,'1314'!$F$10:$S$408,11,FALSE)/VLOOKUP($A190,'2014'!$F$10:$M$460,8,FALSE))*1000,#N/A)</f>
        <v>0</v>
      </c>
      <c r="DP190" s="198">
        <f>IFERROR((VLOOKUP($A190,'1415'!$F$10:$S$408,11,FALSE)/VLOOKUP($A190,'2015'!$F$10:$M$460,8,FALSE))*1000,#N/A)</f>
        <v>0</v>
      </c>
      <c r="DQ190" s="198">
        <f>IFERROR((VLOOKUP($A190,'1516'!$F$10:$S$408,11,FALSE)/VLOOKUP($A190,'2016'!$F$10:$M$460,8,FALSE))*1000,#N/A)</f>
        <v>0</v>
      </c>
      <c r="DR190" s="198">
        <f>IFERROR((VLOOKUP($A190,'1617'!$F$10:$S$408,11,FALSE)/VLOOKUP($A190,'2017'!$F$10:$M$460,8,FALSE))*1000,#N/A)</f>
        <v>0</v>
      </c>
      <c r="DS190" s="198">
        <f>IFERROR((VLOOKUP($A190,'1718'!$F$10:$S$408,11,FALSE)/VLOOKUP($A190,'2018'!$F$10:$N$460,9,FALSE))*1000,#N/A)</f>
        <v>0</v>
      </c>
      <c r="DT190" s="198">
        <f>IFERROR((VLOOKUP($A190,'1819'!$F$10:$S$408,11,FALSE)/VLOOKUP($A190,'2018'!$F$10:$N$460,9,FALSE))*1000,#N/A)</f>
        <v>0</v>
      </c>
      <c r="DU190" s="198">
        <f>IFERROR((VLOOKUP($A190,'1920'!$F$10:$S$408,11,FALSE)/VLOOKUP($A190,'2019'!$F$10:$N$464,8,FALSE))*1000,#N/A)</f>
        <v>0</v>
      </c>
      <c r="DV190" s="198">
        <f>IFERROR((VLOOKUP($A190,'20 21'!$F$10:$S$408,11,FALSE)/VLOOKUP($A190,'2020'!$F$10:$N$469,8,FALSE))*1000,#N/A)</f>
        <v>0</v>
      </c>
      <c r="DW190" s="198">
        <f>IFERROR((VLOOKUP($A190,'21 22'!$F$10:$S$408,11,FALSE)/VLOOKUP($A190,'2021'!$F$10:$N$469,8,FALSE))*1000,#N/A)</f>
        <v>0</v>
      </c>
      <c r="DX190" s="198">
        <f>IFERROR((VLOOKUP($A190,'22 23'!$F$10:$S$408,11,FALSE)/VLOOKUP($A190,'2022'!$F$10:$N$469,8,FALSE))*1000,#N/A)</f>
        <v>0</v>
      </c>
      <c r="DY190" s="196">
        <f>IFERROR((VLOOKUP($A190,'23 24'!$F$7:$S$408,11,FALSE)/VLOOKUP($A190,'2023'!$C$7:$N$469,9,FALSE))*1000,#N/A)</f>
        <v>0</v>
      </c>
      <c r="EA190" s="198">
        <f>IFERROR((VLOOKUP($A190,'0910'!$F$10:$S$433,12,FALSE)/VLOOKUP($A190,'2010'!$C$5:$K$611,9,FALSE))*1000,#N/A)</f>
        <v>3.0449826989619377</v>
      </c>
      <c r="EB190" s="198">
        <f>IFERROR((VLOOKUP($A190,'1011'!$F$10:$S$433,13,FALSE)/VLOOKUP($A190,'2011'!$C$5:$K$611,9,FALSE))*1000,#N/A)</f>
        <v>5.3778268063982351</v>
      </c>
      <c r="EC190" s="198">
        <f>IFERROR((VLOOKUP($A190,'1112'!$F$10:$S$408,12,FALSE)/VLOOKUP($A190,'2012'!$F$10:$M$460,8,FALSE))*1000,#N/A)</f>
        <v>6.3178134871583573</v>
      </c>
      <c r="ED190" s="198">
        <f>IFERROR((VLOOKUP($A190,'1213'!$F$10:$S$408,12,FALSE)/VLOOKUP($A190,'2013'!$F$10:$M$460,8,FALSE))*1000,#N/A)</f>
        <v>3.1416473159404452</v>
      </c>
      <c r="EE190" s="198">
        <f>IFERROR((VLOOKUP($A190,'1314'!$F$10:$S$408,12,FALSE)/VLOOKUP($A190,'2014'!$F$10:$M$460,8,FALSE))*1000,#N/A)</f>
        <v>4.2159662722698217</v>
      </c>
      <c r="EF190" s="198">
        <f>IFERROR((VLOOKUP($A190,'1415'!$F$10:$S$408,12,FALSE)/VLOOKUP($A190,'2015'!$F$10:$M$460,8,FALSE))*1000,#N/A)</f>
        <v>2.4360535931790497</v>
      </c>
      <c r="EG190" s="198">
        <f>IFERROR((VLOOKUP($A190,'1516'!$F$10:$S$408,12,FALSE)/VLOOKUP($A190,'2016'!$F$10:$M$460,8,FALSE))*1000,#N/A)</f>
        <v>2.0202020202020203</v>
      </c>
      <c r="EH190" s="198">
        <f>IFERROR((VLOOKUP($A190,'1617'!$F$10:$S$408,12,FALSE)/VLOOKUP($A190,'2017'!$F$10:$M$460,8,FALSE))*1000,#N/A)</f>
        <v>2.5493090030860053</v>
      </c>
      <c r="EI190" s="198">
        <f>IFERROR((VLOOKUP($A190,'1718'!$F$10:$S$408,12,FALSE)/VLOOKUP($A190,'2018'!$F$10:$N$460,9,FALSE))*1000,#N/A)</f>
        <v>2.0077633516262887</v>
      </c>
      <c r="EJ190" s="198">
        <f>IFERROR((VLOOKUP($A190,'1819'!$F$10:$S$408,12,FALSE)/VLOOKUP($A190,'2018'!$F$10:$N$460,9,FALSE))*1000,#N/A)</f>
        <v>2.5431669120599651</v>
      </c>
      <c r="EK190" s="198">
        <f>IFERROR((VLOOKUP($A190,'1920'!$F$10:$S$408,12,FALSE)/VLOOKUP($A190,'2019'!$F$10:$N$464,8,FALSE))*1000,#N/A)</f>
        <v>4.9320838720857383</v>
      </c>
      <c r="EL190" s="198">
        <f>IFERROR((VLOOKUP($A190,'20 21'!$F$10:$S$408,12,FALSE)/VLOOKUP($A190,'2020'!$F$10:$N$469,8,FALSE))*1000,#N/A)</f>
        <v>4.0609301966708493</v>
      </c>
      <c r="EM190" s="198">
        <f>IFERROR((VLOOKUP($A190,'21 22'!$F$10:$S$408,12,FALSE)/VLOOKUP($A190,'2021'!$F$10:$N$469,8,FALSE))*1000,#N/A)</f>
        <v>4.4616299821534797</v>
      </c>
      <c r="EN190" s="198">
        <f>IFERROR((VLOOKUP($A190,'22 23'!$F$10:$S$408,12,FALSE)/VLOOKUP($A190,'2022'!$F$10:$N$469,8,FALSE))*1000,#N/A)</f>
        <v>6.1754913543121042</v>
      </c>
      <c r="EO190" s="196">
        <f>IFERROR((VLOOKUP($A190,'23 24'!$F$7:$S$408,12,FALSE)/VLOOKUP($A190,'2023'!$C$7:$N$469,9,FALSE))*1000,#N/A)</f>
        <v>3.8712605625342071</v>
      </c>
    </row>
    <row r="191" spans="1:145" x14ac:dyDescent="0.3">
      <c r="A191" t="s">
        <v>799</v>
      </c>
      <c r="B191" t="s">
        <v>1741</v>
      </c>
      <c r="C191" t="str">
        <f>IF(VLOOKUP($A191,'0910'!$F$10:$L$433,1,FALSE)=VLOOKUP($A191,'2010'!$C$5:$K$611,1,FALSE),VLOOKUP($A191,'0910'!$F$10:$L$433,1,FALSE),FALSE)</f>
        <v>North Hertfordshire</v>
      </c>
      <c r="D191" t="str">
        <f>IF(VLOOKUP($A191,'1011'!$F$10:$L$433,1,FALSE)=VLOOKUP($A191,'2011'!$C$5:$K$611,1,FALSE),VLOOKUP($A191,'1011'!$F$10:$L$433,1,FALSE),FALSE)</f>
        <v>North Hertfordshire</v>
      </c>
      <c r="E191" t="str">
        <f>IF(VLOOKUP(A191,'1112'!$F$10:$L$408,1,FALSE)=VLOOKUP(A191,'2012'!$F$10:$M$460,1,FALSE),VLOOKUP(A191,'1112'!$F$10:$L$408,1,FALSE),FALSE)</f>
        <v>North Hertfordshire</v>
      </c>
      <c r="F191" t="str">
        <f>IF(VLOOKUP($A191,'1213'!$F$10:$L$408,1,FALSE)=VLOOKUP($A191,'2013'!$F$10:$M$460,1,FALSE),VLOOKUP($A191,'1213'!$F$10:$L$408,1,FALSE),FALSE)</f>
        <v>North Hertfordshire</v>
      </c>
      <c r="G191" t="str">
        <f>IF(VLOOKUP($A191,'1314'!$F$10:$L$408,1,FALSE)=VLOOKUP($A191,'2014'!$F$10:$M$460,1,FALSE),VLOOKUP($A191,'1314'!$F$10:$L$408,1,FALSE),FALSE)</f>
        <v>North Hertfordshire</v>
      </c>
      <c r="H191" t="str">
        <f>IF(VLOOKUP($A191,'1415'!$F$10:$L$408,1,FALSE)=VLOOKUP($A191,'2015'!$F$10:$M$460,1,FALSE),VLOOKUP($A191,'1415'!$F$10:$L$408,1,FALSE),FALSE)</f>
        <v>North Hertfordshire</v>
      </c>
      <c r="I191" t="str">
        <f>IF(VLOOKUP($A191,'1516'!$F$10:$L$408,1,FALSE)=VLOOKUP($A191,'2015'!$F$10:$M$460,1,FALSE),VLOOKUP($A191,'1516'!$F$10:$L$408,1,FALSE),FALSE)</f>
        <v>North Hertfordshire</v>
      </c>
      <c r="J191" t="str">
        <f>IF(VLOOKUP($A191,'1617'!$F$10:$L$408,1,FALSE)=VLOOKUP($A191,'2016'!$F$10:$M$460,1,FALSE),VLOOKUP($A191,'1617'!$F$10:$L$408,1,FALSE),FALSE)</f>
        <v>North Hertfordshire</v>
      </c>
      <c r="K191" t="str">
        <f>IF(VLOOKUP($A191,'1718'!$F$10:$M$408,1,FALSE)=VLOOKUP($A191,'2017'!$F$10:$M$460,1,FALSE),VLOOKUP($A191,'1718'!$F$10:$M$408,1,FALSE),FALSE)</f>
        <v>North Hertfordshire</v>
      </c>
      <c r="L191" t="str">
        <f>IF(VLOOKUP($A191,'1819'!$F$10:$M$408,1,FALSE)=VLOOKUP($A191,'2018'!$F$10:$M$460,1,FALSE),VLOOKUP($A191,'1819'!$F$10:$M$408,1,FALSE),FALSE)</f>
        <v>North Hertfordshire</v>
      </c>
      <c r="M191" t="str">
        <f>IF(VLOOKUP($A191,'1920'!$F$10:$M$408,1,FALSE)=VLOOKUP($A191,'2019'!$F$10:$M$464,1,FALSE),VLOOKUP($A191,'1920'!$F$10:$M$408,1,FALSE),FALSE)</f>
        <v>North Hertfordshire</v>
      </c>
      <c r="N191" t="str">
        <f>IF(VLOOKUP($A191,'20 21'!$F$10:$N$408,1,FALSE)=VLOOKUP($A191,'2020'!$F$10:$O$468,1,FALSE),VLOOKUP($A191,'20 21'!$F$10:$N$408,1,FALSE),FALSE)</f>
        <v>North Hertfordshire</v>
      </c>
      <c r="O191" t="str">
        <f>IF(VLOOKUP($A191,'21 22'!$F$10:$N$408,1,FALSE)=VLOOKUP($A191,'2021'!$F$10:$O$471,1,FALSE),VLOOKUP($A191,'21 22'!$F$10:$N$408,1,FALSE),FALSE)</f>
        <v>North Hertfordshire</v>
      </c>
      <c r="P191" t="str">
        <f>IF(VLOOKUP($A191,'22 23'!$F$10:$N$408,1,FALSE)=VLOOKUP($A191,'2022'!$F$10:$O$468,1,FALSE),VLOOKUP($A191,'22 23'!$F$10:$N$408,1,FALSE),FALSE)</f>
        <v>North Hertfordshire</v>
      </c>
      <c r="Q191" t="str">
        <f>IF(VLOOKUP($A191,'23 24'!$F$7:$N$408,1,FALSE)=VLOOKUP($A191,'2023'!$C$7:$O$468,1,FALSE),VLOOKUP($A191,'23 24'!$F$7:$N$408,1,FALSE),FALSE)</f>
        <v>North Hertfordshire</v>
      </c>
      <c r="S191" s="196" t="e">
        <f>IFERROR((VLOOKUP($A191,'0910'!$F$10:$L$433,4,FALSE)/VLOOKUP($A191,'2010'!$C$5:$K$611,9,FALSE))*1000,#N/A)</f>
        <v>#N/A</v>
      </c>
      <c r="T191" s="196">
        <f>IFERROR((VLOOKUP($A191,'1011'!$F$10:$L$433,4,FALSE)/VLOOKUP($A191,'2011'!$C$5:$K$611,9,FALSE))*1000,#N/A)</f>
        <v>4.5487627365356618</v>
      </c>
      <c r="U191" s="196">
        <f>IFERROR((VLOOKUP($A191,'1112'!$F$10:$L$408,4,FALSE)/VLOOKUP($A191,'2012'!$F$10:$M$460,8,FALSE))*1000,#N/A)</f>
        <v>3.7933526011560694</v>
      </c>
      <c r="V191" s="196">
        <f>IFERROR((VLOOKUP($A191,'1213'!$F$10:$L$408,4,FALSE)/VLOOKUP($A191,'2013'!$F$10:$M$460,8,FALSE))*1000,#N/A)</f>
        <v>1.4375561545372866</v>
      </c>
      <c r="W191" s="196">
        <f>IFERROR((VLOOKUP($A191,'1314'!$F$10:$L$408,4,FALSE)/VLOOKUP($A191,'2014'!$F$10:$M$460,8,FALSE))*1000,#N/A)</f>
        <v>1.6097299230906814</v>
      </c>
      <c r="X191" s="196">
        <f>IFERROR((VLOOKUP($A191,'1415'!$F$10:$L$408,4,FALSE)/VLOOKUP($A191,'2015'!$F$10:$M$460,8,FALSE))*1000,#N/A)</f>
        <v>3.7439828846496703</v>
      </c>
      <c r="Y191" s="196">
        <f>IFERROR((VLOOKUP($A191,'1516'!$F$10:$L$408,4,FALSE)/VLOOKUP($A191,'2016'!$F$10:$M$460,8,FALSE))*1000,#N/A)</f>
        <v>4.4302675881623248</v>
      </c>
      <c r="Z191" s="196">
        <f>IFERROR((VLOOKUP($A191,'1617'!$F$10:$L$408,4,FALSE)/VLOOKUP($A191,'2017'!$F$10:$M$460,8,FALSE))*1000,#N/A)</f>
        <v>3.1595576619273302</v>
      </c>
      <c r="AA191" s="196">
        <f>IFERROR((VLOOKUP($A191,'1718'!$F$10:$L$408,4,FALSE)/VLOOKUP($A191,'2018'!$F$10:$N$460,9,FALSE))*1000,#N/A)</f>
        <v>1.9213973799126638</v>
      </c>
      <c r="AB191" s="196">
        <f>IFERROR((VLOOKUP($A191,'1819'!$F$10:$L$408,4,FALSE)/VLOOKUP($A191,'2018'!$F$10:$N$460,9,FALSE))*1000,#N/A)</f>
        <v>4.0174672489082974</v>
      </c>
      <c r="AC191" s="196">
        <f>IFERROR((VLOOKUP($A191,'1920'!$F$10:$L$408,4,FALSE)/VLOOKUP($A191,'2019'!$F$10:$N$464,8,FALSE))*1000,#N/A)</f>
        <v>0.87000400201840922</v>
      </c>
      <c r="AD191" s="196">
        <f>IFERROR((VLOOKUP($A191,'20 21'!$F$10:$M$408,4,FALSE)/VLOOKUP($A191,'2020'!$F$10:$N$469,8,FALSE))*1000,#N/A)</f>
        <v>4.3006461290744316</v>
      </c>
      <c r="AE191" s="196">
        <f>IFERROR((VLOOKUP($A191,'21 22'!$F$10:$M$408,4,FALSE)/VLOOKUP($A191,'2021'!$F$10:$N$469,8,FALSE))*1000,#N/A)</f>
        <v>3.4043132649066363</v>
      </c>
      <c r="AF191" s="196">
        <f>IFERROR((VLOOKUP($A191,'22 23'!$F$10:$M$408,4,FALSE)/VLOOKUP($A191,'2022'!$F$10:$N$469,8,FALSE))*1000,#N/A)</f>
        <v>3.0465100534831762</v>
      </c>
      <c r="AG191" s="196">
        <f>IFERROR((VLOOKUP($A191,'23 24'!$F$7:$M$408,4,FALSE)/VLOOKUP($A191,'2023'!$C$7:$N$469,9,FALSE))*1000,#N/A)</f>
        <v>2.5196956207690109</v>
      </c>
      <c r="AI191" s="196" t="e">
        <f>IFERROR((VLOOKUP($A191,'0910'!$F$10:$L$433,5,FALSE)/VLOOKUP($A191,'2010'!$C$5:$K$611,9,FALSE))*1000,#N/A)</f>
        <v>#N/A</v>
      </c>
      <c r="AJ191" s="196">
        <f>IFERROR((VLOOKUP($A191,'1011'!$F$10:$L$433,5,FALSE)/VLOOKUP($A191,'2011'!$C$5:$K$611,9,FALSE))*1000,#N/A)</f>
        <v>0.18195050946142649</v>
      </c>
      <c r="AK191" s="196">
        <f>IFERROR((VLOOKUP($A191,'1112'!$F$10:$L$408,5,FALSE)/VLOOKUP($A191,'2012'!$F$10:$M$460,8,FALSE))*1000,#N/A)</f>
        <v>1.0838150289017341</v>
      </c>
      <c r="AL191" s="196">
        <f>IFERROR((VLOOKUP($A191,'1213'!$F$10:$L$408,5,FALSE)/VLOOKUP($A191,'2013'!$F$10:$M$460,8,FALSE))*1000,#N/A)</f>
        <v>0.17969451931716082</v>
      </c>
      <c r="AM191" s="196">
        <f>IFERROR((VLOOKUP($A191,'1314'!$F$10:$L$408,5,FALSE)/VLOOKUP($A191,'2014'!$F$10:$M$460,8,FALSE))*1000,#N/A)</f>
        <v>0</v>
      </c>
      <c r="AN191" s="196">
        <f>IFERROR((VLOOKUP($A191,'1415'!$F$10:$L$408,5,FALSE)/VLOOKUP($A191,'2015'!$F$10:$M$460,8,FALSE))*1000,#N/A)</f>
        <v>0.35656979853806386</v>
      </c>
      <c r="AO191" s="196">
        <f>IFERROR((VLOOKUP($A191,'1516'!$F$10:$L$408,5,FALSE)/VLOOKUP($A191,'2016'!$F$10:$M$460,8,FALSE))*1000,#N/A)</f>
        <v>1.77210703526493</v>
      </c>
      <c r="AP191" s="196">
        <f>IFERROR((VLOOKUP($A191,'1617'!$F$10:$L$408,5,FALSE)/VLOOKUP($A191,'2017'!$F$10:$M$460,8,FALSE))*1000,#N/A)</f>
        <v>0.35106196243637</v>
      </c>
      <c r="AQ191" s="196">
        <f>IFERROR((VLOOKUP($A191,'1718'!$F$10:$L$408,5,FALSE)/VLOOKUP($A191,'2018'!$F$10:$N$460,9,FALSE))*1000,#N/A)</f>
        <v>0</v>
      </c>
      <c r="AR191" s="196">
        <f>IFERROR((VLOOKUP($A191,'1819'!$F$10:$L$408,5,FALSE)/VLOOKUP($A191,'2018'!$F$10:$N$460,9,FALSE))*1000,#N/A)</f>
        <v>0.5240174672489083</v>
      </c>
      <c r="AS191" s="196">
        <f>IFERROR((VLOOKUP($A191,'1920'!$F$10:$L$408,5,FALSE)/VLOOKUP($A191,'2019'!$F$10:$N$464,8,FALSE))*1000,#N/A)</f>
        <v>0.17400080040368188</v>
      </c>
      <c r="AT191" s="196">
        <f>IFERROR((VLOOKUP($A191,'20 21'!$F$10:$L$408,5,FALSE)/VLOOKUP($A191,'2020'!$F$10:$N$469,8,FALSE))*1000,#N/A)</f>
        <v>0.17202584516297728</v>
      </c>
      <c r="AU191" s="196">
        <f>IFERROR((VLOOKUP($A191,'21 22'!$F$10:$L$408,5,FALSE)/VLOOKUP($A191,'2021'!$F$10:$N$469,8,FALSE))*1000,#N/A)</f>
        <v>0.51064698973599554</v>
      </c>
      <c r="AV191" s="196">
        <f>IFERROR((VLOOKUP($A191,'22 23'!$F$10:$L$408,5,FALSE)/VLOOKUP($A191,'2022'!$F$10:$N$469,8,FALSE))*1000,#N/A)</f>
        <v>0.84625279263421571</v>
      </c>
      <c r="AW191" s="196">
        <f>IFERROR((VLOOKUP($A191,'23 24'!$F$7:$M$408,5,FALSE)/VLOOKUP($A191,'2023'!$C$7:$N$469,9,FALSE))*1000,#N/A)</f>
        <v>1.8477767885639416</v>
      </c>
      <c r="AY191" s="196" t="e">
        <f>IFERROR((VLOOKUP($A191,'0910'!$F$10:$L$433,6,FALSE)/VLOOKUP($A191,'2010'!$C$5:$K$611,9,FALSE))*1000,#N/A)</f>
        <v>#N/A</v>
      </c>
      <c r="AZ191" s="196">
        <f>IFERROR((VLOOKUP($A191,'1011'!$F$10:$L$433,6,FALSE)/VLOOKUP($A191,'2011'!$C$5:$K$611,9,FALSE))*1000,#N/A)</f>
        <v>0</v>
      </c>
      <c r="BA191" s="196">
        <f>IFERROR((VLOOKUP($A191,'1112'!$F$10:$L$408,6,FALSE)/VLOOKUP($A191,'2012'!$F$10:$M$460,8,FALSE))*1000,#N/A)</f>
        <v>0</v>
      </c>
      <c r="BB191" s="196">
        <f>IFERROR((VLOOKUP($A191,'1213'!$F$10:$L$408,6,FALSE)/VLOOKUP($A191,'2013'!$F$10:$M$460,8,FALSE))*1000,#N/A)</f>
        <v>0</v>
      </c>
      <c r="BC191" s="196">
        <f>IFERROR((VLOOKUP($A191,'1314'!$F$10:$L$408,6,FALSE)/VLOOKUP($A191,'2014'!$F$10:$M$460,8,FALSE))*1000,#N/A)</f>
        <v>0</v>
      </c>
      <c r="BD191" s="196">
        <f>IFERROR((VLOOKUP($A191,'1415'!$F$10:$L$408,6,FALSE)/VLOOKUP($A191,'2015'!$F$10:$M$460,8,FALSE))*1000,#N/A)</f>
        <v>0</v>
      </c>
      <c r="BE191" s="196">
        <f>IFERROR((VLOOKUP($A191,'1516'!$F$10:$L$408,6,FALSE)/VLOOKUP($A191,'2016'!$F$10:$M$460,8,FALSE))*1000,#N/A)</f>
        <v>0</v>
      </c>
      <c r="BF191" s="196">
        <f>IFERROR((VLOOKUP($A191,'1617'!$F$10:$L$408,6,FALSE)/VLOOKUP($A191,'2017'!$F$10:$M$460,8,FALSE))*1000,#N/A)</f>
        <v>0</v>
      </c>
      <c r="BG191" s="196">
        <f>IFERROR((VLOOKUP($A191,'1718'!$F$10:$L$408,6,FALSE)/VLOOKUP($A191,'2018'!$F$10:$N$460,9,FALSE))*1000,#N/A)</f>
        <v>0</v>
      </c>
      <c r="BH191" s="196">
        <f>IFERROR((VLOOKUP($A191,'1819'!$F$10:$L$408,6,FALSE)/VLOOKUP($A191,'2018'!$F$10:$N$460,9,FALSE))*1000,#N/A)</f>
        <v>0</v>
      </c>
      <c r="BI191" s="196">
        <f>IFERROR((VLOOKUP($A191,'1920'!$F$10:$L$408,6,FALSE)/VLOOKUP($A191,'2019'!$F$10:$N$464,8,FALSE))*1000,#N/A)</f>
        <v>0</v>
      </c>
      <c r="BJ191" s="196">
        <f>IFERROR((VLOOKUP($A191,'20 21'!$F$10:$L$408,6,FALSE)/VLOOKUP($A191,'2020'!$F$10:$N$469,8,FALSE))*1000,#N/A)</f>
        <v>0</v>
      </c>
      <c r="BK191" s="196">
        <f>IFERROR((VLOOKUP($A191,'21 22'!$F$10:$L$408,6,FALSE)/VLOOKUP($A191,'2021'!$F$10:$N$469,8,FALSE))*1000,#N/A)</f>
        <v>0</v>
      </c>
      <c r="BL191" s="196">
        <f>IFERROR((VLOOKUP($A191,'22 23'!$F$10:$L$408,6,FALSE)/VLOOKUP($A191,'2022'!$F$10:$N$469,8,FALSE))*1000,#N/A)</f>
        <v>0</v>
      </c>
      <c r="BM191" s="196">
        <f>IFERROR((VLOOKUP($A191,'23 24'!$F$7:$M$408,6,FALSE)/VLOOKUP($A191,'2023'!$C$7:$N$469,9,FALSE))*1000,#N/A)</f>
        <v>0</v>
      </c>
      <c r="BO191" s="196" t="e">
        <f>IFERROR((VLOOKUP($A191,'0910'!$F$10:$L$433,7,FALSE)/VLOOKUP($A191,'2010'!$C$5:$K$611,9,FALSE))*1000,#N/A)</f>
        <v>#N/A</v>
      </c>
      <c r="BP191" s="196">
        <f>IFERROR((VLOOKUP($A191,'1011'!$F$10:$L$433,7,FALSE)/VLOOKUP($A191,'2011'!$C$5:$K$611,9,FALSE))*1000,#N/A)</f>
        <v>4.7307132459970891</v>
      </c>
      <c r="BQ191" s="196">
        <f>IFERROR((VLOOKUP($A191,'1112'!$F$10:$L$408,7,FALSE)/VLOOKUP($A191,'2012'!$F$10:$M$460,8,FALSE))*1000,#N/A)</f>
        <v>4.8771676300578033</v>
      </c>
      <c r="BR191" s="196">
        <f>IFERROR((VLOOKUP($A191,'1213'!$F$10:$L$408,7,FALSE)/VLOOKUP($A191,'2013'!$F$10:$M$460,8,FALSE))*1000,#N/A)</f>
        <v>1.6172506738544474</v>
      </c>
      <c r="BS191" s="196">
        <f>IFERROR((VLOOKUP($A191,'1314'!$F$10:$L$408,7,FALSE)/VLOOKUP($A191,'2014'!$F$10:$M$460,8,FALSE))*1000,#N/A)</f>
        <v>1.6097299230906814</v>
      </c>
      <c r="BT191" s="196">
        <f>IFERROR((VLOOKUP($A191,'1415'!$F$10:$L$408,7,FALSE)/VLOOKUP($A191,'2015'!$F$10:$M$460,8,FALSE))*1000,#N/A)</f>
        <v>4.1005526831877344</v>
      </c>
      <c r="BU191" s="196">
        <f>IFERROR((VLOOKUP($A191,'1516'!$F$10:$L$408,7,FALSE)/VLOOKUP($A191,'2016'!$F$10:$M$460,8,FALSE))*1000,#N/A)</f>
        <v>6.2023746234272554</v>
      </c>
      <c r="BV191" s="196">
        <f>IFERROR((VLOOKUP($A191,'1617'!$F$10:$L$408,7,FALSE)/VLOOKUP($A191,'2017'!$F$10:$M$460,8,FALSE))*1000,#N/A)</f>
        <v>3.5106196243637</v>
      </c>
      <c r="BW191" s="196">
        <f>IFERROR((VLOOKUP($A191,'1718'!$F$10:$L$408,7,FALSE)/VLOOKUP($A191,'2018'!$F$10:$N$460,9,FALSE))*1000,#N/A)</f>
        <v>1.9213973799126638</v>
      </c>
      <c r="BX191" s="196">
        <f>IFERROR((VLOOKUP($A191,'1819'!$F$10:$L$408,7,FALSE)/VLOOKUP($A191,'2018'!$F$10:$N$460,9,FALSE))*1000,#N/A)</f>
        <v>4.5414847161572052</v>
      </c>
      <c r="BY191" s="196">
        <f>IFERROR((VLOOKUP($A191,'1920'!$F$10:$L$408,7,FALSE)/VLOOKUP($A191,'2019'!$F$10:$N$464,8,FALSE))*1000,#N/A)</f>
        <v>0.87000400201840922</v>
      </c>
      <c r="BZ191" s="196">
        <f>IFERROR((VLOOKUP($A191,'20 21'!$F$10:$L$408,7,FALSE)/VLOOKUP($A191,'2020'!$F$10:$N$469,8,FALSE))*1000,#N/A)</f>
        <v>4.3006461290744316</v>
      </c>
      <c r="CA191" s="196">
        <f>IFERROR((VLOOKUP($A191,'21 22'!$F$10:$L$408,7,FALSE)/VLOOKUP($A191,'2021'!$F$10:$N$469,8,FALSE))*1000,#N/A)</f>
        <v>3.9149602546426321</v>
      </c>
      <c r="CB191" s="196">
        <f>IFERROR((VLOOKUP($A191,'22 23'!$F$10:$L$408,7,FALSE)/VLOOKUP($A191,'2022'!$F$10:$N$469,8,FALSE))*1000,#N/A)</f>
        <v>3.892762846117392</v>
      </c>
      <c r="CC191" s="196">
        <f>IFERROR((VLOOKUP($A191,'23 24'!$F$7:$M$408,7,FALSE)/VLOOKUP($A191,'2023'!$C$7:$N$469,9,FALSE))*1000,#N/A)</f>
        <v>4.3674724093329527</v>
      </c>
      <c r="CE191" s="198" t="e">
        <f>IFERROR((VLOOKUP($A191,'0910'!$F$10:$S$433,9,FALSE)/VLOOKUP($A191,'2010'!$C$5:$K$611,9,FALSE))*1000,#N/A)</f>
        <v>#N/A</v>
      </c>
      <c r="CF191" s="198">
        <f>IFERROR((VLOOKUP($A191,'1011'!$F$10:$S$433,10,FALSE)/VLOOKUP($A191,'2011'!$C$5:$K$611,9,FALSE))*1000,#N/A)</f>
        <v>2.7292576419213974</v>
      </c>
      <c r="CG191" s="198">
        <f>IFERROR((VLOOKUP($A191,'1112'!$F$10:$S$408,9,FALSE)/VLOOKUP($A191,'2012'!$F$10:$M$460,8,FALSE))*1000,#N/A)</f>
        <v>4.8771676300578033</v>
      </c>
      <c r="CH191" s="198">
        <f>IFERROR((VLOOKUP($A191,'1213'!$F$10:$S$408,9,FALSE)/VLOOKUP($A191,'2013'!$F$10:$M$460,8,FALSE))*1000,#N/A)</f>
        <v>4.4923629829290208</v>
      </c>
      <c r="CI191" s="198">
        <f>IFERROR((VLOOKUP($A191,'1314'!$F$10:$S$408,9,FALSE)/VLOOKUP($A191,'2014'!$F$10:$M$460,8,FALSE))*1000,#N/A)</f>
        <v>1.4308710427472724</v>
      </c>
      <c r="CJ191" s="198">
        <f>IFERROR((VLOOKUP($A191,'1415'!$F$10:$S$408,9,FALSE)/VLOOKUP($A191,'2015'!$F$10:$M$460,8,FALSE))*1000,#N/A)</f>
        <v>0.71313959707612773</v>
      </c>
      <c r="CK191" s="198">
        <f>IFERROR((VLOOKUP($A191,'1516'!$F$10:$S$408,9,FALSE)/VLOOKUP($A191,'2016'!$F$10:$M$460,8,FALSE))*1000,#N/A)</f>
        <v>4.0758461811093385</v>
      </c>
      <c r="CL191" s="198">
        <f>IFERROR((VLOOKUP($A191,'1617'!$F$10:$S$408,9,FALSE)/VLOOKUP($A191,'2017'!$F$10:$M$460,8,FALSE))*1000,#N/A)</f>
        <v>5.2659294365455507</v>
      </c>
      <c r="CM191" s="198">
        <f>IFERROR((VLOOKUP($A191,'1718'!$F$10:$S$408,9,FALSE)/VLOOKUP($A191,'2018'!$F$10:$N$460,9,FALSE))*1000,#N/A)</f>
        <v>3.318777292576419</v>
      </c>
      <c r="CN191" s="198">
        <f>IFERROR((VLOOKUP($A191,'1819'!$F$10:$S$408,9,FALSE)/VLOOKUP($A191,'2018'!$F$10:$N$460,9,FALSE))*1000,#N/A)</f>
        <v>2.9694323144104806</v>
      </c>
      <c r="CO191" s="198">
        <f>IFERROR((VLOOKUP($A191,'1920'!$F$10:$S$408,9,FALSE)/VLOOKUP($A191,'2019'!$F$10:$N$464,8,FALSE))*1000,#N/A)</f>
        <v>2.9580136068625915</v>
      </c>
      <c r="CP191" s="198">
        <f>IFERROR((VLOOKUP($A191,'20 21'!$F$10:$S$408,9,FALSE)/VLOOKUP($A191,'2020'!$F$10:$N$469,8,FALSE))*1000,#N/A)</f>
        <v>4.9887495097263406</v>
      </c>
      <c r="CQ191" s="198">
        <f>IFERROR((VLOOKUP($A191,'21 22'!$F$10:$S$408,9,FALSE)/VLOOKUP($A191,'2021'!$F$10:$N$469,8,FALSE))*1000,#N/A)</f>
        <v>2.893666275170641</v>
      </c>
      <c r="CR191" s="198">
        <f>IFERROR((VLOOKUP($A191,'22 23'!$F$10:$S$408,9,FALSE)/VLOOKUP($A191,'2022'!$F$10:$N$469,8,FALSE))*1000,#N/A)</f>
        <v>3.5542617290637062</v>
      </c>
      <c r="CS191" s="196">
        <f>IFERROR((VLOOKUP($A191,'23 24'!$F$7:$S$408,9,FALSE)/VLOOKUP($A191,'2023'!$C$7:$N$469,9,FALSE))*1000,#N/A)</f>
        <v>2.6876753288202782</v>
      </c>
      <c r="CU191" s="198" t="e">
        <f>IFERROR((VLOOKUP($A191,'0910'!$F$10:$S$433,10,FALSE)/VLOOKUP($A191,'2010'!$C$5:$K$611,9,FALSE))*1000,#N/A)</f>
        <v>#N/A</v>
      </c>
      <c r="CV191" s="198">
        <f>IFERROR((VLOOKUP($A191,'1011'!$F$10:$S$433,11,FALSE)/VLOOKUP($A191,'2011'!$C$5:$K$611,9,FALSE))*1000,#N/A)</f>
        <v>0.54585152838427942</v>
      </c>
      <c r="CW191" s="198">
        <f>IFERROR((VLOOKUP($A191,'1112'!$F$10:$S$408,10,FALSE)/VLOOKUP($A191,'2012'!$F$10:$M$460,8,FALSE))*1000,#N/A)</f>
        <v>0.180635838150289</v>
      </c>
      <c r="CX191" s="198">
        <f>IFERROR((VLOOKUP($A191,'1213'!$F$10:$S$408,10,FALSE)/VLOOKUP($A191,'2013'!$F$10:$M$460,8,FALSE))*1000,#N/A)</f>
        <v>0.89847259658580414</v>
      </c>
      <c r="CY191" s="198">
        <f>IFERROR((VLOOKUP($A191,'1314'!$F$10:$S$408,10,FALSE)/VLOOKUP($A191,'2014'!$F$10:$M$460,8,FALSE))*1000,#N/A)</f>
        <v>0.3577177606868181</v>
      </c>
      <c r="CZ191" s="198">
        <f>IFERROR((VLOOKUP($A191,'1415'!$F$10:$S$408,10,FALSE)/VLOOKUP($A191,'2015'!$F$10:$M$460,8,FALSE))*1000,#N/A)</f>
        <v>0.17828489926903193</v>
      </c>
      <c r="DA191" s="198">
        <f>IFERROR((VLOOKUP($A191,'1516'!$F$10:$S$408,10,FALSE)/VLOOKUP($A191,'2016'!$F$10:$M$460,8,FALSE))*1000,#N/A)</f>
        <v>0.17721070352649299</v>
      </c>
      <c r="DB191" s="198">
        <f>IFERROR((VLOOKUP($A191,'1617'!$F$10:$S$408,10,FALSE)/VLOOKUP($A191,'2017'!$F$10:$M$460,8,FALSE))*1000,#N/A)</f>
        <v>1.40424784974548</v>
      </c>
      <c r="DC191" s="198">
        <f>IFERROR((VLOOKUP($A191,'1718'!$F$10:$S$408,10,FALSE)/VLOOKUP($A191,'2018'!$F$10:$N$460,9,FALSE))*1000,#N/A)</f>
        <v>0.8733624454148472</v>
      </c>
      <c r="DD191" s="198">
        <f>IFERROR((VLOOKUP($A191,'1819'!$F$10:$S$408,10,FALSE)/VLOOKUP($A191,'2018'!$F$10:$N$460,9,FALSE))*1000,#N/A)</f>
        <v>0</v>
      </c>
      <c r="DE191" s="198">
        <f>IFERROR((VLOOKUP($A191,'1920'!$F$10:$S$408,10,FALSE)/VLOOKUP($A191,'2019'!$F$10:$N$464,8,FALSE))*1000,#N/A)</f>
        <v>0.52200240121104557</v>
      </c>
      <c r="DF191" s="198">
        <f>IFERROR((VLOOKUP($A191,'20 21'!$F$10:$S$408,10,FALSE)/VLOOKUP($A191,'2020'!$F$10:$N$469,8,FALSE))*1000,#N/A)</f>
        <v>1.0321550709778637</v>
      </c>
      <c r="DG191" s="198">
        <f>IFERROR((VLOOKUP($A191,'21 22'!$F$10:$S$408,10,FALSE)/VLOOKUP($A191,'2021'!$F$10:$N$469,8,FALSE))*1000,#N/A)</f>
        <v>0.17021566324533186</v>
      </c>
      <c r="DH191" s="198">
        <f>IFERROR((VLOOKUP($A191,'22 23'!$F$10:$S$408,10,FALSE)/VLOOKUP($A191,'2022'!$F$10:$N$469,8,FALSE))*1000,#N/A)</f>
        <v>0.67700223410737259</v>
      </c>
      <c r="DI191" s="196">
        <f>IFERROR((VLOOKUP($A191,'23 24'!$F$7:$S$408,10,FALSE)/VLOOKUP($A191,'2023'!$C$7:$N$469,9,FALSE))*1000,#N/A)</f>
        <v>0.67191883220506954</v>
      </c>
      <c r="DK191" s="198" t="e">
        <f>IFERROR((VLOOKUP($A191,'0910'!$F$10:$S$433,11,FALSE)/VLOOKUP($A191,'2010'!$C$5:$K$611,9,FALSE))*1000,#N/A)</f>
        <v>#N/A</v>
      </c>
      <c r="DL191" s="198">
        <f>IFERROR((VLOOKUP($A191,'1011'!$F$10:$S$433,12,FALSE)/VLOOKUP($A191,'2011'!$C$5:$K$611,9,FALSE))*1000,#N/A)</f>
        <v>0</v>
      </c>
      <c r="DM191" s="198">
        <f>IFERROR((VLOOKUP($A191,'1112'!$F$10:$S$408,11,FALSE)/VLOOKUP($A191,'2012'!$F$10:$M$460,8,FALSE))*1000,#N/A)</f>
        <v>0</v>
      </c>
      <c r="DN191" s="198">
        <f>IFERROR((VLOOKUP($A191,'1213'!$F$10:$S$408,11,FALSE)/VLOOKUP($A191,'2013'!$F$10:$M$460,8,FALSE))*1000,#N/A)</f>
        <v>0</v>
      </c>
      <c r="DO191" s="198">
        <f>IFERROR((VLOOKUP($A191,'1314'!$F$10:$S$408,11,FALSE)/VLOOKUP($A191,'2014'!$F$10:$M$460,8,FALSE))*1000,#N/A)</f>
        <v>0</v>
      </c>
      <c r="DP191" s="198">
        <f>IFERROR((VLOOKUP($A191,'1415'!$F$10:$S$408,11,FALSE)/VLOOKUP($A191,'2015'!$F$10:$M$460,8,FALSE))*1000,#N/A)</f>
        <v>0</v>
      </c>
      <c r="DQ191" s="198">
        <f>IFERROR((VLOOKUP($A191,'1516'!$F$10:$S$408,11,FALSE)/VLOOKUP($A191,'2016'!$F$10:$M$460,8,FALSE))*1000,#N/A)</f>
        <v>0</v>
      </c>
      <c r="DR191" s="198">
        <f>IFERROR((VLOOKUP($A191,'1617'!$F$10:$S$408,11,FALSE)/VLOOKUP($A191,'2017'!$F$10:$M$460,8,FALSE))*1000,#N/A)</f>
        <v>0</v>
      </c>
      <c r="DS191" s="198">
        <f>IFERROR((VLOOKUP($A191,'1718'!$F$10:$S$408,11,FALSE)/VLOOKUP($A191,'2018'!$F$10:$N$460,9,FALSE))*1000,#N/A)</f>
        <v>0</v>
      </c>
      <c r="DT191" s="198">
        <f>IFERROR((VLOOKUP($A191,'1819'!$F$10:$S$408,11,FALSE)/VLOOKUP($A191,'2018'!$F$10:$N$460,9,FALSE))*1000,#N/A)</f>
        <v>0</v>
      </c>
      <c r="DU191" s="198">
        <f>IFERROR((VLOOKUP($A191,'1920'!$F$10:$S$408,11,FALSE)/VLOOKUP($A191,'2019'!$F$10:$N$464,8,FALSE))*1000,#N/A)</f>
        <v>0</v>
      </c>
      <c r="DV191" s="198">
        <f>IFERROR((VLOOKUP($A191,'20 21'!$F$10:$S$408,11,FALSE)/VLOOKUP($A191,'2020'!$F$10:$N$469,8,FALSE))*1000,#N/A)</f>
        <v>0</v>
      </c>
      <c r="DW191" s="198">
        <f>IFERROR((VLOOKUP($A191,'21 22'!$F$10:$S$408,11,FALSE)/VLOOKUP($A191,'2021'!$F$10:$N$469,8,FALSE))*1000,#N/A)</f>
        <v>0</v>
      </c>
      <c r="DX191" s="198">
        <f>IFERROR((VLOOKUP($A191,'22 23'!$F$10:$S$408,11,FALSE)/VLOOKUP($A191,'2022'!$F$10:$N$469,8,FALSE))*1000,#N/A)</f>
        <v>0</v>
      </c>
      <c r="DY191" s="196">
        <f>IFERROR((VLOOKUP($A191,'23 24'!$F$7:$S$408,11,FALSE)/VLOOKUP($A191,'2023'!$C$7:$N$469,9,FALSE))*1000,#N/A)</f>
        <v>0</v>
      </c>
      <c r="EA191" s="198" t="e">
        <f>IFERROR((VLOOKUP($A191,'0910'!$F$10:$S$433,12,FALSE)/VLOOKUP($A191,'2010'!$C$5:$K$611,9,FALSE))*1000,#N/A)</f>
        <v>#N/A</v>
      </c>
      <c r="EB191" s="198">
        <f>IFERROR((VLOOKUP($A191,'1011'!$F$10:$S$433,13,FALSE)/VLOOKUP($A191,'2011'!$C$5:$K$611,9,FALSE))*1000,#N/A)</f>
        <v>3.0931586608442503</v>
      </c>
      <c r="EC191" s="198">
        <f>IFERROR((VLOOKUP($A191,'1112'!$F$10:$S$408,12,FALSE)/VLOOKUP($A191,'2012'!$F$10:$M$460,8,FALSE))*1000,#N/A)</f>
        <v>5.0578034682080926</v>
      </c>
      <c r="ED191" s="198">
        <f>IFERROR((VLOOKUP($A191,'1213'!$F$10:$S$408,12,FALSE)/VLOOKUP($A191,'2013'!$F$10:$M$460,8,FALSE))*1000,#N/A)</f>
        <v>5.2111410601976633</v>
      </c>
      <c r="EE191" s="198">
        <f>IFERROR((VLOOKUP($A191,'1314'!$F$10:$S$408,12,FALSE)/VLOOKUP($A191,'2014'!$F$10:$M$460,8,FALSE))*1000,#N/A)</f>
        <v>1.6097299230906814</v>
      </c>
      <c r="EF191" s="198">
        <f>IFERROR((VLOOKUP($A191,'1415'!$F$10:$S$408,12,FALSE)/VLOOKUP($A191,'2015'!$F$10:$M$460,8,FALSE))*1000,#N/A)</f>
        <v>1.0697093956141914</v>
      </c>
      <c r="EG191" s="198">
        <f>IFERROR((VLOOKUP($A191,'1516'!$F$10:$S$408,12,FALSE)/VLOOKUP($A191,'2016'!$F$10:$M$460,8,FALSE))*1000,#N/A)</f>
        <v>4.2530568846358321</v>
      </c>
      <c r="EH191" s="198">
        <f>IFERROR((VLOOKUP($A191,'1617'!$F$10:$S$408,12,FALSE)/VLOOKUP($A191,'2017'!$F$10:$M$460,8,FALSE))*1000,#N/A)</f>
        <v>6.6701772862910298</v>
      </c>
      <c r="EI191" s="198">
        <f>IFERROR((VLOOKUP($A191,'1718'!$F$10:$S$408,12,FALSE)/VLOOKUP($A191,'2018'!$F$10:$N$460,9,FALSE))*1000,#N/A)</f>
        <v>4.3668122270742353</v>
      </c>
      <c r="EJ191" s="198">
        <f>IFERROR((VLOOKUP($A191,'1819'!$F$10:$S$408,12,FALSE)/VLOOKUP($A191,'2018'!$F$10:$N$460,9,FALSE))*1000,#N/A)</f>
        <v>2.9694323144104806</v>
      </c>
      <c r="EK191" s="198">
        <f>IFERROR((VLOOKUP($A191,'1920'!$F$10:$S$408,12,FALSE)/VLOOKUP($A191,'2019'!$F$10:$N$464,8,FALSE))*1000,#N/A)</f>
        <v>3.3060152076699554</v>
      </c>
      <c r="EL191" s="198">
        <f>IFERROR((VLOOKUP($A191,'20 21'!$F$10:$S$408,12,FALSE)/VLOOKUP($A191,'2020'!$F$10:$N$469,8,FALSE))*1000,#N/A)</f>
        <v>5.8488787355412279</v>
      </c>
      <c r="EM191" s="198">
        <f>IFERROR((VLOOKUP($A191,'21 22'!$F$10:$S$408,12,FALSE)/VLOOKUP($A191,'2021'!$F$10:$N$469,8,FALSE))*1000,#N/A)</f>
        <v>3.0638819384159732</v>
      </c>
      <c r="EN191" s="198">
        <f>IFERROR((VLOOKUP($A191,'22 23'!$F$10:$S$408,12,FALSE)/VLOOKUP($A191,'2022'!$F$10:$N$469,8,FALSE))*1000,#N/A)</f>
        <v>4.2312639631710782</v>
      </c>
      <c r="EO191" s="196">
        <f>IFERROR((VLOOKUP($A191,'23 24'!$F$7:$S$408,12,FALSE)/VLOOKUP($A191,'2023'!$C$7:$N$469,9,FALSE))*1000,#N/A)</f>
        <v>3.3595941610253481</v>
      </c>
    </row>
    <row r="192" spans="1:145" x14ac:dyDescent="0.3">
      <c r="A192" t="s">
        <v>966</v>
      </c>
      <c r="B192" t="s">
        <v>1742</v>
      </c>
      <c r="C192" t="str">
        <f>IF(VLOOKUP($A192,'0910'!$F$10:$L$433,1,FALSE)=VLOOKUP($A192,'2010'!$C$5:$K$611,1,FALSE),VLOOKUP($A192,'0910'!$F$10:$L$433,1,FALSE),FALSE)</f>
        <v>North Kesteven</v>
      </c>
      <c r="D192" t="str">
        <f>IF(VLOOKUP($A192,'1011'!$F$10:$L$433,1,FALSE)=VLOOKUP($A192,'2011'!$C$5:$K$611,1,FALSE),VLOOKUP($A192,'1011'!$F$10:$L$433,1,FALSE),FALSE)</f>
        <v>North Kesteven</v>
      </c>
      <c r="E192" t="str">
        <f>IF(VLOOKUP(A192,'1112'!$F$10:$L$408,1,FALSE)=VLOOKUP(A192,'2012'!$F$10:$M$460,1,FALSE),VLOOKUP(A192,'1112'!$F$10:$L$408,1,FALSE),FALSE)</f>
        <v>North Kesteven</v>
      </c>
      <c r="F192" t="str">
        <f>IF(VLOOKUP($A192,'1213'!$F$10:$L$408,1,FALSE)=VLOOKUP($A192,'2013'!$F$10:$M$460,1,FALSE),VLOOKUP($A192,'1213'!$F$10:$L$408,1,FALSE),FALSE)</f>
        <v>North Kesteven</v>
      </c>
      <c r="G192" t="str">
        <f>IF(VLOOKUP($A192,'1314'!$F$10:$L$408,1,FALSE)=VLOOKUP($A192,'2014'!$F$10:$M$460,1,FALSE),VLOOKUP($A192,'1314'!$F$10:$L$408,1,FALSE),FALSE)</f>
        <v>North Kesteven</v>
      </c>
      <c r="H192" t="str">
        <f>IF(VLOOKUP($A192,'1415'!$F$10:$L$408,1,FALSE)=VLOOKUP($A192,'2015'!$F$10:$M$460,1,FALSE),VLOOKUP($A192,'1415'!$F$10:$L$408,1,FALSE),FALSE)</f>
        <v>North Kesteven</v>
      </c>
      <c r="I192" t="str">
        <f>IF(VLOOKUP($A192,'1516'!$F$10:$L$408,1,FALSE)=VLOOKUP($A192,'2015'!$F$10:$M$460,1,FALSE),VLOOKUP($A192,'1516'!$F$10:$L$408,1,FALSE),FALSE)</f>
        <v>North Kesteven</v>
      </c>
      <c r="J192" t="str">
        <f>IF(VLOOKUP($A192,'1617'!$F$10:$L$408,1,FALSE)=VLOOKUP($A192,'2016'!$F$10:$M$460,1,FALSE),VLOOKUP($A192,'1617'!$F$10:$L$408,1,FALSE),FALSE)</f>
        <v>North Kesteven</v>
      </c>
      <c r="K192" t="str">
        <f>IF(VLOOKUP($A192,'1718'!$F$10:$M$408,1,FALSE)=VLOOKUP($A192,'2017'!$F$10:$M$460,1,FALSE),VLOOKUP($A192,'1718'!$F$10:$M$408,1,FALSE),FALSE)</f>
        <v>North Kesteven</v>
      </c>
      <c r="L192" t="str">
        <f>IF(VLOOKUP($A192,'1819'!$F$10:$M$408,1,FALSE)=VLOOKUP($A192,'2018'!$F$10:$M$460,1,FALSE),VLOOKUP($A192,'1819'!$F$10:$M$408,1,FALSE),FALSE)</f>
        <v>North Kesteven</v>
      </c>
      <c r="M192" t="str">
        <f>IF(VLOOKUP($A192,'1920'!$F$10:$M$408,1,FALSE)=VLOOKUP($A192,'2019'!$F$10:$M$464,1,FALSE),VLOOKUP($A192,'1920'!$F$10:$M$408,1,FALSE),FALSE)</f>
        <v>North Kesteven</v>
      </c>
      <c r="N192" t="str">
        <f>IF(VLOOKUP($A192,'20 21'!$F$10:$N$408,1,FALSE)=VLOOKUP($A192,'2020'!$F$10:$O$468,1,FALSE),VLOOKUP($A192,'20 21'!$F$10:$N$408,1,FALSE),FALSE)</f>
        <v>North Kesteven</v>
      </c>
      <c r="O192" t="str">
        <f>IF(VLOOKUP($A192,'21 22'!$F$10:$N$408,1,FALSE)=VLOOKUP($A192,'2021'!$F$10:$O$471,1,FALSE),VLOOKUP($A192,'21 22'!$F$10:$N$408,1,FALSE),FALSE)</f>
        <v>North Kesteven</v>
      </c>
      <c r="P192" t="str">
        <f>IF(VLOOKUP($A192,'22 23'!$F$10:$N$408,1,FALSE)=VLOOKUP($A192,'2022'!$F$10:$O$468,1,FALSE),VLOOKUP($A192,'22 23'!$F$10:$N$408,1,FALSE),FALSE)</f>
        <v>North Kesteven</v>
      </c>
      <c r="Q192" t="str">
        <f>IF(VLOOKUP($A192,'23 24'!$F$7:$N$408,1,FALSE)=VLOOKUP($A192,'2023'!$C$7:$O$468,1,FALSE),VLOOKUP($A192,'23 24'!$F$7:$N$408,1,FALSE),FALSE)</f>
        <v>North Kesteven</v>
      </c>
      <c r="S192" s="196">
        <f>IFERROR((VLOOKUP($A192,'0910'!$F$10:$L$433,4,FALSE)/VLOOKUP($A192,'2010'!$C$5:$K$611,9,FALSE))*1000,#N/A)</f>
        <v>7.6709993607500531</v>
      </c>
      <c r="T192" s="196">
        <f>IFERROR((VLOOKUP($A192,'1011'!$F$10:$L$433,4,FALSE)/VLOOKUP($A192,'2011'!$C$5:$K$611,9,FALSE))*1000,#N/A)</f>
        <v>5.0473186119873823</v>
      </c>
      <c r="U192" s="196">
        <f>IFERROR((VLOOKUP($A192,'1112'!$F$10:$L$408,4,FALSE)/VLOOKUP($A192,'2012'!$F$10:$M$460,8,FALSE))*1000,#N/A)</f>
        <v>8.9359933499584372</v>
      </c>
      <c r="V192" s="196">
        <f>IFERROR((VLOOKUP($A192,'1213'!$F$10:$L$408,4,FALSE)/VLOOKUP($A192,'2013'!$F$10:$M$460,8,FALSE))*1000,#N/A)</f>
        <v>3.9223781998348475</v>
      </c>
      <c r="W192" s="196">
        <f>IFERROR((VLOOKUP($A192,'1314'!$F$10:$L$408,4,FALSE)/VLOOKUP($A192,'2014'!$F$10:$M$460,8,FALSE))*1000,#N/A)</f>
        <v>8.6277732128184059</v>
      </c>
      <c r="X192" s="196">
        <f>IFERROR((VLOOKUP($A192,'1415'!$F$10:$L$408,4,FALSE)/VLOOKUP($A192,'2015'!$F$10:$M$460,8,FALSE))*1000,#N/A)</f>
        <v>10.17915309446254</v>
      </c>
      <c r="Y192" s="196">
        <f>IFERROR((VLOOKUP($A192,'1516'!$F$10:$L$408,4,FALSE)/VLOOKUP($A192,'2016'!$F$10:$M$460,8,FALSE))*1000,#N/A)</f>
        <v>8.469449485783425</v>
      </c>
      <c r="Z192" s="196">
        <f>IFERROR((VLOOKUP($A192,'1617'!$F$10:$L$408,4,FALSE)/VLOOKUP($A192,'2017'!$F$10:$M$460,8,FALSE))*1000,#N/A)</f>
        <v>9.5846645367412133</v>
      </c>
      <c r="AA192" s="196">
        <f>IFERROR((VLOOKUP($A192,'1718'!$F$10:$L$408,4,FALSE)/VLOOKUP($A192,'2018'!$F$10:$N$460,9,FALSE))*1000,#N/A)</f>
        <v>13.028030003947888</v>
      </c>
      <c r="AB192" s="196">
        <f>IFERROR((VLOOKUP($A192,'1819'!$F$10:$L$408,4,FALSE)/VLOOKUP($A192,'2018'!$F$10:$N$460,9,FALSE))*1000,#N/A)</f>
        <v>10.067114093959731</v>
      </c>
      <c r="AC192" s="196">
        <f>IFERROR((VLOOKUP($A192,'1920'!$F$10:$L$408,4,FALSE)/VLOOKUP($A192,'2019'!$F$10:$N$464,8,FALSE))*1000,#N/A)</f>
        <v>7.2050318384515029</v>
      </c>
      <c r="AD192" s="196">
        <f>IFERROR((VLOOKUP($A192,'20 21'!$F$10:$M$408,4,FALSE)/VLOOKUP($A192,'2020'!$F$10:$N$469,8,FALSE))*1000,#N/A)</f>
        <v>7.464143403419726</v>
      </c>
      <c r="AE192" s="196">
        <f>IFERROR((VLOOKUP($A192,'21 22'!$F$10:$M$408,4,FALSE)/VLOOKUP($A192,'2021'!$F$10:$N$469,8,FALSE))*1000,#N/A)</f>
        <v>8.1513497118592664</v>
      </c>
      <c r="AF192" s="196">
        <f>IFERROR((VLOOKUP($A192,'22 23'!$F$10:$M$408,4,FALSE)/VLOOKUP($A192,'2022'!$F$10:$N$469,8,FALSE))*1000,#N/A)</f>
        <v>9.5826835271791211</v>
      </c>
      <c r="AG192" s="196">
        <f>IFERROR((VLOOKUP($A192,'23 24'!$F$7:$M$408,4,FALSE)/VLOOKUP($A192,'2023'!$C$7:$N$469,9,FALSE))*1000,#N/A)</f>
        <v>10.741934288995074</v>
      </c>
      <c r="AI192" s="196">
        <f>IFERROR((VLOOKUP($A192,'0910'!$F$10:$L$433,5,FALSE)/VLOOKUP($A192,'2010'!$C$5:$K$611,9,FALSE))*1000,#N/A)</f>
        <v>2.130833155763904</v>
      </c>
      <c r="AJ192" s="196">
        <f>IFERROR((VLOOKUP($A192,'1011'!$F$10:$L$433,5,FALSE)/VLOOKUP($A192,'2011'!$C$5:$K$611,9,FALSE))*1000,#N/A)</f>
        <v>0</v>
      </c>
      <c r="AK192" s="196">
        <f>IFERROR((VLOOKUP($A192,'1112'!$F$10:$L$408,5,FALSE)/VLOOKUP($A192,'2012'!$F$10:$M$460,8,FALSE))*1000,#N/A)</f>
        <v>0.20781379883624274</v>
      </c>
      <c r="AL192" s="196">
        <f>IFERROR((VLOOKUP($A192,'1213'!$F$10:$L$408,5,FALSE)/VLOOKUP($A192,'2013'!$F$10:$M$460,8,FALSE))*1000,#N/A)</f>
        <v>0.41288191577208916</v>
      </c>
      <c r="AM192" s="196">
        <f>IFERROR((VLOOKUP($A192,'1314'!$F$10:$L$408,5,FALSE)/VLOOKUP($A192,'2014'!$F$10:$M$460,8,FALSE))*1000,#N/A)</f>
        <v>0</v>
      </c>
      <c r="AN192" s="196">
        <f>IFERROR((VLOOKUP($A192,'1415'!$F$10:$L$408,5,FALSE)/VLOOKUP($A192,'2015'!$F$10:$M$460,8,FALSE))*1000,#N/A)</f>
        <v>0.61074918566775238</v>
      </c>
      <c r="AO192" s="196">
        <f>IFERROR((VLOOKUP($A192,'1516'!$F$10:$L$408,5,FALSE)/VLOOKUP($A192,'2016'!$F$10:$M$460,8,FALSE))*1000,#N/A)</f>
        <v>0.40330711837063926</v>
      </c>
      <c r="AP192" s="196">
        <f>IFERROR((VLOOKUP($A192,'1617'!$F$10:$L$408,5,FALSE)/VLOOKUP($A192,'2017'!$F$10:$M$460,8,FALSE))*1000,#N/A)</f>
        <v>0.79872204472843444</v>
      </c>
      <c r="AQ192" s="196">
        <f>IFERROR((VLOOKUP($A192,'1718'!$F$10:$L$408,5,FALSE)/VLOOKUP($A192,'2018'!$F$10:$N$460,9,FALSE))*1000,#N/A)</f>
        <v>1.1843663639952626</v>
      </c>
      <c r="AR192" s="196">
        <f>IFERROR((VLOOKUP($A192,'1819'!$F$10:$L$408,5,FALSE)/VLOOKUP($A192,'2018'!$F$10:$N$460,9,FALSE))*1000,#N/A)</f>
        <v>1.9739439399921042</v>
      </c>
      <c r="AS192" s="196">
        <f>IFERROR((VLOOKUP($A192,'1920'!$F$10:$L$408,5,FALSE)/VLOOKUP($A192,'2019'!$F$10:$N$464,8,FALSE))*1000,#N/A)</f>
        <v>1.1683835413705137</v>
      </c>
      <c r="AT192" s="196">
        <f>IFERROR((VLOOKUP($A192,'20 21'!$F$10:$L$408,5,FALSE)/VLOOKUP($A192,'2020'!$F$10:$N$469,8,FALSE))*1000,#N/A)</f>
        <v>0.9569414619768879</v>
      </c>
      <c r="AU192" s="196">
        <f>IFERROR((VLOOKUP($A192,'21 22'!$F$10:$L$408,5,FALSE)/VLOOKUP($A192,'2021'!$F$10:$N$469,8,FALSE))*1000,#N/A)</f>
        <v>1.7060964513193813</v>
      </c>
      <c r="AV192" s="196">
        <f>IFERROR((VLOOKUP($A192,'22 23'!$F$10:$L$408,5,FALSE)/VLOOKUP($A192,'2022'!$F$10:$N$469,8,FALSE))*1000,#N/A)</f>
        <v>1.3152702880441929</v>
      </c>
      <c r="AW192" s="196">
        <f>IFERROR((VLOOKUP($A192,'23 24'!$F$7:$M$408,5,FALSE)/VLOOKUP($A192,'2023'!$C$7:$N$469,9,FALSE))*1000,#N/A)</f>
        <v>1.8520576360336334</v>
      </c>
      <c r="AY192" s="196">
        <f>IFERROR((VLOOKUP($A192,'0910'!$F$10:$L$433,6,FALSE)/VLOOKUP($A192,'2010'!$C$5:$K$611,9,FALSE))*1000,#N/A)</f>
        <v>0</v>
      </c>
      <c r="AZ192" s="196">
        <f>IFERROR((VLOOKUP($A192,'1011'!$F$10:$L$433,6,FALSE)/VLOOKUP($A192,'2011'!$C$5:$K$611,9,FALSE))*1000,#N/A)</f>
        <v>0</v>
      </c>
      <c r="BA192" s="196">
        <f>IFERROR((VLOOKUP($A192,'1112'!$F$10:$L$408,6,FALSE)/VLOOKUP($A192,'2012'!$F$10:$M$460,8,FALSE))*1000,#N/A)</f>
        <v>0</v>
      </c>
      <c r="BB192" s="196">
        <f>IFERROR((VLOOKUP($A192,'1213'!$F$10:$L$408,6,FALSE)/VLOOKUP($A192,'2013'!$F$10:$M$460,8,FALSE))*1000,#N/A)</f>
        <v>0</v>
      </c>
      <c r="BC192" s="196">
        <f>IFERROR((VLOOKUP($A192,'1314'!$F$10:$L$408,6,FALSE)/VLOOKUP($A192,'2014'!$F$10:$M$460,8,FALSE))*1000,#N/A)</f>
        <v>0</v>
      </c>
      <c r="BD192" s="196">
        <f>IFERROR((VLOOKUP($A192,'1415'!$F$10:$L$408,6,FALSE)/VLOOKUP($A192,'2015'!$F$10:$M$460,8,FALSE))*1000,#N/A)</f>
        <v>0</v>
      </c>
      <c r="BE192" s="196">
        <f>IFERROR((VLOOKUP($A192,'1516'!$F$10:$L$408,6,FALSE)/VLOOKUP($A192,'2016'!$F$10:$M$460,8,FALSE))*1000,#N/A)</f>
        <v>0</v>
      </c>
      <c r="BF192" s="196">
        <f>IFERROR((VLOOKUP($A192,'1617'!$F$10:$L$408,6,FALSE)/VLOOKUP($A192,'2017'!$F$10:$M$460,8,FALSE))*1000,#N/A)</f>
        <v>0</v>
      </c>
      <c r="BG192" s="196">
        <f>IFERROR((VLOOKUP($A192,'1718'!$F$10:$L$408,6,FALSE)/VLOOKUP($A192,'2018'!$F$10:$N$460,9,FALSE))*1000,#N/A)</f>
        <v>0</v>
      </c>
      <c r="BH192" s="196">
        <f>IFERROR((VLOOKUP($A192,'1819'!$F$10:$L$408,6,FALSE)/VLOOKUP($A192,'2018'!$F$10:$N$460,9,FALSE))*1000,#N/A)</f>
        <v>0</v>
      </c>
      <c r="BI192" s="196">
        <f>IFERROR((VLOOKUP($A192,'1920'!$F$10:$L$408,6,FALSE)/VLOOKUP($A192,'2019'!$F$10:$N$464,8,FALSE))*1000,#N/A)</f>
        <v>0</v>
      </c>
      <c r="BJ192" s="196">
        <f>IFERROR((VLOOKUP($A192,'20 21'!$F$10:$L$408,6,FALSE)/VLOOKUP($A192,'2020'!$F$10:$N$469,8,FALSE))*1000,#N/A)</f>
        <v>0</v>
      </c>
      <c r="BK192" s="196">
        <f>IFERROR((VLOOKUP($A192,'21 22'!$F$10:$L$408,6,FALSE)/VLOOKUP($A192,'2021'!$F$10:$N$469,8,FALSE))*1000,#N/A)</f>
        <v>0</v>
      </c>
      <c r="BL192" s="196">
        <f>IFERROR((VLOOKUP($A192,'22 23'!$F$10:$L$408,6,FALSE)/VLOOKUP($A192,'2022'!$F$10:$N$469,8,FALSE))*1000,#N/A)</f>
        <v>0</v>
      </c>
      <c r="BM192" s="196">
        <f>IFERROR((VLOOKUP($A192,'23 24'!$F$7:$M$408,6,FALSE)/VLOOKUP($A192,'2023'!$C$7:$N$469,9,FALSE))*1000,#N/A)</f>
        <v>0</v>
      </c>
      <c r="BO192" s="196">
        <f>IFERROR((VLOOKUP($A192,'0910'!$F$10:$L$433,7,FALSE)/VLOOKUP($A192,'2010'!$C$5:$K$611,9,FALSE))*1000,#N/A)</f>
        <v>9.5887492009375652</v>
      </c>
      <c r="BP192" s="196">
        <f>IFERROR((VLOOKUP($A192,'1011'!$F$10:$L$433,7,FALSE)/VLOOKUP($A192,'2011'!$C$5:$K$611,9,FALSE))*1000,#N/A)</f>
        <v>5.2576235541535228</v>
      </c>
      <c r="BQ192" s="196">
        <f>IFERROR((VLOOKUP($A192,'1112'!$F$10:$L$408,7,FALSE)/VLOOKUP($A192,'2012'!$F$10:$M$460,8,FALSE))*1000,#N/A)</f>
        <v>9.1438071487946804</v>
      </c>
      <c r="BR192" s="196">
        <f>IFERROR((VLOOKUP($A192,'1213'!$F$10:$L$408,7,FALSE)/VLOOKUP($A192,'2013'!$F$10:$M$460,8,FALSE))*1000,#N/A)</f>
        <v>4.3352601156069364</v>
      </c>
      <c r="BS192" s="196">
        <f>IFERROR((VLOOKUP($A192,'1314'!$F$10:$L$408,7,FALSE)/VLOOKUP($A192,'2014'!$F$10:$M$460,8,FALSE))*1000,#N/A)</f>
        <v>8.6277732128184059</v>
      </c>
      <c r="BT192" s="196">
        <f>IFERROR((VLOOKUP($A192,'1415'!$F$10:$L$408,7,FALSE)/VLOOKUP($A192,'2015'!$F$10:$M$460,8,FALSE))*1000,#N/A)</f>
        <v>10.789902280130292</v>
      </c>
      <c r="BU192" s="196">
        <f>IFERROR((VLOOKUP($A192,'1516'!$F$10:$L$408,7,FALSE)/VLOOKUP($A192,'2016'!$F$10:$M$460,8,FALSE))*1000,#N/A)</f>
        <v>8.8727566041540626</v>
      </c>
      <c r="BV192" s="196">
        <f>IFERROR((VLOOKUP($A192,'1617'!$F$10:$L$408,7,FALSE)/VLOOKUP($A192,'2017'!$F$10:$M$460,8,FALSE))*1000,#N/A)</f>
        <v>10.18370607028754</v>
      </c>
      <c r="BW192" s="196">
        <f>IFERROR((VLOOKUP($A192,'1718'!$F$10:$L$408,7,FALSE)/VLOOKUP($A192,'2018'!$F$10:$N$460,9,FALSE))*1000,#N/A)</f>
        <v>14.21239636794315</v>
      </c>
      <c r="BX192" s="196">
        <f>IFERROR((VLOOKUP($A192,'1819'!$F$10:$L$408,7,FALSE)/VLOOKUP($A192,'2018'!$F$10:$N$460,9,FALSE))*1000,#N/A)</f>
        <v>11.843663639952625</v>
      </c>
      <c r="BY192" s="196">
        <f>IFERROR((VLOOKUP($A192,'1920'!$F$10:$L$408,7,FALSE)/VLOOKUP($A192,'2019'!$F$10:$N$464,8,FALSE))*1000,#N/A)</f>
        <v>8.373415379822017</v>
      </c>
      <c r="BZ192" s="196">
        <f>IFERROR((VLOOKUP($A192,'20 21'!$F$10:$L$408,7,FALSE)/VLOOKUP($A192,'2020'!$F$10:$N$469,8,FALSE))*1000,#N/A)</f>
        <v>8.6124731577919906</v>
      </c>
      <c r="CA192" s="196">
        <f>IFERROR((VLOOKUP($A192,'21 22'!$F$10:$L$408,7,FALSE)/VLOOKUP($A192,'2021'!$F$10:$N$469,8,FALSE))*1000,#N/A)</f>
        <v>9.857446163178647</v>
      </c>
      <c r="CB192" s="196">
        <f>IFERROR((VLOOKUP($A192,'22 23'!$F$10:$L$408,7,FALSE)/VLOOKUP($A192,'2022'!$F$10:$N$469,8,FALSE))*1000,#N/A)</f>
        <v>10.710058059788429</v>
      </c>
      <c r="CC192" s="196">
        <f>IFERROR((VLOOKUP($A192,'23 24'!$F$7:$M$408,7,FALSE)/VLOOKUP($A192,'2023'!$C$7:$N$469,9,FALSE))*1000,#N/A)</f>
        <v>12.408786161425343</v>
      </c>
      <c r="CE192" s="198">
        <f>IFERROR((VLOOKUP($A192,'0910'!$F$10:$S$433,9,FALSE)/VLOOKUP($A192,'2010'!$C$5:$K$611,9,FALSE))*1000,#N/A)</f>
        <v>9.8018325165139562</v>
      </c>
      <c r="CF192" s="198">
        <f>IFERROR((VLOOKUP($A192,'1011'!$F$10:$S$433,10,FALSE)/VLOOKUP($A192,'2011'!$C$5:$K$611,9,FALSE))*1000,#N/A)</f>
        <v>7.3606729758149321</v>
      </c>
      <c r="CG192" s="198">
        <f>IFERROR((VLOOKUP($A192,'1112'!$F$10:$S$408,9,FALSE)/VLOOKUP($A192,'2012'!$F$10:$M$460,8,FALSE))*1000,#N/A)</f>
        <v>6.2344139650872821</v>
      </c>
      <c r="CH192" s="198">
        <f>IFERROR((VLOOKUP($A192,'1213'!$F$10:$S$408,9,FALSE)/VLOOKUP($A192,'2013'!$F$10:$M$460,8,FALSE))*1000,#N/A)</f>
        <v>7.6383154417836501</v>
      </c>
      <c r="CI192" s="198">
        <f>IFERROR((VLOOKUP($A192,'1314'!$F$10:$S$408,9,FALSE)/VLOOKUP($A192,'2014'!$F$10:$M$460,8,FALSE))*1000,#N/A)</f>
        <v>5.5464256368118319</v>
      </c>
      <c r="CJ192" s="198">
        <f>IFERROR((VLOOKUP($A192,'1415'!$F$10:$S$408,9,FALSE)/VLOOKUP($A192,'2015'!$F$10:$M$460,8,FALSE))*1000,#N/A)</f>
        <v>8.754071661237786</v>
      </c>
      <c r="CK192" s="198">
        <f>IFERROR((VLOOKUP($A192,'1516'!$F$10:$S$408,9,FALSE)/VLOOKUP($A192,'2016'!$F$10:$M$460,8,FALSE))*1000,#N/A)</f>
        <v>8.2677959265981045</v>
      </c>
      <c r="CL192" s="198">
        <f>IFERROR((VLOOKUP($A192,'1617'!$F$10:$S$408,9,FALSE)/VLOOKUP($A192,'2017'!$F$10:$M$460,8,FALSE))*1000,#N/A)</f>
        <v>9.1853035143769972</v>
      </c>
      <c r="CM192" s="198">
        <f>IFERROR((VLOOKUP($A192,'1718'!$F$10:$S$408,9,FALSE)/VLOOKUP($A192,'2018'!$F$10:$N$460,9,FALSE))*1000,#N/A)</f>
        <v>9.8697196999605215</v>
      </c>
      <c r="CN192" s="198">
        <f>IFERROR((VLOOKUP($A192,'1819'!$F$10:$S$408,9,FALSE)/VLOOKUP($A192,'2018'!$F$10:$N$460,9,FALSE))*1000,#N/A)</f>
        <v>8.8827477299644695</v>
      </c>
      <c r="CO192" s="198">
        <f>IFERROR((VLOOKUP($A192,'1920'!$F$10:$S$408,9,FALSE)/VLOOKUP($A192,'2019'!$F$10:$N$464,8,FALSE))*1000,#N/A)</f>
        <v>11.489104823476721</v>
      </c>
      <c r="CP192" s="198">
        <f>IFERROR((VLOOKUP($A192,'20 21'!$F$10:$S$408,9,FALSE)/VLOOKUP($A192,'2020'!$F$10:$N$469,8,FALSE))*1000,#N/A)</f>
        <v>6.8899785262335929</v>
      </c>
      <c r="CQ192" s="198">
        <f>IFERROR((VLOOKUP($A192,'21 22'!$F$10:$S$408,9,FALSE)/VLOOKUP($A192,'2021'!$F$10:$N$469,8,FALSE))*1000,#N/A)</f>
        <v>9.6678798908098269</v>
      </c>
      <c r="CR192" s="198">
        <f>IFERROR((VLOOKUP($A192,'22 23'!$F$10:$S$408,9,FALSE)/VLOOKUP($A192,'2022'!$F$10:$N$469,8,FALSE))*1000,#N/A)</f>
        <v>8.4553089945698119</v>
      </c>
      <c r="CS192" s="196">
        <f>IFERROR((VLOOKUP($A192,'23 24'!$F$7:$S$408,9,FALSE)/VLOOKUP($A192,'2023'!$C$7:$N$469,9,FALSE))*1000,#N/A)</f>
        <v>9.6306997073748946</v>
      </c>
      <c r="CU192" s="198">
        <f>IFERROR((VLOOKUP($A192,'0910'!$F$10:$S$433,10,FALSE)/VLOOKUP($A192,'2010'!$C$5:$K$611,9,FALSE))*1000,#N/A)</f>
        <v>1.065416577881952</v>
      </c>
      <c r="CV192" s="198">
        <f>IFERROR((VLOOKUP($A192,'1011'!$F$10:$S$433,11,FALSE)/VLOOKUP($A192,'2011'!$C$5:$K$611,9,FALSE))*1000,#N/A)</f>
        <v>1.2618296529968456</v>
      </c>
      <c r="CW192" s="198">
        <f>IFERROR((VLOOKUP($A192,'1112'!$F$10:$S$408,10,FALSE)/VLOOKUP($A192,'2012'!$F$10:$M$460,8,FALSE))*1000,#N/A)</f>
        <v>0.83125519534497094</v>
      </c>
      <c r="CX192" s="198">
        <f>IFERROR((VLOOKUP($A192,'1213'!$F$10:$S$408,10,FALSE)/VLOOKUP($A192,'2013'!$F$10:$M$460,8,FALSE))*1000,#N/A)</f>
        <v>0</v>
      </c>
      <c r="CY192" s="198">
        <f>IFERROR((VLOOKUP($A192,'1314'!$F$10:$S$408,10,FALSE)/VLOOKUP($A192,'2014'!$F$10:$M$460,8,FALSE))*1000,#N/A)</f>
        <v>0</v>
      </c>
      <c r="CZ192" s="198">
        <f>IFERROR((VLOOKUP($A192,'1415'!$F$10:$S$408,10,FALSE)/VLOOKUP($A192,'2015'!$F$10:$M$460,8,FALSE))*1000,#N/A)</f>
        <v>0.20358306188925082</v>
      </c>
      <c r="DA192" s="198">
        <f>IFERROR((VLOOKUP($A192,'1516'!$F$10:$S$408,10,FALSE)/VLOOKUP($A192,'2016'!$F$10:$M$460,8,FALSE))*1000,#N/A)</f>
        <v>0.40330711837063926</v>
      </c>
      <c r="DB192" s="198">
        <f>IFERROR((VLOOKUP($A192,'1617'!$F$10:$S$408,10,FALSE)/VLOOKUP($A192,'2017'!$F$10:$M$460,8,FALSE))*1000,#N/A)</f>
        <v>0.59904153354632583</v>
      </c>
      <c r="DC192" s="198">
        <f>IFERROR((VLOOKUP($A192,'1718'!$F$10:$S$408,10,FALSE)/VLOOKUP($A192,'2018'!$F$10:$N$460,9,FALSE))*1000,#N/A)</f>
        <v>0.39478878799842082</v>
      </c>
      <c r="DD192" s="198">
        <f>IFERROR((VLOOKUP($A192,'1819'!$F$10:$S$408,10,FALSE)/VLOOKUP($A192,'2018'!$F$10:$N$460,9,FALSE))*1000,#N/A)</f>
        <v>0.98697196999605208</v>
      </c>
      <c r="DE192" s="198">
        <f>IFERROR((VLOOKUP($A192,'1920'!$F$10:$S$408,10,FALSE)/VLOOKUP($A192,'2019'!$F$10:$N$464,8,FALSE))*1000,#N/A)</f>
        <v>1.752575312055771</v>
      </c>
      <c r="DF192" s="198">
        <f>IFERROR((VLOOKUP($A192,'20 21'!$F$10:$S$408,10,FALSE)/VLOOKUP($A192,'2020'!$F$10:$N$469,8,FALSE))*1000,#N/A)</f>
        <v>0.9569414619768879</v>
      </c>
      <c r="DG192" s="198">
        <f>IFERROR((VLOOKUP($A192,'21 22'!$F$10:$S$408,10,FALSE)/VLOOKUP($A192,'2021'!$F$10:$N$469,8,FALSE))*1000,#N/A)</f>
        <v>1.7060964513193813</v>
      </c>
      <c r="DH192" s="198">
        <f>IFERROR((VLOOKUP($A192,'22 23'!$F$10:$S$408,10,FALSE)/VLOOKUP($A192,'2022'!$F$10:$N$469,8,FALSE))*1000,#N/A)</f>
        <v>1.3152702880441929</v>
      </c>
      <c r="DI192" s="196">
        <f>IFERROR((VLOOKUP($A192,'23 24'!$F$7:$S$408,10,FALSE)/VLOOKUP($A192,'2023'!$C$7:$N$469,9,FALSE))*1000,#N/A)</f>
        <v>2.2224691632403601</v>
      </c>
      <c r="DK192" s="198">
        <f>IFERROR((VLOOKUP($A192,'0910'!$F$10:$S$433,11,FALSE)/VLOOKUP($A192,'2010'!$C$5:$K$611,9,FALSE))*1000,#N/A)</f>
        <v>0</v>
      </c>
      <c r="DL192" s="198">
        <f>IFERROR((VLOOKUP($A192,'1011'!$F$10:$S$433,12,FALSE)/VLOOKUP($A192,'2011'!$C$5:$K$611,9,FALSE))*1000,#N/A)</f>
        <v>0</v>
      </c>
      <c r="DM192" s="198">
        <f>IFERROR((VLOOKUP($A192,'1112'!$F$10:$S$408,11,FALSE)/VLOOKUP($A192,'2012'!$F$10:$M$460,8,FALSE))*1000,#N/A)</f>
        <v>0</v>
      </c>
      <c r="DN192" s="198">
        <f>IFERROR((VLOOKUP($A192,'1213'!$F$10:$S$408,11,FALSE)/VLOOKUP($A192,'2013'!$F$10:$M$460,8,FALSE))*1000,#N/A)</f>
        <v>0</v>
      </c>
      <c r="DO192" s="198">
        <f>IFERROR((VLOOKUP($A192,'1314'!$F$10:$S$408,11,FALSE)/VLOOKUP($A192,'2014'!$F$10:$M$460,8,FALSE))*1000,#N/A)</f>
        <v>0</v>
      </c>
      <c r="DP192" s="198">
        <f>IFERROR((VLOOKUP($A192,'1415'!$F$10:$S$408,11,FALSE)/VLOOKUP($A192,'2015'!$F$10:$M$460,8,FALSE))*1000,#N/A)</f>
        <v>0</v>
      </c>
      <c r="DQ192" s="198">
        <f>IFERROR((VLOOKUP($A192,'1516'!$F$10:$S$408,11,FALSE)/VLOOKUP($A192,'2016'!$F$10:$M$460,8,FALSE))*1000,#N/A)</f>
        <v>0</v>
      </c>
      <c r="DR192" s="198">
        <f>IFERROR((VLOOKUP($A192,'1617'!$F$10:$S$408,11,FALSE)/VLOOKUP($A192,'2017'!$F$10:$M$460,8,FALSE))*1000,#N/A)</f>
        <v>0</v>
      </c>
      <c r="DS192" s="198">
        <f>IFERROR((VLOOKUP($A192,'1718'!$F$10:$S$408,11,FALSE)/VLOOKUP($A192,'2018'!$F$10:$N$460,9,FALSE))*1000,#N/A)</f>
        <v>0</v>
      </c>
      <c r="DT192" s="198">
        <f>IFERROR((VLOOKUP($A192,'1819'!$F$10:$S$408,11,FALSE)/VLOOKUP($A192,'2018'!$F$10:$N$460,9,FALSE))*1000,#N/A)</f>
        <v>0</v>
      </c>
      <c r="DU192" s="198">
        <f>IFERROR((VLOOKUP($A192,'1920'!$F$10:$S$408,11,FALSE)/VLOOKUP($A192,'2019'!$F$10:$N$464,8,FALSE))*1000,#N/A)</f>
        <v>0</v>
      </c>
      <c r="DV192" s="198">
        <f>IFERROR((VLOOKUP($A192,'20 21'!$F$10:$S$408,11,FALSE)/VLOOKUP($A192,'2020'!$F$10:$N$469,8,FALSE))*1000,#N/A)</f>
        <v>0</v>
      </c>
      <c r="DW192" s="198">
        <f>IFERROR((VLOOKUP($A192,'21 22'!$F$10:$S$408,11,FALSE)/VLOOKUP($A192,'2021'!$F$10:$N$469,8,FALSE))*1000,#N/A)</f>
        <v>0</v>
      </c>
      <c r="DX192" s="198">
        <f>IFERROR((VLOOKUP($A192,'22 23'!$F$10:$S$408,11,FALSE)/VLOOKUP($A192,'2022'!$F$10:$N$469,8,FALSE))*1000,#N/A)</f>
        <v>0</v>
      </c>
      <c r="DY192" s="196">
        <f>IFERROR((VLOOKUP($A192,'23 24'!$F$7:$S$408,11,FALSE)/VLOOKUP($A192,'2023'!$C$7:$N$469,9,FALSE))*1000,#N/A)</f>
        <v>0</v>
      </c>
      <c r="EA192" s="198">
        <f>IFERROR((VLOOKUP($A192,'0910'!$F$10:$S$433,12,FALSE)/VLOOKUP($A192,'2010'!$C$5:$K$611,9,FALSE))*1000,#N/A)</f>
        <v>10.867249094395909</v>
      </c>
      <c r="EB192" s="198">
        <f>IFERROR((VLOOKUP($A192,'1011'!$F$10:$S$433,13,FALSE)/VLOOKUP($A192,'2011'!$C$5:$K$611,9,FALSE))*1000,#N/A)</f>
        <v>8.6225026288117768</v>
      </c>
      <c r="EC192" s="198">
        <f>IFERROR((VLOOKUP($A192,'1112'!$F$10:$S$408,12,FALSE)/VLOOKUP($A192,'2012'!$F$10:$M$460,8,FALSE))*1000,#N/A)</f>
        <v>7.065669160432253</v>
      </c>
      <c r="ED192" s="198">
        <f>IFERROR((VLOOKUP($A192,'1213'!$F$10:$S$408,12,FALSE)/VLOOKUP($A192,'2013'!$F$10:$M$460,8,FALSE))*1000,#N/A)</f>
        <v>7.6383154417836501</v>
      </c>
      <c r="EE192" s="198">
        <f>IFERROR((VLOOKUP($A192,'1314'!$F$10:$S$408,12,FALSE)/VLOOKUP($A192,'2014'!$F$10:$M$460,8,FALSE))*1000,#N/A)</f>
        <v>5.5464256368118319</v>
      </c>
      <c r="EF192" s="198">
        <f>IFERROR((VLOOKUP($A192,'1415'!$F$10:$S$408,12,FALSE)/VLOOKUP($A192,'2015'!$F$10:$M$460,8,FALSE))*1000,#N/A)</f>
        <v>8.9576547231270371</v>
      </c>
      <c r="EG192" s="198">
        <f>IFERROR((VLOOKUP($A192,'1516'!$F$10:$S$408,12,FALSE)/VLOOKUP($A192,'2016'!$F$10:$M$460,8,FALSE))*1000,#N/A)</f>
        <v>8.6711030449687438</v>
      </c>
      <c r="EH192" s="198">
        <f>IFERROR((VLOOKUP($A192,'1617'!$F$10:$S$408,12,FALSE)/VLOOKUP($A192,'2017'!$F$10:$M$460,8,FALSE))*1000,#N/A)</f>
        <v>9.7843450479233223</v>
      </c>
      <c r="EI192" s="198">
        <f>IFERROR((VLOOKUP($A192,'1718'!$F$10:$S$408,12,FALSE)/VLOOKUP($A192,'2018'!$F$10:$N$460,9,FALSE))*1000,#N/A)</f>
        <v>10.264508487958942</v>
      </c>
      <c r="EJ192" s="198">
        <f>IFERROR((VLOOKUP($A192,'1819'!$F$10:$S$408,12,FALSE)/VLOOKUP($A192,'2018'!$F$10:$N$460,9,FALSE))*1000,#N/A)</f>
        <v>9.6723253059613103</v>
      </c>
      <c r="EK192" s="198">
        <f>IFERROR((VLOOKUP($A192,'1920'!$F$10:$S$408,12,FALSE)/VLOOKUP($A192,'2019'!$F$10:$N$464,8,FALSE))*1000,#N/A)</f>
        <v>13.241680135532491</v>
      </c>
      <c r="EL192" s="198">
        <f>IFERROR((VLOOKUP($A192,'20 21'!$F$10:$S$408,12,FALSE)/VLOOKUP($A192,'2020'!$F$10:$N$469,8,FALSE))*1000,#N/A)</f>
        <v>7.8469199882104812</v>
      </c>
      <c r="EM192" s="198">
        <f>IFERROR((VLOOKUP($A192,'21 22'!$F$10:$S$408,12,FALSE)/VLOOKUP($A192,'2021'!$F$10:$N$469,8,FALSE))*1000,#N/A)</f>
        <v>11.184410069760389</v>
      </c>
      <c r="EN192" s="198">
        <f>IFERROR((VLOOKUP($A192,'22 23'!$F$10:$S$408,12,FALSE)/VLOOKUP($A192,'2022'!$F$10:$N$469,8,FALSE))*1000,#N/A)</f>
        <v>9.7705792826140065</v>
      </c>
      <c r="EO192" s="196">
        <f>IFERROR((VLOOKUP($A192,'23 24'!$F$7:$S$408,12,FALSE)/VLOOKUP($A192,'2023'!$C$7:$N$469,9,FALSE))*1000,#N/A)</f>
        <v>11.853168870615255</v>
      </c>
    </row>
    <row r="193" spans="1:145" x14ac:dyDescent="0.3">
      <c r="A193" t="s">
        <v>1673</v>
      </c>
      <c r="B193" t="s">
        <v>1741</v>
      </c>
      <c r="C193" t="str">
        <f>IF(VLOOKUP($A193,'0910'!$F$10:$L$433,1,FALSE)=VLOOKUP($A193,'2010'!$C$5:$K$611,1,FALSE),VLOOKUP($A193,'0910'!$F$10:$L$433,1,FALSE),FALSE)</f>
        <v>North Lincolnshire</v>
      </c>
      <c r="D193" t="str">
        <f>IF(VLOOKUP($A193,'1011'!$F$10:$L$433,1,FALSE)=VLOOKUP($A193,'2011'!$C$5:$K$611,1,FALSE),VLOOKUP($A193,'1011'!$F$10:$L$433,1,FALSE),FALSE)</f>
        <v>North Lincolnshire</v>
      </c>
      <c r="E193" t="str">
        <f>IF(VLOOKUP(A193,'1112'!$F$10:$L$408,1,FALSE)=VLOOKUP(A193,'2012'!$F$10:$M$460,1,FALSE),VLOOKUP(A193,'1112'!$F$10:$L$408,1,FALSE),FALSE)</f>
        <v>North Lincolnshire</v>
      </c>
      <c r="F193" t="str">
        <f>IF(VLOOKUP($A193,'1213'!$F$10:$L$408,1,FALSE)=VLOOKUP($A193,'2013'!$F$10:$M$460,1,FALSE),VLOOKUP($A193,'1213'!$F$10:$L$408,1,FALSE),FALSE)</f>
        <v>North Lincolnshire</v>
      </c>
      <c r="G193" t="str">
        <f>IF(VLOOKUP($A193,'1314'!$F$10:$L$408,1,FALSE)=VLOOKUP($A193,'2014'!$F$10:$M$460,1,FALSE),VLOOKUP($A193,'1314'!$F$10:$L$408,1,FALSE),FALSE)</f>
        <v>North Lincolnshire</v>
      </c>
      <c r="H193" t="str">
        <f>IF(VLOOKUP($A193,'1415'!$F$10:$L$408,1,FALSE)=VLOOKUP($A193,'2015'!$F$10:$M$460,1,FALSE),VLOOKUP($A193,'1415'!$F$10:$L$408,1,FALSE),FALSE)</f>
        <v>North Lincolnshire</v>
      </c>
      <c r="I193" t="str">
        <f>IF(VLOOKUP($A193,'1516'!$F$10:$L$408,1,FALSE)=VLOOKUP($A193,'2015'!$F$10:$M$460,1,FALSE),VLOOKUP($A193,'1516'!$F$10:$L$408,1,FALSE),FALSE)</f>
        <v>North Lincolnshire</v>
      </c>
      <c r="J193" t="str">
        <f>IF(VLOOKUP($A193,'1617'!$F$10:$L$408,1,FALSE)=VLOOKUP($A193,'2016'!$F$10:$M$460,1,FALSE),VLOOKUP($A193,'1617'!$F$10:$L$408,1,FALSE),FALSE)</f>
        <v>North Lincolnshire</v>
      </c>
      <c r="K193" t="str">
        <f>IF(VLOOKUP($A193,'1718'!$F$10:$M$408,1,FALSE)=VLOOKUP($A193,'2017'!$F$10:$M$460,1,FALSE),VLOOKUP($A193,'1718'!$F$10:$M$408,1,FALSE),FALSE)</f>
        <v>North Lincolnshire</v>
      </c>
      <c r="L193" t="str">
        <f>IF(VLOOKUP($A193,'1819'!$F$10:$M$408,1,FALSE)=VLOOKUP($A193,'2018'!$F$10:$M$460,1,FALSE),VLOOKUP($A193,'1819'!$F$10:$M$408,1,FALSE),FALSE)</f>
        <v>North Lincolnshire</v>
      </c>
      <c r="M193" t="str">
        <f>IF(VLOOKUP($A193,'1920'!$F$10:$M$408,1,FALSE)=VLOOKUP($A193,'2019'!$F$10:$M$464,1,FALSE),VLOOKUP($A193,'1920'!$F$10:$M$408,1,FALSE),FALSE)</f>
        <v>North Lincolnshire</v>
      </c>
      <c r="N193" t="str">
        <f>IF(VLOOKUP($A193,'20 21'!$F$10:$N$408,1,FALSE)=VLOOKUP($A193,'2020'!$F$10:$O$468,1,FALSE),VLOOKUP($A193,'20 21'!$F$10:$N$408,1,FALSE),FALSE)</f>
        <v>North Lincolnshire</v>
      </c>
      <c r="O193" t="str">
        <f>IF(VLOOKUP($A193,'21 22'!$F$10:$N$408,1,FALSE)=VLOOKUP($A193,'2021'!$F$10:$O$471,1,FALSE),VLOOKUP($A193,'21 22'!$F$10:$N$408,1,FALSE),FALSE)</f>
        <v>North Lincolnshire</v>
      </c>
      <c r="P193" t="str">
        <f>IF(VLOOKUP($A193,'22 23'!$F$10:$N$408,1,FALSE)=VLOOKUP($A193,'2022'!$F$10:$O$468,1,FALSE),VLOOKUP($A193,'22 23'!$F$10:$N$408,1,FALSE),FALSE)</f>
        <v>North Lincolnshire</v>
      </c>
      <c r="Q193" t="str">
        <f>IF(VLOOKUP($A193,'23 24'!$F$7:$N$408,1,FALSE)=VLOOKUP($A193,'2023'!$C$7:$O$468,1,FALSE),VLOOKUP($A193,'23 24'!$F$7:$N$408,1,FALSE),FALSE)</f>
        <v>North Lincolnshire</v>
      </c>
      <c r="S193" s="196">
        <f>IFERROR((VLOOKUP($A193,'0910'!$F$10:$L$433,4,FALSE)/VLOOKUP($A193,'2010'!$C$5:$K$611,9,FALSE))*1000,#N/A)</f>
        <v>3.0120481927710845</v>
      </c>
      <c r="T193" s="196">
        <f>IFERROR((VLOOKUP($A193,'1011'!$F$10:$L$433,4,FALSE)/VLOOKUP($A193,'2011'!$C$5:$K$611,9,FALSE))*1000,#N/A)</f>
        <v>3.9386119788129834</v>
      </c>
      <c r="U193" s="196">
        <f>IFERROR((VLOOKUP($A193,'1112'!$F$10:$L$408,4,FALSE)/VLOOKUP($A193,'2012'!$F$10:$M$460,8,FALSE))*1000,#N/A)</f>
        <v>2.8359216745442266</v>
      </c>
      <c r="V193" s="196">
        <f>IFERROR((VLOOKUP($A193,'1213'!$F$10:$L$408,4,FALSE)/VLOOKUP($A193,'2013'!$F$10:$M$460,8,FALSE))*1000,#N/A)</f>
        <v>1.7477816617370261</v>
      </c>
      <c r="W193" s="196">
        <f>IFERROR((VLOOKUP($A193,'1314'!$F$10:$L$408,4,FALSE)/VLOOKUP($A193,'2014'!$F$10:$M$460,8,FALSE))*1000,#N/A)</f>
        <v>3.0777465542620099</v>
      </c>
      <c r="X193" s="196">
        <f>IFERROR((VLOOKUP($A193,'1415'!$F$10:$L$408,4,FALSE)/VLOOKUP($A193,'2015'!$F$10:$M$460,8,FALSE))*1000,#N/A)</f>
        <v>2.5309710936459302</v>
      </c>
      <c r="Y193" s="196">
        <f>IFERROR((VLOOKUP($A193,'1516'!$F$10:$L$408,4,FALSE)/VLOOKUP($A193,'2016'!$F$10:$M$460,8,FALSE))*1000,#N/A)</f>
        <v>2.3856858846918492</v>
      </c>
      <c r="Z193" s="196">
        <f>IFERROR((VLOOKUP($A193,'1617'!$F$10:$L$408,4,FALSE)/VLOOKUP($A193,'2017'!$F$10:$M$460,8,FALSE))*1000,#N/A)</f>
        <v>3.5657686212361335</v>
      </c>
      <c r="AA193" s="196">
        <f>IFERROR((VLOOKUP($A193,'1718'!$F$10:$L$408,4,FALSE)/VLOOKUP($A193,'2018'!$F$10:$N$460,9,FALSE))*1000,#N/A)</f>
        <v>3.680336487907466</v>
      </c>
      <c r="AB193" s="196">
        <f>IFERROR((VLOOKUP($A193,'1819'!$F$10:$L$408,4,FALSE)/VLOOKUP($A193,'2018'!$F$10:$N$460,9,FALSE))*1000,#N/A)</f>
        <v>3.680336487907466</v>
      </c>
      <c r="AC193" s="196">
        <f>IFERROR((VLOOKUP($A193,'1920'!$F$10:$L$408,4,FALSE)/VLOOKUP($A193,'2019'!$F$10:$N$464,8,FALSE))*1000,#N/A)</f>
        <v>3.7957618355780687</v>
      </c>
      <c r="AD193" s="196">
        <f>IFERROR((VLOOKUP($A193,'20 21'!$F$10:$M$408,4,FALSE)/VLOOKUP($A193,'2020'!$F$10:$N$469,8,FALSE))*1000,#N/A)</f>
        <v>3.9503519763610933</v>
      </c>
      <c r="AE193" s="196">
        <f>IFERROR((VLOOKUP($A193,'21 22'!$F$10:$M$408,4,FALSE)/VLOOKUP($A193,'2021'!$F$10:$N$469,8,FALSE))*1000,#N/A)</f>
        <v>6.0299399627716745</v>
      </c>
      <c r="AF193" s="196">
        <f>IFERROR((VLOOKUP($A193,'22 23'!$F$10:$M$408,4,FALSE)/VLOOKUP($A193,'2022'!$F$10:$N$469,8,FALSE))*1000,#N/A)</f>
        <v>7.3015541879628669</v>
      </c>
      <c r="AG193" s="196">
        <f>IFERROR((VLOOKUP($A193,'23 24'!$F$7:$M$408,4,FALSE)/VLOOKUP($A193,'2023'!$C$7:$N$469,9,FALSE))*1000,#N/A)</f>
        <v>10.10415047411783</v>
      </c>
      <c r="AI193" s="196">
        <f>IFERROR((VLOOKUP($A193,'0910'!$F$10:$L$433,5,FALSE)/VLOOKUP($A193,'2010'!$C$5:$K$611,9,FALSE))*1000,#N/A)</f>
        <v>0</v>
      </c>
      <c r="AJ193" s="196">
        <f>IFERROR((VLOOKUP($A193,'1011'!$F$10:$L$433,5,FALSE)/VLOOKUP($A193,'2011'!$C$5:$K$611,9,FALSE))*1000,#N/A)</f>
        <v>0</v>
      </c>
      <c r="AK193" s="196">
        <f>IFERROR((VLOOKUP($A193,'1112'!$F$10:$L$408,5,FALSE)/VLOOKUP($A193,'2012'!$F$10:$M$460,8,FALSE))*1000,#N/A)</f>
        <v>0</v>
      </c>
      <c r="AL193" s="196">
        <f>IFERROR((VLOOKUP($A193,'1213'!$F$10:$L$408,5,FALSE)/VLOOKUP($A193,'2013'!$F$10:$M$460,8,FALSE))*1000,#N/A)</f>
        <v>0.67222371605270237</v>
      </c>
      <c r="AM193" s="196">
        <f>IFERROR((VLOOKUP($A193,'1314'!$F$10:$L$408,5,FALSE)/VLOOKUP($A193,'2014'!$F$10:$M$460,8,FALSE))*1000,#N/A)</f>
        <v>0.66907533788304563</v>
      </c>
      <c r="AN193" s="196">
        <f>IFERROR((VLOOKUP($A193,'1415'!$F$10:$L$408,5,FALSE)/VLOOKUP($A193,'2015'!$F$10:$M$460,8,FALSE))*1000,#N/A)</f>
        <v>0.26641800985746639</v>
      </c>
      <c r="AO193" s="196">
        <f>IFERROR((VLOOKUP($A193,'1516'!$F$10:$L$408,5,FALSE)/VLOOKUP($A193,'2016'!$F$10:$M$460,8,FALSE))*1000,#N/A)</f>
        <v>0</v>
      </c>
      <c r="AP193" s="196">
        <f>IFERROR((VLOOKUP($A193,'1617'!$F$10:$L$408,5,FALSE)/VLOOKUP($A193,'2017'!$F$10:$M$460,8,FALSE))*1000,#N/A)</f>
        <v>0.39619651347068147</v>
      </c>
      <c r="AQ193" s="196">
        <f>IFERROR((VLOOKUP($A193,'1718'!$F$10:$L$408,5,FALSE)/VLOOKUP($A193,'2018'!$F$10:$N$460,9,FALSE))*1000,#N/A)</f>
        <v>0.13144058885383805</v>
      </c>
      <c r="AR193" s="196">
        <f>IFERROR((VLOOKUP($A193,'1819'!$F$10:$L$408,5,FALSE)/VLOOKUP($A193,'2018'!$F$10:$N$460,9,FALSE))*1000,#N/A)</f>
        <v>0</v>
      </c>
      <c r="AS193" s="196">
        <f>IFERROR((VLOOKUP($A193,'1920'!$F$10:$L$408,5,FALSE)/VLOOKUP($A193,'2019'!$F$10:$N$464,8,FALSE))*1000,#N/A)</f>
        <v>0.26177667831572887</v>
      </c>
      <c r="AT193" s="196">
        <f>IFERROR((VLOOKUP($A193,'20 21'!$F$10:$L$408,5,FALSE)/VLOOKUP($A193,'2020'!$F$10:$N$469,8,FALSE))*1000,#N/A)</f>
        <v>0</v>
      </c>
      <c r="AU193" s="196">
        <f>IFERROR((VLOOKUP($A193,'21 22'!$F$10:$L$408,5,FALSE)/VLOOKUP($A193,'2021'!$F$10:$N$469,8,FALSE))*1000,#N/A)</f>
        <v>0</v>
      </c>
      <c r="AV193" s="196">
        <f>IFERROR((VLOOKUP($A193,'22 23'!$F$10:$L$408,5,FALSE)/VLOOKUP($A193,'2022'!$F$10:$N$469,8,FALSE))*1000,#N/A)</f>
        <v>0</v>
      </c>
      <c r="AW193" s="196">
        <f>IFERROR((VLOOKUP($A193,'23 24'!$F$7:$M$408,5,FALSE)/VLOOKUP($A193,'2023'!$C$7:$N$469,9,FALSE))*1000,#N/A)</f>
        <v>0</v>
      </c>
      <c r="AY193" s="196">
        <f>IFERROR((VLOOKUP($A193,'0910'!$F$10:$L$433,6,FALSE)/VLOOKUP($A193,'2010'!$C$5:$K$611,9,FALSE))*1000,#N/A)</f>
        <v>0</v>
      </c>
      <c r="AZ193" s="196">
        <f>IFERROR((VLOOKUP($A193,'1011'!$F$10:$L$433,6,FALSE)/VLOOKUP($A193,'2011'!$C$5:$K$611,9,FALSE))*1000,#N/A)</f>
        <v>0</v>
      </c>
      <c r="BA193" s="196">
        <f>IFERROR((VLOOKUP($A193,'1112'!$F$10:$L$408,6,FALSE)/VLOOKUP($A193,'2012'!$F$10:$M$460,8,FALSE))*1000,#N/A)</f>
        <v>0</v>
      </c>
      <c r="BB193" s="196">
        <f>IFERROR((VLOOKUP($A193,'1213'!$F$10:$L$408,6,FALSE)/VLOOKUP($A193,'2013'!$F$10:$M$460,8,FALSE))*1000,#N/A)</f>
        <v>0</v>
      </c>
      <c r="BC193" s="196">
        <f>IFERROR((VLOOKUP($A193,'1314'!$F$10:$L$408,6,FALSE)/VLOOKUP($A193,'2014'!$F$10:$M$460,8,FALSE))*1000,#N/A)</f>
        <v>0</v>
      </c>
      <c r="BD193" s="196">
        <f>IFERROR((VLOOKUP($A193,'1415'!$F$10:$L$408,6,FALSE)/VLOOKUP($A193,'2015'!$F$10:$M$460,8,FALSE))*1000,#N/A)</f>
        <v>0</v>
      </c>
      <c r="BE193" s="196">
        <f>IFERROR((VLOOKUP($A193,'1516'!$F$10:$L$408,6,FALSE)/VLOOKUP($A193,'2016'!$F$10:$M$460,8,FALSE))*1000,#N/A)</f>
        <v>0</v>
      </c>
      <c r="BF193" s="196">
        <f>IFERROR((VLOOKUP($A193,'1617'!$F$10:$L$408,6,FALSE)/VLOOKUP($A193,'2017'!$F$10:$M$460,8,FALSE))*1000,#N/A)</f>
        <v>0</v>
      </c>
      <c r="BG193" s="196">
        <f>IFERROR((VLOOKUP($A193,'1718'!$F$10:$L$408,6,FALSE)/VLOOKUP($A193,'2018'!$F$10:$N$460,9,FALSE))*1000,#N/A)</f>
        <v>0</v>
      </c>
      <c r="BH193" s="196">
        <f>IFERROR((VLOOKUP($A193,'1819'!$F$10:$L$408,6,FALSE)/VLOOKUP($A193,'2018'!$F$10:$N$460,9,FALSE))*1000,#N/A)</f>
        <v>0</v>
      </c>
      <c r="BI193" s="196">
        <f>IFERROR((VLOOKUP($A193,'1920'!$F$10:$L$408,6,FALSE)/VLOOKUP($A193,'2019'!$F$10:$N$464,8,FALSE))*1000,#N/A)</f>
        <v>0</v>
      </c>
      <c r="BJ193" s="196">
        <f>IFERROR((VLOOKUP($A193,'20 21'!$F$10:$L$408,6,FALSE)/VLOOKUP($A193,'2020'!$F$10:$N$469,8,FALSE))*1000,#N/A)</f>
        <v>0</v>
      </c>
      <c r="BK193" s="196">
        <f>IFERROR((VLOOKUP($A193,'21 22'!$F$10:$L$408,6,FALSE)/VLOOKUP($A193,'2021'!$F$10:$N$469,8,FALSE))*1000,#N/A)</f>
        <v>0</v>
      </c>
      <c r="BL193" s="196">
        <f>IFERROR((VLOOKUP($A193,'22 23'!$F$10:$L$408,6,FALSE)/VLOOKUP($A193,'2022'!$F$10:$N$469,8,FALSE))*1000,#N/A)</f>
        <v>0</v>
      </c>
      <c r="BM193" s="196">
        <f>IFERROR((VLOOKUP($A193,'23 24'!$F$7:$M$408,6,FALSE)/VLOOKUP($A193,'2023'!$C$7:$N$469,9,FALSE))*1000,#N/A)</f>
        <v>0</v>
      </c>
      <c r="BO193" s="196">
        <f>IFERROR((VLOOKUP($A193,'0910'!$F$10:$L$433,7,FALSE)/VLOOKUP($A193,'2010'!$C$5:$K$611,9,FALSE))*1000,#N/A)</f>
        <v>3.0120481927710845</v>
      </c>
      <c r="BP193" s="196">
        <f>IFERROR((VLOOKUP($A193,'1011'!$F$10:$L$433,7,FALSE)/VLOOKUP($A193,'2011'!$C$5:$K$611,9,FALSE))*1000,#N/A)</f>
        <v>3.9386119788129834</v>
      </c>
      <c r="BQ193" s="196">
        <f>IFERROR((VLOOKUP($A193,'1112'!$F$10:$L$408,7,FALSE)/VLOOKUP($A193,'2012'!$F$10:$M$460,8,FALSE))*1000,#N/A)</f>
        <v>2.8359216745442266</v>
      </c>
      <c r="BR193" s="196">
        <f>IFERROR((VLOOKUP($A193,'1213'!$F$10:$L$408,7,FALSE)/VLOOKUP($A193,'2013'!$F$10:$M$460,8,FALSE))*1000,#N/A)</f>
        <v>2.554450121000269</v>
      </c>
      <c r="BS193" s="196">
        <f>IFERROR((VLOOKUP($A193,'1314'!$F$10:$L$408,7,FALSE)/VLOOKUP($A193,'2014'!$F$10:$M$460,8,FALSE))*1000,#N/A)</f>
        <v>3.7468218921450553</v>
      </c>
      <c r="BT193" s="196">
        <f>IFERROR((VLOOKUP($A193,'1415'!$F$10:$L$408,7,FALSE)/VLOOKUP($A193,'2015'!$F$10:$M$460,8,FALSE))*1000,#N/A)</f>
        <v>2.7973891035033969</v>
      </c>
      <c r="BU193" s="196">
        <f>IFERROR((VLOOKUP($A193,'1516'!$F$10:$L$408,7,FALSE)/VLOOKUP($A193,'2016'!$F$10:$M$460,8,FALSE))*1000,#N/A)</f>
        <v>2.3856858846918492</v>
      </c>
      <c r="BV193" s="196">
        <f>IFERROR((VLOOKUP($A193,'1617'!$F$10:$L$408,7,FALSE)/VLOOKUP($A193,'2017'!$F$10:$M$460,8,FALSE))*1000,#N/A)</f>
        <v>3.8298996302165875</v>
      </c>
      <c r="BW193" s="196">
        <f>IFERROR((VLOOKUP($A193,'1718'!$F$10:$L$408,7,FALSE)/VLOOKUP($A193,'2018'!$F$10:$N$460,9,FALSE))*1000,#N/A)</f>
        <v>3.8117770767613042</v>
      </c>
      <c r="BX193" s="196">
        <f>IFERROR((VLOOKUP($A193,'1819'!$F$10:$L$408,7,FALSE)/VLOOKUP($A193,'2018'!$F$10:$N$460,9,FALSE))*1000,#N/A)</f>
        <v>3.680336487907466</v>
      </c>
      <c r="BY193" s="196">
        <f>IFERROR((VLOOKUP($A193,'1920'!$F$10:$L$408,7,FALSE)/VLOOKUP($A193,'2019'!$F$10:$N$464,8,FALSE))*1000,#N/A)</f>
        <v>4.0575385138937978</v>
      </c>
      <c r="BZ193" s="196">
        <f>IFERROR((VLOOKUP($A193,'20 21'!$F$10:$L$408,7,FALSE)/VLOOKUP($A193,'2020'!$F$10:$N$469,8,FALSE))*1000,#N/A)</f>
        <v>3.9503519763610933</v>
      </c>
      <c r="CA193" s="196">
        <f>IFERROR((VLOOKUP($A193,'21 22'!$F$10:$L$408,7,FALSE)/VLOOKUP($A193,'2021'!$F$10:$N$469,8,FALSE))*1000,#N/A)</f>
        <v>6.0299399627716745</v>
      </c>
      <c r="CB193" s="196">
        <f>IFERROR((VLOOKUP($A193,'22 23'!$F$10:$L$408,7,FALSE)/VLOOKUP($A193,'2022'!$F$10:$N$469,8,FALSE))*1000,#N/A)</f>
        <v>7.3015541879628669</v>
      </c>
      <c r="CC193" s="196">
        <f>IFERROR((VLOOKUP($A193,'23 24'!$F$7:$M$408,7,FALSE)/VLOOKUP($A193,'2023'!$C$7:$N$469,9,FALSE))*1000,#N/A)</f>
        <v>10.10415047411783</v>
      </c>
      <c r="CE193" s="198">
        <f>IFERROR((VLOOKUP($A193,'0910'!$F$10:$S$433,9,FALSE)/VLOOKUP($A193,'2010'!$C$5:$K$611,9,FALSE))*1000,#N/A)</f>
        <v>3.8335158817086525</v>
      </c>
      <c r="CF193" s="198">
        <f>IFERROR((VLOOKUP($A193,'1011'!$F$10:$S$433,10,FALSE)/VLOOKUP($A193,'2011'!$C$5:$K$611,9,FALSE))*1000,#N/A)</f>
        <v>4.6176830096428079</v>
      </c>
      <c r="CG193" s="198">
        <f>IFERROR((VLOOKUP($A193,'1112'!$F$10:$S$408,9,FALSE)/VLOOKUP($A193,'2012'!$F$10:$M$460,8,FALSE))*1000,#N/A)</f>
        <v>5.1316677920324105</v>
      </c>
      <c r="CH193" s="198">
        <f>IFERROR((VLOOKUP($A193,'1213'!$F$10:$S$408,9,FALSE)/VLOOKUP($A193,'2013'!$F$10:$M$460,8,FALSE))*1000,#N/A)</f>
        <v>3.2266738370529713</v>
      </c>
      <c r="CI193" s="198">
        <f>IFERROR((VLOOKUP($A193,'1314'!$F$10:$S$408,9,FALSE)/VLOOKUP($A193,'2014'!$F$10:$M$460,8,FALSE))*1000,#N/A)</f>
        <v>2.6763013515321825</v>
      </c>
      <c r="CJ193" s="198">
        <f>IFERROR((VLOOKUP($A193,'1415'!$F$10:$S$408,9,FALSE)/VLOOKUP($A193,'2015'!$F$10:$M$460,8,FALSE))*1000,#N/A)</f>
        <v>3.1970161182895964</v>
      </c>
      <c r="CK193" s="198">
        <f>IFERROR((VLOOKUP($A193,'1516'!$F$10:$S$408,9,FALSE)/VLOOKUP($A193,'2016'!$F$10:$M$460,8,FALSE))*1000,#N/A)</f>
        <v>3.0483764082173623</v>
      </c>
      <c r="CL193" s="198">
        <f>IFERROR((VLOOKUP($A193,'1617'!$F$10:$S$408,9,FALSE)/VLOOKUP($A193,'2017'!$F$10:$M$460,8,FALSE))*1000,#N/A)</f>
        <v>2.7733755942947704</v>
      </c>
      <c r="CM193" s="198">
        <f>IFERROR((VLOOKUP($A193,'1718'!$F$10:$S$408,9,FALSE)/VLOOKUP($A193,'2018'!$F$10:$N$460,9,FALSE))*1000,#N/A)</f>
        <v>4.468980021030494</v>
      </c>
      <c r="CN193" s="198">
        <f>IFERROR((VLOOKUP($A193,'1819'!$F$10:$S$408,9,FALSE)/VLOOKUP($A193,'2018'!$F$10:$N$460,9,FALSE))*1000,#N/A)</f>
        <v>3.680336487907466</v>
      </c>
      <c r="CO193" s="198">
        <f>IFERROR((VLOOKUP($A193,'1920'!$F$10:$S$408,9,FALSE)/VLOOKUP($A193,'2019'!$F$10:$N$464,8,FALSE))*1000,#N/A)</f>
        <v>3.6648734964202041</v>
      </c>
      <c r="CP193" s="198">
        <f>IFERROR((VLOOKUP($A193,'20 21'!$F$10:$S$408,9,FALSE)/VLOOKUP($A193,'2020'!$F$10:$N$469,8,FALSE))*1000,#N/A)</f>
        <v>3.1602815810888751</v>
      </c>
      <c r="CQ193" s="198">
        <f>IFERROR((VLOOKUP($A193,'21 22'!$F$10:$S$408,9,FALSE)/VLOOKUP($A193,'2021'!$F$10:$N$469,8,FALSE))*1000,#N/A)</f>
        <v>4.5879977977610569</v>
      </c>
      <c r="CR193" s="198">
        <f>IFERROR((VLOOKUP($A193,'22 23'!$F$10:$S$408,9,FALSE)/VLOOKUP($A193,'2022'!$F$10:$N$469,8,FALSE))*1000,#N/A)</f>
        <v>5.47616564097215</v>
      </c>
      <c r="CS193" s="196">
        <f>IFERROR((VLOOKUP($A193,'23 24'!$F$7:$S$408,9,FALSE)/VLOOKUP($A193,'2023'!$C$7:$N$469,9,FALSE))*1000,#N/A)</f>
        <v>6.2179387533032804</v>
      </c>
      <c r="CU193" s="198">
        <f>IFERROR((VLOOKUP($A193,'0910'!$F$10:$S$433,10,FALSE)/VLOOKUP($A193,'2010'!$C$5:$K$611,9,FALSE))*1000,#N/A)</f>
        <v>0.13691128148959475</v>
      </c>
      <c r="CV193" s="198">
        <f>IFERROR((VLOOKUP($A193,'1011'!$F$10:$S$433,11,FALSE)/VLOOKUP($A193,'2011'!$C$5:$K$611,9,FALSE))*1000,#N/A)</f>
        <v>0</v>
      </c>
      <c r="CW193" s="198">
        <f>IFERROR((VLOOKUP($A193,'1112'!$F$10:$S$408,10,FALSE)/VLOOKUP($A193,'2012'!$F$10:$M$460,8,FALSE))*1000,#N/A)</f>
        <v>0.27008777852802157</v>
      </c>
      <c r="CX193" s="198">
        <f>IFERROR((VLOOKUP($A193,'1213'!$F$10:$S$408,10,FALSE)/VLOOKUP($A193,'2013'!$F$10:$M$460,8,FALSE))*1000,#N/A)</f>
        <v>0.26888948642108096</v>
      </c>
      <c r="CY193" s="198">
        <f>IFERROR((VLOOKUP($A193,'1314'!$F$10:$S$408,10,FALSE)/VLOOKUP($A193,'2014'!$F$10:$M$460,8,FALSE))*1000,#N/A)</f>
        <v>0.93670547303626384</v>
      </c>
      <c r="CZ193" s="198">
        <f>IFERROR((VLOOKUP($A193,'1415'!$F$10:$S$408,10,FALSE)/VLOOKUP($A193,'2015'!$F$10:$M$460,8,FALSE))*1000,#N/A)</f>
        <v>0.26641800985746639</v>
      </c>
      <c r="DA193" s="198">
        <f>IFERROR((VLOOKUP($A193,'1516'!$F$10:$S$408,10,FALSE)/VLOOKUP($A193,'2016'!$F$10:$M$460,8,FALSE))*1000,#N/A)</f>
        <v>0.26507620941020543</v>
      </c>
      <c r="DB193" s="198">
        <f>IFERROR((VLOOKUP($A193,'1617'!$F$10:$S$408,10,FALSE)/VLOOKUP($A193,'2017'!$F$10:$M$460,8,FALSE))*1000,#N/A)</f>
        <v>0</v>
      </c>
      <c r="DC193" s="198">
        <f>IFERROR((VLOOKUP($A193,'1718'!$F$10:$S$408,10,FALSE)/VLOOKUP($A193,'2018'!$F$10:$N$460,9,FALSE))*1000,#N/A)</f>
        <v>0.13144058885383805</v>
      </c>
      <c r="DD193" s="198">
        <f>IFERROR((VLOOKUP($A193,'1819'!$F$10:$S$408,10,FALSE)/VLOOKUP($A193,'2018'!$F$10:$N$460,9,FALSE))*1000,#N/A)</f>
        <v>0.26288117770767611</v>
      </c>
      <c r="DE193" s="198">
        <f>IFERROR((VLOOKUP($A193,'1920'!$F$10:$S$408,10,FALSE)/VLOOKUP($A193,'2019'!$F$10:$N$464,8,FALSE))*1000,#N/A)</f>
        <v>0.65444169578932221</v>
      </c>
      <c r="DF193" s="198">
        <f>IFERROR((VLOOKUP($A193,'20 21'!$F$10:$S$408,10,FALSE)/VLOOKUP($A193,'2020'!$F$10:$N$469,8,FALSE))*1000,#N/A)</f>
        <v>0</v>
      </c>
      <c r="DG193" s="198">
        <f>IFERROR((VLOOKUP($A193,'21 22'!$F$10:$S$408,10,FALSE)/VLOOKUP($A193,'2021'!$F$10:$N$469,8,FALSE))*1000,#N/A)</f>
        <v>0</v>
      </c>
      <c r="DH193" s="198">
        <f>IFERROR((VLOOKUP($A193,'22 23'!$F$10:$S$408,10,FALSE)/VLOOKUP($A193,'2022'!$F$10:$N$469,8,FALSE))*1000,#N/A)</f>
        <v>0</v>
      </c>
      <c r="DI193" s="196">
        <f>IFERROR((VLOOKUP($A193,'23 24'!$F$7:$S$408,10,FALSE)/VLOOKUP($A193,'2023'!$C$7:$N$469,9,FALSE))*1000,#N/A)</f>
        <v>0.51816156277527337</v>
      </c>
      <c r="DK193" s="198">
        <f>IFERROR((VLOOKUP($A193,'0910'!$F$10:$S$433,11,FALSE)/VLOOKUP($A193,'2010'!$C$5:$K$611,9,FALSE))*1000,#N/A)</f>
        <v>0</v>
      </c>
      <c r="DL193" s="198">
        <f>IFERROR((VLOOKUP($A193,'1011'!$F$10:$S$433,12,FALSE)/VLOOKUP($A193,'2011'!$C$5:$K$611,9,FALSE))*1000,#N/A)</f>
        <v>0</v>
      </c>
      <c r="DM193" s="198">
        <f>IFERROR((VLOOKUP($A193,'1112'!$F$10:$S$408,11,FALSE)/VLOOKUP($A193,'2012'!$F$10:$M$460,8,FALSE))*1000,#N/A)</f>
        <v>0</v>
      </c>
      <c r="DN193" s="198">
        <f>IFERROR((VLOOKUP($A193,'1213'!$F$10:$S$408,11,FALSE)/VLOOKUP($A193,'2013'!$F$10:$M$460,8,FALSE))*1000,#N/A)</f>
        <v>0</v>
      </c>
      <c r="DO193" s="198">
        <f>IFERROR((VLOOKUP($A193,'1314'!$F$10:$S$408,11,FALSE)/VLOOKUP($A193,'2014'!$F$10:$M$460,8,FALSE))*1000,#N/A)</f>
        <v>0</v>
      </c>
      <c r="DP193" s="198">
        <f>IFERROR((VLOOKUP($A193,'1415'!$F$10:$S$408,11,FALSE)/VLOOKUP($A193,'2015'!$F$10:$M$460,8,FALSE))*1000,#N/A)</f>
        <v>0</v>
      </c>
      <c r="DQ193" s="198">
        <f>IFERROR((VLOOKUP($A193,'1516'!$F$10:$S$408,11,FALSE)/VLOOKUP($A193,'2016'!$F$10:$M$460,8,FALSE))*1000,#N/A)</f>
        <v>0</v>
      </c>
      <c r="DR193" s="198">
        <f>IFERROR((VLOOKUP($A193,'1617'!$F$10:$S$408,11,FALSE)/VLOOKUP($A193,'2017'!$F$10:$M$460,8,FALSE))*1000,#N/A)</f>
        <v>0</v>
      </c>
      <c r="DS193" s="198">
        <f>IFERROR((VLOOKUP($A193,'1718'!$F$10:$S$408,11,FALSE)/VLOOKUP($A193,'2018'!$F$10:$N$460,9,FALSE))*1000,#N/A)</f>
        <v>0</v>
      </c>
      <c r="DT193" s="198">
        <f>IFERROR((VLOOKUP($A193,'1819'!$F$10:$S$408,11,FALSE)/VLOOKUP($A193,'2018'!$F$10:$N$460,9,FALSE))*1000,#N/A)</f>
        <v>0</v>
      </c>
      <c r="DU193" s="198">
        <f>IFERROR((VLOOKUP($A193,'1920'!$F$10:$S$408,11,FALSE)/VLOOKUP($A193,'2019'!$F$10:$N$464,8,FALSE))*1000,#N/A)</f>
        <v>0</v>
      </c>
      <c r="DV193" s="198">
        <f>IFERROR((VLOOKUP($A193,'20 21'!$F$10:$S$408,11,FALSE)/VLOOKUP($A193,'2020'!$F$10:$N$469,8,FALSE))*1000,#N/A)</f>
        <v>0</v>
      </c>
      <c r="DW193" s="198">
        <f>IFERROR((VLOOKUP($A193,'21 22'!$F$10:$S$408,11,FALSE)/VLOOKUP($A193,'2021'!$F$10:$N$469,8,FALSE))*1000,#N/A)</f>
        <v>0</v>
      </c>
      <c r="DX193" s="198">
        <f>IFERROR((VLOOKUP($A193,'22 23'!$F$10:$S$408,11,FALSE)/VLOOKUP($A193,'2022'!$F$10:$N$469,8,FALSE))*1000,#N/A)</f>
        <v>0</v>
      </c>
      <c r="DY193" s="196">
        <f>IFERROR((VLOOKUP($A193,'23 24'!$F$7:$S$408,11,FALSE)/VLOOKUP($A193,'2023'!$C$7:$N$469,9,FALSE))*1000,#N/A)</f>
        <v>0</v>
      </c>
      <c r="EA193" s="198">
        <f>IFERROR((VLOOKUP($A193,'0910'!$F$10:$S$433,12,FALSE)/VLOOKUP($A193,'2010'!$C$5:$K$611,9,FALSE))*1000,#N/A)</f>
        <v>3.9704271631982477</v>
      </c>
      <c r="EB193" s="198">
        <f>IFERROR((VLOOKUP($A193,'1011'!$F$10:$S$433,13,FALSE)/VLOOKUP($A193,'2011'!$C$5:$K$611,9,FALSE))*1000,#N/A)</f>
        <v>4.6176830096428079</v>
      </c>
      <c r="EC193" s="198">
        <f>IFERROR((VLOOKUP($A193,'1112'!$F$10:$S$408,12,FALSE)/VLOOKUP($A193,'2012'!$F$10:$M$460,8,FALSE))*1000,#N/A)</f>
        <v>5.4017555705604323</v>
      </c>
      <c r="ED193" s="198">
        <f>IFERROR((VLOOKUP($A193,'1213'!$F$10:$S$408,12,FALSE)/VLOOKUP($A193,'2013'!$F$10:$M$460,8,FALSE))*1000,#N/A)</f>
        <v>3.4955633234740522</v>
      </c>
      <c r="EE193" s="198">
        <f>IFERROR((VLOOKUP($A193,'1314'!$F$10:$S$408,12,FALSE)/VLOOKUP($A193,'2014'!$F$10:$M$460,8,FALSE))*1000,#N/A)</f>
        <v>3.6130068245684464</v>
      </c>
      <c r="EF193" s="198">
        <f>IFERROR((VLOOKUP($A193,'1415'!$F$10:$S$408,12,FALSE)/VLOOKUP($A193,'2015'!$F$10:$M$460,8,FALSE))*1000,#N/A)</f>
        <v>3.596643133075796</v>
      </c>
      <c r="EG193" s="198">
        <f>IFERROR((VLOOKUP($A193,'1516'!$F$10:$S$408,12,FALSE)/VLOOKUP($A193,'2016'!$F$10:$M$460,8,FALSE))*1000,#N/A)</f>
        <v>3.4459907223326707</v>
      </c>
      <c r="EH193" s="198">
        <f>IFERROR((VLOOKUP($A193,'1617'!$F$10:$S$408,12,FALSE)/VLOOKUP($A193,'2017'!$F$10:$M$460,8,FALSE))*1000,#N/A)</f>
        <v>2.7733755942947704</v>
      </c>
      <c r="EI193" s="198">
        <f>IFERROR((VLOOKUP($A193,'1718'!$F$10:$S$408,12,FALSE)/VLOOKUP($A193,'2018'!$F$10:$N$460,9,FALSE))*1000,#N/A)</f>
        <v>4.6004206098843321</v>
      </c>
      <c r="EJ193" s="198">
        <f>IFERROR((VLOOKUP($A193,'1819'!$F$10:$S$408,12,FALSE)/VLOOKUP($A193,'2018'!$F$10:$N$460,9,FALSE))*1000,#N/A)</f>
        <v>3.9432176656151419</v>
      </c>
      <c r="EK193" s="198">
        <f>IFERROR((VLOOKUP($A193,'1920'!$F$10:$S$408,12,FALSE)/VLOOKUP($A193,'2019'!$F$10:$N$464,8,FALSE))*1000,#N/A)</f>
        <v>4.188426853051662</v>
      </c>
      <c r="EL193" s="198">
        <f>IFERROR((VLOOKUP($A193,'20 21'!$F$10:$S$408,12,FALSE)/VLOOKUP($A193,'2020'!$F$10:$N$469,8,FALSE))*1000,#N/A)</f>
        <v>3.1602815810888751</v>
      </c>
      <c r="EM193" s="198">
        <f>IFERROR((VLOOKUP($A193,'21 22'!$F$10:$S$408,12,FALSE)/VLOOKUP($A193,'2021'!$F$10:$N$469,8,FALSE))*1000,#N/A)</f>
        <v>4.5879977977610569</v>
      </c>
      <c r="EN193" s="198">
        <f>IFERROR((VLOOKUP($A193,'22 23'!$F$10:$S$408,12,FALSE)/VLOOKUP($A193,'2022'!$F$10:$N$469,8,FALSE))*1000,#N/A)</f>
        <v>5.47616564097215</v>
      </c>
      <c r="EO193" s="196">
        <f>IFERROR((VLOOKUP($A193,'23 24'!$F$7:$S$408,12,FALSE)/VLOOKUP($A193,'2023'!$C$7:$N$469,9,FALSE))*1000,#N/A)</f>
        <v>6.7361003160785531</v>
      </c>
    </row>
    <row r="194" spans="1:145" x14ac:dyDescent="0.3">
      <c r="A194" t="s">
        <v>1000</v>
      </c>
      <c r="B194" t="s">
        <v>1742</v>
      </c>
      <c r="C194" t="str">
        <f>IF(VLOOKUP($A194,'0910'!$F$10:$L$433,1,FALSE)=VLOOKUP($A194,'2010'!$C$5:$K$611,1,FALSE),VLOOKUP($A194,'0910'!$F$10:$L$433,1,FALSE),FALSE)</f>
        <v>North Norfolk</v>
      </c>
      <c r="D194" t="str">
        <f>IF(VLOOKUP($A194,'1011'!$F$10:$L$433,1,FALSE)=VLOOKUP($A194,'2011'!$C$5:$K$611,1,FALSE),VLOOKUP($A194,'1011'!$F$10:$L$433,1,FALSE),FALSE)</f>
        <v>North Norfolk</v>
      </c>
      <c r="E194" t="str">
        <f>IF(VLOOKUP(A194,'1112'!$F$10:$L$408,1,FALSE)=VLOOKUP(A194,'2012'!$F$10:$M$460,1,FALSE),VLOOKUP(A194,'1112'!$F$10:$L$408,1,FALSE),FALSE)</f>
        <v>North Norfolk</v>
      </c>
      <c r="F194" t="str">
        <f>IF(VLOOKUP($A194,'1213'!$F$10:$L$408,1,FALSE)=VLOOKUP($A194,'2013'!$F$10:$M$460,1,FALSE),VLOOKUP($A194,'1213'!$F$10:$L$408,1,FALSE),FALSE)</f>
        <v>North Norfolk</v>
      </c>
      <c r="G194" t="str">
        <f>IF(VLOOKUP($A194,'1314'!$F$10:$L$408,1,FALSE)=VLOOKUP($A194,'2014'!$F$10:$M$460,1,FALSE),VLOOKUP($A194,'1314'!$F$10:$L$408,1,FALSE),FALSE)</f>
        <v>North Norfolk</v>
      </c>
      <c r="H194" t="str">
        <f>IF(VLOOKUP($A194,'1415'!$F$10:$L$408,1,FALSE)=VLOOKUP($A194,'2015'!$F$10:$M$460,1,FALSE),VLOOKUP($A194,'1415'!$F$10:$L$408,1,FALSE),FALSE)</f>
        <v>North Norfolk</v>
      </c>
      <c r="I194" t="str">
        <f>IF(VLOOKUP($A194,'1516'!$F$10:$L$408,1,FALSE)=VLOOKUP($A194,'2015'!$F$10:$M$460,1,FALSE),VLOOKUP($A194,'1516'!$F$10:$L$408,1,FALSE),FALSE)</f>
        <v>North Norfolk</v>
      </c>
      <c r="J194" t="str">
        <f>IF(VLOOKUP($A194,'1617'!$F$10:$L$408,1,FALSE)=VLOOKUP($A194,'2016'!$F$10:$M$460,1,FALSE),VLOOKUP($A194,'1617'!$F$10:$L$408,1,FALSE),FALSE)</f>
        <v>North Norfolk</v>
      </c>
      <c r="K194" t="str">
        <f>IF(VLOOKUP($A194,'1718'!$F$10:$M$408,1,FALSE)=VLOOKUP($A194,'2017'!$F$10:$M$460,1,FALSE),VLOOKUP($A194,'1718'!$F$10:$M$408,1,FALSE),FALSE)</f>
        <v>North Norfolk</v>
      </c>
      <c r="L194" t="str">
        <f>IF(VLOOKUP($A194,'1819'!$F$10:$M$408,1,FALSE)=VLOOKUP($A194,'2018'!$F$10:$M$460,1,FALSE),VLOOKUP($A194,'1819'!$F$10:$M$408,1,FALSE),FALSE)</f>
        <v>North Norfolk</v>
      </c>
      <c r="M194" t="str">
        <f>IF(VLOOKUP($A194,'1920'!$F$10:$M$408,1,FALSE)=VLOOKUP($A194,'2019'!$F$10:$M$464,1,FALSE),VLOOKUP($A194,'1920'!$F$10:$M$408,1,FALSE),FALSE)</f>
        <v>North Norfolk</v>
      </c>
      <c r="N194" t="str">
        <f>IF(VLOOKUP($A194,'20 21'!$F$10:$N$408,1,FALSE)=VLOOKUP($A194,'2020'!$F$10:$O$468,1,FALSE),VLOOKUP($A194,'20 21'!$F$10:$N$408,1,FALSE),FALSE)</f>
        <v>North Norfolk</v>
      </c>
      <c r="O194" t="str">
        <f>IF(VLOOKUP($A194,'21 22'!$F$10:$N$408,1,FALSE)=VLOOKUP($A194,'2021'!$F$10:$O$471,1,FALSE),VLOOKUP($A194,'21 22'!$F$10:$N$408,1,FALSE),FALSE)</f>
        <v>North Norfolk</v>
      </c>
      <c r="P194" t="str">
        <f>IF(VLOOKUP($A194,'22 23'!$F$10:$N$408,1,FALSE)=VLOOKUP($A194,'2022'!$F$10:$O$468,1,FALSE),VLOOKUP($A194,'22 23'!$F$10:$N$408,1,FALSE),FALSE)</f>
        <v>North Norfolk</v>
      </c>
      <c r="Q194" t="str">
        <f>IF(VLOOKUP($A194,'23 24'!$F$7:$N$408,1,FALSE)=VLOOKUP($A194,'2023'!$C$7:$O$468,1,FALSE),VLOOKUP($A194,'23 24'!$F$7:$N$408,1,FALSE),FALSE)</f>
        <v>North Norfolk</v>
      </c>
      <c r="S194" s="196">
        <f>IFERROR((VLOOKUP($A194,'0910'!$F$10:$L$433,4,FALSE)/VLOOKUP($A194,'2010'!$C$5:$K$611,9,FALSE))*1000,#N/A)</f>
        <v>2.2684310018903591</v>
      </c>
      <c r="T194" s="196">
        <f>IFERROR((VLOOKUP($A194,'1011'!$F$10:$L$433,4,FALSE)/VLOOKUP($A194,'2011'!$C$5:$K$611,9,FALSE))*1000,#N/A)</f>
        <v>2.6305900037579857</v>
      </c>
      <c r="U194" s="196">
        <f>IFERROR((VLOOKUP($A194,'1112'!$F$10:$L$408,4,FALSE)/VLOOKUP($A194,'2012'!$F$10:$M$460,8,FALSE))*1000,#N/A)</f>
        <v>1.8670649738610905</v>
      </c>
      <c r="V194" s="196">
        <f>IFERROR((VLOOKUP($A194,'1213'!$F$10:$L$408,4,FALSE)/VLOOKUP($A194,'2013'!$F$10:$M$460,8,FALSE))*1000,#N/A)</f>
        <v>2.4163568773234201</v>
      </c>
      <c r="W194" s="196">
        <f>IFERROR((VLOOKUP($A194,'1314'!$F$10:$L$408,4,FALSE)/VLOOKUP($A194,'2014'!$F$10:$M$460,8,FALSE))*1000,#N/A)</f>
        <v>7.0201367079253645</v>
      </c>
      <c r="X194" s="196">
        <f>IFERROR((VLOOKUP($A194,'1415'!$F$10:$L$408,4,FALSE)/VLOOKUP($A194,'2015'!$F$10:$M$460,8,FALSE))*1000,#N/A)</f>
        <v>6.9558850448471539</v>
      </c>
      <c r="Y194" s="196">
        <f>IFERROR((VLOOKUP($A194,'1516'!$F$10:$L$408,4,FALSE)/VLOOKUP($A194,'2016'!$F$10:$M$460,8,FALSE))*1000,#N/A)</f>
        <v>5.0807475957176562</v>
      </c>
      <c r="Z194" s="196">
        <f>IFERROR((VLOOKUP($A194,'1617'!$F$10:$L$408,4,FALSE)/VLOOKUP($A194,'2017'!$F$10:$M$460,8,FALSE))*1000,#N/A)</f>
        <v>5.9405940594059405</v>
      </c>
      <c r="AA194" s="196">
        <f>IFERROR((VLOOKUP($A194,'1718'!$F$10:$L$408,4,FALSE)/VLOOKUP($A194,'2018'!$F$10:$N$460,9,FALSE))*1000,#N/A)</f>
        <v>5.7051167766090218</v>
      </c>
      <c r="AB194" s="196">
        <f>IFERROR((VLOOKUP($A194,'1819'!$F$10:$L$408,4,FALSE)/VLOOKUP($A194,'2018'!$F$10:$N$460,9,FALSE))*1000,#N/A)</f>
        <v>4.4571224817257979</v>
      </c>
      <c r="AC194" s="196">
        <f>IFERROR((VLOOKUP($A194,'1920'!$F$10:$L$408,4,FALSE)/VLOOKUP($A194,'2019'!$F$10:$N$464,8,FALSE))*1000,#N/A)</f>
        <v>3.885346943821415</v>
      </c>
      <c r="AD194" s="196">
        <f>IFERROR((VLOOKUP($A194,'20 21'!$F$10:$M$408,4,FALSE)/VLOOKUP($A194,'2020'!$F$10:$N$469,8,FALSE))*1000,#N/A)</f>
        <v>1.9539680650564788</v>
      </c>
      <c r="AE194" s="196">
        <f>IFERROR((VLOOKUP($A194,'21 22'!$F$10:$M$408,4,FALSE)/VLOOKUP($A194,'2021'!$F$10:$N$469,8,FALSE))*1000,#N/A)</f>
        <v>2.8228652081863093</v>
      </c>
      <c r="AF194" s="196">
        <f>IFERROR((VLOOKUP($A194,'22 23'!$F$10:$M$408,4,FALSE)/VLOOKUP($A194,'2022'!$F$10:$N$469,8,FALSE))*1000,#N/A)</f>
        <v>3.8504620554466538</v>
      </c>
      <c r="AG194" s="196">
        <f>IFERROR((VLOOKUP($A194,'23 24'!$F$7:$M$408,4,FALSE)/VLOOKUP($A194,'2023'!$C$7:$N$469,9,FALSE))*1000,#N/A)</f>
        <v>1.9152084965613303</v>
      </c>
      <c r="AI194" s="196">
        <f>IFERROR((VLOOKUP($A194,'0910'!$F$10:$L$433,5,FALSE)/VLOOKUP($A194,'2010'!$C$5:$K$611,9,FALSE))*1000,#N/A)</f>
        <v>0.56710775047258977</v>
      </c>
      <c r="AJ194" s="196">
        <f>IFERROR((VLOOKUP($A194,'1011'!$F$10:$L$433,5,FALSE)/VLOOKUP($A194,'2011'!$C$5:$K$611,9,FALSE))*1000,#N/A)</f>
        <v>1.1273957158962795</v>
      </c>
      <c r="AK194" s="196">
        <f>IFERROR((VLOOKUP($A194,'1112'!$F$10:$L$408,5,FALSE)/VLOOKUP($A194,'2012'!$F$10:$M$460,8,FALSE))*1000,#N/A)</f>
        <v>0.74682598954443624</v>
      </c>
      <c r="AL194" s="196">
        <f>IFERROR((VLOOKUP($A194,'1213'!$F$10:$L$408,5,FALSE)/VLOOKUP($A194,'2013'!$F$10:$M$460,8,FALSE))*1000,#N/A)</f>
        <v>0.92936802973977695</v>
      </c>
      <c r="AM194" s="196">
        <f>IFERROR((VLOOKUP($A194,'1314'!$F$10:$L$408,5,FALSE)/VLOOKUP($A194,'2014'!$F$10:$M$460,8,FALSE))*1000,#N/A)</f>
        <v>1.662663957140218</v>
      </c>
      <c r="AN194" s="196">
        <f>IFERROR((VLOOKUP($A194,'1415'!$F$10:$L$408,5,FALSE)/VLOOKUP($A194,'2015'!$F$10:$M$460,8,FALSE))*1000,#N/A)</f>
        <v>0.73219842577338468</v>
      </c>
      <c r="AO194" s="196">
        <f>IFERROR((VLOOKUP($A194,'1516'!$F$10:$L$408,5,FALSE)/VLOOKUP($A194,'2016'!$F$10:$M$460,8,FALSE))*1000,#N/A)</f>
        <v>0</v>
      </c>
      <c r="AP194" s="196">
        <f>IFERROR((VLOOKUP($A194,'1617'!$F$10:$L$408,5,FALSE)/VLOOKUP($A194,'2017'!$F$10:$M$460,8,FALSE))*1000,#N/A)</f>
        <v>0</v>
      </c>
      <c r="AQ194" s="196">
        <f>IFERROR((VLOOKUP($A194,'1718'!$F$10:$L$408,5,FALSE)/VLOOKUP($A194,'2018'!$F$10:$N$460,9,FALSE))*1000,#N/A)</f>
        <v>0.17828489926903193</v>
      </c>
      <c r="AR194" s="196">
        <f>IFERROR((VLOOKUP($A194,'1819'!$F$10:$L$408,5,FALSE)/VLOOKUP($A194,'2018'!$F$10:$N$460,9,FALSE))*1000,#N/A)</f>
        <v>0.17828489926903193</v>
      </c>
      <c r="AS194" s="196">
        <f>IFERROR((VLOOKUP($A194,'1920'!$F$10:$L$408,5,FALSE)/VLOOKUP($A194,'2019'!$F$10:$N$464,8,FALSE))*1000,#N/A)</f>
        <v>0</v>
      </c>
      <c r="AT194" s="196">
        <f>IFERROR((VLOOKUP($A194,'20 21'!$F$10:$L$408,5,FALSE)/VLOOKUP($A194,'2020'!$F$10:$N$469,8,FALSE))*1000,#N/A)</f>
        <v>0</v>
      </c>
      <c r="AU194" s="196">
        <f>IFERROR((VLOOKUP($A194,'21 22'!$F$10:$L$408,5,FALSE)/VLOOKUP($A194,'2021'!$F$10:$N$469,8,FALSE))*1000,#N/A)</f>
        <v>0</v>
      </c>
      <c r="AV194" s="196">
        <f>IFERROR((VLOOKUP($A194,'22 23'!$F$10:$L$408,5,FALSE)/VLOOKUP($A194,'2022'!$F$10:$N$469,8,FALSE))*1000,#N/A)</f>
        <v>0</v>
      </c>
      <c r="AW194" s="196">
        <f>IFERROR((VLOOKUP($A194,'23 24'!$F$7:$M$408,5,FALSE)/VLOOKUP($A194,'2023'!$C$7:$N$469,9,FALSE))*1000,#N/A)</f>
        <v>0.1741098633237573</v>
      </c>
      <c r="AY194" s="196">
        <f>IFERROR((VLOOKUP($A194,'0910'!$F$10:$L$433,6,FALSE)/VLOOKUP($A194,'2010'!$C$5:$K$611,9,FALSE))*1000,#N/A)</f>
        <v>0</v>
      </c>
      <c r="AZ194" s="196">
        <f>IFERROR((VLOOKUP($A194,'1011'!$F$10:$L$433,6,FALSE)/VLOOKUP($A194,'2011'!$C$5:$K$611,9,FALSE))*1000,#N/A)</f>
        <v>0</v>
      </c>
      <c r="BA194" s="196">
        <f>IFERROR((VLOOKUP($A194,'1112'!$F$10:$L$408,6,FALSE)/VLOOKUP($A194,'2012'!$F$10:$M$460,8,FALSE))*1000,#N/A)</f>
        <v>0</v>
      </c>
      <c r="BB194" s="196">
        <f>IFERROR((VLOOKUP($A194,'1213'!$F$10:$L$408,6,FALSE)/VLOOKUP($A194,'2013'!$F$10:$M$460,8,FALSE))*1000,#N/A)</f>
        <v>0</v>
      </c>
      <c r="BC194" s="196">
        <f>IFERROR((VLOOKUP($A194,'1314'!$F$10:$L$408,6,FALSE)/VLOOKUP($A194,'2014'!$F$10:$M$460,8,FALSE))*1000,#N/A)</f>
        <v>0</v>
      </c>
      <c r="BD194" s="196">
        <f>IFERROR((VLOOKUP($A194,'1415'!$F$10:$L$408,6,FALSE)/VLOOKUP($A194,'2015'!$F$10:$M$460,8,FALSE))*1000,#N/A)</f>
        <v>0</v>
      </c>
      <c r="BE194" s="196">
        <f>IFERROR((VLOOKUP($A194,'1516'!$F$10:$L$408,6,FALSE)/VLOOKUP($A194,'2016'!$F$10:$M$460,8,FALSE))*1000,#N/A)</f>
        <v>0</v>
      </c>
      <c r="BF194" s="196">
        <f>IFERROR((VLOOKUP($A194,'1617'!$F$10:$L$408,6,FALSE)/VLOOKUP($A194,'2017'!$F$10:$M$460,8,FALSE))*1000,#N/A)</f>
        <v>0</v>
      </c>
      <c r="BG194" s="196">
        <f>IFERROR((VLOOKUP($A194,'1718'!$F$10:$L$408,6,FALSE)/VLOOKUP($A194,'2018'!$F$10:$N$460,9,FALSE))*1000,#N/A)</f>
        <v>0</v>
      </c>
      <c r="BH194" s="196">
        <f>IFERROR((VLOOKUP($A194,'1819'!$F$10:$L$408,6,FALSE)/VLOOKUP($A194,'2018'!$F$10:$N$460,9,FALSE))*1000,#N/A)</f>
        <v>0</v>
      </c>
      <c r="BI194" s="196">
        <f>IFERROR((VLOOKUP($A194,'1920'!$F$10:$L$408,6,FALSE)/VLOOKUP($A194,'2019'!$F$10:$N$464,8,FALSE))*1000,#N/A)</f>
        <v>0</v>
      </c>
      <c r="BJ194" s="196">
        <f>IFERROR((VLOOKUP($A194,'20 21'!$F$10:$L$408,6,FALSE)/VLOOKUP($A194,'2020'!$F$10:$N$469,8,FALSE))*1000,#N/A)</f>
        <v>0</v>
      </c>
      <c r="BK194" s="196">
        <f>IFERROR((VLOOKUP($A194,'21 22'!$F$10:$L$408,6,FALSE)/VLOOKUP($A194,'2021'!$F$10:$N$469,8,FALSE))*1000,#N/A)</f>
        <v>0</v>
      </c>
      <c r="BL194" s="196">
        <f>IFERROR((VLOOKUP($A194,'22 23'!$F$10:$L$408,6,FALSE)/VLOOKUP($A194,'2022'!$F$10:$N$469,8,FALSE))*1000,#N/A)</f>
        <v>0</v>
      </c>
      <c r="BM194" s="196">
        <f>IFERROR((VLOOKUP($A194,'23 24'!$F$7:$M$408,6,FALSE)/VLOOKUP($A194,'2023'!$C$7:$N$469,9,FALSE))*1000,#N/A)</f>
        <v>0</v>
      </c>
      <c r="BO194" s="196">
        <f>IFERROR((VLOOKUP($A194,'0910'!$F$10:$L$433,7,FALSE)/VLOOKUP($A194,'2010'!$C$5:$K$611,9,FALSE))*1000,#N/A)</f>
        <v>2.8355387523629489</v>
      </c>
      <c r="BP194" s="196">
        <f>IFERROR((VLOOKUP($A194,'1011'!$F$10:$L$433,7,FALSE)/VLOOKUP($A194,'2011'!$C$5:$K$611,9,FALSE))*1000,#N/A)</f>
        <v>3.7579857196542652</v>
      </c>
      <c r="BQ194" s="196">
        <f>IFERROR((VLOOKUP($A194,'1112'!$F$10:$L$408,7,FALSE)/VLOOKUP($A194,'2012'!$F$10:$M$460,8,FALSE))*1000,#N/A)</f>
        <v>2.6138909634055265</v>
      </c>
      <c r="BR194" s="196">
        <f>IFERROR((VLOOKUP($A194,'1213'!$F$10:$L$408,7,FALSE)/VLOOKUP($A194,'2013'!$F$10:$M$460,8,FALSE))*1000,#N/A)</f>
        <v>3.3457249070631971</v>
      </c>
      <c r="BS194" s="196">
        <f>IFERROR((VLOOKUP($A194,'1314'!$F$10:$L$408,7,FALSE)/VLOOKUP($A194,'2014'!$F$10:$M$460,8,FALSE))*1000,#N/A)</f>
        <v>8.6828006650655833</v>
      </c>
      <c r="BT194" s="196">
        <f>IFERROR((VLOOKUP($A194,'1415'!$F$10:$L$408,7,FALSE)/VLOOKUP($A194,'2015'!$F$10:$M$460,8,FALSE))*1000,#N/A)</f>
        <v>7.6880834706205379</v>
      </c>
      <c r="BU194" s="196">
        <f>IFERROR((VLOOKUP($A194,'1516'!$F$10:$L$408,7,FALSE)/VLOOKUP($A194,'2016'!$F$10:$M$460,8,FALSE))*1000,#N/A)</f>
        <v>5.0807475957176562</v>
      </c>
      <c r="BV194" s="196">
        <f>IFERROR((VLOOKUP($A194,'1617'!$F$10:$L$408,7,FALSE)/VLOOKUP($A194,'2017'!$F$10:$M$460,8,FALSE))*1000,#N/A)</f>
        <v>5.9405940594059405</v>
      </c>
      <c r="BW194" s="196">
        <f>IFERROR((VLOOKUP($A194,'1718'!$F$10:$L$408,7,FALSE)/VLOOKUP($A194,'2018'!$F$10:$N$460,9,FALSE))*1000,#N/A)</f>
        <v>5.7051167766090218</v>
      </c>
      <c r="BX194" s="196">
        <f>IFERROR((VLOOKUP($A194,'1819'!$F$10:$L$408,7,FALSE)/VLOOKUP($A194,'2018'!$F$10:$N$460,9,FALSE))*1000,#N/A)</f>
        <v>4.6354073809948293</v>
      </c>
      <c r="BY194" s="196">
        <f>IFERROR((VLOOKUP($A194,'1920'!$F$10:$L$408,7,FALSE)/VLOOKUP($A194,'2019'!$F$10:$N$464,8,FALSE))*1000,#N/A)</f>
        <v>3.885346943821415</v>
      </c>
      <c r="BZ194" s="196">
        <f>IFERROR((VLOOKUP($A194,'20 21'!$F$10:$L$408,7,FALSE)/VLOOKUP($A194,'2020'!$F$10:$N$469,8,FALSE))*1000,#N/A)</f>
        <v>1.9539680650564788</v>
      </c>
      <c r="CA194" s="196">
        <f>IFERROR((VLOOKUP($A194,'21 22'!$F$10:$L$408,7,FALSE)/VLOOKUP($A194,'2021'!$F$10:$N$469,8,FALSE))*1000,#N/A)</f>
        <v>2.8228652081863093</v>
      </c>
      <c r="CB194" s="196">
        <f>IFERROR((VLOOKUP($A194,'22 23'!$F$10:$L$408,7,FALSE)/VLOOKUP($A194,'2022'!$F$10:$N$469,8,FALSE))*1000,#N/A)</f>
        <v>3.8504620554466538</v>
      </c>
      <c r="CC194" s="196">
        <f>IFERROR((VLOOKUP($A194,'23 24'!$F$7:$M$408,7,FALSE)/VLOOKUP($A194,'2023'!$C$7:$N$469,9,FALSE))*1000,#N/A)</f>
        <v>2.2634282232088445</v>
      </c>
      <c r="CE194" s="198">
        <f>IFERROR((VLOOKUP($A194,'0910'!$F$10:$S$433,9,FALSE)/VLOOKUP($A194,'2010'!$C$5:$K$611,9,FALSE))*1000,#N/A)</f>
        <v>2.8355387523629489</v>
      </c>
      <c r="CF194" s="198">
        <f>IFERROR((VLOOKUP($A194,'1011'!$F$10:$S$433,10,FALSE)/VLOOKUP($A194,'2011'!$C$5:$K$611,9,FALSE))*1000,#N/A)</f>
        <v>1.6910935738444193</v>
      </c>
      <c r="CG194" s="198">
        <f>IFERROR((VLOOKUP($A194,'1112'!$F$10:$S$408,9,FALSE)/VLOOKUP($A194,'2012'!$F$10:$M$460,8,FALSE))*1000,#N/A)</f>
        <v>1.6803584764749813</v>
      </c>
      <c r="CH194" s="198">
        <f>IFERROR((VLOOKUP($A194,'1213'!$F$10:$S$408,9,FALSE)/VLOOKUP($A194,'2013'!$F$10:$M$460,8,FALSE))*1000,#N/A)</f>
        <v>2.2304832713754648</v>
      </c>
      <c r="CI194" s="198">
        <f>IFERROR((VLOOKUP($A194,'1314'!$F$10:$S$408,9,FALSE)/VLOOKUP($A194,'2014'!$F$10:$M$460,8,FALSE))*1000,#N/A)</f>
        <v>3.1405874745981897</v>
      </c>
      <c r="CJ194" s="198">
        <f>IFERROR((VLOOKUP($A194,'1415'!$F$10:$S$408,9,FALSE)/VLOOKUP($A194,'2015'!$F$10:$M$460,8,FALSE))*1000,#N/A)</f>
        <v>4.7592897675270001</v>
      </c>
      <c r="CK194" s="198">
        <f>IFERROR((VLOOKUP($A194,'1516'!$F$10:$S$408,9,FALSE)/VLOOKUP($A194,'2016'!$F$10:$M$460,8,FALSE))*1000,#N/A)</f>
        <v>4.7178370531663951</v>
      </c>
      <c r="CL194" s="198">
        <f>IFERROR((VLOOKUP($A194,'1617'!$F$10:$S$408,9,FALSE)/VLOOKUP($A194,'2017'!$F$10:$M$460,8,FALSE))*1000,#N/A)</f>
        <v>5.4005400540054005</v>
      </c>
      <c r="CM194" s="198">
        <f>IFERROR((VLOOKUP($A194,'1718'!$F$10:$S$408,9,FALSE)/VLOOKUP($A194,'2018'!$F$10:$N$460,9,FALSE))*1000,#N/A)</f>
        <v>4.9919771795328938</v>
      </c>
      <c r="CN194" s="198">
        <f>IFERROR((VLOOKUP($A194,'1819'!$F$10:$S$408,9,FALSE)/VLOOKUP($A194,'2018'!$F$10:$N$460,9,FALSE))*1000,#N/A)</f>
        <v>5.5268318773399887</v>
      </c>
      <c r="CO194" s="198">
        <f>IFERROR((VLOOKUP($A194,'1920'!$F$10:$S$408,9,FALSE)/VLOOKUP($A194,'2019'!$F$10:$N$464,8,FALSE))*1000,#N/A)</f>
        <v>4.2385603023506349</v>
      </c>
      <c r="CP194" s="198">
        <f>IFERROR((VLOOKUP($A194,'20 21'!$F$10:$S$408,9,FALSE)/VLOOKUP($A194,'2020'!$F$10:$N$469,8,FALSE))*1000,#N/A)</f>
        <v>3.0197688278145578</v>
      </c>
      <c r="CQ194" s="198">
        <f>IFERROR((VLOOKUP($A194,'21 22'!$F$10:$S$408,9,FALSE)/VLOOKUP($A194,'2021'!$F$10:$N$469,8,FALSE))*1000,#N/A)</f>
        <v>5.1164431898376854</v>
      </c>
      <c r="CR194" s="198">
        <f>IFERROR((VLOOKUP($A194,'22 23'!$F$10:$S$408,9,FALSE)/VLOOKUP($A194,'2022'!$F$10:$N$469,8,FALSE))*1000,#N/A)</f>
        <v>3.1503780453654437</v>
      </c>
      <c r="CS194" s="196">
        <f>IFERROR((VLOOKUP($A194,'23 24'!$F$7:$S$408,9,FALSE)/VLOOKUP($A194,'2023'!$C$7:$N$469,9,FALSE))*1000,#N/A)</f>
        <v>2.4375380865326024</v>
      </c>
      <c r="CU194" s="198">
        <f>IFERROR((VLOOKUP($A194,'0910'!$F$10:$S$433,10,FALSE)/VLOOKUP($A194,'2010'!$C$5:$K$611,9,FALSE))*1000,#N/A)</f>
        <v>0.75614366729678639</v>
      </c>
      <c r="CV194" s="198">
        <f>IFERROR((VLOOKUP($A194,'1011'!$F$10:$S$433,11,FALSE)/VLOOKUP($A194,'2011'!$C$5:$K$611,9,FALSE))*1000,#N/A)</f>
        <v>0.75159714393085308</v>
      </c>
      <c r="CW194" s="198">
        <f>IFERROR((VLOOKUP($A194,'1112'!$F$10:$S$408,10,FALSE)/VLOOKUP($A194,'2012'!$F$10:$M$460,8,FALSE))*1000,#N/A)</f>
        <v>1.1202389843166543</v>
      </c>
      <c r="CX194" s="198">
        <f>IFERROR((VLOOKUP($A194,'1213'!$F$10:$S$408,10,FALSE)/VLOOKUP($A194,'2013'!$F$10:$M$460,8,FALSE))*1000,#N/A)</f>
        <v>0.18587360594795538</v>
      </c>
      <c r="CY194" s="198">
        <f>IFERROR((VLOOKUP($A194,'1314'!$F$10:$S$408,10,FALSE)/VLOOKUP($A194,'2014'!$F$10:$M$460,8,FALSE))*1000,#N/A)</f>
        <v>1.4779235174579715</v>
      </c>
      <c r="CZ194" s="198">
        <f>IFERROR((VLOOKUP($A194,'1415'!$F$10:$S$408,10,FALSE)/VLOOKUP($A194,'2015'!$F$10:$M$460,8,FALSE))*1000,#N/A)</f>
        <v>0.54914881933003845</v>
      </c>
      <c r="DA194" s="198">
        <f>IFERROR((VLOOKUP($A194,'1516'!$F$10:$S$408,10,FALSE)/VLOOKUP($A194,'2016'!$F$10:$M$460,8,FALSE))*1000,#N/A)</f>
        <v>0.54436581382689175</v>
      </c>
      <c r="DB194" s="198">
        <f>IFERROR((VLOOKUP($A194,'1617'!$F$10:$S$408,10,FALSE)/VLOOKUP($A194,'2017'!$F$10:$M$460,8,FALSE))*1000,#N/A)</f>
        <v>0</v>
      </c>
      <c r="DC194" s="198">
        <f>IFERROR((VLOOKUP($A194,'1718'!$F$10:$S$408,10,FALSE)/VLOOKUP($A194,'2018'!$F$10:$N$460,9,FALSE))*1000,#N/A)</f>
        <v>0.17828489926903193</v>
      </c>
      <c r="DD194" s="198">
        <f>IFERROR((VLOOKUP($A194,'1819'!$F$10:$S$408,10,FALSE)/VLOOKUP($A194,'2018'!$F$10:$N$460,9,FALSE))*1000,#N/A)</f>
        <v>0</v>
      </c>
      <c r="DE194" s="198">
        <f>IFERROR((VLOOKUP($A194,'1920'!$F$10:$S$408,10,FALSE)/VLOOKUP($A194,'2019'!$F$10:$N$464,8,FALSE))*1000,#N/A)</f>
        <v>0.17660667926460977</v>
      </c>
      <c r="DF194" s="198">
        <f>IFERROR((VLOOKUP($A194,'20 21'!$F$10:$S$408,10,FALSE)/VLOOKUP($A194,'2020'!$F$10:$N$469,8,FALSE))*1000,#N/A)</f>
        <v>0.3552669209193598</v>
      </c>
      <c r="DG194" s="198">
        <f>IFERROR((VLOOKUP($A194,'21 22'!$F$10:$S$408,10,FALSE)/VLOOKUP($A194,'2021'!$F$10:$N$469,8,FALSE))*1000,#N/A)</f>
        <v>0</v>
      </c>
      <c r="DH194" s="198">
        <f>IFERROR((VLOOKUP($A194,'22 23'!$F$10:$S$408,10,FALSE)/VLOOKUP($A194,'2022'!$F$10:$N$469,8,FALSE))*1000,#N/A)</f>
        <v>0</v>
      </c>
      <c r="DI194" s="196">
        <f>IFERROR((VLOOKUP($A194,'23 24'!$F$7:$S$408,10,FALSE)/VLOOKUP($A194,'2023'!$C$7:$N$469,9,FALSE))*1000,#N/A)</f>
        <v>0.3482197266475146</v>
      </c>
      <c r="DK194" s="198">
        <f>IFERROR((VLOOKUP($A194,'0910'!$F$10:$S$433,11,FALSE)/VLOOKUP($A194,'2010'!$C$5:$K$611,9,FALSE))*1000,#N/A)</f>
        <v>0</v>
      </c>
      <c r="DL194" s="198">
        <f>IFERROR((VLOOKUP($A194,'1011'!$F$10:$S$433,12,FALSE)/VLOOKUP($A194,'2011'!$C$5:$K$611,9,FALSE))*1000,#N/A)</f>
        <v>0</v>
      </c>
      <c r="DM194" s="198">
        <f>IFERROR((VLOOKUP($A194,'1112'!$F$10:$S$408,11,FALSE)/VLOOKUP($A194,'2012'!$F$10:$M$460,8,FALSE))*1000,#N/A)</f>
        <v>0</v>
      </c>
      <c r="DN194" s="198">
        <f>IFERROR((VLOOKUP($A194,'1213'!$F$10:$S$408,11,FALSE)/VLOOKUP($A194,'2013'!$F$10:$M$460,8,FALSE))*1000,#N/A)</f>
        <v>0</v>
      </c>
      <c r="DO194" s="198">
        <f>IFERROR((VLOOKUP($A194,'1314'!$F$10:$S$408,11,FALSE)/VLOOKUP($A194,'2014'!$F$10:$M$460,8,FALSE))*1000,#N/A)</f>
        <v>0</v>
      </c>
      <c r="DP194" s="198">
        <f>IFERROR((VLOOKUP($A194,'1415'!$F$10:$S$408,11,FALSE)/VLOOKUP($A194,'2015'!$F$10:$M$460,8,FALSE))*1000,#N/A)</f>
        <v>0</v>
      </c>
      <c r="DQ194" s="198">
        <f>IFERROR((VLOOKUP($A194,'1516'!$F$10:$S$408,11,FALSE)/VLOOKUP($A194,'2016'!$F$10:$M$460,8,FALSE))*1000,#N/A)</f>
        <v>0</v>
      </c>
      <c r="DR194" s="198">
        <f>IFERROR((VLOOKUP($A194,'1617'!$F$10:$S$408,11,FALSE)/VLOOKUP($A194,'2017'!$F$10:$M$460,8,FALSE))*1000,#N/A)</f>
        <v>0</v>
      </c>
      <c r="DS194" s="198">
        <f>IFERROR((VLOOKUP($A194,'1718'!$F$10:$S$408,11,FALSE)/VLOOKUP($A194,'2018'!$F$10:$N$460,9,FALSE))*1000,#N/A)</f>
        <v>0</v>
      </c>
      <c r="DT194" s="198">
        <f>IFERROR((VLOOKUP($A194,'1819'!$F$10:$S$408,11,FALSE)/VLOOKUP($A194,'2018'!$F$10:$N$460,9,FALSE))*1000,#N/A)</f>
        <v>0</v>
      </c>
      <c r="DU194" s="198">
        <f>IFERROR((VLOOKUP($A194,'1920'!$F$10:$S$408,11,FALSE)/VLOOKUP($A194,'2019'!$F$10:$N$464,8,FALSE))*1000,#N/A)</f>
        <v>0</v>
      </c>
      <c r="DV194" s="198">
        <f>IFERROR((VLOOKUP($A194,'20 21'!$F$10:$S$408,11,FALSE)/VLOOKUP($A194,'2020'!$F$10:$N$469,8,FALSE))*1000,#N/A)</f>
        <v>0</v>
      </c>
      <c r="DW194" s="198">
        <f>IFERROR((VLOOKUP($A194,'21 22'!$F$10:$S$408,11,FALSE)/VLOOKUP($A194,'2021'!$F$10:$N$469,8,FALSE))*1000,#N/A)</f>
        <v>0</v>
      </c>
      <c r="DX194" s="198">
        <f>IFERROR((VLOOKUP($A194,'22 23'!$F$10:$S$408,11,FALSE)/VLOOKUP($A194,'2022'!$F$10:$N$469,8,FALSE))*1000,#N/A)</f>
        <v>0</v>
      </c>
      <c r="DY194" s="196">
        <f>IFERROR((VLOOKUP($A194,'23 24'!$F$7:$S$408,11,FALSE)/VLOOKUP($A194,'2023'!$C$7:$N$469,9,FALSE))*1000,#N/A)</f>
        <v>0</v>
      </c>
      <c r="EA194" s="198">
        <f>IFERROR((VLOOKUP($A194,'0910'!$F$10:$S$433,12,FALSE)/VLOOKUP($A194,'2010'!$C$5:$K$611,9,FALSE))*1000,#N/A)</f>
        <v>3.5916824196597354</v>
      </c>
      <c r="EB194" s="198">
        <f>IFERROR((VLOOKUP($A194,'1011'!$F$10:$S$433,13,FALSE)/VLOOKUP($A194,'2011'!$C$5:$K$611,9,FALSE))*1000,#N/A)</f>
        <v>2.4426907177752724</v>
      </c>
      <c r="EC194" s="198">
        <f>IFERROR((VLOOKUP($A194,'1112'!$F$10:$S$408,12,FALSE)/VLOOKUP($A194,'2012'!$F$10:$M$460,8,FALSE))*1000,#N/A)</f>
        <v>2.6138909634055265</v>
      </c>
      <c r="ED194" s="198">
        <f>IFERROR((VLOOKUP($A194,'1213'!$F$10:$S$408,12,FALSE)/VLOOKUP($A194,'2013'!$F$10:$M$460,8,FALSE))*1000,#N/A)</f>
        <v>2.4163568773234201</v>
      </c>
      <c r="EE194" s="198">
        <f>IFERROR((VLOOKUP($A194,'1314'!$F$10:$S$408,12,FALSE)/VLOOKUP($A194,'2014'!$F$10:$M$460,8,FALSE))*1000,#N/A)</f>
        <v>4.6185109920561613</v>
      </c>
      <c r="EF194" s="198">
        <f>IFERROR((VLOOKUP($A194,'1415'!$F$10:$S$408,12,FALSE)/VLOOKUP($A194,'2015'!$F$10:$M$460,8,FALSE))*1000,#N/A)</f>
        <v>5.3084385868570383</v>
      </c>
      <c r="EG194" s="198">
        <f>IFERROR((VLOOKUP($A194,'1516'!$F$10:$S$408,12,FALSE)/VLOOKUP($A194,'2016'!$F$10:$M$460,8,FALSE))*1000,#N/A)</f>
        <v>5.4436581382689164</v>
      </c>
      <c r="EH194" s="198">
        <f>IFERROR((VLOOKUP($A194,'1617'!$F$10:$S$408,12,FALSE)/VLOOKUP($A194,'2017'!$F$10:$M$460,8,FALSE))*1000,#N/A)</f>
        <v>5.4005400540054005</v>
      </c>
      <c r="EI194" s="198">
        <f>IFERROR((VLOOKUP($A194,'1718'!$F$10:$S$408,12,FALSE)/VLOOKUP($A194,'2018'!$F$10:$N$460,9,FALSE))*1000,#N/A)</f>
        <v>5.1702620788019251</v>
      </c>
      <c r="EJ194" s="198">
        <f>IFERROR((VLOOKUP($A194,'1819'!$F$10:$S$408,12,FALSE)/VLOOKUP($A194,'2018'!$F$10:$N$460,9,FALSE))*1000,#N/A)</f>
        <v>5.5268318773399887</v>
      </c>
      <c r="EK194" s="198">
        <f>IFERROR((VLOOKUP($A194,'1920'!$F$10:$S$408,12,FALSE)/VLOOKUP($A194,'2019'!$F$10:$N$464,8,FALSE))*1000,#N/A)</f>
        <v>4.4151669816152443</v>
      </c>
      <c r="EL194" s="198">
        <f>IFERROR((VLOOKUP($A194,'20 21'!$F$10:$S$408,12,FALSE)/VLOOKUP($A194,'2020'!$F$10:$N$469,8,FALSE))*1000,#N/A)</f>
        <v>3.3750357487339175</v>
      </c>
      <c r="EM194" s="198">
        <f>IFERROR((VLOOKUP($A194,'21 22'!$F$10:$S$408,12,FALSE)/VLOOKUP($A194,'2021'!$F$10:$N$469,8,FALSE))*1000,#N/A)</f>
        <v>5.1164431898376854</v>
      </c>
      <c r="EN194" s="198">
        <f>IFERROR((VLOOKUP($A194,'22 23'!$F$10:$S$408,12,FALSE)/VLOOKUP($A194,'2022'!$F$10:$N$469,8,FALSE))*1000,#N/A)</f>
        <v>3.1503780453654437</v>
      </c>
      <c r="EO194" s="196">
        <f>IFERROR((VLOOKUP($A194,'23 24'!$F$7:$S$408,12,FALSE)/VLOOKUP($A194,'2023'!$C$7:$N$469,9,FALSE))*1000,#N/A)</f>
        <v>2.7857578131801168</v>
      </c>
    </row>
    <row r="195" spans="1:145" x14ac:dyDescent="0.3">
      <c r="A195" t="s">
        <v>1720</v>
      </c>
      <c r="B195" t="s">
        <v>1741</v>
      </c>
      <c r="C195" t="str">
        <f>IF(VLOOKUP($A195,'0910'!$F$10:$L$433,1,FALSE)=VLOOKUP($A195,'2010'!$C$5:$K$611,1,FALSE),VLOOKUP($A195,'0910'!$F$10:$L$433,1,FALSE),FALSE)</f>
        <v>North Somerset</v>
      </c>
      <c r="D195" t="str">
        <f>IF(VLOOKUP($A195,'1011'!$F$10:$L$433,1,FALSE)=VLOOKUP($A195,'2011'!$C$5:$K$611,1,FALSE),VLOOKUP($A195,'1011'!$F$10:$L$433,1,FALSE),FALSE)</f>
        <v>North Somerset</v>
      </c>
      <c r="E195" t="str">
        <f>IF(VLOOKUP(A195,'1112'!$F$10:$L$408,1,FALSE)=VLOOKUP(A195,'2012'!$F$10:$M$460,1,FALSE),VLOOKUP(A195,'1112'!$F$10:$L$408,1,FALSE),FALSE)</f>
        <v>North Somerset</v>
      </c>
      <c r="F195" t="str">
        <f>IF(VLOOKUP($A195,'1213'!$F$10:$L$408,1,FALSE)=VLOOKUP($A195,'2013'!$F$10:$M$460,1,FALSE),VLOOKUP($A195,'1213'!$F$10:$L$408,1,FALSE),FALSE)</f>
        <v>North Somerset</v>
      </c>
      <c r="G195" t="str">
        <f>IF(VLOOKUP($A195,'1314'!$F$10:$L$408,1,FALSE)=VLOOKUP($A195,'2014'!$F$10:$M$460,1,FALSE),VLOOKUP($A195,'1314'!$F$10:$L$408,1,FALSE),FALSE)</f>
        <v>North Somerset</v>
      </c>
      <c r="H195" t="str">
        <f>IF(VLOOKUP($A195,'1415'!$F$10:$L$408,1,FALSE)=VLOOKUP($A195,'2015'!$F$10:$M$460,1,FALSE),VLOOKUP($A195,'1415'!$F$10:$L$408,1,FALSE),FALSE)</f>
        <v>North Somerset</v>
      </c>
      <c r="I195" t="str">
        <f>IF(VLOOKUP($A195,'1516'!$F$10:$L$408,1,FALSE)=VLOOKUP($A195,'2015'!$F$10:$M$460,1,FALSE),VLOOKUP($A195,'1516'!$F$10:$L$408,1,FALSE),FALSE)</f>
        <v>North Somerset</v>
      </c>
      <c r="J195" t="str">
        <f>IF(VLOOKUP($A195,'1617'!$F$10:$L$408,1,FALSE)=VLOOKUP($A195,'2016'!$F$10:$M$460,1,FALSE),VLOOKUP($A195,'1617'!$F$10:$L$408,1,FALSE),FALSE)</f>
        <v>North Somerset</v>
      </c>
      <c r="K195" t="str">
        <f>IF(VLOOKUP($A195,'1718'!$F$10:$M$408,1,FALSE)=VLOOKUP($A195,'2017'!$F$10:$M$460,1,FALSE),VLOOKUP($A195,'1718'!$F$10:$M$408,1,FALSE),FALSE)</f>
        <v>North Somerset</v>
      </c>
      <c r="L195" t="str">
        <f>IF(VLOOKUP($A195,'1819'!$F$10:$M$408,1,FALSE)=VLOOKUP($A195,'2018'!$F$10:$M$460,1,FALSE),VLOOKUP($A195,'1819'!$F$10:$M$408,1,FALSE),FALSE)</f>
        <v>North Somerset</v>
      </c>
      <c r="M195" t="str">
        <f>IF(VLOOKUP($A195,'1920'!$F$10:$M$408,1,FALSE)=VLOOKUP($A195,'2019'!$F$10:$M$464,1,FALSE),VLOOKUP($A195,'1920'!$F$10:$M$408,1,FALSE),FALSE)</f>
        <v>North Somerset</v>
      </c>
      <c r="N195" t="str">
        <f>IF(VLOOKUP($A195,'20 21'!$F$10:$N$408,1,FALSE)=VLOOKUP($A195,'2020'!$F$10:$O$468,1,FALSE),VLOOKUP($A195,'20 21'!$F$10:$N$408,1,FALSE),FALSE)</f>
        <v>North Somerset</v>
      </c>
      <c r="O195" t="str">
        <f>IF(VLOOKUP($A195,'21 22'!$F$10:$N$408,1,FALSE)=VLOOKUP($A195,'2021'!$F$10:$O$471,1,FALSE),VLOOKUP($A195,'21 22'!$F$10:$N$408,1,FALSE),FALSE)</f>
        <v>North Somerset</v>
      </c>
      <c r="P195" t="str">
        <f>IF(VLOOKUP($A195,'22 23'!$F$10:$N$408,1,FALSE)=VLOOKUP($A195,'2022'!$F$10:$O$468,1,FALSE),VLOOKUP($A195,'22 23'!$F$10:$N$408,1,FALSE),FALSE)</f>
        <v>North Somerset</v>
      </c>
      <c r="Q195" t="str">
        <f>IF(VLOOKUP($A195,'23 24'!$F$7:$N$408,1,FALSE)=VLOOKUP($A195,'2023'!$C$7:$O$468,1,FALSE),VLOOKUP($A195,'23 24'!$F$7:$N$408,1,FALSE),FALSE)</f>
        <v>North Somerset</v>
      </c>
      <c r="S195" s="196" t="e">
        <f>IFERROR((VLOOKUP($A195,'0910'!$F$10:$L$433,4,FALSE)/VLOOKUP($A195,'2010'!$C$5:$K$611,9,FALSE))*1000,#N/A)</f>
        <v>#N/A</v>
      </c>
      <c r="T195" s="196">
        <f>IFERROR((VLOOKUP($A195,'1011'!$F$10:$L$433,4,FALSE)/VLOOKUP($A195,'2011'!$C$5:$K$611,9,FALSE))*1000,#N/A)</f>
        <v>4.4715890500599844</v>
      </c>
      <c r="U195" s="196">
        <f>IFERROR((VLOOKUP($A195,'1112'!$F$10:$L$408,4,FALSE)/VLOOKUP($A195,'2012'!$F$10:$M$460,8,FALSE))*1000,#N/A)</f>
        <v>7.049126992733977</v>
      </c>
      <c r="V195" s="196">
        <f>IFERROR((VLOOKUP($A195,'1213'!$F$10:$L$408,4,FALSE)/VLOOKUP($A195,'2013'!$F$10:$M$460,8,FALSE))*1000,#N/A)</f>
        <v>4.636618503342679</v>
      </c>
      <c r="W195" s="196">
        <f>IFERROR((VLOOKUP($A195,'1314'!$F$10:$L$408,4,FALSE)/VLOOKUP($A195,'2014'!$F$10:$M$460,8,FALSE))*1000,#N/A)</f>
        <v>1.7112299465240641</v>
      </c>
      <c r="X195" s="196">
        <f>IFERROR((VLOOKUP($A195,'1415'!$F$10:$L$408,4,FALSE)/VLOOKUP($A195,'2015'!$F$10:$M$460,8,FALSE))*1000,#N/A)</f>
        <v>1.1681002442391419</v>
      </c>
      <c r="Y195" s="196">
        <f>IFERROR((VLOOKUP($A195,'1516'!$F$10:$L$408,4,FALSE)/VLOOKUP($A195,'2016'!$F$10:$M$460,8,FALSE))*1000,#N/A)</f>
        <v>1.7943846316233902</v>
      </c>
      <c r="Z195" s="196">
        <f>IFERROR((VLOOKUP($A195,'1617'!$F$10:$L$408,4,FALSE)/VLOOKUP($A195,'2017'!$F$10:$M$460,8,FALSE))*1000,#N/A)</f>
        <v>2.9291766921226068</v>
      </c>
      <c r="AA195" s="196">
        <f>IFERROR((VLOOKUP($A195,'1718'!$F$10:$L$408,4,FALSE)/VLOOKUP($A195,'2018'!$F$10:$N$460,9,FALSE))*1000,#N/A)</f>
        <v>2.9027576197387517</v>
      </c>
      <c r="AB195" s="196">
        <f>IFERROR((VLOOKUP($A195,'1819'!$F$10:$L$408,4,FALSE)/VLOOKUP($A195,'2018'!$F$10:$N$460,9,FALSE))*1000,#N/A)</f>
        <v>1.8660584698320546</v>
      </c>
      <c r="AC195" s="196">
        <f>IFERROR((VLOOKUP($A195,'1920'!$F$10:$L$408,4,FALSE)/VLOOKUP($A195,'2019'!$F$10:$N$464,8,FALSE))*1000,#N/A)</f>
        <v>7.0998610896743317</v>
      </c>
      <c r="AD195" s="196">
        <f>IFERROR((VLOOKUP($A195,'20 21'!$F$10:$M$408,4,FALSE)/VLOOKUP($A195,'2020'!$F$10:$N$469,8,FALSE))*1000,#N/A)</f>
        <v>3.8434229929746273</v>
      </c>
      <c r="AE195" s="196">
        <f>IFERROR((VLOOKUP($A195,'21 22'!$F$10:$M$408,4,FALSE)/VLOOKUP($A195,'2021'!$F$10:$N$469,8,FALSE))*1000,#N/A)</f>
        <v>7.9057712129854787</v>
      </c>
      <c r="AF195" s="196">
        <f>IFERROR((VLOOKUP($A195,'22 23'!$F$10:$M$408,4,FALSE)/VLOOKUP($A195,'2022'!$F$10:$N$469,8,FALSE))*1000,#N/A)</f>
        <v>6.3401489935013471</v>
      </c>
      <c r="AG195" s="196">
        <f>IFERROR((VLOOKUP($A195,'23 24'!$F$7:$M$408,4,FALSE)/VLOOKUP($A195,'2023'!$C$7:$N$469,9,FALSE))*1000,#N/A)</f>
        <v>5.298117206126193</v>
      </c>
      <c r="AI195" s="196" t="e">
        <f>IFERROR((VLOOKUP($A195,'0910'!$F$10:$L$433,5,FALSE)/VLOOKUP($A195,'2010'!$C$5:$K$611,9,FALSE))*1000,#N/A)</f>
        <v>#N/A</v>
      </c>
      <c r="AJ195" s="196">
        <f>IFERROR((VLOOKUP($A195,'1011'!$F$10:$L$433,5,FALSE)/VLOOKUP($A195,'2011'!$C$5:$K$611,9,FALSE))*1000,#N/A)</f>
        <v>0</v>
      </c>
      <c r="AK195" s="196">
        <f>IFERROR((VLOOKUP($A195,'1112'!$F$10:$L$408,5,FALSE)/VLOOKUP($A195,'2012'!$F$10:$M$460,8,FALSE))*1000,#N/A)</f>
        <v>0.21689621516104546</v>
      </c>
      <c r="AL195" s="196">
        <f>IFERROR((VLOOKUP($A195,'1213'!$F$10:$L$408,5,FALSE)/VLOOKUP($A195,'2013'!$F$10:$M$460,8,FALSE))*1000,#N/A)</f>
        <v>1.0782833728703904</v>
      </c>
      <c r="AM195" s="196">
        <f>IFERROR((VLOOKUP($A195,'1314'!$F$10:$L$408,5,FALSE)/VLOOKUP($A195,'2014'!$F$10:$M$460,8,FALSE))*1000,#N/A)</f>
        <v>0.53475935828877008</v>
      </c>
      <c r="AN195" s="196">
        <f>IFERROR((VLOOKUP($A195,'1415'!$F$10:$L$408,5,FALSE)/VLOOKUP($A195,'2015'!$F$10:$M$460,8,FALSE))*1000,#N/A)</f>
        <v>0.21238186258893491</v>
      </c>
      <c r="AO195" s="196">
        <f>IFERROR((VLOOKUP($A195,'1516'!$F$10:$L$408,5,FALSE)/VLOOKUP($A195,'2016'!$F$10:$M$460,8,FALSE))*1000,#N/A)</f>
        <v>0.10555203715431707</v>
      </c>
      <c r="AP195" s="196">
        <f>IFERROR((VLOOKUP($A195,'1617'!$F$10:$L$408,5,FALSE)/VLOOKUP($A195,'2017'!$F$10:$M$460,8,FALSE))*1000,#N/A)</f>
        <v>0.94152107961083797</v>
      </c>
      <c r="AQ195" s="196">
        <f>IFERROR((VLOOKUP($A195,'1718'!$F$10:$L$408,5,FALSE)/VLOOKUP($A195,'2018'!$F$10:$N$460,9,FALSE))*1000,#N/A)</f>
        <v>0.20733982998133943</v>
      </c>
      <c r="AR195" s="196">
        <f>IFERROR((VLOOKUP($A195,'1819'!$F$10:$L$408,5,FALSE)/VLOOKUP($A195,'2018'!$F$10:$N$460,9,FALSE))*1000,#N/A)</f>
        <v>0.62201948994401823</v>
      </c>
      <c r="AS195" s="196">
        <f>IFERROR((VLOOKUP($A195,'1920'!$F$10:$L$408,5,FALSE)/VLOOKUP($A195,'2019'!$F$10:$N$464,8,FALSE))*1000,#N/A)</f>
        <v>0.51448268765756033</v>
      </c>
      <c r="AT195" s="196">
        <f>IFERROR((VLOOKUP($A195,'20 21'!$F$10:$L$408,5,FALSE)/VLOOKUP($A195,'2020'!$F$10:$N$469,8,FALSE))*1000,#N/A)</f>
        <v>0.70799897239006293</v>
      </c>
      <c r="AU195" s="196">
        <f>IFERROR((VLOOKUP($A195,'21 22'!$F$10:$L$408,5,FALSE)/VLOOKUP($A195,'2021'!$F$10:$N$469,8,FALSE))*1000,#N/A)</f>
        <v>1.4010227466050218</v>
      </c>
      <c r="AV195" s="196">
        <f>IFERROR((VLOOKUP($A195,'22 23'!$F$10:$L$408,5,FALSE)/VLOOKUP($A195,'2022'!$F$10:$N$469,8,FALSE))*1000,#N/A)</f>
        <v>1.4859724203518783</v>
      </c>
      <c r="AW195" s="196">
        <f>IFERROR((VLOOKUP($A195,'23 24'!$F$7:$M$408,5,FALSE)/VLOOKUP($A195,'2023'!$C$7:$N$469,9,FALSE))*1000,#N/A)</f>
        <v>1.7660390687087311</v>
      </c>
      <c r="AY195" s="196" t="e">
        <f>IFERROR((VLOOKUP($A195,'0910'!$F$10:$L$433,6,FALSE)/VLOOKUP($A195,'2010'!$C$5:$K$611,9,FALSE))*1000,#N/A)</f>
        <v>#N/A</v>
      </c>
      <c r="AZ195" s="196">
        <f>IFERROR((VLOOKUP($A195,'1011'!$F$10:$L$433,6,FALSE)/VLOOKUP($A195,'2011'!$C$5:$K$611,9,FALSE))*1000,#N/A)</f>
        <v>0</v>
      </c>
      <c r="BA195" s="196">
        <f>IFERROR((VLOOKUP($A195,'1112'!$F$10:$L$408,6,FALSE)/VLOOKUP($A195,'2012'!$F$10:$M$460,8,FALSE))*1000,#N/A)</f>
        <v>0</v>
      </c>
      <c r="BB195" s="196">
        <f>IFERROR((VLOOKUP($A195,'1213'!$F$10:$L$408,6,FALSE)/VLOOKUP($A195,'2013'!$F$10:$M$460,8,FALSE))*1000,#N/A)</f>
        <v>0</v>
      </c>
      <c r="BC195" s="196">
        <f>IFERROR((VLOOKUP($A195,'1314'!$F$10:$L$408,6,FALSE)/VLOOKUP($A195,'2014'!$F$10:$M$460,8,FALSE))*1000,#N/A)</f>
        <v>0</v>
      </c>
      <c r="BD195" s="196">
        <f>IFERROR((VLOOKUP($A195,'1415'!$F$10:$L$408,6,FALSE)/VLOOKUP($A195,'2015'!$F$10:$M$460,8,FALSE))*1000,#N/A)</f>
        <v>0</v>
      </c>
      <c r="BE195" s="196">
        <f>IFERROR((VLOOKUP($A195,'1516'!$F$10:$L$408,6,FALSE)/VLOOKUP($A195,'2016'!$F$10:$M$460,8,FALSE))*1000,#N/A)</f>
        <v>0</v>
      </c>
      <c r="BF195" s="196">
        <f>IFERROR((VLOOKUP($A195,'1617'!$F$10:$L$408,6,FALSE)/VLOOKUP($A195,'2017'!$F$10:$M$460,8,FALSE))*1000,#N/A)</f>
        <v>0</v>
      </c>
      <c r="BG195" s="196">
        <f>IFERROR((VLOOKUP($A195,'1718'!$F$10:$L$408,6,FALSE)/VLOOKUP($A195,'2018'!$F$10:$N$460,9,FALSE))*1000,#N/A)</f>
        <v>0</v>
      </c>
      <c r="BH195" s="196">
        <f>IFERROR((VLOOKUP($A195,'1819'!$F$10:$L$408,6,FALSE)/VLOOKUP($A195,'2018'!$F$10:$N$460,9,FALSE))*1000,#N/A)</f>
        <v>0</v>
      </c>
      <c r="BI195" s="196">
        <f>IFERROR((VLOOKUP($A195,'1920'!$F$10:$L$408,6,FALSE)/VLOOKUP($A195,'2019'!$F$10:$N$464,8,FALSE))*1000,#N/A)</f>
        <v>0</v>
      </c>
      <c r="BJ195" s="196">
        <f>IFERROR((VLOOKUP($A195,'20 21'!$F$10:$L$408,6,FALSE)/VLOOKUP($A195,'2020'!$F$10:$N$469,8,FALSE))*1000,#N/A)</f>
        <v>0</v>
      </c>
      <c r="BK195" s="196">
        <f>IFERROR((VLOOKUP($A195,'21 22'!$F$10:$L$408,6,FALSE)/VLOOKUP($A195,'2021'!$F$10:$N$469,8,FALSE))*1000,#N/A)</f>
        <v>0</v>
      </c>
      <c r="BL195" s="196">
        <f>IFERROR((VLOOKUP($A195,'22 23'!$F$10:$L$408,6,FALSE)/VLOOKUP($A195,'2022'!$F$10:$N$469,8,FALSE))*1000,#N/A)</f>
        <v>0</v>
      </c>
      <c r="BM195" s="196">
        <f>IFERROR((VLOOKUP($A195,'23 24'!$F$7:$M$408,6,FALSE)/VLOOKUP($A195,'2023'!$C$7:$N$469,9,FALSE))*1000,#N/A)</f>
        <v>0</v>
      </c>
      <c r="BO195" s="196" t="e">
        <f>IFERROR((VLOOKUP($A195,'0910'!$F$10:$L$433,7,FALSE)/VLOOKUP($A195,'2010'!$C$5:$K$611,9,FALSE))*1000,#N/A)</f>
        <v>#N/A</v>
      </c>
      <c r="BP195" s="196">
        <f>IFERROR((VLOOKUP($A195,'1011'!$F$10:$L$433,7,FALSE)/VLOOKUP($A195,'2011'!$C$5:$K$611,9,FALSE))*1000,#N/A)</f>
        <v>4.4715890500599844</v>
      </c>
      <c r="BQ195" s="196">
        <f>IFERROR((VLOOKUP($A195,'1112'!$F$10:$L$408,7,FALSE)/VLOOKUP($A195,'2012'!$F$10:$M$460,8,FALSE))*1000,#N/A)</f>
        <v>7.374471315475545</v>
      </c>
      <c r="BR195" s="196">
        <f>IFERROR((VLOOKUP($A195,'1213'!$F$10:$L$408,7,FALSE)/VLOOKUP($A195,'2013'!$F$10:$M$460,8,FALSE))*1000,#N/A)</f>
        <v>5.7149018762130686</v>
      </c>
      <c r="BS195" s="196">
        <f>IFERROR((VLOOKUP($A195,'1314'!$F$10:$L$408,7,FALSE)/VLOOKUP($A195,'2014'!$F$10:$M$460,8,FALSE))*1000,#N/A)</f>
        <v>2.1390374331550803</v>
      </c>
      <c r="BT195" s="196">
        <f>IFERROR((VLOOKUP($A195,'1415'!$F$10:$L$408,7,FALSE)/VLOOKUP($A195,'2015'!$F$10:$M$460,8,FALSE))*1000,#N/A)</f>
        <v>1.2742911755336095</v>
      </c>
      <c r="BU195" s="196">
        <f>IFERROR((VLOOKUP($A195,'1516'!$F$10:$L$408,7,FALSE)/VLOOKUP($A195,'2016'!$F$10:$M$460,8,FALSE))*1000,#N/A)</f>
        <v>1.8999366687777073</v>
      </c>
      <c r="BV195" s="196">
        <f>IFERROR((VLOOKUP($A195,'1617'!$F$10:$L$408,7,FALSE)/VLOOKUP($A195,'2017'!$F$10:$M$460,8,FALSE))*1000,#N/A)</f>
        <v>3.8706977717334445</v>
      </c>
      <c r="BW195" s="196">
        <f>IFERROR((VLOOKUP($A195,'1718'!$F$10:$L$408,7,FALSE)/VLOOKUP($A195,'2018'!$F$10:$N$460,9,FALSE))*1000,#N/A)</f>
        <v>3.0064275347294216</v>
      </c>
      <c r="BX195" s="196">
        <f>IFERROR((VLOOKUP($A195,'1819'!$F$10:$L$408,7,FALSE)/VLOOKUP($A195,'2018'!$F$10:$N$460,9,FALSE))*1000,#N/A)</f>
        <v>2.4880779597760729</v>
      </c>
      <c r="BY195" s="196">
        <f>IFERROR((VLOOKUP($A195,'1920'!$F$10:$L$408,7,FALSE)/VLOOKUP($A195,'2019'!$F$10:$N$464,8,FALSE))*1000,#N/A)</f>
        <v>7.614343777331892</v>
      </c>
      <c r="BZ195" s="196">
        <f>IFERROR((VLOOKUP($A195,'20 21'!$F$10:$L$408,7,FALSE)/VLOOKUP($A195,'2020'!$F$10:$N$469,8,FALSE))*1000,#N/A)</f>
        <v>4.5514219653646899</v>
      </c>
      <c r="CA195" s="196">
        <f>IFERROR((VLOOKUP($A195,'21 22'!$F$10:$L$408,7,FALSE)/VLOOKUP($A195,'2021'!$F$10:$N$469,8,FALSE))*1000,#N/A)</f>
        <v>9.306793959590502</v>
      </c>
      <c r="CB195" s="196">
        <f>IFERROR((VLOOKUP($A195,'22 23'!$F$10:$L$408,7,FALSE)/VLOOKUP($A195,'2022'!$F$10:$N$469,8,FALSE))*1000,#N/A)</f>
        <v>7.826121413853226</v>
      </c>
      <c r="CC195" s="196">
        <f>IFERROR((VLOOKUP($A195,'23 24'!$F$7:$M$408,7,FALSE)/VLOOKUP($A195,'2023'!$C$7:$N$469,9,FALSE))*1000,#N/A)</f>
        <v>7.1622695564298544</v>
      </c>
      <c r="CE195" s="198" t="e">
        <f>IFERROR((VLOOKUP($A195,'0910'!$F$10:$S$433,9,FALSE)/VLOOKUP($A195,'2010'!$C$5:$K$611,9,FALSE))*1000,#N/A)</f>
        <v>#N/A</v>
      </c>
      <c r="CF195" s="198">
        <f>IFERROR((VLOOKUP($A195,'1011'!$F$10:$S$433,10,FALSE)/VLOOKUP($A195,'2011'!$C$5:$K$611,9,FALSE))*1000,#N/A)</f>
        <v>4.7987784927473003</v>
      </c>
      <c r="CG195" s="198">
        <f>IFERROR((VLOOKUP($A195,'1112'!$F$10:$S$408,9,FALSE)/VLOOKUP($A195,'2012'!$F$10:$M$460,8,FALSE))*1000,#N/A)</f>
        <v>4.5548205183819537</v>
      </c>
      <c r="CH195" s="198">
        <f>IFERROR((VLOOKUP($A195,'1213'!$F$10:$S$408,9,FALSE)/VLOOKUP($A195,'2013'!$F$10:$M$460,8,FALSE))*1000,#N/A)</f>
        <v>3.9896484796204441</v>
      </c>
      <c r="CI195" s="198">
        <f>IFERROR((VLOOKUP($A195,'1314'!$F$10:$S$408,9,FALSE)/VLOOKUP($A195,'2014'!$F$10:$M$460,8,FALSE))*1000,#N/A)</f>
        <v>3.9572192513368982</v>
      </c>
      <c r="CJ195" s="198">
        <f>IFERROR((VLOOKUP($A195,'1415'!$F$10:$S$408,9,FALSE)/VLOOKUP($A195,'2015'!$F$10:$M$460,8,FALSE))*1000,#N/A)</f>
        <v>3.3981098014229585</v>
      </c>
      <c r="CK195" s="198">
        <f>IFERROR((VLOOKUP($A195,'1516'!$F$10:$S$408,9,FALSE)/VLOOKUP($A195,'2016'!$F$10:$M$460,8,FALSE))*1000,#N/A)</f>
        <v>2.4276968545492927</v>
      </c>
      <c r="CL195" s="198">
        <f>IFERROR((VLOOKUP($A195,'1617'!$F$10:$S$408,9,FALSE)/VLOOKUP($A195,'2017'!$F$10:$M$460,8,FALSE))*1000,#N/A)</f>
        <v>5.6491264776650274</v>
      </c>
      <c r="CM195" s="198">
        <f>IFERROR((VLOOKUP($A195,'1718'!$F$10:$S$408,9,FALSE)/VLOOKUP($A195,'2018'!$F$10:$N$460,9,FALSE))*1000,#N/A)</f>
        <v>5.5981754094961635</v>
      </c>
      <c r="CN195" s="198">
        <f>IFERROR((VLOOKUP($A195,'1819'!$F$10:$S$408,9,FALSE)/VLOOKUP($A195,'2018'!$F$10:$N$460,9,FALSE))*1000,#N/A)</f>
        <v>5.9091851544681733</v>
      </c>
      <c r="CO195" s="198">
        <f>IFERROR((VLOOKUP($A195,'1920'!$F$10:$S$408,9,FALSE)/VLOOKUP($A195,'2019'!$F$10:$N$464,8,FALSE))*1000,#N/A)</f>
        <v>2.8811030508823379</v>
      </c>
      <c r="CP195" s="198">
        <f>IFERROR((VLOOKUP($A195,'20 21'!$F$10:$S$408,9,FALSE)/VLOOKUP($A195,'2020'!$F$10:$N$469,8,FALSE))*1000,#N/A)</f>
        <v>5.0571355170718784</v>
      </c>
      <c r="CQ195" s="198">
        <f>IFERROR((VLOOKUP($A195,'21 22'!$F$10:$S$408,9,FALSE)/VLOOKUP($A195,'2021'!$F$10:$N$469,8,FALSE))*1000,#N/A)</f>
        <v>8.0058442663144103</v>
      </c>
      <c r="CR195" s="198">
        <f>IFERROR((VLOOKUP($A195,'22 23'!$F$10:$S$408,9,FALSE)/VLOOKUP($A195,'2022'!$F$10:$N$469,8,FALSE))*1000,#N/A)</f>
        <v>7.3307972737359322</v>
      </c>
      <c r="CS195" s="196">
        <f>IFERROR((VLOOKUP($A195,'23 24'!$F$7:$S$408,9,FALSE)/VLOOKUP($A195,'2023'!$C$7:$N$469,9,FALSE))*1000,#N/A)</f>
        <v>5.7886836141008411</v>
      </c>
      <c r="CU195" s="198" t="e">
        <f>IFERROR((VLOOKUP($A195,'0910'!$F$10:$S$433,10,FALSE)/VLOOKUP($A195,'2010'!$C$5:$K$611,9,FALSE))*1000,#N/A)</f>
        <v>#N/A</v>
      </c>
      <c r="CV195" s="198">
        <f>IFERROR((VLOOKUP($A195,'1011'!$F$10:$S$433,11,FALSE)/VLOOKUP($A195,'2011'!$C$5:$K$611,9,FALSE))*1000,#N/A)</f>
        <v>0</v>
      </c>
      <c r="CW195" s="198">
        <f>IFERROR((VLOOKUP($A195,'1112'!$F$10:$S$408,10,FALSE)/VLOOKUP($A195,'2012'!$F$10:$M$460,8,FALSE))*1000,#N/A)</f>
        <v>0.10844810758052273</v>
      </c>
      <c r="CX195" s="198">
        <f>IFERROR((VLOOKUP($A195,'1213'!$F$10:$S$408,10,FALSE)/VLOOKUP($A195,'2013'!$F$10:$M$460,8,FALSE))*1000,#N/A)</f>
        <v>0.32348501186111711</v>
      </c>
      <c r="CY195" s="198">
        <f>IFERROR((VLOOKUP($A195,'1314'!$F$10:$S$408,10,FALSE)/VLOOKUP($A195,'2014'!$F$10:$M$460,8,FALSE))*1000,#N/A)</f>
        <v>0.74866310160427807</v>
      </c>
      <c r="CZ195" s="198">
        <f>IFERROR((VLOOKUP($A195,'1415'!$F$10:$S$408,10,FALSE)/VLOOKUP($A195,'2015'!$F$10:$M$460,8,FALSE))*1000,#N/A)</f>
        <v>1.1681002442391419</v>
      </c>
      <c r="DA195" s="198">
        <f>IFERROR((VLOOKUP($A195,'1516'!$F$10:$S$408,10,FALSE)/VLOOKUP($A195,'2016'!$F$10:$M$460,8,FALSE))*1000,#N/A)</f>
        <v>0.6333122229259025</v>
      </c>
      <c r="DB195" s="198">
        <f>IFERROR((VLOOKUP($A195,'1617'!$F$10:$S$408,10,FALSE)/VLOOKUP($A195,'2017'!$F$10:$M$460,8,FALSE))*1000,#N/A)</f>
        <v>0.31384035987027931</v>
      </c>
      <c r="DC195" s="198">
        <f>IFERROR((VLOOKUP($A195,'1718'!$F$10:$S$408,10,FALSE)/VLOOKUP($A195,'2018'!$F$10:$N$460,9,FALSE))*1000,#N/A)</f>
        <v>0.93302923491602729</v>
      </c>
      <c r="DD195" s="198">
        <f>IFERROR((VLOOKUP($A195,'1819'!$F$10:$S$408,10,FALSE)/VLOOKUP($A195,'2018'!$F$10:$N$460,9,FALSE))*1000,#N/A)</f>
        <v>0.31100974497200912</v>
      </c>
      <c r="DE195" s="198">
        <f>IFERROR((VLOOKUP($A195,'1920'!$F$10:$S$408,10,FALSE)/VLOOKUP($A195,'2019'!$F$10:$N$464,8,FALSE))*1000,#N/A)</f>
        <v>0.72027576272058447</v>
      </c>
      <c r="DF195" s="198">
        <f>IFERROR((VLOOKUP($A195,'20 21'!$F$10:$S$408,10,FALSE)/VLOOKUP($A195,'2020'!$F$10:$N$469,8,FALSE))*1000,#N/A)</f>
        <v>0.40457084136575028</v>
      </c>
      <c r="DG195" s="198">
        <f>IFERROR((VLOOKUP($A195,'21 22'!$F$10:$S$408,10,FALSE)/VLOOKUP($A195,'2021'!$F$10:$N$469,8,FALSE))*1000,#N/A)</f>
        <v>1.5010957999339518</v>
      </c>
      <c r="DH195" s="198">
        <f>IFERROR((VLOOKUP($A195,'22 23'!$F$10:$S$408,10,FALSE)/VLOOKUP($A195,'2022'!$F$10:$N$469,8,FALSE))*1000,#N/A)</f>
        <v>1.3869075923284198</v>
      </c>
      <c r="DI195" s="196">
        <f>IFERROR((VLOOKUP($A195,'23 24'!$F$7:$S$408,10,FALSE)/VLOOKUP($A195,'2023'!$C$7:$N$469,9,FALSE))*1000,#N/A)</f>
        <v>1.0792460975442244</v>
      </c>
      <c r="DK195" s="198" t="e">
        <f>IFERROR((VLOOKUP($A195,'0910'!$F$10:$S$433,11,FALSE)/VLOOKUP($A195,'2010'!$C$5:$K$611,9,FALSE))*1000,#N/A)</f>
        <v>#N/A</v>
      </c>
      <c r="DL195" s="198">
        <f>IFERROR((VLOOKUP($A195,'1011'!$F$10:$S$433,12,FALSE)/VLOOKUP($A195,'2011'!$C$5:$K$611,9,FALSE))*1000,#N/A)</f>
        <v>0</v>
      </c>
      <c r="DM195" s="198">
        <f>IFERROR((VLOOKUP($A195,'1112'!$F$10:$S$408,11,FALSE)/VLOOKUP($A195,'2012'!$F$10:$M$460,8,FALSE))*1000,#N/A)</f>
        <v>0</v>
      </c>
      <c r="DN195" s="198">
        <f>IFERROR((VLOOKUP($A195,'1213'!$F$10:$S$408,11,FALSE)/VLOOKUP($A195,'2013'!$F$10:$M$460,8,FALSE))*1000,#N/A)</f>
        <v>0</v>
      </c>
      <c r="DO195" s="198">
        <f>IFERROR((VLOOKUP($A195,'1314'!$F$10:$S$408,11,FALSE)/VLOOKUP($A195,'2014'!$F$10:$M$460,8,FALSE))*1000,#N/A)</f>
        <v>0</v>
      </c>
      <c r="DP195" s="198">
        <f>IFERROR((VLOOKUP($A195,'1415'!$F$10:$S$408,11,FALSE)/VLOOKUP($A195,'2015'!$F$10:$M$460,8,FALSE))*1000,#N/A)</f>
        <v>0</v>
      </c>
      <c r="DQ195" s="198">
        <f>IFERROR((VLOOKUP($A195,'1516'!$F$10:$S$408,11,FALSE)/VLOOKUP($A195,'2016'!$F$10:$M$460,8,FALSE))*1000,#N/A)</f>
        <v>0</v>
      </c>
      <c r="DR195" s="198">
        <f>IFERROR((VLOOKUP($A195,'1617'!$F$10:$S$408,11,FALSE)/VLOOKUP($A195,'2017'!$F$10:$M$460,8,FALSE))*1000,#N/A)</f>
        <v>0</v>
      </c>
      <c r="DS195" s="198">
        <f>IFERROR((VLOOKUP($A195,'1718'!$F$10:$S$408,11,FALSE)/VLOOKUP($A195,'2018'!$F$10:$N$460,9,FALSE))*1000,#N/A)</f>
        <v>0</v>
      </c>
      <c r="DT195" s="198">
        <f>IFERROR((VLOOKUP($A195,'1819'!$F$10:$S$408,11,FALSE)/VLOOKUP($A195,'2018'!$F$10:$N$460,9,FALSE))*1000,#N/A)</f>
        <v>0</v>
      </c>
      <c r="DU195" s="198">
        <f>IFERROR((VLOOKUP($A195,'1920'!$F$10:$S$408,11,FALSE)/VLOOKUP($A195,'2019'!$F$10:$N$464,8,FALSE))*1000,#N/A)</f>
        <v>0.10289653753151207</v>
      </c>
      <c r="DV195" s="198">
        <f>IFERROR((VLOOKUP($A195,'20 21'!$F$10:$S$408,11,FALSE)/VLOOKUP($A195,'2020'!$F$10:$N$469,8,FALSE))*1000,#N/A)</f>
        <v>0</v>
      </c>
      <c r="DW195" s="198">
        <f>IFERROR((VLOOKUP($A195,'21 22'!$F$10:$S$408,11,FALSE)/VLOOKUP($A195,'2021'!$F$10:$N$469,8,FALSE))*1000,#N/A)</f>
        <v>0</v>
      </c>
      <c r="DX195" s="198">
        <f>IFERROR((VLOOKUP($A195,'22 23'!$F$10:$S$408,11,FALSE)/VLOOKUP($A195,'2022'!$F$10:$N$469,8,FALSE))*1000,#N/A)</f>
        <v>0</v>
      </c>
      <c r="DY195" s="196">
        <f>IFERROR((VLOOKUP($A195,'23 24'!$F$7:$S$408,11,FALSE)/VLOOKUP($A195,'2023'!$C$7:$N$469,9,FALSE))*1000,#N/A)</f>
        <v>0</v>
      </c>
      <c r="EA195" s="198" t="e">
        <f>IFERROR((VLOOKUP($A195,'0910'!$F$10:$S$433,12,FALSE)/VLOOKUP($A195,'2010'!$C$5:$K$611,9,FALSE))*1000,#N/A)</f>
        <v>#N/A</v>
      </c>
      <c r="EB195" s="198">
        <f>IFERROR((VLOOKUP($A195,'1011'!$F$10:$S$433,13,FALSE)/VLOOKUP($A195,'2011'!$C$5:$K$611,9,FALSE))*1000,#N/A)</f>
        <v>4.7987784927473003</v>
      </c>
      <c r="EC195" s="198">
        <f>IFERROR((VLOOKUP($A195,'1112'!$F$10:$S$408,12,FALSE)/VLOOKUP($A195,'2012'!$F$10:$M$460,8,FALSE))*1000,#N/A)</f>
        <v>4.7717167335429993</v>
      </c>
      <c r="ED195" s="198">
        <f>IFERROR((VLOOKUP($A195,'1213'!$F$10:$S$408,12,FALSE)/VLOOKUP($A195,'2013'!$F$10:$M$460,8,FALSE))*1000,#N/A)</f>
        <v>4.3131334914815618</v>
      </c>
      <c r="EE195" s="198">
        <f>IFERROR((VLOOKUP($A195,'1314'!$F$10:$S$408,12,FALSE)/VLOOKUP($A195,'2014'!$F$10:$M$460,8,FALSE))*1000,#N/A)</f>
        <v>4.5989304812834222</v>
      </c>
      <c r="EF195" s="198">
        <f>IFERROR((VLOOKUP($A195,'1415'!$F$10:$S$408,12,FALSE)/VLOOKUP($A195,'2015'!$F$10:$M$460,8,FALSE))*1000,#N/A)</f>
        <v>4.5662100456620998</v>
      </c>
      <c r="EG195" s="198">
        <f>IFERROR((VLOOKUP($A195,'1516'!$F$10:$S$408,12,FALSE)/VLOOKUP($A195,'2016'!$F$10:$M$460,8,FALSE))*1000,#N/A)</f>
        <v>3.0610090774751955</v>
      </c>
      <c r="EH195" s="198">
        <f>IFERROR((VLOOKUP($A195,'1617'!$F$10:$S$408,12,FALSE)/VLOOKUP($A195,'2017'!$F$10:$M$460,8,FALSE))*1000,#N/A)</f>
        <v>5.9629668375353067</v>
      </c>
      <c r="EI195" s="198">
        <f>IFERROR((VLOOKUP($A195,'1718'!$F$10:$S$408,12,FALSE)/VLOOKUP($A195,'2018'!$F$10:$N$460,9,FALSE))*1000,#N/A)</f>
        <v>6.5312046444121918</v>
      </c>
      <c r="EJ195" s="198">
        <f>IFERROR((VLOOKUP($A195,'1819'!$F$10:$S$408,12,FALSE)/VLOOKUP($A195,'2018'!$F$10:$N$460,9,FALSE))*1000,#N/A)</f>
        <v>6.2201948994401821</v>
      </c>
      <c r="EK195" s="198">
        <f>IFERROR((VLOOKUP($A195,'1920'!$F$10:$S$408,12,FALSE)/VLOOKUP($A195,'2019'!$F$10:$N$464,8,FALSE))*1000,#N/A)</f>
        <v>3.7042753511344344</v>
      </c>
      <c r="EL195" s="198">
        <f>IFERROR((VLOOKUP($A195,'20 21'!$F$10:$S$408,12,FALSE)/VLOOKUP($A195,'2020'!$F$10:$N$469,8,FALSE))*1000,#N/A)</f>
        <v>5.4617063584376284</v>
      </c>
      <c r="EM195" s="198">
        <f>IFERROR((VLOOKUP($A195,'21 22'!$F$10:$S$408,12,FALSE)/VLOOKUP($A195,'2021'!$F$10:$N$469,8,FALSE))*1000,#N/A)</f>
        <v>9.5069400662483616</v>
      </c>
      <c r="EN195" s="198">
        <f>IFERROR((VLOOKUP($A195,'22 23'!$F$10:$S$408,12,FALSE)/VLOOKUP($A195,'2022'!$F$10:$N$469,8,FALSE))*1000,#N/A)</f>
        <v>8.6186400380408941</v>
      </c>
      <c r="EO195" s="196">
        <f>IFERROR((VLOOKUP($A195,'23 24'!$F$7:$S$408,12,FALSE)/VLOOKUP($A195,'2023'!$C$7:$N$469,9,FALSE))*1000,#N/A)</f>
        <v>6.7698164300501356</v>
      </c>
    </row>
    <row r="196" spans="1:145" x14ac:dyDescent="0.3">
      <c r="A196" t="s">
        <v>412</v>
      </c>
      <c r="B196" t="s">
        <v>1743</v>
      </c>
      <c r="C196" t="str">
        <f>IF(VLOOKUP($A196,'0910'!$F$10:$L$433,1,FALSE)=VLOOKUP($A196,'2010'!$C$5:$K$611,1,FALSE),VLOOKUP($A196,'0910'!$F$10:$L$433,1,FALSE),FALSE)</f>
        <v>North Tyneside</v>
      </c>
      <c r="D196" t="str">
        <f>IF(VLOOKUP($A196,'1011'!$F$10:$L$433,1,FALSE)=VLOOKUP($A196,'2011'!$C$5:$K$611,1,FALSE),VLOOKUP($A196,'1011'!$F$10:$L$433,1,FALSE),FALSE)</f>
        <v>North Tyneside</v>
      </c>
      <c r="E196" t="str">
        <f>IF(VLOOKUP(A196,'1112'!$F$10:$L$408,1,FALSE)=VLOOKUP(A196,'2012'!$F$10:$M$460,1,FALSE),VLOOKUP(A196,'1112'!$F$10:$L$408,1,FALSE),FALSE)</f>
        <v>North Tyneside</v>
      </c>
      <c r="F196" t="str">
        <f>IF(VLOOKUP($A196,'1213'!$F$10:$L$408,1,FALSE)=VLOOKUP($A196,'2013'!$F$10:$M$460,1,FALSE),VLOOKUP($A196,'1213'!$F$10:$L$408,1,FALSE),FALSE)</f>
        <v>North Tyneside</v>
      </c>
      <c r="G196" t="str">
        <f>IF(VLOOKUP($A196,'1314'!$F$10:$L$408,1,FALSE)=VLOOKUP($A196,'2014'!$F$10:$M$460,1,FALSE),VLOOKUP($A196,'1314'!$F$10:$L$408,1,FALSE),FALSE)</f>
        <v>North Tyneside</v>
      </c>
      <c r="H196" t="str">
        <f>IF(VLOOKUP($A196,'1415'!$F$10:$L$408,1,FALSE)=VLOOKUP($A196,'2015'!$F$10:$M$460,1,FALSE),VLOOKUP($A196,'1415'!$F$10:$L$408,1,FALSE),FALSE)</f>
        <v>North Tyneside</v>
      </c>
      <c r="I196" t="str">
        <f>IF(VLOOKUP($A196,'1516'!$F$10:$L$408,1,FALSE)=VLOOKUP($A196,'2015'!$F$10:$M$460,1,FALSE),VLOOKUP($A196,'1516'!$F$10:$L$408,1,FALSE),FALSE)</f>
        <v>North Tyneside</v>
      </c>
      <c r="J196" t="str">
        <f>IF(VLOOKUP($A196,'1617'!$F$10:$L$408,1,FALSE)=VLOOKUP($A196,'2016'!$F$10:$M$460,1,FALSE),VLOOKUP($A196,'1617'!$F$10:$L$408,1,FALSE),FALSE)</f>
        <v>North Tyneside</v>
      </c>
      <c r="K196" t="str">
        <f>IF(VLOOKUP($A196,'1718'!$F$10:$M$408,1,FALSE)=VLOOKUP($A196,'2017'!$F$10:$M$460,1,FALSE),VLOOKUP($A196,'1718'!$F$10:$M$408,1,FALSE),FALSE)</f>
        <v>North Tyneside</v>
      </c>
      <c r="L196" t="str">
        <f>IF(VLOOKUP($A196,'1819'!$F$10:$M$408,1,FALSE)=VLOOKUP($A196,'2018'!$F$10:$M$460,1,FALSE),VLOOKUP($A196,'1819'!$F$10:$M$408,1,FALSE),FALSE)</f>
        <v>North Tyneside</v>
      </c>
      <c r="M196" t="str">
        <f>IF(VLOOKUP($A196,'1920'!$F$10:$M$408,1,FALSE)=VLOOKUP($A196,'2019'!$F$10:$M$464,1,FALSE),VLOOKUP($A196,'1920'!$F$10:$M$408,1,FALSE),FALSE)</f>
        <v>North Tyneside</v>
      </c>
      <c r="N196" t="str">
        <f>IF(VLOOKUP($A196,'20 21'!$F$10:$N$408,1,FALSE)=VLOOKUP($A196,'2020'!$F$10:$O$468,1,FALSE),VLOOKUP($A196,'20 21'!$F$10:$N$408,1,FALSE),FALSE)</f>
        <v>North Tyneside</v>
      </c>
      <c r="O196" t="str">
        <f>IF(VLOOKUP($A196,'21 22'!$F$10:$N$408,1,FALSE)=VLOOKUP($A196,'2021'!$F$10:$O$471,1,FALSE),VLOOKUP($A196,'21 22'!$F$10:$N$408,1,FALSE),FALSE)</f>
        <v>North Tyneside</v>
      </c>
      <c r="P196" t="str">
        <f>IF(VLOOKUP($A196,'22 23'!$F$10:$N$408,1,FALSE)=VLOOKUP($A196,'2022'!$F$10:$O$468,1,FALSE),VLOOKUP($A196,'22 23'!$F$10:$N$408,1,FALSE),FALSE)</f>
        <v>North Tyneside</v>
      </c>
      <c r="Q196" t="str">
        <f>IF(VLOOKUP($A196,'23 24'!$F$7:$N$408,1,FALSE)=VLOOKUP($A196,'2023'!$C$7:$O$468,1,FALSE),VLOOKUP($A196,'23 24'!$F$7:$N$408,1,FALSE),FALSE)</f>
        <v>North Tyneside</v>
      </c>
      <c r="S196" s="196">
        <f>IFERROR((VLOOKUP($A196,'0910'!$F$10:$L$433,4,FALSE)/VLOOKUP($A196,'2010'!$C$5:$K$611,9,FALSE))*1000,#N/A)</f>
        <v>2.0199872421858385</v>
      </c>
      <c r="T196" s="196">
        <f>IFERROR((VLOOKUP($A196,'1011'!$F$10:$L$433,4,FALSE)/VLOOKUP($A196,'2011'!$C$5:$K$611,9,FALSE))*1000,#N/A)</f>
        <v>2.4330900243309004</v>
      </c>
      <c r="U196" s="196">
        <f>IFERROR((VLOOKUP($A196,'1112'!$F$10:$L$408,4,FALSE)/VLOOKUP($A196,'2012'!$F$10:$M$460,8,FALSE))*1000,#N/A)</f>
        <v>2.9498525073746311</v>
      </c>
      <c r="V196" s="196">
        <f>IFERROR((VLOOKUP($A196,'1213'!$F$10:$L$408,4,FALSE)/VLOOKUP($A196,'2013'!$F$10:$M$460,8,FALSE))*1000,#N/A)</f>
        <v>2.5162507863283707</v>
      </c>
      <c r="W196" s="196">
        <f>IFERROR((VLOOKUP($A196,'1314'!$F$10:$L$408,4,FALSE)/VLOOKUP($A196,'2014'!$F$10:$M$460,8,FALSE))*1000,#N/A)</f>
        <v>3.5509138381201044</v>
      </c>
      <c r="X196" s="196">
        <f>IFERROR((VLOOKUP($A196,'1415'!$F$10:$L$408,4,FALSE)/VLOOKUP($A196,'2015'!$F$10:$M$460,8,FALSE))*1000,#N/A)</f>
        <v>4.6792138920661328</v>
      </c>
      <c r="Y196" s="196">
        <f>IFERROR((VLOOKUP($A196,'1516'!$F$10:$L$408,4,FALSE)/VLOOKUP($A196,'2016'!$F$10:$M$460,8,FALSE))*1000,#N/A)</f>
        <v>4.239917269906929</v>
      </c>
      <c r="Z196" s="196">
        <f>IFERROR((VLOOKUP($A196,'1617'!$F$10:$L$408,4,FALSE)/VLOOKUP($A196,'2017'!$F$10:$M$460,8,FALSE))*1000,#N/A)</f>
        <v>7.2745901639344259</v>
      </c>
      <c r="AA196" s="196">
        <f>IFERROR((VLOOKUP($A196,'1718'!$F$10:$L$408,4,FALSE)/VLOOKUP($A196,'2018'!$F$10:$N$460,9,FALSE))*1000,#N/A)</f>
        <v>7.0008116883116882</v>
      </c>
      <c r="AB196" s="196">
        <f>IFERROR((VLOOKUP($A196,'1819'!$F$10:$L$408,4,FALSE)/VLOOKUP($A196,'2018'!$F$10:$N$460,9,FALSE))*1000,#N/A)</f>
        <v>4.5657467532467528</v>
      </c>
      <c r="AC196" s="196">
        <f>IFERROR((VLOOKUP($A196,'1920'!$F$10:$L$408,4,FALSE)/VLOOKUP($A196,'2019'!$F$10:$N$464,8,FALSE))*1000,#N/A)</f>
        <v>3.4172914949645206</v>
      </c>
      <c r="AD196" s="196">
        <f>IFERROR((VLOOKUP($A196,'20 21'!$F$10:$M$408,4,FALSE)/VLOOKUP($A196,'2020'!$F$10:$N$469,8,FALSE))*1000,#N/A)</f>
        <v>2.5110435696191851</v>
      </c>
      <c r="AE196" s="196">
        <f>IFERROR((VLOOKUP($A196,'21 22'!$F$10:$M$408,4,FALSE)/VLOOKUP($A196,'2021'!$F$10:$N$469,8,FALSE))*1000,#N/A)</f>
        <v>4.5968281885499005</v>
      </c>
      <c r="AF196" s="196">
        <f>IFERROR((VLOOKUP($A196,'22 23'!$F$10:$M$408,4,FALSE)/VLOOKUP($A196,'2022'!$F$10:$N$469,8,FALSE))*1000,#N/A)</f>
        <v>3.3806289958537579</v>
      </c>
      <c r="AG196" s="196">
        <f>IFERROR((VLOOKUP($A196,'23 24'!$F$7:$M$408,4,FALSE)/VLOOKUP($A196,'2023'!$C$7:$N$469,9,FALSE))*1000,#N/A)</f>
        <v>3.1623053205787017</v>
      </c>
      <c r="AI196" s="196">
        <f>IFERROR((VLOOKUP($A196,'0910'!$F$10:$L$433,5,FALSE)/VLOOKUP($A196,'2010'!$C$5:$K$611,9,FALSE))*1000,#N/A)</f>
        <v>0.21263023601956196</v>
      </c>
      <c r="AJ196" s="196">
        <f>IFERROR((VLOOKUP($A196,'1011'!$F$10:$L$433,5,FALSE)/VLOOKUP($A196,'2011'!$C$5:$K$611,9,FALSE))*1000,#N/A)</f>
        <v>0</v>
      </c>
      <c r="AK196" s="196">
        <f>IFERROR((VLOOKUP($A196,'1112'!$F$10:$L$408,5,FALSE)/VLOOKUP($A196,'2012'!$F$10:$M$460,8,FALSE))*1000,#N/A)</f>
        <v>0</v>
      </c>
      <c r="AL196" s="196">
        <f>IFERROR((VLOOKUP($A196,'1213'!$F$10:$L$408,5,FALSE)/VLOOKUP($A196,'2013'!$F$10:$M$460,8,FALSE))*1000,#N/A)</f>
        <v>0.10484378276368211</v>
      </c>
      <c r="AM196" s="196">
        <f>IFERROR((VLOOKUP($A196,'1314'!$F$10:$L$408,5,FALSE)/VLOOKUP($A196,'2014'!$F$10:$M$460,8,FALSE))*1000,#N/A)</f>
        <v>0.3133159268929504</v>
      </c>
      <c r="AN196" s="196">
        <f>IFERROR((VLOOKUP($A196,'1415'!$F$10:$L$408,5,FALSE)/VLOOKUP($A196,'2015'!$F$10:$M$460,8,FALSE))*1000,#N/A)</f>
        <v>0.51991265467401471</v>
      </c>
      <c r="AO196" s="196">
        <f>IFERROR((VLOOKUP($A196,'1516'!$F$10:$L$408,5,FALSE)/VLOOKUP($A196,'2016'!$F$10:$M$460,8,FALSE))*1000,#N/A)</f>
        <v>0.41365046535677352</v>
      </c>
      <c r="AP196" s="196">
        <f>IFERROR((VLOOKUP($A196,'1617'!$F$10:$L$408,5,FALSE)/VLOOKUP($A196,'2017'!$F$10:$M$460,8,FALSE))*1000,#N/A)</f>
        <v>0.10245901639344263</v>
      </c>
      <c r="AQ196" s="196">
        <f>IFERROR((VLOOKUP($A196,'1718'!$F$10:$L$408,5,FALSE)/VLOOKUP($A196,'2018'!$F$10:$N$460,9,FALSE))*1000,#N/A)</f>
        <v>0.20292207792207795</v>
      </c>
      <c r="AR196" s="196">
        <f>IFERROR((VLOOKUP($A196,'1819'!$F$10:$L$408,5,FALSE)/VLOOKUP($A196,'2018'!$F$10:$N$460,9,FALSE))*1000,#N/A)</f>
        <v>0.30438311688311687</v>
      </c>
      <c r="AS196" s="196">
        <f>IFERROR((VLOOKUP($A196,'1920'!$F$10:$L$408,5,FALSE)/VLOOKUP($A196,'2019'!$F$10:$N$464,8,FALSE))*1000,#N/A)</f>
        <v>0</v>
      </c>
      <c r="AT196" s="196">
        <f>IFERROR((VLOOKUP($A196,'20 21'!$F$10:$L$408,5,FALSE)/VLOOKUP($A196,'2020'!$F$10:$N$469,8,FALSE))*1000,#N/A)</f>
        <v>0.50220871392383704</v>
      </c>
      <c r="AU196" s="196">
        <f>IFERROR((VLOOKUP($A196,'21 22'!$F$10:$L$408,5,FALSE)/VLOOKUP($A196,'2021'!$F$10:$N$469,8,FALSE))*1000,#N/A)</f>
        <v>1.199172570926061</v>
      </c>
      <c r="AV196" s="196">
        <f>IFERROR((VLOOKUP($A196,'22 23'!$F$10:$L$408,5,FALSE)/VLOOKUP($A196,'2022'!$F$10:$N$469,8,FALSE))*1000,#N/A)</f>
        <v>0.39772105833573623</v>
      </c>
      <c r="AW196" s="196">
        <f>IFERROR((VLOOKUP($A196,'23 24'!$F$7:$M$408,5,FALSE)/VLOOKUP($A196,'2023'!$C$7:$N$469,9,FALSE))*1000,#N/A)</f>
        <v>1.7787967428255198</v>
      </c>
      <c r="AY196" s="196">
        <f>IFERROR((VLOOKUP($A196,'0910'!$F$10:$L$433,6,FALSE)/VLOOKUP($A196,'2010'!$C$5:$K$611,9,FALSE))*1000,#N/A)</f>
        <v>0</v>
      </c>
      <c r="AZ196" s="196">
        <f>IFERROR((VLOOKUP($A196,'1011'!$F$10:$L$433,6,FALSE)/VLOOKUP($A196,'2011'!$C$5:$K$611,9,FALSE))*1000,#N/A)</f>
        <v>0.52893261398497826</v>
      </c>
      <c r="BA196" s="196">
        <f>IFERROR((VLOOKUP($A196,'1112'!$F$10:$L$408,6,FALSE)/VLOOKUP($A196,'2012'!$F$10:$M$460,8,FALSE))*1000,#N/A)</f>
        <v>1.5802781289506953</v>
      </c>
      <c r="BB196" s="196">
        <f>IFERROR((VLOOKUP($A196,'1213'!$F$10:$L$408,6,FALSE)/VLOOKUP($A196,'2013'!$F$10:$M$460,8,FALSE))*1000,#N/A)</f>
        <v>1.4678129586915496</v>
      </c>
      <c r="BC196" s="196">
        <f>IFERROR((VLOOKUP($A196,'1314'!$F$10:$L$408,6,FALSE)/VLOOKUP($A196,'2014'!$F$10:$M$460,8,FALSE))*1000,#N/A)</f>
        <v>0.20887728459530025</v>
      </c>
      <c r="BD196" s="196">
        <f>IFERROR((VLOOKUP($A196,'1415'!$F$10:$L$408,6,FALSE)/VLOOKUP($A196,'2015'!$F$10:$M$460,8,FALSE))*1000,#N/A)</f>
        <v>0</v>
      </c>
      <c r="BE196" s="196">
        <f>IFERROR((VLOOKUP($A196,'1516'!$F$10:$L$408,6,FALSE)/VLOOKUP($A196,'2016'!$F$10:$M$460,8,FALSE))*1000,#N/A)</f>
        <v>0.10341261633919338</v>
      </c>
      <c r="BF196" s="196">
        <f>IFERROR((VLOOKUP($A196,'1617'!$F$10:$L$408,6,FALSE)/VLOOKUP($A196,'2017'!$F$10:$M$460,8,FALSE))*1000,#N/A)</f>
        <v>0</v>
      </c>
      <c r="BG196" s="196">
        <f>IFERROR((VLOOKUP($A196,'1718'!$F$10:$L$408,6,FALSE)/VLOOKUP($A196,'2018'!$F$10:$N$460,9,FALSE))*1000,#N/A)</f>
        <v>0.20292207792207795</v>
      </c>
      <c r="BH196" s="196">
        <f>IFERROR((VLOOKUP($A196,'1819'!$F$10:$L$408,6,FALSE)/VLOOKUP($A196,'2018'!$F$10:$N$460,9,FALSE))*1000,#N/A)</f>
        <v>0</v>
      </c>
      <c r="BI196" s="196">
        <f>IFERROR((VLOOKUP($A196,'1920'!$F$10:$L$408,6,FALSE)/VLOOKUP($A196,'2019'!$F$10:$N$464,8,FALSE))*1000,#N/A)</f>
        <v>0</v>
      </c>
      <c r="BJ196" s="196">
        <f>IFERROR((VLOOKUP($A196,'20 21'!$F$10:$L$408,6,FALSE)/VLOOKUP($A196,'2020'!$F$10:$N$469,8,FALSE))*1000,#N/A)</f>
        <v>0.20088348556953481</v>
      </c>
      <c r="BK196" s="196">
        <f>IFERROR((VLOOKUP($A196,'21 22'!$F$10:$L$408,6,FALSE)/VLOOKUP($A196,'2021'!$F$10:$N$469,8,FALSE))*1000,#N/A)</f>
        <v>0</v>
      </c>
      <c r="BL196" s="196">
        <f>IFERROR((VLOOKUP($A196,'22 23'!$F$10:$L$408,6,FALSE)/VLOOKUP($A196,'2022'!$F$10:$N$469,8,FALSE))*1000,#N/A)</f>
        <v>0</v>
      </c>
      <c r="BM196" s="196">
        <f>IFERROR((VLOOKUP($A196,'23 24'!$F$7:$M$408,6,FALSE)/VLOOKUP($A196,'2023'!$C$7:$N$469,9,FALSE))*1000,#N/A)</f>
        <v>0</v>
      </c>
      <c r="BO196" s="196">
        <f>IFERROR((VLOOKUP($A196,'0910'!$F$10:$L$433,7,FALSE)/VLOOKUP($A196,'2010'!$C$5:$K$611,9,FALSE))*1000,#N/A)</f>
        <v>2.2326174782054009</v>
      </c>
      <c r="BP196" s="196">
        <f>IFERROR((VLOOKUP($A196,'1011'!$F$10:$L$433,7,FALSE)/VLOOKUP($A196,'2011'!$C$5:$K$611,9,FALSE))*1000,#N/A)</f>
        <v>2.8562361155188829</v>
      </c>
      <c r="BQ196" s="196">
        <f>IFERROR((VLOOKUP($A196,'1112'!$F$10:$L$408,7,FALSE)/VLOOKUP($A196,'2012'!$F$10:$M$460,8,FALSE))*1000,#N/A)</f>
        <v>4.5301306363253273</v>
      </c>
      <c r="BR196" s="196">
        <f>IFERROR((VLOOKUP($A196,'1213'!$F$10:$L$408,7,FALSE)/VLOOKUP($A196,'2013'!$F$10:$M$460,8,FALSE))*1000,#N/A)</f>
        <v>3.9840637450199203</v>
      </c>
      <c r="BS196" s="196">
        <f>IFERROR((VLOOKUP($A196,'1314'!$F$10:$L$408,7,FALSE)/VLOOKUP($A196,'2014'!$F$10:$M$460,8,FALSE))*1000,#N/A)</f>
        <v>4.073107049608355</v>
      </c>
      <c r="BT196" s="196">
        <f>IFERROR((VLOOKUP($A196,'1415'!$F$10:$L$408,7,FALSE)/VLOOKUP($A196,'2015'!$F$10:$M$460,8,FALSE))*1000,#N/A)</f>
        <v>5.0951440158053449</v>
      </c>
      <c r="BU196" s="196">
        <f>IFERROR((VLOOKUP($A196,'1516'!$F$10:$L$408,7,FALSE)/VLOOKUP($A196,'2016'!$F$10:$M$460,8,FALSE))*1000,#N/A)</f>
        <v>4.7569803516028957</v>
      </c>
      <c r="BV196" s="196">
        <f>IFERROR((VLOOKUP($A196,'1617'!$F$10:$L$408,7,FALSE)/VLOOKUP($A196,'2017'!$F$10:$M$460,8,FALSE))*1000,#N/A)</f>
        <v>7.3770491803278695</v>
      </c>
      <c r="BW196" s="196">
        <f>IFERROR((VLOOKUP($A196,'1718'!$F$10:$L$408,7,FALSE)/VLOOKUP($A196,'2018'!$F$10:$N$460,9,FALSE))*1000,#N/A)</f>
        <v>7.3051948051948052</v>
      </c>
      <c r="BX196" s="196">
        <f>IFERROR((VLOOKUP($A196,'1819'!$F$10:$L$408,7,FALSE)/VLOOKUP($A196,'2018'!$F$10:$N$460,9,FALSE))*1000,#N/A)</f>
        <v>4.8701298701298699</v>
      </c>
      <c r="BY196" s="196">
        <f>IFERROR((VLOOKUP($A196,'1920'!$F$10:$L$408,7,FALSE)/VLOOKUP($A196,'2019'!$F$10:$N$464,8,FALSE))*1000,#N/A)</f>
        <v>3.4172914949645206</v>
      </c>
      <c r="BZ196" s="196">
        <f>IFERROR((VLOOKUP($A196,'20 21'!$F$10:$L$408,7,FALSE)/VLOOKUP($A196,'2020'!$F$10:$N$469,8,FALSE))*1000,#N/A)</f>
        <v>3.2141357691125569</v>
      </c>
      <c r="CA196" s="196">
        <f>IFERROR((VLOOKUP($A196,'21 22'!$F$10:$L$408,7,FALSE)/VLOOKUP($A196,'2021'!$F$10:$N$469,8,FALSE))*1000,#N/A)</f>
        <v>5.7960007594759615</v>
      </c>
      <c r="CB196" s="196">
        <f>IFERROR((VLOOKUP($A196,'22 23'!$F$10:$L$408,7,FALSE)/VLOOKUP($A196,'2022'!$F$10:$N$469,8,FALSE))*1000,#N/A)</f>
        <v>3.8777803187734281</v>
      </c>
      <c r="CC196" s="196">
        <f>IFERROR((VLOOKUP($A196,'23 24'!$F$7:$M$408,7,FALSE)/VLOOKUP($A196,'2023'!$C$7:$N$469,9,FALSE))*1000,#N/A)</f>
        <v>4.9411020634042213</v>
      </c>
      <c r="CE196" s="198">
        <f>IFERROR((VLOOKUP($A196,'0910'!$F$10:$S$433,9,FALSE)/VLOOKUP($A196,'2010'!$C$5:$K$611,9,FALSE))*1000,#N/A)</f>
        <v>1.9136721241760579</v>
      </c>
      <c r="CF196" s="198">
        <f>IFERROR((VLOOKUP($A196,'1011'!$F$10:$S$433,10,FALSE)/VLOOKUP($A196,'2011'!$C$5:$K$611,9,FALSE))*1000,#N/A)</f>
        <v>2.115730455939913</v>
      </c>
      <c r="CG196" s="198">
        <f>IFERROR((VLOOKUP($A196,'1112'!$F$10:$S$408,9,FALSE)/VLOOKUP($A196,'2012'!$F$10:$M$460,8,FALSE))*1000,#N/A)</f>
        <v>4.0033712600084286</v>
      </c>
      <c r="CH196" s="198">
        <f>IFERROR((VLOOKUP($A196,'1213'!$F$10:$S$408,9,FALSE)/VLOOKUP($A196,'2013'!$F$10:$M$460,8,FALSE))*1000,#N/A)</f>
        <v>2.3065632208010065</v>
      </c>
      <c r="CI196" s="198">
        <f>IFERROR((VLOOKUP($A196,'1314'!$F$10:$S$408,9,FALSE)/VLOOKUP($A196,'2014'!$F$10:$M$460,8,FALSE))*1000,#N/A)</f>
        <v>3.2375979112271542</v>
      </c>
      <c r="CJ196" s="198">
        <f>IFERROR((VLOOKUP($A196,'1415'!$F$10:$S$408,9,FALSE)/VLOOKUP($A196,'2015'!$F$10:$M$460,8,FALSE))*1000,#N/A)</f>
        <v>3.2234584589788917</v>
      </c>
      <c r="CK196" s="198">
        <f>IFERROR((VLOOKUP($A196,'1516'!$F$10:$S$408,9,FALSE)/VLOOKUP($A196,'2016'!$F$10:$M$460,8,FALSE))*1000,#N/A)</f>
        <v>3.8262668045501553</v>
      </c>
      <c r="CL196" s="198">
        <f>IFERROR((VLOOKUP($A196,'1617'!$F$10:$S$408,9,FALSE)/VLOOKUP($A196,'2017'!$F$10:$M$460,8,FALSE))*1000,#N/A)</f>
        <v>3.790983606557377</v>
      </c>
      <c r="CM196" s="198">
        <f>IFERROR((VLOOKUP($A196,'1718'!$F$10:$S$408,9,FALSE)/VLOOKUP($A196,'2018'!$F$10:$N$460,9,FALSE))*1000,#N/A)</f>
        <v>5.6818181818181817</v>
      </c>
      <c r="CN196" s="198">
        <f>IFERROR((VLOOKUP($A196,'1819'!$F$10:$S$408,9,FALSE)/VLOOKUP($A196,'2018'!$F$10:$N$460,9,FALSE))*1000,#N/A)</f>
        <v>7.508116883116883</v>
      </c>
      <c r="CO196" s="198">
        <f>IFERROR((VLOOKUP($A196,'1920'!$F$10:$S$408,9,FALSE)/VLOOKUP($A196,'2019'!$F$10:$N$464,8,FALSE))*1000,#N/A)</f>
        <v>4.6233943755402338</v>
      </c>
      <c r="CP196" s="198">
        <f>IFERROR((VLOOKUP($A196,'20 21'!$F$10:$S$408,9,FALSE)/VLOOKUP($A196,'2020'!$F$10:$N$469,8,FALSE))*1000,#N/A)</f>
        <v>3.3145775118973244</v>
      </c>
      <c r="CQ196" s="198">
        <f>IFERROR((VLOOKUP($A196,'21 22'!$F$10:$S$408,9,FALSE)/VLOOKUP($A196,'2021'!$F$10:$N$469,8,FALSE))*1000,#N/A)</f>
        <v>4.5968281885499005</v>
      </c>
      <c r="CR196" s="198">
        <f>IFERROR((VLOOKUP($A196,'22 23'!$F$10:$S$408,9,FALSE)/VLOOKUP($A196,'2022'!$F$10:$N$469,8,FALSE))*1000,#N/A)</f>
        <v>5.1703737583645708</v>
      </c>
      <c r="CS196" s="196">
        <f>IFERROR((VLOOKUP($A196,'23 24'!$F$7:$S$408,9,FALSE)/VLOOKUP($A196,'2023'!$C$7:$N$469,9,FALSE))*1000,#N/A)</f>
        <v>3.5575934856510396</v>
      </c>
      <c r="CU196" s="198">
        <f>IFERROR((VLOOKUP($A196,'0910'!$F$10:$S$433,10,FALSE)/VLOOKUP($A196,'2010'!$C$5:$K$611,9,FALSE))*1000,#N/A)</f>
        <v>0.21263023601956196</v>
      </c>
      <c r="CV196" s="198">
        <f>IFERROR((VLOOKUP($A196,'1011'!$F$10:$S$433,11,FALSE)/VLOOKUP($A196,'2011'!$C$5:$K$611,9,FALSE))*1000,#N/A)</f>
        <v>0.21157304559399132</v>
      </c>
      <c r="CW196" s="198">
        <f>IFERROR((VLOOKUP($A196,'1112'!$F$10:$S$408,10,FALSE)/VLOOKUP($A196,'2012'!$F$10:$M$460,8,FALSE))*1000,#N/A)</f>
        <v>0</v>
      </c>
      <c r="CX196" s="198">
        <f>IFERROR((VLOOKUP($A196,'1213'!$F$10:$S$408,10,FALSE)/VLOOKUP($A196,'2013'!$F$10:$M$460,8,FALSE))*1000,#N/A)</f>
        <v>0</v>
      </c>
      <c r="CY196" s="198">
        <f>IFERROR((VLOOKUP($A196,'1314'!$F$10:$S$408,10,FALSE)/VLOOKUP($A196,'2014'!$F$10:$M$460,8,FALSE))*1000,#N/A)</f>
        <v>0</v>
      </c>
      <c r="CZ196" s="198">
        <f>IFERROR((VLOOKUP($A196,'1415'!$F$10:$S$408,10,FALSE)/VLOOKUP($A196,'2015'!$F$10:$M$460,8,FALSE))*1000,#N/A)</f>
        <v>0.31194759280440881</v>
      </c>
      <c r="DA196" s="198">
        <f>IFERROR((VLOOKUP($A196,'1516'!$F$10:$S$408,10,FALSE)/VLOOKUP($A196,'2016'!$F$10:$M$460,8,FALSE))*1000,#N/A)</f>
        <v>0.31023784901758011</v>
      </c>
      <c r="DB196" s="198">
        <f>IFERROR((VLOOKUP($A196,'1617'!$F$10:$S$408,10,FALSE)/VLOOKUP($A196,'2017'!$F$10:$M$460,8,FALSE))*1000,#N/A)</f>
        <v>0.71721311475409832</v>
      </c>
      <c r="DC196" s="198">
        <f>IFERROR((VLOOKUP($A196,'1718'!$F$10:$S$408,10,FALSE)/VLOOKUP($A196,'2018'!$F$10:$N$460,9,FALSE))*1000,#N/A)</f>
        <v>0.20292207792207795</v>
      </c>
      <c r="DD196" s="198">
        <f>IFERROR((VLOOKUP($A196,'1819'!$F$10:$S$408,10,FALSE)/VLOOKUP($A196,'2018'!$F$10:$N$460,9,FALSE))*1000,#N/A)</f>
        <v>0.20292207792207795</v>
      </c>
      <c r="DE196" s="198">
        <f>IFERROR((VLOOKUP($A196,'1920'!$F$10:$S$408,10,FALSE)/VLOOKUP($A196,'2019'!$F$10:$N$464,8,FALSE))*1000,#N/A)</f>
        <v>0.30152572014392831</v>
      </c>
      <c r="DF196" s="198">
        <f>IFERROR((VLOOKUP($A196,'20 21'!$F$10:$S$408,10,FALSE)/VLOOKUP($A196,'2020'!$F$10:$N$469,8,FALSE))*1000,#N/A)</f>
        <v>0.40176697113906962</v>
      </c>
      <c r="DG196" s="198">
        <f>IFERROR((VLOOKUP($A196,'21 22'!$F$10:$S$408,10,FALSE)/VLOOKUP($A196,'2021'!$F$10:$N$469,8,FALSE))*1000,#N/A)</f>
        <v>0.5995862854630305</v>
      </c>
      <c r="DH196" s="198">
        <f>IFERROR((VLOOKUP($A196,'22 23'!$F$10:$S$408,10,FALSE)/VLOOKUP($A196,'2022'!$F$10:$N$469,8,FALSE))*1000,#N/A)</f>
        <v>1.1931631750072087</v>
      </c>
      <c r="DI196" s="196">
        <f>IFERROR((VLOOKUP($A196,'23 24'!$F$7:$S$408,10,FALSE)/VLOOKUP($A196,'2023'!$C$7:$N$469,9,FALSE))*1000,#N/A)</f>
        <v>0.49411020634042213</v>
      </c>
      <c r="DK196" s="198">
        <f>IFERROR((VLOOKUP($A196,'0910'!$F$10:$S$433,11,FALSE)/VLOOKUP($A196,'2010'!$C$5:$K$611,9,FALSE))*1000,#N/A)</f>
        <v>0</v>
      </c>
      <c r="DL196" s="198">
        <f>IFERROR((VLOOKUP($A196,'1011'!$F$10:$S$433,12,FALSE)/VLOOKUP($A196,'2011'!$C$5:$K$611,9,FALSE))*1000,#N/A)</f>
        <v>0.21157304559399132</v>
      </c>
      <c r="DM196" s="198">
        <f>IFERROR((VLOOKUP($A196,'1112'!$F$10:$S$408,11,FALSE)/VLOOKUP($A196,'2012'!$F$10:$M$460,8,FALSE))*1000,#N/A)</f>
        <v>0.94816687737041716</v>
      </c>
      <c r="DN196" s="198">
        <f>IFERROR((VLOOKUP($A196,'1213'!$F$10:$S$408,11,FALSE)/VLOOKUP($A196,'2013'!$F$10:$M$460,8,FALSE))*1000,#N/A)</f>
        <v>0.52421891381841057</v>
      </c>
      <c r="DO196" s="198">
        <f>IFERROR((VLOOKUP($A196,'1314'!$F$10:$S$408,11,FALSE)/VLOOKUP($A196,'2014'!$F$10:$M$460,8,FALSE))*1000,#N/A)</f>
        <v>0</v>
      </c>
      <c r="DP196" s="198">
        <f>IFERROR((VLOOKUP($A196,'1415'!$F$10:$S$408,11,FALSE)/VLOOKUP($A196,'2015'!$F$10:$M$460,8,FALSE))*1000,#N/A)</f>
        <v>0</v>
      </c>
      <c r="DQ196" s="198">
        <f>IFERROR((VLOOKUP($A196,'1516'!$F$10:$S$408,11,FALSE)/VLOOKUP($A196,'2016'!$F$10:$M$460,8,FALSE))*1000,#N/A)</f>
        <v>0</v>
      </c>
      <c r="DR196" s="198">
        <f>IFERROR((VLOOKUP($A196,'1617'!$F$10:$S$408,11,FALSE)/VLOOKUP($A196,'2017'!$F$10:$M$460,8,FALSE))*1000,#N/A)</f>
        <v>0</v>
      </c>
      <c r="DS196" s="198">
        <f>IFERROR((VLOOKUP($A196,'1718'!$F$10:$S$408,11,FALSE)/VLOOKUP($A196,'2018'!$F$10:$N$460,9,FALSE))*1000,#N/A)</f>
        <v>0</v>
      </c>
      <c r="DT196" s="198">
        <f>IFERROR((VLOOKUP($A196,'1819'!$F$10:$S$408,11,FALSE)/VLOOKUP($A196,'2018'!$F$10:$N$460,9,FALSE))*1000,#N/A)</f>
        <v>0</v>
      </c>
      <c r="DU196" s="198">
        <f>IFERROR((VLOOKUP($A196,'1920'!$F$10:$S$408,11,FALSE)/VLOOKUP($A196,'2019'!$F$10:$N$464,8,FALSE))*1000,#N/A)</f>
        <v>0</v>
      </c>
      <c r="DV196" s="198">
        <f>IFERROR((VLOOKUP($A196,'20 21'!$F$10:$S$408,11,FALSE)/VLOOKUP($A196,'2020'!$F$10:$N$469,8,FALSE))*1000,#N/A)</f>
        <v>0</v>
      </c>
      <c r="DW196" s="198">
        <f>IFERROR((VLOOKUP($A196,'21 22'!$F$10:$S$408,11,FALSE)/VLOOKUP($A196,'2021'!$F$10:$N$469,8,FALSE))*1000,#N/A)</f>
        <v>0</v>
      </c>
      <c r="DX196" s="198">
        <f>IFERROR((VLOOKUP($A196,'22 23'!$F$10:$S$408,11,FALSE)/VLOOKUP($A196,'2022'!$F$10:$N$469,8,FALSE))*1000,#N/A)</f>
        <v>0</v>
      </c>
      <c r="DY196" s="196">
        <f>IFERROR((VLOOKUP($A196,'23 24'!$F$7:$S$408,11,FALSE)/VLOOKUP($A196,'2023'!$C$7:$N$469,9,FALSE))*1000,#N/A)</f>
        <v>0</v>
      </c>
      <c r="EA196" s="198">
        <f>IFERROR((VLOOKUP($A196,'0910'!$F$10:$S$433,12,FALSE)/VLOOKUP($A196,'2010'!$C$5:$K$611,9,FALSE))*1000,#N/A)</f>
        <v>2.1263023601956199</v>
      </c>
      <c r="EB196" s="198">
        <f>IFERROR((VLOOKUP($A196,'1011'!$F$10:$S$433,13,FALSE)/VLOOKUP($A196,'2011'!$C$5:$K$611,9,FALSE))*1000,#N/A)</f>
        <v>2.5388765471278956</v>
      </c>
      <c r="EC196" s="198">
        <f>IFERROR((VLOOKUP($A196,'1112'!$F$10:$S$408,12,FALSE)/VLOOKUP($A196,'2012'!$F$10:$M$460,8,FALSE))*1000,#N/A)</f>
        <v>4.8461862621154657</v>
      </c>
      <c r="ED196" s="198">
        <f>IFERROR((VLOOKUP($A196,'1213'!$F$10:$S$408,12,FALSE)/VLOOKUP($A196,'2013'!$F$10:$M$460,8,FALSE))*1000,#N/A)</f>
        <v>2.8307821346194171</v>
      </c>
      <c r="EE196" s="198">
        <f>IFERROR((VLOOKUP($A196,'1314'!$F$10:$S$408,12,FALSE)/VLOOKUP($A196,'2014'!$F$10:$M$460,8,FALSE))*1000,#N/A)</f>
        <v>3.2375979112271542</v>
      </c>
      <c r="EF196" s="198">
        <f>IFERROR((VLOOKUP($A196,'1415'!$F$10:$S$408,12,FALSE)/VLOOKUP($A196,'2015'!$F$10:$M$460,8,FALSE))*1000,#N/A)</f>
        <v>3.5354060517833004</v>
      </c>
      <c r="EG196" s="198">
        <f>IFERROR((VLOOKUP($A196,'1516'!$F$10:$S$408,12,FALSE)/VLOOKUP($A196,'2016'!$F$10:$M$460,8,FALSE))*1000,#N/A)</f>
        <v>4.0330920372285419</v>
      </c>
      <c r="EH196" s="198">
        <f>IFERROR((VLOOKUP($A196,'1617'!$F$10:$S$408,12,FALSE)/VLOOKUP($A196,'2017'!$F$10:$M$460,8,FALSE))*1000,#N/A)</f>
        <v>4.4057377049180326</v>
      </c>
      <c r="EI196" s="198">
        <f>IFERROR((VLOOKUP($A196,'1718'!$F$10:$S$408,12,FALSE)/VLOOKUP($A196,'2018'!$F$10:$N$460,9,FALSE))*1000,#N/A)</f>
        <v>5.8847402597402603</v>
      </c>
      <c r="EJ196" s="198">
        <f>IFERROR((VLOOKUP($A196,'1819'!$F$10:$S$408,12,FALSE)/VLOOKUP($A196,'2018'!$F$10:$N$460,9,FALSE))*1000,#N/A)</f>
        <v>7.7110389610389607</v>
      </c>
      <c r="EK196" s="198">
        <f>IFERROR((VLOOKUP($A196,'1920'!$F$10:$S$408,12,FALSE)/VLOOKUP($A196,'2019'!$F$10:$N$464,8,FALSE))*1000,#N/A)</f>
        <v>4.9249200956841621</v>
      </c>
      <c r="EL196" s="198">
        <f>IFERROR((VLOOKUP($A196,'20 21'!$F$10:$S$408,12,FALSE)/VLOOKUP($A196,'2020'!$F$10:$N$469,8,FALSE))*1000,#N/A)</f>
        <v>3.7163444830363943</v>
      </c>
      <c r="EM196" s="198">
        <f>IFERROR((VLOOKUP($A196,'21 22'!$F$10:$S$408,12,FALSE)/VLOOKUP($A196,'2021'!$F$10:$N$469,8,FALSE))*1000,#N/A)</f>
        <v>5.196414474012931</v>
      </c>
      <c r="EN196" s="198">
        <f>IFERROR((VLOOKUP($A196,'22 23'!$F$10:$S$408,12,FALSE)/VLOOKUP($A196,'2022'!$F$10:$N$469,8,FALSE))*1000,#N/A)</f>
        <v>6.3635369333717797</v>
      </c>
      <c r="EO196" s="196">
        <f>IFERROR((VLOOKUP($A196,'23 24'!$F$7:$S$408,12,FALSE)/VLOOKUP($A196,'2023'!$C$7:$N$469,9,FALSE))*1000,#N/A)</f>
        <v>4.1505257332595464</v>
      </c>
    </row>
    <row r="197" spans="1:145" x14ac:dyDescent="0.3">
      <c r="A197" t="s">
        <v>1258</v>
      </c>
      <c r="B197" t="s">
        <v>1742</v>
      </c>
      <c r="C197" t="str">
        <f>IF(VLOOKUP($A197,'0910'!$F$10:$L$433,1,FALSE)=VLOOKUP($A197,'2010'!$C$5:$K$611,1,FALSE),VLOOKUP($A197,'0910'!$F$10:$L$433,1,FALSE),FALSE)</f>
        <v>North Warwickshire</v>
      </c>
      <c r="D197" t="str">
        <f>IF(VLOOKUP($A197,'1011'!$F$10:$L$433,1,FALSE)=VLOOKUP($A197,'2011'!$C$5:$K$611,1,FALSE),VLOOKUP($A197,'1011'!$F$10:$L$433,1,FALSE),FALSE)</f>
        <v>North Warwickshire</v>
      </c>
      <c r="E197" t="str">
        <f>IF(VLOOKUP(A197,'1112'!$F$10:$L$408,1,FALSE)=VLOOKUP(A197,'2012'!$F$10:$M$460,1,FALSE),VLOOKUP(A197,'1112'!$F$10:$L$408,1,FALSE),FALSE)</f>
        <v>North Warwickshire</v>
      </c>
      <c r="F197" t="str">
        <f>IF(VLOOKUP($A197,'1213'!$F$10:$L$408,1,FALSE)=VLOOKUP($A197,'2013'!$F$10:$M$460,1,FALSE),VLOOKUP($A197,'1213'!$F$10:$L$408,1,FALSE),FALSE)</f>
        <v>North Warwickshire</v>
      </c>
      <c r="G197" t="str">
        <f>IF(VLOOKUP($A197,'1314'!$F$10:$L$408,1,FALSE)=VLOOKUP($A197,'2014'!$F$10:$M$460,1,FALSE),VLOOKUP($A197,'1314'!$F$10:$L$408,1,FALSE),FALSE)</f>
        <v>North Warwickshire</v>
      </c>
      <c r="H197" t="str">
        <f>IF(VLOOKUP($A197,'1415'!$F$10:$L$408,1,FALSE)=VLOOKUP($A197,'2015'!$F$10:$M$460,1,FALSE),VLOOKUP($A197,'1415'!$F$10:$L$408,1,FALSE),FALSE)</f>
        <v>North Warwickshire</v>
      </c>
      <c r="I197" t="str">
        <f>IF(VLOOKUP($A197,'1516'!$F$10:$L$408,1,FALSE)=VLOOKUP($A197,'2015'!$F$10:$M$460,1,FALSE),VLOOKUP($A197,'1516'!$F$10:$L$408,1,FALSE),FALSE)</f>
        <v>North Warwickshire</v>
      </c>
      <c r="J197" t="str">
        <f>IF(VLOOKUP($A197,'1617'!$F$10:$L$408,1,FALSE)=VLOOKUP($A197,'2016'!$F$10:$M$460,1,FALSE),VLOOKUP($A197,'1617'!$F$10:$L$408,1,FALSE),FALSE)</f>
        <v>North Warwickshire</v>
      </c>
      <c r="K197" t="str">
        <f>IF(VLOOKUP($A197,'1718'!$F$10:$M$408,1,FALSE)=VLOOKUP($A197,'2017'!$F$10:$M$460,1,FALSE),VLOOKUP($A197,'1718'!$F$10:$M$408,1,FALSE),FALSE)</f>
        <v>North Warwickshire</v>
      </c>
      <c r="L197" t="str">
        <f>IF(VLOOKUP($A197,'1819'!$F$10:$M$408,1,FALSE)=VLOOKUP($A197,'2018'!$F$10:$M$460,1,FALSE),VLOOKUP($A197,'1819'!$F$10:$M$408,1,FALSE),FALSE)</f>
        <v>North Warwickshire</v>
      </c>
      <c r="M197" t="str">
        <f>IF(VLOOKUP($A197,'1920'!$F$10:$M$408,1,FALSE)=VLOOKUP($A197,'2019'!$F$10:$M$464,1,FALSE),VLOOKUP($A197,'1920'!$F$10:$M$408,1,FALSE),FALSE)</f>
        <v>North Warwickshire</v>
      </c>
      <c r="N197" t="str">
        <f>IF(VLOOKUP($A197,'20 21'!$F$10:$N$408,1,FALSE)=VLOOKUP($A197,'2020'!$F$10:$O$468,1,FALSE),VLOOKUP($A197,'20 21'!$F$10:$N$408,1,FALSE),FALSE)</f>
        <v>North Warwickshire</v>
      </c>
      <c r="O197" t="str">
        <f>IF(VLOOKUP($A197,'21 22'!$F$10:$N$408,1,FALSE)=VLOOKUP($A197,'2021'!$F$10:$O$471,1,FALSE),VLOOKUP($A197,'21 22'!$F$10:$N$408,1,FALSE),FALSE)</f>
        <v>North Warwickshire</v>
      </c>
      <c r="P197" t="str">
        <f>IF(VLOOKUP($A197,'22 23'!$F$10:$N$408,1,FALSE)=VLOOKUP($A197,'2022'!$F$10:$O$468,1,FALSE),VLOOKUP($A197,'22 23'!$F$10:$N$408,1,FALSE),FALSE)</f>
        <v>North Warwickshire</v>
      </c>
      <c r="Q197" t="str">
        <f>IF(VLOOKUP($A197,'23 24'!$F$7:$N$408,1,FALSE)=VLOOKUP($A197,'2023'!$C$7:$O$468,1,FALSE),VLOOKUP($A197,'23 24'!$F$7:$N$408,1,FALSE),FALSE)</f>
        <v>North Warwickshire</v>
      </c>
      <c r="S197" s="196" t="e">
        <f>IFERROR((VLOOKUP($A197,'0910'!$F$10:$L$433,4,FALSE)/VLOOKUP($A197,'2010'!$C$5:$K$611,9,FALSE))*1000,#N/A)</f>
        <v>#N/A</v>
      </c>
      <c r="T197" s="196">
        <f>IFERROR((VLOOKUP($A197,'1011'!$F$10:$L$433,4,FALSE)/VLOOKUP($A197,'2011'!$C$5:$K$611,9,FALSE))*1000,#N/A)</f>
        <v>0.7399186089530152</v>
      </c>
      <c r="U197" s="196">
        <f>IFERROR((VLOOKUP($A197,'1112'!$F$10:$L$408,4,FALSE)/VLOOKUP($A197,'2012'!$F$10:$M$460,8,FALSE))*1000,#N/A)</f>
        <v>0.73746312684365778</v>
      </c>
      <c r="V197" s="196">
        <f>IFERROR((VLOOKUP($A197,'1213'!$F$10:$L$408,4,FALSE)/VLOOKUP($A197,'2013'!$F$10:$M$460,8,FALSE))*1000,#N/A)</f>
        <v>1.1049723756906078</v>
      </c>
      <c r="W197" s="196">
        <f>IFERROR((VLOOKUP($A197,'1314'!$F$10:$L$408,4,FALSE)/VLOOKUP($A197,'2014'!$F$10:$M$460,8,FALSE))*1000,#N/A)</f>
        <v>3.3076074972436604</v>
      </c>
      <c r="X197" s="196">
        <f>IFERROR((VLOOKUP($A197,'1415'!$F$10:$L$408,4,FALSE)/VLOOKUP($A197,'2015'!$F$10:$M$460,8,FALSE))*1000,#N/A)</f>
        <v>9.4855892010215257</v>
      </c>
      <c r="Y197" s="196">
        <f>IFERROR((VLOOKUP($A197,'1516'!$F$10:$L$408,4,FALSE)/VLOOKUP($A197,'2016'!$F$10:$M$460,8,FALSE))*1000,#N/A)</f>
        <v>3.620564808110065</v>
      </c>
      <c r="Z197" s="196">
        <f>IFERROR((VLOOKUP($A197,'1617'!$F$10:$L$408,4,FALSE)/VLOOKUP($A197,'2017'!$F$10:$M$460,8,FALSE))*1000,#N/A)</f>
        <v>2.5053686471009304</v>
      </c>
      <c r="AA197" s="196">
        <f>IFERROR((VLOOKUP($A197,'1718'!$F$10:$L$408,4,FALSE)/VLOOKUP($A197,'2018'!$F$10:$N$460,9,FALSE))*1000,#N/A)</f>
        <v>1.774937877174299</v>
      </c>
      <c r="AB197" s="196">
        <f>IFERROR((VLOOKUP($A197,'1819'!$F$10:$L$408,4,FALSE)/VLOOKUP($A197,'2018'!$F$10:$N$460,9,FALSE))*1000,#N/A)</f>
        <v>4.2598509052183173</v>
      </c>
      <c r="AC197" s="196">
        <f>IFERROR((VLOOKUP($A197,'1920'!$F$10:$L$408,4,FALSE)/VLOOKUP($A197,'2019'!$F$10:$N$464,8,FALSE))*1000,#N/A)</f>
        <v>4.9112467550691079</v>
      </c>
      <c r="AD197" s="196">
        <f>IFERROR((VLOOKUP($A197,'20 21'!$F$10:$M$408,4,FALSE)/VLOOKUP($A197,'2020'!$F$10:$N$469,8,FALSE))*1000,#N/A)</f>
        <v>5.5414901759769482</v>
      </c>
      <c r="AE197" s="196">
        <f>IFERROR((VLOOKUP($A197,'21 22'!$F$10:$M$408,4,FALSE)/VLOOKUP($A197,'2021'!$F$10:$N$469,8,FALSE))*1000,#N/A)</f>
        <v>3.7895752230681778</v>
      </c>
      <c r="AF197" s="196">
        <f>IFERROR((VLOOKUP($A197,'22 23'!$F$10:$M$408,4,FALSE)/VLOOKUP($A197,'2022'!$F$10:$N$469,8,FALSE))*1000,#N/A)</f>
        <v>3.7636432066240117</v>
      </c>
      <c r="AG197" s="196">
        <f>IFERROR((VLOOKUP($A197,'23 24'!$F$7:$M$408,4,FALSE)/VLOOKUP($A197,'2023'!$C$7:$N$469,9,FALSE))*1000,#N/A)</f>
        <v>5.1039504576542249</v>
      </c>
      <c r="AI197" s="196" t="e">
        <f>IFERROR((VLOOKUP($A197,'0910'!$F$10:$L$433,5,FALSE)/VLOOKUP($A197,'2010'!$C$5:$K$611,9,FALSE))*1000,#N/A)</f>
        <v>#N/A</v>
      </c>
      <c r="AJ197" s="196">
        <f>IFERROR((VLOOKUP($A197,'1011'!$F$10:$L$433,5,FALSE)/VLOOKUP($A197,'2011'!$C$5:$K$611,9,FALSE))*1000,#N/A)</f>
        <v>1.4798372179060304</v>
      </c>
      <c r="AK197" s="196">
        <f>IFERROR((VLOOKUP($A197,'1112'!$F$10:$L$408,5,FALSE)/VLOOKUP($A197,'2012'!$F$10:$M$460,8,FALSE))*1000,#N/A)</f>
        <v>0.36873156342182889</v>
      </c>
      <c r="AL197" s="196">
        <f>IFERROR((VLOOKUP($A197,'1213'!$F$10:$L$408,5,FALSE)/VLOOKUP($A197,'2013'!$F$10:$M$460,8,FALSE))*1000,#N/A)</f>
        <v>0</v>
      </c>
      <c r="AM197" s="196">
        <f>IFERROR((VLOOKUP($A197,'1314'!$F$10:$L$408,5,FALSE)/VLOOKUP($A197,'2014'!$F$10:$M$460,8,FALSE))*1000,#N/A)</f>
        <v>1.1025358324145536</v>
      </c>
      <c r="AN197" s="196">
        <f>IFERROR((VLOOKUP($A197,'1415'!$F$10:$L$408,5,FALSE)/VLOOKUP($A197,'2015'!$F$10:$M$460,8,FALSE))*1000,#N/A)</f>
        <v>1.0944910616563297</v>
      </c>
      <c r="AO197" s="196">
        <f>IFERROR((VLOOKUP($A197,'1516'!$F$10:$L$408,5,FALSE)/VLOOKUP($A197,'2016'!$F$10:$M$460,8,FALSE))*1000,#N/A)</f>
        <v>1.8102824040550325</v>
      </c>
      <c r="AP197" s="196">
        <f>IFERROR((VLOOKUP($A197,'1617'!$F$10:$L$408,5,FALSE)/VLOOKUP($A197,'2017'!$F$10:$M$460,8,FALSE))*1000,#N/A)</f>
        <v>0.35790980672870437</v>
      </c>
      <c r="AQ197" s="196">
        <f>IFERROR((VLOOKUP($A197,'1718'!$F$10:$L$408,5,FALSE)/VLOOKUP($A197,'2018'!$F$10:$N$460,9,FALSE))*1000,#N/A)</f>
        <v>0</v>
      </c>
      <c r="AR197" s="196">
        <f>IFERROR((VLOOKUP($A197,'1819'!$F$10:$L$408,5,FALSE)/VLOOKUP($A197,'2018'!$F$10:$N$460,9,FALSE))*1000,#N/A)</f>
        <v>0.70997515086971952</v>
      </c>
      <c r="AS197" s="196">
        <f>IFERROR((VLOOKUP($A197,'1920'!$F$10:$L$408,5,FALSE)/VLOOKUP($A197,'2019'!$F$10:$N$464,8,FALSE))*1000,#N/A)</f>
        <v>1.7540166982389673</v>
      </c>
      <c r="AT197" s="196">
        <f>IFERROR((VLOOKUP($A197,'20 21'!$F$10:$L$408,5,FALSE)/VLOOKUP($A197,'2020'!$F$10:$N$469,8,FALSE))*1000,#N/A)</f>
        <v>0.69268627199711852</v>
      </c>
      <c r="AU197" s="196">
        <f>IFERROR((VLOOKUP($A197,'21 22'!$F$10:$L$408,5,FALSE)/VLOOKUP($A197,'2021'!$F$10:$N$469,8,FALSE))*1000,#N/A)</f>
        <v>0.34450683846074343</v>
      </c>
      <c r="AV197" s="196">
        <f>IFERROR((VLOOKUP($A197,'22 23'!$F$10:$L$408,5,FALSE)/VLOOKUP($A197,'2022'!$F$10:$N$469,8,FALSE))*1000,#N/A)</f>
        <v>0</v>
      </c>
      <c r="AW197" s="196">
        <f>IFERROR((VLOOKUP($A197,'23 24'!$F$7:$M$408,5,FALSE)/VLOOKUP($A197,'2023'!$C$7:$N$469,9,FALSE))*1000,#N/A)</f>
        <v>2.04158018306169</v>
      </c>
      <c r="AY197" s="196" t="e">
        <f>IFERROR((VLOOKUP($A197,'0910'!$F$10:$L$433,6,FALSE)/VLOOKUP($A197,'2010'!$C$5:$K$611,9,FALSE))*1000,#N/A)</f>
        <v>#N/A</v>
      </c>
      <c r="AZ197" s="196">
        <f>IFERROR((VLOOKUP($A197,'1011'!$F$10:$L$433,6,FALSE)/VLOOKUP($A197,'2011'!$C$5:$K$611,9,FALSE))*1000,#N/A)</f>
        <v>0</v>
      </c>
      <c r="BA197" s="196">
        <f>IFERROR((VLOOKUP($A197,'1112'!$F$10:$L$408,6,FALSE)/VLOOKUP($A197,'2012'!$F$10:$M$460,8,FALSE))*1000,#N/A)</f>
        <v>0</v>
      </c>
      <c r="BB197" s="196">
        <f>IFERROR((VLOOKUP($A197,'1213'!$F$10:$L$408,6,FALSE)/VLOOKUP($A197,'2013'!$F$10:$M$460,8,FALSE))*1000,#N/A)</f>
        <v>0</v>
      </c>
      <c r="BC197" s="196">
        <f>IFERROR((VLOOKUP($A197,'1314'!$F$10:$L$408,6,FALSE)/VLOOKUP($A197,'2014'!$F$10:$M$460,8,FALSE))*1000,#N/A)</f>
        <v>0</v>
      </c>
      <c r="BD197" s="196">
        <f>IFERROR((VLOOKUP($A197,'1415'!$F$10:$L$408,6,FALSE)/VLOOKUP($A197,'2015'!$F$10:$M$460,8,FALSE))*1000,#N/A)</f>
        <v>0</v>
      </c>
      <c r="BE197" s="196">
        <f>IFERROR((VLOOKUP($A197,'1516'!$F$10:$L$408,6,FALSE)/VLOOKUP($A197,'2016'!$F$10:$M$460,8,FALSE))*1000,#N/A)</f>
        <v>0</v>
      </c>
      <c r="BF197" s="196">
        <f>IFERROR((VLOOKUP($A197,'1617'!$F$10:$L$408,6,FALSE)/VLOOKUP($A197,'2017'!$F$10:$M$460,8,FALSE))*1000,#N/A)</f>
        <v>0</v>
      </c>
      <c r="BG197" s="196">
        <f>IFERROR((VLOOKUP($A197,'1718'!$F$10:$L$408,6,FALSE)/VLOOKUP($A197,'2018'!$F$10:$N$460,9,FALSE))*1000,#N/A)</f>
        <v>0</v>
      </c>
      <c r="BH197" s="196">
        <f>IFERROR((VLOOKUP($A197,'1819'!$F$10:$L$408,6,FALSE)/VLOOKUP($A197,'2018'!$F$10:$N$460,9,FALSE))*1000,#N/A)</f>
        <v>0</v>
      </c>
      <c r="BI197" s="196">
        <f>IFERROR((VLOOKUP($A197,'1920'!$F$10:$L$408,6,FALSE)/VLOOKUP($A197,'2019'!$F$10:$N$464,8,FALSE))*1000,#N/A)</f>
        <v>0</v>
      </c>
      <c r="BJ197" s="196">
        <f>IFERROR((VLOOKUP($A197,'20 21'!$F$10:$L$408,6,FALSE)/VLOOKUP($A197,'2020'!$F$10:$N$469,8,FALSE))*1000,#N/A)</f>
        <v>0</v>
      </c>
      <c r="BK197" s="196">
        <f>IFERROR((VLOOKUP($A197,'21 22'!$F$10:$L$408,6,FALSE)/VLOOKUP($A197,'2021'!$F$10:$N$469,8,FALSE))*1000,#N/A)</f>
        <v>0</v>
      </c>
      <c r="BL197" s="196">
        <f>IFERROR((VLOOKUP($A197,'22 23'!$F$10:$L$408,6,FALSE)/VLOOKUP($A197,'2022'!$F$10:$N$469,8,FALSE))*1000,#N/A)</f>
        <v>0</v>
      </c>
      <c r="BM197" s="196">
        <f>IFERROR((VLOOKUP($A197,'23 24'!$F$7:$M$408,6,FALSE)/VLOOKUP($A197,'2023'!$C$7:$N$469,9,FALSE))*1000,#N/A)</f>
        <v>0</v>
      </c>
      <c r="BO197" s="196" t="e">
        <f>IFERROR((VLOOKUP($A197,'0910'!$F$10:$L$433,7,FALSE)/VLOOKUP($A197,'2010'!$C$5:$K$611,9,FALSE))*1000,#N/A)</f>
        <v>#N/A</v>
      </c>
      <c r="BP197" s="196">
        <f>IFERROR((VLOOKUP($A197,'1011'!$F$10:$L$433,7,FALSE)/VLOOKUP($A197,'2011'!$C$5:$K$611,9,FALSE))*1000,#N/A)</f>
        <v>2.5897151313355531</v>
      </c>
      <c r="BQ197" s="196">
        <f>IFERROR((VLOOKUP($A197,'1112'!$F$10:$L$408,7,FALSE)/VLOOKUP($A197,'2012'!$F$10:$M$460,8,FALSE))*1000,#N/A)</f>
        <v>1.1061946902654867</v>
      </c>
      <c r="BR197" s="196">
        <f>IFERROR((VLOOKUP($A197,'1213'!$F$10:$L$408,7,FALSE)/VLOOKUP($A197,'2013'!$F$10:$M$460,8,FALSE))*1000,#N/A)</f>
        <v>1.1049723756906078</v>
      </c>
      <c r="BS197" s="196">
        <f>IFERROR((VLOOKUP($A197,'1314'!$F$10:$L$408,7,FALSE)/VLOOKUP($A197,'2014'!$F$10:$M$460,8,FALSE))*1000,#N/A)</f>
        <v>4.4101433296582142</v>
      </c>
      <c r="BT197" s="196">
        <f>IFERROR((VLOOKUP($A197,'1415'!$F$10:$L$408,7,FALSE)/VLOOKUP($A197,'2015'!$F$10:$M$460,8,FALSE))*1000,#N/A)</f>
        <v>10.580080262677855</v>
      </c>
      <c r="BU197" s="196">
        <f>IFERROR((VLOOKUP($A197,'1516'!$F$10:$L$408,7,FALSE)/VLOOKUP($A197,'2016'!$F$10:$M$460,8,FALSE))*1000,#N/A)</f>
        <v>5.4308472121650979</v>
      </c>
      <c r="BV197" s="196">
        <f>IFERROR((VLOOKUP($A197,'1617'!$F$10:$L$408,7,FALSE)/VLOOKUP($A197,'2017'!$F$10:$M$460,8,FALSE))*1000,#N/A)</f>
        <v>3.2211882605583395</v>
      </c>
      <c r="BW197" s="196">
        <f>IFERROR((VLOOKUP($A197,'1718'!$F$10:$L$408,7,FALSE)/VLOOKUP($A197,'2018'!$F$10:$N$460,9,FALSE))*1000,#N/A)</f>
        <v>1.774937877174299</v>
      </c>
      <c r="BX197" s="196">
        <f>IFERROR((VLOOKUP($A197,'1819'!$F$10:$L$408,7,FALSE)/VLOOKUP($A197,'2018'!$F$10:$N$460,9,FALSE))*1000,#N/A)</f>
        <v>4.9698260560880367</v>
      </c>
      <c r="BY197" s="196">
        <f>IFERROR((VLOOKUP($A197,'1920'!$F$10:$L$408,7,FALSE)/VLOOKUP($A197,'2019'!$F$10:$N$464,8,FALSE))*1000,#N/A)</f>
        <v>6.665263453308075</v>
      </c>
      <c r="BZ197" s="196">
        <f>IFERROR((VLOOKUP($A197,'20 21'!$F$10:$L$408,7,FALSE)/VLOOKUP($A197,'2020'!$F$10:$N$469,8,FALSE))*1000,#N/A)</f>
        <v>6.2341764479740656</v>
      </c>
      <c r="CA197" s="196">
        <f>IFERROR((VLOOKUP($A197,'21 22'!$F$10:$L$408,7,FALSE)/VLOOKUP($A197,'2021'!$F$10:$N$469,8,FALSE))*1000,#N/A)</f>
        <v>4.1340820615289218</v>
      </c>
      <c r="CB197" s="196">
        <f>IFERROR((VLOOKUP($A197,'22 23'!$F$10:$L$408,7,FALSE)/VLOOKUP($A197,'2022'!$F$10:$N$469,8,FALSE))*1000,#N/A)</f>
        <v>3.7636432066240117</v>
      </c>
      <c r="CC197" s="196">
        <f>IFERROR((VLOOKUP($A197,'23 24'!$F$7:$M$408,7,FALSE)/VLOOKUP($A197,'2023'!$C$7:$N$469,9,FALSE))*1000,#N/A)</f>
        <v>7.145530640715914</v>
      </c>
      <c r="CE197" s="198" t="e">
        <f>IFERROR((VLOOKUP($A197,'0910'!$F$10:$S$433,9,FALSE)/VLOOKUP($A197,'2010'!$C$5:$K$611,9,FALSE))*1000,#N/A)</f>
        <v>#N/A</v>
      </c>
      <c r="CF197" s="198">
        <f>IFERROR((VLOOKUP($A197,'1011'!$F$10:$S$433,10,FALSE)/VLOOKUP($A197,'2011'!$C$5:$K$611,9,FALSE))*1000,#N/A)</f>
        <v>2.2197558268590454</v>
      </c>
      <c r="CG197" s="198">
        <f>IFERROR((VLOOKUP($A197,'1112'!$F$10:$S$408,9,FALSE)/VLOOKUP($A197,'2012'!$F$10:$M$460,8,FALSE))*1000,#N/A)</f>
        <v>1.4749262536873156</v>
      </c>
      <c r="CH197" s="198">
        <f>IFERROR((VLOOKUP($A197,'1213'!$F$10:$S$408,9,FALSE)/VLOOKUP($A197,'2013'!$F$10:$M$460,8,FALSE))*1000,#N/A)</f>
        <v>0.73664825046040516</v>
      </c>
      <c r="CI197" s="198">
        <f>IFERROR((VLOOKUP($A197,'1314'!$F$10:$S$408,9,FALSE)/VLOOKUP($A197,'2014'!$F$10:$M$460,8,FALSE))*1000,#N/A)</f>
        <v>1.1025358324145536</v>
      </c>
      <c r="CJ197" s="198">
        <f>IFERROR((VLOOKUP($A197,'1415'!$F$10:$S$408,9,FALSE)/VLOOKUP($A197,'2015'!$F$10:$M$460,8,FALSE))*1000,#N/A)</f>
        <v>4.3779642466253188</v>
      </c>
      <c r="CK197" s="198">
        <f>IFERROR((VLOOKUP($A197,'1516'!$F$10:$S$408,9,FALSE)/VLOOKUP($A197,'2016'!$F$10:$M$460,8,FALSE))*1000,#N/A)</f>
        <v>6.1549601737871109</v>
      </c>
      <c r="CL197" s="198">
        <f>IFERROR((VLOOKUP($A197,'1617'!$F$10:$S$408,9,FALSE)/VLOOKUP($A197,'2017'!$F$10:$M$460,8,FALSE))*1000,#N/A)</f>
        <v>3.2211882605583395</v>
      </c>
      <c r="CM197" s="198">
        <f>IFERROR((VLOOKUP($A197,'1718'!$F$10:$S$408,9,FALSE)/VLOOKUP($A197,'2018'!$F$10:$N$460,9,FALSE))*1000,#N/A)</f>
        <v>3.5498757543485979</v>
      </c>
      <c r="CN197" s="198">
        <f>IFERROR((VLOOKUP($A197,'1819'!$F$10:$S$408,9,FALSE)/VLOOKUP($A197,'2018'!$F$10:$N$460,9,FALSE))*1000,#N/A)</f>
        <v>2.8399006034788781</v>
      </c>
      <c r="CO197" s="198">
        <f>IFERROR((VLOOKUP($A197,'1920'!$F$10:$S$408,9,FALSE)/VLOOKUP($A197,'2019'!$F$10:$N$464,8,FALSE))*1000,#N/A)</f>
        <v>4.5604434154213145</v>
      </c>
      <c r="CP197" s="198">
        <f>IFERROR((VLOOKUP($A197,'20 21'!$F$10:$S$408,9,FALSE)/VLOOKUP($A197,'2020'!$F$10:$N$469,8,FALSE))*1000,#N/A)</f>
        <v>6.9268627199711847</v>
      </c>
      <c r="CQ197" s="198">
        <f>IFERROR((VLOOKUP($A197,'21 22'!$F$10:$S$408,9,FALSE)/VLOOKUP($A197,'2021'!$F$10:$N$469,8,FALSE))*1000,#N/A)</f>
        <v>9.3016846384400722</v>
      </c>
      <c r="CR197" s="198">
        <f>IFERROR((VLOOKUP($A197,'22 23'!$F$10:$S$408,9,FALSE)/VLOOKUP($A197,'2022'!$F$10:$N$469,8,FALSE))*1000,#N/A)</f>
        <v>5.1322407363054712</v>
      </c>
      <c r="CS197" s="196">
        <f>IFERROR((VLOOKUP($A197,'23 24'!$F$7:$S$408,9,FALSE)/VLOOKUP($A197,'2023'!$C$7:$N$469,9,FALSE))*1000,#N/A)</f>
        <v>2.3818435469053045</v>
      </c>
      <c r="CU197" s="198" t="e">
        <f>IFERROR((VLOOKUP($A197,'0910'!$F$10:$S$433,10,FALSE)/VLOOKUP($A197,'2010'!$C$5:$K$611,9,FALSE))*1000,#N/A)</f>
        <v>#N/A</v>
      </c>
      <c r="CV197" s="198">
        <f>IFERROR((VLOOKUP($A197,'1011'!$F$10:$S$433,11,FALSE)/VLOOKUP($A197,'2011'!$C$5:$K$611,9,FALSE))*1000,#N/A)</f>
        <v>1.4798372179060304</v>
      </c>
      <c r="CW197" s="198">
        <f>IFERROR((VLOOKUP($A197,'1112'!$F$10:$S$408,10,FALSE)/VLOOKUP($A197,'2012'!$F$10:$M$460,8,FALSE))*1000,#N/A)</f>
        <v>0.36873156342182889</v>
      </c>
      <c r="CX197" s="198">
        <f>IFERROR((VLOOKUP($A197,'1213'!$F$10:$S$408,10,FALSE)/VLOOKUP($A197,'2013'!$F$10:$M$460,8,FALSE))*1000,#N/A)</f>
        <v>0</v>
      </c>
      <c r="CY197" s="198">
        <f>IFERROR((VLOOKUP($A197,'1314'!$F$10:$S$408,10,FALSE)/VLOOKUP($A197,'2014'!$F$10:$M$460,8,FALSE))*1000,#N/A)</f>
        <v>0</v>
      </c>
      <c r="CZ197" s="198">
        <f>IFERROR((VLOOKUP($A197,'1415'!$F$10:$S$408,10,FALSE)/VLOOKUP($A197,'2015'!$F$10:$M$460,8,FALSE))*1000,#N/A)</f>
        <v>0.72966070777088654</v>
      </c>
      <c r="DA197" s="198">
        <f>IFERROR((VLOOKUP($A197,'1516'!$F$10:$S$408,10,FALSE)/VLOOKUP($A197,'2016'!$F$10:$M$460,8,FALSE))*1000,#N/A)</f>
        <v>1.8102824040550325</v>
      </c>
      <c r="DB197" s="198">
        <f>IFERROR((VLOOKUP($A197,'1617'!$F$10:$S$408,10,FALSE)/VLOOKUP($A197,'2017'!$F$10:$M$460,8,FALSE))*1000,#N/A)</f>
        <v>1.7895490336435218</v>
      </c>
      <c r="DC197" s="198">
        <f>IFERROR((VLOOKUP($A197,'1718'!$F$10:$S$408,10,FALSE)/VLOOKUP($A197,'2018'!$F$10:$N$460,9,FALSE))*1000,#N/A)</f>
        <v>0.35498757543485976</v>
      </c>
      <c r="DD197" s="198">
        <f>IFERROR((VLOOKUP($A197,'1819'!$F$10:$S$408,10,FALSE)/VLOOKUP($A197,'2018'!$F$10:$N$460,9,FALSE))*1000,#N/A)</f>
        <v>0.35498757543485976</v>
      </c>
      <c r="DE197" s="198">
        <f>IFERROR((VLOOKUP($A197,'1920'!$F$10:$S$408,10,FALSE)/VLOOKUP($A197,'2019'!$F$10:$N$464,8,FALSE))*1000,#N/A)</f>
        <v>0.70160667929558695</v>
      </c>
      <c r="DF197" s="198">
        <f>IFERROR((VLOOKUP($A197,'20 21'!$F$10:$S$408,10,FALSE)/VLOOKUP($A197,'2020'!$F$10:$N$469,8,FALSE))*1000,#N/A)</f>
        <v>1.385372543994237</v>
      </c>
      <c r="DG197" s="198">
        <f>IFERROR((VLOOKUP($A197,'21 22'!$F$10:$S$408,10,FALSE)/VLOOKUP($A197,'2021'!$F$10:$N$469,8,FALSE))*1000,#N/A)</f>
        <v>1.0335205153822304</v>
      </c>
      <c r="DH197" s="198">
        <f>IFERROR((VLOOKUP($A197,'22 23'!$F$10:$S$408,10,FALSE)/VLOOKUP($A197,'2022'!$F$10:$N$469,8,FALSE))*1000,#N/A)</f>
        <v>0.34214938242036474</v>
      </c>
      <c r="DI197" s="196">
        <f>IFERROR((VLOOKUP($A197,'23 24'!$F$7:$S$408,10,FALSE)/VLOOKUP($A197,'2023'!$C$7:$N$469,9,FALSE))*1000,#N/A)</f>
        <v>1.7013168192180748</v>
      </c>
      <c r="DK197" s="198" t="e">
        <f>IFERROR((VLOOKUP($A197,'0910'!$F$10:$S$433,11,FALSE)/VLOOKUP($A197,'2010'!$C$5:$K$611,9,FALSE))*1000,#N/A)</f>
        <v>#N/A</v>
      </c>
      <c r="DL197" s="198">
        <f>IFERROR((VLOOKUP($A197,'1011'!$F$10:$S$433,12,FALSE)/VLOOKUP($A197,'2011'!$C$5:$K$611,9,FALSE))*1000,#N/A)</f>
        <v>0</v>
      </c>
      <c r="DM197" s="198">
        <f>IFERROR((VLOOKUP($A197,'1112'!$F$10:$S$408,11,FALSE)/VLOOKUP($A197,'2012'!$F$10:$M$460,8,FALSE))*1000,#N/A)</f>
        <v>0</v>
      </c>
      <c r="DN197" s="198">
        <f>IFERROR((VLOOKUP($A197,'1213'!$F$10:$S$408,11,FALSE)/VLOOKUP($A197,'2013'!$F$10:$M$460,8,FALSE))*1000,#N/A)</f>
        <v>0</v>
      </c>
      <c r="DO197" s="198">
        <f>IFERROR((VLOOKUP($A197,'1314'!$F$10:$S$408,11,FALSE)/VLOOKUP($A197,'2014'!$F$10:$M$460,8,FALSE))*1000,#N/A)</f>
        <v>0</v>
      </c>
      <c r="DP197" s="198">
        <f>IFERROR((VLOOKUP($A197,'1415'!$F$10:$S$408,11,FALSE)/VLOOKUP($A197,'2015'!$F$10:$M$460,8,FALSE))*1000,#N/A)</f>
        <v>0</v>
      </c>
      <c r="DQ197" s="198">
        <f>IFERROR((VLOOKUP($A197,'1516'!$F$10:$S$408,11,FALSE)/VLOOKUP($A197,'2016'!$F$10:$M$460,8,FALSE))*1000,#N/A)</f>
        <v>0</v>
      </c>
      <c r="DR197" s="198">
        <f>IFERROR((VLOOKUP($A197,'1617'!$F$10:$S$408,11,FALSE)/VLOOKUP($A197,'2017'!$F$10:$M$460,8,FALSE))*1000,#N/A)</f>
        <v>0</v>
      </c>
      <c r="DS197" s="198">
        <f>IFERROR((VLOOKUP($A197,'1718'!$F$10:$S$408,11,FALSE)/VLOOKUP($A197,'2018'!$F$10:$N$460,9,FALSE))*1000,#N/A)</f>
        <v>0</v>
      </c>
      <c r="DT197" s="198">
        <f>IFERROR((VLOOKUP($A197,'1819'!$F$10:$S$408,11,FALSE)/VLOOKUP($A197,'2018'!$F$10:$N$460,9,FALSE))*1000,#N/A)</f>
        <v>0</v>
      </c>
      <c r="DU197" s="198">
        <f>IFERROR((VLOOKUP($A197,'1920'!$F$10:$S$408,11,FALSE)/VLOOKUP($A197,'2019'!$F$10:$N$464,8,FALSE))*1000,#N/A)</f>
        <v>0</v>
      </c>
      <c r="DV197" s="198">
        <f>IFERROR((VLOOKUP($A197,'20 21'!$F$10:$S$408,11,FALSE)/VLOOKUP($A197,'2020'!$F$10:$N$469,8,FALSE))*1000,#N/A)</f>
        <v>0</v>
      </c>
      <c r="DW197" s="198">
        <f>IFERROR((VLOOKUP($A197,'21 22'!$F$10:$S$408,11,FALSE)/VLOOKUP($A197,'2021'!$F$10:$N$469,8,FALSE))*1000,#N/A)</f>
        <v>0</v>
      </c>
      <c r="DX197" s="198">
        <f>IFERROR((VLOOKUP($A197,'22 23'!$F$10:$S$408,11,FALSE)/VLOOKUP($A197,'2022'!$F$10:$N$469,8,FALSE))*1000,#N/A)</f>
        <v>0</v>
      </c>
      <c r="DY197" s="196">
        <f>IFERROR((VLOOKUP($A197,'23 24'!$F$7:$S$408,11,FALSE)/VLOOKUP($A197,'2023'!$C$7:$N$469,9,FALSE))*1000,#N/A)</f>
        <v>0</v>
      </c>
      <c r="EA197" s="198" t="e">
        <f>IFERROR((VLOOKUP($A197,'0910'!$F$10:$S$433,12,FALSE)/VLOOKUP($A197,'2010'!$C$5:$K$611,9,FALSE))*1000,#N/A)</f>
        <v>#N/A</v>
      </c>
      <c r="EB197" s="198">
        <f>IFERROR((VLOOKUP($A197,'1011'!$F$10:$S$433,13,FALSE)/VLOOKUP($A197,'2011'!$C$5:$K$611,9,FALSE))*1000,#N/A)</f>
        <v>3.3296337402885681</v>
      </c>
      <c r="EC197" s="198">
        <f>IFERROR((VLOOKUP($A197,'1112'!$F$10:$S$408,12,FALSE)/VLOOKUP($A197,'2012'!$F$10:$M$460,8,FALSE))*1000,#N/A)</f>
        <v>1.8436578171091444</v>
      </c>
      <c r="ED197" s="198">
        <f>IFERROR((VLOOKUP($A197,'1213'!$F$10:$S$408,12,FALSE)/VLOOKUP($A197,'2013'!$F$10:$M$460,8,FALSE))*1000,#N/A)</f>
        <v>0.73664825046040516</v>
      </c>
      <c r="EE197" s="198">
        <f>IFERROR((VLOOKUP($A197,'1314'!$F$10:$S$408,12,FALSE)/VLOOKUP($A197,'2014'!$F$10:$M$460,8,FALSE))*1000,#N/A)</f>
        <v>1.1025358324145536</v>
      </c>
      <c r="EF197" s="198">
        <f>IFERROR((VLOOKUP($A197,'1415'!$F$10:$S$408,12,FALSE)/VLOOKUP($A197,'2015'!$F$10:$M$460,8,FALSE))*1000,#N/A)</f>
        <v>5.107624954396206</v>
      </c>
      <c r="EG197" s="198">
        <f>IFERROR((VLOOKUP($A197,'1516'!$F$10:$S$408,12,FALSE)/VLOOKUP($A197,'2016'!$F$10:$M$460,8,FALSE))*1000,#N/A)</f>
        <v>7.6031860970311369</v>
      </c>
      <c r="EH197" s="198">
        <f>IFERROR((VLOOKUP($A197,'1617'!$F$10:$S$408,12,FALSE)/VLOOKUP($A197,'2017'!$F$10:$M$460,8,FALSE))*1000,#N/A)</f>
        <v>5.0107372942018609</v>
      </c>
      <c r="EI197" s="198">
        <f>IFERROR((VLOOKUP($A197,'1718'!$F$10:$S$408,12,FALSE)/VLOOKUP($A197,'2018'!$F$10:$N$460,9,FALSE))*1000,#N/A)</f>
        <v>3.9048633297834576</v>
      </c>
      <c r="EJ197" s="198">
        <f>IFERROR((VLOOKUP($A197,'1819'!$F$10:$S$408,12,FALSE)/VLOOKUP($A197,'2018'!$F$10:$N$460,9,FALSE))*1000,#N/A)</f>
        <v>2.8399006034788781</v>
      </c>
      <c r="EK197" s="198">
        <f>IFERROR((VLOOKUP($A197,'1920'!$F$10:$S$408,12,FALSE)/VLOOKUP($A197,'2019'!$F$10:$N$464,8,FALSE))*1000,#N/A)</f>
        <v>5.2620500947169013</v>
      </c>
      <c r="EL197" s="198">
        <f>IFERROR((VLOOKUP($A197,'20 21'!$F$10:$S$408,12,FALSE)/VLOOKUP($A197,'2020'!$F$10:$N$469,8,FALSE))*1000,#N/A)</f>
        <v>8.3122352639654213</v>
      </c>
      <c r="EM197" s="198">
        <f>IFERROR((VLOOKUP($A197,'21 22'!$F$10:$S$408,12,FALSE)/VLOOKUP($A197,'2021'!$F$10:$N$469,8,FALSE))*1000,#N/A)</f>
        <v>9.9906983153615609</v>
      </c>
      <c r="EN197" s="198">
        <f>IFERROR((VLOOKUP($A197,'22 23'!$F$10:$S$408,12,FALSE)/VLOOKUP($A197,'2022'!$F$10:$N$469,8,FALSE))*1000,#N/A)</f>
        <v>5.4743901187258359</v>
      </c>
      <c r="EO197" s="196">
        <f>IFERROR((VLOOKUP($A197,'23 24'!$F$7:$S$408,12,FALSE)/VLOOKUP($A197,'2023'!$C$7:$N$469,9,FALSE))*1000,#N/A)</f>
        <v>4.08316036612338</v>
      </c>
    </row>
    <row r="198" spans="1:145" x14ac:dyDescent="0.3">
      <c r="A198" t="s">
        <v>944</v>
      </c>
      <c r="B198" t="s">
        <v>1742</v>
      </c>
      <c r="C198" t="str">
        <f>IF(VLOOKUP($A198,'0910'!$F$10:$L$433,1,FALSE)=VLOOKUP($A198,'2010'!$C$5:$K$611,1,FALSE),VLOOKUP($A198,'0910'!$F$10:$L$433,1,FALSE),FALSE)</f>
        <v>North West Leicestershire</v>
      </c>
      <c r="D198" t="str">
        <f>IF(VLOOKUP($A198,'1011'!$F$10:$L$433,1,FALSE)=VLOOKUP($A198,'2011'!$C$5:$K$611,1,FALSE),VLOOKUP($A198,'1011'!$F$10:$L$433,1,FALSE),FALSE)</f>
        <v>North West Leicestershire</v>
      </c>
      <c r="E198" t="str">
        <f>IF(VLOOKUP(A198,'1112'!$F$10:$L$408,1,FALSE)=VLOOKUP(A198,'2012'!$F$10:$M$460,1,FALSE),VLOOKUP(A198,'1112'!$F$10:$L$408,1,FALSE),FALSE)</f>
        <v>North West Leicestershire</v>
      </c>
      <c r="F198" t="str">
        <f>IF(VLOOKUP($A198,'1213'!$F$10:$L$408,1,FALSE)=VLOOKUP($A198,'2013'!$F$10:$M$460,1,FALSE),VLOOKUP($A198,'1213'!$F$10:$L$408,1,FALSE),FALSE)</f>
        <v>North West Leicestershire</v>
      </c>
      <c r="G198" t="str">
        <f>IF(VLOOKUP($A198,'1314'!$F$10:$L$408,1,FALSE)=VLOOKUP($A198,'2014'!$F$10:$M$460,1,FALSE),VLOOKUP($A198,'1314'!$F$10:$L$408,1,FALSE),FALSE)</f>
        <v>North West Leicestershire</v>
      </c>
      <c r="H198" t="str">
        <f>IF(VLOOKUP($A198,'1415'!$F$10:$L$408,1,FALSE)=VLOOKUP($A198,'2015'!$F$10:$M$460,1,FALSE),VLOOKUP($A198,'1415'!$F$10:$L$408,1,FALSE),FALSE)</f>
        <v>North West Leicestershire</v>
      </c>
      <c r="I198" t="str">
        <f>IF(VLOOKUP($A198,'1516'!$F$10:$L$408,1,FALSE)=VLOOKUP($A198,'2015'!$F$10:$M$460,1,FALSE),VLOOKUP($A198,'1516'!$F$10:$L$408,1,FALSE),FALSE)</f>
        <v>North West Leicestershire</v>
      </c>
      <c r="J198" t="str">
        <f>IF(VLOOKUP($A198,'1617'!$F$10:$L$408,1,FALSE)=VLOOKUP($A198,'2016'!$F$10:$M$460,1,FALSE),VLOOKUP($A198,'1617'!$F$10:$L$408,1,FALSE),FALSE)</f>
        <v>North West Leicestershire</v>
      </c>
      <c r="K198" t="str">
        <f>IF(VLOOKUP($A198,'1718'!$F$10:$M$408,1,FALSE)=VLOOKUP($A198,'2017'!$F$10:$M$460,1,FALSE),VLOOKUP($A198,'1718'!$F$10:$M$408,1,FALSE),FALSE)</f>
        <v>North West Leicestershire</v>
      </c>
      <c r="L198" t="str">
        <f>IF(VLOOKUP($A198,'1819'!$F$10:$M$408,1,FALSE)=VLOOKUP($A198,'2018'!$F$10:$M$460,1,FALSE),VLOOKUP($A198,'1819'!$F$10:$M$408,1,FALSE),FALSE)</f>
        <v>North West Leicestershire</v>
      </c>
      <c r="M198" t="str">
        <f>IF(VLOOKUP($A198,'1920'!$F$10:$M$408,1,FALSE)=VLOOKUP($A198,'2019'!$F$10:$M$464,1,FALSE),VLOOKUP($A198,'1920'!$F$10:$M$408,1,FALSE),FALSE)</f>
        <v>North West Leicestershire</v>
      </c>
      <c r="N198" t="str">
        <f>IF(VLOOKUP($A198,'20 21'!$F$10:$N$408,1,FALSE)=VLOOKUP($A198,'2020'!$F$10:$O$468,1,FALSE),VLOOKUP($A198,'20 21'!$F$10:$N$408,1,FALSE),FALSE)</f>
        <v>North West Leicestershire</v>
      </c>
      <c r="O198" t="str">
        <f>IF(VLOOKUP($A198,'21 22'!$F$10:$N$408,1,FALSE)=VLOOKUP($A198,'2021'!$F$10:$O$471,1,FALSE),VLOOKUP($A198,'21 22'!$F$10:$N$408,1,FALSE),FALSE)</f>
        <v>North West Leicestershire</v>
      </c>
      <c r="P198" t="str">
        <f>IF(VLOOKUP($A198,'22 23'!$F$10:$N$408,1,FALSE)=VLOOKUP($A198,'2022'!$F$10:$O$468,1,FALSE),VLOOKUP($A198,'22 23'!$F$10:$N$408,1,FALSE),FALSE)</f>
        <v>North West Leicestershire</v>
      </c>
      <c r="Q198" t="str">
        <f>IF(VLOOKUP($A198,'23 24'!$F$7:$N$408,1,FALSE)=VLOOKUP($A198,'2023'!$C$7:$O$468,1,FALSE),VLOOKUP($A198,'23 24'!$F$7:$N$408,1,FALSE),FALSE)</f>
        <v>North West Leicestershire</v>
      </c>
      <c r="S198" s="196" t="e">
        <f>IFERROR((VLOOKUP($A198,'0910'!$F$10:$L$433,4,FALSE)/VLOOKUP($A198,'2010'!$C$5:$K$611,9,FALSE))*1000,#N/A)</f>
        <v>#N/A</v>
      </c>
      <c r="T198" s="196">
        <f>IFERROR((VLOOKUP($A198,'1011'!$F$10:$L$433,4,FALSE)/VLOOKUP($A198,'2011'!$C$5:$K$611,9,FALSE))*1000,#N/A)</f>
        <v>9.1448344043499752</v>
      </c>
      <c r="U198" s="196">
        <f>IFERROR((VLOOKUP($A198,'1112'!$F$10:$L$408,4,FALSE)/VLOOKUP($A198,'2012'!$F$10:$M$460,8,FALSE))*1000,#N/A)</f>
        <v>12.533792086507741</v>
      </c>
      <c r="V198" s="196">
        <f>IFERROR((VLOOKUP($A198,'1213'!$F$10:$L$408,4,FALSE)/VLOOKUP($A198,'2013'!$F$10:$M$460,8,FALSE))*1000,#N/A)</f>
        <v>9.0221897098268702</v>
      </c>
      <c r="W198" s="196">
        <f>IFERROR((VLOOKUP($A198,'1314'!$F$10:$L$408,4,FALSE)/VLOOKUP($A198,'2014'!$F$10:$M$460,8,FALSE))*1000,#N/A)</f>
        <v>14.96138996138996</v>
      </c>
      <c r="X198" s="196">
        <f>IFERROR((VLOOKUP($A198,'1415'!$F$10:$L$408,4,FALSE)/VLOOKUP($A198,'2015'!$F$10:$M$460,8,FALSE))*1000,#N/A)</f>
        <v>14.000949216896061</v>
      </c>
      <c r="Y198" s="196">
        <f>IFERROR((VLOOKUP($A198,'1516'!$F$10:$L$408,4,FALSE)/VLOOKUP($A198,'2016'!$F$10:$M$460,8,FALSE))*1000,#N/A)</f>
        <v>13.494648673801768</v>
      </c>
      <c r="Z198" s="196">
        <f>IFERROR((VLOOKUP($A198,'1617'!$F$10:$L$408,4,FALSE)/VLOOKUP($A198,'2017'!$F$10:$M$460,8,FALSE))*1000,#N/A)</f>
        <v>16.655258955053615</v>
      </c>
      <c r="AA198" s="196">
        <f>IFERROR((VLOOKUP($A198,'1718'!$F$10:$L$408,4,FALSE)/VLOOKUP($A198,'2018'!$F$10:$N$460,9,FALSE))*1000,#N/A)</f>
        <v>11.607142857142858</v>
      </c>
      <c r="AB198" s="196">
        <f>IFERROR((VLOOKUP($A198,'1819'!$F$10:$L$408,4,FALSE)/VLOOKUP($A198,'2018'!$F$10:$N$460,9,FALSE))*1000,#N/A)</f>
        <v>13.839285714285714</v>
      </c>
      <c r="AC198" s="196">
        <f>IFERROR((VLOOKUP($A198,'1920'!$F$10:$L$408,4,FALSE)/VLOOKUP($A198,'2019'!$F$10:$N$464,8,FALSE))*1000,#N/A)</f>
        <v>11.864741941862764</v>
      </c>
      <c r="AD198" s="196">
        <f>IFERROR((VLOOKUP($A198,'20 21'!$F$10:$M$408,4,FALSE)/VLOOKUP($A198,'2020'!$F$10:$N$469,8,FALSE))*1000,#N/A)</f>
        <v>10.431585101088581</v>
      </c>
      <c r="AE198" s="196">
        <f>IFERROR((VLOOKUP($A198,'21 22'!$F$10:$M$408,4,FALSE)/VLOOKUP($A198,'2021'!$F$10:$N$469,8,FALSE))*1000,#N/A)</f>
        <v>14.778958190541466</v>
      </c>
      <c r="AF198" s="196">
        <f>IFERROR((VLOOKUP($A198,'22 23'!$F$10:$M$408,4,FALSE)/VLOOKUP($A198,'2022'!$F$10:$N$469,8,FALSE))*1000,#N/A)</f>
        <v>15.941269008914526</v>
      </c>
      <c r="AG198" s="196">
        <f>IFERROR((VLOOKUP($A198,'23 24'!$F$7:$M$408,4,FALSE)/VLOOKUP($A198,'2023'!$C$7:$N$469,9,FALSE))*1000,#N/A)</f>
        <v>16.53541679584961</v>
      </c>
      <c r="AI198" s="196" t="e">
        <f>IFERROR((VLOOKUP($A198,'0910'!$F$10:$L$433,5,FALSE)/VLOOKUP($A198,'2010'!$C$5:$K$611,9,FALSE))*1000,#N/A)</f>
        <v>#N/A</v>
      </c>
      <c r="AJ198" s="196">
        <f>IFERROR((VLOOKUP($A198,'1011'!$F$10:$L$433,5,FALSE)/VLOOKUP($A198,'2011'!$C$5:$K$611,9,FALSE))*1000,#N/A)</f>
        <v>1.9772614928324268</v>
      </c>
      <c r="AK198" s="196">
        <f>IFERROR((VLOOKUP($A198,'1112'!$F$10:$L$408,5,FALSE)/VLOOKUP($A198,'2012'!$F$10:$M$460,8,FALSE))*1000,#N/A)</f>
        <v>3.1948881789137378</v>
      </c>
      <c r="AL198" s="196">
        <f>IFERROR((VLOOKUP($A198,'1213'!$F$10:$L$408,5,FALSE)/VLOOKUP($A198,'2013'!$F$10:$M$460,8,FALSE))*1000,#N/A)</f>
        <v>3.4138015118263838</v>
      </c>
      <c r="AM198" s="196">
        <f>IFERROR((VLOOKUP($A198,'1314'!$F$10:$L$408,5,FALSE)/VLOOKUP($A198,'2014'!$F$10:$M$460,8,FALSE))*1000,#N/A)</f>
        <v>2.6544401544401541</v>
      </c>
      <c r="AN198" s="196">
        <f>IFERROR((VLOOKUP($A198,'1415'!$F$10:$L$408,5,FALSE)/VLOOKUP($A198,'2015'!$F$10:$M$460,8,FALSE))*1000,#N/A)</f>
        <v>3.7968675842429995</v>
      </c>
      <c r="AO198" s="196">
        <f>IFERROR((VLOOKUP($A198,'1516'!$F$10:$L$408,5,FALSE)/VLOOKUP($A198,'2016'!$F$10:$M$460,8,FALSE))*1000,#N/A)</f>
        <v>2.5593299208934388</v>
      </c>
      <c r="AP198" s="196">
        <f>IFERROR((VLOOKUP($A198,'1617'!$F$10:$L$408,5,FALSE)/VLOOKUP($A198,'2017'!$F$10:$M$460,8,FALSE))*1000,#N/A)</f>
        <v>2.2815423226100844</v>
      </c>
      <c r="AQ198" s="196">
        <f>IFERROR((VLOOKUP($A198,'1718'!$F$10:$L$408,5,FALSE)/VLOOKUP($A198,'2018'!$F$10:$N$460,9,FALSE))*1000,#N/A)</f>
        <v>3.5714285714285712</v>
      </c>
      <c r="AR198" s="196">
        <f>IFERROR((VLOOKUP($A198,'1819'!$F$10:$L$408,5,FALSE)/VLOOKUP($A198,'2018'!$F$10:$N$460,9,FALSE))*1000,#N/A)</f>
        <v>1.5625</v>
      </c>
      <c r="AS198" s="196">
        <f>IFERROR((VLOOKUP($A198,'1920'!$F$10:$L$408,5,FALSE)/VLOOKUP($A198,'2019'!$F$10:$N$464,8,FALSE))*1000,#N/A)</f>
        <v>1.9774569903104606</v>
      </c>
      <c r="AT198" s="196">
        <f>IFERROR((VLOOKUP($A198,'20 21'!$F$10:$L$408,5,FALSE)/VLOOKUP($A198,'2020'!$F$10:$N$469,8,FALSE))*1000,#N/A)</f>
        <v>0.86929875842404825</v>
      </c>
      <c r="AU198" s="196">
        <f>IFERROR((VLOOKUP($A198,'21 22'!$F$10:$L$408,5,FALSE)/VLOOKUP($A198,'2021'!$F$10:$N$469,8,FALSE))*1000,#N/A)</f>
        <v>1.4993145990404386</v>
      </c>
      <c r="AV198" s="196">
        <f>IFERROR((VLOOKUP($A198,'22 23'!$F$10:$L$408,5,FALSE)/VLOOKUP($A198,'2022'!$F$10:$N$469,8,FALSE))*1000,#N/A)</f>
        <v>1.6780283167278447</v>
      </c>
      <c r="AW198" s="196">
        <f>IFERROR((VLOOKUP($A198,'23 24'!$F$7:$M$408,5,FALSE)/VLOOKUP($A198,'2023'!$C$7:$N$469,9,FALSE))*1000,#N/A)</f>
        <v>0.82677083979248056</v>
      </c>
      <c r="AY198" s="196" t="e">
        <f>IFERROR((VLOOKUP($A198,'0910'!$F$10:$L$433,6,FALSE)/VLOOKUP($A198,'2010'!$C$5:$K$611,9,FALSE))*1000,#N/A)</f>
        <v>#N/A</v>
      </c>
      <c r="AZ198" s="196">
        <f>IFERROR((VLOOKUP($A198,'1011'!$F$10:$L$433,6,FALSE)/VLOOKUP($A198,'2011'!$C$5:$K$611,9,FALSE))*1000,#N/A)</f>
        <v>0</v>
      </c>
      <c r="BA198" s="196">
        <f>IFERROR((VLOOKUP($A198,'1112'!$F$10:$L$408,6,FALSE)/VLOOKUP($A198,'2012'!$F$10:$M$460,8,FALSE))*1000,#N/A)</f>
        <v>0</v>
      </c>
      <c r="BB198" s="196">
        <f>IFERROR((VLOOKUP($A198,'1213'!$F$10:$L$408,6,FALSE)/VLOOKUP($A198,'2013'!$F$10:$M$460,8,FALSE))*1000,#N/A)</f>
        <v>0</v>
      </c>
      <c r="BC198" s="196">
        <f>IFERROR((VLOOKUP($A198,'1314'!$F$10:$L$408,6,FALSE)/VLOOKUP($A198,'2014'!$F$10:$M$460,8,FALSE))*1000,#N/A)</f>
        <v>0</v>
      </c>
      <c r="BD198" s="196">
        <f>IFERROR((VLOOKUP($A198,'1415'!$F$10:$L$408,6,FALSE)/VLOOKUP($A198,'2015'!$F$10:$M$460,8,FALSE))*1000,#N/A)</f>
        <v>0</v>
      </c>
      <c r="BE198" s="196">
        <f>IFERROR((VLOOKUP($A198,'1516'!$F$10:$L$408,6,FALSE)/VLOOKUP($A198,'2016'!$F$10:$M$460,8,FALSE))*1000,#N/A)</f>
        <v>0</v>
      </c>
      <c r="BF198" s="196">
        <f>IFERROR((VLOOKUP($A198,'1617'!$F$10:$L$408,6,FALSE)/VLOOKUP($A198,'2017'!$F$10:$M$460,8,FALSE))*1000,#N/A)</f>
        <v>0</v>
      </c>
      <c r="BG198" s="196">
        <f>IFERROR((VLOOKUP($A198,'1718'!$F$10:$L$408,6,FALSE)/VLOOKUP($A198,'2018'!$F$10:$N$460,9,FALSE))*1000,#N/A)</f>
        <v>0</v>
      </c>
      <c r="BH198" s="196">
        <f>IFERROR((VLOOKUP($A198,'1819'!$F$10:$L$408,6,FALSE)/VLOOKUP($A198,'2018'!$F$10:$N$460,9,FALSE))*1000,#N/A)</f>
        <v>0.2232142857142857</v>
      </c>
      <c r="BI198" s="196">
        <f>IFERROR((VLOOKUP($A198,'1920'!$F$10:$L$408,6,FALSE)/VLOOKUP($A198,'2019'!$F$10:$N$464,8,FALSE))*1000,#N/A)</f>
        <v>0</v>
      </c>
      <c r="BJ198" s="196">
        <f>IFERROR((VLOOKUP($A198,'20 21'!$F$10:$L$408,6,FALSE)/VLOOKUP($A198,'2020'!$F$10:$N$469,8,FALSE))*1000,#N/A)</f>
        <v>0</v>
      </c>
      <c r="BK198" s="196">
        <f>IFERROR((VLOOKUP($A198,'21 22'!$F$10:$L$408,6,FALSE)/VLOOKUP($A198,'2021'!$F$10:$N$469,8,FALSE))*1000,#N/A)</f>
        <v>0</v>
      </c>
      <c r="BL198" s="196">
        <f>IFERROR((VLOOKUP($A198,'22 23'!$F$10:$L$408,6,FALSE)/VLOOKUP($A198,'2022'!$F$10:$N$469,8,FALSE))*1000,#N/A)</f>
        <v>0</v>
      </c>
      <c r="BM198" s="196">
        <f>IFERROR((VLOOKUP($A198,'23 24'!$F$7:$M$408,6,FALSE)/VLOOKUP($A198,'2023'!$C$7:$N$469,9,FALSE))*1000,#N/A)</f>
        <v>0</v>
      </c>
      <c r="BO198" s="196" t="e">
        <f>IFERROR((VLOOKUP($A198,'0910'!$F$10:$L$433,7,FALSE)/VLOOKUP($A198,'2010'!$C$5:$K$611,9,FALSE))*1000,#N/A)</f>
        <v>#N/A</v>
      </c>
      <c r="BP198" s="196">
        <f>IFERROR((VLOOKUP($A198,'1011'!$F$10:$L$433,7,FALSE)/VLOOKUP($A198,'2011'!$C$5:$K$611,9,FALSE))*1000,#N/A)</f>
        <v>11.122095897182401</v>
      </c>
      <c r="BQ198" s="196">
        <f>IFERROR((VLOOKUP($A198,'1112'!$F$10:$L$408,7,FALSE)/VLOOKUP($A198,'2012'!$F$10:$M$460,8,FALSE))*1000,#N/A)</f>
        <v>15.728680265421477</v>
      </c>
      <c r="BR198" s="196">
        <f>IFERROR((VLOOKUP($A198,'1213'!$F$10:$L$408,7,FALSE)/VLOOKUP($A198,'2013'!$F$10:$M$460,8,FALSE))*1000,#N/A)</f>
        <v>12.679834186783712</v>
      </c>
      <c r="BS198" s="196">
        <f>IFERROR((VLOOKUP($A198,'1314'!$F$10:$L$408,7,FALSE)/VLOOKUP($A198,'2014'!$F$10:$M$460,8,FALSE))*1000,#N/A)</f>
        <v>17.374517374517374</v>
      </c>
      <c r="BT198" s="196">
        <f>IFERROR((VLOOKUP($A198,'1415'!$F$10:$L$408,7,FALSE)/VLOOKUP($A198,'2015'!$F$10:$M$460,8,FALSE))*1000,#N/A)</f>
        <v>17.560512577123873</v>
      </c>
      <c r="BU198" s="196">
        <f>IFERROR((VLOOKUP($A198,'1516'!$F$10:$L$408,7,FALSE)/VLOOKUP($A198,'2016'!$F$10:$M$460,8,FALSE))*1000,#N/A)</f>
        <v>16.053978594695206</v>
      </c>
      <c r="BV198" s="196">
        <f>IFERROR((VLOOKUP($A198,'1617'!$F$10:$L$408,7,FALSE)/VLOOKUP($A198,'2017'!$F$10:$M$460,8,FALSE))*1000,#N/A)</f>
        <v>18.936801277663701</v>
      </c>
      <c r="BW198" s="196">
        <f>IFERROR((VLOOKUP($A198,'1718'!$F$10:$L$408,7,FALSE)/VLOOKUP($A198,'2018'!$F$10:$N$460,9,FALSE))*1000,#N/A)</f>
        <v>15.178571428571429</v>
      </c>
      <c r="BX198" s="196">
        <f>IFERROR((VLOOKUP($A198,'1819'!$F$10:$L$408,7,FALSE)/VLOOKUP($A198,'2018'!$F$10:$N$460,9,FALSE))*1000,#N/A)</f>
        <v>15.625</v>
      </c>
      <c r="BY198" s="196">
        <f>IFERROR((VLOOKUP($A198,'1920'!$F$10:$L$408,7,FALSE)/VLOOKUP($A198,'2019'!$F$10:$N$464,8,FALSE))*1000,#N/A)</f>
        <v>14.061916375541054</v>
      </c>
      <c r="BZ198" s="196">
        <f>IFERROR((VLOOKUP($A198,'20 21'!$F$10:$L$408,7,FALSE)/VLOOKUP($A198,'2020'!$F$10:$N$469,8,FALSE))*1000,#N/A)</f>
        <v>11.300883859512627</v>
      </c>
      <c r="CA198" s="196">
        <f>IFERROR((VLOOKUP($A198,'21 22'!$F$10:$L$408,7,FALSE)/VLOOKUP($A198,'2021'!$F$10:$N$469,8,FALSE))*1000,#N/A)</f>
        <v>16.492460589444828</v>
      </c>
      <c r="CB198" s="196">
        <f>IFERROR((VLOOKUP($A198,'22 23'!$F$10:$L$408,7,FALSE)/VLOOKUP($A198,'2022'!$F$10:$N$469,8,FALSE))*1000,#N/A)</f>
        <v>17.619297325642371</v>
      </c>
      <c r="CC198" s="196">
        <f>IFERROR((VLOOKUP($A198,'23 24'!$F$7:$M$408,7,FALSE)/VLOOKUP($A198,'2023'!$C$7:$N$469,9,FALSE))*1000,#N/A)</f>
        <v>17.568880345590212</v>
      </c>
      <c r="CE198" s="198" t="e">
        <f>IFERROR((VLOOKUP($A198,'0910'!$F$10:$S$433,9,FALSE)/VLOOKUP($A198,'2010'!$C$5:$K$611,9,FALSE))*1000,#N/A)</f>
        <v>#N/A</v>
      </c>
      <c r="CF198" s="198">
        <f>IFERROR((VLOOKUP($A198,'1011'!$F$10:$S$433,10,FALSE)/VLOOKUP($A198,'2011'!$C$5:$K$611,9,FALSE))*1000,#N/A)</f>
        <v>8.8976767177459219</v>
      </c>
      <c r="CG198" s="198">
        <f>IFERROR((VLOOKUP($A198,'1112'!$F$10:$S$408,9,FALSE)/VLOOKUP($A198,'2012'!$F$10:$M$460,8,FALSE))*1000,#N/A)</f>
        <v>7.8643401327107387</v>
      </c>
      <c r="CH198" s="198">
        <f>IFERROR((VLOOKUP($A198,'1213'!$F$10:$S$408,9,FALSE)/VLOOKUP($A198,'2013'!$F$10:$M$460,8,FALSE))*1000,#N/A)</f>
        <v>9.9975615703486955</v>
      </c>
      <c r="CI198" s="198">
        <f>IFERROR((VLOOKUP($A198,'1314'!$F$10:$S$408,9,FALSE)/VLOOKUP($A198,'2014'!$F$10:$M$460,8,FALSE))*1000,#N/A)</f>
        <v>12.789575289575289</v>
      </c>
      <c r="CJ198" s="198">
        <f>IFERROR((VLOOKUP($A198,'1415'!$F$10:$S$408,9,FALSE)/VLOOKUP($A198,'2015'!$F$10:$M$460,8,FALSE))*1000,#N/A)</f>
        <v>16.848599905078309</v>
      </c>
      <c r="CK198" s="198">
        <f>IFERROR((VLOOKUP($A198,'1516'!$F$10:$S$408,9,FALSE)/VLOOKUP($A198,'2016'!$F$10:$M$460,8,FALSE))*1000,#N/A)</f>
        <v>15.355979525360633</v>
      </c>
      <c r="CL198" s="198">
        <f>IFERROR((VLOOKUP($A198,'1617'!$F$10:$S$408,9,FALSE)/VLOOKUP($A198,'2017'!$F$10:$M$460,8,FALSE))*1000,#N/A)</f>
        <v>14.373716632443532</v>
      </c>
      <c r="CM198" s="198">
        <f>IFERROR((VLOOKUP($A198,'1718'!$F$10:$S$408,9,FALSE)/VLOOKUP($A198,'2018'!$F$10:$N$460,9,FALSE))*1000,#N/A)</f>
        <v>11.830357142857142</v>
      </c>
      <c r="CN198" s="198">
        <f>IFERROR((VLOOKUP($A198,'1819'!$F$10:$S$408,9,FALSE)/VLOOKUP($A198,'2018'!$F$10:$N$460,9,FALSE))*1000,#N/A)</f>
        <v>12.276785714285714</v>
      </c>
      <c r="CO198" s="198">
        <f>IFERROR((VLOOKUP($A198,'1920'!$F$10:$S$408,9,FALSE)/VLOOKUP($A198,'2019'!$F$10:$N$464,8,FALSE))*1000,#N/A)</f>
        <v>12.304176828598422</v>
      </c>
      <c r="CP198" s="198">
        <f>IFERROR((VLOOKUP($A198,'20 21'!$F$10:$S$408,9,FALSE)/VLOOKUP($A198,'2020'!$F$10:$N$469,8,FALSE))*1000,#N/A)</f>
        <v>9.5622863426645317</v>
      </c>
      <c r="CQ198" s="198">
        <f>IFERROR((VLOOKUP($A198,'21 22'!$F$10:$S$408,9,FALSE)/VLOOKUP($A198,'2021'!$F$10:$N$469,8,FALSE))*1000,#N/A)</f>
        <v>11.566141192597669</v>
      </c>
      <c r="CR198" s="198">
        <f>IFERROR((VLOOKUP($A198,'22 23'!$F$10:$S$408,9,FALSE)/VLOOKUP($A198,'2022'!$F$10:$N$469,8,FALSE))*1000,#N/A)</f>
        <v>12.794965915049817</v>
      </c>
      <c r="CS198" s="196">
        <f>IFERROR((VLOOKUP($A198,'23 24'!$F$7:$S$408,9,FALSE)/VLOOKUP($A198,'2023'!$C$7:$N$469,9,FALSE))*1000,#N/A)</f>
        <v>10.334635497406007</v>
      </c>
      <c r="CU198" s="198" t="e">
        <f>IFERROR((VLOOKUP($A198,'0910'!$F$10:$S$433,10,FALSE)/VLOOKUP($A198,'2010'!$C$5:$K$611,9,FALSE))*1000,#N/A)</f>
        <v>#N/A</v>
      </c>
      <c r="CV198" s="198">
        <f>IFERROR((VLOOKUP($A198,'1011'!$F$10:$S$433,11,FALSE)/VLOOKUP($A198,'2011'!$C$5:$K$611,9,FALSE))*1000,#N/A)</f>
        <v>1.9772614928324268</v>
      </c>
      <c r="CW198" s="198">
        <f>IFERROR((VLOOKUP($A198,'1112'!$F$10:$S$408,10,FALSE)/VLOOKUP($A198,'2012'!$F$10:$M$460,8,FALSE))*1000,#N/A)</f>
        <v>1.7203244040304744</v>
      </c>
      <c r="CX198" s="198">
        <f>IFERROR((VLOOKUP($A198,'1213'!$F$10:$S$408,10,FALSE)/VLOOKUP($A198,'2013'!$F$10:$M$460,8,FALSE))*1000,#N/A)</f>
        <v>3.4138015118263838</v>
      </c>
      <c r="CY198" s="198">
        <f>IFERROR((VLOOKUP($A198,'1314'!$F$10:$S$408,10,FALSE)/VLOOKUP($A198,'2014'!$F$10:$M$460,8,FALSE))*1000,#N/A)</f>
        <v>3.1370656370656369</v>
      </c>
      <c r="CZ198" s="198">
        <f>IFERROR((VLOOKUP($A198,'1415'!$F$10:$S$408,10,FALSE)/VLOOKUP($A198,'2015'!$F$10:$M$460,8,FALSE))*1000,#N/A)</f>
        <v>4.2714760322733749</v>
      </c>
      <c r="DA198" s="198">
        <f>IFERROR((VLOOKUP($A198,'1516'!$F$10:$S$408,10,FALSE)/VLOOKUP($A198,'2016'!$F$10:$M$460,8,FALSE))*1000,#N/A)</f>
        <v>4.1879944160074452</v>
      </c>
      <c r="DB198" s="198">
        <f>IFERROR((VLOOKUP($A198,'1617'!$F$10:$S$408,10,FALSE)/VLOOKUP($A198,'2017'!$F$10:$M$460,8,FALSE))*1000,#N/A)</f>
        <v>2.2815423226100844</v>
      </c>
      <c r="DC198" s="198">
        <f>IFERROR((VLOOKUP($A198,'1718'!$F$10:$S$408,10,FALSE)/VLOOKUP($A198,'2018'!$F$10:$N$460,9,FALSE))*1000,#N/A)</f>
        <v>4.0178571428571423</v>
      </c>
      <c r="DD198" s="198">
        <f>IFERROR((VLOOKUP($A198,'1819'!$F$10:$S$408,10,FALSE)/VLOOKUP($A198,'2018'!$F$10:$N$460,9,FALSE))*1000,#N/A)</f>
        <v>0.89285714285714279</v>
      </c>
      <c r="DE198" s="198">
        <f>IFERROR((VLOOKUP($A198,'1920'!$F$10:$S$408,10,FALSE)/VLOOKUP($A198,'2019'!$F$10:$N$464,8,FALSE))*1000,#N/A)</f>
        <v>1.9774569903104606</v>
      </c>
      <c r="DF198" s="198">
        <f>IFERROR((VLOOKUP($A198,'20 21'!$F$10:$S$408,10,FALSE)/VLOOKUP($A198,'2020'!$F$10:$N$469,8,FALSE))*1000,#N/A)</f>
        <v>0.86929875842404825</v>
      </c>
      <c r="DG198" s="198">
        <f>IFERROR((VLOOKUP($A198,'21 22'!$F$10:$S$408,10,FALSE)/VLOOKUP($A198,'2021'!$F$10:$N$469,8,FALSE))*1000,#N/A)</f>
        <v>1.2851267991775188</v>
      </c>
      <c r="DH198" s="198">
        <f>IFERROR((VLOOKUP($A198,'22 23'!$F$10:$S$408,10,FALSE)/VLOOKUP($A198,'2022'!$F$10:$N$469,8,FALSE))*1000,#N/A)</f>
        <v>1.8877818563188253</v>
      </c>
      <c r="DI198" s="196">
        <f>IFERROR((VLOOKUP($A198,'23 24'!$F$7:$S$408,10,FALSE)/VLOOKUP($A198,'2023'!$C$7:$N$469,9,FALSE))*1000,#N/A)</f>
        <v>1.0334635497406006</v>
      </c>
      <c r="DK198" s="198" t="e">
        <f>IFERROR((VLOOKUP($A198,'0910'!$F$10:$S$433,11,FALSE)/VLOOKUP($A198,'2010'!$C$5:$K$611,9,FALSE))*1000,#N/A)</f>
        <v>#N/A</v>
      </c>
      <c r="DL198" s="198">
        <f>IFERROR((VLOOKUP($A198,'1011'!$F$10:$S$433,12,FALSE)/VLOOKUP($A198,'2011'!$C$5:$K$611,9,FALSE))*1000,#N/A)</f>
        <v>0</v>
      </c>
      <c r="DM198" s="198">
        <f>IFERROR((VLOOKUP($A198,'1112'!$F$10:$S$408,11,FALSE)/VLOOKUP($A198,'2012'!$F$10:$M$460,8,FALSE))*1000,#N/A)</f>
        <v>0</v>
      </c>
      <c r="DN198" s="198">
        <f>IFERROR((VLOOKUP($A198,'1213'!$F$10:$S$408,11,FALSE)/VLOOKUP($A198,'2013'!$F$10:$M$460,8,FALSE))*1000,#N/A)</f>
        <v>0</v>
      </c>
      <c r="DO198" s="198">
        <f>IFERROR((VLOOKUP($A198,'1314'!$F$10:$S$408,11,FALSE)/VLOOKUP($A198,'2014'!$F$10:$M$460,8,FALSE))*1000,#N/A)</f>
        <v>0</v>
      </c>
      <c r="DP198" s="198">
        <f>IFERROR((VLOOKUP($A198,'1415'!$F$10:$S$408,11,FALSE)/VLOOKUP($A198,'2015'!$F$10:$M$460,8,FALSE))*1000,#N/A)</f>
        <v>0</v>
      </c>
      <c r="DQ198" s="198">
        <f>IFERROR((VLOOKUP($A198,'1516'!$F$10:$S$408,11,FALSE)/VLOOKUP($A198,'2016'!$F$10:$M$460,8,FALSE))*1000,#N/A)</f>
        <v>0</v>
      </c>
      <c r="DR198" s="198">
        <f>IFERROR((VLOOKUP($A198,'1617'!$F$10:$S$408,11,FALSE)/VLOOKUP($A198,'2017'!$F$10:$M$460,8,FALSE))*1000,#N/A)</f>
        <v>0</v>
      </c>
      <c r="DS198" s="198">
        <f>IFERROR((VLOOKUP($A198,'1718'!$F$10:$S$408,11,FALSE)/VLOOKUP($A198,'2018'!$F$10:$N$460,9,FALSE))*1000,#N/A)</f>
        <v>0</v>
      </c>
      <c r="DT198" s="198">
        <f>IFERROR((VLOOKUP($A198,'1819'!$F$10:$S$408,11,FALSE)/VLOOKUP($A198,'2018'!$F$10:$N$460,9,FALSE))*1000,#N/A)</f>
        <v>0</v>
      </c>
      <c r="DU198" s="198">
        <f>IFERROR((VLOOKUP($A198,'1920'!$F$10:$S$408,11,FALSE)/VLOOKUP($A198,'2019'!$F$10:$N$464,8,FALSE))*1000,#N/A)</f>
        <v>0</v>
      </c>
      <c r="DV198" s="198">
        <f>IFERROR((VLOOKUP($A198,'20 21'!$F$10:$S$408,11,FALSE)/VLOOKUP($A198,'2020'!$F$10:$N$469,8,FALSE))*1000,#N/A)</f>
        <v>0</v>
      </c>
      <c r="DW198" s="198">
        <f>IFERROR((VLOOKUP($A198,'21 22'!$F$10:$S$408,11,FALSE)/VLOOKUP($A198,'2021'!$F$10:$N$469,8,FALSE))*1000,#N/A)</f>
        <v>0</v>
      </c>
      <c r="DX198" s="198">
        <f>IFERROR((VLOOKUP($A198,'22 23'!$F$10:$S$408,11,FALSE)/VLOOKUP($A198,'2022'!$F$10:$N$469,8,FALSE))*1000,#N/A)</f>
        <v>0</v>
      </c>
      <c r="DY198" s="196">
        <f>IFERROR((VLOOKUP($A198,'23 24'!$F$7:$S$408,11,FALSE)/VLOOKUP($A198,'2023'!$C$7:$N$469,9,FALSE))*1000,#N/A)</f>
        <v>0</v>
      </c>
      <c r="EA198" s="198" t="e">
        <f>IFERROR((VLOOKUP($A198,'0910'!$F$10:$S$433,12,FALSE)/VLOOKUP($A198,'2010'!$C$5:$K$611,9,FALSE))*1000,#N/A)</f>
        <v>#N/A</v>
      </c>
      <c r="EB198" s="198">
        <f>IFERROR((VLOOKUP($A198,'1011'!$F$10:$S$433,13,FALSE)/VLOOKUP($A198,'2011'!$C$5:$K$611,9,FALSE))*1000,#N/A)</f>
        <v>10.627780523974296</v>
      </c>
      <c r="EC198" s="198">
        <f>IFERROR((VLOOKUP($A198,'1112'!$F$10:$S$408,12,FALSE)/VLOOKUP($A198,'2012'!$F$10:$M$460,8,FALSE))*1000,#N/A)</f>
        <v>9.5846645367412133</v>
      </c>
      <c r="ED198" s="198">
        <f>IFERROR((VLOOKUP($A198,'1213'!$F$10:$S$408,12,FALSE)/VLOOKUP($A198,'2013'!$F$10:$M$460,8,FALSE))*1000,#N/A)</f>
        <v>13.167520117044623</v>
      </c>
      <c r="EE198" s="198">
        <f>IFERROR((VLOOKUP($A198,'1314'!$F$10:$S$408,12,FALSE)/VLOOKUP($A198,'2014'!$F$10:$M$460,8,FALSE))*1000,#N/A)</f>
        <v>15.926640926640927</v>
      </c>
      <c r="EF198" s="198">
        <f>IFERROR((VLOOKUP($A198,'1415'!$F$10:$S$408,12,FALSE)/VLOOKUP($A198,'2015'!$F$10:$M$460,8,FALSE))*1000,#N/A)</f>
        <v>20.882771713336499</v>
      </c>
      <c r="EG198" s="198">
        <f>IFERROR((VLOOKUP($A198,'1516'!$F$10:$S$408,12,FALSE)/VLOOKUP($A198,'2016'!$F$10:$M$460,8,FALSE))*1000,#N/A)</f>
        <v>19.543973941368076</v>
      </c>
      <c r="EH198" s="198">
        <f>IFERROR((VLOOKUP($A198,'1617'!$F$10:$S$408,12,FALSE)/VLOOKUP($A198,'2017'!$F$10:$M$460,8,FALSE))*1000,#N/A)</f>
        <v>16.655258955053615</v>
      </c>
      <c r="EI198" s="198">
        <f>IFERROR((VLOOKUP($A198,'1718'!$F$10:$S$408,12,FALSE)/VLOOKUP($A198,'2018'!$F$10:$N$460,9,FALSE))*1000,#N/A)</f>
        <v>15.848214285714285</v>
      </c>
      <c r="EJ198" s="198">
        <f>IFERROR((VLOOKUP($A198,'1819'!$F$10:$S$408,12,FALSE)/VLOOKUP($A198,'2018'!$F$10:$N$460,9,FALSE))*1000,#N/A)</f>
        <v>13.169642857142858</v>
      </c>
      <c r="EK198" s="198">
        <f>IFERROR((VLOOKUP($A198,'1920'!$F$10:$S$408,12,FALSE)/VLOOKUP($A198,'2019'!$F$10:$N$464,8,FALSE))*1000,#N/A)</f>
        <v>14.281633818908883</v>
      </c>
      <c r="EL198" s="198">
        <f>IFERROR((VLOOKUP($A198,'20 21'!$F$10:$S$408,12,FALSE)/VLOOKUP($A198,'2020'!$F$10:$N$469,8,FALSE))*1000,#N/A)</f>
        <v>10.64890979069459</v>
      </c>
      <c r="EM198" s="198">
        <f>IFERROR((VLOOKUP($A198,'21 22'!$F$10:$S$408,12,FALSE)/VLOOKUP($A198,'2021'!$F$10:$N$469,8,FALSE))*1000,#N/A)</f>
        <v>12.637080191912268</v>
      </c>
      <c r="EN198" s="198">
        <f>IFERROR((VLOOKUP($A198,'22 23'!$F$10:$S$408,12,FALSE)/VLOOKUP($A198,'2022'!$F$10:$N$469,8,FALSE))*1000,#N/A)</f>
        <v>14.682747771368643</v>
      </c>
      <c r="EO198" s="196">
        <f>IFERROR((VLOOKUP($A198,'23 24'!$F$7:$S$408,12,FALSE)/VLOOKUP($A198,'2023'!$C$7:$N$469,9,FALSE))*1000,#N/A)</f>
        <v>11.368099047146607</v>
      </c>
    </row>
    <row r="199" spans="1:145" x14ac:dyDescent="0.3">
      <c r="A199" t="s">
        <v>1030</v>
      </c>
      <c r="B199" t="s">
        <v>1743</v>
      </c>
      <c r="C199" t="str">
        <f>IF(VLOOKUP($A199,'0910'!$F$10:$L$433,1,FALSE)=VLOOKUP($A199,'2010'!$C$5:$K$611,1,FALSE),VLOOKUP($A199,'0910'!$F$10:$L$433,1,FALSE),FALSE)</f>
        <v>Northampton</v>
      </c>
      <c r="D199" t="str">
        <f>IF(VLOOKUP($A199,'1011'!$F$10:$L$433,1,FALSE)=VLOOKUP($A199,'2011'!$C$5:$K$611,1,FALSE),VLOOKUP($A199,'1011'!$F$10:$L$433,1,FALSE),FALSE)</f>
        <v>Northampton</v>
      </c>
      <c r="E199" t="str">
        <f>IF(VLOOKUP(A199,'1112'!$F$10:$L$408,1,FALSE)=VLOOKUP(A199,'2012'!$F$10:$M$460,1,FALSE),VLOOKUP(A199,'1112'!$F$10:$L$408,1,FALSE),FALSE)</f>
        <v>Northampton</v>
      </c>
      <c r="F199" t="str">
        <f>IF(VLOOKUP($A199,'1213'!$F$10:$L$408,1,FALSE)=VLOOKUP($A199,'2013'!$F$10:$M$460,1,FALSE),VLOOKUP($A199,'1213'!$F$10:$L$408,1,FALSE),FALSE)</f>
        <v>Northampton</v>
      </c>
      <c r="G199" t="str">
        <f>IF(VLOOKUP($A199,'1314'!$F$10:$L$408,1,FALSE)=VLOOKUP($A199,'2014'!$F$10:$M$460,1,FALSE),VLOOKUP($A199,'1314'!$F$10:$L$408,1,FALSE),FALSE)</f>
        <v>Northampton</v>
      </c>
      <c r="H199" t="str">
        <f>IF(VLOOKUP($A199,'1415'!$F$10:$L$408,1,FALSE)=VLOOKUP($A199,'2015'!$F$10:$M$460,1,FALSE),VLOOKUP($A199,'1415'!$F$10:$L$408,1,FALSE),FALSE)</f>
        <v>Northampton</v>
      </c>
      <c r="I199" t="str">
        <f>IF(VLOOKUP($A199,'1516'!$F$10:$L$408,1,FALSE)=VLOOKUP($A199,'2015'!$F$10:$M$460,1,FALSE),VLOOKUP($A199,'1516'!$F$10:$L$408,1,FALSE),FALSE)</f>
        <v>Northampton</v>
      </c>
      <c r="J199" t="str">
        <f>IF(VLOOKUP($A199,'1617'!$F$10:$L$408,1,FALSE)=VLOOKUP($A199,'2016'!$F$10:$M$460,1,FALSE),VLOOKUP($A199,'1617'!$F$10:$L$408,1,FALSE),FALSE)</f>
        <v>Northampton</v>
      </c>
      <c r="K199" t="str">
        <f>IF(VLOOKUP($A199,'1718'!$F$10:$M$408,1,FALSE)=VLOOKUP($A199,'2017'!$F$10:$M$460,1,FALSE),VLOOKUP($A199,'1718'!$F$10:$M$408,1,FALSE),FALSE)</f>
        <v>Northampton</v>
      </c>
      <c r="L199" t="str">
        <f>IF(VLOOKUP($A199,'1819'!$F$10:$M$408,1,FALSE)=VLOOKUP($A199,'2018'!$F$10:$M$460,1,FALSE),VLOOKUP($A199,'1819'!$F$10:$M$408,1,FALSE),FALSE)</f>
        <v>Northampton</v>
      </c>
      <c r="M199" t="str">
        <f>IF(VLOOKUP($A199,'1920'!$F$10:$M$408,1,FALSE)=VLOOKUP($A199,'2019'!$F$10:$M$464,1,FALSE),VLOOKUP($A199,'1920'!$F$10:$M$408,1,FALSE),FALSE)</f>
        <v>Northampton</v>
      </c>
      <c r="N199" t="str">
        <f>IF(VLOOKUP($A199,'20 21'!$F$10:$N$408,1,FALSE)=VLOOKUP($A199,'2020'!$F$10:$O$468,1,FALSE),VLOOKUP($A199,'20 21'!$F$10:$N$408,1,FALSE),FALSE)</f>
        <v>Northampton</v>
      </c>
      <c r="O199" t="e">
        <f>IF(VLOOKUP($A199,'21 22'!$F$10:$N$408,1,FALSE)=VLOOKUP($A199,'2021'!$F$10:$O$471,1,FALSE),VLOOKUP($A199,'21 22'!$F$10:$N$408,1,FALSE),FALSE)</f>
        <v>#N/A</v>
      </c>
      <c r="P199" t="e">
        <f>IF(VLOOKUP($A199,'22 23'!$F$10:$N$408,1,FALSE)=VLOOKUP($A199,'2022'!$F$10:$O$468,1,FALSE),VLOOKUP($A199,'22 23'!$F$10:$N$408,1,FALSE),FALSE)</f>
        <v>#N/A</v>
      </c>
      <c r="Q199" t="e">
        <f>IF(VLOOKUP($A199,'23 24'!$F$7:$N$408,1,FALSE)=VLOOKUP($A199,'2023'!$C$7:$O$468,1,FALSE),VLOOKUP($A199,'23 24'!$F$7:$N$408,1,FALSE),FALSE)</f>
        <v>#N/A</v>
      </c>
      <c r="S199" s="196">
        <f>IFERROR((VLOOKUP($A199,'0910'!$F$10:$L$433,4,FALSE)/VLOOKUP($A199,'2010'!$C$5:$K$611,9,FALSE))*1000,#N/A)</f>
        <v>2.7406270554702918</v>
      </c>
      <c r="T199" s="196">
        <f>IFERROR((VLOOKUP($A199,'1011'!$F$10:$L$433,4,FALSE)/VLOOKUP($A199,'2011'!$C$5:$K$611,9,FALSE))*1000,#N/A)</f>
        <v>2.5142107564494971</v>
      </c>
      <c r="U199" s="196">
        <f>IFERROR((VLOOKUP($A199,'1112'!$F$10:$L$408,4,FALSE)/VLOOKUP($A199,'2012'!$F$10:$M$460,8,FALSE))*1000,#N/A)</f>
        <v>2.9376564030029377</v>
      </c>
      <c r="V199" s="196">
        <f>IFERROR((VLOOKUP($A199,'1213'!$F$10:$L$408,4,FALSE)/VLOOKUP($A199,'2013'!$F$10:$M$460,8,FALSE))*1000,#N/A)</f>
        <v>3.5706557022289549</v>
      </c>
      <c r="W199" s="196">
        <f>IFERROR((VLOOKUP($A199,'1314'!$F$10:$L$408,4,FALSE)/VLOOKUP($A199,'2014'!$F$10:$M$460,8,FALSE))*1000,#N/A)</f>
        <v>6.2191722067338624</v>
      </c>
      <c r="X199" s="196">
        <f>IFERROR((VLOOKUP($A199,'1415'!$F$10:$L$408,4,FALSE)/VLOOKUP($A199,'2015'!$F$10:$M$460,8,FALSE))*1000,#N/A)</f>
        <v>5.7391858858539697</v>
      </c>
      <c r="Y199" s="196">
        <f>IFERROR((VLOOKUP($A199,'1516'!$F$10:$L$408,4,FALSE)/VLOOKUP($A199,'2016'!$F$10:$M$460,8,FALSE))*1000,#N/A)</f>
        <v>3.9017188653379735</v>
      </c>
      <c r="Z199" s="196">
        <f>IFERROR((VLOOKUP($A199,'1617'!$F$10:$L$408,4,FALSE)/VLOOKUP($A199,'2017'!$F$10:$M$460,8,FALSE))*1000,#N/A)</f>
        <v>2.5046963055729492</v>
      </c>
      <c r="AA199" s="196">
        <f>IFERROR((VLOOKUP($A199,'1718'!$F$10:$L$408,4,FALSE)/VLOOKUP($A199,'2018'!$F$10:$N$460,9,FALSE))*1000,#N/A)</f>
        <v>1.2418503570319777</v>
      </c>
      <c r="AB199" s="196">
        <f>IFERROR((VLOOKUP($A199,'1819'!$F$10:$L$408,4,FALSE)/VLOOKUP($A199,'2018'!$F$10:$N$460,9,FALSE))*1000,#N/A)</f>
        <v>1.6558004760426368</v>
      </c>
      <c r="AC199" s="196">
        <f>IFERROR((VLOOKUP($A199,'1920'!$F$10:$L$408,4,FALSE)/VLOOKUP($A199,'2019'!$F$10:$N$464,8,FALSE))*1000,#N/A)</f>
        <v>3.1884475346100838</v>
      </c>
      <c r="AD199" s="196">
        <f>IFERROR((VLOOKUP($A199,'20 21'!$F$10:$M$408,4,FALSE)/VLOOKUP($A199,'2020'!$F$10:$N$469,8,FALSE))*1000,#N/A)</f>
        <v>5.0439631831039344</v>
      </c>
      <c r="AE199" s="196" t="e">
        <f>IFERROR((VLOOKUP($A199,'21 22'!$F$10:$M$408,4,FALSE)/VLOOKUP($A199,'2021'!$F$10:$N$469,8,FALSE))*1000,#N/A)</f>
        <v>#N/A</v>
      </c>
      <c r="AF199" s="196" t="e">
        <f>IFERROR((VLOOKUP($A199,'22 23'!$F$10:$M$408,4,FALSE)/VLOOKUP($A199,'2022'!$F$10:$N$469,8,FALSE))*1000,#N/A)</f>
        <v>#N/A</v>
      </c>
      <c r="AG199" s="196" t="e">
        <f>IFERROR((VLOOKUP($A199,'23 24'!$F$7:$M$408,4,FALSE)/VLOOKUP($A199,'2023'!$C$7:$N$469,9,FALSE))*1000,#N/A)</f>
        <v>#N/A</v>
      </c>
      <c r="AI199" s="196">
        <f>IFERROR((VLOOKUP($A199,'0910'!$F$10:$L$433,5,FALSE)/VLOOKUP($A199,'2010'!$C$5:$K$611,9,FALSE))*1000,#N/A)</f>
        <v>0.4385003288752467</v>
      </c>
      <c r="AJ199" s="196">
        <f>IFERROR((VLOOKUP($A199,'1011'!$F$10:$L$433,5,FALSE)/VLOOKUP($A199,'2011'!$C$5:$K$611,9,FALSE))*1000,#N/A)</f>
        <v>0.43725404459991257</v>
      </c>
      <c r="AK199" s="196">
        <f>IFERROR((VLOOKUP($A199,'1112'!$F$10:$L$408,5,FALSE)/VLOOKUP($A199,'2012'!$F$10:$M$460,8,FALSE))*1000,#N/A)</f>
        <v>1.3056250680013057</v>
      </c>
      <c r="AL199" s="196">
        <f>IFERROR((VLOOKUP($A199,'1213'!$F$10:$L$408,5,FALSE)/VLOOKUP($A199,'2013'!$F$10:$M$460,8,FALSE))*1000,#N/A)</f>
        <v>1.8394286950876435</v>
      </c>
      <c r="AM199" s="196">
        <f>IFERROR((VLOOKUP($A199,'1314'!$F$10:$L$408,5,FALSE)/VLOOKUP($A199,'2014'!$F$10:$M$460,8,FALSE))*1000,#N/A)</f>
        <v>1.0722710701265279</v>
      </c>
      <c r="AN199" s="196">
        <f>IFERROR((VLOOKUP($A199,'1415'!$F$10:$L$408,5,FALSE)/VLOOKUP($A199,'2015'!$F$10:$M$460,8,FALSE))*1000,#N/A)</f>
        <v>1.9130619619513232</v>
      </c>
      <c r="AO199" s="196">
        <f>IFERROR((VLOOKUP($A199,'1516'!$F$10:$L$408,5,FALSE)/VLOOKUP($A199,'2016'!$F$10:$M$460,8,FALSE))*1000,#N/A)</f>
        <v>1.4763260571549088</v>
      </c>
      <c r="AP199" s="196">
        <f>IFERROR((VLOOKUP($A199,'1617'!$F$10:$L$408,5,FALSE)/VLOOKUP($A199,'2017'!$F$10:$M$460,8,FALSE))*1000,#N/A)</f>
        <v>1.6697975370486329</v>
      </c>
      <c r="AQ199" s="196">
        <f>IFERROR((VLOOKUP($A199,'1718'!$F$10:$L$408,5,FALSE)/VLOOKUP($A199,'2018'!$F$10:$N$460,9,FALSE))*1000,#N/A)</f>
        <v>0.4139501190106592</v>
      </c>
      <c r="AR199" s="196">
        <f>IFERROR((VLOOKUP($A199,'1819'!$F$10:$L$408,5,FALSE)/VLOOKUP($A199,'2018'!$F$10:$N$460,9,FALSE))*1000,#N/A)</f>
        <v>1.034875297526648</v>
      </c>
      <c r="AS199" s="196">
        <f>IFERROR((VLOOKUP($A199,'1920'!$F$10:$L$408,5,FALSE)/VLOOKUP($A199,'2019'!$F$10:$N$464,8,FALSE))*1000,#N/A)</f>
        <v>1.0285314627774464</v>
      </c>
      <c r="AT199" s="196">
        <f>IFERROR((VLOOKUP($A199,'20 21'!$F$10:$L$408,5,FALSE)/VLOOKUP($A199,'2020'!$F$10:$N$469,8,FALSE))*1000,#N/A)</f>
        <v>0.70615484563455078</v>
      </c>
      <c r="AU199" s="196" t="e">
        <f>IFERROR((VLOOKUP($A199,'21 22'!$F$10:$L$408,5,FALSE)/VLOOKUP($A199,'2021'!$F$10:$N$469,8,FALSE))*1000,#N/A)</f>
        <v>#N/A</v>
      </c>
      <c r="AV199" s="196" t="e">
        <f>IFERROR((VLOOKUP($A199,'22 23'!$F$10:$L$408,5,FALSE)/VLOOKUP($A199,'2022'!$F$10:$N$469,8,FALSE))*1000,#N/A)</f>
        <v>#N/A</v>
      </c>
      <c r="AW199" s="196" t="e">
        <f>IFERROR((VLOOKUP($A199,'23 24'!$F$7:$M$408,5,FALSE)/VLOOKUP($A199,'2023'!$C$7:$N$469,9,FALSE))*1000,#N/A)</f>
        <v>#N/A</v>
      </c>
      <c r="AY199" s="196">
        <f>IFERROR((VLOOKUP($A199,'0910'!$F$10:$L$433,6,FALSE)/VLOOKUP($A199,'2010'!$C$5:$K$611,9,FALSE))*1000,#N/A)</f>
        <v>0</v>
      </c>
      <c r="AZ199" s="196">
        <f>IFERROR((VLOOKUP($A199,'1011'!$F$10:$L$433,6,FALSE)/VLOOKUP($A199,'2011'!$C$5:$K$611,9,FALSE))*1000,#N/A)</f>
        <v>0</v>
      </c>
      <c r="BA199" s="196">
        <f>IFERROR((VLOOKUP($A199,'1112'!$F$10:$L$408,6,FALSE)/VLOOKUP($A199,'2012'!$F$10:$M$460,8,FALSE))*1000,#N/A)</f>
        <v>0</v>
      </c>
      <c r="BB199" s="196">
        <f>IFERROR((VLOOKUP($A199,'1213'!$F$10:$L$408,6,FALSE)/VLOOKUP($A199,'2013'!$F$10:$M$460,8,FALSE))*1000,#N/A)</f>
        <v>0.3246050638389959</v>
      </c>
      <c r="BC199" s="196">
        <f>IFERROR((VLOOKUP($A199,'1314'!$F$10:$L$408,6,FALSE)/VLOOKUP($A199,'2014'!$F$10:$M$460,8,FALSE))*1000,#N/A)</f>
        <v>0</v>
      </c>
      <c r="BD199" s="196">
        <f>IFERROR((VLOOKUP($A199,'1415'!$F$10:$L$408,6,FALSE)/VLOOKUP($A199,'2015'!$F$10:$M$460,8,FALSE))*1000,#N/A)</f>
        <v>0</v>
      </c>
      <c r="BE199" s="196">
        <f>IFERROR((VLOOKUP($A199,'1516'!$F$10:$L$408,6,FALSE)/VLOOKUP($A199,'2016'!$F$10:$M$460,8,FALSE))*1000,#N/A)</f>
        <v>0</v>
      </c>
      <c r="BF199" s="196">
        <f>IFERROR((VLOOKUP($A199,'1617'!$F$10:$L$408,6,FALSE)/VLOOKUP($A199,'2017'!$F$10:$M$460,8,FALSE))*1000,#N/A)</f>
        <v>0</v>
      </c>
      <c r="BG199" s="196">
        <f>IFERROR((VLOOKUP($A199,'1718'!$F$10:$L$408,6,FALSE)/VLOOKUP($A199,'2018'!$F$10:$N$460,9,FALSE))*1000,#N/A)</f>
        <v>0</v>
      </c>
      <c r="BH199" s="196">
        <f>IFERROR((VLOOKUP($A199,'1819'!$F$10:$L$408,6,FALSE)/VLOOKUP($A199,'2018'!$F$10:$N$460,9,FALSE))*1000,#N/A)</f>
        <v>0</v>
      </c>
      <c r="BI199" s="196">
        <f>IFERROR((VLOOKUP($A199,'1920'!$F$10:$L$408,6,FALSE)/VLOOKUP($A199,'2019'!$F$10:$N$464,8,FALSE))*1000,#N/A)</f>
        <v>0</v>
      </c>
      <c r="BJ199" s="196">
        <f>IFERROR((VLOOKUP($A199,'20 21'!$F$10:$L$408,6,FALSE)/VLOOKUP($A199,'2020'!$F$10:$N$469,8,FALSE))*1000,#N/A)</f>
        <v>0</v>
      </c>
      <c r="BK199" s="196" t="e">
        <f>IFERROR((VLOOKUP($A199,'21 22'!$F$10:$L$408,6,FALSE)/VLOOKUP($A199,'2021'!$F$10:$N$469,8,FALSE))*1000,#N/A)</f>
        <v>#N/A</v>
      </c>
      <c r="BL199" s="196" t="e">
        <f>IFERROR((VLOOKUP($A199,'22 23'!$F$10:$L$408,6,FALSE)/VLOOKUP($A199,'2022'!$F$10:$N$469,8,FALSE))*1000,#N/A)</f>
        <v>#N/A</v>
      </c>
      <c r="BM199" s="196" t="e">
        <f>IFERROR((VLOOKUP($A199,'23 24'!$F$7:$M$408,6,FALSE)/VLOOKUP($A199,'2023'!$C$7:$N$469,9,FALSE))*1000,#N/A)</f>
        <v>#N/A</v>
      </c>
      <c r="BO199" s="196">
        <f>IFERROR((VLOOKUP($A199,'0910'!$F$10:$L$433,7,FALSE)/VLOOKUP($A199,'2010'!$C$5:$K$611,9,FALSE))*1000,#N/A)</f>
        <v>3.1791273843455383</v>
      </c>
      <c r="BP199" s="196">
        <f>IFERROR((VLOOKUP($A199,'1011'!$F$10:$L$433,7,FALSE)/VLOOKUP($A199,'2011'!$C$5:$K$611,9,FALSE))*1000,#N/A)</f>
        <v>2.9514648010494096</v>
      </c>
      <c r="BQ199" s="196">
        <f>IFERROR((VLOOKUP($A199,'1112'!$F$10:$L$408,7,FALSE)/VLOOKUP($A199,'2012'!$F$10:$M$460,8,FALSE))*1000,#N/A)</f>
        <v>4.2432814710042432</v>
      </c>
      <c r="BR199" s="196">
        <f>IFERROR((VLOOKUP($A199,'1213'!$F$10:$L$408,7,FALSE)/VLOOKUP($A199,'2013'!$F$10:$M$460,8,FALSE))*1000,#N/A)</f>
        <v>5.7346894611555941</v>
      </c>
      <c r="BS199" s="196">
        <f>IFERROR((VLOOKUP($A199,'1314'!$F$10:$L$408,7,FALSE)/VLOOKUP($A199,'2014'!$F$10:$M$460,8,FALSE))*1000,#N/A)</f>
        <v>7.2914432768603907</v>
      </c>
      <c r="BT199" s="196">
        <f>IFERROR((VLOOKUP($A199,'1415'!$F$10:$L$408,7,FALSE)/VLOOKUP($A199,'2015'!$F$10:$M$460,8,FALSE))*1000,#N/A)</f>
        <v>7.6522478478052927</v>
      </c>
      <c r="BU199" s="196">
        <f>IFERROR((VLOOKUP($A199,'1516'!$F$10:$L$408,7,FALSE)/VLOOKUP($A199,'2016'!$F$10:$M$460,8,FALSE))*1000,#N/A)</f>
        <v>5.3780449224928821</v>
      </c>
      <c r="BV199" s="196">
        <f>IFERROR((VLOOKUP($A199,'1617'!$F$10:$L$408,7,FALSE)/VLOOKUP($A199,'2017'!$F$10:$M$460,8,FALSE))*1000,#N/A)</f>
        <v>4.1744938426215823</v>
      </c>
      <c r="BW199" s="196">
        <f>IFERROR((VLOOKUP($A199,'1718'!$F$10:$L$408,7,FALSE)/VLOOKUP($A199,'2018'!$F$10:$N$460,9,FALSE))*1000,#N/A)</f>
        <v>1.6558004760426368</v>
      </c>
      <c r="BX199" s="196">
        <f>IFERROR((VLOOKUP($A199,'1819'!$F$10:$L$408,7,FALSE)/VLOOKUP($A199,'2018'!$F$10:$N$460,9,FALSE))*1000,#N/A)</f>
        <v>2.6906757735692852</v>
      </c>
      <c r="BY199" s="196">
        <f>IFERROR((VLOOKUP($A199,'1920'!$F$10:$L$408,7,FALSE)/VLOOKUP($A199,'2019'!$F$10:$N$464,8,FALSE))*1000,#N/A)</f>
        <v>4.21697899738753</v>
      </c>
      <c r="BZ199" s="196">
        <f>IFERROR((VLOOKUP($A199,'20 21'!$F$10:$L$408,7,FALSE)/VLOOKUP($A199,'2020'!$F$10:$N$469,8,FALSE))*1000,#N/A)</f>
        <v>5.6492387650764062</v>
      </c>
      <c r="CA199" s="196" t="e">
        <f>IFERROR((VLOOKUP($A199,'21 22'!$F$10:$L$408,7,FALSE)/VLOOKUP($A199,'2021'!$F$10:$N$469,8,FALSE))*1000,#N/A)</f>
        <v>#N/A</v>
      </c>
      <c r="CB199" s="196" t="e">
        <f>IFERROR((VLOOKUP($A199,'22 23'!$F$10:$L$408,7,FALSE)/VLOOKUP($A199,'2022'!$F$10:$N$469,8,FALSE))*1000,#N/A)</f>
        <v>#N/A</v>
      </c>
      <c r="CC199" s="196" t="e">
        <f>IFERROR((VLOOKUP($A199,'23 24'!$F$7:$M$408,7,FALSE)/VLOOKUP($A199,'2023'!$C$7:$N$469,9,FALSE))*1000,#N/A)</f>
        <v>#N/A</v>
      </c>
      <c r="CE199" s="198">
        <f>IFERROR((VLOOKUP($A199,'0910'!$F$10:$S$433,9,FALSE)/VLOOKUP($A199,'2010'!$C$5:$K$611,9,FALSE))*1000,#N/A)</f>
        <v>3.5080026310019736</v>
      </c>
      <c r="CF199" s="198">
        <f>IFERROR((VLOOKUP($A199,'1011'!$F$10:$S$433,10,FALSE)/VLOOKUP($A199,'2011'!$C$5:$K$611,9,FALSE))*1000,#N/A)</f>
        <v>2.8421512898994314</v>
      </c>
      <c r="CG199" s="198">
        <f>IFERROR((VLOOKUP($A199,'1112'!$F$10:$S$408,9,FALSE)/VLOOKUP($A199,'2012'!$F$10:$M$460,8,FALSE))*1000,#N/A)</f>
        <v>3.1552605810031551</v>
      </c>
      <c r="CH199" s="198">
        <f>IFERROR((VLOOKUP($A199,'1213'!$F$10:$S$408,9,FALSE)/VLOOKUP($A199,'2013'!$F$10:$M$460,8,FALSE))*1000,#N/A)</f>
        <v>3.4624540142826228</v>
      </c>
      <c r="CI199" s="198">
        <f>IFERROR((VLOOKUP($A199,'1314'!$F$10:$S$408,9,FALSE)/VLOOKUP($A199,'2014'!$F$10:$M$460,8,FALSE))*1000,#N/A)</f>
        <v>5.039674029594682</v>
      </c>
      <c r="CJ199" s="198">
        <f>IFERROR((VLOOKUP($A199,'1415'!$F$10:$S$408,9,FALSE)/VLOOKUP($A199,'2015'!$F$10:$M$460,8,FALSE))*1000,#N/A)</f>
        <v>5.1014985652035287</v>
      </c>
      <c r="CK199" s="198">
        <f>IFERROR((VLOOKUP($A199,'1516'!$F$10:$S$408,9,FALSE)/VLOOKUP($A199,'2016'!$F$10:$M$460,8,FALSE))*1000,#N/A)</f>
        <v>5.3780449224928821</v>
      </c>
      <c r="CL199" s="198">
        <f>IFERROR((VLOOKUP($A199,'1617'!$F$10:$S$408,9,FALSE)/VLOOKUP($A199,'2017'!$F$10:$M$460,8,FALSE))*1000,#N/A)</f>
        <v>3.548319766228345</v>
      </c>
      <c r="CM199" s="198">
        <f>IFERROR((VLOOKUP($A199,'1718'!$F$10:$S$408,9,FALSE)/VLOOKUP($A199,'2018'!$F$10:$N$460,9,FALSE))*1000,#N/A)</f>
        <v>2.8976508330746142</v>
      </c>
      <c r="CN199" s="198">
        <f>IFERROR((VLOOKUP($A199,'1819'!$F$10:$S$408,9,FALSE)/VLOOKUP($A199,'2018'!$F$10:$N$460,9,FALSE))*1000,#N/A)</f>
        <v>3.1046258925799441</v>
      </c>
      <c r="CO199" s="198">
        <f>IFERROR((VLOOKUP($A199,'1920'!$F$10:$S$408,9,FALSE)/VLOOKUP($A199,'2019'!$F$10:$N$464,8,FALSE))*1000,#N/A)</f>
        <v>2.6741818032213605</v>
      </c>
      <c r="CP199" s="198">
        <f>IFERROR((VLOOKUP($A199,'20 21'!$F$10:$S$408,9,FALSE)/VLOOKUP($A199,'2020'!$F$10:$N$469,8,FALSE))*1000,#N/A)</f>
        <v>3.3290157008485965</v>
      </c>
      <c r="CQ199" s="198" t="e">
        <f>IFERROR((VLOOKUP($A199,'21 22'!$F$10:$S$408,9,FALSE)/VLOOKUP($A199,'2021'!$F$10:$N$469,8,FALSE))*1000,#N/A)</f>
        <v>#N/A</v>
      </c>
      <c r="CR199" s="198" t="e">
        <f>IFERROR((VLOOKUP($A199,'22 23'!$F$10:$S$408,9,FALSE)/VLOOKUP($A199,'2022'!$F$10:$N$469,8,FALSE))*1000,#N/A)</f>
        <v>#N/A</v>
      </c>
      <c r="CS199" s="196" t="e">
        <f>IFERROR((VLOOKUP($A199,'23 24'!$F$7:$S$408,9,FALSE)/VLOOKUP($A199,'2023'!$C$7:$N$469,9,FALSE))*1000,#N/A)</f>
        <v>#N/A</v>
      </c>
      <c r="CU199" s="198">
        <f>IFERROR((VLOOKUP($A199,'0910'!$F$10:$S$433,10,FALSE)/VLOOKUP($A199,'2010'!$C$5:$K$611,9,FALSE))*1000,#N/A)</f>
        <v>2.7406270554702918</v>
      </c>
      <c r="CV199" s="198">
        <f>IFERROR((VLOOKUP($A199,'1011'!$F$10:$S$433,11,FALSE)/VLOOKUP($A199,'2011'!$C$5:$K$611,9,FALSE))*1000,#N/A)</f>
        <v>0.76519457804984703</v>
      </c>
      <c r="CW199" s="198">
        <f>IFERROR((VLOOKUP($A199,'1112'!$F$10:$S$408,10,FALSE)/VLOOKUP($A199,'2012'!$F$10:$M$460,8,FALSE))*1000,#N/A)</f>
        <v>0</v>
      </c>
      <c r="CX199" s="198">
        <f>IFERROR((VLOOKUP($A199,'1213'!$F$10:$S$408,10,FALSE)/VLOOKUP($A199,'2013'!$F$10:$M$460,8,FALSE))*1000,#N/A)</f>
        <v>1.7312270071413114</v>
      </c>
      <c r="CY199" s="198">
        <f>IFERROR((VLOOKUP($A199,'1314'!$F$10:$S$408,10,FALSE)/VLOOKUP($A199,'2014'!$F$10:$M$460,8,FALSE))*1000,#N/A)</f>
        <v>1.6084066051897918</v>
      </c>
      <c r="CZ199" s="198">
        <f>IFERROR((VLOOKUP($A199,'1415'!$F$10:$S$408,10,FALSE)/VLOOKUP($A199,'2015'!$F$10:$M$460,8,FALSE))*1000,#N/A)</f>
        <v>1.4879370815176958</v>
      </c>
      <c r="DA199" s="198">
        <f>IFERROR((VLOOKUP($A199,'1516'!$F$10:$S$408,10,FALSE)/VLOOKUP($A199,'2016'!$F$10:$M$460,8,FALSE))*1000,#N/A)</f>
        <v>1.2654223347042075</v>
      </c>
      <c r="DB199" s="198">
        <f>IFERROR((VLOOKUP($A199,'1617'!$F$10:$S$408,10,FALSE)/VLOOKUP($A199,'2017'!$F$10:$M$460,8,FALSE))*1000,#N/A)</f>
        <v>1.2523481527864746</v>
      </c>
      <c r="DC199" s="198">
        <f>IFERROR((VLOOKUP($A199,'1718'!$F$10:$S$408,10,FALSE)/VLOOKUP($A199,'2018'!$F$10:$N$460,9,FALSE))*1000,#N/A)</f>
        <v>1.6558004760426368</v>
      </c>
      <c r="DD199" s="198">
        <f>IFERROR((VLOOKUP($A199,'1819'!$F$10:$S$408,10,FALSE)/VLOOKUP($A199,'2018'!$F$10:$N$460,9,FALSE))*1000,#N/A)</f>
        <v>0.72441270826865356</v>
      </c>
      <c r="DE199" s="198">
        <f>IFERROR((VLOOKUP($A199,'1920'!$F$10:$S$408,10,FALSE)/VLOOKUP($A199,'2019'!$F$10:$N$464,8,FALSE))*1000,#N/A)</f>
        <v>0.51426573138872322</v>
      </c>
      <c r="DF199" s="198">
        <f>IFERROR((VLOOKUP($A199,'20 21'!$F$10:$S$408,10,FALSE)/VLOOKUP($A199,'2020'!$F$10:$N$469,8,FALSE))*1000,#N/A)</f>
        <v>1.2105511639449442</v>
      </c>
      <c r="DG199" s="198" t="e">
        <f>IFERROR((VLOOKUP($A199,'21 22'!$F$10:$S$408,10,FALSE)/VLOOKUP($A199,'2021'!$F$10:$N$469,8,FALSE))*1000,#N/A)</f>
        <v>#N/A</v>
      </c>
      <c r="DH199" s="198" t="e">
        <f>IFERROR((VLOOKUP($A199,'22 23'!$F$10:$S$408,10,FALSE)/VLOOKUP($A199,'2022'!$F$10:$N$469,8,FALSE))*1000,#N/A)</f>
        <v>#N/A</v>
      </c>
      <c r="DI199" s="196" t="e">
        <f>IFERROR((VLOOKUP($A199,'23 24'!$F$7:$S$408,10,FALSE)/VLOOKUP($A199,'2023'!$C$7:$N$469,9,FALSE))*1000,#N/A)</f>
        <v>#N/A</v>
      </c>
      <c r="DK199" s="198">
        <f>IFERROR((VLOOKUP($A199,'0910'!$F$10:$S$433,11,FALSE)/VLOOKUP($A199,'2010'!$C$5:$K$611,9,FALSE))*1000,#N/A)</f>
        <v>0</v>
      </c>
      <c r="DL199" s="198">
        <f>IFERROR((VLOOKUP($A199,'1011'!$F$10:$S$433,12,FALSE)/VLOOKUP($A199,'2011'!$C$5:$K$611,9,FALSE))*1000,#N/A)</f>
        <v>0</v>
      </c>
      <c r="DM199" s="198">
        <f>IFERROR((VLOOKUP($A199,'1112'!$F$10:$S$408,11,FALSE)/VLOOKUP($A199,'2012'!$F$10:$M$460,8,FALSE))*1000,#N/A)</f>
        <v>0</v>
      </c>
      <c r="DN199" s="198">
        <f>IFERROR((VLOOKUP($A199,'1213'!$F$10:$S$408,11,FALSE)/VLOOKUP($A199,'2013'!$F$10:$M$460,8,FALSE))*1000,#N/A)</f>
        <v>0</v>
      </c>
      <c r="DO199" s="198">
        <f>IFERROR((VLOOKUP($A199,'1314'!$F$10:$S$408,11,FALSE)/VLOOKUP($A199,'2014'!$F$10:$M$460,8,FALSE))*1000,#N/A)</f>
        <v>0</v>
      </c>
      <c r="DP199" s="198">
        <f>IFERROR((VLOOKUP($A199,'1415'!$F$10:$S$408,11,FALSE)/VLOOKUP($A199,'2015'!$F$10:$M$460,8,FALSE))*1000,#N/A)</f>
        <v>0</v>
      </c>
      <c r="DQ199" s="198">
        <f>IFERROR((VLOOKUP($A199,'1516'!$F$10:$S$408,11,FALSE)/VLOOKUP($A199,'2016'!$F$10:$M$460,8,FALSE))*1000,#N/A)</f>
        <v>0</v>
      </c>
      <c r="DR199" s="198">
        <f>IFERROR((VLOOKUP($A199,'1617'!$F$10:$S$408,11,FALSE)/VLOOKUP($A199,'2017'!$F$10:$M$460,8,FALSE))*1000,#N/A)</f>
        <v>0</v>
      </c>
      <c r="DS199" s="198">
        <f>IFERROR((VLOOKUP($A199,'1718'!$F$10:$S$408,11,FALSE)/VLOOKUP($A199,'2018'!$F$10:$N$460,9,FALSE))*1000,#N/A)</f>
        <v>0</v>
      </c>
      <c r="DT199" s="198">
        <f>IFERROR((VLOOKUP($A199,'1819'!$F$10:$S$408,11,FALSE)/VLOOKUP($A199,'2018'!$F$10:$N$460,9,FALSE))*1000,#N/A)</f>
        <v>0</v>
      </c>
      <c r="DU199" s="198">
        <f>IFERROR((VLOOKUP($A199,'1920'!$F$10:$S$408,11,FALSE)/VLOOKUP($A199,'2019'!$F$10:$N$464,8,FALSE))*1000,#N/A)</f>
        <v>0</v>
      </c>
      <c r="DV199" s="198">
        <f>IFERROR((VLOOKUP($A199,'20 21'!$F$10:$S$408,11,FALSE)/VLOOKUP($A199,'2020'!$F$10:$N$469,8,FALSE))*1000,#N/A)</f>
        <v>0</v>
      </c>
      <c r="DW199" s="198" t="e">
        <f>IFERROR((VLOOKUP($A199,'21 22'!$F$10:$S$408,11,FALSE)/VLOOKUP($A199,'2021'!$F$10:$N$469,8,FALSE))*1000,#N/A)</f>
        <v>#N/A</v>
      </c>
      <c r="DX199" s="198" t="e">
        <f>IFERROR((VLOOKUP($A199,'22 23'!$F$10:$S$408,11,FALSE)/VLOOKUP($A199,'2022'!$F$10:$N$469,8,FALSE))*1000,#N/A)</f>
        <v>#N/A</v>
      </c>
      <c r="DY199" s="196" t="e">
        <f>IFERROR((VLOOKUP($A199,'23 24'!$F$7:$S$408,11,FALSE)/VLOOKUP($A199,'2023'!$C$7:$N$469,9,FALSE))*1000,#N/A)</f>
        <v>#N/A</v>
      </c>
      <c r="EA199" s="198">
        <f>IFERROR((VLOOKUP($A199,'0910'!$F$10:$S$433,12,FALSE)/VLOOKUP($A199,'2010'!$C$5:$K$611,9,FALSE))*1000,#N/A)</f>
        <v>6.248629686472265</v>
      </c>
      <c r="EB199" s="198">
        <f>IFERROR((VLOOKUP($A199,'1011'!$F$10:$S$433,13,FALSE)/VLOOKUP($A199,'2011'!$C$5:$K$611,9,FALSE))*1000,#N/A)</f>
        <v>3.4980323567993006</v>
      </c>
      <c r="EC199" s="198">
        <f>IFERROR((VLOOKUP($A199,'1112'!$F$10:$S$408,12,FALSE)/VLOOKUP($A199,'2012'!$F$10:$M$460,8,FALSE))*1000,#N/A)</f>
        <v>3.1552605810031551</v>
      </c>
      <c r="ED199" s="198">
        <f>IFERROR((VLOOKUP($A199,'1213'!$F$10:$S$408,12,FALSE)/VLOOKUP($A199,'2013'!$F$10:$M$460,8,FALSE))*1000,#N/A)</f>
        <v>5.1936810214239344</v>
      </c>
      <c r="EE199" s="198">
        <f>IFERROR((VLOOKUP($A199,'1314'!$F$10:$S$408,12,FALSE)/VLOOKUP($A199,'2014'!$F$10:$M$460,8,FALSE))*1000,#N/A)</f>
        <v>6.6480806347844741</v>
      </c>
      <c r="EF199" s="198">
        <f>IFERROR((VLOOKUP($A199,'1415'!$F$10:$S$408,12,FALSE)/VLOOKUP($A199,'2015'!$F$10:$M$460,8,FALSE))*1000,#N/A)</f>
        <v>6.5894356467212249</v>
      </c>
      <c r="EG199" s="198">
        <f>IFERROR((VLOOKUP($A199,'1516'!$F$10:$S$408,12,FALSE)/VLOOKUP($A199,'2016'!$F$10:$M$460,8,FALSE))*1000,#N/A)</f>
        <v>6.6434672571970896</v>
      </c>
      <c r="EH199" s="198">
        <f>IFERROR((VLOOKUP($A199,'1617'!$F$10:$S$408,12,FALSE)/VLOOKUP($A199,'2017'!$F$10:$M$460,8,FALSE))*1000,#N/A)</f>
        <v>4.9050302650803594</v>
      </c>
      <c r="EI199" s="198">
        <f>IFERROR((VLOOKUP($A199,'1718'!$F$10:$S$408,12,FALSE)/VLOOKUP($A199,'2018'!$F$10:$N$460,9,FALSE))*1000,#N/A)</f>
        <v>4.5534513091172517</v>
      </c>
      <c r="EJ199" s="198">
        <f>IFERROR((VLOOKUP($A199,'1819'!$F$10:$S$408,12,FALSE)/VLOOKUP($A199,'2018'!$F$10:$N$460,9,FALSE))*1000,#N/A)</f>
        <v>3.8290386008485977</v>
      </c>
      <c r="EK199" s="198">
        <f>IFERROR((VLOOKUP($A199,'1920'!$F$10:$S$408,12,FALSE)/VLOOKUP($A199,'2019'!$F$10:$N$464,8,FALSE))*1000,#N/A)</f>
        <v>3.1884475346100838</v>
      </c>
      <c r="EL199" s="198">
        <f>IFERROR((VLOOKUP($A199,'20 21'!$F$10:$S$408,12,FALSE)/VLOOKUP($A199,'2020'!$F$10:$N$469,8,FALSE))*1000,#N/A)</f>
        <v>4.4386876011314627</v>
      </c>
      <c r="EM199" s="198" t="e">
        <f>IFERROR((VLOOKUP($A199,'21 22'!$F$10:$S$408,12,FALSE)/VLOOKUP($A199,'2021'!$F$10:$N$469,8,FALSE))*1000,#N/A)</f>
        <v>#N/A</v>
      </c>
      <c r="EN199" s="198" t="e">
        <f>IFERROR((VLOOKUP($A199,'22 23'!$F$10:$S$408,12,FALSE)/VLOOKUP($A199,'2022'!$F$10:$N$469,8,FALSE))*1000,#N/A)</f>
        <v>#N/A</v>
      </c>
      <c r="EO199" s="196" t="e">
        <f>IFERROR((VLOOKUP($A199,'23 24'!$F$7:$S$408,12,FALSE)/VLOOKUP($A199,'2023'!$C$7:$N$469,9,FALSE))*1000,#N/A)</f>
        <v>#N/A</v>
      </c>
    </row>
    <row r="200" spans="1:145" x14ac:dyDescent="0.3">
      <c r="A200" t="s">
        <v>1543</v>
      </c>
      <c r="B200" t="s">
        <v>1742</v>
      </c>
      <c r="C200" t="str">
        <f>IF(VLOOKUP($A200,'0910'!$F$10:$L$433,1,FALSE)=VLOOKUP($A200,'2010'!$C$5:$K$611,1,FALSE),VLOOKUP($A200,'0910'!$F$10:$L$433,1,FALSE),FALSE)</f>
        <v>Northumberland</v>
      </c>
      <c r="D200" t="str">
        <f>IF(VLOOKUP($A200,'1011'!$F$10:$L$433,1,FALSE)=VLOOKUP($A200,'2011'!$C$5:$K$611,1,FALSE),VLOOKUP($A200,'1011'!$F$10:$L$433,1,FALSE),FALSE)</f>
        <v>Northumberland</v>
      </c>
      <c r="E200" t="str">
        <f>IF(VLOOKUP(A200,'1112'!$F$10:$L$408,1,FALSE)=VLOOKUP(A200,'2012'!$F$10:$M$460,1,FALSE),VLOOKUP(A200,'1112'!$F$10:$L$408,1,FALSE),FALSE)</f>
        <v>Northumberland</v>
      </c>
      <c r="F200" t="str">
        <f>IF(VLOOKUP($A200,'1213'!$F$10:$L$408,1,FALSE)=VLOOKUP($A200,'2013'!$F$10:$M$460,1,FALSE),VLOOKUP($A200,'1213'!$F$10:$L$408,1,FALSE),FALSE)</f>
        <v>Northumberland</v>
      </c>
      <c r="G200" t="str">
        <f>IF(VLOOKUP($A200,'1314'!$F$10:$L$408,1,FALSE)=VLOOKUP($A200,'2014'!$F$10:$M$460,1,FALSE),VLOOKUP($A200,'1314'!$F$10:$L$408,1,FALSE),FALSE)</f>
        <v>Northumberland</v>
      </c>
      <c r="H200" t="str">
        <f>IF(VLOOKUP($A200,'1415'!$F$10:$L$408,1,FALSE)=VLOOKUP($A200,'2015'!$F$10:$M$460,1,FALSE),VLOOKUP($A200,'1415'!$F$10:$L$408,1,FALSE),FALSE)</f>
        <v>Northumberland</v>
      </c>
      <c r="I200" t="str">
        <f>IF(VLOOKUP($A200,'1516'!$F$10:$L$408,1,FALSE)=VLOOKUP($A200,'2015'!$F$10:$M$460,1,FALSE),VLOOKUP($A200,'1516'!$F$10:$L$408,1,FALSE),FALSE)</f>
        <v>Northumberland</v>
      </c>
      <c r="J200" t="str">
        <f>IF(VLOOKUP($A200,'1617'!$F$10:$L$408,1,FALSE)=VLOOKUP($A200,'2016'!$F$10:$M$460,1,FALSE),VLOOKUP($A200,'1617'!$F$10:$L$408,1,FALSE),FALSE)</f>
        <v>Northumberland</v>
      </c>
      <c r="K200" t="str">
        <f>IF(VLOOKUP($A200,'1718'!$F$10:$M$408,1,FALSE)=VLOOKUP($A200,'2017'!$F$10:$M$460,1,FALSE),VLOOKUP($A200,'1718'!$F$10:$M$408,1,FALSE),FALSE)</f>
        <v>Northumberland</v>
      </c>
      <c r="L200" t="str">
        <f>IF(VLOOKUP($A200,'1819'!$F$10:$M$408,1,FALSE)=VLOOKUP($A200,'2018'!$F$10:$M$460,1,FALSE),VLOOKUP($A200,'1819'!$F$10:$M$408,1,FALSE),FALSE)</f>
        <v>Northumberland</v>
      </c>
      <c r="M200" t="str">
        <f>IF(VLOOKUP($A200,'1920'!$F$10:$M$408,1,FALSE)=VLOOKUP($A200,'2019'!$F$10:$M$464,1,FALSE),VLOOKUP($A200,'1920'!$F$10:$M$408,1,FALSE),FALSE)</f>
        <v>Northumberland</v>
      </c>
      <c r="N200" t="str">
        <f>IF(VLOOKUP($A200,'20 21'!$F$10:$N$408,1,FALSE)=VLOOKUP($A200,'2020'!$F$10:$O$468,1,FALSE),VLOOKUP($A200,'20 21'!$F$10:$N$408,1,FALSE),FALSE)</f>
        <v>Northumberland</v>
      </c>
      <c r="O200" t="str">
        <f>IF(VLOOKUP($A200,'21 22'!$F$10:$N$408,1,FALSE)=VLOOKUP($A200,'2021'!$F$10:$O$471,1,FALSE),VLOOKUP($A200,'21 22'!$F$10:$N$408,1,FALSE),FALSE)</f>
        <v>Northumberland</v>
      </c>
      <c r="P200" t="str">
        <f>IF(VLOOKUP($A200,'22 23'!$F$10:$N$408,1,FALSE)=VLOOKUP($A200,'2022'!$F$10:$O$468,1,FALSE),VLOOKUP($A200,'22 23'!$F$10:$N$408,1,FALSE),FALSE)</f>
        <v>Northumberland</v>
      </c>
      <c r="Q200" t="str">
        <f>IF(VLOOKUP($A200,'23 24'!$F$7:$N$408,1,FALSE)=VLOOKUP($A200,'2023'!$C$7:$O$468,1,FALSE),VLOOKUP($A200,'23 24'!$F$7:$N$408,1,FALSE),FALSE)</f>
        <v>Northumberland</v>
      </c>
      <c r="S200" s="196">
        <f>IFERROR((VLOOKUP($A200,'0910'!$F$10:$L$433,4,FALSE)/VLOOKUP($A200,'2010'!$C$5:$K$611,9,FALSE))*1000,#N/A)</f>
        <v>2.2484158888056145</v>
      </c>
      <c r="T200" s="196">
        <f>IFERROR((VLOOKUP($A200,'1011'!$F$10:$L$433,4,FALSE)/VLOOKUP($A200,'2011'!$C$5:$K$611,9,FALSE))*1000,#N/A)</f>
        <v>2.7025200999932437</v>
      </c>
      <c r="U200" s="196">
        <f>IFERROR((VLOOKUP($A200,'1112'!$F$10:$L$408,4,FALSE)/VLOOKUP($A200,'2012'!$F$10:$M$460,8,FALSE))*1000,#N/A)</f>
        <v>2.8942585986403713</v>
      </c>
      <c r="V200" s="196">
        <f>IFERROR((VLOOKUP($A200,'1213'!$F$10:$L$408,4,FALSE)/VLOOKUP($A200,'2013'!$F$10:$M$460,8,FALSE))*1000,#N/A)</f>
        <v>2.2789731215228906</v>
      </c>
      <c r="W200" s="196">
        <f>IFERROR((VLOOKUP($A200,'1314'!$F$10:$L$408,4,FALSE)/VLOOKUP($A200,'2014'!$F$10:$M$460,8,FALSE))*1000,#N/A)</f>
        <v>3.6060100166944906</v>
      </c>
      <c r="X200" s="196">
        <f>IFERROR((VLOOKUP($A200,'1415'!$F$10:$L$408,4,FALSE)/VLOOKUP($A200,'2015'!$F$10:$M$460,8,FALSE))*1000,#N/A)</f>
        <v>4.8283616641312257</v>
      </c>
      <c r="Y200" s="196">
        <f>IFERROR((VLOOKUP($A200,'1516'!$F$10:$L$408,4,FALSE)/VLOOKUP($A200,'2016'!$F$10:$M$460,8,FALSE))*1000,#N/A)</f>
        <v>7.3597056117755288</v>
      </c>
      <c r="Z200" s="196">
        <f>IFERROR((VLOOKUP($A200,'1617'!$F$10:$L$408,4,FALSE)/VLOOKUP($A200,'2017'!$F$10:$M$460,8,FALSE))*1000,#N/A)</f>
        <v>8.3918813427010157</v>
      </c>
      <c r="AA200" s="196">
        <f>IFERROR((VLOOKUP($A200,'1718'!$F$10:$L$408,4,FALSE)/VLOOKUP($A200,'2018'!$F$10:$N$460,9,FALSE))*1000,#N/A)</f>
        <v>9.6073247791604874</v>
      </c>
      <c r="AB200" s="196">
        <f>IFERROR((VLOOKUP($A200,'1819'!$F$10:$L$408,4,FALSE)/VLOOKUP($A200,'2018'!$F$10:$N$460,9,FALSE))*1000,#N/A)</f>
        <v>9.4138887097814159</v>
      </c>
      <c r="AC200" s="196">
        <f>IFERROR((VLOOKUP($A200,'1920'!$F$10:$L$408,4,FALSE)/VLOOKUP($A200,'2019'!$F$10:$N$464,8,FALSE))*1000,#N/A)</f>
        <v>6.43750836557399</v>
      </c>
      <c r="AD200" s="196">
        <f>IFERROR((VLOOKUP($A200,'20 21'!$F$10:$M$408,4,FALSE)/VLOOKUP($A200,'2020'!$F$10:$N$469,8,FALSE))*1000,#N/A)</f>
        <v>8.6762345901840749</v>
      </c>
      <c r="AE200" s="196">
        <f>IFERROR((VLOOKUP($A200,'21 22'!$F$10:$M$408,4,FALSE)/VLOOKUP($A200,'2021'!$F$10:$N$469,8,FALSE))*1000,#N/A)</f>
        <v>8.6109365179132631</v>
      </c>
      <c r="AF200" s="196">
        <f>IFERROR((VLOOKUP($A200,'22 23'!$F$10:$M$408,4,FALSE)/VLOOKUP($A200,'2022'!$F$10:$N$469,8,FALSE))*1000,#N/A)</f>
        <v>8.3389341099743604</v>
      </c>
      <c r="AG200" s="196">
        <f>IFERROR((VLOOKUP($A200,'23 24'!$F$7:$M$408,4,FALSE)/VLOOKUP($A200,'2023'!$C$7:$N$469,9,FALSE))*1000,#N/A)</f>
        <v>5.6073844940413835</v>
      </c>
      <c r="AI200" s="196">
        <f>IFERROR((VLOOKUP($A200,'0910'!$F$10:$L$433,5,FALSE)/VLOOKUP($A200,'2010'!$C$5:$K$611,9,FALSE))*1000,#N/A)</f>
        <v>0.68133814812291338</v>
      </c>
      <c r="AJ200" s="196">
        <f>IFERROR((VLOOKUP($A200,'1011'!$F$10:$L$433,5,FALSE)/VLOOKUP($A200,'2011'!$C$5:$K$611,9,FALSE))*1000,#N/A)</f>
        <v>0.54050401999864872</v>
      </c>
      <c r="AK200" s="196">
        <f>IFERROR((VLOOKUP($A200,'1112'!$F$10:$L$408,5,FALSE)/VLOOKUP($A200,'2012'!$F$10:$M$460,8,FALSE))*1000,#N/A)</f>
        <v>0.4711583765228512</v>
      </c>
      <c r="AL200" s="196">
        <f>IFERROR((VLOOKUP($A200,'1213'!$F$10:$L$408,5,FALSE)/VLOOKUP($A200,'2013'!$F$10:$M$460,8,FALSE))*1000,#N/A)</f>
        <v>0.46920034854883036</v>
      </c>
      <c r="AM200" s="196">
        <f>IFERROR((VLOOKUP($A200,'1314'!$F$10:$L$408,5,FALSE)/VLOOKUP($A200,'2014'!$F$10:$M$460,8,FALSE))*1000,#N/A)</f>
        <v>1.9365609348914858</v>
      </c>
      <c r="AN200" s="196">
        <f>IFERROR((VLOOKUP($A200,'1415'!$F$10:$L$408,5,FALSE)/VLOOKUP($A200,'2015'!$F$10:$M$460,8,FALSE))*1000,#N/A)</f>
        <v>1.5212646339043587</v>
      </c>
      <c r="AO200" s="196">
        <f>IFERROR((VLOOKUP($A200,'1516'!$F$10:$L$408,5,FALSE)/VLOOKUP($A200,'2016'!$F$10:$M$460,8,FALSE))*1000,#N/A)</f>
        <v>1.0513865159679328</v>
      </c>
      <c r="AP200" s="196">
        <f>IFERROR((VLOOKUP($A200,'1617'!$F$10:$L$408,5,FALSE)/VLOOKUP($A200,'2017'!$F$10:$M$460,8,FALSE))*1000,#N/A)</f>
        <v>0.84569346864428829</v>
      </c>
      <c r="AQ200" s="196">
        <f>IFERROR((VLOOKUP($A200,'1718'!$F$10:$L$408,5,FALSE)/VLOOKUP($A200,'2018'!$F$10:$N$460,9,FALSE))*1000,#N/A)</f>
        <v>0.90270165710232764</v>
      </c>
      <c r="AR200" s="196">
        <f>IFERROR((VLOOKUP($A200,'1819'!$F$10:$L$408,5,FALSE)/VLOOKUP($A200,'2018'!$F$10:$N$460,9,FALSE))*1000,#N/A)</f>
        <v>1.1606164162744212</v>
      </c>
      <c r="AS200" s="196">
        <f>IFERROR((VLOOKUP($A200,'1920'!$F$10:$L$408,5,FALSE)/VLOOKUP($A200,'2019'!$F$10:$N$464,8,FALSE))*1000,#N/A)</f>
        <v>0.82859018566793929</v>
      </c>
      <c r="AT200" s="196">
        <f>IFERROR((VLOOKUP($A200,'20 21'!$F$10:$L$408,5,FALSE)/VLOOKUP($A200,'2020'!$F$10:$N$469,8,FALSE))*1000,#N/A)</f>
        <v>1.3932639487886835</v>
      </c>
      <c r="AU200" s="196">
        <f>IFERROR((VLOOKUP($A200,'21 22'!$F$10:$L$408,5,FALSE)/VLOOKUP($A200,'2021'!$F$10:$N$469,8,FALSE))*1000,#N/A)</f>
        <v>0.56568196103079815</v>
      </c>
      <c r="AV200" s="196">
        <f>IFERROR((VLOOKUP($A200,'22 23'!$F$10:$L$408,5,FALSE)/VLOOKUP($A200,'2022'!$F$10:$N$469,8,FALSE))*1000,#N/A)</f>
        <v>0.93346277350459261</v>
      </c>
      <c r="AW200" s="196">
        <f>IFERROR((VLOOKUP($A200,'23 24'!$F$7:$M$408,5,FALSE)/VLOOKUP($A200,'2023'!$C$7:$N$469,9,FALSE))*1000,#N/A)</f>
        <v>0.92429414736945881</v>
      </c>
      <c r="AY200" s="196">
        <f>IFERROR((VLOOKUP($A200,'0910'!$F$10:$L$433,6,FALSE)/VLOOKUP($A200,'2010'!$C$5:$K$611,9,FALSE))*1000,#N/A)</f>
        <v>0</v>
      </c>
      <c r="AZ200" s="196">
        <f>IFERROR((VLOOKUP($A200,'1011'!$F$10:$L$433,6,FALSE)/VLOOKUP($A200,'2011'!$C$5:$K$611,9,FALSE))*1000,#N/A)</f>
        <v>0</v>
      </c>
      <c r="BA200" s="196">
        <f>IFERROR((VLOOKUP($A200,'1112'!$F$10:$L$408,6,FALSE)/VLOOKUP($A200,'2012'!$F$10:$M$460,8,FALSE))*1000,#N/A)</f>
        <v>0</v>
      </c>
      <c r="BB200" s="196">
        <f>IFERROR((VLOOKUP($A200,'1213'!$F$10:$L$408,6,FALSE)/VLOOKUP($A200,'2013'!$F$10:$M$460,8,FALSE))*1000,#N/A)</f>
        <v>0</v>
      </c>
      <c r="BC200" s="196">
        <f>IFERROR((VLOOKUP($A200,'1314'!$F$10:$L$408,6,FALSE)/VLOOKUP($A200,'2014'!$F$10:$M$460,8,FALSE))*1000,#N/A)</f>
        <v>0</v>
      </c>
      <c r="BD200" s="196">
        <f>IFERROR((VLOOKUP($A200,'1415'!$F$10:$L$408,6,FALSE)/VLOOKUP($A200,'2015'!$F$10:$M$460,8,FALSE))*1000,#N/A)</f>
        <v>0.52913552483629867</v>
      </c>
      <c r="BE200" s="196">
        <f>IFERROR((VLOOKUP($A200,'1516'!$F$10:$L$408,6,FALSE)/VLOOKUP($A200,'2016'!$F$10:$M$460,8,FALSE))*1000,#N/A)</f>
        <v>0.13142331449599159</v>
      </c>
      <c r="BF200" s="196">
        <f>IFERROR((VLOOKUP($A200,'1617'!$F$10:$L$408,6,FALSE)/VLOOKUP($A200,'2017'!$F$10:$M$460,8,FALSE))*1000,#N/A)</f>
        <v>0.13010668748373666</v>
      </c>
      <c r="BG200" s="196">
        <f>IFERROR((VLOOKUP($A200,'1718'!$F$10:$L$408,6,FALSE)/VLOOKUP($A200,'2018'!$F$10:$N$460,9,FALSE))*1000,#N/A)</f>
        <v>0.19343606937907021</v>
      </c>
      <c r="BH200" s="196">
        <f>IFERROR((VLOOKUP($A200,'1819'!$F$10:$L$408,6,FALSE)/VLOOKUP($A200,'2018'!$F$10:$N$460,9,FALSE))*1000,#N/A)</f>
        <v>0.19343606937907021</v>
      </c>
      <c r="BI200" s="196">
        <f>IFERROR((VLOOKUP($A200,'1920'!$F$10:$L$408,6,FALSE)/VLOOKUP($A200,'2019'!$F$10:$N$464,8,FALSE))*1000,#N/A)</f>
        <v>6.3737706589841486E-2</v>
      </c>
      <c r="BJ200" s="196">
        <f>IFERROR((VLOOKUP($A200,'20 21'!$F$10:$L$408,6,FALSE)/VLOOKUP($A200,'2020'!$F$10:$N$469,8,FALSE))*1000,#N/A)</f>
        <v>0</v>
      </c>
      <c r="BK200" s="196">
        <f>IFERROR((VLOOKUP($A200,'21 22'!$F$10:$L$408,6,FALSE)/VLOOKUP($A200,'2021'!$F$10:$N$469,8,FALSE))*1000,#N/A)</f>
        <v>0</v>
      </c>
      <c r="BL200" s="196">
        <f>IFERROR((VLOOKUP($A200,'22 23'!$F$10:$L$408,6,FALSE)/VLOOKUP($A200,'2022'!$F$10:$N$469,8,FALSE))*1000,#N/A)</f>
        <v>0</v>
      </c>
      <c r="BM200" s="196">
        <f>IFERROR((VLOOKUP($A200,'23 24'!$F$7:$M$408,6,FALSE)/VLOOKUP($A200,'2023'!$C$7:$N$469,9,FALSE))*1000,#N/A)</f>
        <v>0</v>
      </c>
      <c r="BO200" s="196">
        <f>IFERROR((VLOOKUP($A200,'0910'!$F$10:$L$433,7,FALSE)/VLOOKUP($A200,'2010'!$C$5:$K$611,9,FALSE))*1000,#N/A)</f>
        <v>2.9297540369285278</v>
      </c>
      <c r="BP200" s="196">
        <f>IFERROR((VLOOKUP($A200,'1011'!$F$10:$L$433,7,FALSE)/VLOOKUP($A200,'2011'!$C$5:$K$611,9,FALSE))*1000,#N/A)</f>
        <v>3.2430241199918926</v>
      </c>
      <c r="BQ200" s="196">
        <f>IFERROR((VLOOKUP($A200,'1112'!$F$10:$L$408,7,FALSE)/VLOOKUP($A200,'2012'!$F$10:$M$460,8,FALSE))*1000,#N/A)</f>
        <v>3.3654169751632228</v>
      </c>
      <c r="BR200" s="196">
        <f>IFERROR((VLOOKUP($A200,'1213'!$F$10:$L$408,7,FALSE)/VLOOKUP($A200,'2013'!$F$10:$M$460,8,FALSE))*1000,#N/A)</f>
        <v>2.7481734700717206</v>
      </c>
      <c r="BS200" s="196">
        <f>IFERROR((VLOOKUP($A200,'1314'!$F$10:$L$408,7,FALSE)/VLOOKUP($A200,'2014'!$F$10:$M$460,8,FALSE))*1000,#N/A)</f>
        <v>5.5425709515859767</v>
      </c>
      <c r="BT200" s="196">
        <f>IFERROR((VLOOKUP($A200,'1415'!$F$10:$L$408,7,FALSE)/VLOOKUP($A200,'2015'!$F$10:$M$460,8,FALSE))*1000,#N/A)</f>
        <v>6.8787618228718834</v>
      </c>
      <c r="BU200" s="196">
        <f>IFERROR((VLOOKUP($A200,'1516'!$F$10:$L$408,7,FALSE)/VLOOKUP($A200,'2016'!$F$10:$M$460,8,FALSE))*1000,#N/A)</f>
        <v>8.476803784991457</v>
      </c>
      <c r="BV200" s="196">
        <f>IFERROR((VLOOKUP($A200,'1617'!$F$10:$L$408,7,FALSE)/VLOOKUP($A200,'2017'!$F$10:$M$460,8,FALSE))*1000,#N/A)</f>
        <v>9.3676814988290396</v>
      </c>
      <c r="BW200" s="196">
        <f>IFERROR((VLOOKUP($A200,'1718'!$F$10:$L$408,7,FALSE)/VLOOKUP($A200,'2018'!$F$10:$N$460,9,FALSE))*1000,#N/A)</f>
        <v>10.703462505641884</v>
      </c>
      <c r="BX200" s="196">
        <f>IFERROR((VLOOKUP($A200,'1819'!$F$10:$L$408,7,FALSE)/VLOOKUP($A200,'2018'!$F$10:$N$460,9,FALSE))*1000,#N/A)</f>
        <v>10.76794119543491</v>
      </c>
      <c r="BY200" s="196">
        <f>IFERROR((VLOOKUP($A200,'1920'!$F$10:$L$408,7,FALSE)/VLOOKUP($A200,'2019'!$F$10:$N$464,8,FALSE))*1000,#N/A)</f>
        <v>7.3298362578317713</v>
      </c>
      <c r="BZ200" s="196">
        <f>IFERROR((VLOOKUP($A200,'20 21'!$F$10:$L$408,7,FALSE)/VLOOKUP($A200,'2020'!$F$10:$N$469,8,FALSE))*1000,#N/A)</f>
        <v>10.069498538972759</v>
      </c>
      <c r="CA200" s="196">
        <f>IFERROR((VLOOKUP($A200,'21 22'!$F$10:$L$408,7,FALSE)/VLOOKUP($A200,'2021'!$F$10:$N$469,8,FALSE))*1000,#N/A)</f>
        <v>9.1766184789440608</v>
      </c>
      <c r="CB200" s="196">
        <f>IFERROR((VLOOKUP($A200,'22 23'!$F$10:$L$408,7,FALSE)/VLOOKUP($A200,'2022'!$F$10:$N$469,8,FALSE))*1000,#N/A)</f>
        <v>9.2723968834789545</v>
      </c>
      <c r="CC200" s="196">
        <f>IFERROR((VLOOKUP($A200,'23 24'!$F$7:$M$408,7,FALSE)/VLOOKUP($A200,'2023'!$C$7:$N$469,9,FALSE))*1000,#N/A)</f>
        <v>6.531678641410843</v>
      </c>
      <c r="CE200" s="198">
        <f>IFERROR((VLOOKUP($A200,'0910'!$F$10:$S$433,9,FALSE)/VLOOKUP($A200,'2010'!$C$5:$K$611,9,FALSE))*1000,#N/A)</f>
        <v>1.9077468147441574</v>
      </c>
      <c r="CF200" s="198">
        <f>IFERROR((VLOOKUP($A200,'1011'!$F$10:$S$433,10,FALSE)/VLOOKUP($A200,'2011'!$C$5:$K$611,9,FALSE))*1000,#N/A)</f>
        <v>3.5132761299912167</v>
      </c>
      <c r="CG200" s="198">
        <f>IFERROR((VLOOKUP($A200,'1112'!$F$10:$S$408,9,FALSE)/VLOOKUP($A200,'2012'!$F$10:$M$460,8,FALSE))*1000,#N/A)</f>
        <v>3.2308002961566937</v>
      </c>
      <c r="CH200" s="198">
        <f>IFERROR((VLOOKUP($A200,'1213'!$F$10:$S$408,9,FALSE)/VLOOKUP($A200,'2013'!$F$10:$M$460,8,FALSE))*1000,#N/A)</f>
        <v>3.5525169247268584</v>
      </c>
      <c r="CI200" s="198">
        <f>IFERROR((VLOOKUP($A200,'1314'!$F$10:$S$408,9,FALSE)/VLOOKUP($A200,'2014'!$F$10:$M$460,8,FALSE))*1000,#N/A)</f>
        <v>2.7378964941569279</v>
      </c>
      <c r="CJ200" s="198">
        <f>IFERROR((VLOOKUP($A200,'1415'!$F$10:$S$408,9,FALSE)/VLOOKUP($A200,'2015'!$F$10:$M$460,8,FALSE))*1000,#N/A)</f>
        <v>4.8945036047357631</v>
      </c>
      <c r="CK200" s="198">
        <f>IFERROR((VLOOKUP($A200,'1516'!$F$10:$S$408,9,FALSE)/VLOOKUP($A200,'2016'!$F$10:$M$460,8,FALSE))*1000,#N/A)</f>
        <v>4.9940859508476807</v>
      </c>
      <c r="CL200" s="198">
        <f>IFERROR((VLOOKUP($A200,'1617'!$F$10:$S$408,9,FALSE)/VLOOKUP($A200,'2017'!$F$10:$M$460,8,FALSE))*1000,#N/A)</f>
        <v>5.9198542805100187</v>
      </c>
      <c r="CM200" s="198">
        <f>IFERROR((VLOOKUP($A200,'1718'!$F$10:$S$408,9,FALSE)/VLOOKUP($A200,'2018'!$F$10:$N$460,9,FALSE))*1000,#N/A)</f>
        <v>8.8335805016442066</v>
      </c>
      <c r="CN200" s="198">
        <f>IFERROR((VLOOKUP($A200,'1819'!$F$10:$S$408,9,FALSE)/VLOOKUP($A200,'2018'!$F$10:$N$460,9,FALSE))*1000,#N/A)</f>
        <v>9.7362821587465334</v>
      </c>
      <c r="CO200" s="198">
        <f>IFERROR((VLOOKUP($A200,'1920'!$F$10:$S$408,9,FALSE)/VLOOKUP($A200,'2019'!$F$10:$N$464,8,FALSE))*1000,#N/A)</f>
        <v>9.3694428687066988</v>
      </c>
      <c r="CP200" s="198">
        <f>IFERROR((VLOOKUP($A200,'20 21'!$F$10:$S$408,9,FALSE)/VLOOKUP($A200,'2020'!$F$10:$N$469,8,FALSE))*1000,#N/A)</f>
        <v>7.7896120773185498</v>
      </c>
      <c r="CQ200" s="198">
        <f>IFERROR((VLOOKUP($A200,'21 22'!$F$10:$S$408,9,FALSE)/VLOOKUP($A200,'2021'!$F$10:$N$469,8,FALSE))*1000,#N/A)</f>
        <v>7.7938403519798864</v>
      </c>
      <c r="CR200" s="198">
        <f>IFERROR((VLOOKUP($A200,'22 23'!$F$10:$S$408,9,FALSE)/VLOOKUP($A200,'2022'!$F$10:$N$469,8,FALSE))*1000,#N/A)</f>
        <v>9.0234734772110627</v>
      </c>
      <c r="CS200" s="196">
        <f>IFERROR((VLOOKUP($A200,'23 24'!$F$7:$S$408,9,FALSE)/VLOOKUP($A200,'2023'!$C$7:$N$469,9,FALSE))*1000,#N/A)</f>
        <v>7.8256904477280855</v>
      </c>
      <c r="CU200" s="198">
        <f>IFERROR((VLOOKUP($A200,'0910'!$F$10:$S$433,10,FALSE)/VLOOKUP($A200,'2010'!$C$5:$K$611,9,FALSE))*1000,#N/A)</f>
        <v>1.0901410369966613</v>
      </c>
      <c r="CV200" s="198">
        <f>IFERROR((VLOOKUP($A200,'1011'!$F$10:$S$433,11,FALSE)/VLOOKUP($A200,'2011'!$C$5:$K$611,9,FALSE))*1000,#N/A)</f>
        <v>0.20268900749949328</v>
      </c>
      <c r="CW200" s="198">
        <f>IFERROR((VLOOKUP($A200,'1112'!$F$10:$S$408,10,FALSE)/VLOOKUP($A200,'2012'!$F$10:$M$460,8,FALSE))*1000,#N/A)</f>
        <v>0.7403917345359089</v>
      </c>
      <c r="CX200" s="198">
        <f>IFERROR((VLOOKUP($A200,'1213'!$F$10:$S$408,10,FALSE)/VLOOKUP($A200,'2013'!$F$10:$M$460,8,FALSE))*1000,#N/A)</f>
        <v>0.33514310610630738</v>
      </c>
      <c r="CY200" s="198">
        <f>IFERROR((VLOOKUP($A200,'1314'!$F$10:$S$408,10,FALSE)/VLOOKUP($A200,'2014'!$F$10:$M$460,8,FALSE))*1000,#N/A)</f>
        <v>0.73455759599332227</v>
      </c>
      <c r="CZ200" s="198">
        <f>IFERROR((VLOOKUP($A200,'1415'!$F$10:$S$408,10,FALSE)/VLOOKUP($A200,'2015'!$F$10:$M$460,8,FALSE))*1000,#N/A)</f>
        <v>1.8519743369270454</v>
      </c>
      <c r="DA200" s="198">
        <f>IFERROR((VLOOKUP($A200,'1516'!$F$10:$S$408,10,FALSE)/VLOOKUP($A200,'2016'!$F$10:$M$460,8,FALSE))*1000,#N/A)</f>
        <v>0.85425154422394534</v>
      </c>
      <c r="DB200" s="198">
        <f>IFERROR((VLOOKUP($A200,'1617'!$F$10:$S$408,10,FALSE)/VLOOKUP($A200,'2017'!$F$10:$M$460,8,FALSE))*1000,#N/A)</f>
        <v>1.6263335935467083</v>
      </c>
      <c r="DC200" s="198">
        <f>IFERROR((VLOOKUP($A200,'1718'!$F$10:$S$408,10,FALSE)/VLOOKUP($A200,'2018'!$F$10:$N$460,9,FALSE))*1000,#N/A)</f>
        <v>0.77374427751628083</v>
      </c>
      <c r="DD200" s="198">
        <f>IFERROR((VLOOKUP($A200,'1819'!$F$10:$S$408,10,FALSE)/VLOOKUP($A200,'2018'!$F$10:$N$460,9,FALSE))*1000,#N/A)</f>
        <v>0.90270165710232764</v>
      </c>
      <c r="DE200" s="198">
        <f>IFERROR((VLOOKUP($A200,'1920'!$F$10:$S$408,10,FALSE)/VLOOKUP($A200,'2019'!$F$10:$N$464,8,FALSE))*1000,#N/A)</f>
        <v>1.2747541317968296</v>
      </c>
      <c r="DF200" s="198">
        <f>IFERROR((VLOOKUP($A200,'20 21'!$F$10:$S$408,10,FALSE)/VLOOKUP($A200,'2020'!$F$10:$N$469,8,FALSE))*1000,#N/A)</f>
        <v>0.75996215388473654</v>
      </c>
      <c r="DG200" s="198">
        <f>IFERROR((VLOOKUP($A200,'21 22'!$F$10:$S$408,10,FALSE)/VLOOKUP($A200,'2021'!$F$10:$N$469,8,FALSE))*1000,#N/A)</f>
        <v>1.6341923318667504</v>
      </c>
      <c r="DH200" s="198">
        <f>IFERROR((VLOOKUP($A200,'22 23'!$F$10:$S$408,10,FALSE)/VLOOKUP($A200,'2022'!$F$10:$N$469,8,FALSE))*1000,#N/A)</f>
        <v>0.56007766410275561</v>
      </c>
      <c r="DI200" s="196">
        <f>IFERROR((VLOOKUP($A200,'23 24'!$F$7:$S$408,10,FALSE)/VLOOKUP($A200,'2023'!$C$7:$N$469,9,FALSE))*1000,#N/A)</f>
        <v>0.80105492772019771</v>
      </c>
      <c r="DK200" s="198">
        <f>IFERROR((VLOOKUP($A200,'0910'!$F$10:$S$433,11,FALSE)/VLOOKUP($A200,'2010'!$C$5:$K$611,9,FALSE))*1000,#N/A)</f>
        <v>0</v>
      </c>
      <c r="DL200" s="198">
        <f>IFERROR((VLOOKUP($A200,'1011'!$F$10:$S$433,12,FALSE)/VLOOKUP($A200,'2011'!$C$5:$K$611,9,FALSE))*1000,#N/A)</f>
        <v>0</v>
      </c>
      <c r="DM200" s="198">
        <f>IFERROR((VLOOKUP($A200,'1112'!$F$10:$S$408,11,FALSE)/VLOOKUP($A200,'2012'!$F$10:$M$460,8,FALSE))*1000,#N/A)</f>
        <v>0</v>
      </c>
      <c r="DN200" s="198">
        <f>IFERROR((VLOOKUP($A200,'1213'!$F$10:$S$408,11,FALSE)/VLOOKUP($A200,'2013'!$F$10:$M$460,8,FALSE))*1000,#N/A)</f>
        <v>0</v>
      </c>
      <c r="DO200" s="198">
        <f>IFERROR((VLOOKUP($A200,'1314'!$F$10:$S$408,11,FALSE)/VLOOKUP($A200,'2014'!$F$10:$M$460,8,FALSE))*1000,#N/A)</f>
        <v>0</v>
      </c>
      <c r="DP200" s="198">
        <f>IFERROR((VLOOKUP($A200,'1415'!$F$10:$S$408,11,FALSE)/VLOOKUP($A200,'2015'!$F$10:$M$460,8,FALSE))*1000,#N/A)</f>
        <v>1.1244129902771347</v>
      </c>
      <c r="DQ200" s="198">
        <f>IFERROR((VLOOKUP($A200,'1516'!$F$10:$S$408,11,FALSE)/VLOOKUP($A200,'2016'!$F$10:$M$460,8,FALSE))*1000,#N/A)</f>
        <v>0.19713497174398736</v>
      </c>
      <c r="DR200" s="198">
        <f>IFERROR((VLOOKUP($A200,'1617'!$F$10:$S$408,11,FALSE)/VLOOKUP($A200,'2017'!$F$10:$M$460,8,FALSE))*1000,#N/A)</f>
        <v>0.26021337496747332</v>
      </c>
      <c r="DS200" s="198">
        <f>IFERROR((VLOOKUP($A200,'1718'!$F$10:$S$408,11,FALSE)/VLOOKUP($A200,'2018'!$F$10:$N$460,9,FALSE))*1000,#N/A)</f>
        <v>6.4478689793023403E-2</v>
      </c>
      <c r="DT200" s="198">
        <f>IFERROR((VLOOKUP($A200,'1819'!$F$10:$S$408,11,FALSE)/VLOOKUP($A200,'2018'!$F$10:$N$460,9,FALSE))*1000,#N/A)</f>
        <v>0.45135082855116382</v>
      </c>
      <c r="DU200" s="198">
        <f>IFERROR((VLOOKUP($A200,'1920'!$F$10:$S$408,11,FALSE)/VLOOKUP($A200,'2019'!$F$10:$N$464,8,FALSE))*1000,#N/A)</f>
        <v>0.12747541317968297</v>
      </c>
      <c r="DV200" s="198">
        <f>IFERROR((VLOOKUP($A200,'20 21'!$F$10:$S$408,11,FALSE)/VLOOKUP($A200,'2020'!$F$10:$N$469,8,FALSE))*1000,#N/A)</f>
        <v>0</v>
      </c>
      <c r="DW200" s="198">
        <f>IFERROR((VLOOKUP($A200,'21 22'!$F$10:$S$408,11,FALSE)/VLOOKUP($A200,'2021'!$F$10:$N$469,8,FALSE))*1000,#N/A)</f>
        <v>0</v>
      </c>
      <c r="DX200" s="198">
        <f>IFERROR((VLOOKUP($A200,'22 23'!$F$10:$S$408,11,FALSE)/VLOOKUP($A200,'2022'!$F$10:$N$469,8,FALSE))*1000,#N/A)</f>
        <v>0</v>
      </c>
      <c r="DY200" s="196">
        <f>IFERROR((VLOOKUP($A200,'23 24'!$F$7:$S$408,11,FALSE)/VLOOKUP($A200,'2023'!$C$7:$N$469,9,FALSE))*1000,#N/A)</f>
        <v>0</v>
      </c>
      <c r="EA200" s="198">
        <f>IFERROR((VLOOKUP($A200,'0910'!$F$10:$S$433,12,FALSE)/VLOOKUP($A200,'2010'!$C$5:$K$611,9,FALSE))*1000,#N/A)</f>
        <v>3.0660216665531106</v>
      </c>
      <c r="EB200" s="198">
        <f>IFERROR((VLOOKUP($A200,'1011'!$F$10:$S$433,13,FALSE)/VLOOKUP($A200,'2011'!$C$5:$K$611,9,FALSE))*1000,#N/A)</f>
        <v>3.7159651374907101</v>
      </c>
      <c r="EC200" s="198">
        <f>IFERROR((VLOOKUP($A200,'1112'!$F$10:$S$408,12,FALSE)/VLOOKUP($A200,'2012'!$F$10:$M$460,8,FALSE))*1000,#N/A)</f>
        <v>3.971192030692603</v>
      </c>
      <c r="ED200" s="198">
        <f>IFERROR((VLOOKUP($A200,'1213'!$F$10:$S$408,12,FALSE)/VLOOKUP($A200,'2013'!$F$10:$M$460,8,FALSE))*1000,#N/A)</f>
        <v>3.8876600308331657</v>
      </c>
      <c r="EE200" s="198">
        <f>IFERROR((VLOOKUP($A200,'1314'!$F$10:$S$408,12,FALSE)/VLOOKUP($A200,'2014'!$F$10:$M$460,8,FALSE))*1000,#N/A)</f>
        <v>3.5392320534223707</v>
      </c>
      <c r="EF200" s="198">
        <f>IFERROR((VLOOKUP($A200,'1415'!$F$10:$S$408,12,FALSE)/VLOOKUP($A200,'2015'!$F$10:$M$460,8,FALSE))*1000,#N/A)</f>
        <v>7.870890931939944</v>
      </c>
      <c r="EG200" s="198">
        <f>IFERROR((VLOOKUP($A200,'1516'!$F$10:$S$408,12,FALSE)/VLOOKUP($A200,'2016'!$F$10:$M$460,8,FALSE))*1000,#N/A)</f>
        <v>6.045472466815613</v>
      </c>
      <c r="EH200" s="198">
        <f>IFERROR((VLOOKUP($A200,'1617'!$F$10:$S$408,12,FALSE)/VLOOKUP($A200,'2017'!$F$10:$M$460,8,FALSE))*1000,#N/A)</f>
        <v>7.8064012490241996</v>
      </c>
      <c r="EI200" s="198">
        <f>IFERROR((VLOOKUP($A200,'1718'!$F$10:$S$408,12,FALSE)/VLOOKUP($A200,'2018'!$F$10:$N$460,9,FALSE))*1000,#N/A)</f>
        <v>9.6718034689535113</v>
      </c>
      <c r="EJ200" s="198">
        <f>IFERROR((VLOOKUP($A200,'1819'!$F$10:$S$408,12,FALSE)/VLOOKUP($A200,'2018'!$F$10:$N$460,9,FALSE))*1000,#N/A)</f>
        <v>11.090334644400025</v>
      </c>
      <c r="EK200" s="198">
        <f>IFERROR((VLOOKUP($A200,'1920'!$F$10:$S$408,12,FALSE)/VLOOKUP($A200,'2019'!$F$10:$N$464,8,FALSE))*1000,#N/A)</f>
        <v>10.771672413683211</v>
      </c>
      <c r="EL200" s="198">
        <f>IFERROR((VLOOKUP($A200,'20 21'!$F$10:$S$408,12,FALSE)/VLOOKUP($A200,'2020'!$F$10:$N$469,8,FALSE))*1000,#N/A)</f>
        <v>8.5495742312032856</v>
      </c>
      <c r="EM200" s="198">
        <f>IFERROR((VLOOKUP($A200,'21 22'!$F$10:$S$408,12,FALSE)/VLOOKUP($A200,'2021'!$F$10:$N$469,8,FALSE))*1000,#N/A)</f>
        <v>9.4280326838466362</v>
      </c>
      <c r="EN200" s="198">
        <f>IFERROR((VLOOKUP($A200,'22 23'!$F$10:$S$408,12,FALSE)/VLOOKUP($A200,'2022'!$F$10:$N$469,8,FALSE))*1000,#N/A)</f>
        <v>9.6457819928807904</v>
      </c>
      <c r="EO200" s="196">
        <f>IFERROR((VLOOKUP($A200,'23 24'!$F$7:$S$408,12,FALSE)/VLOOKUP($A200,'2023'!$C$7:$N$469,9,FALSE))*1000,#N/A)</f>
        <v>8.6267453754482837</v>
      </c>
    </row>
    <row r="201" spans="1:145" x14ac:dyDescent="0.3">
      <c r="A201" t="s">
        <v>1004</v>
      </c>
      <c r="B201" t="s">
        <v>1743</v>
      </c>
      <c r="C201" t="str">
        <f>IF(VLOOKUP($A201,'0910'!$F$10:$L$433,1,FALSE)=VLOOKUP($A201,'2010'!$C$5:$K$611,1,FALSE),VLOOKUP($A201,'0910'!$F$10:$L$433,1,FALSE),FALSE)</f>
        <v>Norwich</v>
      </c>
      <c r="D201" t="str">
        <f>IF(VLOOKUP($A201,'1011'!$F$10:$L$433,1,FALSE)=VLOOKUP($A201,'2011'!$C$5:$K$611,1,FALSE),VLOOKUP($A201,'1011'!$F$10:$L$433,1,FALSE),FALSE)</f>
        <v>Norwich</v>
      </c>
      <c r="E201" t="str">
        <f>IF(VLOOKUP(A201,'1112'!$F$10:$L$408,1,FALSE)=VLOOKUP(A201,'2012'!$F$10:$M$460,1,FALSE),VLOOKUP(A201,'1112'!$F$10:$L$408,1,FALSE),FALSE)</f>
        <v>Norwich</v>
      </c>
      <c r="F201" t="str">
        <f>IF(VLOOKUP($A201,'1213'!$F$10:$L$408,1,FALSE)=VLOOKUP($A201,'2013'!$F$10:$M$460,1,FALSE),VLOOKUP($A201,'1213'!$F$10:$L$408,1,FALSE),FALSE)</f>
        <v>Norwich</v>
      </c>
      <c r="G201" t="str">
        <f>IF(VLOOKUP($A201,'1314'!$F$10:$L$408,1,FALSE)=VLOOKUP($A201,'2014'!$F$10:$M$460,1,FALSE),VLOOKUP($A201,'1314'!$F$10:$L$408,1,FALSE),FALSE)</f>
        <v>Norwich</v>
      </c>
      <c r="H201" t="str">
        <f>IF(VLOOKUP($A201,'1415'!$F$10:$L$408,1,FALSE)=VLOOKUP($A201,'2015'!$F$10:$M$460,1,FALSE),VLOOKUP($A201,'1415'!$F$10:$L$408,1,FALSE),FALSE)</f>
        <v>Norwich</v>
      </c>
      <c r="I201" t="str">
        <f>IF(VLOOKUP($A201,'1516'!$F$10:$L$408,1,FALSE)=VLOOKUP($A201,'2015'!$F$10:$M$460,1,FALSE),VLOOKUP($A201,'1516'!$F$10:$L$408,1,FALSE),FALSE)</f>
        <v>Norwich</v>
      </c>
      <c r="J201" t="str">
        <f>IF(VLOOKUP($A201,'1617'!$F$10:$L$408,1,FALSE)=VLOOKUP($A201,'2016'!$F$10:$M$460,1,FALSE),VLOOKUP($A201,'1617'!$F$10:$L$408,1,FALSE),FALSE)</f>
        <v>Norwich</v>
      </c>
      <c r="K201" t="str">
        <f>IF(VLOOKUP($A201,'1718'!$F$10:$M$408,1,FALSE)=VLOOKUP($A201,'2017'!$F$10:$M$460,1,FALSE),VLOOKUP($A201,'1718'!$F$10:$M$408,1,FALSE),FALSE)</f>
        <v>Norwich</v>
      </c>
      <c r="L201" t="str">
        <f>IF(VLOOKUP($A201,'1819'!$F$10:$M$408,1,FALSE)=VLOOKUP($A201,'2018'!$F$10:$M$460,1,FALSE),VLOOKUP($A201,'1819'!$F$10:$M$408,1,FALSE),FALSE)</f>
        <v>Norwich</v>
      </c>
      <c r="M201" t="str">
        <f>IF(VLOOKUP($A201,'1920'!$F$10:$M$408,1,FALSE)=VLOOKUP($A201,'2019'!$F$10:$M$464,1,FALSE),VLOOKUP($A201,'1920'!$F$10:$M$408,1,FALSE),FALSE)</f>
        <v>Norwich</v>
      </c>
      <c r="N201" t="str">
        <f>IF(VLOOKUP($A201,'20 21'!$F$10:$N$408,1,FALSE)=VLOOKUP($A201,'2020'!$F$10:$O$468,1,FALSE),VLOOKUP($A201,'20 21'!$F$10:$N$408,1,FALSE),FALSE)</f>
        <v>Norwich</v>
      </c>
      <c r="O201" t="str">
        <f>IF(VLOOKUP($A201,'21 22'!$F$10:$N$408,1,FALSE)=VLOOKUP($A201,'2021'!$F$10:$O$471,1,FALSE),VLOOKUP($A201,'21 22'!$F$10:$N$408,1,FALSE),FALSE)</f>
        <v>Norwich</v>
      </c>
      <c r="P201" t="str">
        <f>IF(VLOOKUP($A201,'22 23'!$F$10:$N$408,1,FALSE)=VLOOKUP($A201,'2022'!$F$10:$O$468,1,FALSE),VLOOKUP($A201,'22 23'!$F$10:$N$408,1,FALSE),FALSE)</f>
        <v>Norwich</v>
      </c>
      <c r="Q201" t="str">
        <f>IF(VLOOKUP($A201,'23 24'!$F$7:$N$408,1,FALSE)=VLOOKUP($A201,'2023'!$C$7:$O$468,1,FALSE),VLOOKUP($A201,'23 24'!$F$7:$N$408,1,FALSE),FALSE)</f>
        <v>Norwich</v>
      </c>
      <c r="S201" s="196">
        <f>IFERROR((VLOOKUP($A201,'0910'!$F$10:$L$433,4,FALSE)/VLOOKUP($A201,'2010'!$C$5:$K$611,9,FALSE))*1000,#N/A)</f>
        <v>2.0657873828062927</v>
      </c>
      <c r="T201" s="196">
        <f>IFERROR((VLOOKUP($A201,'1011'!$F$10:$L$433,4,FALSE)/VLOOKUP($A201,'2011'!$C$5:$K$611,9,FALSE))*1000,#N/A)</f>
        <v>1.57952930026852</v>
      </c>
      <c r="U201" s="196">
        <f>IFERROR((VLOOKUP($A201,'1112'!$F$10:$L$408,4,FALSE)/VLOOKUP($A201,'2012'!$F$10:$M$460,8,FALSE))*1000,#N/A)</f>
        <v>3.6169208995125017</v>
      </c>
      <c r="V201" s="196">
        <f>IFERROR((VLOOKUP($A201,'1213'!$F$10:$L$408,4,FALSE)/VLOOKUP($A201,'2013'!$F$10:$M$460,8,FALSE))*1000,#N/A)</f>
        <v>2.501172424574019</v>
      </c>
      <c r="W201" s="196">
        <f>IFERROR((VLOOKUP($A201,'1314'!$F$10:$L$408,4,FALSE)/VLOOKUP($A201,'2014'!$F$10:$M$460,8,FALSE))*1000,#N/A)</f>
        <v>1.5569048731122528</v>
      </c>
      <c r="X201" s="196">
        <f>IFERROR((VLOOKUP($A201,'1415'!$F$10:$L$408,4,FALSE)/VLOOKUP($A201,'2015'!$F$10:$M$460,8,FALSE))*1000,#N/A)</f>
        <v>4.6526054590570718</v>
      </c>
      <c r="Y201" s="196">
        <f>IFERROR((VLOOKUP($A201,'1516'!$F$10:$L$408,4,FALSE)/VLOOKUP($A201,'2016'!$F$10:$M$460,8,FALSE))*1000,#N/A)</f>
        <v>2.313386798272671</v>
      </c>
      <c r="Z201" s="196">
        <f>IFERROR((VLOOKUP($A201,'1617'!$F$10:$L$408,4,FALSE)/VLOOKUP($A201,'2017'!$F$10:$M$460,8,FALSE))*1000,#N/A)</f>
        <v>1.9911165568999847</v>
      </c>
      <c r="AA201" s="196">
        <f>IFERROR((VLOOKUP($A201,'1718'!$F$10:$L$408,4,FALSE)/VLOOKUP($A201,'2018'!$F$10:$N$460,9,FALSE))*1000,#N/A)</f>
        <v>2.4416297878834121</v>
      </c>
      <c r="AB201" s="196">
        <f>IFERROR((VLOOKUP($A201,'1819'!$F$10:$L$408,4,FALSE)/VLOOKUP($A201,'2018'!$F$10:$N$460,9,FALSE))*1000,#N/A)</f>
        <v>2.5942316496261251</v>
      </c>
      <c r="AC201" s="196">
        <f>IFERROR((VLOOKUP($A201,'1920'!$F$10:$L$408,4,FALSE)/VLOOKUP($A201,'2019'!$F$10:$N$464,8,FALSE))*1000,#N/A)</f>
        <v>0.90319278650027846</v>
      </c>
      <c r="AD201" s="196">
        <f>IFERROR((VLOOKUP($A201,'20 21'!$F$10:$M$408,4,FALSE)/VLOOKUP($A201,'2020'!$F$10:$N$469,8,FALSE))*1000,#N/A)</f>
        <v>0.44505103251839545</v>
      </c>
      <c r="AE201" s="196">
        <f>IFERROR((VLOOKUP($A201,'21 22'!$F$10:$M$408,4,FALSE)/VLOOKUP($A201,'2021'!$F$10:$N$469,8,FALSE))*1000,#N/A)</f>
        <v>1.6266414290784337</v>
      </c>
      <c r="AF201" s="196">
        <f>IFERROR((VLOOKUP($A201,'22 23'!$F$10:$M$408,4,FALSE)/VLOOKUP($A201,'2022'!$F$10:$N$469,8,FALSE))*1000,#N/A)</f>
        <v>1.3246202755210172</v>
      </c>
      <c r="AG201" s="196">
        <f>IFERROR((VLOOKUP($A201,'23 24'!$F$7:$M$408,4,FALSE)/VLOOKUP($A201,'2023'!$C$7:$N$469,9,FALSE))*1000,#N/A)</f>
        <v>1.026724163219807</v>
      </c>
      <c r="AI201" s="196">
        <f>IFERROR((VLOOKUP($A201,'0910'!$F$10:$L$433,5,FALSE)/VLOOKUP($A201,'2010'!$C$5:$K$611,9,FALSE))*1000,#N/A)</f>
        <v>1.5890672175433023</v>
      </c>
      <c r="AJ201" s="196">
        <f>IFERROR((VLOOKUP($A201,'1011'!$F$10:$L$433,5,FALSE)/VLOOKUP($A201,'2011'!$C$5:$K$611,9,FALSE))*1000,#N/A)</f>
        <v>0</v>
      </c>
      <c r="AK201" s="196">
        <f>IFERROR((VLOOKUP($A201,'1112'!$F$10:$L$408,5,FALSE)/VLOOKUP($A201,'2012'!$F$10:$M$460,8,FALSE))*1000,#N/A)</f>
        <v>0.94354458248152229</v>
      </c>
      <c r="AL201" s="196">
        <f>IFERROR((VLOOKUP($A201,'1213'!$F$10:$L$408,5,FALSE)/VLOOKUP($A201,'2013'!$F$10:$M$460,8,FALSE))*1000,#N/A)</f>
        <v>0.46896982960762862</v>
      </c>
      <c r="AM201" s="196">
        <f>IFERROR((VLOOKUP($A201,'1314'!$F$10:$L$408,5,FALSE)/VLOOKUP($A201,'2014'!$F$10:$M$460,8,FALSE))*1000,#N/A)</f>
        <v>0</v>
      </c>
      <c r="AN201" s="196">
        <f>IFERROR((VLOOKUP($A201,'1415'!$F$10:$L$408,5,FALSE)/VLOOKUP($A201,'2015'!$F$10:$M$460,8,FALSE))*1000,#N/A)</f>
        <v>0</v>
      </c>
      <c r="AO201" s="196">
        <f>IFERROR((VLOOKUP($A201,'1516'!$F$10:$L$408,5,FALSE)/VLOOKUP($A201,'2016'!$F$10:$M$460,8,FALSE))*1000,#N/A)</f>
        <v>0</v>
      </c>
      <c r="AP201" s="196">
        <f>IFERROR((VLOOKUP($A201,'1617'!$F$10:$L$408,5,FALSE)/VLOOKUP($A201,'2017'!$F$10:$M$460,8,FALSE))*1000,#N/A)</f>
        <v>0.30632562413845915</v>
      </c>
      <c r="AQ201" s="196">
        <f>IFERROR((VLOOKUP($A201,'1718'!$F$10:$L$408,5,FALSE)/VLOOKUP($A201,'2018'!$F$10:$N$460,9,FALSE))*1000,#N/A)</f>
        <v>0.30520372348542651</v>
      </c>
      <c r="AR201" s="196">
        <f>IFERROR((VLOOKUP($A201,'1819'!$F$10:$L$408,5,FALSE)/VLOOKUP($A201,'2018'!$F$10:$N$460,9,FALSE))*1000,#N/A)</f>
        <v>0</v>
      </c>
      <c r="AS201" s="196">
        <f>IFERROR((VLOOKUP($A201,'1920'!$F$10:$L$408,5,FALSE)/VLOOKUP($A201,'2019'!$F$10:$N$464,8,FALSE))*1000,#N/A)</f>
        <v>0</v>
      </c>
      <c r="AT201" s="196">
        <f>IFERROR((VLOOKUP($A201,'20 21'!$F$10:$L$408,5,FALSE)/VLOOKUP($A201,'2020'!$F$10:$N$469,8,FALSE))*1000,#N/A)</f>
        <v>0</v>
      </c>
      <c r="AU201" s="196">
        <f>IFERROR((VLOOKUP($A201,'21 22'!$F$10:$L$408,5,FALSE)/VLOOKUP($A201,'2021'!$F$10:$N$469,8,FALSE))*1000,#N/A)</f>
        <v>0</v>
      </c>
      <c r="AV201" s="196">
        <f>IFERROR((VLOOKUP($A201,'22 23'!$F$10:$L$408,5,FALSE)/VLOOKUP($A201,'2022'!$F$10:$N$469,8,FALSE))*1000,#N/A)</f>
        <v>0.58872012245378547</v>
      </c>
      <c r="AW201" s="196">
        <f>IFERROR((VLOOKUP($A201,'23 24'!$F$7:$M$408,5,FALSE)/VLOOKUP($A201,'2023'!$C$7:$N$469,9,FALSE))*1000,#N/A)</f>
        <v>0</v>
      </c>
      <c r="AY201" s="196">
        <f>IFERROR((VLOOKUP($A201,'0910'!$F$10:$L$433,6,FALSE)/VLOOKUP($A201,'2010'!$C$5:$K$611,9,FALSE))*1000,#N/A)</f>
        <v>0.31781344350866042</v>
      </c>
      <c r="AZ201" s="196">
        <f>IFERROR((VLOOKUP($A201,'1011'!$F$10:$L$433,6,FALSE)/VLOOKUP($A201,'2011'!$C$5:$K$611,9,FALSE))*1000,#N/A)</f>
        <v>0.78976465013426</v>
      </c>
      <c r="BA201" s="196">
        <f>IFERROR((VLOOKUP($A201,'1112'!$F$10:$L$408,6,FALSE)/VLOOKUP($A201,'2012'!$F$10:$M$460,8,FALSE))*1000,#N/A)</f>
        <v>0</v>
      </c>
      <c r="BB201" s="196">
        <f>IFERROR((VLOOKUP($A201,'1213'!$F$10:$L$408,6,FALSE)/VLOOKUP($A201,'2013'!$F$10:$M$460,8,FALSE))*1000,#N/A)</f>
        <v>0</v>
      </c>
      <c r="BC201" s="196">
        <f>IFERROR((VLOOKUP($A201,'1314'!$F$10:$L$408,6,FALSE)/VLOOKUP($A201,'2014'!$F$10:$M$460,8,FALSE))*1000,#N/A)</f>
        <v>0</v>
      </c>
      <c r="BD201" s="196">
        <f>IFERROR((VLOOKUP($A201,'1415'!$F$10:$L$408,6,FALSE)/VLOOKUP($A201,'2015'!$F$10:$M$460,8,FALSE))*1000,#N/A)</f>
        <v>0</v>
      </c>
      <c r="BE201" s="196">
        <f>IFERROR((VLOOKUP($A201,'1516'!$F$10:$L$408,6,FALSE)/VLOOKUP($A201,'2016'!$F$10:$M$460,8,FALSE))*1000,#N/A)</f>
        <v>0</v>
      </c>
      <c r="BF201" s="196">
        <f>IFERROR((VLOOKUP($A201,'1617'!$F$10:$L$408,6,FALSE)/VLOOKUP($A201,'2017'!$F$10:$M$460,8,FALSE))*1000,#N/A)</f>
        <v>0</v>
      </c>
      <c r="BG201" s="196">
        <f>IFERROR((VLOOKUP($A201,'1718'!$F$10:$L$408,6,FALSE)/VLOOKUP($A201,'2018'!$F$10:$N$460,9,FALSE))*1000,#N/A)</f>
        <v>0</v>
      </c>
      <c r="BH201" s="196">
        <f>IFERROR((VLOOKUP($A201,'1819'!$F$10:$L$408,6,FALSE)/VLOOKUP($A201,'2018'!$F$10:$N$460,9,FALSE))*1000,#N/A)</f>
        <v>0</v>
      </c>
      <c r="BI201" s="196">
        <f>IFERROR((VLOOKUP($A201,'1920'!$F$10:$L$408,6,FALSE)/VLOOKUP($A201,'2019'!$F$10:$N$464,8,FALSE))*1000,#N/A)</f>
        <v>0</v>
      </c>
      <c r="BJ201" s="196">
        <f>IFERROR((VLOOKUP($A201,'20 21'!$F$10:$L$408,6,FALSE)/VLOOKUP($A201,'2020'!$F$10:$N$469,8,FALSE))*1000,#N/A)</f>
        <v>0</v>
      </c>
      <c r="BK201" s="196">
        <f>IFERROR((VLOOKUP($A201,'21 22'!$F$10:$L$408,6,FALSE)/VLOOKUP($A201,'2021'!$F$10:$N$469,8,FALSE))*1000,#N/A)</f>
        <v>0</v>
      </c>
      <c r="BL201" s="196">
        <f>IFERROR((VLOOKUP($A201,'22 23'!$F$10:$L$408,6,FALSE)/VLOOKUP($A201,'2022'!$F$10:$N$469,8,FALSE))*1000,#N/A)</f>
        <v>0</v>
      </c>
      <c r="BM201" s="196">
        <f>IFERROR((VLOOKUP($A201,'23 24'!$F$7:$M$408,6,FALSE)/VLOOKUP($A201,'2023'!$C$7:$N$469,9,FALSE))*1000,#N/A)</f>
        <v>0</v>
      </c>
      <c r="BO201" s="196">
        <f>IFERROR((VLOOKUP($A201,'0910'!$F$10:$L$433,7,FALSE)/VLOOKUP($A201,'2010'!$C$5:$K$611,9,FALSE))*1000,#N/A)</f>
        <v>3.8137613221039248</v>
      </c>
      <c r="BP201" s="196">
        <f>IFERROR((VLOOKUP($A201,'1011'!$F$10:$L$433,7,FALSE)/VLOOKUP($A201,'2011'!$C$5:$K$611,9,FALSE))*1000,#N/A)</f>
        <v>2.2113410203759281</v>
      </c>
      <c r="BQ201" s="196">
        <f>IFERROR((VLOOKUP($A201,'1112'!$F$10:$L$408,7,FALSE)/VLOOKUP($A201,'2012'!$F$10:$M$460,8,FALSE))*1000,#N/A)</f>
        <v>4.560465481994024</v>
      </c>
      <c r="BR201" s="196">
        <f>IFERROR((VLOOKUP($A201,'1213'!$F$10:$L$408,7,FALSE)/VLOOKUP($A201,'2013'!$F$10:$M$460,8,FALSE))*1000,#N/A)</f>
        <v>2.9701422541816478</v>
      </c>
      <c r="BS201" s="196">
        <f>IFERROR((VLOOKUP($A201,'1314'!$F$10:$L$408,7,FALSE)/VLOOKUP($A201,'2014'!$F$10:$M$460,8,FALSE))*1000,#N/A)</f>
        <v>1.5569048731122528</v>
      </c>
      <c r="BT201" s="196">
        <f>IFERROR((VLOOKUP($A201,'1415'!$F$10:$L$408,7,FALSE)/VLOOKUP($A201,'2015'!$F$10:$M$460,8,FALSE))*1000,#N/A)</f>
        <v>4.6526054590570718</v>
      </c>
      <c r="BU201" s="196">
        <f>IFERROR((VLOOKUP($A201,'1516'!$F$10:$L$408,7,FALSE)/VLOOKUP($A201,'2016'!$F$10:$M$460,8,FALSE))*1000,#N/A)</f>
        <v>2.4676125848241828</v>
      </c>
      <c r="BV201" s="196">
        <f>IFERROR((VLOOKUP($A201,'1617'!$F$10:$L$408,7,FALSE)/VLOOKUP($A201,'2017'!$F$10:$M$460,8,FALSE))*1000,#N/A)</f>
        <v>2.297442181038444</v>
      </c>
      <c r="BW201" s="196">
        <f>IFERROR((VLOOKUP($A201,'1718'!$F$10:$L$408,7,FALSE)/VLOOKUP($A201,'2018'!$F$10:$N$460,9,FALSE))*1000,#N/A)</f>
        <v>2.5942316496261251</v>
      </c>
      <c r="BX201" s="196">
        <f>IFERROR((VLOOKUP($A201,'1819'!$F$10:$L$408,7,FALSE)/VLOOKUP($A201,'2018'!$F$10:$N$460,9,FALSE))*1000,#N/A)</f>
        <v>2.5942316496261251</v>
      </c>
      <c r="BY201" s="196">
        <f>IFERROR((VLOOKUP($A201,'1920'!$F$10:$L$408,7,FALSE)/VLOOKUP($A201,'2019'!$F$10:$N$464,8,FALSE))*1000,#N/A)</f>
        <v>0.90319278650027846</v>
      </c>
      <c r="BZ201" s="196">
        <f>IFERROR((VLOOKUP($A201,'20 21'!$F$10:$L$408,7,FALSE)/VLOOKUP($A201,'2020'!$F$10:$N$469,8,FALSE))*1000,#N/A)</f>
        <v>0.44505103251839545</v>
      </c>
      <c r="CA201" s="196">
        <f>IFERROR((VLOOKUP($A201,'21 22'!$F$10:$L$408,7,FALSE)/VLOOKUP($A201,'2021'!$F$10:$N$469,8,FALSE))*1000,#N/A)</f>
        <v>1.6266414290784337</v>
      </c>
      <c r="CB201" s="196">
        <f>IFERROR((VLOOKUP($A201,'22 23'!$F$10:$L$408,7,FALSE)/VLOOKUP($A201,'2022'!$F$10:$N$469,8,FALSE))*1000,#N/A)</f>
        <v>1.7661603673613564</v>
      </c>
      <c r="CC201" s="196">
        <f>IFERROR((VLOOKUP($A201,'23 24'!$F$7:$M$408,7,FALSE)/VLOOKUP($A201,'2023'!$C$7:$N$469,9,FALSE))*1000,#N/A)</f>
        <v>1.026724163219807</v>
      </c>
      <c r="CE201" s="198">
        <f>IFERROR((VLOOKUP($A201,'0910'!$F$10:$S$433,9,FALSE)/VLOOKUP($A201,'2010'!$C$5:$K$611,9,FALSE))*1000,#N/A)</f>
        <v>8.4220562529795</v>
      </c>
      <c r="CF201" s="198">
        <f>IFERROR((VLOOKUP($A201,'1011'!$F$10:$S$433,10,FALSE)/VLOOKUP($A201,'2011'!$C$5:$K$611,9,FALSE))*1000,#N/A)</f>
        <v>3.15905860053704</v>
      </c>
      <c r="CG201" s="198">
        <f>IFERROR((VLOOKUP($A201,'1112'!$F$10:$S$408,9,FALSE)/VLOOKUP($A201,'2012'!$F$10:$M$460,8,FALSE))*1000,#N/A)</f>
        <v>2.5161188866173929</v>
      </c>
      <c r="CH201" s="198">
        <f>IFERROR((VLOOKUP($A201,'1213'!$F$10:$S$408,9,FALSE)/VLOOKUP($A201,'2013'!$F$10:$M$460,8,FALSE))*1000,#N/A)</f>
        <v>2.501172424574019</v>
      </c>
      <c r="CI201" s="198">
        <f>IFERROR((VLOOKUP($A201,'1314'!$F$10:$S$408,9,FALSE)/VLOOKUP($A201,'2014'!$F$10:$M$460,8,FALSE))*1000,#N/A)</f>
        <v>2.8024287716020555</v>
      </c>
      <c r="CJ201" s="198">
        <f>IFERROR((VLOOKUP($A201,'1415'!$F$10:$S$408,9,FALSE)/VLOOKUP($A201,'2015'!$F$10:$M$460,8,FALSE))*1000,#N/A)</f>
        <v>2.6364764267990077</v>
      </c>
      <c r="CK201" s="198">
        <f>IFERROR((VLOOKUP($A201,'1516'!$F$10:$S$408,9,FALSE)/VLOOKUP($A201,'2016'!$F$10:$M$460,8,FALSE))*1000,#N/A)</f>
        <v>3.0845157310302285</v>
      </c>
      <c r="CL201" s="198">
        <f>IFERROR((VLOOKUP($A201,'1617'!$F$10:$S$408,9,FALSE)/VLOOKUP($A201,'2017'!$F$10:$M$460,8,FALSE))*1000,#N/A)</f>
        <v>1.837953744830755</v>
      </c>
      <c r="CM201" s="198">
        <f>IFERROR((VLOOKUP($A201,'1718'!$F$10:$S$408,9,FALSE)/VLOOKUP($A201,'2018'!$F$10:$N$460,9,FALSE))*1000,#N/A)</f>
        <v>1.3734167556844192</v>
      </c>
      <c r="CN201" s="198">
        <f>IFERROR((VLOOKUP($A201,'1819'!$F$10:$S$408,9,FALSE)/VLOOKUP($A201,'2018'!$F$10:$N$460,9,FALSE))*1000,#N/A)</f>
        <v>2.5942316496261251</v>
      </c>
      <c r="CO201" s="198">
        <f>IFERROR((VLOOKUP($A201,'1920'!$F$10:$S$408,9,FALSE)/VLOOKUP($A201,'2019'!$F$10:$N$464,8,FALSE))*1000,#N/A)</f>
        <v>0.45159639325013923</v>
      </c>
      <c r="CP201" s="198">
        <f>IFERROR((VLOOKUP($A201,'20 21'!$F$10:$S$408,9,FALSE)/VLOOKUP($A201,'2020'!$F$10:$N$469,8,FALSE))*1000,#N/A)</f>
        <v>0.44505103251839545</v>
      </c>
      <c r="CQ201" s="198">
        <f>IFERROR((VLOOKUP($A201,'21 22'!$F$10:$S$408,9,FALSE)/VLOOKUP($A201,'2021'!$F$10:$N$469,8,FALSE))*1000,#N/A)</f>
        <v>1.478764935525849</v>
      </c>
      <c r="CR201" s="198">
        <f>IFERROR((VLOOKUP($A201,'22 23'!$F$10:$S$408,9,FALSE)/VLOOKUP($A201,'2022'!$F$10:$N$469,8,FALSE))*1000,#N/A)</f>
        <v>0.58872012245378547</v>
      </c>
      <c r="CS201" s="196">
        <f>IFERROR((VLOOKUP($A201,'23 24'!$F$7:$S$408,9,FALSE)/VLOOKUP($A201,'2023'!$C$7:$N$469,9,FALSE))*1000,#N/A)</f>
        <v>1.7600985655196693</v>
      </c>
      <c r="CU201" s="198">
        <f>IFERROR((VLOOKUP($A201,'0910'!$F$10:$S$433,10,FALSE)/VLOOKUP($A201,'2010'!$C$5:$K$611,9,FALSE))*1000,#N/A)</f>
        <v>0.95344033052598121</v>
      </c>
      <c r="CV201" s="198">
        <f>IFERROR((VLOOKUP($A201,'1011'!$F$10:$S$433,11,FALSE)/VLOOKUP($A201,'2011'!$C$5:$K$611,9,FALSE))*1000,#N/A)</f>
        <v>0</v>
      </c>
      <c r="CW201" s="198">
        <f>IFERROR((VLOOKUP($A201,'1112'!$F$10:$S$408,10,FALSE)/VLOOKUP($A201,'2012'!$F$10:$M$460,8,FALSE))*1000,#N/A)</f>
        <v>1.4153168737222834</v>
      </c>
      <c r="CX201" s="198">
        <f>IFERROR((VLOOKUP($A201,'1213'!$F$10:$S$408,10,FALSE)/VLOOKUP($A201,'2013'!$F$10:$M$460,8,FALSE))*1000,#N/A)</f>
        <v>1.5632327653587619</v>
      </c>
      <c r="CY201" s="198">
        <f>IFERROR((VLOOKUP($A201,'1314'!$F$10:$S$408,10,FALSE)/VLOOKUP($A201,'2014'!$F$10:$M$460,8,FALSE))*1000,#N/A)</f>
        <v>0.15569048731122528</v>
      </c>
      <c r="CZ201" s="198">
        <f>IFERROR((VLOOKUP($A201,'1415'!$F$10:$S$408,10,FALSE)/VLOOKUP($A201,'2015'!$F$10:$M$460,8,FALSE))*1000,#N/A)</f>
        <v>0</v>
      </c>
      <c r="DA201" s="198">
        <f>IFERROR((VLOOKUP($A201,'1516'!$F$10:$S$408,10,FALSE)/VLOOKUP($A201,'2016'!$F$10:$M$460,8,FALSE))*1000,#N/A)</f>
        <v>0</v>
      </c>
      <c r="DB201" s="198">
        <f>IFERROR((VLOOKUP($A201,'1617'!$F$10:$S$408,10,FALSE)/VLOOKUP($A201,'2017'!$F$10:$M$460,8,FALSE))*1000,#N/A)</f>
        <v>0.15316281206922958</v>
      </c>
      <c r="DC201" s="198">
        <f>IFERROR((VLOOKUP($A201,'1718'!$F$10:$S$408,10,FALSE)/VLOOKUP($A201,'2018'!$F$10:$N$460,9,FALSE))*1000,#N/A)</f>
        <v>0.30520372348542651</v>
      </c>
      <c r="DD201" s="198">
        <f>IFERROR((VLOOKUP($A201,'1819'!$F$10:$S$408,10,FALSE)/VLOOKUP($A201,'2018'!$F$10:$N$460,9,FALSE))*1000,#N/A)</f>
        <v>0.30520372348542651</v>
      </c>
      <c r="DE201" s="198">
        <f>IFERROR((VLOOKUP($A201,'1920'!$F$10:$S$408,10,FALSE)/VLOOKUP($A201,'2019'!$F$10:$N$464,8,FALSE))*1000,#N/A)</f>
        <v>0</v>
      </c>
      <c r="DF201" s="198">
        <f>IFERROR((VLOOKUP($A201,'20 21'!$F$10:$S$408,10,FALSE)/VLOOKUP($A201,'2020'!$F$10:$N$469,8,FALSE))*1000,#N/A)</f>
        <v>0</v>
      </c>
      <c r="DG201" s="198">
        <f>IFERROR((VLOOKUP($A201,'21 22'!$F$10:$S$408,10,FALSE)/VLOOKUP($A201,'2021'!$F$10:$N$469,8,FALSE))*1000,#N/A)</f>
        <v>0</v>
      </c>
      <c r="DH201" s="198">
        <f>IFERROR((VLOOKUP($A201,'22 23'!$F$10:$S$408,10,FALSE)/VLOOKUP($A201,'2022'!$F$10:$N$469,8,FALSE))*1000,#N/A)</f>
        <v>0.14718003061344637</v>
      </c>
      <c r="DI201" s="196">
        <f>IFERROR((VLOOKUP($A201,'23 24'!$F$7:$S$408,10,FALSE)/VLOOKUP($A201,'2023'!$C$7:$N$469,9,FALSE))*1000,#N/A)</f>
        <v>0.44002464137991731</v>
      </c>
      <c r="DK201" s="198">
        <f>IFERROR((VLOOKUP($A201,'0910'!$F$10:$S$433,11,FALSE)/VLOOKUP($A201,'2010'!$C$5:$K$611,9,FALSE))*1000,#N/A)</f>
        <v>0</v>
      </c>
      <c r="DL201" s="198">
        <f>IFERROR((VLOOKUP($A201,'1011'!$F$10:$S$433,12,FALSE)/VLOOKUP($A201,'2011'!$C$5:$K$611,9,FALSE))*1000,#N/A)</f>
        <v>0.78976465013426</v>
      </c>
      <c r="DM201" s="198">
        <f>IFERROR((VLOOKUP($A201,'1112'!$F$10:$S$408,11,FALSE)/VLOOKUP($A201,'2012'!$F$10:$M$460,8,FALSE))*1000,#N/A)</f>
        <v>0</v>
      </c>
      <c r="DN201" s="198">
        <f>IFERROR((VLOOKUP($A201,'1213'!$F$10:$S$408,11,FALSE)/VLOOKUP($A201,'2013'!$F$10:$M$460,8,FALSE))*1000,#N/A)</f>
        <v>0.62529310614350475</v>
      </c>
      <c r="DO201" s="198">
        <f>IFERROR((VLOOKUP($A201,'1314'!$F$10:$S$408,11,FALSE)/VLOOKUP($A201,'2014'!$F$10:$M$460,8,FALSE))*1000,#N/A)</f>
        <v>0</v>
      </c>
      <c r="DP201" s="198">
        <f>IFERROR((VLOOKUP($A201,'1415'!$F$10:$S$408,11,FALSE)/VLOOKUP($A201,'2015'!$F$10:$M$460,8,FALSE))*1000,#N/A)</f>
        <v>0</v>
      </c>
      <c r="DQ201" s="198">
        <f>IFERROR((VLOOKUP($A201,'1516'!$F$10:$S$408,11,FALSE)/VLOOKUP($A201,'2016'!$F$10:$M$460,8,FALSE))*1000,#N/A)</f>
        <v>0</v>
      </c>
      <c r="DR201" s="198">
        <f>IFERROR((VLOOKUP($A201,'1617'!$F$10:$S$408,11,FALSE)/VLOOKUP($A201,'2017'!$F$10:$M$460,8,FALSE))*1000,#N/A)</f>
        <v>0</v>
      </c>
      <c r="DS201" s="198">
        <f>IFERROR((VLOOKUP($A201,'1718'!$F$10:$S$408,11,FALSE)/VLOOKUP($A201,'2018'!$F$10:$N$460,9,FALSE))*1000,#N/A)</f>
        <v>0</v>
      </c>
      <c r="DT201" s="198">
        <f>IFERROR((VLOOKUP($A201,'1819'!$F$10:$S$408,11,FALSE)/VLOOKUP($A201,'2018'!$F$10:$N$460,9,FALSE))*1000,#N/A)</f>
        <v>0</v>
      </c>
      <c r="DU201" s="198">
        <f>IFERROR((VLOOKUP($A201,'1920'!$F$10:$S$408,11,FALSE)/VLOOKUP($A201,'2019'!$F$10:$N$464,8,FALSE))*1000,#N/A)</f>
        <v>0.60212852433351893</v>
      </c>
      <c r="DV201" s="198">
        <f>IFERROR((VLOOKUP($A201,'20 21'!$F$10:$S$408,11,FALSE)/VLOOKUP($A201,'2020'!$F$10:$N$469,8,FALSE))*1000,#N/A)</f>
        <v>0</v>
      </c>
      <c r="DW201" s="198">
        <f>IFERROR((VLOOKUP($A201,'21 22'!$F$10:$S$408,11,FALSE)/VLOOKUP($A201,'2021'!$F$10:$N$469,8,FALSE))*1000,#N/A)</f>
        <v>0</v>
      </c>
      <c r="DX201" s="198">
        <f>IFERROR((VLOOKUP($A201,'22 23'!$F$10:$S$408,11,FALSE)/VLOOKUP($A201,'2022'!$F$10:$N$469,8,FALSE))*1000,#N/A)</f>
        <v>0</v>
      </c>
      <c r="DY201" s="196">
        <f>IFERROR((VLOOKUP($A201,'23 24'!$F$7:$S$408,11,FALSE)/VLOOKUP($A201,'2023'!$C$7:$N$469,9,FALSE))*1000,#N/A)</f>
        <v>0.44002464137991731</v>
      </c>
      <c r="EA201" s="198">
        <f>IFERROR((VLOOKUP($A201,'0910'!$F$10:$S$433,12,FALSE)/VLOOKUP($A201,'2010'!$C$5:$K$611,9,FALSE))*1000,#N/A)</f>
        <v>9.2165898617511512</v>
      </c>
      <c r="EB201" s="198">
        <f>IFERROR((VLOOKUP($A201,'1011'!$F$10:$S$433,13,FALSE)/VLOOKUP($A201,'2011'!$C$5:$K$611,9,FALSE))*1000,#N/A)</f>
        <v>3.9488232506713001</v>
      </c>
      <c r="EC201" s="198">
        <f>IFERROR((VLOOKUP($A201,'1112'!$F$10:$S$408,12,FALSE)/VLOOKUP($A201,'2012'!$F$10:$M$460,8,FALSE))*1000,#N/A)</f>
        <v>3.7741783299260891</v>
      </c>
      <c r="ED201" s="198">
        <f>IFERROR((VLOOKUP($A201,'1213'!$F$10:$S$408,12,FALSE)/VLOOKUP($A201,'2013'!$F$10:$M$460,8,FALSE))*1000,#N/A)</f>
        <v>4.5333750195404097</v>
      </c>
      <c r="EE201" s="198">
        <f>IFERROR((VLOOKUP($A201,'1314'!$F$10:$S$408,12,FALSE)/VLOOKUP($A201,'2014'!$F$10:$M$460,8,FALSE))*1000,#N/A)</f>
        <v>2.9581192589132805</v>
      </c>
      <c r="EF201" s="198">
        <f>IFERROR((VLOOKUP($A201,'1415'!$F$10:$S$408,12,FALSE)/VLOOKUP($A201,'2015'!$F$10:$M$460,8,FALSE))*1000,#N/A)</f>
        <v>2.6364764267990077</v>
      </c>
      <c r="EG201" s="198">
        <f>IFERROR((VLOOKUP($A201,'1516'!$F$10:$S$408,12,FALSE)/VLOOKUP($A201,'2016'!$F$10:$M$460,8,FALSE))*1000,#N/A)</f>
        <v>3.0845157310302285</v>
      </c>
      <c r="EH201" s="198">
        <f>IFERROR((VLOOKUP($A201,'1617'!$F$10:$S$408,12,FALSE)/VLOOKUP($A201,'2017'!$F$10:$M$460,8,FALSE))*1000,#N/A)</f>
        <v>1.9911165568999847</v>
      </c>
      <c r="EI201" s="198">
        <f>IFERROR((VLOOKUP($A201,'1718'!$F$10:$S$408,12,FALSE)/VLOOKUP($A201,'2018'!$F$10:$N$460,9,FALSE))*1000,#N/A)</f>
        <v>1.8312223409125592</v>
      </c>
      <c r="EJ201" s="198">
        <f>IFERROR((VLOOKUP($A201,'1819'!$F$10:$S$408,12,FALSE)/VLOOKUP($A201,'2018'!$F$10:$N$460,9,FALSE))*1000,#N/A)</f>
        <v>3.0520372348542648</v>
      </c>
      <c r="EK201" s="198">
        <f>IFERROR((VLOOKUP($A201,'1920'!$F$10:$S$408,12,FALSE)/VLOOKUP($A201,'2019'!$F$10:$N$464,8,FALSE))*1000,#N/A)</f>
        <v>1.0537249175836583</v>
      </c>
      <c r="EL201" s="198">
        <f>IFERROR((VLOOKUP($A201,'20 21'!$F$10:$S$408,12,FALSE)/VLOOKUP($A201,'2020'!$F$10:$N$469,8,FALSE))*1000,#N/A)</f>
        <v>0.44505103251839545</v>
      </c>
      <c r="EM201" s="198">
        <f>IFERROR((VLOOKUP($A201,'21 22'!$F$10:$S$408,12,FALSE)/VLOOKUP($A201,'2021'!$F$10:$N$469,8,FALSE))*1000,#N/A)</f>
        <v>1.478764935525849</v>
      </c>
      <c r="EN201" s="198">
        <f>IFERROR((VLOOKUP($A201,'22 23'!$F$10:$S$408,12,FALSE)/VLOOKUP($A201,'2022'!$F$10:$N$469,8,FALSE))*1000,#N/A)</f>
        <v>0.73590015306723178</v>
      </c>
      <c r="EO201" s="196">
        <f>IFERROR((VLOOKUP($A201,'23 24'!$F$7:$S$408,12,FALSE)/VLOOKUP($A201,'2023'!$C$7:$N$469,9,FALSE))*1000,#N/A)</f>
        <v>2.6401478482795038</v>
      </c>
    </row>
    <row r="202" spans="1:145" x14ac:dyDescent="0.3">
      <c r="A202" t="s">
        <v>1726</v>
      </c>
      <c r="B202" t="s">
        <v>1743</v>
      </c>
      <c r="C202" t="str">
        <f>IF(VLOOKUP($A202,'0910'!$F$10:$L$433,1,FALSE)=VLOOKUP($A202,'2010'!$C$5:$K$611,1,FALSE),VLOOKUP($A202,'0910'!$F$10:$L$433,1,FALSE),FALSE)</f>
        <v>Nottingham</v>
      </c>
      <c r="D202" t="str">
        <f>IF(VLOOKUP($A202,'1011'!$F$10:$L$433,1,FALSE)=VLOOKUP($A202,'2011'!$C$5:$K$611,1,FALSE),VLOOKUP($A202,'1011'!$F$10:$L$433,1,FALSE),FALSE)</f>
        <v>Nottingham</v>
      </c>
      <c r="E202" t="str">
        <f>IF(VLOOKUP(A202,'1112'!$F$10:$L$408,1,FALSE)=VLOOKUP(A202,'2012'!$F$10:$M$460,1,FALSE),VLOOKUP(A202,'1112'!$F$10:$L$408,1,FALSE),FALSE)</f>
        <v>Nottingham</v>
      </c>
      <c r="F202" t="str">
        <f>IF(VLOOKUP($A202,'1213'!$F$10:$L$408,1,FALSE)=VLOOKUP($A202,'2013'!$F$10:$M$460,1,FALSE),VLOOKUP($A202,'1213'!$F$10:$L$408,1,FALSE),FALSE)</f>
        <v>Nottingham</v>
      </c>
      <c r="G202" t="str">
        <f>IF(VLOOKUP($A202,'1314'!$F$10:$L$408,1,FALSE)=VLOOKUP($A202,'2014'!$F$10:$M$460,1,FALSE),VLOOKUP($A202,'1314'!$F$10:$L$408,1,FALSE),FALSE)</f>
        <v>Nottingham</v>
      </c>
      <c r="H202" t="str">
        <f>IF(VLOOKUP($A202,'1415'!$F$10:$L$408,1,FALSE)=VLOOKUP($A202,'2015'!$F$10:$M$460,1,FALSE),VLOOKUP($A202,'1415'!$F$10:$L$408,1,FALSE),FALSE)</f>
        <v>Nottingham</v>
      </c>
      <c r="I202" t="str">
        <f>IF(VLOOKUP($A202,'1516'!$F$10:$L$408,1,FALSE)=VLOOKUP($A202,'2015'!$F$10:$M$460,1,FALSE),VLOOKUP($A202,'1516'!$F$10:$L$408,1,FALSE),FALSE)</f>
        <v>Nottingham</v>
      </c>
      <c r="J202" t="str">
        <f>IF(VLOOKUP($A202,'1617'!$F$10:$L$408,1,FALSE)=VLOOKUP($A202,'2016'!$F$10:$M$460,1,FALSE),VLOOKUP($A202,'1617'!$F$10:$L$408,1,FALSE),FALSE)</f>
        <v>Nottingham</v>
      </c>
      <c r="K202" t="str">
        <f>IF(VLOOKUP($A202,'1718'!$F$10:$M$408,1,FALSE)=VLOOKUP($A202,'2017'!$F$10:$M$460,1,FALSE),VLOOKUP($A202,'1718'!$F$10:$M$408,1,FALSE),FALSE)</f>
        <v>Nottingham</v>
      </c>
      <c r="L202" t="str">
        <f>IF(VLOOKUP($A202,'1819'!$F$10:$M$408,1,FALSE)=VLOOKUP($A202,'2018'!$F$10:$M$460,1,FALSE),VLOOKUP($A202,'1819'!$F$10:$M$408,1,FALSE),FALSE)</f>
        <v>Nottingham</v>
      </c>
      <c r="M202" t="str">
        <f>IF(VLOOKUP($A202,'1920'!$F$10:$M$408,1,FALSE)=VLOOKUP($A202,'2019'!$F$10:$M$464,1,FALSE),VLOOKUP($A202,'1920'!$F$10:$M$408,1,FALSE),FALSE)</f>
        <v>Nottingham</v>
      </c>
      <c r="N202" t="str">
        <f>IF(VLOOKUP($A202,'20 21'!$F$10:$N$408,1,FALSE)=VLOOKUP($A202,'2020'!$F$10:$O$468,1,FALSE),VLOOKUP($A202,'20 21'!$F$10:$N$408,1,FALSE),FALSE)</f>
        <v>Nottingham</v>
      </c>
      <c r="O202" t="str">
        <f>IF(VLOOKUP($A202,'21 22'!$F$10:$N$408,1,FALSE)=VLOOKUP($A202,'2021'!$F$10:$O$471,1,FALSE),VLOOKUP($A202,'21 22'!$F$10:$N$408,1,FALSE),FALSE)</f>
        <v>Nottingham</v>
      </c>
      <c r="P202" t="str">
        <f>IF(VLOOKUP($A202,'22 23'!$F$10:$N$408,1,FALSE)=VLOOKUP($A202,'2022'!$F$10:$O$468,1,FALSE),VLOOKUP($A202,'22 23'!$F$10:$N$408,1,FALSE),FALSE)</f>
        <v>Nottingham</v>
      </c>
      <c r="Q202" t="str">
        <f>IF(VLOOKUP($A202,'23 24'!$F$7:$N$408,1,FALSE)=VLOOKUP($A202,'2023'!$C$7:$O$468,1,FALSE),VLOOKUP($A202,'23 24'!$F$7:$N$408,1,FALSE),FALSE)</f>
        <v>Nottingham</v>
      </c>
      <c r="S202" s="196">
        <f>IFERROR((VLOOKUP($A202,'0910'!$F$10:$L$433,4,FALSE)/VLOOKUP($A202,'2010'!$C$5:$K$611,9,FALSE))*1000,#N/A)</f>
        <v>0.53549571603427171</v>
      </c>
      <c r="T202" s="196">
        <f>IFERROR((VLOOKUP($A202,'1011'!$F$10:$L$433,4,FALSE)/VLOOKUP($A202,'2011'!$C$5:$K$611,9,FALSE))*1000,#N/A)</f>
        <v>2.1343090174555988</v>
      </c>
      <c r="U202" s="196">
        <f>IFERROR((VLOOKUP($A202,'1112'!$F$10:$L$408,4,FALSE)/VLOOKUP($A202,'2012'!$F$10:$M$460,8,FALSE))*1000,#N/A)</f>
        <v>1.215620726333384</v>
      </c>
      <c r="V202" s="196">
        <f>IFERROR((VLOOKUP($A202,'1213'!$F$10:$L$408,4,FALSE)/VLOOKUP($A202,'2013'!$F$10:$M$460,8,FALSE))*1000,#N/A)</f>
        <v>0.83069022806222625</v>
      </c>
      <c r="W202" s="196">
        <f>IFERROR((VLOOKUP($A202,'1314'!$F$10:$L$408,4,FALSE)/VLOOKUP($A202,'2014'!$F$10:$M$460,8,FALSE))*1000,#N/A)</f>
        <v>1.4298615291992776</v>
      </c>
      <c r="X202" s="196">
        <f>IFERROR((VLOOKUP($A202,'1415'!$F$10:$L$408,4,FALSE)/VLOOKUP($A202,'2015'!$F$10:$M$460,8,FALSE))*1000,#N/A)</f>
        <v>2.315160567587752</v>
      </c>
      <c r="Y202" s="196">
        <f>IFERROR((VLOOKUP($A202,'1516'!$F$10:$L$408,4,FALSE)/VLOOKUP($A202,'2016'!$F$10:$M$460,8,FALSE))*1000,#N/A)</f>
        <v>2.150537634408602</v>
      </c>
      <c r="Z202" s="196">
        <f>IFERROR((VLOOKUP($A202,'1617'!$F$10:$L$408,4,FALSE)/VLOOKUP($A202,'2017'!$F$10:$M$460,8,FALSE))*1000,#N/A)</f>
        <v>2.4296863495803267</v>
      </c>
      <c r="AA202" s="196">
        <f>IFERROR((VLOOKUP($A202,'1718'!$F$10:$L$408,4,FALSE)/VLOOKUP($A202,'2018'!$F$10:$N$460,9,FALSE))*1000,#N/A)</f>
        <v>1.5303891560996941</v>
      </c>
      <c r="AB202" s="196">
        <f>IFERROR((VLOOKUP($A202,'1819'!$F$10:$L$408,4,FALSE)/VLOOKUP($A202,'2018'!$F$10:$N$460,9,FALSE))*1000,#N/A)</f>
        <v>2.1862702229995628</v>
      </c>
      <c r="AC202" s="196">
        <f>IFERROR((VLOOKUP($A202,'1920'!$F$10:$L$408,4,FALSE)/VLOOKUP($A202,'2019'!$F$10:$N$464,8,FALSE))*1000,#N/A)</f>
        <v>3.028751505361611</v>
      </c>
      <c r="AD202" s="196">
        <f>IFERROR((VLOOKUP($A202,'20 21'!$F$10:$M$408,4,FALSE)/VLOOKUP($A202,'2020'!$F$10:$N$469,8,FALSE))*1000,#N/A)</f>
        <v>1.2710327889076221</v>
      </c>
      <c r="AE202" s="196">
        <f>IFERROR((VLOOKUP($A202,'21 22'!$F$10:$M$408,4,FALSE)/VLOOKUP($A202,'2021'!$F$10:$N$469,8,FALSE))*1000,#N/A)</f>
        <v>7.1423788585585788</v>
      </c>
      <c r="AF202" s="196">
        <f>IFERROR((VLOOKUP($A202,'22 23'!$F$10:$M$408,4,FALSE)/VLOOKUP($A202,'2022'!$F$10:$N$469,8,FALSE))*1000,#N/A)</f>
        <v>2.4241355752914471</v>
      </c>
      <c r="AG202" s="196">
        <f>IFERROR((VLOOKUP($A202,'23 24'!$F$7:$M$408,4,FALSE)/VLOOKUP($A202,'2023'!$C$7:$N$469,9,FALSE))*1000,#N/A)</f>
        <v>0.72424931558439676</v>
      </c>
      <c r="AI202" s="196">
        <f>IFERROR((VLOOKUP($A202,'0910'!$F$10:$L$433,5,FALSE)/VLOOKUP($A202,'2010'!$C$5:$K$611,9,FALSE))*1000,#N/A)</f>
        <v>0.15299877600979192</v>
      </c>
      <c r="AJ202" s="196">
        <f>IFERROR((VLOOKUP($A202,'1011'!$F$10:$L$433,5,FALSE)/VLOOKUP($A202,'2011'!$C$5:$K$611,9,FALSE))*1000,#N/A)</f>
        <v>0.60980257641588542</v>
      </c>
      <c r="AK202" s="196">
        <f>IFERROR((VLOOKUP($A202,'1112'!$F$10:$L$408,5,FALSE)/VLOOKUP($A202,'2012'!$F$10:$M$460,8,FALSE))*1000,#N/A)</f>
        <v>0.37988147697918251</v>
      </c>
      <c r="AL202" s="196">
        <f>IFERROR((VLOOKUP($A202,'1213'!$F$10:$L$408,5,FALSE)/VLOOKUP($A202,'2013'!$F$10:$M$460,8,FALSE))*1000,#N/A)</f>
        <v>7.5517293460202389E-2</v>
      </c>
      <c r="AM202" s="196">
        <f>IFERROR((VLOOKUP($A202,'1314'!$F$10:$L$408,5,FALSE)/VLOOKUP($A202,'2014'!$F$10:$M$460,8,FALSE))*1000,#N/A)</f>
        <v>0.45153521974714028</v>
      </c>
      <c r="AN202" s="196">
        <f>IFERROR((VLOOKUP($A202,'1415'!$F$10:$L$408,5,FALSE)/VLOOKUP($A202,'2015'!$F$10:$M$460,8,FALSE))*1000,#N/A)</f>
        <v>0</v>
      </c>
      <c r="AO202" s="196">
        <f>IFERROR((VLOOKUP($A202,'1516'!$F$10:$L$408,5,FALSE)/VLOOKUP($A202,'2016'!$F$10:$M$460,8,FALSE))*1000,#N/A)</f>
        <v>0</v>
      </c>
      <c r="AP202" s="196">
        <f>IFERROR((VLOOKUP($A202,'1617'!$F$10:$L$408,5,FALSE)/VLOOKUP($A202,'2017'!$F$10:$M$460,8,FALSE))*1000,#N/A)</f>
        <v>0</v>
      </c>
      <c r="AQ202" s="196">
        <f>IFERROR((VLOOKUP($A202,'1718'!$F$10:$L$408,5,FALSE)/VLOOKUP($A202,'2018'!$F$10:$N$460,9,FALSE))*1000,#N/A)</f>
        <v>0</v>
      </c>
      <c r="AR202" s="196">
        <f>IFERROR((VLOOKUP($A202,'1819'!$F$10:$L$408,5,FALSE)/VLOOKUP($A202,'2018'!$F$10:$N$460,9,FALSE))*1000,#N/A)</f>
        <v>7.2875674099985424E-2</v>
      </c>
      <c r="AS202" s="196">
        <f>IFERROR((VLOOKUP($A202,'1920'!$F$10:$L$408,5,FALSE)/VLOOKUP($A202,'2019'!$F$10:$N$464,8,FALSE))*1000,#N/A)</f>
        <v>0</v>
      </c>
      <c r="AT202" s="196">
        <f>IFERROR((VLOOKUP($A202,'20 21'!$F$10:$L$408,5,FALSE)/VLOOKUP($A202,'2020'!$F$10:$N$469,8,FALSE))*1000,#N/A)</f>
        <v>0.29906653856649928</v>
      </c>
      <c r="AU202" s="196">
        <f>IFERROR((VLOOKUP($A202,'21 22'!$F$10:$L$408,5,FALSE)/VLOOKUP($A202,'2021'!$F$10:$N$469,8,FALSE))*1000,#N/A)</f>
        <v>7.4399779776651867E-2</v>
      </c>
      <c r="AV202" s="196">
        <f>IFERROR((VLOOKUP($A202,'22 23'!$F$10:$L$408,5,FALSE)/VLOOKUP($A202,'2022'!$F$10:$N$469,8,FALSE))*1000,#N/A)</f>
        <v>0.80804519176381573</v>
      </c>
      <c r="AW202" s="196">
        <f>IFERROR((VLOOKUP($A202,'23 24'!$F$7:$M$408,5,FALSE)/VLOOKUP($A202,'2023'!$C$7:$N$469,9,FALSE))*1000,#N/A)</f>
        <v>1.0863739733765951</v>
      </c>
      <c r="AY202" s="196">
        <f>IFERROR((VLOOKUP($A202,'0910'!$F$10:$L$433,6,FALSE)/VLOOKUP($A202,'2010'!$C$5:$K$611,9,FALSE))*1000,#N/A)</f>
        <v>0</v>
      </c>
      <c r="AZ202" s="196">
        <f>IFERROR((VLOOKUP($A202,'1011'!$F$10:$L$433,6,FALSE)/VLOOKUP($A202,'2011'!$C$5:$K$611,9,FALSE))*1000,#N/A)</f>
        <v>0</v>
      </c>
      <c r="BA202" s="196">
        <f>IFERROR((VLOOKUP($A202,'1112'!$F$10:$L$408,6,FALSE)/VLOOKUP($A202,'2012'!$F$10:$M$460,8,FALSE))*1000,#N/A)</f>
        <v>0</v>
      </c>
      <c r="BB202" s="196">
        <f>IFERROR((VLOOKUP($A202,'1213'!$F$10:$L$408,6,FALSE)/VLOOKUP($A202,'2013'!$F$10:$M$460,8,FALSE))*1000,#N/A)</f>
        <v>0</v>
      </c>
      <c r="BC202" s="196">
        <f>IFERROR((VLOOKUP($A202,'1314'!$F$10:$L$408,6,FALSE)/VLOOKUP($A202,'2014'!$F$10:$M$460,8,FALSE))*1000,#N/A)</f>
        <v>0</v>
      </c>
      <c r="BD202" s="196">
        <f>IFERROR((VLOOKUP($A202,'1415'!$F$10:$L$408,6,FALSE)/VLOOKUP($A202,'2015'!$F$10:$M$460,8,FALSE))*1000,#N/A)</f>
        <v>0</v>
      </c>
      <c r="BE202" s="196">
        <f>IFERROR((VLOOKUP($A202,'1516'!$F$10:$L$408,6,FALSE)/VLOOKUP($A202,'2016'!$F$10:$M$460,8,FALSE))*1000,#N/A)</f>
        <v>0.74156470152020759</v>
      </c>
      <c r="BF202" s="196">
        <f>IFERROR((VLOOKUP($A202,'1617'!$F$10:$L$408,6,FALSE)/VLOOKUP($A202,'2017'!$F$10:$M$460,8,FALSE))*1000,#N/A)</f>
        <v>0.80989544986010897</v>
      </c>
      <c r="BG202" s="196">
        <f>IFERROR((VLOOKUP($A202,'1718'!$F$10:$L$408,6,FALSE)/VLOOKUP($A202,'2018'!$F$10:$N$460,9,FALSE))*1000,#N/A)</f>
        <v>0.21862702229995629</v>
      </c>
      <c r="BH202" s="196">
        <f>IFERROR((VLOOKUP($A202,'1819'!$F$10:$L$408,6,FALSE)/VLOOKUP($A202,'2018'!$F$10:$N$460,9,FALSE))*1000,#N/A)</f>
        <v>0</v>
      </c>
      <c r="BI202" s="196">
        <f>IFERROR((VLOOKUP($A202,'1920'!$F$10:$L$408,6,FALSE)/VLOOKUP($A202,'2019'!$F$10:$N$464,8,FALSE))*1000,#N/A)</f>
        <v>0.14422626216007672</v>
      </c>
      <c r="BJ202" s="196">
        <f>IFERROR((VLOOKUP($A202,'20 21'!$F$10:$L$408,6,FALSE)/VLOOKUP($A202,'2020'!$F$10:$N$469,8,FALSE))*1000,#N/A)</f>
        <v>0</v>
      </c>
      <c r="BK202" s="196">
        <f>IFERROR((VLOOKUP($A202,'21 22'!$F$10:$L$408,6,FALSE)/VLOOKUP($A202,'2021'!$F$10:$N$469,8,FALSE))*1000,#N/A)</f>
        <v>0.14879955955330373</v>
      </c>
      <c r="BL202" s="196">
        <f>IFERROR((VLOOKUP($A202,'22 23'!$F$10:$L$408,6,FALSE)/VLOOKUP($A202,'2022'!$F$10:$N$469,8,FALSE))*1000,#N/A)</f>
        <v>0.44075192278026315</v>
      </c>
      <c r="BM202" s="196">
        <f>IFERROR((VLOOKUP($A202,'23 24'!$F$7:$M$408,6,FALSE)/VLOOKUP($A202,'2023'!$C$7:$N$469,9,FALSE))*1000,#N/A)</f>
        <v>0.21727479467531904</v>
      </c>
      <c r="BO202" s="196">
        <f>IFERROR((VLOOKUP($A202,'0910'!$F$10:$L$433,7,FALSE)/VLOOKUP($A202,'2010'!$C$5:$K$611,9,FALSE))*1000,#N/A)</f>
        <v>0.68849449204406366</v>
      </c>
      <c r="BP202" s="196">
        <f>IFERROR((VLOOKUP($A202,'1011'!$F$10:$L$433,7,FALSE)/VLOOKUP($A202,'2011'!$C$5:$K$611,9,FALSE))*1000,#N/A)</f>
        <v>2.7441115938714842</v>
      </c>
      <c r="BQ202" s="196">
        <f>IFERROR((VLOOKUP($A202,'1112'!$F$10:$L$408,7,FALSE)/VLOOKUP($A202,'2012'!$F$10:$M$460,8,FALSE))*1000,#N/A)</f>
        <v>1.5955022033125663</v>
      </c>
      <c r="BR202" s="196">
        <f>IFERROR((VLOOKUP($A202,'1213'!$F$10:$L$408,7,FALSE)/VLOOKUP($A202,'2013'!$F$10:$M$460,8,FALSE))*1000,#N/A)</f>
        <v>0.90620752152242867</v>
      </c>
      <c r="BS202" s="196">
        <f>IFERROR((VLOOKUP($A202,'1314'!$F$10:$L$408,7,FALSE)/VLOOKUP($A202,'2014'!$F$10:$M$460,8,FALSE))*1000,#N/A)</f>
        <v>1.8813967489464178</v>
      </c>
      <c r="BT202" s="196">
        <f>IFERROR((VLOOKUP($A202,'1415'!$F$10:$L$408,7,FALSE)/VLOOKUP($A202,'2015'!$F$10:$M$460,8,FALSE))*1000,#N/A)</f>
        <v>2.315160567587752</v>
      </c>
      <c r="BU202" s="196">
        <f>IFERROR((VLOOKUP($A202,'1516'!$F$10:$L$408,7,FALSE)/VLOOKUP($A202,'2016'!$F$10:$M$460,8,FALSE))*1000,#N/A)</f>
        <v>2.8921023359288096</v>
      </c>
      <c r="BV202" s="196">
        <f>IFERROR((VLOOKUP($A202,'1617'!$F$10:$L$408,7,FALSE)/VLOOKUP($A202,'2017'!$F$10:$M$460,8,FALSE))*1000,#N/A)</f>
        <v>3.2395817994404359</v>
      </c>
      <c r="BW202" s="196">
        <f>IFERROR((VLOOKUP($A202,'1718'!$F$10:$L$408,7,FALSE)/VLOOKUP($A202,'2018'!$F$10:$N$460,9,FALSE))*1000,#N/A)</f>
        <v>1.8218918524996355</v>
      </c>
      <c r="BX202" s="196">
        <f>IFERROR((VLOOKUP($A202,'1819'!$F$10:$L$408,7,FALSE)/VLOOKUP($A202,'2018'!$F$10:$N$460,9,FALSE))*1000,#N/A)</f>
        <v>2.3320215711995336</v>
      </c>
      <c r="BY202" s="196">
        <f>IFERROR((VLOOKUP($A202,'1920'!$F$10:$L$408,7,FALSE)/VLOOKUP($A202,'2019'!$F$10:$N$464,8,FALSE))*1000,#N/A)</f>
        <v>3.2450908986017266</v>
      </c>
      <c r="BZ202" s="196">
        <f>IFERROR((VLOOKUP($A202,'20 21'!$F$10:$L$408,7,FALSE)/VLOOKUP($A202,'2020'!$F$10:$N$469,8,FALSE))*1000,#N/A)</f>
        <v>1.5700993274741213</v>
      </c>
      <c r="CA202" s="196">
        <f>IFERROR((VLOOKUP($A202,'21 22'!$F$10:$L$408,7,FALSE)/VLOOKUP($A202,'2021'!$F$10:$N$469,8,FALSE))*1000,#N/A)</f>
        <v>7.3655781978885342</v>
      </c>
      <c r="CB202" s="196">
        <f>IFERROR((VLOOKUP($A202,'22 23'!$F$10:$L$408,7,FALSE)/VLOOKUP($A202,'2022'!$F$10:$N$469,8,FALSE))*1000,#N/A)</f>
        <v>3.5994740360388158</v>
      </c>
      <c r="CC202" s="196">
        <f>IFERROR((VLOOKUP($A202,'23 24'!$F$7:$M$408,7,FALSE)/VLOOKUP($A202,'2023'!$C$7:$N$469,9,FALSE))*1000,#N/A)</f>
        <v>2.0278980836363107</v>
      </c>
      <c r="CE202" s="198">
        <f>IFERROR((VLOOKUP($A202,'0910'!$F$10:$S$433,9,FALSE)/VLOOKUP($A202,'2010'!$C$5:$K$611,9,FALSE))*1000,#N/A)</f>
        <v>5.0489596083231341</v>
      </c>
      <c r="CF202" s="198">
        <f>IFERROR((VLOOKUP($A202,'1011'!$F$10:$S$433,10,FALSE)/VLOOKUP($A202,'2011'!$C$5:$K$611,9,FALSE))*1000,#N/A)</f>
        <v>1.6769570851436848</v>
      </c>
      <c r="CG202" s="198">
        <f>IFERROR((VLOOKUP($A202,'1112'!$F$10:$S$408,9,FALSE)/VLOOKUP($A202,'2012'!$F$10:$M$460,8,FALSE))*1000,#N/A)</f>
        <v>1.063668135541711</v>
      </c>
      <c r="CH202" s="198">
        <f>IFERROR((VLOOKUP($A202,'1213'!$F$10:$S$408,9,FALSE)/VLOOKUP($A202,'2013'!$F$10:$M$460,8,FALSE))*1000,#N/A)</f>
        <v>1.1327594019030358</v>
      </c>
      <c r="CI202" s="198">
        <f>IFERROR((VLOOKUP($A202,'1314'!$F$10:$S$408,9,FALSE)/VLOOKUP($A202,'2014'!$F$10:$M$460,8,FALSE))*1000,#N/A)</f>
        <v>1.2040939193257074</v>
      </c>
      <c r="CJ202" s="198">
        <f>IFERROR((VLOOKUP($A202,'1415'!$F$10:$S$408,9,FALSE)/VLOOKUP($A202,'2015'!$F$10:$M$460,8,FALSE))*1000,#N/A)</f>
        <v>0.970873786407767</v>
      </c>
      <c r="CK202" s="198">
        <f>IFERROR((VLOOKUP($A202,'1516'!$F$10:$S$408,9,FALSE)/VLOOKUP($A202,'2016'!$F$10:$M$460,8,FALSE))*1000,#N/A)</f>
        <v>2.8179458657767888</v>
      </c>
      <c r="CL202" s="198">
        <f>IFERROR((VLOOKUP($A202,'1617'!$F$10:$S$408,9,FALSE)/VLOOKUP($A202,'2017'!$F$10:$M$460,8,FALSE))*1000,#N/A)</f>
        <v>2.8714475040494771</v>
      </c>
      <c r="CM202" s="198">
        <f>IFERROR((VLOOKUP($A202,'1718'!$F$10:$S$408,9,FALSE)/VLOOKUP($A202,'2018'!$F$10:$N$460,9,FALSE))*1000,#N/A)</f>
        <v>2.1133945488995773</v>
      </c>
      <c r="CN202" s="198">
        <f>IFERROR((VLOOKUP($A202,'1819'!$F$10:$S$408,9,FALSE)/VLOOKUP($A202,'2018'!$F$10:$N$460,9,FALSE))*1000,#N/A)</f>
        <v>2.4777729193995044</v>
      </c>
      <c r="CO202" s="198">
        <f>IFERROR((VLOOKUP($A202,'1920'!$F$10:$S$408,9,FALSE)/VLOOKUP($A202,'2019'!$F$10:$N$464,8,FALSE))*1000,#N/A)</f>
        <v>2.3797333256412658</v>
      </c>
      <c r="CP202" s="198">
        <f>IFERROR((VLOOKUP($A202,'20 21'!$F$10:$S$408,9,FALSE)/VLOOKUP($A202,'2020'!$F$10:$N$469,8,FALSE))*1000,#N/A)</f>
        <v>1.7943992313989958</v>
      </c>
      <c r="CQ202" s="198">
        <f>IFERROR((VLOOKUP($A202,'21 22'!$F$10:$S$408,9,FALSE)/VLOOKUP($A202,'2021'!$F$10:$N$469,8,FALSE))*1000,#N/A)</f>
        <v>7.067979078781927</v>
      </c>
      <c r="CR202" s="198">
        <f>IFERROR((VLOOKUP($A202,'22 23'!$F$10:$S$408,9,FALSE)/VLOOKUP($A202,'2022'!$F$10:$N$469,8,FALSE))*1000,#N/A)</f>
        <v>1.5426317297309209</v>
      </c>
      <c r="CS202" s="196">
        <f>IFERROR((VLOOKUP($A202,'23 24'!$F$7:$S$408,9,FALSE)/VLOOKUP($A202,'2023'!$C$7:$N$469,9,FALSE))*1000,#N/A)</f>
        <v>9.1255413763633992</v>
      </c>
      <c r="CU202" s="198">
        <f>IFERROR((VLOOKUP($A202,'0910'!$F$10:$S$433,10,FALSE)/VLOOKUP($A202,'2010'!$C$5:$K$611,9,FALSE))*1000,#N/A)</f>
        <v>0.15299877600979192</v>
      </c>
      <c r="CV202" s="198">
        <f>IFERROR((VLOOKUP($A202,'1011'!$F$10:$S$433,11,FALSE)/VLOOKUP($A202,'2011'!$C$5:$K$611,9,FALSE))*1000,#N/A)</f>
        <v>0.15245064410397136</v>
      </c>
      <c r="CW202" s="198">
        <f>IFERROR((VLOOKUP($A202,'1112'!$F$10:$S$408,10,FALSE)/VLOOKUP($A202,'2012'!$F$10:$M$460,8,FALSE))*1000,#N/A)</f>
        <v>0.151952590791673</v>
      </c>
      <c r="CX202" s="198">
        <f>IFERROR((VLOOKUP($A202,'1213'!$F$10:$S$408,10,FALSE)/VLOOKUP($A202,'2013'!$F$10:$M$460,8,FALSE))*1000,#N/A)</f>
        <v>0.75517293460202384</v>
      </c>
      <c r="CY202" s="198">
        <f>IFERROR((VLOOKUP($A202,'1314'!$F$10:$S$408,10,FALSE)/VLOOKUP($A202,'2014'!$F$10:$M$460,8,FALSE))*1000,#N/A)</f>
        <v>0.15051173991571343</v>
      </c>
      <c r="CZ202" s="198">
        <f>IFERROR((VLOOKUP($A202,'1415'!$F$10:$S$408,10,FALSE)/VLOOKUP($A202,'2015'!$F$10:$M$460,8,FALSE))*1000,#N/A)</f>
        <v>0.37341299477221812</v>
      </c>
      <c r="DA202" s="198">
        <f>IFERROR((VLOOKUP($A202,'1516'!$F$10:$S$408,10,FALSE)/VLOOKUP($A202,'2016'!$F$10:$M$460,8,FALSE))*1000,#N/A)</f>
        <v>0</v>
      </c>
      <c r="DB202" s="198">
        <f>IFERROR((VLOOKUP($A202,'1617'!$F$10:$S$408,10,FALSE)/VLOOKUP($A202,'2017'!$F$10:$M$460,8,FALSE))*1000,#N/A)</f>
        <v>0</v>
      </c>
      <c r="DC202" s="198">
        <f>IFERROR((VLOOKUP($A202,'1718'!$F$10:$S$408,10,FALSE)/VLOOKUP($A202,'2018'!$F$10:$N$460,9,FALSE))*1000,#N/A)</f>
        <v>0</v>
      </c>
      <c r="DD202" s="198">
        <f>IFERROR((VLOOKUP($A202,'1819'!$F$10:$S$408,10,FALSE)/VLOOKUP($A202,'2018'!$F$10:$N$460,9,FALSE))*1000,#N/A)</f>
        <v>0</v>
      </c>
      <c r="DE202" s="198">
        <f>IFERROR((VLOOKUP($A202,'1920'!$F$10:$S$408,10,FALSE)/VLOOKUP($A202,'2019'!$F$10:$N$464,8,FALSE))*1000,#N/A)</f>
        <v>0.14422626216007672</v>
      </c>
      <c r="DF202" s="198">
        <f>IFERROR((VLOOKUP($A202,'20 21'!$F$10:$S$408,10,FALSE)/VLOOKUP($A202,'2020'!$F$10:$N$469,8,FALSE))*1000,#N/A)</f>
        <v>0.14953326928324964</v>
      </c>
      <c r="DG202" s="198">
        <f>IFERROR((VLOOKUP($A202,'21 22'!$F$10:$S$408,10,FALSE)/VLOOKUP($A202,'2021'!$F$10:$N$469,8,FALSE))*1000,#N/A)</f>
        <v>0</v>
      </c>
      <c r="DH202" s="198">
        <f>IFERROR((VLOOKUP($A202,'22 23'!$F$10:$S$408,10,FALSE)/VLOOKUP($A202,'2022'!$F$10:$N$469,8,FALSE))*1000,#N/A)</f>
        <v>0.29383461518684212</v>
      </c>
      <c r="DI202" s="196">
        <f>IFERROR((VLOOKUP($A202,'23 24'!$F$7:$S$408,10,FALSE)/VLOOKUP($A202,'2023'!$C$7:$N$469,9,FALSE))*1000,#N/A)</f>
        <v>0.94152411025971572</v>
      </c>
      <c r="DK202" s="198">
        <f>IFERROR((VLOOKUP($A202,'0910'!$F$10:$S$433,11,FALSE)/VLOOKUP($A202,'2010'!$C$5:$K$611,9,FALSE))*1000,#N/A)</f>
        <v>0</v>
      </c>
      <c r="DL202" s="198">
        <f>IFERROR((VLOOKUP($A202,'1011'!$F$10:$S$433,12,FALSE)/VLOOKUP($A202,'2011'!$C$5:$K$611,9,FALSE))*1000,#N/A)</f>
        <v>0</v>
      </c>
      <c r="DM202" s="198">
        <f>IFERROR((VLOOKUP($A202,'1112'!$F$10:$S$408,11,FALSE)/VLOOKUP($A202,'2012'!$F$10:$M$460,8,FALSE))*1000,#N/A)</f>
        <v>0</v>
      </c>
      <c r="DN202" s="198">
        <f>IFERROR((VLOOKUP($A202,'1213'!$F$10:$S$408,11,FALSE)/VLOOKUP($A202,'2013'!$F$10:$M$460,8,FALSE))*1000,#N/A)</f>
        <v>0</v>
      </c>
      <c r="DO202" s="198">
        <f>IFERROR((VLOOKUP($A202,'1314'!$F$10:$S$408,11,FALSE)/VLOOKUP($A202,'2014'!$F$10:$M$460,8,FALSE))*1000,#N/A)</f>
        <v>0</v>
      </c>
      <c r="DP202" s="198">
        <f>IFERROR((VLOOKUP($A202,'1415'!$F$10:$S$408,11,FALSE)/VLOOKUP($A202,'2015'!$F$10:$M$460,8,FALSE))*1000,#N/A)</f>
        <v>0</v>
      </c>
      <c r="DQ202" s="198">
        <f>IFERROR((VLOOKUP($A202,'1516'!$F$10:$S$408,11,FALSE)/VLOOKUP($A202,'2016'!$F$10:$M$460,8,FALSE))*1000,#N/A)</f>
        <v>0</v>
      </c>
      <c r="DR202" s="198">
        <f>IFERROR((VLOOKUP($A202,'1617'!$F$10:$S$408,11,FALSE)/VLOOKUP($A202,'2017'!$F$10:$M$460,8,FALSE))*1000,#N/A)</f>
        <v>0.44176115446915037</v>
      </c>
      <c r="DS202" s="198">
        <f>IFERROR((VLOOKUP($A202,'1718'!$F$10:$S$408,11,FALSE)/VLOOKUP($A202,'2018'!$F$10:$N$460,9,FALSE))*1000,#N/A)</f>
        <v>1.3117621337997378</v>
      </c>
      <c r="DT202" s="198">
        <f>IFERROR((VLOOKUP($A202,'1819'!$F$10:$S$408,11,FALSE)/VLOOKUP($A202,'2018'!$F$10:$N$460,9,FALSE))*1000,#N/A)</f>
        <v>7.2875674099985424E-2</v>
      </c>
      <c r="DU202" s="198">
        <f>IFERROR((VLOOKUP($A202,'1920'!$F$10:$S$408,11,FALSE)/VLOOKUP($A202,'2019'!$F$10:$N$464,8,FALSE))*1000,#N/A)</f>
        <v>0</v>
      </c>
      <c r="DV202" s="198">
        <f>IFERROR((VLOOKUP($A202,'20 21'!$F$10:$S$408,11,FALSE)/VLOOKUP($A202,'2020'!$F$10:$N$469,8,FALSE))*1000,#N/A)</f>
        <v>0</v>
      </c>
      <c r="DW202" s="198">
        <f>IFERROR((VLOOKUP($A202,'21 22'!$F$10:$S$408,11,FALSE)/VLOOKUP($A202,'2021'!$F$10:$N$469,8,FALSE))*1000,#N/A)</f>
        <v>0.14879955955330373</v>
      </c>
      <c r="DX202" s="198">
        <f>IFERROR((VLOOKUP($A202,'22 23'!$F$10:$S$408,11,FALSE)/VLOOKUP($A202,'2022'!$F$10:$N$469,8,FALSE))*1000,#N/A)</f>
        <v>0</v>
      </c>
      <c r="DY202" s="196">
        <f>IFERROR((VLOOKUP($A202,'23 24'!$F$7:$S$408,11,FALSE)/VLOOKUP($A202,'2023'!$C$7:$N$469,9,FALSE))*1000,#N/A)</f>
        <v>0.86909917870127618</v>
      </c>
      <c r="EA202" s="198">
        <f>IFERROR((VLOOKUP($A202,'0910'!$F$10:$S$433,12,FALSE)/VLOOKUP($A202,'2010'!$C$5:$K$611,9,FALSE))*1000,#N/A)</f>
        <v>5.2019583843329249</v>
      </c>
      <c r="EB202" s="198">
        <f>IFERROR((VLOOKUP($A202,'1011'!$F$10:$S$433,13,FALSE)/VLOOKUP($A202,'2011'!$C$5:$K$611,9,FALSE))*1000,#N/A)</f>
        <v>1.829407729247656</v>
      </c>
      <c r="EC202" s="198">
        <f>IFERROR((VLOOKUP($A202,'1112'!$F$10:$S$408,12,FALSE)/VLOOKUP($A202,'2012'!$F$10:$M$460,8,FALSE))*1000,#N/A)</f>
        <v>1.215620726333384</v>
      </c>
      <c r="ED202" s="198">
        <f>IFERROR((VLOOKUP($A202,'1213'!$F$10:$S$408,12,FALSE)/VLOOKUP($A202,'2013'!$F$10:$M$460,8,FALSE))*1000,#N/A)</f>
        <v>1.8124150430448573</v>
      </c>
      <c r="EE202" s="198">
        <f>IFERROR((VLOOKUP($A202,'1314'!$F$10:$S$408,12,FALSE)/VLOOKUP($A202,'2014'!$F$10:$M$460,8,FALSE))*1000,#N/A)</f>
        <v>1.2793497892835641</v>
      </c>
      <c r="EF202" s="198">
        <f>IFERROR((VLOOKUP($A202,'1415'!$F$10:$S$408,12,FALSE)/VLOOKUP($A202,'2015'!$F$10:$M$460,8,FALSE))*1000,#N/A)</f>
        <v>1.3442867811799852</v>
      </c>
      <c r="EG202" s="198">
        <f>IFERROR((VLOOKUP($A202,'1516'!$F$10:$S$408,12,FALSE)/VLOOKUP($A202,'2016'!$F$10:$M$460,8,FALSE))*1000,#N/A)</f>
        <v>2.8179458657767888</v>
      </c>
      <c r="EH202" s="198">
        <f>IFERROR((VLOOKUP($A202,'1617'!$F$10:$S$408,12,FALSE)/VLOOKUP($A202,'2017'!$F$10:$M$460,8,FALSE))*1000,#N/A)</f>
        <v>3.3132086585186276</v>
      </c>
      <c r="EI202" s="198">
        <f>IFERROR((VLOOKUP($A202,'1718'!$F$10:$S$408,12,FALSE)/VLOOKUP($A202,'2018'!$F$10:$N$460,9,FALSE))*1000,#N/A)</f>
        <v>3.4251566826993152</v>
      </c>
      <c r="EJ202" s="198">
        <f>IFERROR((VLOOKUP($A202,'1819'!$F$10:$S$408,12,FALSE)/VLOOKUP($A202,'2018'!$F$10:$N$460,9,FALSE))*1000,#N/A)</f>
        <v>2.6235242675994757</v>
      </c>
      <c r="EK202" s="198">
        <f>IFERROR((VLOOKUP($A202,'1920'!$F$10:$S$408,12,FALSE)/VLOOKUP($A202,'2019'!$F$10:$N$464,8,FALSE))*1000,#N/A)</f>
        <v>2.5239595878013428</v>
      </c>
      <c r="EL202" s="198">
        <f>IFERROR((VLOOKUP($A202,'20 21'!$F$10:$S$408,12,FALSE)/VLOOKUP($A202,'2020'!$F$10:$N$469,8,FALSE))*1000,#N/A)</f>
        <v>1.9439325006822454</v>
      </c>
      <c r="EM202" s="198">
        <f>IFERROR((VLOOKUP($A202,'21 22'!$F$10:$S$408,12,FALSE)/VLOOKUP($A202,'2021'!$F$10:$N$469,8,FALSE))*1000,#N/A)</f>
        <v>7.2167786383352306</v>
      </c>
      <c r="EN202" s="198">
        <f>IFERROR((VLOOKUP($A202,'22 23'!$F$10:$S$408,12,FALSE)/VLOOKUP($A202,'2022'!$F$10:$N$469,8,FALSE))*1000,#N/A)</f>
        <v>1.7630076911210526</v>
      </c>
      <c r="EO202" s="196">
        <f>IFERROR((VLOOKUP($A202,'23 24'!$F$7:$S$408,12,FALSE)/VLOOKUP($A202,'2023'!$C$7:$N$469,9,FALSE))*1000,#N/A)</f>
        <v>10.936164665324391</v>
      </c>
    </row>
    <row r="203" spans="1:145" x14ac:dyDescent="0.3">
      <c r="A203" t="s">
        <v>1262</v>
      </c>
      <c r="B203" t="s">
        <v>1743</v>
      </c>
      <c r="C203" t="str">
        <f>IF(VLOOKUP($A203,'0910'!$F$10:$L$433,1,FALSE)=VLOOKUP($A203,'2010'!$C$5:$K$611,1,FALSE),VLOOKUP($A203,'0910'!$F$10:$L$433,1,FALSE),FALSE)</f>
        <v>Nuneaton and Bedworth</v>
      </c>
      <c r="D203" t="str">
        <f>IF(VLOOKUP($A203,'1011'!$F$10:$L$433,1,FALSE)=VLOOKUP($A203,'2011'!$C$5:$K$611,1,FALSE),VLOOKUP($A203,'1011'!$F$10:$L$433,1,FALSE),FALSE)</f>
        <v>Nuneaton and Bedworth</v>
      </c>
      <c r="E203" t="str">
        <f>IF(VLOOKUP(A203,'1112'!$F$10:$L$408,1,FALSE)=VLOOKUP(A203,'2012'!$F$10:$M$460,1,FALSE),VLOOKUP(A203,'1112'!$F$10:$L$408,1,FALSE),FALSE)</f>
        <v>Nuneaton and Bedworth</v>
      </c>
      <c r="F203" t="str">
        <f>IF(VLOOKUP($A203,'1213'!$F$10:$L$408,1,FALSE)=VLOOKUP($A203,'2013'!$F$10:$M$460,1,FALSE),VLOOKUP($A203,'1213'!$F$10:$L$408,1,FALSE),FALSE)</f>
        <v>Nuneaton and Bedworth</v>
      </c>
      <c r="G203" t="str">
        <f>IF(VLOOKUP($A203,'1314'!$F$10:$L$408,1,FALSE)=VLOOKUP($A203,'2014'!$F$10:$M$460,1,FALSE),VLOOKUP($A203,'1314'!$F$10:$L$408,1,FALSE),FALSE)</f>
        <v>Nuneaton and Bedworth</v>
      </c>
      <c r="H203" t="str">
        <f>IF(VLOOKUP($A203,'1415'!$F$10:$L$408,1,FALSE)=VLOOKUP($A203,'2015'!$F$10:$M$460,1,FALSE),VLOOKUP($A203,'1415'!$F$10:$L$408,1,FALSE),FALSE)</f>
        <v>Nuneaton and Bedworth</v>
      </c>
      <c r="I203" t="str">
        <f>IF(VLOOKUP($A203,'1516'!$F$10:$L$408,1,FALSE)=VLOOKUP($A203,'2015'!$F$10:$M$460,1,FALSE),VLOOKUP($A203,'1516'!$F$10:$L$408,1,FALSE),FALSE)</f>
        <v>Nuneaton and Bedworth</v>
      </c>
      <c r="J203" t="str">
        <f>IF(VLOOKUP($A203,'1617'!$F$10:$L$408,1,FALSE)=VLOOKUP($A203,'2016'!$F$10:$M$460,1,FALSE),VLOOKUP($A203,'1617'!$F$10:$L$408,1,FALSE),FALSE)</f>
        <v>Nuneaton and Bedworth</v>
      </c>
      <c r="K203" t="str">
        <f>IF(VLOOKUP($A203,'1718'!$F$10:$M$408,1,FALSE)=VLOOKUP($A203,'2017'!$F$10:$M$460,1,FALSE),VLOOKUP($A203,'1718'!$F$10:$M$408,1,FALSE),FALSE)</f>
        <v>Nuneaton and Bedworth</v>
      </c>
      <c r="L203" t="str">
        <f>IF(VLOOKUP($A203,'1819'!$F$10:$M$408,1,FALSE)=VLOOKUP($A203,'2018'!$F$10:$M$460,1,FALSE),VLOOKUP($A203,'1819'!$F$10:$M$408,1,FALSE),FALSE)</f>
        <v>Nuneaton and Bedworth</v>
      </c>
      <c r="M203" t="str">
        <f>IF(VLOOKUP($A203,'1920'!$F$10:$M$408,1,FALSE)=VLOOKUP($A203,'2019'!$F$10:$M$464,1,FALSE),VLOOKUP($A203,'1920'!$F$10:$M$408,1,FALSE),FALSE)</f>
        <v>Nuneaton and Bedworth</v>
      </c>
      <c r="N203" t="str">
        <f>IF(VLOOKUP($A203,'20 21'!$F$10:$N$408,1,FALSE)=VLOOKUP($A203,'2020'!$F$10:$O$468,1,FALSE),VLOOKUP($A203,'20 21'!$F$10:$N$408,1,FALSE),FALSE)</f>
        <v>Nuneaton and Bedworth</v>
      </c>
      <c r="O203" t="str">
        <f>IF(VLOOKUP($A203,'21 22'!$F$10:$N$408,1,FALSE)=VLOOKUP($A203,'2021'!$F$10:$O$471,1,FALSE),VLOOKUP($A203,'21 22'!$F$10:$N$408,1,FALSE),FALSE)</f>
        <v>Nuneaton and Bedworth</v>
      </c>
      <c r="P203" t="str">
        <f>IF(VLOOKUP($A203,'22 23'!$F$10:$N$408,1,FALSE)=VLOOKUP($A203,'2022'!$F$10:$O$468,1,FALSE),VLOOKUP($A203,'22 23'!$F$10:$N$408,1,FALSE),FALSE)</f>
        <v>Nuneaton and Bedworth</v>
      </c>
      <c r="Q203" t="str">
        <f>IF(VLOOKUP($A203,'23 24'!$F$7:$N$408,1,FALSE)=VLOOKUP($A203,'2023'!$C$7:$O$468,1,FALSE),VLOOKUP($A203,'23 24'!$F$7:$N$408,1,FALSE),FALSE)</f>
        <v>Nuneaton and Bedworth</v>
      </c>
      <c r="S203" s="196">
        <f>IFERROR((VLOOKUP($A203,'0910'!$F$10:$L$433,4,FALSE)/VLOOKUP($A203,'2010'!$C$5:$K$611,9,FALSE))*1000,#N/A)</f>
        <v>3.1598513011152418</v>
      </c>
      <c r="T203" s="196">
        <f>IFERROR((VLOOKUP($A203,'1011'!$F$10:$L$433,4,FALSE)/VLOOKUP($A203,'2011'!$C$5:$K$611,9,FALSE))*1000,#N/A)</f>
        <v>3.8766845117223556</v>
      </c>
      <c r="U203" s="196">
        <f>IFERROR((VLOOKUP($A203,'1112'!$F$10:$L$408,4,FALSE)/VLOOKUP($A203,'2012'!$F$10:$M$460,8,FALSE))*1000,#N/A)</f>
        <v>1.654107700790296</v>
      </c>
      <c r="V203" s="196">
        <f>IFERROR((VLOOKUP($A203,'1213'!$F$10:$L$408,4,FALSE)/VLOOKUP($A203,'2013'!$F$10:$M$460,8,FALSE))*1000,#N/A)</f>
        <v>3.8398244651673066</v>
      </c>
      <c r="W203" s="196">
        <f>IFERROR((VLOOKUP($A203,'1314'!$F$10:$L$408,4,FALSE)/VLOOKUP($A203,'2014'!$F$10:$M$460,8,FALSE))*1000,#N/A)</f>
        <v>3.2822757111597372</v>
      </c>
      <c r="X203" s="196">
        <f>IFERROR((VLOOKUP($A203,'1415'!$F$10:$L$408,4,FALSE)/VLOOKUP($A203,'2015'!$F$10:$M$460,8,FALSE))*1000,#N/A)</f>
        <v>4.7067342505430849</v>
      </c>
      <c r="Y203" s="196">
        <f>IFERROR((VLOOKUP($A203,'1516'!$F$10:$L$408,4,FALSE)/VLOOKUP($A203,'2016'!$F$10:$M$460,8,FALSE))*1000,#N/A)</f>
        <v>6.2893081761006293</v>
      </c>
      <c r="Z203" s="196">
        <f>IFERROR((VLOOKUP($A203,'1617'!$F$10:$L$408,4,FALSE)/VLOOKUP($A203,'2017'!$F$10:$M$460,8,FALSE))*1000,#N/A)</f>
        <v>5.8876003568242643</v>
      </c>
      <c r="AA203" s="196">
        <f>IFERROR((VLOOKUP($A203,'1718'!$F$10:$L$408,4,FALSE)/VLOOKUP($A203,'2018'!$F$10:$N$460,9,FALSE))*1000,#N/A)</f>
        <v>8.3112290008841736</v>
      </c>
      <c r="AB203" s="196">
        <f>IFERROR((VLOOKUP($A203,'1819'!$F$10:$L$408,4,FALSE)/VLOOKUP($A203,'2018'!$F$10:$N$460,9,FALSE))*1000,#N/A)</f>
        <v>7.2502210433244922</v>
      </c>
      <c r="AC203" s="196">
        <f>IFERROR((VLOOKUP($A203,'1920'!$F$10:$L$408,4,FALSE)/VLOOKUP($A203,'2019'!$F$10:$N$464,8,FALSE))*1000,#N/A)</f>
        <v>5.2450303337587636</v>
      </c>
      <c r="AD203" s="196">
        <f>IFERROR((VLOOKUP($A203,'20 21'!$F$10:$M$408,4,FALSE)/VLOOKUP($A203,'2020'!$F$10:$N$469,8,FALSE))*1000,#N/A)</f>
        <v>5.001120940900547</v>
      </c>
      <c r="AE203" s="196">
        <f>IFERROR((VLOOKUP($A203,'21 22'!$F$10:$M$408,4,FALSE)/VLOOKUP($A203,'2021'!$F$10:$N$469,8,FALSE))*1000,#N/A)</f>
        <v>15.356527377275752</v>
      </c>
      <c r="AF203" s="196">
        <f>IFERROR((VLOOKUP($A203,'22 23'!$F$10:$M$408,4,FALSE)/VLOOKUP($A203,'2022'!$F$10:$N$469,8,FALSE))*1000,#N/A)</f>
        <v>11.444728692608052</v>
      </c>
      <c r="AG203" s="196">
        <f>IFERROR((VLOOKUP($A203,'23 24'!$F$7:$M$408,4,FALSE)/VLOOKUP($A203,'2023'!$C$7:$N$469,9,FALSE))*1000,#N/A)</f>
        <v>7.613499064863702</v>
      </c>
      <c r="AI203" s="196">
        <f>IFERROR((VLOOKUP($A203,'0910'!$F$10:$L$433,5,FALSE)/VLOOKUP($A203,'2010'!$C$5:$K$611,9,FALSE))*1000,#N/A)</f>
        <v>0.92936802973977695</v>
      </c>
      <c r="AJ203" s="196">
        <f>IFERROR((VLOOKUP($A203,'1011'!$F$10:$L$433,5,FALSE)/VLOOKUP($A203,'2011'!$C$5:$K$611,9,FALSE))*1000,#N/A)</f>
        <v>0.73841609747092485</v>
      </c>
      <c r="AK203" s="196">
        <f>IFERROR((VLOOKUP($A203,'1112'!$F$10:$L$408,5,FALSE)/VLOOKUP($A203,'2012'!$F$10:$M$460,8,FALSE))*1000,#N/A)</f>
        <v>2.205476934387061</v>
      </c>
      <c r="AL203" s="196">
        <f>IFERROR((VLOOKUP($A203,'1213'!$F$10:$L$408,5,FALSE)/VLOOKUP($A203,'2013'!$F$10:$M$460,8,FALSE))*1000,#N/A)</f>
        <v>0.36569756811117204</v>
      </c>
      <c r="AM203" s="196">
        <f>IFERROR((VLOOKUP($A203,'1314'!$F$10:$L$408,5,FALSE)/VLOOKUP($A203,'2014'!$F$10:$M$460,8,FALSE))*1000,#N/A)</f>
        <v>0.18234865061998543</v>
      </c>
      <c r="AN203" s="196">
        <f>IFERROR((VLOOKUP($A203,'1415'!$F$10:$L$408,5,FALSE)/VLOOKUP($A203,'2015'!$F$10:$M$460,8,FALSE))*1000,#N/A)</f>
        <v>0.724112961622013</v>
      </c>
      <c r="AO203" s="196">
        <f>IFERROR((VLOOKUP($A203,'1516'!$F$10:$L$408,5,FALSE)/VLOOKUP($A203,'2016'!$F$10:$M$460,8,FALSE))*1000,#N/A)</f>
        <v>0.89847259658580414</v>
      </c>
      <c r="AP203" s="196">
        <f>IFERROR((VLOOKUP($A203,'1617'!$F$10:$L$408,5,FALSE)/VLOOKUP($A203,'2017'!$F$10:$M$460,8,FALSE))*1000,#N/A)</f>
        <v>1.4272970561998215</v>
      </c>
      <c r="AQ203" s="196">
        <f>IFERROR((VLOOKUP($A203,'1718'!$F$10:$L$408,5,FALSE)/VLOOKUP($A203,'2018'!$F$10:$N$460,9,FALSE))*1000,#N/A)</f>
        <v>1.7683465959328026</v>
      </c>
      <c r="AR203" s="196">
        <f>IFERROR((VLOOKUP($A203,'1819'!$F$10:$L$408,5,FALSE)/VLOOKUP($A203,'2018'!$F$10:$N$460,9,FALSE))*1000,#N/A)</f>
        <v>2.2988505747126435</v>
      </c>
      <c r="AS203" s="196">
        <f>IFERROR((VLOOKUP($A203,'1920'!$F$10:$L$408,5,FALSE)/VLOOKUP($A203,'2019'!$F$10:$N$464,8,FALSE))*1000,#N/A)</f>
        <v>1.3986747556690036</v>
      </c>
      <c r="AT203" s="196">
        <f>IFERROR((VLOOKUP($A203,'20 21'!$F$10:$L$408,5,FALSE)/VLOOKUP($A203,'2020'!$F$10:$N$469,8,FALSE))*1000,#N/A)</f>
        <v>1.3796195699035991</v>
      </c>
      <c r="AU203" s="196">
        <f>IFERROR((VLOOKUP($A203,'21 22'!$F$10:$L$408,5,FALSE)/VLOOKUP($A203,'2021'!$F$10:$N$469,8,FALSE))*1000,#N/A)</f>
        <v>3.583189721364342</v>
      </c>
      <c r="AV203" s="196">
        <f>IFERROR((VLOOKUP($A203,'22 23'!$F$10:$L$408,5,FALSE)/VLOOKUP($A203,'2022'!$F$10:$N$469,8,FALSE))*1000,#N/A)</f>
        <v>4.8808401777299046</v>
      </c>
      <c r="AW203" s="196">
        <f>IFERROR((VLOOKUP($A203,'23 24'!$F$7:$M$408,5,FALSE)/VLOOKUP($A203,'2023'!$C$7:$N$469,9,FALSE))*1000,#N/A)</f>
        <v>2.648173587778679</v>
      </c>
      <c r="AY203" s="196">
        <f>IFERROR((VLOOKUP($A203,'0910'!$F$10:$L$433,6,FALSE)/VLOOKUP($A203,'2010'!$C$5:$K$611,9,FALSE))*1000,#N/A)</f>
        <v>0</v>
      </c>
      <c r="AZ203" s="196">
        <f>IFERROR((VLOOKUP($A203,'1011'!$F$10:$L$433,6,FALSE)/VLOOKUP($A203,'2011'!$C$5:$K$611,9,FALSE))*1000,#N/A)</f>
        <v>0</v>
      </c>
      <c r="BA203" s="196">
        <f>IFERROR((VLOOKUP($A203,'1112'!$F$10:$L$408,6,FALSE)/VLOOKUP($A203,'2012'!$F$10:$M$460,8,FALSE))*1000,#N/A)</f>
        <v>0</v>
      </c>
      <c r="BB203" s="196">
        <f>IFERROR((VLOOKUP($A203,'1213'!$F$10:$L$408,6,FALSE)/VLOOKUP($A203,'2013'!$F$10:$M$460,8,FALSE))*1000,#N/A)</f>
        <v>0</v>
      </c>
      <c r="BC203" s="196">
        <f>IFERROR((VLOOKUP($A203,'1314'!$F$10:$L$408,6,FALSE)/VLOOKUP($A203,'2014'!$F$10:$M$460,8,FALSE))*1000,#N/A)</f>
        <v>0</v>
      </c>
      <c r="BD203" s="196">
        <f>IFERROR((VLOOKUP($A203,'1415'!$F$10:$L$408,6,FALSE)/VLOOKUP($A203,'2015'!$F$10:$M$460,8,FALSE))*1000,#N/A)</f>
        <v>0</v>
      </c>
      <c r="BE203" s="196">
        <f>IFERROR((VLOOKUP($A203,'1516'!$F$10:$L$408,6,FALSE)/VLOOKUP($A203,'2016'!$F$10:$M$460,8,FALSE))*1000,#N/A)</f>
        <v>0</v>
      </c>
      <c r="BF203" s="196">
        <f>IFERROR((VLOOKUP($A203,'1617'!$F$10:$L$408,6,FALSE)/VLOOKUP($A203,'2017'!$F$10:$M$460,8,FALSE))*1000,#N/A)</f>
        <v>0</v>
      </c>
      <c r="BG203" s="196">
        <f>IFERROR((VLOOKUP($A203,'1718'!$F$10:$L$408,6,FALSE)/VLOOKUP($A203,'2018'!$F$10:$N$460,9,FALSE))*1000,#N/A)</f>
        <v>0</v>
      </c>
      <c r="BH203" s="196">
        <f>IFERROR((VLOOKUP($A203,'1819'!$F$10:$L$408,6,FALSE)/VLOOKUP($A203,'2018'!$F$10:$N$460,9,FALSE))*1000,#N/A)</f>
        <v>0</v>
      </c>
      <c r="BI203" s="196">
        <f>IFERROR((VLOOKUP($A203,'1920'!$F$10:$L$408,6,FALSE)/VLOOKUP($A203,'2019'!$F$10:$N$464,8,FALSE))*1000,#N/A)</f>
        <v>0</v>
      </c>
      <c r="BJ203" s="196">
        <f>IFERROR((VLOOKUP($A203,'20 21'!$F$10:$L$408,6,FALSE)/VLOOKUP($A203,'2020'!$F$10:$N$469,8,FALSE))*1000,#N/A)</f>
        <v>0</v>
      </c>
      <c r="BK203" s="196">
        <f>IFERROR((VLOOKUP($A203,'21 22'!$F$10:$L$408,6,FALSE)/VLOOKUP($A203,'2021'!$F$10:$N$469,8,FALSE))*1000,#N/A)</f>
        <v>0</v>
      </c>
      <c r="BL203" s="196">
        <f>IFERROR((VLOOKUP($A203,'22 23'!$F$10:$L$408,6,FALSE)/VLOOKUP($A203,'2022'!$F$10:$N$469,8,FALSE))*1000,#N/A)</f>
        <v>0</v>
      </c>
      <c r="BM203" s="196">
        <f>IFERROR((VLOOKUP($A203,'23 24'!$F$7:$M$408,6,FALSE)/VLOOKUP($A203,'2023'!$C$7:$N$469,9,FALSE))*1000,#N/A)</f>
        <v>0</v>
      </c>
      <c r="BO203" s="196">
        <f>IFERROR((VLOOKUP($A203,'0910'!$F$10:$L$433,7,FALSE)/VLOOKUP($A203,'2010'!$C$5:$K$611,9,FALSE))*1000,#N/A)</f>
        <v>3.9033457249070631</v>
      </c>
      <c r="BP203" s="196">
        <f>IFERROR((VLOOKUP($A203,'1011'!$F$10:$L$433,7,FALSE)/VLOOKUP($A203,'2011'!$C$5:$K$611,9,FALSE))*1000,#N/A)</f>
        <v>4.4304965848255486</v>
      </c>
      <c r="BQ203" s="196">
        <f>IFERROR((VLOOKUP($A203,'1112'!$F$10:$L$408,7,FALSE)/VLOOKUP($A203,'2012'!$F$10:$M$460,8,FALSE))*1000,#N/A)</f>
        <v>3.8595846351773568</v>
      </c>
      <c r="BR203" s="196">
        <f>IFERROR((VLOOKUP($A203,'1213'!$F$10:$L$408,7,FALSE)/VLOOKUP($A203,'2013'!$F$10:$M$460,8,FALSE))*1000,#N/A)</f>
        <v>4.0226732492228923</v>
      </c>
      <c r="BS203" s="196">
        <f>IFERROR((VLOOKUP($A203,'1314'!$F$10:$L$408,7,FALSE)/VLOOKUP($A203,'2014'!$F$10:$M$460,8,FALSE))*1000,#N/A)</f>
        <v>3.4646243617797228</v>
      </c>
      <c r="BT203" s="196">
        <f>IFERROR((VLOOKUP($A203,'1415'!$F$10:$L$408,7,FALSE)/VLOOKUP($A203,'2015'!$F$10:$M$460,8,FALSE))*1000,#N/A)</f>
        <v>5.4308472121650979</v>
      </c>
      <c r="BU203" s="196">
        <f>IFERROR((VLOOKUP($A203,'1516'!$F$10:$L$408,7,FALSE)/VLOOKUP($A203,'2016'!$F$10:$M$460,8,FALSE))*1000,#N/A)</f>
        <v>7.0080862533692718</v>
      </c>
      <c r="BV203" s="196">
        <f>IFERROR((VLOOKUP($A203,'1617'!$F$10:$L$408,7,FALSE)/VLOOKUP($A203,'2017'!$F$10:$M$460,8,FALSE))*1000,#N/A)</f>
        <v>7.4933095450490637</v>
      </c>
      <c r="BW203" s="196">
        <f>IFERROR((VLOOKUP($A203,'1718'!$F$10:$L$408,7,FALSE)/VLOOKUP($A203,'2018'!$F$10:$N$460,9,FALSE))*1000,#N/A)</f>
        <v>10.079575596816976</v>
      </c>
      <c r="BX203" s="196">
        <f>IFERROR((VLOOKUP($A203,'1819'!$F$10:$L$408,7,FALSE)/VLOOKUP($A203,'2018'!$F$10:$N$460,9,FALSE))*1000,#N/A)</f>
        <v>9.7259062776304166</v>
      </c>
      <c r="BY203" s="196">
        <f>IFERROR((VLOOKUP($A203,'1920'!$F$10:$L$408,7,FALSE)/VLOOKUP($A203,'2019'!$F$10:$N$464,8,FALSE))*1000,#N/A)</f>
        <v>6.6437050894277672</v>
      </c>
      <c r="BZ203" s="196">
        <f>IFERROR((VLOOKUP($A203,'20 21'!$F$10:$L$408,7,FALSE)/VLOOKUP($A203,'2020'!$F$10:$N$469,8,FALSE))*1000,#N/A)</f>
        <v>6.3807405108041459</v>
      </c>
      <c r="CA203" s="196">
        <f>IFERROR((VLOOKUP($A203,'21 22'!$F$10:$L$408,7,FALSE)/VLOOKUP($A203,'2021'!$F$10:$N$469,8,FALSE))*1000,#N/A)</f>
        <v>18.769089016670364</v>
      </c>
      <c r="CB203" s="196">
        <f>IFERROR((VLOOKUP($A203,'22 23'!$F$10:$L$408,7,FALSE)/VLOOKUP($A203,'2022'!$F$10:$N$469,8,FALSE))*1000,#N/A)</f>
        <v>16.325568870337957</v>
      </c>
      <c r="CC203" s="196">
        <f>IFERROR((VLOOKUP($A203,'23 24'!$F$7:$M$408,7,FALSE)/VLOOKUP($A203,'2023'!$C$7:$N$469,9,FALSE))*1000,#N/A)</f>
        <v>10.26167265264238</v>
      </c>
      <c r="CE203" s="198">
        <f>IFERROR((VLOOKUP($A203,'0910'!$F$10:$S$433,9,FALSE)/VLOOKUP($A203,'2010'!$C$5:$K$611,9,FALSE))*1000,#N/A)</f>
        <v>2.9739776951672861</v>
      </c>
      <c r="CF203" s="198">
        <f>IFERROR((VLOOKUP($A203,'1011'!$F$10:$S$433,10,FALSE)/VLOOKUP($A203,'2011'!$C$5:$K$611,9,FALSE))*1000,#N/A)</f>
        <v>4.6151006091932807</v>
      </c>
      <c r="CG203" s="198">
        <f>IFERROR((VLOOKUP($A203,'1112'!$F$10:$S$408,9,FALSE)/VLOOKUP($A203,'2012'!$F$10:$M$460,8,FALSE))*1000,#N/A)</f>
        <v>3.1244256570483371</v>
      </c>
      <c r="CH203" s="198">
        <f>IFERROR((VLOOKUP($A203,'1213'!$F$10:$S$408,9,FALSE)/VLOOKUP($A203,'2013'!$F$10:$M$460,8,FALSE))*1000,#N/A)</f>
        <v>4.2055220332784788</v>
      </c>
      <c r="CI203" s="198">
        <f>IFERROR((VLOOKUP($A203,'1314'!$F$10:$S$408,9,FALSE)/VLOOKUP($A203,'2014'!$F$10:$M$460,8,FALSE))*1000,#N/A)</f>
        <v>3.099927060539752</v>
      </c>
      <c r="CJ203" s="198">
        <f>IFERROR((VLOOKUP($A203,'1415'!$F$10:$S$408,9,FALSE)/VLOOKUP($A203,'2015'!$F$10:$M$460,8,FALSE))*1000,#N/A)</f>
        <v>3.4395365677045615</v>
      </c>
      <c r="CK203" s="198">
        <f>IFERROR((VLOOKUP($A203,'1516'!$F$10:$S$408,9,FALSE)/VLOOKUP($A203,'2016'!$F$10:$M$460,8,FALSE))*1000,#N/A)</f>
        <v>3.9532794249775383</v>
      </c>
      <c r="CL203" s="198">
        <f>IFERROR((VLOOKUP($A203,'1617'!$F$10:$S$408,9,FALSE)/VLOOKUP($A203,'2017'!$F$10:$M$460,8,FALSE))*1000,#N/A)</f>
        <v>5.3523639607493303</v>
      </c>
      <c r="CM203" s="198">
        <f>IFERROR((VLOOKUP($A203,'1718'!$F$10:$S$408,9,FALSE)/VLOOKUP($A203,'2018'!$F$10:$N$460,9,FALSE))*1000,#N/A)</f>
        <v>6.3660477453580899</v>
      </c>
      <c r="CN203" s="198">
        <f>IFERROR((VLOOKUP($A203,'1819'!$F$10:$S$408,9,FALSE)/VLOOKUP($A203,'2018'!$F$10:$N$460,9,FALSE))*1000,#N/A)</f>
        <v>8.1343943412908928</v>
      </c>
      <c r="CO203" s="198">
        <f>IFERROR((VLOOKUP($A203,'1920'!$F$10:$S$408,9,FALSE)/VLOOKUP($A203,'2019'!$F$10:$N$464,8,FALSE))*1000,#N/A)</f>
        <v>6.9933737783450187</v>
      </c>
      <c r="CP203" s="198">
        <f>IFERROR((VLOOKUP($A203,'20 21'!$F$10:$S$408,9,FALSE)/VLOOKUP($A203,'2020'!$F$10:$N$469,8,FALSE))*1000,#N/A)</f>
        <v>6.3807405108041459</v>
      </c>
      <c r="CQ203" s="198">
        <f>IFERROR((VLOOKUP($A203,'21 22'!$F$10:$S$408,9,FALSE)/VLOOKUP($A203,'2021'!$F$10:$N$469,8,FALSE))*1000,#N/A)</f>
        <v>7.8488917706076071</v>
      </c>
      <c r="CR203" s="198">
        <f>IFERROR((VLOOKUP($A203,'22 23'!$F$10:$S$408,9,FALSE)/VLOOKUP($A203,'2022'!$F$10:$N$469,8,FALSE))*1000,#N/A)</f>
        <v>12.286252861182174</v>
      </c>
      <c r="CS203" s="196">
        <f>IFERROR((VLOOKUP($A203,'23 24'!$F$7:$S$408,9,FALSE)/VLOOKUP($A203,'2023'!$C$7:$N$469,9,FALSE))*1000,#N/A)</f>
        <v>7.1169665171551992</v>
      </c>
      <c r="CU203" s="198">
        <f>IFERROR((VLOOKUP($A203,'0910'!$F$10:$S$433,10,FALSE)/VLOOKUP($A203,'2010'!$C$5:$K$611,9,FALSE))*1000,#N/A)</f>
        <v>0.92936802973977695</v>
      </c>
      <c r="CV203" s="198">
        <f>IFERROR((VLOOKUP($A203,'1011'!$F$10:$S$433,11,FALSE)/VLOOKUP($A203,'2011'!$C$5:$K$611,9,FALSE))*1000,#N/A)</f>
        <v>0.73841609747092485</v>
      </c>
      <c r="CW203" s="198">
        <f>IFERROR((VLOOKUP($A203,'1112'!$F$10:$S$408,10,FALSE)/VLOOKUP($A203,'2012'!$F$10:$M$460,8,FALSE))*1000,#N/A)</f>
        <v>2.0216871898548061</v>
      </c>
      <c r="CX203" s="198">
        <f>IFERROR((VLOOKUP($A203,'1213'!$F$10:$S$408,10,FALSE)/VLOOKUP($A203,'2013'!$F$10:$M$460,8,FALSE))*1000,#N/A)</f>
        <v>1.2799414883891023</v>
      </c>
      <c r="CY203" s="198">
        <f>IFERROR((VLOOKUP($A203,'1314'!$F$10:$S$408,10,FALSE)/VLOOKUP($A203,'2014'!$F$10:$M$460,8,FALSE))*1000,#N/A)</f>
        <v>0</v>
      </c>
      <c r="CZ203" s="198">
        <f>IFERROR((VLOOKUP($A203,'1415'!$F$10:$S$408,10,FALSE)/VLOOKUP($A203,'2015'!$F$10:$M$460,8,FALSE))*1000,#N/A)</f>
        <v>0.54308472121650975</v>
      </c>
      <c r="DA203" s="198">
        <f>IFERROR((VLOOKUP($A203,'1516'!$F$10:$S$408,10,FALSE)/VLOOKUP($A203,'2016'!$F$10:$M$460,8,FALSE))*1000,#N/A)</f>
        <v>0.53908355795148255</v>
      </c>
      <c r="DB203" s="198">
        <f>IFERROR((VLOOKUP($A203,'1617'!$F$10:$S$408,10,FALSE)/VLOOKUP($A203,'2017'!$F$10:$M$460,8,FALSE))*1000,#N/A)</f>
        <v>0.89206066012488849</v>
      </c>
      <c r="DC203" s="198">
        <f>IFERROR((VLOOKUP($A203,'1718'!$F$10:$S$408,10,FALSE)/VLOOKUP($A203,'2018'!$F$10:$N$460,9,FALSE))*1000,#N/A)</f>
        <v>2.1220159151193632</v>
      </c>
      <c r="DD203" s="198">
        <f>IFERROR((VLOOKUP($A203,'1819'!$F$10:$S$408,10,FALSE)/VLOOKUP($A203,'2018'!$F$10:$N$460,9,FALSE))*1000,#N/A)</f>
        <v>2.2988505747126435</v>
      </c>
      <c r="DE203" s="198">
        <f>IFERROR((VLOOKUP($A203,'1920'!$F$10:$S$408,10,FALSE)/VLOOKUP($A203,'2019'!$F$10:$N$464,8,FALSE))*1000,#N/A)</f>
        <v>2.6225151668793818</v>
      </c>
      <c r="DF203" s="198">
        <f>IFERROR((VLOOKUP($A203,'20 21'!$F$10:$S$408,10,FALSE)/VLOOKUP($A203,'2020'!$F$10:$N$469,8,FALSE))*1000,#N/A)</f>
        <v>1.0347146774276994</v>
      </c>
      <c r="DG203" s="198">
        <f>IFERROR((VLOOKUP($A203,'21 22'!$F$10:$S$408,10,FALSE)/VLOOKUP($A203,'2021'!$F$10:$N$469,8,FALSE))*1000,#N/A)</f>
        <v>1.7062808196973058</v>
      </c>
      <c r="DH203" s="198">
        <f>IFERROR((VLOOKUP($A203,'22 23'!$F$10:$S$408,10,FALSE)/VLOOKUP($A203,'2022'!$F$10:$N$469,8,FALSE))*1000,#N/A)</f>
        <v>2.8611821731520131</v>
      </c>
      <c r="DI203" s="196">
        <f>IFERROR((VLOOKUP($A203,'23 24'!$F$7:$S$408,10,FALSE)/VLOOKUP($A203,'2023'!$C$7:$N$469,9,FALSE))*1000,#N/A)</f>
        <v>5.9583905725020276</v>
      </c>
      <c r="DK203" s="198">
        <f>IFERROR((VLOOKUP($A203,'0910'!$F$10:$S$433,11,FALSE)/VLOOKUP($A203,'2010'!$C$5:$K$611,9,FALSE))*1000,#N/A)</f>
        <v>0</v>
      </c>
      <c r="DL203" s="198">
        <f>IFERROR((VLOOKUP($A203,'1011'!$F$10:$S$433,12,FALSE)/VLOOKUP($A203,'2011'!$C$5:$K$611,9,FALSE))*1000,#N/A)</f>
        <v>0</v>
      </c>
      <c r="DM203" s="198">
        <f>IFERROR((VLOOKUP($A203,'1112'!$F$10:$S$408,11,FALSE)/VLOOKUP($A203,'2012'!$F$10:$M$460,8,FALSE))*1000,#N/A)</f>
        <v>0</v>
      </c>
      <c r="DN203" s="198">
        <f>IFERROR((VLOOKUP($A203,'1213'!$F$10:$S$408,11,FALSE)/VLOOKUP($A203,'2013'!$F$10:$M$460,8,FALSE))*1000,#N/A)</f>
        <v>0</v>
      </c>
      <c r="DO203" s="198">
        <f>IFERROR((VLOOKUP($A203,'1314'!$F$10:$S$408,11,FALSE)/VLOOKUP($A203,'2014'!$F$10:$M$460,8,FALSE))*1000,#N/A)</f>
        <v>0</v>
      </c>
      <c r="DP203" s="198">
        <f>IFERROR((VLOOKUP($A203,'1415'!$F$10:$S$408,11,FALSE)/VLOOKUP($A203,'2015'!$F$10:$M$460,8,FALSE))*1000,#N/A)</f>
        <v>0</v>
      </c>
      <c r="DQ203" s="198">
        <f>IFERROR((VLOOKUP($A203,'1516'!$F$10:$S$408,11,FALSE)/VLOOKUP($A203,'2016'!$F$10:$M$460,8,FALSE))*1000,#N/A)</f>
        <v>0</v>
      </c>
      <c r="DR203" s="198">
        <f>IFERROR((VLOOKUP($A203,'1617'!$F$10:$S$408,11,FALSE)/VLOOKUP($A203,'2017'!$F$10:$M$460,8,FALSE))*1000,#N/A)</f>
        <v>0</v>
      </c>
      <c r="DS203" s="198">
        <f>IFERROR((VLOOKUP($A203,'1718'!$F$10:$S$408,11,FALSE)/VLOOKUP($A203,'2018'!$F$10:$N$460,9,FALSE))*1000,#N/A)</f>
        <v>0</v>
      </c>
      <c r="DT203" s="198">
        <f>IFERROR((VLOOKUP($A203,'1819'!$F$10:$S$408,11,FALSE)/VLOOKUP($A203,'2018'!$F$10:$N$460,9,FALSE))*1000,#N/A)</f>
        <v>0</v>
      </c>
      <c r="DU203" s="198">
        <f>IFERROR((VLOOKUP($A203,'1920'!$F$10:$S$408,11,FALSE)/VLOOKUP($A203,'2019'!$F$10:$N$464,8,FALSE))*1000,#N/A)</f>
        <v>0</v>
      </c>
      <c r="DV203" s="198">
        <f>IFERROR((VLOOKUP($A203,'20 21'!$F$10:$S$408,11,FALSE)/VLOOKUP($A203,'2020'!$F$10:$N$469,8,FALSE))*1000,#N/A)</f>
        <v>0</v>
      </c>
      <c r="DW203" s="198">
        <f>IFERROR((VLOOKUP($A203,'21 22'!$F$10:$S$408,11,FALSE)/VLOOKUP($A203,'2021'!$F$10:$N$469,8,FALSE))*1000,#N/A)</f>
        <v>0</v>
      </c>
      <c r="DX203" s="198">
        <f>IFERROR((VLOOKUP($A203,'22 23'!$F$10:$S$408,11,FALSE)/VLOOKUP($A203,'2022'!$F$10:$N$469,8,FALSE))*1000,#N/A)</f>
        <v>0</v>
      </c>
      <c r="DY203" s="196">
        <f>IFERROR((VLOOKUP($A203,'23 24'!$F$7:$S$408,11,FALSE)/VLOOKUP($A203,'2023'!$C$7:$N$469,9,FALSE))*1000,#N/A)</f>
        <v>0</v>
      </c>
      <c r="EA203" s="198">
        <f>IFERROR((VLOOKUP($A203,'0910'!$F$10:$S$433,12,FALSE)/VLOOKUP($A203,'2010'!$C$5:$K$611,9,FALSE))*1000,#N/A)</f>
        <v>3.9033457249070631</v>
      </c>
      <c r="EB203" s="198">
        <f>IFERROR((VLOOKUP($A203,'1011'!$F$10:$S$433,13,FALSE)/VLOOKUP($A203,'2011'!$C$5:$K$611,9,FALSE))*1000,#N/A)</f>
        <v>5.3535167066642053</v>
      </c>
      <c r="EC203" s="198">
        <f>IFERROR((VLOOKUP($A203,'1112'!$F$10:$S$408,12,FALSE)/VLOOKUP($A203,'2012'!$F$10:$M$460,8,FALSE))*1000,#N/A)</f>
        <v>5.1461128469031427</v>
      </c>
      <c r="ED203" s="198">
        <f>IFERROR((VLOOKUP($A203,'1213'!$F$10:$S$408,12,FALSE)/VLOOKUP($A203,'2013'!$F$10:$M$460,8,FALSE))*1000,#N/A)</f>
        <v>5.4854635216675813</v>
      </c>
      <c r="EE203" s="198">
        <f>IFERROR((VLOOKUP($A203,'1314'!$F$10:$S$408,12,FALSE)/VLOOKUP($A203,'2014'!$F$10:$M$460,8,FALSE))*1000,#N/A)</f>
        <v>3.099927060539752</v>
      </c>
      <c r="EF203" s="198">
        <f>IFERROR((VLOOKUP($A203,'1415'!$F$10:$S$408,12,FALSE)/VLOOKUP($A203,'2015'!$F$10:$M$460,8,FALSE))*1000,#N/A)</f>
        <v>3.9826212889210715</v>
      </c>
      <c r="EG203" s="198">
        <f>IFERROR((VLOOKUP($A203,'1516'!$F$10:$S$408,12,FALSE)/VLOOKUP($A203,'2016'!$F$10:$M$460,8,FALSE))*1000,#N/A)</f>
        <v>4.4923629829290208</v>
      </c>
      <c r="EH203" s="198">
        <f>IFERROR((VLOOKUP($A203,'1617'!$F$10:$S$408,12,FALSE)/VLOOKUP($A203,'2017'!$F$10:$M$460,8,FALSE))*1000,#N/A)</f>
        <v>6.2444246208742191</v>
      </c>
      <c r="EI203" s="198">
        <f>IFERROR((VLOOKUP($A203,'1718'!$F$10:$S$408,12,FALSE)/VLOOKUP($A203,'2018'!$F$10:$N$460,9,FALSE))*1000,#N/A)</f>
        <v>8.4880636604774526</v>
      </c>
      <c r="EJ203" s="198">
        <f>IFERROR((VLOOKUP($A203,'1819'!$F$10:$S$408,12,FALSE)/VLOOKUP($A203,'2018'!$F$10:$N$460,9,FALSE))*1000,#N/A)</f>
        <v>10.433244916003536</v>
      </c>
      <c r="EK203" s="198">
        <f>IFERROR((VLOOKUP($A203,'1920'!$F$10:$S$408,12,FALSE)/VLOOKUP($A203,'2019'!$F$10:$N$464,8,FALSE))*1000,#N/A)</f>
        <v>9.6158889452244001</v>
      </c>
      <c r="EL203" s="198">
        <f>IFERROR((VLOOKUP($A203,'20 21'!$F$10:$S$408,12,FALSE)/VLOOKUP($A203,'2020'!$F$10:$N$469,8,FALSE))*1000,#N/A)</f>
        <v>7.5879076344697953</v>
      </c>
      <c r="EM203" s="198">
        <f>IFERROR((VLOOKUP($A203,'21 22'!$F$10:$S$408,12,FALSE)/VLOOKUP($A203,'2021'!$F$10:$N$469,8,FALSE))*1000,#N/A)</f>
        <v>9.5551725903049114</v>
      </c>
      <c r="EN203" s="198">
        <f>IFERROR((VLOOKUP($A203,'22 23'!$F$10:$S$408,12,FALSE)/VLOOKUP($A203,'2022'!$F$10:$N$469,8,FALSE))*1000,#N/A)</f>
        <v>15.147435034334185</v>
      </c>
      <c r="EO203" s="196">
        <f>IFERROR((VLOOKUP($A203,'23 24'!$F$7:$S$408,12,FALSE)/VLOOKUP($A203,'2023'!$C$7:$N$469,9,FALSE))*1000,#N/A)</f>
        <v>13.075357089657228</v>
      </c>
    </row>
    <row r="204" spans="1:145" x14ac:dyDescent="0.3">
      <c r="A204" t="s">
        <v>948</v>
      </c>
      <c r="B204" t="s">
        <v>1743</v>
      </c>
      <c r="C204" t="str">
        <f>IF(VLOOKUP($A204,'0910'!$F$10:$L$433,1,FALSE)=VLOOKUP($A204,'2010'!$C$5:$K$611,1,FALSE),VLOOKUP($A204,'0910'!$F$10:$L$433,1,FALSE),FALSE)</f>
        <v>Oadby and Wigston</v>
      </c>
      <c r="D204" t="str">
        <f>IF(VLOOKUP($A204,'1011'!$F$10:$L$433,1,FALSE)=VLOOKUP($A204,'2011'!$C$5:$K$611,1,FALSE),VLOOKUP($A204,'1011'!$F$10:$L$433,1,FALSE),FALSE)</f>
        <v>Oadby and Wigston</v>
      </c>
      <c r="E204" t="str">
        <f>IF(VLOOKUP(A204,'1112'!$F$10:$L$408,1,FALSE)=VLOOKUP(A204,'2012'!$F$10:$M$460,1,FALSE),VLOOKUP(A204,'1112'!$F$10:$L$408,1,FALSE),FALSE)</f>
        <v>Oadby and Wigston</v>
      </c>
      <c r="F204" t="str">
        <f>IF(VLOOKUP($A204,'1213'!$F$10:$L$408,1,FALSE)=VLOOKUP($A204,'2013'!$F$10:$M$460,1,FALSE),VLOOKUP($A204,'1213'!$F$10:$L$408,1,FALSE),FALSE)</f>
        <v>Oadby and Wigston</v>
      </c>
      <c r="G204" t="str">
        <f>IF(VLOOKUP($A204,'1314'!$F$10:$L$408,1,FALSE)=VLOOKUP($A204,'2014'!$F$10:$M$460,1,FALSE),VLOOKUP($A204,'1314'!$F$10:$L$408,1,FALSE),FALSE)</f>
        <v>Oadby and Wigston</v>
      </c>
      <c r="H204" t="str">
        <f>IF(VLOOKUP($A204,'1415'!$F$10:$L$408,1,FALSE)=VLOOKUP($A204,'2015'!$F$10:$M$460,1,FALSE),VLOOKUP($A204,'1415'!$F$10:$L$408,1,FALSE),FALSE)</f>
        <v>Oadby and Wigston</v>
      </c>
      <c r="I204" t="str">
        <f>IF(VLOOKUP($A204,'1516'!$F$10:$L$408,1,FALSE)=VLOOKUP($A204,'2015'!$F$10:$M$460,1,FALSE),VLOOKUP($A204,'1516'!$F$10:$L$408,1,FALSE),FALSE)</f>
        <v>Oadby and Wigston</v>
      </c>
      <c r="J204" t="str">
        <f>IF(VLOOKUP($A204,'1617'!$F$10:$L$408,1,FALSE)=VLOOKUP($A204,'2016'!$F$10:$M$460,1,FALSE),VLOOKUP($A204,'1617'!$F$10:$L$408,1,FALSE),FALSE)</f>
        <v>Oadby and Wigston</v>
      </c>
      <c r="K204" t="str">
        <f>IF(VLOOKUP($A204,'1718'!$F$10:$M$408,1,FALSE)=VLOOKUP($A204,'2017'!$F$10:$M$460,1,FALSE),VLOOKUP($A204,'1718'!$F$10:$M$408,1,FALSE),FALSE)</f>
        <v>Oadby and Wigston</v>
      </c>
      <c r="L204" t="str">
        <f>IF(VLOOKUP($A204,'1819'!$F$10:$M$408,1,FALSE)=VLOOKUP($A204,'2018'!$F$10:$M$460,1,FALSE),VLOOKUP($A204,'1819'!$F$10:$M$408,1,FALSE),FALSE)</f>
        <v>Oadby and Wigston</v>
      </c>
      <c r="M204" t="str">
        <f>IF(VLOOKUP($A204,'1920'!$F$10:$M$408,1,FALSE)=VLOOKUP($A204,'2019'!$F$10:$M$464,1,FALSE),VLOOKUP($A204,'1920'!$F$10:$M$408,1,FALSE),FALSE)</f>
        <v>Oadby and Wigston</v>
      </c>
      <c r="N204" t="str">
        <f>IF(VLOOKUP($A204,'20 21'!$F$10:$N$408,1,FALSE)=VLOOKUP($A204,'2020'!$F$10:$O$468,1,FALSE),VLOOKUP($A204,'20 21'!$F$10:$N$408,1,FALSE),FALSE)</f>
        <v>Oadby and Wigston</v>
      </c>
      <c r="O204" t="str">
        <f>IF(VLOOKUP($A204,'21 22'!$F$10:$N$408,1,FALSE)=VLOOKUP($A204,'2021'!$F$10:$O$471,1,FALSE),VLOOKUP($A204,'21 22'!$F$10:$N$408,1,FALSE),FALSE)</f>
        <v>Oadby and Wigston</v>
      </c>
      <c r="P204" t="str">
        <f>IF(VLOOKUP($A204,'22 23'!$F$10:$N$408,1,FALSE)=VLOOKUP($A204,'2022'!$F$10:$O$468,1,FALSE),VLOOKUP($A204,'22 23'!$F$10:$N$408,1,FALSE),FALSE)</f>
        <v>Oadby and Wigston</v>
      </c>
      <c r="Q204" t="str">
        <f>IF(VLOOKUP($A204,'23 24'!$F$7:$N$408,1,FALSE)=VLOOKUP($A204,'2023'!$C$7:$O$468,1,FALSE),VLOOKUP($A204,'23 24'!$F$7:$N$408,1,FALSE),FALSE)</f>
        <v>Oadby and Wigston</v>
      </c>
      <c r="S204" s="196">
        <f>IFERROR((VLOOKUP($A204,'0910'!$F$10:$L$433,4,FALSE)/VLOOKUP($A204,'2010'!$C$5:$K$611,9,FALSE))*1000,#N/A)</f>
        <v>4.4464206313917289</v>
      </c>
      <c r="T204" s="196">
        <f>IFERROR((VLOOKUP($A204,'1011'!$F$10:$L$433,4,FALSE)/VLOOKUP($A204,'2011'!$C$5:$K$611,9,FALSE))*1000,#N/A)</f>
        <v>2.6690391459074734</v>
      </c>
      <c r="U204" s="196">
        <f>IFERROR((VLOOKUP($A204,'1112'!$F$10:$L$408,4,FALSE)/VLOOKUP($A204,'2012'!$F$10:$M$460,8,FALSE))*1000,#N/A)</f>
        <v>0.88652482269503541</v>
      </c>
      <c r="V204" s="196">
        <f>IFERROR((VLOOKUP($A204,'1213'!$F$10:$L$408,4,FALSE)/VLOOKUP($A204,'2013'!$F$10:$M$460,8,FALSE))*1000,#N/A)</f>
        <v>0.44247787610619471</v>
      </c>
      <c r="W204" s="196">
        <f>IFERROR((VLOOKUP($A204,'1314'!$F$10:$L$408,4,FALSE)/VLOOKUP($A204,'2014'!$F$10:$M$460,8,FALSE))*1000,#N/A)</f>
        <v>1.3245033112582782</v>
      </c>
      <c r="X204" s="196">
        <f>IFERROR((VLOOKUP($A204,'1415'!$F$10:$L$408,4,FALSE)/VLOOKUP($A204,'2015'!$F$10:$M$460,8,FALSE))*1000,#N/A)</f>
        <v>6.587615283267457</v>
      </c>
      <c r="Y204" s="196">
        <f>IFERROR((VLOOKUP($A204,'1516'!$F$10:$L$408,4,FALSE)/VLOOKUP($A204,'2016'!$F$10:$M$460,8,FALSE))*1000,#N/A)</f>
        <v>3.9335664335664338</v>
      </c>
      <c r="Z204" s="196">
        <f>IFERROR((VLOOKUP($A204,'1617'!$F$10:$L$408,4,FALSE)/VLOOKUP($A204,'2017'!$F$10:$M$460,8,FALSE))*1000,#N/A)</f>
        <v>1.3009540329575022</v>
      </c>
      <c r="AA204" s="196">
        <f>IFERROR((VLOOKUP($A204,'1718'!$F$10:$L$408,4,FALSE)/VLOOKUP($A204,'2018'!$F$10:$N$460,9,FALSE))*1000,#N/A)</f>
        <v>0</v>
      </c>
      <c r="AB204" s="196">
        <f>IFERROR((VLOOKUP($A204,'1819'!$F$10:$L$408,4,FALSE)/VLOOKUP($A204,'2018'!$F$10:$N$460,9,FALSE))*1000,#N/A)</f>
        <v>5.6107034958998705</v>
      </c>
      <c r="AC204" s="196">
        <f>IFERROR((VLOOKUP($A204,'1920'!$F$10:$L$408,4,FALSE)/VLOOKUP($A204,'2019'!$F$10:$N$464,8,FALSE))*1000,#N/A)</f>
        <v>7.3089986671825962</v>
      </c>
      <c r="AD204" s="196">
        <f>IFERROR((VLOOKUP($A204,'20 21'!$F$10:$M$408,4,FALSE)/VLOOKUP($A204,'2020'!$F$10:$N$469,8,FALSE))*1000,#N/A)</f>
        <v>4.2802172638283116</v>
      </c>
      <c r="AE204" s="196">
        <f>IFERROR((VLOOKUP($A204,'21 22'!$F$10:$M$408,4,FALSE)/VLOOKUP($A204,'2021'!$F$10:$N$469,8,FALSE))*1000,#N/A)</f>
        <v>12.303253998557549</v>
      </c>
      <c r="AF204" s="196">
        <f>IFERROR((VLOOKUP($A204,'22 23'!$F$10:$M$408,4,FALSE)/VLOOKUP($A204,'2022'!$F$10:$N$469,8,FALSE))*1000,#N/A)</f>
        <v>6.7442252571235874</v>
      </c>
      <c r="AG204" s="196">
        <f>IFERROR((VLOOKUP($A204,'23 24'!$F$7:$M$408,4,FALSE)/VLOOKUP($A204,'2023'!$C$7:$N$469,9,FALSE))*1000,#N/A)</f>
        <v>2.9095141111434391</v>
      </c>
      <c r="AI204" s="196">
        <f>IFERROR((VLOOKUP($A204,'0910'!$F$10:$L$433,5,FALSE)/VLOOKUP($A204,'2010'!$C$5:$K$611,9,FALSE))*1000,#N/A)</f>
        <v>0</v>
      </c>
      <c r="AJ204" s="196">
        <f>IFERROR((VLOOKUP($A204,'1011'!$F$10:$L$433,5,FALSE)/VLOOKUP($A204,'2011'!$C$5:$K$611,9,FALSE))*1000,#N/A)</f>
        <v>0.88967971530249101</v>
      </c>
      <c r="AK204" s="196">
        <f>IFERROR((VLOOKUP($A204,'1112'!$F$10:$L$408,5,FALSE)/VLOOKUP($A204,'2012'!$F$10:$M$460,8,FALSE))*1000,#N/A)</f>
        <v>0</v>
      </c>
      <c r="AL204" s="196">
        <f>IFERROR((VLOOKUP($A204,'1213'!$F$10:$L$408,5,FALSE)/VLOOKUP($A204,'2013'!$F$10:$M$460,8,FALSE))*1000,#N/A)</f>
        <v>0</v>
      </c>
      <c r="AM204" s="196">
        <f>IFERROR((VLOOKUP($A204,'1314'!$F$10:$L$408,5,FALSE)/VLOOKUP($A204,'2014'!$F$10:$M$460,8,FALSE))*1000,#N/A)</f>
        <v>0</v>
      </c>
      <c r="AN204" s="196">
        <f>IFERROR((VLOOKUP($A204,'1415'!$F$10:$L$408,5,FALSE)/VLOOKUP($A204,'2015'!$F$10:$M$460,8,FALSE))*1000,#N/A)</f>
        <v>0.43917435221783052</v>
      </c>
      <c r="AO204" s="196">
        <f>IFERROR((VLOOKUP($A204,'1516'!$F$10:$L$408,5,FALSE)/VLOOKUP($A204,'2016'!$F$10:$M$460,8,FALSE))*1000,#N/A)</f>
        <v>0</v>
      </c>
      <c r="AP204" s="196">
        <f>IFERROR((VLOOKUP($A204,'1617'!$F$10:$L$408,5,FALSE)/VLOOKUP($A204,'2017'!$F$10:$M$460,8,FALSE))*1000,#N/A)</f>
        <v>0.43365134431916735</v>
      </c>
      <c r="AQ204" s="196">
        <f>IFERROR((VLOOKUP($A204,'1718'!$F$10:$L$408,5,FALSE)/VLOOKUP($A204,'2018'!$F$10:$N$460,9,FALSE))*1000,#N/A)</f>
        <v>0</v>
      </c>
      <c r="AR204" s="196">
        <f>IFERROR((VLOOKUP($A204,'1819'!$F$10:$L$408,5,FALSE)/VLOOKUP($A204,'2018'!$F$10:$N$460,9,FALSE))*1000,#N/A)</f>
        <v>1.294777729823047</v>
      </c>
      <c r="AS204" s="196">
        <f>IFERROR((VLOOKUP($A204,'1920'!$F$10:$L$408,5,FALSE)/VLOOKUP($A204,'2019'!$F$10:$N$464,8,FALSE))*1000,#N/A)</f>
        <v>0.42994109806956449</v>
      </c>
      <c r="AT204" s="196">
        <f>IFERROR((VLOOKUP($A204,'20 21'!$F$10:$L$408,5,FALSE)/VLOOKUP($A204,'2020'!$F$10:$N$469,8,FALSE))*1000,#N/A)</f>
        <v>2.9961520846798186</v>
      </c>
      <c r="AU204" s="196">
        <f>IFERROR((VLOOKUP($A204,'21 22'!$F$10:$L$408,5,FALSE)/VLOOKUP($A204,'2021'!$F$10:$N$469,8,FALSE))*1000,#N/A)</f>
        <v>4.6667515166942435</v>
      </c>
      <c r="AV204" s="196">
        <f>IFERROR((VLOOKUP($A204,'22 23'!$F$10:$L$408,5,FALSE)/VLOOKUP($A204,'2022'!$F$10:$N$469,8,FALSE))*1000,#N/A)</f>
        <v>2.5290844714213456</v>
      </c>
      <c r="AW204" s="196">
        <f>IFERROR((VLOOKUP($A204,'23 24'!$F$7:$M$408,5,FALSE)/VLOOKUP($A204,'2023'!$C$7:$N$469,9,FALSE))*1000,#N/A)</f>
        <v>1.2469346190614738</v>
      </c>
      <c r="AY204" s="196">
        <f>IFERROR((VLOOKUP($A204,'0910'!$F$10:$L$433,6,FALSE)/VLOOKUP($A204,'2010'!$C$5:$K$611,9,FALSE))*1000,#N/A)</f>
        <v>0</v>
      </c>
      <c r="AZ204" s="196">
        <f>IFERROR((VLOOKUP($A204,'1011'!$F$10:$L$433,6,FALSE)/VLOOKUP($A204,'2011'!$C$5:$K$611,9,FALSE))*1000,#N/A)</f>
        <v>0</v>
      </c>
      <c r="BA204" s="196">
        <f>IFERROR((VLOOKUP($A204,'1112'!$F$10:$L$408,6,FALSE)/VLOOKUP($A204,'2012'!$F$10:$M$460,8,FALSE))*1000,#N/A)</f>
        <v>0</v>
      </c>
      <c r="BB204" s="196">
        <f>IFERROR((VLOOKUP($A204,'1213'!$F$10:$L$408,6,FALSE)/VLOOKUP($A204,'2013'!$F$10:$M$460,8,FALSE))*1000,#N/A)</f>
        <v>0</v>
      </c>
      <c r="BC204" s="196">
        <f>IFERROR((VLOOKUP($A204,'1314'!$F$10:$L$408,6,FALSE)/VLOOKUP($A204,'2014'!$F$10:$M$460,8,FALSE))*1000,#N/A)</f>
        <v>0</v>
      </c>
      <c r="BD204" s="196">
        <f>IFERROR((VLOOKUP($A204,'1415'!$F$10:$L$408,6,FALSE)/VLOOKUP($A204,'2015'!$F$10:$M$460,8,FALSE))*1000,#N/A)</f>
        <v>0</v>
      </c>
      <c r="BE204" s="196">
        <f>IFERROR((VLOOKUP($A204,'1516'!$F$10:$L$408,6,FALSE)/VLOOKUP($A204,'2016'!$F$10:$M$460,8,FALSE))*1000,#N/A)</f>
        <v>0</v>
      </c>
      <c r="BF204" s="196">
        <f>IFERROR((VLOOKUP($A204,'1617'!$F$10:$L$408,6,FALSE)/VLOOKUP($A204,'2017'!$F$10:$M$460,8,FALSE))*1000,#N/A)</f>
        <v>0</v>
      </c>
      <c r="BG204" s="196">
        <f>IFERROR((VLOOKUP($A204,'1718'!$F$10:$L$408,6,FALSE)/VLOOKUP($A204,'2018'!$F$10:$N$460,9,FALSE))*1000,#N/A)</f>
        <v>0</v>
      </c>
      <c r="BH204" s="196">
        <f>IFERROR((VLOOKUP($A204,'1819'!$F$10:$L$408,6,FALSE)/VLOOKUP($A204,'2018'!$F$10:$N$460,9,FALSE))*1000,#N/A)</f>
        <v>0</v>
      </c>
      <c r="BI204" s="196">
        <f>IFERROR((VLOOKUP($A204,'1920'!$F$10:$L$408,6,FALSE)/VLOOKUP($A204,'2019'!$F$10:$N$464,8,FALSE))*1000,#N/A)</f>
        <v>0</v>
      </c>
      <c r="BJ204" s="196">
        <f>IFERROR((VLOOKUP($A204,'20 21'!$F$10:$L$408,6,FALSE)/VLOOKUP($A204,'2020'!$F$10:$N$469,8,FALSE))*1000,#N/A)</f>
        <v>0</v>
      </c>
      <c r="BK204" s="196">
        <f>IFERROR((VLOOKUP($A204,'21 22'!$F$10:$L$408,6,FALSE)/VLOOKUP($A204,'2021'!$F$10:$N$469,8,FALSE))*1000,#N/A)</f>
        <v>0</v>
      </c>
      <c r="BL204" s="196">
        <f>IFERROR((VLOOKUP($A204,'22 23'!$F$10:$L$408,6,FALSE)/VLOOKUP($A204,'2022'!$F$10:$N$469,8,FALSE))*1000,#N/A)</f>
        <v>0</v>
      </c>
      <c r="BM204" s="196">
        <f>IFERROR((VLOOKUP($A204,'23 24'!$F$7:$M$408,6,FALSE)/VLOOKUP($A204,'2023'!$C$7:$N$469,9,FALSE))*1000,#N/A)</f>
        <v>0</v>
      </c>
      <c r="BO204" s="196">
        <f>IFERROR((VLOOKUP($A204,'0910'!$F$10:$L$433,7,FALSE)/VLOOKUP($A204,'2010'!$C$5:$K$611,9,FALSE))*1000,#N/A)</f>
        <v>4.4464206313917289</v>
      </c>
      <c r="BP204" s="196">
        <f>IFERROR((VLOOKUP($A204,'1011'!$F$10:$L$433,7,FALSE)/VLOOKUP($A204,'2011'!$C$5:$K$611,9,FALSE))*1000,#N/A)</f>
        <v>3.5587188612099641</v>
      </c>
      <c r="BQ204" s="196">
        <f>IFERROR((VLOOKUP($A204,'1112'!$F$10:$L$408,7,FALSE)/VLOOKUP($A204,'2012'!$F$10:$M$460,8,FALSE))*1000,#N/A)</f>
        <v>0.88652482269503541</v>
      </c>
      <c r="BR204" s="196">
        <f>IFERROR((VLOOKUP($A204,'1213'!$F$10:$L$408,7,FALSE)/VLOOKUP($A204,'2013'!$F$10:$M$460,8,FALSE))*1000,#N/A)</f>
        <v>0.44247787610619471</v>
      </c>
      <c r="BS204" s="196">
        <f>IFERROR((VLOOKUP($A204,'1314'!$F$10:$L$408,7,FALSE)/VLOOKUP($A204,'2014'!$F$10:$M$460,8,FALSE))*1000,#N/A)</f>
        <v>1.3245033112582782</v>
      </c>
      <c r="BT204" s="196">
        <f>IFERROR((VLOOKUP($A204,'1415'!$F$10:$L$408,7,FALSE)/VLOOKUP($A204,'2015'!$F$10:$M$460,8,FALSE))*1000,#N/A)</f>
        <v>7.4659639877031179</v>
      </c>
      <c r="BU204" s="196">
        <f>IFERROR((VLOOKUP($A204,'1516'!$F$10:$L$408,7,FALSE)/VLOOKUP($A204,'2016'!$F$10:$M$460,8,FALSE))*1000,#N/A)</f>
        <v>3.9335664335664338</v>
      </c>
      <c r="BV204" s="196">
        <f>IFERROR((VLOOKUP($A204,'1617'!$F$10:$L$408,7,FALSE)/VLOOKUP($A204,'2017'!$F$10:$M$460,8,FALSE))*1000,#N/A)</f>
        <v>1.7346053772766694</v>
      </c>
      <c r="BW204" s="196">
        <f>IFERROR((VLOOKUP($A204,'1718'!$F$10:$L$408,7,FALSE)/VLOOKUP($A204,'2018'!$F$10:$N$460,9,FALSE))*1000,#N/A)</f>
        <v>0</v>
      </c>
      <c r="BX204" s="196">
        <f>IFERROR((VLOOKUP($A204,'1819'!$F$10:$L$408,7,FALSE)/VLOOKUP($A204,'2018'!$F$10:$N$460,9,FALSE))*1000,#N/A)</f>
        <v>6.9054812257229177</v>
      </c>
      <c r="BY204" s="196">
        <f>IFERROR((VLOOKUP($A204,'1920'!$F$10:$L$408,7,FALSE)/VLOOKUP($A204,'2019'!$F$10:$N$464,8,FALSE))*1000,#N/A)</f>
        <v>7.7389397652521605</v>
      </c>
      <c r="BZ204" s="196">
        <f>IFERROR((VLOOKUP($A204,'20 21'!$F$10:$L$408,7,FALSE)/VLOOKUP($A204,'2020'!$F$10:$N$469,8,FALSE))*1000,#N/A)</f>
        <v>7.2763693485081307</v>
      </c>
      <c r="CA204" s="196">
        <f>IFERROR((VLOOKUP($A204,'21 22'!$F$10:$L$408,7,FALSE)/VLOOKUP($A204,'2021'!$F$10:$N$469,8,FALSE))*1000,#N/A)</f>
        <v>16.970005515251792</v>
      </c>
      <c r="CB204" s="196">
        <f>IFERROR((VLOOKUP($A204,'22 23'!$F$10:$L$408,7,FALSE)/VLOOKUP($A204,'2022'!$F$10:$N$469,8,FALSE))*1000,#N/A)</f>
        <v>9.273309728544934</v>
      </c>
      <c r="CC204" s="196">
        <f>IFERROR((VLOOKUP($A204,'23 24'!$F$7:$M$408,7,FALSE)/VLOOKUP($A204,'2023'!$C$7:$N$469,9,FALSE))*1000,#N/A)</f>
        <v>4.1564487302049127</v>
      </c>
      <c r="CE204" s="198">
        <f>IFERROR((VLOOKUP($A204,'0910'!$F$10:$S$433,9,FALSE)/VLOOKUP($A204,'2010'!$C$5:$K$611,9,FALSE))*1000,#N/A)</f>
        <v>1.7785682525566919</v>
      </c>
      <c r="CF204" s="198">
        <f>IFERROR((VLOOKUP($A204,'1011'!$F$10:$S$433,10,FALSE)/VLOOKUP($A204,'2011'!$C$5:$K$611,9,FALSE))*1000,#N/A)</f>
        <v>2.6690391459074734</v>
      </c>
      <c r="CG204" s="198">
        <f>IFERROR((VLOOKUP($A204,'1112'!$F$10:$S$408,9,FALSE)/VLOOKUP($A204,'2012'!$F$10:$M$460,8,FALSE))*1000,#N/A)</f>
        <v>2.2163120567375887</v>
      </c>
      <c r="CH204" s="198">
        <f>IFERROR((VLOOKUP($A204,'1213'!$F$10:$S$408,9,FALSE)/VLOOKUP($A204,'2013'!$F$10:$M$460,8,FALSE))*1000,#N/A)</f>
        <v>0.44247787610619471</v>
      </c>
      <c r="CI204" s="198">
        <f>IFERROR((VLOOKUP($A204,'1314'!$F$10:$S$408,9,FALSE)/VLOOKUP($A204,'2014'!$F$10:$M$460,8,FALSE))*1000,#N/A)</f>
        <v>0.44150110375275936</v>
      </c>
      <c r="CJ204" s="198">
        <f>IFERROR((VLOOKUP($A204,'1415'!$F$10:$S$408,9,FALSE)/VLOOKUP($A204,'2015'!$F$10:$M$460,8,FALSE))*1000,#N/A)</f>
        <v>1.7566974088713221</v>
      </c>
      <c r="CK204" s="198">
        <f>IFERROR((VLOOKUP($A204,'1516'!$F$10:$S$408,9,FALSE)/VLOOKUP($A204,'2016'!$F$10:$M$460,8,FALSE))*1000,#N/A)</f>
        <v>3.4965034965034967</v>
      </c>
      <c r="CL204" s="198">
        <f>IFERROR((VLOOKUP($A204,'1617'!$F$10:$S$408,9,FALSE)/VLOOKUP($A204,'2017'!$F$10:$M$460,8,FALSE))*1000,#N/A)</f>
        <v>5.2038161318300089</v>
      </c>
      <c r="CM204" s="198">
        <f>IFERROR((VLOOKUP($A204,'1718'!$F$10:$S$408,9,FALSE)/VLOOKUP($A204,'2018'!$F$10:$N$460,9,FALSE))*1000,#N/A)</f>
        <v>0.86318515321536471</v>
      </c>
      <c r="CN204" s="198">
        <f>IFERROR((VLOOKUP($A204,'1819'!$F$10:$S$408,9,FALSE)/VLOOKUP($A204,'2018'!$F$10:$N$460,9,FALSE))*1000,#N/A)</f>
        <v>3.0211480362537766</v>
      </c>
      <c r="CO204" s="198">
        <f>IFERROR((VLOOKUP($A204,'1920'!$F$10:$S$408,9,FALSE)/VLOOKUP($A204,'2019'!$F$10:$N$464,8,FALSE))*1000,#N/A)</f>
        <v>6.4491164710434665</v>
      </c>
      <c r="CP204" s="198">
        <f>IFERROR((VLOOKUP($A204,'20 21'!$F$10:$S$408,9,FALSE)/VLOOKUP($A204,'2020'!$F$10:$N$469,8,FALSE))*1000,#N/A)</f>
        <v>6.4203258957424678</v>
      </c>
      <c r="CQ204" s="198">
        <f>IFERROR((VLOOKUP($A204,'21 22'!$F$10:$S$408,9,FALSE)/VLOOKUP($A204,'2021'!$F$10:$N$469,8,FALSE))*1000,#N/A)</f>
        <v>5.0910016545755372</v>
      </c>
      <c r="CR204" s="198">
        <f>IFERROR((VLOOKUP($A204,'22 23'!$F$10:$S$408,9,FALSE)/VLOOKUP($A204,'2022'!$F$10:$N$469,8,FALSE))*1000,#N/A)</f>
        <v>8.8517956499747079</v>
      </c>
      <c r="CS204" s="196">
        <f>IFERROR((VLOOKUP($A204,'23 24'!$F$7:$S$408,9,FALSE)/VLOOKUP($A204,'2023'!$C$7:$N$469,9,FALSE))*1000,#N/A)</f>
        <v>7.4816077143688435</v>
      </c>
      <c r="CU204" s="198">
        <f>IFERROR((VLOOKUP($A204,'0910'!$F$10:$S$433,10,FALSE)/VLOOKUP($A204,'2010'!$C$5:$K$611,9,FALSE))*1000,#N/A)</f>
        <v>0</v>
      </c>
      <c r="CV204" s="198">
        <f>IFERROR((VLOOKUP($A204,'1011'!$F$10:$S$433,11,FALSE)/VLOOKUP($A204,'2011'!$C$5:$K$611,9,FALSE))*1000,#N/A)</f>
        <v>0</v>
      </c>
      <c r="CW204" s="198">
        <f>IFERROR((VLOOKUP($A204,'1112'!$F$10:$S$408,10,FALSE)/VLOOKUP($A204,'2012'!$F$10:$M$460,8,FALSE))*1000,#N/A)</f>
        <v>0.4432624113475177</v>
      </c>
      <c r="CX204" s="198">
        <f>IFERROR((VLOOKUP($A204,'1213'!$F$10:$S$408,10,FALSE)/VLOOKUP($A204,'2013'!$F$10:$M$460,8,FALSE))*1000,#N/A)</f>
        <v>0</v>
      </c>
      <c r="CY204" s="198">
        <f>IFERROR((VLOOKUP($A204,'1314'!$F$10:$S$408,10,FALSE)/VLOOKUP($A204,'2014'!$F$10:$M$460,8,FALSE))*1000,#N/A)</f>
        <v>0</v>
      </c>
      <c r="CZ204" s="198">
        <f>IFERROR((VLOOKUP($A204,'1415'!$F$10:$S$408,10,FALSE)/VLOOKUP($A204,'2015'!$F$10:$M$460,8,FALSE))*1000,#N/A)</f>
        <v>0.43917435221783052</v>
      </c>
      <c r="DA204" s="198">
        <f>IFERROR((VLOOKUP($A204,'1516'!$F$10:$S$408,10,FALSE)/VLOOKUP($A204,'2016'!$F$10:$M$460,8,FALSE))*1000,#N/A)</f>
        <v>0</v>
      </c>
      <c r="DB204" s="198">
        <f>IFERROR((VLOOKUP($A204,'1617'!$F$10:$S$408,10,FALSE)/VLOOKUP($A204,'2017'!$F$10:$M$460,8,FALSE))*1000,#N/A)</f>
        <v>0</v>
      </c>
      <c r="DC204" s="198">
        <f>IFERROR((VLOOKUP($A204,'1718'!$F$10:$S$408,10,FALSE)/VLOOKUP($A204,'2018'!$F$10:$N$460,9,FALSE))*1000,#N/A)</f>
        <v>0.43159257660768235</v>
      </c>
      <c r="DD204" s="198">
        <f>IFERROR((VLOOKUP($A204,'1819'!$F$10:$S$408,10,FALSE)/VLOOKUP($A204,'2018'!$F$10:$N$460,9,FALSE))*1000,#N/A)</f>
        <v>0</v>
      </c>
      <c r="DE204" s="198">
        <f>IFERROR((VLOOKUP($A204,'1920'!$F$10:$S$408,10,FALSE)/VLOOKUP($A204,'2019'!$F$10:$N$464,8,FALSE))*1000,#N/A)</f>
        <v>1.2898232942086936</v>
      </c>
      <c r="DF204" s="198">
        <f>IFERROR((VLOOKUP($A204,'20 21'!$F$10:$S$408,10,FALSE)/VLOOKUP($A204,'2020'!$F$10:$N$469,8,FALSE))*1000,#N/A)</f>
        <v>0.4280217263828312</v>
      </c>
      <c r="DG204" s="198">
        <f>IFERROR((VLOOKUP($A204,'21 22'!$F$10:$S$408,10,FALSE)/VLOOKUP($A204,'2021'!$F$10:$N$469,8,FALSE))*1000,#N/A)</f>
        <v>4.6667515166942435</v>
      </c>
      <c r="DH204" s="198">
        <f>IFERROR((VLOOKUP($A204,'22 23'!$F$10:$S$408,10,FALSE)/VLOOKUP($A204,'2022'!$F$10:$N$469,8,FALSE))*1000,#N/A)</f>
        <v>3.3721126285617937</v>
      </c>
      <c r="DI204" s="196">
        <f>IFERROR((VLOOKUP($A204,'23 24'!$F$7:$S$408,10,FALSE)/VLOOKUP($A204,'2023'!$C$7:$N$469,9,FALSE))*1000,#N/A)</f>
        <v>4.1564487302049127</v>
      </c>
      <c r="DK204" s="198">
        <f>IFERROR((VLOOKUP($A204,'0910'!$F$10:$S$433,11,FALSE)/VLOOKUP($A204,'2010'!$C$5:$K$611,9,FALSE))*1000,#N/A)</f>
        <v>0</v>
      </c>
      <c r="DL204" s="198">
        <f>IFERROR((VLOOKUP($A204,'1011'!$F$10:$S$433,12,FALSE)/VLOOKUP($A204,'2011'!$C$5:$K$611,9,FALSE))*1000,#N/A)</f>
        <v>0</v>
      </c>
      <c r="DM204" s="198">
        <f>IFERROR((VLOOKUP($A204,'1112'!$F$10:$S$408,11,FALSE)/VLOOKUP($A204,'2012'!$F$10:$M$460,8,FALSE))*1000,#N/A)</f>
        <v>0</v>
      </c>
      <c r="DN204" s="198">
        <f>IFERROR((VLOOKUP($A204,'1213'!$F$10:$S$408,11,FALSE)/VLOOKUP($A204,'2013'!$F$10:$M$460,8,FALSE))*1000,#N/A)</f>
        <v>0</v>
      </c>
      <c r="DO204" s="198">
        <f>IFERROR((VLOOKUP($A204,'1314'!$F$10:$S$408,11,FALSE)/VLOOKUP($A204,'2014'!$F$10:$M$460,8,FALSE))*1000,#N/A)</f>
        <v>0</v>
      </c>
      <c r="DP204" s="198">
        <f>IFERROR((VLOOKUP($A204,'1415'!$F$10:$S$408,11,FALSE)/VLOOKUP($A204,'2015'!$F$10:$M$460,8,FALSE))*1000,#N/A)</f>
        <v>0</v>
      </c>
      <c r="DQ204" s="198">
        <f>IFERROR((VLOOKUP($A204,'1516'!$F$10:$S$408,11,FALSE)/VLOOKUP($A204,'2016'!$F$10:$M$460,8,FALSE))*1000,#N/A)</f>
        <v>0.43706293706293708</v>
      </c>
      <c r="DR204" s="198">
        <f>IFERROR((VLOOKUP($A204,'1617'!$F$10:$S$408,11,FALSE)/VLOOKUP($A204,'2017'!$F$10:$M$460,8,FALSE))*1000,#N/A)</f>
        <v>0</v>
      </c>
      <c r="DS204" s="198">
        <f>IFERROR((VLOOKUP($A204,'1718'!$F$10:$S$408,11,FALSE)/VLOOKUP($A204,'2018'!$F$10:$N$460,9,FALSE))*1000,#N/A)</f>
        <v>0</v>
      </c>
      <c r="DT204" s="198">
        <f>IFERROR((VLOOKUP($A204,'1819'!$F$10:$S$408,11,FALSE)/VLOOKUP($A204,'2018'!$F$10:$N$460,9,FALSE))*1000,#N/A)</f>
        <v>0</v>
      </c>
      <c r="DU204" s="198">
        <f>IFERROR((VLOOKUP($A204,'1920'!$F$10:$S$408,11,FALSE)/VLOOKUP($A204,'2019'!$F$10:$N$464,8,FALSE))*1000,#N/A)</f>
        <v>0</v>
      </c>
      <c r="DV204" s="198">
        <f>IFERROR((VLOOKUP($A204,'20 21'!$F$10:$S$408,11,FALSE)/VLOOKUP($A204,'2020'!$F$10:$N$469,8,FALSE))*1000,#N/A)</f>
        <v>0</v>
      </c>
      <c r="DW204" s="198">
        <f>IFERROR((VLOOKUP($A204,'21 22'!$F$10:$S$408,11,FALSE)/VLOOKUP($A204,'2021'!$F$10:$N$469,8,FALSE))*1000,#N/A)</f>
        <v>0</v>
      </c>
      <c r="DX204" s="198">
        <f>IFERROR((VLOOKUP($A204,'22 23'!$F$10:$S$408,11,FALSE)/VLOOKUP($A204,'2022'!$F$10:$N$469,8,FALSE))*1000,#N/A)</f>
        <v>0</v>
      </c>
      <c r="DY204" s="196">
        <f>IFERROR((VLOOKUP($A204,'23 24'!$F$7:$S$408,11,FALSE)/VLOOKUP($A204,'2023'!$C$7:$N$469,9,FALSE))*1000,#N/A)</f>
        <v>0</v>
      </c>
      <c r="EA204" s="198">
        <f>IFERROR((VLOOKUP($A204,'0910'!$F$10:$S$433,12,FALSE)/VLOOKUP($A204,'2010'!$C$5:$K$611,9,FALSE))*1000,#N/A)</f>
        <v>1.7785682525566919</v>
      </c>
      <c r="EB204" s="198">
        <f>IFERROR((VLOOKUP($A204,'1011'!$F$10:$S$433,13,FALSE)/VLOOKUP($A204,'2011'!$C$5:$K$611,9,FALSE))*1000,#N/A)</f>
        <v>2.6690391459074734</v>
      </c>
      <c r="EC204" s="198">
        <f>IFERROR((VLOOKUP($A204,'1112'!$F$10:$S$408,12,FALSE)/VLOOKUP($A204,'2012'!$F$10:$M$460,8,FALSE))*1000,#N/A)</f>
        <v>3.1028368794326244</v>
      </c>
      <c r="ED204" s="198">
        <f>IFERROR((VLOOKUP($A204,'1213'!$F$10:$S$408,12,FALSE)/VLOOKUP($A204,'2013'!$F$10:$M$460,8,FALSE))*1000,#N/A)</f>
        <v>0.44247787610619471</v>
      </c>
      <c r="EE204" s="198">
        <f>IFERROR((VLOOKUP($A204,'1314'!$F$10:$S$408,12,FALSE)/VLOOKUP($A204,'2014'!$F$10:$M$460,8,FALSE))*1000,#N/A)</f>
        <v>0.44150110375275936</v>
      </c>
      <c r="EF204" s="198">
        <f>IFERROR((VLOOKUP($A204,'1415'!$F$10:$S$408,12,FALSE)/VLOOKUP($A204,'2015'!$F$10:$M$460,8,FALSE))*1000,#N/A)</f>
        <v>2.1958717610891525</v>
      </c>
      <c r="EG204" s="198">
        <f>IFERROR((VLOOKUP($A204,'1516'!$F$10:$S$408,12,FALSE)/VLOOKUP($A204,'2016'!$F$10:$M$460,8,FALSE))*1000,#N/A)</f>
        <v>3.4965034965034967</v>
      </c>
      <c r="EH204" s="198">
        <f>IFERROR((VLOOKUP($A204,'1617'!$F$10:$S$408,12,FALSE)/VLOOKUP($A204,'2017'!$F$10:$M$460,8,FALSE))*1000,#N/A)</f>
        <v>5.2038161318300089</v>
      </c>
      <c r="EI204" s="198">
        <f>IFERROR((VLOOKUP($A204,'1718'!$F$10:$S$408,12,FALSE)/VLOOKUP($A204,'2018'!$F$10:$N$460,9,FALSE))*1000,#N/A)</f>
        <v>0.86318515321536471</v>
      </c>
      <c r="EJ204" s="198">
        <f>IFERROR((VLOOKUP($A204,'1819'!$F$10:$S$408,12,FALSE)/VLOOKUP($A204,'2018'!$F$10:$N$460,9,FALSE))*1000,#N/A)</f>
        <v>3.0211480362537766</v>
      </c>
      <c r="EK204" s="198">
        <f>IFERROR((VLOOKUP($A204,'1920'!$F$10:$S$408,12,FALSE)/VLOOKUP($A204,'2019'!$F$10:$N$464,8,FALSE))*1000,#N/A)</f>
        <v>7.7389397652521605</v>
      </c>
      <c r="EL204" s="198">
        <f>IFERROR((VLOOKUP($A204,'20 21'!$F$10:$S$408,12,FALSE)/VLOOKUP($A204,'2020'!$F$10:$N$469,8,FALSE))*1000,#N/A)</f>
        <v>6.8483476221252992</v>
      </c>
      <c r="EM204" s="198">
        <f>IFERROR((VLOOKUP($A204,'21 22'!$F$10:$S$408,12,FALSE)/VLOOKUP($A204,'2021'!$F$10:$N$469,8,FALSE))*1000,#N/A)</f>
        <v>9.7577531712697798</v>
      </c>
      <c r="EN204" s="198">
        <f>IFERROR((VLOOKUP($A204,'22 23'!$F$10:$S$408,12,FALSE)/VLOOKUP($A204,'2022'!$F$10:$N$469,8,FALSE))*1000,#N/A)</f>
        <v>12.223908278536504</v>
      </c>
      <c r="EO204" s="196">
        <f>IFERROR((VLOOKUP($A204,'23 24'!$F$7:$S$408,12,FALSE)/VLOOKUP($A204,'2023'!$C$7:$N$469,9,FALSE))*1000,#N/A)</f>
        <v>11.638056444573756</v>
      </c>
    </row>
    <row r="205" spans="1:145" x14ac:dyDescent="0.3">
      <c r="A205" t="s">
        <v>334</v>
      </c>
      <c r="B205" t="s">
        <v>1743</v>
      </c>
      <c r="C205" t="str">
        <f>IF(VLOOKUP($A205,'0910'!$F$10:$L$433,1,FALSE)=VLOOKUP($A205,'2010'!$C$5:$K$611,1,FALSE),VLOOKUP($A205,'0910'!$F$10:$L$433,1,FALSE),FALSE)</f>
        <v>Oldham</v>
      </c>
      <c r="D205" t="str">
        <f>IF(VLOOKUP($A205,'1011'!$F$10:$L$433,1,FALSE)=VLOOKUP($A205,'2011'!$C$5:$K$611,1,FALSE),VLOOKUP($A205,'1011'!$F$10:$L$433,1,FALSE),FALSE)</f>
        <v>Oldham</v>
      </c>
      <c r="E205" t="str">
        <f>IF(VLOOKUP(A205,'1112'!$F$10:$L$408,1,FALSE)=VLOOKUP(A205,'2012'!$F$10:$M$460,1,FALSE),VLOOKUP(A205,'1112'!$F$10:$L$408,1,FALSE),FALSE)</f>
        <v>Oldham</v>
      </c>
      <c r="F205" t="str">
        <f>IF(VLOOKUP($A205,'1213'!$F$10:$L$408,1,FALSE)=VLOOKUP($A205,'2013'!$F$10:$M$460,1,FALSE),VLOOKUP($A205,'1213'!$F$10:$L$408,1,FALSE),FALSE)</f>
        <v>Oldham</v>
      </c>
      <c r="G205" t="str">
        <f>IF(VLOOKUP($A205,'1314'!$F$10:$L$408,1,FALSE)=VLOOKUP($A205,'2014'!$F$10:$M$460,1,FALSE),VLOOKUP($A205,'1314'!$F$10:$L$408,1,FALSE),FALSE)</f>
        <v>Oldham</v>
      </c>
      <c r="H205" t="str">
        <f>IF(VLOOKUP($A205,'1415'!$F$10:$L$408,1,FALSE)=VLOOKUP($A205,'2015'!$F$10:$M$460,1,FALSE),VLOOKUP($A205,'1415'!$F$10:$L$408,1,FALSE),FALSE)</f>
        <v>Oldham</v>
      </c>
      <c r="I205" t="str">
        <f>IF(VLOOKUP($A205,'1516'!$F$10:$L$408,1,FALSE)=VLOOKUP($A205,'2015'!$F$10:$M$460,1,FALSE),VLOOKUP($A205,'1516'!$F$10:$L$408,1,FALSE),FALSE)</f>
        <v>Oldham</v>
      </c>
      <c r="J205" t="str">
        <f>IF(VLOOKUP($A205,'1617'!$F$10:$L$408,1,FALSE)=VLOOKUP($A205,'2016'!$F$10:$M$460,1,FALSE),VLOOKUP($A205,'1617'!$F$10:$L$408,1,FALSE),FALSE)</f>
        <v>Oldham</v>
      </c>
      <c r="K205" t="str">
        <f>IF(VLOOKUP($A205,'1718'!$F$10:$M$408,1,FALSE)=VLOOKUP($A205,'2017'!$F$10:$M$460,1,FALSE),VLOOKUP($A205,'1718'!$F$10:$M$408,1,FALSE),FALSE)</f>
        <v>Oldham</v>
      </c>
      <c r="L205" t="str">
        <f>IF(VLOOKUP($A205,'1819'!$F$10:$M$408,1,FALSE)=VLOOKUP($A205,'2018'!$F$10:$M$460,1,FALSE),VLOOKUP($A205,'1819'!$F$10:$M$408,1,FALSE),FALSE)</f>
        <v>Oldham</v>
      </c>
      <c r="M205" t="str">
        <f>IF(VLOOKUP($A205,'1920'!$F$10:$M$408,1,FALSE)=VLOOKUP($A205,'2019'!$F$10:$M$464,1,FALSE),VLOOKUP($A205,'1920'!$F$10:$M$408,1,FALSE),FALSE)</f>
        <v>Oldham</v>
      </c>
      <c r="N205" t="str">
        <f>IF(VLOOKUP($A205,'20 21'!$F$10:$N$408,1,FALSE)=VLOOKUP($A205,'2020'!$F$10:$O$468,1,FALSE),VLOOKUP($A205,'20 21'!$F$10:$N$408,1,FALSE),FALSE)</f>
        <v>Oldham</v>
      </c>
      <c r="O205" t="str">
        <f>IF(VLOOKUP($A205,'21 22'!$F$10:$N$408,1,FALSE)=VLOOKUP($A205,'2021'!$F$10:$O$471,1,FALSE),VLOOKUP($A205,'21 22'!$F$10:$N$408,1,FALSE),FALSE)</f>
        <v>Oldham</v>
      </c>
      <c r="P205" t="str">
        <f>IF(VLOOKUP($A205,'22 23'!$F$10:$N$408,1,FALSE)=VLOOKUP($A205,'2022'!$F$10:$O$468,1,FALSE),VLOOKUP($A205,'22 23'!$F$10:$N$408,1,FALSE),FALSE)</f>
        <v>Oldham</v>
      </c>
      <c r="Q205" t="str">
        <f>IF(VLOOKUP($A205,'23 24'!$F$7:$N$408,1,FALSE)=VLOOKUP($A205,'2023'!$C$7:$O$468,1,FALSE),VLOOKUP($A205,'23 24'!$F$7:$N$408,1,FALSE),FALSE)</f>
        <v>Oldham</v>
      </c>
      <c r="S205" s="196">
        <f>IFERROR((VLOOKUP($A205,'0910'!$F$10:$L$433,4,FALSE)/VLOOKUP($A205,'2010'!$C$5:$K$611,9,FALSE))*1000,#N/A)</f>
        <v>1.6127298139984947</v>
      </c>
      <c r="T205" s="196">
        <f>IFERROR((VLOOKUP($A205,'1011'!$F$10:$L$433,4,FALSE)/VLOOKUP($A205,'2011'!$C$5:$K$611,9,FALSE))*1000,#N/A)</f>
        <v>1.1827956989247312</v>
      </c>
      <c r="U205" s="196">
        <f>IFERROR((VLOOKUP($A205,'1112'!$F$10:$L$408,4,FALSE)/VLOOKUP($A205,'2012'!$F$10:$M$460,8,FALSE))*1000,#N/A)</f>
        <v>1.8277604558649607</v>
      </c>
      <c r="V205" s="196">
        <f>IFERROR((VLOOKUP($A205,'1213'!$F$10:$L$408,4,FALSE)/VLOOKUP($A205,'2013'!$F$10:$M$460,8,FALSE))*1000,#N/A)</f>
        <v>1.9300879262277504</v>
      </c>
      <c r="W205" s="196">
        <f>IFERROR((VLOOKUP($A205,'1314'!$F$10:$L$408,4,FALSE)/VLOOKUP($A205,'2014'!$F$10:$M$460,8,FALSE))*1000,#N/A)</f>
        <v>2.2440692455652917</v>
      </c>
      <c r="X205" s="196">
        <f>IFERROR((VLOOKUP($A205,'1415'!$F$10:$L$408,4,FALSE)/VLOOKUP($A205,'2015'!$F$10:$M$460,8,FALSE))*1000,#N/A)</f>
        <v>2.0195578231292517</v>
      </c>
      <c r="Y205" s="196">
        <f>IFERROR((VLOOKUP($A205,'1516'!$F$10:$L$408,4,FALSE)/VLOOKUP($A205,'2016'!$F$10:$M$460,8,FALSE))*1000,#N/A)</f>
        <v>3.2859868560525758</v>
      </c>
      <c r="Z205" s="196">
        <f>IFERROR((VLOOKUP($A205,'1617'!$F$10:$L$408,4,FALSE)/VLOOKUP($A205,'2017'!$F$10:$M$460,8,FALSE))*1000,#N/A)</f>
        <v>1.1620536657511094</v>
      </c>
      <c r="AA205" s="196">
        <f>IFERROR((VLOOKUP($A205,'1718'!$F$10:$L$408,4,FALSE)/VLOOKUP($A205,'2018'!$F$10:$N$460,9,FALSE))*1000,#N/A)</f>
        <v>3.4744156664560957</v>
      </c>
      <c r="AB205" s="196">
        <f>IFERROR((VLOOKUP($A205,'1819'!$F$10:$L$408,4,FALSE)/VLOOKUP($A205,'2018'!$F$10:$N$460,9,FALSE))*1000,#N/A)</f>
        <v>3.6849863129079807</v>
      </c>
      <c r="AC205" s="196">
        <f>IFERROR((VLOOKUP($A205,'1920'!$F$10:$L$408,4,FALSE)/VLOOKUP($A205,'2019'!$F$10:$N$464,8,FALSE))*1000,#N/A)</f>
        <v>2.8270771163813411</v>
      </c>
      <c r="AD205" s="196">
        <f>IFERROR((VLOOKUP($A205,'20 21'!$F$10:$M$408,4,FALSE)/VLOOKUP($A205,'2020'!$F$10:$N$469,8,FALSE))*1000,#N/A)</f>
        <v>3.6980501003609705</v>
      </c>
      <c r="AE205" s="196">
        <f>IFERROR((VLOOKUP($A205,'21 22'!$F$10:$M$408,4,FALSE)/VLOOKUP($A205,'2021'!$F$10:$N$469,8,FALSE))*1000,#N/A)</f>
        <v>1.7373708469171887</v>
      </c>
      <c r="AF205" s="196">
        <f>IFERROR((VLOOKUP($A205,'22 23'!$F$10:$M$408,4,FALSE)/VLOOKUP($A205,'2022'!$F$10:$N$469,8,FALSE))*1000,#N/A)</f>
        <v>2.1351227695592496</v>
      </c>
      <c r="AG205" s="196">
        <f>IFERROR((VLOOKUP($A205,'23 24'!$F$7:$M$408,4,FALSE)/VLOOKUP($A205,'2023'!$C$7:$N$469,9,FALSE))*1000,#N/A)</f>
        <v>2.3289960002025216</v>
      </c>
      <c r="AI205" s="196">
        <f>IFERROR((VLOOKUP($A205,'0910'!$F$10:$L$433,5,FALSE)/VLOOKUP($A205,'2010'!$C$5:$K$611,9,FALSE))*1000,#N/A)</f>
        <v>0.10751532093323299</v>
      </c>
      <c r="AJ205" s="196">
        <f>IFERROR((VLOOKUP($A205,'1011'!$F$10:$L$433,5,FALSE)/VLOOKUP($A205,'2011'!$C$5:$K$611,9,FALSE))*1000,#N/A)</f>
        <v>0.10752688172043011</v>
      </c>
      <c r="AK205" s="196">
        <f>IFERROR((VLOOKUP($A205,'1112'!$F$10:$L$408,5,FALSE)/VLOOKUP($A205,'2012'!$F$10:$M$460,8,FALSE))*1000,#N/A)</f>
        <v>1.6127298139984947</v>
      </c>
      <c r="AL205" s="196">
        <f>IFERROR((VLOOKUP($A205,'1213'!$F$10:$L$408,5,FALSE)/VLOOKUP($A205,'2013'!$F$10:$M$460,8,FALSE))*1000,#N/A)</f>
        <v>1.5011794981771391</v>
      </c>
      <c r="AM205" s="196">
        <f>IFERROR((VLOOKUP($A205,'1314'!$F$10:$L$408,5,FALSE)/VLOOKUP($A205,'2014'!$F$10:$M$460,8,FALSE))*1000,#N/A)</f>
        <v>2.885231887155375</v>
      </c>
      <c r="AN205" s="196">
        <f>IFERROR((VLOOKUP($A205,'1415'!$F$10:$L$408,5,FALSE)/VLOOKUP($A205,'2015'!$F$10:$M$460,8,FALSE))*1000,#N/A)</f>
        <v>1.0629251700680273</v>
      </c>
      <c r="AO205" s="196">
        <f>IFERROR((VLOOKUP($A205,'1516'!$F$10:$L$408,5,FALSE)/VLOOKUP($A205,'2016'!$F$10:$M$460,8,FALSE))*1000,#N/A)</f>
        <v>0.10599957600169599</v>
      </c>
      <c r="AP205" s="196">
        <f>IFERROR((VLOOKUP($A205,'1617'!$F$10:$L$408,5,FALSE)/VLOOKUP($A205,'2017'!$F$10:$M$460,8,FALSE))*1000,#N/A)</f>
        <v>0.10564124234100992</v>
      </c>
      <c r="AQ205" s="196">
        <f>IFERROR((VLOOKUP($A205,'1718'!$F$10:$L$408,5,FALSE)/VLOOKUP($A205,'2018'!$F$10:$N$460,9,FALSE))*1000,#N/A)</f>
        <v>0.10528532322594231</v>
      </c>
      <c r="AR205" s="196">
        <f>IFERROR((VLOOKUP($A205,'1819'!$F$10:$L$408,5,FALSE)/VLOOKUP($A205,'2018'!$F$10:$N$460,9,FALSE))*1000,#N/A)</f>
        <v>1.4739945251631923</v>
      </c>
      <c r="AS205" s="196">
        <f>IFERROR((VLOOKUP($A205,'1920'!$F$10:$L$408,5,FALSE)/VLOOKUP($A205,'2019'!$F$10:$N$464,8,FALSE))*1000,#N/A)</f>
        <v>0.52353279932987806</v>
      </c>
      <c r="AT205" s="196">
        <f>IFERROR((VLOOKUP($A205,'20 21'!$F$10:$L$408,5,FALSE)/VLOOKUP($A205,'2020'!$F$10:$N$469,8,FALSE))*1000,#N/A)</f>
        <v>0.30817084169674752</v>
      </c>
      <c r="AU205" s="196">
        <f>IFERROR((VLOOKUP($A205,'21 22'!$F$10:$L$408,5,FALSE)/VLOOKUP($A205,'2021'!$F$10:$N$469,8,FALSE))*1000,#N/A)</f>
        <v>1.6351725618044128</v>
      </c>
      <c r="AV205" s="196">
        <f>IFERROR((VLOOKUP($A205,'22 23'!$F$10:$L$408,5,FALSE)/VLOOKUP($A205,'2022'!$F$10:$N$469,8,FALSE))*1000,#N/A)</f>
        <v>0</v>
      </c>
      <c r="AW205" s="196">
        <f>IFERROR((VLOOKUP($A205,'23 24'!$F$7:$M$408,5,FALSE)/VLOOKUP($A205,'2023'!$C$7:$N$469,9,FALSE))*1000,#N/A)</f>
        <v>0.91134626094881277</v>
      </c>
      <c r="AY205" s="196">
        <f>IFERROR((VLOOKUP($A205,'0910'!$F$10:$L$433,6,FALSE)/VLOOKUP($A205,'2010'!$C$5:$K$611,9,FALSE))*1000,#N/A)</f>
        <v>0</v>
      </c>
      <c r="AZ205" s="196">
        <f>IFERROR((VLOOKUP($A205,'1011'!$F$10:$L$433,6,FALSE)/VLOOKUP($A205,'2011'!$C$5:$K$611,9,FALSE))*1000,#N/A)</f>
        <v>0</v>
      </c>
      <c r="BA205" s="196">
        <f>IFERROR((VLOOKUP($A205,'1112'!$F$10:$L$408,6,FALSE)/VLOOKUP($A205,'2012'!$F$10:$M$460,8,FALSE))*1000,#N/A)</f>
        <v>0</v>
      </c>
      <c r="BB205" s="196">
        <f>IFERROR((VLOOKUP($A205,'1213'!$F$10:$L$408,6,FALSE)/VLOOKUP($A205,'2013'!$F$10:$M$460,8,FALSE))*1000,#N/A)</f>
        <v>0</v>
      </c>
      <c r="BC205" s="196">
        <f>IFERROR((VLOOKUP($A205,'1314'!$F$10:$L$408,6,FALSE)/VLOOKUP($A205,'2014'!$F$10:$M$460,8,FALSE))*1000,#N/A)</f>
        <v>0</v>
      </c>
      <c r="BD205" s="196">
        <f>IFERROR((VLOOKUP($A205,'1415'!$F$10:$L$408,6,FALSE)/VLOOKUP($A205,'2015'!$F$10:$M$460,8,FALSE))*1000,#N/A)</f>
        <v>0</v>
      </c>
      <c r="BE205" s="196">
        <f>IFERROR((VLOOKUP($A205,'1516'!$F$10:$L$408,6,FALSE)/VLOOKUP($A205,'2016'!$F$10:$M$460,8,FALSE))*1000,#N/A)</f>
        <v>0</v>
      </c>
      <c r="BF205" s="196">
        <f>IFERROR((VLOOKUP($A205,'1617'!$F$10:$L$408,6,FALSE)/VLOOKUP($A205,'2017'!$F$10:$M$460,8,FALSE))*1000,#N/A)</f>
        <v>0</v>
      </c>
      <c r="BG205" s="196">
        <f>IFERROR((VLOOKUP($A205,'1718'!$F$10:$L$408,6,FALSE)/VLOOKUP($A205,'2018'!$F$10:$N$460,9,FALSE))*1000,#N/A)</f>
        <v>0</v>
      </c>
      <c r="BH205" s="196">
        <f>IFERROR((VLOOKUP($A205,'1819'!$F$10:$L$408,6,FALSE)/VLOOKUP($A205,'2018'!$F$10:$N$460,9,FALSE))*1000,#N/A)</f>
        <v>0</v>
      </c>
      <c r="BI205" s="196">
        <f>IFERROR((VLOOKUP($A205,'1920'!$F$10:$L$408,6,FALSE)/VLOOKUP($A205,'2019'!$F$10:$N$464,8,FALSE))*1000,#N/A)</f>
        <v>0</v>
      </c>
      <c r="BJ205" s="196">
        <f>IFERROR((VLOOKUP($A205,'20 21'!$F$10:$L$408,6,FALSE)/VLOOKUP($A205,'2020'!$F$10:$N$469,8,FALSE))*1000,#N/A)</f>
        <v>0</v>
      </c>
      <c r="BK205" s="196">
        <f>IFERROR((VLOOKUP($A205,'21 22'!$F$10:$L$408,6,FALSE)/VLOOKUP($A205,'2021'!$F$10:$N$469,8,FALSE))*1000,#N/A)</f>
        <v>0</v>
      </c>
      <c r="BL205" s="196">
        <f>IFERROR((VLOOKUP($A205,'22 23'!$F$10:$L$408,6,FALSE)/VLOOKUP($A205,'2022'!$F$10:$N$469,8,FALSE))*1000,#N/A)</f>
        <v>0</v>
      </c>
      <c r="BM205" s="196">
        <f>IFERROR((VLOOKUP($A205,'23 24'!$F$7:$M$408,6,FALSE)/VLOOKUP($A205,'2023'!$C$7:$N$469,9,FALSE))*1000,#N/A)</f>
        <v>0</v>
      </c>
      <c r="BO205" s="196">
        <f>IFERROR((VLOOKUP($A205,'0910'!$F$10:$L$433,7,FALSE)/VLOOKUP($A205,'2010'!$C$5:$K$611,9,FALSE))*1000,#N/A)</f>
        <v>1.7202451349317278</v>
      </c>
      <c r="BP205" s="196">
        <f>IFERROR((VLOOKUP($A205,'1011'!$F$10:$L$433,7,FALSE)/VLOOKUP($A205,'2011'!$C$5:$K$611,9,FALSE))*1000,#N/A)</f>
        <v>1.2903225806451613</v>
      </c>
      <c r="BQ205" s="196">
        <f>IFERROR((VLOOKUP($A205,'1112'!$F$10:$L$408,7,FALSE)/VLOOKUP($A205,'2012'!$F$10:$M$460,8,FALSE))*1000,#N/A)</f>
        <v>3.4404902698634556</v>
      </c>
      <c r="BR205" s="196">
        <f>IFERROR((VLOOKUP($A205,'1213'!$F$10:$L$408,7,FALSE)/VLOOKUP($A205,'2013'!$F$10:$M$460,8,FALSE))*1000,#N/A)</f>
        <v>3.4312674244048895</v>
      </c>
      <c r="BS205" s="196">
        <f>IFERROR((VLOOKUP($A205,'1314'!$F$10:$L$408,7,FALSE)/VLOOKUP($A205,'2014'!$F$10:$M$460,8,FALSE))*1000,#N/A)</f>
        <v>5.1293011327206672</v>
      </c>
      <c r="BT205" s="196">
        <f>IFERROR((VLOOKUP($A205,'1415'!$F$10:$L$408,7,FALSE)/VLOOKUP($A205,'2015'!$F$10:$M$460,8,FALSE))*1000,#N/A)</f>
        <v>3.1887755102040818</v>
      </c>
      <c r="BU205" s="196">
        <f>IFERROR((VLOOKUP($A205,'1516'!$F$10:$L$408,7,FALSE)/VLOOKUP($A205,'2016'!$F$10:$M$460,8,FALSE))*1000,#N/A)</f>
        <v>3.3919864320542716</v>
      </c>
      <c r="BV205" s="196">
        <f>IFERROR((VLOOKUP($A205,'1617'!$F$10:$L$408,7,FALSE)/VLOOKUP($A205,'2017'!$F$10:$M$460,8,FALSE))*1000,#N/A)</f>
        <v>1.2676949080921192</v>
      </c>
      <c r="BW205" s="196">
        <f>IFERROR((VLOOKUP($A205,'1718'!$F$10:$L$408,7,FALSE)/VLOOKUP($A205,'2018'!$F$10:$N$460,9,FALSE))*1000,#N/A)</f>
        <v>3.5797009896820384</v>
      </c>
      <c r="BX205" s="196">
        <f>IFERROR((VLOOKUP($A205,'1819'!$F$10:$L$408,7,FALSE)/VLOOKUP($A205,'2018'!$F$10:$N$460,9,FALSE))*1000,#N/A)</f>
        <v>5.158980838071173</v>
      </c>
      <c r="BY205" s="196">
        <f>IFERROR((VLOOKUP($A205,'1920'!$F$10:$L$408,7,FALSE)/VLOOKUP($A205,'2019'!$F$10:$N$464,8,FALSE))*1000,#N/A)</f>
        <v>3.3506099157112192</v>
      </c>
      <c r="BZ205" s="196">
        <f>IFERROR((VLOOKUP($A205,'20 21'!$F$10:$L$408,7,FALSE)/VLOOKUP($A205,'2020'!$F$10:$N$469,8,FALSE))*1000,#N/A)</f>
        <v>4.0062209420577179</v>
      </c>
      <c r="CA205" s="196">
        <f>IFERROR((VLOOKUP($A205,'21 22'!$F$10:$L$408,7,FALSE)/VLOOKUP($A205,'2021'!$F$10:$N$469,8,FALSE))*1000,#N/A)</f>
        <v>3.2703451236088257</v>
      </c>
      <c r="CB205" s="196">
        <f>IFERROR((VLOOKUP($A205,'22 23'!$F$10:$L$408,7,FALSE)/VLOOKUP($A205,'2022'!$F$10:$N$469,8,FALSE))*1000,#N/A)</f>
        <v>2.1351227695592496</v>
      </c>
      <c r="CC205" s="196">
        <f>IFERROR((VLOOKUP($A205,'23 24'!$F$7:$M$408,7,FALSE)/VLOOKUP($A205,'2023'!$C$7:$N$469,9,FALSE))*1000,#N/A)</f>
        <v>3.2403422611513344</v>
      </c>
      <c r="CE205" s="198">
        <f>IFERROR((VLOOKUP($A205,'0910'!$F$10:$S$433,9,FALSE)/VLOOKUP($A205,'2010'!$C$5:$K$611,9,FALSE))*1000,#N/A)</f>
        <v>2.1503064186646594</v>
      </c>
      <c r="CF205" s="198">
        <f>IFERROR((VLOOKUP($A205,'1011'!$F$10:$S$433,10,FALSE)/VLOOKUP($A205,'2011'!$C$5:$K$611,9,FALSE))*1000,#N/A)</f>
        <v>2.0430107526881724</v>
      </c>
      <c r="CG205" s="198">
        <f>IFERROR((VLOOKUP($A205,'1112'!$F$10:$S$408,9,FALSE)/VLOOKUP($A205,'2012'!$F$10:$M$460,8,FALSE))*1000,#N/A)</f>
        <v>1.3976991721320287</v>
      </c>
      <c r="CH205" s="198">
        <f>IFERROR((VLOOKUP($A205,'1213'!$F$10:$S$408,9,FALSE)/VLOOKUP($A205,'2013'!$F$10:$M$460,8,FALSE))*1000,#N/A)</f>
        <v>1.2867252841518337</v>
      </c>
      <c r="CI205" s="198">
        <f>IFERROR((VLOOKUP($A205,'1314'!$F$10:$S$408,9,FALSE)/VLOOKUP($A205,'2014'!$F$10:$M$460,8,FALSE))*1000,#N/A)</f>
        <v>1.6029066039752085</v>
      </c>
      <c r="CJ205" s="198">
        <f>IFERROR((VLOOKUP($A205,'1415'!$F$10:$S$408,9,FALSE)/VLOOKUP($A205,'2015'!$F$10:$M$460,8,FALSE))*1000,#N/A)</f>
        <v>2.2321428571428572</v>
      </c>
      <c r="CK205" s="198">
        <f>IFERROR((VLOOKUP($A205,'1516'!$F$10:$S$408,9,FALSE)/VLOOKUP($A205,'2016'!$F$10:$M$460,8,FALSE))*1000,#N/A)</f>
        <v>2.5439898240407035</v>
      </c>
      <c r="CL205" s="198">
        <f>IFERROR((VLOOKUP($A205,'1617'!$F$10:$S$408,9,FALSE)/VLOOKUP($A205,'2017'!$F$10:$M$460,8,FALSE))*1000,#N/A)</f>
        <v>1.6902598774561588</v>
      </c>
      <c r="CM205" s="198">
        <f>IFERROR((VLOOKUP($A205,'1718'!$F$10:$S$408,9,FALSE)/VLOOKUP($A205,'2018'!$F$10:$N$460,9,FALSE))*1000,#N/A)</f>
        <v>1.8951358180669615</v>
      </c>
      <c r="CN205" s="198">
        <f>IFERROR((VLOOKUP($A205,'1819'!$F$10:$S$408,9,FALSE)/VLOOKUP($A205,'2018'!$F$10:$N$460,9,FALSE))*1000,#N/A)</f>
        <v>4.10612760581175</v>
      </c>
      <c r="CO205" s="198">
        <f>IFERROR((VLOOKUP($A205,'1920'!$F$10:$S$408,9,FALSE)/VLOOKUP($A205,'2019'!$F$10:$N$464,8,FALSE))*1000,#N/A)</f>
        <v>4.2929689545049996</v>
      </c>
      <c r="CP205" s="198">
        <f>IFERROR((VLOOKUP($A205,'20 21'!$F$10:$S$408,9,FALSE)/VLOOKUP($A205,'2020'!$F$10:$N$469,8,FALSE))*1000,#N/A)</f>
        <v>3.5953264864620551</v>
      </c>
      <c r="CQ205" s="198">
        <f>IFERROR((VLOOKUP($A205,'21 22'!$F$10:$S$408,9,FALSE)/VLOOKUP($A205,'2021'!$F$10:$N$469,8,FALSE))*1000,#N/A)</f>
        <v>3.6791382640599291</v>
      </c>
      <c r="CR205" s="198">
        <f>IFERROR((VLOOKUP($A205,'22 23'!$F$10:$S$408,9,FALSE)/VLOOKUP($A205,'2022'!$F$10:$N$469,8,FALSE))*1000,#N/A)</f>
        <v>1.8301052310507853</v>
      </c>
      <c r="CS205" s="196">
        <f>IFERROR((VLOOKUP($A205,'23 24'!$F$7:$S$408,9,FALSE)/VLOOKUP($A205,'2023'!$C$7:$N$469,9,FALSE))*1000,#N/A)</f>
        <v>2.0252139132195839</v>
      </c>
      <c r="CU205" s="198">
        <f>IFERROR((VLOOKUP($A205,'0910'!$F$10:$S$433,10,FALSE)/VLOOKUP($A205,'2010'!$C$5:$K$611,9,FALSE))*1000,#N/A)</f>
        <v>1.3976991721320287</v>
      </c>
      <c r="CV205" s="198">
        <f>IFERROR((VLOOKUP($A205,'1011'!$F$10:$S$433,11,FALSE)/VLOOKUP($A205,'2011'!$C$5:$K$611,9,FALSE))*1000,#N/A)</f>
        <v>0.21505376344086022</v>
      </c>
      <c r="CW205" s="198">
        <f>IFERROR((VLOOKUP($A205,'1112'!$F$10:$S$408,10,FALSE)/VLOOKUP($A205,'2012'!$F$10:$M$460,8,FALSE))*1000,#N/A)</f>
        <v>0.75260724653263089</v>
      </c>
      <c r="CX205" s="198">
        <f>IFERROR((VLOOKUP($A205,'1213'!$F$10:$S$408,10,FALSE)/VLOOKUP($A205,'2013'!$F$10:$M$460,8,FALSE))*1000,#N/A)</f>
        <v>1.6084066051897918</v>
      </c>
      <c r="CY205" s="198">
        <f>IFERROR((VLOOKUP($A205,'1314'!$F$10:$S$408,10,FALSE)/VLOOKUP($A205,'2014'!$F$10:$M$460,8,FALSE))*1000,#N/A)</f>
        <v>1.8166274845052361</v>
      </c>
      <c r="CZ205" s="198">
        <f>IFERROR((VLOOKUP($A205,'1415'!$F$10:$S$408,10,FALSE)/VLOOKUP($A205,'2015'!$F$10:$M$460,8,FALSE))*1000,#N/A)</f>
        <v>2.8698979591836737</v>
      </c>
      <c r="DA205" s="198">
        <f>IFERROR((VLOOKUP($A205,'1516'!$F$10:$S$408,10,FALSE)/VLOOKUP($A205,'2016'!$F$10:$M$460,8,FALSE))*1000,#N/A)</f>
        <v>0.10599957600169599</v>
      </c>
      <c r="DB205" s="198">
        <f>IFERROR((VLOOKUP($A205,'1617'!$F$10:$S$408,10,FALSE)/VLOOKUP($A205,'2017'!$F$10:$M$460,8,FALSE))*1000,#N/A)</f>
        <v>0.10564124234100992</v>
      </c>
      <c r="DC205" s="198">
        <f>IFERROR((VLOOKUP($A205,'1718'!$F$10:$S$408,10,FALSE)/VLOOKUP($A205,'2018'!$F$10:$N$460,9,FALSE))*1000,#N/A)</f>
        <v>0.21057064645188461</v>
      </c>
      <c r="DD205" s="198">
        <f>IFERROR((VLOOKUP($A205,'1819'!$F$10:$S$408,10,FALSE)/VLOOKUP($A205,'2018'!$F$10:$N$460,9,FALSE))*1000,#N/A)</f>
        <v>0.31585596967782686</v>
      </c>
      <c r="DE205" s="198">
        <f>IFERROR((VLOOKUP($A205,'1920'!$F$10:$S$408,10,FALSE)/VLOOKUP($A205,'2019'!$F$10:$N$464,8,FALSE))*1000,#N/A)</f>
        <v>1.1517721585257317</v>
      </c>
      <c r="DF205" s="198">
        <f>IFERROR((VLOOKUP($A205,'20 21'!$F$10:$S$408,10,FALSE)/VLOOKUP($A205,'2020'!$F$10:$N$469,8,FALSE))*1000,#N/A)</f>
        <v>0.61634168339349504</v>
      </c>
      <c r="DG205" s="198">
        <f>IFERROR((VLOOKUP($A205,'21 22'!$F$10:$S$408,10,FALSE)/VLOOKUP($A205,'2021'!$F$10:$N$469,8,FALSE))*1000,#N/A)</f>
        <v>0.1021982851127758</v>
      </c>
      <c r="DH205" s="198">
        <f>IFERROR((VLOOKUP($A205,'22 23'!$F$10:$S$408,10,FALSE)/VLOOKUP($A205,'2022'!$F$10:$N$469,8,FALSE))*1000,#N/A)</f>
        <v>0.40669005134461894</v>
      </c>
      <c r="DI205" s="196">
        <f>IFERROR((VLOOKUP($A205,'23 24'!$F$7:$S$408,10,FALSE)/VLOOKUP($A205,'2023'!$C$7:$N$469,9,FALSE))*1000,#N/A)</f>
        <v>0.50630347830489597</v>
      </c>
      <c r="DK205" s="198">
        <f>IFERROR((VLOOKUP($A205,'0910'!$F$10:$S$433,11,FALSE)/VLOOKUP($A205,'2010'!$C$5:$K$611,9,FALSE))*1000,#N/A)</f>
        <v>0.86012256746586391</v>
      </c>
      <c r="DL205" s="198">
        <f>IFERROR((VLOOKUP($A205,'1011'!$F$10:$S$433,12,FALSE)/VLOOKUP($A205,'2011'!$C$5:$K$611,9,FALSE))*1000,#N/A)</f>
        <v>0</v>
      </c>
      <c r="DM205" s="198">
        <f>IFERROR((VLOOKUP($A205,'1112'!$F$10:$S$408,11,FALSE)/VLOOKUP($A205,'2012'!$F$10:$M$460,8,FALSE))*1000,#N/A)</f>
        <v>0</v>
      </c>
      <c r="DN205" s="198">
        <f>IFERROR((VLOOKUP($A205,'1213'!$F$10:$S$408,11,FALSE)/VLOOKUP($A205,'2013'!$F$10:$M$460,8,FALSE))*1000,#N/A)</f>
        <v>0</v>
      </c>
      <c r="DO205" s="198">
        <f>IFERROR((VLOOKUP($A205,'1314'!$F$10:$S$408,11,FALSE)/VLOOKUP($A205,'2014'!$F$10:$M$460,8,FALSE))*1000,#N/A)</f>
        <v>0</v>
      </c>
      <c r="DP205" s="198">
        <f>IFERROR((VLOOKUP($A205,'1415'!$F$10:$S$408,11,FALSE)/VLOOKUP($A205,'2015'!$F$10:$M$460,8,FALSE))*1000,#N/A)</f>
        <v>0</v>
      </c>
      <c r="DQ205" s="198">
        <f>IFERROR((VLOOKUP($A205,'1516'!$F$10:$S$408,11,FALSE)/VLOOKUP($A205,'2016'!$F$10:$M$460,8,FALSE))*1000,#N/A)</f>
        <v>0</v>
      </c>
      <c r="DR205" s="198">
        <f>IFERROR((VLOOKUP($A205,'1617'!$F$10:$S$408,11,FALSE)/VLOOKUP($A205,'2017'!$F$10:$M$460,8,FALSE))*1000,#N/A)</f>
        <v>0</v>
      </c>
      <c r="DS205" s="198">
        <f>IFERROR((VLOOKUP($A205,'1718'!$F$10:$S$408,11,FALSE)/VLOOKUP($A205,'2018'!$F$10:$N$460,9,FALSE))*1000,#N/A)</f>
        <v>0</v>
      </c>
      <c r="DT205" s="198">
        <f>IFERROR((VLOOKUP($A205,'1819'!$F$10:$S$408,11,FALSE)/VLOOKUP($A205,'2018'!$F$10:$N$460,9,FALSE))*1000,#N/A)</f>
        <v>0</v>
      </c>
      <c r="DU205" s="198">
        <f>IFERROR((VLOOKUP($A205,'1920'!$F$10:$S$408,11,FALSE)/VLOOKUP($A205,'2019'!$F$10:$N$464,8,FALSE))*1000,#N/A)</f>
        <v>0</v>
      </c>
      <c r="DV205" s="198">
        <f>IFERROR((VLOOKUP($A205,'20 21'!$F$10:$S$408,11,FALSE)/VLOOKUP($A205,'2020'!$F$10:$N$469,8,FALSE))*1000,#N/A)</f>
        <v>0</v>
      </c>
      <c r="DW205" s="198">
        <f>IFERROR((VLOOKUP($A205,'21 22'!$F$10:$S$408,11,FALSE)/VLOOKUP($A205,'2021'!$F$10:$N$469,8,FALSE))*1000,#N/A)</f>
        <v>0</v>
      </c>
      <c r="DX205" s="198">
        <f>IFERROR((VLOOKUP($A205,'22 23'!$F$10:$S$408,11,FALSE)/VLOOKUP($A205,'2022'!$F$10:$N$469,8,FALSE))*1000,#N/A)</f>
        <v>0</v>
      </c>
      <c r="DY205" s="196">
        <f>IFERROR((VLOOKUP($A205,'23 24'!$F$7:$S$408,11,FALSE)/VLOOKUP($A205,'2023'!$C$7:$N$469,9,FALSE))*1000,#N/A)</f>
        <v>0</v>
      </c>
      <c r="EA205" s="198">
        <f>IFERROR((VLOOKUP($A205,'0910'!$F$10:$S$433,12,FALSE)/VLOOKUP($A205,'2010'!$C$5:$K$611,9,FALSE))*1000,#N/A)</f>
        <v>4.3006128373293189</v>
      </c>
      <c r="EB205" s="198">
        <f>IFERROR((VLOOKUP($A205,'1011'!$F$10:$S$433,13,FALSE)/VLOOKUP($A205,'2011'!$C$5:$K$611,9,FALSE))*1000,#N/A)</f>
        <v>2.2580645161290325</v>
      </c>
      <c r="EC205" s="198">
        <f>IFERROR((VLOOKUP($A205,'1112'!$F$10:$S$408,12,FALSE)/VLOOKUP($A205,'2012'!$F$10:$M$460,8,FALSE))*1000,#N/A)</f>
        <v>2.1503064186646594</v>
      </c>
      <c r="ED205" s="198">
        <f>IFERROR((VLOOKUP($A205,'1213'!$F$10:$S$408,12,FALSE)/VLOOKUP($A205,'2013'!$F$10:$M$460,8,FALSE))*1000,#N/A)</f>
        <v>2.8951318893416254</v>
      </c>
      <c r="EE205" s="198">
        <f>IFERROR((VLOOKUP($A205,'1314'!$F$10:$S$408,12,FALSE)/VLOOKUP($A205,'2014'!$F$10:$M$460,8,FALSE))*1000,#N/A)</f>
        <v>3.4195340884804444</v>
      </c>
      <c r="EF205" s="198">
        <f>IFERROR((VLOOKUP($A205,'1415'!$F$10:$S$408,12,FALSE)/VLOOKUP($A205,'2015'!$F$10:$M$460,8,FALSE))*1000,#N/A)</f>
        <v>5.1020408163265305</v>
      </c>
      <c r="EG205" s="198">
        <f>IFERROR((VLOOKUP($A205,'1516'!$F$10:$S$408,12,FALSE)/VLOOKUP($A205,'2016'!$F$10:$M$460,8,FALSE))*1000,#N/A)</f>
        <v>2.6499894000423998</v>
      </c>
      <c r="EH205" s="198">
        <f>IFERROR((VLOOKUP($A205,'1617'!$F$10:$S$408,12,FALSE)/VLOOKUP($A205,'2017'!$F$10:$M$460,8,FALSE))*1000,#N/A)</f>
        <v>1.7959011197971688</v>
      </c>
      <c r="EI205" s="198">
        <f>IFERROR((VLOOKUP($A205,'1718'!$F$10:$S$408,12,FALSE)/VLOOKUP($A205,'2018'!$F$10:$N$460,9,FALSE))*1000,#N/A)</f>
        <v>2.1057064645188461</v>
      </c>
      <c r="EJ205" s="198">
        <f>IFERROR((VLOOKUP($A205,'1819'!$F$10:$S$408,12,FALSE)/VLOOKUP($A205,'2018'!$F$10:$N$460,9,FALSE))*1000,#N/A)</f>
        <v>4.3166982522636346</v>
      </c>
      <c r="EK205" s="198">
        <f>IFERROR((VLOOKUP($A205,'1920'!$F$10:$S$408,12,FALSE)/VLOOKUP($A205,'2019'!$F$10:$N$464,8,FALSE))*1000,#N/A)</f>
        <v>5.4447411130307311</v>
      </c>
      <c r="EL205" s="198">
        <f>IFERROR((VLOOKUP($A205,'20 21'!$F$10:$S$408,12,FALSE)/VLOOKUP($A205,'2020'!$F$10:$N$469,8,FALSE))*1000,#N/A)</f>
        <v>4.2116681698555496</v>
      </c>
      <c r="EM205" s="198">
        <f>IFERROR((VLOOKUP($A205,'21 22'!$F$10:$S$408,12,FALSE)/VLOOKUP($A205,'2021'!$F$10:$N$469,8,FALSE))*1000,#N/A)</f>
        <v>3.7813365491727047</v>
      </c>
      <c r="EN205" s="198">
        <f>IFERROR((VLOOKUP($A205,'22 23'!$F$10:$S$408,12,FALSE)/VLOOKUP($A205,'2022'!$F$10:$N$469,8,FALSE))*1000,#N/A)</f>
        <v>2.2367952823954047</v>
      </c>
      <c r="EO205" s="196">
        <f>IFERROR((VLOOKUP($A205,'23 24'!$F$7:$S$408,12,FALSE)/VLOOKUP($A205,'2023'!$C$7:$N$469,9,FALSE))*1000,#N/A)</f>
        <v>2.5315173915244795</v>
      </c>
    </row>
    <row r="206" spans="1:145" x14ac:dyDescent="0.3">
      <c r="A206" t="s">
        <v>1108</v>
      </c>
      <c r="B206" t="s">
        <v>1743</v>
      </c>
      <c r="C206" t="str">
        <f>IF(VLOOKUP($A206,'0910'!$F$10:$L$433,1,FALSE)=VLOOKUP($A206,'2010'!$C$5:$K$611,1,FALSE),VLOOKUP($A206,'0910'!$F$10:$L$433,1,FALSE),FALSE)</f>
        <v>Oxford</v>
      </c>
      <c r="D206" t="str">
        <f>IF(VLOOKUP($A206,'1011'!$F$10:$L$433,1,FALSE)=VLOOKUP($A206,'2011'!$C$5:$K$611,1,FALSE),VLOOKUP($A206,'1011'!$F$10:$L$433,1,FALSE),FALSE)</f>
        <v>Oxford</v>
      </c>
      <c r="E206" t="str">
        <f>IF(VLOOKUP(A206,'1112'!$F$10:$L$408,1,FALSE)=VLOOKUP(A206,'2012'!$F$10:$M$460,1,FALSE),VLOOKUP(A206,'1112'!$F$10:$L$408,1,FALSE),FALSE)</f>
        <v>Oxford</v>
      </c>
      <c r="F206" t="str">
        <f>IF(VLOOKUP($A206,'1213'!$F$10:$L$408,1,FALSE)=VLOOKUP($A206,'2013'!$F$10:$M$460,1,FALSE),VLOOKUP($A206,'1213'!$F$10:$L$408,1,FALSE),FALSE)</f>
        <v>Oxford</v>
      </c>
      <c r="G206" t="str">
        <f>IF(VLOOKUP($A206,'1314'!$F$10:$L$408,1,FALSE)=VLOOKUP($A206,'2014'!$F$10:$M$460,1,FALSE),VLOOKUP($A206,'1314'!$F$10:$L$408,1,FALSE),FALSE)</f>
        <v>Oxford</v>
      </c>
      <c r="H206" t="str">
        <f>IF(VLOOKUP($A206,'1415'!$F$10:$L$408,1,FALSE)=VLOOKUP($A206,'2015'!$F$10:$M$460,1,FALSE),VLOOKUP($A206,'1415'!$F$10:$L$408,1,FALSE),FALSE)</f>
        <v>Oxford</v>
      </c>
      <c r="I206" t="str">
        <f>IF(VLOOKUP($A206,'1516'!$F$10:$L$408,1,FALSE)=VLOOKUP($A206,'2015'!$F$10:$M$460,1,FALSE),VLOOKUP($A206,'1516'!$F$10:$L$408,1,FALSE),FALSE)</f>
        <v>Oxford</v>
      </c>
      <c r="J206" t="str">
        <f>IF(VLOOKUP($A206,'1617'!$F$10:$L$408,1,FALSE)=VLOOKUP($A206,'2016'!$F$10:$M$460,1,FALSE),VLOOKUP($A206,'1617'!$F$10:$L$408,1,FALSE),FALSE)</f>
        <v>Oxford</v>
      </c>
      <c r="K206" t="str">
        <f>IF(VLOOKUP($A206,'1718'!$F$10:$M$408,1,FALSE)=VLOOKUP($A206,'2017'!$F$10:$M$460,1,FALSE),VLOOKUP($A206,'1718'!$F$10:$M$408,1,FALSE),FALSE)</f>
        <v>Oxford</v>
      </c>
      <c r="L206" t="str">
        <f>IF(VLOOKUP($A206,'1819'!$F$10:$M$408,1,FALSE)=VLOOKUP($A206,'2018'!$F$10:$M$460,1,FALSE),VLOOKUP($A206,'1819'!$F$10:$M$408,1,FALSE),FALSE)</f>
        <v>Oxford</v>
      </c>
      <c r="M206" t="str">
        <f>IF(VLOOKUP($A206,'1920'!$F$10:$M$408,1,FALSE)=VLOOKUP($A206,'2019'!$F$10:$M$464,1,FALSE),VLOOKUP($A206,'1920'!$F$10:$M$408,1,FALSE),FALSE)</f>
        <v>Oxford</v>
      </c>
      <c r="N206" t="str">
        <f>IF(VLOOKUP($A206,'20 21'!$F$10:$N$408,1,FALSE)=VLOOKUP($A206,'2020'!$F$10:$O$468,1,FALSE),VLOOKUP($A206,'20 21'!$F$10:$N$408,1,FALSE),FALSE)</f>
        <v>Oxford</v>
      </c>
      <c r="O206" t="str">
        <f>IF(VLOOKUP($A206,'21 22'!$F$10:$N$408,1,FALSE)=VLOOKUP($A206,'2021'!$F$10:$O$471,1,FALSE),VLOOKUP($A206,'21 22'!$F$10:$N$408,1,FALSE),FALSE)</f>
        <v>Oxford</v>
      </c>
      <c r="P206" t="str">
        <f>IF(VLOOKUP($A206,'22 23'!$F$10:$N$408,1,FALSE)=VLOOKUP($A206,'2022'!$F$10:$O$468,1,FALSE),VLOOKUP($A206,'22 23'!$F$10:$N$408,1,FALSE),FALSE)</f>
        <v>Oxford</v>
      </c>
      <c r="Q206" t="str">
        <f>IF(VLOOKUP($A206,'23 24'!$F$7:$N$408,1,FALSE)=VLOOKUP($A206,'2023'!$C$7:$O$468,1,FALSE),VLOOKUP($A206,'23 24'!$F$7:$N$408,1,FALSE),FALSE)</f>
        <v>Oxford</v>
      </c>
      <c r="S206" s="196">
        <f>IFERROR((VLOOKUP($A206,'0910'!$F$10:$L$433,4,FALSE)/VLOOKUP($A206,'2010'!$C$5:$K$611,9,FALSE))*1000,#N/A)</f>
        <v>2.4514095604972859</v>
      </c>
      <c r="T206" s="196" t="e">
        <f>IFERROR((VLOOKUP($A206,'1011'!$F$10:$L$433,4,FALSE)/VLOOKUP($A206,'2011'!$C$5:$K$611,9,FALSE))*1000,#N/A)</f>
        <v>#N/A</v>
      </c>
      <c r="U206" s="196">
        <f>IFERROR((VLOOKUP($A206,'1112'!$F$10:$L$408,4,FALSE)/VLOOKUP($A206,'2012'!$F$10:$M$460,8,FALSE))*1000,#N/A)</f>
        <v>2.4356297842727908</v>
      </c>
      <c r="V206" s="196">
        <f>IFERROR((VLOOKUP($A206,'1213'!$F$10:$L$408,4,FALSE)/VLOOKUP($A206,'2013'!$F$10:$M$460,8,FALSE))*1000,#N/A)</f>
        <v>1.0400416016640666</v>
      </c>
      <c r="W206" s="196">
        <f>IFERROR((VLOOKUP($A206,'1314'!$F$10:$L$408,4,FALSE)/VLOOKUP($A206,'2014'!$F$10:$M$460,8,FALSE))*1000,#N/A)</f>
        <v>1.3850415512465375</v>
      </c>
      <c r="X206" s="196">
        <f>IFERROR((VLOOKUP($A206,'1415'!$F$10:$L$408,4,FALSE)/VLOOKUP($A206,'2015'!$F$10:$M$460,8,FALSE))*1000,#N/A)</f>
        <v>0.86162329829398587</v>
      </c>
      <c r="Y206" s="196">
        <f>IFERROR((VLOOKUP($A206,'1516'!$F$10:$L$408,4,FALSE)/VLOOKUP($A206,'2016'!$F$10:$M$460,8,FALSE))*1000,#N/A)</f>
        <v>2.397260273972603</v>
      </c>
      <c r="Z206" s="196">
        <f>IFERROR((VLOOKUP($A206,'1617'!$F$10:$L$408,4,FALSE)/VLOOKUP($A206,'2017'!$F$10:$M$460,8,FALSE))*1000,#N/A)</f>
        <v>1.0217983651226157</v>
      </c>
      <c r="AA206" s="196">
        <f>IFERROR((VLOOKUP($A206,'1718'!$F$10:$L$408,4,FALSE)/VLOOKUP($A206,'2018'!$F$10:$N$460,9,FALSE))*1000,#N/A)</f>
        <v>1.1882532676964861</v>
      </c>
      <c r="AB206" s="196">
        <f>IFERROR((VLOOKUP($A206,'1819'!$F$10:$L$408,4,FALSE)/VLOOKUP($A206,'2018'!$F$10:$N$460,9,FALSE))*1000,#N/A)</f>
        <v>2.8857579358343237</v>
      </c>
      <c r="AC206" s="196">
        <f>IFERROR((VLOOKUP($A206,'1920'!$F$10:$L$408,4,FALSE)/VLOOKUP($A206,'2019'!$F$10:$N$464,8,FALSE))*1000,#N/A)</f>
        <v>3.2117923491725411</v>
      </c>
      <c r="AD206" s="196">
        <f>IFERROR((VLOOKUP($A206,'20 21'!$F$10:$M$408,4,FALSE)/VLOOKUP($A206,'2020'!$F$10:$N$469,8,FALSE))*1000,#N/A)</f>
        <v>2.2183429660610585</v>
      </c>
      <c r="AE206" s="196">
        <f>IFERROR((VLOOKUP($A206,'21 22'!$F$10:$M$408,4,FALSE)/VLOOKUP($A206,'2021'!$F$10:$N$469,8,FALSE))*1000,#N/A)</f>
        <v>5.4255679891488642</v>
      </c>
      <c r="AF206" s="196">
        <f>IFERROR((VLOOKUP($A206,'22 23'!$F$10:$M$408,4,FALSE)/VLOOKUP($A206,'2022'!$F$10:$N$469,8,FALSE))*1000,#N/A)</f>
        <v>10.920698924731184</v>
      </c>
      <c r="AG206" s="196">
        <f>IFERROR((VLOOKUP($A206,'23 24'!$F$7:$M$408,4,FALSE)/VLOOKUP($A206,'2023'!$C$7:$N$469,9,FALSE))*1000,#N/A)</f>
        <v>5.6749899853117904</v>
      </c>
      <c r="AI206" s="196">
        <f>IFERROR((VLOOKUP($A206,'0910'!$F$10:$L$433,5,FALSE)/VLOOKUP($A206,'2010'!$C$5:$K$611,9,FALSE))*1000,#N/A)</f>
        <v>2.1012081947119596</v>
      </c>
      <c r="AJ206" s="196" t="e">
        <f>IFERROR((VLOOKUP($A206,'1011'!$F$10:$L$433,5,FALSE)/VLOOKUP($A206,'2011'!$C$5:$K$611,9,FALSE))*1000,#N/A)</f>
        <v>#N/A</v>
      </c>
      <c r="AK206" s="196">
        <f>IFERROR((VLOOKUP($A206,'1112'!$F$10:$L$408,5,FALSE)/VLOOKUP($A206,'2012'!$F$10:$M$460,8,FALSE))*1000,#N/A)</f>
        <v>0.52192066805845505</v>
      </c>
      <c r="AL206" s="196">
        <f>IFERROR((VLOOKUP($A206,'1213'!$F$10:$L$408,5,FALSE)/VLOOKUP($A206,'2013'!$F$10:$M$460,8,FALSE))*1000,#N/A)</f>
        <v>0</v>
      </c>
      <c r="AM206" s="196">
        <f>IFERROR((VLOOKUP($A206,'1314'!$F$10:$L$408,5,FALSE)/VLOOKUP($A206,'2014'!$F$10:$M$460,8,FALSE))*1000,#N/A)</f>
        <v>0.17313019390581719</v>
      </c>
      <c r="AN206" s="196">
        <f>IFERROR((VLOOKUP($A206,'1415'!$F$10:$L$408,5,FALSE)/VLOOKUP($A206,'2015'!$F$10:$M$460,8,FALSE))*1000,#N/A)</f>
        <v>0</v>
      </c>
      <c r="AO206" s="196">
        <f>IFERROR((VLOOKUP($A206,'1516'!$F$10:$L$408,5,FALSE)/VLOOKUP($A206,'2016'!$F$10:$M$460,8,FALSE))*1000,#N/A)</f>
        <v>0</v>
      </c>
      <c r="AP206" s="196">
        <f>IFERROR((VLOOKUP($A206,'1617'!$F$10:$L$408,5,FALSE)/VLOOKUP($A206,'2017'!$F$10:$M$460,8,FALSE))*1000,#N/A)</f>
        <v>0</v>
      </c>
      <c r="AQ206" s="196">
        <f>IFERROR((VLOOKUP($A206,'1718'!$F$10:$L$408,5,FALSE)/VLOOKUP($A206,'2018'!$F$10:$N$460,9,FALSE))*1000,#N/A)</f>
        <v>0</v>
      </c>
      <c r="AR206" s="196">
        <f>IFERROR((VLOOKUP($A206,'1819'!$F$10:$L$408,5,FALSE)/VLOOKUP($A206,'2018'!$F$10:$N$460,9,FALSE))*1000,#N/A)</f>
        <v>0.8487523340689187</v>
      </c>
      <c r="AS206" s="196">
        <f>IFERROR((VLOOKUP($A206,'1920'!$F$10:$L$408,5,FALSE)/VLOOKUP($A206,'2019'!$F$10:$N$464,8,FALSE))*1000,#N/A)</f>
        <v>1.6904170258802846</v>
      </c>
      <c r="AT206" s="196">
        <f>IFERROR((VLOOKUP($A206,'20 21'!$F$10:$L$408,5,FALSE)/VLOOKUP($A206,'2020'!$F$10:$N$469,8,FALSE))*1000,#N/A)</f>
        <v>4.2660441655020369</v>
      </c>
      <c r="AU206" s="196">
        <f>IFERROR((VLOOKUP($A206,'21 22'!$F$10:$L$408,5,FALSE)/VLOOKUP($A206,'2021'!$F$10:$N$469,8,FALSE))*1000,#N/A)</f>
        <v>2.5432349949135302</v>
      </c>
      <c r="AV206" s="196">
        <f>IFERROR((VLOOKUP($A206,'22 23'!$F$10:$L$408,5,FALSE)/VLOOKUP($A206,'2022'!$F$10:$N$469,8,FALSE))*1000,#N/A)</f>
        <v>4.368279569892473</v>
      </c>
      <c r="AW206" s="196">
        <f>IFERROR((VLOOKUP($A206,'23 24'!$F$7:$M$408,5,FALSE)/VLOOKUP($A206,'2023'!$C$7:$N$469,9,FALSE))*1000,#N/A)</f>
        <v>4.6735211643744163</v>
      </c>
      <c r="AY206" s="196">
        <f>IFERROR((VLOOKUP($A206,'0910'!$F$10:$L$433,6,FALSE)/VLOOKUP($A206,'2010'!$C$5:$K$611,9,FALSE))*1000,#N/A)</f>
        <v>0</v>
      </c>
      <c r="AZ206" s="196" t="e">
        <f>IFERROR((VLOOKUP($A206,'1011'!$F$10:$L$433,6,FALSE)/VLOOKUP($A206,'2011'!$C$5:$K$611,9,FALSE))*1000,#N/A)</f>
        <v>#N/A</v>
      </c>
      <c r="BA206" s="196">
        <f>IFERROR((VLOOKUP($A206,'1112'!$F$10:$L$408,6,FALSE)/VLOOKUP($A206,'2012'!$F$10:$M$460,8,FALSE))*1000,#N/A)</f>
        <v>0</v>
      </c>
      <c r="BB206" s="196">
        <f>IFERROR((VLOOKUP($A206,'1213'!$F$10:$L$408,6,FALSE)/VLOOKUP($A206,'2013'!$F$10:$M$460,8,FALSE))*1000,#N/A)</f>
        <v>0</v>
      </c>
      <c r="BC206" s="196">
        <f>IFERROR((VLOOKUP($A206,'1314'!$F$10:$L$408,6,FALSE)/VLOOKUP($A206,'2014'!$F$10:$M$460,8,FALSE))*1000,#N/A)</f>
        <v>0</v>
      </c>
      <c r="BD206" s="196">
        <f>IFERROR((VLOOKUP($A206,'1415'!$F$10:$L$408,6,FALSE)/VLOOKUP($A206,'2015'!$F$10:$M$460,8,FALSE))*1000,#N/A)</f>
        <v>0</v>
      </c>
      <c r="BE206" s="196">
        <f>IFERROR((VLOOKUP($A206,'1516'!$F$10:$L$408,6,FALSE)/VLOOKUP($A206,'2016'!$F$10:$M$460,8,FALSE))*1000,#N/A)</f>
        <v>0</v>
      </c>
      <c r="BF206" s="196">
        <f>IFERROR((VLOOKUP($A206,'1617'!$F$10:$L$408,6,FALSE)/VLOOKUP($A206,'2017'!$F$10:$M$460,8,FALSE))*1000,#N/A)</f>
        <v>0</v>
      </c>
      <c r="BG206" s="196">
        <f>IFERROR((VLOOKUP($A206,'1718'!$F$10:$L$408,6,FALSE)/VLOOKUP($A206,'2018'!$F$10:$N$460,9,FALSE))*1000,#N/A)</f>
        <v>0</v>
      </c>
      <c r="BH206" s="196">
        <f>IFERROR((VLOOKUP($A206,'1819'!$F$10:$L$408,6,FALSE)/VLOOKUP($A206,'2018'!$F$10:$N$460,9,FALSE))*1000,#N/A)</f>
        <v>0</v>
      </c>
      <c r="BI206" s="196">
        <f>IFERROR((VLOOKUP($A206,'1920'!$F$10:$L$408,6,FALSE)/VLOOKUP($A206,'2019'!$F$10:$N$464,8,FALSE))*1000,#N/A)</f>
        <v>0</v>
      </c>
      <c r="BJ206" s="196">
        <f>IFERROR((VLOOKUP($A206,'20 21'!$F$10:$L$408,6,FALSE)/VLOOKUP($A206,'2020'!$F$10:$N$469,8,FALSE))*1000,#N/A)</f>
        <v>0.17064176662008146</v>
      </c>
      <c r="BK206" s="196">
        <f>IFERROR((VLOOKUP($A206,'21 22'!$F$10:$L$408,6,FALSE)/VLOOKUP($A206,'2021'!$F$10:$N$469,8,FALSE))*1000,#N/A)</f>
        <v>0.67819599864360802</v>
      </c>
      <c r="BL206" s="196">
        <f>IFERROR((VLOOKUP($A206,'22 23'!$F$10:$L$408,6,FALSE)/VLOOKUP($A206,'2022'!$F$10:$N$469,8,FALSE))*1000,#N/A)</f>
        <v>0.33602150537634412</v>
      </c>
      <c r="BM206" s="196">
        <f>IFERROR((VLOOKUP($A206,'23 24'!$F$7:$M$408,6,FALSE)/VLOOKUP($A206,'2023'!$C$7:$N$469,9,FALSE))*1000,#N/A)</f>
        <v>0.16691147015622915</v>
      </c>
      <c r="BO206" s="196">
        <f>IFERROR((VLOOKUP($A206,'0910'!$F$10:$L$433,7,FALSE)/VLOOKUP($A206,'2010'!$C$5:$K$611,9,FALSE))*1000,#N/A)</f>
        <v>4.3775170723165822</v>
      </c>
      <c r="BP206" s="196">
        <f>IFERROR((VLOOKUP($A206,'1011'!$F$10:$L$433,7,FALSE)/VLOOKUP($A206,'2011'!$C$5:$K$611,9,FALSE))*1000,#N/A)</f>
        <v>3.6700454386578123</v>
      </c>
      <c r="BQ206" s="196">
        <f>IFERROR((VLOOKUP($A206,'1112'!$F$10:$L$408,7,FALSE)/VLOOKUP($A206,'2012'!$F$10:$M$460,8,FALSE))*1000,#N/A)</f>
        <v>2.9575504523312457</v>
      </c>
      <c r="BR206" s="196">
        <f>IFERROR((VLOOKUP($A206,'1213'!$F$10:$L$408,7,FALSE)/VLOOKUP($A206,'2013'!$F$10:$M$460,8,FALSE))*1000,#N/A)</f>
        <v>1.0400416016640666</v>
      </c>
      <c r="BS206" s="196">
        <f>IFERROR((VLOOKUP($A206,'1314'!$F$10:$L$408,7,FALSE)/VLOOKUP($A206,'2014'!$F$10:$M$460,8,FALSE))*1000,#N/A)</f>
        <v>1.7313019390581716</v>
      </c>
      <c r="BT206" s="196">
        <f>IFERROR((VLOOKUP($A206,'1415'!$F$10:$L$408,7,FALSE)/VLOOKUP($A206,'2015'!$F$10:$M$460,8,FALSE))*1000,#N/A)</f>
        <v>0.86162329829398587</v>
      </c>
      <c r="BU206" s="196">
        <f>IFERROR((VLOOKUP($A206,'1516'!$F$10:$L$408,7,FALSE)/VLOOKUP($A206,'2016'!$F$10:$M$460,8,FALSE))*1000,#N/A)</f>
        <v>2.397260273972603</v>
      </c>
      <c r="BV206" s="196">
        <f>IFERROR((VLOOKUP($A206,'1617'!$F$10:$L$408,7,FALSE)/VLOOKUP($A206,'2017'!$F$10:$M$460,8,FALSE))*1000,#N/A)</f>
        <v>1.0217983651226157</v>
      </c>
      <c r="BW206" s="196">
        <f>IFERROR((VLOOKUP($A206,'1718'!$F$10:$L$408,7,FALSE)/VLOOKUP($A206,'2018'!$F$10:$N$460,9,FALSE))*1000,#N/A)</f>
        <v>1.1882532676964861</v>
      </c>
      <c r="BX206" s="196">
        <f>IFERROR((VLOOKUP($A206,'1819'!$F$10:$L$408,7,FALSE)/VLOOKUP($A206,'2018'!$F$10:$N$460,9,FALSE))*1000,#N/A)</f>
        <v>3.7345102699032422</v>
      </c>
      <c r="BY206" s="196">
        <f>IFERROR((VLOOKUP($A206,'1920'!$F$10:$L$408,7,FALSE)/VLOOKUP($A206,'2019'!$F$10:$N$464,8,FALSE))*1000,#N/A)</f>
        <v>4.7331676724647975</v>
      </c>
      <c r="BZ206" s="196">
        <f>IFERROR((VLOOKUP($A206,'20 21'!$F$10:$L$408,7,FALSE)/VLOOKUP($A206,'2020'!$F$10:$N$469,8,FALSE))*1000,#N/A)</f>
        <v>6.6550288981831764</v>
      </c>
      <c r="CA206" s="196">
        <f>IFERROR((VLOOKUP($A206,'21 22'!$F$10:$L$408,7,FALSE)/VLOOKUP($A206,'2021'!$F$10:$N$469,8,FALSE))*1000,#N/A)</f>
        <v>8.6469989827060036</v>
      </c>
      <c r="CB206" s="196">
        <f>IFERROR((VLOOKUP($A206,'22 23'!$F$10:$L$408,7,FALSE)/VLOOKUP($A206,'2022'!$F$10:$N$469,8,FALSE))*1000,#N/A)</f>
        <v>15.793010752688172</v>
      </c>
      <c r="CC206" s="196">
        <f>IFERROR((VLOOKUP($A206,'23 24'!$F$7:$M$408,7,FALSE)/VLOOKUP($A206,'2023'!$C$7:$N$469,9,FALSE))*1000,#N/A)</f>
        <v>10.682334089998665</v>
      </c>
      <c r="CE206" s="198">
        <f>IFERROR((VLOOKUP($A206,'0910'!$F$10:$S$433,9,FALSE)/VLOOKUP($A206,'2010'!$C$5:$K$611,9,FALSE))*1000,#N/A)</f>
        <v>2.1012081947119596</v>
      </c>
      <c r="CF206" s="198">
        <f>IFERROR((VLOOKUP($A206,'1011'!$F$10:$S$433,10,FALSE)/VLOOKUP($A206,'2011'!$C$5:$K$611,9,FALSE))*1000,#N/A)</f>
        <v>3.1457532331352676</v>
      </c>
      <c r="CG206" s="198">
        <f>IFERROR((VLOOKUP($A206,'1112'!$F$10:$S$408,9,FALSE)/VLOOKUP($A206,'2012'!$F$10:$M$460,8,FALSE))*1000,#N/A)</f>
        <v>2.4356297842727908</v>
      </c>
      <c r="CH206" s="198">
        <f>IFERROR((VLOOKUP($A206,'1213'!$F$10:$S$408,9,FALSE)/VLOOKUP($A206,'2013'!$F$10:$M$460,8,FALSE))*1000,#N/A)</f>
        <v>1.3867221355520889</v>
      </c>
      <c r="CI206" s="198">
        <f>IFERROR((VLOOKUP($A206,'1314'!$F$10:$S$408,9,FALSE)/VLOOKUP($A206,'2014'!$F$10:$M$460,8,FALSE))*1000,#N/A)</f>
        <v>1.0387811634349031</v>
      </c>
      <c r="CJ206" s="198">
        <f>IFERROR((VLOOKUP($A206,'1415'!$F$10:$S$408,9,FALSE)/VLOOKUP($A206,'2015'!$F$10:$M$460,8,FALSE))*1000,#N/A)</f>
        <v>0.6892986386351887</v>
      </c>
      <c r="CK206" s="198">
        <f>IFERROR((VLOOKUP($A206,'1516'!$F$10:$S$408,9,FALSE)/VLOOKUP($A206,'2016'!$F$10:$M$460,8,FALSE))*1000,#N/A)</f>
        <v>1.5410958904109588</v>
      </c>
      <c r="CL206" s="198">
        <f>IFERROR((VLOOKUP($A206,'1617'!$F$10:$S$408,9,FALSE)/VLOOKUP($A206,'2017'!$F$10:$M$460,8,FALSE))*1000,#N/A)</f>
        <v>4.0871934604904627</v>
      </c>
      <c r="CM206" s="198">
        <f>IFERROR((VLOOKUP($A206,'1718'!$F$10:$S$408,9,FALSE)/VLOOKUP($A206,'2018'!$F$10:$N$460,9,FALSE))*1000,#N/A)</f>
        <v>2.2067560685791885</v>
      </c>
      <c r="CN206" s="198">
        <f>IFERROR((VLOOKUP($A206,'1819'!$F$10:$S$408,9,FALSE)/VLOOKUP($A206,'2018'!$F$10:$N$460,9,FALSE))*1000,#N/A)</f>
        <v>2.2067560685791885</v>
      </c>
      <c r="CO206" s="198">
        <f>IFERROR((VLOOKUP($A206,'1920'!$F$10:$S$408,9,FALSE)/VLOOKUP($A206,'2019'!$F$10:$N$464,8,FALSE))*1000,#N/A)</f>
        <v>1.5213753232922562</v>
      </c>
      <c r="CP206" s="198">
        <f>IFERROR((VLOOKUP($A206,'20 21'!$F$10:$S$408,9,FALSE)/VLOOKUP($A206,'2020'!$F$10:$N$469,8,FALSE))*1000,#N/A)</f>
        <v>1.3651341329606517</v>
      </c>
      <c r="CQ206" s="198">
        <f>IFERROR((VLOOKUP($A206,'21 22'!$F$10:$S$408,9,FALSE)/VLOOKUP($A206,'2021'!$F$10:$N$469,8,FALSE))*1000,#N/A)</f>
        <v>4.5778229908443544</v>
      </c>
      <c r="CR206" s="198">
        <f>IFERROR((VLOOKUP($A206,'22 23'!$F$10:$S$408,9,FALSE)/VLOOKUP($A206,'2022'!$F$10:$N$469,8,FALSE))*1000,#N/A)</f>
        <v>3.360215053763441</v>
      </c>
      <c r="CS206" s="196">
        <f>IFERROR((VLOOKUP($A206,'23 24'!$F$7:$S$408,9,FALSE)/VLOOKUP($A206,'2023'!$C$7:$N$469,9,FALSE))*1000,#N/A)</f>
        <v>3.6720523434370409</v>
      </c>
      <c r="CU206" s="198">
        <f>IFERROR((VLOOKUP($A206,'0910'!$F$10:$S$433,10,FALSE)/VLOOKUP($A206,'2010'!$C$5:$K$611,9,FALSE))*1000,#N/A)</f>
        <v>3.1518122920679392</v>
      </c>
      <c r="CV206" s="198">
        <f>IFERROR((VLOOKUP($A206,'1011'!$F$10:$S$433,11,FALSE)/VLOOKUP($A206,'2011'!$C$5:$K$611,9,FALSE))*1000,#N/A)</f>
        <v>2.7962250961202373</v>
      </c>
      <c r="CW206" s="198">
        <f>IFERROR((VLOOKUP($A206,'1112'!$F$10:$S$408,10,FALSE)/VLOOKUP($A206,'2012'!$F$10:$M$460,8,FALSE))*1000,#N/A)</f>
        <v>0.52192066805845505</v>
      </c>
      <c r="CX206" s="198">
        <f>IFERROR((VLOOKUP($A206,'1213'!$F$10:$S$408,10,FALSE)/VLOOKUP($A206,'2013'!$F$10:$M$460,8,FALSE))*1000,#N/A)</f>
        <v>1.733402669440111</v>
      </c>
      <c r="CY206" s="198">
        <f>IFERROR((VLOOKUP($A206,'1314'!$F$10:$S$408,10,FALSE)/VLOOKUP($A206,'2014'!$F$10:$M$460,8,FALSE))*1000,#N/A)</f>
        <v>0</v>
      </c>
      <c r="CZ206" s="198">
        <f>IFERROR((VLOOKUP($A206,'1415'!$F$10:$S$408,10,FALSE)/VLOOKUP($A206,'2015'!$F$10:$M$460,8,FALSE))*1000,#N/A)</f>
        <v>0.17232465965879717</v>
      </c>
      <c r="DA206" s="198">
        <f>IFERROR((VLOOKUP($A206,'1516'!$F$10:$S$408,10,FALSE)/VLOOKUP($A206,'2016'!$F$10:$M$460,8,FALSE))*1000,#N/A)</f>
        <v>0.85616438356164382</v>
      </c>
      <c r="DB206" s="198">
        <f>IFERROR((VLOOKUP($A206,'1617'!$F$10:$S$408,10,FALSE)/VLOOKUP($A206,'2017'!$F$10:$M$460,8,FALSE))*1000,#N/A)</f>
        <v>0</v>
      </c>
      <c r="DC206" s="198">
        <f>IFERROR((VLOOKUP($A206,'1718'!$F$10:$S$408,10,FALSE)/VLOOKUP($A206,'2018'!$F$10:$N$460,9,FALSE))*1000,#N/A)</f>
        <v>0</v>
      </c>
      <c r="DD206" s="198">
        <f>IFERROR((VLOOKUP($A206,'1819'!$F$10:$S$408,10,FALSE)/VLOOKUP($A206,'2018'!$F$10:$N$460,9,FALSE))*1000,#N/A)</f>
        <v>0.33950093362756745</v>
      </c>
      <c r="DE206" s="198">
        <f>IFERROR((VLOOKUP($A206,'1920'!$F$10:$S$408,10,FALSE)/VLOOKUP($A206,'2019'!$F$10:$N$464,8,FALSE))*1000,#N/A)</f>
        <v>1.1832919181161994</v>
      </c>
      <c r="DF206" s="198">
        <f>IFERROR((VLOOKUP($A206,'20 21'!$F$10:$S$408,10,FALSE)/VLOOKUP($A206,'2020'!$F$10:$N$469,8,FALSE))*1000,#N/A)</f>
        <v>0.85320883310040729</v>
      </c>
      <c r="DG206" s="198">
        <f>IFERROR((VLOOKUP($A206,'21 22'!$F$10:$S$408,10,FALSE)/VLOOKUP($A206,'2021'!$F$10:$N$469,8,FALSE))*1000,#N/A)</f>
        <v>4.4082739911834521</v>
      </c>
      <c r="DH206" s="198">
        <f>IFERROR((VLOOKUP($A206,'22 23'!$F$10:$S$408,10,FALSE)/VLOOKUP($A206,'2022'!$F$10:$N$469,8,FALSE))*1000,#N/A)</f>
        <v>6.0483870967741931</v>
      </c>
      <c r="DI206" s="196">
        <f>IFERROR((VLOOKUP($A206,'23 24'!$F$7:$S$408,10,FALSE)/VLOOKUP($A206,'2023'!$C$7:$N$469,9,FALSE))*1000,#N/A)</f>
        <v>2.3367605821872082</v>
      </c>
      <c r="DK206" s="198">
        <f>IFERROR((VLOOKUP($A206,'0910'!$F$10:$S$433,11,FALSE)/VLOOKUP($A206,'2010'!$C$5:$K$611,9,FALSE))*1000,#N/A)</f>
        <v>0</v>
      </c>
      <c r="DL206" s="198">
        <f>IFERROR((VLOOKUP($A206,'1011'!$F$10:$S$433,12,FALSE)/VLOOKUP($A206,'2011'!$C$5:$K$611,9,FALSE))*1000,#N/A)</f>
        <v>0.69905627403005932</v>
      </c>
      <c r="DM206" s="198">
        <f>IFERROR((VLOOKUP($A206,'1112'!$F$10:$S$408,11,FALSE)/VLOOKUP($A206,'2012'!$F$10:$M$460,8,FALSE))*1000,#N/A)</f>
        <v>0.52192066805845505</v>
      </c>
      <c r="DN206" s="198">
        <f>IFERROR((VLOOKUP($A206,'1213'!$F$10:$S$408,11,FALSE)/VLOOKUP($A206,'2013'!$F$10:$M$460,8,FALSE))*1000,#N/A)</f>
        <v>0</v>
      </c>
      <c r="DO206" s="198">
        <f>IFERROR((VLOOKUP($A206,'1314'!$F$10:$S$408,11,FALSE)/VLOOKUP($A206,'2014'!$F$10:$M$460,8,FALSE))*1000,#N/A)</f>
        <v>0</v>
      </c>
      <c r="DP206" s="198">
        <f>IFERROR((VLOOKUP($A206,'1415'!$F$10:$S$408,11,FALSE)/VLOOKUP($A206,'2015'!$F$10:$M$460,8,FALSE))*1000,#N/A)</f>
        <v>0</v>
      </c>
      <c r="DQ206" s="198">
        <f>IFERROR((VLOOKUP($A206,'1516'!$F$10:$S$408,11,FALSE)/VLOOKUP($A206,'2016'!$F$10:$M$460,8,FALSE))*1000,#N/A)</f>
        <v>0.17123287671232876</v>
      </c>
      <c r="DR206" s="198">
        <f>IFERROR((VLOOKUP($A206,'1617'!$F$10:$S$408,11,FALSE)/VLOOKUP($A206,'2017'!$F$10:$M$460,8,FALSE))*1000,#N/A)</f>
        <v>0</v>
      </c>
      <c r="DS206" s="198">
        <f>IFERROR((VLOOKUP($A206,'1718'!$F$10:$S$408,11,FALSE)/VLOOKUP($A206,'2018'!$F$10:$N$460,9,FALSE))*1000,#N/A)</f>
        <v>0</v>
      </c>
      <c r="DT206" s="198">
        <f>IFERROR((VLOOKUP($A206,'1819'!$F$10:$S$408,11,FALSE)/VLOOKUP($A206,'2018'!$F$10:$N$460,9,FALSE))*1000,#N/A)</f>
        <v>0</v>
      </c>
      <c r="DU206" s="198">
        <f>IFERROR((VLOOKUP($A206,'1920'!$F$10:$S$408,11,FALSE)/VLOOKUP($A206,'2019'!$F$10:$N$464,8,FALSE))*1000,#N/A)</f>
        <v>0</v>
      </c>
      <c r="DV206" s="198">
        <f>IFERROR((VLOOKUP($A206,'20 21'!$F$10:$S$408,11,FALSE)/VLOOKUP($A206,'2020'!$F$10:$N$469,8,FALSE))*1000,#N/A)</f>
        <v>0</v>
      </c>
      <c r="DW206" s="198">
        <f>IFERROR((VLOOKUP($A206,'21 22'!$F$10:$S$408,11,FALSE)/VLOOKUP($A206,'2021'!$F$10:$N$469,8,FALSE))*1000,#N/A)</f>
        <v>0.50864699898270593</v>
      </c>
      <c r="DX206" s="198">
        <f>IFERROR((VLOOKUP($A206,'22 23'!$F$10:$S$408,11,FALSE)/VLOOKUP($A206,'2022'!$F$10:$N$469,8,FALSE))*1000,#N/A)</f>
        <v>0.16801075268817206</v>
      </c>
      <c r="DY206" s="196">
        <f>IFERROR((VLOOKUP($A206,'23 24'!$F$7:$S$408,11,FALSE)/VLOOKUP($A206,'2023'!$C$7:$N$469,9,FALSE))*1000,#N/A)</f>
        <v>0.16691147015622915</v>
      </c>
      <c r="EA206" s="198">
        <f>IFERROR((VLOOKUP($A206,'0910'!$F$10:$S$433,12,FALSE)/VLOOKUP($A206,'2010'!$C$5:$K$611,9,FALSE))*1000,#N/A)</f>
        <v>5.2530204867798984</v>
      </c>
      <c r="EB206" s="198">
        <f>IFERROR((VLOOKUP($A206,'1011'!$F$10:$S$433,13,FALSE)/VLOOKUP($A206,'2011'!$C$5:$K$611,9,FALSE))*1000,#N/A)</f>
        <v>6.46627053477805</v>
      </c>
      <c r="EC206" s="198">
        <f>IFERROR((VLOOKUP($A206,'1112'!$F$10:$S$408,12,FALSE)/VLOOKUP($A206,'2012'!$F$10:$M$460,8,FALSE))*1000,#N/A)</f>
        <v>3.4794711203897006</v>
      </c>
      <c r="ED206" s="198">
        <f>IFERROR((VLOOKUP($A206,'1213'!$F$10:$S$408,12,FALSE)/VLOOKUP($A206,'2013'!$F$10:$M$460,8,FALSE))*1000,#N/A)</f>
        <v>3.1201248049921997</v>
      </c>
      <c r="EE206" s="198">
        <f>IFERROR((VLOOKUP($A206,'1314'!$F$10:$S$408,12,FALSE)/VLOOKUP($A206,'2014'!$F$10:$M$460,8,FALSE))*1000,#N/A)</f>
        <v>1.0387811634349031</v>
      </c>
      <c r="EF206" s="198">
        <f>IFERROR((VLOOKUP($A206,'1415'!$F$10:$S$408,12,FALSE)/VLOOKUP($A206,'2015'!$F$10:$M$460,8,FALSE))*1000,#N/A)</f>
        <v>0.86162329829398587</v>
      </c>
      <c r="EG206" s="198">
        <f>IFERROR((VLOOKUP($A206,'1516'!$F$10:$S$408,12,FALSE)/VLOOKUP($A206,'2016'!$F$10:$M$460,8,FALSE))*1000,#N/A)</f>
        <v>2.5684931506849313</v>
      </c>
      <c r="EH206" s="198">
        <f>IFERROR((VLOOKUP($A206,'1617'!$F$10:$S$408,12,FALSE)/VLOOKUP($A206,'2017'!$F$10:$M$460,8,FALSE))*1000,#N/A)</f>
        <v>4.0871934604904627</v>
      </c>
      <c r="EI206" s="198">
        <f>IFERROR((VLOOKUP($A206,'1718'!$F$10:$S$408,12,FALSE)/VLOOKUP($A206,'2018'!$F$10:$N$460,9,FALSE))*1000,#N/A)</f>
        <v>2.2067560685791885</v>
      </c>
      <c r="EJ206" s="198">
        <f>IFERROR((VLOOKUP($A206,'1819'!$F$10:$S$408,12,FALSE)/VLOOKUP($A206,'2018'!$F$10:$N$460,9,FALSE))*1000,#N/A)</f>
        <v>2.7160074690205396</v>
      </c>
      <c r="EK206" s="198">
        <f>IFERROR((VLOOKUP($A206,'1920'!$F$10:$S$408,12,FALSE)/VLOOKUP($A206,'2019'!$F$10:$N$464,8,FALSE))*1000,#N/A)</f>
        <v>2.7046672414084552</v>
      </c>
      <c r="EL206" s="198">
        <f>IFERROR((VLOOKUP($A206,'20 21'!$F$10:$S$408,12,FALSE)/VLOOKUP($A206,'2020'!$F$10:$N$469,8,FALSE))*1000,#N/A)</f>
        <v>2.2183429660610585</v>
      </c>
      <c r="EM206" s="198">
        <f>IFERROR((VLOOKUP($A206,'21 22'!$F$10:$S$408,12,FALSE)/VLOOKUP($A206,'2021'!$F$10:$N$469,8,FALSE))*1000,#N/A)</f>
        <v>9.3251949813496093</v>
      </c>
      <c r="EN206" s="198">
        <f>IFERROR((VLOOKUP($A206,'22 23'!$F$10:$S$408,12,FALSE)/VLOOKUP($A206,'2022'!$F$10:$N$469,8,FALSE))*1000,#N/A)</f>
        <v>9.5766129032258061</v>
      </c>
      <c r="EO206" s="196">
        <f>IFERROR((VLOOKUP($A206,'23 24'!$F$7:$S$408,12,FALSE)/VLOOKUP($A206,'2023'!$C$7:$N$469,9,FALSE))*1000,#N/A)</f>
        <v>6.1757243957804784</v>
      </c>
    </row>
    <row r="207" spans="1:145" x14ac:dyDescent="0.3">
      <c r="A207" t="s">
        <v>894</v>
      </c>
      <c r="B207" t="s">
        <v>1743</v>
      </c>
      <c r="C207" t="str">
        <f>IF(VLOOKUP($A207,'0910'!$F$10:$L$433,1,FALSE)=VLOOKUP($A207,'2010'!$C$5:$K$611,1,FALSE),VLOOKUP($A207,'0910'!$F$10:$L$433,1,FALSE),FALSE)</f>
        <v>Pendle</v>
      </c>
      <c r="D207" t="str">
        <f>IF(VLOOKUP($A207,'1011'!$F$10:$L$433,1,FALSE)=VLOOKUP($A207,'2011'!$C$5:$K$611,1,FALSE),VLOOKUP($A207,'1011'!$F$10:$L$433,1,FALSE),FALSE)</f>
        <v>Pendle</v>
      </c>
      <c r="E207" t="str">
        <f>IF(VLOOKUP(A207,'1112'!$F$10:$L$408,1,FALSE)=VLOOKUP(A207,'2012'!$F$10:$M$460,1,FALSE),VLOOKUP(A207,'1112'!$F$10:$L$408,1,FALSE),FALSE)</f>
        <v>Pendle</v>
      </c>
      <c r="F207" t="str">
        <f>IF(VLOOKUP($A207,'1213'!$F$10:$L$408,1,FALSE)=VLOOKUP($A207,'2013'!$F$10:$M$460,1,FALSE),VLOOKUP($A207,'1213'!$F$10:$L$408,1,FALSE),FALSE)</f>
        <v>Pendle</v>
      </c>
      <c r="G207" t="str">
        <f>IF(VLOOKUP($A207,'1314'!$F$10:$L$408,1,FALSE)=VLOOKUP($A207,'2014'!$F$10:$M$460,1,FALSE),VLOOKUP($A207,'1314'!$F$10:$L$408,1,FALSE),FALSE)</f>
        <v>Pendle</v>
      </c>
      <c r="H207" t="str">
        <f>IF(VLOOKUP($A207,'1415'!$F$10:$L$408,1,FALSE)=VLOOKUP($A207,'2015'!$F$10:$M$460,1,FALSE),VLOOKUP($A207,'1415'!$F$10:$L$408,1,FALSE),FALSE)</f>
        <v>Pendle</v>
      </c>
      <c r="I207" t="str">
        <f>IF(VLOOKUP($A207,'1516'!$F$10:$L$408,1,FALSE)=VLOOKUP($A207,'2015'!$F$10:$M$460,1,FALSE),VLOOKUP($A207,'1516'!$F$10:$L$408,1,FALSE),FALSE)</f>
        <v>Pendle</v>
      </c>
      <c r="J207" t="str">
        <f>IF(VLOOKUP($A207,'1617'!$F$10:$L$408,1,FALSE)=VLOOKUP($A207,'2016'!$F$10:$M$460,1,FALSE),VLOOKUP($A207,'1617'!$F$10:$L$408,1,FALSE),FALSE)</f>
        <v>Pendle</v>
      </c>
      <c r="K207" t="str">
        <f>IF(VLOOKUP($A207,'1718'!$F$10:$M$408,1,FALSE)=VLOOKUP($A207,'2017'!$F$10:$M$460,1,FALSE),VLOOKUP($A207,'1718'!$F$10:$M$408,1,FALSE),FALSE)</f>
        <v>Pendle</v>
      </c>
      <c r="L207" t="str">
        <f>IF(VLOOKUP($A207,'1819'!$F$10:$M$408,1,FALSE)=VLOOKUP($A207,'2018'!$F$10:$M$460,1,FALSE),VLOOKUP($A207,'1819'!$F$10:$M$408,1,FALSE),FALSE)</f>
        <v>Pendle</v>
      </c>
      <c r="M207" t="str">
        <f>IF(VLOOKUP($A207,'1920'!$F$10:$M$408,1,FALSE)=VLOOKUP($A207,'2019'!$F$10:$M$464,1,FALSE),VLOOKUP($A207,'1920'!$F$10:$M$408,1,FALSE),FALSE)</f>
        <v>Pendle</v>
      </c>
      <c r="N207" t="str">
        <f>IF(VLOOKUP($A207,'20 21'!$F$10:$N$408,1,FALSE)=VLOOKUP($A207,'2020'!$F$10:$O$468,1,FALSE),VLOOKUP($A207,'20 21'!$F$10:$N$408,1,FALSE),FALSE)</f>
        <v>Pendle</v>
      </c>
      <c r="O207" t="str">
        <f>IF(VLOOKUP($A207,'21 22'!$F$10:$N$408,1,FALSE)=VLOOKUP($A207,'2021'!$F$10:$O$471,1,FALSE),VLOOKUP($A207,'21 22'!$F$10:$N$408,1,FALSE),FALSE)</f>
        <v>Pendle</v>
      </c>
      <c r="P207" t="str">
        <f>IF(VLOOKUP($A207,'22 23'!$F$10:$N$408,1,FALSE)=VLOOKUP($A207,'2022'!$F$10:$O$468,1,FALSE),VLOOKUP($A207,'22 23'!$F$10:$N$408,1,FALSE),FALSE)</f>
        <v>Pendle</v>
      </c>
      <c r="Q207" t="str">
        <f>IF(VLOOKUP($A207,'23 24'!$F$7:$N$408,1,FALSE)=VLOOKUP($A207,'2023'!$C$7:$O$468,1,FALSE),VLOOKUP($A207,'23 24'!$F$7:$N$408,1,FALSE),FALSE)</f>
        <v>Pendle</v>
      </c>
      <c r="S207" s="196">
        <f>IFERROR((VLOOKUP($A207,'0910'!$F$10:$L$433,4,FALSE)/VLOOKUP($A207,'2010'!$C$5:$K$611,9,FALSE))*1000,#N/A)</f>
        <v>0.50787201625190448</v>
      </c>
      <c r="T207" s="196">
        <f>IFERROR((VLOOKUP($A207,'1011'!$F$10:$L$433,4,FALSE)/VLOOKUP($A207,'2011'!$C$5:$K$611,9,FALSE))*1000,#N/A)</f>
        <v>1.5236160487557135</v>
      </c>
      <c r="U207" s="196">
        <f>IFERROR((VLOOKUP($A207,'1112'!$F$10:$L$408,4,FALSE)/VLOOKUP($A207,'2012'!$F$10:$M$460,8,FALSE))*1000,#N/A)</f>
        <v>2.5354969574036512</v>
      </c>
      <c r="V207" s="196">
        <f>IFERROR((VLOOKUP($A207,'1213'!$F$10:$L$408,4,FALSE)/VLOOKUP($A207,'2013'!$F$10:$M$460,8,FALSE))*1000,#N/A)</f>
        <v>1.0134279199391945</v>
      </c>
      <c r="W207" s="196">
        <f>IFERROR((VLOOKUP($A207,'1314'!$F$10:$L$408,4,FALSE)/VLOOKUP($A207,'2014'!$F$10:$M$460,8,FALSE))*1000,#N/A)</f>
        <v>0.75872534142640369</v>
      </c>
      <c r="X207" s="196">
        <f>IFERROR((VLOOKUP($A207,'1415'!$F$10:$L$408,4,FALSE)/VLOOKUP($A207,'2015'!$F$10:$M$460,8,FALSE))*1000,#N/A)</f>
        <v>2.7763755678950024</v>
      </c>
      <c r="Y207" s="196">
        <f>IFERROR((VLOOKUP($A207,'1516'!$F$10:$L$408,4,FALSE)/VLOOKUP($A207,'2016'!$F$10:$M$460,8,FALSE))*1000,#N/A)</f>
        <v>1.2578616352201257</v>
      </c>
      <c r="Z207" s="196">
        <f>IFERROR((VLOOKUP($A207,'1617'!$F$10:$L$408,4,FALSE)/VLOOKUP($A207,'2017'!$F$10:$M$460,8,FALSE))*1000,#N/A)</f>
        <v>2.5050100200400802</v>
      </c>
      <c r="AA207" s="196">
        <f>IFERROR((VLOOKUP($A207,'1718'!$F$10:$L$408,4,FALSE)/VLOOKUP($A207,'2018'!$F$10:$N$460,9,FALSE))*1000,#N/A)</f>
        <v>1.4981273408239701</v>
      </c>
      <c r="AB207" s="196">
        <f>IFERROR((VLOOKUP($A207,'1819'!$F$10:$L$408,4,FALSE)/VLOOKUP($A207,'2018'!$F$10:$N$460,9,FALSE))*1000,#N/A)</f>
        <v>2.2471910112359552</v>
      </c>
      <c r="AC207" s="196">
        <f>IFERROR((VLOOKUP($A207,'1920'!$F$10:$L$408,4,FALSE)/VLOOKUP($A207,'2019'!$F$10:$N$464,8,FALSE))*1000,#N/A)</f>
        <v>3.2203725723345222</v>
      </c>
      <c r="AD207" s="196">
        <f>IFERROR((VLOOKUP($A207,'20 21'!$F$10:$M$408,4,FALSE)/VLOOKUP($A207,'2020'!$F$10:$N$469,8,FALSE))*1000,#N/A)</f>
        <v>2.7047827936472033</v>
      </c>
      <c r="AE207" s="196">
        <f>IFERROR((VLOOKUP($A207,'21 22'!$F$10:$M$408,4,FALSE)/VLOOKUP($A207,'2021'!$F$10:$N$469,8,FALSE))*1000,#N/A)</f>
        <v>3.1691085053996733</v>
      </c>
      <c r="AF207" s="196">
        <f>IFERROR((VLOOKUP($A207,'22 23'!$F$10:$M$408,4,FALSE)/VLOOKUP($A207,'2022'!$F$10:$N$469,8,FALSE))*1000,#N/A)</f>
        <v>1.6946690553430495</v>
      </c>
      <c r="AG207" s="196">
        <f>IFERROR((VLOOKUP($A207,'23 24'!$F$7:$M$408,4,FALSE)/VLOOKUP($A207,'2023'!$C$7:$N$469,9,FALSE))*1000,#N/A)</f>
        <v>1.6830564304777478</v>
      </c>
      <c r="AI207" s="196">
        <f>IFERROR((VLOOKUP($A207,'0910'!$F$10:$L$433,5,FALSE)/VLOOKUP($A207,'2010'!$C$5:$K$611,9,FALSE))*1000,#N/A)</f>
        <v>0</v>
      </c>
      <c r="AJ207" s="196">
        <f>IFERROR((VLOOKUP($A207,'1011'!$F$10:$L$433,5,FALSE)/VLOOKUP($A207,'2011'!$C$5:$K$611,9,FALSE))*1000,#N/A)</f>
        <v>0</v>
      </c>
      <c r="AK207" s="196">
        <f>IFERROR((VLOOKUP($A207,'1112'!$F$10:$L$408,5,FALSE)/VLOOKUP($A207,'2012'!$F$10:$M$460,8,FALSE))*1000,#N/A)</f>
        <v>0</v>
      </c>
      <c r="AL207" s="196">
        <f>IFERROR((VLOOKUP($A207,'1213'!$F$10:$L$408,5,FALSE)/VLOOKUP($A207,'2013'!$F$10:$M$460,8,FALSE))*1000,#N/A)</f>
        <v>0</v>
      </c>
      <c r="AM207" s="196">
        <f>IFERROR((VLOOKUP($A207,'1314'!$F$10:$L$408,5,FALSE)/VLOOKUP($A207,'2014'!$F$10:$M$460,8,FALSE))*1000,#N/A)</f>
        <v>0.25290844714213456</v>
      </c>
      <c r="AN207" s="196">
        <f>IFERROR((VLOOKUP($A207,'1415'!$F$10:$L$408,5,FALSE)/VLOOKUP($A207,'2015'!$F$10:$M$460,8,FALSE))*1000,#N/A)</f>
        <v>0</v>
      </c>
      <c r="AO207" s="196">
        <f>IFERROR((VLOOKUP($A207,'1516'!$F$10:$L$408,5,FALSE)/VLOOKUP($A207,'2016'!$F$10:$M$460,8,FALSE))*1000,#N/A)</f>
        <v>0.75471698113207542</v>
      </c>
      <c r="AP207" s="196">
        <f>IFERROR((VLOOKUP($A207,'1617'!$F$10:$L$408,5,FALSE)/VLOOKUP($A207,'2017'!$F$10:$M$460,8,FALSE))*1000,#N/A)</f>
        <v>0.50100200400801598</v>
      </c>
      <c r="AQ207" s="196">
        <f>IFERROR((VLOOKUP($A207,'1718'!$F$10:$L$408,5,FALSE)/VLOOKUP($A207,'2018'!$F$10:$N$460,9,FALSE))*1000,#N/A)</f>
        <v>0</v>
      </c>
      <c r="AR207" s="196">
        <f>IFERROR((VLOOKUP($A207,'1819'!$F$10:$L$408,5,FALSE)/VLOOKUP($A207,'2018'!$F$10:$N$460,9,FALSE))*1000,#N/A)</f>
        <v>0.49937578027465668</v>
      </c>
      <c r="AS207" s="196">
        <f>IFERROR((VLOOKUP($A207,'1920'!$F$10:$L$408,5,FALSE)/VLOOKUP($A207,'2019'!$F$10:$N$464,8,FALSE))*1000,#N/A)</f>
        <v>0</v>
      </c>
      <c r="AT207" s="196">
        <f>IFERROR((VLOOKUP($A207,'20 21'!$F$10:$L$408,5,FALSE)/VLOOKUP($A207,'2020'!$F$10:$N$469,8,FALSE))*1000,#N/A)</f>
        <v>2.7047827936472033</v>
      </c>
      <c r="AU207" s="196">
        <f>IFERROR((VLOOKUP($A207,'21 22'!$F$10:$L$408,5,FALSE)/VLOOKUP($A207,'2021'!$F$10:$N$469,8,FALSE))*1000,#N/A)</f>
        <v>0</v>
      </c>
      <c r="AV207" s="196">
        <f>IFERROR((VLOOKUP($A207,'22 23'!$F$10:$L$408,5,FALSE)/VLOOKUP($A207,'2022'!$F$10:$N$469,8,FALSE))*1000,#N/A)</f>
        <v>0</v>
      </c>
      <c r="AW207" s="196">
        <f>IFERROR((VLOOKUP($A207,'23 24'!$F$7:$M$408,5,FALSE)/VLOOKUP($A207,'2023'!$C$7:$N$469,9,FALSE))*1000,#N/A)</f>
        <v>0</v>
      </c>
      <c r="AY207" s="196">
        <f>IFERROR((VLOOKUP($A207,'0910'!$F$10:$L$433,6,FALSE)/VLOOKUP($A207,'2010'!$C$5:$K$611,9,FALSE))*1000,#N/A)</f>
        <v>0</v>
      </c>
      <c r="AZ207" s="196">
        <f>IFERROR((VLOOKUP($A207,'1011'!$F$10:$L$433,6,FALSE)/VLOOKUP($A207,'2011'!$C$5:$K$611,9,FALSE))*1000,#N/A)</f>
        <v>0</v>
      </c>
      <c r="BA207" s="196">
        <f>IFERROR((VLOOKUP($A207,'1112'!$F$10:$L$408,6,FALSE)/VLOOKUP($A207,'2012'!$F$10:$M$460,8,FALSE))*1000,#N/A)</f>
        <v>0</v>
      </c>
      <c r="BB207" s="196">
        <f>IFERROR((VLOOKUP($A207,'1213'!$F$10:$L$408,6,FALSE)/VLOOKUP($A207,'2013'!$F$10:$M$460,8,FALSE))*1000,#N/A)</f>
        <v>0</v>
      </c>
      <c r="BC207" s="196">
        <f>IFERROR((VLOOKUP($A207,'1314'!$F$10:$L$408,6,FALSE)/VLOOKUP($A207,'2014'!$F$10:$M$460,8,FALSE))*1000,#N/A)</f>
        <v>0.25290844714213456</v>
      </c>
      <c r="BD207" s="196">
        <f>IFERROR((VLOOKUP($A207,'1415'!$F$10:$L$408,6,FALSE)/VLOOKUP($A207,'2015'!$F$10:$M$460,8,FALSE))*1000,#N/A)</f>
        <v>0</v>
      </c>
      <c r="BE207" s="196">
        <f>IFERROR((VLOOKUP($A207,'1516'!$F$10:$L$408,6,FALSE)/VLOOKUP($A207,'2016'!$F$10:$M$460,8,FALSE))*1000,#N/A)</f>
        <v>0</v>
      </c>
      <c r="BF207" s="196">
        <f>IFERROR((VLOOKUP($A207,'1617'!$F$10:$L$408,6,FALSE)/VLOOKUP($A207,'2017'!$F$10:$M$460,8,FALSE))*1000,#N/A)</f>
        <v>0</v>
      </c>
      <c r="BG207" s="196">
        <f>IFERROR((VLOOKUP($A207,'1718'!$F$10:$L$408,6,FALSE)/VLOOKUP($A207,'2018'!$F$10:$N$460,9,FALSE))*1000,#N/A)</f>
        <v>0</v>
      </c>
      <c r="BH207" s="196">
        <f>IFERROR((VLOOKUP($A207,'1819'!$F$10:$L$408,6,FALSE)/VLOOKUP($A207,'2018'!$F$10:$N$460,9,FALSE))*1000,#N/A)</f>
        <v>0</v>
      </c>
      <c r="BI207" s="196">
        <f>IFERROR((VLOOKUP($A207,'1920'!$F$10:$L$408,6,FALSE)/VLOOKUP($A207,'2019'!$F$10:$N$464,8,FALSE))*1000,#N/A)</f>
        <v>0</v>
      </c>
      <c r="BJ207" s="196">
        <f>IFERROR((VLOOKUP($A207,'20 21'!$F$10:$L$408,6,FALSE)/VLOOKUP($A207,'2020'!$F$10:$N$469,8,FALSE))*1000,#N/A)</f>
        <v>0</v>
      </c>
      <c r="BK207" s="196">
        <f>IFERROR((VLOOKUP($A207,'21 22'!$F$10:$L$408,6,FALSE)/VLOOKUP($A207,'2021'!$F$10:$N$469,8,FALSE))*1000,#N/A)</f>
        <v>0</v>
      </c>
      <c r="BL207" s="196">
        <f>IFERROR((VLOOKUP($A207,'22 23'!$F$10:$L$408,6,FALSE)/VLOOKUP($A207,'2022'!$F$10:$N$469,8,FALSE))*1000,#N/A)</f>
        <v>0</v>
      </c>
      <c r="BM207" s="196">
        <f>IFERROR((VLOOKUP($A207,'23 24'!$F$7:$M$408,6,FALSE)/VLOOKUP($A207,'2023'!$C$7:$N$469,9,FALSE))*1000,#N/A)</f>
        <v>0</v>
      </c>
      <c r="BO207" s="196">
        <f>IFERROR((VLOOKUP($A207,'0910'!$F$10:$L$433,7,FALSE)/VLOOKUP($A207,'2010'!$C$5:$K$611,9,FALSE))*1000,#N/A)</f>
        <v>0.50787201625190448</v>
      </c>
      <c r="BP207" s="196">
        <f>IFERROR((VLOOKUP($A207,'1011'!$F$10:$L$433,7,FALSE)/VLOOKUP($A207,'2011'!$C$5:$K$611,9,FALSE))*1000,#N/A)</f>
        <v>1.5236160487557135</v>
      </c>
      <c r="BQ207" s="196">
        <f>IFERROR((VLOOKUP($A207,'1112'!$F$10:$L$408,7,FALSE)/VLOOKUP($A207,'2012'!$F$10:$M$460,8,FALSE))*1000,#N/A)</f>
        <v>2.5354969574036512</v>
      </c>
      <c r="BR207" s="196">
        <f>IFERROR((VLOOKUP($A207,'1213'!$F$10:$L$408,7,FALSE)/VLOOKUP($A207,'2013'!$F$10:$M$460,8,FALSE))*1000,#N/A)</f>
        <v>1.0134279199391945</v>
      </c>
      <c r="BS207" s="196">
        <f>IFERROR((VLOOKUP($A207,'1314'!$F$10:$L$408,7,FALSE)/VLOOKUP($A207,'2014'!$F$10:$M$460,8,FALSE))*1000,#N/A)</f>
        <v>1.2645422357106728</v>
      </c>
      <c r="BT207" s="196">
        <f>IFERROR((VLOOKUP($A207,'1415'!$F$10:$L$408,7,FALSE)/VLOOKUP($A207,'2015'!$F$10:$M$460,8,FALSE))*1000,#N/A)</f>
        <v>3.0287733467945483</v>
      </c>
      <c r="BU207" s="196">
        <f>IFERROR((VLOOKUP($A207,'1516'!$F$10:$L$408,7,FALSE)/VLOOKUP($A207,'2016'!$F$10:$M$460,8,FALSE))*1000,#N/A)</f>
        <v>2.0125786163522013</v>
      </c>
      <c r="BV207" s="196">
        <f>IFERROR((VLOOKUP($A207,'1617'!$F$10:$L$408,7,FALSE)/VLOOKUP($A207,'2017'!$F$10:$M$460,8,FALSE))*1000,#N/A)</f>
        <v>3.0060120240480961</v>
      </c>
      <c r="BW207" s="196">
        <f>IFERROR((VLOOKUP($A207,'1718'!$F$10:$L$408,7,FALSE)/VLOOKUP($A207,'2018'!$F$10:$N$460,9,FALSE))*1000,#N/A)</f>
        <v>1.4981273408239701</v>
      </c>
      <c r="BX207" s="196">
        <f>IFERROR((VLOOKUP($A207,'1819'!$F$10:$L$408,7,FALSE)/VLOOKUP($A207,'2018'!$F$10:$N$460,9,FALSE))*1000,#N/A)</f>
        <v>2.7465667915106118</v>
      </c>
      <c r="BY207" s="196">
        <f>IFERROR((VLOOKUP($A207,'1920'!$F$10:$L$408,7,FALSE)/VLOOKUP($A207,'2019'!$F$10:$N$464,8,FALSE))*1000,#N/A)</f>
        <v>3.2203725723345222</v>
      </c>
      <c r="BZ207" s="196">
        <f>IFERROR((VLOOKUP($A207,'20 21'!$F$10:$L$408,7,FALSE)/VLOOKUP($A207,'2020'!$F$10:$N$469,8,FALSE))*1000,#N/A)</f>
        <v>5.4095655872944066</v>
      </c>
      <c r="CA207" s="196">
        <f>IFERROR((VLOOKUP($A207,'21 22'!$F$10:$L$408,7,FALSE)/VLOOKUP($A207,'2021'!$F$10:$N$469,8,FALSE))*1000,#N/A)</f>
        <v>3.1691085053996733</v>
      </c>
      <c r="CB207" s="196">
        <f>IFERROR((VLOOKUP($A207,'22 23'!$F$10:$L$408,7,FALSE)/VLOOKUP($A207,'2022'!$F$10:$N$469,8,FALSE))*1000,#N/A)</f>
        <v>1.6946690553430495</v>
      </c>
      <c r="CC207" s="196">
        <f>IFERROR((VLOOKUP($A207,'23 24'!$F$7:$M$408,7,FALSE)/VLOOKUP($A207,'2023'!$C$7:$N$469,9,FALSE))*1000,#N/A)</f>
        <v>1.6830564304777478</v>
      </c>
      <c r="CE207" s="198">
        <f>IFERROR((VLOOKUP($A207,'0910'!$F$10:$S$433,9,FALSE)/VLOOKUP($A207,'2010'!$C$5:$K$611,9,FALSE))*1000,#N/A)</f>
        <v>1.2696800406297613</v>
      </c>
      <c r="CF207" s="198">
        <f>IFERROR((VLOOKUP($A207,'1011'!$F$10:$S$433,10,FALSE)/VLOOKUP($A207,'2011'!$C$5:$K$611,9,FALSE))*1000,#N/A)</f>
        <v>1.2696800406297613</v>
      </c>
      <c r="CG207" s="198">
        <f>IFERROR((VLOOKUP($A207,'1112'!$F$10:$S$408,9,FALSE)/VLOOKUP($A207,'2012'!$F$10:$M$460,8,FALSE))*1000,#N/A)</f>
        <v>1.0141987829614605</v>
      </c>
      <c r="CH207" s="198">
        <f>IFERROR((VLOOKUP($A207,'1213'!$F$10:$S$408,9,FALSE)/VLOOKUP($A207,'2013'!$F$10:$M$460,8,FALSE))*1000,#N/A)</f>
        <v>1.5201418799087916</v>
      </c>
      <c r="CI207" s="198">
        <f>IFERROR((VLOOKUP($A207,'1314'!$F$10:$S$408,9,FALSE)/VLOOKUP($A207,'2014'!$F$10:$M$460,8,FALSE))*1000,#N/A)</f>
        <v>1.2645422357106728</v>
      </c>
      <c r="CJ207" s="198">
        <f>IFERROR((VLOOKUP($A207,'1415'!$F$10:$S$408,9,FALSE)/VLOOKUP($A207,'2015'!$F$10:$M$460,8,FALSE))*1000,#N/A)</f>
        <v>1.2619888944977284</v>
      </c>
      <c r="CK207" s="198">
        <f>IFERROR((VLOOKUP($A207,'1516'!$F$10:$S$408,9,FALSE)/VLOOKUP($A207,'2016'!$F$10:$M$460,8,FALSE))*1000,#N/A)</f>
        <v>1.0062893081761006</v>
      </c>
      <c r="CL207" s="198">
        <f>IFERROR((VLOOKUP($A207,'1617'!$F$10:$S$408,9,FALSE)/VLOOKUP($A207,'2017'!$F$10:$M$460,8,FALSE))*1000,#N/A)</f>
        <v>2.2545090180360723</v>
      </c>
      <c r="CM207" s="198">
        <f>IFERROR((VLOOKUP($A207,'1718'!$F$10:$S$408,9,FALSE)/VLOOKUP($A207,'2018'!$F$10:$N$460,9,FALSE))*1000,#N/A)</f>
        <v>2.7465667915106118</v>
      </c>
      <c r="CN207" s="198">
        <f>IFERROR((VLOOKUP($A207,'1819'!$F$10:$S$408,9,FALSE)/VLOOKUP($A207,'2018'!$F$10:$N$460,9,FALSE))*1000,#N/A)</f>
        <v>2.9962546816479403</v>
      </c>
      <c r="CO207" s="198">
        <f>IFERROR((VLOOKUP($A207,'1920'!$F$10:$S$408,9,FALSE)/VLOOKUP($A207,'2019'!$F$10:$N$464,8,FALSE))*1000,#N/A)</f>
        <v>3.9635354736424886</v>
      </c>
      <c r="CP207" s="198">
        <f>IFERROR((VLOOKUP($A207,'20 21'!$F$10:$S$408,9,FALSE)/VLOOKUP($A207,'2020'!$F$10:$N$469,8,FALSE))*1000,#N/A)</f>
        <v>3.4424508282782584</v>
      </c>
      <c r="CQ207" s="198">
        <f>IFERROR((VLOOKUP($A207,'21 22'!$F$10:$S$408,9,FALSE)/VLOOKUP($A207,'2021'!$F$10:$N$469,8,FALSE))*1000,#N/A)</f>
        <v>3.4128860827381096</v>
      </c>
      <c r="CR207" s="198">
        <f>IFERROR((VLOOKUP($A207,'22 23'!$F$10:$S$408,9,FALSE)/VLOOKUP($A207,'2022'!$F$10:$N$469,8,FALSE))*1000,#N/A)</f>
        <v>2.905146952016656</v>
      </c>
      <c r="CS207" s="196">
        <f>IFERROR((VLOOKUP($A207,'23 24'!$F$7:$S$408,9,FALSE)/VLOOKUP($A207,'2023'!$C$7:$N$469,9,FALSE))*1000,#N/A)</f>
        <v>4.0874227597316732</v>
      </c>
      <c r="CU207" s="198">
        <f>IFERROR((VLOOKUP($A207,'0910'!$F$10:$S$433,10,FALSE)/VLOOKUP($A207,'2010'!$C$5:$K$611,9,FALSE))*1000,#N/A)</f>
        <v>0</v>
      </c>
      <c r="CV207" s="198">
        <f>IFERROR((VLOOKUP($A207,'1011'!$F$10:$S$433,11,FALSE)/VLOOKUP($A207,'2011'!$C$5:$K$611,9,FALSE))*1000,#N/A)</f>
        <v>0</v>
      </c>
      <c r="CW207" s="198">
        <f>IFERROR((VLOOKUP($A207,'1112'!$F$10:$S$408,10,FALSE)/VLOOKUP($A207,'2012'!$F$10:$M$460,8,FALSE))*1000,#N/A)</f>
        <v>0</v>
      </c>
      <c r="CX207" s="198">
        <f>IFERROR((VLOOKUP($A207,'1213'!$F$10:$S$408,10,FALSE)/VLOOKUP($A207,'2013'!$F$10:$M$460,8,FALSE))*1000,#N/A)</f>
        <v>0.50671395996959723</v>
      </c>
      <c r="CY207" s="198">
        <f>IFERROR((VLOOKUP($A207,'1314'!$F$10:$S$408,10,FALSE)/VLOOKUP($A207,'2014'!$F$10:$M$460,8,FALSE))*1000,#N/A)</f>
        <v>0</v>
      </c>
      <c r="CZ207" s="198">
        <f>IFERROR((VLOOKUP($A207,'1415'!$F$10:$S$408,10,FALSE)/VLOOKUP($A207,'2015'!$F$10:$M$460,8,FALSE))*1000,#N/A)</f>
        <v>0.75719333669863709</v>
      </c>
      <c r="DA207" s="198">
        <f>IFERROR((VLOOKUP($A207,'1516'!$F$10:$S$408,10,FALSE)/VLOOKUP($A207,'2016'!$F$10:$M$460,8,FALSE))*1000,#N/A)</f>
        <v>0.50314465408805031</v>
      </c>
      <c r="DB207" s="198">
        <f>IFERROR((VLOOKUP($A207,'1617'!$F$10:$S$408,10,FALSE)/VLOOKUP($A207,'2017'!$F$10:$M$460,8,FALSE))*1000,#N/A)</f>
        <v>0.75150300601202402</v>
      </c>
      <c r="DC207" s="198">
        <f>IFERROR((VLOOKUP($A207,'1718'!$F$10:$S$408,10,FALSE)/VLOOKUP($A207,'2018'!$F$10:$N$460,9,FALSE))*1000,#N/A)</f>
        <v>0.24968789013732834</v>
      </c>
      <c r="DD207" s="198">
        <f>IFERROR((VLOOKUP($A207,'1819'!$F$10:$S$408,10,FALSE)/VLOOKUP($A207,'2018'!$F$10:$N$460,9,FALSE))*1000,#N/A)</f>
        <v>0</v>
      </c>
      <c r="DE207" s="198">
        <f>IFERROR((VLOOKUP($A207,'1920'!$F$10:$S$408,10,FALSE)/VLOOKUP($A207,'2019'!$F$10:$N$464,8,FALSE))*1000,#N/A)</f>
        <v>0</v>
      </c>
      <c r="DF207" s="198">
        <f>IFERROR((VLOOKUP($A207,'20 21'!$F$10:$S$408,10,FALSE)/VLOOKUP($A207,'2020'!$F$10:$N$469,8,FALSE))*1000,#N/A)</f>
        <v>0.73766803463105546</v>
      </c>
      <c r="DG207" s="198">
        <f>IFERROR((VLOOKUP($A207,'21 22'!$F$10:$S$408,10,FALSE)/VLOOKUP($A207,'2021'!$F$10:$N$469,8,FALSE))*1000,#N/A)</f>
        <v>0</v>
      </c>
      <c r="DH207" s="198">
        <f>IFERROR((VLOOKUP($A207,'22 23'!$F$10:$S$408,10,FALSE)/VLOOKUP($A207,'2022'!$F$10:$N$469,8,FALSE))*1000,#N/A)</f>
        <v>0.72628673800416399</v>
      </c>
      <c r="DI207" s="196">
        <f>IFERROR((VLOOKUP($A207,'23 24'!$F$7:$S$408,10,FALSE)/VLOOKUP($A207,'2023'!$C$7:$N$469,9,FALSE))*1000,#N/A)</f>
        <v>1.6830564304777478</v>
      </c>
      <c r="DK207" s="198">
        <f>IFERROR((VLOOKUP($A207,'0910'!$F$10:$S$433,11,FALSE)/VLOOKUP($A207,'2010'!$C$5:$K$611,9,FALSE))*1000,#N/A)</f>
        <v>0</v>
      </c>
      <c r="DL207" s="198">
        <f>IFERROR((VLOOKUP($A207,'1011'!$F$10:$S$433,12,FALSE)/VLOOKUP($A207,'2011'!$C$5:$K$611,9,FALSE))*1000,#N/A)</f>
        <v>0</v>
      </c>
      <c r="DM207" s="198">
        <f>IFERROR((VLOOKUP($A207,'1112'!$F$10:$S$408,11,FALSE)/VLOOKUP($A207,'2012'!$F$10:$M$460,8,FALSE))*1000,#N/A)</f>
        <v>0</v>
      </c>
      <c r="DN207" s="198">
        <f>IFERROR((VLOOKUP($A207,'1213'!$F$10:$S$408,11,FALSE)/VLOOKUP($A207,'2013'!$F$10:$M$460,8,FALSE))*1000,#N/A)</f>
        <v>0</v>
      </c>
      <c r="DO207" s="198">
        <f>IFERROR((VLOOKUP($A207,'1314'!$F$10:$S$408,11,FALSE)/VLOOKUP($A207,'2014'!$F$10:$M$460,8,FALSE))*1000,#N/A)</f>
        <v>0</v>
      </c>
      <c r="DP207" s="198">
        <f>IFERROR((VLOOKUP($A207,'1415'!$F$10:$S$408,11,FALSE)/VLOOKUP($A207,'2015'!$F$10:$M$460,8,FALSE))*1000,#N/A)</f>
        <v>0</v>
      </c>
      <c r="DQ207" s="198">
        <f>IFERROR((VLOOKUP($A207,'1516'!$F$10:$S$408,11,FALSE)/VLOOKUP($A207,'2016'!$F$10:$M$460,8,FALSE))*1000,#N/A)</f>
        <v>0</v>
      </c>
      <c r="DR207" s="198">
        <f>IFERROR((VLOOKUP($A207,'1617'!$F$10:$S$408,11,FALSE)/VLOOKUP($A207,'2017'!$F$10:$M$460,8,FALSE))*1000,#N/A)</f>
        <v>0</v>
      </c>
      <c r="DS207" s="198">
        <f>IFERROR((VLOOKUP($A207,'1718'!$F$10:$S$408,11,FALSE)/VLOOKUP($A207,'2018'!$F$10:$N$460,9,FALSE))*1000,#N/A)</f>
        <v>0</v>
      </c>
      <c r="DT207" s="198">
        <f>IFERROR((VLOOKUP($A207,'1819'!$F$10:$S$408,11,FALSE)/VLOOKUP($A207,'2018'!$F$10:$N$460,9,FALSE))*1000,#N/A)</f>
        <v>0</v>
      </c>
      <c r="DU207" s="198">
        <f>IFERROR((VLOOKUP($A207,'1920'!$F$10:$S$408,11,FALSE)/VLOOKUP($A207,'2019'!$F$10:$N$464,8,FALSE))*1000,#N/A)</f>
        <v>0</v>
      </c>
      <c r="DV207" s="198">
        <f>IFERROR((VLOOKUP($A207,'20 21'!$F$10:$S$408,11,FALSE)/VLOOKUP($A207,'2020'!$F$10:$N$469,8,FALSE))*1000,#N/A)</f>
        <v>0</v>
      </c>
      <c r="DW207" s="198">
        <f>IFERROR((VLOOKUP($A207,'21 22'!$F$10:$S$408,11,FALSE)/VLOOKUP($A207,'2021'!$F$10:$N$469,8,FALSE))*1000,#N/A)</f>
        <v>0</v>
      </c>
      <c r="DX207" s="198">
        <f>IFERROR((VLOOKUP($A207,'22 23'!$F$10:$S$408,11,FALSE)/VLOOKUP($A207,'2022'!$F$10:$N$469,8,FALSE))*1000,#N/A)</f>
        <v>0</v>
      </c>
      <c r="DY207" s="196">
        <f>IFERROR((VLOOKUP($A207,'23 24'!$F$7:$S$408,11,FALSE)/VLOOKUP($A207,'2023'!$C$7:$N$469,9,FALSE))*1000,#N/A)</f>
        <v>0</v>
      </c>
      <c r="EA207" s="198">
        <f>IFERROR((VLOOKUP($A207,'0910'!$F$10:$S$433,12,FALSE)/VLOOKUP($A207,'2010'!$C$5:$K$611,9,FALSE))*1000,#N/A)</f>
        <v>1.2696800406297613</v>
      </c>
      <c r="EB207" s="198">
        <f>IFERROR((VLOOKUP($A207,'1011'!$F$10:$S$433,13,FALSE)/VLOOKUP($A207,'2011'!$C$5:$K$611,9,FALSE))*1000,#N/A)</f>
        <v>1.2696800406297613</v>
      </c>
      <c r="EC207" s="198">
        <f>IFERROR((VLOOKUP($A207,'1112'!$F$10:$S$408,12,FALSE)/VLOOKUP($A207,'2012'!$F$10:$M$460,8,FALSE))*1000,#N/A)</f>
        <v>1.0141987829614605</v>
      </c>
      <c r="ED207" s="198">
        <f>IFERROR((VLOOKUP($A207,'1213'!$F$10:$S$408,12,FALSE)/VLOOKUP($A207,'2013'!$F$10:$M$460,8,FALSE))*1000,#N/A)</f>
        <v>2.0268558398783889</v>
      </c>
      <c r="EE207" s="198">
        <f>IFERROR((VLOOKUP($A207,'1314'!$F$10:$S$408,12,FALSE)/VLOOKUP($A207,'2014'!$F$10:$M$460,8,FALSE))*1000,#N/A)</f>
        <v>1.2645422357106728</v>
      </c>
      <c r="EF207" s="198">
        <f>IFERROR((VLOOKUP($A207,'1415'!$F$10:$S$408,12,FALSE)/VLOOKUP($A207,'2015'!$F$10:$M$460,8,FALSE))*1000,#N/A)</f>
        <v>2.0191822311963654</v>
      </c>
      <c r="EG207" s="198">
        <f>IFERROR((VLOOKUP($A207,'1516'!$F$10:$S$408,12,FALSE)/VLOOKUP($A207,'2016'!$F$10:$M$460,8,FALSE))*1000,#N/A)</f>
        <v>1.5094339622641508</v>
      </c>
      <c r="EH207" s="198">
        <f>IFERROR((VLOOKUP($A207,'1617'!$F$10:$S$408,12,FALSE)/VLOOKUP($A207,'2017'!$F$10:$M$460,8,FALSE))*1000,#N/A)</f>
        <v>3.0060120240480961</v>
      </c>
      <c r="EI207" s="198">
        <f>IFERROR((VLOOKUP($A207,'1718'!$F$10:$S$408,12,FALSE)/VLOOKUP($A207,'2018'!$F$10:$N$460,9,FALSE))*1000,#N/A)</f>
        <v>2.9962546816479403</v>
      </c>
      <c r="EJ207" s="198">
        <f>IFERROR((VLOOKUP($A207,'1819'!$F$10:$S$408,12,FALSE)/VLOOKUP($A207,'2018'!$F$10:$N$460,9,FALSE))*1000,#N/A)</f>
        <v>2.9962546816479403</v>
      </c>
      <c r="EK207" s="198">
        <f>IFERROR((VLOOKUP($A207,'1920'!$F$10:$S$408,12,FALSE)/VLOOKUP($A207,'2019'!$F$10:$N$464,8,FALSE))*1000,#N/A)</f>
        <v>3.9635354736424886</v>
      </c>
      <c r="EL207" s="198">
        <f>IFERROR((VLOOKUP($A207,'20 21'!$F$10:$S$408,12,FALSE)/VLOOKUP($A207,'2020'!$F$10:$N$469,8,FALSE))*1000,#N/A)</f>
        <v>4.1801188629093131</v>
      </c>
      <c r="EM207" s="198">
        <f>IFERROR((VLOOKUP($A207,'21 22'!$F$10:$S$408,12,FALSE)/VLOOKUP($A207,'2021'!$F$10:$N$469,8,FALSE))*1000,#N/A)</f>
        <v>3.4128860827381096</v>
      </c>
      <c r="EN207" s="198">
        <f>IFERROR((VLOOKUP($A207,'22 23'!$F$10:$S$408,12,FALSE)/VLOOKUP($A207,'2022'!$F$10:$N$469,8,FALSE))*1000,#N/A)</f>
        <v>3.8735292693555414</v>
      </c>
      <c r="EO207" s="196">
        <f>IFERROR((VLOOKUP($A207,'23 24'!$F$7:$S$408,12,FALSE)/VLOOKUP($A207,'2023'!$C$7:$N$469,9,FALSE))*1000,#N/A)</f>
        <v>5.7704791902094206</v>
      </c>
    </row>
    <row r="208" spans="1:145" x14ac:dyDescent="0.3">
      <c r="A208" t="s">
        <v>1681</v>
      </c>
      <c r="B208" t="s">
        <v>1743</v>
      </c>
      <c r="C208" t="str">
        <f>IF(VLOOKUP($A208,'0910'!$F$10:$L$433,1,FALSE)=VLOOKUP($A208,'2010'!$C$5:$K$611,1,FALSE),VLOOKUP($A208,'0910'!$F$10:$L$433,1,FALSE),FALSE)</f>
        <v>Peterborough</v>
      </c>
      <c r="D208" t="str">
        <f>IF(VLOOKUP($A208,'1011'!$F$10:$L$433,1,FALSE)=VLOOKUP($A208,'2011'!$C$5:$K$611,1,FALSE),VLOOKUP($A208,'1011'!$F$10:$L$433,1,FALSE),FALSE)</f>
        <v>Peterborough</v>
      </c>
      <c r="E208" t="str">
        <f>IF(VLOOKUP(A208,'1112'!$F$10:$L$408,1,FALSE)=VLOOKUP(A208,'2012'!$F$10:$M$460,1,FALSE),VLOOKUP(A208,'1112'!$F$10:$L$408,1,FALSE),FALSE)</f>
        <v>Peterborough</v>
      </c>
      <c r="F208" t="str">
        <f>IF(VLOOKUP($A208,'1213'!$F$10:$L$408,1,FALSE)=VLOOKUP($A208,'2013'!$F$10:$M$460,1,FALSE),VLOOKUP($A208,'1213'!$F$10:$L$408,1,FALSE),FALSE)</f>
        <v>Peterborough</v>
      </c>
      <c r="G208" t="str">
        <f>IF(VLOOKUP($A208,'1314'!$F$10:$L$408,1,FALSE)=VLOOKUP($A208,'2014'!$F$10:$M$460,1,FALSE),VLOOKUP($A208,'1314'!$F$10:$L$408,1,FALSE),FALSE)</f>
        <v>Peterborough</v>
      </c>
      <c r="H208" t="str">
        <f>IF(VLOOKUP($A208,'1415'!$F$10:$L$408,1,FALSE)=VLOOKUP($A208,'2015'!$F$10:$M$460,1,FALSE),VLOOKUP($A208,'1415'!$F$10:$L$408,1,FALSE),FALSE)</f>
        <v>Peterborough</v>
      </c>
      <c r="I208" t="str">
        <f>IF(VLOOKUP($A208,'1516'!$F$10:$L$408,1,FALSE)=VLOOKUP($A208,'2015'!$F$10:$M$460,1,FALSE),VLOOKUP($A208,'1516'!$F$10:$L$408,1,FALSE),FALSE)</f>
        <v>Peterborough</v>
      </c>
      <c r="J208" t="str">
        <f>IF(VLOOKUP($A208,'1617'!$F$10:$L$408,1,FALSE)=VLOOKUP($A208,'2016'!$F$10:$M$460,1,FALSE),VLOOKUP($A208,'1617'!$F$10:$L$408,1,FALSE),FALSE)</f>
        <v>Peterborough</v>
      </c>
      <c r="K208" t="str">
        <f>IF(VLOOKUP($A208,'1718'!$F$10:$M$408,1,FALSE)=VLOOKUP($A208,'2017'!$F$10:$M$460,1,FALSE),VLOOKUP($A208,'1718'!$F$10:$M$408,1,FALSE),FALSE)</f>
        <v>Peterborough</v>
      </c>
      <c r="L208" t="str">
        <f>IF(VLOOKUP($A208,'1819'!$F$10:$M$408,1,FALSE)=VLOOKUP($A208,'2018'!$F$10:$M$460,1,FALSE),VLOOKUP($A208,'1819'!$F$10:$M$408,1,FALSE),FALSE)</f>
        <v>Peterborough</v>
      </c>
      <c r="M208" t="str">
        <f>IF(VLOOKUP($A208,'1920'!$F$10:$M$408,1,FALSE)=VLOOKUP($A208,'2019'!$F$10:$M$464,1,FALSE),VLOOKUP($A208,'1920'!$F$10:$M$408,1,FALSE),FALSE)</f>
        <v>Peterborough</v>
      </c>
      <c r="N208" t="str">
        <f>IF(VLOOKUP($A208,'20 21'!$F$10:$N$408,1,FALSE)=VLOOKUP($A208,'2020'!$F$10:$O$468,1,FALSE),VLOOKUP($A208,'20 21'!$F$10:$N$408,1,FALSE),FALSE)</f>
        <v>Peterborough</v>
      </c>
      <c r="O208" t="str">
        <f>IF(VLOOKUP($A208,'21 22'!$F$10:$N$408,1,FALSE)=VLOOKUP($A208,'2021'!$F$10:$O$471,1,FALSE),VLOOKUP($A208,'21 22'!$F$10:$N$408,1,FALSE),FALSE)</f>
        <v>Peterborough</v>
      </c>
      <c r="P208" t="str">
        <f>IF(VLOOKUP($A208,'22 23'!$F$10:$N$408,1,FALSE)=VLOOKUP($A208,'2022'!$F$10:$O$468,1,FALSE),VLOOKUP($A208,'22 23'!$F$10:$N$408,1,FALSE),FALSE)</f>
        <v>Peterborough</v>
      </c>
      <c r="Q208" t="str">
        <f>IF(VLOOKUP($A208,'23 24'!$F$7:$N$408,1,FALSE)=VLOOKUP($A208,'2023'!$C$7:$O$468,1,FALSE),VLOOKUP($A208,'23 24'!$F$7:$N$408,1,FALSE),FALSE)</f>
        <v>Peterborough</v>
      </c>
      <c r="S208" s="196">
        <f>IFERROR((VLOOKUP($A208,'0910'!$F$10:$L$433,4,FALSE)/VLOOKUP($A208,'2010'!$C$5:$K$611,9,FALSE))*1000,#N/A)</f>
        <v>3.8117770767613042</v>
      </c>
      <c r="T208" s="196">
        <f>IFERROR((VLOOKUP($A208,'1011'!$F$10:$L$433,4,FALSE)/VLOOKUP($A208,'2011'!$C$5:$K$611,9,FALSE))*1000,#N/A)</f>
        <v>6.5138092756644088</v>
      </c>
      <c r="U208" s="196">
        <f>IFERROR((VLOOKUP($A208,'1112'!$F$10:$L$408,4,FALSE)/VLOOKUP($A208,'2012'!$F$10:$M$460,8,FALSE))*1000,#N/A)</f>
        <v>6.064516129032258</v>
      </c>
      <c r="V208" s="196">
        <f>IFERROR((VLOOKUP($A208,'1213'!$F$10:$L$408,4,FALSE)/VLOOKUP($A208,'2013'!$F$10:$M$460,8,FALSE))*1000,#N/A)</f>
        <v>6.6436693496869816</v>
      </c>
      <c r="W208" s="196">
        <f>IFERROR((VLOOKUP($A208,'1314'!$F$10:$L$408,4,FALSE)/VLOOKUP($A208,'2014'!$F$10:$M$460,8,FALSE))*1000,#N/A)</f>
        <v>8.2132928986606011</v>
      </c>
      <c r="X208" s="196">
        <f>IFERROR((VLOOKUP($A208,'1415'!$F$10:$L$408,4,FALSE)/VLOOKUP($A208,'2015'!$F$10:$M$460,8,FALSE))*1000,#N/A)</f>
        <v>7.3310139165009938</v>
      </c>
      <c r="Y208" s="196">
        <f>IFERROR((VLOOKUP($A208,'1516'!$F$10:$L$408,4,FALSE)/VLOOKUP($A208,'2016'!$F$10:$M$460,8,FALSE))*1000,#N/A)</f>
        <v>7.4938574938574938</v>
      </c>
      <c r="Z208" s="196">
        <f>IFERROR((VLOOKUP($A208,'1617'!$F$10:$L$408,4,FALSE)/VLOOKUP($A208,'2017'!$F$10:$M$460,8,FALSE))*1000,#N/A)</f>
        <v>7.7481840193704601</v>
      </c>
      <c r="AA208" s="196">
        <f>IFERROR((VLOOKUP($A208,'1718'!$F$10:$L$408,4,FALSE)/VLOOKUP($A208,'2018'!$F$10:$N$460,9,FALSE))*1000,#N/A)</f>
        <v>6.2417476893530193</v>
      </c>
      <c r="AB208" s="196">
        <f>IFERROR((VLOOKUP($A208,'1819'!$F$10:$L$408,4,FALSE)/VLOOKUP($A208,'2018'!$F$10:$N$460,9,FALSE))*1000,#N/A)</f>
        <v>6.6018485175849237</v>
      </c>
      <c r="AC208" s="196">
        <f>IFERROR((VLOOKUP($A208,'1920'!$F$10:$L$408,4,FALSE)/VLOOKUP($A208,'2019'!$F$10:$N$464,8,FALSE))*1000,#N/A)</f>
        <v>8.8853084386736008</v>
      </c>
      <c r="AD208" s="196">
        <f>IFERROR((VLOOKUP($A208,'20 21'!$F$10:$M$408,4,FALSE)/VLOOKUP($A208,'2020'!$F$10:$N$469,8,FALSE))*1000,#N/A)</f>
        <v>4.3907996570554371</v>
      </c>
      <c r="AE208" s="196">
        <f>IFERROR((VLOOKUP($A208,'21 22'!$F$10:$M$408,4,FALSE)/VLOOKUP($A208,'2021'!$F$10:$N$469,8,FALSE))*1000,#N/A)</f>
        <v>6.7119438471952035</v>
      </c>
      <c r="AF208" s="196">
        <f>IFERROR((VLOOKUP($A208,'22 23'!$F$10:$M$408,4,FALSE)/VLOOKUP($A208,'2022'!$F$10:$N$469,8,FALSE))*1000,#N/A)</f>
        <v>7.3115860517435323</v>
      </c>
      <c r="AG208" s="196">
        <f>IFERROR((VLOOKUP($A208,'23 24'!$F$7:$M$408,4,FALSE)/VLOOKUP($A208,'2023'!$C$7:$N$469,9,FALSE))*1000,#N/A)</f>
        <v>5.9108905369988296</v>
      </c>
      <c r="AI208" s="196">
        <f>IFERROR((VLOOKUP($A208,'0910'!$F$10:$L$433,5,FALSE)/VLOOKUP($A208,'2010'!$C$5:$K$611,9,FALSE))*1000,#N/A)</f>
        <v>3.0231335436382754</v>
      </c>
      <c r="AJ208" s="196">
        <f>IFERROR((VLOOKUP($A208,'1011'!$F$10:$L$433,5,FALSE)/VLOOKUP($A208,'2011'!$C$5:$K$611,9,FALSE))*1000,#N/A)</f>
        <v>2.214695153725899</v>
      </c>
      <c r="AK208" s="196">
        <f>IFERROR((VLOOKUP($A208,'1112'!$F$10:$L$408,5,FALSE)/VLOOKUP($A208,'2012'!$F$10:$M$460,8,FALSE))*1000,#N/A)</f>
        <v>2.5806451612903225</v>
      </c>
      <c r="AL208" s="196">
        <f>IFERROR((VLOOKUP($A208,'1213'!$F$10:$L$408,5,FALSE)/VLOOKUP($A208,'2013'!$F$10:$M$460,8,FALSE))*1000,#N/A)</f>
        <v>1.7886802095311103</v>
      </c>
      <c r="AM208" s="196">
        <f>IFERROR((VLOOKUP($A208,'1314'!$F$10:$L$408,5,FALSE)/VLOOKUP($A208,'2014'!$F$10:$M$460,8,FALSE))*1000,#N/A)</f>
        <v>2.274450341167551</v>
      </c>
      <c r="AN208" s="196">
        <f>IFERROR((VLOOKUP($A208,'1415'!$F$10:$L$408,5,FALSE)/VLOOKUP($A208,'2015'!$F$10:$M$460,8,FALSE))*1000,#N/A)</f>
        <v>2.3608349900596419</v>
      </c>
      <c r="AO208" s="196">
        <f>IFERROR((VLOOKUP($A208,'1516'!$F$10:$L$408,5,FALSE)/VLOOKUP($A208,'2016'!$F$10:$M$460,8,FALSE))*1000,#N/A)</f>
        <v>0.61425061425061422</v>
      </c>
      <c r="AP208" s="196">
        <f>IFERROR((VLOOKUP($A208,'1617'!$F$10:$L$408,5,FALSE)/VLOOKUP($A208,'2017'!$F$10:$M$460,8,FALSE))*1000,#N/A)</f>
        <v>0.84745762711864403</v>
      </c>
      <c r="AQ208" s="196">
        <f>IFERROR((VLOOKUP($A208,'1718'!$F$10:$L$408,5,FALSE)/VLOOKUP($A208,'2018'!$F$10:$N$460,9,FALSE))*1000,#N/A)</f>
        <v>0.60016804705317495</v>
      </c>
      <c r="AR208" s="196">
        <f>IFERROR((VLOOKUP($A208,'1819'!$F$10:$L$408,5,FALSE)/VLOOKUP($A208,'2018'!$F$10:$N$460,9,FALSE))*1000,#N/A)</f>
        <v>2.5207057976233345</v>
      </c>
      <c r="AS208" s="196">
        <f>IFERROR((VLOOKUP($A208,'1920'!$F$10:$L$408,5,FALSE)/VLOOKUP($A208,'2019'!$F$10:$N$464,8,FALSE))*1000,#N/A)</f>
        <v>1.4216493501877763</v>
      </c>
      <c r="AT208" s="196">
        <f>IFERROR((VLOOKUP($A208,'20 21'!$F$10:$L$408,5,FALSE)/VLOOKUP($A208,'2020'!$F$10:$N$469,8,FALSE))*1000,#N/A)</f>
        <v>0.34664207818858717</v>
      </c>
      <c r="AU208" s="196">
        <f>IFERROR((VLOOKUP($A208,'21 22'!$F$10:$L$408,5,FALSE)/VLOOKUP($A208,'2021'!$F$10:$N$469,8,FALSE))*1000,#N/A)</f>
        <v>1.5926646417073365</v>
      </c>
      <c r="AV208" s="196">
        <f>IFERROR((VLOOKUP($A208,'22 23'!$F$10:$L$408,5,FALSE)/VLOOKUP($A208,'2022'!$F$10:$N$469,8,FALSE))*1000,#N/A)</f>
        <v>2.4746906636670416</v>
      </c>
      <c r="AW208" s="196">
        <f>IFERROR((VLOOKUP($A208,'23 24'!$F$7:$M$408,5,FALSE)/VLOOKUP($A208,'2023'!$C$7:$N$469,9,FALSE))*1000,#N/A)</f>
        <v>5.3532593542630904</v>
      </c>
      <c r="AY208" s="196">
        <f>IFERROR((VLOOKUP($A208,'0910'!$F$10:$L$433,6,FALSE)/VLOOKUP($A208,'2010'!$C$5:$K$611,9,FALSE))*1000,#N/A)</f>
        <v>0</v>
      </c>
      <c r="AZ208" s="196">
        <f>IFERROR((VLOOKUP($A208,'1011'!$F$10:$L$433,6,FALSE)/VLOOKUP($A208,'2011'!$C$5:$K$611,9,FALSE))*1000,#N/A)</f>
        <v>0</v>
      </c>
      <c r="BA208" s="196">
        <f>IFERROR((VLOOKUP($A208,'1112'!$F$10:$L$408,6,FALSE)/VLOOKUP($A208,'2012'!$F$10:$M$460,8,FALSE))*1000,#N/A)</f>
        <v>0</v>
      </c>
      <c r="BB208" s="196">
        <f>IFERROR((VLOOKUP($A208,'1213'!$F$10:$L$408,6,FALSE)/VLOOKUP($A208,'2013'!$F$10:$M$460,8,FALSE))*1000,#N/A)</f>
        <v>0</v>
      </c>
      <c r="BC208" s="196">
        <f>IFERROR((VLOOKUP($A208,'1314'!$F$10:$L$408,6,FALSE)/VLOOKUP($A208,'2014'!$F$10:$M$460,8,FALSE))*1000,#N/A)</f>
        <v>0</v>
      </c>
      <c r="BD208" s="196">
        <f>IFERROR((VLOOKUP($A208,'1415'!$F$10:$L$408,6,FALSE)/VLOOKUP($A208,'2015'!$F$10:$M$460,8,FALSE))*1000,#N/A)</f>
        <v>0</v>
      </c>
      <c r="BE208" s="196">
        <f>IFERROR((VLOOKUP($A208,'1516'!$F$10:$L$408,6,FALSE)/VLOOKUP($A208,'2016'!$F$10:$M$460,8,FALSE))*1000,#N/A)</f>
        <v>0</v>
      </c>
      <c r="BF208" s="196">
        <f>IFERROR((VLOOKUP($A208,'1617'!$F$10:$L$408,6,FALSE)/VLOOKUP($A208,'2017'!$F$10:$M$460,8,FALSE))*1000,#N/A)</f>
        <v>0</v>
      </c>
      <c r="BG208" s="196">
        <f>IFERROR((VLOOKUP($A208,'1718'!$F$10:$L$408,6,FALSE)/VLOOKUP($A208,'2018'!$F$10:$N$460,9,FALSE))*1000,#N/A)</f>
        <v>0</v>
      </c>
      <c r="BH208" s="196">
        <f>IFERROR((VLOOKUP($A208,'1819'!$F$10:$L$408,6,FALSE)/VLOOKUP($A208,'2018'!$F$10:$N$460,9,FALSE))*1000,#N/A)</f>
        <v>0</v>
      </c>
      <c r="BI208" s="196">
        <f>IFERROR((VLOOKUP($A208,'1920'!$F$10:$L$408,6,FALSE)/VLOOKUP($A208,'2019'!$F$10:$N$464,8,FALSE))*1000,#N/A)</f>
        <v>0</v>
      </c>
      <c r="BJ208" s="196">
        <f>IFERROR((VLOOKUP($A208,'20 21'!$F$10:$L$408,6,FALSE)/VLOOKUP($A208,'2020'!$F$10:$N$469,8,FALSE))*1000,#N/A)</f>
        <v>0</v>
      </c>
      <c r="BK208" s="196">
        <f>IFERROR((VLOOKUP($A208,'21 22'!$F$10:$L$408,6,FALSE)/VLOOKUP($A208,'2021'!$F$10:$N$469,8,FALSE))*1000,#N/A)</f>
        <v>0</v>
      </c>
      <c r="BL208" s="196">
        <f>IFERROR((VLOOKUP($A208,'22 23'!$F$10:$L$408,6,FALSE)/VLOOKUP($A208,'2022'!$F$10:$N$469,8,FALSE))*1000,#N/A)</f>
        <v>0</v>
      </c>
      <c r="BM208" s="196">
        <f>IFERROR((VLOOKUP($A208,'23 24'!$F$7:$M$408,6,FALSE)/VLOOKUP($A208,'2023'!$C$7:$N$469,9,FALSE))*1000,#N/A)</f>
        <v>0</v>
      </c>
      <c r="BO208" s="196">
        <f>IFERROR((VLOOKUP($A208,'0910'!$F$10:$L$433,7,FALSE)/VLOOKUP($A208,'2010'!$C$5:$K$611,9,FALSE))*1000,#N/A)</f>
        <v>6.8349106203995795</v>
      </c>
      <c r="BP208" s="196">
        <f>IFERROR((VLOOKUP($A208,'1011'!$F$10:$L$433,7,FALSE)/VLOOKUP($A208,'2011'!$C$5:$K$611,9,FALSE))*1000,#N/A)</f>
        <v>8.7285044293903074</v>
      </c>
      <c r="BQ208" s="196">
        <f>IFERROR((VLOOKUP($A208,'1112'!$F$10:$L$408,7,FALSE)/VLOOKUP($A208,'2012'!$F$10:$M$460,8,FALSE))*1000,#N/A)</f>
        <v>8.6451612903225801</v>
      </c>
      <c r="BR208" s="196">
        <f>IFERROR((VLOOKUP($A208,'1213'!$F$10:$L$408,7,FALSE)/VLOOKUP($A208,'2013'!$F$10:$M$460,8,FALSE))*1000,#N/A)</f>
        <v>8.4323495592180908</v>
      </c>
      <c r="BS208" s="196">
        <f>IFERROR((VLOOKUP($A208,'1314'!$F$10:$L$408,7,FALSE)/VLOOKUP($A208,'2014'!$F$10:$M$460,8,FALSE))*1000,#N/A)</f>
        <v>10.61410159211524</v>
      </c>
      <c r="BT208" s="196">
        <f>IFERROR((VLOOKUP($A208,'1415'!$F$10:$L$408,7,FALSE)/VLOOKUP($A208,'2015'!$F$10:$M$460,8,FALSE))*1000,#N/A)</f>
        <v>9.6918489065606366</v>
      </c>
      <c r="BU208" s="196">
        <f>IFERROR((VLOOKUP($A208,'1516'!$F$10:$L$408,7,FALSE)/VLOOKUP($A208,'2016'!$F$10:$M$460,8,FALSE))*1000,#N/A)</f>
        <v>8.1081081081081088</v>
      </c>
      <c r="BV208" s="196">
        <f>IFERROR((VLOOKUP($A208,'1617'!$F$10:$L$408,7,FALSE)/VLOOKUP($A208,'2017'!$F$10:$M$460,8,FALSE))*1000,#N/A)</f>
        <v>8.5956416464891046</v>
      </c>
      <c r="BW208" s="196">
        <f>IFERROR((VLOOKUP($A208,'1718'!$F$10:$L$408,7,FALSE)/VLOOKUP($A208,'2018'!$F$10:$N$460,9,FALSE))*1000,#N/A)</f>
        <v>6.8419157364061931</v>
      </c>
      <c r="BX208" s="196">
        <f>IFERROR((VLOOKUP($A208,'1819'!$F$10:$L$408,7,FALSE)/VLOOKUP($A208,'2018'!$F$10:$N$460,9,FALSE))*1000,#N/A)</f>
        <v>9.1225543152082587</v>
      </c>
      <c r="BY208" s="196">
        <f>IFERROR((VLOOKUP($A208,'1920'!$F$10:$L$408,7,FALSE)/VLOOKUP($A208,'2019'!$F$10:$N$464,8,FALSE))*1000,#N/A)</f>
        <v>10.425428568043692</v>
      </c>
      <c r="BZ208" s="196">
        <f>IFERROR((VLOOKUP($A208,'20 21'!$F$10:$L$408,7,FALSE)/VLOOKUP($A208,'2020'!$F$10:$N$469,8,FALSE))*1000,#N/A)</f>
        <v>4.8529890946402192</v>
      </c>
      <c r="CA208" s="196">
        <f>IFERROR((VLOOKUP($A208,'21 22'!$F$10:$L$408,7,FALSE)/VLOOKUP($A208,'2021'!$F$10:$N$469,8,FALSE))*1000,#N/A)</f>
        <v>8.1908467287805884</v>
      </c>
      <c r="CB208" s="196">
        <f>IFERROR((VLOOKUP($A208,'22 23'!$F$10:$L$408,7,FALSE)/VLOOKUP($A208,'2022'!$F$10:$N$469,8,FALSE))*1000,#N/A)</f>
        <v>9.7862767154105743</v>
      </c>
      <c r="CC208" s="196">
        <f>IFERROR((VLOOKUP($A208,'23 24'!$F$7:$M$408,7,FALSE)/VLOOKUP($A208,'2023'!$C$7:$N$469,9,FALSE))*1000,#N/A)</f>
        <v>11.264149891261919</v>
      </c>
      <c r="CE208" s="198">
        <f>IFERROR((VLOOKUP($A208,'0910'!$F$10:$S$433,9,FALSE)/VLOOKUP($A208,'2010'!$C$5:$K$611,9,FALSE))*1000,#N/A)</f>
        <v>6.309148264984227</v>
      </c>
      <c r="CF208" s="198">
        <f>IFERROR((VLOOKUP($A208,'1011'!$F$10:$S$433,10,FALSE)/VLOOKUP($A208,'2011'!$C$5:$K$611,9,FALSE))*1000,#N/A)</f>
        <v>5.080771235018239</v>
      </c>
      <c r="CG208" s="198">
        <f>IFERROR((VLOOKUP($A208,'1112'!$F$10:$S$408,9,FALSE)/VLOOKUP($A208,'2012'!$F$10:$M$460,8,FALSE))*1000,#N/A)</f>
        <v>7.4838709677419351</v>
      </c>
      <c r="CH208" s="198">
        <f>IFERROR((VLOOKUP($A208,'1213'!$F$10:$S$408,9,FALSE)/VLOOKUP($A208,'2013'!$F$10:$M$460,8,FALSE))*1000,#N/A)</f>
        <v>5.8770921170307906</v>
      </c>
      <c r="CI208" s="198">
        <f>IFERROR((VLOOKUP($A208,'1314'!$F$10:$S$408,9,FALSE)/VLOOKUP($A208,'2014'!$F$10:$M$460,8,FALSE))*1000,#N/A)</f>
        <v>7.3287844326509983</v>
      </c>
      <c r="CJ208" s="198">
        <f>IFERROR((VLOOKUP($A208,'1415'!$F$10:$S$408,9,FALSE)/VLOOKUP($A208,'2015'!$F$10:$M$460,8,FALSE))*1000,#N/A)</f>
        <v>6.9582504970178931</v>
      </c>
      <c r="CK208" s="198">
        <f>IFERROR((VLOOKUP($A208,'1516'!$F$10:$S$408,9,FALSE)/VLOOKUP($A208,'2016'!$F$10:$M$460,8,FALSE))*1000,#N/A)</f>
        <v>7.73955773955774</v>
      </c>
      <c r="CL208" s="198">
        <f>IFERROR((VLOOKUP($A208,'1617'!$F$10:$S$408,9,FALSE)/VLOOKUP($A208,'2017'!$F$10:$M$460,8,FALSE))*1000,#N/A)</f>
        <v>7.9903147699757859</v>
      </c>
      <c r="CM208" s="198">
        <f>IFERROR((VLOOKUP($A208,'1718'!$F$10:$S$408,9,FALSE)/VLOOKUP($A208,'2018'!$F$10:$N$460,9,FALSE))*1000,#N/A)</f>
        <v>6.721882126995558</v>
      </c>
      <c r="CN208" s="198">
        <f>IFERROR((VLOOKUP($A208,'1819'!$F$10:$S$408,9,FALSE)/VLOOKUP($A208,'2018'!$F$10:$N$460,9,FALSE))*1000,#N/A)</f>
        <v>9.482655143440164</v>
      </c>
      <c r="CO208" s="198">
        <f>IFERROR((VLOOKUP($A208,'1920'!$F$10:$S$408,9,FALSE)/VLOOKUP($A208,'2019'!$F$10:$N$464,8,FALSE))*1000,#N/A)</f>
        <v>10.306957788861377</v>
      </c>
      <c r="CP208" s="198">
        <f>IFERROR((VLOOKUP($A208,'20 21'!$F$10:$S$408,9,FALSE)/VLOOKUP($A208,'2020'!$F$10:$N$469,8,FALSE))*1000,#N/A)</f>
        <v>7.7416730795451132</v>
      </c>
      <c r="CQ208" s="198">
        <f>IFERROR((VLOOKUP($A208,'21 22'!$F$10:$S$408,9,FALSE)/VLOOKUP($A208,'2021'!$F$10:$N$469,8,FALSE))*1000,#N/A)</f>
        <v>8.6458937692683993</v>
      </c>
      <c r="CR208" s="198">
        <f>IFERROR((VLOOKUP($A208,'22 23'!$F$10:$S$408,9,FALSE)/VLOOKUP($A208,'2022'!$F$10:$N$469,8,FALSE))*1000,#N/A)</f>
        <v>6.7491563554555682</v>
      </c>
      <c r="CS208" s="196">
        <f>IFERROR((VLOOKUP($A208,'23 24'!$F$7:$S$408,9,FALSE)/VLOOKUP($A208,'2023'!$C$7:$N$469,9,FALSE))*1000,#N/A)</f>
        <v>5.5763118273573866</v>
      </c>
      <c r="CU208" s="198">
        <f>IFERROR((VLOOKUP($A208,'0910'!$F$10:$S$433,10,FALSE)/VLOOKUP($A208,'2010'!$C$5:$K$611,9,FALSE))*1000,#N/A)</f>
        <v>7.3606729758149321</v>
      </c>
      <c r="CV208" s="198">
        <f>IFERROR((VLOOKUP($A208,'1011'!$F$10:$S$433,11,FALSE)/VLOOKUP($A208,'2011'!$C$5:$K$611,9,FALSE))*1000,#N/A)</f>
        <v>3.7780093798853569</v>
      </c>
      <c r="CW208" s="198">
        <f>IFERROR((VLOOKUP($A208,'1112'!$F$10:$S$408,10,FALSE)/VLOOKUP($A208,'2012'!$F$10:$M$460,8,FALSE))*1000,#N/A)</f>
        <v>1.6774193548387097</v>
      </c>
      <c r="CX208" s="198">
        <f>IFERROR((VLOOKUP($A208,'1213'!$F$10:$S$408,10,FALSE)/VLOOKUP($A208,'2013'!$F$10:$M$460,8,FALSE))*1000,#N/A)</f>
        <v>2.8107831864060304</v>
      </c>
      <c r="CY208" s="198">
        <f>IFERROR((VLOOKUP($A208,'1314'!$F$10:$S$408,10,FALSE)/VLOOKUP($A208,'2014'!$F$10:$M$460,8,FALSE))*1000,#N/A)</f>
        <v>1.6426585797321203</v>
      </c>
      <c r="CZ208" s="198">
        <f>IFERROR((VLOOKUP($A208,'1415'!$F$10:$S$408,10,FALSE)/VLOOKUP($A208,'2015'!$F$10:$M$460,8,FALSE))*1000,#N/A)</f>
        <v>2.4850894632206759</v>
      </c>
      <c r="DA208" s="198">
        <f>IFERROR((VLOOKUP($A208,'1516'!$F$10:$S$408,10,FALSE)/VLOOKUP($A208,'2016'!$F$10:$M$460,8,FALSE))*1000,#N/A)</f>
        <v>1.7199017199017199</v>
      </c>
      <c r="DB208" s="198">
        <f>IFERROR((VLOOKUP($A208,'1617'!$F$10:$S$408,10,FALSE)/VLOOKUP($A208,'2017'!$F$10:$M$460,8,FALSE))*1000,#N/A)</f>
        <v>1.3317191283292977</v>
      </c>
      <c r="DC208" s="198">
        <f>IFERROR((VLOOKUP($A208,'1718'!$F$10:$S$408,10,FALSE)/VLOOKUP($A208,'2018'!$F$10:$N$460,9,FALSE))*1000,#N/A)</f>
        <v>1.3203697035169848</v>
      </c>
      <c r="DD208" s="198">
        <f>IFERROR((VLOOKUP($A208,'1819'!$F$10:$S$408,10,FALSE)/VLOOKUP($A208,'2018'!$F$10:$N$460,9,FALSE))*1000,#N/A)</f>
        <v>1.2003360941063499</v>
      </c>
      <c r="DE208" s="198">
        <f>IFERROR((VLOOKUP($A208,'1920'!$F$10:$S$408,10,FALSE)/VLOOKUP($A208,'2019'!$F$10:$N$464,8,FALSE))*1000,#N/A)</f>
        <v>2.4878863628286081</v>
      </c>
      <c r="DF208" s="198">
        <f>IFERROR((VLOOKUP($A208,'20 21'!$F$10:$S$408,10,FALSE)/VLOOKUP($A208,'2020'!$F$10:$N$469,8,FALSE))*1000,#N/A)</f>
        <v>2.0798524691315228</v>
      </c>
      <c r="DG208" s="198">
        <f>IFERROR((VLOOKUP($A208,'21 22'!$F$10:$S$408,10,FALSE)/VLOOKUP($A208,'2021'!$F$10:$N$469,8,FALSE))*1000,#N/A)</f>
        <v>0.68257056073171574</v>
      </c>
      <c r="DH208" s="198">
        <f>IFERROR((VLOOKUP($A208,'22 23'!$F$10:$S$408,10,FALSE)/VLOOKUP($A208,'2022'!$F$10:$N$469,8,FALSE))*1000,#N/A)</f>
        <v>1.4623172103487063</v>
      </c>
      <c r="DI208" s="196">
        <f>IFERROR((VLOOKUP($A208,'23 24'!$F$7:$S$408,10,FALSE)/VLOOKUP($A208,'2023'!$C$7:$N$469,9,FALSE))*1000,#N/A)</f>
        <v>2.8996821502258405</v>
      </c>
      <c r="DK208" s="198">
        <f>IFERROR((VLOOKUP($A208,'0910'!$F$10:$S$433,11,FALSE)/VLOOKUP($A208,'2010'!$C$5:$K$611,9,FALSE))*1000,#N/A)</f>
        <v>0</v>
      </c>
      <c r="DL208" s="198">
        <f>IFERROR((VLOOKUP($A208,'1011'!$F$10:$S$433,12,FALSE)/VLOOKUP($A208,'2011'!$C$5:$K$611,9,FALSE))*1000,#N/A)</f>
        <v>0</v>
      </c>
      <c r="DM208" s="198">
        <f>IFERROR((VLOOKUP($A208,'1112'!$F$10:$S$408,11,FALSE)/VLOOKUP($A208,'2012'!$F$10:$M$460,8,FALSE))*1000,#N/A)</f>
        <v>0</v>
      </c>
      <c r="DN208" s="198">
        <f>IFERROR((VLOOKUP($A208,'1213'!$F$10:$S$408,11,FALSE)/VLOOKUP($A208,'2013'!$F$10:$M$460,8,FALSE))*1000,#N/A)</f>
        <v>0</v>
      </c>
      <c r="DO208" s="198">
        <f>IFERROR((VLOOKUP($A208,'1314'!$F$10:$S$408,11,FALSE)/VLOOKUP($A208,'2014'!$F$10:$M$460,8,FALSE))*1000,#N/A)</f>
        <v>0</v>
      </c>
      <c r="DP208" s="198">
        <f>IFERROR((VLOOKUP($A208,'1415'!$F$10:$S$408,11,FALSE)/VLOOKUP($A208,'2015'!$F$10:$M$460,8,FALSE))*1000,#N/A)</f>
        <v>0</v>
      </c>
      <c r="DQ208" s="198">
        <f>IFERROR((VLOOKUP($A208,'1516'!$F$10:$S$408,11,FALSE)/VLOOKUP($A208,'2016'!$F$10:$M$460,8,FALSE))*1000,#N/A)</f>
        <v>0</v>
      </c>
      <c r="DR208" s="198">
        <f>IFERROR((VLOOKUP($A208,'1617'!$F$10:$S$408,11,FALSE)/VLOOKUP($A208,'2017'!$F$10:$M$460,8,FALSE))*1000,#N/A)</f>
        <v>0</v>
      </c>
      <c r="DS208" s="198">
        <f>IFERROR((VLOOKUP($A208,'1718'!$F$10:$S$408,11,FALSE)/VLOOKUP($A208,'2018'!$F$10:$N$460,9,FALSE))*1000,#N/A)</f>
        <v>0</v>
      </c>
      <c r="DT208" s="198">
        <f>IFERROR((VLOOKUP($A208,'1819'!$F$10:$S$408,11,FALSE)/VLOOKUP($A208,'2018'!$F$10:$N$460,9,FALSE))*1000,#N/A)</f>
        <v>0</v>
      </c>
      <c r="DU208" s="198">
        <f>IFERROR((VLOOKUP($A208,'1920'!$F$10:$S$408,11,FALSE)/VLOOKUP($A208,'2019'!$F$10:$N$464,8,FALSE))*1000,#N/A)</f>
        <v>0</v>
      </c>
      <c r="DV208" s="198">
        <f>IFERROR((VLOOKUP($A208,'20 21'!$F$10:$S$408,11,FALSE)/VLOOKUP($A208,'2020'!$F$10:$N$469,8,FALSE))*1000,#N/A)</f>
        <v>0</v>
      </c>
      <c r="DW208" s="198">
        <f>IFERROR((VLOOKUP($A208,'21 22'!$F$10:$S$408,11,FALSE)/VLOOKUP($A208,'2021'!$F$10:$N$469,8,FALSE))*1000,#N/A)</f>
        <v>0</v>
      </c>
      <c r="DX208" s="198">
        <f>IFERROR((VLOOKUP($A208,'22 23'!$F$10:$S$408,11,FALSE)/VLOOKUP($A208,'2022'!$F$10:$N$469,8,FALSE))*1000,#N/A)</f>
        <v>0</v>
      </c>
      <c r="DY208" s="196">
        <f>IFERROR((VLOOKUP($A208,'23 24'!$F$7:$S$408,11,FALSE)/VLOOKUP($A208,'2023'!$C$7:$N$469,9,FALSE))*1000,#N/A)</f>
        <v>0</v>
      </c>
      <c r="EA208" s="198">
        <f>IFERROR((VLOOKUP($A208,'0910'!$F$10:$S$433,12,FALSE)/VLOOKUP($A208,'2010'!$C$5:$K$611,9,FALSE))*1000,#N/A)</f>
        <v>13.669821240799159</v>
      </c>
      <c r="EB208" s="198">
        <f>IFERROR((VLOOKUP($A208,'1011'!$F$10:$S$433,13,FALSE)/VLOOKUP($A208,'2011'!$C$5:$K$611,9,FALSE))*1000,#N/A)</f>
        <v>8.7285044293903074</v>
      </c>
      <c r="EC208" s="198">
        <f>IFERROR((VLOOKUP($A208,'1112'!$F$10:$S$408,12,FALSE)/VLOOKUP($A208,'2012'!$F$10:$M$460,8,FALSE))*1000,#N/A)</f>
        <v>9.1612903225806459</v>
      </c>
      <c r="ED208" s="198">
        <f>IFERROR((VLOOKUP($A208,'1213'!$F$10:$S$408,12,FALSE)/VLOOKUP($A208,'2013'!$F$10:$M$460,8,FALSE))*1000,#N/A)</f>
        <v>8.6878753034368223</v>
      </c>
      <c r="EE208" s="198">
        <f>IFERROR((VLOOKUP($A208,'1314'!$F$10:$S$408,12,FALSE)/VLOOKUP($A208,'2014'!$F$10:$M$460,8,FALSE))*1000,#N/A)</f>
        <v>8.9714430123831175</v>
      </c>
      <c r="EF208" s="198">
        <f>IFERROR((VLOOKUP($A208,'1415'!$F$10:$S$408,12,FALSE)/VLOOKUP($A208,'2015'!$F$10:$M$460,8,FALSE))*1000,#N/A)</f>
        <v>9.5675944333996039</v>
      </c>
      <c r="EG208" s="198">
        <f>IFERROR((VLOOKUP($A208,'1516'!$F$10:$S$408,12,FALSE)/VLOOKUP($A208,'2016'!$F$10:$M$460,8,FALSE))*1000,#N/A)</f>
        <v>9.4594594594594597</v>
      </c>
      <c r="EH208" s="198">
        <f>IFERROR((VLOOKUP($A208,'1617'!$F$10:$S$408,12,FALSE)/VLOOKUP($A208,'2017'!$F$10:$M$460,8,FALSE))*1000,#N/A)</f>
        <v>9.3220338983050848</v>
      </c>
      <c r="EI208" s="198">
        <f>IFERROR((VLOOKUP($A208,'1718'!$F$10:$S$408,12,FALSE)/VLOOKUP($A208,'2018'!$F$10:$N$460,9,FALSE))*1000,#N/A)</f>
        <v>8.0422518305125426</v>
      </c>
      <c r="EJ208" s="198">
        <f>IFERROR((VLOOKUP($A208,'1819'!$F$10:$S$408,12,FALSE)/VLOOKUP($A208,'2018'!$F$10:$N$460,9,FALSE))*1000,#N/A)</f>
        <v>10.682991237546513</v>
      </c>
      <c r="EK208" s="198">
        <f>IFERROR((VLOOKUP($A208,'1920'!$F$10:$S$408,12,FALSE)/VLOOKUP($A208,'2019'!$F$10:$N$464,8,FALSE))*1000,#N/A)</f>
        <v>12.794844151689984</v>
      </c>
      <c r="EL208" s="198">
        <f>IFERROR((VLOOKUP($A208,'20 21'!$F$10:$S$408,12,FALSE)/VLOOKUP($A208,'2020'!$F$10:$N$469,8,FALSE))*1000,#N/A)</f>
        <v>9.8215255486766342</v>
      </c>
      <c r="EM208" s="198">
        <f>IFERROR((VLOOKUP($A208,'21 22'!$F$10:$S$408,12,FALSE)/VLOOKUP($A208,'2021'!$F$10:$N$469,8,FALSE))*1000,#N/A)</f>
        <v>9.3284643300001147</v>
      </c>
      <c r="EN208" s="198">
        <f>IFERROR((VLOOKUP($A208,'22 23'!$F$10:$S$408,12,FALSE)/VLOOKUP($A208,'2022'!$F$10:$N$469,8,FALSE))*1000,#N/A)</f>
        <v>8.2114735658042743</v>
      </c>
      <c r="EO208" s="196">
        <f>IFERROR((VLOOKUP($A208,'23 24'!$F$7:$S$408,12,FALSE)/VLOOKUP($A208,'2023'!$C$7:$N$469,9,FALSE))*1000,#N/A)</f>
        <v>8.4759939775832276</v>
      </c>
    </row>
    <row r="209" spans="1:145" x14ac:dyDescent="0.3">
      <c r="A209" t="s">
        <v>1698</v>
      </c>
      <c r="B209" t="s">
        <v>1743</v>
      </c>
      <c r="C209" t="str">
        <f>IF(VLOOKUP($A209,'0910'!$F$10:$L$433,1,FALSE)=VLOOKUP($A209,'2010'!$C$5:$K$611,1,FALSE),VLOOKUP($A209,'0910'!$F$10:$L$433,1,FALSE),FALSE)</f>
        <v>Plymouth</v>
      </c>
      <c r="D209" t="str">
        <f>IF(VLOOKUP($A209,'1011'!$F$10:$L$433,1,FALSE)=VLOOKUP($A209,'2011'!$C$5:$K$611,1,FALSE),VLOOKUP($A209,'1011'!$F$10:$L$433,1,FALSE),FALSE)</f>
        <v>Plymouth</v>
      </c>
      <c r="E209" t="str">
        <f>IF(VLOOKUP(A209,'1112'!$F$10:$L$408,1,FALSE)=VLOOKUP(A209,'2012'!$F$10:$M$460,1,FALSE),VLOOKUP(A209,'1112'!$F$10:$L$408,1,FALSE),FALSE)</f>
        <v>Plymouth</v>
      </c>
      <c r="F209" t="str">
        <f>IF(VLOOKUP($A209,'1213'!$F$10:$L$408,1,FALSE)=VLOOKUP($A209,'2013'!$F$10:$M$460,1,FALSE),VLOOKUP($A209,'1213'!$F$10:$L$408,1,FALSE),FALSE)</f>
        <v>Plymouth</v>
      </c>
      <c r="G209" t="str">
        <f>IF(VLOOKUP($A209,'1314'!$F$10:$L$408,1,FALSE)=VLOOKUP($A209,'2014'!$F$10:$M$460,1,FALSE),VLOOKUP($A209,'1314'!$F$10:$L$408,1,FALSE),FALSE)</f>
        <v>Plymouth</v>
      </c>
      <c r="H209" t="str">
        <f>IF(VLOOKUP($A209,'1415'!$F$10:$L$408,1,FALSE)=VLOOKUP($A209,'2015'!$F$10:$M$460,1,FALSE),VLOOKUP($A209,'1415'!$F$10:$L$408,1,FALSE),FALSE)</f>
        <v>Plymouth</v>
      </c>
      <c r="I209" t="str">
        <f>IF(VLOOKUP($A209,'1516'!$F$10:$L$408,1,FALSE)=VLOOKUP($A209,'2015'!$F$10:$M$460,1,FALSE),VLOOKUP($A209,'1516'!$F$10:$L$408,1,FALSE),FALSE)</f>
        <v>Plymouth</v>
      </c>
      <c r="J209" t="str">
        <f>IF(VLOOKUP($A209,'1617'!$F$10:$L$408,1,FALSE)=VLOOKUP($A209,'2016'!$F$10:$M$460,1,FALSE),VLOOKUP($A209,'1617'!$F$10:$L$408,1,FALSE),FALSE)</f>
        <v>Plymouth</v>
      </c>
      <c r="K209" t="str">
        <f>IF(VLOOKUP($A209,'1718'!$F$10:$M$408,1,FALSE)=VLOOKUP($A209,'2017'!$F$10:$M$460,1,FALSE),VLOOKUP($A209,'1718'!$F$10:$M$408,1,FALSE),FALSE)</f>
        <v>Plymouth</v>
      </c>
      <c r="L209" t="str">
        <f>IF(VLOOKUP($A209,'1819'!$F$10:$M$408,1,FALSE)=VLOOKUP($A209,'2018'!$F$10:$M$460,1,FALSE),VLOOKUP($A209,'1819'!$F$10:$M$408,1,FALSE),FALSE)</f>
        <v>Plymouth</v>
      </c>
      <c r="M209" t="str">
        <f>IF(VLOOKUP($A209,'1920'!$F$10:$M$408,1,FALSE)=VLOOKUP($A209,'2019'!$F$10:$M$464,1,FALSE),VLOOKUP($A209,'1920'!$F$10:$M$408,1,FALSE),FALSE)</f>
        <v>Plymouth</v>
      </c>
      <c r="N209" t="str">
        <f>IF(VLOOKUP($A209,'20 21'!$F$10:$N$408,1,FALSE)=VLOOKUP($A209,'2020'!$F$10:$O$468,1,FALSE),VLOOKUP($A209,'20 21'!$F$10:$N$408,1,FALSE),FALSE)</f>
        <v>Plymouth</v>
      </c>
      <c r="O209" t="str">
        <f>IF(VLOOKUP($A209,'21 22'!$F$10:$N$408,1,FALSE)=VLOOKUP($A209,'2021'!$F$10:$O$471,1,FALSE),VLOOKUP($A209,'21 22'!$F$10:$N$408,1,FALSE),FALSE)</f>
        <v>Plymouth</v>
      </c>
      <c r="P209" t="str">
        <f>IF(VLOOKUP($A209,'22 23'!$F$10:$N$408,1,FALSE)=VLOOKUP($A209,'2022'!$F$10:$O$468,1,FALSE),VLOOKUP($A209,'22 23'!$F$10:$N$408,1,FALSE),FALSE)</f>
        <v>Plymouth</v>
      </c>
      <c r="Q209" t="str">
        <f>IF(VLOOKUP($A209,'23 24'!$F$7:$N$408,1,FALSE)=VLOOKUP($A209,'2023'!$C$7:$O$468,1,FALSE),VLOOKUP($A209,'23 24'!$F$7:$N$408,1,FALSE),FALSE)</f>
        <v>Plymouth</v>
      </c>
      <c r="S209" s="196">
        <f>IFERROR((VLOOKUP($A209,'0910'!$F$10:$L$433,4,FALSE)/VLOOKUP($A209,'2010'!$C$5:$K$611,9,FALSE))*1000,#N/A)</f>
        <v>1.1550422034651266</v>
      </c>
      <c r="T209" s="196">
        <f>IFERROR((VLOOKUP($A209,'1011'!$F$10:$L$433,4,FALSE)/VLOOKUP($A209,'2011'!$C$5:$K$611,9,FALSE))*1000,#N/A)</f>
        <v>4.0682762890244977</v>
      </c>
      <c r="U209" s="196">
        <f>IFERROR((VLOOKUP($A209,'1112'!$F$10:$L$408,4,FALSE)/VLOOKUP($A209,'2012'!$F$10:$M$460,8,FALSE))*1000,#N/A)</f>
        <v>4.1395103047384181</v>
      </c>
      <c r="V209" s="196">
        <f>IFERROR((VLOOKUP($A209,'1213'!$F$10:$L$408,4,FALSE)/VLOOKUP($A209,'2013'!$F$10:$M$460,8,FALSE))*1000,#N/A)</f>
        <v>2.9795811059503987</v>
      </c>
      <c r="W209" s="196">
        <f>IFERROR((VLOOKUP($A209,'1314'!$F$10:$L$408,4,FALSE)/VLOOKUP($A209,'2014'!$F$10:$M$460,8,FALSE))*1000,#N/A)</f>
        <v>3.7436879679609958</v>
      </c>
      <c r="X209" s="196">
        <f>IFERROR((VLOOKUP($A209,'1415'!$F$10:$L$408,4,FALSE)/VLOOKUP($A209,'2015'!$F$10:$M$460,8,FALSE))*1000,#N/A)</f>
        <v>4.9325025960539977</v>
      </c>
      <c r="Y209" s="196">
        <f>IFERROR((VLOOKUP($A209,'1516'!$F$10:$L$408,4,FALSE)/VLOOKUP($A209,'2016'!$F$10:$M$460,8,FALSE))*1000,#N/A)</f>
        <v>3.9420687291113206</v>
      </c>
      <c r="Z209" s="196">
        <f>IFERROR((VLOOKUP($A209,'1617'!$F$10:$L$408,4,FALSE)/VLOOKUP($A209,'2017'!$F$10:$M$460,8,FALSE))*1000,#N/A)</f>
        <v>2.3035577169183519</v>
      </c>
      <c r="AA209" s="196">
        <f>IFERROR((VLOOKUP($A209,'1718'!$F$10:$L$408,4,FALSE)/VLOOKUP($A209,'2018'!$F$10:$N$460,9,FALSE))*1000,#N/A)</f>
        <v>2.4435456690259523</v>
      </c>
      <c r="AB209" s="196">
        <f>IFERROR((VLOOKUP($A209,'1819'!$F$10:$L$408,4,FALSE)/VLOOKUP($A209,'2018'!$F$10:$N$460,9,FALSE))*1000,#N/A)</f>
        <v>2.4435456690259523</v>
      </c>
      <c r="AC209" s="196">
        <f>IFERROR((VLOOKUP($A209,'1920'!$F$10:$L$408,4,FALSE)/VLOOKUP($A209,'2019'!$F$10:$N$464,8,FALSE))*1000,#N/A)</f>
        <v>0.50189045404356414</v>
      </c>
      <c r="AD209" s="196">
        <f>IFERROR((VLOOKUP($A209,'20 21'!$F$10:$M$408,4,FALSE)/VLOOKUP($A209,'2020'!$F$10:$N$469,8,FALSE))*1000,#N/A)</f>
        <v>0.33080761717619311</v>
      </c>
      <c r="AE209" s="196">
        <f>IFERROR((VLOOKUP($A209,'21 22'!$F$10:$M$408,4,FALSE)/VLOOKUP($A209,'2021'!$F$10:$N$469,8,FALSE))*1000,#N/A)</f>
        <v>0.65828451056546644</v>
      </c>
      <c r="AF209" s="196">
        <f>IFERROR((VLOOKUP($A209,'22 23'!$F$10:$M$408,4,FALSE)/VLOOKUP($A209,'2022'!$F$10:$N$469,8,FALSE))*1000,#N/A)</f>
        <v>1.0667366883569793</v>
      </c>
      <c r="AG209" s="196">
        <f>IFERROR((VLOOKUP($A209,'23 24'!$F$7:$M$408,4,FALSE)/VLOOKUP($A209,'2023'!$C$7:$N$469,9,FALSE))*1000,#N/A)</f>
        <v>0.65432179545900671</v>
      </c>
      <c r="AI209" s="196">
        <f>IFERROR((VLOOKUP($A209,'0910'!$F$10:$L$433,5,FALSE)/VLOOKUP($A209,'2010'!$C$5:$K$611,9,FALSE))*1000,#N/A)</f>
        <v>0.44424700133274098</v>
      </c>
      <c r="AJ209" s="196">
        <f>IFERROR((VLOOKUP($A209,'1011'!$F$10:$L$433,5,FALSE)/VLOOKUP($A209,'2011'!$C$5:$K$611,9,FALSE))*1000,#N/A)</f>
        <v>1.0612894667020429</v>
      </c>
      <c r="AK209" s="196">
        <f>IFERROR((VLOOKUP($A209,'1112'!$F$10:$L$408,5,FALSE)/VLOOKUP($A209,'2012'!$F$10:$M$460,8,FALSE))*1000,#N/A)</f>
        <v>0.79267218601373968</v>
      </c>
      <c r="AL209" s="196">
        <f>IFERROR((VLOOKUP($A209,'1213'!$F$10:$L$408,5,FALSE)/VLOOKUP($A209,'2013'!$F$10:$M$460,8,FALSE))*1000,#N/A)</f>
        <v>0.87634738410305846</v>
      </c>
      <c r="AM209" s="196">
        <f>IFERROR((VLOOKUP($A209,'1314'!$F$10:$L$408,5,FALSE)/VLOOKUP($A209,'2014'!$F$10:$M$460,8,FALSE))*1000,#N/A)</f>
        <v>0.95768761971095251</v>
      </c>
      <c r="AN209" s="196">
        <f>IFERROR((VLOOKUP($A209,'1415'!$F$10:$L$408,5,FALSE)/VLOOKUP($A209,'2015'!$F$10:$M$460,8,FALSE))*1000,#N/A)</f>
        <v>1.0384215991692627</v>
      </c>
      <c r="AO209" s="196">
        <f>IFERROR((VLOOKUP($A209,'1516'!$F$10:$L$408,5,FALSE)/VLOOKUP($A209,'2016'!$F$10:$M$460,8,FALSE))*1000,#N/A)</f>
        <v>0.77127431656525836</v>
      </c>
      <c r="AP209" s="196">
        <f>IFERROR((VLOOKUP($A209,'1617'!$F$10:$L$408,5,FALSE)/VLOOKUP($A209,'2017'!$F$10:$M$460,8,FALSE))*1000,#N/A)</f>
        <v>0.68253561982765976</v>
      </c>
      <c r="AQ209" s="196">
        <f>IFERROR((VLOOKUP($A209,'1718'!$F$10:$L$408,5,FALSE)/VLOOKUP($A209,'2018'!$F$10:$N$460,9,FALSE))*1000,#N/A)</f>
        <v>0.67408156386922824</v>
      </c>
      <c r="AR209" s="196">
        <f>IFERROR((VLOOKUP($A209,'1819'!$F$10:$L$408,5,FALSE)/VLOOKUP($A209,'2018'!$F$10:$N$460,9,FALSE))*1000,#N/A)</f>
        <v>0.42130097741826761</v>
      </c>
      <c r="AS209" s="196">
        <f>IFERROR((VLOOKUP($A209,'1920'!$F$10:$L$408,5,FALSE)/VLOOKUP($A209,'2019'!$F$10:$N$464,8,FALSE))*1000,#N/A)</f>
        <v>8.3648409007260685E-2</v>
      </c>
      <c r="AT209" s="196">
        <f>IFERROR((VLOOKUP($A209,'20 21'!$F$10:$L$408,5,FALSE)/VLOOKUP($A209,'2020'!$F$10:$N$469,8,FALSE))*1000,#N/A)</f>
        <v>0</v>
      </c>
      <c r="AU209" s="196">
        <f>IFERROR((VLOOKUP($A209,'21 22'!$F$10:$L$408,5,FALSE)/VLOOKUP($A209,'2021'!$F$10:$N$469,8,FALSE))*1000,#N/A)</f>
        <v>0</v>
      </c>
      <c r="AV209" s="196">
        <f>IFERROR((VLOOKUP($A209,'22 23'!$F$10:$L$408,5,FALSE)/VLOOKUP($A209,'2022'!$F$10:$N$469,8,FALSE))*1000,#N/A)</f>
        <v>0</v>
      </c>
      <c r="AW209" s="196">
        <f>IFERROR((VLOOKUP($A209,'23 24'!$F$7:$M$408,5,FALSE)/VLOOKUP($A209,'2023'!$C$7:$N$469,9,FALSE))*1000,#N/A)</f>
        <v>0.49074134659425506</v>
      </c>
      <c r="AY209" s="196">
        <f>IFERROR((VLOOKUP($A209,'0910'!$F$10:$L$433,6,FALSE)/VLOOKUP($A209,'2010'!$C$5:$K$611,9,FALSE))*1000,#N/A)</f>
        <v>0</v>
      </c>
      <c r="AZ209" s="196">
        <f>IFERROR((VLOOKUP($A209,'1011'!$F$10:$L$433,6,FALSE)/VLOOKUP($A209,'2011'!$C$5:$K$611,9,FALSE))*1000,#N/A)</f>
        <v>0</v>
      </c>
      <c r="BA209" s="196">
        <f>IFERROR((VLOOKUP($A209,'1112'!$F$10:$L$408,6,FALSE)/VLOOKUP($A209,'2012'!$F$10:$M$460,8,FALSE))*1000,#N/A)</f>
        <v>0</v>
      </c>
      <c r="BB209" s="196">
        <f>IFERROR((VLOOKUP($A209,'1213'!$F$10:$L$408,6,FALSE)/VLOOKUP($A209,'2013'!$F$10:$M$460,8,FALSE))*1000,#N/A)</f>
        <v>0</v>
      </c>
      <c r="BC209" s="196">
        <f>IFERROR((VLOOKUP($A209,'1314'!$F$10:$L$408,6,FALSE)/VLOOKUP($A209,'2014'!$F$10:$M$460,8,FALSE))*1000,#N/A)</f>
        <v>0.95768761971095251</v>
      </c>
      <c r="BD209" s="196">
        <f>IFERROR((VLOOKUP($A209,'1415'!$F$10:$L$408,6,FALSE)/VLOOKUP($A209,'2015'!$F$10:$M$460,8,FALSE))*1000,#N/A)</f>
        <v>0</v>
      </c>
      <c r="BE209" s="196">
        <f>IFERROR((VLOOKUP($A209,'1516'!$F$10:$L$408,6,FALSE)/VLOOKUP($A209,'2016'!$F$10:$M$460,8,FALSE))*1000,#N/A)</f>
        <v>0.42848573142514351</v>
      </c>
      <c r="BF209" s="196">
        <f>IFERROR((VLOOKUP($A209,'1617'!$F$10:$L$408,6,FALSE)/VLOOKUP($A209,'2017'!$F$10:$M$460,8,FALSE))*1000,#N/A)</f>
        <v>3.0714102892244686</v>
      </c>
      <c r="BG209" s="196">
        <f>IFERROR((VLOOKUP($A209,'1718'!$F$10:$L$408,6,FALSE)/VLOOKUP($A209,'2018'!$F$10:$N$460,9,FALSE))*1000,#N/A)</f>
        <v>8.426019548365353E-2</v>
      </c>
      <c r="BH209" s="196">
        <f>IFERROR((VLOOKUP($A209,'1819'!$F$10:$L$408,6,FALSE)/VLOOKUP($A209,'2018'!$F$10:$N$460,9,FALSE))*1000,#N/A)</f>
        <v>0</v>
      </c>
      <c r="BI209" s="196">
        <f>IFERROR((VLOOKUP($A209,'1920'!$F$10:$L$408,6,FALSE)/VLOOKUP($A209,'2019'!$F$10:$N$464,8,FALSE))*1000,#N/A)</f>
        <v>0</v>
      </c>
      <c r="BJ209" s="196">
        <f>IFERROR((VLOOKUP($A209,'20 21'!$F$10:$L$408,6,FALSE)/VLOOKUP($A209,'2020'!$F$10:$N$469,8,FALSE))*1000,#N/A)</f>
        <v>0</v>
      </c>
      <c r="BK209" s="196">
        <f>IFERROR((VLOOKUP($A209,'21 22'!$F$10:$L$408,6,FALSE)/VLOOKUP($A209,'2021'!$F$10:$N$469,8,FALSE))*1000,#N/A)</f>
        <v>0</v>
      </c>
      <c r="BL209" s="196">
        <f>IFERROR((VLOOKUP($A209,'22 23'!$F$10:$L$408,6,FALSE)/VLOOKUP($A209,'2022'!$F$10:$N$469,8,FALSE))*1000,#N/A)</f>
        <v>0</v>
      </c>
      <c r="BM209" s="196">
        <f>IFERROR((VLOOKUP($A209,'23 24'!$F$7:$M$408,6,FALSE)/VLOOKUP($A209,'2023'!$C$7:$N$469,9,FALSE))*1000,#N/A)</f>
        <v>0</v>
      </c>
      <c r="BO209" s="196">
        <f>IFERROR((VLOOKUP($A209,'0910'!$F$10:$L$433,7,FALSE)/VLOOKUP($A209,'2010'!$C$5:$K$611,9,FALSE))*1000,#N/A)</f>
        <v>1.6881386050644158</v>
      </c>
      <c r="BP209" s="196">
        <f>IFERROR((VLOOKUP($A209,'1011'!$F$10:$L$433,7,FALSE)/VLOOKUP($A209,'2011'!$C$5:$K$611,9,FALSE))*1000,#N/A)</f>
        <v>5.1295657557265413</v>
      </c>
      <c r="BQ209" s="196">
        <f>IFERROR((VLOOKUP($A209,'1112'!$F$10:$L$408,7,FALSE)/VLOOKUP($A209,'2012'!$F$10:$M$460,8,FALSE))*1000,#N/A)</f>
        <v>4.9321824907521581</v>
      </c>
      <c r="BR209" s="196">
        <f>IFERROR((VLOOKUP($A209,'1213'!$F$10:$L$408,7,FALSE)/VLOOKUP($A209,'2013'!$F$10:$M$460,8,FALSE))*1000,#N/A)</f>
        <v>3.8559284900534574</v>
      </c>
      <c r="BS209" s="196">
        <f>IFERROR((VLOOKUP($A209,'1314'!$F$10:$L$408,7,FALSE)/VLOOKUP($A209,'2014'!$F$10:$M$460,8,FALSE))*1000,#N/A)</f>
        <v>5.6590632073829008</v>
      </c>
      <c r="BT209" s="196">
        <f>IFERROR((VLOOKUP($A209,'1415'!$F$10:$L$408,7,FALSE)/VLOOKUP($A209,'2015'!$F$10:$M$460,8,FALSE))*1000,#N/A)</f>
        <v>5.9709241952232608</v>
      </c>
      <c r="BU209" s="196">
        <f>IFERROR((VLOOKUP($A209,'1516'!$F$10:$L$408,7,FALSE)/VLOOKUP($A209,'2016'!$F$10:$M$460,8,FALSE))*1000,#N/A)</f>
        <v>5.1418287771017228</v>
      </c>
      <c r="BV209" s="196">
        <f>IFERROR((VLOOKUP($A209,'1617'!$F$10:$L$408,7,FALSE)/VLOOKUP($A209,'2017'!$F$10:$M$460,8,FALSE))*1000,#N/A)</f>
        <v>6.0575036259704804</v>
      </c>
      <c r="BW209" s="196">
        <f>IFERROR((VLOOKUP($A209,'1718'!$F$10:$L$408,7,FALSE)/VLOOKUP($A209,'2018'!$F$10:$N$460,9,FALSE))*1000,#N/A)</f>
        <v>3.1176272328951802</v>
      </c>
      <c r="BX209" s="196">
        <f>IFERROR((VLOOKUP($A209,'1819'!$F$10:$L$408,7,FALSE)/VLOOKUP($A209,'2018'!$F$10:$N$460,9,FALSE))*1000,#N/A)</f>
        <v>2.9491068419278732</v>
      </c>
      <c r="BY209" s="196">
        <f>IFERROR((VLOOKUP($A209,'1920'!$F$10:$L$408,7,FALSE)/VLOOKUP($A209,'2019'!$F$10:$N$464,8,FALSE))*1000,#N/A)</f>
        <v>0.5855388630508247</v>
      </c>
      <c r="BZ209" s="196">
        <f>IFERROR((VLOOKUP($A209,'20 21'!$F$10:$L$408,7,FALSE)/VLOOKUP($A209,'2020'!$F$10:$N$469,8,FALSE))*1000,#N/A)</f>
        <v>0.33080761717619311</v>
      </c>
      <c r="CA209" s="196">
        <f>IFERROR((VLOOKUP($A209,'21 22'!$F$10:$L$408,7,FALSE)/VLOOKUP($A209,'2021'!$F$10:$N$469,8,FALSE))*1000,#N/A)</f>
        <v>0.74057007438614963</v>
      </c>
      <c r="CB209" s="196">
        <f>IFERROR((VLOOKUP($A209,'22 23'!$F$10:$L$408,7,FALSE)/VLOOKUP($A209,'2022'!$F$10:$N$469,8,FALSE))*1000,#N/A)</f>
        <v>1.0667366883569793</v>
      </c>
      <c r="CC209" s="196">
        <f>IFERROR((VLOOKUP($A209,'23 24'!$F$7:$M$408,7,FALSE)/VLOOKUP($A209,'2023'!$C$7:$N$469,9,FALSE))*1000,#N/A)</f>
        <v>1.2268533664856376</v>
      </c>
      <c r="CE209" s="198">
        <f>IFERROR((VLOOKUP($A209,'0910'!$F$10:$S$433,9,FALSE)/VLOOKUP($A209,'2010'!$C$5:$K$611,9,FALSE))*1000,#N/A)</f>
        <v>1.243891603731675</v>
      </c>
      <c r="CF209" s="198">
        <f>IFERROR((VLOOKUP($A209,'1011'!$F$10:$S$433,10,FALSE)/VLOOKUP($A209,'2011'!$C$5:$K$611,9,FALSE))*1000,#N/A)</f>
        <v>2.2110197222959229</v>
      </c>
      <c r="CG209" s="198">
        <f>IFERROR((VLOOKUP($A209,'1112'!$F$10:$S$408,9,FALSE)/VLOOKUP($A209,'2012'!$F$10:$M$460,8,FALSE))*1000,#N/A)</f>
        <v>5.7248546767658972</v>
      </c>
      <c r="CH209" s="198">
        <f>IFERROR((VLOOKUP($A209,'1213'!$F$10:$S$408,9,FALSE)/VLOOKUP($A209,'2013'!$F$10:$M$460,8,FALSE))*1000,#N/A)</f>
        <v>3.5930242748225396</v>
      </c>
      <c r="CI209" s="198">
        <f>IFERROR((VLOOKUP($A209,'1314'!$F$10:$S$408,9,FALSE)/VLOOKUP($A209,'2014'!$F$10:$M$460,8,FALSE))*1000,#N/A)</f>
        <v>3.3954379244297406</v>
      </c>
      <c r="CJ209" s="198">
        <f>IFERROR((VLOOKUP($A209,'1415'!$F$10:$S$408,9,FALSE)/VLOOKUP($A209,'2015'!$F$10:$M$460,8,FALSE))*1000,#N/A)</f>
        <v>6.0574593284873659</v>
      </c>
      <c r="CK209" s="198">
        <f>IFERROR((VLOOKUP($A209,'1516'!$F$10:$S$408,9,FALSE)/VLOOKUP($A209,'2016'!$F$10:$M$460,8,FALSE))*1000,#N/A)</f>
        <v>3.1707944125460621</v>
      </c>
      <c r="CL209" s="198">
        <f>IFERROR((VLOOKUP($A209,'1617'!$F$10:$S$408,9,FALSE)/VLOOKUP($A209,'2017'!$F$10:$M$460,8,FALSE))*1000,#N/A)</f>
        <v>3.4979950516167562</v>
      </c>
      <c r="CM209" s="198">
        <f>IFERROR((VLOOKUP($A209,'1718'!$F$10:$S$408,9,FALSE)/VLOOKUP($A209,'2018'!$F$10:$N$460,9,FALSE))*1000,#N/A)</f>
        <v>2.1065048870913383</v>
      </c>
      <c r="CN209" s="198">
        <f>IFERROR((VLOOKUP($A209,'1819'!$F$10:$S$408,9,FALSE)/VLOOKUP($A209,'2018'!$F$10:$N$460,9,FALSE))*1000,#N/A)</f>
        <v>3.3704078193461409</v>
      </c>
      <c r="CO209" s="198">
        <f>IFERROR((VLOOKUP($A209,'1920'!$F$10:$S$408,9,FALSE)/VLOOKUP($A209,'2019'!$F$10:$N$464,8,FALSE))*1000,#N/A)</f>
        <v>2.5094522702178206</v>
      </c>
      <c r="CP209" s="198">
        <f>IFERROR((VLOOKUP($A209,'20 21'!$F$10:$S$408,9,FALSE)/VLOOKUP($A209,'2020'!$F$10:$N$469,8,FALSE))*1000,#N/A)</f>
        <v>2.7291628417035931</v>
      </c>
      <c r="CQ209" s="198">
        <f>IFERROR((VLOOKUP($A209,'21 22'!$F$10:$S$408,9,FALSE)/VLOOKUP($A209,'2021'!$F$10:$N$469,8,FALSE))*1000,#N/A)</f>
        <v>0.74057007438614963</v>
      </c>
      <c r="CR209" s="198">
        <f>IFERROR((VLOOKUP($A209,'22 23'!$F$10:$S$408,9,FALSE)/VLOOKUP($A209,'2022'!$F$10:$N$469,8,FALSE))*1000,#N/A)</f>
        <v>2.1334733767139586</v>
      </c>
      <c r="CS209" s="196">
        <f>IFERROR((VLOOKUP($A209,'23 24'!$F$7:$S$408,9,FALSE)/VLOOKUP($A209,'2023'!$C$7:$N$469,9,FALSE))*1000,#N/A)</f>
        <v>1.9629653863770202</v>
      </c>
      <c r="CU209" s="198">
        <f>IFERROR((VLOOKUP($A209,'0910'!$F$10:$S$433,10,FALSE)/VLOOKUP($A209,'2010'!$C$5:$K$611,9,FALSE))*1000,#N/A)</f>
        <v>0.53309640159928928</v>
      </c>
      <c r="CV209" s="198">
        <f>IFERROR((VLOOKUP($A209,'1011'!$F$10:$S$433,11,FALSE)/VLOOKUP($A209,'2011'!$C$5:$K$611,9,FALSE))*1000,#N/A)</f>
        <v>0.6190855222428584</v>
      </c>
      <c r="CW209" s="198">
        <f>IFERROR((VLOOKUP($A209,'1112'!$F$10:$S$408,10,FALSE)/VLOOKUP($A209,'2012'!$F$10:$M$460,8,FALSE))*1000,#N/A)</f>
        <v>0.70459749867887966</v>
      </c>
      <c r="CX209" s="198">
        <f>IFERROR((VLOOKUP($A209,'1213'!$F$10:$S$408,10,FALSE)/VLOOKUP($A209,'2013'!$F$10:$M$460,8,FALSE))*1000,#N/A)</f>
        <v>0.35053895364122339</v>
      </c>
      <c r="CY209" s="198">
        <f>IFERROR((VLOOKUP($A209,'1314'!$F$10:$S$408,10,FALSE)/VLOOKUP($A209,'2014'!$F$10:$M$460,8,FALSE))*1000,#N/A)</f>
        <v>0.52237506529688316</v>
      </c>
      <c r="CZ209" s="198">
        <f>IFERROR((VLOOKUP($A209,'1415'!$F$10:$S$408,10,FALSE)/VLOOKUP($A209,'2015'!$F$10:$M$460,8,FALSE))*1000,#N/A)</f>
        <v>0.86535133264105224</v>
      </c>
      <c r="DA209" s="198">
        <f>IFERROR((VLOOKUP($A209,'1516'!$F$10:$S$408,10,FALSE)/VLOOKUP($A209,'2016'!$F$10:$M$460,8,FALSE))*1000,#N/A)</f>
        <v>1.1140629017053731</v>
      </c>
      <c r="DB209" s="198">
        <f>IFERROR((VLOOKUP($A209,'1617'!$F$10:$S$408,10,FALSE)/VLOOKUP($A209,'2017'!$F$10:$M$460,8,FALSE))*1000,#N/A)</f>
        <v>0.68253561982765976</v>
      </c>
      <c r="DC209" s="198">
        <f>IFERROR((VLOOKUP($A209,'1718'!$F$10:$S$408,10,FALSE)/VLOOKUP($A209,'2018'!$F$10:$N$460,9,FALSE))*1000,#N/A)</f>
        <v>0.75834175935288173</v>
      </c>
      <c r="DD209" s="198">
        <f>IFERROR((VLOOKUP($A209,'1819'!$F$10:$S$408,10,FALSE)/VLOOKUP($A209,'2018'!$F$10:$N$460,9,FALSE))*1000,#N/A)</f>
        <v>1.0953825412874958</v>
      </c>
      <c r="DE209" s="198">
        <f>IFERROR((VLOOKUP($A209,'1920'!$F$10:$S$408,10,FALSE)/VLOOKUP($A209,'2019'!$F$10:$N$464,8,FALSE))*1000,#N/A)</f>
        <v>0.41824204503630341</v>
      </c>
      <c r="DF209" s="198">
        <f>IFERROR((VLOOKUP($A209,'20 21'!$F$10:$S$408,10,FALSE)/VLOOKUP($A209,'2020'!$F$10:$N$469,8,FALSE))*1000,#N/A)</f>
        <v>0.24810571288214484</v>
      </c>
      <c r="DG209" s="198">
        <f>IFERROR((VLOOKUP($A209,'21 22'!$F$10:$S$408,10,FALSE)/VLOOKUP($A209,'2021'!$F$10:$N$469,8,FALSE))*1000,#N/A)</f>
        <v>8.2285563820683305E-2</v>
      </c>
      <c r="DH209" s="198">
        <f>IFERROR((VLOOKUP($A209,'22 23'!$F$10:$S$408,10,FALSE)/VLOOKUP($A209,'2022'!$F$10:$N$469,8,FALSE))*1000,#N/A)</f>
        <v>0.1641133366703045</v>
      </c>
      <c r="DI209" s="196">
        <f>IFERROR((VLOOKUP($A209,'23 24'!$F$7:$S$408,10,FALSE)/VLOOKUP($A209,'2023'!$C$7:$N$469,9,FALSE))*1000,#N/A)</f>
        <v>0</v>
      </c>
      <c r="DK209" s="198">
        <f>IFERROR((VLOOKUP($A209,'0910'!$F$10:$S$433,11,FALSE)/VLOOKUP($A209,'2010'!$C$5:$K$611,9,FALSE))*1000,#N/A)</f>
        <v>0</v>
      </c>
      <c r="DL209" s="198">
        <f>IFERROR((VLOOKUP($A209,'1011'!$F$10:$S$433,12,FALSE)/VLOOKUP($A209,'2011'!$C$5:$K$611,9,FALSE))*1000,#N/A)</f>
        <v>0</v>
      </c>
      <c r="DM209" s="198">
        <f>IFERROR((VLOOKUP($A209,'1112'!$F$10:$S$408,11,FALSE)/VLOOKUP($A209,'2012'!$F$10:$M$460,8,FALSE))*1000,#N/A)</f>
        <v>0</v>
      </c>
      <c r="DN209" s="198">
        <f>IFERROR((VLOOKUP($A209,'1213'!$F$10:$S$408,11,FALSE)/VLOOKUP($A209,'2013'!$F$10:$M$460,8,FALSE))*1000,#N/A)</f>
        <v>0</v>
      </c>
      <c r="DO209" s="198">
        <f>IFERROR((VLOOKUP($A209,'1314'!$F$10:$S$408,11,FALSE)/VLOOKUP($A209,'2014'!$F$10:$M$460,8,FALSE))*1000,#N/A)</f>
        <v>0.26118753264844158</v>
      </c>
      <c r="DP209" s="198">
        <f>IFERROR((VLOOKUP($A209,'1415'!$F$10:$S$408,11,FALSE)/VLOOKUP($A209,'2015'!$F$10:$M$460,8,FALSE))*1000,#N/A)</f>
        <v>0</v>
      </c>
      <c r="DQ209" s="198">
        <f>IFERROR((VLOOKUP($A209,'1516'!$F$10:$S$408,11,FALSE)/VLOOKUP($A209,'2016'!$F$10:$M$460,8,FALSE))*1000,#N/A)</f>
        <v>1.2854571942754307</v>
      </c>
      <c r="DR209" s="198">
        <f>IFERROR((VLOOKUP($A209,'1617'!$F$10:$S$408,11,FALSE)/VLOOKUP($A209,'2017'!$F$10:$M$460,8,FALSE))*1000,#N/A)</f>
        <v>2.8154594317890966</v>
      </c>
      <c r="DS209" s="198">
        <f>IFERROR((VLOOKUP($A209,'1718'!$F$10:$S$408,11,FALSE)/VLOOKUP($A209,'2018'!$F$10:$N$460,9,FALSE))*1000,#N/A)</f>
        <v>0</v>
      </c>
      <c r="DT209" s="198">
        <f>IFERROR((VLOOKUP($A209,'1819'!$F$10:$S$408,11,FALSE)/VLOOKUP($A209,'2018'!$F$10:$N$460,9,FALSE))*1000,#N/A)</f>
        <v>0</v>
      </c>
      <c r="DU209" s="198">
        <f>IFERROR((VLOOKUP($A209,'1920'!$F$10:$S$408,11,FALSE)/VLOOKUP($A209,'2019'!$F$10:$N$464,8,FALSE))*1000,#N/A)</f>
        <v>0</v>
      </c>
      <c r="DV209" s="198">
        <f>IFERROR((VLOOKUP($A209,'20 21'!$F$10:$S$408,11,FALSE)/VLOOKUP($A209,'2020'!$F$10:$N$469,8,FALSE))*1000,#N/A)</f>
        <v>0</v>
      </c>
      <c r="DW209" s="198">
        <f>IFERROR((VLOOKUP($A209,'21 22'!$F$10:$S$408,11,FALSE)/VLOOKUP($A209,'2021'!$F$10:$N$469,8,FALSE))*1000,#N/A)</f>
        <v>0</v>
      </c>
      <c r="DX209" s="198">
        <f>IFERROR((VLOOKUP($A209,'22 23'!$F$10:$S$408,11,FALSE)/VLOOKUP($A209,'2022'!$F$10:$N$469,8,FALSE))*1000,#N/A)</f>
        <v>0</v>
      </c>
      <c r="DY209" s="196">
        <f>IFERROR((VLOOKUP($A209,'23 24'!$F$7:$S$408,11,FALSE)/VLOOKUP($A209,'2023'!$C$7:$N$469,9,FALSE))*1000,#N/A)</f>
        <v>0</v>
      </c>
      <c r="EA209" s="198">
        <f>IFERROR((VLOOKUP($A209,'0910'!$F$10:$S$433,12,FALSE)/VLOOKUP($A209,'2010'!$C$5:$K$611,9,FALSE))*1000,#N/A)</f>
        <v>1.7769880053309639</v>
      </c>
      <c r="EB209" s="198">
        <f>IFERROR((VLOOKUP($A209,'1011'!$F$10:$S$433,13,FALSE)/VLOOKUP($A209,'2011'!$C$5:$K$611,9,FALSE))*1000,#N/A)</f>
        <v>2.9185460334306184</v>
      </c>
      <c r="EC209" s="198">
        <f>IFERROR((VLOOKUP($A209,'1112'!$F$10:$S$408,12,FALSE)/VLOOKUP($A209,'2012'!$F$10:$M$460,8,FALSE))*1000,#N/A)</f>
        <v>6.4294521754447773</v>
      </c>
      <c r="ED209" s="198">
        <f>IFERROR((VLOOKUP($A209,'1213'!$F$10:$S$408,12,FALSE)/VLOOKUP($A209,'2013'!$F$10:$M$460,8,FALSE))*1000,#N/A)</f>
        <v>3.9435632284637632</v>
      </c>
      <c r="EE209" s="198">
        <f>IFERROR((VLOOKUP($A209,'1314'!$F$10:$S$408,12,FALSE)/VLOOKUP($A209,'2014'!$F$10:$M$460,8,FALSE))*1000,#N/A)</f>
        <v>4.0919380114922514</v>
      </c>
      <c r="EF209" s="198">
        <f>IFERROR((VLOOKUP($A209,'1415'!$F$10:$S$408,12,FALSE)/VLOOKUP($A209,'2015'!$F$10:$M$460,8,FALSE))*1000,#N/A)</f>
        <v>6.9228106611284179</v>
      </c>
      <c r="EG209" s="198">
        <f>IFERROR((VLOOKUP($A209,'1516'!$F$10:$S$408,12,FALSE)/VLOOKUP($A209,'2016'!$F$10:$M$460,8,FALSE))*1000,#N/A)</f>
        <v>5.5703145085268666</v>
      </c>
      <c r="EH209" s="198">
        <f>IFERROR((VLOOKUP($A209,'1617'!$F$10:$S$408,12,FALSE)/VLOOKUP($A209,'2017'!$F$10:$M$460,8,FALSE))*1000,#N/A)</f>
        <v>6.9959901032335123</v>
      </c>
      <c r="EI209" s="198">
        <f>IFERROR((VLOOKUP($A209,'1718'!$F$10:$S$408,12,FALSE)/VLOOKUP($A209,'2018'!$F$10:$N$460,9,FALSE))*1000,#N/A)</f>
        <v>2.8648466464442195</v>
      </c>
      <c r="EJ209" s="198">
        <f>IFERROR((VLOOKUP($A209,'1819'!$F$10:$S$408,12,FALSE)/VLOOKUP($A209,'2018'!$F$10:$N$460,9,FALSE))*1000,#N/A)</f>
        <v>4.4657903606336369</v>
      </c>
      <c r="EK209" s="198">
        <f>IFERROR((VLOOKUP($A209,'1920'!$F$10:$S$408,12,FALSE)/VLOOKUP($A209,'2019'!$F$10:$N$464,8,FALSE))*1000,#N/A)</f>
        <v>2.9276943152541239</v>
      </c>
      <c r="EL209" s="198">
        <f>IFERROR((VLOOKUP($A209,'20 21'!$F$10:$S$408,12,FALSE)/VLOOKUP($A209,'2020'!$F$10:$N$469,8,FALSE))*1000,#N/A)</f>
        <v>2.9772685545857378</v>
      </c>
      <c r="EM209" s="198">
        <f>IFERROR((VLOOKUP($A209,'21 22'!$F$10:$S$408,12,FALSE)/VLOOKUP($A209,'2021'!$F$10:$N$469,8,FALSE))*1000,#N/A)</f>
        <v>0.82285563820683305</v>
      </c>
      <c r="EN209" s="198">
        <f>IFERROR((VLOOKUP($A209,'22 23'!$F$10:$S$408,12,FALSE)/VLOOKUP($A209,'2022'!$F$10:$N$469,8,FALSE))*1000,#N/A)</f>
        <v>2.2975867133842631</v>
      </c>
      <c r="EO209" s="196">
        <f>IFERROR((VLOOKUP($A209,'23 24'!$F$7:$S$408,12,FALSE)/VLOOKUP($A209,'2023'!$C$7:$N$469,9,FALSE))*1000,#N/A)</f>
        <v>1.9629653863770202</v>
      </c>
    </row>
    <row r="210" spans="1:145" x14ac:dyDescent="0.3">
      <c r="A210" t="s">
        <v>1699</v>
      </c>
      <c r="B210" t="s">
        <v>1743</v>
      </c>
      <c r="C210" t="str">
        <f>IF(VLOOKUP($A210,'0910'!$F$10:$L$433,1,FALSE)=VLOOKUP($A210,'2010'!$C$5:$K$611,1,FALSE),VLOOKUP($A210,'0910'!$F$10:$L$433,1,FALSE),FALSE)</f>
        <v>Poole</v>
      </c>
      <c r="D210" t="str">
        <f>IF(VLOOKUP($A210,'1011'!$F$10:$L$433,1,FALSE)=VLOOKUP($A210,'2011'!$C$5:$K$611,1,FALSE),VLOOKUP($A210,'1011'!$F$10:$L$433,1,FALSE),FALSE)</f>
        <v>Poole</v>
      </c>
      <c r="E210" t="str">
        <f>IF(VLOOKUP(A210,'1112'!$F$10:$L$408,1,FALSE)=VLOOKUP(A210,'2012'!$F$10:$M$460,1,FALSE),VLOOKUP(A210,'1112'!$F$10:$L$408,1,FALSE),FALSE)</f>
        <v>Poole</v>
      </c>
      <c r="F210" t="str">
        <f>IF(VLOOKUP($A210,'1213'!$F$10:$L$408,1,FALSE)=VLOOKUP($A210,'2013'!$F$10:$M$460,1,FALSE),VLOOKUP($A210,'1213'!$F$10:$L$408,1,FALSE),FALSE)</f>
        <v>Poole</v>
      </c>
      <c r="G210" t="str">
        <f>IF(VLOOKUP($A210,'1314'!$F$10:$L$408,1,FALSE)=VLOOKUP($A210,'2014'!$F$10:$M$460,1,FALSE),VLOOKUP($A210,'1314'!$F$10:$L$408,1,FALSE),FALSE)</f>
        <v>Poole</v>
      </c>
      <c r="H210" t="str">
        <f>IF(VLOOKUP($A210,'1415'!$F$10:$L$408,1,FALSE)=VLOOKUP($A210,'2015'!$F$10:$M$460,1,FALSE),VLOOKUP($A210,'1415'!$F$10:$L$408,1,FALSE),FALSE)</f>
        <v>Poole</v>
      </c>
      <c r="I210" t="str">
        <f>IF(VLOOKUP($A210,'1516'!$F$10:$L$408,1,FALSE)=VLOOKUP($A210,'2015'!$F$10:$M$460,1,FALSE),VLOOKUP($A210,'1516'!$F$10:$L$408,1,FALSE),FALSE)</f>
        <v>Poole</v>
      </c>
      <c r="J210" t="str">
        <f>IF(VLOOKUP($A210,'1617'!$F$10:$L$408,1,FALSE)=VLOOKUP($A210,'2016'!$F$10:$M$460,1,FALSE),VLOOKUP($A210,'1617'!$F$10:$L$408,1,FALSE),FALSE)</f>
        <v>Poole</v>
      </c>
      <c r="K210" t="str">
        <f>IF(VLOOKUP($A210,'1718'!$F$10:$M$408,1,FALSE)=VLOOKUP($A210,'2017'!$F$10:$M$460,1,FALSE),VLOOKUP($A210,'1718'!$F$10:$M$408,1,FALSE),FALSE)</f>
        <v>Poole</v>
      </c>
      <c r="L210" t="str">
        <f>IF(VLOOKUP($A210,'1819'!$F$10:$M$408,1,FALSE)=VLOOKUP($A210,'2018'!$F$10:$M$460,1,FALSE),VLOOKUP($A210,'1819'!$F$10:$M$408,1,FALSE),FALSE)</f>
        <v>Poole</v>
      </c>
      <c r="M210" t="e">
        <f>IF(VLOOKUP($A210,'1920'!$F$10:$M$408,1,FALSE)=VLOOKUP($A210,'2019'!$F$10:$M$464,1,FALSE),VLOOKUP($A210,'1920'!$F$10:$M$408,1,FALSE),FALSE)</f>
        <v>#N/A</v>
      </c>
      <c r="N210" t="e">
        <f>IF(VLOOKUP($A210,'20 21'!$F$10:$N$408,1,FALSE)=VLOOKUP($A210,'2020'!$F$10:$O$468,1,FALSE),VLOOKUP($A210,'20 21'!$F$10:$N$408,1,FALSE),FALSE)</f>
        <v>#N/A</v>
      </c>
      <c r="O210" t="e">
        <f>IF(VLOOKUP($A210,'21 22'!$F$10:$N$408,1,FALSE)=VLOOKUP($A210,'2021'!$F$10:$O$471,1,FALSE),VLOOKUP($A210,'21 22'!$F$10:$N$408,1,FALSE),FALSE)</f>
        <v>#N/A</v>
      </c>
      <c r="P210" t="e">
        <f>IF(VLOOKUP($A210,'22 23'!$F$10:$N$408,1,FALSE)=VLOOKUP($A210,'2022'!$F$10:$O$468,1,FALSE),VLOOKUP($A210,'22 23'!$F$10:$N$408,1,FALSE),FALSE)</f>
        <v>#N/A</v>
      </c>
      <c r="Q210" t="e">
        <f>IF(VLOOKUP($A210,'23 24'!$F$7:$N$408,1,FALSE)=VLOOKUP($A210,'2023'!$C$7:$O$468,1,FALSE),VLOOKUP($A210,'23 24'!$F$7:$N$408,1,FALSE),FALSE)</f>
        <v>#N/A</v>
      </c>
      <c r="S210" s="196">
        <f>IFERROR((VLOOKUP($A210,'0910'!$F$10:$L$433,4,FALSE)/VLOOKUP($A210,'2010'!$C$5:$K$611,9,FALSE))*1000,#N/A)</f>
        <v>3.6215482118605702</v>
      </c>
      <c r="T210" s="196">
        <f>IFERROR((VLOOKUP($A210,'1011'!$F$10:$L$433,4,FALSE)/VLOOKUP($A210,'2011'!$C$5:$K$611,9,FALSE))*1000,#N/A)</f>
        <v>3.9097744360902258</v>
      </c>
      <c r="U210" s="196">
        <f>IFERROR((VLOOKUP($A210,'1112'!$F$10:$L$408,4,FALSE)/VLOOKUP($A210,'2012'!$F$10:$M$460,8,FALSE))*1000,#N/A)</f>
        <v>2.9989503673714202</v>
      </c>
      <c r="V210" s="196">
        <f>IFERROR((VLOOKUP($A210,'1213'!$F$10:$L$408,4,FALSE)/VLOOKUP($A210,'2013'!$F$10:$M$460,8,FALSE))*1000,#N/A)</f>
        <v>2.5411061285500747</v>
      </c>
      <c r="W210" s="196">
        <f>IFERROR((VLOOKUP($A210,'1314'!$F$10:$L$408,4,FALSE)/VLOOKUP($A210,'2014'!$F$10:$M$460,8,FALSE))*1000,#N/A)</f>
        <v>4.9202325928134778</v>
      </c>
      <c r="X210" s="196">
        <f>IFERROR((VLOOKUP($A210,'1415'!$F$10:$L$408,4,FALSE)/VLOOKUP($A210,'2015'!$F$10:$M$460,8,FALSE))*1000,#N/A)</f>
        <v>4.4530206323289301</v>
      </c>
      <c r="Y210" s="196">
        <f>IFERROR((VLOOKUP($A210,'1516'!$F$10:$L$408,4,FALSE)/VLOOKUP($A210,'2016'!$F$10:$M$460,8,FALSE))*1000,#N/A)</f>
        <v>4.1352828238074144</v>
      </c>
      <c r="Z210" s="196">
        <f>IFERROR((VLOOKUP($A210,'1617'!$F$10:$L$408,4,FALSE)/VLOOKUP($A210,'2017'!$F$10:$M$460,8,FALSE))*1000,#N/A)</f>
        <v>4.0971612525607259</v>
      </c>
      <c r="AA210" s="196">
        <f>IFERROR((VLOOKUP($A210,'1718'!$F$10:$L$408,4,FALSE)/VLOOKUP($A210,'2018'!$F$10:$N$460,9,FALSE))*1000,#N/A)</f>
        <v>3.7873270211216314</v>
      </c>
      <c r="AB210" s="196">
        <f>IFERROR((VLOOKUP($A210,'1819'!$F$10:$L$408,4,FALSE)/VLOOKUP($A210,'2018'!$F$10:$N$460,9,FALSE))*1000,#N/A)</f>
        <v>3.7873270211216314</v>
      </c>
      <c r="AC210" s="196" t="e">
        <f>IFERROR((VLOOKUP($A210,'1920'!$F$10:$L$408,4,FALSE)/VLOOKUP($A210,'2019'!$F$10:$N$464,8,FALSE))*1000,#N/A)</f>
        <v>#N/A</v>
      </c>
      <c r="AD210" s="196" t="e">
        <f>IFERROR((VLOOKUP($A210,'20 21'!$F$10:$M$408,4,FALSE)/VLOOKUP($A210,'2020'!$F$10:$N$469,8,FALSE))*1000,#N/A)</f>
        <v>#N/A</v>
      </c>
      <c r="AE210" s="196" t="e">
        <f>IFERROR((VLOOKUP($A210,'21 22'!$F$10:$M$408,4,FALSE)/VLOOKUP($A210,'2021'!$F$10:$N$469,8,FALSE))*1000,#N/A)</f>
        <v>#N/A</v>
      </c>
      <c r="AF210" s="196" t="e">
        <f>IFERROR((VLOOKUP($A210,'22 23'!$F$10:$M$408,4,FALSE)/VLOOKUP($A210,'2022'!$F$10:$N$469,8,FALSE))*1000,#N/A)</f>
        <v>#N/A</v>
      </c>
      <c r="AG210" s="196" t="e">
        <f>IFERROR((VLOOKUP($A210,'23 24'!$F$7:$M$408,4,FALSE)/VLOOKUP($A210,'2023'!$C$7:$N$469,9,FALSE))*1000,#N/A)</f>
        <v>#N/A</v>
      </c>
      <c r="AI210" s="196">
        <f>IFERROR((VLOOKUP($A210,'0910'!$F$10:$L$433,5,FALSE)/VLOOKUP($A210,'2010'!$C$5:$K$611,9,FALSE))*1000,#N/A)</f>
        <v>0</v>
      </c>
      <c r="AJ210" s="196">
        <f>IFERROR((VLOOKUP($A210,'1011'!$F$10:$L$433,5,FALSE)/VLOOKUP($A210,'2011'!$C$5:$K$611,9,FALSE))*1000,#N/A)</f>
        <v>0</v>
      </c>
      <c r="AK210" s="196">
        <f>IFERROR((VLOOKUP($A210,'1112'!$F$10:$L$408,5,FALSE)/VLOOKUP($A210,'2012'!$F$10:$M$460,8,FALSE))*1000,#N/A)</f>
        <v>0</v>
      </c>
      <c r="AL210" s="196">
        <f>IFERROR((VLOOKUP($A210,'1213'!$F$10:$L$408,5,FALSE)/VLOOKUP($A210,'2013'!$F$10:$M$460,8,FALSE))*1000,#N/A)</f>
        <v>0</v>
      </c>
      <c r="AM210" s="196">
        <f>IFERROR((VLOOKUP($A210,'1314'!$F$10:$L$408,5,FALSE)/VLOOKUP($A210,'2014'!$F$10:$M$460,8,FALSE))*1000,#N/A)</f>
        <v>0</v>
      </c>
      <c r="AN210" s="196">
        <f>IFERROR((VLOOKUP($A210,'1415'!$F$10:$L$408,5,FALSE)/VLOOKUP($A210,'2015'!$F$10:$M$460,8,FALSE))*1000,#N/A)</f>
        <v>0</v>
      </c>
      <c r="AO210" s="196">
        <f>IFERROR((VLOOKUP($A210,'1516'!$F$10:$L$408,5,FALSE)/VLOOKUP($A210,'2016'!$F$10:$M$460,8,FALSE))*1000,#N/A)</f>
        <v>0</v>
      </c>
      <c r="AP210" s="196">
        <f>IFERROR((VLOOKUP($A210,'1617'!$F$10:$L$408,5,FALSE)/VLOOKUP($A210,'2017'!$F$10:$M$460,8,FALSE))*1000,#N/A)</f>
        <v>0</v>
      </c>
      <c r="AQ210" s="196">
        <f>IFERROR((VLOOKUP($A210,'1718'!$F$10:$L$408,5,FALSE)/VLOOKUP($A210,'2018'!$F$10:$N$460,9,FALSE))*1000,#N/A)</f>
        <v>0</v>
      </c>
      <c r="AR210" s="196">
        <f>IFERROR((VLOOKUP($A210,'1819'!$F$10:$L$408,5,FALSE)/VLOOKUP($A210,'2018'!$F$10:$N$460,9,FALSE))*1000,#N/A)</f>
        <v>0</v>
      </c>
      <c r="AS210" s="196" t="e">
        <f>IFERROR((VLOOKUP($A210,'1920'!$F$10:$L$408,5,FALSE)/VLOOKUP($A210,'2019'!$F$10:$N$464,8,FALSE))*1000,#N/A)</f>
        <v>#N/A</v>
      </c>
      <c r="AT210" s="196" t="e">
        <f>IFERROR((VLOOKUP($A210,'20 21'!$F$10:$L$408,5,FALSE)/VLOOKUP($A210,'2020'!$F$10:$N$469,8,FALSE))*1000,#N/A)</f>
        <v>#N/A</v>
      </c>
      <c r="AU210" s="196" t="e">
        <f>IFERROR((VLOOKUP($A210,'21 22'!$F$10:$L$408,5,FALSE)/VLOOKUP($A210,'2021'!$F$10:$N$469,8,FALSE))*1000,#N/A)</f>
        <v>#N/A</v>
      </c>
      <c r="AV210" s="196" t="e">
        <f>IFERROR((VLOOKUP($A210,'22 23'!$F$10:$L$408,5,FALSE)/VLOOKUP($A210,'2022'!$F$10:$N$469,8,FALSE))*1000,#N/A)</f>
        <v>#N/A</v>
      </c>
      <c r="AW210" s="196" t="e">
        <f>IFERROR((VLOOKUP($A210,'23 24'!$F$7:$M$408,5,FALSE)/VLOOKUP($A210,'2023'!$C$7:$N$469,9,FALSE))*1000,#N/A)</f>
        <v>#N/A</v>
      </c>
      <c r="AY210" s="196">
        <f>IFERROR((VLOOKUP($A210,'0910'!$F$10:$L$433,6,FALSE)/VLOOKUP($A210,'2010'!$C$5:$K$611,9,FALSE))*1000,#N/A)</f>
        <v>0</v>
      </c>
      <c r="AZ210" s="196">
        <f>IFERROR((VLOOKUP($A210,'1011'!$F$10:$L$433,6,FALSE)/VLOOKUP($A210,'2011'!$C$5:$K$611,9,FALSE))*1000,#N/A)</f>
        <v>0</v>
      </c>
      <c r="BA210" s="196">
        <f>IFERROR((VLOOKUP($A210,'1112'!$F$10:$L$408,6,FALSE)/VLOOKUP($A210,'2012'!$F$10:$M$460,8,FALSE))*1000,#N/A)</f>
        <v>0</v>
      </c>
      <c r="BB210" s="196">
        <f>IFERROR((VLOOKUP($A210,'1213'!$F$10:$L$408,6,FALSE)/VLOOKUP($A210,'2013'!$F$10:$M$460,8,FALSE))*1000,#N/A)</f>
        <v>0</v>
      </c>
      <c r="BC210" s="196">
        <f>IFERROR((VLOOKUP($A210,'1314'!$F$10:$L$408,6,FALSE)/VLOOKUP($A210,'2014'!$F$10:$M$460,8,FALSE))*1000,#N/A)</f>
        <v>0</v>
      </c>
      <c r="BD210" s="196">
        <f>IFERROR((VLOOKUP($A210,'1415'!$F$10:$L$408,6,FALSE)/VLOOKUP($A210,'2015'!$F$10:$M$460,8,FALSE))*1000,#N/A)</f>
        <v>0</v>
      </c>
      <c r="BE210" s="196">
        <f>IFERROR((VLOOKUP($A210,'1516'!$F$10:$L$408,6,FALSE)/VLOOKUP($A210,'2016'!$F$10:$M$460,8,FALSE))*1000,#N/A)</f>
        <v>0</v>
      </c>
      <c r="BF210" s="196">
        <f>IFERROR((VLOOKUP($A210,'1617'!$F$10:$L$408,6,FALSE)/VLOOKUP($A210,'2017'!$F$10:$M$460,8,FALSE))*1000,#N/A)</f>
        <v>0</v>
      </c>
      <c r="BG210" s="196">
        <f>IFERROR((VLOOKUP($A210,'1718'!$F$10:$L$408,6,FALSE)/VLOOKUP($A210,'2018'!$F$10:$N$460,9,FALSE))*1000,#N/A)</f>
        <v>0</v>
      </c>
      <c r="BH210" s="196">
        <f>IFERROR((VLOOKUP($A210,'1819'!$F$10:$L$408,6,FALSE)/VLOOKUP($A210,'2018'!$F$10:$N$460,9,FALSE))*1000,#N/A)</f>
        <v>0</v>
      </c>
      <c r="BI210" s="196" t="e">
        <f>IFERROR((VLOOKUP($A210,'1920'!$F$10:$L$408,6,FALSE)/VLOOKUP($A210,'2019'!$F$10:$N$464,8,FALSE))*1000,#N/A)</f>
        <v>#N/A</v>
      </c>
      <c r="BJ210" s="196" t="e">
        <f>IFERROR((VLOOKUP($A210,'20 21'!$F$10:$L$408,6,FALSE)/VLOOKUP($A210,'2020'!$F$10:$N$469,8,FALSE))*1000,#N/A)</f>
        <v>#N/A</v>
      </c>
      <c r="BK210" s="196" t="e">
        <f>IFERROR((VLOOKUP($A210,'21 22'!$F$10:$L$408,6,FALSE)/VLOOKUP($A210,'2021'!$F$10:$N$469,8,FALSE))*1000,#N/A)</f>
        <v>#N/A</v>
      </c>
      <c r="BL210" s="196" t="e">
        <f>IFERROR((VLOOKUP($A210,'22 23'!$F$10:$L$408,6,FALSE)/VLOOKUP($A210,'2022'!$F$10:$N$469,8,FALSE))*1000,#N/A)</f>
        <v>#N/A</v>
      </c>
      <c r="BM210" s="196" t="e">
        <f>IFERROR((VLOOKUP($A210,'23 24'!$F$7:$M$408,6,FALSE)/VLOOKUP($A210,'2023'!$C$7:$N$469,9,FALSE))*1000,#N/A)</f>
        <v>#N/A</v>
      </c>
      <c r="BO210" s="196">
        <f>IFERROR((VLOOKUP($A210,'0910'!$F$10:$L$433,7,FALSE)/VLOOKUP($A210,'2010'!$C$5:$K$611,9,FALSE))*1000,#N/A)</f>
        <v>3.6215482118605702</v>
      </c>
      <c r="BP210" s="196">
        <f>IFERROR((VLOOKUP($A210,'1011'!$F$10:$L$433,7,FALSE)/VLOOKUP($A210,'2011'!$C$5:$K$611,9,FALSE))*1000,#N/A)</f>
        <v>3.9097744360902258</v>
      </c>
      <c r="BQ210" s="196">
        <f>IFERROR((VLOOKUP($A210,'1112'!$F$10:$L$408,7,FALSE)/VLOOKUP($A210,'2012'!$F$10:$M$460,8,FALSE))*1000,#N/A)</f>
        <v>2.9989503673714202</v>
      </c>
      <c r="BR210" s="196">
        <f>IFERROR((VLOOKUP($A210,'1213'!$F$10:$L$408,7,FALSE)/VLOOKUP($A210,'2013'!$F$10:$M$460,8,FALSE))*1000,#N/A)</f>
        <v>2.5411061285500747</v>
      </c>
      <c r="BS210" s="196">
        <f>IFERROR((VLOOKUP($A210,'1314'!$F$10:$L$408,7,FALSE)/VLOOKUP($A210,'2014'!$F$10:$M$460,8,FALSE))*1000,#N/A)</f>
        <v>4.9202325928134778</v>
      </c>
      <c r="BT210" s="196">
        <f>IFERROR((VLOOKUP($A210,'1415'!$F$10:$L$408,7,FALSE)/VLOOKUP($A210,'2015'!$F$10:$M$460,8,FALSE))*1000,#N/A)</f>
        <v>4.4530206323289301</v>
      </c>
      <c r="BU210" s="196">
        <f>IFERROR((VLOOKUP($A210,'1516'!$F$10:$L$408,7,FALSE)/VLOOKUP($A210,'2016'!$F$10:$M$460,8,FALSE))*1000,#N/A)</f>
        <v>4.1352828238074144</v>
      </c>
      <c r="BV210" s="196">
        <f>IFERROR((VLOOKUP($A210,'1617'!$F$10:$L$408,7,FALSE)/VLOOKUP($A210,'2017'!$F$10:$M$460,8,FALSE))*1000,#N/A)</f>
        <v>4.0971612525607259</v>
      </c>
      <c r="BW210" s="196">
        <f>IFERROR((VLOOKUP($A210,'1718'!$F$10:$L$408,7,FALSE)/VLOOKUP($A210,'2018'!$F$10:$N$460,9,FALSE))*1000,#N/A)</f>
        <v>3.7873270211216314</v>
      </c>
      <c r="BX210" s="196">
        <f>IFERROR((VLOOKUP($A210,'1819'!$F$10:$L$408,7,FALSE)/VLOOKUP($A210,'2018'!$F$10:$N$460,9,FALSE))*1000,#N/A)</f>
        <v>3.7873270211216314</v>
      </c>
      <c r="BY210" s="196" t="e">
        <f>IFERROR((VLOOKUP($A210,'1920'!$F$10:$L$408,7,FALSE)/VLOOKUP($A210,'2019'!$F$10:$N$464,8,FALSE))*1000,#N/A)</f>
        <v>#N/A</v>
      </c>
      <c r="BZ210" s="196" t="e">
        <f>IFERROR((VLOOKUP($A210,'20 21'!$F$10:$L$408,7,FALSE)/VLOOKUP($A210,'2020'!$F$10:$N$469,8,FALSE))*1000,#N/A)</f>
        <v>#N/A</v>
      </c>
      <c r="CA210" s="196" t="e">
        <f>IFERROR((VLOOKUP($A210,'21 22'!$F$10:$L$408,7,FALSE)/VLOOKUP($A210,'2021'!$F$10:$N$469,8,FALSE))*1000,#N/A)</f>
        <v>#N/A</v>
      </c>
      <c r="CB210" s="196" t="e">
        <f>IFERROR((VLOOKUP($A210,'22 23'!$F$10:$L$408,7,FALSE)/VLOOKUP($A210,'2022'!$F$10:$N$469,8,FALSE))*1000,#N/A)</f>
        <v>#N/A</v>
      </c>
      <c r="CC210" s="196" t="e">
        <f>IFERROR((VLOOKUP($A210,'23 24'!$F$7:$M$408,7,FALSE)/VLOOKUP($A210,'2023'!$C$7:$N$469,9,FALSE))*1000,#N/A)</f>
        <v>#N/A</v>
      </c>
      <c r="CE210" s="198">
        <f>IFERROR((VLOOKUP($A210,'0910'!$F$10:$S$433,9,FALSE)/VLOOKUP($A210,'2010'!$C$5:$K$611,9,FALSE))*1000,#N/A)</f>
        <v>6.6395050550777128</v>
      </c>
      <c r="CF210" s="198">
        <f>IFERROR((VLOOKUP($A210,'1011'!$F$10:$S$433,10,FALSE)/VLOOKUP($A210,'2011'!$C$5:$K$611,9,FALSE))*1000,#N/A)</f>
        <v>3.0075187969924815</v>
      </c>
      <c r="CG210" s="198">
        <f>IFERROR((VLOOKUP($A210,'1112'!$F$10:$S$408,9,FALSE)/VLOOKUP($A210,'2012'!$F$10:$M$460,8,FALSE))*1000,#N/A)</f>
        <v>4.3484780326885586</v>
      </c>
      <c r="CH210" s="198">
        <f>IFERROR((VLOOKUP($A210,'1213'!$F$10:$S$408,9,FALSE)/VLOOKUP($A210,'2013'!$F$10:$M$460,8,FALSE))*1000,#N/A)</f>
        <v>4.4843049327354256</v>
      </c>
      <c r="CI210" s="198">
        <f>IFERROR((VLOOKUP($A210,'1314'!$F$10:$S$408,9,FALSE)/VLOOKUP($A210,'2014'!$F$10:$M$460,8,FALSE))*1000,#N/A)</f>
        <v>2.5346652750857315</v>
      </c>
      <c r="CJ210" s="198">
        <f>IFERROR((VLOOKUP($A210,'1415'!$F$10:$S$408,9,FALSE)/VLOOKUP($A210,'2015'!$F$10:$M$460,8,FALSE))*1000,#N/A)</f>
        <v>4.1561525901736678</v>
      </c>
      <c r="CK210" s="198">
        <f>IFERROR((VLOOKUP($A210,'1516'!$F$10:$S$408,9,FALSE)/VLOOKUP($A210,'2016'!$F$10:$M$460,8,FALSE))*1000,#N/A)</f>
        <v>3.2491507901343968</v>
      </c>
      <c r="CL210" s="198">
        <f>IFERROR((VLOOKUP($A210,'1617'!$F$10:$S$408,9,FALSE)/VLOOKUP($A210,'2017'!$F$10:$M$460,8,FALSE))*1000,#N/A)</f>
        <v>3.9508340649692717</v>
      </c>
      <c r="CM210" s="198">
        <f>IFERROR((VLOOKUP($A210,'1718'!$F$10:$S$408,9,FALSE)/VLOOKUP($A210,'2018'!$F$10:$N$460,9,FALSE))*1000,#N/A)</f>
        <v>4.8069919883466854</v>
      </c>
      <c r="CN210" s="198">
        <f>IFERROR((VLOOKUP($A210,'1819'!$F$10:$S$408,9,FALSE)/VLOOKUP($A210,'2018'!$F$10:$N$460,9,FALSE))*1000,#N/A)</f>
        <v>4.8069919883466854</v>
      </c>
      <c r="CO210" s="198" t="e">
        <f>IFERROR((VLOOKUP($A210,'1920'!$F$10:$S$408,9,FALSE)/VLOOKUP($A210,'2019'!$F$10:$N$464,8,FALSE))*1000,#N/A)</f>
        <v>#N/A</v>
      </c>
      <c r="CP210" s="198" t="e">
        <f>IFERROR((VLOOKUP($A210,'20 21'!$F$10:$S$408,9,FALSE)/VLOOKUP($A210,'2020'!$F$10:$N$469,8,FALSE))*1000,#N/A)</f>
        <v>#N/A</v>
      </c>
      <c r="CQ210" s="198" t="e">
        <f>IFERROR((VLOOKUP($A210,'21 22'!$F$10:$S$408,9,FALSE)/VLOOKUP($A210,'2021'!$F$10:$N$469,8,FALSE))*1000,#N/A)</f>
        <v>#N/A</v>
      </c>
      <c r="CR210" s="198" t="e">
        <f>IFERROR((VLOOKUP($A210,'22 23'!$F$10:$S$408,9,FALSE)/VLOOKUP($A210,'2022'!$F$10:$N$469,8,FALSE))*1000,#N/A)</f>
        <v>#N/A</v>
      </c>
      <c r="CS210" s="196" t="e">
        <f>IFERROR((VLOOKUP($A210,'23 24'!$F$7:$S$408,9,FALSE)/VLOOKUP($A210,'2023'!$C$7:$N$469,9,FALSE))*1000,#N/A)</f>
        <v>#N/A</v>
      </c>
      <c r="CU210" s="198">
        <f>IFERROR((VLOOKUP($A210,'0910'!$F$10:$S$433,10,FALSE)/VLOOKUP($A210,'2010'!$C$5:$K$611,9,FALSE))*1000,#N/A)</f>
        <v>0</v>
      </c>
      <c r="CV210" s="198">
        <f>IFERROR((VLOOKUP($A210,'1011'!$F$10:$S$433,11,FALSE)/VLOOKUP($A210,'2011'!$C$5:$K$611,9,FALSE))*1000,#N/A)</f>
        <v>0</v>
      </c>
      <c r="CW210" s="198">
        <f>IFERROR((VLOOKUP($A210,'1112'!$F$10:$S$408,10,FALSE)/VLOOKUP($A210,'2012'!$F$10:$M$460,8,FALSE))*1000,#N/A)</f>
        <v>0</v>
      </c>
      <c r="CX210" s="198">
        <f>IFERROR((VLOOKUP($A210,'1213'!$F$10:$S$408,10,FALSE)/VLOOKUP($A210,'2013'!$F$10:$M$460,8,FALSE))*1000,#N/A)</f>
        <v>0</v>
      </c>
      <c r="CY210" s="198">
        <f>IFERROR((VLOOKUP($A210,'1314'!$F$10:$S$408,10,FALSE)/VLOOKUP($A210,'2014'!$F$10:$M$460,8,FALSE))*1000,#N/A)</f>
        <v>0</v>
      </c>
      <c r="CZ210" s="198">
        <f>IFERROR((VLOOKUP($A210,'1415'!$F$10:$S$408,10,FALSE)/VLOOKUP($A210,'2015'!$F$10:$M$460,8,FALSE))*1000,#N/A)</f>
        <v>0</v>
      </c>
      <c r="DA210" s="198">
        <f>IFERROR((VLOOKUP($A210,'1516'!$F$10:$S$408,10,FALSE)/VLOOKUP($A210,'2016'!$F$10:$M$460,8,FALSE))*1000,#N/A)</f>
        <v>0</v>
      </c>
      <c r="DB210" s="198">
        <f>IFERROR((VLOOKUP($A210,'1617'!$F$10:$S$408,10,FALSE)/VLOOKUP($A210,'2017'!$F$10:$M$460,8,FALSE))*1000,#N/A)</f>
        <v>0</v>
      </c>
      <c r="DC210" s="198">
        <f>IFERROR((VLOOKUP($A210,'1718'!$F$10:$S$408,10,FALSE)/VLOOKUP($A210,'2018'!$F$10:$N$460,9,FALSE))*1000,#N/A)</f>
        <v>0</v>
      </c>
      <c r="DD210" s="198">
        <f>IFERROR((VLOOKUP($A210,'1819'!$F$10:$S$408,10,FALSE)/VLOOKUP($A210,'2018'!$F$10:$N$460,9,FALSE))*1000,#N/A)</f>
        <v>0</v>
      </c>
      <c r="DE210" s="198" t="e">
        <f>IFERROR((VLOOKUP($A210,'1920'!$F$10:$S$408,10,FALSE)/VLOOKUP($A210,'2019'!$F$10:$N$464,8,FALSE))*1000,#N/A)</f>
        <v>#N/A</v>
      </c>
      <c r="DF210" s="198" t="e">
        <f>IFERROR((VLOOKUP($A210,'20 21'!$F$10:$S$408,10,FALSE)/VLOOKUP($A210,'2020'!$F$10:$N$469,8,FALSE))*1000,#N/A)</f>
        <v>#N/A</v>
      </c>
      <c r="DG210" s="198" t="e">
        <f>IFERROR((VLOOKUP($A210,'21 22'!$F$10:$S$408,10,FALSE)/VLOOKUP($A210,'2021'!$F$10:$N$469,8,FALSE))*1000,#N/A)</f>
        <v>#N/A</v>
      </c>
      <c r="DH210" s="198" t="e">
        <f>IFERROR((VLOOKUP($A210,'22 23'!$F$10:$S$408,10,FALSE)/VLOOKUP($A210,'2022'!$F$10:$N$469,8,FALSE))*1000,#N/A)</f>
        <v>#N/A</v>
      </c>
      <c r="DI210" s="196" t="e">
        <f>IFERROR((VLOOKUP($A210,'23 24'!$F$7:$S$408,10,FALSE)/VLOOKUP($A210,'2023'!$C$7:$N$469,9,FALSE))*1000,#N/A)</f>
        <v>#N/A</v>
      </c>
      <c r="DK210" s="198">
        <f>IFERROR((VLOOKUP($A210,'0910'!$F$10:$S$433,11,FALSE)/VLOOKUP($A210,'2010'!$C$5:$K$611,9,FALSE))*1000,#N/A)</f>
        <v>0</v>
      </c>
      <c r="DL210" s="198">
        <f>IFERROR((VLOOKUP($A210,'1011'!$F$10:$S$433,12,FALSE)/VLOOKUP($A210,'2011'!$C$5:$K$611,9,FALSE))*1000,#N/A)</f>
        <v>0</v>
      </c>
      <c r="DM210" s="198">
        <f>IFERROR((VLOOKUP($A210,'1112'!$F$10:$S$408,11,FALSE)/VLOOKUP($A210,'2012'!$F$10:$M$460,8,FALSE))*1000,#N/A)</f>
        <v>0</v>
      </c>
      <c r="DN210" s="198">
        <f>IFERROR((VLOOKUP($A210,'1213'!$F$10:$S$408,11,FALSE)/VLOOKUP($A210,'2013'!$F$10:$M$460,8,FALSE))*1000,#N/A)</f>
        <v>0</v>
      </c>
      <c r="DO210" s="198">
        <f>IFERROR((VLOOKUP($A210,'1314'!$F$10:$S$408,11,FALSE)/VLOOKUP($A210,'2014'!$F$10:$M$460,8,FALSE))*1000,#N/A)</f>
        <v>0</v>
      </c>
      <c r="DP210" s="198">
        <f>IFERROR((VLOOKUP($A210,'1415'!$F$10:$S$408,11,FALSE)/VLOOKUP($A210,'2015'!$F$10:$M$460,8,FALSE))*1000,#N/A)</f>
        <v>0</v>
      </c>
      <c r="DQ210" s="198">
        <f>IFERROR((VLOOKUP($A210,'1516'!$F$10:$S$408,11,FALSE)/VLOOKUP($A210,'2016'!$F$10:$M$460,8,FALSE))*1000,#N/A)</f>
        <v>0</v>
      </c>
      <c r="DR210" s="198">
        <f>IFERROR((VLOOKUP($A210,'1617'!$F$10:$S$408,11,FALSE)/VLOOKUP($A210,'2017'!$F$10:$M$460,8,FALSE))*1000,#N/A)</f>
        <v>0</v>
      </c>
      <c r="DS210" s="198">
        <f>IFERROR((VLOOKUP($A210,'1718'!$F$10:$S$408,11,FALSE)/VLOOKUP($A210,'2018'!$F$10:$N$460,9,FALSE))*1000,#N/A)</f>
        <v>0</v>
      </c>
      <c r="DT210" s="198">
        <f>IFERROR((VLOOKUP($A210,'1819'!$F$10:$S$408,11,FALSE)/VLOOKUP($A210,'2018'!$F$10:$N$460,9,FALSE))*1000,#N/A)</f>
        <v>0</v>
      </c>
      <c r="DU210" s="198" t="e">
        <f>IFERROR((VLOOKUP($A210,'1920'!$F$10:$S$408,11,FALSE)/VLOOKUP($A210,'2019'!$F$10:$N$464,8,FALSE))*1000,#N/A)</f>
        <v>#N/A</v>
      </c>
      <c r="DV210" s="198" t="e">
        <f>IFERROR((VLOOKUP($A210,'20 21'!$F$10:$S$408,11,FALSE)/VLOOKUP($A210,'2020'!$F$10:$N$469,8,FALSE))*1000,#N/A)</f>
        <v>#N/A</v>
      </c>
      <c r="DW210" s="198" t="e">
        <f>IFERROR((VLOOKUP($A210,'21 22'!$F$10:$S$408,11,FALSE)/VLOOKUP($A210,'2021'!$F$10:$N$469,8,FALSE))*1000,#N/A)</f>
        <v>#N/A</v>
      </c>
      <c r="DX210" s="198" t="e">
        <f>IFERROR((VLOOKUP($A210,'22 23'!$F$10:$S$408,11,FALSE)/VLOOKUP($A210,'2022'!$F$10:$N$469,8,FALSE))*1000,#N/A)</f>
        <v>#N/A</v>
      </c>
      <c r="DY210" s="196" t="e">
        <f>IFERROR((VLOOKUP($A210,'23 24'!$F$7:$S$408,11,FALSE)/VLOOKUP($A210,'2023'!$C$7:$N$469,9,FALSE))*1000,#N/A)</f>
        <v>#N/A</v>
      </c>
      <c r="EA210" s="198">
        <f>IFERROR((VLOOKUP($A210,'0910'!$F$10:$S$433,12,FALSE)/VLOOKUP($A210,'2010'!$C$5:$K$611,9,FALSE))*1000,#N/A)</f>
        <v>6.6395050550777128</v>
      </c>
      <c r="EB210" s="198">
        <f>IFERROR((VLOOKUP($A210,'1011'!$F$10:$S$433,13,FALSE)/VLOOKUP($A210,'2011'!$C$5:$K$611,9,FALSE))*1000,#N/A)</f>
        <v>3.0075187969924815</v>
      </c>
      <c r="EC210" s="198">
        <f>IFERROR((VLOOKUP($A210,'1112'!$F$10:$S$408,12,FALSE)/VLOOKUP($A210,'2012'!$F$10:$M$460,8,FALSE))*1000,#N/A)</f>
        <v>4.3484780326885586</v>
      </c>
      <c r="ED210" s="198">
        <f>IFERROR((VLOOKUP($A210,'1213'!$F$10:$S$408,12,FALSE)/VLOOKUP($A210,'2013'!$F$10:$M$460,8,FALSE))*1000,#N/A)</f>
        <v>4.4843049327354256</v>
      </c>
      <c r="EE210" s="198">
        <f>IFERROR((VLOOKUP($A210,'1314'!$F$10:$S$408,12,FALSE)/VLOOKUP($A210,'2014'!$F$10:$M$460,8,FALSE))*1000,#N/A)</f>
        <v>2.5346652750857315</v>
      </c>
      <c r="EF210" s="198">
        <f>IFERROR((VLOOKUP($A210,'1415'!$F$10:$S$408,12,FALSE)/VLOOKUP($A210,'2015'!$F$10:$M$460,8,FALSE))*1000,#N/A)</f>
        <v>4.1561525901736678</v>
      </c>
      <c r="EG210" s="198">
        <f>IFERROR((VLOOKUP($A210,'1516'!$F$10:$S$408,12,FALSE)/VLOOKUP($A210,'2016'!$F$10:$M$460,8,FALSE))*1000,#N/A)</f>
        <v>3.2491507901343968</v>
      </c>
      <c r="EH210" s="198">
        <f>IFERROR((VLOOKUP($A210,'1617'!$F$10:$S$408,12,FALSE)/VLOOKUP($A210,'2017'!$F$10:$M$460,8,FALSE))*1000,#N/A)</f>
        <v>3.9508340649692717</v>
      </c>
      <c r="EI210" s="198">
        <f>IFERROR((VLOOKUP($A210,'1718'!$F$10:$S$408,12,FALSE)/VLOOKUP($A210,'2018'!$F$10:$N$460,9,FALSE))*1000,#N/A)</f>
        <v>4.8069919883466854</v>
      </c>
      <c r="EJ210" s="198">
        <f>IFERROR((VLOOKUP($A210,'1819'!$F$10:$S$408,12,FALSE)/VLOOKUP($A210,'2018'!$F$10:$N$460,9,FALSE))*1000,#N/A)</f>
        <v>4.8069919883466854</v>
      </c>
      <c r="EK210" s="198" t="e">
        <f>IFERROR((VLOOKUP($A210,'1920'!$F$10:$S$408,12,FALSE)/VLOOKUP($A210,'2019'!$F$10:$N$464,8,FALSE))*1000,#N/A)</f>
        <v>#N/A</v>
      </c>
      <c r="EL210" s="198" t="e">
        <f>IFERROR((VLOOKUP($A210,'20 21'!$F$10:$S$408,12,FALSE)/VLOOKUP($A210,'2020'!$F$10:$N$469,8,FALSE))*1000,#N/A)</f>
        <v>#N/A</v>
      </c>
      <c r="EM210" s="198" t="e">
        <f>IFERROR((VLOOKUP($A210,'21 22'!$F$10:$S$408,12,FALSE)/VLOOKUP($A210,'2021'!$F$10:$N$469,8,FALSE))*1000,#N/A)</f>
        <v>#N/A</v>
      </c>
      <c r="EN210" s="198" t="e">
        <f>IFERROR((VLOOKUP($A210,'22 23'!$F$10:$S$408,12,FALSE)/VLOOKUP($A210,'2022'!$F$10:$N$469,8,FALSE))*1000,#N/A)</f>
        <v>#N/A</v>
      </c>
      <c r="EO210" s="196" t="e">
        <f>IFERROR((VLOOKUP($A210,'23 24'!$F$7:$S$408,12,FALSE)/VLOOKUP($A210,'2023'!$C$7:$N$469,9,FALSE))*1000,#N/A)</f>
        <v>#N/A</v>
      </c>
    </row>
    <row r="211" spans="1:145" x14ac:dyDescent="0.3">
      <c r="A211" t="s">
        <v>1689</v>
      </c>
      <c r="B211" t="s">
        <v>1743</v>
      </c>
      <c r="C211" t="str">
        <f>IF(VLOOKUP($A211,'0910'!$F$10:$L$433,1,FALSE)=VLOOKUP($A211,'2010'!$C$5:$K$611,1,FALSE),VLOOKUP($A211,'0910'!$F$10:$L$433,1,FALSE),FALSE)</f>
        <v>Portsmouth</v>
      </c>
      <c r="D211" t="str">
        <f>IF(VLOOKUP($A211,'1011'!$F$10:$L$433,1,FALSE)=VLOOKUP($A211,'2011'!$C$5:$K$611,1,FALSE),VLOOKUP($A211,'1011'!$F$10:$L$433,1,FALSE),FALSE)</f>
        <v>Portsmouth</v>
      </c>
      <c r="E211" t="str">
        <f>IF(VLOOKUP(A211,'1112'!$F$10:$L$408,1,FALSE)=VLOOKUP(A211,'2012'!$F$10:$M$460,1,FALSE),VLOOKUP(A211,'1112'!$F$10:$L$408,1,FALSE),FALSE)</f>
        <v>Portsmouth</v>
      </c>
      <c r="F211" t="str">
        <f>IF(VLOOKUP($A211,'1213'!$F$10:$L$408,1,FALSE)=VLOOKUP($A211,'2013'!$F$10:$M$460,1,FALSE),VLOOKUP($A211,'1213'!$F$10:$L$408,1,FALSE),FALSE)</f>
        <v>Portsmouth</v>
      </c>
      <c r="G211" t="str">
        <f>IF(VLOOKUP($A211,'1314'!$F$10:$L$408,1,FALSE)=VLOOKUP($A211,'2014'!$F$10:$M$460,1,FALSE),VLOOKUP($A211,'1314'!$F$10:$L$408,1,FALSE),FALSE)</f>
        <v>Portsmouth</v>
      </c>
      <c r="H211" t="str">
        <f>IF(VLOOKUP($A211,'1415'!$F$10:$L$408,1,FALSE)=VLOOKUP($A211,'2015'!$F$10:$M$460,1,FALSE),VLOOKUP($A211,'1415'!$F$10:$L$408,1,FALSE),FALSE)</f>
        <v>Portsmouth</v>
      </c>
      <c r="I211" t="str">
        <f>IF(VLOOKUP($A211,'1516'!$F$10:$L$408,1,FALSE)=VLOOKUP($A211,'2015'!$F$10:$M$460,1,FALSE),VLOOKUP($A211,'1516'!$F$10:$L$408,1,FALSE),FALSE)</f>
        <v>Portsmouth</v>
      </c>
      <c r="J211" t="str">
        <f>IF(VLOOKUP($A211,'1617'!$F$10:$L$408,1,FALSE)=VLOOKUP($A211,'2016'!$F$10:$M$460,1,FALSE),VLOOKUP($A211,'1617'!$F$10:$L$408,1,FALSE),FALSE)</f>
        <v>Portsmouth</v>
      </c>
      <c r="K211" t="str">
        <f>IF(VLOOKUP($A211,'1718'!$F$10:$M$408,1,FALSE)=VLOOKUP($A211,'2017'!$F$10:$M$460,1,FALSE),VLOOKUP($A211,'1718'!$F$10:$M$408,1,FALSE),FALSE)</f>
        <v>Portsmouth</v>
      </c>
      <c r="L211" t="str">
        <f>IF(VLOOKUP($A211,'1819'!$F$10:$M$408,1,FALSE)=VLOOKUP($A211,'2018'!$F$10:$M$460,1,FALSE),VLOOKUP($A211,'1819'!$F$10:$M$408,1,FALSE),FALSE)</f>
        <v>Portsmouth</v>
      </c>
      <c r="M211" t="str">
        <f>IF(VLOOKUP($A211,'1920'!$F$10:$M$408,1,FALSE)=VLOOKUP($A211,'2019'!$F$10:$M$464,1,FALSE),VLOOKUP($A211,'1920'!$F$10:$M$408,1,FALSE),FALSE)</f>
        <v>Portsmouth</v>
      </c>
      <c r="N211" t="str">
        <f>IF(VLOOKUP($A211,'20 21'!$F$10:$N$408,1,FALSE)=VLOOKUP($A211,'2020'!$F$10:$O$468,1,FALSE),VLOOKUP($A211,'20 21'!$F$10:$N$408,1,FALSE),FALSE)</f>
        <v>Portsmouth</v>
      </c>
      <c r="O211" t="str">
        <f>IF(VLOOKUP($A211,'21 22'!$F$10:$N$408,1,FALSE)=VLOOKUP($A211,'2021'!$F$10:$O$471,1,FALSE),VLOOKUP($A211,'21 22'!$F$10:$N$408,1,FALSE),FALSE)</f>
        <v>Portsmouth</v>
      </c>
      <c r="P211" t="str">
        <f>IF(VLOOKUP($A211,'22 23'!$F$10:$N$408,1,FALSE)=VLOOKUP($A211,'2022'!$F$10:$O$468,1,FALSE),VLOOKUP($A211,'22 23'!$F$10:$N$408,1,FALSE),FALSE)</f>
        <v>Portsmouth</v>
      </c>
      <c r="Q211" t="str">
        <f>IF(VLOOKUP($A211,'23 24'!$F$7:$N$408,1,FALSE)=VLOOKUP($A211,'2023'!$C$7:$O$468,1,FALSE),VLOOKUP($A211,'23 24'!$F$7:$N$408,1,FALSE),FALSE)</f>
        <v>Portsmouth</v>
      </c>
      <c r="S211" s="196">
        <f>IFERROR((VLOOKUP($A211,'0910'!$F$10:$L$433,4,FALSE)/VLOOKUP($A211,'2010'!$C$5:$K$611,9,FALSE))*1000,#N/A)</f>
        <v>1.367365542388332</v>
      </c>
      <c r="T211" s="196">
        <f>IFERROR((VLOOKUP($A211,'1011'!$F$10:$L$433,4,FALSE)/VLOOKUP($A211,'2011'!$C$5:$K$611,9,FALSE))*1000,#N/A)</f>
        <v>4.0867294812123962</v>
      </c>
      <c r="U211" s="196">
        <f>IFERROR((VLOOKUP($A211,'1112'!$F$10:$L$408,4,FALSE)/VLOOKUP($A211,'2012'!$F$10:$M$460,8,FALSE))*1000,#N/A)</f>
        <v>3.8474595450944893</v>
      </c>
      <c r="V211" s="196">
        <f>IFERROR((VLOOKUP($A211,'1213'!$F$10:$L$408,4,FALSE)/VLOOKUP($A211,'2013'!$F$10:$M$460,8,FALSE))*1000,#N/A)</f>
        <v>1.2398557258791703</v>
      </c>
      <c r="W211" s="196">
        <f>IFERROR((VLOOKUP($A211,'1314'!$F$10:$L$408,4,FALSE)/VLOOKUP($A211,'2014'!$F$10:$M$460,8,FALSE))*1000,#N/A)</f>
        <v>1.6863406408094435</v>
      </c>
      <c r="X211" s="196">
        <f>IFERROR((VLOOKUP($A211,'1415'!$F$10:$L$408,4,FALSE)/VLOOKUP($A211,'2015'!$F$10:$M$460,8,FALSE))*1000,#N/A)</f>
        <v>3.1330424079668795</v>
      </c>
      <c r="Y211" s="196">
        <f>IFERROR((VLOOKUP($A211,'1516'!$F$10:$L$408,4,FALSE)/VLOOKUP($A211,'2016'!$F$10:$M$460,8,FALSE))*1000,#N/A)</f>
        <v>2.3387905111927831</v>
      </c>
      <c r="Z211" s="196">
        <f>IFERROR((VLOOKUP($A211,'1617'!$F$10:$L$408,4,FALSE)/VLOOKUP($A211,'2017'!$F$10:$M$460,8,FALSE))*1000,#N/A)</f>
        <v>1.8849096352145471</v>
      </c>
      <c r="AA211" s="196">
        <f>IFERROR((VLOOKUP($A211,'1718'!$F$10:$L$408,4,FALSE)/VLOOKUP($A211,'2018'!$F$10:$N$460,9,FALSE))*1000,#N/A)</f>
        <v>3.64278617949001</v>
      </c>
      <c r="AB211" s="196">
        <f>IFERROR((VLOOKUP($A211,'1819'!$F$10:$L$408,4,FALSE)/VLOOKUP($A211,'2018'!$F$10:$N$460,9,FALSE))*1000,#N/A)</f>
        <v>0.11038745998454576</v>
      </c>
      <c r="AC211" s="196">
        <f>IFERROR((VLOOKUP($A211,'1920'!$F$10:$L$408,4,FALSE)/VLOOKUP($A211,'2019'!$F$10:$N$464,8,FALSE))*1000,#N/A)</f>
        <v>0.11016006257091554</v>
      </c>
      <c r="AD211" s="196">
        <f>IFERROR((VLOOKUP($A211,'20 21'!$F$10:$M$408,4,FALSE)/VLOOKUP($A211,'2020'!$F$10:$N$469,8,FALSE))*1000,#N/A)</f>
        <v>0.88014900922726214</v>
      </c>
      <c r="AE211" s="196">
        <f>IFERROR((VLOOKUP($A211,'21 22'!$F$10:$M$408,4,FALSE)/VLOOKUP($A211,'2021'!$F$10:$N$469,8,FALSE))*1000,#N/A)</f>
        <v>0.43872637732662079</v>
      </c>
      <c r="AF211" s="196">
        <f>IFERROR((VLOOKUP($A211,'22 23'!$F$10:$M$408,4,FALSE)/VLOOKUP($A211,'2022'!$F$10:$N$469,8,FALSE))*1000,#N/A)</f>
        <v>0.1095086347558505</v>
      </c>
      <c r="AG211" s="196">
        <f>IFERROR((VLOOKUP($A211,'23 24'!$F$7:$M$408,4,FALSE)/VLOOKUP($A211,'2023'!$C$7:$N$469,9,FALSE))*1000,#N/A)</f>
        <v>0.7667787624190775</v>
      </c>
      <c r="AI211" s="196">
        <f>IFERROR((VLOOKUP($A211,'0910'!$F$10:$L$433,5,FALSE)/VLOOKUP($A211,'2010'!$C$5:$K$611,9,FALSE))*1000,#N/A)</f>
        <v>0.45578851412944393</v>
      </c>
      <c r="AJ211" s="196">
        <f>IFERROR((VLOOKUP($A211,'1011'!$F$10:$L$433,5,FALSE)/VLOOKUP($A211,'2011'!$C$5:$K$611,9,FALSE))*1000,#N/A)</f>
        <v>1.1352026336701102</v>
      </c>
      <c r="AK211" s="196">
        <f>IFERROR((VLOOKUP($A211,'1112'!$F$10:$L$408,5,FALSE)/VLOOKUP($A211,'2012'!$F$10:$M$460,8,FALSE))*1000,#N/A)</f>
        <v>0.3394817245671608</v>
      </c>
      <c r="AL211" s="196">
        <f>IFERROR((VLOOKUP($A211,'1213'!$F$10:$L$408,5,FALSE)/VLOOKUP($A211,'2013'!$F$10:$M$460,8,FALSE))*1000,#N/A)</f>
        <v>0.563570784490532</v>
      </c>
      <c r="AM211" s="196">
        <f>IFERROR((VLOOKUP($A211,'1314'!$F$10:$L$408,5,FALSE)/VLOOKUP($A211,'2014'!$F$10:$M$460,8,FALSE))*1000,#N/A)</f>
        <v>0.22484541877459246</v>
      </c>
      <c r="AN211" s="196">
        <f>IFERROR((VLOOKUP($A211,'1415'!$F$10:$L$408,5,FALSE)/VLOOKUP($A211,'2015'!$F$10:$M$460,8,FALSE))*1000,#N/A)</f>
        <v>1.2308380888441313</v>
      </c>
      <c r="AO211" s="196">
        <f>IFERROR((VLOOKUP($A211,'1516'!$F$10:$L$408,5,FALSE)/VLOOKUP($A211,'2016'!$F$10:$M$460,8,FALSE))*1000,#N/A)</f>
        <v>0.55685488361732938</v>
      </c>
      <c r="AP211" s="196">
        <f>IFERROR((VLOOKUP($A211,'1617'!$F$10:$L$408,5,FALSE)/VLOOKUP($A211,'2017'!$F$10:$M$460,8,FALSE))*1000,#N/A)</f>
        <v>0.11087703736556159</v>
      </c>
      <c r="AQ211" s="196">
        <f>IFERROR((VLOOKUP($A211,'1718'!$F$10:$L$408,5,FALSE)/VLOOKUP($A211,'2018'!$F$10:$N$460,9,FALSE))*1000,#N/A)</f>
        <v>0</v>
      </c>
      <c r="AR211" s="196">
        <f>IFERROR((VLOOKUP($A211,'1819'!$F$10:$L$408,5,FALSE)/VLOOKUP($A211,'2018'!$F$10:$N$460,9,FALSE))*1000,#N/A)</f>
        <v>0</v>
      </c>
      <c r="AS211" s="196">
        <f>IFERROR((VLOOKUP($A211,'1920'!$F$10:$L$408,5,FALSE)/VLOOKUP($A211,'2019'!$F$10:$N$464,8,FALSE))*1000,#N/A)</f>
        <v>0</v>
      </c>
      <c r="AT211" s="196">
        <f>IFERROR((VLOOKUP($A211,'20 21'!$F$10:$L$408,5,FALSE)/VLOOKUP($A211,'2020'!$F$10:$N$469,8,FALSE))*1000,#N/A)</f>
        <v>0.33005587846022333</v>
      </c>
      <c r="AU211" s="196">
        <f>IFERROR((VLOOKUP($A211,'21 22'!$F$10:$L$408,5,FALSE)/VLOOKUP($A211,'2021'!$F$10:$N$469,8,FALSE))*1000,#N/A)</f>
        <v>0</v>
      </c>
      <c r="AV211" s="196">
        <f>IFERROR((VLOOKUP($A211,'22 23'!$F$10:$L$408,5,FALSE)/VLOOKUP($A211,'2022'!$F$10:$N$469,8,FALSE))*1000,#N/A)</f>
        <v>0.65705180853510303</v>
      </c>
      <c r="AW211" s="196">
        <f>IFERROR((VLOOKUP($A211,'23 24'!$F$7:$M$408,5,FALSE)/VLOOKUP($A211,'2023'!$C$7:$N$469,9,FALSE))*1000,#N/A)</f>
        <v>0.87631858562180287</v>
      </c>
      <c r="AY211" s="196">
        <f>IFERROR((VLOOKUP($A211,'0910'!$F$10:$L$433,6,FALSE)/VLOOKUP($A211,'2010'!$C$5:$K$611,9,FALSE))*1000,#N/A)</f>
        <v>0</v>
      </c>
      <c r="AZ211" s="196">
        <f>IFERROR((VLOOKUP($A211,'1011'!$F$10:$L$433,6,FALSE)/VLOOKUP($A211,'2011'!$C$5:$K$611,9,FALSE))*1000,#N/A)</f>
        <v>0.11352026336701102</v>
      </c>
      <c r="BA211" s="196">
        <f>IFERROR((VLOOKUP($A211,'1112'!$F$10:$L$408,6,FALSE)/VLOOKUP($A211,'2012'!$F$10:$M$460,8,FALSE))*1000,#N/A)</f>
        <v>0.3394817245671608</v>
      </c>
      <c r="BB211" s="196">
        <f>IFERROR((VLOOKUP($A211,'1213'!$F$10:$L$408,6,FALSE)/VLOOKUP($A211,'2013'!$F$10:$M$460,8,FALSE))*1000,#N/A)</f>
        <v>0</v>
      </c>
      <c r="BC211" s="196">
        <f>IFERROR((VLOOKUP($A211,'1314'!$F$10:$L$408,6,FALSE)/VLOOKUP($A211,'2014'!$F$10:$M$460,8,FALSE))*1000,#N/A)</f>
        <v>0</v>
      </c>
      <c r="BD211" s="196">
        <f>IFERROR((VLOOKUP($A211,'1415'!$F$10:$L$408,6,FALSE)/VLOOKUP($A211,'2015'!$F$10:$M$460,8,FALSE))*1000,#N/A)</f>
        <v>0</v>
      </c>
      <c r="BE211" s="196">
        <f>IFERROR((VLOOKUP($A211,'1516'!$F$10:$L$408,6,FALSE)/VLOOKUP($A211,'2016'!$F$10:$M$460,8,FALSE))*1000,#N/A)</f>
        <v>0</v>
      </c>
      <c r="BF211" s="196">
        <f>IFERROR((VLOOKUP($A211,'1617'!$F$10:$L$408,6,FALSE)/VLOOKUP($A211,'2017'!$F$10:$M$460,8,FALSE))*1000,#N/A)</f>
        <v>0.11087703736556159</v>
      </c>
      <c r="BG211" s="196">
        <f>IFERROR((VLOOKUP($A211,'1718'!$F$10:$L$408,6,FALSE)/VLOOKUP($A211,'2018'!$F$10:$N$460,9,FALSE))*1000,#N/A)</f>
        <v>0</v>
      </c>
      <c r="BH211" s="196">
        <f>IFERROR((VLOOKUP($A211,'1819'!$F$10:$L$408,6,FALSE)/VLOOKUP($A211,'2018'!$F$10:$N$460,9,FALSE))*1000,#N/A)</f>
        <v>0</v>
      </c>
      <c r="BI211" s="196">
        <f>IFERROR((VLOOKUP($A211,'1920'!$F$10:$L$408,6,FALSE)/VLOOKUP($A211,'2019'!$F$10:$N$464,8,FALSE))*1000,#N/A)</f>
        <v>0</v>
      </c>
      <c r="BJ211" s="196">
        <f>IFERROR((VLOOKUP($A211,'20 21'!$F$10:$L$408,6,FALSE)/VLOOKUP($A211,'2020'!$F$10:$N$469,8,FALSE))*1000,#N/A)</f>
        <v>0.22003725230681553</v>
      </c>
      <c r="BK211" s="196">
        <f>IFERROR((VLOOKUP($A211,'21 22'!$F$10:$L$408,6,FALSE)/VLOOKUP($A211,'2021'!$F$10:$N$469,8,FALSE))*1000,#N/A)</f>
        <v>0</v>
      </c>
      <c r="BL211" s="196">
        <f>IFERROR((VLOOKUP($A211,'22 23'!$F$10:$L$408,6,FALSE)/VLOOKUP($A211,'2022'!$F$10:$N$469,8,FALSE))*1000,#N/A)</f>
        <v>0</v>
      </c>
      <c r="BM211" s="196">
        <f>IFERROR((VLOOKUP($A211,'23 24'!$F$7:$M$408,6,FALSE)/VLOOKUP($A211,'2023'!$C$7:$N$469,9,FALSE))*1000,#N/A)</f>
        <v>0</v>
      </c>
      <c r="BO211" s="196">
        <f>IFERROR((VLOOKUP($A211,'0910'!$F$10:$L$433,7,FALSE)/VLOOKUP($A211,'2010'!$C$5:$K$611,9,FALSE))*1000,#N/A)</f>
        <v>1.8231540565177757</v>
      </c>
      <c r="BP211" s="196">
        <f>IFERROR((VLOOKUP($A211,'1011'!$F$10:$L$433,7,FALSE)/VLOOKUP($A211,'2011'!$C$5:$K$611,9,FALSE))*1000,#N/A)</f>
        <v>5.335452378249518</v>
      </c>
      <c r="BQ211" s="196">
        <f>IFERROR((VLOOKUP($A211,'1112'!$F$10:$L$408,7,FALSE)/VLOOKUP($A211,'2012'!$F$10:$M$460,8,FALSE))*1000,#N/A)</f>
        <v>4.6395835690845315</v>
      </c>
      <c r="BR211" s="196">
        <f>IFERROR((VLOOKUP($A211,'1213'!$F$10:$L$408,7,FALSE)/VLOOKUP($A211,'2013'!$F$10:$M$460,8,FALSE))*1000,#N/A)</f>
        <v>1.8034265103697023</v>
      </c>
      <c r="BS211" s="196">
        <f>IFERROR((VLOOKUP($A211,'1314'!$F$10:$L$408,7,FALSE)/VLOOKUP($A211,'2014'!$F$10:$M$460,8,FALSE))*1000,#N/A)</f>
        <v>1.911186059584036</v>
      </c>
      <c r="BT211" s="196">
        <f>IFERROR((VLOOKUP($A211,'1415'!$F$10:$L$408,7,FALSE)/VLOOKUP($A211,'2015'!$F$10:$M$460,8,FALSE))*1000,#N/A)</f>
        <v>4.3638804968110101</v>
      </c>
      <c r="BU211" s="196">
        <f>IFERROR((VLOOKUP($A211,'1516'!$F$10:$L$408,7,FALSE)/VLOOKUP($A211,'2016'!$F$10:$M$460,8,FALSE))*1000,#N/A)</f>
        <v>2.8956453948101126</v>
      </c>
      <c r="BV211" s="196">
        <f>IFERROR((VLOOKUP($A211,'1617'!$F$10:$L$408,7,FALSE)/VLOOKUP($A211,'2017'!$F$10:$M$460,8,FALSE))*1000,#N/A)</f>
        <v>2.1066637099456704</v>
      </c>
      <c r="BW211" s="196">
        <f>IFERROR((VLOOKUP($A211,'1718'!$F$10:$L$408,7,FALSE)/VLOOKUP($A211,'2018'!$F$10:$N$460,9,FALSE))*1000,#N/A)</f>
        <v>3.64278617949001</v>
      </c>
      <c r="BX211" s="196">
        <f>IFERROR((VLOOKUP($A211,'1819'!$F$10:$L$408,7,FALSE)/VLOOKUP($A211,'2018'!$F$10:$N$460,9,FALSE))*1000,#N/A)</f>
        <v>0.11038745998454576</v>
      </c>
      <c r="BY211" s="196">
        <f>IFERROR((VLOOKUP($A211,'1920'!$F$10:$L$408,7,FALSE)/VLOOKUP($A211,'2019'!$F$10:$N$464,8,FALSE))*1000,#N/A)</f>
        <v>0.11016006257091554</v>
      </c>
      <c r="BZ211" s="196">
        <f>IFERROR((VLOOKUP($A211,'20 21'!$F$10:$L$408,7,FALSE)/VLOOKUP($A211,'2020'!$F$10:$N$469,8,FALSE))*1000,#N/A)</f>
        <v>1.4302421399943011</v>
      </c>
      <c r="CA211" s="196">
        <f>IFERROR((VLOOKUP($A211,'21 22'!$F$10:$L$408,7,FALSE)/VLOOKUP($A211,'2021'!$F$10:$N$469,8,FALSE))*1000,#N/A)</f>
        <v>0.43872637732662079</v>
      </c>
      <c r="CB211" s="196">
        <f>IFERROR((VLOOKUP($A211,'22 23'!$F$10:$L$408,7,FALSE)/VLOOKUP($A211,'2022'!$F$10:$N$469,8,FALSE))*1000,#N/A)</f>
        <v>0.87606907804680401</v>
      </c>
      <c r="CC211" s="196">
        <f>IFERROR((VLOOKUP($A211,'23 24'!$F$7:$M$408,7,FALSE)/VLOOKUP($A211,'2023'!$C$7:$N$469,9,FALSE))*1000,#N/A)</f>
        <v>1.6430973480408801</v>
      </c>
      <c r="CE211" s="198">
        <f>IFERROR((VLOOKUP($A211,'0910'!$F$10:$S$433,9,FALSE)/VLOOKUP($A211,'2010'!$C$5:$K$611,9,FALSE))*1000,#N/A)</f>
        <v>3.1905195989061075</v>
      </c>
      <c r="CF211" s="198">
        <f>IFERROR((VLOOKUP($A211,'1011'!$F$10:$S$433,10,FALSE)/VLOOKUP($A211,'2011'!$C$5:$K$611,9,FALSE))*1000,#N/A)</f>
        <v>1.5892836871381542</v>
      </c>
      <c r="CG211" s="198">
        <f>IFERROR((VLOOKUP($A211,'1112'!$F$10:$S$408,9,FALSE)/VLOOKUP($A211,'2012'!$F$10:$M$460,8,FALSE))*1000,#N/A)</f>
        <v>1.8105691976915244</v>
      </c>
      <c r="CH211" s="198">
        <f>IFERROR((VLOOKUP($A211,'1213'!$F$10:$S$408,9,FALSE)/VLOOKUP($A211,'2013'!$F$10:$M$460,8,FALSE))*1000,#N/A)</f>
        <v>2.3669972948602345</v>
      </c>
      <c r="CI211" s="198">
        <f>IFERROR((VLOOKUP($A211,'1314'!$F$10:$S$408,9,FALSE)/VLOOKUP($A211,'2014'!$F$10:$M$460,8,FALSE))*1000,#N/A)</f>
        <v>1.0118043844856659</v>
      </c>
      <c r="CJ211" s="198">
        <f>IFERROR((VLOOKUP($A211,'1415'!$F$10:$S$408,9,FALSE)/VLOOKUP($A211,'2015'!$F$10:$M$460,8,FALSE))*1000,#N/A)</f>
        <v>2.0140986908358509</v>
      </c>
      <c r="CK211" s="198">
        <f>IFERROR((VLOOKUP($A211,'1516'!$F$10:$S$408,9,FALSE)/VLOOKUP($A211,'2016'!$F$10:$M$460,8,FALSE))*1000,#N/A)</f>
        <v>2.2274195344693175</v>
      </c>
      <c r="CL211" s="198">
        <f>IFERROR((VLOOKUP($A211,'1617'!$F$10:$S$408,9,FALSE)/VLOOKUP($A211,'2017'!$F$10:$M$460,8,FALSE))*1000,#N/A)</f>
        <v>2.7719259341390399</v>
      </c>
      <c r="CM211" s="198">
        <f>IFERROR((VLOOKUP($A211,'1718'!$F$10:$S$408,9,FALSE)/VLOOKUP($A211,'2018'!$F$10:$N$460,9,FALSE))*1000,#N/A)</f>
        <v>6.7336350590572911</v>
      </c>
      <c r="CN211" s="198">
        <f>IFERROR((VLOOKUP($A211,'1819'!$F$10:$S$408,9,FALSE)/VLOOKUP($A211,'2018'!$F$10:$N$460,9,FALSE))*1000,#N/A)</f>
        <v>2.7596864996136437</v>
      </c>
      <c r="CO211" s="198">
        <f>IFERROR((VLOOKUP($A211,'1920'!$F$10:$S$408,9,FALSE)/VLOOKUP($A211,'2019'!$F$10:$N$464,8,FALSE))*1000,#N/A)</f>
        <v>0.22032012514183108</v>
      </c>
      <c r="CP211" s="198">
        <f>IFERROR((VLOOKUP($A211,'20 21'!$F$10:$S$408,9,FALSE)/VLOOKUP($A211,'2020'!$F$10:$N$469,8,FALSE))*1000,#N/A)</f>
        <v>1.4302421399943011</v>
      </c>
      <c r="CQ211" s="198">
        <f>IFERROR((VLOOKUP($A211,'21 22'!$F$10:$S$408,9,FALSE)/VLOOKUP($A211,'2021'!$F$10:$N$469,8,FALSE))*1000,#N/A)</f>
        <v>1.0968159433165521</v>
      </c>
      <c r="CR211" s="198">
        <f>IFERROR((VLOOKUP($A211,'22 23'!$F$10:$S$408,9,FALSE)/VLOOKUP($A211,'2022'!$F$10:$N$469,8,FALSE))*1000,#N/A)</f>
        <v>0.32852590426755152</v>
      </c>
      <c r="CS211" s="196">
        <f>IFERROR((VLOOKUP($A211,'23 24'!$F$7:$S$408,9,FALSE)/VLOOKUP($A211,'2023'!$C$7:$N$469,9,FALSE))*1000,#N/A)</f>
        <v>0.10953982320272536</v>
      </c>
      <c r="CU211" s="198">
        <f>IFERROR((VLOOKUP($A211,'0910'!$F$10:$S$433,10,FALSE)/VLOOKUP($A211,'2010'!$C$5:$K$611,9,FALSE))*1000,#N/A)</f>
        <v>2.6207839562443027</v>
      </c>
      <c r="CV211" s="198">
        <f>IFERROR((VLOOKUP($A211,'1011'!$F$10:$S$433,11,FALSE)/VLOOKUP($A211,'2011'!$C$5:$K$611,9,FALSE))*1000,#N/A)</f>
        <v>1.0216823703030991</v>
      </c>
      <c r="CW211" s="198">
        <f>IFERROR((VLOOKUP($A211,'1112'!$F$10:$S$408,10,FALSE)/VLOOKUP($A211,'2012'!$F$10:$M$460,8,FALSE))*1000,#N/A)</f>
        <v>0.56580287427860132</v>
      </c>
      <c r="CX211" s="198">
        <f>IFERROR((VLOOKUP($A211,'1213'!$F$10:$S$408,10,FALSE)/VLOOKUP($A211,'2013'!$F$10:$M$460,8,FALSE))*1000,#N/A)</f>
        <v>0.67628494138863848</v>
      </c>
      <c r="CY211" s="198">
        <f>IFERROR((VLOOKUP($A211,'1314'!$F$10:$S$408,10,FALSE)/VLOOKUP($A211,'2014'!$F$10:$M$460,8,FALSE))*1000,#N/A)</f>
        <v>0.89938167509836986</v>
      </c>
      <c r="CZ211" s="198">
        <f>IFERROR((VLOOKUP($A211,'1415'!$F$10:$S$408,10,FALSE)/VLOOKUP($A211,'2015'!$F$10:$M$460,8,FALSE))*1000,#N/A)</f>
        <v>0.78326060199171987</v>
      </c>
      <c r="DA211" s="198">
        <f>IFERROR((VLOOKUP($A211,'1516'!$F$10:$S$408,10,FALSE)/VLOOKUP($A211,'2016'!$F$10:$M$460,8,FALSE))*1000,#N/A)</f>
        <v>0.55685488361732938</v>
      </c>
      <c r="DB211" s="198">
        <f>IFERROR((VLOOKUP($A211,'1617'!$F$10:$S$408,10,FALSE)/VLOOKUP($A211,'2017'!$F$10:$M$460,8,FALSE))*1000,#N/A)</f>
        <v>0.44350814946224637</v>
      </c>
      <c r="DC211" s="198">
        <f>IFERROR((VLOOKUP($A211,'1718'!$F$10:$S$408,10,FALSE)/VLOOKUP($A211,'2018'!$F$10:$N$460,9,FALSE))*1000,#N/A)</f>
        <v>0.33116237995363729</v>
      </c>
      <c r="DD211" s="198">
        <f>IFERROR((VLOOKUP($A211,'1819'!$F$10:$S$408,10,FALSE)/VLOOKUP($A211,'2018'!$F$10:$N$460,9,FALSE))*1000,#N/A)</f>
        <v>0</v>
      </c>
      <c r="DE211" s="198">
        <f>IFERROR((VLOOKUP($A211,'1920'!$F$10:$S$408,10,FALSE)/VLOOKUP($A211,'2019'!$F$10:$N$464,8,FALSE))*1000,#N/A)</f>
        <v>0.77112043799640884</v>
      </c>
      <c r="DF211" s="198">
        <f>IFERROR((VLOOKUP($A211,'20 21'!$F$10:$S$408,10,FALSE)/VLOOKUP($A211,'2020'!$F$10:$N$469,8,FALSE))*1000,#N/A)</f>
        <v>0</v>
      </c>
      <c r="DG211" s="198">
        <f>IFERROR((VLOOKUP($A211,'21 22'!$F$10:$S$408,10,FALSE)/VLOOKUP($A211,'2021'!$F$10:$N$469,8,FALSE))*1000,#N/A)</f>
        <v>0.32904478299496559</v>
      </c>
      <c r="DH211" s="198">
        <f>IFERROR((VLOOKUP($A211,'22 23'!$F$10:$S$408,10,FALSE)/VLOOKUP($A211,'2022'!$F$10:$N$469,8,FALSE))*1000,#N/A)</f>
        <v>0.219017269511701</v>
      </c>
      <c r="DI211" s="196">
        <f>IFERROR((VLOOKUP($A211,'23 24'!$F$7:$S$408,10,FALSE)/VLOOKUP($A211,'2023'!$C$7:$N$469,9,FALSE))*1000,#N/A)</f>
        <v>1.4240177016354296</v>
      </c>
      <c r="DK211" s="198">
        <f>IFERROR((VLOOKUP($A211,'0910'!$F$10:$S$433,11,FALSE)/VLOOKUP($A211,'2010'!$C$5:$K$611,9,FALSE))*1000,#N/A)</f>
        <v>0</v>
      </c>
      <c r="DL211" s="198">
        <f>IFERROR((VLOOKUP($A211,'1011'!$F$10:$S$433,12,FALSE)/VLOOKUP($A211,'2011'!$C$5:$K$611,9,FALSE))*1000,#N/A)</f>
        <v>0</v>
      </c>
      <c r="DM211" s="198">
        <f>IFERROR((VLOOKUP($A211,'1112'!$F$10:$S$408,11,FALSE)/VLOOKUP($A211,'2012'!$F$10:$M$460,8,FALSE))*1000,#N/A)</f>
        <v>0.11316057485572027</v>
      </c>
      <c r="DN211" s="198">
        <f>IFERROR((VLOOKUP($A211,'1213'!$F$10:$S$408,11,FALSE)/VLOOKUP($A211,'2013'!$F$10:$M$460,8,FALSE))*1000,#N/A)</f>
        <v>0.11271415689810639</v>
      </c>
      <c r="DO211" s="198">
        <f>IFERROR((VLOOKUP($A211,'1314'!$F$10:$S$408,11,FALSE)/VLOOKUP($A211,'2014'!$F$10:$M$460,8,FALSE))*1000,#N/A)</f>
        <v>0</v>
      </c>
      <c r="DP211" s="198">
        <f>IFERROR((VLOOKUP($A211,'1415'!$F$10:$S$408,11,FALSE)/VLOOKUP($A211,'2015'!$F$10:$M$460,8,FALSE))*1000,#N/A)</f>
        <v>0</v>
      </c>
      <c r="DQ211" s="198">
        <f>IFERROR((VLOOKUP($A211,'1516'!$F$10:$S$408,11,FALSE)/VLOOKUP($A211,'2016'!$F$10:$M$460,8,FALSE))*1000,#N/A)</f>
        <v>0.11137097672346585</v>
      </c>
      <c r="DR211" s="198">
        <f>IFERROR((VLOOKUP($A211,'1617'!$F$10:$S$408,11,FALSE)/VLOOKUP($A211,'2017'!$F$10:$M$460,8,FALSE))*1000,#N/A)</f>
        <v>0</v>
      </c>
      <c r="DS211" s="198">
        <f>IFERROR((VLOOKUP($A211,'1718'!$F$10:$S$408,11,FALSE)/VLOOKUP($A211,'2018'!$F$10:$N$460,9,FALSE))*1000,#N/A)</f>
        <v>0.11038745998454576</v>
      </c>
      <c r="DT211" s="198">
        <f>IFERROR((VLOOKUP($A211,'1819'!$F$10:$S$408,11,FALSE)/VLOOKUP($A211,'2018'!$F$10:$N$460,9,FALSE))*1000,#N/A)</f>
        <v>0.66232475990727457</v>
      </c>
      <c r="DU211" s="198">
        <f>IFERROR((VLOOKUP($A211,'1920'!$F$10:$S$408,11,FALSE)/VLOOKUP($A211,'2019'!$F$10:$N$464,8,FALSE))*1000,#N/A)</f>
        <v>0</v>
      </c>
      <c r="DV211" s="198">
        <f>IFERROR((VLOOKUP($A211,'20 21'!$F$10:$S$408,11,FALSE)/VLOOKUP($A211,'2020'!$F$10:$N$469,8,FALSE))*1000,#N/A)</f>
        <v>0.22003725230681553</v>
      </c>
      <c r="DW211" s="198">
        <f>IFERROR((VLOOKUP($A211,'21 22'!$F$10:$S$408,11,FALSE)/VLOOKUP($A211,'2021'!$F$10:$N$469,8,FALSE))*1000,#N/A)</f>
        <v>0</v>
      </c>
      <c r="DX211" s="198">
        <f>IFERROR((VLOOKUP($A211,'22 23'!$F$10:$S$408,11,FALSE)/VLOOKUP($A211,'2022'!$F$10:$N$469,8,FALSE))*1000,#N/A)</f>
        <v>0.219017269511701</v>
      </c>
      <c r="DY211" s="196">
        <f>IFERROR((VLOOKUP($A211,'23 24'!$F$7:$S$408,11,FALSE)/VLOOKUP($A211,'2023'!$C$7:$N$469,9,FALSE))*1000,#N/A)</f>
        <v>0</v>
      </c>
      <c r="EA211" s="198">
        <f>IFERROR((VLOOKUP($A211,'0910'!$F$10:$S$433,12,FALSE)/VLOOKUP($A211,'2010'!$C$5:$K$611,9,FALSE))*1000,#N/A)</f>
        <v>5.8113035551504106</v>
      </c>
      <c r="EB211" s="198">
        <f>IFERROR((VLOOKUP($A211,'1011'!$F$10:$S$433,13,FALSE)/VLOOKUP($A211,'2011'!$C$5:$K$611,9,FALSE))*1000,#N/A)</f>
        <v>2.4974457940742423</v>
      </c>
      <c r="EC211" s="198">
        <f>IFERROR((VLOOKUP($A211,'1112'!$F$10:$S$408,12,FALSE)/VLOOKUP($A211,'2012'!$F$10:$M$460,8,FALSE))*1000,#N/A)</f>
        <v>2.4895326468258459</v>
      </c>
      <c r="ED211" s="198">
        <f>IFERROR((VLOOKUP($A211,'1213'!$F$10:$S$408,12,FALSE)/VLOOKUP($A211,'2013'!$F$10:$M$460,8,FALSE))*1000,#N/A)</f>
        <v>3.2687105500450855</v>
      </c>
      <c r="EE211" s="198">
        <f>IFERROR((VLOOKUP($A211,'1314'!$F$10:$S$408,12,FALSE)/VLOOKUP($A211,'2014'!$F$10:$M$460,8,FALSE))*1000,#N/A)</f>
        <v>1.7987633501967397</v>
      </c>
      <c r="EF211" s="198">
        <f>IFERROR((VLOOKUP($A211,'1415'!$F$10:$S$408,12,FALSE)/VLOOKUP($A211,'2015'!$F$10:$M$460,8,FALSE))*1000,#N/A)</f>
        <v>2.7973592928275708</v>
      </c>
      <c r="EG211" s="198">
        <f>IFERROR((VLOOKUP($A211,'1516'!$F$10:$S$408,12,FALSE)/VLOOKUP($A211,'2016'!$F$10:$M$460,8,FALSE))*1000,#N/A)</f>
        <v>3.0070163715335783</v>
      </c>
      <c r="EH211" s="198">
        <f>IFERROR((VLOOKUP($A211,'1617'!$F$10:$S$408,12,FALSE)/VLOOKUP($A211,'2017'!$F$10:$M$460,8,FALSE))*1000,#N/A)</f>
        <v>3.215434083601286</v>
      </c>
      <c r="EI211" s="198">
        <f>IFERROR((VLOOKUP($A211,'1718'!$F$10:$S$408,12,FALSE)/VLOOKUP($A211,'2018'!$F$10:$N$460,9,FALSE))*1000,#N/A)</f>
        <v>7.1751848989954734</v>
      </c>
      <c r="EJ211" s="198">
        <f>IFERROR((VLOOKUP($A211,'1819'!$F$10:$S$408,12,FALSE)/VLOOKUP($A211,'2018'!$F$10:$N$460,9,FALSE))*1000,#N/A)</f>
        <v>3.4220112595209184</v>
      </c>
      <c r="EK211" s="198">
        <f>IFERROR((VLOOKUP($A211,'1920'!$F$10:$S$408,12,FALSE)/VLOOKUP($A211,'2019'!$F$10:$N$464,8,FALSE))*1000,#N/A)</f>
        <v>0.99144056313823992</v>
      </c>
      <c r="EL211" s="198">
        <f>IFERROR((VLOOKUP($A211,'20 21'!$F$10:$S$408,12,FALSE)/VLOOKUP($A211,'2020'!$F$10:$N$469,8,FALSE))*1000,#N/A)</f>
        <v>1.6502793923011168</v>
      </c>
      <c r="EM211" s="198">
        <f>IFERROR((VLOOKUP($A211,'21 22'!$F$10:$S$408,12,FALSE)/VLOOKUP($A211,'2021'!$F$10:$N$469,8,FALSE))*1000,#N/A)</f>
        <v>1.4258607263115175</v>
      </c>
      <c r="EN211" s="198">
        <f>IFERROR((VLOOKUP($A211,'22 23'!$F$10:$S$408,12,FALSE)/VLOOKUP($A211,'2022'!$F$10:$N$469,8,FALSE))*1000,#N/A)</f>
        <v>0.76656044329095352</v>
      </c>
      <c r="EO211" s="196">
        <f>IFERROR((VLOOKUP($A211,'23 24'!$F$7:$S$408,12,FALSE)/VLOOKUP($A211,'2023'!$C$7:$N$469,9,FALSE))*1000,#N/A)</f>
        <v>1.533557524838155</v>
      </c>
    </row>
    <row r="212" spans="1:145" x14ac:dyDescent="0.3">
      <c r="A212" t="s">
        <v>898</v>
      </c>
      <c r="B212" t="s">
        <v>1743</v>
      </c>
      <c r="C212" t="str">
        <f>IF(VLOOKUP($A212,'0910'!$F$10:$L$433,1,FALSE)=VLOOKUP($A212,'2010'!$C$5:$K$611,1,FALSE),VLOOKUP($A212,'0910'!$F$10:$L$433,1,FALSE),FALSE)</f>
        <v>Preston</v>
      </c>
      <c r="D212" t="str">
        <f>IF(VLOOKUP($A212,'1011'!$F$10:$L$433,1,FALSE)=VLOOKUP($A212,'2011'!$C$5:$K$611,1,FALSE),VLOOKUP($A212,'1011'!$F$10:$L$433,1,FALSE),FALSE)</f>
        <v>Preston</v>
      </c>
      <c r="E212" t="str">
        <f>IF(VLOOKUP(A212,'1112'!$F$10:$L$408,1,FALSE)=VLOOKUP(A212,'2012'!$F$10:$M$460,1,FALSE),VLOOKUP(A212,'1112'!$F$10:$L$408,1,FALSE),FALSE)</f>
        <v>Preston</v>
      </c>
      <c r="F212" t="str">
        <f>IF(VLOOKUP($A212,'1213'!$F$10:$L$408,1,FALSE)=VLOOKUP($A212,'2013'!$F$10:$M$460,1,FALSE),VLOOKUP($A212,'1213'!$F$10:$L$408,1,FALSE),FALSE)</f>
        <v>Preston</v>
      </c>
      <c r="G212" t="str">
        <f>IF(VLOOKUP($A212,'1314'!$F$10:$L$408,1,FALSE)=VLOOKUP($A212,'2014'!$F$10:$M$460,1,FALSE),VLOOKUP($A212,'1314'!$F$10:$L$408,1,FALSE),FALSE)</f>
        <v>Preston</v>
      </c>
      <c r="H212" t="str">
        <f>IF(VLOOKUP($A212,'1415'!$F$10:$L$408,1,FALSE)=VLOOKUP($A212,'2015'!$F$10:$M$460,1,FALSE),VLOOKUP($A212,'1415'!$F$10:$L$408,1,FALSE),FALSE)</f>
        <v>Preston</v>
      </c>
      <c r="I212" t="str">
        <f>IF(VLOOKUP($A212,'1516'!$F$10:$L$408,1,FALSE)=VLOOKUP($A212,'2015'!$F$10:$M$460,1,FALSE),VLOOKUP($A212,'1516'!$F$10:$L$408,1,FALSE),FALSE)</f>
        <v>Preston</v>
      </c>
      <c r="J212" t="str">
        <f>IF(VLOOKUP($A212,'1617'!$F$10:$L$408,1,FALSE)=VLOOKUP($A212,'2016'!$F$10:$M$460,1,FALSE),VLOOKUP($A212,'1617'!$F$10:$L$408,1,FALSE),FALSE)</f>
        <v>Preston</v>
      </c>
      <c r="K212" t="str">
        <f>IF(VLOOKUP($A212,'1718'!$F$10:$M$408,1,FALSE)=VLOOKUP($A212,'2017'!$F$10:$M$460,1,FALSE),VLOOKUP($A212,'1718'!$F$10:$M$408,1,FALSE),FALSE)</f>
        <v>Preston</v>
      </c>
      <c r="L212" t="str">
        <f>IF(VLOOKUP($A212,'1819'!$F$10:$M$408,1,FALSE)=VLOOKUP($A212,'2018'!$F$10:$M$460,1,FALSE),VLOOKUP($A212,'1819'!$F$10:$M$408,1,FALSE),FALSE)</f>
        <v>Preston</v>
      </c>
      <c r="M212" t="str">
        <f>IF(VLOOKUP($A212,'1920'!$F$10:$M$408,1,FALSE)=VLOOKUP($A212,'2019'!$F$10:$M$464,1,FALSE),VLOOKUP($A212,'1920'!$F$10:$M$408,1,FALSE),FALSE)</f>
        <v>Preston</v>
      </c>
      <c r="N212" t="str">
        <f>IF(VLOOKUP($A212,'20 21'!$F$10:$N$408,1,FALSE)=VLOOKUP($A212,'2020'!$F$10:$O$468,1,FALSE),VLOOKUP($A212,'20 21'!$F$10:$N$408,1,FALSE),FALSE)</f>
        <v>Preston</v>
      </c>
      <c r="O212" t="str">
        <f>IF(VLOOKUP($A212,'21 22'!$F$10:$N$408,1,FALSE)=VLOOKUP($A212,'2021'!$F$10:$O$471,1,FALSE),VLOOKUP($A212,'21 22'!$F$10:$N$408,1,FALSE),FALSE)</f>
        <v>Preston</v>
      </c>
      <c r="P212" t="str">
        <f>IF(VLOOKUP($A212,'22 23'!$F$10:$N$408,1,FALSE)=VLOOKUP($A212,'2022'!$F$10:$O$468,1,FALSE),VLOOKUP($A212,'22 23'!$F$10:$N$408,1,FALSE),FALSE)</f>
        <v>Preston</v>
      </c>
      <c r="Q212" t="str">
        <f>IF(VLOOKUP($A212,'23 24'!$F$7:$N$408,1,FALSE)=VLOOKUP($A212,'2023'!$C$7:$O$468,1,FALSE),VLOOKUP($A212,'23 24'!$F$7:$N$408,1,FALSE),FALSE)</f>
        <v>Preston</v>
      </c>
      <c r="S212" s="196">
        <f>IFERROR((VLOOKUP($A212,'0910'!$F$10:$L$433,4,FALSE)/VLOOKUP($A212,'2010'!$C$5:$K$611,9,FALSE))*1000,#N/A)</f>
        <v>0.50066755674232311</v>
      </c>
      <c r="T212" s="196">
        <f>IFERROR((VLOOKUP($A212,'1011'!$F$10:$L$433,4,FALSE)/VLOOKUP($A212,'2011'!$C$5:$K$611,9,FALSE))*1000,#N/A)</f>
        <v>1.6572754391779914</v>
      </c>
      <c r="U212" s="196">
        <f>IFERROR((VLOOKUP($A212,'1112'!$F$10:$L$408,4,FALSE)/VLOOKUP($A212,'2012'!$F$10:$M$460,8,FALSE))*1000,#N/A)</f>
        <v>0.6610477607007107</v>
      </c>
      <c r="V212" s="196">
        <f>IFERROR((VLOOKUP($A212,'1213'!$F$10:$L$408,4,FALSE)/VLOOKUP($A212,'2013'!$F$10:$M$460,8,FALSE))*1000,#N/A)</f>
        <v>0.82494637848539842</v>
      </c>
      <c r="W212" s="196">
        <f>IFERROR((VLOOKUP($A212,'1314'!$F$10:$L$408,4,FALSE)/VLOOKUP($A212,'2014'!$F$10:$M$460,8,FALSE))*1000,#N/A)</f>
        <v>1.9746585486259669</v>
      </c>
      <c r="X212" s="196">
        <f>IFERROR((VLOOKUP($A212,'1415'!$F$10:$L$408,4,FALSE)/VLOOKUP($A212,'2015'!$F$10:$M$460,8,FALSE))*1000,#N/A)</f>
        <v>2.6105400554739764</v>
      </c>
      <c r="Y212" s="196">
        <f>IFERROR((VLOOKUP($A212,'1516'!$F$10:$L$408,4,FALSE)/VLOOKUP($A212,'2016'!$F$10:$M$460,8,FALSE))*1000,#N/A)</f>
        <v>5.0186174518374616</v>
      </c>
      <c r="Z212" s="196">
        <f>IFERROR((VLOOKUP($A212,'1617'!$F$10:$L$408,4,FALSE)/VLOOKUP($A212,'2017'!$F$10:$M$460,8,FALSE))*1000,#N/A)</f>
        <v>7.3505912432086928</v>
      </c>
      <c r="AA212" s="196">
        <f>IFERROR((VLOOKUP($A212,'1718'!$F$10:$L$408,4,FALSE)/VLOOKUP($A212,'2018'!$F$10:$N$460,9,FALSE))*1000,#N/A)</f>
        <v>8.3701831964624134</v>
      </c>
      <c r="AB212" s="196">
        <f>IFERROR((VLOOKUP($A212,'1819'!$F$10:$L$408,4,FALSE)/VLOOKUP($A212,'2018'!$F$10:$N$460,9,FALSE))*1000,#N/A)</f>
        <v>10.739102969046115</v>
      </c>
      <c r="AC212" s="196">
        <f>IFERROR((VLOOKUP($A212,'1920'!$F$10:$L$408,4,FALSE)/VLOOKUP($A212,'2019'!$F$10:$N$464,8,FALSE))*1000,#N/A)</f>
        <v>9.204368174726989</v>
      </c>
      <c r="AD212" s="196">
        <f>IFERROR((VLOOKUP($A212,'20 21'!$F$10:$M$408,4,FALSE)/VLOOKUP($A212,'2020'!$F$10:$N$469,8,FALSE))*1000,#N/A)</f>
        <v>9.5439578793325595</v>
      </c>
      <c r="AE212" s="196">
        <f>IFERROR((VLOOKUP($A212,'21 22'!$F$10:$M$408,4,FALSE)/VLOOKUP($A212,'2021'!$F$10:$N$469,8,FALSE))*1000,#N/A)</f>
        <v>14.003398577632325</v>
      </c>
      <c r="AF212" s="196">
        <f>IFERROR((VLOOKUP($A212,'22 23'!$F$10:$M$408,4,FALSE)/VLOOKUP($A212,'2022'!$F$10:$N$469,8,FALSE))*1000,#N/A)</f>
        <v>18.415351284432063</v>
      </c>
      <c r="AG212" s="196">
        <f>IFERROR((VLOOKUP($A212,'23 24'!$F$7:$M$408,4,FALSE)/VLOOKUP($A212,'2023'!$C$7:$N$469,9,FALSE))*1000,#N/A)</f>
        <v>8.9360090874668696</v>
      </c>
      <c r="AI212" s="196">
        <f>IFERROR((VLOOKUP($A212,'0910'!$F$10:$L$433,5,FALSE)/VLOOKUP($A212,'2010'!$C$5:$K$611,9,FALSE))*1000,#N/A)</f>
        <v>0</v>
      </c>
      <c r="AJ212" s="196">
        <f>IFERROR((VLOOKUP($A212,'1011'!$F$10:$L$433,5,FALSE)/VLOOKUP($A212,'2011'!$C$5:$K$611,9,FALSE))*1000,#N/A)</f>
        <v>0</v>
      </c>
      <c r="AK212" s="196">
        <f>IFERROR((VLOOKUP($A212,'1112'!$F$10:$L$408,5,FALSE)/VLOOKUP($A212,'2012'!$F$10:$M$460,8,FALSE))*1000,#N/A)</f>
        <v>0.6610477607007107</v>
      </c>
      <c r="AL212" s="196">
        <f>IFERROR((VLOOKUP($A212,'1213'!$F$10:$L$408,5,FALSE)/VLOOKUP($A212,'2013'!$F$10:$M$460,8,FALSE))*1000,#N/A)</f>
        <v>0.32997855139415938</v>
      </c>
      <c r="AM212" s="196">
        <f>IFERROR((VLOOKUP($A212,'1314'!$F$10:$L$408,5,FALSE)/VLOOKUP($A212,'2014'!$F$10:$M$460,8,FALSE))*1000,#N/A)</f>
        <v>0.98732927431298345</v>
      </c>
      <c r="AN212" s="196">
        <f>IFERROR((VLOOKUP($A212,'1415'!$F$10:$L$408,5,FALSE)/VLOOKUP($A212,'2015'!$F$10:$M$460,8,FALSE))*1000,#N/A)</f>
        <v>1.3052700277369882</v>
      </c>
      <c r="AO212" s="196">
        <f>IFERROR((VLOOKUP($A212,'1516'!$F$10:$L$408,5,FALSE)/VLOOKUP($A212,'2016'!$F$10:$M$460,8,FALSE))*1000,#N/A)</f>
        <v>1.6189088554314393</v>
      </c>
      <c r="AP212" s="196">
        <f>IFERROR((VLOOKUP($A212,'1617'!$F$10:$L$408,5,FALSE)/VLOOKUP($A212,'2017'!$F$10:$M$460,8,FALSE))*1000,#N/A)</f>
        <v>0.79897730904442321</v>
      </c>
      <c r="AQ212" s="196">
        <f>IFERROR((VLOOKUP($A212,'1718'!$F$10:$L$408,5,FALSE)/VLOOKUP($A212,'2018'!$F$10:$N$460,9,FALSE))*1000,#N/A)</f>
        <v>0.94756790903348076</v>
      </c>
      <c r="AR212" s="196">
        <f>IFERROR((VLOOKUP($A212,'1819'!$F$10:$L$408,5,FALSE)/VLOOKUP($A212,'2018'!$F$10:$N$460,9,FALSE))*1000,#N/A)</f>
        <v>0.7896399241945673</v>
      </c>
      <c r="AS212" s="196">
        <f>IFERROR((VLOOKUP($A212,'1920'!$F$10:$L$408,5,FALSE)/VLOOKUP($A212,'2019'!$F$10:$N$464,8,FALSE))*1000,#N/A)</f>
        <v>0.62402496099843996</v>
      </c>
      <c r="AT212" s="196">
        <f>IFERROR((VLOOKUP($A212,'20 21'!$F$10:$L$408,5,FALSE)/VLOOKUP($A212,'2020'!$F$10:$N$469,8,FALSE))*1000,#N/A)</f>
        <v>1.9087915758665117</v>
      </c>
      <c r="AU212" s="196">
        <f>IFERROR((VLOOKUP($A212,'21 22'!$F$10:$L$408,5,FALSE)/VLOOKUP($A212,'2021'!$F$10:$N$469,8,FALSE))*1000,#N/A)</f>
        <v>3.6188558121971175</v>
      </c>
      <c r="AV212" s="196">
        <f>IFERROR((VLOOKUP($A212,'22 23'!$F$10:$L$408,5,FALSE)/VLOOKUP($A212,'2022'!$F$10:$N$469,8,FALSE))*1000,#N/A)</f>
        <v>1.5475085112968121</v>
      </c>
      <c r="AW212" s="196">
        <f>IFERROR((VLOOKUP($A212,'23 24'!$F$7:$M$408,5,FALSE)/VLOOKUP($A212,'2023'!$C$7:$N$469,9,FALSE))*1000,#N/A)</f>
        <v>0.45437334343051872</v>
      </c>
      <c r="AY212" s="196">
        <f>IFERROR((VLOOKUP($A212,'0910'!$F$10:$L$433,6,FALSE)/VLOOKUP($A212,'2010'!$C$5:$K$611,9,FALSE))*1000,#N/A)</f>
        <v>0</v>
      </c>
      <c r="AZ212" s="196">
        <f>IFERROR((VLOOKUP($A212,'1011'!$F$10:$L$433,6,FALSE)/VLOOKUP($A212,'2011'!$C$5:$K$611,9,FALSE))*1000,#N/A)</f>
        <v>0</v>
      </c>
      <c r="BA212" s="196">
        <f>IFERROR((VLOOKUP($A212,'1112'!$F$10:$L$408,6,FALSE)/VLOOKUP($A212,'2012'!$F$10:$M$460,8,FALSE))*1000,#N/A)</f>
        <v>0</v>
      </c>
      <c r="BB212" s="196">
        <f>IFERROR((VLOOKUP($A212,'1213'!$F$10:$L$408,6,FALSE)/VLOOKUP($A212,'2013'!$F$10:$M$460,8,FALSE))*1000,#N/A)</f>
        <v>0</v>
      </c>
      <c r="BC212" s="196">
        <f>IFERROR((VLOOKUP($A212,'1314'!$F$10:$L$408,6,FALSE)/VLOOKUP($A212,'2014'!$F$10:$M$460,8,FALSE))*1000,#N/A)</f>
        <v>0</v>
      </c>
      <c r="BD212" s="196">
        <f>IFERROR((VLOOKUP($A212,'1415'!$F$10:$L$408,6,FALSE)/VLOOKUP($A212,'2015'!$F$10:$M$460,8,FALSE))*1000,#N/A)</f>
        <v>0</v>
      </c>
      <c r="BE212" s="196">
        <f>IFERROR((VLOOKUP($A212,'1516'!$F$10:$L$408,6,FALSE)/VLOOKUP($A212,'2016'!$F$10:$M$460,8,FALSE))*1000,#N/A)</f>
        <v>0</v>
      </c>
      <c r="BF212" s="196">
        <f>IFERROR((VLOOKUP($A212,'1617'!$F$10:$L$408,6,FALSE)/VLOOKUP($A212,'2017'!$F$10:$M$460,8,FALSE))*1000,#N/A)</f>
        <v>0</v>
      </c>
      <c r="BG212" s="196">
        <f>IFERROR((VLOOKUP($A212,'1718'!$F$10:$L$408,6,FALSE)/VLOOKUP($A212,'2018'!$F$10:$N$460,9,FALSE))*1000,#N/A)</f>
        <v>0</v>
      </c>
      <c r="BH212" s="196">
        <f>IFERROR((VLOOKUP($A212,'1819'!$F$10:$L$408,6,FALSE)/VLOOKUP($A212,'2018'!$F$10:$N$460,9,FALSE))*1000,#N/A)</f>
        <v>0</v>
      </c>
      <c r="BI212" s="196">
        <f>IFERROR((VLOOKUP($A212,'1920'!$F$10:$L$408,6,FALSE)/VLOOKUP($A212,'2019'!$F$10:$N$464,8,FALSE))*1000,#N/A)</f>
        <v>0</v>
      </c>
      <c r="BJ212" s="196">
        <f>IFERROR((VLOOKUP($A212,'20 21'!$F$10:$L$408,6,FALSE)/VLOOKUP($A212,'2020'!$F$10:$N$469,8,FALSE))*1000,#N/A)</f>
        <v>0</v>
      </c>
      <c r="BK212" s="196">
        <f>IFERROR((VLOOKUP($A212,'21 22'!$F$10:$L$408,6,FALSE)/VLOOKUP($A212,'2021'!$F$10:$N$469,8,FALSE))*1000,#N/A)</f>
        <v>0</v>
      </c>
      <c r="BL212" s="196">
        <f>IFERROR((VLOOKUP($A212,'22 23'!$F$10:$L$408,6,FALSE)/VLOOKUP($A212,'2022'!$F$10:$N$469,8,FALSE))*1000,#N/A)</f>
        <v>0</v>
      </c>
      <c r="BM212" s="196">
        <f>IFERROR((VLOOKUP($A212,'23 24'!$F$7:$M$408,6,FALSE)/VLOOKUP($A212,'2023'!$C$7:$N$469,9,FALSE))*1000,#N/A)</f>
        <v>0</v>
      </c>
      <c r="BO212" s="196">
        <f>IFERROR((VLOOKUP($A212,'0910'!$F$10:$L$433,7,FALSE)/VLOOKUP($A212,'2010'!$C$5:$K$611,9,FALSE))*1000,#N/A)</f>
        <v>0.50066755674232311</v>
      </c>
      <c r="BP212" s="196">
        <f>IFERROR((VLOOKUP($A212,'1011'!$F$10:$L$433,7,FALSE)/VLOOKUP($A212,'2011'!$C$5:$K$611,9,FALSE))*1000,#N/A)</f>
        <v>1.6572754391779914</v>
      </c>
      <c r="BQ212" s="196">
        <f>IFERROR((VLOOKUP($A212,'1112'!$F$10:$L$408,7,FALSE)/VLOOKUP($A212,'2012'!$F$10:$M$460,8,FALSE))*1000,#N/A)</f>
        <v>1.3220955214014214</v>
      </c>
      <c r="BR212" s="196">
        <f>IFERROR((VLOOKUP($A212,'1213'!$F$10:$L$408,7,FALSE)/VLOOKUP($A212,'2013'!$F$10:$M$460,8,FALSE))*1000,#N/A)</f>
        <v>1.1549249298795579</v>
      </c>
      <c r="BS212" s="196">
        <f>IFERROR((VLOOKUP($A212,'1314'!$F$10:$L$408,7,FALSE)/VLOOKUP($A212,'2014'!$F$10:$M$460,8,FALSE))*1000,#N/A)</f>
        <v>2.96198782293895</v>
      </c>
      <c r="BT212" s="196">
        <f>IFERROR((VLOOKUP($A212,'1415'!$F$10:$L$408,7,FALSE)/VLOOKUP($A212,'2015'!$F$10:$M$460,8,FALSE))*1000,#N/A)</f>
        <v>3.9158100832109648</v>
      </c>
      <c r="BU212" s="196">
        <f>IFERROR((VLOOKUP($A212,'1516'!$F$10:$L$408,7,FALSE)/VLOOKUP($A212,'2016'!$F$10:$M$460,8,FALSE))*1000,#N/A)</f>
        <v>6.6375263072689004</v>
      </c>
      <c r="BV212" s="196">
        <f>IFERROR((VLOOKUP($A212,'1617'!$F$10:$L$408,7,FALSE)/VLOOKUP($A212,'2017'!$F$10:$M$460,8,FALSE))*1000,#N/A)</f>
        <v>8.1495685522531165</v>
      </c>
      <c r="BW212" s="196">
        <f>IFERROR((VLOOKUP($A212,'1718'!$F$10:$L$408,7,FALSE)/VLOOKUP($A212,'2018'!$F$10:$N$460,9,FALSE))*1000,#N/A)</f>
        <v>9.4756790903348076</v>
      </c>
      <c r="BX212" s="196">
        <f>IFERROR((VLOOKUP($A212,'1819'!$F$10:$L$408,7,FALSE)/VLOOKUP($A212,'2018'!$F$10:$N$460,9,FALSE))*1000,#N/A)</f>
        <v>11.528742893240683</v>
      </c>
      <c r="BY212" s="196">
        <f>IFERROR((VLOOKUP($A212,'1920'!$F$10:$L$408,7,FALSE)/VLOOKUP($A212,'2019'!$F$10:$N$464,8,FALSE))*1000,#N/A)</f>
        <v>9.6723868954758192</v>
      </c>
      <c r="BZ212" s="196">
        <f>IFERROR((VLOOKUP($A212,'20 21'!$F$10:$L$408,7,FALSE)/VLOOKUP($A212,'2020'!$F$10:$N$469,8,FALSE))*1000,#N/A)</f>
        <v>11.45274945519907</v>
      </c>
      <c r="CA212" s="196">
        <f>IFERROR((VLOOKUP($A212,'21 22'!$F$10:$L$408,7,FALSE)/VLOOKUP($A212,'2021'!$F$10:$N$469,8,FALSE))*1000,#N/A)</f>
        <v>17.622254389829443</v>
      </c>
      <c r="CB212" s="196">
        <f>IFERROR((VLOOKUP($A212,'22 23'!$F$10:$L$408,7,FALSE)/VLOOKUP($A212,'2022'!$F$10:$N$469,8,FALSE))*1000,#N/A)</f>
        <v>19.962859795728878</v>
      </c>
      <c r="CC212" s="196">
        <f>IFERROR((VLOOKUP($A212,'23 24'!$F$7:$M$408,7,FALSE)/VLOOKUP($A212,'2023'!$C$7:$N$469,9,FALSE))*1000,#N/A)</f>
        <v>9.3903824308973878</v>
      </c>
      <c r="CE212" s="198">
        <f>IFERROR((VLOOKUP($A212,'0910'!$F$10:$S$433,9,FALSE)/VLOOKUP($A212,'2010'!$C$5:$K$611,9,FALSE))*1000,#N/A)</f>
        <v>0.83444592790387184</v>
      </c>
      <c r="CF212" s="198">
        <f>IFERROR((VLOOKUP($A212,'1011'!$F$10:$S$433,10,FALSE)/VLOOKUP($A212,'2011'!$C$5:$K$611,9,FALSE))*1000,#N/A)</f>
        <v>0.33145508783559824</v>
      </c>
      <c r="CG212" s="198">
        <f>IFERROR((VLOOKUP($A212,'1112'!$F$10:$S$408,9,FALSE)/VLOOKUP($A212,'2012'!$F$10:$M$460,8,FALSE))*1000,#N/A)</f>
        <v>0.49578582052553294</v>
      </c>
      <c r="CH212" s="198">
        <f>IFERROR((VLOOKUP($A212,'1213'!$F$10:$S$408,9,FALSE)/VLOOKUP($A212,'2013'!$F$10:$M$460,8,FALSE))*1000,#N/A)</f>
        <v>1.1549249298795579</v>
      </c>
      <c r="CI212" s="198">
        <f>IFERROR((VLOOKUP($A212,'1314'!$F$10:$S$408,9,FALSE)/VLOOKUP($A212,'2014'!$F$10:$M$460,8,FALSE))*1000,#N/A)</f>
        <v>1.8101036695738029</v>
      </c>
      <c r="CJ212" s="198">
        <f>IFERROR((VLOOKUP($A212,'1415'!$F$10:$S$408,9,FALSE)/VLOOKUP($A212,'2015'!$F$10:$M$460,8,FALSE))*1000,#N/A)</f>
        <v>1.9579050416054824</v>
      </c>
      <c r="CK212" s="198">
        <f>IFERROR((VLOOKUP($A212,'1516'!$F$10:$S$408,9,FALSE)/VLOOKUP($A212,'2016'!$F$10:$M$460,8,FALSE))*1000,#N/A)</f>
        <v>2.9140359397765905</v>
      </c>
      <c r="CL212" s="198">
        <f>IFERROR((VLOOKUP($A212,'1617'!$F$10:$S$408,9,FALSE)/VLOOKUP($A212,'2017'!$F$10:$M$460,8,FALSE))*1000,#N/A)</f>
        <v>4.3144774688398853</v>
      </c>
      <c r="CM212" s="198">
        <f>IFERROR((VLOOKUP($A212,'1718'!$F$10:$S$408,9,FALSE)/VLOOKUP($A212,'2018'!$F$10:$N$460,9,FALSE))*1000,#N/A)</f>
        <v>7.1067593177511057</v>
      </c>
      <c r="CN212" s="198">
        <f>IFERROR((VLOOKUP($A212,'1819'!$F$10:$S$408,9,FALSE)/VLOOKUP($A212,'2018'!$F$10:$N$460,9,FALSE))*1000,#N/A)</f>
        <v>7.5805432722678461</v>
      </c>
      <c r="CO212" s="198">
        <f>IFERROR((VLOOKUP($A212,'1920'!$F$10:$S$408,9,FALSE)/VLOOKUP($A212,'2019'!$F$10:$N$464,8,FALSE))*1000,#N/A)</f>
        <v>7.48829953198128</v>
      </c>
      <c r="CP212" s="198">
        <f>IFERROR((VLOOKUP($A212,'20 21'!$F$10:$S$408,9,FALSE)/VLOOKUP($A212,'2020'!$F$10:$N$469,8,FALSE))*1000,#N/A)</f>
        <v>8.7486280560548462</v>
      </c>
      <c r="CQ212" s="198">
        <f>IFERROR((VLOOKUP($A212,'21 22'!$F$10:$S$408,9,FALSE)/VLOOKUP($A212,'2021'!$F$10:$N$469,8,FALSE))*1000,#N/A)</f>
        <v>9.2831518660708667</v>
      </c>
      <c r="CR212" s="198">
        <f>IFERROR((VLOOKUP($A212,'22 23'!$F$10:$S$408,9,FALSE)/VLOOKUP($A212,'2022'!$F$10:$N$469,8,FALSE))*1000,#N/A)</f>
        <v>14.391829155060353</v>
      </c>
      <c r="CS212" s="196">
        <f>IFERROR((VLOOKUP($A212,'23 24'!$F$7:$S$408,9,FALSE)/VLOOKUP($A212,'2023'!$C$7:$N$469,9,FALSE))*1000,#N/A)</f>
        <v>14.539946989776599</v>
      </c>
      <c r="CU212" s="198">
        <f>IFERROR((VLOOKUP($A212,'0910'!$F$10:$S$433,10,FALSE)/VLOOKUP($A212,'2010'!$C$5:$K$611,9,FALSE))*1000,#N/A)</f>
        <v>0.33377837116154874</v>
      </c>
      <c r="CV212" s="198">
        <f>IFERROR((VLOOKUP($A212,'1011'!$F$10:$S$433,11,FALSE)/VLOOKUP($A212,'2011'!$C$5:$K$611,9,FALSE))*1000,#N/A)</f>
        <v>0</v>
      </c>
      <c r="CW212" s="198">
        <f>IFERROR((VLOOKUP($A212,'1112'!$F$10:$S$408,10,FALSE)/VLOOKUP($A212,'2012'!$F$10:$M$460,8,FALSE))*1000,#N/A)</f>
        <v>0.49578582052553294</v>
      </c>
      <c r="CX212" s="198">
        <f>IFERROR((VLOOKUP($A212,'1213'!$F$10:$S$408,10,FALSE)/VLOOKUP($A212,'2013'!$F$10:$M$460,8,FALSE))*1000,#N/A)</f>
        <v>0.16498927569707969</v>
      </c>
      <c r="CY212" s="198">
        <f>IFERROR((VLOOKUP($A212,'1314'!$F$10:$S$408,10,FALSE)/VLOOKUP($A212,'2014'!$F$10:$M$460,8,FALSE))*1000,#N/A)</f>
        <v>0.3291097581043278</v>
      </c>
      <c r="CZ212" s="198">
        <f>IFERROR((VLOOKUP($A212,'1415'!$F$10:$S$408,10,FALSE)/VLOOKUP($A212,'2015'!$F$10:$M$460,8,FALSE))*1000,#N/A)</f>
        <v>0.81579376733561759</v>
      </c>
      <c r="DA212" s="198">
        <f>IFERROR((VLOOKUP($A212,'1516'!$F$10:$S$408,10,FALSE)/VLOOKUP($A212,'2016'!$F$10:$M$460,8,FALSE))*1000,#N/A)</f>
        <v>0.48567265662943176</v>
      </c>
      <c r="DB212" s="198">
        <f>IFERROR((VLOOKUP($A212,'1617'!$F$10:$S$408,10,FALSE)/VLOOKUP($A212,'2017'!$F$10:$M$460,8,FALSE))*1000,#N/A)</f>
        <v>1.1185682326621924</v>
      </c>
      <c r="DC212" s="198">
        <f>IFERROR((VLOOKUP($A212,'1718'!$F$10:$S$408,10,FALSE)/VLOOKUP($A212,'2018'!$F$10:$N$460,9,FALSE))*1000,#N/A)</f>
        <v>2.053063802905875</v>
      </c>
      <c r="DD212" s="198">
        <f>IFERROR((VLOOKUP($A212,'1819'!$F$10:$S$408,10,FALSE)/VLOOKUP($A212,'2018'!$F$10:$N$460,9,FALSE))*1000,#N/A)</f>
        <v>1.1054958938723942</v>
      </c>
      <c r="DE212" s="198">
        <f>IFERROR((VLOOKUP($A212,'1920'!$F$10:$S$408,10,FALSE)/VLOOKUP($A212,'2019'!$F$10:$N$464,8,FALSE))*1000,#N/A)</f>
        <v>1.2480499219968799</v>
      </c>
      <c r="DF212" s="198">
        <f>IFERROR((VLOOKUP($A212,'20 21'!$F$10:$S$408,10,FALSE)/VLOOKUP($A212,'2020'!$F$10:$N$469,8,FALSE))*1000,#N/A)</f>
        <v>1.2725277172443412</v>
      </c>
      <c r="DG212" s="198">
        <f>IFERROR((VLOOKUP($A212,'21 22'!$F$10:$S$408,10,FALSE)/VLOOKUP($A212,'2021'!$F$10:$N$469,8,FALSE))*1000,#N/A)</f>
        <v>1.1013908993643402</v>
      </c>
      <c r="DH212" s="198">
        <f>IFERROR((VLOOKUP($A212,'22 23'!$F$10:$S$408,10,FALSE)/VLOOKUP($A212,'2022'!$F$10:$N$469,8,FALSE))*1000,#N/A)</f>
        <v>4.3330238316310741</v>
      </c>
      <c r="DI212" s="196">
        <f>IFERROR((VLOOKUP($A212,'23 24'!$F$7:$S$408,10,FALSE)/VLOOKUP($A212,'2023'!$C$7:$N$469,9,FALSE))*1000,#N/A)</f>
        <v>1.5145778114350623</v>
      </c>
      <c r="DK212" s="198">
        <f>IFERROR((VLOOKUP($A212,'0910'!$F$10:$S$433,11,FALSE)/VLOOKUP($A212,'2010'!$C$5:$K$611,9,FALSE))*1000,#N/A)</f>
        <v>0</v>
      </c>
      <c r="DL212" s="198">
        <f>IFERROR((VLOOKUP($A212,'1011'!$F$10:$S$433,12,FALSE)/VLOOKUP($A212,'2011'!$C$5:$K$611,9,FALSE))*1000,#N/A)</f>
        <v>0</v>
      </c>
      <c r="DM212" s="198">
        <f>IFERROR((VLOOKUP($A212,'1112'!$F$10:$S$408,11,FALSE)/VLOOKUP($A212,'2012'!$F$10:$M$460,8,FALSE))*1000,#N/A)</f>
        <v>0</v>
      </c>
      <c r="DN212" s="198">
        <f>IFERROR((VLOOKUP($A212,'1213'!$F$10:$S$408,11,FALSE)/VLOOKUP($A212,'2013'!$F$10:$M$460,8,FALSE))*1000,#N/A)</f>
        <v>0</v>
      </c>
      <c r="DO212" s="198">
        <f>IFERROR((VLOOKUP($A212,'1314'!$F$10:$S$408,11,FALSE)/VLOOKUP($A212,'2014'!$F$10:$M$460,8,FALSE))*1000,#N/A)</f>
        <v>0</v>
      </c>
      <c r="DP212" s="198">
        <f>IFERROR((VLOOKUP($A212,'1415'!$F$10:$S$408,11,FALSE)/VLOOKUP($A212,'2015'!$F$10:$M$460,8,FALSE))*1000,#N/A)</f>
        <v>0</v>
      </c>
      <c r="DQ212" s="198">
        <f>IFERROR((VLOOKUP($A212,'1516'!$F$10:$S$408,11,FALSE)/VLOOKUP($A212,'2016'!$F$10:$M$460,8,FALSE))*1000,#N/A)</f>
        <v>0</v>
      </c>
      <c r="DR212" s="198">
        <f>IFERROR((VLOOKUP($A212,'1617'!$F$10:$S$408,11,FALSE)/VLOOKUP($A212,'2017'!$F$10:$M$460,8,FALSE))*1000,#N/A)</f>
        <v>0</v>
      </c>
      <c r="DS212" s="198">
        <f>IFERROR((VLOOKUP($A212,'1718'!$F$10:$S$408,11,FALSE)/VLOOKUP($A212,'2018'!$F$10:$N$460,9,FALSE))*1000,#N/A)</f>
        <v>0</v>
      </c>
      <c r="DT212" s="198">
        <f>IFERROR((VLOOKUP($A212,'1819'!$F$10:$S$408,11,FALSE)/VLOOKUP($A212,'2018'!$F$10:$N$460,9,FALSE))*1000,#N/A)</f>
        <v>0</v>
      </c>
      <c r="DU212" s="198">
        <f>IFERROR((VLOOKUP($A212,'1920'!$F$10:$S$408,11,FALSE)/VLOOKUP($A212,'2019'!$F$10:$N$464,8,FALSE))*1000,#N/A)</f>
        <v>0</v>
      </c>
      <c r="DV212" s="198">
        <f>IFERROR((VLOOKUP($A212,'20 21'!$F$10:$S$408,11,FALSE)/VLOOKUP($A212,'2020'!$F$10:$N$469,8,FALSE))*1000,#N/A)</f>
        <v>0</v>
      </c>
      <c r="DW212" s="198">
        <f>IFERROR((VLOOKUP($A212,'21 22'!$F$10:$S$408,11,FALSE)/VLOOKUP($A212,'2021'!$F$10:$N$469,8,FALSE))*1000,#N/A)</f>
        <v>0</v>
      </c>
      <c r="DX212" s="198">
        <f>IFERROR((VLOOKUP($A212,'22 23'!$F$10:$S$408,11,FALSE)/VLOOKUP($A212,'2022'!$F$10:$N$469,8,FALSE))*1000,#N/A)</f>
        <v>0</v>
      </c>
      <c r="DY212" s="196">
        <f>IFERROR((VLOOKUP($A212,'23 24'!$F$7:$S$408,11,FALSE)/VLOOKUP($A212,'2023'!$C$7:$N$469,9,FALSE))*1000,#N/A)</f>
        <v>0</v>
      </c>
      <c r="EA212" s="198">
        <f>IFERROR((VLOOKUP($A212,'0910'!$F$10:$S$433,12,FALSE)/VLOOKUP($A212,'2010'!$C$5:$K$611,9,FALSE))*1000,#N/A)</f>
        <v>1.0013351134846462</v>
      </c>
      <c r="EB212" s="198">
        <f>IFERROR((VLOOKUP($A212,'1011'!$F$10:$S$433,13,FALSE)/VLOOKUP($A212,'2011'!$C$5:$K$611,9,FALSE))*1000,#N/A)</f>
        <v>0.33145508783559824</v>
      </c>
      <c r="EC212" s="198">
        <f>IFERROR((VLOOKUP($A212,'1112'!$F$10:$S$408,12,FALSE)/VLOOKUP($A212,'2012'!$F$10:$M$460,8,FALSE))*1000,#N/A)</f>
        <v>0.99157164105106588</v>
      </c>
      <c r="ED212" s="198">
        <f>IFERROR((VLOOKUP($A212,'1213'!$F$10:$S$408,12,FALSE)/VLOOKUP($A212,'2013'!$F$10:$M$460,8,FALSE))*1000,#N/A)</f>
        <v>1.3199142055766375</v>
      </c>
      <c r="EE212" s="198">
        <f>IFERROR((VLOOKUP($A212,'1314'!$F$10:$S$408,12,FALSE)/VLOOKUP($A212,'2014'!$F$10:$M$460,8,FALSE))*1000,#N/A)</f>
        <v>1.9746585486259669</v>
      </c>
      <c r="EF212" s="198">
        <f>IFERROR((VLOOKUP($A212,'1415'!$F$10:$S$408,12,FALSE)/VLOOKUP($A212,'2015'!$F$10:$M$460,8,FALSE))*1000,#N/A)</f>
        <v>2.6105400554739764</v>
      </c>
      <c r="EG212" s="198">
        <f>IFERROR((VLOOKUP($A212,'1516'!$F$10:$S$408,12,FALSE)/VLOOKUP($A212,'2016'!$F$10:$M$460,8,FALSE))*1000,#N/A)</f>
        <v>3.3997085964060223</v>
      </c>
      <c r="EH212" s="198">
        <f>IFERROR((VLOOKUP($A212,'1617'!$F$10:$S$408,12,FALSE)/VLOOKUP($A212,'2017'!$F$10:$M$460,8,FALSE))*1000,#N/A)</f>
        <v>5.4330457015020768</v>
      </c>
      <c r="EI212" s="198">
        <f>IFERROR((VLOOKUP($A212,'1718'!$F$10:$S$408,12,FALSE)/VLOOKUP($A212,'2018'!$F$10:$N$460,9,FALSE))*1000,#N/A)</f>
        <v>9.0018951358180654</v>
      </c>
      <c r="EJ212" s="198">
        <f>IFERROR((VLOOKUP($A212,'1819'!$F$10:$S$408,12,FALSE)/VLOOKUP($A212,'2018'!$F$10:$N$460,9,FALSE))*1000,#N/A)</f>
        <v>8.8439671509791538</v>
      </c>
      <c r="EK212" s="198">
        <f>IFERROR((VLOOKUP($A212,'1920'!$F$10:$S$408,12,FALSE)/VLOOKUP($A212,'2019'!$F$10:$N$464,8,FALSE))*1000,#N/A)</f>
        <v>8.7363494539781605</v>
      </c>
      <c r="EL212" s="198">
        <f>IFERROR((VLOOKUP($A212,'20 21'!$F$10:$S$408,12,FALSE)/VLOOKUP($A212,'2020'!$F$10:$N$469,8,FALSE))*1000,#N/A)</f>
        <v>10.021155773299187</v>
      </c>
      <c r="EM212" s="198">
        <f>IFERROR((VLOOKUP($A212,'21 22'!$F$10:$S$408,12,FALSE)/VLOOKUP($A212,'2021'!$F$10:$N$469,8,FALSE))*1000,#N/A)</f>
        <v>10.384542765435206</v>
      </c>
      <c r="EN212" s="198">
        <f>IFERROR((VLOOKUP($A212,'22 23'!$F$10:$S$408,12,FALSE)/VLOOKUP($A212,'2022'!$F$10:$N$469,8,FALSE))*1000,#N/A)</f>
        <v>18.724852986691428</v>
      </c>
      <c r="EO212" s="196">
        <f>IFERROR((VLOOKUP($A212,'23 24'!$F$7:$S$408,12,FALSE)/VLOOKUP($A212,'2023'!$C$7:$N$469,9,FALSE))*1000,#N/A)</f>
        <v>16.054524801211663</v>
      </c>
    </row>
    <row r="213" spans="1:145" x14ac:dyDescent="0.3">
      <c r="A213" t="s">
        <v>625</v>
      </c>
      <c r="B213" t="s">
        <v>1742</v>
      </c>
      <c r="C213" t="str">
        <f>IF(VLOOKUP($A213,'0910'!$F$10:$L$433,1,FALSE)=VLOOKUP($A213,'2010'!$C$5:$K$611,1,FALSE),VLOOKUP($A213,'0910'!$F$10:$L$433,1,FALSE),FALSE)</f>
        <v>Purbeck</v>
      </c>
      <c r="D213" t="str">
        <f>IF(VLOOKUP($A213,'1011'!$F$10:$L$433,1,FALSE)=VLOOKUP($A213,'2011'!$C$5:$K$611,1,FALSE),VLOOKUP($A213,'1011'!$F$10:$L$433,1,FALSE),FALSE)</f>
        <v>Purbeck</v>
      </c>
      <c r="E213" t="str">
        <f>IF(VLOOKUP(A213,'1112'!$F$10:$L$408,1,FALSE)=VLOOKUP(A213,'2012'!$F$10:$M$460,1,FALSE),VLOOKUP(A213,'1112'!$F$10:$L$408,1,FALSE),FALSE)</f>
        <v>Purbeck</v>
      </c>
      <c r="F213" t="str">
        <f>IF(VLOOKUP($A213,'1213'!$F$10:$L$408,1,FALSE)=VLOOKUP($A213,'2013'!$F$10:$M$460,1,FALSE),VLOOKUP($A213,'1213'!$F$10:$L$408,1,FALSE),FALSE)</f>
        <v>Purbeck</v>
      </c>
      <c r="G213" t="str">
        <f>IF(VLOOKUP($A213,'1314'!$F$10:$L$408,1,FALSE)=VLOOKUP($A213,'2014'!$F$10:$M$460,1,FALSE),VLOOKUP($A213,'1314'!$F$10:$L$408,1,FALSE),FALSE)</f>
        <v>Purbeck</v>
      </c>
      <c r="H213" t="str">
        <f>IF(VLOOKUP($A213,'1415'!$F$10:$L$408,1,FALSE)=VLOOKUP($A213,'2015'!$F$10:$M$460,1,FALSE),VLOOKUP($A213,'1415'!$F$10:$L$408,1,FALSE),FALSE)</f>
        <v>Purbeck</v>
      </c>
      <c r="I213" t="str">
        <f>IF(VLOOKUP($A213,'1516'!$F$10:$L$408,1,FALSE)=VLOOKUP($A213,'2015'!$F$10:$M$460,1,FALSE),VLOOKUP($A213,'1516'!$F$10:$L$408,1,FALSE),FALSE)</f>
        <v>Purbeck</v>
      </c>
      <c r="J213" t="str">
        <f>IF(VLOOKUP($A213,'1617'!$F$10:$L$408,1,FALSE)=VLOOKUP($A213,'2016'!$F$10:$M$460,1,FALSE),VLOOKUP($A213,'1617'!$F$10:$L$408,1,FALSE),FALSE)</f>
        <v>Purbeck</v>
      </c>
      <c r="K213" t="str">
        <f>IF(VLOOKUP($A213,'1718'!$F$10:$M$408,1,FALSE)=VLOOKUP($A213,'2017'!$F$10:$M$460,1,FALSE),VLOOKUP($A213,'1718'!$F$10:$M$408,1,FALSE),FALSE)</f>
        <v>Purbeck</v>
      </c>
      <c r="L213" t="str">
        <f>IF(VLOOKUP($A213,'1819'!$F$10:$M$408,1,FALSE)=VLOOKUP($A213,'2018'!$F$10:$M$460,1,FALSE),VLOOKUP($A213,'1819'!$F$10:$M$408,1,FALSE),FALSE)</f>
        <v>Purbeck</v>
      </c>
      <c r="M213" t="e">
        <f>IF(VLOOKUP($A213,'1920'!$F$10:$M$408,1,FALSE)=VLOOKUP($A213,'2019'!$F$10:$M$464,1,FALSE),VLOOKUP($A213,'1920'!$F$10:$M$408,1,FALSE),FALSE)</f>
        <v>#N/A</v>
      </c>
      <c r="N213" t="e">
        <f>IF(VLOOKUP($A213,'20 21'!$F$10:$N$408,1,FALSE)=VLOOKUP($A213,'2020'!$F$10:$O$468,1,FALSE),VLOOKUP($A213,'20 21'!$F$10:$N$408,1,FALSE),FALSE)</f>
        <v>#N/A</v>
      </c>
      <c r="O213" t="e">
        <f>IF(VLOOKUP($A213,'21 22'!$F$10:$N$408,1,FALSE)=VLOOKUP($A213,'2021'!$F$10:$O$471,1,FALSE),VLOOKUP($A213,'21 22'!$F$10:$N$408,1,FALSE),FALSE)</f>
        <v>#N/A</v>
      </c>
      <c r="P213" t="e">
        <f>IF(VLOOKUP($A213,'22 23'!$F$10:$N$408,1,FALSE)=VLOOKUP($A213,'2022'!$F$10:$O$468,1,FALSE),VLOOKUP($A213,'22 23'!$F$10:$N$408,1,FALSE),FALSE)</f>
        <v>#N/A</v>
      </c>
      <c r="Q213" t="e">
        <f>IF(VLOOKUP($A213,'23 24'!$F$7:$N$408,1,FALSE)=VLOOKUP($A213,'2023'!$C$7:$O$468,1,FALSE),VLOOKUP($A213,'23 24'!$F$7:$N$408,1,FALSE),FALSE)</f>
        <v>#N/A</v>
      </c>
      <c r="S213" s="196">
        <f>IFERROR((VLOOKUP($A213,'0910'!$F$10:$L$433,4,FALSE)/VLOOKUP($A213,'2010'!$C$5:$K$611,9,FALSE))*1000,#N/A)</f>
        <v>4.9931911030413074</v>
      </c>
      <c r="T213" s="196">
        <f>IFERROR((VLOOKUP($A213,'1011'!$F$10:$L$433,4,FALSE)/VLOOKUP($A213,'2011'!$C$5:$K$611,9,FALSE))*1000,#N/A)</f>
        <v>3.6150022593764124</v>
      </c>
      <c r="U213" s="196">
        <f>IFERROR((VLOOKUP($A213,'1112'!$F$10:$L$408,4,FALSE)/VLOOKUP($A213,'2012'!$F$10:$M$460,8,FALSE))*1000,#N/A)</f>
        <v>3.1474820143884892</v>
      </c>
      <c r="V213" s="196">
        <f>IFERROR((VLOOKUP($A213,'1213'!$F$10:$L$408,4,FALSE)/VLOOKUP($A213,'2013'!$F$10:$M$460,8,FALSE))*1000,#N/A)</f>
        <v>4.0340654415060513</v>
      </c>
      <c r="W213" s="196">
        <f>IFERROR((VLOOKUP($A213,'1314'!$F$10:$L$408,4,FALSE)/VLOOKUP($A213,'2014'!$F$10:$M$460,8,FALSE))*1000,#N/A)</f>
        <v>2.2331397945511386</v>
      </c>
      <c r="X213" s="196">
        <f>IFERROR((VLOOKUP($A213,'1415'!$F$10:$L$408,4,FALSE)/VLOOKUP($A213,'2015'!$F$10:$M$460,8,FALSE))*1000,#N/A)</f>
        <v>3.1180400890868598</v>
      </c>
      <c r="Y213" s="196">
        <f>IFERROR((VLOOKUP($A213,'1516'!$F$10:$L$408,4,FALSE)/VLOOKUP($A213,'2016'!$F$10:$M$460,8,FALSE))*1000,#N/A)</f>
        <v>2.644336712208021</v>
      </c>
      <c r="Z213" s="196">
        <f>IFERROR((VLOOKUP($A213,'1617'!$F$10:$L$408,4,FALSE)/VLOOKUP($A213,'2017'!$F$10:$M$460,8,FALSE))*1000,#N/A)</f>
        <v>8.78348704435661</v>
      </c>
      <c r="AA213" s="196">
        <f>IFERROR((VLOOKUP($A213,'1718'!$F$10:$L$408,4,FALSE)/VLOOKUP($A213,'2018'!$F$10:$N$460,9,FALSE))*1000,#N/A)</f>
        <v>0.8733624454148472</v>
      </c>
      <c r="AB213" s="196">
        <f>IFERROR((VLOOKUP($A213,'1819'!$F$10:$L$408,4,FALSE)/VLOOKUP($A213,'2018'!$F$10:$N$460,9,FALSE))*1000,#N/A)</f>
        <v>3.0567685589519651</v>
      </c>
      <c r="AC213" s="196" t="e">
        <f>IFERROR((VLOOKUP($A213,'1920'!$F$10:$L$408,4,FALSE)/VLOOKUP($A213,'2019'!$F$10:$N$464,8,FALSE))*1000,#N/A)</f>
        <v>#N/A</v>
      </c>
      <c r="AD213" s="196" t="e">
        <f>IFERROR((VLOOKUP($A213,'20 21'!$F$10:$M$408,4,FALSE)/VLOOKUP($A213,'2020'!$F$10:$N$469,8,FALSE))*1000,#N/A)</f>
        <v>#N/A</v>
      </c>
      <c r="AE213" s="196" t="e">
        <f>IFERROR((VLOOKUP($A213,'21 22'!$F$10:$M$408,4,FALSE)/VLOOKUP($A213,'2021'!$F$10:$N$469,8,FALSE))*1000,#N/A)</f>
        <v>#N/A</v>
      </c>
      <c r="AF213" s="196" t="e">
        <f>IFERROR((VLOOKUP($A213,'22 23'!$F$10:$M$408,4,FALSE)/VLOOKUP($A213,'2022'!$F$10:$N$469,8,FALSE))*1000,#N/A)</f>
        <v>#N/A</v>
      </c>
      <c r="AG213" s="196" t="e">
        <f>IFERROR((VLOOKUP($A213,'23 24'!$F$7:$M$408,4,FALSE)/VLOOKUP($A213,'2023'!$C$7:$N$469,9,FALSE))*1000,#N/A)</f>
        <v>#N/A</v>
      </c>
      <c r="AI213" s="196">
        <f>IFERROR((VLOOKUP($A213,'0910'!$F$10:$L$433,5,FALSE)/VLOOKUP($A213,'2010'!$C$5:$K$611,9,FALSE))*1000,#N/A)</f>
        <v>0</v>
      </c>
      <c r="AJ213" s="196">
        <f>IFERROR((VLOOKUP($A213,'1011'!$F$10:$L$433,5,FALSE)/VLOOKUP($A213,'2011'!$C$5:$K$611,9,FALSE))*1000,#N/A)</f>
        <v>0</v>
      </c>
      <c r="AK213" s="196">
        <f>IFERROR((VLOOKUP($A213,'1112'!$F$10:$L$408,5,FALSE)/VLOOKUP($A213,'2012'!$F$10:$M$460,8,FALSE))*1000,#N/A)</f>
        <v>0.44964028776978421</v>
      </c>
      <c r="AL213" s="196">
        <f>IFERROR((VLOOKUP($A213,'1213'!$F$10:$L$408,5,FALSE)/VLOOKUP($A213,'2013'!$F$10:$M$460,8,FALSE))*1000,#N/A)</f>
        <v>0</v>
      </c>
      <c r="AM213" s="196">
        <f>IFERROR((VLOOKUP($A213,'1314'!$F$10:$L$408,5,FALSE)/VLOOKUP($A213,'2014'!$F$10:$M$460,8,FALSE))*1000,#N/A)</f>
        <v>0</v>
      </c>
      <c r="AN213" s="196">
        <f>IFERROR((VLOOKUP($A213,'1415'!$F$10:$L$408,5,FALSE)/VLOOKUP($A213,'2015'!$F$10:$M$460,8,FALSE))*1000,#N/A)</f>
        <v>2.2271714922048997</v>
      </c>
      <c r="AO213" s="196">
        <f>IFERROR((VLOOKUP($A213,'1516'!$F$10:$L$408,5,FALSE)/VLOOKUP($A213,'2016'!$F$10:$M$460,8,FALSE))*1000,#N/A)</f>
        <v>1.3221683561040105</v>
      </c>
      <c r="AP213" s="196">
        <f>IFERROR((VLOOKUP($A213,'1617'!$F$10:$L$408,5,FALSE)/VLOOKUP($A213,'2017'!$F$10:$M$460,8,FALSE))*1000,#N/A)</f>
        <v>0</v>
      </c>
      <c r="AQ213" s="196">
        <f>IFERROR((VLOOKUP($A213,'1718'!$F$10:$L$408,5,FALSE)/VLOOKUP($A213,'2018'!$F$10:$N$460,9,FALSE))*1000,#N/A)</f>
        <v>0</v>
      </c>
      <c r="AR213" s="196">
        <f>IFERROR((VLOOKUP($A213,'1819'!$F$10:$L$408,5,FALSE)/VLOOKUP($A213,'2018'!$F$10:$N$460,9,FALSE))*1000,#N/A)</f>
        <v>0</v>
      </c>
      <c r="AS213" s="196" t="e">
        <f>IFERROR((VLOOKUP($A213,'1920'!$F$10:$L$408,5,FALSE)/VLOOKUP($A213,'2019'!$F$10:$N$464,8,FALSE))*1000,#N/A)</f>
        <v>#N/A</v>
      </c>
      <c r="AT213" s="196" t="e">
        <f>IFERROR((VLOOKUP($A213,'20 21'!$F$10:$L$408,5,FALSE)/VLOOKUP($A213,'2020'!$F$10:$N$469,8,FALSE))*1000,#N/A)</f>
        <v>#N/A</v>
      </c>
      <c r="AU213" s="196" t="e">
        <f>IFERROR((VLOOKUP($A213,'21 22'!$F$10:$L$408,5,FALSE)/VLOOKUP($A213,'2021'!$F$10:$N$469,8,FALSE))*1000,#N/A)</f>
        <v>#N/A</v>
      </c>
      <c r="AV213" s="196" t="e">
        <f>IFERROR((VLOOKUP($A213,'22 23'!$F$10:$L$408,5,FALSE)/VLOOKUP($A213,'2022'!$F$10:$N$469,8,FALSE))*1000,#N/A)</f>
        <v>#N/A</v>
      </c>
      <c r="AW213" s="196" t="e">
        <f>IFERROR((VLOOKUP($A213,'23 24'!$F$7:$M$408,5,FALSE)/VLOOKUP($A213,'2023'!$C$7:$N$469,9,FALSE))*1000,#N/A)</f>
        <v>#N/A</v>
      </c>
      <c r="AY213" s="196">
        <f>IFERROR((VLOOKUP($A213,'0910'!$F$10:$L$433,6,FALSE)/VLOOKUP($A213,'2010'!$C$5:$K$611,9,FALSE))*1000,#N/A)</f>
        <v>0</v>
      </c>
      <c r="AZ213" s="196">
        <f>IFERROR((VLOOKUP($A213,'1011'!$F$10:$L$433,6,FALSE)/VLOOKUP($A213,'2011'!$C$5:$K$611,9,FALSE))*1000,#N/A)</f>
        <v>0</v>
      </c>
      <c r="BA213" s="196">
        <f>IFERROR((VLOOKUP($A213,'1112'!$F$10:$L$408,6,FALSE)/VLOOKUP($A213,'2012'!$F$10:$M$460,8,FALSE))*1000,#N/A)</f>
        <v>0</v>
      </c>
      <c r="BB213" s="196">
        <f>IFERROR((VLOOKUP($A213,'1213'!$F$10:$L$408,6,FALSE)/VLOOKUP($A213,'2013'!$F$10:$M$460,8,FALSE))*1000,#N/A)</f>
        <v>0</v>
      </c>
      <c r="BC213" s="196">
        <f>IFERROR((VLOOKUP($A213,'1314'!$F$10:$L$408,6,FALSE)/VLOOKUP($A213,'2014'!$F$10:$M$460,8,FALSE))*1000,#N/A)</f>
        <v>0</v>
      </c>
      <c r="BD213" s="196">
        <f>IFERROR((VLOOKUP($A213,'1415'!$F$10:$L$408,6,FALSE)/VLOOKUP($A213,'2015'!$F$10:$M$460,8,FALSE))*1000,#N/A)</f>
        <v>0</v>
      </c>
      <c r="BE213" s="196">
        <f>IFERROR((VLOOKUP($A213,'1516'!$F$10:$L$408,6,FALSE)/VLOOKUP($A213,'2016'!$F$10:$M$460,8,FALSE))*1000,#N/A)</f>
        <v>0</v>
      </c>
      <c r="BF213" s="196">
        <f>IFERROR((VLOOKUP($A213,'1617'!$F$10:$L$408,6,FALSE)/VLOOKUP($A213,'2017'!$F$10:$M$460,8,FALSE))*1000,#N/A)</f>
        <v>0</v>
      </c>
      <c r="BG213" s="196">
        <f>IFERROR((VLOOKUP($A213,'1718'!$F$10:$L$408,6,FALSE)/VLOOKUP($A213,'2018'!$F$10:$N$460,9,FALSE))*1000,#N/A)</f>
        <v>0</v>
      </c>
      <c r="BH213" s="196">
        <f>IFERROR((VLOOKUP($A213,'1819'!$F$10:$L$408,6,FALSE)/VLOOKUP($A213,'2018'!$F$10:$N$460,9,FALSE))*1000,#N/A)</f>
        <v>0</v>
      </c>
      <c r="BI213" s="196" t="e">
        <f>IFERROR((VLOOKUP($A213,'1920'!$F$10:$L$408,6,FALSE)/VLOOKUP($A213,'2019'!$F$10:$N$464,8,FALSE))*1000,#N/A)</f>
        <v>#N/A</v>
      </c>
      <c r="BJ213" s="196" t="e">
        <f>IFERROR((VLOOKUP($A213,'20 21'!$F$10:$L$408,6,FALSE)/VLOOKUP($A213,'2020'!$F$10:$N$469,8,FALSE))*1000,#N/A)</f>
        <v>#N/A</v>
      </c>
      <c r="BK213" s="196" t="e">
        <f>IFERROR((VLOOKUP($A213,'21 22'!$F$10:$L$408,6,FALSE)/VLOOKUP($A213,'2021'!$F$10:$N$469,8,FALSE))*1000,#N/A)</f>
        <v>#N/A</v>
      </c>
      <c r="BL213" s="196" t="e">
        <f>IFERROR((VLOOKUP($A213,'22 23'!$F$10:$L$408,6,FALSE)/VLOOKUP($A213,'2022'!$F$10:$N$469,8,FALSE))*1000,#N/A)</f>
        <v>#N/A</v>
      </c>
      <c r="BM213" s="196" t="e">
        <f>IFERROR((VLOOKUP($A213,'23 24'!$F$7:$M$408,6,FALSE)/VLOOKUP($A213,'2023'!$C$7:$N$469,9,FALSE))*1000,#N/A)</f>
        <v>#N/A</v>
      </c>
      <c r="BO213" s="196">
        <f>IFERROR((VLOOKUP($A213,'0910'!$F$10:$L$433,7,FALSE)/VLOOKUP($A213,'2010'!$C$5:$K$611,9,FALSE))*1000,#N/A)</f>
        <v>4.9931911030413074</v>
      </c>
      <c r="BP213" s="196">
        <f>IFERROR((VLOOKUP($A213,'1011'!$F$10:$L$433,7,FALSE)/VLOOKUP($A213,'2011'!$C$5:$K$611,9,FALSE))*1000,#N/A)</f>
        <v>3.6150022593764124</v>
      </c>
      <c r="BQ213" s="196">
        <f>IFERROR((VLOOKUP($A213,'1112'!$F$10:$L$408,7,FALSE)/VLOOKUP($A213,'2012'!$F$10:$M$460,8,FALSE))*1000,#N/A)</f>
        <v>3.1474820143884892</v>
      </c>
      <c r="BR213" s="196">
        <f>IFERROR((VLOOKUP($A213,'1213'!$F$10:$L$408,7,FALSE)/VLOOKUP($A213,'2013'!$F$10:$M$460,8,FALSE))*1000,#N/A)</f>
        <v>4.0340654415060513</v>
      </c>
      <c r="BS213" s="196">
        <f>IFERROR((VLOOKUP($A213,'1314'!$F$10:$L$408,7,FALSE)/VLOOKUP($A213,'2014'!$F$10:$M$460,8,FALSE))*1000,#N/A)</f>
        <v>2.2331397945511386</v>
      </c>
      <c r="BT213" s="196">
        <f>IFERROR((VLOOKUP($A213,'1415'!$F$10:$L$408,7,FALSE)/VLOOKUP($A213,'2015'!$F$10:$M$460,8,FALSE))*1000,#N/A)</f>
        <v>5.3452115812917596</v>
      </c>
      <c r="BU213" s="196">
        <f>IFERROR((VLOOKUP($A213,'1516'!$F$10:$L$408,7,FALSE)/VLOOKUP($A213,'2016'!$F$10:$M$460,8,FALSE))*1000,#N/A)</f>
        <v>3.5257822829440282</v>
      </c>
      <c r="BV213" s="196">
        <f>IFERROR((VLOOKUP($A213,'1617'!$F$10:$L$408,7,FALSE)/VLOOKUP($A213,'2017'!$F$10:$M$460,8,FALSE))*1000,#N/A)</f>
        <v>8.78348704435661</v>
      </c>
      <c r="BW213" s="196">
        <f>IFERROR((VLOOKUP($A213,'1718'!$F$10:$L$408,7,FALSE)/VLOOKUP($A213,'2018'!$F$10:$N$460,9,FALSE))*1000,#N/A)</f>
        <v>0.8733624454148472</v>
      </c>
      <c r="BX213" s="196">
        <f>IFERROR((VLOOKUP($A213,'1819'!$F$10:$L$408,7,FALSE)/VLOOKUP($A213,'2018'!$F$10:$N$460,9,FALSE))*1000,#N/A)</f>
        <v>3.0567685589519651</v>
      </c>
      <c r="BY213" s="196" t="e">
        <f>IFERROR((VLOOKUP($A213,'1920'!$F$10:$L$408,7,FALSE)/VLOOKUP($A213,'2019'!$F$10:$N$464,8,FALSE))*1000,#N/A)</f>
        <v>#N/A</v>
      </c>
      <c r="BZ213" s="196" t="e">
        <f>IFERROR((VLOOKUP($A213,'20 21'!$F$10:$L$408,7,FALSE)/VLOOKUP($A213,'2020'!$F$10:$N$469,8,FALSE))*1000,#N/A)</f>
        <v>#N/A</v>
      </c>
      <c r="CA213" s="196" t="e">
        <f>IFERROR((VLOOKUP($A213,'21 22'!$F$10:$L$408,7,FALSE)/VLOOKUP($A213,'2021'!$F$10:$N$469,8,FALSE))*1000,#N/A)</f>
        <v>#N/A</v>
      </c>
      <c r="CB213" s="196" t="e">
        <f>IFERROR((VLOOKUP($A213,'22 23'!$F$10:$L$408,7,FALSE)/VLOOKUP($A213,'2022'!$F$10:$N$469,8,FALSE))*1000,#N/A)</f>
        <v>#N/A</v>
      </c>
      <c r="CC213" s="196" t="e">
        <f>IFERROR((VLOOKUP($A213,'23 24'!$F$7:$M$408,7,FALSE)/VLOOKUP($A213,'2023'!$C$7:$N$469,9,FALSE))*1000,#N/A)</f>
        <v>#N/A</v>
      </c>
      <c r="CE213" s="198">
        <f>IFERROR((VLOOKUP($A213,'0910'!$F$10:$S$433,9,FALSE)/VLOOKUP($A213,'2010'!$C$5:$K$611,9,FALSE))*1000,#N/A)</f>
        <v>4.9931911030413074</v>
      </c>
      <c r="CF213" s="198">
        <f>IFERROR((VLOOKUP($A213,'1011'!$F$10:$S$433,10,FALSE)/VLOOKUP($A213,'2011'!$C$5:$K$611,9,FALSE))*1000,#N/A)</f>
        <v>4.9706281066425664</v>
      </c>
      <c r="CG213" s="198">
        <f>IFERROR((VLOOKUP($A213,'1112'!$F$10:$S$408,9,FALSE)/VLOOKUP($A213,'2012'!$F$10:$M$460,8,FALSE))*1000,#N/A)</f>
        <v>7.6438848920863309</v>
      </c>
      <c r="CH213" s="198">
        <f>IFERROR((VLOOKUP($A213,'1213'!$F$10:$S$408,9,FALSE)/VLOOKUP($A213,'2013'!$F$10:$M$460,8,FALSE))*1000,#N/A)</f>
        <v>4.4822949350067232</v>
      </c>
      <c r="CI213" s="198">
        <f>IFERROR((VLOOKUP($A213,'1314'!$F$10:$S$408,9,FALSE)/VLOOKUP($A213,'2014'!$F$10:$M$460,8,FALSE))*1000,#N/A)</f>
        <v>2.6797677534613666</v>
      </c>
      <c r="CJ213" s="198">
        <f>IFERROR((VLOOKUP($A213,'1415'!$F$10:$S$408,9,FALSE)/VLOOKUP($A213,'2015'!$F$10:$M$460,8,FALSE))*1000,#N/A)</f>
        <v>2.6726057906458798</v>
      </c>
      <c r="CK213" s="198">
        <f>IFERROR((VLOOKUP($A213,'1516'!$F$10:$S$408,9,FALSE)/VLOOKUP($A213,'2016'!$F$10:$M$460,8,FALSE))*1000,#N/A)</f>
        <v>3.085059497576025</v>
      </c>
      <c r="CL213" s="198">
        <f>IFERROR((VLOOKUP($A213,'1617'!$F$10:$S$408,9,FALSE)/VLOOKUP($A213,'2017'!$F$10:$M$460,8,FALSE))*1000,#N/A)</f>
        <v>5.7092665788317962</v>
      </c>
      <c r="CM213" s="198">
        <f>IFERROR((VLOOKUP($A213,'1718'!$F$10:$S$408,9,FALSE)/VLOOKUP($A213,'2018'!$F$10:$N$460,9,FALSE))*1000,#N/A)</f>
        <v>5.2401746724890828</v>
      </c>
      <c r="CN213" s="198">
        <f>IFERROR((VLOOKUP($A213,'1819'!$F$10:$S$408,9,FALSE)/VLOOKUP($A213,'2018'!$F$10:$N$460,9,FALSE))*1000,#N/A)</f>
        <v>2.1834061135371177</v>
      </c>
      <c r="CO213" s="198" t="e">
        <f>IFERROR((VLOOKUP($A213,'1920'!$F$10:$S$408,9,FALSE)/VLOOKUP($A213,'2019'!$F$10:$N$464,8,FALSE))*1000,#N/A)</f>
        <v>#N/A</v>
      </c>
      <c r="CP213" s="198" t="e">
        <f>IFERROR((VLOOKUP($A213,'20 21'!$F$10:$S$408,9,FALSE)/VLOOKUP($A213,'2020'!$F$10:$N$469,8,FALSE))*1000,#N/A)</f>
        <v>#N/A</v>
      </c>
      <c r="CQ213" s="198" t="e">
        <f>IFERROR((VLOOKUP($A213,'21 22'!$F$10:$S$408,9,FALSE)/VLOOKUP($A213,'2021'!$F$10:$N$469,8,FALSE))*1000,#N/A)</f>
        <v>#N/A</v>
      </c>
      <c r="CR213" s="198" t="e">
        <f>IFERROR((VLOOKUP($A213,'22 23'!$F$10:$S$408,9,FALSE)/VLOOKUP($A213,'2022'!$F$10:$N$469,8,FALSE))*1000,#N/A)</f>
        <v>#N/A</v>
      </c>
      <c r="CS213" s="196" t="e">
        <f>IFERROR((VLOOKUP($A213,'23 24'!$F$7:$S$408,9,FALSE)/VLOOKUP($A213,'2023'!$C$7:$N$469,9,FALSE))*1000,#N/A)</f>
        <v>#N/A</v>
      </c>
      <c r="CU213" s="198">
        <f>IFERROR((VLOOKUP($A213,'0910'!$F$10:$S$433,10,FALSE)/VLOOKUP($A213,'2010'!$C$5:$K$611,9,FALSE))*1000,#N/A)</f>
        <v>0.45392646391284613</v>
      </c>
      <c r="CV213" s="198">
        <f>IFERROR((VLOOKUP($A213,'1011'!$F$10:$S$433,11,FALSE)/VLOOKUP($A213,'2011'!$C$5:$K$611,9,FALSE))*1000,#N/A)</f>
        <v>0</v>
      </c>
      <c r="CW213" s="198">
        <f>IFERROR((VLOOKUP($A213,'1112'!$F$10:$S$408,10,FALSE)/VLOOKUP($A213,'2012'!$F$10:$M$460,8,FALSE))*1000,#N/A)</f>
        <v>0</v>
      </c>
      <c r="CX213" s="198">
        <f>IFERROR((VLOOKUP($A213,'1213'!$F$10:$S$408,10,FALSE)/VLOOKUP($A213,'2013'!$F$10:$M$460,8,FALSE))*1000,#N/A)</f>
        <v>0.44822949350067237</v>
      </c>
      <c r="CY213" s="198">
        <f>IFERROR((VLOOKUP($A213,'1314'!$F$10:$S$408,10,FALSE)/VLOOKUP($A213,'2014'!$F$10:$M$460,8,FALSE))*1000,#N/A)</f>
        <v>0</v>
      </c>
      <c r="CZ213" s="198">
        <f>IFERROR((VLOOKUP($A213,'1415'!$F$10:$S$408,10,FALSE)/VLOOKUP($A213,'2015'!$F$10:$M$460,8,FALSE))*1000,#N/A)</f>
        <v>0</v>
      </c>
      <c r="DA213" s="198">
        <f>IFERROR((VLOOKUP($A213,'1516'!$F$10:$S$408,10,FALSE)/VLOOKUP($A213,'2016'!$F$10:$M$460,8,FALSE))*1000,#N/A)</f>
        <v>2.2036139268400174</v>
      </c>
      <c r="DB213" s="198">
        <f>IFERROR((VLOOKUP($A213,'1617'!$F$10:$S$408,10,FALSE)/VLOOKUP($A213,'2017'!$F$10:$M$460,8,FALSE))*1000,#N/A)</f>
        <v>0.87834870443566104</v>
      </c>
      <c r="DC213" s="198">
        <f>IFERROR((VLOOKUP($A213,'1718'!$F$10:$S$408,10,FALSE)/VLOOKUP($A213,'2018'!$F$10:$N$460,9,FALSE))*1000,#N/A)</f>
        <v>0</v>
      </c>
      <c r="DD213" s="198">
        <f>IFERROR((VLOOKUP($A213,'1819'!$F$10:$S$408,10,FALSE)/VLOOKUP($A213,'2018'!$F$10:$N$460,9,FALSE))*1000,#N/A)</f>
        <v>0</v>
      </c>
      <c r="DE213" s="198" t="e">
        <f>IFERROR((VLOOKUP($A213,'1920'!$F$10:$S$408,10,FALSE)/VLOOKUP($A213,'2019'!$F$10:$N$464,8,FALSE))*1000,#N/A)</f>
        <v>#N/A</v>
      </c>
      <c r="DF213" s="198" t="e">
        <f>IFERROR((VLOOKUP($A213,'20 21'!$F$10:$S$408,10,FALSE)/VLOOKUP($A213,'2020'!$F$10:$N$469,8,FALSE))*1000,#N/A)</f>
        <v>#N/A</v>
      </c>
      <c r="DG213" s="198" t="e">
        <f>IFERROR((VLOOKUP($A213,'21 22'!$F$10:$S$408,10,FALSE)/VLOOKUP($A213,'2021'!$F$10:$N$469,8,FALSE))*1000,#N/A)</f>
        <v>#N/A</v>
      </c>
      <c r="DH213" s="198" t="e">
        <f>IFERROR((VLOOKUP($A213,'22 23'!$F$10:$S$408,10,FALSE)/VLOOKUP($A213,'2022'!$F$10:$N$469,8,FALSE))*1000,#N/A)</f>
        <v>#N/A</v>
      </c>
      <c r="DI213" s="196" t="e">
        <f>IFERROR((VLOOKUP($A213,'23 24'!$F$7:$S$408,10,FALSE)/VLOOKUP($A213,'2023'!$C$7:$N$469,9,FALSE))*1000,#N/A)</f>
        <v>#N/A</v>
      </c>
      <c r="DK213" s="198">
        <f>IFERROR((VLOOKUP($A213,'0910'!$F$10:$S$433,11,FALSE)/VLOOKUP($A213,'2010'!$C$5:$K$611,9,FALSE))*1000,#N/A)</f>
        <v>0</v>
      </c>
      <c r="DL213" s="198">
        <f>IFERROR((VLOOKUP($A213,'1011'!$F$10:$S$433,12,FALSE)/VLOOKUP($A213,'2011'!$C$5:$K$611,9,FALSE))*1000,#N/A)</f>
        <v>0</v>
      </c>
      <c r="DM213" s="198">
        <f>IFERROR((VLOOKUP($A213,'1112'!$F$10:$S$408,11,FALSE)/VLOOKUP($A213,'2012'!$F$10:$M$460,8,FALSE))*1000,#N/A)</f>
        <v>0</v>
      </c>
      <c r="DN213" s="198">
        <f>IFERROR((VLOOKUP($A213,'1213'!$F$10:$S$408,11,FALSE)/VLOOKUP($A213,'2013'!$F$10:$M$460,8,FALSE))*1000,#N/A)</f>
        <v>0</v>
      </c>
      <c r="DO213" s="198">
        <f>IFERROR((VLOOKUP($A213,'1314'!$F$10:$S$408,11,FALSE)/VLOOKUP($A213,'2014'!$F$10:$M$460,8,FALSE))*1000,#N/A)</f>
        <v>0</v>
      </c>
      <c r="DP213" s="198">
        <f>IFERROR((VLOOKUP($A213,'1415'!$F$10:$S$408,11,FALSE)/VLOOKUP($A213,'2015'!$F$10:$M$460,8,FALSE))*1000,#N/A)</f>
        <v>0</v>
      </c>
      <c r="DQ213" s="198">
        <f>IFERROR((VLOOKUP($A213,'1516'!$F$10:$S$408,11,FALSE)/VLOOKUP($A213,'2016'!$F$10:$M$460,8,FALSE))*1000,#N/A)</f>
        <v>0</v>
      </c>
      <c r="DR213" s="198">
        <f>IFERROR((VLOOKUP($A213,'1617'!$F$10:$S$408,11,FALSE)/VLOOKUP($A213,'2017'!$F$10:$M$460,8,FALSE))*1000,#N/A)</f>
        <v>0</v>
      </c>
      <c r="DS213" s="198">
        <f>IFERROR((VLOOKUP($A213,'1718'!$F$10:$S$408,11,FALSE)/VLOOKUP($A213,'2018'!$F$10:$N$460,9,FALSE))*1000,#N/A)</f>
        <v>0</v>
      </c>
      <c r="DT213" s="198">
        <f>IFERROR((VLOOKUP($A213,'1819'!$F$10:$S$408,11,FALSE)/VLOOKUP($A213,'2018'!$F$10:$N$460,9,FALSE))*1000,#N/A)</f>
        <v>0</v>
      </c>
      <c r="DU213" s="198" t="e">
        <f>IFERROR((VLOOKUP($A213,'1920'!$F$10:$S$408,11,FALSE)/VLOOKUP($A213,'2019'!$F$10:$N$464,8,FALSE))*1000,#N/A)</f>
        <v>#N/A</v>
      </c>
      <c r="DV213" s="198" t="e">
        <f>IFERROR((VLOOKUP($A213,'20 21'!$F$10:$S$408,11,FALSE)/VLOOKUP($A213,'2020'!$F$10:$N$469,8,FALSE))*1000,#N/A)</f>
        <v>#N/A</v>
      </c>
      <c r="DW213" s="198" t="e">
        <f>IFERROR((VLOOKUP($A213,'21 22'!$F$10:$S$408,11,FALSE)/VLOOKUP($A213,'2021'!$F$10:$N$469,8,FALSE))*1000,#N/A)</f>
        <v>#N/A</v>
      </c>
      <c r="DX213" s="198" t="e">
        <f>IFERROR((VLOOKUP($A213,'22 23'!$F$10:$S$408,11,FALSE)/VLOOKUP($A213,'2022'!$F$10:$N$469,8,FALSE))*1000,#N/A)</f>
        <v>#N/A</v>
      </c>
      <c r="DY213" s="196" t="e">
        <f>IFERROR((VLOOKUP($A213,'23 24'!$F$7:$S$408,11,FALSE)/VLOOKUP($A213,'2023'!$C$7:$N$469,9,FALSE))*1000,#N/A)</f>
        <v>#N/A</v>
      </c>
      <c r="EA213" s="198">
        <f>IFERROR((VLOOKUP($A213,'0910'!$F$10:$S$433,12,FALSE)/VLOOKUP($A213,'2010'!$C$5:$K$611,9,FALSE))*1000,#N/A)</f>
        <v>5.4471175669541534</v>
      </c>
      <c r="EB213" s="198">
        <f>IFERROR((VLOOKUP($A213,'1011'!$F$10:$S$433,13,FALSE)/VLOOKUP($A213,'2011'!$C$5:$K$611,9,FALSE))*1000,#N/A)</f>
        <v>4.9706281066425664</v>
      </c>
      <c r="EC213" s="198">
        <f>IFERROR((VLOOKUP($A213,'1112'!$F$10:$S$408,12,FALSE)/VLOOKUP($A213,'2012'!$F$10:$M$460,8,FALSE))*1000,#N/A)</f>
        <v>7.6438848920863309</v>
      </c>
      <c r="ED213" s="198">
        <f>IFERROR((VLOOKUP($A213,'1213'!$F$10:$S$408,12,FALSE)/VLOOKUP($A213,'2013'!$F$10:$M$460,8,FALSE))*1000,#N/A)</f>
        <v>4.4822949350067232</v>
      </c>
      <c r="EE213" s="198">
        <f>IFERROR((VLOOKUP($A213,'1314'!$F$10:$S$408,12,FALSE)/VLOOKUP($A213,'2014'!$F$10:$M$460,8,FALSE))*1000,#N/A)</f>
        <v>2.6797677534613666</v>
      </c>
      <c r="EF213" s="198">
        <f>IFERROR((VLOOKUP($A213,'1415'!$F$10:$S$408,12,FALSE)/VLOOKUP($A213,'2015'!$F$10:$M$460,8,FALSE))*1000,#N/A)</f>
        <v>2.6726057906458798</v>
      </c>
      <c r="EG213" s="198">
        <f>IFERROR((VLOOKUP($A213,'1516'!$F$10:$S$408,12,FALSE)/VLOOKUP($A213,'2016'!$F$10:$M$460,8,FALSE))*1000,#N/A)</f>
        <v>5.288673424416042</v>
      </c>
      <c r="EH213" s="198">
        <f>IFERROR((VLOOKUP($A213,'1617'!$F$10:$S$408,12,FALSE)/VLOOKUP($A213,'2017'!$F$10:$M$460,8,FALSE))*1000,#N/A)</f>
        <v>6.587615283267457</v>
      </c>
      <c r="EI213" s="198">
        <f>IFERROR((VLOOKUP($A213,'1718'!$F$10:$S$408,12,FALSE)/VLOOKUP($A213,'2018'!$F$10:$N$460,9,FALSE))*1000,#N/A)</f>
        <v>5.2401746724890828</v>
      </c>
      <c r="EJ213" s="198">
        <f>IFERROR((VLOOKUP($A213,'1819'!$F$10:$S$408,12,FALSE)/VLOOKUP($A213,'2018'!$F$10:$N$460,9,FALSE))*1000,#N/A)</f>
        <v>2.1834061135371177</v>
      </c>
      <c r="EK213" s="198" t="e">
        <f>IFERROR((VLOOKUP($A213,'1920'!$F$10:$S$408,12,FALSE)/VLOOKUP($A213,'2019'!$F$10:$N$464,8,FALSE))*1000,#N/A)</f>
        <v>#N/A</v>
      </c>
      <c r="EL213" s="198" t="e">
        <f>IFERROR((VLOOKUP($A213,'20 21'!$F$10:$S$408,12,FALSE)/VLOOKUP($A213,'2020'!$F$10:$N$469,8,FALSE))*1000,#N/A)</f>
        <v>#N/A</v>
      </c>
      <c r="EM213" s="198" t="e">
        <f>IFERROR((VLOOKUP($A213,'21 22'!$F$10:$S$408,12,FALSE)/VLOOKUP($A213,'2021'!$F$10:$N$469,8,FALSE))*1000,#N/A)</f>
        <v>#N/A</v>
      </c>
      <c r="EN213" s="198" t="e">
        <f>IFERROR((VLOOKUP($A213,'22 23'!$F$10:$S$408,12,FALSE)/VLOOKUP($A213,'2022'!$F$10:$N$469,8,FALSE))*1000,#N/A)</f>
        <v>#N/A</v>
      </c>
      <c r="EO213" s="196" t="e">
        <f>IFERROR((VLOOKUP($A213,'23 24'!$F$7:$S$408,12,FALSE)/VLOOKUP($A213,'2023'!$C$7:$N$469,9,FALSE))*1000,#N/A)</f>
        <v>#N/A</v>
      </c>
    </row>
    <row r="214" spans="1:145" x14ac:dyDescent="0.3">
      <c r="A214" t="s">
        <v>1690</v>
      </c>
      <c r="B214" t="s">
        <v>1743</v>
      </c>
      <c r="C214" t="str">
        <f>IF(VLOOKUP($A214,'0910'!$F$10:$L$433,1,FALSE)=VLOOKUP($A214,'2010'!$C$5:$K$611,1,FALSE),VLOOKUP($A214,'0910'!$F$10:$L$433,1,FALSE),FALSE)</f>
        <v>Reading</v>
      </c>
      <c r="D214" t="str">
        <f>IF(VLOOKUP($A214,'1011'!$F$10:$L$433,1,FALSE)=VLOOKUP($A214,'2011'!$C$5:$K$611,1,FALSE),VLOOKUP($A214,'1011'!$F$10:$L$433,1,FALSE),FALSE)</f>
        <v>Reading</v>
      </c>
      <c r="E214" t="str">
        <f>IF(VLOOKUP(A214,'1112'!$F$10:$L$408,1,FALSE)=VLOOKUP(A214,'2012'!$F$10:$M$460,1,FALSE),VLOOKUP(A214,'1112'!$F$10:$L$408,1,FALSE),FALSE)</f>
        <v>Reading</v>
      </c>
      <c r="F214" t="str">
        <f>IF(VLOOKUP($A214,'1213'!$F$10:$L$408,1,FALSE)=VLOOKUP($A214,'2013'!$F$10:$M$460,1,FALSE),VLOOKUP($A214,'1213'!$F$10:$L$408,1,FALSE),FALSE)</f>
        <v>Reading</v>
      </c>
      <c r="G214" t="str">
        <f>IF(VLOOKUP($A214,'1314'!$F$10:$L$408,1,FALSE)=VLOOKUP($A214,'2014'!$F$10:$M$460,1,FALSE),VLOOKUP($A214,'1314'!$F$10:$L$408,1,FALSE),FALSE)</f>
        <v>Reading</v>
      </c>
      <c r="H214" t="str">
        <f>IF(VLOOKUP($A214,'1415'!$F$10:$L$408,1,FALSE)=VLOOKUP($A214,'2015'!$F$10:$M$460,1,FALSE),VLOOKUP($A214,'1415'!$F$10:$L$408,1,FALSE),FALSE)</f>
        <v>Reading</v>
      </c>
      <c r="I214" t="str">
        <f>IF(VLOOKUP($A214,'1516'!$F$10:$L$408,1,FALSE)=VLOOKUP($A214,'2015'!$F$10:$M$460,1,FALSE),VLOOKUP($A214,'1516'!$F$10:$L$408,1,FALSE),FALSE)</f>
        <v>Reading</v>
      </c>
      <c r="J214" t="str">
        <f>IF(VLOOKUP($A214,'1617'!$F$10:$L$408,1,FALSE)=VLOOKUP($A214,'2016'!$F$10:$M$460,1,FALSE),VLOOKUP($A214,'1617'!$F$10:$L$408,1,FALSE),FALSE)</f>
        <v>Reading</v>
      </c>
      <c r="K214" t="str">
        <f>IF(VLOOKUP($A214,'1718'!$F$10:$M$408,1,FALSE)=VLOOKUP($A214,'2017'!$F$10:$M$460,1,FALSE),VLOOKUP($A214,'1718'!$F$10:$M$408,1,FALSE),FALSE)</f>
        <v>Reading</v>
      </c>
      <c r="L214" t="str">
        <f>IF(VLOOKUP($A214,'1819'!$F$10:$M$408,1,FALSE)=VLOOKUP($A214,'2018'!$F$10:$M$460,1,FALSE),VLOOKUP($A214,'1819'!$F$10:$M$408,1,FALSE),FALSE)</f>
        <v>Reading</v>
      </c>
      <c r="M214" t="str">
        <f>IF(VLOOKUP($A214,'1920'!$F$10:$M$408,1,FALSE)=VLOOKUP($A214,'2019'!$F$10:$M$464,1,FALSE),VLOOKUP($A214,'1920'!$F$10:$M$408,1,FALSE),FALSE)</f>
        <v>Reading</v>
      </c>
      <c r="N214" t="str">
        <f>IF(VLOOKUP($A214,'20 21'!$F$10:$N$408,1,FALSE)=VLOOKUP($A214,'2020'!$F$10:$O$468,1,FALSE),VLOOKUP($A214,'20 21'!$F$10:$N$408,1,FALSE),FALSE)</f>
        <v>Reading</v>
      </c>
      <c r="O214" t="str">
        <f>IF(VLOOKUP($A214,'21 22'!$F$10:$N$408,1,FALSE)=VLOOKUP($A214,'2021'!$F$10:$O$471,1,FALSE),VLOOKUP($A214,'21 22'!$F$10:$N$408,1,FALSE),FALSE)</f>
        <v>Reading</v>
      </c>
      <c r="P214" t="str">
        <f>IF(VLOOKUP($A214,'22 23'!$F$10:$N$408,1,FALSE)=VLOOKUP($A214,'2022'!$F$10:$O$468,1,FALSE),VLOOKUP($A214,'22 23'!$F$10:$N$408,1,FALSE),FALSE)</f>
        <v>Reading</v>
      </c>
      <c r="Q214" t="str">
        <f>IF(VLOOKUP($A214,'23 24'!$F$7:$N$408,1,FALSE)=VLOOKUP($A214,'2023'!$C$7:$O$468,1,FALSE),VLOOKUP($A214,'23 24'!$F$7:$N$408,1,FALSE),FALSE)</f>
        <v>Reading</v>
      </c>
      <c r="S214" s="196">
        <f>IFERROR((VLOOKUP($A214,'0910'!$F$10:$L$433,4,FALSE)/VLOOKUP($A214,'2010'!$C$5:$K$611,9,FALSE))*1000,#N/A)</f>
        <v>5.5180870631514409</v>
      </c>
      <c r="T214" s="196">
        <f>IFERROR((VLOOKUP($A214,'1011'!$F$10:$L$433,4,FALSE)/VLOOKUP($A214,'2011'!$C$5:$K$611,9,FALSE))*1000,#N/A)</f>
        <v>6.7124332570556824</v>
      </c>
      <c r="U214" s="196">
        <f>IFERROR((VLOOKUP($A214,'1112'!$F$10:$L$408,4,FALSE)/VLOOKUP($A214,'2012'!$F$10:$M$460,8,FALSE))*1000,#N/A)</f>
        <v>3.6440935317339811</v>
      </c>
      <c r="V214" s="196">
        <f>IFERROR((VLOOKUP($A214,'1213'!$F$10:$L$408,4,FALSE)/VLOOKUP($A214,'2013'!$F$10:$M$460,8,FALSE))*1000,#N/A)</f>
        <v>3.0165912518853695</v>
      </c>
      <c r="W214" s="196">
        <f>IFERROR((VLOOKUP($A214,'1314'!$F$10:$L$408,4,FALSE)/VLOOKUP($A214,'2014'!$F$10:$M$460,8,FALSE))*1000,#N/A)</f>
        <v>4.0504050405040504</v>
      </c>
      <c r="X214" s="196">
        <f>IFERROR((VLOOKUP($A214,'1415'!$F$10:$L$408,4,FALSE)/VLOOKUP($A214,'2015'!$F$10:$M$460,8,FALSE))*1000,#N/A)</f>
        <v>6.8350668647845465</v>
      </c>
      <c r="Y214" s="196">
        <f>IFERROR((VLOOKUP($A214,'1516'!$F$10:$L$408,4,FALSE)/VLOOKUP($A214,'2016'!$F$10:$M$460,8,FALSE))*1000,#N/A)</f>
        <v>3.6737692872887582</v>
      </c>
      <c r="Z214" s="196">
        <f>IFERROR((VLOOKUP($A214,'1617'!$F$10:$L$408,4,FALSE)/VLOOKUP($A214,'2017'!$F$10:$M$460,8,FALSE))*1000,#N/A)</f>
        <v>2.7628326305074888</v>
      </c>
      <c r="AA214" s="196">
        <f>IFERROR((VLOOKUP($A214,'1718'!$F$10:$L$408,4,FALSE)/VLOOKUP($A214,'2018'!$F$10:$N$460,9,FALSE))*1000,#N/A)</f>
        <v>3.4547286598531741</v>
      </c>
      <c r="AB214" s="196">
        <f>IFERROR((VLOOKUP($A214,'1819'!$F$10:$L$408,4,FALSE)/VLOOKUP($A214,'2018'!$F$10:$N$460,9,FALSE))*1000,#N/A)</f>
        <v>3.5986756873470562</v>
      </c>
      <c r="AC214" s="196">
        <f>IFERROR((VLOOKUP($A214,'1920'!$F$10:$L$408,4,FALSE)/VLOOKUP($A214,'2019'!$F$10:$N$464,8,FALSE))*1000,#N/A)</f>
        <v>7.1046947823121513</v>
      </c>
      <c r="AD214" s="196">
        <f>IFERROR((VLOOKUP($A214,'20 21'!$F$10:$M$408,4,FALSE)/VLOOKUP($A214,'2020'!$F$10:$N$469,8,FALSE))*1000,#N/A)</f>
        <v>4.3290708277881658</v>
      </c>
      <c r="AE214" s="196">
        <f>IFERROR((VLOOKUP($A214,'21 22'!$F$10:$M$408,4,FALSE)/VLOOKUP($A214,'2021'!$F$10:$N$469,8,FALSE))*1000,#N/A)</f>
        <v>7.6287172658677314</v>
      </c>
      <c r="AF214" s="196">
        <f>IFERROR((VLOOKUP($A214,'22 23'!$F$10:$M$408,4,FALSE)/VLOOKUP($A214,'2022'!$F$10:$N$469,8,FALSE))*1000,#N/A)</f>
        <v>2.0563156307405479</v>
      </c>
      <c r="AG214" s="196">
        <f>IFERROR((VLOOKUP($A214,'23 24'!$F$7:$M$408,4,FALSE)/VLOOKUP($A214,'2023'!$C$7:$N$469,9,FALSE))*1000,#N/A)</f>
        <v>1.8961454072649457</v>
      </c>
      <c r="AI214" s="196">
        <f>IFERROR((VLOOKUP($A214,'0910'!$F$10:$L$433,5,FALSE)/VLOOKUP($A214,'2010'!$C$5:$K$611,9,FALSE))*1000,#N/A)</f>
        <v>0.76640098099325571</v>
      </c>
      <c r="AJ214" s="196">
        <f>IFERROR((VLOOKUP($A214,'1011'!$F$10:$L$433,5,FALSE)/VLOOKUP($A214,'2011'!$C$5:$K$611,9,FALSE))*1000,#N/A)</f>
        <v>0.91533180778032042</v>
      </c>
      <c r="AK214" s="196">
        <f>IFERROR((VLOOKUP($A214,'1112'!$F$10:$L$408,5,FALSE)/VLOOKUP($A214,'2012'!$F$10:$M$460,8,FALSE))*1000,#N/A)</f>
        <v>1.2146978439113272</v>
      </c>
      <c r="AL214" s="196">
        <f>IFERROR((VLOOKUP($A214,'1213'!$F$10:$L$408,5,FALSE)/VLOOKUP($A214,'2013'!$F$10:$M$460,8,FALSE))*1000,#N/A)</f>
        <v>0.1508295625942685</v>
      </c>
      <c r="AM214" s="196">
        <f>IFERROR((VLOOKUP($A214,'1314'!$F$10:$L$408,5,FALSE)/VLOOKUP($A214,'2014'!$F$10:$M$460,8,FALSE))*1000,#N/A)</f>
        <v>0.15001500150015001</v>
      </c>
      <c r="AN214" s="196">
        <f>IFERROR((VLOOKUP($A214,'1415'!$F$10:$L$408,5,FALSE)/VLOOKUP($A214,'2015'!$F$10:$M$460,8,FALSE))*1000,#N/A)</f>
        <v>0.89153046062407126</v>
      </c>
      <c r="AO214" s="196">
        <f>IFERROR((VLOOKUP($A214,'1516'!$F$10:$L$408,5,FALSE)/VLOOKUP($A214,'2016'!$F$10:$M$460,8,FALSE))*1000,#N/A)</f>
        <v>0.14695077149155034</v>
      </c>
      <c r="AP214" s="196">
        <f>IFERROR((VLOOKUP($A214,'1617'!$F$10:$L$408,5,FALSE)/VLOOKUP($A214,'2017'!$F$10:$M$460,8,FALSE))*1000,#N/A)</f>
        <v>0.29082448742184092</v>
      </c>
      <c r="AQ214" s="196">
        <f>IFERROR((VLOOKUP($A214,'1718'!$F$10:$L$408,5,FALSE)/VLOOKUP($A214,'2018'!$F$10:$N$460,9,FALSE))*1000,#N/A)</f>
        <v>0.57578810997552909</v>
      </c>
      <c r="AR214" s="196">
        <f>IFERROR((VLOOKUP($A214,'1819'!$F$10:$L$408,5,FALSE)/VLOOKUP($A214,'2018'!$F$10:$N$460,9,FALSE))*1000,#N/A)</f>
        <v>0</v>
      </c>
      <c r="AS214" s="196">
        <f>IFERROR((VLOOKUP($A214,'1920'!$F$10:$L$408,5,FALSE)/VLOOKUP($A214,'2019'!$F$10:$N$464,8,FALSE))*1000,#N/A)</f>
        <v>4.9732863476185063</v>
      </c>
      <c r="AT214" s="196">
        <f>IFERROR((VLOOKUP($A214,'20 21'!$F$10:$L$408,5,FALSE)/VLOOKUP($A214,'2020'!$F$10:$N$469,8,FALSE))*1000,#N/A)</f>
        <v>2.0947116908652417</v>
      </c>
      <c r="AU214" s="196">
        <f>IFERROR((VLOOKUP($A214,'21 22'!$F$10:$L$408,5,FALSE)/VLOOKUP($A214,'2021'!$F$10:$N$469,8,FALSE))*1000,#N/A)</f>
        <v>0.55481580115401685</v>
      </c>
      <c r="AV214" s="196">
        <f>IFERROR((VLOOKUP($A214,'22 23'!$F$10:$L$408,5,FALSE)/VLOOKUP($A214,'2022'!$F$10:$N$469,8,FALSE))*1000,#N/A)</f>
        <v>0</v>
      </c>
      <c r="AW214" s="196">
        <f>IFERROR((VLOOKUP($A214,'23 24'!$F$7:$M$408,5,FALSE)/VLOOKUP($A214,'2023'!$C$7:$N$469,9,FALSE))*1000,#N/A)</f>
        <v>1.2189506189560364</v>
      </c>
      <c r="AY214" s="196">
        <f>IFERROR((VLOOKUP($A214,'0910'!$F$10:$L$433,6,FALSE)/VLOOKUP($A214,'2010'!$C$5:$K$611,9,FALSE))*1000,#N/A)</f>
        <v>0</v>
      </c>
      <c r="AZ214" s="196">
        <f>IFERROR((VLOOKUP($A214,'1011'!$F$10:$L$433,6,FALSE)/VLOOKUP($A214,'2011'!$C$5:$K$611,9,FALSE))*1000,#N/A)</f>
        <v>0</v>
      </c>
      <c r="BA214" s="196">
        <f>IFERROR((VLOOKUP($A214,'1112'!$F$10:$L$408,6,FALSE)/VLOOKUP($A214,'2012'!$F$10:$M$460,8,FALSE))*1000,#N/A)</f>
        <v>0</v>
      </c>
      <c r="BB214" s="196">
        <f>IFERROR((VLOOKUP($A214,'1213'!$F$10:$L$408,6,FALSE)/VLOOKUP($A214,'2013'!$F$10:$M$460,8,FALSE))*1000,#N/A)</f>
        <v>0</v>
      </c>
      <c r="BC214" s="196">
        <f>IFERROR((VLOOKUP($A214,'1314'!$F$10:$L$408,6,FALSE)/VLOOKUP($A214,'2014'!$F$10:$M$460,8,FALSE))*1000,#N/A)</f>
        <v>0</v>
      </c>
      <c r="BD214" s="196">
        <f>IFERROR((VLOOKUP($A214,'1415'!$F$10:$L$408,6,FALSE)/VLOOKUP($A214,'2015'!$F$10:$M$460,8,FALSE))*1000,#N/A)</f>
        <v>0</v>
      </c>
      <c r="BE214" s="196">
        <f>IFERROR((VLOOKUP($A214,'1516'!$F$10:$L$408,6,FALSE)/VLOOKUP($A214,'2016'!$F$10:$M$460,8,FALSE))*1000,#N/A)</f>
        <v>0</v>
      </c>
      <c r="BF214" s="196">
        <f>IFERROR((VLOOKUP($A214,'1617'!$F$10:$L$408,6,FALSE)/VLOOKUP($A214,'2017'!$F$10:$M$460,8,FALSE))*1000,#N/A)</f>
        <v>0</v>
      </c>
      <c r="BG214" s="196">
        <f>IFERROR((VLOOKUP($A214,'1718'!$F$10:$L$408,6,FALSE)/VLOOKUP($A214,'2018'!$F$10:$N$460,9,FALSE))*1000,#N/A)</f>
        <v>0</v>
      </c>
      <c r="BH214" s="196">
        <f>IFERROR((VLOOKUP($A214,'1819'!$F$10:$L$408,6,FALSE)/VLOOKUP($A214,'2018'!$F$10:$N$460,9,FALSE))*1000,#N/A)</f>
        <v>0</v>
      </c>
      <c r="BI214" s="196">
        <f>IFERROR((VLOOKUP($A214,'1920'!$F$10:$L$408,6,FALSE)/VLOOKUP($A214,'2019'!$F$10:$N$464,8,FALSE))*1000,#N/A)</f>
        <v>0.14209389564624303</v>
      </c>
      <c r="BJ214" s="196">
        <f>IFERROR((VLOOKUP($A214,'20 21'!$F$10:$L$408,6,FALSE)/VLOOKUP($A214,'2020'!$F$10:$N$469,8,FALSE))*1000,#N/A)</f>
        <v>2.6533014750959727</v>
      </c>
      <c r="BK214" s="196">
        <f>IFERROR((VLOOKUP($A214,'21 22'!$F$10:$L$408,6,FALSE)/VLOOKUP($A214,'2021'!$F$10:$N$469,8,FALSE))*1000,#N/A)</f>
        <v>1.1096316023080337</v>
      </c>
      <c r="BL214" s="196">
        <f>IFERROR((VLOOKUP($A214,'22 23'!$F$10:$L$408,6,FALSE)/VLOOKUP($A214,'2022'!$F$10:$N$469,8,FALSE))*1000,#N/A)</f>
        <v>0.13708770871603654</v>
      </c>
      <c r="BM214" s="196">
        <f>IFERROR((VLOOKUP($A214,'23 24'!$F$7:$M$408,6,FALSE)/VLOOKUP($A214,'2023'!$C$7:$N$469,9,FALSE))*1000,#N/A)</f>
        <v>0.5417558306471274</v>
      </c>
      <c r="BO214" s="196">
        <f>IFERROR((VLOOKUP($A214,'0910'!$F$10:$L$433,7,FALSE)/VLOOKUP($A214,'2010'!$C$5:$K$611,9,FALSE))*1000,#N/A)</f>
        <v>6.2844880441446964</v>
      </c>
      <c r="BP214" s="196">
        <f>IFERROR((VLOOKUP($A214,'1011'!$F$10:$L$433,7,FALSE)/VLOOKUP($A214,'2011'!$C$5:$K$611,9,FALSE))*1000,#N/A)</f>
        <v>7.6277650648360025</v>
      </c>
      <c r="BQ214" s="196">
        <f>IFERROR((VLOOKUP($A214,'1112'!$F$10:$L$408,7,FALSE)/VLOOKUP($A214,'2012'!$F$10:$M$460,8,FALSE))*1000,#N/A)</f>
        <v>4.8587913756453087</v>
      </c>
      <c r="BR214" s="196">
        <f>IFERROR((VLOOKUP($A214,'1213'!$F$10:$L$408,7,FALSE)/VLOOKUP($A214,'2013'!$F$10:$M$460,8,FALSE))*1000,#N/A)</f>
        <v>3.1674208144796379</v>
      </c>
      <c r="BS214" s="196">
        <f>IFERROR((VLOOKUP($A214,'1314'!$F$10:$L$408,7,FALSE)/VLOOKUP($A214,'2014'!$F$10:$M$460,8,FALSE))*1000,#N/A)</f>
        <v>4.2004200420042004</v>
      </c>
      <c r="BT214" s="196">
        <f>IFERROR((VLOOKUP($A214,'1415'!$F$10:$L$408,7,FALSE)/VLOOKUP($A214,'2015'!$F$10:$M$460,8,FALSE))*1000,#N/A)</f>
        <v>7.578008915304606</v>
      </c>
      <c r="BU214" s="196">
        <f>IFERROR((VLOOKUP($A214,'1516'!$F$10:$L$408,7,FALSE)/VLOOKUP($A214,'2016'!$F$10:$M$460,8,FALSE))*1000,#N/A)</f>
        <v>3.6737692872887582</v>
      </c>
      <c r="BV214" s="196">
        <f>IFERROR((VLOOKUP($A214,'1617'!$F$10:$L$408,7,FALSE)/VLOOKUP($A214,'2017'!$F$10:$M$460,8,FALSE))*1000,#N/A)</f>
        <v>3.0536571179293297</v>
      </c>
      <c r="BW214" s="196">
        <f>IFERROR((VLOOKUP($A214,'1718'!$F$10:$L$408,7,FALSE)/VLOOKUP($A214,'2018'!$F$10:$N$460,9,FALSE))*1000,#N/A)</f>
        <v>3.8865697423348204</v>
      </c>
      <c r="BX214" s="196">
        <f>IFERROR((VLOOKUP($A214,'1819'!$F$10:$L$408,7,FALSE)/VLOOKUP($A214,'2018'!$F$10:$N$460,9,FALSE))*1000,#N/A)</f>
        <v>3.5986756873470562</v>
      </c>
      <c r="BY214" s="196">
        <f>IFERROR((VLOOKUP($A214,'1920'!$F$10:$L$408,7,FALSE)/VLOOKUP($A214,'2019'!$F$10:$N$464,8,FALSE))*1000,#N/A)</f>
        <v>12.2200750255769</v>
      </c>
      <c r="BZ214" s="196">
        <f>IFERROR((VLOOKUP($A214,'20 21'!$F$10:$L$408,7,FALSE)/VLOOKUP($A214,'2020'!$F$10:$N$469,8,FALSE))*1000,#N/A)</f>
        <v>9.0770839937493815</v>
      </c>
      <c r="CA214" s="196">
        <f>IFERROR((VLOOKUP($A214,'21 22'!$F$10:$L$408,7,FALSE)/VLOOKUP($A214,'2021'!$F$10:$N$469,8,FALSE))*1000,#N/A)</f>
        <v>9.2931646693297818</v>
      </c>
      <c r="CB214" s="196">
        <f>IFERROR((VLOOKUP($A214,'22 23'!$F$10:$L$408,7,FALSE)/VLOOKUP($A214,'2022'!$F$10:$N$469,8,FALSE))*1000,#N/A)</f>
        <v>2.3304910481726209</v>
      </c>
      <c r="CC214" s="196">
        <f>IFERROR((VLOOKUP($A214,'23 24'!$F$7:$M$408,7,FALSE)/VLOOKUP($A214,'2023'!$C$7:$N$469,9,FALSE))*1000,#N/A)</f>
        <v>3.6568518568681094</v>
      </c>
      <c r="CE214" s="198">
        <f>IFERROR((VLOOKUP($A214,'0910'!$F$10:$S$433,9,FALSE)/VLOOKUP($A214,'2010'!$C$5:$K$611,9,FALSE))*1000,#N/A)</f>
        <v>5.0582464745554878</v>
      </c>
      <c r="CF214" s="198">
        <f>IFERROR((VLOOKUP($A214,'1011'!$F$10:$S$433,10,FALSE)/VLOOKUP($A214,'2011'!$C$5:$K$611,9,FALSE))*1000,#N/A)</f>
        <v>3.8138825324180012</v>
      </c>
      <c r="CG214" s="198">
        <f>IFERROR((VLOOKUP($A214,'1112'!$F$10:$S$408,9,FALSE)/VLOOKUP($A214,'2012'!$F$10:$M$460,8,FALSE))*1000,#N/A)</f>
        <v>4.2514424536896449</v>
      </c>
      <c r="CH214" s="198">
        <f>IFERROR((VLOOKUP($A214,'1213'!$F$10:$S$408,9,FALSE)/VLOOKUP($A214,'2013'!$F$10:$M$460,8,FALSE))*1000,#N/A)</f>
        <v>4.3740573152337863</v>
      </c>
      <c r="CI214" s="198">
        <f>IFERROR((VLOOKUP($A214,'1314'!$F$10:$S$408,9,FALSE)/VLOOKUP($A214,'2014'!$F$10:$M$460,8,FALSE))*1000,#N/A)</f>
        <v>5.4005400540054005</v>
      </c>
      <c r="CJ214" s="198">
        <f>IFERROR((VLOOKUP($A214,'1415'!$F$10:$S$408,9,FALSE)/VLOOKUP($A214,'2015'!$F$10:$M$460,8,FALSE))*1000,#N/A)</f>
        <v>0.59435364041604755</v>
      </c>
      <c r="CK214" s="198">
        <f>IFERROR((VLOOKUP($A214,'1516'!$F$10:$S$408,9,FALSE)/VLOOKUP($A214,'2016'!$F$10:$M$460,8,FALSE))*1000,#N/A)</f>
        <v>6.3188831741366647</v>
      </c>
      <c r="CL214" s="198">
        <f>IFERROR((VLOOKUP($A214,'1617'!$F$10:$S$408,9,FALSE)/VLOOKUP($A214,'2017'!$F$10:$M$460,8,FALSE))*1000,#N/A)</f>
        <v>4.6531917987494547</v>
      </c>
      <c r="CM214" s="198">
        <f>IFERROR((VLOOKUP($A214,'1718'!$F$10:$S$408,9,FALSE)/VLOOKUP($A214,'2018'!$F$10:$N$460,9,FALSE))*1000,#N/A)</f>
        <v>9.2126097596084655</v>
      </c>
      <c r="CN214" s="198">
        <f>IFERROR((VLOOKUP($A214,'1819'!$F$10:$S$408,9,FALSE)/VLOOKUP($A214,'2018'!$F$10:$N$460,9,FALSE))*1000,#N/A)</f>
        <v>8.0610335396574069</v>
      </c>
      <c r="CO214" s="198">
        <f>IFERROR((VLOOKUP($A214,'1920'!$F$10:$S$408,9,FALSE)/VLOOKUP($A214,'2019'!$F$10:$N$464,8,FALSE))*1000,#N/A)</f>
        <v>1.2788450608161874</v>
      </c>
      <c r="CP214" s="198">
        <f>IFERROR((VLOOKUP($A214,'20 21'!$F$10:$S$408,9,FALSE)/VLOOKUP($A214,'2020'!$F$10:$N$469,8,FALSE))*1000,#N/A)</f>
        <v>5.3066029501919454</v>
      </c>
      <c r="CQ214" s="198">
        <f>IFERROR((VLOOKUP($A214,'21 22'!$F$10:$S$408,9,FALSE)/VLOOKUP($A214,'2021'!$F$10:$N$469,8,FALSE))*1000,#N/A)</f>
        <v>4.2998224589436305</v>
      </c>
      <c r="CR214" s="198">
        <f>IFERROR((VLOOKUP($A214,'22 23'!$F$10:$S$408,9,FALSE)/VLOOKUP($A214,'2022'!$F$10:$N$469,8,FALSE))*1000,#N/A)</f>
        <v>3.5642804266169494</v>
      </c>
      <c r="CS214" s="196">
        <f>IFERROR((VLOOKUP($A214,'23 24'!$F$7:$S$408,9,FALSE)/VLOOKUP($A214,'2023'!$C$7:$N$469,9,FALSE))*1000,#N/A)</f>
        <v>3.9277297721916731</v>
      </c>
      <c r="CU214" s="198">
        <f>IFERROR((VLOOKUP($A214,'0910'!$F$10:$S$433,10,FALSE)/VLOOKUP($A214,'2010'!$C$5:$K$611,9,FALSE))*1000,#N/A)</f>
        <v>2.2992029429797669</v>
      </c>
      <c r="CV214" s="198">
        <f>IFERROR((VLOOKUP($A214,'1011'!$F$10:$S$433,11,FALSE)/VLOOKUP($A214,'2011'!$C$5:$K$611,9,FALSE))*1000,#N/A)</f>
        <v>1.6781083142639206</v>
      </c>
      <c r="CW214" s="198">
        <f>IFERROR((VLOOKUP($A214,'1112'!$F$10:$S$408,10,FALSE)/VLOOKUP($A214,'2012'!$F$10:$M$460,8,FALSE))*1000,#N/A)</f>
        <v>0.60734892195566359</v>
      </c>
      <c r="CX214" s="198">
        <f>IFERROR((VLOOKUP($A214,'1213'!$F$10:$S$408,10,FALSE)/VLOOKUP($A214,'2013'!$F$10:$M$460,8,FALSE))*1000,#N/A)</f>
        <v>1.8099547511312217</v>
      </c>
      <c r="CY214" s="198">
        <f>IFERROR((VLOOKUP($A214,'1314'!$F$10:$S$408,10,FALSE)/VLOOKUP($A214,'2014'!$F$10:$M$460,8,FALSE))*1000,#N/A)</f>
        <v>0.15001500150015001</v>
      </c>
      <c r="CZ214" s="198">
        <f>IFERROR((VLOOKUP($A214,'1415'!$F$10:$S$408,10,FALSE)/VLOOKUP($A214,'2015'!$F$10:$M$460,8,FALSE))*1000,#N/A)</f>
        <v>0.59435364041604755</v>
      </c>
      <c r="DA214" s="198">
        <f>IFERROR((VLOOKUP($A214,'1516'!$F$10:$S$408,10,FALSE)/VLOOKUP($A214,'2016'!$F$10:$M$460,8,FALSE))*1000,#N/A)</f>
        <v>0.44085231447465101</v>
      </c>
      <c r="DB214" s="198">
        <f>IFERROR((VLOOKUP($A214,'1617'!$F$10:$S$408,10,FALSE)/VLOOKUP($A214,'2017'!$F$10:$M$460,8,FALSE))*1000,#N/A)</f>
        <v>0.58164897484368183</v>
      </c>
      <c r="DC214" s="198">
        <f>IFERROR((VLOOKUP($A214,'1718'!$F$10:$S$408,10,FALSE)/VLOOKUP($A214,'2018'!$F$10:$N$460,9,FALSE))*1000,#N/A)</f>
        <v>0.28789405498776455</v>
      </c>
      <c r="DD214" s="198">
        <f>IFERROR((VLOOKUP($A214,'1819'!$F$10:$S$408,10,FALSE)/VLOOKUP($A214,'2018'!$F$10:$N$460,9,FALSE))*1000,#N/A)</f>
        <v>0.57578810997552909</v>
      </c>
      <c r="DE214" s="198">
        <f>IFERROR((VLOOKUP($A214,'1920'!$F$10:$S$408,10,FALSE)/VLOOKUP($A214,'2019'!$F$10:$N$464,8,FALSE))*1000,#N/A)</f>
        <v>0</v>
      </c>
      <c r="DF214" s="198">
        <f>IFERROR((VLOOKUP($A214,'20 21'!$F$10:$S$408,10,FALSE)/VLOOKUP($A214,'2020'!$F$10:$N$469,8,FALSE))*1000,#N/A)</f>
        <v>0.698237230288414</v>
      </c>
      <c r="DG214" s="198">
        <f>IFERROR((VLOOKUP($A214,'21 22'!$F$10:$S$408,10,FALSE)/VLOOKUP($A214,'2021'!$F$10:$N$469,8,FALSE))*1000,#N/A)</f>
        <v>2.3579671549045718</v>
      </c>
      <c r="DH214" s="198">
        <f>IFERROR((VLOOKUP($A214,'22 23'!$F$10:$S$408,10,FALSE)/VLOOKUP($A214,'2022'!$F$10:$N$469,8,FALSE))*1000,#N/A)</f>
        <v>1.3708770871603653</v>
      </c>
      <c r="DI214" s="196">
        <f>IFERROR((VLOOKUP($A214,'23 24'!$F$7:$S$408,10,FALSE)/VLOOKUP($A214,'2023'!$C$7:$N$469,9,FALSE))*1000,#N/A)</f>
        <v>3.7922908145298915</v>
      </c>
      <c r="DK214" s="198">
        <f>IFERROR((VLOOKUP($A214,'0910'!$F$10:$S$433,11,FALSE)/VLOOKUP($A214,'2010'!$C$5:$K$611,9,FALSE))*1000,#N/A)</f>
        <v>0</v>
      </c>
      <c r="DL214" s="198">
        <f>IFERROR((VLOOKUP($A214,'1011'!$F$10:$S$433,12,FALSE)/VLOOKUP($A214,'2011'!$C$5:$K$611,9,FALSE))*1000,#N/A)</f>
        <v>0</v>
      </c>
      <c r="DM214" s="198">
        <f>IFERROR((VLOOKUP($A214,'1112'!$F$10:$S$408,11,FALSE)/VLOOKUP($A214,'2012'!$F$10:$M$460,8,FALSE))*1000,#N/A)</f>
        <v>0</v>
      </c>
      <c r="DN214" s="198">
        <f>IFERROR((VLOOKUP($A214,'1213'!$F$10:$S$408,11,FALSE)/VLOOKUP($A214,'2013'!$F$10:$M$460,8,FALSE))*1000,#N/A)</f>
        <v>0</v>
      </c>
      <c r="DO214" s="198">
        <f>IFERROR((VLOOKUP($A214,'1314'!$F$10:$S$408,11,FALSE)/VLOOKUP($A214,'2014'!$F$10:$M$460,8,FALSE))*1000,#N/A)</f>
        <v>0</v>
      </c>
      <c r="DP214" s="198">
        <f>IFERROR((VLOOKUP($A214,'1415'!$F$10:$S$408,11,FALSE)/VLOOKUP($A214,'2015'!$F$10:$M$460,8,FALSE))*1000,#N/A)</f>
        <v>0</v>
      </c>
      <c r="DQ214" s="198">
        <f>IFERROR((VLOOKUP($A214,'1516'!$F$10:$S$408,11,FALSE)/VLOOKUP($A214,'2016'!$F$10:$M$460,8,FALSE))*1000,#N/A)</f>
        <v>0</v>
      </c>
      <c r="DR214" s="198">
        <f>IFERROR((VLOOKUP($A214,'1617'!$F$10:$S$408,11,FALSE)/VLOOKUP($A214,'2017'!$F$10:$M$460,8,FALSE))*1000,#N/A)</f>
        <v>0</v>
      </c>
      <c r="DS214" s="198">
        <f>IFERROR((VLOOKUP($A214,'1718'!$F$10:$S$408,11,FALSE)/VLOOKUP($A214,'2018'!$F$10:$N$460,9,FALSE))*1000,#N/A)</f>
        <v>0</v>
      </c>
      <c r="DT214" s="198">
        <f>IFERROR((VLOOKUP($A214,'1819'!$F$10:$S$408,11,FALSE)/VLOOKUP($A214,'2018'!$F$10:$N$460,9,FALSE))*1000,#N/A)</f>
        <v>0</v>
      </c>
      <c r="DU214" s="198">
        <f>IFERROR((VLOOKUP($A214,'1920'!$F$10:$S$408,11,FALSE)/VLOOKUP($A214,'2019'!$F$10:$N$464,8,FALSE))*1000,#N/A)</f>
        <v>0.14209389564624303</v>
      </c>
      <c r="DV214" s="198">
        <f>IFERROR((VLOOKUP($A214,'20 21'!$F$10:$S$408,11,FALSE)/VLOOKUP($A214,'2020'!$F$10:$N$469,8,FALSE))*1000,#N/A)</f>
        <v>0</v>
      </c>
      <c r="DW214" s="198">
        <f>IFERROR((VLOOKUP($A214,'21 22'!$F$10:$S$408,11,FALSE)/VLOOKUP($A214,'2021'!$F$10:$N$469,8,FALSE))*1000,#N/A)</f>
        <v>1.2483355525965378</v>
      </c>
      <c r="DX214" s="198">
        <f>IFERROR((VLOOKUP($A214,'22 23'!$F$10:$S$408,11,FALSE)/VLOOKUP($A214,'2022'!$F$10:$N$469,8,FALSE))*1000,#N/A)</f>
        <v>0.13708770871603654</v>
      </c>
      <c r="DY214" s="196">
        <f>IFERROR((VLOOKUP($A214,'23 24'!$F$7:$S$408,11,FALSE)/VLOOKUP($A214,'2023'!$C$7:$N$469,9,FALSE))*1000,#N/A)</f>
        <v>0.5417558306471274</v>
      </c>
      <c r="EA214" s="198">
        <f>IFERROR((VLOOKUP($A214,'0910'!$F$10:$S$433,12,FALSE)/VLOOKUP($A214,'2010'!$C$5:$K$611,9,FALSE))*1000,#N/A)</f>
        <v>7.3574494175352543</v>
      </c>
      <c r="EB214" s="198">
        <f>IFERROR((VLOOKUP($A214,'1011'!$F$10:$S$433,13,FALSE)/VLOOKUP($A214,'2011'!$C$5:$K$611,9,FALSE))*1000,#N/A)</f>
        <v>5.4919908466819223</v>
      </c>
      <c r="EC214" s="198">
        <f>IFERROR((VLOOKUP($A214,'1112'!$F$10:$S$408,12,FALSE)/VLOOKUP($A214,'2012'!$F$10:$M$460,8,FALSE))*1000,#N/A)</f>
        <v>4.8587913756453087</v>
      </c>
      <c r="ED214" s="198">
        <f>IFERROR((VLOOKUP($A214,'1213'!$F$10:$S$408,12,FALSE)/VLOOKUP($A214,'2013'!$F$10:$M$460,8,FALSE))*1000,#N/A)</f>
        <v>6.0331825037707389</v>
      </c>
      <c r="EE214" s="198">
        <f>IFERROR((VLOOKUP($A214,'1314'!$F$10:$S$408,12,FALSE)/VLOOKUP($A214,'2014'!$F$10:$M$460,8,FALSE))*1000,#N/A)</f>
        <v>5.5505550555055505</v>
      </c>
      <c r="EF214" s="198">
        <f>IFERROR((VLOOKUP($A214,'1415'!$F$10:$S$408,12,FALSE)/VLOOKUP($A214,'2015'!$F$10:$M$460,8,FALSE))*1000,#N/A)</f>
        <v>1.1887072808320951</v>
      </c>
      <c r="EG214" s="198">
        <f>IFERROR((VLOOKUP($A214,'1516'!$F$10:$S$408,12,FALSE)/VLOOKUP($A214,'2016'!$F$10:$M$460,8,FALSE))*1000,#N/A)</f>
        <v>6.6127847171197649</v>
      </c>
      <c r="EH214" s="198">
        <f>IFERROR((VLOOKUP($A214,'1617'!$F$10:$S$408,12,FALSE)/VLOOKUP($A214,'2017'!$F$10:$M$460,8,FALSE))*1000,#N/A)</f>
        <v>5.3802530173040575</v>
      </c>
      <c r="EI214" s="198">
        <f>IFERROR((VLOOKUP($A214,'1718'!$F$10:$S$408,12,FALSE)/VLOOKUP($A214,'2018'!$F$10:$N$460,9,FALSE))*1000,#N/A)</f>
        <v>9.6444508420901105</v>
      </c>
      <c r="EJ214" s="198">
        <f>IFERROR((VLOOKUP($A214,'1819'!$F$10:$S$408,12,FALSE)/VLOOKUP($A214,'2018'!$F$10:$N$460,9,FALSE))*1000,#N/A)</f>
        <v>8.6368216496329353</v>
      </c>
      <c r="EK214" s="198">
        <f>IFERROR((VLOOKUP($A214,'1920'!$F$10:$S$408,12,FALSE)/VLOOKUP($A214,'2019'!$F$10:$N$464,8,FALSE))*1000,#N/A)</f>
        <v>1.4209389564624304</v>
      </c>
      <c r="EL214" s="198">
        <f>IFERROR((VLOOKUP($A214,'20 21'!$F$10:$S$408,12,FALSE)/VLOOKUP($A214,'2020'!$F$10:$N$469,8,FALSE))*1000,#N/A)</f>
        <v>6.0048401804803602</v>
      </c>
      <c r="EM214" s="198">
        <f>IFERROR((VLOOKUP($A214,'21 22'!$F$10:$S$408,12,FALSE)/VLOOKUP($A214,'2021'!$F$10:$N$469,8,FALSE))*1000,#N/A)</f>
        <v>7.9061251664447401</v>
      </c>
      <c r="EN214" s="198">
        <f>IFERROR((VLOOKUP($A214,'22 23'!$F$10:$S$408,12,FALSE)/VLOOKUP($A214,'2022'!$F$10:$N$469,8,FALSE))*1000,#N/A)</f>
        <v>5.0722452224933514</v>
      </c>
      <c r="EO214" s="196">
        <f>IFERROR((VLOOKUP($A214,'23 24'!$F$7:$S$408,12,FALSE)/VLOOKUP($A214,'2023'!$C$7:$N$469,9,FALSE))*1000,#N/A)</f>
        <v>8.2617764173686918</v>
      </c>
    </row>
    <row r="215" spans="1:145" x14ac:dyDescent="0.3">
      <c r="A215" t="s">
        <v>287</v>
      </c>
      <c r="B215" t="s">
        <v>1743</v>
      </c>
      <c r="C215" t="str">
        <f>IF(VLOOKUP($A215,'0910'!$F$10:$L$433,1,FALSE)=VLOOKUP($A215,'2010'!$C$5:$K$611,1,FALSE),VLOOKUP($A215,'0910'!$F$10:$L$433,1,FALSE),FALSE)</f>
        <v>Redbridge</v>
      </c>
      <c r="D215" t="str">
        <f>IF(VLOOKUP($A215,'1011'!$F$10:$L$433,1,FALSE)=VLOOKUP($A215,'2011'!$C$5:$K$611,1,FALSE),VLOOKUP($A215,'1011'!$F$10:$L$433,1,FALSE),FALSE)</f>
        <v>Redbridge</v>
      </c>
      <c r="E215" t="str">
        <f>IF(VLOOKUP(A215,'1112'!$F$10:$L$408,1,FALSE)=VLOOKUP(A215,'2012'!$F$10:$M$460,1,FALSE),VLOOKUP(A215,'1112'!$F$10:$L$408,1,FALSE),FALSE)</f>
        <v>Redbridge</v>
      </c>
      <c r="F215" t="str">
        <f>IF(VLOOKUP($A215,'1213'!$F$10:$L$408,1,FALSE)=VLOOKUP($A215,'2013'!$F$10:$M$460,1,FALSE),VLOOKUP($A215,'1213'!$F$10:$L$408,1,FALSE),FALSE)</f>
        <v>Redbridge</v>
      </c>
      <c r="G215" t="str">
        <f>IF(VLOOKUP($A215,'1314'!$F$10:$L$408,1,FALSE)=VLOOKUP($A215,'2014'!$F$10:$M$460,1,FALSE),VLOOKUP($A215,'1314'!$F$10:$L$408,1,FALSE),FALSE)</f>
        <v>Redbridge</v>
      </c>
      <c r="H215" t="str">
        <f>IF(VLOOKUP($A215,'1415'!$F$10:$L$408,1,FALSE)=VLOOKUP($A215,'2015'!$F$10:$M$460,1,FALSE),VLOOKUP($A215,'1415'!$F$10:$L$408,1,FALSE),FALSE)</f>
        <v>Redbridge</v>
      </c>
      <c r="I215" t="str">
        <f>IF(VLOOKUP($A215,'1516'!$F$10:$L$408,1,FALSE)=VLOOKUP($A215,'2015'!$F$10:$M$460,1,FALSE),VLOOKUP($A215,'1516'!$F$10:$L$408,1,FALSE),FALSE)</f>
        <v>Redbridge</v>
      </c>
      <c r="J215" t="str">
        <f>IF(VLOOKUP($A215,'1617'!$F$10:$L$408,1,FALSE)=VLOOKUP($A215,'2016'!$F$10:$M$460,1,FALSE),VLOOKUP($A215,'1617'!$F$10:$L$408,1,FALSE),FALSE)</f>
        <v>Redbridge</v>
      </c>
      <c r="K215" t="str">
        <f>IF(VLOOKUP($A215,'1718'!$F$10:$M$408,1,FALSE)=VLOOKUP($A215,'2017'!$F$10:$M$460,1,FALSE),VLOOKUP($A215,'1718'!$F$10:$M$408,1,FALSE),FALSE)</f>
        <v>Redbridge</v>
      </c>
      <c r="L215" t="str">
        <f>IF(VLOOKUP($A215,'1819'!$F$10:$M$408,1,FALSE)=VLOOKUP($A215,'2018'!$F$10:$M$460,1,FALSE),VLOOKUP($A215,'1819'!$F$10:$M$408,1,FALSE),FALSE)</f>
        <v>Redbridge</v>
      </c>
      <c r="M215" t="str">
        <f>IF(VLOOKUP($A215,'1920'!$F$10:$M$408,1,FALSE)=VLOOKUP($A215,'2019'!$F$10:$M$464,1,FALSE),VLOOKUP($A215,'1920'!$F$10:$M$408,1,FALSE),FALSE)</f>
        <v>Redbridge</v>
      </c>
      <c r="N215" t="str">
        <f>IF(VLOOKUP($A215,'20 21'!$F$10:$N$408,1,FALSE)=VLOOKUP($A215,'2020'!$F$10:$O$468,1,FALSE),VLOOKUP($A215,'20 21'!$F$10:$N$408,1,FALSE),FALSE)</f>
        <v>Redbridge</v>
      </c>
      <c r="O215" t="str">
        <f>IF(VLOOKUP($A215,'21 22'!$F$10:$N$408,1,FALSE)=VLOOKUP($A215,'2021'!$F$10:$O$471,1,FALSE),VLOOKUP($A215,'21 22'!$F$10:$N$408,1,FALSE),FALSE)</f>
        <v>Redbridge</v>
      </c>
      <c r="P215" t="str">
        <f>IF(VLOOKUP($A215,'22 23'!$F$10:$N$408,1,FALSE)=VLOOKUP($A215,'2022'!$F$10:$O$468,1,FALSE),VLOOKUP($A215,'22 23'!$F$10:$N$408,1,FALSE),FALSE)</f>
        <v>Redbridge</v>
      </c>
      <c r="Q215" t="str">
        <f>IF(VLOOKUP($A215,'23 24'!$F$7:$N$408,1,FALSE)=VLOOKUP($A215,'2023'!$C$7:$O$468,1,FALSE),VLOOKUP($A215,'23 24'!$F$7:$N$408,1,FALSE),FALSE)</f>
        <v>Redbridge</v>
      </c>
      <c r="S215" s="196">
        <f>IFERROR((VLOOKUP($A215,'0910'!$F$10:$L$433,4,FALSE)/VLOOKUP($A215,'2010'!$C$5:$K$611,9,FALSE))*1000,#N/A)</f>
        <v>2.7752998314996531</v>
      </c>
      <c r="T215" s="196">
        <f>IFERROR((VLOOKUP($A215,'1011'!$F$10:$L$433,4,FALSE)/VLOOKUP($A215,'2011'!$C$5:$K$611,9,FALSE))*1000,#N/A)</f>
        <v>0.88801184015786883</v>
      </c>
      <c r="U215" s="196">
        <f>IFERROR((VLOOKUP($A215,'1112'!$F$10:$L$408,4,FALSE)/VLOOKUP($A215,'2012'!$F$10:$M$460,8,FALSE))*1000,#N/A)</f>
        <v>2.4541081770884459</v>
      </c>
      <c r="V215" s="196">
        <f>IFERROR((VLOOKUP($A215,'1213'!$F$10:$L$408,4,FALSE)/VLOOKUP($A215,'2013'!$F$10:$M$460,8,FALSE))*1000,#N/A)</f>
        <v>2.7413354219698456</v>
      </c>
      <c r="W215" s="196">
        <f>IFERROR((VLOOKUP($A215,'1314'!$F$10:$L$408,4,FALSE)/VLOOKUP($A215,'2014'!$F$10:$M$460,8,FALSE))*1000,#N/A)</f>
        <v>2.34375</v>
      </c>
      <c r="X215" s="196">
        <f>IFERROR((VLOOKUP($A215,'1415'!$F$10:$L$408,4,FALSE)/VLOOKUP($A215,'2015'!$F$10:$M$460,8,FALSE))*1000,#N/A)</f>
        <v>2.0457866536775451</v>
      </c>
      <c r="Y215" s="196">
        <f>IFERROR((VLOOKUP($A215,'1516'!$F$10:$L$408,4,FALSE)/VLOOKUP($A215,'2016'!$F$10:$M$460,8,FALSE))*1000,#N/A)</f>
        <v>2.8234835945867007</v>
      </c>
      <c r="Z215" s="196">
        <f>IFERROR((VLOOKUP($A215,'1617'!$F$10:$L$408,4,FALSE)/VLOOKUP($A215,'2017'!$F$10:$M$460,8,FALSE))*1000,#N/A)</f>
        <v>6.5725884399768022</v>
      </c>
      <c r="AA215" s="196">
        <f>IFERROR((VLOOKUP($A215,'1718'!$F$10:$L$408,4,FALSE)/VLOOKUP($A215,'2018'!$F$10:$N$460,9,FALSE))*1000,#N/A)</f>
        <v>3.0792917628945342</v>
      </c>
      <c r="AB215" s="196">
        <f>IFERROR((VLOOKUP($A215,'1819'!$F$10:$L$408,4,FALSE)/VLOOKUP($A215,'2018'!$F$10:$N$460,9,FALSE))*1000,#N/A)</f>
        <v>1.2509622786759047</v>
      </c>
      <c r="AC215" s="196">
        <f>IFERROR((VLOOKUP($A215,'1920'!$F$10:$L$408,4,FALSE)/VLOOKUP($A215,'2019'!$F$10:$N$464,8,FALSE))*1000,#N/A)</f>
        <v>5.4447501146263182</v>
      </c>
      <c r="AD215" s="196">
        <f>IFERROR((VLOOKUP($A215,'20 21'!$F$10:$M$408,4,FALSE)/VLOOKUP($A215,'2020'!$F$10:$N$469,8,FALSE))*1000,#N/A)</f>
        <v>1.4975131921552771</v>
      </c>
      <c r="AE215" s="196">
        <f>IFERROR((VLOOKUP($A215,'21 22'!$F$10:$M$408,4,FALSE)/VLOOKUP($A215,'2021'!$F$10:$N$469,8,FALSE))*1000,#N/A)</f>
        <v>1.953688284382588</v>
      </c>
      <c r="AF215" s="196">
        <f>IFERROR((VLOOKUP($A215,'22 23'!$F$10:$M$408,4,FALSE)/VLOOKUP($A215,'2022'!$F$10:$N$469,8,FALSE))*1000,#N/A)</f>
        <v>4.6392517814726837</v>
      </c>
      <c r="AG215" s="196">
        <f>IFERROR((VLOOKUP($A215,'23 24'!$F$7:$M$408,4,FALSE)/VLOOKUP($A215,'2023'!$C$7:$N$469,9,FALSE))*1000,#N/A)</f>
        <v>0.46296296296296297</v>
      </c>
      <c r="AI215" s="196">
        <f>IFERROR((VLOOKUP($A215,'0910'!$F$10:$L$433,5,FALSE)/VLOOKUP($A215,'2010'!$C$5:$K$611,9,FALSE))*1000,#N/A)</f>
        <v>0.49558925562493805</v>
      </c>
      <c r="AJ215" s="196">
        <f>IFERROR((VLOOKUP($A215,'1011'!$F$10:$L$433,5,FALSE)/VLOOKUP($A215,'2011'!$C$5:$K$611,9,FALSE))*1000,#N/A)</f>
        <v>0.19733596447952639</v>
      </c>
      <c r="AK215" s="196">
        <f>IFERROR((VLOOKUP($A215,'1112'!$F$10:$L$408,5,FALSE)/VLOOKUP($A215,'2012'!$F$10:$M$460,8,FALSE))*1000,#N/A)</f>
        <v>0</v>
      </c>
      <c r="AL215" s="196">
        <f>IFERROR((VLOOKUP($A215,'1213'!$F$10:$L$408,5,FALSE)/VLOOKUP($A215,'2013'!$F$10:$M$460,8,FALSE))*1000,#N/A)</f>
        <v>0</v>
      </c>
      <c r="AM215" s="196">
        <f>IFERROR((VLOOKUP($A215,'1314'!$F$10:$L$408,5,FALSE)/VLOOKUP($A215,'2014'!$F$10:$M$460,8,FALSE))*1000,#N/A)</f>
        <v>9.765625E-2</v>
      </c>
      <c r="AN215" s="196">
        <f>IFERROR((VLOOKUP($A215,'1415'!$F$10:$L$408,5,FALSE)/VLOOKUP($A215,'2015'!$F$10:$M$460,8,FALSE))*1000,#N/A)</f>
        <v>0.38967364831953238</v>
      </c>
      <c r="AO215" s="196">
        <f>IFERROR((VLOOKUP($A215,'1516'!$F$10:$L$408,5,FALSE)/VLOOKUP($A215,'2016'!$F$10:$M$460,8,FALSE))*1000,#N/A)</f>
        <v>0.19472300652322072</v>
      </c>
      <c r="AP215" s="196">
        <f>IFERROR((VLOOKUP($A215,'1617'!$F$10:$L$408,5,FALSE)/VLOOKUP($A215,'2017'!$F$10:$M$460,8,FALSE))*1000,#N/A)</f>
        <v>1.7398028223468005</v>
      </c>
      <c r="AQ215" s="196">
        <f>IFERROR((VLOOKUP($A215,'1718'!$F$10:$L$408,5,FALSE)/VLOOKUP($A215,'2018'!$F$10:$N$460,9,FALSE))*1000,#N/A)</f>
        <v>2.9830638953040802</v>
      </c>
      <c r="AR215" s="196">
        <f>IFERROR((VLOOKUP($A215,'1819'!$F$10:$L$408,5,FALSE)/VLOOKUP($A215,'2018'!$F$10:$N$460,9,FALSE))*1000,#N/A)</f>
        <v>0</v>
      </c>
      <c r="AS215" s="196">
        <f>IFERROR((VLOOKUP($A215,'1920'!$F$10:$L$408,5,FALSE)/VLOOKUP($A215,'2019'!$F$10:$N$464,8,FALSE))*1000,#N/A)</f>
        <v>0</v>
      </c>
      <c r="AT215" s="196">
        <f>IFERROR((VLOOKUP($A215,'20 21'!$F$10:$L$408,5,FALSE)/VLOOKUP($A215,'2020'!$F$10:$N$469,8,FALSE))*1000,#N/A)</f>
        <v>0</v>
      </c>
      <c r="AU215" s="196">
        <f>IFERROR((VLOOKUP($A215,'21 22'!$F$10:$L$408,5,FALSE)/VLOOKUP($A215,'2021'!$F$10:$N$469,8,FALSE))*1000,#N/A)</f>
        <v>0.18606555089357982</v>
      </c>
      <c r="AV215" s="196">
        <f>IFERROR((VLOOKUP($A215,'22 23'!$F$10:$L$408,5,FALSE)/VLOOKUP($A215,'2022'!$F$10:$N$469,8,FALSE))*1000,#N/A)</f>
        <v>1.7629156769596199</v>
      </c>
      <c r="AW215" s="196">
        <f>IFERROR((VLOOKUP($A215,'23 24'!$F$7:$M$408,5,FALSE)/VLOOKUP($A215,'2023'!$C$7:$N$469,9,FALSE))*1000,#N/A)</f>
        <v>0</v>
      </c>
      <c r="AY215" s="196">
        <f>IFERROR((VLOOKUP($A215,'0910'!$F$10:$L$433,6,FALSE)/VLOOKUP($A215,'2010'!$C$5:$K$611,9,FALSE))*1000,#N/A)</f>
        <v>0</v>
      </c>
      <c r="AZ215" s="196">
        <f>IFERROR((VLOOKUP($A215,'1011'!$F$10:$L$433,6,FALSE)/VLOOKUP($A215,'2011'!$C$5:$K$611,9,FALSE))*1000,#N/A)</f>
        <v>0</v>
      </c>
      <c r="BA215" s="196">
        <f>IFERROR((VLOOKUP($A215,'1112'!$F$10:$L$408,6,FALSE)/VLOOKUP($A215,'2012'!$F$10:$M$460,8,FALSE))*1000,#N/A)</f>
        <v>0</v>
      </c>
      <c r="BB215" s="196">
        <f>IFERROR((VLOOKUP($A215,'1213'!$F$10:$L$408,6,FALSE)/VLOOKUP($A215,'2013'!$F$10:$M$460,8,FALSE))*1000,#N/A)</f>
        <v>0</v>
      </c>
      <c r="BC215" s="196">
        <f>IFERROR((VLOOKUP($A215,'1314'!$F$10:$L$408,6,FALSE)/VLOOKUP($A215,'2014'!$F$10:$M$460,8,FALSE))*1000,#N/A)</f>
        <v>0</v>
      </c>
      <c r="BD215" s="196">
        <f>IFERROR((VLOOKUP($A215,'1415'!$F$10:$L$408,6,FALSE)/VLOOKUP($A215,'2015'!$F$10:$M$460,8,FALSE))*1000,#N/A)</f>
        <v>0</v>
      </c>
      <c r="BE215" s="196">
        <f>IFERROR((VLOOKUP($A215,'1516'!$F$10:$L$408,6,FALSE)/VLOOKUP($A215,'2016'!$F$10:$M$460,8,FALSE))*1000,#N/A)</f>
        <v>0</v>
      </c>
      <c r="BF215" s="196">
        <f>IFERROR((VLOOKUP($A215,'1617'!$F$10:$L$408,6,FALSE)/VLOOKUP($A215,'2017'!$F$10:$M$460,8,FALSE))*1000,#N/A)</f>
        <v>0</v>
      </c>
      <c r="BG215" s="196">
        <f>IFERROR((VLOOKUP($A215,'1718'!$F$10:$L$408,6,FALSE)/VLOOKUP($A215,'2018'!$F$10:$N$460,9,FALSE))*1000,#N/A)</f>
        <v>0</v>
      </c>
      <c r="BH215" s="196">
        <f>IFERROR((VLOOKUP($A215,'1819'!$F$10:$L$408,6,FALSE)/VLOOKUP($A215,'2018'!$F$10:$N$460,9,FALSE))*1000,#N/A)</f>
        <v>0</v>
      </c>
      <c r="BI215" s="196">
        <f>IFERROR((VLOOKUP($A215,'1920'!$F$10:$L$408,6,FALSE)/VLOOKUP($A215,'2019'!$F$10:$N$464,8,FALSE))*1000,#N/A)</f>
        <v>0</v>
      </c>
      <c r="BJ215" s="196">
        <f>IFERROR((VLOOKUP($A215,'20 21'!$F$10:$L$408,6,FALSE)/VLOOKUP($A215,'2020'!$F$10:$N$469,8,FALSE))*1000,#N/A)</f>
        <v>0</v>
      </c>
      <c r="BK215" s="196">
        <f>IFERROR((VLOOKUP($A215,'21 22'!$F$10:$L$408,6,FALSE)/VLOOKUP($A215,'2021'!$F$10:$N$469,8,FALSE))*1000,#N/A)</f>
        <v>9.3032775446789909E-2</v>
      </c>
      <c r="BL215" s="196">
        <f>IFERROR((VLOOKUP($A215,'22 23'!$F$10:$L$408,6,FALSE)/VLOOKUP($A215,'2022'!$F$10:$N$469,8,FALSE))*1000,#N/A)</f>
        <v>1.5773456057007127</v>
      </c>
      <c r="BM215" s="196">
        <f>IFERROR((VLOOKUP($A215,'23 24'!$F$7:$M$408,6,FALSE)/VLOOKUP($A215,'2023'!$C$7:$N$469,9,FALSE))*1000,#N/A)</f>
        <v>2.0370370370370368</v>
      </c>
      <c r="BO215" s="196">
        <f>IFERROR((VLOOKUP($A215,'0910'!$F$10:$L$433,7,FALSE)/VLOOKUP($A215,'2010'!$C$5:$K$611,9,FALSE))*1000,#N/A)</f>
        <v>3.2708890871245915</v>
      </c>
      <c r="BP215" s="196">
        <f>IFERROR((VLOOKUP($A215,'1011'!$F$10:$L$433,7,FALSE)/VLOOKUP($A215,'2011'!$C$5:$K$611,9,FALSE))*1000,#N/A)</f>
        <v>1.085347804637395</v>
      </c>
      <c r="BQ215" s="196">
        <f>IFERROR((VLOOKUP($A215,'1112'!$F$10:$L$408,7,FALSE)/VLOOKUP($A215,'2012'!$F$10:$M$460,8,FALSE))*1000,#N/A)</f>
        <v>2.4541081770884459</v>
      </c>
      <c r="BR215" s="196">
        <f>IFERROR((VLOOKUP($A215,'1213'!$F$10:$L$408,7,FALSE)/VLOOKUP($A215,'2013'!$F$10:$M$460,8,FALSE))*1000,#N/A)</f>
        <v>2.7413354219698456</v>
      </c>
      <c r="BS215" s="196">
        <f>IFERROR((VLOOKUP($A215,'1314'!$F$10:$L$408,7,FALSE)/VLOOKUP($A215,'2014'!$F$10:$M$460,8,FALSE))*1000,#N/A)</f>
        <v>2.34375</v>
      </c>
      <c r="BT215" s="196">
        <f>IFERROR((VLOOKUP($A215,'1415'!$F$10:$L$408,7,FALSE)/VLOOKUP($A215,'2015'!$F$10:$M$460,8,FALSE))*1000,#N/A)</f>
        <v>2.5328787140769604</v>
      </c>
      <c r="BU215" s="196">
        <f>IFERROR((VLOOKUP($A215,'1516'!$F$10:$L$408,7,FALSE)/VLOOKUP($A215,'2016'!$F$10:$M$460,8,FALSE))*1000,#N/A)</f>
        <v>3.0182066011099211</v>
      </c>
      <c r="BV215" s="196">
        <f>IFERROR((VLOOKUP($A215,'1617'!$F$10:$L$408,7,FALSE)/VLOOKUP($A215,'2017'!$F$10:$M$460,8,FALSE))*1000,#N/A)</f>
        <v>8.3123912623236027</v>
      </c>
      <c r="BW215" s="196">
        <f>IFERROR((VLOOKUP($A215,'1718'!$F$10:$L$408,7,FALSE)/VLOOKUP($A215,'2018'!$F$10:$N$460,9,FALSE))*1000,#N/A)</f>
        <v>5.9661277906081605</v>
      </c>
      <c r="BX215" s="196">
        <f>IFERROR((VLOOKUP($A215,'1819'!$F$10:$L$408,7,FALSE)/VLOOKUP($A215,'2018'!$F$10:$N$460,9,FALSE))*1000,#N/A)</f>
        <v>1.2509622786759047</v>
      </c>
      <c r="BY215" s="196">
        <f>IFERROR((VLOOKUP($A215,'1920'!$F$10:$L$408,7,FALSE)/VLOOKUP($A215,'2019'!$F$10:$N$464,8,FALSE))*1000,#N/A)</f>
        <v>5.4447501146263182</v>
      </c>
      <c r="BZ215" s="196">
        <f>IFERROR((VLOOKUP($A215,'20 21'!$F$10:$L$408,7,FALSE)/VLOOKUP($A215,'2020'!$F$10:$N$469,8,FALSE))*1000,#N/A)</f>
        <v>1.4975131921552771</v>
      </c>
      <c r="CA215" s="196">
        <f>IFERROR((VLOOKUP($A215,'21 22'!$F$10:$L$408,7,FALSE)/VLOOKUP($A215,'2021'!$F$10:$N$469,8,FALSE))*1000,#N/A)</f>
        <v>2.139753835276168</v>
      </c>
      <c r="CB215" s="196">
        <f>IFERROR((VLOOKUP($A215,'22 23'!$F$10:$L$408,7,FALSE)/VLOOKUP($A215,'2022'!$F$10:$N$469,8,FALSE))*1000,#N/A)</f>
        <v>7.8867280285035628</v>
      </c>
      <c r="CC215" s="196">
        <f>IFERROR((VLOOKUP($A215,'23 24'!$F$7:$M$408,7,FALSE)/VLOOKUP($A215,'2023'!$C$7:$N$469,9,FALSE))*1000,#N/A)</f>
        <v>2.5</v>
      </c>
      <c r="CE215" s="198">
        <f>IFERROR((VLOOKUP($A215,'0910'!$F$10:$S$433,9,FALSE)/VLOOKUP($A215,'2010'!$C$5:$K$611,9,FALSE))*1000,#N/A)</f>
        <v>5.7488353652492812</v>
      </c>
      <c r="CF215" s="198">
        <f>IFERROR((VLOOKUP($A215,'1011'!$F$10:$S$433,10,FALSE)/VLOOKUP($A215,'2011'!$C$5:$K$611,9,FALSE))*1000,#N/A)</f>
        <v>2.8613714849531329</v>
      </c>
      <c r="CG215" s="198">
        <f>IFERROR((VLOOKUP($A215,'1112'!$F$10:$S$408,9,FALSE)/VLOOKUP($A215,'2012'!$F$10:$M$460,8,FALSE))*1000,#N/A)</f>
        <v>0.98164327083537839</v>
      </c>
      <c r="CH215" s="198">
        <f>IFERROR((VLOOKUP($A215,'1213'!$F$10:$S$408,9,FALSE)/VLOOKUP($A215,'2013'!$F$10:$M$460,8,FALSE))*1000,#N/A)</f>
        <v>4.4057176424515374</v>
      </c>
      <c r="CI215" s="198">
        <f>IFERROR((VLOOKUP($A215,'1314'!$F$10:$S$408,9,FALSE)/VLOOKUP($A215,'2014'!$F$10:$M$460,8,FALSE))*1000,#N/A)</f>
        <v>4.6875</v>
      </c>
      <c r="CJ215" s="198">
        <f>IFERROR((VLOOKUP($A215,'1415'!$F$10:$S$408,9,FALSE)/VLOOKUP($A215,'2015'!$F$10:$M$460,8,FALSE))*1000,#N/A)</f>
        <v>3.214807598636142</v>
      </c>
      <c r="CK215" s="198">
        <f>IFERROR((VLOOKUP($A215,'1516'!$F$10:$S$408,9,FALSE)/VLOOKUP($A215,'2016'!$F$10:$M$460,8,FALSE))*1000,#N/A)</f>
        <v>5.1601596728653485</v>
      </c>
      <c r="CL215" s="198">
        <f>IFERROR((VLOOKUP($A215,'1617'!$F$10:$S$408,9,FALSE)/VLOOKUP($A215,'2017'!$F$10:$M$460,8,FALSE))*1000,#N/A)</f>
        <v>5.026097042335202</v>
      </c>
      <c r="CM215" s="198">
        <f>IFERROR((VLOOKUP($A215,'1718'!$F$10:$S$408,9,FALSE)/VLOOKUP($A215,'2018'!$F$10:$N$460,9,FALSE))*1000,#N/A)</f>
        <v>3.0792917628945342</v>
      </c>
      <c r="CN215" s="198">
        <f>IFERROR((VLOOKUP($A215,'1819'!$F$10:$S$408,9,FALSE)/VLOOKUP($A215,'2018'!$F$10:$N$460,9,FALSE))*1000,#N/A)</f>
        <v>3.8491147036181679</v>
      </c>
      <c r="CO215" s="198">
        <f>IFERROR((VLOOKUP($A215,'1920'!$F$10:$S$408,9,FALSE)/VLOOKUP($A215,'2019'!$F$10:$N$464,8,FALSE))*1000,#N/A)</f>
        <v>2.5790921595598348</v>
      </c>
      <c r="CP215" s="198">
        <f>IFERROR((VLOOKUP($A215,'20 21'!$F$10:$S$408,9,FALSE)/VLOOKUP($A215,'2020'!$F$10:$N$469,8,FALSE))*1000,#N/A)</f>
        <v>4.3053504274464212</v>
      </c>
      <c r="CQ215" s="198">
        <f>IFERROR((VLOOKUP($A215,'21 22'!$F$10:$S$408,9,FALSE)/VLOOKUP($A215,'2021'!$F$10:$N$469,8,FALSE))*1000,#N/A)</f>
        <v>0.83729497902110916</v>
      </c>
      <c r="CR215" s="198">
        <f>IFERROR((VLOOKUP($A215,'22 23'!$F$10:$S$408,9,FALSE)/VLOOKUP($A215,'2022'!$F$10:$N$469,8,FALSE))*1000,#N/A)</f>
        <v>0.55671021377672214</v>
      </c>
      <c r="CS215" s="196">
        <f>IFERROR((VLOOKUP($A215,'23 24'!$F$7:$S$408,9,FALSE)/VLOOKUP($A215,'2023'!$C$7:$N$469,9,FALSE))*1000,#N/A)</f>
        <v>0.55555555555555558</v>
      </c>
      <c r="CU215" s="198">
        <f>IFERROR((VLOOKUP($A215,'0910'!$F$10:$S$433,10,FALSE)/VLOOKUP($A215,'2010'!$C$5:$K$611,9,FALSE))*1000,#N/A)</f>
        <v>2.1805927247497277</v>
      </c>
      <c r="CV215" s="198">
        <f>IFERROR((VLOOKUP($A215,'1011'!$F$10:$S$433,11,FALSE)/VLOOKUP($A215,'2011'!$C$5:$K$611,9,FALSE))*1000,#N/A)</f>
        <v>0.39467192895905279</v>
      </c>
      <c r="CW215" s="198">
        <f>IFERROR((VLOOKUP($A215,'1112'!$F$10:$S$408,10,FALSE)/VLOOKUP($A215,'2012'!$F$10:$M$460,8,FALSE))*1000,#N/A)</f>
        <v>0.49082163541768919</v>
      </c>
      <c r="CX215" s="198">
        <f>IFERROR((VLOOKUP($A215,'1213'!$F$10:$S$408,10,FALSE)/VLOOKUP($A215,'2013'!$F$10:$M$460,8,FALSE))*1000,#N/A)</f>
        <v>0</v>
      </c>
      <c r="CY215" s="198">
        <f>IFERROR((VLOOKUP($A215,'1314'!$F$10:$S$408,10,FALSE)/VLOOKUP($A215,'2014'!$F$10:$M$460,8,FALSE))*1000,#N/A)</f>
        <v>0</v>
      </c>
      <c r="CZ215" s="198">
        <f>IFERROR((VLOOKUP($A215,'1415'!$F$10:$S$408,10,FALSE)/VLOOKUP($A215,'2015'!$F$10:$M$460,8,FALSE))*1000,#N/A)</f>
        <v>9.7418412079883096E-2</v>
      </c>
      <c r="DA215" s="198">
        <f>IFERROR((VLOOKUP($A215,'1516'!$F$10:$S$408,10,FALSE)/VLOOKUP($A215,'2016'!$F$10:$M$460,8,FALSE))*1000,#N/A)</f>
        <v>0.19472300652322072</v>
      </c>
      <c r="DB215" s="198">
        <f>IFERROR((VLOOKUP($A215,'1617'!$F$10:$S$408,10,FALSE)/VLOOKUP($A215,'2017'!$F$10:$M$460,8,FALSE))*1000,#N/A)</f>
        <v>0.48327856176300016</v>
      </c>
      <c r="DC215" s="198">
        <f>IFERROR((VLOOKUP($A215,'1718'!$F$10:$S$408,10,FALSE)/VLOOKUP($A215,'2018'!$F$10:$N$460,9,FALSE))*1000,#N/A)</f>
        <v>1.0585065434949961</v>
      </c>
      <c r="DD215" s="198">
        <f>IFERROR((VLOOKUP($A215,'1819'!$F$10:$S$408,10,FALSE)/VLOOKUP($A215,'2018'!$F$10:$N$460,9,FALSE))*1000,#N/A)</f>
        <v>0.67359507313317935</v>
      </c>
      <c r="DE215" s="198">
        <f>IFERROR((VLOOKUP($A215,'1920'!$F$10:$S$408,10,FALSE)/VLOOKUP($A215,'2019'!$F$10:$N$464,8,FALSE))*1000,#N/A)</f>
        <v>2.9611798869020327</v>
      </c>
      <c r="DF215" s="198">
        <f>IFERROR((VLOOKUP($A215,'20 21'!$F$10:$S$408,10,FALSE)/VLOOKUP($A215,'2020'!$F$10:$N$469,8,FALSE))*1000,#N/A)</f>
        <v>0</v>
      </c>
      <c r="DG215" s="198">
        <f>IFERROR((VLOOKUP($A215,'21 22'!$F$10:$S$408,10,FALSE)/VLOOKUP($A215,'2021'!$F$10:$N$469,8,FALSE))*1000,#N/A)</f>
        <v>0.27909832634036968</v>
      </c>
      <c r="DH215" s="198">
        <f>IFERROR((VLOOKUP($A215,'22 23'!$F$10:$S$408,10,FALSE)/VLOOKUP($A215,'2022'!$F$10:$N$469,8,FALSE))*1000,#N/A)</f>
        <v>1.2989904988123515</v>
      </c>
      <c r="DI215" s="196">
        <f>IFERROR((VLOOKUP($A215,'23 24'!$F$7:$S$408,10,FALSE)/VLOOKUP($A215,'2023'!$C$7:$N$469,9,FALSE))*1000,#N/A)</f>
        <v>0</v>
      </c>
      <c r="DK215" s="198">
        <f>IFERROR((VLOOKUP($A215,'0910'!$F$10:$S$433,11,FALSE)/VLOOKUP($A215,'2010'!$C$5:$K$611,9,FALSE))*1000,#N/A)</f>
        <v>0</v>
      </c>
      <c r="DL215" s="198">
        <f>IFERROR((VLOOKUP($A215,'1011'!$F$10:$S$433,12,FALSE)/VLOOKUP($A215,'2011'!$C$5:$K$611,9,FALSE))*1000,#N/A)</f>
        <v>0</v>
      </c>
      <c r="DM215" s="198">
        <f>IFERROR((VLOOKUP($A215,'1112'!$F$10:$S$408,11,FALSE)/VLOOKUP($A215,'2012'!$F$10:$M$460,8,FALSE))*1000,#N/A)</f>
        <v>0</v>
      </c>
      <c r="DN215" s="198">
        <f>IFERROR((VLOOKUP($A215,'1213'!$F$10:$S$408,11,FALSE)/VLOOKUP($A215,'2013'!$F$10:$M$460,8,FALSE))*1000,#N/A)</f>
        <v>0</v>
      </c>
      <c r="DO215" s="198">
        <f>IFERROR((VLOOKUP($A215,'1314'!$F$10:$S$408,11,FALSE)/VLOOKUP($A215,'2014'!$F$10:$M$460,8,FALSE))*1000,#N/A)</f>
        <v>0</v>
      </c>
      <c r="DP215" s="198">
        <f>IFERROR((VLOOKUP($A215,'1415'!$F$10:$S$408,11,FALSE)/VLOOKUP($A215,'2015'!$F$10:$M$460,8,FALSE))*1000,#N/A)</f>
        <v>0</v>
      </c>
      <c r="DQ215" s="198">
        <f>IFERROR((VLOOKUP($A215,'1516'!$F$10:$S$408,11,FALSE)/VLOOKUP($A215,'2016'!$F$10:$M$460,8,FALSE))*1000,#N/A)</f>
        <v>0</v>
      </c>
      <c r="DR215" s="198">
        <f>IFERROR((VLOOKUP($A215,'1617'!$F$10:$S$408,11,FALSE)/VLOOKUP($A215,'2017'!$F$10:$M$460,8,FALSE))*1000,#N/A)</f>
        <v>0</v>
      </c>
      <c r="DS215" s="198">
        <f>IFERROR((VLOOKUP($A215,'1718'!$F$10:$S$408,11,FALSE)/VLOOKUP($A215,'2018'!$F$10:$N$460,9,FALSE))*1000,#N/A)</f>
        <v>0</v>
      </c>
      <c r="DT215" s="198">
        <f>IFERROR((VLOOKUP($A215,'1819'!$F$10:$S$408,11,FALSE)/VLOOKUP($A215,'2018'!$F$10:$N$460,9,FALSE))*1000,#N/A)</f>
        <v>0</v>
      </c>
      <c r="DU215" s="198">
        <f>IFERROR((VLOOKUP($A215,'1920'!$F$10:$S$408,11,FALSE)/VLOOKUP($A215,'2019'!$F$10:$N$464,8,FALSE))*1000,#N/A)</f>
        <v>0</v>
      </c>
      <c r="DV215" s="198">
        <f>IFERROR((VLOOKUP($A215,'20 21'!$F$10:$S$408,11,FALSE)/VLOOKUP($A215,'2020'!$F$10:$N$469,8,FALSE))*1000,#N/A)</f>
        <v>1.591107766664982</v>
      </c>
      <c r="DW215" s="198">
        <f>IFERROR((VLOOKUP($A215,'21 22'!$F$10:$S$408,11,FALSE)/VLOOKUP($A215,'2021'!$F$10:$N$469,8,FALSE))*1000,#N/A)</f>
        <v>0</v>
      </c>
      <c r="DX215" s="198">
        <f>IFERROR((VLOOKUP($A215,'22 23'!$F$10:$S$408,11,FALSE)/VLOOKUP($A215,'2022'!$F$10:$N$469,8,FALSE))*1000,#N/A)</f>
        <v>0.46392517814726836</v>
      </c>
      <c r="DY215" s="196">
        <f>IFERROR((VLOOKUP($A215,'23 24'!$F$7:$S$408,11,FALSE)/VLOOKUP($A215,'2023'!$C$7:$N$469,9,FALSE))*1000,#N/A)</f>
        <v>9.2592592592592587E-2</v>
      </c>
      <c r="EA215" s="198">
        <f>IFERROR((VLOOKUP($A215,'0910'!$F$10:$S$433,12,FALSE)/VLOOKUP($A215,'2010'!$C$5:$K$611,9,FALSE))*1000,#N/A)</f>
        <v>8.0285459411239959</v>
      </c>
      <c r="EB215" s="198">
        <f>IFERROR((VLOOKUP($A215,'1011'!$F$10:$S$433,13,FALSE)/VLOOKUP($A215,'2011'!$C$5:$K$611,9,FALSE))*1000,#N/A)</f>
        <v>3.2560434139121854</v>
      </c>
      <c r="EC215" s="198">
        <f>IFERROR((VLOOKUP($A215,'1112'!$F$10:$S$408,12,FALSE)/VLOOKUP($A215,'2012'!$F$10:$M$460,8,FALSE))*1000,#N/A)</f>
        <v>1.4724649062530675</v>
      </c>
      <c r="ED215" s="198">
        <f>IFERROR((VLOOKUP($A215,'1213'!$F$10:$S$408,12,FALSE)/VLOOKUP($A215,'2013'!$F$10:$M$460,8,FALSE))*1000,#N/A)</f>
        <v>4.4057176424515374</v>
      </c>
      <c r="EE215" s="198">
        <f>IFERROR((VLOOKUP($A215,'1314'!$F$10:$S$408,12,FALSE)/VLOOKUP($A215,'2014'!$F$10:$M$460,8,FALSE))*1000,#N/A)</f>
        <v>4.6875</v>
      </c>
      <c r="EF215" s="198">
        <f>IFERROR((VLOOKUP($A215,'1415'!$F$10:$S$408,12,FALSE)/VLOOKUP($A215,'2015'!$F$10:$M$460,8,FALSE))*1000,#N/A)</f>
        <v>3.3122260107160253</v>
      </c>
      <c r="EG215" s="198">
        <f>IFERROR((VLOOKUP($A215,'1516'!$F$10:$S$408,12,FALSE)/VLOOKUP($A215,'2016'!$F$10:$M$460,8,FALSE))*1000,#N/A)</f>
        <v>5.2575211761269598</v>
      </c>
      <c r="EH215" s="198">
        <f>IFERROR((VLOOKUP($A215,'1617'!$F$10:$S$408,12,FALSE)/VLOOKUP($A215,'2017'!$F$10:$M$460,8,FALSE))*1000,#N/A)</f>
        <v>5.509375604098202</v>
      </c>
      <c r="EI215" s="198">
        <f>IFERROR((VLOOKUP($A215,'1718'!$F$10:$S$408,12,FALSE)/VLOOKUP($A215,'2018'!$F$10:$N$460,9,FALSE))*1000,#N/A)</f>
        <v>4.1377983063895307</v>
      </c>
      <c r="EJ215" s="198">
        <f>IFERROR((VLOOKUP($A215,'1819'!$F$10:$S$408,12,FALSE)/VLOOKUP($A215,'2018'!$F$10:$N$460,9,FALSE))*1000,#N/A)</f>
        <v>4.5227097767513467</v>
      </c>
      <c r="EK215" s="198">
        <f>IFERROR((VLOOKUP($A215,'1920'!$F$10:$S$408,12,FALSE)/VLOOKUP($A215,'2019'!$F$10:$N$464,8,FALSE))*1000,#N/A)</f>
        <v>5.4447501146263182</v>
      </c>
      <c r="EL215" s="198">
        <f>IFERROR((VLOOKUP($A215,'20 21'!$F$10:$S$408,12,FALSE)/VLOOKUP($A215,'2020'!$F$10:$N$469,8,FALSE))*1000,#N/A)</f>
        <v>5.8964581941114034</v>
      </c>
      <c r="EM215" s="198">
        <f>IFERROR((VLOOKUP($A215,'21 22'!$F$10:$S$408,12,FALSE)/VLOOKUP($A215,'2021'!$F$10:$N$469,8,FALSE))*1000,#N/A)</f>
        <v>1.1163933053614787</v>
      </c>
      <c r="EN215" s="198">
        <f>IFERROR((VLOOKUP($A215,'22 23'!$F$10:$S$408,12,FALSE)/VLOOKUP($A215,'2022'!$F$10:$N$469,8,FALSE))*1000,#N/A)</f>
        <v>2.2268408551068886</v>
      </c>
      <c r="EO215" s="196">
        <f>IFERROR((VLOOKUP($A215,'23 24'!$F$7:$S$408,12,FALSE)/VLOOKUP($A215,'2023'!$C$7:$N$469,9,FALSE))*1000,#N/A)</f>
        <v>0.64814814814814814</v>
      </c>
    </row>
    <row r="216" spans="1:145" x14ac:dyDescent="0.3">
      <c r="A216" t="s">
        <v>1663</v>
      </c>
      <c r="B216" t="s">
        <v>1741</v>
      </c>
      <c r="C216" t="str">
        <f>IF(VLOOKUP($A216,'0910'!$F$10:$L$433,1,FALSE)=VLOOKUP($A216,'2010'!$C$5:$K$611,1,FALSE),VLOOKUP($A216,'0910'!$F$10:$L$433,1,FALSE),FALSE)</f>
        <v>Redcar and Cleveland</v>
      </c>
      <c r="D216" t="str">
        <f>IF(VLOOKUP($A216,'1011'!$F$10:$L$433,1,FALSE)=VLOOKUP($A216,'2011'!$C$5:$K$611,1,FALSE),VLOOKUP($A216,'1011'!$F$10:$L$433,1,FALSE),FALSE)</f>
        <v>Redcar and Cleveland</v>
      </c>
      <c r="E216" t="str">
        <f>IF(VLOOKUP(A216,'1112'!$F$10:$L$408,1,FALSE)=VLOOKUP(A216,'2012'!$F$10:$M$460,1,FALSE),VLOOKUP(A216,'1112'!$F$10:$L$408,1,FALSE),FALSE)</f>
        <v>Redcar and Cleveland</v>
      </c>
      <c r="F216" t="str">
        <f>IF(VLOOKUP($A216,'1213'!$F$10:$L$408,1,FALSE)=VLOOKUP($A216,'2013'!$F$10:$M$460,1,FALSE),VLOOKUP($A216,'1213'!$F$10:$L$408,1,FALSE),FALSE)</f>
        <v>Redcar and Cleveland</v>
      </c>
      <c r="G216" t="str">
        <f>IF(VLOOKUP($A216,'1314'!$F$10:$L$408,1,FALSE)=VLOOKUP($A216,'2014'!$F$10:$M$460,1,FALSE),VLOOKUP($A216,'1314'!$F$10:$L$408,1,FALSE),FALSE)</f>
        <v>Redcar and Cleveland</v>
      </c>
      <c r="H216" t="str">
        <f>IF(VLOOKUP($A216,'1415'!$F$10:$L$408,1,FALSE)=VLOOKUP($A216,'2015'!$F$10:$M$460,1,FALSE),VLOOKUP($A216,'1415'!$F$10:$L$408,1,FALSE),FALSE)</f>
        <v>Redcar and Cleveland</v>
      </c>
      <c r="I216" t="str">
        <f>IF(VLOOKUP($A216,'1516'!$F$10:$L$408,1,FALSE)=VLOOKUP($A216,'2015'!$F$10:$M$460,1,FALSE),VLOOKUP($A216,'1516'!$F$10:$L$408,1,FALSE),FALSE)</f>
        <v>Redcar and Cleveland</v>
      </c>
      <c r="J216" t="str">
        <f>IF(VLOOKUP($A216,'1617'!$F$10:$L$408,1,FALSE)=VLOOKUP($A216,'2016'!$F$10:$M$460,1,FALSE),VLOOKUP($A216,'1617'!$F$10:$L$408,1,FALSE),FALSE)</f>
        <v>Redcar and Cleveland</v>
      </c>
      <c r="K216" t="str">
        <f>IF(VLOOKUP($A216,'1718'!$F$10:$M$408,1,FALSE)=VLOOKUP($A216,'2017'!$F$10:$M$460,1,FALSE),VLOOKUP($A216,'1718'!$F$10:$M$408,1,FALSE),FALSE)</f>
        <v>Redcar and Cleveland</v>
      </c>
      <c r="L216" t="str">
        <f>IF(VLOOKUP($A216,'1819'!$F$10:$M$408,1,FALSE)=VLOOKUP($A216,'2018'!$F$10:$M$460,1,FALSE),VLOOKUP($A216,'1819'!$F$10:$M$408,1,FALSE),FALSE)</f>
        <v>Redcar and Cleveland</v>
      </c>
      <c r="M216" t="str">
        <f>IF(VLOOKUP($A216,'1920'!$F$10:$M$408,1,FALSE)=VLOOKUP($A216,'2019'!$F$10:$M$464,1,FALSE),VLOOKUP($A216,'1920'!$F$10:$M$408,1,FALSE),FALSE)</f>
        <v>Redcar and Cleveland</v>
      </c>
      <c r="N216" t="str">
        <f>IF(VLOOKUP($A216,'20 21'!$F$10:$N$408,1,FALSE)=VLOOKUP($A216,'2020'!$F$10:$O$468,1,FALSE),VLOOKUP($A216,'20 21'!$F$10:$N$408,1,FALSE),FALSE)</f>
        <v>Redcar and Cleveland</v>
      </c>
      <c r="O216" t="str">
        <f>IF(VLOOKUP($A216,'21 22'!$F$10:$N$408,1,FALSE)=VLOOKUP($A216,'2021'!$F$10:$O$471,1,FALSE),VLOOKUP($A216,'21 22'!$F$10:$N$408,1,FALSE),FALSE)</f>
        <v>Redcar and Cleveland</v>
      </c>
      <c r="P216" t="str">
        <f>IF(VLOOKUP($A216,'22 23'!$F$10:$N$408,1,FALSE)=VLOOKUP($A216,'2022'!$F$10:$O$468,1,FALSE),VLOOKUP($A216,'22 23'!$F$10:$N$408,1,FALSE),FALSE)</f>
        <v>Redcar and Cleveland</v>
      </c>
      <c r="Q216" t="str">
        <f>IF(VLOOKUP($A216,'23 24'!$F$7:$N$408,1,FALSE)=VLOOKUP($A216,'2023'!$C$7:$O$468,1,FALSE),VLOOKUP($A216,'23 24'!$F$7:$N$408,1,FALSE),FALSE)</f>
        <v>Redcar and Cleveland</v>
      </c>
      <c r="S216" s="196">
        <f>IFERROR((VLOOKUP($A216,'0910'!$F$10:$L$433,4,FALSE)/VLOOKUP($A216,'2010'!$C$5:$K$611,9,FALSE))*1000,#N/A)</f>
        <v>1.7810880829015545</v>
      </c>
      <c r="T216" s="196">
        <f>IFERROR((VLOOKUP($A216,'1011'!$F$10:$L$433,4,FALSE)/VLOOKUP($A216,'2011'!$C$5:$K$611,9,FALSE))*1000,#N/A)</f>
        <v>1.7770597738287559</v>
      </c>
      <c r="U216" s="196">
        <f>IFERROR((VLOOKUP($A216,'1112'!$F$10:$L$408,4,FALSE)/VLOOKUP($A216,'2012'!$F$10:$M$460,8,FALSE))*1000,#N/A)</f>
        <v>2.7335584499115613</v>
      </c>
      <c r="V216" s="196">
        <f>IFERROR((VLOOKUP($A216,'1213'!$F$10:$L$408,4,FALSE)/VLOOKUP($A216,'2013'!$F$10:$M$460,8,FALSE))*1000,#N/A)</f>
        <v>3.0517185994217799</v>
      </c>
      <c r="W216" s="196">
        <f>IFERROR((VLOOKUP($A216,'1314'!$F$10:$L$408,4,FALSE)/VLOOKUP($A216,'2014'!$F$10:$M$460,8,FALSE))*1000,#N/A)</f>
        <v>4.3206913106096971</v>
      </c>
      <c r="X216" s="196">
        <f>IFERROR((VLOOKUP($A216,'1415'!$F$10:$L$408,4,FALSE)/VLOOKUP($A216,'2015'!$F$10:$M$460,8,FALSE))*1000,#N/A)</f>
        <v>3.9701445132602826</v>
      </c>
      <c r="Y216" s="196">
        <f>IFERROR((VLOOKUP($A216,'1516'!$F$10:$L$408,4,FALSE)/VLOOKUP($A216,'2016'!$F$10:$M$460,8,FALSE))*1000,#N/A)</f>
        <v>5.2223453078018673</v>
      </c>
      <c r="Z216" s="196">
        <f>IFERROR((VLOOKUP($A216,'1617'!$F$10:$L$408,4,FALSE)/VLOOKUP($A216,'2017'!$F$10:$M$460,8,FALSE))*1000,#N/A)</f>
        <v>6.2774639045825484</v>
      </c>
      <c r="AA216" s="196">
        <f>IFERROR((VLOOKUP($A216,'1718'!$F$10:$L$408,4,FALSE)/VLOOKUP($A216,'2018'!$F$10:$N$460,9,FALSE))*1000,#N/A)</f>
        <v>5.4559625876851134</v>
      </c>
      <c r="AB216" s="196">
        <f>IFERROR((VLOOKUP($A216,'1819'!$F$10:$L$408,4,FALSE)/VLOOKUP($A216,'2018'!$F$10:$N$460,9,FALSE))*1000,#N/A)</f>
        <v>5.1441932969602497</v>
      </c>
      <c r="AC216" s="196">
        <f>IFERROR((VLOOKUP($A216,'1920'!$F$10:$L$408,4,FALSE)/VLOOKUP($A216,'2019'!$F$10:$N$464,8,FALSE))*1000,#N/A)</f>
        <v>4.6402276805048563</v>
      </c>
      <c r="AD216" s="196">
        <f>IFERROR((VLOOKUP($A216,'20 21'!$F$10:$M$408,4,FALSE)/VLOOKUP($A216,'2020'!$F$10:$N$469,8,FALSE))*1000,#N/A)</f>
        <v>4.1435128702113646</v>
      </c>
      <c r="AE216" s="196">
        <f>IFERROR((VLOOKUP($A216,'21 22'!$F$10:$M$408,4,FALSE)/VLOOKUP($A216,'2021'!$F$10:$N$469,8,FALSE))*1000,#N/A)</f>
        <v>3.8143480516310153</v>
      </c>
      <c r="AF216" s="196">
        <f>IFERROR((VLOOKUP($A216,'22 23'!$F$10:$M$408,4,FALSE)/VLOOKUP($A216,'2022'!$F$10:$N$469,8,FALSE))*1000,#N/A)</f>
        <v>4.2433243415269901</v>
      </c>
      <c r="AG216" s="196">
        <f>IFERROR((VLOOKUP($A216,'23 24'!$F$7:$M$408,4,FALSE)/VLOOKUP($A216,'2023'!$C$7:$N$469,9,FALSE))*1000,#N/A)</f>
        <v>3.461874228604112</v>
      </c>
      <c r="AI216" s="196">
        <f>IFERROR((VLOOKUP($A216,'0910'!$F$10:$L$433,5,FALSE)/VLOOKUP($A216,'2010'!$C$5:$K$611,9,FALSE))*1000,#N/A)</f>
        <v>2.104922279792746</v>
      </c>
      <c r="AJ216" s="196">
        <f>IFERROR((VLOOKUP($A216,'1011'!$F$10:$L$433,5,FALSE)/VLOOKUP($A216,'2011'!$C$5:$K$611,9,FALSE))*1000,#N/A)</f>
        <v>1.6155088852988693</v>
      </c>
      <c r="AK216" s="196">
        <f>IFERROR((VLOOKUP($A216,'1112'!$F$10:$L$408,5,FALSE)/VLOOKUP($A216,'2012'!$F$10:$M$460,8,FALSE))*1000,#N/A)</f>
        <v>1.6079755587715068</v>
      </c>
      <c r="AL216" s="196">
        <f>IFERROR((VLOOKUP($A216,'1213'!$F$10:$L$408,5,FALSE)/VLOOKUP($A216,'2013'!$F$10:$M$460,8,FALSE))*1000,#N/A)</f>
        <v>0.32123353678124</v>
      </c>
      <c r="AM216" s="196">
        <f>IFERROR((VLOOKUP($A216,'1314'!$F$10:$L$408,5,FALSE)/VLOOKUP($A216,'2014'!$F$10:$M$460,8,FALSE))*1000,#N/A)</f>
        <v>2.2403584573531767</v>
      </c>
      <c r="AN216" s="196">
        <f>IFERROR((VLOOKUP($A216,'1415'!$F$10:$L$408,5,FALSE)/VLOOKUP($A216,'2015'!$F$10:$M$460,8,FALSE))*1000,#N/A)</f>
        <v>1.1116404637128792</v>
      </c>
      <c r="AO216" s="196">
        <f>IFERROR((VLOOKUP($A216,'1516'!$F$10:$L$408,5,FALSE)/VLOOKUP($A216,'2016'!$F$10:$M$460,8,FALSE))*1000,#N/A)</f>
        <v>2.3737933217281215</v>
      </c>
      <c r="AP216" s="196">
        <f>IFERROR((VLOOKUP($A216,'1617'!$F$10:$L$408,5,FALSE)/VLOOKUP($A216,'2017'!$F$10:$M$460,8,FALSE))*1000,#N/A)</f>
        <v>0.47080979284369112</v>
      </c>
      <c r="AQ216" s="196">
        <f>IFERROR((VLOOKUP($A216,'1718'!$F$10:$L$408,5,FALSE)/VLOOKUP($A216,'2018'!$F$10:$N$460,9,FALSE))*1000,#N/A)</f>
        <v>0.93530787217459077</v>
      </c>
      <c r="AR216" s="196">
        <f>IFERROR((VLOOKUP($A216,'1819'!$F$10:$L$408,5,FALSE)/VLOOKUP($A216,'2018'!$F$10:$N$460,9,FALSE))*1000,#N/A)</f>
        <v>1.2470771628994544</v>
      </c>
      <c r="AS216" s="196">
        <f>IFERROR((VLOOKUP($A216,'1920'!$F$10:$L$408,5,FALSE)/VLOOKUP($A216,'2019'!$F$10:$N$464,8,FALSE))*1000,#N/A)</f>
        <v>1.0827197921178</v>
      </c>
      <c r="AT216" s="196">
        <f>IFERROR((VLOOKUP($A216,'20 21'!$F$10:$L$408,5,FALSE)/VLOOKUP($A216,'2020'!$F$10:$N$469,8,FALSE))*1000,#N/A)</f>
        <v>2.4554150341993277</v>
      </c>
      <c r="AU216" s="196">
        <f>IFERROR((VLOOKUP($A216,'21 22'!$F$10:$L$408,5,FALSE)/VLOOKUP($A216,'2021'!$F$10:$N$469,8,FALSE))*1000,#N/A)</f>
        <v>2.1360349089133686</v>
      </c>
      <c r="AV216" s="196">
        <f>IFERROR((VLOOKUP($A216,'22 23'!$F$10:$L$408,5,FALSE)/VLOOKUP($A216,'2022'!$F$10:$N$469,8,FALSE))*1000,#N/A)</f>
        <v>3.4855878519685994</v>
      </c>
      <c r="AW216" s="196">
        <f>IFERROR((VLOOKUP($A216,'23 24'!$F$7:$M$408,5,FALSE)/VLOOKUP($A216,'2023'!$C$7:$N$469,9,FALSE))*1000,#N/A)</f>
        <v>2.8598091453686143</v>
      </c>
      <c r="AY216" s="196">
        <f>IFERROR((VLOOKUP($A216,'0910'!$F$10:$L$433,6,FALSE)/VLOOKUP($A216,'2010'!$C$5:$K$611,9,FALSE))*1000,#N/A)</f>
        <v>0</v>
      </c>
      <c r="AZ216" s="196">
        <f>IFERROR((VLOOKUP($A216,'1011'!$F$10:$L$433,6,FALSE)/VLOOKUP($A216,'2011'!$C$5:$K$611,9,FALSE))*1000,#N/A)</f>
        <v>0</v>
      </c>
      <c r="BA216" s="196">
        <f>IFERROR((VLOOKUP($A216,'1112'!$F$10:$L$408,6,FALSE)/VLOOKUP($A216,'2012'!$F$10:$M$460,8,FALSE))*1000,#N/A)</f>
        <v>0</v>
      </c>
      <c r="BB216" s="196">
        <f>IFERROR((VLOOKUP($A216,'1213'!$F$10:$L$408,6,FALSE)/VLOOKUP($A216,'2013'!$F$10:$M$460,8,FALSE))*1000,#N/A)</f>
        <v>0</v>
      </c>
      <c r="BC216" s="196">
        <f>IFERROR((VLOOKUP($A216,'1314'!$F$10:$L$408,6,FALSE)/VLOOKUP($A216,'2014'!$F$10:$M$460,8,FALSE))*1000,#N/A)</f>
        <v>0</v>
      </c>
      <c r="BD216" s="196">
        <f>IFERROR((VLOOKUP($A216,'1415'!$F$10:$L$408,6,FALSE)/VLOOKUP($A216,'2015'!$F$10:$M$460,8,FALSE))*1000,#N/A)</f>
        <v>0</v>
      </c>
      <c r="BE216" s="196">
        <f>IFERROR((VLOOKUP($A216,'1516'!$F$10:$L$408,6,FALSE)/VLOOKUP($A216,'2016'!$F$10:$M$460,8,FALSE))*1000,#N/A)</f>
        <v>0</v>
      </c>
      <c r="BF216" s="196">
        <f>IFERROR((VLOOKUP($A216,'1617'!$F$10:$L$408,6,FALSE)/VLOOKUP($A216,'2017'!$F$10:$M$460,8,FALSE))*1000,#N/A)</f>
        <v>0</v>
      </c>
      <c r="BG216" s="196">
        <f>IFERROR((VLOOKUP($A216,'1718'!$F$10:$L$408,6,FALSE)/VLOOKUP($A216,'2018'!$F$10:$N$460,9,FALSE))*1000,#N/A)</f>
        <v>0</v>
      </c>
      <c r="BH216" s="196">
        <f>IFERROR((VLOOKUP($A216,'1819'!$F$10:$L$408,6,FALSE)/VLOOKUP($A216,'2018'!$F$10:$N$460,9,FALSE))*1000,#N/A)</f>
        <v>0</v>
      </c>
      <c r="BI216" s="196">
        <f>IFERROR((VLOOKUP($A216,'1920'!$F$10:$L$408,6,FALSE)/VLOOKUP($A216,'2019'!$F$10:$N$464,8,FALSE))*1000,#N/A)</f>
        <v>0</v>
      </c>
      <c r="BJ216" s="196">
        <f>IFERROR((VLOOKUP($A216,'20 21'!$F$10:$L$408,6,FALSE)/VLOOKUP($A216,'2020'!$F$10:$N$469,8,FALSE))*1000,#N/A)</f>
        <v>0</v>
      </c>
      <c r="BK216" s="196">
        <f>IFERROR((VLOOKUP($A216,'21 22'!$F$10:$L$408,6,FALSE)/VLOOKUP($A216,'2021'!$F$10:$N$469,8,FALSE))*1000,#N/A)</f>
        <v>0</v>
      </c>
      <c r="BL216" s="196">
        <f>IFERROR((VLOOKUP($A216,'22 23'!$F$10:$L$408,6,FALSE)/VLOOKUP($A216,'2022'!$F$10:$N$469,8,FALSE))*1000,#N/A)</f>
        <v>0</v>
      </c>
      <c r="BM216" s="196">
        <f>IFERROR((VLOOKUP($A216,'23 24'!$F$7:$M$408,6,FALSE)/VLOOKUP($A216,'2023'!$C$7:$N$469,9,FALSE))*1000,#N/A)</f>
        <v>0</v>
      </c>
      <c r="BO216" s="196">
        <f>IFERROR((VLOOKUP($A216,'0910'!$F$10:$L$433,7,FALSE)/VLOOKUP($A216,'2010'!$C$5:$K$611,9,FALSE))*1000,#N/A)</f>
        <v>3.8860103626943006</v>
      </c>
      <c r="BP216" s="196">
        <f>IFERROR((VLOOKUP($A216,'1011'!$F$10:$L$433,7,FALSE)/VLOOKUP($A216,'2011'!$C$5:$K$611,9,FALSE))*1000,#N/A)</f>
        <v>3.3925686591276252</v>
      </c>
      <c r="BQ216" s="196">
        <f>IFERROR((VLOOKUP($A216,'1112'!$F$10:$L$408,7,FALSE)/VLOOKUP($A216,'2012'!$F$10:$M$460,8,FALSE))*1000,#N/A)</f>
        <v>4.5023315645602189</v>
      </c>
      <c r="BR216" s="196">
        <f>IFERROR((VLOOKUP($A216,'1213'!$F$10:$L$408,7,FALSE)/VLOOKUP($A216,'2013'!$F$10:$M$460,8,FALSE))*1000,#N/A)</f>
        <v>3.3729521362030197</v>
      </c>
      <c r="BS216" s="196">
        <f>IFERROR((VLOOKUP($A216,'1314'!$F$10:$L$408,7,FALSE)/VLOOKUP($A216,'2014'!$F$10:$M$460,8,FALSE))*1000,#N/A)</f>
        <v>6.5610497679628743</v>
      </c>
      <c r="BT216" s="196">
        <f>IFERROR((VLOOKUP($A216,'1415'!$F$10:$L$408,7,FALSE)/VLOOKUP($A216,'2015'!$F$10:$M$460,8,FALSE))*1000,#N/A)</f>
        <v>5.0817849769731618</v>
      </c>
      <c r="BU216" s="196">
        <f>IFERROR((VLOOKUP($A216,'1516'!$F$10:$L$408,7,FALSE)/VLOOKUP($A216,'2016'!$F$10:$M$460,8,FALSE))*1000,#N/A)</f>
        <v>7.5961386295299889</v>
      </c>
      <c r="BV216" s="196">
        <f>IFERROR((VLOOKUP($A216,'1617'!$F$10:$L$408,7,FALSE)/VLOOKUP($A216,'2017'!$F$10:$M$460,8,FALSE))*1000,#N/A)</f>
        <v>6.7482736974262396</v>
      </c>
      <c r="BW216" s="196">
        <f>IFERROR((VLOOKUP($A216,'1718'!$F$10:$L$408,7,FALSE)/VLOOKUP($A216,'2018'!$F$10:$N$460,9,FALSE))*1000,#N/A)</f>
        <v>6.5471551052221351</v>
      </c>
      <c r="BX216" s="196">
        <f>IFERROR((VLOOKUP($A216,'1819'!$F$10:$L$408,7,FALSE)/VLOOKUP($A216,'2018'!$F$10:$N$460,9,FALSE))*1000,#N/A)</f>
        <v>6.3912704598597045</v>
      </c>
      <c r="BY216" s="196">
        <f>IFERROR((VLOOKUP($A216,'1920'!$F$10:$L$408,7,FALSE)/VLOOKUP($A216,'2019'!$F$10:$N$464,8,FALSE))*1000,#N/A)</f>
        <v>5.722947472622657</v>
      </c>
      <c r="BZ216" s="196">
        <f>IFERROR((VLOOKUP($A216,'20 21'!$F$10:$L$408,7,FALSE)/VLOOKUP($A216,'2020'!$F$10:$N$469,8,FALSE))*1000,#N/A)</f>
        <v>6.5989279044106928</v>
      </c>
      <c r="CA216" s="196">
        <f>IFERROR((VLOOKUP($A216,'21 22'!$F$10:$L$408,7,FALSE)/VLOOKUP($A216,'2021'!$F$10:$N$469,8,FALSE))*1000,#N/A)</f>
        <v>5.950382960544383</v>
      </c>
      <c r="CB216" s="196">
        <f>IFERROR((VLOOKUP($A216,'22 23'!$F$10:$L$408,7,FALSE)/VLOOKUP($A216,'2022'!$F$10:$N$469,8,FALSE))*1000,#N/A)</f>
        <v>7.7289121934955904</v>
      </c>
      <c r="CC216" s="196">
        <f>IFERROR((VLOOKUP($A216,'23 24'!$F$7:$M$408,7,FALSE)/VLOOKUP($A216,'2023'!$C$7:$N$469,9,FALSE))*1000,#N/A)</f>
        <v>6.3216833739727267</v>
      </c>
      <c r="CE216" s="198">
        <f>IFERROR((VLOOKUP($A216,'0910'!$F$10:$S$433,9,FALSE)/VLOOKUP($A216,'2010'!$C$5:$K$611,9,FALSE))*1000,#N/A)</f>
        <v>2.2668393782383416</v>
      </c>
      <c r="CF216" s="198">
        <f>IFERROR((VLOOKUP($A216,'1011'!$F$10:$S$433,10,FALSE)/VLOOKUP($A216,'2011'!$C$5:$K$611,9,FALSE))*1000,#N/A)</f>
        <v>2.4232633279483036</v>
      </c>
      <c r="CG216" s="198">
        <f>IFERROR((VLOOKUP($A216,'1112'!$F$10:$S$408,9,FALSE)/VLOOKUP($A216,'2012'!$F$10:$M$460,8,FALSE))*1000,#N/A)</f>
        <v>3.3767486734201642</v>
      </c>
      <c r="CH216" s="198">
        <f>IFERROR((VLOOKUP($A216,'1213'!$F$10:$S$408,9,FALSE)/VLOOKUP($A216,'2013'!$F$10:$M$460,8,FALSE))*1000,#N/A)</f>
        <v>2.4092515258592995</v>
      </c>
      <c r="CI216" s="198">
        <f>IFERROR((VLOOKUP($A216,'1314'!$F$10:$S$408,9,FALSE)/VLOOKUP($A216,'2014'!$F$10:$M$460,8,FALSE))*1000,#N/A)</f>
        <v>3.8406144983197308</v>
      </c>
      <c r="CJ216" s="198">
        <f>IFERROR((VLOOKUP($A216,'1415'!$F$10:$S$408,9,FALSE)/VLOOKUP($A216,'2015'!$F$10:$M$460,8,FALSE))*1000,#N/A)</f>
        <v>4.4465618548515167</v>
      </c>
      <c r="CK216" s="198">
        <f>IFERROR((VLOOKUP($A216,'1516'!$F$10:$S$408,9,FALSE)/VLOOKUP($A216,'2016'!$F$10:$M$460,8,FALSE))*1000,#N/A)</f>
        <v>3.3233106504193701</v>
      </c>
      <c r="CL216" s="198">
        <f>IFERROR((VLOOKUP($A216,'1617'!$F$10:$S$408,9,FALSE)/VLOOKUP($A216,'2017'!$F$10:$M$460,8,FALSE))*1000,#N/A)</f>
        <v>6.4344005021971125</v>
      </c>
      <c r="CM216" s="198">
        <f>IFERROR((VLOOKUP($A216,'1718'!$F$10:$S$408,9,FALSE)/VLOOKUP($A216,'2018'!$F$10:$N$460,9,FALSE))*1000,#N/A)</f>
        <v>5.7677318784099763</v>
      </c>
      <c r="CN216" s="198">
        <f>IFERROR((VLOOKUP($A216,'1819'!$F$10:$S$408,9,FALSE)/VLOOKUP($A216,'2018'!$F$10:$N$460,9,FALSE))*1000,#N/A)</f>
        <v>5.1441932969602497</v>
      </c>
      <c r="CO216" s="198">
        <f>IFERROR((VLOOKUP($A216,'1920'!$F$10:$S$408,9,FALSE)/VLOOKUP($A216,'2019'!$F$10:$N$464,8,FALSE))*1000,#N/A)</f>
        <v>4.4855534244880282</v>
      </c>
      <c r="CP216" s="198">
        <f>IFERROR((VLOOKUP($A216,'20 21'!$F$10:$S$408,9,FALSE)/VLOOKUP($A216,'2020'!$F$10:$N$469,8,FALSE))*1000,#N/A)</f>
        <v>4.296976309848823</v>
      </c>
      <c r="CQ216" s="198">
        <f>IFERROR((VLOOKUP($A216,'21 22'!$F$10:$S$408,9,FALSE)/VLOOKUP($A216,'2021'!$F$10:$N$469,8,FALSE))*1000,#N/A)</f>
        <v>4.1194958957614958</v>
      </c>
      <c r="CR216" s="198">
        <f>IFERROR((VLOOKUP($A216,'22 23'!$F$10:$S$408,9,FALSE)/VLOOKUP($A216,'2022'!$F$10:$N$469,8,FALSE))*1000,#N/A)</f>
        <v>3.6371351498802778</v>
      </c>
      <c r="CS216" s="196">
        <f>IFERROR((VLOOKUP($A216,'23 24'!$F$7:$S$408,9,FALSE)/VLOOKUP($A216,'2023'!$C$7:$N$469,9,FALSE))*1000,#N/A)</f>
        <v>3.1608416869863634</v>
      </c>
      <c r="CU216" s="198">
        <f>IFERROR((VLOOKUP($A216,'0910'!$F$10:$S$433,10,FALSE)/VLOOKUP($A216,'2010'!$C$5:$K$611,9,FALSE))*1000,#N/A)</f>
        <v>0.97150259067357514</v>
      </c>
      <c r="CV216" s="198">
        <f>IFERROR((VLOOKUP($A216,'1011'!$F$10:$S$433,11,FALSE)/VLOOKUP($A216,'2011'!$C$5:$K$611,9,FALSE))*1000,#N/A)</f>
        <v>1.6155088852988693</v>
      </c>
      <c r="CW216" s="198">
        <f>IFERROR((VLOOKUP($A216,'1112'!$F$10:$S$408,10,FALSE)/VLOOKUP($A216,'2012'!$F$10:$M$460,8,FALSE))*1000,#N/A)</f>
        <v>0.80398777938575339</v>
      </c>
      <c r="CX216" s="198">
        <f>IFERROR((VLOOKUP($A216,'1213'!$F$10:$S$408,10,FALSE)/VLOOKUP($A216,'2013'!$F$10:$M$460,8,FALSE))*1000,#N/A)</f>
        <v>1.28493414712496</v>
      </c>
      <c r="CY216" s="198">
        <f>IFERROR((VLOOKUP($A216,'1314'!$F$10:$S$408,10,FALSE)/VLOOKUP($A216,'2014'!$F$10:$M$460,8,FALSE))*1000,#N/A)</f>
        <v>0.6401024163866218</v>
      </c>
      <c r="CZ216" s="198">
        <f>IFERROR((VLOOKUP($A216,'1415'!$F$10:$S$408,10,FALSE)/VLOOKUP($A216,'2015'!$F$10:$M$460,8,FALSE))*1000,#N/A)</f>
        <v>2.6996982690169924</v>
      </c>
      <c r="DA216" s="198">
        <f>IFERROR((VLOOKUP($A216,'1516'!$F$10:$S$408,10,FALSE)/VLOOKUP($A216,'2016'!$F$10:$M$460,8,FALSE))*1000,#N/A)</f>
        <v>0.63301155246083241</v>
      </c>
      <c r="DB216" s="198">
        <f>IFERROR((VLOOKUP($A216,'1617'!$F$10:$S$408,10,FALSE)/VLOOKUP($A216,'2017'!$F$10:$M$460,8,FALSE))*1000,#N/A)</f>
        <v>2.0401757689893283</v>
      </c>
      <c r="DC216" s="198">
        <f>IFERROR((VLOOKUP($A216,'1718'!$F$10:$S$408,10,FALSE)/VLOOKUP($A216,'2018'!$F$10:$N$460,9,FALSE))*1000,#N/A)</f>
        <v>0.62353858144972718</v>
      </c>
      <c r="DD216" s="198">
        <f>IFERROR((VLOOKUP($A216,'1819'!$F$10:$S$408,10,FALSE)/VLOOKUP($A216,'2018'!$F$10:$N$460,9,FALSE))*1000,#N/A)</f>
        <v>1.5588464536243181</v>
      </c>
      <c r="DE216" s="198">
        <f>IFERROR((VLOOKUP($A216,'1920'!$F$10:$S$408,10,FALSE)/VLOOKUP($A216,'2019'!$F$10:$N$464,8,FALSE))*1000,#N/A)</f>
        <v>0.9280455361009714</v>
      </c>
      <c r="DF216" s="198">
        <f>IFERROR((VLOOKUP($A216,'20 21'!$F$10:$S$408,10,FALSE)/VLOOKUP($A216,'2020'!$F$10:$N$469,8,FALSE))*1000,#N/A)</f>
        <v>1.0742440774622057</v>
      </c>
      <c r="DG216" s="198">
        <f>IFERROR((VLOOKUP($A216,'21 22'!$F$10:$S$408,10,FALSE)/VLOOKUP($A216,'2021'!$F$10:$N$469,8,FALSE))*1000,#N/A)</f>
        <v>1.6783131427176468</v>
      </c>
      <c r="DH216" s="198">
        <f>IFERROR((VLOOKUP($A216,'22 23'!$F$10:$S$408,10,FALSE)/VLOOKUP($A216,'2022'!$F$10:$N$469,8,FALSE))*1000,#N/A)</f>
        <v>2.2732094686751734</v>
      </c>
      <c r="DI216" s="196">
        <f>IFERROR((VLOOKUP($A216,'23 24'!$F$7:$S$408,10,FALSE)/VLOOKUP($A216,'2023'!$C$7:$N$469,9,FALSE))*1000,#N/A)</f>
        <v>3.461874228604112</v>
      </c>
      <c r="DK216" s="198">
        <f>IFERROR((VLOOKUP($A216,'0910'!$F$10:$S$433,11,FALSE)/VLOOKUP($A216,'2010'!$C$5:$K$611,9,FALSE))*1000,#N/A)</f>
        <v>0</v>
      </c>
      <c r="DL216" s="198">
        <f>IFERROR((VLOOKUP($A216,'1011'!$F$10:$S$433,12,FALSE)/VLOOKUP($A216,'2011'!$C$5:$K$611,9,FALSE))*1000,#N/A)</f>
        <v>0</v>
      </c>
      <c r="DM216" s="198">
        <f>IFERROR((VLOOKUP($A216,'1112'!$F$10:$S$408,11,FALSE)/VLOOKUP($A216,'2012'!$F$10:$M$460,8,FALSE))*1000,#N/A)</f>
        <v>0</v>
      </c>
      <c r="DN216" s="198">
        <f>IFERROR((VLOOKUP($A216,'1213'!$F$10:$S$408,11,FALSE)/VLOOKUP($A216,'2013'!$F$10:$M$460,8,FALSE))*1000,#N/A)</f>
        <v>0</v>
      </c>
      <c r="DO216" s="198">
        <f>IFERROR((VLOOKUP($A216,'1314'!$F$10:$S$408,11,FALSE)/VLOOKUP($A216,'2014'!$F$10:$M$460,8,FALSE))*1000,#N/A)</f>
        <v>0</v>
      </c>
      <c r="DP216" s="198">
        <f>IFERROR((VLOOKUP($A216,'1415'!$F$10:$S$408,11,FALSE)/VLOOKUP($A216,'2015'!$F$10:$M$460,8,FALSE))*1000,#N/A)</f>
        <v>0</v>
      </c>
      <c r="DQ216" s="198">
        <f>IFERROR((VLOOKUP($A216,'1516'!$F$10:$S$408,11,FALSE)/VLOOKUP($A216,'2016'!$F$10:$M$460,8,FALSE))*1000,#N/A)</f>
        <v>0</v>
      </c>
      <c r="DR216" s="198">
        <f>IFERROR((VLOOKUP($A216,'1617'!$F$10:$S$408,11,FALSE)/VLOOKUP($A216,'2017'!$F$10:$M$460,8,FALSE))*1000,#N/A)</f>
        <v>0</v>
      </c>
      <c r="DS216" s="198">
        <f>IFERROR((VLOOKUP($A216,'1718'!$F$10:$S$408,11,FALSE)/VLOOKUP($A216,'2018'!$F$10:$N$460,9,FALSE))*1000,#N/A)</f>
        <v>0</v>
      </c>
      <c r="DT216" s="198">
        <f>IFERROR((VLOOKUP($A216,'1819'!$F$10:$S$408,11,FALSE)/VLOOKUP($A216,'2018'!$F$10:$N$460,9,FALSE))*1000,#N/A)</f>
        <v>0</v>
      </c>
      <c r="DU216" s="198">
        <f>IFERROR((VLOOKUP($A216,'1920'!$F$10:$S$408,11,FALSE)/VLOOKUP($A216,'2019'!$F$10:$N$464,8,FALSE))*1000,#N/A)</f>
        <v>0</v>
      </c>
      <c r="DV216" s="198">
        <f>IFERROR((VLOOKUP($A216,'20 21'!$F$10:$S$408,11,FALSE)/VLOOKUP($A216,'2020'!$F$10:$N$469,8,FALSE))*1000,#N/A)</f>
        <v>0</v>
      </c>
      <c r="DW216" s="198">
        <f>IFERROR((VLOOKUP($A216,'21 22'!$F$10:$S$408,11,FALSE)/VLOOKUP($A216,'2021'!$F$10:$N$469,8,FALSE))*1000,#N/A)</f>
        <v>0</v>
      </c>
      <c r="DX216" s="198">
        <f>IFERROR((VLOOKUP($A216,'22 23'!$F$10:$S$408,11,FALSE)/VLOOKUP($A216,'2022'!$F$10:$N$469,8,FALSE))*1000,#N/A)</f>
        <v>0</v>
      </c>
      <c r="DY216" s="196">
        <f>IFERROR((VLOOKUP($A216,'23 24'!$F$7:$S$408,11,FALSE)/VLOOKUP($A216,'2023'!$C$7:$N$469,9,FALSE))*1000,#N/A)</f>
        <v>0</v>
      </c>
      <c r="EA216" s="198">
        <f>IFERROR((VLOOKUP($A216,'0910'!$F$10:$S$433,12,FALSE)/VLOOKUP($A216,'2010'!$C$5:$K$611,9,FALSE))*1000,#N/A)</f>
        <v>3.400259067357513</v>
      </c>
      <c r="EB216" s="198">
        <f>IFERROR((VLOOKUP($A216,'1011'!$F$10:$S$433,13,FALSE)/VLOOKUP($A216,'2011'!$C$5:$K$611,9,FALSE))*1000,#N/A)</f>
        <v>4.0387722132471726</v>
      </c>
      <c r="EC216" s="198">
        <f>IFERROR((VLOOKUP($A216,'1112'!$F$10:$S$408,12,FALSE)/VLOOKUP($A216,'2012'!$F$10:$M$460,8,FALSE))*1000,#N/A)</f>
        <v>4.1807364528059177</v>
      </c>
      <c r="ED216" s="198">
        <f>IFERROR((VLOOKUP($A216,'1213'!$F$10:$S$408,12,FALSE)/VLOOKUP($A216,'2013'!$F$10:$M$460,8,FALSE))*1000,#N/A)</f>
        <v>3.6941856729842595</v>
      </c>
      <c r="EE216" s="198">
        <f>IFERROR((VLOOKUP($A216,'1314'!$F$10:$S$408,12,FALSE)/VLOOKUP($A216,'2014'!$F$10:$M$460,8,FALSE))*1000,#N/A)</f>
        <v>4.3206913106096971</v>
      </c>
      <c r="EF216" s="198">
        <f>IFERROR((VLOOKUP($A216,'1415'!$F$10:$S$408,12,FALSE)/VLOOKUP($A216,'2015'!$F$10:$M$460,8,FALSE))*1000,#N/A)</f>
        <v>7.3050659043989201</v>
      </c>
      <c r="EG216" s="198">
        <f>IFERROR((VLOOKUP($A216,'1516'!$F$10:$S$408,12,FALSE)/VLOOKUP($A216,'2016'!$F$10:$M$460,8,FALSE))*1000,#N/A)</f>
        <v>3.7980693147649944</v>
      </c>
      <c r="EH216" s="198">
        <f>IFERROR((VLOOKUP($A216,'1617'!$F$10:$S$408,12,FALSE)/VLOOKUP($A216,'2017'!$F$10:$M$460,8,FALSE))*1000,#N/A)</f>
        <v>8.4745762711864412</v>
      </c>
      <c r="EI216" s="198">
        <f>IFERROR((VLOOKUP($A216,'1718'!$F$10:$S$408,12,FALSE)/VLOOKUP($A216,'2018'!$F$10:$N$460,9,FALSE))*1000,#N/A)</f>
        <v>6.3912704598597045</v>
      </c>
      <c r="EJ216" s="198">
        <f>IFERROR((VLOOKUP($A216,'1819'!$F$10:$S$408,12,FALSE)/VLOOKUP($A216,'2018'!$F$10:$N$460,9,FALSE))*1000,#N/A)</f>
        <v>6.7030397505845674</v>
      </c>
      <c r="EK216" s="198">
        <f>IFERROR((VLOOKUP($A216,'1920'!$F$10:$S$408,12,FALSE)/VLOOKUP($A216,'2019'!$F$10:$N$464,8,FALSE))*1000,#N/A)</f>
        <v>5.4135989605889989</v>
      </c>
      <c r="EL216" s="198">
        <f>IFERROR((VLOOKUP($A216,'20 21'!$F$10:$S$408,12,FALSE)/VLOOKUP($A216,'2020'!$F$10:$N$469,8,FALSE))*1000,#N/A)</f>
        <v>5.3712203873110287</v>
      </c>
      <c r="EM216" s="198">
        <f>IFERROR((VLOOKUP($A216,'21 22'!$F$10:$S$408,12,FALSE)/VLOOKUP($A216,'2021'!$F$10:$N$469,8,FALSE))*1000,#N/A)</f>
        <v>5.7978090384791425</v>
      </c>
      <c r="EN216" s="198">
        <f>IFERROR((VLOOKUP($A216,'22 23'!$F$10:$S$408,12,FALSE)/VLOOKUP($A216,'2022'!$F$10:$N$469,8,FALSE))*1000,#N/A)</f>
        <v>5.9103446185554516</v>
      </c>
      <c r="EO216" s="196">
        <f>IFERROR((VLOOKUP($A216,'23 24'!$F$7:$S$408,12,FALSE)/VLOOKUP($A216,'2023'!$C$7:$N$469,9,FALSE))*1000,#N/A)</f>
        <v>6.6227159155904749</v>
      </c>
    </row>
    <row r="217" spans="1:145" x14ac:dyDescent="0.3">
      <c r="A217" t="s">
        <v>1318</v>
      </c>
      <c r="B217" t="s">
        <v>1743</v>
      </c>
      <c r="C217" t="str">
        <f>IF(VLOOKUP($A217,'0910'!$F$10:$L$433,1,FALSE)=VLOOKUP($A217,'2010'!$C$5:$K$611,1,FALSE),VLOOKUP($A217,'0910'!$F$10:$L$433,1,FALSE),FALSE)</f>
        <v>Redditch</v>
      </c>
      <c r="D217" t="str">
        <f>IF(VLOOKUP($A217,'1011'!$F$10:$L$433,1,FALSE)=VLOOKUP($A217,'2011'!$C$5:$K$611,1,FALSE),VLOOKUP($A217,'1011'!$F$10:$L$433,1,FALSE),FALSE)</f>
        <v>Redditch</v>
      </c>
      <c r="E217" t="str">
        <f>IF(VLOOKUP(A217,'1112'!$F$10:$L$408,1,FALSE)=VLOOKUP(A217,'2012'!$F$10:$M$460,1,FALSE),VLOOKUP(A217,'1112'!$F$10:$L$408,1,FALSE),FALSE)</f>
        <v>Redditch</v>
      </c>
      <c r="F217" t="str">
        <f>IF(VLOOKUP($A217,'1213'!$F$10:$L$408,1,FALSE)=VLOOKUP($A217,'2013'!$F$10:$M$460,1,FALSE),VLOOKUP($A217,'1213'!$F$10:$L$408,1,FALSE),FALSE)</f>
        <v>Redditch</v>
      </c>
      <c r="G217" t="str">
        <f>IF(VLOOKUP($A217,'1314'!$F$10:$L$408,1,FALSE)=VLOOKUP($A217,'2014'!$F$10:$M$460,1,FALSE),VLOOKUP($A217,'1314'!$F$10:$L$408,1,FALSE),FALSE)</f>
        <v>Redditch</v>
      </c>
      <c r="H217" t="str">
        <f>IF(VLOOKUP($A217,'1415'!$F$10:$L$408,1,FALSE)=VLOOKUP($A217,'2015'!$F$10:$M$460,1,FALSE),VLOOKUP($A217,'1415'!$F$10:$L$408,1,FALSE),FALSE)</f>
        <v>Redditch</v>
      </c>
      <c r="I217" t="str">
        <f>IF(VLOOKUP($A217,'1516'!$F$10:$L$408,1,FALSE)=VLOOKUP($A217,'2015'!$F$10:$M$460,1,FALSE),VLOOKUP($A217,'1516'!$F$10:$L$408,1,FALSE),FALSE)</f>
        <v>Redditch</v>
      </c>
      <c r="J217" t="str">
        <f>IF(VLOOKUP($A217,'1617'!$F$10:$L$408,1,FALSE)=VLOOKUP($A217,'2016'!$F$10:$M$460,1,FALSE),VLOOKUP($A217,'1617'!$F$10:$L$408,1,FALSE),FALSE)</f>
        <v>Redditch</v>
      </c>
      <c r="K217" t="str">
        <f>IF(VLOOKUP($A217,'1718'!$F$10:$M$408,1,FALSE)=VLOOKUP($A217,'2017'!$F$10:$M$460,1,FALSE),VLOOKUP($A217,'1718'!$F$10:$M$408,1,FALSE),FALSE)</f>
        <v>Redditch</v>
      </c>
      <c r="L217" t="str">
        <f>IF(VLOOKUP($A217,'1819'!$F$10:$M$408,1,FALSE)=VLOOKUP($A217,'2018'!$F$10:$M$460,1,FALSE),VLOOKUP($A217,'1819'!$F$10:$M$408,1,FALSE),FALSE)</f>
        <v>Redditch</v>
      </c>
      <c r="M217" t="str">
        <f>IF(VLOOKUP($A217,'1920'!$F$10:$M$408,1,FALSE)=VLOOKUP($A217,'2019'!$F$10:$M$464,1,FALSE),VLOOKUP($A217,'1920'!$F$10:$M$408,1,FALSE),FALSE)</f>
        <v>Redditch</v>
      </c>
      <c r="N217" t="str">
        <f>IF(VLOOKUP($A217,'20 21'!$F$10:$N$408,1,FALSE)=VLOOKUP($A217,'2020'!$F$10:$O$468,1,FALSE),VLOOKUP($A217,'20 21'!$F$10:$N$408,1,FALSE),FALSE)</f>
        <v>Redditch</v>
      </c>
      <c r="O217" t="str">
        <f>IF(VLOOKUP($A217,'21 22'!$F$10:$N$408,1,FALSE)=VLOOKUP($A217,'2021'!$F$10:$O$471,1,FALSE),VLOOKUP($A217,'21 22'!$F$10:$N$408,1,FALSE),FALSE)</f>
        <v>Redditch</v>
      </c>
      <c r="P217" t="str">
        <f>IF(VLOOKUP($A217,'22 23'!$F$10:$N$408,1,FALSE)=VLOOKUP($A217,'2022'!$F$10:$O$468,1,FALSE),VLOOKUP($A217,'22 23'!$F$10:$N$408,1,FALSE),FALSE)</f>
        <v>Redditch</v>
      </c>
      <c r="Q217" t="str">
        <f>IF(VLOOKUP($A217,'23 24'!$F$7:$N$408,1,FALSE)=VLOOKUP($A217,'2023'!$C$7:$O$468,1,FALSE),VLOOKUP($A217,'23 24'!$F$7:$N$408,1,FALSE),FALSE)</f>
        <v>Redditch</v>
      </c>
      <c r="S217" s="196">
        <f>IFERROR((VLOOKUP($A217,'0910'!$F$10:$L$433,4,FALSE)/VLOOKUP($A217,'2010'!$C$5:$K$611,9,FALSE))*1000,#N/A)</f>
        <v>1.9863791146424516</v>
      </c>
      <c r="T217" s="196">
        <f>IFERROR((VLOOKUP($A217,'1011'!$F$10:$L$433,4,FALSE)/VLOOKUP($A217,'2011'!$C$5:$K$611,9,FALSE))*1000,#N/A)</f>
        <v>2.5445292620865141</v>
      </c>
      <c r="U217" s="196">
        <f>IFERROR((VLOOKUP($A217,'1112'!$F$10:$L$408,4,FALSE)/VLOOKUP($A217,'2012'!$F$10:$M$460,8,FALSE))*1000,#N/A)</f>
        <v>0.84674005080440307</v>
      </c>
      <c r="V217" s="196">
        <f>IFERROR((VLOOKUP($A217,'1213'!$F$10:$L$408,4,FALSE)/VLOOKUP($A217,'2013'!$F$10:$M$460,8,FALSE))*1000,#N/A)</f>
        <v>1.9685039370078741</v>
      </c>
      <c r="W217" s="196">
        <f>IFERROR((VLOOKUP($A217,'1314'!$F$10:$L$408,4,FALSE)/VLOOKUP($A217,'2014'!$F$10:$M$460,8,FALSE))*1000,#N/A)</f>
        <v>2.7987685418415897</v>
      </c>
      <c r="X217" s="196">
        <f>IFERROR((VLOOKUP($A217,'1415'!$F$10:$L$408,4,FALSE)/VLOOKUP($A217,'2015'!$F$10:$M$460,8,FALSE))*1000,#N/A)</f>
        <v>3.6051026067665002</v>
      </c>
      <c r="Y217" s="196">
        <f>IFERROR((VLOOKUP($A217,'1516'!$F$10:$L$408,4,FALSE)/VLOOKUP($A217,'2016'!$F$10:$M$460,8,FALSE))*1000,#N/A)</f>
        <v>3.3112582781456954</v>
      </c>
      <c r="Z217" s="196">
        <f>IFERROR((VLOOKUP($A217,'1617'!$F$10:$L$408,4,FALSE)/VLOOKUP($A217,'2017'!$F$10:$M$460,8,FALSE))*1000,#N/A)</f>
        <v>1.9220208676551345</v>
      </c>
      <c r="AA217" s="196">
        <f>IFERROR((VLOOKUP($A217,'1718'!$F$10:$L$408,4,FALSE)/VLOOKUP($A217,'2018'!$F$10:$N$460,9,FALSE))*1000,#N/A)</f>
        <v>4.8899755501222497</v>
      </c>
      <c r="AB217" s="196">
        <f>IFERROR((VLOOKUP($A217,'1819'!$F$10:$L$408,4,FALSE)/VLOOKUP($A217,'2018'!$F$10:$N$460,9,FALSE))*1000,#N/A)</f>
        <v>7.0632980168432491</v>
      </c>
      <c r="AC217" s="196">
        <f>IFERROR((VLOOKUP($A217,'1920'!$F$10:$L$408,4,FALSE)/VLOOKUP($A217,'2019'!$F$10:$N$464,8,FALSE))*1000,#N/A)</f>
        <v>2.4194849185440077</v>
      </c>
      <c r="AD217" s="196">
        <f>IFERROR((VLOOKUP($A217,'20 21'!$F$10:$M$408,4,FALSE)/VLOOKUP($A217,'2020'!$F$10:$N$469,8,FALSE))*1000,#N/A)</f>
        <v>2.1316734702578257</v>
      </c>
      <c r="AE217" s="196">
        <f>IFERROR((VLOOKUP($A217,'21 22'!$F$10:$M$408,4,FALSE)/VLOOKUP($A217,'2021'!$F$10:$N$469,8,FALSE))*1000,#N/A)</f>
        <v>1.5900779138177772</v>
      </c>
      <c r="AF217" s="196">
        <f>IFERROR((VLOOKUP($A217,'22 23'!$F$10:$M$408,4,FALSE)/VLOOKUP($A217,'2022'!$F$10:$N$469,8,FALSE))*1000,#N/A)</f>
        <v>0.79237209793719132</v>
      </c>
      <c r="AG217" s="196">
        <f>IFERROR((VLOOKUP($A217,'23 24'!$F$7:$M$408,4,FALSE)/VLOOKUP($A217,'2023'!$C$7:$N$469,9,FALSE))*1000,#N/A)</f>
        <v>0.2634074386260668</v>
      </c>
      <c r="AI217" s="196">
        <f>IFERROR((VLOOKUP($A217,'0910'!$F$10:$L$433,5,FALSE)/VLOOKUP($A217,'2010'!$C$5:$K$611,9,FALSE))*1000,#N/A)</f>
        <v>1.7026106696935299</v>
      </c>
      <c r="AJ217" s="196">
        <f>IFERROR((VLOOKUP($A217,'1011'!$F$10:$L$433,5,FALSE)/VLOOKUP($A217,'2011'!$C$5:$K$611,9,FALSE))*1000,#N/A)</f>
        <v>0</v>
      </c>
      <c r="AK217" s="196">
        <f>IFERROR((VLOOKUP($A217,'1112'!$F$10:$L$408,5,FALSE)/VLOOKUP($A217,'2012'!$F$10:$M$460,8,FALSE))*1000,#N/A)</f>
        <v>0</v>
      </c>
      <c r="AL217" s="196">
        <f>IFERROR((VLOOKUP($A217,'1213'!$F$10:$L$408,5,FALSE)/VLOOKUP($A217,'2013'!$F$10:$M$460,8,FALSE))*1000,#N/A)</f>
        <v>0.84364454443194603</v>
      </c>
      <c r="AM217" s="196">
        <f>IFERROR((VLOOKUP($A217,'1314'!$F$10:$L$408,5,FALSE)/VLOOKUP($A217,'2014'!$F$10:$M$460,8,FALSE))*1000,#N/A)</f>
        <v>1.1195074167366359</v>
      </c>
      <c r="AN217" s="196">
        <f>IFERROR((VLOOKUP($A217,'1415'!$F$10:$L$408,5,FALSE)/VLOOKUP($A217,'2015'!$F$10:$M$460,8,FALSE))*1000,#N/A)</f>
        <v>2.7731558513588466</v>
      </c>
      <c r="AO217" s="196">
        <f>IFERROR((VLOOKUP($A217,'1516'!$F$10:$L$408,5,FALSE)/VLOOKUP($A217,'2016'!$F$10:$M$460,8,FALSE))*1000,#N/A)</f>
        <v>2.7593818984547465</v>
      </c>
      <c r="AP217" s="196">
        <f>IFERROR((VLOOKUP($A217,'1617'!$F$10:$L$408,5,FALSE)/VLOOKUP($A217,'2017'!$F$10:$M$460,8,FALSE))*1000,#N/A)</f>
        <v>0.54914881933003845</v>
      </c>
      <c r="AQ217" s="196">
        <f>IFERROR((VLOOKUP($A217,'1718'!$F$10:$L$408,5,FALSE)/VLOOKUP($A217,'2018'!$F$10:$N$460,9,FALSE))*1000,#N/A)</f>
        <v>1.6299918500407498</v>
      </c>
      <c r="AR217" s="196">
        <f>IFERROR((VLOOKUP($A217,'1819'!$F$10:$L$408,5,FALSE)/VLOOKUP($A217,'2018'!$F$10:$N$460,9,FALSE))*1000,#N/A)</f>
        <v>2.7166530834012499</v>
      </c>
      <c r="AS217" s="196">
        <f>IFERROR((VLOOKUP($A217,'1920'!$F$10:$L$408,5,FALSE)/VLOOKUP($A217,'2019'!$F$10:$N$464,8,FALSE))*1000,#N/A)</f>
        <v>1.3441582880800043</v>
      </c>
      <c r="AT217" s="196">
        <f>IFERROR((VLOOKUP($A217,'20 21'!$F$10:$L$408,5,FALSE)/VLOOKUP($A217,'2020'!$F$10:$N$469,8,FALSE))*1000,#N/A)</f>
        <v>2.398132654040054</v>
      </c>
      <c r="AU217" s="196">
        <f>IFERROR((VLOOKUP($A217,'21 22'!$F$10:$L$408,5,FALSE)/VLOOKUP($A217,'2021'!$F$10:$N$469,8,FALSE))*1000,#N/A)</f>
        <v>0.53002597127259232</v>
      </c>
      <c r="AV217" s="196">
        <f>IFERROR((VLOOKUP($A217,'22 23'!$F$10:$L$408,5,FALSE)/VLOOKUP($A217,'2022'!$F$10:$N$469,8,FALSE))*1000,#N/A)</f>
        <v>0.26412403264573042</v>
      </c>
      <c r="AW217" s="196">
        <f>IFERROR((VLOOKUP($A217,'23 24'!$F$7:$M$408,5,FALSE)/VLOOKUP($A217,'2023'!$C$7:$N$469,9,FALSE))*1000,#N/A)</f>
        <v>0</v>
      </c>
      <c r="AY217" s="196">
        <f>IFERROR((VLOOKUP($A217,'0910'!$F$10:$L$433,6,FALSE)/VLOOKUP($A217,'2010'!$C$5:$K$611,9,FALSE))*1000,#N/A)</f>
        <v>0</v>
      </c>
      <c r="AZ217" s="196">
        <f>IFERROR((VLOOKUP($A217,'1011'!$F$10:$L$433,6,FALSE)/VLOOKUP($A217,'2011'!$C$5:$K$611,9,FALSE))*1000,#N/A)</f>
        <v>0</v>
      </c>
      <c r="BA217" s="196">
        <f>IFERROR((VLOOKUP($A217,'1112'!$F$10:$L$408,6,FALSE)/VLOOKUP($A217,'2012'!$F$10:$M$460,8,FALSE))*1000,#N/A)</f>
        <v>0</v>
      </c>
      <c r="BB217" s="196">
        <f>IFERROR((VLOOKUP($A217,'1213'!$F$10:$L$408,6,FALSE)/VLOOKUP($A217,'2013'!$F$10:$M$460,8,FALSE))*1000,#N/A)</f>
        <v>0.28121484814398201</v>
      </c>
      <c r="BC217" s="196">
        <f>IFERROR((VLOOKUP($A217,'1314'!$F$10:$L$408,6,FALSE)/VLOOKUP($A217,'2014'!$F$10:$M$460,8,FALSE))*1000,#N/A)</f>
        <v>0.27987685418415897</v>
      </c>
      <c r="BD217" s="196">
        <f>IFERROR((VLOOKUP($A217,'1415'!$F$10:$L$408,6,FALSE)/VLOOKUP($A217,'2015'!$F$10:$M$460,8,FALSE))*1000,#N/A)</f>
        <v>0</v>
      </c>
      <c r="BE217" s="196">
        <f>IFERROR((VLOOKUP($A217,'1516'!$F$10:$L$408,6,FALSE)/VLOOKUP($A217,'2016'!$F$10:$M$460,8,FALSE))*1000,#N/A)</f>
        <v>0</v>
      </c>
      <c r="BF217" s="196">
        <f>IFERROR((VLOOKUP($A217,'1617'!$F$10:$L$408,6,FALSE)/VLOOKUP($A217,'2017'!$F$10:$M$460,8,FALSE))*1000,#N/A)</f>
        <v>0</v>
      </c>
      <c r="BG217" s="196">
        <f>IFERROR((VLOOKUP($A217,'1718'!$F$10:$L$408,6,FALSE)/VLOOKUP($A217,'2018'!$F$10:$N$460,9,FALSE))*1000,#N/A)</f>
        <v>0</v>
      </c>
      <c r="BH217" s="196">
        <f>IFERROR((VLOOKUP($A217,'1819'!$F$10:$L$408,6,FALSE)/VLOOKUP($A217,'2018'!$F$10:$N$460,9,FALSE))*1000,#N/A)</f>
        <v>0</v>
      </c>
      <c r="BI217" s="196">
        <f>IFERROR((VLOOKUP($A217,'1920'!$F$10:$L$408,6,FALSE)/VLOOKUP($A217,'2019'!$F$10:$N$464,8,FALSE))*1000,#N/A)</f>
        <v>0</v>
      </c>
      <c r="BJ217" s="196">
        <f>IFERROR((VLOOKUP($A217,'20 21'!$F$10:$L$408,6,FALSE)/VLOOKUP($A217,'2020'!$F$10:$N$469,8,FALSE))*1000,#N/A)</f>
        <v>0</v>
      </c>
      <c r="BK217" s="196">
        <f>IFERROR((VLOOKUP($A217,'21 22'!$F$10:$L$408,6,FALSE)/VLOOKUP($A217,'2021'!$F$10:$N$469,8,FALSE))*1000,#N/A)</f>
        <v>0</v>
      </c>
      <c r="BL217" s="196">
        <f>IFERROR((VLOOKUP($A217,'22 23'!$F$10:$L$408,6,FALSE)/VLOOKUP($A217,'2022'!$F$10:$N$469,8,FALSE))*1000,#N/A)</f>
        <v>0</v>
      </c>
      <c r="BM217" s="196">
        <f>IFERROR((VLOOKUP($A217,'23 24'!$F$7:$M$408,6,FALSE)/VLOOKUP($A217,'2023'!$C$7:$N$469,9,FALSE))*1000,#N/A)</f>
        <v>0</v>
      </c>
      <c r="BO217" s="196">
        <f>IFERROR((VLOOKUP($A217,'0910'!$F$10:$L$433,7,FALSE)/VLOOKUP($A217,'2010'!$C$5:$K$611,9,FALSE))*1000,#N/A)</f>
        <v>3.6889897843359818</v>
      </c>
      <c r="BP217" s="196">
        <f>IFERROR((VLOOKUP($A217,'1011'!$F$10:$L$433,7,FALSE)/VLOOKUP($A217,'2011'!$C$5:$K$611,9,FALSE))*1000,#N/A)</f>
        <v>2.5445292620865141</v>
      </c>
      <c r="BQ217" s="196">
        <f>IFERROR((VLOOKUP($A217,'1112'!$F$10:$L$408,7,FALSE)/VLOOKUP($A217,'2012'!$F$10:$M$460,8,FALSE))*1000,#N/A)</f>
        <v>0.84674005080440307</v>
      </c>
      <c r="BR217" s="196">
        <f>IFERROR((VLOOKUP($A217,'1213'!$F$10:$L$408,7,FALSE)/VLOOKUP($A217,'2013'!$F$10:$M$460,8,FALSE))*1000,#N/A)</f>
        <v>3.0933633295838021</v>
      </c>
      <c r="BS217" s="196">
        <f>IFERROR((VLOOKUP($A217,'1314'!$F$10:$L$408,7,FALSE)/VLOOKUP($A217,'2014'!$F$10:$M$460,8,FALSE))*1000,#N/A)</f>
        <v>4.1981528127623848</v>
      </c>
      <c r="BT217" s="196">
        <f>IFERROR((VLOOKUP($A217,'1415'!$F$10:$L$408,7,FALSE)/VLOOKUP($A217,'2015'!$F$10:$M$460,8,FALSE))*1000,#N/A)</f>
        <v>6.3782584581253472</v>
      </c>
      <c r="BU217" s="196">
        <f>IFERROR((VLOOKUP($A217,'1516'!$F$10:$L$408,7,FALSE)/VLOOKUP($A217,'2016'!$F$10:$M$460,8,FALSE))*1000,#N/A)</f>
        <v>6.070640176600441</v>
      </c>
      <c r="BV217" s="196">
        <f>IFERROR((VLOOKUP($A217,'1617'!$F$10:$L$408,7,FALSE)/VLOOKUP($A217,'2017'!$F$10:$M$460,8,FALSE))*1000,#N/A)</f>
        <v>2.4711696869851729</v>
      </c>
      <c r="BW217" s="196">
        <f>IFERROR((VLOOKUP($A217,'1718'!$F$10:$L$408,7,FALSE)/VLOOKUP($A217,'2018'!$F$10:$N$460,9,FALSE))*1000,#N/A)</f>
        <v>6.519967400162999</v>
      </c>
      <c r="BX217" s="196">
        <f>IFERROR((VLOOKUP($A217,'1819'!$F$10:$L$408,7,FALSE)/VLOOKUP($A217,'2018'!$F$10:$N$460,9,FALSE))*1000,#N/A)</f>
        <v>9.7799511002444994</v>
      </c>
      <c r="BY217" s="196">
        <f>IFERROR((VLOOKUP($A217,'1920'!$F$10:$L$408,7,FALSE)/VLOOKUP($A217,'2019'!$F$10:$N$464,8,FALSE))*1000,#N/A)</f>
        <v>3.7636432066240117</v>
      </c>
      <c r="BZ217" s="196">
        <f>IFERROR((VLOOKUP($A217,'20 21'!$F$10:$L$408,7,FALSE)/VLOOKUP($A217,'2020'!$F$10:$N$469,8,FALSE))*1000,#N/A)</f>
        <v>4.5298061242978802</v>
      </c>
      <c r="CA217" s="196">
        <f>IFERROR((VLOOKUP($A217,'21 22'!$F$10:$L$408,7,FALSE)/VLOOKUP($A217,'2021'!$F$10:$N$469,8,FALSE))*1000,#N/A)</f>
        <v>2.1201038850903693</v>
      </c>
      <c r="CB217" s="196">
        <f>IFERROR((VLOOKUP($A217,'22 23'!$F$10:$L$408,7,FALSE)/VLOOKUP($A217,'2022'!$F$10:$N$469,8,FALSE))*1000,#N/A)</f>
        <v>1.0564961305829217</v>
      </c>
      <c r="CC217" s="196">
        <f>IFERROR((VLOOKUP($A217,'23 24'!$F$7:$M$408,7,FALSE)/VLOOKUP($A217,'2023'!$C$7:$N$469,9,FALSE))*1000,#N/A)</f>
        <v>0.2634074386260668</v>
      </c>
      <c r="CE217" s="198">
        <f>IFERROR((VLOOKUP($A217,'0910'!$F$10:$S$433,9,FALSE)/VLOOKUP($A217,'2010'!$C$5:$K$611,9,FALSE))*1000,#N/A)</f>
        <v>1.7026106696935299</v>
      </c>
      <c r="CF217" s="198">
        <f>IFERROR((VLOOKUP($A217,'1011'!$F$10:$S$433,10,FALSE)/VLOOKUP($A217,'2011'!$C$5:$K$611,9,FALSE))*1000,#N/A)</f>
        <v>3.1099802092168503</v>
      </c>
      <c r="CG217" s="198">
        <f>IFERROR((VLOOKUP($A217,'1112'!$F$10:$S$408,9,FALSE)/VLOOKUP($A217,'2012'!$F$10:$M$460,8,FALSE))*1000,#N/A)</f>
        <v>2.5402201524132089</v>
      </c>
      <c r="CH217" s="198">
        <f>IFERROR((VLOOKUP($A217,'1213'!$F$10:$S$408,9,FALSE)/VLOOKUP($A217,'2013'!$F$10:$M$460,8,FALSE))*1000,#N/A)</f>
        <v>1.124859392575928</v>
      </c>
      <c r="CI217" s="198">
        <f>IFERROR((VLOOKUP($A217,'1314'!$F$10:$S$408,9,FALSE)/VLOOKUP($A217,'2014'!$F$10:$M$460,8,FALSE))*1000,#N/A)</f>
        <v>3.0786453960257489</v>
      </c>
      <c r="CJ217" s="198">
        <f>IFERROR((VLOOKUP($A217,'1415'!$F$10:$S$408,9,FALSE)/VLOOKUP($A217,'2015'!$F$10:$M$460,8,FALSE))*1000,#N/A)</f>
        <v>3.6051026067665002</v>
      </c>
      <c r="CK217" s="198">
        <f>IFERROR((VLOOKUP($A217,'1516'!$F$10:$S$408,9,FALSE)/VLOOKUP($A217,'2016'!$F$10:$M$460,8,FALSE))*1000,#N/A)</f>
        <v>3.0353200883002205</v>
      </c>
      <c r="CL217" s="198">
        <f>IFERROR((VLOOKUP($A217,'1617'!$F$10:$S$408,9,FALSE)/VLOOKUP($A217,'2017'!$F$10:$M$460,8,FALSE))*1000,#N/A)</f>
        <v>2.4711696869851729</v>
      </c>
      <c r="CM217" s="198">
        <f>IFERROR((VLOOKUP($A217,'1718'!$F$10:$S$408,9,FALSE)/VLOOKUP($A217,'2018'!$F$10:$N$460,9,FALSE))*1000,#N/A)</f>
        <v>2.4449877750611249</v>
      </c>
      <c r="CN217" s="198">
        <f>IFERROR((VLOOKUP($A217,'1819'!$F$10:$S$408,9,FALSE)/VLOOKUP($A217,'2018'!$F$10:$N$460,9,FALSE))*1000,#N/A)</f>
        <v>5.4333061668024998</v>
      </c>
      <c r="CO217" s="198">
        <f>IFERROR((VLOOKUP($A217,'1920'!$F$10:$S$408,9,FALSE)/VLOOKUP($A217,'2019'!$F$10:$N$464,8,FALSE))*1000,#N/A)</f>
        <v>6.7207914404000215</v>
      </c>
      <c r="CP217" s="198">
        <f>IFERROR((VLOOKUP($A217,'20 21'!$F$10:$S$408,9,FALSE)/VLOOKUP($A217,'2020'!$F$10:$N$469,8,FALSE))*1000,#N/A)</f>
        <v>3.4639693891689673</v>
      </c>
      <c r="CQ217" s="198">
        <f>IFERROR((VLOOKUP($A217,'21 22'!$F$10:$S$408,9,FALSE)/VLOOKUP($A217,'2021'!$F$10:$N$469,8,FALSE))*1000,#N/A)</f>
        <v>1.5900779138177772</v>
      </c>
      <c r="CR217" s="198">
        <f>IFERROR((VLOOKUP($A217,'22 23'!$F$10:$S$408,9,FALSE)/VLOOKUP($A217,'2022'!$F$10:$N$469,8,FALSE))*1000,#N/A)</f>
        <v>0.79237209793719132</v>
      </c>
      <c r="CS217" s="196">
        <f>IFERROR((VLOOKUP($A217,'23 24'!$F$7:$S$408,9,FALSE)/VLOOKUP($A217,'2023'!$C$7:$N$469,9,FALSE))*1000,#N/A)</f>
        <v>0.52681487725213361</v>
      </c>
      <c r="CU217" s="198">
        <f>IFERROR((VLOOKUP($A217,'0910'!$F$10:$S$433,10,FALSE)/VLOOKUP($A217,'2010'!$C$5:$K$611,9,FALSE))*1000,#N/A)</f>
        <v>1.9863791146424516</v>
      </c>
      <c r="CV217" s="198">
        <f>IFERROR((VLOOKUP($A217,'1011'!$F$10:$S$433,11,FALSE)/VLOOKUP($A217,'2011'!$C$5:$K$611,9,FALSE))*1000,#N/A)</f>
        <v>0.8481764206955047</v>
      </c>
      <c r="CW217" s="198">
        <f>IFERROR((VLOOKUP($A217,'1112'!$F$10:$S$408,10,FALSE)/VLOOKUP($A217,'2012'!$F$10:$M$460,8,FALSE))*1000,#N/A)</f>
        <v>0</v>
      </c>
      <c r="CX217" s="198">
        <f>IFERROR((VLOOKUP($A217,'1213'!$F$10:$S$408,10,FALSE)/VLOOKUP($A217,'2013'!$F$10:$M$460,8,FALSE))*1000,#N/A)</f>
        <v>0.56242969628796402</v>
      </c>
      <c r="CY217" s="198">
        <f>IFERROR((VLOOKUP($A217,'1314'!$F$10:$S$408,10,FALSE)/VLOOKUP($A217,'2014'!$F$10:$M$460,8,FALSE))*1000,#N/A)</f>
        <v>0.83963056255247692</v>
      </c>
      <c r="CZ217" s="198">
        <f>IFERROR((VLOOKUP($A217,'1415'!$F$10:$S$408,10,FALSE)/VLOOKUP($A217,'2015'!$F$10:$M$460,8,FALSE))*1000,#N/A)</f>
        <v>2.7731558513588466</v>
      </c>
      <c r="DA217" s="198">
        <f>IFERROR((VLOOKUP($A217,'1516'!$F$10:$S$408,10,FALSE)/VLOOKUP($A217,'2016'!$F$10:$M$460,8,FALSE))*1000,#N/A)</f>
        <v>1.6556291390728477</v>
      </c>
      <c r="DB217" s="198">
        <f>IFERROR((VLOOKUP($A217,'1617'!$F$10:$S$408,10,FALSE)/VLOOKUP($A217,'2017'!$F$10:$M$460,8,FALSE))*1000,#N/A)</f>
        <v>0.82372322899505768</v>
      </c>
      <c r="DC217" s="198">
        <f>IFERROR((VLOOKUP($A217,'1718'!$F$10:$S$408,10,FALSE)/VLOOKUP($A217,'2018'!$F$10:$N$460,9,FALSE))*1000,#N/A)</f>
        <v>0.81499592502037488</v>
      </c>
      <c r="DD217" s="198">
        <f>IFERROR((VLOOKUP($A217,'1819'!$F$10:$S$408,10,FALSE)/VLOOKUP($A217,'2018'!$F$10:$N$460,9,FALSE))*1000,#N/A)</f>
        <v>2.1733224667209998</v>
      </c>
      <c r="DE217" s="198">
        <f>IFERROR((VLOOKUP($A217,'1920'!$F$10:$S$408,10,FALSE)/VLOOKUP($A217,'2019'!$F$10:$N$464,8,FALSE))*1000,#N/A)</f>
        <v>1.8818216033120059</v>
      </c>
      <c r="DF217" s="198">
        <f>IFERROR((VLOOKUP($A217,'20 21'!$F$10:$S$408,10,FALSE)/VLOOKUP($A217,'2020'!$F$10:$N$469,8,FALSE))*1000,#N/A)</f>
        <v>1.8652142864755978</v>
      </c>
      <c r="DG217" s="198">
        <f>IFERROR((VLOOKUP($A217,'21 22'!$F$10:$S$408,10,FALSE)/VLOOKUP($A217,'2021'!$F$10:$N$469,8,FALSE))*1000,#N/A)</f>
        <v>0.79503895690888859</v>
      </c>
      <c r="DH217" s="198">
        <f>IFERROR((VLOOKUP($A217,'22 23'!$F$10:$S$408,10,FALSE)/VLOOKUP($A217,'2022'!$F$10:$N$469,8,FALSE))*1000,#N/A)</f>
        <v>0.52824806529146084</v>
      </c>
      <c r="DI217" s="196">
        <f>IFERROR((VLOOKUP($A217,'23 24'!$F$7:$S$408,10,FALSE)/VLOOKUP($A217,'2023'!$C$7:$N$469,9,FALSE))*1000,#N/A)</f>
        <v>1.317037193130334</v>
      </c>
      <c r="DK217" s="198">
        <f>IFERROR((VLOOKUP($A217,'0910'!$F$10:$S$433,11,FALSE)/VLOOKUP($A217,'2010'!$C$5:$K$611,9,FALSE))*1000,#N/A)</f>
        <v>0</v>
      </c>
      <c r="DL217" s="198">
        <f>IFERROR((VLOOKUP($A217,'1011'!$F$10:$S$433,12,FALSE)/VLOOKUP($A217,'2011'!$C$5:$K$611,9,FALSE))*1000,#N/A)</f>
        <v>0</v>
      </c>
      <c r="DM217" s="198">
        <f>IFERROR((VLOOKUP($A217,'1112'!$F$10:$S$408,11,FALSE)/VLOOKUP($A217,'2012'!$F$10:$M$460,8,FALSE))*1000,#N/A)</f>
        <v>0</v>
      </c>
      <c r="DN217" s="198">
        <f>IFERROR((VLOOKUP($A217,'1213'!$F$10:$S$408,11,FALSE)/VLOOKUP($A217,'2013'!$F$10:$M$460,8,FALSE))*1000,#N/A)</f>
        <v>0</v>
      </c>
      <c r="DO217" s="198">
        <f>IFERROR((VLOOKUP($A217,'1314'!$F$10:$S$408,11,FALSE)/VLOOKUP($A217,'2014'!$F$10:$M$460,8,FALSE))*1000,#N/A)</f>
        <v>0</v>
      </c>
      <c r="DP217" s="198">
        <f>IFERROR((VLOOKUP($A217,'1415'!$F$10:$S$408,11,FALSE)/VLOOKUP($A217,'2015'!$F$10:$M$460,8,FALSE))*1000,#N/A)</f>
        <v>0</v>
      </c>
      <c r="DQ217" s="198">
        <f>IFERROR((VLOOKUP($A217,'1516'!$F$10:$S$408,11,FALSE)/VLOOKUP($A217,'2016'!$F$10:$M$460,8,FALSE))*1000,#N/A)</f>
        <v>0</v>
      </c>
      <c r="DR217" s="198">
        <f>IFERROR((VLOOKUP($A217,'1617'!$F$10:$S$408,11,FALSE)/VLOOKUP($A217,'2017'!$F$10:$M$460,8,FALSE))*1000,#N/A)</f>
        <v>0</v>
      </c>
      <c r="DS217" s="198">
        <f>IFERROR((VLOOKUP($A217,'1718'!$F$10:$S$408,11,FALSE)/VLOOKUP($A217,'2018'!$F$10:$N$460,9,FALSE))*1000,#N/A)</f>
        <v>0</v>
      </c>
      <c r="DT217" s="198">
        <f>IFERROR((VLOOKUP($A217,'1819'!$F$10:$S$408,11,FALSE)/VLOOKUP($A217,'2018'!$F$10:$N$460,9,FALSE))*1000,#N/A)</f>
        <v>0</v>
      </c>
      <c r="DU217" s="198">
        <f>IFERROR((VLOOKUP($A217,'1920'!$F$10:$S$408,11,FALSE)/VLOOKUP($A217,'2019'!$F$10:$N$464,8,FALSE))*1000,#N/A)</f>
        <v>0</v>
      </c>
      <c r="DV217" s="198">
        <f>IFERROR((VLOOKUP($A217,'20 21'!$F$10:$S$408,11,FALSE)/VLOOKUP($A217,'2020'!$F$10:$N$469,8,FALSE))*1000,#N/A)</f>
        <v>0</v>
      </c>
      <c r="DW217" s="198">
        <f>IFERROR((VLOOKUP($A217,'21 22'!$F$10:$S$408,11,FALSE)/VLOOKUP($A217,'2021'!$F$10:$N$469,8,FALSE))*1000,#N/A)</f>
        <v>0</v>
      </c>
      <c r="DX217" s="198">
        <f>IFERROR((VLOOKUP($A217,'22 23'!$F$10:$S$408,11,FALSE)/VLOOKUP($A217,'2022'!$F$10:$N$469,8,FALSE))*1000,#N/A)</f>
        <v>0</v>
      </c>
      <c r="DY217" s="196">
        <f>IFERROR((VLOOKUP($A217,'23 24'!$F$7:$S$408,11,FALSE)/VLOOKUP($A217,'2023'!$C$7:$N$469,9,FALSE))*1000,#N/A)</f>
        <v>0.52681487725213361</v>
      </c>
      <c r="EA217" s="198">
        <f>IFERROR((VLOOKUP($A217,'0910'!$F$10:$S$433,12,FALSE)/VLOOKUP($A217,'2010'!$C$5:$K$611,9,FALSE))*1000,#N/A)</f>
        <v>3.6889897843359818</v>
      </c>
      <c r="EB217" s="198">
        <f>IFERROR((VLOOKUP($A217,'1011'!$F$10:$S$433,13,FALSE)/VLOOKUP($A217,'2011'!$C$5:$K$611,9,FALSE))*1000,#N/A)</f>
        <v>4.2408821034775235</v>
      </c>
      <c r="EC217" s="198">
        <f>IFERROR((VLOOKUP($A217,'1112'!$F$10:$S$408,12,FALSE)/VLOOKUP($A217,'2012'!$F$10:$M$460,8,FALSE))*1000,#N/A)</f>
        <v>2.5402201524132089</v>
      </c>
      <c r="ED217" s="198">
        <f>IFERROR((VLOOKUP($A217,'1213'!$F$10:$S$408,12,FALSE)/VLOOKUP($A217,'2013'!$F$10:$M$460,8,FALSE))*1000,#N/A)</f>
        <v>1.6872890888638921</v>
      </c>
      <c r="EE217" s="198">
        <f>IFERROR((VLOOKUP($A217,'1314'!$F$10:$S$408,12,FALSE)/VLOOKUP($A217,'2014'!$F$10:$M$460,8,FALSE))*1000,#N/A)</f>
        <v>4.1981528127623848</v>
      </c>
      <c r="EF217" s="198">
        <f>IFERROR((VLOOKUP($A217,'1415'!$F$10:$S$408,12,FALSE)/VLOOKUP($A217,'2015'!$F$10:$M$460,8,FALSE))*1000,#N/A)</f>
        <v>6.3782584581253472</v>
      </c>
      <c r="EG217" s="198">
        <f>IFERROR((VLOOKUP($A217,'1516'!$F$10:$S$408,12,FALSE)/VLOOKUP($A217,'2016'!$F$10:$M$460,8,FALSE))*1000,#N/A)</f>
        <v>4.6909492273730677</v>
      </c>
      <c r="EH217" s="198">
        <f>IFERROR((VLOOKUP($A217,'1617'!$F$10:$S$408,12,FALSE)/VLOOKUP($A217,'2017'!$F$10:$M$460,8,FALSE))*1000,#N/A)</f>
        <v>3.2948929159802307</v>
      </c>
      <c r="EI217" s="198">
        <f>IFERROR((VLOOKUP($A217,'1718'!$F$10:$S$408,12,FALSE)/VLOOKUP($A217,'2018'!$F$10:$N$460,9,FALSE))*1000,#N/A)</f>
        <v>3.2599837000814995</v>
      </c>
      <c r="EJ217" s="198">
        <f>IFERROR((VLOOKUP($A217,'1819'!$F$10:$S$408,12,FALSE)/VLOOKUP($A217,'2018'!$F$10:$N$460,9,FALSE))*1000,#N/A)</f>
        <v>7.6066286335234992</v>
      </c>
      <c r="EK217" s="198">
        <f>IFERROR((VLOOKUP($A217,'1920'!$F$10:$S$408,12,FALSE)/VLOOKUP($A217,'2019'!$F$10:$N$464,8,FALSE))*1000,#N/A)</f>
        <v>8.6026130437120276</v>
      </c>
      <c r="EL217" s="198">
        <f>IFERROR((VLOOKUP($A217,'20 21'!$F$10:$S$408,12,FALSE)/VLOOKUP($A217,'2020'!$F$10:$N$469,8,FALSE))*1000,#N/A)</f>
        <v>5.3291836756445647</v>
      </c>
      <c r="EM217" s="198">
        <f>IFERROR((VLOOKUP($A217,'21 22'!$F$10:$S$408,12,FALSE)/VLOOKUP($A217,'2021'!$F$10:$N$469,8,FALSE))*1000,#N/A)</f>
        <v>2.3851168707266659</v>
      </c>
      <c r="EN217" s="198">
        <f>IFERROR((VLOOKUP($A217,'22 23'!$F$10:$S$408,12,FALSE)/VLOOKUP($A217,'2022'!$F$10:$N$469,8,FALSE))*1000,#N/A)</f>
        <v>1.5847441958743826</v>
      </c>
      <c r="EO217" s="196">
        <f>IFERROR((VLOOKUP($A217,'23 24'!$F$7:$S$408,12,FALSE)/VLOOKUP($A217,'2023'!$C$7:$N$469,9,FALSE))*1000,#N/A)</f>
        <v>2.370666947634601</v>
      </c>
    </row>
    <row r="218" spans="1:145" x14ac:dyDescent="0.3">
      <c r="A218" t="s">
        <v>1228</v>
      </c>
      <c r="B218" t="s">
        <v>1743</v>
      </c>
      <c r="C218" t="str">
        <f>IF(VLOOKUP($A218,'0910'!$F$10:$L$433,1,FALSE)=VLOOKUP($A218,'2010'!$C$5:$K$611,1,FALSE),VLOOKUP($A218,'0910'!$F$10:$L$433,1,FALSE),FALSE)</f>
        <v>Reigate and Banstead</v>
      </c>
      <c r="D218" t="str">
        <f>IF(VLOOKUP($A218,'1011'!$F$10:$L$433,1,FALSE)=VLOOKUP($A218,'2011'!$C$5:$K$611,1,FALSE),VLOOKUP($A218,'1011'!$F$10:$L$433,1,FALSE),FALSE)</f>
        <v>Reigate and Banstead</v>
      </c>
      <c r="E218" t="str">
        <f>IF(VLOOKUP(A218,'1112'!$F$10:$L$408,1,FALSE)=VLOOKUP(A218,'2012'!$F$10:$M$460,1,FALSE),VLOOKUP(A218,'1112'!$F$10:$L$408,1,FALSE),FALSE)</f>
        <v>Reigate and Banstead</v>
      </c>
      <c r="F218" t="str">
        <f>IF(VLOOKUP($A218,'1213'!$F$10:$L$408,1,FALSE)=VLOOKUP($A218,'2013'!$F$10:$M$460,1,FALSE),VLOOKUP($A218,'1213'!$F$10:$L$408,1,FALSE),FALSE)</f>
        <v>Reigate and Banstead</v>
      </c>
      <c r="G218" t="str">
        <f>IF(VLOOKUP($A218,'1314'!$F$10:$L$408,1,FALSE)=VLOOKUP($A218,'2014'!$F$10:$M$460,1,FALSE),VLOOKUP($A218,'1314'!$F$10:$L$408,1,FALSE),FALSE)</f>
        <v>Reigate and Banstead</v>
      </c>
      <c r="H218" t="str">
        <f>IF(VLOOKUP($A218,'1415'!$F$10:$L$408,1,FALSE)=VLOOKUP($A218,'2015'!$F$10:$M$460,1,FALSE),VLOOKUP($A218,'1415'!$F$10:$L$408,1,FALSE),FALSE)</f>
        <v>Reigate and Banstead</v>
      </c>
      <c r="I218" t="str">
        <f>IF(VLOOKUP($A218,'1516'!$F$10:$L$408,1,FALSE)=VLOOKUP($A218,'2015'!$F$10:$M$460,1,FALSE),VLOOKUP($A218,'1516'!$F$10:$L$408,1,FALSE),FALSE)</f>
        <v>Reigate and Banstead</v>
      </c>
      <c r="J218" t="str">
        <f>IF(VLOOKUP($A218,'1617'!$F$10:$L$408,1,FALSE)=VLOOKUP($A218,'2016'!$F$10:$M$460,1,FALSE),VLOOKUP($A218,'1617'!$F$10:$L$408,1,FALSE),FALSE)</f>
        <v>Reigate and Banstead</v>
      </c>
      <c r="K218" t="str">
        <f>IF(VLOOKUP($A218,'1718'!$F$10:$M$408,1,FALSE)=VLOOKUP($A218,'2017'!$F$10:$M$460,1,FALSE),VLOOKUP($A218,'1718'!$F$10:$M$408,1,FALSE),FALSE)</f>
        <v>Reigate and Banstead</v>
      </c>
      <c r="L218" t="str">
        <f>IF(VLOOKUP($A218,'1819'!$F$10:$M$408,1,FALSE)=VLOOKUP($A218,'2018'!$F$10:$M$460,1,FALSE),VLOOKUP($A218,'1819'!$F$10:$M$408,1,FALSE),FALSE)</f>
        <v>Reigate and Banstead</v>
      </c>
      <c r="M218" t="str">
        <f>IF(VLOOKUP($A218,'1920'!$F$10:$M$408,1,FALSE)=VLOOKUP($A218,'2019'!$F$10:$M$464,1,FALSE),VLOOKUP($A218,'1920'!$F$10:$M$408,1,FALSE),FALSE)</f>
        <v>Reigate and Banstead</v>
      </c>
      <c r="N218" t="str">
        <f>IF(VLOOKUP($A218,'20 21'!$F$10:$N$408,1,FALSE)=VLOOKUP($A218,'2020'!$F$10:$O$468,1,FALSE),VLOOKUP($A218,'20 21'!$F$10:$N$408,1,FALSE),FALSE)</f>
        <v>Reigate and Banstead</v>
      </c>
      <c r="O218" t="str">
        <f>IF(VLOOKUP($A218,'21 22'!$F$10:$N$408,1,FALSE)=VLOOKUP($A218,'2021'!$F$10:$O$471,1,FALSE),VLOOKUP($A218,'21 22'!$F$10:$N$408,1,FALSE),FALSE)</f>
        <v>Reigate and Banstead</v>
      </c>
      <c r="P218" t="str">
        <f>IF(VLOOKUP($A218,'22 23'!$F$10:$N$408,1,FALSE)=VLOOKUP($A218,'2022'!$F$10:$O$468,1,FALSE),VLOOKUP($A218,'22 23'!$F$10:$N$408,1,FALSE),FALSE)</f>
        <v>Reigate and Banstead</v>
      </c>
      <c r="Q218" t="str">
        <f>IF(VLOOKUP($A218,'23 24'!$F$7:$N$408,1,FALSE)=VLOOKUP($A218,'2023'!$C$7:$O$468,1,FALSE),VLOOKUP($A218,'23 24'!$F$7:$N$408,1,FALSE),FALSE)</f>
        <v>Reigate and Banstead</v>
      </c>
      <c r="S218" s="196">
        <f>IFERROR((VLOOKUP($A218,'0910'!$F$10:$L$433,4,FALSE)/VLOOKUP($A218,'2010'!$C$5:$K$611,9,FALSE))*1000,#N/A)</f>
        <v>5.8180535966149503</v>
      </c>
      <c r="T218" s="196">
        <f>IFERROR((VLOOKUP($A218,'1011'!$F$10:$L$433,4,FALSE)/VLOOKUP($A218,'2011'!$C$5:$K$611,9,FALSE))*1000,#N/A)</f>
        <v>4.9079754601226995</v>
      </c>
      <c r="U218" s="196">
        <f>IFERROR((VLOOKUP($A218,'1112'!$F$10:$L$408,4,FALSE)/VLOOKUP($A218,'2012'!$F$10:$M$460,8,FALSE))*1000,#N/A)</f>
        <v>5.9120153016866634</v>
      </c>
      <c r="V218" s="196">
        <f>IFERROR((VLOOKUP($A218,'1213'!$F$10:$L$408,4,FALSE)/VLOOKUP($A218,'2013'!$F$10:$M$460,8,FALSE))*1000,#N/A)</f>
        <v>3.7944118661607451</v>
      </c>
      <c r="W218" s="196">
        <f>IFERROR((VLOOKUP($A218,'1314'!$F$10:$L$408,4,FALSE)/VLOOKUP($A218,'2014'!$F$10:$M$460,8,FALSE))*1000,#N/A)</f>
        <v>6.6769388803287102</v>
      </c>
      <c r="X218" s="196">
        <f>IFERROR((VLOOKUP($A218,'1415'!$F$10:$L$408,4,FALSE)/VLOOKUP($A218,'2015'!$F$10:$M$460,8,FALSE))*1000,#N/A)</f>
        <v>5.7793642699303076</v>
      </c>
      <c r="Y218" s="196">
        <f>IFERROR((VLOOKUP($A218,'1516'!$F$10:$L$408,4,FALSE)/VLOOKUP($A218,'2016'!$F$10:$M$460,8,FALSE))*1000,#N/A)</f>
        <v>5.558362809499747</v>
      </c>
      <c r="Z218" s="196">
        <f>IFERROR((VLOOKUP($A218,'1617'!$F$10:$L$408,4,FALSE)/VLOOKUP($A218,'2017'!$F$10:$M$460,8,FALSE))*1000,#N/A)</f>
        <v>7.3468024711971944</v>
      </c>
      <c r="AA218" s="196">
        <f>IFERROR((VLOOKUP($A218,'1718'!$F$10:$L$408,4,FALSE)/VLOOKUP($A218,'2018'!$F$10:$N$460,9,FALSE))*1000,#N/A)</f>
        <v>5.2953830878702632</v>
      </c>
      <c r="AB218" s="196">
        <f>IFERROR((VLOOKUP($A218,'1819'!$F$10:$L$408,4,FALSE)/VLOOKUP($A218,'2018'!$F$10:$N$460,9,FALSE))*1000,#N/A)</f>
        <v>7.4466324673175581</v>
      </c>
      <c r="AC218" s="196">
        <f>IFERROR((VLOOKUP($A218,'1920'!$F$10:$L$408,4,FALSE)/VLOOKUP($A218,'2019'!$F$10:$N$464,8,FALSE))*1000,#N/A)</f>
        <v>3.1164911590066593</v>
      </c>
      <c r="AD218" s="196">
        <f>IFERROR((VLOOKUP($A218,'20 21'!$F$10:$M$408,4,FALSE)/VLOOKUP($A218,'2020'!$F$10:$N$469,8,FALSE))*1000,#N/A)</f>
        <v>6.4847583860084859</v>
      </c>
      <c r="AE218" s="196">
        <f>IFERROR((VLOOKUP($A218,'21 22'!$F$10:$M$408,4,FALSE)/VLOOKUP($A218,'2021'!$F$10:$N$469,8,FALSE))*1000,#N/A)</f>
        <v>3.9992321474276933</v>
      </c>
      <c r="AF218" s="196">
        <f>IFERROR((VLOOKUP($A218,'22 23'!$F$10:$M$408,4,FALSE)/VLOOKUP($A218,'2022'!$F$10:$N$469,8,FALSE))*1000,#N/A)</f>
        <v>2.0556609740670462</v>
      </c>
      <c r="AG218" s="196">
        <f>IFERROR((VLOOKUP($A218,'23 24'!$F$7:$M$408,4,FALSE)/VLOOKUP($A218,'2023'!$C$7:$N$469,9,FALSE))*1000,#N/A)</f>
        <v>1.0957360215390395</v>
      </c>
      <c r="AI218" s="196">
        <f>IFERROR((VLOOKUP($A218,'0910'!$F$10:$L$433,5,FALSE)/VLOOKUP($A218,'2010'!$C$5:$K$611,9,FALSE))*1000,#N/A)</f>
        <v>0.88152327221438653</v>
      </c>
      <c r="AJ218" s="196">
        <f>IFERROR((VLOOKUP($A218,'1011'!$F$10:$L$433,5,FALSE)/VLOOKUP($A218,'2011'!$C$5:$K$611,9,FALSE))*1000,#N/A)</f>
        <v>0.35056967572304998</v>
      </c>
      <c r="AK218" s="196">
        <f>IFERROR((VLOOKUP($A218,'1112'!$F$10:$L$408,5,FALSE)/VLOOKUP($A218,'2012'!$F$10:$M$460,8,FALSE))*1000,#N/A)</f>
        <v>1.3910624239262737</v>
      </c>
      <c r="AL218" s="196">
        <f>IFERROR((VLOOKUP($A218,'1213'!$F$10:$L$408,5,FALSE)/VLOOKUP($A218,'2013'!$F$10:$M$460,8,FALSE))*1000,#N/A)</f>
        <v>1.2073128665056916</v>
      </c>
      <c r="AM218" s="196">
        <f>IFERROR((VLOOKUP($A218,'1314'!$F$10:$L$408,5,FALSE)/VLOOKUP($A218,'2014'!$F$10:$M$460,8,FALSE))*1000,#N/A)</f>
        <v>1.0272213662044172</v>
      </c>
      <c r="AN218" s="196">
        <f>IFERROR((VLOOKUP($A218,'1415'!$F$10:$L$408,5,FALSE)/VLOOKUP($A218,'2015'!$F$10:$M$460,8,FALSE))*1000,#N/A)</f>
        <v>0</v>
      </c>
      <c r="AO218" s="196">
        <f>IFERROR((VLOOKUP($A218,'1516'!$F$10:$L$408,5,FALSE)/VLOOKUP($A218,'2016'!$F$10:$M$460,8,FALSE))*1000,#N/A)</f>
        <v>0.8421761832575374</v>
      </c>
      <c r="AP218" s="196">
        <f>IFERROR((VLOOKUP($A218,'1617'!$F$10:$L$408,5,FALSE)/VLOOKUP($A218,'2017'!$F$10:$M$460,8,FALSE))*1000,#N/A)</f>
        <v>1.3357822674903992</v>
      </c>
      <c r="AQ218" s="196">
        <f>IFERROR((VLOOKUP($A218,'1718'!$F$10:$L$408,5,FALSE)/VLOOKUP($A218,'2018'!$F$10:$N$460,9,FALSE))*1000,#N/A)</f>
        <v>0.82740360747972863</v>
      </c>
      <c r="AR218" s="196">
        <f>IFERROR((VLOOKUP($A218,'1819'!$F$10:$L$408,5,FALSE)/VLOOKUP($A218,'2018'!$F$10:$N$460,9,FALSE))*1000,#N/A)</f>
        <v>1.9857686579513485</v>
      </c>
      <c r="AS218" s="196">
        <f>IFERROR((VLOOKUP($A218,'1920'!$F$10:$L$408,5,FALSE)/VLOOKUP($A218,'2019'!$F$10:$N$464,8,FALSE))*1000,#N/A)</f>
        <v>0.32805170094806946</v>
      </c>
      <c r="AT218" s="196">
        <f>IFERROR((VLOOKUP($A218,'20 21'!$F$10:$L$408,5,FALSE)/VLOOKUP($A218,'2020'!$F$10:$N$469,8,FALSE))*1000,#N/A)</f>
        <v>1.6211895965021215</v>
      </c>
      <c r="AU218" s="196">
        <f>IFERROR((VLOOKUP($A218,'21 22'!$F$10:$L$408,5,FALSE)/VLOOKUP($A218,'2021'!$F$10:$N$469,8,FALSE))*1000,#N/A)</f>
        <v>0.79984642948553886</v>
      </c>
      <c r="AV218" s="196">
        <f>IFERROR((VLOOKUP($A218,'22 23'!$F$10:$L$408,5,FALSE)/VLOOKUP($A218,'2022'!$F$10:$N$469,8,FALSE))*1000,#N/A)</f>
        <v>0.31625553447185328</v>
      </c>
      <c r="AW218" s="196">
        <f>IFERROR((VLOOKUP($A218,'23 24'!$F$7:$M$408,5,FALSE)/VLOOKUP($A218,'2023'!$C$7:$N$469,9,FALSE))*1000,#N/A)</f>
        <v>0</v>
      </c>
      <c r="AY218" s="196">
        <f>IFERROR((VLOOKUP($A218,'0910'!$F$10:$L$433,6,FALSE)/VLOOKUP($A218,'2010'!$C$5:$K$611,9,FALSE))*1000,#N/A)</f>
        <v>0</v>
      </c>
      <c r="AZ218" s="196">
        <f>IFERROR((VLOOKUP($A218,'1011'!$F$10:$L$433,6,FALSE)/VLOOKUP($A218,'2011'!$C$5:$K$611,9,FALSE))*1000,#N/A)</f>
        <v>0</v>
      </c>
      <c r="BA218" s="196">
        <f>IFERROR((VLOOKUP($A218,'1112'!$F$10:$L$408,6,FALSE)/VLOOKUP($A218,'2012'!$F$10:$M$460,8,FALSE))*1000,#N/A)</f>
        <v>0</v>
      </c>
      <c r="BB218" s="196">
        <f>IFERROR((VLOOKUP($A218,'1213'!$F$10:$L$408,6,FALSE)/VLOOKUP($A218,'2013'!$F$10:$M$460,8,FALSE))*1000,#N/A)</f>
        <v>0</v>
      </c>
      <c r="BC218" s="196">
        <f>IFERROR((VLOOKUP($A218,'1314'!$F$10:$L$408,6,FALSE)/VLOOKUP($A218,'2014'!$F$10:$M$460,8,FALSE))*1000,#N/A)</f>
        <v>0</v>
      </c>
      <c r="BD218" s="196">
        <f>IFERROR((VLOOKUP($A218,'1415'!$F$10:$L$408,6,FALSE)/VLOOKUP($A218,'2015'!$F$10:$M$460,8,FALSE))*1000,#N/A)</f>
        <v>0</v>
      </c>
      <c r="BE218" s="196">
        <f>IFERROR((VLOOKUP($A218,'1516'!$F$10:$L$408,6,FALSE)/VLOOKUP($A218,'2016'!$F$10:$M$460,8,FALSE))*1000,#N/A)</f>
        <v>0.1684352366515075</v>
      </c>
      <c r="BF218" s="196">
        <f>IFERROR((VLOOKUP($A218,'1617'!$F$10:$L$408,6,FALSE)/VLOOKUP($A218,'2017'!$F$10:$M$460,8,FALSE))*1000,#N/A)</f>
        <v>0</v>
      </c>
      <c r="BG218" s="196">
        <f>IFERROR((VLOOKUP($A218,'1718'!$F$10:$L$408,6,FALSE)/VLOOKUP($A218,'2018'!$F$10:$N$460,9,FALSE))*1000,#N/A)</f>
        <v>0</v>
      </c>
      <c r="BH218" s="196">
        <f>IFERROR((VLOOKUP($A218,'1819'!$F$10:$L$408,6,FALSE)/VLOOKUP($A218,'2018'!$F$10:$N$460,9,FALSE))*1000,#N/A)</f>
        <v>0</v>
      </c>
      <c r="BI218" s="196">
        <f>IFERROR((VLOOKUP($A218,'1920'!$F$10:$L$408,6,FALSE)/VLOOKUP($A218,'2019'!$F$10:$N$464,8,FALSE))*1000,#N/A)</f>
        <v>0</v>
      </c>
      <c r="BJ218" s="196">
        <f>IFERROR((VLOOKUP($A218,'20 21'!$F$10:$L$408,6,FALSE)/VLOOKUP($A218,'2020'!$F$10:$N$469,8,FALSE))*1000,#N/A)</f>
        <v>0</v>
      </c>
      <c r="BK218" s="196">
        <f>IFERROR((VLOOKUP($A218,'21 22'!$F$10:$L$408,6,FALSE)/VLOOKUP($A218,'2021'!$F$10:$N$469,8,FALSE))*1000,#N/A)</f>
        <v>0.47990785769132327</v>
      </c>
      <c r="BL218" s="196">
        <f>IFERROR((VLOOKUP($A218,'22 23'!$F$10:$L$408,6,FALSE)/VLOOKUP($A218,'2022'!$F$10:$N$469,8,FALSE))*1000,#N/A)</f>
        <v>0</v>
      </c>
      <c r="BM218" s="196">
        <f>IFERROR((VLOOKUP($A218,'23 24'!$F$7:$M$408,6,FALSE)/VLOOKUP($A218,'2023'!$C$7:$N$469,9,FALSE))*1000,#N/A)</f>
        <v>0</v>
      </c>
      <c r="BO218" s="196">
        <f>IFERROR((VLOOKUP($A218,'0910'!$F$10:$L$433,7,FALSE)/VLOOKUP($A218,'2010'!$C$5:$K$611,9,FALSE))*1000,#N/A)</f>
        <v>6.6995768688293369</v>
      </c>
      <c r="BP218" s="196">
        <f>IFERROR((VLOOKUP($A218,'1011'!$F$10:$L$433,7,FALSE)/VLOOKUP($A218,'2011'!$C$5:$K$611,9,FALSE))*1000,#N/A)</f>
        <v>5.2585451358457496</v>
      </c>
      <c r="BQ218" s="196">
        <f>IFERROR((VLOOKUP($A218,'1112'!$F$10:$L$408,7,FALSE)/VLOOKUP($A218,'2012'!$F$10:$M$460,8,FALSE))*1000,#N/A)</f>
        <v>7.3030777256129369</v>
      </c>
      <c r="BR218" s="196">
        <f>IFERROR((VLOOKUP($A218,'1213'!$F$10:$L$408,7,FALSE)/VLOOKUP($A218,'2013'!$F$10:$M$460,8,FALSE))*1000,#N/A)</f>
        <v>5.0017247326664371</v>
      </c>
      <c r="BS218" s="196">
        <f>IFERROR((VLOOKUP($A218,'1314'!$F$10:$L$408,7,FALSE)/VLOOKUP($A218,'2014'!$F$10:$M$460,8,FALSE))*1000,#N/A)</f>
        <v>7.704160246533128</v>
      </c>
      <c r="BT218" s="196">
        <f>IFERROR((VLOOKUP($A218,'1415'!$F$10:$L$408,7,FALSE)/VLOOKUP($A218,'2015'!$F$10:$M$460,8,FALSE))*1000,#N/A)</f>
        <v>5.7793642699303076</v>
      </c>
      <c r="BU218" s="196">
        <f>IFERROR((VLOOKUP($A218,'1516'!$F$10:$L$408,7,FALSE)/VLOOKUP($A218,'2016'!$F$10:$M$460,8,FALSE))*1000,#N/A)</f>
        <v>6.5689742294087923</v>
      </c>
      <c r="BV218" s="196">
        <f>IFERROR((VLOOKUP($A218,'1617'!$F$10:$L$408,7,FALSE)/VLOOKUP($A218,'2017'!$F$10:$M$460,8,FALSE))*1000,#N/A)</f>
        <v>8.6825847386875932</v>
      </c>
      <c r="BW218" s="196">
        <f>IFERROR((VLOOKUP($A218,'1718'!$F$10:$L$408,7,FALSE)/VLOOKUP($A218,'2018'!$F$10:$N$460,9,FALSE))*1000,#N/A)</f>
        <v>6.1227866953499914</v>
      </c>
      <c r="BX218" s="196">
        <f>IFERROR((VLOOKUP($A218,'1819'!$F$10:$L$408,7,FALSE)/VLOOKUP($A218,'2018'!$F$10:$N$460,9,FALSE))*1000,#N/A)</f>
        <v>9.5978818467648512</v>
      </c>
      <c r="BY218" s="196">
        <f>IFERROR((VLOOKUP($A218,'1920'!$F$10:$L$408,7,FALSE)/VLOOKUP($A218,'2019'!$F$10:$N$464,8,FALSE))*1000,#N/A)</f>
        <v>3.444542859954729</v>
      </c>
      <c r="BZ218" s="196">
        <f>IFERROR((VLOOKUP($A218,'20 21'!$F$10:$L$408,7,FALSE)/VLOOKUP($A218,'2020'!$F$10:$N$469,8,FALSE))*1000,#N/A)</f>
        <v>8.2680669421608197</v>
      </c>
      <c r="CA218" s="196">
        <f>IFERROR((VLOOKUP($A218,'21 22'!$F$10:$L$408,7,FALSE)/VLOOKUP($A218,'2021'!$F$10:$N$469,8,FALSE))*1000,#N/A)</f>
        <v>5.2789864346045556</v>
      </c>
      <c r="CB218" s="196">
        <f>IFERROR((VLOOKUP($A218,'22 23'!$F$10:$L$408,7,FALSE)/VLOOKUP($A218,'2022'!$F$10:$N$469,8,FALSE))*1000,#N/A)</f>
        <v>2.3719165085388991</v>
      </c>
      <c r="CC218" s="196">
        <f>IFERROR((VLOOKUP($A218,'23 24'!$F$7:$M$408,7,FALSE)/VLOOKUP($A218,'2023'!$C$7:$N$469,9,FALSE))*1000,#N/A)</f>
        <v>1.0957360215390395</v>
      </c>
      <c r="CE218" s="198">
        <f>IFERROR((VLOOKUP($A218,'0910'!$F$10:$S$433,9,FALSE)/VLOOKUP($A218,'2010'!$C$5:$K$611,9,FALSE))*1000,#N/A)</f>
        <v>6.1706629055007047</v>
      </c>
      <c r="CF218" s="198">
        <f>IFERROR((VLOOKUP($A218,'1011'!$F$10:$S$433,10,FALSE)/VLOOKUP($A218,'2011'!$C$5:$K$611,9,FALSE))*1000,#N/A)</f>
        <v>5.6091148115687997</v>
      </c>
      <c r="CG218" s="198">
        <f>IFERROR((VLOOKUP($A218,'1112'!$F$10:$S$408,9,FALSE)/VLOOKUP($A218,'2012'!$F$10:$M$460,8,FALSE))*1000,#N/A)</f>
        <v>6.9553121196313681</v>
      </c>
      <c r="CH218" s="198">
        <f>IFERROR((VLOOKUP($A218,'1213'!$F$10:$S$408,9,FALSE)/VLOOKUP($A218,'2013'!$F$10:$M$460,8,FALSE))*1000,#N/A)</f>
        <v>6.2090375991721283</v>
      </c>
      <c r="CI218" s="198">
        <f>IFERROR((VLOOKUP($A218,'1314'!$F$10:$S$408,9,FALSE)/VLOOKUP($A218,'2014'!$F$10:$M$460,8,FALSE))*1000,#N/A)</f>
        <v>7.0193460023968504</v>
      </c>
      <c r="CJ218" s="198">
        <f>IFERROR((VLOOKUP($A218,'1415'!$F$10:$S$408,9,FALSE)/VLOOKUP($A218,'2015'!$F$10:$M$460,8,FALSE))*1000,#N/A)</f>
        <v>5.7793642699303076</v>
      </c>
      <c r="CK218" s="198">
        <f>IFERROR((VLOOKUP($A218,'1516'!$F$10:$S$408,9,FALSE)/VLOOKUP($A218,'2016'!$F$10:$M$460,8,FALSE))*1000,#N/A)</f>
        <v>5.8952332828027627</v>
      </c>
      <c r="CL218" s="198">
        <f>IFERROR((VLOOKUP($A218,'1617'!$F$10:$S$408,9,FALSE)/VLOOKUP($A218,'2017'!$F$10:$M$460,8,FALSE))*1000,#N/A)</f>
        <v>6.1779929871430959</v>
      </c>
      <c r="CM218" s="198">
        <f>IFERROR((VLOOKUP($A218,'1718'!$F$10:$S$408,9,FALSE)/VLOOKUP($A218,'2018'!$F$10:$N$460,9,FALSE))*1000,#N/A)</f>
        <v>6.4537481383418838</v>
      </c>
      <c r="CN218" s="198">
        <f>IFERROR((VLOOKUP($A218,'1819'!$F$10:$S$408,9,FALSE)/VLOOKUP($A218,'2018'!$F$10:$N$460,9,FALSE))*1000,#N/A)</f>
        <v>5.2953830878702632</v>
      </c>
      <c r="CO218" s="198">
        <f>IFERROR((VLOOKUP($A218,'1920'!$F$10:$S$408,9,FALSE)/VLOOKUP($A218,'2019'!$F$10:$N$464,8,FALSE))*1000,#N/A)</f>
        <v>4.1006462618508674</v>
      </c>
      <c r="CP218" s="198">
        <f>IFERROR((VLOOKUP($A218,'20 21'!$F$10:$S$408,9,FALSE)/VLOOKUP($A218,'2020'!$F$10:$N$469,8,FALSE))*1000,#N/A)</f>
        <v>6.9711152649591224</v>
      </c>
      <c r="CQ218" s="198">
        <f>IFERROR((VLOOKUP($A218,'21 22'!$F$10:$S$408,9,FALSE)/VLOOKUP($A218,'2021'!$F$10:$N$469,8,FALSE))*1000,#N/A)</f>
        <v>8.4783721525467115</v>
      </c>
      <c r="CR218" s="198">
        <f>IFERROR((VLOOKUP($A218,'22 23'!$F$10:$S$408,9,FALSE)/VLOOKUP($A218,'2022'!$F$10:$N$469,8,FALSE))*1000,#N/A)</f>
        <v>5.6925996204933584</v>
      </c>
      <c r="CS218" s="196">
        <f>IFERROR((VLOOKUP($A218,'23 24'!$F$7:$S$408,9,FALSE)/VLOOKUP($A218,'2023'!$C$7:$N$469,9,FALSE))*1000,#N/A)</f>
        <v>1.8784046083526391</v>
      </c>
      <c r="CU218" s="198">
        <f>IFERROR((VLOOKUP($A218,'0910'!$F$10:$S$433,10,FALSE)/VLOOKUP($A218,'2010'!$C$5:$K$611,9,FALSE))*1000,#N/A)</f>
        <v>1.5867418899858956</v>
      </c>
      <c r="CV218" s="198">
        <f>IFERROR((VLOOKUP($A218,'1011'!$F$10:$S$433,11,FALSE)/VLOOKUP($A218,'2011'!$C$5:$K$611,9,FALSE))*1000,#N/A)</f>
        <v>1.0517090271691498</v>
      </c>
      <c r="CW218" s="198">
        <f>IFERROR((VLOOKUP($A218,'1112'!$F$10:$S$408,10,FALSE)/VLOOKUP($A218,'2012'!$F$10:$M$460,8,FALSE))*1000,#N/A)</f>
        <v>0.34776560598156842</v>
      </c>
      <c r="CX218" s="198">
        <f>IFERROR((VLOOKUP($A218,'1213'!$F$10:$S$408,10,FALSE)/VLOOKUP($A218,'2013'!$F$10:$M$460,8,FALSE))*1000,#N/A)</f>
        <v>1.3797861331493617</v>
      </c>
      <c r="CY218" s="198">
        <f>IFERROR((VLOOKUP($A218,'1314'!$F$10:$S$408,10,FALSE)/VLOOKUP($A218,'2014'!$F$10:$M$460,8,FALSE))*1000,#N/A)</f>
        <v>1.7120356103406951</v>
      </c>
      <c r="CZ218" s="198">
        <f>IFERROR((VLOOKUP($A218,'1415'!$F$10:$S$408,10,FALSE)/VLOOKUP($A218,'2015'!$F$10:$M$460,8,FALSE))*1000,#N/A)</f>
        <v>0.33996260411354751</v>
      </c>
      <c r="DA218" s="198">
        <f>IFERROR((VLOOKUP($A218,'1516'!$F$10:$S$408,10,FALSE)/VLOOKUP($A218,'2016'!$F$10:$M$460,8,FALSE))*1000,#N/A)</f>
        <v>1.1790466565605524</v>
      </c>
      <c r="DB218" s="198">
        <f>IFERROR((VLOOKUP($A218,'1617'!$F$10:$S$408,10,FALSE)/VLOOKUP($A218,'2017'!$F$10:$M$460,8,FALSE))*1000,#N/A)</f>
        <v>0.66789113374519959</v>
      </c>
      <c r="DC218" s="198">
        <f>IFERROR((VLOOKUP($A218,'1718'!$F$10:$S$408,10,FALSE)/VLOOKUP($A218,'2018'!$F$10:$N$460,9,FALSE))*1000,#N/A)</f>
        <v>0.99288432897567425</v>
      </c>
      <c r="DD218" s="198">
        <f>IFERROR((VLOOKUP($A218,'1819'!$F$10:$S$408,10,FALSE)/VLOOKUP($A218,'2018'!$F$10:$N$460,9,FALSE))*1000,#N/A)</f>
        <v>1.3238457719675658</v>
      </c>
      <c r="DE218" s="198">
        <f>IFERROR((VLOOKUP($A218,'1920'!$F$10:$S$408,10,FALSE)/VLOOKUP($A218,'2019'!$F$10:$N$464,8,FALSE))*1000,#N/A)</f>
        <v>1.9683102056884163</v>
      </c>
      <c r="DF218" s="198">
        <f>IFERROR((VLOOKUP($A218,'20 21'!$F$10:$S$408,10,FALSE)/VLOOKUP($A218,'2020'!$F$10:$N$469,8,FALSE))*1000,#N/A)</f>
        <v>1.134832717551485</v>
      </c>
      <c r="DG218" s="198">
        <f>IFERROR((VLOOKUP($A218,'21 22'!$F$10:$S$408,10,FALSE)/VLOOKUP($A218,'2021'!$F$10:$N$469,8,FALSE))*1000,#N/A)</f>
        <v>0.95981571538264654</v>
      </c>
      <c r="DH218" s="198">
        <f>IFERROR((VLOOKUP($A218,'22 23'!$F$10:$S$408,10,FALSE)/VLOOKUP($A218,'2022'!$F$10:$N$469,8,FALSE))*1000,#N/A)</f>
        <v>1.4231499051233396</v>
      </c>
      <c r="DI218" s="196">
        <f>IFERROR((VLOOKUP($A218,'23 24'!$F$7:$S$408,10,FALSE)/VLOOKUP($A218,'2023'!$C$7:$N$469,9,FALSE))*1000,#N/A)</f>
        <v>0.62613486945087971</v>
      </c>
      <c r="DK218" s="198">
        <f>IFERROR((VLOOKUP($A218,'0910'!$F$10:$S$433,11,FALSE)/VLOOKUP($A218,'2010'!$C$5:$K$611,9,FALSE))*1000,#N/A)</f>
        <v>0</v>
      </c>
      <c r="DL218" s="198">
        <f>IFERROR((VLOOKUP($A218,'1011'!$F$10:$S$433,12,FALSE)/VLOOKUP($A218,'2011'!$C$5:$K$611,9,FALSE))*1000,#N/A)</f>
        <v>0</v>
      </c>
      <c r="DM218" s="198">
        <f>IFERROR((VLOOKUP($A218,'1112'!$F$10:$S$408,11,FALSE)/VLOOKUP($A218,'2012'!$F$10:$M$460,8,FALSE))*1000,#N/A)</f>
        <v>0</v>
      </c>
      <c r="DN218" s="198">
        <f>IFERROR((VLOOKUP($A218,'1213'!$F$10:$S$408,11,FALSE)/VLOOKUP($A218,'2013'!$F$10:$M$460,8,FALSE))*1000,#N/A)</f>
        <v>0</v>
      </c>
      <c r="DO218" s="198">
        <f>IFERROR((VLOOKUP($A218,'1314'!$F$10:$S$408,11,FALSE)/VLOOKUP($A218,'2014'!$F$10:$M$460,8,FALSE))*1000,#N/A)</f>
        <v>0</v>
      </c>
      <c r="DP218" s="198">
        <f>IFERROR((VLOOKUP($A218,'1415'!$F$10:$S$408,11,FALSE)/VLOOKUP($A218,'2015'!$F$10:$M$460,8,FALSE))*1000,#N/A)</f>
        <v>0</v>
      </c>
      <c r="DQ218" s="198">
        <f>IFERROR((VLOOKUP($A218,'1516'!$F$10:$S$408,11,FALSE)/VLOOKUP($A218,'2016'!$F$10:$M$460,8,FALSE))*1000,#N/A)</f>
        <v>0</v>
      </c>
      <c r="DR218" s="198">
        <f>IFERROR((VLOOKUP($A218,'1617'!$F$10:$S$408,11,FALSE)/VLOOKUP($A218,'2017'!$F$10:$M$460,8,FALSE))*1000,#N/A)</f>
        <v>0</v>
      </c>
      <c r="DS218" s="198">
        <f>IFERROR((VLOOKUP($A218,'1718'!$F$10:$S$408,11,FALSE)/VLOOKUP($A218,'2018'!$F$10:$N$460,9,FALSE))*1000,#N/A)</f>
        <v>0</v>
      </c>
      <c r="DT218" s="198">
        <f>IFERROR((VLOOKUP($A218,'1819'!$F$10:$S$408,11,FALSE)/VLOOKUP($A218,'2018'!$F$10:$N$460,9,FALSE))*1000,#N/A)</f>
        <v>0</v>
      </c>
      <c r="DU218" s="198">
        <f>IFERROR((VLOOKUP($A218,'1920'!$F$10:$S$408,11,FALSE)/VLOOKUP($A218,'2019'!$F$10:$N$464,8,FALSE))*1000,#N/A)</f>
        <v>0</v>
      </c>
      <c r="DV218" s="198">
        <f>IFERROR((VLOOKUP($A218,'20 21'!$F$10:$S$408,11,FALSE)/VLOOKUP($A218,'2020'!$F$10:$N$469,8,FALSE))*1000,#N/A)</f>
        <v>0</v>
      </c>
      <c r="DW218" s="198">
        <f>IFERROR((VLOOKUP($A218,'21 22'!$F$10:$S$408,11,FALSE)/VLOOKUP($A218,'2021'!$F$10:$N$469,8,FALSE))*1000,#N/A)</f>
        <v>0.95981571538264654</v>
      </c>
      <c r="DX218" s="198">
        <f>IFERROR((VLOOKUP($A218,'22 23'!$F$10:$S$408,11,FALSE)/VLOOKUP($A218,'2022'!$F$10:$N$469,8,FALSE))*1000,#N/A)</f>
        <v>0</v>
      </c>
      <c r="DY218" s="196">
        <f>IFERROR((VLOOKUP($A218,'23 24'!$F$7:$S$408,11,FALSE)/VLOOKUP($A218,'2023'!$C$7:$N$469,9,FALSE))*1000,#N/A)</f>
        <v>0</v>
      </c>
      <c r="EA218" s="198">
        <f>IFERROR((VLOOKUP($A218,'0910'!$F$10:$S$433,12,FALSE)/VLOOKUP($A218,'2010'!$C$5:$K$611,9,FALSE))*1000,#N/A)</f>
        <v>7.5811001410437235</v>
      </c>
      <c r="EB218" s="198">
        <f>IFERROR((VLOOKUP($A218,'1011'!$F$10:$S$433,13,FALSE)/VLOOKUP($A218,'2011'!$C$5:$K$611,9,FALSE))*1000,#N/A)</f>
        <v>6.6608238387379499</v>
      </c>
      <c r="EC218" s="198">
        <f>IFERROR((VLOOKUP($A218,'1112'!$F$10:$S$408,12,FALSE)/VLOOKUP($A218,'2012'!$F$10:$M$460,8,FALSE))*1000,#N/A)</f>
        <v>7.3030777256129369</v>
      </c>
      <c r="ED218" s="198">
        <f>IFERROR((VLOOKUP($A218,'1213'!$F$10:$S$408,12,FALSE)/VLOOKUP($A218,'2013'!$F$10:$M$460,8,FALSE))*1000,#N/A)</f>
        <v>7.5888237323214902</v>
      </c>
      <c r="EE218" s="198">
        <f>IFERROR((VLOOKUP($A218,'1314'!$F$10:$S$408,12,FALSE)/VLOOKUP($A218,'2014'!$F$10:$M$460,8,FALSE))*1000,#N/A)</f>
        <v>8.560178051703474</v>
      </c>
      <c r="EF218" s="198">
        <f>IFERROR((VLOOKUP($A218,'1415'!$F$10:$S$408,12,FALSE)/VLOOKUP($A218,'2015'!$F$10:$M$460,8,FALSE))*1000,#N/A)</f>
        <v>6.2893081761006293</v>
      </c>
      <c r="EG218" s="198">
        <f>IFERROR((VLOOKUP($A218,'1516'!$F$10:$S$408,12,FALSE)/VLOOKUP($A218,'2016'!$F$10:$M$460,8,FALSE))*1000,#N/A)</f>
        <v>6.9058447027118079</v>
      </c>
      <c r="EH218" s="198">
        <f>IFERROR((VLOOKUP($A218,'1617'!$F$10:$S$408,12,FALSE)/VLOOKUP($A218,'2017'!$F$10:$M$460,8,FALSE))*1000,#N/A)</f>
        <v>7.012856904324595</v>
      </c>
      <c r="EI218" s="198">
        <f>IFERROR((VLOOKUP($A218,'1718'!$F$10:$S$408,12,FALSE)/VLOOKUP($A218,'2018'!$F$10:$N$460,9,FALSE))*1000,#N/A)</f>
        <v>7.4466324673175581</v>
      </c>
      <c r="EJ218" s="198">
        <f>IFERROR((VLOOKUP($A218,'1819'!$F$10:$S$408,12,FALSE)/VLOOKUP($A218,'2018'!$F$10:$N$460,9,FALSE))*1000,#N/A)</f>
        <v>6.619228859837829</v>
      </c>
      <c r="EK218" s="198">
        <f>IFERROR((VLOOKUP($A218,'1920'!$F$10:$S$408,12,FALSE)/VLOOKUP($A218,'2019'!$F$10:$N$464,8,FALSE))*1000,#N/A)</f>
        <v>6.2329823180133186</v>
      </c>
      <c r="EL218" s="198">
        <f>IFERROR((VLOOKUP($A218,'20 21'!$F$10:$S$408,12,FALSE)/VLOOKUP($A218,'2020'!$F$10:$N$469,8,FALSE))*1000,#N/A)</f>
        <v>7.9438290228603954</v>
      </c>
      <c r="EM218" s="198">
        <f>IFERROR((VLOOKUP($A218,'21 22'!$F$10:$S$408,12,FALSE)/VLOOKUP($A218,'2021'!$F$10:$N$469,8,FALSE))*1000,#N/A)</f>
        <v>10.238034297414897</v>
      </c>
      <c r="EN218" s="198">
        <f>IFERROR((VLOOKUP($A218,'22 23'!$F$10:$S$408,12,FALSE)/VLOOKUP($A218,'2022'!$F$10:$N$469,8,FALSE))*1000,#N/A)</f>
        <v>7.2738772928526245</v>
      </c>
      <c r="EO218" s="196">
        <f>IFERROR((VLOOKUP($A218,'23 24'!$F$7:$S$408,12,FALSE)/VLOOKUP($A218,'2023'!$C$7:$N$469,9,FALSE))*1000,#N/A)</f>
        <v>2.3480057604407989</v>
      </c>
    </row>
    <row r="219" spans="1:145" x14ac:dyDescent="0.3">
      <c r="A219" t="s">
        <v>902</v>
      </c>
      <c r="B219" t="s">
        <v>1742</v>
      </c>
      <c r="C219" t="str">
        <f>IF(VLOOKUP($A219,'0910'!$F$10:$L$433,1,FALSE)=VLOOKUP($A219,'2010'!$C$5:$K$611,1,FALSE),VLOOKUP($A219,'0910'!$F$10:$L$433,1,FALSE),FALSE)</f>
        <v>Ribble Valley</v>
      </c>
      <c r="D219" t="str">
        <f>IF(VLOOKUP($A219,'1011'!$F$10:$L$433,1,FALSE)=VLOOKUP($A219,'2011'!$C$5:$K$611,1,FALSE),VLOOKUP($A219,'1011'!$F$10:$L$433,1,FALSE),FALSE)</f>
        <v>Ribble Valley</v>
      </c>
      <c r="E219" t="str">
        <f>IF(VLOOKUP(A219,'1112'!$F$10:$L$408,1,FALSE)=VLOOKUP(A219,'2012'!$F$10:$M$460,1,FALSE),VLOOKUP(A219,'1112'!$F$10:$L$408,1,FALSE),FALSE)</f>
        <v>Ribble Valley</v>
      </c>
      <c r="F219" t="str">
        <f>IF(VLOOKUP($A219,'1213'!$F$10:$L$408,1,FALSE)=VLOOKUP($A219,'2013'!$F$10:$M$460,1,FALSE),VLOOKUP($A219,'1213'!$F$10:$L$408,1,FALSE),FALSE)</f>
        <v>Ribble Valley</v>
      </c>
      <c r="G219" t="str">
        <f>IF(VLOOKUP($A219,'1314'!$F$10:$L$408,1,FALSE)=VLOOKUP($A219,'2014'!$F$10:$M$460,1,FALSE),VLOOKUP($A219,'1314'!$F$10:$L$408,1,FALSE),FALSE)</f>
        <v>Ribble Valley</v>
      </c>
      <c r="H219" t="str">
        <f>IF(VLOOKUP($A219,'1415'!$F$10:$L$408,1,FALSE)=VLOOKUP($A219,'2015'!$F$10:$M$460,1,FALSE),VLOOKUP($A219,'1415'!$F$10:$L$408,1,FALSE),FALSE)</f>
        <v>Ribble Valley</v>
      </c>
      <c r="I219" t="str">
        <f>IF(VLOOKUP($A219,'1516'!$F$10:$L$408,1,FALSE)=VLOOKUP($A219,'2015'!$F$10:$M$460,1,FALSE),VLOOKUP($A219,'1516'!$F$10:$L$408,1,FALSE),FALSE)</f>
        <v>Ribble Valley</v>
      </c>
      <c r="J219" t="str">
        <f>IF(VLOOKUP($A219,'1617'!$F$10:$L$408,1,FALSE)=VLOOKUP($A219,'2016'!$F$10:$M$460,1,FALSE),VLOOKUP($A219,'1617'!$F$10:$L$408,1,FALSE),FALSE)</f>
        <v>Ribble Valley</v>
      </c>
      <c r="K219" t="str">
        <f>IF(VLOOKUP($A219,'1718'!$F$10:$M$408,1,FALSE)=VLOOKUP($A219,'2017'!$F$10:$M$460,1,FALSE),VLOOKUP($A219,'1718'!$F$10:$M$408,1,FALSE),FALSE)</f>
        <v>Ribble Valley</v>
      </c>
      <c r="L219" t="str">
        <f>IF(VLOOKUP($A219,'1819'!$F$10:$M$408,1,FALSE)=VLOOKUP($A219,'2018'!$F$10:$M$460,1,FALSE),VLOOKUP($A219,'1819'!$F$10:$M$408,1,FALSE),FALSE)</f>
        <v>Ribble Valley</v>
      </c>
      <c r="M219" t="str">
        <f>IF(VLOOKUP($A219,'1920'!$F$10:$M$408,1,FALSE)=VLOOKUP($A219,'2019'!$F$10:$M$464,1,FALSE),VLOOKUP($A219,'1920'!$F$10:$M$408,1,FALSE),FALSE)</f>
        <v>Ribble Valley</v>
      </c>
      <c r="N219" t="str">
        <f>IF(VLOOKUP($A219,'20 21'!$F$10:$N$408,1,FALSE)=VLOOKUP($A219,'2020'!$F$10:$O$468,1,FALSE),VLOOKUP($A219,'20 21'!$F$10:$N$408,1,FALSE),FALSE)</f>
        <v>Ribble Valley</v>
      </c>
      <c r="O219" t="str">
        <f>IF(VLOOKUP($A219,'21 22'!$F$10:$N$408,1,FALSE)=VLOOKUP($A219,'2021'!$F$10:$O$471,1,FALSE),VLOOKUP($A219,'21 22'!$F$10:$N$408,1,FALSE),FALSE)</f>
        <v>Ribble Valley</v>
      </c>
      <c r="P219" t="str">
        <f>IF(VLOOKUP($A219,'22 23'!$F$10:$N$408,1,FALSE)=VLOOKUP($A219,'2022'!$F$10:$O$468,1,FALSE),VLOOKUP($A219,'22 23'!$F$10:$N$408,1,FALSE),FALSE)</f>
        <v>Ribble Valley</v>
      </c>
      <c r="Q219" t="str">
        <f>IF(VLOOKUP($A219,'23 24'!$F$7:$N$408,1,FALSE)=VLOOKUP($A219,'2023'!$C$7:$O$468,1,FALSE),VLOOKUP($A219,'23 24'!$F$7:$N$408,1,FALSE),FALSE)</f>
        <v>Ribble Valley</v>
      </c>
      <c r="S219" s="196">
        <f>IFERROR((VLOOKUP($A219,'0910'!$F$10:$L$433,4,FALSE)/VLOOKUP($A219,'2010'!$C$5:$K$611,9,FALSE))*1000,#N/A)</f>
        <v>0.80032012805122055</v>
      </c>
      <c r="T219" s="196">
        <f>IFERROR((VLOOKUP($A219,'1011'!$F$10:$L$433,4,FALSE)/VLOOKUP($A219,'2011'!$C$5:$K$611,9,FALSE))*1000,#N/A)</f>
        <v>2.797761790567546</v>
      </c>
      <c r="U219" s="196">
        <f>IFERROR((VLOOKUP($A219,'1112'!$F$10:$L$408,4,FALSE)/VLOOKUP($A219,'2012'!$F$10:$M$460,8,FALSE))*1000,#N/A)</f>
        <v>3.1796502384737679</v>
      </c>
      <c r="V219" s="196">
        <f>IFERROR((VLOOKUP($A219,'1213'!$F$10:$L$408,4,FALSE)/VLOOKUP($A219,'2013'!$F$10:$M$460,8,FALSE))*1000,#N/A)</f>
        <v>5.1302288871349644</v>
      </c>
      <c r="W219" s="196">
        <f>IFERROR((VLOOKUP($A219,'1314'!$F$10:$L$408,4,FALSE)/VLOOKUP($A219,'2014'!$F$10:$M$460,8,FALSE))*1000,#N/A)</f>
        <v>15.680125441003529</v>
      </c>
      <c r="X219" s="196">
        <f>IFERROR((VLOOKUP($A219,'1415'!$F$10:$L$408,4,FALSE)/VLOOKUP($A219,'2015'!$F$10:$M$460,8,FALSE))*1000,#N/A)</f>
        <v>11.600928074245939</v>
      </c>
      <c r="Y219" s="196">
        <f>IFERROR((VLOOKUP($A219,'1516'!$F$10:$L$408,4,FALSE)/VLOOKUP($A219,'2016'!$F$10:$M$460,8,FALSE))*1000,#N/A)</f>
        <v>12.996941896024465</v>
      </c>
      <c r="Z219" s="196">
        <f>IFERROR((VLOOKUP($A219,'1617'!$F$10:$L$408,4,FALSE)/VLOOKUP($A219,'2017'!$F$10:$M$460,8,FALSE))*1000,#N/A)</f>
        <v>13.559322033898304</v>
      </c>
      <c r="AA219" s="196">
        <f>IFERROR((VLOOKUP($A219,'1718'!$F$10:$L$408,4,FALSE)/VLOOKUP($A219,'2018'!$F$10:$N$460,9,FALSE))*1000,#N/A)</f>
        <v>13.358070500927644</v>
      </c>
      <c r="AB219" s="196">
        <f>IFERROR((VLOOKUP($A219,'1819'!$F$10:$L$408,4,FALSE)/VLOOKUP($A219,'2018'!$F$10:$N$460,9,FALSE))*1000,#N/A)</f>
        <v>15.955473098330241</v>
      </c>
      <c r="AC219" s="196">
        <f>IFERROR((VLOOKUP($A219,'1920'!$F$10:$L$408,4,FALSE)/VLOOKUP($A219,'2019'!$F$10:$N$464,8,FALSE))*1000,#N/A)</f>
        <v>15.357612988152699</v>
      </c>
      <c r="AD219" s="196">
        <f>IFERROR((VLOOKUP($A219,'20 21'!$F$10:$M$408,4,FALSE)/VLOOKUP($A219,'2020'!$F$10:$N$469,8,FALSE))*1000,#N/A)</f>
        <v>11.401574129828301</v>
      </c>
      <c r="AE219" s="196">
        <f>IFERROR((VLOOKUP($A219,'21 22'!$F$10:$M$408,4,FALSE)/VLOOKUP($A219,'2021'!$F$10:$N$469,8,FALSE))*1000,#N/A)</f>
        <v>12.615201317587694</v>
      </c>
      <c r="AF219" s="196">
        <f>IFERROR((VLOOKUP($A219,'22 23'!$F$10:$M$408,4,FALSE)/VLOOKUP($A219,'2022'!$F$10:$N$469,8,FALSE))*1000,#N/A)</f>
        <v>11.365201818432292</v>
      </c>
      <c r="AG219" s="196">
        <f>IFERROR((VLOOKUP($A219,'23 24'!$F$7:$M$408,4,FALSE)/VLOOKUP($A219,'2023'!$C$7:$N$469,9,FALSE))*1000,#N/A)</f>
        <v>8.0726538849646818</v>
      </c>
      <c r="AI219" s="196">
        <f>IFERROR((VLOOKUP($A219,'0910'!$F$10:$L$433,5,FALSE)/VLOOKUP($A219,'2010'!$C$5:$K$611,9,FALSE))*1000,#N/A)</f>
        <v>0.80032012805122055</v>
      </c>
      <c r="AJ219" s="196">
        <f>IFERROR((VLOOKUP($A219,'1011'!$F$10:$L$433,5,FALSE)/VLOOKUP($A219,'2011'!$C$5:$K$611,9,FALSE))*1000,#N/A)</f>
        <v>0</v>
      </c>
      <c r="AK219" s="196">
        <f>IFERROR((VLOOKUP($A219,'1112'!$F$10:$L$408,5,FALSE)/VLOOKUP($A219,'2012'!$F$10:$M$460,8,FALSE))*1000,#N/A)</f>
        <v>1.589825119236884</v>
      </c>
      <c r="AL219" s="196">
        <f>IFERROR((VLOOKUP($A219,'1213'!$F$10:$L$408,5,FALSE)/VLOOKUP($A219,'2013'!$F$10:$M$460,8,FALSE))*1000,#N/A)</f>
        <v>0</v>
      </c>
      <c r="AM219" s="196">
        <f>IFERROR((VLOOKUP($A219,'1314'!$F$10:$L$408,5,FALSE)/VLOOKUP($A219,'2014'!$F$10:$M$460,8,FALSE))*1000,#N/A)</f>
        <v>0</v>
      </c>
      <c r="AN219" s="196">
        <f>IFERROR((VLOOKUP($A219,'1415'!$F$10:$L$408,5,FALSE)/VLOOKUP($A219,'2015'!$F$10:$M$460,8,FALSE))*1000,#N/A)</f>
        <v>1.5467904098994587</v>
      </c>
      <c r="AO219" s="196">
        <f>IFERROR((VLOOKUP($A219,'1516'!$F$10:$L$408,5,FALSE)/VLOOKUP($A219,'2016'!$F$10:$M$460,8,FALSE))*1000,#N/A)</f>
        <v>0.76452599388379205</v>
      </c>
      <c r="AP219" s="196">
        <f>IFERROR((VLOOKUP($A219,'1617'!$F$10:$L$408,5,FALSE)/VLOOKUP($A219,'2017'!$F$10:$M$460,8,FALSE))*1000,#N/A)</f>
        <v>0.37664783427495291</v>
      </c>
      <c r="AQ219" s="196">
        <f>IFERROR((VLOOKUP($A219,'1718'!$F$10:$L$408,5,FALSE)/VLOOKUP($A219,'2018'!$F$10:$N$460,9,FALSE))*1000,#N/A)</f>
        <v>1.1131725417439704</v>
      </c>
      <c r="AR219" s="196">
        <f>IFERROR((VLOOKUP($A219,'1819'!$F$10:$L$408,5,FALSE)/VLOOKUP($A219,'2018'!$F$10:$N$460,9,FALSE))*1000,#N/A)</f>
        <v>1.8552875695732838</v>
      </c>
      <c r="AS219" s="196">
        <f>IFERROR((VLOOKUP($A219,'1920'!$F$10:$L$408,5,FALSE)/VLOOKUP($A219,'2019'!$F$10:$N$464,8,FALSE))*1000,#N/A)</f>
        <v>3.2909170688898639</v>
      </c>
      <c r="AT219" s="196">
        <f>IFERROR((VLOOKUP($A219,'20 21'!$F$10:$L$408,5,FALSE)/VLOOKUP($A219,'2020'!$F$10:$N$469,8,FALSE))*1000,#N/A)</f>
        <v>1.7814959577856719</v>
      </c>
      <c r="AU219" s="196">
        <f>IFERROR((VLOOKUP($A219,'21 22'!$F$10:$L$408,5,FALSE)/VLOOKUP($A219,'2021'!$F$10:$N$469,8,FALSE))*1000,#N/A)</f>
        <v>3.8546448470406842</v>
      </c>
      <c r="AV219" s="196">
        <f>IFERROR((VLOOKUP($A219,'22 23'!$F$10:$L$408,5,FALSE)/VLOOKUP($A219,'2022'!$F$10:$N$469,8,FALSE))*1000,#N/A)</f>
        <v>1.3776002204160354</v>
      </c>
      <c r="AW219" s="196">
        <f>IFERROR((VLOOKUP($A219,'23 24'!$F$7:$M$408,5,FALSE)/VLOOKUP($A219,'2023'!$C$7:$N$469,9,FALSE))*1000,#N/A)</f>
        <v>1.3454423141607803</v>
      </c>
      <c r="AY219" s="196">
        <f>IFERROR((VLOOKUP($A219,'0910'!$F$10:$L$433,6,FALSE)/VLOOKUP($A219,'2010'!$C$5:$K$611,9,FALSE))*1000,#N/A)</f>
        <v>0</v>
      </c>
      <c r="AZ219" s="196">
        <f>IFERROR((VLOOKUP($A219,'1011'!$F$10:$L$433,6,FALSE)/VLOOKUP($A219,'2011'!$C$5:$K$611,9,FALSE))*1000,#N/A)</f>
        <v>0</v>
      </c>
      <c r="BA219" s="196">
        <f>IFERROR((VLOOKUP($A219,'1112'!$F$10:$L$408,6,FALSE)/VLOOKUP($A219,'2012'!$F$10:$M$460,8,FALSE))*1000,#N/A)</f>
        <v>0</v>
      </c>
      <c r="BB219" s="196">
        <f>IFERROR((VLOOKUP($A219,'1213'!$F$10:$L$408,6,FALSE)/VLOOKUP($A219,'2013'!$F$10:$M$460,8,FALSE))*1000,#N/A)</f>
        <v>0</v>
      </c>
      <c r="BC219" s="196">
        <f>IFERROR((VLOOKUP($A219,'1314'!$F$10:$L$408,6,FALSE)/VLOOKUP($A219,'2014'!$F$10:$M$460,8,FALSE))*1000,#N/A)</f>
        <v>0</v>
      </c>
      <c r="BD219" s="196">
        <f>IFERROR((VLOOKUP($A219,'1415'!$F$10:$L$408,6,FALSE)/VLOOKUP($A219,'2015'!$F$10:$M$460,8,FALSE))*1000,#N/A)</f>
        <v>0</v>
      </c>
      <c r="BE219" s="196">
        <f>IFERROR((VLOOKUP($A219,'1516'!$F$10:$L$408,6,FALSE)/VLOOKUP($A219,'2016'!$F$10:$M$460,8,FALSE))*1000,#N/A)</f>
        <v>0</v>
      </c>
      <c r="BF219" s="196">
        <f>IFERROR((VLOOKUP($A219,'1617'!$F$10:$L$408,6,FALSE)/VLOOKUP($A219,'2017'!$F$10:$M$460,8,FALSE))*1000,#N/A)</f>
        <v>0</v>
      </c>
      <c r="BG219" s="196">
        <f>IFERROR((VLOOKUP($A219,'1718'!$F$10:$L$408,6,FALSE)/VLOOKUP($A219,'2018'!$F$10:$N$460,9,FALSE))*1000,#N/A)</f>
        <v>0</v>
      </c>
      <c r="BH219" s="196">
        <f>IFERROR((VLOOKUP($A219,'1819'!$F$10:$L$408,6,FALSE)/VLOOKUP($A219,'2018'!$F$10:$N$460,9,FALSE))*1000,#N/A)</f>
        <v>0</v>
      </c>
      <c r="BI219" s="196">
        <f>IFERROR((VLOOKUP($A219,'1920'!$F$10:$L$408,6,FALSE)/VLOOKUP($A219,'2019'!$F$10:$N$464,8,FALSE))*1000,#N/A)</f>
        <v>0</v>
      </c>
      <c r="BJ219" s="196">
        <f>IFERROR((VLOOKUP($A219,'20 21'!$F$10:$L$408,6,FALSE)/VLOOKUP($A219,'2020'!$F$10:$N$469,8,FALSE))*1000,#N/A)</f>
        <v>0</v>
      </c>
      <c r="BK219" s="196">
        <f>IFERROR((VLOOKUP($A219,'21 22'!$F$10:$L$408,6,FALSE)/VLOOKUP($A219,'2021'!$F$10:$N$469,8,FALSE))*1000,#N/A)</f>
        <v>0</v>
      </c>
      <c r="BL219" s="196">
        <f>IFERROR((VLOOKUP($A219,'22 23'!$F$10:$L$408,6,FALSE)/VLOOKUP($A219,'2022'!$F$10:$N$469,8,FALSE))*1000,#N/A)</f>
        <v>0</v>
      </c>
      <c r="BM219" s="196">
        <f>IFERROR((VLOOKUP($A219,'23 24'!$F$7:$M$408,6,FALSE)/VLOOKUP($A219,'2023'!$C$7:$N$469,9,FALSE))*1000,#N/A)</f>
        <v>0</v>
      </c>
      <c r="BO219" s="196">
        <f>IFERROR((VLOOKUP($A219,'0910'!$F$10:$L$433,7,FALSE)/VLOOKUP($A219,'2010'!$C$5:$K$611,9,FALSE))*1000,#N/A)</f>
        <v>1.6006402561024411</v>
      </c>
      <c r="BP219" s="196">
        <f>IFERROR((VLOOKUP($A219,'1011'!$F$10:$L$433,7,FALSE)/VLOOKUP($A219,'2011'!$C$5:$K$611,9,FALSE))*1000,#N/A)</f>
        <v>2.797761790567546</v>
      </c>
      <c r="BQ219" s="196">
        <f>IFERROR((VLOOKUP($A219,'1112'!$F$10:$L$408,7,FALSE)/VLOOKUP($A219,'2012'!$F$10:$M$460,8,FALSE))*1000,#N/A)</f>
        <v>4.7694753577106512</v>
      </c>
      <c r="BR219" s="196">
        <f>IFERROR((VLOOKUP($A219,'1213'!$F$10:$L$408,7,FALSE)/VLOOKUP($A219,'2013'!$F$10:$M$460,8,FALSE))*1000,#N/A)</f>
        <v>5.1302288871349644</v>
      </c>
      <c r="BS219" s="196">
        <f>IFERROR((VLOOKUP($A219,'1314'!$F$10:$L$408,7,FALSE)/VLOOKUP($A219,'2014'!$F$10:$M$460,8,FALSE))*1000,#N/A)</f>
        <v>15.680125441003529</v>
      </c>
      <c r="BT219" s="196">
        <f>IFERROR((VLOOKUP($A219,'1415'!$F$10:$L$408,7,FALSE)/VLOOKUP($A219,'2015'!$F$10:$M$460,8,FALSE))*1000,#N/A)</f>
        <v>13.147718484145399</v>
      </c>
      <c r="BU219" s="196">
        <f>IFERROR((VLOOKUP($A219,'1516'!$F$10:$L$408,7,FALSE)/VLOOKUP($A219,'2016'!$F$10:$M$460,8,FALSE))*1000,#N/A)</f>
        <v>14.143730886850152</v>
      </c>
      <c r="BV219" s="196">
        <f>IFERROR((VLOOKUP($A219,'1617'!$F$10:$L$408,7,FALSE)/VLOOKUP($A219,'2017'!$F$10:$M$460,8,FALSE))*1000,#N/A)</f>
        <v>13.935969868173258</v>
      </c>
      <c r="BW219" s="196">
        <f>IFERROR((VLOOKUP($A219,'1718'!$F$10:$L$408,7,FALSE)/VLOOKUP($A219,'2018'!$F$10:$N$460,9,FALSE))*1000,#N/A)</f>
        <v>14.471243042671615</v>
      </c>
      <c r="BX219" s="196">
        <f>IFERROR((VLOOKUP($A219,'1819'!$F$10:$L$408,7,FALSE)/VLOOKUP($A219,'2018'!$F$10:$N$460,9,FALSE))*1000,#N/A)</f>
        <v>17.439703153988869</v>
      </c>
      <c r="BY219" s="196">
        <f>IFERROR((VLOOKUP($A219,'1920'!$F$10:$L$408,7,FALSE)/VLOOKUP($A219,'2019'!$F$10:$N$464,8,FALSE))*1000,#N/A)</f>
        <v>18.64853005704256</v>
      </c>
      <c r="BZ219" s="196">
        <f>IFERROR((VLOOKUP($A219,'20 21'!$F$10:$L$408,7,FALSE)/VLOOKUP($A219,'2020'!$F$10:$N$469,8,FALSE))*1000,#N/A)</f>
        <v>13.183070087613972</v>
      </c>
      <c r="CA219" s="196">
        <f>IFERROR((VLOOKUP($A219,'21 22'!$F$10:$L$408,7,FALSE)/VLOOKUP($A219,'2021'!$F$10:$N$469,8,FALSE))*1000,#N/A)</f>
        <v>16.469846164628375</v>
      </c>
      <c r="CB219" s="196">
        <f>IFERROR((VLOOKUP($A219,'22 23'!$F$10:$L$408,7,FALSE)/VLOOKUP($A219,'2022'!$F$10:$N$469,8,FALSE))*1000,#N/A)</f>
        <v>12.742802038848327</v>
      </c>
      <c r="CC219" s="196">
        <f>IFERROR((VLOOKUP($A219,'23 24'!$F$7:$M$408,7,FALSE)/VLOOKUP($A219,'2023'!$C$7:$N$469,9,FALSE))*1000,#N/A)</f>
        <v>9.4180961991254613</v>
      </c>
      <c r="CE219" s="198">
        <f>IFERROR((VLOOKUP($A219,'0910'!$F$10:$S$433,9,FALSE)/VLOOKUP($A219,'2010'!$C$5:$K$611,9,FALSE))*1000,#N/A)</f>
        <v>0.80032012805122055</v>
      </c>
      <c r="CF219" s="198">
        <f>IFERROR((VLOOKUP($A219,'1011'!$F$10:$S$433,10,FALSE)/VLOOKUP($A219,'2011'!$C$5:$K$611,9,FALSE))*1000,#N/A)</f>
        <v>0.79936051159072741</v>
      </c>
      <c r="CG219" s="198">
        <f>IFERROR((VLOOKUP($A219,'1112'!$F$10:$S$408,9,FALSE)/VLOOKUP($A219,'2012'!$F$10:$M$460,8,FALSE))*1000,#N/A)</f>
        <v>3.1796502384737679</v>
      </c>
      <c r="CH219" s="198">
        <f>IFERROR((VLOOKUP($A219,'1213'!$F$10:$S$408,9,FALSE)/VLOOKUP($A219,'2013'!$F$10:$M$460,8,FALSE))*1000,#N/A)</f>
        <v>2.3677979479084454</v>
      </c>
      <c r="CI219" s="198">
        <f>IFERROR((VLOOKUP($A219,'1314'!$F$10:$S$408,9,FALSE)/VLOOKUP($A219,'2014'!$F$10:$M$460,8,FALSE))*1000,#N/A)</f>
        <v>7.8400627205017646</v>
      </c>
      <c r="CJ219" s="198">
        <f>IFERROR((VLOOKUP($A219,'1415'!$F$10:$S$408,9,FALSE)/VLOOKUP($A219,'2015'!$F$10:$M$460,8,FALSE))*1000,#N/A)</f>
        <v>11.600928074245939</v>
      </c>
      <c r="CK219" s="198">
        <f>IFERROR((VLOOKUP($A219,'1516'!$F$10:$S$408,9,FALSE)/VLOOKUP($A219,'2016'!$F$10:$M$460,8,FALSE))*1000,#N/A)</f>
        <v>8.7920489296636077</v>
      </c>
      <c r="CL219" s="198">
        <f>IFERROR((VLOOKUP($A219,'1617'!$F$10:$S$408,9,FALSE)/VLOOKUP($A219,'2017'!$F$10:$M$460,8,FALSE))*1000,#N/A)</f>
        <v>11.676082862523542</v>
      </c>
      <c r="CM219" s="198">
        <f>IFERROR((VLOOKUP($A219,'1718'!$F$10:$S$408,9,FALSE)/VLOOKUP($A219,'2018'!$F$10:$N$460,9,FALSE))*1000,#N/A)</f>
        <v>14.100185528756958</v>
      </c>
      <c r="CN219" s="198">
        <f>IFERROR((VLOOKUP($A219,'1819'!$F$10:$S$408,9,FALSE)/VLOOKUP($A219,'2018'!$F$10:$N$460,9,FALSE))*1000,#N/A)</f>
        <v>11.502782931354359</v>
      </c>
      <c r="CO219" s="198">
        <f>IFERROR((VLOOKUP($A219,'1920'!$F$10:$S$408,9,FALSE)/VLOOKUP($A219,'2019'!$F$10:$N$464,8,FALSE))*1000,#N/A)</f>
        <v>17.551557700745942</v>
      </c>
      <c r="CP219" s="198">
        <f>IFERROR((VLOOKUP($A219,'20 21'!$F$10:$S$408,9,FALSE)/VLOOKUP($A219,'2020'!$F$10:$N$469,8,FALSE))*1000,#N/A)</f>
        <v>14.964566045399643</v>
      </c>
      <c r="CQ219" s="198">
        <f>IFERROR((VLOOKUP($A219,'21 22'!$F$10:$S$408,9,FALSE)/VLOOKUP($A219,'2021'!$F$10:$N$469,8,FALSE))*1000,#N/A)</f>
        <v>14.016890352875214</v>
      </c>
      <c r="CR219" s="198">
        <f>IFERROR((VLOOKUP($A219,'22 23'!$F$10:$S$408,9,FALSE)/VLOOKUP($A219,'2022'!$F$10:$N$469,8,FALSE))*1000,#N/A)</f>
        <v>13.776002204160353</v>
      </c>
      <c r="CS219" s="196">
        <f>IFERROR((VLOOKUP($A219,'23 24'!$F$7:$S$408,9,FALSE)/VLOOKUP($A219,'2023'!$C$7:$N$469,9,FALSE))*1000,#N/A)</f>
        <v>9.7544567776656574</v>
      </c>
      <c r="CU219" s="198">
        <f>IFERROR((VLOOKUP($A219,'0910'!$F$10:$S$433,10,FALSE)/VLOOKUP($A219,'2010'!$C$5:$K$611,9,FALSE))*1000,#N/A)</f>
        <v>1.6006402561024411</v>
      </c>
      <c r="CV219" s="198">
        <f>IFERROR((VLOOKUP($A219,'1011'!$F$10:$S$433,11,FALSE)/VLOOKUP($A219,'2011'!$C$5:$K$611,9,FALSE))*1000,#N/A)</f>
        <v>0.3996802557953637</v>
      </c>
      <c r="CW219" s="198">
        <f>IFERROR((VLOOKUP($A219,'1112'!$F$10:$S$408,10,FALSE)/VLOOKUP($A219,'2012'!$F$10:$M$460,8,FALSE))*1000,#N/A)</f>
        <v>0</v>
      </c>
      <c r="CX219" s="198">
        <f>IFERROR((VLOOKUP($A219,'1213'!$F$10:$S$408,10,FALSE)/VLOOKUP($A219,'2013'!$F$10:$M$460,8,FALSE))*1000,#N/A)</f>
        <v>0</v>
      </c>
      <c r="CY219" s="198">
        <f>IFERROR((VLOOKUP($A219,'1314'!$F$10:$S$408,10,FALSE)/VLOOKUP($A219,'2014'!$F$10:$M$460,8,FALSE))*1000,#N/A)</f>
        <v>0</v>
      </c>
      <c r="CZ219" s="198">
        <f>IFERROR((VLOOKUP($A219,'1415'!$F$10:$S$408,10,FALSE)/VLOOKUP($A219,'2015'!$F$10:$M$460,8,FALSE))*1000,#N/A)</f>
        <v>0</v>
      </c>
      <c r="DA219" s="198">
        <f>IFERROR((VLOOKUP($A219,'1516'!$F$10:$S$408,10,FALSE)/VLOOKUP($A219,'2016'!$F$10:$M$460,8,FALSE))*1000,#N/A)</f>
        <v>1.9113149847094801</v>
      </c>
      <c r="DB219" s="198">
        <f>IFERROR((VLOOKUP($A219,'1617'!$F$10:$S$408,10,FALSE)/VLOOKUP($A219,'2017'!$F$10:$M$460,8,FALSE))*1000,#N/A)</f>
        <v>0.75329566854990582</v>
      </c>
      <c r="DC219" s="198">
        <f>IFERROR((VLOOKUP($A219,'1718'!$F$10:$S$408,10,FALSE)/VLOOKUP($A219,'2018'!$F$10:$N$460,9,FALSE))*1000,#N/A)</f>
        <v>0.37105751391465674</v>
      </c>
      <c r="DD219" s="198">
        <f>IFERROR((VLOOKUP($A219,'1819'!$F$10:$S$408,10,FALSE)/VLOOKUP($A219,'2018'!$F$10:$N$460,9,FALSE))*1000,#N/A)</f>
        <v>1.8552875695732838</v>
      </c>
      <c r="DE219" s="198">
        <f>IFERROR((VLOOKUP($A219,'1920'!$F$10:$S$408,10,FALSE)/VLOOKUP($A219,'2019'!$F$10:$N$464,8,FALSE))*1000,#N/A)</f>
        <v>2.1939447125932428</v>
      </c>
      <c r="DF219" s="198">
        <f>IFERROR((VLOOKUP($A219,'20 21'!$F$10:$S$408,10,FALSE)/VLOOKUP($A219,'2020'!$F$10:$N$469,8,FALSE))*1000,#N/A)</f>
        <v>1.7814959577856719</v>
      </c>
      <c r="DG219" s="198">
        <f>IFERROR((VLOOKUP($A219,'21 22'!$F$10:$S$408,10,FALSE)/VLOOKUP($A219,'2021'!$F$10:$N$469,8,FALSE))*1000,#N/A)</f>
        <v>2.8033780705750426</v>
      </c>
      <c r="DH219" s="198">
        <f>IFERROR((VLOOKUP($A219,'22 23'!$F$10:$S$408,10,FALSE)/VLOOKUP($A219,'2022'!$F$10:$N$469,8,FALSE))*1000,#N/A)</f>
        <v>3.4440005510400882</v>
      </c>
      <c r="DI219" s="196">
        <f>IFERROR((VLOOKUP($A219,'23 24'!$F$7:$S$408,10,FALSE)/VLOOKUP($A219,'2023'!$C$7:$N$469,9,FALSE))*1000,#N/A)</f>
        <v>2.3545240497813653</v>
      </c>
      <c r="DK219" s="198">
        <f>IFERROR((VLOOKUP($A219,'0910'!$F$10:$S$433,11,FALSE)/VLOOKUP($A219,'2010'!$C$5:$K$611,9,FALSE))*1000,#N/A)</f>
        <v>0</v>
      </c>
      <c r="DL219" s="198">
        <f>IFERROR((VLOOKUP($A219,'1011'!$F$10:$S$433,12,FALSE)/VLOOKUP($A219,'2011'!$C$5:$K$611,9,FALSE))*1000,#N/A)</f>
        <v>0</v>
      </c>
      <c r="DM219" s="198">
        <f>IFERROR((VLOOKUP($A219,'1112'!$F$10:$S$408,11,FALSE)/VLOOKUP($A219,'2012'!$F$10:$M$460,8,FALSE))*1000,#N/A)</f>
        <v>0</v>
      </c>
      <c r="DN219" s="198">
        <f>IFERROR((VLOOKUP($A219,'1213'!$F$10:$S$408,11,FALSE)/VLOOKUP($A219,'2013'!$F$10:$M$460,8,FALSE))*1000,#N/A)</f>
        <v>0</v>
      </c>
      <c r="DO219" s="198">
        <f>IFERROR((VLOOKUP($A219,'1314'!$F$10:$S$408,11,FALSE)/VLOOKUP($A219,'2014'!$F$10:$M$460,8,FALSE))*1000,#N/A)</f>
        <v>0</v>
      </c>
      <c r="DP219" s="198">
        <f>IFERROR((VLOOKUP($A219,'1415'!$F$10:$S$408,11,FALSE)/VLOOKUP($A219,'2015'!$F$10:$M$460,8,FALSE))*1000,#N/A)</f>
        <v>0</v>
      </c>
      <c r="DQ219" s="198">
        <f>IFERROR((VLOOKUP($A219,'1516'!$F$10:$S$408,11,FALSE)/VLOOKUP($A219,'2016'!$F$10:$M$460,8,FALSE))*1000,#N/A)</f>
        <v>0</v>
      </c>
      <c r="DR219" s="198">
        <f>IFERROR((VLOOKUP($A219,'1617'!$F$10:$S$408,11,FALSE)/VLOOKUP($A219,'2017'!$F$10:$M$460,8,FALSE))*1000,#N/A)</f>
        <v>0</v>
      </c>
      <c r="DS219" s="198">
        <f>IFERROR((VLOOKUP($A219,'1718'!$F$10:$S$408,11,FALSE)/VLOOKUP($A219,'2018'!$F$10:$N$460,9,FALSE))*1000,#N/A)</f>
        <v>0</v>
      </c>
      <c r="DT219" s="198">
        <f>IFERROR((VLOOKUP($A219,'1819'!$F$10:$S$408,11,FALSE)/VLOOKUP($A219,'2018'!$F$10:$N$460,9,FALSE))*1000,#N/A)</f>
        <v>0</v>
      </c>
      <c r="DU219" s="198">
        <f>IFERROR((VLOOKUP($A219,'1920'!$F$10:$S$408,11,FALSE)/VLOOKUP($A219,'2019'!$F$10:$N$464,8,FALSE))*1000,#N/A)</f>
        <v>0</v>
      </c>
      <c r="DV219" s="198">
        <f>IFERROR((VLOOKUP($A219,'20 21'!$F$10:$S$408,11,FALSE)/VLOOKUP($A219,'2020'!$F$10:$N$469,8,FALSE))*1000,#N/A)</f>
        <v>0</v>
      </c>
      <c r="DW219" s="198">
        <f>IFERROR((VLOOKUP($A219,'21 22'!$F$10:$S$408,11,FALSE)/VLOOKUP($A219,'2021'!$F$10:$N$469,8,FALSE))*1000,#N/A)</f>
        <v>0</v>
      </c>
      <c r="DX219" s="198">
        <f>IFERROR((VLOOKUP($A219,'22 23'!$F$10:$S$408,11,FALSE)/VLOOKUP($A219,'2022'!$F$10:$N$469,8,FALSE))*1000,#N/A)</f>
        <v>0</v>
      </c>
      <c r="DY219" s="196">
        <f>IFERROR((VLOOKUP($A219,'23 24'!$F$7:$S$408,11,FALSE)/VLOOKUP($A219,'2023'!$C$7:$N$469,9,FALSE))*1000,#N/A)</f>
        <v>0</v>
      </c>
      <c r="EA219" s="198">
        <f>IFERROR((VLOOKUP($A219,'0910'!$F$10:$S$433,12,FALSE)/VLOOKUP($A219,'2010'!$C$5:$K$611,9,FALSE))*1000,#N/A)</f>
        <v>2.4009603841536613</v>
      </c>
      <c r="EB219" s="198">
        <f>IFERROR((VLOOKUP($A219,'1011'!$F$10:$S$433,13,FALSE)/VLOOKUP($A219,'2011'!$C$5:$K$611,9,FALSE))*1000,#N/A)</f>
        <v>1.5987210231814548</v>
      </c>
      <c r="EC219" s="198">
        <f>IFERROR((VLOOKUP($A219,'1112'!$F$10:$S$408,12,FALSE)/VLOOKUP($A219,'2012'!$F$10:$M$460,8,FALSE))*1000,#N/A)</f>
        <v>3.1796502384737679</v>
      </c>
      <c r="ED219" s="198">
        <f>IFERROR((VLOOKUP($A219,'1213'!$F$10:$S$408,12,FALSE)/VLOOKUP($A219,'2013'!$F$10:$M$460,8,FALSE))*1000,#N/A)</f>
        <v>2.3677979479084454</v>
      </c>
      <c r="EE219" s="198">
        <f>IFERROR((VLOOKUP($A219,'1314'!$F$10:$S$408,12,FALSE)/VLOOKUP($A219,'2014'!$F$10:$M$460,8,FALSE))*1000,#N/A)</f>
        <v>7.8400627205017646</v>
      </c>
      <c r="EF219" s="198">
        <f>IFERROR((VLOOKUP($A219,'1415'!$F$10:$S$408,12,FALSE)/VLOOKUP($A219,'2015'!$F$10:$M$460,8,FALSE))*1000,#N/A)</f>
        <v>11.600928074245939</v>
      </c>
      <c r="EG219" s="198">
        <f>IFERROR((VLOOKUP($A219,'1516'!$F$10:$S$408,12,FALSE)/VLOOKUP($A219,'2016'!$F$10:$M$460,8,FALSE))*1000,#N/A)</f>
        <v>10.703363914373089</v>
      </c>
      <c r="EH219" s="198">
        <f>IFERROR((VLOOKUP($A219,'1617'!$F$10:$S$408,12,FALSE)/VLOOKUP($A219,'2017'!$F$10:$M$460,8,FALSE))*1000,#N/A)</f>
        <v>12.8060263653484</v>
      </c>
      <c r="EI219" s="198">
        <f>IFERROR((VLOOKUP($A219,'1718'!$F$10:$S$408,12,FALSE)/VLOOKUP($A219,'2018'!$F$10:$N$460,9,FALSE))*1000,#N/A)</f>
        <v>14.471243042671615</v>
      </c>
      <c r="EJ219" s="198">
        <f>IFERROR((VLOOKUP($A219,'1819'!$F$10:$S$408,12,FALSE)/VLOOKUP($A219,'2018'!$F$10:$N$460,9,FALSE))*1000,#N/A)</f>
        <v>13.358070500927644</v>
      </c>
      <c r="EK219" s="198">
        <f>IFERROR((VLOOKUP($A219,'1920'!$F$10:$S$408,12,FALSE)/VLOOKUP($A219,'2019'!$F$10:$N$464,8,FALSE))*1000,#N/A)</f>
        <v>19.745502413339185</v>
      </c>
      <c r="EL219" s="198">
        <f>IFERROR((VLOOKUP($A219,'20 21'!$F$10:$S$408,12,FALSE)/VLOOKUP($A219,'2020'!$F$10:$N$469,8,FALSE))*1000,#N/A)</f>
        <v>16.746062003185315</v>
      </c>
      <c r="EM219" s="198">
        <f>IFERROR((VLOOKUP($A219,'21 22'!$F$10:$S$408,12,FALSE)/VLOOKUP($A219,'2021'!$F$10:$N$469,8,FALSE))*1000,#N/A)</f>
        <v>16.820268423450258</v>
      </c>
      <c r="EN219" s="198">
        <f>IFERROR((VLOOKUP($A219,'22 23'!$F$10:$S$408,12,FALSE)/VLOOKUP($A219,'2022'!$F$10:$N$469,8,FALSE))*1000,#N/A)</f>
        <v>16.875602700096433</v>
      </c>
      <c r="EO219" s="196">
        <f>IFERROR((VLOOKUP($A219,'23 24'!$F$7:$S$408,12,FALSE)/VLOOKUP($A219,'2023'!$C$7:$N$469,9,FALSE))*1000,#N/A)</f>
        <v>12.108980827447022</v>
      </c>
    </row>
    <row r="220" spans="1:145" x14ac:dyDescent="0.3">
      <c r="A220" t="s">
        <v>291</v>
      </c>
      <c r="B220" t="s">
        <v>1743</v>
      </c>
      <c r="C220" t="str">
        <f>IF(VLOOKUP($A220,'0910'!$F$10:$L$433,1,FALSE)=VLOOKUP($A220,'2010'!$C$5:$K$611,1,FALSE),VLOOKUP($A220,'0910'!$F$10:$L$433,1,FALSE),FALSE)</f>
        <v>Richmond upon Thames</v>
      </c>
      <c r="D220" t="str">
        <f>IF(VLOOKUP($A220,'1011'!$F$10:$L$433,1,FALSE)=VLOOKUP($A220,'2011'!$C$5:$K$611,1,FALSE),VLOOKUP($A220,'1011'!$F$10:$L$433,1,FALSE),FALSE)</f>
        <v>Richmond upon Thames</v>
      </c>
      <c r="E220" t="str">
        <f>IF(VLOOKUP(A220,'1112'!$F$10:$L$408,1,FALSE)=VLOOKUP(A220,'2012'!$F$10:$M$460,1,FALSE),VLOOKUP(A220,'1112'!$F$10:$L$408,1,FALSE),FALSE)</f>
        <v>Richmond upon Thames</v>
      </c>
      <c r="F220" t="str">
        <f>IF(VLOOKUP($A220,'1213'!$F$10:$L$408,1,FALSE)=VLOOKUP($A220,'2013'!$F$10:$M$460,1,FALSE),VLOOKUP($A220,'1213'!$F$10:$L$408,1,FALSE),FALSE)</f>
        <v>Richmond upon Thames</v>
      </c>
      <c r="G220" t="str">
        <f>IF(VLOOKUP($A220,'1314'!$F$10:$L$408,1,FALSE)=VLOOKUP($A220,'2014'!$F$10:$M$460,1,FALSE),VLOOKUP($A220,'1314'!$F$10:$L$408,1,FALSE),FALSE)</f>
        <v>Richmond upon Thames</v>
      </c>
      <c r="H220" t="str">
        <f>IF(VLOOKUP($A220,'1415'!$F$10:$L$408,1,FALSE)=VLOOKUP($A220,'2015'!$F$10:$M$460,1,FALSE),VLOOKUP($A220,'1415'!$F$10:$L$408,1,FALSE),FALSE)</f>
        <v>Richmond upon Thames</v>
      </c>
      <c r="I220" t="str">
        <f>IF(VLOOKUP($A220,'1516'!$F$10:$L$408,1,FALSE)=VLOOKUP($A220,'2015'!$F$10:$M$460,1,FALSE),VLOOKUP($A220,'1516'!$F$10:$L$408,1,FALSE),FALSE)</f>
        <v>Richmond upon Thames</v>
      </c>
      <c r="J220" t="str">
        <f>IF(VLOOKUP($A220,'1617'!$F$10:$L$408,1,FALSE)=VLOOKUP($A220,'2016'!$F$10:$M$460,1,FALSE),VLOOKUP($A220,'1617'!$F$10:$L$408,1,FALSE),FALSE)</f>
        <v>Richmond upon Thames</v>
      </c>
      <c r="K220" t="str">
        <f>IF(VLOOKUP($A220,'1718'!$F$10:$M$408,1,FALSE)=VLOOKUP($A220,'2017'!$F$10:$M$460,1,FALSE),VLOOKUP($A220,'1718'!$F$10:$M$408,1,FALSE),FALSE)</f>
        <v>Richmond upon Thames</v>
      </c>
      <c r="L220" t="str">
        <f>IF(VLOOKUP($A220,'1819'!$F$10:$M$408,1,FALSE)=VLOOKUP($A220,'2018'!$F$10:$M$460,1,FALSE),VLOOKUP($A220,'1819'!$F$10:$M$408,1,FALSE),FALSE)</f>
        <v>Richmond upon Thames</v>
      </c>
      <c r="M220" t="str">
        <f>IF(VLOOKUP($A220,'1920'!$F$10:$M$408,1,FALSE)=VLOOKUP($A220,'2019'!$F$10:$M$464,1,FALSE),VLOOKUP($A220,'1920'!$F$10:$M$408,1,FALSE),FALSE)</f>
        <v>Richmond upon Thames</v>
      </c>
      <c r="N220" t="str">
        <f>IF(VLOOKUP($A220,'20 21'!$F$10:$N$408,1,FALSE)=VLOOKUP($A220,'2020'!$F$10:$O$468,1,FALSE),VLOOKUP($A220,'20 21'!$F$10:$N$408,1,FALSE),FALSE)</f>
        <v>Richmond upon Thames</v>
      </c>
      <c r="O220" t="str">
        <f>IF(VLOOKUP($A220,'21 22'!$F$10:$N$408,1,FALSE)=VLOOKUP($A220,'2021'!$F$10:$O$471,1,FALSE),VLOOKUP($A220,'21 22'!$F$10:$N$408,1,FALSE),FALSE)</f>
        <v>Richmond upon Thames</v>
      </c>
      <c r="P220" t="str">
        <f>IF(VLOOKUP($A220,'22 23'!$F$10:$N$408,1,FALSE)=VLOOKUP($A220,'2022'!$F$10:$O$468,1,FALSE),VLOOKUP($A220,'22 23'!$F$10:$N$408,1,FALSE),FALSE)</f>
        <v>Richmond upon Thames</v>
      </c>
      <c r="Q220" t="str">
        <f>IF(VLOOKUP($A220,'23 24'!$F$7:$N$408,1,FALSE)=VLOOKUP($A220,'2023'!$C$7:$O$468,1,FALSE),VLOOKUP($A220,'23 24'!$F$7:$N$408,1,FALSE),FALSE)</f>
        <v>Richmond upon Thames</v>
      </c>
      <c r="S220" s="196">
        <f>IFERROR((VLOOKUP($A220,'0910'!$F$10:$L$433,4,FALSE)/VLOOKUP($A220,'2010'!$C$5:$K$611,9,FALSE))*1000,#N/A)</f>
        <v>1.3395031660983925</v>
      </c>
      <c r="T220" s="196">
        <f>IFERROR((VLOOKUP($A220,'1011'!$F$10:$L$433,4,FALSE)/VLOOKUP($A220,'2011'!$C$5:$K$611,9,FALSE))*1000,#N/A)</f>
        <v>3.6372453928225021</v>
      </c>
      <c r="U220" s="196">
        <f>IFERROR((VLOOKUP($A220,'1112'!$F$10:$L$408,4,FALSE)/VLOOKUP($A220,'2012'!$F$10:$M$460,8,FALSE))*1000,#N/A)</f>
        <v>1.8140041117426533</v>
      </c>
      <c r="V220" s="196">
        <f>IFERROR((VLOOKUP($A220,'1213'!$F$10:$L$408,4,FALSE)/VLOOKUP($A220,'2013'!$F$10:$M$460,8,FALSE))*1000,#N/A)</f>
        <v>1.5628756912719404</v>
      </c>
      <c r="W220" s="196">
        <f>IFERROR((VLOOKUP($A220,'1314'!$F$10:$L$408,4,FALSE)/VLOOKUP($A220,'2014'!$F$10:$M$460,8,FALSE))*1000,#N/A)</f>
        <v>1.0773282259995212</v>
      </c>
      <c r="X220" s="196">
        <f>IFERROR((VLOOKUP($A220,'1415'!$F$10:$L$408,4,FALSE)/VLOOKUP($A220,'2015'!$F$10:$M$460,8,FALSE))*1000,#N/A)</f>
        <v>1.6710432084029601</v>
      </c>
      <c r="Y220" s="196">
        <f>IFERROR((VLOOKUP($A220,'1516'!$F$10:$L$408,4,FALSE)/VLOOKUP($A220,'2016'!$F$10:$M$460,8,FALSE))*1000,#N/A)</f>
        <v>1.1863803535413453</v>
      </c>
      <c r="Z220" s="196">
        <f>IFERROR((VLOOKUP($A220,'1617'!$F$10:$L$408,4,FALSE)/VLOOKUP($A220,'2017'!$F$10:$M$460,8,FALSE))*1000,#N/A)</f>
        <v>1.8876828692779615</v>
      </c>
      <c r="AA220" s="196">
        <f>IFERROR((VLOOKUP($A220,'1718'!$F$10:$L$408,4,FALSE)/VLOOKUP($A220,'2018'!$F$10:$N$460,9,FALSE))*1000,#N/A)</f>
        <v>0.46981442330279544</v>
      </c>
      <c r="AB220" s="196">
        <f>IFERROR((VLOOKUP($A220,'1819'!$F$10:$L$408,4,FALSE)/VLOOKUP($A220,'2018'!$F$10:$N$460,9,FALSE))*1000,#N/A)</f>
        <v>0.46981442330279544</v>
      </c>
      <c r="AC220" s="196">
        <f>IFERROR((VLOOKUP($A220,'1920'!$F$10:$L$408,4,FALSE)/VLOOKUP($A220,'2019'!$F$10:$N$464,8,FALSE))*1000,#N/A)</f>
        <v>0.35061474451872282</v>
      </c>
      <c r="AD220" s="196">
        <f>IFERROR((VLOOKUP($A220,'20 21'!$F$10:$M$408,4,FALSE)/VLOOKUP($A220,'2020'!$F$10:$N$469,8,FALSE))*1000,#N/A)</f>
        <v>0.93668917842992161</v>
      </c>
      <c r="AE220" s="196">
        <f>IFERROR((VLOOKUP($A220,'21 22'!$F$10:$M$408,4,FALSE)/VLOOKUP($A220,'2021'!$F$10:$N$469,8,FALSE))*1000,#N/A)</f>
        <v>0.2336803486510802</v>
      </c>
      <c r="AF220" s="196">
        <f>IFERROR((VLOOKUP($A220,'22 23'!$F$10:$M$408,4,FALSE)/VLOOKUP($A220,'2022'!$F$10:$N$469,8,FALSE))*1000,#N/A)</f>
        <v>0.69962686567164178</v>
      </c>
      <c r="AG220" s="196">
        <f>IFERROR((VLOOKUP($A220,'23 24'!$F$7:$M$408,4,FALSE)/VLOOKUP($A220,'2023'!$C$7:$N$469,9,FALSE))*1000,#N/A)</f>
        <v>0.46564689995576358</v>
      </c>
      <c r="AI220" s="196" t="e">
        <f>IFERROR((VLOOKUP($A220,'0910'!$F$10:$L$433,5,FALSE)/VLOOKUP($A220,'2010'!$C$5:$K$611,9,FALSE))*1000,#N/A)</f>
        <v>#N/A</v>
      </c>
      <c r="AJ220" s="196" t="e">
        <f>IFERROR((VLOOKUP($A220,'1011'!$F$10:$L$433,5,FALSE)/VLOOKUP($A220,'2011'!$C$5:$K$611,9,FALSE))*1000,#N/A)</f>
        <v>#N/A</v>
      </c>
      <c r="AK220" s="196">
        <f>IFERROR((VLOOKUP($A220,'1112'!$F$10:$L$408,5,FALSE)/VLOOKUP($A220,'2012'!$F$10:$M$460,8,FALSE))*1000,#N/A)</f>
        <v>0.12093360744951022</v>
      </c>
      <c r="AL220" s="196">
        <f>IFERROR((VLOOKUP($A220,'1213'!$F$10:$L$408,5,FALSE)/VLOOKUP($A220,'2013'!$F$10:$M$460,8,FALSE))*1000,#N/A)</f>
        <v>0.36066362106275546</v>
      </c>
      <c r="AM220" s="196">
        <f>IFERROR((VLOOKUP($A220,'1314'!$F$10:$L$408,5,FALSE)/VLOOKUP($A220,'2014'!$F$10:$M$460,8,FALSE))*1000,#N/A)</f>
        <v>0</v>
      </c>
      <c r="AN220" s="196">
        <f>IFERROR((VLOOKUP($A220,'1415'!$F$10:$L$408,5,FALSE)/VLOOKUP($A220,'2015'!$F$10:$M$460,8,FALSE))*1000,#N/A)</f>
        <v>0.35808068751492006</v>
      </c>
      <c r="AO220" s="196">
        <f>IFERROR((VLOOKUP($A220,'1516'!$F$10:$L$408,5,FALSE)/VLOOKUP($A220,'2016'!$F$10:$M$460,8,FALSE))*1000,#N/A)</f>
        <v>0.11863803535413453</v>
      </c>
      <c r="AP220" s="196">
        <f>IFERROR((VLOOKUP($A220,'1617'!$F$10:$L$408,5,FALSE)/VLOOKUP($A220,'2017'!$F$10:$M$460,8,FALSE))*1000,#N/A)</f>
        <v>0</v>
      </c>
      <c r="AQ220" s="196">
        <f>IFERROR((VLOOKUP($A220,'1718'!$F$10:$L$408,5,FALSE)/VLOOKUP($A220,'2018'!$F$10:$N$460,9,FALSE))*1000,#N/A)</f>
        <v>0</v>
      </c>
      <c r="AR220" s="196">
        <f>IFERROR((VLOOKUP($A220,'1819'!$F$10:$L$408,5,FALSE)/VLOOKUP($A220,'2018'!$F$10:$N$460,9,FALSE))*1000,#N/A)</f>
        <v>0</v>
      </c>
      <c r="AS220" s="196">
        <f>IFERROR((VLOOKUP($A220,'1920'!$F$10:$L$408,5,FALSE)/VLOOKUP($A220,'2019'!$F$10:$N$464,8,FALSE))*1000,#N/A)</f>
        <v>0</v>
      </c>
      <c r="AT220" s="196">
        <f>IFERROR((VLOOKUP($A220,'20 21'!$F$10:$L$408,5,FALSE)/VLOOKUP($A220,'2020'!$F$10:$N$469,8,FALSE))*1000,#N/A)</f>
        <v>0</v>
      </c>
      <c r="AU220" s="196">
        <f>IFERROR((VLOOKUP($A220,'21 22'!$F$10:$L$408,5,FALSE)/VLOOKUP($A220,'2021'!$F$10:$N$469,8,FALSE))*1000,#N/A)</f>
        <v>0.1168401743255401</v>
      </c>
      <c r="AV220" s="196">
        <f>IFERROR((VLOOKUP($A220,'22 23'!$F$10:$L$408,5,FALSE)/VLOOKUP($A220,'2022'!$F$10:$N$469,8,FALSE))*1000,#N/A)</f>
        <v>0</v>
      </c>
      <c r="AW220" s="196">
        <f>IFERROR((VLOOKUP($A220,'23 24'!$F$7:$M$408,5,FALSE)/VLOOKUP($A220,'2023'!$C$7:$N$469,9,FALSE))*1000,#N/A)</f>
        <v>0</v>
      </c>
      <c r="AY220" s="196" t="e">
        <f>IFERROR((VLOOKUP($A220,'0910'!$F$10:$L$433,6,FALSE)/VLOOKUP($A220,'2010'!$C$5:$K$611,9,FALSE))*1000,#N/A)</f>
        <v>#N/A</v>
      </c>
      <c r="AZ220" s="196" t="e">
        <f>IFERROR((VLOOKUP($A220,'1011'!$F$10:$L$433,6,FALSE)/VLOOKUP($A220,'2011'!$C$5:$K$611,9,FALSE))*1000,#N/A)</f>
        <v>#N/A</v>
      </c>
      <c r="BA220" s="196">
        <f>IFERROR((VLOOKUP($A220,'1112'!$F$10:$L$408,6,FALSE)/VLOOKUP($A220,'2012'!$F$10:$M$460,8,FALSE))*1000,#N/A)</f>
        <v>0</v>
      </c>
      <c r="BB220" s="196">
        <f>IFERROR((VLOOKUP($A220,'1213'!$F$10:$L$408,6,FALSE)/VLOOKUP($A220,'2013'!$F$10:$M$460,8,FALSE))*1000,#N/A)</f>
        <v>0</v>
      </c>
      <c r="BC220" s="196">
        <f>IFERROR((VLOOKUP($A220,'1314'!$F$10:$L$408,6,FALSE)/VLOOKUP($A220,'2014'!$F$10:$M$460,8,FALSE))*1000,#N/A)</f>
        <v>0</v>
      </c>
      <c r="BD220" s="196">
        <f>IFERROR((VLOOKUP($A220,'1415'!$F$10:$L$408,6,FALSE)/VLOOKUP($A220,'2015'!$F$10:$M$460,8,FALSE))*1000,#N/A)</f>
        <v>0</v>
      </c>
      <c r="BE220" s="196">
        <f>IFERROR((VLOOKUP($A220,'1516'!$F$10:$L$408,6,FALSE)/VLOOKUP($A220,'2016'!$F$10:$M$460,8,FALSE))*1000,#N/A)</f>
        <v>0</v>
      </c>
      <c r="BF220" s="196">
        <f>IFERROR((VLOOKUP($A220,'1617'!$F$10:$L$408,6,FALSE)/VLOOKUP($A220,'2017'!$F$10:$M$460,8,FALSE))*1000,#N/A)</f>
        <v>0</v>
      </c>
      <c r="BG220" s="196">
        <f>IFERROR((VLOOKUP($A220,'1718'!$F$10:$L$408,6,FALSE)/VLOOKUP($A220,'2018'!$F$10:$N$460,9,FALSE))*1000,#N/A)</f>
        <v>0</v>
      </c>
      <c r="BH220" s="196">
        <f>IFERROR((VLOOKUP($A220,'1819'!$F$10:$L$408,6,FALSE)/VLOOKUP($A220,'2018'!$F$10:$N$460,9,FALSE))*1000,#N/A)</f>
        <v>0</v>
      </c>
      <c r="BI220" s="196">
        <f>IFERROR((VLOOKUP($A220,'1920'!$F$10:$L$408,6,FALSE)/VLOOKUP($A220,'2019'!$F$10:$N$464,8,FALSE))*1000,#N/A)</f>
        <v>0.11687158150624094</v>
      </c>
      <c r="BJ220" s="196">
        <f>IFERROR((VLOOKUP($A220,'20 21'!$F$10:$L$408,6,FALSE)/VLOOKUP($A220,'2020'!$F$10:$N$469,8,FALSE))*1000,#N/A)</f>
        <v>0</v>
      </c>
      <c r="BK220" s="196">
        <f>IFERROR((VLOOKUP($A220,'21 22'!$F$10:$L$408,6,FALSE)/VLOOKUP($A220,'2021'!$F$10:$N$469,8,FALSE))*1000,#N/A)</f>
        <v>0</v>
      </c>
      <c r="BL220" s="196">
        <f>IFERROR((VLOOKUP($A220,'22 23'!$F$10:$L$408,6,FALSE)/VLOOKUP($A220,'2022'!$F$10:$N$469,8,FALSE))*1000,#N/A)</f>
        <v>0</v>
      </c>
      <c r="BM220" s="196">
        <f>IFERROR((VLOOKUP($A220,'23 24'!$F$7:$M$408,6,FALSE)/VLOOKUP($A220,'2023'!$C$7:$N$469,9,FALSE))*1000,#N/A)</f>
        <v>0</v>
      </c>
      <c r="BO220" s="196" t="e">
        <f>IFERROR((VLOOKUP($A220,'0910'!$F$10:$L$433,7,FALSE)/VLOOKUP($A220,'2010'!$C$5:$K$611,9,FALSE))*1000,#N/A)</f>
        <v>#N/A</v>
      </c>
      <c r="BP220" s="196" t="e">
        <f>IFERROR((VLOOKUP($A220,'1011'!$F$10:$L$433,7,FALSE)/VLOOKUP($A220,'2011'!$C$5:$K$611,9,FALSE))*1000,#N/A)</f>
        <v>#N/A</v>
      </c>
      <c r="BQ220" s="196">
        <f>IFERROR((VLOOKUP($A220,'1112'!$F$10:$L$408,7,FALSE)/VLOOKUP($A220,'2012'!$F$10:$M$460,8,FALSE))*1000,#N/A)</f>
        <v>1.9349377191921635</v>
      </c>
      <c r="BR220" s="196">
        <f>IFERROR((VLOOKUP($A220,'1213'!$F$10:$L$408,7,FALSE)/VLOOKUP($A220,'2013'!$F$10:$M$460,8,FALSE))*1000,#N/A)</f>
        <v>1.9235393123346958</v>
      </c>
      <c r="BS220" s="196">
        <f>IFERROR((VLOOKUP($A220,'1314'!$F$10:$L$408,7,FALSE)/VLOOKUP($A220,'2014'!$F$10:$M$460,8,FALSE))*1000,#N/A)</f>
        <v>1.0773282259995212</v>
      </c>
      <c r="BT220" s="196">
        <f>IFERROR((VLOOKUP($A220,'1415'!$F$10:$L$408,7,FALSE)/VLOOKUP($A220,'2015'!$F$10:$M$460,8,FALSE))*1000,#N/A)</f>
        <v>2.0291238959178801</v>
      </c>
      <c r="BU220" s="196">
        <f>IFERROR((VLOOKUP($A220,'1516'!$F$10:$L$408,7,FALSE)/VLOOKUP($A220,'2016'!$F$10:$M$460,8,FALSE))*1000,#N/A)</f>
        <v>1.3050183888954798</v>
      </c>
      <c r="BV220" s="196">
        <f>IFERROR((VLOOKUP($A220,'1617'!$F$10:$L$408,7,FALSE)/VLOOKUP($A220,'2017'!$F$10:$M$460,8,FALSE))*1000,#N/A)</f>
        <v>1.8876828692779615</v>
      </c>
      <c r="BW220" s="196">
        <f>IFERROR((VLOOKUP($A220,'1718'!$F$10:$L$408,7,FALSE)/VLOOKUP($A220,'2018'!$F$10:$N$460,9,FALSE))*1000,#N/A)</f>
        <v>0.46981442330279544</v>
      </c>
      <c r="BX220" s="196">
        <f>IFERROR((VLOOKUP($A220,'1819'!$F$10:$L$408,7,FALSE)/VLOOKUP($A220,'2018'!$F$10:$N$460,9,FALSE))*1000,#N/A)</f>
        <v>0.46981442330279544</v>
      </c>
      <c r="BY220" s="196">
        <f>IFERROR((VLOOKUP($A220,'1920'!$F$10:$L$408,7,FALSE)/VLOOKUP($A220,'2019'!$F$10:$N$464,8,FALSE))*1000,#N/A)</f>
        <v>0.46748632602496376</v>
      </c>
      <c r="BZ220" s="196">
        <f>IFERROR((VLOOKUP($A220,'20 21'!$F$10:$L$408,7,FALSE)/VLOOKUP($A220,'2020'!$F$10:$N$469,8,FALSE))*1000,#N/A)</f>
        <v>0.93668917842992161</v>
      </c>
      <c r="CA220" s="196">
        <f>IFERROR((VLOOKUP($A220,'21 22'!$F$10:$L$408,7,FALSE)/VLOOKUP($A220,'2021'!$F$10:$N$469,8,FALSE))*1000,#N/A)</f>
        <v>0.4673606973021604</v>
      </c>
      <c r="CB220" s="196">
        <f>IFERROR((VLOOKUP($A220,'22 23'!$F$10:$L$408,7,FALSE)/VLOOKUP($A220,'2022'!$F$10:$N$469,8,FALSE))*1000,#N/A)</f>
        <v>0.69962686567164178</v>
      </c>
      <c r="CC220" s="196">
        <f>IFERROR((VLOOKUP($A220,'23 24'!$F$7:$M$408,7,FALSE)/VLOOKUP($A220,'2023'!$C$7:$N$469,9,FALSE))*1000,#N/A)</f>
        <v>0.46564689995576358</v>
      </c>
      <c r="CE220" s="198">
        <f>IFERROR((VLOOKUP($A220,'0910'!$F$10:$S$433,9,FALSE)/VLOOKUP($A220,'2010'!$C$5:$K$611,9,FALSE))*1000,#N/A)</f>
        <v>1.3395031660983925</v>
      </c>
      <c r="CF220" s="198">
        <f>IFERROR((VLOOKUP($A220,'1011'!$F$10:$S$433,10,FALSE)/VLOOKUP($A220,'2011'!$C$5:$K$611,9,FALSE))*1000,#N/A)</f>
        <v>1.8186226964112511</v>
      </c>
      <c r="CG220" s="198">
        <f>IFERROR((VLOOKUP($A220,'1112'!$F$10:$S$408,9,FALSE)/VLOOKUP($A220,'2012'!$F$10:$M$460,8,FALSE))*1000,#N/A)</f>
        <v>2.1768049340911837</v>
      </c>
      <c r="CH220" s="198">
        <f>IFERROR((VLOOKUP($A220,'1213'!$F$10:$S$408,9,FALSE)/VLOOKUP($A220,'2013'!$F$10:$M$460,8,FALSE))*1000,#N/A)</f>
        <v>3.4864150036066364</v>
      </c>
      <c r="CI220" s="198">
        <f>IFERROR((VLOOKUP($A220,'1314'!$F$10:$S$408,9,FALSE)/VLOOKUP($A220,'2014'!$F$10:$M$460,8,FALSE))*1000,#N/A)</f>
        <v>1.0773282259995212</v>
      </c>
      <c r="CJ220" s="198">
        <f>IFERROR((VLOOKUP($A220,'1415'!$F$10:$S$408,9,FALSE)/VLOOKUP($A220,'2015'!$F$10:$M$460,8,FALSE))*1000,#N/A)</f>
        <v>0.47744091668656002</v>
      </c>
      <c r="CK220" s="198">
        <f>IFERROR((VLOOKUP($A220,'1516'!$F$10:$S$408,9,FALSE)/VLOOKUP($A220,'2016'!$F$10:$M$460,8,FALSE))*1000,#N/A)</f>
        <v>1.3050183888954798</v>
      </c>
      <c r="CL220" s="198">
        <f>IFERROR((VLOOKUP($A220,'1617'!$F$10:$S$408,9,FALSE)/VLOOKUP($A220,'2017'!$F$10:$M$460,8,FALSE))*1000,#N/A)</f>
        <v>1.2977819726285984</v>
      </c>
      <c r="CM220" s="198">
        <f>IFERROR((VLOOKUP($A220,'1718'!$F$10:$S$408,9,FALSE)/VLOOKUP($A220,'2018'!$F$10:$N$460,9,FALSE))*1000,#N/A)</f>
        <v>1.9967112990368803</v>
      </c>
      <c r="CN220" s="198">
        <f>IFERROR((VLOOKUP($A220,'1819'!$F$10:$S$408,9,FALSE)/VLOOKUP($A220,'2018'!$F$10:$N$460,9,FALSE))*1000,#N/A)</f>
        <v>1.0570824524312896</v>
      </c>
      <c r="CO220" s="198">
        <f>IFERROR((VLOOKUP($A220,'1920'!$F$10:$S$408,9,FALSE)/VLOOKUP($A220,'2019'!$F$10:$N$464,8,FALSE))*1000,#N/A)</f>
        <v>0.93497265204992752</v>
      </c>
      <c r="CP220" s="198">
        <f>IFERROR((VLOOKUP($A220,'20 21'!$F$10:$S$408,9,FALSE)/VLOOKUP($A220,'2020'!$F$10:$N$469,8,FALSE))*1000,#N/A)</f>
        <v>0.70251688382244126</v>
      </c>
      <c r="CQ220" s="198">
        <f>IFERROR((VLOOKUP($A220,'21 22'!$F$10:$S$408,9,FALSE)/VLOOKUP($A220,'2021'!$F$10:$N$469,8,FALSE))*1000,#N/A)</f>
        <v>0.2336803486510802</v>
      </c>
      <c r="CR220" s="198">
        <f>IFERROR((VLOOKUP($A220,'22 23'!$F$10:$S$408,9,FALSE)/VLOOKUP($A220,'2022'!$F$10:$N$469,8,FALSE))*1000,#N/A)</f>
        <v>4.6641791044776113</v>
      </c>
      <c r="CS220" s="196">
        <f>IFERROR((VLOOKUP($A220,'23 24'!$F$7:$S$408,9,FALSE)/VLOOKUP($A220,'2023'!$C$7:$N$469,9,FALSE))*1000,#N/A)</f>
        <v>0.69847034993364532</v>
      </c>
      <c r="CU220" s="198" t="e">
        <f>IFERROR((VLOOKUP($A220,'0910'!$F$10:$S$433,10,FALSE)/VLOOKUP($A220,'2010'!$C$5:$K$611,9,FALSE))*1000,#N/A)</f>
        <v>#N/A</v>
      </c>
      <c r="CV220" s="198" t="e">
        <f>IFERROR((VLOOKUP($A220,'1011'!$F$10:$S$433,11,FALSE)/VLOOKUP($A220,'2011'!$C$5:$K$611,9,FALSE))*1000,#N/A)</f>
        <v>#N/A</v>
      </c>
      <c r="CW220" s="198">
        <f>IFERROR((VLOOKUP($A220,'1112'!$F$10:$S$408,10,FALSE)/VLOOKUP($A220,'2012'!$F$10:$M$460,8,FALSE))*1000,#N/A)</f>
        <v>0.48373442979804088</v>
      </c>
      <c r="CX220" s="198">
        <f>IFERROR((VLOOKUP($A220,'1213'!$F$10:$S$408,10,FALSE)/VLOOKUP($A220,'2013'!$F$10:$M$460,8,FALSE))*1000,#N/A)</f>
        <v>0.12022120702091849</v>
      </c>
      <c r="CY220" s="198">
        <f>IFERROR((VLOOKUP($A220,'1314'!$F$10:$S$408,10,FALSE)/VLOOKUP($A220,'2014'!$F$10:$M$460,8,FALSE))*1000,#N/A)</f>
        <v>1.5561407708881974</v>
      </c>
      <c r="CZ220" s="198">
        <f>IFERROR((VLOOKUP($A220,'1415'!$F$10:$S$408,10,FALSE)/VLOOKUP($A220,'2015'!$F$10:$M$460,8,FALSE))*1000,#N/A)</f>
        <v>0</v>
      </c>
      <c r="DA220" s="198">
        <f>IFERROR((VLOOKUP($A220,'1516'!$F$10:$S$408,10,FALSE)/VLOOKUP($A220,'2016'!$F$10:$M$460,8,FALSE))*1000,#N/A)</f>
        <v>0.35591410606240365</v>
      </c>
      <c r="DB220" s="198">
        <f>IFERROR((VLOOKUP($A220,'1617'!$F$10:$S$408,10,FALSE)/VLOOKUP($A220,'2017'!$F$10:$M$460,8,FALSE))*1000,#N/A)</f>
        <v>0.35394053798961778</v>
      </c>
      <c r="DC220" s="198">
        <f>IFERROR((VLOOKUP($A220,'1718'!$F$10:$S$408,10,FALSE)/VLOOKUP($A220,'2018'!$F$10:$N$460,9,FALSE))*1000,#N/A)</f>
        <v>0.11745360582569886</v>
      </c>
      <c r="DD220" s="198">
        <f>IFERROR((VLOOKUP($A220,'1819'!$F$10:$S$408,10,FALSE)/VLOOKUP($A220,'2018'!$F$10:$N$460,9,FALSE))*1000,#N/A)</f>
        <v>0.35236081747709658</v>
      </c>
      <c r="DE220" s="198">
        <f>IFERROR((VLOOKUP($A220,'1920'!$F$10:$S$408,10,FALSE)/VLOOKUP($A220,'2019'!$F$10:$N$464,8,FALSE))*1000,#N/A)</f>
        <v>0</v>
      </c>
      <c r="DF220" s="198">
        <f>IFERROR((VLOOKUP($A220,'20 21'!$F$10:$S$408,10,FALSE)/VLOOKUP($A220,'2020'!$F$10:$N$469,8,FALSE))*1000,#N/A)</f>
        <v>0</v>
      </c>
      <c r="DG220" s="198">
        <f>IFERROR((VLOOKUP($A220,'21 22'!$F$10:$S$408,10,FALSE)/VLOOKUP($A220,'2021'!$F$10:$N$469,8,FALSE))*1000,#N/A)</f>
        <v>0</v>
      </c>
      <c r="DH220" s="198">
        <f>IFERROR((VLOOKUP($A220,'22 23'!$F$10:$S$408,10,FALSE)/VLOOKUP($A220,'2022'!$F$10:$N$469,8,FALSE))*1000,#N/A)</f>
        <v>0</v>
      </c>
      <c r="DI220" s="196">
        <f>IFERROR((VLOOKUP($A220,'23 24'!$F$7:$S$408,10,FALSE)/VLOOKUP($A220,'2023'!$C$7:$N$469,9,FALSE))*1000,#N/A)</f>
        <v>0.1164117249889409</v>
      </c>
      <c r="DK220" s="198" t="e">
        <f>IFERROR((VLOOKUP($A220,'0910'!$F$10:$S$433,11,FALSE)/VLOOKUP($A220,'2010'!$C$5:$K$611,9,FALSE))*1000,#N/A)</f>
        <v>#N/A</v>
      </c>
      <c r="DL220" s="198" t="e">
        <f>IFERROR((VLOOKUP($A220,'1011'!$F$10:$S$433,12,FALSE)/VLOOKUP($A220,'2011'!$C$5:$K$611,9,FALSE))*1000,#N/A)</f>
        <v>#N/A</v>
      </c>
      <c r="DM220" s="198">
        <f>IFERROR((VLOOKUP($A220,'1112'!$F$10:$S$408,11,FALSE)/VLOOKUP($A220,'2012'!$F$10:$M$460,8,FALSE))*1000,#N/A)</f>
        <v>0</v>
      </c>
      <c r="DN220" s="198">
        <f>IFERROR((VLOOKUP($A220,'1213'!$F$10:$S$408,11,FALSE)/VLOOKUP($A220,'2013'!$F$10:$M$460,8,FALSE))*1000,#N/A)</f>
        <v>0</v>
      </c>
      <c r="DO220" s="198">
        <f>IFERROR((VLOOKUP($A220,'1314'!$F$10:$S$408,11,FALSE)/VLOOKUP($A220,'2014'!$F$10:$M$460,8,FALSE))*1000,#N/A)</f>
        <v>0</v>
      </c>
      <c r="DP220" s="198">
        <f>IFERROR((VLOOKUP($A220,'1415'!$F$10:$S$408,11,FALSE)/VLOOKUP($A220,'2015'!$F$10:$M$460,8,FALSE))*1000,#N/A)</f>
        <v>0</v>
      </c>
      <c r="DQ220" s="198">
        <f>IFERROR((VLOOKUP($A220,'1516'!$F$10:$S$408,11,FALSE)/VLOOKUP($A220,'2016'!$F$10:$M$460,8,FALSE))*1000,#N/A)</f>
        <v>0</v>
      </c>
      <c r="DR220" s="198">
        <f>IFERROR((VLOOKUP($A220,'1617'!$F$10:$S$408,11,FALSE)/VLOOKUP($A220,'2017'!$F$10:$M$460,8,FALSE))*1000,#N/A)</f>
        <v>0</v>
      </c>
      <c r="DS220" s="198">
        <f>IFERROR((VLOOKUP($A220,'1718'!$F$10:$S$408,11,FALSE)/VLOOKUP($A220,'2018'!$F$10:$N$460,9,FALSE))*1000,#N/A)</f>
        <v>0</v>
      </c>
      <c r="DT220" s="198">
        <f>IFERROR((VLOOKUP($A220,'1819'!$F$10:$S$408,11,FALSE)/VLOOKUP($A220,'2018'!$F$10:$N$460,9,FALSE))*1000,#N/A)</f>
        <v>0.11745360582569886</v>
      </c>
      <c r="DU220" s="198">
        <f>IFERROR((VLOOKUP($A220,'1920'!$F$10:$S$408,11,FALSE)/VLOOKUP($A220,'2019'!$F$10:$N$464,8,FALSE))*1000,#N/A)</f>
        <v>0.11687158150624094</v>
      </c>
      <c r="DV220" s="198">
        <f>IFERROR((VLOOKUP($A220,'20 21'!$F$10:$S$408,11,FALSE)/VLOOKUP($A220,'2020'!$F$10:$N$469,8,FALSE))*1000,#N/A)</f>
        <v>0</v>
      </c>
      <c r="DW220" s="198">
        <f>IFERROR((VLOOKUP($A220,'21 22'!$F$10:$S$408,11,FALSE)/VLOOKUP($A220,'2021'!$F$10:$N$469,8,FALSE))*1000,#N/A)</f>
        <v>0</v>
      </c>
      <c r="DX220" s="198">
        <f>IFERROR((VLOOKUP($A220,'22 23'!$F$10:$S$408,11,FALSE)/VLOOKUP($A220,'2022'!$F$10:$N$469,8,FALSE))*1000,#N/A)</f>
        <v>0.2332089552238806</v>
      </c>
      <c r="DY220" s="196">
        <f>IFERROR((VLOOKUP($A220,'23 24'!$F$7:$S$408,11,FALSE)/VLOOKUP($A220,'2023'!$C$7:$N$469,9,FALSE))*1000,#N/A)</f>
        <v>0</v>
      </c>
      <c r="EA220" s="198" t="e">
        <f>IFERROR((VLOOKUP($A220,'0910'!$F$10:$S$433,12,FALSE)/VLOOKUP($A220,'2010'!$C$5:$K$611,9,FALSE))*1000,#N/A)</f>
        <v>#N/A</v>
      </c>
      <c r="EB220" s="198" t="e">
        <f>IFERROR((VLOOKUP($A220,'1011'!$F$10:$S$433,13,FALSE)/VLOOKUP($A220,'2011'!$C$5:$K$611,9,FALSE))*1000,#N/A)</f>
        <v>#N/A</v>
      </c>
      <c r="EC220" s="198">
        <f>IFERROR((VLOOKUP($A220,'1112'!$F$10:$S$408,12,FALSE)/VLOOKUP($A220,'2012'!$F$10:$M$460,8,FALSE))*1000,#N/A)</f>
        <v>2.6605393638892245</v>
      </c>
      <c r="ED220" s="198">
        <f>IFERROR((VLOOKUP($A220,'1213'!$F$10:$S$408,12,FALSE)/VLOOKUP($A220,'2013'!$F$10:$M$460,8,FALSE))*1000,#N/A)</f>
        <v>3.6066362106275549</v>
      </c>
      <c r="EE220" s="198">
        <f>IFERROR((VLOOKUP($A220,'1314'!$F$10:$S$408,12,FALSE)/VLOOKUP($A220,'2014'!$F$10:$M$460,8,FALSE))*1000,#N/A)</f>
        <v>2.6334689968877187</v>
      </c>
      <c r="EF220" s="198">
        <f>IFERROR((VLOOKUP($A220,'1415'!$F$10:$S$408,12,FALSE)/VLOOKUP($A220,'2015'!$F$10:$M$460,8,FALSE))*1000,#N/A)</f>
        <v>0.47744091668656002</v>
      </c>
      <c r="EG220" s="198">
        <f>IFERROR((VLOOKUP($A220,'1516'!$F$10:$S$408,12,FALSE)/VLOOKUP($A220,'2016'!$F$10:$M$460,8,FALSE))*1000,#N/A)</f>
        <v>1.6609324949578834</v>
      </c>
      <c r="EH220" s="198">
        <f>IFERROR((VLOOKUP($A220,'1617'!$F$10:$S$408,12,FALSE)/VLOOKUP($A220,'2017'!$F$10:$M$460,8,FALSE))*1000,#N/A)</f>
        <v>1.6517225106182161</v>
      </c>
      <c r="EI220" s="198">
        <f>IFERROR((VLOOKUP($A220,'1718'!$F$10:$S$408,12,FALSE)/VLOOKUP($A220,'2018'!$F$10:$N$460,9,FALSE))*1000,#N/A)</f>
        <v>2.1141649048625792</v>
      </c>
      <c r="EJ220" s="198">
        <f>IFERROR((VLOOKUP($A220,'1819'!$F$10:$S$408,12,FALSE)/VLOOKUP($A220,'2018'!$F$10:$N$460,9,FALSE))*1000,#N/A)</f>
        <v>1.5268968757340851</v>
      </c>
      <c r="EK220" s="198">
        <f>IFERROR((VLOOKUP($A220,'1920'!$F$10:$S$408,12,FALSE)/VLOOKUP($A220,'2019'!$F$10:$N$464,8,FALSE))*1000,#N/A)</f>
        <v>1.0518442335561684</v>
      </c>
      <c r="EL220" s="198">
        <f>IFERROR((VLOOKUP($A220,'20 21'!$F$10:$S$408,12,FALSE)/VLOOKUP($A220,'2020'!$F$10:$N$469,8,FALSE))*1000,#N/A)</f>
        <v>0.70251688382244126</v>
      </c>
      <c r="EM220" s="198">
        <f>IFERROR((VLOOKUP($A220,'21 22'!$F$10:$S$408,12,FALSE)/VLOOKUP($A220,'2021'!$F$10:$N$469,8,FALSE))*1000,#N/A)</f>
        <v>0.2336803486510802</v>
      </c>
      <c r="EN220" s="198">
        <f>IFERROR((VLOOKUP($A220,'22 23'!$F$10:$S$408,12,FALSE)/VLOOKUP($A220,'2022'!$F$10:$N$469,8,FALSE))*1000,#N/A)</f>
        <v>4.7807835820895521</v>
      </c>
      <c r="EO220" s="196">
        <f>IFERROR((VLOOKUP($A220,'23 24'!$F$7:$S$408,12,FALSE)/VLOOKUP($A220,'2023'!$C$7:$N$469,9,FALSE))*1000,#N/A)</f>
        <v>0.81488207492258624</v>
      </c>
    </row>
    <row r="221" spans="1:145" x14ac:dyDescent="0.3">
      <c r="A221" t="s">
        <v>1056</v>
      </c>
      <c r="B221" t="s">
        <v>1742</v>
      </c>
      <c r="C221" t="str">
        <f>IF(VLOOKUP($A221,'0910'!$F$10:$L$433,1,FALSE)=VLOOKUP($A221,'2010'!$C$5:$K$611,1,FALSE),VLOOKUP($A221,'0910'!$F$10:$L$433,1,FALSE),FALSE)</f>
        <v>Richmondshire</v>
      </c>
      <c r="D221" t="str">
        <f>IF(VLOOKUP($A221,'1011'!$F$10:$L$433,1,FALSE)=VLOOKUP($A221,'2011'!$C$5:$K$611,1,FALSE),VLOOKUP($A221,'1011'!$F$10:$L$433,1,FALSE),FALSE)</f>
        <v>Richmondshire</v>
      </c>
      <c r="E221" t="str">
        <f>IF(VLOOKUP(A221,'1112'!$F$10:$L$408,1,FALSE)=VLOOKUP(A221,'2012'!$F$10:$M$460,1,FALSE),VLOOKUP(A221,'1112'!$F$10:$L$408,1,FALSE),FALSE)</f>
        <v>Richmondshire</v>
      </c>
      <c r="F221" t="str">
        <f>IF(VLOOKUP($A221,'1213'!$F$10:$L$408,1,FALSE)=VLOOKUP($A221,'2013'!$F$10:$M$460,1,FALSE),VLOOKUP($A221,'1213'!$F$10:$L$408,1,FALSE),FALSE)</f>
        <v>Richmondshire</v>
      </c>
      <c r="G221" t="str">
        <f>IF(VLOOKUP($A221,'1314'!$F$10:$L$408,1,FALSE)=VLOOKUP($A221,'2014'!$F$10:$M$460,1,FALSE),VLOOKUP($A221,'1314'!$F$10:$L$408,1,FALSE),FALSE)</f>
        <v>Richmondshire</v>
      </c>
      <c r="H221" t="str">
        <f>IF(VLOOKUP($A221,'1415'!$F$10:$L$408,1,FALSE)=VLOOKUP($A221,'2015'!$F$10:$M$460,1,FALSE),VLOOKUP($A221,'1415'!$F$10:$L$408,1,FALSE),FALSE)</f>
        <v>Richmondshire</v>
      </c>
      <c r="I221" t="str">
        <f>IF(VLOOKUP($A221,'1516'!$F$10:$L$408,1,FALSE)=VLOOKUP($A221,'2015'!$F$10:$M$460,1,FALSE),VLOOKUP($A221,'1516'!$F$10:$L$408,1,FALSE),FALSE)</f>
        <v>Richmondshire</v>
      </c>
      <c r="J221" t="str">
        <f>IF(VLOOKUP($A221,'1617'!$F$10:$L$408,1,FALSE)=VLOOKUP($A221,'2016'!$F$10:$M$460,1,FALSE),VLOOKUP($A221,'1617'!$F$10:$L$408,1,FALSE),FALSE)</f>
        <v>Richmondshire</v>
      </c>
      <c r="K221" t="str">
        <f>IF(VLOOKUP($A221,'1718'!$F$10:$M$408,1,FALSE)=VLOOKUP($A221,'2017'!$F$10:$M$460,1,FALSE),VLOOKUP($A221,'1718'!$F$10:$M$408,1,FALSE),FALSE)</f>
        <v>Richmondshire</v>
      </c>
      <c r="L221" t="str">
        <f>IF(VLOOKUP($A221,'1819'!$F$10:$M$408,1,FALSE)=VLOOKUP($A221,'2018'!$F$10:$M$460,1,FALSE),VLOOKUP($A221,'1819'!$F$10:$M$408,1,FALSE),FALSE)</f>
        <v>Richmondshire</v>
      </c>
      <c r="M221" t="str">
        <f>IF(VLOOKUP($A221,'1920'!$F$10:$M$408,1,FALSE)=VLOOKUP($A221,'2019'!$F$10:$M$464,1,FALSE),VLOOKUP($A221,'1920'!$F$10:$M$408,1,FALSE),FALSE)</f>
        <v>Richmondshire</v>
      </c>
      <c r="N221" t="str">
        <f>IF(VLOOKUP($A221,'20 21'!$F$10:$N$408,1,FALSE)=VLOOKUP($A221,'2020'!$F$10:$O$468,1,FALSE),VLOOKUP($A221,'20 21'!$F$10:$N$408,1,FALSE),FALSE)</f>
        <v>Richmondshire</v>
      </c>
      <c r="O221" t="str">
        <f>IF(VLOOKUP($A221,'21 22'!$F$10:$N$408,1,FALSE)=VLOOKUP($A221,'2021'!$F$10:$O$471,1,FALSE),VLOOKUP($A221,'21 22'!$F$10:$N$408,1,FALSE),FALSE)</f>
        <v>Richmondshire</v>
      </c>
      <c r="P221" t="str">
        <f>IF(VLOOKUP($A221,'22 23'!$F$10:$N$408,1,FALSE)=VLOOKUP($A221,'2022'!$F$10:$O$468,1,FALSE),VLOOKUP($A221,'22 23'!$F$10:$N$408,1,FALSE),FALSE)</f>
        <v>Richmondshire</v>
      </c>
      <c r="Q221" t="e">
        <f>IF(VLOOKUP($A221,'23 24'!$F$7:$N$408,1,FALSE)=VLOOKUP($A221,'2023'!$C$7:$O$468,1,FALSE),VLOOKUP($A221,'23 24'!$F$7:$N$408,1,FALSE),FALSE)</f>
        <v>#N/A</v>
      </c>
      <c r="S221" s="196">
        <f>IFERROR((VLOOKUP($A221,'0910'!$F$10:$L$433,4,FALSE)/VLOOKUP($A221,'2010'!$C$5:$K$611,9,FALSE))*1000,#N/A)</f>
        <v>2.206531332744925</v>
      </c>
      <c r="T221" s="196">
        <f>IFERROR((VLOOKUP($A221,'1011'!$F$10:$L$433,4,FALSE)/VLOOKUP($A221,'2011'!$C$5:$K$611,9,FALSE))*1000,#N/A)</f>
        <v>0.87719298245614041</v>
      </c>
      <c r="U221" s="196">
        <f>IFERROR((VLOOKUP($A221,'1112'!$F$10:$L$408,4,FALSE)/VLOOKUP($A221,'2012'!$F$10:$M$460,8,FALSE))*1000,#N/A)</f>
        <v>1.7398869073510221</v>
      </c>
      <c r="V221" s="196">
        <f>IFERROR((VLOOKUP($A221,'1213'!$F$10:$L$408,4,FALSE)/VLOOKUP($A221,'2013'!$F$10:$M$460,8,FALSE))*1000,#N/A)</f>
        <v>1.7331022530329288</v>
      </c>
      <c r="W221" s="196">
        <f>IFERROR((VLOOKUP($A221,'1314'!$F$10:$L$408,4,FALSE)/VLOOKUP($A221,'2014'!$F$10:$M$460,8,FALSE))*1000,#N/A)</f>
        <v>3.0185424752048298</v>
      </c>
      <c r="X221" s="196">
        <f>IFERROR((VLOOKUP($A221,'1415'!$F$10:$L$408,4,FALSE)/VLOOKUP($A221,'2015'!$F$10:$M$460,8,FALSE))*1000,#N/A)</f>
        <v>3.8610038610038613</v>
      </c>
      <c r="Y221" s="196">
        <f>IFERROR((VLOOKUP($A221,'1516'!$F$10:$L$408,4,FALSE)/VLOOKUP($A221,'2016'!$F$10:$M$460,8,FALSE))*1000,#N/A)</f>
        <v>5.9701492537313436</v>
      </c>
      <c r="Z221" s="196">
        <f>IFERROR((VLOOKUP($A221,'1617'!$F$10:$L$408,4,FALSE)/VLOOKUP($A221,'2017'!$F$10:$M$460,8,FALSE))*1000,#N/A)</f>
        <v>7.5917334458034578</v>
      </c>
      <c r="AA221" s="196">
        <f>IFERROR((VLOOKUP($A221,'1718'!$F$10:$L$408,4,FALSE)/VLOOKUP($A221,'2018'!$F$10:$N$460,9,FALSE))*1000,#N/A)</f>
        <v>3.3347228011671532</v>
      </c>
      <c r="AB221" s="196">
        <f>IFERROR((VLOOKUP($A221,'1819'!$F$10:$L$408,4,FALSE)/VLOOKUP($A221,'2018'!$F$10:$N$460,9,FALSE))*1000,#N/A)</f>
        <v>2.0842017507294708</v>
      </c>
      <c r="AC221" s="196">
        <f>IFERROR((VLOOKUP($A221,'1920'!$F$10:$L$408,4,FALSE)/VLOOKUP($A221,'2019'!$F$10:$N$464,8,FALSE))*1000,#N/A)</f>
        <v>0.82678792889623809</v>
      </c>
      <c r="AD221" s="196">
        <f>IFERROR((VLOOKUP($A221,'20 21'!$F$10:$M$408,4,FALSE)/VLOOKUP($A221,'2020'!$F$10:$N$469,8,FALSE))*1000,#N/A)</f>
        <v>1.6960147892489623</v>
      </c>
      <c r="AE221" s="196">
        <f>IFERROR((VLOOKUP($A221,'21 22'!$F$10:$M$408,4,FALSE)/VLOOKUP($A221,'2021'!$F$10:$N$469,8,FALSE))*1000,#N/A)</f>
        <v>2.5412960609911055</v>
      </c>
      <c r="AF221" s="196">
        <f>IFERROR((VLOOKUP($A221,'22 23'!$F$10:$M$408,4,FALSE)/VLOOKUP($A221,'2022'!$F$10:$N$469,8,FALSE))*1000,#N/A)</f>
        <v>6.759896911572099</v>
      </c>
      <c r="AG221" s="196" t="e">
        <f>IFERROR((VLOOKUP($A221,'23 24'!$F$7:$M$408,4,FALSE)/VLOOKUP($A221,'2023'!$C$7:$N$469,9,FALSE))*1000,#N/A)</f>
        <v>#N/A</v>
      </c>
      <c r="AI221" s="196">
        <f>IFERROR((VLOOKUP($A221,'0910'!$F$10:$L$433,5,FALSE)/VLOOKUP($A221,'2010'!$C$5:$K$611,9,FALSE))*1000,#N/A)</f>
        <v>0</v>
      </c>
      <c r="AJ221" s="196">
        <f>IFERROR((VLOOKUP($A221,'1011'!$F$10:$L$433,5,FALSE)/VLOOKUP($A221,'2011'!$C$5:$K$611,9,FALSE))*1000,#N/A)</f>
        <v>1.3157894736842104</v>
      </c>
      <c r="AK221" s="196">
        <f>IFERROR((VLOOKUP($A221,'1112'!$F$10:$L$408,5,FALSE)/VLOOKUP($A221,'2012'!$F$10:$M$460,8,FALSE))*1000,#N/A)</f>
        <v>0</v>
      </c>
      <c r="AL221" s="196">
        <f>IFERROR((VLOOKUP($A221,'1213'!$F$10:$L$408,5,FALSE)/VLOOKUP($A221,'2013'!$F$10:$M$460,8,FALSE))*1000,#N/A)</f>
        <v>0</v>
      </c>
      <c r="AM221" s="196">
        <f>IFERROR((VLOOKUP($A221,'1314'!$F$10:$L$408,5,FALSE)/VLOOKUP($A221,'2014'!$F$10:$M$460,8,FALSE))*1000,#N/A)</f>
        <v>1.29366106080207</v>
      </c>
      <c r="AN221" s="196">
        <f>IFERROR((VLOOKUP($A221,'1415'!$F$10:$L$408,5,FALSE)/VLOOKUP($A221,'2015'!$F$10:$M$460,8,FALSE))*1000,#N/A)</f>
        <v>0.42900042900042901</v>
      </c>
      <c r="AO221" s="196">
        <f>IFERROR((VLOOKUP($A221,'1516'!$F$10:$L$408,5,FALSE)/VLOOKUP($A221,'2016'!$F$10:$M$460,8,FALSE))*1000,#N/A)</f>
        <v>0.42643923240938164</v>
      </c>
      <c r="AP221" s="196">
        <f>IFERROR((VLOOKUP($A221,'1617'!$F$10:$L$408,5,FALSE)/VLOOKUP($A221,'2017'!$F$10:$M$460,8,FALSE))*1000,#N/A)</f>
        <v>2.1088148460565161</v>
      </c>
      <c r="AQ221" s="196">
        <f>IFERROR((VLOOKUP($A221,'1718'!$F$10:$L$408,5,FALSE)/VLOOKUP($A221,'2018'!$F$10:$N$460,9,FALSE))*1000,#N/A)</f>
        <v>0.83368070029178831</v>
      </c>
      <c r="AR221" s="196">
        <f>IFERROR((VLOOKUP($A221,'1819'!$F$10:$L$408,5,FALSE)/VLOOKUP($A221,'2018'!$F$10:$N$460,9,FALSE))*1000,#N/A)</f>
        <v>0</v>
      </c>
      <c r="AS221" s="196">
        <f>IFERROR((VLOOKUP($A221,'1920'!$F$10:$L$408,5,FALSE)/VLOOKUP($A221,'2019'!$F$10:$N$464,8,FALSE))*1000,#N/A)</f>
        <v>0</v>
      </c>
      <c r="AT221" s="196">
        <f>IFERROR((VLOOKUP($A221,'20 21'!$F$10:$L$408,5,FALSE)/VLOOKUP($A221,'2020'!$F$10:$N$469,8,FALSE))*1000,#N/A)</f>
        <v>0</v>
      </c>
      <c r="AU221" s="196">
        <f>IFERROR((VLOOKUP($A221,'21 22'!$F$10:$L$408,5,FALSE)/VLOOKUP($A221,'2021'!$F$10:$N$469,8,FALSE))*1000,#N/A)</f>
        <v>0</v>
      </c>
      <c r="AV221" s="196">
        <f>IFERROR((VLOOKUP($A221,'22 23'!$F$10:$L$408,5,FALSE)/VLOOKUP($A221,'2022'!$F$10:$N$469,8,FALSE))*1000,#N/A)</f>
        <v>0.42249355697325619</v>
      </c>
      <c r="AW221" s="196" t="e">
        <f>IFERROR((VLOOKUP($A221,'23 24'!$F$7:$M$408,5,FALSE)/VLOOKUP($A221,'2023'!$C$7:$N$469,9,FALSE))*1000,#N/A)</f>
        <v>#N/A</v>
      </c>
      <c r="AY221" s="196">
        <f>IFERROR((VLOOKUP($A221,'0910'!$F$10:$L$433,6,FALSE)/VLOOKUP($A221,'2010'!$C$5:$K$611,9,FALSE))*1000,#N/A)</f>
        <v>0</v>
      </c>
      <c r="AZ221" s="196">
        <f>IFERROR((VLOOKUP($A221,'1011'!$F$10:$L$433,6,FALSE)/VLOOKUP($A221,'2011'!$C$5:$K$611,9,FALSE))*1000,#N/A)</f>
        <v>0</v>
      </c>
      <c r="BA221" s="196">
        <f>IFERROR((VLOOKUP($A221,'1112'!$F$10:$L$408,6,FALSE)/VLOOKUP($A221,'2012'!$F$10:$M$460,8,FALSE))*1000,#N/A)</f>
        <v>0</v>
      </c>
      <c r="BB221" s="196">
        <f>IFERROR((VLOOKUP($A221,'1213'!$F$10:$L$408,6,FALSE)/VLOOKUP($A221,'2013'!$F$10:$M$460,8,FALSE))*1000,#N/A)</f>
        <v>0</v>
      </c>
      <c r="BC221" s="196">
        <f>IFERROR((VLOOKUP($A221,'1314'!$F$10:$L$408,6,FALSE)/VLOOKUP($A221,'2014'!$F$10:$M$460,8,FALSE))*1000,#N/A)</f>
        <v>0</v>
      </c>
      <c r="BD221" s="196">
        <f>IFERROR((VLOOKUP($A221,'1415'!$F$10:$L$408,6,FALSE)/VLOOKUP($A221,'2015'!$F$10:$M$460,8,FALSE))*1000,#N/A)</f>
        <v>0</v>
      </c>
      <c r="BE221" s="196">
        <f>IFERROR((VLOOKUP($A221,'1516'!$F$10:$L$408,6,FALSE)/VLOOKUP($A221,'2016'!$F$10:$M$460,8,FALSE))*1000,#N/A)</f>
        <v>0</v>
      </c>
      <c r="BF221" s="196">
        <f>IFERROR((VLOOKUP($A221,'1617'!$F$10:$L$408,6,FALSE)/VLOOKUP($A221,'2017'!$F$10:$M$460,8,FALSE))*1000,#N/A)</f>
        <v>0</v>
      </c>
      <c r="BG221" s="196">
        <f>IFERROR((VLOOKUP($A221,'1718'!$F$10:$L$408,6,FALSE)/VLOOKUP($A221,'2018'!$F$10:$N$460,9,FALSE))*1000,#N/A)</f>
        <v>0</v>
      </c>
      <c r="BH221" s="196">
        <f>IFERROR((VLOOKUP($A221,'1819'!$F$10:$L$408,6,FALSE)/VLOOKUP($A221,'2018'!$F$10:$N$460,9,FALSE))*1000,#N/A)</f>
        <v>0</v>
      </c>
      <c r="BI221" s="196">
        <f>IFERROR((VLOOKUP($A221,'1920'!$F$10:$L$408,6,FALSE)/VLOOKUP($A221,'2019'!$F$10:$N$464,8,FALSE))*1000,#N/A)</f>
        <v>0</v>
      </c>
      <c r="BJ221" s="196">
        <f>IFERROR((VLOOKUP($A221,'20 21'!$F$10:$L$408,6,FALSE)/VLOOKUP($A221,'2020'!$F$10:$N$469,8,FALSE))*1000,#N/A)</f>
        <v>0</v>
      </c>
      <c r="BK221" s="196">
        <f>IFERROR((VLOOKUP($A221,'21 22'!$F$10:$L$408,6,FALSE)/VLOOKUP($A221,'2021'!$F$10:$N$469,8,FALSE))*1000,#N/A)</f>
        <v>0</v>
      </c>
      <c r="BL221" s="196">
        <f>IFERROR((VLOOKUP($A221,'22 23'!$F$10:$L$408,6,FALSE)/VLOOKUP($A221,'2022'!$F$10:$N$469,8,FALSE))*1000,#N/A)</f>
        <v>0</v>
      </c>
      <c r="BM221" s="196" t="e">
        <f>IFERROR((VLOOKUP($A221,'23 24'!$F$7:$M$408,6,FALSE)/VLOOKUP($A221,'2023'!$C$7:$N$469,9,FALSE))*1000,#N/A)</f>
        <v>#N/A</v>
      </c>
      <c r="BO221" s="196">
        <f>IFERROR((VLOOKUP($A221,'0910'!$F$10:$L$433,7,FALSE)/VLOOKUP($A221,'2010'!$C$5:$K$611,9,FALSE))*1000,#N/A)</f>
        <v>2.206531332744925</v>
      </c>
      <c r="BP221" s="196">
        <f>IFERROR((VLOOKUP($A221,'1011'!$F$10:$L$433,7,FALSE)/VLOOKUP($A221,'2011'!$C$5:$K$611,9,FALSE))*1000,#N/A)</f>
        <v>2.1929824561403506</v>
      </c>
      <c r="BQ221" s="196">
        <f>IFERROR((VLOOKUP($A221,'1112'!$F$10:$L$408,7,FALSE)/VLOOKUP($A221,'2012'!$F$10:$M$460,8,FALSE))*1000,#N/A)</f>
        <v>1.7398869073510221</v>
      </c>
      <c r="BR221" s="196">
        <f>IFERROR((VLOOKUP($A221,'1213'!$F$10:$L$408,7,FALSE)/VLOOKUP($A221,'2013'!$F$10:$M$460,8,FALSE))*1000,#N/A)</f>
        <v>1.7331022530329288</v>
      </c>
      <c r="BS221" s="196">
        <f>IFERROR((VLOOKUP($A221,'1314'!$F$10:$L$408,7,FALSE)/VLOOKUP($A221,'2014'!$F$10:$M$460,8,FALSE))*1000,#N/A)</f>
        <v>3.8809831824062098</v>
      </c>
      <c r="BT221" s="196">
        <f>IFERROR((VLOOKUP($A221,'1415'!$F$10:$L$408,7,FALSE)/VLOOKUP($A221,'2015'!$F$10:$M$460,8,FALSE))*1000,#N/A)</f>
        <v>3.8610038610038613</v>
      </c>
      <c r="BU221" s="196">
        <f>IFERROR((VLOOKUP($A221,'1516'!$F$10:$L$408,7,FALSE)/VLOOKUP($A221,'2016'!$F$10:$M$460,8,FALSE))*1000,#N/A)</f>
        <v>6.8230277185501063</v>
      </c>
      <c r="BV221" s="196">
        <f>IFERROR((VLOOKUP($A221,'1617'!$F$10:$L$408,7,FALSE)/VLOOKUP($A221,'2017'!$F$10:$M$460,8,FALSE))*1000,#N/A)</f>
        <v>9.7005482918599757</v>
      </c>
      <c r="BW221" s="196">
        <f>IFERROR((VLOOKUP($A221,'1718'!$F$10:$L$408,7,FALSE)/VLOOKUP($A221,'2018'!$F$10:$N$460,9,FALSE))*1000,#N/A)</f>
        <v>4.1684035014589416</v>
      </c>
      <c r="BX221" s="196">
        <f>IFERROR((VLOOKUP($A221,'1819'!$F$10:$L$408,7,FALSE)/VLOOKUP($A221,'2018'!$F$10:$N$460,9,FALSE))*1000,#N/A)</f>
        <v>2.0842017507294708</v>
      </c>
      <c r="BY221" s="196">
        <f>IFERROR((VLOOKUP($A221,'1920'!$F$10:$L$408,7,FALSE)/VLOOKUP($A221,'2019'!$F$10:$N$464,8,FALSE))*1000,#N/A)</f>
        <v>0.82678792889623809</v>
      </c>
      <c r="BZ221" s="196">
        <f>IFERROR((VLOOKUP($A221,'20 21'!$F$10:$L$408,7,FALSE)/VLOOKUP($A221,'2020'!$F$10:$N$469,8,FALSE))*1000,#N/A)</f>
        <v>1.6960147892489623</v>
      </c>
      <c r="CA221" s="196">
        <f>IFERROR((VLOOKUP($A221,'21 22'!$F$10:$L$408,7,FALSE)/VLOOKUP($A221,'2021'!$F$10:$N$469,8,FALSE))*1000,#N/A)</f>
        <v>2.5412960609911055</v>
      </c>
      <c r="CB221" s="196">
        <f>IFERROR((VLOOKUP($A221,'22 23'!$F$10:$L$408,7,FALSE)/VLOOKUP($A221,'2022'!$F$10:$N$469,8,FALSE))*1000,#N/A)</f>
        <v>6.759896911572099</v>
      </c>
      <c r="CC221" s="196" t="e">
        <f>IFERROR((VLOOKUP($A221,'23 24'!$F$7:$M$408,7,FALSE)/VLOOKUP($A221,'2023'!$C$7:$N$469,9,FALSE))*1000,#N/A)</f>
        <v>#N/A</v>
      </c>
      <c r="CE221" s="198">
        <f>IFERROR((VLOOKUP($A221,'0910'!$F$10:$S$433,9,FALSE)/VLOOKUP($A221,'2010'!$C$5:$K$611,9,FALSE))*1000,#N/A)</f>
        <v>0.44130626654898503</v>
      </c>
      <c r="CF221" s="198">
        <f>IFERROR((VLOOKUP($A221,'1011'!$F$10:$S$433,10,FALSE)/VLOOKUP($A221,'2011'!$C$5:$K$611,9,FALSE))*1000,#N/A)</f>
        <v>0.87719298245614041</v>
      </c>
      <c r="CG221" s="198">
        <f>IFERROR((VLOOKUP($A221,'1112'!$F$10:$S$408,9,FALSE)/VLOOKUP($A221,'2012'!$F$10:$M$460,8,FALSE))*1000,#N/A)</f>
        <v>2.1748586341887779</v>
      </c>
      <c r="CH221" s="198">
        <f>IFERROR((VLOOKUP($A221,'1213'!$F$10:$S$408,9,FALSE)/VLOOKUP($A221,'2013'!$F$10:$M$460,8,FALSE))*1000,#N/A)</f>
        <v>1.2998266897746968</v>
      </c>
      <c r="CI221" s="198">
        <f>IFERROR((VLOOKUP($A221,'1314'!$F$10:$S$408,9,FALSE)/VLOOKUP($A221,'2014'!$F$10:$M$460,8,FALSE))*1000,#N/A)</f>
        <v>3.0185424752048298</v>
      </c>
      <c r="CJ221" s="198">
        <f>IFERROR((VLOOKUP($A221,'1415'!$F$10:$S$408,9,FALSE)/VLOOKUP($A221,'2015'!$F$10:$M$460,8,FALSE))*1000,#N/A)</f>
        <v>2.1450021450021448</v>
      </c>
      <c r="CK221" s="198">
        <f>IFERROR((VLOOKUP($A221,'1516'!$F$10:$S$408,9,FALSE)/VLOOKUP($A221,'2016'!$F$10:$M$460,8,FALSE))*1000,#N/A)</f>
        <v>4.6908315565031984</v>
      </c>
      <c r="CL221" s="198">
        <f>IFERROR((VLOOKUP($A221,'1617'!$F$10:$S$408,9,FALSE)/VLOOKUP($A221,'2017'!$F$10:$M$460,8,FALSE))*1000,#N/A)</f>
        <v>5.4829185997469416</v>
      </c>
      <c r="CM221" s="198">
        <f>IFERROR((VLOOKUP($A221,'1718'!$F$10:$S$408,9,FALSE)/VLOOKUP($A221,'2018'!$F$10:$N$460,9,FALSE))*1000,#N/A)</f>
        <v>7.9199666527719881</v>
      </c>
      <c r="CN221" s="198">
        <f>IFERROR((VLOOKUP($A221,'1819'!$F$10:$S$408,9,FALSE)/VLOOKUP($A221,'2018'!$F$10:$N$460,9,FALSE))*1000,#N/A)</f>
        <v>5.4189245518966231</v>
      </c>
      <c r="CO221" s="198">
        <f>IFERROR((VLOOKUP($A221,'1920'!$F$10:$S$408,9,FALSE)/VLOOKUP($A221,'2019'!$F$10:$N$464,8,FALSE))*1000,#N/A)</f>
        <v>0.82678792889623809</v>
      </c>
      <c r="CP221" s="198">
        <f>IFERROR((VLOOKUP($A221,'20 21'!$F$10:$S$408,9,FALSE)/VLOOKUP($A221,'2020'!$F$10:$N$469,8,FALSE))*1000,#N/A)</f>
        <v>0.84800739462448116</v>
      </c>
      <c r="CQ221" s="198">
        <f>IFERROR((VLOOKUP($A221,'21 22'!$F$10:$S$408,9,FALSE)/VLOOKUP($A221,'2021'!$F$10:$N$469,8,FALSE))*1000,#N/A)</f>
        <v>1.6941973739940703</v>
      </c>
      <c r="CR221" s="198">
        <f>IFERROR((VLOOKUP($A221,'22 23'!$F$10:$S$408,9,FALSE)/VLOOKUP($A221,'2022'!$F$10:$N$469,8,FALSE))*1000,#N/A)</f>
        <v>2.9574548988127933</v>
      </c>
      <c r="CS221" s="196" t="e">
        <f>IFERROR((VLOOKUP($A221,'23 24'!$F$7:$S$408,9,FALSE)/VLOOKUP($A221,'2023'!$C$7:$N$469,9,FALSE))*1000,#N/A)</f>
        <v>#N/A</v>
      </c>
      <c r="CU221" s="198">
        <f>IFERROR((VLOOKUP($A221,'0910'!$F$10:$S$433,10,FALSE)/VLOOKUP($A221,'2010'!$C$5:$K$611,9,FALSE))*1000,#N/A)</f>
        <v>0</v>
      </c>
      <c r="CV221" s="198">
        <f>IFERROR((VLOOKUP($A221,'1011'!$F$10:$S$433,11,FALSE)/VLOOKUP($A221,'2011'!$C$5:$K$611,9,FALSE))*1000,#N/A)</f>
        <v>1.3157894736842104</v>
      </c>
      <c r="CW221" s="198">
        <f>IFERROR((VLOOKUP($A221,'1112'!$F$10:$S$408,10,FALSE)/VLOOKUP($A221,'2012'!$F$10:$M$460,8,FALSE))*1000,#N/A)</f>
        <v>0</v>
      </c>
      <c r="CX221" s="198">
        <f>IFERROR((VLOOKUP($A221,'1213'!$F$10:$S$408,10,FALSE)/VLOOKUP($A221,'2013'!$F$10:$M$460,8,FALSE))*1000,#N/A)</f>
        <v>1.7331022530329288</v>
      </c>
      <c r="CY221" s="198">
        <f>IFERROR((VLOOKUP($A221,'1314'!$F$10:$S$408,10,FALSE)/VLOOKUP($A221,'2014'!$F$10:$M$460,8,FALSE))*1000,#N/A)</f>
        <v>0.86244070720137989</v>
      </c>
      <c r="CZ221" s="198">
        <f>IFERROR((VLOOKUP($A221,'1415'!$F$10:$S$408,10,FALSE)/VLOOKUP($A221,'2015'!$F$10:$M$460,8,FALSE))*1000,#N/A)</f>
        <v>0.85800085800085801</v>
      </c>
      <c r="DA221" s="198">
        <f>IFERROR((VLOOKUP($A221,'1516'!$F$10:$S$408,10,FALSE)/VLOOKUP($A221,'2016'!$F$10:$M$460,8,FALSE))*1000,#N/A)</f>
        <v>0</v>
      </c>
      <c r="DB221" s="198">
        <f>IFERROR((VLOOKUP($A221,'1617'!$F$10:$S$408,10,FALSE)/VLOOKUP($A221,'2017'!$F$10:$M$460,8,FALSE))*1000,#N/A)</f>
        <v>1.2652889076339098</v>
      </c>
      <c r="DC221" s="198">
        <f>IFERROR((VLOOKUP($A221,'1718'!$F$10:$S$408,10,FALSE)/VLOOKUP($A221,'2018'!$F$10:$N$460,9,FALSE))*1000,#N/A)</f>
        <v>2.0842017507294708</v>
      </c>
      <c r="DD221" s="198">
        <f>IFERROR((VLOOKUP($A221,'1819'!$F$10:$S$408,10,FALSE)/VLOOKUP($A221,'2018'!$F$10:$N$460,9,FALSE))*1000,#N/A)</f>
        <v>0.41684035014589416</v>
      </c>
      <c r="DE221" s="198">
        <f>IFERROR((VLOOKUP($A221,'1920'!$F$10:$S$408,10,FALSE)/VLOOKUP($A221,'2019'!$F$10:$N$464,8,FALSE))*1000,#N/A)</f>
        <v>0</v>
      </c>
      <c r="DF221" s="198">
        <f>IFERROR((VLOOKUP($A221,'20 21'!$F$10:$S$408,10,FALSE)/VLOOKUP($A221,'2020'!$F$10:$N$469,8,FALSE))*1000,#N/A)</f>
        <v>0</v>
      </c>
      <c r="DG221" s="198">
        <f>IFERROR((VLOOKUP($A221,'21 22'!$F$10:$S$408,10,FALSE)/VLOOKUP($A221,'2021'!$F$10:$N$469,8,FALSE))*1000,#N/A)</f>
        <v>0</v>
      </c>
      <c r="DH221" s="198">
        <f>IFERROR((VLOOKUP($A221,'22 23'!$F$10:$S$408,10,FALSE)/VLOOKUP($A221,'2022'!$F$10:$N$469,8,FALSE))*1000,#N/A)</f>
        <v>0</v>
      </c>
      <c r="DI221" s="196" t="e">
        <f>IFERROR((VLOOKUP($A221,'23 24'!$F$7:$S$408,10,FALSE)/VLOOKUP($A221,'2023'!$C$7:$N$469,9,FALSE))*1000,#N/A)</f>
        <v>#N/A</v>
      </c>
      <c r="DK221" s="198">
        <f>IFERROR((VLOOKUP($A221,'0910'!$F$10:$S$433,11,FALSE)/VLOOKUP($A221,'2010'!$C$5:$K$611,9,FALSE))*1000,#N/A)</f>
        <v>0</v>
      </c>
      <c r="DL221" s="198">
        <f>IFERROR((VLOOKUP($A221,'1011'!$F$10:$S$433,12,FALSE)/VLOOKUP($A221,'2011'!$C$5:$K$611,9,FALSE))*1000,#N/A)</f>
        <v>0</v>
      </c>
      <c r="DM221" s="198">
        <f>IFERROR((VLOOKUP($A221,'1112'!$F$10:$S$408,11,FALSE)/VLOOKUP($A221,'2012'!$F$10:$M$460,8,FALSE))*1000,#N/A)</f>
        <v>0</v>
      </c>
      <c r="DN221" s="198">
        <f>IFERROR((VLOOKUP($A221,'1213'!$F$10:$S$408,11,FALSE)/VLOOKUP($A221,'2013'!$F$10:$M$460,8,FALSE))*1000,#N/A)</f>
        <v>0</v>
      </c>
      <c r="DO221" s="198">
        <f>IFERROR((VLOOKUP($A221,'1314'!$F$10:$S$408,11,FALSE)/VLOOKUP($A221,'2014'!$F$10:$M$460,8,FALSE))*1000,#N/A)</f>
        <v>0</v>
      </c>
      <c r="DP221" s="198">
        <f>IFERROR((VLOOKUP($A221,'1415'!$F$10:$S$408,11,FALSE)/VLOOKUP($A221,'2015'!$F$10:$M$460,8,FALSE))*1000,#N/A)</f>
        <v>0</v>
      </c>
      <c r="DQ221" s="198">
        <f>IFERROR((VLOOKUP($A221,'1516'!$F$10:$S$408,11,FALSE)/VLOOKUP($A221,'2016'!$F$10:$M$460,8,FALSE))*1000,#N/A)</f>
        <v>0</v>
      </c>
      <c r="DR221" s="198">
        <f>IFERROR((VLOOKUP($A221,'1617'!$F$10:$S$408,11,FALSE)/VLOOKUP($A221,'2017'!$F$10:$M$460,8,FALSE))*1000,#N/A)</f>
        <v>0</v>
      </c>
      <c r="DS221" s="198">
        <f>IFERROR((VLOOKUP($A221,'1718'!$F$10:$S$408,11,FALSE)/VLOOKUP($A221,'2018'!$F$10:$N$460,9,FALSE))*1000,#N/A)</f>
        <v>0</v>
      </c>
      <c r="DT221" s="198">
        <f>IFERROR((VLOOKUP($A221,'1819'!$F$10:$S$408,11,FALSE)/VLOOKUP($A221,'2018'!$F$10:$N$460,9,FALSE))*1000,#N/A)</f>
        <v>0</v>
      </c>
      <c r="DU221" s="198">
        <f>IFERROR((VLOOKUP($A221,'1920'!$F$10:$S$408,11,FALSE)/VLOOKUP($A221,'2019'!$F$10:$N$464,8,FALSE))*1000,#N/A)</f>
        <v>0</v>
      </c>
      <c r="DV221" s="198">
        <f>IFERROR((VLOOKUP($A221,'20 21'!$F$10:$S$408,11,FALSE)/VLOOKUP($A221,'2020'!$F$10:$N$469,8,FALSE))*1000,#N/A)</f>
        <v>0</v>
      </c>
      <c r="DW221" s="198">
        <f>IFERROR((VLOOKUP($A221,'21 22'!$F$10:$S$408,11,FALSE)/VLOOKUP($A221,'2021'!$F$10:$N$469,8,FALSE))*1000,#N/A)</f>
        <v>0</v>
      </c>
      <c r="DX221" s="198">
        <f>IFERROR((VLOOKUP($A221,'22 23'!$F$10:$S$408,11,FALSE)/VLOOKUP($A221,'2022'!$F$10:$N$469,8,FALSE))*1000,#N/A)</f>
        <v>0</v>
      </c>
      <c r="DY221" s="196" t="e">
        <f>IFERROR((VLOOKUP($A221,'23 24'!$F$7:$S$408,11,FALSE)/VLOOKUP($A221,'2023'!$C$7:$N$469,9,FALSE))*1000,#N/A)</f>
        <v>#N/A</v>
      </c>
      <c r="EA221" s="198">
        <f>IFERROR((VLOOKUP($A221,'0910'!$F$10:$S$433,12,FALSE)/VLOOKUP($A221,'2010'!$C$5:$K$611,9,FALSE))*1000,#N/A)</f>
        <v>0.44130626654898503</v>
      </c>
      <c r="EB221" s="198">
        <f>IFERROR((VLOOKUP($A221,'1011'!$F$10:$S$433,13,FALSE)/VLOOKUP($A221,'2011'!$C$5:$K$611,9,FALSE))*1000,#N/A)</f>
        <v>2.1929824561403506</v>
      </c>
      <c r="EC221" s="198">
        <f>IFERROR((VLOOKUP($A221,'1112'!$F$10:$S$408,12,FALSE)/VLOOKUP($A221,'2012'!$F$10:$M$460,8,FALSE))*1000,#N/A)</f>
        <v>2.1748586341887779</v>
      </c>
      <c r="ED221" s="198">
        <f>IFERROR((VLOOKUP($A221,'1213'!$F$10:$S$408,12,FALSE)/VLOOKUP($A221,'2013'!$F$10:$M$460,8,FALSE))*1000,#N/A)</f>
        <v>3.0329289428076258</v>
      </c>
      <c r="EE221" s="198">
        <f>IFERROR((VLOOKUP($A221,'1314'!$F$10:$S$408,12,FALSE)/VLOOKUP($A221,'2014'!$F$10:$M$460,8,FALSE))*1000,#N/A)</f>
        <v>3.8809831824062098</v>
      </c>
      <c r="EF221" s="198">
        <f>IFERROR((VLOOKUP($A221,'1415'!$F$10:$S$408,12,FALSE)/VLOOKUP($A221,'2015'!$F$10:$M$460,8,FALSE))*1000,#N/A)</f>
        <v>3.0030030030030028</v>
      </c>
      <c r="EG221" s="198">
        <f>IFERROR((VLOOKUP($A221,'1516'!$F$10:$S$408,12,FALSE)/VLOOKUP($A221,'2016'!$F$10:$M$460,8,FALSE))*1000,#N/A)</f>
        <v>5.1172707889125801</v>
      </c>
      <c r="EH221" s="198">
        <f>IFERROR((VLOOKUP($A221,'1617'!$F$10:$S$408,12,FALSE)/VLOOKUP($A221,'2017'!$F$10:$M$460,8,FALSE))*1000,#N/A)</f>
        <v>6.3264445381695484</v>
      </c>
      <c r="EI221" s="198">
        <f>IFERROR((VLOOKUP($A221,'1718'!$F$10:$S$408,12,FALSE)/VLOOKUP($A221,'2018'!$F$10:$N$460,9,FALSE))*1000,#N/A)</f>
        <v>10.004168403501458</v>
      </c>
      <c r="EJ221" s="198">
        <f>IFERROR((VLOOKUP($A221,'1819'!$F$10:$S$408,12,FALSE)/VLOOKUP($A221,'2018'!$F$10:$N$460,9,FALSE))*1000,#N/A)</f>
        <v>5.8357649020425173</v>
      </c>
      <c r="EK221" s="198">
        <f>IFERROR((VLOOKUP($A221,'1920'!$F$10:$S$408,12,FALSE)/VLOOKUP($A221,'2019'!$F$10:$N$464,8,FALSE))*1000,#N/A)</f>
        <v>0.82678792889623809</v>
      </c>
      <c r="EL221" s="198">
        <f>IFERROR((VLOOKUP($A221,'20 21'!$F$10:$S$408,12,FALSE)/VLOOKUP($A221,'2020'!$F$10:$N$469,8,FALSE))*1000,#N/A)</f>
        <v>0.84800739462448116</v>
      </c>
      <c r="EM221" s="198">
        <f>IFERROR((VLOOKUP($A221,'21 22'!$F$10:$S$408,12,FALSE)/VLOOKUP($A221,'2021'!$F$10:$N$469,8,FALSE))*1000,#N/A)</f>
        <v>1.6941973739940703</v>
      </c>
      <c r="EN221" s="198">
        <f>IFERROR((VLOOKUP($A221,'22 23'!$F$10:$S$408,12,FALSE)/VLOOKUP($A221,'2022'!$F$10:$N$469,8,FALSE))*1000,#N/A)</f>
        <v>2.9574548988127933</v>
      </c>
      <c r="EO221" s="196" t="e">
        <f>IFERROR((VLOOKUP($A221,'23 24'!$F$7:$S$408,12,FALSE)/VLOOKUP($A221,'2023'!$C$7:$N$469,9,FALSE))*1000,#N/A)</f>
        <v>#N/A</v>
      </c>
    </row>
    <row r="222" spans="1:145" x14ac:dyDescent="0.3">
      <c r="A222" t="s">
        <v>338</v>
      </c>
      <c r="B222" t="s">
        <v>1743</v>
      </c>
      <c r="C222" t="str">
        <f>IF(VLOOKUP($A222,'0910'!$F$10:$L$433,1,FALSE)=VLOOKUP($A222,'2010'!$C$5:$K$611,1,FALSE),VLOOKUP($A222,'0910'!$F$10:$L$433,1,FALSE),FALSE)</f>
        <v>Rochdale</v>
      </c>
      <c r="D222" t="str">
        <f>IF(VLOOKUP($A222,'1011'!$F$10:$L$433,1,FALSE)=VLOOKUP($A222,'2011'!$C$5:$K$611,1,FALSE),VLOOKUP($A222,'1011'!$F$10:$L$433,1,FALSE),FALSE)</f>
        <v>Rochdale</v>
      </c>
      <c r="E222" t="str">
        <f>IF(VLOOKUP(A222,'1112'!$F$10:$L$408,1,FALSE)=VLOOKUP(A222,'2012'!$F$10:$M$460,1,FALSE),VLOOKUP(A222,'1112'!$F$10:$L$408,1,FALSE),FALSE)</f>
        <v>Rochdale</v>
      </c>
      <c r="F222" t="str">
        <f>IF(VLOOKUP($A222,'1213'!$F$10:$L$408,1,FALSE)=VLOOKUP($A222,'2013'!$F$10:$M$460,1,FALSE),VLOOKUP($A222,'1213'!$F$10:$L$408,1,FALSE),FALSE)</f>
        <v>Rochdale</v>
      </c>
      <c r="G222" t="str">
        <f>IF(VLOOKUP($A222,'1314'!$F$10:$L$408,1,FALSE)=VLOOKUP($A222,'2014'!$F$10:$M$460,1,FALSE),VLOOKUP($A222,'1314'!$F$10:$L$408,1,FALSE),FALSE)</f>
        <v>Rochdale</v>
      </c>
      <c r="H222" t="str">
        <f>IF(VLOOKUP($A222,'1415'!$F$10:$L$408,1,FALSE)=VLOOKUP($A222,'2015'!$F$10:$M$460,1,FALSE),VLOOKUP($A222,'1415'!$F$10:$L$408,1,FALSE),FALSE)</f>
        <v>Rochdale</v>
      </c>
      <c r="I222" t="str">
        <f>IF(VLOOKUP($A222,'1516'!$F$10:$L$408,1,FALSE)=VLOOKUP($A222,'2015'!$F$10:$M$460,1,FALSE),VLOOKUP($A222,'1516'!$F$10:$L$408,1,FALSE),FALSE)</f>
        <v>Rochdale</v>
      </c>
      <c r="J222" t="str">
        <f>IF(VLOOKUP($A222,'1617'!$F$10:$L$408,1,FALSE)=VLOOKUP($A222,'2016'!$F$10:$M$460,1,FALSE),VLOOKUP($A222,'1617'!$F$10:$L$408,1,FALSE),FALSE)</f>
        <v>Rochdale</v>
      </c>
      <c r="K222" t="str">
        <f>IF(VLOOKUP($A222,'1718'!$F$10:$M$408,1,FALSE)=VLOOKUP($A222,'2017'!$F$10:$M$460,1,FALSE),VLOOKUP($A222,'1718'!$F$10:$M$408,1,FALSE),FALSE)</f>
        <v>Rochdale</v>
      </c>
      <c r="L222" t="str">
        <f>IF(VLOOKUP($A222,'1819'!$F$10:$M$408,1,FALSE)=VLOOKUP($A222,'2018'!$F$10:$M$460,1,FALSE),VLOOKUP($A222,'1819'!$F$10:$M$408,1,FALSE),FALSE)</f>
        <v>Rochdale</v>
      </c>
      <c r="M222" t="str">
        <f>IF(VLOOKUP($A222,'1920'!$F$10:$M$408,1,FALSE)=VLOOKUP($A222,'2019'!$F$10:$M$464,1,FALSE),VLOOKUP($A222,'1920'!$F$10:$M$408,1,FALSE),FALSE)</f>
        <v>Rochdale</v>
      </c>
      <c r="N222" t="str">
        <f>IF(VLOOKUP($A222,'20 21'!$F$10:$N$408,1,FALSE)=VLOOKUP($A222,'2020'!$F$10:$O$468,1,FALSE),VLOOKUP($A222,'20 21'!$F$10:$N$408,1,FALSE),FALSE)</f>
        <v>Rochdale</v>
      </c>
      <c r="O222" t="str">
        <f>IF(VLOOKUP($A222,'21 22'!$F$10:$N$408,1,FALSE)=VLOOKUP($A222,'2021'!$F$10:$O$471,1,FALSE),VLOOKUP($A222,'21 22'!$F$10:$N$408,1,FALSE),FALSE)</f>
        <v>Rochdale</v>
      </c>
      <c r="P222" t="str">
        <f>IF(VLOOKUP($A222,'22 23'!$F$10:$N$408,1,FALSE)=VLOOKUP($A222,'2022'!$F$10:$O$468,1,FALSE),VLOOKUP($A222,'22 23'!$F$10:$N$408,1,FALSE),FALSE)</f>
        <v>Rochdale</v>
      </c>
      <c r="Q222" t="str">
        <f>IF(VLOOKUP($A222,'23 24'!$F$7:$N$408,1,FALSE)=VLOOKUP($A222,'2023'!$C$7:$O$468,1,FALSE),VLOOKUP($A222,'23 24'!$F$7:$N$408,1,FALSE),FALSE)</f>
        <v>Rochdale</v>
      </c>
      <c r="S222" s="196">
        <f>IFERROR((VLOOKUP($A222,'0910'!$F$10:$L$433,4,FALSE)/VLOOKUP($A222,'2010'!$C$5:$K$611,9,FALSE))*1000,#N/A)</f>
        <v>8.1391459471512988</v>
      </c>
      <c r="T222" s="196">
        <f>IFERROR((VLOOKUP($A222,'1011'!$F$10:$L$433,4,FALSE)/VLOOKUP($A222,'2011'!$C$5:$K$611,9,FALSE))*1000,#N/A)</f>
        <v>2.2229632099588752</v>
      </c>
      <c r="U222" s="196">
        <f>IFERROR((VLOOKUP($A222,'1112'!$F$10:$L$408,4,FALSE)/VLOOKUP($A222,'2012'!$F$10:$M$460,8,FALSE))*1000,#N/A)</f>
        <v>6.9674850696748507</v>
      </c>
      <c r="V222" s="196">
        <f>IFERROR((VLOOKUP($A222,'1213'!$F$10:$L$408,4,FALSE)/VLOOKUP($A222,'2013'!$F$10:$M$460,8,FALSE))*1000,#N/A)</f>
        <v>3.8516562121712337</v>
      </c>
      <c r="W222" s="196">
        <f>IFERROR((VLOOKUP($A222,'1314'!$F$10:$L$408,4,FALSE)/VLOOKUP($A222,'2014'!$F$10:$M$460,8,FALSE))*1000,#N/A)</f>
        <v>4.3888523151195962</v>
      </c>
      <c r="X222" s="196">
        <f>IFERROR((VLOOKUP($A222,'1415'!$F$10:$L$408,4,FALSE)/VLOOKUP($A222,'2015'!$F$10:$M$460,8,FALSE))*1000,#N/A)</f>
        <v>4.9207217058501911</v>
      </c>
      <c r="Y222" s="196">
        <f>IFERROR((VLOOKUP($A222,'1516'!$F$10:$L$408,4,FALSE)/VLOOKUP($A222,'2016'!$F$10:$M$460,8,FALSE))*1000,#N/A)</f>
        <v>5.5579773321708803</v>
      </c>
      <c r="Z222" s="196">
        <f>IFERROR((VLOOKUP($A222,'1617'!$F$10:$L$408,4,FALSE)/VLOOKUP($A222,'2017'!$F$10:$M$460,8,FALSE))*1000,#N/A)</f>
        <v>5.213424568263278</v>
      </c>
      <c r="AA222" s="196">
        <f>IFERROR((VLOOKUP($A222,'1718'!$F$10:$L$408,4,FALSE)/VLOOKUP($A222,'2018'!$F$10:$N$460,9,FALSE))*1000,#N/A)</f>
        <v>3.9840637450199203</v>
      </c>
      <c r="AB222" s="196">
        <f>IFERROR((VLOOKUP($A222,'1819'!$F$10:$L$408,4,FALSE)/VLOOKUP($A222,'2018'!$F$10:$N$460,9,FALSE))*1000,#N/A)</f>
        <v>4.0917411435339721</v>
      </c>
      <c r="AC222" s="196">
        <f>IFERROR((VLOOKUP($A222,'1920'!$F$10:$L$408,4,FALSE)/VLOOKUP($A222,'2019'!$F$10:$N$464,8,FALSE))*1000,#N/A)</f>
        <v>5.015847945103145</v>
      </c>
      <c r="AD222" s="196">
        <f>IFERROR((VLOOKUP($A222,'20 21'!$F$10:$M$408,4,FALSE)/VLOOKUP($A222,'2020'!$F$10:$N$469,8,FALSE))*1000,#N/A)</f>
        <v>3.7769818138325664</v>
      </c>
      <c r="AE222" s="196">
        <f>IFERROR((VLOOKUP($A222,'21 22'!$F$10:$M$408,4,FALSE)/VLOOKUP($A222,'2021'!$F$10:$N$469,8,FALSE))*1000,#N/A)</f>
        <v>2.6057681283288687</v>
      </c>
      <c r="AF222" s="196">
        <f>IFERROR((VLOOKUP($A222,'22 23'!$F$10:$M$408,4,FALSE)/VLOOKUP($A222,'2022'!$F$10:$N$469,8,FALSE))*1000,#N/A)</f>
        <v>6.9434368976309404</v>
      </c>
      <c r="AG222" s="196">
        <f>IFERROR((VLOOKUP($A222,'23 24'!$F$7:$M$408,4,FALSE)/VLOOKUP($A222,'2023'!$C$7:$N$469,9,FALSE))*1000,#N/A)</f>
        <v>7.2099538562953205</v>
      </c>
      <c r="AI222" s="196">
        <f>IFERROR((VLOOKUP($A222,'0910'!$F$10:$L$433,5,FALSE)/VLOOKUP($A222,'2010'!$C$5:$K$611,9,FALSE))*1000,#N/A)</f>
        <v>0</v>
      </c>
      <c r="AJ222" s="196">
        <f>IFERROR((VLOOKUP($A222,'1011'!$F$10:$L$433,5,FALSE)/VLOOKUP($A222,'2011'!$C$5:$K$611,9,FALSE))*1000,#N/A)</f>
        <v>0.44459264199177501</v>
      </c>
      <c r="AK222" s="196">
        <f>IFERROR((VLOOKUP($A222,'1112'!$F$10:$L$408,5,FALSE)/VLOOKUP($A222,'2012'!$F$10:$M$460,8,FALSE))*1000,#N/A)</f>
        <v>0.22119000221190002</v>
      </c>
      <c r="AL222" s="196">
        <f>IFERROR((VLOOKUP($A222,'1213'!$F$10:$L$408,5,FALSE)/VLOOKUP($A222,'2013'!$F$10:$M$460,8,FALSE))*1000,#N/A)</f>
        <v>0.22009464069549906</v>
      </c>
      <c r="AM222" s="196">
        <f>IFERROR((VLOOKUP($A222,'1314'!$F$10:$L$408,5,FALSE)/VLOOKUP($A222,'2014'!$F$10:$M$460,8,FALSE))*1000,#N/A)</f>
        <v>0</v>
      </c>
      <c r="AN222" s="196">
        <f>IFERROR((VLOOKUP($A222,'1415'!$F$10:$L$408,5,FALSE)/VLOOKUP($A222,'2015'!$F$10:$M$460,8,FALSE))*1000,#N/A)</f>
        <v>0</v>
      </c>
      <c r="AO222" s="196">
        <f>IFERROR((VLOOKUP($A222,'1516'!$F$10:$L$408,5,FALSE)/VLOOKUP($A222,'2016'!$F$10:$M$460,8,FALSE))*1000,#N/A)</f>
        <v>0.10897994768962511</v>
      </c>
      <c r="AP222" s="196">
        <f>IFERROR((VLOOKUP($A222,'1617'!$F$10:$L$408,5,FALSE)/VLOOKUP($A222,'2017'!$F$10:$M$460,8,FALSE))*1000,#N/A)</f>
        <v>0.43445204735527315</v>
      </c>
      <c r="AQ222" s="196">
        <f>IFERROR((VLOOKUP($A222,'1718'!$F$10:$L$408,5,FALSE)/VLOOKUP($A222,'2018'!$F$10:$N$460,9,FALSE))*1000,#N/A)</f>
        <v>0.43070959405620757</v>
      </c>
      <c r="AR222" s="196">
        <f>IFERROR((VLOOKUP($A222,'1819'!$F$10:$L$408,5,FALSE)/VLOOKUP($A222,'2018'!$F$10:$N$460,9,FALSE))*1000,#N/A)</f>
        <v>0.21535479702810378</v>
      </c>
      <c r="AS222" s="196">
        <f>IFERROR((VLOOKUP($A222,'1920'!$F$10:$L$408,5,FALSE)/VLOOKUP($A222,'2019'!$F$10:$N$464,8,FALSE))*1000,#N/A)</f>
        <v>0.42688067617899111</v>
      </c>
      <c r="AT222" s="196">
        <f>IFERROR((VLOOKUP($A222,'20 21'!$F$10:$L$408,5,FALSE)/VLOOKUP($A222,'2020'!$F$10:$N$469,8,FALSE))*1000,#N/A)</f>
        <v>0.4196646459813963</v>
      </c>
      <c r="AU222" s="196">
        <f>IFERROR((VLOOKUP($A222,'21 22'!$F$10:$L$408,5,FALSE)/VLOOKUP($A222,'2021'!$F$10:$N$469,8,FALSE))*1000,#N/A)</f>
        <v>0.31269217539946426</v>
      </c>
      <c r="AV222" s="196">
        <f>IFERROR((VLOOKUP($A222,'22 23'!$F$10:$L$408,5,FALSE)/VLOOKUP($A222,'2022'!$F$10:$N$469,8,FALSE))*1000,#N/A)</f>
        <v>0.10363338653180508</v>
      </c>
      <c r="AW222" s="196">
        <f>IFERROR((VLOOKUP($A222,'23 24'!$F$7:$M$408,5,FALSE)/VLOOKUP($A222,'2023'!$C$7:$N$469,9,FALSE))*1000,#N/A)</f>
        <v>0</v>
      </c>
      <c r="AY222" s="196">
        <f>IFERROR((VLOOKUP($A222,'0910'!$F$10:$L$433,6,FALSE)/VLOOKUP($A222,'2010'!$C$5:$K$611,9,FALSE))*1000,#N/A)</f>
        <v>0.22299029992195341</v>
      </c>
      <c r="AZ222" s="196">
        <f>IFERROR((VLOOKUP($A222,'1011'!$F$10:$L$433,6,FALSE)/VLOOKUP($A222,'2011'!$C$5:$K$611,9,FALSE))*1000,#N/A)</f>
        <v>0.11114816049794375</v>
      </c>
      <c r="BA222" s="196">
        <f>IFERROR((VLOOKUP($A222,'1112'!$F$10:$L$408,6,FALSE)/VLOOKUP($A222,'2012'!$F$10:$M$460,8,FALSE))*1000,#N/A)</f>
        <v>0.44238000442380004</v>
      </c>
      <c r="BB222" s="196">
        <f>IFERROR((VLOOKUP($A222,'1213'!$F$10:$L$408,6,FALSE)/VLOOKUP($A222,'2013'!$F$10:$M$460,8,FALSE))*1000,#N/A)</f>
        <v>0</v>
      </c>
      <c r="BC222" s="196">
        <f>IFERROR((VLOOKUP($A222,'1314'!$F$10:$L$408,6,FALSE)/VLOOKUP($A222,'2014'!$F$10:$M$460,8,FALSE))*1000,#N/A)</f>
        <v>0.32916392363396968</v>
      </c>
      <c r="BD222" s="196">
        <f>IFERROR((VLOOKUP($A222,'1415'!$F$10:$L$408,6,FALSE)/VLOOKUP($A222,'2015'!$F$10:$M$460,8,FALSE))*1000,#N/A)</f>
        <v>0.10934937124111536</v>
      </c>
      <c r="BE222" s="196">
        <f>IFERROR((VLOOKUP($A222,'1516'!$F$10:$L$408,6,FALSE)/VLOOKUP($A222,'2016'!$F$10:$M$460,8,FALSE))*1000,#N/A)</f>
        <v>0.10897994768962511</v>
      </c>
      <c r="BF222" s="196">
        <f>IFERROR((VLOOKUP($A222,'1617'!$F$10:$L$408,6,FALSE)/VLOOKUP($A222,'2017'!$F$10:$M$460,8,FALSE))*1000,#N/A)</f>
        <v>0.10861301183881829</v>
      </c>
      <c r="BG222" s="196">
        <f>IFERROR((VLOOKUP($A222,'1718'!$F$10:$L$408,6,FALSE)/VLOOKUP($A222,'2018'!$F$10:$N$460,9,FALSE))*1000,#N/A)</f>
        <v>0</v>
      </c>
      <c r="BH222" s="196">
        <f>IFERROR((VLOOKUP($A222,'1819'!$F$10:$L$408,6,FALSE)/VLOOKUP($A222,'2018'!$F$10:$N$460,9,FALSE))*1000,#N/A)</f>
        <v>0</v>
      </c>
      <c r="BI222" s="196">
        <f>IFERROR((VLOOKUP($A222,'1920'!$F$10:$L$408,6,FALSE)/VLOOKUP($A222,'2019'!$F$10:$N$464,8,FALSE))*1000,#N/A)</f>
        <v>0</v>
      </c>
      <c r="BJ222" s="196">
        <f>IFERROR((VLOOKUP($A222,'20 21'!$F$10:$L$408,6,FALSE)/VLOOKUP($A222,'2020'!$F$10:$N$469,8,FALSE))*1000,#N/A)</f>
        <v>0</v>
      </c>
      <c r="BK222" s="196">
        <f>IFERROR((VLOOKUP($A222,'21 22'!$F$10:$L$408,6,FALSE)/VLOOKUP($A222,'2021'!$F$10:$N$469,8,FALSE))*1000,#N/A)</f>
        <v>0</v>
      </c>
      <c r="BL222" s="196">
        <f>IFERROR((VLOOKUP($A222,'22 23'!$F$10:$L$408,6,FALSE)/VLOOKUP($A222,'2022'!$F$10:$N$469,8,FALSE))*1000,#N/A)</f>
        <v>0</v>
      </c>
      <c r="BM222" s="196">
        <f>IFERROR((VLOOKUP($A222,'23 24'!$F$7:$M$408,6,FALSE)/VLOOKUP($A222,'2023'!$C$7:$N$469,9,FALSE))*1000,#N/A)</f>
        <v>0</v>
      </c>
      <c r="BO222" s="196">
        <f>IFERROR((VLOOKUP($A222,'0910'!$F$10:$L$433,7,FALSE)/VLOOKUP($A222,'2010'!$C$5:$K$611,9,FALSE))*1000,#N/A)</f>
        <v>8.4736313970342287</v>
      </c>
      <c r="BP222" s="196">
        <f>IFERROR((VLOOKUP($A222,'1011'!$F$10:$L$433,7,FALSE)/VLOOKUP($A222,'2011'!$C$5:$K$611,9,FALSE))*1000,#N/A)</f>
        <v>2.778704012448594</v>
      </c>
      <c r="BQ222" s="196">
        <f>IFERROR((VLOOKUP($A222,'1112'!$F$10:$L$408,7,FALSE)/VLOOKUP($A222,'2012'!$F$10:$M$460,8,FALSE))*1000,#N/A)</f>
        <v>7.5204600752046007</v>
      </c>
      <c r="BR222" s="196">
        <f>IFERROR((VLOOKUP($A222,'1213'!$F$10:$L$408,7,FALSE)/VLOOKUP($A222,'2013'!$F$10:$M$460,8,FALSE))*1000,#N/A)</f>
        <v>4.0717508528667326</v>
      </c>
      <c r="BS222" s="196">
        <f>IFERROR((VLOOKUP($A222,'1314'!$F$10:$L$408,7,FALSE)/VLOOKUP($A222,'2014'!$F$10:$M$460,8,FALSE))*1000,#N/A)</f>
        <v>4.7180162387535658</v>
      </c>
      <c r="BT222" s="196">
        <f>IFERROR((VLOOKUP($A222,'1415'!$F$10:$L$408,7,FALSE)/VLOOKUP($A222,'2015'!$F$10:$M$460,8,FALSE))*1000,#N/A)</f>
        <v>4.9207217058501911</v>
      </c>
      <c r="BU222" s="196">
        <f>IFERROR((VLOOKUP($A222,'1516'!$F$10:$L$408,7,FALSE)/VLOOKUP($A222,'2016'!$F$10:$M$460,8,FALSE))*1000,#N/A)</f>
        <v>5.7759372275501306</v>
      </c>
      <c r="BV222" s="196">
        <f>IFERROR((VLOOKUP($A222,'1617'!$F$10:$L$408,7,FALSE)/VLOOKUP($A222,'2017'!$F$10:$M$460,8,FALSE))*1000,#N/A)</f>
        <v>5.7564896274573689</v>
      </c>
      <c r="BW222" s="196">
        <f>IFERROR((VLOOKUP($A222,'1718'!$F$10:$L$408,7,FALSE)/VLOOKUP($A222,'2018'!$F$10:$N$460,9,FALSE))*1000,#N/A)</f>
        <v>4.3070959405620757</v>
      </c>
      <c r="BX222" s="196">
        <f>IFERROR((VLOOKUP($A222,'1819'!$F$10:$L$408,7,FALSE)/VLOOKUP($A222,'2018'!$F$10:$N$460,9,FALSE))*1000,#N/A)</f>
        <v>4.3070959405620757</v>
      </c>
      <c r="BY222" s="196">
        <f>IFERROR((VLOOKUP($A222,'1920'!$F$10:$L$408,7,FALSE)/VLOOKUP($A222,'2019'!$F$10:$N$464,8,FALSE))*1000,#N/A)</f>
        <v>5.4427286212821357</v>
      </c>
      <c r="BZ222" s="196">
        <f>IFERROR((VLOOKUP($A222,'20 21'!$F$10:$L$408,7,FALSE)/VLOOKUP($A222,'2020'!$F$10:$N$469,8,FALSE))*1000,#N/A)</f>
        <v>4.1966464598139632</v>
      </c>
      <c r="CA222" s="196">
        <f>IFERROR((VLOOKUP($A222,'21 22'!$F$10:$L$408,7,FALSE)/VLOOKUP($A222,'2021'!$F$10:$N$469,8,FALSE))*1000,#N/A)</f>
        <v>2.9184603037283332</v>
      </c>
      <c r="CB222" s="196">
        <f>IFERROR((VLOOKUP($A222,'22 23'!$F$10:$L$408,7,FALSE)/VLOOKUP($A222,'2022'!$F$10:$N$469,8,FALSE))*1000,#N/A)</f>
        <v>6.9434368976309404</v>
      </c>
      <c r="CC222" s="196">
        <f>IFERROR((VLOOKUP($A222,'23 24'!$F$7:$M$408,7,FALSE)/VLOOKUP($A222,'2023'!$C$7:$N$469,9,FALSE))*1000,#N/A)</f>
        <v>7.2099538562953205</v>
      </c>
      <c r="CE222" s="198">
        <f>IFERROR((VLOOKUP($A222,'0910'!$F$10:$S$433,9,FALSE)/VLOOKUP($A222,'2010'!$C$5:$K$611,9,FALSE))*1000,#N/A)</f>
        <v>3.0103690489463708</v>
      </c>
      <c r="CF222" s="198">
        <f>IFERROR((VLOOKUP($A222,'1011'!$F$10:$S$433,10,FALSE)/VLOOKUP($A222,'2011'!$C$5:$K$611,9,FALSE))*1000,#N/A)</f>
        <v>3.1121484939424251</v>
      </c>
      <c r="CG222" s="198">
        <f>IFERROR((VLOOKUP($A222,'1112'!$F$10:$S$408,9,FALSE)/VLOOKUP($A222,'2012'!$F$10:$M$460,8,FALSE))*1000,#N/A)</f>
        <v>3.0966600309666004</v>
      </c>
      <c r="CH222" s="198">
        <f>IFERROR((VLOOKUP($A222,'1213'!$F$10:$S$408,9,FALSE)/VLOOKUP($A222,'2013'!$F$10:$M$460,8,FALSE))*1000,#N/A)</f>
        <v>2.6411356883459889</v>
      </c>
      <c r="CI222" s="198">
        <f>IFERROR((VLOOKUP($A222,'1314'!$F$10:$S$408,9,FALSE)/VLOOKUP($A222,'2014'!$F$10:$M$460,8,FALSE))*1000,#N/A)</f>
        <v>2.8527540048277373</v>
      </c>
      <c r="CJ222" s="198">
        <f>IFERROR((VLOOKUP($A222,'1415'!$F$10:$S$408,9,FALSE)/VLOOKUP($A222,'2015'!$F$10:$M$460,8,FALSE))*1000,#N/A)</f>
        <v>2.2963367960634224</v>
      </c>
      <c r="CK222" s="198">
        <f>IFERROR((VLOOKUP($A222,'1516'!$F$10:$S$408,9,FALSE)/VLOOKUP($A222,'2016'!$F$10:$M$460,8,FALSE))*1000,#N/A)</f>
        <v>4.3591979075850045</v>
      </c>
      <c r="CL222" s="198">
        <f>IFERROR((VLOOKUP($A222,'1617'!$F$10:$S$408,9,FALSE)/VLOOKUP($A222,'2017'!$F$10:$M$460,8,FALSE))*1000,#N/A)</f>
        <v>5.213424568263278</v>
      </c>
      <c r="CM222" s="198">
        <f>IFERROR((VLOOKUP($A222,'1718'!$F$10:$S$408,9,FALSE)/VLOOKUP($A222,'2018'!$F$10:$N$460,9,FALSE))*1000,#N/A)</f>
        <v>3.5533541509637128</v>
      </c>
      <c r="CN222" s="198">
        <f>IFERROR((VLOOKUP($A222,'1819'!$F$10:$S$408,9,FALSE)/VLOOKUP($A222,'2018'!$F$10:$N$460,9,FALSE))*1000,#N/A)</f>
        <v>4.6301281361042319</v>
      </c>
      <c r="CO222" s="198">
        <f>IFERROR((VLOOKUP($A222,'1920'!$F$10:$S$408,9,FALSE)/VLOOKUP($A222,'2019'!$F$10:$N$464,8,FALSE))*1000,#N/A)</f>
        <v>4.8024076070136497</v>
      </c>
      <c r="CP222" s="198">
        <f>IFERROR((VLOOKUP($A222,'20 21'!$F$10:$S$408,9,FALSE)/VLOOKUP($A222,'2020'!$F$10:$N$469,8,FALSE))*1000,#N/A)</f>
        <v>4.8261434287860574</v>
      </c>
      <c r="CQ222" s="198">
        <f>IFERROR((VLOOKUP($A222,'21 22'!$F$10:$S$408,9,FALSE)/VLOOKUP($A222,'2021'!$F$10:$N$469,8,FALSE))*1000,#N/A)</f>
        <v>3.8565368299267258</v>
      </c>
      <c r="CR222" s="198">
        <f>IFERROR((VLOOKUP($A222,'22 23'!$F$10:$S$408,9,FALSE)/VLOOKUP($A222,'2022'!$F$10:$N$469,8,FALSE))*1000,#N/A)</f>
        <v>4.8707691669948394</v>
      </c>
      <c r="CS222" s="196">
        <f>IFERROR((VLOOKUP($A222,'23 24'!$F$7:$S$408,9,FALSE)/VLOOKUP($A222,'2023'!$C$7:$N$469,9,FALSE))*1000,#N/A)</f>
        <v>6.9009558338826631</v>
      </c>
      <c r="CU222" s="198">
        <f>IFERROR((VLOOKUP($A222,'0910'!$F$10:$S$433,10,FALSE)/VLOOKUP($A222,'2010'!$C$5:$K$611,9,FALSE))*1000,#N/A)</f>
        <v>0.1114951499609767</v>
      </c>
      <c r="CV222" s="198">
        <f>IFERROR((VLOOKUP($A222,'1011'!$F$10:$S$433,11,FALSE)/VLOOKUP($A222,'2011'!$C$5:$K$611,9,FALSE))*1000,#N/A)</f>
        <v>0</v>
      </c>
      <c r="CW222" s="198">
        <f>IFERROR((VLOOKUP($A222,'1112'!$F$10:$S$408,10,FALSE)/VLOOKUP($A222,'2012'!$F$10:$M$460,8,FALSE))*1000,#N/A)</f>
        <v>0.33178500331785005</v>
      </c>
      <c r="CX222" s="198">
        <f>IFERROR((VLOOKUP($A222,'1213'!$F$10:$S$408,10,FALSE)/VLOOKUP($A222,'2013'!$F$10:$M$460,8,FALSE))*1000,#N/A)</f>
        <v>0.44018928139099811</v>
      </c>
      <c r="CY222" s="198">
        <f>IFERROR((VLOOKUP($A222,'1314'!$F$10:$S$408,10,FALSE)/VLOOKUP($A222,'2014'!$F$10:$M$460,8,FALSE))*1000,#N/A)</f>
        <v>0</v>
      </c>
      <c r="CZ222" s="198">
        <f>IFERROR((VLOOKUP($A222,'1415'!$F$10:$S$408,10,FALSE)/VLOOKUP($A222,'2015'!$F$10:$M$460,8,FALSE))*1000,#N/A)</f>
        <v>0</v>
      </c>
      <c r="DA222" s="198">
        <f>IFERROR((VLOOKUP($A222,'1516'!$F$10:$S$408,10,FALSE)/VLOOKUP($A222,'2016'!$F$10:$M$460,8,FALSE))*1000,#N/A)</f>
        <v>0</v>
      </c>
      <c r="DB222" s="198">
        <f>IFERROR((VLOOKUP($A222,'1617'!$F$10:$S$408,10,FALSE)/VLOOKUP($A222,'2017'!$F$10:$M$460,8,FALSE))*1000,#N/A)</f>
        <v>0</v>
      </c>
      <c r="DC222" s="198">
        <f>IFERROR((VLOOKUP($A222,'1718'!$F$10:$S$408,10,FALSE)/VLOOKUP($A222,'2018'!$F$10:$N$460,9,FALSE))*1000,#N/A)</f>
        <v>0.43070959405620757</v>
      </c>
      <c r="DD222" s="198">
        <f>IFERROR((VLOOKUP($A222,'1819'!$F$10:$S$408,10,FALSE)/VLOOKUP($A222,'2018'!$F$10:$N$460,9,FALSE))*1000,#N/A)</f>
        <v>0.32303219554215573</v>
      </c>
      <c r="DE222" s="198">
        <f>IFERROR((VLOOKUP($A222,'1920'!$F$10:$S$408,10,FALSE)/VLOOKUP($A222,'2019'!$F$10:$N$464,8,FALSE))*1000,#N/A)</f>
        <v>0.21344033808949556</v>
      </c>
      <c r="DF222" s="198">
        <f>IFERROR((VLOOKUP($A222,'20 21'!$F$10:$S$408,10,FALSE)/VLOOKUP($A222,'2020'!$F$10:$N$469,8,FALSE))*1000,#N/A)</f>
        <v>0.5245808074767454</v>
      </c>
      <c r="DG222" s="198">
        <f>IFERROR((VLOOKUP($A222,'21 22'!$F$10:$S$408,10,FALSE)/VLOOKUP($A222,'2021'!$F$10:$N$469,8,FALSE))*1000,#N/A)</f>
        <v>0.41692290053261899</v>
      </c>
      <c r="DH222" s="198">
        <f>IFERROR((VLOOKUP($A222,'22 23'!$F$10:$S$408,10,FALSE)/VLOOKUP($A222,'2022'!$F$10:$N$469,8,FALSE))*1000,#N/A)</f>
        <v>0.41453354612722032</v>
      </c>
      <c r="DI222" s="196">
        <f>IFERROR((VLOOKUP($A222,'23 24'!$F$7:$S$408,10,FALSE)/VLOOKUP($A222,'2023'!$C$7:$N$469,9,FALSE))*1000,#N/A)</f>
        <v>1.0299934080421884</v>
      </c>
      <c r="DK222" s="198">
        <f>IFERROR((VLOOKUP($A222,'0910'!$F$10:$S$433,11,FALSE)/VLOOKUP($A222,'2010'!$C$5:$K$611,9,FALSE))*1000,#N/A)</f>
        <v>0</v>
      </c>
      <c r="DL222" s="198">
        <f>IFERROR((VLOOKUP($A222,'1011'!$F$10:$S$433,12,FALSE)/VLOOKUP($A222,'2011'!$C$5:$K$611,9,FALSE))*1000,#N/A)</f>
        <v>0.2222963209958875</v>
      </c>
      <c r="DM222" s="198">
        <f>IFERROR((VLOOKUP($A222,'1112'!$F$10:$S$408,11,FALSE)/VLOOKUP($A222,'2012'!$F$10:$M$460,8,FALSE))*1000,#N/A)</f>
        <v>0.22119000221190002</v>
      </c>
      <c r="DN222" s="198">
        <f>IFERROR((VLOOKUP($A222,'1213'!$F$10:$S$408,11,FALSE)/VLOOKUP($A222,'2013'!$F$10:$M$460,8,FALSE))*1000,#N/A)</f>
        <v>0.44018928139099811</v>
      </c>
      <c r="DO222" s="198">
        <f>IFERROR((VLOOKUP($A222,'1314'!$F$10:$S$408,11,FALSE)/VLOOKUP($A222,'2014'!$F$10:$M$460,8,FALSE))*1000,#N/A)</f>
        <v>0.21944261575597981</v>
      </c>
      <c r="DP222" s="198">
        <f>IFERROR((VLOOKUP($A222,'1415'!$F$10:$S$408,11,FALSE)/VLOOKUP($A222,'2015'!$F$10:$M$460,8,FALSE))*1000,#N/A)</f>
        <v>0.10934937124111536</v>
      </c>
      <c r="DQ222" s="198">
        <f>IFERROR((VLOOKUP($A222,'1516'!$F$10:$S$408,11,FALSE)/VLOOKUP($A222,'2016'!$F$10:$M$460,8,FALSE))*1000,#N/A)</f>
        <v>0.32693984306887536</v>
      </c>
      <c r="DR222" s="198">
        <f>IFERROR((VLOOKUP($A222,'1617'!$F$10:$S$408,11,FALSE)/VLOOKUP($A222,'2017'!$F$10:$M$460,8,FALSE))*1000,#N/A)</f>
        <v>0.10861301183881829</v>
      </c>
      <c r="DS222" s="198">
        <f>IFERROR((VLOOKUP($A222,'1718'!$F$10:$S$408,11,FALSE)/VLOOKUP($A222,'2018'!$F$10:$N$460,9,FALSE))*1000,#N/A)</f>
        <v>0</v>
      </c>
      <c r="DT222" s="198">
        <f>IFERROR((VLOOKUP($A222,'1819'!$F$10:$S$408,11,FALSE)/VLOOKUP($A222,'2018'!$F$10:$N$460,9,FALSE))*1000,#N/A)</f>
        <v>0</v>
      </c>
      <c r="DU222" s="198">
        <f>IFERROR((VLOOKUP($A222,'1920'!$F$10:$S$408,11,FALSE)/VLOOKUP($A222,'2019'!$F$10:$N$464,8,FALSE))*1000,#N/A)</f>
        <v>0</v>
      </c>
      <c r="DV222" s="198">
        <f>IFERROR((VLOOKUP($A222,'20 21'!$F$10:$S$408,11,FALSE)/VLOOKUP($A222,'2020'!$F$10:$N$469,8,FALSE))*1000,#N/A)</f>
        <v>0</v>
      </c>
      <c r="DW222" s="198">
        <f>IFERROR((VLOOKUP($A222,'21 22'!$F$10:$S$408,11,FALSE)/VLOOKUP($A222,'2021'!$F$10:$N$469,8,FALSE))*1000,#N/A)</f>
        <v>0.10423072513315475</v>
      </c>
      <c r="DX222" s="198">
        <f>IFERROR((VLOOKUP($A222,'22 23'!$F$10:$S$408,11,FALSE)/VLOOKUP($A222,'2022'!$F$10:$N$469,8,FALSE))*1000,#N/A)</f>
        <v>0</v>
      </c>
      <c r="DY222" s="196">
        <f>IFERROR((VLOOKUP($A222,'23 24'!$F$7:$S$408,11,FALSE)/VLOOKUP($A222,'2023'!$C$7:$N$469,9,FALSE))*1000,#N/A)</f>
        <v>0</v>
      </c>
      <c r="EA222" s="198">
        <f>IFERROR((VLOOKUP($A222,'0910'!$F$10:$S$433,12,FALSE)/VLOOKUP($A222,'2010'!$C$5:$K$611,9,FALSE))*1000,#N/A)</f>
        <v>3.0103690489463708</v>
      </c>
      <c r="EB222" s="198">
        <f>IFERROR((VLOOKUP($A222,'1011'!$F$10:$S$433,13,FALSE)/VLOOKUP($A222,'2011'!$C$5:$K$611,9,FALSE))*1000,#N/A)</f>
        <v>3.3344448149383128</v>
      </c>
      <c r="EC222" s="198">
        <f>IFERROR((VLOOKUP($A222,'1112'!$F$10:$S$408,12,FALSE)/VLOOKUP($A222,'2012'!$F$10:$M$460,8,FALSE))*1000,#N/A)</f>
        <v>3.6496350364963503</v>
      </c>
      <c r="ED222" s="198">
        <f>IFERROR((VLOOKUP($A222,'1213'!$F$10:$S$408,12,FALSE)/VLOOKUP($A222,'2013'!$F$10:$M$460,8,FALSE))*1000,#N/A)</f>
        <v>3.5215142511279849</v>
      </c>
      <c r="EE222" s="198">
        <f>IFERROR((VLOOKUP($A222,'1314'!$F$10:$S$408,12,FALSE)/VLOOKUP($A222,'2014'!$F$10:$M$460,8,FALSE))*1000,#N/A)</f>
        <v>2.9624753127057275</v>
      </c>
      <c r="EF222" s="198">
        <f>IFERROR((VLOOKUP($A222,'1415'!$F$10:$S$408,12,FALSE)/VLOOKUP($A222,'2015'!$F$10:$M$460,8,FALSE))*1000,#N/A)</f>
        <v>2.405686167304538</v>
      </c>
      <c r="EG222" s="198">
        <f>IFERROR((VLOOKUP($A222,'1516'!$F$10:$S$408,12,FALSE)/VLOOKUP($A222,'2016'!$F$10:$M$460,8,FALSE))*1000,#N/A)</f>
        <v>4.6861377506538791</v>
      </c>
      <c r="EH222" s="198">
        <f>IFERROR((VLOOKUP($A222,'1617'!$F$10:$S$408,12,FALSE)/VLOOKUP($A222,'2017'!$F$10:$M$460,8,FALSE))*1000,#N/A)</f>
        <v>5.3220375801020969</v>
      </c>
      <c r="EI222" s="198">
        <f>IFERROR((VLOOKUP($A222,'1718'!$F$10:$S$408,12,FALSE)/VLOOKUP($A222,'2018'!$F$10:$N$460,9,FALSE))*1000,#N/A)</f>
        <v>3.9840637450199203</v>
      </c>
      <c r="EJ222" s="198">
        <f>IFERROR((VLOOKUP($A222,'1819'!$F$10:$S$408,12,FALSE)/VLOOKUP($A222,'2018'!$F$10:$N$460,9,FALSE))*1000,#N/A)</f>
        <v>4.9531603316463872</v>
      </c>
      <c r="EK222" s="198">
        <f>IFERROR((VLOOKUP($A222,'1920'!$F$10:$S$408,12,FALSE)/VLOOKUP($A222,'2019'!$F$10:$N$464,8,FALSE))*1000,#N/A)</f>
        <v>5.015847945103145</v>
      </c>
      <c r="EL222" s="198">
        <f>IFERROR((VLOOKUP($A222,'20 21'!$F$10:$S$408,12,FALSE)/VLOOKUP($A222,'2020'!$F$10:$N$469,8,FALSE))*1000,#N/A)</f>
        <v>5.3507242362628018</v>
      </c>
      <c r="EM222" s="198">
        <f>IFERROR((VLOOKUP($A222,'21 22'!$F$10:$S$408,12,FALSE)/VLOOKUP($A222,'2021'!$F$10:$N$469,8,FALSE))*1000,#N/A)</f>
        <v>4.3776904555924991</v>
      </c>
      <c r="EN222" s="198">
        <f>IFERROR((VLOOKUP($A222,'22 23'!$F$10:$S$408,12,FALSE)/VLOOKUP($A222,'2022'!$F$10:$N$469,8,FALSE))*1000,#N/A)</f>
        <v>5.3889360996538649</v>
      </c>
      <c r="EO222" s="196">
        <f>IFERROR((VLOOKUP($A222,'23 24'!$F$7:$S$408,12,FALSE)/VLOOKUP($A222,'2023'!$C$7:$N$469,9,FALSE))*1000,#N/A)</f>
        <v>7.9309492419248517</v>
      </c>
    </row>
    <row r="223" spans="1:145" x14ac:dyDescent="0.3">
      <c r="A223" t="s">
        <v>697</v>
      </c>
      <c r="B223" t="s">
        <v>1743</v>
      </c>
      <c r="C223" t="str">
        <f>IF(VLOOKUP($A223,'0910'!$F$10:$L$433,1,FALSE)=VLOOKUP($A223,'2010'!$C$5:$K$611,1,FALSE),VLOOKUP($A223,'0910'!$F$10:$L$433,1,FALSE),FALSE)</f>
        <v>Rochford</v>
      </c>
      <c r="D223" t="str">
        <f>IF(VLOOKUP($A223,'1011'!$F$10:$L$433,1,FALSE)=VLOOKUP($A223,'2011'!$C$5:$K$611,1,FALSE),VLOOKUP($A223,'1011'!$F$10:$L$433,1,FALSE),FALSE)</f>
        <v>Rochford</v>
      </c>
      <c r="E223" t="str">
        <f>IF(VLOOKUP(A223,'1112'!$F$10:$L$408,1,FALSE)=VLOOKUP(A223,'2012'!$F$10:$M$460,1,FALSE),VLOOKUP(A223,'1112'!$F$10:$L$408,1,FALSE),FALSE)</f>
        <v>Rochford</v>
      </c>
      <c r="F223" t="str">
        <f>IF(VLOOKUP($A223,'1213'!$F$10:$L$408,1,FALSE)=VLOOKUP($A223,'2013'!$F$10:$M$460,1,FALSE),VLOOKUP($A223,'1213'!$F$10:$L$408,1,FALSE),FALSE)</f>
        <v>Rochford</v>
      </c>
      <c r="G223" t="str">
        <f>IF(VLOOKUP($A223,'1314'!$F$10:$L$408,1,FALSE)=VLOOKUP($A223,'2014'!$F$10:$M$460,1,FALSE),VLOOKUP($A223,'1314'!$F$10:$L$408,1,FALSE),FALSE)</f>
        <v>Rochford</v>
      </c>
      <c r="H223" t="str">
        <f>IF(VLOOKUP($A223,'1415'!$F$10:$L$408,1,FALSE)=VLOOKUP($A223,'2015'!$F$10:$M$460,1,FALSE),VLOOKUP($A223,'1415'!$F$10:$L$408,1,FALSE),FALSE)</f>
        <v>Rochford</v>
      </c>
      <c r="I223" t="str">
        <f>IF(VLOOKUP($A223,'1516'!$F$10:$L$408,1,FALSE)=VLOOKUP($A223,'2015'!$F$10:$M$460,1,FALSE),VLOOKUP($A223,'1516'!$F$10:$L$408,1,FALSE),FALSE)</f>
        <v>Rochford</v>
      </c>
      <c r="J223" t="str">
        <f>IF(VLOOKUP($A223,'1617'!$F$10:$L$408,1,FALSE)=VLOOKUP($A223,'2016'!$F$10:$M$460,1,FALSE),VLOOKUP($A223,'1617'!$F$10:$L$408,1,FALSE),FALSE)</f>
        <v>Rochford</v>
      </c>
      <c r="K223" t="str">
        <f>IF(VLOOKUP($A223,'1718'!$F$10:$M$408,1,FALSE)=VLOOKUP($A223,'2017'!$F$10:$M$460,1,FALSE),VLOOKUP($A223,'1718'!$F$10:$M$408,1,FALSE),FALSE)</f>
        <v>Rochford</v>
      </c>
      <c r="L223" t="str">
        <f>IF(VLOOKUP($A223,'1819'!$F$10:$M$408,1,FALSE)=VLOOKUP($A223,'2018'!$F$10:$M$460,1,FALSE),VLOOKUP($A223,'1819'!$F$10:$M$408,1,FALSE),FALSE)</f>
        <v>Rochford</v>
      </c>
      <c r="M223" t="str">
        <f>IF(VLOOKUP($A223,'1920'!$F$10:$M$408,1,FALSE)=VLOOKUP($A223,'2019'!$F$10:$M$464,1,FALSE),VLOOKUP($A223,'1920'!$F$10:$M$408,1,FALSE),FALSE)</f>
        <v>Rochford</v>
      </c>
      <c r="N223" t="str">
        <f>IF(VLOOKUP($A223,'20 21'!$F$10:$N$408,1,FALSE)=VLOOKUP($A223,'2020'!$F$10:$O$468,1,FALSE),VLOOKUP($A223,'20 21'!$F$10:$N$408,1,FALSE),FALSE)</f>
        <v>Rochford</v>
      </c>
      <c r="O223" t="str">
        <f>IF(VLOOKUP($A223,'21 22'!$F$10:$N$408,1,FALSE)=VLOOKUP($A223,'2021'!$F$10:$O$471,1,FALSE),VLOOKUP($A223,'21 22'!$F$10:$N$408,1,FALSE),FALSE)</f>
        <v>Rochford</v>
      </c>
      <c r="P223" t="str">
        <f>IF(VLOOKUP($A223,'22 23'!$F$10:$N$408,1,FALSE)=VLOOKUP($A223,'2022'!$F$10:$O$468,1,FALSE),VLOOKUP($A223,'22 23'!$F$10:$N$408,1,FALSE),FALSE)</f>
        <v>Rochford</v>
      </c>
      <c r="Q223" t="str">
        <f>IF(VLOOKUP($A223,'23 24'!$F$7:$N$408,1,FALSE)=VLOOKUP($A223,'2023'!$C$7:$O$468,1,FALSE),VLOOKUP($A223,'23 24'!$F$7:$N$408,1,FALSE),FALSE)</f>
        <v>Rochford</v>
      </c>
      <c r="S223" s="196">
        <f>IFERROR((VLOOKUP($A223,'0910'!$F$10:$L$433,4,FALSE)/VLOOKUP($A223,'2010'!$C$5:$K$611,9,FALSE))*1000,#N/A)</f>
        <v>1.7446932247746438</v>
      </c>
      <c r="T223" s="196">
        <f>IFERROR((VLOOKUP($A223,'1011'!$F$10:$L$433,4,FALSE)/VLOOKUP($A223,'2011'!$C$5:$K$611,9,FALSE))*1000,#N/A)</f>
        <v>2.0325203252032522</v>
      </c>
      <c r="U223" s="196">
        <f>IFERROR((VLOOKUP($A223,'1112'!$F$10:$L$408,4,FALSE)/VLOOKUP($A223,'2012'!$F$10:$M$460,8,FALSE))*1000,#N/A)</f>
        <v>2.8951939779965259</v>
      </c>
      <c r="V223" s="196">
        <f>IFERROR((VLOOKUP($A223,'1213'!$F$10:$L$408,4,FALSE)/VLOOKUP($A223,'2013'!$F$10:$M$460,8,FALSE))*1000,#N/A)</f>
        <v>3.4712178189181371</v>
      </c>
      <c r="W223" s="196">
        <f>IFERROR((VLOOKUP($A223,'1314'!$F$10:$L$408,4,FALSE)/VLOOKUP($A223,'2014'!$F$10:$M$460,8,FALSE))*1000,#N/A)</f>
        <v>4.3091065785693763</v>
      </c>
      <c r="X223" s="196">
        <f>IFERROR((VLOOKUP($A223,'1415'!$F$10:$L$408,4,FALSE)/VLOOKUP($A223,'2015'!$F$10:$M$460,8,FALSE))*1000,#N/A)</f>
        <v>2.8457598178713717</v>
      </c>
      <c r="Y223" s="196">
        <f>IFERROR((VLOOKUP($A223,'1516'!$F$10:$L$408,4,FALSE)/VLOOKUP($A223,'2016'!$F$10:$M$460,8,FALSE))*1000,#N/A)</f>
        <v>2.8328611898017</v>
      </c>
      <c r="Z223" s="196">
        <f>IFERROR((VLOOKUP($A223,'1617'!$F$10:$L$408,4,FALSE)/VLOOKUP($A223,'2017'!$F$10:$M$460,8,FALSE))*1000,#N/A)</f>
        <v>8.1874647092038408</v>
      </c>
      <c r="AA223" s="196">
        <f>IFERROR((VLOOKUP($A223,'1718'!$F$10:$L$408,4,FALSE)/VLOOKUP($A223,'2018'!$F$10:$N$460,9,FALSE))*1000,#N/A)</f>
        <v>4.7592385218365063</v>
      </c>
      <c r="AB223" s="196">
        <f>IFERROR((VLOOKUP($A223,'1819'!$F$10:$L$408,4,FALSE)/VLOOKUP($A223,'2018'!$F$10:$N$460,9,FALSE))*1000,#N/A)</f>
        <v>6.1590145576707727</v>
      </c>
      <c r="AC223" s="196">
        <f>IFERROR((VLOOKUP($A223,'1920'!$F$10:$L$408,4,FALSE)/VLOOKUP($A223,'2019'!$F$10:$N$464,8,FALSE))*1000,#N/A)</f>
        <v>6.3924402445803219</v>
      </c>
      <c r="AD223" s="196">
        <f>IFERROR((VLOOKUP($A223,'20 21'!$F$10:$M$408,4,FALSE)/VLOOKUP($A223,'2020'!$F$10:$N$469,8,FALSE))*1000,#N/A)</f>
        <v>8.5361353886144489</v>
      </c>
      <c r="AE223" s="196">
        <f>IFERROR((VLOOKUP($A223,'21 22'!$F$10:$M$408,4,FALSE)/VLOOKUP($A223,'2021'!$F$10:$N$469,8,FALSE))*1000,#N/A)</f>
        <v>9.0006545930613147</v>
      </c>
      <c r="AF223" s="196">
        <f>IFERROR((VLOOKUP($A223,'22 23'!$F$10:$M$408,4,FALSE)/VLOOKUP($A223,'2022'!$F$10:$N$469,8,FALSE))*1000,#N/A)</f>
        <v>5.9267241379310338</v>
      </c>
      <c r="AG223" s="196">
        <f>IFERROR((VLOOKUP($A223,'23 24'!$F$7:$M$408,4,FALSE)/VLOOKUP($A223,'2023'!$C$7:$N$469,9,FALSE))*1000,#N/A)</f>
        <v>5.8487305596171737</v>
      </c>
      <c r="AI223" s="196">
        <f>IFERROR((VLOOKUP($A223,'0910'!$F$10:$L$433,5,FALSE)/VLOOKUP($A223,'2010'!$C$5:$K$611,9,FALSE))*1000,#N/A)</f>
        <v>0.29078220412910727</v>
      </c>
      <c r="AJ223" s="196">
        <f>IFERROR((VLOOKUP($A223,'1011'!$F$10:$L$433,5,FALSE)/VLOOKUP($A223,'2011'!$C$5:$K$611,9,FALSE))*1000,#N/A)</f>
        <v>0</v>
      </c>
      <c r="AK223" s="196">
        <f>IFERROR((VLOOKUP($A223,'1112'!$F$10:$L$408,5,FALSE)/VLOOKUP($A223,'2012'!$F$10:$M$460,8,FALSE))*1000,#N/A)</f>
        <v>0</v>
      </c>
      <c r="AL223" s="196">
        <f>IFERROR((VLOOKUP($A223,'1213'!$F$10:$L$408,5,FALSE)/VLOOKUP($A223,'2013'!$F$10:$M$460,8,FALSE))*1000,#N/A)</f>
        <v>1.1570726063060457</v>
      </c>
      <c r="AM223" s="196">
        <f>IFERROR((VLOOKUP($A223,'1314'!$F$10:$L$408,5,FALSE)/VLOOKUP($A223,'2014'!$F$10:$M$460,8,FALSE))*1000,#N/A)</f>
        <v>2.0109164033323759</v>
      </c>
      <c r="AN223" s="196">
        <f>IFERROR((VLOOKUP($A223,'1415'!$F$10:$L$408,5,FALSE)/VLOOKUP($A223,'2015'!$F$10:$M$460,8,FALSE))*1000,#N/A)</f>
        <v>0.8537279453614115</v>
      </c>
      <c r="AO223" s="196">
        <f>IFERROR((VLOOKUP($A223,'1516'!$F$10:$L$408,5,FALSE)/VLOOKUP($A223,'2016'!$F$10:$M$460,8,FALSE))*1000,#N/A)</f>
        <v>0</v>
      </c>
      <c r="AP223" s="196">
        <f>IFERROR((VLOOKUP($A223,'1617'!$F$10:$L$408,5,FALSE)/VLOOKUP($A223,'2017'!$F$10:$M$460,8,FALSE))*1000,#N/A)</f>
        <v>1.6939582156973463</v>
      </c>
      <c r="AQ223" s="196">
        <f>IFERROR((VLOOKUP($A223,'1718'!$F$10:$L$408,5,FALSE)/VLOOKUP($A223,'2018'!$F$10:$N$460,9,FALSE))*1000,#N/A)</f>
        <v>1.1198208286674132</v>
      </c>
      <c r="AR223" s="196">
        <f>IFERROR((VLOOKUP($A223,'1819'!$F$10:$L$408,5,FALSE)/VLOOKUP($A223,'2018'!$F$10:$N$460,9,FALSE))*1000,#N/A)</f>
        <v>1.9596864501679732</v>
      </c>
      <c r="AS223" s="196">
        <f>IFERROR((VLOOKUP($A223,'1920'!$F$10:$L$408,5,FALSE)/VLOOKUP($A223,'2019'!$F$10:$N$464,8,FALSE))*1000,#N/A)</f>
        <v>3.8910505836575875</v>
      </c>
      <c r="AT223" s="196">
        <f>IFERROR((VLOOKUP($A223,'20 21'!$F$10:$L$408,5,FALSE)/VLOOKUP($A223,'2020'!$F$10:$N$469,8,FALSE))*1000,#N/A)</f>
        <v>4.68110650343373</v>
      </c>
      <c r="AU223" s="196">
        <f>IFERROR((VLOOKUP($A223,'21 22'!$F$10:$L$408,5,FALSE)/VLOOKUP($A223,'2021'!$F$10:$N$469,8,FALSE))*1000,#N/A)</f>
        <v>0.81824132664193761</v>
      </c>
      <c r="AV223" s="196">
        <f>IFERROR((VLOOKUP($A223,'22 23'!$F$10:$L$408,5,FALSE)/VLOOKUP($A223,'2022'!$F$10:$N$469,8,FALSE))*1000,#N/A)</f>
        <v>1.3469827586206897</v>
      </c>
      <c r="AW223" s="196">
        <f>IFERROR((VLOOKUP($A223,'23 24'!$F$7:$M$408,5,FALSE)/VLOOKUP($A223,'2023'!$C$7:$N$469,9,FALSE))*1000,#N/A)</f>
        <v>3.9877708361026185</v>
      </c>
      <c r="AY223" s="196">
        <f>IFERROR((VLOOKUP($A223,'0910'!$F$10:$L$433,6,FALSE)/VLOOKUP($A223,'2010'!$C$5:$K$611,9,FALSE))*1000,#N/A)</f>
        <v>0</v>
      </c>
      <c r="AZ223" s="196">
        <f>IFERROR((VLOOKUP($A223,'1011'!$F$10:$L$433,6,FALSE)/VLOOKUP($A223,'2011'!$C$5:$K$611,9,FALSE))*1000,#N/A)</f>
        <v>0</v>
      </c>
      <c r="BA223" s="196">
        <f>IFERROR((VLOOKUP($A223,'1112'!$F$10:$L$408,6,FALSE)/VLOOKUP($A223,'2012'!$F$10:$M$460,8,FALSE))*1000,#N/A)</f>
        <v>0</v>
      </c>
      <c r="BB223" s="196">
        <f>IFERROR((VLOOKUP($A223,'1213'!$F$10:$L$408,6,FALSE)/VLOOKUP($A223,'2013'!$F$10:$M$460,8,FALSE))*1000,#N/A)</f>
        <v>0</v>
      </c>
      <c r="BC223" s="196">
        <f>IFERROR((VLOOKUP($A223,'1314'!$F$10:$L$408,6,FALSE)/VLOOKUP($A223,'2014'!$F$10:$M$460,8,FALSE))*1000,#N/A)</f>
        <v>0</v>
      </c>
      <c r="BD223" s="196">
        <f>IFERROR((VLOOKUP($A223,'1415'!$F$10:$L$408,6,FALSE)/VLOOKUP($A223,'2015'!$F$10:$M$460,8,FALSE))*1000,#N/A)</f>
        <v>0</v>
      </c>
      <c r="BE223" s="196">
        <f>IFERROR((VLOOKUP($A223,'1516'!$F$10:$L$408,6,FALSE)/VLOOKUP($A223,'2016'!$F$10:$M$460,8,FALSE))*1000,#N/A)</f>
        <v>0</v>
      </c>
      <c r="BF223" s="196">
        <f>IFERROR((VLOOKUP($A223,'1617'!$F$10:$L$408,6,FALSE)/VLOOKUP($A223,'2017'!$F$10:$M$460,8,FALSE))*1000,#N/A)</f>
        <v>0</v>
      </c>
      <c r="BG223" s="196">
        <f>IFERROR((VLOOKUP($A223,'1718'!$F$10:$L$408,6,FALSE)/VLOOKUP($A223,'2018'!$F$10:$N$460,9,FALSE))*1000,#N/A)</f>
        <v>0</v>
      </c>
      <c r="BH223" s="196">
        <f>IFERROR((VLOOKUP($A223,'1819'!$F$10:$L$408,6,FALSE)/VLOOKUP($A223,'2018'!$F$10:$N$460,9,FALSE))*1000,#N/A)</f>
        <v>0</v>
      </c>
      <c r="BI223" s="196">
        <f>IFERROR((VLOOKUP($A223,'1920'!$F$10:$L$408,6,FALSE)/VLOOKUP($A223,'2019'!$F$10:$N$464,8,FALSE))*1000,#N/A)</f>
        <v>0</v>
      </c>
      <c r="BJ223" s="196">
        <f>IFERROR((VLOOKUP($A223,'20 21'!$F$10:$L$408,6,FALSE)/VLOOKUP($A223,'2020'!$F$10:$N$469,8,FALSE))*1000,#N/A)</f>
        <v>0</v>
      </c>
      <c r="BK223" s="196">
        <f>IFERROR((VLOOKUP($A223,'21 22'!$F$10:$L$408,6,FALSE)/VLOOKUP($A223,'2021'!$F$10:$N$469,8,FALSE))*1000,#N/A)</f>
        <v>0</v>
      </c>
      <c r="BL223" s="196">
        <f>IFERROR((VLOOKUP($A223,'22 23'!$F$10:$L$408,6,FALSE)/VLOOKUP($A223,'2022'!$F$10:$N$469,8,FALSE))*1000,#N/A)</f>
        <v>0</v>
      </c>
      <c r="BM223" s="196">
        <f>IFERROR((VLOOKUP($A223,'23 24'!$F$7:$M$408,6,FALSE)/VLOOKUP($A223,'2023'!$C$7:$N$469,9,FALSE))*1000,#N/A)</f>
        <v>0</v>
      </c>
      <c r="BO223" s="196">
        <f>IFERROR((VLOOKUP($A223,'0910'!$F$10:$L$433,7,FALSE)/VLOOKUP($A223,'2010'!$C$5:$K$611,9,FALSE))*1000,#N/A)</f>
        <v>2.3262576330328582</v>
      </c>
      <c r="BP223" s="196">
        <f>IFERROR((VLOOKUP($A223,'1011'!$F$10:$L$433,7,FALSE)/VLOOKUP($A223,'2011'!$C$5:$K$611,9,FALSE))*1000,#N/A)</f>
        <v>2.0325203252032522</v>
      </c>
      <c r="BQ223" s="196">
        <f>IFERROR((VLOOKUP($A223,'1112'!$F$10:$L$408,7,FALSE)/VLOOKUP($A223,'2012'!$F$10:$M$460,8,FALSE))*1000,#N/A)</f>
        <v>2.8951939779965259</v>
      </c>
      <c r="BR223" s="196">
        <f>IFERROR((VLOOKUP($A223,'1213'!$F$10:$L$408,7,FALSE)/VLOOKUP($A223,'2013'!$F$10:$M$460,8,FALSE))*1000,#N/A)</f>
        <v>4.6282904252241828</v>
      </c>
      <c r="BS223" s="196">
        <f>IFERROR((VLOOKUP($A223,'1314'!$F$10:$L$408,7,FALSE)/VLOOKUP($A223,'2014'!$F$10:$M$460,8,FALSE))*1000,#N/A)</f>
        <v>6.3200229819017526</v>
      </c>
      <c r="BT223" s="196">
        <f>IFERROR((VLOOKUP($A223,'1415'!$F$10:$L$408,7,FALSE)/VLOOKUP($A223,'2015'!$F$10:$M$460,8,FALSE))*1000,#N/A)</f>
        <v>3.9840637450199203</v>
      </c>
      <c r="BU223" s="196">
        <f>IFERROR((VLOOKUP($A223,'1516'!$F$10:$L$408,7,FALSE)/VLOOKUP($A223,'2016'!$F$10:$M$460,8,FALSE))*1000,#N/A)</f>
        <v>2.8328611898017</v>
      </c>
      <c r="BV223" s="196">
        <f>IFERROR((VLOOKUP($A223,'1617'!$F$10:$L$408,7,FALSE)/VLOOKUP($A223,'2017'!$F$10:$M$460,8,FALSE))*1000,#N/A)</f>
        <v>9.8814229249011856</v>
      </c>
      <c r="BW223" s="196">
        <f>IFERROR((VLOOKUP($A223,'1718'!$F$10:$L$408,7,FALSE)/VLOOKUP($A223,'2018'!$F$10:$N$460,9,FALSE))*1000,#N/A)</f>
        <v>5.879059350503919</v>
      </c>
      <c r="BX223" s="196">
        <f>IFERROR((VLOOKUP($A223,'1819'!$F$10:$L$408,7,FALSE)/VLOOKUP($A223,'2018'!$F$10:$N$460,9,FALSE))*1000,#N/A)</f>
        <v>8.1187010078387463</v>
      </c>
      <c r="BY223" s="196">
        <f>IFERROR((VLOOKUP($A223,'1920'!$F$10:$L$408,7,FALSE)/VLOOKUP($A223,'2019'!$F$10:$N$464,8,FALSE))*1000,#N/A)</f>
        <v>10.005558643690939</v>
      </c>
      <c r="BZ223" s="196">
        <f>IFERROR((VLOOKUP($A223,'20 21'!$F$10:$L$408,7,FALSE)/VLOOKUP($A223,'2020'!$F$10:$N$469,8,FALSE))*1000,#N/A)</f>
        <v>12.941882685963842</v>
      </c>
      <c r="CA223" s="196">
        <f>IFERROR((VLOOKUP($A223,'21 22'!$F$10:$L$408,7,FALSE)/VLOOKUP($A223,'2021'!$F$10:$N$469,8,FALSE))*1000,#N/A)</f>
        <v>9.8188959197032499</v>
      </c>
      <c r="CB223" s="196">
        <f>IFERROR((VLOOKUP($A223,'22 23'!$F$10:$L$408,7,FALSE)/VLOOKUP($A223,'2022'!$F$10:$N$469,8,FALSE))*1000,#N/A)</f>
        <v>7.2737068965517242</v>
      </c>
      <c r="CC223" s="196">
        <f>IFERROR((VLOOKUP($A223,'23 24'!$F$7:$M$408,7,FALSE)/VLOOKUP($A223,'2023'!$C$7:$N$469,9,FALSE))*1000,#N/A)</f>
        <v>9.5706500066462841</v>
      </c>
      <c r="CE223" s="198">
        <f>IFERROR((VLOOKUP($A223,'0910'!$F$10:$S$433,9,FALSE)/VLOOKUP($A223,'2010'!$C$5:$K$611,9,FALSE))*1000,#N/A)</f>
        <v>2.0354754289037511</v>
      </c>
      <c r="CF223" s="198">
        <f>IFERROR((VLOOKUP($A223,'1011'!$F$10:$S$433,10,FALSE)/VLOOKUP($A223,'2011'!$C$5:$K$611,9,FALSE))*1000,#N/A)</f>
        <v>1.4518002322880372</v>
      </c>
      <c r="CG223" s="198">
        <f>IFERROR((VLOOKUP($A223,'1112'!$F$10:$S$408,9,FALSE)/VLOOKUP($A223,'2012'!$F$10:$M$460,8,FALSE))*1000,#N/A)</f>
        <v>2.6056745801968733</v>
      </c>
      <c r="CH223" s="198">
        <f>IFERROR((VLOOKUP($A223,'1213'!$F$10:$S$408,9,FALSE)/VLOOKUP($A223,'2013'!$F$10:$M$460,8,FALSE))*1000,#N/A)</f>
        <v>2.0248770610355797</v>
      </c>
      <c r="CI223" s="198">
        <f>IFERROR((VLOOKUP($A223,'1314'!$F$10:$S$408,9,FALSE)/VLOOKUP($A223,'2014'!$F$10:$M$460,8,FALSE))*1000,#N/A)</f>
        <v>3.7345590347601263</v>
      </c>
      <c r="CJ223" s="198">
        <f>IFERROR((VLOOKUP($A223,'1415'!$F$10:$S$408,9,FALSE)/VLOOKUP($A223,'2015'!$F$10:$M$460,8,FALSE))*1000,#N/A)</f>
        <v>5.4069436539556062</v>
      </c>
      <c r="CK223" s="198">
        <f>IFERROR((VLOOKUP($A223,'1516'!$F$10:$S$408,9,FALSE)/VLOOKUP($A223,'2016'!$F$10:$M$460,8,FALSE))*1000,#N/A)</f>
        <v>3.3994334277620397</v>
      </c>
      <c r="CL223" s="198">
        <f>IFERROR((VLOOKUP($A223,'1617'!$F$10:$S$408,9,FALSE)/VLOOKUP($A223,'2017'!$F$10:$M$460,8,FALSE))*1000,#N/A)</f>
        <v>2.8232636928289101</v>
      </c>
      <c r="CM223" s="198">
        <f>IFERROR((VLOOKUP($A223,'1718'!$F$10:$S$408,9,FALSE)/VLOOKUP($A223,'2018'!$F$10:$N$460,9,FALSE))*1000,#N/A)</f>
        <v>6.4389697648376254</v>
      </c>
      <c r="CN223" s="198">
        <f>IFERROR((VLOOKUP($A223,'1819'!$F$10:$S$408,9,FALSE)/VLOOKUP($A223,'2018'!$F$10:$N$460,9,FALSE))*1000,#N/A)</f>
        <v>5.039193729003359</v>
      </c>
      <c r="CO223" s="198">
        <f>IFERROR((VLOOKUP($A223,'1920'!$F$10:$S$408,9,FALSE)/VLOOKUP($A223,'2019'!$F$10:$N$464,8,FALSE))*1000,#N/A)</f>
        <v>6.1145080600333515</v>
      </c>
      <c r="CP223" s="198">
        <f>IFERROR((VLOOKUP($A223,'20 21'!$F$10:$S$408,9,FALSE)/VLOOKUP($A223,'2020'!$F$10:$N$469,8,FALSE))*1000,#N/A)</f>
        <v>5.5071841216867403</v>
      </c>
      <c r="CQ223" s="198">
        <f>IFERROR((VLOOKUP($A223,'21 22'!$F$10:$S$408,9,FALSE)/VLOOKUP($A223,'2021'!$F$10:$N$469,8,FALSE))*1000,#N/A)</f>
        <v>8.4551603753000215</v>
      </c>
      <c r="CR223" s="198">
        <f>IFERROR((VLOOKUP($A223,'22 23'!$F$10:$S$408,9,FALSE)/VLOOKUP($A223,'2022'!$F$10:$N$469,8,FALSE))*1000,#N/A)</f>
        <v>8.8900862068965516</v>
      </c>
      <c r="CS223" s="196">
        <f>IFERROR((VLOOKUP($A223,'23 24'!$F$7:$S$408,9,FALSE)/VLOOKUP($A223,'2023'!$C$7:$N$469,9,FALSE))*1000,#N/A)</f>
        <v>6.9121361159112054</v>
      </c>
      <c r="CU223" s="198">
        <f>IFERROR((VLOOKUP($A223,'0910'!$F$10:$S$433,10,FALSE)/VLOOKUP($A223,'2010'!$C$5:$K$611,9,FALSE))*1000,#N/A)</f>
        <v>0.29078220412910727</v>
      </c>
      <c r="CV223" s="198">
        <f>IFERROR((VLOOKUP($A223,'1011'!$F$10:$S$433,11,FALSE)/VLOOKUP($A223,'2011'!$C$5:$K$611,9,FALSE))*1000,#N/A)</f>
        <v>0</v>
      </c>
      <c r="CW223" s="198">
        <f>IFERROR((VLOOKUP($A223,'1112'!$F$10:$S$408,10,FALSE)/VLOOKUP($A223,'2012'!$F$10:$M$460,8,FALSE))*1000,#N/A)</f>
        <v>0</v>
      </c>
      <c r="CX223" s="198">
        <f>IFERROR((VLOOKUP($A223,'1213'!$F$10:$S$408,10,FALSE)/VLOOKUP($A223,'2013'!$F$10:$M$460,8,FALSE))*1000,#N/A)</f>
        <v>0.28926815157651142</v>
      </c>
      <c r="CY223" s="198">
        <f>IFERROR((VLOOKUP($A223,'1314'!$F$10:$S$408,10,FALSE)/VLOOKUP($A223,'2014'!$F$10:$M$460,8,FALSE))*1000,#N/A)</f>
        <v>2.0109164033323759</v>
      </c>
      <c r="CZ223" s="198">
        <f>IFERROR((VLOOKUP($A223,'1415'!$F$10:$S$408,10,FALSE)/VLOOKUP($A223,'2015'!$F$10:$M$460,8,FALSE))*1000,#N/A)</f>
        <v>1.4228799089356858</v>
      </c>
      <c r="DA223" s="198">
        <f>IFERROR((VLOOKUP($A223,'1516'!$F$10:$S$408,10,FALSE)/VLOOKUP($A223,'2016'!$F$10:$M$460,8,FALSE))*1000,#N/A)</f>
        <v>0.84985835694050993</v>
      </c>
      <c r="DB223" s="198">
        <f>IFERROR((VLOOKUP($A223,'1617'!$F$10:$S$408,10,FALSE)/VLOOKUP($A223,'2017'!$F$10:$M$460,8,FALSE))*1000,#N/A)</f>
        <v>0.28232636928289101</v>
      </c>
      <c r="DC223" s="198">
        <f>IFERROR((VLOOKUP($A223,'1718'!$F$10:$S$408,10,FALSE)/VLOOKUP($A223,'2018'!$F$10:$N$460,9,FALSE))*1000,#N/A)</f>
        <v>1.1198208286674132</v>
      </c>
      <c r="DD223" s="198">
        <f>IFERROR((VLOOKUP($A223,'1819'!$F$10:$S$408,10,FALSE)/VLOOKUP($A223,'2018'!$F$10:$N$460,9,FALSE))*1000,#N/A)</f>
        <v>1.6797312430011198</v>
      </c>
      <c r="DE223" s="198">
        <f>IFERROR((VLOOKUP($A223,'1920'!$F$10:$S$408,10,FALSE)/VLOOKUP($A223,'2019'!$F$10:$N$464,8,FALSE))*1000,#N/A)</f>
        <v>2.5013896609227348</v>
      </c>
      <c r="DF223" s="198">
        <f>IFERROR((VLOOKUP($A223,'20 21'!$F$10:$S$408,10,FALSE)/VLOOKUP($A223,'2020'!$F$10:$N$469,8,FALSE))*1000,#N/A)</f>
        <v>2.4782328547590335</v>
      </c>
      <c r="DG223" s="198">
        <f>IFERROR((VLOOKUP($A223,'21 22'!$F$10:$S$408,10,FALSE)/VLOOKUP($A223,'2021'!$F$10:$N$469,8,FALSE))*1000,#N/A)</f>
        <v>4.0912066332096879</v>
      </c>
      <c r="DH223" s="198">
        <f>IFERROR((VLOOKUP($A223,'22 23'!$F$10:$S$408,10,FALSE)/VLOOKUP($A223,'2022'!$F$10:$N$469,8,FALSE))*1000,#N/A)</f>
        <v>2.6939655172413794</v>
      </c>
      <c r="DI223" s="196">
        <f>IFERROR((VLOOKUP($A223,'23 24'!$F$7:$S$408,10,FALSE)/VLOOKUP($A223,'2023'!$C$7:$N$469,9,FALSE))*1000,#N/A)</f>
        <v>2.1268111125880633</v>
      </c>
      <c r="DK223" s="198">
        <f>IFERROR((VLOOKUP($A223,'0910'!$F$10:$S$433,11,FALSE)/VLOOKUP($A223,'2010'!$C$5:$K$611,9,FALSE))*1000,#N/A)</f>
        <v>0</v>
      </c>
      <c r="DL223" s="198">
        <f>IFERROR((VLOOKUP($A223,'1011'!$F$10:$S$433,12,FALSE)/VLOOKUP($A223,'2011'!$C$5:$K$611,9,FALSE))*1000,#N/A)</f>
        <v>0</v>
      </c>
      <c r="DM223" s="198">
        <f>IFERROR((VLOOKUP($A223,'1112'!$F$10:$S$408,11,FALSE)/VLOOKUP($A223,'2012'!$F$10:$M$460,8,FALSE))*1000,#N/A)</f>
        <v>0</v>
      </c>
      <c r="DN223" s="198">
        <f>IFERROR((VLOOKUP($A223,'1213'!$F$10:$S$408,11,FALSE)/VLOOKUP($A223,'2013'!$F$10:$M$460,8,FALSE))*1000,#N/A)</f>
        <v>0</v>
      </c>
      <c r="DO223" s="198">
        <f>IFERROR((VLOOKUP($A223,'1314'!$F$10:$S$408,11,FALSE)/VLOOKUP($A223,'2014'!$F$10:$M$460,8,FALSE))*1000,#N/A)</f>
        <v>0</v>
      </c>
      <c r="DP223" s="198">
        <f>IFERROR((VLOOKUP($A223,'1415'!$F$10:$S$408,11,FALSE)/VLOOKUP($A223,'2015'!$F$10:$M$460,8,FALSE))*1000,#N/A)</f>
        <v>0</v>
      </c>
      <c r="DQ223" s="198">
        <f>IFERROR((VLOOKUP($A223,'1516'!$F$10:$S$408,11,FALSE)/VLOOKUP($A223,'2016'!$F$10:$M$460,8,FALSE))*1000,#N/A)</f>
        <v>0</v>
      </c>
      <c r="DR223" s="198">
        <f>IFERROR((VLOOKUP($A223,'1617'!$F$10:$S$408,11,FALSE)/VLOOKUP($A223,'2017'!$F$10:$M$460,8,FALSE))*1000,#N/A)</f>
        <v>0</v>
      </c>
      <c r="DS223" s="198">
        <f>IFERROR((VLOOKUP($A223,'1718'!$F$10:$S$408,11,FALSE)/VLOOKUP($A223,'2018'!$F$10:$N$460,9,FALSE))*1000,#N/A)</f>
        <v>0</v>
      </c>
      <c r="DT223" s="198">
        <f>IFERROR((VLOOKUP($A223,'1819'!$F$10:$S$408,11,FALSE)/VLOOKUP($A223,'2018'!$F$10:$N$460,9,FALSE))*1000,#N/A)</f>
        <v>0</v>
      </c>
      <c r="DU223" s="198">
        <f>IFERROR((VLOOKUP($A223,'1920'!$F$10:$S$408,11,FALSE)/VLOOKUP($A223,'2019'!$F$10:$N$464,8,FALSE))*1000,#N/A)</f>
        <v>0</v>
      </c>
      <c r="DV223" s="198">
        <f>IFERROR((VLOOKUP($A223,'20 21'!$F$10:$S$408,11,FALSE)/VLOOKUP($A223,'2020'!$F$10:$N$469,8,FALSE))*1000,#N/A)</f>
        <v>0</v>
      </c>
      <c r="DW223" s="198">
        <f>IFERROR((VLOOKUP($A223,'21 22'!$F$10:$S$408,11,FALSE)/VLOOKUP($A223,'2021'!$F$10:$N$469,8,FALSE))*1000,#N/A)</f>
        <v>0</v>
      </c>
      <c r="DX223" s="198">
        <f>IFERROR((VLOOKUP($A223,'22 23'!$F$10:$S$408,11,FALSE)/VLOOKUP($A223,'2022'!$F$10:$N$469,8,FALSE))*1000,#N/A)</f>
        <v>0</v>
      </c>
      <c r="DY223" s="196">
        <f>IFERROR((VLOOKUP($A223,'23 24'!$F$7:$S$408,11,FALSE)/VLOOKUP($A223,'2023'!$C$7:$N$469,9,FALSE))*1000,#N/A)</f>
        <v>0</v>
      </c>
      <c r="EA223" s="198">
        <f>IFERROR((VLOOKUP($A223,'0910'!$F$10:$S$433,12,FALSE)/VLOOKUP($A223,'2010'!$C$5:$K$611,9,FALSE))*1000,#N/A)</f>
        <v>2.3262576330328582</v>
      </c>
      <c r="EB223" s="198">
        <f>IFERROR((VLOOKUP($A223,'1011'!$F$10:$S$433,13,FALSE)/VLOOKUP($A223,'2011'!$C$5:$K$611,9,FALSE))*1000,#N/A)</f>
        <v>1.4518002322880372</v>
      </c>
      <c r="EC223" s="198">
        <f>IFERROR((VLOOKUP($A223,'1112'!$F$10:$S$408,12,FALSE)/VLOOKUP($A223,'2012'!$F$10:$M$460,8,FALSE))*1000,#N/A)</f>
        <v>2.6056745801968733</v>
      </c>
      <c r="ED223" s="198">
        <f>IFERROR((VLOOKUP($A223,'1213'!$F$10:$S$408,12,FALSE)/VLOOKUP($A223,'2013'!$F$10:$M$460,8,FALSE))*1000,#N/A)</f>
        <v>2.0248770610355797</v>
      </c>
      <c r="EE223" s="198">
        <f>IFERROR((VLOOKUP($A223,'1314'!$F$10:$S$408,12,FALSE)/VLOOKUP($A223,'2014'!$F$10:$M$460,8,FALSE))*1000,#N/A)</f>
        <v>5.7454754380925026</v>
      </c>
      <c r="EF223" s="198">
        <f>IFERROR((VLOOKUP($A223,'1415'!$F$10:$S$408,12,FALSE)/VLOOKUP($A223,'2015'!$F$10:$M$460,8,FALSE))*1000,#N/A)</f>
        <v>6.829823562891292</v>
      </c>
      <c r="EG223" s="198">
        <f>IFERROR((VLOOKUP($A223,'1516'!$F$10:$S$408,12,FALSE)/VLOOKUP($A223,'2016'!$F$10:$M$460,8,FALSE))*1000,#N/A)</f>
        <v>4.2492917847025504</v>
      </c>
      <c r="EH223" s="198">
        <f>IFERROR((VLOOKUP($A223,'1617'!$F$10:$S$408,12,FALSE)/VLOOKUP($A223,'2017'!$F$10:$M$460,8,FALSE))*1000,#N/A)</f>
        <v>3.1055900621118009</v>
      </c>
      <c r="EI223" s="198">
        <f>IFERROR((VLOOKUP($A223,'1718'!$F$10:$S$408,12,FALSE)/VLOOKUP($A223,'2018'!$F$10:$N$460,9,FALSE))*1000,#N/A)</f>
        <v>7.5587905935050399</v>
      </c>
      <c r="EJ223" s="198">
        <f>IFERROR((VLOOKUP($A223,'1819'!$F$10:$S$408,12,FALSE)/VLOOKUP($A223,'2018'!$F$10:$N$460,9,FALSE))*1000,#N/A)</f>
        <v>6.4389697648376254</v>
      </c>
      <c r="EK223" s="198">
        <f>IFERROR((VLOOKUP($A223,'1920'!$F$10:$S$408,12,FALSE)/VLOOKUP($A223,'2019'!$F$10:$N$464,8,FALSE))*1000,#N/A)</f>
        <v>8.6158977209560881</v>
      </c>
      <c r="EL223" s="198">
        <f>IFERROR((VLOOKUP($A223,'20 21'!$F$10:$S$408,12,FALSE)/VLOOKUP($A223,'2020'!$F$10:$N$469,8,FALSE))*1000,#N/A)</f>
        <v>7.9854169764457739</v>
      </c>
      <c r="EM223" s="198">
        <f>IFERROR((VLOOKUP($A223,'21 22'!$F$10:$S$408,12,FALSE)/VLOOKUP($A223,'2021'!$F$10:$N$469,8,FALSE))*1000,#N/A)</f>
        <v>12.54636700850971</v>
      </c>
      <c r="EN223" s="198">
        <f>IFERROR((VLOOKUP($A223,'22 23'!$F$10:$S$408,12,FALSE)/VLOOKUP($A223,'2022'!$F$10:$N$469,8,FALSE))*1000,#N/A)</f>
        <v>11.584051724137932</v>
      </c>
      <c r="EO223" s="196">
        <f>IFERROR((VLOOKUP($A223,'23 24'!$F$7:$S$408,12,FALSE)/VLOOKUP($A223,'2023'!$C$7:$N$469,9,FALSE))*1000,#N/A)</f>
        <v>9.0389472284992678</v>
      </c>
    </row>
    <row r="224" spans="1:145" x14ac:dyDescent="0.3">
      <c r="A224" t="s">
        <v>906</v>
      </c>
      <c r="B224" t="s">
        <v>1743</v>
      </c>
      <c r="C224" t="str">
        <f>IF(VLOOKUP($A224,'0910'!$F$10:$L$433,1,FALSE)=VLOOKUP($A224,'2010'!$C$5:$K$611,1,FALSE),VLOOKUP($A224,'0910'!$F$10:$L$433,1,FALSE),FALSE)</f>
        <v>Rossendale</v>
      </c>
      <c r="D224" t="str">
        <f>IF(VLOOKUP($A224,'1011'!$F$10:$L$433,1,FALSE)=VLOOKUP($A224,'2011'!$C$5:$K$611,1,FALSE),VLOOKUP($A224,'1011'!$F$10:$L$433,1,FALSE),FALSE)</f>
        <v>Rossendale</v>
      </c>
      <c r="E224" t="str">
        <f>IF(VLOOKUP(A224,'1112'!$F$10:$L$408,1,FALSE)=VLOOKUP(A224,'2012'!$F$10:$M$460,1,FALSE),VLOOKUP(A224,'1112'!$F$10:$L$408,1,FALSE),FALSE)</f>
        <v>Rossendale</v>
      </c>
      <c r="F224" t="str">
        <f>IF(VLOOKUP($A224,'1213'!$F$10:$L$408,1,FALSE)=VLOOKUP($A224,'2013'!$F$10:$M$460,1,FALSE),VLOOKUP($A224,'1213'!$F$10:$L$408,1,FALSE),FALSE)</f>
        <v>Rossendale</v>
      </c>
      <c r="G224" t="str">
        <f>IF(VLOOKUP($A224,'1314'!$F$10:$L$408,1,FALSE)=VLOOKUP($A224,'2014'!$F$10:$M$460,1,FALSE),VLOOKUP($A224,'1314'!$F$10:$L$408,1,FALSE),FALSE)</f>
        <v>Rossendale</v>
      </c>
      <c r="H224" t="str">
        <f>IF(VLOOKUP($A224,'1415'!$F$10:$L$408,1,FALSE)=VLOOKUP($A224,'2015'!$F$10:$M$460,1,FALSE),VLOOKUP($A224,'1415'!$F$10:$L$408,1,FALSE),FALSE)</f>
        <v>Rossendale</v>
      </c>
      <c r="I224" t="str">
        <f>IF(VLOOKUP($A224,'1516'!$F$10:$L$408,1,FALSE)=VLOOKUP($A224,'2015'!$F$10:$M$460,1,FALSE),VLOOKUP($A224,'1516'!$F$10:$L$408,1,FALSE),FALSE)</f>
        <v>Rossendale</v>
      </c>
      <c r="J224" t="str">
        <f>IF(VLOOKUP($A224,'1617'!$F$10:$L$408,1,FALSE)=VLOOKUP($A224,'2016'!$F$10:$M$460,1,FALSE),VLOOKUP($A224,'1617'!$F$10:$L$408,1,FALSE),FALSE)</f>
        <v>Rossendale</v>
      </c>
      <c r="K224" t="str">
        <f>IF(VLOOKUP($A224,'1718'!$F$10:$M$408,1,FALSE)=VLOOKUP($A224,'2017'!$F$10:$M$460,1,FALSE),VLOOKUP($A224,'1718'!$F$10:$M$408,1,FALSE),FALSE)</f>
        <v>Rossendale</v>
      </c>
      <c r="L224" t="str">
        <f>IF(VLOOKUP($A224,'1819'!$F$10:$M$408,1,FALSE)=VLOOKUP($A224,'2018'!$F$10:$M$460,1,FALSE),VLOOKUP($A224,'1819'!$F$10:$M$408,1,FALSE),FALSE)</f>
        <v>Rossendale</v>
      </c>
      <c r="M224" t="str">
        <f>IF(VLOOKUP($A224,'1920'!$F$10:$M$408,1,FALSE)=VLOOKUP($A224,'2019'!$F$10:$M$464,1,FALSE),VLOOKUP($A224,'1920'!$F$10:$M$408,1,FALSE),FALSE)</f>
        <v>Rossendale</v>
      </c>
      <c r="N224" t="str">
        <f>IF(VLOOKUP($A224,'20 21'!$F$10:$N$408,1,FALSE)=VLOOKUP($A224,'2020'!$F$10:$O$468,1,FALSE),VLOOKUP($A224,'20 21'!$F$10:$N$408,1,FALSE),FALSE)</f>
        <v>Rossendale</v>
      </c>
      <c r="O224" t="str">
        <f>IF(VLOOKUP($A224,'21 22'!$F$10:$N$408,1,FALSE)=VLOOKUP($A224,'2021'!$F$10:$O$471,1,FALSE),VLOOKUP($A224,'21 22'!$F$10:$N$408,1,FALSE),FALSE)</f>
        <v>Rossendale</v>
      </c>
      <c r="P224" t="str">
        <f>IF(VLOOKUP($A224,'22 23'!$F$10:$N$408,1,FALSE)=VLOOKUP($A224,'2022'!$F$10:$O$468,1,FALSE),VLOOKUP($A224,'22 23'!$F$10:$N$408,1,FALSE),FALSE)</f>
        <v>Rossendale</v>
      </c>
      <c r="Q224" t="str">
        <f>IF(VLOOKUP($A224,'23 24'!$F$7:$N$408,1,FALSE)=VLOOKUP($A224,'2023'!$C$7:$O$468,1,FALSE),VLOOKUP($A224,'23 24'!$F$7:$N$408,1,FALSE),FALSE)</f>
        <v>Rossendale</v>
      </c>
      <c r="S224" s="196">
        <f>IFERROR((VLOOKUP($A224,'0910'!$F$10:$L$433,4,FALSE)/VLOOKUP($A224,'2010'!$C$5:$K$611,9,FALSE))*1000,#N/A)</f>
        <v>0.32573289902280134</v>
      </c>
      <c r="T224" s="196">
        <f>IFERROR((VLOOKUP($A224,'1011'!$F$10:$L$433,4,FALSE)/VLOOKUP($A224,'2011'!$C$5:$K$611,9,FALSE))*1000,#N/A)</f>
        <v>3.2414910858995136</v>
      </c>
      <c r="U224" s="196">
        <f>IFERROR((VLOOKUP($A224,'1112'!$F$10:$L$408,4,FALSE)/VLOOKUP($A224,'2012'!$F$10:$M$460,8,FALSE))*1000,#N/A)</f>
        <v>1.2919896640826873</v>
      </c>
      <c r="V224" s="196">
        <f>IFERROR((VLOOKUP($A224,'1213'!$F$10:$L$408,4,FALSE)/VLOOKUP($A224,'2013'!$F$10:$M$460,8,FALSE))*1000,#N/A)</f>
        <v>5.7840616966580978</v>
      </c>
      <c r="W224" s="196">
        <f>IFERROR((VLOOKUP($A224,'1314'!$F$10:$L$408,4,FALSE)/VLOOKUP($A224,'2014'!$F$10:$M$460,8,FALSE))*1000,#N/A)</f>
        <v>3.8265306122448979</v>
      </c>
      <c r="X224" s="196">
        <f>IFERROR((VLOOKUP($A224,'1415'!$F$10:$L$408,4,FALSE)/VLOOKUP($A224,'2015'!$F$10:$M$460,8,FALSE))*1000,#N/A)</f>
        <v>6.3311174422285532</v>
      </c>
      <c r="Y224" s="196">
        <f>IFERROR((VLOOKUP($A224,'1516'!$F$10:$L$408,4,FALSE)/VLOOKUP($A224,'2016'!$F$10:$M$460,8,FALSE))*1000,#N/A)</f>
        <v>4.4150110375275942</v>
      </c>
      <c r="Z224" s="196">
        <f>IFERROR((VLOOKUP($A224,'1617'!$F$10:$L$408,4,FALSE)/VLOOKUP($A224,'2017'!$F$10:$M$460,8,FALSE))*1000,#N/A)</f>
        <v>4.0739580068943901</v>
      </c>
      <c r="AA224" s="196">
        <f>IFERROR((VLOOKUP($A224,'1718'!$F$10:$L$408,4,FALSE)/VLOOKUP($A224,'2018'!$F$10:$N$460,9,FALSE))*1000,#N/A)</f>
        <v>1.2480499219968799</v>
      </c>
      <c r="AB224" s="196">
        <f>IFERROR((VLOOKUP($A224,'1819'!$F$10:$L$408,4,FALSE)/VLOOKUP($A224,'2018'!$F$10:$N$460,9,FALSE))*1000,#N/A)</f>
        <v>2.8081123244929795</v>
      </c>
      <c r="AC224" s="196">
        <f>IFERROR((VLOOKUP($A224,'1920'!$F$10:$L$408,4,FALSE)/VLOOKUP($A224,'2019'!$F$10:$N$464,8,FALSE))*1000,#N/A)</f>
        <v>1.2437424209446224</v>
      </c>
      <c r="AD224" s="196">
        <f>IFERROR((VLOOKUP($A224,'20 21'!$F$10:$M$408,4,FALSE)/VLOOKUP($A224,'2020'!$F$10:$N$469,8,FALSE))*1000,#N/A)</f>
        <v>1.8606439688776284</v>
      </c>
      <c r="AE224" s="196">
        <f>IFERROR((VLOOKUP($A224,'21 22'!$F$10:$M$408,4,FALSE)/VLOOKUP($A224,'2021'!$F$10:$N$469,8,FALSE))*1000,#N/A)</f>
        <v>6.4969216966246943</v>
      </c>
      <c r="AF224" s="196">
        <f>IFERROR((VLOOKUP($A224,'22 23'!$F$10:$M$408,4,FALSE)/VLOOKUP($A224,'2022'!$F$10:$N$469,8,FALSE))*1000,#N/A)</f>
        <v>5.5476792208592745</v>
      </c>
      <c r="AG224" s="196">
        <f>IFERROR((VLOOKUP($A224,'23 24'!$F$7:$M$408,4,FALSE)/VLOOKUP($A224,'2023'!$C$7:$N$469,9,FALSE))*1000,#N/A)</f>
        <v>1.532003554248246</v>
      </c>
      <c r="AI224" s="196">
        <f>IFERROR((VLOOKUP($A224,'0910'!$F$10:$L$433,5,FALSE)/VLOOKUP($A224,'2010'!$C$5:$K$611,9,FALSE))*1000,#N/A)</f>
        <v>0</v>
      </c>
      <c r="AJ224" s="196">
        <f>IFERROR((VLOOKUP($A224,'1011'!$F$10:$L$433,5,FALSE)/VLOOKUP($A224,'2011'!$C$5:$K$611,9,FALSE))*1000,#N/A)</f>
        <v>0</v>
      </c>
      <c r="AK224" s="196">
        <f>IFERROR((VLOOKUP($A224,'1112'!$F$10:$L$408,5,FALSE)/VLOOKUP($A224,'2012'!$F$10:$M$460,8,FALSE))*1000,#N/A)</f>
        <v>0</v>
      </c>
      <c r="AL224" s="196">
        <f>IFERROR((VLOOKUP($A224,'1213'!$F$10:$L$408,5,FALSE)/VLOOKUP($A224,'2013'!$F$10:$M$460,8,FALSE))*1000,#N/A)</f>
        <v>0</v>
      </c>
      <c r="AM224" s="196">
        <f>IFERROR((VLOOKUP($A224,'1314'!$F$10:$L$408,5,FALSE)/VLOOKUP($A224,'2014'!$F$10:$M$460,8,FALSE))*1000,#N/A)</f>
        <v>1.9132653061224489</v>
      </c>
      <c r="AN224" s="196">
        <f>IFERROR((VLOOKUP($A224,'1415'!$F$10:$L$408,5,FALSE)/VLOOKUP($A224,'2015'!$F$10:$M$460,8,FALSE))*1000,#N/A)</f>
        <v>0.94966761633428309</v>
      </c>
      <c r="AO224" s="196">
        <f>IFERROR((VLOOKUP($A224,'1516'!$F$10:$L$408,5,FALSE)/VLOOKUP($A224,'2016'!$F$10:$M$460,8,FALSE))*1000,#N/A)</f>
        <v>0.63071586250394196</v>
      </c>
      <c r="AP224" s="196">
        <f>IFERROR((VLOOKUP($A224,'1617'!$F$10:$L$408,5,FALSE)/VLOOKUP($A224,'2017'!$F$10:$M$460,8,FALSE))*1000,#N/A)</f>
        <v>0</v>
      </c>
      <c r="AQ224" s="196">
        <f>IFERROR((VLOOKUP($A224,'1718'!$F$10:$L$408,5,FALSE)/VLOOKUP($A224,'2018'!$F$10:$N$460,9,FALSE))*1000,#N/A)</f>
        <v>0</v>
      </c>
      <c r="AR224" s="196">
        <f>IFERROR((VLOOKUP($A224,'1819'!$F$10:$L$408,5,FALSE)/VLOOKUP($A224,'2018'!$F$10:$N$460,9,FALSE))*1000,#N/A)</f>
        <v>0</v>
      </c>
      <c r="AS224" s="196">
        <f>IFERROR((VLOOKUP($A224,'1920'!$F$10:$L$408,5,FALSE)/VLOOKUP($A224,'2019'!$F$10:$N$464,8,FALSE))*1000,#N/A)</f>
        <v>0.9328068157084668</v>
      </c>
      <c r="AT224" s="196">
        <f>IFERROR((VLOOKUP($A224,'20 21'!$F$10:$L$408,5,FALSE)/VLOOKUP($A224,'2020'!$F$10:$N$469,8,FALSE))*1000,#N/A)</f>
        <v>2.4808586251701712</v>
      </c>
      <c r="AU224" s="196">
        <f>IFERROR((VLOOKUP($A224,'21 22'!$F$10:$L$408,5,FALSE)/VLOOKUP($A224,'2021'!$F$10:$N$469,8,FALSE))*1000,#N/A)</f>
        <v>1.2375088945951798</v>
      </c>
      <c r="AV224" s="196">
        <f>IFERROR((VLOOKUP($A224,'22 23'!$F$10:$L$408,5,FALSE)/VLOOKUP($A224,'2022'!$F$10:$N$469,8,FALSE))*1000,#N/A)</f>
        <v>0</v>
      </c>
      <c r="AW224" s="196">
        <f>IFERROR((VLOOKUP($A224,'23 24'!$F$7:$M$408,5,FALSE)/VLOOKUP($A224,'2023'!$C$7:$N$469,9,FALSE))*1000,#N/A)</f>
        <v>0</v>
      </c>
      <c r="AY224" s="196">
        <f>IFERROR((VLOOKUP($A224,'0910'!$F$10:$L$433,6,FALSE)/VLOOKUP($A224,'2010'!$C$5:$K$611,9,FALSE))*1000,#N/A)</f>
        <v>0</v>
      </c>
      <c r="AZ224" s="196">
        <f>IFERROR((VLOOKUP($A224,'1011'!$F$10:$L$433,6,FALSE)/VLOOKUP($A224,'2011'!$C$5:$K$611,9,FALSE))*1000,#N/A)</f>
        <v>0</v>
      </c>
      <c r="BA224" s="196">
        <f>IFERROR((VLOOKUP($A224,'1112'!$F$10:$L$408,6,FALSE)/VLOOKUP($A224,'2012'!$F$10:$M$460,8,FALSE))*1000,#N/A)</f>
        <v>0</v>
      </c>
      <c r="BB224" s="196">
        <f>IFERROR((VLOOKUP($A224,'1213'!$F$10:$L$408,6,FALSE)/VLOOKUP($A224,'2013'!$F$10:$M$460,8,FALSE))*1000,#N/A)</f>
        <v>0</v>
      </c>
      <c r="BC224" s="196">
        <f>IFERROR((VLOOKUP($A224,'1314'!$F$10:$L$408,6,FALSE)/VLOOKUP($A224,'2014'!$F$10:$M$460,8,FALSE))*1000,#N/A)</f>
        <v>0</v>
      </c>
      <c r="BD224" s="196">
        <f>IFERROR((VLOOKUP($A224,'1415'!$F$10:$L$408,6,FALSE)/VLOOKUP($A224,'2015'!$F$10:$M$460,8,FALSE))*1000,#N/A)</f>
        <v>0</v>
      </c>
      <c r="BE224" s="196">
        <f>IFERROR((VLOOKUP($A224,'1516'!$F$10:$L$408,6,FALSE)/VLOOKUP($A224,'2016'!$F$10:$M$460,8,FALSE))*1000,#N/A)</f>
        <v>0</v>
      </c>
      <c r="BF224" s="196">
        <f>IFERROR((VLOOKUP($A224,'1617'!$F$10:$L$408,6,FALSE)/VLOOKUP($A224,'2017'!$F$10:$M$460,8,FALSE))*1000,#N/A)</f>
        <v>0</v>
      </c>
      <c r="BG224" s="196">
        <f>IFERROR((VLOOKUP($A224,'1718'!$F$10:$L$408,6,FALSE)/VLOOKUP($A224,'2018'!$F$10:$N$460,9,FALSE))*1000,#N/A)</f>
        <v>0</v>
      </c>
      <c r="BH224" s="196">
        <f>IFERROR((VLOOKUP($A224,'1819'!$F$10:$L$408,6,FALSE)/VLOOKUP($A224,'2018'!$F$10:$N$460,9,FALSE))*1000,#N/A)</f>
        <v>0</v>
      </c>
      <c r="BI224" s="196">
        <f>IFERROR((VLOOKUP($A224,'1920'!$F$10:$L$408,6,FALSE)/VLOOKUP($A224,'2019'!$F$10:$N$464,8,FALSE))*1000,#N/A)</f>
        <v>0</v>
      </c>
      <c r="BJ224" s="196">
        <f>IFERROR((VLOOKUP($A224,'20 21'!$F$10:$L$408,6,FALSE)/VLOOKUP($A224,'2020'!$F$10:$N$469,8,FALSE))*1000,#N/A)</f>
        <v>0</v>
      </c>
      <c r="BK224" s="196">
        <f>IFERROR((VLOOKUP($A224,'21 22'!$F$10:$L$408,6,FALSE)/VLOOKUP($A224,'2021'!$F$10:$N$469,8,FALSE))*1000,#N/A)</f>
        <v>0</v>
      </c>
      <c r="BL224" s="196">
        <f>IFERROR((VLOOKUP($A224,'22 23'!$F$10:$L$408,6,FALSE)/VLOOKUP($A224,'2022'!$F$10:$N$469,8,FALSE))*1000,#N/A)</f>
        <v>0</v>
      </c>
      <c r="BM224" s="196">
        <f>IFERROR((VLOOKUP($A224,'23 24'!$F$7:$M$408,6,FALSE)/VLOOKUP($A224,'2023'!$C$7:$N$469,9,FALSE))*1000,#N/A)</f>
        <v>0</v>
      </c>
      <c r="BO224" s="196">
        <f>IFERROR((VLOOKUP($A224,'0910'!$F$10:$L$433,7,FALSE)/VLOOKUP($A224,'2010'!$C$5:$K$611,9,FALSE))*1000,#N/A)</f>
        <v>0.32573289902280134</v>
      </c>
      <c r="BP224" s="196">
        <f>IFERROR((VLOOKUP($A224,'1011'!$F$10:$L$433,7,FALSE)/VLOOKUP($A224,'2011'!$C$5:$K$611,9,FALSE))*1000,#N/A)</f>
        <v>3.2414910858995136</v>
      </c>
      <c r="BQ224" s="196">
        <f>IFERROR((VLOOKUP($A224,'1112'!$F$10:$L$408,7,FALSE)/VLOOKUP($A224,'2012'!$F$10:$M$460,8,FALSE))*1000,#N/A)</f>
        <v>1.2919896640826873</v>
      </c>
      <c r="BR224" s="196">
        <f>IFERROR((VLOOKUP($A224,'1213'!$F$10:$L$408,7,FALSE)/VLOOKUP($A224,'2013'!$F$10:$M$460,8,FALSE))*1000,#N/A)</f>
        <v>5.7840616966580978</v>
      </c>
      <c r="BS224" s="196">
        <f>IFERROR((VLOOKUP($A224,'1314'!$F$10:$L$408,7,FALSE)/VLOOKUP($A224,'2014'!$F$10:$M$460,8,FALSE))*1000,#N/A)</f>
        <v>5.7397959183673475</v>
      </c>
      <c r="BT224" s="196">
        <f>IFERROR((VLOOKUP($A224,'1415'!$F$10:$L$408,7,FALSE)/VLOOKUP($A224,'2015'!$F$10:$M$460,8,FALSE))*1000,#N/A)</f>
        <v>7.2807850585628362</v>
      </c>
      <c r="BU224" s="196">
        <f>IFERROR((VLOOKUP($A224,'1516'!$F$10:$L$408,7,FALSE)/VLOOKUP($A224,'2016'!$F$10:$M$460,8,FALSE))*1000,#N/A)</f>
        <v>5.0457269000315357</v>
      </c>
      <c r="BV224" s="196">
        <f>IFERROR((VLOOKUP($A224,'1617'!$F$10:$L$408,7,FALSE)/VLOOKUP($A224,'2017'!$F$10:$M$460,8,FALSE))*1000,#N/A)</f>
        <v>4.3873393920401131</v>
      </c>
      <c r="BW224" s="196">
        <f>IFERROR((VLOOKUP($A224,'1718'!$F$10:$L$408,7,FALSE)/VLOOKUP($A224,'2018'!$F$10:$N$460,9,FALSE))*1000,#N/A)</f>
        <v>1.2480499219968799</v>
      </c>
      <c r="BX224" s="196">
        <f>IFERROR((VLOOKUP($A224,'1819'!$F$10:$L$408,7,FALSE)/VLOOKUP($A224,'2018'!$F$10:$N$460,9,FALSE))*1000,#N/A)</f>
        <v>2.8081123244929795</v>
      </c>
      <c r="BY224" s="196">
        <f>IFERROR((VLOOKUP($A224,'1920'!$F$10:$L$408,7,FALSE)/VLOOKUP($A224,'2019'!$F$10:$N$464,8,FALSE))*1000,#N/A)</f>
        <v>1.8656136314169336</v>
      </c>
      <c r="BZ224" s="196">
        <f>IFERROR((VLOOKUP($A224,'20 21'!$F$10:$L$408,7,FALSE)/VLOOKUP($A224,'2020'!$F$10:$N$469,8,FALSE))*1000,#N/A)</f>
        <v>4.3415025940477996</v>
      </c>
      <c r="CA224" s="196">
        <f>IFERROR((VLOOKUP($A224,'21 22'!$F$10:$L$408,7,FALSE)/VLOOKUP($A224,'2021'!$F$10:$N$469,8,FALSE))*1000,#N/A)</f>
        <v>7.7344305912198745</v>
      </c>
      <c r="CB224" s="196">
        <f>IFERROR((VLOOKUP($A224,'22 23'!$F$10:$L$408,7,FALSE)/VLOOKUP($A224,'2022'!$F$10:$N$469,8,FALSE))*1000,#N/A)</f>
        <v>5.5476792208592745</v>
      </c>
      <c r="CC224" s="196">
        <f>IFERROR((VLOOKUP($A224,'23 24'!$F$7:$M$408,7,FALSE)/VLOOKUP($A224,'2023'!$C$7:$N$469,9,FALSE))*1000,#N/A)</f>
        <v>1.8384042650978951</v>
      </c>
      <c r="CE224" s="198">
        <f>IFERROR((VLOOKUP($A224,'0910'!$F$10:$S$433,9,FALSE)/VLOOKUP($A224,'2010'!$C$5:$K$611,9,FALSE))*1000,#N/A)</f>
        <v>2.6058631921824107</v>
      </c>
      <c r="CF224" s="198">
        <f>IFERROR((VLOOKUP($A224,'1011'!$F$10:$S$433,10,FALSE)/VLOOKUP($A224,'2011'!$C$5:$K$611,9,FALSE))*1000,#N/A)</f>
        <v>2.5931928687196106</v>
      </c>
      <c r="CG224" s="198">
        <f>IFERROR((VLOOKUP($A224,'1112'!$F$10:$S$408,9,FALSE)/VLOOKUP($A224,'2012'!$F$10:$M$460,8,FALSE))*1000,#N/A)</f>
        <v>2.2609819121447026</v>
      </c>
      <c r="CH224" s="198">
        <f>IFERROR((VLOOKUP($A224,'1213'!$F$10:$S$408,9,FALSE)/VLOOKUP($A224,'2013'!$F$10:$M$460,8,FALSE))*1000,#N/A)</f>
        <v>2.5706940874035986</v>
      </c>
      <c r="CI224" s="198">
        <f>IFERROR((VLOOKUP($A224,'1314'!$F$10:$S$408,9,FALSE)/VLOOKUP($A224,'2014'!$F$10:$M$460,8,FALSE))*1000,#N/A)</f>
        <v>3.8265306122448979</v>
      </c>
      <c r="CJ224" s="198">
        <f>IFERROR((VLOOKUP($A224,'1415'!$F$10:$S$408,9,FALSE)/VLOOKUP($A224,'2015'!$F$10:$M$460,8,FALSE))*1000,#N/A)</f>
        <v>3.1655587211142766</v>
      </c>
      <c r="CK224" s="198">
        <f>IFERROR((VLOOKUP($A224,'1516'!$F$10:$S$408,9,FALSE)/VLOOKUP($A224,'2016'!$F$10:$M$460,8,FALSE))*1000,#N/A)</f>
        <v>3.7842951750236518</v>
      </c>
      <c r="CL224" s="198">
        <f>IFERROR((VLOOKUP($A224,'1617'!$F$10:$S$408,9,FALSE)/VLOOKUP($A224,'2017'!$F$10:$M$460,8,FALSE))*1000,#N/A)</f>
        <v>5.3274835474772795</v>
      </c>
      <c r="CM224" s="198">
        <f>IFERROR((VLOOKUP($A224,'1718'!$F$10:$S$408,9,FALSE)/VLOOKUP($A224,'2018'!$F$10:$N$460,9,FALSE))*1000,#N/A)</f>
        <v>2.8081123244929795</v>
      </c>
      <c r="CN224" s="198">
        <f>IFERROR((VLOOKUP($A224,'1819'!$F$10:$S$408,9,FALSE)/VLOOKUP($A224,'2018'!$F$10:$N$460,9,FALSE))*1000,#N/A)</f>
        <v>1.5600624024960998</v>
      </c>
      <c r="CO224" s="198">
        <f>IFERROR((VLOOKUP($A224,'1920'!$F$10:$S$408,9,FALSE)/VLOOKUP($A224,'2019'!$F$10:$N$464,8,FALSE))*1000,#N/A)</f>
        <v>2.1765492366530892</v>
      </c>
      <c r="CP224" s="198">
        <f>IFERROR((VLOOKUP($A224,'20 21'!$F$10:$S$408,9,FALSE)/VLOOKUP($A224,'2020'!$F$10:$N$469,8,FALSE))*1000,#N/A)</f>
        <v>1.2404293125850856</v>
      </c>
      <c r="CQ224" s="198">
        <f>IFERROR((VLOOKUP($A224,'21 22'!$F$10:$S$408,9,FALSE)/VLOOKUP($A224,'2021'!$F$10:$N$469,8,FALSE))*1000,#N/A)</f>
        <v>1.8562633418927699</v>
      </c>
      <c r="CR224" s="198">
        <f>IFERROR((VLOOKUP($A224,'22 23'!$F$10:$S$408,9,FALSE)/VLOOKUP($A224,'2022'!$F$10:$N$469,8,FALSE))*1000,#N/A)</f>
        <v>4.3148616162238795</v>
      </c>
      <c r="CS224" s="196">
        <f>IFERROR((VLOOKUP($A224,'23 24'!$F$7:$S$408,9,FALSE)/VLOOKUP($A224,'2023'!$C$7:$N$469,9,FALSE))*1000,#N/A)</f>
        <v>2.4512056867971936</v>
      </c>
      <c r="CU224" s="198">
        <f>IFERROR((VLOOKUP($A224,'0910'!$F$10:$S$433,10,FALSE)/VLOOKUP($A224,'2010'!$C$5:$K$611,9,FALSE))*1000,#N/A)</f>
        <v>1.3029315960912053</v>
      </c>
      <c r="CV224" s="198">
        <f>IFERROR((VLOOKUP($A224,'1011'!$F$10:$S$433,11,FALSE)/VLOOKUP($A224,'2011'!$C$5:$K$611,9,FALSE))*1000,#N/A)</f>
        <v>0</v>
      </c>
      <c r="CW224" s="198">
        <f>IFERROR((VLOOKUP($A224,'1112'!$F$10:$S$408,10,FALSE)/VLOOKUP($A224,'2012'!$F$10:$M$460,8,FALSE))*1000,#N/A)</f>
        <v>0</v>
      </c>
      <c r="CX224" s="198">
        <f>IFERROR((VLOOKUP($A224,'1213'!$F$10:$S$408,10,FALSE)/VLOOKUP($A224,'2013'!$F$10:$M$460,8,FALSE))*1000,#N/A)</f>
        <v>0.64267352185089965</v>
      </c>
      <c r="CY224" s="198">
        <f>IFERROR((VLOOKUP($A224,'1314'!$F$10:$S$408,10,FALSE)/VLOOKUP($A224,'2014'!$F$10:$M$460,8,FALSE))*1000,#N/A)</f>
        <v>3.5076530612244898</v>
      </c>
      <c r="CZ224" s="198">
        <f>IFERROR((VLOOKUP($A224,'1415'!$F$10:$S$408,10,FALSE)/VLOOKUP($A224,'2015'!$F$10:$M$460,8,FALSE))*1000,#N/A)</f>
        <v>0.31655587211142766</v>
      </c>
      <c r="DA224" s="198">
        <f>IFERROR((VLOOKUP($A224,'1516'!$F$10:$S$408,10,FALSE)/VLOOKUP($A224,'2016'!$F$10:$M$460,8,FALSE))*1000,#N/A)</f>
        <v>0.94607379375591294</v>
      </c>
      <c r="DB224" s="198">
        <f>IFERROR((VLOOKUP($A224,'1617'!$F$10:$S$408,10,FALSE)/VLOOKUP($A224,'2017'!$F$10:$M$460,8,FALSE))*1000,#N/A)</f>
        <v>0.62676277029144467</v>
      </c>
      <c r="DC224" s="198">
        <f>IFERROR((VLOOKUP($A224,'1718'!$F$10:$S$408,10,FALSE)/VLOOKUP($A224,'2018'!$F$10:$N$460,9,FALSE))*1000,#N/A)</f>
        <v>0</v>
      </c>
      <c r="DD224" s="198">
        <f>IFERROR((VLOOKUP($A224,'1819'!$F$10:$S$408,10,FALSE)/VLOOKUP($A224,'2018'!$F$10:$N$460,9,FALSE))*1000,#N/A)</f>
        <v>0</v>
      </c>
      <c r="DE224" s="198">
        <f>IFERROR((VLOOKUP($A224,'1920'!$F$10:$S$408,10,FALSE)/VLOOKUP($A224,'2019'!$F$10:$N$464,8,FALSE))*1000,#N/A)</f>
        <v>0</v>
      </c>
      <c r="DF224" s="198">
        <f>IFERROR((VLOOKUP($A224,'20 21'!$F$10:$S$408,10,FALSE)/VLOOKUP($A224,'2020'!$F$10:$N$469,8,FALSE))*1000,#N/A)</f>
        <v>0.9303219844388142</v>
      </c>
      <c r="DG224" s="198">
        <f>IFERROR((VLOOKUP($A224,'21 22'!$F$10:$S$408,10,FALSE)/VLOOKUP($A224,'2021'!$F$10:$N$469,8,FALSE))*1000,#N/A)</f>
        <v>0.92813167094638493</v>
      </c>
      <c r="DH224" s="198">
        <f>IFERROR((VLOOKUP($A224,'22 23'!$F$10:$S$408,10,FALSE)/VLOOKUP($A224,'2022'!$F$10:$N$469,8,FALSE))*1000,#N/A)</f>
        <v>1.8492264069530913</v>
      </c>
      <c r="DI224" s="196">
        <f>IFERROR((VLOOKUP($A224,'23 24'!$F$7:$S$408,10,FALSE)/VLOOKUP($A224,'2023'!$C$7:$N$469,9,FALSE))*1000,#N/A)</f>
        <v>1.532003554248246</v>
      </c>
      <c r="DK224" s="198">
        <f>IFERROR((VLOOKUP($A224,'0910'!$F$10:$S$433,11,FALSE)/VLOOKUP($A224,'2010'!$C$5:$K$611,9,FALSE))*1000,#N/A)</f>
        <v>0</v>
      </c>
      <c r="DL224" s="198">
        <f>IFERROR((VLOOKUP($A224,'1011'!$F$10:$S$433,12,FALSE)/VLOOKUP($A224,'2011'!$C$5:$K$611,9,FALSE))*1000,#N/A)</f>
        <v>0</v>
      </c>
      <c r="DM224" s="198">
        <f>IFERROR((VLOOKUP($A224,'1112'!$F$10:$S$408,11,FALSE)/VLOOKUP($A224,'2012'!$F$10:$M$460,8,FALSE))*1000,#N/A)</f>
        <v>0</v>
      </c>
      <c r="DN224" s="198">
        <f>IFERROR((VLOOKUP($A224,'1213'!$F$10:$S$408,11,FALSE)/VLOOKUP($A224,'2013'!$F$10:$M$460,8,FALSE))*1000,#N/A)</f>
        <v>0</v>
      </c>
      <c r="DO224" s="198">
        <f>IFERROR((VLOOKUP($A224,'1314'!$F$10:$S$408,11,FALSE)/VLOOKUP($A224,'2014'!$F$10:$M$460,8,FALSE))*1000,#N/A)</f>
        <v>0</v>
      </c>
      <c r="DP224" s="198">
        <f>IFERROR((VLOOKUP($A224,'1415'!$F$10:$S$408,11,FALSE)/VLOOKUP($A224,'2015'!$F$10:$M$460,8,FALSE))*1000,#N/A)</f>
        <v>0</v>
      </c>
      <c r="DQ224" s="198">
        <f>IFERROR((VLOOKUP($A224,'1516'!$F$10:$S$408,11,FALSE)/VLOOKUP($A224,'2016'!$F$10:$M$460,8,FALSE))*1000,#N/A)</f>
        <v>0</v>
      </c>
      <c r="DR224" s="198">
        <f>IFERROR((VLOOKUP($A224,'1617'!$F$10:$S$408,11,FALSE)/VLOOKUP($A224,'2017'!$F$10:$M$460,8,FALSE))*1000,#N/A)</f>
        <v>0</v>
      </c>
      <c r="DS224" s="198">
        <f>IFERROR((VLOOKUP($A224,'1718'!$F$10:$S$408,11,FALSE)/VLOOKUP($A224,'2018'!$F$10:$N$460,9,FALSE))*1000,#N/A)</f>
        <v>0</v>
      </c>
      <c r="DT224" s="198">
        <f>IFERROR((VLOOKUP($A224,'1819'!$F$10:$S$408,11,FALSE)/VLOOKUP($A224,'2018'!$F$10:$N$460,9,FALSE))*1000,#N/A)</f>
        <v>0</v>
      </c>
      <c r="DU224" s="198">
        <f>IFERROR((VLOOKUP($A224,'1920'!$F$10:$S$408,11,FALSE)/VLOOKUP($A224,'2019'!$F$10:$N$464,8,FALSE))*1000,#N/A)</f>
        <v>0</v>
      </c>
      <c r="DV224" s="198">
        <f>IFERROR((VLOOKUP($A224,'20 21'!$F$10:$S$408,11,FALSE)/VLOOKUP($A224,'2020'!$F$10:$N$469,8,FALSE))*1000,#N/A)</f>
        <v>0</v>
      </c>
      <c r="DW224" s="198">
        <f>IFERROR((VLOOKUP($A224,'21 22'!$F$10:$S$408,11,FALSE)/VLOOKUP($A224,'2021'!$F$10:$N$469,8,FALSE))*1000,#N/A)</f>
        <v>0</v>
      </c>
      <c r="DX224" s="198">
        <f>IFERROR((VLOOKUP($A224,'22 23'!$F$10:$S$408,11,FALSE)/VLOOKUP($A224,'2022'!$F$10:$N$469,8,FALSE))*1000,#N/A)</f>
        <v>0</v>
      </c>
      <c r="DY224" s="196">
        <f>IFERROR((VLOOKUP($A224,'23 24'!$F$7:$S$408,11,FALSE)/VLOOKUP($A224,'2023'!$C$7:$N$469,9,FALSE))*1000,#N/A)</f>
        <v>0</v>
      </c>
      <c r="EA224" s="198">
        <f>IFERROR((VLOOKUP($A224,'0910'!$F$10:$S$433,12,FALSE)/VLOOKUP($A224,'2010'!$C$5:$K$611,9,FALSE))*1000,#N/A)</f>
        <v>3.9087947882736156</v>
      </c>
      <c r="EB224" s="198">
        <f>IFERROR((VLOOKUP($A224,'1011'!$F$10:$S$433,13,FALSE)/VLOOKUP($A224,'2011'!$C$5:$K$611,9,FALSE))*1000,#N/A)</f>
        <v>2.5931928687196106</v>
      </c>
      <c r="EC224" s="198">
        <f>IFERROR((VLOOKUP($A224,'1112'!$F$10:$S$408,12,FALSE)/VLOOKUP($A224,'2012'!$F$10:$M$460,8,FALSE))*1000,#N/A)</f>
        <v>2.2609819121447026</v>
      </c>
      <c r="ED224" s="198">
        <f>IFERROR((VLOOKUP($A224,'1213'!$F$10:$S$408,12,FALSE)/VLOOKUP($A224,'2013'!$F$10:$M$460,8,FALSE))*1000,#N/A)</f>
        <v>3.2133676092544987</v>
      </c>
      <c r="EE224" s="198">
        <f>IFERROR((VLOOKUP($A224,'1314'!$F$10:$S$408,12,FALSE)/VLOOKUP($A224,'2014'!$F$10:$M$460,8,FALSE))*1000,#N/A)</f>
        <v>7.3341836734693882</v>
      </c>
      <c r="EF224" s="198">
        <f>IFERROR((VLOOKUP($A224,'1415'!$F$10:$S$408,12,FALSE)/VLOOKUP($A224,'2015'!$F$10:$M$460,8,FALSE))*1000,#N/A)</f>
        <v>3.4821145932257043</v>
      </c>
      <c r="EG224" s="198">
        <f>IFERROR((VLOOKUP($A224,'1516'!$F$10:$S$408,12,FALSE)/VLOOKUP($A224,'2016'!$F$10:$M$460,8,FALSE))*1000,#N/A)</f>
        <v>4.7303689687795645</v>
      </c>
      <c r="EH224" s="198">
        <f>IFERROR((VLOOKUP($A224,'1617'!$F$10:$S$408,12,FALSE)/VLOOKUP($A224,'2017'!$F$10:$M$460,8,FALSE))*1000,#N/A)</f>
        <v>5.6408649326230016</v>
      </c>
      <c r="EI224" s="198">
        <f>IFERROR((VLOOKUP($A224,'1718'!$F$10:$S$408,12,FALSE)/VLOOKUP($A224,'2018'!$F$10:$N$460,9,FALSE))*1000,#N/A)</f>
        <v>2.8081123244929795</v>
      </c>
      <c r="EJ224" s="198">
        <f>IFERROR((VLOOKUP($A224,'1819'!$F$10:$S$408,12,FALSE)/VLOOKUP($A224,'2018'!$F$10:$N$460,9,FALSE))*1000,#N/A)</f>
        <v>1.5600624024960998</v>
      </c>
      <c r="EK224" s="198">
        <f>IFERROR((VLOOKUP($A224,'1920'!$F$10:$S$408,12,FALSE)/VLOOKUP($A224,'2019'!$F$10:$N$464,8,FALSE))*1000,#N/A)</f>
        <v>2.1765492366530892</v>
      </c>
      <c r="EL224" s="198">
        <f>IFERROR((VLOOKUP($A224,'20 21'!$F$10:$S$408,12,FALSE)/VLOOKUP($A224,'2020'!$F$10:$N$469,8,FALSE))*1000,#N/A)</f>
        <v>2.1707512970238998</v>
      </c>
      <c r="EM224" s="198">
        <f>IFERROR((VLOOKUP($A224,'21 22'!$F$10:$S$408,12,FALSE)/VLOOKUP($A224,'2021'!$F$10:$N$469,8,FALSE))*1000,#N/A)</f>
        <v>3.0937722364879496</v>
      </c>
      <c r="EN224" s="198">
        <f>IFERROR((VLOOKUP($A224,'22 23'!$F$10:$S$408,12,FALSE)/VLOOKUP($A224,'2022'!$F$10:$N$469,8,FALSE))*1000,#N/A)</f>
        <v>6.164088023176971</v>
      </c>
      <c r="EO224" s="196">
        <f>IFERROR((VLOOKUP($A224,'23 24'!$F$7:$S$408,12,FALSE)/VLOOKUP($A224,'2023'!$C$7:$N$469,9,FALSE))*1000,#N/A)</f>
        <v>3.9832092410454396</v>
      </c>
    </row>
    <row r="225" spans="1:145" x14ac:dyDescent="0.3">
      <c r="A225" t="s">
        <v>651</v>
      </c>
      <c r="B225" t="s">
        <v>1742</v>
      </c>
      <c r="C225" t="str">
        <f>IF(VLOOKUP($A225,'0910'!$F$10:$L$433,1,FALSE)=VLOOKUP($A225,'2010'!$C$5:$K$611,1,FALSE),VLOOKUP($A225,'0910'!$F$10:$L$433,1,FALSE),FALSE)</f>
        <v>Rother</v>
      </c>
      <c r="D225" t="str">
        <f>IF(VLOOKUP($A225,'1011'!$F$10:$L$433,1,FALSE)=VLOOKUP($A225,'2011'!$C$5:$K$611,1,FALSE),VLOOKUP($A225,'1011'!$F$10:$L$433,1,FALSE),FALSE)</f>
        <v>Rother</v>
      </c>
      <c r="E225" t="str">
        <f>IF(VLOOKUP(A225,'1112'!$F$10:$L$408,1,FALSE)=VLOOKUP(A225,'2012'!$F$10:$M$460,1,FALSE),VLOOKUP(A225,'1112'!$F$10:$L$408,1,FALSE),FALSE)</f>
        <v>Rother</v>
      </c>
      <c r="F225" t="str">
        <f>IF(VLOOKUP($A225,'1213'!$F$10:$L$408,1,FALSE)=VLOOKUP($A225,'2013'!$F$10:$M$460,1,FALSE),VLOOKUP($A225,'1213'!$F$10:$L$408,1,FALSE),FALSE)</f>
        <v>Rother</v>
      </c>
      <c r="G225" t="str">
        <f>IF(VLOOKUP($A225,'1314'!$F$10:$L$408,1,FALSE)=VLOOKUP($A225,'2014'!$F$10:$M$460,1,FALSE),VLOOKUP($A225,'1314'!$F$10:$L$408,1,FALSE),FALSE)</f>
        <v>Rother</v>
      </c>
      <c r="H225" t="str">
        <f>IF(VLOOKUP($A225,'1415'!$F$10:$L$408,1,FALSE)=VLOOKUP($A225,'2015'!$F$10:$M$460,1,FALSE),VLOOKUP($A225,'1415'!$F$10:$L$408,1,FALSE),FALSE)</f>
        <v>Rother</v>
      </c>
      <c r="I225" t="str">
        <f>IF(VLOOKUP($A225,'1516'!$F$10:$L$408,1,FALSE)=VLOOKUP($A225,'2015'!$F$10:$M$460,1,FALSE),VLOOKUP($A225,'1516'!$F$10:$L$408,1,FALSE),FALSE)</f>
        <v>Rother</v>
      </c>
      <c r="J225" t="str">
        <f>IF(VLOOKUP($A225,'1617'!$F$10:$L$408,1,FALSE)=VLOOKUP($A225,'2016'!$F$10:$M$460,1,FALSE),VLOOKUP($A225,'1617'!$F$10:$L$408,1,FALSE),FALSE)</f>
        <v>Rother</v>
      </c>
      <c r="K225" t="str">
        <f>IF(VLOOKUP($A225,'1718'!$F$10:$M$408,1,FALSE)=VLOOKUP($A225,'2017'!$F$10:$M$460,1,FALSE),VLOOKUP($A225,'1718'!$F$10:$M$408,1,FALSE),FALSE)</f>
        <v>Rother</v>
      </c>
      <c r="L225" t="str">
        <f>IF(VLOOKUP($A225,'1819'!$F$10:$M$408,1,FALSE)=VLOOKUP($A225,'2018'!$F$10:$M$460,1,FALSE),VLOOKUP($A225,'1819'!$F$10:$M$408,1,FALSE),FALSE)</f>
        <v>Rother</v>
      </c>
      <c r="M225" t="str">
        <f>IF(VLOOKUP($A225,'1920'!$F$10:$M$408,1,FALSE)=VLOOKUP($A225,'2019'!$F$10:$M$464,1,FALSE),VLOOKUP($A225,'1920'!$F$10:$M$408,1,FALSE),FALSE)</f>
        <v>Rother</v>
      </c>
      <c r="N225" t="str">
        <f>IF(VLOOKUP($A225,'20 21'!$F$10:$N$408,1,FALSE)=VLOOKUP($A225,'2020'!$F$10:$O$468,1,FALSE),VLOOKUP($A225,'20 21'!$F$10:$N$408,1,FALSE),FALSE)</f>
        <v>Rother</v>
      </c>
      <c r="O225" t="str">
        <f>IF(VLOOKUP($A225,'21 22'!$F$10:$N$408,1,FALSE)=VLOOKUP($A225,'2021'!$F$10:$O$471,1,FALSE),VLOOKUP($A225,'21 22'!$F$10:$N$408,1,FALSE),FALSE)</f>
        <v>Rother</v>
      </c>
      <c r="P225" t="str">
        <f>IF(VLOOKUP($A225,'22 23'!$F$10:$N$408,1,FALSE)=VLOOKUP($A225,'2022'!$F$10:$O$468,1,FALSE),VLOOKUP($A225,'22 23'!$F$10:$N$408,1,FALSE),FALSE)</f>
        <v>Rother</v>
      </c>
      <c r="Q225" t="str">
        <f>IF(VLOOKUP($A225,'23 24'!$F$7:$N$408,1,FALSE)=VLOOKUP($A225,'2023'!$C$7:$O$468,1,FALSE),VLOOKUP($A225,'23 24'!$F$7:$N$408,1,FALSE),FALSE)</f>
        <v>Rother</v>
      </c>
      <c r="S225" s="196">
        <f>IFERROR((VLOOKUP($A225,'0910'!$F$10:$L$433,4,FALSE)/VLOOKUP($A225,'2010'!$C$5:$K$611,9,FALSE))*1000,#N/A)</f>
        <v>1.8285714285714285</v>
      </c>
      <c r="T225" s="196" t="e">
        <f>IFERROR((VLOOKUP($A225,'1011'!$F$10:$L$433,4,FALSE)/VLOOKUP($A225,'2011'!$C$5:$K$611,9,FALSE))*1000,#N/A)</f>
        <v>#N/A</v>
      </c>
      <c r="U225" s="196">
        <f>IFERROR((VLOOKUP($A225,'1112'!$F$10:$L$408,4,FALSE)/VLOOKUP($A225,'2012'!$F$10:$M$460,8,FALSE))*1000,#N/A)</f>
        <v>3.3944331296673456</v>
      </c>
      <c r="V225" s="196">
        <f>IFERROR((VLOOKUP($A225,'1213'!$F$10:$L$408,4,FALSE)/VLOOKUP($A225,'2013'!$F$10:$M$460,8,FALSE))*1000,#N/A)</f>
        <v>2.2578460149017836</v>
      </c>
      <c r="W225" s="196">
        <f>IFERROR((VLOOKUP($A225,'1314'!$F$10:$L$408,4,FALSE)/VLOOKUP($A225,'2014'!$F$10:$M$460,8,FALSE))*1000,#N/A)</f>
        <v>2.9246344206974126</v>
      </c>
      <c r="X225" s="196">
        <f>IFERROR((VLOOKUP($A225,'1415'!$F$10:$L$408,4,FALSE)/VLOOKUP($A225,'2015'!$F$10:$M$460,8,FALSE))*1000,#N/A)</f>
        <v>3.3609679587721262</v>
      </c>
      <c r="Y225" s="196">
        <f>IFERROR((VLOOKUP($A225,'1516'!$F$10:$L$408,4,FALSE)/VLOOKUP($A225,'2016'!$F$10:$M$460,8,FALSE))*1000,#N/A)</f>
        <v>3.7878787878787881</v>
      </c>
      <c r="Z225" s="196">
        <f>IFERROR((VLOOKUP($A225,'1617'!$F$10:$L$408,4,FALSE)/VLOOKUP($A225,'2017'!$F$10:$M$460,8,FALSE))*1000,#N/A)</f>
        <v>3.3215234720992028</v>
      </c>
      <c r="AA225" s="196">
        <f>IFERROR((VLOOKUP($A225,'1718'!$F$10:$L$408,4,FALSE)/VLOOKUP($A225,'2018'!$F$10:$N$460,9,FALSE))*1000,#N/A)</f>
        <v>3.0871003307607499</v>
      </c>
      <c r="AB225" s="196">
        <f>IFERROR((VLOOKUP($A225,'1819'!$F$10:$L$408,4,FALSE)/VLOOKUP($A225,'2018'!$F$10:$N$460,9,FALSE))*1000,#N/A)</f>
        <v>2.4255788313120177</v>
      </c>
      <c r="AC225" s="196">
        <f>IFERROR((VLOOKUP($A225,'1920'!$F$10:$L$408,4,FALSE)/VLOOKUP($A225,'2019'!$F$10:$N$464,8,FALSE))*1000,#N/A)</f>
        <v>3.9471952984518222</v>
      </c>
      <c r="AD225" s="196">
        <f>IFERROR((VLOOKUP($A225,'20 21'!$F$10:$M$408,4,FALSE)/VLOOKUP($A225,'2020'!$F$10:$N$469,8,FALSE))*1000,#N/A)</f>
        <v>1.9482417118550508</v>
      </c>
      <c r="AE225" s="196">
        <f>IFERROR((VLOOKUP($A225,'21 22'!$F$10:$M$408,4,FALSE)/VLOOKUP($A225,'2021'!$F$10:$N$469,8,FALSE))*1000,#N/A)</f>
        <v>4.7404598246029863</v>
      </c>
      <c r="AF225" s="196">
        <f>IFERROR((VLOOKUP($A225,'22 23'!$F$10:$M$408,4,FALSE)/VLOOKUP($A225,'2022'!$F$10:$N$469,8,FALSE))*1000,#N/A)</f>
        <v>2.7869485057668393</v>
      </c>
      <c r="AG225" s="196">
        <f>IFERROR((VLOOKUP($A225,'23 24'!$F$7:$M$408,4,FALSE)/VLOOKUP($A225,'2023'!$C$7:$N$469,9,FALSE))*1000,#N/A)</f>
        <v>1.488190148181219</v>
      </c>
      <c r="AI225" s="196">
        <f>IFERROR((VLOOKUP($A225,'0910'!$F$10:$L$433,5,FALSE)/VLOOKUP($A225,'2010'!$C$5:$K$611,9,FALSE))*1000,#N/A)</f>
        <v>0.22857142857142856</v>
      </c>
      <c r="AJ225" s="196" t="e">
        <f>IFERROR((VLOOKUP($A225,'1011'!$F$10:$L$433,5,FALSE)/VLOOKUP($A225,'2011'!$C$5:$K$611,9,FALSE))*1000,#N/A)</f>
        <v>#N/A</v>
      </c>
      <c r="AK225" s="196">
        <f>IFERROR((VLOOKUP($A225,'1112'!$F$10:$L$408,5,FALSE)/VLOOKUP($A225,'2012'!$F$10:$M$460,8,FALSE))*1000,#N/A)</f>
        <v>0</v>
      </c>
      <c r="AL225" s="196">
        <f>IFERROR((VLOOKUP($A225,'1213'!$F$10:$L$408,5,FALSE)/VLOOKUP($A225,'2013'!$F$10:$M$460,8,FALSE))*1000,#N/A)</f>
        <v>2.0320614134116051</v>
      </c>
      <c r="AM225" s="196">
        <f>IFERROR((VLOOKUP($A225,'1314'!$F$10:$L$408,5,FALSE)/VLOOKUP($A225,'2014'!$F$10:$M$460,8,FALSE))*1000,#N/A)</f>
        <v>0.67491563554555678</v>
      </c>
      <c r="AN225" s="196">
        <f>IFERROR((VLOOKUP($A225,'1415'!$F$10:$L$408,5,FALSE)/VLOOKUP($A225,'2015'!$F$10:$M$460,8,FALSE))*1000,#N/A)</f>
        <v>1.7925162446784675</v>
      </c>
      <c r="AO225" s="196">
        <f>IFERROR((VLOOKUP($A225,'1516'!$F$10:$L$408,5,FALSE)/VLOOKUP($A225,'2016'!$F$10:$M$460,8,FALSE))*1000,#N/A)</f>
        <v>0.22281639928698752</v>
      </c>
      <c r="AP225" s="196">
        <f>IFERROR((VLOOKUP($A225,'1617'!$F$10:$L$408,5,FALSE)/VLOOKUP($A225,'2017'!$F$10:$M$460,8,FALSE))*1000,#N/A)</f>
        <v>2.2143489813994686</v>
      </c>
      <c r="AQ225" s="196">
        <f>IFERROR((VLOOKUP($A225,'1718'!$F$10:$L$408,5,FALSE)/VLOOKUP($A225,'2018'!$F$10:$N$460,9,FALSE))*1000,#N/A)</f>
        <v>1.3230429988974641</v>
      </c>
      <c r="AR225" s="196">
        <f>IFERROR((VLOOKUP($A225,'1819'!$F$10:$L$408,5,FALSE)/VLOOKUP($A225,'2018'!$F$10:$N$460,9,FALSE))*1000,#N/A)</f>
        <v>1.1025358324145536</v>
      </c>
      <c r="AS225" s="196">
        <f>IFERROR((VLOOKUP($A225,'1920'!$F$10:$L$408,5,FALSE)/VLOOKUP($A225,'2019'!$F$10:$N$464,8,FALSE))*1000,#N/A)</f>
        <v>2.8507521599929828</v>
      </c>
      <c r="AT225" s="196">
        <f>IFERROR((VLOOKUP($A225,'20 21'!$F$10:$L$408,5,FALSE)/VLOOKUP($A225,'2020'!$F$10:$N$469,8,FALSE))*1000,#N/A)</f>
        <v>1.0823565065861394</v>
      </c>
      <c r="AU225" s="196">
        <f>IFERROR((VLOOKUP($A225,'21 22'!$F$10:$L$408,5,FALSE)/VLOOKUP($A225,'2021'!$F$10:$N$469,8,FALSE))*1000,#N/A)</f>
        <v>1.5083281260100412</v>
      </c>
      <c r="AV225" s="196">
        <f>IFERROR((VLOOKUP($A225,'22 23'!$F$10:$L$408,5,FALSE)/VLOOKUP($A225,'2022'!$F$10:$N$469,8,FALSE))*1000,#N/A)</f>
        <v>1.0719032714487844</v>
      </c>
      <c r="AW225" s="196">
        <f>IFERROR((VLOOKUP($A225,'23 24'!$F$7:$M$408,5,FALSE)/VLOOKUP($A225,'2023'!$C$7:$N$469,9,FALSE))*1000,#N/A)</f>
        <v>0</v>
      </c>
      <c r="AY225" s="196">
        <f>IFERROR((VLOOKUP($A225,'0910'!$F$10:$L$433,6,FALSE)/VLOOKUP($A225,'2010'!$C$5:$K$611,9,FALSE))*1000,#N/A)</f>
        <v>0</v>
      </c>
      <c r="AZ225" s="196" t="e">
        <f>IFERROR((VLOOKUP($A225,'1011'!$F$10:$L$433,6,FALSE)/VLOOKUP($A225,'2011'!$C$5:$K$611,9,FALSE))*1000,#N/A)</f>
        <v>#N/A</v>
      </c>
      <c r="BA225" s="196">
        <f>IFERROR((VLOOKUP($A225,'1112'!$F$10:$L$408,6,FALSE)/VLOOKUP($A225,'2012'!$F$10:$M$460,8,FALSE))*1000,#N/A)</f>
        <v>0</v>
      </c>
      <c r="BB225" s="196">
        <f>IFERROR((VLOOKUP($A225,'1213'!$F$10:$L$408,6,FALSE)/VLOOKUP($A225,'2013'!$F$10:$M$460,8,FALSE))*1000,#N/A)</f>
        <v>0</v>
      </c>
      <c r="BC225" s="196">
        <f>IFERROR((VLOOKUP($A225,'1314'!$F$10:$L$408,6,FALSE)/VLOOKUP($A225,'2014'!$F$10:$M$460,8,FALSE))*1000,#N/A)</f>
        <v>0</v>
      </c>
      <c r="BD225" s="196">
        <f>IFERROR((VLOOKUP($A225,'1415'!$F$10:$L$408,6,FALSE)/VLOOKUP($A225,'2015'!$F$10:$M$460,8,FALSE))*1000,#N/A)</f>
        <v>0</v>
      </c>
      <c r="BE225" s="196">
        <f>IFERROR((VLOOKUP($A225,'1516'!$F$10:$L$408,6,FALSE)/VLOOKUP($A225,'2016'!$F$10:$M$460,8,FALSE))*1000,#N/A)</f>
        <v>0</v>
      </c>
      <c r="BF225" s="196">
        <f>IFERROR((VLOOKUP($A225,'1617'!$F$10:$L$408,6,FALSE)/VLOOKUP($A225,'2017'!$F$10:$M$460,8,FALSE))*1000,#N/A)</f>
        <v>0</v>
      </c>
      <c r="BG225" s="196">
        <f>IFERROR((VLOOKUP($A225,'1718'!$F$10:$L$408,6,FALSE)/VLOOKUP($A225,'2018'!$F$10:$N$460,9,FALSE))*1000,#N/A)</f>
        <v>0</v>
      </c>
      <c r="BH225" s="196">
        <f>IFERROR((VLOOKUP($A225,'1819'!$F$10:$L$408,6,FALSE)/VLOOKUP($A225,'2018'!$F$10:$N$460,9,FALSE))*1000,#N/A)</f>
        <v>0</v>
      </c>
      <c r="BI225" s="196">
        <f>IFERROR((VLOOKUP($A225,'1920'!$F$10:$L$408,6,FALSE)/VLOOKUP($A225,'2019'!$F$10:$N$464,8,FALSE))*1000,#N/A)</f>
        <v>0</v>
      </c>
      <c r="BJ225" s="196">
        <f>IFERROR((VLOOKUP($A225,'20 21'!$F$10:$L$408,6,FALSE)/VLOOKUP($A225,'2020'!$F$10:$N$469,8,FALSE))*1000,#N/A)</f>
        <v>0</v>
      </c>
      <c r="BK225" s="196">
        <f>IFERROR((VLOOKUP($A225,'21 22'!$F$10:$L$408,6,FALSE)/VLOOKUP($A225,'2021'!$F$10:$N$469,8,FALSE))*1000,#N/A)</f>
        <v>0</v>
      </c>
      <c r="BL225" s="196">
        <f>IFERROR((VLOOKUP($A225,'22 23'!$F$10:$L$408,6,FALSE)/VLOOKUP($A225,'2022'!$F$10:$N$469,8,FALSE))*1000,#N/A)</f>
        <v>0</v>
      </c>
      <c r="BM225" s="196">
        <f>IFERROR((VLOOKUP($A225,'23 24'!$F$7:$M$408,6,FALSE)/VLOOKUP($A225,'2023'!$C$7:$N$469,9,FALSE))*1000,#N/A)</f>
        <v>0</v>
      </c>
      <c r="BO225" s="196">
        <f>IFERROR((VLOOKUP($A225,'0910'!$F$10:$L$433,7,FALSE)/VLOOKUP($A225,'2010'!$C$5:$K$611,9,FALSE))*1000,#N/A)</f>
        <v>2.0571428571428574</v>
      </c>
      <c r="BP225" s="196" t="e">
        <f>IFERROR((VLOOKUP($A225,'1011'!$F$10:$L$433,7,FALSE)/VLOOKUP($A225,'2011'!$C$5:$K$611,9,FALSE))*1000,#N/A)</f>
        <v>#N/A</v>
      </c>
      <c r="BQ225" s="196">
        <f>IFERROR((VLOOKUP($A225,'1112'!$F$10:$L$408,7,FALSE)/VLOOKUP($A225,'2012'!$F$10:$M$460,8,FALSE))*1000,#N/A)</f>
        <v>3.3944331296673456</v>
      </c>
      <c r="BR225" s="196">
        <f>IFERROR((VLOOKUP($A225,'1213'!$F$10:$L$408,7,FALSE)/VLOOKUP($A225,'2013'!$F$10:$M$460,8,FALSE))*1000,#N/A)</f>
        <v>4.2899074283133887</v>
      </c>
      <c r="BS225" s="196">
        <f>IFERROR((VLOOKUP($A225,'1314'!$F$10:$L$408,7,FALSE)/VLOOKUP($A225,'2014'!$F$10:$M$460,8,FALSE))*1000,#N/A)</f>
        <v>3.3745781777277841</v>
      </c>
      <c r="BT225" s="196">
        <f>IFERROR((VLOOKUP($A225,'1415'!$F$10:$L$408,7,FALSE)/VLOOKUP($A225,'2015'!$F$10:$M$460,8,FALSE))*1000,#N/A)</f>
        <v>5.1534842034505939</v>
      </c>
      <c r="BU225" s="196">
        <f>IFERROR((VLOOKUP($A225,'1516'!$F$10:$L$408,7,FALSE)/VLOOKUP($A225,'2016'!$F$10:$M$460,8,FALSE))*1000,#N/A)</f>
        <v>4.0106951871657754</v>
      </c>
      <c r="BV225" s="196">
        <f>IFERROR((VLOOKUP($A225,'1617'!$F$10:$L$408,7,FALSE)/VLOOKUP($A225,'2017'!$F$10:$M$460,8,FALSE))*1000,#N/A)</f>
        <v>5.5358724534986719</v>
      </c>
      <c r="BW225" s="196">
        <f>IFERROR((VLOOKUP($A225,'1718'!$F$10:$L$408,7,FALSE)/VLOOKUP($A225,'2018'!$F$10:$N$460,9,FALSE))*1000,#N/A)</f>
        <v>4.1896361631753027</v>
      </c>
      <c r="BX225" s="196">
        <f>IFERROR((VLOOKUP($A225,'1819'!$F$10:$L$408,7,FALSE)/VLOOKUP($A225,'2018'!$F$10:$N$460,9,FALSE))*1000,#N/A)</f>
        <v>3.5281146637265715</v>
      </c>
      <c r="BY225" s="196">
        <f>IFERROR((VLOOKUP($A225,'1920'!$F$10:$L$408,7,FALSE)/VLOOKUP($A225,'2019'!$F$10:$N$464,8,FALSE))*1000,#N/A)</f>
        <v>6.7979474584448054</v>
      </c>
      <c r="BZ225" s="196">
        <f>IFERROR((VLOOKUP($A225,'20 21'!$F$10:$L$408,7,FALSE)/VLOOKUP($A225,'2020'!$F$10:$N$469,8,FALSE))*1000,#N/A)</f>
        <v>3.0305982184411904</v>
      </c>
      <c r="CA225" s="196">
        <f>IFERROR((VLOOKUP($A225,'21 22'!$F$10:$L$408,7,FALSE)/VLOOKUP($A225,'2021'!$F$10:$N$469,8,FALSE))*1000,#N/A)</f>
        <v>6.2487879506130284</v>
      </c>
      <c r="CB225" s="196">
        <f>IFERROR((VLOOKUP($A225,'22 23'!$F$10:$L$408,7,FALSE)/VLOOKUP($A225,'2022'!$F$10:$N$469,8,FALSE))*1000,#N/A)</f>
        <v>3.8588517772156243</v>
      </c>
      <c r="CC225" s="196">
        <f>IFERROR((VLOOKUP($A225,'23 24'!$F$7:$M$408,7,FALSE)/VLOOKUP($A225,'2023'!$C$7:$N$469,9,FALSE))*1000,#N/A)</f>
        <v>1.488190148181219</v>
      </c>
      <c r="CE225" s="198">
        <f>IFERROR((VLOOKUP($A225,'0910'!$F$10:$S$433,9,FALSE)/VLOOKUP($A225,'2010'!$C$5:$K$611,9,FALSE))*1000,#N/A)</f>
        <v>3.4285714285714284</v>
      </c>
      <c r="CF225" s="198" t="e">
        <f>IFERROR((VLOOKUP($A225,'1011'!$F$10:$S$433,10,FALSE)/VLOOKUP($A225,'2011'!$C$5:$K$611,9,FALSE))*1000,#N/A)</f>
        <v>#N/A</v>
      </c>
      <c r="CG225" s="198">
        <f>IFERROR((VLOOKUP($A225,'1112'!$F$10:$S$408,9,FALSE)/VLOOKUP($A225,'2012'!$F$10:$M$460,8,FALSE))*1000,#N/A)</f>
        <v>4.2996152975786375</v>
      </c>
      <c r="CH225" s="198">
        <f>IFERROR((VLOOKUP($A225,'1213'!$F$10:$S$408,9,FALSE)/VLOOKUP($A225,'2013'!$F$10:$M$460,8,FALSE))*1000,#N/A)</f>
        <v>2.0320614134116051</v>
      </c>
      <c r="CI225" s="198">
        <f>IFERROR((VLOOKUP($A225,'1314'!$F$10:$S$408,9,FALSE)/VLOOKUP($A225,'2014'!$F$10:$M$460,8,FALSE))*1000,#N/A)</f>
        <v>2.2497187851518561</v>
      </c>
      <c r="CJ225" s="198">
        <f>IFERROR((VLOOKUP($A225,'1415'!$F$10:$S$408,9,FALSE)/VLOOKUP($A225,'2015'!$F$10:$M$460,8,FALSE))*1000,#N/A)</f>
        <v>1.7925162446784675</v>
      </c>
      <c r="CK225" s="198">
        <f>IFERROR((VLOOKUP($A225,'1516'!$F$10:$S$408,9,FALSE)/VLOOKUP($A225,'2016'!$F$10:$M$460,8,FALSE))*1000,#N/A)</f>
        <v>1.7825311942959001</v>
      </c>
      <c r="CL225" s="198">
        <f>IFERROR((VLOOKUP($A225,'1617'!$F$10:$S$408,9,FALSE)/VLOOKUP($A225,'2017'!$F$10:$M$460,8,FALSE))*1000,#N/A)</f>
        <v>3.7643932683790968</v>
      </c>
      <c r="CM225" s="198">
        <f>IFERROR((VLOOKUP($A225,'1718'!$F$10:$S$408,9,FALSE)/VLOOKUP($A225,'2018'!$F$10:$N$460,9,FALSE))*1000,#N/A)</f>
        <v>2.6460859977949283</v>
      </c>
      <c r="CN225" s="198">
        <f>IFERROR((VLOOKUP($A225,'1819'!$F$10:$S$408,9,FALSE)/VLOOKUP($A225,'2018'!$F$10:$N$460,9,FALSE))*1000,#N/A)</f>
        <v>3.5281146637265715</v>
      </c>
      <c r="CO225" s="198">
        <f>IFERROR((VLOOKUP($A225,'1920'!$F$10:$S$408,9,FALSE)/VLOOKUP($A225,'2019'!$F$10:$N$464,8,FALSE))*1000,#N/A)</f>
        <v>2.6314635323012148</v>
      </c>
      <c r="CP225" s="198">
        <f>IFERROR((VLOOKUP($A225,'20 21'!$F$10:$S$408,9,FALSE)/VLOOKUP($A225,'2020'!$F$10:$N$469,8,FALSE))*1000,#N/A)</f>
        <v>2.3811843144895066</v>
      </c>
      <c r="CQ225" s="198">
        <f>IFERROR((VLOOKUP($A225,'21 22'!$F$10:$S$408,9,FALSE)/VLOOKUP($A225,'2021'!$F$10:$N$469,8,FALSE))*1000,#N/A)</f>
        <v>3.8785580383115343</v>
      </c>
      <c r="CR225" s="198">
        <f>IFERROR((VLOOKUP($A225,'22 23'!$F$10:$S$408,9,FALSE)/VLOOKUP($A225,'2022'!$F$10:$N$469,8,FALSE))*1000,#N/A)</f>
        <v>3.4300904686361102</v>
      </c>
      <c r="CS225" s="196">
        <f>IFERROR((VLOOKUP($A225,'23 24'!$F$7:$S$408,9,FALSE)/VLOOKUP($A225,'2023'!$C$7:$N$469,9,FALSE))*1000,#N/A)</f>
        <v>1.700788740778536</v>
      </c>
      <c r="CU225" s="198">
        <f>IFERROR((VLOOKUP($A225,'0910'!$F$10:$S$433,10,FALSE)/VLOOKUP($A225,'2010'!$C$5:$K$611,9,FALSE))*1000,#N/A)</f>
        <v>0.22857142857142856</v>
      </c>
      <c r="CV225" s="198" t="e">
        <f>IFERROR((VLOOKUP($A225,'1011'!$F$10:$S$433,11,FALSE)/VLOOKUP($A225,'2011'!$C$5:$K$611,9,FALSE))*1000,#N/A)</f>
        <v>#N/A</v>
      </c>
      <c r="CW225" s="198">
        <f>IFERROR((VLOOKUP($A225,'1112'!$F$10:$S$408,10,FALSE)/VLOOKUP($A225,'2012'!$F$10:$M$460,8,FALSE))*1000,#N/A)</f>
        <v>0.22629554197782303</v>
      </c>
      <c r="CX225" s="198">
        <f>IFERROR((VLOOKUP($A225,'1213'!$F$10:$S$408,10,FALSE)/VLOOKUP($A225,'2013'!$F$10:$M$460,8,FALSE))*1000,#N/A)</f>
        <v>0.22578460149017837</v>
      </c>
      <c r="CY225" s="198">
        <f>IFERROR((VLOOKUP($A225,'1314'!$F$10:$S$408,10,FALSE)/VLOOKUP($A225,'2014'!$F$10:$M$460,8,FALSE))*1000,#N/A)</f>
        <v>1.124859392575928</v>
      </c>
      <c r="CZ225" s="198">
        <f>IFERROR((VLOOKUP($A225,'1415'!$F$10:$S$408,10,FALSE)/VLOOKUP($A225,'2015'!$F$10:$M$460,8,FALSE))*1000,#N/A)</f>
        <v>1.7925162446784675</v>
      </c>
      <c r="DA225" s="198">
        <f>IFERROR((VLOOKUP($A225,'1516'!$F$10:$S$408,10,FALSE)/VLOOKUP($A225,'2016'!$F$10:$M$460,8,FALSE))*1000,#N/A)</f>
        <v>1.7825311942959001</v>
      </c>
      <c r="DB225" s="198">
        <f>IFERROR((VLOOKUP($A225,'1617'!$F$10:$S$408,10,FALSE)/VLOOKUP($A225,'2017'!$F$10:$M$460,8,FALSE))*1000,#N/A)</f>
        <v>1.1071744906997343</v>
      </c>
      <c r="DC225" s="198">
        <f>IFERROR((VLOOKUP($A225,'1718'!$F$10:$S$408,10,FALSE)/VLOOKUP($A225,'2018'!$F$10:$N$460,9,FALSE))*1000,#N/A)</f>
        <v>1.1025358324145536</v>
      </c>
      <c r="DD225" s="198">
        <f>IFERROR((VLOOKUP($A225,'1819'!$F$10:$S$408,10,FALSE)/VLOOKUP($A225,'2018'!$F$10:$N$460,9,FALSE))*1000,#N/A)</f>
        <v>1.7640573318632857</v>
      </c>
      <c r="DE225" s="198">
        <f>IFERROR((VLOOKUP($A225,'1920'!$F$10:$S$408,10,FALSE)/VLOOKUP($A225,'2019'!$F$10:$N$464,8,FALSE))*1000,#N/A)</f>
        <v>0.87715451076707163</v>
      </c>
      <c r="DF225" s="198">
        <f>IFERROR((VLOOKUP($A225,'20 21'!$F$10:$S$408,10,FALSE)/VLOOKUP($A225,'2020'!$F$10:$N$469,8,FALSE))*1000,#N/A)</f>
        <v>1.2988278079033673</v>
      </c>
      <c r="DG225" s="198">
        <f>IFERROR((VLOOKUP($A225,'21 22'!$F$10:$S$408,10,FALSE)/VLOOKUP($A225,'2021'!$F$10:$N$469,8,FALSE))*1000,#N/A)</f>
        <v>1.7238035725829042</v>
      </c>
      <c r="DH225" s="198">
        <f>IFERROR((VLOOKUP($A225,'22 23'!$F$10:$S$408,10,FALSE)/VLOOKUP($A225,'2022'!$F$10:$N$469,8,FALSE))*1000,#N/A)</f>
        <v>2.1438065428975688</v>
      </c>
      <c r="DI225" s="196">
        <f>IFERROR((VLOOKUP($A225,'23 24'!$F$7:$S$408,10,FALSE)/VLOOKUP($A225,'2023'!$C$7:$N$469,9,FALSE))*1000,#N/A)</f>
        <v>1.2755915555839019</v>
      </c>
      <c r="DK225" s="198">
        <f>IFERROR((VLOOKUP($A225,'0910'!$F$10:$S$433,11,FALSE)/VLOOKUP($A225,'2010'!$C$5:$K$611,9,FALSE))*1000,#N/A)</f>
        <v>0</v>
      </c>
      <c r="DL225" s="198" t="e">
        <f>IFERROR((VLOOKUP($A225,'1011'!$F$10:$S$433,12,FALSE)/VLOOKUP($A225,'2011'!$C$5:$K$611,9,FALSE))*1000,#N/A)</f>
        <v>#N/A</v>
      </c>
      <c r="DM225" s="198">
        <f>IFERROR((VLOOKUP($A225,'1112'!$F$10:$S$408,11,FALSE)/VLOOKUP($A225,'2012'!$F$10:$M$460,8,FALSE))*1000,#N/A)</f>
        <v>0</v>
      </c>
      <c r="DN225" s="198">
        <f>IFERROR((VLOOKUP($A225,'1213'!$F$10:$S$408,11,FALSE)/VLOOKUP($A225,'2013'!$F$10:$M$460,8,FALSE))*1000,#N/A)</f>
        <v>0</v>
      </c>
      <c r="DO225" s="198">
        <f>IFERROR((VLOOKUP($A225,'1314'!$F$10:$S$408,11,FALSE)/VLOOKUP($A225,'2014'!$F$10:$M$460,8,FALSE))*1000,#N/A)</f>
        <v>0</v>
      </c>
      <c r="DP225" s="198">
        <f>IFERROR((VLOOKUP($A225,'1415'!$F$10:$S$408,11,FALSE)/VLOOKUP($A225,'2015'!$F$10:$M$460,8,FALSE))*1000,#N/A)</f>
        <v>0</v>
      </c>
      <c r="DQ225" s="198">
        <f>IFERROR((VLOOKUP($A225,'1516'!$F$10:$S$408,11,FALSE)/VLOOKUP($A225,'2016'!$F$10:$M$460,8,FALSE))*1000,#N/A)</f>
        <v>0</v>
      </c>
      <c r="DR225" s="198">
        <f>IFERROR((VLOOKUP($A225,'1617'!$F$10:$S$408,11,FALSE)/VLOOKUP($A225,'2017'!$F$10:$M$460,8,FALSE))*1000,#N/A)</f>
        <v>0</v>
      </c>
      <c r="DS225" s="198">
        <f>IFERROR((VLOOKUP($A225,'1718'!$F$10:$S$408,11,FALSE)/VLOOKUP($A225,'2018'!$F$10:$N$460,9,FALSE))*1000,#N/A)</f>
        <v>0</v>
      </c>
      <c r="DT225" s="198">
        <f>IFERROR((VLOOKUP($A225,'1819'!$F$10:$S$408,11,FALSE)/VLOOKUP($A225,'2018'!$F$10:$N$460,9,FALSE))*1000,#N/A)</f>
        <v>0</v>
      </c>
      <c r="DU225" s="198">
        <f>IFERROR((VLOOKUP($A225,'1920'!$F$10:$S$408,11,FALSE)/VLOOKUP($A225,'2019'!$F$10:$N$464,8,FALSE))*1000,#N/A)</f>
        <v>0</v>
      </c>
      <c r="DV225" s="198">
        <f>IFERROR((VLOOKUP($A225,'20 21'!$F$10:$S$408,11,FALSE)/VLOOKUP($A225,'2020'!$F$10:$N$469,8,FALSE))*1000,#N/A)</f>
        <v>0</v>
      </c>
      <c r="DW225" s="198">
        <f>IFERROR((VLOOKUP($A225,'21 22'!$F$10:$S$408,11,FALSE)/VLOOKUP($A225,'2021'!$F$10:$N$469,8,FALSE))*1000,#N/A)</f>
        <v>0</v>
      </c>
      <c r="DX225" s="198">
        <f>IFERROR((VLOOKUP($A225,'22 23'!$F$10:$S$408,11,FALSE)/VLOOKUP($A225,'2022'!$F$10:$N$469,8,FALSE))*1000,#N/A)</f>
        <v>0</v>
      </c>
      <c r="DY225" s="196">
        <f>IFERROR((VLOOKUP($A225,'23 24'!$F$7:$S$408,11,FALSE)/VLOOKUP($A225,'2023'!$C$7:$N$469,9,FALSE))*1000,#N/A)</f>
        <v>0</v>
      </c>
      <c r="EA225" s="198">
        <f>IFERROR((VLOOKUP($A225,'0910'!$F$10:$S$433,12,FALSE)/VLOOKUP($A225,'2010'!$C$5:$K$611,9,FALSE))*1000,#N/A)</f>
        <v>3.4285714285714284</v>
      </c>
      <c r="EB225" s="198" t="e">
        <f>IFERROR((VLOOKUP($A225,'1011'!$F$10:$S$433,13,FALSE)/VLOOKUP($A225,'2011'!$C$5:$K$611,9,FALSE))*1000,#N/A)</f>
        <v>#N/A</v>
      </c>
      <c r="EC225" s="198">
        <f>IFERROR((VLOOKUP($A225,'1112'!$F$10:$S$408,12,FALSE)/VLOOKUP($A225,'2012'!$F$10:$M$460,8,FALSE))*1000,#N/A)</f>
        <v>4.5259108395564613</v>
      </c>
      <c r="ED225" s="198">
        <f>IFERROR((VLOOKUP($A225,'1213'!$F$10:$S$408,12,FALSE)/VLOOKUP($A225,'2013'!$F$10:$M$460,8,FALSE))*1000,#N/A)</f>
        <v>2.2578460149017836</v>
      </c>
      <c r="EE225" s="198">
        <f>IFERROR((VLOOKUP($A225,'1314'!$F$10:$S$408,12,FALSE)/VLOOKUP($A225,'2014'!$F$10:$M$460,8,FALSE))*1000,#N/A)</f>
        <v>3.3745781777277841</v>
      </c>
      <c r="EF225" s="198">
        <f>IFERROR((VLOOKUP($A225,'1415'!$F$10:$S$408,12,FALSE)/VLOOKUP($A225,'2015'!$F$10:$M$460,8,FALSE))*1000,#N/A)</f>
        <v>3.585032489356935</v>
      </c>
      <c r="EG225" s="198">
        <f>IFERROR((VLOOKUP($A225,'1516'!$F$10:$S$408,12,FALSE)/VLOOKUP($A225,'2016'!$F$10:$M$460,8,FALSE))*1000,#N/A)</f>
        <v>3.5650623885918002</v>
      </c>
      <c r="EH225" s="198">
        <f>IFERROR((VLOOKUP($A225,'1617'!$F$10:$S$408,12,FALSE)/VLOOKUP($A225,'2017'!$F$10:$M$460,8,FALSE))*1000,#N/A)</f>
        <v>4.8715677590788307</v>
      </c>
      <c r="EI225" s="198">
        <f>IFERROR((VLOOKUP($A225,'1718'!$F$10:$S$408,12,FALSE)/VLOOKUP($A225,'2018'!$F$10:$N$460,9,FALSE))*1000,#N/A)</f>
        <v>3.7486218302094816</v>
      </c>
      <c r="EJ225" s="198">
        <f>IFERROR((VLOOKUP($A225,'1819'!$F$10:$S$408,12,FALSE)/VLOOKUP($A225,'2018'!$F$10:$N$460,9,FALSE))*1000,#N/A)</f>
        <v>5.2921719955898565</v>
      </c>
      <c r="EK225" s="198">
        <f>IFERROR((VLOOKUP($A225,'1920'!$F$10:$S$408,12,FALSE)/VLOOKUP($A225,'2019'!$F$10:$N$464,8,FALSE))*1000,#N/A)</f>
        <v>3.5086180430682865</v>
      </c>
      <c r="EL225" s="198">
        <f>IFERROR((VLOOKUP($A225,'20 21'!$F$10:$S$408,12,FALSE)/VLOOKUP($A225,'2020'!$F$10:$N$469,8,FALSE))*1000,#N/A)</f>
        <v>3.6800121223928741</v>
      </c>
      <c r="EM225" s="198">
        <f>IFERROR((VLOOKUP($A225,'21 22'!$F$10:$S$408,12,FALSE)/VLOOKUP($A225,'2021'!$F$10:$N$469,8,FALSE))*1000,#N/A)</f>
        <v>5.6023616108944383</v>
      </c>
      <c r="EN225" s="198">
        <f>IFERROR((VLOOKUP($A225,'22 23'!$F$10:$S$408,12,FALSE)/VLOOKUP($A225,'2022'!$F$10:$N$469,8,FALSE))*1000,#N/A)</f>
        <v>5.5738970115336786</v>
      </c>
      <c r="EO225" s="196">
        <f>IFERROR((VLOOKUP($A225,'23 24'!$F$7:$S$408,12,FALSE)/VLOOKUP($A225,'2023'!$C$7:$N$469,9,FALSE))*1000,#N/A)</f>
        <v>2.9763802963624379</v>
      </c>
    </row>
    <row r="226" spans="1:145" x14ac:dyDescent="0.3">
      <c r="A226" t="s">
        <v>394</v>
      </c>
      <c r="B226" t="s">
        <v>1743</v>
      </c>
      <c r="C226" t="str">
        <f>IF(VLOOKUP($A226,'0910'!$F$10:$L$433,1,FALSE)=VLOOKUP($A226,'2010'!$C$5:$K$611,1,FALSE),VLOOKUP($A226,'0910'!$F$10:$L$433,1,FALSE),FALSE)</f>
        <v>Rotherham</v>
      </c>
      <c r="D226" t="str">
        <f>IF(VLOOKUP($A226,'1011'!$F$10:$L$433,1,FALSE)=VLOOKUP($A226,'2011'!$C$5:$K$611,1,FALSE),VLOOKUP($A226,'1011'!$F$10:$L$433,1,FALSE),FALSE)</f>
        <v>Rotherham</v>
      </c>
      <c r="E226" t="str">
        <f>IF(VLOOKUP(A226,'1112'!$F$10:$L$408,1,FALSE)=VLOOKUP(A226,'2012'!$F$10:$M$460,1,FALSE),VLOOKUP(A226,'1112'!$F$10:$L$408,1,FALSE),FALSE)</f>
        <v>Rotherham</v>
      </c>
      <c r="F226" t="str">
        <f>IF(VLOOKUP($A226,'1213'!$F$10:$L$408,1,FALSE)=VLOOKUP($A226,'2013'!$F$10:$M$460,1,FALSE),VLOOKUP($A226,'1213'!$F$10:$L$408,1,FALSE),FALSE)</f>
        <v>Rotherham</v>
      </c>
      <c r="G226" t="str">
        <f>IF(VLOOKUP($A226,'1314'!$F$10:$L$408,1,FALSE)=VLOOKUP($A226,'2014'!$F$10:$M$460,1,FALSE),VLOOKUP($A226,'1314'!$F$10:$L$408,1,FALSE),FALSE)</f>
        <v>Rotherham</v>
      </c>
      <c r="H226" t="str">
        <f>IF(VLOOKUP($A226,'1415'!$F$10:$L$408,1,FALSE)=VLOOKUP($A226,'2015'!$F$10:$M$460,1,FALSE),VLOOKUP($A226,'1415'!$F$10:$L$408,1,FALSE),FALSE)</f>
        <v>Rotherham</v>
      </c>
      <c r="I226" t="str">
        <f>IF(VLOOKUP($A226,'1516'!$F$10:$L$408,1,FALSE)=VLOOKUP($A226,'2015'!$F$10:$M$460,1,FALSE),VLOOKUP($A226,'1516'!$F$10:$L$408,1,FALSE),FALSE)</f>
        <v>Rotherham</v>
      </c>
      <c r="J226" t="str">
        <f>IF(VLOOKUP($A226,'1617'!$F$10:$L$408,1,FALSE)=VLOOKUP($A226,'2016'!$F$10:$M$460,1,FALSE),VLOOKUP($A226,'1617'!$F$10:$L$408,1,FALSE),FALSE)</f>
        <v>Rotherham</v>
      </c>
      <c r="K226" t="str">
        <f>IF(VLOOKUP($A226,'1718'!$F$10:$M$408,1,FALSE)=VLOOKUP($A226,'2017'!$F$10:$M$460,1,FALSE),VLOOKUP($A226,'1718'!$F$10:$M$408,1,FALSE),FALSE)</f>
        <v>Rotherham</v>
      </c>
      <c r="L226" t="str">
        <f>IF(VLOOKUP($A226,'1819'!$F$10:$M$408,1,FALSE)=VLOOKUP($A226,'2018'!$F$10:$M$460,1,FALSE),VLOOKUP($A226,'1819'!$F$10:$M$408,1,FALSE),FALSE)</f>
        <v>Rotherham</v>
      </c>
      <c r="M226" t="str">
        <f>IF(VLOOKUP($A226,'1920'!$F$10:$M$408,1,FALSE)=VLOOKUP($A226,'2019'!$F$10:$M$464,1,FALSE),VLOOKUP($A226,'1920'!$F$10:$M$408,1,FALSE),FALSE)</f>
        <v>Rotherham</v>
      </c>
      <c r="N226" t="str">
        <f>IF(VLOOKUP($A226,'20 21'!$F$10:$N$408,1,FALSE)=VLOOKUP($A226,'2020'!$F$10:$O$468,1,FALSE),VLOOKUP($A226,'20 21'!$F$10:$N$408,1,FALSE),FALSE)</f>
        <v>Rotherham</v>
      </c>
      <c r="O226" t="str">
        <f>IF(VLOOKUP($A226,'21 22'!$F$10:$N$408,1,FALSE)=VLOOKUP($A226,'2021'!$F$10:$O$471,1,FALSE),VLOOKUP($A226,'21 22'!$F$10:$N$408,1,FALSE),FALSE)</f>
        <v>Rotherham</v>
      </c>
      <c r="P226" t="str">
        <f>IF(VLOOKUP($A226,'22 23'!$F$10:$N$408,1,FALSE)=VLOOKUP($A226,'2022'!$F$10:$O$468,1,FALSE),VLOOKUP($A226,'22 23'!$F$10:$N$408,1,FALSE),FALSE)</f>
        <v>Rotherham</v>
      </c>
      <c r="Q226" t="str">
        <f>IF(VLOOKUP($A226,'23 24'!$F$7:$N$408,1,FALSE)=VLOOKUP($A226,'2023'!$C$7:$O$468,1,FALSE),VLOOKUP($A226,'23 24'!$F$7:$N$408,1,FALSE),FALSE)</f>
        <v>Rotherham</v>
      </c>
      <c r="S226" s="196">
        <f>IFERROR((VLOOKUP($A226,'0910'!$F$10:$L$433,4,FALSE)/VLOOKUP($A226,'2010'!$C$5:$K$611,9,FALSE))*1000,#N/A)</f>
        <v>3.3189809831359884</v>
      </c>
      <c r="T226" s="196">
        <f>IFERROR((VLOOKUP($A226,'1011'!$F$10:$L$433,4,FALSE)/VLOOKUP($A226,'2011'!$C$5:$K$611,9,FALSE))*1000,#N/A)</f>
        <v>4.8205677557579003</v>
      </c>
      <c r="U226" s="196">
        <f>IFERROR((VLOOKUP($A226,'1112'!$F$10:$L$408,4,FALSE)/VLOOKUP($A226,'2012'!$F$10:$M$460,8,FALSE))*1000,#N/A)</f>
        <v>3.9957378795950982</v>
      </c>
      <c r="V226" s="196">
        <f>IFERROR((VLOOKUP($A226,'1213'!$F$10:$L$408,4,FALSE)/VLOOKUP($A226,'2013'!$F$10:$M$460,8,FALSE))*1000,#N/A)</f>
        <v>4.8616635728807562</v>
      </c>
      <c r="W226" s="196">
        <f>IFERROR((VLOOKUP($A226,'1314'!$F$10:$L$408,4,FALSE)/VLOOKUP($A226,'2014'!$F$10:$M$460,8,FALSE))*1000,#N/A)</f>
        <v>5.7178043631245599</v>
      </c>
      <c r="X226" s="196">
        <f>IFERROR((VLOOKUP($A226,'1415'!$F$10:$L$408,4,FALSE)/VLOOKUP($A226,'2015'!$F$10:$M$460,8,FALSE))*1000,#N/A)</f>
        <v>6.1231630510846751</v>
      </c>
      <c r="Y226" s="196">
        <f>IFERROR((VLOOKUP($A226,'1516'!$F$10:$L$408,4,FALSE)/VLOOKUP($A226,'2016'!$F$10:$M$460,8,FALSE))*1000,#N/A)</f>
        <v>4.7867711053089641</v>
      </c>
      <c r="Z226" s="196">
        <f>IFERROR((VLOOKUP($A226,'1617'!$F$10:$L$408,4,FALSE)/VLOOKUP($A226,'2017'!$F$10:$M$460,8,FALSE))*1000,#N/A)</f>
        <v>3.4629036447060861</v>
      </c>
      <c r="AA226" s="196">
        <f>IFERROR((VLOOKUP($A226,'1718'!$F$10:$L$408,4,FALSE)/VLOOKUP($A226,'2018'!$F$10:$N$460,9,FALSE))*1000,#N/A)</f>
        <v>3.0177616830488012</v>
      </c>
      <c r="AB226" s="196">
        <f>IFERROR((VLOOKUP($A226,'1819'!$F$10:$L$408,4,FALSE)/VLOOKUP($A226,'2018'!$F$10:$N$460,9,FALSE))*1000,#N/A)</f>
        <v>4.6559751681324366</v>
      </c>
      <c r="AC226" s="196">
        <f>IFERROR((VLOOKUP($A226,'1920'!$F$10:$L$408,4,FALSE)/VLOOKUP($A226,'2019'!$F$10:$N$464,8,FALSE))*1000,#N/A)</f>
        <v>4.3814809405579087</v>
      </c>
      <c r="AD226" s="196">
        <f>IFERROR((VLOOKUP($A226,'20 21'!$F$10:$M$408,4,FALSE)/VLOOKUP($A226,'2020'!$F$10:$N$469,8,FALSE))*1000,#N/A)</f>
        <v>4.9739793436539186</v>
      </c>
      <c r="AE226" s="196">
        <f>IFERROR((VLOOKUP($A226,'21 22'!$F$10:$M$408,4,FALSE)/VLOOKUP($A226,'2021'!$F$10:$N$469,8,FALSE))*1000,#N/A)</f>
        <v>6.115541853763153</v>
      </c>
      <c r="AF226" s="196">
        <f>IFERROR((VLOOKUP($A226,'22 23'!$F$10:$M$408,4,FALSE)/VLOOKUP($A226,'2022'!$F$10:$N$469,8,FALSE))*1000,#N/A)</f>
        <v>5.3960716598316427</v>
      </c>
      <c r="AG226" s="196">
        <f>IFERROR((VLOOKUP($A226,'23 24'!$F$7:$M$408,4,FALSE)/VLOOKUP($A226,'2023'!$C$7:$N$469,9,FALSE))*1000,#N/A)</f>
        <v>5.3629035584927767</v>
      </c>
      <c r="AI226" s="196">
        <f>IFERROR((VLOOKUP($A226,'0910'!$F$10:$L$433,5,FALSE)/VLOOKUP($A226,'2010'!$C$5:$K$611,9,FALSE))*1000,#N/A)</f>
        <v>0.17940437746681021</v>
      </c>
      <c r="AJ226" s="196">
        <f>IFERROR((VLOOKUP($A226,'1011'!$F$10:$L$433,5,FALSE)/VLOOKUP($A226,'2011'!$C$5:$K$611,9,FALSE))*1000,#N/A)</f>
        <v>0.71415818603820747</v>
      </c>
      <c r="AK226" s="196">
        <f>IFERROR((VLOOKUP($A226,'1112'!$F$10:$L$408,5,FALSE)/VLOOKUP($A226,'2012'!$F$10:$M$460,8,FALSE))*1000,#N/A)</f>
        <v>0.44397087551056652</v>
      </c>
      <c r="AL226" s="196">
        <f>IFERROR((VLOOKUP($A226,'1213'!$F$10:$L$408,5,FALSE)/VLOOKUP($A226,'2013'!$F$10:$M$460,8,FALSE))*1000,#N/A)</f>
        <v>0.61875718200300533</v>
      </c>
      <c r="AM226" s="196">
        <f>IFERROR((VLOOKUP($A226,'1314'!$F$10:$L$408,5,FALSE)/VLOOKUP($A226,'2014'!$F$10:$M$460,8,FALSE))*1000,#N/A)</f>
        <v>0.26389866291344127</v>
      </c>
      <c r="AN226" s="196">
        <f>IFERROR((VLOOKUP($A226,'1415'!$F$10:$L$408,5,FALSE)/VLOOKUP($A226,'2015'!$F$10:$M$460,8,FALSE))*1000,#N/A)</f>
        <v>0.43736878936319107</v>
      </c>
      <c r="AO226" s="196">
        <f>IFERROR((VLOOKUP($A226,'1516'!$F$10:$L$408,5,FALSE)/VLOOKUP($A226,'2016'!$F$10:$M$460,8,FALSE))*1000,#N/A)</f>
        <v>0.34812880765883375</v>
      </c>
      <c r="AP226" s="196">
        <f>IFERROR((VLOOKUP($A226,'1617'!$F$10:$L$408,5,FALSE)/VLOOKUP($A226,'2017'!$F$10:$M$460,8,FALSE))*1000,#N/A)</f>
        <v>0.34629036447060862</v>
      </c>
      <c r="AQ226" s="196">
        <f>IFERROR((VLOOKUP($A226,'1718'!$F$10:$L$408,5,FALSE)/VLOOKUP($A226,'2018'!$F$10:$N$460,9,FALSE))*1000,#N/A)</f>
        <v>8.6221762372822891E-2</v>
      </c>
      <c r="AR226" s="196">
        <f>IFERROR((VLOOKUP($A226,'1819'!$F$10:$L$408,5,FALSE)/VLOOKUP($A226,'2018'!$F$10:$N$460,9,FALSE))*1000,#N/A)</f>
        <v>0.2586652871184687</v>
      </c>
      <c r="AS226" s="196">
        <f>IFERROR((VLOOKUP($A226,'1920'!$F$10:$L$408,5,FALSE)/VLOOKUP($A226,'2019'!$F$10:$N$464,8,FALSE))*1000,#N/A)</f>
        <v>0.25773417297399465</v>
      </c>
      <c r="AT226" s="196">
        <f>IFERROR((VLOOKUP($A226,'20 21'!$F$10:$L$408,5,FALSE)/VLOOKUP($A226,'2020'!$F$10:$N$469,8,FALSE))*1000,#N/A)</f>
        <v>8.4304734638202011E-2</v>
      </c>
      <c r="AU226" s="196">
        <f>IFERROR((VLOOKUP($A226,'21 22'!$F$10:$L$408,5,FALSE)/VLOOKUP($A226,'2021'!$F$10:$N$469,8,FALSE))*1000,#N/A)</f>
        <v>0.50264727565176603</v>
      </c>
      <c r="AV226" s="196">
        <f>IFERROR((VLOOKUP($A226,'22 23'!$F$10:$L$408,5,FALSE)/VLOOKUP($A226,'2022'!$F$10:$N$469,8,FALSE))*1000,#N/A)</f>
        <v>0.83016487074332967</v>
      </c>
      <c r="AW226" s="196">
        <f>IFERROR((VLOOKUP($A226,'23 24'!$F$7:$M$408,5,FALSE)/VLOOKUP($A226,'2023'!$C$7:$N$469,9,FALSE))*1000,#N/A)</f>
        <v>0.74255587732976902</v>
      </c>
      <c r="AY226" s="196">
        <f>IFERROR((VLOOKUP($A226,'0910'!$F$10:$L$433,6,FALSE)/VLOOKUP($A226,'2010'!$C$5:$K$611,9,FALSE))*1000,#N/A)</f>
        <v>0</v>
      </c>
      <c r="AZ226" s="196">
        <f>IFERROR((VLOOKUP($A226,'1011'!$F$10:$L$433,6,FALSE)/VLOOKUP($A226,'2011'!$C$5:$K$611,9,FALSE))*1000,#N/A)</f>
        <v>0</v>
      </c>
      <c r="BA226" s="196">
        <f>IFERROR((VLOOKUP($A226,'1112'!$F$10:$L$408,6,FALSE)/VLOOKUP($A226,'2012'!$F$10:$M$460,8,FALSE))*1000,#N/A)</f>
        <v>0</v>
      </c>
      <c r="BB226" s="196">
        <f>IFERROR((VLOOKUP($A226,'1213'!$F$10:$L$408,6,FALSE)/VLOOKUP($A226,'2013'!$F$10:$M$460,8,FALSE))*1000,#N/A)</f>
        <v>0.61875718200300533</v>
      </c>
      <c r="BC226" s="196">
        <f>IFERROR((VLOOKUP($A226,'1314'!$F$10:$L$408,6,FALSE)/VLOOKUP($A226,'2014'!$F$10:$M$460,8,FALSE))*1000,#N/A)</f>
        <v>0</v>
      </c>
      <c r="BD226" s="196">
        <f>IFERROR((VLOOKUP($A226,'1415'!$F$10:$L$408,6,FALSE)/VLOOKUP($A226,'2015'!$F$10:$M$460,8,FALSE))*1000,#N/A)</f>
        <v>0</v>
      </c>
      <c r="BE226" s="196">
        <f>IFERROR((VLOOKUP($A226,'1516'!$F$10:$L$408,6,FALSE)/VLOOKUP($A226,'2016'!$F$10:$M$460,8,FALSE))*1000,#N/A)</f>
        <v>0</v>
      </c>
      <c r="BF226" s="196">
        <f>IFERROR((VLOOKUP($A226,'1617'!$F$10:$L$408,6,FALSE)/VLOOKUP($A226,'2017'!$F$10:$M$460,8,FALSE))*1000,#N/A)</f>
        <v>0</v>
      </c>
      <c r="BG226" s="196">
        <f>IFERROR((VLOOKUP($A226,'1718'!$F$10:$L$408,6,FALSE)/VLOOKUP($A226,'2018'!$F$10:$N$460,9,FALSE))*1000,#N/A)</f>
        <v>0</v>
      </c>
      <c r="BH226" s="196">
        <f>IFERROR((VLOOKUP($A226,'1819'!$F$10:$L$408,6,FALSE)/VLOOKUP($A226,'2018'!$F$10:$N$460,9,FALSE))*1000,#N/A)</f>
        <v>0</v>
      </c>
      <c r="BI226" s="196">
        <f>IFERROR((VLOOKUP($A226,'1920'!$F$10:$L$408,6,FALSE)/VLOOKUP($A226,'2019'!$F$10:$N$464,8,FALSE))*1000,#N/A)</f>
        <v>0</v>
      </c>
      <c r="BJ226" s="196">
        <f>IFERROR((VLOOKUP($A226,'20 21'!$F$10:$L$408,6,FALSE)/VLOOKUP($A226,'2020'!$F$10:$N$469,8,FALSE))*1000,#N/A)</f>
        <v>0</v>
      </c>
      <c r="BK226" s="196">
        <f>IFERROR((VLOOKUP($A226,'21 22'!$F$10:$L$408,6,FALSE)/VLOOKUP($A226,'2021'!$F$10:$N$469,8,FALSE))*1000,#N/A)</f>
        <v>0</v>
      </c>
      <c r="BL226" s="196">
        <f>IFERROR((VLOOKUP($A226,'22 23'!$F$10:$L$408,6,FALSE)/VLOOKUP($A226,'2022'!$F$10:$N$469,8,FALSE))*1000,#N/A)</f>
        <v>0</v>
      </c>
      <c r="BM226" s="196">
        <f>IFERROR((VLOOKUP($A226,'23 24'!$F$7:$M$408,6,FALSE)/VLOOKUP($A226,'2023'!$C$7:$N$469,9,FALSE))*1000,#N/A)</f>
        <v>0</v>
      </c>
      <c r="BO226" s="196">
        <f>IFERROR((VLOOKUP($A226,'0910'!$F$10:$L$433,7,FALSE)/VLOOKUP($A226,'2010'!$C$5:$K$611,9,FALSE))*1000,#N/A)</f>
        <v>3.4983853606027986</v>
      </c>
      <c r="BP226" s="196">
        <f>IFERROR((VLOOKUP($A226,'1011'!$F$10:$L$433,7,FALSE)/VLOOKUP($A226,'2011'!$C$5:$K$611,9,FALSE))*1000,#N/A)</f>
        <v>5.5347259417961077</v>
      </c>
      <c r="BQ226" s="196">
        <f>IFERROR((VLOOKUP($A226,'1112'!$F$10:$L$408,7,FALSE)/VLOOKUP($A226,'2012'!$F$10:$M$460,8,FALSE))*1000,#N/A)</f>
        <v>4.4397087551056655</v>
      </c>
      <c r="BR226" s="196">
        <f>IFERROR((VLOOKUP($A226,'1213'!$F$10:$L$408,7,FALSE)/VLOOKUP($A226,'2013'!$F$10:$M$460,8,FALSE))*1000,#N/A)</f>
        <v>6.0991779368867673</v>
      </c>
      <c r="BS226" s="196">
        <f>IFERROR((VLOOKUP($A226,'1314'!$F$10:$L$408,7,FALSE)/VLOOKUP($A226,'2014'!$F$10:$M$460,8,FALSE))*1000,#N/A)</f>
        <v>5.9817030260380015</v>
      </c>
      <c r="BT226" s="196">
        <f>IFERROR((VLOOKUP($A226,'1415'!$F$10:$L$408,7,FALSE)/VLOOKUP($A226,'2015'!$F$10:$M$460,8,FALSE))*1000,#N/A)</f>
        <v>6.4730580825752275</v>
      </c>
      <c r="BU226" s="196">
        <f>IFERROR((VLOOKUP($A226,'1516'!$F$10:$L$408,7,FALSE)/VLOOKUP($A226,'2016'!$F$10:$M$460,8,FALSE))*1000,#N/A)</f>
        <v>5.1348999129677981</v>
      </c>
      <c r="BV226" s="196">
        <f>IFERROR((VLOOKUP($A226,'1617'!$F$10:$L$408,7,FALSE)/VLOOKUP($A226,'2017'!$F$10:$M$460,8,FALSE))*1000,#N/A)</f>
        <v>3.7226214180590422</v>
      </c>
      <c r="BW226" s="196">
        <f>IFERROR((VLOOKUP($A226,'1718'!$F$10:$L$408,7,FALSE)/VLOOKUP($A226,'2018'!$F$10:$N$460,9,FALSE))*1000,#N/A)</f>
        <v>3.1902052077944472</v>
      </c>
      <c r="BX226" s="196">
        <f>IFERROR((VLOOKUP($A226,'1819'!$F$10:$L$408,7,FALSE)/VLOOKUP($A226,'2018'!$F$10:$N$460,9,FALSE))*1000,#N/A)</f>
        <v>5.0008622176237285</v>
      </c>
      <c r="BY226" s="196">
        <f>IFERROR((VLOOKUP($A226,'1920'!$F$10:$L$408,7,FALSE)/VLOOKUP($A226,'2019'!$F$10:$N$464,8,FALSE))*1000,#N/A)</f>
        <v>4.6392151135319031</v>
      </c>
      <c r="BZ226" s="196">
        <f>IFERROR((VLOOKUP($A226,'20 21'!$F$10:$L$408,7,FALSE)/VLOOKUP($A226,'2020'!$F$10:$N$469,8,FALSE))*1000,#N/A)</f>
        <v>5.0582840782921208</v>
      </c>
      <c r="CA226" s="196">
        <f>IFERROR((VLOOKUP($A226,'21 22'!$F$10:$L$408,7,FALSE)/VLOOKUP($A226,'2021'!$F$10:$N$469,8,FALSE))*1000,#N/A)</f>
        <v>6.6181891294149189</v>
      </c>
      <c r="CB226" s="196">
        <f>IFERROR((VLOOKUP($A226,'22 23'!$F$10:$L$408,7,FALSE)/VLOOKUP($A226,'2022'!$F$10:$N$469,8,FALSE))*1000,#N/A)</f>
        <v>6.2262365305749725</v>
      </c>
      <c r="CC226" s="196">
        <f>IFERROR((VLOOKUP($A226,'23 24'!$F$7:$M$408,7,FALSE)/VLOOKUP($A226,'2023'!$C$7:$N$469,9,FALSE))*1000,#N/A)</f>
        <v>6.1054594358225449</v>
      </c>
      <c r="CE226" s="198">
        <f>IFERROR((VLOOKUP($A226,'0910'!$F$10:$S$433,9,FALSE)/VLOOKUP($A226,'2010'!$C$5:$K$611,9,FALSE))*1000,#N/A)</f>
        <v>3.767491926803014</v>
      </c>
      <c r="CF226" s="198">
        <f>IFERROR((VLOOKUP($A226,'1011'!$F$10:$S$433,10,FALSE)/VLOOKUP($A226,'2011'!$C$5:$K$611,9,FALSE))*1000,#N/A)</f>
        <v>4.9098375290126759</v>
      </c>
      <c r="CG226" s="198">
        <f>IFERROR((VLOOKUP($A226,'1112'!$F$10:$S$408,9,FALSE)/VLOOKUP($A226,'2012'!$F$10:$M$460,8,FALSE))*1000,#N/A)</f>
        <v>4.7948854555141178</v>
      </c>
      <c r="CH226" s="198">
        <f>IFERROR((VLOOKUP($A226,'1213'!$F$10:$S$408,9,FALSE)/VLOOKUP($A226,'2013'!$F$10:$M$460,8,FALSE))*1000,#N/A)</f>
        <v>4.2429063908777511</v>
      </c>
      <c r="CI226" s="198">
        <f>IFERROR((VLOOKUP($A226,'1314'!$F$10:$S$408,9,FALSE)/VLOOKUP($A226,'2014'!$F$10:$M$460,8,FALSE))*1000,#N/A)</f>
        <v>5.541871921182266</v>
      </c>
      <c r="CJ226" s="198">
        <f>IFERROR((VLOOKUP($A226,'1415'!$F$10:$S$408,9,FALSE)/VLOOKUP($A226,'2015'!$F$10:$M$460,8,FALSE))*1000,#N/A)</f>
        <v>5.2484254723582922</v>
      </c>
      <c r="CK226" s="198">
        <f>IFERROR((VLOOKUP($A226,'1516'!$F$10:$S$408,9,FALSE)/VLOOKUP($A226,'2016'!$F$10:$M$460,8,FALSE))*1000,#N/A)</f>
        <v>4.9608355091383807</v>
      </c>
      <c r="CL226" s="198">
        <f>IFERROR((VLOOKUP($A226,'1617'!$F$10:$S$408,9,FALSE)/VLOOKUP($A226,'2017'!$F$10:$M$460,8,FALSE))*1000,#N/A)</f>
        <v>4.8480651025885209</v>
      </c>
      <c r="CM226" s="198">
        <f>IFERROR((VLOOKUP($A226,'1718'!$F$10:$S$408,9,FALSE)/VLOOKUP($A226,'2018'!$F$10:$N$460,9,FALSE))*1000,#N/A)</f>
        <v>3.9662010691498533</v>
      </c>
      <c r="CN226" s="198">
        <f>IFERROR((VLOOKUP($A226,'1819'!$F$10:$S$408,9,FALSE)/VLOOKUP($A226,'2018'!$F$10:$N$460,9,FALSE))*1000,#N/A)</f>
        <v>3.4488704949129159</v>
      </c>
      <c r="CO226" s="198">
        <f>IFERROR((VLOOKUP($A226,'1920'!$F$10:$S$408,9,FALSE)/VLOOKUP($A226,'2019'!$F$10:$N$464,8,FALSE))*1000,#N/A)</f>
        <v>4.5533037225405719</v>
      </c>
      <c r="CP226" s="198">
        <f>IFERROR((VLOOKUP($A226,'20 21'!$F$10:$S$408,9,FALSE)/VLOOKUP($A226,'2020'!$F$10:$N$469,8,FALSE))*1000,#N/A)</f>
        <v>4.8053698743775151</v>
      </c>
      <c r="CQ226" s="198">
        <f>IFERROR((VLOOKUP($A226,'21 22'!$F$10:$S$408,9,FALSE)/VLOOKUP($A226,'2021'!$F$10:$N$469,8,FALSE))*1000,#N/A)</f>
        <v>6.031767307821192</v>
      </c>
      <c r="CR226" s="198">
        <f>IFERROR((VLOOKUP($A226,'22 23'!$F$10:$S$408,9,FALSE)/VLOOKUP($A226,'2022'!$F$10:$N$469,8,FALSE))*1000,#N/A)</f>
        <v>7.3884673496156337</v>
      </c>
      <c r="CS226" s="196">
        <f>IFERROR((VLOOKUP($A226,'23 24'!$F$7:$S$408,9,FALSE)/VLOOKUP($A226,'2023'!$C$7:$N$469,9,FALSE))*1000,#N/A)</f>
        <v>5.5279159756771694</v>
      </c>
      <c r="CU226" s="198">
        <f>IFERROR((VLOOKUP($A226,'0910'!$F$10:$S$433,10,FALSE)/VLOOKUP($A226,'2010'!$C$5:$K$611,9,FALSE))*1000,#N/A)</f>
        <v>0</v>
      </c>
      <c r="CV226" s="198">
        <f>IFERROR((VLOOKUP($A226,'1011'!$F$10:$S$433,11,FALSE)/VLOOKUP($A226,'2011'!$C$5:$K$611,9,FALSE))*1000,#N/A)</f>
        <v>0.35707909301910373</v>
      </c>
      <c r="CW226" s="198">
        <f>IFERROR((VLOOKUP($A226,'1112'!$F$10:$S$408,10,FALSE)/VLOOKUP($A226,'2012'!$F$10:$M$460,8,FALSE))*1000,#N/A)</f>
        <v>0.71035340081690646</v>
      </c>
      <c r="CX226" s="198">
        <f>IFERROR((VLOOKUP($A226,'1213'!$F$10:$S$408,10,FALSE)/VLOOKUP($A226,'2013'!$F$10:$M$460,8,FALSE))*1000,#N/A)</f>
        <v>0.26518164942985945</v>
      </c>
      <c r="CY226" s="198">
        <f>IFERROR((VLOOKUP($A226,'1314'!$F$10:$S$408,10,FALSE)/VLOOKUP($A226,'2014'!$F$10:$M$460,8,FALSE))*1000,#N/A)</f>
        <v>0.61576354679802958</v>
      </c>
      <c r="CZ226" s="198">
        <f>IFERROR((VLOOKUP($A226,'1415'!$F$10:$S$408,10,FALSE)/VLOOKUP($A226,'2015'!$F$10:$M$460,8,FALSE))*1000,#N/A)</f>
        <v>0.17494751574527639</v>
      </c>
      <c r="DA226" s="198">
        <f>IFERROR((VLOOKUP($A226,'1516'!$F$10:$S$408,10,FALSE)/VLOOKUP($A226,'2016'!$F$10:$M$460,8,FALSE))*1000,#N/A)</f>
        <v>0.4351610095735422</v>
      </c>
      <c r="DB226" s="198">
        <f>IFERROR((VLOOKUP($A226,'1617'!$F$10:$S$408,10,FALSE)/VLOOKUP($A226,'2017'!$F$10:$M$460,8,FALSE))*1000,#N/A)</f>
        <v>0.43286295558826077</v>
      </c>
      <c r="DC226" s="198">
        <f>IFERROR((VLOOKUP($A226,'1718'!$F$10:$S$408,10,FALSE)/VLOOKUP($A226,'2018'!$F$10:$N$460,9,FALSE))*1000,#N/A)</f>
        <v>0.2586652871184687</v>
      </c>
      <c r="DD226" s="198">
        <f>IFERROR((VLOOKUP($A226,'1819'!$F$10:$S$408,10,FALSE)/VLOOKUP($A226,'2018'!$F$10:$N$460,9,FALSE))*1000,#N/A)</f>
        <v>8.6221762372822891E-2</v>
      </c>
      <c r="DE226" s="198">
        <f>IFERROR((VLOOKUP($A226,'1920'!$F$10:$S$408,10,FALSE)/VLOOKUP($A226,'2019'!$F$10:$N$464,8,FALSE))*1000,#N/A)</f>
        <v>0.34364556396532614</v>
      </c>
      <c r="DF226" s="198">
        <f>IFERROR((VLOOKUP($A226,'20 21'!$F$10:$S$408,10,FALSE)/VLOOKUP($A226,'2020'!$F$10:$N$469,8,FALSE))*1000,#N/A)</f>
        <v>0.16860946927640402</v>
      </c>
      <c r="DG226" s="198">
        <f>IFERROR((VLOOKUP($A226,'21 22'!$F$10:$S$408,10,FALSE)/VLOOKUP($A226,'2021'!$F$10:$N$469,8,FALSE))*1000,#N/A)</f>
        <v>8.3774545941960987E-2</v>
      </c>
      <c r="DH226" s="198">
        <f>IFERROR((VLOOKUP($A226,'22 23'!$F$10:$S$408,10,FALSE)/VLOOKUP($A226,'2022'!$F$10:$N$469,8,FALSE))*1000,#N/A)</f>
        <v>0.58111540952033069</v>
      </c>
      <c r="DI226" s="196">
        <f>IFERROR((VLOOKUP($A226,'23 24'!$F$7:$S$408,10,FALSE)/VLOOKUP($A226,'2023'!$C$7:$N$469,9,FALSE))*1000,#N/A)</f>
        <v>0.90756829451416221</v>
      </c>
      <c r="DK226" s="198">
        <f>IFERROR((VLOOKUP($A226,'0910'!$F$10:$S$433,11,FALSE)/VLOOKUP($A226,'2010'!$C$5:$K$611,9,FALSE))*1000,#N/A)</f>
        <v>0</v>
      </c>
      <c r="DL226" s="198">
        <f>IFERROR((VLOOKUP($A226,'1011'!$F$10:$S$433,12,FALSE)/VLOOKUP($A226,'2011'!$C$5:$K$611,9,FALSE))*1000,#N/A)</f>
        <v>0</v>
      </c>
      <c r="DM226" s="198">
        <f>IFERROR((VLOOKUP($A226,'1112'!$F$10:$S$408,11,FALSE)/VLOOKUP($A226,'2012'!$F$10:$M$460,8,FALSE))*1000,#N/A)</f>
        <v>0</v>
      </c>
      <c r="DN226" s="198">
        <f>IFERROR((VLOOKUP($A226,'1213'!$F$10:$S$408,11,FALSE)/VLOOKUP($A226,'2013'!$F$10:$M$460,8,FALSE))*1000,#N/A)</f>
        <v>0.70715106514629189</v>
      </c>
      <c r="DO226" s="198">
        <f>IFERROR((VLOOKUP($A226,'1314'!$F$10:$S$408,11,FALSE)/VLOOKUP($A226,'2014'!$F$10:$M$460,8,FALSE))*1000,#N/A)</f>
        <v>0</v>
      </c>
      <c r="DP226" s="198">
        <f>IFERROR((VLOOKUP($A226,'1415'!$F$10:$S$408,11,FALSE)/VLOOKUP($A226,'2015'!$F$10:$M$460,8,FALSE))*1000,#N/A)</f>
        <v>0</v>
      </c>
      <c r="DQ226" s="198">
        <f>IFERROR((VLOOKUP($A226,'1516'!$F$10:$S$408,11,FALSE)/VLOOKUP($A226,'2016'!$F$10:$M$460,8,FALSE))*1000,#N/A)</f>
        <v>0</v>
      </c>
      <c r="DR226" s="198">
        <f>IFERROR((VLOOKUP($A226,'1617'!$F$10:$S$408,11,FALSE)/VLOOKUP($A226,'2017'!$F$10:$M$460,8,FALSE))*1000,#N/A)</f>
        <v>0</v>
      </c>
      <c r="DS226" s="198">
        <f>IFERROR((VLOOKUP($A226,'1718'!$F$10:$S$408,11,FALSE)/VLOOKUP($A226,'2018'!$F$10:$N$460,9,FALSE))*1000,#N/A)</f>
        <v>0</v>
      </c>
      <c r="DT226" s="198">
        <f>IFERROR((VLOOKUP($A226,'1819'!$F$10:$S$408,11,FALSE)/VLOOKUP($A226,'2018'!$F$10:$N$460,9,FALSE))*1000,#N/A)</f>
        <v>0</v>
      </c>
      <c r="DU226" s="198">
        <f>IFERROR((VLOOKUP($A226,'1920'!$F$10:$S$408,11,FALSE)/VLOOKUP($A226,'2019'!$F$10:$N$464,8,FALSE))*1000,#N/A)</f>
        <v>0</v>
      </c>
      <c r="DV226" s="198">
        <f>IFERROR((VLOOKUP($A226,'20 21'!$F$10:$S$408,11,FALSE)/VLOOKUP($A226,'2020'!$F$10:$N$469,8,FALSE))*1000,#N/A)</f>
        <v>0</v>
      </c>
      <c r="DW226" s="198">
        <f>IFERROR((VLOOKUP($A226,'21 22'!$F$10:$S$408,11,FALSE)/VLOOKUP($A226,'2021'!$F$10:$N$469,8,FALSE))*1000,#N/A)</f>
        <v>0</v>
      </c>
      <c r="DX226" s="198">
        <f>IFERROR((VLOOKUP($A226,'22 23'!$F$10:$S$408,11,FALSE)/VLOOKUP($A226,'2022'!$F$10:$N$469,8,FALSE))*1000,#N/A)</f>
        <v>0</v>
      </c>
      <c r="DY226" s="196">
        <f>IFERROR((VLOOKUP($A226,'23 24'!$F$7:$S$408,11,FALSE)/VLOOKUP($A226,'2023'!$C$7:$N$469,9,FALSE))*1000,#N/A)</f>
        <v>0</v>
      </c>
      <c r="EA226" s="198">
        <f>IFERROR((VLOOKUP($A226,'0910'!$F$10:$S$433,12,FALSE)/VLOOKUP($A226,'2010'!$C$5:$K$611,9,FALSE))*1000,#N/A)</f>
        <v>3.767491926803014</v>
      </c>
      <c r="EB226" s="198">
        <f>IFERROR((VLOOKUP($A226,'1011'!$F$10:$S$433,13,FALSE)/VLOOKUP($A226,'2011'!$C$5:$K$611,9,FALSE))*1000,#N/A)</f>
        <v>5.26691662203178</v>
      </c>
      <c r="EC226" s="198">
        <f>IFERROR((VLOOKUP($A226,'1112'!$F$10:$S$408,12,FALSE)/VLOOKUP($A226,'2012'!$F$10:$M$460,8,FALSE))*1000,#N/A)</f>
        <v>5.5052388563310242</v>
      </c>
      <c r="ED226" s="198">
        <f>IFERROR((VLOOKUP($A226,'1213'!$F$10:$S$408,12,FALSE)/VLOOKUP($A226,'2013'!$F$10:$M$460,8,FALSE))*1000,#N/A)</f>
        <v>5.1268452223106156</v>
      </c>
      <c r="EE226" s="198">
        <f>IFERROR((VLOOKUP($A226,'1314'!$F$10:$S$408,12,FALSE)/VLOOKUP($A226,'2014'!$F$10:$M$460,8,FALSE))*1000,#N/A)</f>
        <v>6.1576354679802963</v>
      </c>
      <c r="EF226" s="198">
        <f>IFERROR((VLOOKUP($A226,'1415'!$F$10:$S$408,12,FALSE)/VLOOKUP($A226,'2015'!$F$10:$M$460,8,FALSE))*1000,#N/A)</f>
        <v>5.4233729881035684</v>
      </c>
      <c r="EG226" s="198">
        <f>IFERROR((VLOOKUP($A226,'1516'!$F$10:$S$408,12,FALSE)/VLOOKUP($A226,'2016'!$F$10:$M$460,8,FALSE))*1000,#N/A)</f>
        <v>5.3959965187119234</v>
      </c>
      <c r="EH226" s="198">
        <f>IFERROR((VLOOKUP($A226,'1617'!$F$10:$S$408,12,FALSE)/VLOOKUP($A226,'2017'!$F$10:$M$460,8,FALSE))*1000,#N/A)</f>
        <v>5.280928058176781</v>
      </c>
      <c r="EI226" s="198">
        <f>IFERROR((VLOOKUP($A226,'1718'!$F$10:$S$408,12,FALSE)/VLOOKUP($A226,'2018'!$F$10:$N$460,9,FALSE))*1000,#N/A)</f>
        <v>4.224866356268322</v>
      </c>
      <c r="EJ226" s="198">
        <f>IFERROR((VLOOKUP($A226,'1819'!$F$10:$S$408,12,FALSE)/VLOOKUP($A226,'2018'!$F$10:$N$460,9,FALSE))*1000,#N/A)</f>
        <v>3.5350922572857386</v>
      </c>
      <c r="EK226" s="198">
        <f>IFERROR((VLOOKUP($A226,'1920'!$F$10:$S$408,12,FALSE)/VLOOKUP($A226,'2019'!$F$10:$N$464,8,FALSE))*1000,#N/A)</f>
        <v>4.8969492865058974</v>
      </c>
      <c r="EL226" s="198">
        <f>IFERROR((VLOOKUP($A226,'20 21'!$F$10:$S$408,12,FALSE)/VLOOKUP($A226,'2020'!$F$10:$N$469,8,FALSE))*1000,#N/A)</f>
        <v>4.9739793436539186</v>
      </c>
      <c r="EM226" s="198">
        <f>IFERROR((VLOOKUP($A226,'21 22'!$F$10:$S$408,12,FALSE)/VLOOKUP($A226,'2021'!$F$10:$N$469,8,FALSE))*1000,#N/A)</f>
        <v>6.031767307821192</v>
      </c>
      <c r="EN226" s="198">
        <f>IFERROR((VLOOKUP($A226,'22 23'!$F$10:$S$408,12,FALSE)/VLOOKUP($A226,'2022'!$F$10:$N$469,8,FALSE))*1000,#N/A)</f>
        <v>7.9695827591359656</v>
      </c>
      <c r="EO226" s="196">
        <f>IFERROR((VLOOKUP($A226,'23 24'!$F$7:$S$408,12,FALSE)/VLOOKUP($A226,'2023'!$C$7:$N$469,9,FALSE))*1000,#N/A)</f>
        <v>6.4354842701913322</v>
      </c>
    </row>
    <row r="227" spans="1:145" x14ac:dyDescent="0.3">
      <c r="A227" t="s">
        <v>1266</v>
      </c>
      <c r="B227" t="s">
        <v>1743</v>
      </c>
      <c r="C227" t="str">
        <f>IF(VLOOKUP($A227,'0910'!$F$10:$L$433,1,FALSE)=VLOOKUP($A227,'2010'!$C$5:$K$611,1,FALSE),VLOOKUP($A227,'0910'!$F$10:$L$433,1,FALSE),FALSE)</f>
        <v>Rugby</v>
      </c>
      <c r="D227" t="str">
        <f>IF(VLOOKUP($A227,'1011'!$F$10:$L$433,1,FALSE)=VLOOKUP($A227,'2011'!$C$5:$K$611,1,FALSE),VLOOKUP($A227,'1011'!$F$10:$L$433,1,FALSE),FALSE)</f>
        <v>Rugby</v>
      </c>
      <c r="E227" t="str">
        <f>IF(VLOOKUP(A227,'1112'!$F$10:$L$408,1,FALSE)=VLOOKUP(A227,'2012'!$F$10:$M$460,1,FALSE),VLOOKUP(A227,'1112'!$F$10:$L$408,1,FALSE),FALSE)</f>
        <v>Rugby</v>
      </c>
      <c r="F227" t="str">
        <f>IF(VLOOKUP($A227,'1213'!$F$10:$L$408,1,FALSE)=VLOOKUP($A227,'2013'!$F$10:$M$460,1,FALSE),VLOOKUP($A227,'1213'!$F$10:$L$408,1,FALSE),FALSE)</f>
        <v>Rugby</v>
      </c>
      <c r="G227" t="str">
        <f>IF(VLOOKUP($A227,'1314'!$F$10:$L$408,1,FALSE)=VLOOKUP($A227,'2014'!$F$10:$M$460,1,FALSE),VLOOKUP($A227,'1314'!$F$10:$L$408,1,FALSE),FALSE)</f>
        <v>Rugby</v>
      </c>
      <c r="H227" t="str">
        <f>IF(VLOOKUP($A227,'1415'!$F$10:$L$408,1,FALSE)=VLOOKUP($A227,'2015'!$F$10:$M$460,1,FALSE),VLOOKUP($A227,'1415'!$F$10:$L$408,1,FALSE),FALSE)</f>
        <v>Rugby</v>
      </c>
      <c r="I227" t="str">
        <f>IF(VLOOKUP($A227,'1516'!$F$10:$L$408,1,FALSE)=VLOOKUP($A227,'2015'!$F$10:$M$460,1,FALSE),VLOOKUP($A227,'1516'!$F$10:$L$408,1,FALSE),FALSE)</f>
        <v>Rugby</v>
      </c>
      <c r="J227" t="str">
        <f>IF(VLOOKUP($A227,'1617'!$F$10:$L$408,1,FALSE)=VLOOKUP($A227,'2016'!$F$10:$M$460,1,FALSE),VLOOKUP($A227,'1617'!$F$10:$L$408,1,FALSE),FALSE)</f>
        <v>Rugby</v>
      </c>
      <c r="K227" t="str">
        <f>IF(VLOOKUP($A227,'1718'!$F$10:$M$408,1,FALSE)=VLOOKUP($A227,'2017'!$F$10:$M$460,1,FALSE),VLOOKUP($A227,'1718'!$F$10:$M$408,1,FALSE),FALSE)</f>
        <v>Rugby</v>
      </c>
      <c r="L227" t="str">
        <f>IF(VLOOKUP($A227,'1819'!$F$10:$M$408,1,FALSE)=VLOOKUP($A227,'2018'!$F$10:$M$460,1,FALSE),VLOOKUP($A227,'1819'!$F$10:$M$408,1,FALSE),FALSE)</f>
        <v>Rugby</v>
      </c>
      <c r="M227" t="str">
        <f>IF(VLOOKUP($A227,'1920'!$F$10:$M$408,1,FALSE)=VLOOKUP($A227,'2019'!$F$10:$M$464,1,FALSE),VLOOKUP($A227,'1920'!$F$10:$M$408,1,FALSE),FALSE)</f>
        <v>Rugby</v>
      </c>
      <c r="N227" t="str">
        <f>IF(VLOOKUP($A227,'20 21'!$F$10:$N$408,1,FALSE)=VLOOKUP($A227,'2020'!$F$10:$O$468,1,FALSE),VLOOKUP($A227,'20 21'!$F$10:$N$408,1,FALSE),FALSE)</f>
        <v>Rugby</v>
      </c>
      <c r="O227" t="str">
        <f>IF(VLOOKUP($A227,'21 22'!$F$10:$N$408,1,FALSE)=VLOOKUP($A227,'2021'!$F$10:$O$471,1,FALSE),VLOOKUP($A227,'21 22'!$F$10:$N$408,1,FALSE),FALSE)</f>
        <v>Rugby</v>
      </c>
      <c r="P227" t="str">
        <f>IF(VLOOKUP($A227,'22 23'!$F$10:$N$408,1,FALSE)=VLOOKUP($A227,'2022'!$F$10:$O$468,1,FALSE),VLOOKUP($A227,'22 23'!$F$10:$N$408,1,FALSE),FALSE)</f>
        <v>Rugby</v>
      </c>
      <c r="Q227" t="str">
        <f>IF(VLOOKUP($A227,'23 24'!$F$7:$N$408,1,FALSE)=VLOOKUP($A227,'2023'!$C$7:$O$468,1,FALSE),VLOOKUP($A227,'23 24'!$F$7:$N$408,1,FALSE),FALSE)</f>
        <v>Rugby</v>
      </c>
      <c r="S227" s="196">
        <f>IFERROR((VLOOKUP($A227,'0910'!$F$10:$L$433,4,FALSE)/VLOOKUP($A227,'2010'!$C$5:$K$611,9,FALSE))*1000,#N/A)</f>
        <v>3.2717924748773082</v>
      </c>
      <c r="T227" s="196">
        <f>IFERROR((VLOOKUP($A227,'1011'!$F$10:$L$433,4,FALSE)/VLOOKUP($A227,'2011'!$C$5:$K$611,9,FALSE))*1000,#N/A)</f>
        <v>1.1576753878212549</v>
      </c>
      <c r="U227" s="196">
        <f>IFERROR((VLOOKUP($A227,'1112'!$F$10:$L$408,4,FALSE)/VLOOKUP($A227,'2012'!$F$10:$M$460,8,FALSE))*1000,#N/A)</f>
        <v>2.2977941176470589</v>
      </c>
      <c r="V227" s="196">
        <f>IFERROR((VLOOKUP($A227,'1213'!$F$10:$L$408,4,FALSE)/VLOOKUP($A227,'2013'!$F$10:$M$460,8,FALSE))*1000,#N/A)</f>
        <v>4.7890535917901937</v>
      </c>
      <c r="W227" s="196">
        <f>IFERROR((VLOOKUP($A227,'1314'!$F$10:$L$408,4,FALSE)/VLOOKUP($A227,'2014'!$F$10:$M$460,8,FALSE))*1000,#N/A)</f>
        <v>3.3898305084745761</v>
      </c>
      <c r="X227" s="196">
        <f>IFERROR((VLOOKUP($A227,'1415'!$F$10:$L$408,4,FALSE)/VLOOKUP($A227,'2015'!$F$10:$M$460,8,FALSE))*1000,#N/A)</f>
        <v>3.5810205908683974</v>
      </c>
      <c r="Y227" s="196">
        <f>IFERROR((VLOOKUP($A227,'1516'!$F$10:$L$408,4,FALSE)/VLOOKUP($A227,'2016'!$F$10:$M$460,8,FALSE))*1000,#N/A)</f>
        <v>4.4228217602830613</v>
      </c>
      <c r="Z227" s="196">
        <f>IFERROR((VLOOKUP($A227,'1617'!$F$10:$L$408,4,FALSE)/VLOOKUP($A227,'2017'!$F$10:$M$460,8,FALSE))*1000,#N/A)</f>
        <v>6.1403508771929829</v>
      </c>
      <c r="AA227" s="196">
        <f>IFERROR((VLOOKUP($A227,'1718'!$F$10:$L$408,4,FALSE)/VLOOKUP($A227,'2018'!$F$10:$N$460,9,FALSE))*1000,#N/A)</f>
        <v>11.046133853151396</v>
      </c>
      <c r="AB227" s="196">
        <f>IFERROR((VLOOKUP($A227,'1819'!$F$10:$L$408,4,FALSE)/VLOOKUP($A227,'2018'!$F$10:$N$460,9,FALSE))*1000,#N/A)</f>
        <v>12.778860732077106</v>
      </c>
      <c r="AC227" s="196">
        <f>IFERROR((VLOOKUP($A227,'1920'!$F$10:$L$408,4,FALSE)/VLOOKUP($A227,'2019'!$F$10:$N$464,8,FALSE))*1000,#N/A)</f>
        <v>10.400526393988919</v>
      </c>
      <c r="AD227" s="196">
        <f>IFERROR((VLOOKUP($A227,'20 21'!$F$10:$M$408,4,FALSE)/VLOOKUP($A227,'2020'!$F$10:$N$469,8,FALSE))*1000,#N/A)</f>
        <v>6.6338017073747144</v>
      </c>
      <c r="AE227" s="196">
        <f>IFERROR((VLOOKUP($A227,'21 22'!$F$10:$M$408,4,FALSE)/VLOOKUP($A227,'2021'!$F$10:$N$469,8,FALSE))*1000,#N/A)</f>
        <v>10.387388488329464</v>
      </c>
      <c r="AF227" s="196">
        <f>IFERROR((VLOOKUP($A227,'22 23'!$F$10:$M$408,4,FALSE)/VLOOKUP($A227,'2022'!$F$10:$N$469,8,FALSE))*1000,#N/A)</f>
        <v>10.504201680672269</v>
      </c>
      <c r="AG227" s="196">
        <f>IFERROR((VLOOKUP($A227,'23 24'!$F$7:$M$408,4,FALSE)/VLOOKUP($A227,'2023'!$C$7:$N$469,9,FALSE))*1000,#N/A)</f>
        <v>7.0116666342052474</v>
      </c>
      <c r="AI227" s="196">
        <f>IFERROR((VLOOKUP($A227,'0910'!$F$10:$L$433,5,FALSE)/VLOOKUP($A227,'2010'!$C$5:$K$611,9,FALSE))*1000,#N/A)</f>
        <v>0.93479784996494508</v>
      </c>
      <c r="AJ227" s="196">
        <f>IFERROR((VLOOKUP($A227,'1011'!$F$10:$L$433,5,FALSE)/VLOOKUP($A227,'2011'!$C$5:$K$611,9,FALSE))*1000,#N/A)</f>
        <v>0.23153507756425099</v>
      </c>
      <c r="AK227" s="196">
        <f>IFERROR((VLOOKUP($A227,'1112'!$F$10:$L$408,5,FALSE)/VLOOKUP($A227,'2012'!$F$10:$M$460,8,FALSE))*1000,#N/A)</f>
        <v>0.22977941176470587</v>
      </c>
      <c r="AL227" s="196">
        <f>IFERROR((VLOOKUP($A227,'1213'!$F$10:$L$408,5,FALSE)/VLOOKUP($A227,'2013'!$F$10:$M$460,8,FALSE))*1000,#N/A)</f>
        <v>1.5963511972633979</v>
      </c>
      <c r="AM227" s="196">
        <f>IFERROR((VLOOKUP($A227,'1314'!$F$10:$L$408,5,FALSE)/VLOOKUP($A227,'2014'!$F$10:$M$460,8,FALSE))*1000,#N/A)</f>
        <v>1.1299435028248588</v>
      </c>
      <c r="AN227" s="196">
        <f>IFERROR((VLOOKUP($A227,'1415'!$F$10:$L$408,5,FALSE)/VLOOKUP($A227,'2015'!$F$10:$M$460,8,FALSE))*1000,#N/A)</f>
        <v>0.89525514771709935</v>
      </c>
      <c r="AO227" s="196">
        <f>IFERROR((VLOOKUP($A227,'1516'!$F$10:$L$408,5,FALSE)/VLOOKUP($A227,'2016'!$F$10:$M$460,8,FALSE))*1000,#N/A)</f>
        <v>0.22114108801415305</v>
      </c>
      <c r="AP227" s="196">
        <f>IFERROR((VLOOKUP($A227,'1617'!$F$10:$L$408,5,FALSE)/VLOOKUP($A227,'2017'!$F$10:$M$460,8,FALSE))*1000,#N/A)</f>
        <v>0.43859649122807021</v>
      </c>
      <c r="AQ227" s="196">
        <f>IFERROR((VLOOKUP($A227,'1718'!$F$10:$L$408,5,FALSE)/VLOOKUP($A227,'2018'!$F$10:$N$460,9,FALSE))*1000,#N/A)</f>
        <v>2.5990903183885639</v>
      </c>
      <c r="AR227" s="196">
        <f>IFERROR((VLOOKUP($A227,'1819'!$F$10:$L$408,5,FALSE)/VLOOKUP($A227,'2018'!$F$10:$N$460,9,FALSE))*1000,#N/A)</f>
        <v>4.5484080571799872</v>
      </c>
      <c r="AS227" s="196">
        <f>IFERROR((VLOOKUP($A227,'1920'!$F$10:$L$408,5,FALSE)/VLOOKUP($A227,'2019'!$F$10:$N$464,8,FALSE))*1000,#N/A)</f>
        <v>4.0328571731793774</v>
      </c>
      <c r="AT227" s="196">
        <f>IFERROR((VLOOKUP($A227,'20 21'!$F$10:$L$408,5,FALSE)/VLOOKUP($A227,'2020'!$F$10:$N$469,8,FALSE))*1000,#N/A)</f>
        <v>1.6584504268436786</v>
      </c>
      <c r="AU227" s="196">
        <f>IFERROR((VLOOKUP($A227,'21 22'!$F$10:$L$408,5,FALSE)/VLOOKUP($A227,'2021'!$F$10:$N$469,8,FALSE))*1000,#N/A)</f>
        <v>3.258788545358263</v>
      </c>
      <c r="AV227" s="196">
        <f>IFERROR((VLOOKUP($A227,'22 23'!$F$10:$L$408,5,FALSE)/VLOOKUP($A227,'2022'!$F$10:$N$469,8,FALSE))*1000,#N/A)</f>
        <v>5.1530045980656416</v>
      </c>
      <c r="AW227" s="196">
        <f>IFERROR((VLOOKUP($A227,'23 24'!$F$7:$M$408,5,FALSE)/VLOOKUP($A227,'2023'!$C$7:$N$469,9,FALSE))*1000,#N/A)</f>
        <v>3.3110647994858113</v>
      </c>
      <c r="AY227" s="196">
        <f>IFERROR((VLOOKUP($A227,'0910'!$F$10:$L$433,6,FALSE)/VLOOKUP($A227,'2010'!$C$5:$K$611,9,FALSE))*1000,#N/A)</f>
        <v>1.8695956999298902</v>
      </c>
      <c r="AZ227" s="196">
        <f>IFERROR((VLOOKUP($A227,'1011'!$F$10:$L$433,6,FALSE)/VLOOKUP($A227,'2011'!$C$5:$K$611,9,FALSE))*1000,#N/A)</f>
        <v>2.3153507756425098</v>
      </c>
      <c r="BA227" s="196">
        <f>IFERROR((VLOOKUP($A227,'1112'!$F$10:$L$408,6,FALSE)/VLOOKUP($A227,'2012'!$F$10:$M$460,8,FALSE))*1000,#N/A)</f>
        <v>2.5275735294117649</v>
      </c>
      <c r="BB227" s="196">
        <f>IFERROR((VLOOKUP($A227,'1213'!$F$10:$L$408,6,FALSE)/VLOOKUP($A227,'2013'!$F$10:$M$460,8,FALSE))*1000,#N/A)</f>
        <v>2.5085518814139109</v>
      </c>
      <c r="BC227" s="196">
        <f>IFERROR((VLOOKUP($A227,'1314'!$F$10:$L$408,6,FALSE)/VLOOKUP($A227,'2014'!$F$10:$M$460,8,FALSE))*1000,#N/A)</f>
        <v>1.1299435028248588</v>
      </c>
      <c r="BD227" s="196">
        <f>IFERROR((VLOOKUP($A227,'1415'!$F$10:$L$408,6,FALSE)/VLOOKUP($A227,'2015'!$F$10:$M$460,8,FALSE))*1000,#N/A)</f>
        <v>0</v>
      </c>
      <c r="BE227" s="196">
        <f>IFERROR((VLOOKUP($A227,'1516'!$F$10:$L$408,6,FALSE)/VLOOKUP($A227,'2016'!$F$10:$M$460,8,FALSE))*1000,#N/A)</f>
        <v>0</v>
      </c>
      <c r="BF227" s="196">
        <f>IFERROR((VLOOKUP($A227,'1617'!$F$10:$L$408,6,FALSE)/VLOOKUP($A227,'2017'!$F$10:$M$460,8,FALSE))*1000,#N/A)</f>
        <v>0</v>
      </c>
      <c r="BG227" s="196">
        <f>IFERROR((VLOOKUP($A227,'1718'!$F$10:$L$408,6,FALSE)/VLOOKUP($A227,'2018'!$F$10:$N$460,9,FALSE))*1000,#N/A)</f>
        <v>0</v>
      </c>
      <c r="BH227" s="196">
        <f>IFERROR((VLOOKUP($A227,'1819'!$F$10:$L$408,6,FALSE)/VLOOKUP($A227,'2018'!$F$10:$N$460,9,FALSE))*1000,#N/A)</f>
        <v>0</v>
      </c>
      <c r="BI227" s="196">
        <f>IFERROR((VLOOKUP($A227,'1920'!$F$10:$L$408,6,FALSE)/VLOOKUP($A227,'2019'!$F$10:$N$464,8,FALSE))*1000,#N/A)</f>
        <v>0</v>
      </c>
      <c r="BJ227" s="196">
        <f>IFERROR((VLOOKUP($A227,'20 21'!$F$10:$L$408,6,FALSE)/VLOOKUP($A227,'2020'!$F$10:$N$469,8,FALSE))*1000,#N/A)</f>
        <v>0</v>
      </c>
      <c r="BK227" s="196">
        <f>IFERROR((VLOOKUP($A227,'21 22'!$F$10:$L$408,6,FALSE)/VLOOKUP($A227,'2021'!$F$10:$N$469,8,FALSE))*1000,#N/A)</f>
        <v>0</v>
      </c>
      <c r="BL227" s="196">
        <f>IFERROR((VLOOKUP($A227,'22 23'!$F$10:$L$408,6,FALSE)/VLOOKUP($A227,'2022'!$F$10:$N$469,8,FALSE))*1000,#N/A)</f>
        <v>0</v>
      </c>
      <c r="BM227" s="196">
        <f>IFERROR((VLOOKUP($A227,'23 24'!$F$7:$M$408,6,FALSE)/VLOOKUP($A227,'2023'!$C$7:$N$469,9,FALSE))*1000,#N/A)</f>
        <v>0</v>
      </c>
      <c r="BO227" s="196">
        <f>IFERROR((VLOOKUP($A227,'0910'!$F$10:$L$433,7,FALSE)/VLOOKUP($A227,'2010'!$C$5:$K$611,9,FALSE))*1000,#N/A)</f>
        <v>6.0761860247721433</v>
      </c>
      <c r="BP227" s="196">
        <f>IFERROR((VLOOKUP($A227,'1011'!$F$10:$L$433,7,FALSE)/VLOOKUP($A227,'2011'!$C$5:$K$611,9,FALSE))*1000,#N/A)</f>
        <v>3.4730261634637647</v>
      </c>
      <c r="BQ227" s="196">
        <f>IFERROR((VLOOKUP($A227,'1112'!$F$10:$L$408,7,FALSE)/VLOOKUP($A227,'2012'!$F$10:$M$460,8,FALSE))*1000,#N/A)</f>
        <v>5.0551470588235299</v>
      </c>
      <c r="BR227" s="196">
        <f>IFERROR((VLOOKUP($A227,'1213'!$F$10:$L$408,7,FALSE)/VLOOKUP($A227,'2013'!$F$10:$M$460,8,FALSE))*1000,#N/A)</f>
        <v>8.893956670467503</v>
      </c>
      <c r="BS227" s="196">
        <f>IFERROR((VLOOKUP($A227,'1314'!$F$10:$L$408,7,FALSE)/VLOOKUP($A227,'2014'!$F$10:$M$460,8,FALSE))*1000,#N/A)</f>
        <v>5.6497175141242941</v>
      </c>
      <c r="BT227" s="196">
        <f>IFERROR((VLOOKUP($A227,'1415'!$F$10:$L$408,7,FALSE)/VLOOKUP($A227,'2015'!$F$10:$M$460,8,FALSE))*1000,#N/A)</f>
        <v>4.476275738585497</v>
      </c>
      <c r="BU227" s="196">
        <f>IFERROR((VLOOKUP($A227,'1516'!$F$10:$L$408,7,FALSE)/VLOOKUP($A227,'2016'!$F$10:$M$460,8,FALSE))*1000,#N/A)</f>
        <v>4.6439628482972131</v>
      </c>
      <c r="BV227" s="196">
        <f>IFERROR((VLOOKUP($A227,'1617'!$F$10:$L$408,7,FALSE)/VLOOKUP($A227,'2017'!$F$10:$M$460,8,FALSE))*1000,#N/A)</f>
        <v>6.5789473684210522</v>
      </c>
      <c r="BW227" s="196">
        <f>IFERROR((VLOOKUP($A227,'1718'!$F$10:$L$408,7,FALSE)/VLOOKUP($A227,'2018'!$F$10:$N$460,9,FALSE))*1000,#N/A)</f>
        <v>13.861815031405675</v>
      </c>
      <c r="BX227" s="196">
        <f>IFERROR((VLOOKUP($A227,'1819'!$F$10:$L$408,7,FALSE)/VLOOKUP($A227,'2018'!$F$10:$N$460,9,FALSE))*1000,#N/A)</f>
        <v>17.327268789257094</v>
      </c>
      <c r="BY227" s="196">
        <f>IFERROR((VLOOKUP($A227,'1920'!$F$10:$L$408,7,FALSE)/VLOOKUP($A227,'2019'!$F$10:$N$464,8,FALSE))*1000,#N/A)</f>
        <v>14.433383567168297</v>
      </c>
      <c r="BZ227" s="196">
        <f>IFERROR((VLOOKUP($A227,'20 21'!$F$10:$L$408,7,FALSE)/VLOOKUP($A227,'2020'!$F$10:$N$469,8,FALSE))*1000,#N/A)</f>
        <v>8.2922521342183941</v>
      </c>
      <c r="CA227" s="196">
        <f>IFERROR((VLOOKUP($A227,'21 22'!$F$10:$L$408,7,FALSE)/VLOOKUP($A227,'2021'!$F$10:$N$469,8,FALSE))*1000,#N/A)</f>
        <v>13.442502749602834</v>
      </c>
      <c r="CB227" s="196">
        <f>IFERROR((VLOOKUP($A227,'22 23'!$F$10:$L$408,7,FALSE)/VLOOKUP($A227,'2022'!$F$10:$N$469,8,FALSE))*1000,#N/A)</f>
        <v>15.657206278737911</v>
      </c>
      <c r="CC227" s="196">
        <f>IFERROR((VLOOKUP($A227,'23 24'!$F$7:$M$408,7,FALSE)/VLOOKUP($A227,'2023'!$C$7:$N$469,9,FALSE))*1000,#N/A)</f>
        <v>10.322731433691059</v>
      </c>
      <c r="CE227" s="198">
        <f>IFERROR((VLOOKUP($A227,'0910'!$F$10:$S$433,9,FALSE)/VLOOKUP($A227,'2010'!$C$5:$K$611,9,FALSE))*1000,#N/A)</f>
        <v>4.2065903248422529</v>
      </c>
      <c r="CF227" s="198">
        <f>IFERROR((VLOOKUP($A227,'1011'!$F$10:$S$433,10,FALSE)/VLOOKUP($A227,'2011'!$C$5:$K$611,9,FALSE))*1000,#N/A)</f>
        <v>1.1576753878212549</v>
      </c>
      <c r="CG227" s="198">
        <f>IFERROR((VLOOKUP($A227,'1112'!$F$10:$S$408,9,FALSE)/VLOOKUP($A227,'2012'!$F$10:$M$460,8,FALSE))*1000,#N/A)</f>
        <v>1.1488970588235294</v>
      </c>
      <c r="CH227" s="198">
        <f>IFERROR((VLOOKUP($A227,'1213'!$F$10:$S$408,9,FALSE)/VLOOKUP($A227,'2013'!$F$10:$M$460,8,FALSE))*1000,#N/A)</f>
        <v>3.1927023945267958</v>
      </c>
      <c r="CI227" s="198">
        <f>IFERROR((VLOOKUP($A227,'1314'!$F$10:$S$408,9,FALSE)/VLOOKUP($A227,'2014'!$F$10:$M$460,8,FALSE))*1000,#N/A)</f>
        <v>3.615819209039548</v>
      </c>
      <c r="CJ227" s="198">
        <f>IFERROR((VLOOKUP($A227,'1415'!$F$10:$S$408,9,FALSE)/VLOOKUP($A227,'2015'!$F$10:$M$460,8,FALSE))*1000,#N/A)</f>
        <v>5.1477170993733212</v>
      </c>
      <c r="CK227" s="198">
        <f>IFERROR((VLOOKUP($A227,'1516'!$F$10:$S$408,9,FALSE)/VLOOKUP($A227,'2016'!$F$10:$M$460,8,FALSE))*1000,#N/A)</f>
        <v>3.9805395842547546</v>
      </c>
      <c r="CL227" s="198">
        <f>IFERROR((VLOOKUP($A227,'1617'!$F$10:$S$408,9,FALSE)/VLOOKUP($A227,'2017'!$F$10:$M$460,8,FALSE))*1000,#N/A)</f>
        <v>3.9473684210526319</v>
      </c>
      <c r="CM227" s="198">
        <f>IFERROR((VLOOKUP($A227,'1718'!$F$10:$S$408,9,FALSE)/VLOOKUP($A227,'2018'!$F$10:$N$460,9,FALSE))*1000,#N/A)</f>
        <v>7.5806800952999778</v>
      </c>
      <c r="CN227" s="198">
        <f>IFERROR((VLOOKUP($A227,'1819'!$F$10:$S$408,9,FALSE)/VLOOKUP($A227,'2018'!$F$10:$N$460,9,FALSE))*1000,#N/A)</f>
        <v>14.72817847086853</v>
      </c>
      <c r="CO227" s="198">
        <f>IFERROR((VLOOKUP($A227,'1920'!$F$10:$S$408,9,FALSE)/VLOOKUP($A227,'2019'!$F$10:$N$464,8,FALSE))*1000,#N/A)</f>
        <v>14.645639207861949</v>
      </c>
      <c r="CP227" s="198">
        <f>IFERROR((VLOOKUP($A227,'20 21'!$F$10:$S$408,9,FALSE)/VLOOKUP($A227,'2020'!$F$10:$N$469,8,FALSE))*1000,#N/A)</f>
        <v>10.365315167772989</v>
      </c>
      <c r="CQ227" s="198">
        <f>IFERROR((VLOOKUP($A227,'21 22'!$F$10:$S$408,9,FALSE)/VLOOKUP($A227,'2021'!$F$10:$N$469,8,FALSE))*1000,#N/A)</f>
        <v>12.83147989734816</v>
      </c>
      <c r="CR227" s="198">
        <f>IFERROR((VLOOKUP($A227,'22 23'!$F$10:$S$408,9,FALSE)/VLOOKUP($A227,'2022'!$F$10:$N$469,8,FALSE))*1000,#N/A)</f>
        <v>9.1168542888853654</v>
      </c>
      <c r="CS227" s="196">
        <f>IFERROR((VLOOKUP($A227,'23 24'!$F$7:$S$408,9,FALSE)/VLOOKUP($A227,'2023'!$C$7:$N$469,9,FALSE))*1000,#N/A)</f>
        <v>7.0116666342052474</v>
      </c>
      <c r="CU227" s="198">
        <f>IFERROR((VLOOKUP($A227,'0910'!$F$10:$S$433,10,FALSE)/VLOOKUP($A227,'2010'!$C$5:$K$611,9,FALSE))*1000,#N/A)</f>
        <v>2.3369946249123625</v>
      </c>
      <c r="CV227" s="198">
        <f>IFERROR((VLOOKUP($A227,'1011'!$F$10:$S$433,11,FALSE)/VLOOKUP($A227,'2011'!$C$5:$K$611,9,FALSE))*1000,#N/A)</f>
        <v>0.92614031025700394</v>
      </c>
      <c r="CW227" s="198">
        <f>IFERROR((VLOOKUP($A227,'1112'!$F$10:$S$408,10,FALSE)/VLOOKUP($A227,'2012'!$F$10:$M$460,8,FALSE))*1000,#N/A)</f>
        <v>0.22977941176470587</v>
      </c>
      <c r="CX227" s="198">
        <f>IFERROR((VLOOKUP($A227,'1213'!$F$10:$S$408,10,FALSE)/VLOOKUP($A227,'2013'!$F$10:$M$460,8,FALSE))*1000,#N/A)</f>
        <v>0.91220068415051314</v>
      </c>
      <c r="CY227" s="198">
        <f>IFERROR((VLOOKUP($A227,'1314'!$F$10:$S$408,10,FALSE)/VLOOKUP($A227,'2014'!$F$10:$M$460,8,FALSE))*1000,#N/A)</f>
        <v>1.3559322033898307</v>
      </c>
      <c r="CZ227" s="198">
        <f>IFERROR((VLOOKUP($A227,'1415'!$F$10:$S$408,10,FALSE)/VLOOKUP($A227,'2015'!$F$10:$M$460,8,FALSE))*1000,#N/A)</f>
        <v>1.3428827215756491</v>
      </c>
      <c r="DA227" s="198">
        <f>IFERROR((VLOOKUP($A227,'1516'!$F$10:$S$408,10,FALSE)/VLOOKUP($A227,'2016'!$F$10:$M$460,8,FALSE))*1000,#N/A)</f>
        <v>1.1057054400707653</v>
      </c>
      <c r="DB227" s="198">
        <f>IFERROR((VLOOKUP($A227,'1617'!$F$10:$S$408,10,FALSE)/VLOOKUP($A227,'2017'!$F$10:$M$460,8,FALSE))*1000,#N/A)</f>
        <v>0</v>
      </c>
      <c r="DC227" s="198">
        <f>IFERROR((VLOOKUP($A227,'1718'!$F$10:$S$408,10,FALSE)/VLOOKUP($A227,'2018'!$F$10:$N$460,9,FALSE))*1000,#N/A)</f>
        <v>1.2995451591942819</v>
      </c>
      <c r="DD227" s="198">
        <f>IFERROR((VLOOKUP($A227,'1819'!$F$10:$S$408,10,FALSE)/VLOOKUP($A227,'2018'!$F$10:$N$460,9,FALSE))*1000,#N/A)</f>
        <v>3.4654537578514186</v>
      </c>
      <c r="DE227" s="198">
        <f>IFERROR((VLOOKUP($A227,'1920'!$F$10:$S$408,10,FALSE)/VLOOKUP($A227,'2019'!$F$10:$N$464,8,FALSE))*1000,#N/A)</f>
        <v>4.0328571731793774</v>
      </c>
      <c r="DF227" s="198">
        <f>IFERROR((VLOOKUP($A227,'20 21'!$F$10:$S$408,10,FALSE)/VLOOKUP($A227,'2020'!$F$10:$N$469,8,FALSE))*1000,#N/A)</f>
        <v>4.7680449771755757</v>
      </c>
      <c r="DG227" s="198">
        <f>IFERROR((VLOOKUP($A227,'21 22'!$F$10:$S$408,10,FALSE)/VLOOKUP($A227,'2021'!$F$10:$N$469,8,FALSE))*1000,#N/A)</f>
        <v>2.6477656931035889</v>
      </c>
      <c r="DH227" s="198">
        <f>IFERROR((VLOOKUP($A227,'22 23'!$F$10:$S$408,10,FALSE)/VLOOKUP($A227,'2022'!$F$10:$N$469,8,FALSE))*1000,#N/A)</f>
        <v>4.1620421753607104</v>
      </c>
      <c r="DI227" s="196">
        <f>IFERROR((VLOOKUP($A227,'23 24'!$F$7:$S$408,10,FALSE)/VLOOKUP($A227,'2023'!$C$7:$N$469,9,FALSE))*1000,#N/A)</f>
        <v>6.8168981165884341</v>
      </c>
      <c r="DK227" s="198">
        <f>IFERROR((VLOOKUP($A227,'0910'!$F$10:$S$433,11,FALSE)/VLOOKUP($A227,'2010'!$C$5:$K$611,9,FALSE))*1000,#N/A)</f>
        <v>3.0380930123860717</v>
      </c>
      <c r="DL227" s="198">
        <f>IFERROR((VLOOKUP($A227,'1011'!$F$10:$S$433,12,FALSE)/VLOOKUP($A227,'2011'!$C$5:$K$611,9,FALSE))*1000,#N/A)</f>
        <v>2.3153507756425098</v>
      </c>
      <c r="DM227" s="198">
        <f>IFERROR((VLOOKUP($A227,'1112'!$F$10:$S$408,11,FALSE)/VLOOKUP($A227,'2012'!$F$10:$M$460,8,FALSE))*1000,#N/A)</f>
        <v>5.9742647058823524</v>
      </c>
      <c r="DN227" s="198">
        <f>IFERROR((VLOOKUP($A227,'1213'!$F$10:$S$408,11,FALSE)/VLOOKUP($A227,'2013'!$F$10:$M$460,8,FALSE))*1000,#N/A)</f>
        <v>3.1927023945267958</v>
      </c>
      <c r="DO227" s="198">
        <f>IFERROR((VLOOKUP($A227,'1314'!$F$10:$S$408,11,FALSE)/VLOOKUP($A227,'2014'!$F$10:$M$460,8,FALSE))*1000,#N/A)</f>
        <v>4.2937853107344628</v>
      </c>
      <c r="DP227" s="198">
        <f>IFERROR((VLOOKUP($A227,'1415'!$F$10:$S$408,11,FALSE)/VLOOKUP($A227,'2015'!$F$10:$M$460,8,FALSE))*1000,#N/A)</f>
        <v>0.67144136078782457</v>
      </c>
      <c r="DQ227" s="198">
        <f>IFERROR((VLOOKUP($A227,'1516'!$F$10:$S$408,11,FALSE)/VLOOKUP($A227,'2016'!$F$10:$M$460,8,FALSE))*1000,#N/A)</f>
        <v>0</v>
      </c>
      <c r="DR227" s="198">
        <f>IFERROR((VLOOKUP($A227,'1617'!$F$10:$S$408,11,FALSE)/VLOOKUP($A227,'2017'!$F$10:$M$460,8,FALSE))*1000,#N/A)</f>
        <v>0</v>
      </c>
      <c r="DS227" s="198">
        <f>IFERROR((VLOOKUP($A227,'1718'!$F$10:$S$408,11,FALSE)/VLOOKUP($A227,'2018'!$F$10:$N$460,9,FALSE))*1000,#N/A)</f>
        <v>0</v>
      </c>
      <c r="DT227" s="198">
        <f>IFERROR((VLOOKUP($A227,'1819'!$F$10:$S$408,11,FALSE)/VLOOKUP($A227,'2018'!$F$10:$N$460,9,FALSE))*1000,#N/A)</f>
        <v>0</v>
      </c>
      <c r="DU227" s="198">
        <f>IFERROR((VLOOKUP($A227,'1920'!$F$10:$S$408,11,FALSE)/VLOOKUP($A227,'2019'!$F$10:$N$464,8,FALSE))*1000,#N/A)</f>
        <v>0</v>
      </c>
      <c r="DV227" s="198">
        <f>IFERROR((VLOOKUP($A227,'20 21'!$F$10:$S$408,11,FALSE)/VLOOKUP($A227,'2020'!$F$10:$N$469,8,FALSE))*1000,#N/A)</f>
        <v>0</v>
      </c>
      <c r="DW227" s="198">
        <f>IFERROR((VLOOKUP($A227,'21 22'!$F$10:$S$408,11,FALSE)/VLOOKUP($A227,'2021'!$F$10:$N$469,8,FALSE))*1000,#N/A)</f>
        <v>0</v>
      </c>
      <c r="DX227" s="198">
        <f>IFERROR((VLOOKUP($A227,'22 23'!$F$10:$S$408,11,FALSE)/VLOOKUP($A227,'2022'!$F$10:$N$469,8,FALSE))*1000,#N/A)</f>
        <v>0</v>
      </c>
      <c r="DY227" s="196">
        <f>IFERROR((VLOOKUP($A227,'23 24'!$F$7:$S$408,11,FALSE)/VLOOKUP($A227,'2023'!$C$7:$N$469,9,FALSE))*1000,#N/A)</f>
        <v>0</v>
      </c>
      <c r="EA227" s="198">
        <f>IFERROR((VLOOKUP($A227,'0910'!$F$10:$S$433,12,FALSE)/VLOOKUP($A227,'2010'!$C$5:$K$611,9,FALSE))*1000,#N/A)</f>
        <v>9.5816779621406862</v>
      </c>
      <c r="EB227" s="198">
        <f>IFERROR((VLOOKUP($A227,'1011'!$F$10:$S$433,13,FALSE)/VLOOKUP($A227,'2011'!$C$5:$K$611,9,FALSE))*1000,#N/A)</f>
        <v>4.3991664737207685</v>
      </c>
      <c r="EC227" s="198">
        <f>IFERROR((VLOOKUP($A227,'1112'!$F$10:$S$408,12,FALSE)/VLOOKUP($A227,'2012'!$F$10:$M$460,8,FALSE))*1000,#N/A)</f>
        <v>7.1231617647058822</v>
      </c>
      <c r="ED227" s="198">
        <f>IFERROR((VLOOKUP($A227,'1213'!$F$10:$S$408,12,FALSE)/VLOOKUP($A227,'2013'!$F$10:$M$460,8,FALSE))*1000,#N/A)</f>
        <v>7.2976054732041051</v>
      </c>
      <c r="EE227" s="198">
        <f>IFERROR((VLOOKUP($A227,'1314'!$F$10:$S$408,12,FALSE)/VLOOKUP($A227,'2014'!$F$10:$M$460,8,FALSE))*1000,#N/A)</f>
        <v>9.0395480225988702</v>
      </c>
      <c r="EF227" s="198">
        <f>IFERROR((VLOOKUP($A227,'1415'!$F$10:$S$408,12,FALSE)/VLOOKUP($A227,'2015'!$F$10:$M$460,8,FALSE))*1000,#N/A)</f>
        <v>7.3858549686660702</v>
      </c>
      <c r="EG227" s="198">
        <f>IFERROR((VLOOKUP($A227,'1516'!$F$10:$S$408,12,FALSE)/VLOOKUP($A227,'2016'!$F$10:$M$460,8,FALSE))*1000,#N/A)</f>
        <v>5.0862450243255193</v>
      </c>
      <c r="EH227" s="198">
        <f>IFERROR((VLOOKUP($A227,'1617'!$F$10:$S$408,12,FALSE)/VLOOKUP($A227,'2017'!$F$10:$M$460,8,FALSE))*1000,#N/A)</f>
        <v>3.9473684210526319</v>
      </c>
      <c r="EI227" s="198">
        <f>IFERROR((VLOOKUP($A227,'1718'!$F$10:$S$408,12,FALSE)/VLOOKUP($A227,'2018'!$F$10:$N$460,9,FALSE))*1000,#N/A)</f>
        <v>8.6636343946285468</v>
      </c>
      <c r="EJ227" s="198">
        <f>IFERROR((VLOOKUP($A227,'1819'!$F$10:$S$408,12,FALSE)/VLOOKUP($A227,'2018'!$F$10:$N$460,9,FALSE))*1000,#N/A)</f>
        <v>18.193632228719949</v>
      </c>
      <c r="EK227" s="198">
        <f>IFERROR((VLOOKUP($A227,'1920'!$F$10:$S$408,12,FALSE)/VLOOKUP($A227,'2019'!$F$10:$N$464,8,FALSE))*1000,#N/A)</f>
        <v>18.678496381041327</v>
      </c>
      <c r="EL227" s="198">
        <f>IFERROR((VLOOKUP($A227,'20 21'!$F$10:$S$408,12,FALSE)/VLOOKUP($A227,'2020'!$F$10:$N$469,8,FALSE))*1000,#N/A)</f>
        <v>14.926053841593106</v>
      </c>
      <c r="EM227" s="198">
        <f>IFERROR((VLOOKUP($A227,'21 22'!$F$10:$S$408,12,FALSE)/VLOOKUP($A227,'2021'!$F$10:$N$469,8,FALSE))*1000,#N/A)</f>
        <v>15.479245590451749</v>
      </c>
      <c r="EN227" s="198">
        <f>IFERROR((VLOOKUP($A227,'22 23'!$F$10:$S$408,12,FALSE)/VLOOKUP($A227,'2022'!$F$10:$N$469,8,FALSE))*1000,#N/A)</f>
        <v>13.278896464246076</v>
      </c>
      <c r="EO227" s="196">
        <f>IFERROR((VLOOKUP($A227,'23 24'!$F$7:$S$408,12,FALSE)/VLOOKUP($A227,'2023'!$C$7:$N$469,9,FALSE))*1000,#N/A)</f>
        <v>13.828564750793682</v>
      </c>
    </row>
    <row r="228" spans="1:145" x14ac:dyDescent="0.3">
      <c r="A228" t="s">
        <v>1232</v>
      </c>
      <c r="B228" t="s">
        <v>1743</v>
      </c>
      <c r="C228" t="str">
        <f>IF(VLOOKUP($A228,'0910'!$F$10:$L$433,1,FALSE)=VLOOKUP($A228,'2010'!$C$5:$K$611,1,FALSE),VLOOKUP($A228,'0910'!$F$10:$L$433,1,FALSE),FALSE)</f>
        <v>Runnymede</v>
      </c>
      <c r="D228" t="str">
        <f>IF(VLOOKUP($A228,'1011'!$F$10:$L$433,1,FALSE)=VLOOKUP($A228,'2011'!$C$5:$K$611,1,FALSE),VLOOKUP($A228,'1011'!$F$10:$L$433,1,FALSE),FALSE)</f>
        <v>Runnymede</v>
      </c>
      <c r="E228" t="str">
        <f>IF(VLOOKUP(A228,'1112'!$F$10:$L$408,1,FALSE)=VLOOKUP(A228,'2012'!$F$10:$M$460,1,FALSE),VLOOKUP(A228,'1112'!$F$10:$L$408,1,FALSE),FALSE)</f>
        <v>Runnymede</v>
      </c>
      <c r="F228" t="str">
        <f>IF(VLOOKUP($A228,'1213'!$F$10:$L$408,1,FALSE)=VLOOKUP($A228,'2013'!$F$10:$M$460,1,FALSE),VLOOKUP($A228,'1213'!$F$10:$L$408,1,FALSE),FALSE)</f>
        <v>Runnymede</v>
      </c>
      <c r="G228" t="str">
        <f>IF(VLOOKUP($A228,'1314'!$F$10:$L$408,1,FALSE)=VLOOKUP($A228,'2014'!$F$10:$M$460,1,FALSE),VLOOKUP($A228,'1314'!$F$10:$L$408,1,FALSE),FALSE)</f>
        <v>Runnymede</v>
      </c>
      <c r="H228" t="str">
        <f>IF(VLOOKUP($A228,'1415'!$F$10:$L$408,1,FALSE)=VLOOKUP($A228,'2015'!$F$10:$M$460,1,FALSE),VLOOKUP($A228,'1415'!$F$10:$L$408,1,FALSE),FALSE)</f>
        <v>Runnymede</v>
      </c>
      <c r="I228" t="str">
        <f>IF(VLOOKUP($A228,'1516'!$F$10:$L$408,1,FALSE)=VLOOKUP($A228,'2015'!$F$10:$M$460,1,FALSE),VLOOKUP($A228,'1516'!$F$10:$L$408,1,FALSE),FALSE)</f>
        <v>Runnymede</v>
      </c>
      <c r="J228" t="str">
        <f>IF(VLOOKUP($A228,'1617'!$F$10:$L$408,1,FALSE)=VLOOKUP($A228,'2016'!$F$10:$M$460,1,FALSE),VLOOKUP($A228,'1617'!$F$10:$L$408,1,FALSE),FALSE)</f>
        <v>Runnymede</v>
      </c>
      <c r="K228" t="str">
        <f>IF(VLOOKUP($A228,'1718'!$F$10:$M$408,1,FALSE)=VLOOKUP($A228,'2017'!$F$10:$M$460,1,FALSE),VLOOKUP($A228,'1718'!$F$10:$M$408,1,FALSE),FALSE)</f>
        <v>Runnymede</v>
      </c>
      <c r="L228" t="str">
        <f>IF(VLOOKUP($A228,'1819'!$F$10:$M$408,1,FALSE)=VLOOKUP($A228,'2018'!$F$10:$M$460,1,FALSE),VLOOKUP($A228,'1819'!$F$10:$M$408,1,FALSE),FALSE)</f>
        <v>Runnymede</v>
      </c>
      <c r="M228" t="str">
        <f>IF(VLOOKUP($A228,'1920'!$F$10:$M$408,1,FALSE)=VLOOKUP($A228,'2019'!$F$10:$M$464,1,FALSE),VLOOKUP($A228,'1920'!$F$10:$M$408,1,FALSE),FALSE)</f>
        <v>Runnymede</v>
      </c>
      <c r="N228" t="str">
        <f>IF(VLOOKUP($A228,'20 21'!$F$10:$N$408,1,FALSE)=VLOOKUP($A228,'2020'!$F$10:$O$468,1,FALSE),VLOOKUP($A228,'20 21'!$F$10:$N$408,1,FALSE),FALSE)</f>
        <v>Runnymede</v>
      </c>
      <c r="O228" t="str">
        <f>IF(VLOOKUP($A228,'21 22'!$F$10:$N$408,1,FALSE)=VLOOKUP($A228,'2021'!$F$10:$O$471,1,FALSE),VLOOKUP($A228,'21 22'!$F$10:$N$408,1,FALSE),FALSE)</f>
        <v>Runnymede</v>
      </c>
      <c r="P228" t="str">
        <f>IF(VLOOKUP($A228,'22 23'!$F$10:$N$408,1,FALSE)=VLOOKUP($A228,'2022'!$F$10:$O$468,1,FALSE),VLOOKUP($A228,'22 23'!$F$10:$N$408,1,FALSE),FALSE)</f>
        <v>Runnymede</v>
      </c>
      <c r="Q228" t="str">
        <f>IF(VLOOKUP($A228,'23 24'!$F$7:$N$408,1,FALSE)=VLOOKUP($A228,'2023'!$C$7:$O$468,1,FALSE),VLOOKUP($A228,'23 24'!$F$7:$N$408,1,FALSE),FALSE)</f>
        <v>Runnymede</v>
      </c>
      <c r="S228" s="196">
        <f>IFERROR((VLOOKUP($A228,'0910'!$F$10:$L$433,4,FALSE)/VLOOKUP($A228,'2010'!$C$5:$K$611,9,FALSE))*1000,#N/A)</f>
        <v>2.9282576866764276</v>
      </c>
      <c r="T228" s="196">
        <f>IFERROR((VLOOKUP($A228,'1011'!$F$10:$L$433,4,FALSE)/VLOOKUP($A228,'2011'!$C$5:$K$611,9,FALSE))*1000,#N/A)</f>
        <v>4.9635036496350367</v>
      </c>
      <c r="U228" s="196">
        <f>IFERROR((VLOOKUP($A228,'1112'!$F$10:$L$408,4,FALSE)/VLOOKUP($A228,'2012'!$F$10:$M$460,8,FALSE))*1000,#N/A)</f>
        <v>3.7768739105171414</v>
      </c>
      <c r="V228" s="196">
        <f>IFERROR((VLOOKUP($A228,'1213'!$F$10:$L$408,4,FALSE)/VLOOKUP($A228,'2013'!$F$10:$M$460,8,FALSE))*1000,#N/A)</f>
        <v>2.6019080659150045</v>
      </c>
      <c r="W228" s="196">
        <f>IFERROR((VLOOKUP($A228,'1314'!$F$10:$L$408,4,FALSE)/VLOOKUP($A228,'2014'!$F$10:$M$460,8,FALSE))*1000,#N/A)</f>
        <v>2.3081361800346221</v>
      </c>
      <c r="X228" s="196">
        <f>IFERROR((VLOOKUP($A228,'1415'!$F$10:$L$408,4,FALSE)/VLOOKUP($A228,'2015'!$F$10:$M$460,8,FALSE))*1000,#N/A)</f>
        <v>4.3128234617596322</v>
      </c>
      <c r="Y228" s="196">
        <f>IFERROR((VLOOKUP($A228,'1516'!$F$10:$L$408,4,FALSE)/VLOOKUP($A228,'2016'!$F$10:$M$460,8,FALSE))*1000,#N/A)</f>
        <v>4.8309178743961354</v>
      </c>
      <c r="Z228" s="196">
        <f>IFERROR((VLOOKUP($A228,'1617'!$F$10:$L$408,4,FALSE)/VLOOKUP($A228,'2017'!$F$10:$M$460,8,FALSE))*1000,#N/A)</f>
        <v>9.618104667609618</v>
      </c>
      <c r="AA228" s="196">
        <f>IFERROR((VLOOKUP($A228,'1718'!$F$10:$L$408,4,FALSE)/VLOOKUP($A228,'2018'!$F$10:$N$460,9,FALSE))*1000,#N/A)</f>
        <v>4.7091412742382266</v>
      </c>
      <c r="AB228" s="196">
        <f>IFERROR((VLOOKUP($A228,'1819'!$F$10:$L$408,4,FALSE)/VLOOKUP($A228,'2018'!$F$10:$N$460,9,FALSE))*1000,#N/A)</f>
        <v>3.878116343490305</v>
      </c>
      <c r="AC228" s="196">
        <f>IFERROR((VLOOKUP($A228,'1920'!$F$10:$L$408,4,FALSE)/VLOOKUP($A228,'2019'!$F$10:$N$464,8,FALSE))*1000,#N/A)</f>
        <v>6.293174502273164</v>
      </c>
      <c r="AD228" s="196">
        <f>IFERROR((VLOOKUP($A228,'20 21'!$F$10:$M$408,4,FALSE)/VLOOKUP($A228,'2020'!$F$10:$N$469,8,FALSE))*1000,#N/A)</f>
        <v>8.9650152694283634</v>
      </c>
      <c r="AE228" s="196">
        <f>IFERROR((VLOOKUP($A228,'21 22'!$F$10:$M$408,4,FALSE)/VLOOKUP($A228,'2021'!$F$10:$N$469,8,FALSE))*1000,#N/A)</f>
        <v>6.2033066321439163</v>
      </c>
      <c r="AF228" s="196">
        <f>IFERROR((VLOOKUP($A228,'22 23'!$F$10:$M$408,4,FALSE)/VLOOKUP($A228,'2022'!$F$10:$N$469,8,FALSE))*1000,#N/A)</f>
        <v>9.0947999144018823</v>
      </c>
      <c r="AG228" s="196">
        <f>IFERROR((VLOOKUP($A228,'23 24'!$F$7:$M$408,4,FALSE)/VLOOKUP($A228,'2023'!$C$7:$N$469,9,FALSE))*1000,#N/A)</f>
        <v>4.4646374451768782</v>
      </c>
      <c r="AI228" s="196">
        <f>IFERROR((VLOOKUP($A228,'0910'!$F$10:$L$433,5,FALSE)/VLOOKUP($A228,'2010'!$C$5:$K$611,9,FALSE))*1000,#N/A)</f>
        <v>0.87847730600292828</v>
      </c>
      <c r="AJ228" s="196">
        <f>IFERROR((VLOOKUP($A228,'1011'!$F$10:$L$433,5,FALSE)/VLOOKUP($A228,'2011'!$C$5:$K$611,9,FALSE))*1000,#N/A)</f>
        <v>2.9197080291970803</v>
      </c>
      <c r="AK228" s="196">
        <f>IFERROR((VLOOKUP($A228,'1112'!$F$10:$L$408,5,FALSE)/VLOOKUP($A228,'2012'!$F$10:$M$460,8,FALSE))*1000,#N/A)</f>
        <v>0.87158628704241725</v>
      </c>
      <c r="AL228" s="196">
        <f>IFERROR((VLOOKUP($A228,'1213'!$F$10:$L$408,5,FALSE)/VLOOKUP($A228,'2013'!$F$10:$M$460,8,FALSE))*1000,#N/A)</f>
        <v>0</v>
      </c>
      <c r="AM228" s="196">
        <f>IFERROR((VLOOKUP($A228,'1314'!$F$10:$L$408,5,FALSE)/VLOOKUP($A228,'2014'!$F$10:$M$460,8,FALSE))*1000,#N/A)</f>
        <v>7.501442585112521</v>
      </c>
      <c r="AN228" s="196">
        <f>IFERROR((VLOOKUP($A228,'1415'!$F$10:$L$408,5,FALSE)/VLOOKUP($A228,'2015'!$F$10:$M$460,8,FALSE))*1000,#N/A)</f>
        <v>0</v>
      </c>
      <c r="AO228" s="196">
        <f>IFERROR((VLOOKUP($A228,'1516'!$F$10:$L$408,5,FALSE)/VLOOKUP($A228,'2016'!$F$10:$M$460,8,FALSE))*1000,#N/A)</f>
        <v>0.85251491901108267</v>
      </c>
      <c r="AP228" s="196">
        <f>IFERROR((VLOOKUP($A228,'1617'!$F$10:$L$408,5,FALSE)/VLOOKUP($A228,'2017'!$F$10:$M$460,8,FALSE))*1000,#N/A)</f>
        <v>1.9801980198019802</v>
      </c>
      <c r="AQ228" s="196">
        <f>IFERROR((VLOOKUP($A228,'1718'!$F$10:$L$408,5,FALSE)/VLOOKUP($A228,'2018'!$F$10:$N$460,9,FALSE))*1000,#N/A)</f>
        <v>1.3850415512465375</v>
      </c>
      <c r="AR228" s="196">
        <f>IFERROR((VLOOKUP($A228,'1819'!$F$10:$L$408,5,FALSE)/VLOOKUP($A228,'2018'!$F$10:$N$460,9,FALSE))*1000,#N/A)</f>
        <v>0</v>
      </c>
      <c r="AS228" s="196">
        <f>IFERROR((VLOOKUP($A228,'1920'!$F$10:$L$408,5,FALSE)/VLOOKUP($A228,'2019'!$F$10:$N$464,8,FALSE))*1000,#N/A)</f>
        <v>1.9153139789527023</v>
      </c>
      <c r="AT228" s="196">
        <f>IFERROR((VLOOKUP($A228,'20 21'!$F$10:$L$408,5,FALSE)/VLOOKUP($A228,'2020'!$F$10:$N$469,8,FALSE))*1000,#N/A)</f>
        <v>1.6300027762597022</v>
      </c>
      <c r="AU228" s="196">
        <f>IFERROR((VLOOKUP($A228,'21 22'!$F$10:$L$408,5,FALSE)/VLOOKUP($A228,'2021'!$F$10:$N$469,8,FALSE))*1000,#N/A)</f>
        <v>0.53941796801251451</v>
      </c>
      <c r="AV228" s="196">
        <f>IFERROR((VLOOKUP($A228,'22 23'!$F$10:$L$408,5,FALSE)/VLOOKUP($A228,'2022'!$F$10:$N$469,8,FALSE))*1000,#N/A)</f>
        <v>0</v>
      </c>
      <c r="AW228" s="196">
        <f>IFERROR((VLOOKUP($A228,'23 24'!$F$7:$M$408,5,FALSE)/VLOOKUP($A228,'2023'!$C$7:$N$469,9,FALSE))*1000,#N/A)</f>
        <v>1.838380124484597</v>
      </c>
      <c r="AY228" s="196">
        <f>IFERROR((VLOOKUP($A228,'0910'!$F$10:$L$433,6,FALSE)/VLOOKUP($A228,'2010'!$C$5:$K$611,9,FALSE))*1000,#N/A)</f>
        <v>0</v>
      </c>
      <c r="AZ228" s="196">
        <f>IFERROR((VLOOKUP($A228,'1011'!$F$10:$L$433,6,FALSE)/VLOOKUP($A228,'2011'!$C$5:$K$611,9,FALSE))*1000,#N/A)</f>
        <v>0</v>
      </c>
      <c r="BA228" s="196">
        <f>IFERROR((VLOOKUP($A228,'1112'!$F$10:$L$408,6,FALSE)/VLOOKUP($A228,'2012'!$F$10:$M$460,8,FALSE))*1000,#N/A)</f>
        <v>0</v>
      </c>
      <c r="BB228" s="196">
        <f>IFERROR((VLOOKUP($A228,'1213'!$F$10:$L$408,6,FALSE)/VLOOKUP($A228,'2013'!$F$10:$M$460,8,FALSE))*1000,#N/A)</f>
        <v>0</v>
      </c>
      <c r="BC228" s="196">
        <f>IFERROR((VLOOKUP($A228,'1314'!$F$10:$L$408,6,FALSE)/VLOOKUP($A228,'2014'!$F$10:$M$460,8,FALSE))*1000,#N/A)</f>
        <v>0</v>
      </c>
      <c r="BD228" s="196">
        <f>IFERROR((VLOOKUP($A228,'1415'!$F$10:$L$408,6,FALSE)/VLOOKUP($A228,'2015'!$F$10:$M$460,8,FALSE))*1000,#N/A)</f>
        <v>0</v>
      </c>
      <c r="BE228" s="196">
        <f>IFERROR((VLOOKUP($A228,'1516'!$F$10:$L$408,6,FALSE)/VLOOKUP($A228,'2016'!$F$10:$M$460,8,FALSE))*1000,#N/A)</f>
        <v>0</v>
      </c>
      <c r="BF228" s="196">
        <f>IFERROR((VLOOKUP($A228,'1617'!$F$10:$L$408,6,FALSE)/VLOOKUP($A228,'2017'!$F$10:$M$460,8,FALSE))*1000,#N/A)</f>
        <v>0</v>
      </c>
      <c r="BG228" s="196">
        <f>IFERROR((VLOOKUP($A228,'1718'!$F$10:$L$408,6,FALSE)/VLOOKUP($A228,'2018'!$F$10:$N$460,9,FALSE))*1000,#N/A)</f>
        <v>0.2770083102493075</v>
      </c>
      <c r="BH228" s="196">
        <f>IFERROR((VLOOKUP($A228,'1819'!$F$10:$L$408,6,FALSE)/VLOOKUP($A228,'2018'!$F$10:$N$460,9,FALSE))*1000,#N/A)</f>
        <v>0</v>
      </c>
      <c r="BI228" s="196">
        <f>IFERROR((VLOOKUP($A228,'1920'!$F$10:$L$408,6,FALSE)/VLOOKUP($A228,'2019'!$F$10:$N$464,8,FALSE))*1000,#N/A)</f>
        <v>0</v>
      </c>
      <c r="BJ228" s="196">
        <f>IFERROR((VLOOKUP($A228,'20 21'!$F$10:$L$408,6,FALSE)/VLOOKUP($A228,'2020'!$F$10:$N$469,8,FALSE))*1000,#N/A)</f>
        <v>0.27166712937661708</v>
      </c>
      <c r="BK228" s="196">
        <f>IFERROR((VLOOKUP($A228,'21 22'!$F$10:$L$408,6,FALSE)/VLOOKUP($A228,'2021'!$F$10:$N$469,8,FALSE))*1000,#N/A)</f>
        <v>0</v>
      </c>
      <c r="BL228" s="196">
        <f>IFERROR((VLOOKUP($A228,'22 23'!$F$10:$L$408,6,FALSE)/VLOOKUP($A228,'2022'!$F$10:$N$469,8,FALSE))*1000,#N/A)</f>
        <v>0</v>
      </c>
      <c r="BM228" s="196">
        <f>IFERROR((VLOOKUP($A228,'23 24'!$F$7:$M$408,6,FALSE)/VLOOKUP($A228,'2023'!$C$7:$N$469,9,FALSE))*1000,#N/A)</f>
        <v>0</v>
      </c>
      <c r="BO228" s="196">
        <f>IFERROR((VLOOKUP($A228,'0910'!$F$10:$L$433,7,FALSE)/VLOOKUP($A228,'2010'!$C$5:$K$611,9,FALSE))*1000,#N/A)</f>
        <v>3.8067349926793557</v>
      </c>
      <c r="BP228" s="196">
        <f>IFERROR((VLOOKUP($A228,'1011'!$F$10:$L$433,7,FALSE)/VLOOKUP($A228,'2011'!$C$5:$K$611,9,FALSE))*1000,#N/A)</f>
        <v>7.5912408759124084</v>
      </c>
      <c r="BQ228" s="196">
        <f>IFERROR((VLOOKUP($A228,'1112'!$F$10:$L$408,7,FALSE)/VLOOKUP($A228,'2012'!$F$10:$M$460,8,FALSE))*1000,#N/A)</f>
        <v>4.6484601975595581</v>
      </c>
      <c r="BR228" s="196">
        <f>IFERROR((VLOOKUP($A228,'1213'!$F$10:$L$408,7,FALSE)/VLOOKUP($A228,'2013'!$F$10:$M$460,8,FALSE))*1000,#N/A)</f>
        <v>2.6019080659150045</v>
      </c>
      <c r="BS228" s="196">
        <f>IFERROR((VLOOKUP($A228,'1314'!$F$10:$L$408,7,FALSE)/VLOOKUP($A228,'2014'!$F$10:$M$460,8,FALSE))*1000,#N/A)</f>
        <v>9.8095787651471422</v>
      </c>
      <c r="BT228" s="196">
        <f>IFERROR((VLOOKUP($A228,'1415'!$F$10:$L$408,7,FALSE)/VLOOKUP($A228,'2015'!$F$10:$M$460,8,FALSE))*1000,#N/A)</f>
        <v>4.3128234617596322</v>
      </c>
      <c r="BU228" s="196">
        <f>IFERROR((VLOOKUP($A228,'1516'!$F$10:$L$408,7,FALSE)/VLOOKUP($A228,'2016'!$F$10:$M$460,8,FALSE))*1000,#N/A)</f>
        <v>5.683432793407218</v>
      </c>
      <c r="BV228" s="196">
        <f>IFERROR((VLOOKUP($A228,'1617'!$F$10:$L$408,7,FALSE)/VLOOKUP($A228,'2017'!$F$10:$M$460,8,FALSE))*1000,#N/A)</f>
        <v>11.598302687411598</v>
      </c>
      <c r="BW228" s="196">
        <f>IFERROR((VLOOKUP($A228,'1718'!$F$10:$L$408,7,FALSE)/VLOOKUP($A228,'2018'!$F$10:$N$460,9,FALSE))*1000,#N/A)</f>
        <v>6.3711911357340725</v>
      </c>
      <c r="BX228" s="196">
        <f>IFERROR((VLOOKUP($A228,'1819'!$F$10:$L$408,7,FALSE)/VLOOKUP($A228,'2018'!$F$10:$N$460,9,FALSE))*1000,#N/A)</f>
        <v>3.878116343490305</v>
      </c>
      <c r="BY228" s="196">
        <f>IFERROR((VLOOKUP($A228,'1920'!$F$10:$L$408,7,FALSE)/VLOOKUP($A228,'2019'!$F$10:$N$464,8,FALSE))*1000,#N/A)</f>
        <v>7.9348721985183381</v>
      </c>
      <c r="BZ228" s="196">
        <f>IFERROR((VLOOKUP($A228,'20 21'!$F$10:$L$408,7,FALSE)/VLOOKUP($A228,'2020'!$F$10:$N$469,8,FALSE))*1000,#N/A)</f>
        <v>10.595018045688066</v>
      </c>
      <c r="CA228" s="196">
        <f>IFERROR((VLOOKUP($A228,'21 22'!$F$10:$L$408,7,FALSE)/VLOOKUP($A228,'2021'!$F$10:$N$469,8,FALSE))*1000,#N/A)</f>
        <v>6.4730156161501737</v>
      </c>
      <c r="CB228" s="196">
        <f>IFERROR((VLOOKUP($A228,'22 23'!$F$10:$L$408,7,FALSE)/VLOOKUP($A228,'2022'!$F$10:$N$469,8,FALSE))*1000,#N/A)</f>
        <v>9.0947999144018823</v>
      </c>
      <c r="CC228" s="196">
        <f>IFERROR((VLOOKUP($A228,'23 24'!$F$7:$M$408,7,FALSE)/VLOOKUP($A228,'2023'!$C$7:$N$469,9,FALSE))*1000,#N/A)</f>
        <v>6.5656433017307032</v>
      </c>
      <c r="CE228" s="198">
        <f>IFERROR((VLOOKUP($A228,'0910'!$F$10:$S$433,9,FALSE)/VLOOKUP($A228,'2010'!$C$5:$K$611,9,FALSE))*1000,#N/A)</f>
        <v>9.6632503660322122</v>
      </c>
      <c r="CF228" s="198">
        <f>IFERROR((VLOOKUP($A228,'1011'!$F$10:$S$433,10,FALSE)/VLOOKUP($A228,'2011'!$C$5:$K$611,9,FALSE))*1000,#N/A)</f>
        <v>5.547445255474452</v>
      </c>
      <c r="CG228" s="198">
        <f>IFERROR((VLOOKUP($A228,'1112'!$F$10:$S$408,9,FALSE)/VLOOKUP($A228,'2012'!$F$10:$M$460,8,FALSE))*1000,#N/A)</f>
        <v>3.7768739105171414</v>
      </c>
      <c r="CH228" s="198">
        <f>IFERROR((VLOOKUP($A228,'1213'!$F$10:$S$408,9,FALSE)/VLOOKUP($A228,'2013'!$F$10:$M$460,8,FALSE))*1000,#N/A)</f>
        <v>4.0474125469788955</v>
      </c>
      <c r="CI228" s="198">
        <f>IFERROR((VLOOKUP($A228,'1314'!$F$10:$S$408,9,FALSE)/VLOOKUP($A228,'2014'!$F$10:$M$460,8,FALSE))*1000,#N/A)</f>
        <v>3.1736872475476052</v>
      </c>
      <c r="CJ228" s="198">
        <f>IFERROR((VLOOKUP($A228,'1415'!$F$10:$S$408,9,FALSE)/VLOOKUP($A228,'2015'!$F$10:$M$460,8,FALSE))*1000,#N/A)</f>
        <v>2.587694077055779</v>
      </c>
      <c r="CK228" s="198">
        <f>IFERROR((VLOOKUP($A228,'1516'!$F$10:$S$408,9,FALSE)/VLOOKUP($A228,'2016'!$F$10:$M$460,8,FALSE))*1000,#N/A)</f>
        <v>2.2733731173628873</v>
      </c>
      <c r="CL228" s="198">
        <f>IFERROR((VLOOKUP($A228,'1617'!$F$10:$S$408,9,FALSE)/VLOOKUP($A228,'2017'!$F$10:$M$460,8,FALSE))*1000,#N/A)</f>
        <v>4.809052333804809</v>
      </c>
      <c r="CM228" s="198">
        <f>IFERROR((VLOOKUP($A228,'1718'!$F$10:$S$408,9,FALSE)/VLOOKUP($A228,'2018'!$F$10:$N$460,9,FALSE))*1000,#N/A)</f>
        <v>5.54016620498615</v>
      </c>
      <c r="CN228" s="198">
        <f>IFERROR((VLOOKUP($A228,'1819'!$F$10:$S$408,9,FALSE)/VLOOKUP($A228,'2018'!$F$10:$N$460,9,FALSE))*1000,#N/A)</f>
        <v>14.127423822714681</v>
      </c>
      <c r="CO228" s="198">
        <f>IFERROR((VLOOKUP($A228,'1920'!$F$10:$S$408,9,FALSE)/VLOOKUP($A228,'2019'!$F$10:$N$464,8,FALSE))*1000,#N/A)</f>
        <v>5.4723256541505778</v>
      </c>
      <c r="CP228" s="198">
        <f>IFERROR((VLOOKUP($A228,'20 21'!$F$10:$S$408,9,FALSE)/VLOOKUP($A228,'2020'!$F$10:$N$469,8,FALSE))*1000,#N/A)</f>
        <v>6.520011105038809</v>
      </c>
      <c r="CQ228" s="198">
        <f>IFERROR((VLOOKUP($A228,'21 22'!$F$10:$S$408,9,FALSE)/VLOOKUP($A228,'2021'!$F$10:$N$469,8,FALSE))*1000,#N/A)</f>
        <v>7.5518515521752034</v>
      </c>
      <c r="CR228" s="198">
        <f>IFERROR((VLOOKUP($A228,'22 23'!$F$10:$S$408,9,FALSE)/VLOOKUP($A228,'2022'!$F$10:$N$469,8,FALSE))*1000,#N/A)</f>
        <v>4.814894072330409</v>
      </c>
      <c r="CS228" s="196">
        <f>IFERROR((VLOOKUP($A228,'23 24'!$F$7:$S$408,9,FALSE)/VLOOKUP($A228,'2023'!$C$7:$N$469,9,FALSE))*1000,#N/A)</f>
        <v>3.1515087848307375</v>
      </c>
      <c r="CU228" s="198">
        <f>IFERROR((VLOOKUP($A228,'0910'!$F$10:$S$433,10,FALSE)/VLOOKUP($A228,'2010'!$C$5:$K$611,9,FALSE))*1000,#N/A)</f>
        <v>2.3426061493411421</v>
      </c>
      <c r="CV228" s="198">
        <f>IFERROR((VLOOKUP($A228,'1011'!$F$10:$S$433,11,FALSE)/VLOOKUP($A228,'2011'!$C$5:$K$611,9,FALSE))*1000,#N/A)</f>
        <v>7.2992700729927007</v>
      </c>
      <c r="CW228" s="198">
        <f>IFERROR((VLOOKUP($A228,'1112'!$F$10:$S$408,10,FALSE)/VLOOKUP($A228,'2012'!$F$10:$M$460,8,FALSE))*1000,#N/A)</f>
        <v>0.87158628704241725</v>
      </c>
      <c r="CX228" s="198">
        <f>IFERROR((VLOOKUP($A228,'1213'!$F$10:$S$408,10,FALSE)/VLOOKUP($A228,'2013'!$F$10:$M$460,8,FALSE))*1000,#N/A)</f>
        <v>2.6019080659150045</v>
      </c>
      <c r="CY228" s="198">
        <f>IFERROR((VLOOKUP($A228,'1314'!$F$10:$S$408,10,FALSE)/VLOOKUP($A228,'2014'!$F$10:$M$460,8,FALSE))*1000,#N/A)</f>
        <v>0.57703404500865552</v>
      </c>
      <c r="CZ228" s="198">
        <f>IFERROR((VLOOKUP($A228,'1415'!$F$10:$S$408,10,FALSE)/VLOOKUP($A228,'2015'!$F$10:$M$460,8,FALSE))*1000,#N/A)</f>
        <v>4.3128234617596322</v>
      </c>
      <c r="DA228" s="198">
        <f>IFERROR((VLOOKUP($A228,'1516'!$F$10:$S$408,10,FALSE)/VLOOKUP($A228,'2016'!$F$10:$M$460,8,FALSE))*1000,#N/A)</f>
        <v>3.1258880363739703</v>
      </c>
      <c r="DB228" s="198">
        <f>IFERROR((VLOOKUP($A228,'1617'!$F$10:$S$408,10,FALSE)/VLOOKUP($A228,'2017'!$F$10:$M$460,8,FALSE))*1000,#N/A)</f>
        <v>0.84865629420084865</v>
      </c>
      <c r="DC228" s="198">
        <f>IFERROR((VLOOKUP($A228,'1718'!$F$10:$S$408,10,FALSE)/VLOOKUP($A228,'2018'!$F$10:$N$460,9,FALSE))*1000,#N/A)</f>
        <v>1.9390581717451525</v>
      </c>
      <c r="DD228" s="198">
        <f>IFERROR((VLOOKUP($A228,'1819'!$F$10:$S$408,10,FALSE)/VLOOKUP($A228,'2018'!$F$10:$N$460,9,FALSE))*1000,#N/A)</f>
        <v>0.83102493074792239</v>
      </c>
      <c r="DE228" s="198">
        <f>IFERROR((VLOOKUP($A228,'1920'!$F$10:$S$408,10,FALSE)/VLOOKUP($A228,'2019'!$F$10:$N$464,8,FALSE))*1000,#N/A)</f>
        <v>0.54723256541505783</v>
      </c>
      <c r="DF228" s="198">
        <f>IFERROR((VLOOKUP($A228,'20 21'!$F$10:$S$408,10,FALSE)/VLOOKUP($A228,'2020'!$F$10:$N$469,8,FALSE))*1000,#N/A)</f>
        <v>1.0866685175064683</v>
      </c>
      <c r="DG228" s="198">
        <f>IFERROR((VLOOKUP($A228,'21 22'!$F$10:$S$408,10,FALSE)/VLOOKUP($A228,'2021'!$F$10:$N$469,8,FALSE))*1000,#N/A)</f>
        <v>1.3485449200312862</v>
      </c>
      <c r="DH228" s="198">
        <f>IFERROR((VLOOKUP($A228,'22 23'!$F$10:$S$408,10,FALSE)/VLOOKUP($A228,'2022'!$F$10:$N$469,8,FALSE))*1000,#N/A)</f>
        <v>1.6049646907768029</v>
      </c>
      <c r="DI228" s="196">
        <f>IFERROR((VLOOKUP($A228,'23 24'!$F$7:$S$408,10,FALSE)/VLOOKUP($A228,'2023'!$C$7:$N$469,9,FALSE))*1000,#N/A)</f>
        <v>0.52525146413845636</v>
      </c>
      <c r="DK228" s="198">
        <f>IFERROR((VLOOKUP($A228,'0910'!$F$10:$S$433,11,FALSE)/VLOOKUP($A228,'2010'!$C$5:$K$611,9,FALSE))*1000,#N/A)</f>
        <v>0</v>
      </c>
      <c r="DL228" s="198">
        <f>IFERROR((VLOOKUP($A228,'1011'!$F$10:$S$433,12,FALSE)/VLOOKUP($A228,'2011'!$C$5:$K$611,9,FALSE))*1000,#N/A)</f>
        <v>0</v>
      </c>
      <c r="DM228" s="198">
        <f>IFERROR((VLOOKUP($A228,'1112'!$F$10:$S$408,11,FALSE)/VLOOKUP($A228,'2012'!$F$10:$M$460,8,FALSE))*1000,#N/A)</f>
        <v>0</v>
      </c>
      <c r="DN228" s="198">
        <f>IFERROR((VLOOKUP($A228,'1213'!$F$10:$S$408,11,FALSE)/VLOOKUP($A228,'2013'!$F$10:$M$460,8,FALSE))*1000,#N/A)</f>
        <v>0</v>
      </c>
      <c r="DO228" s="198">
        <f>IFERROR((VLOOKUP($A228,'1314'!$F$10:$S$408,11,FALSE)/VLOOKUP($A228,'2014'!$F$10:$M$460,8,FALSE))*1000,#N/A)</f>
        <v>0</v>
      </c>
      <c r="DP228" s="198">
        <f>IFERROR((VLOOKUP($A228,'1415'!$F$10:$S$408,11,FALSE)/VLOOKUP($A228,'2015'!$F$10:$M$460,8,FALSE))*1000,#N/A)</f>
        <v>0</v>
      </c>
      <c r="DQ228" s="198">
        <f>IFERROR((VLOOKUP($A228,'1516'!$F$10:$S$408,11,FALSE)/VLOOKUP($A228,'2016'!$F$10:$M$460,8,FALSE))*1000,#N/A)</f>
        <v>0</v>
      </c>
      <c r="DR228" s="198">
        <f>IFERROR((VLOOKUP($A228,'1617'!$F$10:$S$408,11,FALSE)/VLOOKUP($A228,'2017'!$F$10:$M$460,8,FALSE))*1000,#N/A)</f>
        <v>0</v>
      </c>
      <c r="DS228" s="198">
        <f>IFERROR((VLOOKUP($A228,'1718'!$F$10:$S$408,11,FALSE)/VLOOKUP($A228,'2018'!$F$10:$N$460,9,FALSE))*1000,#N/A)</f>
        <v>0</v>
      </c>
      <c r="DT228" s="198">
        <f>IFERROR((VLOOKUP($A228,'1819'!$F$10:$S$408,11,FALSE)/VLOOKUP($A228,'2018'!$F$10:$N$460,9,FALSE))*1000,#N/A)</f>
        <v>0.2770083102493075</v>
      </c>
      <c r="DU228" s="198">
        <f>IFERROR((VLOOKUP($A228,'1920'!$F$10:$S$408,11,FALSE)/VLOOKUP($A228,'2019'!$F$10:$N$464,8,FALSE))*1000,#N/A)</f>
        <v>0</v>
      </c>
      <c r="DV228" s="198">
        <f>IFERROR((VLOOKUP($A228,'20 21'!$F$10:$S$408,11,FALSE)/VLOOKUP($A228,'2020'!$F$10:$N$469,8,FALSE))*1000,#N/A)</f>
        <v>0</v>
      </c>
      <c r="DW228" s="198">
        <f>IFERROR((VLOOKUP($A228,'21 22'!$F$10:$S$408,11,FALSE)/VLOOKUP($A228,'2021'!$F$10:$N$469,8,FALSE))*1000,#N/A)</f>
        <v>0</v>
      </c>
      <c r="DX228" s="198">
        <f>IFERROR((VLOOKUP($A228,'22 23'!$F$10:$S$408,11,FALSE)/VLOOKUP($A228,'2022'!$F$10:$N$469,8,FALSE))*1000,#N/A)</f>
        <v>0</v>
      </c>
      <c r="DY228" s="196">
        <f>IFERROR((VLOOKUP($A228,'23 24'!$F$7:$S$408,11,FALSE)/VLOOKUP($A228,'2023'!$C$7:$N$469,9,FALSE))*1000,#N/A)</f>
        <v>0</v>
      </c>
      <c r="EA228" s="198">
        <f>IFERROR((VLOOKUP($A228,'0910'!$F$10:$S$433,12,FALSE)/VLOOKUP($A228,'2010'!$C$5:$K$611,9,FALSE))*1000,#N/A)</f>
        <v>11.71303074670571</v>
      </c>
      <c r="EB228" s="198">
        <f>IFERROR((VLOOKUP($A228,'1011'!$F$10:$S$433,13,FALSE)/VLOOKUP($A228,'2011'!$C$5:$K$611,9,FALSE))*1000,#N/A)</f>
        <v>12.846715328467152</v>
      </c>
      <c r="EC228" s="198">
        <f>IFERROR((VLOOKUP($A228,'1112'!$F$10:$S$408,12,FALSE)/VLOOKUP($A228,'2012'!$F$10:$M$460,8,FALSE))*1000,#N/A)</f>
        <v>4.6484601975595581</v>
      </c>
      <c r="ED228" s="198">
        <f>IFERROR((VLOOKUP($A228,'1213'!$F$10:$S$408,12,FALSE)/VLOOKUP($A228,'2013'!$F$10:$M$460,8,FALSE))*1000,#N/A)</f>
        <v>6.6493206128938995</v>
      </c>
      <c r="EE228" s="198">
        <f>IFERROR((VLOOKUP($A228,'1314'!$F$10:$S$408,12,FALSE)/VLOOKUP($A228,'2014'!$F$10:$M$460,8,FALSE))*1000,#N/A)</f>
        <v>4.0392383150605884</v>
      </c>
      <c r="EF228" s="198">
        <f>IFERROR((VLOOKUP($A228,'1415'!$F$10:$S$408,12,FALSE)/VLOOKUP($A228,'2015'!$F$10:$M$460,8,FALSE))*1000,#N/A)</f>
        <v>6.9005175388154107</v>
      </c>
      <c r="EG228" s="198">
        <f>IFERROR((VLOOKUP($A228,'1516'!$F$10:$S$408,12,FALSE)/VLOOKUP($A228,'2016'!$F$10:$M$460,8,FALSE))*1000,#N/A)</f>
        <v>5.3992611537368571</v>
      </c>
      <c r="EH228" s="198">
        <f>IFERROR((VLOOKUP($A228,'1617'!$F$10:$S$408,12,FALSE)/VLOOKUP($A228,'2017'!$F$10:$M$460,8,FALSE))*1000,#N/A)</f>
        <v>5.6577086280056577</v>
      </c>
      <c r="EI228" s="198">
        <f>IFERROR((VLOOKUP($A228,'1718'!$F$10:$S$408,12,FALSE)/VLOOKUP($A228,'2018'!$F$10:$N$460,9,FALSE))*1000,#N/A)</f>
        <v>7.4792243767313016</v>
      </c>
      <c r="EJ228" s="198">
        <f>IFERROR((VLOOKUP($A228,'1819'!$F$10:$S$408,12,FALSE)/VLOOKUP($A228,'2018'!$F$10:$N$460,9,FALSE))*1000,#N/A)</f>
        <v>15.51246537396122</v>
      </c>
      <c r="EK228" s="198">
        <f>IFERROR((VLOOKUP($A228,'1920'!$F$10:$S$408,12,FALSE)/VLOOKUP($A228,'2019'!$F$10:$N$464,8,FALSE))*1000,#N/A)</f>
        <v>6.019558219565635</v>
      </c>
      <c r="EL228" s="198">
        <f>IFERROR((VLOOKUP($A228,'20 21'!$F$10:$S$408,12,FALSE)/VLOOKUP($A228,'2020'!$F$10:$N$469,8,FALSE))*1000,#N/A)</f>
        <v>7.6066796225452782</v>
      </c>
      <c r="EM228" s="198">
        <f>IFERROR((VLOOKUP($A228,'21 22'!$F$10:$S$408,12,FALSE)/VLOOKUP($A228,'2021'!$F$10:$N$469,8,FALSE))*1000,#N/A)</f>
        <v>8.9003964722064897</v>
      </c>
      <c r="EN228" s="198">
        <f>IFERROR((VLOOKUP($A228,'22 23'!$F$10:$S$408,12,FALSE)/VLOOKUP($A228,'2022'!$F$10:$N$469,8,FALSE))*1000,#N/A)</f>
        <v>6.4198587631072117</v>
      </c>
      <c r="EO228" s="196">
        <f>IFERROR((VLOOKUP($A228,'23 24'!$F$7:$S$408,12,FALSE)/VLOOKUP($A228,'2023'!$C$7:$N$469,9,FALSE))*1000,#N/A)</f>
        <v>3.4141345168999662</v>
      </c>
    </row>
    <row r="229" spans="1:145" x14ac:dyDescent="0.3">
      <c r="A229" t="s">
        <v>1098</v>
      </c>
      <c r="B229" t="s">
        <v>1742</v>
      </c>
      <c r="C229" t="str">
        <f>IF(VLOOKUP($A229,'0910'!$F$10:$L$433,1,FALSE)=VLOOKUP($A229,'2010'!$C$5:$K$611,1,FALSE),VLOOKUP($A229,'0910'!$F$10:$L$433,1,FALSE),FALSE)</f>
        <v>Rushcliffe</v>
      </c>
      <c r="D229" t="str">
        <f>IF(VLOOKUP($A229,'1011'!$F$10:$L$433,1,FALSE)=VLOOKUP($A229,'2011'!$C$5:$K$611,1,FALSE),VLOOKUP($A229,'1011'!$F$10:$L$433,1,FALSE),FALSE)</f>
        <v>Rushcliffe</v>
      </c>
      <c r="E229" t="str">
        <f>IF(VLOOKUP(A229,'1112'!$F$10:$L$408,1,FALSE)=VLOOKUP(A229,'2012'!$F$10:$M$460,1,FALSE),VLOOKUP(A229,'1112'!$F$10:$L$408,1,FALSE),FALSE)</f>
        <v>Rushcliffe</v>
      </c>
      <c r="F229" t="str">
        <f>IF(VLOOKUP($A229,'1213'!$F$10:$L$408,1,FALSE)=VLOOKUP($A229,'2013'!$F$10:$M$460,1,FALSE),VLOOKUP($A229,'1213'!$F$10:$L$408,1,FALSE),FALSE)</f>
        <v>Rushcliffe</v>
      </c>
      <c r="G229" t="str">
        <f>IF(VLOOKUP($A229,'1314'!$F$10:$L$408,1,FALSE)=VLOOKUP($A229,'2014'!$F$10:$M$460,1,FALSE),VLOOKUP($A229,'1314'!$F$10:$L$408,1,FALSE),FALSE)</f>
        <v>Rushcliffe</v>
      </c>
      <c r="H229" t="str">
        <f>IF(VLOOKUP($A229,'1415'!$F$10:$L$408,1,FALSE)=VLOOKUP($A229,'2015'!$F$10:$M$460,1,FALSE),VLOOKUP($A229,'1415'!$F$10:$L$408,1,FALSE),FALSE)</f>
        <v>Rushcliffe</v>
      </c>
      <c r="I229" t="str">
        <f>IF(VLOOKUP($A229,'1516'!$F$10:$L$408,1,FALSE)=VLOOKUP($A229,'2015'!$F$10:$M$460,1,FALSE),VLOOKUP($A229,'1516'!$F$10:$L$408,1,FALSE),FALSE)</f>
        <v>Rushcliffe</v>
      </c>
      <c r="J229" t="str">
        <f>IF(VLOOKUP($A229,'1617'!$F$10:$L$408,1,FALSE)=VLOOKUP($A229,'2016'!$F$10:$M$460,1,FALSE),VLOOKUP($A229,'1617'!$F$10:$L$408,1,FALSE),FALSE)</f>
        <v>Rushcliffe</v>
      </c>
      <c r="K229" t="str">
        <f>IF(VLOOKUP($A229,'1718'!$F$10:$M$408,1,FALSE)=VLOOKUP($A229,'2017'!$F$10:$M$460,1,FALSE),VLOOKUP($A229,'1718'!$F$10:$M$408,1,FALSE),FALSE)</f>
        <v>Rushcliffe</v>
      </c>
      <c r="L229" t="str">
        <f>IF(VLOOKUP($A229,'1819'!$F$10:$M$408,1,FALSE)=VLOOKUP($A229,'2018'!$F$10:$M$460,1,FALSE),VLOOKUP($A229,'1819'!$F$10:$M$408,1,FALSE),FALSE)</f>
        <v>Rushcliffe</v>
      </c>
      <c r="M229" t="str">
        <f>IF(VLOOKUP($A229,'1920'!$F$10:$M$408,1,FALSE)=VLOOKUP($A229,'2019'!$F$10:$M$464,1,FALSE),VLOOKUP($A229,'1920'!$F$10:$M$408,1,FALSE),FALSE)</f>
        <v>Rushcliffe</v>
      </c>
      <c r="N229" t="str">
        <f>IF(VLOOKUP($A229,'20 21'!$F$10:$N$408,1,FALSE)=VLOOKUP($A229,'2020'!$F$10:$O$468,1,FALSE),VLOOKUP($A229,'20 21'!$F$10:$N$408,1,FALSE),FALSE)</f>
        <v>Rushcliffe</v>
      </c>
      <c r="O229" t="str">
        <f>IF(VLOOKUP($A229,'21 22'!$F$10:$N$408,1,FALSE)=VLOOKUP($A229,'2021'!$F$10:$O$471,1,FALSE),VLOOKUP($A229,'21 22'!$F$10:$N$408,1,FALSE),FALSE)</f>
        <v>Rushcliffe</v>
      </c>
      <c r="P229" t="str">
        <f>IF(VLOOKUP($A229,'22 23'!$F$10:$N$408,1,FALSE)=VLOOKUP($A229,'2022'!$F$10:$O$468,1,FALSE),VLOOKUP($A229,'22 23'!$F$10:$N$408,1,FALSE),FALSE)</f>
        <v>Rushcliffe</v>
      </c>
      <c r="Q229" t="str">
        <f>IF(VLOOKUP($A229,'23 24'!$F$7:$N$408,1,FALSE)=VLOOKUP($A229,'2023'!$C$7:$O$468,1,FALSE),VLOOKUP($A229,'23 24'!$F$7:$N$408,1,FALSE),FALSE)</f>
        <v>Rushcliffe</v>
      </c>
      <c r="S229" s="196" t="e">
        <f>IFERROR((VLOOKUP($A229,'0910'!$F$10:$L$433,4,FALSE)/VLOOKUP($A229,'2010'!$C$5:$K$611,9,FALSE))*1000,#N/A)</f>
        <v>#N/A</v>
      </c>
      <c r="T229" s="196">
        <f>IFERROR((VLOOKUP($A229,'1011'!$F$10:$L$433,4,FALSE)/VLOOKUP($A229,'2011'!$C$5:$K$611,9,FALSE))*1000,#N/A)</f>
        <v>5.9134107708553323</v>
      </c>
      <c r="U229" s="196">
        <f>IFERROR((VLOOKUP($A229,'1112'!$F$10:$L$408,4,FALSE)/VLOOKUP($A229,'2012'!$F$10:$M$460,8,FALSE))*1000,#N/A)</f>
        <v>3.7783375314861458</v>
      </c>
      <c r="V229" s="196">
        <f>IFERROR((VLOOKUP($A229,'1213'!$F$10:$L$408,4,FALSE)/VLOOKUP($A229,'2013'!$F$10:$M$460,8,FALSE))*1000,#N/A)</f>
        <v>3.9707419017763845</v>
      </c>
      <c r="W229" s="196">
        <f>IFERROR((VLOOKUP($A229,'1314'!$F$10:$L$408,4,FALSE)/VLOOKUP($A229,'2014'!$F$10:$M$460,8,FALSE))*1000,#N/A)</f>
        <v>2.9136316337148802</v>
      </c>
      <c r="X229" s="196">
        <f>IFERROR((VLOOKUP($A229,'1415'!$F$10:$L$408,4,FALSE)/VLOOKUP($A229,'2015'!$F$10:$M$460,8,FALSE))*1000,#N/A)</f>
        <v>4.3424317617866004</v>
      </c>
      <c r="Y229" s="196">
        <f>IFERROR((VLOOKUP($A229,'1516'!$F$10:$L$408,4,FALSE)/VLOOKUP($A229,'2016'!$F$10:$M$460,8,FALSE))*1000,#N/A)</f>
        <v>7.9836233367451372</v>
      </c>
      <c r="Z229" s="196">
        <f>IFERROR((VLOOKUP($A229,'1617'!$F$10:$L$408,4,FALSE)/VLOOKUP($A229,'2017'!$F$10:$M$460,8,FALSE))*1000,#N/A)</f>
        <v>8.9104900769542326</v>
      </c>
      <c r="AA229" s="196">
        <f>IFERROR((VLOOKUP($A229,'1718'!$F$10:$L$408,4,FALSE)/VLOOKUP($A229,'2018'!$F$10:$N$460,9,FALSE))*1000,#N/A)</f>
        <v>11.606964178507104</v>
      </c>
      <c r="AB229" s="196">
        <f>IFERROR((VLOOKUP($A229,'1819'!$F$10:$L$408,4,FALSE)/VLOOKUP($A229,'2018'!$F$10:$N$460,9,FALSE))*1000,#N/A)</f>
        <v>7.6045627376425857</v>
      </c>
      <c r="AC229" s="196">
        <f>IFERROR((VLOOKUP($A229,'1920'!$F$10:$L$408,4,FALSE)/VLOOKUP($A229,'2019'!$F$10:$N$464,8,FALSE))*1000,#N/A)</f>
        <v>8.672855932036347</v>
      </c>
      <c r="AD229" s="196">
        <f>IFERROR((VLOOKUP($A229,'20 21'!$F$10:$M$408,4,FALSE)/VLOOKUP($A229,'2020'!$F$10:$N$469,8,FALSE))*1000,#N/A)</f>
        <v>9.7349939935087075</v>
      </c>
      <c r="AE229" s="196">
        <f>IFERROR((VLOOKUP($A229,'21 22'!$F$10:$M$408,4,FALSE)/VLOOKUP($A229,'2021'!$F$10:$N$469,8,FALSE))*1000,#N/A)</f>
        <v>19.427933906553562</v>
      </c>
      <c r="AF229" s="196">
        <f>IFERROR((VLOOKUP($A229,'22 23'!$F$10:$M$408,4,FALSE)/VLOOKUP($A229,'2022'!$F$10:$N$469,8,FALSE))*1000,#N/A)</f>
        <v>17.370617223344599</v>
      </c>
      <c r="AG229" s="196">
        <f>IFERROR((VLOOKUP($A229,'23 24'!$F$7:$M$408,4,FALSE)/VLOOKUP($A229,'2023'!$C$7:$N$469,9,FALSE))*1000,#N/A)</f>
        <v>8.131132999464084</v>
      </c>
      <c r="AI229" s="196" t="e">
        <f>IFERROR((VLOOKUP($A229,'0910'!$F$10:$L$433,5,FALSE)/VLOOKUP($A229,'2010'!$C$5:$K$611,9,FALSE))*1000,#N/A)</f>
        <v>#N/A</v>
      </c>
      <c r="AJ229" s="196">
        <f>IFERROR((VLOOKUP($A229,'1011'!$F$10:$L$433,5,FALSE)/VLOOKUP($A229,'2011'!$C$5:$K$611,9,FALSE))*1000,#N/A)</f>
        <v>0.21119324181626187</v>
      </c>
      <c r="AK229" s="196">
        <f>IFERROR((VLOOKUP($A229,'1112'!$F$10:$L$408,5,FALSE)/VLOOKUP($A229,'2012'!$F$10:$M$460,8,FALSE))*1000,#N/A)</f>
        <v>0.62972292191435764</v>
      </c>
      <c r="AL229" s="196">
        <f>IFERROR((VLOOKUP($A229,'1213'!$F$10:$L$408,5,FALSE)/VLOOKUP($A229,'2013'!$F$10:$M$460,8,FALSE))*1000,#N/A)</f>
        <v>0.62695924764890287</v>
      </c>
      <c r="AM229" s="196">
        <f>IFERROR((VLOOKUP($A229,'1314'!$F$10:$L$408,5,FALSE)/VLOOKUP($A229,'2014'!$F$10:$M$460,8,FALSE))*1000,#N/A)</f>
        <v>0.41623309053069718</v>
      </c>
      <c r="AN229" s="196">
        <f>IFERROR((VLOOKUP($A229,'1415'!$F$10:$L$408,5,FALSE)/VLOOKUP($A229,'2015'!$F$10:$M$460,8,FALSE))*1000,#N/A)</f>
        <v>1.0339123242349049</v>
      </c>
      <c r="AO229" s="196">
        <f>IFERROR((VLOOKUP($A229,'1516'!$F$10:$L$408,5,FALSE)/VLOOKUP($A229,'2016'!$F$10:$M$460,8,FALSE))*1000,#N/A)</f>
        <v>2.0470829068577276</v>
      </c>
      <c r="AP229" s="196">
        <f>IFERROR((VLOOKUP($A229,'1617'!$F$10:$L$408,5,FALSE)/VLOOKUP($A229,'2017'!$F$10:$M$460,8,FALSE))*1000,#N/A)</f>
        <v>1.8226002430133657</v>
      </c>
      <c r="AQ229" s="196">
        <f>IFERROR((VLOOKUP($A229,'1718'!$F$10:$L$408,5,FALSE)/VLOOKUP($A229,'2018'!$F$10:$N$460,9,FALSE))*1000,#N/A)</f>
        <v>3.6021612967780667</v>
      </c>
      <c r="AR229" s="196">
        <f>IFERROR((VLOOKUP($A229,'1819'!$F$10:$L$408,5,FALSE)/VLOOKUP($A229,'2018'!$F$10:$N$460,9,FALSE))*1000,#N/A)</f>
        <v>2.601560936561937</v>
      </c>
      <c r="AS229" s="196">
        <f>IFERROR((VLOOKUP($A229,'1920'!$F$10:$L$408,5,FALSE)/VLOOKUP($A229,'2019'!$F$10:$N$464,8,FALSE))*1000,#N/A)</f>
        <v>2.1682139830090867</v>
      </c>
      <c r="AT229" s="196">
        <f>IFERROR((VLOOKUP($A229,'20 21'!$F$10:$L$408,5,FALSE)/VLOOKUP($A229,'2020'!$F$10:$N$469,8,FALSE))*1000,#N/A)</f>
        <v>2.1416986785719154</v>
      </c>
      <c r="AU229" s="196">
        <f>IFERROR((VLOOKUP($A229,'21 22'!$F$10:$L$408,5,FALSE)/VLOOKUP($A229,'2021'!$F$10:$N$469,8,FALSE))*1000,#N/A)</f>
        <v>7.5018754688672162</v>
      </c>
      <c r="AV229" s="196">
        <f>IFERROR((VLOOKUP($A229,'22 23'!$F$10:$L$408,5,FALSE)/VLOOKUP($A229,'2022'!$F$10:$N$469,8,FALSE))*1000,#N/A)</f>
        <v>6.2307648735909975</v>
      </c>
      <c r="AW229" s="196">
        <f>IFERROR((VLOOKUP($A229,'23 24'!$F$7:$M$408,5,FALSE)/VLOOKUP($A229,'2023'!$C$7:$N$469,9,FALSE))*1000,#N/A)</f>
        <v>7.7615360449429893</v>
      </c>
      <c r="AY229" s="196" t="e">
        <f>IFERROR((VLOOKUP($A229,'0910'!$F$10:$L$433,6,FALSE)/VLOOKUP($A229,'2010'!$C$5:$K$611,9,FALSE))*1000,#N/A)</f>
        <v>#N/A</v>
      </c>
      <c r="AZ229" s="196">
        <f>IFERROR((VLOOKUP($A229,'1011'!$F$10:$L$433,6,FALSE)/VLOOKUP($A229,'2011'!$C$5:$K$611,9,FALSE))*1000,#N/A)</f>
        <v>0</v>
      </c>
      <c r="BA229" s="196">
        <f>IFERROR((VLOOKUP($A229,'1112'!$F$10:$L$408,6,FALSE)/VLOOKUP($A229,'2012'!$F$10:$M$460,8,FALSE))*1000,#N/A)</f>
        <v>0</v>
      </c>
      <c r="BB229" s="196">
        <f>IFERROR((VLOOKUP($A229,'1213'!$F$10:$L$408,6,FALSE)/VLOOKUP($A229,'2013'!$F$10:$M$460,8,FALSE))*1000,#N/A)</f>
        <v>0</v>
      </c>
      <c r="BC229" s="196">
        <f>IFERROR((VLOOKUP($A229,'1314'!$F$10:$L$408,6,FALSE)/VLOOKUP($A229,'2014'!$F$10:$M$460,8,FALSE))*1000,#N/A)</f>
        <v>0</v>
      </c>
      <c r="BD229" s="196">
        <f>IFERROR((VLOOKUP($A229,'1415'!$F$10:$L$408,6,FALSE)/VLOOKUP($A229,'2015'!$F$10:$M$460,8,FALSE))*1000,#N/A)</f>
        <v>0</v>
      </c>
      <c r="BE229" s="196">
        <f>IFERROR((VLOOKUP($A229,'1516'!$F$10:$L$408,6,FALSE)/VLOOKUP($A229,'2016'!$F$10:$M$460,8,FALSE))*1000,#N/A)</f>
        <v>0</v>
      </c>
      <c r="BF229" s="196">
        <f>IFERROR((VLOOKUP($A229,'1617'!$F$10:$L$408,6,FALSE)/VLOOKUP($A229,'2017'!$F$10:$M$460,8,FALSE))*1000,#N/A)</f>
        <v>0</v>
      </c>
      <c r="BG229" s="196">
        <f>IFERROR((VLOOKUP($A229,'1718'!$F$10:$L$408,6,FALSE)/VLOOKUP($A229,'2018'!$F$10:$N$460,9,FALSE))*1000,#N/A)</f>
        <v>0</v>
      </c>
      <c r="BH229" s="196">
        <f>IFERROR((VLOOKUP($A229,'1819'!$F$10:$L$408,6,FALSE)/VLOOKUP($A229,'2018'!$F$10:$N$460,9,FALSE))*1000,#N/A)</f>
        <v>0</v>
      </c>
      <c r="BI229" s="196">
        <f>IFERROR((VLOOKUP($A229,'1920'!$F$10:$L$408,6,FALSE)/VLOOKUP($A229,'2019'!$F$10:$N$464,8,FALSE))*1000,#N/A)</f>
        <v>0</v>
      </c>
      <c r="BJ229" s="196">
        <f>IFERROR((VLOOKUP($A229,'20 21'!$F$10:$L$408,6,FALSE)/VLOOKUP($A229,'2020'!$F$10:$N$469,8,FALSE))*1000,#N/A)</f>
        <v>0</v>
      </c>
      <c r="BK229" s="196">
        <f>IFERROR((VLOOKUP($A229,'21 22'!$F$10:$L$408,6,FALSE)/VLOOKUP($A229,'2021'!$F$10:$N$469,8,FALSE))*1000,#N/A)</f>
        <v>0</v>
      </c>
      <c r="BL229" s="196">
        <f>IFERROR((VLOOKUP($A229,'22 23'!$F$10:$L$408,6,FALSE)/VLOOKUP($A229,'2022'!$F$10:$N$469,8,FALSE))*1000,#N/A)</f>
        <v>0</v>
      </c>
      <c r="BM229" s="196">
        <f>IFERROR((VLOOKUP($A229,'23 24'!$F$7:$M$408,6,FALSE)/VLOOKUP($A229,'2023'!$C$7:$N$469,9,FALSE))*1000,#N/A)</f>
        <v>0</v>
      </c>
      <c r="BO229" s="196" t="e">
        <f>IFERROR((VLOOKUP($A229,'0910'!$F$10:$L$433,7,FALSE)/VLOOKUP($A229,'2010'!$C$5:$K$611,9,FALSE))*1000,#N/A)</f>
        <v>#N/A</v>
      </c>
      <c r="BP229" s="196">
        <f>IFERROR((VLOOKUP($A229,'1011'!$F$10:$L$433,7,FALSE)/VLOOKUP($A229,'2011'!$C$5:$K$611,9,FALSE))*1000,#N/A)</f>
        <v>6.1246040126715942</v>
      </c>
      <c r="BQ229" s="196">
        <f>IFERROR((VLOOKUP($A229,'1112'!$F$10:$L$408,7,FALSE)/VLOOKUP($A229,'2012'!$F$10:$M$460,8,FALSE))*1000,#N/A)</f>
        <v>4.6179680940386234</v>
      </c>
      <c r="BR229" s="196">
        <f>IFERROR((VLOOKUP($A229,'1213'!$F$10:$L$408,7,FALSE)/VLOOKUP($A229,'2013'!$F$10:$M$460,8,FALSE))*1000,#N/A)</f>
        <v>4.5977011494252871</v>
      </c>
      <c r="BS229" s="196">
        <f>IFERROR((VLOOKUP($A229,'1314'!$F$10:$L$408,7,FALSE)/VLOOKUP($A229,'2014'!$F$10:$M$460,8,FALSE))*1000,#N/A)</f>
        <v>3.3298647242455774</v>
      </c>
      <c r="BT229" s="196">
        <f>IFERROR((VLOOKUP($A229,'1415'!$F$10:$L$408,7,FALSE)/VLOOKUP($A229,'2015'!$F$10:$M$460,8,FALSE))*1000,#N/A)</f>
        <v>5.3763440860215059</v>
      </c>
      <c r="BU229" s="196">
        <f>IFERROR((VLOOKUP($A229,'1516'!$F$10:$L$408,7,FALSE)/VLOOKUP($A229,'2016'!$F$10:$M$460,8,FALSE))*1000,#N/A)</f>
        <v>10.030706243602866</v>
      </c>
      <c r="BV229" s="196">
        <f>IFERROR((VLOOKUP($A229,'1617'!$F$10:$L$408,7,FALSE)/VLOOKUP($A229,'2017'!$F$10:$M$460,8,FALSE))*1000,#N/A)</f>
        <v>10.733090319967598</v>
      </c>
      <c r="BW229" s="196">
        <f>IFERROR((VLOOKUP($A229,'1718'!$F$10:$L$408,7,FALSE)/VLOOKUP($A229,'2018'!$F$10:$N$460,9,FALSE))*1000,#N/A)</f>
        <v>15.209125475285171</v>
      </c>
      <c r="BX229" s="196">
        <f>IFERROR((VLOOKUP($A229,'1819'!$F$10:$L$408,7,FALSE)/VLOOKUP($A229,'2018'!$F$10:$N$460,9,FALSE))*1000,#N/A)</f>
        <v>10.206123674204523</v>
      </c>
      <c r="BY229" s="196">
        <f>IFERROR((VLOOKUP($A229,'1920'!$F$10:$L$408,7,FALSE)/VLOOKUP($A229,'2019'!$F$10:$N$464,8,FALSE))*1000,#N/A)</f>
        <v>10.841069915045434</v>
      </c>
      <c r="BZ229" s="196">
        <f>IFERROR((VLOOKUP($A229,'20 21'!$F$10:$L$408,7,FALSE)/VLOOKUP($A229,'2020'!$F$10:$N$469,8,FALSE))*1000,#N/A)</f>
        <v>11.681992792210448</v>
      </c>
      <c r="CA229" s="196">
        <f>IFERROR((VLOOKUP($A229,'21 22'!$F$10:$L$408,7,FALSE)/VLOOKUP($A229,'2021'!$F$10:$N$469,8,FALSE))*1000,#N/A)</f>
        <v>26.929809375420778</v>
      </c>
      <c r="CB229" s="196">
        <f>IFERROR((VLOOKUP($A229,'22 23'!$F$10:$L$408,7,FALSE)/VLOOKUP($A229,'2022'!$F$10:$N$469,8,FALSE))*1000,#N/A)</f>
        <v>23.601382096935595</v>
      </c>
      <c r="CC229" s="196">
        <f>IFERROR((VLOOKUP($A229,'23 24'!$F$7:$M$408,7,FALSE)/VLOOKUP($A229,'2023'!$C$7:$N$469,9,FALSE))*1000,#N/A)</f>
        <v>15.892669044407073</v>
      </c>
      <c r="CE229" s="198" t="e">
        <f>IFERROR((VLOOKUP($A229,'0910'!$F$10:$S$433,9,FALSE)/VLOOKUP($A229,'2010'!$C$5:$K$611,9,FALSE))*1000,#N/A)</f>
        <v>#N/A</v>
      </c>
      <c r="CF229" s="198">
        <f>IFERROR((VLOOKUP($A229,'1011'!$F$10:$S$433,10,FALSE)/VLOOKUP($A229,'2011'!$C$5:$K$611,9,FALSE))*1000,#N/A)</f>
        <v>3.3790918690601899</v>
      </c>
      <c r="CG229" s="198">
        <f>IFERROR((VLOOKUP($A229,'1112'!$F$10:$S$408,9,FALSE)/VLOOKUP($A229,'2012'!$F$10:$M$460,8,FALSE))*1000,#N/A)</f>
        <v>4.8278757346767422</v>
      </c>
      <c r="CH229" s="198">
        <f>IFERROR((VLOOKUP($A229,'1213'!$F$10:$S$408,9,FALSE)/VLOOKUP($A229,'2013'!$F$10:$M$460,8,FALSE))*1000,#N/A)</f>
        <v>5.433646812957158</v>
      </c>
      <c r="CI229" s="198">
        <f>IFERROR((VLOOKUP($A229,'1314'!$F$10:$S$408,9,FALSE)/VLOOKUP($A229,'2014'!$F$10:$M$460,8,FALSE))*1000,#N/A)</f>
        <v>4.5785639958376692</v>
      </c>
      <c r="CJ229" s="198">
        <f>IFERROR((VLOOKUP($A229,'1415'!$F$10:$S$408,9,FALSE)/VLOOKUP($A229,'2015'!$F$10:$M$460,8,FALSE))*1000,#N/A)</f>
        <v>3.3085194375516958</v>
      </c>
      <c r="CK229" s="198">
        <f>IFERROR((VLOOKUP($A229,'1516'!$F$10:$S$408,9,FALSE)/VLOOKUP($A229,'2016'!$F$10:$M$460,8,FALSE))*1000,#N/A)</f>
        <v>5.1177072671443193</v>
      </c>
      <c r="CL229" s="198">
        <f>IFERROR((VLOOKUP($A229,'1617'!$F$10:$S$408,9,FALSE)/VLOOKUP($A229,'2017'!$F$10:$M$460,8,FALSE))*1000,#N/A)</f>
        <v>8.7079789388416362</v>
      </c>
      <c r="CM229" s="198">
        <f>IFERROR((VLOOKUP($A229,'1718'!$F$10:$S$408,9,FALSE)/VLOOKUP($A229,'2018'!$F$10:$N$460,9,FALSE))*1000,#N/A)</f>
        <v>9.2055233139883921</v>
      </c>
      <c r="CN229" s="198">
        <f>IFERROR((VLOOKUP($A229,'1819'!$F$10:$S$408,9,FALSE)/VLOOKUP($A229,'2018'!$F$10:$N$460,9,FALSE))*1000,#N/A)</f>
        <v>9.6057634580748452</v>
      </c>
      <c r="CO229" s="198">
        <f>IFERROR((VLOOKUP($A229,'1920'!$F$10:$S$408,9,FALSE)/VLOOKUP($A229,'2019'!$F$10:$N$464,8,FALSE))*1000,#N/A)</f>
        <v>10.052628466678494</v>
      </c>
      <c r="CP229" s="198">
        <f>IFERROR((VLOOKUP($A229,'20 21'!$F$10:$S$408,9,FALSE)/VLOOKUP($A229,'2020'!$F$10:$N$469,8,FALSE))*1000,#N/A)</f>
        <v>7.0091956753262679</v>
      </c>
      <c r="CQ229" s="198">
        <f>IFERROR((VLOOKUP($A229,'21 22'!$F$10:$S$408,9,FALSE)/VLOOKUP($A229,'2021'!$F$10:$N$469,8,FALSE))*1000,#N/A)</f>
        <v>11.156635312674322</v>
      </c>
      <c r="CR229" s="198">
        <f>IFERROR((VLOOKUP($A229,'22 23'!$F$10:$S$408,9,FALSE)/VLOOKUP($A229,'2022'!$F$10:$N$469,8,FALSE))*1000,#N/A)</f>
        <v>15.48250665558975</v>
      </c>
      <c r="CS229" s="196">
        <f>IFERROR((VLOOKUP($A229,'23 24'!$F$7:$S$408,9,FALSE)/VLOOKUP($A229,'2023'!$C$7:$N$469,9,FALSE))*1000,#N/A)</f>
        <v>12.011901021935579</v>
      </c>
      <c r="CU229" s="198" t="e">
        <f>IFERROR((VLOOKUP($A229,'0910'!$F$10:$S$433,10,FALSE)/VLOOKUP($A229,'2010'!$C$5:$K$611,9,FALSE))*1000,#N/A)</f>
        <v>#N/A</v>
      </c>
      <c r="CV229" s="198">
        <f>IFERROR((VLOOKUP($A229,'1011'!$F$10:$S$433,11,FALSE)/VLOOKUP($A229,'2011'!$C$5:$K$611,9,FALSE))*1000,#N/A)</f>
        <v>0.42238648363252373</v>
      </c>
      <c r="CW229" s="198">
        <f>IFERROR((VLOOKUP($A229,'1112'!$F$10:$S$408,10,FALSE)/VLOOKUP($A229,'2012'!$F$10:$M$460,8,FALSE))*1000,#N/A)</f>
        <v>0.20990764063811923</v>
      </c>
      <c r="CX229" s="198">
        <f>IFERROR((VLOOKUP($A229,'1213'!$F$10:$S$408,10,FALSE)/VLOOKUP($A229,'2013'!$F$10:$M$460,8,FALSE))*1000,#N/A)</f>
        <v>0.62695924764890287</v>
      </c>
      <c r="CY229" s="198">
        <f>IFERROR((VLOOKUP($A229,'1314'!$F$10:$S$408,10,FALSE)/VLOOKUP($A229,'2014'!$F$10:$M$460,8,FALSE))*1000,#N/A)</f>
        <v>0.41623309053069718</v>
      </c>
      <c r="CZ229" s="198">
        <f>IFERROR((VLOOKUP($A229,'1415'!$F$10:$S$408,10,FALSE)/VLOOKUP($A229,'2015'!$F$10:$M$460,8,FALSE))*1000,#N/A)</f>
        <v>0.6203473945409429</v>
      </c>
      <c r="DA229" s="198">
        <f>IFERROR((VLOOKUP($A229,'1516'!$F$10:$S$408,10,FALSE)/VLOOKUP($A229,'2016'!$F$10:$M$460,8,FALSE))*1000,#N/A)</f>
        <v>1.4329580348004094</v>
      </c>
      <c r="DB229" s="198">
        <f>IFERROR((VLOOKUP($A229,'1617'!$F$10:$S$408,10,FALSE)/VLOOKUP($A229,'2017'!$F$10:$M$460,8,FALSE))*1000,#N/A)</f>
        <v>1.4175779667881734</v>
      </c>
      <c r="DC229" s="198">
        <f>IFERROR((VLOOKUP($A229,'1718'!$F$10:$S$408,10,FALSE)/VLOOKUP($A229,'2018'!$F$10:$N$460,9,FALSE))*1000,#N/A)</f>
        <v>2.601560936561937</v>
      </c>
      <c r="DD229" s="198">
        <f>IFERROR((VLOOKUP($A229,'1819'!$F$10:$S$408,10,FALSE)/VLOOKUP($A229,'2018'!$F$10:$N$460,9,FALSE))*1000,#N/A)</f>
        <v>3.6021612967780667</v>
      </c>
      <c r="DE229" s="198">
        <f>IFERROR((VLOOKUP($A229,'1920'!$F$10:$S$408,10,FALSE)/VLOOKUP($A229,'2019'!$F$10:$N$464,8,FALSE))*1000,#N/A)</f>
        <v>2.5624347071925571</v>
      </c>
      <c r="DF229" s="198">
        <f>IFERROR((VLOOKUP($A229,'20 21'!$F$10:$S$408,10,FALSE)/VLOOKUP($A229,'2020'!$F$10:$N$469,8,FALSE))*1000,#N/A)</f>
        <v>1.9469987987017412</v>
      </c>
      <c r="DG229" s="198">
        <f>IFERROR((VLOOKUP($A229,'21 22'!$F$10:$S$408,10,FALSE)/VLOOKUP($A229,'2021'!$F$10:$N$469,8,FALSE))*1000,#N/A)</f>
        <v>2.8853367187950836</v>
      </c>
      <c r="DH229" s="198">
        <f>IFERROR((VLOOKUP($A229,'22 23'!$F$10:$S$408,10,FALSE)/VLOOKUP($A229,'2022'!$F$10:$N$469,8,FALSE))*1000,#N/A)</f>
        <v>6.2307648735909975</v>
      </c>
      <c r="DI229" s="196">
        <f>IFERROR((VLOOKUP($A229,'23 24'!$F$7:$S$408,10,FALSE)/VLOOKUP($A229,'2023'!$C$7:$N$469,9,FALSE))*1000,#N/A)</f>
        <v>6.4679467041191581</v>
      </c>
      <c r="DK229" s="198" t="e">
        <f>IFERROR((VLOOKUP($A229,'0910'!$F$10:$S$433,11,FALSE)/VLOOKUP($A229,'2010'!$C$5:$K$611,9,FALSE))*1000,#N/A)</f>
        <v>#N/A</v>
      </c>
      <c r="DL229" s="198">
        <f>IFERROR((VLOOKUP($A229,'1011'!$F$10:$S$433,12,FALSE)/VLOOKUP($A229,'2011'!$C$5:$K$611,9,FALSE))*1000,#N/A)</f>
        <v>0</v>
      </c>
      <c r="DM229" s="198">
        <f>IFERROR((VLOOKUP($A229,'1112'!$F$10:$S$408,11,FALSE)/VLOOKUP($A229,'2012'!$F$10:$M$460,8,FALSE))*1000,#N/A)</f>
        <v>0</v>
      </c>
      <c r="DN229" s="198">
        <f>IFERROR((VLOOKUP($A229,'1213'!$F$10:$S$408,11,FALSE)/VLOOKUP($A229,'2013'!$F$10:$M$460,8,FALSE))*1000,#N/A)</f>
        <v>0</v>
      </c>
      <c r="DO229" s="198">
        <f>IFERROR((VLOOKUP($A229,'1314'!$F$10:$S$408,11,FALSE)/VLOOKUP($A229,'2014'!$F$10:$M$460,8,FALSE))*1000,#N/A)</f>
        <v>0</v>
      </c>
      <c r="DP229" s="198">
        <f>IFERROR((VLOOKUP($A229,'1415'!$F$10:$S$408,11,FALSE)/VLOOKUP($A229,'2015'!$F$10:$M$460,8,FALSE))*1000,#N/A)</f>
        <v>0</v>
      </c>
      <c r="DQ229" s="198">
        <f>IFERROR((VLOOKUP($A229,'1516'!$F$10:$S$408,11,FALSE)/VLOOKUP($A229,'2016'!$F$10:$M$460,8,FALSE))*1000,#N/A)</f>
        <v>0</v>
      </c>
      <c r="DR229" s="198">
        <f>IFERROR((VLOOKUP($A229,'1617'!$F$10:$S$408,11,FALSE)/VLOOKUP($A229,'2017'!$F$10:$M$460,8,FALSE))*1000,#N/A)</f>
        <v>0</v>
      </c>
      <c r="DS229" s="198">
        <f>IFERROR((VLOOKUP($A229,'1718'!$F$10:$S$408,11,FALSE)/VLOOKUP($A229,'2018'!$F$10:$N$460,9,FALSE))*1000,#N/A)</f>
        <v>0</v>
      </c>
      <c r="DT229" s="198">
        <f>IFERROR((VLOOKUP($A229,'1819'!$F$10:$S$408,11,FALSE)/VLOOKUP($A229,'2018'!$F$10:$N$460,9,FALSE))*1000,#N/A)</f>
        <v>0</v>
      </c>
      <c r="DU229" s="198">
        <f>IFERROR((VLOOKUP($A229,'1920'!$F$10:$S$408,11,FALSE)/VLOOKUP($A229,'2019'!$F$10:$N$464,8,FALSE))*1000,#N/A)</f>
        <v>0.19711036209173516</v>
      </c>
      <c r="DV229" s="198">
        <f>IFERROR((VLOOKUP($A229,'20 21'!$F$10:$S$408,11,FALSE)/VLOOKUP($A229,'2020'!$F$10:$N$469,8,FALSE))*1000,#N/A)</f>
        <v>0</v>
      </c>
      <c r="DW229" s="198">
        <f>IFERROR((VLOOKUP($A229,'21 22'!$F$10:$S$408,11,FALSE)/VLOOKUP($A229,'2021'!$F$10:$N$469,8,FALSE))*1000,#N/A)</f>
        <v>0</v>
      </c>
      <c r="DX229" s="198">
        <f>IFERROR((VLOOKUP($A229,'22 23'!$F$10:$S$408,11,FALSE)/VLOOKUP($A229,'2022'!$F$10:$N$469,8,FALSE))*1000,#N/A)</f>
        <v>0</v>
      </c>
      <c r="DY229" s="196">
        <f>IFERROR((VLOOKUP($A229,'23 24'!$F$7:$S$408,11,FALSE)/VLOOKUP($A229,'2023'!$C$7:$N$469,9,FALSE))*1000,#N/A)</f>
        <v>0</v>
      </c>
      <c r="EA229" s="198" t="e">
        <f>IFERROR((VLOOKUP($A229,'0910'!$F$10:$S$433,12,FALSE)/VLOOKUP($A229,'2010'!$C$5:$K$611,9,FALSE))*1000,#N/A)</f>
        <v>#N/A</v>
      </c>
      <c r="EB229" s="198">
        <f>IFERROR((VLOOKUP($A229,'1011'!$F$10:$S$433,13,FALSE)/VLOOKUP($A229,'2011'!$C$5:$K$611,9,FALSE))*1000,#N/A)</f>
        <v>3.8014783526927136</v>
      </c>
      <c r="EC229" s="198">
        <f>IFERROR((VLOOKUP($A229,'1112'!$F$10:$S$408,12,FALSE)/VLOOKUP($A229,'2012'!$F$10:$M$460,8,FALSE))*1000,#N/A)</f>
        <v>4.8278757346767422</v>
      </c>
      <c r="ED229" s="198">
        <f>IFERROR((VLOOKUP($A229,'1213'!$F$10:$S$408,12,FALSE)/VLOOKUP($A229,'2013'!$F$10:$M$460,8,FALSE))*1000,#N/A)</f>
        <v>6.0606060606060606</v>
      </c>
      <c r="EE229" s="198">
        <f>IFERROR((VLOOKUP($A229,'1314'!$F$10:$S$408,12,FALSE)/VLOOKUP($A229,'2014'!$F$10:$M$460,8,FALSE))*1000,#N/A)</f>
        <v>4.9947970863683659</v>
      </c>
      <c r="EF229" s="198">
        <f>IFERROR((VLOOKUP($A229,'1415'!$F$10:$S$408,12,FALSE)/VLOOKUP($A229,'2015'!$F$10:$M$460,8,FALSE))*1000,#N/A)</f>
        <v>3.9288668320926385</v>
      </c>
      <c r="EG229" s="198">
        <f>IFERROR((VLOOKUP($A229,'1516'!$F$10:$S$408,12,FALSE)/VLOOKUP($A229,'2016'!$F$10:$M$460,8,FALSE))*1000,#N/A)</f>
        <v>6.5506653019447283</v>
      </c>
      <c r="EH229" s="198">
        <f>IFERROR((VLOOKUP($A229,'1617'!$F$10:$S$408,12,FALSE)/VLOOKUP($A229,'2017'!$F$10:$M$460,8,FALSE))*1000,#N/A)</f>
        <v>10.328068043742407</v>
      </c>
      <c r="EI229" s="198">
        <f>IFERROR((VLOOKUP($A229,'1718'!$F$10:$S$408,12,FALSE)/VLOOKUP($A229,'2018'!$F$10:$N$460,9,FALSE))*1000,#N/A)</f>
        <v>11.606964178507104</v>
      </c>
      <c r="EJ229" s="198">
        <f>IFERROR((VLOOKUP($A229,'1819'!$F$10:$S$408,12,FALSE)/VLOOKUP($A229,'2018'!$F$10:$N$460,9,FALSE))*1000,#N/A)</f>
        <v>13.007804682809684</v>
      </c>
      <c r="EK229" s="198">
        <f>IFERROR((VLOOKUP($A229,'1920'!$F$10:$S$408,12,FALSE)/VLOOKUP($A229,'2019'!$F$10:$N$464,8,FALSE))*1000,#N/A)</f>
        <v>12.812173535962787</v>
      </c>
      <c r="EL229" s="198">
        <f>IFERROR((VLOOKUP($A229,'20 21'!$F$10:$S$408,12,FALSE)/VLOOKUP($A229,'2020'!$F$10:$N$469,8,FALSE))*1000,#N/A)</f>
        <v>8.7614945941578348</v>
      </c>
      <c r="EM229" s="198">
        <f>IFERROR((VLOOKUP($A229,'21 22'!$F$10:$S$408,12,FALSE)/VLOOKUP($A229,'2021'!$F$10:$N$469,8,FALSE))*1000,#N/A)</f>
        <v>14.041972031469404</v>
      </c>
      <c r="EN229" s="198">
        <f>IFERROR((VLOOKUP($A229,'22 23'!$F$10:$S$408,12,FALSE)/VLOOKUP($A229,'2022'!$F$10:$N$469,8,FALSE))*1000,#N/A)</f>
        <v>21.713271529180748</v>
      </c>
      <c r="EO229" s="196">
        <f>IFERROR((VLOOKUP($A229,'23 24'!$F$7:$S$408,12,FALSE)/VLOOKUP($A229,'2023'!$C$7:$N$469,9,FALSE))*1000,#N/A)</f>
        <v>18.479847726054739</v>
      </c>
    </row>
    <row r="230" spans="1:145" x14ac:dyDescent="0.3">
      <c r="A230" t="s">
        <v>769</v>
      </c>
      <c r="B230" t="s">
        <v>1743</v>
      </c>
      <c r="C230" t="str">
        <f>IF(VLOOKUP($A230,'0910'!$F$10:$L$433,1,FALSE)=VLOOKUP($A230,'2010'!$C$5:$K$611,1,FALSE),VLOOKUP($A230,'0910'!$F$10:$L$433,1,FALSE),FALSE)</f>
        <v>Rushmoor</v>
      </c>
      <c r="D230" t="str">
        <f>IF(VLOOKUP($A230,'1011'!$F$10:$L$433,1,FALSE)=VLOOKUP($A230,'2011'!$C$5:$K$611,1,FALSE),VLOOKUP($A230,'1011'!$F$10:$L$433,1,FALSE),FALSE)</f>
        <v>Rushmoor</v>
      </c>
      <c r="E230" t="str">
        <f>IF(VLOOKUP(A230,'1112'!$F$10:$L$408,1,FALSE)=VLOOKUP(A230,'2012'!$F$10:$M$460,1,FALSE),VLOOKUP(A230,'1112'!$F$10:$L$408,1,FALSE),FALSE)</f>
        <v>Rushmoor</v>
      </c>
      <c r="F230" t="str">
        <f>IF(VLOOKUP($A230,'1213'!$F$10:$L$408,1,FALSE)=VLOOKUP($A230,'2013'!$F$10:$M$460,1,FALSE),VLOOKUP($A230,'1213'!$F$10:$L$408,1,FALSE),FALSE)</f>
        <v>Rushmoor</v>
      </c>
      <c r="G230" t="str">
        <f>IF(VLOOKUP($A230,'1314'!$F$10:$L$408,1,FALSE)=VLOOKUP($A230,'2014'!$F$10:$M$460,1,FALSE),VLOOKUP($A230,'1314'!$F$10:$L$408,1,FALSE),FALSE)</f>
        <v>Rushmoor</v>
      </c>
      <c r="H230" t="str">
        <f>IF(VLOOKUP($A230,'1415'!$F$10:$L$408,1,FALSE)=VLOOKUP($A230,'2015'!$F$10:$M$460,1,FALSE),VLOOKUP($A230,'1415'!$F$10:$L$408,1,FALSE),FALSE)</f>
        <v>Rushmoor</v>
      </c>
      <c r="I230" t="str">
        <f>IF(VLOOKUP($A230,'1516'!$F$10:$L$408,1,FALSE)=VLOOKUP($A230,'2015'!$F$10:$M$460,1,FALSE),VLOOKUP($A230,'1516'!$F$10:$L$408,1,FALSE),FALSE)</f>
        <v>Rushmoor</v>
      </c>
      <c r="J230" t="str">
        <f>IF(VLOOKUP($A230,'1617'!$F$10:$L$408,1,FALSE)=VLOOKUP($A230,'2016'!$F$10:$M$460,1,FALSE),VLOOKUP($A230,'1617'!$F$10:$L$408,1,FALSE),FALSE)</f>
        <v>Rushmoor</v>
      </c>
      <c r="K230" t="str">
        <f>IF(VLOOKUP($A230,'1718'!$F$10:$M$408,1,FALSE)=VLOOKUP($A230,'2017'!$F$10:$M$460,1,FALSE),VLOOKUP($A230,'1718'!$F$10:$M$408,1,FALSE),FALSE)</f>
        <v>Rushmoor</v>
      </c>
      <c r="L230" t="str">
        <f>IF(VLOOKUP($A230,'1819'!$F$10:$M$408,1,FALSE)=VLOOKUP($A230,'2018'!$F$10:$M$460,1,FALSE),VLOOKUP($A230,'1819'!$F$10:$M$408,1,FALSE),FALSE)</f>
        <v>Rushmoor</v>
      </c>
      <c r="M230" t="str">
        <f>IF(VLOOKUP($A230,'1920'!$F$10:$M$408,1,FALSE)=VLOOKUP($A230,'2019'!$F$10:$M$464,1,FALSE),VLOOKUP($A230,'1920'!$F$10:$M$408,1,FALSE),FALSE)</f>
        <v>Rushmoor</v>
      </c>
      <c r="N230" t="str">
        <f>IF(VLOOKUP($A230,'20 21'!$F$10:$N$408,1,FALSE)=VLOOKUP($A230,'2020'!$F$10:$O$468,1,FALSE),VLOOKUP($A230,'20 21'!$F$10:$N$408,1,FALSE),FALSE)</f>
        <v>Rushmoor</v>
      </c>
      <c r="O230" t="str">
        <f>IF(VLOOKUP($A230,'21 22'!$F$10:$N$408,1,FALSE)=VLOOKUP($A230,'2021'!$F$10:$O$471,1,FALSE),VLOOKUP($A230,'21 22'!$F$10:$N$408,1,FALSE),FALSE)</f>
        <v>Rushmoor</v>
      </c>
      <c r="P230" t="str">
        <f>IF(VLOOKUP($A230,'22 23'!$F$10:$N$408,1,FALSE)=VLOOKUP($A230,'2022'!$F$10:$O$468,1,FALSE),VLOOKUP($A230,'22 23'!$F$10:$N$408,1,FALSE),FALSE)</f>
        <v>Rushmoor</v>
      </c>
      <c r="Q230" t="str">
        <f>IF(VLOOKUP($A230,'23 24'!$F$7:$N$408,1,FALSE)=VLOOKUP($A230,'2023'!$C$7:$O$468,1,FALSE),VLOOKUP($A230,'23 24'!$F$7:$N$408,1,FALSE),FALSE)</f>
        <v>Rushmoor</v>
      </c>
      <c r="S230" s="196" t="e">
        <f>IFERROR((VLOOKUP($A230,'0910'!$F$10:$L$433,4,FALSE)/VLOOKUP($A230,'2010'!$C$5:$K$611,9,FALSE))*1000,#N/A)</f>
        <v>#N/A</v>
      </c>
      <c r="T230" s="196" t="e">
        <f>IFERROR((VLOOKUP($A230,'1011'!$F$10:$L$433,4,FALSE)/VLOOKUP($A230,'2011'!$C$5:$K$611,9,FALSE))*1000,#N/A)</f>
        <v>#N/A</v>
      </c>
      <c r="U230" s="196">
        <f>IFERROR((VLOOKUP($A230,'1112'!$F$10:$L$408,4,FALSE)/VLOOKUP($A230,'2012'!$F$10:$M$460,8,FALSE))*1000,#N/A)</f>
        <v>3.4364261168384878</v>
      </c>
      <c r="V230" s="196">
        <f>IFERROR((VLOOKUP($A230,'1213'!$F$10:$L$408,4,FALSE)/VLOOKUP($A230,'2013'!$F$10:$M$460,8,FALSE))*1000,#N/A)</f>
        <v>1.0504201680672269</v>
      </c>
      <c r="W230" s="196">
        <f>IFERROR((VLOOKUP($A230,'1314'!$F$10:$L$408,4,FALSE)/VLOOKUP($A230,'2014'!$F$10:$M$460,8,FALSE))*1000,#N/A)</f>
        <v>2.6123301985370952</v>
      </c>
      <c r="X230" s="196">
        <f>IFERROR((VLOOKUP($A230,'1415'!$F$10:$L$408,4,FALSE)/VLOOKUP($A230,'2015'!$F$10:$M$460,8,FALSE))*1000,#N/A)</f>
        <v>3.8880248833592539</v>
      </c>
      <c r="Y230" s="196">
        <f>IFERROR((VLOOKUP($A230,'1516'!$F$10:$L$408,4,FALSE)/VLOOKUP($A230,'2016'!$F$10:$M$460,8,FALSE))*1000,#N/A)</f>
        <v>5.4193548387096779</v>
      </c>
      <c r="Z230" s="196">
        <f>IFERROR((VLOOKUP($A230,'1617'!$F$10:$L$408,4,FALSE)/VLOOKUP($A230,'2017'!$F$10:$M$460,8,FALSE))*1000,#N/A)</f>
        <v>2.0455126566095627</v>
      </c>
      <c r="AA230" s="196">
        <f>IFERROR((VLOOKUP($A230,'1718'!$F$10:$L$408,4,FALSE)/VLOOKUP($A230,'2018'!$F$10:$N$460,9,FALSE))*1000,#N/A)</f>
        <v>6.8250758341759354</v>
      </c>
      <c r="AB230" s="196">
        <f>IFERROR((VLOOKUP($A230,'1819'!$F$10:$L$408,4,FALSE)/VLOOKUP($A230,'2018'!$F$10:$N$460,9,FALSE))*1000,#N/A)</f>
        <v>6.8250758341759354</v>
      </c>
      <c r="AC230" s="196">
        <f>IFERROR((VLOOKUP($A230,'1920'!$F$10:$L$408,4,FALSE)/VLOOKUP($A230,'2019'!$F$10:$N$464,8,FALSE))*1000,#N/A)</f>
        <v>3.2608423006496601</v>
      </c>
      <c r="AD230" s="196">
        <f>IFERROR((VLOOKUP($A230,'20 21'!$F$10:$M$408,4,FALSE)/VLOOKUP($A230,'2020'!$F$10:$N$469,8,FALSE))*1000,#N/A)</f>
        <v>4.65928374547559</v>
      </c>
      <c r="AE230" s="196">
        <f>IFERROR((VLOOKUP($A230,'21 22'!$F$10:$M$408,4,FALSE)/VLOOKUP($A230,'2021'!$F$10:$N$469,8,FALSE))*1000,#N/A)</f>
        <v>5.8502340093603742</v>
      </c>
      <c r="AF230" s="196">
        <f>IFERROR((VLOOKUP($A230,'22 23'!$F$10:$M$408,4,FALSE)/VLOOKUP($A230,'2022'!$F$10:$N$469,8,FALSE))*1000,#N/A)</f>
        <v>17.370325693606755</v>
      </c>
      <c r="AG230" s="196">
        <f>IFERROR((VLOOKUP($A230,'23 24'!$F$7:$M$408,4,FALSE)/VLOOKUP($A230,'2023'!$C$7:$N$469,9,FALSE))*1000,#N/A)</f>
        <v>2.3913719300762848</v>
      </c>
      <c r="AI230" s="196" t="e">
        <f>IFERROR((VLOOKUP($A230,'0910'!$F$10:$L$433,5,FALSE)/VLOOKUP($A230,'2010'!$C$5:$K$611,9,FALSE))*1000,#N/A)</f>
        <v>#N/A</v>
      </c>
      <c r="AJ230" s="196" t="e">
        <f>IFERROR((VLOOKUP($A230,'1011'!$F$10:$L$433,5,FALSE)/VLOOKUP($A230,'2011'!$C$5:$K$611,9,FALSE))*1000,#N/A)</f>
        <v>#N/A</v>
      </c>
      <c r="AK230" s="196">
        <f>IFERROR((VLOOKUP($A230,'1112'!$F$10:$L$408,5,FALSE)/VLOOKUP($A230,'2012'!$F$10:$M$460,8,FALSE))*1000,#N/A)</f>
        <v>0.79302141157811257</v>
      </c>
      <c r="AL230" s="196">
        <f>IFERROR((VLOOKUP($A230,'1213'!$F$10:$L$408,5,FALSE)/VLOOKUP($A230,'2013'!$F$10:$M$460,8,FALSE))*1000,#N/A)</f>
        <v>0.26260504201680673</v>
      </c>
      <c r="AM230" s="196">
        <f>IFERROR((VLOOKUP($A230,'1314'!$F$10:$L$408,5,FALSE)/VLOOKUP($A230,'2014'!$F$10:$M$460,8,FALSE))*1000,#N/A)</f>
        <v>2.0898641588296765</v>
      </c>
      <c r="AN230" s="196">
        <f>IFERROR((VLOOKUP($A230,'1415'!$F$10:$L$408,5,FALSE)/VLOOKUP($A230,'2015'!$F$10:$M$460,8,FALSE))*1000,#N/A)</f>
        <v>1.0368066355624677</v>
      </c>
      <c r="AO230" s="196">
        <f>IFERROR((VLOOKUP($A230,'1516'!$F$10:$L$408,5,FALSE)/VLOOKUP($A230,'2016'!$F$10:$M$460,8,FALSE))*1000,#N/A)</f>
        <v>2.064516129032258</v>
      </c>
      <c r="AP230" s="196">
        <f>IFERROR((VLOOKUP($A230,'1617'!$F$10:$L$408,5,FALSE)/VLOOKUP($A230,'2017'!$F$10:$M$460,8,FALSE))*1000,#N/A)</f>
        <v>0</v>
      </c>
      <c r="AQ230" s="196">
        <f>IFERROR((VLOOKUP($A230,'1718'!$F$10:$L$408,5,FALSE)/VLOOKUP($A230,'2018'!$F$10:$N$460,9,FALSE))*1000,#N/A)</f>
        <v>2.0222446916076846</v>
      </c>
      <c r="AR230" s="196">
        <f>IFERROR((VLOOKUP($A230,'1819'!$F$10:$L$408,5,FALSE)/VLOOKUP($A230,'2018'!$F$10:$N$460,9,FALSE))*1000,#N/A)</f>
        <v>2.5278058645096055</v>
      </c>
      <c r="AS230" s="196">
        <f>IFERROR((VLOOKUP($A230,'1920'!$F$10:$L$408,5,FALSE)/VLOOKUP($A230,'2019'!$F$10:$N$464,8,FALSE))*1000,#N/A)</f>
        <v>4.7658464394110425</v>
      </c>
      <c r="AT230" s="196">
        <f>IFERROR((VLOOKUP($A230,'20 21'!$F$10:$L$408,5,FALSE)/VLOOKUP($A230,'2020'!$F$10:$N$469,8,FALSE))*1000,#N/A)</f>
        <v>3.6783819043228343</v>
      </c>
      <c r="AU230" s="196">
        <f>IFERROR((VLOOKUP($A230,'21 22'!$F$10:$L$408,5,FALSE)/VLOOKUP($A230,'2021'!$F$10:$N$469,8,FALSE))*1000,#N/A)</f>
        <v>2.4375975039001561</v>
      </c>
      <c r="AV230" s="196">
        <f>IFERROR((VLOOKUP($A230,'22 23'!$F$10:$L$408,5,FALSE)/VLOOKUP($A230,'2022'!$F$10:$N$469,8,FALSE))*1000,#N/A)</f>
        <v>1.6887816646562124</v>
      </c>
      <c r="AW230" s="196">
        <f>IFERROR((VLOOKUP($A230,'23 24'!$F$7:$M$408,5,FALSE)/VLOOKUP($A230,'2023'!$C$7:$N$469,9,FALSE))*1000,#N/A)</f>
        <v>3.1087835090991702</v>
      </c>
      <c r="AY230" s="196" t="e">
        <f>IFERROR((VLOOKUP($A230,'0910'!$F$10:$L$433,6,FALSE)/VLOOKUP($A230,'2010'!$C$5:$K$611,9,FALSE))*1000,#N/A)</f>
        <v>#N/A</v>
      </c>
      <c r="AZ230" s="196" t="e">
        <f>IFERROR((VLOOKUP($A230,'1011'!$F$10:$L$433,6,FALSE)/VLOOKUP($A230,'2011'!$C$5:$K$611,9,FALSE))*1000,#N/A)</f>
        <v>#N/A</v>
      </c>
      <c r="BA230" s="196">
        <f>IFERROR((VLOOKUP($A230,'1112'!$F$10:$L$408,6,FALSE)/VLOOKUP($A230,'2012'!$F$10:$M$460,8,FALSE))*1000,#N/A)</f>
        <v>0</v>
      </c>
      <c r="BB230" s="196">
        <f>IFERROR((VLOOKUP($A230,'1213'!$F$10:$L$408,6,FALSE)/VLOOKUP($A230,'2013'!$F$10:$M$460,8,FALSE))*1000,#N/A)</f>
        <v>0</v>
      </c>
      <c r="BC230" s="196">
        <f>IFERROR((VLOOKUP($A230,'1314'!$F$10:$L$408,6,FALSE)/VLOOKUP($A230,'2014'!$F$10:$M$460,8,FALSE))*1000,#N/A)</f>
        <v>0</v>
      </c>
      <c r="BD230" s="196">
        <f>IFERROR((VLOOKUP($A230,'1415'!$F$10:$L$408,6,FALSE)/VLOOKUP($A230,'2015'!$F$10:$M$460,8,FALSE))*1000,#N/A)</f>
        <v>0</v>
      </c>
      <c r="BE230" s="196">
        <f>IFERROR((VLOOKUP($A230,'1516'!$F$10:$L$408,6,FALSE)/VLOOKUP($A230,'2016'!$F$10:$M$460,8,FALSE))*1000,#N/A)</f>
        <v>0</v>
      </c>
      <c r="BF230" s="196">
        <f>IFERROR((VLOOKUP($A230,'1617'!$F$10:$L$408,6,FALSE)/VLOOKUP($A230,'2017'!$F$10:$M$460,8,FALSE))*1000,#N/A)</f>
        <v>0</v>
      </c>
      <c r="BG230" s="196">
        <f>IFERROR((VLOOKUP($A230,'1718'!$F$10:$L$408,6,FALSE)/VLOOKUP($A230,'2018'!$F$10:$N$460,9,FALSE))*1000,#N/A)</f>
        <v>0</v>
      </c>
      <c r="BH230" s="196">
        <f>IFERROR((VLOOKUP($A230,'1819'!$F$10:$L$408,6,FALSE)/VLOOKUP($A230,'2018'!$F$10:$N$460,9,FALSE))*1000,#N/A)</f>
        <v>0</v>
      </c>
      <c r="BI230" s="196">
        <f>IFERROR((VLOOKUP($A230,'1920'!$F$10:$L$408,6,FALSE)/VLOOKUP($A230,'2019'!$F$10:$N$464,8,FALSE))*1000,#N/A)</f>
        <v>0</v>
      </c>
      <c r="BJ230" s="196">
        <f>IFERROR((VLOOKUP($A230,'20 21'!$F$10:$L$408,6,FALSE)/VLOOKUP($A230,'2020'!$F$10:$N$469,8,FALSE))*1000,#N/A)</f>
        <v>0</v>
      </c>
      <c r="BK230" s="196">
        <f>IFERROR((VLOOKUP($A230,'21 22'!$F$10:$L$408,6,FALSE)/VLOOKUP($A230,'2021'!$F$10:$N$469,8,FALSE))*1000,#N/A)</f>
        <v>0</v>
      </c>
      <c r="BL230" s="196">
        <f>IFERROR((VLOOKUP($A230,'22 23'!$F$10:$L$408,6,FALSE)/VLOOKUP($A230,'2022'!$F$10:$N$469,8,FALSE))*1000,#N/A)</f>
        <v>0</v>
      </c>
      <c r="BM230" s="196">
        <f>IFERROR((VLOOKUP($A230,'23 24'!$F$7:$M$408,6,FALSE)/VLOOKUP($A230,'2023'!$C$7:$N$469,9,FALSE))*1000,#N/A)</f>
        <v>0</v>
      </c>
      <c r="BO230" s="196" t="e">
        <f>IFERROR((VLOOKUP($A230,'0910'!$F$10:$L$433,7,FALSE)/VLOOKUP($A230,'2010'!$C$5:$K$611,9,FALSE))*1000,#N/A)</f>
        <v>#N/A</v>
      </c>
      <c r="BP230" s="196" t="e">
        <f>IFERROR((VLOOKUP($A230,'1011'!$F$10:$L$433,7,FALSE)/VLOOKUP($A230,'2011'!$C$5:$K$611,9,FALSE))*1000,#N/A)</f>
        <v>#N/A</v>
      </c>
      <c r="BQ230" s="196">
        <f>IFERROR((VLOOKUP($A230,'1112'!$F$10:$L$408,7,FALSE)/VLOOKUP($A230,'2012'!$F$10:$M$460,8,FALSE))*1000,#N/A)</f>
        <v>4.2294475284166007</v>
      </c>
      <c r="BR230" s="196">
        <f>IFERROR((VLOOKUP($A230,'1213'!$F$10:$L$408,7,FALSE)/VLOOKUP($A230,'2013'!$F$10:$M$460,8,FALSE))*1000,#N/A)</f>
        <v>1.3130252100840336</v>
      </c>
      <c r="BS230" s="196">
        <f>IFERROR((VLOOKUP($A230,'1314'!$F$10:$L$408,7,FALSE)/VLOOKUP($A230,'2014'!$F$10:$M$460,8,FALSE))*1000,#N/A)</f>
        <v>4.7021943573667713</v>
      </c>
      <c r="BT230" s="196">
        <f>IFERROR((VLOOKUP($A230,'1415'!$F$10:$L$408,7,FALSE)/VLOOKUP($A230,'2015'!$F$10:$M$460,8,FALSE))*1000,#N/A)</f>
        <v>4.9248315189217209</v>
      </c>
      <c r="BU230" s="196">
        <f>IFERROR((VLOOKUP($A230,'1516'!$F$10:$L$408,7,FALSE)/VLOOKUP($A230,'2016'!$F$10:$M$460,8,FALSE))*1000,#N/A)</f>
        <v>7.741935483870968</v>
      </c>
      <c r="BV230" s="196">
        <f>IFERROR((VLOOKUP($A230,'1617'!$F$10:$L$408,7,FALSE)/VLOOKUP($A230,'2017'!$F$10:$M$460,8,FALSE))*1000,#N/A)</f>
        <v>2.0455126566095627</v>
      </c>
      <c r="BW230" s="196">
        <f>IFERROR((VLOOKUP($A230,'1718'!$F$10:$L$408,7,FALSE)/VLOOKUP($A230,'2018'!$F$10:$N$460,9,FALSE))*1000,#N/A)</f>
        <v>8.8473205257836209</v>
      </c>
      <c r="BX230" s="196">
        <f>IFERROR((VLOOKUP($A230,'1819'!$F$10:$L$408,7,FALSE)/VLOOKUP($A230,'2018'!$F$10:$N$460,9,FALSE))*1000,#N/A)</f>
        <v>9.3528816986855396</v>
      </c>
      <c r="BY230" s="196">
        <f>IFERROR((VLOOKUP($A230,'1920'!$F$10:$L$408,7,FALSE)/VLOOKUP($A230,'2019'!$F$10:$N$464,8,FALSE))*1000,#N/A)</f>
        <v>7.7758547169338055</v>
      </c>
      <c r="BZ230" s="196">
        <f>IFERROR((VLOOKUP($A230,'20 21'!$F$10:$L$408,7,FALSE)/VLOOKUP($A230,'2020'!$F$10:$N$469,8,FALSE))*1000,#N/A)</f>
        <v>8.0924401895102349</v>
      </c>
      <c r="CA230" s="196">
        <f>IFERROR((VLOOKUP($A230,'21 22'!$F$10:$L$408,7,FALSE)/VLOOKUP($A230,'2021'!$F$10:$N$469,8,FALSE))*1000,#N/A)</f>
        <v>8.2878315132605298</v>
      </c>
      <c r="CB230" s="196">
        <f>IFERROR((VLOOKUP($A230,'22 23'!$F$10:$L$408,7,FALSE)/VLOOKUP($A230,'2022'!$F$10:$N$469,8,FALSE))*1000,#N/A)</f>
        <v>19.059107358262967</v>
      </c>
      <c r="CC230" s="196">
        <f>IFERROR((VLOOKUP($A230,'23 24'!$F$7:$M$408,7,FALSE)/VLOOKUP($A230,'2023'!$C$7:$N$469,9,FALSE))*1000,#N/A)</f>
        <v>5.5001554391754555</v>
      </c>
      <c r="CE230" s="198" t="e">
        <f>IFERROR((VLOOKUP($A230,'0910'!$F$10:$S$433,9,FALSE)/VLOOKUP($A230,'2010'!$C$5:$K$611,9,FALSE))*1000,#N/A)</f>
        <v>#N/A</v>
      </c>
      <c r="CF230" s="198" t="e">
        <f>IFERROR((VLOOKUP($A230,'1011'!$F$10:$S$433,10,FALSE)/VLOOKUP($A230,'2011'!$C$5:$K$611,9,FALSE))*1000,#N/A)</f>
        <v>#N/A</v>
      </c>
      <c r="CG230" s="198">
        <f>IFERROR((VLOOKUP($A230,'1112'!$F$10:$S$408,9,FALSE)/VLOOKUP($A230,'2012'!$F$10:$M$460,8,FALSE))*1000,#N/A)</f>
        <v>4.7581284694686756</v>
      </c>
      <c r="CH230" s="198">
        <f>IFERROR((VLOOKUP($A230,'1213'!$F$10:$S$408,9,FALSE)/VLOOKUP($A230,'2013'!$F$10:$M$460,8,FALSE))*1000,#N/A)</f>
        <v>3.4138655462184873</v>
      </c>
      <c r="CI230" s="198">
        <f>IFERROR((VLOOKUP($A230,'1314'!$F$10:$S$408,9,FALSE)/VLOOKUP($A230,'2014'!$F$10:$M$460,8,FALSE))*1000,#N/A)</f>
        <v>4.9634273772204809</v>
      </c>
      <c r="CJ230" s="198">
        <f>IFERROR((VLOOKUP($A230,'1415'!$F$10:$S$408,9,FALSE)/VLOOKUP($A230,'2015'!$F$10:$M$460,8,FALSE))*1000,#N/A)</f>
        <v>2.5920165889061688</v>
      </c>
      <c r="CK230" s="198">
        <f>IFERROR((VLOOKUP($A230,'1516'!$F$10:$S$408,9,FALSE)/VLOOKUP($A230,'2016'!$F$10:$M$460,8,FALSE))*1000,#N/A)</f>
        <v>4.129032258064516</v>
      </c>
      <c r="CL230" s="198">
        <f>IFERROR((VLOOKUP($A230,'1617'!$F$10:$S$408,9,FALSE)/VLOOKUP($A230,'2017'!$F$10:$M$460,8,FALSE))*1000,#N/A)</f>
        <v>6.1365379698286882</v>
      </c>
      <c r="CM230" s="198">
        <f>IFERROR((VLOOKUP($A230,'1718'!$F$10:$S$408,9,FALSE)/VLOOKUP($A230,'2018'!$F$10:$N$460,9,FALSE))*1000,#N/A)</f>
        <v>3.0333670374115269</v>
      </c>
      <c r="CN230" s="198">
        <f>IFERROR((VLOOKUP($A230,'1819'!$F$10:$S$408,9,FALSE)/VLOOKUP($A230,'2018'!$F$10:$N$460,9,FALSE))*1000,#N/A)</f>
        <v>2.7805864509605662</v>
      </c>
      <c r="CO230" s="198">
        <f>IFERROR((VLOOKUP($A230,'1920'!$F$10:$S$408,9,FALSE)/VLOOKUP($A230,'2019'!$F$10:$N$464,8,FALSE))*1000,#N/A)</f>
        <v>12.290867133217949</v>
      </c>
      <c r="CP230" s="198">
        <f>IFERROR((VLOOKUP($A230,'20 21'!$F$10:$S$408,9,FALSE)/VLOOKUP($A230,'2020'!$F$10:$N$469,8,FALSE))*1000,#N/A)</f>
        <v>2.6974800631700786</v>
      </c>
      <c r="CQ230" s="198">
        <f>IFERROR((VLOOKUP($A230,'21 22'!$F$10:$S$408,9,FALSE)/VLOOKUP($A230,'2021'!$F$10:$N$469,8,FALSE))*1000,#N/A)</f>
        <v>4.6314352574102964</v>
      </c>
      <c r="CR230" s="198">
        <f>IFERROR((VLOOKUP($A230,'22 23'!$F$10:$S$408,9,FALSE)/VLOOKUP($A230,'2022'!$F$10:$N$469,8,FALSE))*1000,#N/A)</f>
        <v>4.8250904704463204</v>
      </c>
      <c r="CS230" s="196">
        <f>IFERROR((VLOOKUP($A230,'23 24'!$F$7:$S$408,9,FALSE)/VLOOKUP($A230,'2023'!$C$7:$N$469,9,FALSE))*1000,#N/A)</f>
        <v>2.6305091230839133</v>
      </c>
      <c r="CU230" s="198" t="e">
        <f>IFERROR((VLOOKUP($A230,'0910'!$F$10:$S$433,10,FALSE)/VLOOKUP($A230,'2010'!$C$5:$K$611,9,FALSE))*1000,#N/A)</f>
        <v>#N/A</v>
      </c>
      <c r="CV230" s="198" t="e">
        <f>IFERROR((VLOOKUP($A230,'1011'!$F$10:$S$433,11,FALSE)/VLOOKUP($A230,'2011'!$C$5:$K$611,9,FALSE))*1000,#N/A)</f>
        <v>#N/A</v>
      </c>
      <c r="CW230" s="198">
        <f>IFERROR((VLOOKUP($A230,'1112'!$F$10:$S$408,10,FALSE)/VLOOKUP($A230,'2012'!$F$10:$M$460,8,FALSE))*1000,#N/A)</f>
        <v>0.26434047052603754</v>
      </c>
      <c r="CX230" s="198">
        <f>IFERROR((VLOOKUP($A230,'1213'!$F$10:$S$408,10,FALSE)/VLOOKUP($A230,'2013'!$F$10:$M$460,8,FALSE))*1000,#N/A)</f>
        <v>1.0504201680672269</v>
      </c>
      <c r="CY230" s="198">
        <f>IFERROR((VLOOKUP($A230,'1314'!$F$10:$S$408,10,FALSE)/VLOOKUP($A230,'2014'!$F$10:$M$460,8,FALSE))*1000,#N/A)</f>
        <v>0.78369905956112851</v>
      </c>
      <c r="CZ230" s="198">
        <f>IFERROR((VLOOKUP($A230,'1415'!$F$10:$S$408,10,FALSE)/VLOOKUP($A230,'2015'!$F$10:$M$460,8,FALSE))*1000,#N/A)</f>
        <v>0.25920165889061691</v>
      </c>
      <c r="DA230" s="198">
        <f>IFERROR((VLOOKUP($A230,'1516'!$F$10:$S$408,10,FALSE)/VLOOKUP($A230,'2016'!$F$10:$M$460,8,FALSE))*1000,#N/A)</f>
        <v>0.5161290322580645</v>
      </c>
      <c r="DB230" s="198">
        <f>IFERROR((VLOOKUP($A230,'1617'!$F$10:$S$408,10,FALSE)/VLOOKUP($A230,'2017'!$F$10:$M$460,8,FALSE))*1000,#N/A)</f>
        <v>2.0455126566095627</v>
      </c>
      <c r="DC230" s="198">
        <f>IFERROR((VLOOKUP($A230,'1718'!$F$10:$S$408,10,FALSE)/VLOOKUP($A230,'2018'!$F$10:$N$460,9,FALSE))*1000,#N/A)</f>
        <v>0.50556117290192115</v>
      </c>
      <c r="DD230" s="198">
        <f>IFERROR((VLOOKUP($A230,'1819'!$F$10:$S$408,10,FALSE)/VLOOKUP($A230,'2018'!$F$10:$N$460,9,FALSE))*1000,#N/A)</f>
        <v>2.0222446916076846</v>
      </c>
      <c r="DE230" s="198">
        <f>IFERROR((VLOOKUP($A230,'1920'!$F$10:$S$408,10,FALSE)/VLOOKUP($A230,'2019'!$F$10:$N$464,8,FALSE))*1000,#N/A)</f>
        <v>2.7591742543958664</v>
      </c>
      <c r="DF230" s="198">
        <f>IFERROR((VLOOKUP($A230,'20 21'!$F$10:$S$408,10,FALSE)/VLOOKUP($A230,'2020'!$F$10:$N$469,8,FALSE))*1000,#N/A)</f>
        <v>1.9618036823055114</v>
      </c>
      <c r="DG230" s="198">
        <f>IFERROR((VLOOKUP($A230,'21 22'!$F$10:$S$408,10,FALSE)/VLOOKUP($A230,'2021'!$F$10:$N$469,8,FALSE))*1000,#N/A)</f>
        <v>4.6314352574102964</v>
      </c>
      <c r="DH230" s="198">
        <f>IFERROR((VLOOKUP($A230,'22 23'!$F$10:$S$408,10,FALSE)/VLOOKUP($A230,'2022'!$F$10:$N$469,8,FALSE))*1000,#N/A)</f>
        <v>3.6188178528347406</v>
      </c>
      <c r="DI230" s="196">
        <f>IFERROR((VLOOKUP($A230,'23 24'!$F$7:$S$408,10,FALSE)/VLOOKUP($A230,'2023'!$C$7:$N$469,9,FALSE))*1000,#N/A)</f>
        <v>2.3913719300762848</v>
      </c>
      <c r="DK230" s="198" t="e">
        <f>IFERROR((VLOOKUP($A230,'0910'!$F$10:$S$433,11,FALSE)/VLOOKUP($A230,'2010'!$C$5:$K$611,9,FALSE))*1000,#N/A)</f>
        <v>#N/A</v>
      </c>
      <c r="DL230" s="198" t="e">
        <f>IFERROR((VLOOKUP($A230,'1011'!$F$10:$S$433,12,FALSE)/VLOOKUP($A230,'2011'!$C$5:$K$611,9,FALSE))*1000,#N/A)</f>
        <v>#N/A</v>
      </c>
      <c r="DM230" s="198">
        <f>IFERROR((VLOOKUP($A230,'1112'!$F$10:$S$408,11,FALSE)/VLOOKUP($A230,'2012'!$F$10:$M$460,8,FALSE))*1000,#N/A)</f>
        <v>0</v>
      </c>
      <c r="DN230" s="198">
        <f>IFERROR((VLOOKUP($A230,'1213'!$F$10:$S$408,11,FALSE)/VLOOKUP($A230,'2013'!$F$10:$M$460,8,FALSE))*1000,#N/A)</f>
        <v>0</v>
      </c>
      <c r="DO230" s="198">
        <f>IFERROR((VLOOKUP($A230,'1314'!$F$10:$S$408,11,FALSE)/VLOOKUP($A230,'2014'!$F$10:$M$460,8,FALSE))*1000,#N/A)</f>
        <v>0</v>
      </c>
      <c r="DP230" s="198">
        <f>IFERROR((VLOOKUP($A230,'1415'!$F$10:$S$408,11,FALSE)/VLOOKUP($A230,'2015'!$F$10:$M$460,8,FALSE))*1000,#N/A)</f>
        <v>0</v>
      </c>
      <c r="DQ230" s="198">
        <f>IFERROR((VLOOKUP($A230,'1516'!$F$10:$S$408,11,FALSE)/VLOOKUP($A230,'2016'!$F$10:$M$460,8,FALSE))*1000,#N/A)</f>
        <v>0</v>
      </c>
      <c r="DR230" s="198">
        <f>IFERROR((VLOOKUP($A230,'1617'!$F$10:$S$408,11,FALSE)/VLOOKUP($A230,'2017'!$F$10:$M$460,8,FALSE))*1000,#N/A)</f>
        <v>0</v>
      </c>
      <c r="DS230" s="198">
        <f>IFERROR((VLOOKUP($A230,'1718'!$F$10:$S$408,11,FALSE)/VLOOKUP($A230,'2018'!$F$10:$N$460,9,FALSE))*1000,#N/A)</f>
        <v>0</v>
      </c>
      <c r="DT230" s="198">
        <f>IFERROR((VLOOKUP($A230,'1819'!$F$10:$S$408,11,FALSE)/VLOOKUP($A230,'2018'!$F$10:$N$460,9,FALSE))*1000,#N/A)</f>
        <v>0</v>
      </c>
      <c r="DU230" s="198">
        <f>IFERROR((VLOOKUP($A230,'1920'!$F$10:$S$408,11,FALSE)/VLOOKUP($A230,'2019'!$F$10:$N$464,8,FALSE))*1000,#N/A)</f>
        <v>0</v>
      </c>
      <c r="DV230" s="198">
        <f>IFERROR((VLOOKUP($A230,'20 21'!$F$10:$S$408,11,FALSE)/VLOOKUP($A230,'2020'!$F$10:$N$469,8,FALSE))*1000,#N/A)</f>
        <v>0</v>
      </c>
      <c r="DW230" s="198">
        <f>IFERROR((VLOOKUP($A230,'21 22'!$F$10:$S$408,11,FALSE)/VLOOKUP($A230,'2021'!$F$10:$N$469,8,FALSE))*1000,#N/A)</f>
        <v>0</v>
      </c>
      <c r="DX230" s="198">
        <f>IFERROR((VLOOKUP($A230,'22 23'!$F$10:$S$408,11,FALSE)/VLOOKUP($A230,'2022'!$F$10:$N$469,8,FALSE))*1000,#N/A)</f>
        <v>0</v>
      </c>
      <c r="DY230" s="196">
        <f>IFERROR((VLOOKUP($A230,'23 24'!$F$7:$S$408,11,FALSE)/VLOOKUP($A230,'2023'!$C$7:$N$469,9,FALSE))*1000,#N/A)</f>
        <v>0</v>
      </c>
      <c r="EA230" s="198" t="e">
        <f>IFERROR((VLOOKUP($A230,'0910'!$F$10:$S$433,12,FALSE)/VLOOKUP($A230,'2010'!$C$5:$K$611,9,FALSE))*1000,#N/A)</f>
        <v>#N/A</v>
      </c>
      <c r="EB230" s="198" t="e">
        <f>IFERROR((VLOOKUP($A230,'1011'!$F$10:$S$433,13,FALSE)/VLOOKUP($A230,'2011'!$C$5:$K$611,9,FALSE))*1000,#N/A)</f>
        <v>#N/A</v>
      </c>
      <c r="EC230" s="198">
        <f>IFERROR((VLOOKUP($A230,'1112'!$F$10:$S$408,12,FALSE)/VLOOKUP($A230,'2012'!$F$10:$M$460,8,FALSE))*1000,#N/A)</f>
        <v>5.022468939994714</v>
      </c>
      <c r="ED230" s="198">
        <f>IFERROR((VLOOKUP($A230,'1213'!$F$10:$S$408,12,FALSE)/VLOOKUP($A230,'2013'!$F$10:$M$460,8,FALSE))*1000,#N/A)</f>
        <v>4.4642857142857144</v>
      </c>
      <c r="EE230" s="198">
        <f>IFERROR((VLOOKUP($A230,'1314'!$F$10:$S$408,12,FALSE)/VLOOKUP($A230,'2014'!$F$10:$M$460,8,FALSE))*1000,#N/A)</f>
        <v>5.7471264367816088</v>
      </c>
      <c r="EF230" s="198">
        <f>IFERROR((VLOOKUP($A230,'1415'!$F$10:$S$408,12,FALSE)/VLOOKUP($A230,'2015'!$F$10:$M$460,8,FALSE))*1000,#N/A)</f>
        <v>2.851218247796786</v>
      </c>
      <c r="EG230" s="198">
        <f>IFERROR((VLOOKUP($A230,'1516'!$F$10:$S$408,12,FALSE)/VLOOKUP($A230,'2016'!$F$10:$M$460,8,FALSE))*1000,#N/A)</f>
        <v>4.3870967741935489</v>
      </c>
      <c r="EH230" s="198">
        <f>IFERROR((VLOOKUP($A230,'1617'!$F$10:$S$408,12,FALSE)/VLOOKUP($A230,'2017'!$F$10:$M$460,8,FALSE))*1000,#N/A)</f>
        <v>8.1820506264382509</v>
      </c>
      <c r="EI230" s="198">
        <f>IFERROR((VLOOKUP($A230,'1718'!$F$10:$S$408,12,FALSE)/VLOOKUP($A230,'2018'!$F$10:$N$460,9,FALSE))*1000,#N/A)</f>
        <v>3.5389282103134478</v>
      </c>
      <c r="EJ230" s="198">
        <f>IFERROR((VLOOKUP($A230,'1819'!$F$10:$S$408,12,FALSE)/VLOOKUP($A230,'2018'!$F$10:$N$460,9,FALSE))*1000,#N/A)</f>
        <v>5.0556117290192111</v>
      </c>
      <c r="EK230" s="198">
        <f>IFERROR((VLOOKUP($A230,'1920'!$F$10:$S$408,12,FALSE)/VLOOKUP($A230,'2019'!$F$10:$N$464,8,FALSE))*1000,#N/A)</f>
        <v>15.050041387613817</v>
      </c>
      <c r="EL230" s="198">
        <f>IFERROR((VLOOKUP($A230,'20 21'!$F$10:$S$408,12,FALSE)/VLOOKUP($A230,'2020'!$F$10:$N$469,8,FALSE))*1000,#N/A)</f>
        <v>4.65928374547559</v>
      </c>
      <c r="EM230" s="198">
        <f>IFERROR((VLOOKUP($A230,'21 22'!$F$10:$S$408,12,FALSE)/VLOOKUP($A230,'2021'!$F$10:$N$469,8,FALSE))*1000,#N/A)</f>
        <v>9.019110764430577</v>
      </c>
      <c r="EN230" s="198">
        <f>IFERROR((VLOOKUP($A230,'22 23'!$F$10:$S$408,12,FALSE)/VLOOKUP($A230,'2022'!$F$10:$N$469,8,FALSE))*1000,#N/A)</f>
        <v>8.443908323281061</v>
      </c>
      <c r="EO230" s="196">
        <f>IFERROR((VLOOKUP($A230,'23 24'!$F$7:$S$408,12,FALSE)/VLOOKUP($A230,'2023'!$C$7:$N$469,9,FALSE))*1000,#N/A)</f>
        <v>5.0218810531601985</v>
      </c>
    </row>
    <row r="231" spans="1:145" x14ac:dyDescent="0.3">
      <c r="A231" t="s">
        <v>1721</v>
      </c>
      <c r="B231" t="s">
        <v>1742</v>
      </c>
      <c r="C231" t="str">
        <f>IF(VLOOKUP($A231,'0910'!$F$10:$L$433,1,FALSE)=VLOOKUP($A231,'2010'!$C$5:$K$611,1,FALSE),VLOOKUP($A231,'0910'!$F$10:$L$433,1,FALSE),FALSE)</f>
        <v>Rutland</v>
      </c>
      <c r="D231" t="str">
        <f>IF(VLOOKUP($A231,'1011'!$F$10:$L$433,1,FALSE)=VLOOKUP($A231,'2011'!$C$5:$K$611,1,FALSE),VLOOKUP($A231,'1011'!$F$10:$L$433,1,FALSE),FALSE)</f>
        <v>Rutland</v>
      </c>
      <c r="E231" t="str">
        <f>IF(VLOOKUP(A231,'1112'!$F$10:$L$408,1,FALSE)=VLOOKUP(A231,'2012'!$F$10:$M$460,1,FALSE),VLOOKUP(A231,'1112'!$F$10:$L$408,1,FALSE),FALSE)</f>
        <v>Rutland</v>
      </c>
      <c r="F231" t="str">
        <f>IF(VLOOKUP($A231,'1213'!$F$10:$L$408,1,FALSE)=VLOOKUP($A231,'2013'!$F$10:$M$460,1,FALSE),VLOOKUP($A231,'1213'!$F$10:$L$408,1,FALSE),FALSE)</f>
        <v>Rutland</v>
      </c>
      <c r="G231" t="str">
        <f>IF(VLOOKUP($A231,'1314'!$F$10:$L$408,1,FALSE)=VLOOKUP($A231,'2014'!$F$10:$M$460,1,FALSE),VLOOKUP($A231,'1314'!$F$10:$L$408,1,FALSE),FALSE)</f>
        <v>Rutland</v>
      </c>
      <c r="H231" t="str">
        <f>IF(VLOOKUP($A231,'1415'!$F$10:$L$408,1,FALSE)=VLOOKUP($A231,'2015'!$F$10:$M$460,1,FALSE),VLOOKUP($A231,'1415'!$F$10:$L$408,1,FALSE),FALSE)</f>
        <v>Rutland</v>
      </c>
      <c r="I231" t="str">
        <f>IF(VLOOKUP($A231,'1516'!$F$10:$L$408,1,FALSE)=VLOOKUP($A231,'2015'!$F$10:$M$460,1,FALSE),VLOOKUP($A231,'1516'!$F$10:$L$408,1,FALSE),FALSE)</f>
        <v>Rutland</v>
      </c>
      <c r="J231" t="str">
        <f>IF(VLOOKUP($A231,'1617'!$F$10:$L$408,1,FALSE)=VLOOKUP($A231,'2016'!$F$10:$M$460,1,FALSE),VLOOKUP($A231,'1617'!$F$10:$L$408,1,FALSE),FALSE)</f>
        <v>Rutland</v>
      </c>
      <c r="K231" t="str">
        <f>IF(VLOOKUP($A231,'1718'!$F$10:$M$408,1,FALSE)=VLOOKUP($A231,'2017'!$F$10:$M$460,1,FALSE),VLOOKUP($A231,'1718'!$F$10:$M$408,1,FALSE),FALSE)</f>
        <v>Rutland</v>
      </c>
      <c r="L231" t="str">
        <f>IF(VLOOKUP($A231,'1819'!$F$10:$M$408,1,FALSE)=VLOOKUP($A231,'2018'!$F$10:$M$460,1,FALSE),VLOOKUP($A231,'1819'!$F$10:$M$408,1,FALSE),FALSE)</f>
        <v>Rutland</v>
      </c>
      <c r="M231" t="str">
        <f>IF(VLOOKUP($A231,'1920'!$F$10:$M$408,1,FALSE)=VLOOKUP($A231,'2019'!$F$10:$M$464,1,FALSE),VLOOKUP($A231,'1920'!$F$10:$M$408,1,FALSE),FALSE)</f>
        <v>Rutland</v>
      </c>
      <c r="N231" t="str">
        <f>IF(VLOOKUP($A231,'20 21'!$F$10:$N$408,1,FALSE)=VLOOKUP($A231,'2020'!$F$10:$O$468,1,FALSE),VLOOKUP($A231,'20 21'!$F$10:$N$408,1,FALSE),FALSE)</f>
        <v>Rutland</v>
      </c>
      <c r="O231" t="str">
        <f>IF(VLOOKUP($A231,'21 22'!$F$10:$N$408,1,FALSE)=VLOOKUP($A231,'2021'!$F$10:$O$471,1,FALSE),VLOOKUP($A231,'21 22'!$F$10:$N$408,1,FALSE),FALSE)</f>
        <v>Rutland</v>
      </c>
      <c r="P231" t="str">
        <f>IF(VLOOKUP($A231,'22 23'!$F$10:$N$408,1,FALSE)=VLOOKUP($A231,'2022'!$F$10:$O$468,1,FALSE),VLOOKUP($A231,'22 23'!$F$10:$N$408,1,FALSE),FALSE)</f>
        <v>Rutland</v>
      </c>
      <c r="Q231" t="str">
        <f>IF(VLOOKUP($A231,'23 24'!$F$7:$N$408,1,FALSE)=VLOOKUP($A231,'2023'!$C$7:$O$468,1,FALSE),VLOOKUP($A231,'23 24'!$F$7:$N$408,1,FALSE),FALSE)</f>
        <v>Rutland</v>
      </c>
      <c r="S231" s="196">
        <f>IFERROR((VLOOKUP($A231,'0910'!$F$10:$L$433,4,FALSE)/VLOOKUP($A231,'2010'!$C$5:$K$611,9,FALSE))*1000,#N/A)</f>
        <v>1.8832391713747645</v>
      </c>
      <c r="T231" s="196">
        <f>IFERROR((VLOOKUP($A231,'1011'!$F$10:$L$433,4,FALSE)/VLOOKUP($A231,'2011'!$C$5:$K$611,9,FALSE))*1000,#N/A)</f>
        <v>2.4891101431238334</v>
      </c>
      <c r="U231" s="196">
        <f>IFERROR((VLOOKUP($A231,'1112'!$F$10:$L$408,4,FALSE)/VLOOKUP($A231,'2012'!$F$10:$M$460,8,FALSE))*1000,#N/A)</f>
        <v>4.3397396156230625</v>
      </c>
      <c r="V231" s="196">
        <f>IFERROR((VLOOKUP($A231,'1213'!$F$10:$L$408,4,FALSE)/VLOOKUP($A231,'2013'!$F$10:$M$460,8,FALSE))*1000,#N/A)</f>
        <v>4.9291435613062236</v>
      </c>
      <c r="W231" s="196">
        <f>IFERROR((VLOOKUP($A231,'1314'!$F$10:$L$408,4,FALSE)/VLOOKUP($A231,'2014'!$F$10:$M$460,8,FALSE))*1000,#N/A)</f>
        <v>2.4390243902439024</v>
      </c>
      <c r="X231" s="196">
        <f>IFERROR((VLOOKUP($A231,'1415'!$F$10:$L$408,4,FALSE)/VLOOKUP($A231,'2015'!$F$10:$M$460,8,FALSE))*1000,#N/A)</f>
        <v>4.8105832832230906</v>
      </c>
      <c r="Y231" s="196">
        <f>IFERROR((VLOOKUP($A231,'1516'!$F$10:$L$408,4,FALSE)/VLOOKUP($A231,'2016'!$F$10:$M$460,8,FALSE))*1000,#N/A)</f>
        <v>3.5608308605341246</v>
      </c>
      <c r="Z231" s="196">
        <f>IFERROR((VLOOKUP($A231,'1617'!$F$10:$L$408,4,FALSE)/VLOOKUP($A231,'2017'!$F$10:$M$460,8,FALSE))*1000,#N/A)</f>
        <v>5.8479532163742682</v>
      </c>
      <c r="AA231" s="196">
        <f>IFERROR((VLOOKUP($A231,'1718'!$F$10:$L$408,4,FALSE)/VLOOKUP($A231,'2018'!$F$10:$N$460,9,FALSE))*1000,#N/A)</f>
        <v>12.103746397694525</v>
      </c>
      <c r="AB231" s="196">
        <f>IFERROR((VLOOKUP($A231,'1819'!$F$10:$L$408,4,FALSE)/VLOOKUP($A231,'2018'!$F$10:$N$460,9,FALSE))*1000,#N/A)</f>
        <v>9.2219020172910664</v>
      </c>
      <c r="AC231" s="196">
        <f>IFERROR((VLOOKUP($A231,'1920'!$F$10:$L$408,4,FALSE)/VLOOKUP($A231,'2019'!$F$10:$N$464,8,FALSE))*1000,#N/A)</f>
        <v>3.9847441225024189</v>
      </c>
      <c r="AD231" s="196">
        <f>IFERROR((VLOOKUP($A231,'20 21'!$F$10:$M$408,4,FALSE)/VLOOKUP($A231,'2020'!$F$10:$N$469,8,FALSE))*1000,#N/A)</f>
        <v>0.5696025882741611</v>
      </c>
      <c r="AE231" s="196">
        <f>IFERROR((VLOOKUP($A231,'21 22'!$F$10:$M$408,4,FALSE)/VLOOKUP($A231,'2021'!$F$10:$N$469,8,FALSE))*1000,#N/A)</f>
        <v>1.699909338168631</v>
      </c>
      <c r="AF231" s="196">
        <f>IFERROR((VLOOKUP($A231,'22 23'!$F$10:$M$408,4,FALSE)/VLOOKUP($A231,'2022'!$F$10:$N$469,8,FALSE))*1000,#N/A)</f>
        <v>1.690712353471596</v>
      </c>
      <c r="AG231" s="196">
        <f>IFERROR((VLOOKUP($A231,'23 24'!$F$7:$M$408,4,FALSE)/VLOOKUP($A231,'2023'!$C$7:$N$469,9,FALSE))*1000,#N/A)</f>
        <v>8.9686098654708513</v>
      </c>
      <c r="AI231" s="196">
        <f>IFERROR((VLOOKUP($A231,'0910'!$F$10:$L$433,5,FALSE)/VLOOKUP($A231,'2010'!$C$5:$K$611,9,FALSE))*1000,#N/A)</f>
        <v>0.62774639045825487</v>
      </c>
      <c r="AJ231" s="196">
        <f>IFERROR((VLOOKUP($A231,'1011'!$F$10:$L$433,5,FALSE)/VLOOKUP($A231,'2011'!$C$5:$K$611,9,FALSE))*1000,#N/A)</f>
        <v>0</v>
      </c>
      <c r="AK231" s="196">
        <f>IFERROR((VLOOKUP($A231,'1112'!$F$10:$L$408,5,FALSE)/VLOOKUP($A231,'2012'!$F$10:$M$460,8,FALSE))*1000,#N/A)</f>
        <v>0.61996280223186606</v>
      </c>
      <c r="AL231" s="196">
        <f>IFERROR((VLOOKUP($A231,'1213'!$F$10:$L$408,5,FALSE)/VLOOKUP($A231,'2013'!$F$10:$M$460,8,FALSE))*1000,#N/A)</f>
        <v>1.2322858903265559</v>
      </c>
      <c r="AM231" s="196">
        <f>IFERROR((VLOOKUP($A231,'1314'!$F$10:$L$408,5,FALSE)/VLOOKUP($A231,'2014'!$F$10:$M$460,8,FALSE))*1000,#N/A)</f>
        <v>0</v>
      </c>
      <c r="AN231" s="196">
        <f>IFERROR((VLOOKUP($A231,'1415'!$F$10:$L$408,5,FALSE)/VLOOKUP($A231,'2015'!$F$10:$M$460,8,FALSE))*1000,#N/A)</f>
        <v>1.2026458208057726</v>
      </c>
      <c r="AO231" s="196">
        <f>IFERROR((VLOOKUP($A231,'1516'!$F$10:$L$408,5,FALSE)/VLOOKUP($A231,'2016'!$F$10:$M$460,8,FALSE))*1000,#N/A)</f>
        <v>0</v>
      </c>
      <c r="AP231" s="196">
        <f>IFERROR((VLOOKUP($A231,'1617'!$F$10:$L$408,5,FALSE)/VLOOKUP($A231,'2017'!$F$10:$M$460,8,FALSE))*1000,#N/A)</f>
        <v>1.1695906432748537</v>
      </c>
      <c r="AQ231" s="196">
        <f>IFERROR((VLOOKUP($A231,'1718'!$F$10:$L$408,5,FALSE)/VLOOKUP($A231,'2018'!$F$10:$N$460,9,FALSE))*1000,#N/A)</f>
        <v>0.57636887608069165</v>
      </c>
      <c r="AR231" s="196">
        <f>IFERROR((VLOOKUP($A231,'1819'!$F$10:$L$408,5,FALSE)/VLOOKUP($A231,'2018'!$F$10:$N$460,9,FALSE))*1000,#N/A)</f>
        <v>1.7291066282420748</v>
      </c>
      <c r="AS231" s="196">
        <f>IFERROR((VLOOKUP($A231,'1920'!$F$10:$L$408,5,FALSE)/VLOOKUP($A231,'2019'!$F$10:$N$464,8,FALSE))*1000,#N/A)</f>
        <v>0</v>
      </c>
      <c r="AT231" s="196">
        <f>IFERROR((VLOOKUP($A231,'20 21'!$F$10:$L$408,5,FALSE)/VLOOKUP($A231,'2020'!$F$10:$N$469,8,FALSE))*1000,#N/A)</f>
        <v>0</v>
      </c>
      <c r="AU231" s="196">
        <f>IFERROR((VLOOKUP($A231,'21 22'!$F$10:$L$408,5,FALSE)/VLOOKUP($A231,'2021'!$F$10:$N$469,8,FALSE))*1000,#N/A)</f>
        <v>0</v>
      </c>
      <c r="AV231" s="196">
        <f>IFERROR((VLOOKUP($A231,'22 23'!$F$10:$L$408,5,FALSE)/VLOOKUP($A231,'2022'!$F$10:$N$469,8,FALSE))*1000,#N/A)</f>
        <v>0</v>
      </c>
      <c r="AW231" s="196">
        <f>IFERROR((VLOOKUP($A231,'23 24'!$F$7:$M$408,5,FALSE)/VLOOKUP($A231,'2023'!$C$7:$N$469,9,FALSE))*1000,#N/A)</f>
        <v>2.8026905829596411</v>
      </c>
      <c r="AY231" s="196">
        <f>IFERROR((VLOOKUP($A231,'0910'!$F$10:$L$433,6,FALSE)/VLOOKUP($A231,'2010'!$C$5:$K$611,9,FALSE))*1000,#N/A)</f>
        <v>0</v>
      </c>
      <c r="AZ231" s="196">
        <f>IFERROR((VLOOKUP($A231,'1011'!$F$10:$L$433,6,FALSE)/VLOOKUP($A231,'2011'!$C$5:$K$611,9,FALSE))*1000,#N/A)</f>
        <v>0</v>
      </c>
      <c r="BA231" s="196">
        <f>IFERROR((VLOOKUP($A231,'1112'!$F$10:$L$408,6,FALSE)/VLOOKUP($A231,'2012'!$F$10:$M$460,8,FALSE))*1000,#N/A)</f>
        <v>0</v>
      </c>
      <c r="BB231" s="196">
        <f>IFERROR((VLOOKUP($A231,'1213'!$F$10:$L$408,6,FALSE)/VLOOKUP($A231,'2013'!$F$10:$M$460,8,FALSE))*1000,#N/A)</f>
        <v>0</v>
      </c>
      <c r="BC231" s="196">
        <f>IFERROR((VLOOKUP($A231,'1314'!$F$10:$L$408,6,FALSE)/VLOOKUP($A231,'2014'!$F$10:$M$460,8,FALSE))*1000,#N/A)</f>
        <v>0</v>
      </c>
      <c r="BD231" s="196">
        <f>IFERROR((VLOOKUP($A231,'1415'!$F$10:$L$408,6,FALSE)/VLOOKUP($A231,'2015'!$F$10:$M$460,8,FALSE))*1000,#N/A)</f>
        <v>0</v>
      </c>
      <c r="BE231" s="196">
        <f>IFERROR((VLOOKUP($A231,'1516'!$F$10:$L$408,6,FALSE)/VLOOKUP($A231,'2016'!$F$10:$M$460,8,FALSE))*1000,#N/A)</f>
        <v>0</v>
      </c>
      <c r="BF231" s="196">
        <f>IFERROR((VLOOKUP($A231,'1617'!$F$10:$L$408,6,FALSE)/VLOOKUP($A231,'2017'!$F$10:$M$460,8,FALSE))*1000,#N/A)</f>
        <v>0</v>
      </c>
      <c r="BG231" s="196">
        <f>IFERROR((VLOOKUP($A231,'1718'!$F$10:$L$408,6,FALSE)/VLOOKUP($A231,'2018'!$F$10:$N$460,9,FALSE))*1000,#N/A)</f>
        <v>0</v>
      </c>
      <c r="BH231" s="196">
        <f>IFERROR((VLOOKUP($A231,'1819'!$F$10:$L$408,6,FALSE)/VLOOKUP($A231,'2018'!$F$10:$N$460,9,FALSE))*1000,#N/A)</f>
        <v>0</v>
      </c>
      <c r="BI231" s="196">
        <f>IFERROR((VLOOKUP($A231,'1920'!$F$10:$L$408,6,FALSE)/VLOOKUP($A231,'2019'!$F$10:$N$464,8,FALSE))*1000,#N/A)</f>
        <v>0</v>
      </c>
      <c r="BJ231" s="196">
        <f>IFERROR((VLOOKUP($A231,'20 21'!$F$10:$L$408,6,FALSE)/VLOOKUP($A231,'2020'!$F$10:$N$469,8,FALSE))*1000,#N/A)</f>
        <v>0</v>
      </c>
      <c r="BK231" s="196">
        <f>IFERROR((VLOOKUP($A231,'21 22'!$F$10:$L$408,6,FALSE)/VLOOKUP($A231,'2021'!$F$10:$N$469,8,FALSE))*1000,#N/A)</f>
        <v>0</v>
      </c>
      <c r="BL231" s="196">
        <f>IFERROR((VLOOKUP($A231,'22 23'!$F$10:$L$408,6,FALSE)/VLOOKUP($A231,'2022'!$F$10:$N$469,8,FALSE))*1000,#N/A)</f>
        <v>0</v>
      </c>
      <c r="BM231" s="196">
        <f>IFERROR((VLOOKUP($A231,'23 24'!$F$7:$M$408,6,FALSE)/VLOOKUP($A231,'2023'!$C$7:$N$469,9,FALSE))*1000,#N/A)</f>
        <v>0</v>
      </c>
      <c r="BO231" s="196">
        <f>IFERROR((VLOOKUP($A231,'0910'!$F$10:$L$433,7,FALSE)/VLOOKUP($A231,'2010'!$C$5:$K$611,9,FALSE))*1000,#N/A)</f>
        <v>2.5109855618330195</v>
      </c>
      <c r="BP231" s="196">
        <f>IFERROR((VLOOKUP($A231,'1011'!$F$10:$L$433,7,FALSE)/VLOOKUP($A231,'2011'!$C$5:$K$611,9,FALSE))*1000,#N/A)</f>
        <v>2.4891101431238334</v>
      </c>
      <c r="BQ231" s="196">
        <f>IFERROR((VLOOKUP($A231,'1112'!$F$10:$L$408,7,FALSE)/VLOOKUP($A231,'2012'!$F$10:$M$460,8,FALSE))*1000,#N/A)</f>
        <v>4.9597024178549285</v>
      </c>
      <c r="BR231" s="196">
        <f>IFERROR((VLOOKUP($A231,'1213'!$F$10:$L$408,7,FALSE)/VLOOKUP($A231,'2013'!$F$10:$M$460,8,FALSE))*1000,#N/A)</f>
        <v>5.5452865064695009</v>
      </c>
      <c r="BS231" s="196">
        <f>IFERROR((VLOOKUP($A231,'1314'!$F$10:$L$408,7,FALSE)/VLOOKUP($A231,'2014'!$F$10:$M$460,8,FALSE))*1000,#N/A)</f>
        <v>2.4390243902439024</v>
      </c>
      <c r="BT231" s="196">
        <f>IFERROR((VLOOKUP($A231,'1415'!$F$10:$L$408,7,FALSE)/VLOOKUP($A231,'2015'!$F$10:$M$460,8,FALSE))*1000,#N/A)</f>
        <v>6.0132291040288637</v>
      </c>
      <c r="BU231" s="196">
        <f>IFERROR((VLOOKUP($A231,'1516'!$F$10:$L$408,7,FALSE)/VLOOKUP($A231,'2016'!$F$10:$M$460,8,FALSE))*1000,#N/A)</f>
        <v>3.5608308605341246</v>
      </c>
      <c r="BV231" s="196">
        <f>IFERROR((VLOOKUP($A231,'1617'!$F$10:$L$408,7,FALSE)/VLOOKUP($A231,'2017'!$F$10:$M$460,8,FALSE))*1000,#N/A)</f>
        <v>6.4327485380116967</v>
      </c>
      <c r="BW231" s="196">
        <f>IFERROR((VLOOKUP($A231,'1718'!$F$10:$L$408,7,FALSE)/VLOOKUP($A231,'2018'!$F$10:$N$460,9,FALSE))*1000,#N/A)</f>
        <v>12.680115273775217</v>
      </c>
      <c r="BX231" s="196">
        <f>IFERROR((VLOOKUP($A231,'1819'!$F$10:$L$408,7,FALSE)/VLOOKUP($A231,'2018'!$F$10:$N$460,9,FALSE))*1000,#N/A)</f>
        <v>10.951008645533141</v>
      </c>
      <c r="BY231" s="196">
        <f>IFERROR((VLOOKUP($A231,'1920'!$F$10:$L$408,7,FALSE)/VLOOKUP($A231,'2019'!$F$10:$N$464,8,FALSE))*1000,#N/A)</f>
        <v>3.9847441225024189</v>
      </c>
      <c r="BZ231" s="196">
        <f>IFERROR((VLOOKUP($A231,'20 21'!$F$10:$L$408,7,FALSE)/VLOOKUP($A231,'2020'!$F$10:$N$469,8,FALSE))*1000,#N/A)</f>
        <v>0.5696025882741611</v>
      </c>
      <c r="CA231" s="196">
        <f>IFERROR((VLOOKUP($A231,'21 22'!$F$10:$L$408,7,FALSE)/VLOOKUP($A231,'2021'!$F$10:$N$469,8,FALSE))*1000,#N/A)</f>
        <v>1.699909338168631</v>
      </c>
      <c r="CB231" s="196">
        <f>IFERROR((VLOOKUP($A231,'22 23'!$F$10:$L$408,7,FALSE)/VLOOKUP($A231,'2022'!$F$10:$N$469,8,FALSE))*1000,#N/A)</f>
        <v>1.690712353471596</v>
      </c>
      <c r="CC231" s="196">
        <f>IFERROR((VLOOKUP($A231,'23 24'!$F$7:$M$408,7,FALSE)/VLOOKUP($A231,'2023'!$C$7:$N$469,9,FALSE))*1000,#N/A)</f>
        <v>11.210762331838565</v>
      </c>
      <c r="CE231" s="198">
        <f>IFERROR((VLOOKUP($A231,'0910'!$F$10:$S$433,9,FALSE)/VLOOKUP($A231,'2010'!$C$5:$K$611,9,FALSE))*1000,#N/A)</f>
        <v>3.766478342749529</v>
      </c>
      <c r="CF231" s="198">
        <f>IFERROR((VLOOKUP($A231,'1011'!$F$10:$S$433,10,FALSE)/VLOOKUP($A231,'2011'!$C$5:$K$611,9,FALSE))*1000,#N/A)</f>
        <v>1.8668326073428749</v>
      </c>
      <c r="CG231" s="198">
        <f>IFERROR((VLOOKUP($A231,'1112'!$F$10:$S$408,9,FALSE)/VLOOKUP($A231,'2012'!$F$10:$M$460,8,FALSE))*1000,#N/A)</f>
        <v>2.4798512089274642</v>
      </c>
      <c r="CH231" s="198">
        <f>IFERROR((VLOOKUP($A231,'1213'!$F$10:$S$408,9,FALSE)/VLOOKUP($A231,'2013'!$F$10:$M$460,8,FALSE))*1000,#N/A)</f>
        <v>3.6968576709796674</v>
      </c>
      <c r="CI231" s="198">
        <f>IFERROR((VLOOKUP($A231,'1314'!$F$10:$S$408,9,FALSE)/VLOOKUP($A231,'2014'!$F$10:$M$460,8,FALSE))*1000,#N/A)</f>
        <v>6.0975609756097562</v>
      </c>
      <c r="CJ231" s="198">
        <f>IFERROR((VLOOKUP($A231,'1415'!$F$10:$S$408,9,FALSE)/VLOOKUP($A231,'2015'!$F$10:$M$460,8,FALSE))*1000,#N/A)</f>
        <v>7.2158749248346368</v>
      </c>
      <c r="CK231" s="198">
        <f>IFERROR((VLOOKUP($A231,'1516'!$F$10:$S$408,9,FALSE)/VLOOKUP($A231,'2016'!$F$10:$M$460,8,FALSE))*1000,#N/A)</f>
        <v>6.5281899109792292</v>
      </c>
      <c r="CL231" s="198">
        <f>IFERROR((VLOOKUP($A231,'1617'!$F$10:$S$408,9,FALSE)/VLOOKUP($A231,'2017'!$F$10:$M$460,8,FALSE))*1000,#N/A)</f>
        <v>1.7543859649122808</v>
      </c>
      <c r="CM231" s="198">
        <f>IFERROR((VLOOKUP($A231,'1718'!$F$10:$S$408,9,FALSE)/VLOOKUP($A231,'2018'!$F$10:$N$460,9,FALSE))*1000,#N/A)</f>
        <v>6.9164265129682994</v>
      </c>
      <c r="CN231" s="198">
        <f>IFERROR((VLOOKUP($A231,'1819'!$F$10:$S$408,9,FALSE)/VLOOKUP($A231,'2018'!$F$10:$N$460,9,FALSE))*1000,#N/A)</f>
        <v>6.3400576368876083</v>
      </c>
      <c r="CO231" s="198">
        <f>IFERROR((VLOOKUP($A231,'1920'!$F$10:$S$408,9,FALSE)/VLOOKUP($A231,'2019'!$F$10:$N$464,8,FALSE))*1000,#N/A)</f>
        <v>6.8309899242898613</v>
      </c>
      <c r="CP231" s="198">
        <f>IFERROR((VLOOKUP($A231,'20 21'!$F$10:$S$408,9,FALSE)/VLOOKUP($A231,'2020'!$F$10:$N$469,8,FALSE))*1000,#N/A)</f>
        <v>5.1264232944674504</v>
      </c>
      <c r="CQ231" s="198">
        <f>IFERROR((VLOOKUP($A231,'21 22'!$F$10:$S$408,9,FALSE)/VLOOKUP($A231,'2021'!$F$10:$N$469,8,FALSE))*1000,#N/A)</f>
        <v>3.966455122393473</v>
      </c>
      <c r="CR231" s="198">
        <f>IFERROR((VLOOKUP($A231,'22 23'!$F$10:$S$408,9,FALSE)/VLOOKUP($A231,'2022'!$F$10:$N$469,8,FALSE))*1000,#N/A)</f>
        <v>2.8178539224526604</v>
      </c>
      <c r="CS231" s="196">
        <f>IFERROR((VLOOKUP($A231,'23 24'!$F$7:$S$408,9,FALSE)/VLOOKUP($A231,'2023'!$C$7:$N$469,9,FALSE))*1000,#N/A)</f>
        <v>2.8026905829596411</v>
      </c>
      <c r="CU231" s="198">
        <f>IFERROR((VLOOKUP($A231,'0910'!$F$10:$S$433,10,FALSE)/VLOOKUP($A231,'2010'!$C$5:$K$611,9,FALSE))*1000,#N/A)</f>
        <v>0</v>
      </c>
      <c r="CV231" s="198">
        <f>IFERROR((VLOOKUP($A231,'1011'!$F$10:$S$433,11,FALSE)/VLOOKUP($A231,'2011'!$C$5:$K$611,9,FALSE))*1000,#N/A)</f>
        <v>0</v>
      </c>
      <c r="CW231" s="198">
        <f>IFERROR((VLOOKUP($A231,'1112'!$F$10:$S$408,10,FALSE)/VLOOKUP($A231,'2012'!$F$10:$M$460,8,FALSE))*1000,#N/A)</f>
        <v>0</v>
      </c>
      <c r="CX231" s="198">
        <f>IFERROR((VLOOKUP($A231,'1213'!$F$10:$S$408,10,FALSE)/VLOOKUP($A231,'2013'!$F$10:$M$460,8,FALSE))*1000,#N/A)</f>
        <v>0.61614294516327794</v>
      </c>
      <c r="CY231" s="198">
        <f>IFERROR((VLOOKUP($A231,'1314'!$F$10:$S$408,10,FALSE)/VLOOKUP($A231,'2014'!$F$10:$M$460,8,FALSE))*1000,#N/A)</f>
        <v>1.2195121951219512</v>
      </c>
      <c r="CZ231" s="198">
        <f>IFERROR((VLOOKUP($A231,'1415'!$F$10:$S$408,10,FALSE)/VLOOKUP($A231,'2015'!$F$10:$M$460,8,FALSE))*1000,#N/A)</f>
        <v>0.60132291040288632</v>
      </c>
      <c r="DA231" s="198">
        <f>IFERROR((VLOOKUP($A231,'1516'!$F$10:$S$408,10,FALSE)/VLOOKUP($A231,'2016'!$F$10:$M$460,8,FALSE))*1000,#N/A)</f>
        <v>0.59347181008902072</v>
      </c>
      <c r="DB231" s="198">
        <f>IFERROR((VLOOKUP($A231,'1617'!$F$10:$S$408,10,FALSE)/VLOOKUP($A231,'2017'!$F$10:$M$460,8,FALSE))*1000,#N/A)</f>
        <v>0</v>
      </c>
      <c r="DC231" s="198">
        <f>IFERROR((VLOOKUP($A231,'1718'!$F$10:$S$408,10,FALSE)/VLOOKUP($A231,'2018'!$F$10:$N$460,9,FALSE))*1000,#N/A)</f>
        <v>0</v>
      </c>
      <c r="DD231" s="198">
        <f>IFERROR((VLOOKUP($A231,'1819'!$F$10:$S$408,10,FALSE)/VLOOKUP($A231,'2018'!$F$10:$N$460,9,FALSE))*1000,#N/A)</f>
        <v>1.7291066282420748</v>
      </c>
      <c r="DE231" s="198">
        <f>IFERROR((VLOOKUP($A231,'1920'!$F$10:$S$408,10,FALSE)/VLOOKUP($A231,'2019'!$F$10:$N$464,8,FALSE))*1000,#N/A)</f>
        <v>1.7077474810724653</v>
      </c>
      <c r="DF231" s="198">
        <f>IFERROR((VLOOKUP($A231,'20 21'!$F$10:$S$408,10,FALSE)/VLOOKUP($A231,'2020'!$F$10:$N$469,8,FALSE))*1000,#N/A)</f>
        <v>0.5696025882741611</v>
      </c>
      <c r="DG231" s="198">
        <f>IFERROR((VLOOKUP($A231,'21 22'!$F$10:$S$408,10,FALSE)/VLOOKUP($A231,'2021'!$F$10:$N$469,8,FALSE))*1000,#N/A)</f>
        <v>0.56663644605621033</v>
      </c>
      <c r="DH231" s="198">
        <f>IFERROR((VLOOKUP($A231,'22 23'!$F$10:$S$408,10,FALSE)/VLOOKUP($A231,'2022'!$F$10:$N$469,8,FALSE))*1000,#N/A)</f>
        <v>0</v>
      </c>
      <c r="DI231" s="196">
        <f>IFERROR((VLOOKUP($A231,'23 24'!$F$7:$S$408,10,FALSE)/VLOOKUP($A231,'2023'!$C$7:$N$469,9,FALSE))*1000,#N/A)</f>
        <v>0</v>
      </c>
      <c r="DK231" s="198">
        <f>IFERROR((VLOOKUP($A231,'0910'!$F$10:$S$433,11,FALSE)/VLOOKUP($A231,'2010'!$C$5:$K$611,9,FALSE))*1000,#N/A)</f>
        <v>0</v>
      </c>
      <c r="DL231" s="198">
        <f>IFERROR((VLOOKUP($A231,'1011'!$F$10:$S$433,12,FALSE)/VLOOKUP($A231,'2011'!$C$5:$K$611,9,FALSE))*1000,#N/A)</f>
        <v>0</v>
      </c>
      <c r="DM231" s="198">
        <f>IFERROR((VLOOKUP($A231,'1112'!$F$10:$S$408,11,FALSE)/VLOOKUP($A231,'2012'!$F$10:$M$460,8,FALSE))*1000,#N/A)</f>
        <v>0</v>
      </c>
      <c r="DN231" s="198">
        <f>IFERROR((VLOOKUP($A231,'1213'!$F$10:$S$408,11,FALSE)/VLOOKUP($A231,'2013'!$F$10:$M$460,8,FALSE))*1000,#N/A)</f>
        <v>0</v>
      </c>
      <c r="DO231" s="198">
        <f>IFERROR((VLOOKUP($A231,'1314'!$F$10:$S$408,11,FALSE)/VLOOKUP($A231,'2014'!$F$10:$M$460,8,FALSE))*1000,#N/A)</f>
        <v>0</v>
      </c>
      <c r="DP231" s="198">
        <f>IFERROR((VLOOKUP($A231,'1415'!$F$10:$S$408,11,FALSE)/VLOOKUP($A231,'2015'!$F$10:$M$460,8,FALSE))*1000,#N/A)</f>
        <v>0</v>
      </c>
      <c r="DQ231" s="198">
        <f>IFERROR((VLOOKUP($A231,'1516'!$F$10:$S$408,11,FALSE)/VLOOKUP($A231,'2016'!$F$10:$M$460,8,FALSE))*1000,#N/A)</f>
        <v>0</v>
      </c>
      <c r="DR231" s="198">
        <f>IFERROR((VLOOKUP($A231,'1617'!$F$10:$S$408,11,FALSE)/VLOOKUP($A231,'2017'!$F$10:$M$460,8,FALSE))*1000,#N/A)</f>
        <v>0</v>
      </c>
      <c r="DS231" s="198">
        <f>IFERROR((VLOOKUP($A231,'1718'!$F$10:$S$408,11,FALSE)/VLOOKUP($A231,'2018'!$F$10:$N$460,9,FALSE))*1000,#N/A)</f>
        <v>0</v>
      </c>
      <c r="DT231" s="198">
        <f>IFERROR((VLOOKUP($A231,'1819'!$F$10:$S$408,11,FALSE)/VLOOKUP($A231,'2018'!$F$10:$N$460,9,FALSE))*1000,#N/A)</f>
        <v>0</v>
      </c>
      <c r="DU231" s="198">
        <f>IFERROR((VLOOKUP($A231,'1920'!$F$10:$S$408,11,FALSE)/VLOOKUP($A231,'2019'!$F$10:$N$464,8,FALSE))*1000,#N/A)</f>
        <v>0</v>
      </c>
      <c r="DV231" s="198">
        <f>IFERROR((VLOOKUP($A231,'20 21'!$F$10:$S$408,11,FALSE)/VLOOKUP($A231,'2020'!$F$10:$N$469,8,FALSE))*1000,#N/A)</f>
        <v>0</v>
      </c>
      <c r="DW231" s="198">
        <f>IFERROR((VLOOKUP($A231,'21 22'!$F$10:$S$408,11,FALSE)/VLOOKUP($A231,'2021'!$F$10:$N$469,8,FALSE))*1000,#N/A)</f>
        <v>0</v>
      </c>
      <c r="DX231" s="198">
        <f>IFERROR((VLOOKUP($A231,'22 23'!$F$10:$S$408,11,FALSE)/VLOOKUP($A231,'2022'!$F$10:$N$469,8,FALSE))*1000,#N/A)</f>
        <v>0</v>
      </c>
      <c r="DY231" s="196">
        <f>IFERROR((VLOOKUP($A231,'23 24'!$F$7:$S$408,11,FALSE)/VLOOKUP($A231,'2023'!$C$7:$N$469,9,FALSE))*1000,#N/A)</f>
        <v>0</v>
      </c>
      <c r="EA231" s="198">
        <f>IFERROR((VLOOKUP($A231,'0910'!$F$10:$S$433,12,FALSE)/VLOOKUP($A231,'2010'!$C$5:$K$611,9,FALSE))*1000,#N/A)</f>
        <v>3.766478342749529</v>
      </c>
      <c r="EB231" s="198">
        <f>IFERROR((VLOOKUP($A231,'1011'!$F$10:$S$433,13,FALSE)/VLOOKUP($A231,'2011'!$C$5:$K$611,9,FALSE))*1000,#N/A)</f>
        <v>1.8668326073428749</v>
      </c>
      <c r="EC231" s="198">
        <f>IFERROR((VLOOKUP($A231,'1112'!$F$10:$S$408,12,FALSE)/VLOOKUP($A231,'2012'!$F$10:$M$460,8,FALSE))*1000,#N/A)</f>
        <v>2.4798512089274642</v>
      </c>
      <c r="ED231" s="198">
        <f>IFERROR((VLOOKUP($A231,'1213'!$F$10:$S$408,12,FALSE)/VLOOKUP($A231,'2013'!$F$10:$M$460,8,FALSE))*1000,#N/A)</f>
        <v>4.3130006161429444</v>
      </c>
      <c r="EE231" s="198">
        <f>IFERROR((VLOOKUP($A231,'1314'!$F$10:$S$408,12,FALSE)/VLOOKUP($A231,'2014'!$F$10:$M$460,8,FALSE))*1000,#N/A)</f>
        <v>7.3170731707317076</v>
      </c>
      <c r="EF231" s="198">
        <f>IFERROR((VLOOKUP($A231,'1415'!$F$10:$S$408,12,FALSE)/VLOOKUP($A231,'2015'!$F$10:$M$460,8,FALSE))*1000,#N/A)</f>
        <v>7.8171978352375229</v>
      </c>
      <c r="EG231" s="198">
        <f>IFERROR((VLOOKUP($A231,'1516'!$F$10:$S$408,12,FALSE)/VLOOKUP($A231,'2016'!$F$10:$M$460,8,FALSE))*1000,#N/A)</f>
        <v>7.1216617210682491</v>
      </c>
      <c r="EH231" s="198">
        <f>IFERROR((VLOOKUP($A231,'1617'!$F$10:$S$408,12,FALSE)/VLOOKUP($A231,'2017'!$F$10:$M$460,8,FALSE))*1000,#N/A)</f>
        <v>1.7543859649122808</v>
      </c>
      <c r="EI231" s="198">
        <f>IFERROR((VLOOKUP($A231,'1718'!$F$10:$S$408,12,FALSE)/VLOOKUP($A231,'2018'!$F$10:$N$460,9,FALSE))*1000,#N/A)</f>
        <v>6.9164265129682994</v>
      </c>
      <c r="EJ231" s="198">
        <f>IFERROR((VLOOKUP($A231,'1819'!$F$10:$S$408,12,FALSE)/VLOOKUP($A231,'2018'!$F$10:$N$460,9,FALSE))*1000,#N/A)</f>
        <v>8.0691642651296824</v>
      </c>
      <c r="EK231" s="198">
        <f>IFERROR((VLOOKUP($A231,'1920'!$F$10:$S$408,12,FALSE)/VLOOKUP($A231,'2019'!$F$10:$N$464,8,FALSE))*1000,#N/A)</f>
        <v>8.5387374053623262</v>
      </c>
      <c r="EL231" s="198">
        <f>IFERROR((VLOOKUP($A231,'20 21'!$F$10:$S$408,12,FALSE)/VLOOKUP($A231,'2020'!$F$10:$N$469,8,FALSE))*1000,#N/A)</f>
        <v>6.2656284710157726</v>
      </c>
      <c r="EM231" s="198">
        <f>IFERROR((VLOOKUP($A231,'21 22'!$F$10:$S$408,12,FALSE)/VLOOKUP($A231,'2021'!$F$10:$N$469,8,FALSE))*1000,#N/A)</f>
        <v>4.5330915684496826</v>
      </c>
      <c r="EN231" s="198">
        <f>IFERROR((VLOOKUP($A231,'22 23'!$F$10:$S$408,12,FALSE)/VLOOKUP($A231,'2022'!$F$10:$N$469,8,FALSE))*1000,#N/A)</f>
        <v>2.8178539224526604</v>
      </c>
      <c r="EO231" s="196">
        <f>IFERROR((VLOOKUP($A231,'23 24'!$F$7:$S$408,12,FALSE)/VLOOKUP($A231,'2023'!$C$7:$N$469,9,FALSE))*1000,#N/A)</f>
        <v>2.8026905829596411</v>
      </c>
    </row>
    <row r="232" spans="1:145" x14ac:dyDescent="0.3">
      <c r="A232" t="s">
        <v>1060</v>
      </c>
      <c r="B232" t="s">
        <v>1742</v>
      </c>
      <c r="C232" t="str">
        <f>IF(VLOOKUP($A232,'0910'!$F$10:$L$433,1,FALSE)=VLOOKUP($A232,'2010'!$C$5:$K$611,1,FALSE),VLOOKUP($A232,'0910'!$F$10:$L$433,1,FALSE),FALSE)</f>
        <v>Ryedale</v>
      </c>
      <c r="D232" t="str">
        <f>IF(VLOOKUP($A232,'1011'!$F$10:$L$433,1,FALSE)=VLOOKUP($A232,'2011'!$C$5:$K$611,1,FALSE),VLOOKUP($A232,'1011'!$F$10:$L$433,1,FALSE),FALSE)</f>
        <v>Ryedale</v>
      </c>
      <c r="E232" t="str">
        <f>IF(VLOOKUP(A232,'1112'!$F$10:$L$408,1,FALSE)=VLOOKUP(A232,'2012'!$F$10:$M$460,1,FALSE),VLOOKUP(A232,'1112'!$F$10:$L$408,1,FALSE),FALSE)</f>
        <v>Ryedale</v>
      </c>
      <c r="F232" t="str">
        <f>IF(VLOOKUP($A232,'1213'!$F$10:$L$408,1,FALSE)=VLOOKUP($A232,'2013'!$F$10:$M$460,1,FALSE),VLOOKUP($A232,'1213'!$F$10:$L$408,1,FALSE),FALSE)</f>
        <v>Ryedale</v>
      </c>
      <c r="G232" t="str">
        <f>IF(VLOOKUP($A232,'1314'!$F$10:$L$408,1,FALSE)=VLOOKUP($A232,'2014'!$F$10:$M$460,1,FALSE),VLOOKUP($A232,'1314'!$F$10:$L$408,1,FALSE),FALSE)</f>
        <v>Ryedale</v>
      </c>
      <c r="H232" t="str">
        <f>IF(VLOOKUP($A232,'1415'!$F$10:$L$408,1,FALSE)=VLOOKUP($A232,'2015'!$F$10:$M$460,1,FALSE),VLOOKUP($A232,'1415'!$F$10:$L$408,1,FALSE),FALSE)</f>
        <v>Ryedale</v>
      </c>
      <c r="I232" t="str">
        <f>IF(VLOOKUP($A232,'1516'!$F$10:$L$408,1,FALSE)=VLOOKUP($A232,'2015'!$F$10:$M$460,1,FALSE),VLOOKUP($A232,'1516'!$F$10:$L$408,1,FALSE),FALSE)</f>
        <v>Ryedale</v>
      </c>
      <c r="J232" t="str">
        <f>IF(VLOOKUP($A232,'1617'!$F$10:$L$408,1,FALSE)=VLOOKUP($A232,'2016'!$F$10:$M$460,1,FALSE),VLOOKUP($A232,'1617'!$F$10:$L$408,1,FALSE),FALSE)</f>
        <v>Ryedale</v>
      </c>
      <c r="K232" t="str">
        <f>IF(VLOOKUP($A232,'1718'!$F$10:$M$408,1,FALSE)=VLOOKUP($A232,'2017'!$F$10:$M$460,1,FALSE),VLOOKUP($A232,'1718'!$F$10:$M$408,1,FALSE),FALSE)</f>
        <v>Ryedale</v>
      </c>
      <c r="L232" t="str">
        <f>IF(VLOOKUP($A232,'1819'!$F$10:$M$408,1,FALSE)=VLOOKUP($A232,'2018'!$F$10:$M$460,1,FALSE),VLOOKUP($A232,'1819'!$F$10:$M$408,1,FALSE),FALSE)</f>
        <v>Ryedale</v>
      </c>
      <c r="M232" t="str">
        <f>IF(VLOOKUP($A232,'1920'!$F$10:$M$408,1,FALSE)=VLOOKUP($A232,'2019'!$F$10:$M$464,1,FALSE),VLOOKUP($A232,'1920'!$F$10:$M$408,1,FALSE),FALSE)</f>
        <v>Ryedale</v>
      </c>
      <c r="N232" t="str">
        <f>IF(VLOOKUP($A232,'20 21'!$F$10:$N$408,1,FALSE)=VLOOKUP($A232,'2020'!$F$10:$O$468,1,FALSE),VLOOKUP($A232,'20 21'!$F$10:$N$408,1,FALSE),FALSE)</f>
        <v>Ryedale</v>
      </c>
      <c r="O232" t="str">
        <f>IF(VLOOKUP($A232,'21 22'!$F$10:$N$408,1,FALSE)=VLOOKUP($A232,'2021'!$F$10:$O$471,1,FALSE),VLOOKUP($A232,'21 22'!$F$10:$N$408,1,FALSE),FALSE)</f>
        <v>Ryedale</v>
      </c>
      <c r="P232" t="str">
        <f>IF(VLOOKUP($A232,'22 23'!$F$10:$N$408,1,FALSE)=VLOOKUP($A232,'2022'!$F$10:$O$468,1,FALSE),VLOOKUP($A232,'22 23'!$F$10:$N$408,1,FALSE),FALSE)</f>
        <v>Ryedale</v>
      </c>
      <c r="Q232" t="e">
        <f>IF(VLOOKUP($A232,'23 24'!$F$7:$N$408,1,FALSE)=VLOOKUP($A232,'2023'!$C$7:$O$468,1,FALSE),VLOOKUP($A232,'23 24'!$F$7:$N$408,1,FALSE),FALSE)</f>
        <v>#N/A</v>
      </c>
      <c r="S232" s="196">
        <f>IFERROR((VLOOKUP($A232,'0910'!$F$10:$L$433,4,FALSE)/VLOOKUP($A232,'2010'!$C$5:$K$611,9,FALSE))*1000,#N/A)</f>
        <v>3.2653061224489797</v>
      </c>
      <c r="T232" s="196">
        <f>IFERROR((VLOOKUP($A232,'1011'!$F$10:$L$433,4,FALSE)/VLOOKUP($A232,'2011'!$C$5:$K$611,9,FALSE))*1000,#N/A)</f>
        <v>5.2546483427647539</v>
      </c>
      <c r="U232" s="196">
        <f>IFERROR((VLOOKUP($A232,'1112'!$F$10:$L$408,4,FALSE)/VLOOKUP($A232,'2012'!$F$10:$M$460,8,FALSE))*1000,#N/A)</f>
        <v>6.4051240992794227</v>
      </c>
      <c r="V232" s="196">
        <f>IFERROR((VLOOKUP($A232,'1213'!$F$10:$L$408,4,FALSE)/VLOOKUP($A232,'2013'!$F$10:$M$460,8,FALSE))*1000,#N/A)</f>
        <v>5.1628276409849088</v>
      </c>
      <c r="W232" s="196">
        <f>IFERROR((VLOOKUP($A232,'1314'!$F$10:$L$408,4,FALSE)/VLOOKUP($A232,'2014'!$F$10:$M$460,8,FALSE))*1000,#N/A)</f>
        <v>7.4773711137347503</v>
      </c>
      <c r="X232" s="196">
        <f>IFERROR((VLOOKUP($A232,'1415'!$F$10:$L$408,4,FALSE)/VLOOKUP($A232,'2015'!$F$10:$M$460,8,FALSE))*1000,#N/A)</f>
        <v>6.6225165562913908</v>
      </c>
      <c r="Y232" s="196">
        <f>IFERROR((VLOOKUP($A232,'1516'!$F$10:$L$408,4,FALSE)/VLOOKUP($A232,'2016'!$F$10:$M$460,8,FALSE))*1000,#N/A)</f>
        <v>5.7870370370370363</v>
      </c>
      <c r="Z232" s="196">
        <f>IFERROR((VLOOKUP($A232,'1617'!$F$10:$L$408,4,FALSE)/VLOOKUP($A232,'2017'!$F$10:$M$460,8,FALSE))*1000,#N/A)</f>
        <v>3.4298780487804876</v>
      </c>
      <c r="AA232" s="196">
        <f>IFERROR((VLOOKUP($A232,'1718'!$F$10:$L$408,4,FALSE)/VLOOKUP($A232,'2018'!$F$10:$N$460,9,FALSE))*1000,#N/A)</f>
        <v>6.0331825037707389</v>
      </c>
      <c r="AB232" s="196">
        <f>IFERROR((VLOOKUP($A232,'1819'!$F$10:$L$408,4,FALSE)/VLOOKUP($A232,'2018'!$F$10:$N$460,9,FALSE))*1000,#N/A)</f>
        <v>8.2956259426847669</v>
      </c>
      <c r="AC232" s="196">
        <f>IFERROR((VLOOKUP($A232,'1920'!$F$10:$L$408,4,FALSE)/VLOOKUP($A232,'2019'!$F$10:$N$464,8,FALSE))*1000,#N/A)</f>
        <v>8.5862545264493981</v>
      </c>
      <c r="AD232" s="196">
        <f>IFERROR((VLOOKUP($A232,'20 21'!$F$10:$M$408,4,FALSE)/VLOOKUP($A232,'2020'!$F$10:$N$469,8,FALSE))*1000,#N/A)</f>
        <v>8.8339547775131688</v>
      </c>
      <c r="AE232" s="196">
        <f>IFERROR((VLOOKUP($A232,'21 22'!$F$10:$M$408,4,FALSE)/VLOOKUP($A232,'2021'!$F$10:$N$469,8,FALSE))*1000,#N/A)</f>
        <v>9.5001461560947096</v>
      </c>
      <c r="AF232" s="196">
        <f>IFERROR((VLOOKUP($A232,'22 23'!$F$10:$M$408,4,FALSE)/VLOOKUP($A232,'2022'!$F$10:$N$469,8,FALSE))*1000,#N/A)</f>
        <v>3.2426589803638985</v>
      </c>
      <c r="AG232" s="196" t="e">
        <f>IFERROR((VLOOKUP($A232,'23 24'!$F$7:$M$408,4,FALSE)/VLOOKUP($A232,'2023'!$C$7:$N$469,9,FALSE))*1000,#N/A)</f>
        <v>#N/A</v>
      </c>
      <c r="AI232" s="196">
        <f>IFERROR((VLOOKUP($A232,'0910'!$F$10:$L$433,5,FALSE)/VLOOKUP($A232,'2010'!$C$5:$K$611,9,FALSE))*1000,#N/A)</f>
        <v>0</v>
      </c>
      <c r="AJ232" s="196">
        <f>IFERROR((VLOOKUP($A232,'1011'!$F$10:$L$433,5,FALSE)/VLOOKUP($A232,'2011'!$C$5:$K$611,9,FALSE))*1000,#N/A)</f>
        <v>0.80840743734842357</v>
      </c>
      <c r="AK232" s="196">
        <f>IFERROR((VLOOKUP($A232,'1112'!$F$10:$L$408,5,FALSE)/VLOOKUP($A232,'2012'!$F$10:$M$460,8,FALSE))*1000,#N/A)</f>
        <v>1.2009607686148918</v>
      </c>
      <c r="AL232" s="196">
        <f>IFERROR((VLOOKUP($A232,'1213'!$F$10:$L$408,5,FALSE)/VLOOKUP($A232,'2013'!$F$10:$M$460,8,FALSE))*1000,#N/A)</f>
        <v>0.79428117553613975</v>
      </c>
      <c r="AM232" s="196">
        <f>IFERROR((VLOOKUP($A232,'1314'!$F$10:$L$408,5,FALSE)/VLOOKUP($A232,'2014'!$F$10:$M$460,8,FALSE))*1000,#N/A)</f>
        <v>0.39354584809130261</v>
      </c>
      <c r="AN232" s="196">
        <f>IFERROR((VLOOKUP($A232,'1415'!$F$10:$L$408,5,FALSE)/VLOOKUP($A232,'2015'!$F$10:$M$460,8,FALSE))*1000,#N/A)</f>
        <v>0.77911959485781068</v>
      </c>
      <c r="AO232" s="196">
        <f>IFERROR((VLOOKUP($A232,'1516'!$F$10:$L$408,5,FALSE)/VLOOKUP($A232,'2016'!$F$10:$M$460,8,FALSE))*1000,#N/A)</f>
        <v>0.38580246913580246</v>
      </c>
      <c r="AP232" s="196">
        <f>IFERROR((VLOOKUP($A232,'1617'!$F$10:$L$408,5,FALSE)/VLOOKUP($A232,'2017'!$F$10:$M$460,8,FALSE))*1000,#N/A)</f>
        <v>0.76219512195121952</v>
      </c>
      <c r="AQ232" s="196">
        <f>IFERROR((VLOOKUP($A232,'1718'!$F$10:$L$408,5,FALSE)/VLOOKUP($A232,'2018'!$F$10:$N$460,9,FALSE))*1000,#N/A)</f>
        <v>1.1312217194570138</v>
      </c>
      <c r="AR232" s="196">
        <f>IFERROR((VLOOKUP($A232,'1819'!$F$10:$L$408,5,FALSE)/VLOOKUP($A232,'2018'!$F$10:$N$460,9,FALSE))*1000,#N/A)</f>
        <v>1.1312217194570138</v>
      </c>
      <c r="AS232" s="196">
        <f>IFERROR((VLOOKUP($A232,'1920'!$F$10:$L$408,5,FALSE)/VLOOKUP($A232,'2019'!$F$10:$N$464,8,FALSE))*1000,#N/A)</f>
        <v>1.1199462425803561</v>
      </c>
      <c r="AT232" s="196">
        <f>IFERROR((VLOOKUP($A232,'20 21'!$F$10:$L$408,5,FALSE)/VLOOKUP($A232,'2020'!$F$10:$N$469,8,FALSE))*1000,#N/A)</f>
        <v>0.36808144906304868</v>
      </c>
      <c r="AU232" s="196">
        <f>IFERROR((VLOOKUP($A232,'21 22'!$F$10:$L$408,5,FALSE)/VLOOKUP($A232,'2021'!$F$10:$N$469,8,FALSE))*1000,#N/A)</f>
        <v>1.8269511838643671</v>
      </c>
      <c r="AV232" s="196">
        <f>IFERROR((VLOOKUP($A232,'22 23'!$F$10:$L$408,5,FALSE)/VLOOKUP($A232,'2022'!$F$10:$N$469,8,FALSE))*1000,#N/A)</f>
        <v>0.36029544226265536</v>
      </c>
      <c r="AW232" s="196" t="e">
        <f>IFERROR((VLOOKUP($A232,'23 24'!$F$7:$M$408,5,FALSE)/VLOOKUP($A232,'2023'!$C$7:$N$469,9,FALSE))*1000,#N/A)</f>
        <v>#N/A</v>
      </c>
      <c r="AY232" s="196">
        <f>IFERROR((VLOOKUP($A232,'0910'!$F$10:$L$433,6,FALSE)/VLOOKUP($A232,'2010'!$C$5:$K$611,9,FALSE))*1000,#N/A)</f>
        <v>0</v>
      </c>
      <c r="AZ232" s="196">
        <f>IFERROR((VLOOKUP($A232,'1011'!$F$10:$L$433,6,FALSE)/VLOOKUP($A232,'2011'!$C$5:$K$611,9,FALSE))*1000,#N/A)</f>
        <v>0</v>
      </c>
      <c r="BA232" s="196">
        <f>IFERROR((VLOOKUP($A232,'1112'!$F$10:$L$408,6,FALSE)/VLOOKUP($A232,'2012'!$F$10:$M$460,8,FALSE))*1000,#N/A)</f>
        <v>0</v>
      </c>
      <c r="BB232" s="196">
        <f>IFERROR((VLOOKUP($A232,'1213'!$F$10:$L$408,6,FALSE)/VLOOKUP($A232,'2013'!$F$10:$M$460,8,FALSE))*1000,#N/A)</f>
        <v>0</v>
      </c>
      <c r="BC232" s="196">
        <f>IFERROR((VLOOKUP($A232,'1314'!$F$10:$L$408,6,FALSE)/VLOOKUP($A232,'2014'!$F$10:$M$460,8,FALSE))*1000,#N/A)</f>
        <v>0</v>
      </c>
      <c r="BD232" s="196">
        <f>IFERROR((VLOOKUP($A232,'1415'!$F$10:$L$408,6,FALSE)/VLOOKUP($A232,'2015'!$F$10:$M$460,8,FALSE))*1000,#N/A)</f>
        <v>0</v>
      </c>
      <c r="BE232" s="196">
        <f>IFERROR((VLOOKUP($A232,'1516'!$F$10:$L$408,6,FALSE)/VLOOKUP($A232,'2016'!$F$10:$M$460,8,FALSE))*1000,#N/A)</f>
        <v>0</v>
      </c>
      <c r="BF232" s="196">
        <f>IFERROR((VLOOKUP($A232,'1617'!$F$10:$L$408,6,FALSE)/VLOOKUP($A232,'2017'!$F$10:$M$460,8,FALSE))*1000,#N/A)</f>
        <v>0</v>
      </c>
      <c r="BG232" s="196">
        <f>IFERROR((VLOOKUP($A232,'1718'!$F$10:$L$408,6,FALSE)/VLOOKUP($A232,'2018'!$F$10:$N$460,9,FALSE))*1000,#N/A)</f>
        <v>0</v>
      </c>
      <c r="BH232" s="196">
        <f>IFERROR((VLOOKUP($A232,'1819'!$F$10:$L$408,6,FALSE)/VLOOKUP($A232,'2018'!$F$10:$N$460,9,FALSE))*1000,#N/A)</f>
        <v>0</v>
      </c>
      <c r="BI232" s="196">
        <f>IFERROR((VLOOKUP($A232,'1920'!$F$10:$L$408,6,FALSE)/VLOOKUP($A232,'2019'!$F$10:$N$464,8,FALSE))*1000,#N/A)</f>
        <v>0</v>
      </c>
      <c r="BJ232" s="196">
        <f>IFERROR((VLOOKUP($A232,'20 21'!$F$10:$L$408,6,FALSE)/VLOOKUP($A232,'2020'!$F$10:$N$469,8,FALSE))*1000,#N/A)</f>
        <v>0</v>
      </c>
      <c r="BK232" s="196">
        <f>IFERROR((VLOOKUP($A232,'21 22'!$F$10:$L$408,6,FALSE)/VLOOKUP($A232,'2021'!$F$10:$N$469,8,FALSE))*1000,#N/A)</f>
        <v>0</v>
      </c>
      <c r="BL232" s="196">
        <f>IFERROR((VLOOKUP($A232,'22 23'!$F$10:$L$408,6,FALSE)/VLOOKUP($A232,'2022'!$F$10:$N$469,8,FALSE))*1000,#N/A)</f>
        <v>0</v>
      </c>
      <c r="BM232" s="196" t="e">
        <f>IFERROR((VLOOKUP($A232,'23 24'!$F$7:$M$408,6,FALSE)/VLOOKUP($A232,'2023'!$C$7:$N$469,9,FALSE))*1000,#N/A)</f>
        <v>#N/A</v>
      </c>
      <c r="BO232" s="196">
        <f>IFERROR((VLOOKUP($A232,'0910'!$F$10:$L$433,7,FALSE)/VLOOKUP($A232,'2010'!$C$5:$K$611,9,FALSE))*1000,#N/A)</f>
        <v>3.2653061224489797</v>
      </c>
      <c r="BP232" s="196">
        <f>IFERROR((VLOOKUP($A232,'1011'!$F$10:$L$433,7,FALSE)/VLOOKUP($A232,'2011'!$C$5:$K$611,9,FALSE))*1000,#N/A)</f>
        <v>5.6588520614389646</v>
      </c>
      <c r="BQ232" s="196">
        <f>IFERROR((VLOOKUP($A232,'1112'!$F$10:$L$408,7,FALSE)/VLOOKUP($A232,'2012'!$F$10:$M$460,8,FALSE))*1000,#N/A)</f>
        <v>7.6060848678943156</v>
      </c>
      <c r="BR232" s="196">
        <f>IFERROR((VLOOKUP($A232,'1213'!$F$10:$L$408,7,FALSE)/VLOOKUP($A232,'2013'!$F$10:$M$460,8,FALSE))*1000,#N/A)</f>
        <v>5.9571088165210488</v>
      </c>
      <c r="BS232" s="196">
        <f>IFERROR((VLOOKUP($A232,'1314'!$F$10:$L$408,7,FALSE)/VLOOKUP($A232,'2014'!$F$10:$M$460,8,FALSE))*1000,#N/A)</f>
        <v>7.8709169618260528</v>
      </c>
      <c r="BT232" s="196">
        <f>IFERROR((VLOOKUP($A232,'1415'!$F$10:$L$408,7,FALSE)/VLOOKUP($A232,'2015'!$F$10:$M$460,8,FALSE))*1000,#N/A)</f>
        <v>7.0120763537202961</v>
      </c>
      <c r="BU232" s="196">
        <f>IFERROR((VLOOKUP($A232,'1516'!$F$10:$L$408,7,FALSE)/VLOOKUP($A232,'2016'!$F$10:$M$460,8,FALSE))*1000,#N/A)</f>
        <v>6.1728395061728394</v>
      </c>
      <c r="BV232" s="196">
        <f>IFERROR((VLOOKUP($A232,'1617'!$F$10:$L$408,7,FALSE)/VLOOKUP($A232,'2017'!$F$10:$M$460,8,FALSE))*1000,#N/A)</f>
        <v>4.5731707317073171</v>
      </c>
      <c r="BW232" s="196">
        <f>IFERROR((VLOOKUP($A232,'1718'!$F$10:$L$408,7,FALSE)/VLOOKUP($A232,'2018'!$F$10:$N$460,9,FALSE))*1000,#N/A)</f>
        <v>7.1644042232277521</v>
      </c>
      <c r="BX232" s="196">
        <f>IFERROR((VLOOKUP($A232,'1819'!$F$10:$L$408,7,FALSE)/VLOOKUP($A232,'2018'!$F$10:$N$460,9,FALSE))*1000,#N/A)</f>
        <v>9.42684766214178</v>
      </c>
      <c r="BY232" s="196">
        <f>IFERROR((VLOOKUP($A232,'1920'!$F$10:$L$408,7,FALSE)/VLOOKUP($A232,'2019'!$F$10:$N$464,8,FALSE))*1000,#N/A)</f>
        <v>9.7062007690297527</v>
      </c>
      <c r="BZ232" s="196">
        <f>IFERROR((VLOOKUP($A232,'20 21'!$F$10:$L$408,7,FALSE)/VLOOKUP($A232,'2020'!$F$10:$N$469,8,FALSE))*1000,#N/A)</f>
        <v>9.5701176756392652</v>
      </c>
      <c r="CA232" s="196">
        <f>IFERROR((VLOOKUP($A232,'21 22'!$F$10:$L$408,7,FALSE)/VLOOKUP($A232,'2021'!$F$10:$N$469,8,FALSE))*1000,#N/A)</f>
        <v>10.961707103186203</v>
      </c>
      <c r="CB232" s="196">
        <f>IFERROR((VLOOKUP($A232,'22 23'!$F$10:$L$408,7,FALSE)/VLOOKUP($A232,'2022'!$F$10:$N$469,8,FALSE))*1000,#N/A)</f>
        <v>3.2426589803638985</v>
      </c>
      <c r="CC232" s="196" t="e">
        <f>IFERROR((VLOOKUP($A232,'23 24'!$F$7:$M$408,7,FALSE)/VLOOKUP($A232,'2023'!$C$7:$N$469,9,FALSE))*1000,#N/A)</f>
        <v>#N/A</v>
      </c>
      <c r="CE232" s="198">
        <f>IFERROR((VLOOKUP($A232,'0910'!$F$10:$S$433,9,FALSE)/VLOOKUP($A232,'2010'!$C$5:$K$611,9,FALSE))*1000,#N/A)</f>
        <v>3.6734693877551017</v>
      </c>
      <c r="CF232" s="198">
        <f>IFERROR((VLOOKUP($A232,'1011'!$F$10:$S$433,10,FALSE)/VLOOKUP($A232,'2011'!$C$5:$K$611,9,FALSE))*1000,#N/A)</f>
        <v>4.0420371867421183</v>
      </c>
      <c r="CG232" s="198">
        <f>IFERROR((VLOOKUP($A232,'1112'!$F$10:$S$408,9,FALSE)/VLOOKUP($A232,'2012'!$F$10:$M$460,8,FALSE))*1000,#N/A)</f>
        <v>6.0048038430744599</v>
      </c>
      <c r="CH232" s="198">
        <f>IFERROR((VLOOKUP($A232,'1213'!$F$10:$S$408,9,FALSE)/VLOOKUP($A232,'2013'!$F$10:$M$460,8,FALSE))*1000,#N/A)</f>
        <v>5.9571088165210488</v>
      </c>
      <c r="CI232" s="198">
        <f>IFERROR((VLOOKUP($A232,'1314'!$F$10:$S$408,9,FALSE)/VLOOKUP($A232,'2014'!$F$10:$M$460,8,FALSE))*1000,#N/A)</f>
        <v>6.6902794175521452</v>
      </c>
      <c r="CJ232" s="198">
        <f>IFERROR((VLOOKUP($A232,'1415'!$F$10:$S$408,9,FALSE)/VLOOKUP($A232,'2015'!$F$10:$M$460,8,FALSE))*1000,#N/A)</f>
        <v>6.6225165562913908</v>
      </c>
      <c r="CK232" s="198">
        <f>IFERROR((VLOOKUP($A232,'1516'!$F$10:$S$408,9,FALSE)/VLOOKUP($A232,'2016'!$F$10:$M$460,8,FALSE))*1000,#N/A)</f>
        <v>5.7870370370370363</v>
      </c>
      <c r="CL232" s="198">
        <f>IFERROR((VLOOKUP($A232,'1617'!$F$10:$S$408,9,FALSE)/VLOOKUP($A232,'2017'!$F$10:$M$460,8,FALSE))*1000,#N/A)</f>
        <v>5.3353658536585371</v>
      </c>
      <c r="CM232" s="198">
        <f>IFERROR((VLOOKUP($A232,'1718'!$F$10:$S$408,9,FALSE)/VLOOKUP($A232,'2018'!$F$10:$N$460,9,FALSE))*1000,#N/A)</f>
        <v>5.2790346907993966</v>
      </c>
      <c r="CN232" s="198">
        <f>IFERROR((VLOOKUP($A232,'1819'!$F$10:$S$408,9,FALSE)/VLOOKUP($A232,'2018'!$F$10:$N$460,9,FALSE))*1000,#N/A)</f>
        <v>6.0331825037707389</v>
      </c>
      <c r="CO232" s="198">
        <f>IFERROR((VLOOKUP($A232,'1920'!$F$10:$S$408,9,FALSE)/VLOOKUP($A232,'2019'!$F$10:$N$464,8,FALSE))*1000,#N/A)</f>
        <v>8.2129391122559454</v>
      </c>
      <c r="CP232" s="198">
        <f>IFERROR((VLOOKUP($A232,'20 21'!$F$10:$S$408,9,FALSE)/VLOOKUP($A232,'2020'!$F$10:$N$469,8,FALSE))*1000,#N/A)</f>
        <v>8.8339547775131688</v>
      </c>
      <c r="CQ232" s="198">
        <f>IFERROR((VLOOKUP($A232,'21 22'!$F$10:$S$408,9,FALSE)/VLOOKUP($A232,'2021'!$F$10:$N$469,8,FALSE))*1000,#N/A)</f>
        <v>8.4039754457760889</v>
      </c>
      <c r="CR232" s="198">
        <f>IFERROR((VLOOKUP($A232,'22 23'!$F$10:$S$408,9,FALSE)/VLOOKUP($A232,'2022'!$F$10:$N$469,8,FALSE))*1000,#N/A)</f>
        <v>6.8456134029904518</v>
      </c>
      <c r="CS232" s="196" t="e">
        <f>IFERROR((VLOOKUP($A232,'23 24'!$F$7:$S$408,9,FALSE)/VLOOKUP($A232,'2023'!$C$7:$N$469,9,FALSE))*1000,#N/A)</f>
        <v>#N/A</v>
      </c>
      <c r="CU232" s="198">
        <f>IFERROR((VLOOKUP($A232,'0910'!$F$10:$S$433,10,FALSE)/VLOOKUP($A232,'2010'!$C$5:$K$611,9,FALSE))*1000,#N/A)</f>
        <v>2.8571428571428572</v>
      </c>
      <c r="CV232" s="198">
        <f>IFERROR((VLOOKUP($A232,'1011'!$F$10:$S$433,11,FALSE)/VLOOKUP($A232,'2011'!$C$5:$K$611,9,FALSE))*1000,#N/A)</f>
        <v>0.80840743734842357</v>
      </c>
      <c r="CW232" s="198">
        <f>IFERROR((VLOOKUP($A232,'1112'!$F$10:$S$408,10,FALSE)/VLOOKUP($A232,'2012'!$F$10:$M$460,8,FALSE))*1000,#N/A)</f>
        <v>1.2009607686148918</v>
      </c>
      <c r="CX232" s="198">
        <f>IFERROR((VLOOKUP($A232,'1213'!$F$10:$S$408,10,FALSE)/VLOOKUP($A232,'2013'!$F$10:$M$460,8,FALSE))*1000,#N/A)</f>
        <v>0</v>
      </c>
      <c r="CY232" s="198">
        <f>IFERROR((VLOOKUP($A232,'1314'!$F$10:$S$408,10,FALSE)/VLOOKUP($A232,'2014'!$F$10:$M$460,8,FALSE))*1000,#N/A)</f>
        <v>0.39354584809130261</v>
      </c>
      <c r="CZ232" s="198">
        <f>IFERROR((VLOOKUP($A232,'1415'!$F$10:$S$408,10,FALSE)/VLOOKUP($A232,'2015'!$F$10:$M$460,8,FALSE))*1000,#N/A)</f>
        <v>1.168679392286716</v>
      </c>
      <c r="DA232" s="198">
        <f>IFERROR((VLOOKUP($A232,'1516'!$F$10:$S$408,10,FALSE)/VLOOKUP($A232,'2016'!$F$10:$M$460,8,FALSE))*1000,#N/A)</f>
        <v>1.1574074074074074</v>
      </c>
      <c r="DB232" s="198">
        <f>IFERROR((VLOOKUP($A232,'1617'!$F$10:$S$408,10,FALSE)/VLOOKUP($A232,'2017'!$F$10:$M$460,8,FALSE))*1000,#N/A)</f>
        <v>0.76219512195121952</v>
      </c>
      <c r="DC232" s="198">
        <f>IFERROR((VLOOKUP($A232,'1718'!$F$10:$S$408,10,FALSE)/VLOOKUP($A232,'2018'!$F$10:$N$460,9,FALSE))*1000,#N/A)</f>
        <v>0.75414781297134237</v>
      </c>
      <c r="DD232" s="198">
        <f>IFERROR((VLOOKUP($A232,'1819'!$F$10:$S$408,10,FALSE)/VLOOKUP($A232,'2018'!$F$10:$N$460,9,FALSE))*1000,#N/A)</f>
        <v>1.1312217194570138</v>
      </c>
      <c r="DE232" s="198">
        <f>IFERROR((VLOOKUP($A232,'1920'!$F$10:$S$408,10,FALSE)/VLOOKUP($A232,'2019'!$F$10:$N$464,8,FALSE))*1000,#N/A)</f>
        <v>1.8665770709672602</v>
      </c>
      <c r="DF232" s="198">
        <f>IFERROR((VLOOKUP($A232,'20 21'!$F$10:$S$408,10,FALSE)/VLOOKUP($A232,'2020'!$F$10:$N$469,8,FALSE))*1000,#N/A)</f>
        <v>1.1042443471891461</v>
      </c>
      <c r="DG232" s="198">
        <f>IFERROR((VLOOKUP($A232,'21 22'!$F$10:$S$408,10,FALSE)/VLOOKUP($A232,'2021'!$F$10:$N$469,8,FALSE))*1000,#N/A)</f>
        <v>1.0961707103186205</v>
      </c>
      <c r="DH232" s="198">
        <f>IFERROR((VLOOKUP($A232,'22 23'!$F$10:$S$408,10,FALSE)/VLOOKUP($A232,'2022'!$F$10:$N$469,8,FALSE))*1000,#N/A)</f>
        <v>1.4411817690506215</v>
      </c>
      <c r="DI232" s="196" t="e">
        <f>IFERROR((VLOOKUP($A232,'23 24'!$F$7:$S$408,10,FALSE)/VLOOKUP($A232,'2023'!$C$7:$N$469,9,FALSE))*1000,#N/A)</f>
        <v>#N/A</v>
      </c>
      <c r="DK232" s="198">
        <f>IFERROR((VLOOKUP($A232,'0910'!$F$10:$S$433,11,FALSE)/VLOOKUP($A232,'2010'!$C$5:$K$611,9,FALSE))*1000,#N/A)</f>
        <v>0</v>
      </c>
      <c r="DL232" s="198">
        <f>IFERROR((VLOOKUP($A232,'1011'!$F$10:$S$433,12,FALSE)/VLOOKUP($A232,'2011'!$C$5:$K$611,9,FALSE))*1000,#N/A)</f>
        <v>0</v>
      </c>
      <c r="DM232" s="198">
        <f>IFERROR((VLOOKUP($A232,'1112'!$F$10:$S$408,11,FALSE)/VLOOKUP($A232,'2012'!$F$10:$M$460,8,FALSE))*1000,#N/A)</f>
        <v>0</v>
      </c>
      <c r="DN232" s="198">
        <f>IFERROR((VLOOKUP($A232,'1213'!$F$10:$S$408,11,FALSE)/VLOOKUP($A232,'2013'!$F$10:$M$460,8,FALSE))*1000,#N/A)</f>
        <v>0</v>
      </c>
      <c r="DO232" s="198">
        <f>IFERROR((VLOOKUP($A232,'1314'!$F$10:$S$408,11,FALSE)/VLOOKUP($A232,'2014'!$F$10:$M$460,8,FALSE))*1000,#N/A)</f>
        <v>0</v>
      </c>
      <c r="DP232" s="198">
        <f>IFERROR((VLOOKUP($A232,'1415'!$F$10:$S$408,11,FALSE)/VLOOKUP($A232,'2015'!$F$10:$M$460,8,FALSE))*1000,#N/A)</f>
        <v>0</v>
      </c>
      <c r="DQ232" s="198">
        <f>IFERROR((VLOOKUP($A232,'1516'!$F$10:$S$408,11,FALSE)/VLOOKUP($A232,'2016'!$F$10:$M$460,8,FALSE))*1000,#N/A)</f>
        <v>0</v>
      </c>
      <c r="DR232" s="198">
        <f>IFERROR((VLOOKUP($A232,'1617'!$F$10:$S$408,11,FALSE)/VLOOKUP($A232,'2017'!$F$10:$M$460,8,FALSE))*1000,#N/A)</f>
        <v>0</v>
      </c>
      <c r="DS232" s="198">
        <f>IFERROR((VLOOKUP($A232,'1718'!$F$10:$S$408,11,FALSE)/VLOOKUP($A232,'2018'!$F$10:$N$460,9,FALSE))*1000,#N/A)</f>
        <v>0</v>
      </c>
      <c r="DT232" s="198">
        <f>IFERROR((VLOOKUP($A232,'1819'!$F$10:$S$408,11,FALSE)/VLOOKUP($A232,'2018'!$F$10:$N$460,9,FALSE))*1000,#N/A)</f>
        <v>0</v>
      </c>
      <c r="DU232" s="198">
        <f>IFERROR((VLOOKUP($A232,'1920'!$F$10:$S$408,11,FALSE)/VLOOKUP($A232,'2019'!$F$10:$N$464,8,FALSE))*1000,#N/A)</f>
        <v>0</v>
      </c>
      <c r="DV232" s="198">
        <f>IFERROR((VLOOKUP($A232,'20 21'!$F$10:$S$408,11,FALSE)/VLOOKUP($A232,'2020'!$F$10:$N$469,8,FALSE))*1000,#N/A)</f>
        <v>0</v>
      </c>
      <c r="DW232" s="198">
        <f>IFERROR((VLOOKUP($A232,'21 22'!$F$10:$S$408,11,FALSE)/VLOOKUP($A232,'2021'!$F$10:$N$469,8,FALSE))*1000,#N/A)</f>
        <v>0</v>
      </c>
      <c r="DX232" s="198">
        <f>IFERROR((VLOOKUP($A232,'22 23'!$F$10:$S$408,11,FALSE)/VLOOKUP($A232,'2022'!$F$10:$N$469,8,FALSE))*1000,#N/A)</f>
        <v>0</v>
      </c>
      <c r="DY232" s="196" t="e">
        <f>IFERROR((VLOOKUP($A232,'23 24'!$F$7:$S$408,11,FALSE)/VLOOKUP($A232,'2023'!$C$7:$N$469,9,FALSE))*1000,#N/A)</f>
        <v>#N/A</v>
      </c>
      <c r="EA232" s="198">
        <f>IFERROR((VLOOKUP($A232,'0910'!$F$10:$S$433,12,FALSE)/VLOOKUP($A232,'2010'!$C$5:$K$611,9,FALSE))*1000,#N/A)</f>
        <v>6.5306122448979593</v>
      </c>
      <c r="EB232" s="198">
        <f>IFERROR((VLOOKUP($A232,'1011'!$F$10:$S$433,13,FALSE)/VLOOKUP($A232,'2011'!$C$5:$K$611,9,FALSE))*1000,#N/A)</f>
        <v>4.8504446240905423</v>
      </c>
      <c r="EC232" s="198">
        <f>IFERROR((VLOOKUP($A232,'1112'!$F$10:$S$408,12,FALSE)/VLOOKUP($A232,'2012'!$F$10:$M$460,8,FALSE))*1000,#N/A)</f>
        <v>7.2057646116893519</v>
      </c>
      <c r="ED232" s="198">
        <f>IFERROR((VLOOKUP($A232,'1213'!$F$10:$S$408,12,FALSE)/VLOOKUP($A232,'2013'!$F$10:$M$460,8,FALSE))*1000,#N/A)</f>
        <v>5.9571088165210488</v>
      </c>
      <c r="EE232" s="198">
        <f>IFERROR((VLOOKUP($A232,'1314'!$F$10:$S$408,12,FALSE)/VLOOKUP($A232,'2014'!$F$10:$M$460,8,FALSE))*1000,#N/A)</f>
        <v>7.0838252656434477</v>
      </c>
      <c r="EF232" s="198">
        <f>IFERROR((VLOOKUP($A232,'1415'!$F$10:$S$408,12,FALSE)/VLOOKUP($A232,'2015'!$F$10:$M$460,8,FALSE))*1000,#N/A)</f>
        <v>7.4016361511492015</v>
      </c>
      <c r="EG232" s="198">
        <f>IFERROR((VLOOKUP($A232,'1516'!$F$10:$S$408,12,FALSE)/VLOOKUP($A232,'2016'!$F$10:$M$460,8,FALSE))*1000,#N/A)</f>
        <v>6.9444444444444438</v>
      </c>
      <c r="EH232" s="198">
        <f>IFERROR((VLOOKUP($A232,'1617'!$F$10:$S$408,12,FALSE)/VLOOKUP($A232,'2017'!$F$10:$M$460,8,FALSE))*1000,#N/A)</f>
        <v>6.0975609756097562</v>
      </c>
      <c r="EI232" s="198">
        <f>IFERROR((VLOOKUP($A232,'1718'!$F$10:$S$408,12,FALSE)/VLOOKUP($A232,'2018'!$F$10:$N$460,9,FALSE))*1000,#N/A)</f>
        <v>5.6561085972850673</v>
      </c>
      <c r="EJ232" s="198">
        <f>IFERROR((VLOOKUP($A232,'1819'!$F$10:$S$408,12,FALSE)/VLOOKUP($A232,'2018'!$F$10:$N$460,9,FALSE))*1000,#N/A)</f>
        <v>7.1644042232277521</v>
      </c>
      <c r="EK232" s="198">
        <f>IFERROR((VLOOKUP($A232,'1920'!$F$10:$S$408,12,FALSE)/VLOOKUP($A232,'2019'!$F$10:$N$464,8,FALSE))*1000,#N/A)</f>
        <v>10.452831597416656</v>
      </c>
      <c r="EL232" s="198">
        <f>IFERROR((VLOOKUP($A232,'20 21'!$F$10:$S$408,12,FALSE)/VLOOKUP($A232,'2020'!$F$10:$N$469,8,FALSE))*1000,#N/A)</f>
        <v>9.9381991247023151</v>
      </c>
      <c r="EM232" s="198">
        <f>IFERROR((VLOOKUP($A232,'21 22'!$F$10:$S$408,12,FALSE)/VLOOKUP($A232,'2021'!$F$10:$N$469,8,FALSE))*1000,#N/A)</f>
        <v>9.5001461560947096</v>
      </c>
      <c r="EN232" s="198">
        <f>IFERROR((VLOOKUP($A232,'22 23'!$F$10:$S$408,12,FALSE)/VLOOKUP($A232,'2022'!$F$10:$N$469,8,FALSE))*1000,#N/A)</f>
        <v>8.2867951720410744</v>
      </c>
      <c r="EO232" s="196" t="e">
        <f>IFERROR((VLOOKUP($A232,'23 24'!$F$7:$S$408,12,FALSE)/VLOOKUP($A232,'2023'!$C$7:$N$469,9,FALSE))*1000,#N/A)</f>
        <v>#N/A</v>
      </c>
    </row>
    <row r="233" spans="1:145" x14ac:dyDescent="0.3">
      <c r="A233" t="s">
        <v>342</v>
      </c>
      <c r="B233" t="s">
        <v>1743</v>
      </c>
      <c r="C233" t="str">
        <f>IF(VLOOKUP($A233,'0910'!$F$10:$L$433,1,FALSE)=VLOOKUP($A233,'2010'!$C$5:$K$611,1,FALSE),VLOOKUP($A233,'0910'!$F$10:$L$433,1,FALSE),FALSE)</f>
        <v>Salford</v>
      </c>
      <c r="D233" t="str">
        <f>IF(VLOOKUP($A233,'1011'!$F$10:$L$433,1,FALSE)=VLOOKUP($A233,'2011'!$C$5:$K$611,1,FALSE),VLOOKUP($A233,'1011'!$F$10:$L$433,1,FALSE),FALSE)</f>
        <v>Salford</v>
      </c>
      <c r="E233" t="str">
        <f>IF(VLOOKUP(A233,'1112'!$F$10:$L$408,1,FALSE)=VLOOKUP(A233,'2012'!$F$10:$M$460,1,FALSE),VLOOKUP(A233,'1112'!$F$10:$L$408,1,FALSE),FALSE)</f>
        <v>Salford</v>
      </c>
      <c r="F233" t="str">
        <f>IF(VLOOKUP($A233,'1213'!$F$10:$L$408,1,FALSE)=VLOOKUP($A233,'2013'!$F$10:$M$460,1,FALSE),VLOOKUP($A233,'1213'!$F$10:$L$408,1,FALSE),FALSE)</f>
        <v>Salford</v>
      </c>
      <c r="G233" t="str">
        <f>IF(VLOOKUP($A233,'1314'!$F$10:$L$408,1,FALSE)=VLOOKUP($A233,'2014'!$F$10:$M$460,1,FALSE),VLOOKUP($A233,'1314'!$F$10:$L$408,1,FALSE),FALSE)</f>
        <v>Salford</v>
      </c>
      <c r="H233" t="str">
        <f>IF(VLOOKUP($A233,'1415'!$F$10:$L$408,1,FALSE)=VLOOKUP($A233,'2015'!$F$10:$M$460,1,FALSE),VLOOKUP($A233,'1415'!$F$10:$L$408,1,FALSE),FALSE)</f>
        <v>Salford</v>
      </c>
      <c r="I233" t="str">
        <f>IF(VLOOKUP($A233,'1516'!$F$10:$L$408,1,FALSE)=VLOOKUP($A233,'2015'!$F$10:$M$460,1,FALSE),VLOOKUP($A233,'1516'!$F$10:$L$408,1,FALSE),FALSE)</f>
        <v>Salford</v>
      </c>
      <c r="J233" t="str">
        <f>IF(VLOOKUP($A233,'1617'!$F$10:$L$408,1,FALSE)=VLOOKUP($A233,'2016'!$F$10:$M$460,1,FALSE),VLOOKUP($A233,'1617'!$F$10:$L$408,1,FALSE),FALSE)</f>
        <v>Salford</v>
      </c>
      <c r="K233" t="str">
        <f>IF(VLOOKUP($A233,'1718'!$F$10:$M$408,1,FALSE)=VLOOKUP($A233,'2017'!$F$10:$M$460,1,FALSE),VLOOKUP($A233,'1718'!$F$10:$M$408,1,FALSE),FALSE)</f>
        <v>Salford</v>
      </c>
      <c r="L233" t="str">
        <f>IF(VLOOKUP($A233,'1819'!$F$10:$M$408,1,FALSE)=VLOOKUP($A233,'2018'!$F$10:$M$460,1,FALSE),VLOOKUP($A233,'1819'!$F$10:$M$408,1,FALSE),FALSE)</f>
        <v>Salford</v>
      </c>
      <c r="M233" t="str">
        <f>IF(VLOOKUP($A233,'1920'!$F$10:$M$408,1,FALSE)=VLOOKUP($A233,'2019'!$F$10:$M$464,1,FALSE),VLOOKUP($A233,'1920'!$F$10:$M$408,1,FALSE),FALSE)</f>
        <v>Salford</v>
      </c>
      <c r="N233" t="str">
        <f>IF(VLOOKUP($A233,'20 21'!$F$10:$N$408,1,FALSE)=VLOOKUP($A233,'2020'!$F$10:$O$468,1,FALSE),VLOOKUP($A233,'20 21'!$F$10:$N$408,1,FALSE),FALSE)</f>
        <v>Salford</v>
      </c>
      <c r="O233" t="str">
        <f>IF(VLOOKUP($A233,'21 22'!$F$10:$N$408,1,FALSE)=VLOOKUP($A233,'2021'!$F$10:$O$471,1,FALSE),VLOOKUP($A233,'21 22'!$F$10:$N$408,1,FALSE),FALSE)</f>
        <v>Salford</v>
      </c>
      <c r="P233" t="str">
        <f>IF(VLOOKUP($A233,'22 23'!$F$10:$N$408,1,FALSE)=VLOOKUP($A233,'2022'!$F$10:$O$468,1,FALSE),VLOOKUP($A233,'22 23'!$F$10:$N$408,1,FALSE),FALSE)</f>
        <v>Salford</v>
      </c>
      <c r="Q233" t="str">
        <f>IF(VLOOKUP($A233,'23 24'!$F$7:$N$408,1,FALSE)=VLOOKUP($A233,'2023'!$C$7:$O$468,1,FALSE),VLOOKUP($A233,'23 24'!$F$7:$N$408,1,FALSE),FALSE)</f>
        <v>Salford</v>
      </c>
      <c r="S233" s="196">
        <f>IFERROR((VLOOKUP($A233,'0910'!$F$10:$L$433,4,FALSE)/VLOOKUP($A233,'2010'!$C$5:$K$611,9,FALSE))*1000,#N/A)</f>
        <v>2.6844395075442007</v>
      </c>
      <c r="T233" s="196">
        <f>IFERROR((VLOOKUP($A233,'1011'!$F$10:$L$433,4,FALSE)/VLOOKUP($A233,'2011'!$C$5:$K$611,9,FALSE))*1000,#N/A)</f>
        <v>2.3938863824693861</v>
      </c>
      <c r="U233" s="196">
        <f>IFERROR((VLOOKUP($A233,'1112'!$F$10:$L$408,4,FALSE)/VLOOKUP($A233,'2012'!$F$10:$M$460,8,FALSE))*1000,#N/A)</f>
        <v>2.758367046708349</v>
      </c>
      <c r="V233" s="196">
        <f>IFERROR((VLOOKUP($A233,'1213'!$F$10:$L$408,4,FALSE)/VLOOKUP($A233,'2013'!$F$10:$M$460,8,FALSE))*1000,#N/A)</f>
        <v>7.1363220494053063</v>
      </c>
      <c r="W233" s="196">
        <f>IFERROR((VLOOKUP($A233,'1314'!$F$10:$L$408,4,FALSE)/VLOOKUP($A233,'2014'!$F$10:$M$460,8,FALSE))*1000,#N/A)</f>
        <v>4.5392646391284615</v>
      </c>
      <c r="X233" s="196">
        <f>IFERROR((VLOOKUP($A233,'1415'!$F$10:$L$408,4,FALSE)/VLOOKUP($A233,'2015'!$F$10:$M$460,8,FALSE))*1000,#N/A)</f>
        <v>6.1195104391648663</v>
      </c>
      <c r="Y233" s="196">
        <f>IFERROR((VLOOKUP($A233,'1516'!$F$10:$L$408,4,FALSE)/VLOOKUP($A233,'2016'!$F$10:$M$460,8,FALSE))*1000,#N/A)</f>
        <v>6.6833006594189985</v>
      </c>
      <c r="Z233" s="196">
        <f>IFERROR((VLOOKUP($A233,'1617'!$F$10:$L$408,4,FALSE)/VLOOKUP($A233,'2017'!$F$10:$M$460,8,FALSE))*1000,#N/A)</f>
        <v>14.385353095030515</v>
      </c>
      <c r="AA233" s="196">
        <f>IFERROR((VLOOKUP($A233,'1718'!$F$10:$L$408,4,FALSE)/VLOOKUP($A233,'2018'!$F$10:$N$460,9,FALSE))*1000,#N/A)</f>
        <v>12.824926837665691</v>
      </c>
      <c r="AB233" s="196">
        <f>IFERROR((VLOOKUP($A233,'1819'!$F$10:$L$408,4,FALSE)/VLOOKUP($A233,'2018'!$F$10:$N$460,9,FALSE))*1000,#N/A)</f>
        <v>3.1847133757961785</v>
      </c>
      <c r="AC233" s="196">
        <f>IFERROR((VLOOKUP($A233,'1920'!$F$10:$L$408,4,FALSE)/VLOOKUP($A233,'2019'!$F$10:$N$464,8,FALSE))*1000,#N/A)</f>
        <v>6.1144661568486205</v>
      </c>
      <c r="AD233" s="196">
        <f>IFERROR((VLOOKUP($A233,'20 21'!$F$10:$M$408,4,FALSE)/VLOOKUP($A233,'2020'!$F$10:$N$469,8,FALSE))*1000,#N/A)</f>
        <v>4.1717552537531475</v>
      </c>
      <c r="AE233" s="196">
        <f>IFERROR((VLOOKUP($A233,'21 22'!$F$10:$M$408,4,FALSE)/VLOOKUP($A233,'2021'!$F$10:$N$469,8,FALSE))*1000,#N/A)</f>
        <v>6.1519286695855033</v>
      </c>
      <c r="AF233" s="196">
        <f>IFERROR((VLOOKUP($A233,'22 23'!$F$10:$M$408,4,FALSE)/VLOOKUP($A233,'2022'!$F$10:$N$469,8,FALSE))*1000,#N/A)</f>
        <v>0.85949586660624144</v>
      </c>
      <c r="AG233" s="196">
        <f>IFERROR((VLOOKUP($A233,'23 24'!$F$7:$M$408,4,FALSE)/VLOOKUP($A233,'2023'!$C$7:$N$469,9,FALSE))*1000,#N/A)</f>
        <v>3.4563273833297488</v>
      </c>
      <c r="AI233" s="196">
        <f>IFERROR((VLOOKUP($A233,'0910'!$F$10:$L$433,5,FALSE)/VLOOKUP($A233,'2010'!$C$5:$K$611,9,FALSE))*1000,#N/A)</f>
        <v>0</v>
      </c>
      <c r="AJ233" s="196">
        <f>IFERROR((VLOOKUP($A233,'1011'!$F$10:$L$433,5,FALSE)/VLOOKUP($A233,'2011'!$C$5:$K$611,9,FALSE))*1000,#N/A)</f>
        <v>1.1969431912346931</v>
      </c>
      <c r="AK233" s="196">
        <f>IFERROR((VLOOKUP($A233,'1112'!$F$10:$L$408,5,FALSE)/VLOOKUP($A233,'2012'!$F$10:$M$460,8,FALSE))*1000,#N/A)</f>
        <v>0.36778227289444648</v>
      </c>
      <c r="AL233" s="196">
        <f>IFERROR((VLOOKUP($A233,'1213'!$F$10:$L$408,5,FALSE)/VLOOKUP($A233,'2013'!$F$10:$M$460,8,FALSE))*1000,#N/A)</f>
        <v>0</v>
      </c>
      <c r="AM233" s="196">
        <f>IFERROR((VLOOKUP($A233,'1314'!$F$10:$L$408,5,FALSE)/VLOOKUP($A233,'2014'!$F$10:$M$460,8,FALSE))*1000,#N/A)</f>
        <v>0.63549704947798458</v>
      </c>
      <c r="AN233" s="196">
        <f>IFERROR((VLOOKUP($A233,'1415'!$F$10:$L$408,5,FALSE)/VLOOKUP($A233,'2015'!$F$10:$M$460,8,FALSE))*1000,#N/A)</f>
        <v>0.35997120230381568</v>
      </c>
      <c r="AO233" s="196">
        <f>IFERROR((VLOOKUP($A233,'1516'!$F$10:$L$408,5,FALSE)/VLOOKUP($A233,'2016'!$F$10:$M$460,8,FALSE))*1000,#N/A)</f>
        <v>0.62377472821243996</v>
      </c>
      <c r="AP233" s="196">
        <f>IFERROR((VLOOKUP($A233,'1617'!$F$10:$L$408,5,FALSE)/VLOOKUP($A233,'2017'!$F$10:$M$460,8,FALSE))*1000,#N/A)</f>
        <v>0.26155187445510025</v>
      </c>
      <c r="AQ233" s="196">
        <f>IFERROR((VLOOKUP($A233,'1718'!$F$10:$L$408,5,FALSE)/VLOOKUP($A233,'2018'!$F$10:$N$460,9,FALSE))*1000,#N/A)</f>
        <v>0.25822000344293339</v>
      </c>
      <c r="AR233" s="196">
        <f>IFERROR((VLOOKUP($A233,'1819'!$F$10:$L$408,5,FALSE)/VLOOKUP($A233,'2018'!$F$10:$N$460,9,FALSE))*1000,#N/A)</f>
        <v>0.43036667240488902</v>
      </c>
      <c r="AS233" s="196">
        <f>IFERROR((VLOOKUP($A233,'1920'!$F$10:$L$408,5,FALSE)/VLOOKUP($A233,'2019'!$F$10:$N$464,8,FALSE))*1000,#N/A)</f>
        <v>0.5863186725745253</v>
      </c>
      <c r="AT233" s="196">
        <f>IFERROR((VLOOKUP($A233,'20 21'!$F$10:$L$408,5,FALSE)/VLOOKUP($A233,'2020'!$F$10:$N$469,8,FALSE))*1000,#N/A)</f>
        <v>8.1799122622610743E-2</v>
      </c>
      <c r="AU233" s="196">
        <f>IFERROR((VLOOKUP($A233,'21 22'!$F$10:$L$408,5,FALSE)/VLOOKUP($A233,'2021'!$F$10:$N$469,8,FALSE))*1000,#N/A)</f>
        <v>0.47937106516250677</v>
      </c>
      <c r="AV233" s="196">
        <f>IFERROR((VLOOKUP($A233,'22 23'!$F$10:$L$408,5,FALSE)/VLOOKUP($A233,'2022'!$F$10:$N$469,8,FALSE))*1000,#N/A)</f>
        <v>0</v>
      </c>
      <c r="AW233" s="196">
        <f>IFERROR((VLOOKUP($A233,'23 24'!$F$7:$M$408,5,FALSE)/VLOOKUP($A233,'2023'!$C$7:$N$469,9,FALSE))*1000,#N/A)</f>
        <v>0.69126547666594984</v>
      </c>
      <c r="AY233" s="196">
        <f>IFERROR((VLOOKUP($A233,'0910'!$F$10:$L$433,6,FALSE)/VLOOKUP($A233,'2010'!$C$5:$K$611,9,FALSE))*1000,#N/A)</f>
        <v>0</v>
      </c>
      <c r="AZ233" s="196">
        <f>IFERROR((VLOOKUP($A233,'1011'!$F$10:$L$433,6,FALSE)/VLOOKUP($A233,'2011'!$C$5:$K$611,9,FALSE))*1000,#N/A)</f>
        <v>0.82865297854709508</v>
      </c>
      <c r="BA233" s="196">
        <f>IFERROR((VLOOKUP($A233,'1112'!$F$10:$L$408,6,FALSE)/VLOOKUP($A233,'2012'!$F$10:$M$460,8,FALSE))*1000,#N/A)</f>
        <v>0</v>
      </c>
      <c r="BB233" s="196">
        <f>IFERROR((VLOOKUP($A233,'1213'!$F$10:$L$408,6,FALSE)/VLOOKUP($A233,'2013'!$F$10:$M$460,8,FALSE))*1000,#N/A)</f>
        <v>0</v>
      </c>
      <c r="BC233" s="196">
        <f>IFERROR((VLOOKUP($A233,'1314'!$F$10:$L$408,6,FALSE)/VLOOKUP($A233,'2014'!$F$10:$M$460,8,FALSE))*1000,#N/A)</f>
        <v>0.45392646391284613</v>
      </c>
      <c r="BD233" s="196">
        <f>IFERROR((VLOOKUP($A233,'1415'!$F$10:$L$408,6,FALSE)/VLOOKUP($A233,'2015'!$F$10:$M$460,8,FALSE))*1000,#N/A)</f>
        <v>0</v>
      </c>
      <c r="BE233" s="196">
        <f>IFERROR((VLOOKUP($A233,'1516'!$F$10:$L$408,6,FALSE)/VLOOKUP($A233,'2016'!$F$10:$M$460,8,FALSE))*1000,#N/A)</f>
        <v>0</v>
      </c>
      <c r="BF233" s="196">
        <f>IFERROR((VLOOKUP($A233,'1617'!$F$10:$L$408,6,FALSE)/VLOOKUP($A233,'2017'!$F$10:$M$460,8,FALSE))*1000,#N/A)</f>
        <v>0</v>
      </c>
      <c r="BG233" s="196">
        <f>IFERROR((VLOOKUP($A233,'1718'!$F$10:$L$408,6,FALSE)/VLOOKUP($A233,'2018'!$F$10:$N$460,9,FALSE))*1000,#N/A)</f>
        <v>0</v>
      </c>
      <c r="BH233" s="196">
        <f>IFERROR((VLOOKUP($A233,'1819'!$F$10:$L$408,6,FALSE)/VLOOKUP($A233,'2018'!$F$10:$N$460,9,FALSE))*1000,#N/A)</f>
        <v>0</v>
      </c>
      <c r="BI233" s="196">
        <f>IFERROR((VLOOKUP($A233,'1920'!$F$10:$L$408,6,FALSE)/VLOOKUP($A233,'2019'!$F$10:$N$464,8,FALSE))*1000,#N/A)</f>
        <v>0</v>
      </c>
      <c r="BJ233" s="196">
        <f>IFERROR((VLOOKUP($A233,'20 21'!$F$10:$L$408,6,FALSE)/VLOOKUP($A233,'2020'!$F$10:$N$469,8,FALSE))*1000,#N/A)</f>
        <v>0</v>
      </c>
      <c r="BK233" s="196">
        <f>IFERROR((VLOOKUP($A233,'21 22'!$F$10:$L$408,6,FALSE)/VLOOKUP($A233,'2021'!$F$10:$N$469,8,FALSE))*1000,#N/A)</f>
        <v>0</v>
      </c>
      <c r="BL233" s="196">
        <f>IFERROR((VLOOKUP($A233,'22 23'!$F$10:$L$408,6,FALSE)/VLOOKUP($A233,'2022'!$F$10:$N$469,8,FALSE))*1000,#N/A)</f>
        <v>0</v>
      </c>
      <c r="BM233" s="196">
        <f>IFERROR((VLOOKUP($A233,'23 24'!$F$7:$M$408,6,FALSE)/VLOOKUP($A233,'2023'!$C$7:$N$469,9,FALSE))*1000,#N/A)</f>
        <v>0</v>
      </c>
      <c r="BO233" s="196">
        <f>IFERROR((VLOOKUP($A233,'0910'!$F$10:$L$433,7,FALSE)/VLOOKUP($A233,'2010'!$C$5:$K$611,9,FALSE))*1000,#N/A)</f>
        <v>2.6844395075442007</v>
      </c>
      <c r="BP233" s="196">
        <f>IFERROR((VLOOKUP($A233,'1011'!$F$10:$L$433,7,FALSE)/VLOOKUP($A233,'2011'!$C$5:$K$611,9,FALSE))*1000,#N/A)</f>
        <v>4.419482552251174</v>
      </c>
      <c r="BQ233" s="196">
        <f>IFERROR((VLOOKUP($A233,'1112'!$F$10:$L$408,7,FALSE)/VLOOKUP($A233,'2012'!$F$10:$M$460,8,FALSE))*1000,#N/A)</f>
        <v>3.1261493196027952</v>
      </c>
      <c r="BR233" s="196">
        <f>IFERROR((VLOOKUP($A233,'1213'!$F$10:$L$408,7,FALSE)/VLOOKUP($A233,'2013'!$F$10:$M$460,8,FALSE))*1000,#N/A)</f>
        <v>7.1363220494053063</v>
      </c>
      <c r="BS233" s="196">
        <f>IFERROR((VLOOKUP($A233,'1314'!$F$10:$L$408,7,FALSE)/VLOOKUP($A233,'2014'!$F$10:$M$460,8,FALSE))*1000,#N/A)</f>
        <v>5.5379028597367226</v>
      </c>
      <c r="BT233" s="196">
        <f>IFERROR((VLOOKUP($A233,'1415'!$F$10:$L$408,7,FALSE)/VLOOKUP($A233,'2015'!$F$10:$M$460,8,FALSE))*1000,#N/A)</f>
        <v>6.4794816414686824</v>
      </c>
      <c r="BU233" s="196">
        <f>IFERROR((VLOOKUP($A233,'1516'!$F$10:$L$408,7,FALSE)/VLOOKUP($A233,'2016'!$F$10:$M$460,8,FALSE))*1000,#N/A)</f>
        <v>7.3070753876314383</v>
      </c>
      <c r="BV233" s="196">
        <f>IFERROR((VLOOKUP($A233,'1617'!$F$10:$L$408,7,FALSE)/VLOOKUP($A233,'2017'!$F$10:$M$460,8,FALSE))*1000,#N/A)</f>
        <v>14.559721011333915</v>
      </c>
      <c r="BW233" s="196">
        <f>IFERROR((VLOOKUP($A233,'1718'!$F$10:$L$408,7,FALSE)/VLOOKUP($A233,'2018'!$F$10:$N$460,9,FALSE))*1000,#N/A)</f>
        <v>13.083146841108624</v>
      </c>
      <c r="BX233" s="196">
        <f>IFERROR((VLOOKUP($A233,'1819'!$F$10:$L$408,7,FALSE)/VLOOKUP($A233,'2018'!$F$10:$N$460,9,FALSE))*1000,#N/A)</f>
        <v>3.6150800482010674</v>
      </c>
      <c r="BY233" s="196">
        <f>IFERROR((VLOOKUP($A233,'1920'!$F$10:$L$408,7,FALSE)/VLOOKUP($A233,'2019'!$F$10:$N$464,8,FALSE))*1000,#N/A)</f>
        <v>6.7007848294231458</v>
      </c>
      <c r="BZ233" s="196">
        <f>IFERROR((VLOOKUP($A233,'20 21'!$F$10:$L$408,7,FALSE)/VLOOKUP($A233,'2020'!$F$10:$N$469,8,FALSE))*1000,#N/A)</f>
        <v>4.2535543763757593</v>
      </c>
      <c r="CA233" s="196">
        <f>IFERROR((VLOOKUP($A233,'21 22'!$F$10:$L$408,7,FALSE)/VLOOKUP($A233,'2021'!$F$10:$N$469,8,FALSE))*1000,#N/A)</f>
        <v>6.6312997347480112</v>
      </c>
      <c r="CB233" s="196">
        <f>IFERROR((VLOOKUP($A233,'22 23'!$F$10:$L$408,7,FALSE)/VLOOKUP($A233,'2022'!$F$10:$N$469,8,FALSE))*1000,#N/A)</f>
        <v>0.85949586660624144</v>
      </c>
      <c r="CC233" s="196">
        <f>IFERROR((VLOOKUP($A233,'23 24'!$F$7:$M$408,7,FALSE)/VLOOKUP($A233,'2023'!$C$7:$N$469,9,FALSE))*1000,#N/A)</f>
        <v>4.2244001351808045</v>
      </c>
      <c r="CE233" s="198">
        <f>IFERROR((VLOOKUP($A233,'0910'!$F$10:$S$433,9,FALSE)/VLOOKUP($A233,'2010'!$C$5:$K$611,9,FALSE))*1000,#N/A)</f>
        <v>2.2216051096917524</v>
      </c>
      <c r="CF233" s="198">
        <f>IFERROR((VLOOKUP($A233,'1011'!$F$10:$S$433,10,FALSE)/VLOOKUP($A233,'2011'!$C$5:$K$611,9,FALSE))*1000,#N/A)</f>
        <v>2.4859589356412854</v>
      </c>
      <c r="CG233" s="198">
        <f>IFERROR((VLOOKUP($A233,'1112'!$F$10:$S$408,9,FALSE)/VLOOKUP($A233,'2012'!$F$10:$M$460,8,FALSE))*1000,#N/A)</f>
        <v>2.206693637366679</v>
      </c>
      <c r="CH233" s="198">
        <f>IFERROR((VLOOKUP($A233,'1213'!$F$10:$S$408,9,FALSE)/VLOOKUP($A233,'2013'!$F$10:$M$460,8,FALSE))*1000,#N/A)</f>
        <v>3.7511436413540711</v>
      </c>
      <c r="CI233" s="198">
        <f>IFERROR((VLOOKUP($A233,'1314'!$F$10:$S$408,9,FALSE)/VLOOKUP($A233,'2014'!$F$10:$M$460,8,FALSE))*1000,#N/A)</f>
        <v>3.2682705401724919</v>
      </c>
      <c r="CJ233" s="198">
        <f>IFERROR((VLOOKUP($A233,'1415'!$F$10:$S$408,9,FALSE)/VLOOKUP($A233,'2015'!$F$10:$M$460,8,FALSE))*1000,#N/A)</f>
        <v>4.7696184305255578</v>
      </c>
      <c r="CK233" s="198">
        <f>IFERROR((VLOOKUP($A233,'1516'!$F$10:$S$408,9,FALSE)/VLOOKUP($A233,'2016'!$F$10:$M$460,8,FALSE))*1000,#N/A)</f>
        <v>4.099091071110319</v>
      </c>
      <c r="CL233" s="198">
        <f>IFERROR((VLOOKUP($A233,'1617'!$F$10:$S$408,9,FALSE)/VLOOKUP($A233,'2017'!$F$10:$M$460,8,FALSE))*1000,#N/A)</f>
        <v>5.492589363557105</v>
      </c>
      <c r="CM233" s="198">
        <f>IFERROR((VLOOKUP($A233,'1718'!$F$10:$S$408,9,FALSE)/VLOOKUP($A233,'2018'!$F$10:$N$460,9,FALSE))*1000,#N/A)</f>
        <v>6.4555000860733349</v>
      </c>
      <c r="CN233" s="198">
        <f>IFERROR((VLOOKUP($A233,'1819'!$F$10:$S$408,9,FALSE)/VLOOKUP($A233,'2018'!$F$10:$N$460,9,FALSE))*1000,#N/A)</f>
        <v>6.4555000860733349</v>
      </c>
      <c r="CO233" s="198">
        <f>IFERROR((VLOOKUP($A233,'1920'!$F$10:$S$408,9,FALSE)/VLOOKUP($A233,'2019'!$F$10:$N$464,8,FALSE))*1000,#N/A)</f>
        <v>12.815250986271767</v>
      </c>
      <c r="CP233" s="198">
        <f>IFERROR((VLOOKUP($A233,'20 21'!$F$10:$S$408,9,FALSE)/VLOOKUP($A233,'2020'!$F$10:$N$469,8,FALSE))*1000,#N/A)</f>
        <v>10.470287695694175</v>
      </c>
      <c r="CQ233" s="198">
        <f>IFERROR((VLOOKUP($A233,'21 22'!$F$10:$S$408,9,FALSE)/VLOOKUP($A233,'2021'!$F$10:$N$469,8,FALSE))*1000,#N/A)</f>
        <v>20.133584736825284</v>
      </c>
      <c r="CR233" s="198">
        <f>IFERROR((VLOOKUP($A233,'22 23'!$F$10:$S$408,9,FALSE)/VLOOKUP($A233,'2022'!$F$10:$N$469,8,FALSE))*1000,#N/A)</f>
        <v>2.6566235876920192</v>
      </c>
      <c r="CS233" s="196">
        <f>IFERROR((VLOOKUP($A233,'23 24'!$F$7:$S$408,9,FALSE)/VLOOKUP($A233,'2023'!$C$7:$N$469,9,FALSE))*1000,#N/A)</f>
        <v>5.2997019877722815</v>
      </c>
      <c r="CU233" s="198">
        <f>IFERROR((VLOOKUP($A233,'0910'!$F$10:$S$433,10,FALSE)/VLOOKUP($A233,'2010'!$C$5:$K$611,9,FALSE))*1000,#N/A)</f>
        <v>0.18513375914097935</v>
      </c>
      <c r="CV233" s="198">
        <f>IFERROR((VLOOKUP($A233,'1011'!$F$10:$S$433,11,FALSE)/VLOOKUP($A233,'2011'!$C$5:$K$611,9,FALSE))*1000,#N/A)</f>
        <v>9.2072553171899468E-2</v>
      </c>
      <c r="CW233" s="198">
        <f>IFERROR((VLOOKUP($A233,'1112'!$F$10:$S$408,10,FALSE)/VLOOKUP($A233,'2012'!$F$10:$M$460,8,FALSE))*1000,#N/A)</f>
        <v>0.45972784111805814</v>
      </c>
      <c r="CX233" s="198">
        <f>IFERROR((VLOOKUP($A233,'1213'!$F$10:$S$408,10,FALSE)/VLOOKUP($A233,'2013'!$F$10:$M$460,8,FALSE))*1000,#N/A)</f>
        <v>0.45745654162854532</v>
      </c>
      <c r="CY233" s="198">
        <f>IFERROR((VLOOKUP($A233,'1314'!$F$10:$S$408,10,FALSE)/VLOOKUP($A233,'2014'!$F$10:$M$460,8,FALSE))*1000,#N/A)</f>
        <v>0.18157058556513844</v>
      </c>
      <c r="CZ233" s="198">
        <f>IFERROR((VLOOKUP($A233,'1415'!$F$10:$S$408,10,FALSE)/VLOOKUP($A233,'2015'!$F$10:$M$460,8,FALSE))*1000,#N/A)</f>
        <v>1.0799136069114472</v>
      </c>
      <c r="DA233" s="198">
        <f>IFERROR((VLOOKUP($A233,'1516'!$F$10:$S$408,10,FALSE)/VLOOKUP($A233,'2016'!$F$10:$M$460,8,FALSE))*1000,#N/A)</f>
        <v>0.26733202637675996</v>
      </c>
      <c r="DB233" s="198">
        <f>IFERROR((VLOOKUP($A233,'1617'!$F$10:$S$408,10,FALSE)/VLOOKUP($A233,'2017'!$F$10:$M$460,8,FALSE))*1000,#N/A)</f>
        <v>0.43591979075850046</v>
      </c>
      <c r="DC233" s="198">
        <f>IFERROR((VLOOKUP($A233,'1718'!$F$10:$S$408,10,FALSE)/VLOOKUP($A233,'2018'!$F$10:$N$460,9,FALSE))*1000,#N/A)</f>
        <v>0.34429333792391115</v>
      </c>
      <c r="DD233" s="198">
        <f>IFERROR((VLOOKUP($A233,'1819'!$F$10:$S$408,10,FALSE)/VLOOKUP($A233,'2018'!$F$10:$N$460,9,FALSE))*1000,#N/A)</f>
        <v>8.6073334480977787E-2</v>
      </c>
      <c r="DE233" s="198">
        <f>IFERROR((VLOOKUP($A233,'1920'!$F$10:$S$408,10,FALSE)/VLOOKUP($A233,'2019'!$F$10:$N$464,8,FALSE))*1000,#N/A)</f>
        <v>0.75383829331010388</v>
      </c>
      <c r="DF233" s="198">
        <f>IFERROR((VLOOKUP($A233,'20 21'!$F$10:$S$408,10,FALSE)/VLOOKUP($A233,'2020'!$F$10:$N$469,8,FALSE))*1000,#N/A)</f>
        <v>0.57259385835827525</v>
      </c>
      <c r="DG233" s="198">
        <f>IFERROR((VLOOKUP($A233,'21 22'!$F$10:$S$408,10,FALSE)/VLOOKUP($A233,'2021'!$F$10:$N$469,8,FALSE))*1000,#N/A)</f>
        <v>7.9895177527084471E-2</v>
      </c>
      <c r="DH233" s="198">
        <f>IFERROR((VLOOKUP($A233,'22 23'!$F$10:$S$408,10,FALSE)/VLOOKUP($A233,'2022'!$F$10:$N$469,8,FALSE))*1000,#N/A)</f>
        <v>0.39067993936647338</v>
      </c>
      <c r="DI233" s="196">
        <f>IFERROR((VLOOKUP($A233,'23 24'!$F$7:$S$408,10,FALSE)/VLOOKUP($A233,'2023'!$C$7:$N$469,9,FALSE))*1000,#N/A)</f>
        <v>7.6807275185105536E-2</v>
      </c>
      <c r="DK233" s="198">
        <f>IFERROR((VLOOKUP($A233,'0910'!$F$10:$S$433,11,FALSE)/VLOOKUP($A233,'2010'!$C$5:$K$611,9,FALSE))*1000,#N/A)</f>
        <v>0</v>
      </c>
      <c r="DL233" s="198">
        <f>IFERROR((VLOOKUP($A233,'1011'!$F$10:$S$433,12,FALSE)/VLOOKUP($A233,'2011'!$C$5:$K$611,9,FALSE))*1000,#N/A)</f>
        <v>9.2072553171899468E-2</v>
      </c>
      <c r="DM233" s="198">
        <f>IFERROR((VLOOKUP($A233,'1112'!$F$10:$S$408,11,FALSE)/VLOOKUP($A233,'2012'!$F$10:$M$460,8,FALSE))*1000,#N/A)</f>
        <v>9.1945568223611621E-2</v>
      </c>
      <c r="DN233" s="198">
        <f>IFERROR((VLOOKUP($A233,'1213'!$F$10:$S$408,11,FALSE)/VLOOKUP($A233,'2013'!$F$10:$M$460,8,FALSE))*1000,#N/A)</f>
        <v>0</v>
      </c>
      <c r="DO233" s="198">
        <f>IFERROR((VLOOKUP($A233,'1314'!$F$10:$S$408,11,FALSE)/VLOOKUP($A233,'2014'!$F$10:$M$460,8,FALSE))*1000,#N/A)</f>
        <v>0</v>
      </c>
      <c r="DP233" s="198">
        <f>IFERROR((VLOOKUP($A233,'1415'!$F$10:$S$408,11,FALSE)/VLOOKUP($A233,'2015'!$F$10:$M$460,8,FALSE))*1000,#N/A)</f>
        <v>0.17998560115190784</v>
      </c>
      <c r="DQ233" s="198">
        <f>IFERROR((VLOOKUP($A233,'1516'!$F$10:$S$408,11,FALSE)/VLOOKUP($A233,'2016'!$F$10:$M$460,8,FALSE))*1000,#N/A)</f>
        <v>0</v>
      </c>
      <c r="DR233" s="198">
        <f>IFERROR((VLOOKUP($A233,'1617'!$F$10:$S$408,11,FALSE)/VLOOKUP($A233,'2017'!$F$10:$M$460,8,FALSE))*1000,#N/A)</f>
        <v>0</v>
      </c>
      <c r="DS233" s="198">
        <f>IFERROR((VLOOKUP($A233,'1718'!$F$10:$S$408,11,FALSE)/VLOOKUP($A233,'2018'!$F$10:$N$460,9,FALSE))*1000,#N/A)</f>
        <v>0</v>
      </c>
      <c r="DT233" s="198">
        <f>IFERROR((VLOOKUP($A233,'1819'!$F$10:$S$408,11,FALSE)/VLOOKUP($A233,'2018'!$F$10:$N$460,9,FALSE))*1000,#N/A)</f>
        <v>0</v>
      </c>
      <c r="DU233" s="198">
        <f>IFERROR((VLOOKUP($A233,'1920'!$F$10:$S$408,11,FALSE)/VLOOKUP($A233,'2019'!$F$10:$N$464,8,FALSE))*1000,#N/A)</f>
        <v>0</v>
      </c>
      <c r="DV233" s="198">
        <f>IFERROR((VLOOKUP($A233,'20 21'!$F$10:$S$408,11,FALSE)/VLOOKUP($A233,'2020'!$F$10:$N$469,8,FALSE))*1000,#N/A)</f>
        <v>0</v>
      </c>
      <c r="DW233" s="198">
        <f>IFERROR((VLOOKUP($A233,'21 22'!$F$10:$S$408,11,FALSE)/VLOOKUP($A233,'2021'!$F$10:$N$469,8,FALSE))*1000,#N/A)</f>
        <v>0</v>
      </c>
      <c r="DX233" s="198">
        <f>IFERROR((VLOOKUP($A233,'22 23'!$F$10:$S$408,11,FALSE)/VLOOKUP($A233,'2022'!$F$10:$N$469,8,FALSE))*1000,#N/A)</f>
        <v>0</v>
      </c>
      <c r="DY233" s="196">
        <f>IFERROR((VLOOKUP($A233,'23 24'!$F$7:$S$408,11,FALSE)/VLOOKUP($A233,'2023'!$C$7:$N$469,9,FALSE))*1000,#N/A)</f>
        <v>0</v>
      </c>
      <c r="EA233" s="198">
        <f>IFERROR((VLOOKUP($A233,'0910'!$F$10:$S$433,12,FALSE)/VLOOKUP($A233,'2010'!$C$5:$K$611,9,FALSE))*1000,#N/A)</f>
        <v>2.4067388688327318</v>
      </c>
      <c r="EB233" s="198">
        <f>IFERROR((VLOOKUP($A233,'1011'!$F$10:$S$433,13,FALSE)/VLOOKUP($A233,'2011'!$C$5:$K$611,9,FALSE))*1000,#N/A)</f>
        <v>2.6701040419850841</v>
      </c>
      <c r="EC233" s="198">
        <f>IFERROR((VLOOKUP($A233,'1112'!$F$10:$S$408,12,FALSE)/VLOOKUP($A233,'2012'!$F$10:$M$460,8,FALSE))*1000,#N/A)</f>
        <v>2.758367046708349</v>
      </c>
      <c r="ED233" s="198">
        <f>IFERROR((VLOOKUP($A233,'1213'!$F$10:$S$408,12,FALSE)/VLOOKUP($A233,'2013'!$F$10:$M$460,8,FALSE))*1000,#N/A)</f>
        <v>4.1171088746569069</v>
      </c>
      <c r="EE233" s="198">
        <f>IFERROR((VLOOKUP($A233,'1314'!$F$10:$S$408,12,FALSE)/VLOOKUP($A233,'2014'!$F$10:$M$460,8,FALSE))*1000,#N/A)</f>
        <v>3.4498411257376302</v>
      </c>
      <c r="EF233" s="198">
        <f>IFERROR((VLOOKUP($A233,'1415'!$F$10:$S$408,12,FALSE)/VLOOKUP($A233,'2015'!$F$10:$M$460,8,FALSE))*1000,#N/A)</f>
        <v>6.0295176385889127</v>
      </c>
      <c r="EG233" s="198">
        <f>IFERROR((VLOOKUP($A233,'1516'!$F$10:$S$408,12,FALSE)/VLOOKUP($A233,'2016'!$F$10:$M$460,8,FALSE))*1000,#N/A)</f>
        <v>4.366423097487079</v>
      </c>
      <c r="EH233" s="198">
        <f>IFERROR((VLOOKUP($A233,'1617'!$F$10:$S$408,12,FALSE)/VLOOKUP($A233,'2017'!$F$10:$M$460,8,FALSE))*1000,#N/A)</f>
        <v>5.9285091543156057</v>
      </c>
      <c r="EI233" s="198">
        <f>IFERROR((VLOOKUP($A233,'1718'!$F$10:$S$408,12,FALSE)/VLOOKUP($A233,'2018'!$F$10:$N$460,9,FALSE))*1000,#N/A)</f>
        <v>6.7137200895162676</v>
      </c>
      <c r="EJ233" s="198">
        <f>IFERROR((VLOOKUP($A233,'1819'!$F$10:$S$408,12,FALSE)/VLOOKUP($A233,'2018'!$F$10:$N$460,9,FALSE))*1000,#N/A)</f>
        <v>6.5415734205543119</v>
      </c>
      <c r="EK233" s="198">
        <f>IFERROR((VLOOKUP($A233,'1920'!$F$10:$S$408,12,FALSE)/VLOOKUP($A233,'2019'!$F$10:$N$464,8,FALSE))*1000,#N/A)</f>
        <v>13.56908927958187</v>
      </c>
      <c r="EL233" s="198">
        <f>IFERROR((VLOOKUP($A233,'20 21'!$F$10:$S$408,12,FALSE)/VLOOKUP($A233,'2020'!$F$10:$N$469,8,FALSE))*1000,#N/A)</f>
        <v>11.042881554052451</v>
      </c>
      <c r="EM233" s="198">
        <f>IFERROR((VLOOKUP($A233,'21 22'!$F$10:$S$408,12,FALSE)/VLOOKUP($A233,'2021'!$F$10:$N$469,8,FALSE))*1000,#N/A)</f>
        <v>20.213479914352369</v>
      </c>
      <c r="EN233" s="198">
        <f>IFERROR((VLOOKUP($A233,'22 23'!$F$10:$S$408,12,FALSE)/VLOOKUP($A233,'2022'!$F$10:$N$469,8,FALSE))*1000,#N/A)</f>
        <v>2.9691675391851979</v>
      </c>
      <c r="EO233" s="196">
        <f>IFERROR((VLOOKUP($A233,'23 24'!$F$7:$S$408,12,FALSE)/VLOOKUP($A233,'2023'!$C$7:$N$469,9,FALSE))*1000,#N/A)</f>
        <v>5.3765092629573878</v>
      </c>
    </row>
    <row r="234" spans="1:145" x14ac:dyDescent="0.3">
      <c r="A234" t="s">
        <v>438</v>
      </c>
      <c r="B234" t="s">
        <v>1743</v>
      </c>
      <c r="C234" t="str">
        <f>IF(VLOOKUP($A234,'0910'!$F$10:$L$433,1,FALSE)=VLOOKUP($A234,'2010'!$C$5:$K$611,1,FALSE),VLOOKUP($A234,'0910'!$F$10:$L$433,1,FALSE),FALSE)</f>
        <v>Sandwell</v>
      </c>
      <c r="D234" t="str">
        <f>IF(VLOOKUP($A234,'1011'!$F$10:$L$433,1,FALSE)=VLOOKUP($A234,'2011'!$C$5:$K$611,1,FALSE),VLOOKUP($A234,'1011'!$F$10:$L$433,1,FALSE),FALSE)</f>
        <v>Sandwell</v>
      </c>
      <c r="E234" t="str">
        <f>IF(VLOOKUP(A234,'1112'!$F$10:$L$408,1,FALSE)=VLOOKUP(A234,'2012'!$F$10:$M$460,1,FALSE),VLOOKUP(A234,'1112'!$F$10:$L$408,1,FALSE),FALSE)</f>
        <v>Sandwell</v>
      </c>
      <c r="F234" t="str">
        <f>IF(VLOOKUP($A234,'1213'!$F$10:$L$408,1,FALSE)=VLOOKUP($A234,'2013'!$F$10:$M$460,1,FALSE),VLOOKUP($A234,'1213'!$F$10:$L$408,1,FALSE),FALSE)</f>
        <v>Sandwell</v>
      </c>
      <c r="G234" t="str">
        <f>IF(VLOOKUP($A234,'1314'!$F$10:$L$408,1,FALSE)=VLOOKUP($A234,'2014'!$F$10:$M$460,1,FALSE),VLOOKUP($A234,'1314'!$F$10:$L$408,1,FALSE),FALSE)</f>
        <v>Sandwell</v>
      </c>
      <c r="H234" t="str">
        <f>IF(VLOOKUP($A234,'1415'!$F$10:$L$408,1,FALSE)=VLOOKUP($A234,'2015'!$F$10:$M$460,1,FALSE),VLOOKUP($A234,'1415'!$F$10:$L$408,1,FALSE),FALSE)</f>
        <v>Sandwell</v>
      </c>
      <c r="I234" t="str">
        <f>IF(VLOOKUP($A234,'1516'!$F$10:$L$408,1,FALSE)=VLOOKUP($A234,'2015'!$F$10:$M$460,1,FALSE),VLOOKUP($A234,'1516'!$F$10:$L$408,1,FALSE),FALSE)</f>
        <v>Sandwell</v>
      </c>
      <c r="J234" t="str">
        <f>IF(VLOOKUP($A234,'1617'!$F$10:$L$408,1,FALSE)=VLOOKUP($A234,'2016'!$F$10:$M$460,1,FALSE),VLOOKUP($A234,'1617'!$F$10:$L$408,1,FALSE),FALSE)</f>
        <v>Sandwell</v>
      </c>
      <c r="K234" t="str">
        <f>IF(VLOOKUP($A234,'1718'!$F$10:$M$408,1,FALSE)=VLOOKUP($A234,'2017'!$F$10:$M$460,1,FALSE),VLOOKUP($A234,'1718'!$F$10:$M$408,1,FALSE),FALSE)</f>
        <v>Sandwell</v>
      </c>
      <c r="L234" t="str">
        <f>IF(VLOOKUP($A234,'1819'!$F$10:$M$408,1,FALSE)=VLOOKUP($A234,'2018'!$F$10:$M$460,1,FALSE),VLOOKUP($A234,'1819'!$F$10:$M$408,1,FALSE),FALSE)</f>
        <v>Sandwell</v>
      </c>
      <c r="M234" t="str">
        <f>IF(VLOOKUP($A234,'1920'!$F$10:$M$408,1,FALSE)=VLOOKUP($A234,'2019'!$F$10:$M$464,1,FALSE),VLOOKUP($A234,'1920'!$F$10:$M$408,1,FALSE),FALSE)</f>
        <v>Sandwell</v>
      </c>
      <c r="N234" t="str">
        <f>IF(VLOOKUP($A234,'20 21'!$F$10:$N$408,1,FALSE)=VLOOKUP($A234,'2020'!$F$10:$O$468,1,FALSE),VLOOKUP($A234,'20 21'!$F$10:$N$408,1,FALSE),FALSE)</f>
        <v>Sandwell</v>
      </c>
      <c r="O234" t="str">
        <f>IF(VLOOKUP($A234,'21 22'!$F$10:$N$408,1,FALSE)=VLOOKUP($A234,'2021'!$F$10:$O$471,1,FALSE),VLOOKUP($A234,'21 22'!$F$10:$N$408,1,FALSE),FALSE)</f>
        <v>Sandwell</v>
      </c>
      <c r="P234" t="str">
        <f>IF(VLOOKUP($A234,'22 23'!$F$10:$N$408,1,FALSE)=VLOOKUP($A234,'2022'!$F$10:$O$468,1,FALSE),VLOOKUP($A234,'22 23'!$F$10:$N$408,1,FALSE),FALSE)</f>
        <v>Sandwell</v>
      </c>
      <c r="Q234" t="str">
        <f>IF(VLOOKUP($A234,'23 24'!$F$7:$N$408,1,FALSE)=VLOOKUP($A234,'2023'!$C$7:$O$468,1,FALSE),VLOOKUP($A234,'23 24'!$F$7:$N$408,1,FALSE),FALSE)</f>
        <v>Sandwell</v>
      </c>
      <c r="S234" s="196">
        <f>IFERROR((VLOOKUP($A234,'0910'!$F$10:$L$433,4,FALSE)/VLOOKUP($A234,'2010'!$C$5:$K$611,9,FALSE))*1000,#N/A)</f>
        <v>3.9538193895302864</v>
      </c>
      <c r="T234" s="196">
        <f>IFERROR((VLOOKUP($A234,'1011'!$F$10:$L$433,4,FALSE)/VLOOKUP($A234,'2011'!$C$5:$K$611,9,FALSE))*1000,#N/A)</f>
        <v>4.8005036594003307</v>
      </c>
      <c r="U234" s="196">
        <f>IFERROR((VLOOKUP($A234,'1112'!$F$10:$L$408,4,FALSE)/VLOOKUP($A234,'2012'!$F$10:$M$460,8,FALSE))*1000,#N/A)</f>
        <v>1.8798464792041985</v>
      </c>
      <c r="V234" s="196">
        <f>IFERROR((VLOOKUP($A234,'1213'!$F$10:$L$408,4,FALSE)/VLOOKUP($A234,'2013'!$F$10:$M$460,8,FALSE))*1000,#N/A)</f>
        <v>2.5728987993138936</v>
      </c>
      <c r="W234" s="196">
        <f>IFERROR((VLOOKUP($A234,'1314'!$F$10:$L$408,4,FALSE)/VLOOKUP($A234,'2014'!$F$10:$M$460,8,FALSE))*1000,#N/A)</f>
        <v>2.5623107384113673</v>
      </c>
      <c r="X234" s="196">
        <f>IFERROR((VLOOKUP($A234,'1415'!$F$10:$L$408,4,FALSE)/VLOOKUP($A234,'2015'!$F$10:$M$460,8,FALSE))*1000,#N/A)</f>
        <v>1.9273764551692236</v>
      </c>
      <c r="Y234" s="196">
        <f>IFERROR((VLOOKUP($A234,'1516'!$F$10:$L$408,4,FALSE)/VLOOKUP($A234,'2016'!$F$10:$M$460,8,FALSE))*1000,#N/A)</f>
        <v>2.3029093421355649</v>
      </c>
      <c r="Z234" s="196">
        <f>IFERROR((VLOOKUP($A234,'1617'!$F$10:$L$408,4,FALSE)/VLOOKUP($A234,'2017'!$F$10:$M$460,8,FALSE))*1000,#N/A)</f>
        <v>4.2699199390011442</v>
      </c>
      <c r="AA234" s="196">
        <f>IFERROR((VLOOKUP($A234,'1718'!$F$10:$L$408,4,FALSE)/VLOOKUP($A234,'2018'!$F$10:$N$460,9,FALSE))*1000,#N/A)</f>
        <v>3.2620239720831439</v>
      </c>
      <c r="AB234" s="196">
        <f>IFERROR((VLOOKUP($A234,'1819'!$F$10:$L$408,4,FALSE)/VLOOKUP($A234,'2018'!$F$10:$N$460,9,FALSE))*1000,#N/A)</f>
        <v>2.1999696555909574</v>
      </c>
      <c r="AC234" s="196">
        <f>IFERROR((VLOOKUP($A234,'1920'!$F$10:$L$408,4,FALSE)/VLOOKUP($A234,'2019'!$F$10:$N$464,8,FALSE))*1000,#N/A)</f>
        <v>2.18673181619388</v>
      </c>
      <c r="AD234" s="196">
        <f>IFERROR((VLOOKUP($A234,'20 21'!$F$10:$M$408,4,FALSE)/VLOOKUP($A234,'2020'!$F$10:$N$469,8,FALSE))*1000,#N/A)</f>
        <v>0.82088265780909397</v>
      </c>
      <c r="AE234" s="196">
        <f>IFERROR((VLOOKUP($A234,'21 22'!$F$10:$M$408,4,FALSE)/VLOOKUP($A234,'2021'!$F$10:$N$469,8,FALSE))*1000,#N/A)</f>
        <v>0.89048516600127636</v>
      </c>
      <c r="AF234" s="196">
        <f>IFERROR((VLOOKUP($A234,'22 23'!$F$10:$M$408,4,FALSE)/VLOOKUP($A234,'2022'!$F$10:$N$469,8,FALSE))*1000,#N/A)</f>
        <v>1.919966917493114</v>
      </c>
      <c r="AG234" s="196">
        <f>IFERROR((VLOOKUP($A234,'23 24'!$F$7:$M$408,4,FALSE)/VLOOKUP($A234,'2023'!$C$7:$N$469,9,FALSE))*1000,#N/A)</f>
        <v>1.6205187133081416</v>
      </c>
      <c r="AI234" s="196">
        <f>IFERROR((VLOOKUP($A234,'0910'!$F$10:$L$433,5,FALSE)/VLOOKUP($A234,'2010'!$C$5:$K$611,9,FALSE))*1000,#N/A)</f>
        <v>0.47445832674363436</v>
      </c>
      <c r="AJ234" s="196">
        <f>IFERROR((VLOOKUP($A234,'1011'!$F$10:$L$433,5,FALSE)/VLOOKUP($A234,'2011'!$C$5:$K$611,9,FALSE))*1000,#N/A)</f>
        <v>0.70827103171480288</v>
      </c>
      <c r="AK234" s="196">
        <f>IFERROR((VLOOKUP($A234,'1112'!$F$10:$L$408,5,FALSE)/VLOOKUP($A234,'2012'!$F$10:$M$460,8,FALSE))*1000,#N/A)</f>
        <v>0.39163468316754135</v>
      </c>
      <c r="AL234" s="196">
        <f>IFERROR((VLOOKUP($A234,'1213'!$F$10:$L$408,5,FALSE)/VLOOKUP($A234,'2013'!$F$10:$M$460,8,FALSE))*1000,#N/A)</f>
        <v>0.38983315141119601</v>
      </c>
      <c r="AM234" s="196">
        <f>IFERROR((VLOOKUP($A234,'1314'!$F$10:$L$408,5,FALSE)/VLOOKUP($A234,'2014'!$F$10:$M$460,8,FALSE))*1000,#N/A)</f>
        <v>7.7645779951859617E-2</v>
      </c>
      <c r="AN234" s="196">
        <f>IFERROR((VLOOKUP($A234,'1415'!$F$10:$L$408,5,FALSE)/VLOOKUP($A234,'2015'!$F$10:$M$460,8,FALSE))*1000,#N/A)</f>
        <v>7.7095058206768943E-2</v>
      </c>
      <c r="AO234" s="196">
        <f>IFERROR((VLOOKUP($A234,'1516'!$F$10:$L$408,5,FALSE)/VLOOKUP($A234,'2016'!$F$10:$M$460,8,FALSE))*1000,#N/A)</f>
        <v>0.23029093421355648</v>
      </c>
      <c r="AP234" s="196">
        <f>IFERROR((VLOOKUP($A234,'1617'!$F$10:$L$408,5,FALSE)/VLOOKUP($A234,'2017'!$F$10:$M$460,8,FALSE))*1000,#N/A)</f>
        <v>0</v>
      </c>
      <c r="AQ234" s="196">
        <f>IFERROR((VLOOKUP($A234,'1718'!$F$10:$L$408,5,FALSE)/VLOOKUP($A234,'2018'!$F$10:$N$460,9,FALSE))*1000,#N/A)</f>
        <v>0</v>
      </c>
      <c r="AR234" s="196">
        <f>IFERROR((VLOOKUP($A234,'1819'!$F$10:$L$408,5,FALSE)/VLOOKUP($A234,'2018'!$F$10:$N$460,9,FALSE))*1000,#N/A)</f>
        <v>0</v>
      </c>
      <c r="AS234" s="196">
        <f>IFERROR((VLOOKUP($A234,'1920'!$F$10:$L$408,5,FALSE)/VLOOKUP($A234,'2019'!$F$10:$N$464,8,FALSE))*1000,#N/A)</f>
        <v>0.37702272692997935</v>
      </c>
      <c r="AT234" s="196">
        <f>IFERROR((VLOOKUP($A234,'20 21'!$F$10:$L$408,5,FALSE)/VLOOKUP($A234,'2020'!$F$10:$N$469,8,FALSE))*1000,#N/A)</f>
        <v>0</v>
      </c>
      <c r="AU234" s="196">
        <f>IFERROR((VLOOKUP($A234,'21 22'!$F$10:$L$408,5,FALSE)/VLOOKUP($A234,'2021'!$F$10:$N$469,8,FALSE))*1000,#N/A)</f>
        <v>0.2968283886670921</v>
      </c>
      <c r="AV234" s="196">
        <f>IFERROR((VLOOKUP($A234,'22 23'!$F$10:$L$408,5,FALSE)/VLOOKUP($A234,'2022'!$F$10:$N$469,8,FALSE))*1000,#N/A)</f>
        <v>0.59075905153634278</v>
      </c>
      <c r="AW234" s="196">
        <f>IFERROR((VLOOKUP($A234,'23 24'!$F$7:$M$408,5,FALSE)/VLOOKUP($A234,'2023'!$C$7:$N$469,9,FALSE))*1000,#N/A)</f>
        <v>0.58927953211205153</v>
      </c>
      <c r="AY234" s="196">
        <f>IFERROR((VLOOKUP($A234,'0910'!$F$10:$L$433,6,FALSE)/VLOOKUP($A234,'2010'!$C$5:$K$611,9,FALSE))*1000,#N/A)</f>
        <v>0</v>
      </c>
      <c r="AZ234" s="196">
        <f>IFERROR((VLOOKUP($A234,'1011'!$F$10:$L$433,6,FALSE)/VLOOKUP($A234,'2011'!$C$5:$K$611,9,FALSE))*1000,#N/A)</f>
        <v>0</v>
      </c>
      <c r="BA234" s="196">
        <f>IFERROR((VLOOKUP($A234,'1112'!$F$10:$L$408,6,FALSE)/VLOOKUP($A234,'2012'!$F$10:$M$460,8,FALSE))*1000,#N/A)</f>
        <v>0</v>
      </c>
      <c r="BB234" s="196">
        <f>IFERROR((VLOOKUP($A234,'1213'!$F$10:$L$408,6,FALSE)/VLOOKUP($A234,'2013'!$F$10:$M$460,8,FALSE))*1000,#N/A)</f>
        <v>0</v>
      </c>
      <c r="BC234" s="196">
        <f>IFERROR((VLOOKUP($A234,'1314'!$F$10:$L$408,6,FALSE)/VLOOKUP($A234,'2014'!$F$10:$M$460,8,FALSE))*1000,#N/A)</f>
        <v>0</v>
      </c>
      <c r="BD234" s="196">
        <f>IFERROR((VLOOKUP($A234,'1415'!$F$10:$L$408,6,FALSE)/VLOOKUP($A234,'2015'!$F$10:$M$460,8,FALSE))*1000,#N/A)</f>
        <v>0</v>
      </c>
      <c r="BE234" s="196">
        <f>IFERROR((VLOOKUP($A234,'1516'!$F$10:$L$408,6,FALSE)/VLOOKUP($A234,'2016'!$F$10:$M$460,8,FALSE))*1000,#N/A)</f>
        <v>0</v>
      </c>
      <c r="BF234" s="196">
        <f>IFERROR((VLOOKUP($A234,'1617'!$F$10:$L$408,6,FALSE)/VLOOKUP($A234,'2017'!$F$10:$M$460,8,FALSE))*1000,#N/A)</f>
        <v>7.624857033930614E-2</v>
      </c>
      <c r="BG234" s="196">
        <f>IFERROR((VLOOKUP($A234,'1718'!$F$10:$L$408,6,FALSE)/VLOOKUP($A234,'2018'!$F$10:$N$460,9,FALSE))*1000,#N/A)</f>
        <v>0.6827492034592626</v>
      </c>
      <c r="BH234" s="196">
        <f>IFERROR((VLOOKUP($A234,'1819'!$F$10:$L$408,6,FALSE)/VLOOKUP($A234,'2018'!$F$10:$N$460,9,FALSE))*1000,#N/A)</f>
        <v>0.53102715824609326</v>
      </c>
      <c r="BI234" s="196">
        <f>IFERROR((VLOOKUP($A234,'1920'!$F$10:$L$408,6,FALSE)/VLOOKUP($A234,'2019'!$F$10:$N$464,8,FALSE))*1000,#N/A)</f>
        <v>0.52783181770197107</v>
      </c>
      <c r="BJ234" s="196">
        <f>IFERROR((VLOOKUP($A234,'20 21'!$F$10:$L$408,6,FALSE)/VLOOKUP($A234,'2020'!$F$10:$N$469,8,FALSE))*1000,#N/A)</f>
        <v>0</v>
      </c>
      <c r="BK234" s="196">
        <f>IFERROR((VLOOKUP($A234,'21 22'!$F$10:$L$408,6,FALSE)/VLOOKUP($A234,'2021'!$F$10:$N$469,8,FALSE))*1000,#N/A)</f>
        <v>0.2968283886670921</v>
      </c>
      <c r="BL234" s="196">
        <f>IFERROR((VLOOKUP($A234,'22 23'!$F$10:$L$408,6,FALSE)/VLOOKUP($A234,'2022'!$F$10:$N$469,8,FALSE))*1000,#N/A)</f>
        <v>0.22153464432612854</v>
      </c>
      <c r="BM234" s="196">
        <f>IFERROR((VLOOKUP($A234,'23 24'!$F$7:$M$408,6,FALSE)/VLOOKUP($A234,'2023'!$C$7:$N$469,9,FALSE))*1000,#N/A)</f>
        <v>0.29463976605602576</v>
      </c>
      <c r="BO234" s="196">
        <f>IFERROR((VLOOKUP($A234,'0910'!$F$10:$L$433,7,FALSE)/VLOOKUP($A234,'2010'!$C$5:$K$611,9,FALSE))*1000,#N/A)</f>
        <v>4.4282777162739206</v>
      </c>
      <c r="BP234" s="196">
        <f>IFERROR((VLOOKUP($A234,'1011'!$F$10:$L$433,7,FALSE)/VLOOKUP($A234,'2011'!$C$5:$K$611,9,FALSE))*1000,#N/A)</f>
        <v>5.508774691115133</v>
      </c>
      <c r="BQ234" s="196">
        <f>IFERROR((VLOOKUP($A234,'1112'!$F$10:$L$408,7,FALSE)/VLOOKUP($A234,'2012'!$F$10:$M$460,8,FALSE))*1000,#N/A)</f>
        <v>2.2714811623717392</v>
      </c>
      <c r="BR234" s="196">
        <f>IFERROR((VLOOKUP($A234,'1213'!$F$10:$L$408,7,FALSE)/VLOOKUP($A234,'2013'!$F$10:$M$460,8,FALSE))*1000,#N/A)</f>
        <v>3.0406985810073288</v>
      </c>
      <c r="BS234" s="196">
        <f>IFERROR((VLOOKUP($A234,'1314'!$F$10:$L$408,7,FALSE)/VLOOKUP($A234,'2014'!$F$10:$M$460,8,FALSE))*1000,#N/A)</f>
        <v>2.6399565183632272</v>
      </c>
      <c r="BT234" s="196">
        <f>IFERROR((VLOOKUP($A234,'1415'!$F$10:$L$408,7,FALSE)/VLOOKUP($A234,'2015'!$F$10:$M$460,8,FALSE))*1000,#N/A)</f>
        <v>2.0044715133759925</v>
      </c>
      <c r="BU234" s="196">
        <f>IFERROR((VLOOKUP($A234,'1516'!$F$10:$L$408,7,FALSE)/VLOOKUP($A234,'2016'!$F$10:$M$460,8,FALSE))*1000,#N/A)</f>
        <v>2.5332002763491208</v>
      </c>
      <c r="BV234" s="196">
        <f>IFERROR((VLOOKUP($A234,'1617'!$F$10:$L$408,7,FALSE)/VLOOKUP($A234,'2017'!$F$10:$M$460,8,FALSE))*1000,#N/A)</f>
        <v>4.4224170796797564</v>
      </c>
      <c r="BW234" s="196">
        <f>IFERROR((VLOOKUP($A234,'1718'!$F$10:$L$408,7,FALSE)/VLOOKUP($A234,'2018'!$F$10:$N$460,9,FALSE))*1000,#N/A)</f>
        <v>3.9447731755424065</v>
      </c>
      <c r="BX234" s="196">
        <f>IFERROR((VLOOKUP($A234,'1819'!$F$10:$L$408,7,FALSE)/VLOOKUP($A234,'2018'!$F$10:$N$460,9,FALSE))*1000,#N/A)</f>
        <v>2.7309968138370504</v>
      </c>
      <c r="BY234" s="196">
        <f>IFERROR((VLOOKUP($A234,'1920'!$F$10:$L$408,7,FALSE)/VLOOKUP($A234,'2019'!$F$10:$N$464,8,FALSE))*1000,#N/A)</f>
        <v>3.0161818154398348</v>
      </c>
      <c r="BZ234" s="196">
        <f>IFERROR((VLOOKUP($A234,'20 21'!$F$10:$L$408,7,FALSE)/VLOOKUP($A234,'2020'!$F$10:$N$469,8,FALSE))*1000,#N/A)</f>
        <v>0.82088265780909397</v>
      </c>
      <c r="CA234" s="196">
        <f>IFERROR((VLOOKUP($A234,'21 22'!$F$10:$L$408,7,FALSE)/VLOOKUP($A234,'2021'!$F$10:$N$469,8,FALSE))*1000,#N/A)</f>
        <v>1.4841419433354606</v>
      </c>
      <c r="CB234" s="196">
        <f>IFERROR((VLOOKUP($A234,'22 23'!$F$10:$L$408,7,FALSE)/VLOOKUP($A234,'2022'!$F$10:$N$469,8,FALSE))*1000,#N/A)</f>
        <v>2.6584157319135424</v>
      </c>
      <c r="CC234" s="196">
        <f>IFERROR((VLOOKUP($A234,'23 24'!$F$7:$M$408,7,FALSE)/VLOOKUP($A234,'2023'!$C$7:$N$469,9,FALSE))*1000,#N/A)</f>
        <v>2.5044380114762186</v>
      </c>
      <c r="CE234" s="198">
        <f>IFERROR((VLOOKUP($A234,'0910'!$F$10:$S$433,9,FALSE)/VLOOKUP($A234,'2010'!$C$5:$K$611,9,FALSE))*1000,#N/A)</f>
        <v>4.3492013284833151</v>
      </c>
      <c r="CF234" s="198">
        <f>IFERROR((VLOOKUP($A234,'1011'!$F$10:$S$433,10,FALSE)/VLOOKUP($A234,'2011'!$C$5:$K$611,9,FALSE))*1000,#N/A)</f>
        <v>4.8005036594003307</v>
      </c>
      <c r="CG234" s="198">
        <f>IFERROR((VLOOKUP($A234,'1112'!$F$10:$S$408,9,FALSE)/VLOOKUP($A234,'2012'!$F$10:$M$460,8,FALSE))*1000,#N/A)</f>
        <v>3.60303908514138</v>
      </c>
      <c r="CH234" s="198">
        <f>IFERROR((VLOOKUP($A234,'1213'!$F$10:$S$408,9,FALSE)/VLOOKUP($A234,'2013'!$F$10:$M$460,8,FALSE))*1000,#N/A)</f>
        <v>3.4305317324185247</v>
      </c>
      <c r="CI234" s="198">
        <f>IFERROR((VLOOKUP($A234,'1314'!$F$10:$S$408,9,FALSE)/VLOOKUP($A234,'2014'!$F$10:$M$460,8,FALSE))*1000,#N/A)</f>
        <v>2.1740818386520693</v>
      </c>
      <c r="CJ234" s="198">
        <f>IFERROR((VLOOKUP($A234,'1415'!$F$10:$S$408,9,FALSE)/VLOOKUP($A234,'2015'!$F$10:$M$460,8,FALSE))*1000,#N/A)</f>
        <v>2.7754220954436821</v>
      </c>
      <c r="CK234" s="198">
        <f>IFERROR((VLOOKUP($A234,'1516'!$F$10:$S$408,9,FALSE)/VLOOKUP($A234,'2016'!$F$10:$M$460,8,FALSE))*1000,#N/A)</f>
        <v>2.1493820526598606</v>
      </c>
      <c r="CL234" s="198">
        <f>IFERROR((VLOOKUP($A234,'1617'!$F$10:$S$408,9,FALSE)/VLOOKUP($A234,'2017'!$F$10:$M$460,8,FALSE))*1000,#N/A)</f>
        <v>2.3637056805184904</v>
      </c>
      <c r="CM234" s="198">
        <f>IFERROR((VLOOKUP($A234,'1718'!$F$10:$S$408,9,FALSE)/VLOOKUP($A234,'2018'!$F$10:$N$460,9,FALSE))*1000,#N/A)</f>
        <v>10.544682142315279</v>
      </c>
      <c r="CN234" s="198">
        <f>IFERROR((VLOOKUP($A234,'1819'!$F$10:$S$408,9,FALSE)/VLOOKUP($A234,'2018'!$F$10:$N$460,9,FALSE))*1000,#N/A)</f>
        <v>3.4137460172963134</v>
      </c>
      <c r="CO234" s="198">
        <f>IFERROR((VLOOKUP($A234,'1920'!$F$10:$S$408,9,FALSE)/VLOOKUP($A234,'2019'!$F$10:$N$464,8,FALSE))*1000,#N/A)</f>
        <v>1.5080909077199174</v>
      </c>
      <c r="CP234" s="198">
        <f>IFERROR((VLOOKUP($A234,'20 21'!$F$10:$S$408,9,FALSE)/VLOOKUP($A234,'2020'!$F$10:$N$469,8,FALSE))*1000,#N/A)</f>
        <v>1.9402681002760402</v>
      </c>
      <c r="CQ234" s="198">
        <f>IFERROR((VLOOKUP($A234,'21 22'!$F$10:$S$408,9,FALSE)/VLOOKUP($A234,'2021'!$F$10:$N$469,8,FALSE))*1000,#N/A)</f>
        <v>1.4099348461686876</v>
      </c>
      <c r="CR234" s="198">
        <f>IFERROR((VLOOKUP($A234,'22 23'!$F$10:$S$408,9,FALSE)/VLOOKUP($A234,'2022'!$F$10:$N$469,8,FALSE))*1000,#N/A)</f>
        <v>1.8461220360510711</v>
      </c>
      <c r="CS234" s="196">
        <f>IFERROR((VLOOKUP($A234,'23 24'!$F$7:$S$408,9,FALSE)/VLOOKUP($A234,'2023'!$C$7:$N$469,9,FALSE))*1000,#N/A)</f>
        <v>2.4307780699622126</v>
      </c>
      <c r="CU234" s="198">
        <f>IFERROR((VLOOKUP($A234,'0910'!$F$10:$S$433,10,FALSE)/VLOOKUP($A234,'2010'!$C$5:$K$611,9,FALSE))*1000,#N/A)</f>
        <v>0.23722916337181718</v>
      </c>
      <c r="CV234" s="198">
        <f>IFERROR((VLOOKUP($A234,'1011'!$F$10:$S$433,11,FALSE)/VLOOKUP($A234,'2011'!$C$5:$K$611,9,FALSE))*1000,#N/A)</f>
        <v>0.8656645943180924</v>
      </c>
      <c r="CW234" s="198">
        <f>IFERROR((VLOOKUP($A234,'1112'!$F$10:$S$408,10,FALSE)/VLOOKUP($A234,'2012'!$F$10:$M$460,8,FALSE))*1000,#N/A)</f>
        <v>0.93992323960209923</v>
      </c>
      <c r="CX234" s="198">
        <f>IFERROR((VLOOKUP($A234,'1213'!$F$10:$S$408,10,FALSE)/VLOOKUP($A234,'2013'!$F$10:$M$460,8,FALSE))*1000,#N/A)</f>
        <v>0.38983315141119601</v>
      </c>
      <c r="CY234" s="198">
        <f>IFERROR((VLOOKUP($A234,'1314'!$F$10:$S$408,10,FALSE)/VLOOKUP($A234,'2014'!$F$10:$M$460,8,FALSE))*1000,#N/A)</f>
        <v>0.23293733985557885</v>
      </c>
      <c r="CZ234" s="198">
        <f>IFERROR((VLOOKUP($A234,'1415'!$F$10:$S$408,10,FALSE)/VLOOKUP($A234,'2015'!$F$10:$M$460,8,FALSE))*1000,#N/A)</f>
        <v>7.7095058206768943E-2</v>
      </c>
      <c r="DA234" s="198">
        <f>IFERROR((VLOOKUP($A234,'1516'!$F$10:$S$408,10,FALSE)/VLOOKUP($A234,'2016'!$F$10:$M$460,8,FALSE))*1000,#N/A)</f>
        <v>7.6763644737852146E-2</v>
      </c>
      <c r="DB234" s="198">
        <f>IFERROR((VLOOKUP($A234,'1617'!$F$10:$S$408,10,FALSE)/VLOOKUP($A234,'2017'!$F$10:$M$460,8,FALSE))*1000,#N/A)</f>
        <v>0.15249714067861228</v>
      </c>
      <c r="DC234" s="198">
        <f>IFERROR((VLOOKUP($A234,'1718'!$F$10:$S$408,10,FALSE)/VLOOKUP($A234,'2018'!$F$10:$N$460,9,FALSE))*1000,#N/A)</f>
        <v>0</v>
      </c>
      <c r="DD234" s="198">
        <f>IFERROR((VLOOKUP($A234,'1819'!$F$10:$S$408,10,FALSE)/VLOOKUP($A234,'2018'!$F$10:$N$460,9,FALSE))*1000,#N/A)</f>
        <v>0</v>
      </c>
      <c r="DE234" s="198">
        <f>IFERROR((VLOOKUP($A234,'1920'!$F$10:$S$408,10,FALSE)/VLOOKUP($A234,'2019'!$F$10:$N$464,8,FALSE))*1000,#N/A)</f>
        <v>0</v>
      </c>
      <c r="DF234" s="198">
        <f>IFERROR((VLOOKUP($A234,'20 21'!$F$10:$S$408,10,FALSE)/VLOOKUP($A234,'2020'!$F$10:$N$469,8,FALSE))*1000,#N/A)</f>
        <v>0.2985027846578524</v>
      </c>
      <c r="DG234" s="198">
        <f>IFERROR((VLOOKUP($A234,'21 22'!$F$10:$S$408,10,FALSE)/VLOOKUP($A234,'2021'!$F$10:$N$469,8,FALSE))*1000,#N/A)</f>
        <v>0.2968283886670921</v>
      </c>
      <c r="DH234" s="198">
        <f>IFERROR((VLOOKUP($A234,'22 23'!$F$10:$S$408,10,FALSE)/VLOOKUP($A234,'2022'!$F$10:$N$469,8,FALSE))*1000,#N/A)</f>
        <v>0.1476897628840857</v>
      </c>
      <c r="DI234" s="196">
        <f>IFERROR((VLOOKUP($A234,'23 24'!$F$7:$S$408,10,FALSE)/VLOOKUP($A234,'2023'!$C$7:$N$469,9,FALSE))*1000,#N/A)</f>
        <v>0.29463976605602576</v>
      </c>
      <c r="DK234" s="198">
        <f>IFERROR((VLOOKUP($A234,'0910'!$F$10:$S$433,11,FALSE)/VLOOKUP($A234,'2010'!$C$5:$K$611,9,FALSE))*1000,#N/A)</f>
        <v>0</v>
      </c>
      <c r="DL234" s="198">
        <f>IFERROR((VLOOKUP($A234,'1011'!$F$10:$S$433,12,FALSE)/VLOOKUP($A234,'2011'!$C$5:$K$611,9,FALSE))*1000,#N/A)</f>
        <v>0</v>
      </c>
      <c r="DM234" s="198">
        <f>IFERROR((VLOOKUP($A234,'1112'!$F$10:$S$408,11,FALSE)/VLOOKUP($A234,'2012'!$F$10:$M$460,8,FALSE))*1000,#N/A)</f>
        <v>0</v>
      </c>
      <c r="DN234" s="198">
        <f>IFERROR((VLOOKUP($A234,'1213'!$F$10:$S$408,11,FALSE)/VLOOKUP($A234,'2013'!$F$10:$M$460,8,FALSE))*1000,#N/A)</f>
        <v>0</v>
      </c>
      <c r="DO234" s="198">
        <f>IFERROR((VLOOKUP($A234,'1314'!$F$10:$S$408,11,FALSE)/VLOOKUP($A234,'2014'!$F$10:$M$460,8,FALSE))*1000,#N/A)</f>
        <v>0</v>
      </c>
      <c r="DP234" s="198">
        <f>IFERROR((VLOOKUP($A234,'1415'!$F$10:$S$408,11,FALSE)/VLOOKUP($A234,'2015'!$F$10:$M$460,8,FALSE))*1000,#N/A)</f>
        <v>0</v>
      </c>
      <c r="DQ234" s="198">
        <f>IFERROR((VLOOKUP($A234,'1516'!$F$10:$S$408,11,FALSE)/VLOOKUP($A234,'2016'!$F$10:$M$460,8,FALSE))*1000,#N/A)</f>
        <v>0</v>
      </c>
      <c r="DR234" s="198">
        <f>IFERROR((VLOOKUP($A234,'1617'!$F$10:$S$408,11,FALSE)/VLOOKUP($A234,'2017'!$F$10:$M$460,8,FALSE))*1000,#N/A)</f>
        <v>0</v>
      </c>
      <c r="DS234" s="198">
        <f>IFERROR((VLOOKUP($A234,'1718'!$F$10:$S$408,11,FALSE)/VLOOKUP($A234,'2018'!$F$10:$N$460,9,FALSE))*1000,#N/A)</f>
        <v>0.53102715824609326</v>
      </c>
      <c r="DT234" s="198">
        <f>IFERROR((VLOOKUP($A234,'1819'!$F$10:$S$408,11,FALSE)/VLOOKUP($A234,'2018'!$F$10:$N$460,9,FALSE))*1000,#N/A)</f>
        <v>0.75861022606584738</v>
      </c>
      <c r="DU234" s="198">
        <f>IFERROR((VLOOKUP($A234,'1920'!$F$10:$S$408,11,FALSE)/VLOOKUP($A234,'2019'!$F$10:$N$464,8,FALSE))*1000,#N/A)</f>
        <v>0.30161818154398351</v>
      </c>
      <c r="DV234" s="198">
        <f>IFERROR((VLOOKUP($A234,'20 21'!$F$10:$S$408,11,FALSE)/VLOOKUP($A234,'2020'!$F$10:$N$469,8,FALSE))*1000,#N/A)</f>
        <v>0.59700556931570481</v>
      </c>
      <c r="DW234" s="198">
        <f>IFERROR((VLOOKUP($A234,'21 22'!$F$10:$S$408,11,FALSE)/VLOOKUP($A234,'2021'!$F$10:$N$469,8,FALSE))*1000,#N/A)</f>
        <v>0.74207097166773028</v>
      </c>
      <c r="DX234" s="198">
        <f>IFERROR((VLOOKUP($A234,'22 23'!$F$10:$S$408,11,FALSE)/VLOOKUP($A234,'2022'!$F$10:$N$469,8,FALSE))*1000,#N/A)</f>
        <v>0.36922440721021421</v>
      </c>
      <c r="DY234" s="196">
        <f>IFERROR((VLOOKUP($A234,'23 24'!$F$7:$S$408,11,FALSE)/VLOOKUP($A234,'2023'!$C$7:$N$469,9,FALSE))*1000,#N/A)</f>
        <v>0.14731988302801288</v>
      </c>
      <c r="EA234" s="198">
        <f>IFERROR((VLOOKUP($A234,'0910'!$F$10:$S$433,12,FALSE)/VLOOKUP($A234,'2010'!$C$5:$K$611,9,FALSE))*1000,#N/A)</f>
        <v>4.5864304918551317</v>
      </c>
      <c r="EB234" s="198">
        <f>IFERROR((VLOOKUP($A234,'1011'!$F$10:$S$433,13,FALSE)/VLOOKUP($A234,'2011'!$C$5:$K$611,9,FALSE))*1000,#N/A)</f>
        <v>5.666168253718423</v>
      </c>
      <c r="EC234" s="198">
        <f>IFERROR((VLOOKUP($A234,'1112'!$F$10:$S$408,12,FALSE)/VLOOKUP($A234,'2012'!$F$10:$M$460,8,FALSE))*1000,#N/A)</f>
        <v>4.5429623247434785</v>
      </c>
      <c r="ED234" s="198">
        <f>IFERROR((VLOOKUP($A234,'1213'!$F$10:$S$408,12,FALSE)/VLOOKUP($A234,'2013'!$F$10:$M$460,8,FALSE))*1000,#N/A)</f>
        <v>3.8203648838297211</v>
      </c>
      <c r="EE234" s="198">
        <f>IFERROR((VLOOKUP($A234,'1314'!$F$10:$S$408,12,FALSE)/VLOOKUP($A234,'2014'!$F$10:$M$460,8,FALSE))*1000,#N/A)</f>
        <v>2.4070191785076482</v>
      </c>
      <c r="EF234" s="198">
        <f>IFERROR((VLOOKUP($A234,'1415'!$F$10:$S$408,12,FALSE)/VLOOKUP($A234,'2015'!$F$10:$M$460,8,FALSE))*1000,#N/A)</f>
        <v>2.8525171536504512</v>
      </c>
      <c r="EG234" s="198">
        <f>IFERROR((VLOOKUP($A234,'1516'!$F$10:$S$408,12,FALSE)/VLOOKUP($A234,'2016'!$F$10:$M$460,8,FALSE))*1000,#N/A)</f>
        <v>2.2261456973977127</v>
      </c>
      <c r="EH234" s="198">
        <f>IFERROR((VLOOKUP($A234,'1617'!$F$10:$S$408,12,FALSE)/VLOOKUP($A234,'2017'!$F$10:$M$460,8,FALSE))*1000,#N/A)</f>
        <v>2.5924513915364087</v>
      </c>
      <c r="EI234" s="198">
        <f>IFERROR((VLOOKUP($A234,'1718'!$F$10:$S$408,12,FALSE)/VLOOKUP($A234,'2018'!$F$10:$N$460,9,FALSE))*1000,#N/A)</f>
        <v>11.151570323167956</v>
      </c>
      <c r="EJ234" s="198">
        <f>IFERROR((VLOOKUP($A234,'1819'!$F$10:$S$408,12,FALSE)/VLOOKUP($A234,'2018'!$F$10:$N$460,9,FALSE))*1000,#N/A)</f>
        <v>4.1723562433621604</v>
      </c>
      <c r="EK234" s="198">
        <f>IFERROR((VLOOKUP($A234,'1920'!$F$10:$S$408,12,FALSE)/VLOOKUP($A234,'2019'!$F$10:$N$464,8,FALSE))*1000,#N/A)</f>
        <v>1.8097090892639007</v>
      </c>
      <c r="EL234" s="198">
        <f>IFERROR((VLOOKUP($A234,'20 21'!$F$10:$S$408,12,FALSE)/VLOOKUP($A234,'2020'!$F$10:$N$469,8,FALSE))*1000,#N/A)</f>
        <v>2.7611507580851344</v>
      </c>
      <c r="EM234" s="198">
        <f>IFERROR((VLOOKUP($A234,'21 22'!$F$10:$S$408,12,FALSE)/VLOOKUP($A234,'2021'!$F$10:$N$469,8,FALSE))*1000,#N/A)</f>
        <v>2.3746271093367368</v>
      </c>
      <c r="EN234" s="198">
        <f>IFERROR((VLOOKUP($A234,'22 23'!$F$10:$S$408,12,FALSE)/VLOOKUP($A234,'2022'!$F$10:$N$469,8,FALSE))*1000,#N/A)</f>
        <v>2.3630362061453711</v>
      </c>
      <c r="EO234" s="196">
        <f>IFERROR((VLOOKUP($A234,'23 24'!$F$7:$S$408,12,FALSE)/VLOOKUP($A234,'2023'!$C$7:$N$469,9,FALSE))*1000,#N/A)</f>
        <v>2.8727377190462513</v>
      </c>
    </row>
    <row r="235" spans="1:145" x14ac:dyDescent="0.3">
      <c r="A235" t="s">
        <v>1064</v>
      </c>
      <c r="B235" t="s">
        <v>1741</v>
      </c>
      <c r="C235" t="str">
        <f>IF(VLOOKUP($A235,'0910'!$F$10:$L$433,1,FALSE)=VLOOKUP($A235,'2010'!$C$5:$K$611,1,FALSE),VLOOKUP($A235,'0910'!$F$10:$L$433,1,FALSE),FALSE)</f>
        <v>Scarborough</v>
      </c>
      <c r="D235" t="str">
        <f>IF(VLOOKUP($A235,'1011'!$F$10:$L$433,1,FALSE)=VLOOKUP($A235,'2011'!$C$5:$K$611,1,FALSE),VLOOKUP($A235,'1011'!$F$10:$L$433,1,FALSE),FALSE)</f>
        <v>Scarborough</v>
      </c>
      <c r="E235" t="str">
        <f>IF(VLOOKUP(A235,'1112'!$F$10:$L$408,1,FALSE)=VLOOKUP(A235,'2012'!$F$10:$M$460,1,FALSE),VLOOKUP(A235,'1112'!$F$10:$L$408,1,FALSE),FALSE)</f>
        <v>Scarborough</v>
      </c>
      <c r="F235" t="str">
        <f>IF(VLOOKUP($A235,'1213'!$F$10:$L$408,1,FALSE)=VLOOKUP($A235,'2013'!$F$10:$M$460,1,FALSE),VLOOKUP($A235,'1213'!$F$10:$L$408,1,FALSE),FALSE)</f>
        <v>Scarborough</v>
      </c>
      <c r="G235" t="str">
        <f>IF(VLOOKUP($A235,'1314'!$F$10:$L$408,1,FALSE)=VLOOKUP($A235,'2014'!$F$10:$M$460,1,FALSE),VLOOKUP($A235,'1314'!$F$10:$L$408,1,FALSE),FALSE)</f>
        <v>Scarborough</v>
      </c>
      <c r="H235" t="str">
        <f>IF(VLOOKUP($A235,'1415'!$F$10:$L$408,1,FALSE)=VLOOKUP($A235,'2015'!$F$10:$M$460,1,FALSE),VLOOKUP($A235,'1415'!$F$10:$L$408,1,FALSE),FALSE)</f>
        <v>Scarborough</v>
      </c>
      <c r="I235" t="str">
        <f>IF(VLOOKUP($A235,'1516'!$F$10:$L$408,1,FALSE)=VLOOKUP($A235,'2015'!$F$10:$M$460,1,FALSE),VLOOKUP($A235,'1516'!$F$10:$L$408,1,FALSE),FALSE)</f>
        <v>Scarborough</v>
      </c>
      <c r="J235" t="str">
        <f>IF(VLOOKUP($A235,'1617'!$F$10:$L$408,1,FALSE)=VLOOKUP($A235,'2016'!$F$10:$M$460,1,FALSE),VLOOKUP($A235,'1617'!$F$10:$L$408,1,FALSE),FALSE)</f>
        <v>Scarborough</v>
      </c>
      <c r="K235" t="str">
        <f>IF(VLOOKUP($A235,'1718'!$F$10:$M$408,1,FALSE)=VLOOKUP($A235,'2017'!$F$10:$M$460,1,FALSE),VLOOKUP($A235,'1718'!$F$10:$M$408,1,FALSE),FALSE)</f>
        <v>Scarborough</v>
      </c>
      <c r="L235" t="str">
        <f>IF(VLOOKUP($A235,'1819'!$F$10:$M$408,1,FALSE)=VLOOKUP($A235,'2018'!$F$10:$M$460,1,FALSE),VLOOKUP($A235,'1819'!$F$10:$M$408,1,FALSE),FALSE)</f>
        <v>Scarborough</v>
      </c>
      <c r="M235" t="str">
        <f>IF(VLOOKUP($A235,'1920'!$F$10:$M$408,1,FALSE)=VLOOKUP($A235,'2019'!$F$10:$M$464,1,FALSE),VLOOKUP($A235,'1920'!$F$10:$M$408,1,FALSE),FALSE)</f>
        <v>Scarborough</v>
      </c>
      <c r="N235" t="str">
        <f>IF(VLOOKUP($A235,'20 21'!$F$10:$N$408,1,FALSE)=VLOOKUP($A235,'2020'!$F$10:$O$468,1,FALSE),VLOOKUP($A235,'20 21'!$F$10:$N$408,1,FALSE),FALSE)</f>
        <v>Scarborough</v>
      </c>
      <c r="O235" t="str">
        <f>IF(VLOOKUP($A235,'21 22'!$F$10:$N$408,1,FALSE)=VLOOKUP($A235,'2021'!$F$10:$O$471,1,FALSE),VLOOKUP($A235,'21 22'!$F$10:$N$408,1,FALSE),FALSE)</f>
        <v>Scarborough</v>
      </c>
      <c r="P235" t="str">
        <f>IF(VLOOKUP($A235,'22 23'!$F$10:$N$408,1,FALSE)=VLOOKUP($A235,'2022'!$F$10:$O$468,1,FALSE),VLOOKUP($A235,'22 23'!$F$10:$N$408,1,FALSE),FALSE)</f>
        <v>Scarborough</v>
      </c>
      <c r="Q235" t="e">
        <f>IF(VLOOKUP($A235,'23 24'!$F$7:$N$408,1,FALSE)=VLOOKUP($A235,'2023'!$C$7:$O$468,1,FALSE),VLOOKUP($A235,'23 24'!$F$7:$N$408,1,FALSE),FALSE)</f>
        <v>#N/A</v>
      </c>
      <c r="S235" s="196">
        <f>IFERROR((VLOOKUP($A235,'0910'!$F$10:$L$433,4,FALSE)/VLOOKUP($A235,'2010'!$C$5:$K$611,9,FALSE))*1000,#N/A)</f>
        <v>1.0697093956141914</v>
      </c>
      <c r="T235" s="196">
        <f>IFERROR((VLOOKUP($A235,'1011'!$F$10:$L$433,4,FALSE)/VLOOKUP($A235,'2011'!$C$5:$K$611,9,FALSE))*1000,#N/A)</f>
        <v>3.3664068036853294</v>
      </c>
      <c r="U235" s="196">
        <f>IFERROR((VLOOKUP($A235,'1112'!$F$10:$L$408,4,FALSE)/VLOOKUP($A235,'2012'!$F$10:$M$460,8,FALSE))*1000,#N/A)</f>
        <v>2.8213718920825253</v>
      </c>
      <c r="V235" s="196">
        <f>IFERROR((VLOOKUP($A235,'1213'!$F$10:$L$408,4,FALSE)/VLOOKUP($A235,'2013'!$F$10:$M$460,8,FALSE))*1000,#N/A)</f>
        <v>2.4617548795498507</v>
      </c>
      <c r="W235" s="196">
        <f>IFERROR((VLOOKUP($A235,'1314'!$F$10:$L$408,4,FALSE)/VLOOKUP($A235,'2014'!$F$10:$M$460,8,FALSE))*1000,#N/A)</f>
        <v>3.5014005602240896</v>
      </c>
      <c r="X235" s="196">
        <f>IFERROR((VLOOKUP($A235,'1415'!$F$10:$L$408,4,FALSE)/VLOOKUP($A235,'2015'!$F$10:$M$460,8,FALSE))*1000,#N/A)</f>
        <v>5.2137643378519289</v>
      </c>
      <c r="Y235" s="196">
        <f>IFERROR((VLOOKUP($A235,'1516'!$F$10:$L$408,4,FALSE)/VLOOKUP($A235,'2016'!$F$10:$M$460,8,FALSE))*1000,#N/A)</f>
        <v>3.6275695284159615</v>
      </c>
      <c r="Z235" s="196">
        <f>IFERROR((VLOOKUP($A235,'1617'!$F$10:$L$408,4,FALSE)/VLOOKUP($A235,'2017'!$F$10:$M$460,8,FALSE))*1000,#N/A)</f>
        <v>5.6564964004113811</v>
      </c>
      <c r="AA235" s="196">
        <f>IFERROR((VLOOKUP($A235,'1718'!$F$10:$L$408,4,FALSE)/VLOOKUP($A235,'2018'!$F$10:$N$460,9,FALSE))*1000,#N/A)</f>
        <v>7.1428571428571423</v>
      </c>
      <c r="AB235" s="196">
        <f>IFERROR((VLOOKUP($A235,'1819'!$F$10:$L$408,4,FALSE)/VLOOKUP($A235,'2018'!$F$10:$N$460,9,FALSE))*1000,#N/A)</f>
        <v>3.7414965986394555</v>
      </c>
      <c r="AC235" s="196">
        <f>IFERROR((VLOOKUP($A235,'1920'!$F$10:$L$408,4,FALSE)/VLOOKUP($A235,'2019'!$F$10:$N$464,8,FALSE))*1000,#N/A)</f>
        <v>5.5669894395897295</v>
      </c>
      <c r="AD235" s="196">
        <f>IFERROR((VLOOKUP($A235,'20 21'!$F$10:$M$408,4,FALSE)/VLOOKUP($A235,'2020'!$F$10:$N$469,8,FALSE))*1000,#N/A)</f>
        <v>4.0702594620812933</v>
      </c>
      <c r="AE235" s="196">
        <f>IFERROR((VLOOKUP($A235,'21 22'!$F$10:$M$408,4,FALSE)/VLOOKUP($A235,'2021'!$F$10:$N$469,8,FALSE))*1000,#N/A)</f>
        <v>4.5495905368516834</v>
      </c>
      <c r="AF235" s="196">
        <f>IFERROR((VLOOKUP($A235,'22 23'!$F$10:$M$408,4,FALSE)/VLOOKUP($A235,'2022'!$F$10:$N$469,8,FALSE))*1000,#N/A)</f>
        <v>4.6805523051720099</v>
      </c>
      <c r="AG235" s="196" t="e">
        <f>IFERROR((VLOOKUP($A235,'23 24'!$F$7:$M$408,4,FALSE)/VLOOKUP($A235,'2023'!$C$7:$N$469,9,FALSE))*1000,#N/A)</f>
        <v>#N/A</v>
      </c>
      <c r="AI235" s="196">
        <f>IFERROR((VLOOKUP($A235,'0910'!$F$10:$L$433,5,FALSE)/VLOOKUP($A235,'2010'!$C$5:$K$611,9,FALSE))*1000,#N/A)</f>
        <v>0.17828489926903193</v>
      </c>
      <c r="AJ235" s="196">
        <f>IFERROR((VLOOKUP($A235,'1011'!$F$10:$L$433,5,FALSE)/VLOOKUP($A235,'2011'!$C$5:$K$611,9,FALSE))*1000,#N/A)</f>
        <v>0.35435861091424525</v>
      </c>
      <c r="AK235" s="196">
        <f>IFERROR((VLOOKUP($A235,'1112'!$F$10:$L$408,5,FALSE)/VLOOKUP($A235,'2012'!$F$10:$M$460,8,FALSE))*1000,#N/A)</f>
        <v>0.35267148651031566</v>
      </c>
      <c r="AL235" s="196">
        <f>IFERROR((VLOOKUP($A235,'1213'!$F$10:$L$408,5,FALSE)/VLOOKUP($A235,'2013'!$F$10:$M$460,8,FALSE))*1000,#N/A)</f>
        <v>0.703358537014243</v>
      </c>
      <c r="AM235" s="196">
        <f>IFERROR((VLOOKUP($A235,'1314'!$F$10:$L$408,5,FALSE)/VLOOKUP($A235,'2014'!$F$10:$M$460,8,FALSE))*1000,#N/A)</f>
        <v>1.2254901960784315</v>
      </c>
      <c r="AN235" s="196">
        <f>IFERROR((VLOOKUP($A235,'1415'!$F$10:$L$408,5,FALSE)/VLOOKUP($A235,'2015'!$F$10:$M$460,8,FALSE))*1000,#N/A)</f>
        <v>0.69516857838025725</v>
      </c>
      <c r="AO235" s="196">
        <f>IFERROR((VLOOKUP($A235,'1516'!$F$10:$L$408,5,FALSE)/VLOOKUP($A235,'2016'!$F$10:$M$460,8,FALSE))*1000,#N/A)</f>
        <v>0.86370703057522891</v>
      </c>
      <c r="AP235" s="196">
        <f>IFERROR((VLOOKUP($A235,'1617'!$F$10:$L$408,5,FALSE)/VLOOKUP($A235,'2017'!$F$10:$M$460,8,FALSE))*1000,#N/A)</f>
        <v>0.68563592732259171</v>
      </c>
      <c r="AQ235" s="196">
        <f>IFERROR((VLOOKUP($A235,'1718'!$F$10:$L$408,5,FALSE)/VLOOKUP($A235,'2018'!$F$10:$N$460,9,FALSE))*1000,#N/A)</f>
        <v>0.17006802721088435</v>
      </c>
      <c r="AR235" s="196">
        <f>IFERROR((VLOOKUP($A235,'1819'!$F$10:$L$408,5,FALSE)/VLOOKUP($A235,'2018'!$F$10:$N$460,9,FALSE))*1000,#N/A)</f>
        <v>0.85034013605442171</v>
      </c>
      <c r="AS235" s="196">
        <f>IFERROR((VLOOKUP($A235,'1920'!$F$10:$L$408,5,FALSE)/VLOOKUP($A235,'2019'!$F$10:$N$464,8,FALSE))*1000,#N/A)</f>
        <v>0.50608994905361182</v>
      </c>
      <c r="AT235" s="196">
        <f>IFERROR((VLOOKUP($A235,'20 21'!$F$10:$L$408,5,FALSE)/VLOOKUP($A235,'2020'!$F$10:$N$469,8,FALSE))*1000,#N/A)</f>
        <v>0.16959414425338723</v>
      </c>
      <c r="AU235" s="196">
        <f>IFERROR((VLOOKUP($A235,'21 22'!$F$10:$L$408,5,FALSE)/VLOOKUP($A235,'2021'!$F$10:$N$469,8,FALSE))*1000,#N/A)</f>
        <v>0.50551005965018703</v>
      </c>
      <c r="AV235" s="196">
        <f>IFERROR((VLOOKUP($A235,'22 23'!$F$10:$L$408,5,FALSE)/VLOOKUP($A235,'2022'!$F$10:$N$469,8,FALSE))*1000,#N/A)</f>
        <v>0.66865032931028723</v>
      </c>
      <c r="AW235" s="196" t="e">
        <f>IFERROR((VLOOKUP($A235,'23 24'!$F$7:$M$408,5,FALSE)/VLOOKUP($A235,'2023'!$C$7:$N$469,9,FALSE))*1000,#N/A)</f>
        <v>#N/A</v>
      </c>
      <c r="AY235" s="196">
        <f>IFERROR((VLOOKUP($A235,'0910'!$F$10:$L$433,6,FALSE)/VLOOKUP($A235,'2010'!$C$5:$K$611,9,FALSE))*1000,#N/A)</f>
        <v>0</v>
      </c>
      <c r="AZ235" s="196">
        <f>IFERROR((VLOOKUP($A235,'1011'!$F$10:$L$433,6,FALSE)/VLOOKUP($A235,'2011'!$C$5:$K$611,9,FALSE))*1000,#N/A)</f>
        <v>0</v>
      </c>
      <c r="BA235" s="196">
        <f>IFERROR((VLOOKUP($A235,'1112'!$F$10:$L$408,6,FALSE)/VLOOKUP($A235,'2012'!$F$10:$M$460,8,FALSE))*1000,#N/A)</f>
        <v>0</v>
      </c>
      <c r="BB235" s="196">
        <f>IFERROR((VLOOKUP($A235,'1213'!$F$10:$L$408,6,FALSE)/VLOOKUP($A235,'2013'!$F$10:$M$460,8,FALSE))*1000,#N/A)</f>
        <v>0</v>
      </c>
      <c r="BC235" s="196">
        <f>IFERROR((VLOOKUP($A235,'1314'!$F$10:$L$408,6,FALSE)/VLOOKUP($A235,'2014'!$F$10:$M$460,8,FALSE))*1000,#N/A)</f>
        <v>0</v>
      </c>
      <c r="BD235" s="196">
        <f>IFERROR((VLOOKUP($A235,'1415'!$F$10:$L$408,6,FALSE)/VLOOKUP($A235,'2015'!$F$10:$M$460,8,FALSE))*1000,#N/A)</f>
        <v>0</v>
      </c>
      <c r="BE235" s="196">
        <f>IFERROR((VLOOKUP($A235,'1516'!$F$10:$L$408,6,FALSE)/VLOOKUP($A235,'2016'!$F$10:$M$460,8,FALSE))*1000,#N/A)</f>
        <v>0</v>
      </c>
      <c r="BF235" s="196">
        <f>IFERROR((VLOOKUP($A235,'1617'!$F$10:$L$408,6,FALSE)/VLOOKUP($A235,'2017'!$F$10:$M$460,8,FALSE))*1000,#N/A)</f>
        <v>0</v>
      </c>
      <c r="BG235" s="196">
        <f>IFERROR((VLOOKUP($A235,'1718'!$F$10:$L$408,6,FALSE)/VLOOKUP($A235,'2018'!$F$10:$N$460,9,FALSE))*1000,#N/A)</f>
        <v>0</v>
      </c>
      <c r="BH235" s="196">
        <f>IFERROR((VLOOKUP($A235,'1819'!$F$10:$L$408,6,FALSE)/VLOOKUP($A235,'2018'!$F$10:$N$460,9,FALSE))*1000,#N/A)</f>
        <v>0</v>
      </c>
      <c r="BI235" s="196">
        <f>IFERROR((VLOOKUP($A235,'1920'!$F$10:$L$408,6,FALSE)/VLOOKUP($A235,'2019'!$F$10:$N$464,8,FALSE))*1000,#N/A)</f>
        <v>0</v>
      </c>
      <c r="BJ235" s="196">
        <f>IFERROR((VLOOKUP($A235,'20 21'!$F$10:$L$408,6,FALSE)/VLOOKUP($A235,'2020'!$F$10:$N$469,8,FALSE))*1000,#N/A)</f>
        <v>0</v>
      </c>
      <c r="BK235" s="196">
        <f>IFERROR((VLOOKUP($A235,'21 22'!$F$10:$L$408,6,FALSE)/VLOOKUP($A235,'2021'!$F$10:$N$469,8,FALSE))*1000,#N/A)</f>
        <v>0</v>
      </c>
      <c r="BL235" s="196">
        <f>IFERROR((VLOOKUP($A235,'22 23'!$F$10:$L$408,6,FALSE)/VLOOKUP($A235,'2022'!$F$10:$N$469,8,FALSE))*1000,#N/A)</f>
        <v>0</v>
      </c>
      <c r="BM235" s="196" t="e">
        <f>IFERROR((VLOOKUP($A235,'23 24'!$F$7:$M$408,6,FALSE)/VLOOKUP($A235,'2023'!$C$7:$N$469,9,FALSE))*1000,#N/A)</f>
        <v>#N/A</v>
      </c>
      <c r="BO235" s="196">
        <f>IFERROR((VLOOKUP($A235,'0910'!$F$10:$L$433,7,FALSE)/VLOOKUP($A235,'2010'!$C$5:$K$611,9,FALSE))*1000,#N/A)</f>
        <v>1.4262791941522555</v>
      </c>
      <c r="BP235" s="196">
        <f>IFERROR((VLOOKUP($A235,'1011'!$F$10:$L$433,7,FALSE)/VLOOKUP($A235,'2011'!$C$5:$K$611,9,FALSE))*1000,#N/A)</f>
        <v>3.7207654145995748</v>
      </c>
      <c r="BQ235" s="196">
        <f>IFERROR((VLOOKUP($A235,'1112'!$F$10:$L$408,7,FALSE)/VLOOKUP($A235,'2012'!$F$10:$M$460,8,FALSE))*1000,#N/A)</f>
        <v>3.1740433785928408</v>
      </c>
      <c r="BR235" s="196">
        <f>IFERROR((VLOOKUP($A235,'1213'!$F$10:$L$408,7,FALSE)/VLOOKUP($A235,'2013'!$F$10:$M$460,8,FALSE))*1000,#N/A)</f>
        <v>3.1651134165640933</v>
      </c>
      <c r="BS235" s="196">
        <f>IFERROR((VLOOKUP($A235,'1314'!$F$10:$L$408,7,FALSE)/VLOOKUP($A235,'2014'!$F$10:$M$460,8,FALSE))*1000,#N/A)</f>
        <v>4.7268907563025211</v>
      </c>
      <c r="BT235" s="196">
        <f>IFERROR((VLOOKUP($A235,'1415'!$F$10:$L$408,7,FALSE)/VLOOKUP($A235,'2015'!$F$10:$M$460,8,FALSE))*1000,#N/A)</f>
        <v>5.9089329162321862</v>
      </c>
      <c r="BU235" s="196">
        <f>IFERROR((VLOOKUP($A235,'1516'!$F$10:$L$408,7,FALSE)/VLOOKUP($A235,'2016'!$F$10:$M$460,8,FALSE))*1000,#N/A)</f>
        <v>4.3185351528761444</v>
      </c>
      <c r="BV235" s="196">
        <f>IFERROR((VLOOKUP($A235,'1617'!$F$10:$L$408,7,FALSE)/VLOOKUP($A235,'2017'!$F$10:$M$460,8,FALSE))*1000,#N/A)</f>
        <v>6.3421323277339727</v>
      </c>
      <c r="BW235" s="196">
        <f>IFERROR((VLOOKUP($A235,'1718'!$F$10:$L$408,7,FALSE)/VLOOKUP($A235,'2018'!$F$10:$N$460,9,FALSE))*1000,#N/A)</f>
        <v>7.3129251700680271</v>
      </c>
      <c r="BX235" s="196">
        <f>IFERROR((VLOOKUP($A235,'1819'!$F$10:$L$408,7,FALSE)/VLOOKUP($A235,'2018'!$F$10:$N$460,9,FALSE))*1000,#N/A)</f>
        <v>4.591836734693878</v>
      </c>
      <c r="BY235" s="196">
        <f>IFERROR((VLOOKUP($A235,'1920'!$F$10:$L$408,7,FALSE)/VLOOKUP($A235,'2019'!$F$10:$N$464,8,FALSE))*1000,#N/A)</f>
        <v>6.0730793886433414</v>
      </c>
      <c r="BZ235" s="196">
        <f>IFERROR((VLOOKUP($A235,'20 21'!$F$10:$L$408,7,FALSE)/VLOOKUP($A235,'2020'!$F$10:$N$469,8,FALSE))*1000,#N/A)</f>
        <v>4.4094477505880674</v>
      </c>
      <c r="CA235" s="196">
        <f>IFERROR((VLOOKUP($A235,'21 22'!$F$10:$L$408,7,FALSE)/VLOOKUP($A235,'2021'!$F$10:$N$469,8,FALSE))*1000,#N/A)</f>
        <v>5.0551005965018705</v>
      </c>
      <c r="CB235" s="196">
        <f>IFERROR((VLOOKUP($A235,'22 23'!$F$10:$L$408,7,FALSE)/VLOOKUP($A235,'2022'!$F$10:$N$469,8,FALSE))*1000,#N/A)</f>
        <v>5.3492026344822978</v>
      </c>
      <c r="CC235" s="196" t="e">
        <f>IFERROR((VLOOKUP($A235,'23 24'!$F$7:$M$408,7,FALSE)/VLOOKUP($A235,'2023'!$C$7:$N$469,9,FALSE))*1000,#N/A)</f>
        <v>#N/A</v>
      </c>
      <c r="CE235" s="198">
        <f>IFERROR((VLOOKUP($A235,'0910'!$F$10:$S$433,9,FALSE)/VLOOKUP($A235,'2010'!$C$5:$K$611,9,FALSE))*1000,#N/A)</f>
        <v>2.3177036904974146</v>
      </c>
      <c r="CF235" s="198">
        <f>IFERROR((VLOOKUP($A235,'1011'!$F$10:$S$433,10,FALSE)/VLOOKUP($A235,'2011'!$C$5:$K$611,9,FALSE))*1000,#N/A)</f>
        <v>1.9489723600283486</v>
      </c>
      <c r="CG235" s="198">
        <f>IFERROR((VLOOKUP($A235,'1112'!$F$10:$S$408,9,FALSE)/VLOOKUP($A235,'2012'!$F$10:$M$460,8,FALSE))*1000,#N/A)</f>
        <v>3.5267148651031563</v>
      </c>
      <c r="CH235" s="198">
        <f>IFERROR((VLOOKUP($A235,'1213'!$F$10:$S$408,9,FALSE)/VLOOKUP($A235,'2013'!$F$10:$M$460,8,FALSE))*1000,#N/A)</f>
        <v>1.406717074028486</v>
      </c>
      <c r="CI235" s="198">
        <f>IFERROR((VLOOKUP($A235,'1314'!$F$10:$S$408,9,FALSE)/VLOOKUP($A235,'2014'!$F$10:$M$460,8,FALSE))*1000,#N/A)</f>
        <v>2.6260504201680672</v>
      </c>
      <c r="CJ235" s="198">
        <f>IFERROR((VLOOKUP($A235,'1415'!$F$10:$S$408,9,FALSE)/VLOOKUP($A235,'2015'!$F$10:$M$460,8,FALSE))*1000,#N/A)</f>
        <v>3.8234271810914149</v>
      </c>
      <c r="CK235" s="198">
        <f>IFERROR((VLOOKUP($A235,'1516'!$F$10:$S$408,9,FALSE)/VLOOKUP($A235,'2016'!$F$10:$M$460,8,FALSE))*1000,#N/A)</f>
        <v>5.3549835895664186</v>
      </c>
      <c r="CL235" s="198">
        <f>IFERROR((VLOOKUP($A235,'1617'!$F$10:$S$408,9,FALSE)/VLOOKUP($A235,'2017'!$F$10:$M$460,8,FALSE))*1000,#N/A)</f>
        <v>5.8279053822420295</v>
      </c>
      <c r="CM235" s="198">
        <f>IFERROR((VLOOKUP($A235,'1718'!$F$10:$S$408,9,FALSE)/VLOOKUP($A235,'2018'!$F$10:$N$460,9,FALSE))*1000,#N/A)</f>
        <v>6.1224489795918364</v>
      </c>
      <c r="CN235" s="198">
        <f>IFERROR((VLOOKUP($A235,'1819'!$F$10:$S$408,9,FALSE)/VLOOKUP($A235,'2018'!$F$10:$N$460,9,FALSE))*1000,#N/A)</f>
        <v>4.4217687074829932</v>
      </c>
      <c r="CO235" s="198">
        <f>IFERROR((VLOOKUP($A235,'1920'!$F$10:$S$408,9,FALSE)/VLOOKUP($A235,'2019'!$F$10:$N$464,8,FALSE))*1000,#N/A)</f>
        <v>4.0487195924288946</v>
      </c>
      <c r="CP235" s="198">
        <f>IFERROR((VLOOKUP($A235,'20 21'!$F$10:$S$408,9,FALSE)/VLOOKUP($A235,'2020'!$F$10:$N$469,8,FALSE))*1000,#N/A)</f>
        <v>4.7486360390948414</v>
      </c>
      <c r="CQ235" s="198">
        <f>IFERROR((VLOOKUP($A235,'21 22'!$F$10:$S$408,9,FALSE)/VLOOKUP($A235,'2021'!$F$10:$N$469,8,FALSE))*1000,#N/A)</f>
        <v>5.7291140093687867</v>
      </c>
      <c r="CR235" s="198">
        <f>IFERROR((VLOOKUP($A235,'22 23'!$F$10:$S$408,9,FALSE)/VLOOKUP($A235,'2022'!$F$10:$N$469,8,FALSE))*1000,#N/A)</f>
        <v>5.5163652168098691</v>
      </c>
      <c r="CS235" s="196" t="e">
        <f>IFERROR((VLOOKUP($A235,'23 24'!$F$7:$S$408,9,FALSE)/VLOOKUP($A235,'2023'!$C$7:$N$469,9,FALSE))*1000,#N/A)</f>
        <v>#N/A</v>
      </c>
      <c r="CU235" s="198">
        <f>IFERROR((VLOOKUP($A235,'0910'!$F$10:$S$433,10,FALSE)/VLOOKUP($A235,'2010'!$C$5:$K$611,9,FALSE))*1000,#N/A)</f>
        <v>0</v>
      </c>
      <c r="CV235" s="198">
        <f>IFERROR((VLOOKUP($A235,'1011'!$F$10:$S$433,11,FALSE)/VLOOKUP($A235,'2011'!$C$5:$K$611,9,FALSE))*1000,#N/A)</f>
        <v>0.17717930545712263</v>
      </c>
      <c r="CW235" s="198">
        <f>IFERROR((VLOOKUP($A235,'1112'!$F$10:$S$408,10,FALSE)/VLOOKUP($A235,'2012'!$F$10:$M$460,8,FALSE))*1000,#N/A)</f>
        <v>0.70534297302063131</v>
      </c>
      <c r="CX235" s="198">
        <f>IFERROR((VLOOKUP($A235,'1213'!$F$10:$S$408,10,FALSE)/VLOOKUP($A235,'2013'!$F$10:$M$460,8,FALSE))*1000,#N/A)</f>
        <v>0.17583963425356075</v>
      </c>
      <c r="CY235" s="198">
        <f>IFERROR((VLOOKUP($A235,'1314'!$F$10:$S$408,10,FALSE)/VLOOKUP($A235,'2014'!$F$10:$M$460,8,FALSE))*1000,#N/A)</f>
        <v>1.0504201680672269</v>
      </c>
      <c r="CZ235" s="198">
        <f>IFERROR((VLOOKUP($A235,'1415'!$F$10:$S$408,10,FALSE)/VLOOKUP($A235,'2015'!$F$10:$M$460,8,FALSE))*1000,#N/A)</f>
        <v>1.0427528675703859</v>
      </c>
      <c r="DA235" s="198">
        <f>IFERROR((VLOOKUP($A235,'1516'!$F$10:$S$408,10,FALSE)/VLOOKUP($A235,'2016'!$F$10:$M$460,8,FALSE))*1000,#N/A)</f>
        <v>1.2091898428053203</v>
      </c>
      <c r="DB235" s="198">
        <f>IFERROR((VLOOKUP($A235,'1617'!$F$10:$S$408,10,FALSE)/VLOOKUP($A235,'2017'!$F$10:$M$460,8,FALSE))*1000,#N/A)</f>
        <v>0.85704490915323961</v>
      </c>
      <c r="DC235" s="198">
        <f>IFERROR((VLOOKUP($A235,'1718'!$F$10:$S$408,10,FALSE)/VLOOKUP($A235,'2018'!$F$10:$N$460,9,FALSE))*1000,#N/A)</f>
        <v>0.68027210884353739</v>
      </c>
      <c r="DD235" s="198">
        <f>IFERROR((VLOOKUP($A235,'1819'!$F$10:$S$408,10,FALSE)/VLOOKUP($A235,'2018'!$F$10:$N$460,9,FALSE))*1000,#N/A)</f>
        <v>0.17006802721088435</v>
      </c>
      <c r="DE235" s="198">
        <f>IFERROR((VLOOKUP($A235,'1920'!$F$10:$S$408,10,FALSE)/VLOOKUP($A235,'2019'!$F$10:$N$464,8,FALSE))*1000,#N/A)</f>
        <v>0.84348324842268629</v>
      </c>
      <c r="DF235" s="198">
        <f>IFERROR((VLOOKUP($A235,'20 21'!$F$10:$S$408,10,FALSE)/VLOOKUP($A235,'2020'!$F$10:$N$469,8,FALSE))*1000,#N/A)</f>
        <v>0.33918828850677446</v>
      </c>
      <c r="DG235" s="198">
        <f>IFERROR((VLOOKUP($A235,'21 22'!$F$10:$S$408,10,FALSE)/VLOOKUP($A235,'2021'!$F$10:$N$469,8,FALSE))*1000,#N/A)</f>
        <v>0.50551005965018703</v>
      </c>
      <c r="DH235" s="198">
        <f>IFERROR((VLOOKUP($A235,'22 23'!$F$10:$S$408,10,FALSE)/VLOOKUP($A235,'2022'!$F$10:$N$469,8,FALSE))*1000,#N/A)</f>
        <v>0.50148774698271537</v>
      </c>
      <c r="DI235" s="196" t="e">
        <f>IFERROR((VLOOKUP($A235,'23 24'!$F$7:$S$408,10,FALSE)/VLOOKUP($A235,'2023'!$C$7:$N$469,9,FALSE))*1000,#N/A)</f>
        <v>#N/A</v>
      </c>
      <c r="DK235" s="198">
        <f>IFERROR((VLOOKUP($A235,'0910'!$F$10:$S$433,11,FALSE)/VLOOKUP($A235,'2010'!$C$5:$K$611,9,FALSE))*1000,#N/A)</f>
        <v>0</v>
      </c>
      <c r="DL235" s="198">
        <f>IFERROR((VLOOKUP($A235,'1011'!$F$10:$S$433,12,FALSE)/VLOOKUP($A235,'2011'!$C$5:$K$611,9,FALSE))*1000,#N/A)</f>
        <v>0</v>
      </c>
      <c r="DM235" s="198">
        <f>IFERROR((VLOOKUP($A235,'1112'!$F$10:$S$408,11,FALSE)/VLOOKUP($A235,'2012'!$F$10:$M$460,8,FALSE))*1000,#N/A)</f>
        <v>0</v>
      </c>
      <c r="DN235" s="198">
        <f>IFERROR((VLOOKUP($A235,'1213'!$F$10:$S$408,11,FALSE)/VLOOKUP($A235,'2013'!$F$10:$M$460,8,FALSE))*1000,#N/A)</f>
        <v>0</v>
      </c>
      <c r="DO235" s="198">
        <f>IFERROR((VLOOKUP($A235,'1314'!$F$10:$S$408,11,FALSE)/VLOOKUP($A235,'2014'!$F$10:$M$460,8,FALSE))*1000,#N/A)</f>
        <v>0</v>
      </c>
      <c r="DP235" s="198">
        <f>IFERROR((VLOOKUP($A235,'1415'!$F$10:$S$408,11,FALSE)/VLOOKUP($A235,'2015'!$F$10:$M$460,8,FALSE))*1000,#N/A)</f>
        <v>0</v>
      </c>
      <c r="DQ235" s="198">
        <f>IFERROR((VLOOKUP($A235,'1516'!$F$10:$S$408,11,FALSE)/VLOOKUP($A235,'2016'!$F$10:$M$460,8,FALSE))*1000,#N/A)</f>
        <v>0</v>
      </c>
      <c r="DR235" s="198">
        <f>IFERROR((VLOOKUP($A235,'1617'!$F$10:$S$408,11,FALSE)/VLOOKUP($A235,'2017'!$F$10:$M$460,8,FALSE))*1000,#N/A)</f>
        <v>0</v>
      </c>
      <c r="DS235" s="198">
        <f>IFERROR((VLOOKUP($A235,'1718'!$F$10:$S$408,11,FALSE)/VLOOKUP($A235,'2018'!$F$10:$N$460,9,FALSE))*1000,#N/A)</f>
        <v>0</v>
      </c>
      <c r="DT235" s="198">
        <f>IFERROR((VLOOKUP($A235,'1819'!$F$10:$S$408,11,FALSE)/VLOOKUP($A235,'2018'!$F$10:$N$460,9,FALSE))*1000,#N/A)</f>
        <v>0</v>
      </c>
      <c r="DU235" s="198">
        <f>IFERROR((VLOOKUP($A235,'1920'!$F$10:$S$408,11,FALSE)/VLOOKUP($A235,'2019'!$F$10:$N$464,8,FALSE))*1000,#N/A)</f>
        <v>0</v>
      </c>
      <c r="DV235" s="198">
        <f>IFERROR((VLOOKUP($A235,'20 21'!$F$10:$S$408,11,FALSE)/VLOOKUP($A235,'2020'!$F$10:$N$469,8,FALSE))*1000,#N/A)</f>
        <v>0</v>
      </c>
      <c r="DW235" s="198">
        <f>IFERROR((VLOOKUP($A235,'21 22'!$F$10:$S$408,11,FALSE)/VLOOKUP($A235,'2021'!$F$10:$N$469,8,FALSE))*1000,#N/A)</f>
        <v>0</v>
      </c>
      <c r="DX235" s="198">
        <f>IFERROR((VLOOKUP($A235,'22 23'!$F$10:$S$408,11,FALSE)/VLOOKUP($A235,'2022'!$F$10:$N$469,8,FALSE))*1000,#N/A)</f>
        <v>0</v>
      </c>
      <c r="DY235" s="196" t="e">
        <f>IFERROR((VLOOKUP($A235,'23 24'!$F$7:$S$408,11,FALSE)/VLOOKUP($A235,'2023'!$C$7:$N$469,9,FALSE))*1000,#N/A)</f>
        <v>#N/A</v>
      </c>
      <c r="EA235" s="198">
        <f>IFERROR((VLOOKUP($A235,'0910'!$F$10:$S$433,12,FALSE)/VLOOKUP($A235,'2010'!$C$5:$K$611,9,FALSE))*1000,#N/A)</f>
        <v>2.3177036904974146</v>
      </c>
      <c r="EB235" s="198">
        <f>IFERROR((VLOOKUP($A235,'1011'!$F$10:$S$433,13,FALSE)/VLOOKUP($A235,'2011'!$C$5:$K$611,9,FALSE))*1000,#N/A)</f>
        <v>2.1261516654854713</v>
      </c>
      <c r="EC235" s="198">
        <f>IFERROR((VLOOKUP($A235,'1112'!$F$10:$S$408,12,FALSE)/VLOOKUP($A235,'2012'!$F$10:$M$460,8,FALSE))*1000,#N/A)</f>
        <v>4.2320578381237874</v>
      </c>
      <c r="ED235" s="198">
        <f>IFERROR((VLOOKUP($A235,'1213'!$F$10:$S$408,12,FALSE)/VLOOKUP($A235,'2013'!$F$10:$M$460,8,FALSE))*1000,#N/A)</f>
        <v>1.5825567082820466</v>
      </c>
      <c r="EE235" s="198">
        <f>IFERROR((VLOOKUP($A235,'1314'!$F$10:$S$408,12,FALSE)/VLOOKUP($A235,'2014'!$F$10:$M$460,8,FALSE))*1000,#N/A)</f>
        <v>3.6764705882352939</v>
      </c>
      <c r="EF235" s="198">
        <f>IFERROR((VLOOKUP($A235,'1415'!$F$10:$S$408,12,FALSE)/VLOOKUP($A235,'2015'!$F$10:$M$460,8,FALSE))*1000,#N/A)</f>
        <v>4.8661800486618008</v>
      </c>
      <c r="EG235" s="198">
        <f>IFERROR((VLOOKUP($A235,'1516'!$F$10:$S$408,12,FALSE)/VLOOKUP($A235,'2016'!$F$10:$M$460,8,FALSE))*1000,#N/A)</f>
        <v>6.5641734323717396</v>
      </c>
      <c r="EH235" s="198">
        <f>IFERROR((VLOOKUP($A235,'1617'!$F$10:$S$408,12,FALSE)/VLOOKUP($A235,'2017'!$F$10:$M$460,8,FALSE))*1000,#N/A)</f>
        <v>6.5135413095646211</v>
      </c>
      <c r="EI235" s="198">
        <f>IFERROR((VLOOKUP($A235,'1718'!$F$10:$S$408,12,FALSE)/VLOOKUP($A235,'2018'!$F$10:$N$460,9,FALSE))*1000,#N/A)</f>
        <v>6.8027210884353737</v>
      </c>
      <c r="EJ235" s="198">
        <f>IFERROR((VLOOKUP($A235,'1819'!$F$10:$S$408,12,FALSE)/VLOOKUP($A235,'2018'!$F$10:$N$460,9,FALSE))*1000,#N/A)</f>
        <v>4.591836734693878</v>
      </c>
      <c r="EK235" s="198">
        <f>IFERROR((VLOOKUP($A235,'1920'!$F$10:$S$408,12,FALSE)/VLOOKUP($A235,'2019'!$F$10:$N$464,8,FALSE))*1000,#N/A)</f>
        <v>4.8922028408515814</v>
      </c>
      <c r="EL235" s="198">
        <f>IFERROR((VLOOKUP($A235,'20 21'!$F$10:$S$408,12,FALSE)/VLOOKUP($A235,'2020'!$F$10:$N$469,8,FALSE))*1000,#N/A)</f>
        <v>5.0878243276016164</v>
      </c>
      <c r="EM235" s="198">
        <f>IFERROR((VLOOKUP($A235,'21 22'!$F$10:$S$408,12,FALSE)/VLOOKUP($A235,'2021'!$F$10:$N$469,8,FALSE))*1000,#N/A)</f>
        <v>6.2346240690189729</v>
      </c>
      <c r="EN235" s="198">
        <f>IFERROR((VLOOKUP($A235,'22 23'!$F$10:$S$408,12,FALSE)/VLOOKUP($A235,'2022'!$F$10:$N$469,8,FALSE))*1000,#N/A)</f>
        <v>6.0178529637925848</v>
      </c>
      <c r="EO235" s="196" t="e">
        <f>IFERROR((VLOOKUP($A235,'23 24'!$F$7:$S$408,12,FALSE)/VLOOKUP($A235,'2023'!$C$7:$N$469,9,FALSE))*1000,#N/A)</f>
        <v>#N/A</v>
      </c>
    </row>
    <row r="236" spans="1:145" x14ac:dyDescent="0.3">
      <c r="A236" t="s">
        <v>1130</v>
      </c>
      <c r="B236" t="s">
        <v>1742</v>
      </c>
      <c r="C236" t="str">
        <f>IF(VLOOKUP($A236,'0910'!$F$10:$L$433,1,FALSE)=VLOOKUP($A236,'2010'!$C$5:$K$611,1,FALSE),VLOOKUP($A236,'0910'!$F$10:$L$433,1,FALSE),FALSE)</f>
        <v>Sedgemoor</v>
      </c>
      <c r="D236" t="str">
        <f>IF(VLOOKUP($A236,'1011'!$F$10:$L$433,1,FALSE)=VLOOKUP($A236,'2011'!$C$5:$K$611,1,FALSE),VLOOKUP($A236,'1011'!$F$10:$L$433,1,FALSE),FALSE)</f>
        <v>Sedgemoor</v>
      </c>
      <c r="E236" t="str">
        <f>IF(VLOOKUP(A236,'1112'!$F$10:$L$408,1,FALSE)=VLOOKUP(A236,'2012'!$F$10:$M$460,1,FALSE),VLOOKUP(A236,'1112'!$F$10:$L$408,1,FALSE),FALSE)</f>
        <v>Sedgemoor</v>
      </c>
      <c r="F236" t="str">
        <f>IF(VLOOKUP($A236,'1213'!$F$10:$L$408,1,FALSE)=VLOOKUP($A236,'2013'!$F$10:$M$460,1,FALSE),VLOOKUP($A236,'1213'!$F$10:$L$408,1,FALSE),FALSE)</f>
        <v>Sedgemoor</v>
      </c>
      <c r="G236" t="str">
        <f>IF(VLOOKUP($A236,'1314'!$F$10:$L$408,1,FALSE)=VLOOKUP($A236,'2014'!$F$10:$M$460,1,FALSE),VLOOKUP($A236,'1314'!$F$10:$L$408,1,FALSE),FALSE)</f>
        <v>Sedgemoor</v>
      </c>
      <c r="H236" t="str">
        <f>IF(VLOOKUP($A236,'1415'!$F$10:$L$408,1,FALSE)=VLOOKUP($A236,'2015'!$F$10:$M$460,1,FALSE),VLOOKUP($A236,'1415'!$F$10:$L$408,1,FALSE),FALSE)</f>
        <v>Sedgemoor</v>
      </c>
      <c r="I236" t="str">
        <f>IF(VLOOKUP($A236,'1516'!$F$10:$L$408,1,FALSE)=VLOOKUP($A236,'2015'!$F$10:$M$460,1,FALSE),VLOOKUP($A236,'1516'!$F$10:$L$408,1,FALSE),FALSE)</f>
        <v>Sedgemoor</v>
      </c>
      <c r="J236" t="str">
        <f>IF(VLOOKUP($A236,'1617'!$F$10:$L$408,1,FALSE)=VLOOKUP($A236,'2016'!$F$10:$M$460,1,FALSE),VLOOKUP($A236,'1617'!$F$10:$L$408,1,FALSE),FALSE)</f>
        <v>Sedgemoor</v>
      </c>
      <c r="K236" t="str">
        <f>IF(VLOOKUP($A236,'1718'!$F$10:$M$408,1,FALSE)=VLOOKUP($A236,'2017'!$F$10:$M$460,1,FALSE),VLOOKUP($A236,'1718'!$F$10:$M$408,1,FALSE),FALSE)</f>
        <v>Sedgemoor</v>
      </c>
      <c r="L236" t="str">
        <f>IF(VLOOKUP($A236,'1819'!$F$10:$M$408,1,FALSE)=VLOOKUP($A236,'2018'!$F$10:$M$460,1,FALSE),VLOOKUP($A236,'1819'!$F$10:$M$408,1,FALSE),FALSE)</f>
        <v>Sedgemoor</v>
      </c>
      <c r="M236" t="str">
        <f>IF(VLOOKUP($A236,'1920'!$F$10:$M$408,1,FALSE)=VLOOKUP($A236,'2019'!$F$10:$M$464,1,FALSE),VLOOKUP($A236,'1920'!$F$10:$M$408,1,FALSE),FALSE)</f>
        <v>Sedgemoor</v>
      </c>
      <c r="N236" t="str">
        <f>IF(VLOOKUP($A236,'20 21'!$F$10:$N$408,1,FALSE)=VLOOKUP($A236,'2020'!$F$10:$O$468,1,FALSE),VLOOKUP($A236,'20 21'!$F$10:$N$408,1,FALSE),FALSE)</f>
        <v>Sedgemoor</v>
      </c>
      <c r="O236" t="str">
        <f>IF(VLOOKUP($A236,'21 22'!$F$10:$N$408,1,FALSE)=VLOOKUP($A236,'2021'!$F$10:$O$471,1,FALSE),VLOOKUP($A236,'21 22'!$F$10:$N$408,1,FALSE),FALSE)</f>
        <v>Sedgemoor</v>
      </c>
      <c r="P236" t="str">
        <f>IF(VLOOKUP($A236,'22 23'!$F$10:$N$408,1,FALSE)=VLOOKUP($A236,'2022'!$F$10:$O$468,1,FALSE),VLOOKUP($A236,'22 23'!$F$10:$N$408,1,FALSE),FALSE)</f>
        <v>Sedgemoor</v>
      </c>
      <c r="Q236" t="e">
        <f>IF(VLOOKUP($A236,'23 24'!$F$7:$N$408,1,FALSE)=VLOOKUP($A236,'2023'!$C$7:$O$468,1,FALSE),VLOOKUP($A236,'23 24'!$F$7:$N$408,1,FALSE),FALSE)</f>
        <v>#N/A</v>
      </c>
      <c r="S236" s="196">
        <f>IFERROR((VLOOKUP($A236,'0910'!$F$10:$L$433,4,FALSE)/VLOOKUP($A236,'2010'!$C$5:$K$611,9,FALSE))*1000,#N/A)</f>
        <v>5.1700139192682446</v>
      </c>
      <c r="T236" s="196" t="e">
        <f>IFERROR((VLOOKUP($A236,'1011'!$F$10:$L$433,4,FALSE)/VLOOKUP($A236,'2011'!$C$5:$K$611,9,FALSE))*1000,#N/A)</f>
        <v>#N/A</v>
      </c>
      <c r="U236" s="196">
        <f>IFERROR((VLOOKUP($A236,'1112'!$F$10:$L$408,4,FALSE)/VLOOKUP($A236,'2012'!$F$10:$M$460,8,FALSE))*1000,#N/A)</f>
        <v>6.7816314667700057</v>
      </c>
      <c r="V236" s="196">
        <f>IFERROR((VLOOKUP($A236,'1213'!$F$10:$L$408,4,FALSE)/VLOOKUP($A236,'2013'!$F$10:$M$460,8,FALSE))*1000,#N/A)</f>
        <v>5.9352862339651544</v>
      </c>
      <c r="W236" s="196">
        <f>IFERROR((VLOOKUP($A236,'1314'!$F$10:$L$408,4,FALSE)/VLOOKUP($A236,'2014'!$F$10:$M$460,8,FALSE))*1000,#N/A)</f>
        <v>10.44039483675019</v>
      </c>
      <c r="X236" s="196">
        <f>IFERROR((VLOOKUP($A236,'1415'!$F$10:$L$408,4,FALSE)/VLOOKUP($A236,'2015'!$F$10:$M$460,8,FALSE))*1000,#N/A)</f>
        <v>5.8205031918888475</v>
      </c>
      <c r="Y236" s="196">
        <f>IFERROR((VLOOKUP($A236,'1516'!$F$10:$L$408,4,FALSE)/VLOOKUP($A236,'2016'!$F$10:$M$460,8,FALSE))*1000,#N/A)</f>
        <v>7.6293263863044292</v>
      </c>
      <c r="Z236" s="196">
        <f>IFERROR((VLOOKUP($A236,'1617'!$F$10:$L$408,4,FALSE)/VLOOKUP($A236,'2017'!$F$10:$M$460,8,FALSE))*1000,#N/A)</f>
        <v>3.870967741935484</v>
      </c>
      <c r="AA236" s="196">
        <f>IFERROR((VLOOKUP($A236,'1718'!$F$10:$L$408,4,FALSE)/VLOOKUP($A236,'2018'!$F$10:$N$460,9,FALSE))*1000,#N/A)</f>
        <v>6.0351133869787859</v>
      </c>
      <c r="AB236" s="196">
        <f>IFERROR((VLOOKUP($A236,'1819'!$F$10:$L$408,4,FALSE)/VLOOKUP($A236,'2018'!$F$10:$N$460,9,FALSE))*1000,#N/A)</f>
        <v>5.1207022677395759</v>
      </c>
      <c r="AC236" s="196">
        <f>IFERROR((VLOOKUP($A236,'1920'!$F$10:$L$408,4,FALSE)/VLOOKUP($A236,'2019'!$F$10:$N$464,8,FALSE))*1000,#N/A)</f>
        <v>4.533173765616783</v>
      </c>
      <c r="AD236" s="196">
        <f>IFERROR((VLOOKUP($A236,'20 21'!$F$10:$M$408,4,FALSE)/VLOOKUP($A236,'2020'!$F$10:$N$469,8,FALSE))*1000,#N/A)</f>
        <v>5.156949077795244</v>
      </c>
      <c r="AE236" s="196">
        <f>IFERROR((VLOOKUP($A236,'21 22'!$F$10:$M$408,4,FALSE)/VLOOKUP($A236,'2021'!$F$10:$N$469,8,FALSE))*1000,#N/A)</f>
        <v>8.9750809517105452</v>
      </c>
      <c r="AF236" s="196">
        <f>IFERROR((VLOOKUP($A236,'22 23'!$F$10:$M$408,4,FALSE)/VLOOKUP($A236,'2022'!$F$10:$N$469,8,FALSE))*1000,#N/A)</f>
        <v>8.3426028921023363</v>
      </c>
      <c r="AG236" s="196" t="e">
        <f>IFERROR((VLOOKUP($A236,'23 24'!$F$7:$M$408,4,FALSE)/VLOOKUP($A236,'2023'!$C$7:$N$469,9,FALSE))*1000,#N/A)</f>
        <v>#N/A</v>
      </c>
      <c r="AI236" s="196">
        <f>IFERROR((VLOOKUP($A236,'0910'!$F$10:$L$433,5,FALSE)/VLOOKUP($A236,'2010'!$C$5:$K$611,9,FALSE))*1000,#N/A)</f>
        <v>1.5907735136209982</v>
      </c>
      <c r="AJ236" s="196" t="e">
        <f>IFERROR((VLOOKUP($A236,'1011'!$F$10:$L$433,5,FALSE)/VLOOKUP($A236,'2011'!$C$5:$K$611,9,FALSE))*1000,#N/A)</f>
        <v>#N/A</v>
      </c>
      <c r="AK236" s="196">
        <f>IFERROR((VLOOKUP($A236,'1112'!$F$10:$L$408,5,FALSE)/VLOOKUP($A236,'2012'!$F$10:$M$460,8,FALSE))*1000,#N/A)</f>
        <v>2.7126525867080025</v>
      </c>
      <c r="AL236" s="196">
        <f>IFERROR((VLOOKUP($A236,'1213'!$F$10:$L$408,5,FALSE)/VLOOKUP($A236,'2013'!$F$10:$M$460,8,FALSE))*1000,#N/A)</f>
        <v>0.57438253877082135</v>
      </c>
      <c r="AM236" s="196">
        <f>IFERROR((VLOOKUP($A236,'1314'!$F$10:$L$408,5,FALSE)/VLOOKUP($A236,'2014'!$F$10:$M$460,8,FALSE))*1000,#N/A)</f>
        <v>0.75930144267274113</v>
      </c>
      <c r="AN236" s="196">
        <f>IFERROR((VLOOKUP($A236,'1415'!$F$10:$L$408,5,FALSE)/VLOOKUP($A236,'2015'!$F$10:$M$460,8,FALSE))*1000,#N/A)</f>
        <v>0.93879083740142699</v>
      </c>
      <c r="AO236" s="196">
        <f>IFERROR((VLOOKUP($A236,'1516'!$F$10:$L$408,5,FALSE)/VLOOKUP($A236,'2016'!$F$10:$M$460,8,FALSE))*1000,#N/A)</f>
        <v>0</v>
      </c>
      <c r="AP236" s="196">
        <f>IFERROR((VLOOKUP($A236,'1617'!$F$10:$L$408,5,FALSE)/VLOOKUP($A236,'2017'!$F$10:$M$460,8,FALSE))*1000,#N/A)</f>
        <v>0.3686635944700461</v>
      </c>
      <c r="AQ236" s="196">
        <f>IFERROR((VLOOKUP($A236,'1718'!$F$10:$L$408,5,FALSE)/VLOOKUP($A236,'2018'!$F$10:$N$460,9,FALSE))*1000,#N/A)</f>
        <v>0.182882223847842</v>
      </c>
      <c r="AR236" s="196">
        <f>IFERROR((VLOOKUP($A236,'1819'!$F$10:$L$408,5,FALSE)/VLOOKUP($A236,'2018'!$F$10:$N$460,9,FALSE))*1000,#N/A)</f>
        <v>1.463057790782736</v>
      </c>
      <c r="AS236" s="196">
        <f>IFERROR((VLOOKUP($A236,'1920'!$F$10:$L$408,5,FALSE)/VLOOKUP($A236,'2019'!$F$10:$N$464,8,FALSE))*1000,#N/A)</f>
        <v>0.72530780249868532</v>
      </c>
      <c r="AT236" s="196">
        <f>IFERROR((VLOOKUP($A236,'20 21'!$F$10:$L$408,5,FALSE)/VLOOKUP($A236,'2020'!$F$10:$N$469,8,FALSE))*1000,#N/A)</f>
        <v>1.778258302688015</v>
      </c>
      <c r="AU236" s="196">
        <f>IFERROR((VLOOKUP($A236,'21 22'!$F$10:$L$408,5,FALSE)/VLOOKUP($A236,'2021'!$F$10:$N$469,8,FALSE))*1000,#N/A)</f>
        <v>4.9274954244685345</v>
      </c>
      <c r="AV236" s="196">
        <f>IFERROR((VLOOKUP($A236,'22 23'!$F$10:$L$408,5,FALSE)/VLOOKUP($A236,'2022'!$F$10:$N$469,8,FALSE))*1000,#N/A)</f>
        <v>2.4332591768631815</v>
      </c>
      <c r="AW236" s="196" t="e">
        <f>IFERROR((VLOOKUP($A236,'23 24'!$F$7:$M$408,5,FALSE)/VLOOKUP($A236,'2023'!$C$7:$N$469,9,FALSE))*1000,#N/A)</f>
        <v>#N/A</v>
      </c>
      <c r="AY236" s="196">
        <f>IFERROR((VLOOKUP($A236,'0910'!$F$10:$L$433,6,FALSE)/VLOOKUP($A236,'2010'!$C$5:$K$611,9,FALSE))*1000,#N/A)</f>
        <v>0</v>
      </c>
      <c r="AZ236" s="196" t="e">
        <f>IFERROR((VLOOKUP($A236,'1011'!$F$10:$L$433,6,FALSE)/VLOOKUP($A236,'2011'!$C$5:$K$611,9,FALSE))*1000,#N/A)</f>
        <v>#N/A</v>
      </c>
      <c r="BA236" s="196">
        <f>IFERROR((VLOOKUP($A236,'1112'!$F$10:$L$408,6,FALSE)/VLOOKUP($A236,'2012'!$F$10:$M$460,8,FALSE))*1000,#N/A)</f>
        <v>0</v>
      </c>
      <c r="BB236" s="196">
        <f>IFERROR((VLOOKUP($A236,'1213'!$F$10:$L$408,6,FALSE)/VLOOKUP($A236,'2013'!$F$10:$M$460,8,FALSE))*1000,#N/A)</f>
        <v>0</v>
      </c>
      <c r="BC236" s="196">
        <f>IFERROR((VLOOKUP($A236,'1314'!$F$10:$L$408,6,FALSE)/VLOOKUP($A236,'2014'!$F$10:$M$460,8,FALSE))*1000,#N/A)</f>
        <v>0</v>
      </c>
      <c r="BD236" s="196">
        <f>IFERROR((VLOOKUP($A236,'1415'!$F$10:$L$408,6,FALSE)/VLOOKUP($A236,'2015'!$F$10:$M$460,8,FALSE))*1000,#N/A)</f>
        <v>0</v>
      </c>
      <c r="BE236" s="196">
        <f>IFERROR((VLOOKUP($A236,'1516'!$F$10:$L$408,6,FALSE)/VLOOKUP($A236,'2016'!$F$10:$M$460,8,FALSE))*1000,#N/A)</f>
        <v>0</v>
      </c>
      <c r="BF236" s="196">
        <f>IFERROR((VLOOKUP($A236,'1617'!$F$10:$L$408,6,FALSE)/VLOOKUP($A236,'2017'!$F$10:$M$460,8,FALSE))*1000,#N/A)</f>
        <v>0.3686635944700461</v>
      </c>
      <c r="BG236" s="196">
        <f>IFERROR((VLOOKUP($A236,'1718'!$F$10:$L$408,6,FALSE)/VLOOKUP($A236,'2018'!$F$10:$N$460,9,FALSE))*1000,#N/A)</f>
        <v>0</v>
      </c>
      <c r="BH236" s="196">
        <f>IFERROR((VLOOKUP($A236,'1819'!$F$10:$L$408,6,FALSE)/VLOOKUP($A236,'2018'!$F$10:$N$460,9,FALSE))*1000,#N/A)</f>
        <v>0</v>
      </c>
      <c r="BI236" s="196">
        <f>IFERROR((VLOOKUP($A236,'1920'!$F$10:$L$408,6,FALSE)/VLOOKUP($A236,'2019'!$F$10:$N$464,8,FALSE))*1000,#N/A)</f>
        <v>0</v>
      </c>
      <c r="BJ236" s="196">
        <f>IFERROR((VLOOKUP($A236,'20 21'!$F$10:$L$408,6,FALSE)/VLOOKUP($A236,'2020'!$F$10:$N$469,8,FALSE))*1000,#N/A)</f>
        <v>0</v>
      </c>
      <c r="BK236" s="196">
        <f>IFERROR((VLOOKUP($A236,'21 22'!$F$10:$L$408,6,FALSE)/VLOOKUP($A236,'2021'!$F$10:$N$469,8,FALSE))*1000,#N/A)</f>
        <v>0</v>
      </c>
      <c r="BL236" s="196">
        <f>IFERROR((VLOOKUP($A236,'22 23'!$F$10:$L$408,6,FALSE)/VLOOKUP($A236,'2022'!$F$10:$N$469,8,FALSE))*1000,#N/A)</f>
        <v>0</v>
      </c>
      <c r="BM236" s="196" t="e">
        <f>IFERROR((VLOOKUP($A236,'23 24'!$F$7:$M$408,6,FALSE)/VLOOKUP($A236,'2023'!$C$7:$N$469,9,FALSE))*1000,#N/A)</f>
        <v>#N/A</v>
      </c>
      <c r="BO236" s="196">
        <f>IFERROR((VLOOKUP($A236,'0910'!$F$10:$L$433,7,FALSE)/VLOOKUP($A236,'2010'!$C$5:$K$611,9,FALSE))*1000,#N/A)</f>
        <v>6.7607874328892423</v>
      </c>
      <c r="BP236" s="196" t="e">
        <f>IFERROR((VLOOKUP($A236,'1011'!$F$10:$L$433,7,FALSE)/VLOOKUP($A236,'2011'!$C$5:$K$611,9,FALSE))*1000,#N/A)</f>
        <v>#N/A</v>
      </c>
      <c r="BQ236" s="196">
        <f>IFERROR((VLOOKUP($A236,'1112'!$F$10:$L$408,7,FALSE)/VLOOKUP($A236,'2012'!$F$10:$M$460,8,FALSE))*1000,#N/A)</f>
        <v>9.4942840534780082</v>
      </c>
      <c r="BR236" s="196">
        <f>IFERROR((VLOOKUP($A236,'1213'!$F$10:$L$408,7,FALSE)/VLOOKUP($A236,'2013'!$F$10:$M$460,8,FALSE))*1000,#N/A)</f>
        <v>6.5096687727359752</v>
      </c>
      <c r="BS236" s="196">
        <f>IFERROR((VLOOKUP($A236,'1314'!$F$10:$L$408,7,FALSE)/VLOOKUP($A236,'2014'!$F$10:$M$460,8,FALSE))*1000,#N/A)</f>
        <v>11.19969627942293</v>
      </c>
      <c r="BT236" s="196">
        <f>IFERROR((VLOOKUP($A236,'1415'!$F$10:$L$408,7,FALSE)/VLOOKUP($A236,'2015'!$F$10:$M$460,8,FALSE))*1000,#N/A)</f>
        <v>6.7592940292902739</v>
      </c>
      <c r="BU236" s="196">
        <f>IFERROR((VLOOKUP($A236,'1516'!$F$10:$L$408,7,FALSE)/VLOOKUP($A236,'2016'!$F$10:$M$460,8,FALSE))*1000,#N/A)</f>
        <v>7.6293263863044292</v>
      </c>
      <c r="BV236" s="196">
        <f>IFERROR((VLOOKUP($A236,'1617'!$F$10:$L$408,7,FALSE)/VLOOKUP($A236,'2017'!$F$10:$M$460,8,FALSE))*1000,#N/A)</f>
        <v>4.6082949308755756</v>
      </c>
      <c r="BW236" s="196">
        <f>IFERROR((VLOOKUP($A236,'1718'!$F$10:$L$408,7,FALSE)/VLOOKUP($A236,'2018'!$F$10:$N$460,9,FALSE))*1000,#N/A)</f>
        <v>6.2179956108266277</v>
      </c>
      <c r="BX236" s="196">
        <f>IFERROR((VLOOKUP($A236,'1819'!$F$10:$L$408,7,FALSE)/VLOOKUP($A236,'2018'!$F$10:$N$460,9,FALSE))*1000,#N/A)</f>
        <v>6.5837600585223113</v>
      </c>
      <c r="BY236" s="196">
        <f>IFERROR((VLOOKUP($A236,'1920'!$F$10:$L$408,7,FALSE)/VLOOKUP($A236,'2019'!$F$10:$N$464,8,FALSE))*1000,#N/A)</f>
        <v>5.4398085187401399</v>
      </c>
      <c r="BZ236" s="196">
        <f>IFERROR((VLOOKUP($A236,'20 21'!$F$10:$L$408,7,FALSE)/VLOOKUP($A236,'2020'!$F$10:$N$469,8,FALSE))*1000,#N/A)</f>
        <v>7.11303321075206</v>
      </c>
      <c r="CA236" s="196">
        <f>IFERROR((VLOOKUP($A236,'21 22'!$F$10:$L$408,7,FALSE)/VLOOKUP($A236,'2021'!$F$10:$N$469,8,FALSE))*1000,#N/A)</f>
        <v>14.078558355624384</v>
      </c>
      <c r="CB236" s="196">
        <f>IFERROR((VLOOKUP($A236,'22 23'!$F$10:$L$408,7,FALSE)/VLOOKUP($A236,'2022'!$F$10:$N$469,8,FALSE))*1000,#N/A)</f>
        <v>10.602057842046719</v>
      </c>
      <c r="CC236" s="196" t="e">
        <f>IFERROR((VLOOKUP($A236,'23 24'!$F$7:$M$408,7,FALSE)/VLOOKUP($A236,'2023'!$C$7:$N$469,9,FALSE))*1000,#N/A)</f>
        <v>#N/A</v>
      </c>
      <c r="CE236" s="198">
        <f>IFERROR((VLOOKUP($A236,'0910'!$F$10:$S$433,9,FALSE)/VLOOKUP($A236,'2010'!$C$5:$K$611,9,FALSE))*1000,#N/A)</f>
        <v>5.1700139192682446</v>
      </c>
      <c r="CF236" s="198" t="e">
        <f>IFERROR((VLOOKUP($A236,'1011'!$F$10:$S$433,10,FALSE)/VLOOKUP($A236,'2011'!$C$5:$K$611,9,FALSE))*1000,#N/A)</f>
        <v>#N/A</v>
      </c>
      <c r="CG236" s="198">
        <f>IFERROR((VLOOKUP($A236,'1112'!$F$10:$S$408,9,FALSE)/VLOOKUP($A236,'2012'!$F$10:$M$460,8,FALSE))*1000,#N/A)</f>
        <v>7.5566750629722916</v>
      </c>
      <c r="CH236" s="198">
        <f>IFERROR((VLOOKUP($A236,'1213'!$F$10:$S$408,9,FALSE)/VLOOKUP($A236,'2013'!$F$10:$M$460,8,FALSE))*1000,#N/A)</f>
        <v>9.7645031591039633</v>
      </c>
      <c r="CI236" s="198">
        <f>IFERROR((VLOOKUP($A236,'1314'!$F$10:$S$408,9,FALSE)/VLOOKUP($A236,'2014'!$F$10:$M$460,8,FALSE))*1000,#N/A)</f>
        <v>6.83371298405467</v>
      </c>
      <c r="CJ236" s="198">
        <f>IFERROR((VLOOKUP($A236,'1415'!$F$10:$S$408,9,FALSE)/VLOOKUP($A236,'2015'!$F$10:$M$460,8,FALSE))*1000,#N/A)</f>
        <v>6.3837776943297033</v>
      </c>
      <c r="CK236" s="198">
        <f>IFERROR((VLOOKUP($A236,'1516'!$F$10:$S$408,9,FALSE)/VLOOKUP($A236,'2016'!$F$10:$M$460,8,FALSE))*1000,#N/A)</f>
        <v>6.3267584666914773</v>
      </c>
      <c r="CL236" s="198">
        <f>IFERROR((VLOOKUP($A236,'1617'!$F$10:$S$408,9,FALSE)/VLOOKUP($A236,'2017'!$F$10:$M$460,8,FALSE))*1000,#N/A)</f>
        <v>6.6359447004608292</v>
      </c>
      <c r="CM236" s="198">
        <f>IFERROR((VLOOKUP($A236,'1718'!$F$10:$S$408,9,FALSE)/VLOOKUP($A236,'2018'!$F$10:$N$460,9,FALSE))*1000,#N/A)</f>
        <v>4.7549378200438923</v>
      </c>
      <c r="CN236" s="198">
        <f>IFERROR((VLOOKUP($A236,'1819'!$F$10:$S$408,9,FALSE)/VLOOKUP($A236,'2018'!$F$10:$N$460,9,FALSE))*1000,#N/A)</f>
        <v>6.766642282370154</v>
      </c>
      <c r="CO236" s="198">
        <f>IFERROR((VLOOKUP($A236,'1920'!$F$10:$S$408,9,FALSE)/VLOOKUP($A236,'2019'!$F$10:$N$464,8,FALSE))*1000,#N/A)</f>
        <v>6.7090971731128395</v>
      </c>
      <c r="CP236" s="198">
        <f>IFERROR((VLOOKUP($A236,'20 21'!$F$10:$S$408,9,FALSE)/VLOOKUP($A236,'2020'!$F$10:$N$469,8,FALSE))*1000,#N/A)</f>
        <v>5.8682523988704496</v>
      </c>
      <c r="CQ236" s="198">
        <f>IFERROR((VLOOKUP($A236,'21 22'!$F$10:$S$408,9,FALSE)/VLOOKUP($A236,'2021'!$F$10:$N$469,8,FALSE))*1000,#N/A)</f>
        <v>7.2152611572574967</v>
      </c>
      <c r="CR236" s="198">
        <f>IFERROR((VLOOKUP($A236,'22 23'!$F$10:$S$408,9,FALSE)/VLOOKUP($A236,'2022'!$F$10:$N$469,8,FALSE))*1000,#N/A)</f>
        <v>6.7783648498331477</v>
      </c>
      <c r="CS236" s="196" t="e">
        <f>IFERROR((VLOOKUP($A236,'23 24'!$F$7:$S$408,9,FALSE)/VLOOKUP($A236,'2023'!$C$7:$N$469,9,FALSE))*1000,#N/A)</f>
        <v>#N/A</v>
      </c>
      <c r="CU236" s="198">
        <f>IFERROR((VLOOKUP($A236,'0910'!$F$10:$S$433,10,FALSE)/VLOOKUP($A236,'2010'!$C$5:$K$611,9,FALSE))*1000,#N/A)</f>
        <v>1.1930801352157487</v>
      </c>
      <c r="CV236" s="198" t="e">
        <f>IFERROR((VLOOKUP($A236,'1011'!$F$10:$S$433,11,FALSE)/VLOOKUP($A236,'2011'!$C$5:$K$611,9,FALSE))*1000,#N/A)</f>
        <v>#N/A</v>
      </c>
      <c r="CW236" s="198">
        <f>IFERROR((VLOOKUP($A236,'1112'!$F$10:$S$408,10,FALSE)/VLOOKUP($A236,'2012'!$F$10:$M$460,8,FALSE))*1000,#N/A)</f>
        <v>3.4876961829102888</v>
      </c>
      <c r="CX236" s="198">
        <f>IFERROR((VLOOKUP($A236,'1213'!$F$10:$S$408,10,FALSE)/VLOOKUP($A236,'2013'!$F$10:$M$460,8,FALSE))*1000,#N/A)</f>
        <v>2.4889910013402261</v>
      </c>
      <c r="CY236" s="198">
        <f>IFERROR((VLOOKUP($A236,'1314'!$F$10:$S$408,10,FALSE)/VLOOKUP($A236,'2014'!$F$10:$M$460,8,FALSE))*1000,#N/A)</f>
        <v>0.37965072133637057</v>
      </c>
      <c r="CZ236" s="198">
        <f>IFERROR((VLOOKUP($A236,'1415'!$F$10:$S$408,10,FALSE)/VLOOKUP($A236,'2015'!$F$10:$M$460,8,FALSE))*1000,#N/A)</f>
        <v>1.3143071723619977</v>
      </c>
      <c r="DA236" s="198">
        <f>IFERROR((VLOOKUP($A236,'1516'!$F$10:$S$408,10,FALSE)/VLOOKUP($A236,'2016'!$F$10:$M$460,8,FALSE))*1000,#N/A)</f>
        <v>0.3721622627465575</v>
      </c>
      <c r="DB236" s="198">
        <f>IFERROR((VLOOKUP($A236,'1617'!$F$10:$S$408,10,FALSE)/VLOOKUP($A236,'2017'!$F$10:$M$460,8,FALSE))*1000,#N/A)</f>
        <v>0.3686635944700461</v>
      </c>
      <c r="DC236" s="198">
        <f>IFERROR((VLOOKUP($A236,'1718'!$F$10:$S$408,10,FALSE)/VLOOKUP($A236,'2018'!$F$10:$N$460,9,FALSE))*1000,#N/A)</f>
        <v>0.182882223847842</v>
      </c>
      <c r="DD236" s="198">
        <f>IFERROR((VLOOKUP($A236,'1819'!$F$10:$S$408,10,FALSE)/VLOOKUP($A236,'2018'!$F$10:$N$460,9,FALSE))*1000,#N/A)</f>
        <v>0.73152889539136801</v>
      </c>
      <c r="DE236" s="198">
        <f>IFERROR((VLOOKUP($A236,'1920'!$F$10:$S$408,10,FALSE)/VLOOKUP($A236,'2019'!$F$10:$N$464,8,FALSE))*1000,#N/A)</f>
        <v>1.4506156049973706</v>
      </c>
      <c r="DF236" s="198">
        <f>IFERROR((VLOOKUP($A236,'20 21'!$F$10:$S$408,10,FALSE)/VLOOKUP($A236,'2020'!$F$10:$N$469,8,FALSE))*1000,#N/A)</f>
        <v>1.4226066421504122</v>
      </c>
      <c r="DG236" s="198">
        <f>IFERROR((VLOOKUP($A236,'21 22'!$F$10:$S$408,10,FALSE)/VLOOKUP($A236,'2021'!$F$10:$N$469,8,FALSE))*1000,#N/A)</f>
        <v>2.6397296916795723</v>
      </c>
      <c r="DH236" s="198">
        <f>IFERROR((VLOOKUP($A236,'22 23'!$F$10:$S$408,10,FALSE)/VLOOKUP($A236,'2022'!$F$10:$N$469,8,FALSE))*1000,#N/A)</f>
        <v>2.259454949944383</v>
      </c>
      <c r="DI236" s="196" t="e">
        <f>IFERROR((VLOOKUP($A236,'23 24'!$F$7:$S$408,10,FALSE)/VLOOKUP($A236,'2023'!$C$7:$N$469,9,FALSE))*1000,#N/A)</f>
        <v>#N/A</v>
      </c>
      <c r="DK236" s="198">
        <f>IFERROR((VLOOKUP($A236,'0910'!$F$10:$S$433,11,FALSE)/VLOOKUP($A236,'2010'!$C$5:$K$611,9,FALSE))*1000,#N/A)</f>
        <v>0</v>
      </c>
      <c r="DL236" s="198" t="e">
        <f>IFERROR((VLOOKUP($A236,'1011'!$F$10:$S$433,12,FALSE)/VLOOKUP($A236,'2011'!$C$5:$K$611,9,FALSE))*1000,#N/A)</f>
        <v>#N/A</v>
      </c>
      <c r="DM236" s="198">
        <f>IFERROR((VLOOKUP($A236,'1112'!$F$10:$S$408,11,FALSE)/VLOOKUP($A236,'2012'!$F$10:$M$460,8,FALSE))*1000,#N/A)</f>
        <v>0</v>
      </c>
      <c r="DN236" s="198">
        <f>IFERROR((VLOOKUP($A236,'1213'!$F$10:$S$408,11,FALSE)/VLOOKUP($A236,'2013'!$F$10:$M$460,8,FALSE))*1000,#N/A)</f>
        <v>0</v>
      </c>
      <c r="DO236" s="198">
        <f>IFERROR((VLOOKUP($A236,'1314'!$F$10:$S$408,11,FALSE)/VLOOKUP($A236,'2014'!$F$10:$M$460,8,FALSE))*1000,#N/A)</f>
        <v>0</v>
      </c>
      <c r="DP236" s="198">
        <f>IFERROR((VLOOKUP($A236,'1415'!$F$10:$S$408,11,FALSE)/VLOOKUP($A236,'2015'!$F$10:$M$460,8,FALSE))*1000,#N/A)</f>
        <v>0</v>
      </c>
      <c r="DQ236" s="198">
        <f>IFERROR((VLOOKUP($A236,'1516'!$F$10:$S$408,11,FALSE)/VLOOKUP($A236,'2016'!$F$10:$M$460,8,FALSE))*1000,#N/A)</f>
        <v>0</v>
      </c>
      <c r="DR236" s="198">
        <f>IFERROR((VLOOKUP($A236,'1617'!$F$10:$S$408,11,FALSE)/VLOOKUP($A236,'2017'!$F$10:$M$460,8,FALSE))*1000,#N/A)</f>
        <v>0.18433179723502305</v>
      </c>
      <c r="DS236" s="198">
        <f>IFERROR((VLOOKUP($A236,'1718'!$F$10:$S$408,11,FALSE)/VLOOKUP($A236,'2018'!$F$10:$N$460,9,FALSE))*1000,#N/A)</f>
        <v>0</v>
      </c>
      <c r="DT236" s="198">
        <f>IFERROR((VLOOKUP($A236,'1819'!$F$10:$S$408,11,FALSE)/VLOOKUP($A236,'2018'!$F$10:$N$460,9,FALSE))*1000,#N/A)</f>
        <v>0</v>
      </c>
      <c r="DU236" s="198">
        <f>IFERROR((VLOOKUP($A236,'1920'!$F$10:$S$408,11,FALSE)/VLOOKUP($A236,'2019'!$F$10:$N$464,8,FALSE))*1000,#N/A)</f>
        <v>0</v>
      </c>
      <c r="DV236" s="198">
        <f>IFERROR((VLOOKUP($A236,'20 21'!$F$10:$S$408,11,FALSE)/VLOOKUP($A236,'2020'!$F$10:$N$469,8,FALSE))*1000,#N/A)</f>
        <v>0</v>
      </c>
      <c r="DW236" s="198">
        <f>IFERROR((VLOOKUP($A236,'21 22'!$F$10:$S$408,11,FALSE)/VLOOKUP($A236,'2021'!$F$10:$N$469,8,FALSE))*1000,#N/A)</f>
        <v>0</v>
      </c>
      <c r="DX236" s="198">
        <f>IFERROR((VLOOKUP($A236,'22 23'!$F$10:$S$408,11,FALSE)/VLOOKUP($A236,'2022'!$F$10:$N$469,8,FALSE))*1000,#N/A)</f>
        <v>0</v>
      </c>
      <c r="DY236" s="196" t="e">
        <f>IFERROR((VLOOKUP($A236,'23 24'!$F$7:$S$408,11,FALSE)/VLOOKUP($A236,'2023'!$C$7:$N$469,9,FALSE))*1000,#N/A)</f>
        <v>#N/A</v>
      </c>
      <c r="EA236" s="198">
        <f>IFERROR((VLOOKUP($A236,'0910'!$F$10:$S$433,12,FALSE)/VLOOKUP($A236,'2010'!$C$5:$K$611,9,FALSE))*1000,#N/A)</f>
        <v>6.3630940544839927</v>
      </c>
      <c r="EB236" s="198" t="e">
        <f>IFERROR((VLOOKUP($A236,'1011'!$F$10:$S$433,13,FALSE)/VLOOKUP($A236,'2011'!$C$5:$K$611,9,FALSE))*1000,#N/A)</f>
        <v>#N/A</v>
      </c>
      <c r="EC236" s="198">
        <f>IFERROR((VLOOKUP($A236,'1112'!$F$10:$S$408,12,FALSE)/VLOOKUP($A236,'2012'!$F$10:$M$460,8,FALSE))*1000,#N/A)</f>
        <v>11.04437124588258</v>
      </c>
      <c r="ED236" s="198">
        <f>IFERROR((VLOOKUP($A236,'1213'!$F$10:$S$408,12,FALSE)/VLOOKUP($A236,'2013'!$F$10:$M$460,8,FALSE))*1000,#N/A)</f>
        <v>12.253494160444189</v>
      </c>
      <c r="EE236" s="198">
        <f>IFERROR((VLOOKUP($A236,'1314'!$F$10:$S$408,12,FALSE)/VLOOKUP($A236,'2014'!$F$10:$M$460,8,FALSE))*1000,#N/A)</f>
        <v>7.21336370539104</v>
      </c>
      <c r="EF236" s="198">
        <f>IFERROR((VLOOKUP($A236,'1415'!$F$10:$S$408,12,FALSE)/VLOOKUP($A236,'2015'!$F$10:$M$460,8,FALSE))*1000,#N/A)</f>
        <v>7.6980848666917012</v>
      </c>
      <c r="EG236" s="198">
        <f>IFERROR((VLOOKUP($A236,'1516'!$F$10:$S$408,12,FALSE)/VLOOKUP($A236,'2016'!$F$10:$M$460,8,FALSE))*1000,#N/A)</f>
        <v>6.6989207294380346</v>
      </c>
      <c r="EH236" s="198">
        <f>IFERROR((VLOOKUP($A236,'1617'!$F$10:$S$408,12,FALSE)/VLOOKUP($A236,'2017'!$F$10:$M$460,8,FALSE))*1000,#N/A)</f>
        <v>7.1889400921658986</v>
      </c>
      <c r="EI236" s="198">
        <f>IFERROR((VLOOKUP($A236,'1718'!$F$10:$S$408,12,FALSE)/VLOOKUP($A236,'2018'!$F$10:$N$460,9,FALSE))*1000,#N/A)</f>
        <v>4.9378200438917341</v>
      </c>
      <c r="EJ236" s="198">
        <f>IFERROR((VLOOKUP($A236,'1819'!$F$10:$S$408,12,FALSE)/VLOOKUP($A236,'2018'!$F$10:$N$460,9,FALSE))*1000,#N/A)</f>
        <v>7.4981711777615212</v>
      </c>
      <c r="EK236" s="198">
        <f>IFERROR((VLOOKUP($A236,'1920'!$F$10:$S$408,12,FALSE)/VLOOKUP($A236,'2019'!$F$10:$N$464,8,FALSE))*1000,#N/A)</f>
        <v>8.1597127781102117</v>
      </c>
      <c r="EL236" s="198">
        <f>IFERROR((VLOOKUP($A236,'20 21'!$F$10:$S$408,12,FALSE)/VLOOKUP($A236,'2020'!$F$10:$N$469,8,FALSE))*1000,#N/A)</f>
        <v>7.2908590410208625</v>
      </c>
      <c r="EM236" s="198">
        <f>IFERROR((VLOOKUP($A236,'21 22'!$F$10:$S$408,12,FALSE)/VLOOKUP($A236,'2021'!$F$10:$N$469,8,FALSE))*1000,#N/A)</f>
        <v>9.6790088694917635</v>
      </c>
      <c r="EN236" s="198">
        <f>IFERROR((VLOOKUP($A236,'22 23'!$F$10:$S$408,12,FALSE)/VLOOKUP($A236,'2022'!$F$10:$N$469,8,FALSE))*1000,#N/A)</f>
        <v>9.2116240266963292</v>
      </c>
      <c r="EO236" s="196" t="e">
        <f>IFERROR((VLOOKUP($A236,'23 24'!$F$7:$S$408,12,FALSE)/VLOOKUP($A236,'2023'!$C$7:$N$469,9,FALSE))*1000,#N/A)</f>
        <v>#N/A</v>
      </c>
    </row>
    <row r="237" spans="1:145" x14ac:dyDescent="0.3">
      <c r="A237" t="s">
        <v>372</v>
      </c>
      <c r="B237" t="s">
        <v>1743</v>
      </c>
      <c r="C237" t="str">
        <f>IF(VLOOKUP($A237,'0910'!$F$10:$L$433,1,FALSE)=VLOOKUP($A237,'2010'!$C$5:$K$611,1,FALSE),VLOOKUP($A237,'0910'!$F$10:$L$433,1,FALSE),FALSE)</f>
        <v>Sefton</v>
      </c>
      <c r="D237" t="str">
        <f>IF(VLOOKUP($A237,'1011'!$F$10:$L$433,1,FALSE)=VLOOKUP($A237,'2011'!$C$5:$K$611,1,FALSE),VLOOKUP($A237,'1011'!$F$10:$L$433,1,FALSE),FALSE)</f>
        <v>Sefton</v>
      </c>
      <c r="E237" t="str">
        <f>IF(VLOOKUP(A237,'1112'!$F$10:$L$408,1,FALSE)=VLOOKUP(A237,'2012'!$F$10:$M$460,1,FALSE),VLOOKUP(A237,'1112'!$F$10:$L$408,1,FALSE),FALSE)</f>
        <v>Sefton</v>
      </c>
      <c r="F237" t="str">
        <f>IF(VLOOKUP($A237,'1213'!$F$10:$L$408,1,FALSE)=VLOOKUP($A237,'2013'!$F$10:$M$460,1,FALSE),VLOOKUP($A237,'1213'!$F$10:$L$408,1,FALSE),FALSE)</f>
        <v>Sefton</v>
      </c>
      <c r="G237" t="str">
        <f>IF(VLOOKUP($A237,'1314'!$F$10:$L$408,1,FALSE)=VLOOKUP($A237,'2014'!$F$10:$M$460,1,FALSE),VLOOKUP($A237,'1314'!$F$10:$L$408,1,FALSE),FALSE)</f>
        <v>Sefton</v>
      </c>
      <c r="H237" t="str">
        <f>IF(VLOOKUP($A237,'1415'!$F$10:$L$408,1,FALSE)=VLOOKUP($A237,'2015'!$F$10:$M$460,1,FALSE),VLOOKUP($A237,'1415'!$F$10:$L$408,1,FALSE),FALSE)</f>
        <v>Sefton</v>
      </c>
      <c r="I237" t="str">
        <f>IF(VLOOKUP($A237,'1516'!$F$10:$L$408,1,FALSE)=VLOOKUP($A237,'2015'!$F$10:$M$460,1,FALSE),VLOOKUP($A237,'1516'!$F$10:$L$408,1,FALSE),FALSE)</f>
        <v>Sefton</v>
      </c>
      <c r="J237" t="str">
        <f>IF(VLOOKUP($A237,'1617'!$F$10:$L$408,1,FALSE)=VLOOKUP($A237,'2016'!$F$10:$M$460,1,FALSE),VLOOKUP($A237,'1617'!$F$10:$L$408,1,FALSE),FALSE)</f>
        <v>Sefton</v>
      </c>
      <c r="K237" t="str">
        <f>IF(VLOOKUP($A237,'1718'!$F$10:$M$408,1,FALSE)=VLOOKUP($A237,'2017'!$F$10:$M$460,1,FALSE),VLOOKUP($A237,'1718'!$F$10:$M$408,1,FALSE),FALSE)</f>
        <v>Sefton</v>
      </c>
      <c r="L237" t="str">
        <f>IF(VLOOKUP($A237,'1819'!$F$10:$M$408,1,FALSE)=VLOOKUP($A237,'2018'!$F$10:$M$460,1,FALSE),VLOOKUP($A237,'1819'!$F$10:$M$408,1,FALSE),FALSE)</f>
        <v>Sefton</v>
      </c>
      <c r="M237" t="str">
        <f>IF(VLOOKUP($A237,'1920'!$F$10:$M$408,1,FALSE)=VLOOKUP($A237,'2019'!$F$10:$M$464,1,FALSE),VLOOKUP($A237,'1920'!$F$10:$M$408,1,FALSE),FALSE)</f>
        <v>Sefton</v>
      </c>
      <c r="N237" t="str">
        <f>IF(VLOOKUP($A237,'20 21'!$F$10:$N$408,1,FALSE)=VLOOKUP($A237,'2020'!$F$10:$O$468,1,FALSE),VLOOKUP($A237,'20 21'!$F$10:$N$408,1,FALSE),FALSE)</f>
        <v>Sefton</v>
      </c>
      <c r="O237" t="str">
        <f>IF(VLOOKUP($A237,'21 22'!$F$10:$N$408,1,FALSE)=VLOOKUP($A237,'2021'!$F$10:$O$471,1,FALSE),VLOOKUP($A237,'21 22'!$F$10:$N$408,1,FALSE),FALSE)</f>
        <v>Sefton</v>
      </c>
      <c r="P237" t="str">
        <f>IF(VLOOKUP($A237,'22 23'!$F$10:$N$408,1,FALSE)=VLOOKUP($A237,'2022'!$F$10:$O$468,1,FALSE),VLOOKUP($A237,'22 23'!$F$10:$N$408,1,FALSE),FALSE)</f>
        <v>Sefton</v>
      </c>
      <c r="Q237" t="str">
        <f>IF(VLOOKUP($A237,'23 24'!$F$7:$N$408,1,FALSE)=VLOOKUP($A237,'2023'!$C$7:$O$468,1,FALSE),VLOOKUP($A237,'23 24'!$F$7:$N$408,1,FALSE),FALSE)</f>
        <v>Sefton</v>
      </c>
      <c r="S237" s="196">
        <f>IFERROR((VLOOKUP($A237,'0910'!$F$10:$L$433,4,FALSE)/VLOOKUP($A237,'2010'!$C$5:$K$611,9,FALSE))*1000,#N/A)</f>
        <v>0.96954027631897877</v>
      </c>
      <c r="T237" s="196">
        <f>IFERROR((VLOOKUP($A237,'1011'!$F$10:$L$433,4,FALSE)/VLOOKUP($A237,'2011'!$C$5:$K$611,9,FALSE))*1000,#N/A)</f>
        <v>2.82235303604548</v>
      </c>
      <c r="U237" s="196">
        <f>IFERROR((VLOOKUP($A237,'1112'!$F$10:$L$408,4,FALSE)/VLOOKUP($A237,'2012'!$F$10:$M$460,8,FALSE))*1000,#N/A)</f>
        <v>3.134796238244514</v>
      </c>
      <c r="V237" s="196">
        <f>IFERROR((VLOOKUP($A237,'1213'!$F$10:$L$408,4,FALSE)/VLOOKUP($A237,'2013'!$F$10:$M$460,8,FALSE))*1000,#N/A)</f>
        <v>1.5225578972674092</v>
      </c>
      <c r="W237" s="196">
        <f>IFERROR((VLOOKUP($A237,'1314'!$F$10:$L$408,4,FALSE)/VLOOKUP($A237,'2014'!$F$10:$M$460,8,FALSE))*1000,#N/A)</f>
        <v>1.8385291766586731</v>
      </c>
      <c r="X237" s="196">
        <f>IFERROR((VLOOKUP($A237,'1415'!$F$10:$L$408,4,FALSE)/VLOOKUP($A237,'2015'!$F$10:$M$460,8,FALSE))*1000,#N/A)</f>
        <v>1.4336917562724014</v>
      </c>
      <c r="Y237" s="196">
        <f>IFERROR((VLOOKUP($A237,'1516'!$F$10:$L$408,4,FALSE)/VLOOKUP($A237,'2016'!$F$10:$M$460,8,FALSE))*1000,#N/A)</f>
        <v>2.3133375877472879</v>
      </c>
      <c r="Z237" s="196">
        <f>IFERROR((VLOOKUP($A237,'1617'!$F$10:$L$408,4,FALSE)/VLOOKUP($A237,'2017'!$F$10:$M$460,8,FALSE))*1000,#N/A)</f>
        <v>2.1433674684448678</v>
      </c>
      <c r="AA237" s="196">
        <f>IFERROR((VLOOKUP($A237,'1718'!$F$10:$L$408,4,FALSE)/VLOOKUP($A237,'2018'!$F$10:$N$460,9,FALSE))*1000,#N/A)</f>
        <v>3.0854430379746836</v>
      </c>
      <c r="AB237" s="196">
        <f>IFERROR((VLOOKUP($A237,'1819'!$F$10:$L$408,4,FALSE)/VLOOKUP($A237,'2018'!$F$10:$N$460,9,FALSE))*1000,#N/A)</f>
        <v>2.6107594936708862</v>
      </c>
      <c r="AC237" s="196">
        <f>IFERROR((VLOOKUP($A237,'1920'!$F$10:$L$408,4,FALSE)/VLOOKUP($A237,'2019'!$F$10:$N$464,8,FALSE))*1000,#N/A)</f>
        <v>2.9142578094232916</v>
      </c>
      <c r="AD237" s="196">
        <f>IFERROR((VLOOKUP($A237,'20 21'!$F$10:$M$408,4,FALSE)/VLOOKUP($A237,'2020'!$F$10:$N$469,8,FALSE))*1000,#N/A)</f>
        <v>2.708072842517053</v>
      </c>
      <c r="AE237" s="196">
        <f>IFERROR((VLOOKUP($A237,'21 22'!$F$10:$M$408,4,FALSE)/VLOOKUP($A237,'2021'!$F$10:$N$469,8,FALSE))*1000,#N/A)</f>
        <v>3.3039816821108601</v>
      </c>
      <c r="AF237" s="196">
        <f>IFERROR((VLOOKUP($A237,'22 23'!$F$10:$M$408,4,FALSE)/VLOOKUP($A237,'2022'!$F$10:$N$469,8,FALSE))*1000,#N/A)</f>
        <v>4.8928167334332286</v>
      </c>
      <c r="AG237" s="196">
        <f>IFERROR((VLOOKUP($A237,'23 24'!$F$7:$M$408,4,FALSE)/VLOOKUP($A237,'2023'!$C$7:$N$469,9,FALSE))*1000,#N/A)</f>
        <v>3.5735466309818888</v>
      </c>
      <c r="AI237" s="196">
        <f>IFERROR((VLOOKUP($A237,'0910'!$F$10:$L$433,5,FALSE)/VLOOKUP($A237,'2010'!$C$5:$K$611,9,FALSE))*1000,#N/A)</f>
        <v>0.24238506907974469</v>
      </c>
      <c r="AJ237" s="196">
        <f>IFERROR((VLOOKUP($A237,'1011'!$F$10:$L$433,5,FALSE)/VLOOKUP($A237,'2011'!$C$5:$K$611,9,FALSE))*1000,#N/A)</f>
        <v>0.56447060720909603</v>
      </c>
      <c r="AK237" s="196">
        <f>IFERROR((VLOOKUP($A237,'1112'!$F$10:$L$408,5,FALSE)/VLOOKUP($A237,'2012'!$F$10:$M$460,8,FALSE))*1000,#N/A)</f>
        <v>0.16075878144843661</v>
      </c>
      <c r="AL237" s="196">
        <f>IFERROR((VLOOKUP($A237,'1213'!$F$10:$L$408,5,FALSE)/VLOOKUP($A237,'2013'!$F$10:$M$460,8,FALSE))*1000,#N/A)</f>
        <v>8.0134626171968912E-2</v>
      </c>
      <c r="AM237" s="196">
        <f>IFERROR((VLOOKUP($A237,'1314'!$F$10:$L$408,5,FALSE)/VLOOKUP($A237,'2014'!$F$10:$M$460,8,FALSE))*1000,#N/A)</f>
        <v>0.47961630695443647</v>
      </c>
      <c r="AN237" s="196">
        <f>IFERROR((VLOOKUP($A237,'1415'!$F$10:$L$408,5,FALSE)/VLOOKUP($A237,'2015'!$F$10:$M$460,8,FALSE))*1000,#N/A)</f>
        <v>7.9649542015133412E-2</v>
      </c>
      <c r="AO237" s="196">
        <f>IFERROR((VLOOKUP($A237,'1516'!$F$10:$L$408,5,FALSE)/VLOOKUP($A237,'2016'!$F$10:$M$460,8,FALSE))*1000,#N/A)</f>
        <v>7.9770261646458201E-2</v>
      </c>
      <c r="AP237" s="196">
        <f>IFERROR((VLOOKUP($A237,'1617'!$F$10:$L$408,5,FALSE)/VLOOKUP($A237,'2017'!$F$10:$M$460,8,FALSE))*1000,#N/A)</f>
        <v>0.39691990156386436</v>
      </c>
      <c r="AQ237" s="196">
        <f>IFERROR((VLOOKUP($A237,'1718'!$F$10:$L$408,5,FALSE)/VLOOKUP($A237,'2018'!$F$10:$N$460,9,FALSE))*1000,#N/A)</f>
        <v>0.71202531645569622</v>
      </c>
      <c r="AR237" s="196">
        <f>IFERROR((VLOOKUP($A237,'1819'!$F$10:$L$408,5,FALSE)/VLOOKUP($A237,'2018'!$F$10:$N$460,9,FALSE))*1000,#N/A)</f>
        <v>0.71202531645569622</v>
      </c>
      <c r="AS237" s="196">
        <f>IFERROR((VLOOKUP($A237,'1920'!$F$10:$L$408,5,FALSE)/VLOOKUP($A237,'2019'!$F$10:$N$464,8,FALSE))*1000,#N/A)</f>
        <v>1.0239284195271026</v>
      </c>
      <c r="AT237" s="196">
        <f>IFERROR((VLOOKUP($A237,'20 21'!$F$10:$L$408,5,FALSE)/VLOOKUP($A237,'2020'!$F$10:$N$469,8,FALSE))*1000,#N/A)</f>
        <v>0.92848211743441822</v>
      </c>
      <c r="AU237" s="196">
        <f>IFERROR((VLOOKUP($A237,'21 22'!$F$10:$L$408,5,FALSE)/VLOOKUP($A237,'2021'!$F$10:$N$469,8,FALSE))*1000,#N/A)</f>
        <v>0.61469426643922975</v>
      </c>
      <c r="AV237" s="196">
        <f>IFERROR((VLOOKUP($A237,'22 23'!$F$10:$L$408,5,FALSE)/VLOOKUP($A237,'2022'!$F$10:$N$469,8,FALSE))*1000,#N/A)</f>
        <v>1.1467539218984131</v>
      </c>
      <c r="AW237" s="196">
        <f>IFERROR((VLOOKUP($A237,'23 24'!$F$7:$M$408,5,FALSE)/VLOOKUP($A237,'2023'!$C$7:$N$469,9,FALSE))*1000,#N/A)</f>
        <v>1.9008226760541962</v>
      </c>
      <c r="AY237" s="196">
        <f>IFERROR((VLOOKUP($A237,'0910'!$F$10:$L$433,6,FALSE)/VLOOKUP($A237,'2010'!$C$5:$K$611,9,FALSE))*1000,#N/A)</f>
        <v>0</v>
      </c>
      <c r="AZ237" s="196">
        <f>IFERROR((VLOOKUP($A237,'1011'!$F$10:$L$433,6,FALSE)/VLOOKUP($A237,'2011'!$C$5:$K$611,9,FALSE))*1000,#N/A)</f>
        <v>0</v>
      </c>
      <c r="BA237" s="196">
        <f>IFERROR((VLOOKUP($A237,'1112'!$F$10:$L$408,6,FALSE)/VLOOKUP($A237,'2012'!$F$10:$M$460,8,FALSE))*1000,#N/A)</f>
        <v>0</v>
      </c>
      <c r="BB237" s="196">
        <f>IFERROR((VLOOKUP($A237,'1213'!$F$10:$L$408,6,FALSE)/VLOOKUP($A237,'2013'!$F$10:$M$460,8,FALSE))*1000,#N/A)</f>
        <v>0</v>
      </c>
      <c r="BC237" s="196">
        <f>IFERROR((VLOOKUP($A237,'1314'!$F$10:$L$408,6,FALSE)/VLOOKUP($A237,'2014'!$F$10:$M$460,8,FALSE))*1000,#N/A)</f>
        <v>0</v>
      </c>
      <c r="BD237" s="196">
        <f>IFERROR((VLOOKUP($A237,'1415'!$F$10:$L$408,6,FALSE)/VLOOKUP($A237,'2015'!$F$10:$M$460,8,FALSE))*1000,#N/A)</f>
        <v>0</v>
      </c>
      <c r="BE237" s="196">
        <f>IFERROR((VLOOKUP($A237,'1516'!$F$10:$L$408,6,FALSE)/VLOOKUP($A237,'2016'!$F$10:$M$460,8,FALSE))*1000,#N/A)</f>
        <v>0</v>
      </c>
      <c r="BF237" s="196">
        <f>IFERROR((VLOOKUP($A237,'1617'!$F$10:$L$408,6,FALSE)/VLOOKUP($A237,'2017'!$F$10:$M$460,8,FALSE))*1000,#N/A)</f>
        <v>0</v>
      </c>
      <c r="BG237" s="196">
        <f>IFERROR((VLOOKUP($A237,'1718'!$F$10:$L$408,6,FALSE)/VLOOKUP($A237,'2018'!$F$10:$N$460,9,FALSE))*1000,#N/A)</f>
        <v>0</v>
      </c>
      <c r="BH237" s="196">
        <f>IFERROR((VLOOKUP($A237,'1819'!$F$10:$L$408,6,FALSE)/VLOOKUP($A237,'2018'!$F$10:$N$460,9,FALSE))*1000,#N/A)</f>
        <v>0</v>
      </c>
      <c r="BI237" s="196">
        <f>IFERROR((VLOOKUP($A237,'1920'!$F$10:$L$408,6,FALSE)/VLOOKUP($A237,'2019'!$F$10:$N$464,8,FALSE))*1000,#N/A)</f>
        <v>0</v>
      </c>
      <c r="BJ237" s="196">
        <f>IFERROR((VLOOKUP($A237,'20 21'!$F$10:$L$408,6,FALSE)/VLOOKUP($A237,'2020'!$F$10:$N$469,8,FALSE))*1000,#N/A)</f>
        <v>0</v>
      </c>
      <c r="BK237" s="196">
        <f>IFERROR((VLOOKUP($A237,'21 22'!$F$10:$L$408,6,FALSE)/VLOOKUP($A237,'2021'!$F$10:$N$469,8,FALSE))*1000,#N/A)</f>
        <v>0</v>
      </c>
      <c r="BL237" s="196">
        <f>IFERROR((VLOOKUP($A237,'22 23'!$F$10:$L$408,6,FALSE)/VLOOKUP($A237,'2022'!$F$10:$N$469,8,FALSE))*1000,#N/A)</f>
        <v>0</v>
      </c>
      <c r="BM237" s="196">
        <f>IFERROR((VLOOKUP($A237,'23 24'!$F$7:$M$408,6,FALSE)/VLOOKUP($A237,'2023'!$C$7:$N$469,9,FALSE))*1000,#N/A)</f>
        <v>0</v>
      </c>
      <c r="BO237" s="196">
        <f>IFERROR((VLOOKUP($A237,'0910'!$F$10:$L$433,7,FALSE)/VLOOKUP($A237,'2010'!$C$5:$K$611,9,FALSE))*1000,#N/A)</f>
        <v>1.2119253453987235</v>
      </c>
      <c r="BP237" s="196">
        <f>IFERROR((VLOOKUP($A237,'1011'!$F$10:$L$433,7,FALSE)/VLOOKUP($A237,'2011'!$C$5:$K$611,9,FALSE))*1000,#N/A)</f>
        <v>3.386823643254576</v>
      </c>
      <c r="BQ237" s="196">
        <f>IFERROR((VLOOKUP($A237,'1112'!$F$10:$L$408,7,FALSE)/VLOOKUP($A237,'2012'!$F$10:$M$460,8,FALSE))*1000,#N/A)</f>
        <v>3.2955550196929506</v>
      </c>
      <c r="BR237" s="196">
        <f>IFERROR((VLOOKUP($A237,'1213'!$F$10:$L$408,7,FALSE)/VLOOKUP($A237,'2013'!$F$10:$M$460,8,FALSE))*1000,#N/A)</f>
        <v>1.5225578972674092</v>
      </c>
      <c r="BS237" s="196">
        <f>IFERROR((VLOOKUP($A237,'1314'!$F$10:$L$408,7,FALSE)/VLOOKUP($A237,'2014'!$F$10:$M$460,8,FALSE))*1000,#N/A)</f>
        <v>2.3181454836131095</v>
      </c>
      <c r="BT237" s="196">
        <f>IFERROR((VLOOKUP($A237,'1415'!$F$10:$L$408,7,FALSE)/VLOOKUP($A237,'2015'!$F$10:$M$460,8,FALSE))*1000,#N/A)</f>
        <v>1.5133412982875349</v>
      </c>
      <c r="BU237" s="196">
        <f>IFERROR((VLOOKUP($A237,'1516'!$F$10:$L$408,7,FALSE)/VLOOKUP($A237,'2016'!$F$10:$M$460,8,FALSE))*1000,#N/A)</f>
        <v>2.3931078493937461</v>
      </c>
      <c r="BV237" s="196">
        <f>IFERROR((VLOOKUP($A237,'1617'!$F$10:$L$408,7,FALSE)/VLOOKUP($A237,'2017'!$F$10:$M$460,8,FALSE))*1000,#N/A)</f>
        <v>2.4609033896959596</v>
      </c>
      <c r="BW237" s="196">
        <f>IFERROR((VLOOKUP($A237,'1718'!$F$10:$L$408,7,FALSE)/VLOOKUP($A237,'2018'!$F$10:$N$460,9,FALSE))*1000,#N/A)</f>
        <v>3.7183544303797467</v>
      </c>
      <c r="BX237" s="196">
        <f>IFERROR((VLOOKUP($A237,'1819'!$F$10:$L$408,7,FALSE)/VLOOKUP($A237,'2018'!$F$10:$N$460,9,FALSE))*1000,#N/A)</f>
        <v>3.4018987341772151</v>
      </c>
      <c r="BY237" s="196">
        <f>IFERROR((VLOOKUP($A237,'1920'!$F$10:$L$408,7,FALSE)/VLOOKUP($A237,'2019'!$F$10:$N$464,8,FALSE))*1000,#N/A)</f>
        <v>3.8594225043713868</v>
      </c>
      <c r="BZ237" s="196">
        <f>IFERROR((VLOOKUP($A237,'20 21'!$F$10:$L$408,7,FALSE)/VLOOKUP($A237,'2020'!$F$10:$N$469,8,FALSE))*1000,#N/A)</f>
        <v>3.6365549599514715</v>
      </c>
      <c r="CA237" s="196">
        <f>IFERROR((VLOOKUP($A237,'21 22'!$F$10:$L$408,7,FALSE)/VLOOKUP($A237,'2021'!$F$10:$N$469,8,FALSE))*1000,#N/A)</f>
        <v>3.9186759485500899</v>
      </c>
      <c r="CB237" s="196">
        <f>IFERROR((VLOOKUP($A237,'22 23'!$F$10:$L$408,7,FALSE)/VLOOKUP($A237,'2022'!$F$10:$N$469,8,FALSE))*1000,#N/A)</f>
        <v>6.0395706553316417</v>
      </c>
      <c r="CC237" s="196">
        <f>IFERROR((VLOOKUP($A237,'23 24'!$F$7:$M$408,7,FALSE)/VLOOKUP($A237,'2023'!$C$7:$N$469,9,FALSE))*1000,#N/A)</f>
        <v>5.4743693070360857</v>
      </c>
      <c r="CE237" s="198">
        <f>IFERROR((VLOOKUP($A237,'0910'!$F$10:$S$433,9,FALSE)/VLOOKUP($A237,'2010'!$C$5:$K$611,9,FALSE))*1000,#N/A)</f>
        <v>0.7271552072392341</v>
      </c>
      <c r="CF237" s="198">
        <f>IFERROR((VLOOKUP($A237,'1011'!$F$10:$S$433,10,FALSE)/VLOOKUP($A237,'2011'!$C$5:$K$611,9,FALSE))*1000,#N/A)</f>
        <v>0.72574792355455209</v>
      </c>
      <c r="CG237" s="198">
        <f>IFERROR((VLOOKUP($A237,'1112'!$F$10:$S$408,9,FALSE)/VLOOKUP($A237,'2012'!$F$10:$M$460,8,FALSE))*1000,#N/A)</f>
        <v>2.2506229402781126</v>
      </c>
      <c r="CH237" s="198">
        <f>IFERROR((VLOOKUP($A237,'1213'!$F$10:$S$408,9,FALSE)/VLOOKUP($A237,'2013'!$F$10:$M$460,8,FALSE))*1000,#N/A)</f>
        <v>1.1218847664075646</v>
      </c>
      <c r="CI237" s="198">
        <f>IFERROR((VLOOKUP($A237,'1314'!$F$10:$S$408,9,FALSE)/VLOOKUP($A237,'2014'!$F$10:$M$460,8,FALSE))*1000,#N/A)</f>
        <v>0.63948840927258199</v>
      </c>
      <c r="CJ237" s="198">
        <f>IFERROR((VLOOKUP($A237,'1415'!$F$10:$S$408,9,FALSE)/VLOOKUP($A237,'2015'!$F$10:$M$460,8,FALSE))*1000,#N/A)</f>
        <v>1.5929908403026682</v>
      </c>
      <c r="CK237" s="198">
        <f>IFERROR((VLOOKUP($A237,'1516'!$F$10:$S$408,9,FALSE)/VLOOKUP($A237,'2016'!$F$10:$M$460,8,FALSE))*1000,#N/A)</f>
        <v>1.3560944479897894</v>
      </c>
      <c r="CL237" s="198">
        <f>IFERROR((VLOOKUP($A237,'1617'!$F$10:$S$408,9,FALSE)/VLOOKUP($A237,'2017'!$F$10:$M$460,8,FALSE))*1000,#N/A)</f>
        <v>2.5402873700087323</v>
      </c>
      <c r="CM237" s="198">
        <f>IFERROR((VLOOKUP($A237,'1718'!$F$10:$S$408,9,FALSE)/VLOOKUP($A237,'2018'!$F$10:$N$460,9,FALSE))*1000,#N/A)</f>
        <v>2.3734177215189876</v>
      </c>
      <c r="CN237" s="198">
        <f>IFERROR((VLOOKUP($A237,'1819'!$F$10:$S$408,9,FALSE)/VLOOKUP($A237,'2018'!$F$10:$N$460,9,FALSE))*1000,#N/A)</f>
        <v>2.8481012658227849</v>
      </c>
      <c r="CO237" s="198">
        <f>IFERROR((VLOOKUP($A237,'1920'!$F$10:$S$408,9,FALSE)/VLOOKUP($A237,'2019'!$F$10:$N$464,8,FALSE))*1000,#N/A)</f>
        <v>3.2293127077393233</v>
      </c>
      <c r="CP237" s="198">
        <f>IFERROR((VLOOKUP($A237,'20 21'!$F$10:$S$408,9,FALSE)/VLOOKUP($A237,'2020'!$F$10:$N$469,8,FALSE))*1000,#N/A)</f>
        <v>3.7913019795238743</v>
      </c>
      <c r="CQ237" s="198">
        <f>IFERROR((VLOOKUP($A237,'21 22'!$F$10:$S$408,9,FALSE)/VLOOKUP($A237,'2021'!$F$10:$N$469,8,FALSE))*1000,#N/A)</f>
        <v>4.3028598650746082</v>
      </c>
      <c r="CR237" s="198">
        <f>IFERROR((VLOOKUP($A237,'22 23'!$F$10:$S$408,9,FALSE)/VLOOKUP($A237,'2022'!$F$10:$N$469,8,FALSE))*1000,#N/A)</f>
        <v>2.8286596740160852</v>
      </c>
      <c r="CS237" s="196">
        <f>IFERROR((VLOOKUP($A237,'23 24'!$F$7:$S$408,9,FALSE)/VLOOKUP($A237,'2023'!$C$7:$N$469,9,FALSE))*1000,#N/A)</f>
        <v>3.4214808168975535</v>
      </c>
      <c r="CU237" s="198">
        <f>IFERROR((VLOOKUP($A237,'0910'!$F$10:$S$433,10,FALSE)/VLOOKUP($A237,'2010'!$C$5:$K$611,9,FALSE))*1000,#N/A)</f>
        <v>0.48477013815948938</v>
      </c>
      <c r="CV237" s="198">
        <f>IFERROR((VLOOKUP($A237,'1011'!$F$10:$S$433,11,FALSE)/VLOOKUP($A237,'2011'!$C$5:$K$611,9,FALSE))*1000,#N/A)</f>
        <v>8.0638658172728014E-2</v>
      </c>
      <c r="CW237" s="198">
        <f>IFERROR((VLOOKUP($A237,'1112'!$F$10:$S$408,10,FALSE)/VLOOKUP($A237,'2012'!$F$10:$M$460,8,FALSE))*1000,#N/A)</f>
        <v>0.40189695362109157</v>
      </c>
      <c r="CX237" s="198">
        <f>IFERROR((VLOOKUP($A237,'1213'!$F$10:$S$408,10,FALSE)/VLOOKUP($A237,'2013'!$F$10:$M$460,8,FALSE))*1000,#N/A)</f>
        <v>8.0134626171968912E-2</v>
      </c>
      <c r="CY237" s="198">
        <f>IFERROR((VLOOKUP($A237,'1314'!$F$10:$S$408,10,FALSE)/VLOOKUP($A237,'2014'!$F$10:$M$460,8,FALSE))*1000,#N/A)</f>
        <v>7.9936051159072749E-2</v>
      </c>
      <c r="CZ237" s="198">
        <f>IFERROR((VLOOKUP($A237,'1415'!$F$10:$S$408,10,FALSE)/VLOOKUP($A237,'2015'!$F$10:$M$460,8,FALSE))*1000,#N/A)</f>
        <v>0.6371963361210673</v>
      </c>
      <c r="DA237" s="198">
        <f>IFERROR((VLOOKUP($A237,'1516'!$F$10:$S$408,10,FALSE)/VLOOKUP($A237,'2016'!$F$10:$M$460,8,FALSE))*1000,#N/A)</f>
        <v>0.95724313975749842</v>
      </c>
      <c r="DB237" s="198">
        <f>IFERROR((VLOOKUP($A237,'1617'!$F$10:$S$408,10,FALSE)/VLOOKUP($A237,'2017'!$F$10:$M$460,8,FALSE))*1000,#N/A)</f>
        <v>7.9383980312772884E-2</v>
      </c>
      <c r="DC237" s="198">
        <f>IFERROR((VLOOKUP($A237,'1718'!$F$10:$S$408,10,FALSE)/VLOOKUP($A237,'2018'!$F$10:$N$460,9,FALSE))*1000,#N/A)</f>
        <v>0.39556962025316456</v>
      </c>
      <c r="DD237" s="198">
        <f>IFERROR((VLOOKUP($A237,'1819'!$F$10:$S$408,10,FALSE)/VLOOKUP($A237,'2018'!$F$10:$N$460,9,FALSE))*1000,#N/A)</f>
        <v>0.63291139240506333</v>
      </c>
      <c r="DE237" s="198">
        <f>IFERROR((VLOOKUP($A237,'1920'!$F$10:$S$408,10,FALSE)/VLOOKUP($A237,'2019'!$F$10:$N$464,8,FALSE))*1000,#N/A)</f>
        <v>1.3389833178431341</v>
      </c>
      <c r="DF237" s="198">
        <f>IFERROR((VLOOKUP($A237,'20 21'!$F$10:$S$408,10,FALSE)/VLOOKUP($A237,'2020'!$F$10:$N$469,8,FALSE))*1000,#N/A)</f>
        <v>1.0058556272206198</v>
      </c>
      <c r="DG237" s="198">
        <f>IFERROR((VLOOKUP($A237,'21 22'!$F$10:$S$408,10,FALSE)/VLOOKUP($A237,'2021'!$F$10:$N$469,8,FALSE))*1000,#N/A)</f>
        <v>0.69153104974413349</v>
      </c>
      <c r="DH237" s="198">
        <f>IFERROR((VLOOKUP($A237,'22 23'!$F$10:$S$408,10,FALSE)/VLOOKUP($A237,'2022'!$F$10:$N$469,8,FALSE))*1000,#N/A)</f>
        <v>0.61160209167915358</v>
      </c>
      <c r="DI237" s="196">
        <f>IFERROR((VLOOKUP($A237,'23 24'!$F$7:$S$408,10,FALSE)/VLOOKUP($A237,'2023'!$C$7:$N$469,9,FALSE))*1000,#N/A)</f>
        <v>0.83636197746384644</v>
      </c>
      <c r="DK237" s="198">
        <f>IFERROR((VLOOKUP($A237,'0910'!$F$10:$S$433,11,FALSE)/VLOOKUP($A237,'2010'!$C$5:$K$611,9,FALSE))*1000,#N/A)</f>
        <v>0</v>
      </c>
      <c r="DL237" s="198">
        <f>IFERROR((VLOOKUP($A237,'1011'!$F$10:$S$433,12,FALSE)/VLOOKUP($A237,'2011'!$C$5:$K$611,9,FALSE))*1000,#N/A)</f>
        <v>0</v>
      </c>
      <c r="DM237" s="198">
        <f>IFERROR((VLOOKUP($A237,'1112'!$F$10:$S$408,11,FALSE)/VLOOKUP($A237,'2012'!$F$10:$M$460,8,FALSE))*1000,#N/A)</f>
        <v>0</v>
      </c>
      <c r="DN237" s="198">
        <f>IFERROR((VLOOKUP($A237,'1213'!$F$10:$S$408,11,FALSE)/VLOOKUP($A237,'2013'!$F$10:$M$460,8,FALSE))*1000,#N/A)</f>
        <v>0</v>
      </c>
      <c r="DO237" s="198">
        <f>IFERROR((VLOOKUP($A237,'1314'!$F$10:$S$408,11,FALSE)/VLOOKUP($A237,'2014'!$F$10:$M$460,8,FALSE))*1000,#N/A)</f>
        <v>0</v>
      </c>
      <c r="DP237" s="198">
        <f>IFERROR((VLOOKUP($A237,'1415'!$F$10:$S$408,11,FALSE)/VLOOKUP($A237,'2015'!$F$10:$M$460,8,FALSE))*1000,#N/A)</f>
        <v>0</v>
      </c>
      <c r="DQ237" s="198">
        <f>IFERROR((VLOOKUP($A237,'1516'!$F$10:$S$408,11,FALSE)/VLOOKUP($A237,'2016'!$F$10:$M$460,8,FALSE))*1000,#N/A)</f>
        <v>0</v>
      </c>
      <c r="DR237" s="198">
        <f>IFERROR((VLOOKUP($A237,'1617'!$F$10:$S$408,11,FALSE)/VLOOKUP($A237,'2017'!$F$10:$M$460,8,FALSE))*1000,#N/A)</f>
        <v>0</v>
      </c>
      <c r="DS237" s="198">
        <f>IFERROR((VLOOKUP($A237,'1718'!$F$10:$S$408,11,FALSE)/VLOOKUP($A237,'2018'!$F$10:$N$460,9,FALSE))*1000,#N/A)</f>
        <v>0</v>
      </c>
      <c r="DT237" s="198">
        <f>IFERROR((VLOOKUP($A237,'1819'!$F$10:$S$408,11,FALSE)/VLOOKUP($A237,'2018'!$F$10:$N$460,9,FALSE))*1000,#N/A)</f>
        <v>0</v>
      </c>
      <c r="DU237" s="198">
        <f>IFERROR((VLOOKUP($A237,'1920'!$F$10:$S$408,11,FALSE)/VLOOKUP($A237,'2019'!$F$10:$N$464,8,FALSE))*1000,#N/A)</f>
        <v>0</v>
      </c>
      <c r="DV237" s="198">
        <f>IFERROR((VLOOKUP($A237,'20 21'!$F$10:$S$408,11,FALSE)/VLOOKUP($A237,'2020'!$F$10:$N$469,8,FALSE))*1000,#N/A)</f>
        <v>0</v>
      </c>
      <c r="DW237" s="198">
        <f>IFERROR((VLOOKUP($A237,'21 22'!$F$10:$S$408,11,FALSE)/VLOOKUP($A237,'2021'!$F$10:$N$469,8,FALSE))*1000,#N/A)</f>
        <v>0</v>
      </c>
      <c r="DX237" s="198">
        <f>IFERROR((VLOOKUP($A237,'22 23'!$F$10:$S$408,11,FALSE)/VLOOKUP($A237,'2022'!$F$10:$N$469,8,FALSE))*1000,#N/A)</f>
        <v>0</v>
      </c>
      <c r="DY237" s="196">
        <f>IFERROR((VLOOKUP($A237,'23 24'!$F$7:$S$408,11,FALSE)/VLOOKUP($A237,'2023'!$C$7:$N$469,9,FALSE))*1000,#N/A)</f>
        <v>0</v>
      </c>
      <c r="EA237" s="198">
        <f>IFERROR((VLOOKUP($A237,'0910'!$F$10:$S$433,12,FALSE)/VLOOKUP($A237,'2010'!$C$5:$K$611,9,FALSE))*1000,#N/A)</f>
        <v>1.2119253453987235</v>
      </c>
      <c r="EB237" s="198">
        <f>IFERROR((VLOOKUP($A237,'1011'!$F$10:$S$433,13,FALSE)/VLOOKUP($A237,'2011'!$C$5:$K$611,9,FALSE))*1000,#N/A)</f>
        <v>0.88702523990000814</v>
      </c>
      <c r="EC237" s="198">
        <f>IFERROR((VLOOKUP($A237,'1112'!$F$10:$S$408,12,FALSE)/VLOOKUP($A237,'2012'!$F$10:$M$460,8,FALSE))*1000,#N/A)</f>
        <v>2.5721405031749858</v>
      </c>
      <c r="ED237" s="198">
        <f>IFERROR((VLOOKUP($A237,'1213'!$F$10:$S$408,12,FALSE)/VLOOKUP($A237,'2013'!$F$10:$M$460,8,FALSE))*1000,#N/A)</f>
        <v>1.2020193925795337</v>
      </c>
      <c r="EE237" s="198">
        <f>IFERROR((VLOOKUP($A237,'1314'!$F$10:$S$408,12,FALSE)/VLOOKUP($A237,'2014'!$F$10:$M$460,8,FALSE))*1000,#N/A)</f>
        <v>0.71942446043165464</v>
      </c>
      <c r="EF237" s="198">
        <f>IFERROR((VLOOKUP($A237,'1415'!$F$10:$S$408,12,FALSE)/VLOOKUP($A237,'2015'!$F$10:$M$460,8,FALSE))*1000,#N/A)</f>
        <v>2.2301871764237355</v>
      </c>
      <c r="EG237" s="198">
        <f>IFERROR((VLOOKUP($A237,'1516'!$F$10:$S$408,12,FALSE)/VLOOKUP($A237,'2016'!$F$10:$M$460,8,FALSE))*1000,#N/A)</f>
        <v>2.3133375877472879</v>
      </c>
      <c r="EH237" s="198">
        <f>IFERROR((VLOOKUP($A237,'1617'!$F$10:$S$408,12,FALSE)/VLOOKUP($A237,'2017'!$F$10:$M$460,8,FALSE))*1000,#N/A)</f>
        <v>2.619671350321505</v>
      </c>
      <c r="EI237" s="198">
        <f>IFERROR((VLOOKUP($A237,'1718'!$F$10:$S$408,12,FALSE)/VLOOKUP($A237,'2018'!$F$10:$N$460,9,FALSE))*1000,#N/A)</f>
        <v>2.768987341772152</v>
      </c>
      <c r="EJ237" s="198">
        <f>IFERROR((VLOOKUP($A237,'1819'!$F$10:$S$408,12,FALSE)/VLOOKUP($A237,'2018'!$F$10:$N$460,9,FALSE))*1000,#N/A)</f>
        <v>3.481012658227848</v>
      </c>
      <c r="EK237" s="198">
        <f>IFERROR((VLOOKUP($A237,'1920'!$F$10:$S$408,12,FALSE)/VLOOKUP($A237,'2019'!$F$10:$N$464,8,FALSE))*1000,#N/A)</f>
        <v>4.5682960255824572</v>
      </c>
      <c r="EL237" s="198">
        <f>IFERROR((VLOOKUP($A237,'20 21'!$F$10:$S$408,12,FALSE)/VLOOKUP($A237,'2020'!$F$10:$N$469,8,FALSE))*1000,#N/A)</f>
        <v>4.7197840969582927</v>
      </c>
      <c r="EM237" s="198">
        <f>IFERROR((VLOOKUP($A237,'21 22'!$F$10:$S$408,12,FALSE)/VLOOKUP($A237,'2021'!$F$10:$N$469,8,FALSE))*1000,#N/A)</f>
        <v>4.9943909148187418</v>
      </c>
      <c r="EN237" s="198">
        <f>IFERROR((VLOOKUP($A237,'22 23'!$F$10:$S$408,12,FALSE)/VLOOKUP($A237,'2022'!$F$10:$N$469,8,FALSE))*1000,#N/A)</f>
        <v>3.4402617656952388</v>
      </c>
      <c r="EO237" s="196">
        <f>IFERROR((VLOOKUP($A237,'23 24'!$F$7:$S$408,12,FALSE)/VLOOKUP($A237,'2023'!$C$7:$N$469,9,FALSE))*1000,#N/A)</f>
        <v>4.2578427943613999</v>
      </c>
    </row>
    <row r="238" spans="1:145" x14ac:dyDescent="0.3">
      <c r="A238" t="s">
        <v>1068</v>
      </c>
      <c r="B238" t="s">
        <v>1742</v>
      </c>
      <c r="C238" t="str">
        <f>IF(VLOOKUP($A238,'0910'!$F$10:$L$433,1,FALSE)=VLOOKUP($A238,'2010'!$C$5:$K$611,1,FALSE),VLOOKUP($A238,'0910'!$F$10:$L$433,1,FALSE),FALSE)</f>
        <v>Selby</v>
      </c>
      <c r="D238" t="str">
        <f>IF(VLOOKUP($A238,'1011'!$F$10:$L$433,1,FALSE)=VLOOKUP($A238,'2011'!$C$5:$K$611,1,FALSE),VLOOKUP($A238,'1011'!$F$10:$L$433,1,FALSE),FALSE)</f>
        <v>Selby</v>
      </c>
      <c r="E238" t="str">
        <f>IF(VLOOKUP(A238,'1112'!$F$10:$L$408,1,FALSE)=VLOOKUP(A238,'2012'!$F$10:$M$460,1,FALSE),VLOOKUP(A238,'1112'!$F$10:$L$408,1,FALSE),FALSE)</f>
        <v>Selby</v>
      </c>
      <c r="F238" t="str">
        <f>IF(VLOOKUP($A238,'1213'!$F$10:$L$408,1,FALSE)=VLOOKUP($A238,'2013'!$F$10:$M$460,1,FALSE),VLOOKUP($A238,'1213'!$F$10:$L$408,1,FALSE),FALSE)</f>
        <v>Selby</v>
      </c>
      <c r="G238" t="str">
        <f>IF(VLOOKUP($A238,'1314'!$F$10:$L$408,1,FALSE)=VLOOKUP($A238,'2014'!$F$10:$M$460,1,FALSE),VLOOKUP($A238,'1314'!$F$10:$L$408,1,FALSE),FALSE)</f>
        <v>Selby</v>
      </c>
      <c r="H238" t="str">
        <f>IF(VLOOKUP($A238,'1415'!$F$10:$L$408,1,FALSE)=VLOOKUP($A238,'2015'!$F$10:$M$460,1,FALSE),VLOOKUP($A238,'1415'!$F$10:$L$408,1,FALSE),FALSE)</f>
        <v>Selby</v>
      </c>
      <c r="I238" t="str">
        <f>IF(VLOOKUP($A238,'1516'!$F$10:$L$408,1,FALSE)=VLOOKUP($A238,'2015'!$F$10:$M$460,1,FALSE),VLOOKUP($A238,'1516'!$F$10:$L$408,1,FALSE),FALSE)</f>
        <v>Selby</v>
      </c>
      <c r="J238" t="str">
        <f>IF(VLOOKUP($A238,'1617'!$F$10:$L$408,1,FALSE)=VLOOKUP($A238,'2016'!$F$10:$M$460,1,FALSE),VLOOKUP($A238,'1617'!$F$10:$L$408,1,FALSE),FALSE)</f>
        <v>Selby</v>
      </c>
      <c r="K238" t="str">
        <f>IF(VLOOKUP($A238,'1718'!$F$10:$M$408,1,FALSE)=VLOOKUP($A238,'2017'!$F$10:$M$460,1,FALSE),VLOOKUP($A238,'1718'!$F$10:$M$408,1,FALSE),FALSE)</f>
        <v>Selby</v>
      </c>
      <c r="L238" t="str">
        <f>IF(VLOOKUP($A238,'1819'!$F$10:$M$408,1,FALSE)=VLOOKUP($A238,'2018'!$F$10:$M$460,1,FALSE),VLOOKUP($A238,'1819'!$F$10:$M$408,1,FALSE),FALSE)</f>
        <v>Selby</v>
      </c>
      <c r="M238" t="str">
        <f>IF(VLOOKUP($A238,'1920'!$F$10:$M$408,1,FALSE)=VLOOKUP($A238,'2019'!$F$10:$M$464,1,FALSE),VLOOKUP($A238,'1920'!$F$10:$M$408,1,FALSE),FALSE)</f>
        <v>Selby</v>
      </c>
      <c r="N238" t="str">
        <f>IF(VLOOKUP($A238,'20 21'!$F$10:$N$408,1,FALSE)=VLOOKUP($A238,'2020'!$F$10:$O$468,1,FALSE),VLOOKUP($A238,'20 21'!$F$10:$N$408,1,FALSE),FALSE)</f>
        <v>Selby</v>
      </c>
      <c r="O238" t="str">
        <f>IF(VLOOKUP($A238,'21 22'!$F$10:$N$408,1,FALSE)=VLOOKUP($A238,'2021'!$F$10:$O$471,1,FALSE),VLOOKUP($A238,'21 22'!$F$10:$N$408,1,FALSE),FALSE)</f>
        <v>Selby</v>
      </c>
      <c r="P238" t="str">
        <f>IF(VLOOKUP($A238,'22 23'!$F$10:$N$408,1,FALSE)=VLOOKUP($A238,'2022'!$F$10:$O$468,1,FALSE),VLOOKUP($A238,'22 23'!$F$10:$N$408,1,FALSE),FALSE)</f>
        <v>Selby</v>
      </c>
      <c r="Q238" t="e">
        <f>IF(VLOOKUP($A238,'23 24'!$F$7:$N$408,1,FALSE)=VLOOKUP($A238,'2023'!$C$7:$O$468,1,FALSE),VLOOKUP($A238,'23 24'!$F$7:$N$408,1,FALSE),FALSE)</f>
        <v>#N/A</v>
      </c>
      <c r="S238" s="196">
        <f>IFERROR((VLOOKUP($A238,'0910'!$F$10:$L$433,4,FALSE)/VLOOKUP($A238,'2010'!$C$5:$K$611,9,FALSE))*1000,#N/A)</f>
        <v>6.9773932458833379</v>
      </c>
      <c r="T238" s="196">
        <f>IFERROR((VLOOKUP($A238,'1011'!$F$10:$L$433,4,FALSE)/VLOOKUP($A238,'2011'!$C$5:$K$611,9,FALSE))*1000,#N/A)</f>
        <v>6.0622761091209698</v>
      </c>
      <c r="U238" s="196">
        <f>IFERROR((VLOOKUP($A238,'1112'!$F$10:$L$408,4,FALSE)/VLOOKUP($A238,'2012'!$F$10:$M$460,8,FALSE))*1000,#N/A)</f>
        <v>6.2841530054644812</v>
      </c>
      <c r="V238" s="196">
        <f>IFERROR((VLOOKUP($A238,'1213'!$F$10:$L$408,4,FALSE)/VLOOKUP($A238,'2013'!$F$10:$M$460,8,FALSE))*1000,#N/A)</f>
        <v>4.6170559478544266</v>
      </c>
      <c r="W238" s="196">
        <f>IFERROR((VLOOKUP($A238,'1314'!$F$10:$L$408,4,FALSE)/VLOOKUP($A238,'2014'!$F$10:$M$460,8,FALSE))*1000,#N/A)</f>
        <v>28.579131841466701</v>
      </c>
      <c r="X238" s="196">
        <f>IFERROR((VLOOKUP($A238,'1415'!$F$10:$L$408,4,FALSE)/VLOOKUP($A238,'2015'!$F$10:$M$460,8,FALSE))*1000,#N/A)</f>
        <v>8.4970791290493892</v>
      </c>
      <c r="Y238" s="196">
        <f>IFERROR((VLOOKUP($A238,'1516'!$F$10:$L$408,4,FALSE)/VLOOKUP($A238,'2016'!$F$10:$M$460,8,FALSE))*1000,#N/A)</f>
        <v>9.9737532808398957</v>
      </c>
      <c r="Z238" s="196">
        <f>IFERROR((VLOOKUP($A238,'1617'!$F$10:$L$408,4,FALSE)/VLOOKUP($A238,'2017'!$F$10:$M$460,8,FALSE))*1000,#N/A)</f>
        <v>12.674599068804968</v>
      </c>
      <c r="AA238" s="196">
        <f>IFERROR((VLOOKUP($A238,'1718'!$F$10:$L$408,4,FALSE)/VLOOKUP($A238,'2018'!$F$10:$N$460,9,FALSE))*1000,#N/A)</f>
        <v>13.747454175152749</v>
      </c>
      <c r="AB238" s="196">
        <f>IFERROR((VLOOKUP($A238,'1819'!$F$10:$L$408,4,FALSE)/VLOOKUP($A238,'2018'!$F$10:$N$460,9,FALSE))*1000,#N/A)</f>
        <v>11.965376782077392</v>
      </c>
      <c r="AC238" s="196">
        <f>IFERROR((VLOOKUP($A238,'1920'!$F$10:$L$408,4,FALSE)/VLOOKUP($A238,'2019'!$F$10:$N$464,8,FALSE))*1000,#N/A)</f>
        <v>10.275431693441268</v>
      </c>
      <c r="AD238" s="196">
        <f>IFERROR((VLOOKUP($A238,'20 21'!$F$10:$M$408,4,FALSE)/VLOOKUP($A238,'2020'!$F$10:$N$469,8,FALSE))*1000,#N/A)</f>
        <v>8.8528653774271611</v>
      </c>
      <c r="AE238" s="196">
        <f>IFERROR((VLOOKUP($A238,'21 22'!$F$10:$M$408,4,FALSE)/VLOOKUP($A238,'2021'!$F$10:$N$469,8,FALSE))*1000,#N/A)</f>
        <v>6.0710556351538409</v>
      </c>
      <c r="AF238" s="196">
        <f>IFERROR((VLOOKUP($A238,'22 23'!$F$10:$M$408,4,FALSE)/VLOOKUP($A238,'2022'!$F$10:$N$469,8,FALSE))*1000,#N/A)</f>
        <v>3.6027380809415157</v>
      </c>
      <c r="AG238" s="196" t="e">
        <f>IFERROR((VLOOKUP($A238,'23 24'!$F$7:$M$408,4,FALSE)/VLOOKUP($A238,'2023'!$C$7:$N$469,9,FALSE))*1000,#N/A)</f>
        <v>#N/A</v>
      </c>
      <c r="AI238" s="196">
        <f>IFERROR((VLOOKUP($A238,'0910'!$F$10:$L$433,5,FALSE)/VLOOKUP($A238,'2010'!$C$5:$K$611,9,FALSE))*1000,#N/A)</f>
        <v>0</v>
      </c>
      <c r="AJ238" s="196">
        <f>IFERROR((VLOOKUP($A238,'1011'!$F$10:$L$433,5,FALSE)/VLOOKUP($A238,'2011'!$C$5:$K$611,9,FALSE))*1000,#N/A)</f>
        <v>0.27555800496004412</v>
      </c>
      <c r="AK238" s="196">
        <f>IFERROR((VLOOKUP($A238,'1112'!$F$10:$L$408,5,FALSE)/VLOOKUP($A238,'2012'!$F$10:$M$460,8,FALSE))*1000,#N/A)</f>
        <v>1.3661202185792349</v>
      </c>
      <c r="AL238" s="196">
        <f>IFERROR((VLOOKUP($A238,'1213'!$F$10:$L$408,5,FALSE)/VLOOKUP($A238,'2013'!$F$10:$M$460,8,FALSE))*1000,#N/A)</f>
        <v>0.27159152634437805</v>
      </c>
      <c r="AM238" s="196">
        <f>IFERROR((VLOOKUP($A238,'1314'!$F$10:$L$408,5,FALSE)/VLOOKUP($A238,'2014'!$F$10:$M$460,8,FALSE))*1000,#N/A)</f>
        <v>1.3480722566729577</v>
      </c>
      <c r="AN238" s="196">
        <f>IFERROR((VLOOKUP($A238,'1415'!$F$10:$L$408,5,FALSE)/VLOOKUP($A238,'2015'!$F$10:$M$460,8,FALSE))*1000,#N/A)</f>
        <v>1.0621348911311737</v>
      </c>
      <c r="AO238" s="196">
        <f>IFERROR((VLOOKUP($A238,'1516'!$F$10:$L$408,5,FALSE)/VLOOKUP($A238,'2016'!$F$10:$M$460,8,FALSE))*1000,#N/A)</f>
        <v>0.26246719160104987</v>
      </c>
      <c r="AP238" s="196">
        <f>IFERROR((VLOOKUP($A238,'1617'!$F$10:$L$408,5,FALSE)/VLOOKUP($A238,'2017'!$F$10:$M$460,8,FALSE))*1000,#N/A)</f>
        <v>1.0346611484738748</v>
      </c>
      <c r="AQ238" s="196">
        <f>IFERROR((VLOOKUP($A238,'1718'!$F$10:$L$408,5,FALSE)/VLOOKUP($A238,'2018'!$F$10:$N$460,9,FALSE))*1000,#N/A)</f>
        <v>1.7820773930753566</v>
      </c>
      <c r="AR238" s="196">
        <f>IFERROR((VLOOKUP($A238,'1819'!$F$10:$L$408,5,FALSE)/VLOOKUP($A238,'2018'!$F$10:$N$460,9,FALSE))*1000,#N/A)</f>
        <v>1.7820773930753566</v>
      </c>
      <c r="AS238" s="196">
        <f>IFERROR((VLOOKUP($A238,'1920'!$F$10:$L$408,5,FALSE)/VLOOKUP($A238,'2019'!$F$10:$N$464,8,FALSE))*1000,#N/A)</f>
        <v>2.5062028520588457</v>
      </c>
      <c r="AT238" s="196">
        <f>IFERROR((VLOOKUP($A238,'20 21'!$F$10:$L$408,5,FALSE)/VLOOKUP($A238,'2020'!$F$10:$N$469,8,FALSE))*1000,#N/A)</f>
        <v>0.73773878145226335</v>
      </c>
      <c r="AU238" s="196">
        <f>IFERROR((VLOOKUP($A238,'21 22'!$F$10:$L$408,5,FALSE)/VLOOKUP($A238,'2021'!$F$10:$N$469,8,FALSE))*1000,#N/A)</f>
        <v>2.1855800286553828</v>
      </c>
      <c r="AV238" s="196">
        <f>IFERROR((VLOOKUP($A238,'22 23'!$F$10:$L$408,5,FALSE)/VLOOKUP($A238,'2022'!$F$10:$N$469,8,FALSE))*1000,#N/A)</f>
        <v>0</v>
      </c>
      <c r="AW238" s="196" t="e">
        <f>IFERROR((VLOOKUP($A238,'23 24'!$F$7:$M$408,5,FALSE)/VLOOKUP($A238,'2023'!$C$7:$N$469,9,FALSE))*1000,#N/A)</f>
        <v>#N/A</v>
      </c>
      <c r="AY238" s="196">
        <f>IFERROR((VLOOKUP($A238,'0910'!$F$10:$L$433,6,FALSE)/VLOOKUP($A238,'2010'!$C$5:$K$611,9,FALSE))*1000,#N/A)</f>
        <v>0</v>
      </c>
      <c r="AZ238" s="196">
        <f>IFERROR((VLOOKUP($A238,'1011'!$F$10:$L$433,6,FALSE)/VLOOKUP($A238,'2011'!$C$5:$K$611,9,FALSE))*1000,#N/A)</f>
        <v>0</v>
      </c>
      <c r="BA238" s="196">
        <f>IFERROR((VLOOKUP($A238,'1112'!$F$10:$L$408,6,FALSE)/VLOOKUP($A238,'2012'!$F$10:$M$460,8,FALSE))*1000,#N/A)</f>
        <v>0</v>
      </c>
      <c r="BB238" s="196">
        <f>IFERROR((VLOOKUP($A238,'1213'!$F$10:$L$408,6,FALSE)/VLOOKUP($A238,'2013'!$F$10:$M$460,8,FALSE))*1000,#N/A)</f>
        <v>0</v>
      </c>
      <c r="BC238" s="196">
        <f>IFERROR((VLOOKUP($A238,'1314'!$F$10:$L$408,6,FALSE)/VLOOKUP($A238,'2014'!$F$10:$M$460,8,FALSE))*1000,#N/A)</f>
        <v>0</v>
      </c>
      <c r="BD238" s="196">
        <f>IFERROR((VLOOKUP($A238,'1415'!$F$10:$L$408,6,FALSE)/VLOOKUP($A238,'2015'!$F$10:$M$460,8,FALSE))*1000,#N/A)</f>
        <v>0</v>
      </c>
      <c r="BE238" s="196">
        <f>IFERROR((VLOOKUP($A238,'1516'!$F$10:$L$408,6,FALSE)/VLOOKUP($A238,'2016'!$F$10:$M$460,8,FALSE))*1000,#N/A)</f>
        <v>0</v>
      </c>
      <c r="BF238" s="196">
        <f>IFERROR((VLOOKUP($A238,'1617'!$F$10:$L$408,6,FALSE)/VLOOKUP($A238,'2017'!$F$10:$M$460,8,FALSE))*1000,#N/A)</f>
        <v>0</v>
      </c>
      <c r="BG238" s="196">
        <f>IFERROR((VLOOKUP($A238,'1718'!$F$10:$L$408,6,FALSE)/VLOOKUP($A238,'2018'!$F$10:$N$460,9,FALSE))*1000,#N/A)</f>
        <v>0</v>
      </c>
      <c r="BH238" s="196">
        <f>IFERROR((VLOOKUP($A238,'1819'!$F$10:$L$408,6,FALSE)/VLOOKUP($A238,'2018'!$F$10:$N$460,9,FALSE))*1000,#N/A)</f>
        <v>0</v>
      </c>
      <c r="BI238" s="196">
        <f>IFERROR((VLOOKUP($A238,'1920'!$F$10:$L$408,6,FALSE)/VLOOKUP($A238,'2019'!$F$10:$N$464,8,FALSE))*1000,#N/A)</f>
        <v>0</v>
      </c>
      <c r="BJ238" s="196">
        <f>IFERROR((VLOOKUP($A238,'20 21'!$F$10:$L$408,6,FALSE)/VLOOKUP($A238,'2020'!$F$10:$N$469,8,FALSE))*1000,#N/A)</f>
        <v>0</v>
      </c>
      <c r="BK238" s="196">
        <f>IFERROR((VLOOKUP($A238,'21 22'!$F$10:$L$408,6,FALSE)/VLOOKUP($A238,'2021'!$F$10:$N$469,8,FALSE))*1000,#N/A)</f>
        <v>0</v>
      </c>
      <c r="BL238" s="196">
        <f>IFERROR((VLOOKUP($A238,'22 23'!$F$10:$L$408,6,FALSE)/VLOOKUP($A238,'2022'!$F$10:$N$469,8,FALSE))*1000,#N/A)</f>
        <v>0</v>
      </c>
      <c r="BM238" s="196" t="e">
        <f>IFERROR((VLOOKUP($A238,'23 24'!$F$7:$M$408,6,FALSE)/VLOOKUP($A238,'2023'!$C$7:$N$469,9,FALSE))*1000,#N/A)</f>
        <v>#N/A</v>
      </c>
      <c r="BO238" s="196">
        <f>IFERROR((VLOOKUP($A238,'0910'!$F$10:$L$433,7,FALSE)/VLOOKUP($A238,'2010'!$C$5:$K$611,9,FALSE))*1000,#N/A)</f>
        <v>6.9773932458833379</v>
      </c>
      <c r="BP238" s="196">
        <f>IFERROR((VLOOKUP($A238,'1011'!$F$10:$L$433,7,FALSE)/VLOOKUP($A238,'2011'!$C$5:$K$611,9,FALSE))*1000,#N/A)</f>
        <v>6.3378341140810139</v>
      </c>
      <c r="BQ238" s="196">
        <f>IFERROR((VLOOKUP($A238,'1112'!$F$10:$L$408,7,FALSE)/VLOOKUP($A238,'2012'!$F$10:$M$460,8,FALSE))*1000,#N/A)</f>
        <v>7.3770491803278695</v>
      </c>
      <c r="BR238" s="196">
        <f>IFERROR((VLOOKUP($A238,'1213'!$F$10:$L$408,7,FALSE)/VLOOKUP($A238,'2013'!$F$10:$M$460,8,FALSE))*1000,#N/A)</f>
        <v>4.8886474741988044</v>
      </c>
      <c r="BS238" s="196">
        <f>IFERROR((VLOOKUP($A238,'1314'!$F$10:$L$408,7,FALSE)/VLOOKUP($A238,'2014'!$F$10:$M$460,8,FALSE))*1000,#N/A)</f>
        <v>30.196818549474251</v>
      </c>
      <c r="BT238" s="196">
        <f>IFERROR((VLOOKUP($A238,'1415'!$F$10:$L$408,7,FALSE)/VLOOKUP($A238,'2015'!$F$10:$M$460,8,FALSE))*1000,#N/A)</f>
        <v>9.5592140201805638</v>
      </c>
      <c r="BU238" s="196">
        <f>IFERROR((VLOOKUP($A238,'1516'!$F$10:$L$408,7,FALSE)/VLOOKUP($A238,'2016'!$F$10:$M$460,8,FALSE))*1000,#N/A)</f>
        <v>10.498687664041995</v>
      </c>
      <c r="BV238" s="196">
        <f>IFERROR((VLOOKUP($A238,'1617'!$F$10:$L$408,7,FALSE)/VLOOKUP($A238,'2017'!$F$10:$M$460,8,FALSE))*1000,#N/A)</f>
        <v>13.709260217278842</v>
      </c>
      <c r="BW238" s="196">
        <f>IFERROR((VLOOKUP($A238,'1718'!$F$10:$L$408,7,FALSE)/VLOOKUP($A238,'2018'!$F$10:$N$460,9,FALSE))*1000,#N/A)</f>
        <v>15.529531568228107</v>
      </c>
      <c r="BX238" s="196">
        <f>IFERROR((VLOOKUP($A238,'1819'!$F$10:$L$408,7,FALSE)/VLOOKUP($A238,'2018'!$F$10:$N$460,9,FALSE))*1000,#N/A)</f>
        <v>13.747454175152749</v>
      </c>
      <c r="BY238" s="196">
        <f>IFERROR((VLOOKUP($A238,'1920'!$F$10:$L$408,7,FALSE)/VLOOKUP($A238,'2019'!$F$10:$N$464,8,FALSE))*1000,#N/A)</f>
        <v>12.781634545500113</v>
      </c>
      <c r="BZ238" s="196">
        <f>IFERROR((VLOOKUP($A238,'20 21'!$F$10:$L$408,7,FALSE)/VLOOKUP($A238,'2020'!$F$10:$N$469,8,FALSE))*1000,#N/A)</f>
        <v>9.5906041588794224</v>
      </c>
      <c r="CA238" s="196">
        <f>IFERROR((VLOOKUP($A238,'21 22'!$F$10:$L$408,7,FALSE)/VLOOKUP($A238,'2021'!$F$10:$N$469,8,FALSE))*1000,#N/A)</f>
        <v>8.2566356638092238</v>
      </c>
      <c r="CB238" s="196">
        <f>IFERROR((VLOOKUP($A238,'22 23'!$F$10:$L$408,7,FALSE)/VLOOKUP($A238,'2022'!$F$10:$N$469,8,FALSE))*1000,#N/A)</f>
        <v>3.6027380809415157</v>
      </c>
      <c r="CC238" s="196" t="e">
        <f>IFERROR((VLOOKUP($A238,'23 24'!$F$7:$M$408,7,FALSE)/VLOOKUP($A238,'2023'!$C$7:$N$469,9,FALSE))*1000,#N/A)</f>
        <v>#N/A</v>
      </c>
      <c r="CE238" s="198">
        <f>IFERROR((VLOOKUP($A238,'0910'!$F$10:$S$433,9,FALSE)/VLOOKUP($A238,'2010'!$C$5:$K$611,9,FALSE))*1000,#N/A)</f>
        <v>7.2564889757186721</v>
      </c>
      <c r="CF238" s="198">
        <f>IFERROR((VLOOKUP($A238,'1011'!$F$10:$S$433,10,FALSE)/VLOOKUP($A238,'2011'!$C$5:$K$611,9,FALSE))*1000,#N/A)</f>
        <v>9.9200881785615884</v>
      </c>
      <c r="CG238" s="198">
        <f>IFERROR((VLOOKUP($A238,'1112'!$F$10:$S$408,9,FALSE)/VLOOKUP($A238,'2012'!$F$10:$M$460,8,FALSE))*1000,#N/A)</f>
        <v>6.557377049180328</v>
      </c>
      <c r="CH238" s="198">
        <f>IFERROR((VLOOKUP($A238,'1213'!$F$10:$S$408,9,FALSE)/VLOOKUP($A238,'2013'!$F$10:$M$460,8,FALSE))*1000,#N/A)</f>
        <v>6.246605105920696</v>
      </c>
      <c r="CI238" s="198">
        <f>IFERROR((VLOOKUP($A238,'1314'!$F$10:$S$408,9,FALSE)/VLOOKUP($A238,'2014'!$F$10:$M$460,8,FALSE))*1000,#N/A)</f>
        <v>4.8530601240226474</v>
      </c>
      <c r="CJ238" s="198">
        <f>IFERROR((VLOOKUP($A238,'1415'!$F$10:$S$408,9,FALSE)/VLOOKUP($A238,'2015'!$F$10:$M$460,8,FALSE))*1000,#N/A)</f>
        <v>7.4349442379182156</v>
      </c>
      <c r="CK238" s="198">
        <f>IFERROR((VLOOKUP($A238,'1516'!$F$10:$S$408,9,FALSE)/VLOOKUP($A238,'2016'!$F$10:$M$460,8,FALSE))*1000,#N/A)</f>
        <v>7.0866141732283463</v>
      </c>
      <c r="CL238" s="198">
        <f>IFERROR((VLOOKUP($A238,'1617'!$F$10:$S$408,9,FALSE)/VLOOKUP($A238,'2017'!$F$10:$M$460,8,FALSE))*1000,#N/A)</f>
        <v>11.381272633212623</v>
      </c>
      <c r="CM238" s="198">
        <f>IFERROR((VLOOKUP($A238,'1718'!$F$10:$S$408,9,FALSE)/VLOOKUP($A238,'2018'!$F$10:$N$460,9,FALSE))*1000,#N/A)</f>
        <v>12.474541751527495</v>
      </c>
      <c r="CN238" s="198">
        <f>IFERROR((VLOOKUP($A238,'1819'!$F$10:$S$408,9,FALSE)/VLOOKUP($A238,'2018'!$F$10:$N$460,9,FALSE))*1000,#N/A)</f>
        <v>14.256619144602853</v>
      </c>
      <c r="CO238" s="198">
        <f>IFERROR((VLOOKUP($A238,'1920'!$F$10:$S$408,9,FALSE)/VLOOKUP($A238,'2019'!$F$10:$N$464,8,FALSE))*1000,#N/A)</f>
        <v>14.034735971529535</v>
      </c>
      <c r="CP238" s="198">
        <f>IFERROR((VLOOKUP($A238,'20 21'!$F$10:$S$408,9,FALSE)/VLOOKUP($A238,'2020'!$F$10:$N$469,8,FALSE))*1000,#N/A)</f>
        <v>8.6069524502764061</v>
      </c>
      <c r="CQ238" s="198">
        <f>IFERROR((VLOOKUP($A238,'21 22'!$F$10:$S$408,9,FALSE)/VLOOKUP($A238,'2021'!$F$10:$N$469,8,FALSE))*1000,#N/A)</f>
        <v>9.7136890162461444</v>
      </c>
      <c r="CR238" s="198">
        <f>IFERROR((VLOOKUP($A238,'22 23'!$F$10:$S$408,9,FALSE)/VLOOKUP($A238,'2022'!$F$10:$N$469,8,FALSE))*1000,#N/A)</f>
        <v>6.0045634682358591</v>
      </c>
      <c r="CS238" s="196" t="e">
        <f>IFERROR((VLOOKUP($A238,'23 24'!$F$7:$S$408,9,FALSE)/VLOOKUP($A238,'2023'!$C$7:$N$469,9,FALSE))*1000,#N/A)</f>
        <v>#N/A</v>
      </c>
      <c r="CU238" s="198">
        <f>IFERROR((VLOOKUP($A238,'0910'!$F$10:$S$433,10,FALSE)/VLOOKUP($A238,'2010'!$C$5:$K$611,9,FALSE))*1000,#N/A)</f>
        <v>0</v>
      </c>
      <c r="CV238" s="198">
        <f>IFERROR((VLOOKUP($A238,'1011'!$F$10:$S$433,11,FALSE)/VLOOKUP($A238,'2011'!$C$5:$K$611,9,FALSE))*1000,#N/A)</f>
        <v>0</v>
      </c>
      <c r="CW238" s="198">
        <f>IFERROR((VLOOKUP($A238,'1112'!$F$10:$S$408,10,FALSE)/VLOOKUP($A238,'2012'!$F$10:$M$460,8,FALSE))*1000,#N/A)</f>
        <v>0.54644808743169404</v>
      </c>
      <c r="CX238" s="198">
        <f>IFERROR((VLOOKUP($A238,'1213'!$F$10:$S$408,10,FALSE)/VLOOKUP($A238,'2013'!$F$10:$M$460,8,FALSE))*1000,#N/A)</f>
        <v>1.3579576317218902</v>
      </c>
      <c r="CY238" s="198">
        <f>IFERROR((VLOOKUP($A238,'1314'!$F$10:$S$408,10,FALSE)/VLOOKUP($A238,'2014'!$F$10:$M$460,8,FALSE))*1000,#N/A)</f>
        <v>0.53922890266918311</v>
      </c>
      <c r="CZ238" s="198">
        <f>IFERROR((VLOOKUP($A238,'1415'!$F$10:$S$408,10,FALSE)/VLOOKUP($A238,'2015'!$F$10:$M$460,8,FALSE))*1000,#N/A)</f>
        <v>1.5932023366967605</v>
      </c>
      <c r="DA238" s="198">
        <f>IFERROR((VLOOKUP($A238,'1516'!$F$10:$S$408,10,FALSE)/VLOOKUP($A238,'2016'!$F$10:$M$460,8,FALSE))*1000,#N/A)</f>
        <v>0.78740157480314954</v>
      </c>
      <c r="DB238" s="198">
        <f>IFERROR((VLOOKUP($A238,'1617'!$F$10:$S$408,10,FALSE)/VLOOKUP($A238,'2017'!$F$10:$M$460,8,FALSE))*1000,#N/A)</f>
        <v>0.2586652871184687</v>
      </c>
      <c r="DC238" s="198">
        <f>IFERROR((VLOOKUP($A238,'1718'!$F$10:$S$408,10,FALSE)/VLOOKUP($A238,'2018'!$F$10:$N$460,9,FALSE))*1000,#N/A)</f>
        <v>1.7820773930753566</v>
      </c>
      <c r="DD238" s="198">
        <f>IFERROR((VLOOKUP($A238,'1819'!$F$10:$S$408,10,FALSE)/VLOOKUP($A238,'2018'!$F$10:$N$460,9,FALSE))*1000,#N/A)</f>
        <v>2.2912423625254581</v>
      </c>
      <c r="DE238" s="198">
        <f>IFERROR((VLOOKUP($A238,'1920'!$F$10:$S$408,10,FALSE)/VLOOKUP($A238,'2019'!$F$10:$N$464,8,FALSE))*1000,#N/A)</f>
        <v>2.5062028520588457</v>
      </c>
      <c r="DF238" s="198">
        <f>IFERROR((VLOOKUP($A238,'20 21'!$F$10:$S$408,10,FALSE)/VLOOKUP($A238,'2020'!$F$10:$N$469,8,FALSE))*1000,#N/A)</f>
        <v>2.4591292715075443</v>
      </c>
      <c r="DG238" s="198">
        <f>IFERROR((VLOOKUP($A238,'21 22'!$F$10:$S$408,10,FALSE)/VLOOKUP($A238,'2021'!$F$10:$N$469,8,FALSE))*1000,#N/A)</f>
        <v>0.97136890162461453</v>
      </c>
      <c r="DH238" s="198">
        <f>IFERROR((VLOOKUP($A238,'22 23'!$F$10:$S$408,10,FALSE)/VLOOKUP($A238,'2022'!$F$10:$N$469,8,FALSE))*1000,#N/A)</f>
        <v>0.7205476161883031</v>
      </c>
      <c r="DI238" s="196" t="e">
        <f>IFERROR((VLOOKUP($A238,'23 24'!$F$7:$S$408,10,FALSE)/VLOOKUP($A238,'2023'!$C$7:$N$469,9,FALSE))*1000,#N/A)</f>
        <v>#N/A</v>
      </c>
      <c r="DK238" s="198">
        <f>IFERROR((VLOOKUP($A238,'0910'!$F$10:$S$433,11,FALSE)/VLOOKUP($A238,'2010'!$C$5:$K$611,9,FALSE))*1000,#N/A)</f>
        <v>0</v>
      </c>
      <c r="DL238" s="198">
        <f>IFERROR((VLOOKUP($A238,'1011'!$F$10:$S$433,12,FALSE)/VLOOKUP($A238,'2011'!$C$5:$K$611,9,FALSE))*1000,#N/A)</f>
        <v>0</v>
      </c>
      <c r="DM238" s="198">
        <f>IFERROR((VLOOKUP($A238,'1112'!$F$10:$S$408,11,FALSE)/VLOOKUP($A238,'2012'!$F$10:$M$460,8,FALSE))*1000,#N/A)</f>
        <v>0</v>
      </c>
      <c r="DN238" s="198">
        <f>IFERROR((VLOOKUP($A238,'1213'!$F$10:$S$408,11,FALSE)/VLOOKUP($A238,'2013'!$F$10:$M$460,8,FALSE))*1000,#N/A)</f>
        <v>0</v>
      </c>
      <c r="DO238" s="198">
        <f>IFERROR((VLOOKUP($A238,'1314'!$F$10:$S$408,11,FALSE)/VLOOKUP($A238,'2014'!$F$10:$M$460,8,FALSE))*1000,#N/A)</f>
        <v>0</v>
      </c>
      <c r="DP238" s="198">
        <f>IFERROR((VLOOKUP($A238,'1415'!$F$10:$S$408,11,FALSE)/VLOOKUP($A238,'2015'!$F$10:$M$460,8,FALSE))*1000,#N/A)</f>
        <v>0</v>
      </c>
      <c r="DQ238" s="198">
        <f>IFERROR((VLOOKUP($A238,'1516'!$F$10:$S$408,11,FALSE)/VLOOKUP($A238,'2016'!$F$10:$M$460,8,FALSE))*1000,#N/A)</f>
        <v>0</v>
      </c>
      <c r="DR238" s="198">
        <f>IFERROR((VLOOKUP($A238,'1617'!$F$10:$S$408,11,FALSE)/VLOOKUP($A238,'2017'!$F$10:$M$460,8,FALSE))*1000,#N/A)</f>
        <v>0</v>
      </c>
      <c r="DS238" s="198">
        <f>IFERROR((VLOOKUP($A238,'1718'!$F$10:$S$408,11,FALSE)/VLOOKUP($A238,'2018'!$F$10:$N$460,9,FALSE))*1000,#N/A)</f>
        <v>0</v>
      </c>
      <c r="DT238" s="198">
        <f>IFERROR((VLOOKUP($A238,'1819'!$F$10:$S$408,11,FALSE)/VLOOKUP($A238,'2018'!$F$10:$N$460,9,FALSE))*1000,#N/A)</f>
        <v>0</v>
      </c>
      <c r="DU238" s="198">
        <f>IFERROR((VLOOKUP($A238,'1920'!$F$10:$S$408,11,FALSE)/VLOOKUP($A238,'2019'!$F$10:$N$464,8,FALSE))*1000,#N/A)</f>
        <v>0</v>
      </c>
      <c r="DV238" s="198">
        <f>IFERROR((VLOOKUP($A238,'20 21'!$F$10:$S$408,11,FALSE)/VLOOKUP($A238,'2020'!$F$10:$N$469,8,FALSE))*1000,#N/A)</f>
        <v>0</v>
      </c>
      <c r="DW238" s="198">
        <f>IFERROR((VLOOKUP($A238,'21 22'!$F$10:$S$408,11,FALSE)/VLOOKUP($A238,'2021'!$F$10:$N$469,8,FALSE))*1000,#N/A)</f>
        <v>0</v>
      </c>
      <c r="DX238" s="198">
        <f>IFERROR((VLOOKUP($A238,'22 23'!$F$10:$S$408,11,FALSE)/VLOOKUP($A238,'2022'!$F$10:$N$469,8,FALSE))*1000,#N/A)</f>
        <v>0</v>
      </c>
      <c r="DY238" s="196" t="e">
        <f>IFERROR((VLOOKUP($A238,'23 24'!$F$7:$S$408,11,FALSE)/VLOOKUP($A238,'2023'!$C$7:$N$469,9,FALSE))*1000,#N/A)</f>
        <v>#N/A</v>
      </c>
      <c r="EA238" s="198">
        <f>IFERROR((VLOOKUP($A238,'0910'!$F$10:$S$433,12,FALSE)/VLOOKUP($A238,'2010'!$C$5:$K$611,9,FALSE))*1000,#N/A)</f>
        <v>7.2564889757186721</v>
      </c>
      <c r="EB238" s="198">
        <f>IFERROR((VLOOKUP($A238,'1011'!$F$10:$S$433,13,FALSE)/VLOOKUP($A238,'2011'!$C$5:$K$611,9,FALSE))*1000,#N/A)</f>
        <v>9.9200881785615884</v>
      </c>
      <c r="EC238" s="198">
        <f>IFERROR((VLOOKUP($A238,'1112'!$F$10:$S$408,12,FALSE)/VLOOKUP($A238,'2012'!$F$10:$M$460,8,FALSE))*1000,#N/A)</f>
        <v>7.1038251366120226</v>
      </c>
      <c r="ED238" s="198">
        <f>IFERROR((VLOOKUP($A238,'1213'!$F$10:$S$408,12,FALSE)/VLOOKUP($A238,'2013'!$F$10:$M$460,8,FALSE))*1000,#N/A)</f>
        <v>7.6045627376425857</v>
      </c>
      <c r="EE238" s="198">
        <f>IFERROR((VLOOKUP($A238,'1314'!$F$10:$S$408,12,FALSE)/VLOOKUP($A238,'2014'!$F$10:$M$460,8,FALSE))*1000,#N/A)</f>
        <v>5.1226745753572391</v>
      </c>
      <c r="EF238" s="198">
        <f>IFERROR((VLOOKUP($A238,'1415'!$F$10:$S$408,12,FALSE)/VLOOKUP($A238,'2015'!$F$10:$M$460,8,FALSE))*1000,#N/A)</f>
        <v>9.0281465746149756</v>
      </c>
      <c r="EG238" s="198">
        <f>IFERROR((VLOOKUP($A238,'1516'!$F$10:$S$408,12,FALSE)/VLOOKUP($A238,'2016'!$F$10:$M$460,8,FALSE))*1000,#N/A)</f>
        <v>7.8740157480314963</v>
      </c>
      <c r="EH238" s="198">
        <f>IFERROR((VLOOKUP($A238,'1617'!$F$10:$S$408,12,FALSE)/VLOOKUP($A238,'2017'!$F$10:$M$460,8,FALSE))*1000,#N/A)</f>
        <v>11.639937920331093</v>
      </c>
      <c r="EI238" s="198">
        <f>IFERROR((VLOOKUP($A238,'1718'!$F$10:$S$408,12,FALSE)/VLOOKUP($A238,'2018'!$F$10:$N$460,9,FALSE))*1000,#N/A)</f>
        <v>14.511201629327902</v>
      </c>
      <c r="EJ238" s="198">
        <f>IFERROR((VLOOKUP($A238,'1819'!$F$10:$S$408,12,FALSE)/VLOOKUP($A238,'2018'!$F$10:$N$460,9,FALSE))*1000,#N/A)</f>
        <v>16.293279022403258</v>
      </c>
      <c r="EK238" s="198">
        <f>IFERROR((VLOOKUP($A238,'1920'!$F$10:$S$408,12,FALSE)/VLOOKUP($A238,'2019'!$F$10:$N$464,8,FALSE))*1000,#N/A)</f>
        <v>16.290318538382497</v>
      </c>
      <c r="EL238" s="198">
        <f>IFERROR((VLOOKUP($A238,'20 21'!$F$10:$S$408,12,FALSE)/VLOOKUP($A238,'2020'!$F$10:$N$469,8,FALSE))*1000,#N/A)</f>
        <v>11.311994648934705</v>
      </c>
      <c r="EM238" s="198">
        <f>IFERROR((VLOOKUP($A238,'21 22'!$F$10:$S$408,12,FALSE)/VLOOKUP($A238,'2021'!$F$10:$N$469,8,FALSE))*1000,#N/A)</f>
        <v>10.685057917870759</v>
      </c>
      <c r="EN238" s="198">
        <f>IFERROR((VLOOKUP($A238,'22 23'!$F$10:$S$408,12,FALSE)/VLOOKUP($A238,'2022'!$F$10:$N$469,8,FALSE))*1000,#N/A)</f>
        <v>6.7251110844241628</v>
      </c>
      <c r="EO238" s="196" t="e">
        <f>IFERROR((VLOOKUP($A238,'23 24'!$F$7:$S$408,12,FALSE)/VLOOKUP($A238,'2023'!$C$7:$N$469,9,FALSE))*1000,#N/A)</f>
        <v>#N/A</v>
      </c>
    </row>
    <row r="239" spans="1:145" x14ac:dyDescent="0.3">
      <c r="A239" t="s">
        <v>849</v>
      </c>
      <c r="B239" t="s">
        <v>1742</v>
      </c>
      <c r="C239" t="str">
        <f>IF(VLOOKUP($A239,'0910'!$F$10:$L$433,1,FALSE)=VLOOKUP($A239,'2010'!$C$5:$K$611,1,FALSE),VLOOKUP($A239,'0910'!$F$10:$L$433,1,FALSE),FALSE)</f>
        <v>Sevenoaks</v>
      </c>
      <c r="D239" t="str">
        <f>IF(VLOOKUP($A239,'1011'!$F$10:$L$433,1,FALSE)=VLOOKUP($A239,'2011'!$C$5:$K$611,1,FALSE),VLOOKUP($A239,'1011'!$F$10:$L$433,1,FALSE),FALSE)</f>
        <v>Sevenoaks</v>
      </c>
      <c r="E239" t="str">
        <f>IF(VLOOKUP(A239,'1112'!$F$10:$L$408,1,FALSE)=VLOOKUP(A239,'2012'!$F$10:$M$460,1,FALSE),VLOOKUP(A239,'1112'!$F$10:$L$408,1,FALSE),FALSE)</f>
        <v>Sevenoaks</v>
      </c>
      <c r="F239" t="str">
        <f>IF(VLOOKUP($A239,'1213'!$F$10:$L$408,1,FALSE)=VLOOKUP($A239,'2013'!$F$10:$M$460,1,FALSE),VLOOKUP($A239,'1213'!$F$10:$L$408,1,FALSE),FALSE)</f>
        <v>Sevenoaks</v>
      </c>
      <c r="G239" t="str">
        <f>IF(VLOOKUP($A239,'1314'!$F$10:$L$408,1,FALSE)=VLOOKUP($A239,'2014'!$F$10:$M$460,1,FALSE),VLOOKUP($A239,'1314'!$F$10:$L$408,1,FALSE),FALSE)</f>
        <v>Sevenoaks</v>
      </c>
      <c r="H239" t="str">
        <f>IF(VLOOKUP($A239,'1415'!$F$10:$L$408,1,FALSE)=VLOOKUP($A239,'2015'!$F$10:$M$460,1,FALSE),VLOOKUP($A239,'1415'!$F$10:$L$408,1,FALSE),FALSE)</f>
        <v>Sevenoaks</v>
      </c>
      <c r="I239" t="str">
        <f>IF(VLOOKUP($A239,'1516'!$F$10:$L$408,1,FALSE)=VLOOKUP($A239,'2015'!$F$10:$M$460,1,FALSE),VLOOKUP($A239,'1516'!$F$10:$L$408,1,FALSE),FALSE)</f>
        <v>Sevenoaks</v>
      </c>
      <c r="J239" t="str">
        <f>IF(VLOOKUP($A239,'1617'!$F$10:$L$408,1,FALSE)=VLOOKUP($A239,'2016'!$F$10:$M$460,1,FALSE),VLOOKUP($A239,'1617'!$F$10:$L$408,1,FALSE),FALSE)</f>
        <v>Sevenoaks</v>
      </c>
      <c r="K239" t="str">
        <f>IF(VLOOKUP($A239,'1718'!$F$10:$M$408,1,FALSE)=VLOOKUP($A239,'2017'!$F$10:$M$460,1,FALSE),VLOOKUP($A239,'1718'!$F$10:$M$408,1,FALSE),FALSE)</f>
        <v>Sevenoaks</v>
      </c>
      <c r="L239" t="str">
        <f>IF(VLOOKUP($A239,'1819'!$F$10:$M$408,1,FALSE)=VLOOKUP($A239,'2018'!$F$10:$M$460,1,FALSE),VLOOKUP($A239,'1819'!$F$10:$M$408,1,FALSE),FALSE)</f>
        <v>Sevenoaks</v>
      </c>
      <c r="M239" t="str">
        <f>IF(VLOOKUP($A239,'1920'!$F$10:$M$408,1,FALSE)=VLOOKUP($A239,'2019'!$F$10:$M$464,1,FALSE),VLOOKUP($A239,'1920'!$F$10:$M$408,1,FALSE),FALSE)</f>
        <v>Sevenoaks</v>
      </c>
      <c r="N239" t="str">
        <f>IF(VLOOKUP($A239,'20 21'!$F$10:$N$408,1,FALSE)=VLOOKUP($A239,'2020'!$F$10:$O$468,1,FALSE),VLOOKUP($A239,'20 21'!$F$10:$N$408,1,FALSE),FALSE)</f>
        <v>Sevenoaks</v>
      </c>
      <c r="O239" t="str">
        <f>IF(VLOOKUP($A239,'21 22'!$F$10:$N$408,1,FALSE)=VLOOKUP($A239,'2021'!$F$10:$O$471,1,FALSE),VLOOKUP($A239,'21 22'!$F$10:$N$408,1,FALSE),FALSE)</f>
        <v>Sevenoaks</v>
      </c>
      <c r="P239" t="str">
        <f>IF(VLOOKUP($A239,'22 23'!$F$10:$N$408,1,FALSE)=VLOOKUP($A239,'2022'!$F$10:$O$468,1,FALSE),VLOOKUP($A239,'22 23'!$F$10:$N$408,1,FALSE),FALSE)</f>
        <v>Sevenoaks</v>
      </c>
      <c r="Q239" t="str">
        <f>IF(VLOOKUP($A239,'23 24'!$F$7:$N$408,1,FALSE)=VLOOKUP($A239,'2023'!$C$7:$O$468,1,FALSE),VLOOKUP($A239,'23 24'!$F$7:$N$408,1,FALSE),FALSE)</f>
        <v>Sevenoaks</v>
      </c>
      <c r="S239" s="196" t="e">
        <f>IFERROR((VLOOKUP($A239,'0910'!$F$10:$L$433,4,FALSE)/VLOOKUP($A239,'2010'!$C$5:$K$611,9,FALSE))*1000,#N/A)</f>
        <v>#N/A</v>
      </c>
      <c r="T239" s="196" t="e">
        <f>IFERROR((VLOOKUP($A239,'1011'!$F$10:$L$433,4,FALSE)/VLOOKUP($A239,'2011'!$C$5:$K$611,9,FALSE))*1000,#N/A)</f>
        <v>#N/A</v>
      </c>
      <c r="U239" s="196">
        <f>IFERROR((VLOOKUP($A239,'1112'!$F$10:$L$408,4,FALSE)/VLOOKUP($A239,'2012'!$F$10:$M$460,8,FALSE))*1000,#N/A)</f>
        <v>1.0298661174047374</v>
      </c>
      <c r="V239" s="196">
        <f>IFERROR((VLOOKUP($A239,'1213'!$F$10:$L$408,4,FALSE)/VLOOKUP($A239,'2013'!$F$10:$M$460,8,FALSE))*1000,#N/A)</f>
        <v>1.6427104722792607</v>
      </c>
      <c r="W239" s="196">
        <f>IFERROR((VLOOKUP($A239,'1314'!$F$10:$L$408,4,FALSE)/VLOOKUP($A239,'2014'!$F$10:$M$460,8,FALSE))*1000,#N/A)</f>
        <v>2.0437359493153489</v>
      </c>
      <c r="X239" s="196">
        <f>IFERROR((VLOOKUP($A239,'1415'!$F$10:$L$408,4,FALSE)/VLOOKUP($A239,'2015'!$F$10:$M$460,8,FALSE))*1000,#N/A)</f>
        <v>1.6283329940972928</v>
      </c>
      <c r="Y239" s="196">
        <f>IFERROR((VLOOKUP($A239,'1516'!$F$10:$L$408,4,FALSE)/VLOOKUP($A239,'2016'!$F$10:$M$460,8,FALSE))*1000,#N/A)</f>
        <v>2.0181634712411705</v>
      </c>
      <c r="Z239" s="196">
        <f>IFERROR((VLOOKUP($A239,'1617'!$F$10:$L$408,4,FALSE)/VLOOKUP($A239,'2017'!$F$10:$M$460,8,FALSE))*1000,#N/A)</f>
        <v>3.8099057549629034</v>
      </c>
      <c r="AA239" s="196">
        <f>IFERROR((VLOOKUP($A239,'1718'!$F$10:$L$408,4,FALSE)/VLOOKUP($A239,'2018'!$F$10:$N$460,9,FALSE))*1000,#N/A)</f>
        <v>11.539992041384799</v>
      </c>
      <c r="AB239" s="196">
        <f>IFERROR((VLOOKUP($A239,'1819'!$F$10:$L$408,4,FALSE)/VLOOKUP($A239,'2018'!$F$10:$N$460,9,FALSE))*1000,#N/A)</f>
        <v>3.979307600477517</v>
      </c>
      <c r="AC239" s="196">
        <f>IFERROR((VLOOKUP($A239,'1920'!$F$10:$L$408,4,FALSE)/VLOOKUP($A239,'2019'!$F$10:$N$464,8,FALSE))*1000,#N/A)</f>
        <v>2.7715088886249357</v>
      </c>
      <c r="AD239" s="196">
        <f>IFERROR((VLOOKUP($A239,'20 21'!$F$10:$M$408,4,FALSE)/VLOOKUP($A239,'2020'!$F$10:$N$469,8,FALSE))*1000,#N/A)</f>
        <v>2.5319019647559244</v>
      </c>
      <c r="AE239" s="196">
        <f>IFERROR((VLOOKUP($A239,'21 22'!$F$10:$M$408,4,FALSE)/VLOOKUP($A239,'2021'!$F$10:$N$469,8,FALSE))*1000,#N/A)</f>
        <v>3.6818137777347157</v>
      </c>
      <c r="AF239" s="196">
        <f>IFERROR((VLOOKUP($A239,'22 23'!$F$10:$M$408,4,FALSE)/VLOOKUP($A239,'2022'!$F$10:$N$469,8,FALSE))*1000,#N/A)</f>
        <v>1.9278223318938925</v>
      </c>
      <c r="AG239" s="196">
        <f>IFERROR((VLOOKUP($A239,'23 24'!$F$7:$M$408,4,FALSE)/VLOOKUP($A239,'2023'!$C$7:$N$469,9,FALSE))*1000,#N/A)</f>
        <v>3.4527074981297834</v>
      </c>
      <c r="AI239" s="196" t="e">
        <f>IFERROR((VLOOKUP($A239,'0910'!$F$10:$L$433,5,FALSE)/VLOOKUP($A239,'2010'!$C$5:$K$611,9,FALSE))*1000,#N/A)</f>
        <v>#N/A</v>
      </c>
      <c r="AJ239" s="196" t="e">
        <f>IFERROR((VLOOKUP($A239,'1011'!$F$10:$L$433,5,FALSE)/VLOOKUP($A239,'2011'!$C$5:$K$611,9,FALSE))*1000,#N/A)</f>
        <v>#N/A</v>
      </c>
      <c r="AK239" s="196">
        <f>IFERROR((VLOOKUP($A239,'1112'!$F$10:$L$408,5,FALSE)/VLOOKUP($A239,'2012'!$F$10:$M$460,8,FALSE))*1000,#N/A)</f>
        <v>0</v>
      </c>
      <c r="AL239" s="196">
        <f>IFERROR((VLOOKUP($A239,'1213'!$F$10:$L$408,5,FALSE)/VLOOKUP($A239,'2013'!$F$10:$M$460,8,FALSE))*1000,#N/A)</f>
        <v>0.20533880903490759</v>
      </c>
      <c r="AM239" s="196">
        <f>IFERROR((VLOOKUP($A239,'1314'!$F$10:$L$408,5,FALSE)/VLOOKUP($A239,'2014'!$F$10:$M$460,8,FALSE))*1000,#N/A)</f>
        <v>0.61312078479460452</v>
      </c>
      <c r="AN239" s="196">
        <f>IFERROR((VLOOKUP($A239,'1415'!$F$10:$L$408,5,FALSE)/VLOOKUP($A239,'2015'!$F$10:$M$460,8,FALSE))*1000,#N/A)</f>
        <v>0</v>
      </c>
      <c r="AO239" s="196">
        <f>IFERROR((VLOOKUP($A239,'1516'!$F$10:$L$408,5,FALSE)/VLOOKUP($A239,'2016'!$F$10:$M$460,8,FALSE))*1000,#N/A)</f>
        <v>0.40363269424823411</v>
      </c>
      <c r="AP239" s="196">
        <f>IFERROR((VLOOKUP($A239,'1617'!$F$10:$L$408,5,FALSE)/VLOOKUP($A239,'2017'!$F$10:$M$460,8,FALSE))*1000,#N/A)</f>
        <v>0.80208542209745337</v>
      </c>
      <c r="AQ239" s="196">
        <f>IFERROR((VLOOKUP($A239,'1718'!$F$10:$L$408,5,FALSE)/VLOOKUP($A239,'2018'!$F$10:$N$460,9,FALSE))*1000,#N/A)</f>
        <v>1.193792280143255</v>
      </c>
      <c r="AR239" s="196">
        <f>IFERROR((VLOOKUP($A239,'1819'!$F$10:$L$408,5,FALSE)/VLOOKUP($A239,'2018'!$F$10:$N$460,9,FALSE))*1000,#N/A)</f>
        <v>0.99482690011937924</v>
      </c>
      <c r="AS239" s="196">
        <f>IFERROR((VLOOKUP($A239,'1920'!$F$10:$L$408,5,FALSE)/VLOOKUP($A239,'2019'!$F$10:$N$464,8,FALSE))*1000,#N/A)</f>
        <v>0.59389476184820045</v>
      </c>
      <c r="AT239" s="196">
        <f>IFERROR((VLOOKUP($A239,'20 21'!$F$10:$L$408,5,FALSE)/VLOOKUP($A239,'2020'!$F$10:$N$469,8,FALSE))*1000,#N/A)</f>
        <v>0.38952337919321917</v>
      </c>
      <c r="AU239" s="196">
        <f>IFERROR((VLOOKUP($A239,'21 22'!$F$10:$L$408,5,FALSE)/VLOOKUP($A239,'2021'!$F$10:$N$469,8,FALSE))*1000,#N/A)</f>
        <v>0.19377967251235348</v>
      </c>
      <c r="AV239" s="196">
        <f>IFERROR((VLOOKUP($A239,'22 23'!$F$10:$L$408,5,FALSE)/VLOOKUP($A239,'2022'!$F$10:$N$469,8,FALSE))*1000,#N/A)</f>
        <v>0.19278223318938928</v>
      </c>
      <c r="AW239" s="196">
        <f>IFERROR((VLOOKUP($A239,'23 24'!$F$7:$M$408,5,FALSE)/VLOOKUP($A239,'2023'!$C$7:$N$469,9,FALSE))*1000,#N/A)</f>
        <v>1.5345366658354593</v>
      </c>
      <c r="AY239" s="196" t="e">
        <f>IFERROR((VLOOKUP($A239,'0910'!$F$10:$L$433,6,FALSE)/VLOOKUP($A239,'2010'!$C$5:$K$611,9,FALSE))*1000,#N/A)</f>
        <v>#N/A</v>
      </c>
      <c r="AZ239" s="196" t="e">
        <f>IFERROR((VLOOKUP($A239,'1011'!$F$10:$L$433,6,FALSE)/VLOOKUP($A239,'2011'!$C$5:$K$611,9,FALSE))*1000,#N/A)</f>
        <v>#N/A</v>
      </c>
      <c r="BA239" s="196">
        <f>IFERROR((VLOOKUP($A239,'1112'!$F$10:$L$408,6,FALSE)/VLOOKUP($A239,'2012'!$F$10:$M$460,8,FALSE))*1000,#N/A)</f>
        <v>0</v>
      </c>
      <c r="BB239" s="196">
        <f>IFERROR((VLOOKUP($A239,'1213'!$F$10:$L$408,6,FALSE)/VLOOKUP($A239,'2013'!$F$10:$M$460,8,FALSE))*1000,#N/A)</f>
        <v>0</v>
      </c>
      <c r="BC239" s="196">
        <f>IFERROR((VLOOKUP($A239,'1314'!$F$10:$L$408,6,FALSE)/VLOOKUP($A239,'2014'!$F$10:$M$460,8,FALSE))*1000,#N/A)</f>
        <v>0</v>
      </c>
      <c r="BD239" s="196">
        <f>IFERROR((VLOOKUP($A239,'1415'!$F$10:$L$408,6,FALSE)/VLOOKUP($A239,'2015'!$F$10:$M$460,8,FALSE))*1000,#N/A)</f>
        <v>0</v>
      </c>
      <c r="BE239" s="196">
        <f>IFERROR((VLOOKUP($A239,'1516'!$F$10:$L$408,6,FALSE)/VLOOKUP($A239,'2016'!$F$10:$M$460,8,FALSE))*1000,#N/A)</f>
        <v>0</v>
      </c>
      <c r="BF239" s="196">
        <f>IFERROR((VLOOKUP($A239,'1617'!$F$10:$L$408,6,FALSE)/VLOOKUP($A239,'2017'!$F$10:$M$460,8,FALSE))*1000,#N/A)</f>
        <v>0</v>
      </c>
      <c r="BG239" s="196">
        <f>IFERROR((VLOOKUP($A239,'1718'!$F$10:$L$408,6,FALSE)/VLOOKUP($A239,'2018'!$F$10:$N$460,9,FALSE))*1000,#N/A)</f>
        <v>0</v>
      </c>
      <c r="BH239" s="196">
        <f>IFERROR((VLOOKUP($A239,'1819'!$F$10:$L$408,6,FALSE)/VLOOKUP($A239,'2018'!$F$10:$N$460,9,FALSE))*1000,#N/A)</f>
        <v>0</v>
      </c>
      <c r="BI239" s="196">
        <f>IFERROR((VLOOKUP($A239,'1920'!$F$10:$L$408,6,FALSE)/VLOOKUP($A239,'2019'!$F$10:$N$464,8,FALSE))*1000,#N/A)</f>
        <v>0</v>
      </c>
      <c r="BJ239" s="196">
        <f>IFERROR((VLOOKUP($A239,'20 21'!$F$10:$L$408,6,FALSE)/VLOOKUP($A239,'2020'!$F$10:$N$469,8,FALSE))*1000,#N/A)</f>
        <v>0</v>
      </c>
      <c r="BK239" s="196">
        <f>IFERROR((VLOOKUP($A239,'21 22'!$F$10:$L$408,6,FALSE)/VLOOKUP($A239,'2021'!$F$10:$N$469,8,FALSE))*1000,#N/A)</f>
        <v>0</v>
      </c>
      <c r="BL239" s="196">
        <f>IFERROR((VLOOKUP($A239,'22 23'!$F$10:$L$408,6,FALSE)/VLOOKUP($A239,'2022'!$F$10:$N$469,8,FALSE))*1000,#N/A)</f>
        <v>0</v>
      </c>
      <c r="BM239" s="196">
        <f>IFERROR((VLOOKUP($A239,'23 24'!$F$7:$M$408,6,FALSE)/VLOOKUP($A239,'2023'!$C$7:$N$469,9,FALSE))*1000,#N/A)</f>
        <v>0</v>
      </c>
      <c r="BO239" s="196" t="e">
        <f>IFERROR((VLOOKUP($A239,'0910'!$F$10:$L$433,7,FALSE)/VLOOKUP($A239,'2010'!$C$5:$K$611,9,FALSE))*1000,#N/A)</f>
        <v>#N/A</v>
      </c>
      <c r="BP239" s="196" t="e">
        <f>IFERROR((VLOOKUP($A239,'1011'!$F$10:$L$433,7,FALSE)/VLOOKUP($A239,'2011'!$C$5:$K$611,9,FALSE))*1000,#N/A)</f>
        <v>#N/A</v>
      </c>
      <c r="BQ239" s="196">
        <f>IFERROR((VLOOKUP($A239,'1112'!$F$10:$L$408,7,FALSE)/VLOOKUP($A239,'2012'!$F$10:$M$460,8,FALSE))*1000,#N/A)</f>
        <v>1.0298661174047374</v>
      </c>
      <c r="BR239" s="196">
        <f>IFERROR((VLOOKUP($A239,'1213'!$F$10:$L$408,7,FALSE)/VLOOKUP($A239,'2013'!$F$10:$M$460,8,FALSE))*1000,#N/A)</f>
        <v>1.8480492813141685</v>
      </c>
      <c r="BS239" s="196">
        <f>IFERROR((VLOOKUP($A239,'1314'!$F$10:$L$408,7,FALSE)/VLOOKUP($A239,'2014'!$F$10:$M$460,8,FALSE))*1000,#N/A)</f>
        <v>2.4524831391784181</v>
      </c>
      <c r="BT239" s="196">
        <f>IFERROR((VLOOKUP($A239,'1415'!$F$10:$L$408,7,FALSE)/VLOOKUP($A239,'2015'!$F$10:$M$460,8,FALSE))*1000,#N/A)</f>
        <v>1.6283329940972928</v>
      </c>
      <c r="BU239" s="196">
        <f>IFERROR((VLOOKUP($A239,'1516'!$F$10:$L$408,7,FALSE)/VLOOKUP($A239,'2016'!$F$10:$M$460,8,FALSE))*1000,#N/A)</f>
        <v>2.4217961654894045</v>
      </c>
      <c r="BV239" s="196">
        <f>IFERROR((VLOOKUP($A239,'1617'!$F$10:$L$408,7,FALSE)/VLOOKUP($A239,'2017'!$F$10:$M$460,8,FALSE))*1000,#N/A)</f>
        <v>4.4114698215359933</v>
      </c>
      <c r="BW239" s="196">
        <f>IFERROR((VLOOKUP($A239,'1718'!$F$10:$L$408,7,FALSE)/VLOOKUP($A239,'2018'!$F$10:$N$460,9,FALSE))*1000,#N/A)</f>
        <v>12.733784321528054</v>
      </c>
      <c r="BX239" s="196">
        <f>IFERROR((VLOOKUP($A239,'1819'!$F$10:$L$408,7,FALSE)/VLOOKUP($A239,'2018'!$F$10:$N$460,9,FALSE))*1000,#N/A)</f>
        <v>4.77516912057302</v>
      </c>
      <c r="BY239" s="196">
        <f>IFERROR((VLOOKUP($A239,'1920'!$F$10:$L$408,7,FALSE)/VLOOKUP($A239,'2019'!$F$10:$N$464,8,FALSE))*1000,#N/A)</f>
        <v>3.3654036504731364</v>
      </c>
      <c r="BZ239" s="196">
        <f>IFERROR((VLOOKUP($A239,'20 21'!$F$10:$L$408,7,FALSE)/VLOOKUP($A239,'2020'!$F$10:$N$469,8,FALSE))*1000,#N/A)</f>
        <v>2.9214253439491435</v>
      </c>
      <c r="CA239" s="196">
        <f>IFERROR((VLOOKUP($A239,'21 22'!$F$10:$L$408,7,FALSE)/VLOOKUP($A239,'2021'!$F$10:$N$469,8,FALSE))*1000,#N/A)</f>
        <v>3.6818137777347157</v>
      </c>
      <c r="CB239" s="196">
        <f>IFERROR((VLOOKUP($A239,'22 23'!$F$10:$L$408,7,FALSE)/VLOOKUP($A239,'2022'!$F$10:$N$469,8,FALSE))*1000,#N/A)</f>
        <v>2.1206045650832817</v>
      </c>
      <c r="CC239" s="196">
        <f>IFERROR((VLOOKUP($A239,'23 24'!$F$7:$M$408,7,FALSE)/VLOOKUP($A239,'2023'!$C$7:$N$469,9,FALSE))*1000,#N/A)</f>
        <v>5.1790612471946753</v>
      </c>
      <c r="CE239" s="198" t="e">
        <f>IFERROR((VLOOKUP($A239,'0910'!$F$10:$S$433,9,FALSE)/VLOOKUP($A239,'2010'!$C$5:$K$611,9,FALSE))*1000,#N/A)</f>
        <v>#N/A</v>
      </c>
      <c r="CF239" s="198" t="e">
        <f>IFERROR((VLOOKUP($A239,'1011'!$F$10:$S$433,10,FALSE)/VLOOKUP($A239,'2011'!$C$5:$K$611,9,FALSE))*1000,#N/A)</f>
        <v>#N/A</v>
      </c>
      <c r="CG239" s="198">
        <f>IFERROR((VLOOKUP($A239,'1112'!$F$10:$S$408,9,FALSE)/VLOOKUP($A239,'2012'!$F$10:$M$460,8,FALSE))*1000,#N/A)</f>
        <v>2.2657054582904221</v>
      </c>
      <c r="CH239" s="198">
        <f>IFERROR((VLOOKUP($A239,'1213'!$F$10:$S$408,9,FALSE)/VLOOKUP($A239,'2013'!$F$10:$M$460,8,FALSE))*1000,#N/A)</f>
        <v>1.0266940451745381</v>
      </c>
      <c r="CI239" s="198">
        <f>IFERROR((VLOOKUP($A239,'1314'!$F$10:$S$408,9,FALSE)/VLOOKUP($A239,'2014'!$F$10:$M$460,8,FALSE))*1000,#N/A)</f>
        <v>2.0437359493153489</v>
      </c>
      <c r="CJ239" s="198">
        <f>IFERROR((VLOOKUP($A239,'1415'!$F$10:$S$408,9,FALSE)/VLOOKUP($A239,'2015'!$F$10:$M$460,8,FALSE))*1000,#N/A)</f>
        <v>1.8318746183594545</v>
      </c>
      <c r="CK239" s="198">
        <f>IFERROR((VLOOKUP($A239,'1516'!$F$10:$S$408,9,FALSE)/VLOOKUP($A239,'2016'!$F$10:$M$460,8,FALSE))*1000,#N/A)</f>
        <v>1.0090817356205852</v>
      </c>
      <c r="CL239" s="198">
        <f>IFERROR((VLOOKUP($A239,'1617'!$F$10:$S$408,9,FALSE)/VLOOKUP($A239,'2017'!$F$10:$M$460,8,FALSE))*1000,#N/A)</f>
        <v>2.0052135552436332</v>
      </c>
      <c r="CM239" s="198">
        <f>IFERROR((VLOOKUP($A239,'1718'!$F$10:$S$408,9,FALSE)/VLOOKUP($A239,'2018'!$F$10:$N$460,9,FALSE))*1000,#N/A)</f>
        <v>3.581376840429765</v>
      </c>
      <c r="CN239" s="198">
        <f>IFERROR((VLOOKUP($A239,'1819'!$F$10:$S$408,9,FALSE)/VLOOKUP($A239,'2018'!$F$10:$N$460,9,FALSE))*1000,#N/A)</f>
        <v>3.7803422204536408</v>
      </c>
      <c r="CO239" s="198">
        <f>IFERROR((VLOOKUP($A239,'1920'!$F$10:$S$408,9,FALSE)/VLOOKUP($A239,'2019'!$F$10:$N$464,8,FALSE))*1000,#N/A)</f>
        <v>2.3755790473928018</v>
      </c>
      <c r="CP239" s="198">
        <f>IFERROR((VLOOKUP($A239,'20 21'!$F$10:$S$408,9,FALSE)/VLOOKUP($A239,'2020'!$F$10:$N$469,8,FALSE))*1000,#N/A)</f>
        <v>1.9476168959660958</v>
      </c>
      <c r="CQ239" s="198">
        <f>IFERROR((VLOOKUP($A239,'21 22'!$F$10:$S$408,9,FALSE)/VLOOKUP($A239,'2021'!$F$10:$N$469,8,FALSE))*1000,#N/A)</f>
        <v>2.5191357426605951</v>
      </c>
      <c r="CR239" s="198">
        <f>IFERROR((VLOOKUP($A239,'22 23'!$F$10:$S$408,9,FALSE)/VLOOKUP($A239,'2022'!$F$10:$N$469,8,FALSE))*1000,#N/A)</f>
        <v>2.6989512646514497</v>
      </c>
      <c r="CS239" s="196">
        <f>IFERROR((VLOOKUP($A239,'23 24'!$F$7:$S$408,9,FALSE)/VLOOKUP($A239,'2023'!$C$7:$N$469,9,FALSE))*1000,#N/A)</f>
        <v>2.4936220819826214</v>
      </c>
      <c r="CU239" s="198" t="e">
        <f>IFERROR((VLOOKUP($A239,'0910'!$F$10:$S$433,10,FALSE)/VLOOKUP($A239,'2010'!$C$5:$K$611,9,FALSE))*1000,#N/A)</f>
        <v>#N/A</v>
      </c>
      <c r="CV239" s="198" t="e">
        <f>IFERROR((VLOOKUP($A239,'1011'!$F$10:$S$433,11,FALSE)/VLOOKUP($A239,'2011'!$C$5:$K$611,9,FALSE))*1000,#N/A)</f>
        <v>#N/A</v>
      </c>
      <c r="CW239" s="198">
        <f>IFERROR((VLOOKUP($A239,'1112'!$F$10:$S$408,10,FALSE)/VLOOKUP($A239,'2012'!$F$10:$M$460,8,FALSE))*1000,#N/A)</f>
        <v>0</v>
      </c>
      <c r="CX239" s="198">
        <f>IFERROR((VLOOKUP($A239,'1213'!$F$10:$S$408,10,FALSE)/VLOOKUP($A239,'2013'!$F$10:$M$460,8,FALSE))*1000,#N/A)</f>
        <v>0</v>
      </c>
      <c r="CY239" s="198">
        <f>IFERROR((VLOOKUP($A239,'1314'!$F$10:$S$408,10,FALSE)/VLOOKUP($A239,'2014'!$F$10:$M$460,8,FALSE))*1000,#N/A)</f>
        <v>0.20437359493153484</v>
      </c>
      <c r="CZ239" s="198">
        <f>IFERROR((VLOOKUP($A239,'1415'!$F$10:$S$408,10,FALSE)/VLOOKUP($A239,'2015'!$F$10:$M$460,8,FALSE))*1000,#N/A)</f>
        <v>0.4070832485243232</v>
      </c>
      <c r="DA239" s="198">
        <f>IFERROR((VLOOKUP($A239,'1516'!$F$10:$S$408,10,FALSE)/VLOOKUP($A239,'2016'!$F$10:$M$460,8,FALSE))*1000,#N/A)</f>
        <v>0.20181634712411706</v>
      </c>
      <c r="DB239" s="198">
        <f>IFERROR((VLOOKUP($A239,'1617'!$F$10:$S$408,10,FALSE)/VLOOKUP($A239,'2017'!$F$10:$M$460,8,FALSE))*1000,#N/A)</f>
        <v>0.20052135552436334</v>
      </c>
      <c r="DC239" s="198">
        <f>IFERROR((VLOOKUP($A239,'1718'!$F$10:$S$408,10,FALSE)/VLOOKUP($A239,'2018'!$F$10:$N$460,9,FALSE))*1000,#N/A)</f>
        <v>0.99482690011937924</v>
      </c>
      <c r="DD239" s="198">
        <f>IFERROR((VLOOKUP($A239,'1819'!$F$10:$S$408,10,FALSE)/VLOOKUP($A239,'2018'!$F$10:$N$460,9,FALSE))*1000,#N/A)</f>
        <v>0.5968961400716275</v>
      </c>
      <c r="DE239" s="198">
        <f>IFERROR((VLOOKUP($A239,'1920'!$F$10:$S$408,10,FALSE)/VLOOKUP($A239,'2019'!$F$10:$N$464,8,FALSE))*1000,#N/A)</f>
        <v>0.39592984123213365</v>
      </c>
      <c r="DF239" s="198">
        <f>IFERROR((VLOOKUP($A239,'20 21'!$F$10:$S$408,10,FALSE)/VLOOKUP($A239,'2020'!$F$10:$N$469,8,FALSE))*1000,#N/A)</f>
        <v>0.58428506878982867</v>
      </c>
      <c r="DG239" s="198">
        <f>IFERROR((VLOOKUP($A239,'21 22'!$F$10:$S$408,10,FALSE)/VLOOKUP($A239,'2021'!$F$10:$N$469,8,FALSE))*1000,#N/A)</f>
        <v>0.19377967251235348</v>
      </c>
      <c r="DH239" s="198">
        <f>IFERROR((VLOOKUP($A239,'22 23'!$F$10:$S$408,10,FALSE)/VLOOKUP($A239,'2022'!$F$10:$N$469,8,FALSE))*1000,#N/A)</f>
        <v>0.19278223318938928</v>
      </c>
      <c r="DI239" s="196">
        <f>IFERROR((VLOOKUP($A239,'23 24'!$F$7:$S$408,10,FALSE)/VLOOKUP($A239,'2023'!$C$7:$N$469,9,FALSE))*1000,#N/A)</f>
        <v>0.19181708322943242</v>
      </c>
      <c r="DK239" s="198" t="e">
        <f>IFERROR((VLOOKUP($A239,'0910'!$F$10:$S$433,11,FALSE)/VLOOKUP($A239,'2010'!$C$5:$K$611,9,FALSE))*1000,#N/A)</f>
        <v>#N/A</v>
      </c>
      <c r="DL239" s="198" t="e">
        <f>IFERROR((VLOOKUP($A239,'1011'!$F$10:$S$433,12,FALSE)/VLOOKUP($A239,'2011'!$C$5:$K$611,9,FALSE))*1000,#N/A)</f>
        <v>#N/A</v>
      </c>
      <c r="DM239" s="198">
        <f>IFERROR((VLOOKUP($A239,'1112'!$F$10:$S$408,11,FALSE)/VLOOKUP($A239,'2012'!$F$10:$M$460,8,FALSE))*1000,#N/A)</f>
        <v>0</v>
      </c>
      <c r="DN239" s="198">
        <f>IFERROR((VLOOKUP($A239,'1213'!$F$10:$S$408,11,FALSE)/VLOOKUP($A239,'2013'!$F$10:$M$460,8,FALSE))*1000,#N/A)</f>
        <v>0</v>
      </c>
      <c r="DO239" s="198">
        <f>IFERROR((VLOOKUP($A239,'1314'!$F$10:$S$408,11,FALSE)/VLOOKUP($A239,'2014'!$F$10:$M$460,8,FALSE))*1000,#N/A)</f>
        <v>0</v>
      </c>
      <c r="DP239" s="198">
        <f>IFERROR((VLOOKUP($A239,'1415'!$F$10:$S$408,11,FALSE)/VLOOKUP($A239,'2015'!$F$10:$M$460,8,FALSE))*1000,#N/A)</f>
        <v>0</v>
      </c>
      <c r="DQ239" s="198">
        <f>IFERROR((VLOOKUP($A239,'1516'!$F$10:$S$408,11,FALSE)/VLOOKUP($A239,'2016'!$F$10:$M$460,8,FALSE))*1000,#N/A)</f>
        <v>0</v>
      </c>
      <c r="DR239" s="198">
        <f>IFERROR((VLOOKUP($A239,'1617'!$F$10:$S$408,11,FALSE)/VLOOKUP($A239,'2017'!$F$10:$M$460,8,FALSE))*1000,#N/A)</f>
        <v>0</v>
      </c>
      <c r="DS239" s="198">
        <f>IFERROR((VLOOKUP($A239,'1718'!$F$10:$S$408,11,FALSE)/VLOOKUP($A239,'2018'!$F$10:$N$460,9,FALSE))*1000,#N/A)</f>
        <v>0</v>
      </c>
      <c r="DT239" s="198">
        <f>IFERROR((VLOOKUP($A239,'1819'!$F$10:$S$408,11,FALSE)/VLOOKUP($A239,'2018'!$F$10:$N$460,9,FALSE))*1000,#N/A)</f>
        <v>0</v>
      </c>
      <c r="DU239" s="198">
        <f>IFERROR((VLOOKUP($A239,'1920'!$F$10:$S$408,11,FALSE)/VLOOKUP($A239,'2019'!$F$10:$N$464,8,FALSE))*1000,#N/A)</f>
        <v>0</v>
      </c>
      <c r="DV239" s="198">
        <f>IFERROR((VLOOKUP($A239,'20 21'!$F$10:$S$408,11,FALSE)/VLOOKUP($A239,'2020'!$F$10:$N$469,8,FALSE))*1000,#N/A)</f>
        <v>0</v>
      </c>
      <c r="DW239" s="198">
        <f>IFERROR((VLOOKUP($A239,'21 22'!$F$10:$S$408,11,FALSE)/VLOOKUP($A239,'2021'!$F$10:$N$469,8,FALSE))*1000,#N/A)</f>
        <v>0</v>
      </c>
      <c r="DX239" s="198">
        <f>IFERROR((VLOOKUP($A239,'22 23'!$F$10:$S$408,11,FALSE)/VLOOKUP($A239,'2022'!$F$10:$N$469,8,FALSE))*1000,#N/A)</f>
        <v>0</v>
      </c>
      <c r="DY239" s="196">
        <f>IFERROR((VLOOKUP($A239,'23 24'!$F$7:$S$408,11,FALSE)/VLOOKUP($A239,'2023'!$C$7:$N$469,9,FALSE))*1000,#N/A)</f>
        <v>0</v>
      </c>
      <c r="EA239" s="198" t="e">
        <f>IFERROR((VLOOKUP($A239,'0910'!$F$10:$S$433,12,FALSE)/VLOOKUP($A239,'2010'!$C$5:$K$611,9,FALSE))*1000,#N/A)</f>
        <v>#N/A</v>
      </c>
      <c r="EB239" s="198" t="e">
        <f>IFERROR((VLOOKUP($A239,'1011'!$F$10:$S$433,13,FALSE)/VLOOKUP($A239,'2011'!$C$5:$K$611,9,FALSE))*1000,#N/A)</f>
        <v>#N/A</v>
      </c>
      <c r="EC239" s="198">
        <f>IFERROR((VLOOKUP($A239,'1112'!$F$10:$S$408,12,FALSE)/VLOOKUP($A239,'2012'!$F$10:$M$460,8,FALSE))*1000,#N/A)</f>
        <v>2.2657054582904221</v>
      </c>
      <c r="ED239" s="198">
        <f>IFERROR((VLOOKUP($A239,'1213'!$F$10:$S$408,12,FALSE)/VLOOKUP($A239,'2013'!$F$10:$M$460,8,FALSE))*1000,#N/A)</f>
        <v>1.0266940451745381</v>
      </c>
      <c r="EE239" s="198">
        <f>IFERROR((VLOOKUP($A239,'1314'!$F$10:$S$408,12,FALSE)/VLOOKUP($A239,'2014'!$F$10:$M$460,8,FALSE))*1000,#N/A)</f>
        <v>2.248109544246883</v>
      </c>
      <c r="EF239" s="198">
        <f>IFERROR((VLOOKUP($A239,'1415'!$F$10:$S$408,12,FALSE)/VLOOKUP($A239,'2015'!$F$10:$M$460,8,FALSE))*1000,#N/A)</f>
        <v>2.2389578668837777</v>
      </c>
      <c r="EG239" s="198">
        <f>IFERROR((VLOOKUP($A239,'1516'!$F$10:$S$408,12,FALSE)/VLOOKUP($A239,'2016'!$F$10:$M$460,8,FALSE))*1000,#N/A)</f>
        <v>1.2108980827447022</v>
      </c>
      <c r="EH239" s="198">
        <f>IFERROR((VLOOKUP($A239,'1617'!$F$10:$S$408,12,FALSE)/VLOOKUP($A239,'2017'!$F$10:$M$460,8,FALSE))*1000,#N/A)</f>
        <v>2.2057349107679967</v>
      </c>
      <c r="EI239" s="198">
        <f>IFERROR((VLOOKUP($A239,'1718'!$F$10:$S$408,12,FALSE)/VLOOKUP($A239,'2018'!$F$10:$N$460,9,FALSE))*1000,#N/A)</f>
        <v>4.5762037405491442</v>
      </c>
      <c r="EJ239" s="198">
        <f>IFERROR((VLOOKUP($A239,'1819'!$F$10:$S$408,12,FALSE)/VLOOKUP($A239,'2018'!$F$10:$N$460,9,FALSE))*1000,#N/A)</f>
        <v>4.3772383605252685</v>
      </c>
      <c r="EK239" s="198">
        <f>IFERROR((VLOOKUP($A239,'1920'!$F$10:$S$408,12,FALSE)/VLOOKUP($A239,'2019'!$F$10:$N$464,8,FALSE))*1000,#N/A)</f>
        <v>2.7715088886249357</v>
      </c>
      <c r="EL239" s="198">
        <f>IFERROR((VLOOKUP($A239,'20 21'!$F$10:$S$408,12,FALSE)/VLOOKUP($A239,'2020'!$F$10:$N$469,8,FALSE))*1000,#N/A)</f>
        <v>2.3371402751593147</v>
      </c>
      <c r="EM239" s="198">
        <f>IFERROR((VLOOKUP($A239,'21 22'!$F$10:$S$408,12,FALSE)/VLOOKUP($A239,'2021'!$F$10:$N$469,8,FALSE))*1000,#N/A)</f>
        <v>2.7129154151729482</v>
      </c>
      <c r="EN239" s="198">
        <f>IFERROR((VLOOKUP($A239,'22 23'!$F$10:$S$408,12,FALSE)/VLOOKUP($A239,'2022'!$F$10:$N$469,8,FALSE))*1000,#N/A)</f>
        <v>2.6989512646514497</v>
      </c>
      <c r="EO239" s="196">
        <f>IFERROR((VLOOKUP($A239,'23 24'!$F$7:$S$408,12,FALSE)/VLOOKUP($A239,'2023'!$C$7:$N$469,9,FALSE))*1000,#N/A)</f>
        <v>2.6854391652120535</v>
      </c>
    </row>
    <row r="240" spans="1:145" x14ac:dyDescent="0.3">
      <c r="A240" t="s">
        <v>398</v>
      </c>
      <c r="B240" t="s">
        <v>1743</v>
      </c>
      <c r="C240" t="str">
        <f>IF(VLOOKUP($A240,'0910'!$F$10:$L$433,1,FALSE)=VLOOKUP($A240,'2010'!$C$5:$K$611,1,FALSE),VLOOKUP($A240,'0910'!$F$10:$L$433,1,FALSE),FALSE)</f>
        <v>Sheffield</v>
      </c>
      <c r="D240" t="str">
        <f>IF(VLOOKUP($A240,'1011'!$F$10:$L$433,1,FALSE)=VLOOKUP($A240,'2011'!$C$5:$K$611,1,FALSE),VLOOKUP($A240,'1011'!$F$10:$L$433,1,FALSE),FALSE)</f>
        <v>Sheffield</v>
      </c>
      <c r="E240" t="str">
        <f>IF(VLOOKUP(A240,'1112'!$F$10:$L$408,1,FALSE)=VLOOKUP(A240,'2012'!$F$10:$M$460,1,FALSE),VLOOKUP(A240,'1112'!$F$10:$L$408,1,FALSE),FALSE)</f>
        <v>Sheffield</v>
      </c>
      <c r="F240" t="str">
        <f>IF(VLOOKUP($A240,'1213'!$F$10:$L$408,1,FALSE)=VLOOKUP($A240,'2013'!$F$10:$M$460,1,FALSE),VLOOKUP($A240,'1213'!$F$10:$L$408,1,FALSE),FALSE)</f>
        <v>Sheffield</v>
      </c>
      <c r="G240" t="str">
        <f>IF(VLOOKUP($A240,'1314'!$F$10:$L$408,1,FALSE)=VLOOKUP($A240,'2014'!$F$10:$M$460,1,FALSE),VLOOKUP($A240,'1314'!$F$10:$L$408,1,FALSE),FALSE)</f>
        <v>Sheffield</v>
      </c>
      <c r="H240" t="str">
        <f>IF(VLOOKUP($A240,'1415'!$F$10:$L$408,1,FALSE)=VLOOKUP($A240,'2015'!$F$10:$M$460,1,FALSE),VLOOKUP($A240,'1415'!$F$10:$L$408,1,FALSE),FALSE)</f>
        <v>Sheffield</v>
      </c>
      <c r="I240" t="str">
        <f>IF(VLOOKUP($A240,'1516'!$F$10:$L$408,1,FALSE)=VLOOKUP($A240,'2015'!$F$10:$M$460,1,FALSE),VLOOKUP($A240,'1516'!$F$10:$L$408,1,FALSE),FALSE)</f>
        <v>Sheffield</v>
      </c>
      <c r="J240" t="str">
        <f>IF(VLOOKUP($A240,'1617'!$F$10:$L$408,1,FALSE)=VLOOKUP($A240,'2016'!$F$10:$M$460,1,FALSE),VLOOKUP($A240,'1617'!$F$10:$L$408,1,FALSE),FALSE)</f>
        <v>Sheffield</v>
      </c>
      <c r="K240" t="str">
        <f>IF(VLOOKUP($A240,'1718'!$F$10:$M$408,1,FALSE)=VLOOKUP($A240,'2017'!$F$10:$M$460,1,FALSE),VLOOKUP($A240,'1718'!$F$10:$M$408,1,FALSE),FALSE)</f>
        <v>Sheffield</v>
      </c>
      <c r="L240" t="str">
        <f>IF(VLOOKUP($A240,'1819'!$F$10:$M$408,1,FALSE)=VLOOKUP($A240,'2018'!$F$10:$M$460,1,FALSE),VLOOKUP($A240,'1819'!$F$10:$M$408,1,FALSE),FALSE)</f>
        <v>Sheffield</v>
      </c>
      <c r="M240" t="str">
        <f>IF(VLOOKUP($A240,'1920'!$F$10:$M$408,1,FALSE)=VLOOKUP($A240,'2019'!$F$10:$M$464,1,FALSE),VLOOKUP($A240,'1920'!$F$10:$M$408,1,FALSE),FALSE)</f>
        <v>Sheffield</v>
      </c>
      <c r="N240" t="str">
        <f>IF(VLOOKUP($A240,'20 21'!$F$10:$N$408,1,FALSE)=VLOOKUP($A240,'2020'!$F$10:$O$468,1,FALSE),VLOOKUP($A240,'20 21'!$F$10:$N$408,1,FALSE),FALSE)</f>
        <v>Sheffield</v>
      </c>
      <c r="O240" t="str">
        <f>IF(VLOOKUP($A240,'21 22'!$F$10:$N$408,1,FALSE)=VLOOKUP($A240,'2021'!$F$10:$O$471,1,FALSE),VLOOKUP($A240,'21 22'!$F$10:$N$408,1,FALSE),FALSE)</f>
        <v>Sheffield</v>
      </c>
      <c r="P240" t="str">
        <f>IF(VLOOKUP($A240,'22 23'!$F$10:$N$408,1,FALSE)=VLOOKUP($A240,'2022'!$F$10:$O$468,1,FALSE),VLOOKUP($A240,'22 23'!$F$10:$N$408,1,FALSE),FALSE)</f>
        <v>Sheffield</v>
      </c>
      <c r="Q240" t="str">
        <f>IF(VLOOKUP($A240,'23 24'!$F$7:$N$408,1,FALSE)=VLOOKUP($A240,'2023'!$C$7:$O$468,1,FALSE),VLOOKUP($A240,'23 24'!$F$7:$N$408,1,FALSE),FALSE)</f>
        <v>Sheffield</v>
      </c>
      <c r="S240" s="196">
        <f>IFERROR((VLOOKUP($A240,'0910'!$F$10:$L$433,4,FALSE)/VLOOKUP($A240,'2010'!$C$5:$K$611,9,FALSE))*1000,#N/A)</f>
        <v>1.948079447761826</v>
      </c>
      <c r="T240" s="196">
        <f>IFERROR((VLOOKUP($A240,'1011'!$F$10:$L$433,4,FALSE)/VLOOKUP($A240,'2011'!$C$5:$K$611,9,FALSE))*1000,#N/A)</f>
        <v>2.5759047337527976</v>
      </c>
      <c r="U240" s="196">
        <f>IFERROR((VLOOKUP($A240,'1112'!$F$10:$L$408,4,FALSE)/VLOOKUP($A240,'2012'!$F$10:$M$460,8,FALSE))*1000,#N/A)</f>
        <v>1.9389647614230314</v>
      </c>
      <c r="V240" s="196">
        <f>IFERROR((VLOOKUP($A240,'1213'!$F$10:$L$408,4,FALSE)/VLOOKUP($A240,'2013'!$F$10:$M$460,8,FALSE))*1000,#N/A)</f>
        <v>1.1764211587748414</v>
      </c>
      <c r="W240" s="196">
        <f>IFERROR((VLOOKUP($A240,'1314'!$F$10:$L$408,4,FALSE)/VLOOKUP($A240,'2014'!$F$10:$M$460,8,FALSE))*1000,#N/A)</f>
        <v>2.9298509961493386</v>
      </c>
      <c r="X240" s="196">
        <f>IFERROR((VLOOKUP($A240,'1415'!$F$10:$L$408,4,FALSE)/VLOOKUP($A240,'2015'!$F$10:$M$460,8,FALSE))*1000,#N/A)</f>
        <v>2.2020025759275415</v>
      </c>
      <c r="Y240" s="196">
        <f>IFERROR((VLOOKUP($A240,'1516'!$F$10:$L$408,4,FALSE)/VLOOKUP($A240,'2016'!$F$10:$M$460,8,FALSE))*1000,#N/A)</f>
        <v>3.5083374607891695</v>
      </c>
      <c r="Z240" s="196">
        <f>IFERROR((VLOOKUP($A240,'1617'!$F$10:$L$408,4,FALSE)/VLOOKUP($A240,'2017'!$F$10:$M$460,8,FALSE))*1000,#N/A)</f>
        <v>3.6806805169311301</v>
      </c>
      <c r="AA240" s="196">
        <f>IFERROR((VLOOKUP($A240,'1718'!$F$10:$L$408,4,FALSE)/VLOOKUP($A240,'2018'!$F$10:$N$460,9,FALSE))*1000,#N/A)</f>
        <v>2.0256856946076245</v>
      </c>
      <c r="AB240" s="196">
        <f>IFERROR((VLOOKUP($A240,'1819'!$F$10:$L$408,4,FALSE)/VLOOKUP($A240,'2018'!$F$10:$N$460,9,FALSE))*1000,#N/A)</f>
        <v>3.4436656808329618</v>
      </c>
      <c r="AC240" s="196">
        <f>IFERROR((VLOOKUP($A240,'1920'!$F$10:$L$408,4,FALSE)/VLOOKUP($A240,'2019'!$F$10:$N$464,8,FALSE))*1000,#N/A)</f>
        <v>2.4919213517467567</v>
      </c>
      <c r="AD240" s="196">
        <f>IFERROR((VLOOKUP($A240,'20 21'!$F$10:$M$408,4,FALSE)/VLOOKUP($A240,'2020'!$F$10:$N$469,8,FALSE))*1000,#N/A)</f>
        <v>2.9845998735020274</v>
      </c>
      <c r="AE240" s="196">
        <f>IFERROR((VLOOKUP($A240,'21 22'!$F$10:$M$408,4,FALSE)/VLOOKUP($A240,'2021'!$F$10:$N$469,8,FALSE))*1000,#N/A)</f>
        <v>1.3027830703340011</v>
      </c>
      <c r="AF240" s="196">
        <f>IFERROR((VLOOKUP($A240,'22 23'!$F$10:$M$408,4,FALSE)/VLOOKUP($A240,'2022'!$F$10:$N$469,8,FALSE))*1000,#N/A)</f>
        <v>1.4551216239157323</v>
      </c>
      <c r="AG240" s="196">
        <f>IFERROR((VLOOKUP($A240,'23 24'!$F$7:$M$408,4,FALSE)/VLOOKUP($A240,'2023'!$C$7:$N$469,9,FALSE))*1000,#N/A)</f>
        <v>0.76284081921074076</v>
      </c>
      <c r="AI240" s="196">
        <f>IFERROR((VLOOKUP($A240,'0910'!$F$10:$L$433,5,FALSE)/VLOOKUP($A240,'2010'!$C$5:$K$611,9,FALSE))*1000,#N/A)</f>
        <v>8.4699106424427226E-2</v>
      </c>
      <c r="AJ240" s="196">
        <f>IFERROR((VLOOKUP($A240,'1011'!$F$10:$L$433,5,FALSE)/VLOOKUP($A240,'2011'!$C$5:$K$611,9,FALSE))*1000,#N/A)</f>
        <v>8.4455892909927791E-2</v>
      </c>
      <c r="AK240" s="196">
        <f>IFERROR((VLOOKUP($A240,'1112'!$F$10:$L$408,5,FALSE)/VLOOKUP($A240,'2012'!$F$10:$M$460,8,FALSE))*1000,#N/A)</f>
        <v>0.12645422357106728</v>
      </c>
      <c r="AL240" s="196">
        <f>IFERROR((VLOOKUP($A240,'1213'!$F$10:$L$408,5,FALSE)/VLOOKUP($A240,'2013'!$F$10:$M$460,8,FALSE))*1000,#N/A)</f>
        <v>0</v>
      </c>
      <c r="AM240" s="196">
        <f>IFERROR((VLOOKUP($A240,'1314'!$F$10:$L$408,5,FALSE)/VLOOKUP($A240,'2014'!$F$10:$M$460,8,FALSE))*1000,#N/A)</f>
        <v>0.62782521346057263</v>
      </c>
      <c r="AN240" s="196">
        <f>IFERROR((VLOOKUP($A240,'1415'!$F$10:$L$408,5,FALSE)/VLOOKUP($A240,'2015'!$F$10:$M$460,8,FALSE))*1000,#N/A)</f>
        <v>0.33237774730981762</v>
      </c>
      <c r="AO240" s="196">
        <f>IFERROR((VLOOKUP($A240,'1516'!$F$10:$L$408,5,FALSE)/VLOOKUP($A240,'2016'!$F$10:$M$460,8,FALSE))*1000,#N/A)</f>
        <v>0.20637279181112761</v>
      </c>
      <c r="AP240" s="196">
        <f>IFERROR((VLOOKUP($A240,'1617'!$F$10:$L$408,5,FALSE)/VLOOKUP($A240,'2017'!$F$10:$M$460,8,FALSE))*1000,#N/A)</f>
        <v>0.12268935056437101</v>
      </c>
      <c r="AQ240" s="196">
        <f>IFERROR((VLOOKUP($A240,'1718'!$F$10:$L$408,5,FALSE)/VLOOKUP($A240,'2018'!$F$10:$N$460,9,FALSE))*1000,#N/A)</f>
        <v>0.16205485556860999</v>
      </c>
      <c r="AR240" s="196">
        <f>IFERROR((VLOOKUP($A240,'1819'!$F$10:$L$408,5,FALSE)/VLOOKUP($A240,'2018'!$F$10:$N$460,9,FALSE))*1000,#N/A)</f>
        <v>0.12154114167645748</v>
      </c>
      <c r="AS240" s="196">
        <f>IFERROR((VLOOKUP($A240,'1920'!$F$10:$L$408,5,FALSE)/VLOOKUP($A240,'2019'!$F$10:$N$464,8,FALSE))*1000,#N/A)</f>
        <v>0.60288419800324755</v>
      </c>
      <c r="AT240" s="196">
        <f>IFERROR((VLOOKUP($A240,'20 21'!$F$10:$L$408,5,FALSE)/VLOOKUP($A240,'2020'!$F$10:$N$469,8,FALSE))*1000,#N/A)</f>
        <v>8.1769859548000756E-2</v>
      </c>
      <c r="AU240" s="196">
        <f>IFERROR((VLOOKUP($A240,'21 22'!$F$10:$L$408,5,FALSE)/VLOOKUP($A240,'2021'!$F$10:$N$469,8,FALSE))*1000,#N/A)</f>
        <v>0.20355985473968766</v>
      </c>
      <c r="AV240" s="196">
        <f>IFERROR((VLOOKUP($A240,'22 23'!$F$10:$L$408,5,FALSE)/VLOOKUP($A240,'2022'!$F$10:$N$469,8,FALSE))*1000,#N/A)</f>
        <v>0.12126013532631102</v>
      </c>
      <c r="AW240" s="196">
        <f>IFERROR((VLOOKUP($A240,'23 24'!$F$7:$M$408,5,FALSE)/VLOOKUP($A240,'2023'!$C$7:$N$469,9,FALSE))*1000,#N/A)</f>
        <v>4.0149516800565305E-2</v>
      </c>
      <c r="AY240" s="196">
        <f>IFERROR((VLOOKUP($A240,'0910'!$F$10:$L$433,6,FALSE)/VLOOKUP($A240,'2010'!$C$5:$K$611,9,FALSE))*1000,#N/A)</f>
        <v>4.2349553212213613E-2</v>
      </c>
      <c r="AZ240" s="196">
        <f>IFERROR((VLOOKUP($A240,'1011'!$F$10:$L$433,6,FALSE)/VLOOKUP($A240,'2011'!$C$5:$K$611,9,FALSE))*1000,#N/A)</f>
        <v>0</v>
      </c>
      <c r="BA240" s="196">
        <f>IFERROR((VLOOKUP($A240,'1112'!$F$10:$L$408,6,FALSE)/VLOOKUP($A240,'2012'!$F$10:$M$460,8,FALSE))*1000,#N/A)</f>
        <v>0</v>
      </c>
      <c r="BB240" s="196">
        <f>IFERROR((VLOOKUP($A240,'1213'!$F$10:$L$408,6,FALSE)/VLOOKUP($A240,'2013'!$F$10:$M$460,8,FALSE))*1000,#N/A)</f>
        <v>0</v>
      </c>
      <c r="BC240" s="196">
        <f>IFERROR((VLOOKUP($A240,'1314'!$F$10:$L$408,6,FALSE)/VLOOKUP($A240,'2014'!$F$10:$M$460,8,FALSE))*1000,#N/A)</f>
        <v>0</v>
      </c>
      <c r="BD240" s="196">
        <f>IFERROR((VLOOKUP($A240,'1415'!$F$10:$L$408,6,FALSE)/VLOOKUP($A240,'2015'!$F$10:$M$460,8,FALSE))*1000,#N/A)</f>
        <v>0</v>
      </c>
      <c r="BE240" s="196">
        <f>IFERROR((VLOOKUP($A240,'1516'!$F$10:$L$408,6,FALSE)/VLOOKUP($A240,'2016'!$F$10:$M$460,8,FALSE))*1000,#N/A)</f>
        <v>0</v>
      </c>
      <c r="BF240" s="196">
        <f>IFERROR((VLOOKUP($A240,'1617'!$F$10:$L$408,6,FALSE)/VLOOKUP($A240,'2017'!$F$10:$M$460,8,FALSE))*1000,#N/A)</f>
        <v>0</v>
      </c>
      <c r="BG240" s="196">
        <f>IFERROR((VLOOKUP($A240,'1718'!$F$10:$L$408,6,FALSE)/VLOOKUP($A240,'2018'!$F$10:$N$460,9,FALSE))*1000,#N/A)</f>
        <v>0</v>
      </c>
      <c r="BH240" s="196">
        <f>IFERROR((VLOOKUP($A240,'1819'!$F$10:$L$408,6,FALSE)/VLOOKUP($A240,'2018'!$F$10:$N$460,9,FALSE))*1000,#N/A)</f>
        <v>0</v>
      </c>
      <c r="BI240" s="196">
        <f>IFERROR((VLOOKUP($A240,'1920'!$F$10:$L$408,6,FALSE)/VLOOKUP($A240,'2019'!$F$10:$N$464,8,FALSE))*1000,#N/A)</f>
        <v>0</v>
      </c>
      <c r="BJ240" s="196">
        <f>IFERROR((VLOOKUP($A240,'20 21'!$F$10:$L$408,6,FALSE)/VLOOKUP($A240,'2020'!$F$10:$N$469,8,FALSE))*1000,#N/A)</f>
        <v>4.0884929774000378E-2</v>
      </c>
      <c r="BK240" s="196">
        <f>IFERROR((VLOOKUP($A240,'21 22'!$F$10:$L$408,6,FALSE)/VLOOKUP($A240,'2021'!$F$10:$N$469,8,FALSE))*1000,#N/A)</f>
        <v>0.1221359128438126</v>
      </c>
      <c r="BL240" s="196">
        <f>IFERROR((VLOOKUP($A240,'22 23'!$F$10:$L$408,6,FALSE)/VLOOKUP($A240,'2022'!$F$10:$N$469,8,FALSE))*1000,#N/A)</f>
        <v>0</v>
      </c>
      <c r="BM240" s="196">
        <f>IFERROR((VLOOKUP($A240,'23 24'!$F$7:$M$408,6,FALSE)/VLOOKUP($A240,'2023'!$C$7:$N$469,9,FALSE))*1000,#N/A)</f>
        <v>0</v>
      </c>
      <c r="BO240" s="196">
        <f>IFERROR((VLOOKUP($A240,'0910'!$F$10:$L$433,7,FALSE)/VLOOKUP($A240,'2010'!$C$5:$K$611,9,FALSE))*1000,#N/A)</f>
        <v>2.0751281073984673</v>
      </c>
      <c r="BP240" s="196">
        <f>IFERROR((VLOOKUP($A240,'1011'!$F$10:$L$433,7,FALSE)/VLOOKUP($A240,'2011'!$C$5:$K$611,9,FALSE))*1000,#N/A)</f>
        <v>2.6603606266627251</v>
      </c>
      <c r="BQ240" s="196">
        <f>IFERROR((VLOOKUP($A240,'1112'!$F$10:$L$408,7,FALSE)/VLOOKUP($A240,'2012'!$F$10:$M$460,8,FALSE))*1000,#N/A)</f>
        <v>2.0654189849940989</v>
      </c>
      <c r="BR240" s="196">
        <f>IFERROR((VLOOKUP($A240,'1213'!$F$10:$L$408,7,FALSE)/VLOOKUP($A240,'2013'!$F$10:$M$460,8,FALSE))*1000,#N/A)</f>
        <v>1.1764211587748414</v>
      </c>
      <c r="BS240" s="196">
        <f>IFERROR((VLOOKUP($A240,'1314'!$F$10:$L$408,7,FALSE)/VLOOKUP($A240,'2014'!$F$10:$M$460,8,FALSE))*1000,#N/A)</f>
        <v>3.557676209609911</v>
      </c>
      <c r="BT240" s="196">
        <f>IFERROR((VLOOKUP($A240,'1415'!$F$10:$L$408,7,FALSE)/VLOOKUP($A240,'2015'!$F$10:$M$460,8,FALSE))*1000,#N/A)</f>
        <v>2.5343803232373592</v>
      </c>
      <c r="BU240" s="196">
        <f>IFERROR((VLOOKUP($A240,'1516'!$F$10:$L$408,7,FALSE)/VLOOKUP($A240,'2016'!$F$10:$M$460,8,FALSE))*1000,#N/A)</f>
        <v>3.7559848109625227</v>
      </c>
      <c r="BV240" s="196">
        <f>IFERROR((VLOOKUP($A240,'1617'!$F$10:$L$408,7,FALSE)/VLOOKUP($A240,'2017'!$F$10:$M$460,8,FALSE))*1000,#N/A)</f>
        <v>3.8033698674955012</v>
      </c>
      <c r="BW240" s="196">
        <f>IFERROR((VLOOKUP($A240,'1718'!$F$10:$L$408,7,FALSE)/VLOOKUP($A240,'2018'!$F$10:$N$460,9,FALSE))*1000,#N/A)</f>
        <v>2.1877405501762346</v>
      </c>
      <c r="BX240" s="196">
        <f>IFERROR((VLOOKUP($A240,'1819'!$F$10:$L$408,7,FALSE)/VLOOKUP($A240,'2018'!$F$10:$N$460,9,FALSE))*1000,#N/A)</f>
        <v>3.5652068225094196</v>
      </c>
      <c r="BY240" s="196">
        <f>IFERROR((VLOOKUP($A240,'1920'!$F$10:$L$408,7,FALSE)/VLOOKUP($A240,'2019'!$F$10:$N$464,8,FALSE))*1000,#N/A)</f>
        <v>3.0948055497500042</v>
      </c>
      <c r="BZ240" s="196">
        <f>IFERROR((VLOOKUP($A240,'20 21'!$F$10:$L$408,7,FALSE)/VLOOKUP($A240,'2020'!$F$10:$N$469,8,FALSE))*1000,#N/A)</f>
        <v>3.1481395925980289</v>
      </c>
      <c r="CA240" s="196">
        <f>IFERROR((VLOOKUP($A240,'21 22'!$F$10:$L$408,7,FALSE)/VLOOKUP($A240,'2021'!$F$10:$N$469,8,FALSE))*1000,#N/A)</f>
        <v>1.6284788379175013</v>
      </c>
      <c r="CB240" s="196">
        <f>IFERROR((VLOOKUP($A240,'22 23'!$F$10:$L$408,7,FALSE)/VLOOKUP($A240,'2022'!$F$10:$N$469,8,FALSE))*1000,#N/A)</f>
        <v>1.5763817592420433</v>
      </c>
      <c r="CC240" s="196">
        <f>IFERROR((VLOOKUP($A240,'23 24'!$F$7:$M$408,7,FALSE)/VLOOKUP($A240,'2023'!$C$7:$N$469,9,FALSE))*1000,#N/A)</f>
        <v>0.76284081921074076</v>
      </c>
      <c r="CE240" s="198">
        <f>IFERROR((VLOOKUP($A240,'0910'!$F$10:$S$433,9,FALSE)/VLOOKUP($A240,'2010'!$C$5:$K$611,9,FALSE))*1000,#N/A)</f>
        <v>2.202176767035108</v>
      </c>
      <c r="CF240" s="198">
        <f>IFERROR((VLOOKUP($A240,'1011'!$F$10:$S$433,10,FALSE)/VLOOKUP($A240,'2011'!$C$5:$K$611,9,FALSE))*1000,#N/A)</f>
        <v>3.9271990203116425</v>
      </c>
      <c r="CG240" s="198">
        <f>IFERROR((VLOOKUP($A240,'1112'!$F$10:$S$408,9,FALSE)/VLOOKUP($A240,'2012'!$F$10:$M$460,8,FALSE))*1000,#N/A)</f>
        <v>2.1075703928511214</v>
      </c>
      <c r="CH240" s="198">
        <f>IFERROR((VLOOKUP($A240,'1213'!$F$10:$S$408,9,FALSE)/VLOOKUP($A240,'2013'!$F$10:$M$460,8,FALSE))*1000,#N/A)</f>
        <v>1.4705264484685519</v>
      </c>
      <c r="CI240" s="198">
        <f>IFERROR((VLOOKUP($A240,'1314'!$F$10:$S$408,9,FALSE)/VLOOKUP($A240,'2014'!$F$10:$M$460,8,FALSE))*1000,#N/A)</f>
        <v>2.0927507115352419</v>
      </c>
      <c r="CJ240" s="198">
        <f>IFERROR((VLOOKUP($A240,'1415'!$F$10:$S$408,9,FALSE)/VLOOKUP($A240,'2015'!$F$10:$M$460,8,FALSE))*1000,#N/A)</f>
        <v>3.1991358178569946</v>
      </c>
      <c r="CK240" s="198">
        <f>IFERROR((VLOOKUP($A240,'1516'!$F$10:$S$408,9,FALSE)/VLOOKUP($A240,'2016'!$F$10:$M$460,8,FALSE))*1000,#N/A)</f>
        <v>2.1050024764735018</v>
      </c>
      <c r="CL240" s="198">
        <f>IFERROR((VLOOKUP($A240,'1617'!$F$10:$S$408,9,FALSE)/VLOOKUP($A240,'2017'!$F$10:$M$460,8,FALSE))*1000,#N/A)</f>
        <v>4.2532308195648616</v>
      </c>
      <c r="CM240" s="198">
        <f>IFERROR((VLOOKUP($A240,'1718'!$F$10:$S$408,9,FALSE)/VLOOKUP($A240,'2018'!$F$10:$N$460,9,FALSE))*1000,#N/A)</f>
        <v>2.471336547421302</v>
      </c>
      <c r="CN240" s="198">
        <f>IFERROR((VLOOKUP($A240,'1819'!$F$10:$S$408,9,FALSE)/VLOOKUP($A240,'2018'!$F$10:$N$460,9,FALSE))*1000,#N/A)</f>
        <v>3.3221245391565049</v>
      </c>
      <c r="CO240" s="198">
        <f>IFERROR((VLOOKUP($A240,'1920'!$F$10:$S$408,9,FALSE)/VLOOKUP($A240,'2019'!$F$10:$N$464,8,FALSE))*1000,#N/A)</f>
        <v>3.7780743074870178</v>
      </c>
      <c r="CP240" s="198">
        <f>IFERROR((VLOOKUP($A240,'20 21'!$F$10:$S$408,9,FALSE)/VLOOKUP($A240,'2020'!$F$10:$N$469,8,FALSE))*1000,#N/A)</f>
        <v>4.0067231178520366</v>
      </c>
      <c r="CQ240" s="198">
        <f>IFERROR((VLOOKUP($A240,'21 22'!$F$10:$S$408,9,FALSE)/VLOOKUP($A240,'2021'!$F$10:$N$469,8,FALSE))*1000,#N/A)</f>
        <v>1.8727506636051263</v>
      </c>
      <c r="CR240" s="198">
        <f>IFERROR((VLOOKUP($A240,'22 23'!$F$10:$S$408,9,FALSE)/VLOOKUP($A240,'2022'!$F$10:$N$469,8,FALSE))*1000,#N/A)</f>
        <v>2.3847826614174501</v>
      </c>
      <c r="CS240" s="196">
        <f>IFERROR((VLOOKUP($A240,'23 24'!$F$7:$S$408,9,FALSE)/VLOOKUP($A240,'2023'!$C$7:$N$469,9,FALSE))*1000,#N/A)</f>
        <v>5.1792876672729244</v>
      </c>
      <c r="CU240" s="198">
        <f>IFERROR((VLOOKUP($A240,'0910'!$F$10:$S$433,10,FALSE)/VLOOKUP($A240,'2010'!$C$5:$K$611,9,FALSE))*1000,#N/A)</f>
        <v>0.12704865963664083</v>
      </c>
      <c r="CV240" s="198">
        <f>IFERROR((VLOOKUP($A240,'1011'!$F$10:$S$433,11,FALSE)/VLOOKUP($A240,'2011'!$C$5:$K$611,9,FALSE))*1000,#N/A)</f>
        <v>4.2227946454963895E-2</v>
      </c>
      <c r="CW240" s="198">
        <f>IFERROR((VLOOKUP($A240,'1112'!$F$10:$S$408,10,FALSE)/VLOOKUP($A240,'2012'!$F$10:$M$460,8,FALSE))*1000,#N/A)</f>
        <v>0.25290844714213456</v>
      </c>
      <c r="CX240" s="198">
        <f>IFERROR((VLOOKUP($A240,'1213'!$F$10:$S$408,10,FALSE)/VLOOKUP($A240,'2013'!$F$10:$M$460,8,FALSE))*1000,#N/A)</f>
        <v>8.4030082769631531E-2</v>
      </c>
      <c r="CY240" s="198">
        <f>IFERROR((VLOOKUP($A240,'1314'!$F$10:$S$408,10,FALSE)/VLOOKUP($A240,'2014'!$F$10:$M$460,8,FALSE))*1000,#N/A)</f>
        <v>8.3710028461409666E-2</v>
      </c>
      <c r="CZ240" s="198">
        <f>IFERROR((VLOOKUP($A240,'1415'!$F$10:$S$408,10,FALSE)/VLOOKUP($A240,'2015'!$F$10:$M$460,8,FALSE))*1000,#N/A)</f>
        <v>0.33237774730981762</v>
      </c>
      <c r="DA240" s="198">
        <f>IFERROR((VLOOKUP($A240,'1516'!$F$10:$S$408,10,FALSE)/VLOOKUP($A240,'2016'!$F$10:$M$460,8,FALSE))*1000,#N/A)</f>
        <v>0.5778438170711574</v>
      </c>
      <c r="DB240" s="198">
        <f>IFERROR((VLOOKUP($A240,'1617'!$F$10:$S$408,10,FALSE)/VLOOKUP($A240,'2017'!$F$10:$M$460,8,FALSE))*1000,#N/A)</f>
        <v>0.20448225094061837</v>
      </c>
      <c r="DC240" s="198">
        <f>IFERROR((VLOOKUP($A240,'1718'!$F$10:$S$408,10,FALSE)/VLOOKUP($A240,'2018'!$F$10:$N$460,9,FALSE))*1000,#N/A)</f>
        <v>0.16205485556860999</v>
      </c>
      <c r="DD240" s="198">
        <f>IFERROR((VLOOKUP($A240,'1819'!$F$10:$S$408,10,FALSE)/VLOOKUP($A240,'2018'!$F$10:$N$460,9,FALSE))*1000,#N/A)</f>
        <v>0.24308228335291496</v>
      </c>
      <c r="DE240" s="198">
        <f>IFERROR((VLOOKUP($A240,'1920'!$F$10:$S$408,10,FALSE)/VLOOKUP($A240,'2019'!$F$10:$N$464,8,FALSE))*1000,#N/A)</f>
        <v>0.12057683960064951</v>
      </c>
      <c r="DF240" s="198">
        <f>IFERROR((VLOOKUP($A240,'20 21'!$F$10:$S$408,10,FALSE)/VLOOKUP($A240,'2020'!$F$10:$N$469,8,FALSE))*1000,#N/A)</f>
        <v>0.36796436796600335</v>
      </c>
      <c r="DG240" s="198">
        <f>IFERROR((VLOOKUP($A240,'21 22'!$F$10:$S$408,10,FALSE)/VLOOKUP($A240,'2021'!$F$10:$N$469,8,FALSE))*1000,#N/A)</f>
        <v>0.36640773853143777</v>
      </c>
      <c r="DH240" s="198">
        <f>IFERROR((VLOOKUP($A240,'22 23'!$F$10:$S$408,10,FALSE)/VLOOKUP($A240,'2022'!$F$10:$N$469,8,FALSE))*1000,#N/A)</f>
        <v>4.0420045108770342E-2</v>
      </c>
      <c r="DI240" s="196">
        <f>IFERROR((VLOOKUP($A240,'23 24'!$F$7:$S$408,10,FALSE)/VLOOKUP($A240,'2023'!$C$7:$N$469,9,FALSE))*1000,#N/A)</f>
        <v>4.0149516800565305E-2</v>
      </c>
      <c r="DK240" s="198">
        <f>IFERROR((VLOOKUP($A240,'0910'!$F$10:$S$433,11,FALSE)/VLOOKUP($A240,'2010'!$C$5:$K$611,9,FALSE))*1000,#N/A)</f>
        <v>0</v>
      </c>
      <c r="DL240" s="198">
        <f>IFERROR((VLOOKUP($A240,'1011'!$F$10:$S$433,12,FALSE)/VLOOKUP($A240,'2011'!$C$5:$K$611,9,FALSE))*1000,#N/A)</f>
        <v>0</v>
      </c>
      <c r="DM240" s="198">
        <f>IFERROR((VLOOKUP($A240,'1112'!$F$10:$S$408,11,FALSE)/VLOOKUP($A240,'2012'!$F$10:$M$460,8,FALSE))*1000,#N/A)</f>
        <v>0</v>
      </c>
      <c r="DN240" s="198">
        <f>IFERROR((VLOOKUP($A240,'1213'!$F$10:$S$408,11,FALSE)/VLOOKUP($A240,'2013'!$F$10:$M$460,8,FALSE))*1000,#N/A)</f>
        <v>0</v>
      </c>
      <c r="DO240" s="198">
        <f>IFERROR((VLOOKUP($A240,'1314'!$F$10:$S$408,11,FALSE)/VLOOKUP($A240,'2014'!$F$10:$M$460,8,FALSE))*1000,#N/A)</f>
        <v>0</v>
      </c>
      <c r="DP240" s="198">
        <f>IFERROR((VLOOKUP($A240,'1415'!$F$10:$S$408,11,FALSE)/VLOOKUP($A240,'2015'!$F$10:$M$460,8,FALSE))*1000,#N/A)</f>
        <v>0</v>
      </c>
      <c r="DQ240" s="198">
        <f>IFERROR((VLOOKUP($A240,'1516'!$F$10:$S$408,11,FALSE)/VLOOKUP($A240,'2016'!$F$10:$M$460,8,FALSE))*1000,#N/A)</f>
        <v>0</v>
      </c>
      <c r="DR240" s="198">
        <f>IFERROR((VLOOKUP($A240,'1617'!$F$10:$S$408,11,FALSE)/VLOOKUP($A240,'2017'!$F$10:$M$460,8,FALSE))*1000,#N/A)</f>
        <v>0</v>
      </c>
      <c r="DS240" s="198">
        <f>IFERROR((VLOOKUP($A240,'1718'!$F$10:$S$408,11,FALSE)/VLOOKUP($A240,'2018'!$F$10:$N$460,9,FALSE))*1000,#N/A)</f>
        <v>0</v>
      </c>
      <c r="DT240" s="198">
        <f>IFERROR((VLOOKUP($A240,'1819'!$F$10:$S$408,11,FALSE)/VLOOKUP($A240,'2018'!$F$10:$N$460,9,FALSE))*1000,#N/A)</f>
        <v>0</v>
      </c>
      <c r="DU240" s="198">
        <f>IFERROR((VLOOKUP($A240,'1920'!$F$10:$S$408,11,FALSE)/VLOOKUP($A240,'2019'!$F$10:$N$464,8,FALSE))*1000,#N/A)</f>
        <v>0</v>
      </c>
      <c r="DV240" s="198">
        <f>IFERROR((VLOOKUP($A240,'20 21'!$F$10:$S$408,11,FALSE)/VLOOKUP($A240,'2020'!$F$10:$N$469,8,FALSE))*1000,#N/A)</f>
        <v>0</v>
      </c>
      <c r="DW240" s="198">
        <f>IFERROR((VLOOKUP($A240,'21 22'!$F$10:$S$408,11,FALSE)/VLOOKUP($A240,'2021'!$F$10:$N$469,8,FALSE))*1000,#N/A)</f>
        <v>0</v>
      </c>
      <c r="DX240" s="198">
        <f>IFERROR((VLOOKUP($A240,'22 23'!$F$10:$S$408,11,FALSE)/VLOOKUP($A240,'2022'!$F$10:$N$469,8,FALSE))*1000,#N/A)</f>
        <v>0</v>
      </c>
      <c r="DY240" s="196">
        <f>IFERROR((VLOOKUP($A240,'23 24'!$F$7:$S$408,11,FALSE)/VLOOKUP($A240,'2023'!$C$7:$N$469,9,FALSE))*1000,#N/A)</f>
        <v>0</v>
      </c>
      <c r="EA240" s="198">
        <f>IFERROR((VLOOKUP($A240,'0910'!$F$10:$S$433,12,FALSE)/VLOOKUP($A240,'2010'!$C$5:$K$611,9,FALSE))*1000,#N/A)</f>
        <v>2.2868758734595351</v>
      </c>
      <c r="EB240" s="198">
        <f>IFERROR((VLOOKUP($A240,'1011'!$F$10:$S$433,13,FALSE)/VLOOKUP($A240,'2011'!$C$5:$K$611,9,FALSE))*1000,#N/A)</f>
        <v>3.9694269667666058</v>
      </c>
      <c r="EC240" s="198">
        <f>IFERROR((VLOOKUP($A240,'1112'!$F$10:$S$408,12,FALSE)/VLOOKUP($A240,'2012'!$F$10:$M$460,8,FALSE))*1000,#N/A)</f>
        <v>2.3604788399932555</v>
      </c>
      <c r="ED240" s="198">
        <f>IFERROR((VLOOKUP($A240,'1213'!$F$10:$S$408,12,FALSE)/VLOOKUP($A240,'2013'!$F$10:$M$460,8,FALSE))*1000,#N/A)</f>
        <v>1.5545565312381833</v>
      </c>
      <c r="EE240" s="198">
        <f>IFERROR((VLOOKUP($A240,'1314'!$F$10:$S$408,12,FALSE)/VLOOKUP($A240,'2014'!$F$10:$M$460,8,FALSE))*1000,#N/A)</f>
        <v>2.1764607399966516</v>
      </c>
      <c r="EF240" s="198">
        <f>IFERROR((VLOOKUP($A240,'1415'!$F$10:$S$408,12,FALSE)/VLOOKUP($A240,'2015'!$F$10:$M$460,8,FALSE))*1000,#N/A)</f>
        <v>3.5315135651668124</v>
      </c>
      <c r="EG240" s="198">
        <f>IFERROR((VLOOKUP($A240,'1516'!$F$10:$S$408,12,FALSE)/VLOOKUP($A240,'2016'!$F$10:$M$460,8,FALSE))*1000,#N/A)</f>
        <v>2.6828462935446589</v>
      </c>
      <c r="EH240" s="198">
        <f>IFERROR((VLOOKUP($A240,'1617'!$F$10:$S$408,12,FALSE)/VLOOKUP($A240,'2017'!$F$10:$M$460,8,FALSE))*1000,#N/A)</f>
        <v>4.4577130705054806</v>
      </c>
      <c r="EI240" s="198">
        <f>IFERROR((VLOOKUP($A240,'1718'!$F$10:$S$408,12,FALSE)/VLOOKUP($A240,'2018'!$F$10:$N$460,9,FALSE))*1000,#N/A)</f>
        <v>2.6333914029899121</v>
      </c>
      <c r="EJ240" s="198">
        <f>IFERROR((VLOOKUP($A240,'1819'!$F$10:$S$408,12,FALSE)/VLOOKUP($A240,'2018'!$F$10:$N$460,9,FALSE))*1000,#N/A)</f>
        <v>3.5652068225094196</v>
      </c>
      <c r="EK240" s="198">
        <f>IFERROR((VLOOKUP($A240,'1920'!$F$10:$S$408,12,FALSE)/VLOOKUP($A240,'2019'!$F$10:$N$464,8,FALSE))*1000,#N/A)</f>
        <v>3.8986511470876675</v>
      </c>
      <c r="EL240" s="198">
        <f>IFERROR((VLOOKUP($A240,'20 21'!$F$10:$S$408,12,FALSE)/VLOOKUP($A240,'2020'!$F$10:$N$469,8,FALSE))*1000,#N/A)</f>
        <v>4.3746874858180398</v>
      </c>
      <c r="EM240" s="198">
        <f>IFERROR((VLOOKUP($A240,'21 22'!$F$10:$S$408,12,FALSE)/VLOOKUP($A240,'2021'!$F$10:$N$469,8,FALSE))*1000,#N/A)</f>
        <v>2.2391584021365643</v>
      </c>
      <c r="EN240" s="198">
        <f>IFERROR((VLOOKUP($A240,'22 23'!$F$10:$S$408,12,FALSE)/VLOOKUP($A240,'2022'!$F$10:$N$469,8,FALSE))*1000,#N/A)</f>
        <v>2.4252027065262203</v>
      </c>
      <c r="EO240" s="196">
        <f>IFERROR((VLOOKUP($A240,'23 24'!$F$7:$S$408,12,FALSE)/VLOOKUP($A240,'2023'!$C$7:$N$469,9,FALSE))*1000,#N/A)</f>
        <v>5.2194371840734899</v>
      </c>
    </row>
    <row r="241" spans="1:145" x14ac:dyDescent="0.3">
      <c r="A241" t="s">
        <v>1875</v>
      </c>
      <c r="B241" t="s">
        <v>1741</v>
      </c>
      <c r="C241" t="str">
        <f>IF(VLOOKUP($A241,'0910'!$F$10:$L$433,1,FALSE)=VLOOKUP($A241,'2010'!$C$5:$K$611,1,FALSE),VLOOKUP($A241,'0910'!$F$10:$L$433,1,FALSE),FALSE)</f>
        <v>Folkestone &amp; Hythe</v>
      </c>
      <c r="D241" t="str">
        <f>IF(VLOOKUP($A241,'1011'!$F$10:$L$433,1,FALSE)=VLOOKUP($A241,'2011'!$C$5:$K$611,1,FALSE),VLOOKUP($A241,'1011'!$F$10:$L$433,1,FALSE),FALSE)</f>
        <v>Folkestone &amp; Hythe</v>
      </c>
      <c r="E241" t="str">
        <f>IF(VLOOKUP(A241,'1112'!$F$10:$L$408,1,FALSE)=VLOOKUP(A241,'2012'!$F$10:$M$460,1,FALSE),VLOOKUP(A241,'1112'!$F$10:$L$408,1,FALSE),FALSE)</f>
        <v>Folkestone &amp; Hythe</v>
      </c>
      <c r="F241" t="str">
        <f>IF(VLOOKUP($A241,'1213'!$F$10:$L$408,1,FALSE)=VLOOKUP($A241,'2013'!$F$10:$M$460,1,FALSE),VLOOKUP($A241,'1213'!$F$10:$L$408,1,FALSE),FALSE)</f>
        <v>Folkestone &amp; Hythe</v>
      </c>
      <c r="G241" t="str">
        <f>IF(VLOOKUP($A241,'1314'!$F$10:$L$408,1,FALSE)=VLOOKUP($A241,'2014'!$F$10:$M$460,1,FALSE),VLOOKUP($A241,'1314'!$F$10:$L$408,1,FALSE),FALSE)</f>
        <v>Folkestone &amp; Hythe</v>
      </c>
      <c r="H241" t="str">
        <f>IF(VLOOKUP($A241,'1415'!$F$10:$L$408,1,FALSE)=VLOOKUP($A241,'2015'!$F$10:$M$460,1,FALSE),VLOOKUP($A241,'1415'!$F$10:$L$408,1,FALSE),FALSE)</f>
        <v>Folkestone &amp; Hythe</v>
      </c>
      <c r="I241" t="str">
        <f>IF(VLOOKUP($A241,'1516'!$F$10:$L$408,1,FALSE)=VLOOKUP($A241,'2015'!$F$10:$M$460,1,FALSE),VLOOKUP($A241,'1516'!$F$10:$L$408,1,FALSE),FALSE)</f>
        <v>Folkestone &amp; Hythe</v>
      </c>
      <c r="J241" t="str">
        <f>IF(VLOOKUP($A241,'1617'!$F$10:$L$408,1,FALSE)=VLOOKUP($A241,'2016'!$F$10:$M$460,1,FALSE),VLOOKUP($A241,'1617'!$F$10:$L$408,1,FALSE),FALSE)</f>
        <v>Folkestone &amp; Hythe</v>
      </c>
      <c r="K241" t="str">
        <f>IF(VLOOKUP($A241,'1718'!$F$10:$M$408,1,FALSE)=VLOOKUP($A241,'2017'!$F$10:$M$460,1,FALSE),VLOOKUP($A241,'1718'!$F$10:$M$408,1,FALSE),FALSE)</f>
        <v>Folkestone &amp; Hythe</v>
      </c>
      <c r="L241" t="str">
        <f>IF(VLOOKUP($A241,'1819'!$F$10:$M$408,1,FALSE)=VLOOKUP($A241,'2018'!$F$10:$M$460,1,FALSE),VLOOKUP($A241,'1819'!$F$10:$M$408,1,FALSE),FALSE)</f>
        <v>Folkestone &amp; Hythe</v>
      </c>
      <c r="M241" t="str">
        <f>IF(VLOOKUP($A241,'1920'!$F$10:$M$408,1,FALSE)=VLOOKUP($A241,'2019'!$F$10:$M$464,1,FALSE),VLOOKUP($A241,'1920'!$F$10:$M$408,1,FALSE),FALSE)</f>
        <v>Folkestone &amp; Hythe</v>
      </c>
      <c r="N241" t="str">
        <f>IF(VLOOKUP($A241,'20 21'!$F$10:$N$408,1,FALSE)=VLOOKUP($A241,'2020'!$F$10:$O$468,1,FALSE),VLOOKUP($A241,'20 21'!$F$10:$N$408,1,FALSE),FALSE)</f>
        <v>Folkestone &amp; Hythe</v>
      </c>
      <c r="O241" t="str">
        <f>IF(VLOOKUP($A241,'21 22'!$F$10:$N$408,1,FALSE)=VLOOKUP($A241,'2021'!$F$10:$O$471,1,FALSE),VLOOKUP($A241,'21 22'!$F$10:$N$408,1,FALSE),FALSE)</f>
        <v>Folkestone &amp; Hythe</v>
      </c>
      <c r="P241" t="str">
        <f>IF(VLOOKUP($A241,'22 23'!$F$10:$N$408,1,FALSE)=VLOOKUP($A241,'2022'!$F$10:$O$468,1,FALSE),VLOOKUP($A241,'22 23'!$F$10:$N$408,1,FALSE),FALSE)</f>
        <v>Folkestone &amp; Hythe</v>
      </c>
      <c r="Q241" t="str">
        <f>IF(VLOOKUP($A241,'23 24'!$F$7:$N$408,1,FALSE)=VLOOKUP($A241,'2023'!$C$7:$O$468,1,FALSE),VLOOKUP($A241,'23 24'!$F$7:$N$408,1,FALSE),FALSE)</f>
        <v>Folkestone &amp; Hythe</v>
      </c>
      <c r="S241" s="196">
        <f>IFERROR((VLOOKUP($A241,'0910'!$F$10:$L$433,4,FALSE)/VLOOKUP($A241,'2010'!$C$5:$K$611,9,FALSE))*1000,#N/A)</f>
        <v>3.0358227079538556</v>
      </c>
      <c r="T241" s="196">
        <f>IFERROR((VLOOKUP($A241,'1011'!$F$10:$L$433,4,FALSE)/VLOOKUP($A241,'2011'!$C$5:$K$611,9,FALSE))*1000,#N/A)</f>
        <v>3.0260238047205972</v>
      </c>
      <c r="U241" s="196">
        <f>IFERROR((VLOOKUP($A241,'1112'!$F$10:$L$408,4,FALSE)/VLOOKUP($A241,'2012'!$F$10:$M$460,8,FALSE))*1000,#N/A)</f>
        <v>2.4106066693451185</v>
      </c>
      <c r="V241" s="196">
        <f>IFERROR((VLOOKUP($A241,'1213'!$F$10:$L$408,4,FALSE)/VLOOKUP($A241,'2013'!$F$10:$M$460,8,FALSE))*1000,#N/A)</f>
        <v>1.800720288115246</v>
      </c>
      <c r="W241" s="196">
        <f>IFERROR((VLOOKUP($A241,'1314'!$F$10:$L$408,4,FALSE)/VLOOKUP($A241,'2014'!$F$10:$M$460,8,FALSE))*1000,#N/A)</f>
        <v>2.5958466453674118</v>
      </c>
      <c r="X241" s="196">
        <f>IFERROR((VLOOKUP($A241,'1415'!$F$10:$L$408,4,FALSE)/VLOOKUP($A241,'2015'!$F$10:$M$460,8,FALSE))*1000,#N/A)</f>
        <v>2.9761904761904758</v>
      </c>
      <c r="Y241" s="196">
        <f>IFERROR((VLOOKUP($A241,'1516'!$F$10:$L$408,4,FALSE)/VLOOKUP($A241,'2016'!$F$10:$M$460,8,FALSE))*1000,#N/A)</f>
        <v>4.3375394321766558</v>
      </c>
      <c r="Z241" s="196">
        <f>IFERROR((VLOOKUP($A241,'1617'!$F$10:$L$408,4,FALSE)/VLOOKUP($A241,'2017'!$F$10:$M$460,8,FALSE))*1000,#N/A)</f>
        <v>5.6442195406773061</v>
      </c>
      <c r="AA241" s="196">
        <f>IFERROR((VLOOKUP($A241,'1718'!$F$10:$L$408,4,FALSE)/VLOOKUP($A241,'2018'!$F$10:$N$460,9,FALSE))*1000,#N/A)</f>
        <v>5.5962948668467778</v>
      </c>
      <c r="AB241" s="196">
        <f>IFERROR((VLOOKUP($A241,'1819'!$F$10:$L$408,4,FALSE)/VLOOKUP($A241,'2018'!$F$10:$N$460,9,FALSE))*1000,#N/A)</f>
        <v>3.2805866460825936</v>
      </c>
      <c r="AC241" s="196">
        <f>IFERROR((VLOOKUP($A241,'1920'!$F$10:$L$408,4,FALSE)/VLOOKUP($A241,'2019'!$F$10:$N$464,8,FALSE))*1000,#N/A)</f>
        <v>5.1658822178854322</v>
      </c>
      <c r="AD241" s="196">
        <f>IFERROR((VLOOKUP($A241,'20 21'!$F$10:$M$408,4,FALSE)/VLOOKUP($A241,'2020'!$F$10:$N$469,8,FALSE))*1000,#N/A)</f>
        <v>6.0801939581872659</v>
      </c>
      <c r="AE241" s="196">
        <f>IFERROR((VLOOKUP($A241,'21 22'!$F$10:$M$408,4,FALSE)/VLOOKUP($A241,'2021'!$F$10:$N$469,8,FALSE))*1000,#N/A)</f>
        <v>8.4732996911953009</v>
      </c>
      <c r="AF241" s="196">
        <f>IFERROR((VLOOKUP($A241,'22 23'!$F$10:$M$408,4,FALSE)/VLOOKUP($A241,'2022'!$F$10:$N$469,8,FALSE))*1000,#N/A)</f>
        <v>11.20197154699227</v>
      </c>
      <c r="AG241" s="196">
        <f>IFERROR((VLOOKUP($A241,'23 24'!$F$7:$M$408,4,FALSE)/VLOOKUP($A241,'2023'!$C$7:$N$469,9,FALSE))*1000,#N/A)</f>
        <v>6.4795616113744074</v>
      </c>
      <c r="AI241" s="196">
        <f>IFERROR((VLOOKUP($A241,'0910'!$F$10:$L$433,5,FALSE)/VLOOKUP($A241,'2010'!$C$5:$K$611,9,FALSE))*1000,#N/A)</f>
        <v>0.20238818053025703</v>
      </c>
      <c r="AJ241" s="196">
        <f>IFERROR((VLOOKUP($A241,'1011'!$F$10:$L$433,5,FALSE)/VLOOKUP($A241,'2011'!$C$5:$K$611,9,FALSE))*1000,#N/A)</f>
        <v>0</v>
      </c>
      <c r="AK241" s="196">
        <f>IFERROR((VLOOKUP($A241,'1112'!$F$10:$L$408,5,FALSE)/VLOOKUP($A241,'2012'!$F$10:$M$460,8,FALSE))*1000,#N/A)</f>
        <v>0</v>
      </c>
      <c r="AL241" s="196">
        <f>IFERROR((VLOOKUP($A241,'1213'!$F$10:$L$408,5,FALSE)/VLOOKUP($A241,'2013'!$F$10:$M$460,8,FALSE))*1000,#N/A)</f>
        <v>0</v>
      </c>
      <c r="AM241" s="196">
        <f>IFERROR((VLOOKUP($A241,'1314'!$F$10:$L$408,5,FALSE)/VLOOKUP($A241,'2014'!$F$10:$M$460,8,FALSE))*1000,#N/A)</f>
        <v>0.99840255591054305</v>
      </c>
      <c r="AN241" s="196">
        <f>IFERROR((VLOOKUP($A241,'1415'!$F$10:$L$408,5,FALSE)/VLOOKUP($A241,'2015'!$F$10:$M$460,8,FALSE))*1000,#N/A)</f>
        <v>0.3968253968253968</v>
      </c>
      <c r="AO241" s="196">
        <f>IFERROR((VLOOKUP($A241,'1516'!$F$10:$L$408,5,FALSE)/VLOOKUP($A241,'2016'!$F$10:$M$460,8,FALSE))*1000,#N/A)</f>
        <v>0.19716088328075709</v>
      </c>
      <c r="AP241" s="196">
        <f>IFERROR((VLOOKUP($A241,'1617'!$F$10:$L$408,5,FALSE)/VLOOKUP($A241,'2017'!$F$10:$M$460,8,FALSE))*1000,#N/A)</f>
        <v>0.97314130011677702</v>
      </c>
      <c r="AQ241" s="196">
        <f>IFERROR((VLOOKUP($A241,'1718'!$F$10:$L$408,5,FALSE)/VLOOKUP($A241,'2018'!$F$10:$N$460,9,FALSE))*1000,#N/A)</f>
        <v>0.96487842531840995</v>
      </c>
      <c r="AR241" s="196">
        <f>IFERROR((VLOOKUP($A241,'1819'!$F$10:$L$408,5,FALSE)/VLOOKUP($A241,'2018'!$F$10:$N$460,9,FALSE))*1000,#N/A)</f>
        <v>0.96487842531840995</v>
      </c>
      <c r="AS241" s="196">
        <f>IFERROR((VLOOKUP($A241,'1920'!$F$10:$L$408,5,FALSE)/VLOOKUP($A241,'2019'!$F$10:$N$464,8,FALSE))*1000,#N/A)</f>
        <v>0.19132897103279378</v>
      </c>
      <c r="AT241" s="196">
        <f>IFERROR((VLOOKUP($A241,'20 21'!$F$10:$L$408,5,FALSE)/VLOOKUP($A241,'2020'!$F$10:$N$469,8,FALSE))*1000,#N/A)</f>
        <v>0.38001212238670412</v>
      </c>
      <c r="AU241" s="196">
        <f>IFERROR((VLOOKUP($A241,'21 22'!$F$10:$L$408,5,FALSE)/VLOOKUP($A241,'2021'!$F$10:$N$469,8,FALSE))*1000,#N/A)</f>
        <v>1.5063643895458312</v>
      </c>
      <c r="AV241" s="196">
        <f>IFERROR((VLOOKUP($A241,'22 23'!$F$10:$L$408,5,FALSE)/VLOOKUP($A241,'2022'!$F$10:$N$469,8,FALSE))*1000,#N/A)</f>
        <v>0.56009857734961355</v>
      </c>
      <c r="AW241" s="196">
        <f>IFERROR((VLOOKUP($A241,'23 24'!$F$7:$M$408,5,FALSE)/VLOOKUP($A241,'2023'!$C$7:$N$469,9,FALSE))*1000,#N/A)</f>
        <v>0</v>
      </c>
      <c r="AY241" s="196">
        <f>IFERROR((VLOOKUP($A241,'0910'!$F$10:$L$433,6,FALSE)/VLOOKUP($A241,'2010'!$C$5:$K$611,9,FALSE))*1000,#N/A)</f>
        <v>0</v>
      </c>
      <c r="AZ241" s="196">
        <f>IFERROR((VLOOKUP($A241,'1011'!$F$10:$L$433,6,FALSE)/VLOOKUP($A241,'2011'!$C$5:$K$611,9,FALSE))*1000,#N/A)</f>
        <v>0</v>
      </c>
      <c r="BA241" s="196">
        <f>IFERROR((VLOOKUP($A241,'1112'!$F$10:$L$408,6,FALSE)/VLOOKUP($A241,'2012'!$F$10:$M$460,8,FALSE))*1000,#N/A)</f>
        <v>0</v>
      </c>
      <c r="BB241" s="196">
        <f>IFERROR((VLOOKUP($A241,'1213'!$F$10:$L$408,6,FALSE)/VLOOKUP($A241,'2013'!$F$10:$M$460,8,FALSE))*1000,#N/A)</f>
        <v>0</v>
      </c>
      <c r="BC241" s="196">
        <f>IFERROR((VLOOKUP($A241,'1314'!$F$10:$L$408,6,FALSE)/VLOOKUP($A241,'2014'!$F$10:$M$460,8,FALSE))*1000,#N/A)</f>
        <v>0</v>
      </c>
      <c r="BD241" s="196">
        <f>IFERROR((VLOOKUP($A241,'1415'!$F$10:$L$408,6,FALSE)/VLOOKUP($A241,'2015'!$F$10:$M$460,8,FALSE))*1000,#N/A)</f>
        <v>0</v>
      </c>
      <c r="BE241" s="196">
        <f>IFERROR((VLOOKUP($A241,'1516'!$F$10:$L$408,6,FALSE)/VLOOKUP($A241,'2016'!$F$10:$M$460,8,FALSE))*1000,#N/A)</f>
        <v>0</v>
      </c>
      <c r="BF241" s="196">
        <f>IFERROR((VLOOKUP($A241,'1617'!$F$10:$L$408,6,FALSE)/VLOOKUP($A241,'2017'!$F$10:$M$460,8,FALSE))*1000,#N/A)</f>
        <v>0</v>
      </c>
      <c r="BG241" s="196">
        <f>IFERROR((VLOOKUP($A241,'1718'!$F$10:$L$408,6,FALSE)/VLOOKUP($A241,'2018'!$F$10:$N$460,9,FALSE))*1000,#N/A)</f>
        <v>0</v>
      </c>
      <c r="BH241" s="196">
        <f>IFERROR((VLOOKUP($A241,'1819'!$F$10:$L$408,6,FALSE)/VLOOKUP($A241,'2018'!$F$10:$N$460,9,FALSE))*1000,#N/A)</f>
        <v>0</v>
      </c>
      <c r="BI241" s="196">
        <f>IFERROR((VLOOKUP($A241,'1920'!$F$10:$L$408,6,FALSE)/VLOOKUP($A241,'2019'!$F$10:$N$464,8,FALSE))*1000,#N/A)</f>
        <v>0</v>
      </c>
      <c r="BJ241" s="196">
        <f>IFERROR((VLOOKUP($A241,'20 21'!$F$10:$L$408,6,FALSE)/VLOOKUP($A241,'2020'!$F$10:$N$469,8,FALSE))*1000,#N/A)</f>
        <v>0</v>
      </c>
      <c r="BK241" s="196">
        <f>IFERROR((VLOOKUP($A241,'21 22'!$F$10:$L$408,6,FALSE)/VLOOKUP($A241,'2021'!$F$10:$N$469,8,FALSE))*1000,#N/A)</f>
        <v>0</v>
      </c>
      <c r="BL241" s="196">
        <f>IFERROR((VLOOKUP($A241,'22 23'!$F$10:$L$408,6,FALSE)/VLOOKUP($A241,'2022'!$F$10:$N$469,8,FALSE))*1000,#N/A)</f>
        <v>0</v>
      </c>
      <c r="BM241" s="196">
        <f>IFERROR((VLOOKUP($A241,'23 24'!$F$7:$M$408,6,FALSE)/VLOOKUP($A241,'2023'!$C$7:$N$469,9,FALSE))*1000,#N/A)</f>
        <v>0</v>
      </c>
      <c r="BO241" s="196">
        <f>IFERROR((VLOOKUP($A241,'0910'!$F$10:$L$433,7,FALSE)/VLOOKUP($A241,'2010'!$C$5:$K$611,9,FALSE))*1000,#N/A)</f>
        <v>3.2382108884841125</v>
      </c>
      <c r="BP241" s="196">
        <f>IFERROR((VLOOKUP($A241,'1011'!$F$10:$L$433,7,FALSE)/VLOOKUP($A241,'2011'!$C$5:$K$611,9,FALSE))*1000,#N/A)</f>
        <v>3.0260238047205972</v>
      </c>
      <c r="BQ241" s="196">
        <f>IFERROR((VLOOKUP($A241,'1112'!$F$10:$L$408,7,FALSE)/VLOOKUP($A241,'2012'!$F$10:$M$460,8,FALSE))*1000,#N/A)</f>
        <v>2.6114905584572115</v>
      </c>
      <c r="BR241" s="196">
        <f>IFERROR((VLOOKUP($A241,'1213'!$F$10:$L$408,7,FALSE)/VLOOKUP($A241,'2013'!$F$10:$M$460,8,FALSE))*1000,#N/A)</f>
        <v>1.800720288115246</v>
      </c>
      <c r="BS241" s="196">
        <f>IFERROR((VLOOKUP($A241,'1314'!$F$10:$L$408,7,FALSE)/VLOOKUP($A241,'2014'!$F$10:$M$460,8,FALSE))*1000,#N/A)</f>
        <v>3.5942492012779552</v>
      </c>
      <c r="BT241" s="196">
        <f>IFERROR((VLOOKUP($A241,'1415'!$F$10:$L$408,7,FALSE)/VLOOKUP($A241,'2015'!$F$10:$M$460,8,FALSE))*1000,#N/A)</f>
        <v>3.1746031746031744</v>
      </c>
      <c r="BU241" s="196">
        <f>IFERROR((VLOOKUP($A241,'1516'!$F$10:$L$408,7,FALSE)/VLOOKUP($A241,'2016'!$F$10:$M$460,8,FALSE))*1000,#N/A)</f>
        <v>4.7318611987381702</v>
      </c>
      <c r="BV241" s="196">
        <f>IFERROR((VLOOKUP($A241,'1617'!$F$10:$L$408,7,FALSE)/VLOOKUP($A241,'2017'!$F$10:$M$460,8,FALSE))*1000,#N/A)</f>
        <v>6.6173608407940829</v>
      </c>
      <c r="BW241" s="196">
        <f>IFERROR((VLOOKUP($A241,'1718'!$F$10:$L$408,7,FALSE)/VLOOKUP($A241,'2018'!$F$10:$N$460,9,FALSE))*1000,#N/A)</f>
        <v>6.5611732921651873</v>
      </c>
      <c r="BX241" s="196">
        <f>IFERROR((VLOOKUP($A241,'1819'!$F$10:$L$408,7,FALSE)/VLOOKUP($A241,'2018'!$F$10:$N$460,9,FALSE))*1000,#N/A)</f>
        <v>4.2454650714010036</v>
      </c>
      <c r="BY241" s="196">
        <f>IFERROR((VLOOKUP($A241,'1920'!$F$10:$L$408,7,FALSE)/VLOOKUP($A241,'2019'!$F$10:$N$464,8,FALSE))*1000,#N/A)</f>
        <v>5.3572111889182263</v>
      </c>
      <c r="BZ241" s="196">
        <f>IFERROR((VLOOKUP($A241,'20 21'!$F$10:$L$408,7,FALSE)/VLOOKUP($A241,'2020'!$F$10:$N$469,8,FALSE))*1000,#N/A)</f>
        <v>6.4602060805739701</v>
      </c>
      <c r="CA241" s="196">
        <f>IFERROR((VLOOKUP($A241,'21 22'!$F$10:$L$408,7,FALSE)/VLOOKUP($A241,'2021'!$F$10:$N$469,8,FALSE))*1000,#N/A)</f>
        <v>9.9796640807411325</v>
      </c>
      <c r="CB241" s="196">
        <f>IFERROR((VLOOKUP($A241,'22 23'!$F$10:$L$408,7,FALSE)/VLOOKUP($A241,'2022'!$F$10:$N$469,8,FALSE))*1000,#N/A)</f>
        <v>11.948769650125088</v>
      </c>
      <c r="CC241" s="196">
        <f>IFERROR((VLOOKUP($A241,'23 24'!$F$7:$M$408,7,FALSE)/VLOOKUP($A241,'2023'!$C$7:$N$469,9,FALSE))*1000,#N/A)</f>
        <v>6.4795616113744074</v>
      </c>
      <c r="CE241" s="198">
        <f>IFERROR((VLOOKUP($A241,'0910'!$F$10:$S$433,9,FALSE)/VLOOKUP($A241,'2010'!$C$5:$K$611,9,FALSE))*1000,#N/A)</f>
        <v>1.6191054442420563</v>
      </c>
      <c r="CF241" s="198">
        <f>IFERROR((VLOOKUP($A241,'1011'!$F$10:$S$433,10,FALSE)/VLOOKUP($A241,'2011'!$C$5:$K$611,9,FALSE))*1000,#N/A)</f>
        <v>2.8242888844058909</v>
      </c>
      <c r="CG241" s="198">
        <f>IFERROR((VLOOKUP($A241,'1112'!$F$10:$S$408,9,FALSE)/VLOOKUP($A241,'2012'!$F$10:$M$460,8,FALSE))*1000,#N/A)</f>
        <v>3.0132583366813979</v>
      </c>
      <c r="CH241" s="198">
        <f>IFERROR((VLOOKUP($A241,'1213'!$F$10:$S$408,9,FALSE)/VLOOKUP($A241,'2013'!$F$10:$M$460,8,FALSE))*1000,#N/A)</f>
        <v>2.2008803521408566</v>
      </c>
      <c r="CI241" s="198">
        <f>IFERROR((VLOOKUP($A241,'1314'!$F$10:$S$408,9,FALSE)/VLOOKUP($A241,'2014'!$F$10:$M$460,8,FALSE))*1000,#N/A)</f>
        <v>1.5974440894568689</v>
      </c>
      <c r="CJ241" s="198">
        <f>IFERROR((VLOOKUP($A241,'1415'!$F$10:$S$408,9,FALSE)/VLOOKUP($A241,'2015'!$F$10:$M$460,8,FALSE))*1000,#N/A)</f>
        <v>1.5873015873015872</v>
      </c>
      <c r="CK241" s="198">
        <f>IFERROR((VLOOKUP($A241,'1516'!$F$10:$S$408,9,FALSE)/VLOOKUP($A241,'2016'!$F$10:$M$460,8,FALSE))*1000,#N/A)</f>
        <v>2.3659305993690851</v>
      </c>
      <c r="CL241" s="198">
        <f>IFERROR((VLOOKUP($A241,'1617'!$F$10:$S$408,9,FALSE)/VLOOKUP($A241,'2017'!$F$10:$M$460,8,FALSE))*1000,#N/A)</f>
        <v>3.3086804203970415</v>
      </c>
      <c r="CM241" s="198">
        <f>IFERROR((VLOOKUP($A241,'1718'!$F$10:$S$408,9,FALSE)/VLOOKUP($A241,'2018'!$F$10:$N$460,9,FALSE))*1000,#N/A)</f>
        <v>4.4384407564646855</v>
      </c>
      <c r="CN241" s="198">
        <f>IFERROR((VLOOKUP($A241,'1819'!$F$10:$S$408,9,FALSE)/VLOOKUP($A241,'2018'!$F$10:$N$460,9,FALSE))*1000,#N/A)</f>
        <v>3.4735623311462756</v>
      </c>
      <c r="CO241" s="198">
        <f>IFERROR((VLOOKUP($A241,'1920'!$F$10:$S$408,9,FALSE)/VLOOKUP($A241,'2019'!$F$10:$N$464,8,FALSE))*1000,#N/A)</f>
        <v>2.8699345654919068</v>
      </c>
      <c r="CP241" s="198">
        <f>IFERROR((VLOOKUP($A241,'20 21'!$F$10:$S$408,9,FALSE)/VLOOKUP($A241,'2020'!$F$10:$N$469,8,FALSE))*1000,#N/A)</f>
        <v>3.9901272850603933</v>
      </c>
      <c r="CQ241" s="198">
        <f>IFERROR((VLOOKUP($A241,'21 22'!$F$10:$S$408,9,FALSE)/VLOOKUP($A241,'2021'!$F$10:$N$469,8,FALSE))*1000,#N/A)</f>
        <v>5.2722753634104089</v>
      </c>
      <c r="CR241" s="198">
        <f>IFERROR((VLOOKUP($A241,'22 23'!$F$10:$S$408,9,FALSE)/VLOOKUP($A241,'2022'!$F$10:$N$469,8,FALSE))*1000,#N/A)</f>
        <v>5.0408871961465218</v>
      </c>
      <c r="CS241" s="196">
        <f>IFERROR((VLOOKUP($A241,'23 24'!$F$7:$S$408,9,FALSE)/VLOOKUP($A241,'2023'!$C$7:$N$469,9,FALSE))*1000,#N/A)</f>
        <v>6.4795616113744074</v>
      </c>
      <c r="CU241" s="198">
        <f>IFERROR((VLOOKUP($A241,'0910'!$F$10:$S$433,10,FALSE)/VLOOKUP($A241,'2010'!$C$5:$K$611,9,FALSE))*1000,#N/A)</f>
        <v>1.2143290831815423</v>
      </c>
      <c r="CV241" s="198">
        <f>IFERROR((VLOOKUP($A241,'1011'!$F$10:$S$433,11,FALSE)/VLOOKUP($A241,'2011'!$C$5:$K$611,9,FALSE))*1000,#N/A)</f>
        <v>0</v>
      </c>
      <c r="CW241" s="198">
        <f>IFERROR((VLOOKUP($A241,'1112'!$F$10:$S$408,10,FALSE)/VLOOKUP($A241,'2012'!$F$10:$M$460,8,FALSE))*1000,#N/A)</f>
        <v>0.20088388911209321</v>
      </c>
      <c r="CX241" s="198">
        <f>IFERROR((VLOOKUP($A241,'1213'!$F$10:$S$408,10,FALSE)/VLOOKUP($A241,'2013'!$F$10:$M$460,8,FALSE))*1000,#N/A)</f>
        <v>0</v>
      </c>
      <c r="CY241" s="198">
        <f>IFERROR((VLOOKUP($A241,'1314'!$F$10:$S$408,10,FALSE)/VLOOKUP($A241,'2014'!$F$10:$M$460,8,FALSE))*1000,#N/A)</f>
        <v>0</v>
      </c>
      <c r="CZ241" s="198">
        <f>IFERROR((VLOOKUP($A241,'1415'!$F$10:$S$408,10,FALSE)/VLOOKUP($A241,'2015'!$F$10:$M$460,8,FALSE))*1000,#N/A)</f>
        <v>0.59523809523809534</v>
      </c>
      <c r="DA241" s="198">
        <f>IFERROR((VLOOKUP($A241,'1516'!$F$10:$S$408,10,FALSE)/VLOOKUP($A241,'2016'!$F$10:$M$460,8,FALSE))*1000,#N/A)</f>
        <v>0.39432176656151419</v>
      </c>
      <c r="DB241" s="198">
        <f>IFERROR((VLOOKUP($A241,'1617'!$F$10:$S$408,10,FALSE)/VLOOKUP($A241,'2017'!$F$10:$M$460,8,FALSE))*1000,#N/A)</f>
        <v>0.19462826002335537</v>
      </c>
      <c r="DC241" s="198">
        <f>IFERROR((VLOOKUP($A241,'1718'!$F$10:$S$408,10,FALSE)/VLOOKUP($A241,'2018'!$F$10:$N$460,9,FALSE))*1000,#N/A)</f>
        <v>0.19297568506368198</v>
      </c>
      <c r="DD241" s="198">
        <f>IFERROR((VLOOKUP($A241,'1819'!$F$10:$S$408,10,FALSE)/VLOOKUP($A241,'2018'!$F$10:$N$460,9,FALSE))*1000,#N/A)</f>
        <v>0.19297568506368198</v>
      </c>
      <c r="DE241" s="198">
        <f>IFERROR((VLOOKUP($A241,'1920'!$F$10:$S$408,10,FALSE)/VLOOKUP($A241,'2019'!$F$10:$N$464,8,FALSE))*1000,#N/A)</f>
        <v>0.95664485516396891</v>
      </c>
      <c r="DF241" s="198">
        <f>IFERROR((VLOOKUP($A241,'20 21'!$F$10:$S$408,10,FALSE)/VLOOKUP($A241,'2020'!$F$10:$N$469,8,FALSE))*1000,#N/A)</f>
        <v>0</v>
      </c>
      <c r="DG241" s="198">
        <f>IFERROR((VLOOKUP($A241,'21 22'!$F$10:$S$408,10,FALSE)/VLOOKUP($A241,'2021'!$F$10:$N$469,8,FALSE))*1000,#N/A)</f>
        <v>0.56488664607968675</v>
      </c>
      <c r="DH241" s="198">
        <f>IFERROR((VLOOKUP($A241,'22 23'!$F$10:$S$408,10,FALSE)/VLOOKUP($A241,'2022'!$F$10:$N$469,8,FALSE))*1000,#N/A)</f>
        <v>1.1201971546992271</v>
      </c>
      <c r="DI241" s="196">
        <f>IFERROR((VLOOKUP($A241,'23 24'!$F$7:$S$408,10,FALSE)/VLOOKUP($A241,'2023'!$C$7:$N$469,9,FALSE))*1000,#N/A)</f>
        <v>1.110781990521327</v>
      </c>
      <c r="DK241" s="198">
        <f>IFERROR((VLOOKUP($A241,'0910'!$F$10:$S$433,11,FALSE)/VLOOKUP($A241,'2010'!$C$5:$K$611,9,FALSE))*1000,#N/A)</f>
        <v>0</v>
      </c>
      <c r="DL241" s="198">
        <f>IFERROR((VLOOKUP($A241,'1011'!$F$10:$S$433,12,FALSE)/VLOOKUP($A241,'2011'!$C$5:$K$611,9,FALSE))*1000,#N/A)</f>
        <v>0</v>
      </c>
      <c r="DM241" s="198">
        <f>IFERROR((VLOOKUP($A241,'1112'!$F$10:$S$408,11,FALSE)/VLOOKUP($A241,'2012'!$F$10:$M$460,8,FALSE))*1000,#N/A)</f>
        <v>0</v>
      </c>
      <c r="DN241" s="198">
        <f>IFERROR((VLOOKUP($A241,'1213'!$F$10:$S$408,11,FALSE)/VLOOKUP($A241,'2013'!$F$10:$M$460,8,FALSE))*1000,#N/A)</f>
        <v>0</v>
      </c>
      <c r="DO241" s="198">
        <f>IFERROR((VLOOKUP($A241,'1314'!$F$10:$S$408,11,FALSE)/VLOOKUP($A241,'2014'!$F$10:$M$460,8,FALSE))*1000,#N/A)</f>
        <v>0</v>
      </c>
      <c r="DP241" s="198">
        <f>IFERROR((VLOOKUP($A241,'1415'!$F$10:$S$408,11,FALSE)/VLOOKUP($A241,'2015'!$F$10:$M$460,8,FALSE))*1000,#N/A)</f>
        <v>0</v>
      </c>
      <c r="DQ241" s="198">
        <f>IFERROR((VLOOKUP($A241,'1516'!$F$10:$S$408,11,FALSE)/VLOOKUP($A241,'2016'!$F$10:$M$460,8,FALSE))*1000,#N/A)</f>
        <v>0</v>
      </c>
      <c r="DR241" s="198">
        <f>IFERROR((VLOOKUP($A241,'1617'!$F$10:$S$408,11,FALSE)/VLOOKUP($A241,'2017'!$F$10:$M$460,8,FALSE))*1000,#N/A)</f>
        <v>0</v>
      </c>
      <c r="DS241" s="198">
        <f>IFERROR((VLOOKUP($A241,'1718'!$F$10:$S$408,11,FALSE)/VLOOKUP($A241,'2018'!$F$10:$N$460,9,FALSE))*1000,#N/A)</f>
        <v>0</v>
      </c>
      <c r="DT241" s="198">
        <f>IFERROR((VLOOKUP($A241,'1819'!$F$10:$S$408,11,FALSE)/VLOOKUP($A241,'2018'!$F$10:$N$460,9,FALSE))*1000,#N/A)</f>
        <v>0</v>
      </c>
      <c r="DU241" s="198">
        <f>IFERROR((VLOOKUP($A241,'1920'!$F$10:$S$408,11,FALSE)/VLOOKUP($A241,'2019'!$F$10:$N$464,8,FALSE))*1000,#N/A)</f>
        <v>0</v>
      </c>
      <c r="DV241" s="198">
        <f>IFERROR((VLOOKUP($A241,'20 21'!$F$10:$S$408,11,FALSE)/VLOOKUP($A241,'2020'!$F$10:$N$469,8,FALSE))*1000,#N/A)</f>
        <v>0</v>
      </c>
      <c r="DW241" s="198">
        <f>IFERROR((VLOOKUP($A241,'21 22'!$F$10:$S$408,11,FALSE)/VLOOKUP($A241,'2021'!$F$10:$N$469,8,FALSE))*1000,#N/A)</f>
        <v>0</v>
      </c>
      <c r="DX241" s="198">
        <f>IFERROR((VLOOKUP($A241,'22 23'!$F$10:$S$408,11,FALSE)/VLOOKUP($A241,'2022'!$F$10:$N$469,8,FALSE))*1000,#N/A)</f>
        <v>0</v>
      </c>
      <c r="DY241" s="196">
        <f>IFERROR((VLOOKUP($A241,'23 24'!$F$7:$S$408,11,FALSE)/VLOOKUP($A241,'2023'!$C$7:$N$469,9,FALSE))*1000,#N/A)</f>
        <v>0</v>
      </c>
      <c r="EA241" s="198">
        <f>IFERROR((VLOOKUP($A241,'0910'!$F$10:$S$433,12,FALSE)/VLOOKUP($A241,'2010'!$C$5:$K$611,9,FALSE))*1000,#N/A)</f>
        <v>2.8334345274235986</v>
      </c>
      <c r="EB241" s="198">
        <f>IFERROR((VLOOKUP($A241,'1011'!$F$10:$S$433,13,FALSE)/VLOOKUP($A241,'2011'!$C$5:$K$611,9,FALSE))*1000,#N/A)</f>
        <v>2.8242888844058909</v>
      </c>
      <c r="EC241" s="198">
        <f>IFERROR((VLOOKUP($A241,'1112'!$F$10:$S$408,12,FALSE)/VLOOKUP($A241,'2012'!$F$10:$M$460,8,FALSE))*1000,#N/A)</f>
        <v>3.2141422257934913</v>
      </c>
      <c r="ED241" s="198">
        <f>IFERROR((VLOOKUP($A241,'1213'!$F$10:$S$408,12,FALSE)/VLOOKUP($A241,'2013'!$F$10:$M$460,8,FALSE))*1000,#N/A)</f>
        <v>2.2008803521408566</v>
      </c>
      <c r="EE241" s="198">
        <f>IFERROR((VLOOKUP($A241,'1314'!$F$10:$S$408,12,FALSE)/VLOOKUP($A241,'2014'!$F$10:$M$460,8,FALSE))*1000,#N/A)</f>
        <v>1.7971246006389776</v>
      </c>
      <c r="EF241" s="198">
        <f>IFERROR((VLOOKUP($A241,'1415'!$F$10:$S$408,12,FALSE)/VLOOKUP($A241,'2015'!$F$10:$M$460,8,FALSE))*1000,#N/A)</f>
        <v>2.1825396825396828</v>
      </c>
      <c r="EG241" s="198">
        <f>IFERROR((VLOOKUP($A241,'1516'!$F$10:$S$408,12,FALSE)/VLOOKUP($A241,'2016'!$F$10:$M$460,8,FALSE))*1000,#N/A)</f>
        <v>2.5630914826498423</v>
      </c>
      <c r="EH241" s="198">
        <f>IFERROR((VLOOKUP($A241,'1617'!$F$10:$S$408,12,FALSE)/VLOOKUP($A241,'2017'!$F$10:$M$460,8,FALSE))*1000,#N/A)</f>
        <v>3.3086804203970415</v>
      </c>
      <c r="EI241" s="198">
        <f>IFERROR((VLOOKUP($A241,'1718'!$F$10:$S$408,12,FALSE)/VLOOKUP($A241,'2018'!$F$10:$N$460,9,FALSE))*1000,#N/A)</f>
        <v>4.6314164415283674</v>
      </c>
      <c r="EJ241" s="198">
        <f>IFERROR((VLOOKUP($A241,'1819'!$F$10:$S$408,12,FALSE)/VLOOKUP($A241,'2018'!$F$10:$N$460,9,FALSE))*1000,#N/A)</f>
        <v>3.6665380162099575</v>
      </c>
      <c r="EK241" s="198">
        <f>IFERROR((VLOOKUP($A241,'1920'!$F$10:$S$408,12,FALSE)/VLOOKUP($A241,'2019'!$F$10:$N$464,8,FALSE))*1000,#N/A)</f>
        <v>3.8265794206558756</v>
      </c>
      <c r="EL241" s="198">
        <f>IFERROR((VLOOKUP($A241,'20 21'!$F$10:$S$408,12,FALSE)/VLOOKUP($A241,'2020'!$F$10:$N$469,8,FALSE))*1000,#N/A)</f>
        <v>3.9901272850603933</v>
      </c>
      <c r="EM241" s="198">
        <f>IFERROR((VLOOKUP($A241,'21 22'!$F$10:$S$408,12,FALSE)/VLOOKUP($A241,'2021'!$F$10:$N$469,8,FALSE))*1000,#N/A)</f>
        <v>5.8371620094900951</v>
      </c>
      <c r="EN241" s="198">
        <f>IFERROR((VLOOKUP($A241,'22 23'!$F$10:$S$408,12,FALSE)/VLOOKUP($A241,'2022'!$F$10:$N$469,8,FALSE))*1000,#N/A)</f>
        <v>6.1610843508457487</v>
      </c>
      <c r="EO241" s="196">
        <f>IFERROR((VLOOKUP($A241,'23 24'!$F$7:$S$408,12,FALSE)/VLOOKUP($A241,'2023'!$C$7:$N$469,9,FALSE))*1000,#N/A)</f>
        <v>7.4052132701421804</v>
      </c>
    </row>
    <row r="242" spans="1:145" x14ac:dyDescent="0.3">
      <c r="A242" t="s">
        <v>1569</v>
      </c>
      <c r="B242" t="s">
        <v>1742</v>
      </c>
      <c r="C242" t="str">
        <f>IF(VLOOKUP($A242,'0910'!$F$10:$L$433,1,FALSE)=VLOOKUP($A242,'2010'!$C$5:$K$611,1,FALSE),VLOOKUP($A242,'0910'!$F$10:$L$433,1,FALSE),FALSE)</f>
        <v>Shropshire</v>
      </c>
      <c r="D242" t="str">
        <f>IF(VLOOKUP($A242,'1011'!$F$10:$L$433,1,FALSE)=VLOOKUP($A242,'2011'!$C$5:$K$611,1,FALSE),VLOOKUP($A242,'1011'!$F$10:$L$433,1,FALSE),FALSE)</f>
        <v>Shropshire</v>
      </c>
      <c r="E242" t="str">
        <f>IF(VLOOKUP(A242,'1112'!$F$10:$L$408,1,FALSE)=VLOOKUP(A242,'2012'!$F$10:$M$460,1,FALSE),VLOOKUP(A242,'1112'!$F$10:$L$408,1,FALSE),FALSE)</f>
        <v>Shropshire</v>
      </c>
      <c r="F242" t="str">
        <f>IF(VLOOKUP($A242,'1213'!$F$10:$L$408,1,FALSE)=VLOOKUP($A242,'2013'!$F$10:$M$460,1,FALSE),VLOOKUP($A242,'1213'!$F$10:$L$408,1,FALSE),FALSE)</f>
        <v>Shropshire</v>
      </c>
      <c r="G242" t="str">
        <f>IF(VLOOKUP($A242,'1314'!$F$10:$L$408,1,FALSE)=VLOOKUP($A242,'2014'!$F$10:$M$460,1,FALSE),VLOOKUP($A242,'1314'!$F$10:$L$408,1,FALSE),FALSE)</f>
        <v>Shropshire</v>
      </c>
      <c r="H242" t="str">
        <f>IF(VLOOKUP($A242,'1415'!$F$10:$L$408,1,FALSE)=VLOOKUP($A242,'2015'!$F$10:$M$460,1,FALSE),VLOOKUP($A242,'1415'!$F$10:$L$408,1,FALSE),FALSE)</f>
        <v>Shropshire</v>
      </c>
      <c r="I242" t="str">
        <f>IF(VLOOKUP($A242,'1516'!$F$10:$L$408,1,FALSE)=VLOOKUP($A242,'2015'!$F$10:$M$460,1,FALSE),VLOOKUP($A242,'1516'!$F$10:$L$408,1,FALSE),FALSE)</f>
        <v>Shropshire</v>
      </c>
      <c r="J242" t="str">
        <f>IF(VLOOKUP($A242,'1617'!$F$10:$L$408,1,FALSE)=VLOOKUP($A242,'2016'!$F$10:$M$460,1,FALSE),VLOOKUP($A242,'1617'!$F$10:$L$408,1,FALSE),FALSE)</f>
        <v>Shropshire</v>
      </c>
      <c r="K242" t="str">
        <f>IF(VLOOKUP($A242,'1718'!$F$10:$M$408,1,FALSE)=VLOOKUP($A242,'2017'!$F$10:$M$460,1,FALSE),VLOOKUP($A242,'1718'!$F$10:$M$408,1,FALSE),FALSE)</f>
        <v>Shropshire</v>
      </c>
      <c r="L242" t="str">
        <f>IF(VLOOKUP($A242,'1819'!$F$10:$M$408,1,FALSE)=VLOOKUP($A242,'2018'!$F$10:$M$460,1,FALSE),VLOOKUP($A242,'1819'!$F$10:$M$408,1,FALSE),FALSE)</f>
        <v>Shropshire</v>
      </c>
      <c r="M242" t="str">
        <f>IF(VLOOKUP($A242,'1920'!$F$10:$M$408,1,FALSE)=VLOOKUP($A242,'2019'!$F$10:$M$464,1,FALSE),VLOOKUP($A242,'1920'!$F$10:$M$408,1,FALSE),FALSE)</f>
        <v>Shropshire</v>
      </c>
      <c r="N242" t="str">
        <f>IF(VLOOKUP($A242,'20 21'!$F$10:$N$408,1,FALSE)=VLOOKUP($A242,'2020'!$F$10:$O$468,1,FALSE),VLOOKUP($A242,'20 21'!$F$10:$N$408,1,FALSE),FALSE)</f>
        <v>Shropshire</v>
      </c>
      <c r="O242" t="str">
        <f>IF(VLOOKUP($A242,'21 22'!$F$10:$N$408,1,FALSE)=VLOOKUP($A242,'2021'!$F$10:$O$471,1,FALSE),VLOOKUP($A242,'21 22'!$F$10:$N$408,1,FALSE),FALSE)</f>
        <v>Shropshire</v>
      </c>
      <c r="P242" t="str">
        <f>IF(VLOOKUP($A242,'22 23'!$F$10:$N$408,1,FALSE)=VLOOKUP($A242,'2022'!$F$10:$O$468,1,FALSE),VLOOKUP($A242,'22 23'!$F$10:$N$408,1,FALSE),FALSE)</f>
        <v>Shropshire</v>
      </c>
      <c r="Q242" t="str">
        <f>IF(VLOOKUP($A242,'23 24'!$F$7:$N$408,1,FALSE)=VLOOKUP($A242,'2023'!$C$7:$O$468,1,FALSE),VLOOKUP($A242,'23 24'!$F$7:$N$408,1,FALSE),FALSE)</f>
        <v>Shropshire</v>
      </c>
      <c r="S242" s="196" t="e">
        <f>IFERROR((VLOOKUP($A242,'0910'!$F$10:$L$433,4,FALSE)/VLOOKUP($A242,'2010'!$C$5:$K$611,9,FALSE))*1000,#N/A)</f>
        <v>#N/A</v>
      </c>
      <c r="T242" s="196">
        <f>IFERROR((VLOOKUP($A242,'1011'!$F$10:$L$433,4,FALSE)/VLOOKUP($A242,'2011'!$C$5:$K$611,9,FALSE))*1000,#N/A)</f>
        <v>2.2866415873718373</v>
      </c>
      <c r="U242" s="196">
        <f>IFERROR((VLOOKUP($A242,'1112'!$F$10:$L$408,4,FALSE)/VLOOKUP($A242,'2012'!$F$10:$M$460,8,FALSE))*1000,#N/A)</f>
        <v>3.888481291269259</v>
      </c>
      <c r="V242" s="196">
        <f>IFERROR((VLOOKUP($A242,'1213'!$F$10:$L$408,4,FALSE)/VLOOKUP($A242,'2013'!$F$10:$M$460,8,FALSE))*1000,#N/A)</f>
        <v>3.7185563251913964</v>
      </c>
      <c r="W242" s="196">
        <f>IFERROR((VLOOKUP($A242,'1314'!$F$10:$L$408,4,FALSE)/VLOOKUP($A242,'2014'!$F$10:$M$460,8,FALSE))*1000,#N/A)</f>
        <v>4.0588533739218668</v>
      </c>
      <c r="X242" s="196">
        <f>IFERROR((VLOOKUP($A242,'1415'!$F$10:$L$408,4,FALSE)/VLOOKUP($A242,'2015'!$F$10:$M$460,8,FALSE))*1000,#N/A)</f>
        <v>5.1035077630822316</v>
      </c>
      <c r="Y242" s="196">
        <f>IFERROR((VLOOKUP($A242,'1516'!$F$10:$L$408,4,FALSE)/VLOOKUP($A242,'2016'!$F$10:$M$460,8,FALSE))*1000,#N/A)</f>
        <v>8.8243666382009671</v>
      </c>
      <c r="Z242" s="196">
        <f>IFERROR((VLOOKUP($A242,'1617'!$F$10:$L$408,4,FALSE)/VLOOKUP($A242,'2017'!$F$10:$M$460,8,FALSE))*1000,#N/A)</f>
        <v>10.180439514147301</v>
      </c>
      <c r="AA242" s="196">
        <f>IFERROR((VLOOKUP($A242,'1718'!$F$10:$L$408,4,FALSE)/VLOOKUP($A242,'2018'!$F$10:$N$460,9,FALSE))*1000,#N/A)</f>
        <v>8.3847273231238315</v>
      </c>
      <c r="AB242" s="196">
        <f>IFERROR((VLOOKUP($A242,'1819'!$F$10:$L$408,4,FALSE)/VLOOKUP($A242,'2018'!$F$10:$N$460,9,FALSE))*1000,#N/A)</f>
        <v>6.9295267133254796</v>
      </c>
      <c r="AC242" s="196">
        <f>IFERROR((VLOOKUP($A242,'1920'!$F$10:$L$408,4,FALSE)/VLOOKUP($A242,'2019'!$F$10:$N$464,8,FALSE))*1000,#N/A)</f>
        <v>5.4062931990200243</v>
      </c>
      <c r="AD242" s="196">
        <f>IFERROR((VLOOKUP($A242,'20 21'!$F$10:$M$408,4,FALSE)/VLOOKUP($A242,'2020'!$F$10:$N$469,8,FALSE))*1000,#N/A)</f>
        <v>5.1256011475879264</v>
      </c>
      <c r="AE242" s="196">
        <f>IFERROR((VLOOKUP($A242,'21 22'!$F$10:$M$408,4,FALSE)/VLOOKUP($A242,'2021'!$F$10:$N$469,8,FALSE))*1000,#N/A)</f>
        <v>4.5344721400678143</v>
      </c>
      <c r="AF242" s="196">
        <f>IFERROR((VLOOKUP($A242,'22 23'!$F$10:$M$408,4,FALSE)/VLOOKUP($A242,'2022'!$F$10:$N$469,8,FALSE))*1000,#N/A)</f>
        <v>4.2877337317352593</v>
      </c>
      <c r="AG242" s="196">
        <f>IFERROR((VLOOKUP($A242,'23 24'!$F$7:$M$408,4,FALSE)/VLOOKUP($A242,'2023'!$C$7:$N$469,9,FALSE))*1000,#N/A)</f>
        <v>3.1853685405039518</v>
      </c>
      <c r="AI242" s="196" t="e">
        <f>IFERROR((VLOOKUP($A242,'0910'!$F$10:$L$433,5,FALSE)/VLOOKUP($A242,'2010'!$C$5:$K$611,9,FALSE))*1000,#N/A)</f>
        <v>#N/A</v>
      </c>
      <c r="AJ242" s="196">
        <f>IFERROR((VLOOKUP($A242,'1011'!$F$10:$L$433,5,FALSE)/VLOOKUP($A242,'2011'!$C$5:$K$611,9,FALSE))*1000,#N/A)</f>
        <v>0.59010105480563546</v>
      </c>
      <c r="AK242" s="196">
        <f>IFERROR((VLOOKUP($A242,'1112'!$F$10:$L$408,5,FALSE)/VLOOKUP($A242,'2012'!$F$10:$M$460,8,FALSE))*1000,#N/A)</f>
        <v>0.44020542920029349</v>
      </c>
      <c r="AL242" s="196">
        <f>IFERROR((VLOOKUP($A242,'1213'!$F$10:$L$408,5,FALSE)/VLOOKUP($A242,'2013'!$F$10:$M$460,8,FALSE))*1000,#N/A)</f>
        <v>0.29165147648559969</v>
      </c>
      <c r="AM242" s="196">
        <f>IFERROR((VLOOKUP($A242,'1314'!$F$10:$L$408,5,FALSE)/VLOOKUP($A242,'2014'!$F$10:$M$460,8,FALSE))*1000,#N/A)</f>
        <v>0.79727476987750956</v>
      </c>
      <c r="AN242" s="196">
        <f>IFERROR((VLOOKUP($A242,'1415'!$F$10:$L$408,5,FALSE)/VLOOKUP($A242,'2015'!$F$10:$M$460,8,FALSE))*1000,#N/A)</f>
        <v>1.2938470385278895</v>
      </c>
      <c r="AO242" s="196">
        <f>IFERROR((VLOOKUP($A242,'1516'!$F$10:$L$408,5,FALSE)/VLOOKUP($A242,'2016'!$F$10:$M$460,8,FALSE))*1000,#N/A)</f>
        <v>1.5656134358098492</v>
      </c>
      <c r="AP242" s="196">
        <f>IFERROR((VLOOKUP($A242,'1617'!$F$10:$L$408,5,FALSE)/VLOOKUP($A242,'2017'!$F$10:$M$460,8,FALSE))*1000,#N/A)</f>
        <v>0.91272905988906838</v>
      </c>
      <c r="AQ242" s="196">
        <f>IFERROR((VLOOKUP($A242,'1718'!$F$10:$L$408,5,FALSE)/VLOOKUP($A242,'2018'!$F$10:$N$460,9,FALSE))*1000,#N/A)</f>
        <v>0.27718106853301921</v>
      </c>
      <c r="AR242" s="196">
        <f>IFERROR((VLOOKUP($A242,'1819'!$F$10:$L$408,5,FALSE)/VLOOKUP($A242,'2018'!$F$10:$N$460,9,FALSE))*1000,#N/A)</f>
        <v>0.48506686993278364</v>
      </c>
      <c r="AS242" s="196">
        <f>IFERROR((VLOOKUP($A242,'1920'!$F$10:$L$408,5,FALSE)/VLOOKUP($A242,'2019'!$F$10:$N$464,8,FALSE))*1000,#N/A)</f>
        <v>0.47903863788785023</v>
      </c>
      <c r="AT242" s="196">
        <f>IFERROR((VLOOKUP($A242,'20 21'!$F$10:$L$408,5,FALSE)/VLOOKUP($A242,'2020'!$F$10:$N$469,8,FALSE))*1000,#N/A)</f>
        <v>0.20502404590351705</v>
      </c>
      <c r="AU242" s="196">
        <f>IFERROR((VLOOKUP($A242,'21 22'!$F$10:$L$408,5,FALSE)/VLOOKUP($A242,'2021'!$F$10:$N$469,8,FALSE))*1000,#N/A)</f>
        <v>6.7678688657728567E-2</v>
      </c>
      <c r="AV242" s="196">
        <f>IFERROR((VLOOKUP($A242,'22 23'!$F$10:$L$408,5,FALSE)/VLOOKUP($A242,'2022'!$F$10:$N$469,8,FALSE))*1000,#N/A)</f>
        <v>0.33497919779181712</v>
      </c>
      <c r="AW242" s="196">
        <f>IFERROR((VLOOKUP($A242,'23 24'!$F$7:$M$408,5,FALSE)/VLOOKUP($A242,'2023'!$C$7:$N$469,9,FALSE))*1000,#N/A)</f>
        <v>0.19908553378149699</v>
      </c>
      <c r="AY242" s="196" t="e">
        <f>IFERROR((VLOOKUP($A242,'0910'!$F$10:$L$433,6,FALSE)/VLOOKUP($A242,'2010'!$C$5:$K$611,9,FALSE))*1000,#N/A)</f>
        <v>#N/A</v>
      </c>
      <c r="AZ242" s="196">
        <f>IFERROR((VLOOKUP($A242,'1011'!$F$10:$L$433,6,FALSE)/VLOOKUP($A242,'2011'!$C$5:$K$611,9,FALSE))*1000,#N/A)</f>
        <v>0</v>
      </c>
      <c r="BA242" s="196">
        <f>IFERROR((VLOOKUP($A242,'1112'!$F$10:$L$408,6,FALSE)/VLOOKUP($A242,'2012'!$F$10:$M$460,8,FALSE))*1000,#N/A)</f>
        <v>7.3367571533382248E-2</v>
      </c>
      <c r="BB242" s="196">
        <f>IFERROR((VLOOKUP($A242,'1213'!$F$10:$L$408,6,FALSE)/VLOOKUP($A242,'2013'!$F$10:$M$460,8,FALSE))*1000,#N/A)</f>
        <v>0</v>
      </c>
      <c r="BC242" s="196">
        <f>IFERROR((VLOOKUP($A242,'1314'!$F$10:$L$408,6,FALSE)/VLOOKUP($A242,'2014'!$F$10:$M$460,8,FALSE))*1000,#N/A)</f>
        <v>0</v>
      </c>
      <c r="BD242" s="196">
        <f>IFERROR((VLOOKUP($A242,'1415'!$F$10:$L$408,6,FALSE)/VLOOKUP($A242,'2015'!$F$10:$M$460,8,FALSE))*1000,#N/A)</f>
        <v>0</v>
      </c>
      <c r="BE242" s="196">
        <f>IFERROR((VLOOKUP($A242,'1516'!$F$10:$L$408,6,FALSE)/VLOOKUP($A242,'2016'!$F$10:$M$460,8,FALSE))*1000,#N/A)</f>
        <v>0</v>
      </c>
      <c r="BF242" s="196">
        <f>IFERROR((VLOOKUP($A242,'1617'!$F$10:$L$408,6,FALSE)/VLOOKUP($A242,'2017'!$F$10:$M$460,8,FALSE))*1000,#N/A)</f>
        <v>0</v>
      </c>
      <c r="BG242" s="196">
        <f>IFERROR((VLOOKUP($A242,'1718'!$F$10:$L$408,6,FALSE)/VLOOKUP($A242,'2018'!$F$10:$N$460,9,FALSE))*1000,#N/A)</f>
        <v>0</v>
      </c>
      <c r="BH242" s="196">
        <f>IFERROR((VLOOKUP($A242,'1819'!$F$10:$L$408,6,FALSE)/VLOOKUP($A242,'2018'!$F$10:$N$460,9,FALSE))*1000,#N/A)</f>
        <v>0</v>
      </c>
      <c r="BI242" s="196">
        <f>IFERROR((VLOOKUP($A242,'1920'!$F$10:$L$408,6,FALSE)/VLOOKUP($A242,'2019'!$F$10:$N$464,8,FALSE))*1000,#N/A)</f>
        <v>0</v>
      </c>
      <c r="BJ242" s="196">
        <f>IFERROR((VLOOKUP($A242,'20 21'!$F$10:$L$408,6,FALSE)/VLOOKUP($A242,'2020'!$F$10:$N$469,8,FALSE))*1000,#N/A)</f>
        <v>0</v>
      </c>
      <c r="BK242" s="196">
        <f>IFERROR((VLOOKUP($A242,'21 22'!$F$10:$L$408,6,FALSE)/VLOOKUP($A242,'2021'!$F$10:$N$469,8,FALSE))*1000,#N/A)</f>
        <v>0</v>
      </c>
      <c r="BL242" s="196">
        <f>IFERROR((VLOOKUP($A242,'22 23'!$F$10:$L$408,6,FALSE)/VLOOKUP($A242,'2022'!$F$10:$N$469,8,FALSE))*1000,#N/A)</f>
        <v>0</v>
      </c>
      <c r="BM242" s="196">
        <f>IFERROR((VLOOKUP($A242,'23 24'!$F$7:$M$408,6,FALSE)/VLOOKUP($A242,'2023'!$C$7:$N$469,9,FALSE))*1000,#N/A)</f>
        <v>0</v>
      </c>
      <c r="BO242" s="196" t="e">
        <f>IFERROR((VLOOKUP($A242,'0910'!$F$10:$L$433,7,FALSE)/VLOOKUP($A242,'2010'!$C$5:$K$611,9,FALSE))*1000,#N/A)</f>
        <v>#N/A</v>
      </c>
      <c r="BP242" s="196">
        <f>IFERROR((VLOOKUP($A242,'1011'!$F$10:$L$433,7,FALSE)/VLOOKUP($A242,'2011'!$C$5:$K$611,9,FALSE))*1000,#N/A)</f>
        <v>2.8767426421774731</v>
      </c>
      <c r="BQ242" s="196">
        <f>IFERROR((VLOOKUP($A242,'1112'!$F$10:$L$408,7,FALSE)/VLOOKUP($A242,'2012'!$F$10:$M$460,8,FALSE))*1000,#N/A)</f>
        <v>4.3286867204695518</v>
      </c>
      <c r="BR242" s="196">
        <f>IFERROR((VLOOKUP($A242,'1213'!$F$10:$L$408,7,FALSE)/VLOOKUP($A242,'2013'!$F$10:$M$460,8,FALSE))*1000,#N/A)</f>
        <v>4.0102078016769953</v>
      </c>
      <c r="BS242" s="196">
        <f>IFERROR((VLOOKUP($A242,'1314'!$F$10:$L$408,7,FALSE)/VLOOKUP($A242,'2014'!$F$10:$M$460,8,FALSE))*1000,#N/A)</f>
        <v>4.856128143799376</v>
      </c>
      <c r="BT242" s="196">
        <f>IFERROR((VLOOKUP($A242,'1415'!$F$10:$L$408,7,FALSE)/VLOOKUP($A242,'2015'!$F$10:$M$460,8,FALSE))*1000,#N/A)</f>
        <v>6.3973548016101205</v>
      </c>
      <c r="BU242" s="196">
        <f>IFERROR((VLOOKUP($A242,'1516'!$F$10:$L$408,7,FALSE)/VLOOKUP($A242,'2016'!$F$10:$M$460,8,FALSE))*1000,#N/A)</f>
        <v>10.389980074010817</v>
      </c>
      <c r="BV242" s="196">
        <f>IFERROR((VLOOKUP($A242,'1617'!$F$10:$L$408,7,FALSE)/VLOOKUP($A242,'2017'!$F$10:$M$460,8,FALSE))*1000,#N/A)</f>
        <v>11.093168574036369</v>
      </c>
      <c r="BW242" s="196">
        <f>IFERROR((VLOOKUP($A242,'1718'!$F$10:$L$408,7,FALSE)/VLOOKUP($A242,'2018'!$F$10:$N$460,9,FALSE))*1000,#N/A)</f>
        <v>8.6619083916568513</v>
      </c>
      <c r="BX242" s="196">
        <f>IFERROR((VLOOKUP($A242,'1819'!$F$10:$L$408,7,FALSE)/VLOOKUP($A242,'2018'!$F$10:$N$460,9,FALSE))*1000,#N/A)</f>
        <v>7.414593583258263</v>
      </c>
      <c r="BY242" s="196">
        <f>IFERROR((VLOOKUP($A242,'1920'!$F$10:$L$408,7,FALSE)/VLOOKUP($A242,'2019'!$F$10:$N$464,8,FALSE))*1000,#N/A)</f>
        <v>5.8853318369078744</v>
      </c>
      <c r="BZ242" s="196">
        <f>IFERROR((VLOOKUP($A242,'20 21'!$F$10:$L$408,7,FALSE)/VLOOKUP($A242,'2020'!$F$10:$N$469,8,FALSE))*1000,#N/A)</f>
        <v>5.3306251934914437</v>
      </c>
      <c r="CA242" s="196">
        <f>IFERROR((VLOOKUP($A242,'21 22'!$F$10:$L$408,7,FALSE)/VLOOKUP($A242,'2021'!$F$10:$N$469,8,FALSE))*1000,#N/A)</f>
        <v>4.6021508287255424</v>
      </c>
      <c r="CB242" s="196">
        <f>IFERROR((VLOOKUP($A242,'22 23'!$F$10:$L$408,7,FALSE)/VLOOKUP($A242,'2022'!$F$10:$N$469,8,FALSE))*1000,#N/A)</f>
        <v>4.5557170899687129</v>
      </c>
      <c r="CC242" s="196">
        <f>IFERROR((VLOOKUP($A242,'23 24'!$F$7:$M$408,7,FALSE)/VLOOKUP($A242,'2023'!$C$7:$N$469,9,FALSE))*1000,#N/A)</f>
        <v>3.3844540742854488</v>
      </c>
      <c r="CE242" s="198" t="e">
        <f>IFERROR((VLOOKUP($A242,'0910'!$F$10:$S$433,9,FALSE)/VLOOKUP($A242,'2010'!$C$5:$K$611,9,FALSE))*1000,#N/A)</f>
        <v>#N/A</v>
      </c>
      <c r="CF242" s="198">
        <f>IFERROR((VLOOKUP($A242,'1011'!$F$10:$S$433,10,FALSE)/VLOOKUP($A242,'2011'!$C$5:$K$611,9,FALSE))*1000,#N/A)</f>
        <v>2.6554547466253595</v>
      </c>
      <c r="CG242" s="198">
        <f>IFERROR((VLOOKUP($A242,'1112'!$F$10:$S$408,9,FALSE)/VLOOKUP($A242,'2012'!$F$10:$M$460,8,FALSE))*1000,#N/A)</f>
        <v>2.1276595744680851</v>
      </c>
      <c r="CH242" s="198">
        <f>IFERROR((VLOOKUP($A242,'1213'!$F$10:$S$408,9,FALSE)/VLOOKUP($A242,'2013'!$F$10:$M$460,8,FALSE))*1000,#N/A)</f>
        <v>3.4998177178271965</v>
      </c>
      <c r="CI242" s="198">
        <f>IFERROR((VLOOKUP($A242,'1314'!$F$10:$S$408,9,FALSE)/VLOOKUP($A242,'2014'!$F$10:$M$460,8,FALSE))*1000,#N/A)</f>
        <v>4.0588533739218668</v>
      </c>
      <c r="CJ242" s="198">
        <f>IFERROR((VLOOKUP($A242,'1415'!$F$10:$S$408,9,FALSE)/VLOOKUP($A242,'2015'!$F$10:$M$460,8,FALSE))*1000,#N/A)</f>
        <v>4.3847038527889595</v>
      </c>
      <c r="CK242" s="198">
        <f>IFERROR((VLOOKUP($A242,'1516'!$F$10:$S$408,9,FALSE)/VLOOKUP($A242,'2016'!$F$10:$M$460,8,FALSE))*1000,#N/A)</f>
        <v>5.977796754910333</v>
      </c>
      <c r="CL242" s="198">
        <f>IFERROR((VLOOKUP($A242,'1617'!$F$10:$S$408,9,FALSE)/VLOOKUP($A242,'2017'!$F$10:$M$460,8,FALSE))*1000,#N/A)</f>
        <v>9.6889700203608804</v>
      </c>
      <c r="CM242" s="198">
        <f>IFERROR((VLOOKUP($A242,'1718'!$F$10:$S$408,9,FALSE)/VLOOKUP($A242,'2018'!$F$10:$N$460,9,FALSE))*1000,#N/A)</f>
        <v>8.8004989259233586</v>
      </c>
      <c r="CN242" s="198">
        <f>IFERROR((VLOOKUP($A242,'1819'!$F$10:$S$408,9,FALSE)/VLOOKUP($A242,'2018'!$F$10:$N$460,9,FALSE))*1000,#N/A)</f>
        <v>7.0681172475919887</v>
      </c>
      <c r="CO242" s="198">
        <f>IFERROR((VLOOKUP($A242,'1920'!$F$10:$S$408,9,FALSE)/VLOOKUP($A242,'2019'!$F$10:$N$464,8,FALSE))*1000,#N/A)</f>
        <v>6.7065409304299024</v>
      </c>
      <c r="CP242" s="198">
        <f>IFERROR((VLOOKUP($A242,'20 21'!$F$10:$S$408,9,FALSE)/VLOOKUP($A242,'2020'!$F$10:$N$469,8,FALSE))*1000,#N/A)</f>
        <v>6.7657935148160631</v>
      </c>
      <c r="CQ242" s="198">
        <f>IFERROR((VLOOKUP($A242,'21 22'!$F$10:$S$408,9,FALSE)/VLOOKUP($A242,'2021'!$F$10:$N$469,8,FALSE))*1000,#N/A)</f>
        <v>6.632511488457399</v>
      </c>
      <c r="CR242" s="198">
        <f>IFERROR((VLOOKUP($A242,'22 23'!$F$10:$S$408,9,FALSE)/VLOOKUP($A242,'2022'!$F$10:$N$469,8,FALSE))*1000,#N/A)</f>
        <v>5.0916838064356202</v>
      </c>
      <c r="CS242" s="196">
        <f>IFERROR((VLOOKUP($A242,'23 24'!$F$7:$S$408,9,FALSE)/VLOOKUP($A242,'2023'!$C$7:$N$469,9,FALSE))*1000,#N/A)</f>
        <v>3.9817106756299396</v>
      </c>
      <c r="CU242" s="198" t="e">
        <f>IFERROR((VLOOKUP($A242,'0910'!$F$10:$S$433,10,FALSE)/VLOOKUP($A242,'2010'!$C$5:$K$611,9,FALSE))*1000,#N/A)</f>
        <v>#N/A</v>
      </c>
      <c r="CV242" s="198">
        <f>IFERROR((VLOOKUP($A242,'1011'!$F$10:$S$433,11,FALSE)/VLOOKUP($A242,'2011'!$C$5:$K$611,9,FALSE))*1000,#N/A)</f>
        <v>1.3277273733126798</v>
      </c>
      <c r="CW242" s="198">
        <f>IFERROR((VLOOKUP($A242,'1112'!$F$10:$S$408,10,FALSE)/VLOOKUP($A242,'2012'!$F$10:$M$460,8,FALSE))*1000,#N/A)</f>
        <v>0.58694057226705798</v>
      </c>
      <c r="CX242" s="198">
        <f>IFERROR((VLOOKUP($A242,'1213'!$F$10:$S$408,10,FALSE)/VLOOKUP($A242,'2013'!$F$10:$M$460,8,FALSE))*1000,#N/A)</f>
        <v>0.51039008384979945</v>
      </c>
      <c r="CY242" s="198">
        <f>IFERROR((VLOOKUP($A242,'1314'!$F$10:$S$408,10,FALSE)/VLOOKUP($A242,'2014'!$F$10:$M$460,8,FALSE))*1000,#N/A)</f>
        <v>0.65231572080887146</v>
      </c>
      <c r="CZ242" s="198">
        <f>IFERROR((VLOOKUP($A242,'1415'!$F$10:$S$408,10,FALSE)/VLOOKUP($A242,'2015'!$F$10:$M$460,8,FALSE))*1000,#N/A)</f>
        <v>0.50316273720529048</v>
      </c>
      <c r="DA242" s="198">
        <f>IFERROR((VLOOKUP($A242,'1516'!$F$10:$S$408,10,FALSE)/VLOOKUP($A242,'2016'!$F$10:$M$460,8,FALSE))*1000,#N/A)</f>
        <v>0.64047822374039287</v>
      </c>
      <c r="DB242" s="198">
        <f>IFERROR((VLOOKUP($A242,'1617'!$F$10:$S$408,10,FALSE)/VLOOKUP($A242,'2017'!$F$10:$M$460,8,FALSE))*1000,#N/A)</f>
        <v>1.614828336726813</v>
      </c>
      <c r="DC242" s="198">
        <f>IFERROR((VLOOKUP($A242,'1718'!$F$10:$S$408,10,FALSE)/VLOOKUP($A242,'2018'!$F$10:$N$460,9,FALSE))*1000,#N/A)</f>
        <v>0.83154320559905759</v>
      </c>
      <c r="DD242" s="198">
        <f>IFERROR((VLOOKUP($A242,'1819'!$F$10:$S$408,10,FALSE)/VLOOKUP($A242,'2018'!$F$10:$N$460,9,FALSE))*1000,#N/A)</f>
        <v>0.346476335666274</v>
      </c>
      <c r="DE242" s="198">
        <f>IFERROR((VLOOKUP($A242,'1920'!$F$10:$S$408,10,FALSE)/VLOOKUP($A242,'2019'!$F$10:$N$464,8,FALSE))*1000,#N/A)</f>
        <v>0.41060454676101449</v>
      </c>
      <c r="DF242" s="198">
        <f>IFERROR((VLOOKUP($A242,'20 21'!$F$10:$S$408,10,FALSE)/VLOOKUP($A242,'2020'!$F$10:$N$469,8,FALSE))*1000,#N/A)</f>
        <v>0.41004809180703411</v>
      </c>
      <c r="DG242" s="198">
        <f>IFERROR((VLOOKUP($A242,'21 22'!$F$10:$S$408,10,FALSE)/VLOOKUP($A242,'2021'!$F$10:$N$469,8,FALSE))*1000,#N/A)</f>
        <v>0.33839344328864285</v>
      </c>
      <c r="DH242" s="198">
        <f>IFERROR((VLOOKUP($A242,'22 23'!$F$10:$S$408,10,FALSE)/VLOOKUP($A242,'2022'!$F$10:$N$469,8,FALSE))*1000,#N/A)</f>
        <v>0.26798335823345371</v>
      </c>
      <c r="DI242" s="196">
        <f>IFERROR((VLOOKUP($A242,'23 24'!$F$7:$S$408,10,FALSE)/VLOOKUP($A242,'2023'!$C$7:$N$469,9,FALSE))*1000,#N/A)</f>
        <v>0.39817106756299397</v>
      </c>
      <c r="DK242" s="198" t="e">
        <f>IFERROR((VLOOKUP($A242,'0910'!$F$10:$S$433,11,FALSE)/VLOOKUP($A242,'2010'!$C$5:$K$611,9,FALSE))*1000,#N/A)</f>
        <v>#N/A</v>
      </c>
      <c r="DL242" s="198">
        <f>IFERROR((VLOOKUP($A242,'1011'!$F$10:$S$433,12,FALSE)/VLOOKUP($A242,'2011'!$C$5:$K$611,9,FALSE))*1000,#N/A)</f>
        <v>0</v>
      </c>
      <c r="DM242" s="198">
        <f>IFERROR((VLOOKUP($A242,'1112'!$F$10:$S$408,11,FALSE)/VLOOKUP($A242,'2012'!$F$10:$M$460,8,FALSE))*1000,#N/A)</f>
        <v>0</v>
      </c>
      <c r="DN242" s="198">
        <f>IFERROR((VLOOKUP($A242,'1213'!$F$10:$S$408,11,FALSE)/VLOOKUP($A242,'2013'!$F$10:$M$460,8,FALSE))*1000,#N/A)</f>
        <v>0</v>
      </c>
      <c r="DO242" s="198">
        <f>IFERROR((VLOOKUP($A242,'1314'!$F$10:$S$408,11,FALSE)/VLOOKUP($A242,'2014'!$F$10:$M$460,8,FALSE))*1000,#N/A)</f>
        <v>0</v>
      </c>
      <c r="DP242" s="198">
        <f>IFERROR((VLOOKUP($A242,'1415'!$F$10:$S$408,11,FALSE)/VLOOKUP($A242,'2015'!$F$10:$M$460,8,FALSE))*1000,#N/A)</f>
        <v>0</v>
      </c>
      <c r="DQ242" s="198">
        <f>IFERROR((VLOOKUP($A242,'1516'!$F$10:$S$408,11,FALSE)/VLOOKUP($A242,'2016'!$F$10:$M$460,8,FALSE))*1000,#N/A)</f>
        <v>0</v>
      </c>
      <c r="DR242" s="198">
        <f>IFERROR((VLOOKUP($A242,'1617'!$F$10:$S$408,11,FALSE)/VLOOKUP($A242,'2017'!$F$10:$M$460,8,FALSE))*1000,#N/A)</f>
        <v>0</v>
      </c>
      <c r="DS242" s="198">
        <f>IFERROR((VLOOKUP($A242,'1718'!$F$10:$S$408,11,FALSE)/VLOOKUP($A242,'2018'!$F$10:$N$460,9,FALSE))*1000,#N/A)</f>
        <v>0</v>
      </c>
      <c r="DT242" s="198">
        <f>IFERROR((VLOOKUP($A242,'1819'!$F$10:$S$408,11,FALSE)/VLOOKUP($A242,'2018'!$F$10:$N$460,9,FALSE))*1000,#N/A)</f>
        <v>0</v>
      </c>
      <c r="DU242" s="198">
        <f>IFERROR((VLOOKUP($A242,'1920'!$F$10:$S$408,11,FALSE)/VLOOKUP($A242,'2019'!$F$10:$N$464,8,FALSE))*1000,#N/A)</f>
        <v>0</v>
      </c>
      <c r="DV242" s="198">
        <f>IFERROR((VLOOKUP($A242,'20 21'!$F$10:$S$408,11,FALSE)/VLOOKUP($A242,'2020'!$F$10:$N$469,8,FALSE))*1000,#N/A)</f>
        <v>0</v>
      </c>
      <c r="DW242" s="198">
        <f>IFERROR((VLOOKUP($A242,'21 22'!$F$10:$S$408,11,FALSE)/VLOOKUP($A242,'2021'!$F$10:$N$469,8,FALSE))*1000,#N/A)</f>
        <v>0</v>
      </c>
      <c r="DX242" s="198">
        <f>IFERROR((VLOOKUP($A242,'22 23'!$F$10:$S$408,11,FALSE)/VLOOKUP($A242,'2022'!$F$10:$N$469,8,FALSE))*1000,#N/A)</f>
        <v>0</v>
      </c>
      <c r="DY242" s="196">
        <f>IFERROR((VLOOKUP($A242,'23 24'!$F$7:$S$408,11,FALSE)/VLOOKUP($A242,'2023'!$C$7:$N$469,9,FALSE))*1000,#N/A)</f>
        <v>0</v>
      </c>
      <c r="EA242" s="198" t="e">
        <f>IFERROR((VLOOKUP($A242,'0910'!$F$10:$S$433,12,FALSE)/VLOOKUP($A242,'2010'!$C$5:$K$611,9,FALSE))*1000,#N/A)</f>
        <v>#N/A</v>
      </c>
      <c r="EB242" s="198">
        <f>IFERROR((VLOOKUP($A242,'1011'!$F$10:$S$433,13,FALSE)/VLOOKUP($A242,'2011'!$C$5:$K$611,9,FALSE))*1000,#N/A)</f>
        <v>3.9831821199380397</v>
      </c>
      <c r="EC242" s="198">
        <f>IFERROR((VLOOKUP($A242,'1112'!$F$10:$S$408,12,FALSE)/VLOOKUP($A242,'2012'!$F$10:$M$460,8,FALSE))*1000,#N/A)</f>
        <v>2.714600146735143</v>
      </c>
      <c r="ED242" s="198">
        <f>IFERROR((VLOOKUP($A242,'1213'!$F$10:$S$408,12,FALSE)/VLOOKUP($A242,'2013'!$F$10:$M$460,8,FALSE))*1000,#N/A)</f>
        <v>4.0102078016769953</v>
      </c>
      <c r="EE242" s="198">
        <f>IFERROR((VLOOKUP($A242,'1314'!$F$10:$S$408,12,FALSE)/VLOOKUP($A242,'2014'!$F$10:$M$460,8,FALSE))*1000,#N/A)</f>
        <v>4.7111690947307387</v>
      </c>
      <c r="EF242" s="198">
        <f>IFERROR((VLOOKUP($A242,'1415'!$F$10:$S$408,12,FALSE)/VLOOKUP($A242,'2015'!$F$10:$M$460,8,FALSE))*1000,#N/A)</f>
        <v>4.8159861989649224</v>
      </c>
      <c r="EG242" s="198">
        <f>IFERROR((VLOOKUP($A242,'1516'!$F$10:$S$408,12,FALSE)/VLOOKUP($A242,'2016'!$F$10:$M$460,8,FALSE))*1000,#N/A)</f>
        <v>6.6894392257329915</v>
      </c>
      <c r="EH242" s="198">
        <f>IFERROR((VLOOKUP($A242,'1617'!$F$10:$S$408,12,FALSE)/VLOOKUP($A242,'2017'!$F$10:$M$460,8,FALSE))*1000,#N/A)</f>
        <v>11.233588429403918</v>
      </c>
      <c r="EI242" s="198">
        <f>IFERROR((VLOOKUP($A242,'1718'!$F$10:$S$408,12,FALSE)/VLOOKUP($A242,'2018'!$F$10:$N$460,9,FALSE))*1000,#N/A)</f>
        <v>9.6320421315224163</v>
      </c>
      <c r="EJ242" s="198">
        <f>IFERROR((VLOOKUP($A242,'1819'!$F$10:$S$408,12,FALSE)/VLOOKUP($A242,'2018'!$F$10:$N$460,9,FALSE))*1000,#N/A)</f>
        <v>7.4838888503915184</v>
      </c>
      <c r="EK242" s="198">
        <f>IFERROR((VLOOKUP($A242,'1920'!$F$10:$S$408,12,FALSE)/VLOOKUP($A242,'2019'!$F$10:$N$464,8,FALSE))*1000,#N/A)</f>
        <v>7.048711386064082</v>
      </c>
      <c r="EL242" s="198">
        <f>IFERROR((VLOOKUP($A242,'20 21'!$F$10:$S$408,12,FALSE)/VLOOKUP($A242,'2020'!$F$10:$N$469,8,FALSE))*1000,#N/A)</f>
        <v>7.2441829552576031</v>
      </c>
      <c r="EM242" s="198">
        <f>IFERROR((VLOOKUP($A242,'21 22'!$F$10:$S$408,12,FALSE)/VLOOKUP($A242,'2021'!$F$10:$N$469,8,FALSE))*1000,#N/A)</f>
        <v>6.9709049317460421</v>
      </c>
      <c r="EN242" s="198">
        <f>IFERROR((VLOOKUP($A242,'22 23'!$F$10:$S$408,12,FALSE)/VLOOKUP($A242,'2022'!$F$10:$N$469,8,FALSE))*1000,#N/A)</f>
        <v>5.3596671646690739</v>
      </c>
      <c r="EO242" s="196">
        <f>IFERROR((VLOOKUP($A242,'23 24'!$F$7:$S$408,12,FALSE)/VLOOKUP($A242,'2023'!$C$7:$N$469,9,FALSE))*1000,#N/A)</f>
        <v>4.379881743192934</v>
      </c>
    </row>
    <row r="243" spans="1:145" x14ac:dyDescent="0.3">
      <c r="A243" t="s">
        <v>1691</v>
      </c>
      <c r="B243" t="s">
        <v>1743</v>
      </c>
      <c r="C243" t="str">
        <f>IF(VLOOKUP($A243,'0910'!$F$10:$L$433,1,FALSE)=VLOOKUP($A243,'2010'!$C$5:$K$611,1,FALSE),VLOOKUP($A243,'0910'!$F$10:$L$433,1,FALSE),FALSE)</f>
        <v>Slough</v>
      </c>
      <c r="D243" t="str">
        <f>IF(VLOOKUP($A243,'1011'!$F$10:$L$433,1,FALSE)=VLOOKUP($A243,'2011'!$C$5:$K$611,1,FALSE),VLOOKUP($A243,'1011'!$F$10:$L$433,1,FALSE),FALSE)</f>
        <v>Slough</v>
      </c>
      <c r="E243" t="str">
        <f>IF(VLOOKUP(A243,'1112'!$F$10:$L$408,1,FALSE)=VLOOKUP(A243,'2012'!$F$10:$M$460,1,FALSE),VLOOKUP(A243,'1112'!$F$10:$L$408,1,FALSE),FALSE)</f>
        <v>Slough</v>
      </c>
      <c r="F243" t="str">
        <f>IF(VLOOKUP($A243,'1213'!$F$10:$L$408,1,FALSE)=VLOOKUP($A243,'2013'!$F$10:$M$460,1,FALSE),VLOOKUP($A243,'1213'!$F$10:$L$408,1,FALSE),FALSE)</f>
        <v>Slough</v>
      </c>
      <c r="G243" t="str">
        <f>IF(VLOOKUP($A243,'1314'!$F$10:$L$408,1,FALSE)=VLOOKUP($A243,'2014'!$F$10:$M$460,1,FALSE),VLOOKUP($A243,'1314'!$F$10:$L$408,1,FALSE),FALSE)</f>
        <v>Slough</v>
      </c>
      <c r="H243" t="str">
        <f>IF(VLOOKUP($A243,'1415'!$F$10:$L$408,1,FALSE)=VLOOKUP($A243,'2015'!$F$10:$M$460,1,FALSE),VLOOKUP($A243,'1415'!$F$10:$L$408,1,FALSE),FALSE)</f>
        <v>Slough</v>
      </c>
      <c r="I243" t="str">
        <f>IF(VLOOKUP($A243,'1516'!$F$10:$L$408,1,FALSE)=VLOOKUP($A243,'2015'!$F$10:$M$460,1,FALSE),VLOOKUP($A243,'1516'!$F$10:$L$408,1,FALSE),FALSE)</f>
        <v>Slough</v>
      </c>
      <c r="J243" t="str">
        <f>IF(VLOOKUP($A243,'1617'!$F$10:$L$408,1,FALSE)=VLOOKUP($A243,'2016'!$F$10:$M$460,1,FALSE),VLOOKUP($A243,'1617'!$F$10:$L$408,1,FALSE),FALSE)</f>
        <v>Slough</v>
      </c>
      <c r="K243" t="str">
        <f>IF(VLOOKUP($A243,'1718'!$F$10:$M$408,1,FALSE)=VLOOKUP($A243,'2017'!$F$10:$M$460,1,FALSE),VLOOKUP($A243,'1718'!$F$10:$M$408,1,FALSE),FALSE)</f>
        <v>Slough</v>
      </c>
      <c r="L243" t="str">
        <f>IF(VLOOKUP($A243,'1819'!$F$10:$M$408,1,FALSE)=VLOOKUP($A243,'2018'!$F$10:$M$460,1,FALSE),VLOOKUP($A243,'1819'!$F$10:$M$408,1,FALSE),FALSE)</f>
        <v>Slough</v>
      </c>
      <c r="M243" t="str">
        <f>IF(VLOOKUP($A243,'1920'!$F$10:$M$408,1,FALSE)=VLOOKUP($A243,'2019'!$F$10:$M$464,1,FALSE),VLOOKUP($A243,'1920'!$F$10:$M$408,1,FALSE),FALSE)</f>
        <v>Slough</v>
      </c>
      <c r="N243" t="str">
        <f>IF(VLOOKUP($A243,'20 21'!$F$10:$N$408,1,FALSE)=VLOOKUP($A243,'2020'!$F$10:$O$468,1,FALSE),VLOOKUP($A243,'20 21'!$F$10:$N$408,1,FALSE),FALSE)</f>
        <v>Slough</v>
      </c>
      <c r="O243" t="str">
        <f>IF(VLOOKUP($A243,'21 22'!$F$10:$N$408,1,FALSE)=VLOOKUP($A243,'2021'!$F$10:$O$471,1,FALSE),VLOOKUP($A243,'21 22'!$F$10:$N$408,1,FALSE),FALSE)</f>
        <v>Slough</v>
      </c>
      <c r="P243" t="str">
        <f>IF(VLOOKUP($A243,'22 23'!$F$10:$N$408,1,FALSE)=VLOOKUP($A243,'2022'!$F$10:$O$468,1,FALSE),VLOOKUP($A243,'22 23'!$F$10:$N$408,1,FALSE),FALSE)</f>
        <v>Slough</v>
      </c>
      <c r="Q243" t="str">
        <f>IF(VLOOKUP($A243,'23 24'!$F$7:$N$408,1,FALSE)=VLOOKUP($A243,'2023'!$C$7:$O$468,1,FALSE),VLOOKUP($A243,'23 24'!$F$7:$N$408,1,FALSE),FALSE)</f>
        <v>Slough</v>
      </c>
      <c r="S243" s="196">
        <f>IFERROR((VLOOKUP($A243,'0910'!$F$10:$L$433,4,FALSE)/VLOOKUP($A243,'2010'!$C$5:$K$611,9,FALSE))*1000,#N/A)</f>
        <v>2.9188558085230589</v>
      </c>
      <c r="T243" s="196">
        <f>IFERROR((VLOOKUP($A243,'1011'!$F$10:$L$433,4,FALSE)/VLOOKUP($A243,'2011'!$C$5:$K$611,9,FALSE))*1000,#N/A)</f>
        <v>1.3518733101583622</v>
      </c>
      <c r="U243" s="196">
        <f>IFERROR((VLOOKUP($A243,'1112'!$F$10:$L$408,4,FALSE)/VLOOKUP($A243,'2012'!$F$10:$M$460,8,FALSE))*1000,#N/A)</f>
        <v>2.3063617143955413</v>
      </c>
      <c r="V243" s="196">
        <f>IFERROR((VLOOKUP($A243,'1213'!$F$10:$L$408,4,FALSE)/VLOOKUP($A243,'2013'!$F$10:$M$460,8,FALSE))*1000,#N/A)</f>
        <v>3.0645470216433632</v>
      </c>
      <c r="W243" s="196">
        <f>IFERROR((VLOOKUP($A243,'1314'!$F$10:$L$408,4,FALSE)/VLOOKUP($A243,'2014'!$F$10:$M$460,8,FALSE))*1000,#N/A)</f>
        <v>4.9420262307546095</v>
      </c>
      <c r="X243" s="196">
        <f>IFERROR((VLOOKUP($A243,'1415'!$F$10:$L$408,4,FALSE)/VLOOKUP($A243,'2015'!$F$10:$M$460,8,FALSE))*1000,#N/A)</f>
        <v>4.1446872645064055</v>
      </c>
      <c r="Y243" s="196">
        <f>IFERROR((VLOOKUP($A243,'1516'!$F$10:$L$408,4,FALSE)/VLOOKUP($A243,'2016'!$F$10:$M$460,8,FALSE))*1000,#N/A)</f>
        <v>4.8264340077965473</v>
      </c>
      <c r="Z243" s="196">
        <f>IFERROR((VLOOKUP($A243,'1617'!$F$10:$L$408,4,FALSE)/VLOOKUP($A243,'2017'!$F$10:$M$460,8,FALSE))*1000,#N/A)</f>
        <v>5.8834344548630266</v>
      </c>
      <c r="AA243" s="196">
        <f>IFERROR((VLOOKUP($A243,'1718'!$F$10:$L$408,4,FALSE)/VLOOKUP($A243,'2018'!$F$10:$N$460,9,FALSE))*1000,#N/A)</f>
        <v>3.0774800868935555</v>
      </c>
      <c r="AB243" s="196">
        <f>IFERROR((VLOOKUP($A243,'1819'!$F$10:$L$408,4,FALSE)/VLOOKUP($A243,'2018'!$F$10:$N$460,9,FALSE))*1000,#N/A)</f>
        <v>0.90514120202751625</v>
      </c>
      <c r="AC243" s="196">
        <f>IFERROR((VLOOKUP($A243,'1920'!$F$10:$L$408,4,FALSE)/VLOOKUP($A243,'2019'!$F$10:$N$464,8,FALSE))*1000,#N/A)</f>
        <v>1.2551776076314798</v>
      </c>
      <c r="AD243" s="196">
        <f>IFERROR((VLOOKUP($A243,'20 21'!$F$10:$M$408,4,FALSE)/VLOOKUP($A243,'2020'!$F$10:$N$469,8,FALSE))*1000,#N/A)</f>
        <v>3.0539617069130913</v>
      </c>
      <c r="AE243" s="196">
        <f>IFERROR((VLOOKUP($A243,'21 22'!$F$10:$M$408,4,FALSE)/VLOOKUP($A243,'2021'!$F$10:$N$469,8,FALSE))*1000,#N/A)</f>
        <v>2.8501701195290097</v>
      </c>
      <c r="AF243" s="196">
        <f>IFERROR((VLOOKUP($A243,'22 23'!$F$10:$M$408,4,FALSE)/VLOOKUP($A243,'2022'!$F$10:$N$469,8,FALSE))*1000,#N/A)</f>
        <v>0.8823166104925092</v>
      </c>
      <c r="AG243" s="196">
        <f>IFERROR((VLOOKUP($A243,'23 24'!$F$7:$M$408,4,FALSE)/VLOOKUP($A243,'2023'!$C$7:$N$469,9,FALSE))*1000,#N/A)</f>
        <v>0.70186520678703657</v>
      </c>
      <c r="AI243" s="196">
        <f>IFERROR((VLOOKUP($A243,'0910'!$F$10:$L$433,5,FALSE)/VLOOKUP($A243,'2010'!$C$5:$K$611,9,FALSE))*1000,#N/A)</f>
        <v>1.7513134851138354</v>
      </c>
      <c r="AJ243" s="196">
        <f>IFERROR((VLOOKUP($A243,'1011'!$F$10:$L$433,5,FALSE)/VLOOKUP($A243,'2011'!$C$5:$K$611,9,FALSE))*1000,#N/A)</f>
        <v>0.77249903437620704</v>
      </c>
      <c r="AK243" s="196">
        <f>IFERROR((VLOOKUP($A243,'1112'!$F$10:$L$408,5,FALSE)/VLOOKUP($A243,'2012'!$F$10:$M$460,8,FALSE))*1000,#N/A)</f>
        <v>1.537574476263694</v>
      </c>
      <c r="AL243" s="196">
        <f>IFERROR((VLOOKUP($A243,'1213'!$F$10:$L$408,5,FALSE)/VLOOKUP($A243,'2013'!$F$10:$M$460,8,FALSE))*1000,#N/A)</f>
        <v>0.95767094426355104</v>
      </c>
      <c r="AM243" s="196">
        <f>IFERROR((VLOOKUP($A243,'1314'!$F$10:$L$408,5,FALSE)/VLOOKUP($A243,'2014'!$F$10:$M$460,8,FALSE))*1000,#N/A)</f>
        <v>2.8511689792815056</v>
      </c>
      <c r="AN243" s="196">
        <f>IFERROR((VLOOKUP($A243,'1415'!$F$10:$L$408,5,FALSE)/VLOOKUP($A243,'2015'!$F$10:$M$460,8,FALSE))*1000,#N/A)</f>
        <v>1.1303692539562924</v>
      </c>
      <c r="AO243" s="196">
        <f>IFERROR((VLOOKUP($A243,'1516'!$F$10:$L$408,5,FALSE)/VLOOKUP($A243,'2016'!$F$10:$M$460,8,FALSE))*1000,#N/A)</f>
        <v>0.5568962316688324</v>
      </c>
      <c r="AP243" s="196">
        <f>IFERROR((VLOOKUP($A243,'1617'!$F$10:$L$408,5,FALSE)/VLOOKUP($A243,'2017'!$F$10:$M$460,8,FALSE))*1000,#N/A)</f>
        <v>1.1031439602868176</v>
      </c>
      <c r="AQ243" s="196">
        <f>IFERROR((VLOOKUP($A243,'1718'!$F$10:$L$408,5,FALSE)/VLOOKUP($A243,'2018'!$F$10:$N$460,9,FALSE))*1000,#N/A)</f>
        <v>0</v>
      </c>
      <c r="AR243" s="196">
        <f>IFERROR((VLOOKUP($A243,'1819'!$F$10:$L$408,5,FALSE)/VLOOKUP($A243,'2018'!$F$10:$N$460,9,FALSE))*1000,#N/A)</f>
        <v>0</v>
      </c>
      <c r="AS243" s="196">
        <f>IFERROR((VLOOKUP($A243,'1920'!$F$10:$L$408,5,FALSE)/VLOOKUP($A243,'2019'!$F$10:$N$464,8,FALSE))*1000,#N/A)</f>
        <v>0</v>
      </c>
      <c r="AT243" s="196">
        <f>IFERROR((VLOOKUP($A243,'20 21'!$F$10:$L$408,5,FALSE)/VLOOKUP($A243,'2020'!$F$10:$N$469,8,FALSE))*1000,#N/A)</f>
        <v>0</v>
      </c>
      <c r="AU243" s="196">
        <f>IFERROR((VLOOKUP($A243,'21 22'!$F$10:$L$408,5,FALSE)/VLOOKUP($A243,'2021'!$F$10:$N$469,8,FALSE))*1000,#N/A)</f>
        <v>0</v>
      </c>
      <c r="AV243" s="196">
        <f>IFERROR((VLOOKUP($A243,'22 23'!$F$10:$L$408,5,FALSE)/VLOOKUP($A243,'2022'!$F$10:$N$469,8,FALSE))*1000,#N/A)</f>
        <v>0</v>
      </c>
      <c r="AW243" s="196">
        <f>IFERROR((VLOOKUP($A243,'23 24'!$F$7:$M$408,5,FALSE)/VLOOKUP($A243,'2023'!$C$7:$N$469,9,FALSE))*1000,#N/A)</f>
        <v>0</v>
      </c>
      <c r="AY243" s="196">
        <f>IFERROR((VLOOKUP($A243,'0910'!$F$10:$L$433,6,FALSE)/VLOOKUP($A243,'2010'!$C$5:$K$611,9,FALSE))*1000,#N/A)</f>
        <v>0</v>
      </c>
      <c r="AZ243" s="196">
        <f>IFERROR((VLOOKUP($A243,'1011'!$F$10:$L$433,6,FALSE)/VLOOKUP($A243,'2011'!$C$5:$K$611,9,FALSE))*1000,#N/A)</f>
        <v>0</v>
      </c>
      <c r="BA243" s="196">
        <f>IFERROR((VLOOKUP($A243,'1112'!$F$10:$L$408,6,FALSE)/VLOOKUP($A243,'2012'!$F$10:$M$460,8,FALSE))*1000,#N/A)</f>
        <v>0</v>
      </c>
      <c r="BB243" s="196">
        <f>IFERROR((VLOOKUP($A243,'1213'!$F$10:$L$408,6,FALSE)/VLOOKUP($A243,'2013'!$F$10:$M$460,8,FALSE))*1000,#N/A)</f>
        <v>0.3830683777054204</v>
      </c>
      <c r="BC243" s="196">
        <f>IFERROR((VLOOKUP($A243,'1314'!$F$10:$L$408,6,FALSE)/VLOOKUP($A243,'2014'!$F$10:$M$460,8,FALSE))*1000,#N/A)</f>
        <v>0.19007793195210038</v>
      </c>
      <c r="BD243" s="196">
        <f>IFERROR((VLOOKUP($A243,'1415'!$F$10:$L$408,6,FALSE)/VLOOKUP($A243,'2015'!$F$10:$M$460,8,FALSE))*1000,#N/A)</f>
        <v>0</v>
      </c>
      <c r="BE243" s="196">
        <f>IFERROR((VLOOKUP($A243,'1516'!$F$10:$L$408,6,FALSE)/VLOOKUP($A243,'2016'!$F$10:$M$460,8,FALSE))*1000,#N/A)</f>
        <v>0.18563207722294414</v>
      </c>
      <c r="BF243" s="196">
        <f>IFERROR((VLOOKUP($A243,'1617'!$F$10:$L$408,6,FALSE)/VLOOKUP($A243,'2017'!$F$10:$M$460,8,FALSE))*1000,#N/A)</f>
        <v>0</v>
      </c>
      <c r="BG243" s="196">
        <f>IFERROR((VLOOKUP($A243,'1718'!$F$10:$L$408,6,FALSE)/VLOOKUP($A243,'2018'!$F$10:$N$460,9,FALSE))*1000,#N/A)</f>
        <v>0.18102824040550325</v>
      </c>
      <c r="BH243" s="196">
        <f>IFERROR((VLOOKUP($A243,'1819'!$F$10:$L$408,6,FALSE)/VLOOKUP($A243,'2018'!$F$10:$N$460,9,FALSE))*1000,#N/A)</f>
        <v>0.18102824040550325</v>
      </c>
      <c r="BI243" s="196">
        <f>IFERROR((VLOOKUP($A243,'1920'!$F$10:$L$408,6,FALSE)/VLOOKUP($A243,'2019'!$F$10:$N$464,8,FALSE))*1000,#N/A)</f>
        <v>0</v>
      </c>
      <c r="BJ243" s="196">
        <f>IFERROR((VLOOKUP($A243,'20 21'!$F$10:$L$408,6,FALSE)/VLOOKUP($A243,'2020'!$F$10:$N$469,8,FALSE))*1000,#N/A)</f>
        <v>0</v>
      </c>
      <c r="BK243" s="196">
        <f>IFERROR((VLOOKUP($A243,'21 22'!$F$10:$L$408,6,FALSE)/VLOOKUP($A243,'2021'!$F$10:$N$469,8,FALSE))*1000,#N/A)</f>
        <v>0</v>
      </c>
      <c r="BL243" s="196">
        <f>IFERROR((VLOOKUP($A243,'22 23'!$F$10:$L$408,6,FALSE)/VLOOKUP($A243,'2022'!$F$10:$N$469,8,FALSE))*1000,#N/A)</f>
        <v>0</v>
      </c>
      <c r="BM243" s="196">
        <f>IFERROR((VLOOKUP($A243,'23 24'!$F$7:$M$408,6,FALSE)/VLOOKUP($A243,'2023'!$C$7:$N$469,9,FALSE))*1000,#N/A)</f>
        <v>0</v>
      </c>
      <c r="BO243" s="196">
        <f>IFERROR((VLOOKUP($A243,'0910'!$F$10:$L$433,7,FALSE)/VLOOKUP($A243,'2010'!$C$5:$K$611,9,FALSE))*1000,#N/A)</f>
        <v>4.6701692936368939</v>
      </c>
      <c r="BP243" s="196">
        <f>IFERROR((VLOOKUP($A243,'1011'!$F$10:$L$433,7,FALSE)/VLOOKUP($A243,'2011'!$C$5:$K$611,9,FALSE))*1000,#N/A)</f>
        <v>2.1243723445345695</v>
      </c>
      <c r="BQ243" s="196">
        <f>IFERROR((VLOOKUP($A243,'1112'!$F$10:$L$408,7,FALSE)/VLOOKUP($A243,'2012'!$F$10:$M$460,8,FALSE))*1000,#N/A)</f>
        <v>4.0361330001921969</v>
      </c>
      <c r="BR243" s="196">
        <f>IFERROR((VLOOKUP($A243,'1213'!$F$10:$L$408,7,FALSE)/VLOOKUP($A243,'2013'!$F$10:$M$460,8,FALSE))*1000,#N/A)</f>
        <v>4.4052863436123353</v>
      </c>
      <c r="BS243" s="196">
        <f>IFERROR((VLOOKUP($A243,'1314'!$F$10:$L$408,7,FALSE)/VLOOKUP($A243,'2014'!$F$10:$M$460,8,FALSE))*1000,#N/A)</f>
        <v>7.9832731419882155</v>
      </c>
      <c r="BT243" s="196">
        <f>IFERROR((VLOOKUP($A243,'1415'!$F$10:$L$408,7,FALSE)/VLOOKUP($A243,'2015'!$F$10:$M$460,8,FALSE))*1000,#N/A)</f>
        <v>5.2750565184626979</v>
      </c>
      <c r="BU243" s="196">
        <f>IFERROR((VLOOKUP($A243,'1516'!$F$10:$L$408,7,FALSE)/VLOOKUP($A243,'2016'!$F$10:$M$460,8,FALSE))*1000,#N/A)</f>
        <v>5.5689623166883235</v>
      </c>
      <c r="BV243" s="196">
        <f>IFERROR((VLOOKUP($A243,'1617'!$F$10:$L$408,7,FALSE)/VLOOKUP($A243,'2017'!$F$10:$M$460,8,FALSE))*1000,#N/A)</f>
        <v>6.8027210884353737</v>
      </c>
      <c r="BW243" s="196">
        <f>IFERROR((VLOOKUP($A243,'1718'!$F$10:$L$408,7,FALSE)/VLOOKUP($A243,'2018'!$F$10:$N$460,9,FALSE))*1000,#N/A)</f>
        <v>3.2585083272990589</v>
      </c>
      <c r="BX243" s="196">
        <f>IFERROR((VLOOKUP($A243,'1819'!$F$10:$L$408,7,FALSE)/VLOOKUP($A243,'2018'!$F$10:$N$460,9,FALSE))*1000,#N/A)</f>
        <v>1.0861694424330195</v>
      </c>
      <c r="BY243" s="196">
        <f>IFERROR((VLOOKUP($A243,'1920'!$F$10:$L$408,7,FALSE)/VLOOKUP($A243,'2019'!$F$10:$N$464,8,FALSE))*1000,#N/A)</f>
        <v>1.2551776076314798</v>
      </c>
      <c r="BZ243" s="196">
        <f>IFERROR((VLOOKUP($A243,'20 21'!$F$10:$L$408,7,FALSE)/VLOOKUP($A243,'2020'!$F$10:$N$469,8,FALSE))*1000,#N/A)</f>
        <v>3.0539617069130913</v>
      </c>
      <c r="CA243" s="196">
        <f>IFERROR((VLOOKUP($A243,'21 22'!$F$10:$L$408,7,FALSE)/VLOOKUP($A243,'2021'!$F$10:$N$469,8,FALSE))*1000,#N/A)</f>
        <v>2.8501701195290097</v>
      </c>
      <c r="CB243" s="196">
        <f>IFERROR((VLOOKUP($A243,'22 23'!$F$10:$L$408,7,FALSE)/VLOOKUP($A243,'2022'!$F$10:$N$469,8,FALSE))*1000,#N/A)</f>
        <v>0.8823166104925092</v>
      </c>
      <c r="CC243" s="196">
        <f>IFERROR((VLOOKUP($A243,'23 24'!$F$7:$M$408,7,FALSE)/VLOOKUP($A243,'2023'!$C$7:$N$469,9,FALSE))*1000,#N/A)</f>
        <v>0.70186520678703657</v>
      </c>
      <c r="CE243" s="198">
        <f>IFERROR((VLOOKUP($A243,'0910'!$F$10:$S$433,9,FALSE)/VLOOKUP($A243,'2010'!$C$5:$K$611,9,FALSE))*1000,#N/A)</f>
        <v>4.0863981319322829</v>
      </c>
      <c r="CF243" s="198">
        <f>IFERROR((VLOOKUP($A243,'1011'!$F$10:$S$433,10,FALSE)/VLOOKUP($A243,'2011'!$C$5:$K$611,9,FALSE))*1000,#N/A)</f>
        <v>2.5106218617226732</v>
      </c>
      <c r="CG243" s="198">
        <f>IFERROR((VLOOKUP($A243,'1112'!$F$10:$S$408,9,FALSE)/VLOOKUP($A243,'2012'!$F$10:$M$460,8,FALSE))*1000,#N/A)</f>
        <v>4.0361330001921969</v>
      </c>
      <c r="CH243" s="198">
        <f>IFERROR((VLOOKUP($A243,'1213'!$F$10:$S$408,9,FALSE)/VLOOKUP($A243,'2013'!$F$10:$M$460,8,FALSE))*1000,#N/A)</f>
        <v>2.4899444550852325</v>
      </c>
      <c r="CI243" s="198">
        <f>IFERROR((VLOOKUP($A243,'1314'!$F$10:$S$408,9,FALSE)/VLOOKUP($A243,'2014'!$F$10:$M$460,8,FALSE))*1000,#N/A)</f>
        <v>2.4710131153773047</v>
      </c>
      <c r="CJ243" s="198">
        <f>IFERROR((VLOOKUP($A243,'1415'!$F$10:$S$408,9,FALSE)/VLOOKUP($A243,'2015'!$F$10:$M$460,8,FALSE))*1000,#N/A)</f>
        <v>4.5214770158251696</v>
      </c>
      <c r="CK243" s="198">
        <f>IFERROR((VLOOKUP($A243,'1516'!$F$10:$S$408,9,FALSE)/VLOOKUP($A243,'2016'!$F$10:$M$460,8,FALSE))*1000,#N/A)</f>
        <v>5.5689623166883235</v>
      </c>
      <c r="CL243" s="198">
        <f>IFERROR((VLOOKUP($A243,'1617'!$F$10:$S$408,9,FALSE)/VLOOKUP($A243,'2017'!$F$10:$M$460,8,FALSE))*1000,#N/A)</f>
        <v>2.0224305938591653</v>
      </c>
      <c r="CM243" s="198">
        <f>IFERROR((VLOOKUP($A243,'1718'!$F$10:$S$408,9,FALSE)/VLOOKUP($A243,'2018'!$F$10:$N$460,9,FALSE))*1000,#N/A)</f>
        <v>5.6118754525706009</v>
      </c>
      <c r="CN243" s="198">
        <f>IFERROR((VLOOKUP($A243,'1819'!$F$10:$S$408,9,FALSE)/VLOOKUP($A243,'2018'!$F$10:$N$460,9,FALSE))*1000,#N/A)</f>
        <v>6.3359884141926139</v>
      </c>
      <c r="CO243" s="198">
        <f>IFERROR((VLOOKUP($A243,'1920'!$F$10:$S$408,9,FALSE)/VLOOKUP($A243,'2019'!$F$10:$N$464,8,FALSE))*1000,#N/A)</f>
        <v>4.8413993437214229</v>
      </c>
      <c r="CP243" s="198">
        <f>IFERROR((VLOOKUP($A243,'20 21'!$F$10:$S$408,9,FALSE)/VLOOKUP($A243,'2020'!$F$10:$N$469,8,FALSE))*1000,#N/A)</f>
        <v>2.1557376754680644</v>
      </c>
      <c r="CQ243" s="198">
        <f>IFERROR((VLOOKUP($A243,'21 22'!$F$10:$S$408,9,FALSE)/VLOOKUP($A243,'2021'!$F$10:$N$469,8,FALSE))*1000,#N/A)</f>
        <v>0.71254252988225242</v>
      </c>
      <c r="CR243" s="198">
        <f>IFERROR((VLOOKUP($A243,'22 23'!$F$10:$S$408,9,FALSE)/VLOOKUP($A243,'2022'!$F$10:$N$469,8,FALSE))*1000,#N/A)</f>
        <v>0.17646332209850182</v>
      </c>
      <c r="CS243" s="196">
        <f>IFERROR((VLOOKUP($A243,'23 24'!$F$7:$S$408,9,FALSE)/VLOOKUP($A243,'2023'!$C$7:$N$469,9,FALSE))*1000,#N/A)</f>
        <v>3.8602586373287013</v>
      </c>
      <c r="CU243" s="198">
        <f>IFERROR((VLOOKUP($A243,'0910'!$F$10:$S$433,10,FALSE)/VLOOKUP($A243,'2010'!$C$5:$K$611,9,FALSE))*1000,#N/A)</f>
        <v>1.9459038723487061</v>
      </c>
      <c r="CV243" s="198">
        <f>IFERROR((VLOOKUP($A243,'1011'!$F$10:$S$433,11,FALSE)/VLOOKUP($A243,'2011'!$C$5:$K$611,9,FALSE))*1000,#N/A)</f>
        <v>1.3518733101583622</v>
      </c>
      <c r="CW243" s="198">
        <f>IFERROR((VLOOKUP($A243,'1112'!$F$10:$S$408,10,FALSE)/VLOOKUP($A243,'2012'!$F$10:$M$460,8,FALSE))*1000,#N/A)</f>
        <v>1.3453776667307322</v>
      </c>
      <c r="CX243" s="198">
        <f>IFERROR((VLOOKUP($A243,'1213'!$F$10:$S$408,10,FALSE)/VLOOKUP($A243,'2013'!$F$10:$M$460,8,FALSE))*1000,#N/A)</f>
        <v>1.1492051331162612</v>
      </c>
      <c r="CY243" s="198">
        <f>IFERROR((VLOOKUP($A243,'1314'!$F$10:$S$408,10,FALSE)/VLOOKUP($A243,'2014'!$F$10:$M$460,8,FALSE))*1000,#N/A)</f>
        <v>0.57023379585630107</v>
      </c>
      <c r="CZ243" s="198">
        <f>IFERROR((VLOOKUP($A243,'1415'!$F$10:$S$408,10,FALSE)/VLOOKUP($A243,'2015'!$F$10:$M$460,8,FALSE))*1000,#N/A)</f>
        <v>2.0723436322532027</v>
      </c>
      <c r="DA243" s="198">
        <f>IFERROR((VLOOKUP($A243,'1516'!$F$10:$S$408,10,FALSE)/VLOOKUP($A243,'2016'!$F$10:$M$460,8,FALSE))*1000,#N/A)</f>
        <v>2.2275849266753296</v>
      </c>
      <c r="DB243" s="198">
        <f>IFERROR((VLOOKUP($A243,'1617'!$F$10:$S$408,10,FALSE)/VLOOKUP($A243,'2017'!$F$10:$M$460,8,FALSE))*1000,#N/A)</f>
        <v>0.36771465342893916</v>
      </c>
      <c r="DC243" s="198">
        <f>IFERROR((VLOOKUP($A243,'1718'!$F$10:$S$408,10,FALSE)/VLOOKUP($A243,'2018'!$F$10:$N$460,9,FALSE))*1000,#N/A)</f>
        <v>0.724112961622013</v>
      </c>
      <c r="DD243" s="198">
        <f>IFERROR((VLOOKUP($A243,'1819'!$F$10:$S$408,10,FALSE)/VLOOKUP($A243,'2018'!$F$10:$N$460,9,FALSE))*1000,#N/A)</f>
        <v>0.3620564808110065</v>
      </c>
      <c r="DE243" s="198">
        <f>IFERROR((VLOOKUP($A243,'1920'!$F$10:$S$408,10,FALSE)/VLOOKUP($A243,'2019'!$F$10:$N$464,8,FALSE))*1000,#N/A)</f>
        <v>0</v>
      </c>
      <c r="DF243" s="198">
        <f>IFERROR((VLOOKUP($A243,'20 21'!$F$10:$S$408,10,FALSE)/VLOOKUP($A243,'2020'!$F$10:$N$469,8,FALSE))*1000,#N/A)</f>
        <v>0</v>
      </c>
      <c r="DG243" s="198">
        <f>IFERROR((VLOOKUP($A243,'21 22'!$F$10:$S$408,10,FALSE)/VLOOKUP($A243,'2021'!$F$10:$N$469,8,FALSE))*1000,#N/A)</f>
        <v>0</v>
      </c>
      <c r="DH243" s="198">
        <f>IFERROR((VLOOKUP($A243,'22 23'!$F$10:$S$408,10,FALSE)/VLOOKUP($A243,'2022'!$F$10:$N$469,8,FALSE))*1000,#N/A)</f>
        <v>0</v>
      </c>
      <c r="DI243" s="196">
        <f>IFERROR((VLOOKUP($A243,'23 24'!$F$7:$S$408,10,FALSE)/VLOOKUP($A243,'2023'!$C$7:$N$469,9,FALSE))*1000,#N/A)</f>
        <v>0</v>
      </c>
      <c r="DK243" s="198">
        <f>IFERROR((VLOOKUP($A243,'0910'!$F$10:$S$433,11,FALSE)/VLOOKUP($A243,'2010'!$C$5:$K$611,9,FALSE))*1000,#N/A)</f>
        <v>0</v>
      </c>
      <c r="DL243" s="198">
        <f>IFERROR((VLOOKUP($A243,'1011'!$F$10:$S$433,12,FALSE)/VLOOKUP($A243,'2011'!$C$5:$K$611,9,FALSE))*1000,#N/A)</f>
        <v>0</v>
      </c>
      <c r="DM243" s="198">
        <f>IFERROR((VLOOKUP($A243,'1112'!$F$10:$S$408,11,FALSE)/VLOOKUP($A243,'2012'!$F$10:$M$460,8,FALSE))*1000,#N/A)</f>
        <v>0</v>
      </c>
      <c r="DN243" s="198">
        <f>IFERROR((VLOOKUP($A243,'1213'!$F$10:$S$408,11,FALSE)/VLOOKUP($A243,'2013'!$F$10:$M$460,8,FALSE))*1000,#N/A)</f>
        <v>0</v>
      </c>
      <c r="DO243" s="198">
        <f>IFERROR((VLOOKUP($A243,'1314'!$F$10:$S$408,11,FALSE)/VLOOKUP($A243,'2014'!$F$10:$M$460,8,FALSE))*1000,#N/A)</f>
        <v>0</v>
      </c>
      <c r="DP243" s="198">
        <f>IFERROR((VLOOKUP($A243,'1415'!$F$10:$S$408,11,FALSE)/VLOOKUP($A243,'2015'!$F$10:$M$460,8,FALSE))*1000,#N/A)</f>
        <v>0.18839487565938207</v>
      </c>
      <c r="DQ243" s="198">
        <f>IFERROR((VLOOKUP($A243,'1516'!$F$10:$S$408,11,FALSE)/VLOOKUP($A243,'2016'!$F$10:$M$460,8,FALSE))*1000,#N/A)</f>
        <v>0.74252830889177657</v>
      </c>
      <c r="DR243" s="198">
        <f>IFERROR((VLOOKUP($A243,'1617'!$F$10:$S$408,11,FALSE)/VLOOKUP($A243,'2017'!$F$10:$M$460,8,FALSE))*1000,#N/A)</f>
        <v>0</v>
      </c>
      <c r="DS243" s="198">
        <f>IFERROR((VLOOKUP($A243,'1718'!$F$10:$S$408,11,FALSE)/VLOOKUP($A243,'2018'!$F$10:$N$460,9,FALSE))*1000,#N/A)</f>
        <v>0</v>
      </c>
      <c r="DT243" s="198">
        <f>IFERROR((VLOOKUP($A243,'1819'!$F$10:$S$408,11,FALSE)/VLOOKUP($A243,'2018'!$F$10:$N$460,9,FALSE))*1000,#N/A)</f>
        <v>0.3620564808110065</v>
      </c>
      <c r="DU243" s="198">
        <f>IFERROR((VLOOKUP($A243,'1920'!$F$10:$S$408,11,FALSE)/VLOOKUP($A243,'2019'!$F$10:$N$464,8,FALSE))*1000,#N/A)</f>
        <v>0</v>
      </c>
      <c r="DV243" s="198">
        <f>IFERROR((VLOOKUP($A243,'20 21'!$F$10:$S$408,11,FALSE)/VLOOKUP($A243,'2020'!$F$10:$N$469,8,FALSE))*1000,#N/A)</f>
        <v>0.5389344188670161</v>
      </c>
      <c r="DW243" s="198">
        <f>IFERROR((VLOOKUP($A243,'21 22'!$F$10:$S$408,11,FALSE)/VLOOKUP($A243,'2021'!$F$10:$N$469,8,FALSE))*1000,#N/A)</f>
        <v>0</v>
      </c>
      <c r="DX243" s="198">
        <f>IFERROR((VLOOKUP($A243,'22 23'!$F$10:$S$408,11,FALSE)/VLOOKUP($A243,'2022'!$F$10:$N$469,8,FALSE))*1000,#N/A)</f>
        <v>0</v>
      </c>
      <c r="DY243" s="196">
        <f>IFERROR((VLOOKUP($A243,'23 24'!$F$7:$S$408,11,FALSE)/VLOOKUP($A243,'2023'!$C$7:$N$469,9,FALSE))*1000,#N/A)</f>
        <v>0</v>
      </c>
      <c r="EA243" s="198">
        <f>IFERROR((VLOOKUP($A243,'0910'!$F$10:$S$433,12,FALSE)/VLOOKUP($A243,'2010'!$C$5:$K$611,9,FALSE))*1000,#N/A)</f>
        <v>6.0323020042809885</v>
      </c>
      <c r="EB243" s="198">
        <f>IFERROR((VLOOKUP($A243,'1011'!$F$10:$S$433,13,FALSE)/VLOOKUP($A243,'2011'!$C$5:$K$611,9,FALSE))*1000,#N/A)</f>
        <v>3.8624951718810352</v>
      </c>
      <c r="EC243" s="198">
        <f>IFERROR((VLOOKUP($A243,'1112'!$F$10:$S$408,12,FALSE)/VLOOKUP($A243,'2012'!$F$10:$M$460,8,FALSE))*1000,#N/A)</f>
        <v>5.3815106669229289</v>
      </c>
      <c r="ED243" s="198">
        <f>IFERROR((VLOOKUP($A243,'1213'!$F$10:$S$408,12,FALSE)/VLOOKUP($A243,'2013'!$F$10:$M$460,8,FALSE))*1000,#N/A)</f>
        <v>3.6391495882014939</v>
      </c>
      <c r="EE243" s="198">
        <f>IFERROR((VLOOKUP($A243,'1314'!$F$10:$S$408,12,FALSE)/VLOOKUP($A243,'2014'!$F$10:$M$460,8,FALSE))*1000,#N/A)</f>
        <v>3.041246911233606</v>
      </c>
      <c r="EF243" s="198">
        <f>IFERROR((VLOOKUP($A243,'1415'!$F$10:$S$408,12,FALSE)/VLOOKUP($A243,'2015'!$F$10:$M$460,8,FALSE))*1000,#N/A)</f>
        <v>6.7822155237377544</v>
      </c>
      <c r="EG243" s="198">
        <f>IFERROR((VLOOKUP($A243,'1516'!$F$10:$S$408,12,FALSE)/VLOOKUP($A243,'2016'!$F$10:$M$460,8,FALSE))*1000,#N/A)</f>
        <v>8.3534434750324866</v>
      </c>
      <c r="EH243" s="198">
        <f>IFERROR((VLOOKUP($A243,'1617'!$F$10:$S$408,12,FALSE)/VLOOKUP($A243,'2017'!$F$10:$M$460,8,FALSE))*1000,#N/A)</f>
        <v>2.3901452472881042</v>
      </c>
      <c r="EI243" s="198">
        <f>IFERROR((VLOOKUP($A243,'1718'!$F$10:$S$408,12,FALSE)/VLOOKUP($A243,'2018'!$F$10:$N$460,9,FALSE))*1000,#N/A)</f>
        <v>6.3359884141926139</v>
      </c>
      <c r="EJ243" s="198">
        <f>IFERROR((VLOOKUP($A243,'1819'!$F$10:$S$408,12,FALSE)/VLOOKUP($A243,'2018'!$F$10:$N$460,9,FALSE))*1000,#N/A)</f>
        <v>7.0601013758146269</v>
      </c>
      <c r="EK243" s="198">
        <f>IFERROR((VLOOKUP($A243,'1920'!$F$10:$S$408,12,FALSE)/VLOOKUP($A243,'2019'!$F$10:$N$464,8,FALSE))*1000,#N/A)</f>
        <v>4.8413993437214229</v>
      </c>
      <c r="EL243" s="198">
        <f>IFERROR((VLOOKUP($A243,'20 21'!$F$10:$S$408,12,FALSE)/VLOOKUP($A243,'2020'!$F$10:$N$469,8,FALSE))*1000,#N/A)</f>
        <v>2.6946720943350804</v>
      </c>
      <c r="EM243" s="198">
        <f>IFERROR((VLOOKUP($A243,'21 22'!$F$10:$S$408,12,FALSE)/VLOOKUP($A243,'2021'!$F$10:$N$469,8,FALSE))*1000,#N/A)</f>
        <v>0.71254252988225242</v>
      </c>
      <c r="EN243" s="198">
        <f>IFERROR((VLOOKUP($A243,'22 23'!$F$10:$S$408,12,FALSE)/VLOOKUP($A243,'2022'!$F$10:$N$469,8,FALSE))*1000,#N/A)</f>
        <v>0.17646332209850182</v>
      </c>
      <c r="EO243" s="196">
        <f>IFERROR((VLOOKUP($A243,'23 24'!$F$7:$S$408,12,FALSE)/VLOOKUP($A243,'2023'!$C$7:$N$469,9,FALSE))*1000,#N/A)</f>
        <v>3.8602586373287013</v>
      </c>
    </row>
    <row r="244" spans="1:145" x14ac:dyDescent="0.3">
      <c r="A244" t="s">
        <v>442</v>
      </c>
      <c r="B244" t="s">
        <v>1743</v>
      </c>
      <c r="C244" t="str">
        <f>IF(VLOOKUP($A244,'0910'!$F$10:$L$433,1,FALSE)=VLOOKUP($A244,'2010'!$C$5:$K$611,1,FALSE),VLOOKUP($A244,'0910'!$F$10:$L$433,1,FALSE),FALSE)</f>
        <v>Solihull</v>
      </c>
      <c r="D244" t="str">
        <f>IF(VLOOKUP($A244,'1011'!$F$10:$L$433,1,FALSE)=VLOOKUP($A244,'2011'!$C$5:$K$611,1,FALSE),VLOOKUP($A244,'1011'!$F$10:$L$433,1,FALSE),FALSE)</f>
        <v>Solihull</v>
      </c>
      <c r="E244" t="str">
        <f>IF(VLOOKUP(A244,'1112'!$F$10:$L$408,1,FALSE)=VLOOKUP(A244,'2012'!$F$10:$M$460,1,FALSE),VLOOKUP(A244,'1112'!$F$10:$L$408,1,FALSE),FALSE)</f>
        <v>Solihull</v>
      </c>
      <c r="F244" t="str">
        <f>IF(VLOOKUP($A244,'1213'!$F$10:$L$408,1,FALSE)=VLOOKUP($A244,'2013'!$F$10:$M$460,1,FALSE),VLOOKUP($A244,'1213'!$F$10:$L$408,1,FALSE),FALSE)</f>
        <v>Solihull</v>
      </c>
      <c r="G244" t="str">
        <f>IF(VLOOKUP($A244,'1314'!$F$10:$L$408,1,FALSE)=VLOOKUP($A244,'2014'!$F$10:$M$460,1,FALSE),VLOOKUP($A244,'1314'!$F$10:$L$408,1,FALSE),FALSE)</f>
        <v>Solihull</v>
      </c>
      <c r="H244" t="str">
        <f>IF(VLOOKUP($A244,'1415'!$F$10:$L$408,1,FALSE)=VLOOKUP($A244,'2015'!$F$10:$M$460,1,FALSE),VLOOKUP($A244,'1415'!$F$10:$L$408,1,FALSE),FALSE)</f>
        <v>Solihull</v>
      </c>
      <c r="I244" t="str">
        <f>IF(VLOOKUP($A244,'1516'!$F$10:$L$408,1,FALSE)=VLOOKUP($A244,'2015'!$F$10:$M$460,1,FALSE),VLOOKUP($A244,'1516'!$F$10:$L$408,1,FALSE),FALSE)</f>
        <v>Solihull</v>
      </c>
      <c r="J244" t="str">
        <f>IF(VLOOKUP($A244,'1617'!$F$10:$L$408,1,FALSE)=VLOOKUP($A244,'2016'!$F$10:$M$460,1,FALSE),VLOOKUP($A244,'1617'!$F$10:$L$408,1,FALSE),FALSE)</f>
        <v>Solihull</v>
      </c>
      <c r="K244" t="str">
        <f>IF(VLOOKUP($A244,'1718'!$F$10:$M$408,1,FALSE)=VLOOKUP($A244,'2017'!$F$10:$M$460,1,FALSE),VLOOKUP($A244,'1718'!$F$10:$M$408,1,FALSE),FALSE)</f>
        <v>Solihull</v>
      </c>
      <c r="L244" t="str">
        <f>IF(VLOOKUP($A244,'1819'!$F$10:$M$408,1,FALSE)=VLOOKUP($A244,'2018'!$F$10:$M$460,1,FALSE),VLOOKUP($A244,'1819'!$F$10:$M$408,1,FALSE),FALSE)</f>
        <v>Solihull</v>
      </c>
      <c r="M244" t="str">
        <f>IF(VLOOKUP($A244,'1920'!$F$10:$M$408,1,FALSE)=VLOOKUP($A244,'2019'!$F$10:$M$464,1,FALSE),VLOOKUP($A244,'1920'!$F$10:$M$408,1,FALSE),FALSE)</f>
        <v>Solihull</v>
      </c>
      <c r="N244" t="str">
        <f>IF(VLOOKUP($A244,'20 21'!$F$10:$N$408,1,FALSE)=VLOOKUP($A244,'2020'!$F$10:$O$468,1,FALSE),VLOOKUP($A244,'20 21'!$F$10:$N$408,1,FALSE),FALSE)</f>
        <v>Solihull</v>
      </c>
      <c r="O244" t="str">
        <f>IF(VLOOKUP($A244,'21 22'!$F$10:$N$408,1,FALSE)=VLOOKUP($A244,'2021'!$F$10:$O$471,1,FALSE),VLOOKUP($A244,'21 22'!$F$10:$N$408,1,FALSE),FALSE)</f>
        <v>Solihull</v>
      </c>
      <c r="P244" t="str">
        <f>IF(VLOOKUP($A244,'22 23'!$F$10:$N$408,1,FALSE)=VLOOKUP($A244,'2022'!$F$10:$O$468,1,FALSE),VLOOKUP($A244,'22 23'!$F$10:$N$408,1,FALSE),FALSE)</f>
        <v>Solihull</v>
      </c>
      <c r="Q244" t="str">
        <f>IF(VLOOKUP($A244,'23 24'!$F$7:$N$408,1,FALSE)=VLOOKUP($A244,'2023'!$C$7:$O$468,1,FALSE),VLOOKUP($A244,'23 24'!$F$7:$N$408,1,FALSE),FALSE)</f>
        <v>Solihull</v>
      </c>
      <c r="S244" s="196">
        <f>IFERROR((VLOOKUP($A244,'0910'!$F$10:$L$433,4,FALSE)/VLOOKUP($A244,'2010'!$C$5:$K$611,9,FALSE))*1000,#N/A)</f>
        <v>1.2494320763289415</v>
      </c>
      <c r="T244" s="196">
        <f>IFERROR((VLOOKUP($A244,'1011'!$F$10:$L$433,4,FALSE)/VLOOKUP($A244,'2011'!$C$5:$K$611,9,FALSE))*1000,#N/A)</f>
        <v>1.8134421398617251</v>
      </c>
      <c r="U244" s="196">
        <f>IFERROR((VLOOKUP($A244,'1112'!$F$10:$L$408,4,FALSE)/VLOOKUP($A244,'2012'!$F$10:$M$460,8,FALSE))*1000,#N/A)</f>
        <v>2.4858757062146895</v>
      </c>
      <c r="V244" s="196">
        <f>IFERROR((VLOOKUP($A244,'1213'!$F$10:$L$408,4,FALSE)/VLOOKUP($A244,'2013'!$F$10:$M$460,8,FALSE))*1000,#N/A)</f>
        <v>2.1389170325340539</v>
      </c>
      <c r="W244" s="196">
        <f>IFERROR((VLOOKUP($A244,'1314'!$F$10:$L$408,4,FALSE)/VLOOKUP($A244,'2014'!$F$10:$M$460,8,FALSE))*1000,#N/A)</f>
        <v>4.0463077441834328</v>
      </c>
      <c r="X244" s="196">
        <f>IFERROR((VLOOKUP($A244,'1415'!$F$10:$L$408,4,FALSE)/VLOOKUP($A244,'2015'!$F$10:$M$460,8,FALSE))*1000,#N/A)</f>
        <v>3.7929495760821066</v>
      </c>
      <c r="Y244" s="196">
        <f>IFERROR((VLOOKUP($A244,'1516'!$F$10:$L$408,4,FALSE)/VLOOKUP($A244,'2016'!$F$10:$M$460,8,FALSE))*1000,#N/A)</f>
        <v>4.6496180670873466</v>
      </c>
      <c r="Z244" s="196">
        <f>IFERROR((VLOOKUP($A244,'1617'!$F$10:$L$408,4,FALSE)/VLOOKUP($A244,'2017'!$F$10:$M$460,8,FALSE))*1000,#N/A)</f>
        <v>4.8399516004839951</v>
      </c>
      <c r="AA244" s="196">
        <f>IFERROR((VLOOKUP($A244,'1718'!$F$10:$L$408,4,FALSE)/VLOOKUP($A244,'2018'!$F$10:$N$460,9,FALSE))*1000,#N/A)</f>
        <v>4.8024448810303424</v>
      </c>
      <c r="AB244" s="196">
        <f>IFERROR((VLOOKUP($A244,'1819'!$F$10:$L$408,4,FALSE)/VLOOKUP($A244,'2018'!$F$10:$N$460,9,FALSE))*1000,#N/A)</f>
        <v>4.3658589827548573</v>
      </c>
      <c r="AC244" s="196">
        <f>IFERROR((VLOOKUP($A244,'1920'!$F$10:$L$408,4,FALSE)/VLOOKUP($A244,'2019'!$F$10:$N$464,8,FALSE))*1000,#N/A)</f>
        <v>3.4626413461018233</v>
      </c>
      <c r="AD244" s="196">
        <f>IFERROR((VLOOKUP($A244,'20 21'!$F$10:$M$408,4,FALSE)/VLOOKUP($A244,'2020'!$F$10:$N$469,8,FALSE))*1000,#N/A)</f>
        <v>2.7791940978468728</v>
      </c>
      <c r="AE244" s="196">
        <f>IFERROR((VLOOKUP($A244,'21 22'!$F$10:$M$408,4,FALSE)/VLOOKUP($A244,'2021'!$F$10:$N$469,8,FALSE))*1000,#N/A)</f>
        <v>3.6066234579032788</v>
      </c>
      <c r="AF244" s="196">
        <f>IFERROR((VLOOKUP($A244,'22 23'!$F$10:$M$408,4,FALSE)/VLOOKUP($A244,'2022'!$F$10:$N$469,8,FALSE))*1000,#N/A)</f>
        <v>2.2098982394477362</v>
      </c>
      <c r="AG244" s="196">
        <f>IFERROR((VLOOKUP($A244,'23 24'!$F$7:$M$408,4,FALSE)/VLOOKUP($A244,'2023'!$C$7:$N$469,9,FALSE))*1000,#N/A)</f>
        <v>1.7782798803322244</v>
      </c>
      <c r="AI244" s="196">
        <f>IFERROR((VLOOKUP($A244,'0910'!$F$10:$L$433,5,FALSE)/VLOOKUP($A244,'2010'!$C$5:$K$611,9,FALSE))*1000,#N/A)</f>
        <v>0.79509313948205362</v>
      </c>
      <c r="AJ244" s="196">
        <f>IFERROR((VLOOKUP($A244,'1011'!$F$10:$L$433,5,FALSE)/VLOOKUP($A244,'2011'!$C$5:$K$611,9,FALSE))*1000,#N/A)</f>
        <v>1.5867618723790093</v>
      </c>
      <c r="AK244" s="196">
        <f>IFERROR((VLOOKUP($A244,'1112'!$F$10:$L$408,5,FALSE)/VLOOKUP($A244,'2012'!$F$10:$M$460,8,FALSE))*1000,#N/A)</f>
        <v>0.79096045197740106</v>
      </c>
      <c r="AL244" s="196">
        <f>IFERROR((VLOOKUP($A244,'1213'!$F$10:$L$408,5,FALSE)/VLOOKUP($A244,'2013'!$F$10:$M$460,8,FALSE))*1000,#N/A)</f>
        <v>0.45029832263874814</v>
      </c>
      <c r="AM244" s="196">
        <f>IFERROR((VLOOKUP($A244,'1314'!$F$10:$L$408,5,FALSE)/VLOOKUP($A244,'2014'!$F$10:$M$460,8,FALSE))*1000,#N/A)</f>
        <v>1.3487692480611442</v>
      </c>
      <c r="AN244" s="196">
        <f>IFERROR((VLOOKUP($A244,'1415'!$F$10:$L$408,5,FALSE)/VLOOKUP($A244,'2015'!$F$10:$M$460,8,FALSE))*1000,#N/A)</f>
        <v>1.7849174475680498</v>
      </c>
      <c r="AO244" s="196">
        <f>IFERROR((VLOOKUP($A244,'1516'!$F$10:$L$408,5,FALSE)/VLOOKUP($A244,'2016'!$F$10:$M$460,8,FALSE))*1000,#N/A)</f>
        <v>1.4391674969556072</v>
      </c>
      <c r="AP244" s="196">
        <f>IFERROR((VLOOKUP($A244,'1617'!$F$10:$L$408,5,FALSE)/VLOOKUP($A244,'2017'!$F$10:$M$460,8,FALSE))*1000,#N/A)</f>
        <v>1.4299857001429985</v>
      </c>
      <c r="AQ244" s="196">
        <f>IFERROR((VLOOKUP($A244,'1718'!$F$10:$L$408,5,FALSE)/VLOOKUP($A244,'2018'!$F$10:$N$460,9,FALSE))*1000,#N/A)</f>
        <v>1.6371971185330714</v>
      </c>
      <c r="AR244" s="196">
        <f>IFERROR((VLOOKUP($A244,'1819'!$F$10:$L$408,5,FALSE)/VLOOKUP($A244,'2018'!$F$10:$N$460,9,FALSE))*1000,#N/A)</f>
        <v>1.4189041693953286</v>
      </c>
      <c r="AS244" s="196">
        <f>IFERROR((VLOOKUP($A244,'1920'!$F$10:$L$408,5,FALSE)/VLOOKUP($A244,'2019'!$F$10:$N$464,8,FALSE))*1000,#N/A)</f>
        <v>0.86566033652545582</v>
      </c>
      <c r="AT244" s="196">
        <f>IFERROR((VLOOKUP($A244,'20 21'!$F$10:$L$408,5,FALSE)/VLOOKUP($A244,'2020'!$F$10:$N$469,8,FALSE))*1000,#N/A)</f>
        <v>1.068920806864182</v>
      </c>
      <c r="AU244" s="196">
        <f>IFERROR((VLOOKUP($A244,'21 22'!$F$10:$L$408,5,FALSE)/VLOOKUP($A244,'2021'!$F$10:$N$469,8,FALSE))*1000,#N/A)</f>
        <v>1.0607716052656704</v>
      </c>
      <c r="AV244" s="196">
        <f>IFERROR((VLOOKUP($A244,'22 23'!$F$10:$L$408,5,FALSE)/VLOOKUP($A244,'2022'!$F$10:$N$469,8,FALSE))*1000,#N/A)</f>
        <v>0.73663274648257859</v>
      </c>
      <c r="AW244" s="196">
        <f>IFERROR((VLOOKUP($A244,'23 24'!$F$7:$M$408,5,FALSE)/VLOOKUP($A244,'2023'!$C$7:$N$469,9,FALSE))*1000,#N/A)</f>
        <v>0.4184187953722881</v>
      </c>
      <c r="AY244" s="196">
        <f>IFERROR((VLOOKUP($A244,'0910'!$F$10:$L$433,6,FALSE)/VLOOKUP($A244,'2010'!$C$5:$K$611,9,FALSE))*1000,#N/A)</f>
        <v>0</v>
      </c>
      <c r="AZ244" s="196">
        <f>IFERROR((VLOOKUP($A244,'1011'!$F$10:$L$433,6,FALSE)/VLOOKUP($A244,'2011'!$C$5:$K$611,9,FALSE))*1000,#N/A)</f>
        <v>0</v>
      </c>
      <c r="BA244" s="196">
        <f>IFERROR((VLOOKUP($A244,'1112'!$F$10:$L$408,6,FALSE)/VLOOKUP($A244,'2012'!$F$10:$M$460,8,FALSE))*1000,#N/A)</f>
        <v>0</v>
      </c>
      <c r="BB244" s="196">
        <f>IFERROR((VLOOKUP($A244,'1213'!$F$10:$L$408,6,FALSE)/VLOOKUP($A244,'2013'!$F$10:$M$460,8,FALSE))*1000,#N/A)</f>
        <v>0</v>
      </c>
      <c r="BC244" s="196">
        <f>IFERROR((VLOOKUP($A244,'1314'!$F$10:$L$408,6,FALSE)/VLOOKUP($A244,'2014'!$F$10:$M$460,8,FALSE))*1000,#N/A)</f>
        <v>0.22479487467685738</v>
      </c>
      <c r="BD244" s="196">
        <f>IFERROR((VLOOKUP($A244,'1415'!$F$10:$L$408,6,FALSE)/VLOOKUP($A244,'2015'!$F$10:$M$460,8,FALSE))*1000,#N/A)</f>
        <v>0.11155734047300311</v>
      </c>
      <c r="BE244" s="196">
        <f>IFERROR((VLOOKUP($A244,'1516'!$F$10:$L$408,6,FALSE)/VLOOKUP($A244,'2016'!$F$10:$M$460,8,FALSE))*1000,#N/A)</f>
        <v>0</v>
      </c>
      <c r="BF244" s="196">
        <f>IFERROR((VLOOKUP($A244,'1617'!$F$10:$L$408,6,FALSE)/VLOOKUP($A244,'2017'!$F$10:$M$460,8,FALSE))*1000,#N/A)</f>
        <v>0</v>
      </c>
      <c r="BG244" s="196">
        <f>IFERROR((VLOOKUP($A244,'1718'!$F$10:$L$408,6,FALSE)/VLOOKUP($A244,'2018'!$F$10:$N$460,9,FALSE))*1000,#N/A)</f>
        <v>0</v>
      </c>
      <c r="BH244" s="196">
        <f>IFERROR((VLOOKUP($A244,'1819'!$F$10:$L$408,6,FALSE)/VLOOKUP($A244,'2018'!$F$10:$N$460,9,FALSE))*1000,#N/A)</f>
        <v>0.10914647456887143</v>
      </c>
      <c r="BI244" s="196">
        <f>IFERROR((VLOOKUP($A244,'1920'!$F$10:$L$408,6,FALSE)/VLOOKUP($A244,'2019'!$F$10:$N$464,8,FALSE))*1000,#N/A)</f>
        <v>0</v>
      </c>
      <c r="BJ244" s="196">
        <f>IFERROR((VLOOKUP($A244,'20 21'!$F$10:$L$408,6,FALSE)/VLOOKUP($A244,'2020'!$F$10:$N$469,8,FALSE))*1000,#N/A)</f>
        <v>0.21378416137283635</v>
      </c>
      <c r="BK244" s="196">
        <f>IFERROR((VLOOKUP($A244,'21 22'!$F$10:$L$408,6,FALSE)/VLOOKUP($A244,'2021'!$F$10:$N$469,8,FALSE))*1000,#N/A)</f>
        <v>0</v>
      </c>
      <c r="BL244" s="196">
        <f>IFERROR((VLOOKUP($A244,'22 23'!$F$10:$L$408,6,FALSE)/VLOOKUP($A244,'2022'!$F$10:$N$469,8,FALSE))*1000,#N/A)</f>
        <v>0</v>
      </c>
      <c r="BM244" s="196">
        <f>IFERROR((VLOOKUP($A244,'23 24'!$F$7:$M$408,6,FALSE)/VLOOKUP($A244,'2023'!$C$7:$N$469,9,FALSE))*1000,#N/A)</f>
        <v>0.20920939768614405</v>
      </c>
      <c r="BO244" s="196">
        <f>IFERROR((VLOOKUP($A244,'0910'!$F$10:$L$433,7,FALSE)/VLOOKUP($A244,'2010'!$C$5:$K$611,9,FALSE))*1000,#N/A)</f>
        <v>2.044525215810995</v>
      </c>
      <c r="BP244" s="196">
        <f>IFERROR((VLOOKUP($A244,'1011'!$F$10:$L$433,7,FALSE)/VLOOKUP($A244,'2011'!$C$5:$K$611,9,FALSE))*1000,#N/A)</f>
        <v>3.5135441459820922</v>
      </c>
      <c r="BQ244" s="196">
        <f>IFERROR((VLOOKUP($A244,'1112'!$F$10:$L$408,7,FALSE)/VLOOKUP($A244,'2012'!$F$10:$M$460,8,FALSE))*1000,#N/A)</f>
        <v>3.2768361581920904</v>
      </c>
      <c r="BR244" s="196">
        <f>IFERROR((VLOOKUP($A244,'1213'!$F$10:$L$408,7,FALSE)/VLOOKUP($A244,'2013'!$F$10:$M$460,8,FALSE))*1000,#N/A)</f>
        <v>2.5892153551728021</v>
      </c>
      <c r="BS244" s="196">
        <f>IFERROR((VLOOKUP($A244,'1314'!$F$10:$L$408,7,FALSE)/VLOOKUP($A244,'2014'!$F$10:$M$460,8,FALSE))*1000,#N/A)</f>
        <v>5.619871866921434</v>
      </c>
      <c r="BT244" s="196">
        <f>IFERROR((VLOOKUP($A244,'1415'!$F$10:$L$408,7,FALSE)/VLOOKUP($A244,'2015'!$F$10:$M$460,8,FALSE))*1000,#N/A)</f>
        <v>5.577867023650156</v>
      </c>
      <c r="BU244" s="196">
        <f>IFERROR((VLOOKUP($A244,'1516'!$F$10:$L$408,7,FALSE)/VLOOKUP($A244,'2016'!$F$10:$M$460,8,FALSE))*1000,#N/A)</f>
        <v>6.0887855640429542</v>
      </c>
      <c r="BV244" s="196">
        <f>IFERROR((VLOOKUP($A244,'1617'!$F$10:$L$408,7,FALSE)/VLOOKUP($A244,'2017'!$F$10:$M$460,8,FALSE))*1000,#N/A)</f>
        <v>6.2699373006269932</v>
      </c>
      <c r="BW244" s="196">
        <f>IFERROR((VLOOKUP($A244,'1718'!$F$10:$L$408,7,FALSE)/VLOOKUP($A244,'2018'!$F$10:$N$460,9,FALSE))*1000,#N/A)</f>
        <v>6.5487884741322855</v>
      </c>
      <c r="BX244" s="196">
        <f>IFERROR((VLOOKUP($A244,'1819'!$F$10:$L$408,7,FALSE)/VLOOKUP($A244,'2018'!$F$10:$N$460,9,FALSE))*1000,#N/A)</f>
        <v>5.8939096267190569</v>
      </c>
      <c r="BY244" s="196">
        <f>IFERROR((VLOOKUP($A244,'1920'!$F$10:$L$408,7,FALSE)/VLOOKUP($A244,'2019'!$F$10:$N$464,8,FALSE))*1000,#N/A)</f>
        <v>4.3283016826272789</v>
      </c>
      <c r="BZ244" s="196">
        <f>IFERROR((VLOOKUP($A244,'20 21'!$F$10:$L$408,7,FALSE)/VLOOKUP($A244,'2020'!$F$10:$N$469,8,FALSE))*1000,#N/A)</f>
        <v>4.1687911467703094</v>
      </c>
      <c r="CA244" s="196">
        <f>IFERROR((VLOOKUP($A244,'21 22'!$F$10:$L$408,7,FALSE)/VLOOKUP($A244,'2021'!$F$10:$N$469,8,FALSE))*1000,#N/A)</f>
        <v>4.6673950631689491</v>
      </c>
      <c r="CB244" s="196">
        <f>IFERROR((VLOOKUP($A244,'22 23'!$F$10:$L$408,7,FALSE)/VLOOKUP($A244,'2022'!$F$10:$N$469,8,FALSE))*1000,#N/A)</f>
        <v>2.9465309859303144</v>
      </c>
      <c r="CC244" s="196">
        <f>IFERROR((VLOOKUP($A244,'23 24'!$F$7:$M$408,7,FALSE)/VLOOKUP($A244,'2023'!$C$7:$N$469,9,FALSE))*1000,#N/A)</f>
        <v>2.4059080733906568</v>
      </c>
      <c r="CE244" s="198">
        <f>IFERROR((VLOOKUP($A244,'0910'!$F$10:$S$433,9,FALSE)/VLOOKUP($A244,'2010'!$C$5:$K$611,9,FALSE))*1000,#N/A)</f>
        <v>3.5211267605633805</v>
      </c>
      <c r="CF244" s="198">
        <f>IFERROR((VLOOKUP($A244,'1011'!$F$10:$S$433,10,FALSE)/VLOOKUP($A244,'2011'!$C$5:$K$611,9,FALSE))*1000,#N/A)</f>
        <v>1.2467414711549361</v>
      </c>
      <c r="CG244" s="198">
        <f>IFERROR((VLOOKUP($A244,'1112'!$F$10:$S$408,9,FALSE)/VLOOKUP($A244,'2012'!$F$10:$M$460,8,FALSE))*1000,#N/A)</f>
        <v>2.7118644067796613</v>
      </c>
      <c r="CH244" s="198">
        <f>IFERROR((VLOOKUP($A244,'1213'!$F$10:$S$408,9,FALSE)/VLOOKUP($A244,'2013'!$F$10:$M$460,8,FALSE))*1000,#N/A)</f>
        <v>2.7017899358324891</v>
      </c>
      <c r="CI244" s="198">
        <f>IFERROR((VLOOKUP($A244,'1314'!$F$10:$S$408,9,FALSE)/VLOOKUP($A244,'2014'!$F$10:$M$460,8,FALSE))*1000,#N/A)</f>
        <v>2.6975384961222884</v>
      </c>
      <c r="CJ244" s="198">
        <f>IFERROR((VLOOKUP($A244,'1415'!$F$10:$S$408,9,FALSE)/VLOOKUP($A244,'2015'!$F$10:$M$460,8,FALSE))*1000,#N/A)</f>
        <v>2.9004908522980815</v>
      </c>
      <c r="CK244" s="198">
        <f>IFERROR((VLOOKUP($A244,'1516'!$F$10:$S$408,9,FALSE)/VLOOKUP($A244,'2016'!$F$10:$M$460,8,FALSE))*1000,#N/A)</f>
        <v>3.7639765304992805</v>
      </c>
      <c r="CL244" s="198">
        <f>IFERROR((VLOOKUP($A244,'1617'!$F$10:$S$408,9,FALSE)/VLOOKUP($A244,'2017'!$F$10:$M$460,8,FALSE))*1000,#N/A)</f>
        <v>4.5099549004509951</v>
      </c>
      <c r="CM244" s="198">
        <f>IFERROR((VLOOKUP($A244,'1718'!$F$10:$S$408,9,FALSE)/VLOOKUP($A244,'2018'!$F$10:$N$460,9,FALSE))*1000,#N/A)</f>
        <v>4.9115913555992137</v>
      </c>
      <c r="CN244" s="198">
        <f>IFERROR((VLOOKUP($A244,'1819'!$F$10:$S$408,9,FALSE)/VLOOKUP($A244,'2018'!$F$10:$N$460,9,FALSE))*1000,#N/A)</f>
        <v>4.8024448810303424</v>
      </c>
      <c r="CO244" s="198">
        <f>IFERROR((VLOOKUP($A244,'1920'!$F$10:$S$408,9,FALSE)/VLOOKUP($A244,'2019'!$F$10:$N$464,8,FALSE))*1000,#N/A)</f>
        <v>4.3283016826272789</v>
      </c>
      <c r="CP244" s="198">
        <f>IFERROR((VLOOKUP($A244,'20 21'!$F$10:$S$408,9,FALSE)/VLOOKUP($A244,'2020'!$F$10:$N$469,8,FALSE))*1000,#N/A)</f>
        <v>3.2067624205925451</v>
      </c>
      <c r="CQ244" s="198">
        <f>IFERROR((VLOOKUP($A244,'21 22'!$F$10:$S$408,9,FALSE)/VLOOKUP($A244,'2021'!$F$10:$N$469,8,FALSE))*1000,#N/A)</f>
        <v>4.0309321000095464</v>
      </c>
      <c r="CR244" s="198">
        <f>IFERROR((VLOOKUP($A244,'22 23'!$F$10:$S$408,9,FALSE)/VLOOKUP($A244,'2022'!$F$10:$N$469,8,FALSE))*1000,#N/A)</f>
        <v>4.3145632293979599</v>
      </c>
      <c r="CS244" s="196">
        <f>IFERROR((VLOOKUP($A244,'23 24'!$F$7:$S$408,9,FALSE)/VLOOKUP($A244,'2023'!$C$7:$N$469,9,FALSE))*1000,#N/A)</f>
        <v>2.4059080733906568</v>
      </c>
      <c r="CU244" s="198">
        <f>IFERROR((VLOOKUP($A244,'0910'!$F$10:$S$433,10,FALSE)/VLOOKUP($A244,'2010'!$C$5:$K$611,9,FALSE))*1000,#N/A)</f>
        <v>0.79509313948205362</v>
      </c>
      <c r="CV244" s="198">
        <f>IFERROR((VLOOKUP($A244,'1011'!$F$10:$S$433,11,FALSE)/VLOOKUP($A244,'2011'!$C$5:$K$611,9,FALSE))*1000,#N/A)</f>
        <v>0.90672106993086254</v>
      </c>
      <c r="CW244" s="198">
        <f>IFERROR((VLOOKUP($A244,'1112'!$F$10:$S$408,10,FALSE)/VLOOKUP($A244,'2012'!$F$10:$M$460,8,FALSE))*1000,#N/A)</f>
        <v>0.903954802259887</v>
      </c>
      <c r="CX244" s="198">
        <f>IFERROR((VLOOKUP($A244,'1213'!$F$10:$S$408,10,FALSE)/VLOOKUP($A244,'2013'!$F$10:$M$460,8,FALSE))*1000,#N/A)</f>
        <v>1.0131712259371835</v>
      </c>
      <c r="CY244" s="198">
        <f>IFERROR((VLOOKUP($A244,'1314'!$F$10:$S$408,10,FALSE)/VLOOKUP($A244,'2014'!$F$10:$M$460,8,FALSE))*1000,#N/A)</f>
        <v>0.56198718669214343</v>
      </c>
      <c r="CZ244" s="198">
        <f>IFERROR((VLOOKUP($A244,'1415'!$F$10:$S$408,10,FALSE)/VLOOKUP($A244,'2015'!$F$10:$M$460,8,FALSE))*1000,#N/A)</f>
        <v>1.5618027666220438</v>
      </c>
      <c r="DA244" s="198">
        <f>IFERROR((VLOOKUP($A244,'1516'!$F$10:$S$408,10,FALSE)/VLOOKUP($A244,'2016'!$F$10:$M$460,8,FALSE))*1000,#N/A)</f>
        <v>1.771283073176132</v>
      </c>
      <c r="DB244" s="198">
        <f>IFERROR((VLOOKUP($A244,'1617'!$F$10:$S$408,10,FALSE)/VLOOKUP($A244,'2017'!$F$10:$M$460,8,FALSE))*1000,#N/A)</f>
        <v>1.5399846001539985</v>
      </c>
      <c r="DC244" s="198">
        <f>IFERROR((VLOOKUP($A244,'1718'!$F$10:$S$408,10,FALSE)/VLOOKUP($A244,'2018'!$F$10:$N$460,9,FALSE))*1000,#N/A)</f>
        <v>1.4189041693953286</v>
      </c>
      <c r="DD244" s="198">
        <f>IFERROR((VLOOKUP($A244,'1819'!$F$10:$S$408,10,FALSE)/VLOOKUP($A244,'2018'!$F$10:$N$460,9,FALSE))*1000,#N/A)</f>
        <v>1.5280506439641999</v>
      </c>
      <c r="DE244" s="198">
        <f>IFERROR((VLOOKUP($A244,'1920'!$F$10:$S$408,10,FALSE)/VLOOKUP($A244,'2019'!$F$10:$N$464,8,FALSE))*1000,#N/A)</f>
        <v>1.7313206730509116</v>
      </c>
      <c r="DF244" s="198">
        <f>IFERROR((VLOOKUP($A244,'20 21'!$F$10:$S$408,10,FALSE)/VLOOKUP($A244,'2020'!$F$10:$N$469,8,FALSE))*1000,#N/A)</f>
        <v>1.1758128875506002</v>
      </c>
      <c r="DG244" s="198">
        <f>IFERROR((VLOOKUP($A244,'21 22'!$F$10:$S$408,10,FALSE)/VLOOKUP($A244,'2021'!$F$10:$N$469,8,FALSE))*1000,#N/A)</f>
        <v>1.0607716052656704</v>
      </c>
      <c r="DH244" s="198">
        <f>IFERROR((VLOOKUP($A244,'22 23'!$F$10:$S$408,10,FALSE)/VLOOKUP($A244,'2022'!$F$10:$N$469,8,FALSE))*1000,#N/A)</f>
        <v>1.0523324949751123</v>
      </c>
      <c r="DI244" s="196">
        <f>IFERROR((VLOOKUP($A244,'23 24'!$F$7:$S$408,10,FALSE)/VLOOKUP($A244,'2023'!$C$7:$N$469,9,FALSE))*1000,#N/A)</f>
        <v>0.6276281930584322</v>
      </c>
      <c r="DK244" s="198">
        <f>IFERROR((VLOOKUP($A244,'0910'!$F$10:$S$433,11,FALSE)/VLOOKUP($A244,'2010'!$C$5:$K$611,9,FALSE))*1000,#N/A)</f>
        <v>0</v>
      </c>
      <c r="DL244" s="198">
        <f>IFERROR((VLOOKUP($A244,'1011'!$F$10:$S$433,12,FALSE)/VLOOKUP($A244,'2011'!$C$5:$K$611,9,FALSE))*1000,#N/A)</f>
        <v>0.34002040122407345</v>
      </c>
      <c r="DM244" s="198">
        <f>IFERROR((VLOOKUP($A244,'1112'!$F$10:$S$408,11,FALSE)/VLOOKUP($A244,'2012'!$F$10:$M$460,8,FALSE))*1000,#N/A)</f>
        <v>0</v>
      </c>
      <c r="DN244" s="198">
        <f>IFERROR((VLOOKUP($A244,'1213'!$F$10:$S$408,11,FALSE)/VLOOKUP($A244,'2013'!$F$10:$M$460,8,FALSE))*1000,#N/A)</f>
        <v>0</v>
      </c>
      <c r="DO244" s="198">
        <f>IFERROR((VLOOKUP($A244,'1314'!$F$10:$S$408,11,FALSE)/VLOOKUP($A244,'2014'!$F$10:$M$460,8,FALSE))*1000,#N/A)</f>
        <v>0</v>
      </c>
      <c r="DP244" s="198">
        <f>IFERROR((VLOOKUP($A244,'1415'!$F$10:$S$408,11,FALSE)/VLOOKUP($A244,'2015'!$F$10:$M$460,8,FALSE))*1000,#N/A)</f>
        <v>0.33467202141900937</v>
      </c>
      <c r="DQ244" s="198">
        <f>IFERROR((VLOOKUP($A244,'1516'!$F$10:$S$408,11,FALSE)/VLOOKUP($A244,'2016'!$F$10:$M$460,8,FALSE))*1000,#N/A)</f>
        <v>0</v>
      </c>
      <c r="DR244" s="198">
        <f>IFERROR((VLOOKUP($A244,'1617'!$F$10:$S$408,11,FALSE)/VLOOKUP($A244,'2017'!$F$10:$M$460,8,FALSE))*1000,#N/A)</f>
        <v>0.10999890001099989</v>
      </c>
      <c r="DS244" s="198">
        <f>IFERROR((VLOOKUP($A244,'1718'!$F$10:$S$408,11,FALSE)/VLOOKUP($A244,'2018'!$F$10:$N$460,9,FALSE))*1000,#N/A)</f>
        <v>0</v>
      </c>
      <c r="DT244" s="198">
        <f>IFERROR((VLOOKUP($A244,'1819'!$F$10:$S$408,11,FALSE)/VLOOKUP($A244,'2018'!$F$10:$N$460,9,FALSE))*1000,#N/A)</f>
        <v>0.10914647456887143</v>
      </c>
      <c r="DU244" s="198">
        <f>IFERROR((VLOOKUP($A244,'1920'!$F$10:$S$408,11,FALSE)/VLOOKUP($A244,'2019'!$F$10:$N$464,8,FALSE))*1000,#N/A)</f>
        <v>0</v>
      </c>
      <c r="DV244" s="198">
        <f>IFERROR((VLOOKUP($A244,'20 21'!$F$10:$S$408,11,FALSE)/VLOOKUP($A244,'2020'!$F$10:$N$469,8,FALSE))*1000,#N/A)</f>
        <v>0.21378416137283635</v>
      </c>
      <c r="DW244" s="198">
        <f>IFERROR((VLOOKUP($A244,'21 22'!$F$10:$S$408,11,FALSE)/VLOOKUP($A244,'2021'!$F$10:$N$469,8,FALSE))*1000,#N/A)</f>
        <v>0.21215432105313403</v>
      </c>
      <c r="DX244" s="198">
        <f>IFERROR((VLOOKUP($A244,'22 23'!$F$10:$S$408,11,FALSE)/VLOOKUP($A244,'2022'!$F$10:$N$469,8,FALSE))*1000,#N/A)</f>
        <v>0</v>
      </c>
      <c r="DY244" s="196">
        <f>IFERROR((VLOOKUP($A244,'23 24'!$F$7:$S$408,11,FALSE)/VLOOKUP($A244,'2023'!$C$7:$N$469,9,FALSE))*1000,#N/A)</f>
        <v>0</v>
      </c>
      <c r="EA244" s="198">
        <f>IFERROR((VLOOKUP($A244,'0910'!$F$10:$S$433,12,FALSE)/VLOOKUP($A244,'2010'!$C$5:$K$611,9,FALSE))*1000,#N/A)</f>
        <v>4.316219900045434</v>
      </c>
      <c r="EB244" s="198">
        <f>IFERROR((VLOOKUP($A244,'1011'!$F$10:$S$433,13,FALSE)/VLOOKUP($A244,'2011'!$C$5:$K$611,9,FALSE))*1000,#N/A)</f>
        <v>2.6068230760512296</v>
      </c>
      <c r="EC244" s="198">
        <f>IFERROR((VLOOKUP($A244,'1112'!$F$10:$S$408,12,FALSE)/VLOOKUP($A244,'2012'!$F$10:$M$460,8,FALSE))*1000,#N/A)</f>
        <v>3.7288135593220342</v>
      </c>
      <c r="ED244" s="198">
        <f>IFERROR((VLOOKUP($A244,'1213'!$F$10:$S$408,12,FALSE)/VLOOKUP($A244,'2013'!$F$10:$M$460,8,FALSE))*1000,#N/A)</f>
        <v>3.7149611617696725</v>
      </c>
      <c r="EE244" s="198">
        <f>IFERROR((VLOOKUP($A244,'1314'!$F$10:$S$408,12,FALSE)/VLOOKUP($A244,'2014'!$F$10:$M$460,8,FALSE))*1000,#N/A)</f>
        <v>3.2595256828144317</v>
      </c>
      <c r="EF244" s="198">
        <f>IFERROR((VLOOKUP($A244,'1415'!$F$10:$S$408,12,FALSE)/VLOOKUP($A244,'2015'!$F$10:$M$460,8,FALSE))*1000,#N/A)</f>
        <v>4.7969656403391348</v>
      </c>
      <c r="EG244" s="198">
        <f>IFERROR((VLOOKUP($A244,'1516'!$F$10:$S$408,12,FALSE)/VLOOKUP($A244,'2016'!$F$10:$M$460,8,FALSE))*1000,#N/A)</f>
        <v>5.5352596036754127</v>
      </c>
      <c r="EH244" s="198">
        <f>IFERROR((VLOOKUP($A244,'1617'!$F$10:$S$408,12,FALSE)/VLOOKUP($A244,'2017'!$F$10:$M$460,8,FALSE))*1000,#N/A)</f>
        <v>6.1599384006159941</v>
      </c>
      <c r="EI244" s="198">
        <f>IFERROR((VLOOKUP($A244,'1718'!$F$10:$S$408,12,FALSE)/VLOOKUP($A244,'2018'!$F$10:$N$460,9,FALSE))*1000,#N/A)</f>
        <v>6.3304955249945429</v>
      </c>
      <c r="EJ244" s="198">
        <f>IFERROR((VLOOKUP($A244,'1819'!$F$10:$S$408,12,FALSE)/VLOOKUP($A244,'2018'!$F$10:$N$460,9,FALSE))*1000,#N/A)</f>
        <v>6.4396419995634142</v>
      </c>
      <c r="EK244" s="198">
        <f>IFERROR((VLOOKUP($A244,'1920'!$F$10:$S$408,12,FALSE)/VLOOKUP($A244,'2019'!$F$10:$N$464,8,FALSE))*1000,#N/A)</f>
        <v>6.059622355678191</v>
      </c>
      <c r="EL244" s="198">
        <f>IFERROR((VLOOKUP($A244,'20 21'!$F$10:$S$408,12,FALSE)/VLOOKUP($A244,'2020'!$F$10:$N$469,8,FALSE))*1000,#N/A)</f>
        <v>4.5963594695159822</v>
      </c>
      <c r="EM244" s="198">
        <f>IFERROR((VLOOKUP($A244,'21 22'!$F$10:$S$408,12,FALSE)/VLOOKUP($A244,'2021'!$F$10:$N$469,8,FALSE))*1000,#N/A)</f>
        <v>5.3038580263283519</v>
      </c>
      <c r="EN244" s="198">
        <f>IFERROR((VLOOKUP($A244,'22 23'!$F$10:$S$408,12,FALSE)/VLOOKUP($A244,'2022'!$F$10:$N$469,8,FALSE))*1000,#N/A)</f>
        <v>5.3668957243730731</v>
      </c>
      <c r="EO244" s="196">
        <f>IFERROR((VLOOKUP($A244,'23 24'!$F$7:$S$408,12,FALSE)/VLOOKUP($A244,'2023'!$C$7:$N$469,9,FALSE))*1000,#N/A)</f>
        <v>3.0335362664490888</v>
      </c>
    </row>
    <row r="245" spans="1:145" x14ac:dyDescent="0.3">
      <c r="A245" t="s">
        <v>487</v>
      </c>
      <c r="B245" t="s">
        <v>1741</v>
      </c>
      <c r="C245" t="str">
        <f>IF(VLOOKUP($A245,'0910'!$F$10:$L$433,1,FALSE)=VLOOKUP($A245,'2010'!$C$5:$K$611,1,FALSE),VLOOKUP($A245,'0910'!$F$10:$L$433,1,FALSE),FALSE)</f>
        <v>South Bucks</v>
      </c>
      <c r="D245" t="str">
        <f>IF(VLOOKUP($A245,'1011'!$F$10:$L$433,1,FALSE)=VLOOKUP($A245,'2011'!$C$5:$K$611,1,FALSE),VLOOKUP($A245,'1011'!$F$10:$L$433,1,FALSE),FALSE)</f>
        <v>South Bucks</v>
      </c>
      <c r="E245" t="str">
        <f>IF(VLOOKUP(A245,'1112'!$F$10:$L$408,1,FALSE)=VLOOKUP(A245,'2012'!$F$10:$M$460,1,FALSE),VLOOKUP(A245,'1112'!$F$10:$L$408,1,FALSE),FALSE)</f>
        <v>South Bucks</v>
      </c>
      <c r="F245" t="str">
        <f>IF(VLOOKUP($A245,'1213'!$F$10:$L$408,1,FALSE)=VLOOKUP($A245,'2013'!$F$10:$M$460,1,FALSE),VLOOKUP($A245,'1213'!$F$10:$L$408,1,FALSE),FALSE)</f>
        <v>South Bucks</v>
      </c>
      <c r="G245" t="str">
        <f>IF(VLOOKUP($A245,'1314'!$F$10:$L$408,1,FALSE)=VLOOKUP($A245,'2014'!$F$10:$M$460,1,FALSE),VLOOKUP($A245,'1314'!$F$10:$L$408,1,FALSE),FALSE)</f>
        <v>South Bucks</v>
      </c>
      <c r="H245" t="str">
        <f>IF(VLOOKUP($A245,'1415'!$F$10:$L$408,1,FALSE)=VLOOKUP($A245,'2015'!$F$10:$M$460,1,FALSE),VLOOKUP($A245,'1415'!$F$10:$L$408,1,FALSE),FALSE)</f>
        <v>South Bucks</v>
      </c>
      <c r="I245" t="str">
        <f>IF(VLOOKUP($A245,'1516'!$F$10:$L$408,1,FALSE)=VLOOKUP($A245,'2015'!$F$10:$M$460,1,FALSE),VLOOKUP($A245,'1516'!$F$10:$L$408,1,FALSE),FALSE)</f>
        <v>South Bucks</v>
      </c>
      <c r="J245" t="str">
        <f>IF(VLOOKUP($A245,'1617'!$F$10:$L$408,1,FALSE)=VLOOKUP($A245,'2016'!$F$10:$M$460,1,FALSE),VLOOKUP($A245,'1617'!$F$10:$L$408,1,FALSE),FALSE)</f>
        <v>South Bucks</v>
      </c>
      <c r="K245" t="str">
        <f>IF(VLOOKUP($A245,'1718'!$F$10:$M$408,1,FALSE)=VLOOKUP($A245,'2017'!$F$10:$M$460,1,FALSE),VLOOKUP($A245,'1718'!$F$10:$M$408,1,FALSE),FALSE)</f>
        <v>South Bucks</v>
      </c>
      <c r="L245" t="str">
        <f>IF(VLOOKUP($A245,'1819'!$F$10:$M$408,1,FALSE)=VLOOKUP($A245,'2018'!$F$10:$M$460,1,FALSE),VLOOKUP($A245,'1819'!$F$10:$M$408,1,FALSE),FALSE)</f>
        <v>South Bucks</v>
      </c>
      <c r="M245" t="str">
        <f>IF(VLOOKUP($A245,'1920'!$F$10:$M$408,1,FALSE)=VLOOKUP($A245,'2019'!$F$10:$M$464,1,FALSE),VLOOKUP($A245,'1920'!$F$10:$M$408,1,FALSE),FALSE)</f>
        <v>South Bucks</v>
      </c>
      <c r="N245" t="e">
        <f>IF(VLOOKUP($A245,'20 21'!$F$10:$N$408,1,FALSE)=VLOOKUP($A245,'2020'!$F$10:$O$468,1,FALSE),VLOOKUP($A245,'20 21'!$F$10:$N$408,1,FALSE),FALSE)</f>
        <v>#N/A</v>
      </c>
      <c r="O245" t="e">
        <f>IF(VLOOKUP($A245,'21 22'!$F$10:$N$408,1,FALSE)=VLOOKUP($A245,'2021'!$F$10:$O$471,1,FALSE),VLOOKUP($A245,'21 22'!$F$10:$N$408,1,FALSE),FALSE)</f>
        <v>#N/A</v>
      </c>
      <c r="P245" t="e">
        <f>IF(VLOOKUP($A245,'22 23'!$F$10:$N$408,1,FALSE)=VLOOKUP($A245,'2022'!$F$10:$O$468,1,FALSE),VLOOKUP($A245,'22 23'!$F$10:$N$408,1,FALSE),FALSE)</f>
        <v>#N/A</v>
      </c>
      <c r="Q245" t="e">
        <f>IF(VLOOKUP($A245,'23 24'!$F$7:$N$408,1,FALSE)=VLOOKUP($A245,'2023'!$C$7:$O$468,1,FALSE),VLOOKUP($A245,'23 24'!$F$7:$N$408,1,FALSE),FALSE)</f>
        <v>#N/A</v>
      </c>
      <c r="S245" s="196">
        <f>IFERROR((VLOOKUP($A245,'0910'!$F$10:$L$433,4,FALSE)/VLOOKUP($A245,'2010'!$C$5:$K$611,9,FALSE))*1000,#N/A)</f>
        <v>2.5408348457350272</v>
      </c>
      <c r="T245" s="196">
        <f>IFERROR((VLOOKUP($A245,'1011'!$F$10:$L$433,4,FALSE)/VLOOKUP($A245,'2011'!$C$5:$K$611,9,FALSE))*1000,#N/A)</f>
        <v>5.7740887766149402</v>
      </c>
      <c r="U245" s="196">
        <f>IFERROR((VLOOKUP($A245,'1112'!$F$10:$L$408,4,FALSE)/VLOOKUP($A245,'2012'!$F$10:$M$460,8,FALSE))*1000,#N/A)</f>
        <v>7.1839080459770113</v>
      </c>
      <c r="V245" s="196">
        <f>IFERROR((VLOOKUP($A245,'1213'!$F$10:$L$408,4,FALSE)/VLOOKUP($A245,'2013'!$F$10:$M$460,8,FALSE))*1000,#N/A)</f>
        <v>5.3456878118317892</v>
      </c>
      <c r="W245" s="196">
        <f>IFERROR((VLOOKUP($A245,'1314'!$F$10:$L$408,4,FALSE)/VLOOKUP($A245,'2014'!$F$10:$M$460,8,FALSE))*1000,#N/A)</f>
        <v>3.5448422545196738</v>
      </c>
      <c r="X245" s="196">
        <f>IFERROR((VLOOKUP($A245,'1415'!$F$10:$L$408,4,FALSE)/VLOOKUP($A245,'2015'!$F$10:$M$460,8,FALSE))*1000,#N/A)</f>
        <v>2.1164021164021167</v>
      </c>
      <c r="Y245" s="196">
        <f>IFERROR((VLOOKUP($A245,'1516'!$F$10:$L$408,4,FALSE)/VLOOKUP($A245,'2016'!$F$10:$M$460,8,FALSE))*1000,#N/A)</f>
        <v>5.276116778051354</v>
      </c>
      <c r="Z245" s="196">
        <f>IFERROR((VLOOKUP($A245,'1617'!$F$10:$L$408,4,FALSE)/VLOOKUP($A245,'2017'!$F$10:$M$460,8,FALSE))*1000,#N/A)</f>
        <v>4.4827586206896548</v>
      </c>
      <c r="AA245" s="196">
        <f>IFERROR((VLOOKUP($A245,'1718'!$F$10:$L$408,4,FALSE)/VLOOKUP($A245,'2018'!$F$10:$N$460,9,FALSE))*1000,#N/A)</f>
        <v>4.4368600682593859</v>
      </c>
      <c r="AB245" s="196">
        <f>IFERROR((VLOOKUP($A245,'1819'!$F$10:$L$408,4,FALSE)/VLOOKUP($A245,'2018'!$F$10:$N$460,9,FALSE))*1000,#N/A)</f>
        <v>3.4129692832764507</v>
      </c>
      <c r="AC245" s="196">
        <f>IFERROR((VLOOKUP($A245,'1920'!$F$10:$L$408,4,FALSE)/VLOOKUP($A245,'2019'!$F$10:$N$464,8,FALSE))*1000,#N/A)</f>
        <v>1.3502565487442615</v>
      </c>
      <c r="AD245" s="196" t="e">
        <f>IFERROR((VLOOKUP($A245,'20 21'!$F$10:$M$408,4,FALSE)/VLOOKUP($A245,'2020'!$F$10:$N$469,8,FALSE))*1000,#N/A)</f>
        <v>#N/A</v>
      </c>
      <c r="AE245" s="196" t="e">
        <f>IFERROR((VLOOKUP($A245,'21 22'!$F$10:$M$408,4,FALSE)/VLOOKUP($A245,'2021'!$F$10:$N$469,8,FALSE))*1000,#N/A)</f>
        <v>#N/A</v>
      </c>
      <c r="AF245" s="196" t="e">
        <f>IFERROR((VLOOKUP($A245,'22 23'!$F$10:$M$408,4,FALSE)/VLOOKUP($A245,'2022'!$F$10:$N$469,8,FALSE))*1000,#N/A)</f>
        <v>#N/A</v>
      </c>
      <c r="AG245" s="196" t="e">
        <f>IFERROR((VLOOKUP($A245,'23 24'!$F$7:$M$408,4,FALSE)/VLOOKUP($A245,'2023'!$C$7:$N$469,9,FALSE))*1000,#N/A)</f>
        <v>#N/A</v>
      </c>
      <c r="AI245" s="196">
        <f>IFERROR((VLOOKUP($A245,'0910'!$F$10:$L$433,5,FALSE)/VLOOKUP($A245,'2010'!$C$5:$K$611,9,FALSE))*1000,#N/A)</f>
        <v>0</v>
      </c>
      <c r="AJ245" s="196">
        <f>IFERROR((VLOOKUP($A245,'1011'!$F$10:$L$433,5,FALSE)/VLOOKUP($A245,'2011'!$C$5:$K$611,9,FALSE))*1000,#N/A)</f>
        <v>0</v>
      </c>
      <c r="AK245" s="196">
        <f>IFERROR((VLOOKUP($A245,'1112'!$F$10:$L$408,5,FALSE)/VLOOKUP($A245,'2012'!$F$10:$M$460,8,FALSE))*1000,#N/A)</f>
        <v>0.7183908045977011</v>
      </c>
      <c r="AL245" s="196">
        <f>IFERROR((VLOOKUP($A245,'1213'!$F$10:$L$408,5,FALSE)/VLOOKUP($A245,'2013'!$F$10:$M$460,8,FALSE))*1000,#N/A)</f>
        <v>0</v>
      </c>
      <c r="AM245" s="196">
        <f>IFERROR((VLOOKUP($A245,'1314'!$F$10:$L$408,5,FALSE)/VLOOKUP($A245,'2014'!$F$10:$M$460,8,FALSE))*1000,#N/A)</f>
        <v>0</v>
      </c>
      <c r="AN245" s="196">
        <f>IFERROR((VLOOKUP($A245,'1415'!$F$10:$L$408,5,FALSE)/VLOOKUP($A245,'2015'!$F$10:$M$460,8,FALSE))*1000,#N/A)</f>
        <v>0</v>
      </c>
      <c r="AO245" s="196">
        <f>IFERROR((VLOOKUP($A245,'1516'!$F$10:$L$408,5,FALSE)/VLOOKUP($A245,'2016'!$F$10:$M$460,8,FALSE))*1000,#N/A)</f>
        <v>0</v>
      </c>
      <c r="AP245" s="196">
        <f>IFERROR((VLOOKUP($A245,'1617'!$F$10:$L$408,5,FALSE)/VLOOKUP($A245,'2017'!$F$10:$M$460,8,FALSE))*1000,#N/A)</f>
        <v>0</v>
      </c>
      <c r="AQ245" s="196">
        <f>IFERROR((VLOOKUP($A245,'1718'!$F$10:$L$408,5,FALSE)/VLOOKUP($A245,'2018'!$F$10:$N$460,9,FALSE))*1000,#N/A)</f>
        <v>0</v>
      </c>
      <c r="AR245" s="196">
        <f>IFERROR((VLOOKUP($A245,'1819'!$F$10:$L$408,5,FALSE)/VLOOKUP($A245,'2018'!$F$10:$N$460,9,FALSE))*1000,#N/A)</f>
        <v>0</v>
      </c>
      <c r="AS245" s="196">
        <f>IFERROR((VLOOKUP($A245,'1920'!$F$10:$L$408,5,FALSE)/VLOOKUP($A245,'2019'!$F$10:$N$464,8,FALSE))*1000,#N/A)</f>
        <v>0</v>
      </c>
      <c r="AT245" s="196" t="e">
        <f>IFERROR((VLOOKUP($A245,'20 21'!$F$10:$L$408,5,FALSE)/VLOOKUP($A245,'2020'!$F$10:$N$469,8,FALSE))*1000,#N/A)</f>
        <v>#N/A</v>
      </c>
      <c r="AU245" s="196" t="e">
        <f>IFERROR((VLOOKUP($A245,'21 22'!$F$10:$L$408,5,FALSE)/VLOOKUP($A245,'2021'!$F$10:$N$469,8,FALSE))*1000,#N/A)</f>
        <v>#N/A</v>
      </c>
      <c r="AV245" s="196" t="e">
        <f>IFERROR((VLOOKUP($A245,'22 23'!$F$10:$L$408,5,FALSE)/VLOOKUP($A245,'2022'!$F$10:$N$469,8,FALSE))*1000,#N/A)</f>
        <v>#N/A</v>
      </c>
      <c r="AW245" s="196" t="e">
        <f>IFERROR((VLOOKUP($A245,'23 24'!$F$7:$M$408,5,FALSE)/VLOOKUP($A245,'2023'!$C$7:$N$469,9,FALSE))*1000,#N/A)</f>
        <v>#N/A</v>
      </c>
      <c r="AY245" s="196">
        <f>IFERROR((VLOOKUP($A245,'0910'!$F$10:$L$433,6,FALSE)/VLOOKUP($A245,'2010'!$C$5:$K$611,9,FALSE))*1000,#N/A)</f>
        <v>0</v>
      </c>
      <c r="AZ245" s="196">
        <f>IFERROR((VLOOKUP($A245,'1011'!$F$10:$L$433,6,FALSE)/VLOOKUP($A245,'2011'!$C$5:$K$611,9,FALSE))*1000,#N/A)</f>
        <v>0</v>
      </c>
      <c r="BA245" s="196">
        <f>IFERROR((VLOOKUP($A245,'1112'!$F$10:$L$408,6,FALSE)/VLOOKUP($A245,'2012'!$F$10:$M$460,8,FALSE))*1000,#N/A)</f>
        <v>0</v>
      </c>
      <c r="BB245" s="196">
        <f>IFERROR((VLOOKUP($A245,'1213'!$F$10:$L$408,6,FALSE)/VLOOKUP($A245,'2013'!$F$10:$M$460,8,FALSE))*1000,#N/A)</f>
        <v>0</v>
      </c>
      <c r="BC245" s="196">
        <f>IFERROR((VLOOKUP($A245,'1314'!$F$10:$L$408,6,FALSE)/VLOOKUP($A245,'2014'!$F$10:$M$460,8,FALSE))*1000,#N/A)</f>
        <v>0</v>
      </c>
      <c r="BD245" s="196">
        <f>IFERROR((VLOOKUP($A245,'1415'!$F$10:$L$408,6,FALSE)/VLOOKUP($A245,'2015'!$F$10:$M$460,8,FALSE))*1000,#N/A)</f>
        <v>0</v>
      </c>
      <c r="BE245" s="196">
        <f>IFERROR((VLOOKUP($A245,'1516'!$F$10:$L$408,6,FALSE)/VLOOKUP($A245,'2016'!$F$10:$M$460,8,FALSE))*1000,#N/A)</f>
        <v>0</v>
      </c>
      <c r="BF245" s="196">
        <f>IFERROR((VLOOKUP($A245,'1617'!$F$10:$L$408,6,FALSE)/VLOOKUP($A245,'2017'!$F$10:$M$460,8,FALSE))*1000,#N/A)</f>
        <v>0</v>
      </c>
      <c r="BG245" s="196">
        <f>IFERROR((VLOOKUP($A245,'1718'!$F$10:$L$408,6,FALSE)/VLOOKUP($A245,'2018'!$F$10:$N$460,9,FALSE))*1000,#N/A)</f>
        <v>0</v>
      </c>
      <c r="BH245" s="196">
        <f>IFERROR((VLOOKUP($A245,'1819'!$F$10:$L$408,6,FALSE)/VLOOKUP($A245,'2018'!$F$10:$N$460,9,FALSE))*1000,#N/A)</f>
        <v>0</v>
      </c>
      <c r="BI245" s="196">
        <f>IFERROR((VLOOKUP($A245,'1920'!$F$10:$L$408,6,FALSE)/VLOOKUP($A245,'2019'!$F$10:$N$464,8,FALSE))*1000,#N/A)</f>
        <v>0</v>
      </c>
      <c r="BJ245" s="196" t="e">
        <f>IFERROR((VLOOKUP($A245,'20 21'!$F$10:$L$408,6,FALSE)/VLOOKUP($A245,'2020'!$F$10:$N$469,8,FALSE))*1000,#N/A)</f>
        <v>#N/A</v>
      </c>
      <c r="BK245" s="196" t="e">
        <f>IFERROR((VLOOKUP($A245,'21 22'!$F$10:$L$408,6,FALSE)/VLOOKUP($A245,'2021'!$F$10:$N$469,8,FALSE))*1000,#N/A)</f>
        <v>#N/A</v>
      </c>
      <c r="BL245" s="196" t="e">
        <f>IFERROR((VLOOKUP($A245,'22 23'!$F$10:$L$408,6,FALSE)/VLOOKUP($A245,'2022'!$F$10:$N$469,8,FALSE))*1000,#N/A)</f>
        <v>#N/A</v>
      </c>
      <c r="BM245" s="196" t="e">
        <f>IFERROR((VLOOKUP($A245,'23 24'!$F$7:$M$408,6,FALSE)/VLOOKUP($A245,'2023'!$C$7:$N$469,9,FALSE))*1000,#N/A)</f>
        <v>#N/A</v>
      </c>
      <c r="BO245" s="196">
        <f>IFERROR((VLOOKUP($A245,'0910'!$F$10:$L$433,7,FALSE)/VLOOKUP($A245,'2010'!$C$5:$K$611,9,FALSE))*1000,#N/A)</f>
        <v>2.5408348457350272</v>
      </c>
      <c r="BP245" s="196">
        <f>IFERROR((VLOOKUP($A245,'1011'!$F$10:$L$433,7,FALSE)/VLOOKUP($A245,'2011'!$C$5:$K$611,9,FALSE))*1000,#N/A)</f>
        <v>5.7740887766149402</v>
      </c>
      <c r="BQ245" s="196">
        <f>IFERROR((VLOOKUP($A245,'1112'!$F$10:$L$408,7,FALSE)/VLOOKUP($A245,'2012'!$F$10:$M$460,8,FALSE))*1000,#N/A)</f>
        <v>7.9022988505747138</v>
      </c>
      <c r="BR245" s="196">
        <f>IFERROR((VLOOKUP($A245,'1213'!$F$10:$L$408,7,FALSE)/VLOOKUP($A245,'2013'!$F$10:$M$460,8,FALSE))*1000,#N/A)</f>
        <v>5.3456878118317892</v>
      </c>
      <c r="BS245" s="196">
        <f>IFERROR((VLOOKUP($A245,'1314'!$F$10:$L$408,7,FALSE)/VLOOKUP($A245,'2014'!$F$10:$M$460,8,FALSE))*1000,#N/A)</f>
        <v>3.5448422545196738</v>
      </c>
      <c r="BT245" s="196">
        <f>IFERROR((VLOOKUP($A245,'1415'!$F$10:$L$408,7,FALSE)/VLOOKUP($A245,'2015'!$F$10:$M$460,8,FALSE))*1000,#N/A)</f>
        <v>2.1164021164021167</v>
      </c>
      <c r="BU245" s="196">
        <f>IFERROR((VLOOKUP($A245,'1516'!$F$10:$L$408,7,FALSE)/VLOOKUP($A245,'2016'!$F$10:$M$460,8,FALSE))*1000,#N/A)</f>
        <v>5.276116778051354</v>
      </c>
      <c r="BV245" s="196">
        <f>IFERROR((VLOOKUP($A245,'1617'!$F$10:$L$408,7,FALSE)/VLOOKUP($A245,'2017'!$F$10:$M$460,8,FALSE))*1000,#N/A)</f>
        <v>4.4827586206896548</v>
      </c>
      <c r="BW245" s="196">
        <f>IFERROR((VLOOKUP($A245,'1718'!$F$10:$L$408,7,FALSE)/VLOOKUP($A245,'2018'!$F$10:$N$460,9,FALSE))*1000,#N/A)</f>
        <v>4.4368600682593859</v>
      </c>
      <c r="BX245" s="196">
        <f>IFERROR((VLOOKUP($A245,'1819'!$F$10:$L$408,7,FALSE)/VLOOKUP($A245,'2018'!$F$10:$N$460,9,FALSE))*1000,#N/A)</f>
        <v>3.4129692832764507</v>
      </c>
      <c r="BY245" s="196">
        <f>IFERROR((VLOOKUP($A245,'1920'!$F$10:$L$408,7,FALSE)/VLOOKUP($A245,'2019'!$F$10:$N$464,8,FALSE))*1000,#N/A)</f>
        <v>1.3502565487442615</v>
      </c>
      <c r="BZ245" s="196" t="e">
        <f>IFERROR((VLOOKUP($A245,'20 21'!$F$10:$L$408,7,FALSE)/VLOOKUP($A245,'2020'!$F$10:$N$469,8,FALSE))*1000,#N/A)</f>
        <v>#N/A</v>
      </c>
      <c r="CA245" s="196" t="e">
        <f>IFERROR((VLOOKUP($A245,'21 22'!$F$10:$L$408,7,FALSE)/VLOOKUP($A245,'2021'!$F$10:$N$469,8,FALSE))*1000,#N/A)</f>
        <v>#N/A</v>
      </c>
      <c r="CB245" s="196" t="e">
        <f>IFERROR((VLOOKUP($A245,'22 23'!$F$10:$L$408,7,FALSE)/VLOOKUP($A245,'2022'!$F$10:$N$469,8,FALSE))*1000,#N/A)</f>
        <v>#N/A</v>
      </c>
      <c r="CC245" s="196" t="e">
        <f>IFERROR((VLOOKUP($A245,'23 24'!$F$7:$M$408,7,FALSE)/VLOOKUP($A245,'2023'!$C$7:$N$469,9,FALSE))*1000,#N/A)</f>
        <v>#N/A</v>
      </c>
      <c r="CE245" s="198">
        <f>IFERROR((VLOOKUP($A245,'0910'!$F$10:$S$433,9,FALSE)/VLOOKUP($A245,'2010'!$C$5:$K$611,9,FALSE))*1000,#N/A)</f>
        <v>9.4373865698729578</v>
      </c>
      <c r="CF245" s="198">
        <f>IFERROR((VLOOKUP($A245,'1011'!$F$10:$S$433,10,FALSE)/VLOOKUP($A245,'2011'!$C$5:$K$611,9,FALSE))*1000,#N/A)</f>
        <v>2.1652832912306028</v>
      </c>
      <c r="CG245" s="198">
        <f>IFERROR((VLOOKUP($A245,'1112'!$F$10:$S$408,9,FALSE)/VLOOKUP($A245,'2012'!$F$10:$M$460,8,FALSE))*1000,#N/A)</f>
        <v>5.7471264367816088</v>
      </c>
      <c r="CH245" s="198">
        <f>IFERROR((VLOOKUP($A245,'1213'!$F$10:$S$408,9,FALSE)/VLOOKUP($A245,'2013'!$F$10:$M$460,8,FALSE))*1000,#N/A)</f>
        <v>5.3456878118317892</v>
      </c>
      <c r="CI245" s="198">
        <f>IFERROR((VLOOKUP($A245,'1314'!$F$10:$S$408,9,FALSE)/VLOOKUP($A245,'2014'!$F$10:$M$460,8,FALSE))*1000,#N/A)</f>
        <v>3.8993264799716414</v>
      </c>
      <c r="CJ245" s="198">
        <f>IFERROR((VLOOKUP($A245,'1415'!$F$10:$S$408,9,FALSE)/VLOOKUP($A245,'2015'!$F$10:$M$460,8,FALSE))*1000,#N/A)</f>
        <v>4.2328042328042335</v>
      </c>
      <c r="CK245" s="198">
        <f>IFERROR((VLOOKUP($A245,'1516'!$F$10:$S$408,9,FALSE)/VLOOKUP($A245,'2016'!$F$10:$M$460,8,FALSE))*1000,#N/A)</f>
        <v>1.7587055926837849</v>
      </c>
      <c r="CL245" s="198">
        <f>IFERROR((VLOOKUP($A245,'1617'!$F$10:$S$408,9,FALSE)/VLOOKUP($A245,'2017'!$F$10:$M$460,8,FALSE))*1000,#N/A)</f>
        <v>4.8275862068965516</v>
      </c>
      <c r="CM245" s="198">
        <f>IFERROR((VLOOKUP($A245,'1718'!$F$10:$S$408,9,FALSE)/VLOOKUP($A245,'2018'!$F$10:$N$460,9,FALSE))*1000,#N/A)</f>
        <v>5.1194539249146755</v>
      </c>
      <c r="CN245" s="198">
        <f>IFERROR((VLOOKUP($A245,'1819'!$F$10:$S$408,9,FALSE)/VLOOKUP($A245,'2018'!$F$10:$N$460,9,FALSE))*1000,#N/A)</f>
        <v>8.5324232081911262</v>
      </c>
      <c r="CO245" s="198">
        <f>IFERROR((VLOOKUP($A245,'1920'!$F$10:$S$408,9,FALSE)/VLOOKUP($A245,'2019'!$F$10:$N$464,8,FALSE))*1000,#N/A)</f>
        <v>5.4010261949770459</v>
      </c>
      <c r="CP245" s="198" t="e">
        <f>IFERROR((VLOOKUP($A245,'20 21'!$F$10:$S$408,9,FALSE)/VLOOKUP($A245,'2020'!$F$10:$N$469,8,FALSE))*1000,#N/A)</f>
        <v>#N/A</v>
      </c>
      <c r="CQ245" s="198" t="e">
        <f>IFERROR((VLOOKUP($A245,'21 22'!$F$10:$S$408,9,FALSE)/VLOOKUP($A245,'2021'!$F$10:$N$469,8,FALSE))*1000,#N/A)</f>
        <v>#N/A</v>
      </c>
      <c r="CR245" s="198" t="e">
        <f>IFERROR((VLOOKUP($A245,'22 23'!$F$10:$S$408,9,FALSE)/VLOOKUP($A245,'2022'!$F$10:$N$469,8,FALSE))*1000,#N/A)</f>
        <v>#N/A</v>
      </c>
      <c r="CS245" s="196" t="e">
        <f>IFERROR((VLOOKUP($A245,'23 24'!$F$7:$S$408,9,FALSE)/VLOOKUP($A245,'2023'!$C$7:$N$469,9,FALSE))*1000,#N/A)</f>
        <v>#N/A</v>
      </c>
      <c r="CU245" s="198">
        <f>IFERROR((VLOOKUP($A245,'0910'!$F$10:$S$433,10,FALSE)/VLOOKUP($A245,'2010'!$C$5:$K$611,9,FALSE))*1000,#N/A)</f>
        <v>0.36297640653357527</v>
      </c>
      <c r="CV245" s="198">
        <f>IFERROR((VLOOKUP($A245,'1011'!$F$10:$S$433,11,FALSE)/VLOOKUP($A245,'2011'!$C$5:$K$611,9,FALSE))*1000,#N/A)</f>
        <v>0</v>
      </c>
      <c r="CW245" s="198">
        <f>IFERROR((VLOOKUP($A245,'1112'!$F$10:$S$408,10,FALSE)/VLOOKUP($A245,'2012'!$F$10:$M$460,8,FALSE))*1000,#N/A)</f>
        <v>0</v>
      </c>
      <c r="CX245" s="198">
        <f>IFERROR((VLOOKUP($A245,'1213'!$F$10:$S$408,10,FALSE)/VLOOKUP($A245,'2013'!$F$10:$M$460,8,FALSE))*1000,#N/A)</f>
        <v>0.71275837491090521</v>
      </c>
      <c r="CY245" s="198">
        <f>IFERROR((VLOOKUP($A245,'1314'!$F$10:$S$408,10,FALSE)/VLOOKUP($A245,'2014'!$F$10:$M$460,8,FALSE))*1000,#N/A)</f>
        <v>0</v>
      </c>
      <c r="CZ245" s="198">
        <f>IFERROR((VLOOKUP($A245,'1415'!$F$10:$S$408,10,FALSE)/VLOOKUP($A245,'2015'!$F$10:$M$460,8,FALSE))*1000,#N/A)</f>
        <v>0</v>
      </c>
      <c r="DA245" s="198">
        <f>IFERROR((VLOOKUP($A245,'1516'!$F$10:$S$408,10,FALSE)/VLOOKUP($A245,'2016'!$F$10:$M$460,8,FALSE))*1000,#N/A)</f>
        <v>0</v>
      </c>
      <c r="DB245" s="198">
        <f>IFERROR((VLOOKUP($A245,'1617'!$F$10:$S$408,10,FALSE)/VLOOKUP($A245,'2017'!$F$10:$M$460,8,FALSE))*1000,#N/A)</f>
        <v>0</v>
      </c>
      <c r="DC245" s="198">
        <f>IFERROR((VLOOKUP($A245,'1718'!$F$10:$S$408,10,FALSE)/VLOOKUP($A245,'2018'!$F$10:$N$460,9,FALSE))*1000,#N/A)</f>
        <v>0</v>
      </c>
      <c r="DD245" s="198">
        <f>IFERROR((VLOOKUP($A245,'1819'!$F$10:$S$408,10,FALSE)/VLOOKUP($A245,'2018'!$F$10:$N$460,9,FALSE))*1000,#N/A)</f>
        <v>0</v>
      </c>
      <c r="DE245" s="198">
        <f>IFERROR((VLOOKUP($A245,'1920'!$F$10:$S$408,10,FALSE)/VLOOKUP($A245,'2019'!$F$10:$N$464,8,FALSE))*1000,#N/A)</f>
        <v>0</v>
      </c>
      <c r="DF245" s="198" t="e">
        <f>IFERROR((VLOOKUP($A245,'20 21'!$F$10:$S$408,10,FALSE)/VLOOKUP($A245,'2020'!$F$10:$N$469,8,FALSE))*1000,#N/A)</f>
        <v>#N/A</v>
      </c>
      <c r="DG245" s="198" t="e">
        <f>IFERROR((VLOOKUP($A245,'21 22'!$F$10:$S$408,10,FALSE)/VLOOKUP($A245,'2021'!$F$10:$N$469,8,FALSE))*1000,#N/A)</f>
        <v>#N/A</v>
      </c>
      <c r="DH245" s="198" t="e">
        <f>IFERROR((VLOOKUP($A245,'22 23'!$F$10:$S$408,10,FALSE)/VLOOKUP($A245,'2022'!$F$10:$N$469,8,FALSE))*1000,#N/A)</f>
        <v>#N/A</v>
      </c>
      <c r="DI245" s="196" t="e">
        <f>IFERROR((VLOOKUP($A245,'23 24'!$F$7:$S$408,10,FALSE)/VLOOKUP($A245,'2023'!$C$7:$N$469,9,FALSE))*1000,#N/A)</f>
        <v>#N/A</v>
      </c>
      <c r="DK245" s="198">
        <f>IFERROR((VLOOKUP($A245,'0910'!$F$10:$S$433,11,FALSE)/VLOOKUP($A245,'2010'!$C$5:$K$611,9,FALSE))*1000,#N/A)</f>
        <v>0</v>
      </c>
      <c r="DL245" s="198">
        <f>IFERROR((VLOOKUP($A245,'1011'!$F$10:$S$433,12,FALSE)/VLOOKUP($A245,'2011'!$C$5:$K$611,9,FALSE))*1000,#N/A)</f>
        <v>0</v>
      </c>
      <c r="DM245" s="198">
        <f>IFERROR((VLOOKUP($A245,'1112'!$F$10:$S$408,11,FALSE)/VLOOKUP($A245,'2012'!$F$10:$M$460,8,FALSE))*1000,#N/A)</f>
        <v>0</v>
      </c>
      <c r="DN245" s="198">
        <f>IFERROR((VLOOKUP($A245,'1213'!$F$10:$S$408,11,FALSE)/VLOOKUP($A245,'2013'!$F$10:$M$460,8,FALSE))*1000,#N/A)</f>
        <v>0</v>
      </c>
      <c r="DO245" s="198">
        <f>IFERROR((VLOOKUP($A245,'1314'!$F$10:$S$408,11,FALSE)/VLOOKUP($A245,'2014'!$F$10:$M$460,8,FALSE))*1000,#N/A)</f>
        <v>0</v>
      </c>
      <c r="DP245" s="198">
        <f>IFERROR((VLOOKUP($A245,'1415'!$F$10:$S$408,11,FALSE)/VLOOKUP($A245,'2015'!$F$10:$M$460,8,FALSE))*1000,#N/A)</f>
        <v>0</v>
      </c>
      <c r="DQ245" s="198">
        <f>IFERROR((VLOOKUP($A245,'1516'!$F$10:$S$408,11,FALSE)/VLOOKUP($A245,'2016'!$F$10:$M$460,8,FALSE))*1000,#N/A)</f>
        <v>0</v>
      </c>
      <c r="DR245" s="198">
        <f>IFERROR((VLOOKUP($A245,'1617'!$F$10:$S$408,11,FALSE)/VLOOKUP($A245,'2017'!$F$10:$M$460,8,FALSE))*1000,#N/A)</f>
        <v>0</v>
      </c>
      <c r="DS245" s="198">
        <f>IFERROR((VLOOKUP($A245,'1718'!$F$10:$S$408,11,FALSE)/VLOOKUP($A245,'2018'!$F$10:$N$460,9,FALSE))*1000,#N/A)</f>
        <v>0</v>
      </c>
      <c r="DT245" s="198">
        <f>IFERROR((VLOOKUP($A245,'1819'!$F$10:$S$408,11,FALSE)/VLOOKUP($A245,'2018'!$F$10:$N$460,9,FALSE))*1000,#N/A)</f>
        <v>0</v>
      </c>
      <c r="DU245" s="198">
        <f>IFERROR((VLOOKUP($A245,'1920'!$F$10:$S$408,11,FALSE)/VLOOKUP($A245,'2019'!$F$10:$N$464,8,FALSE))*1000,#N/A)</f>
        <v>0</v>
      </c>
      <c r="DV245" s="198" t="e">
        <f>IFERROR((VLOOKUP($A245,'20 21'!$F$10:$S$408,11,FALSE)/VLOOKUP($A245,'2020'!$F$10:$N$469,8,FALSE))*1000,#N/A)</f>
        <v>#N/A</v>
      </c>
      <c r="DW245" s="198" t="e">
        <f>IFERROR((VLOOKUP($A245,'21 22'!$F$10:$S$408,11,FALSE)/VLOOKUP($A245,'2021'!$F$10:$N$469,8,FALSE))*1000,#N/A)</f>
        <v>#N/A</v>
      </c>
      <c r="DX245" s="198" t="e">
        <f>IFERROR((VLOOKUP($A245,'22 23'!$F$10:$S$408,11,FALSE)/VLOOKUP($A245,'2022'!$F$10:$N$469,8,FALSE))*1000,#N/A)</f>
        <v>#N/A</v>
      </c>
      <c r="DY245" s="196" t="e">
        <f>IFERROR((VLOOKUP($A245,'23 24'!$F$7:$S$408,11,FALSE)/VLOOKUP($A245,'2023'!$C$7:$N$469,9,FALSE))*1000,#N/A)</f>
        <v>#N/A</v>
      </c>
      <c r="EA245" s="198">
        <f>IFERROR((VLOOKUP($A245,'0910'!$F$10:$S$433,12,FALSE)/VLOOKUP($A245,'2010'!$C$5:$K$611,9,FALSE))*1000,#N/A)</f>
        <v>9.8003629764065341</v>
      </c>
      <c r="EB245" s="198">
        <f>IFERROR((VLOOKUP($A245,'1011'!$F$10:$S$433,13,FALSE)/VLOOKUP($A245,'2011'!$C$5:$K$611,9,FALSE))*1000,#N/A)</f>
        <v>2.1652832912306028</v>
      </c>
      <c r="EC245" s="198">
        <f>IFERROR((VLOOKUP($A245,'1112'!$F$10:$S$408,12,FALSE)/VLOOKUP($A245,'2012'!$F$10:$M$460,8,FALSE))*1000,#N/A)</f>
        <v>5.7471264367816088</v>
      </c>
      <c r="ED245" s="198">
        <f>IFERROR((VLOOKUP($A245,'1213'!$F$10:$S$408,12,FALSE)/VLOOKUP($A245,'2013'!$F$10:$M$460,8,FALSE))*1000,#N/A)</f>
        <v>6.0584461867426942</v>
      </c>
      <c r="EE245" s="198">
        <f>IFERROR((VLOOKUP($A245,'1314'!$F$10:$S$408,12,FALSE)/VLOOKUP($A245,'2014'!$F$10:$M$460,8,FALSE))*1000,#N/A)</f>
        <v>3.8993264799716414</v>
      </c>
      <c r="EF245" s="198">
        <f>IFERROR((VLOOKUP($A245,'1415'!$F$10:$S$408,12,FALSE)/VLOOKUP($A245,'2015'!$F$10:$M$460,8,FALSE))*1000,#N/A)</f>
        <v>4.2328042328042335</v>
      </c>
      <c r="EG245" s="198">
        <f>IFERROR((VLOOKUP($A245,'1516'!$F$10:$S$408,12,FALSE)/VLOOKUP($A245,'2016'!$F$10:$M$460,8,FALSE))*1000,#N/A)</f>
        <v>1.7587055926837849</v>
      </c>
      <c r="EH245" s="198">
        <f>IFERROR((VLOOKUP($A245,'1617'!$F$10:$S$408,12,FALSE)/VLOOKUP($A245,'2017'!$F$10:$M$460,8,FALSE))*1000,#N/A)</f>
        <v>4.8275862068965516</v>
      </c>
      <c r="EI245" s="198">
        <f>IFERROR((VLOOKUP($A245,'1718'!$F$10:$S$408,12,FALSE)/VLOOKUP($A245,'2018'!$F$10:$N$460,9,FALSE))*1000,#N/A)</f>
        <v>5.1194539249146755</v>
      </c>
      <c r="EJ245" s="198">
        <f>IFERROR((VLOOKUP($A245,'1819'!$F$10:$S$408,12,FALSE)/VLOOKUP($A245,'2018'!$F$10:$N$460,9,FALSE))*1000,#N/A)</f>
        <v>8.5324232081911262</v>
      </c>
      <c r="EK245" s="198">
        <f>IFERROR((VLOOKUP($A245,'1920'!$F$10:$S$408,12,FALSE)/VLOOKUP($A245,'2019'!$F$10:$N$464,8,FALSE))*1000,#N/A)</f>
        <v>5.4010261949770459</v>
      </c>
      <c r="EL245" s="198" t="e">
        <f>IFERROR((VLOOKUP($A245,'20 21'!$F$10:$S$408,12,FALSE)/VLOOKUP($A245,'2020'!$F$10:$N$469,8,FALSE))*1000,#N/A)</f>
        <v>#N/A</v>
      </c>
      <c r="EM245" s="198" t="e">
        <f>IFERROR((VLOOKUP($A245,'21 22'!$F$10:$S$408,12,FALSE)/VLOOKUP($A245,'2021'!$F$10:$N$469,8,FALSE))*1000,#N/A)</f>
        <v>#N/A</v>
      </c>
      <c r="EN245" s="198" t="e">
        <f>IFERROR((VLOOKUP($A245,'22 23'!$F$10:$S$408,12,FALSE)/VLOOKUP($A245,'2022'!$F$10:$N$469,8,FALSE))*1000,#N/A)</f>
        <v>#N/A</v>
      </c>
      <c r="EO245" s="196" t="e">
        <f>IFERROR((VLOOKUP($A245,'23 24'!$F$7:$S$408,12,FALSE)/VLOOKUP($A245,'2023'!$C$7:$N$469,9,FALSE))*1000,#N/A)</f>
        <v>#N/A</v>
      </c>
    </row>
    <row r="246" spans="1:145" x14ac:dyDescent="0.3">
      <c r="A246" t="s">
        <v>513</v>
      </c>
      <c r="B246" t="s">
        <v>1742</v>
      </c>
      <c r="C246" t="str">
        <f>IF(VLOOKUP($A246,'0910'!$F$10:$L$433,1,FALSE)=VLOOKUP($A246,'2010'!$C$5:$K$611,1,FALSE),VLOOKUP($A246,'0910'!$F$10:$L$433,1,FALSE),FALSE)</f>
        <v>South Cambridgeshire</v>
      </c>
      <c r="D246" t="str">
        <f>IF(VLOOKUP($A246,'1011'!$F$10:$L$433,1,FALSE)=VLOOKUP($A246,'2011'!$C$5:$K$611,1,FALSE),VLOOKUP($A246,'1011'!$F$10:$L$433,1,FALSE),FALSE)</f>
        <v>South Cambridgeshire</v>
      </c>
      <c r="E246" t="str">
        <f>IF(VLOOKUP(A246,'1112'!$F$10:$L$408,1,FALSE)=VLOOKUP(A246,'2012'!$F$10:$M$460,1,FALSE),VLOOKUP(A246,'1112'!$F$10:$L$408,1,FALSE),FALSE)</f>
        <v>South Cambridgeshire</v>
      </c>
      <c r="F246" t="str">
        <f>IF(VLOOKUP($A246,'1213'!$F$10:$L$408,1,FALSE)=VLOOKUP($A246,'2013'!$F$10:$M$460,1,FALSE),VLOOKUP($A246,'1213'!$F$10:$L$408,1,FALSE),FALSE)</f>
        <v>South Cambridgeshire</v>
      </c>
      <c r="G246" t="str">
        <f>IF(VLOOKUP($A246,'1314'!$F$10:$L$408,1,FALSE)=VLOOKUP($A246,'2014'!$F$10:$M$460,1,FALSE),VLOOKUP($A246,'1314'!$F$10:$L$408,1,FALSE),FALSE)</f>
        <v>South Cambridgeshire</v>
      </c>
      <c r="H246" t="str">
        <f>IF(VLOOKUP($A246,'1415'!$F$10:$L$408,1,FALSE)=VLOOKUP($A246,'2015'!$F$10:$M$460,1,FALSE),VLOOKUP($A246,'1415'!$F$10:$L$408,1,FALSE),FALSE)</f>
        <v>South Cambridgeshire</v>
      </c>
      <c r="I246" t="str">
        <f>IF(VLOOKUP($A246,'1516'!$F$10:$L$408,1,FALSE)=VLOOKUP($A246,'2015'!$F$10:$M$460,1,FALSE),VLOOKUP($A246,'1516'!$F$10:$L$408,1,FALSE),FALSE)</f>
        <v>South Cambridgeshire</v>
      </c>
      <c r="J246" t="str">
        <f>IF(VLOOKUP($A246,'1617'!$F$10:$L$408,1,FALSE)=VLOOKUP($A246,'2016'!$F$10:$M$460,1,FALSE),VLOOKUP($A246,'1617'!$F$10:$L$408,1,FALSE),FALSE)</f>
        <v>South Cambridgeshire</v>
      </c>
      <c r="K246" t="str">
        <f>IF(VLOOKUP($A246,'1718'!$F$10:$M$408,1,FALSE)=VLOOKUP($A246,'2017'!$F$10:$M$460,1,FALSE),VLOOKUP($A246,'1718'!$F$10:$M$408,1,FALSE),FALSE)</f>
        <v>South Cambridgeshire</v>
      </c>
      <c r="L246" t="str">
        <f>IF(VLOOKUP($A246,'1819'!$F$10:$M$408,1,FALSE)=VLOOKUP($A246,'2018'!$F$10:$M$460,1,FALSE),VLOOKUP($A246,'1819'!$F$10:$M$408,1,FALSE),FALSE)</f>
        <v>South Cambridgeshire</v>
      </c>
      <c r="M246" t="str">
        <f>IF(VLOOKUP($A246,'1920'!$F$10:$M$408,1,FALSE)=VLOOKUP($A246,'2019'!$F$10:$M$464,1,FALSE),VLOOKUP($A246,'1920'!$F$10:$M$408,1,FALSE),FALSE)</f>
        <v>South Cambridgeshire</v>
      </c>
      <c r="N246" t="str">
        <f>IF(VLOOKUP($A246,'20 21'!$F$10:$N$408,1,FALSE)=VLOOKUP($A246,'2020'!$F$10:$O$468,1,FALSE),VLOOKUP($A246,'20 21'!$F$10:$N$408,1,FALSE),FALSE)</f>
        <v>South Cambridgeshire</v>
      </c>
      <c r="O246" t="str">
        <f>IF(VLOOKUP($A246,'21 22'!$F$10:$N$408,1,FALSE)=VLOOKUP($A246,'2021'!$F$10:$O$471,1,FALSE),VLOOKUP($A246,'21 22'!$F$10:$N$408,1,FALSE),FALSE)</f>
        <v>South Cambridgeshire</v>
      </c>
      <c r="P246" t="str">
        <f>IF(VLOOKUP($A246,'22 23'!$F$10:$N$408,1,FALSE)=VLOOKUP($A246,'2022'!$F$10:$O$468,1,FALSE),VLOOKUP($A246,'22 23'!$F$10:$N$408,1,FALSE),FALSE)</f>
        <v>South Cambridgeshire</v>
      </c>
      <c r="Q246" t="str">
        <f>IF(VLOOKUP($A246,'23 24'!$F$7:$N$408,1,FALSE)=VLOOKUP($A246,'2023'!$C$7:$O$468,1,FALSE),VLOOKUP($A246,'23 24'!$F$7:$N$408,1,FALSE),FALSE)</f>
        <v>South Cambridgeshire</v>
      </c>
      <c r="S246" s="196" t="e">
        <f>IFERROR((VLOOKUP($A246,'0910'!$F$10:$L$433,4,FALSE)/VLOOKUP($A246,'2010'!$C$5:$K$611,9,FALSE))*1000,#N/A)</f>
        <v>#N/A</v>
      </c>
      <c r="T246" s="196" t="e">
        <f>IFERROR((VLOOKUP($A246,'1011'!$F$10:$L$433,4,FALSE)/VLOOKUP($A246,'2011'!$C$5:$K$611,9,FALSE))*1000,#N/A)</f>
        <v>#N/A</v>
      </c>
      <c r="U246" s="196">
        <f>IFERROR((VLOOKUP($A246,'1112'!$F$10:$L$408,4,FALSE)/VLOOKUP($A246,'2012'!$F$10:$M$460,8,FALSE))*1000,#N/A)</f>
        <v>9.2918936238385132</v>
      </c>
      <c r="V246" s="196">
        <f>IFERROR((VLOOKUP($A246,'1213'!$F$10:$L$408,4,FALSE)/VLOOKUP($A246,'2013'!$F$10:$M$460,8,FALSE))*1000,#N/A)</f>
        <v>8.0939533407395654</v>
      </c>
      <c r="W246" s="196">
        <f>IFERROR((VLOOKUP($A246,'1314'!$F$10:$L$408,4,FALSE)/VLOOKUP($A246,'2014'!$F$10:$M$460,8,FALSE))*1000,#N/A)</f>
        <v>7.8566939032055307</v>
      </c>
      <c r="X246" s="196">
        <f>IFERROR((VLOOKUP($A246,'1415'!$F$10:$L$408,4,FALSE)/VLOOKUP($A246,'2015'!$F$10:$M$460,8,FALSE))*1000,#N/A)</f>
        <v>7.4407068671523797</v>
      </c>
      <c r="Y246" s="196">
        <f>IFERROR((VLOOKUP($A246,'1516'!$F$10:$L$408,4,FALSE)/VLOOKUP($A246,'2016'!$F$10:$M$460,8,FALSE))*1000,#N/A)</f>
        <v>9.0518563976679971</v>
      </c>
      <c r="Z246" s="196">
        <f>IFERROR((VLOOKUP($A246,'1617'!$F$10:$L$408,4,FALSE)/VLOOKUP($A246,'2017'!$F$10:$M$460,8,FALSE))*1000,#N/A)</f>
        <v>7.6068766164612809</v>
      </c>
      <c r="AA246" s="196">
        <f>IFERROR((VLOOKUP($A246,'1718'!$F$10:$L$408,4,FALSE)/VLOOKUP($A246,'2018'!$F$10:$N$460,9,FALSE))*1000,#N/A)</f>
        <v>11.134517002708396</v>
      </c>
      <c r="AB246" s="196">
        <f>IFERROR((VLOOKUP($A246,'1819'!$F$10:$L$408,4,FALSE)/VLOOKUP($A246,'2018'!$F$10:$N$460,9,FALSE))*1000,#N/A)</f>
        <v>11.134517002708396</v>
      </c>
      <c r="AC246" s="196">
        <f>IFERROR((VLOOKUP($A246,'1920'!$F$10:$L$408,4,FALSE)/VLOOKUP($A246,'2019'!$F$10:$N$464,8,FALSE))*1000,#N/A)</f>
        <v>11.684489210335595</v>
      </c>
      <c r="AD246" s="196">
        <f>IFERROR((VLOOKUP($A246,'20 21'!$F$10:$M$408,4,FALSE)/VLOOKUP($A246,'2020'!$F$10:$N$469,8,FALSE))*1000,#N/A)</f>
        <v>8.6510010234574093</v>
      </c>
      <c r="AE246" s="196">
        <f>IFERROR((VLOOKUP($A246,'21 22'!$F$10:$M$408,4,FALSE)/VLOOKUP($A246,'2021'!$F$10:$N$469,8,FALSE))*1000,#N/A)</f>
        <v>17.12895657305716</v>
      </c>
      <c r="AF246" s="196">
        <f>IFERROR((VLOOKUP($A246,'22 23'!$F$10:$M$408,4,FALSE)/VLOOKUP($A246,'2022'!$F$10:$N$469,8,FALSE))*1000,#N/A)</f>
        <v>12.449424214130095</v>
      </c>
      <c r="AG246" s="196">
        <f>IFERROR((VLOOKUP($A246,'23 24'!$F$7:$M$408,4,FALSE)/VLOOKUP($A246,'2023'!$C$7:$N$469,9,FALSE))*1000,#N/A)</f>
        <v>13.853101709472751</v>
      </c>
      <c r="AI246" s="196" t="e">
        <f>IFERROR((VLOOKUP($A246,'0910'!$F$10:$L$433,5,FALSE)/VLOOKUP($A246,'2010'!$C$5:$K$611,9,FALSE))*1000,#N/A)</f>
        <v>#N/A</v>
      </c>
      <c r="AJ246" s="196" t="e">
        <f>IFERROR((VLOOKUP($A246,'1011'!$F$10:$L$433,5,FALSE)/VLOOKUP($A246,'2011'!$C$5:$K$611,9,FALSE))*1000,#N/A)</f>
        <v>#N/A</v>
      </c>
      <c r="AK246" s="196">
        <f>IFERROR((VLOOKUP($A246,'1112'!$F$10:$L$408,5,FALSE)/VLOOKUP($A246,'2012'!$F$10:$M$460,8,FALSE))*1000,#N/A)</f>
        <v>1.4418455623197692</v>
      </c>
      <c r="AL246" s="196">
        <f>IFERROR((VLOOKUP($A246,'1213'!$F$10:$L$408,5,FALSE)/VLOOKUP($A246,'2013'!$F$10:$M$460,8,FALSE))*1000,#N/A)</f>
        <v>1.4283447071893351</v>
      </c>
      <c r="AM246" s="196">
        <f>IFERROR((VLOOKUP($A246,'1314'!$F$10:$L$408,5,FALSE)/VLOOKUP($A246,'2014'!$F$10:$M$460,8,FALSE))*1000,#N/A)</f>
        <v>2.357008170961659</v>
      </c>
      <c r="AN246" s="196">
        <f>IFERROR((VLOOKUP($A246,'1415'!$F$10:$L$408,5,FALSE)/VLOOKUP($A246,'2015'!$F$10:$M$460,8,FALSE))*1000,#N/A)</f>
        <v>2.0151914431871027</v>
      </c>
      <c r="AO246" s="196">
        <f>IFERROR((VLOOKUP($A246,'1516'!$F$10:$L$408,5,FALSE)/VLOOKUP($A246,'2016'!$F$10:$M$460,8,FALSE))*1000,#N/A)</f>
        <v>1.5342129487572875</v>
      </c>
      <c r="AP246" s="196">
        <f>IFERROR((VLOOKUP($A246,'1617'!$F$10:$L$408,5,FALSE)/VLOOKUP($A246,'2017'!$F$10:$M$460,8,FALSE))*1000,#N/A)</f>
        <v>2.1299254526091587</v>
      </c>
      <c r="AQ246" s="196">
        <f>IFERROR((VLOOKUP($A246,'1718'!$F$10:$L$408,5,FALSE)/VLOOKUP($A246,'2018'!$F$10:$N$460,9,FALSE))*1000,#N/A)</f>
        <v>3.7616611495636474</v>
      </c>
      <c r="AR246" s="196">
        <f>IFERROR((VLOOKUP($A246,'1819'!$F$10:$L$408,5,FALSE)/VLOOKUP($A246,'2018'!$F$10:$N$460,9,FALSE))*1000,#N/A)</f>
        <v>3.6111947035811012</v>
      </c>
      <c r="AS246" s="196">
        <f>IFERROR((VLOOKUP($A246,'1920'!$F$10:$L$408,5,FALSE)/VLOOKUP($A246,'2019'!$F$10:$N$464,8,FALSE))*1000,#N/A)</f>
        <v>1.4790492671310882</v>
      </c>
      <c r="AT246" s="196">
        <f>IFERROR((VLOOKUP($A246,'20 21'!$F$10:$L$408,5,FALSE)/VLOOKUP($A246,'2020'!$F$10:$N$469,8,FALSE))*1000,#N/A)</f>
        <v>2.05277990387125</v>
      </c>
      <c r="AU246" s="196">
        <f>IFERROR((VLOOKUP($A246,'21 22'!$F$10:$L$408,5,FALSE)/VLOOKUP($A246,'2021'!$F$10:$N$469,8,FALSE))*1000,#N/A)</f>
        <v>4.606105969225454</v>
      </c>
      <c r="AV246" s="196">
        <f>IFERROR((VLOOKUP($A246,'22 23'!$F$10:$L$408,5,FALSE)/VLOOKUP($A246,'2022'!$F$10:$N$469,8,FALSE))*1000,#N/A)</f>
        <v>2.5464731347084291</v>
      </c>
      <c r="AW246" s="196">
        <f>IFERROR((VLOOKUP($A246,'23 24'!$F$7:$M$408,5,FALSE)/VLOOKUP($A246,'2023'!$C$7:$N$469,9,FALSE))*1000,#N/A)</f>
        <v>4.4329925470312803</v>
      </c>
      <c r="AY246" s="196" t="e">
        <f>IFERROR((VLOOKUP($A246,'0910'!$F$10:$L$433,6,FALSE)/VLOOKUP($A246,'2010'!$C$5:$K$611,9,FALSE))*1000,#N/A)</f>
        <v>#N/A</v>
      </c>
      <c r="AZ246" s="196" t="e">
        <f>IFERROR((VLOOKUP($A246,'1011'!$F$10:$L$433,6,FALSE)/VLOOKUP($A246,'2011'!$C$5:$K$611,9,FALSE))*1000,#N/A)</f>
        <v>#N/A</v>
      </c>
      <c r="BA246" s="196">
        <f>IFERROR((VLOOKUP($A246,'1112'!$F$10:$L$408,6,FALSE)/VLOOKUP($A246,'2012'!$F$10:$M$460,8,FALSE))*1000,#N/A)</f>
        <v>0</v>
      </c>
      <c r="BB246" s="196">
        <f>IFERROR((VLOOKUP($A246,'1213'!$F$10:$L$408,6,FALSE)/VLOOKUP($A246,'2013'!$F$10:$M$460,8,FALSE))*1000,#N/A)</f>
        <v>0</v>
      </c>
      <c r="BC246" s="196">
        <f>IFERROR((VLOOKUP($A246,'1314'!$F$10:$L$408,6,FALSE)/VLOOKUP($A246,'2014'!$F$10:$M$460,8,FALSE))*1000,#N/A)</f>
        <v>0</v>
      </c>
      <c r="BD246" s="196">
        <f>IFERROR((VLOOKUP($A246,'1415'!$F$10:$L$408,6,FALSE)/VLOOKUP($A246,'2015'!$F$10:$M$460,8,FALSE))*1000,#N/A)</f>
        <v>0</v>
      </c>
      <c r="BE246" s="196">
        <f>IFERROR((VLOOKUP($A246,'1516'!$F$10:$L$408,6,FALSE)/VLOOKUP($A246,'2016'!$F$10:$M$460,8,FALSE))*1000,#N/A)</f>
        <v>0</v>
      </c>
      <c r="BF246" s="196">
        <f>IFERROR((VLOOKUP($A246,'1617'!$F$10:$L$408,6,FALSE)/VLOOKUP($A246,'2017'!$F$10:$M$460,8,FALSE))*1000,#N/A)</f>
        <v>0</v>
      </c>
      <c r="BG246" s="196">
        <f>IFERROR((VLOOKUP($A246,'1718'!$F$10:$L$408,6,FALSE)/VLOOKUP($A246,'2018'!$F$10:$N$460,9,FALSE))*1000,#N/A)</f>
        <v>0</v>
      </c>
      <c r="BH246" s="196">
        <f>IFERROR((VLOOKUP($A246,'1819'!$F$10:$L$408,6,FALSE)/VLOOKUP($A246,'2018'!$F$10:$N$460,9,FALSE))*1000,#N/A)</f>
        <v>0</v>
      </c>
      <c r="BI246" s="196">
        <f>IFERROR((VLOOKUP($A246,'1920'!$F$10:$L$408,6,FALSE)/VLOOKUP($A246,'2019'!$F$10:$N$464,8,FALSE))*1000,#N/A)</f>
        <v>0</v>
      </c>
      <c r="BJ246" s="196">
        <f>IFERROR((VLOOKUP($A246,'20 21'!$F$10:$L$408,6,FALSE)/VLOOKUP($A246,'2020'!$F$10:$N$469,8,FALSE))*1000,#N/A)</f>
        <v>0</v>
      </c>
      <c r="BK246" s="196">
        <f>IFERROR((VLOOKUP($A246,'21 22'!$F$10:$L$408,6,FALSE)/VLOOKUP($A246,'2021'!$F$10:$N$469,8,FALSE))*1000,#N/A)</f>
        <v>0</v>
      </c>
      <c r="BL246" s="196">
        <f>IFERROR((VLOOKUP($A246,'22 23'!$F$10:$L$408,6,FALSE)/VLOOKUP($A246,'2022'!$F$10:$N$469,8,FALSE))*1000,#N/A)</f>
        <v>0</v>
      </c>
      <c r="BM246" s="196">
        <f>IFERROR((VLOOKUP($A246,'23 24'!$F$7:$M$408,6,FALSE)/VLOOKUP($A246,'2023'!$C$7:$N$469,9,FALSE))*1000,#N/A)</f>
        <v>0</v>
      </c>
      <c r="BO246" s="196" t="e">
        <f>IFERROR((VLOOKUP($A246,'0910'!$F$10:$L$433,7,FALSE)/VLOOKUP($A246,'2010'!$C$5:$K$611,9,FALSE))*1000,#N/A)</f>
        <v>#N/A</v>
      </c>
      <c r="BP246" s="196" t="e">
        <f>IFERROR((VLOOKUP($A246,'1011'!$F$10:$L$433,7,FALSE)/VLOOKUP($A246,'2011'!$C$5:$K$611,9,FALSE))*1000,#N/A)</f>
        <v>#N/A</v>
      </c>
      <c r="BQ246" s="196">
        <f>IFERROR((VLOOKUP($A246,'1112'!$F$10:$L$408,7,FALSE)/VLOOKUP($A246,'2012'!$F$10:$M$460,8,FALSE))*1000,#N/A)</f>
        <v>10.733739186158282</v>
      </c>
      <c r="BR246" s="196">
        <f>IFERROR((VLOOKUP($A246,'1213'!$F$10:$L$408,7,FALSE)/VLOOKUP($A246,'2013'!$F$10:$M$460,8,FALSE))*1000,#N/A)</f>
        <v>9.522298047928901</v>
      </c>
      <c r="BS246" s="196">
        <f>IFERROR((VLOOKUP($A246,'1314'!$F$10:$L$408,7,FALSE)/VLOOKUP($A246,'2014'!$F$10:$M$460,8,FALSE))*1000,#N/A)</f>
        <v>10.213702074167189</v>
      </c>
      <c r="BT246" s="196">
        <f>IFERROR((VLOOKUP($A246,'1415'!$F$10:$L$408,7,FALSE)/VLOOKUP($A246,'2015'!$F$10:$M$460,8,FALSE))*1000,#N/A)</f>
        <v>9.4558983103394816</v>
      </c>
      <c r="BU246" s="196">
        <f>IFERROR((VLOOKUP($A246,'1516'!$F$10:$L$408,7,FALSE)/VLOOKUP($A246,'2016'!$F$10:$M$460,8,FALSE))*1000,#N/A)</f>
        <v>10.586069346425285</v>
      </c>
      <c r="BV246" s="196">
        <f>IFERROR((VLOOKUP($A246,'1617'!$F$10:$L$408,7,FALSE)/VLOOKUP($A246,'2017'!$F$10:$M$460,8,FALSE))*1000,#N/A)</f>
        <v>9.7368020690704391</v>
      </c>
      <c r="BW246" s="196">
        <f>IFERROR((VLOOKUP($A246,'1718'!$F$10:$L$408,7,FALSE)/VLOOKUP($A246,'2018'!$F$10:$N$460,9,FALSE))*1000,#N/A)</f>
        <v>14.896178152272043</v>
      </c>
      <c r="BX246" s="196">
        <f>IFERROR((VLOOKUP($A246,'1819'!$F$10:$L$408,7,FALSE)/VLOOKUP($A246,'2018'!$F$10:$N$460,9,FALSE))*1000,#N/A)</f>
        <v>14.745711706289498</v>
      </c>
      <c r="BY246" s="196">
        <f>IFERROR((VLOOKUP($A246,'1920'!$F$10:$L$408,7,FALSE)/VLOOKUP($A246,'2019'!$F$10:$N$464,8,FALSE))*1000,#N/A)</f>
        <v>13.163538477466686</v>
      </c>
      <c r="BZ246" s="196">
        <f>IFERROR((VLOOKUP($A246,'20 21'!$F$10:$L$408,7,FALSE)/VLOOKUP($A246,'2020'!$F$10:$N$469,8,FALSE))*1000,#N/A)</f>
        <v>10.70378092732866</v>
      </c>
      <c r="CA246" s="196">
        <f>IFERROR((VLOOKUP($A246,'21 22'!$F$10:$L$408,7,FALSE)/VLOOKUP($A246,'2021'!$F$10:$N$469,8,FALSE))*1000,#N/A)</f>
        <v>21.735062542282613</v>
      </c>
      <c r="CB246" s="196">
        <f>IFERROR((VLOOKUP($A246,'22 23'!$F$10:$L$408,7,FALSE)/VLOOKUP($A246,'2022'!$F$10:$N$469,8,FALSE))*1000,#N/A)</f>
        <v>14.995897348838525</v>
      </c>
      <c r="CC246" s="196">
        <f>IFERROR((VLOOKUP($A246,'23 24'!$F$7:$M$408,7,FALSE)/VLOOKUP($A246,'2023'!$C$7:$N$469,9,FALSE))*1000,#N/A)</f>
        <v>18.147563239409305</v>
      </c>
      <c r="CE246" s="198" t="e">
        <f>IFERROR((VLOOKUP($A246,'0910'!$F$10:$S$433,9,FALSE)/VLOOKUP($A246,'2010'!$C$5:$K$611,9,FALSE))*1000,#N/A)</f>
        <v>#N/A</v>
      </c>
      <c r="CF246" s="198" t="e">
        <f>IFERROR((VLOOKUP($A246,'1011'!$F$10:$S$433,10,FALSE)/VLOOKUP($A246,'2011'!$C$5:$K$611,9,FALSE))*1000,#N/A)</f>
        <v>#N/A</v>
      </c>
      <c r="CG246" s="198">
        <f>IFERROR((VLOOKUP($A246,'1112'!$F$10:$S$408,9,FALSE)/VLOOKUP($A246,'2012'!$F$10:$M$460,8,FALSE))*1000,#N/A)</f>
        <v>7.2092278115988471</v>
      </c>
      <c r="CH246" s="198">
        <f>IFERROR((VLOOKUP($A246,'1213'!$F$10:$S$408,9,FALSE)/VLOOKUP($A246,'2013'!$F$10:$M$460,8,FALSE))*1000,#N/A)</f>
        <v>7.7765434058086012</v>
      </c>
      <c r="CI246" s="198">
        <f>IFERROR((VLOOKUP($A246,'1314'!$F$10:$S$408,9,FALSE)/VLOOKUP($A246,'2014'!$F$10:$M$460,8,FALSE))*1000,#N/A)</f>
        <v>7.8566939032055307</v>
      </c>
      <c r="CJ246" s="198">
        <f>IFERROR((VLOOKUP($A246,'1415'!$F$10:$S$408,9,FALSE)/VLOOKUP($A246,'2015'!$F$10:$M$460,8,FALSE))*1000,#N/A)</f>
        <v>8.215780499147419</v>
      </c>
      <c r="CK246" s="198">
        <f>IFERROR((VLOOKUP($A246,'1516'!$F$10:$S$408,9,FALSE)/VLOOKUP($A246,'2016'!$F$10:$M$460,8,FALSE))*1000,#N/A)</f>
        <v>7.9779073335378943</v>
      </c>
      <c r="CL246" s="198">
        <f>IFERROR((VLOOKUP($A246,'1617'!$F$10:$S$408,9,FALSE)/VLOOKUP($A246,'2017'!$F$10:$M$460,8,FALSE))*1000,#N/A)</f>
        <v>6.5419138901567013</v>
      </c>
      <c r="CM246" s="198">
        <f>IFERROR((VLOOKUP($A246,'1718'!$F$10:$S$408,9,FALSE)/VLOOKUP($A246,'2018'!$F$10:$N$460,9,FALSE))*1000,#N/A)</f>
        <v>6.4700571772494735</v>
      </c>
      <c r="CN246" s="198">
        <f>IFERROR((VLOOKUP($A246,'1819'!$F$10:$S$408,9,FALSE)/VLOOKUP($A246,'2018'!$F$10:$N$460,9,FALSE))*1000,#N/A)</f>
        <v>10.532651218778213</v>
      </c>
      <c r="CO246" s="198">
        <f>IFERROR((VLOOKUP($A246,'1920'!$F$10:$S$408,9,FALSE)/VLOOKUP($A246,'2019'!$F$10:$N$464,8,FALSE))*1000,#N/A)</f>
        <v>12.57191877061425</v>
      </c>
      <c r="CP246" s="198">
        <f>IFERROR((VLOOKUP($A246,'20 21'!$F$10:$S$408,9,FALSE)/VLOOKUP($A246,'2020'!$F$10:$N$469,8,FALSE))*1000,#N/A)</f>
        <v>10.70378092732866</v>
      </c>
      <c r="CQ246" s="198">
        <f>IFERROR((VLOOKUP($A246,'21 22'!$F$10:$S$408,9,FALSE)/VLOOKUP($A246,'2021'!$F$10:$N$469,8,FALSE))*1000,#N/A)</f>
        <v>13.098613849984886</v>
      </c>
      <c r="CR246" s="198">
        <f>IFERROR((VLOOKUP($A246,'22 23'!$F$10:$S$408,9,FALSE)/VLOOKUP($A246,'2022'!$F$10:$N$469,8,FALSE))*1000,#N/A)</f>
        <v>15.420309537956596</v>
      </c>
      <c r="CS246" s="196">
        <f>IFERROR((VLOOKUP($A246,'23 24'!$F$7:$S$408,9,FALSE)/VLOOKUP($A246,'2023'!$C$7:$N$469,9,FALSE))*1000,#N/A)</f>
        <v>17.039315102651482</v>
      </c>
      <c r="CU246" s="198" t="e">
        <f>IFERROR((VLOOKUP($A246,'0910'!$F$10:$S$433,10,FALSE)/VLOOKUP($A246,'2010'!$C$5:$K$611,9,FALSE))*1000,#N/A)</f>
        <v>#N/A</v>
      </c>
      <c r="CV246" s="198" t="e">
        <f>IFERROR((VLOOKUP($A246,'1011'!$F$10:$S$433,11,FALSE)/VLOOKUP($A246,'2011'!$C$5:$K$611,9,FALSE))*1000,#N/A)</f>
        <v>#N/A</v>
      </c>
      <c r="CW246" s="198">
        <f>IFERROR((VLOOKUP($A246,'1112'!$F$10:$S$408,10,FALSE)/VLOOKUP($A246,'2012'!$F$10:$M$460,8,FALSE))*1000,#N/A)</f>
        <v>1.9224607497596924</v>
      </c>
      <c r="CX246" s="198">
        <f>IFERROR((VLOOKUP($A246,'1213'!$F$10:$S$408,10,FALSE)/VLOOKUP($A246,'2013'!$F$10:$M$460,8,FALSE))*1000,#N/A)</f>
        <v>2.5392794794477065</v>
      </c>
      <c r="CY246" s="198">
        <f>IFERROR((VLOOKUP($A246,'1314'!$F$10:$S$408,10,FALSE)/VLOOKUP($A246,'2014'!$F$10:$M$460,8,FALSE))*1000,#N/A)</f>
        <v>1.5713387806411063</v>
      </c>
      <c r="CZ246" s="198">
        <f>IFERROR((VLOOKUP($A246,'1415'!$F$10:$S$408,10,FALSE)/VLOOKUP($A246,'2015'!$F$10:$M$460,8,FALSE))*1000,#N/A)</f>
        <v>2.9452798015811501</v>
      </c>
      <c r="DA246" s="198">
        <f>IFERROR((VLOOKUP($A246,'1516'!$F$10:$S$408,10,FALSE)/VLOOKUP($A246,'2016'!$F$10:$M$460,8,FALSE))*1000,#N/A)</f>
        <v>1.841055538508745</v>
      </c>
      <c r="DB246" s="198">
        <f>IFERROR((VLOOKUP($A246,'1617'!$F$10:$S$408,10,FALSE)/VLOOKUP($A246,'2017'!$F$10:$M$460,8,FALSE))*1000,#N/A)</f>
        <v>1.5213753232922562</v>
      </c>
      <c r="DC246" s="198">
        <f>IFERROR((VLOOKUP($A246,'1718'!$F$10:$S$408,10,FALSE)/VLOOKUP($A246,'2018'!$F$10:$N$460,9,FALSE))*1000,#N/A)</f>
        <v>2.1065302437556426</v>
      </c>
      <c r="DD246" s="198">
        <f>IFERROR((VLOOKUP($A246,'1819'!$F$10:$S$408,10,FALSE)/VLOOKUP($A246,'2018'!$F$10:$N$460,9,FALSE))*1000,#N/A)</f>
        <v>3.3102618116160096</v>
      </c>
      <c r="DE246" s="198">
        <f>IFERROR((VLOOKUP($A246,'1920'!$F$10:$S$408,10,FALSE)/VLOOKUP($A246,'2019'!$F$10:$N$464,8,FALSE))*1000,#N/A)</f>
        <v>3.8455280945408292</v>
      </c>
      <c r="DF246" s="198">
        <f>IFERROR((VLOOKUP($A246,'20 21'!$F$10:$S$408,10,FALSE)/VLOOKUP($A246,'2020'!$F$10:$N$469,8,FALSE))*1000,#N/A)</f>
        <v>2.6392884478344638</v>
      </c>
      <c r="DG246" s="198">
        <f>IFERROR((VLOOKUP($A246,'21 22'!$F$10:$S$408,10,FALSE)/VLOOKUP($A246,'2021'!$F$10:$N$469,8,FALSE))*1000,#N/A)</f>
        <v>2.7348754192276132</v>
      </c>
      <c r="DH246" s="198">
        <f>IFERROR((VLOOKUP($A246,'22 23'!$F$10:$S$408,10,FALSE)/VLOOKUP($A246,'2022'!$F$10:$N$469,8,FALSE))*1000,#N/A)</f>
        <v>3.2538267832385479</v>
      </c>
      <c r="DI246" s="196">
        <f>IFERROR((VLOOKUP($A246,'23 24'!$F$7:$S$408,10,FALSE)/VLOOKUP($A246,'2023'!$C$7:$N$469,9,FALSE))*1000,#N/A)</f>
        <v>4.0173994957470978</v>
      </c>
      <c r="DK246" s="198" t="e">
        <f>IFERROR((VLOOKUP($A246,'0910'!$F$10:$S$433,11,FALSE)/VLOOKUP($A246,'2010'!$C$5:$K$611,9,FALSE))*1000,#N/A)</f>
        <v>#N/A</v>
      </c>
      <c r="DL246" s="198" t="e">
        <f>IFERROR((VLOOKUP($A246,'1011'!$F$10:$S$433,12,FALSE)/VLOOKUP($A246,'2011'!$C$5:$K$611,9,FALSE))*1000,#N/A)</f>
        <v>#N/A</v>
      </c>
      <c r="DM246" s="198">
        <f>IFERROR((VLOOKUP($A246,'1112'!$F$10:$S$408,11,FALSE)/VLOOKUP($A246,'2012'!$F$10:$M$460,8,FALSE))*1000,#N/A)</f>
        <v>0</v>
      </c>
      <c r="DN246" s="198">
        <f>IFERROR((VLOOKUP($A246,'1213'!$F$10:$S$408,11,FALSE)/VLOOKUP($A246,'2013'!$F$10:$M$460,8,FALSE))*1000,#N/A)</f>
        <v>0</v>
      </c>
      <c r="DO246" s="198">
        <f>IFERROR((VLOOKUP($A246,'1314'!$F$10:$S$408,11,FALSE)/VLOOKUP($A246,'2014'!$F$10:$M$460,8,FALSE))*1000,#N/A)</f>
        <v>0</v>
      </c>
      <c r="DP246" s="198">
        <f>IFERROR((VLOOKUP($A246,'1415'!$F$10:$S$408,11,FALSE)/VLOOKUP($A246,'2015'!$F$10:$M$460,8,FALSE))*1000,#N/A)</f>
        <v>0</v>
      </c>
      <c r="DQ246" s="198">
        <f>IFERROR((VLOOKUP($A246,'1516'!$F$10:$S$408,11,FALSE)/VLOOKUP($A246,'2016'!$F$10:$M$460,8,FALSE))*1000,#N/A)</f>
        <v>0</v>
      </c>
      <c r="DR246" s="198">
        <f>IFERROR((VLOOKUP($A246,'1617'!$F$10:$S$408,11,FALSE)/VLOOKUP($A246,'2017'!$F$10:$M$460,8,FALSE))*1000,#N/A)</f>
        <v>0</v>
      </c>
      <c r="DS246" s="198">
        <f>IFERROR((VLOOKUP($A246,'1718'!$F$10:$S$408,11,FALSE)/VLOOKUP($A246,'2018'!$F$10:$N$460,9,FALSE))*1000,#N/A)</f>
        <v>0</v>
      </c>
      <c r="DT246" s="198">
        <f>IFERROR((VLOOKUP($A246,'1819'!$F$10:$S$408,11,FALSE)/VLOOKUP($A246,'2018'!$F$10:$N$460,9,FALSE))*1000,#N/A)</f>
        <v>0</v>
      </c>
      <c r="DU246" s="198">
        <f>IFERROR((VLOOKUP($A246,'1920'!$F$10:$S$408,11,FALSE)/VLOOKUP($A246,'2019'!$F$10:$N$464,8,FALSE))*1000,#N/A)</f>
        <v>0</v>
      </c>
      <c r="DV246" s="198">
        <f>IFERROR((VLOOKUP($A246,'20 21'!$F$10:$S$408,11,FALSE)/VLOOKUP($A246,'2020'!$F$10:$N$469,8,FALSE))*1000,#N/A)</f>
        <v>0</v>
      </c>
      <c r="DW246" s="198">
        <f>IFERROR((VLOOKUP($A246,'21 22'!$F$10:$S$408,11,FALSE)/VLOOKUP($A246,'2021'!$F$10:$N$469,8,FALSE))*1000,#N/A)</f>
        <v>0</v>
      </c>
      <c r="DX246" s="198">
        <f>IFERROR((VLOOKUP($A246,'22 23'!$F$10:$S$408,11,FALSE)/VLOOKUP($A246,'2022'!$F$10:$N$469,8,FALSE))*1000,#N/A)</f>
        <v>0</v>
      </c>
      <c r="DY246" s="196">
        <f>IFERROR((VLOOKUP($A246,'23 24'!$F$7:$S$408,11,FALSE)/VLOOKUP($A246,'2023'!$C$7:$N$469,9,FALSE))*1000,#N/A)</f>
        <v>0</v>
      </c>
      <c r="EA246" s="198" t="e">
        <f>IFERROR((VLOOKUP($A246,'0910'!$F$10:$S$433,12,FALSE)/VLOOKUP($A246,'2010'!$C$5:$K$611,9,FALSE))*1000,#N/A)</f>
        <v>#N/A</v>
      </c>
      <c r="EB246" s="198" t="e">
        <f>IFERROR((VLOOKUP($A246,'1011'!$F$10:$S$433,13,FALSE)/VLOOKUP($A246,'2011'!$C$5:$K$611,9,FALSE))*1000,#N/A)</f>
        <v>#N/A</v>
      </c>
      <c r="EC246" s="198">
        <f>IFERROR((VLOOKUP($A246,'1112'!$F$10:$S$408,12,FALSE)/VLOOKUP($A246,'2012'!$F$10:$M$460,8,FALSE))*1000,#N/A)</f>
        <v>9.1316885613585388</v>
      </c>
      <c r="ED246" s="198">
        <f>IFERROR((VLOOKUP($A246,'1213'!$F$10:$S$408,12,FALSE)/VLOOKUP($A246,'2013'!$F$10:$M$460,8,FALSE))*1000,#N/A)</f>
        <v>10.315822885256308</v>
      </c>
      <c r="EE246" s="198">
        <f>IFERROR((VLOOKUP($A246,'1314'!$F$10:$S$408,12,FALSE)/VLOOKUP($A246,'2014'!$F$10:$M$460,8,FALSE))*1000,#N/A)</f>
        <v>9.4280326838466362</v>
      </c>
      <c r="EF246" s="198">
        <f>IFERROR((VLOOKUP($A246,'1415'!$F$10:$S$408,12,FALSE)/VLOOKUP($A246,'2015'!$F$10:$M$460,8,FALSE))*1000,#N/A)</f>
        <v>11.16106030072857</v>
      </c>
      <c r="EG246" s="198">
        <f>IFERROR((VLOOKUP($A246,'1516'!$F$10:$S$408,12,FALSE)/VLOOKUP($A246,'2016'!$F$10:$M$460,8,FALSE))*1000,#N/A)</f>
        <v>9.6655415771709112</v>
      </c>
      <c r="EH246" s="198">
        <f>IFERROR((VLOOKUP($A246,'1617'!$F$10:$S$408,12,FALSE)/VLOOKUP($A246,'2017'!$F$10:$M$460,8,FALSE))*1000,#N/A)</f>
        <v>7.9111516811197315</v>
      </c>
      <c r="EI246" s="198">
        <f>IFERROR((VLOOKUP($A246,'1718'!$F$10:$S$408,12,FALSE)/VLOOKUP($A246,'2018'!$F$10:$N$460,9,FALSE))*1000,#N/A)</f>
        <v>8.7270538669876618</v>
      </c>
      <c r="EJ246" s="198">
        <f>IFERROR((VLOOKUP($A246,'1819'!$F$10:$S$408,12,FALSE)/VLOOKUP($A246,'2018'!$F$10:$N$460,9,FALSE))*1000,#N/A)</f>
        <v>13.842913030394222</v>
      </c>
      <c r="EK246" s="198">
        <f>IFERROR((VLOOKUP($A246,'1920'!$F$10:$S$408,12,FALSE)/VLOOKUP($A246,'2019'!$F$10:$N$464,8,FALSE))*1000,#N/A)</f>
        <v>16.417446865155078</v>
      </c>
      <c r="EL246" s="198">
        <f>IFERROR((VLOOKUP($A246,'20 21'!$F$10:$S$408,12,FALSE)/VLOOKUP($A246,'2020'!$F$10:$N$469,8,FALSE))*1000,#N/A)</f>
        <v>13.343069375163124</v>
      </c>
      <c r="EM246" s="198">
        <f>IFERROR((VLOOKUP($A246,'21 22'!$F$10:$S$408,12,FALSE)/VLOOKUP($A246,'2021'!$F$10:$N$469,8,FALSE))*1000,#N/A)</f>
        <v>15.8334892692125</v>
      </c>
      <c r="EN246" s="198">
        <f>IFERROR((VLOOKUP($A246,'22 23'!$F$10:$S$408,12,FALSE)/VLOOKUP($A246,'2022'!$F$10:$N$469,8,FALSE))*1000,#N/A)</f>
        <v>18.674136321195146</v>
      </c>
      <c r="EO246" s="196">
        <f>IFERROR((VLOOKUP($A246,'23 24'!$F$7:$S$408,12,FALSE)/VLOOKUP($A246,'2023'!$C$7:$N$469,9,FALSE))*1000,#N/A)</f>
        <v>21.056714598398582</v>
      </c>
    </row>
    <row r="247" spans="1:145" x14ac:dyDescent="0.3">
      <c r="A247" t="s">
        <v>573</v>
      </c>
      <c r="B247" t="s">
        <v>1741</v>
      </c>
      <c r="C247" t="str">
        <f>IF(VLOOKUP($A247,'0910'!$F$10:$L$433,1,FALSE)=VLOOKUP($A247,'2010'!$C$5:$K$611,1,FALSE),VLOOKUP($A247,'0910'!$F$10:$L$433,1,FALSE),FALSE)</f>
        <v>South Derbyshire</v>
      </c>
      <c r="D247" t="str">
        <f>IF(VLOOKUP($A247,'1011'!$F$10:$L$433,1,FALSE)=VLOOKUP($A247,'2011'!$C$5:$K$611,1,FALSE),VLOOKUP($A247,'1011'!$F$10:$L$433,1,FALSE),FALSE)</f>
        <v>South Derbyshire</v>
      </c>
      <c r="E247" t="str">
        <f>IF(VLOOKUP(A247,'1112'!$F$10:$L$408,1,FALSE)=VLOOKUP(A247,'2012'!$F$10:$M$460,1,FALSE),VLOOKUP(A247,'1112'!$F$10:$L$408,1,FALSE),FALSE)</f>
        <v>South Derbyshire</v>
      </c>
      <c r="F247" t="str">
        <f>IF(VLOOKUP($A247,'1213'!$F$10:$L$408,1,FALSE)=VLOOKUP($A247,'2013'!$F$10:$M$460,1,FALSE),VLOOKUP($A247,'1213'!$F$10:$L$408,1,FALSE),FALSE)</f>
        <v>South Derbyshire</v>
      </c>
      <c r="G247" t="str">
        <f>IF(VLOOKUP($A247,'1314'!$F$10:$L$408,1,FALSE)=VLOOKUP($A247,'2014'!$F$10:$M$460,1,FALSE),VLOOKUP($A247,'1314'!$F$10:$L$408,1,FALSE),FALSE)</f>
        <v>South Derbyshire</v>
      </c>
      <c r="H247" t="str">
        <f>IF(VLOOKUP($A247,'1415'!$F$10:$L$408,1,FALSE)=VLOOKUP($A247,'2015'!$F$10:$M$460,1,FALSE),VLOOKUP($A247,'1415'!$F$10:$L$408,1,FALSE),FALSE)</f>
        <v>South Derbyshire</v>
      </c>
      <c r="I247" t="str">
        <f>IF(VLOOKUP($A247,'1516'!$F$10:$L$408,1,FALSE)=VLOOKUP($A247,'2015'!$F$10:$M$460,1,FALSE),VLOOKUP($A247,'1516'!$F$10:$L$408,1,FALSE),FALSE)</f>
        <v>South Derbyshire</v>
      </c>
      <c r="J247" t="str">
        <f>IF(VLOOKUP($A247,'1617'!$F$10:$L$408,1,FALSE)=VLOOKUP($A247,'2016'!$F$10:$M$460,1,FALSE),VLOOKUP($A247,'1617'!$F$10:$L$408,1,FALSE),FALSE)</f>
        <v>South Derbyshire</v>
      </c>
      <c r="K247" t="str">
        <f>IF(VLOOKUP($A247,'1718'!$F$10:$M$408,1,FALSE)=VLOOKUP($A247,'2017'!$F$10:$M$460,1,FALSE),VLOOKUP($A247,'1718'!$F$10:$M$408,1,FALSE),FALSE)</f>
        <v>South Derbyshire</v>
      </c>
      <c r="L247" t="str">
        <f>IF(VLOOKUP($A247,'1819'!$F$10:$M$408,1,FALSE)=VLOOKUP($A247,'2018'!$F$10:$M$460,1,FALSE),VLOOKUP($A247,'1819'!$F$10:$M$408,1,FALSE),FALSE)</f>
        <v>South Derbyshire</v>
      </c>
      <c r="M247" t="str">
        <f>IF(VLOOKUP($A247,'1920'!$F$10:$M$408,1,FALSE)=VLOOKUP($A247,'2019'!$F$10:$M$464,1,FALSE),VLOOKUP($A247,'1920'!$F$10:$M$408,1,FALSE),FALSE)</f>
        <v>South Derbyshire</v>
      </c>
      <c r="N247" t="str">
        <f>IF(VLOOKUP($A247,'20 21'!$F$10:$N$408,1,FALSE)=VLOOKUP($A247,'2020'!$F$10:$O$468,1,FALSE),VLOOKUP($A247,'20 21'!$F$10:$N$408,1,FALSE),FALSE)</f>
        <v>South Derbyshire</v>
      </c>
      <c r="O247" t="str">
        <f>IF(VLOOKUP($A247,'21 22'!$F$10:$N$408,1,FALSE)=VLOOKUP($A247,'2021'!$F$10:$O$471,1,FALSE),VLOOKUP($A247,'21 22'!$F$10:$N$408,1,FALSE),FALSE)</f>
        <v>South Derbyshire</v>
      </c>
      <c r="P247" t="str">
        <f>IF(VLOOKUP($A247,'22 23'!$F$10:$N$408,1,FALSE)=VLOOKUP($A247,'2022'!$F$10:$O$468,1,FALSE),VLOOKUP($A247,'22 23'!$F$10:$N$408,1,FALSE),FALSE)</f>
        <v>South Derbyshire</v>
      </c>
      <c r="Q247" t="str">
        <f>IF(VLOOKUP($A247,'23 24'!$F$7:$N$408,1,FALSE)=VLOOKUP($A247,'2023'!$C$7:$O$468,1,FALSE),VLOOKUP($A247,'23 24'!$F$7:$N$408,1,FALSE),FALSE)</f>
        <v>South Derbyshire</v>
      </c>
      <c r="S247" s="196">
        <f>IFERROR((VLOOKUP($A247,'0910'!$F$10:$L$433,4,FALSE)/VLOOKUP($A247,'2010'!$C$5:$K$611,9,FALSE))*1000,#N/A)</f>
        <v>6.5277429073562647</v>
      </c>
      <c r="T247" s="196">
        <f>IFERROR((VLOOKUP($A247,'1011'!$F$10:$L$433,4,FALSE)/VLOOKUP($A247,'2011'!$C$5:$K$611,9,FALSE))*1000,#N/A)</f>
        <v>6.4388311045071811</v>
      </c>
      <c r="U247" s="196">
        <f>IFERROR((VLOOKUP($A247,'1112'!$F$10:$L$408,4,FALSE)/VLOOKUP($A247,'2012'!$F$10:$M$460,8,FALSE))*1000,#N/A)</f>
        <v>6.1334641805691854</v>
      </c>
      <c r="V247" s="196">
        <f>IFERROR((VLOOKUP($A247,'1213'!$F$10:$L$408,4,FALSE)/VLOOKUP($A247,'2013'!$F$10:$M$460,8,FALSE))*1000,#N/A)</f>
        <v>7.3117231294174996</v>
      </c>
      <c r="W247" s="196">
        <f>IFERROR((VLOOKUP($A247,'1314'!$F$10:$L$408,4,FALSE)/VLOOKUP($A247,'2014'!$F$10:$M$460,8,FALSE))*1000,#N/A)</f>
        <v>9.8985997102848859</v>
      </c>
      <c r="X247" s="196">
        <f>IFERROR((VLOOKUP($A247,'1415'!$F$10:$L$408,4,FALSE)/VLOOKUP($A247,'2015'!$F$10:$M$460,8,FALSE))*1000,#N/A)</f>
        <v>11.233269598470365</v>
      </c>
      <c r="Y247" s="196">
        <f>IFERROR((VLOOKUP($A247,'1516'!$F$10:$L$408,4,FALSE)/VLOOKUP($A247,'2016'!$F$10:$M$460,8,FALSE))*1000,#N/A)</f>
        <v>20.047169811320753</v>
      </c>
      <c r="Z247" s="196">
        <f>IFERROR((VLOOKUP($A247,'1617'!$F$10:$L$408,4,FALSE)/VLOOKUP($A247,'2017'!$F$10:$M$460,8,FALSE))*1000,#N/A)</f>
        <v>16.658954187875981</v>
      </c>
      <c r="AA247" s="196">
        <f>IFERROR((VLOOKUP($A247,'1718'!$F$10:$L$408,4,FALSE)/VLOOKUP($A247,'2018'!$F$10:$N$460,9,FALSE))*1000,#N/A)</f>
        <v>16.987542468856169</v>
      </c>
      <c r="AB247" s="196">
        <f>IFERROR((VLOOKUP($A247,'1819'!$F$10:$L$408,4,FALSE)/VLOOKUP($A247,'2018'!$F$10:$N$460,9,FALSE))*1000,#N/A)</f>
        <v>20.385050962627407</v>
      </c>
      <c r="AC247" s="196">
        <f>IFERROR((VLOOKUP($A247,'1920'!$F$10:$L$408,4,FALSE)/VLOOKUP($A247,'2019'!$F$10:$N$464,8,FALSE))*1000,#N/A)</f>
        <v>18.958181778101096</v>
      </c>
      <c r="AD247" s="196">
        <f>IFERROR((VLOOKUP($A247,'20 21'!$F$10:$M$408,4,FALSE)/VLOOKUP($A247,'2020'!$F$10:$N$469,8,FALSE))*1000,#N/A)</f>
        <v>9.4527705211054585</v>
      </c>
      <c r="AE247" s="196">
        <f>IFERROR((VLOOKUP($A247,'21 22'!$F$10:$M$408,4,FALSE)/VLOOKUP($A247,'2021'!$F$10:$N$469,8,FALSE))*1000,#N/A)</f>
        <v>16.398612425102492</v>
      </c>
      <c r="AF247" s="196">
        <f>IFERROR((VLOOKUP($A247,'22 23'!$F$10:$M$408,4,FALSE)/VLOOKUP($A247,'2022'!$F$10:$N$469,8,FALSE))*1000,#N/A)</f>
        <v>23.095640697818286</v>
      </c>
      <c r="AG247" s="196">
        <f>IFERROR((VLOOKUP($A247,'23 24'!$F$7:$M$408,4,FALSE)/VLOOKUP($A247,'2023'!$C$7:$N$469,9,FALSE))*1000,#N/A)</f>
        <v>14.91905405132961</v>
      </c>
      <c r="AI247" s="196">
        <f>IFERROR((VLOOKUP($A247,'0910'!$F$10:$L$433,5,FALSE)/VLOOKUP($A247,'2010'!$C$5:$K$611,9,FALSE))*1000,#N/A)</f>
        <v>0</v>
      </c>
      <c r="AJ247" s="196">
        <f>IFERROR((VLOOKUP($A247,'1011'!$F$10:$L$433,5,FALSE)/VLOOKUP($A247,'2011'!$C$5:$K$611,9,FALSE))*1000,#N/A)</f>
        <v>0.74294205052005935</v>
      </c>
      <c r="AK247" s="196">
        <f>IFERROR((VLOOKUP($A247,'1112'!$F$10:$L$408,5,FALSE)/VLOOKUP($A247,'2012'!$F$10:$M$460,8,FALSE))*1000,#N/A)</f>
        <v>0.2453385672227674</v>
      </c>
      <c r="AL247" s="196">
        <f>IFERROR((VLOOKUP($A247,'1213'!$F$10:$L$408,5,FALSE)/VLOOKUP($A247,'2013'!$F$10:$M$460,8,FALSE))*1000,#N/A)</f>
        <v>0.24372410431391664</v>
      </c>
      <c r="AM247" s="196">
        <f>IFERROR((VLOOKUP($A247,'1314'!$F$10:$L$408,5,FALSE)/VLOOKUP($A247,'2014'!$F$10:$M$460,8,FALSE))*1000,#N/A)</f>
        <v>1.2071463061323031</v>
      </c>
      <c r="AN247" s="196">
        <f>IFERROR((VLOOKUP($A247,'1415'!$F$10:$L$408,5,FALSE)/VLOOKUP($A247,'2015'!$F$10:$M$460,8,FALSE))*1000,#N/A)</f>
        <v>1.434034416826004</v>
      </c>
      <c r="AO247" s="196">
        <f>IFERROR((VLOOKUP($A247,'1516'!$F$10:$L$408,5,FALSE)/VLOOKUP($A247,'2016'!$F$10:$M$460,8,FALSE))*1000,#N/A)</f>
        <v>2.5943396226415092</v>
      </c>
      <c r="AP247" s="196">
        <f>IFERROR((VLOOKUP($A247,'1617'!$F$10:$L$408,5,FALSE)/VLOOKUP($A247,'2017'!$F$10:$M$460,8,FALSE))*1000,#N/A)</f>
        <v>2.5451180009254974</v>
      </c>
      <c r="AQ247" s="196">
        <f>IFERROR((VLOOKUP($A247,'1718'!$F$10:$L$408,5,FALSE)/VLOOKUP($A247,'2018'!$F$10:$N$460,9,FALSE))*1000,#N/A)</f>
        <v>3.1710079275198186</v>
      </c>
      <c r="AR247" s="196">
        <f>IFERROR((VLOOKUP($A247,'1819'!$F$10:$L$408,5,FALSE)/VLOOKUP($A247,'2018'!$F$10:$N$460,9,FALSE))*1000,#N/A)</f>
        <v>6.5685164212910534</v>
      </c>
      <c r="AS247" s="196">
        <f>IFERROR((VLOOKUP($A247,'1920'!$F$10:$L$408,5,FALSE)/VLOOKUP($A247,'2019'!$F$10:$N$464,8,FALSE))*1000,#N/A)</f>
        <v>5.0702114057712224</v>
      </c>
      <c r="AT247" s="196">
        <f>IFERROR((VLOOKUP($A247,'20 21'!$F$10:$L$408,5,FALSE)/VLOOKUP($A247,'2020'!$F$10:$N$469,8,FALSE))*1000,#N/A)</f>
        <v>1.7186855492919015</v>
      </c>
      <c r="AU247" s="196">
        <f>IFERROR((VLOOKUP($A247,'21 22'!$F$10:$L$408,5,FALSE)/VLOOKUP($A247,'2021'!$F$10:$N$469,8,FALSE))*1000,#N/A)</f>
        <v>2.3126248291811207</v>
      </c>
      <c r="AV247" s="196">
        <f>IFERROR((VLOOKUP($A247,'22 23'!$F$10:$L$408,5,FALSE)/VLOOKUP($A247,'2022'!$F$10:$N$469,8,FALSE))*1000,#N/A)</f>
        <v>2.2683218542500105</v>
      </c>
      <c r="AW247" s="196">
        <f>IFERROR((VLOOKUP($A247,'23 24'!$F$7:$M$408,5,FALSE)/VLOOKUP($A247,'2023'!$C$7:$N$469,9,FALSE))*1000,#N/A)</f>
        <v>0.60482651559444367</v>
      </c>
      <c r="AY247" s="196">
        <f>IFERROR((VLOOKUP($A247,'0910'!$F$10:$L$433,6,FALSE)/VLOOKUP($A247,'2010'!$C$5:$K$611,9,FALSE))*1000,#N/A)</f>
        <v>0</v>
      </c>
      <c r="AZ247" s="196">
        <f>IFERROR((VLOOKUP($A247,'1011'!$F$10:$L$433,6,FALSE)/VLOOKUP($A247,'2011'!$C$5:$K$611,9,FALSE))*1000,#N/A)</f>
        <v>0</v>
      </c>
      <c r="BA247" s="196">
        <f>IFERROR((VLOOKUP($A247,'1112'!$F$10:$L$408,6,FALSE)/VLOOKUP($A247,'2012'!$F$10:$M$460,8,FALSE))*1000,#N/A)</f>
        <v>0</v>
      </c>
      <c r="BB247" s="196">
        <f>IFERROR((VLOOKUP($A247,'1213'!$F$10:$L$408,6,FALSE)/VLOOKUP($A247,'2013'!$F$10:$M$460,8,FALSE))*1000,#N/A)</f>
        <v>0</v>
      </c>
      <c r="BC247" s="196">
        <f>IFERROR((VLOOKUP($A247,'1314'!$F$10:$L$408,6,FALSE)/VLOOKUP($A247,'2014'!$F$10:$M$460,8,FALSE))*1000,#N/A)</f>
        <v>0</v>
      </c>
      <c r="BD247" s="196">
        <f>IFERROR((VLOOKUP($A247,'1415'!$F$10:$L$408,6,FALSE)/VLOOKUP($A247,'2015'!$F$10:$M$460,8,FALSE))*1000,#N/A)</f>
        <v>0</v>
      </c>
      <c r="BE247" s="196">
        <f>IFERROR((VLOOKUP($A247,'1516'!$F$10:$L$408,6,FALSE)/VLOOKUP($A247,'2016'!$F$10:$M$460,8,FALSE))*1000,#N/A)</f>
        <v>0.94339622641509435</v>
      </c>
      <c r="BF247" s="196">
        <f>IFERROR((VLOOKUP($A247,'1617'!$F$10:$L$408,6,FALSE)/VLOOKUP($A247,'2017'!$F$10:$M$460,8,FALSE))*1000,#N/A)</f>
        <v>0</v>
      </c>
      <c r="BG247" s="196">
        <f>IFERROR((VLOOKUP($A247,'1718'!$F$10:$L$408,6,FALSE)/VLOOKUP($A247,'2018'!$F$10:$N$460,9,FALSE))*1000,#N/A)</f>
        <v>0</v>
      </c>
      <c r="BH247" s="196">
        <f>IFERROR((VLOOKUP($A247,'1819'!$F$10:$L$408,6,FALSE)/VLOOKUP($A247,'2018'!$F$10:$N$460,9,FALSE))*1000,#N/A)</f>
        <v>0.22650056625141562</v>
      </c>
      <c r="BI247" s="196">
        <f>IFERROR((VLOOKUP($A247,'1920'!$F$10:$L$408,6,FALSE)/VLOOKUP($A247,'2019'!$F$10:$N$464,8,FALSE))*1000,#N/A)</f>
        <v>0</v>
      </c>
      <c r="BJ247" s="196">
        <f>IFERROR((VLOOKUP($A247,'20 21'!$F$10:$L$408,6,FALSE)/VLOOKUP($A247,'2020'!$F$10:$N$469,8,FALSE))*1000,#N/A)</f>
        <v>0</v>
      </c>
      <c r="BK247" s="196">
        <f>IFERROR((VLOOKUP($A247,'21 22'!$F$10:$L$408,6,FALSE)/VLOOKUP($A247,'2021'!$F$10:$N$469,8,FALSE))*1000,#N/A)</f>
        <v>0</v>
      </c>
      <c r="BL247" s="196">
        <f>IFERROR((VLOOKUP($A247,'22 23'!$F$10:$L$408,6,FALSE)/VLOOKUP($A247,'2022'!$F$10:$N$469,8,FALSE))*1000,#N/A)</f>
        <v>0</v>
      </c>
      <c r="BM247" s="196">
        <f>IFERROR((VLOOKUP($A247,'23 24'!$F$7:$M$408,6,FALSE)/VLOOKUP($A247,'2023'!$C$7:$N$469,9,FALSE))*1000,#N/A)</f>
        <v>0</v>
      </c>
      <c r="BO247" s="196">
        <f>IFERROR((VLOOKUP($A247,'0910'!$F$10:$L$433,7,FALSE)/VLOOKUP($A247,'2010'!$C$5:$K$611,9,FALSE))*1000,#N/A)</f>
        <v>6.5277429073562647</v>
      </c>
      <c r="BP247" s="196">
        <f>IFERROR((VLOOKUP($A247,'1011'!$F$10:$L$433,7,FALSE)/VLOOKUP($A247,'2011'!$C$5:$K$611,9,FALSE))*1000,#N/A)</f>
        <v>7.1817731550272406</v>
      </c>
      <c r="BQ247" s="196">
        <f>IFERROR((VLOOKUP($A247,'1112'!$F$10:$L$408,7,FALSE)/VLOOKUP($A247,'2012'!$F$10:$M$460,8,FALSE))*1000,#N/A)</f>
        <v>6.3788027477919531</v>
      </c>
      <c r="BR247" s="196">
        <f>IFERROR((VLOOKUP($A247,'1213'!$F$10:$L$408,7,FALSE)/VLOOKUP($A247,'2013'!$F$10:$M$460,8,FALSE))*1000,#N/A)</f>
        <v>7.7991713380453325</v>
      </c>
      <c r="BS247" s="196">
        <f>IFERROR((VLOOKUP($A247,'1314'!$F$10:$L$408,7,FALSE)/VLOOKUP($A247,'2014'!$F$10:$M$460,8,FALSE))*1000,#N/A)</f>
        <v>11.105746016417191</v>
      </c>
      <c r="BT247" s="196">
        <f>IFERROR((VLOOKUP($A247,'1415'!$F$10:$L$408,7,FALSE)/VLOOKUP($A247,'2015'!$F$10:$M$460,8,FALSE))*1000,#N/A)</f>
        <v>12.667304015296367</v>
      </c>
      <c r="BU247" s="196">
        <f>IFERROR((VLOOKUP($A247,'1516'!$F$10:$L$408,7,FALSE)/VLOOKUP($A247,'2016'!$F$10:$M$460,8,FALSE))*1000,#N/A)</f>
        <v>23.584905660377359</v>
      </c>
      <c r="BV247" s="196">
        <f>IFERROR((VLOOKUP($A247,'1617'!$F$10:$L$408,7,FALSE)/VLOOKUP($A247,'2017'!$F$10:$M$460,8,FALSE))*1000,#N/A)</f>
        <v>19.435446552521981</v>
      </c>
      <c r="BW247" s="196">
        <f>IFERROR((VLOOKUP($A247,'1718'!$F$10:$L$408,7,FALSE)/VLOOKUP($A247,'2018'!$F$10:$N$460,9,FALSE))*1000,#N/A)</f>
        <v>20.158550396375993</v>
      </c>
      <c r="BX247" s="196">
        <f>IFERROR((VLOOKUP($A247,'1819'!$F$10:$L$408,7,FALSE)/VLOOKUP($A247,'2018'!$F$10:$N$460,9,FALSE))*1000,#N/A)</f>
        <v>27.180067950169875</v>
      </c>
      <c r="BY247" s="196">
        <f>IFERROR((VLOOKUP($A247,'1920'!$F$10:$L$408,7,FALSE)/VLOOKUP($A247,'2019'!$F$10:$N$464,8,FALSE))*1000,#N/A)</f>
        <v>24.028393183872318</v>
      </c>
      <c r="BZ247" s="196">
        <f>IFERROR((VLOOKUP($A247,'20 21'!$F$10:$L$408,7,FALSE)/VLOOKUP($A247,'2020'!$F$10:$N$469,8,FALSE))*1000,#N/A)</f>
        <v>11.171456070397362</v>
      </c>
      <c r="CA247" s="196">
        <f>IFERROR((VLOOKUP($A247,'21 22'!$F$10:$L$408,7,FALSE)/VLOOKUP($A247,'2021'!$F$10:$N$469,8,FALSE))*1000,#N/A)</f>
        <v>18.711237254283613</v>
      </c>
      <c r="CB247" s="196">
        <f>IFERROR((VLOOKUP($A247,'22 23'!$F$10:$L$408,7,FALSE)/VLOOKUP($A247,'2022'!$F$10:$N$469,8,FALSE))*1000,#N/A)</f>
        <v>25.363962552068298</v>
      </c>
      <c r="CC247" s="196">
        <f>IFERROR((VLOOKUP($A247,'23 24'!$F$7:$M$408,7,FALSE)/VLOOKUP($A247,'2023'!$C$7:$N$469,9,FALSE))*1000,#N/A)</f>
        <v>15.523880566924053</v>
      </c>
      <c r="CE247" s="198">
        <f>IFERROR((VLOOKUP($A247,'0910'!$F$10:$S$433,9,FALSE)/VLOOKUP($A247,'2010'!$C$5:$K$611,9,FALSE))*1000,#N/A)</f>
        <v>4.7702736630680391</v>
      </c>
      <c r="CF247" s="198">
        <f>IFERROR((VLOOKUP($A247,'1011'!$F$10:$S$433,10,FALSE)/VLOOKUP($A247,'2011'!$C$5:$K$611,9,FALSE))*1000,#N/A)</f>
        <v>7.1817731550272406</v>
      </c>
      <c r="CG247" s="198">
        <f>IFERROR((VLOOKUP($A247,'1112'!$F$10:$S$408,9,FALSE)/VLOOKUP($A247,'2012'!$F$10:$M$460,8,FALSE))*1000,#N/A)</f>
        <v>9.0775269872423952</v>
      </c>
      <c r="CH247" s="198">
        <f>IFERROR((VLOOKUP($A247,'1213'!$F$10:$S$408,9,FALSE)/VLOOKUP($A247,'2013'!$F$10:$M$460,8,FALSE))*1000,#N/A)</f>
        <v>6.8242749207896658</v>
      </c>
      <c r="CI247" s="198">
        <f>IFERROR((VLOOKUP($A247,'1314'!$F$10:$S$408,9,FALSE)/VLOOKUP($A247,'2014'!$F$10:$M$460,8,FALSE))*1000,#N/A)</f>
        <v>8.6914534041525826</v>
      </c>
      <c r="CJ247" s="198">
        <f>IFERROR((VLOOKUP($A247,'1415'!$F$10:$S$408,9,FALSE)/VLOOKUP($A247,'2015'!$F$10:$M$460,8,FALSE))*1000,#N/A)</f>
        <v>7.8871892925430203</v>
      </c>
      <c r="CK247" s="198">
        <f>IFERROR((VLOOKUP($A247,'1516'!$F$10:$S$408,9,FALSE)/VLOOKUP($A247,'2016'!$F$10:$M$460,8,FALSE))*1000,#N/A)</f>
        <v>11.79245283018868</v>
      </c>
      <c r="CL247" s="198">
        <f>IFERROR((VLOOKUP($A247,'1617'!$F$10:$S$408,9,FALSE)/VLOOKUP($A247,'2017'!$F$10:$M$460,8,FALSE))*1000,#N/A)</f>
        <v>15.270708005552985</v>
      </c>
      <c r="CM247" s="198">
        <f>IFERROR((VLOOKUP($A247,'1718'!$F$10:$S$408,9,FALSE)/VLOOKUP($A247,'2018'!$F$10:$N$460,9,FALSE))*1000,#N/A)</f>
        <v>16.534541336353342</v>
      </c>
      <c r="CN247" s="198">
        <f>IFERROR((VLOOKUP($A247,'1819'!$F$10:$S$408,9,FALSE)/VLOOKUP($A247,'2018'!$F$10:$N$460,9,FALSE))*1000,#N/A)</f>
        <v>20.385050962627407</v>
      </c>
      <c r="CO247" s="198">
        <f>IFERROR((VLOOKUP($A247,'1920'!$F$10:$S$408,9,FALSE)/VLOOKUP($A247,'2019'!$F$10:$N$464,8,FALSE))*1000,#N/A)</f>
        <v>17.415073958953332</v>
      </c>
      <c r="CP247" s="198">
        <f>IFERROR((VLOOKUP($A247,'20 21'!$F$10:$S$408,9,FALSE)/VLOOKUP($A247,'2020'!$F$10:$N$469,8,FALSE))*1000,#N/A)</f>
        <v>17.186855492919015</v>
      </c>
      <c r="CQ247" s="198">
        <f>IFERROR((VLOOKUP($A247,'21 22'!$F$10:$S$408,9,FALSE)/VLOOKUP($A247,'2021'!$F$10:$N$469,8,FALSE))*1000,#N/A)</f>
        <v>18.290760012614317</v>
      </c>
      <c r="CR247" s="198">
        <f>IFERROR((VLOOKUP($A247,'22 23'!$F$10:$S$408,9,FALSE)/VLOOKUP($A247,'2022'!$F$10:$N$469,8,FALSE))*1000,#N/A)</f>
        <v>18.765208066977358</v>
      </c>
      <c r="CS247" s="196">
        <f>IFERROR((VLOOKUP($A247,'23 24'!$F$7:$S$408,9,FALSE)/VLOOKUP($A247,'2023'!$C$7:$N$469,9,FALSE))*1000,#N/A)</f>
        <v>17.136751275175904</v>
      </c>
      <c r="CU247" s="198">
        <f>IFERROR((VLOOKUP($A247,'0910'!$F$10:$S$433,10,FALSE)/VLOOKUP($A247,'2010'!$C$5:$K$611,9,FALSE))*1000,#N/A)</f>
        <v>1.255335174491589</v>
      </c>
      <c r="CV247" s="198">
        <f>IFERROR((VLOOKUP($A247,'1011'!$F$10:$S$433,11,FALSE)/VLOOKUP($A247,'2011'!$C$5:$K$611,9,FALSE))*1000,#N/A)</f>
        <v>0.9905894006934125</v>
      </c>
      <c r="CW247" s="198">
        <f>IFERROR((VLOOKUP($A247,'1112'!$F$10:$S$408,10,FALSE)/VLOOKUP($A247,'2012'!$F$10:$M$460,8,FALSE))*1000,#N/A)</f>
        <v>0.73601570166830221</v>
      </c>
      <c r="CX247" s="198">
        <f>IFERROR((VLOOKUP($A247,'1213'!$F$10:$S$408,10,FALSE)/VLOOKUP($A247,'2013'!$F$10:$M$460,8,FALSE))*1000,#N/A)</f>
        <v>0.73117231294175</v>
      </c>
      <c r="CY247" s="198">
        <f>IFERROR((VLOOKUP($A247,'1314'!$F$10:$S$408,10,FALSE)/VLOOKUP($A247,'2014'!$F$10:$M$460,8,FALSE))*1000,#N/A)</f>
        <v>0.24142926122646063</v>
      </c>
      <c r="CZ247" s="198">
        <f>IFERROR((VLOOKUP($A247,'1415'!$F$10:$S$408,10,FALSE)/VLOOKUP($A247,'2015'!$F$10:$M$460,8,FALSE))*1000,#N/A)</f>
        <v>2.6290630975143405</v>
      </c>
      <c r="DA247" s="198">
        <f>IFERROR((VLOOKUP($A247,'1516'!$F$10:$S$408,10,FALSE)/VLOOKUP($A247,'2016'!$F$10:$M$460,8,FALSE))*1000,#N/A)</f>
        <v>1.8867924528301887</v>
      </c>
      <c r="DB247" s="198">
        <f>IFERROR((VLOOKUP($A247,'1617'!$F$10:$S$408,10,FALSE)/VLOOKUP($A247,'2017'!$F$10:$M$460,8,FALSE))*1000,#N/A)</f>
        <v>2.3137436372049978</v>
      </c>
      <c r="DC247" s="198">
        <f>IFERROR((VLOOKUP($A247,'1718'!$F$10:$S$408,10,FALSE)/VLOOKUP($A247,'2018'!$F$10:$N$460,9,FALSE))*1000,#N/A)</f>
        <v>3.8505096262740657</v>
      </c>
      <c r="DD247" s="198">
        <f>IFERROR((VLOOKUP($A247,'1819'!$F$10:$S$408,10,FALSE)/VLOOKUP($A247,'2018'!$F$10:$N$460,9,FALSE))*1000,#N/A)</f>
        <v>4.5300113250283127</v>
      </c>
      <c r="DE247" s="198">
        <f>IFERROR((VLOOKUP($A247,'1920'!$F$10:$S$408,10,FALSE)/VLOOKUP($A247,'2019'!$F$10:$N$464,8,FALSE))*1000,#N/A)</f>
        <v>5.0702114057712224</v>
      </c>
      <c r="DF247" s="198">
        <f>IFERROR((VLOOKUP($A247,'20 21'!$F$10:$S$408,10,FALSE)/VLOOKUP($A247,'2020'!$F$10:$N$469,8,FALSE))*1000,#N/A)</f>
        <v>3.0076997112608281</v>
      </c>
      <c r="DG247" s="198">
        <f>IFERROR((VLOOKUP($A247,'21 22'!$F$10:$S$408,10,FALSE)/VLOOKUP($A247,'2021'!$F$10:$N$469,8,FALSE))*1000,#N/A)</f>
        <v>2.9433406916850626</v>
      </c>
      <c r="DH247" s="198">
        <f>IFERROR((VLOOKUP($A247,'22 23'!$F$10:$S$408,10,FALSE)/VLOOKUP($A247,'2022'!$F$10:$N$469,8,FALSE))*1000,#N/A)</f>
        <v>2.8869550872272858</v>
      </c>
      <c r="DI247" s="196">
        <f>IFERROR((VLOOKUP($A247,'23 24'!$F$7:$S$408,10,FALSE)/VLOOKUP($A247,'2023'!$C$7:$N$469,9,FALSE))*1000,#N/A)</f>
        <v>2.6209149009092561</v>
      </c>
      <c r="DK247" s="198">
        <f>IFERROR((VLOOKUP($A247,'0910'!$F$10:$S$433,11,FALSE)/VLOOKUP($A247,'2010'!$C$5:$K$611,9,FALSE))*1000,#N/A)</f>
        <v>0</v>
      </c>
      <c r="DL247" s="198">
        <f>IFERROR((VLOOKUP($A247,'1011'!$F$10:$S$433,12,FALSE)/VLOOKUP($A247,'2011'!$C$5:$K$611,9,FALSE))*1000,#N/A)</f>
        <v>0</v>
      </c>
      <c r="DM247" s="198">
        <f>IFERROR((VLOOKUP($A247,'1112'!$F$10:$S$408,11,FALSE)/VLOOKUP($A247,'2012'!$F$10:$M$460,8,FALSE))*1000,#N/A)</f>
        <v>0</v>
      </c>
      <c r="DN247" s="198">
        <f>IFERROR((VLOOKUP($A247,'1213'!$F$10:$S$408,11,FALSE)/VLOOKUP($A247,'2013'!$F$10:$M$460,8,FALSE))*1000,#N/A)</f>
        <v>0</v>
      </c>
      <c r="DO247" s="198">
        <f>IFERROR((VLOOKUP($A247,'1314'!$F$10:$S$408,11,FALSE)/VLOOKUP($A247,'2014'!$F$10:$M$460,8,FALSE))*1000,#N/A)</f>
        <v>0</v>
      </c>
      <c r="DP247" s="198">
        <f>IFERROR((VLOOKUP($A247,'1415'!$F$10:$S$408,11,FALSE)/VLOOKUP($A247,'2015'!$F$10:$M$460,8,FALSE))*1000,#N/A)</f>
        <v>0</v>
      </c>
      <c r="DQ247" s="198">
        <f>IFERROR((VLOOKUP($A247,'1516'!$F$10:$S$408,11,FALSE)/VLOOKUP($A247,'2016'!$F$10:$M$460,8,FALSE))*1000,#N/A)</f>
        <v>0.47169811320754718</v>
      </c>
      <c r="DR247" s="198">
        <f>IFERROR((VLOOKUP($A247,'1617'!$F$10:$S$408,11,FALSE)/VLOOKUP($A247,'2017'!$F$10:$M$460,8,FALSE))*1000,#N/A)</f>
        <v>1.1568718186024989</v>
      </c>
      <c r="DS247" s="198">
        <f>IFERROR((VLOOKUP($A247,'1718'!$F$10:$S$408,11,FALSE)/VLOOKUP($A247,'2018'!$F$10:$N$460,9,FALSE))*1000,#N/A)</f>
        <v>0</v>
      </c>
      <c r="DT247" s="198">
        <f>IFERROR((VLOOKUP($A247,'1819'!$F$10:$S$408,11,FALSE)/VLOOKUP($A247,'2018'!$F$10:$N$460,9,FALSE))*1000,#N/A)</f>
        <v>0</v>
      </c>
      <c r="DU247" s="198">
        <f>IFERROR((VLOOKUP($A247,'1920'!$F$10:$S$408,11,FALSE)/VLOOKUP($A247,'2019'!$F$10:$N$464,8,FALSE))*1000,#N/A)</f>
        <v>0.22044397416396622</v>
      </c>
      <c r="DV247" s="198">
        <f>IFERROR((VLOOKUP($A247,'20 21'!$F$10:$S$408,11,FALSE)/VLOOKUP($A247,'2020'!$F$10:$N$469,8,FALSE))*1000,#N/A)</f>
        <v>0</v>
      </c>
      <c r="DW247" s="198">
        <f>IFERROR((VLOOKUP($A247,'21 22'!$F$10:$S$408,11,FALSE)/VLOOKUP($A247,'2021'!$F$10:$N$469,8,FALSE))*1000,#N/A)</f>
        <v>0</v>
      </c>
      <c r="DX247" s="198">
        <f>IFERROR((VLOOKUP($A247,'22 23'!$F$10:$S$408,11,FALSE)/VLOOKUP($A247,'2022'!$F$10:$N$469,8,FALSE))*1000,#N/A)</f>
        <v>0</v>
      </c>
      <c r="DY247" s="196">
        <f>IFERROR((VLOOKUP($A247,'23 24'!$F$7:$S$408,11,FALSE)/VLOOKUP($A247,'2023'!$C$7:$N$469,9,FALSE))*1000,#N/A)</f>
        <v>0</v>
      </c>
      <c r="EA247" s="198">
        <f>IFERROR((VLOOKUP($A247,'0910'!$F$10:$S$433,12,FALSE)/VLOOKUP($A247,'2010'!$C$5:$K$611,9,FALSE))*1000,#N/A)</f>
        <v>6.0256088375596288</v>
      </c>
      <c r="EB247" s="198">
        <f>IFERROR((VLOOKUP($A247,'1011'!$F$10:$S$433,13,FALSE)/VLOOKUP($A247,'2011'!$C$5:$K$611,9,FALSE))*1000,#N/A)</f>
        <v>8.172362555720655</v>
      </c>
      <c r="EC247" s="198">
        <f>IFERROR((VLOOKUP($A247,'1112'!$F$10:$S$408,12,FALSE)/VLOOKUP($A247,'2012'!$F$10:$M$460,8,FALSE))*1000,#N/A)</f>
        <v>9.8135426889106974</v>
      </c>
      <c r="ED247" s="198">
        <f>IFERROR((VLOOKUP($A247,'1213'!$F$10:$S$408,12,FALSE)/VLOOKUP($A247,'2013'!$F$10:$M$460,8,FALSE))*1000,#N/A)</f>
        <v>7.5554472337314156</v>
      </c>
      <c r="EE247" s="198">
        <f>IFERROR((VLOOKUP($A247,'1314'!$F$10:$S$408,12,FALSE)/VLOOKUP($A247,'2014'!$F$10:$M$460,8,FALSE))*1000,#N/A)</f>
        <v>8.9328826653790436</v>
      </c>
      <c r="EF247" s="198">
        <f>IFERROR((VLOOKUP($A247,'1415'!$F$10:$S$408,12,FALSE)/VLOOKUP($A247,'2015'!$F$10:$M$460,8,FALSE))*1000,#N/A)</f>
        <v>10.516252390057362</v>
      </c>
      <c r="EG247" s="198">
        <f>IFERROR((VLOOKUP($A247,'1516'!$F$10:$S$408,12,FALSE)/VLOOKUP($A247,'2016'!$F$10:$M$460,8,FALSE))*1000,#N/A)</f>
        <v>14.150943396226415</v>
      </c>
      <c r="EH247" s="198">
        <f>IFERROR((VLOOKUP($A247,'1617'!$F$10:$S$408,12,FALSE)/VLOOKUP($A247,'2017'!$F$10:$M$460,8,FALSE))*1000,#N/A)</f>
        <v>18.509949097639982</v>
      </c>
      <c r="EI247" s="198">
        <f>IFERROR((VLOOKUP($A247,'1718'!$F$10:$S$408,12,FALSE)/VLOOKUP($A247,'2018'!$F$10:$N$460,9,FALSE))*1000,#N/A)</f>
        <v>20.385050962627407</v>
      </c>
      <c r="EJ247" s="198">
        <f>IFERROR((VLOOKUP($A247,'1819'!$F$10:$S$408,12,FALSE)/VLOOKUP($A247,'2018'!$F$10:$N$460,9,FALSE))*1000,#N/A)</f>
        <v>25.141562853907136</v>
      </c>
      <c r="EK247" s="198">
        <f>IFERROR((VLOOKUP($A247,'1920'!$F$10:$S$408,12,FALSE)/VLOOKUP($A247,'2019'!$F$10:$N$464,8,FALSE))*1000,#N/A)</f>
        <v>22.705729338888521</v>
      </c>
      <c r="EL247" s="198">
        <f>IFERROR((VLOOKUP($A247,'20 21'!$F$10:$S$408,12,FALSE)/VLOOKUP($A247,'2020'!$F$10:$N$469,8,FALSE))*1000,#N/A)</f>
        <v>20.194555204179846</v>
      </c>
      <c r="EM247" s="198">
        <f>IFERROR((VLOOKUP($A247,'21 22'!$F$10:$S$408,12,FALSE)/VLOOKUP($A247,'2021'!$F$10:$N$469,8,FALSE))*1000,#N/A)</f>
        <v>21.023862083464731</v>
      </c>
      <c r="EN247" s="198">
        <f>IFERROR((VLOOKUP($A247,'22 23'!$F$10:$S$408,12,FALSE)/VLOOKUP($A247,'2022'!$F$10:$N$469,8,FALSE))*1000,#N/A)</f>
        <v>21.858374231863735</v>
      </c>
      <c r="EO247" s="196">
        <f>IFERROR((VLOOKUP($A247,'23 24'!$F$7:$S$408,12,FALSE)/VLOOKUP($A247,'2023'!$C$7:$N$469,9,FALSE))*1000,#N/A)</f>
        <v>19.556057337553678</v>
      </c>
    </row>
    <row r="248" spans="1:145" x14ac:dyDescent="0.3">
      <c r="A248" t="s">
        <v>1700</v>
      </c>
      <c r="B248" t="s">
        <v>1743</v>
      </c>
      <c r="C248" t="str">
        <f>IF(VLOOKUP($A248,'0910'!$F$10:$L$433,1,FALSE)=VLOOKUP($A248,'2010'!$C$5:$K$611,1,FALSE),VLOOKUP($A248,'0910'!$F$10:$L$433,1,FALSE),FALSE)</f>
        <v>South Gloucestershire</v>
      </c>
      <c r="D248" t="str">
        <f>IF(VLOOKUP($A248,'1011'!$F$10:$L$433,1,FALSE)=VLOOKUP($A248,'2011'!$C$5:$K$611,1,FALSE),VLOOKUP($A248,'1011'!$F$10:$L$433,1,FALSE),FALSE)</f>
        <v>South Gloucestershire</v>
      </c>
      <c r="E248" t="str">
        <f>IF(VLOOKUP(A248,'1112'!$F$10:$L$408,1,FALSE)=VLOOKUP(A248,'2012'!$F$10:$M$460,1,FALSE),VLOOKUP(A248,'1112'!$F$10:$L$408,1,FALSE),FALSE)</f>
        <v>South Gloucestershire</v>
      </c>
      <c r="F248" t="str">
        <f>IF(VLOOKUP($A248,'1213'!$F$10:$L$408,1,FALSE)=VLOOKUP($A248,'2013'!$F$10:$M$460,1,FALSE),VLOOKUP($A248,'1213'!$F$10:$L$408,1,FALSE),FALSE)</f>
        <v>South Gloucestershire</v>
      </c>
      <c r="G248" t="str">
        <f>IF(VLOOKUP($A248,'1314'!$F$10:$L$408,1,FALSE)=VLOOKUP($A248,'2014'!$F$10:$M$460,1,FALSE),VLOOKUP($A248,'1314'!$F$10:$L$408,1,FALSE),FALSE)</f>
        <v>South Gloucestershire</v>
      </c>
      <c r="H248" t="str">
        <f>IF(VLOOKUP($A248,'1415'!$F$10:$L$408,1,FALSE)=VLOOKUP($A248,'2015'!$F$10:$M$460,1,FALSE),VLOOKUP($A248,'1415'!$F$10:$L$408,1,FALSE),FALSE)</f>
        <v>South Gloucestershire</v>
      </c>
      <c r="I248" t="str">
        <f>IF(VLOOKUP($A248,'1516'!$F$10:$L$408,1,FALSE)=VLOOKUP($A248,'2015'!$F$10:$M$460,1,FALSE),VLOOKUP($A248,'1516'!$F$10:$L$408,1,FALSE),FALSE)</f>
        <v>South Gloucestershire</v>
      </c>
      <c r="J248" t="str">
        <f>IF(VLOOKUP($A248,'1617'!$F$10:$L$408,1,FALSE)=VLOOKUP($A248,'2016'!$F$10:$M$460,1,FALSE),VLOOKUP($A248,'1617'!$F$10:$L$408,1,FALSE),FALSE)</f>
        <v>South Gloucestershire</v>
      </c>
      <c r="K248" t="str">
        <f>IF(VLOOKUP($A248,'1718'!$F$10:$M$408,1,FALSE)=VLOOKUP($A248,'2017'!$F$10:$M$460,1,FALSE),VLOOKUP($A248,'1718'!$F$10:$M$408,1,FALSE),FALSE)</f>
        <v>South Gloucestershire</v>
      </c>
      <c r="L248" t="str">
        <f>IF(VLOOKUP($A248,'1819'!$F$10:$M$408,1,FALSE)=VLOOKUP($A248,'2018'!$F$10:$M$460,1,FALSE),VLOOKUP($A248,'1819'!$F$10:$M$408,1,FALSE),FALSE)</f>
        <v>South Gloucestershire</v>
      </c>
      <c r="M248" t="str">
        <f>IF(VLOOKUP($A248,'1920'!$F$10:$M$408,1,FALSE)=VLOOKUP($A248,'2019'!$F$10:$M$464,1,FALSE),VLOOKUP($A248,'1920'!$F$10:$M$408,1,FALSE),FALSE)</f>
        <v>South Gloucestershire</v>
      </c>
      <c r="N248" t="str">
        <f>IF(VLOOKUP($A248,'20 21'!$F$10:$N$408,1,FALSE)=VLOOKUP($A248,'2020'!$F$10:$O$468,1,FALSE),VLOOKUP($A248,'20 21'!$F$10:$N$408,1,FALSE),FALSE)</f>
        <v>South Gloucestershire</v>
      </c>
      <c r="O248" t="str">
        <f>IF(VLOOKUP($A248,'21 22'!$F$10:$N$408,1,FALSE)=VLOOKUP($A248,'2021'!$F$10:$O$471,1,FALSE),VLOOKUP($A248,'21 22'!$F$10:$N$408,1,FALSE),FALSE)</f>
        <v>South Gloucestershire</v>
      </c>
      <c r="P248" t="str">
        <f>IF(VLOOKUP($A248,'22 23'!$F$10:$N$408,1,FALSE)=VLOOKUP($A248,'2022'!$F$10:$O$468,1,FALSE),VLOOKUP($A248,'22 23'!$F$10:$N$408,1,FALSE),FALSE)</f>
        <v>South Gloucestershire</v>
      </c>
      <c r="Q248" t="str">
        <f>IF(VLOOKUP($A248,'23 24'!$F$7:$N$408,1,FALSE)=VLOOKUP($A248,'2023'!$C$7:$O$468,1,FALSE),VLOOKUP($A248,'23 24'!$F$7:$N$408,1,FALSE),FALSE)</f>
        <v>South Gloucestershire</v>
      </c>
      <c r="S248" s="196" t="e">
        <f>IFERROR((VLOOKUP($A248,'0910'!$F$10:$L$433,4,FALSE)/VLOOKUP($A248,'2010'!$C$5:$K$611,9,FALSE))*1000,#N/A)</f>
        <v>#N/A</v>
      </c>
      <c r="T248" s="196">
        <f>IFERROR((VLOOKUP($A248,'1011'!$F$10:$L$433,4,FALSE)/VLOOKUP($A248,'2011'!$C$5:$K$611,9,FALSE))*1000,#N/A)</f>
        <v>5.5464629932715033</v>
      </c>
      <c r="U248" s="196">
        <f>IFERROR((VLOOKUP($A248,'1112'!$F$10:$L$408,4,FALSE)/VLOOKUP($A248,'2012'!$F$10:$M$460,8,FALSE))*1000,#N/A)</f>
        <v>4.6884861599495089</v>
      </c>
      <c r="V248" s="196">
        <f>IFERROR((VLOOKUP($A248,'1213'!$F$10:$L$408,4,FALSE)/VLOOKUP($A248,'2013'!$F$10:$M$460,8,FALSE))*1000,#N/A)</f>
        <v>6.0861004206569413</v>
      </c>
      <c r="W248" s="196">
        <f>IFERROR((VLOOKUP($A248,'1314'!$F$10:$L$408,4,FALSE)/VLOOKUP($A248,'2014'!$F$10:$M$460,8,FALSE))*1000,#N/A)</f>
        <v>6.0267659310467074</v>
      </c>
      <c r="X248" s="196">
        <f>IFERROR((VLOOKUP($A248,'1415'!$F$10:$L$408,4,FALSE)/VLOOKUP($A248,'2015'!$F$10:$M$460,8,FALSE))*1000,#N/A)</f>
        <v>6.4007014467338887</v>
      </c>
      <c r="Y248" s="196">
        <f>IFERROR((VLOOKUP($A248,'1516'!$F$10:$L$408,4,FALSE)/VLOOKUP($A248,'2016'!$F$10:$M$460,8,FALSE))*1000,#N/A)</f>
        <v>7.9888850295241394</v>
      </c>
      <c r="Z248" s="196">
        <f>IFERROR((VLOOKUP($A248,'1617'!$F$10:$L$408,4,FALSE)/VLOOKUP($A248,'2017'!$F$10:$M$460,8,FALSE))*1000,#N/A)</f>
        <v>10.274852298998201</v>
      </c>
      <c r="AA248" s="196">
        <f>IFERROR((VLOOKUP($A248,'1718'!$F$10:$L$408,4,FALSE)/VLOOKUP($A248,'2018'!$F$10:$N$460,9,FALSE))*1000,#N/A)</f>
        <v>6.5883942900582824</v>
      </c>
      <c r="AB248" s="196">
        <f>IFERROR((VLOOKUP($A248,'1819'!$F$10:$L$408,4,FALSE)/VLOOKUP($A248,'2018'!$F$10:$N$460,9,FALSE))*1000,#N/A)</f>
        <v>8.7000591266154235</v>
      </c>
      <c r="AC248" s="196">
        <f>IFERROR((VLOOKUP($A248,'1920'!$F$10:$L$408,4,FALSE)/VLOOKUP($A248,'2019'!$F$10:$N$464,8,FALSE))*1000,#N/A)</f>
        <v>8.2528885109788419</v>
      </c>
      <c r="AD248" s="196">
        <f>IFERROR((VLOOKUP($A248,'20 21'!$F$10:$M$408,4,FALSE)/VLOOKUP($A248,'2020'!$F$10:$N$469,8,FALSE))*1000,#N/A)</f>
        <v>6.9458972486804864</v>
      </c>
      <c r="AE248" s="196">
        <f>IFERROR((VLOOKUP($A248,'21 22'!$F$10:$M$408,4,FALSE)/VLOOKUP($A248,'2021'!$F$10:$N$469,8,FALSE))*1000,#N/A)</f>
        <v>8.4070651996473931</v>
      </c>
      <c r="AF248" s="196">
        <f>IFERROR((VLOOKUP($A248,'22 23'!$F$10:$M$408,4,FALSE)/VLOOKUP($A248,'2022'!$F$10:$N$469,8,FALSE))*1000,#N/A)</f>
        <v>9.5834037995377415</v>
      </c>
      <c r="AG248" s="196">
        <f>IFERROR((VLOOKUP($A248,'23 24'!$F$7:$M$408,4,FALSE)/VLOOKUP($A248,'2023'!$C$7:$N$469,9,FALSE))*1000,#N/A)</f>
        <v>6.6688896298766256</v>
      </c>
      <c r="AI248" s="196">
        <f>IFERROR((VLOOKUP($A248,'0910'!$F$10:$L$433,5,FALSE)/VLOOKUP($A248,'2010'!$C$5:$K$611,9,FALSE))*1000,#N/A)</f>
        <v>4.9464138499587795</v>
      </c>
      <c r="AJ248" s="196">
        <f>IFERROR((VLOOKUP($A248,'1011'!$F$10:$L$433,5,FALSE)/VLOOKUP($A248,'2011'!$C$5:$K$611,9,FALSE))*1000,#N/A)</f>
        <v>2.545917439534461</v>
      </c>
      <c r="AK248" s="196">
        <f>IFERROR((VLOOKUP($A248,'1112'!$F$10:$L$408,5,FALSE)/VLOOKUP($A248,'2012'!$F$10:$M$460,8,FALSE))*1000,#N/A)</f>
        <v>1.8032639076728878</v>
      </c>
      <c r="AL248" s="196">
        <f>IFERROR((VLOOKUP($A248,'1213'!$F$10:$L$408,5,FALSE)/VLOOKUP($A248,'2013'!$F$10:$M$460,8,FALSE))*1000,#N/A)</f>
        <v>4.1170679316208716</v>
      </c>
      <c r="AM248" s="196">
        <f>IFERROR((VLOOKUP($A248,'1314'!$F$10:$L$408,5,FALSE)/VLOOKUP($A248,'2014'!$F$10:$M$460,8,FALSE))*1000,#N/A)</f>
        <v>4.4314455375343433</v>
      </c>
      <c r="AN248" s="196">
        <f>IFERROR((VLOOKUP($A248,'1415'!$F$10:$L$408,5,FALSE)/VLOOKUP($A248,'2015'!$F$10:$M$460,8,FALSE))*1000,#N/A)</f>
        <v>5.8746163963174043</v>
      </c>
      <c r="AO248" s="196">
        <f>IFERROR((VLOOKUP($A248,'1516'!$F$10:$L$408,5,FALSE)/VLOOKUP($A248,'2016'!$F$10:$M$460,8,FALSE))*1000,#N/A)</f>
        <v>4.6022924626606461</v>
      </c>
      <c r="AP248" s="196">
        <f>IFERROR((VLOOKUP($A248,'1617'!$F$10:$L$408,5,FALSE)/VLOOKUP($A248,'2017'!$F$10:$M$460,8,FALSE))*1000,#N/A)</f>
        <v>8.9904957616234267</v>
      </c>
      <c r="AQ248" s="196">
        <f>IFERROR((VLOOKUP($A248,'1718'!$F$10:$L$408,5,FALSE)/VLOOKUP($A248,'2018'!$F$10:$N$460,9,FALSE))*1000,#N/A)</f>
        <v>3.9699298927274262</v>
      </c>
      <c r="AR248" s="196">
        <f>IFERROR((VLOOKUP($A248,'1819'!$F$10:$L$408,5,FALSE)/VLOOKUP($A248,'2018'!$F$10:$N$460,9,FALSE))*1000,#N/A)</f>
        <v>5.9971281358222823</v>
      </c>
      <c r="AS248" s="196">
        <f>IFERROR((VLOOKUP($A248,'1920'!$F$10:$L$408,5,FALSE)/VLOOKUP($A248,'2019'!$F$10:$N$464,8,FALSE))*1000,#N/A)</f>
        <v>4.2514880208072823</v>
      </c>
      <c r="AT248" s="196">
        <f>IFERROR((VLOOKUP($A248,'20 21'!$F$10:$L$408,5,FALSE)/VLOOKUP($A248,'2020'!$F$10:$N$469,8,FALSE))*1000,#N/A)</f>
        <v>5.7882477072337384</v>
      </c>
      <c r="AU248" s="196">
        <f>IFERROR((VLOOKUP($A248,'21 22'!$F$10:$L$408,5,FALSE)/VLOOKUP($A248,'2021'!$F$10:$N$469,8,FALSE))*1000,#N/A)</f>
        <v>3.9178556270201446</v>
      </c>
      <c r="AV248" s="196">
        <f>IFERROR((VLOOKUP($A248,'22 23'!$F$10:$L$408,5,FALSE)/VLOOKUP($A248,'2022'!$F$10:$N$469,8,FALSE))*1000,#N/A)</f>
        <v>4.2682386670210111</v>
      </c>
      <c r="AW248" s="196">
        <f>IFERROR((VLOOKUP($A248,'23 24'!$F$7:$M$408,5,FALSE)/VLOOKUP($A248,'2023'!$C$7:$N$469,9,FALSE))*1000,#N/A)</f>
        <v>4.5253179631305676</v>
      </c>
      <c r="AY248" s="196" t="e">
        <f>IFERROR((VLOOKUP($A248,'0910'!$F$10:$L$433,6,FALSE)/VLOOKUP($A248,'2010'!$C$5:$K$611,9,FALSE))*1000,#N/A)</f>
        <v>#N/A</v>
      </c>
      <c r="AZ248" s="196" t="e">
        <f>IFERROR((VLOOKUP($A248,'1011'!$F$10:$L$433,6,FALSE)/VLOOKUP($A248,'2011'!$C$5:$K$611,9,FALSE))*1000,#N/A)</f>
        <v>#N/A</v>
      </c>
      <c r="BA248" s="196">
        <f>IFERROR((VLOOKUP($A248,'1112'!$F$10:$L$408,6,FALSE)/VLOOKUP($A248,'2012'!$F$10:$M$460,8,FALSE))*1000,#N/A)</f>
        <v>0</v>
      </c>
      <c r="BB248" s="196">
        <f>IFERROR((VLOOKUP($A248,'1213'!$F$10:$L$408,6,FALSE)/VLOOKUP($A248,'2013'!$F$10:$M$460,8,FALSE))*1000,#N/A)</f>
        <v>0</v>
      </c>
      <c r="BC248" s="196">
        <f>IFERROR((VLOOKUP($A248,'1314'!$F$10:$L$408,6,FALSE)/VLOOKUP($A248,'2014'!$F$10:$M$460,8,FALSE))*1000,#N/A)</f>
        <v>0</v>
      </c>
      <c r="BD248" s="196">
        <f>IFERROR((VLOOKUP($A248,'1415'!$F$10:$L$408,6,FALSE)/VLOOKUP($A248,'2015'!$F$10:$M$460,8,FALSE))*1000,#N/A)</f>
        <v>0</v>
      </c>
      <c r="BE248" s="196">
        <f>IFERROR((VLOOKUP($A248,'1516'!$F$10:$L$408,6,FALSE)/VLOOKUP($A248,'2016'!$F$10:$M$460,8,FALSE))*1000,#N/A)</f>
        <v>0</v>
      </c>
      <c r="BF248" s="196">
        <f>IFERROR((VLOOKUP($A248,'1617'!$F$10:$L$408,6,FALSE)/VLOOKUP($A248,'2017'!$F$10:$M$460,8,FALSE))*1000,#N/A)</f>
        <v>0</v>
      </c>
      <c r="BG248" s="196">
        <f>IFERROR((VLOOKUP($A248,'1718'!$F$10:$L$408,6,FALSE)/VLOOKUP($A248,'2018'!$F$10:$N$460,9,FALSE))*1000,#N/A)</f>
        <v>0</v>
      </c>
      <c r="BH248" s="196">
        <f>IFERROR((VLOOKUP($A248,'1819'!$F$10:$L$408,6,FALSE)/VLOOKUP($A248,'2018'!$F$10:$N$460,9,FALSE))*1000,#N/A)</f>
        <v>0</v>
      </c>
      <c r="BI248" s="196">
        <f>IFERROR((VLOOKUP($A248,'1920'!$F$10:$L$408,6,FALSE)/VLOOKUP($A248,'2019'!$F$10:$N$464,8,FALSE))*1000,#N/A)</f>
        <v>0</v>
      </c>
      <c r="BJ248" s="196">
        <f>IFERROR((VLOOKUP($A248,'20 21'!$F$10:$L$408,6,FALSE)/VLOOKUP($A248,'2020'!$F$10:$N$469,8,FALSE))*1000,#N/A)</f>
        <v>0</v>
      </c>
      <c r="BK248" s="196">
        <f>IFERROR((VLOOKUP($A248,'21 22'!$F$10:$L$408,6,FALSE)/VLOOKUP($A248,'2021'!$F$10:$N$469,8,FALSE))*1000,#N/A)</f>
        <v>0</v>
      </c>
      <c r="BL248" s="196">
        <f>IFERROR((VLOOKUP($A248,'22 23'!$F$10:$L$408,6,FALSE)/VLOOKUP($A248,'2022'!$F$10:$N$469,8,FALSE))*1000,#N/A)</f>
        <v>0</v>
      </c>
      <c r="BM248" s="196">
        <f>IFERROR((VLOOKUP($A248,'23 24'!$F$7:$M$408,6,FALSE)/VLOOKUP($A248,'2023'!$C$7:$N$469,9,FALSE))*1000,#N/A)</f>
        <v>0</v>
      </c>
      <c r="BO248" s="196" t="e">
        <f>IFERROR((VLOOKUP($A248,'0910'!$F$10:$L$433,7,FALSE)/VLOOKUP($A248,'2010'!$C$5:$K$611,9,FALSE))*1000,#N/A)</f>
        <v>#N/A</v>
      </c>
      <c r="BP248" s="196" t="e">
        <f>IFERROR((VLOOKUP($A248,'1011'!$F$10:$L$433,7,FALSE)/VLOOKUP($A248,'2011'!$C$5:$K$611,9,FALSE))*1000,#N/A)</f>
        <v>#N/A</v>
      </c>
      <c r="BQ248" s="196">
        <f>IFERROR((VLOOKUP($A248,'1112'!$F$10:$L$408,7,FALSE)/VLOOKUP($A248,'2012'!$F$10:$M$460,8,FALSE))*1000,#N/A)</f>
        <v>6.4917500676223963</v>
      </c>
      <c r="BR248" s="196">
        <f>IFERROR((VLOOKUP($A248,'1213'!$F$10:$L$408,7,FALSE)/VLOOKUP($A248,'2013'!$F$10:$M$460,8,FALSE))*1000,#N/A)</f>
        <v>10.203168352277814</v>
      </c>
      <c r="BS248" s="196">
        <f>IFERROR((VLOOKUP($A248,'1314'!$F$10:$L$408,7,FALSE)/VLOOKUP($A248,'2014'!$F$10:$M$460,8,FALSE))*1000,#N/A)</f>
        <v>10.546840379331737</v>
      </c>
      <c r="BT248" s="196">
        <f>IFERROR((VLOOKUP($A248,'1415'!$F$10:$L$408,7,FALSE)/VLOOKUP($A248,'2015'!$F$10:$M$460,8,FALSE))*1000,#N/A)</f>
        <v>12.275317843051292</v>
      </c>
      <c r="BU248" s="196">
        <f>IFERROR((VLOOKUP($A248,'1516'!$F$10:$L$408,7,FALSE)/VLOOKUP($A248,'2016'!$F$10:$M$460,8,FALSE))*1000,#N/A)</f>
        <v>12.591177492184785</v>
      </c>
      <c r="BV248" s="196">
        <f>IFERROR((VLOOKUP($A248,'1617'!$F$10:$L$408,7,FALSE)/VLOOKUP($A248,'2017'!$F$10:$M$460,8,FALSE))*1000,#N/A)</f>
        <v>19.265348060621626</v>
      </c>
      <c r="BW248" s="196">
        <f>IFERROR((VLOOKUP($A248,'1718'!$F$10:$L$408,7,FALSE)/VLOOKUP($A248,'2018'!$F$10:$N$460,9,FALSE))*1000,#N/A)</f>
        <v>10.558324182785707</v>
      </c>
      <c r="BX248" s="196">
        <f>IFERROR((VLOOKUP($A248,'1819'!$F$10:$L$408,7,FALSE)/VLOOKUP($A248,'2018'!$F$10:$N$460,9,FALSE))*1000,#N/A)</f>
        <v>14.697187262437705</v>
      </c>
      <c r="BY248" s="196">
        <f>IFERROR((VLOOKUP($A248,'1920'!$F$10:$L$408,7,FALSE)/VLOOKUP($A248,'2019'!$F$10:$N$464,8,FALSE))*1000,#N/A)</f>
        <v>12.504376531786125</v>
      </c>
      <c r="BZ248" s="196">
        <f>IFERROR((VLOOKUP($A248,'20 21'!$F$10:$L$408,7,FALSE)/VLOOKUP($A248,'2020'!$F$10:$N$469,8,FALSE))*1000,#N/A)</f>
        <v>12.651455702953744</v>
      </c>
      <c r="CA248" s="196">
        <f>IFERROR((VLOOKUP($A248,'21 22'!$F$10:$L$408,7,FALSE)/VLOOKUP($A248,'2021'!$F$10:$N$469,8,FALSE))*1000,#N/A)</f>
        <v>12.324920826667539</v>
      </c>
      <c r="CB248" s="196">
        <f>IFERROR((VLOOKUP($A248,'22 23'!$F$10:$L$408,7,FALSE)/VLOOKUP($A248,'2022'!$F$10:$N$469,8,FALSE))*1000,#N/A)</f>
        <v>13.851642466558753</v>
      </c>
      <c r="CC248" s="196">
        <f>IFERROR((VLOOKUP($A248,'23 24'!$F$7:$M$408,7,FALSE)/VLOOKUP($A248,'2023'!$C$7:$N$469,9,FALSE))*1000,#N/A)</f>
        <v>11.194207593007192</v>
      </c>
      <c r="CE248" s="198" t="e">
        <f>IFERROR((VLOOKUP($A248,'0910'!$F$10:$S$433,9,FALSE)/VLOOKUP($A248,'2010'!$C$5:$K$611,9,FALSE))*1000,#N/A)</f>
        <v>#N/A</v>
      </c>
      <c r="CF248" s="198">
        <f>IFERROR((VLOOKUP($A248,'1011'!$F$10:$S$433,10,FALSE)/VLOOKUP($A248,'2011'!$C$5:$K$611,9,FALSE))*1000,#N/A)</f>
        <v>3.8188761593016913</v>
      </c>
      <c r="CG248" s="198">
        <f>IFERROR((VLOOKUP($A248,'1112'!$F$10:$S$408,9,FALSE)/VLOOKUP($A248,'2012'!$F$10:$M$460,8,FALSE))*1000,#N/A)</f>
        <v>5.2294653322513751</v>
      </c>
      <c r="CH248" s="198">
        <f>IFERROR((VLOOKUP($A248,'1213'!$F$10:$S$408,9,FALSE)/VLOOKUP($A248,'2013'!$F$10:$M$460,8,FALSE))*1000,#N/A)</f>
        <v>4.2960708851696054</v>
      </c>
      <c r="CI248" s="198">
        <f>IFERROR((VLOOKUP($A248,'1314'!$F$10:$S$408,9,FALSE)/VLOOKUP($A248,'2014'!$F$10:$M$460,8,FALSE))*1000,#N/A)</f>
        <v>6.1153948417973947</v>
      </c>
      <c r="CJ248" s="198">
        <f>IFERROR((VLOOKUP($A248,'1415'!$F$10:$S$408,9,FALSE)/VLOOKUP($A248,'2015'!$F$10:$M$460,8,FALSE))*1000,#N/A)</f>
        <v>5.8746163963174043</v>
      </c>
      <c r="CK248" s="198">
        <f>IFERROR((VLOOKUP($A248,'1516'!$F$10:$S$408,9,FALSE)/VLOOKUP($A248,'2016'!$F$10:$M$460,8,FALSE))*1000,#N/A)</f>
        <v>7.5547064953108718</v>
      </c>
      <c r="CL248" s="198">
        <f>IFERROR((VLOOKUP($A248,'1617'!$F$10:$S$408,9,FALSE)/VLOOKUP($A248,'2017'!$F$10:$M$460,8,FALSE))*1000,#N/A)</f>
        <v>7.7917629934069694</v>
      </c>
      <c r="CM248" s="198">
        <f>IFERROR((VLOOKUP($A248,'1718'!$F$10:$S$408,9,FALSE)/VLOOKUP($A248,'2018'!$F$10:$N$460,9,FALSE))*1000,#N/A)</f>
        <v>9.0379255004645653</v>
      </c>
      <c r="CN248" s="198">
        <f>IFERROR((VLOOKUP($A248,'1819'!$F$10:$S$408,9,FALSE)/VLOOKUP($A248,'2018'!$F$10:$N$460,9,FALSE))*1000,#N/A)</f>
        <v>8.1932595658417107</v>
      </c>
      <c r="CO248" s="198">
        <f>IFERROR((VLOOKUP($A248,'1920'!$F$10:$S$408,9,FALSE)/VLOOKUP($A248,'2019'!$F$10:$N$464,8,FALSE))*1000,#N/A)</f>
        <v>9.6700511845812702</v>
      </c>
      <c r="CP248" s="198">
        <f>IFERROR((VLOOKUP($A248,'20 21'!$F$10:$S$408,9,FALSE)/VLOOKUP($A248,'2020'!$F$10:$N$469,8,FALSE))*1000,#N/A)</f>
        <v>7.8554790312457872</v>
      </c>
      <c r="CQ248" s="198">
        <f>IFERROR((VLOOKUP($A248,'21 22'!$F$10:$S$408,9,FALSE)/VLOOKUP($A248,'2021'!$F$10:$N$469,8,FALSE))*1000,#N/A)</f>
        <v>8.6519311763361522</v>
      </c>
      <c r="CR248" s="198">
        <f>IFERROR((VLOOKUP($A248,'22 23'!$F$10:$S$408,9,FALSE)/VLOOKUP($A248,'2022'!$F$10:$N$469,8,FALSE))*1000,#N/A)</f>
        <v>9.1807397743470798</v>
      </c>
      <c r="CS248" s="196">
        <f>IFERROR((VLOOKUP($A248,'23 24'!$F$7:$S$408,9,FALSE)/VLOOKUP($A248,'2023'!$C$7:$N$469,9,FALSE))*1000,#N/A)</f>
        <v>7.5421966052176126</v>
      </c>
      <c r="CU248" s="198">
        <f>IFERROR((VLOOKUP($A248,'0910'!$F$10:$S$433,10,FALSE)/VLOOKUP($A248,'2010'!$C$5:$K$611,9,FALSE))*1000,#N/A)</f>
        <v>3.5724100027480077</v>
      </c>
      <c r="CV248" s="198">
        <f>IFERROR((VLOOKUP($A248,'1011'!$F$10:$S$433,11,FALSE)/VLOOKUP($A248,'2011'!$C$5:$K$611,9,FALSE))*1000,#N/A)</f>
        <v>4.2735042735042743</v>
      </c>
      <c r="CW248" s="198">
        <f>IFERROR((VLOOKUP($A248,'1112'!$F$10:$S$408,10,FALSE)/VLOOKUP($A248,'2012'!$F$10:$M$460,8,FALSE))*1000,#N/A)</f>
        <v>3.4262014245784873</v>
      </c>
      <c r="CX248" s="198">
        <f>IFERROR((VLOOKUP($A248,'1213'!$F$10:$S$408,10,FALSE)/VLOOKUP($A248,'2013'!$F$10:$M$460,8,FALSE))*1000,#N/A)</f>
        <v>3.6695605477490383</v>
      </c>
      <c r="CY248" s="198">
        <f>IFERROR((VLOOKUP($A248,'1314'!$F$10:$S$408,10,FALSE)/VLOOKUP($A248,'2014'!$F$10:$M$460,8,FALSE))*1000,#N/A)</f>
        <v>4.4314455375343433</v>
      </c>
      <c r="CZ248" s="198">
        <f>IFERROR((VLOOKUP($A248,'1415'!$F$10:$S$408,10,FALSE)/VLOOKUP($A248,'2015'!$F$10:$M$460,8,FALSE))*1000,#N/A)</f>
        <v>4.7347654537483557</v>
      </c>
      <c r="DA248" s="198">
        <f>IFERROR((VLOOKUP($A248,'1516'!$F$10:$S$408,10,FALSE)/VLOOKUP($A248,'2016'!$F$10:$M$460,8,FALSE))*1000,#N/A)</f>
        <v>4.1681139284473776</v>
      </c>
      <c r="DB248" s="198">
        <f>IFERROR((VLOOKUP($A248,'1617'!$F$10:$S$408,10,FALSE)/VLOOKUP($A248,'2017'!$F$10:$M$460,8,FALSE))*1000,#N/A)</f>
        <v>4.7949310728658272</v>
      </c>
      <c r="DC248" s="198">
        <f>IFERROR((VLOOKUP($A248,'1718'!$F$10:$S$408,10,FALSE)/VLOOKUP($A248,'2018'!$F$10:$N$460,9,FALSE))*1000,#N/A)</f>
        <v>3.8009967058028549</v>
      </c>
      <c r="DD248" s="198">
        <f>IFERROR((VLOOKUP($A248,'1819'!$F$10:$S$408,10,FALSE)/VLOOKUP($A248,'2018'!$F$10:$N$460,9,FALSE))*1000,#N/A)</f>
        <v>5.2369287946617114</v>
      </c>
      <c r="DE248" s="198">
        <f>IFERROR((VLOOKUP($A248,'1920'!$F$10:$S$408,10,FALSE)/VLOOKUP($A248,'2019'!$F$10:$N$464,8,FALSE))*1000,#N/A)</f>
        <v>4.9183881025025418</v>
      </c>
      <c r="DF248" s="198">
        <f>IFERROR((VLOOKUP($A248,'20 21'!$F$10:$S$408,10,FALSE)/VLOOKUP($A248,'2020'!$F$10:$N$469,8,FALSE))*1000,#N/A)</f>
        <v>3.2248808654587973</v>
      </c>
      <c r="DG248" s="198">
        <f>IFERROR((VLOOKUP($A248,'21 22'!$F$10:$S$408,10,FALSE)/VLOOKUP($A248,'2021'!$F$10:$N$469,8,FALSE))*1000,#N/A)</f>
        <v>3.5913676581017988</v>
      </c>
      <c r="DH248" s="198">
        <f>IFERROR((VLOOKUP($A248,'22 23'!$F$10:$S$408,10,FALSE)/VLOOKUP($A248,'2022'!$F$10:$N$469,8,FALSE))*1000,#N/A)</f>
        <v>5.7983619627455241</v>
      </c>
      <c r="DI248" s="196">
        <f>IFERROR((VLOOKUP($A248,'23 24'!$F$7:$S$408,10,FALSE)/VLOOKUP($A248,'2023'!$C$7:$N$469,9,FALSE))*1000,#N/A)</f>
        <v>4.3665348767049332</v>
      </c>
      <c r="DK248" s="198" t="e">
        <f>IFERROR((VLOOKUP($A248,'0910'!$F$10:$S$433,11,FALSE)/VLOOKUP($A248,'2010'!$C$5:$K$611,9,FALSE))*1000,#N/A)</f>
        <v>#N/A</v>
      </c>
      <c r="DL248" s="198" t="e">
        <f>IFERROR((VLOOKUP($A248,'1011'!$F$10:$S$433,12,FALSE)/VLOOKUP($A248,'2011'!$C$5:$K$611,9,FALSE))*1000,#N/A)</f>
        <v>#N/A</v>
      </c>
      <c r="DM248" s="198">
        <f>IFERROR((VLOOKUP($A248,'1112'!$F$10:$S$408,11,FALSE)/VLOOKUP($A248,'2012'!$F$10:$M$460,8,FALSE))*1000,#N/A)</f>
        <v>0</v>
      </c>
      <c r="DN248" s="198">
        <f>IFERROR((VLOOKUP($A248,'1213'!$F$10:$S$408,11,FALSE)/VLOOKUP($A248,'2013'!$F$10:$M$460,8,FALSE))*1000,#N/A)</f>
        <v>0</v>
      </c>
      <c r="DO248" s="198">
        <f>IFERROR((VLOOKUP($A248,'1314'!$F$10:$S$408,11,FALSE)/VLOOKUP($A248,'2014'!$F$10:$M$460,8,FALSE))*1000,#N/A)</f>
        <v>0</v>
      </c>
      <c r="DP248" s="198">
        <f>IFERROR((VLOOKUP($A248,'1415'!$F$10:$S$408,11,FALSE)/VLOOKUP($A248,'2015'!$F$10:$M$460,8,FALSE))*1000,#N/A)</f>
        <v>0</v>
      </c>
      <c r="DQ248" s="198">
        <f>IFERROR((VLOOKUP($A248,'1516'!$F$10:$S$408,11,FALSE)/VLOOKUP($A248,'2016'!$F$10:$M$460,8,FALSE))*1000,#N/A)</f>
        <v>0</v>
      </c>
      <c r="DR248" s="198">
        <f>IFERROR((VLOOKUP($A248,'1617'!$F$10:$S$408,11,FALSE)/VLOOKUP($A248,'2017'!$F$10:$M$460,8,FALSE))*1000,#N/A)</f>
        <v>0</v>
      </c>
      <c r="DS248" s="198">
        <f>IFERROR((VLOOKUP($A248,'1718'!$F$10:$S$408,11,FALSE)/VLOOKUP($A248,'2018'!$F$10:$N$460,9,FALSE))*1000,#N/A)</f>
        <v>0</v>
      </c>
      <c r="DT248" s="198">
        <f>IFERROR((VLOOKUP($A248,'1819'!$F$10:$S$408,11,FALSE)/VLOOKUP($A248,'2018'!$F$10:$N$460,9,FALSE))*1000,#N/A)</f>
        <v>0</v>
      </c>
      <c r="DU248" s="198">
        <f>IFERROR((VLOOKUP($A248,'1920'!$F$10:$S$408,11,FALSE)/VLOOKUP($A248,'2019'!$F$10:$N$464,8,FALSE))*1000,#N/A)</f>
        <v>0</v>
      </c>
      <c r="DV248" s="198">
        <f>IFERROR((VLOOKUP($A248,'20 21'!$F$10:$S$408,11,FALSE)/VLOOKUP($A248,'2020'!$F$10:$N$469,8,FALSE))*1000,#N/A)</f>
        <v>0</v>
      </c>
      <c r="DW248" s="198">
        <f>IFERROR((VLOOKUP($A248,'21 22'!$F$10:$S$408,11,FALSE)/VLOOKUP($A248,'2021'!$F$10:$N$469,8,FALSE))*1000,#N/A)</f>
        <v>0</v>
      </c>
      <c r="DX248" s="198">
        <f>IFERROR((VLOOKUP($A248,'22 23'!$F$10:$S$408,11,FALSE)/VLOOKUP($A248,'2022'!$F$10:$N$469,8,FALSE))*1000,#N/A)</f>
        <v>0</v>
      </c>
      <c r="DY248" s="196">
        <f>IFERROR((VLOOKUP($A248,'23 24'!$F$7:$S$408,11,FALSE)/VLOOKUP($A248,'2023'!$C$7:$N$469,9,FALSE))*1000,#N/A)</f>
        <v>0</v>
      </c>
      <c r="EA248" s="198" t="e">
        <f>IFERROR((VLOOKUP($A248,'0910'!$F$10:$S$433,12,FALSE)/VLOOKUP($A248,'2010'!$C$5:$K$611,9,FALSE))*1000,#N/A)</f>
        <v>#N/A</v>
      </c>
      <c r="EB248" s="198" t="e">
        <f>IFERROR((VLOOKUP($A248,'1011'!$F$10:$S$433,13,FALSE)/VLOOKUP($A248,'2011'!$C$5:$K$611,9,FALSE))*1000,#N/A)</f>
        <v>#N/A</v>
      </c>
      <c r="EC248" s="198">
        <f>IFERROR((VLOOKUP($A248,'1112'!$F$10:$S$408,12,FALSE)/VLOOKUP($A248,'2012'!$F$10:$M$460,8,FALSE))*1000,#N/A)</f>
        <v>8.6556667568298629</v>
      </c>
      <c r="ED248" s="198">
        <f>IFERROR((VLOOKUP($A248,'1213'!$F$10:$S$408,12,FALSE)/VLOOKUP($A248,'2013'!$F$10:$M$460,8,FALSE))*1000,#N/A)</f>
        <v>8.0551329096930093</v>
      </c>
      <c r="EE248" s="198">
        <f>IFERROR((VLOOKUP($A248,'1314'!$F$10:$S$408,12,FALSE)/VLOOKUP($A248,'2014'!$F$10:$M$460,8,FALSE))*1000,#N/A)</f>
        <v>10.635469290082424</v>
      </c>
      <c r="EF248" s="198">
        <f>IFERROR((VLOOKUP($A248,'1415'!$F$10:$S$408,12,FALSE)/VLOOKUP($A248,'2015'!$F$10:$M$460,8,FALSE))*1000,#N/A)</f>
        <v>10.697062691801841</v>
      </c>
      <c r="EG248" s="198">
        <f>IFERROR((VLOOKUP($A248,'1516'!$F$10:$S$408,12,FALSE)/VLOOKUP($A248,'2016'!$F$10:$M$460,8,FALSE))*1000,#N/A)</f>
        <v>11.722820423758249</v>
      </c>
      <c r="EH248" s="198">
        <f>IFERROR((VLOOKUP($A248,'1617'!$F$10:$S$408,12,FALSE)/VLOOKUP($A248,'2017'!$F$10:$M$460,8,FALSE))*1000,#N/A)</f>
        <v>12.586694066272797</v>
      </c>
      <c r="EI248" s="198">
        <f>IFERROR((VLOOKUP($A248,'1718'!$F$10:$S$408,12,FALSE)/VLOOKUP($A248,'2018'!$F$10:$N$460,9,FALSE))*1000,#N/A)</f>
        <v>12.838922206267421</v>
      </c>
      <c r="EJ248" s="198">
        <f>IFERROR((VLOOKUP($A248,'1819'!$F$10:$S$408,12,FALSE)/VLOOKUP($A248,'2018'!$F$10:$N$460,9,FALSE))*1000,#N/A)</f>
        <v>13.430188360503422</v>
      </c>
      <c r="EK248" s="198">
        <f>IFERROR((VLOOKUP($A248,'1920'!$F$10:$S$408,12,FALSE)/VLOOKUP($A248,'2019'!$F$10:$N$464,8,FALSE))*1000,#N/A)</f>
        <v>14.588439287083814</v>
      </c>
      <c r="EL248" s="198">
        <f>IFERROR((VLOOKUP($A248,'20 21'!$F$10:$S$408,12,FALSE)/VLOOKUP($A248,'2020'!$F$10:$N$469,8,FALSE))*1000,#N/A)</f>
        <v>11.080359896704586</v>
      </c>
      <c r="EM248" s="198">
        <f>IFERROR((VLOOKUP($A248,'21 22'!$F$10:$S$408,12,FALSE)/VLOOKUP($A248,'2021'!$F$10:$N$469,8,FALSE))*1000,#N/A)</f>
        <v>12.324920826667539</v>
      </c>
      <c r="EN248" s="198">
        <f>IFERROR((VLOOKUP($A248,'22 23'!$F$10:$S$408,12,FALSE)/VLOOKUP($A248,'2022'!$F$10:$N$469,8,FALSE))*1000,#N/A)</f>
        <v>14.979101737092604</v>
      </c>
      <c r="EO248" s="196">
        <f>IFERROR((VLOOKUP($A248,'23 24'!$F$7:$S$408,12,FALSE)/VLOOKUP($A248,'2023'!$C$7:$N$469,9,FALSE))*1000,#N/A)</f>
        <v>11.908731481922546</v>
      </c>
    </row>
    <row r="249" spans="1:145" x14ac:dyDescent="0.3">
      <c r="A249" t="s">
        <v>595</v>
      </c>
      <c r="B249" t="s">
        <v>1742</v>
      </c>
      <c r="C249" t="str">
        <f>IF(VLOOKUP($A249,'0910'!$F$10:$L$433,1,FALSE)=VLOOKUP($A249,'2010'!$C$5:$K$611,1,FALSE),VLOOKUP($A249,'0910'!$F$10:$L$433,1,FALSE),FALSE)</f>
        <v>South Hams</v>
      </c>
      <c r="D249" t="str">
        <f>IF(VLOOKUP($A249,'1011'!$F$10:$L$433,1,FALSE)=VLOOKUP($A249,'2011'!$C$5:$K$611,1,FALSE),VLOOKUP($A249,'1011'!$F$10:$L$433,1,FALSE),FALSE)</f>
        <v>South Hams</v>
      </c>
      <c r="E249" t="str">
        <f>IF(VLOOKUP(A249,'1112'!$F$10:$L$408,1,FALSE)=VLOOKUP(A249,'2012'!$F$10:$M$460,1,FALSE),VLOOKUP(A249,'1112'!$F$10:$L$408,1,FALSE),FALSE)</f>
        <v>South Hams</v>
      </c>
      <c r="F249" t="str">
        <f>IF(VLOOKUP($A249,'1213'!$F$10:$L$408,1,FALSE)=VLOOKUP($A249,'2013'!$F$10:$M$460,1,FALSE),VLOOKUP($A249,'1213'!$F$10:$L$408,1,FALSE),FALSE)</f>
        <v>South Hams</v>
      </c>
      <c r="G249" t="str">
        <f>IF(VLOOKUP($A249,'1314'!$F$10:$L$408,1,FALSE)=VLOOKUP($A249,'2014'!$F$10:$M$460,1,FALSE),VLOOKUP($A249,'1314'!$F$10:$L$408,1,FALSE),FALSE)</f>
        <v>South Hams</v>
      </c>
      <c r="H249" t="str">
        <f>IF(VLOOKUP($A249,'1415'!$F$10:$L$408,1,FALSE)=VLOOKUP($A249,'2015'!$F$10:$M$460,1,FALSE),VLOOKUP($A249,'1415'!$F$10:$L$408,1,FALSE),FALSE)</f>
        <v>South Hams</v>
      </c>
      <c r="I249" t="str">
        <f>IF(VLOOKUP($A249,'1516'!$F$10:$L$408,1,FALSE)=VLOOKUP($A249,'2015'!$F$10:$M$460,1,FALSE),VLOOKUP($A249,'1516'!$F$10:$L$408,1,FALSE),FALSE)</f>
        <v>South Hams</v>
      </c>
      <c r="J249" t="str">
        <f>IF(VLOOKUP($A249,'1617'!$F$10:$L$408,1,FALSE)=VLOOKUP($A249,'2016'!$F$10:$M$460,1,FALSE),VLOOKUP($A249,'1617'!$F$10:$L$408,1,FALSE),FALSE)</f>
        <v>South Hams</v>
      </c>
      <c r="K249" t="str">
        <f>IF(VLOOKUP($A249,'1718'!$F$10:$M$408,1,FALSE)=VLOOKUP($A249,'2017'!$F$10:$M$460,1,FALSE),VLOOKUP($A249,'1718'!$F$10:$M$408,1,FALSE),FALSE)</f>
        <v>South Hams</v>
      </c>
      <c r="L249" t="str">
        <f>IF(VLOOKUP($A249,'1819'!$F$10:$M$408,1,FALSE)=VLOOKUP($A249,'2018'!$F$10:$M$460,1,FALSE),VLOOKUP($A249,'1819'!$F$10:$M$408,1,FALSE),FALSE)</f>
        <v>South Hams</v>
      </c>
      <c r="M249" t="str">
        <f>IF(VLOOKUP($A249,'1920'!$F$10:$M$408,1,FALSE)=VLOOKUP($A249,'2019'!$F$10:$M$464,1,FALSE),VLOOKUP($A249,'1920'!$F$10:$M$408,1,FALSE),FALSE)</f>
        <v>South Hams</v>
      </c>
      <c r="N249" t="str">
        <f>IF(VLOOKUP($A249,'20 21'!$F$10:$N$408,1,FALSE)=VLOOKUP($A249,'2020'!$F$10:$O$468,1,FALSE),VLOOKUP($A249,'20 21'!$F$10:$N$408,1,FALSE),FALSE)</f>
        <v>South Hams</v>
      </c>
      <c r="O249" t="str">
        <f>IF(VLOOKUP($A249,'21 22'!$F$10:$N$408,1,FALSE)=VLOOKUP($A249,'2021'!$F$10:$O$471,1,FALSE),VLOOKUP($A249,'21 22'!$F$10:$N$408,1,FALSE),FALSE)</f>
        <v>South Hams</v>
      </c>
      <c r="P249" t="str">
        <f>IF(VLOOKUP($A249,'22 23'!$F$10:$N$408,1,FALSE)=VLOOKUP($A249,'2022'!$F$10:$O$468,1,FALSE),VLOOKUP($A249,'22 23'!$F$10:$N$408,1,FALSE),FALSE)</f>
        <v>South Hams</v>
      </c>
      <c r="Q249" t="str">
        <f>IF(VLOOKUP($A249,'23 24'!$F$7:$N$408,1,FALSE)=VLOOKUP($A249,'2023'!$C$7:$O$468,1,FALSE),VLOOKUP($A249,'23 24'!$F$7:$N$408,1,FALSE),FALSE)</f>
        <v>South Hams</v>
      </c>
      <c r="S249" s="196">
        <f>IFERROR((VLOOKUP($A249,'0910'!$F$10:$L$433,4,FALSE)/VLOOKUP($A249,'2010'!$C$5:$K$611,9,FALSE))*1000,#N/A)</f>
        <v>1.8596001859600186</v>
      </c>
      <c r="T249" s="196">
        <f>IFERROR((VLOOKUP($A249,'1011'!$F$10:$L$433,4,FALSE)/VLOOKUP($A249,'2011'!$C$5:$K$611,9,FALSE))*1000,#N/A)</f>
        <v>1.1563367252543941</v>
      </c>
      <c r="U249" s="196">
        <f>IFERROR((VLOOKUP($A249,'1112'!$F$10:$L$408,4,FALSE)/VLOOKUP($A249,'2012'!$F$10:$M$460,8,FALSE))*1000,#N/A)</f>
        <v>3.215434083601286</v>
      </c>
      <c r="V249" s="196">
        <f>IFERROR((VLOOKUP($A249,'1213'!$F$10:$L$408,4,FALSE)/VLOOKUP($A249,'2013'!$F$10:$M$460,8,FALSE))*1000,#N/A)</f>
        <v>3.2007315957933242</v>
      </c>
      <c r="W249" s="196">
        <f>IFERROR((VLOOKUP($A249,'1314'!$F$10:$L$408,4,FALSE)/VLOOKUP($A249,'2014'!$F$10:$M$460,8,FALSE))*1000,#N/A)</f>
        <v>4.097427725927612</v>
      </c>
      <c r="X249" s="196">
        <f>IFERROR((VLOOKUP($A249,'1415'!$F$10:$L$408,4,FALSE)/VLOOKUP($A249,'2015'!$F$10:$M$460,8,FALSE))*1000,#N/A)</f>
        <v>6.3477669462706867</v>
      </c>
      <c r="Y249" s="196">
        <f>IFERROR((VLOOKUP($A249,'1516'!$F$10:$L$408,4,FALSE)/VLOOKUP($A249,'2016'!$F$10:$M$460,8,FALSE))*1000,#N/A)</f>
        <v>7.4107343364024256</v>
      </c>
      <c r="Z249" s="196">
        <f>IFERROR((VLOOKUP($A249,'1617'!$F$10:$L$408,4,FALSE)/VLOOKUP($A249,'2017'!$F$10:$M$460,8,FALSE))*1000,#N/A)</f>
        <v>9.5853767275969677</v>
      </c>
      <c r="AA249" s="196">
        <f>IFERROR((VLOOKUP($A249,'1718'!$F$10:$L$408,4,FALSE)/VLOOKUP($A249,'2018'!$F$10:$N$460,9,FALSE))*1000,#N/A)</f>
        <v>5.2851794758863688</v>
      </c>
      <c r="AB249" s="196">
        <f>IFERROR((VLOOKUP($A249,'1819'!$F$10:$L$408,4,FALSE)/VLOOKUP($A249,'2018'!$F$10:$N$460,9,FALSE))*1000,#N/A)</f>
        <v>9.0288482713058791</v>
      </c>
      <c r="AC249" s="196">
        <f>IFERROR((VLOOKUP($A249,'1920'!$F$10:$L$408,4,FALSE)/VLOOKUP($A249,'2019'!$F$10:$N$464,8,FALSE))*1000,#N/A)</f>
        <v>7.4103134126672767</v>
      </c>
      <c r="AD249" s="196">
        <f>IFERROR((VLOOKUP($A249,'20 21'!$F$10:$M$408,4,FALSE)/VLOOKUP($A249,'2020'!$F$10:$N$469,8,FALSE))*1000,#N/A)</f>
        <v>9.3436011542606821</v>
      </c>
      <c r="AE249" s="196">
        <f>IFERROR((VLOOKUP($A249,'21 22'!$F$10:$M$408,4,FALSE)/VLOOKUP($A249,'2021'!$F$10:$N$469,8,FALSE))*1000,#N/A)</f>
        <v>8.1676518001074694</v>
      </c>
      <c r="AF249" s="196">
        <f>IFERROR((VLOOKUP($A249,'22 23'!$F$10:$M$408,4,FALSE)/VLOOKUP($A249,'2022'!$F$10:$N$469,8,FALSE))*1000,#N/A)</f>
        <v>12.746701790911601</v>
      </c>
      <c r="AG249" s="196">
        <f>IFERROR((VLOOKUP($A249,'23 24'!$F$7:$M$408,4,FALSE)/VLOOKUP($A249,'2023'!$C$7:$N$469,9,FALSE))*1000,#N/A)</f>
        <v>6.9237547731945783</v>
      </c>
      <c r="AI249" s="196">
        <f>IFERROR((VLOOKUP($A249,'0910'!$F$10:$L$433,5,FALSE)/VLOOKUP($A249,'2010'!$C$5:$K$611,9,FALSE))*1000,#N/A)</f>
        <v>0.23245002324500233</v>
      </c>
      <c r="AJ249" s="196">
        <f>IFERROR((VLOOKUP($A249,'1011'!$F$10:$L$433,5,FALSE)/VLOOKUP($A249,'2011'!$C$5:$K$611,9,FALSE))*1000,#N/A)</f>
        <v>0.46253469010175763</v>
      </c>
      <c r="AK249" s="196">
        <f>IFERROR((VLOOKUP($A249,'1112'!$F$10:$L$408,5,FALSE)/VLOOKUP($A249,'2012'!$F$10:$M$460,8,FALSE))*1000,#N/A)</f>
        <v>0.68902158934313273</v>
      </c>
      <c r="AL249" s="196">
        <f>IFERROR((VLOOKUP($A249,'1213'!$F$10:$L$408,5,FALSE)/VLOOKUP($A249,'2013'!$F$10:$M$460,8,FALSE))*1000,#N/A)</f>
        <v>0.22862368541380887</v>
      </c>
      <c r="AM249" s="196">
        <f>IFERROR((VLOOKUP($A249,'1314'!$F$10:$L$408,5,FALSE)/VLOOKUP($A249,'2014'!$F$10:$M$460,8,FALSE))*1000,#N/A)</f>
        <v>0.91053949465058048</v>
      </c>
      <c r="AN249" s="196">
        <f>IFERROR((VLOOKUP($A249,'1415'!$F$10:$L$408,5,FALSE)/VLOOKUP($A249,'2015'!$F$10:$M$460,8,FALSE))*1000,#N/A)</f>
        <v>0.45341192473362046</v>
      </c>
      <c r="AO249" s="196">
        <f>IFERROR((VLOOKUP($A249,'1516'!$F$10:$L$408,5,FALSE)/VLOOKUP($A249,'2016'!$F$10:$M$460,8,FALSE))*1000,#N/A)</f>
        <v>0.22456770716370986</v>
      </c>
      <c r="AP249" s="196">
        <f>IFERROR((VLOOKUP($A249,'1617'!$F$10:$L$408,5,FALSE)/VLOOKUP($A249,'2017'!$F$10:$M$460,8,FALSE))*1000,#N/A)</f>
        <v>0.66874721355327682</v>
      </c>
      <c r="AQ249" s="196">
        <f>IFERROR((VLOOKUP($A249,'1718'!$F$10:$L$408,5,FALSE)/VLOOKUP($A249,'2018'!$F$10:$N$460,9,FALSE))*1000,#N/A)</f>
        <v>0.88086324598106147</v>
      </c>
      <c r="AR249" s="196">
        <f>IFERROR((VLOOKUP($A249,'1819'!$F$10:$L$408,5,FALSE)/VLOOKUP($A249,'2018'!$F$10:$N$460,9,FALSE))*1000,#N/A)</f>
        <v>2.8628055494384497</v>
      </c>
      <c r="AS249" s="196">
        <f>IFERROR((VLOOKUP($A249,'1920'!$F$10:$L$408,5,FALSE)/VLOOKUP($A249,'2019'!$F$10:$N$464,8,FALSE))*1000,#N/A)</f>
        <v>0.43590078898042806</v>
      </c>
      <c r="AT249" s="196">
        <f>IFERROR((VLOOKUP($A249,'20 21'!$F$10:$L$408,5,FALSE)/VLOOKUP($A249,'2020'!$F$10:$N$469,8,FALSE))*1000,#N/A)</f>
        <v>2.8248096512881129</v>
      </c>
      <c r="AU249" s="196">
        <f>IFERROR((VLOOKUP($A249,'21 22'!$F$10:$L$408,5,FALSE)/VLOOKUP($A249,'2021'!$F$10:$N$469,8,FALSE))*1000,#N/A)</f>
        <v>3.2240730789897905</v>
      </c>
      <c r="AV249" s="196">
        <f>IFERROR((VLOOKUP($A249,'22 23'!$F$10:$L$408,5,FALSE)/VLOOKUP($A249,'2022'!$F$10:$N$469,8,FALSE))*1000,#N/A)</f>
        <v>4.0364555671220073</v>
      </c>
      <c r="AW249" s="196">
        <f>IFERROR((VLOOKUP($A249,'23 24'!$F$7:$M$408,5,FALSE)/VLOOKUP($A249,'2023'!$C$7:$N$469,9,FALSE))*1000,#N/A)</f>
        <v>4.1962150140573202</v>
      </c>
      <c r="AY249" s="196">
        <f>IFERROR((VLOOKUP($A249,'0910'!$F$10:$L$433,6,FALSE)/VLOOKUP($A249,'2010'!$C$5:$K$611,9,FALSE))*1000,#N/A)</f>
        <v>0</v>
      </c>
      <c r="AZ249" s="196">
        <f>IFERROR((VLOOKUP($A249,'1011'!$F$10:$L$433,6,FALSE)/VLOOKUP($A249,'2011'!$C$5:$K$611,9,FALSE))*1000,#N/A)</f>
        <v>0</v>
      </c>
      <c r="BA249" s="196">
        <f>IFERROR((VLOOKUP($A249,'1112'!$F$10:$L$408,6,FALSE)/VLOOKUP($A249,'2012'!$F$10:$M$460,8,FALSE))*1000,#N/A)</f>
        <v>0</v>
      </c>
      <c r="BB249" s="196">
        <f>IFERROR((VLOOKUP($A249,'1213'!$F$10:$L$408,6,FALSE)/VLOOKUP($A249,'2013'!$F$10:$M$460,8,FALSE))*1000,#N/A)</f>
        <v>0</v>
      </c>
      <c r="BC249" s="196">
        <f>IFERROR((VLOOKUP($A249,'1314'!$F$10:$L$408,6,FALSE)/VLOOKUP($A249,'2014'!$F$10:$M$460,8,FALSE))*1000,#N/A)</f>
        <v>0</v>
      </c>
      <c r="BD249" s="196">
        <f>IFERROR((VLOOKUP($A249,'1415'!$F$10:$L$408,6,FALSE)/VLOOKUP($A249,'2015'!$F$10:$M$460,8,FALSE))*1000,#N/A)</f>
        <v>0</v>
      </c>
      <c r="BE249" s="196">
        <f>IFERROR((VLOOKUP($A249,'1516'!$F$10:$L$408,6,FALSE)/VLOOKUP($A249,'2016'!$F$10:$M$460,8,FALSE))*1000,#N/A)</f>
        <v>0</v>
      </c>
      <c r="BF249" s="196">
        <f>IFERROR((VLOOKUP($A249,'1617'!$F$10:$L$408,6,FALSE)/VLOOKUP($A249,'2017'!$F$10:$M$460,8,FALSE))*1000,#N/A)</f>
        <v>0</v>
      </c>
      <c r="BG249" s="196">
        <f>IFERROR((VLOOKUP($A249,'1718'!$F$10:$L$408,6,FALSE)/VLOOKUP($A249,'2018'!$F$10:$N$460,9,FALSE))*1000,#N/A)</f>
        <v>0</v>
      </c>
      <c r="BH249" s="196">
        <f>IFERROR((VLOOKUP($A249,'1819'!$F$10:$L$408,6,FALSE)/VLOOKUP($A249,'2018'!$F$10:$N$460,9,FALSE))*1000,#N/A)</f>
        <v>0</v>
      </c>
      <c r="BI249" s="196">
        <f>IFERROR((VLOOKUP($A249,'1920'!$F$10:$L$408,6,FALSE)/VLOOKUP($A249,'2019'!$F$10:$N$464,8,FALSE))*1000,#N/A)</f>
        <v>0</v>
      </c>
      <c r="BJ249" s="196">
        <f>IFERROR((VLOOKUP($A249,'20 21'!$F$10:$L$408,6,FALSE)/VLOOKUP($A249,'2020'!$F$10:$N$469,8,FALSE))*1000,#N/A)</f>
        <v>0</v>
      </c>
      <c r="BK249" s="196">
        <f>IFERROR((VLOOKUP($A249,'21 22'!$F$10:$L$408,6,FALSE)/VLOOKUP($A249,'2021'!$F$10:$N$469,8,FALSE))*1000,#N/A)</f>
        <v>0</v>
      </c>
      <c r="BL249" s="196">
        <f>IFERROR((VLOOKUP($A249,'22 23'!$F$10:$L$408,6,FALSE)/VLOOKUP($A249,'2022'!$F$10:$N$469,8,FALSE))*1000,#N/A)</f>
        <v>0</v>
      </c>
      <c r="BM249" s="196">
        <f>IFERROR((VLOOKUP($A249,'23 24'!$F$7:$M$408,6,FALSE)/VLOOKUP($A249,'2023'!$C$7:$N$469,9,FALSE))*1000,#N/A)</f>
        <v>0</v>
      </c>
      <c r="BO249" s="196">
        <f>IFERROR((VLOOKUP($A249,'0910'!$F$10:$L$433,7,FALSE)/VLOOKUP($A249,'2010'!$C$5:$K$611,9,FALSE))*1000,#N/A)</f>
        <v>2.0920502092050208</v>
      </c>
      <c r="BP249" s="196">
        <f>IFERROR((VLOOKUP($A249,'1011'!$F$10:$L$433,7,FALSE)/VLOOKUP($A249,'2011'!$C$5:$K$611,9,FALSE))*1000,#N/A)</f>
        <v>1.6188714153561516</v>
      </c>
      <c r="BQ249" s="196">
        <f>IFERROR((VLOOKUP($A249,'1112'!$F$10:$L$408,7,FALSE)/VLOOKUP($A249,'2012'!$F$10:$M$460,8,FALSE))*1000,#N/A)</f>
        <v>4.1341295360587962</v>
      </c>
      <c r="BR249" s="196">
        <f>IFERROR((VLOOKUP($A249,'1213'!$F$10:$L$408,7,FALSE)/VLOOKUP($A249,'2013'!$F$10:$M$460,8,FALSE))*1000,#N/A)</f>
        <v>3.6579789666209419</v>
      </c>
      <c r="BS249" s="196">
        <f>IFERROR((VLOOKUP($A249,'1314'!$F$10:$L$408,7,FALSE)/VLOOKUP($A249,'2014'!$F$10:$M$460,8,FALSE))*1000,#N/A)</f>
        <v>5.2356020942408383</v>
      </c>
      <c r="BT249" s="196">
        <f>IFERROR((VLOOKUP($A249,'1415'!$F$10:$L$408,7,FALSE)/VLOOKUP($A249,'2015'!$F$10:$M$460,8,FALSE))*1000,#N/A)</f>
        <v>6.8011788710043071</v>
      </c>
      <c r="BU249" s="196">
        <f>IFERROR((VLOOKUP($A249,'1516'!$F$10:$L$408,7,FALSE)/VLOOKUP($A249,'2016'!$F$10:$M$460,8,FALSE))*1000,#N/A)</f>
        <v>7.635302043566135</v>
      </c>
      <c r="BV249" s="196">
        <f>IFERROR((VLOOKUP($A249,'1617'!$F$10:$L$408,7,FALSE)/VLOOKUP($A249,'2017'!$F$10:$M$460,8,FALSE))*1000,#N/A)</f>
        <v>10.254123941150246</v>
      </c>
      <c r="BW249" s="196">
        <f>IFERROR((VLOOKUP($A249,'1718'!$F$10:$L$408,7,FALSE)/VLOOKUP($A249,'2018'!$F$10:$N$460,9,FALSE))*1000,#N/A)</f>
        <v>6.386258533362696</v>
      </c>
      <c r="BX249" s="196">
        <f>IFERROR((VLOOKUP($A249,'1819'!$F$10:$L$408,7,FALSE)/VLOOKUP($A249,'2018'!$F$10:$N$460,9,FALSE))*1000,#N/A)</f>
        <v>11.891653820744329</v>
      </c>
      <c r="BY249" s="196">
        <f>IFERROR((VLOOKUP($A249,'1920'!$F$10:$L$408,7,FALSE)/VLOOKUP($A249,'2019'!$F$10:$N$464,8,FALSE))*1000,#N/A)</f>
        <v>7.8462142016477046</v>
      </c>
      <c r="BZ249" s="196">
        <f>IFERROR((VLOOKUP($A249,'20 21'!$F$10:$L$408,7,FALSE)/VLOOKUP($A249,'2020'!$F$10:$N$469,8,FALSE))*1000,#N/A)</f>
        <v>12.168410805548795</v>
      </c>
      <c r="CA249" s="196">
        <f>IFERROR((VLOOKUP($A249,'21 22'!$F$10:$L$408,7,FALSE)/VLOOKUP($A249,'2021'!$F$10:$N$469,8,FALSE))*1000,#N/A)</f>
        <v>11.391724879097259</v>
      </c>
      <c r="CB249" s="196">
        <f>IFERROR((VLOOKUP($A249,'22 23'!$F$10:$L$408,7,FALSE)/VLOOKUP($A249,'2022'!$F$10:$N$469,8,FALSE))*1000,#N/A)</f>
        <v>16.783157358033609</v>
      </c>
      <c r="CC249" s="196">
        <f>IFERROR((VLOOKUP($A249,'23 24'!$F$7:$M$408,7,FALSE)/VLOOKUP($A249,'2023'!$C$7:$N$469,9,FALSE))*1000,#N/A)</f>
        <v>10.910159036549032</v>
      </c>
      <c r="CE249" s="198">
        <f>IFERROR((VLOOKUP($A249,'0910'!$F$10:$S$433,9,FALSE)/VLOOKUP($A249,'2010'!$C$5:$K$611,9,FALSE))*1000,#N/A)</f>
        <v>2.0920502092050208</v>
      </c>
      <c r="CF249" s="198">
        <f>IFERROR((VLOOKUP($A249,'1011'!$F$10:$S$433,10,FALSE)/VLOOKUP($A249,'2011'!$C$5:$K$611,9,FALSE))*1000,#N/A)</f>
        <v>1.3876040703052728</v>
      </c>
      <c r="CG249" s="198">
        <f>IFERROR((VLOOKUP($A249,'1112'!$F$10:$S$408,9,FALSE)/VLOOKUP($A249,'2012'!$F$10:$M$460,8,FALSE))*1000,#N/A)</f>
        <v>2.9857602204869087</v>
      </c>
      <c r="CH249" s="198">
        <f>IFERROR((VLOOKUP($A249,'1213'!$F$10:$S$408,9,FALSE)/VLOOKUP($A249,'2013'!$F$10:$M$460,8,FALSE))*1000,#N/A)</f>
        <v>3.6579789666209419</v>
      </c>
      <c r="CI249" s="198">
        <f>IFERROR((VLOOKUP($A249,'1314'!$F$10:$S$408,9,FALSE)/VLOOKUP($A249,'2014'!$F$10:$M$460,8,FALSE))*1000,#N/A)</f>
        <v>3.6421579786023219</v>
      </c>
      <c r="CJ249" s="198">
        <f>IFERROR((VLOOKUP($A249,'1415'!$F$10:$S$408,9,FALSE)/VLOOKUP($A249,'2015'!$F$10:$M$460,8,FALSE))*1000,#N/A)</f>
        <v>4.3074132849693951</v>
      </c>
      <c r="CK249" s="198">
        <f>IFERROR((VLOOKUP($A249,'1516'!$F$10:$S$408,9,FALSE)/VLOOKUP($A249,'2016'!$F$10:$M$460,8,FALSE))*1000,#N/A)</f>
        <v>5.165057264765327</v>
      </c>
      <c r="CL249" s="198">
        <f>IFERROR((VLOOKUP($A249,'1617'!$F$10:$S$408,9,FALSE)/VLOOKUP($A249,'2017'!$F$10:$M$460,8,FALSE))*1000,#N/A)</f>
        <v>6.9103878733838604</v>
      </c>
      <c r="CM249" s="198">
        <f>IFERROR((VLOOKUP($A249,'1718'!$F$10:$S$408,9,FALSE)/VLOOKUP($A249,'2018'!$F$10:$N$460,9,FALSE))*1000,#N/A)</f>
        <v>8.1479850253248181</v>
      </c>
      <c r="CN249" s="198">
        <f>IFERROR((VLOOKUP($A249,'1819'!$F$10:$S$408,9,FALSE)/VLOOKUP($A249,'2018'!$F$10:$N$460,9,FALSE))*1000,#N/A)</f>
        <v>7.0469059678484918</v>
      </c>
      <c r="CO249" s="198">
        <f>IFERROR((VLOOKUP($A249,'1920'!$F$10:$S$408,9,FALSE)/VLOOKUP($A249,'2019'!$F$10:$N$464,8,FALSE))*1000,#N/A)</f>
        <v>8.7180157796085602</v>
      </c>
      <c r="CP249" s="198">
        <f>IFERROR((VLOOKUP($A249,'20 21'!$F$10:$S$408,9,FALSE)/VLOOKUP($A249,'2020'!$F$10:$N$469,8,FALSE))*1000,#N/A)</f>
        <v>10.43006640475611</v>
      </c>
      <c r="CQ249" s="198">
        <f>IFERROR((VLOOKUP($A249,'21 22'!$F$10:$S$408,9,FALSE)/VLOOKUP($A249,'2021'!$F$10:$N$469,8,FALSE))*1000,#N/A)</f>
        <v>8.5975282106394424</v>
      </c>
      <c r="CR249" s="198">
        <f>IFERROR((VLOOKUP($A249,'22 23'!$F$10:$S$408,9,FALSE)/VLOOKUP($A249,'2022'!$F$10:$N$469,8,FALSE))*1000,#N/A)</f>
        <v>8.9226912536381207</v>
      </c>
      <c r="CS249" s="196">
        <f>IFERROR((VLOOKUP($A249,'23 24'!$F$7:$S$408,9,FALSE)/VLOOKUP($A249,'2023'!$C$7:$N$469,9,FALSE))*1000,#N/A)</f>
        <v>7.972808526708909</v>
      </c>
      <c r="CU249" s="198">
        <f>IFERROR((VLOOKUP($A249,'0910'!$F$10:$S$433,10,FALSE)/VLOOKUP($A249,'2010'!$C$5:$K$611,9,FALSE))*1000,#N/A)</f>
        <v>0.69735006973500691</v>
      </c>
      <c r="CV249" s="198">
        <f>IFERROR((VLOOKUP($A249,'1011'!$F$10:$S$433,11,FALSE)/VLOOKUP($A249,'2011'!$C$5:$K$611,9,FALSE))*1000,#N/A)</f>
        <v>0</v>
      </c>
      <c r="CW249" s="198">
        <f>IFERROR((VLOOKUP($A249,'1112'!$F$10:$S$408,10,FALSE)/VLOOKUP($A249,'2012'!$F$10:$M$460,8,FALSE))*1000,#N/A)</f>
        <v>0.91869545245751039</v>
      </c>
      <c r="CX249" s="198">
        <f>IFERROR((VLOOKUP($A249,'1213'!$F$10:$S$408,10,FALSE)/VLOOKUP($A249,'2013'!$F$10:$M$460,8,FALSE))*1000,#N/A)</f>
        <v>0.68587105624142652</v>
      </c>
      <c r="CY249" s="198">
        <f>IFERROR((VLOOKUP($A249,'1314'!$F$10:$S$408,10,FALSE)/VLOOKUP($A249,'2014'!$F$10:$M$460,8,FALSE))*1000,#N/A)</f>
        <v>0.68290462098793536</v>
      </c>
      <c r="CZ249" s="198">
        <f>IFERROR((VLOOKUP($A249,'1415'!$F$10:$S$408,10,FALSE)/VLOOKUP($A249,'2015'!$F$10:$M$460,8,FALSE))*1000,#N/A)</f>
        <v>0.45341192473362046</v>
      </c>
      <c r="DA249" s="198">
        <f>IFERROR((VLOOKUP($A249,'1516'!$F$10:$S$408,10,FALSE)/VLOOKUP($A249,'2016'!$F$10:$M$460,8,FALSE))*1000,#N/A)</f>
        <v>0.44913541432741971</v>
      </c>
      <c r="DB249" s="198">
        <f>IFERROR((VLOOKUP($A249,'1617'!$F$10:$S$408,10,FALSE)/VLOOKUP($A249,'2017'!$F$10:$M$460,8,FALSE))*1000,#N/A)</f>
        <v>0.22291573785109228</v>
      </c>
      <c r="DC249" s="198">
        <f>IFERROR((VLOOKUP($A249,'1718'!$F$10:$S$408,10,FALSE)/VLOOKUP($A249,'2018'!$F$10:$N$460,9,FALSE))*1000,#N/A)</f>
        <v>0.88086324598106147</v>
      </c>
      <c r="DD249" s="198">
        <f>IFERROR((VLOOKUP($A249,'1819'!$F$10:$S$408,10,FALSE)/VLOOKUP($A249,'2018'!$F$10:$N$460,9,FALSE))*1000,#N/A)</f>
        <v>1.101079057476327</v>
      </c>
      <c r="DE249" s="198">
        <f>IFERROR((VLOOKUP($A249,'1920'!$F$10:$S$408,10,FALSE)/VLOOKUP($A249,'2019'!$F$10:$N$464,8,FALSE))*1000,#N/A)</f>
        <v>2.3974543393923544</v>
      </c>
      <c r="DF249" s="198">
        <f>IFERROR((VLOOKUP($A249,'20 21'!$F$10:$S$408,10,FALSE)/VLOOKUP($A249,'2020'!$F$10:$N$469,8,FALSE))*1000,#N/A)</f>
        <v>1.5210513506935994</v>
      </c>
      <c r="DG249" s="198">
        <f>IFERROR((VLOOKUP($A249,'21 22'!$F$10:$S$408,10,FALSE)/VLOOKUP($A249,'2021'!$F$10:$N$469,8,FALSE))*1000,#N/A)</f>
        <v>2.3643202579258467</v>
      </c>
      <c r="DH249" s="198">
        <f>IFERROR((VLOOKUP($A249,'22 23'!$F$10:$S$408,10,FALSE)/VLOOKUP($A249,'2022'!$F$10:$N$469,8,FALSE))*1000,#N/A)</f>
        <v>3.1866754477279002</v>
      </c>
      <c r="DI249" s="196">
        <f>IFERROR((VLOOKUP($A249,'23 24'!$F$7:$S$408,10,FALSE)/VLOOKUP($A249,'2023'!$C$7:$N$469,9,FALSE))*1000,#N/A)</f>
        <v>4.1962150140573202</v>
      </c>
      <c r="DK249" s="198">
        <f>IFERROR((VLOOKUP($A249,'0910'!$F$10:$S$433,11,FALSE)/VLOOKUP($A249,'2010'!$C$5:$K$611,9,FALSE))*1000,#N/A)</f>
        <v>0</v>
      </c>
      <c r="DL249" s="198">
        <f>IFERROR((VLOOKUP($A249,'1011'!$F$10:$S$433,12,FALSE)/VLOOKUP($A249,'2011'!$C$5:$K$611,9,FALSE))*1000,#N/A)</f>
        <v>0</v>
      </c>
      <c r="DM249" s="198">
        <f>IFERROR((VLOOKUP($A249,'1112'!$F$10:$S$408,11,FALSE)/VLOOKUP($A249,'2012'!$F$10:$M$460,8,FALSE))*1000,#N/A)</f>
        <v>0</v>
      </c>
      <c r="DN249" s="198">
        <f>IFERROR((VLOOKUP($A249,'1213'!$F$10:$S$408,11,FALSE)/VLOOKUP($A249,'2013'!$F$10:$M$460,8,FALSE))*1000,#N/A)</f>
        <v>0</v>
      </c>
      <c r="DO249" s="198">
        <f>IFERROR((VLOOKUP($A249,'1314'!$F$10:$S$408,11,FALSE)/VLOOKUP($A249,'2014'!$F$10:$M$460,8,FALSE))*1000,#N/A)</f>
        <v>0</v>
      </c>
      <c r="DP249" s="198">
        <f>IFERROR((VLOOKUP($A249,'1415'!$F$10:$S$408,11,FALSE)/VLOOKUP($A249,'2015'!$F$10:$M$460,8,FALSE))*1000,#N/A)</f>
        <v>0</v>
      </c>
      <c r="DQ249" s="198">
        <f>IFERROR((VLOOKUP($A249,'1516'!$F$10:$S$408,11,FALSE)/VLOOKUP($A249,'2016'!$F$10:$M$460,8,FALSE))*1000,#N/A)</f>
        <v>0</v>
      </c>
      <c r="DR249" s="198">
        <f>IFERROR((VLOOKUP($A249,'1617'!$F$10:$S$408,11,FALSE)/VLOOKUP($A249,'2017'!$F$10:$M$460,8,FALSE))*1000,#N/A)</f>
        <v>0</v>
      </c>
      <c r="DS249" s="198">
        <f>IFERROR((VLOOKUP($A249,'1718'!$F$10:$S$408,11,FALSE)/VLOOKUP($A249,'2018'!$F$10:$N$460,9,FALSE))*1000,#N/A)</f>
        <v>0</v>
      </c>
      <c r="DT249" s="198">
        <f>IFERROR((VLOOKUP($A249,'1819'!$F$10:$S$408,11,FALSE)/VLOOKUP($A249,'2018'!$F$10:$N$460,9,FALSE))*1000,#N/A)</f>
        <v>0</v>
      </c>
      <c r="DU249" s="198">
        <f>IFERROR((VLOOKUP($A249,'1920'!$F$10:$S$408,11,FALSE)/VLOOKUP($A249,'2019'!$F$10:$N$464,8,FALSE))*1000,#N/A)</f>
        <v>0</v>
      </c>
      <c r="DV249" s="198">
        <f>IFERROR((VLOOKUP($A249,'20 21'!$F$10:$S$408,11,FALSE)/VLOOKUP($A249,'2020'!$F$10:$N$469,8,FALSE))*1000,#N/A)</f>
        <v>0</v>
      </c>
      <c r="DW249" s="198">
        <f>IFERROR((VLOOKUP($A249,'21 22'!$F$10:$S$408,11,FALSE)/VLOOKUP($A249,'2021'!$F$10:$N$469,8,FALSE))*1000,#N/A)</f>
        <v>0</v>
      </c>
      <c r="DX249" s="198">
        <f>IFERROR((VLOOKUP($A249,'22 23'!$F$10:$S$408,11,FALSE)/VLOOKUP($A249,'2022'!$F$10:$N$469,8,FALSE))*1000,#N/A)</f>
        <v>0</v>
      </c>
      <c r="DY249" s="196">
        <f>IFERROR((VLOOKUP($A249,'23 24'!$F$7:$S$408,11,FALSE)/VLOOKUP($A249,'2023'!$C$7:$N$469,9,FALSE))*1000,#N/A)</f>
        <v>0</v>
      </c>
      <c r="EA249" s="198">
        <f>IFERROR((VLOOKUP($A249,'0910'!$F$10:$S$433,12,FALSE)/VLOOKUP($A249,'2010'!$C$5:$K$611,9,FALSE))*1000,#N/A)</f>
        <v>2.7894002789400276</v>
      </c>
      <c r="EB249" s="198">
        <f>IFERROR((VLOOKUP($A249,'1011'!$F$10:$S$433,13,FALSE)/VLOOKUP($A249,'2011'!$C$5:$K$611,9,FALSE))*1000,#N/A)</f>
        <v>1.3876040703052728</v>
      </c>
      <c r="EC249" s="198">
        <f>IFERROR((VLOOKUP($A249,'1112'!$F$10:$S$408,12,FALSE)/VLOOKUP($A249,'2012'!$F$10:$M$460,8,FALSE))*1000,#N/A)</f>
        <v>3.9044556729444189</v>
      </c>
      <c r="ED249" s="198">
        <f>IFERROR((VLOOKUP($A249,'1213'!$F$10:$S$408,12,FALSE)/VLOOKUP($A249,'2013'!$F$10:$M$460,8,FALSE))*1000,#N/A)</f>
        <v>4.1152263374485596</v>
      </c>
      <c r="EE249" s="198">
        <f>IFERROR((VLOOKUP($A249,'1314'!$F$10:$S$408,12,FALSE)/VLOOKUP($A249,'2014'!$F$10:$M$460,8,FALSE))*1000,#N/A)</f>
        <v>4.3250625995902574</v>
      </c>
      <c r="EF249" s="198">
        <f>IFERROR((VLOOKUP($A249,'1415'!$F$10:$S$408,12,FALSE)/VLOOKUP($A249,'2015'!$F$10:$M$460,8,FALSE))*1000,#N/A)</f>
        <v>4.7608252097030155</v>
      </c>
      <c r="EG249" s="198">
        <f>IFERROR((VLOOKUP($A249,'1516'!$F$10:$S$408,12,FALSE)/VLOOKUP($A249,'2016'!$F$10:$M$460,8,FALSE))*1000,#N/A)</f>
        <v>5.6141926790927457</v>
      </c>
      <c r="EH249" s="198">
        <f>IFERROR((VLOOKUP($A249,'1617'!$F$10:$S$408,12,FALSE)/VLOOKUP($A249,'2017'!$F$10:$M$460,8,FALSE))*1000,#N/A)</f>
        <v>7.3562193490860457</v>
      </c>
      <c r="EI249" s="198">
        <f>IFERROR((VLOOKUP($A249,'1718'!$F$10:$S$408,12,FALSE)/VLOOKUP($A249,'2018'!$F$10:$N$460,9,FALSE))*1000,#N/A)</f>
        <v>9.0288482713058791</v>
      </c>
      <c r="EJ249" s="198">
        <f>IFERROR((VLOOKUP($A249,'1819'!$F$10:$S$408,12,FALSE)/VLOOKUP($A249,'2018'!$F$10:$N$460,9,FALSE))*1000,#N/A)</f>
        <v>8.3682008368200833</v>
      </c>
      <c r="EK249" s="198">
        <f>IFERROR((VLOOKUP($A249,'1920'!$F$10:$S$408,12,FALSE)/VLOOKUP($A249,'2019'!$F$10:$N$464,8,FALSE))*1000,#N/A)</f>
        <v>11.115470119000916</v>
      </c>
      <c r="EL249" s="198">
        <f>IFERROR((VLOOKUP($A249,'20 21'!$F$10:$S$408,12,FALSE)/VLOOKUP($A249,'2020'!$F$10:$N$469,8,FALSE))*1000,#N/A)</f>
        <v>11.733824705350624</v>
      </c>
      <c r="EM249" s="198">
        <f>IFERROR((VLOOKUP($A249,'21 22'!$F$10:$S$408,12,FALSE)/VLOOKUP($A249,'2021'!$F$10:$N$469,8,FALSE))*1000,#N/A)</f>
        <v>10.961848468565288</v>
      </c>
      <c r="EN249" s="198">
        <f>IFERROR((VLOOKUP($A249,'22 23'!$F$10:$S$408,12,FALSE)/VLOOKUP($A249,'2022'!$F$10:$N$469,8,FALSE))*1000,#N/A)</f>
        <v>12.109366701366021</v>
      </c>
      <c r="EO249" s="196">
        <f>IFERROR((VLOOKUP($A249,'23 24'!$F$7:$S$408,12,FALSE)/VLOOKUP($A249,'2023'!$C$7:$N$469,9,FALSE))*1000,#N/A)</f>
        <v>12.169023540766229</v>
      </c>
    </row>
    <row r="250" spans="1:145" x14ac:dyDescent="0.3">
      <c r="A250" t="s">
        <v>970</v>
      </c>
      <c r="B250" t="s">
        <v>1742</v>
      </c>
      <c r="C250" t="str">
        <f>IF(VLOOKUP($A250,'0910'!$F$10:$L$433,1,FALSE)=VLOOKUP($A250,'2010'!$C$5:$K$611,1,FALSE),VLOOKUP($A250,'0910'!$F$10:$L$433,1,FALSE),FALSE)</f>
        <v>South Holland</v>
      </c>
      <c r="D250" t="str">
        <f>IF(VLOOKUP($A250,'1011'!$F$10:$L$433,1,FALSE)=VLOOKUP($A250,'2011'!$C$5:$K$611,1,FALSE),VLOOKUP($A250,'1011'!$F$10:$L$433,1,FALSE),FALSE)</f>
        <v>South Holland</v>
      </c>
      <c r="E250" t="str">
        <f>IF(VLOOKUP(A250,'1112'!$F$10:$L$408,1,FALSE)=VLOOKUP(A250,'2012'!$F$10:$M$460,1,FALSE),VLOOKUP(A250,'1112'!$F$10:$L$408,1,FALSE),FALSE)</f>
        <v>South Holland</v>
      </c>
      <c r="F250" t="str">
        <f>IF(VLOOKUP($A250,'1213'!$F$10:$L$408,1,FALSE)=VLOOKUP($A250,'2013'!$F$10:$M$460,1,FALSE),VLOOKUP($A250,'1213'!$F$10:$L$408,1,FALSE),FALSE)</f>
        <v>South Holland</v>
      </c>
      <c r="G250" t="str">
        <f>IF(VLOOKUP($A250,'1314'!$F$10:$L$408,1,FALSE)=VLOOKUP($A250,'2014'!$F$10:$M$460,1,FALSE),VLOOKUP($A250,'1314'!$F$10:$L$408,1,FALSE),FALSE)</f>
        <v>South Holland</v>
      </c>
      <c r="H250" t="str">
        <f>IF(VLOOKUP($A250,'1415'!$F$10:$L$408,1,FALSE)=VLOOKUP($A250,'2015'!$F$10:$M$460,1,FALSE),VLOOKUP($A250,'1415'!$F$10:$L$408,1,FALSE),FALSE)</f>
        <v>South Holland</v>
      </c>
      <c r="I250" t="str">
        <f>IF(VLOOKUP($A250,'1516'!$F$10:$L$408,1,FALSE)=VLOOKUP($A250,'2015'!$F$10:$M$460,1,FALSE),VLOOKUP($A250,'1516'!$F$10:$L$408,1,FALSE),FALSE)</f>
        <v>South Holland</v>
      </c>
      <c r="J250" t="str">
        <f>IF(VLOOKUP($A250,'1617'!$F$10:$L$408,1,FALSE)=VLOOKUP($A250,'2016'!$F$10:$M$460,1,FALSE),VLOOKUP($A250,'1617'!$F$10:$L$408,1,FALSE),FALSE)</f>
        <v>South Holland</v>
      </c>
      <c r="K250" t="str">
        <f>IF(VLOOKUP($A250,'1718'!$F$10:$M$408,1,FALSE)=VLOOKUP($A250,'2017'!$F$10:$M$460,1,FALSE),VLOOKUP($A250,'1718'!$F$10:$M$408,1,FALSE),FALSE)</f>
        <v>South Holland</v>
      </c>
      <c r="L250" t="str">
        <f>IF(VLOOKUP($A250,'1819'!$F$10:$M$408,1,FALSE)=VLOOKUP($A250,'2018'!$F$10:$M$460,1,FALSE),VLOOKUP($A250,'1819'!$F$10:$M$408,1,FALSE),FALSE)</f>
        <v>South Holland</v>
      </c>
      <c r="M250" t="str">
        <f>IF(VLOOKUP($A250,'1920'!$F$10:$M$408,1,FALSE)=VLOOKUP($A250,'2019'!$F$10:$M$464,1,FALSE),VLOOKUP($A250,'1920'!$F$10:$M$408,1,FALSE),FALSE)</f>
        <v>South Holland</v>
      </c>
      <c r="N250" t="str">
        <f>IF(VLOOKUP($A250,'20 21'!$F$10:$N$408,1,FALSE)=VLOOKUP($A250,'2020'!$F$10:$O$468,1,FALSE),VLOOKUP($A250,'20 21'!$F$10:$N$408,1,FALSE),FALSE)</f>
        <v>South Holland</v>
      </c>
      <c r="O250" t="str">
        <f>IF(VLOOKUP($A250,'21 22'!$F$10:$N$408,1,FALSE)=VLOOKUP($A250,'2021'!$F$10:$O$471,1,FALSE),VLOOKUP($A250,'21 22'!$F$10:$N$408,1,FALSE),FALSE)</f>
        <v>South Holland</v>
      </c>
      <c r="P250" t="str">
        <f>IF(VLOOKUP($A250,'22 23'!$F$10:$N$408,1,FALSE)=VLOOKUP($A250,'2022'!$F$10:$O$468,1,FALSE),VLOOKUP($A250,'22 23'!$F$10:$N$408,1,FALSE),FALSE)</f>
        <v>South Holland</v>
      </c>
      <c r="Q250" t="str">
        <f>IF(VLOOKUP($A250,'23 24'!$F$7:$N$408,1,FALSE)=VLOOKUP($A250,'2023'!$C$7:$O$468,1,FALSE),VLOOKUP($A250,'23 24'!$F$7:$N$408,1,FALSE),FALSE)</f>
        <v>South Holland</v>
      </c>
      <c r="S250" s="196">
        <f>IFERROR((VLOOKUP($A250,'0910'!$F$10:$L$433,4,FALSE)/VLOOKUP($A250,'2010'!$C$5:$K$611,9,FALSE))*1000,#N/A)</f>
        <v>2.8630921395106714</v>
      </c>
      <c r="T250" s="196">
        <f>IFERROR((VLOOKUP($A250,'1011'!$F$10:$L$433,4,FALSE)/VLOOKUP($A250,'2011'!$C$5:$K$611,9,FALSE))*1000,#N/A)</f>
        <v>1.2933264355923435</v>
      </c>
      <c r="U250" s="196">
        <f>IFERROR((VLOOKUP($A250,'1112'!$F$10:$L$408,4,FALSE)/VLOOKUP($A250,'2012'!$F$10:$M$460,8,FALSE))*1000,#N/A)</f>
        <v>3.090394025238218</v>
      </c>
      <c r="V250" s="196">
        <f>IFERROR((VLOOKUP($A250,'1213'!$F$10:$L$408,4,FALSE)/VLOOKUP($A250,'2013'!$F$10:$M$460,8,FALSE))*1000,#N/A)</f>
        <v>5.1242633871380985</v>
      </c>
      <c r="W250" s="196">
        <f>IFERROR((VLOOKUP($A250,'1314'!$F$10:$L$408,4,FALSE)/VLOOKUP($A250,'2014'!$F$10:$M$460,8,FALSE))*1000,#N/A)</f>
        <v>5.6008146639511196</v>
      </c>
      <c r="X250" s="196">
        <f>IFERROR((VLOOKUP($A250,'1415'!$F$10:$L$408,4,FALSE)/VLOOKUP($A250,'2015'!$F$10:$M$460,8,FALSE))*1000,#N/A)</f>
        <v>6.8285280728376332</v>
      </c>
      <c r="Y250" s="196">
        <f>IFERROR((VLOOKUP($A250,'1516'!$F$10:$L$408,4,FALSE)/VLOOKUP($A250,'2016'!$F$10:$M$460,8,FALSE))*1000,#N/A)</f>
        <v>4.5192066281697212</v>
      </c>
      <c r="Z250" s="196">
        <f>IFERROR((VLOOKUP($A250,'1617'!$F$10:$L$408,4,FALSE)/VLOOKUP($A250,'2017'!$F$10:$M$460,8,FALSE))*1000,#N/A)</f>
        <v>6.2344139650872821</v>
      </c>
      <c r="AA250" s="196">
        <f>IFERROR((VLOOKUP($A250,'1718'!$F$10:$L$408,4,FALSE)/VLOOKUP($A250,'2018'!$F$10:$N$460,9,FALSE))*1000,#N/A)</f>
        <v>9.6558554097548885</v>
      </c>
      <c r="AB250" s="196">
        <f>IFERROR((VLOOKUP($A250,'1819'!$F$10:$L$408,4,FALSE)/VLOOKUP($A250,'2018'!$F$10:$N$460,9,FALSE))*1000,#N/A)</f>
        <v>13.122059915820747</v>
      </c>
      <c r="AC250" s="196">
        <f>IFERROR((VLOOKUP($A250,'1920'!$F$10:$L$408,4,FALSE)/VLOOKUP($A250,'2019'!$F$10:$N$464,8,FALSE))*1000,#N/A)</f>
        <v>12.372934811616002</v>
      </c>
      <c r="AD250" s="196">
        <f>IFERROR((VLOOKUP($A250,'20 21'!$F$10:$M$408,4,FALSE)/VLOOKUP($A250,'2020'!$F$10:$N$469,8,FALSE))*1000,#N/A)</f>
        <v>9.0807638356190576</v>
      </c>
      <c r="AE250" s="196">
        <f>IFERROR((VLOOKUP($A250,'21 22'!$F$10:$M$408,4,FALSE)/VLOOKUP($A250,'2021'!$F$10:$N$469,8,FALSE))*1000,#N/A)</f>
        <v>16.262078717888286</v>
      </c>
      <c r="AF250" s="196">
        <f>IFERROR((VLOOKUP($A250,'22 23'!$F$10:$M$408,4,FALSE)/VLOOKUP($A250,'2022'!$F$10:$N$469,8,FALSE))*1000,#N/A)</f>
        <v>14.850221593150335</v>
      </c>
      <c r="AG250" s="196">
        <f>IFERROR((VLOOKUP($A250,'23 24'!$F$7:$M$408,4,FALSE)/VLOOKUP($A250,'2023'!$C$7:$N$469,9,FALSE))*1000,#N/A)</f>
        <v>12.322296510964563</v>
      </c>
      <c r="AI250" s="196">
        <f>IFERROR((VLOOKUP($A250,'0910'!$F$10:$L$433,5,FALSE)/VLOOKUP($A250,'2010'!$C$5:$K$611,9,FALSE))*1000,#N/A)</f>
        <v>2.0822488287350338</v>
      </c>
      <c r="AJ250" s="196">
        <f>IFERROR((VLOOKUP($A250,'1011'!$F$10:$L$433,5,FALSE)/VLOOKUP($A250,'2011'!$C$5:$K$611,9,FALSE))*1000,#N/A)</f>
        <v>2.8453181583031557</v>
      </c>
      <c r="AK250" s="196">
        <f>IFERROR((VLOOKUP($A250,'1112'!$F$10:$L$408,5,FALSE)/VLOOKUP($A250,'2012'!$F$10:$M$460,8,FALSE))*1000,#N/A)</f>
        <v>1.287664177182591</v>
      </c>
      <c r="AL250" s="196">
        <f>IFERROR((VLOOKUP($A250,'1213'!$F$10:$L$408,5,FALSE)/VLOOKUP($A250,'2013'!$F$10:$M$460,8,FALSE))*1000,#N/A)</f>
        <v>1.2810658467845246</v>
      </c>
      <c r="AM250" s="196">
        <f>IFERROR((VLOOKUP($A250,'1314'!$F$10:$L$408,5,FALSE)/VLOOKUP($A250,'2014'!$F$10:$M$460,8,FALSE))*1000,#N/A)</f>
        <v>1.0183299389002036</v>
      </c>
      <c r="AN250" s="196">
        <f>IFERROR((VLOOKUP($A250,'1415'!$F$10:$L$408,5,FALSE)/VLOOKUP($A250,'2015'!$F$10:$M$460,8,FALSE))*1000,#N/A)</f>
        <v>0.50581689428426913</v>
      </c>
      <c r="AO250" s="196">
        <f>IFERROR((VLOOKUP($A250,'1516'!$F$10:$L$408,5,FALSE)/VLOOKUP($A250,'2016'!$F$10:$M$460,8,FALSE))*1000,#N/A)</f>
        <v>0.25106703489831783</v>
      </c>
      <c r="AP250" s="196">
        <f>IFERROR((VLOOKUP($A250,'1617'!$F$10:$L$408,5,FALSE)/VLOOKUP($A250,'2017'!$F$10:$M$460,8,FALSE))*1000,#N/A)</f>
        <v>0.24937655860349126</v>
      </c>
      <c r="AQ250" s="196">
        <f>IFERROR((VLOOKUP($A250,'1718'!$F$10:$L$408,5,FALSE)/VLOOKUP($A250,'2018'!$F$10:$N$460,9,FALSE))*1000,#N/A)</f>
        <v>2.9710324337707354</v>
      </c>
      <c r="AR250" s="196">
        <f>IFERROR((VLOOKUP($A250,'1819'!$F$10:$L$408,5,FALSE)/VLOOKUP($A250,'2018'!$F$10:$N$460,9,FALSE))*1000,#N/A)</f>
        <v>0.74275810844268386</v>
      </c>
      <c r="AS250" s="196">
        <f>IFERROR((VLOOKUP($A250,'1920'!$F$10:$L$408,5,FALSE)/VLOOKUP($A250,'2019'!$F$10:$N$464,8,FALSE))*1000,#N/A)</f>
        <v>2.9112787792037649</v>
      </c>
      <c r="AT250" s="196">
        <f>IFERROR((VLOOKUP($A250,'20 21'!$F$10:$L$408,5,FALSE)/VLOOKUP($A250,'2020'!$F$10:$N$469,8,FALSE))*1000,#N/A)</f>
        <v>3.5845120403759436</v>
      </c>
      <c r="AU250" s="196">
        <f>IFERROR((VLOOKUP($A250,'21 22'!$F$10:$L$408,5,FALSE)/VLOOKUP($A250,'2021'!$F$10:$N$469,8,FALSE))*1000,#N/A)</f>
        <v>3.7709168041480088</v>
      </c>
      <c r="AV250" s="196">
        <f>IFERROR((VLOOKUP($A250,'22 23'!$F$10:$L$408,5,FALSE)/VLOOKUP($A250,'2022'!$F$10:$N$469,8,FALSE))*1000,#N/A)</f>
        <v>7.1930760841821941</v>
      </c>
      <c r="AW250" s="196">
        <f>IFERROR((VLOOKUP($A250,'23 24'!$F$7:$M$408,5,FALSE)/VLOOKUP($A250,'2023'!$C$7:$N$469,9,FALSE))*1000,#N/A)</f>
        <v>3.6510508180635739</v>
      </c>
      <c r="AY250" s="196">
        <f>IFERROR((VLOOKUP($A250,'0910'!$F$10:$L$433,6,FALSE)/VLOOKUP($A250,'2010'!$C$5:$K$611,9,FALSE))*1000,#N/A)</f>
        <v>0</v>
      </c>
      <c r="AZ250" s="196">
        <f>IFERROR((VLOOKUP($A250,'1011'!$F$10:$L$433,6,FALSE)/VLOOKUP($A250,'2011'!$C$5:$K$611,9,FALSE))*1000,#N/A)</f>
        <v>0</v>
      </c>
      <c r="BA250" s="196">
        <f>IFERROR((VLOOKUP($A250,'1112'!$F$10:$L$408,6,FALSE)/VLOOKUP($A250,'2012'!$F$10:$M$460,8,FALSE))*1000,#N/A)</f>
        <v>0</v>
      </c>
      <c r="BB250" s="196">
        <f>IFERROR((VLOOKUP($A250,'1213'!$F$10:$L$408,6,FALSE)/VLOOKUP($A250,'2013'!$F$10:$M$460,8,FALSE))*1000,#N/A)</f>
        <v>0</v>
      </c>
      <c r="BC250" s="196">
        <f>IFERROR((VLOOKUP($A250,'1314'!$F$10:$L$408,6,FALSE)/VLOOKUP($A250,'2014'!$F$10:$M$460,8,FALSE))*1000,#N/A)</f>
        <v>0.25458248472505091</v>
      </c>
      <c r="BD250" s="196">
        <f>IFERROR((VLOOKUP($A250,'1415'!$F$10:$L$408,6,FALSE)/VLOOKUP($A250,'2015'!$F$10:$M$460,8,FALSE))*1000,#N/A)</f>
        <v>0</v>
      </c>
      <c r="BE250" s="196">
        <f>IFERROR((VLOOKUP($A250,'1516'!$F$10:$L$408,6,FALSE)/VLOOKUP($A250,'2016'!$F$10:$M$460,8,FALSE))*1000,#N/A)</f>
        <v>0</v>
      </c>
      <c r="BF250" s="196">
        <f>IFERROR((VLOOKUP($A250,'1617'!$F$10:$L$408,6,FALSE)/VLOOKUP($A250,'2017'!$F$10:$M$460,8,FALSE))*1000,#N/A)</f>
        <v>0</v>
      </c>
      <c r="BG250" s="196">
        <f>IFERROR((VLOOKUP($A250,'1718'!$F$10:$L$408,6,FALSE)/VLOOKUP($A250,'2018'!$F$10:$N$460,9,FALSE))*1000,#N/A)</f>
        <v>0</v>
      </c>
      <c r="BH250" s="196">
        <f>IFERROR((VLOOKUP($A250,'1819'!$F$10:$L$408,6,FALSE)/VLOOKUP($A250,'2018'!$F$10:$N$460,9,FALSE))*1000,#N/A)</f>
        <v>0.24758603614756128</v>
      </c>
      <c r="BI250" s="196">
        <f>IFERROR((VLOOKUP($A250,'1920'!$F$10:$L$408,6,FALSE)/VLOOKUP($A250,'2019'!$F$10:$N$464,8,FALSE))*1000,#N/A)</f>
        <v>0.9704262597345884</v>
      </c>
      <c r="BJ250" s="196">
        <f>IFERROR((VLOOKUP($A250,'20 21'!$F$10:$L$408,6,FALSE)/VLOOKUP($A250,'2020'!$F$10:$N$469,8,FALSE))*1000,#N/A)</f>
        <v>0.23896746935839625</v>
      </c>
      <c r="BK250" s="196">
        <f>IFERROR((VLOOKUP($A250,'21 22'!$F$10:$L$408,6,FALSE)/VLOOKUP($A250,'2021'!$F$10:$N$469,8,FALSE))*1000,#N/A)</f>
        <v>0</v>
      </c>
      <c r="BL250" s="196">
        <f>IFERROR((VLOOKUP($A250,'22 23'!$F$10:$L$408,6,FALSE)/VLOOKUP($A250,'2022'!$F$10:$N$469,8,FALSE))*1000,#N/A)</f>
        <v>0</v>
      </c>
      <c r="BM250" s="196">
        <f>IFERROR((VLOOKUP($A250,'23 24'!$F$7:$M$408,6,FALSE)/VLOOKUP($A250,'2023'!$C$7:$N$469,9,FALSE))*1000,#N/A)</f>
        <v>0</v>
      </c>
      <c r="BO250" s="196">
        <f>IFERROR((VLOOKUP($A250,'0910'!$F$10:$L$433,7,FALSE)/VLOOKUP($A250,'2010'!$C$5:$K$611,9,FALSE))*1000,#N/A)</f>
        <v>4.9453409682457057</v>
      </c>
      <c r="BP250" s="196">
        <f>IFERROR((VLOOKUP($A250,'1011'!$F$10:$L$433,7,FALSE)/VLOOKUP($A250,'2011'!$C$5:$K$611,9,FALSE))*1000,#N/A)</f>
        <v>4.1386445938954992</v>
      </c>
      <c r="BQ250" s="196">
        <f>IFERROR((VLOOKUP($A250,'1112'!$F$10:$L$408,7,FALSE)/VLOOKUP($A250,'2012'!$F$10:$M$460,8,FALSE))*1000,#N/A)</f>
        <v>4.3780582024208092</v>
      </c>
      <c r="BR250" s="196">
        <f>IFERROR((VLOOKUP($A250,'1213'!$F$10:$L$408,7,FALSE)/VLOOKUP($A250,'2013'!$F$10:$M$460,8,FALSE))*1000,#N/A)</f>
        <v>6.4053292339226235</v>
      </c>
      <c r="BS250" s="196">
        <f>IFERROR((VLOOKUP($A250,'1314'!$F$10:$L$408,7,FALSE)/VLOOKUP($A250,'2014'!$F$10:$M$460,8,FALSE))*1000,#N/A)</f>
        <v>6.8737270875763743</v>
      </c>
      <c r="BT250" s="196">
        <f>IFERROR((VLOOKUP($A250,'1415'!$F$10:$L$408,7,FALSE)/VLOOKUP($A250,'2015'!$F$10:$M$460,8,FALSE))*1000,#N/A)</f>
        <v>7.0814365199797678</v>
      </c>
      <c r="BU250" s="196">
        <f>IFERROR((VLOOKUP($A250,'1516'!$F$10:$L$408,7,FALSE)/VLOOKUP($A250,'2016'!$F$10:$M$460,8,FALSE))*1000,#N/A)</f>
        <v>4.7702736630680391</v>
      </c>
      <c r="BV250" s="196">
        <f>IFERROR((VLOOKUP($A250,'1617'!$F$10:$L$408,7,FALSE)/VLOOKUP($A250,'2017'!$F$10:$M$460,8,FALSE))*1000,#N/A)</f>
        <v>6.4837905236907725</v>
      </c>
      <c r="BW250" s="196">
        <f>IFERROR((VLOOKUP($A250,'1718'!$F$10:$L$408,7,FALSE)/VLOOKUP($A250,'2018'!$F$10:$N$460,9,FALSE))*1000,#N/A)</f>
        <v>12.626887843525626</v>
      </c>
      <c r="BX250" s="196">
        <f>IFERROR((VLOOKUP($A250,'1819'!$F$10:$L$408,7,FALSE)/VLOOKUP($A250,'2018'!$F$10:$N$460,9,FALSE))*1000,#N/A)</f>
        <v>13.86481802426343</v>
      </c>
      <c r="BY250" s="196">
        <f>IFERROR((VLOOKUP($A250,'1920'!$F$10:$L$408,7,FALSE)/VLOOKUP($A250,'2019'!$F$10:$N$464,8,FALSE))*1000,#N/A)</f>
        <v>16.01203328562071</v>
      </c>
      <c r="BZ250" s="196">
        <f>IFERROR((VLOOKUP($A250,'20 21'!$F$10:$L$408,7,FALSE)/VLOOKUP($A250,'2020'!$F$10:$N$469,8,FALSE))*1000,#N/A)</f>
        <v>12.904243345353398</v>
      </c>
      <c r="CA250" s="196">
        <f>IFERROR((VLOOKUP($A250,'21 22'!$F$10:$L$408,7,FALSE)/VLOOKUP($A250,'2021'!$F$10:$N$469,8,FALSE))*1000,#N/A)</f>
        <v>20.032995522036295</v>
      </c>
      <c r="CB250" s="196">
        <f>IFERROR((VLOOKUP($A250,'22 23'!$F$10:$L$408,7,FALSE)/VLOOKUP($A250,'2022'!$F$10:$N$469,8,FALSE))*1000,#N/A)</f>
        <v>22.043297677332529</v>
      </c>
      <c r="CC250" s="196">
        <f>IFERROR((VLOOKUP($A250,'23 24'!$F$7:$M$408,7,FALSE)/VLOOKUP($A250,'2023'!$C$7:$N$469,9,FALSE))*1000,#N/A)</f>
        <v>15.973347329028137</v>
      </c>
      <c r="CE250" s="198">
        <f>IFERROR((VLOOKUP($A250,'0910'!$F$10:$S$433,9,FALSE)/VLOOKUP($A250,'2010'!$C$5:$K$611,9,FALSE))*1000,#N/A)</f>
        <v>5.4659031754294638</v>
      </c>
      <c r="CF250" s="198">
        <f>IFERROR((VLOOKUP($A250,'1011'!$F$10:$S$433,10,FALSE)/VLOOKUP($A250,'2011'!$C$5:$K$611,9,FALSE))*1000,#N/A)</f>
        <v>2.586652871184687</v>
      </c>
      <c r="CG250" s="198">
        <f>IFERROR((VLOOKUP($A250,'1112'!$F$10:$S$408,9,FALSE)/VLOOKUP($A250,'2012'!$F$10:$M$460,8,FALSE))*1000,#N/A)</f>
        <v>3.090394025238218</v>
      </c>
      <c r="CH250" s="198">
        <f>IFERROR((VLOOKUP($A250,'1213'!$F$10:$S$408,9,FALSE)/VLOOKUP($A250,'2013'!$F$10:$M$460,8,FALSE))*1000,#N/A)</f>
        <v>3.3307712016397639</v>
      </c>
      <c r="CI250" s="198">
        <f>IFERROR((VLOOKUP($A250,'1314'!$F$10:$S$408,9,FALSE)/VLOOKUP($A250,'2014'!$F$10:$M$460,8,FALSE))*1000,#N/A)</f>
        <v>4.5824847250509162</v>
      </c>
      <c r="CJ250" s="198">
        <f>IFERROR((VLOOKUP($A250,'1415'!$F$10:$S$408,9,FALSE)/VLOOKUP($A250,'2015'!$F$10:$M$460,8,FALSE))*1000,#N/A)</f>
        <v>5.0581689428426913</v>
      </c>
      <c r="CK250" s="198">
        <f>IFERROR((VLOOKUP($A250,'1516'!$F$10:$S$408,9,FALSE)/VLOOKUP($A250,'2016'!$F$10:$M$460,8,FALSE))*1000,#N/A)</f>
        <v>5.272407732864675</v>
      </c>
      <c r="CL250" s="198">
        <f>IFERROR((VLOOKUP($A250,'1617'!$F$10:$S$408,9,FALSE)/VLOOKUP($A250,'2017'!$F$10:$M$460,8,FALSE))*1000,#N/A)</f>
        <v>4.9875311720698257</v>
      </c>
      <c r="CM250" s="198">
        <f>IFERROR((VLOOKUP($A250,'1718'!$F$10:$S$408,9,FALSE)/VLOOKUP($A250,'2018'!$F$10:$N$460,9,FALSE))*1000,#N/A)</f>
        <v>5.1993067590987874</v>
      </c>
      <c r="CN250" s="198">
        <f>IFERROR((VLOOKUP($A250,'1819'!$F$10:$S$408,9,FALSE)/VLOOKUP($A250,'2018'!$F$10:$N$460,9,FALSE))*1000,#N/A)</f>
        <v>8.6655112651646444</v>
      </c>
      <c r="CO250" s="198">
        <f>IFERROR((VLOOKUP($A250,'1920'!$F$10:$S$408,9,FALSE)/VLOOKUP($A250,'2019'!$F$10:$N$464,8,FALSE))*1000,#N/A)</f>
        <v>8.248623207744</v>
      </c>
      <c r="CP250" s="198">
        <f>IFERROR((VLOOKUP($A250,'20 21'!$F$10:$S$408,9,FALSE)/VLOOKUP($A250,'2020'!$F$10:$N$469,8,FALSE))*1000,#N/A)</f>
        <v>11.231471059844624</v>
      </c>
      <c r="CQ250" s="198">
        <f>IFERROR((VLOOKUP($A250,'21 22'!$F$10:$S$408,9,FALSE)/VLOOKUP($A250,'2021'!$F$10:$N$469,8,FALSE))*1000,#N/A)</f>
        <v>9.6629743106292718</v>
      </c>
      <c r="CR250" s="198">
        <f>IFERROR((VLOOKUP($A250,'22 23'!$F$10:$S$408,9,FALSE)/VLOOKUP($A250,'2022'!$F$10:$N$469,8,FALSE))*1000,#N/A)</f>
        <v>11.369700907255725</v>
      </c>
      <c r="CS250" s="196">
        <f>IFERROR((VLOOKUP($A250,'23 24'!$F$7:$S$408,9,FALSE)/VLOOKUP($A250,'2023'!$C$7:$N$469,9,FALSE))*1000,#N/A)</f>
        <v>10.268580425803801</v>
      </c>
      <c r="CU250" s="198">
        <f>IFERROR((VLOOKUP($A250,'0910'!$F$10:$S$433,10,FALSE)/VLOOKUP($A250,'2010'!$C$5:$K$611,9,FALSE))*1000,#N/A)</f>
        <v>1.5616866215512752</v>
      </c>
      <c r="CV250" s="198">
        <f>IFERROR((VLOOKUP($A250,'1011'!$F$10:$S$433,11,FALSE)/VLOOKUP($A250,'2011'!$C$5:$K$611,9,FALSE))*1000,#N/A)</f>
        <v>1.0346611484738748</v>
      </c>
      <c r="CW250" s="198">
        <f>IFERROR((VLOOKUP($A250,'1112'!$F$10:$S$408,10,FALSE)/VLOOKUP($A250,'2012'!$F$10:$M$460,8,FALSE))*1000,#N/A)</f>
        <v>0.77259850630955451</v>
      </c>
      <c r="CX250" s="198">
        <f>IFERROR((VLOOKUP($A250,'1213'!$F$10:$S$408,10,FALSE)/VLOOKUP($A250,'2013'!$F$10:$M$460,8,FALSE))*1000,#N/A)</f>
        <v>0.76863950807071479</v>
      </c>
      <c r="CY250" s="198">
        <f>IFERROR((VLOOKUP($A250,'1314'!$F$10:$S$408,10,FALSE)/VLOOKUP($A250,'2014'!$F$10:$M$460,8,FALSE))*1000,#N/A)</f>
        <v>1.2729124236252547</v>
      </c>
      <c r="CZ250" s="198">
        <f>IFERROR((VLOOKUP($A250,'1415'!$F$10:$S$408,10,FALSE)/VLOOKUP($A250,'2015'!$F$10:$M$460,8,FALSE))*1000,#N/A)</f>
        <v>1.2645422357106728</v>
      </c>
      <c r="DA250" s="198">
        <f>IFERROR((VLOOKUP($A250,'1516'!$F$10:$S$408,10,FALSE)/VLOOKUP($A250,'2016'!$F$10:$M$460,8,FALSE))*1000,#N/A)</f>
        <v>0.7532011046949536</v>
      </c>
      <c r="DB250" s="198">
        <f>IFERROR((VLOOKUP($A250,'1617'!$F$10:$S$408,10,FALSE)/VLOOKUP($A250,'2017'!$F$10:$M$460,8,FALSE))*1000,#N/A)</f>
        <v>0.24937655860349126</v>
      </c>
      <c r="DC250" s="198">
        <f>IFERROR((VLOOKUP($A250,'1718'!$F$10:$S$408,10,FALSE)/VLOOKUP($A250,'2018'!$F$10:$N$460,9,FALSE))*1000,#N/A)</f>
        <v>1.4855162168853677</v>
      </c>
      <c r="DD250" s="198">
        <f>IFERROR((VLOOKUP($A250,'1819'!$F$10:$S$408,10,FALSE)/VLOOKUP($A250,'2018'!$F$10:$N$460,9,FALSE))*1000,#N/A)</f>
        <v>2.723446397623174</v>
      </c>
      <c r="DE250" s="198">
        <f>IFERROR((VLOOKUP($A250,'1920'!$F$10:$S$408,10,FALSE)/VLOOKUP($A250,'2019'!$F$10:$N$464,8,FALSE))*1000,#N/A)</f>
        <v>1.9408525194691768</v>
      </c>
      <c r="DF250" s="198">
        <f>IFERROR((VLOOKUP($A250,'20 21'!$F$10:$S$408,10,FALSE)/VLOOKUP($A250,'2020'!$F$10:$N$469,8,FALSE))*1000,#N/A)</f>
        <v>1.91173975486717</v>
      </c>
      <c r="DG250" s="198">
        <f>IFERROR((VLOOKUP($A250,'21 22'!$F$10:$S$408,10,FALSE)/VLOOKUP($A250,'2021'!$F$10:$N$469,8,FALSE))*1000,#N/A)</f>
        <v>6.5991044072590146</v>
      </c>
      <c r="DH250" s="198">
        <f>IFERROR((VLOOKUP($A250,'22 23'!$F$10:$S$408,10,FALSE)/VLOOKUP($A250,'2022'!$F$10:$N$469,8,FALSE))*1000,#N/A)</f>
        <v>3.0164512611086618</v>
      </c>
      <c r="DI250" s="196">
        <f>IFERROR((VLOOKUP($A250,'23 24'!$F$7:$S$408,10,FALSE)/VLOOKUP($A250,'2023'!$C$7:$N$469,9,FALSE))*1000,#N/A)</f>
        <v>3.6510508180635739</v>
      </c>
      <c r="DK250" s="198">
        <f>IFERROR((VLOOKUP($A250,'0910'!$F$10:$S$433,11,FALSE)/VLOOKUP($A250,'2010'!$C$5:$K$611,9,FALSE))*1000,#N/A)</f>
        <v>0</v>
      </c>
      <c r="DL250" s="198">
        <f>IFERROR((VLOOKUP($A250,'1011'!$F$10:$S$433,12,FALSE)/VLOOKUP($A250,'2011'!$C$5:$K$611,9,FALSE))*1000,#N/A)</f>
        <v>0</v>
      </c>
      <c r="DM250" s="198">
        <f>IFERROR((VLOOKUP($A250,'1112'!$F$10:$S$408,11,FALSE)/VLOOKUP($A250,'2012'!$F$10:$M$460,8,FALSE))*1000,#N/A)</f>
        <v>0</v>
      </c>
      <c r="DN250" s="198">
        <f>IFERROR((VLOOKUP($A250,'1213'!$F$10:$S$408,11,FALSE)/VLOOKUP($A250,'2013'!$F$10:$M$460,8,FALSE))*1000,#N/A)</f>
        <v>0</v>
      </c>
      <c r="DO250" s="198">
        <f>IFERROR((VLOOKUP($A250,'1314'!$F$10:$S$408,11,FALSE)/VLOOKUP($A250,'2014'!$F$10:$M$460,8,FALSE))*1000,#N/A)</f>
        <v>0</v>
      </c>
      <c r="DP250" s="198">
        <f>IFERROR((VLOOKUP($A250,'1415'!$F$10:$S$408,11,FALSE)/VLOOKUP($A250,'2015'!$F$10:$M$460,8,FALSE))*1000,#N/A)</f>
        <v>0</v>
      </c>
      <c r="DQ250" s="198">
        <f>IFERROR((VLOOKUP($A250,'1516'!$F$10:$S$408,11,FALSE)/VLOOKUP($A250,'2016'!$F$10:$M$460,8,FALSE))*1000,#N/A)</f>
        <v>0</v>
      </c>
      <c r="DR250" s="198">
        <f>IFERROR((VLOOKUP($A250,'1617'!$F$10:$S$408,11,FALSE)/VLOOKUP($A250,'2017'!$F$10:$M$460,8,FALSE))*1000,#N/A)</f>
        <v>0</v>
      </c>
      <c r="DS250" s="198">
        <f>IFERROR((VLOOKUP($A250,'1718'!$F$10:$S$408,11,FALSE)/VLOOKUP($A250,'2018'!$F$10:$N$460,9,FALSE))*1000,#N/A)</f>
        <v>0</v>
      </c>
      <c r="DT250" s="198">
        <f>IFERROR((VLOOKUP($A250,'1819'!$F$10:$S$408,11,FALSE)/VLOOKUP($A250,'2018'!$F$10:$N$460,9,FALSE))*1000,#N/A)</f>
        <v>0.24758603614756128</v>
      </c>
      <c r="DU250" s="198">
        <f>IFERROR((VLOOKUP($A250,'1920'!$F$10:$S$408,11,FALSE)/VLOOKUP($A250,'2019'!$F$10:$N$464,8,FALSE))*1000,#N/A)</f>
        <v>0.9704262597345884</v>
      </c>
      <c r="DV250" s="198">
        <f>IFERROR((VLOOKUP($A250,'20 21'!$F$10:$S$408,11,FALSE)/VLOOKUP($A250,'2020'!$F$10:$N$469,8,FALSE))*1000,#N/A)</f>
        <v>0.71690240807518879</v>
      </c>
      <c r="DW250" s="198">
        <f>IFERROR((VLOOKUP($A250,'21 22'!$F$10:$S$408,11,FALSE)/VLOOKUP($A250,'2021'!$F$10:$N$469,8,FALSE))*1000,#N/A)</f>
        <v>0</v>
      </c>
      <c r="DX250" s="198">
        <f>IFERROR((VLOOKUP($A250,'22 23'!$F$10:$S$408,11,FALSE)/VLOOKUP($A250,'2022'!$F$10:$N$469,8,FALSE))*1000,#N/A)</f>
        <v>0</v>
      </c>
      <c r="DY250" s="196">
        <f>IFERROR((VLOOKUP($A250,'23 24'!$F$7:$S$408,11,FALSE)/VLOOKUP($A250,'2023'!$C$7:$N$469,9,FALSE))*1000,#N/A)</f>
        <v>0.22819067612897337</v>
      </c>
      <c r="EA250" s="198">
        <f>IFERROR((VLOOKUP($A250,'0910'!$F$10:$S$433,12,FALSE)/VLOOKUP($A250,'2010'!$C$5:$K$611,9,FALSE))*1000,#N/A)</f>
        <v>7.027589796980739</v>
      </c>
      <c r="EB250" s="198">
        <f>IFERROR((VLOOKUP($A250,'1011'!$F$10:$S$433,13,FALSE)/VLOOKUP($A250,'2011'!$C$5:$K$611,9,FALSE))*1000,#N/A)</f>
        <v>3.6213140196585618</v>
      </c>
      <c r="EC250" s="198">
        <f>IFERROR((VLOOKUP($A250,'1112'!$F$10:$S$408,12,FALSE)/VLOOKUP($A250,'2012'!$F$10:$M$460,8,FALSE))*1000,#N/A)</f>
        <v>3.8629925315477722</v>
      </c>
      <c r="ED250" s="198">
        <f>IFERROR((VLOOKUP($A250,'1213'!$F$10:$S$408,12,FALSE)/VLOOKUP($A250,'2013'!$F$10:$M$460,8,FALSE))*1000,#N/A)</f>
        <v>4.0994107097104795</v>
      </c>
      <c r="EE250" s="198">
        <f>IFERROR((VLOOKUP($A250,'1314'!$F$10:$S$408,12,FALSE)/VLOOKUP($A250,'2014'!$F$10:$M$460,8,FALSE))*1000,#N/A)</f>
        <v>5.8553971486761709</v>
      </c>
      <c r="EF250" s="198">
        <f>IFERROR((VLOOKUP($A250,'1415'!$F$10:$S$408,12,FALSE)/VLOOKUP($A250,'2015'!$F$10:$M$460,8,FALSE))*1000,#N/A)</f>
        <v>6.3227111785533641</v>
      </c>
      <c r="EG250" s="198">
        <f>IFERROR((VLOOKUP($A250,'1516'!$F$10:$S$408,12,FALSE)/VLOOKUP($A250,'2016'!$F$10:$M$460,8,FALSE))*1000,#N/A)</f>
        <v>6.0256088375596288</v>
      </c>
      <c r="EH250" s="198">
        <f>IFERROR((VLOOKUP($A250,'1617'!$F$10:$S$408,12,FALSE)/VLOOKUP($A250,'2017'!$F$10:$M$460,8,FALSE))*1000,#N/A)</f>
        <v>5.2369077306733169</v>
      </c>
      <c r="EI250" s="198">
        <f>IFERROR((VLOOKUP($A250,'1718'!$F$10:$S$408,12,FALSE)/VLOOKUP($A250,'2018'!$F$10:$N$460,9,FALSE))*1000,#N/A)</f>
        <v>6.6848229759841544</v>
      </c>
      <c r="EJ250" s="198">
        <f>IFERROR((VLOOKUP($A250,'1819'!$F$10:$S$408,12,FALSE)/VLOOKUP($A250,'2018'!$F$10:$N$460,9,FALSE))*1000,#N/A)</f>
        <v>11.388957662787819</v>
      </c>
      <c r="EK250" s="198">
        <f>IFERROR((VLOOKUP($A250,'1920'!$F$10:$S$408,12,FALSE)/VLOOKUP($A250,'2019'!$F$10:$N$464,8,FALSE))*1000,#N/A)</f>
        <v>11.159901986947766</v>
      </c>
      <c r="EL250" s="198">
        <f>IFERROR((VLOOKUP($A250,'20 21'!$F$10:$S$408,12,FALSE)/VLOOKUP($A250,'2020'!$F$10:$N$469,8,FALSE))*1000,#N/A)</f>
        <v>13.621145753428586</v>
      </c>
      <c r="EM250" s="198">
        <f>IFERROR((VLOOKUP($A250,'21 22'!$F$10:$S$408,12,FALSE)/VLOOKUP($A250,'2021'!$F$10:$N$469,8,FALSE))*1000,#N/A)</f>
        <v>16.262078717888286</v>
      </c>
      <c r="EN250" s="198">
        <f>IFERROR((VLOOKUP($A250,'22 23'!$F$10:$S$408,12,FALSE)/VLOOKUP($A250,'2022'!$F$10:$N$469,8,FALSE))*1000,#N/A)</f>
        <v>14.154117455971415</v>
      </c>
      <c r="EO250" s="196">
        <f>IFERROR((VLOOKUP($A250,'23 24'!$F$7:$S$408,12,FALSE)/VLOOKUP($A250,'2023'!$C$7:$N$469,9,FALSE))*1000,#N/A)</f>
        <v>14.14782191999635</v>
      </c>
    </row>
    <row r="251" spans="1:145" x14ac:dyDescent="0.3">
      <c r="A251" t="s">
        <v>974</v>
      </c>
      <c r="B251" t="s">
        <v>1742</v>
      </c>
      <c r="C251" t="str">
        <f>IF(VLOOKUP($A251,'0910'!$F$10:$L$433,1,FALSE)=VLOOKUP($A251,'2010'!$C$5:$K$611,1,FALSE),VLOOKUP($A251,'0910'!$F$10:$L$433,1,FALSE),FALSE)</f>
        <v>South Kesteven</v>
      </c>
      <c r="D251" t="str">
        <f>IF(VLOOKUP($A251,'1011'!$F$10:$L$433,1,FALSE)=VLOOKUP($A251,'2011'!$C$5:$K$611,1,FALSE),VLOOKUP($A251,'1011'!$F$10:$L$433,1,FALSE),FALSE)</f>
        <v>South Kesteven</v>
      </c>
      <c r="E251" t="str">
        <f>IF(VLOOKUP(A251,'1112'!$F$10:$L$408,1,FALSE)=VLOOKUP(A251,'2012'!$F$10:$M$460,1,FALSE),VLOOKUP(A251,'1112'!$F$10:$L$408,1,FALSE),FALSE)</f>
        <v>South Kesteven</v>
      </c>
      <c r="F251" t="str">
        <f>IF(VLOOKUP($A251,'1213'!$F$10:$L$408,1,FALSE)=VLOOKUP($A251,'2013'!$F$10:$M$460,1,FALSE),VLOOKUP($A251,'1213'!$F$10:$L$408,1,FALSE),FALSE)</f>
        <v>South Kesteven</v>
      </c>
      <c r="G251" t="str">
        <f>IF(VLOOKUP($A251,'1314'!$F$10:$L$408,1,FALSE)=VLOOKUP($A251,'2014'!$F$10:$M$460,1,FALSE),VLOOKUP($A251,'1314'!$F$10:$L$408,1,FALSE),FALSE)</f>
        <v>South Kesteven</v>
      </c>
      <c r="H251" t="str">
        <f>IF(VLOOKUP($A251,'1415'!$F$10:$L$408,1,FALSE)=VLOOKUP($A251,'2015'!$F$10:$M$460,1,FALSE),VLOOKUP($A251,'1415'!$F$10:$L$408,1,FALSE),FALSE)</f>
        <v>South Kesteven</v>
      </c>
      <c r="I251" t="str">
        <f>IF(VLOOKUP($A251,'1516'!$F$10:$L$408,1,FALSE)=VLOOKUP($A251,'2015'!$F$10:$M$460,1,FALSE),VLOOKUP($A251,'1516'!$F$10:$L$408,1,FALSE),FALSE)</f>
        <v>South Kesteven</v>
      </c>
      <c r="J251" t="str">
        <f>IF(VLOOKUP($A251,'1617'!$F$10:$L$408,1,FALSE)=VLOOKUP($A251,'2016'!$F$10:$M$460,1,FALSE),VLOOKUP($A251,'1617'!$F$10:$L$408,1,FALSE),FALSE)</f>
        <v>South Kesteven</v>
      </c>
      <c r="K251" t="str">
        <f>IF(VLOOKUP($A251,'1718'!$F$10:$M$408,1,FALSE)=VLOOKUP($A251,'2017'!$F$10:$M$460,1,FALSE),VLOOKUP($A251,'1718'!$F$10:$M$408,1,FALSE),FALSE)</f>
        <v>South Kesteven</v>
      </c>
      <c r="L251" t="str">
        <f>IF(VLOOKUP($A251,'1819'!$F$10:$M$408,1,FALSE)=VLOOKUP($A251,'2018'!$F$10:$M$460,1,FALSE),VLOOKUP($A251,'1819'!$F$10:$M$408,1,FALSE),FALSE)</f>
        <v>South Kesteven</v>
      </c>
      <c r="M251" t="str">
        <f>IF(VLOOKUP($A251,'1920'!$F$10:$M$408,1,FALSE)=VLOOKUP($A251,'2019'!$F$10:$M$464,1,FALSE),VLOOKUP($A251,'1920'!$F$10:$M$408,1,FALSE),FALSE)</f>
        <v>South Kesteven</v>
      </c>
      <c r="N251" t="str">
        <f>IF(VLOOKUP($A251,'20 21'!$F$10:$N$408,1,FALSE)=VLOOKUP($A251,'2020'!$F$10:$O$468,1,FALSE),VLOOKUP($A251,'20 21'!$F$10:$N$408,1,FALSE),FALSE)</f>
        <v>South Kesteven</v>
      </c>
      <c r="O251" t="str">
        <f>IF(VLOOKUP($A251,'21 22'!$F$10:$N$408,1,FALSE)=VLOOKUP($A251,'2021'!$F$10:$O$471,1,FALSE),VLOOKUP($A251,'21 22'!$F$10:$N$408,1,FALSE),FALSE)</f>
        <v>South Kesteven</v>
      </c>
      <c r="P251" t="str">
        <f>IF(VLOOKUP($A251,'22 23'!$F$10:$N$408,1,FALSE)=VLOOKUP($A251,'2022'!$F$10:$O$468,1,FALSE),VLOOKUP($A251,'22 23'!$F$10:$N$408,1,FALSE),FALSE)</f>
        <v>South Kesteven</v>
      </c>
      <c r="Q251" t="str">
        <f>IF(VLOOKUP($A251,'23 24'!$F$7:$N$408,1,FALSE)=VLOOKUP($A251,'2023'!$C$7:$O$468,1,FALSE),VLOOKUP($A251,'23 24'!$F$7:$N$408,1,FALSE),FALSE)</f>
        <v>South Kesteven</v>
      </c>
      <c r="S251" s="196" t="e">
        <f>IFERROR((VLOOKUP($A251,'0910'!$F$10:$L$433,4,FALSE)/VLOOKUP($A251,'2010'!$C$5:$K$611,9,FALSE))*1000,#N/A)</f>
        <v>#N/A</v>
      </c>
      <c r="T251" s="196">
        <f>IFERROR((VLOOKUP($A251,'1011'!$F$10:$L$433,4,FALSE)/VLOOKUP($A251,'2011'!$C$5:$K$611,9,FALSE))*1000,#N/A)</f>
        <v>6.7193011926759612</v>
      </c>
      <c r="U251" s="196">
        <f>IFERROR((VLOOKUP($A251,'1112'!$F$10:$L$408,4,FALSE)/VLOOKUP($A251,'2012'!$F$10:$M$460,8,FALSE))*1000,#N/A)</f>
        <v>8</v>
      </c>
      <c r="V251" s="196">
        <f>IFERROR((VLOOKUP($A251,'1213'!$F$10:$L$408,4,FALSE)/VLOOKUP($A251,'2013'!$F$10:$M$460,8,FALSE))*1000,#N/A)</f>
        <v>6.2809917355371896</v>
      </c>
      <c r="W251" s="196">
        <f>IFERROR((VLOOKUP($A251,'1314'!$F$10:$L$408,4,FALSE)/VLOOKUP($A251,'2014'!$F$10:$M$460,8,FALSE))*1000,#N/A)</f>
        <v>8.5203998033753887</v>
      </c>
      <c r="X251" s="196">
        <f>IFERROR((VLOOKUP($A251,'1415'!$F$10:$L$408,4,FALSE)/VLOOKUP($A251,'2015'!$F$10:$M$460,8,FALSE))*1000,#N/A)</f>
        <v>6.8104426787741197</v>
      </c>
      <c r="Y251" s="196">
        <f>IFERROR((VLOOKUP($A251,'1516'!$F$10:$L$408,4,FALSE)/VLOOKUP($A251,'2016'!$F$10:$M$460,8,FALSE))*1000,#N/A)</f>
        <v>5.4688756635032973</v>
      </c>
      <c r="Z251" s="196">
        <f>IFERROR((VLOOKUP($A251,'1617'!$F$10:$L$408,4,FALSE)/VLOOKUP($A251,'2017'!$F$10:$M$460,8,FALSE))*1000,#N/A)</f>
        <v>6.5442936951316835</v>
      </c>
      <c r="AA251" s="196">
        <f>IFERROR((VLOOKUP($A251,'1718'!$F$10:$L$408,4,FALSE)/VLOOKUP($A251,'2018'!$F$10:$N$460,9,FALSE))*1000,#N/A)</f>
        <v>6.6561014263074485</v>
      </c>
      <c r="AB251" s="196">
        <f>IFERROR((VLOOKUP($A251,'1819'!$F$10:$L$408,4,FALSE)/VLOOKUP($A251,'2018'!$F$10:$N$460,9,FALSE))*1000,#N/A)</f>
        <v>6.9730586370839935</v>
      </c>
      <c r="AC251" s="196">
        <f>IFERROR((VLOOKUP($A251,'1920'!$F$10:$L$408,4,FALSE)/VLOOKUP($A251,'2019'!$F$10:$N$464,8,FALSE))*1000,#N/A)</f>
        <v>5.9588214078499631</v>
      </c>
      <c r="AD251" s="196">
        <f>IFERROR((VLOOKUP($A251,'20 21'!$F$10:$M$408,4,FALSE)/VLOOKUP($A251,'2020'!$F$10:$N$469,8,FALSE))*1000,#N/A)</f>
        <v>3.6815914292551528</v>
      </c>
      <c r="AE251" s="196">
        <f>IFERROR((VLOOKUP($A251,'21 22'!$F$10:$M$408,4,FALSE)/VLOOKUP($A251,'2021'!$F$10:$N$469,8,FALSE))*1000,#N/A)</f>
        <v>6.0869829868825516</v>
      </c>
      <c r="AF251" s="196">
        <f>IFERROR((VLOOKUP($A251,'22 23'!$F$10:$M$408,4,FALSE)/VLOOKUP($A251,'2022'!$F$10:$N$469,8,FALSE))*1000,#N/A)</f>
        <v>6.1934470309219174</v>
      </c>
      <c r="AG251" s="196">
        <f>IFERROR((VLOOKUP($A251,'23 24'!$F$7:$M$408,4,FALSE)/VLOOKUP($A251,'2023'!$C$7:$N$469,9,FALSE))*1000,#N/A)</f>
        <v>6.8820035606887986</v>
      </c>
      <c r="AI251" s="196" t="e">
        <f>IFERROR((VLOOKUP($A251,'0910'!$F$10:$L$433,5,FALSE)/VLOOKUP($A251,'2010'!$C$5:$K$611,9,FALSE))*1000,#N/A)</f>
        <v>#N/A</v>
      </c>
      <c r="AJ251" s="196">
        <f>IFERROR((VLOOKUP($A251,'1011'!$F$10:$L$433,5,FALSE)/VLOOKUP($A251,'2011'!$C$5:$K$611,9,FALSE))*1000,#N/A)</f>
        <v>1.1758777087182934</v>
      </c>
      <c r="AK251" s="196">
        <f>IFERROR((VLOOKUP($A251,'1112'!$F$10:$L$408,5,FALSE)/VLOOKUP($A251,'2012'!$F$10:$M$460,8,FALSE))*1000,#N/A)</f>
        <v>0.5</v>
      </c>
      <c r="AL251" s="196">
        <f>IFERROR((VLOOKUP($A251,'1213'!$F$10:$L$408,5,FALSE)/VLOOKUP($A251,'2013'!$F$10:$M$460,8,FALSE))*1000,#N/A)</f>
        <v>0.16528925619834711</v>
      </c>
      <c r="AM251" s="196">
        <f>IFERROR((VLOOKUP($A251,'1314'!$F$10:$L$408,5,FALSE)/VLOOKUP($A251,'2014'!$F$10:$M$460,8,FALSE))*1000,#N/A)</f>
        <v>0.81926921186301815</v>
      </c>
      <c r="AN251" s="196">
        <f>IFERROR((VLOOKUP($A251,'1415'!$F$10:$L$408,5,FALSE)/VLOOKUP($A251,'2015'!$F$10:$M$460,8,FALSE))*1000,#N/A)</f>
        <v>0.4864601913410086</v>
      </c>
      <c r="AO251" s="196">
        <f>IFERROR((VLOOKUP($A251,'1516'!$F$10:$L$408,5,FALSE)/VLOOKUP($A251,'2016'!$F$10:$M$460,8,FALSE))*1000,#N/A)</f>
        <v>0.80424642110342615</v>
      </c>
      <c r="AP251" s="196">
        <f>IFERROR((VLOOKUP($A251,'1617'!$F$10:$L$408,5,FALSE)/VLOOKUP($A251,'2017'!$F$10:$M$460,8,FALSE))*1000,#N/A)</f>
        <v>1.4365522745411015</v>
      </c>
      <c r="AQ251" s="196">
        <f>IFERROR((VLOOKUP($A251,'1718'!$F$10:$L$408,5,FALSE)/VLOOKUP($A251,'2018'!$F$10:$N$460,9,FALSE))*1000,#N/A)</f>
        <v>0.79239302694136293</v>
      </c>
      <c r="AR251" s="196">
        <f>IFERROR((VLOOKUP($A251,'1819'!$F$10:$L$408,5,FALSE)/VLOOKUP($A251,'2018'!$F$10:$N$460,9,FALSE))*1000,#N/A)</f>
        <v>0.95087163232963556</v>
      </c>
      <c r="AS251" s="196">
        <f>IFERROR((VLOOKUP($A251,'1920'!$F$10:$L$408,5,FALSE)/VLOOKUP($A251,'2019'!$F$10:$N$464,8,FALSE))*1000,#N/A)</f>
        <v>0.78405544840131092</v>
      </c>
      <c r="AT251" s="196">
        <f>IFERROR((VLOOKUP($A251,'20 21'!$F$10:$L$408,5,FALSE)/VLOOKUP($A251,'2020'!$F$10:$N$469,8,FALSE))*1000,#N/A)</f>
        <v>0.4601989286568941</v>
      </c>
      <c r="AU251" s="196">
        <f>IFERROR((VLOOKUP($A251,'21 22'!$F$10:$L$408,5,FALSE)/VLOOKUP($A251,'2021'!$F$10:$N$469,8,FALSE))*1000,#N/A)</f>
        <v>2.1304440454088933</v>
      </c>
      <c r="AV251" s="196">
        <f>IFERROR((VLOOKUP($A251,'22 23'!$F$10:$L$408,5,FALSE)/VLOOKUP($A251,'2022'!$F$10:$N$469,8,FALSE))*1000,#N/A)</f>
        <v>5.5892082961978273</v>
      </c>
      <c r="AW251" s="196">
        <f>IFERROR((VLOOKUP($A251,'23 24'!$F$7:$M$408,5,FALSE)/VLOOKUP($A251,'2023'!$C$7:$N$469,9,FALSE))*1000,#N/A)</f>
        <v>2.8425666881105909</v>
      </c>
      <c r="AY251" s="196" t="e">
        <f>IFERROR((VLOOKUP($A251,'0910'!$F$10:$L$433,6,FALSE)/VLOOKUP($A251,'2010'!$C$5:$K$611,9,FALSE))*1000,#N/A)</f>
        <v>#N/A</v>
      </c>
      <c r="AZ251" s="196">
        <f>IFERROR((VLOOKUP($A251,'1011'!$F$10:$L$433,6,FALSE)/VLOOKUP($A251,'2011'!$C$5:$K$611,9,FALSE))*1000,#N/A)</f>
        <v>0</v>
      </c>
      <c r="BA251" s="196">
        <f>IFERROR((VLOOKUP($A251,'1112'!$F$10:$L$408,6,FALSE)/VLOOKUP($A251,'2012'!$F$10:$M$460,8,FALSE))*1000,#N/A)</f>
        <v>0</v>
      </c>
      <c r="BB251" s="196">
        <f>IFERROR((VLOOKUP($A251,'1213'!$F$10:$L$408,6,FALSE)/VLOOKUP($A251,'2013'!$F$10:$M$460,8,FALSE))*1000,#N/A)</f>
        <v>0</v>
      </c>
      <c r="BC251" s="196">
        <f>IFERROR((VLOOKUP($A251,'1314'!$F$10:$L$408,6,FALSE)/VLOOKUP($A251,'2014'!$F$10:$M$460,8,FALSE))*1000,#N/A)</f>
        <v>0.16385384237260364</v>
      </c>
      <c r="BD251" s="196">
        <f>IFERROR((VLOOKUP($A251,'1415'!$F$10:$L$408,6,FALSE)/VLOOKUP($A251,'2015'!$F$10:$M$460,8,FALSE))*1000,#N/A)</f>
        <v>0</v>
      </c>
      <c r="BE251" s="196">
        <f>IFERROR((VLOOKUP($A251,'1516'!$F$10:$L$408,6,FALSE)/VLOOKUP($A251,'2016'!$F$10:$M$460,8,FALSE))*1000,#N/A)</f>
        <v>0</v>
      </c>
      <c r="BF251" s="196">
        <f>IFERROR((VLOOKUP($A251,'1617'!$F$10:$L$408,6,FALSE)/VLOOKUP($A251,'2017'!$F$10:$M$460,8,FALSE))*1000,#N/A)</f>
        <v>0</v>
      </c>
      <c r="BG251" s="196">
        <f>IFERROR((VLOOKUP($A251,'1718'!$F$10:$L$408,6,FALSE)/VLOOKUP($A251,'2018'!$F$10:$N$460,9,FALSE))*1000,#N/A)</f>
        <v>0</v>
      </c>
      <c r="BH251" s="196">
        <f>IFERROR((VLOOKUP($A251,'1819'!$F$10:$L$408,6,FALSE)/VLOOKUP($A251,'2018'!$F$10:$N$460,9,FALSE))*1000,#N/A)</f>
        <v>0</v>
      </c>
      <c r="BI251" s="196">
        <f>IFERROR((VLOOKUP($A251,'1920'!$F$10:$L$408,6,FALSE)/VLOOKUP($A251,'2019'!$F$10:$N$464,8,FALSE))*1000,#N/A)</f>
        <v>0</v>
      </c>
      <c r="BJ251" s="196">
        <f>IFERROR((VLOOKUP($A251,'20 21'!$F$10:$L$408,6,FALSE)/VLOOKUP($A251,'2020'!$F$10:$N$469,8,FALSE))*1000,#N/A)</f>
        <v>0</v>
      </c>
      <c r="BK251" s="196">
        <f>IFERROR((VLOOKUP($A251,'21 22'!$F$10:$L$408,6,FALSE)/VLOOKUP($A251,'2021'!$F$10:$N$469,8,FALSE))*1000,#N/A)</f>
        <v>0</v>
      </c>
      <c r="BL251" s="196">
        <f>IFERROR((VLOOKUP($A251,'22 23'!$F$10:$L$408,6,FALSE)/VLOOKUP($A251,'2022'!$F$10:$N$469,8,FALSE))*1000,#N/A)</f>
        <v>0</v>
      </c>
      <c r="BM251" s="196">
        <f>IFERROR((VLOOKUP($A251,'23 24'!$F$7:$M$408,6,FALSE)/VLOOKUP($A251,'2023'!$C$7:$N$469,9,FALSE))*1000,#N/A)</f>
        <v>0</v>
      </c>
      <c r="BO251" s="196" t="e">
        <f>IFERROR((VLOOKUP($A251,'0910'!$F$10:$L$433,7,FALSE)/VLOOKUP($A251,'2010'!$C$5:$K$611,9,FALSE))*1000,#N/A)</f>
        <v>#N/A</v>
      </c>
      <c r="BP251" s="196">
        <f>IFERROR((VLOOKUP($A251,'1011'!$F$10:$L$433,7,FALSE)/VLOOKUP($A251,'2011'!$C$5:$K$611,9,FALSE))*1000,#N/A)</f>
        <v>7.8951789013942557</v>
      </c>
      <c r="BQ251" s="196">
        <f>IFERROR((VLOOKUP($A251,'1112'!$F$10:$L$408,7,FALSE)/VLOOKUP($A251,'2012'!$F$10:$M$460,8,FALSE))*1000,#N/A)</f>
        <v>8.6666666666666661</v>
      </c>
      <c r="BR251" s="196">
        <f>IFERROR((VLOOKUP($A251,'1213'!$F$10:$L$408,7,FALSE)/VLOOKUP($A251,'2013'!$F$10:$M$460,8,FALSE))*1000,#N/A)</f>
        <v>6.446280991735537</v>
      </c>
      <c r="BS251" s="196">
        <f>IFERROR((VLOOKUP($A251,'1314'!$F$10:$L$408,7,FALSE)/VLOOKUP($A251,'2014'!$F$10:$M$460,8,FALSE))*1000,#N/A)</f>
        <v>9.50352285761101</v>
      </c>
      <c r="BT251" s="196">
        <f>IFERROR((VLOOKUP($A251,'1415'!$F$10:$L$408,7,FALSE)/VLOOKUP($A251,'2015'!$F$10:$M$460,8,FALSE))*1000,#N/A)</f>
        <v>7.2969028701151295</v>
      </c>
      <c r="BU251" s="196">
        <f>IFERROR((VLOOKUP($A251,'1516'!$F$10:$L$408,7,FALSE)/VLOOKUP($A251,'2016'!$F$10:$M$460,8,FALSE))*1000,#N/A)</f>
        <v>6.1122728003860383</v>
      </c>
      <c r="BV251" s="196">
        <f>IFERROR((VLOOKUP($A251,'1617'!$F$10:$L$408,7,FALSE)/VLOOKUP($A251,'2017'!$F$10:$M$460,8,FALSE))*1000,#N/A)</f>
        <v>7.9808459696727851</v>
      </c>
      <c r="BW251" s="196">
        <f>IFERROR((VLOOKUP($A251,'1718'!$F$10:$L$408,7,FALSE)/VLOOKUP($A251,'2018'!$F$10:$N$460,9,FALSE))*1000,#N/A)</f>
        <v>7.448494453248812</v>
      </c>
      <c r="BX251" s="196">
        <f>IFERROR((VLOOKUP($A251,'1819'!$F$10:$L$408,7,FALSE)/VLOOKUP($A251,'2018'!$F$10:$N$460,9,FALSE))*1000,#N/A)</f>
        <v>7.9239302694136295</v>
      </c>
      <c r="BY251" s="196">
        <f>IFERROR((VLOOKUP($A251,'1920'!$F$10:$L$408,7,FALSE)/VLOOKUP($A251,'2019'!$F$10:$N$464,8,FALSE))*1000,#N/A)</f>
        <v>6.7428768562512742</v>
      </c>
      <c r="BZ251" s="196">
        <f>IFERROR((VLOOKUP($A251,'20 21'!$F$10:$L$408,7,FALSE)/VLOOKUP($A251,'2020'!$F$10:$N$469,8,FALSE))*1000,#N/A)</f>
        <v>3.9883907150264153</v>
      </c>
      <c r="CA251" s="196">
        <f>IFERROR((VLOOKUP($A251,'21 22'!$F$10:$L$408,7,FALSE)/VLOOKUP($A251,'2021'!$F$10:$N$469,8,FALSE))*1000,#N/A)</f>
        <v>8.2174270322914449</v>
      </c>
      <c r="CB251" s="196">
        <f>IFERROR((VLOOKUP($A251,'22 23'!$F$10:$L$408,7,FALSE)/VLOOKUP($A251,'2022'!$F$10:$N$469,8,FALSE))*1000,#N/A)</f>
        <v>11.782655327119747</v>
      </c>
      <c r="CC251" s="196">
        <f>IFERROR((VLOOKUP($A251,'23 24'!$F$7:$M$408,7,FALSE)/VLOOKUP($A251,'2023'!$C$7:$N$469,9,FALSE))*1000,#N/A)</f>
        <v>9.7245702487993899</v>
      </c>
      <c r="CE251" s="198" t="e">
        <f>IFERROR((VLOOKUP($A251,'0910'!$F$10:$S$433,9,FALSE)/VLOOKUP($A251,'2010'!$C$5:$K$611,9,FALSE))*1000,#N/A)</f>
        <v>#N/A</v>
      </c>
      <c r="CF251" s="198">
        <f>IFERROR((VLOOKUP($A251,'1011'!$F$10:$S$433,10,FALSE)/VLOOKUP($A251,'2011'!$C$5:$K$611,9,FALSE))*1000,#N/A)</f>
        <v>6.8872837224928611</v>
      </c>
      <c r="CG251" s="198">
        <f>IFERROR((VLOOKUP($A251,'1112'!$F$10:$S$408,9,FALSE)/VLOOKUP($A251,'2012'!$F$10:$M$460,8,FALSE))*1000,#N/A)</f>
        <v>8.1666666666666661</v>
      </c>
      <c r="CH251" s="198">
        <f>IFERROR((VLOOKUP($A251,'1213'!$F$10:$S$408,9,FALSE)/VLOOKUP($A251,'2013'!$F$10:$M$460,8,FALSE))*1000,#N/A)</f>
        <v>7.7685950413223139</v>
      </c>
      <c r="CI251" s="198">
        <f>IFERROR((VLOOKUP($A251,'1314'!$F$10:$S$408,9,FALSE)/VLOOKUP($A251,'2014'!$F$10:$M$460,8,FALSE))*1000,#N/A)</f>
        <v>7.5372767491397674</v>
      </c>
      <c r="CJ251" s="198">
        <f>IFERROR((VLOOKUP($A251,'1415'!$F$10:$S$408,9,FALSE)/VLOOKUP($A251,'2015'!$F$10:$M$460,8,FALSE))*1000,#N/A)</f>
        <v>9.5670504297065015</v>
      </c>
      <c r="CK251" s="198">
        <f>IFERROR((VLOOKUP($A251,'1516'!$F$10:$S$408,9,FALSE)/VLOOKUP($A251,'2016'!$F$10:$M$460,8,FALSE))*1000,#N/A)</f>
        <v>6.2731220846067233</v>
      </c>
      <c r="CL251" s="198">
        <f>IFERROR((VLOOKUP($A251,'1617'!$F$10:$S$408,9,FALSE)/VLOOKUP($A251,'2017'!$F$10:$M$460,8,FALSE))*1000,#N/A)</f>
        <v>5.1077414205905818</v>
      </c>
      <c r="CM251" s="198">
        <f>IFERROR((VLOOKUP($A251,'1718'!$F$10:$S$408,9,FALSE)/VLOOKUP($A251,'2018'!$F$10:$N$460,9,FALSE))*1000,#N/A)</f>
        <v>5.7052297939778134</v>
      </c>
      <c r="CN251" s="198">
        <f>IFERROR((VLOOKUP($A251,'1819'!$F$10:$S$408,9,FALSE)/VLOOKUP($A251,'2018'!$F$10:$N$460,9,FALSE))*1000,#N/A)</f>
        <v>8.0824088748019012</v>
      </c>
      <c r="CO251" s="198">
        <f>IFERROR((VLOOKUP($A251,'1920'!$F$10:$S$408,9,FALSE)/VLOOKUP($A251,'2019'!$F$10:$N$464,8,FALSE))*1000,#N/A)</f>
        <v>7.0564990356117985</v>
      </c>
      <c r="CP251" s="198">
        <f>IFERROR((VLOOKUP($A251,'20 21'!$F$10:$S$408,9,FALSE)/VLOOKUP($A251,'2020'!$F$10:$N$469,8,FALSE))*1000,#N/A)</f>
        <v>4.141790357912047</v>
      </c>
      <c r="CQ251" s="198">
        <f>IFERROR((VLOOKUP($A251,'21 22'!$F$10:$S$408,9,FALSE)/VLOOKUP($A251,'2021'!$F$10:$N$469,8,FALSE))*1000,#N/A)</f>
        <v>5.0217609641781058</v>
      </c>
      <c r="CR251" s="198">
        <f>IFERROR((VLOOKUP($A251,'22 23'!$F$10:$S$408,9,FALSE)/VLOOKUP($A251,'2022'!$F$10:$N$469,8,FALSE))*1000,#N/A)</f>
        <v>6.0423873472408944</v>
      </c>
      <c r="CS251" s="196">
        <f>IFERROR((VLOOKUP($A251,'23 24'!$F$7:$S$408,9,FALSE)/VLOOKUP($A251,'2023'!$C$7:$N$469,9,FALSE))*1000,#N/A)</f>
        <v>5.0866982839873733</v>
      </c>
      <c r="CU251" s="198" t="e">
        <f>IFERROR((VLOOKUP($A251,'0910'!$F$10:$S$433,10,FALSE)/VLOOKUP($A251,'2010'!$C$5:$K$611,9,FALSE))*1000,#N/A)</f>
        <v>#N/A</v>
      </c>
      <c r="CV251" s="198">
        <f>IFERROR((VLOOKUP($A251,'1011'!$F$10:$S$433,11,FALSE)/VLOOKUP($A251,'2011'!$C$5:$K$611,9,FALSE))*1000,#N/A)</f>
        <v>1.8478078279858894</v>
      </c>
      <c r="CW251" s="198">
        <f>IFERROR((VLOOKUP($A251,'1112'!$F$10:$S$408,10,FALSE)/VLOOKUP($A251,'2012'!$F$10:$M$460,8,FALSE))*1000,#N/A)</f>
        <v>1</v>
      </c>
      <c r="CX251" s="198">
        <f>IFERROR((VLOOKUP($A251,'1213'!$F$10:$S$408,10,FALSE)/VLOOKUP($A251,'2013'!$F$10:$M$460,8,FALSE))*1000,#N/A)</f>
        <v>0.49586776859504134</v>
      </c>
      <c r="CY251" s="198">
        <f>IFERROR((VLOOKUP($A251,'1314'!$F$10:$S$408,10,FALSE)/VLOOKUP($A251,'2014'!$F$10:$M$460,8,FALSE))*1000,#N/A)</f>
        <v>0.16385384237260364</v>
      </c>
      <c r="CZ251" s="198">
        <f>IFERROR((VLOOKUP($A251,'1415'!$F$10:$S$408,10,FALSE)/VLOOKUP($A251,'2015'!$F$10:$M$460,8,FALSE))*1000,#N/A)</f>
        <v>0.97292038268201719</v>
      </c>
      <c r="DA251" s="198">
        <f>IFERROR((VLOOKUP($A251,'1516'!$F$10:$S$408,10,FALSE)/VLOOKUP($A251,'2016'!$F$10:$M$460,8,FALSE))*1000,#N/A)</f>
        <v>0.96509570532411126</v>
      </c>
      <c r="DB251" s="198">
        <f>IFERROR((VLOOKUP($A251,'1617'!$F$10:$S$408,10,FALSE)/VLOOKUP($A251,'2017'!$F$10:$M$460,8,FALSE))*1000,#N/A)</f>
        <v>0.31923383878691136</v>
      </c>
      <c r="DC251" s="198">
        <f>IFERROR((VLOOKUP($A251,'1718'!$F$10:$S$408,10,FALSE)/VLOOKUP($A251,'2018'!$F$10:$N$460,9,FALSE))*1000,#N/A)</f>
        <v>1.2678288431061806</v>
      </c>
      <c r="DD251" s="198">
        <f>IFERROR((VLOOKUP($A251,'1819'!$F$10:$S$408,10,FALSE)/VLOOKUP($A251,'2018'!$F$10:$N$460,9,FALSE))*1000,#N/A)</f>
        <v>0.6339144215530903</v>
      </c>
      <c r="DE251" s="198">
        <f>IFERROR((VLOOKUP($A251,'1920'!$F$10:$S$408,10,FALSE)/VLOOKUP($A251,'2019'!$F$10:$N$464,8,FALSE))*1000,#N/A)</f>
        <v>1.0976776277618354</v>
      </c>
      <c r="DF251" s="198">
        <f>IFERROR((VLOOKUP($A251,'20 21'!$F$10:$S$408,10,FALSE)/VLOOKUP($A251,'2020'!$F$10:$N$469,8,FALSE))*1000,#N/A)</f>
        <v>0.61359857154252551</v>
      </c>
      <c r="DG251" s="198">
        <f>IFERROR((VLOOKUP($A251,'21 22'!$F$10:$S$408,10,FALSE)/VLOOKUP($A251,'2021'!$F$10:$N$469,8,FALSE))*1000,#N/A)</f>
        <v>0.6086982986882552</v>
      </c>
      <c r="DH251" s="198">
        <f>IFERROR((VLOOKUP($A251,'22 23'!$F$10:$S$408,10,FALSE)/VLOOKUP($A251,'2022'!$F$10:$N$469,8,FALSE))*1000,#N/A)</f>
        <v>1.208477469448179</v>
      </c>
      <c r="DI251" s="196">
        <f>IFERROR((VLOOKUP($A251,'23 24'!$F$7:$S$408,10,FALSE)/VLOOKUP($A251,'2023'!$C$7:$N$469,9,FALSE))*1000,#N/A)</f>
        <v>2.2441315958767825</v>
      </c>
      <c r="DK251" s="198" t="e">
        <f>IFERROR((VLOOKUP($A251,'0910'!$F$10:$S$433,11,FALSE)/VLOOKUP($A251,'2010'!$C$5:$K$611,9,FALSE))*1000,#N/A)</f>
        <v>#N/A</v>
      </c>
      <c r="DL251" s="198">
        <f>IFERROR((VLOOKUP($A251,'1011'!$F$10:$S$433,12,FALSE)/VLOOKUP($A251,'2011'!$C$5:$K$611,9,FALSE))*1000,#N/A)</f>
        <v>0</v>
      </c>
      <c r="DM251" s="198">
        <f>IFERROR((VLOOKUP($A251,'1112'!$F$10:$S$408,11,FALSE)/VLOOKUP($A251,'2012'!$F$10:$M$460,8,FALSE))*1000,#N/A)</f>
        <v>0</v>
      </c>
      <c r="DN251" s="198">
        <f>IFERROR((VLOOKUP($A251,'1213'!$F$10:$S$408,11,FALSE)/VLOOKUP($A251,'2013'!$F$10:$M$460,8,FALSE))*1000,#N/A)</f>
        <v>0</v>
      </c>
      <c r="DO251" s="198">
        <f>IFERROR((VLOOKUP($A251,'1314'!$F$10:$S$408,11,FALSE)/VLOOKUP($A251,'2014'!$F$10:$M$460,8,FALSE))*1000,#N/A)</f>
        <v>0</v>
      </c>
      <c r="DP251" s="198">
        <f>IFERROR((VLOOKUP($A251,'1415'!$F$10:$S$408,11,FALSE)/VLOOKUP($A251,'2015'!$F$10:$M$460,8,FALSE))*1000,#N/A)</f>
        <v>0</v>
      </c>
      <c r="DQ251" s="198">
        <f>IFERROR((VLOOKUP($A251,'1516'!$F$10:$S$408,11,FALSE)/VLOOKUP($A251,'2016'!$F$10:$M$460,8,FALSE))*1000,#N/A)</f>
        <v>0</v>
      </c>
      <c r="DR251" s="198">
        <f>IFERROR((VLOOKUP($A251,'1617'!$F$10:$S$408,11,FALSE)/VLOOKUP($A251,'2017'!$F$10:$M$460,8,FALSE))*1000,#N/A)</f>
        <v>0</v>
      </c>
      <c r="DS251" s="198">
        <f>IFERROR((VLOOKUP($A251,'1718'!$F$10:$S$408,11,FALSE)/VLOOKUP($A251,'2018'!$F$10:$N$460,9,FALSE))*1000,#N/A)</f>
        <v>0</v>
      </c>
      <c r="DT251" s="198">
        <f>IFERROR((VLOOKUP($A251,'1819'!$F$10:$S$408,11,FALSE)/VLOOKUP($A251,'2018'!$F$10:$N$460,9,FALSE))*1000,#N/A)</f>
        <v>0</v>
      </c>
      <c r="DU251" s="198">
        <f>IFERROR((VLOOKUP($A251,'1920'!$F$10:$S$408,11,FALSE)/VLOOKUP($A251,'2019'!$F$10:$N$464,8,FALSE))*1000,#N/A)</f>
        <v>0</v>
      </c>
      <c r="DV251" s="198">
        <f>IFERROR((VLOOKUP($A251,'20 21'!$F$10:$S$408,11,FALSE)/VLOOKUP($A251,'2020'!$F$10:$N$469,8,FALSE))*1000,#N/A)</f>
        <v>0</v>
      </c>
      <c r="DW251" s="198">
        <f>IFERROR((VLOOKUP($A251,'21 22'!$F$10:$S$408,11,FALSE)/VLOOKUP($A251,'2021'!$F$10:$N$469,8,FALSE))*1000,#N/A)</f>
        <v>0</v>
      </c>
      <c r="DX251" s="198">
        <f>IFERROR((VLOOKUP($A251,'22 23'!$F$10:$S$408,11,FALSE)/VLOOKUP($A251,'2022'!$F$10:$N$469,8,FALSE))*1000,#N/A)</f>
        <v>0</v>
      </c>
      <c r="DY251" s="196">
        <f>IFERROR((VLOOKUP($A251,'23 24'!$F$7:$S$408,11,FALSE)/VLOOKUP($A251,'2023'!$C$7:$N$469,9,FALSE))*1000,#N/A)</f>
        <v>0</v>
      </c>
      <c r="EA251" s="198" t="e">
        <f>IFERROR((VLOOKUP($A251,'0910'!$F$10:$S$433,12,FALSE)/VLOOKUP($A251,'2010'!$C$5:$K$611,9,FALSE))*1000,#N/A)</f>
        <v>#N/A</v>
      </c>
      <c r="EB251" s="198">
        <f>IFERROR((VLOOKUP($A251,'1011'!$F$10:$S$433,13,FALSE)/VLOOKUP($A251,'2011'!$C$5:$K$611,9,FALSE))*1000,#N/A)</f>
        <v>8.7350915504787494</v>
      </c>
      <c r="EC251" s="198">
        <f>IFERROR((VLOOKUP($A251,'1112'!$F$10:$S$408,12,FALSE)/VLOOKUP($A251,'2012'!$F$10:$M$460,8,FALSE))*1000,#N/A)</f>
        <v>9.1666666666666661</v>
      </c>
      <c r="ED251" s="198">
        <f>IFERROR((VLOOKUP($A251,'1213'!$F$10:$S$408,12,FALSE)/VLOOKUP($A251,'2013'!$F$10:$M$460,8,FALSE))*1000,#N/A)</f>
        <v>8.2644628099173563</v>
      </c>
      <c r="EE251" s="198">
        <f>IFERROR((VLOOKUP($A251,'1314'!$F$10:$S$408,12,FALSE)/VLOOKUP($A251,'2014'!$F$10:$M$460,8,FALSE))*1000,#N/A)</f>
        <v>7.7011305915123707</v>
      </c>
      <c r="EF251" s="198">
        <f>IFERROR((VLOOKUP($A251,'1415'!$F$10:$S$408,12,FALSE)/VLOOKUP($A251,'2015'!$F$10:$M$460,8,FALSE))*1000,#N/A)</f>
        <v>10.539970812388519</v>
      </c>
      <c r="EG251" s="198">
        <f>IFERROR((VLOOKUP($A251,'1516'!$F$10:$S$408,12,FALSE)/VLOOKUP($A251,'2016'!$F$10:$M$460,8,FALSE))*1000,#N/A)</f>
        <v>7.0773685057101501</v>
      </c>
      <c r="EH251" s="198">
        <f>IFERROR((VLOOKUP($A251,'1617'!$F$10:$S$408,12,FALSE)/VLOOKUP($A251,'2017'!$F$10:$M$460,8,FALSE))*1000,#N/A)</f>
        <v>5.4269752593774943</v>
      </c>
      <c r="EI251" s="198">
        <f>IFERROR((VLOOKUP($A251,'1718'!$F$10:$S$408,12,FALSE)/VLOOKUP($A251,'2018'!$F$10:$N$460,9,FALSE))*1000,#N/A)</f>
        <v>7.1315372424722669</v>
      </c>
      <c r="EJ251" s="198">
        <f>IFERROR((VLOOKUP($A251,'1819'!$F$10:$S$408,12,FALSE)/VLOOKUP($A251,'2018'!$F$10:$N$460,9,FALSE))*1000,#N/A)</f>
        <v>8.8748019017432647</v>
      </c>
      <c r="EK251" s="198">
        <f>IFERROR((VLOOKUP($A251,'1920'!$F$10:$S$408,12,FALSE)/VLOOKUP($A251,'2019'!$F$10:$N$464,8,FALSE))*1000,#N/A)</f>
        <v>8.3109877530538956</v>
      </c>
      <c r="EL251" s="198">
        <f>IFERROR((VLOOKUP($A251,'20 21'!$F$10:$S$408,12,FALSE)/VLOOKUP($A251,'2020'!$F$10:$N$469,8,FALSE))*1000,#N/A)</f>
        <v>4.7553889294545728</v>
      </c>
      <c r="EM251" s="198">
        <f>IFERROR((VLOOKUP($A251,'21 22'!$F$10:$S$408,12,FALSE)/VLOOKUP($A251,'2021'!$F$10:$N$469,8,FALSE))*1000,#N/A)</f>
        <v>5.4782846881942966</v>
      </c>
      <c r="EN251" s="198">
        <f>IFERROR((VLOOKUP($A251,'22 23'!$F$10:$S$408,12,FALSE)/VLOOKUP($A251,'2022'!$F$10:$N$469,8,FALSE))*1000,#N/A)</f>
        <v>7.2508648166890737</v>
      </c>
      <c r="EO251" s="196">
        <f>IFERROR((VLOOKUP($A251,'23 24'!$F$7:$S$408,12,FALSE)/VLOOKUP($A251,'2023'!$C$7:$N$469,9,FALSE))*1000,#N/A)</f>
        <v>7.3308298798641554</v>
      </c>
    </row>
    <row r="252" spans="1:145" x14ac:dyDescent="0.3">
      <c r="A252" t="s">
        <v>539</v>
      </c>
      <c r="B252" t="s">
        <v>1742</v>
      </c>
      <c r="C252" t="str">
        <f>IF(VLOOKUP($A252,'0910'!$F$10:$L$433,1,FALSE)=VLOOKUP($A252,'2010'!$C$5:$K$611,1,FALSE),VLOOKUP($A252,'0910'!$F$10:$L$433,1,FALSE),FALSE)</f>
        <v>South Lakeland</v>
      </c>
      <c r="D252" t="str">
        <f>IF(VLOOKUP($A252,'1011'!$F$10:$L$433,1,FALSE)=VLOOKUP($A252,'2011'!$C$5:$K$611,1,FALSE),VLOOKUP($A252,'1011'!$F$10:$L$433,1,FALSE),FALSE)</f>
        <v>South Lakeland</v>
      </c>
      <c r="E252" t="str">
        <f>IF(VLOOKUP(A252,'1112'!$F$10:$L$408,1,FALSE)=VLOOKUP(A252,'2012'!$F$10:$M$460,1,FALSE),VLOOKUP(A252,'1112'!$F$10:$L$408,1,FALSE),FALSE)</f>
        <v>South Lakeland</v>
      </c>
      <c r="F252" t="str">
        <f>IF(VLOOKUP($A252,'1213'!$F$10:$L$408,1,FALSE)=VLOOKUP($A252,'2013'!$F$10:$M$460,1,FALSE),VLOOKUP($A252,'1213'!$F$10:$L$408,1,FALSE),FALSE)</f>
        <v>South Lakeland</v>
      </c>
      <c r="G252" t="str">
        <f>IF(VLOOKUP($A252,'1314'!$F$10:$L$408,1,FALSE)=VLOOKUP($A252,'2014'!$F$10:$M$460,1,FALSE),VLOOKUP($A252,'1314'!$F$10:$L$408,1,FALSE),FALSE)</f>
        <v>South Lakeland</v>
      </c>
      <c r="H252" t="str">
        <f>IF(VLOOKUP($A252,'1415'!$F$10:$L$408,1,FALSE)=VLOOKUP($A252,'2015'!$F$10:$M$460,1,FALSE),VLOOKUP($A252,'1415'!$F$10:$L$408,1,FALSE),FALSE)</f>
        <v>South Lakeland</v>
      </c>
      <c r="I252" t="str">
        <f>IF(VLOOKUP($A252,'1516'!$F$10:$L$408,1,FALSE)=VLOOKUP($A252,'2015'!$F$10:$M$460,1,FALSE),VLOOKUP($A252,'1516'!$F$10:$L$408,1,FALSE),FALSE)</f>
        <v>South Lakeland</v>
      </c>
      <c r="J252" t="str">
        <f>IF(VLOOKUP($A252,'1617'!$F$10:$L$408,1,FALSE)=VLOOKUP($A252,'2016'!$F$10:$M$460,1,FALSE),VLOOKUP($A252,'1617'!$F$10:$L$408,1,FALSE),FALSE)</f>
        <v>South Lakeland</v>
      </c>
      <c r="K252" t="str">
        <f>IF(VLOOKUP($A252,'1718'!$F$10:$M$408,1,FALSE)=VLOOKUP($A252,'2017'!$F$10:$M$460,1,FALSE),VLOOKUP($A252,'1718'!$F$10:$M$408,1,FALSE),FALSE)</f>
        <v>South Lakeland</v>
      </c>
      <c r="L252" t="str">
        <f>IF(VLOOKUP($A252,'1819'!$F$10:$M$408,1,FALSE)=VLOOKUP($A252,'2018'!$F$10:$M$460,1,FALSE),VLOOKUP($A252,'1819'!$F$10:$M$408,1,FALSE),FALSE)</f>
        <v>South Lakeland</v>
      </c>
      <c r="M252" t="str">
        <f>IF(VLOOKUP($A252,'1920'!$F$10:$M$408,1,FALSE)=VLOOKUP($A252,'2019'!$F$10:$M$464,1,FALSE),VLOOKUP($A252,'1920'!$F$10:$M$408,1,FALSE),FALSE)</f>
        <v>South Lakeland</v>
      </c>
      <c r="N252" t="str">
        <f>IF(VLOOKUP($A252,'20 21'!$F$10:$N$408,1,FALSE)=VLOOKUP($A252,'2020'!$F$10:$O$468,1,FALSE),VLOOKUP($A252,'20 21'!$F$10:$N$408,1,FALSE),FALSE)</f>
        <v>South Lakeland</v>
      </c>
      <c r="O252" t="str">
        <f>IF(VLOOKUP($A252,'21 22'!$F$10:$N$408,1,FALSE)=VLOOKUP($A252,'2021'!$F$10:$O$471,1,FALSE),VLOOKUP($A252,'21 22'!$F$10:$N$408,1,FALSE),FALSE)</f>
        <v>South Lakeland</v>
      </c>
      <c r="P252" t="str">
        <f>IF(VLOOKUP($A252,'22 23'!$F$10:$N$408,1,FALSE)=VLOOKUP($A252,'2022'!$F$10:$O$468,1,FALSE),VLOOKUP($A252,'22 23'!$F$10:$N$408,1,FALSE),FALSE)</f>
        <v>South Lakeland</v>
      </c>
      <c r="Q252" t="e">
        <f>IF(VLOOKUP($A252,'23 24'!$F$7:$N$408,1,FALSE)=VLOOKUP($A252,'2023'!$C$7:$O$468,1,FALSE),VLOOKUP($A252,'23 24'!$F$7:$N$408,1,FALSE),FALSE)</f>
        <v>#N/A</v>
      </c>
      <c r="S252" s="196">
        <f>IFERROR((VLOOKUP($A252,'0910'!$F$10:$L$433,4,FALSE)/VLOOKUP($A252,'2010'!$C$5:$K$611,9,FALSE))*1000,#N/A)</f>
        <v>1.3172751223184043</v>
      </c>
      <c r="T252" s="196">
        <f>IFERROR((VLOOKUP($A252,'1011'!$F$10:$L$433,4,FALSE)/VLOOKUP($A252,'2011'!$C$5:$K$611,9,FALSE))*1000,#N/A)</f>
        <v>2.8079371022089106</v>
      </c>
      <c r="U252" s="196">
        <f>IFERROR((VLOOKUP($A252,'1112'!$F$10:$L$408,4,FALSE)/VLOOKUP($A252,'2012'!$F$10:$M$460,8,FALSE))*1000,#N/A)</f>
        <v>1.6784781797836628</v>
      </c>
      <c r="V252" s="196">
        <f>IFERROR((VLOOKUP($A252,'1213'!$F$10:$L$408,4,FALSE)/VLOOKUP($A252,'2013'!$F$10:$M$460,8,FALSE))*1000,#N/A)</f>
        <v>2.2275849266753296</v>
      </c>
      <c r="W252" s="196">
        <f>IFERROR((VLOOKUP($A252,'1314'!$F$10:$L$408,4,FALSE)/VLOOKUP($A252,'2014'!$F$10:$M$460,8,FALSE))*1000,#N/A)</f>
        <v>4.6176579239009969</v>
      </c>
      <c r="X252" s="196">
        <f>IFERROR((VLOOKUP($A252,'1415'!$F$10:$L$408,4,FALSE)/VLOOKUP($A252,'2015'!$F$10:$M$460,8,FALSE))*1000,#N/A)</f>
        <v>3.4855989726655658</v>
      </c>
      <c r="Y252" s="196">
        <f>IFERROR((VLOOKUP($A252,'1516'!$F$10:$L$408,4,FALSE)/VLOOKUP($A252,'2016'!$F$10:$M$460,8,FALSE))*1000,#N/A)</f>
        <v>3.2828743388655841</v>
      </c>
      <c r="Z252" s="196">
        <f>IFERROR((VLOOKUP($A252,'1617'!$F$10:$L$408,4,FALSE)/VLOOKUP($A252,'2017'!$F$10:$M$460,8,FALSE))*1000,#N/A)</f>
        <v>4.7152702212549871</v>
      </c>
      <c r="AA252" s="196">
        <f>IFERROR((VLOOKUP($A252,'1718'!$F$10:$L$408,4,FALSE)/VLOOKUP($A252,'2018'!$F$10:$N$460,9,FALSE))*1000,#N/A)</f>
        <v>3.9646783204180931</v>
      </c>
      <c r="AB252" s="196">
        <f>IFERROR((VLOOKUP($A252,'1819'!$F$10:$L$408,4,FALSE)/VLOOKUP($A252,'2018'!$F$10:$N$460,9,FALSE))*1000,#N/A)</f>
        <v>3.243827716705713</v>
      </c>
      <c r="AC252" s="196">
        <f>IFERROR((VLOOKUP($A252,'1920'!$F$10:$L$408,4,FALSE)/VLOOKUP($A252,'2019'!$F$10:$N$464,8,FALSE))*1000,#N/A)</f>
        <v>2.5080616266571121</v>
      </c>
      <c r="AD252" s="196">
        <f>IFERROR((VLOOKUP($A252,'20 21'!$F$10:$M$408,4,FALSE)/VLOOKUP($A252,'2020'!$F$10:$N$469,8,FALSE))*1000,#N/A)</f>
        <v>4.6676205368122661</v>
      </c>
      <c r="AE252" s="196">
        <f>IFERROR((VLOOKUP($A252,'21 22'!$F$10:$M$408,4,FALSE)/VLOOKUP($A252,'2021'!$F$10:$N$469,8,FALSE))*1000,#N/A)</f>
        <v>6.803208249785162</v>
      </c>
      <c r="AF252" s="196">
        <f>IFERROR((VLOOKUP($A252,'22 23'!$F$10:$M$408,4,FALSE)/VLOOKUP($A252,'2022'!$F$10:$N$469,8,FALSE))*1000,#N/A)</f>
        <v>7.1222534810013896</v>
      </c>
      <c r="AG252" s="196" t="e">
        <f>IFERROR((VLOOKUP($A252,'23 24'!$F$7:$M$408,4,FALSE)/VLOOKUP($A252,'2023'!$C$7:$N$469,9,FALSE))*1000,#N/A)</f>
        <v>#N/A</v>
      </c>
      <c r="AI252" s="196">
        <f>IFERROR((VLOOKUP($A252,'0910'!$F$10:$L$433,5,FALSE)/VLOOKUP($A252,'2010'!$C$5:$K$611,9,FALSE))*1000,#N/A)</f>
        <v>0.18818216033120061</v>
      </c>
      <c r="AJ252" s="196">
        <f>IFERROR((VLOOKUP($A252,'1011'!$F$10:$L$433,5,FALSE)/VLOOKUP($A252,'2011'!$C$5:$K$611,9,FALSE))*1000,#N/A)</f>
        <v>0.56158742044178211</v>
      </c>
      <c r="AK252" s="196">
        <f>IFERROR((VLOOKUP($A252,'1112'!$F$10:$L$408,5,FALSE)/VLOOKUP($A252,'2012'!$F$10:$M$460,8,FALSE))*1000,#N/A)</f>
        <v>0.55949272659455429</v>
      </c>
      <c r="AL252" s="196">
        <f>IFERROR((VLOOKUP($A252,'1213'!$F$10:$L$408,5,FALSE)/VLOOKUP($A252,'2013'!$F$10:$M$460,8,FALSE))*1000,#N/A)</f>
        <v>0.74252830889177657</v>
      </c>
      <c r="AM252" s="196">
        <f>IFERROR((VLOOKUP($A252,'1314'!$F$10:$L$408,5,FALSE)/VLOOKUP($A252,'2014'!$F$10:$M$460,8,FALSE))*1000,#N/A)</f>
        <v>0.73882526782415958</v>
      </c>
      <c r="AN252" s="196">
        <f>IFERROR((VLOOKUP($A252,'1415'!$F$10:$L$408,5,FALSE)/VLOOKUP($A252,'2015'!$F$10:$M$460,8,FALSE))*1000,#N/A)</f>
        <v>1.1007154650522839</v>
      </c>
      <c r="AO252" s="196">
        <f>IFERROR((VLOOKUP($A252,'1516'!$F$10:$L$408,5,FALSE)/VLOOKUP($A252,'2016'!$F$10:$M$460,8,FALSE))*1000,#N/A)</f>
        <v>0.36476381542950936</v>
      </c>
      <c r="AP252" s="196">
        <f>IFERROR((VLOOKUP($A252,'1617'!$F$10:$L$408,5,FALSE)/VLOOKUP($A252,'2017'!$F$10:$M$460,8,FALSE))*1000,#N/A)</f>
        <v>0.18135654697134565</v>
      </c>
      <c r="AQ252" s="196">
        <f>IFERROR((VLOOKUP($A252,'1718'!$F$10:$L$408,5,FALSE)/VLOOKUP($A252,'2018'!$F$10:$N$460,9,FALSE))*1000,#N/A)</f>
        <v>0.72085060371238063</v>
      </c>
      <c r="AR252" s="196">
        <f>IFERROR((VLOOKUP($A252,'1819'!$F$10:$L$408,5,FALSE)/VLOOKUP($A252,'2018'!$F$10:$N$460,9,FALSE))*1000,#N/A)</f>
        <v>0.5406379527842855</v>
      </c>
      <c r="AS252" s="196">
        <f>IFERROR((VLOOKUP($A252,'1920'!$F$10:$L$408,5,FALSE)/VLOOKUP($A252,'2019'!$F$10:$N$464,8,FALSE))*1000,#N/A)</f>
        <v>0.71658903618774628</v>
      </c>
      <c r="AT252" s="196">
        <f>IFERROR((VLOOKUP($A252,'20 21'!$F$10:$L$408,5,FALSE)/VLOOKUP($A252,'2020'!$F$10:$N$469,8,FALSE))*1000,#N/A)</f>
        <v>0</v>
      </c>
      <c r="AU252" s="196">
        <f>IFERROR((VLOOKUP($A252,'21 22'!$F$10:$L$408,5,FALSE)/VLOOKUP($A252,'2021'!$F$10:$N$469,8,FALSE))*1000,#N/A)</f>
        <v>0.71612718418791177</v>
      </c>
      <c r="AV252" s="196">
        <f>IFERROR((VLOOKUP($A252,'22 23'!$F$10:$L$408,5,FALSE)/VLOOKUP($A252,'2022'!$F$10:$N$469,8,FALSE))*1000,#N/A)</f>
        <v>0.53416901107510417</v>
      </c>
      <c r="AW252" s="196" t="e">
        <f>IFERROR((VLOOKUP($A252,'23 24'!$F$7:$M$408,5,FALSE)/VLOOKUP($A252,'2023'!$C$7:$N$469,9,FALSE))*1000,#N/A)</f>
        <v>#N/A</v>
      </c>
      <c r="AY252" s="196">
        <f>IFERROR((VLOOKUP($A252,'0910'!$F$10:$L$433,6,FALSE)/VLOOKUP($A252,'2010'!$C$5:$K$611,9,FALSE))*1000,#N/A)</f>
        <v>0</v>
      </c>
      <c r="AZ252" s="196">
        <f>IFERROR((VLOOKUP($A252,'1011'!$F$10:$L$433,6,FALSE)/VLOOKUP($A252,'2011'!$C$5:$K$611,9,FALSE))*1000,#N/A)</f>
        <v>0</v>
      </c>
      <c r="BA252" s="196">
        <f>IFERROR((VLOOKUP($A252,'1112'!$F$10:$L$408,6,FALSE)/VLOOKUP($A252,'2012'!$F$10:$M$460,8,FALSE))*1000,#N/A)</f>
        <v>0</v>
      </c>
      <c r="BB252" s="196">
        <f>IFERROR((VLOOKUP($A252,'1213'!$F$10:$L$408,6,FALSE)/VLOOKUP($A252,'2013'!$F$10:$M$460,8,FALSE))*1000,#N/A)</f>
        <v>0</v>
      </c>
      <c r="BC252" s="196">
        <f>IFERROR((VLOOKUP($A252,'1314'!$F$10:$L$408,6,FALSE)/VLOOKUP($A252,'2014'!$F$10:$M$460,8,FALSE))*1000,#N/A)</f>
        <v>0</v>
      </c>
      <c r="BD252" s="196">
        <f>IFERROR((VLOOKUP($A252,'1415'!$F$10:$L$408,6,FALSE)/VLOOKUP($A252,'2015'!$F$10:$M$460,8,FALSE))*1000,#N/A)</f>
        <v>0</v>
      </c>
      <c r="BE252" s="196">
        <f>IFERROR((VLOOKUP($A252,'1516'!$F$10:$L$408,6,FALSE)/VLOOKUP($A252,'2016'!$F$10:$M$460,8,FALSE))*1000,#N/A)</f>
        <v>0</v>
      </c>
      <c r="BF252" s="196">
        <f>IFERROR((VLOOKUP($A252,'1617'!$F$10:$L$408,6,FALSE)/VLOOKUP($A252,'2017'!$F$10:$M$460,8,FALSE))*1000,#N/A)</f>
        <v>0.18135654697134565</v>
      </c>
      <c r="BG252" s="196">
        <f>IFERROR((VLOOKUP($A252,'1718'!$F$10:$L$408,6,FALSE)/VLOOKUP($A252,'2018'!$F$10:$N$460,9,FALSE))*1000,#N/A)</f>
        <v>0</v>
      </c>
      <c r="BH252" s="196">
        <f>IFERROR((VLOOKUP($A252,'1819'!$F$10:$L$408,6,FALSE)/VLOOKUP($A252,'2018'!$F$10:$N$460,9,FALSE))*1000,#N/A)</f>
        <v>0</v>
      </c>
      <c r="BI252" s="196">
        <f>IFERROR((VLOOKUP($A252,'1920'!$F$10:$L$408,6,FALSE)/VLOOKUP($A252,'2019'!$F$10:$N$464,8,FALSE))*1000,#N/A)</f>
        <v>0</v>
      </c>
      <c r="BJ252" s="196">
        <f>IFERROR((VLOOKUP($A252,'20 21'!$F$10:$L$408,6,FALSE)/VLOOKUP($A252,'2020'!$F$10:$N$469,8,FALSE))*1000,#N/A)</f>
        <v>0</v>
      </c>
      <c r="BK252" s="196">
        <f>IFERROR((VLOOKUP($A252,'21 22'!$F$10:$L$408,6,FALSE)/VLOOKUP($A252,'2021'!$F$10:$N$469,8,FALSE))*1000,#N/A)</f>
        <v>0</v>
      </c>
      <c r="BL252" s="196">
        <f>IFERROR((VLOOKUP($A252,'22 23'!$F$10:$L$408,6,FALSE)/VLOOKUP($A252,'2022'!$F$10:$N$469,8,FALSE))*1000,#N/A)</f>
        <v>0</v>
      </c>
      <c r="BM252" s="196" t="e">
        <f>IFERROR((VLOOKUP($A252,'23 24'!$F$7:$M$408,6,FALSE)/VLOOKUP($A252,'2023'!$C$7:$N$469,9,FALSE))*1000,#N/A)</f>
        <v>#N/A</v>
      </c>
      <c r="BO252" s="196">
        <f>IFERROR((VLOOKUP($A252,'0910'!$F$10:$L$433,7,FALSE)/VLOOKUP($A252,'2010'!$C$5:$K$611,9,FALSE))*1000,#N/A)</f>
        <v>1.5054572826496049</v>
      </c>
      <c r="BP252" s="196">
        <f>IFERROR((VLOOKUP($A252,'1011'!$F$10:$L$433,7,FALSE)/VLOOKUP($A252,'2011'!$C$5:$K$611,9,FALSE))*1000,#N/A)</f>
        <v>3.182328715836765</v>
      </c>
      <c r="BQ252" s="196">
        <f>IFERROR((VLOOKUP($A252,'1112'!$F$10:$L$408,7,FALSE)/VLOOKUP($A252,'2012'!$F$10:$M$460,8,FALSE))*1000,#N/A)</f>
        <v>2.2379709063782172</v>
      </c>
      <c r="BR252" s="196">
        <f>IFERROR((VLOOKUP($A252,'1213'!$F$10:$L$408,7,FALSE)/VLOOKUP($A252,'2013'!$F$10:$M$460,8,FALSE))*1000,#N/A)</f>
        <v>3.1557453127900499</v>
      </c>
      <c r="BS252" s="196">
        <f>IFERROR((VLOOKUP($A252,'1314'!$F$10:$L$408,7,FALSE)/VLOOKUP($A252,'2014'!$F$10:$M$460,8,FALSE))*1000,#N/A)</f>
        <v>5.1717768747691171</v>
      </c>
      <c r="BT252" s="196">
        <f>IFERROR((VLOOKUP($A252,'1415'!$F$10:$L$408,7,FALSE)/VLOOKUP($A252,'2015'!$F$10:$M$460,8,FALSE))*1000,#N/A)</f>
        <v>4.5863144377178502</v>
      </c>
      <c r="BU252" s="196">
        <f>IFERROR((VLOOKUP($A252,'1516'!$F$10:$L$408,7,FALSE)/VLOOKUP($A252,'2016'!$F$10:$M$460,8,FALSE))*1000,#N/A)</f>
        <v>3.8300200620098486</v>
      </c>
      <c r="BV252" s="196">
        <f>IFERROR((VLOOKUP($A252,'1617'!$F$10:$L$408,7,FALSE)/VLOOKUP($A252,'2017'!$F$10:$M$460,8,FALSE))*1000,#N/A)</f>
        <v>5.2593398621690248</v>
      </c>
      <c r="BW252" s="196">
        <f>IFERROR((VLOOKUP($A252,'1718'!$F$10:$L$408,7,FALSE)/VLOOKUP($A252,'2018'!$F$10:$N$460,9,FALSE))*1000,#N/A)</f>
        <v>4.5053162732023786</v>
      </c>
      <c r="BX252" s="196">
        <f>IFERROR((VLOOKUP($A252,'1819'!$F$10:$L$408,7,FALSE)/VLOOKUP($A252,'2018'!$F$10:$N$460,9,FALSE))*1000,#N/A)</f>
        <v>3.7844656694899981</v>
      </c>
      <c r="BY252" s="196">
        <f>IFERROR((VLOOKUP($A252,'1920'!$F$10:$L$408,7,FALSE)/VLOOKUP($A252,'2019'!$F$10:$N$464,8,FALSE))*1000,#N/A)</f>
        <v>3.0455034037979218</v>
      </c>
      <c r="BZ252" s="196">
        <f>IFERROR((VLOOKUP($A252,'20 21'!$F$10:$L$408,7,FALSE)/VLOOKUP($A252,'2020'!$F$10:$N$469,8,FALSE))*1000,#N/A)</f>
        <v>4.6676205368122661</v>
      </c>
      <c r="CA252" s="196">
        <f>IFERROR((VLOOKUP($A252,'21 22'!$F$10:$L$408,7,FALSE)/VLOOKUP($A252,'2021'!$F$10:$N$469,8,FALSE))*1000,#N/A)</f>
        <v>7.6983672300200521</v>
      </c>
      <c r="CB252" s="196">
        <f>IFERROR((VLOOKUP($A252,'22 23'!$F$10:$L$408,7,FALSE)/VLOOKUP($A252,'2022'!$F$10:$N$469,8,FALSE))*1000,#N/A)</f>
        <v>7.4783661550514582</v>
      </c>
      <c r="CC252" s="196" t="e">
        <f>IFERROR((VLOOKUP($A252,'23 24'!$F$7:$M$408,7,FALSE)/VLOOKUP($A252,'2023'!$C$7:$N$469,9,FALSE))*1000,#N/A)</f>
        <v>#N/A</v>
      </c>
      <c r="CE252" s="198">
        <f>IFERROR((VLOOKUP($A252,'0910'!$F$10:$S$433,9,FALSE)/VLOOKUP($A252,'2010'!$C$5:$K$611,9,FALSE))*1000,#N/A)</f>
        <v>2.6345502446368085</v>
      </c>
      <c r="CF252" s="198">
        <f>IFERROR((VLOOKUP($A252,'1011'!$F$10:$S$433,10,FALSE)/VLOOKUP($A252,'2011'!$C$5:$K$611,9,FALSE))*1000,#N/A)</f>
        <v>1.6847622613253463</v>
      </c>
      <c r="CG252" s="198">
        <f>IFERROR((VLOOKUP($A252,'1112'!$F$10:$S$408,9,FALSE)/VLOOKUP($A252,'2012'!$F$10:$M$460,8,FALSE))*1000,#N/A)</f>
        <v>1.6784781797836628</v>
      </c>
      <c r="CH252" s="198">
        <f>IFERROR((VLOOKUP($A252,'1213'!$F$10:$S$408,9,FALSE)/VLOOKUP($A252,'2013'!$F$10:$M$460,8,FALSE))*1000,#N/A)</f>
        <v>2.4132170038982736</v>
      </c>
      <c r="CI252" s="198">
        <f>IFERROR((VLOOKUP($A252,'1314'!$F$10:$S$408,9,FALSE)/VLOOKUP($A252,'2014'!$F$10:$M$460,8,FALSE))*1000,#N/A)</f>
        <v>2.4011821204285186</v>
      </c>
      <c r="CJ252" s="198">
        <f>IFERROR((VLOOKUP($A252,'1415'!$F$10:$S$408,9,FALSE)/VLOOKUP($A252,'2015'!$F$10:$M$460,8,FALSE))*1000,#N/A)</f>
        <v>4.2194092827004219</v>
      </c>
      <c r="CK252" s="198">
        <f>IFERROR((VLOOKUP($A252,'1516'!$F$10:$S$408,9,FALSE)/VLOOKUP($A252,'2016'!$F$10:$M$460,8,FALSE))*1000,#N/A)</f>
        <v>4.924311508298377</v>
      </c>
      <c r="CL252" s="198">
        <f>IFERROR((VLOOKUP($A252,'1617'!$F$10:$S$408,9,FALSE)/VLOOKUP($A252,'2017'!$F$10:$M$460,8,FALSE))*1000,#N/A)</f>
        <v>2.7203482045701852</v>
      </c>
      <c r="CM252" s="198">
        <f>IFERROR((VLOOKUP($A252,'1718'!$F$10:$S$408,9,FALSE)/VLOOKUP($A252,'2018'!$F$10:$N$460,9,FALSE))*1000,#N/A)</f>
        <v>3.6042530185619031</v>
      </c>
      <c r="CN252" s="198">
        <f>IFERROR((VLOOKUP($A252,'1819'!$F$10:$S$408,9,FALSE)/VLOOKUP($A252,'2018'!$F$10:$N$460,9,FALSE))*1000,#N/A)</f>
        <v>3.243827716705713</v>
      </c>
      <c r="CO252" s="198">
        <f>IFERROR((VLOOKUP($A252,'1920'!$F$10:$S$408,9,FALSE)/VLOOKUP($A252,'2019'!$F$10:$N$464,8,FALSE))*1000,#N/A)</f>
        <v>3.0455034037979218</v>
      </c>
      <c r="CP252" s="198">
        <f>IFERROR((VLOOKUP($A252,'20 21'!$F$10:$S$408,9,FALSE)/VLOOKUP($A252,'2020'!$F$10:$N$469,8,FALSE))*1000,#N/A)</f>
        <v>2.6928580020070765</v>
      </c>
      <c r="CQ252" s="198">
        <f>IFERROR((VLOOKUP($A252,'21 22'!$F$10:$S$408,9,FALSE)/VLOOKUP($A252,'2021'!$F$10:$N$469,8,FALSE))*1000,#N/A)</f>
        <v>3.7596677169865371</v>
      </c>
      <c r="CR252" s="198">
        <f>IFERROR((VLOOKUP($A252,'22 23'!$F$10:$S$408,9,FALSE)/VLOOKUP($A252,'2022'!$F$10:$N$469,8,FALSE))*1000,#N/A)</f>
        <v>5.5197464477760763</v>
      </c>
      <c r="CS252" s="196" t="e">
        <f>IFERROR((VLOOKUP($A252,'23 24'!$F$7:$S$408,9,FALSE)/VLOOKUP($A252,'2023'!$C$7:$N$469,9,FALSE))*1000,#N/A)</f>
        <v>#N/A</v>
      </c>
      <c r="CU252" s="198">
        <f>IFERROR((VLOOKUP($A252,'0910'!$F$10:$S$433,10,FALSE)/VLOOKUP($A252,'2010'!$C$5:$K$611,9,FALSE))*1000,#N/A)</f>
        <v>0.94091080165600294</v>
      </c>
      <c r="CV252" s="198">
        <f>IFERROR((VLOOKUP($A252,'1011'!$F$10:$S$433,11,FALSE)/VLOOKUP($A252,'2011'!$C$5:$K$611,9,FALSE))*1000,#N/A)</f>
        <v>0.18719580681392739</v>
      </c>
      <c r="CW252" s="198">
        <f>IFERROR((VLOOKUP($A252,'1112'!$F$10:$S$408,10,FALSE)/VLOOKUP($A252,'2012'!$F$10:$M$460,8,FALSE))*1000,#N/A)</f>
        <v>0.74599030212607242</v>
      </c>
      <c r="CX252" s="198">
        <f>IFERROR((VLOOKUP($A252,'1213'!$F$10:$S$408,10,FALSE)/VLOOKUP($A252,'2013'!$F$10:$M$460,8,FALSE))*1000,#N/A)</f>
        <v>0.74252830889177657</v>
      </c>
      <c r="CY252" s="198">
        <f>IFERROR((VLOOKUP($A252,'1314'!$F$10:$S$408,10,FALSE)/VLOOKUP($A252,'2014'!$F$10:$M$460,8,FALSE))*1000,#N/A)</f>
        <v>0.73882526782415958</v>
      </c>
      <c r="CZ252" s="198">
        <f>IFERROR((VLOOKUP($A252,'1415'!$F$10:$S$408,10,FALSE)/VLOOKUP($A252,'2015'!$F$10:$M$460,8,FALSE))*1000,#N/A)</f>
        <v>0.55035773252614195</v>
      </c>
      <c r="DA252" s="198">
        <f>IFERROR((VLOOKUP($A252,'1516'!$F$10:$S$408,10,FALSE)/VLOOKUP($A252,'2016'!$F$10:$M$460,8,FALSE))*1000,#N/A)</f>
        <v>0.91190953857377355</v>
      </c>
      <c r="DB252" s="198">
        <f>IFERROR((VLOOKUP($A252,'1617'!$F$10:$S$408,10,FALSE)/VLOOKUP($A252,'2017'!$F$10:$M$460,8,FALSE))*1000,#N/A)</f>
        <v>0.54406964091403698</v>
      </c>
      <c r="DC252" s="198">
        <f>IFERROR((VLOOKUP($A252,'1718'!$F$10:$S$408,10,FALSE)/VLOOKUP($A252,'2018'!$F$10:$N$460,9,FALSE))*1000,#N/A)</f>
        <v>0.18021265092809516</v>
      </c>
      <c r="DD252" s="198">
        <f>IFERROR((VLOOKUP($A252,'1819'!$F$10:$S$408,10,FALSE)/VLOOKUP($A252,'2018'!$F$10:$N$460,9,FALSE))*1000,#N/A)</f>
        <v>0.5406379527842855</v>
      </c>
      <c r="DE252" s="198">
        <f>IFERROR((VLOOKUP($A252,'1920'!$F$10:$S$408,10,FALSE)/VLOOKUP($A252,'2019'!$F$10:$N$464,8,FALSE))*1000,#N/A)</f>
        <v>0.53744177714080976</v>
      </c>
      <c r="DF252" s="198">
        <f>IFERROR((VLOOKUP($A252,'20 21'!$F$10:$S$408,10,FALSE)/VLOOKUP($A252,'2020'!$F$10:$N$469,8,FALSE))*1000,#N/A)</f>
        <v>0.53857160040141538</v>
      </c>
      <c r="DG252" s="198">
        <f>IFERROR((VLOOKUP($A252,'21 22'!$F$10:$S$408,10,FALSE)/VLOOKUP($A252,'2021'!$F$10:$N$469,8,FALSE))*1000,#N/A)</f>
        <v>0.17903179604697794</v>
      </c>
      <c r="DH252" s="198">
        <f>IFERROR((VLOOKUP($A252,'22 23'!$F$10:$S$408,10,FALSE)/VLOOKUP($A252,'2022'!$F$10:$N$469,8,FALSE))*1000,#N/A)</f>
        <v>0.53416901107510417</v>
      </c>
      <c r="DI252" s="196" t="e">
        <f>IFERROR((VLOOKUP($A252,'23 24'!$F$7:$S$408,10,FALSE)/VLOOKUP($A252,'2023'!$C$7:$N$469,9,FALSE))*1000,#N/A)</f>
        <v>#N/A</v>
      </c>
      <c r="DK252" s="198">
        <f>IFERROR((VLOOKUP($A252,'0910'!$F$10:$S$433,11,FALSE)/VLOOKUP($A252,'2010'!$C$5:$K$611,9,FALSE))*1000,#N/A)</f>
        <v>0</v>
      </c>
      <c r="DL252" s="198">
        <f>IFERROR((VLOOKUP($A252,'1011'!$F$10:$S$433,12,FALSE)/VLOOKUP($A252,'2011'!$C$5:$K$611,9,FALSE))*1000,#N/A)</f>
        <v>0</v>
      </c>
      <c r="DM252" s="198">
        <f>IFERROR((VLOOKUP($A252,'1112'!$F$10:$S$408,11,FALSE)/VLOOKUP($A252,'2012'!$F$10:$M$460,8,FALSE))*1000,#N/A)</f>
        <v>0</v>
      </c>
      <c r="DN252" s="198">
        <f>IFERROR((VLOOKUP($A252,'1213'!$F$10:$S$408,11,FALSE)/VLOOKUP($A252,'2013'!$F$10:$M$460,8,FALSE))*1000,#N/A)</f>
        <v>0</v>
      </c>
      <c r="DO252" s="198">
        <f>IFERROR((VLOOKUP($A252,'1314'!$F$10:$S$408,11,FALSE)/VLOOKUP($A252,'2014'!$F$10:$M$460,8,FALSE))*1000,#N/A)</f>
        <v>0</v>
      </c>
      <c r="DP252" s="198">
        <f>IFERROR((VLOOKUP($A252,'1415'!$F$10:$S$408,11,FALSE)/VLOOKUP($A252,'2015'!$F$10:$M$460,8,FALSE))*1000,#N/A)</f>
        <v>0</v>
      </c>
      <c r="DQ252" s="198">
        <f>IFERROR((VLOOKUP($A252,'1516'!$F$10:$S$408,11,FALSE)/VLOOKUP($A252,'2016'!$F$10:$M$460,8,FALSE))*1000,#N/A)</f>
        <v>0</v>
      </c>
      <c r="DR252" s="198">
        <f>IFERROR((VLOOKUP($A252,'1617'!$F$10:$S$408,11,FALSE)/VLOOKUP($A252,'2017'!$F$10:$M$460,8,FALSE))*1000,#N/A)</f>
        <v>0</v>
      </c>
      <c r="DS252" s="198">
        <f>IFERROR((VLOOKUP($A252,'1718'!$F$10:$S$408,11,FALSE)/VLOOKUP($A252,'2018'!$F$10:$N$460,9,FALSE))*1000,#N/A)</f>
        <v>0.18021265092809516</v>
      </c>
      <c r="DT252" s="198">
        <f>IFERROR((VLOOKUP($A252,'1819'!$F$10:$S$408,11,FALSE)/VLOOKUP($A252,'2018'!$F$10:$N$460,9,FALSE))*1000,#N/A)</f>
        <v>0</v>
      </c>
      <c r="DU252" s="198">
        <f>IFERROR((VLOOKUP($A252,'1920'!$F$10:$S$408,11,FALSE)/VLOOKUP($A252,'2019'!$F$10:$N$464,8,FALSE))*1000,#N/A)</f>
        <v>0</v>
      </c>
      <c r="DV252" s="198">
        <f>IFERROR((VLOOKUP($A252,'20 21'!$F$10:$S$408,11,FALSE)/VLOOKUP($A252,'2020'!$F$10:$N$469,8,FALSE))*1000,#N/A)</f>
        <v>0</v>
      </c>
      <c r="DW252" s="198">
        <f>IFERROR((VLOOKUP($A252,'21 22'!$F$10:$S$408,11,FALSE)/VLOOKUP($A252,'2021'!$F$10:$N$469,8,FALSE))*1000,#N/A)</f>
        <v>0</v>
      </c>
      <c r="DX252" s="198">
        <f>IFERROR((VLOOKUP($A252,'22 23'!$F$10:$S$408,11,FALSE)/VLOOKUP($A252,'2022'!$F$10:$N$469,8,FALSE))*1000,#N/A)</f>
        <v>0</v>
      </c>
      <c r="DY252" s="196" t="e">
        <f>IFERROR((VLOOKUP($A252,'23 24'!$F$7:$S$408,11,FALSE)/VLOOKUP($A252,'2023'!$C$7:$N$469,9,FALSE))*1000,#N/A)</f>
        <v>#N/A</v>
      </c>
      <c r="EA252" s="198">
        <f>IFERROR((VLOOKUP($A252,'0910'!$F$10:$S$433,12,FALSE)/VLOOKUP($A252,'2010'!$C$5:$K$611,9,FALSE))*1000,#N/A)</f>
        <v>3.5754610462928116</v>
      </c>
      <c r="EB252" s="198">
        <f>IFERROR((VLOOKUP($A252,'1011'!$F$10:$S$433,13,FALSE)/VLOOKUP($A252,'2011'!$C$5:$K$611,9,FALSE))*1000,#N/A)</f>
        <v>1.8719580681392738</v>
      </c>
      <c r="EC252" s="198">
        <f>IFERROR((VLOOKUP($A252,'1112'!$F$10:$S$408,12,FALSE)/VLOOKUP($A252,'2012'!$F$10:$M$460,8,FALSE))*1000,#N/A)</f>
        <v>2.4244684819097353</v>
      </c>
      <c r="ED252" s="198">
        <f>IFERROR((VLOOKUP($A252,'1213'!$F$10:$S$408,12,FALSE)/VLOOKUP($A252,'2013'!$F$10:$M$460,8,FALSE))*1000,#N/A)</f>
        <v>3.1557453127900499</v>
      </c>
      <c r="EE252" s="198">
        <f>IFERROR((VLOOKUP($A252,'1314'!$F$10:$S$408,12,FALSE)/VLOOKUP($A252,'2014'!$F$10:$M$460,8,FALSE))*1000,#N/A)</f>
        <v>3.1400073882526782</v>
      </c>
      <c r="EF252" s="198">
        <f>IFERROR((VLOOKUP($A252,'1415'!$F$10:$S$408,12,FALSE)/VLOOKUP($A252,'2015'!$F$10:$M$460,8,FALSE))*1000,#N/A)</f>
        <v>4.9532195927352776</v>
      </c>
      <c r="EG252" s="198">
        <f>IFERROR((VLOOKUP($A252,'1516'!$F$10:$S$408,12,FALSE)/VLOOKUP($A252,'2016'!$F$10:$M$460,8,FALSE))*1000,#N/A)</f>
        <v>5.8362210468721498</v>
      </c>
      <c r="EH252" s="198">
        <f>IFERROR((VLOOKUP($A252,'1617'!$F$10:$S$408,12,FALSE)/VLOOKUP($A252,'2017'!$F$10:$M$460,8,FALSE))*1000,#N/A)</f>
        <v>3.2644178454842221</v>
      </c>
      <c r="EI252" s="198">
        <f>IFERROR((VLOOKUP($A252,'1718'!$F$10:$S$408,12,FALSE)/VLOOKUP($A252,'2018'!$F$10:$N$460,9,FALSE))*1000,#N/A)</f>
        <v>3.9646783204180931</v>
      </c>
      <c r="EJ252" s="198">
        <f>IFERROR((VLOOKUP($A252,'1819'!$F$10:$S$408,12,FALSE)/VLOOKUP($A252,'2018'!$F$10:$N$460,9,FALSE))*1000,#N/A)</f>
        <v>3.7844656694899981</v>
      </c>
      <c r="EK252" s="198">
        <f>IFERROR((VLOOKUP($A252,'1920'!$F$10:$S$408,12,FALSE)/VLOOKUP($A252,'2019'!$F$10:$N$464,8,FALSE))*1000,#N/A)</f>
        <v>3.5829451809387316</v>
      </c>
      <c r="EL252" s="198">
        <f>IFERROR((VLOOKUP($A252,'20 21'!$F$10:$S$408,12,FALSE)/VLOOKUP($A252,'2020'!$F$10:$N$469,8,FALSE))*1000,#N/A)</f>
        <v>3.2314296024084923</v>
      </c>
      <c r="EM252" s="198">
        <f>IFERROR((VLOOKUP($A252,'21 22'!$F$10:$S$408,12,FALSE)/VLOOKUP($A252,'2021'!$F$10:$N$469,8,FALSE))*1000,#N/A)</f>
        <v>3.9386995130335145</v>
      </c>
      <c r="EN252" s="198">
        <f>IFERROR((VLOOKUP($A252,'22 23'!$F$10:$S$408,12,FALSE)/VLOOKUP($A252,'2022'!$F$10:$N$469,8,FALSE))*1000,#N/A)</f>
        <v>5.8758591218261458</v>
      </c>
      <c r="EO252" s="196" t="e">
        <f>IFERROR((VLOOKUP($A252,'23 24'!$F$7:$S$408,12,FALSE)/VLOOKUP($A252,'2023'!$C$7:$N$469,9,FALSE))*1000,#N/A)</f>
        <v>#N/A</v>
      </c>
    </row>
    <row r="253" spans="1:145" x14ac:dyDescent="0.3">
      <c r="A253" t="s">
        <v>1008</v>
      </c>
      <c r="B253" t="s">
        <v>1742</v>
      </c>
      <c r="C253" t="str">
        <f>IF(VLOOKUP($A253,'0910'!$F$10:$L$433,1,FALSE)=VLOOKUP($A253,'2010'!$C$5:$K$611,1,FALSE),VLOOKUP($A253,'0910'!$F$10:$L$433,1,FALSE),FALSE)</f>
        <v>South Norfolk</v>
      </c>
      <c r="D253" t="str">
        <f>IF(VLOOKUP($A253,'1011'!$F$10:$L$433,1,FALSE)=VLOOKUP($A253,'2011'!$C$5:$K$611,1,FALSE),VLOOKUP($A253,'1011'!$F$10:$L$433,1,FALSE),FALSE)</f>
        <v>South Norfolk</v>
      </c>
      <c r="E253" t="str">
        <f>IF(VLOOKUP(A253,'1112'!$F$10:$L$408,1,FALSE)=VLOOKUP(A253,'2012'!$F$10:$M$460,1,FALSE),VLOOKUP(A253,'1112'!$F$10:$L$408,1,FALSE),FALSE)</f>
        <v>South Norfolk</v>
      </c>
      <c r="F253" t="str">
        <f>IF(VLOOKUP($A253,'1213'!$F$10:$L$408,1,FALSE)=VLOOKUP($A253,'2013'!$F$10:$M$460,1,FALSE),VLOOKUP($A253,'1213'!$F$10:$L$408,1,FALSE),FALSE)</f>
        <v>South Norfolk</v>
      </c>
      <c r="G253" t="str">
        <f>IF(VLOOKUP($A253,'1314'!$F$10:$L$408,1,FALSE)=VLOOKUP($A253,'2014'!$F$10:$M$460,1,FALSE),VLOOKUP($A253,'1314'!$F$10:$L$408,1,FALSE),FALSE)</f>
        <v>South Norfolk</v>
      </c>
      <c r="H253" t="str">
        <f>IF(VLOOKUP($A253,'1415'!$F$10:$L$408,1,FALSE)=VLOOKUP($A253,'2015'!$F$10:$M$460,1,FALSE),VLOOKUP($A253,'1415'!$F$10:$L$408,1,FALSE),FALSE)</f>
        <v>South Norfolk</v>
      </c>
      <c r="I253" t="str">
        <f>IF(VLOOKUP($A253,'1516'!$F$10:$L$408,1,FALSE)=VLOOKUP($A253,'2015'!$F$10:$M$460,1,FALSE),VLOOKUP($A253,'1516'!$F$10:$L$408,1,FALSE),FALSE)</f>
        <v>South Norfolk</v>
      </c>
      <c r="J253" t="str">
        <f>IF(VLOOKUP($A253,'1617'!$F$10:$L$408,1,FALSE)=VLOOKUP($A253,'2016'!$F$10:$M$460,1,FALSE),VLOOKUP($A253,'1617'!$F$10:$L$408,1,FALSE),FALSE)</f>
        <v>South Norfolk</v>
      </c>
      <c r="K253" t="str">
        <f>IF(VLOOKUP($A253,'1718'!$F$10:$M$408,1,FALSE)=VLOOKUP($A253,'2017'!$F$10:$M$460,1,FALSE),VLOOKUP($A253,'1718'!$F$10:$M$408,1,FALSE),FALSE)</f>
        <v>South Norfolk</v>
      </c>
      <c r="L253" t="str">
        <f>IF(VLOOKUP($A253,'1819'!$F$10:$M$408,1,FALSE)=VLOOKUP($A253,'2018'!$F$10:$M$460,1,FALSE),VLOOKUP($A253,'1819'!$F$10:$M$408,1,FALSE),FALSE)</f>
        <v>South Norfolk</v>
      </c>
      <c r="M253" t="str">
        <f>IF(VLOOKUP($A253,'1920'!$F$10:$M$408,1,FALSE)=VLOOKUP($A253,'2019'!$F$10:$M$464,1,FALSE),VLOOKUP($A253,'1920'!$F$10:$M$408,1,FALSE),FALSE)</f>
        <v>South Norfolk</v>
      </c>
      <c r="N253" t="str">
        <f>IF(VLOOKUP($A253,'20 21'!$F$10:$N$408,1,FALSE)=VLOOKUP($A253,'2020'!$F$10:$O$468,1,FALSE),VLOOKUP($A253,'20 21'!$F$10:$N$408,1,FALSE),FALSE)</f>
        <v>South Norfolk</v>
      </c>
      <c r="O253" t="str">
        <f>IF(VLOOKUP($A253,'21 22'!$F$10:$N$408,1,FALSE)=VLOOKUP($A253,'2021'!$F$10:$O$471,1,FALSE),VLOOKUP($A253,'21 22'!$F$10:$N$408,1,FALSE),FALSE)</f>
        <v>South Norfolk</v>
      </c>
      <c r="P253" t="str">
        <f>IF(VLOOKUP($A253,'22 23'!$F$10:$N$408,1,FALSE)=VLOOKUP($A253,'2022'!$F$10:$O$468,1,FALSE),VLOOKUP($A253,'22 23'!$F$10:$N$408,1,FALSE),FALSE)</f>
        <v>South Norfolk</v>
      </c>
      <c r="Q253" t="str">
        <f>IF(VLOOKUP($A253,'23 24'!$F$7:$N$408,1,FALSE)=VLOOKUP($A253,'2023'!$C$7:$O$468,1,FALSE),VLOOKUP($A253,'23 24'!$F$7:$N$408,1,FALSE),FALSE)</f>
        <v>South Norfolk</v>
      </c>
      <c r="S253" s="196">
        <f>IFERROR((VLOOKUP($A253,'0910'!$F$10:$L$433,4,FALSE)/VLOOKUP($A253,'2010'!$C$5:$K$611,9,FALSE))*1000,#N/A)</f>
        <v>8.1526774133778037</v>
      </c>
      <c r="T253" s="196">
        <f>IFERROR((VLOOKUP($A253,'1011'!$F$10:$L$433,4,FALSE)/VLOOKUP($A253,'2011'!$C$5:$K$611,9,FALSE))*1000,#N/A)</f>
        <v>8.6049066276089334</v>
      </c>
      <c r="U253" s="196">
        <f>IFERROR((VLOOKUP($A253,'1112'!$F$10:$L$408,4,FALSE)/VLOOKUP($A253,'2012'!$F$10:$M$460,8,FALSE))*1000,#N/A)</f>
        <v>10.490142882980647</v>
      </c>
      <c r="V253" s="196">
        <f>IFERROR((VLOOKUP($A253,'1213'!$F$10:$L$408,4,FALSE)/VLOOKUP($A253,'2013'!$F$10:$M$460,8,FALSE))*1000,#N/A)</f>
        <v>9.2923516797712651</v>
      </c>
      <c r="W253" s="196">
        <f>IFERROR((VLOOKUP($A253,'1314'!$F$10:$L$408,4,FALSE)/VLOOKUP($A253,'2014'!$F$10:$M$460,8,FALSE))*1000,#N/A)</f>
        <v>10.063559322033898</v>
      </c>
      <c r="X253" s="196">
        <f>IFERROR((VLOOKUP($A253,'1415'!$F$10:$L$408,4,FALSE)/VLOOKUP($A253,'2015'!$F$10:$M$460,8,FALSE))*1000,#N/A)</f>
        <v>7.8030171666377663</v>
      </c>
      <c r="Y253" s="196">
        <f>IFERROR((VLOOKUP($A253,'1516'!$F$10:$L$408,4,FALSE)/VLOOKUP($A253,'2016'!$F$10:$M$460,8,FALSE))*1000,#N/A)</f>
        <v>12.493582064008216</v>
      </c>
      <c r="Z253" s="196">
        <f>IFERROR((VLOOKUP($A253,'1617'!$F$10:$L$408,4,FALSE)/VLOOKUP($A253,'2017'!$F$10:$M$460,8,FALSE))*1000,#N/A)</f>
        <v>20.134228187919462</v>
      </c>
      <c r="AA253" s="196">
        <f>IFERROR((VLOOKUP($A253,'1718'!$F$10:$L$408,4,FALSE)/VLOOKUP($A253,'2018'!$F$10:$N$460,9,FALSE))*1000,#N/A)</f>
        <v>13.836270795585571</v>
      </c>
      <c r="AB253" s="196">
        <f>IFERROR((VLOOKUP($A253,'1819'!$F$10:$L$408,4,FALSE)/VLOOKUP($A253,'2018'!$F$10:$N$460,9,FALSE))*1000,#N/A)</f>
        <v>10.871355625102948</v>
      </c>
      <c r="AC253" s="196">
        <f>IFERROR((VLOOKUP($A253,'1920'!$F$10:$L$408,4,FALSE)/VLOOKUP($A253,'2019'!$F$10:$N$464,8,FALSE))*1000,#N/A)</f>
        <v>8.8815683234828668</v>
      </c>
      <c r="AD253" s="196">
        <f>IFERROR((VLOOKUP($A253,'20 21'!$F$10:$M$408,4,FALSE)/VLOOKUP($A253,'2020'!$F$10:$N$469,8,FALSE))*1000,#N/A)</f>
        <v>10.153508354433592</v>
      </c>
      <c r="AE253" s="196">
        <f>IFERROR((VLOOKUP($A253,'21 22'!$F$10:$M$408,4,FALSE)/VLOOKUP($A253,'2021'!$F$10:$N$469,8,FALSE))*1000,#N/A)</f>
        <v>13.469279080330155</v>
      </c>
      <c r="AF253" s="196">
        <f>IFERROR((VLOOKUP($A253,'22 23'!$F$10:$M$408,4,FALSE)/VLOOKUP($A253,'2022'!$F$10:$N$469,8,FALSE))*1000,#N/A)</f>
        <v>11.117115726086622</v>
      </c>
      <c r="AG253" s="196">
        <f>IFERROR((VLOOKUP($A253,'23 24'!$F$7:$M$408,4,FALSE)/VLOOKUP($A253,'2023'!$C$7:$N$469,9,FALSE))*1000,#N/A)</f>
        <v>6.9719153063853652</v>
      </c>
      <c r="AI253" s="196">
        <f>IFERROR((VLOOKUP($A253,'0910'!$F$10:$L$433,5,FALSE)/VLOOKUP($A253,'2010'!$C$5:$K$611,9,FALSE))*1000,#N/A)</f>
        <v>1.6675931072818231</v>
      </c>
      <c r="AJ253" s="196">
        <f>IFERROR((VLOOKUP($A253,'1011'!$F$10:$L$433,5,FALSE)/VLOOKUP($A253,'2011'!$C$5:$K$611,9,FALSE))*1000,#N/A)</f>
        <v>1.8308311973636031</v>
      </c>
      <c r="AK253" s="196">
        <f>IFERROR((VLOOKUP($A253,'1112'!$F$10:$L$408,5,FALSE)/VLOOKUP($A253,'2012'!$F$10:$M$460,8,FALSE))*1000,#N/A)</f>
        <v>1.9895098571170193</v>
      </c>
      <c r="AL253" s="196">
        <f>IFERROR((VLOOKUP($A253,'1213'!$F$10:$L$408,5,FALSE)/VLOOKUP($A253,'2013'!$F$10:$M$460,8,FALSE))*1000,#N/A)</f>
        <v>1.2508934953538242</v>
      </c>
      <c r="AM253" s="196">
        <f>IFERROR((VLOOKUP($A253,'1314'!$F$10:$L$408,5,FALSE)/VLOOKUP($A253,'2014'!$F$10:$M$460,8,FALSE))*1000,#N/A)</f>
        <v>0.35310734463276838</v>
      </c>
      <c r="AN253" s="196">
        <f>IFERROR((VLOOKUP($A253,'1415'!$F$10:$L$408,5,FALSE)/VLOOKUP($A253,'2015'!$F$10:$M$460,8,FALSE))*1000,#N/A)</f>
        <v>0.52020114444251786</v>
      </c>
      <c r="AO253" s="196">
        <f>IFERROR((VLOOKUP($A253,'1516'!$F$10:$L$408,5,FALSE)/VLOOKUP($A253,'2016'!$F$10:$M$460,8,FALSE))*1000,#N/A)</f>
        <v>2.5671743967140168</v>
      </c>
      <c r="AP253" s="196">
        <f>IFERROR((VLOOKUP($A253,'1617'!$F$10:$L$408,5,FALSE)/VLOOKUP($A253,'2017'!$F$10:$M$460,8,FALSE))*1000,#N/A)</f>
        <v>4.026845637583893</v>
      </c>
      <c r="AQ253" s="196">
        <f>IFERROR((VLOOKUP($A253,'1718'!$F$10:$L$408,5,FALSE)/VLOOKUP($A253,'2018'!$F$10:$N$460,9,FALSE))*1000,#N/A)</f>
        <v>3.6237852083676496</v>
      </c>
      <c r="AR253" s="196">
        <f>IFERROR((VLOOKUP($A253,'1819'!$F$10:$L$408,5,FALSE)/VLOOKUP($A253,'2018'!$F$10:$N$460,9,FALSE))*1000,#N/A)</f>
        <v>1.3177400757700544</v>
      </c>
      <c r="AS253" s="196">
        <f>IFERROR((VLOOKUP($A253,'1920'!$F$10:$L$408,5,FALSE)/VLOOKUP($A253,'2019'!$F$10:$N$464,8,FALSE))*1000,#N/A)</f>
        <v>1.4533475438426509</v>
      </c>
      <c r="AT253" s="196">
        <f>IFERROR((VLOOKUP($A253,'20 21'!$F$10:$L$408,5,FALSE)/VLOOKUP($A253,'2020'!$F$10:$N$469,8,FALSE))*1000,#N/A)</f>
        <v>2.3797285205703735</v>
      </c>
      <c r="AU253" s="196">
        <f>IFERROR((VLOOKUP($A253,'21 22'!$F$10:$L$408,5,FALSE)/VLOOKUP($A253,'2021'!$F$10:$N$469,8,FALSE))*1000,#N/A)</f>
        <v>0.78309762094942759</v>
      </c>
      <c r="AV253" s="196">
        <f>IFERROR((VLOOKUP($A253,'22 23'!$F$10:$L$408,5,FALSE)/VLOOKUP($A253,'2022'!$F$10:$N$469,8,FALSE))*1000,#N/A)</f>
        <v>5.558557863043311</v>
      </c>
      <c r="AW253" s="196">
        <f>IFERROR((VLOOKUP($A253,'23 24'!$F$7:$M$408,5,FALSE)/VLOOKUP($A253,'2023'!$C$7:$N$469,9,FALSE))*1000,#N/A)</f>
        <v>1.8187605147092258</v>
      </c>
      <c r="AY253" s="196">
        <f>IFERROR((VLOOKUP($A253,'0910'!$F$10:$L$433,6,FALSE)/VLOOKUP($A253,'2010'!$C$5:$K$611,9,FALSE))*1000,#N/A)</f>
        <v>0</v>
      </c>
      <c r="AZ253" s="196">
        <f>IFERROR((VLOOKUP($A253,'1011'!$F$10:$L$433,6,FALSE)/VLOOKUP($A253,'2011'!$C$5:$K$611,9,FALSE))*1000,#N/A)</f>
        <v>0</v>
      </c>
      <c r="BA253" s="196">
        <f>IFERROR((VLOOKUP($A253,'1112'!$F$10:$L$408,6,FALSE)/VLOOKUP($A253,'2012'!$F$10:$M$460,8,FALSE))*1000,#N/A)</f>
        <v>0</v>
      </c>
      <c r="BB253" s="196">
        <f>IFERROR((VLOOKUP($A253,'1213'!$F$10:$L$408,6,FALSE)/VLOOKUP($A253,'2013'!$F$10:$M$460,8,FALSE))*1000,#N/A)</f>
        <v>0</v>
      </c>
      <c r="BC253" s="196">
        <f>IFERROR((VLOOKUP($A253,'1314'!$F$10:$L$408,6,FALSE)/VLOOKUP($A253,'2014'!$F$10:$M$460,8,FALSE))*1000,#N/A)</f>
        <v>0</v>
      </c>
      <c r="BD253" s="196">
        <f>IFERROR((VLOOKUP($A253,'1415'!$F$10:$L$408,6,FALSE)/VLOOKUP($A253,'2015'!$F$10:$M$460,8,FALSE))*1000,#N/A)</f>
        <v>0</v>
      </c>
      <c r="BE253" s="196">
        <f>IFERROR((VLOOKUP($A253,'1516'!$F$10:$L$408,6,FALSE)/VLOOKUP($A253,'2016'!$F$10:$M$460,8,FALSE))*1000,#N/A)</f>
        <v>0</v>
      </c>
      <c r="BF253" s="196">
        <f>IFERROR((VLOOKUP($A253,'1617'!$F$10:$L$408,6,FALSE)/VLOOKUP($A253,'2017'!$F$10:$M$460,8,FALSE))*1000,#N/A)</f>
        <v>0</v>
      </c>
      <c r="BG253" s="196">
        <f>IFERROR((VLOOKUP($A253,'1718'!$F$10:$L$408,6,FALSE)/VLOOKUP($A253,'2018'!$F$10:$N$460,9,FALSE))*1000,#N/A)</f>
        <v>0</v>
      </c>
      <c r="BH253" s="196">
        <f>IFERROR((VLOOKUP($A253,'1819'!$F$10:$L$408,6,FALSE)/VLOOKUP($A253,'2018'!$F$10:$N$460,9,FALSE))*1000,#N/A)</f>
        <v>0</v>
      </c>
      <c r="BI253" s="196">
        <f>IFERROR((VLOOKUP($A253,'1920'!$F$10:$L$408,6,FALSE)/VLOOKUP($A253,'2019'!$F$10:$N$464,8,FALSE))*1000,#N/A)</f>
        <v>0</v>
      </c>
      <c r="BJ253" s="196">
        <f>IFERROR((VLOOKUP($A253,'20 21'!$F$10:$L$408,6,FALSE)/VLOOKUP($A253,'2020'!$F$10:$N$469,8,FALSE))*1000,#N/A)</f>
        <v>0</v>
      </c>
      <c r="BK253" s="196">
        <f>IFERROR((VLOOKUP($A253,'21 22'!$F$10:$L$408,6,FALSE)/VLOOKUP($A253,'2021'!$F$10:$N$469,8,FALSE))*1000,#N/A)</f>
        <v>0</v>
      </c>
      <c r="BL253" s="196">
        <f>IFERROR((VLOOKUP($A253,'22 23'!$F$10:$L$408,6,FALSE)/VLOOKUP($A253,'2022'!$F$10:$N$469,8,FALSE))*1000,#N/A)</f>
        <v>0</v>
      </c>
      <c r="BM253" s="196">
        <f>IFERROR((VLOOKUP($A253,'23 24'!$F$7:$M$408,6,FALSE)/VLOOKUP($A253,'2023'!$C$7:$N$469,9,FALSE))*1000,#N/A)</f>
        <v>0</v>
      </c>
      <c r="BO253" s="196">
        <f>IFERROR((VLOOKUP($A253,'0910'!$F$10:$L$433,7,FALSE)/VLOOKUP($A253,'2010'!$C$5:$K$611,9,FALSE))*1000,#N/A)</f>
        <v>10.005558643690939</v>
      </c>
      <c r="BP253" s="196">
        <f>IFERROR((VLOOKUP($A253,'1011'!$F$10:$L$433,7,FALSE)/VLOOKUP($A253,'2011'!$C$5:$K$611,9,FALSE))*1000,#N/A)</f>
        <v>10.252654705236177</v>
      </c>
      <c r="BQ253" s="196">
        <f>IFERROR((VLOOKUP($A253,'1112'!$F$10:$L$408,7,FALSE)/VLOOKUP($A253,'2012'!$F$10:$M$460,8,FALSE))*1000,#N/A)</f>
        <v>12.298788207632484</v>
      </c>
      <c r="BR253" s="196">
        <f>IFERROR((VLOOKUP($A253,'1213'!$F$10:$L$408,7,FALSE)/VLOOKUP($A253,'2013'!$F$10:$M$460,8,FALSE))*1000,#N/A)</f>
        <v>10.54324517512509</v>
      </c>
      <c r="BS253" s="196">
        <f>IFERROR((VLOOKUP($A253,'1314'!$F$10:$L$408,7,FALSE)/VLOOKUP($A253,'2014'!$F$10:$M$460,8,FALSE))*1000,#N/A)</f>
        <v>10.416666666666666</v>
      </c>
      <c r="BT253" s="196">
        <f>IFERROR((VLOOKUP($A253,'1415'!$F$10:$L$408,7,FALSE)/VLOOKUP($A253,'2015'!$F$10:$M$460,8,FALSE))*1000,#N/A)</f>
        <v>8.1498179295994451</v>
      </c>
      <c r="BU253" s="196">
        <f>IFERROR((VLOOKUP($A253,'1516'!$F$10:$L$408,7,FALSE)/VLOOKUP($A253,'2016'!$F$10:$M$460,8,FALSE))*1000,#N/A)</f>
        <v>15.060756460722232</v>
      </c>
      <c r="BV253" s="196">
        <f>IFERROR((VLOOKUP($A253,'1617'!$F$10:$L$408,7,FALSE)/VLOOKUP($A253,'2017'!$F$10:$M$460,8,FALSE))*1000,#N/A)</f>
        <v>24.161073825503355</v>
      </c>
      <c r="BW253" s="196">
        <f>IFERROR((VLOOKUP($A253,'1718'!$F$10:$L$408,7,FALSE)/VLOOKUP($A253,'2018'!$F$10:$N$460,9,FALSE))*1000,#N/A)</f>
        <v>17.624773513424476</v>
      </c>
      <c r="BX253" s="196">
        <f>IFERROR((VLOOKUP($A253,'1819'!$F$10:$L$408,7,FALSE)/VLOOKUP($A253,'2018'!$F$10:$N$460,9,FALSE))*1000,#N/A)</f>
        <v>12.189095700873002</v>
      </c>
      <c r="BY253" s="196">
        <f>IFERROR((VLOOKUP($A253,'1920'!$F$10:$L$408,7,FALSE)/VLOOKUP($A253,'2019'!$F$10:$N$464,8,FALSE))*1000,#N/A)</f>
        <v>10.334915867325517</v>
      </c>
      <c r="BZ253" s="196">
        <f>IFERROR((VLOOKUP($A253,'20 21'!$F$10:$L$408,7,FALSE)/VLOOKUP($A253,'2020'!$F$10:$N$469,8,FALSE))*1000,#N/A)</f>
        <v>12.533236875003967</v>
      </c>
      <c r="CA253" s="196">
        <f>IFERROR((VLOOKUP($A253,'21 22'!$F$10:$L$408,7,FALSE)/VLOOKUP($A253,'2021'!$F$10:$N$469,8,FALSE))*1000,#N/A)</f>
        <v>14.252376701279582</v>
      </c>
      <c r="CB253" s="196">
        <f>IFERROR((VLOOKUP($A253,'22 23'!$F$10:$L$408,7,FALSE)/VLOOKUP($A253,'2022'!$F$10:$N$469,8,FALSE))*1000,#N/A)</f>
        <v>16.830077974214468</v>
      </c>
      <c r="CC253" s="196">
        <f>IFERROR((VLOOKUP($A253,'23 24'!$F$7:$M$408,7,FALSE)/VLOOKUP($A253,'2023'!$C$7:$N$469,9,FALSE))*1000,#N/A)</f>
        <v>8.7906758210945917</v>
      </c>
      <c r="CE253" s="198">
        <f>IFERROR((VLOOKUP($A253,'0910'!$F$10:$S$433,9,FALSE)/VLOOKUP($A253,'2010'!$C$5:$K$611,9,FALSE))*1000,#N/A)</f>
        <v>9.8202705206596264</v>
      </c>
      <c r="CF253" s="198">
        <f>IFERROR((VLOOKUP($A253,'1011'!$F$10:$S$433,10,FALSE)/VLOOKUP($A253,'2011'!$C$5:$K$611,9,FALSE))*1000,#N/A)</f>
        <v>8.4218235078725741</v>
      </c>
      <c r="CG253" s="198">
        <f>IFERROR((VLOOKUP($A253,'1112'!$F$10:$S$408,9,FALSE)/VLOOKUP($A253,'2012'!$F$10:$M$460,8,FALSE))*1000,#N/A)</f>
        <v>8.5006330258636282</v>
      </c>
      <c r="CH253" s="198">
        <f>IFERROR((VLOOKUP($A253,'1213'!$F$10:$S$408,9,FALSE)/VLOOKUP($A253,'2013'!$F$10:$M$460,8,FALSE))*1000,#N/A)</f>
        <v>9.2923516797712651</v>
      </c>
      <c r="CI253" s="198">
        <f>IFERROR((VLOOKUP($A253,'1314'!$F$10:$S$408,9,FALSE)/VLOOKUP($A253,'2014'!$F$10:$M$460,8,FALSE))*1000,#N/A)</f>
        <v>11.475988700564972</v>
      </c>
      <c r="CJ253" s="198">
        <f>IFERROR((VLOOKUP($A253,'1415'!$F$10:$S$408,9,FALSE)/VLOOKUP($A253,'2015'!$F$10:$M$460,8,FALSE))*1000,#N/A)</f>
        <v>9.5370209814461582</v>
      </c>
      <c r="CK253" s="198">
        <f>IFERROR((VLOOKUP($A253,'1516'!$F$10:$S$408,9,FALSE)/VLOOKUP($A253,'2016'!$F$10:$M$460,8,FALSE))*1000,#N/A)</f>
        <v>9.2418278281704609</v>
      </c>
      <c r="CL253" s="198">
        <f>IFERROR((VLOOKUP($A253,'1617'!$F$10:$S$408,9,FALSE)/VLOOKUP($A253,'2017'!$F$10:$M$460,8,FALSE))*1000,#N/A)</f>
        <v>12.751677852348992</v>
      </c>
      <c r="CM253" s="198">
        <f>IFERROR((VLOOKUP($A253,'1718'!$F$10:$S$408,9,FALSE)/VLOOKUP($A253,'2018'!$F$10:$N$460,9,FALSE))*1000,#N/A)</f>
        <v>15.812880909240652</v>
      </c>
      <c r="CN253" s="198">
        <f>IFERROR((VLOOKUP($A253,'1819'!$F$10:$S$408,9,FALSE)/VLOOKUP($A253,'2018'!$F$10:$N$460,9,FALSE))*1000,#N/A)</f>
        <v>12.024378191401746</v>
      </c>
      <c r="CO253" s="198">
        <f>IFERROR((VLOOKUP($A253,'1920'!$F$10:$S$408,9,FALSE)/VLOOKUP($A253,'2019'!$F$10:$N$464,8,FALSE))*1000,#N/A)</f>
        <v>13.726060136291704</v>
      </c>
      <c r="CP253" s="198">
        <f>IFERROR((VLOOKUP($A253,'20 21'!$F$10:$S$408,9,FALSE)/VLOOKUP($A253,'2020'!$F$10:$N$469,8,FALSE))*1000,#N/A)</f>
        <v>7.6151312658251937</v>
      </c>
      <c r="CQ253" s="198">
        <f>IFERROR((VLOOKUP($A253,'21 22'!$F$10:$S$408,9,FALSE)/VLOOKUP($A253,'2021'!$F$10:$N$469,8,FALSE))*1000,#N/A)</f>
        <v>12.059703362621185</v>
      </c>
      <c r="CR253" s="198">
        <f>IFERROR((VLOOKUP($A253,'22 23'!$F$10:$S$408,9,FALSE)/VLOOKUP($A253,'2022'!$F$10:$N$469,8,FALSE))*1000,#N/A)</f>
        <v>14.97722535320003</v>
      </c>
      <c r="CS253" s="196">
        <f>IFERROR((VLOOKUP($A253,'23 24'!$F$7:$S$408,9,FALSE)/VLOOKUP($A253,'2023'!$C$7:$N$469,9,FALSE))*1000,#N/A)</f>
        <v>11.064126464481122</v>
      </c>
      <c r="CU253" s="198">
        <f>IFERROR((VLOOKUP($A253,'0910'!$F$10:$S$433,10,FALSE)/VLOOKUP($A253,'2010'!$C$5:$K$611,9,FALSE))*1000,#N/A)</f>
        <v>2.2234574763757644</v>
      </c>
      <c r="CV253" s="198">
        <f>IFERROR((VLOOKUP($A253,'1011'!$F$10:$S$433,11,FALSE)/VLOOKUP($A253,'2011'!$C$5:$K$611,9,FALSE))*1000,#N/A)</f>
        <v>1.6477480776272428</v>
      </c>
      <c r="CW253" s="198">
        <f>IFERROR((VLOOKUP($A253,'1112'!$F$10:$S$408,10,FALSE)/VLOOKUP($A253,'2012'!$F$10:$M$460,8,FALSE))*1000,#N/A)</f>
        <v>2.53210345451257</v>
      </c>
      <c r="CX253" s="198">
        <f>IFERROR((VLOOKUP($A253,'1213'!$F$10:$S$408,10,FALSE)/VLOOKUP($A253,'2013'!$F$10:$M$460,8,FALSE))*1000,#N/A)</f>
        <v>1.6082916368834881</v>
      </c>
      <c r="CY253" s="198">
        <f>IFERROR((VLOOKUP($A253,'1314'!$F$10:$S$408,10,FALSE)/VLOOKUP($A253,'2014'!$F$10:$M$460,8,FALSE))*1000,#N/A)</f>
        <v>1.2358757062146895</v>
      </c>
      <c r="CZ253" s="198">
        <f>IFERROR((VLOOKUP($A253,'1415'!$F$10:$S$408,10,FALSE)/VLOOKUP($A253,'2015'!$F$10:$M$460,8,FALSE))*1000,#N/A)</f>
        <v>0.86700190740419636</v>
      </c>
      <c r="DA253" s="198">
        <f>IFERROR((VLOOKUP($A253,'1516'!$F$10:$S$408,10,FALSE)/VLOOKUP($A253,'2016'!$F$10:$M$460,8,FALSE))*1000,#N/A)</f>
        <v>1.1980147184665411</v>
      </c>
      <c r="DB253" s="198">
        <f>IFERROR((VLOOKUP($A253,'1617'!$F$10:$S$408,10,FALSE)/VLOOKUP($A253,'2017'!$F$10:$M$460,8,FALSE))*1000,#N/A)</f>
        <v>2.1812080536912748</v>
      </c>
      <c r="DC253" s="198">
        <f>IFERROR((VLOOKUP($A253,'1718'!$F$10:$S$408,10,FALSE)/VLOOKUP($A253,'2018'!$F$10:$N$460,9,FALSE))*1000,#N/A)</f>
        <v>3.6237852083676496</v>
      </c>
      <c r="DD253" s="198">
        <f>IFERROR((VLOOKUP($A253,'1819'!$F$10:$S$408,10,FALSE)/VLOOKUP($A253,'2018'!$F$10:$N$460,9,FALSE))*1000,#N/A)</f>
        <v>2.3060451325975952</v>
      </c>
      <c r="DE253" s="198">
        <f>IFERROR((VLOOKUP($A253,'1920'!$F$10:$S$408,10,FALSE)/VLOOKUP($A253,'2019'!$F$10:$N$464,8,FALSE))*1000,#N/A)</f>
        <v>2.9066950876853017</v>
      </c>
      <c r="DF253" s="198">
        <f>IFERROR((VLOOKUP($A253,'20 21'!$F$10:$S$408,10,FALSE)/VLOOKUP($A253,'2020'!$F$10:$N$469,8,FALSE))*1000,#N/A)</f>
        <v>1.9037828164562984</v>
      </c>
      <c r="DG253" s="198">
        <f>IFERROR((VLOOKUP($A253,'21 22'!$F$10:$S$408,10,FALSE)/VLOOKUP($A253,'2021'!$F$10:$N$469,8,FALSE))*1000,#N/A)</f>
        <v>0.62647809675954214</v>
      </c>
      <c r="DH253" s="198">
        <f>IFERROR((VLOOKUP($A253,'22 23'!$F$10:$S$408,10,FALSE)/VLOOKUP($A253,'2022'!$F$10:$N$469,8,FALSE))*1000,#N/A)</f>
        <v>1.0808306955917548</v>
      </c>
      <c r="DI253" s="196">
        <f>IFERROR((VLOOKUP($A253,'23 24'!$F$7:$S$408,10,FALSE)/VLOOKUP($A253,'2023'!$C$7:$N$469,9,FALSE))*1000,#N/A)</f>
        <v>3.940647781869989</v>
      </c>
      <c r="DK253" s="198">
        <f>IFERROR((VLOOKUP($A253,'0910'!$F$10:$S$433,11,FALSE)/VLOOKUP($A253,'2010'!$C$5:$K$611,9,FALSE))*1000,#N/A)</f>
        <v>0</v>
      </c>
      <c r="DL253" s="198">
        <f>IFERROR((VLOOKUP($A253,'1011'!$F$10:$S$433,12,FALSE)/VLOOKUP($A253,'2011'!$C$5:$K$611,9,FALSE))*1000,#N/A)</f>
        <v>0</v>
      </c>
      <c r="DM253" s="198">
        <f>IFERROR((VLOOKUP($A253,'1112'!$F$10:$S$408,11,FALSE)/VLOOKUP($A253,'2012'!$F$10:$M$460,8,FALSE))*1000,#N/A)</f>
        <v>0</v>
      </c>
      <c r="DN253" s="198">
        <f>IFERROR((VLOOKUP($A253,'1213'!$F$10:$S$408,11,FALSE)/VLOOKUP($A253,'2013'!$F$10:$M$460,8,FALSE))*1000,#N/A)</f>
        <v>0</v>
      </c>
      <c r="DO253" s="198">
        <f>IFERROR((VLOOKUP($A253,'1314'!$F$10:$S$408,11,FALSE)/VLOOKUP($A253,'2014'!$F$10:$M$460,8,FALSE))*1000,#N/A)</f>
        <v>0</v>
      </c>
      <c r="DP253" s="198">
        <f>IFERROR((VLOOKUP($A253,'1415'!$F$10:$S$408,11,FALSE)/VLOOKUP($A253,'2015'!$F$10:$M$460,8,FALSE))*1000,#N/A)</f>
        <v>0</v>
      </c>
      <c r="DQ253" s="198">
        <f>IFERROR((VLOOKUP($A253,'1516'!$F$10:$S$408,11,FALSE)/VLOOKUP($A253,'2016'!$F$10:$M$460,8,FALSE))*1000,#N/A)</f>
        <v>0</v>
      </c>
      <c r="DR253" s="198">
        <f>IFERROR((VLOOKUP($A253,'1617'!$F$10:$S$408,11,FALSE)/VLOOKUP($A253,'2017'!$F$10:$M$460,8,FALSE))*1000,#N/A)</f>
        <v>0</v>
      </c>
      <c r="DS253" s="198">
        <f>IFERROR((VLOOKUP($A253,'1718'!$F$10:$S$408,11,FALSE)/VLOOKUP($A253,'2018'!$F$10:$N$460,9,FALSE))*1000,#N/A)</f>
        <v>0</v>
      </c>
      <c r="DT253" s="198">
        <f>IFERROR((VLOOKUP($A253,'1819'!$F$10:$S$408,11,FALSE)/VLOOKUP($A253,'2018'!$F$10:$N$460,9,FALSE))*1000,#N/A)</f>
        <v>0</v>
      </c>
      <c r="DU253" s="198">
        <f>IFERROR((VLOOKUP($A253,'1920'!$F$10:$S$408,11,FALSE)/VLOOKUP($A253,'2019'!$F$10:$N$464,8,FALSE))*1000,#N/A)</f>
        <v>0</v>
      </c>
      <c r="DV253" s="198">
        <f>IFERROR((VLOOKUP($A253,'20 21'!$F$10:$S$408,11,FALSE)/VLOOKUP($A253,'2020'!$F$10:$N$469,8,FALSE))*1000,#N/A)</f>
        <v>0</v>
      </c>
      <c r="DW253" s="198">
        <f>IFERROR((VLOOKUP($A253,'21 22'!$F$10:$S$408,11,FALSE)/VLOOKUP($A253,'2021'!$F$10:$N$469,8,FALSE))*1000,#N/A)</f>
        <v>0</v>
      </c>
      <c r="DX253" s="198">
        <f>IFERROR((VLOOKUP($A253,'22 23'!$F$10:$S$408,11,FALSE)/VLOOKUP($A253,'2022'!$F$10:$N$469,8,FALSE))*1000,#N/A)</f>
        <v>0</v>
      </c>
      <c r="DY253" s="196">
        <f>IFERROR((VLOOKUP($A253,'23 24'!$F$7:$S$408,11,FALSE)/VLOOKUP($A253,'2023'!$C$7:$N$469,9,FALSE))*1000,#N/A)</f>
        <v>0</v>
      </c>
      <c r="EA253" s="198">
        <f>IFERROR((VLOOKUP($A253,'0910'!$F$10:$S$433,12,FALSE)/VLOOKUP($A253,'2010'!$C$5:$K$611,9,FALSE))*1000,#N/A)</f>
        <v>12.04372799703539</v>
      </c>
      <c r="EB253" s="198">
        <f>IFERROR((VLOOKUP($A253,'1011'!$F$10:$S$433,13,FALSE)/VLOOKUP($A253,'2011'!$C$5:$K$611,9,FALSE))*1000,#N/A)</f>
        <v>10.069571585499816</v>
      </c>
      <c r="EC253" s="198">
        <f>IFERROR((VLOOKUP($A253,'1112'!$F$10:$S$408,12,FALSE)/VLOOKUP($A253,'2012'!$F$10:$M$460,8,FALSE))*1000,#N/A)</f>
        <v>11.032736480376199</v>
      </c>
      <c r="ED253" s="198">
        <f>IFERROR((VLOOKUP($A253,'1213'!$F$10:$S$408,12,FALSE)/VLOOKUP($A253,'2013'!$F$10:$M$460,8,FALSE))*1000,#N/A)</f>
        <v>10.900643316654753</v>
      </c>
      <c r="EE253" s="198">
        <f>IFERROR((VLOOKUP($A253,'1314'!$F$10:$S$408,12,FALSE)/VLOOKUP($A253,'2014'!$F$10:$M$460,8,FALSE))*1000,#N/A)</f>
        <v>12.711864406779663</v>
      </c>
      <c r="EF253" s="198">
        <f>IFERROR((VLOOKUP($A253,'1415'!$F$10:$S$408,12,FALSE)/VLOOKUP($A253,'2015'!$F$10:$M$460,8,FALSE))*1000,#N/A)</f>
        <v>10.404022888850355</v>
      </c>
      <c r="EG253" s="198">
        <f>IFERROR((VLOOKUP($A253,'1516'!$F$10:$S$408,12,FALSE)/VLOOKUP($A253,'2016'!$F$10:$M$460,8,FALSE))*1000,#N/A)</f>
        <v>10.439842546637001</v>
      </c>
      <c r="EH253" s="198">
        <f>IFERROR((VLOOKUP($A253,'1617'!$F$10:$S$408,12,FALSE)/VLOOKUP($A253,'2017'!$F$10:$M$460,8,FALSE))*1000,#N/A)</f>
        <v>14.932885906040269</v>
      </c>
      <c r="EI253" s="198">
        <f>IFERROR((VLOOKUP($A253,'1718'!$F$10:$S$408,12,FALSE)/VLOOKUP($A253,'2018'!$F$10:$N$460,9,FALSE))*1000,#N/A)</f>
        <v>19.436666117608304</v>
      </c>
      <c r="EJ253" s="198">
        <f>IFERROR((VLOOKUP($A253,'1819'!$F$10:$S$408,12,FALSE)/VLOOKUP($A253,'2018'!$F$10:$N$460,9,FALSE))*1000,#N/A)</f>
        <v>14.330423323999341</v>
      </c>
      <c r="EK253" s="198">
        <f>IFERROR((VLOOKUP($A253,'1920'!$F$10:$S$408,12,FALSE)/VLOOKUP($A253,'2019'!$F$10:$N$464,8,FALSE))*1000,#N/A)</f>
        <v>16.471272163550044</v>
      </c>
      <c r="EL253" s="198">
        <f>IFERROR((VLOOKUP($A253,'20 21'!$F$10:$S$408,12,FALSE)/VLOOKUP($A253,'2020'!$F$10:$N$469,8,FALSE))*1000,#N/A)</f>
        <v>9.5189140822814942</v>
      </c>
      <c r="EM253" s="198">
        <f>IFERROR((VLOOKUP($A253,'21 22'!$F$10:$S$408,12,FALSE)/VLOOKUP($A253,'2021'!$F$10:$N$469,8,FALSE))*1000,#N/A)</f>
        <v>12.686181459380725</v>
      </c>
      <c r="EN253" s="198">
        <f>IFERROR((VLOOKUP($A253,'22 23'!$F$10:$S$408,12,FALSE)/VLOOKUP($A253,'2022'!$F$10:$N$469,8,FALSE))*1000,#N/A)</f>
        <v>16.058056048791784</v>
      </c>
      <c r="EO253" s="196">
        <f>IFERROR((VLOOKUP($A253,'23 24'!$F$7:$S$408,12,FALSE)/VLOOKUP($A253,'2023'!$C$7:$N$469,9,FALSE))*1000,#N/A)</f>
        <v>15.004774246351111</v>
      </c>
    </row>
    <row r="254" spans="1:145" x14ac:dyDescent="0.3">
      <c r="A254" t="s">
        <v>1034</v>
      </c>
      <c r="B254" t="s">
        <v>1742</v>
      </c>
      <c r="C254" t="str">
        <f>IF(VLOOKUP($A254,'0910'!$F$10:$L$433,1,FALSE)=VLOOKUP($A254,'2010'!$C$5:$K$611,1,FALSE),VLOOKUP($A254,'0910'!$F$10:$L$433,1,FALSE),FALSE)</f>
        <v>South Northamptonshire</v>
      </c>
      <c r="D254" t="str">
        <f>IF(VLOOKUP($A254,'1011'!$F$10:$L$433,1,FALSE)=VLOOKUP($A254,'2011'!$C$5:$K$611,1,FALSE),VLOOKUP($A254,'1011'!$F$10:$L$433,1,FALSE),FALSE)</f>
        <v>South Northamptonshire</v>
      </c>
      <c r="E254" t="str">
        <f>IF(VLOOKUP(A254,'1112'!$F$10:$L$408,1,FALSE)=VLOOKUP(A254,'2012'!$F$10:$M$460,1,FALSE),VLOOKUP(A254,'1112'!$F$10:$L$408,1,FALSE),FALSE)</f>
        <v>South Northamptonshire</v>
      </c>
      <c r="F254" t="str">
        <f>IF(VLOOKUP($A254,'1213'!$F$10:$L$408,1,FALSE)=VLOOKUP($A254,'2013'!$F$10:$M$460,1,FALSE),VLOOKUP($A254,'1213'!$F$10:$L$408,1,FALSE),FALSE)</f>
        <v>South Northamptonshire</v>
      </c>
      <c r="G254" t="str">
        <f>IF(VLOOKUP($A254,'1314'!$F$10:$L$408,1,FALSE)=VLOOKUP($A254,'2014'!$F$10:$M$460,1,FALSE),VLOOKUP($A254,'1314'!$F$10:$L$408,1,FALSE),FALSE)</f>
        <v>South Northamptonshire</v>
      </c>
      <c r="H254" t="str">
        <f>IF(VLOOKUP($A254,'1415'!$F$10:$L$408,1,FALSE)=VLOOKUP($A254,'2015'!$F$10:$M$460,1,FALSE),VLOOKUP($A254,'1415'!$F$10:$L$408,1,FALSE),FALSE)</f>
        <v>South Northamptonshire</v>
      </c>
      <c r="I254" t="str">
        <f>IF(VLOOKUP($A254,'1516'!$F$10:$L$408,1,FALSE)=VLOOKUP($A254,'2015'!$F$10:$M$460,1,FALSE),VLOOKUP($A254,'1516'!$F$10:$L$408,1,FALSE),FALSE)</f>
        <v>South Northamptonshire</v>
      </c>
      <c r="J254" t="str">
        <f>IF(VLOOKUP($A254,'1617'!$F$10:$L$408,1,FALSE)=VLOOKUP($A254,'2016'!$F$10:$M$460,1,FALSE),VLOOKUP($A254,'1617'!$F$10:$L$408,1,FALSE),FALSE)</f>
        <v>South Northamptonshire</v>
      </c>
      <c r="K254" t="str">
        <f>IF(VLOOKUP($A254,'1718'!$F$10:$M$408,1,FALSE)=VLOOKUP($A254,'2017'!$F$10:$M$460,1,FALSE),VLOOKUP($A254,'1718'!$F$10:$M$408,1,FALSE),FALSE)</f>
        <v>South Northamptonshire</v>
      </c>
      <c r="L254" t="str">
        <f>IF(VLOOKUP($A254,'1819'!$F$10:$M$408,1,FALSE)=VLOOKUP($A254,'2018'!$F$10:$M$460,1,FALSE),VLOOKUP($A254,'1819'!$F$10:$M$408,1,FALSE),FALSE)</f>
        <v>South Northamptonshire</v>
      </c>
      <c r="M254" t="str">
        <f>IF(VLOOKUP($A254,'1920'!$F$10:$M$408,1,FALSE)=VLOOKUP($A254,'2019'!$F$10:$M$464,1,FALSE),VLOOKUP($A254,'1920'!$F$10:$M$408,1,FALSE),FALSE)</f>
        <v>South Northamptonshire</v>
      </c>
      <c r="N254" t="str">
        <f>IF(VLOOKUP($A254,'20 21'!$F$10:$N$408,1,FALSE)=VLOOKUP($A254,'2020'!$F$10:$O$468,1,FALSE),VLOOKUP($A254,'20 21'!$F$10:$N$408,1,FALSE),FALSE)</f>
        <v>South Northamptonshire</v>
      </c>
      <c r="O254" t="e">
        <f>IF(VLOOKUP($A254,'21 22'!$F$10:$N$408,1,FALSE)=VLOOKUP($A254,'2021'!$F$10:$O$471,1,FALSE),VLOOKUP($A254,'21 22'!$F$10:$N$408,1,FALSE),FALSE)</f>
        <v>#N/A</v>
      </c>
      <c r="P254" t="e">
        <f>IF(VLOOKUP($A254,'22 23'!$F$10:$N$408,1,FALSE)=VLOOKUP($A254,'2022'!$F$10:$O$468,1,FALSE),VLOOKUP($A254,'22 23'!$F$10:$N$408,1,FALSE),FALSE)</f>
        <v>#N/A</v>
      </c>
      <c r="Q254" t="e">
        <f>IF(VLOOKUP($A254,'23 24'!$F$7:$N$408,1,FALSE)=VLOOKUP($A254,'2023'!$C$7:$O$468,1,FALSE),VLOOKUP($A254,'23 24'!$F$7:$N$408,1,FALSE),FALSE)</f>
        <v>#N/A</v>
      </c>
      <c r="S254" s="196">
        <f>IFERROR((VLOOKUP($A254,'0910'!$F$10:$L$433,4,FALSE)/VLOOKUP($A254,'2010'!$C$5:$K$611,9,FALSE))*1000,#N/A)</f>
        <v>3.3454139949818793</v>
      </c>
      <c r="T254" s="196">
        <f>IFERROR((VLOOKUP($A254,'1011'!$F$10:$L$433,4,FALSE)/VLOOKUP($A254,'2011'!$C$5:$K$611,9,FALSE))*1000,#N/A)</f>
        <v>4.9944506104328532</v>
      </c>
      <c r="U254" s="196">
        <f>IFERROR((VLOOKUP($A254,'1112'!$F$10:$L$408,4,FALSE)/VLOOKUP($A254,'2012'!$F$10:$M$460,8,FALSE))*1000,#N/A)</f>
        <v>4.3992301347264231</v>
      </c>
      <c r="V254" s="196">
        <f>IFERROR((VLOOKUP($A254,'1213'!$F$10:$L$408,4,FALSE)/VLOOKUP($A254,'2013'!$F$10:$M$460,8,FALSE))*1000,#N/A)</f>
        <v>4.9193768789286692</v>
      </c>
      <c r="W254" s="196">
        <f>IFERROR((VLOOKUP($A254,'1314'!$F$10:$L$408,4,FALSE)/VLOOKUP($A254,'2014'!$F$10:$M$460,8,FALSE))*1000,#N/A)</f>
        <v>5.4156512320606547</v>
      </c>
      <c r="X254" s="196">
        <f>IFERROR((VLOOKUP($A254,'1415'!$F$10:$L$408,4,FALSE)/VLOOKUP($A254,'2015'!$F$10:$M$460,8,FALSE))*1000,#N/A)</f>
        <v>9.1226187281996243</v>
      </c>
      <c r="Y254" s="196">
        <f>IFERROR((VLOOKUP($A254,'1516'!$F$10:$L$408,4,FALSE)/VLOOKUP($A254,'2016'!$F$10:$M$460,8,FALSE))*1000,#N/A)</f>
        <v>12.987012987012989</v>
      </c>
      <c r="Z254" s="196">
        <f>IFERROR((VLOOKUP($A254,'1617'!$F$10:$L$408,4,FALSE)/VLOOKUP($A254,'2017'!$F$10:$M$460,8,FALSE))*1000,#N/A)</f>
        <v>15.356585111920875</v>
      </c>
      <c r="AA254" s="196">
        <f>IFERROR((VLOOKUP($A254,'1718'!$F$10:$L$408,4,FALSE)/VLOOKUP($A254,'2018'!$F$10:$N$460,9,FALSE))*1000,#N/A)</f>
        <v>16.560509554140125</v>
      </c>
      <c r="AB254" s="196">
        <f>IFERROR((VLOOKUP($A254,'1819'!$F$10:$L$408,4,FALSE)/VLOOKUP($A254,'2018'!$F$10:$N$460,9,FALSE))*1000,#N/A)</f>
        <v>12.229299363057324</v>
      </c>
      <c r="AC254" s="196">
        <f>IFERROR((VLOOKUP($A254,'1920'!$F$10:$L$408,4,FALSE)/VLOOKUP($A254,'2019'!$F$10:$N$464,8,FALSE))*1000,#N/A)</f>
        <v>8.7427747043600483</v>
      </c>
      <c r="AD254" s="196">
        <f>IFERROR((VLOOKUP($A254,'20 21'!$F$10:$M$408,4,FALSE)/VLOOKUP($A254,'2020'!$F$10:$N$469,8,FALSE))*1000,#N/A)</f>
        <v>7.5241247001772535</v>
      </c>
      <c r="AE254" s="196" t="e">
        <f>IFERROR((VLOOKUP($A254,'21 22'!$F$10:$M$408,4,FALSE)/VLOOKUP($A254,'2021'!$F$10:$N$469,8,FALSE))*1000,#N/A)</f>
        <v>#N/A</v>
      </c>
      <c r="AF254" s="196" t="e">
        <f>IFERROR((VLOOKUP($A254,'22 23'!$F$10:$M$408,4,FALSE)/VLOOKUP($A254,'2022'!$F$10:$N$469,8,FALSE))*1000,#N/A)</f>
        <v>#N/A</v>
      </c>
      <c r="AG254" s="196" t="e">
        <f>IFERROR((VLOOKUP($A254,'23 24'!$F$7:$M$408,4,FALSE)/VLOOKUP($A254,'2023'!$C$7:$N$469,9,FALSE))*1000,#N/A)</f>
        <v>#N/A</v>
      </c>
      <c r="AI254" s="196">
        <f>IFERROR((VLOOKUP($A254,'0910'!$F$10:$L$433,5,FALSE)/VLOOKUP($A254,'2010'!$C$5:$K$611,9,FALSE))*1000,#N/A)</f>
        <v>0.55756899916364655</v>
      </c>
      <c r="AJ254" s="196">
        <f>IFERROR((VLOOKUP($A254,'1011'!$F$10:$L$433,5,FALSE)/VLOOKUP($A254,'2011'!$C$5:$K$611,9,FALSE))*1000,#N/A)</f>
        <v>2.4972253052164266</v>
      </c>
      <c r="AK254" s="196">
        <f>IFERROR((VLOOKUP($A254,'1112'!$F$10:$L$408,5,FALSE)/VLOOKUP($A254,'2012'!$F$10:$M$460,8,FALSE))*1000,#N/A)</f>
        <v>1.0998075336816058</v>
      </c>
      <c r="AL254" s="196">
        <f>IFERROR((VLOOKUP($A254,'1213'!$F$10:$L$408,5,FALSE)/VLOOKUP($A254,'2013'!$F$10:$M$460,8,FALSE))*1000,#N/A)</f>
        <v>1.639792292976223</v>
      </c>
      <c r="AM254" s="196">
        <f>IFERROR((VLOOKUP($A254,'1314'!$F$10:$L$408,5,FALSE)/VLOOKUP($A254,'2014'!$F$10:$M$460,8,FALSE))*1000,#N/A)</f>
        <v>2.9786081776333604</v>
      </c>
      <c r="AN254" s="196">
        <f>IFERROR((VLOOKUP($A254,'1415'!$F$10:$L$408,5,FALSE)/VLOOKUP($A254,'2015'!$F$10:$M$460,8,FALSE))*1000,#N/A)</f>
        <v>2.9514354708881139</v>
      </c>
      <c r="AO254" s="196">
        <f>IFERROR((VLOOKUP($A254,'1516'!$F$10:$L$408,5,FALSE)/VLOOKUP($A254,'2016'!$F$10:$M$460,8,FALSE))*1000,#N/A)</f>
        <v>2.6504108136761197</v>
      </c>
      <c r="AP254" s="196">
        <f>IFERROR((VLOOKUP($A254,'1617'!$F$10:$L$408,5,FALSE)/VLOOKUP($A254,'2017'!$F$10:$M$460,8,FALSE))*1000,#N/A)</f>
        <v>3.9042165538781886</v>
      </c>
      <c r="AQ254" s="196">
        <f>IFERROR((VLOOKUP($A254,'1718'!$F$10:$L$408,5,FALSE)/VLOOKUP($A254,'2018'!$F$10:$N$460,9,FALSE))*1000,#N/A)</f>
        <v>3.8216560509554141</v>
      </c>
      <c r="AR254" s="196">
        <f>IFERROR((VLOOKUP($A254,'1819'!$F$10:$L$408,5,FALSE)/VLOOKUP($A254,'2018'!$F$10:$N$460,9,FALSE))*1000,#N/A)</f>
        <v>3.8216560509554141</v>
      </c>
      <c r="AS254" s="196">
        <f>IFERROR((VLOOKUP($A254,'1920'!$F$10:$L$408,5,FALSE)/VLOOKUP($A254,'2019'!$F$10:$N$464,8,FALSE))*1000,#N/A)</f>
        <v>1.4987613778902942</v>
      </c>
      <c r="AT254" s="196">
        <f>IFERROR((VLOOKUP($A254,'20 21'!$F$10:$L$408,5,FALSE)/VLOOKUP($A254,'2020'!$F$10:$N$469,8,FALSE))*1000,#N/A)</f>
        <v>1.941709600045743</v>
      </c>
      <c r="AU254" s="196" t="e">
        <f>IFERROR((VLOOKUP($A254,'21 22'!$F$10:$L$408,5,FALSE)/VLOOKUP($A254,'2021'!$F$10:$N$469,8,FALSE))*1000,#N/A)</f>
        <v>#N/A</v>
      </c>
      <c r="AV254" s="196" t="e">
        <f>IFERROR((VLOOKUP($A254,'22 23'!$F$10:$L$408,5,FALSE)/VLOOKUP($A254,'2022'!$F$10:$N$469,8,FALSE))*1000,#N/A)</f>
        <v>#N/A</v>
      </c>
      <c r="AW254" s="196" t="e">
        <f>IFERROR((VLOOKUP($A254,'23 24'!$F$7:$M$408,5,FALSE)/VLOOKUP($A254,'2023'!$C$7:$N$469,9,FALSE))*1000,#N/A)</f>
        <v>#N/A</v>
      </c>
      <c r="AY254" s="196">
        <f>IFERROR((VLOOKUP($A254,'0910'!$F$10:$L$433,6,FALSE)/VLOOKUP($A254,'2010'!$C$5:$K$611,9,FALSE))*1000,#N/A)</f>
        <v>0</v>
      </c>
      <c r="AZ254" s="196">
        <f>IFERROR((VLOOKUP($A254,'1011'!$F$10:$L$433,6,FALSE)/VLOOKUP($A254,'2011'!$C$5:$K$611,9,FALSE))*1000,#N/A)</f>
        <v>0</v>
      </c>
      <c r="BA254" s="196">
        <f>IFERROR((VLOOKUP($A254,'1112'!$F$10:$L$408,6,FALSE)/VLOOKUP($A254,'2012'!$F$10:$M$460,8,FALSE))*1000,#N/A)</f>
        <v>0</v>
      </c>
      <c r="BB254" s="196">
        <f>IFERROR((VLOOKUP($A254,'1213'!$F$10:$L$408,6,FALSE)/VLOOKUP($A254,'2013'!$F$10:$M$460,8,FALSE))*1000,#N/A)</f>
        <v>0</v>
      </c>
      <c r="BC254" s="196">
        <f>IFERROR((VLOOKUP($A254,'1314'!$F$10:$L$408,6,FALSE)/VLOOKUP($A254,'2014'!$F$10:$M$460,8,FALSE))*1000,#N/A)</f>
        <v>0</v>
      </c>
      <c r="BD254" s="196">
        <f>IFERROR((VLOOKUP($A254,'1415'!$F$10:$L$408,6,FALSE)/VLOOKUP($A254,'2015'!$F$10:$M$460,8,FALSE))*1000,#N/A)</f>
        <v>0</v>
      </c>
      <c r="BE254" s="196">
        <f>IFERROR((VLOOKUP($A254,'1516'!$F$10:$L$408,6,FALSE)/VLOOKUP($A254,'2016'!$F$10:$M$460,8,FALSE))*1000,#N/A)</f>
        <v>0</v>
      </c>
      <c r="BF254" s="196">
        <f>IFERROR((VLOOKUP($A254,'1617'!$F$10:$L$408,6,FALSE)/VLOOKUP($A254,'2017'!$F$10:$M$460,8,FALSE))*1000,#N/A)</f>
        <v>0</v>
      </c>
      <c r="BG254" s="196">
        <f>IFERROR((VLOOKUP($A254,'1718'!$F$10:$L$408,6,FALSE)/VLOOKUP($A254,'2018'!$F$10:$N$460,9,FALSE))*1000,#N/A)</f>
        <v>0</v>
      </c>
      <c r="BH254" s="196">
        <f>IFERROR((VLOOKUP($A254,'1819'!$F$10:$L$408,6,FALSE)/VLOOKUP($A254,'2018'!$F$10:$N$460,9,FALSE))*1000,#N/A)</f>
        <v>0</v>
      </c>
      <c r="BI254" s="196">
        <f>IFERROR((VLOOKUP($A254,'1920'!$F$10:$L$408,6,FALSE)/VLOOKUP($A254,'2019'!$F$10:$N$464,8,FALSE))*1000,#N/A)</f>
        <v>0</v>
      </c>
      <c r="BJ254" s="196">
        <f>IFERROR((VLOOKUP($A254,'20 21'!$F$10:$L$408,6,FALSE)/VLOOKUP($A254,'2020'!$F$10:$N$469,8,FALSE))*1000,#N/A)</f>
        <v>0</v>
      </c>
      <c r="BK254" s="196" t="e">
        <f>IFERROR((VLOOKUP($A254,'21 22'!$F$10:$L$408,6,FALSE)/VLOOKUP($A254,'2021'!$F$10:$N$469,8,FALSE))*1000,#N/A)</f>
        <v>#N/A</v>
      </c>
      <c r="BL254" s="196" t="e">
        <f>IFERROR((VLOOKUP($A254,'22 23'!$F$10:$L$408,6,FALSE)/VLOOKUP($A254,'2022'!$F$10:$N$469,8,FALSE))*1000,#N/A)</f>
        <v>#N/A</v>
      </c>
      <c r="BM254" s="196" t="e">
        <f>IFERROR((VLOOKUP($A254,'23 24'!$F$7:$M$408,6,FALSE)/VLOOKUP($A254,'2023'!$C$7:$N$469,9,FALSE))*1000,#N/A)</f>
        <v>#N/A</v>
      </c>
      <c r="BO254" s="196">
        <f>IFERROR((VLOOKUP($A254,'0910'!$F$10:$L$433,7,FALSE)/VLOOKUP($A254,'2010'!$C$5:$K$611,9,FALSE))*1000,#N/A)</f>
        <v>3.6241984945637022</v>
      </c>
      <c r="BP254" s="196">
        <f>IFERROR((VLOOKUP($A254,'1011'!$F$10:$L$433,7,FALSE)/VLOOKUP($A254,'2011'!$C$5:$K$611,9,FALSE))*1000,#N/A)</f>
        <v>7.491675915649278</v>
      </c>
      <c r="BQ254" s="196">
        <f>IFERROR((VLOOKUP($A254,'1112'!$F$10:$L$408,7,FALSE)/VLOOKUP($A254,'2012'!$F$10:$M$460,8,FALSE))*1000,#N/A)</f>
        <v>5.4990376684080289</v>
      </c>
      <c r="BR254" s="196">
        <f>IFERROR((VLOOKUP($A254,'1213'!$F$10:$L$408,7,FALSE)/VLOOKUP($A254,'2013'!$F$10:$M$460,8,FALSE))*1000,#N/A)</f>
        <v>6.5591691719048919</v>
      </c>
      <c r="BS254" s="196">
        <f>IFERROR((VLOOKUP($A254,'1314'!$F$10:$L$408,7,FALSE)/VLOOKUP($A254,'2014'!$F$10:$M$460,8,FALSE))*1000,#N/A)</f>
        <v>8.3942594096940155</v>
      </c>
      <c r="BT254" s="196">
        <f>IFERROR((VLOOKUP($A254,'1415'!$F$10:$L$408,7,FALSE)/VLOOKUP($A254,'2015'!$F$10:$M$460,8,FALSE))*1000,#N/A)</f>
        <v>12.074054199087739</v>
      </c>
      <c r="BU254" s="196">
        <f>IFERROR((VLOOKUP($A254,'1516'!$F$10:$L$408,7,FALSE)/VLOOKUP($A254,'2016'!$F$10:$M$460,8,FALSE))*1000,#N/A)</f>
        <v>15.637423800689106</v>
      </c>
      <c r="BV254" s="196">
        <f>IFERROR((VLOOKUP($A254,'1617'!$F$10:$L$408,7,FALSE)/VLOOKUP($A254,'2017'!$F$10:$M$460,8,FALSE))*1000,#N/A)</f>
        <v>19.000520562207182</v>
      </c>
      <c r="BW254" s="196">
        <f>IFERROR((VLOOKUP($A254,'1718'!$F$10:$L$408,7,FALSE)/VLOOKUP($A254,'2018'!$F$10:$N$460,9,FALSE))*1000,#N/A)</f>
        <v>20.38216560509554</v>
      </c>
      <c r="BX254" s="196">
        <f>IFERROR((VLOOKUP($A254,'1819'!$F$10:$L$408,7,FALSE)/VLOOKUP($A254,'2018'!$F$10:$N$460,9,FALSE))*1000,#N/A)</f>
        <v>16.050955414012741</v>
      </c>
      <c r="BY254" s="196">
        <f>IFERROR((VLOOKUP($A254,'1920'!$F$10:$L$408,7,FALSE)/VLOOKUP($A254,'2019'!$F$10:$N$464,8,FALSE))*1000,#N/A)</f>
        <v>10.241536082250343</v>
      </c>
      <c r="BZ254" s="196">
        <f>IFERROR((VLOOKUP($A254,'20 21'!$F$10:$L$408,7,FALSE)/VLOOKUP($A254,'2020'!$F$10:$N$469,8,FALSE))*1000,#N/A)</f>
        <v>9.4658343002229977</v>
      </c>
      <c r="CA254" s="196" t="e">
        <f>IFERROR((VLOOKUP($A254,'21 22'!$F$10:$L$408,7,FALSE)/VLOOKUP($A254,'2021'!$F$10:$N$469,8,FALSE))*1000,#N/A)</f>
        <v>#N/A</v>
      </c>
      <c r="CB254" s="196" t="e">
        <f>IFERROR((VLOOKUP($A254,'22 23'!$F$10:$L$408,7,FALSE)/VLOOKUP($A254,'2022'!$F$10:$N$469,8,FALSE))*1000,#N/A)</f>
        <v>#N/A</v>
      </c>
      <c r="CC254" s="196" t="e">
        <f>IFERROR((VLOOKUP($A254,'23 24'!$F$7:$M$408,7,FALSE)/VLOOKUP($A254,'2023'!$C$7:$N$469,9,FALSE))*1000,#N/A)</f>
        <v>#N/A</v>
      </c>
      <c r="CE254" s="198">
        <f>IFERROR((VLOOKUP($A254,'0910'!$F$10:$S$433,9,FALSE)/VLOOKUP($A254,'2010'!$C$5:$K$611,9,FALSE))*1000,#N/A)</f>
        <v>3.9029829941455256</v>
      </c>
      <c r="CF254" s="198">
        <f>IFERROR((VLOOKUP($A254,'1011'!$F$10:$S$433,10,FALSE)/VLOOKUP($A254,'2011'!$C$5:$K$611,9,FALSE))*1000,#N/A)</f>
        <v>3.6071032186459488</v>
      </c>
      <c r="CG254" s="198">
        <f>IFERROR((VLOOKUP($A254,'1112'!$F$10:$S$408,9,FALSE)/VLOOKUP($A254,'2012'!$F$10:$M$460,8,FALSE))*1000,#N/A)</f>
        <v>5.4990376684080289</v>
      </c>
      <c r="CH254" s="198">
        <f>IFERROR((VLOOKUP($A254,'1213'!$F$10:$S$408,9,FALSE)/VLOOKUP($A254,'2013'!$F$10:$M$460,8,FALSE))*1000,#N/A)</f>
        <v>3.5528833014484831</v>
      </c>
      <c r="CI254" s="198">
        <f>IFERROR((VLOOKUP($A254,'1314'!$F$10:$S$408,9,FALSE)/VLOOKUP($A254,'2014'!$F$10:$M$460,8,FALSE))*1000,#N/A)</f>
        <v>5.6864337936636877</v>
      </c>
      <c r="CJ254" s="198">
        <f>IFERROR((VLOOKUP($A254,'1415'!$F$10:$S$408,9,FALSE)/VLOOKUP($A254,'2015'!$F$10:$M$460,8,FALSE))*1000,#N/A)</f>
        <v>5.3662463107056615</v>
      </c>
      <c r="CK254" s="198">
        <f>IFERROR((VLOOKUP($A254,'1516'!$F$10:$S$408,9,FALSE)/VLOOKUP($A254,'2016'!$F$10:$M$460,8,FALSE))*1000,#N/A)</f>
        <v>8.7463556851311957</v>
      </c>
      <c r="CL254" s="198">
        <f>IFERROR((VLOOKUP($A254,'1617'!$F$10:$S$408,9,FALSE)/VLOOKUP($A254,'2017'!$F$10:$M$460,8,FALSE))*1000,#N/A)</f>
        <v>12.233211868818323</v>
      </c>
      <c r="CM254" s="198">
        <f>IFERROR((VLOOKUP($A254,'1718'!$F$10:$S$408,9,FALSE)/VLOOKUP($A254,'2018'!$F$10:$N$460,9,FALSE))*1000,#N/A)</f>
        <v>14.522292993630574</v>
      </c>
      <c r="CN254" s="198">
        <f>IFERROR((VLOOKUP($A254,'1819'!$F$10:$S$408,9,FALSE)/VLOOKUP($A254,'2018'!$F$10:$N$460,9,FALSE))*1000,#N/A)</f>
        <v>17.070063694267514</v>
      </c>
      <c r="CO254" s="198">
        <f>IFERROR((VLOOKUP($A254,'1920'!$F$10:$S$408,9,FALSE)/VLOOKUP($A254,'2019'!$F$10:$N$464,8,FALSE))*1000,#N/A)</f>
        <v>13.988439526976077</v>
      </c>
      <c r="CP254" s="198">
        <f>IFERROR((VLOOKUP($A254,'20 21'!$F$10:$S$408,9,FALSE)/VLOOKUP($A254,'2020'!$F$10:$N$469,8,FALSE))*1000,#N/A)</f>
        <v>10.19397540024015</v>
      </c>
      <c r="CQ254" s="198" t="e">
        <f>IFERROR((VLOOKUP($A254,'21 22'!$F$10:$S$408,9,FALSE)/VLOOKUP($A254,'2021'!$F$10:$N$469,8,FALSE))*1000,#N/A)</f>
        <v>#N/A</v>
      </c>
      <c r="CR254" s="198" t="e">
        <f>IFERROR((VLOOKUP($A254,'22 23'!$F$10:$S$408,9,FALSE)/VLOOKUP($A254,'2022'!$F$10:$N$469,8,FALSE))*1000,#N/A)</f>
        <v>#N/A</v>
      </c>
      <c r="CS254" s="196" t="e">
        <f>IFERROR((VLOOKUP($A254,'23 24'!$F$7:$S$408,9,FALSE)/VLOOKUP($A254,'2023'!$C$7:$N$469,9,FALSE))*1000,#N/A)</f>
        <v>#N/A</v>
      </c>
      <c r="CU254" s="198">
        <f>IFERROR((VLOOKUP($A254,'0910'!$F$10:$S$433,10,FALSE)/VLOOKUP($A254,'2010'!$C$5:$K$611,9,FALSE))*1000,#N/A)</f>
        <v>0</v>
      </c>
      <c r="CV254" s="198">
        <f>IFERROR((VLOOKUP($A254,'1011'!$F$10:$S$433,11,FALSE)/VLOOKUP($A254,'2011'!$C$5:$K$611,9,FALSE))*1000,#N/A)</f>
        <v>0.83240843507214202</v>
      </c>
      <c r="CW254" s="198">
        <f>IFERROR((VLOOKUP($A254,'1112'!$F$10:$S$408,10,FALSE)/VLOOKUP($A254,'2012'!$F$10:$M$460,8,FALSE))*1000,#N/A)</f>
        <v>2.474566950783613</v>
      </c>
      <c r="CX254" s="198">
        <f>IFERROR((VLOOKUP($A254,'1213'!$F$10:$S$408,10,FALSE)/VLOOKUP($A254,'2013'!$F$10:$M$460,8,FALSE))*1000,#N/A)</f>
        <v>0.81989614648811149</v>
      </c>
      <c r="CY254" s="198">
        <f>IFERROR((VLOOKUP($A254,'1314'!$F$10:$S$408,10,FALSE)/VLOOKUP($A254,'2014'!$F$10:$M$460,8,FALSE))*1000,#N/A)</f>
        <v>1.8954779312212293</v>
      </c>
      <c r="CZ254" s="198">
        <f>IFERROR((VLOOKUP($A254,'1415'!$F$10:$S$408,10,FALSE)/VLOOKUP($A254,'2015'!$F$10:$M$460,8,FALSE))*1000,#N/A)</f>
        <v>3.2197477864233965</v>
      </c>
      <c r="DA254" s="198">
        <f>IFERROR((VLOOKUP($A254,'1516'!$F$10:$S$408,10,FALSE)/VLOOKUP($A254,'2016'!$F$10:$M$460,8,FALSE))*1000,#N/A)</f>
        <v>2.3853697323085079</v>
      </c>
      <c r="DB254" s="198">
        <f>IFERROR((VLOOKUP($A254,'1617'!$F$10:$S$408,10,FALSE)/VLOOKUP($A254,'2017'!$F$10:$M$460,8,FALSE))*1000,#N/A)</f>
        <v>2.8630921395106714</v>
      </c>
      <c r="DC254" s="198">
        <f>IFERROR((VLOOKUP($A254,'1718'!$F$10:$S$408,10,FALSE)/VLOOKUP($A254,'2018'!$F$10:$N$460,9,FALSE))*1000,#N/A)</f>
        <v>4.3312101910828025</v>
      </c>
      <c r="DD254" s="198">
        <f>IFERROR((VLOOKUP($A254,'1819'!$F$10:$S$408,10,FALSE)/VLOOKUP($A254,'2018'!$F$10:$N$460,9,FALSE))*1000,#N/A)</f>
        <v>4.8407643312101909</v>
      </c>
      <c r="DE254" s="198">
        <f>IFERROR((VLOOKUP($A254,'1920'!$F$10:$S$408,10,FALSE)/VLOOKUP($A254,'2019'!$F$10:$N$464,8,FALSE))*1000,#N/A)</f>
        <v>3.2473163187623038</v>
      </c>
      <c r="DF254" s="198">
        <f>IFERROR((VLOOKUP($A254,'20 21'!$F$10:$S$408,10,FALSE)/VLOOKUP($A254,'2020'!$F$10:$N$469,8,FALSE))*1000,#N/A)</f>
        <v>1.698995900040025</v>
      </c>
      <c r="DG254" s="198" t="e">
        <f>IFERROR((VLOOKUP($A254,'21 22'!$F$10:$S$408,10,FALSE)/VLOOKUP($A254,'2021'!$F$10:$N$469,8,FALSE))*1000,#N/A)</f>
        <v>#N/A</v>
      </c>
      <c r="DH254" s="198" t="e">
        <f>IFERROR((VLOOKUP($A254,'22 23'!$F$10:$S$408,10,FALSE)/VLOOKUP($A254,'2022'!$F$10:$N$469,8,FALSE))*1000,#N/A)</f>
        <v>#N/A</v>
      </c>
      <c r="DI254" s="196" t="e">
        <f>IFERROR((VLOOKUP($A254,'23 24'!$F$7:$S$408,10,FALSE)/VLOOKUP($A254,'2023'!$C$7:$N$469,9,FALSE))*1000,#N/A)</f>
        <v>#N/A</v>
      </c>
      <c r="DK254" s="198">
        <f>IFERROR((VLOOKUP($A254,'0910'!$F$10:$S$433,11,FALSE)/VLOOKUP($A254,'2010'!$C$5:$K$611,9,FALSE))*1000,#N/A)</f>
        <v>0</v>
      </c>
      <c r="DL254" s="198">
        <f>IFERROR((VLOOKUP($A254,'1011'!$F$10:$S$433,12,FALSE)/VLOOKUP($A254,'2011'!$C$5:$K$611,9,FALSE))*1000,#N/A)</f>
        <v>0</v>
      </c>
      <c r="DM254" s="198">
        <f>IFERROR((VLOOKUP($A254,'1112'!$F$10:$S$408,11,FALSE)/VLOOKUP($A254,'2012'!$F$10:$M$460,8,FALSE))*1000,#N/A)</f>
        <v>0</v>
      </c>
      <c r="DN254" s="198">
        <f>IFERROR((VLOOKUP($A254,'1213'!$F$10:$S$408,11,FALSE)/VLOOKUP($A254,'2013'!$F$10:$M$460,8,FALSE))*1000,#N/A)</f>
        <v>0</v>
      </c>
      <c r="DO254" s="198">
        <f>IFERROR((VLOOKUP($A254,'1314'!$F$10:$S$408,11,FALSE)/VLOOKUP($A254,'2014'!$F$10:$M$460,8,FALSE))*1000,#N/A)</f>
        <v>0</v>
      </c>
      <c r="DP254" s="198">
        <f>IFERROR((VLOOKUP($A254,'1415'!$F$10:$S$408,11,FALSE)/VLOOKUP($A254,'2015'!$F$10:$M$460,8,FALSE))*1000,#N/A)</f>
        <v>0</v>
      </c>
      <c r="DQ254" s="198">
        <f>IFERROR((VLOOKUP($A254,'1516'!$F$10:$S$408,11,FALSE)/VLOOKUP($A254,'2016'!$F$10:$M$460,8,FALSE))*1000,#N/A)</f>
        <v>0</v>
      </c>
      <c r="DR254" s="198">
        <f>IFERROR((VLOOKUP($A254,'1617'!$F$10:$S$408,11,FALSE)/VLOOKUP($A254,'2017'!$F$10:$M$460,8,FALSE))*1000,#N/A)</f>
        <v>0</v>
      </c>
      <c r="DS254" s="198">
        <f>IFERROR((VLOOKUP($A254,'1718'!$F$10:$S$408,11,FALSE)/VLOOKUP($A254,'2018'!$F$10:$N$460,9,FALSE))*1000,#N/A)</f>
        <v>0</v>
      </c>
      <c r="DT254" s="198">
        <f>IFERROR((VLOOKUP($A254,'1819'!$F$10:$S$408,11,FALSE)/VLOOKUP($A254,'2018'!$F$10:$N$460,9,FALSE))*1000,#N/A)</f>
        <v>0</v>
      </c>
      <c r="DU254" s="198">
        <f>IFERROR((VLOOKUP($A254,'1920'!$F$10:$S$408,11,FALSE)/VLOOKUP($A254,'2019'!$F$10:$N$464,8,FALSE))*1000,#N/A)</f>
        <v>0</v>
      </c>
      <c r="DV254" s="198">
        <f>IFERROR((VLOOKUP($A254,'20 21'!$F$10:$S$408,11,FALSE)/VLOOKUP($A254,'2020'!$F$10:$N$469,8,FALSE))*1000,#N/A)</f>
        <v>0</v>
      </c>
      <c r="DW254" s="198" t="e">
        <f>IFERROR((VLOOKUP($A254,'21 22'!$F$10:$S$408,11,FALSE)/VLOOKUP($A254,'2021'!$F$10:$N$469,8,FALSE))*1000,#N/A)</f>
        <v>#N/A</v>
      </c>
      <c r="DX254" s="198" t="e">
        <f>IFERROR((VLOOKUP($A254,'22 23'!$F$10:$S$408,11,FALSE)/VLOOKUP($A254,'2022'!$F$10:$N$469,8,FALSE))*1000,#N/A)</f>
        <v>#N/A</v>
      </c>
      <c r="DY254" s="196" t="e">
        <f>IFERROR((VLOOKUP($A254,'23 24'!$F$7:$S$408,11,FALSE)/VLOOKUP($A254,'2023'!$C$7:$N$469,9,FALSE))*1000,#N/A)</f>
        <v>#N/A</v>
      </c>
      <c r="EA254" s="198">
        <f>IFERROR((VLOOKUP($A254,'0910'!$F$10:$S$433,12,FALSE)/VLOOKUP($A254,'2010'!$C$5:$K$611,9,FALSE))*1000,#N/A)</f>
        <v>3.9029829941455256</v>
      </c>
      <c r="EB254" s="198">
        <f>IFERROR((VLOOKUP($A254,'1011'!$F$10:$S$433,13,FALSE)/VLOOKUP($A254,'2011'!$C$5:$K$611,9,FALSE))*1000,#N/A)</f>
        <v>4.7169811320754711</v>
      </c>
      <c r="EC254" s="198">
        <f>IFERROR((VLOOKUP($A254,'1112'!$F$10:$S$408,12,FALSE)/VLOOKUP($A254,'2012'!$F$10:$M$460,8,FALSE))*1000,#N/A)</f>
        <v>7.973604619191641</v>
      </c>
      <c r="ED254" s="198">
        <f>IFERROR((VLOOKUP($A254,'1213'!$F$10:$S$408,12,FALSE)/VLOOKUP($A254,'2013'!$F$10:$M$460,8,FALSE))*1000,#N/A)</f>
        <v>4.372779447936594</v>
      </c>
      <c r="EE254" s="198">
        <f>IFERROR((VLOOKUP($A254,'1314'!$F$10:$S$408,12,FALSE)/VLOOKUP($A254,'2014'!$F$10:$M$460,8,FALSE))*1000,#N/A)</f>
        <v>7.5819117248849173</v>
      </c>
      <c r="EF254" s="198">
        <f>IFERROR((VLOOKUP($A254,'1415'!$F$10:$S$408,12,FALSE)/VLOOKUP($A254,'2015'!$F$10:$M$460,8,FALSE))*1000,#N/A)</f>
        <v>8.585994097129058</v>
      </c>
      <c r="EG254" s="198">
        <f>IFERROR((VLOOKUP($A254,'1516'!$F$10:$S$408,12,FALSE)/VLOOKUP($A254,'2016'!$F$10:$M$460,8,FALSE))*1000,#N/A)</f>
        <v>11.131725417439704</v>
      </c>
      <c r="EH254" s="198">
        <f>IFERROR((VLOOKUP($A254,'1617'!$F$10:$S$408,12,FALSE)/VLOOKUP($A254,'2017'!$F$10:$M$460,8,FALSE))*1000,#N/A)</f>
        <v>15.096304008328994</v>
      </c>
      <c r="EI254" s="198">
        <f>IFERROR((VLOOKUP($A254,'1718'!$F$10:$S$408,12,FALSE)/VLOOKUP($A254,'2018'!$F$10:$N$460,9,FALSE))*1000,#N/A)</f>
        <v>18.598726114649683</v>
      </c>
      <c r="EJ254" s="198">
        <f>IFERROR((VLOOKUP($A254,'1819'!$F$10:$S$408,12,FALSE)/VLOOKUP($A254,'2018'!$F$10:$N$460,9,FALSE))*1000,#N/A)</f>
        <v>21.910828025477706</v>
      </c>
      <c r="EK254" s="198">
        <f>IFERROR((VLOOKUP($A254,'1920'!$F$10:$S$408,12,FALSE)/VLOOKUP($A254,'2019'!$F$10:$N$464,8,FALSE))*1000,#N/A)</f>
        <v>17.235755845738382</v>
      </c>
      <c r="EL254" s="198">
        <f>IFERROR((VLOOKUP($A254,'20 21'!$F$10:$S$408,12,FALSE)/VLOOKUP($A254,'2020'!$F$10:$N$469,8,FALSE))*1000,#N/A)</f>
        <v>12.135685000285893</v>
      </c>
      <c r="EM254" s="198" t="e">
        <f>IFERROR((VLOOKUP($A254,'21 22'!$F$10:$S$408,12,FALSE)/VLOOKUP($A254,'2021'!$F$10:$N$469,8,FALSE))*1000,#N/A)</f>
        <v>#N/A</v>
      </c>
      <c r="EN254" s="198" t="e">
        <f>IFERROR((VLOOKUP($A254,'22 23'!$F$10:$S$408,12,FALSE)/VLOOKUP($A254,'2022'!$F$10:$N$469,8,FALSE))*1000,#N/A)</f>
        <v>#N/A</v>
      </c>
      <c r="EO254" s="196" t="e">
        <f>IFERROR((VLOOKUP($A254,'23 24'!$F$7:$S$408,12,FALSE)/VLOOKUP($A254,'2023'!$C$7:$N$469,9,FALSE))*1000,#N/A)</f>
        <v>#N/A</v>
      </c>
    </row>
    <row r="255" spans="1:145" x14ac:dyDescent="0.3">
      <c r="A255" t="s">
        <v>1112</v>
      </c>
      <c r="B255" t="s">
        <v>1742</v>
      </c>
      <c r="C255" t="str">
        <f>IF(VLOOKUP($A255,'0910'!$F$10:$L$433,1,FALSE)=VLOOKUP($A255,'2010'!$C$5:$K$611,1,FALSE),VLOOKUP($A255,'0910'!$F$10:$L$433,1,FALSE),FALSE)</f>
        <v>South Oxfordshire</v>
      </c>
      <c r="D255" t="str">
        <f>IF(VLOOKUP($A255,'1011'!$F$10:$L$433,1,FALSE)=VLOOKUP($A255,'2011'!$C$5:$K$611,1,FALSE),VLOOKUP($A255,'1011'!$F$10:$L$433,1,FALSE),FALSE)</f>
        <v>South Oxfordshire</v>
      </c>
      <c r="E255" t="str">
        <f>IF(VLOOKUP(A255,'1112'!$F$10:$L$408,1,FALSE)=VLOOKUP(A255,'2012'!$F$10:$M$460,1,FALSE),VLOOKUP(A255,'1112'!$F$10:$L$408,1,FALSE),FALSE)</f>
        <v>South Oxfordshire</v>
      </c>
      <c r="F255" t="str">
        <f>IF(VLOOKUP($A255,'1213'!$F$10:$L$408,1,FALSE)=VLOOKUP($A255,'2013'!$F$10:$M$460,1,FALSE),VLOOKUP($A255,'1213'!$F$10:$L$408,1,FALSE),FALSE)</f>
        <v>South Oxfordshire</v>
      </c>
      <c r="G255" t="str">
        <f>IF(VLOOKUP($A255,'1314'!$F$10:$L$408,1,FALSE)=VLOOKUP($A255,'2014'!$F$10:$M$460,1,FALSE),VLOOKUP($A255,'1314'!$F$10:$L$408,1,FALSE),FALSE)</f>
        <v>South Oxfordshire</v>
      </c>
      <c r="H255" t="str">
        <f>IF(VLOOKUP($A255,'1415'!$F$10:$L$408,1,FALSE)=VLOOKUP($A255,'2015'!$F$10:$M$460,1,FALSE),VLOOKUP($A255,'1415'!$F$10:$L$408,1,FALSE),FALSE)</f>
        <v>South Oxfordshire</v>
      </c>
      <c r="I255" t="str">
        <f>IF(VLOOKUP($A255,'1516'!$F$10:$L$408,1,FALSE)=VLOOKUP($A255,'2015'!$F$10:$M$460,1,FALSE),VLOOKUP($A255,'1516'!$F$10:$L$408,1,FALSE),FALSE)</f>
        <v>South Oxfordshire</v>
      </c>
      <c r="J255" t="str">
        <f>IF(VLOOKUP($A255,'1617'!$F$10:$L$408,1,FALSE)=VLOOKUP($A255,'2016'!$F$10:$M$460,1,FALSE),VLOOKUP($A255,'1617'!$F$10:$L$408,1,FALSE),FALSE)</f>
        <v>South Oxfordshire</v>
      </c>
      <c r="K255" t="str">
        <f>IF(VLOOKUP($A255,'1718'!$F$10:$M$408,1,FALSE)=VLOOKUP($A255,'2017'!$F$10:$M$460,1,FALSE),VLOOKUP($A255,'1718'!$F$10:$M$408,1,FALSE),FALSE)</f>
        <v>South Oxfordshire</v>
      </c>
      <c r="L255" t="str">
        <f>IF(VLOOKUP($A255,'1819'!$F$10:$M$408,1,FALSE)=VLOOKUP($A255,'2018'!$F$10:$M$460,1,FALSE),VLOOKUP($A255,'1819'!$F$10:$M$408,1,FALSE),FALSE)</f>
        <v>South Oxfordshire</v>
      </c>
      <c r="M255" t="str">
        <f>IF(VLOOKUP($A255,'1920'!$F$10:$M$408,1,FALSE)=VLOOKUP($A255,'2019'!$F$10:$M$464,1,FALSE),VLOOKUP($A255,'1920'!$F$10:$M$408,1,FALSE),FALSE)</f>
        <v>South Oxfordshire</v>
      </c>
      <c r="N255" t="str">
        <f>IF(VLOOKUP($A255,'20 21'!$F$10:$N$408,1,FALSE)=VLOOKUP($A255,'2020'!$F$10:$O$468,1,FALSE),VLOOKUP($A255,'20 21'!$F$10:$N$408,1,FALSE),FALSE)</f>
        <v>South Oxfordshire</v>
      </c>
      <c r="O255" t="str">
        <f>IF(VLOOKUP($A255,'21 22'!$F$10:$N$408,1,FALSE)=VLOOKUP($A255,'2021'!$F$10:$O$471,1,FALSE),VLOOKUP($A255,'21 22'!$F$10:$N$408,1,FALSE),FALSE)</f>
        <v>South Oxfordshire</v>
      </c>
      <c r="P255" t="str">
        <f>IF(VLOOKUP($A255,'22 23'!$F$10:$N$408,1,FALSE)=VLOOKUP($A255,'2022'!$F$10:$O$468,1,FALSE),VLOOKUP($A255,'22 23'!$F$10:$N$408,1,FALSE),FALSE)</f>
        <v>South Oxfordshire</v>
      </c>
      <c r="Q255" t="str">
        <f>IF(VLOOKUP($A255,'23 24'!$F$7:$N$408,1,FALSE)=VLOOKUP($A255,'2023'!$C$7:$O$468,1,FALSE),VLOOKUP($A255,'23 24'!$F$7:$N$408,1,FALSE),FALSE)</f>
        <v>South Oxfordshire</v>
      </c>
      <c r="S255" s="196">
        <f>IFERROR((VLOOKUP($A255,'0910'!$F$10:$L$433,4,FALSE)/VLOOKUP($A255,'2010'!$C$5:$K$611,9,FALSE))*1000,#N/A)</f>
        <v>1.7727353306151392</v>
      </c>
      <c r="T255" s="196">
        <f>IFERROR((VLOOKUP($A255,'1011'!$F$10:$L$433,4,FALSE)/VLOOKUP($A255,'2011'!$C$5:$K$611,9,FALSE))*1000,#N/A)</f>
        <v>4.7669491525423728</v>
      </c>
      <c r="U255" s="196">
        <f>IFERROR((VLOOKUP($A255,'1112'!$F$10:$L$408,4,FALSE)/VLOOKUP($A255,'2012'!$F$10:$M$460,8,FALSE))*1000,#N/A)</f>
        <v>5.4271708683473383</v>
      </c>
      <c r="V255" s="196">
        <f>IFERROR((VLOOKUP($A255,'1213'!$F$10:$L$408,4,FALSE)/VLOOKUP($A255,'2013'!$F$10:$M$460,8,FALSE))*1000,#N/A)</f>
        <v>5.208333333333333</v>
      </c>
      <c r="W255" s="196">
        <f>IFERROR((VLOOKUP($A255,'1314'!$F$10:$L$408,4,FALSE)/VLOOKUP($A255,'2014'!$F$10:$M$460,8,FALSE))*1000,#N/A)</f>
        <v>6.7114093959731544</v>
      </c>
      <c r="X255" s="196">
        <f>IFERROR((VLOOKUP($A255,'1415'!$F$10:$L$408,4,FALSE)/VLOOKUP($A255,'2015'!$F$10:$M$460,8,FALSE))*1000,#N/A)</f>
        <v>5.4486633747658777</v>
      </c>
      <c r="Y255" s="196">
        <f>IFERROR((VLOOKUP($A255,'1516'!$F$10:$L$408,4,FALSE)/VLOOKUP($A255,'2016'!$F$10:$M$460,8,FALSE))*1000,#N/A)</f>
        <v>8.093070308548306</v>
      </c>
      <c r="Z255" s="196">
        <f>IFERROR((VLOOKUP($A255,'1617'!$F$10:$L$408,4,FALSE)/VLOOKUP($A255,'2017'!$F$10:$M$460,8,FALSE))*1000,#N/A)</f>
        <v>7.6628352490421454</v>
      </c>
      <c r="AA255" s="196">
        <f>IFERROR((VLOOKUP($A255,'1718'!$F$10:$L$408,4,FALSE)/VLOOKUP($A255,'2018'!$F$10:$N$460,9,FALSE))*1000,#N/A)</f>
        <v>8.6970790941910074</v>
      </c>
      <c r="AB255" s="196">
        <f>IFERROR((VLOOKUP($A255,'1819'!$F$10:$L$408,4,FALSE)/VLOOKUP($A255,'2018'!$F$10:$N$460,9,FALSE))*1000,#N/A)</f>
        <v>9.8457499179520838</v>
      </c>
      <c r="AC255" s="196">
        <f>IFERROR((VLOOKUP($A255,'1920'!$F$10:$L$408,4,FALSE)/VLOOKUP($A255,'2019'!$F$10:$N$464,8,FALSE))*1000,#N/A)</f>
        <v>4.9762424553743418</v>
      </c>
      <c r="AD255" s="196">
        <f>IFERROR((VLOOKUP($A255,'20 21'!$F$10:$M$408,4,FALSE)/VLOOKUP($A255,'2020'!$F$10:$N$469,8,FALSE))*1000,#N/A)</f>
        <v>3.2988680170033082</v>
      </c>
      <c r="AE255" s="196">
        <f>IFERROR((VLOOKUP($A255,'21 22'!$F$10:$M$408,4,FALSE)/VLOOKUP($A255,'2021'!$F$10:$N$469,8,FALSE))*1000,#N/A)</f>
        <v>4.8107512531231089</v>
      </c>
      <c r="AF255" s="196">
        <f>IFERROR((VLOOKUP($A255,'22 23'!$F$10:$M$408,4,FALSE)/VLOOKUP($A255,'2022'!$F$10:$N$469,8,FALSE))*1000,#N/A)</f>
        <v>11.772440258687908</v>
      </c>
      <c r="AG255" s="196">
        <f>IFERROR((VLOOKUP($A255,'23 24'!$F$7:$M$408,4,FALSE)/VLOOKUP($A255,'2023'!$C$7:$N$469,9,FALSE))*1000,#N/A)</f>
        <v>2.3992682231919265</v>
      </c>
      <c r="AI255" s="196">
        <f>IFERROR((VLOOKUP($A255,'0910'!$F$10:$L$433,5,FALSE)/VLOOKUP($A255,'2010'!$C$5:$K$611,9,FALSE))*1000,#N/A)</f>
        <v>0.70909413224605566</v>
      </c>
      <c r="AJ255" s="196">
        <f>IFERROR((VLOOKUP($A255,'1011'!$F$10:$L$433,5,FALSE)/VLOOKUP($A255,'2011'!$C$5:$K$611,9,FALSE))*1000,#N/A)</f>
        <v>1.5889830508474578</v>
      </c>
      <c r="AK255" s="196">
        <f>IFERROR((VLOOKUP($A255,'1112'!$F$10:$L$408,5,FALSE)/VLOOKUP($A255,'2012'!$F$10:$M$460,8,FALSE))*1000,#N/A)</f>
        <v>3.3263305322128849</v>
      </c>
      <c r="AL255" s="196">
        <f>IFERROR((VLOOKUP($A255,'1213'!$F$10:$L$408,5,FALSE)/VLOOKUP($A255,'2013'!$F$10:$M$460,8,FALSE))*1000,#N/A)</f>
        <v>2.0833333333333335</v>
      </c>
      <c r="AM255" s="196">
        <f>IFERROR((VLOOKUP($A255,'1314'!$F$10:$L$408,5,FALSE)/VLOOKUP($A255,'2014'!$F$10:$M$460,8,FALSE))*1000,#N/A)</f>
        <v>1.3766993632765445</v>
      </c>
      <c r="AN255" s="196">
        <f>IFERROR((VLOOKUP($A255,'1415'!$F$10:$L$408,5,FALSE)/VLOOKUP($A255,'2015'!$F$10:$M$460,8,FALSE))*1000,#N/A)</f>
        <v>2.043248765537204</v>
      </c>
      <c r="AO255" s="196">
        <f>IFERROR((VLOOKUP($A255,'1516'!$F$10:$L$408,5,FALSE)/VLOOKUP($A255,'2016'!$F$10:$M$460,8,FALSE))*1000,#N/A)</f>
        <v>3.0349013657056148</v>
      </c>
      <c r="AP255" s="196">
        <f>IFERROR((VLOOKUP($A255,'1617'!$F$10:$L$408,5,FALSE)/VLOOKUP($A255,'2017'!$F$10:$M$460,8,FALSE))*1000,#N/A)</f>
        <v>2.9985007496251872</v>
      </c>
      <c r="AQ255" s="196">
        <f>IFERROR((VLOOKUP($A255,'1718'!$F$10:$L$408,5,FALSE)/VLOOKUP($A255,'2018'!$F$10:$N$460,9,FALSE))*1000,#N/A)</f>
        <v>4.1023957991467022</v>
      </c>
      <c r="AR255" s="196">
        <f>IFERROR((VLOOKUP($A255,'1819'!$F$10:$L$408,5,FALSE)/VLOOKUP($A255,'2018'!$F$10:$N$460,9,FALSE))*1000,#N/A)</f>
        <v>4.4305874630784379</v>
      </c>
      <c r="AS255" s="196">
        <f>IFERROR((VLOOKUP($A255,'1920'!$F$10:$L$408,5,FALSE)/VLOOKUP($A255,'2019'!$F$10:$N$464,8,FALSE))*1000,#N/A)</f>
        <v>1.4447155515602927</v>
      </c>
      <c r="AT255" s="196">
        <f>IFERROR((VLOOKUP($A255,'20 21'!$F$10:$L$408,5,FALSE)/VLOOKUP($A255,'2020'!$F$10:$N$469,8,FALSE))*1000,#N/A)</f>
        <v>0.47126685957190118</v>
      </c>
      <c r="AU255" s="196">
        <f>IFERROR((VLOOKUP($A255,'21 22'!$F$10:$L$408,5,FALSE)/VLOOKUP($A255,'2021'!$F$10:$N$469,8,FALSE))*1000,#N/A)</f>
        <v>1.0862986700600568</v>
      </c>
      <c r="AV255" s="196">
        <f>IFERROR((VLOOKUP($A255,'22 23'!$F$10:$L$408,5,FALSE)/VLOOKUP($A255,'2022'!$F$10:$N$469,8,FALSE))*1000,#N/A)</f>
        <v>4.8924427049092607</v>
      </c>
      <c r="AW255" s="196">
        <f>IFERROR((VLOOKUP($A255,'23 24'!$F$7:$M$408,5,FALSE)/VLOOKUP($A255,'2023'!$C$7:$N$469,9,FALSE))*1000,#N/A)</f>
        <v>0.29990852789899081</v>
      </c>
      <c r="AY255" s="196">
        <f>IFERROR((VLOOKUP($A255,'0910'!$F$10:$L$433,6,FALSE)/VLOOKUP($A255,'2010'!$C$5:$K$611,9,FALSE))*1000,#N/A)</f>
        <v>0</v>
      </c>
      <c r="AZ255" s="196">
        <f>IFERROR((VLOOKUP($A255,'1011'!$F$10:$L$433,6,FALSE)/VLOOKUP($A255,'2011'!$C$5:$K$611,9,FALSE))*1000,#N/A)</f>
        <v>0</v>
      </c>
      <c r="BA255" s="196">
        <f>IFERROR((VLOOKUP($A255,'1112'!$F$10:$L$408,6,FALSE)/VLOOKUP($A255,'2012'!$F$10:$M$460,8,FALSE))*1000,#N/A)</f>
        <v>0.35014005602240894</v>
      </c>
      <c r="BB255" s="196">
        <f>IFERROR((VLOOKUP($A255,'1213'!$F$10:$L$408,6,FALSE)/VLOOKUP($A255,'2013'!$F$10:$M$460,8,FALSE))*1000,#N/A)</f>
        <v>0.1736111111111111</v>
      </c>
      <c r="BC255" s="196">
        <f>IFERROR((VLOOKUP($A255,'1314'!$F$10:$L$408,6,FALSE)/VLOOKUP($A255,'2014'!$F$10:$M$460,8,FALSE))*1000,#N/A)</f>
        <v>0</v>
      </c>
      <c r="BD255" s="196">
        <f>IFERROR((VLOOKUP($A255,'1415'!$F$10:$L$408,6,FALSE)/VLOOKUP($A255,'2015'!$F$10:$M$460,8,FALSE))*1000,#N/A)</f>
        <v>0</v>
      </c>
      <c r="BE255" s="196">
        <f>IFERROR((VLOOKUP($A255,'1516'!$F$10:$L$408,6,FALSE)/VLOOKUP($A255,'2016'!$F$10:$M$460,8,FALSE))*1000,#N/A)</f>
        <v>0</v>
      </c>
      <c r="BF255" s="196">
        <f>IFERROR((VLOOKUP($A255,'1617'!$F$10:$L$408,6,FALSE)/VLOOKUP($A255,'2017'!$F$10:$M$460,8,FALSE))*1000,#N/A)</f>
        <v>0.66633349991670832</v>
      </c>
      <c r="BG255" s="196">
        <f>IFERROR((VLOOKUP($A255,'1718'!$F$10:$L$408,6,FALSE)/VLOOKUP($A255,'2018'!$F$10:$N$460,9,FALSE))*1000,#N/A)</f>
        <v>0.49228749589760423</v>
      </c>
      <c r="BH255" s="196">
        <f>IFERROR((VLOOKUP($A255,'1819'!$F$10:$L$408,6,FALSE)/VLOOKUP($A255,'2018'!$F$10:$N$460,9,FALSE))*1000,#N/A)</f>
        <v>0.3281916639317361</v>
      </c>
      <c r="BI255" s="196">
        <f>IFERROR((VLOOKUP($A255,'1920'!$F$10:$L$408,6,FALSE)/VLOOKUP($A255,'2019'!$F$10:$N$464,8,FALSE))*1000,#N/A)</f>
        <v>0</v>
      </c>
      <c r="BJ255" s="196">
        <f>IFERROR((VLOOKUP($A255,'20 21'!$F$10:$L$408,6,FALSE)/VLOOKUP($A255,'2020'!$F$10:$N$469,8,FALSE))*1000,#N/A)</f>
        <v>0</v>
      </c>
      <c r="BK255" s="196">
        <f>IFERROR((VLOOKUP($A255,'21 22'!$F$10:$L$408,6,FALSE)/VLOOKUP($A255,'2021'!$F$10:$N$469,8,FALSE))*1000,#N/A)</f>
        <v>0</v>
      </c>
      <c r="BL255" s="196">
        <f>IFERROR((VLOOKUP($A255,'22 23'!$F$10:$L$408,6,FALSE)/VLOOKUP($A255,'2022'!$F$10:$N$469,8,FALSE))*1000,#N/A)</f>
        <v>0</v>
      </c>
      <c r="BM255" s="196">
        <f>IFERROR((VLOOKUP($A255,'23 24'!$F$7:$M$408,6,FALSE)/VLOOKUP($A255,'2023'!$C$7:$N$469,9,FALSE))*1000,#N/A)</f>
        <v>0</v>
      </c>
      <c r="BO255" s="196">
        <f>IFERROR((VLOOKUP($A255,'0910'!$F$10:$L$433,7,FALSE)/VLOOKUP($A255,'2010'!$C$5:$K$611,9,FALSE))*1000,#N/A)</f>
        <v>2.4818294628611945</v>
      </c>
      <c r="BP255" s="196">
        <f>IFERROR((VLOOKUP($A255,'1011'!$F$10:$L$433,7,FALSE)/VLOOKUP($A255,'2011'!$C$5:$K$611,9,FALSE))*1000,#N/A)</f>
        <v>6.3559322033898313</v>
      </c>
      <c r="BQ255" s="196">
        <f>IFERROR((VLOOKUP($A255,'1112'!$F$10:$L$408,7,FALSE)/VLOOKUP($A255,'2012'!$F$10:$M$460,8,FALSE))*1000,#N/A)</f>
        <v>8.9285714285714288</v>
      </c>
      <c r="BR255" s="196">
        <f>IFERROR((VLOOKUP($A255,'1213'!$F$10:$L$408,7,FALSE)/VLOOKUP($A255,'2013'!$F$10:$M$460,8,FALSE))*1000,#N/A)</f>
        <v>7.4652777777777786</v>
      </c>
      <c r="BS255" s="196">
        <f>IFERROR((VLOOKUP($A255,'1314'!$F$10:$L$408,7,FALSE)/VLOOKUP($A255,'2014'!$F$10:$M$460,8,FALSE))*1000,#N/A)</f>
        <v>8.0881087592496996</v>
      </c>
      <c r="BT255" s="196">
        <f>IFERROR((VLOOKUP($A255,'1415'!$F$10:$L$408,7,FALSE)/VLOOKUP($A255,'2015'!$F$10:$M$460,8,FALSE))*1000,#N/A)</f>
        <v>7.4919121403030813</v>
      </c>
      <c r="BU255" s="196">
        <f>IFERROR((VLOOKUP($A255,'1516'!$F$10:$L$408,7,FALSE)/VLOOKUP($A255,'2016'!$F$10:$M$460,8,FALSE))*1000,#N/A)</f>
        <v>11.127971674253921</v>
      </c>
      <c r="BV255" s="196">
        <f>IFERROR((VLOOKUP($A255,'1617'!$F$10:$L$408,7,FALSE)/VLOOKUP($A255,'2017'!$F$10:$M$460,8,FALSE))*1000,#N/A)</f>
        <v>11.32766949858404</v>
      </c>
      <c r="BW255" s="196">
        <f>IFERROR((VLOOKUP($A255,'1718'!$F$10:$L$408,7,FALSE)/VLOOKUP($A255,'2018'!$F$10:$N$460,9,FALSE))*1000,#N/A)</f>
        <v>13.291762389235313</v>
      </c>
      <c r="BX255" s="196">
        <f>IFERROR((VLOOKUP($A255,'1819'!$F$10:$L$408,7,FALSE)/VLOOKUP($A255,'2018'!$F$10:$N$460,9,FALSE))*1000,#N/A)</f>
        <v>14.604529044962257</v>
      </c>
      <c r="BY255" s="196">
        <f>IFERROR((VLOOKUP($A255,'1920'!$F$10:$L$408,7,FALSE)/VLOOKUP($A255,'2019'!$F$10:$N$464,8,FALSE))*1000,#N/A)</f>
        <v>6.4209580069346339</v>
      </c>
      <c r="BZ255" s="196">
        <f>IFERROR((VLOOKUP($A255,'20 21'!$F$10:$L$408,7,FALSE)/VLOOKUP($A255,'2020'!$F$10:$N$469,8,FALSE))*1000,#N/A)</f>
        <v>3.7701348765752094</v>
      </c>
      <c r="CA255" s="196">
        <f>IFERROR((VLOOKUP($A255,'21 22'!$F$10:$L$408,7,FALSE)/VLOOKUP($A255,'2021'!$F$10:$N$469,8,FALSE))*1000,#N/A)</f>
        <v>5.8970499231831655</v>
      </c>
      <c r="CB255" s="196">
        <f>IFERROR((VLOOKUP($A255,'22 23'!$F$10:$L$408,7,FALSE)/VLOOKUP($A255,'2022'!$F$10:$N$469,8,FALSE))*1000,#N/A)</f>
        <v>16.664882963597169</v>
      </c>
      <c r="CC255" s="196">
        <f>IFERROR((VLOOKUP($A255,'23 24'!$F$7:$M$408,7,FALSE)/VLOOKUP($A255,'2023'!$C$7:$N$469,9,FALSE))*1000,#N/A)</f>
        <v>2.699176751090917</v>
      </c>
      <c r="CE255" s="198">
        <f>IFERROR((VLOOKUP($A255,'0910'!$F$10:$S$433,9,FALSE)/VLOOKUP($A255,'2010'!$C$5:$K$611,9,FALSE))*1000,#N/A)</f>
        <v>1.5954617975536252</v>
      </c>
      <c r="CF255" s="198">
        <f>IFERROR((VLOOKUP($A255,'1011'!$F$10:$S$433,10,FALSE)/VLOOKUP($A255,'2011'!$C$5:$K$611,9,FALSE))*1000,#N/A)</f>
        <v>2.4717514124293789</v>
      </c>
      <c r="CG255" s="198">
        <f>IFERROR((VLOOKUP($A255,'1112'!$F$10:$S$408,9,FALSE)/VLOOKUP($A255,'2012'!$F$10:$M$460,8,FALSE))*1000,#N/A)</f>
        <v>4.5518207282913172</v>
      </c>
      <c r="CH255" s="198">
        <f>IFERROR((VLOOKUP($A255,'1213'!$F$10:$S$408,9,FALSE)/VLOOKUP($A255,'2013'!$F$10:$M$460,8,FALSE))*1000,#N/A)</f>
        <v>5.5555555555555554</v>
      </c>
      <c r="CI255" s="198">
        <f>IFERROR((VLOOKUP($A255,'1314'!$F$10:$S$408,9,FALSE)/VLOOKUP($A255,'2014'!$F$10:$M$460,8,FALSE))*1000,#N/A)</f>
        <v>6.1951471347444498</v>
      </c>
      <c r="CJ255" s="198">
        <f>IFERROR((VLOOKUP($A255,'1415'!$F$10:$S$408,9,FALSE)/VLOOKUP($A255,'2015'!$F$10:$M$460,8,FALSE))*1000,#N/A)</f>
        <v>6.1297462966116125</v>
      </c>
      <c r="CK255" s="198">
        <f>IFERROR((VLOOKUP($A255,'1516'!$F$10:$S$408,9,FALSE)/VLOOKUP($A255,'2016'!$F$10:$M$460,8,FALSE))*1000,#N/A)</f>
        <v>6.407013994267408</v>
      </c>
      <c r="CL255" s="198">
        <f>IFERROR((VLOOKUP($A255,'1617'!$F$10:$S$408,9,FALSE)/VLOOKUP($A255,'2017'!$F$10:$M$460,8,FALSE))*1000,#N/A)</f>
        <v>6.9965017491254375</v>
      </c>
      <c r="CM255" s="198">
        <f>IFERROR((VLOOKUP($A255,'1718'!$F$10:$S$408,9,FALSE)/VLOOKUP($A255,'2018'!$F$10:$N$460,9,FALSE))*1000,#N/A)</f>
        <v>7.7125041023957994</v>
      </c>
      <c r="CN255" s="198">
        <f>IFERROR((VLOOKUP($A255,'1819'!$F$10:$S$408,9,FALSE)/VLOOKUP($A255,'2018'!$F$10:$N$460,9,FALSE))*1000,#N/A)</f>
        <v>12.63537906137184</v>
      </c>
      <c r="CO255" s="198">
        <f>IFERROR((VLOOKUP($A255,'1920'!$F$10:$S$408,9,FALSE)/VLOOKUP($A255,'2019'!$F$10:$N$464,8,FALSE))*1000,#N/A)</f>
        <v>10.915628611788879</v>
      </c>
      <c r="CP255" s="198">
        <f>IFERROR((VLOOKUP($A255,'20 21'!$F$10:$S$408,9,FALSE)/VLOOKUP($A255,'2020'!$F$10:$N$469,8,FALSE))*1000,#N/A)</f>
        <v>6.5977360340066165</v>
      </c>
      <c r="CQ255" s="198">
        <f>IFERROR((VLOOKUP($A255,'21 22'!$F$10:$S$408,9,FALSE)/VLOOKUP($A255,'2021'!$F$10:$N$469,8,FALSE))*1000,#N/A)</f>
        <v>5.5866788745945772</v>
      </c>
      <c r="CR255" s="198">
        <f>IFERROR((VLOOKUP($A255,'22 23'!$F$10:$S$408,9,FALSE)/VLOOKUP($A255,'2022'!$F$10:$N$469,8,FALSE))*1000,#N/A)</f>
        <v>5.1982203739660893</v>
      </c>
      <c r="CS255" s="196">
        <f>IFERROR((VLOOKUP($A255,'23 24'!$F$7:$S$408,9,FALSE)/VLOOKUP($A255,'2023'!$C$7:$N$469,9,FALSE))*1000,#N/A)</f>
        <v>5.3983535021818341</v>
      </c>
      <c r="CU255" s="198">
        <f>IFERROR((VLOOKUP($A255,'0910'!$F$10:$S$433,10,FALSE)/VLOOKUP($A255,'2010'!$C$5:$K$611,9,FALSE))*1000,#N/A)</f>
        <v>1.2409147314305973</v>
      </c>
      <c r="CV255" s="198">
        <f>IFERROR((VLOOKUP($A255,'1011'!$F$10:$S$433,11,FALSE)/VLOOKUP($A255,'2011'!$C$5:$K$611,9,FALSE))*1000,#N/A)</f>
        <v>0.70621468926553677</v>
      </c>
      <c r="CW255" s="198">
        <f>IFERROR((VLOOKUP($A255,'1112'!$F$10:$S$408,10,FALSE)/VLOOKUP($A255,'2012'!$F$10:$M$460,8,FALSE))*1000,#N/A)</f>
        <v>2.8011204481792715</v>
      </c>
      <c r="CX255" s="198">
        <f>IFERROR((VLOOKUP($A255,'1213'!$F$10:$S$408,10,FALSE)/VLOOKUP($A255,'2013'!$F$10:$M$460,8,FALSE))*1000,#N/A)</f>
        <v>1.7361111111111109</v>
      </c>
      <c r="CY255" s="198">
        <f>IFERROR((VLOOKUP($A255,'1314'!$F$10:$S$408,10,FALSE)/VLOOKUP($A255,'2014'!$F$10:$M$460,8,FALSE))*1000,#N/A)</f>
        <v>2.753398726553089</v>
      </c>
      <c r="CZ255" s="198">
        <f>IFERROR((VLOOKUP($A255,'1415'!$F$10:$S$408,10,FALSE)/VLOOKUP($A255,'2015'!$F$10:$M$460,8,FALSE))*1000,#N/A)</f>
        <v>1.3621658436914694</v>
      </c>
      <c r="DA255" s="198">
        <f>IFERROR((VLOOKUP($A255,'1516'!$F$10:$S$408,10,FALSE)/VLOOKUP($A255,'2016'!$F$10:$M$460,8,FALSE))*1000,#N/A)</f>
        <v>2.3604788399932555</v>
      </c>
      <c r="DB255" s="198">
        <f>IFERROR((VLOOKUP($A255,'1617'!$F$10:$S$408,10,FALSE)/VLOOKUP($A255,'2017'!$F$10:$M$460,8,FALSE))*1000,#N/A)</f>
        <v>2.3321672497084793</v>
      </c>
      <c r="DC255" s="198">
        <f>IFERROR((VLOOKUP($A255,'1718'!$F$10:$S$408,10,FALSE)/VLOOKUP($A255,'2018'!$F$10:$N$460,9,FALSE))*1000,#N/A)</f>
        <v>3.2819166393173616</v>
      </c>
      <c r="DD255" s="198">
        <f>IFERROR((VLOOKUP($A255,'1819'!$F$10:$S$408,10,FALSE)/VLOOKUP($A255,'2018'!$F$10:$N$460,9,FALSE))*1000,#N/A)</f>
        <v>5.0869707909419102</v>
      </c>
      <c r="DE255" s="198">
        <f>IFERROR((VLOOKUP($A255,'1920'!$F$10:$S$408,10,FALSE)/VLOOKUP($A255,'2019'!$F$10:$N$464,8,FALSE))*1000,#N/A)</f>
        <v>5.1367664055477071</v>
      </c>
      <c r="DF255" s="198">
        <f>IFERROR((VLOOKUP($A255,'20 21'!$F$10:$S$408,10,FALSE)/VLOOKUP($A255,'2020'!$F$10:$N$469,8,FALSE))*1000,#N/A)</f>
        <v>1.7279784850969711</v>
      </c>
      <c r="DG255" s="198">
        <f>IFERROR((VLOOKUP($A255,'21 22'!$F$10:$S$408,10,FALSE)/VLOOKUP($A255,'2021'!$F$10:$N$469,8,FALSE))*1000,#N/A)</f>
        <v>0.77592762147146921</v>
      </c>
      <c r="DH255" s="198">
        <f>IFERROR((VLOOKUP($A255,'22 23'!$F$10:$S$408,10,FALSE)/VLOOKUP($A255,'2022'!$F$10:$N$469,8,FALSE))*1000,#N/A)</f>
        <v>2.2933325179262156</v>
      </c>
      <c r="DI255" s="196">
        <f>IFERROR((VLOOKUP($A255,'23 24'!$F$7:$S$408,10,FALSE)/VLOOKUP($A255,'2023'!$C$7:$N$469,9,FALSE))*1000,#N/A)</f>
        <v>1.1996341115959632</v>
      </c>
      <c r="DK255" s="198">
        <f>IFERROR((VLOOKUP($A255,'0910'!$F$10:$S$433,11,FALSE)/VLOOKUP($A255,'2010'!$C$5:$K$611,9,FALSE))*1000,#N/A)</f>
        <v>0</v>
      </c>
      <c r="DL255" s="198">
        <f>IFERROR((VLOOKUP($A255,'1011'!$F$10:$S$433,12,FALSE)/VLOOKUP($A255,'2011'!$C$5:$K$611,9,FALSE))*1000,#N/A)</f>
        <v>0</v>
      </c>
      <c r="DM255" s="198">
        <f>IFERROR((VLOOKUP($A255,'1112'!$F$10:$S$408,11,FALSE)/VLOOKUP($A255,'2012'!$F$10:$M$460,8,FALSE))*1000,#N/A)</f>
        <v>0</v>
      </c>
      <c r="DN255" s="198">
        <f>IFERROR((VLOOKUP($A255,'1213'!$F$10:$S$408,11,FALSE)/VLOOKUP($A255,'2013'!$F$10:$M$460,8,FALSE))*1000,#N/A)</f>
        <v>1.0416666666666667</v>
      </c>
      <c r="DO255" s="198">
        <f>IFERROR((VLOOKUP($A255,'1314'!$F$10:$S$408,11,FALSE)/VLOOKUP($A255,'2014'!$F$10:$M$460,8,FALSE))*1000,#N/A)</f>
        <v>0</v>
      </c>
      <c r="DP255" s="198">
        <f>IFERROR((VLOOKUP($A255,'1415'!$F$10:$S$408,11,FALSE)/VLOOKUP($A255,'2015'!$F$10:$M$460,8,FALSE))*1000,#N/A)</f>
        <v>0</v>
      </c>
      <c r="DQ255" s="198">
        <f>IFERROR((VLOOKUP($A255,'1516'!$F$10:$S$408,11,FALSE)/VLOOKUP($A255,'2016'!$F$10:$M$460,8,FALSE))*1000,#N/A)</f>
        <v>0</v>
      </c>
      <c r="DR255" s="198">
        <f>IFERROR((VLOOKUP($A255,'1617'!$F$10:$S$408,11,FALSE)/VLOOKUP($A255,'2017'!$F$10:$M$460,8,FALSE))*1000,#N/A)</f>
        <v>0.33316674995835416</v>
      </c>
      <c r="DS255" s="198">
        <f>IFERROR((VLOOKUP($A255,'1718'!$F$10:$S$408,11,FALSE)/VLOOKUP($A255,'2018'!$F$10:$N$460,9,FALSE))*1000,#N/A)</f>
        <v>0.16409583196586805</v>
      </c>
      <c r="DT255" s="198">
        <f>IFERROR((VLOOKUP($A255,'1819'!$F$10:$S$408,11,FALSE)/VLOOKUP($A255,'2018'!$F$10:$N$460,9,FALSE))*1000,#N/A)</f>
        <v>0.6563833278634722</v>
      </c>
      <c r="DU255" s="198">
        <f>IFERROR((VLOOKUP($A255,'1920'!$F$10:$S$408,11,FALSE)/VLOOKUP($A255,'2019'!$F$10:$N$464,8,FALSE))*1000,#N/A)</f>
        <v>0</v>
      </c>
      <c r="DV255" s="198">
        <f>IFERROR((VLOOKUP($A255,'20 21'!$F$10:$S$408,11,FALSE)/VLOOKUP($A255,'2020'!$F$10:$N$469,8,FALSE))*1000,#N/A)</f>
        <v>0</v>
      </c>
      <c r="DW255" s="198">
        <f>IFERROR((VLOOKUP($A255,'21 22'!$F$10:$S$408,11,FALSE)/VLOOKUP($A255,'2021'!$F$10:$N$469,8,FALSE))*1000,#N/A)</f>
        <v>0</v>
      </c>
      <c r="DX255" s="198">
        <f>IFERROR((VLOOKUP($A255,'22 23'!$F$10:$S$408,11,FALSE)/VLOOKUP($A255,'2022'!$F$10:$N$469,8,FALSE))*1000,#N/A)</f>
        <v>0</v>
      </c>
      <c r="DY255" s="196">
        <f>IFERROR((VLOOKUP($A255,'23 24'!$F$7:$S$408,11,FALSE)/VLOOKUP($A255,'2023'!$C$7:$N$469,9,FALSE))*1000,#N/A)</f>
        <v>0</v>
      </c>
      <c r="EA255" s="198">
        <f>IFERROR((VLOOKUP($A255,'0910'!$F$10:$S$433,12,FALSE)/VLOOKUP($A255,'2010'!$C$5:$K$611,9,FALSE))*1000,#N/A)</f>
        <v>3.0136500620457367</v>
      </c>
      <c r="EB255" s="198">
        <f>IFERROR((VLOOKUP($A255,'1011'!$F$10:$S$433,13,FALSE)/VLOOKUP($A255,'2011'!$C$5:$K$611,9,FALSE))*1000,#N/A)</f>
        <v>3.1779661016949157</v>
      </c>
      <c r="EC255" s="198">
        <f>IFERROR((VLOOKUP($A255,'1112'!$F$10:$S$408,12,FALSE)/VLOOKUP($A255,'2012'!$F$10:$M$460,8,FALSE))*1000,#N/A)</f>
        <v>7.3529411764705879</v>
      </c>
      <c r="ED255" s="198">
        <f>IFERROR((VLOOKUP($A255,'1213'!$F$10:$S$408,12,FALSE)/VLOOKUP($A255,'2013'!$F$10:$M$460,8,FALSE))*1000,#N/A)</f>
        <v>8.1597222222222232</v>
      </c>
      <c r="EE255" s="198">
        <f>IFERROR((VLOOKUP($A255,'1314'!$F$10:$S$408,12,FALSE)/VLOOKUP($A255,'2014'!$F$10:$M$460,8,FALSE))*1000,#N/A)</f>
        <v>8.9485458612975393</v>
      </c>
      <c r="EF255" s="198">
        <f>IFERROR((VLOOKUP($A255,'1415'!$F$10:$S$408,12,FALSE)/VLOOKUP($A255,'2015'!$F$10:$M$460,8,FALSE))*1000,#N/A)</f>
        <v>7.4919121403030813</v>
      </c>
      <c r="EG255" s="198">
        <f>IFERROR((VLOOKUP($A255,'1516'!$F$10:$S$408,12,FALSE)/VLOOKUP($A255,'2016'!$F$10:$M$460,8,FALSE))*1000,#N/A)</f>
        <v>8.7674928342606648</v>
      </c>
      <c r="EH255" s="198">
        <f>IFERROR((VLOOKUP($A255,'1617'!$F$10:$S$408,12,FALSE)/VLOOKUP($A255,'2017'!$F$10:$M$460,8,FALSE))*1000,#N/A)</f>
        <v>9.8284191237714484</v>
      </c>
      <c r="EI255" s="198">
        <f>IFERROR((VLOOKUP($A255,'1718'!$F$10:$S$408,12,FALSE)/VLOOKUP($A255,'2018'!$F$10:$N$460,9,FALSE))*1000,#N/A)</f>
        <v>11.158516573679028</v>
      </c>
      <c r="EJ255" s="198">
        <f>IFERROR((VLOOKUP($A255,'1819'!$F$10:$S$408,12,FALSE)/VLOOKUP($A255,'2018'!$F$10:$N$460,9,FALSE))*1000,#N/A)</f>
        <v>18.214637348211355</v>
      </c>
      <c r="EK255" s="198">
        <f>IFERROR((VLOOKUP($A255,'1920'!$F$10:$S$408,12,FALSE)/VLOOKUP($A255,'2019'!$F$10:$N$464,8,FALSE))*1000,#N/A)</f>
        <v>16.052395017336586</v>
      </c>
      <c r="EL255" s="198">
        <f>IFERROR((VLOOKUP($A255,'20 21'!$F$10:$S$408,12,FALSE)/VLOOKUP($A255,'2020'!$F$10:$N$469,8,FALSE))*1000,#N/A)</f>
        <v>8.3257145191035882</v>
      </c>
      <c r="EM255" s="198">
        <f>IFERROR((VLOOKUP($A255,'21 22'!$F$10:$S$408,12,FALSE)/VLOOKUP($A255,'2021'!$F$10:$N$469,8,FALSE))*1000,#N/A)</f>
        <v>6.3626064960660464</v>
      </c>
      <c r="EN255" s="198">
        <f>IFERROR((VLOOKUP($A255,'22 23'!$F$10:$S$408,12,FALSE)/VLOOKUP($A255,'2022'!$F$10:$N$469,8,FALSE))*1000,#N/A)</f>
        <v>7.4915528918923053</v>
      </c>
      <c r="EO255" s="196">
        <f>IFERROR((VLOOKUP($A255,'23 24'!$F$7:$S$408,12,FALSE)/VLOOKUP($A255,'2023'!$C$7:$N$469,9,FALSE))*1000,#N/A)</f>
        <v>6.448033349828302</v>
      </c>
    </row>
    <row r="256" spans="1:145" x14ac:dyDescent="0.3">
      <c r="A256" t="s">
        <v>910</v>
      </c>
      <c r="B256" t="s">
        <v>1743</v>
      </c>
      <c r="C256" t="str">
        <f>IF(VLOOKUP($A256,'0910'!$F$10:$L$433,1,FALSE)=VLOOKUP($A256,'2010'!$C$5:$K$611,1,FALSE),VLOOKUP($A256,'0910'!$F$10:$L$433,1,FALSE),FALSE)</f>
        <v>South Ribble</v>
      </c>
      <c r="D256" t="str">
        <f>IF(VLOOKUP($A256,'1011'!$F$10:$L$433,1,FALSE)=VLOOKUP($A256,'2011'!$C$5:$K$611,1,FALSE),VLOOKUP($A256,'1011'!$F$10:$L$433,1,FALSE),FALSE)</f>
        <v>South Ribble</v>
      </c>
      <c r="E256" t="str">
        <f>IF(VLOOKUP(A256,'1112'!$F$10:$L$408,1,FALSE)=VLOOKUP(A256,'2012'!$F$10:$M$460,1,FALSE),VLOOKUP(A256,'1112'!$F$10:$L$408,1,FALSE),FALSE)</f>
        <v>South Ribble</v>
      </c>
      <c r="F256" t="str">
        <f>IF(VLOOKUP($A256,'1213'!$F$10:$L$408,1,FALSE)=VLOOKUP($A256,'2013'!$F$10:$M$460,1,FALSE),VLOOKUP($A256,'1213'!$F$10:$L$408,1,FALSE),FALSE)</f>
        <v>South Ribble</v>
      </c>
      <c r="G256" t="str">
        <f>IF(VLOOKUP($A256,'1314'!$F$10:$L$408,1,FALSE)=VLOOKUP($A256,'2014'!$F$10:$M$460,1,FALSE),VLOOKUP($A256,'1314'!$F$10:$L$408,1,FALSE),FALSE)</f>
        <v>South Ribble</v>
      </c>
      <c r="H256" t="str">
        <f>IF(VLOOKUP($A256,'1415'!$F$10:$L$408,1,FALSE)=VLOOKUP($A256,'2015'!$F$10:$M$460,1,FALSE),VLOOKUP($A256,'1415'!$F$10:$L$408,1,FALSE),FALSE)</f>
        <v>South Ribble</v>
      </c>
      <c r="I256" t="str">
        <f>IF(VLOOKUP($A256,'1516'!$F$10:$L$408,1,FALSE)=VLOOKUP($A256,'2015'!$F$10:$M$460,1,FALSE),VLOOKUP($A256,'1516'!$F$10:$L$408,1,FALSE),FALSE)</f>
        <v>South Ribble</v>
      </c>
      <c r="J256" t="str">
        <f>IF(VLOOKUP($A256,'1617'!$F$10:$L$408,1,FALSE)=VLOOKUP($A256,'2016'!$F$10:$M$460,1,FALSE),VLOOKUP($A256,'1617'!$F$10:$L$408,1,FALSE),FALSE)</f>
        <v>South Ribble</v>
      </c>
      <c r="K256" t="str">
        <f>IF(VLOOKUP($A256,'1718'!$F$10:$M$408,1,FALSE)=VLOOKUP($A256,'2017'!$F$10:$M$460,1,FALSE),VLOOKUP($A256,'1718'!$F$10:$M$408,1,FALSE),FALSE)</f>
        <v>South Ribble</v>
      </c>
      <c r="L256" t="str">
        <f>IF(VLOOKUP($A256,'1819'!$F$10:$M$408,1,FALSE)=VLOOKUP($A256,'2018'!$F$10:$M$460,1,FALSE),VLOOKUP($A256,'1819'!$F$10:$M$408,1,FALSE),FALSE)</f>
        <v>South Ribble</v>
      </c>
      <c r="M256" t="str">
        <f>IF(VLOOKUP($A256,'1920'!$F$10:$M$408,1,FALSE)=VLOOKUP($A256,'2019'!$F$10:$M$464,1,FALSE),VLOOKUP($A256,'1920'!$F$10:$M$408,1,FALSE),FALSE)</f>
        <v>South Ribble</v>
      </c>
      <c r="N256" t="str">
        <f>IF(VLOOKUP($A256,'20 21'!$F$10:$N$408,1,FALSE)=VLOOKUP($A256,'2020'!$F$10:$O$468,1,FALSE),VLOOKUP($A256,'20 21'!$F$10:$N$408,1,FALSE),FALSE)</f>
        <v>South Ribble</v>
      </c>
      <c r="O256" t="str">
        <f>IF(VLOOKUP($A256,'21 22'!$F$10:$N$408,1,FALSE)=VLOOKUP($A256,'2021'!$F$10:$O$471,1,FALSE),VLOOKUP($A256,'21 22'!$F$10:$N$408,1,FALSE),FALSE)</f>
        <v>South Ribble</v>
      </c>
      <c r="P256" t="str">
        <f>IF(VLOOKUP($A256,'22 23'!$F$10:$N$408,1,FALSE)=VLOOKUP($A256,'2022'!$F$10:$O$468,1,FALSE),VLOOKUP($A256,'22 23'!$F$10:$N$408,1,FALSE),FALSE)</f>
        <v>South Ribble</v>
      </c>
      <c r="Q256" t="str">
        <f>IF(VLOOKUP($A256,'23 24'!$F$7:$N$408,1,FALSE)=VLOOKUP($A256,'2023'!$C$7:$O$468,1,FALSE),VLOOKUP($A256,'23 24'!$F$7:$N$408,1,FALSE),FALSE)</f>
        <v>South Ribble</v>
      </c>
      <c r="S256" s="196">
        <f>IFERROR((VLOOKUP($A256,'0910'!$F$10:$L$433,4,FALSE)/VLOOKUP($A256,'2010'!$C$5:$K$611,9,FALSE))*1000,#N/A)</f>
        <v>4.0059034366434751</v>
      </c>
      <c r="T256" s="196">
        <f>IFERROR((VLOOKUP($A256,'1011'!$F$10:$L$433,4,FALSE)/VLOOKUP($A256,'2011'!$C$5:$K$611,9,FALSE))*1000,#N/A)</f>
        <v>2.3060796645702308</v>
      </c>
      <c r="U256" s="196">
        <f>IFERROR((VLOOKUP($A256,'1112'!$F$10:$L$408,4,FALSE)/VLOOKUP($A256,'2012'!$F$10:$M$460,8,FALSE))*1000,#N/A)</f>
        <v>2.5052192066805845</v>
      </c>
      <c r="V256" s="196">
        <f>IFERROR((VLOOKUP($A256,'1213'!$F$10:$L$408,4,FALSE)/VLOOKUP($A256,'2013'!$F$10:$M$460,8,FALSE))*1000,#N/A)</f>
        <v>3.9533915938410322</v>
      </c>
      <c r="W256" s="196">
        <f>IFERROR((VLOOKUP($A256,'1314'!$F$10:$L$408,4,FALSE)/VLOOKUP($A256,'2014'!$F$10:$M$460,8,FALSE))*1000,#N/A)</f>
        <v>8.286720530350113</v>
      </c>
      <c r="X256" s="196">
        <f>IFERROR((VLOOKUP($A256,'1415'!$F$10:$L$408,4,FALSE)/VLOOKUP($A256,'2015'!$F$10:$M$460,8,FALSE))*1000,#N/A)</f>
        <v>7.3861304883052936</v>
      </c>
      <c r="Y256" s="196">
        <f>IFERROR((VLOOKUP($A256,'1516'!$F$10:$L$408,4,FALSE)/VLOOKUP($A256,'2016'!$F$10:$M$460,8,FALSE))*1000,#N/A)</f>
        <v>4.8810250152532033</v>
      </c>
      <c r="Z256" s="196">
        <f>IFERROR((VLOOKUP($A256,'1617'!$F$10:$L$408,4,FALSE)/VLOOKUP($A256,'2017'!$F$10:$M$460,8,FALSE))*1000,#N/A)</f>
        <v>3.2382108884841125</v>
      </c>
      <c r="AA256" s="196">
        <f>IFERROR((VLOOKUP($A256,'1718'!$F$10:$L$408,4,FALSE)/VLOOKUP($A256,'2018'!$F$10:$N$460,9,FALSE))*1000,#N/A)</f>
        <v>6.4360418342719221</v>
      </c>
      <c r="AB256" s="196">
        <f>IFERROR((VLOOKUP($A256,'1819'!$F$10:$L$408,4,FALSE)/VLOOKUP($A256,'2018'!$F$10:$N$460,9,FALSE))*1000,#N/A)</f>
        <v>7.0394207562349154</v>
      </c>
      <c r="AC256" s="196">
        <f>IFERROR((VLOOKUP($A256,'1920'!$F$10:$L$408,4,FALSE)/VLOOKUP($A256,'2019'!$F$10:$N$464,8,FALSE))*1000,#N/A)</f>
        <v>9.1708367391694416</v>
      </c>
      <c r="AD256" s="196">
        <f>IFERROR((VLOOKUP($A256,'20 21'!$F$10:$M$408,4,FALSE)/VLOOKUP($A256,'2020'!$F$10:$N$469,8,FALSE))*1000,#N/A)</f>
        <v>7.1700007170000726</v>
      </c>
      <c r="AE256" s="196">
        <f>IFERROR((VLOOKUP($A256,'21 22'!$F$10:$M$408,4,FALSE)/VLOOKUP($A256,'2021'!$F$10:$N$469,8,FALSE))*1000,#N/A)</f>
        <v>11.85934813116439</v>
      </c>
      <c r="AF256" s="196">
        <f>IFERROR((VLOOKUP($A256,'22 23'!$F$10:$M$408,4,FALSE)/VLOOKUP($A256,'2022'!$F$10:$N$469,8,FALSE))*1000,#N/A)</f>
        <v>10.174930536531916</v>
      </c>
      <c r="AG256" s="196">
        <f>IFERROR((VLOOKUP($A256,'23 24'!$F$7:$M$408,4,FALSE)/VLOOKUP($A256,'2023'!$C$7:$N$469,9,FALSE))*1000,#N/A)</f>
        <v>5.7907232613353408</v>
      </c>
      <c r="AI256" s="196">
        <f>IFERROR((VLOOKUP($A256,'0910'!$F$10:$L$433,5,FALSE)/VLOOKUP($A256,'2010'!$C$5:$K$611,9,FALSE))*1000,#N/A)</f>
        <v>0</v>
      </c>
      <c r="AJ256" s="196">
        <f>IFERROR((VLOOKUP($A256,'1011'!$F$10:$L$433,5,FALSE)/VLOOKUP($A256,'2011'!$C$5:$K$611,9,FALSE))*1000,#N/A)</f>
        <v>0</v>
      </c>
      <c r="AK256" s="196">
        <f>IFERROR((VLOOKUP($A256,'1112'!$F$10:$L$408,5,FALSE)/VLOOKUP($A256,'2012'!$F$10:$M$460,8,FALSE))*1000,#N/A)</f>
        <v>0</v>
      </c>
      <c r="AL256" s="196">
        <f>IFERROR((VLOOKUP($A256,'1213'!$F$10:$L$408,5,FALSE)/VLOOKUP($A256,'2013'!$F$10:$M$460,8,FALSE))*1000,#N/A)</f>
        <v>0</v>
      </c>
      <c r="AM256" s="196">
        <f>IFERROR((VLOOKUP($A256,'1314'!$F$10:$L$408,5,FALSE)/VLOOKUP($A256,'2014'!$F$10:$M$460,8,FALSE))*1000,#N/A)</f>
        <v>0.82867205303501146</v>
      </c>
      <c r="AN256" s="196">
        <f>IFERROR((VLOOKUP($A256,'1415'!$F$10:$L$408,5,FALSE)/VLOOKUP($A256,'2015'!$F$10:$M$460,8,FALSE))*1000,#N/A)</f>
        <v>0.41034058268362739</v>
      </c>
      <c r="AO256" s="196">
        <f>IFERROR((VLOOKUP($A256,'1516'!$F$10:$L$408,5,FALSE)/VLOOKUP($A256,'2016'!$F$10:$M$460,8,FALSE))*1000,#N/A)</f>
        <v>0</v>
      </c>
      <c r="AP256" s="196">
        <f>IFERROR((VLOOKUP($A256,'1617'!$F$10:$L$408,5,FALSE)/VLOOKUP($A256,'2017'!$F$10:$M$460,8,FALSE))*1000,#N/A)</f>
        <v>0</v>
      </c>
      <c r="AQ256" s="196">
        <f>IFERROR((VLOOKUP($A256,'1718'!$F$10:$L$408,5,FALSE)/VLOOKUP($A256,'2018'!$F$10:$N$460,9,FALSE))*1000,#N/A)</f>
        <v>0.40225261464199513</v>
      </c>
      <c r="AR256" s="196">
        <f>IFERROR((VLOOKUP($A256,'1819'!$F$10:$L$408,5,FALSE)/VLOOKUP($A256,'2018'!$F$10:$N$460,9,FALSE))*1000,#N/A)</f>
        <v>0</v>
      </c>
      <c r="AS256" s="196">
        <f>IFERROR((VLOOKUP($A256,'1920'!$F$10:$L$408,5,FALSE)/VLOOKUP($A256,'2019'!$F$10:$N$464,8,FALSE))*1000,#N/A)</f>
        <v>0</v>
      </c>
      <c r="AT256" s="196">
        <f>IFERROR((VLOOKUP($A256,'20 21'!$F$10:$L$408,5,FALSE)/VLOOKUP($A256,'2020'!$F$10:$N$469,8,FALSE))*1000,#N/A)</f>
        <v>0.39833337316667072</v>
      </c>
      <c r="AU256" s="196">
        <f>IFERROR((VLOOKUP($A256,'21 22'!$F$10:$L$408,5,FALSE)/VLOOKUP($A256,'2021'!$F$10:$N$469,8,FALSE))*1000,#N/A)</f>
        <v>1.5812464174885852</v>
      </c>
      <c r="AV256" s="196">
        <f>IFERROR((VLOOKUP($A256,'22 23'!$F$10:$L$408,5,FALSE)/VLOOKUP($A256,'2022'!$F$10:$N$469,8,FALSE))*1000,#N/A)</f>
        <v>2.152389151958674</v>
      </c>
      <c r="AW256" s="196">
        <f>IFERROR((VLOOKUP($A256,'23 24'!$F$7:$M$408,5,FALSE)/VLOOKUP($A256,'2023'!$C$7:$N$469,9,FALSE))*1000,#N/A)</f>
        <v>2.5093134132453141</v>
      </c>
      <c r="AY256" s="196">
        <f>IFERROR((VLOOKUP($A256,'0910'!$F$10:$L$433,6,FALSE)/VLOOKUP($A256,'2010'!$C$5:$K$611,9,FALSE))*1000,#N/A)</f>
        <v>0</v>
      </c>
      <c r="AZ256" s="196">
        <f>IFERROR((VLOOKUP($A256,'1011'!$F$10:$L$433,6,FALSE)/VLOOKUP($A256,'2011'!$C$5:$K$611,9,FALSE))*1000,#N/A)</f>
        <v>0</v>
      </c>
      <c r="BA256" s="196">
        <f>IFERROR((VLOOKUP($A256,'1112'!$F$10:$L$408,6,FALSE)/VLOOKUP($A256,'2012'!$F$10:$M$460,8,FALSE))*1000,#N/A)</f>
        <v>0</v>
      </c>
      <c r="BB256" s="196">
        <f>IFERROR((VLOOKUP($A256,'1213'!$F$10:$L$408,6,FALSE)/VLOOKUP($A256,'2013'!$F$10:$M$460,8,FALSE))*1000,#N/A)</f>
        <v>0</v>
      </c>
      <c r="BC256" s="196">
        <f>IFERROR((VLOOKUP($A256,'1314'!$F$10:$L$408,6,FALSE)/VLOOKUP($A256,'2014'!$F$10:$M$460,8,FALSE))*1000,#N/A)</f>
        <v>0</v>
      </c>
      <c r="BD256" s="196">
        <f>IFERROR((VLOOKUP($A256,'1415'!$F$10:$L$408,6,FALSE)/VLOOKUP($A256,'2015'!$F$10:$M$460,8,FALSE))*1000,#N/A)</f>
        <v>0</v>
      </c>
      <c r="BE256" s="196">
        <f>IFERROR((VLOOKUP($A256,'1516'!$F$10:$L$408,6,FALSE)/VLOOKUP($A256,'2016'!$F$10:$M$460,8,FALSE))*1000,#N/A)</f>
        <v>0</v>
      </c>
      <c r="BF256" s="196">
        <f>IFERROR((VLOOKUP($A256,'1617'!$F$10:$L$408,6,FALSE)/VLOOKUP($A256,'2017'!$F$10:$M$460,8,FALSE))*1000,#N/A)</f>
        <v>0</v>
      </c>
      <c r="BG256" s="196">
        <f>IFERROR((VLOOKUP($A256,'1718'!$F$10:$L$408,6,FALSE)/VLOOKUP($A256,'2018'!$F$10:$N$460,9,FALSE))*1000,#N/A)</f>
        <v>0</v>
      </c>
      <c r="BH256" s="196">
        <f>IFERROR((VLOOKUP($A256,'1819'!$F$10:$L$408,6,FALSE)/VLOOKUP($A256,'2018'!$F$10:$N$460,9,FALSE))*1000,#N/A)</f>
        <v>0</v>
      </c>
      <c r="BI256" s="196">
        <f>IFERROR((VLOOKUP($A256,'1920'!$F$10:$L$408,6,FALSE)/VLOOKUP($A256,'2019'!$F$10:$N$464,8,FALSE))*1000,#N/A)</f>
        <v>0</v>
      </c>
      <c r="BJ256" s="196">
        <f>IFERROR((VLOOKUP($A256,'20 21'!$F$10:$L$408,6,FALSE)/VLOOKUP($A256,'2020'!$F$10:$N$469,8,FALSE))*1000,#N/A)</f>
        <v>0</v>
      </c>
      <c r="BK256" s="196">
        <f>IFERROR((VLOOKUP($A256,'21 22'!$F$10:$L$408,6,FALSE)/VLOOKUP($A256,'2021'!$F$10:$N$469,8,FALSE))*1000,#N/A)</f>
        <v>0</v>
      </c>
      <c r="BL256" s="196">
        <f>IFERROR((VLOOKUP($A256,'22 23'!$F$10:$L$408,6,FALSE)/VLOOKUP($A256,'2022'!$F$10:$N$469,8,FALSE))*1000,#N/A)</f>
        <v>0.19567174108715218</v>
      </c>
      <c r="BM256" s="196">
        <f>IFERROR((VLOOKUP($A256,'23 24'!$F$7:$M$408,6,FALSE)/VLOOKUP($A256,'2023'!$C$7:$N$469,9,FALSE))*1000,#N/A)</f>
        <v>0</v>
      </c>
      <c r="BO256" s="196">
        <f>IFERROR((VLOOKUP($A256,'0910'!$F$10:$L$433,7,FALSE)/VLOOKUP($A256,'2010'!$C$5:$K$611,9,FALSE))*1000,#N/A)</f>
        <v>4.0059034366434751</v>
      </c>
      <c r="BP256" s="196">
        <f>IFERROR((VLOOKUP($A256,'1011'!$F$10:$L$433,7,FALSE)/VLOOKUP($A256,'2011'!$C$5:$K$611,9,FALSE))*1000,#N/A)</f>
        <v>2.3060796645702308</v>
      </c>
      <c r="BQ256" s="196">
        <f>IFERROR((VLOOKUP($A256,'1112'!$F$10:$L$408,7,FALSE)/VLOOKUP($A256,'2012'!$F$10:$M$460,8,FALSE))*1000,#N/A)</f>
        <v>2.5052192066805845</v>
      </c>
      <c r="BR256" s="196">
        <f>IFERROR((VLOOKUP($A256,'1213'!$F$10:$L$408,7,FALSE)/VLOOKUP($A256,'2013'!$F$10:$M$460,8,FALSE))*1000,#N/A)</f>
        <v>3.9533915938410322</v>
      </c>
      <c r="BS256" s="196">
        <f>IFERROR((VLOOKUP($A256,'1314'!$F$10:$L$408,7,FALSE)/VLOOKUP($A256,'2014'!$F$10:$M$460,8,FALSE))*1000,#N/A)</f>
        <v>9.115392583385125</v>
      </c>
      <c r="BT256" s="196">
        <f>IFERROR((VLOOKUP($A256,'1415'!$F$10:$L$408,7,FALSE)/VLOOKUP($A256,'2015'!$F$10:$M$460,8,FALSE))*1000,#N/A)</f>
        <v>7.7964710709889209</v>
      </c>
      <c r="BU256" s="196">
        <f>IFERROR((VLOOKUP($A256,'1516'!$F$10:$L$408,7,FALSE)/VLOOKUP($A256,'2016'!$F$10:$M$460,8,FALSE))*1000,#N/A)</f>
        <v>4.8810250152532033</v>
      </c>
      <c r="BV256" s="196">
        <f>IFERROR((VLOOKUP($A256,'1617'!$F$10:$L$408,7,FALSE)/VLOOKUP($A256,'2017'!$F$10:$M$460,8,FALSE))*1000,#N/A)</f>
        <v>3.2382108884841125</v>
      </c>
      <c r="BW256" s="196">
        <f>IFERROR((VLOOKUP($A256,'1718'!$F$10:$L$408,7,FALSE)/VLOOKUP($A256,'2018'!$F$10:$N$460,9,FALSE))*1000,#N/A)</f>
        <v>6.8382944489139179</v>
      </c>
      <c r="BX256" s="196">
        <f>IFERROR((VLOOKUP($A256,'1819'!$F$10:$L$408,7,FALSE)/VLOOKUP($A256,'2018'!$F$10:$N$460,9,FALSE))*1000,#N/A)</f>
        <v>7.0394207562349154</v>
      </c>
      <c r="BY256" s="196">
        <f>IFERROR((VLOOKUP($A256,'1920'!$F$10:$L$408,7,FALSE)/VLOOKUP($A256,'2019'!$F$10:$N$464,8,FALSE))*1000,#N/A)</f>
        <v>9.1708367391694416</v>
      </c>
      <c r="BZ256" s="196">
        <f>IFERROR((VLOOKUP($A256,'20 21'!$F$10:$L$408,7,FALSE)/VLOOKUP($A256,'2020'!$F$10:$N$469,8,FALSE))*1000,#N/A)</f>
        <v>7.5683340901667426</v>
      </c>
      <c r="CA256" s="196">
        <f>IFERROR((VLOOKUP($A256,'21 22'!$F$10:$L$408,7,FALSE)/VLOOKUP($A256,'2021'!$F$10:$N$469,8,FALSE))*1000,#N/A)</f>
        <v>13.440594548652976</v>
      </c>
      <c r="CB256" s="196">
        <f>IFERROR((VLOOKUP($A256,'22 23'!$F$10:$L$408,7,FALSE)/VLOOKUP($A256,'2022'!$F$10:$N$469,8,FALSE))*1000,#N/A)</f>
        <v>12.52299142957774</v>
      </c>
      <c r="CC256" s="196">
        <f>IFERROR((VLOOKUP($A256,'23 24'!$F$7:$M$408,7,FALSE)/VLOOKUP($A256,'2023'!$C$7:$N$469,9,FALSE))*1000,#N/A)</f>
        <v>8.3000366745806549</v>
      </c>
      <c r="CE256" s="198">
        <f>IFERROR((VLOOKUP($A256,'0910'!$F$10:$S$433,9,FALSE)/VLOOKUP($A256,'2010'!$C$5:$K$611,9,FALSE))*1000,#N/A)</f>
        <v>2.7408812987560616</v>
      </c>
      <c r="CF256" s="198">
        <f>IFERROR((VLOOKUP($A256,'1011'!$F$10:$S$433,10,FALSE)/VLOOKUP($A256,'2011'!$C$5:$K$611,9,FALSE))*1000,#N/A)</f>
        <v>2.5157232704402515</v>
      </c>
      <c r="CG256" s="198">
        <f>IFERROR((VLOOKUP($A256,'1112'!$F$10:$S$408,9,FALSE)/VLOOKUP($A256,'2012'!$F$10:$M$460,8,FALSE))*1000,#N/A)</f>
        <v>2.9227557411273488</v>
      </c>
      <c r="CH256" s="198">
        <f>IFERROR((VLOOKUP($A256,'1213'!$F$10:$S$408,9,FALSE)/VLOOKUP($A256,'2013'!$F$10:$M$460,8,FALSE))*1000,#N/A)</f>
        <v>2.7049521431543901</v>
      </c>
      <c r="CI256" s="198">
        <f>IFERROR((VLOOKUP($A256,'1314'!$F$10:$S$408,9,FALSE)/VLOOKUP($A256,'2014'!$F$10:$M$460,8,FALSE))*1000,#N/A)</f>
        <v>4.5576962916925625</v>
      </c>
      <c r="CJ256" s="198">
        <f>IFERROR((VLOOKUP($A256,'1415'!$F$10:$S$408,9,FALSE)/VLOOKUP($A256,'2015'!$F$10:$M$460,8,FALSE))*1000,#N/A)</f>
        <v>7.7964710709889209</v>
      </c>
      <c r="CK256" s="198">
        <f>IFERROR((VLOOKUP($A256,'1516'!$F$10:$S$408,9,FALSE)/VLOOKUP($A256,'2016'!$F$10:$M$460,8,FALSE))*1000,#N/A)</f>
        <v>5.2877770998576361</v>
      </c>
      <c r="CL256" s="198">
        <f>IFERROR((VLOOKUP($A256,'1617'!$F$10:$S$408,9,FALSE)/VLOOKUP($A256,'2017'!$F$10:$M$460,8,FALSE))*1000,#N/A)</f>
        <v>3.4405990690143695</v>
      </c>
      <c r="CM256" s="198">
        <f>IFERROR((VLOOKUP($A256,'1718'!$F$10:$S$408,9,FALSE)/VLOOKUP($A256,'2018'!$F$10:$N$460,9,FALSE))*1000,#N/A)</f>
        <v>3.419147224456959</v>
      </c>
      <c r="CN256" s="198">
        <f>IFERROR((VLOOKUP($A256,'1819'!$F$10:$S$408,9,FALSE)/VLOOKUP($A256,'2018'!$F$10:$N$460,9,FALSE))*1000,#N/A)</f>
        <v>7.2405470635559128</v>
      </c>
      <c r="CO256" s="198">
        <f>IFERROR((VLOOKUP($A256,'1920'!$F$10:$S$408,9,FALSE)/VLOOKUP($A256,'2019'!$F$10:$N$464,8,FALSE))*1000,#N/A)</f>
        <v>7.1771765784804327</v>
      </c>
      <c r="CP256" s="198">
        <f>IFERROR((VLOOKUP($A256,'20 21'!$F$10:$S$408,9,FALSE)/VLOOKUP($A256,'2020'!$F$10:$N$469,8,FALSE))*1000,#N/A)</f>
        <v>4.9791671645833828</v>
      </c>
      <c r="CQ256" s="198">
        <f>IFERROR((VLOOKUP($A256,'21 22'!$F$10:$S$408,9,FALSE)/VLOOKUP($A256,'2021'!$F$10:$N$469,8,FALSE))*1000,#N/A)</f>
        <v>7.5109204830707803</v>
      </c>
      <c r="CR256" s="198">
        <f>IFERROR((VLOOKUP($A256,'22 23'!$F$10:$S$408,9,FALSE)/VLOOKUP($A256,'2022'!$F$10:$N$469,8,FALSE))*1000,#N/A)</f>
        <v>8.6095566078346959</v>
      </c>
      <c r="CS256" s="196">
        <f>IFERROR((VLOOKUP($A256,'23 24'!$F$7:$S$408,9,FALSE)/VLOOKUP($A256,'2023'!$C$7:$N$469,9,FALSE))*1000,#N/A)</f>
        <v>8.8791090007141893</v>
      </c>
      <c r="CU256" s="198">
        <f>IFERROR((VLOOKUP($A256,'0910'!$F$10:$S$433,10,FALSE)/VLOOKUP($A256,'2010'!$C$5:$K$611,9,FALSE))*1000,#N/A)</f>
        <v>0</v>
      </c>
      <c r="CV256" s="198">
        <f>IFERROR((VLOOKUP($A256,'1011'!$F$10:$S$433,11,FALSE)/VLOOKUP($A256,'2011'!$C$5:$K$611,9,FALSE))*1000,#N/A)</f>
        <v>0</v>
      </c>
      <c r="CW256" s="198">
        <f>IFERROR((VLOOKUP($A256,'1112'!$F$10:$S$408,10,FALSE)/VLOOKUP($A256,'2012'!$F$10:$M$460,8,FALSE))*1000,#N/A)</f>
        <v>0</v>
      </c>
      <c r="CX256" s="198">
        <f>IFERROR((VLOOKUP($A256,'1213'!$F$10:$S$408,10,FALSE)/VLOOKUP($A256,'2013'!$F$10:$M$460,8,FALSE))*1000,#N/A)</f>
        <v>0</v>
      </c>
      <c r="CY256" s="198">
        <f>IFERROR((VLOOKUP($A256,'1314'!$F$10:$S$408,10,FALSE)/VLOOKUP($A256,'2014'!$F$10:$M$460,8,FALSE))*1000,#N/A)</f>
        <v>0.62150403977625845</v>
      </c>
      <c r="CZ256" s="198">
        <f>IFERROR((VLOOKUP($A256,'1415'!$F$10:$S$408,10,FALSE)/VLOOKUP($A256,'2015'!$F$10:$M$460,8,FALSE))*1000,#N/A)</f>
        <v>0.61551087402544113</v>
      </c>
      <c r="DA256" s="198">
        <f>IFERROR((VLOOKUP($A256,'1516'!$F$10:$S$408,10,FALSE)/VLOOKUP($A256,'2016'!$F$10:$M$460,8,FALSE))*1000,#N/A)</f>
        <v>0</v>
      </c>
      <c r="DB256" s="198">
        <f>IFERROR((VLOOKUP($A256,'1617'!$F$10:$S$408,10,FALSE)/VLOOKUP($A256,'2017'!$F$10:$M$460,8,FALSE))*1000,#N/A)</f>
        <v>0</v>
      </c>
      <c r="DC256" s="198">
        <f>IFERROR((VLOOKUP($A256,'1718'!$F$10:$S$408,10,FALSE)/VLOOKUP($A256,'2018'!$F$10:$N$460,9,FALSE))*1000,#N/A)</f>
        <v>0</v>
      </c>
      <c r="DD256" s="198">
        <f>IFERROR((VLOOKUP($A256,'1819'!$F$10:$S$408,10,FALSE)/VLOOKUP($A256,'2018'!$F$10:$N$460,9,FALSE))*1000,#N/A)</f>
        <v>0.40225261464199513</v>
      </c>
      <c r="DE256" s="198">
        <f>IFERROR((VLOOKUP($A256,'1920'!$F$10:$S$408,10,FALSE)/VLOOKUP($A256,'2019'!$F$10:$N$464,8,FALSE))*1000,#N/A)</f>
        <v>0.19936601606890089</v>
      </c>
      <c r="DF256" s="198">
        <f>IFERROR((VLOOKUP($A256,'20 21'!$F$10:$S$408,10,FALSE)/VLOOKUP($A256,'2020'!$F$10:$N$469,8,FALSE))*1000,#N/A)</f>
        <v>0</v>
      </c>
      <c r="DG256" s="198">
        <f>IFERROR((VLOOKUP($A256,'21 22'!$F$10:$S$408,10,FALSE)/VLOOKUP($A256,'2021'!$F$10:$N$469,8,FALSE))*1000,#N/A)</f>
        <v>0.79062320874429259</v>
      </c>
      <c r="DH256" s="198">
        <f>IFERROR((VLOOKUP($A256,'22 23'!$F$10:$S$408,10,FALSE)/VLOOKUP($A256,'2022'!$F$10:$N$469,8,FALSE))*1000,#N/A)</f>
        <v>1.3697021876100652</v>
      </c>
      <c r="DI256" s="196">
        <f>IFERROR((VLOOKUP($A256,'23 24'!$F$7:$S$408,10,FALSE)/VLOOKUP($A256,'2023'!$C$7:$N$469,9,FALSE))*1000,#N/A)</f>
        <v>2.1232651958229583</v>
      </c>
      <c r="DK256" s="198">
        <f>IFERROR((VLOOKUP($A256,'0910'!$F$10:$S$433,11,FALSE)/VLOOKUP($A256,'2010'!$C$5:$K$611,9,FALSE))*1000,#N/A)</f>
        <v>0</v>
      </c>
      <c r="DL256" s="198">
        <f>IFERROR((VLOOKUP($A256,'1011'!$F$10:$S$433,12,FALSE)/VLOOKUP($A256,'2011'!$C$5:$K$611,9,FALSE))*1000,#N/A)</f>
        <v>0</v>
      </c>
      <c r="DM256" s="198">
        <f>IFERROR((VLOOKUP($A256,'1112'!$F$10:$S$408,11,FALSE)/VLOOKUP($A256,'2012'!$F$10:$M$460,8,FALSE))*1000,#N/A)</f>
        <v>0</v>
      </c>
      <c r="DN256" s="198">
        <f>IFERROR((VLOOKUP($A256,'1213'!$F$10:$S$408,11,FALSE)/VLOOKUP($A256,'2013'!$F$10:$M$460,8,FALSE))*1000,#N/A)</f>
        <v>0</v>
      </c>
      <c r="DO256" s="198">
        <f>IFERROR((VLOOKUP($A256,'1314'!$F$10:$S$408,11,FALSE)/VLOOKUP($A256,'2014'!$F$10:$M$460,8,FALSE))*1000,#N/A)</f>
        <v>0</v>
      </c>
      <c r="DP256" s="198">
        <f>IFERROR((VLOOKUP($A256,'1415'!$F$10:$S$408,11,FALSE)/VLOOKUP($A256,'2015'!$F$10:$M$460,8,FALSE))*1000,#N/A)</f>
        <v>0</v>
      </c>
      <c r="DQ256" s="198">
        <f>IFERROR((VLOOKUP($A256,'1516'!$F$10:$S$408,11,FALSE)/VLOOKUP($A256,'2016'!$F$10:$M$460,8,FALSE))*1000,#N/A)</f>
        <v>0</v>
      </c>
      <c r="DR256" s="198">
        <f>IFERROR((VLOOKUP($A256,'1617'!$F$10:$S$408,11,FALSE)/VLOOKUP($A256,'2017'!$F$10:$M$460,8,FALSE))*1000,#N/A)</f>
        <v>0</v>
      </c>
      <c r="DS256" s="198">
        <f>IFERROR((VLOOKUP($A256,'1718'!$F$10:$S$408,11,FALSE)/VLOOKUP($A256,'2018'!$F$10:$N$460,9,FALSE))*1000,#N/A)</f>
        <v>0</v>
      </c>
      <c r="DT256" s="198">
        <f>IFERROR((VLOOKUP($A256,'1819'!$F$10:$S$408,11,FALSE)/VLOOKUP($A256,'2018'!$F$10:$N$460,9,FALSE))*1000,#N/A)</f>
        <v>0</v>
      </c>
      <c r="DU256" s="198">
        <f>IFERROR((VLOOKUP($A256,'1920'!$F$10:$S$408,11,FALSE)/VLOOKUP($A256,'2019'!$F$10:$N$464,8,FALSE))*1000,#N/A)</f>
        <v>0</v>
      </c>
      <c r="DV256" s="198">
        <f>IFERROR((VLOOKUP($A256,'20 21'!$F$10:$S$408,11,FALSE)/VLOOKUP($A256,'2020'!$F$10:$N$469,8,FALSE))*1000,#N/A)</f>
        <v>0</v>
      </c>
      <c r="DW256" s="198">
        <f>IFERROR((VLOOKUP($A256,'21 22'!$F$10:$S$408,11,FALSE)/VLOOKUP($A256,'2021'!$F$10:$N$469,8,FALSE))*1000,#N/A)</f>
        <v>0</v>
      </c>
      <c r="DX256" s="198">
        <f>IFERROR((VLOOKUP($A256,'22 23'!$F$10:$S$408,11,FALSE)/VLOOKUP($A256,'2022'!$F$10:$N$469,8,FALSE))*1000,#N/A)</f>
        <v>0</v>
      </c>
      <c r="DY256" s="196">
        <f>IFERROR((VLOOKUP($A256,'23 24'!$F$7:$S$408,11,FALSE)/VLOOKUP($A256,'2023'!$C$7:$N$469,9,FALSE))*1000,#N/A)</f>
        <v>0</v>
      </c>
      <c r="EA256" s="198">
        <f>IFERROR((VLOOKUP($A256,'0910'!$F$10:$S$433,12,FALSE)/VLOOKUP($A256,'2010'!$C$5:$K$611,9,FALSE))*1000,#N/A)</f>
        <v>2.7408812987560616</v>
      </c>
      <c r="EB256" s="198">
        <f>IFERROR((VLOOKUP($A256,'1011'!$F$10:$S$433,13,FALSE)/VLOOKUP($A256,'2011'!$C$5:$K$611,9,FALSE))*1000,#N/A)</f>
        <v>2.5157232704402515</v>
      </c>
      <c r="EC256" s="198">
        <f>IFERROR((VLOOKUP($A256,'1112'!$F$10:$S$408,12,FALSE)/VLOOKUP($A256,'2012'!$F$10:$M$460,8,FALSE))*1000,#N/A)</f>
        <v>2.9227557411273488</v>
      </c>
      <c r="ED256" s="198">
        <f>IFERROR((VLOOKUP($A256,'1213'!$F$10:$S$408,12,FALSE)/VLOOKUP($A256,'2013'!$F$10:$M$460,8,FALSE))*1000,#N/A)</f>
        <v>2.7049521431543901</v>
      </c>
      <c r="EE256" s="198">
        <f>IFERROR((VLOOKUP($A256,'1314'!$F$10:$S$408,12,FALSE)/VLOOKUP($A256,'2014'!$F$10:$M$460,8,FALSE))*1000,#N/A)</f>
        <v>5.1792003314688211</v>
      </c>
      <c r="EF256" s="198">
        <f>IFERROR((VLOOKUP($A256,'1415'!$F$10:$S$408,12,FALSE)/VLOOKUP($A256,'2015'!$F$10:$M$460,8,FALSE))*1000,#N/A)</f>
        <v>8.2068116536725473</v>
      </c>
      <c r="EG256" s="198">
        <f>IFERROR((VLOOKUP($A256,'1516'!$F$10:$S$408,12,FALSE)/VLOOKUP($A256,'2016'!$F$10:$M$460,8,FALSE))*1000,#N/A)</f>
        <v>5.2877770998576361</v>
      </c>
      <c r="EH256" s="198">
        <f>IFERROR((VLOOKUP($A256,'1617'!$F$10:$S$408,12,FALSE)/VLOOKUP($A256,'2017'!$F$10:$M$460,8,FALSE))*1000,#N/A)</f>
        <v>3.4405990690143695</v>
      </c>
      <c r="EI256" s="198">
        <f>IFERROR((VLOOKUP($A256,'1718'!$F$10:$S$408,12,FALSE)/VLOOKUP($A256,'2018'!$F$10:$N$460,9,FALSE))*1000,#N/A)</f>
        <v>3.419147224456959</v>
      </c>
      <c r="EJ256" s="198">
        <f>IFERROR((VLOOKUP($A256,'1819'!$F$10:$S$408,12,FALSE)/VLOOKUP($A256,'2018'!$F$10:$N$460,9,FALSE))*1000,#N/A)</f>
        <v>7.6427996781979077</v>
      </c>
      <c r="EK256" s="198">
        <f>IFERROR((VLOOKUP($A256,'1920'!$F$10:$S$408,12,FALSE)/VLOOKUP($A256,'2019'!$F$10:$N$464,8,FALSE))*1000,#N/A)</f>
        <v>7.376542594549333</v>
      </c>
      <c r="EL256" s="198">
        <f>IFERROR((VLOOKUP($A256,'20 21'!$F$10:$S$408,12,FALSE)/VLOOKUP($A256,'2020'!$F$10:$N$469,8,FALSE))*1000,#N/A)</f>
        <v>5.1783338511667187</v>
      </c>
      <c r="EM256" s="198">
        <f>IFERROR((VLOOKUP($A256,'21 22'!$F$10:$S$408,12,FALSE)/VLOOKUP($A256,'2021'!$F$10:$N$469,8,FALSE))*1000,#N/A)</f>
        <v>8.3015436918150733</v>
      </c>
      <c r="EN256" s="198">
        <f>IFERROR((VLOOKUP($A256,'22 23'!$F$10:$S$408,12,FALSE)/VLOOKUP($A256,'2022'!$F$10:$N$469,8,FALSE))*1000,#N/A)</f>
        <v>9.7835870543576107</v>
      </c>
      <c r="EO256" s="196">
        <f>IFERROR((VLOOKUP($A256,'23 24'!$F$7:$S$408,12,FALSE)/VLOOKUP($A256,'2023'!$C$7:$N$469,9,FALSE))*1000,#N/A)</f>
        <v>11.002374196537149</v>
      </c>
    </row>
    <row r="257" spans="1:145" x14ac:dyDescent="0.3">
      <c r="A257" t="s">
        <v>1134</v>
      </c>
      <c r="B257" t="s">
        <v>1742</v>
      </c>
      <c r="C257" t="str">
        <f>IF(VLOOKUP($A257,'0910'!$F$10:$L$433,1,FALSE)=VLOOKUP($A257,'2010'!$C$5:$K$611,1,FALSE),VLOOKUP($A257,'0910'!$F$10:$L$433,1,FALSE),FALSE)</f>
        <v>South Somerset</v>
      </c>
      <c r="D257" t="str">
        <f>IF(VLOOKUP($A257,'1011'!$F$10:$L$433,1,FALSE)=VLOOKUP($A257,'2011'!$C$5:$K$611,1,FALSE),VLOOKUP($A257,'1011'!$F$10:$L$433,1,FALSE),FALSE)</f>
        <v>South Somerset</v>
      </c>
      <c r="E257" t="str">
        <f>IF(VLOOKUP(A257,'1112'!$F$10:$L$408,1,FALSE)=VLOOKUP(A257,'2012'!$F$10:$M$460,1,FALSE),VLOOKUP(A257,'1112'!$F$10:$L$408,1,FALSE),FALSE)</f>
        <v>South Somerset</v>
      </c>
      <c r="F257" t="str">
        <f>IF(VLOOKUP($A257,'1213'!$F$10:$L$408,1,FALSE)=VLOOKUP($A257,'2013'!$F$10:$M$460,1,FALSE),VLOOKUP($A257,'1213'!$F$10:$L$408,1,FALSE),FALSE)</f>
        <v>South Somerset</v>
      </c>
      <c r="G257" t="str">
        <f>IF(VLOOKUP($A257,'1314'!$F$10:$L$408,1,FALSE)=VLOOKUP($A257,'2014'!$F$10:$M$460,1,FALSE),VLOOKUP($A257,'1314'!$F$10:$L$408,1,FALSE),FALSE)</f>
        <v>South Somerset</v>
      </c>
      <c r="H257" t="str">
        <f>IF(VLOOKUP($A257,'1415'!$F$10:$L$408,1,FALSE)=VLOOKUP($A257,'2015'!$F$10:$M$460,1,FALSE),VLOOKUP($A257,'1415'!$F$10:$L$408,1,FALSE),FALSE)</f>
        <v>South Somerset</v>
      </c>
      <c r="I257" t="str">
        <f>IF(VLOOKUP($A257,'1516'!$F$10:$L$408,1,FALSE)=VLOOKUP($A257,'2015'!$F$10:$M$460,1,FALSE),VLOOKUP($A257,'1516'!$F$10:$L$408,1,FALSE),FALSE)</f>
        <v>South Somerset</v>
      </c>
      <c r="J257" t="str">
        <f>IF(VLOOKUP($A257,'1617'!$F$10:$L$408,1,FALSE)=VLOOKUP($A257,'2016'!$F$10:$M$460,1,FALSE),VLOOKUP($A257,'1617'!$F$10:$L$408,1,FALSE),FALSE)</f>
        <v>South Somerset</v>
      </c>
      <c r="K257" t="str">
        <f>IF(VLOOKUP($A257,'1718'!$F$10:$M$408,1,FALSE)=VLOOKUP($A257,'2017'!$F$10:$M$460,1,FALSE),VLOOKUP($A257,'1718'!$F$10:$M$408,1,FALSE),FALSE)</f>
        <v>South Somerset</v>
      </c>
      <c r="L257" t="str">
        <f>IF(VLOOKUP($A257,'1819'!$F$10:$M$408,1,FALSE)=VLOOKUP($A257,'2018'!$F$10:$M$460,1,FALSE),VLOOKUP($A257,'1819'!$F$10:$M$408,1,FALSE),FALSE)</f>
        <v>South Somerset</v>
      </c>
      <c r="M257" t="str">
        <f>IF(VLOOKUP($A257,'1920'!$F$10:$M$408,1,FALSE)=VLOOKUP($A257,'2019'!$F$10:$M$464,1,FALSE),VLOOKUP($A257,'1920'!$F$10:$M$408,1,FALSE),FALSE)</f>
        <v>South Somerset</v>
      </c>
      <c r="N257" t="str">
        <f>IF(VLOOKUP($A257,'20 21'!$F$10:$N$408,1,FALSE)=VLOOKUP($A257,'2020'!$F$10:$O$468,1,FALSE),VLOOKUP($A257,'20 21'!$F$10:$N$408,1,FALSE),FALSE)</f>
        <v>South Somerset</v>
      </c>
      <c r="O257" t="str">
        <f>IF(VLOOKUP($A257,'21 22'!$F$10:$N$408,1,FALSE)=VLOOKUP($A257,'2021'!$F$10:$O$471,1,FALSE),VLOOKUP($A257,'21 22'!$F$10:$N$408,1,FALSE),FALSE)</f>
        <v>South Somerset</v>
      </c>
      <c r="P257" t="str">
        <f>IF(VLOOKUP($A257,'22 23'!$F$10:$N$408,1,FALSE)=VLOOKUP($A257,'2022'!$F$10:$O$468,1,FALSE),VLOOKUP($A257,'22 23'!$F$10:$N$408,1,FALSE),FALSE)</f>
        <v>South Somerset</v>
      </c>
      <c r="Q257" t="e">
        <f>IF(VLOOKUP($A257,'23 24'!$F$7:$N$408,1,FALSE)=VLOOKUP($A257,'2023'!$C$7:$O$468,1,FALSE),VLOOKUP($A257,'23 24'!$F$7:$N$408,1,FALSE),FALSE)</f>
        <v>#N/A</v>
      </c>
      <c r="S257" s="196">
        <f>IFERROR((VLOOKUP($A257,'0910'!$F$10:$L$433,4,FALSE)/VLOOKUP($A257,'2010'!$C$5:$K$611,9,FALSE))*1000,#N/A)</f>
        <v>4.1482300884955752</v>
      </c>
      <c r="T257" s="196">
        <f>IFERROR((VLOOKUP($A257,'1011'!$F$10:$L$433,4,FALSE)/VLOOKUP($A257,'2011'!$C$5:$K$611,9,FALSE))*1000,#N/A)</f>
        <v>4.769692014172799</v>
      </c>
      <c r="U257" s="196">
        <f>IFERROR((VLOOKUP($A257,'1112'!$F$10:$L$408,4,FALSE)/VLOOKUP($A257,'2012'!$F$10:$M$460,8,FALSE))*1000,#N/A)</f>
        <v>4.4679122664500408</v>
      </c>
      <c r="V257" s="196">
        <f>IFERROR((VLOOKUP($A257,'1213'!$F$10:$L$408,4,FALSE)/VLOOKUP($A257,'2013'!$F$10:$M$460,8,FALSE))*1000,#N/A)</f>
        <v>3.902570313551339</v>
      </c>
      <c r="W257" s="196">
        <f>IFERROR((VLOOKUP($A257,'1314'!$F$10:$L$408,4,FALSE)/VLOOKUP($A257,'2014'!$F$10:$M$460,8,FALSE))*1000,#N/A)</f>
        <v>5.8776382580817526</v>
      </c>
      <c r="X257" s="196">
        <f>IFERROR((VLOOKUP($A257,'1415'!$F$10:$L$408,4,FALSE)/VLOOKUP($A257,'2015'!$F$10:$M$460,8,FALSE))*1000,#N/A)</f>
        <v>6.610259122157589</v>
      </c>
      <c r="Y257" s="196">
        <f>IFERROR((VLOOKUP($A257,'1516'!$F$10:$L$408,4,FALSE)/VLOOKUP($A257,'2016'!$F$10:$M$460,8,FALSE))*1000,#N/A)</f>
        <v>5.9016393442622954</v>
      </c>
      <c r="Z257" s="196">
        <f>IFERROR((VLOOKUP($A257,'1617'!$F$10:$L$408,4,FALSE)/VLOOKUP($A257,'2017'!$F$10:$M$460,8,FALSE))*1000,#N/A)</f>
        <v>5.3336802393651617</v>
      </c>
      <c r="AA257" s="196">
        <f>IFERROR((VLOOKUP($A257,'1718'!$F$10:$L$408,4,FALSE)/VLOOKUP($A257,'2018'!$F$10:$N$460,9,FALSE))*1000,#N/A)</f>
        <v>7.7479338842975212</v>
      </c>
      <c r="AB257" s="196">
        <f>IFERROR((VLOOKUP($A257,'1819'!$F$10:$L$408,4,FALSE)/VLOOKUP($A257,'2018'!$F$10:$N$460,9,FALSE))*1000,#N/A)</f>
        <v>6.4566115702479339</v>
      </c>
      <c r="AC257" s="196">
        <f>IFERROR((VLOOKUP($A257,'1920'!$F$10:$L$408,4,FALSE)/VLOOKUP($A257,'2019'!$F$10:$N$464,8,FALSE))*1000,#N/A)</f>
        <v>7.171580052762339</v>
      </c>
      <c r="AD257" s="196">
        <f>IFERROR((VLOOKUP($A257,'20 21'!$F$10:$M$408,4,FALSE)/VLOOKUP($A257,'2020'!$F$10:$N$469,8,FALSE))*1000,#N/A)</f>
        <v>5.7165432951934037</v>
      </c>
      <c r="AE257" s="196">
        <f>IFERROR((VLOOKUP($A257,'21 22'!$F$10:$M$408,4,FALSE)/VLOOKUP($A257,'2021'!$F$10:$N$469,8,FALSE))*1000,#N/A)</f>
        <v>6.5155558896866266</v>
      </c>
      <c r="AF257" s="196">
        <f>IFERROR((VLOOKUP($A257,'22 23'!$F$10:$M$408,4,FALSE)/VLOOKUP($A257,'2022'!$F$10:$N$469,8,FALSE))*1000,#N/A)</f>
        <v>3.8511230371695486</v>
      </c>
      <c r="AG257" s="196" t="e">
        <f>IFERROR((VLOOKUP($A257,'23 24'!$F$7:$M$408,4,FALSE)/VLOOKUP($A257,'2023'!$C$7:$N$469,9,FALSE))*1000,#N/A)</f>
        <v>#N/A</v>
      </c>
      <c r="AI257" s="196">
        <f>IFERROR((VLOOKUP($A257,'0910'!$F$10:$L$433,5,FALSE)/VLOOKUP($A257,'2010'!$C$5:$K$611,9,FALSE))*1000,#N/A)</f>
        <v>4.8396017699115044</v>
      </c>
      <c r="AJ257" s="196">
        <f>IFERROR((VLOOKUP($A257,'1011'!$F$10:$L$433,5,FALSE)/VLOOKUP($A257,'2011'!$C$5:$K$611,9,FALSE))*1000,#N/A)</f>
        <v>4.3608612701008447</v>
      </c>
      <c r="AK257" s="196">
        <f>IFERROR((VLOOKUP($A257,'1112'!$F$10:$L$408,5,FALSE)/VLOOKUP($A257,'2012'!$F$10:$M$460,8,FALSE))*1000,#N/A)</f>
        <v>3.9263471432439752</v>
      </c>
      <c r="AL257" s="196">
        <f>IFERROR((VLOOKUP($A257,'1213'!$F$10:$L$408,5,FALSE)/VLOOKUP($A257,'2013'!$F$10:$M$460,8,FALSE))*1000,#N/A)</f>
        <v>1.0765711209796798</v>
      </c>
      <c r="AM257" s="196">
        <f>IFERROR((VLOOKUP($A257,'1314'!$F$10:$L$408,5,FALSE)/VLOOKUP($A257,'2014'!$F$10:$M$460,8,FALSE))*1000,#N/A)</f>
        <v>2.1373230029388193</v>
      </c>
      <c r="AN257" s="196">
        <f>IFERROR((VLOOKUP($A257,'1415'!$F$10:$L$408,5,FALSE)/VLOOKUP($A257,'2015'!$F$10:$M$460,8,FALSE))*1000,#N/A)</f>
        <v>1.4542570068746694</v>
      </c>
      <c r="AO257" s="196">
        <f>IFERROR((VLOOKUP($A257,'1516'!$F$10:$L$408,5,FALSE)/VLOOKUP($A257,'2016'!$F$10:$M$460,8,FALSE))*1000,#N/A)</f>
        <v>0.65573770491803274</v>
      </c>
      <c r="AP257" s="196">
        <f>IFERROR((VLOOKUP($A257,'1617'!$F$10:$L$408,5,FALSE)/VLOOKUP($A257,'2017'!$F$10:$M$460,8,FALSE))*1000,#N/A)</f>
        <v>0.9106283335501496</v>
      </c>
      <c r="AQ257" s="196">
        <f>IFERROR((VLOOKUP($A257,'1718'!$F$10:$L$408,5,FALSE)/VLOOKUP($A257,'2018'!$F$10:$N$460,9,FALSE))*1000,#N/A)</f>
        <v>0.64566115702479343</v>
      </c>
      <c r="AR257" s="196">
        <f>IFERROR((VLOOKUP($A257,'1819'!$F$10:$L$408,5,FALSE)/VLOOKUP($A257,'2018'!$F$10:$N$460,9,FALSE))*1000,#N/A)</f>
        <v>1.8078512396694215</v>
      </c>
      <c r="AS257" s="196">
        <f>IFERROR((VLOOKUP($A257,'1920'!$F$10:$L$408,5,FALSE)/VLOOKUP($A257,'2019'!$F$10:$N$464,8,FALSE))*1000,#N/A)</f>
        <v>1.9209589427041978</v>
      </c>
      <c r="AT257" s="196">
        <f>IFERROR((VLOOKUP($A257,'20 21'!$F$10:$L$408,5,FALSE)/VLOOKUP($A257,'2020'!$F$10:$N$469,8,FALSE))*1000,#N/A)</f>
        <v>1.7784801362823923</v>
      </c>
      <c r="AU257" s="196">
        <f>IFERROR((VLOOKUP($A257,'21 22'!$F$10:$L$408,5,FALSE)/VLOOKUP($A257,'2021'!$F$10:$N$469,8,FALSE))*1000,#N/A)</f>
        <v>1.7541881241463997</v>
      </c>
      <c r="AV257" s="196">
        <f>IFERROR((VLOOKUP($A257,'22 23'!$F$10:$L$408,5,FALSE)/VLOOKUP($A257,'2022'!$F$10:$N$469,8,FALSE))*1000,#N/A)</f>
        <v>0.86960842774796265</v>
      </c>
      <c r="AW257" s="196" t="e">
        <f>IFERROR((VLOOKUP($A257,'23 24'!$F$7:$M$408,5,FALSE)/VLOOKUP($A257,'2023'!$C$7:$N$469,9,FALSE))*1000,#N/A)</f>
        <v>#N/A</v>
      </c>
      <c r="AY257" s="196">
        <f>IFERROR((VLOOKUP($A257,'0910'!$F$10:$L$433,6,FALSE)/VLOOKUP($A257,'2010'!$C$5:$K$611,9,FALSE))*1000,#N/A)</f>
        <v>0</v>
      </c>
      <c r="AZ257" s="196">
        <f>IFERROR((VLOOKUP($A257,'1011'!$F$10:$L$433,6,FALSE)/VLOOKUP($A257,'2011'!$C$5:$K$611,9,FALSE))*1000,#N/A)</f>
        <v>0</v>
      </c>
      <c r="BA257" s="196">
        <f>IFERROR((VLOOKUP($A257,'1112'!$F$10:$L$408,6,FALSE)/VLOOKUP($A257,'2012'!$F$10:$M$460,8,FALSE))*1000,#N/A)</f>
        <v>0</v>
      </c>
      <c r="BB257" s="196">
        <f>IFERROR((VLOOKUP($A257,'1213'!$F$10:$L$408,6,FALSE)/VLOOKUP($A257,'2013'!$F$10:$M$460,8,FALSE))*1000,#N/A)</f>
        <v>0</v>
      </c>
      <c r="BC257" s="196">
        <f>IFERROR((VLOOKUP($A257,'1314'!$F$10:$L$408,6,FALSE)/VLOOKUP($A257,'2014'!$F$10:$M$460,8,FALSE))*1000,#N/A)</f>
        <v>0</v>
      </c>
      <c r="BD257" s="196">
        <f>IFERROR((VLOOKUP($A257,'1415'!$F$10:$L$408,6,FALSE)/VLOOKUP($A257,'2015'!$F$10:$M$460,8,FALSE))*1000,#N/A)</f>
        <v>0</v>
      </c>
      <c r="BE257" s="196">
        <f>IFERROR((VLOOKUP($A257,'1516'!$F$10:$L$408,6,FALSE)/VLOOKUP($A257,'2016'!$F$10:$M$460,8,FALSE))*1000,#N/A)</f>
        <v>0</v>
      </c>
      <c r="BF257" s="196">
        <f>IFERROR((VLOOKUP($A257,'1617'!$F$10:$L$408,6,FALSE)/VLOOKUP($A257,'2017'!$F$10:$M$460,8,FALSE))*1000,#N/A)</f>
        <v>0</v>
      </c>
      <c r="BG257" s="196">
        <f>IFERROR((VLOOKUP($A257,'1718'!$F$10:$L$408,6,FALSE)/VLOOKUP($A257,'2018'!$F$10:$N$460,9,FALSE))*1000,#N/A)</f>
        <v>0</v>
      </c>
      <c r="BH257" s="196">
        <f>IFERROR((VLOOKUP($A257,'1819'!$F$10:$L$408,6,FALSE)/VLOOKUP($A257,'2018'!$F$10:$N$460,9,FALSE))*1000,#N/A)</f>
        <v>0</v>
      </c>
      <c r="BI257" s="196">
        <f>IFERROR((VLOOKUP($A257,'1920'!$F$10:$L$408,6,FALSE)/VLOOKUP($A257,'2019'!$F$10:$N$464,8,FALSE))*1000,#N/A)</f>
        <v>0</v>
      </c>
      <c r="BJ257" s="196">
        <f>IFERROR((VLOOKUP($A257,'20 21'!$F$10:$L$408,6,FALSE)/VLOOKUP($A257,'2020'!$F$10:$N$469,8,FALSE))*1000,#N/A)</f>
        <v>0</v>
      </c>
      <c r="BK257" s="196">
        <f>IFERROR((VLOOKUP($A257,'21 22'!$F$10:$L$408,6,FALSE)/VLOOKUP($A257,'2021'!$F$10:$N$469,8,FALSE))*1000,#N/A)</f>
        <v>0</v>
      </c>
      <c r="BL257" s="196">
        <f>IFERROR((VLOOKUP($A257,'22 23'!$F$10:$L$408,6,FALSE)/VLOOKUP($A257,'2022'!$F$10:$N$469,8,FALSE))*1000,#N/A)</f>
        <v>0</v>
      </c>
      <c r="BM257" s="196" t="e">
        <f>IFERROR((VLOOKUP($A257,'23 24'!$F$7:$M$408,6,FALSE)/VLOOKUP($A257,'2023'!$C$7:$N$469,9,FALSE))*1000,#N/A)</f>
        <v>#N/A</v>
      </c>
      <c r="BO257" s="196">
        <f>IFERROR((VLOOKUP($A257,'0910'!$F$10:$L$433,7,FALSE)/VLOOKUP($A257,'2010'!$C$5:$K$611,9,FALSE))*1000,#N/A)</f>
        <v>8.9878318584070804</v>
      </c>
      <c r="BP257" s="196">
        <f>IFERROR((VLOOKUP($A257,'1011'!$F$10:$L$433,7,FALSE)/VLOOKUP($A257,'2011'!$C$5:$K$611,9,FALSE))*1000,#N/A)</f>
        <v>9.1305532842736437</v>
      </c>
      <c r="BQ257" s="196">
        <f>IFERROR((VLOOKUP($A257,'1112'!$F$10:$L$408,7,FALSE)/VLOOKUP($A257,'2012'!$F$10:$M$460,8,FALSE))*1000,#N/A)</f>
        <v>8.3942594096940155</v>
      </c>
      <c r="BR257" s="196">
        <f>IFERROR((VLOOKUP($A257,'1213'!$F$10:$L$408,7,FALSE)/VLOOKUP($A257,'2013'!$F$10:$M$460,8,FALSE))*1000,#N/A)</f>
        <v>4.9791414345310194</v>
      </c>
      <c r="BS257" s="196">
        <f>IFERROR((VLOOKUP($A257,'1314'!$F$10:$L$408,7,FALSE)/VLOOKUP($A257,'2014'!$F$10:$M$460,8,FALSE))*1000,#N/A)</f>
        <v>8.0149612610205718</v>
      </c>
      <c r="BT257" s="196">
        <f>IFERROR((VLOOKUP($A257,'1415'!$F$10:$L$408,7,FALSE)/VLOOKUP($A257,'2015'!$F$10:$M$460,8,FALSE))*1000,#N/A)</f>
        <v>8.064516129032258</v>
      </c>
      <c r="BU257" s="196">
        <f>IFERROR((VLOOKUP($A257,'1516'!$F$10:$L$408,7,FALSE)/VLOOKUP($A257,'2016'!$F$10:$M$460,8,FALSE))*1000,#N/A)</f>
        <v>6.557377049180328</v>
      </c>
      <c r="BV257" s="196">
        <f>IFERROR((VLOOKUP($A257,'1617'!$F$10:$L$408,7,FALSE)/VLOOKUP($A257,'2017'!$F$10:$M$460,8,FALSE))*1000,#N/A)</f>
        <v>6.2443085729153109</v>
      </c>
      <c r="BW257" s="196">
        <f>IFERROR((VLOOKUP($A257,'1718'!$F$10:$L$408,7,FALSE)/VLOOKUP($A257,'2018'!$F$10:$N$460,9,FALSE))*1000,#N/A)</f>
        <v>8.3935950413223139</v>
      </c>
      <c r="BX257" s="196">
        <f>IFERROR((VLOOKUP($A257,'1819'!$F$10:$L$408,7,FALSE)/VLOOKUP($A257,'2018'!$F$10:$N$460,9,FALSE))*1000,#N/A)</f>
        <v>8.2644628099173563</v>
      </c>
      <c r="BY257" s="196">
        <f>IFERROR((VLOOKUP($A257,'1920'!$F$10:$L$408,7,FALSE)/VLOOKUP($A257,'2019'!$F$10:$N$464,8,FALSE))*1000,#N/A)</f>
        <v>9.092538995466537</v>
      </c>
      <c r="BZ257" s="196">
        <f>IFERROR((VLOOKUP($A257,'20 21'!$F$10:$L$408,7,FALSE)/VLOOKUP($A257,'2020'!$F$10:$N$469,8,FALSE))*1000,#N/A)</f>
        <v>7.4950234314757962</v>
      </c>
      <c r="CA257" s="196">
        <f>IFERROR((VLOOKUP($A257,'21 22'!$F$10:$L$408,7,FALSE)/VLOOKUP($A257,'2021'!$F$10:$N$469,8,FALSE))*1000,#N/A)</f>
        <v>8.2697440138330265</v>
      </c>
      <c r="CB257" s="196">
        <f>IFERROR((VLOOKUP($A257,'22 23'!$F$10:$L$408,7,FALSE)/VLOOKUP($A257,'2022'!$F$10:$N$469,8,FALSE))*1000,#N/A)</f>
        <v>4.5965016895249455</v>
      </c>
      <c r="CC257" s="196" t="e">
        <f>IFERROR((VLOOKUP($A257,'23 24'!$F$7:$M$408,7,FALSE)/VLOOKUP($A257,'2023'!$C$7:$N$469,9,FALSE))*1000,#N/A)</f>
        <v>#N/A</v>
      </c>
      <c r="CE257" s="198">
        <f>IFERROR((VLOOKUP($A257,'0910'!$F$10:$S$433,9,FALSE)/VLOOKUP($A257,'2010'!$C$5:$K$611,9,FALSE))*1000,#N/A)</f>
        <v>3.0420353982300883</v>
      </c>
      <c r="CF257" s="198">
        <f>IFERROR((VLOOKUP($A257,'1011'!$F$10:$S$433,10,FALSE)/VLOOKUP($A257,'2011'!$C$5:$K$611,9,FALSE))*1000,#N/A)</f>
        <v>4.0883074407195421</v>
      </c>
      <c r="CG257" s="198">
        <f>IFERROR((VLOOKUP($A257,'1112'!$F$10:$S$408,9,FALSE)/VLOOKUP($A257,'2012'!$F$10:$M$460,8,FALSE))*1000,#N/A)</f>
        <v>4.3325209856485243</v>
      </c>
      <c r="CH257" s="198">
        <f>IFERROR((VLOOKUP($A257,'1213'!$F$10:$S$408,9,FALSE)/VLOOKUP($A257,'2013'!$F$10:$M$460,8,FALSE))*1000,#N/A)</f>
        <v>3.902570313551339</v>
      </c>
      <c r="CI257" s="198">
        <f>IFERROR((VLOOKUP($A257,'1314'!$F$10:$S$408,9,FALSE)/VLOOKUP($A257,'2014'!$F$10:$M$460,8,FALSE))*1000,#N/A)</f>
        <v>4.5418113812449912</v>
      </c>
      <c r="CJ257" s="198">
        <f>IFERROR((VLOOKUP($A257,'1415'!$F$10:$S$408,9,FALSE)/VLOOKUP($A257,'2015'!$F$10:$M$460,8,FALSE))*1000,#N/A)</f>
        <v>5.6848228450555265</v>
      </c>
      <c r="CK257" s="198">
        <f>IFERROR((VLOOKUP($A257,'1516'!$F$10:$S$408,9,FALSE)/VLOOKUP($A257,'2016'!$F$10:$M$460,8,FALSE))*1000,#N/A)</f>
        <v>5.9016393442622954</v>
      </c>
      <c r="CL257" s="198">
        <f>IFERROR((VLOOKUP($A257,'1617'!$F$10:$S$408,9,FALSE)/VLOOKUP($A257,'2017'!$F$10:$M$460,8,FALSE))*1000,#N/A)</f>
        <v>5.4637700013008974</v>
      </c>
      <c r="CM257" s="198">
        <f>IFERROR((VLOOKUP($A257,'1718'!$F$10:$S$408,9,FALSE)/VLOOKUP($A257,'2018'!$F$10:$N$460,9,FALSE))*1000,#N/A)</f>
        <v>5.036157024793388</v>
      </c>
      <c r="CN257" s="198">
        <f>IFERROR((VLOOKUP($A257,'1819'!$F$10:$S$408,9,FALSE)/VLOOKUP($A257,'2018'!$F$10:$N$460,9,FALSE))*1000,#N/A)</f>
        <v>6.0692148760330573</v>
      </c>
      <c r="CO257" s="198">
        <f>IFERROR((VLOOKUP($A257,'1920'!$F$10:$S$408,9,FALSE)/VLOOKUP($A257,'2019'!$F$10:$N$464,8,FALSE))*1000,#N/A)</f>
        <v>5.8909407576262076</v>
      </c>
      <c r="CP257" s="198">
        <f>IFERROR((VLOOKUP($A257,'20 21'!$F$10:$S$408,9,FALSE)/VLOOKUP($A257,'2020'!$F$10:$N$469,8,FALSE))*1000,#N/A)</f>
        <v>7.3679891360270533</v>
      </c>
      <c r="CQ257" s="198">
        <f>IFERROR((VLOOKUP($A257,'21 22'!$F$10:$S$408,9,FALSE)/VLOOKUP($A257,'2021'!$F$10:$N$469,8,FALSE))*1000,#N/A)</f>
        <v>8.3950431655577678</v>
      </c>
      <c r="CR257" s="198">
        <f>IFERROR((VLOOKUP($A257,'22 23'!$F$10:$S$408,9,FALSE)/VLOOKUP($A257,'2022'!$F$10:$N$469,8,FALSE))*1000,#N/A)</f>
        <v>6.2114887696283052</v>
      </c>
      <c r="CS257" s="196" t="e">
        <f>IFERROR((VLOOKUP($A257,'23 24'!$F$7:$S$408,9,FALSE)/VLOOKUP($A257,'2023'!$C$7:$N$469,9,FALSE))*1000,#N/A)</f>
        <v>#N/A</v>
      </c>
      <c r="CU257" s="198">
        <f>IFERROR((VLOOKUP($A257,'0910'!$F$10:$S$433,10,FALSE)/VLOOKUP($A257,'2010'!$C$5:$K$611,9,FALSE))*1000,#N/A)</f>
        <v>2.627212389380531</v>
      </c>
      <c r="CV257" s="198">
        <f>IFERROR((VLOOKUP($A257,'1011'!$F$10:$S$433,11,FALSE)/VLOOKUP($A257,'2011'!$C$5:$K$611,9,FALSE))*1000,#N/A)</f>
        <v>3.9520305260288913</v>
      </c>
      <c r="CW257" s="198">
        <f>IFERROR((VLOOKUP($A257,'1112'!$F$10:$S$408,10,FALSE)/VLOOKUP($A257,'2012'!$F$10:$M$460,8,FALSE))*1000,#N/A)</f>
        <v>4.738694828053073</v>
      </c>
      <c r="CX257" s="198">
        <f>IFERROR((VLOOKUP($A257,'1213'!$F$10:$S$408,10,FALSE)/VLOOKUP($A257,'2013'!$F$10:$M$460,8,FALSE))*1000,#N/A)</f>
        <v>2.2877136320818194</v>
      </c>
      <c r="CY257" s="198">
        <f>IFERROR((VLOOKUP($A257,'1314'!$F$10:$S$408,10,FALSE)/VLOOKUP($A257,'2014'!$F$10:$M$460,8,FALSE))*1000,#N/A)</f>
        <v>1.6029922522041142</v>
      </c>
      <c r="CZ257" s="198">
        <f>IFERROR((VLOOKUP($A257,'1415'!$F$10:$S$408,10,FALSE)/VLOOKUP($A257,'2015'!$F$10:$M$460,8,FALSE))*1000,#N/A)</f>
        <v>1.5864621893178212</v>
      </c>
      <c r="DA257" s="198">
        <f>IFERROR((VLOOKUP($A257,'1516'!$F$10:$S$408,10,FALSE)/VLOOKUP($A257,'2016'!$F$10:$M$460,8,FALSE))*1000,#N/A)</f>
        <v>0.78688524590163933</v>
      </c>
      <c r="DB257" s="198">
        <f>IFERROR((VLOOKUP($A257,'1617'!$F$10:$S$408,10,FALSE)/VLOOKUP($A257,'2017'!$F$10:$M$460,8,FALSE))*1000,#N/A)</f>
        <v>0.52035904774294262</v>
      </c>
      <c r="DC257" s="198">
        <f>IFERROR((VLOOKUP($A257,'1718'!$F$10:$S$408,10,FALSE)/VLOOKUP($A257,'2018'!$F$10:$N$460,9,FALSE))*1000,#N/A)</f>
        <v>0.64566115702479343</v>
      </c>
      <c r="DD257" s="198">
        <f>IFERROR((VLOOKUP($A257,'1819'!$F$10:$S$408,10,FALSE)/VLOOKUP($A257,'2018'!$F$10:$N$460,9,FALSE))*1000,#N/A)</f>
        <v>1.0330578512396695</v>
      </c>
      <c r="DE257" s="198">
        <f>IFERROR((VLOOKUP($A257,'1920'!$F$10:$S$408,10,FALSE)/VLOOKUP($A257,'2019'!$F$10:$N$464,8,FALSE))*1000,#N/A)</f>
        <v>2.0490228722178112</v>
      </c>
      <c r="DF257" s="198">
        <f>IFERROR((VLOOKUP($A257,'20 21'!$F$10:$S$408,10,FALSE)/VLOOKUP($A257,'2020'!$F$10:$N$469,8,FALSE))*1000,#N/A)</f>
        <v>0.88924006814119616</v>
      </c>
      <c r="DG257" s="198">
        <f>IFERROR((VLOOKUP($A257,'21 22'!$F$10:$S$408,10,FALSE)/VLOOKUP($A257,'2021'!$F$10:$N$469,8,FALSE))*1000,#N/A)</f>
        <v>3.5083762482927994</v>
      </c>
      <c r="DH257" s="198">
        <f>IFERROR((VLOOKUP($A257,'22 23'!$F$10:$S$408,10,FALSE)/VLOOKUP($A257,'2022'!$F$10:$N$469,8,FALSE))*1000,#N/A)</f>
        <v>1.8634466308884914</v>
      </c>
      <c r="DI257" s="196" t="e">
        <f>IFERROR((VLOOKUP($A257,'23 24'!$F$7:$S$408,10,FALSE)/VLOOKUP($A257,'2023'!$C$7:$N$469,9,FALSE))*1000,#N/A)</f>
        <v>#N/A</v>
      </c>
      <c r="DK257" s="198">
        <f>IFERROR((VLOOKUP($A257,'0910'!$F$10:$S$433,11,FALSE)/VLOOKUP($A257,'2010'!$C$5:$K$611,9,FALSE))*1000,#N/A)</f>
        <v>0</v>
      </c>
      <c r="DL257" s="198">
        <f>IFERROR((VLOOKUP($A257,'1011'!$F$10:$S$433,12,FALSE)/VLOOKUP($A257,'2011'!$C$5:$K$611,9,FALSE))*1000,#N/A)</f>
        <v>0</v>
      </c>
      <c r="DM257" s="198">
        <f>IFERROR((VLOOKUP($A257,'1112'!$F$10:$S$408,11,FALSE)/VLOOKUP($A257,'2012'!$F$10:$M$460,8,FALSE))*1000,#N/A)</f>
        <v>0</v>
      </c>
      <c r="DN257" s="198">
        <f>IFERROR((VLOOKUP($A257,'1213'!$F$10:$S$408,11,FALSE)/VLOOKUP($A257,'2013'!$F$10:$M$460,8,FALSE))*1000,#N/A)</f>
        <v>0</v>
      </c>
      <c r="DO257" s="198">
        <f>IFERROR((VLOOKUP($A257,'1314'!$F$10:$S$408,11,FALSE)/VLOOKUP($A257,'2014'!$F$10:$M$460,8,FALSE))*1000,#N/A)</f>
        <v>0</v>
      </c>
      <c r="DP257" s="198">
        <f>IFERROR((VLOOKUP($A257,'1415'!$F$10:$S$408,11,FALSE)/VLOOKUP($A257,'2015'!$F$10:$M$460,8,FALSE))*1000,#N/A)</f>
        <v>0</v>
      </c>
      <c r="DQ257" s="198">
        <f>IFERROR((VLOOKUP($A257,'1516'!$F$10:$S$408,11,FALSE)/VLOOKUP($A257,'2016'!$F$10:$M$460,8,FALSE))*1000,#N/A)</f>
        <v>0</v>
      </c>
      <c r="DR257" s="198">
        <f>IFERROR((VLOOKUP($A257,'1617'!$F$10:$S$408,11,FALSE)/VLOOKUP($A257,'2017'!$F$10:$M$460,8,FALSE))*1000,#N/A)</f>
        <v>0</v>
      </c>
      <c r="DS257" s="198">
        <f>IFERROR((VLOOKUP($A257,'1718'!$F$10:$S$408,11,FALSE)/VLOOKUP($A257,'2018'!$F$10:$N$460,9,FALSE))*1000,#N/A)</f>
        <v>0</v>
      </c>
      <c r="DT257" s="198">
        <f>IFERROR((VLOOKUP($A257,'1819'!$F$10:$S$408,11,FALSE)/VLOOKUP($A257,'2018'!$F$10:$N$460,9,FALSE))*1000,#N/A)</f>
        <v>0</v>
      </c>
      <c r="DU257" s="198">
        <f>IFERROR((VLOOKUP($A257,'1920'!$F$10:$S$408,11,FALSE)/VLOOKUP($A257,'2019'!$F$10:$N$464,8,FALSE))*1000,#N/A)</f>
        <v>0</v>
      </c>
      <c r="DV257" s="198">
        <f>IFERROR((VLOOKUP($A257,'20 21'!$F$10:$S$408,11,FALSE)/VLOOKUP($A257,'2020'!$F$10:$N$469,8,FALSE))*1000,#N/A)</f>
        <v>0</v>
      </c>
      <c r="DW257" s="198">
        <f>IFERROR((VLOOKUP($A257,'21 22'!$F$10:$S$408,11,FALSE)/VLOOKUP($A257,'2021'!$F$10:$N$469,8,FALSE))*1000,#N/A)</f>
        <v>0</v>
      </c>
      <c r="DX257" s="198">
        <f>IFERROR((VLOOKUP($A257,'22 23'!$F$10:$S$408,11,FALSE)/VLOOKUP($A257,'2022'!$F$10:$N$469,8,FALSE))*1000,#N/A)</f>
        <v>0</v>
      </c>
      <c r="DY257" s="196" t="e">
        <f>IFERROR((VLOOKUP($A257,'23 24'!$F$7:$S$408,11,FALSE)/VLOOKUP($A257,'2023'!$C$7:$N$469,9,FALSE))*1000,#N/A)</f>
        <v>#N/A</v>
      </c>
      <c r="EA257" s="198">
        <f>IFERROR((VLOOKUP($A257,'0910'!$F$10:$S$433,12,FALSE)/VLOOKUP($A257,'2010'!$C$5:$K$611,9,FALSE))*1000,#N/A)</f>
        <v>5.6692477876106198</v>
      </c>
      <c r="EB257" s="198">
        <f>IFERROR((VLOOKUP($A257,'1011'!$F$10:$S$433,13,FALSE)/VLOOKUP($A257,'2011'!$C$5:$K$611,9,FALSE))*1000,#N/A)</f>
        <v>8.0403379667484334</v>
      </c>
      <c r="EC257" s="198">
        <f>IFERROR((VLOOKUP($A257,'1112'!$F$10:$S$408,12,FALSE)/VLOOKUP($A257,'2012'!$F$10:$M$460,8,FALSE))*1000,#N/A)</f>
        <v>9.0712158137015972</v>
      </c>
      <c r="ED257" s="198">
        <f>IFERROR((VLOOKUP($A257,'1213'!$F$10:$S$408,12,FALSE)/VLOOKUP($A257,'2013'!$F$10:$M$460,8,FALSE))*1000,#N/A)</f>
        <v>6.1902839456331584</v>
      </c>
      <c r="EE257" s="198">
        <f>IFERROR((VLOOKUP($A257,'1314'!$F$10:$S$408,12,FALSE)/VLOOKUP($A257,'2014'!$F$10:$M$460,8,FALSE))*1000,#N/A)</f>
        <v>6.1448036334491043</v>
      </c>
      <c r="EF257" s="198">
        <f>IFERROR((VLOOKUP($A257,'1415'!$F$10:$S$408,12,FALSE)/VLOOKUP($A257,'2015'!$F$10:$M$460,8,FALSE))*1000,#N/A)</f>
        <v>7.4034902168164995</v>
      </c>
      <c r="EG257" s="198">
        <f>IFERROR((VLOOKUP($A257,'1516'!$F$10:$S$408,12,FALSE)/VLOOKUP($A257,'2016'!$F$10:$M$460,8,FALSE))*1000,#N/A)</f>
        <v>6.6885245901639347</v>
      </c>
      <c r="EH257" s="198">
        <f>IFERROR((VLOOKUP($A257,'1617'!$F$10:$S$408,12,FALSE)/VLOOKUP($A257,'2017'!$F$10:$M$460,8,FALSE))*1000,#N/A)</f>
        <v>5.9841290490438404</v>
      </c>
      <c r="EI257" s="198">
        <f>IFERROR((VLOOKUP($A257,'1718'!$F$10:$S$408,12,FALSE)/VLOOKUP($A257,'2018'!$F$10:$N$460,9,FALSE))*1000,#N/A)</f>
        <v>5.6818181818181817</v>
      </c>
      <c r="EJ257" s="198">
        <f>IFERROR((VLOOKUP($A257,'1819'!$F$10:$S$408,12,FALSE)/VLOOKUP($A257,'2018'!$F$10:$N$460,9,FALSE))*1000,#N/A)</f>
        <v>7.2314049586776861</v>
      </c>
      <c r="EK257" s="198">
        <f>IFERROR((VLOOKUP($A257,'1920'!$F$10:$S$408,12,FALSE)/VLOOKUP($A257,'2019'!$F$10:$N$464,8,FALSE))*1000,#N/A)</f>
        <v>7.9399636298440184</v>
      </c>
      <c r="EL257" s="198">
        <f>IFERROR((VLOOKUP($A257,'20 21'!$F$10:$S$408,12,FALSE)/VLOOKUP($A257,'2020'!$F$10:$N$469,8,FALSE))*1000,#N/A)</f>
        <v>8.3842634996169938</v>
      </c>
      <c r="EM257" s="198">
        <f>IFERROR((VLOOKUP($A257,'21 22'!$F$10:$S$408,12,FALSE)/VLOOKUP($A257,'2021'!$F$10:$N$469,8,FALSE))*1000,#N/A)</f>
        <v>11.903419413850569</v>
      </c>
      <c r="EN257" s="198">
        <f>IFERROR((VLOOKUP($A257,'22 23'!$F$10:$S$408,12,FALSE)/VLOOKUP($A257,'2022'!$F$10:$N$469,8,FALSE))*1000,#N/A)</f>
        <v>8.0749354005167948</v>
      </c>
      <c r="EO257" s="196" t="e">
        <f>IFERROR((VLOOKUP($A257,'23 24'!$F$7:$S$408,12,FALSE)/VLOOKUP($A257,'2023'!$C$7:$N$469,9,FALSE))*1000,#N/A)</f>
        <v>#N/A</v>
      </c>
    </row>
    <row r="258" spans="1:145" x14ac:dyDescent="0.3">
      <c r="A258" t="s">
        <v>1164</v>
      </c>
      <c r="B258" t="s">
        <v>1741</v>
      </c>
      <c r="C258" t="str">
        <f>IF(VLOOKUP($A258,'0910'!$F$10:$L$433,1,FALSE)=VLOOKUP($A258,'2010'!$C$5:$K$611,1,FALSE),VLOOKUP($A258,'0910'!$F$10:$L$433,1,FALSE),FALSE)</f>
        <v>South Staffordshire</v>
      </c>
      <c r="D258" t="str">
        <f>IF(VLOOKUP($A258,'1011'!$F$10:$L$433,1,FALSE)=VLOOKUP($A258,'2011'!$C$5:$K$611,1,FALSE),VLOOKUP($A258,'1011'!$F$10:$L$433,1,FALSE),FALSE)</f>
        <v>South Staffordshire</v>
      </c>
      <c r="E258" t="str">
        <f>IF(VLOOKUP(A258,'1112'!$F$10:$L$408,1,FALSE)=VLOOKUP(A258,'2012'!$F$10:$M$460,1,FALSE),VLOOKUP(A258,'1112'!$F$10:$L$408,1,FALSE),FALSE)</f>
        <v>South Staffordshire</v>
      </c>
      <c r="F258" t="str">
        <f>IF(VLOOKUP($A258,'1213'!$F$10:$L$408,1,FALSE)=VLOOKUP($A258,'2013'!$F$10:$M$460,1,FALSE),VLOOKUP($A258,'1213'!$F$10:$L$408,1,FALSE),FALSE)</f>
        <v>South Staffordshire</v>
      </c>
      <c r="G258" t="str">
        <f>IF(VLOOKUP($A258,'1314'!$F$10:$L$408,1,FALSE)=VLOOKUP($A258,'2014'!$F$10:$M$460,1,FALSE),VLOOKUP($A258,'1314'!$F$10:$L$408,1,FALSE),FALSE)</f>
        <v>South Staffordshire</v>
      </c>
      <c r="H258" t="str">
        <f>IF(VLOOKUP($A258,'1415'!$F$10:$L$408,1,FALSE)=VLOOKUP($A258,'2015'!$F$10:$M$460,1,FALSE),VLOOKUP($A258,'1415'!$F$10:$L$408,1,FALSE),FALSE)</f>
        <v>South Staffordshire</v>
      </c>
      <c r="I258" t="str">
        <f>IF(VLOOKUP($A258,'1516'!$F$10:$L$408,1,FALSE)=VLOOKUP($A258,'2015'!$F$10:$M$460,1,FALSE),VLOOKUP($A258,'1516'!$F$10:$L$408,1,FALSE),FALSE)</f>
        <v>South Staffordshire</v>
      </c>
      <c r="J258" t="str">
        <f>IF(VLOOKUP($A258,'1617'!$F$10:$L$408,1,FALSE)=VLOOKUP($A258,'2016'!$F$10:$M$460,1,FALSE),VLOOKUP($A258,'1617'!$F$10:$L$408,1,FALSE),FALSE)</f>
        <v>South Staffordshire</v>
      </c>
      <c r="K258" t="str">
        <f>IF(VLOOKUP($A258,'1718'!$F$10:$M$408,1,FALSE)=VLOOKUP($A258,'2017'!$F$10:$M$460,1,FALSE),VLOOKUP($A258,'1718'!$F$10:$M$408,1,FALSE),FALSE)</f>
        <v>South Staffordshire</v>
      </c>
      <c r="L258" t="str">
        <f>IF(VLOOKUP($A258,'1819'!$F$10:$M$408,1,FALSE)=VLOOKUP($A258,'2018'!$F$10:$M$460,1,FALSE),VLOOKUP($A258,'1819'!$F$10:$M$408,1,FALSE),FALSE)</f>
        <v>South Staffordshire</v>
      </c>
      <c r="M258" t="str">
        <f>IF(VLOOKUP($A258,'1920'!$F$10:$M$408,1,FALSE)=VLOOKUP($A258,'2019'!$F$10:$M$464,1,FALSE),VLOOKUP($A258,'1920'!$F$10:$M$408,1,FALSE),FALSE)</f>
        <v>South Staffordshire</v>
      </c>
      <c r="N258" t="str">
        <f>IF(VLOOKUP($A258,'20 21'!$F$10:$N$408,1,FALSE)=VLOOKUP($A258,'2020'!$F$10:$O$468,1,FALSE),VLOOKUP($A258,'20 21'!$F$10:$N$408,1,FALSE),FALSE)</f>
        <v>South Staffordshire</v>
      </c>
      <c r="O258" t="str">
        <f>IF(VLOOKUP($A258,'21 22'!$F$10:$N$408,1,FALSE)=VLOOKUP($A258,'2021'!$F$10:$O$471,1,FALSE),VLOOKUP($A258,'21 22'!$F$10:$N$408,1,FALSE),FALSE)</f>
        <v>South Staffordshire</v>
      </c>
      <c r="P258" t="str">
        <f>IF(VLOOKUP($A258,'22 23'!$F$10:$N$408,1,FALSE)=VLOOKUP($A258,'2022'!$F$10:$O$468,1,FALSE),VLOOKUP($A258,'22 23'!$F$10:$N$408,1,FALSE),FALSE)</f>
        <v>South Staffordshire</v>
      </c>
      <c r="Q258" t="str">
        <f>IF(VLOOKUP($A258,'23 24'!$F$7:$N$408,1,FALSE)=VLOOKUP($A258,'2023'!$C$7:$O$468,1,FALSE),VLOOKUP($A258,'23 24'!$F$7:$N$408,1,FALSE),FALSE)</f>
        <v>South Staffordshire</v>
      </c>
      <c r="S258" s="196">
        <f>IFERROR((VLOOKUP($A258,'0910'!$F$10:$L$433,4,FALSE)/VLOOKUP($A258,'2010'!$C$5:$K$611,9,FALSE))*1000,#N/A)</f>
        <v>5.9445178335535003</v>
      </c>
      <c r="T258" s="196">
        <f>IFERROR((VLOOKUP($A258,'1011'!$F$10:$L$433,4,FALSE)/VLOOKUP($A258,'2011'!$C$5:$K$611,9,FALSE))*1000,#N/A)</f>
        <v>4.1648399824638318</v>
      </c>
      <c r="U258" s="196">
        <f>IFERROR((VLOOKUP($A258,'1112'!$F$10:$L$408,4,FALSE)/VLOOKUP($A258,'2012'!$F$10:$M$460,8,FALSE))*1000,#N/A)</f>
        <v>3.4926871862038857</v>
      </c>
      <c r="V258" s="196">
        <f>IFERROR((VLOOKUP($A258,'1213'!$F$10:$L$408,4,FALSE)/VLOOKUP($A258,'2013'!$F$10:$M$460,8,FALSE))*1000,#N/A)</f>
        <v>1.956521739130435</v>
      </c>
      <c r="W258" s="196">
        <f>IFERROR((VLOOKUP($A258,'1314'!$F$10:$L$408,4,FALSE)/VLOOKUP($A258,'2014'!$F$10:$M$460,8,FALSE))*1000,#N/A)</f>
        <v>2.3830155979202772</v>
      </c>
      <c r="X258" s="196">
        <f>IFERROR((VLOOKUP($A258,'1415'!$F$10:$L$408,4,FALSE)/VLOOKUP($A258,'2015'!$F$10:$M$460,8,FALSE))*1000,#N/A)</f>
        <v>3.4445640473627557</v>
      </c>
      <c r="Y258" s="196">
        <f>IFERROR((VLOOKUP($A258,'1516'!$F$10:$L$408,4,FALSE)/VLOOKUP($A258,'2016'!$F$10:$M$460,8,FALSE))*1000,#N/A)</f>
        <v>2.785515320334262</v>
      </c>
      <c r="Z258" s="196">
        <f>IFERROR((VLOOKUP($A258,'1617'!$F$10:$L$408,4,FALSE)/VLOOKUP($A258,'2017'!$F$10:$M$460,8,FALSE))*1000,#N/A)</f>
        <v>4.6908315565031984</v>
      </c>
      <c r="AA258" s="196">
        <f>IFERROR((VLOOKUP($A258,'1718'!$F$10:$L$408,4,FALSE)/VLOOKUP($A258,'2018'!$F$10:$N$460,9,FALSE))*1000,#N/A)</f>
        <v>3.6055143160127252</v>
      </c>
      <c r="AB258" s="196">
        <f>IFERROR((VLOOKUP($A258,'1819'!$F$10:$L$408,4,FALSE)/VLOOKUP($A258,'2018'!$F$10:$N$460,9,FALSE))*1000,#N/A)</f>
        <v>4.0296924708377517</v>
      </c>
      <c r="AC258" s="196">
        <f>IFERROR((VLOOKUP($A258,'1920'!$F$10:$L$408,4,FALSE)/VLOOKUP($A258,'2019'!$F$10:$N$464,8,FALSE))*1000,#N/A)</f>
        <v>4.8497627833421193</v>
      </c>
      <c r="AD258" s="196">
        <f>IFERROR((VLOOKUP($A258,'20 21'!$F$10:$M$408,4,FALSE)/VLOOKUP($A258,'2020'!$F$10:$N$469,8,FALSE))*1000,#N/A)</f>
        <v>5.2419253382090227</v>
      </c>
      <c r="AE258" s="196">
        <f>IFERROR((VLOOKUP($A258,'21 22'!$F$10:$M$408,4,FALSE)/VLOOKUP($A258,'2021'!$F$10:$N$469,8,FALSE))*1000,#N/A)</f>
        <v>6.6741751136695449</v>
      </c>
      <c r="AF258" s="196">
        <f>IFERROR((VLOOKUP($A258,'22 23'!$F$10:$M$408,4,FALSE)/VLOOKUP($A258,'2022'!$F$10:$N$469,8,FALSE))*1000,#N/A)</f>
        <v>5.5697664823830353</v>
      </c>
      <c r="AG258" s="196">
        <f>IFERROR((VLOOKUP($A258,'23 24'!$F$7:$M$408,4,FALSE)/VLOOKUP($A258,'2023'!$C$7:$N$469,9,FALSE))*1000,#N/A)</f>
        <v>3.465921833268772</v>
      </c>
      <c r="AI258" s="196">
        <f>IFERROR((VLOOKUP($A258,'0910'!$F$10:$L$433,5,FALSE)/VLOOKUP($A258,'2010'!$C$5:$K$611,9,FALSE))*1000,#N/A)</f>
        <v>0.44033465433729635</v>
      </c>
      <c r="AJ258" s="196">
        <f>IFERROR((VLOOKUP($A258,'1011'!$F$10:$L$433,5,FALSE)/VLOOKUP($A258,'2011'!$C$5:$K$611,9,FALSE))*1000,#N/A)</f>
        <v>0</v>
      </c>
      <c r="AK258" s="196">
        <f>IFERROR((VLOOKUP($A258,'1112'!$F$10:$L$408,5,FALSE)/VLOOKUP($A258,'2012'!$F$10:$M$460,8,FALSE))*1000,#N/A)</f>
        <v>0.21829294913774286</v>
      </c>
      <c r="AL258" s="196">
        <f>IFERROR((VLOOKUP($A258,'1213'!$F$10:$L$408,5,FALSE)/VLOOKUP($A258,'2013'!$F$10:$M$460,8,FALSE))*1000,#N/A)</f>
        <v>0.43478260869565222</v>
      </c>
      <c r="AM258" s="196">
        <f>IFERROR((VLOOKUP($A258,'1314'!$F$10:$L$408,5,FALSE)/VLOOKUP($A258,'2014'!$F$10:$M$460,8,FALSE))*1000,#N/A)</f>
        <v>0.21663778162911609</v>
      </c>
      <c r="AN258" s="196">
        <f>IFERROR((VLOOKUP($A258,'1415'!$F$10:$L$408,5,FALSE)/VLOOKUP($A258,'2015'!$F$10:$M$460,8,FALSE))*1000,#N/A)</f>
        <v>0.86114101184068892</v>
      </c>
      <c r="AO258" s="196">
        <f>IFERROR((VLOOKUP($A258,'1516'!$F$10:$L$408,5,FALSE)/VLOOKUP($A258,'2016'!$F$10:$M$460,8,FALSE))*1000,#N/A)</f>
        <v>1.4998928647953718</v>
      </c>
      <c r="AP258" s="196">
        <f>IFERROR((VLOOKUP($A258,'1617'!$F$10:$L$408,5,FALSE)/VLOOKUP($A258,'2017'!$F$10:$M$460,8,FALSE))*1000,#N/A)</f>
        <v>1.279317697228145</v>
      </c>
      <c r="AQ258" s="196">
        <f>IFERROR((VLOOKUP($A258,'1718'!$F$10:$L$408,5,FALSE)/VLOOKUP($A258,'2018'!$F$10:$N$460,9,FALSE))*1000,#N/A)</f>
        <v>1.4846235418875928</v>
      </c>
      <c r="AR258" s="196">
        <f>IFERROR((VLOOKUP($A258,'1819'!$F$10:$L$408,5,FALSE)/VLOOKUP($A258,'2018'!$F$10:$N$460,9,FALSE))*1000,#N/A)</f>
        <v>1.6967126193001059</v>
      </c>
      <c r="AS258" s="196">
        <f>IFERROR((VLOOKUP($A258,'1920'!$F$10:$L$408,5,FALSE)/VLOOKUP($A258,'2019'!$F$10:$N$464,8,FALSE))*1000,#N/A)</f>
        <v>2.1085925144965736</v>
      </c>
      <c r="AT258" s="196">
        <f>IFERROR((VLOOKUP($A258,'20 21'!$F$10:$L$408,5,FALSE)/VLOOKUP($A258,'2020'!$F$10:$N$469,8,FALSE))*1000,#N/A)</f>
        <v>2.3064471488119698</v>
      </c>
      <c r="AU258" s="196">
        <f>IFERROR((VLOOKUP($A258,'21 22'!$F$10:$L$408,5,FALSE)/VLOOKUP($A258,'2021'!$F$10:$N$469,8,FALSE))*1000,#N/A)</f>
        <v>2.085679723021733</v>
      </c>
      <c r="AV258" s="196">
        <f>IFERROR((VLOOKUP($A258,'22 23'!$F$10:$L$408,5,FALSE)/VLOOKUP($A258,'2022'!$F$10:$N$469,8,FALSE))*1000,#N/A)</f>
        <v>1.8565888274610116</v>
      </c>
      <c r="AW258" s="196">
        <f>IFERROR((VLOOKUP($A258,'23 24'!$F$7:$M$408,5,FALSE)/VLOOKUP($A258,'2023'!$C$7:$N$469,9,FALSE))*1000,#N/A)</f>
        <v>0.20387775489816307</v>
      </c>
      <c r="AY258" s="196">
        <f>IFERROR((VLOOKUP($A258,'0910'!$F$10:$L$433,6,FALSE)/VLOOKUP($A258,'2010'!$C$5:$K$611,9,FALSE))*1000,#N/A)</f>
        <v>0</v>
      </c>
      <c r="AZ258" s="196">
        <f>IFERROR((VLOOKUP($A258,'1011'!$F$10:$L$433,6,FALSE)/VLOOKUP($A258,'2011'!$C$5:$K$611,9,FALSE))*1000,#N/A)</f>
        <v>0</v>
      </c>
      <c r="BA258" s="196">
        <f>IFERROR((VLOOKUP($A258,'1112'!$F$10:$L$408,6,FALSE)/VLOOKUP($A258,'2012'!$F$10:$M$460,8,FALSE))*1000,#N/A)</f>
        <v>0</v>
      </c>
      <c r="BB258" s="196">
        <f>IFERROR((VLOOKUP($A258,'1213'!$F$10:$L$408,6,FALSE)/VLOOKUP($A258,'2013'!$F$10:$M$460,8,FALSE))*1000,#N/A)</f>
        <v>0</v>
      </c>
      <c r="BC258" s="196">
        <f>IFERROR((VLOOKUP($A258,'1314'!$F$10:$L$408,6,FALSE)/VLOOKUP($A258,'2014'!$F$10:$M$460,8,FALSE))*1000,#N/A)</f>
        <v>0</v>
      </c>
      <c r="BD258" s="196">
        <f>IFERROR((VLOOKUP($A258,'1415'!$F$10:$L$408,6,FALSE)/VLOOKUP($A258,'2015'!$F$10:$M$460,8,FALSE))*1000,#N/A)</f>
        <v>0</v>
      </c>
      <c r="BE258" s="196">
        <f>IFERROR((VLOOKUP($A258,'1516'!$F$10:$L$408,6,FALSE)/VLOOKUP($A258,'2016'!$F$10:$M$460,8,FALSE))*1000,#N/A)</f>
        <v>0</v>
      </c>
      <c r="BF258" s="196">
        <f>IFERROR((VLOOKUP($A258,'1617'!$F$10:$L$408,6,FALSE)/VLOOKUP($A258,'2017'!$F$10:$M$460,8,FALSE))*1000,#N/A)</f>
        <v>0</v>
      </c>
      <c r="BG258" s="196">
        <f>IFERROR((VLOOKUP($A258,'1718'!$F$10:$L$408,6,FALSE)/VLOOKUP($A258,'2018'!$F$10:$N$460,9,FALSE))*1000,#N/A)</f>
        <v>0</v>
      </c>
      <c r="BH258" s="196">
        <f>IFERROR((VLOOKUP($A258,'1819'!$F$10:$L$408,6,FALSE)/VLOOKUP($A258,'2018'!$F$10:$N$460,9,FALSE))*1000,#N/A)</f>
        <v>0</v>
      </c>
      <c r="BI258" s="196">
        <f>IFERROR((VLOOKUP($A258,'1920'!$F$10:$L$408,6,FALSE)/VLOOKUP($A258,'2019'!$F$10:$N$464,8,FALSE))*1000,#N/A)</f>
        <v>0</v>
      </c>
      <c r="BJ258" s="196">
        <f>IFERROR((VLOOKUP($A258,'20 21'!$F$10:$L$408,6,FALSE)/VLOOKUP($A258,'2020'!$F$10:$N$469,8,FALSE))*1000,#N/A)</f>
        <v>0</v>
      </c>
      <c r="BK258" s="196">
        <f>IFERROR((VLOOKUP($A258,'21 22'!$F$10:$L$408,6,FALSE)/VLOOKUP($A258,'2021'!$F$10:$N$469,8,FALSE))*1000,#N/A)</f>
        <v>0</v>
      </c>
      <c r="BL258" s="196">
        <f>IFERROR((VLOOKUP($A258,'22 23'!$F$10:$L$408,6,FALSE)/VLOOKUP($A258,'2022'!$F$10:$N$469,8,FALSE))*1000,#N/A)</f>
        <v>0</v>
      </c>
      <c r="BM258" s="196">
        <f>IFERROR((VLOOKUP($A258,'23 24'!$F$7:$M$408,6,FALSE)/VLOOKUP($A258,'2023'!$C$7:$N$469,9,FALSE))*1000,#N/A)</f>
        <v>0</v>
      </c>
      <c r="BO258" s="196">
        <f>IFERROR((VLOOKUP($A258,'0910'!$F$10:$L$433,7,FALSE)/VLOOKUP($A258,'2010'!$C$5:$K$611,9,FALSE))*1000,#N/A)</f>
        <v>6.1646851607221489</v>
      </c>
      <c r="BP258" s="196">
        <f>IFERROR((VLOOKUP($A258,'1011'!$F$10:$L$433,7,FALSE)/VLOOKUP($A258,'2011'!$C$5:$K$611,9,FALSE))*1000,#N/A)</f>
        <v>4.1648399824638318</v>
      </c>
      <c r="BQ258" s="196">
        <f>IFERROR((VLOOKUP($A258,'1112'!$F$10:$L$408,7,FALSE)/VLOOKUP($A258,'2012'!$F$10:$M$460,8,FALSE))*1000,#N/A)</f>
        <v>3.7109801353416287</v>
      </c>
      <c r="BR258" s="196">
        <f>IFERROR((VLOOKUP($A258,'1213'!$F$10:$L$408,7,FALSE)/VLOOKUP($A258,'2013'!$F$10:$M$460,8,FALSE))*1000,#N/A)</f>
        <v>2.1739130434782608</v>
      </c>
      <c r="BS258" s="196">
        <f>IFERROR((VLOOKUP($A258,'1314'!$F$10:$L$408,7,FALSE)/VLOOKUP($A258,'2014'!$F$10:$M$460,8,FALSE))*1000,#N/A)</f>
        <v>2.5996533795493937</v>
      </c>
      <c r="BT258" s="196">
        <f>IFERROR((VLOOKUP($A258,'1415'!$F$10:$L$408,7,FALSE)/VLOOKUP($A258,'2015'!$F$10:$M$460,8,FALSE))*1000,#N/A)</f>
        <v>4.0904198062432719</v>
      </c>
      <c r="BU258" s="196">
        <f>IFERROR((VLOOKUP($A258,'1516'!$F$10:$L$408,7,FALSE)/VLOOKUP($A258,'2016'!$F$10:$M$460,8,FALSE))*1000,#N/A)</f>
        <v>4.0711377758731517</v>
      </c>
      <c r="BV258" s="196">
        <f>IFERROR((VLOOKUP($A258,'1617'!$F$10:$L$408,7,FALSE)/VLOOKUP($A258,'2017'!$F$10:$M$460,8,FALSE))*1000,#N/A)</f>
        <v>5.9701492537313436</v>
      </c>
      <c r="BW258" s="196">
        <f>IFERROR((VLOOKUP($A258,'1718'!$F$10:$L$408,7,FALSE)/VLOOKUP($A258,'2018'!$F$10:$N$460,9,FALSE))*1000,#N/A)</f>
        <v>5.0901378579003183</v>
      </c>
      <c r="BX258" s="196">
        <f>IFERROR((VLOOKUP($A258,'1819'!$F$10:$L$408,7,FALSE)/VLOOKUP($A258,'2018'!$F$10:$N$460,9,FALSE))*1000,#N/A)</f>
        <v>5.7264050901378578</v>
      </c>
      <c r="BY258" s="196">
        <f>IFERROR((VLOOKUP($A258,'1920'!$F$10:$L$408,7,FALSE)/VLOOKUP($A258,'2019'!$F$10:$N$464,8,FALSE))*1000,#N/A)</f>
        <v>6.9583552978386924</v>
      </c>
      <c r="BZ258" s="196">
        <f>IFERROR((VLOOKUP($A258,'20 21'!$F$10:$L$408,7,FALSE)/VLOOKUP($A258,'2020'!$F$10:$N$469,8,FALSE))*1000,#N/A)</f>
        <v>7.5483724870209921</v>
      </c>
      <c r="CA258" s="196">
        <f>IFERROR((VLOOKUP($A258,'21 22'!$F$10:$L$408,7,FALSE)/VLOOKUP($A258,'2021'!$F$10:$N$469,8,FALSE))*1000,#N/A)</f>
        <v>8.7598548366912787</v>
      </c>
      <c r="CB258" s="196">
        <f>IFERROR((VLOOKUP($A258,'22 23'!$F$10:$L$408,7,FALSE)/VLOOKUP($A258,'2022'!$F$10:$N$469,8,FALSE))*1000,#N/A)</f>
        <v>7.4263553098440465</v>
      </c>
      <c r="CC258" s="196">
        <f>IFERROR((VLOOKUP($A258,'23 24'!$F$7:$M$408,7,FALSE)/VLOOKUP($A258,'2023'!$C$7:$N$469,9,FALSE))*1000,#N/A)</f>
        <v>3.669799588166935</v>
      </c>
      <c r="CE258" s="198">
        <f>IFERROR((VLOOKUP($A258,'0910'!$F$10:$S$433,9,FALSE)/VLOOKUP($A258,'2010'!$C$5:$K$611,9,FALSE))*1000,#N/A)</f>
        <v>4.8436811977102598</v>
      </c>
      <c r="CF258" s="198">
        <f>IFERROR((VLOOKUP($A258,'1011'!$F$10:$S$433,10,FALSE)/VLOOKUP($A258,'2011'!$C$5:$K$611,9,FALSE))*1000,#N/A)</f>
        <v>2.6304252520824201</v>
      </c>
      <c r="CG258" s="198">
        <f>IFERROR((VLOOKUP($A258,'1112'!$F$10:$S$408,9,FALSE)/VLOOKUP($A258,'2012'!$F$10:$M$460,8,FALSE))*1000,#N/A)</f>
        <v>2.6195153896529142</v>
      </c>
      <c r="CH258" s="198">
        <f>IFERROR((VLOOKUP($A258,'1213'!$F$10:$S$408,9,FALSE)/VLOOKUP($A258,'2013'!$F$10:$M$460,8,FALSE))*1000,#N/A)</f>
        <v>2.6086956521739131</v>
      </c>
      <c r="CI258" s="198">
        <f>IFERROR((VLOOKUP($A258,'1314'!$F$10:$S$408,9,FALSE)/VLOOKUP($A258,'2014'!$F$10:$M$460,8,FALSE))*1000,#N/A)</f>
        <v>2.3830155979202772</v>
      </c>
      <c r="CJ258" s="198">
        <f>IFERROR((VLOOKUP($A258,'1415'!$F$10:$S$408,9,FALSE)/VLOOKUP($A258,'2015'!$F$10:$M$460,8,FALSE))*1000,#N/A)</f>
        <v>1.9375672766415499</v>
      </c>
      <c r="CK258" s="198">
        <f>IFERROR((VLOOKUP($A258,'1516'!$F$10:$S$408,9,FALSE)/VLOOKUP($A258,'2016'!$F$10:$M$460,8,FALSE))*1000,#N/A)</f>
        <v>2.785515320334262</v>
      </c>
      <c r="CL258" s="198">
        <f>IFERROR((VLOOKUP($A258,'1617'!$F$10:$S$408,9,FALSE)/VLOOKUP($A258,'2017'!$F$10:$M$460,8,FALSE))*1000,#N/A)</f>
        <v>3.6247334754797444</v>
      </c>
      <c r="CM258" s="198">
        <f>IFERROR((VLOOKUP($A258,'1718'!$F$10:$S$408,9,FALSE)/VLOOKUP($A258,'2018'!$F$10:$N$460,9,FALSE))*1000,#N/A)</f>
        <v>2.5450689289501591</v>
      </c>
      <c r="CN258" s="198">
        <f>IFERROR((VLOOKUP($A258,'1819'!$F$10:$S$408,9,FALSE)/VLOOKUP($A258,'2018'!$F$10:$N$460,9,FALSE))*1000,#N/A)</f>
        <v>5.0901378579003183</v>
      </c>
      <c r="CO258" s="198">
        <f>IFERROR((VLOOKUP($A258,'1920'!$F$10:$S$408,9,FALSE)/VLOOKUP($A258,'2019'!$F$10:$N$464,8,FALSE))*1000,#N/A)</f>
        <v>3.5846072746441751</v>
      </c>
      <c r="CP258" s="198">
        <f>IFERROR((VLOOKUP($A258,'20 21'!$F$10:$S$408,9,FALSE)/VLOOKUP($A258,'2020'!$F$10:$N$469,8,FALSE))*1000,#N/A)</f>
        <v>5.6612793652657443</v>
      </c>
      <c r="CQ258" s="198">
        <f>IFERROR((VLOOKUP($A258,'21 22'!$F$10:$S$408,9,FALSE)/VLOOKUP($A258,'2021'!$F$10:$N$469,8,FALSE))*1000,#N/A)</f>
        <v>6.0484711967630247</v>
      </c>
      <c r="CR258" s="198">
        <f>IFERROR((VLOOKUP($A258,'22 23'!$F$10:$S$408,9,FALSE)/VLOOKUP($A258,'2022'!$F$10:$N$469,8,FALSE))*1000,#N/A)</f>
        <v>6.3949170723657067</v>
      </c>
      <c r="CS258" s="196">
        <f>IFERROR((VLOOKUP($A258,'23 24'!$F$7:$S$408,9,FALSE)/VLOOKUP($A258,'2023'!$C$7:$N$469,9,FALSE))*1000,#N/A)</f>
        <v>4.4853106077595877</v>
      </c>
      <c r="CU258" s="198">
        <f>IFERROR((VLOOKUP($A258,'0910'!$F$10:$S$433,10,FALSE)/VLOOKUP($A258,'2010'!$C$5:$K$611,9,FALSE))*1000,#N/A)</f>
        <v>0.66050198150594452</v>
      </c>
      <c r="CV258" s="198">
        <f>IFERROR((VLOOKUP($A258,'1011'!$F$10:$S$433,11,FALSE)/VLOOKUP($A258,'2011'!$C$5:$K$611,9,FALSE))*1000,#N/A)</f>
        <v>0</v>
      </c>
      <c r="CW258" s="198">
        <f>IFERROR((VLOOKUP($A258,'1112'!$F$10:$S$408,10,FALSE)/VLOOKUP($A258,'2012'!$F$10:$M$460,8,FALSE))*1000,#N/A)</f>
        <v>0.21829294913774286</v>
      </c>
      <c r="CX258" s="198">
        <f>IFERROR((VLOOKUP($A258,'1213'!$F$10:$S$408,10,FALSE)/VLOOKUP($A258,'2013'!$F$10:$M$460,8,FALSE))*1000,#N/A)</f>
        <v>0.21739130434782611</v>
      </c>
      <c r="CY258" s="198">
        <f>IFERROR((VLOOKUP($A258,'1314'!$F$10:$S$408,10,FALSE)/VLOOKUP($A258,'2014'!$F$10:$M$460,8,FALSE))*1000,#N/A)</f>
        <v>0.21663778162911609</v>
      </c>
      <c r="CZ258" s="198">
        <f>IFERROR((VLOOKUP($A258,'1415'!$F$10:$S$408,10,FALSE)/VLOOKUP($A258,'2015'!$F$10:$M$460,8,FALSE))*1000,#N/A)</f>
        <v>0.86114101184068892</v>
      </c>
      <c r="DA258" s="198">
        <f>IFERROR((VLOOKUP($A258,'1516'!$F$10:$S$408,10,FALSE)/VLOOKUP($A258,'2016'!$F$10:$M$460,8,FALSE))*1000,#N/A)</f>
        <v>1.7141632740518533</v>
      </c>
      <c r="DB258" s="198">
        <f>IFERROR((VLOOKUP($A258,'1617'!$F$10:$S$408,10,FALSE)/VLOOKUP($A258,'2017'!$F$10:$M$460,8,FALSE))*1000,#N/A)</f>
        <v>0.85287846481876328</v>
      </c>
      <c r="DC258" s="198">
        <f>IFERROR((VLOOKUP($A258,'1718'!$F$10:$S$408,10,FALSE)/VLOOKUP($A258,'2018'!$F$10:$N$460,9,FALSE))*1000,#N/A)</f>
        <v>1.2725344644750796</v>
      </c>
      <c r="DD258" s="198">
        <f>IFERROR((VLOOKUP($A258,'1819'!$F$10:$S$408,10,FALSE)/VLOOKUP($A258,'2018'!$F$10:$N$460,9,FALSE))*1000,#N/A)</f>
        <v>1.6967126193001059</v>
      </c>
      <c r="DE258" s="198">
        <f>IFERROR((VLOOKUP($A258,'1920'!$F$10:$S$408,10,FALSE)/VLOOKUP($A258,'2019'!$F$10:$N$464,8,FALSE))*1000,#N/A)</f>
        <v>1.4760147601476015</v>
      </c>
      <c r="DF258" s="198">
        <f>IFERROR((VLOOKUP($A258,'20 21'!$F$10:$S$408,10,FALSE)/VLOOKUP($A258,'2020'!$F$10:$N$469,8,FALSE))*1000,#N/A)</f>
        <v>1.0483850676418045</v>
      </c>
      <c r="DG258" s="198">
        <f>IFERROR((VLOOKUP($A258,'21 22'!$F$10:$S$408,10,FALSE)/VLOOKUP($A258,'2021'!$F$10:$N$469,8,FALSE))*1000,#N/A)</f>
        <v>2.9199516122304257</v>
      </c>
      <c r="DH258" s="198">
        <f>IFERROR((VLOOKUP($A258,'22 23'!$F$10:$S$408,10,FALSE)/VLOOKUP($A258,'2022'!$F$10:$N$469,8,FALSE))*1000,#N/A)</f>
        <v>2.2691641224523473</v>
      </c>
      <c r="DI258" s="196">
        <f>IFERROR((VLOOKUP($A258,'23 24'!$F$7:$S$408,10,FALSE)/VLOOKUP($A258,'2023'!$C$7:$N$469,9,FALSE))*1000,#N/A)</f>
        <v>1.8348997940834675</v>
      </c>
      <c r="DK258" s="198">
        <f>IFERROR((VLOOKUP($A258,'0910'!$F$10:$S$433,11,FALSE)/VLOOKUP($A258,'2010'!$C$5:$K$611,9,FALSE))*1000,#N/A)</f>
        <v>0.22016732716864817</v>
      </c>
      <c r="DL258" s="198">
        <f>IFERROR((VLOOKUP($A258,'1011'!$F$10:$S$433,12,FALSE)/VLOOKUP($A258,'2011'!$C$5:$K$611,9,FALSE))*1000,#N/A)</f>
        <v>0</v>
      </c>
      <c r="DM258" s="198">
        <f>IFERROR((VLOOKUP($A258,'1112'!$F$10:$S$408,11,FALSE)/VLOOKUP($A258,'2012'!$F$10:$M$460,8,FALSE))*1000,#N/A)</f>
        <v>0</v>
      </c>
      <c r="DN258" s="198">
        <f>IFERROR((VLOOKUP($A258,'1213'!$F$10:$S$408,11,FALSE)/VLOOKUP($A258,'2013'!$F$10:$M$460,8,FALSE))*1000,#N/A)</f>
        <v>0</v>
      </c>
      <c r="DO258" s="198">
        <f>IFERROR((VLOOKUP($A258,'1314'!$F$10:$S$408,11,FALSE)/VLOOKUP($A258,'2014'!$F$10:$M$460,8,FALSE))*1000,#N/A)</f>
        <v>0</v>
      </c>
      <c r="DP258" s="198">
        <f>IFERROR((VLOOKUP($A258,'1415'!$F$10:$S$408,11,FALSE)/VLOOKUP($A258,'2015'!$F$10:$M$460,8,FALSE))*1000,#N/A)</f>
        <v>0</v>
      </c>
      <c r="DQ258" s="198">
        <f>IFERROR((VLOOKUP($A258,'1516'!$F$10:$S$408,11,FALSE)/VLOOKUP($A258,'2016'!$F$10:$M$460,8,FALSE))*1000,#N/A)</f>
        <v>0</v>
      </c>
      <c r="DR258" s="198">
        <f>IFERROR((VLOOKUP($A258,'1617'!$F$10:$S$408,11,FALSE)/VLOOKUP($A258,'2017'!$F$10:$M$460,8,FALSE))*1000,#N/A)</f>
        <v>0</v>
      </c>
      <c r="DS258" s="198">
        <f>IFERROR((VLOOKUP($A258,'1718'!$F$10:$S$408,11,FALSE)/VLOOKUP($A258,'2018'!$F$10:$N$460,9,FALSE))*1000,#N/A)</f>
        <v>0</v>
      </c>
      <c r="DT258" s="198">
        <f>IFERROR((VLOOKUP($A258,'1819'!$F$10:$S$408,11,FALSE)/VLOOKUP($A258,'2018'!$F$10:$N$460,9,FALSE))*1000,#N/A)</f>
        <v>0</v>
      </c>
      <c r="DU258" s="198">
        <f>IFERROR((VLOOKUP($A258,'1920'!$F$10:$S$408,11,FALSE)/VLOOKUP($A258,'2019'!$F$10:$N$464,8,FALSE))*1000,#N/A)</f>
        <v>0</v>
      </c>
      <c r="DV258" s="198">
        <f>IFERROR((VLOOKUP($A258,'20 21'!$F$10:$S$408,11,FALSE)/VLOOKUP($A258,'2020'!$F$10:$N$469,8,FALSE))*1000,#N/A)</f>
        <v>0</v>
      </c>
      <c r="DW258" s="198">
        <f>IFERROR((VLOOKUP($A258,'21 22'!$F$10:$S$408,11,FALSE)/VLOOKUP($A258,'2021'!$F$10:$N$469,8,FALSE))*1000,#N/A)</f>
        <v>0</v>
      </c>
      <c r="DX258" s="198">
        <f>IFERROR((VLOOKUP($A258,'22 23'!$F$10:$S$408,11,FALSE)/VLOOKUP($A258,'2022'!$F$10:$N$469,8,FALSE))*1000,#N/A)</f>
        <v>0</v>
      </c>
      <c r="DY258" s="196">
        <f>IFERROR((VLOOKUP($A258,'23 24'!$F$7:$S$408,11,FALSE)/VLOOKUP($A258,'2023'!$C$7:$N$469,9,FALSE))*1000,#N/A)</f>
        <v>0</v>
      </c>
      <c r="EA258" s="198">
        <f>IFERROR((VLOOKUP($A258,'0910'!$F$10:$S$433,12,FALSE)/VLOOKUP($A258,'2010'!$C$5:$K$611,9,FALSE))*1000,#N/A)</f>
        <v>5.7243505063848525</v>
      </c>
      <c r="EB258" s="198">
        <f>IFERROR((VLOOKUP($A258,'1011'!$F$10:$S$433,13,FALSE)/VLOOKUP($A258,'2011'!$C$5:$K$611,9,FALSE))*1000,#N/A)</f>
        <v>2.6304252520824201</v>
      </c>
      <c r="EC258" s="198">
        <f>IFERROR((VLOOKUP($A258,'1112'!$F$10:$S$408,12,FALSE)/VLOOKUP($A258,'2012'!$F$10:$M$460,8,FALSE))*1000,#N/A)</f>
        <v>2.8378083387906572</v>
      </c>
      <c r="ED258" s="198">
        <f>IFERROR((VLOOKUP($A258,'1213'!$F$10:$S$408,12,FALSE)/VLOOKUP($A258,'2013'!$F$10:$M$460,8,FALSE))*1000,#N/A)</f>
        <v>2.8260869565217392</v>
      </c>
      <c r="EE258" s="198">
        <f>IFERROR((VLOOKUP($A258,'1314'!$F$10:$S$408,12,FALSE)/VLOOKUP($A258,'2014'!$F$10:$M$460,8,FALSE))*1000,#N/A)</f>
        <v>2.5996533795493937</v>
      </c>
      <c r="EF258" s="198">
        <f>IFERROR((VLOOKUP($A258,'1415'!$F$10:$S$408,12,FALSE)/VLOOKUP($A258,'2015'!$F$10:$M$460,8,FALSE))*1000,#N/A)</f>
        <v>2.798708288482239</v>
      </c>
      <c r="EG258" s="198">
        <f>IFERROR((VLOOKUP($A258,'1516'!$F$10:$S$408,12,FALSE)/VLOOKUP($A258,'2016'!$F$10:$M$460,8,FALSE))*1000,#N/A)</f>
        <v>4.4996785943861148</v>
      </c>
      <c r="EH258" s="198">
        <f>IFERROR((VLOOKUP($A258,'1617'!$F$10:$S$408,12,FALSE)/VLOOKUP($A258,'2017'!$F$10:$M$460,8,FALSE))*1000,#N/A)</f>
        <v>4.477611940298508</v>
      </c>
      <c r="EI258" s="198">
        <f>IFERROR((VLOOKUP($A258,'1718'!$F$10:$S$408,12,FALSE)/VLOOKUP($A258,'2018'!$F$10:$N$460,9,FALSE))*1000,#N/A)</f>
        <v>3.8176033934252387</v>
      </c>
      <c r="EJ258" s="198">
        <f>IFERROR((VLOOKUP($A258,'1819'!$F$10:$S$408,12,FALSE)/VLOOKUP($A258,'2018'!$F$10:$N$460,9,FALSE))*1000,#N/A)</f>
        <v>6.7868504772004234</v>
      </c>
      <c r="EK258" s="198">
        <f>IFERROR((VLOOKUP($A258,'1920'!$F$10:$S$408,12,FALSE)/VLOOKUP($A258,'2019'!$F$10:$N$464,8,FALSE))*1000,#N/A)</f>
        <v>5.0606220347917761</v>
      </c>
      <c r="EL258" s="198">
        <f>IFERROR((VLOOKUP($A258,'20 21'!$F$10:$S$408,12,FALSE)/VLOOKUP($A258,'2020'!$F$10:$N$469,8,FALSE))*1000,#N/A)</f>
        <v>6.709664432907549</v>
      </c>
      <c r="EM258" s="198">
        <f>IFERROR((VLOOKUP($A258,'21 22'!$F$10:$S$408,12,FALSE)/VLOOKUP($A258,'2021'!$F$10:$N$469,8,FALSE))*1000,#N/A)</f>
        <v>8.9684228089934503</v>
      </c>
      <c r="EN258" s="198">
        <f>IFERROR((VLOOKUP($A258,'22 23'!$F$10:$S$408,12,FALSE)/VLOOKUP($A258,'2022'!$F$10:$N$469,8,FALSE))*1000,#N/A)</f>
        <v>8.6640811948180545</v>
      </c>
      <c r="EO258" s="196">
        <f>IFERROR((VLOOKUP($A258,'23 24'!$F$7:$S$408,12,FALSE)/VLOOKUP($A258,'2023'!$C$7:$N$469,9,FALSE))*1000,#N/A)</f>
        <v>6.1163326469448922</v>
      </c>
    </row>
    <row r="259" spans="1:145" x14ac:dyDescent="0.3">
      <c r="A259" t="s">
        <v>416</v>
      </c>
      <c r="B259" t="s">
        <v>1743</v>
      </c>
      <c r="C259" t="str">
        <f>IF(VLOOKUP($A259,'0910'!$F$10:$L$433,1,FALSE)=VLOOKUP($A259,'2010'!$C$5:$K$611,1,FALSE),VLOOKUP($A259,'0910'!$F$10:$L$433,1,FALSE),FALSE)</f>
        <v>South Tyneside</v>
      </c>
      <c r="D259" t="str">
        <f>IF(VLOOKUP($A259,'1011'!$F$10:$L$433,1,FALSE)=VLOOKUP($A259,'2011'!$C$5:$K$611,1,FALSE),VLOOKUP($A259,'1011'!$F$10:$L$433,1,FALSE),FALSE)</f>
        <v>South Tyneside</v>
      </c>
      <c r="E259" t="str">
        <f>IF(VLOOKUP(A259,'1112'!$F$10:$L$408,1,FALSE)=VLOOKUP(A259,'2012'!$F$10:$M$460,1,FALSE),VLOOKUP(A259,'1112'!$F$10:$L$408,1,FALSE),FALSE)</f>
        <v>South Tyneside</v>
      </c>
      <c r="F259" t="str">
        <f>IF(VLOOKUP($A259,'1213'!$F$10:$L$408,1,FALSE)=VLOOKUP($A259,'2013'!$F$10:$M$460,1,FALSE),VLOOKUP($A259,'1213'!$F$10:$L$408,1,FALSE),FALSE)</f>
        <v>South Tyneside</v>
      </c>
      <c r="G259" t="str">
        <f>IF(VLOOKUP($A259,'1314'!$F$10:$L$408,1,FALSE)=VLOOKUP($A259,'2014'!$F$10:$M$460,1,FALSE),VLOOKUP($A259,'1314'!$F$10:$L$408,1,FALSE),FALSE)</f>
        <v>South Tyneside</v>
      </c>
      <c r="H259" t="str">
        <f>IF(VLOOKUP($A259,'1415'!$F$10:$L$408,1,FALSE)=VLOOKUP($A259,'2015'!$F$10:$M$460,1,FALSE),VLOOKUP($A259,'1415'!$F$10:$L$408,1,FALSE),FALSE)</f>
        <v>South Tyneside</v>
      </c>
      <c r="I259" t="str">
        <f>IF(VLOOKUP($A259,'1516'!$F$10:$L$408,1,FALSE)=VLOOKUP($A259,'2015'!$F$10:$M$460,1,FALSE),VLOOKUP($A259,'1516'!$F$10:$L$408,1,FALSE),FALSE)</f>
        <v>South Tyneside</v>
      </c>
      <c r="J259" t="str">
        <f>IF(VLOOKUP($A259,'1617'!$F$10:$L$408,1,FALSE)=VLOOKUP($A259,'2016'!$F$10:$M$460,1,FALSE),VLOOKUP($A259,'1617'!$F$10:$L$408,1,FALSE),FALSE)</f>
        <v>South Tyneside</v>
      </c>
      <c r="K259" t="str">
        <f>IF(VLOOKUP($A259,'1718'!$F$10:$M$408,1,FALSE)=VLOOKUP($A259,'2017'!$F$10:$M$460,1,FALSE),VLOOKUP($A259,'1718'!$F$10:$M$408,1,FALSE),FALSE)</f>
        <v>South Tyneside</v>
      </c>
      <c r="L259" t="str">
        <f>IF(VLOOKUP($A259,'1819'!$F$10:$M$408,1,FALSE)=VLOOKUP($A259,'2018'!$F$10:$M$460,1,FALSE),VLOOKUP($A259,'1819'!$F$10:$M$408,1,FALSE),FALSE)</f>
        <v>South Tyneside</v>
      </c>
      <c r="M259" t="str">
        <f>IF(VLOOKUP($A259,'1920'!$F$10:$M$408,1,FALSE)=VLOOKUP($A259,'2019'!$F$10:$M$464,1,FALSE),VLOOKUP($A259,'1920'!$F$10:$M$408,1,FALSE),FALSE)</f>
        <v>South Tyneside</v>
      </c>
      <c r="N259" t="str">
        <f>IF(VLOOKUP($A259,'20 21'!$F$10:$N$408,1,FALSE)=VLOOKUP($A259,'2020'!$F$10:$O$468,1,FALSE),VLOOKUP($A259,'20 21'!$F$10:$N$408,1,FALSE),FALSE)</f>
        <v>South Tyneside</v>
      </c>
      <c r="O259" t="str">
        <f>IF(VLOOKUP($A259,'21 22'!$F$10:$N$408,1,FALSE)=VLOOKUP($A259,'2021'!$F$10:$O$471,1,FALSE),VLOOKUP($A259,'21 22'!$F$10:$N$408,1,FALSE),FALSE)</f>
        <v>South Tyneside</v>
      </c>
      <c r="P259" t="str">
        <f>IF(VLOOKUP($A259,'22 23'!$F$10:$N$408,1,FALSE)=VLOOKUP($A259,'2022'!$F$10:$O$468,1,FALSE),VLOOKUP($A259,'22 23'!$F$10:$N$408,1,FALSE),FALSE)</f>
        <v>South Tyneside</v>
      </c>
      <c r="Q259" t="str">
        <f>IF(VLOOKUP($A259,'23 24'!$F$7:$N$408,1,FALSE)=VLOOKUP($A259,'2023'!$C$7:$O$468,1,FALSE),VLOOKUP($A259,'23 24'!$F$7:$N$408,1,FALSE),FALSE)</f>
        <v>South Tyneside</v>
      </c>
      <c r="S259" s="196">
        <f>IFERROR((VLOOKUP($A259,'0910'!$F$10:$L$433,4,FALSE)/VLOOKUP($A259,'2010'!$C$5:$K$611,9,FALSE))*1000,#N/A)</f>
        <v>1.4392630972941853</v>
      </c>
      <c r="T259" s="196">
        <f>IFERROR((VLOOKUP($A259,'1011'!$F$10:$L$433,4,FALSE)/VLOOKUP($A259,'2011'!$C$5:$K$611,9,FALSE))*1000,#N/A)</f>
        <v>1.578418711436361</v>
      </c>
      <c r="U259" s="196">
        <f>IFERROR((VLOOKUP($A259,'1112'!$F$10:$L$408,4,FALSE)/VLOOKUP($A259,'2012'!$F$10:$M$460,8,FALSE))*1000,#N/A)</f>
        <v>1.7155110793423873</v>
      </c>
      <c r="V259" s="196">
        <f>IFERROR((VLOOKUP($A259,'1213'!$F$10:$L$408,4,FALSE)/VLOOKUP($A259,'2013'!$F$10:$M$460,8,FALSE))*1000,#N/A)</f>
        <v>2.7092542421217738</v>
      </c>
      <c r="W259" s="196">
        <f>IFERROR((VLOOKUP($A259,'1314'!$F$10:$L$408,4,FALSE)/VLOOKUP($A259,'2014'!$F$10:$M$460,8,FALSE))*1000,#N/A)</f>
        <v>4.2674253200568995</v>
      </c>
      <c r="X259" s="196">
        <f>IFERROR((VLOOKUP($A259,'1415'!$F$10:$L$408,4,FALSE)/VLOOKUP($A259,'2015'!$F$10:$M$460,8,FALSE))*1000,#N/A)</f>
        <v>5.6553089212498238</v>
      </c>
      <c r="Y259" s="196">
        <f>IFERROR((VLOOKUP($A259,'1516'!$F$10:$L$408,4,FALSE)/VLOOKUP($A259,'2016'!$F$10:$M$460,8,FALSE))*1000,#N/A)</f>
        <v>5.7649043869516312</v>
      </c>
      <c r="Z259" s="196">
        <f>IFERROR((VLOOKUP($A259,'1617'!$F$10:$L$408,4,FALSE)/VLOOKUP($A259,'2017'!$F$10:$M$460,8,FALSE))*1000,#N/A)</f>
        <v>4.8903171719994418</v>
      </c>
      <c r="AA259" s="196">
        <f>IFERROR((VLOOKUP($A259,'1718'!$F$10:$L$408,4,FALSE)/VLOOKUP($A259,'2018'!$F$10:$N$460,9,FALSE))*1000,#N/A)</f>
        <v>3.4785028523723391</v>
      </c>
      <c r="AB259" s="196">
        <f>IFERROR((VLOOKUP($A259,'1819'!$F$10:$L$408,4,FALSE)/VLOOKUP($A259,'2018'!$F$10:$N$460,9,FALSE))*1000,#N/A)</f>
        <v>3.200222624182552</v>
      </c>
      <c r="AC259" s="196">
        <f>IFERROR((VLOOKUP($A259,'1920'!$F$10:$L$408,4,FALSE)/VLOOKUP($A259,'2019'!$F$10:$N$464,8,FALSE))*1000,#N/A)</f>
        <v>1.5255318558788451</v>
      </c>
      <c r="AD259" s="196">
        <f>IFERROR((VLOOKUP($A259,'20 21'!$F$10:$M$408,4,FALSE)/VLOOKUP($A259,'2020'!$F$10:$N$469,8,FALSE))*1000,#N/A)</f>
        <v>2.4988061259620404</v>
      </c>
      <c r="AE259" s="196">
        <f>IFERROR((VLOOKUP($A259,'21 22'!$F$10:$M$408,4,FALSE)/VLOOKUP($A259,'2021'!$F$10:$N$469,8,FALSE))*1000,#N/A)</f>
        <v>3.4635153295188483</v>
      </c>
      <c r="AF259" s="196">
        <f>IFERROR((VLOOKUP($A259,'22 23'!$F$10:$M$408,4,FALSE)/VLOOKUP($A259,'2022'!$F$10:$N$469,8,FALSE))*1000,#N/A)</f>
        <v>1.9340222136265679</v>
      </c>
      <c r="AG259" s="196">
        <f>IFERROR((VLOOKUP($A259,'23 24'!$F$7:$M$408,4,FALSE)/VLOOKUP($A259,'2023'!$C$7:$N$469,9,FALSE))*1000,#N/A)</f>
        <v>2.2049804997037055</v>
      </c>
      <c r="AI259" s="196">
        <f>IFERROR((VLOOKUP($A259,'0910'!$F$10:$L$433,5,FALSE)/VLOOKUP($A259,'2010'!$C$5:$K$611,9,FALSE))*1000,#N/A)</f>
        <v>0.28785261945883711</v>
      </c>
      <c r="AJ259" s="196">
        <f>IFERROR((VLOOKUP($A259,'1011'!$F$10:$L$433,5,FALSE)/VLOOKUP($A259,'2011'!$C$5:$K$611,9,FALSE))*1000,#N/A)</f>
        <v>1.2914334911752046</v>
      </c>
      <c r="AK259" s="196">
        <f>IFERROR((VLOOKUP($A259,'1112'!$F$10:$L$408,5,FALSE)/VLOOKUP($A259,'2012'!$F$10:$M$460,8,FALSE))*1000,#N/A)</f>
        <v>1.2866333095067906</v>
      </c>
      <c r="AL259" s="196">
        <f>IFERROR((VLOOKUP($A259,'1213'!$F$10:$L$408,5,FALSE)/VLOOKUP($A259,'2013'!$F$10:$M$460,8,FALSE))*1000,#N/A)</f>
        <v>0</v>
      </c>
      <c r="AM259" s="196">
        <f>IFERROR((VLOOKUP($A259,'1314'!$F$10:$L$408,5,FALSE)/VLOOKUP($A259,'2014'!$F$10:$M$460,8,FALSE))*1000,#N/A)</f>
        <v>0.28449502133712662</v>
      </c>
      <c r="AN259" s="196">
        <f>IFERROR((VLOOKUP($A259,'1415'!$F$10:$L$408,5,FALSE)/VLOOKUP($A259,'2015'!$F$10:$M$460,8,FALSE))*1000,#N/A)</f>
        <v>0.14138272303124558</v>
      </c>
      <c r="AO259" s="196">
        <f>IFERROR((VLOOKUP($A259,'1516'!$F$10:$L$408,5,FALSE)/VLOOKUP($A259,'2016'!$F$10:$M$460,8,FALSE))*1000,#N/A)</f>
        <v>0.42182227221597302</v>
      </c>
      <c r="AP259" s="196">
        <f>IFERROR((VLOOKUP($A259,'1617'!$F$10:$L$408,5,FALSE)/VLOOKUP($A259,'2017'!$F$10:$M$460,8,FALSE))*1000,#N/A)</f>
        <v>0.55889339108565039</v>
      </c>
      <c r="AQ259" s="196">
        <f>IFERROR((VLOOKUP($A259,'1718'!$F$10:$L$408,5,FALSE)/VLOOKUP($A259,'2018'!$F$10:$N$460,9,FALSE))*1000,#N/A)</f>
        <v>0.55656045637957419</v>
      </c>
      <c r="AR259" s="196">
        <f>IFERROR((VLOOKUP($A259,'1819'!$F$10:$L$408,5,FALSE)/VLOOKUP($A259,'2018'!$F$10:$N$460,9,FALSE))*1000,#N/A)</f>
        <v>0.83484068456936134</v>
      </c>
      <c r="AS259" s="196">
        <f>IFERROR((VLOOKUP($A259,'1920'!$F$10:$L$408,5,FALSE)/VLOOKUP($A259,'2019'!$F$10:$N$464,8,FALSE))*1000,#N/A)</f>
        <v>0.13868471417080411</v>
      </c>
      <c r="AT259" s="196">
        <f>IFERROR((VLOOKUP($A259,'20 21'!$F$10:$L$408,5,FALSE)/VLOOKUP($A259,'2020'!$F$10:$N$469,8,FALSE))*1000,#N/A)</f>
        <v>0.13882256255344672</v>
      </c>
      <c r="AU259" s="196">
        <f>IFERROR((VLOOKUP($A259,'21 22'!$F$10:$L$408,5,FALSE)/VLOOKUP($A259,'2021'!$F$10:$N$469,8,FALSE))*1000,#N/A)</f>
        <v>0.96978429226527751</v>
      </c>
      <c r="AV259" s="196">
        <f>IFERROR((VLOOKUP($A259,'22 23'!$F$10:$L$408,5,FALSE)/VLOOKUP($A259,'2022'!$F$10:$N$469,8,FALSE))*1000,#N/A)</f>
        <v>0</v>
      </c>
      <c r="AW259" s="196">
        <f>IFERROR((VLOOKUP($A259,'23 24'!$F$7:$M$408,5,FALSE)/VLOOKUP($A259,'2023'!$C$7:$N$469,9,FALSE))*1000,#N/A)</f>
        <v>0.13781128123148159</v>
      </c>
      <c r="AY259" s="196">
        <f>IFERROR((VLOOKUP($A259,'0910'!$F$10:$L$433,6,FALSE)/VLOOKUP($A259,'2010'!$C$5:$K$611,9,FALSE))*1000,#N/A)</f>
        <v>0.14392630972941856</v>
      </c>
      <c r="AZ259" s="196">
        <f>IFERROR((VLOOKUP($A259,'1011'!$F$10:$L$433,6,FALSE)/VLOOKUP($A259,'2011'!$C$5:$K$611,9,FALSE))*1000,#N/A)</f>
        <v>0.57397044052231316</v>
      </c>
      <c r="BA259" s="196">
        <f>IFERROR((VLOOKUP($A259,'1112'!$F$10:$L$408,6,FALSE)/VLOOKUP($A259,'2012'!$F$10:$M$460,8,FALSE))*1000,#N/A)</f>
        <v>0</v>
      </c>
      <c r="BB259" s="196">
        <f>IFERROR((VLOOKUP($A259,'1213'!$F$10:$L$408,6,FALSE)/VLOOKUP($A259,'2013'!$F$10:$M$460,8,FALSE))*1000,#N/A)</f>
        <v>0</v>
      </c>
      <c r="BC259" s="196">
        <f>IFERROR((VLOOKUP($A259,'1314'!$F$10:$L$408,6,FALSE)/VLOOKUP($A259,'2014'!$F$10:$M$460,8,FALSE))*1000,#N/A)</f>
        <v>0.28449502133712662</v>
      </c>
      <c r="BD259" s="196">
        <f>IFERROR((VLOOKUP($A259,'1415'!$F$10:$L$408,6,FALSE)/VLOOKUP($A259,'2015'!$F$10:$M$460,8,FALSE))*1000,#N/A)</f>
        <v>0.84829633818747352</v>
      </c>
      <c r="BE259" s="196">
        <f>IFERROR((VLOOKUP($A259,'1516'!$F$10:$L$408,6,FALSE)/VLOOKUP($A259,'2016'!$F$10:$M$460,8,FALSE))*1000,#N/A)</f>
        <v>0.70303712035995491</v>
      </c>
      <c r="BF259" s="196">
        <f>IFERROR((VLOOKUP($A259,'1617'!$F$10:$L$408,6,FALSE)/VLOOKUP($A259,'2017'!$F$10:$M$460,8,FALSE))*1000,#N/A)</f>
        <v>0</v>
      </c>
      <c r="BG259" s="196">
        <f>IFERROR((VLOOKUP($A259,'1718'!$F$10:$L$408,6,FALSE)/VLOOKUP($A259,'2018'!$F$10:$N$460,9,FALSE))*1000,#N/A)</f>
        <v>0.83484068456936134</v>
      </c>
      <c r="BH259" s="196">
        <f>IFERROR((VLOOKUP($A259,'1819'!$F$10:$L$408,6,FALSE)/VLOOKUP($A259,'2018'!$F$10:$N$460,9,FALSE))*1000,#N/A)</f>
        <v>0.13914011409489355</v>
      </c>
      <c r="BI259" s="196">
        <f>IFERROR((VLOOKUP($A259,'1920'!$F$10:$L$408,6,FALSE)/VLOOKUP($A259,'2019'!$F$10:$N$464,8,FALSE))*1000,#N/A)</f>
        <v>0</v>
      </c>
      <c r="BJ259" s="196">
        <f>IFERROR((VLOOKUP($A259,'20 21'!$F$10:$L$408,6,FALSE)/VLOOKUP($A259,'2020'!$F$10:$N$469,8,FALSE))*1000,#N/A)</f>
        <v>0</v>
      </c>
      <c r="BK259" s="196">
        <f>IFERROR((VLOOKUP($A259,'21 22'!$F$10:$L$408,6,FALSE)/VLOOKUP($A259,'2021'!$F$10:$N$469,8,FALSE))*1000,#N/A)</f>
        <v>0</v>
      </c>
      <c r="BL259" s="196">
        <f>IFERROR((VLOOKUP($A259,'22 23'!$F$10:$L$408,6,FALSE)/VLOOKUP($A259,'2022'!$F$10:$N$469,8,FALSE))*1000,#N/A)</f>
        <v>0</v>
      </c>
      <c r="BM259" s="196">
        <f>IFERROR((VLOOKUP($A259,'23 24'!$F$7:$M$408,6,FALSE)/VLOOKUP($A259,'2023'!$C$7:$N$469,9,FALSE))*1000,#N/A)</f>
        <v>0.13781128123148159</v>
      </c>
      <c r="BO259" s="196">
        <f>IFERROR((VLOOKUP($A259,'0910'!$F$10:$L$433,7,FALSE)/VLOOKUP($A259,'2010'!$C$5:$K$611,9,FALSE))*1000,#N/A)</f>
        <v>1.7271157167530224</v>
      </c>
      <c r="BP259" s="196">
        <f>IFERROR((VLOOKUP($A259,'1011'!$F$10:$L$433,7,FALSE)/VLOOKUP($A259,'2011'!$C$5:$K$611,9,FALSE))*1000,#N/A)</f>
        <v>3.4438226431338785</v>
      </c>
      <c r="BQ259" s="196">
        <f>IFERROR((VLOOKUP($A259,'1112'!$F$10:$L$408,7,FALSE)/VLOOKUP($A259,'2012'!$F$10:$M$460,8,FALSE))*1000,#N/A)</f>
        <v>3.0021443888491781</v>
      </c>
      <c r="BR259" s="196">
        <f>IFERROR((VLOOKUP($A259,'1213'!$F$10:$L$408,7,FALSE)/VLOOKUP($A259,'2013'!$F$10:$M$460,8,FALSE))*1000,#N/A)</f>
        <v>2.7092542421217738</v>
      </c>
      <c r="BS259" s="196">
        <f>IFERROR((VLOOKUP($A259,'1314'!$F$10:$L$408,7,FALSE)/VLOOKUP($A259,'2014'!$F$10:$M$460,8,FALSE))*1000,#N/A)</f>
        <v>4.6941678520625887</v>
      </c>
      <c r="BT259" s="196">
        <f>IFERROR((VLOOKUP($A259,'1415'!$F$10:$L$408,7,FALSE)/VLOOKUP($A259,'2015'!$F$10:$M$460,8,FALSE))*1000,#N/A)</f>
        <v>6.6449879824685425</v>
      </c>
      <c r="BU259" s="196">
        <f>IFERROR((VLOOKUP($A259,'1516'!$F$10:$L$408,7,FALSE)/VLOOKUP($A259,'2016'!$F$10:$M$460,8,FALSE))*1000,#N/A)</f>
        <v>6.8897637795275593</v>
      </c>
      <c r="BV259" s="196">
        <f>IFERROR((VLOOKUP($A259,'1617'!$F$10:$L$408,7,FALSE)/VLOOKUP($A259,'2017'!$F$10:$M$460,8,FALSE))*1000,#N/A)</f>
        <v>5.3094872153136787</v>
      </c>
      <c r="BW259" s="196">
        <f>IFERROR((VLOOKUP($A259,'1718'!$F$10:$L$408,7,FALSE)/VLOOKUP($A259,'2018'!$F$10:$N$460,9,FALSE))*1000,#N/A)</f>
        <v>4.7307638792263811</v>
      </c>
      <c r="BX259" s="196">
        <f>IFERROR((VLOOKUP($A259,'1819'!$F$10:$L$408,7,FALSE)/VLOOKUP($A259,'2018'!$F$10:$N$460,9,FALSE))*1000,#N/A)</f>
        <v>4.1742034228468068</v>
      </c>
      <c r="BY259" s="196">
        <f>IFERROR((VLOOKUP($A259,'1920'!$F$10:$L$408,7,FALSE)/VLOOKUP($A259,'2019'!$F$10:$N$464,8,FALSE))*1000,#N/A)</f>
        <v>1.664216570049649</v>
      </c>
      <c r="BZ259" s="196">
        <f>IFERROR((VLOOKUP($A259,'20 21'!$F$10:$L$408,7,FALSE)/VLOOKUP($A259,'2020'!$F$10:$N$469,8,FALSE))*1000,#N/A)</f>
        <v>2.4988061259620404</v>
      </c>
      <c r="CA259" s="196">
        <f>IFERROR((VLOOKUP($A259,'21 22'!$F$10:$L$408,7,FALSE)/VLOOKUP($A259,'2021'!$F$10:$N$469,8,FALSE))*1000,#N/A)</f>
        <v>4.4332996217841263</v>
      </c>
      <c r="CB259" s="196">
        <f>IFERROR((VLOOKUP($A259,'22 23'!$F$10:$L$408,7,FALSE)/VLOOKUP($A259,'2022'!$F$10:$N$469,8,FALSE))*1000,#N/A)</f>
        <v>2.072166657457037</v>
      </c>
      <c r="CC259" s="196">
        <f>IFERROR((VLOOKUP($A259,'23 24'!$F$7:$M$408,7,FALSE)/VLOOKUP($A259,'2023'!$C$7:$N$469,9,FALSE))*1000,#N/A)</f>
        <v>2.3427917809351877</v>
      </c>
      <c r="CE259" s="198">
        <f>IFERROR((VLOOKUP($A259,'0910'!$F$10:$S$433,9,FALSE)/VLOOKUP($A259,'2010'!$C$5:$K$611,9,FALSE))*1000,#N/A)</f>
        <v>3.8860103626943006</v>
      </c>
      <c r="CF259" s="198">
        <f>IFERROR((VLOOKUP($A259,'1011'!$F$10:$S$433,10,FALSE)/VLOOKUP($A259,'2011'!$C$5:$K$611,9,FALSE))*1000,#N/A)</f>
        <v>1.578418711436361</v>
      </c>
      <c r="CG259" s="198">
        <f>IFERROR((VLOOKUP($A259,'1112'!$F$10:$S$408,9,FALSE)/VLOOKUP($A259,'2012'!$F$10:$M$460,8,FALSE))*1000,#N/A)</f>
        <v>3.0021443888491781</v>
      </c>
      <c r="CH259" s="198">
        <f>IFERROR((VLOOKUP($A259,'1213'!$F$10:$S$408,9,FALSE)/VLOOKUP($A259,'2013'!$F$10:$M$460,8,FALSE))*1000,#N/A)</f>
        <v>1.9962925994581491</v>
      </c>
      <c r="CI259" s="198">
        <f>IFERROR((VLOOKUP($A259,'1314'!$F$10:$S$408,9,FALSE)/VLOOKUP($A259,'2014'!$F$10:$M$460,8,FALSE))*1000,#N/A)</f>
        <v>2.9871977240398295</v>
      </c>
      <c r="CJ259" s="198">
        <f>IFERROR((VLOOKUP($A259,'1415'!$F$10:$S$408,9,FALSE)/VLOOKUP($A259,'2015'!$F$10:$M$460,8,FALSE))*1000,#N/A)</f>
        <v>4.3828644139686128</v>
      </c>
      <c r="CK259" s="198">
        <f>IFERROR((VLOOKUP($A259,'1516'!$F$10:$S$408,9,FALSE)/VLOOKUP($A259,'2016'!$F$10:$M$460,8,FALSE))*1000,#N/A)</f>
        <v>5.6242969628796393</v>
      </c>
      <c r="CL259" s="198">
        <f>IFERROR((VLOOKUP($A259,'1617'!$F$10:$S$408,9,FALSE)/VLOOKUP($A259,'2017'!$F$10:$M$460,8,FALSE))*1000,#N/A)</f>
        <v>4.1917004331423779</v>
      </c>
      <c r="CM259" s="198">
        <f>IFERROR((VLOOKUP($A259,'1718'!$F$10:$S$408,9,FALSE)/VLOOKUP($A259,'2018'!$F$10:$N$460,9,FALSE))*1000,#N/A)</f>
        <v>4.5916237651314873</v>
      </c>
      <c r="CN259" s="198">
        <f>IFERROR((VLOOKUP($A259,'1819'!$F$10:$S$408,9,FALSE)/VLOOKUP($A259,'2018'!$F$10:$N$460,9,FALSE))*1000,#N/A)</f>
        <v>4.1742034228468068</v>
      </c>
      <c r="CO259" s="198">
        <f>IFERROR((VLOOKUP($A259,'1920'!$F$10:$S$408,9,FALSE)/VLOOKUP($A259,'2019'!$F$10:$N$464,8,FALSE))*1000,#N/A)</f>
        <v>2.6350095692452777</v>
      </c>
      <c r="CP259" s="198">
        <f>IFERROR((VLOOKUP($A259,'20 21'!$F$10:$S$408,9,FALSE)/VLOOKUP($A259,'2020'!$F$10:$N$469,8,FALSE))*1000,#N/A)</f>
        <v>1.6658707506413604</v>
      </c>
      <c r="CQ259" s="198">
        <f>IFERROR((VLOOKUP($A259,'21 22'!$F$10:$S$408,9,FALSE)/VLOOKUP($A259,'2021'!$F$10:$N$469,8,FALSE))*1000,#N/A)</f>
        <v>2.6322716504343249</v>
      </c>
      <c r="CR259" s="198">
        <f>IFERROR((VLOOKUP($A259,'22 23'!$F$10:$S$408,9,FALSE)/VLOOKUP($A259,'2022'!$F$10:$N$469,8,FALSE))*1000,#N/A)</f>
        <v>2.7628888766093831</v>
      </c>
      <c r="CS259" s="196">
        <f>IFERROR((VLOOKUP($A259,'23 24'!$F$7:$S$408,9,FALSE)/VLOOKUP($A259,'2023'!$C$7:$N$469,9,FALSE))*1000,#N/A)</f>
        <v>2.3427917809351877</v>
      </c>
      <c r="CU259" s="198">
        <f>IFERROR((VLOOKUP($A259,'0910'!$F$10:$S$433,10,FALSE)/VLOOKUP($A259,'2010'!$C$5:$K$611,9,FALSE))*1000,#N/A)</f>
        <v>1.5831894070236039</v>
      </c>
      <c r="CV259" s="198">
        <f>IFERROR((VLOOKUP($A259,'1011'!$F$10:$S$433,11,FALSE)/VLOOKUP($A259,'2011'!$C$5:$K$611,9,FALSE))*1000,#N/A)</f>
        <v>0.7174630506528914</v>
      </c>
      <c r="CW259" s="198">
        <f>IFERROR((VLOOKUP($A259,'1112'!$F$10:$S$408,10,FALSE)/VLOOKUP($A259,'2012'!$F$10:$M$460,8,FALSE))*1000,#N/A)</f>
        <v>1.2866333095067906</v>
      </c>
      <c r="CX259" s="198">
        <f>IFERROR((VLOOKUP($A259,'1213'!$F$10:$S$408,10,FALSE)/VLOOKUP($A259,'2013'!$F$10:$M$460,8,FALSE))*1000,#N/A)</f>
        <v>1.4259232853272494</v>
      </c>
      <c r="CY259" s="198">
        <f>IFERROR((VLOOKUP($A259,'1314'!$F$10:$S$408,10,FALSE)/VLOOKUP($A259,'2014'!$F$10:$M$460,8,FALSE))*1000,#N/A)</f>
        <v>0.28449502133712662</v>
      </c>
      <c r="CZ259" s="198">
        <f>IFERROR((VLOOKUP($A259,'1415'!$F$10:$S$408,10,FALSE)/VLOOKUP($A259,'2015'!$F$10:$M$460,8,FALSE))*1000,#N/A)</f>
        <v>0.28276544606249115</v>
      </c>
      <c r="DA259" s="198">
        <f>IFERROR((VLOOKUP($A259,'1516'!$F$10:$S$408,10,FALSE)/VLOOKUP($A259,'2016'!$F$10:$M$460,8,FALSE))*1000,#N/A)</f>
        <v>0.14060742407199101</v>
      </c>
      <c r="DB259" s="198">
        <f>IFERROR((VLOOKUP($A259,'1617'!$F$10:$S$408,10,FALSE)/VLOOKUP($A259,'2017'!$F$10:$M$460,8,FALSE))*1000,#N/A)</f>
        <v>0.69861673885706299</v>
      </c>
      <c r="DC259" s="198">
        <f>IFERROR((VLOOKUP($A259,'1718'!$F$10:$S$408,10,FALSE)/VLOOKUP($A259,'2018'!$F$10:$N$460,9,FALSE))*1000,#N/A)</f>
        <v>0.97398079866425491</v>
      </c>
      <c r="DD259" s="198">
        <f>IFERROR((VLOOKUP($A259,'1819'!$F$10:$S$408,10,FALSE)/VLOOKUP($A259,'2018'!$F$10:$N$460,9,FALSE))*1000,#N/A)</f>
        <v>1.1131209127591484</v>
      </c>
      <c r="DE259" s="198">
        <f>IFERROR((VLOOKUP($A259,'1920'!$F$10:$S$408,10,FALSE)/VLOOKUP($A259,'2019'!$F$10:$N$464,8,FALSE))*1000,#N/A)</f>
        <v>0.13868471417080411</v>
      </c>
      <c r="DF259" s="198">
        <f>IFERROR((VLOOKUP($A259,'20 21'!$F$10:$S$408,10,FALSE)/VLOOKUP($A259,'2020'!$F$10:$N$469,8,FALSE))*1000,#N/A)</f>
        <v>0.55529025021378686</v>
      </c>
      <c r="DG259" s="198">
        <f>IFERROR((VLOOKUP($A259,'21 22'!$F$10:$S$408,10,FALSE)/VLOOKUP($A259,'2021'!$F$10:$N$469,8,FALSE))*1000,#N/A)</f>
        <v>0</v>
      </c>
      <c r="DH259" s="198">
        <f>IFERROR((VLOOKUP($A259,'22 23'!$F$10:$S$408,10,FALSE)/VLOOKUP($A259,'2022'!$F$10:$N$469,8,FALSE))*1000,#N/A)</f>
        <v>0</v>
      </c>
      <c r="DI259" s="196">
        <f>IFERROR((VLOOKUP($A259,'23 24'!$F$7:$S$408,10,FALSE)/VLOOKUP($A259,'2023'!$C$7:$N$469,9,FALSE))*1000,#N/A)</f>
        <v>0.96467896862037128</v>
      </c>
      <c r="DK259" s="198">
        <f>IFERROR((VLOOKUP($A259,'0910'!$F$10:$S$433,11,FALSE)/VLOOKUP($A259,'2010'!$C$5:$K$611,9,FALSE))*1000,#N/A)</f>
        <v>0</v>
      </c>
      <c r="DL259" s="198">
        <f>IFERROR((VLOOKUP($A259,'1011'!$F$10:$S$433,12,FALSE)/VLOOKUP($A259,'2011'!$C$5:$K$611,9,FALSE))*1000,#N/A)</f>
        <v>0.28698522026115658</v>
      </c>
      <c r="DM259" s="198">
        <f>IFERROR((VLOOKUP($A259,'1112'!$F$10:$S$408,11,FALSE)/VLOOKUP($A259,'2012'!$F$10:$M$460,8,FALSE))*1000,#N/A)</f>
        <v>0.42887776983559683</v>
      </c>
      <c r="DN259" s="198">
        <f>IFERROR((VLOOKUP($A259,'1213'!$F$10:$S$408,11,FALSE)/VLOOKUP($A259,'2013'!$F$10:$M$460,8,FALSE))*1000,#N/A)</f>
        <v>0</v>
      </c>
      <c r="DO259" s="198">
        <f>IFERROR((VLOOKUP($A259,'1314'!$F$10:$S$408,11,FALSE)/VLOOKUP($A259,'2014'!$F$10:$M$460,8,FALSE))*1000,#N/A)</f>
        <v>0.28449502133712662</v>
      </c>
      <c r="DP259" s="198">
        <f>IFERROR((VLOOKUP($A259,'1415'!$F$10:$S$408,11,FALSE)/VLOOKUP($A259,'2015'!$F$10:$M$460,8,FALSE))*1000,#N/A)</f>
        <v>0</v>
      </c>
      <c r="DQ259" s="198">
        <f>IFERROR((VLOOKUP($A259,'1516'!$F$10:$S$408,11,FALSE)/VLOOKUP($A259,'2016'!$F$10:$M$460,8,FALSE))*1000,#N/A)</f>
        <v>0.42182227221597302</v>
      </c>
      <c r="DR259" s="198">
        <f>IFERROR((VLOOKUP($A259,'1617'!$F$10:$S$408,11,FALSE)/VLOOKUP($A259,'2017'!$F$10:$M$460,8,FALSE))*1000,#N/A)</f>
        <v>1.5369568254855386</v>
      </c>
      <c r="DS259" s="198">
        <f>IFERROR((VLOOKUP($A259,'1718'!$F$10:$S$408,11,FALSE)/VLOOKUP($A259,'2018'!$F$10:$N$460,9,FALSE))*1000,#N/A)</f>
        <v>0</v>
      </c>
      <c r="DT259" s="198">
        <f>IFERROR((VLOOKUP($A259,'1819'!$F$10:$S$408,11,FALSE)/VLOOKUP($A259,'2018'!$F$10:$N$460,9,FALSE))*1000,#N/A)</f>
        <v>0.41742034228468067</v>
      </c>
      <c r="DU259" s="198">
        <f>IFERROR((VLOOKUP($A259,'1920'!$F$10:$S$408,11,FALSE)/VLOOKUP($A259,'2019'!$F$10:$N$464,8,FALSE))*1000,#N/A)</f>
        <v>0</v>
      </c>
      <c r="DV259" s="198">
        <f>IFERROR((VLOOKUP($A259,'20 21'!$F$10:$S$408,11,FALSE)/VLOOKUP($A259,'2020'!$F$10:$N$469,8,FALSE))*1000,#N/A)</f>
        <v>0</v>
      </c>
      <c r="DW259" s="198">
        <f>IFERROR((VLOOKUP($A259,'21 22'!$F$10:$S$408,11,FALSE)/VLOOKUP($A259,'2021'!$F$10:$N$469,8,FALSE))*1000,#N/A)</f>
        <v>0</v>
      </c>
      <c r="DX259" s="198">
        <f>IFERROR((VLOOKUP($A259,'22 23'!$F$10:$S$408,11,FALSE)/VLOOKUP($A259,'2022'!$F$10:$N$469,8,FALSE))*1000,#N/A)</f>
        <v>0</v>
      </c>
      <c r="DY259" s="196">
        <f>IFERROR((VLOOKUP($A259,'23 24'!$F$7:$S$408,11,FALSE)/VLOOKUP($A259,'2023'!$C$7:$N$469,9,FALSE))*1000,#N/A)</f>
        <v>0.13781128123148159</v>
      </c>
      <c r="EA259" s="198">
        <f>IFERROR((VLOOKUP($A259,'0910'!$F$10:$S$433,12,FALSE)/VLOOKUP($A259,'2010'!$C$5:$K$611,9,FALSE))*1000,#N/A)</f>
        <v>5.4691997697179042</v>
      </c>
      <c r="EB259" s="198">
        <f>IFERROR((VLOOKUP($A259,'1011'!$F$10:$S$433,13,FALSE)/VLOOKUP($A259,'2011'!$C$5:$K$611,9,FALSE))*1000,#N/A)</f>
        <v>2.5828669823504091</v>
      </c>
      <c r="EC259" s="198">
        <f>IFERROR((VLOOKUP($A259,'1112'!$F$10:$S$408,12,FALSE)/VLOOKUP($A259,'2012'!$F$10:$M$460,8,FALSE))*1000,#N/A)</f>
        <v>4.7176554681915652</v>
      </c>
      <c r="ED259" s="198">
        <f>IFERROR((VLOOKUP($A259,'1213'!$F$10:$S$408,12,FALSE)/VLOOKUP($A259,'2013'!$F$10:$M$460,8,FALSE))*1000,#N/A)</f>
        <v>3.4222158847853987</v>
      </c>
      <c r="EE259" s="198">
        <f>IFERROR((VLOOKUP($A259,'1314'!$F$10:$S$408,12,FALSE)/VLOOKUP($A259,'2014'!$F$10:$M$460,8,FALSE))*1000,#N/A)</f>
        <v>3.5561877667140824</v>
      </c>
      <c r="EF259" s="198">
        <f>IFERROR((VLOOKUP($A259,'1415'!$F$10:$S$408,12,FALSE)/VLOOKUP($A259,'2015'!$F$10:$M$460,8,FALSE))*1000,#N/A)</f>
        <v>4.665629860031105</v>
      </c>
      <c r="EG259" s="198">
        <f>IFERROR((VLOOKUP($A259,'1516'!$F$10:$S$408,12,FALSE)/VLOOKUP($A259,'2016'!$F$10:$M$460,8,FALSE))*1000,#N/A)</f>
        <v>6.1867266591676042</v>
      </c>
      <c r="EH259" s="198">
        <f>IFERROR((VLOOKUP($A259,'1617'!$F$10:$S$408,12,FALSE)/VLOOKUP($A259,'2017'!$F$10:$M$460,8,FALSE))*1000,#N/A)</f>
        <v>6.2875506497135669</v>
      </c>
      <c r="EI259" s="198">
        <f>IFERROR((VLOOKUP($A259,'1718'!$F$10:$S$408,12,FALSE)/VLOOKUP($A259,'2018'!$F$10:$N$460,9,FALSE))*1000,#N/A)</f>
        <v>5.5656045637957421</v>
      </c>
      <c r="EJ259" s="198">
        <f>IFERROR((VLOOKUP($A259,'1819'!$F$10:$S$408,12,FALSE)/VLOOKUP($A259,'2018'!$F$10:$N$460,9,FALSE))*1000,#N/A)</f>
        <v>5.5656045637957421</v>
      </c>
      <c r="EK259" s="198">
        <f>IFERROR((VLOOKUP($A259,'1920'!$F$10:$S$408,12,FALSE)/VLOOKUP($A259,'2019'!$F$10:$N$464,8,FALSE))*1000,#N/A)</f>
        <v>2.6350095692452777</v>
      </c>
      <c r="EL259" s="198">
        <f>IFERROR((VLOOKUP($A259,'20 21'!$F$10:$S$408,12,FALSE)/VLOOKUP($A259,'2020'!$F$10:$N$469,8,FALSE))*1000,#N/A)</f>
        <v>2.3599835634085942</v>
      </c>
      <c r="EM259" s="198">
        <f>IFERROR((VLOOKUP($A259,'21 22'!$F$10:$S$408,12,FALSE)/VLOOKUP($A259,'2021'!$F$10:$N$469,8,FALSE))*1000,#N/A)</f>
        <v>2.6322716504343249</v>
      </c>
      <c r="EN259" s="198">
        <f>IFERROR((VLOOKUP($A259,'22 23'!$F$10:$S$408,12,FALSE)/VLOOKUP($A259,'2022'!$F$10:$N$469,8,FALSE))*1000,#N/A)</f>
        <v>2.7628888766093831</v>
      </c>
      <c r="EO259" s="196">
        <f>IFERROR((VLOOKUP($A259,'23 24'!$F$7:$S$408,12,FALSE)/VLOOKUP($A259,'2023'!$C$7:$N$469,9,FALSE))*1000,#N/A)</f>
        <v>3.4452820307870402</v>
      </c>
    </row>
    <row r="260" spans="1:145" x14ac:dyDescent="0.3">
      <c r="A260" t="s">
        <v>1692</v>
      </c>
      <c r="B260" t="s">
        <v>1743</v>
      </c>
      <c r="C260" t="str">
        <f>IF(VLOOKUP($A260,'0910'!$F$10:$L$433,1,FALSE)=VLOOKUP($A260,'2010'!$C$5:$K$611,1,FALSE),VLOOKUP($A260,'0910'!$F$10:$L$433,1,FALSE),FALSE)</f>
        <v>Southampton</v>
      </c>
      <c r="D260" t="str">
        <f>IF(VLOOKUP($A260,'1011'!$F$10:$L$433,1,FALSE)=VLOOKUP($A260,'2011'!$C$5:$K$611,1,FALSE),VLOOKUP($A260,'1011'!$F$10:$L$433,1,FALSE),FALSE)</f>
        <v>Southampton</v>
      </c>
      <c r="E260" t="str">
        <f>IF(VLOOKUP(A260,'1112'!$F$10:$L$408,1,FALSE)=VLOOKUP(A260,'2012'!$F$10:$M$460,1,FALSE),VLOOKUP(A260,'1112'!$F$10:$L$408,1,FALSE),FALSE)</f>
        <v>Southampton</v>
      </c>
      <c r="F260" t="str">
        <f>IF(VLOOKUP($A260,'1213'!$F$10:$L$408,1,FALSE)=VLOOKUP($A260,'2013'!$F$10:$M$460,1,FALSE),VLOOKUP($A260,'1213'!$F$10:$L$408,1,FALSE),FALSE)</f>
        <v>Southampton</v>
      </c>
      <c r="G260" t="str">
        <f>IF(VLOOKUP($A260,'1314'!$F$10:$L$408,1,FALSE)=VLOOKUP($A260,'2014'!$F$10:$M$460,1,FALSE),VLOOKUP($A260,'1314'!$F$10:$L$408,1,FALSE),FALSE)</f>
        <v>Southampton</v>
      </c>
      <c r="H260" t="str">
        <f>IF(VLOOKUP($A260,'1415'!$F$10:$L$408,1,FALSE)=VLOOKUP($A260,'2015'!$F$10:$M$460,1,FALSE),VLOOKUP($A260,'1415'!$F$10:$L$408,1,FALSE),FALSE)</f>
        <v>Southampton</v>
      </c>
      <c r="I260" t="str">
        <f>IF(VLOOKUP($A260,'1516'!$F$10:$L$408,1,FALSE)=VLOOKUP($A260,'2015'!$F$10:$M$460,1,FALSE),VLOOKUP($A260,'1516'!$F$10:$L$408,1,FALSE),FALSE)</f>
        <v>Southampton</v>
      </c>
      <c r="J260" t="str">
        <f>IF(VLOOKUP($A260,'1617'!$F$10:$L$408,1,FALSE)=VLOOKUP($A260,'2016'!$F$10:$M$460,1,FALSE),VLOOKUP($A260,'1617'!$F$10:$L$408,1,FALSE),FALSE)</f>
        <v>Southampton</v>
      </c>
      <c r="K260" t="str">
        <f>IF(VLOOKUP($A260,'1718'!$F$10:$M$408,1,FALSE)=VLOOKUP($A260,'2017'!$F$10:$M$460,1,FALSE),VLOOKUP($A260,'1718'!$F$10:$M$408,1,FALSE),FALSE)</f>
        <v>Southampton</v>
      </c>
      <c r="L260" t="str">
        <f>IF(VLOOKUP($A260,'1819'!$F$10:$M$408,1,FALSE)=VLOOKUP($A260,'2018'!$F$10:$M$460,1,FALSE),VLOOKUP($A260,'1819'!$F$10:$M$408,1,FALSE),FALSE)</f>
        <v>Southampton</v>
      </c>
      <c r="M260" t="str">
        <f>IF(VLOOKUP($A260,'1920'!$F$10:$M$408,1,FALSE)=VLOOKUP($A260,'2019'!$F$10:$M$464,1,FALSE),VLOOKUP($A260,'1920'!$F$10:$M$408,1,FALSE),FALSE)</f>
        <v>Southampton</v>
      </c>
      <c r="N260" t="str">
        <f>IF(VLOOKUP($A260,'20 21'!$F$10:$N$408,1,FALSE)=VLOOKUP($A260,'2020'!$F$10:$O$468,1,FALSE),VLOOKUP($A260,'20 21'!$F$10:$N$408,1,FALSE),FALSE)</f>
        <v>Southampton</v>
      </c>
      <c r="O260" t="str">
        <f>IF(VLOOKUP($A260,'21 22'!$F$10:$N$408,1,FALSE)=VLOOKUP($A260,'2021'!$F$10:$O$471,1,FALSE),VLOOKUP($A260,'21 22'!$F$10:$N$408,1,FALSE),FALSE)</f>
        <v>Southampton</v>
      </c>
      <c r="P260" t="str">
        <f>IF(VLOOKUP($A260,'22 23'!$F$10:$N$408,1,FALSE)=VLOOKUP($A260,'2022'!$F$10:$O$468,1,FALSE),VLOOKUP($A260,'22 23'!$F$10:$N$408,1,FALSE),FALSE)</f>
        <v>Southampton</v>
      </c>
      <c r="Q260" t="str">
        <f>IF(VLOOKUP($A260,'23 24'!$F$7:$N$408,1,FALSE)=VLOOKUP($A260,'2023'!$C$7:$O$468,1,FALSE),VLOOKUP($A260,'23 24'!$F$7:$N$408,1,FALSE),FALSE)</f>
        <v>Southampton</v>
      </c>
      <c r="S260" s="196">
        <f>IFERROR((VLOOKUP($A260,'0910'!$F$10:$L$433,4,FALSE)/VLOOKUP($A260,'2010'!$C$5:$K$611,9,FALSE))*1000,#N/A)</f>
        <v>6.2024809923969588</v>
      </c>
      <c r="T260" s="196">
        <f>IFERROR((VLOOKUP($A260,'1011'!$F$10:$L$433,4,FALSE)/VLOOKUP($A260,'2011'!$C$5:$K$611,9,FALSE))*1000,#N/A)</f>
        <v>4.2743538767395624</v>
      </c>
      <c r="U260" s="196">
        <f>IFERROR((VLOOKUP($A260,'1112'!$F$10:$L$408,4,FALSE)/VLOOKUP($A260,'2012'!$F$10:$M$460,8,FALSE))*1000,#N/A)</f>
        <v>3.555204424254395</v>
      </c>
      <c r="V260" s="196">
        <f>IFERROR((VLOOKUP($A260,'1213'!$F$10:$L$408,4,FALSE)/VLOOKUP($A260,'2013'!$F$10:$M$460,8,FALSE))*1000,#N/A)</f>
        <v>5.9974437125159765</v>
      </c>
      <c r="W260" s="196">
        <f>IFERROR((VLOOKUP($A260,'1314'!$F$10:$L$408,4,FALSE)/VLOOKUP($A260,'2014'!$F$10:$M$460,8,FALSE))*1000,#N/A)</f>
        <v>4.10958904109589</v>
      </c>
      <c r="X260" s="196">
        <f>IFERROR((VLOOKUP($A260,'1415'!$F$10:$L$408,4,FALSE)/VLOOKUP($A260,'2015'!$F$10:$M$460,8,FALSE))*1000,#N/A)</f>
        <v>1.4477367049512595</v>
      </c>
      <c r="Y260" s="196">
        <f>IFERROR((VLOOKUP($A260,'1516'!$F$10:$L$408,4,FALSE)/VLOOKUP($A260,'2016'!$F$10:$M$460,8,FALSE))*1000,#N/A)</f>
        <v>1.1465698452130708</v>
      </c>
      <c r="Z260" s="196">
        <f>IFERROR((VLOOKUP($A260,'1617'!$F$10:$L$408,4,FALSE)/VLOOKUP($A260,'2017'!$F$10:$M$460,8,FALSE))*1000,#N/A)</f>
        <v>8.8973024136299106</v>
      </c>
      <c r="AA260" s="196">
        <f>IFERROR((VLOOKUP($A260,'1718'!$F$10:$L$408,4,FALSE)/VLOOKUP($A260,'2018'!$F$10:$N$460,9,FALSE))*1000,#N/A)</f>
        <v>2.160030052592036</v>
      </c>
      <c r="AB260" s="196">
        <f>IFERROR((VLOOKUP($A260,'1819'!$F$10:$L$408,4,FALSE)/VLOOKUP($A260,'2018'!$F$10:$N$460,9,FALSE))*1000,#N/A)</f>
        <v>4.3200601051840719</v>
      </c>
      <c r="AC260" s="196">
        <f>IFERROR((VLOOKUP($A260,'1920'!$F$10:$L$408,4,FALSE)/VLOOKUP($A260,'2019'!$F$10:$N$464,8,FALSE))*1000,#N/A)</f>
        <v>3.3303730017761985</v>
      </c>
      <c r="AD260" s="196">
        <f>IFERROR((VLOOKUP($A260,'20 21'!$F$10:$M$408,4,FALSE)/VLOOKUP($A260,'2020'!$F$10:$N$469,8,FALSE))*1000,#N/A)</f>
        <v>0.65074147342743671</v>
      </c>
      <c r="AE260" s="196">
        <f>IFERROR((VLOOKUP($A260,'21 22'!$F$10:$M$408,4,FALSE)/VLOOKUP($A260,'2021'!$F$10:$N$469,8,FALSE))*1000,#N/A)</f>
        <v>0.64751861616021456</v>
      </c>
      <c r="AF260" s="196">
        <f>IFERROR((VLOOKUP($A260,'22 23'!$F$10:$M$408,4,FALSE)/VLOOKUP($A260,'2022'!$F$10:$N$469,8,FALSE))*1000,#N/A)</f>
        <v>1.0136567205440572</v>
      </c>
      <c r="AG260" s="196">
        <f>IFERROR((VLOOKUP($A260,'23 24'!$F$7:$M$408,4,FALSE)/VLOOKUP($A260,'2023'!$C$7:$N$469,9,FALSE))*1000,#N/A)</f>
        <v>1.6531202644992422</v>
      </c>
      <c r="AI260" s="196">
        <f>IFERROR((VLOOKUP($A260,'0910'!$F$10:$L$433,5,FALSE)/VLOOKUP($A260,'2010'!$C$5:$K$611,9,FALSE))*1000,#N/A)</f>
        <v>0.10004001600640257</v>
      </c>
      <c r="AJ260" s="196">
        <f>IFERROR((VLOOKUP($A260,'1011'!$F$10:$L$433,5,FALSE)/VLOOKUP($A260,'2011'!$C$5:$K$611,9,FALSE))*1000,#N/A)</f>
        <v>0.89463220675944333</v>
      </c>
      <c r="AK260" s="196">
        <f>IFERROR((VLOOKUP($A260,'1112'!$F$10:$L$408,5,FALSE)/VLOOKUP($A260,'2012'!$F$10:$M$460,8,FALSE))*1000,#N/A)</f>
        <v>9.8755678451510967E-2</v>
      </c>
      <c r="AL260" s="196">
        <f>IFERROR((VLOOKUP($A260,'1213'!$F$10:$L$408,5,FALSE)/VLOOKUP($A260,'2013'!$F$10:$M$460,8,FALSE))*1000,#N/A)</f>
        <v>1.3764624913971093</v>
      </c>
      <c r="AM260" s="196">
        <f>IFERROR((VLOOKUP($A260,'1314'!$F$10:$L$408,5,FALSE)/VLOOKUP($A260,'2014'!$F$10:$M$460,8,FALSE))*1000,#N/A)</f>
        <v>1.7612524461839532</v>
      </c>
      <c r="AN260" s="196">
        <f>IFERROR((VLOOKUP($A260,'1415'!$F$10:$L$408,5,FALSE)/VLOOKUP($A260,'2015'!$F$10:$M$460,8,FALSE))*1000,#N/A)</f>
        <v>9.651578033008397E-2</v>
      </c>
      <c r="AO260" s="196">
        <f>IFERROR((VLOOKUP($A260,'1516'!$F$10:$L$408,5,FALSE)/VLOOKUP($A260,'2016'!$F$10:$M$460,8,FALSE))*1000,#N/A)</f>
        <v>0.19109497420217847</v>
      </c>
      <c r="AP260" s="196">
        <f>IFERROR((VLOOKUP($A260,'1617'!$F$10:$L$408,5,FALSE)/VLOOKUP($A260,'2017'!$F$10:$M$460,8,FALSE))*1000,#N/A)</f>
        <v>0</v>
      </c>
      <c r="AQ260" s="196">
        <f>IFERROR((VLOOKUP($A260,'1718'!$F$10:$L$408,5,FALSE)/VLOOKUP($A260,'2018'!$F$10:$N$460,9,FALSE))*1000,#N/A)</f>
        <v>9.391435011269722E-2</v>
      </c>
      <c r="AR260" s="196">
        <f>IFERROR((VLOOKUP($A260,'1819'!$F$10:$L$408,5,FALSE)/VLOOKUP($A260,'2018'!$F$10:$N$460,9,FALSE))*1000,#N/A)</f>
        <v>0.65740045078888054</v>
      </c>
      <c r="AS260" s="196">
        <f>IFERROR((VLOOKUP($A260,'1920'!$F$10:$L$408,5,FALSE)/VLOOKUP($A260,'2019'!$F$10:$N$464,8,FALSE))*1000,#N/A)</f>
        <v>0.18502072232089994</v>
      </c>
      <c r="AT260" s="196">
        <f>IFERROR((VLOOKUP($A260,'20 21'!$F$10:$L$408,5,FALSE)/VLOOKUP($A260,'2020'!$F$10:$N$469,8,FALSE))*1000,#N/A)</f>
        <v>0</v>
      </c>
      <c r="AU260" s="196">
        <f>IFERROR((VLOOKUP($A260,'21 22'!$F$10:$L$408,5,FALSE)/VLOOKUP($A260,'2021'!$F$10:$N$469,8,FALSE))*1000,#N/A)</f>
        <v>0</v>
      </c>
      <c r="AV260" s="196">
        <f>IFERROR((VLOOKUP($A260,'22 23'!$F$10:$L$408,5,FALSE)/VLOOKUP($A260,'2022'!$F$10:$N$469,8,FALSE))*1000,#N/A)</f>
        <v>0</v>
      </c>
      <c r="AW260" s="196">
        <f>IFERROR((VLOOKUP($A260,'23 24'!$F$7:$M$408,5,FALSE)/VLOOKUP($A260,'2023'!$C$7:$N$469,9,FALSE))*1000,#N/A)</f>
        <v>1.6531202644992422</v>
      </c>
      <c r="AY260" s="196">
        <f>IFERROR((VLOOKUP($A260,'0910'!$F$10:$L$433,6,FALSE)/VLOOKUP($A260,'2010'!$C$5:$K$611,9,FALSE))*1000,#N/A)</f>
        <v>0</v>
      </c>
      <c r="AZ260" s="196">
        <f>IFERROR((VLOOKUP($A260,'1011'!$F$10:$L$433,6,FALSE)/VLOOKUP($A260,'2011'!$C$5:$K$611,9,FALSE))*1000,#N/A)</f>
        <v>0</v>
      </c>
      <c r="BA260" s="196">
        <f>IFERROR((VLOOKUP($A260,'1112'!$F$10:$L$408,6,FALSE)/VLOOKUP($A260,'2012'!$F$10:$M$460,8,FALSE))*1000,#N/A)</f>
        <v>0</v>
      </c>
      <c r="BB260" s="196">
        <f>IFERROR((VLOOKUP($A260,'1213'!$F$10:$L$408,6,FALSE)/VLOOKUP($A260,'2013'!$F$10:$M$460,8,FALSE))*1000,#N/A)</f>
        <v>3.8344312260348046</v>
      </c>
      <c r="BC260" s="196">
        <f>IFERROR((VLOOKUP($A260,'1314'!$F$10:$L$408,6,FALSE)/VLOOKUP($A260,'2014'!$F$10:$M$460,8,FALSE))*1000,#N/A)</f>
        <v>0</v>
      </c>
      <c r="BD260" s="196">
        <f>IFERROR((VLOOKUP($A260,'1415'!$F$10:$L$408,6,FALSE)/VLOOKUP($A260,'2015'!$F$10:$M$460,8,FALSE))*1000,#N/A)</f>
        <v>0</v>
      </c>
      <c r="BE260" s="196">
        <f>IFERROR((VLOOKUP($A260,'1516'!$F$10:$L$408,6,FALSE)/VLOOKUP($A260,'2016'!$F$10:$M$460,8,FALSE))*1000,#N/A)</f>
        <v>0</v>
      </c>
      <c r="BF260" s="196">
        <f>IFERROR((VLOOKUP($A260,'1617'!$F$10:$L$408,6,FALSE)/VLOOKUP($A260,'2017'!$F$10:$M$460,8,FALSE))*1000,#N/A)</f>
        <v>0</v>
      </c>
      <c r="BG260" s="196">
        <f>IFERROR((VLOOKUP($A260,'1718'!$F$10:$L$408,6,FALSE)/VLOOKUP($A260,'2018'!$F$10:$N$460,9,FALSE))*1000,#N/A)</f>
        <v>0</v>
      </c>
      <c r="BH260" s="196">
        <f>IFERROR((VLOOKUP($A260,'1819'!$F$10:$L$408,6,FALSE)/VLOOKUP($A260,'2018'!$F$10:$N$460,9,FALSE))*1000,#N/A)</f>
        <v>0</v>
      </c>
      <c r="BI260" s="196">
        <f>IFERROR((VLOOKUP($A260,'1920'!$F$10:$L$408,6,FALSE)/VLOOKUP($A260,'2019'!$F$10:$N$464,8,FALSE))*1000,#N/A)</f>
        <v>0</v>
      </c>
      <c r="BJ260" s="196">
        <f>IFERROR((VLOOKUP($A260,'20 21'!$F$10:$L$408,6,FALSE)/VLOOKUP($A260,'2020'!$F$10:$N$469,8,FALSE))*1000,#N/A)</f>
        <v>0</v>
      </c>
      <c r="BK260" s="196">
        <f>IFERROR((VLOOKUP($A260,'21 22'!$F$10:$L$408,6,FALSE)/VLOOKUP($A260,'2021'!$F$10:$N$469,8,FALSE))*1000,#N/A)</f>
        <v>0</v>
      </c>
      <c r="BL260" s="196">
        <f>IFERROR((VLOOKUP($A260,'22 23'!$F$10:$L$408,6,FALSE)/VLOOKUP($A260,'2022'!$F$10:$N$469,8,FALSE))*1000,#N/A)</f>
        <v>0</v>
      </c>
      <c r="BM260" s="196">
        <f>IFERROR((VLOOKUP($A260,'23 24'!$F$7:$M$408,6,FALSE)/VLOOKUP($A260,'2023'!$C$7:$N$469,9,FALSE))*1000,#N/A)</f>
        <v>0</v>
      </c>
      <c r="BO260" s="196">
        <f>IFERROR((VLOOKUP($A260,'0910'!$F$10:$L$433,7,FALSE)/VLOOKUP($A260,'2010'!$C$5:$K$611,9,FALSE))*1000,#N/A)</f>
        <v>6.3025210084033612</v>
      </c>
      <c r="BP260" s="196">
        <f>IFERROR((VLOOKUP($A260,'1011'!$F$10:$L$433,7,FALSE)/VLOOKUP($A260,'2011'!$C$5:$K$611,9,FALSE))*1000,#N/A)</f>
        <v>5.069582504970179</v>
      </c>
      <c r="BQ260" s="196">
        <f>IFERROR((VLOOKUP($A260,'1112'!$F$10:$L$408,7,FALSE)/VLOOKUP($A260,'2012'!$F$10:$M$460,8,FALSE))*1000,#N/A)</f>
        <v>3.6539601027059057</v>
      </c>
      <c r="BR260" s="196">
        <f>IFERROR((VLOOKUP($A260,'1213'!$F$10:$L$408,7,FALSE)/VLOOKUP($A260,'2013'!$F$10:$M$460,8,FALSE))*1000,#N/A)</f>
        <v>11.208337429947891</v>
      </c>
      <c r="BS260" s="196">
        <f>IFERROR((VLOOKUP($A260,'1314'!$F$10:$L$408,7,FALSE)/VLOOKUP($A260,'2014'!$F$10:$M$460,8,FALSE))*1000,#N/A)</f>
        <v>5.8708414872798436</v>
      </c>
      <c r="BT260" s="196">
        <f>IFERROR((VLOOKUP($A260,'1415'!$F$10:$L$408,7,FALSE)/VLOOKUP($A260,'2015'!$F$10:$M$460,8,FALSE))*1000,#N/A)</f>
        <v>1.5442524852813435</v>
      </c>
      <c r="BU260" s="196">
        <f>IFERROR((VLOOKUP($A260,'1516'!$F$10:$L$408,7,FALSE)/VLOOKUP($A260,'2016'!$F$10:$M$460,8,FALSE))*1000,#N/A)</f>
        <v>1.3376648194152494</v>
      </c>
      <c r="BV260" s="196">
        <f>IFERROR((VLOOKUP($A260,'1617'!$F$10:$L$408,7,FALSE)/VLOOKUP($A260,'2017'!$F$10:$M$460,8,FALSE))*1000,#N/A)</f>
        <v>8.8973024136299106</v>
      </c>
      <c r="BW260" s="196">
        <f>IFERROR((VLOOKUP($A260,'1718'!$F$10:$L$408,7,FALSE)/VLOOKUP($A260,'2018'!$F$10:$N$460,9,FALSE))*1000,#N/A)</f>
        <v>2.2539444027047333</v>
      </c>
      <c r="BX260" s="196">
        <f>IFERROR((VLOOKUP($A260,'1819'!$F$10:$L$408,7,FALSE)/VLOOKUP($A260,'2018'!$F$10:$N$460,9,FALSE))*1000,#N/A)</f>
        <v>4.9774605559729528</v>
      </c>
      <c r="BY260" s="196">
        <f>IFERROR((VLOOKUP($A260,'1920'!$F$10:$L$408,7,FALSE)/VLOOKUP($A260,'2019'!$F$10:$N$464,8,FALSE))*1000,#N/A)</f>
        <v>3.4228833629366489</v>
      </c>
      <c r="BZ260" s="196">
        <f>IFERROR((VLOOKUP($A260,'20 21'!$F$10:$L$408,7,FALSE)/VLOOKUP($A260,'2020'!$F$10:$N$469,8,FALSE))*1000,#N/A)</f>
        <v>0.65074147342743671</v>
      </c>
      <c r="CA260" s="196">
        <f>IFERROR((VLOOKUP($A260,'21 22'!$F$10:$L$408,7,FALSE)/VLOOKUP($A260,'2021'!$F$10:$N$469,8,FALSE))*1000,#N/A)</f>
        <v>0.64751861616021456</v>
      </c>
      <c r="CB260" s="196">
        <f>IFERROR((VLOOKUP($A260,'22 23'!$F$10:$L$408,7,FALSE)/VLOOKUP($A260,'2022'!$F$10:$N$469,8,FALSE))*1000,#N/A)</f>
        <v>1.0136567205440572</v>
      </c>
      <c r="CC260" s="196">
        <f>IFERROR((VLOOKUP($A260,'23 24'!$F$7:$M$408,7,FALSE)/VLOOKUP($A260,'2023'!$C$7:$N$469,9,FALSE))*1000,#N/A)</f>
        <v>3.3062405289984844</v>
      </c>
      <c r="CE260" s="198">
        <f>IFERROR((VLOOKUP($A260,'0910'!$F$10:$S$433,9,FALSE)/VLOOKUP($A260,'2010'!$C$5:$K$611,9,FALSE))*1000,#N/A)</f>
        <v>2.0008003201280511</v>
      </c>
      <c r="CF260" s="198">
        <f>IFERROR((VLOOKUP($A260,'1011'!$F$10:$S$433,10,FALSE)/VLOOKUP($A260,'2011'!$C$5:$K$611,9,FALSE))*1000,#N/A)</f>
        <v>5.964214711729622</v>
      </c>
      <c r="CG260" s="198">
        <f>IFERROR((VLOOKUP($A260,'1112'!$F$10:$S$408,9,FALSE)/VLOOKUP($A260,'2012'!$F$10:$M$460,8,FALSE))*1000,#N/A)</f>
        <v>2.5676476397392851</v>
      </c>
      <c r="CH260" s="198">
        <f>IFERROR((VLOOKUP($A260,'1213'!$F$10:$S$408,9,FALSE)/VLOOKUP($A260,'2013'!$F$10:$M$460,8,FALSE))*1000,#N/A)</f>
        <v>1.5730999901681251</v>
      </c>
      <c r="CI260" s="198">
        <f>IFERROR((VLOOKUP($A260,'1314'!$F$10:$S$408,9,FALSE)/VLOOKUP($A260,'2014'!$F$10:$M$460,8,FALSE))*1000,#N/A)</f>
        <v>3.4246575342465753</v>
      </c>
      <c r="CJ260" s="198">
        <f>IFERROR((VLOOKUP($A260,'1415'!$F$10:$S$408,9,FALSE)/VLOOKUP($A260,'2015'!$F$10:$M$460,8,FALSE))*1000,#N/A)</f>
        <v>11.292346298619824</v>
      </c>
      <c r="CK260" s="198">
        <f>IFERROR((VLOOKUP($A260,'1516'!$F$10:$S$408,9,FALSE)/VLOOKUP($A260,'2016'!$F$10:$M$460,8,FALSE))*1000,#N/A)</f>
        <v>3.4397095356392127</v>
      </c>
      <c r="CL260" s="198">
        <f>IFERROR((VLOOKUP($A260,'1617'!$F$10:$S$408,9,FALSE)/VLOOKUP($A260,'2017'!$F$10:$M$460,8,FALSE))*1000,#N/A)</f>
        <v>2.0823473734027451</v>
      </c>
      <c r="CM260" s="198">
        <f>IFERROR((VLOOKUP($A260,'1718'!$F$10:$S$408,9,FALSE)/VLOOKUP($A260,'2018'!$F$10:$N$460,9,FALSE))*1000,#N/A)</f>
        <v>7.0435762584522923</v>
      </c>
      <c r="CN260" s="198">
        <f>IFERROR((VLOOKUP($A260,'1819'!$F$10:$S$408,9,FALSE)/VLOOKUP($A260,'2018'!$F$10:$N$460,9,FALSE))*1000,#N/A)</f>
        <v>8.2644628099173563</v>
      </c>
      <c r="CO260" s="198">
        <f>IFERROR((VLOOKUP($A260,'1920'!$F$10:$S$408,9,FALSE)/VLOOKUP($A260,'2019'!$F$10:$N$464,8,FALSE))*1000,#N/A)</f>
        <v>1.0176139727649496</v>
      </c>
      <c r="CP260" s="198">
        <f>IFERROR((VLOOKUP($A260,'20 21'!$F$10:$S$408,9,FALSE)/VLOOKUP($A260,'2020'!$F$10:$N$469,8,FALSE))*1000,#N/A)</f>
        <v>2.9748181642397107</v>
      </c>
      <c r="CQ260" s="198">
        <f>IFERROR((VLOOKUP($A260,'21 22'!$F$10:$S$408,9,FALSE)/VLOOKUP($A260,'2021'!$F$10:$N$469,8,FALSE))*1000,#N/A)</f>
        <v>2.9600851024466954</v>
      </c>
      <c r="CR260" s="198">
        <f>IFERROR((VLOOKUP($A260,'22 23'!$F$10:$S$408,9,FALSE)/VLOOKUP($A260,'2022'!$F$10:$N$469,8,FALSE))*1000,#N/A)</f>
        <v>3.0409701616321718</v>
      </c>
      <c r="CS260" s="196">
        <f>IFERROR((VLOOKUP($A260,'23 24'!$F$7:$S$408,9,FALSE)/VLOOKUP($A260,'2023'!$C$7:$N$469,9,FALSE))*1000,#N/A)</f>
        <v>0.73472011755521882</v>
      </c>
      <c r="CU260" s="198">
        <f>IFERROR((VLOOKUP($A260,'0910'!$F$10:$S$433,10,FALSE)/VLOOKUP($A260,'2010'!$C$5:$K$611,9,FALSE))*1000,#N/A)</f>
        <v>0.20008003201280514</v>
      </c>
      <c r="CV260" s="198">
        <f>IFERROR((VLOOKUP($A260,'1011'!$F$10:$S$433,11,FALSE)/VLOOKUP($A260,'2011'!$C$5:$K$611,9,FALSE))*1000,#N/A)</f>
        <v>9.9403578528827044E-2</v>
      </c>
      <c r="CW260" s="198">
        <f>IFERROR((VLOOKUP($A260,'1112'!$F$10:$S$408,10,FALSE)/VLOOKUP($A260,'2012'!$F$10:$M$460,8,FALSE))*1000,#N/A)</f>
        <v>0.88880110606359874</v>
      </c>
      <c r="CX260" s="198">
        <f>IFERROR((VLOOKUP($A260,'1213'!$F$10:$S$408,10,FALSE)/VLOOKUP($A260,'2013'!$F$10:$M$460,8,FALSE))*1000,#N/A)</f>
        <v>0.19663749877101563</v>
      </c>
      <c r="CY260" s="198">
        <f>IFERROR((VLOOKUP($A260,'1314'!$F$10:$S$408,10,FALSE)/VLOOKUP($A260,'2014'!$F$10:$M$460,8,FALSE))*1000,#N/A)</f>
        <v>1.2720156555772995</v>
      </c>
      <c r="CZ260" s="198">
        <f>IFERROR((VLOOKUP($A260,'1415'!$F$10:$S$408,10,FALSE)/VLOOKUP($A260,'2015'!$F$10:$M$460,8,FALSE))*1000,#N/A)</f>
        <v>1.4477367049512595</v>
      </c>
      <c r="DA260" s="198">
        <f>IFERROR((VLOOKUP($A260,'1516'!$F$10:$S$408,10,FALSE)/VLOOKUP($A260,'2016'!$F$10:$M$460,8,FALSE))*1000,#N/A)</f>
        <v>0.47773743550544623</v>
      </c>
      <c r="DB260" s="198">
        <f>IFERROR((VLOOKUP($A260,'1617'!$F$10:$S$408,10,FALSE)/VLOOKUP($A260,'2017'!$F$10:$M$460,8,FALSE))*1000,#N/A)</f>
        <v>0.18930430667297682</v>
      </c>
      <c r="DC260" s="198">
        <f>IFERROR((VLOOKUP($A260,'1718'!$F$10:$S$408,10,FALSE)/VLOOKUP($A260,'2018'!$F$10:$N$460,9,FALSE))*1000,#N/A)</f>
        <v>9.391435011269722E-2</v>
      </c>
      <c r="DD260" s="198">
        <f>IFERROR((VLOOKUP($A260,'1819'!$F$10:$S$408,10,FALSE)/VLOOKUP($A260,'2018'!$F$10:$N$460,9,FALSE))*1000,#N/A)</f>
        <v>0.37565740045078888</v>
      </c>
      <c r="DE260" s="198">
        <f>IFERROR((VLOOKUP($A260,'1920'!$F$10:$S$408,10,FALSE)/VLOOKUP($A260,'2019'!$F$10:$N$464,8,FALSE))*1000,#N/A)</f>
        <v>0</v>
      </c>
      <c r="DF260" s="198">
        <f>IFERROR((VLOOKUP($A260,'20 21'!$F$10:$S$408,10,FALSE)/VLOOKUP($A260,'2020'!$F$10:$N$469,8,FALSE))*1000,#N/A)</f>
        <v>0.65074147342743671</v>
      </c>
      <c r="DG260" s="198">
        <f>IFERROR((VLOOKUP($A260,'21 22'!$F$10:$S$408,10,FALSE)/VLOOKUP($A260,'2021'!$F$10:$N$469,8,FALSE))*1000,#N/A)</f>
        <v>0</v>
      </c>
      <c r="DH260" s="198">
        <f>IFERROR((VLOOKUP($A260,'22 23'!$F$10:$S$408,10,FALSE)/VLOOKUP($A260,'2022'!$F$10:$N$469,8,FALSE))*1000,#N/A)</f>
        <v>0</v>
      </c>
      <c r="DI260" s="196">
        <f>IFERROR((VLOOKUP($A260,'23 24'!$F$7:$S$408,10,FALSE)/VLOOKUP($A260,'2023'!$C$7:$N$469,9,FALSE))*1000,#N/A)</f>
        <v>0</v>
      </c>
      <c r="DK260" s="198">
        <f>IFERROR((VLOOKUP($A260,'0910'!$F$10:$S$433,11,FALSE)/VLOOKUP($A260,'2010'!$C$5:$K$611,9,FALSE))*1000,#N/A)</f>
        <v>0</v>
      </c>
      <c r="DL260" s="198">
        <f>IFERROR((VLOOKUP($A260,'1011'!$F$10:$S$433,12,FALSE)/VLOOKUP($A260,'2011'!$C$5:$K$611,9,FALSE))*1000,#N/A)</f>
        <v>0</v>
      </c>
      <c r="DM260" s="198">
        <f>IFERROR((VLOOKUP($A260,'1112'!$F$10:$S$408,11,FALSE)/VLOOKUP($A260,'2012'!$F$10:$M$460,8,FALSE))*1000,#N/A)</f>
        <v>0</v>
      </c>
      <c r="DN260" s="198">
        <f>IFERROR((VLOOKUP($A260,'1213'!$F$10:$S$408,11,FALSE)/VLOOKUP($A260,'2013'!$F$10:$M$460,8,FALSE))*1000,#N/A)</f>
        <v>0.19663749877101563</v>
      </c>
      <c r="DO260" s="198">
        <f>IFERROR((VLOOKUP($A260,'1314'!$F$10:$S$408,11,FALSE)/VLOOKUP($A260,'2014'!$F$10:$M$460,8,FALSE))*1000,#N/A)</f>
        <v>0</v>
      </c>
      <c r="DP260" s="198">
        <f>IFERROR((VLOOKUP($A260,'1415'!$F$10:$S$408,11,FALSE)/VLOOKUP($A260,'2015'!$F$10:$M$460,8,FALSE))*1000,#N/A)</f>
        <v>0</v>
      </c>
      <c r="DQ260" s="198">
        <f>IFERROR((VLOOKUP($A260,'1516'!$F$10:$S$408,11,FALSE)/VLOOKUP($A260,'2016'!$F$10:$M$460,8,FALSE))*1000,#N/A)</f>
        <v>0</v>
      </c>
      <c r="DR260" s="198">
        <f>IFERROR((VLOOKUP($A260,'1617'!$F$10:$S$408,11,FALSE)/VLOOKUP($A260,'2017'!$F$10:$M$460,8,FALSE))*1000,#N/A)</f>
        <v>0</v>
      </c>
      <c r="DS260" s="198">
        <f>IFERROR((VLOOKUP($A260,'1718'!$F$10:$S$408,11,FALSE)/VLOOKUP($A260,'2018'!$F$10:$N$460,9,FALSE))*1000,#N/A)</f>
        <v>0</v>
      </c>
      <c r="DT260" s="198">
        <f>IFERROR((VLOOKUP($A260,'1819'!$F$10:$S$408,11,FALSE)/VLOOKUP($A260,'2018'!$F$10:$N$460,9,FALSE))*1000,#N/A)</f>
        <v>0</v>
      </c>
      <c r="DU260" s="198">
        <f>IFERROR((VLOOKUP($A260,'1920'!$F$10:$S$408,11,FALSE)/VLOOKUP($A260,'2019'!$F$10:$N$464,8,FALSE))*1000,#N/A)</f>
        <v>0</v>
      </c>
      <c r="DV260" s="198">
        <f>IFERROR((VLOOKUP($A260,'20 21'!$F$10:$S$408,11,FALSE)/VLOOKUP($A260,'2020'!$F$10:$N$469,8,FALSE))*1000,#N/A)</f>
        <v>0</v>
      </c>
      <c r="DW260" s="198">
        <f>IFERROR((VLOOKUP($A260,'21 22'!$F$10:$S$408,11,FALSE)/VLOOKUP($A260,'2021'!$F$10:$N$469,8,FALSE))*1000,#N/A)</f>
        <v>0</v>
      </c>
      <c r="DX260" s="198">
        <f>IFERROR((VLOOKUP($A260,'22 23'!$F$10:$S$408,11,FALSE)/VLOOKUP($A260,'2022'!$F$10:$N$469,8,FALSE))*1000,#N/A)</f>
        <v>0</v>
      </c>
      <c r="DY260" s="196">
        <f>IFERROR((VLOOKUP($A260,'23 24'!$F$7:$S$408,11,FALSE)/VLOOKUP($A260,'2023'!$C$7:$N$469,9,FALSE))*1000,#N/A)</f>
        <v>0</v>
      </c>
      <c r="EA260" s="198">
        <f>IFERROR((VLOOKUP($A260,'0910'!$F$10:$S$433,12,FALSE)/VLOOKUP($A260,'2010'!$C$5:$K$611,9,FALSE))*1000,#N/A)</f>
        <v>2.1008403361344539</v>
      </c>
      <c r="EB260" s="198">
        <f>IFERROR((VLOOKUP($A260,'1011'!$F$10:$S$433,13,FALSE)/VLOOKUP($A260,'2011'!$C$5:$K$611,9,FALSE))*1000,#N/A)</f>
        <v>6.0636182902584492</v>
      </c>
      <c r="EC260" s="198">
        <f>IFERROR((VLOOKUP($A260,'1112'!$F$10:$S$408,12,FALSE)/VLOOKUP($A260,'2012'!$F$10:$M$460,8,FALSE))*1000,#N/A)</f>
        <v>3.3576930673513727</v>
      </c>
      <c r="ED260" s="198">
        <f>IFERROR((VLOOKUP($A260,'1213'!$F$10:$S$408,12,FALSE)/VLOOKUP($A260,'2013'!$F$10:$M$460,8,FALSE))*1000,#N/A)</f>
        <v>1.9663749877101562</v>
      </c>
      <c r="EE260" s="198">
        <f>IFERROR((VLOOKUP($A260,'1314'!$F$10:$S$408,12,FALSE)/VLOOKUP($A260,'2014'!$F$10:$M$460,8,FALSE))*1000,#N/A)</f>
        <v>4.6966731898238745</v>
      </c>
      <c r="EF260" s="198">
        <f>IFERROR((VLOOKUP($A260,'1415'!$F$10:$S$408,12,FALSE)/VLOOKUP($A260,'2015'!$F$10:$M$460,8,FALSE))*1000,#N/A)</f>
        <v>12.740083003571083</v>
      </c>
      <c r="EG260" s="198">
        <f>IFERROR((VLOOKUP($A260,'1516'!$F$10:$S$408,12,FALSE)/VLOOKUP($A260,'2016'!$F$10:$M$460,8,FALSE))*1000,#N/A)</f>
        <v>3.9174469711446593</v>
      </c>
      <c r="EH260" s="198">
        <f>IFERROR((VLOOKUP($A260,'1617'!$F$10:$S$408,12,FALSE)/VLOOKUP($A260,'2017'!$F$10:$M$460,8,FALSE))*1000,#N/A)</f>
        <v>2.2716516800757218</v>
      </c>
      <c r="EI260" s="198">
        <f>IFERROR((VLOOKUP($A260,'1718'!$F$10:$S$408,12,FALSE)/VLOOKUP($A260,'2018'!$F$10:$N$460,9,FALSE))*1000,#N/A)</f>
        <v>7.1374906085649892</v>
      </c>
      <c r="EJ260" s="198">
        <f>IFERROR((VLOOKUP($A260,'1819'!$F$10:$S$408,12,FALSE)/VLOOKUP($A260,'2018'!$F$10:$N$460,9,FALSE))*1000,#N/A)</f>
        <v>8.546205860255446</v>
      </c>
      <c r="EK260" s="198">
        <f>IFERROR((VLOOKUP($A260,'1920'!$F$10:$S$408,12,FALSE)/VLOOKUP($A260,'2019'!$F$10:$N$464,8,FALSE))*1000,#N/A)</f>
        <v>1.0176139727649496</v>
      </c>
      <c r="EL260" s="198">
        <f>IFERROR((VLOOKUP($A260,'20 21'!$F$10:$S$408,12,FALSE)/VLOOKUP($A260,'2020'!$F$10:$N$469,8,FALSE))*1000,#N/A)</f>
        <v>3.6255596376671475</v>
      </c>
      <c r="EM260" s="198">
        <f>IFERROR((VLOOKUP($A260,'21 22'!$F$10:$S$408,12,FALSE)/VLOOKUP($A260,'2021'!$F$10:$N$469,8,FALSE))*1000,#N/A)</f>
        <v>2.9600851024466954</v>
      </c>
      <c r="EN260" s="198">
        <f>IFERROR((VLOOKUP($A260,'22 23'!$F$10:$S$408,12,FALSE)/VLOOKUP($A260,'2022'!$F$10:$N$469,8,FALSE))*1000,#N/A)</f>
        <v>3.0409701616321718</v>
      </c>
      <c r="EO260" s="196">
        <f>IFERROR((VLOOKUP($A260,'23 24'!$F$7:$S$408,12,FALSE)/VLOOKUP($A260,'2023'!$C$7:$N$469,9,FALSE))*1000,#N/A)</f>
        <v>0.73472011755521882</v>
      </c>
    </row>
    <row r="261" spans="1:145" x14ac:dyDescent="0.3">
      <c r="A261" t="s">
        <v>1729</v>
      </c>
      <c r="B261" t="s">
        <v>1743</v>
      </c>
      <c r="C261" t="str">
        <f>IF(VLOOKUP($A261,'0910'!$F$10:$L$433,1,FALSE)=VLOOKUP($A261,'2010'!$C$5:$K$611,1,FALSE),VLOOKUP($A261,'0910'!$F$10:$L$433,1,FALSE),FALSE)</f>
        <v>Southend-on-Sea</v>
      </c>
      <c r="D261" t="str">
        <f>IF(VLOOKUP($A261,'1011'!$F$10:$L$433,1,FALSE)=VLOOKUP($A261,'2011'!$C$5:$K$611,1,FALSE),VLOOKUP($A261,'1011'!$F$10:$L$433,1,FALSE),FALSE)</f>
        <v>Southend-on-Sea</v>
      </c>
      <c r="E261" t="str">
        <f>IF(VLOOKUP(A261,'1112'!$F$10:$L$408,1,FALSE)=VLOOKUP(A261,'2012'!$F$10:$M$460,1,FALSE),VLOOKUP(A261,'1112'!$F$10:$L$408,1,FALSE),FALSE)</f>
        <v>Southend-on-Sea</v>
      </c>
      <c r="F261" t="str">
        <f>IF(VLOOKUP($A261,'1213'!$F$10:$L$408,1,FALSE)=VLOOKUP($A261,'2013'!$F$10:$M$460,1,FALSE),VLOOKUP($A261,'1213'!$F$10:$L$408,1,FALSE),FALSE)</f>
        <v>Southend-on-Sea</v>
      </c>
      <c r="G261" t="str">
        <f>IF(VLOOKUP($A261,'1314'!$F$10:$L$408,1,FALSE)=VLOOKUP($A261,'2014'!$F$10:$M$460,1,FALSE),VLOOKUP($A261,'1314'!$F$10:$L$408,1,FALSE),FALSE)</f>
        <v>Southend-on-Sea</v>
      </c>
      <c r="H261" t="str">
        <f>IF(VLOOKUP($A261,'1415'!$F$10:$L$408,1,FALSE)=VLOOKUP($A261,'2015'!$F$10:$M$460,1,FALSE),VLOOKUP($A261,'1415'!$F$10:$L$408,1,FALSE),FALSE)</f>
        <v>Southend-on-Sea</v>
      </c>
      <c r="I261" t="str">
        <f>IF(VLOOKUP($A261,'1516'!$F$10:$L$408,1,FALSE)=VLOOKUP($A261,'2015'!$F$10:$M$460,1,FALSE),VLOOKUP($A261,'1516'!$F$10:$L$408,1,FALSE),FALSE)</f>
        <v>Southend-on-Sea</v>
      </c>
      <c r="J261" t="str">
        <f>IF(VLOOKUP($A261,'1617'!$F$10:$L$408,1,FALSE)=VLOOKUP($A261,'2016'!$F$10:$M$460,1,FALSE),VLOOKUP($A261,'1617'!$F$10:$L$408,1,FALSE),FALSE)</f>
        <v>Southend-on-Sea</v>
      </c>
      <c r="K261" t="str">
        <f>IF(VLOOKUP($A261,'1718'!$F$10:$M$408,1,FALSE)=VLOOKUP($A261,'2017'!$F$10:$M$460,1,FALSE),VLOOKUP($A261,'1718'!$F$10:$M$408,1,FALSE),FALSE)</f>
        <v>Southend-on-Sea</v>
      </c>
      <c r="L261" t="str">
        <f>IF(VLOOKUP($A261,'1819'!$F$10:$M$408,1,FALSE)=VLOOKUP($A261,'2018'!$F$10:$M$460,1,FALSE),VLOOKUP($A261,'1819'!$F$10:$M$408,1,FALSE),FALSE)</f>
        <v>Southend-on-Sea</v>
      </c>
      <c r="M261" t="str">
        <f>IF(VLOOKUP($A261,'1920'!$F$10:$M$408,1,FALSE)=VLOOKUP($A261,'2019'!$F$10:$M$464,1,FALSE),VLOOKUP($A261,'1920'!$F$10:$M$408,1,FALSE),FALSE)</f>
        <v>Southend-on-Sea</v>
      </c>
      <c r="N261" t="str">
        <f>IF(VLOOKUP($A261,'20 21'!$F$10:$N$408,1,FALSE)=VLOOKUP($A261,'2020'!$F$10:$O$468,1,FALSE),VLOOKUP($A261,'20 21'!$F$10:$N$408,1,FALSE),FALSE)</f>
        <v>Southend-on-Sea</v>
      </c>
      <c r="O261" t="str">
        <f>IF(VLOOKUP($A261,'21 22'!$F$10:$N$408,1,FALSE)=VLOOKUP($A261,'2021'!$F$10:$O$471,1,FALSE),VLOOKUP($A261,'21 22'!$F$10:$N$408,1,FALSE),FALSE)</f>
        <v>Southend-on-Sea</v>
      </c>
      <c r="P261" t="str">
        <f>IF(VLOOKUP($A261,'22 23'!$F$10:$N$408,1,FALSE)=VLOOKUP($A261,'2022'!$F$10:$O$468,1,FALSE),VLOOKUP($A261,'22 23'!$F$10:$N$408,1,FALSE),FALSE)</f>
        <v>Southend-on-Sea</v>
      </c>
      <c r="Q261" t="str">
        <f>IF(VLOOKUP($A261,'23 24'!$F$7:$N$408,1,FALSE)=VLOOKUP($A261,'2023'!$C$7:$O$468,1,FALSE),VLOOKUP($A261,'23 24'!$F$7:$N$408,1,FALSE),FALSE)</f>
        <v>Southend-on-Sea</v>
      </c>
      <c r="S261" s="196">
        <f>IFERROR((VLOOKUP($A261,'0910'!$F$10:$L$433,4,FALSE)/VLOOKUP($A261,'2010'!$C$5:$K$611,9,FALSE))*1000,#N/A)</f>
        <v>1.5310028068384791</v>
      </c>
      <c r="T261" s="196">
        <f>IFERROR((VLOOKUP($A261,'1011'!$F$10:$L$433,4,FALSE)/VLOOKUP($A261,'2011'!$C$5:$K$611,9,FALSE))*1000,#N/A)</f>
        <v>1.6539440203562341</v>
      </c>
      <c r="U261" s="196">
        <f>IFERROR((VLOOKUP($A261,'1112'!$F$10:$L$408,4,FALSE)/VLOOKUP($A261,'2012'!$F$10:$M$460,8,FALSE))*1000,#N/A)</f>
        <v>1.9004180919802356</v>
      </c>
      <c r="V261" s="196">
        <f>IFERROR((VLOOKUP($A261,'1213'!$F$10:$L$408,4,FALSE)/VLOOKUP($A261,'2013'!$F$10:$M$460,8,FALSE))*1000,#N/A)</f>
        <v>1.5153428463189798</v>
      </c>
      <c r="W261" s="196">
        <f>IFERROR((VLOOKUP($A261,'1314'!$F$10:$L$408,4,FALSE)/VLOOKUP($A261,'2014'!$F$10:$M$460,8,FALSE))*1000,#N/A)</f>
        <v>2.6481715006305171</v>
      </c>
      <c r="X261" s="196">
        <f>IFERROR((VLOOKUP($A261,'1415'!$F$10:$L$408,4,FALSE)/VLOOKUP($A261,'2015'!$F$10:$M$460,8,FALSE))*1000,#N/A)</f>
        <v>3.0196275792652241</v>
      </c>
      <c r="Y261" s="196">
        <f>IFERROR((VLOOKUP($A261,'1516'!$F$10:$L$408,4,FALSE)/VLOOKUP($A261,'2016'!$F$10:$M$460,8,FALSE))*1000,#N/A)</f>
        <v>2.0075282308657463</v>
      </c>
      <c r="Z261" s="196">
        <f>IFERROR((VLOOKUP($A261,'1617'!$F$10:$L$408,4,FALSE)/VLOOKUP($A261,'2017'!$F$10:$M$460,8,FALSE))*1000,#N/A)</f>
        <v>1.8707907208780243</v>
      </c>
      <c r="AA261" s="196">
        <f>IFERROR((VLOOKUP($A261,'1718'!$F$10:$L$408,4,FALSE)/VLOOKUP($A261,'2018'!$F$10:$N$460,9,FALSE))*1000,#N/A)</f>
        <v>1.4868046090942881</v>
      </c>
      <c r="AB261" s="196">
        <f>IFERROR((VLOOKUP($A261,'1819'!$F$10:$L$408,4,FALSE)/VLOOKUP($A261,'2018'!$F$10:$N$460,9,FALSE))*1000,#N/A)</f>
        <v>0.74340230454714407</v>
      </c>
      <c r="AC261" s="196">
        <f>IFERROR((VLOOKUP($A261,'1920'!$F$10:$L$408,4,FALSE)/VLOOKUP($A261,'2019'!$F$10:$N$464,8,FALSE))*1000,#N/A)</f>
        <v>0.36947177851398449</v>
      </c>
      <c r="AD261" s="196">
        <f>IFERROR((VLOOKUP($A261,'20 21'!$F$10:$M$408,4,FALSE)/VLOOKUP($A261,'2020'!$F$10:$N$469,8,FALSE))*1000,#N/A)</f>
        <v>0.60794117074878895</v>
      </c>
      <c r="AE261" s="196">
        <f>IFERROR((VLOOKUP($A261,'21 22'!$F$10:$M$408,4,FALSE)/VLOOKUP($A261,'2021'!$F$10:$N$469,8,FALSE))*1000,#N/A)</f>
        <v>0.72662097028120232</v>
      </c>
      <c r="AF261" s="196">
        <f>IFERROR((VLOOKUP($A261,'22 23'!$F$10:$M$408,4,FALSE)/VLOOKUP($A261,'2022'!$F$10:$N$469,8,FALSE))*1000,#N/A)</f>
        <v>0.3611716408027642</v>
      </c>
      <c r="AG261" s="196">
        <f>IFERROR((VLOOKUP($A261,'23 24'!$F$7:$M$408,4,FALSE)/VLOOKUP($A261,'2023'!$C$7:$N$469,9,FALSE))*1000,#N/A)</f>
        <v>0.23979665243873197</v>
      </c>
      <c r="AI261" s="196">
        <f>IFERROR((VLOOKUP($A261,'0910'!$F$10:$L$433,5,FALSE)/VLOOKUP($A261,'2010'!$C$5:$K$611,9,FALSE))*1000,#N/A)</f>
        <v>0</v>
      </c>
      <c r="AJ261" s="196">
        <f>IFERROR((VLOOKUP($A261,'1011'!$F$10:$L$433,5,FALSE)/VLOOKUP($A261,'2011'!$C$5:$K$611,9,FALSE))*1000,#N/A)</f>
        <v>0.89058524173027998</v>
      </c>
      <c r="AK261" s="196">
        <f>IFERROR((VLOOKUP($A261,'1112'!$F$10:$L$408,5,FALSE)/VLOOKUP($A261,'2012'!$F$10:$M$460,8,FALSE))*1000,#N/A)</f>
        <v>0.38008361839604715</v>
      </c>
      <c r="AL261" s="196">
        <f>IFERROR((VLOOKUP($A261,'1213'!$F$10:$L$408,5,FALSE)/VLOOKUP($A261,'2013'!$F$10:$M$460,8,FALSE))*1000,#N/A)</f>
        <v>0.25255714105316329</v>
      </c>
      <c r="AM261" s="196">
        <f>IFERROR((VLOOKUP($A261,'1314'!$F$10:$L$408,5,FALSE)/VLOOKUP($A261,'2014'!$F$10:$M$460,8,FALSE))*1000,#N/A)</f>
        <v>0.12610340479192939</v>
      </c>
      <c r="AN261" s="196">
        <f>IFERROR((VLOOKUP($A261,'1415'!$F$10:$L$408,5,FALSE)/VLOOKUP($A261,'2015'!$F$10:$M$460,8,FALSE))*1000,#N/A)</f>
        <v>0.50327126321087068</v>
      </c>
      <c r="AO261" s="196">
        <f>IFERROR((VLOOKUP($A261,'1516'!$F$10:$L$408,5,FALSE)/VLOOKUP($A261,'2016'!$F$10:$M$460,8,FALSE))*1000,#N/A)</f>
        <v>1.1292346298619824</v>
      </c>
      <c r="AP261" s="196">
        <f>IFERROR((VLOOKUP($A261,'1617'!$F$10:$L$408,5,FALSE)/VLOOKUP($A261,'2017'!$F$10:$M$460,8,FALSE))*1000,#N/A)</f>
        <v>0</v>
      </c>
      <c r="AQ261" s="196">
        <f>IFERROR((VLOOKUP($A261,'1718'!$F$10:$L$408,5,FALSE)/VLOOKUP($A261,'2018'!$F$10:$N$460,9,FALSE))*1000,#N/A)</f>
        <v>1.1151034568207161</v>
      </c>
      <c r="AR261" s="196">
        <f>IFERROR((VLOOKUP($A261,'1819'!$F$10:$L$408,5,FALSE)/VLOOKUP($A261,'2018'!$F$10:$N$460,9,FALSE))*1000,#N/A)</f>
        <v>0</v>
      </c>
      <c r="AS261" s="196">
        <f>IFERROR((VLOOKUP($A261,'1920'!$F$10:$L$408,5,FALSE)/VLOOKUP($A261,'2019'!$F$10:$N$464,8,FALSE))*1000,#N/A)</f>
        <v>0</v>
      </c>
      <c r="AT261" s="196">
        <f>IFERROR((VLOOKUP($A261,'20 21'!$F$10:$L$408,5,FALSE)/VLOOKUP($A261,'2020'!$F$10:$N$469,8,FALSE))*1000,#N/A)</f>
        <v>0</v>
      </c>
      <c r="AU261" s="196">
        <f>IFERROR((VLOOKUP($A261,'21 22'!$F$10:$L$408,5,FALSE)/VLOOKUP($A261,'2021'!$F$10:$N$469,8,FALSE))*1000,#N/A)</f>
        <v>0</v>
      </c>
      <c r="AV261" s="196">
        <f>IFERROR((VLOOKUP($A261,'22 23'!$F$10:$L$408,5,FALSE)/VLOOKUP($A261,'2022'!$F$10:$N$469,8,FALSE))*1000,#N/A)</f>
        <v>1.6854676570795661</v>
      </c>
      <c r="AW261" s="196">
        <f>IFERROR((VLOOKUP($A261,'23 24'!$F$7:$M$408,5,FALSE)/VLOOKUP($A261,'2023'!$C$7:$N$469,9,FALSE))*1000,#N/A)</f>
        <v>0.95918660975492787</v>
      </c>
      <c r="AY261" s="196">
        <f>IFERROR((VLOOKUP($A261,'0910'!$F$10:$L$433,6,FALSE)/VLOOKUP($A261,'2010'!$C$5:$K$611,9,FALSE))*1000,#N/A)</f>
        <v>0</v>
      </c>
      <c r="AZ261" s="196">
        <f>IFERROR((VLOOKUP($A261,'1011'!$F$10:$L$433,6,FALSE)/VLOOKUP($A261,'2011'!$C$5:$K$611,9,FALSE))*1000,#N/A)</f>
        <v>0</v>
      </c>
      <c r="BA261" s="196">
        <f>IFERROR((VLOOKUP($A261,'1112'!$F$10:$L$408,6,FALSE)/VLOOKUP($A261,'2012'!$F$10:$M$460,8,FALSE))*1000,#N/A)</f>
        <v>0</v>
      </c>
      <c r="BB261" s="196">
        <f>IFERROR((VLOOKUP($A261,'1213'!$F$10:$L$408,6,FALSE)/VLOOKUP($A261,'2013'!$F$10:$M$460,8,FALSE))*1000,#N/A)</f>
        <v>0</v>
      </c>
      <c r="BC261" s="196">
        <f>IFERROR((VLOOKUP($A261,'1314'!$F$10:$L$408,6,FALSE)/VLOOKUP($A261,'2014'!$F$10:$M$460,8,FALSE))*1000,#N/A)</f>
        <v>0</v>
      </c>
      <c r="BD261" s="196">
        <f>IFERROR((VLOOKUP($A261,'1415'!$F$10:$L$408,6,FALSE)/VLOOKUP($A261,'2015'!$F$10:$M$460,8,FALSE))*1000,#N/A)</f>
        <v>0</v>
      </c>
      <c r="BE261" s="196">
        <f>IFERROR((VLOOKUP($A261,'1516'!$F$10:$L$408,6,FALSE)/VLOOKUP($A261,'2016'!$F$10:$M$460,8,FALSE))*1000,#N/A)</f>
        <v>0</v>
      </c>
      <c r="BF261" s="196">
        <f>IFERROR((VLOOKUP($A261,'1617'!$F$10:$L$408,6,FALSE)/VLOOKUP($A261,'2017'!$F$10:$M$460,8,FALSE))*1000,#N/A)</f>
        <v>0</v>
      </c>
      <c r="BG261" s="196">
        <f>IFERROR((VLOOKUP($A261,'1718'!$F$10:$L$408,6,FALSE)/VLOOKUP($A261,'2018'!$F$10:$N$460,9,FALSE))*1000,#N/A)</f>
        <v>0</v>
      </c>
      <c r="BH261" s="196">
        <f>IFERROR((VLOOKUP($A261,'1819'!$F$10:$L$408,6,FALSE)/VLOOKUP($A261,'2018'!$F$10:$N$460,9,FALSE))*1000,#N/A)</f>
        <v>0</v>
      </c>
      <c r="BI261" s="196">
        <f>IFERROR((VLOOKUP($A261,'1920'!$F$10:$L$408,6,FALSE)/VLOOKUP($A261,'2019'!$F$10:$N$464,8,FALSE))*1000,#N/A)</f>
        <v>0</v>
      </c>
      <c r="BJ261" s="196">
        <f>IFERROR((VLOOKUP($A261,'20 21'!$F$10:$L$408,6,FALSE)/VLOOKUP($A261,'2020'!$F$10:$N$469,8,FALSE))*1000,#N/A)</f>
        <v>0</v>
      </c>
      <c r="BK261" s="196">
        <f>IFERROR((VLOOKUP($A261,'21 22'!$F$10:$L$408,6,FALSE)/VLOOKUP($A261,'2021'!$F$10:$N$469,8,FALSE))*1000,#N/A)</f>
        <v>0</v>
      </c>
      <c r="BL261" s="196">
        <f>IFERROR((VLOOKUP($A261,'22 23'!$F$10:$L$408,6,FALSE)/VLOOKUP($A261,'2022'!$F$10:$N$469,8,FALSE))*1000,#N/A)</f>
        <v>0.12039054693425473</v>
      </c>
      <c r="BM261" s="196">
        <f>IFERROR((VLOOKUP($A261,'23 24'!$F$7:$M$408,6,FALSE)/VLOOKUP($A261,'2023'!$C$7:$N$469,9,FALSE))*1000,#N/A)</f>
        <v>0</v>
      </c>
      <c r="BO261" s="196">
        <f>IFERROR((VLOOKUP($A261,'0910'!$F$10:$L$433,7,FALSE)/VLOOKUP($A261,'2010'!$C$5:$K$611,9,FALSE))*1000,#N/A)</f>
        <v>1.5310028068384791</v>
      </c>
      <c r="BP261" s="196">
        <f>IFERROR((VLOOKUP($A261,'1011'!$F$10:$L$433,7,FALSE)/VLOOKUP($A261,'2011'!$C$5:$K$611,9,FALSE))*1000,#N/A)</f>
        <v>2.4173027989821882</v>
      </c>
      <c r="BQ261" s="196">
        <f>IFERROR((VLOOKUP($A261,'1112'!$F$10:$L$408,7,FALSE)/VLOOKUP($A261,'2012'!$F$10:$M$460,8,FALSE))*1000,#N/A)</f>
        <v>2.2805017103762828</v>
      </c>
      <c r="BR261" s="196">
        <f>IFERROR((VLOOKUP($A261,'1213'!$F$10:$L$408,7,FALSE)/VLOOKUP($A261,'2013'!$F$10:$M$460,8,FALSE))*1000,#N/A)</f>
        <v>1.7678999873721428</v>
      </c>
      <c r="BS261" s="196">
        <f>IFERROR((VLOOKUP($A261,'1314'!$F$10:$L$408,7,FALSE)/VLOOKUP($A261,'2014'!$F$10:$M$460,8,FALSE))*1000,#N/A)</f>
        <v>2.7742749054224465</v>
      </c>
      <c r="BT261" s="196">
        <f>IFERROR((VLOOKUP($A261,'1415'!$F$10:$L$408,7,FALSE)/VLOOKUP($A261,'2015'!$F$10:$M$460,8,FALSE))*1000,#N/A)</f>
        <v>3.5228988424760947</v>
      </c>
      <c r="BU261" s="196">
        <f>IFERROR((VLOOKUP($A261,'1516'!$F$10:$L$408,7,FALSE)/VLOOKUP($A261,'2016'!$F$10:$M$460,8,FALSE))*1000,#N/A)</f>
        <v>3.1367628607277291</v>
      </c>
      <c r="BV261" s="196">
        <f>IFERROR((VLOOKUP($A261,'1617'!$F$10:$L$408,7,FALSE)/VLOOKUP($A261,'2017'!$F$10:$M$460,8,FALSE))*1000,#N/A)</f>
        <v>1.8707907208780243</v>
      </c>
      <c r="BW261" s="196">
        <f>IFERROR((VLOOKUP($A261,'1718'!$F$10:$L$408,7,FALSE)/VLOOKUP($A261,'2018'!$F$10:$N$460,9,FALSE))*1000,#N/A)</f>
        <v>2.6019080659150045</v>
      </c>
      <c r="BX261" s="196">
        <f>IFERROR((VLOOKUP($A261,'1819'!$F$10:$L$408,7,FALSE)/VLOOKUP($A261,'2018'!$F$10:$N$460,9,FALSE))*1000,#N/A)</f>
        <v>0.74340230454714407</v>
      </c>
      <c r="BY261" s="196">
        <f>IFERROR((VLOOKUP($A261,'1920'!$F$10:$L$408,7,FALSE)/VLOOKUP($A261,'2019'!$F$10:$N$464,8,FALSE))*1000,#N/A)</f>
        <v>0.36947177851398449</v>
      </c>
      <c r="BZ261" s="196">
        <f>IFERROR((VLOOKUP($A261,'20 21'!$F$10:$L$408,7,FALSE)/VLOOKUP($A261,'2020'!$F$10:$N$469,8,FALSE))*1000,#N/A)</f>
        <v>0.60794117074878895</v>
      </c>
      <c r="CA261" s="196">
        <f>IFERROR((VLOOKUP($A261,'21 22'!$F$10:$L$408,7,FALSE)/VLOOKUP($A261,'2021'!$F$10:$N$469,8,FALSE))*1000,#N/A)</f>
        <v>0.72662097028120232</v>
      </c>
      <c r="CB261" s="196">
        <f>IFERROR((VLOOKUP($A261,'22 23'!$F$10:$L$408,7,FALSE)/VLOOKUP($A261,'2022'!$F$10:$N$469,8,FALSE))*1000,#N/A)</f>
        <v>2.167029844816585</v>
      </c>
      <c r="CC261" s="196">
        <f>IFERROR((VLOOKUP($A261,'23 24'!$F$7:$M$408,7,FALSE)/VLOOKUP($A261,'2023'!$C$7:$N$469,9,FALSE))*1000,#N/A)</f>
        <v>1.1989832621936598</v>
      </c>
      <c r="CE261" s="198">
        <f>IFERROR((VLOOKUP($A261,'0910'!$F$10:$S$433,9,FALSE)/VLOOKUP($A261,'2010'!$C$5:$K$611,9,FALSE))*1000,#N/A)</f>
        <v>2.041337075784639</v>
      </c>
      <c r="CF261" s="198">
        <f>IFERROR((VLOOKUP($A261,'1011'!$F$10:$S$433,10,FALSE)/VLOOKUP($A261,'2011'!$C$5:$K$611,9,FALSE))*1000,#N/A)</f>
        <v>0.89058524173027998</v>
      </c>
      <c r="CG261" s="198">
        <f>IFERROR((VLOOKUP($A261,'1112'!$F$10:$S$408,9,FALSE)/VLOOKUP($A261,'2012'!$F$10:$M$460,8,FALSE))*1000,#N/A)</f>
        <v>2.9139744077030283</v>
      </c>
      <c r="CH261" s="198">
        <f>IFERROR((VLOOKUP($A261,'1213'!$F$10:$S$408,9,FALSE)/VLOOKUP($A261,'2013'!$F$10:$M$460,8,FALSE))*1000,#N/A)</f>
        <v>1.6416214168455614</v>
      </c>
      <c r="CI261" s="198">
        <f>IFERROR((VLOOKUP($A261,'1314'!$F$10:$S$408,9,FALSE)/VLOOKUP($A261,'2014'!$F$10:$M$460,8,FALSE))*1000,#N/A)</f>
        <v>1.0088272383354351</v>
      </c>
      <c r="CJ261" s="198">
        <f>IFERROR((VLOOKUP($A261,'1415'!$F$10:$S$408,9,FALSE)/VLOOKUP($A261,'2015'!$F$10:$M$460,8,FALSE))*1000,#N/A)</f>
        <v>1.6356316054353297</v>
      </c>
      <c r="CK261" s="198">
        <f>IFERROR((VLOOKUP($A261,'1516'!$F$10:$S$408,9,FALSE)/VLOOKUP($A261,'2016'!$F$10:$M$460,8,FALSE))*1000,#N/A)</f>
        <v>1.6311166875784191</v>
      </c>
      <c r="CL261" s="198">
        <f>IFERROR((VLOOKUP($A261,'1617'!$F$10:$S$408,9,FALSE)/VLOOKUP($A261,'2017'!$F$10:$M$460,8,FALSE))*1000,#N/A)</f>
        <v>1.746071339486156</v>
      </c>
      <c r="CM261" s="198">
        <f>IFERROR((VLOOKUP($A261,'1718'!$F$10:$S$408,9,FALSE)/VLOOKUP($A261,'2018'!$F$10:$N$460,9,FALSE))*1000,#N/A)</f>
        <v>3.097509602279767</v>
      </c>
      <c r="CN261" s="198">
        <f>IFERROR((VLOOKUP($A261,'1819'!$F$10:$S$408,9,FALSE)/VLOOKUP($A261,'2018'!$F$10:$N$460,9,FALSE))*1000,#N/A)</f>
        <v>1.2390038409119069</v>
      </c>
      <c r="CO261" s="198">
        <f>IFERROR((VLOOKUP($A261,'1920'!$F$10:$S$408,9,FALSE)/VLOOKUP($A261,'2019'!$F$10:$N$464,8,FALSE))*1000,#N/A)</f>
        <v>0.9852580760372921</v>
      </c>
      <c r="CP261" s="198">
        <f>IFERROR((VLOOKUP($A261,'20 21'!$F$10:$S$408,9,FALSE)/VLOOKUP($A261,'2020'!$F$10:$N$469,8,FALSE))*1000,#N/A)</f>
        <v>1.0942941073478201</v>
      </c>
      <c r="CQ261" s="198">
        <f>IFERROR((VLOOKUP($A261,'21 22'!$F$10:$S$408,9,FALSE)/VLOOKUP($A261,'2021'!$F$10:$N$469,8,FALSE))*1000,#N/A)</f>
        <v>0.6055174752343353</v>
      </c>
      <c r="CR261" s="198">
        <f>IFERROR((VLOOKUP($A261,'22 23'!$F$10:$S$408,9,FALSE)/VLOOKUP($A261,'2022'!$F$10:$N$469,8,FALSE))*1000,#N/A)</f>
        <v>2.6485920325536041</v>
      </c>
      <c r="CS261" s="196">
        <f>IFERROR((VLOOKUP($A261,'23 24'!$F$7:$S$408,9,FALSE)/VLOOKUP($A261,'2023'!$C$7:$N$469,9,FALSE))*1000,#N/A)</f>
        <v>0.83928828353556184</v>
      </c>
      <c r="CU261" s="198">
        <f>IFERROR((VLOOKUP($A261,'0910'!$F$10:$S$433,10,FALSE)/VLOOKUP($A261,'2010'!$C$5:$K$611,9,FALSE))*1000,#N/A)</f>
        <v>0.76550140341923956</v>
      </c>
      <c r="CV261" s="198">
        <f>IFERROR((VLOOKUP($A261,'1011'!$F$10:$S$433,11,FALSE)/VLOOKUP($A261,'2011'!$C$5:$K$611,9,FALSE))*1000,#N/A)</f>
        <v>0</v>
      </c>
      <c r="CW261" s="198">
        <f>IFERROR((VLOOKUP($A261,'1112'!$F$10:$S$408,10,FALSE)/VLOOKUP($A261,'2012'!$F$10:$M$460,8,FALSE))*1000,#N/A)</f>
        <v>0.88686177625744322</v>
      </c>
      <c r="CX261" s="198">
        <f>IFERROR((VLOOKUP($A261,'1213'!$F$10:$S$408,10,FALSE)/VLOOKUP($A261,'2013'!$F$10:$M$460,8,FALSE))*1000,#N/A)</f>
        <v>0</v>
      </c>
      <c r="CY261" s="198">
        <f>IFERROR((VLOOKUP($A261,'1314'!$F$10:$S$408,10,FALSE)/VLOOKUP($A261,'2014'!$F$10:$M$460,8,FALSE))*1000,#N/A)</f>
        <v>0.12610340479192939</v>
      </c>
      <c r="CZ261" s="198">
        <f>IFERROR((VLOOKUP($A261,'1415'!$F$10:$S$408,10,FALSE)/VLOOKUP($A261,'2015'!$F$10:$M$460,8,FALSE))*1000,#N/A)</f>
        <v>0</v>
      </c>
      <c r="DA261" s="198">
        <f>IFERROR((VLOOKUP($A261,'1516'!$F$10:$S$408,10,FALSE)/VLOOKUP($A261,'2016'!$F$10:$M$460,8,FALSE))*1000,#N/A)</f>
        <v>0.37641154328732751</v>
      </c>
      <c r="DB261" s="198">
        <f>IFERROR((VLOOKUP($A261,'1617'!$F$10:$S$408,10,FALSE)/VLOOKUP($A261,'2017'!$F$10:$M$460,8,FALSE))*1000,#N/A)</f>
        <v>1.1224744325268148</v>
      </c>
      <c r="DC261" s="198">
        <f>IFERROR((VLOOKUP($A261,'1718'!$F$10:$S$408,10,FALSE)/VLOOKUP($A261,'2018'!$F$10:$N$460,9,FALSE))*1000,#N/A)</f>
        <v>0.24780076818238136</v>
      </c>
      <c r="DD261" s="198">
        <f>IFERROR((VLOOKUP($A261,'1819'!$F$10:$S$408,10,FALSE)/VLOOKUP($A261,'2018'!$F$10:$N$460,9,FALSE))*1000,#N/A)</f>
        <v>1.1151034568207161</v>
      </c>
      <c r="DE261" s="198">
        <f>IFERROR((VLOOKUP($A261,'1920'!$F$10:$S$408,10,FALSE)/VLOOKUP($A261,'2019'!$F$10:$N$464,8,FALSE))*1000,#N/A)</f>
        <v>0</v>
      </c>
      <c r="DF261" s="198">
        <f>IFERROR((VLOOKUP($A261,'20 21'!$F$10:$S$408,10,FALSE)/VLOOKUP($A261,'2020'!$F$10:$N$469,8,FALSE))*1000,#N/A)</f>
        <v>0</v>
      </c>
      <c r="DG261" s="198">
        <f>IFERROR((VLOOKUP($A261,'21 22'!$F$10:$S$408,10,FALSE)/VLOOKUP($A261,'2021'!$F$10:$N$469,8,FALSE))*1000,#N/A)</f>
        <v>0</v>
      </c>
      <c r="DH261" s="198">
        <f>IFERROR((VLOOKUP($A261,'22 23'!$F$10:$S$408,10,FALSE)/VLOOKUP($A261,'2022'!$F$10:$N$469,8,FALSE))*1000,#N/A)</f>
        <v>0</v>
      </c>
      <c r="DI261" s="196">
        <f>IFERROR((VLOOKUP($A261,'23 24'!$F$7:$S$408,10,FALSE)/VLOOKUP($A261,'2023'!$C$7:$N$469,9,FALSE))*1000,#N/A)</f>
        <v>0</v>
      </c>
      <c r="DK261" s="198">
        <f>IFERROR((VLOOKUP($A261,'0910'!$F$10:$S$433,11,FALSE)/VLOOKUP($A261,'2010'!$C$5:$K$611,9,FALSE))*1000,#N/A)</f>
        <v>0</v>
      </c>
      <c r="DL261" s="198">
        <f>IFERROR((VLOOKUP($A261,'1011'!$F$10:$S$433,12,FALSE)/VLOOKUP($A261,'2011'!$C$5:$K$611,9,FALSE))*1000,#N/A)</f>
        <v>0</v>
      </c>
      <c r="DM261" s="198">
        <f>IFERROR((VLOOKUP($A261,'1112'!$F$10:$S$408,11,FALSE)/VLOOKUP($A261,'2012'!$F$10:$M$460,8,FALSE))*1000,#N/A)</f>
        <v>0</v>
      </c>
      <c r="DN261" s="198">
        <f>IFERROR((VLOOKUP($A261,'1213'!$F$10:$S$408,11,FALSE)/VLOOKUP($A261,'2013'!$F$10:$M$460,8,FALSE))*1000,#N/A)</f>
        <v>0</v>
      </c>
      <c r="DO261" s="198">
        <f>IFERROR((VLOOKUP($A261,'1314'!$F$10:$S$408,11,FALSE)/VLOOKUP($A261,'2014'!$F$10:$M$460,8,FALSE))*1000,#N/A)</f>
        <v>0</v>
      </c>
      <c r="DP261" s="198">
        <f>IFERROR((VLOOKUP($A261,'1415'!$F$10:$S$408,11,FALSE)/VLOOKUP($A261,'2015'!$F$10:$M$460,8,FALSE))*1000,#N/A)</f>
        <v>0</v>
      </c>
      <c r="DQ261" s="198">
        <f>IFERROR((VLOOKUP($A261,'1516'!$F$10:$S$408,11,FALSE)/VLOOKUP($A261,'2016'!$F$10:$M$460,8,FALSE))*1000,#N/A)</f>
        <v>0</v>
      </c>
      <c r="DR261" s="198">
        <f>IFERROR((VLOOKUP($A261,'1617'!$F$10:$S$408,11,FALSE)/VLOOKUP($A261,'2017'!$F$10:$M$460,8,FALSE))*1000,#N/A)</f>
        <v>0</v>
      </c>
      <c r="DS261" s="198">
        <f>IFERROR((VLOOKUP($A261,'1718'!$F$10:$S$408,11,FALSE)/VLOOKUP($A261,'2018'!$F$10:$N$460,9,FALSE))*1000,#N/A)</f>
        <v>0</v>
      </c>
      <c r="DT261" s="198">
        <f>IFERROR((VLOOKUP($A261,'1819'!$F$10:$S$408,11,FALSE)/VLOOKUP($A261,'2018'!$F$10:$N$460,9,FALSE))*1000,#N/A)</f>
        <v>0</v>
      </c>
      <c r="DU261" s="198">
        <f>IFERROR((VLOOKUP($A261,'1920'!$F$10:$S$408,11,FALSE)/VLOOKUP($A261,'2019'!$F$10:$N$464,8,FALSE))*1000,#N/A)</f>
        <v>0</v>
      </c>
      <c r="DV261" s="198">
        <f>IFERROR((VLOOKUP($A261,'20 21'!$F$10:$S$408,11,FALSE)/VLOOKUP($A261,'2020'!$F$10:$N$469,8,FALSE))*1000,#N/A)</f>
        <v>0</v>
      </c>
      <c r="DW261" s="198">
        <f>IFERROR((VLOOKUP($A261,'21 22'!$F$10:$S$408,11,FALSE)/VLOOKUP($A261,'2021'!$F$10:$N$469,8,FALSE))*1000,#N/A)</f>
        <v>0</v>
      </c>
      <c r="DX261" s="198">
        <f>IFERROR((VLOOKUP($A261,'22 23'!$F$10:$S$408,11,FALSE)/VLOOKUP($A261,'2022'!$F$10:$N$469,8,FALSE))*1000,#N/A)</f>
        <v>0</v>
      </c>
      <c r="DY261" s="196">
        <f>IFERROR((VLOOKUP($A261,'23 24'!$F$7:$S$408,11,FALSE)/VLOOKUP($A261,'2023'!$C$7:$N$469,9,FALSE))*1000,#N/A)</f>
        <v>0</v>
      </c>
      <c r="EA261" s="198">
        <f>IFERROR((VLOOKUP($A261,'0910'!$F$10:$S$433,12,FALSE)/VLOOKUP($A261,'2010'!$C$5:$K$611,9,FALSE))*1000,#N/A)</f>
        <v>2.9344220464404187</v>
      </c>
      <c r="EB261" s="198">
        <f>IFERROR((VLOOKUP($A261,'1011'!$F$10:$S$433,13,FALSE)/VLOOKUP($A261,'2011'!$C$5:$K$611,9,FALSE))*1000,#N/A)</f>
        <v>0.89058524173027998</v>
      </c>
      <c r="EC261" s="198">
        <f>IFERROR((VLOOKUP($A261,'1112'!$F$10:$S$408,12,FALSE)/VLOOKUP($A261,'2012'!$F$10:$M$460,8,FALSE))*1000,#N/A)</f>
        <v>3.8008361839604712</v>
      </c>
      <c r="ED261" s="198">
        <f>IFERROR((VLOOKUP($A261,'1213'!$F$10:$S$408,12,FALSE)/VLOOKUP($A261,'2013'!$F$10:$M$460,8,FALSE))*1000,#N/A)</f>
        <v>1.7678999873721428</v>
      </c>
      <c r="EE261" s="198">
        <f>IFERROR((VLOOKUP($A261,'1314'!$F$10:$S$408,12,FALSE)/VLOOKUP($A261,'2014'!$F$10:$M$460,8,FALSE))*1000,#N/A)</f>
        <v>1.1349306431273645</v>
      </c>
      <c r="EF261" s="198">
        <f>IFERROR((VLOOKUP($A261,'1415'!$F$10:$S$408,12,FALSE)/VLOOKUP($A261,'2015'!$F$10:$M$460,8,FALSE))*1000,#N/A)</f>
        <v>1.7614494212380474</v>
      </c>
      <c r="EG261" s="198">
        <f>IFERROR((VLOOKUP($A261,'1516'!$F$10:$S$408,12,FALSE)/VLOOKUP($A261,'2016'!$F$10:$M$460,8,FALSE))*1000,#N/A)</f>
        <v>2.0075282308657463</v>
      </c>
      <c r="EH261" s="198">
        <f>IFERROR((VLOOKUP($A261,'1617'!$F$10:$S$408,12,FALSE)/VLOOKUP($A261,'2017'!$F$10:$M$460,8,FALSE))*1000,#N/A)</f>
        <v>2.8685457720129706</v>
      </c>
      <c r="EI261" s="198">
        <f>IFERROR((VLOOKUP($A261,'1718'!$F$10:$S$408,12,FALSE)/VLOOKUP($A261,'2018'!$F$10:$N$460,9,FALSE))*1000,#N/A)</f>
        <v>3.3453103704621485</v>
      </c>
      <c r="EJ261" s="198">
        <f>IFERROR((VLOOKUP($A261,'1819'!$F$10:$S$408,12,FALSE)/VLOOKUP($A261,'2018'!$F$10:$N$460,9,FALSE))*1000,#N/A)</f>
        <v>2.4780076818238137</v>
      </c>
      <c r="EK261" s="198">
        <f>IFERROR((VLOOKUP($A261,'1920'!$F$10:$S$408,12,FALSE)/VLOOKUP($A261,'2019'!$F$10:$N$464,8,FALSE))*1000,#N/A)</f>
        <v>0.9852580760372921</v>
      </c>
      <c r="EL261" s="198">
        <f>IFERROR((VLOOKUP($A261,'20 21'!$F$10:$S$408,12,FALSE)/VLOOKUP($A261,'2020'!$F$10:$N$469,8,FALSE))*1000,#N/A)</f>
        <v>1.0942941073478201</v>
      </c>
      <c r="EM261" s="198">
        <f>IFERROR((VLOOKUP($A261,'21 22'!$F$10:$S$408,12,FALSE)/VLOOKUP($A261,'2021'!$F$10:$N$469,8,FALSE))*1000,#N/A)</f>
        <v>0.6055174752343353</v>
      </c>
      <c r="EN261" s="198">
        <f>IFERROR((VLOOKUP($A261,'22 23'!$F$10:$S$408,12,FALSE)/VLOOKUP($A261,'2022'!$F$10:$N$469,8,FALSE))*1000,#N/A)</f>
        <v>2.6485920325536041</v>
      </c>
      <c r="EO261" s="196">
        <f>IFERROR((VLOOKUP($A261,'23 24'!$F$7:$S$408,12,FALSE)/VLOOKUP($A261,'2023'!$C$7:$N$469,9,FALSE))*1000,#N/A)</f>
        <v>0.83928828353556184</v>
      </c>
    </row>
    <row r="262" spans="1:145" x14ac:dyDescent="0.3">
      <c r="A262" t="s">
        <v>295</v>
      </c>
      <c r="B262" t="s">
        <v>1743</v>
      </c>
      <c r="C262" t="str">
        <f>IF(VLOOKUP($A262,'0910'!$F$10:$L$433,1,FALSE)=VLOOKUP($A262,'2010'!$C$5:$K$611,1,FALSE),VLOOKUP($A262,'0910'!$F$10:$L$433,1,FALSE),FALSE)</f>
        <v>Southwark</v>
      </c>
      <c r="D262" t="str">
        <f>IF(VLOOKUP($A262,'1011'!$F$10:$L$433,1,FALSE)=VLOOKUP($A262,'2011'!$C$5:$K$611,1,FALSE),VLOOKUP($A262,'1011'!$F$10:$L$433,1,FALSE),FALSE)</f>
        <v>Southwark</v>
      </c>
      <c r="E262" t="str">
        <f>IF(VLOOKUP(A262,'1112'!$F$10:$L$408,1,FALSE)=VLOOKUP(A262,'2012'!$F$10:$M$460,1,FALSE),VLOOKUP(A262,'1112'!$F$10:$L$408,1,FALSE),FALSE)</f>
        <v>Southwark</v>
      </c>
      <c r="F262" t="str">
        <f>IF(VLOOKUP($A262,'1213'!$F$10:$L$408,1,FALSE)=VLOOKUP($A262,'2013'!$F$10:$M$460,1,FALSE),VLOOKUP($A262,'1213'!$F$10:$L$408,1,FALSE),FALSE)</f>
        <v>Southwark</v>
      </c>
      <c r="G262" t="str">
        <f>IF(VLOOKUP($A262,'1314'!$F$10:$L$408,1,FALSE)=VLOOKUP($A262,'2014'!$F$10:$M$460,1,FALSE),VLOOKUP($A262,'1314'!$F$10:$L$408,1,FALSE),FALSE)</f>
        <v>Southwark</v>
      </c>
      <c r="H262" t="str">
        <f>IF(VLOOKUP($A262,'1415'!$F$10:$L$408,1,FALSE)=VLOOKUP($A262,'2015'!$F$10:$M$460,1,FALSE),VLOOKUP($A262,'1415'!$F$10:$L$408,1,FALSE),FALSE)</f>
        <v>Southwark</v>
      </c>
      <c r="I262" t="str">
        <f>IF(VLOOKUP($A262,'1516'!$F$10:$L$408,1,FALSE)=VLOOKUP($A262,'2015'!$F$10:$M$460,1,FALSE),VLOOKUP($A262,'1516'!$F$10:$L$408,1,FALSE),FALSE)</f>
        <v>Southwark</v>
      </c>
      <c r="J262" t="str">
        <f>IF(VLOOKUP($A262,'1617'!$F$10:$L$408,1,FALSE)=VLOOKUP($A262,'2016'!$F$10:$M$460,1,FALSE),VLOOKUP($A262,'1617'!$F$10:$L$408,1,FALSE),FALSE)</f>
        <v>Southwark</v>
      </c>
      <c r="K262" t="str">
        <f>IF(VLOOKUP($A262,'1718'!$F$10:$M$408,1,FALSE)=VLOOKUP($A262,'2017'!$F$10:$M$460,1,FALSE),VLOOKUP($A262,'1718'!$F$10:$M$408,1,FALSE),FALSE)</f>
        <v>Southwark</v>
      </c>
      <c r="L262" t="str">
        <f>IF(VLOOKUP($A262,'1819'!$F$10:$M$408,1,FALSE)=VLOOKUP($A262,'2018'!$F$10:$M$460,1,FALSE),VLOOKUP($A262,'1819'!$F$10:$M$408,1,FALSE),FALSE)</f>
        <v>Southwark</v>
      </c>
      <c r="M262" t="str">
        <f>IF(VLOOKUP($A262,'1920'!$F$10:$M$408,1,FALSE)=VLOOKUP($A262,'2019'!$F$10:$M$464,1,FALSE),VLOOKUP($A262,'1920'!$F$10:$M$408,1,FALSE),FALSE)</f>
        <v>Southwark</v>
      </c>
      <c r="N262" t="str">
        <f>IF(VLOOKUP($A262,'20 21'!$F$10:$N$408,1,FALSE)=VLOOKUP($A262,'2020'!$F$10:$O$468,1,FALSE),VLOOKUP($A262,'20 21'!$F$10:$N$408,1,FALSE),FALSE)</f>
        <v>Southwark</v>
      </c>
      <c r="O262" t="str">
        <f>IF(VLOOKUP($A262,'21 22'!$F$10:$N$408,1,FALSE)=VLOOKUP($A262,'2021'!$F$10:$O$471,1,FALSE),VLOOKUP($A262,'21 22'!$F$10:$N$408,1,FALSE),FALSE)</f>
        <v>Southwark</v>
      </c>
      <c r="P262" t="str">
        <f>IF(VLOOKUP($A262,'22 23'!$F$10:$N$408,1,FALSE)=VLOOKUP($A262,'2022'!$F$10:$O$468,1,FALSE),VLOOKUP($A262,'22 23'!$F$10:$N$408,1,FALSE),FALSE)</f>
        <v>Southwark</v>
      </c>
      <c r="Q262" t="str">
        <f>IF(VLOOKUP($A262,'23 24'!$F$7:$N$408,1,FALSE)=VLOOKUP($A262,'2023'!$C$7:$O$468,1,FALSE),VLOOKUP($A262,'23 24'!$F$7:$N$408,1,FALSE),FALSE)</f>
        <v>Southwark</v>
      </c>
      <c r="S262" s="196" t="e">
        <f>IFERROR((VLOOKUP($A262,'0910'!$F$10:$L$433,4,FALSE)/VLOOKUP($A262,'2010'!$C$5:$K$611,9,FALSE))*1000,#N/A)</f>
        <v>#N/A</v>
      </c>
      <c r="T262" s="196" t="e">
        <f>IFERROR((VLOOKUP($A262,'1011'!$F$10:$L$433,4,FALSE)/VLOOKUP($A262,'2011'!$C$5:$K$611,9,FALSE))*1000,#N/A)</f>
        <v>#N/A</v>
      </c>
      <c r="U262" s="196">
        <f>IFERROR((VLOOKUP($A262,'1112'!$F$10:$L$408,4,FALSE)/VLOOKUP($A262,'2012'!$F$10:$M$460,8,FALSE))*1000,#N/A)</f>
        <v>6.1132561132561127</v>
      </c>
      <c r="V262" s="196">
        <f>IFERROR((VLOOKUP($A262,'1213'!$F$10:$L$408,4,FALSE)/VLOOKUP($A262,'2013'!$F$10:$M$460,8,FALSE))*1000,#N/A)</f>
        <v>4.6189376443418011</v>
      </c>
      <c r="W262" s="196">
        <f>IFERROR((VLOOKUP($A262,'1314'!$F$10:$L$408,4,FALSE)/VLOOKUP($A262,'2014'!$F$10:$M$460,8,FALSE))*1000,#N/A)</f>
        <v>9.6682911491903791</v>
      </c>
      <c r="X262" s="196">
        <f>IFERROR((VLOOKUP($A262,'1415'!$F$10:$L$408,4,FALSE)/VLOOKUP($A262,'2015'!$F$10:$M$460,8,FALSE))*1000,#N/A)</f>
        <v>9.8161421003427858</v>
      </c>
      <c r="Y262" s="196">
        <f>IFERROR((VLOOKUP($A262,'1516'!$F$10:$L$408,4,FALSE)/VLOOKUP($A262,'2016'!$F$10:$M$460,8,FALSE))*1000,#N/A)</f>
        <v>12.640665947279174</v>
      </c>
      <c r="Z262" s="196">
        <f>IFERROR((VLOOKUP($A262,'1617'!$F$10:$L$408,4,FALSE)/VLOOKUP($A262,'2017'!$F$10:$M$460,8,FALSE))*1000,#N/A)</f>
        <v>6.1293984108967088</v>
      </c>
      <c r="AA262" s="196">
        <f>IFERROR((VLOOKUP($A262,'1718'!$F$10:$L$408,4,FALSE)/VLOOKUP($A262,'2018'!$F$10:$N$460,9,FALSE))*1000,#N/A)</f>
        <v>6.9188538768143193</v>
      </c>
      <c r="AB262" s="196">
        <f>IFERROR((VLOOKUP($A262,'1819'!$F$10:$L$408,4,FALSE)/VLOOKUP($A262,'2018'!$F$10:$N$460,9,FALSE))*1000,#N/A)</f>
        <v>5.2643453410543737</v>
      </c>
      <c r="AC262" s="196">
        <f>IFERROR((VLOOKUP($A262,'1920'!$F$10:$L$408,4,FALSE)/VLOOKUP($A262,'2019'!$F$10:$N$464,8,FALSE))*1000,#N/A)</f>
        <v>2.643598819192527</v>
      </c>
      <c r="AD262" s="196">
        <f>IFERROR((VLOOKUP($A262,'20 21'!$F$10:$M$408,4,FALSE)/VLOOKUP($A262,'2020'!$F$10:$N$469,8,FALSE))*1000,#N/A)</f>
        <v>6.546039290466263</v>
      </c>
      <c r="AE262" s="196">
        <f>IFERROR((VLOOKUP($A262,'21 22'!$F$10:$M$408,4,FALSE)/VLOOKUP($A262,'2021'!$F$10:$N$469,8,FALSE))*1000,#N/A)</f>
        <v>6.0579591721728345</v>
      </c>
      <c r="AF262" s="196">
        <f>IFERROR((VLOOKUP($A262,'22 23'!$F$10:$M$408,4,FALSE)/VLOOKUP($A262,'2022'!$F$10:$N$469,8,FALSE))*1000,#N/A)</f>
        <v>5.9269796111901369</v>
      </c>
      <c r="AG262" s="196">
        <f>IFERROR((VLOOKUP($A262,'23 24'!$F$7:$M$408,4,FALSE)/VLOOKUP($A262,'2023'!$C$7:$N$469,9,FALSE))*1000,#N/A)</f>
        <v>1.0356970240972174</v>
      </c>
      <c r="AI262" s="196" t="e">
        <f>IFERROR((VLOOKUP($A262,'0910'!$F$10:$L$433,5,FALSE)/VLOOKUP($A262,'2010'!$C$5:$K$611,9,FALSE))*1000,#N/A)</f>
        <v>#N/A</v>
      </c>
      <c r="AJ262" s="196" t="e">
        <f>IFERROR((VLOOKUP($A262,'1011'!$F$10:$L$433,5,FALSE)/VLOOKUP($A262,'2011'!$C$5:$K$611,9,FALSE))*1000,#N/A)</f>
        <v>#N/A</v>
      </c>
      <c r="AK262" s="196">
        <f>IFERROR((VLOOKUP($A262,'1112'!$F$10:$L$408,5,FALSE)/VLOOKUP($A262,'2012'!$F$10:$M$460,8,FALSE))*1000,#N/A)</f>
        <v>2.3326898326898329</v>
      </c>
      <c r="AL262" s="196">
        <f>IFERROR((VLOOKUP($A262,'1213'!$F$10:$L$408,5,FALSE)/VLOOKUP($A262,'2013'!$F$10:$M$460,8,FALSE))*1000,#N/A)</f>
        <v>2.3891056781078284</v>
      </c>
      <c r="AM262" s="196">
        <f>IFERROR((VLOOKUP($A262,'1314'!$F$10:$L$408,5,FALSE)/VLOOKUP($A262,'2014'!$F$10:$M$460,8,FALSE))*1000,#N/A)</f>
        <v>1.5720798616569722</v>
      </c>
      <c r="AN262" s="196">
        <f>IFERROR((VLOOKUP($A262,'1415'!$F$10:$L$408,5,FALSE)/VLOOKUP($A262,'2015'!$F$10:$M$460,8,FALSE))*1000,#N/A)</f>
        <v>1.3244001246494235</v>
      </c>
      <c r="AO262" s="196">
        <f>IFERROR((VLOOKUP($A262,'1516'!$F$10:$L$408,5,FALSE)/VLOOKUP($A262,'2016'!$F$10:$M$460,8,FALSE))*1000,#N/A)</f>
        <v>1.7727763218745183</v>
      </c>
      <c r="AP262" s="196">
        <f>IFERROR((VLOOKUP($A262,'1617'!$F$10:$L$408,5,FALSE)/VLOOKUP($A262,'2017'!$F$10:$M$460,8,FALSE))*1000,#N/A)</f>
        <v>1.5891032917139616</v>
      </c>
      <c r="AQ262" s="196">
        <f>IFERROR((VLOOKUP($A262,'1718'!$F$10:$L$408,5,FALSE)/VLOOKUP($A262,'2018'!$F$10:$N$460,9,FALSE))*1000,#N/A)</f>
        <v>0.52643453410543728</v>
      </c>
      <c r="AR262" s="196">
        <f>IFERROR((VLOOKUP($A262,'1819'!$F$10:$L$408,5,FALSE)/VLOOKUP($A262,'2018'!$F$10:$N$460,9,FALSE))*1000,#N/A)</f>
        <v>0.67684440099270504</v>
      </c>
      <c r="AS262" s="196">
        <f>IFERROR((VLOOKUP($A262,'1920'!$F$10:$L$408,5,FALSE)/VLOOKUP($A262,'2019'!$F$10:$N$464,8,FALSE))*1000,#N/A)</f>
        <v>7.3433300533125759E-2</v>
      </c>
      <c r="AT262" s="196">
        <f>IFERROR((VLOOKUP($A262,'20 21'!$F$10:$L$408,5,FALSE)/VLOOKUP($A262,'2020'!$F$10:$N$469,8,FALSE))*1000,#N/A)</f>
        <v>0.85383121179994736</v>
      </c>
      <c r="AU262" s="196">
        <f>IFERROR((VLOOKUP($A262,'21 22'!$F$10:$L$408,5,FALSE)/VLOOKUP($A262,'2021'!$F$10:$N$469,8,FALSE))*1000,#N/A)</f>
        <v>0.42264831433763966</v>
      </c>
      <c r="AV262" s="196">
        <f>IFERROR((VLOOKUP($A262,'22 23'!$F$10:$L$408,5,FALSE)/VLOOKUP($A262,'2022'!$F$10:$N$469,8,FALSE))*1000,#N/A)</f>
        <v>0.62756254706719106</v>
      </c>
      <c r="AW262" s="196">
        <f>IFERROR((VLOOKUP($A262,'23 24'!$F$7:$M$408,5,FALSE)/VLOOKUP($A262,'2023'!$C$7:$N$469,9,FALSE))*1000,#N/A)</f>
        <v>0</v>
      </c>
      <c r="AY262" s="196" t="e">
        <f>IFERROR((VLOOKUP($A262,'0910'!$F$10:$L$433,6,FALSE)/VLOOKUP($A262,'2010'!$C$5:$K$611,9,FALSE))*1000,#N/A)</f>
        <v>#N/A</v>
      </c>
      <c r="AZ262" s="196" t="e">
        <f>IFERROR((VLOOKUP($A262,'1011'!$F$10:$L$433,6,FALSE)/VLOOKUP($A262,'2011'!$C$5:$K$611,9,FALSE))*1000,#N/A)</f>
        <v>#N/A</v>
      </c>
      <c r="BA262" s="196">
        <f>IFERROR((VLOOKUP($A262,'1112'!$F$10:$L$408,6,FALSE)/VLOOKUP($A262,'2012'!$F$10:$M$460,8,FALSE))*1000,#N/A)</f>
        <v>0</v>
      </c>
      <c r="BB262" s="196">
        <f>IFERROR((VLOOKUP($A262,'1213'!$F$10:$L$408,6,FALSE)/VLOOKUP($A262,'2013'!$F$10:$M$460,8,FALSE))*1000,#N/A)</f>
        <v>0.15927371187385522</v>
      </c>
      <c r="BC262" s="196">
        <f>IFERROR((VLOOKUP($A262,'1314'!$F$10:$L$408,6,FALSE)/VLOOKUP($A262,'2014'!$F$10:$M$460,8,FALSE))*1000,#N/A)</f>
        <v>1.5720798616569722</v>
      </c>
      <c r="BD262" s="196">
        <f>IFERROR((VLOOKUP($A262,'1415'!$F$10:$L$408,6,FALSE)/VLOOKUP($A262,'2015'!$F$10:$M$460,8,FALSE))*1000,#N/A)</f>
        <v>0</v>
      </c>
      <c r="BE262" s="196">
        <f>IFERROR((VLOOKUP($A262,'1516'!$F$10:$L$408,6,FALSE)/VLOOKUP($A262,'2016'!$F$10:$M$460,8,FALSE))*1000,#N/A)</f>
        <v>0</v>
      </c>
      <c r="BF262" s="196">
        <f>IFERROR((VLOOKUP($A262,'1617'!$F$10:$L$408,6,FALSE)/VLOOKUP($A262,'2017'!$F$10:$M$460,8,FALSE))*1000,#N/A)</f>
        <v>0</v>
      </c>
      <c r="BG262" s="196">
        <f>IFERROR((VLOOKUP($A262,'1718'!$F$10:$L$408,6,FALSE)/VLOOKUP($A262,'2018'!$F$10:$N$460,9,FALSE))*1000,#N/A)</f>
        <v>0</v>
      </c>
      <c r="BH262" s="196">
        <f>IFERROR((VLOOKUP($A262,'1819'!$F$10:$L$408,6,FALSE)/VLOOKUP($A262,'2018'!$F$10:$N$460,9,FALSE))*1000,#N/A)</f>
        <v>0</v>
      </c>
      <c r="BI262" s="196">
        <f>IFERROR((VLOOKUP($A262,'1920'!$F$10:$L$408,6,FALSE)/VLOOKUP($A262,'2019'!$F$10:$N$464,8,FALSE))*1000,#N/A)</f>
        <v>0</v>
      </c>
      <c r="BJ262" s="196">
        <f>IFERROR((VLOOKUP($A262,'20 21'!$F$10:$L$408,6,FALSE)/VLOOKUP($A262,'2020'!$F$10:$N$469,8,FALSE))*1000,#N/A)</f>
        <v>0</v>
      </c>
      <c r="BK262" s="196">
        <f>IFERROR((VLOOKUP($A262,'21 22'!$F$10:$L$408,6,FALSE)/VLOOKUP($A262,'2021'!$F$10:$N$469,8,FALSE))*1000,#N/A)</f>
        <v>0</v>
      </c>
      <c r="BL262" s="196">
        <f>IFERROR((VLOOKUP($A262,'22 23'!$F$10:$L$408,6,FALSE)/VLOOKUP($A262,'2022'!$F$10:$N$469,8,FALSE))*1000,#N/A)</f>
        <v>0</v>
      </c>
      <c r="BM262" s="196">
        <f>IFERROR((VLOOKUP($A262,'23 24'!$F$7:$M$408,6,FALSE)/VLOOKUP($A262,'2023'!$C$7:$N$469,9,FALSE))*1000,#N/A)</f>
        <v>0</v>
      </c>
      <c r="BO262" s="196" t="e">
        <f>IFERROR((VLOOKUP($A262,'0910'!$F$10:$L$433,7,FALSE)/VLOOKUP($A262,'2010'!$C$5:$K$611,9,FALSE))*1000,#N/A)</f>
        <v>#N/A</v>
      </c>
      <c r="BP262" s="196" t="e">
        <f>IFERROR((VLOOKUP($A262,'1011'!$F$10:$L$433,7,FALSE)/VLOOKUP($A262,'2011'!$C$5:$K$611,9,FALSE))*1000,#N/A)</f>
        <v>#N/A</v>
      </c>
      <c r="BQ262" s="196">
        <f>IFERROR((VLOOKUP($A262,'1112'!$F$10:$L$408,7,FALSE)/VLOOKUP($A262,'2012'!$F$10:$M$460,8,FALSE))*1000,#N/A)</f>
        <v>8.5263835263835261</v>
      </c>
      <c r="BR262" s="196">
        <f>IFERROR((VLOOKUP($A262,'1213'!$F$10:$L$408,7,FALSE)/VLOOKUP($A262,'2013'!$F$10:$M$460,8,FALSE))*1000,#N/A)</f>
        <v>7.2469538902604125</v>
      </c>
      <c r="BS262" s="196">
        <f>IFERROR((VLOOKUP($A262,'1314'!$F$10:$L$408,7,FALSE)/VLOOKUP($A262,'2014'!$F$10:$M$460,8,FALSE))*1000,#N/A)</f>
        <v>12.891054865587172</v>
      </c>
      <c r="BT262" s="196">
        <f>IFERROR((VLOOKUP($A262,'1415'!$F$10:$L$408,7,FALSE)/VLOOKUP($A262,'2015'!$F$10:$M$460,8,FALSE))*1000,#N/A)</f>
        <v>11.140542224992208</v>
      </c>
      <c r="BU262" s="196">
        <f>IFERROR((VLOOKUP($A262,'1516'!$F$10:$L$408,7,FALSE)/VLOOKUP($A262,'2016'!$F$10:$M$460,8,FALSE))*1000,#N/A)</f>
        <v>14.490519500539541</v>
      </c>
      <c r="BV262" s="196">
        <f>IFERROR((VLOOKUP($A262,'1617'!$F$10:$L$408,7,FALSE)/VLOOKUP($A262,'2017'!$F$10:$M$460,8,FALSE))*1000,#N/A)</f>
        <v>7.718501702610669</v>
      </c>
      <c r="BW262" s="196">
        <f>IFERROR((VLOOKUP($A262,'1718'!$F$10:$L$408,7,FALSE)/VLOOKUP($A262,'2018'!$F$10:$N$460,9,FALSE))*1000,#N/A)</f>
        <v>7.4452884109197557</v>
      </c>
      <c r="BX262" s="196">
        <f>IFERROR((VLOOKUP($A262,'1819'!$F$10:$L$408,7,FALSE)/VLOOKUP($A262,'2018'!$F$10:$N$460,9,FALSE))*1000,#N/A)</f>
        <v>5.8659848086034438</v>
      </c>
      <c r="BY262" s="196">
        <f>IFERROR((VLOOKUP($A262,'1920'!$F$10:$L$408,7,FALSE)/VLOOKUP($A262,'2019'!$F$10:$N$464,8,FALSE))*1000,#N/A)</f>
        <v>2.7170321197256535</v>
      </c>
      <c r="BZ262" s="196">
        <f>IFERROR((VLOOKUP($A262,'20 21'!$F$10:$L$408,7,FALSE)/VLOOKUP($A262,'2020'!$F$10:$N$469,8,FALSE))*1000,#N/A)</f>
        <v>7.3998705022662108</v>
      </c>
      <c r="CA262" s="196">
        <f>IFERROR((VLOOKUP($A262,'21 22'!$F$10:$L$408,7,FALSE)/VLOOKUP($A262,'2021'!$F$10:$N$469,8,FALSE))*1000,#N/A)</f>
        <v>6.4806074865104746</v>
      </c>
      <c r="CB262" s="196">
        <f>IFERROR((VLOOKUP($A262,'22 23'!$F$10:$L$408,7,FALSE)/VLOOKUP($A262,'2022'!$F$10:$N$469,8,FALSE))*1000,#N/A)</f>
        <v>6.5545421582573287</v>
      </c>
      <c r="CC262" s="196">
        <f>IFERROR((VLOOKUP($A262,'23 24'!$F$7:$M$408,7,FALSE)/VLOOKUP($A262,'2023'!$C$7:$N$469,9,FALSE))*1000,#N/A)</f>
        <v>1.0356970240972174</v>
      </c>
      <c r="CE262" s="198" t="e">
        <f>IFERROR((VLOOKUP($A262,'0910'!$F$10:$S$433,9,FALSE)/VLOOKUP($A262,'2010'!$C$5:$K$611,9,FALSE))*1000,#N/A)</f>
        <v>#N/A</v>
      </c>
      <c r="CF262" s="198" t="e">
        <f>IFERROR((VLOOKUP($A262,'1011'!$F$10:$S$433,10,FALSE)/VLOOKUP($A262,'2011'!$C$5:$K$611,9,FALSE))*1000,#N/A)</f>
        <v>#N/A</v>
      </c>
      <c r="CG262" s="198">
        <f>IFERROR((VLOOKUP($A262,'1112'!$F$10:$S$408,9,FALSE)/VLOOKUP($A262,'2012'!$F$10:$M$460,8,FALSE))*1000,#N/A)</f>
        <v>5.7110682110682109</v>
      </c>
      <c r="CH262" s="198">
        <f>IFERROR((VLOOKUP($A262,'1213'!$F$10:$S$408,9,FALSE)/VLOOKUP($A262,'2013'!$F$10:$M$460,8,FALSE))*1000,#N/A)</f>
        <v>2.2298319662339727</v>
      </c>
      <c r="CI262" s="198">
        <f>IFERROR((VLOOKUP($A262,'1314'!$F$10:$S$408,9,FALSE)/VLOOKUP($A262,'2014'!$F$10:$M$460,8,FALSE))*1000,#N/A)</f>
        <v>3.3799717025624902</v>
      </c>
      <c r="CJ262" s="198">
        <f>IFERROR((VLOOKUP($A262,'1415'!$F$10:$S$408,9,FALSE)/VLOOKUP($A262,'2015'!$F$10:$M$460,8,FALSE))*1000,#N/A)</f>
        <v>5.6871299470239949</v>
      </c>
      <c r="CK262" s="198">
        <f>IFERROR((VLOOKUP($A262,'1516'!$F$10:$S$408,9,FALSE)/VLOOKUP($A262,'2016'!$F$10:$M$460,8,FALSE))*1000,#N/A)</f>
        <v>7.3994142130414673</v>
      </c>
      <c r="CL262" s="198">
        <f>IFERROR((VLOOKUP($A262,'1617'!$F$10:$S$408,9,FALSE)/VLOOKUP($A262,'2017'!$F$10:$M$460,8,FALSE))*1000,#N/A)</f>
        <v>13.091184260310254</v>
      </c>
      <c r="CM262" s="198">
        <f>IFERROR((VLOOKUP($A262,'1718'!$F$10:$S$408,9,FALSE)/VLOOKUP($A262,'2018'!$F$10:$N$460,9,FALSE))*1000,#N/A)</f>
        <v>11.205535083101452</v>
      </c>
      <c r="CN262" s="198">
        <f>IFERROR((VLOOKUP($A262,'1819'!$F$10:$S$408,9,FALSE)/VLOOKUP($A262,'2018'!$F$10:$N$460,9,FALSE))*1000,#N/A)</f>
        <v>7.4452884109197557</v>
      </c>
      <c r="CO262" s="198">
        <f>IFERROR((VLOOKUP($A262,'1920'!$F$10:$S$408,9,FALSE)/VLOOKUP($A262,'2019'!$F$10:$N$464,8,FALSE))*1000,#N/A)</f>
        <v>4.5528646330537974</v>
      </c>
      <c r="CP262" s="198">
        <f>IFERROR((VLOOKUP($A262,'20 21'!$F$10:$S$408,9,FALSE)/VLOOKUP($A262,'2020'!$F$10:$N$469,8,FALSE))*1000,#N/A)</f>
        <v>14.799741004532422</v>
      </c>
      <c r="CQ262" s="198">
        <f>IFERROR((VLOOKUP($A262,'21 22'!$F$10:$S$408,9,FALSE)/VLOOKUP($A262,'2021'!$F$10:$N$469,8,FALSE))*1000,#N/A)</f>
        <v>8.1007593581380934</v>
      </c>
      <c r="CR262" s="198">
        <f>IFERROR((VLOOKUP($A262,'22 23'!$F$10:$S$408,9,FALSE)/VLOOKUP($A262,'2022'!$F$10:$N$469,8,FALSE))*1000,#N/A)</f>
        <v>2.4405210163724096</v>
      </c>
      <c r="CS262" s="196">
        <f>IFERROR((VLOOKUP($A262,'23 24'!$F$7:$S$408,9,FALSE)/VLOOKUP($A262,'2023'!$C$7:$N$469,9,FALSE))*1000,#N/A)</f>
        <v>3.3142304771110958</v>
      </c>
      <c r="CU262" s="198" t="e">
        <f>IFERROR((VLOOKUP($A262,'0910'!$F$10:$S$433,10,FALSE)/VLOOKUP($A262,'2010'!$C$5:$K$611,9,FALSE))*1000,#N/A)</f>
        <v>#N/A</v>
      </c>
      <c r="CV262" s="198" t="e">
        <f>IFERROR((VLOOKUP($A262,'1011'!$F$10:$S$433,11,FALSE)/VLOOKUP($A262,'2011'!$C$5:$K$611,9,FALSE))*1000,#N/A)</f>
        <v>#N/A</v>
      </c>
      <c r="CW262" s="198">
        <f>IFERROR((VLOOKUP($A262,'1112'!$F$10:$S$408,10,FALSE)/VLOOKUP($A262,'2012'!$F$10:$M$460,8,FALSE))*1000,#N/A)</f>
        <v>1.6087516087516087</v>
      </c>
      <c r="CX262" s="198">
        <f>IFERROR((VLOOKUP($A262,'1213'!$F$10:$S$408,10,FALSE)/VLOOKUP($A262,'2013'!$F$10:$M$460,8,FALSE))*1000,#N/A)</f>
        <v>1.5927371187385524</v>
      </c>
      <c r="CY262" s="198">
        <f>IFERROR((VLOOKUP($A262,'1314'!$F$10:$S$408,10,FALSE)/VLOOKUP($A262,'2014'!$F$10:$M$460,8,FALSE))*1000,#N/A)</f>
        <v>2.5153277786511556</v>
      </c>
      <c r="CZ262" s="198">
        <f>IFERROR((VLOOKUP($A262,'1415'!$F$10:$S$408,10,FALSE)/VLOOKUP($A262,'2015'!$F$10:$M$460,8,FALSE))*1000,#N/A)</f>
        <v>2.5708943596135869</v>
      </c>
      <c r="DA262" s="198">
        <f>IFERROR((VLOOKUP($A262,'1516'!$F$10:$S$408,10,FALSE)/VLOOKUP($A262,'2016'!$F$10:$M$460,8,FALSE))*1000,#N/A)</f>
        <v>1.8498535532603668</v>
      </c>
      <c r="DB262" s="198">
        <f>IFERROR((VLOOKUP($A262,'1617'!$F$10:$S$408,10,FALSE)/VLOOKUP($A262,'2017'!$F$10:$M$460,8,FALSE))*1000,#N/A)</f>
        <v>3.2538781687476352</v>
      </c>
      <c r="DC262" s="198">
        <f>IFERROR((VLOOKUP($A262,'1718'!$F$10:$S$408,10,FALSE)/VLOOKUP($A262,'2018'!$F$10:$N$460,9,FALSE))*1000,#N/A)</f>
        <v>1.2032789350981425</v>
      </c>
      <c r="DD262" s="198">
        <f>IFERROR((VLOOKUP($A262,'1819'!$F$10:$S$408,10,FALSE)/VLOOKUP($A262,'2018'!$F$10:$N$460,9,FALSE))*1000,#N/A)</f>
        <v>1.0528690682108746</v>
      </c>
      <c r="DE262" s="198">
        <f>IFERROR((VLOOKUP($A262,'1920'!$F$10:$S$408,10,FALSE)/VLOOKUP($A262,'2019'!$F$10:$N$464,8,FALSE))*1000,#N/A)</f>
        <v>0.44059980319875458</v>
      </c>
      <c r="DF262" s="198">
        <f>IFERROR((VLOOKUP($A262,'20 21'!$F$10:$S$408,10,FALSE)/VLOOKUP($A262,'2020'!$F$10:$N$469,8,FALSE))*1000,#N/A)</f>
        <v>7.1152600983328956E-2</v>
      </c>
      <c r="DG262" s="198">
        <f>IFERROR((VLOOKUP($A262,'21 22'!$F$10:$S$408,10,FALSE)/VLOOKUP($A262,'2021'!$F$10:$N$469,8,FALSE))*1000,#N/A)</f>
        <v>1.4088277144587988</v>
      </c>
      <c r="DH262" s="198">
        <f>IFERROR((VLOOKUP($A262,'22 23'!$F$10:$S$408,10,FALSE)/VLOOKUP($A262,'2022'!$F$10:$N$469,8,FALSE))*1000,#N/A)</f>
        <v>0.69729171896354558</v>
      </c>
      <c r="DI262" s="196">
        <f>IFERROR((VLOOKUP($A262,'23 24'!$F$7:$S$408,10,FALSE)/VLOOKUP($A262,'2023'!$C$7:$N$469,9,FALSE))*1000,#N/A)</f>
        <v>0</v>
      </c>
      <c r="DK262" s="198" t="e">
        <f>IFERROR((VLOOKUP($A262,'0910'!$F$10:$S$433,11,FALSE)/VLOOKUP($A262,'2010'!$C$5:$K$611,9,FALSE))*1000,#N/A)</f>
        <v>#N/A</v>
      </c>
      <c r="DL262" s="198" t="e">
        <f>IFERROR((VLOOKUP($A262,'1011'!$F$10:$S$433,12,FALSE)/VLOOKUP($A262,'2011'!$C$5:$K$611,9,FALSE))*1000,#N/A)</f>
        <v>#N/A</v>
      </c>
      <c r="DM262" s="198">
        <f>IFERROR((VLOOKUP($A262,'1112'!$F$10:$S$408,11,FALSE)/VLOOKUP($A262,'2012'!$F$10:$M$460,8,FALSE))*1000,#N/A)</f>
        <v>0</v>
      </c>
      <c r="DN262" s="198">
        <f>IFERROR((VLOOKUP($A262,'1213'!$F$10:$S$408,11,FALSE)/VLOOKUP($A262,'2013'!$F$10:$M$460,8,FALSE))*1000,#N/A)</f>
        <v>0</v>
      </c>
      <c r="DO262" s="198">
        <f>IFERROR((VLOOKUP($A262,'1314'!$F$10:$S$408,11,FALSE)/VLOOKUP($A262,'2014'!$F$10:$M$460,8,FALSE))*1000,#N/A)</f>
        <v>0.23581197924854583</v>
      </c>
      <c r="DP262" s="198">
        <f>IFERROR((VLOOKUP($A262,'1415'!$F$10:$S$408,11,FALSE)/VLOOKUP($A262,'2015'!$F$10:$M$460,8,FALSE))*1000,#N/A)</f>
        <v>0</v>
      </c>
      <c r="DQ262" s="198">
        <f>IFERROR((VLOOKUP($A262,'1516'!$F$10:$S$408,11,FALSE)/VLOOKUP($A262,'2016'!$F$10:$M$460,8,FALSE))*1000,#N/A)</f>
        <v>0</v>
      </c>
      <c r="DR262" s="198">
        <f>IFERROR((VLOOKUP($A262,'1617'!$F$10:$S$408,11,FALSE)/VLOOKUP($A262,'2017'!$F$10:$M$460,8,FALSE))*1000,#N/A)</f>
        <v>0.3026863412788498</v>
      </c>
      <c r="DS262" s="198">
        <f>IFERROR((VLOOKUP($A262,'1718'!$F$10:$S$408,11,FALSE)/VLOOKUP($A262,'2018'!$F$10:$N$460,9,FALSE))*1000,#N/A)</f>
        <v>0</v>
      </c>
      <c r="DT262" s="198">
        <f>IFERROR((VLOOKUP($A262,'1819'!$F$10:$S$408,11,FALSE)/VLOOKUP($A262,'2018'!$F$10:$N$460,9,FALSE))*1000,#N/A)</f>
        <v>0</v>
      </c>
      <c r="DU262" s="198">
        <f>IFERROR((VLOOKUP($A262,'1920'!$F$10:$S$408,11,FALSE)/VLOOKUP($A262,'2019'!$F$10:$N$464,8,FALSE))*1000,#N/A)</f>
        <v>0</v>
      </c>
      <c r="DV262" s="198">
        <f>IFERROR((VLOOKUP($A262,'20 21'!$F$10:$S$408,11,FALSE)/VLOOKUP($A262,'2020'!$F$10:$N$469,8,FALSE))*1000,#N/A)</f>
        <v>0</v>
      </c>
      <c r="DW262" s="198">
        <f>IFERROR((VLOOKUP($A262,'21 22'!$F$10:$S$408,11,FALSE)/VLOOKUP($A262,'2021'!$F$10:$N$469,8,FALSE))*1000,#N/A)</f>
        <v>0</v>
      </c>
      <c r="DX262" s="198">
        <f>IFERROR((VLOOKUP($A262,'22 23'!$F$10:$S$408,11,FALSE)/VLOOKUP($A262,'2022'!$F$10:$N$469,8,FALSE))*1000,#N/A)</f>
        <v>0</v>
      </c>
      <c r="DY262" s="196">
        <f>IFERROR((VLOOKUP($A262,'23 24'!$F$7:$S$408,11,FALSE)/VLOOKUP($A262,'2023'!$C$7:$N$469,9,FALSE))*1000,#N/A)</f>
        <v>0</v>
      </c>
      <c r="EA262" s="198" t="e">
        <f>IFERROR((VLOOKUP($A262,'0910'!$F$10:$S$433,12,FALSE)/VLOOKUP($A262,'2010'!$C$5:$K$611,9,FALSE))*1000,#N/A)</f>
        <v>#N/A</v>
      </c>
      <c r="EB262" s="198" t="e">
        <f>IFERROR((VLOOKUP($A262,'1011'!$F$10:$S$433,13,FALSE)/VLOOKUP($A262,'2011'!$C$5:$K$611,9,FALSE))*1000,#N/A)</f>
        <v>#N/A</v>
      </c>
      <c r="EC262" s="198">
        <f>IFERROR((VLOOKUP($A262,'1112'!$F$10:$S$408,12,FALSE)/VLOOKUP($A262,'2012'!$F$10:$M$460,8,FALSE))*1000,#N/A)</f>
        <v>7.3198198198198199</v>
      </c>
      <c r="ED262" s="198">
        <f>IFERROR((VLOOKUP($A262,'1213'!$F$10:$S$408,12,FALSE)/VLOOKUP($A262,'2013'!$F$10:$M$460,8,FALSE))*1000,#N/A)</f>
        <v>3.8225690849725251</v>
      </c>
      <c r="EE262" s="198">
        <f>IFERROR((VLOOKUP($A262,'1314'!$F$10:$S$408,12,FALSE)/VLOOKUP($A262,'2014'!$F$10:$M$460,8,FALSE))*1000,#N/A)</f>
        <v>6.2097154535450398</v>
      </c>
      <c r="EF262" s="198">
        <f>IFERROR((VLOOKUP($A262,'1415'!$F$10:$S$408,12,FALSE)/VLOOKUP($A262,'2015'!$F$10:$M$460,8,FALSE))*1000,#N/A)</f>
        <v>8.1801184169523218</v>
      </c>
      <c r="EG262" s="198">
        <f>IFERROR((VLOOKUP($A262,'1516'!$F$10:$S$408,12,FALSE)/VLOOKUP($A262,'2016'!$F$10:$M$460,8,FALSE))*1000,#N/A)</f>
        <v>9.2492677663018341</v>
      </c>
      <c r="EH262" s="198">
        <f>IFERROR((VLOOKUP($A262,'1617'!$F$10:$S$408,12,FALSE)/VLOOKUP($A262,'2017'!$F$10:$M$460,8,FALSE))*1000,#N/A)</f>
        <v>16.723420355656451</v>
      </c>
      <c r="EI262" s="198">
        <f>IFERROR((VLOOKUP($A262,'1718'!$F$10:$S$408,12,FALSE)/VLOOKUP($A262,'2018'!$F$10:$N$460,9,FALSE))*1000,#N/A)</f>
        <v>12.408814018199594</v>
      </c>
      <c r="EJ262" s="198">
        <f>IFERROR((VLOOKUP($A262,'1819'!$F$10:$S$408,12,FALSE)/VLOOKUP($A262,'2018'!$F$10:$N$460,9,FALSE))*1000,#N/A)</f>
        <v>8.4981574791306294</v>
      </c>
      <c r="EK262" s="198">
        <f>IFERROR((VLOOKUP($A262,'1920'!$F$10:$S$408,12,FALSE)/VLOOKUP($A262,'2019'!$F$10:$N$464,8,FALSE))*1000,#N/A)</f>
        <v>4.9934644362525518</v>
      </c>
      <c r="EL262" s="198">
        <f>IFERROR((VLOOKUP($A262,'20 21'!$F$10:$S$408,12,FALSE)/VLOOKUP($A262,'2020'!$F$10:$N$469,8,FALSE))*1000,#N/A)</f>
        <v>14.87089360551575</v>
      </c>
      <c r="EM262" s="198">
        <f>IFERROR((VLOOKUP($A262,'21 22'!$F$10:$S$408,12,FALSE)/VLOOKUP($A262,'2021'!$F$10:$N$469,8,FALSE))*1000,#N/A)</f>
        <v>9.5800284583198323</v>
      </c>
      <c r="EN262" s="198">
        <f>IFERROR((VLOOKUP($A262,'22 23'!$F$10:$S$408,12,FALSE)/VLOOKUP($A262,'2022'!$F$10:$N$469,8,FALSE))*1000,#N/A)</f>
        <v>3.1378127353359551</v>
      </c>
      <c r="EO262" s="196">
        <f>IFERROR((VLOOKUP($A262,'23 24'!$F$7:$S$408,12,FALSE)/VLOOKUP($A262,'2023'!$C$7:$N$469,9,FALSE))*1000,#N/A)</f>
        <v>3.3142304771110958</v>
      </c>
    </row>
    <row r="263" spans="1:145" x14ac:dyDescent="0.3">
      <c r="A263" t="s">
        <v>1236</v>
      </c>
      <c r="B263" t="s">
        <v>1743</v>
      </c>
      <c r="C263" t="str">
        <f>IF(VLOOKUP($A263,'0910'!$F$10:$L$433,1,FALSE)=VLOOKUP($A263,'2010'!$C$5:$K$611,1,FALSE),VLOOKUP($A263,'0910'!$F$10:$L$433,1,FALSE),FALSE)</f>
        <v>Spelthorne</v>
      </c>
      <c r="D263" t="str">
        <f>IF(VLOOKUP($A263,'1011'!$F$10:$L$433,1,FALSE)=VLOOKUP($A263,'2011'!$C$5:$K$611,1,FALSE),VLOOKUP($A263,'1011'!$F$10:$L$433,1,FALSE),FALSE)</f>
        <v>Spelthorne</v>
      </c>
      <c r="E263" t="str">
        <f>IF(VLOOKUP(A263,'1112'!$F$10:$L$408,1,FALSE)=VLOOKUP(A263,'2012'!$F$10:$M$460,1,FALSE),VLOOKUP(A263,'1112'!$F$10:$L$408,1,FALSE),FALSE)</f>
        <v>Spelthorne</v>
      </c>
      <c r="F263" t="str">
        <f>IF(VLOOKUP($A263,'1213'!$F$10:$L$408,1,FALSE)=VLOOKUP($A263,'2013'!$F$10:$M$460,1,FALSE),VLOOKUP($A263,'1213'!$F$10:$L$408,1,FALSE),FALSE)</f>
        <v>Spelthorne</v>
      </c>
      <c r="G263" t="str">
        <f>IF(VLOOKUP($A263,'1314'!$F$10:$L$408,1,FALSE)=VLOOKUP($A263,'2014'!$F$10:$M$460,1,FALSE),VLOOKUP($A263,'1314'!$F$10:$L$408,1,FALSE),FALSE)</f>
        <v>Spelthorne</v>
      </c>
      <c r="H263" t="str">
        <f>IF(VLOOKUP($A263,'1415'!$F$10:$L$408,1,FALSE)=VLOOKUP($A263,'2015'!$F$10:$M$460,1,FALSE),VLOOKUP($A263,'1415'!$F$10:$L$408,1,FALSE),FALSE)</f>
        <v>Spelthorne</v>
      </c>
      <c r="I263" t="str">
        <f>IF(VLOOKUP($A263,'1516'!$F$10:$L$408,1,FALSE)=VLOOKUP($A263,'2015'!$F$10:$M$460,1,FALSE),VLOOKUP($A263,'1516'!$F$10:$L$408,1,FALSE),FALSE)</f>
        <v>Spelthorne</v>
      </c>
      <c r="J263" t="str">
        <f>IF(VLOOKUP($A263,'1617'!$F$10:$L$408,1,FALSE)=VLOOKUP($A263,'2016'!$F$10:$M$460,1,FALSE),VLOOKUP($A263,'1617'!$F$10:$L$408,1,FALSE),FALSE)</f>
        <v>Spelthorne</v>
      </c>
      <c r="K263" t="str">
        <f>IF(VLOOKUP($A263,'1718'!$F$10:$M$408,1,FALSE)=VLOOKUP($A263,'2017'!$F$10:$M$460,1,FALSE),VLOOKUP($A263,'1718'!$F$10:$M$408,1,FALSE),FALSE)</f>
        <v>Spelthorne</v>
      </c>
      <c r="L263" t="str">
        <f>IF(VLOOKUP($A263,'1819'!$F$10:$M$408,1,FALSE)=VLOOKUP($A263,'2018'!$F$10:$M$460,1,FALSE),VLOOKUP($A263,'1819'!$F$10:$M$408,1,FALSE),FALSE)</f>
        <v>Spelthorne</v>
      </c>
      <c r="M263" t="str">
        <f>IF(VLOOKUP($A263,'1920'!$F$10:$M$408,1,FALSE)=VLOOKUP($A263,'2019'!$F$10:$M$464,1,FALSE),VLOOKUP($A263,'1920'!$F$10:$M$408,1,FALSE),FALSE)</f>
        <v>Spelthorne</v>
      </c>
      <c r="N263" t="str">
        <f>IF(VLOOKUP($A263,'20 21'!$F$10:$N$408,1,FALSE)=VLOOKUP($A263,'2020'!$F$10:$O$468,1,FALSE),VLOOKUP($A263,'20 21'!$F$10:$N$408,1,FALSE),FALSE)</f>
        <v>Spelthorne</v>
      </c>
      <c r="O263" t="str">
        <f>IF(VLOOKUP($A263,'21 22'!$F$10:$N$408,1,FALSE)=VLOOKUP($A263,'2021'!$F$10:$O$471,1,FALSE),VLOOKUP($A263,'21 22'!$F$10:$N$408,1,FALSE),FALSE)</f>
        <v>Spelthorne</v>
      </c>
      <c r="P263" t="str">
        <f>IF(VLOOKUP($A263,'22 23'!$F$10:$N$408,1,FALSE)=VLOOKUP($A263,'2022'!$F$10:$O$468,1,FALSE),VLOOKUP($A263,'22 23'!$F$10:$N$408,1,FALSE),FALSE)</f>
        <v>Spelthorne</v>
      </c>
      <c r="Q263" t="str">
        <f>IF(VLOOKUP($A263,'23 24'!$F$7:$N$408,1,FALSE)=VLOOKUP($A263,'2023'!$C$7:$O$468,1,FALSE),VLOOKUP($A263,'23 24'!$F$7:$N$408,1,FALSE),FALSE)</f>
        <v>Spelthorne</v>
      </c>
      <c r="S263" s="196">
        <f>IFERROR((VLOOKUP($A263,'0910'!$F$10:$L$433,4,FALSE)/VLOOKUP($A263,'2010'!$C$5:$K$611,9,FALSE))*1000,#N/A)</f>
        <v>3.1862745098039214</v>
      </c>
      <c r="T263" s="196">
        <f>IFERROR((VLOOKUP($A263,'1011'!$F$10:$L$433,4,FALSE)/VLOOKUP($A263,'2011'!$C$5:$K$611,9,FALSE))*1000,#N/A)</f>
        <v>1.467351430667645</v>
      </c>
      <c r="U263" s="196">
        <f>IFERROR((VLOOKUP($A263,'1112'!$F$10:$L$408,4,FALSE)/VLOOKUP($A263,'2012'!$F$10:$M$460,8,FALSE))*1000,#N/A)</f>
        <v>4.3848964677222897</v>
      </c>
      <c r="V263" s="196">
        <f>IFERROR((VLOOKUP($A263,'1213'!$F$10:$L$408,4,FALSE)/VLOOKUP($A263,'2013'!$F$10:$M$460,8,FALSE))*1000,#N/A)</f>
        <v>3.3964095099466278</v>
      </c>
      <c r="W263" s="196">
        <f>IFERROR((VLOOKUP($A263,'1314'!$F$10:$L$408,4,FALSE)/VLOOKUP($A263,'2014'!$F$10:$M$460,8,FALSE))*1000,#N/A)</f>
        <v>6.0371890847621348</v>
      </c>
      <c r="X263" s="196">
        <f>IFERROR((VLOOKUP($A263,'1415'!$F$10:$L$408,4,FALSE)/VLOOKUP($A263,'2015'!$F$10:$M$460,8,FALSE))*1000,#N/A)</f>
        <v>5.2795776337892972</v>
      </c>
      <c r="Y263" s="196">
        <f>IFERROR((VLOOKUP($A263,'1516'!$F$10:$L$408,4,FALSE)/VLOOKUP($A263,'2016'!$F$10:$M$460,8,FALSE))*1000,#N/A)</f>
        <v>4.7641734159123397</v>
      </c>
      <c r="Z263" s="196">
        <f>IFERROR((VLOOKUP($A263,'1617'!$F$10:$L$408,4,FALSE)/VLOOKUP($A263,'2017'!$F$10:$M$460,8,FALSE))*1000,#N/A)</f>
        <v>7.5596503661705645</v>
      </c>
      <c r="AA263" s="196">
        <f>IFERROR((VLOOKUP($A263,'1718'!$F$10:$L$408,4,FALSE)/VLOOKUP($A263,'2018'!$F$10:$N$460,9,FALSE))*1000,#N/A)</f>
        <v>15.969938938468765</v>
      </c>
      <c r="AB263" s="196">
        <f>IFERROR((VLOOKUP($A263,'1819'!$F$10:$L$408,4,FALSE)/VLOOKUP($A263,'2018'!$F$10:$N$460,9,FALSE))*1000,#N/A)</f>
        <v>3.7576326914044156</v>
      </c>
      <c r="AC263" s="196">
        <f>IFERROR((VLOOKUP($A263,'1920'!$F$10:$L$408,4,FALSE)/VLOOKUP($A263,'2019'!$F$10:$N$464,8,FALSE))*1000,#N/A)</f>
        <v>1.6329958475248449</v>
      </c>
      <c r="AD263" s="196">
        <f>IFERROR((VLOOKUP($A263,'20 21'!$F$10:$M$408,4,FALSE)/VLOOKUP($A263,'2020'!$F$10:$N$469,8,FALSE))*1000,#N/A)</f>
        <v>1.3895193189502646</v>
      </c>
      <c r="AE263" s="196">
        <f>IFERROR((VLOOKUP($A263,'21 22'!$F$10:$M$408,4,FALSE)/VLOOKUP($A263,'2021'!$F$10:$N$469,8,FALSE))*1000,#N/A)</f>
        <v>0.91537370131356133</v>
      </c>
      <c r="AF263" s="196">
        <f>IFERROR((VLOOKUP($A263,'22 23'!$F$10:$M$408,4,FALSE)/VLOOKUP($A263,'2022'!$F$10:$N$469,8,FALSE))*1000,#N/A)</f>
        <v>10.673570422855068</v>
      </c>
      <c r="AG263" s="196">
        <f>IFERROR((VLOOKUP($A263,'23 24'!$F$7:$M$408,4,FALSE)/VLOOKUP($A263,'2023'!$C$7:$N$469,9,FALSE))*1000,#N/A)</f>
        <v>18.337408312958438</v>
      </c>
      <c r="AI263" s="196">
        <f>IFERROR((VLOOKUP($A263,'0910'!$F$10:$L$433,5,FALSE)/VLOOKUP($A263,'2010'!$C$5:$K$611,9,FALSE))*1000,#N/A)</f>
        <v>3.1862745098039214</v>
      </c>
      <c r="AJ263" s="196">
        <f>IFERROR((VLOOKUP($A263,'1011'!$F$10:$L$433,5,FALSE)/VLOOKUP($A263,'2011'!$C$5:$K$611,9,FALSE))*1000,#N/A)</f>
        <v>2.6901442895573489</v>
      </c>
      <c r="AK263" s="196">
        <f>IFERROR((VLOOKUP($A263,'1112'!$F$10:$L$408,5,FALSE)/VLOOKUP($A263,'2012'!$F$10:$M$460,8,FALSE))*1000,#N/A)</f>
        <v>2.1924482338611448</v>
      </c>
      <c r="AL263" s="196">
        <f>IFERROR((VLOOKUP($A263,'1213'!$F$10:$L$408,5,FALSE)/VLOOKUP($A263,'2013'!$F$10:$M$460,8,FALSE))*1000,#N/A)</f>
        <v>1.2130033964095099</v>
      </c>
      <c r="AM263" s="196">
        <f>IFERROR((VLOOKUP($A263,'1314'!$F$10:$L$408,5,FALSE)/VLOOKUP($A263,'2014'!$F$10:$M$460,8,FALSE))*1000,#N/A)</f>
        <v>0.24148756339048538</v>
      </c>
      <c r="AN263" s="196">
        <f>IFERROR((VLOOKUP($A263,'1415'!$F$10:$L$408,5,FALSE)/VLOOKUP($A263,'2015'!$F$10:$M$460,8,FALSE))*1000,#N/A)</f>
        <v>2.8797696184305255</v>
      </c>
      <c r="AO263" s="196">
        <f>IFERROR((VLOOKUP($A263,'1516'!$F$10:$L$408,5,FALSE)/VLOOKUP($A263,'2016'!$F$10:$M$460,8,FALSE))*1000,#N/A)</f>
        <v>0.71462601238685086</v>
      </c>
      <c r="AP263" s="196">
        <f>IFERROR((VLOOKUP($A263,'1617'!$F$10:$L$408,5,FALSE)/VLOOKUP($A263,'2017'!$F$10:$M$460,8,FALSE))*1000,#N/A)</f>
        <v>0.47247814788566028</v>
      </c>
      <c r="AQ263" s="196">
        <f>IFERROR((VLOOKUP($A263,'1718'!$F$10:$L$408,5,FALSE)/VLOOKUP($A263,'2018'!$F$10:$N$460,9,FALSE))*1000,#N/A)</f>
        <v>0.70455612963832781</v>
      </c>
      <c r="AR263" s="196">
        <f>IFERROR((VLOOKUP($A263,'1819'!$F$10:$L$408,5,FALSE)/VLOOKUP($A263,'2018'!$F$10:$N$460,9,FALSE))*1000,#N/A)</f>
        <v>0.46970408642555195</v>
      </c>
      <c r="AS263" s="196">
        <f>IFERROR((VLOOKUP($A263,'1920'!$F$10:$L$408,5,FALSE)/VLOOKUP($A263,'2019'!$F$10:$N$464,8,FALSE))*1000,#N/A)</f>
        <v>0</v>
      </c>
      <c r="AT263" s="196">
        <f>IFERROR((VLOOKUP($A263,'20 21'!$F$10:$L$408,5,FALSE)/VLOOKUP($A263,'2020'!$F$10:$N$469,8,FALSE))*1000,#N/A)</f>
        <v>0</v>
      </c>
      <c r="AU263" s="196">
        <f>IFERROR((VLOOKUP($A263,'21 22'!$F$10:$L$408,5,FALSE)/VLOOKUP($A263,'2021'!$F$10:$N$469,8,FALSE))*1000,#N/A)</f>
        <v>0</v>
      </c>
      <c r="AV263" s="196">
        <f>IFERROR((VLOOKUP($A263,'22 23'!$F$10:$L$408,5,FALSE)/VLOOKUP($A263,'2022'!$F$10:$N$469,8,FALSE))*1000,#N/A)</f>
        <v>2.270972430394695</v>
      </c>
      <c r="AW263" s="196">
        <f>IFERROR((VLOOKUP($A263,'23 24'!$F$7:$M$408,5,FALSE)/VLOOKUP($A263,'2023'!$C$7:$N$469,9,FALSE))*1000,#N/A)</f>
        <v>1.1319387847505207</v>
      </c>
      <c r="AY263" s="196">
        <f>IFERROR((VLOOKUP($A263,'0910'!$F$10:$L$433,6,FALSE)/VLOOKUP($A263,'2010'!$C$5:$K$611,9,FALSE))*1000,#N/A)</f>
        <v>0</v>
      </c>
      <c r="AZ263" s="196">
        <f>IFERROR((VLOOKUP($A263,'1011'!$F$10:$L$433,6,FALSE)/VLOOKUP($A263,'2011'!$C$5:$K$611,9,FALSE))*1000,#N/A)</f>
        <v>0</v>
      </c>
      <c r="BA263" s="196">
        <f>IFERROR((VLOOKUP($A263,'1112'!$F$10:$L$408,6,FALSE)/VLOOKUP($A263,'2012'!$F$10:$M$460,8,FALSE))*1000,#N/A)</f>
        <v>0</v>
      </c>
      <c r="BB263" s="196">
        <f>IFERROR((VLOOKUP($A263,'1213'!$F$10:$L$408,6,FALSE)/VLOOKUP($A263,'2013'!$F$10:$M$460,8,FALSE))*1000,#N/A)</f>
        <v>0</v>
      </c>
      <c r="BC263" s="196">
        <f>IFERROR((VLOOKUP($A263,'1314'!$F$10:$L$408,6,FALSE)/VLOOKUP($A263,'2014'!$F$10:$M$460,8,FALSE))*1000,#N/A)</f>
        <v>0</v>
      </c>
      <c r="BD263" s="196">
        <f>IFERROR((VLOOKUP($A263,'1415'!$F$10:$L$408,6,FALSE)/VLOOKUP($A263,'2015'!$F$10:$M$460,8,FALSE))*1000,#N/A)</f>
        <v>0</v>
      </c>
      <c r="BE263" s="196">
        <f>IFERROR((VLOOKUP($A263,'1516'!$F$10:$L$408,6,FALSE)/VLOOKUP($A263,'2016'!$F$10:$M$460,8,FALSE))*1000,#N/A)</f>
        <v>0</v>
      </c>
      <c r="BF263" s="196">
        <f>IFERROR((VLOOKUP($A263,'1617'!$F$10:$L$408,6,FALSE)/VLOOKUP($A263,'2017'!$F$10:$M$460,8,FALSE))*1000,#N/A)</f>
        <v>0</v>
      </c>
      <c r="BG263" s="196">
        <f>IFERROR((VLOOKUP($A263,'1718'!$F$10:$L$408,6,FALSE)/VLOOKUP($A263,'2018'!$F$10:$N$460,9,FALSE))*1000,#N/A)</f>
        <v>0.23485204321277597</v>
      </c>
      <c r="BH263" s="196">
        <f>IFERROR((VLOOKUP($A263,'1819'!$F$10:$L$408,6,FALSE)/VLOOKUP($A263,'2018'!$F$10:$N$460,9,FALSE))*1000,#N/A)</f>
        <v>0</v>
      </c>
      <c r="BI263" s="196">
        <f>IFERROR((VLOOKUP($A263,'1920'!$F$10:$L$408,6,FALSE)/VLOOKUP($A263,'2019'!$F$10:$N$464,8,FALSE))*1000,#N/A)</f>
        <v>0</v>
      </c>
      <c r="BJ263" s="196">
        <f>IFERROR((VLOOKUP($A263,'20 21'!$F$10:$L$408,6,FALSE)/VLOOKUP($A263,'2020'!$F$10:$N$469,8,FALSE))*1000,#N/A)</f>
        <v>0</v>
      </c>
      <c r="BK263" s="196">
        <f>IFERROR((VLOOKUP($A263,'21 22'!$F$10:$L$408,6,FALSE)/VLOOKUP($A263,'2021'!$F$10:$N$469,8,FALSE))*1000,#N/A)</f>
        <v>0</v>
      </c>
      <c r="BL263" s="196">
        <f>IFERROR((VLOOKUP($A263,'22 23'!$F$10:$L$408,6,FALSE)/VLOOKUP($A263,'2022'!$F$10:$N$469,8,FALSE))*1000,#N/A)</f>
        <v>0</v>
      </c>
      <c r="BM263" s="196">
        <f>IFERROR((VLOOKUP($A263,'23 24'!$F$7:$M$408,6,FALSE)/VLOOKUP($A263,'2023'!$C$7:$N$469,9,FALSE))*1000,#N/A)</f>
        <v>0</v>
      </c>
      <c r="BO263" s="196">
        <f>IFERROR((VLOOKUP($A263,'0910'!$F$10:$L$433,7,FALSE)/VLOOKUP($A263,'2010'!$C$5:$K$611,9,FALSE))*1000,#N/A)</f>
        <v>6.3725490196078427</v>
      </c>
      <c r="BP263" s="196">
        <f>IFERROR((VLOOKUP($A263,'1011'!$F$10:$L$433,7,FALSE)/VLOOKUP($A263,'2011'!$C$5:$K$611,9,FALSE))*1000,#N/A)</f>
        <v>4.1574957202249943</v>
      </c>
      <c r="BQ263" s="196">
        <f>IFERROR((VLOOKUP($A263,'1112'!$F$10:$L$408,7,FALSE)/VLOOKUP($A263,'2012'!$F$10:$M$460,8,FALSE))*1000,#N/A)</f>
        <v>6.577344701583435</v>
      </c>
      <c r="BR263" s="196">
        <f>IFERROR((VLOOKUP($A263,'1213'!$F$10:$L$408,7,FALSE)/VLOOKUP($A263,'2013'!$F$10:$M$460,8,FALSE))*1000,#N/A)</f>
        <v>4.6094129063561375</v>
      </c>
      <c r="BS263" s="196">
        <f>IFERROR((VLOOKUP($A263,'1314'!$F$10:$L$408,7,FALSE)/VLOOKUP($A263,'2014'!$F$10:$M$460,8,FALSE))*1000,#N/A)</f>
        <v>6.2786766481526204</v>
      </c>
      <c r="BT263" s="196">
        <f>IFERROR((VLOOKUP($A263,'1415'!$F$10:$L$408,7,FALSE)/VLOOKUP($A263,'2015'!$F$10:$M$460,8,FALSE))*1000,#N/A)</f>
        <v>8.1593472522198223</v>
      </c>
      <c r="BU263" s="196">
        <f>IFERROR((VLOOKUP($A263,'1516'!$F$10:$L$408,7,FALSE)/VLOOKUP($A263,'2016'!$F$10:$M$460,8,FALSE))*1000,#N/A)</f>
        <v>5.4787994282991894</v>
      </c>
      <c r="BV263" s="196">
        <f>IFERROR((VLOOKUP($A263,'1617'!$F$10:$L$408,7,FALSE)/VLOOKUP($A263,'2017'!$F$10:$M$460,8,FALSE))*1000,#N/A)</f>
        <v>8.0321285140562235</v>
      </c>
      <c r="BW263" s="196">
        <f>IFERROR((VLOOKUP($A263,'1718'!$F$10:$L$408,7,FALSE)/VLOOKUP($A263,'2018'!$F$10:$N$460,9,FALSE))*1000,#N/A)</f>
        <v>17.144199154532647</v>
      </c>
      <c r="BX263" s="196">
        <f>IFERROR((VLOOKUP($A263,'1819'!$F$10:$L$408,7,FALSE)/VLOOKUP($A263,'2018'!$F$10:$N$460,9,FALSE))*1000,#N/A)</f>
        <v>4.4621888210427434</v>
      </c>
      <c r="BY263" s="196">
        <f>IFERROR((VLOOKUP($A263,'1920'!$F$10:$L$408,7,FALSE)/VLOOKUP($A263,'2019'!$F$10:$N$464,8,FALSE))*1000,#N/A)</f>
        <v>1.6329958475248449</v>
      </c>
      <c r="BZ263" s="196">
        <f>IFERROR((VLOOKUP($A263,'20 21'!$F$10:$L$408,7,FALSE)/VLOOKUP($A263,'2020'!$F$10:$N$469,8,FALSE))*1000,#N/A)</f>
        <v>1.3895193189502646</v>
      </c>
      <c r="CA263" s="196">
        <f>IFERROR((VLOOKUP($A263,'21 22'!$F$10:$L$408,7,FALSE)/VLOOKUP($A263,'2021'!$F$10:$N$469,8,FALSE))*1000,#N/A)</f>
        <v>0.91537370131356133</v>
      </c>
      <c r="CB263" s="196">
        <f>IFERROR((VLOOKUP($A263,'22 23'!$F$10:$L$408,7,FALSE)/VLOOKUP($A263,'2022'!$F$10:$N$469,8,FALSE))*1000,#N/A)</f>
        <v>12.944542853249763</v>
      </c>
      <c r="CC263" s="196">
        <f>IFERROR((VLOOKUP($A263,'23 24'!$F$7:$M$408,7,FALSE)/VLOOKUP($A263,'2023'!$C$7:$N$469,9,FALSE))*1000,#N/A)</f>
        <v>19.469347097708958</v>
      </c>
      <c r="CE263" s="198">
        <f>IFERROR((VLOOKUP($A263,'0910'!$F$10:$S$433,9,FALSE)/VLOOKUP($A263,'2010'!$C$5:$K$611,9,FALSE))*1000,#N/A)</f>
        <v>4.6568627450980395</v>
      </c>
      <c r="CF263" s="198">
        <f>IFERROR((VLOOKUP($A263,'1011'!$F$10:$S$433,10,FALSE)/VLOOKUP($A263,'2011'!$C$5:$K$611,9,FALSE))*1000,#N/A)</f>
        <v>1.9564685742235266</v>
      </c>
      <c r="CG263" s="198">
        <f>IFERROR((VLOOKUP($A263,'1112'!$F$10:$S$408,9,FALSE)/VLOOKUP($A263,'2012'!$F$10:$M$460,8,FALSE))*1000,#N/A)</f>
        <v>2.9232643118148602</v>
      </c>
      <c r="CH263" s="198">
        <f>IFERROR((VLOOKUP($A263,'1213'!$F$10:$S$408,9,FALSE)/VLOOKUP($A263,'2013'!$F$10:$M$460,8,FALSE))*1000,#N/A)</f>
        <v>3.1538088306647261</v>
      </c>
      <c r="CI263" s="198">
        <f>IFERROR((VLOOKUP($A263,'1314'!$F$10:$S$408,9,FALSE)/VLOOKUP($A263,'2014'!$F$10:$M$460,8,FALSE))*1000,#N/A)</f>
        <v>3.1393383240763102</v>
      </c>
      <c r="CJ263" s="198">
        <f>IFERROR((VLOOKUP($A263,'1415'!$F$10:$S$408,9,FALSE)/VLOOKUP($A263,'2015'!$F$10:$M$460,8,FALSE))*1000,#N/A)</f>
        <v>6.4794816414686824</v>
      </c>
      <c r="CK263" s="198">
        <f>IFERROR((VLOOKUP($A263,'1516'!$F$10:$S$408,9,FALSE)/VLOOKUP($A263,'2016'!$F$10:$M$460,8,FALSE))*1000,#N/A)</f>
        <v>3.8113387327298711</v>
      </c>
      <c r="CL263" s="198">
        <f>IFERROR((VLOOKUP($A263,'1617'!$F$10:$S$408,9,FALSE)/VLOOKUP($A263,'2017'!$F$10:$M$460,8,FALSE))*1000,#N/A)</f>
        <v>4.2523033309709426</v>
      </c>
      <c r="CM263" s="198">
        <f>IFERROR((VLOOKUP($A263,'1718'!$F$10:$S$408,9,FALSE)/VLOOKUP($A263,'2018'!$F$10:$N$460,9,FALSE))*1000,#N/A)</f>
        <v>3.2879286049788634</v>
      </c>
      <c r="CN263" s="198">
        <f>IFERROR((VLOOKUP($A263,'1819'!$F$10:$S$408,9,FALSE)/VLOOKUP($A263,'2018'!$F$10:$N$460,9,FALSE))*1000,#N/A)</f>
        <v>3.0530765617660873</v>
      </c>
      <c r="CO263" s="198">
        <f>IFERROR((VLOOKUP($A263,'1920'!$F$10:$S$408,9,FALSE)/VLOOKUP($A263,'2019'!$F$10:$N$464,8,FALSE))*1000,#N/A)</f>
        <v>2.5661363318247563</v>
      </c>
      <c r="CP263" s="198">
        <f>IFERROR((VLOOKUP($A263,'20 21'!$F$10:$S$408,9,FALSE)/VLOOKUP($A263,'2020'!$F$10:$N$469,8,FALSE))*1000,#N/A)</f>
        <v>6.484423488434568</v>
      </c>
      <c r="CQ263" s="198">
        <f>IFERROR((VLOOKUP($A263,'21 22'!$F$10:$S$408,9,FALSE)/VLOOKUP($A263,'2021'!$F$10:$N$469,8,FALSE))*1000,#N/A)</f>
        <v>4.1191816559110253</v>
      </c>
      <c r="CR263" s="198">
        <f>IFERROR((VLOOKUP($A263,'22 23'!$F$10:$S$408,9,FALSE)/VLOOKUP($A263,'2022'!$F$10:$N$469,8,FALSE))*1000,#N/A)</f>
        <v>0.45419448607893897</v>
      </c>
      <c r="CS263" s="196">
        <f>IFERROR((VLOOKUP($A263,'23 24'!$F$7:$S$408,9,FALSE)/VLOOKUP($A263,'2023'!$C$7:$N$469,9,FALSE))*1000,#N/A)</f>
        <v>1.584714298650729</v>
      </c>
      <c r="CU263" s="198">
        <f>IFERROR((VLOOKUP($A263,'0910'!$F$10:$S$433,10,FALSE)/VLOOKUP($A263,'2010'!$C$5:$K$611,9,FALSE))*1000,#N/A)</f>
        <v>0.98039215686274506</v>
      </c>
      <c r="CV263" s="198">
        <f>IFERROR((VLOOKUP($A263,'1011'!$F$10:$S$433,11,FALSE)/VLOOKUP($A263,'2011'!$C$5:$K$611,9,FALSE))*1000,#N/A)</f>
        <v>3.1792614331132305</v>
      </c>
      <c r="CW263" s="198">
        <f>IFERROR((VLOOKUP($A263,'1112'!$F$10:$S$408,10,FALSE)/VLOOKUP($A263,'2012'!$F$10:$M$460,8,FALSE))*1000,#N/A)</f>
        <v>3.4104750304506699</v>
      </c>
      <c r="CX263" s="198">
        <f>IFERROR((VLOOKUP($A263,'1213'!$F$10:$S$408,10,FALSE)/VLOOKUP($A263,'2013'!$F$10:$M$460,8,FALSE))*1000,#N/A)</f>
        <v>1.4556040756914119</v>
      </c>
      <c r="CY263" s="198">
        <f>IFERROR((VLOOKUP($A263,'1314'!$F$10:$S$408,10,FALSE)/VLOOKUP($A263,'2014'!$F$10:$M$460,8,FALSE))*1000,#N/A)</f>
        <v>0.96595025356194153</v>
      </c>
      <c r="CZ263" s="198">
        <f>IFERROR((VLOOKUP($A263,'1415'!$F$10:$S$408,10,FALSE)/VLOOKUP($A263,'2015'!$F$10:$M$460,8,FALSE))*1000,#N/A)</f>
        <v>0.47996160307175428</v>
      </c>
      <c r="DA263" s="198">
        <f>IFERROR((VLOOKUP($A263,'1516'!$F$10:$S$408,10,FALSE)/VLOOKUP($A263,'2016'!$F$10:$M$460,8,FALSE))*1000,#N/A)</f>
        <v>3.3349213911386375</v>
      </c>
      <c r="DB263" s="198">
        <f>IFERROR((VLOOKUP($A263,'1617'!$F$10:$S$408,10,FALSE)/VLOOKUP($A263,'2017'!$F$10:$M$460,8,FALSE))*1000,#N/A)</f>
        <v>1.1811953697141506</v>
      </c>
      <c r="DC263" s="198">
        <f>IFERROR((VLOOKUP($A263,'1718'!$F$10:$S$408,10,FALSE)/VLOOKUP($A263,'2018'!$F$10:$N$460,9,FALSE))*1000,#N/A)</f>
        <v>0.23485204321277597</v>
      </c>
      <c r="DD263" s="198">
        <f>IFERROR((VLOOKUP($A263,'1819'!$F$10:$S$408,10,FALSE)/VLOOKUP($A263,'2018'!$F$10:$N$460,9,FALSE))*1000,#N/A)</f>
        <v>0</v>
      </c>
      <c r="DE263" s="198">
        <f>IFERROR((VLOOKUP($A263,'1920'!$F$10:$S$408,10,FALSE)/VLOOKUP($A263,'2019'!$F$10:$N$464,8,FALSE))*1000,#N/A)</f>
        <v>0</v>
      </c>
      <c r="DF263" s="198">
        <f>IFERROR((VLOOKUP($A263,'20 21'!$F$10:$S$408,10,FALSE)/VLOOKUP($A263,'2020'!$F$10:$N$469,8,FALSE))*1000,#N/A)</f>
        <v>4.1685579568507931</v>
      </c>
      <c r="DG263" s="198">
        <f>IFERROR((VLOOKUP($A263,'21 22'!$F$10:$S$408,10,FALSE)/VLOOKUP($A263,'2021'!$F$10:$N$469,8,FALSE))*1000,#N/A)</f>
        <v>2.2884342532839033</v>
      </c>
      <c r="DH263" s="198">
        <f>IFERROR((VLOOKUP($A263,'22 23'!$F$10:$S$408,10,FALSE)/VLOOKUP($A263,'2022'!$F$10:$N$469,8,FALSE))*1000,#N/A)</f>
        <v>0</v>
      </c>
      <c r="DI263" s="196">
        <f>IFERROR((VLOOKUP($A263,'23 24'!$F$7:$S$408,10,FALSE)/VLOOKUP($A263,'2023'!$C$7:$N$469,9,FALSE))*1000,#N/A)</f>
        <v>0</v>
      </c>
      <c r="DK263" s="198">
        <f>IFERROR((VLOOKUP($A263,'0910'!$F$10:$S$433,11,FALSE)/VLOOKUP($A263,'2010'!$C$5:$K$611,9,FALSE))*1000,#N/A)</f>
        <v>0</v>
      </c>
      <c r="DL263" s="198">
        <f>IFERROR((VLOOKUP($A263,'1011'!$F$10:$S$433,12,FALSE)/VLOOKUP($A263,'2011'!$C$5:$K$611,9,FALSE))*1000,#N/A)</f>
        <v>0</v>
      </c>
      <c r="DM263" s="198">
        <f>IFERROR((VLOOKUP($A263,'1112'!$F$10:$S$408,11,FALSE)/VLOOKUP($A263,'2012'!$F$10:$M$460,8,FALSE))*1000,#N/A)</f>
        <v>0</v>
      </c>
      <c r="DN263" s="198">
        <f>IFERROR((VLOOKUP($A263,'1213'!$F$10:$S$408,11,FALSE)/VLOOKUP($A263,'2013'!$F$10:$M$460,8,FALSE))*1000,#N/A)</f>
        <v>0</v>
      </c>
      <c r="DO263" s="198">
        <f>IFERROR((VLOOKUP($A263,'1314'!$F$10:$S$408,11,FALSE)/VLOOKUP($A263,'2014'!$F$10:$M$460,8,FALSE))*1000,#N/A)</f>
        <v>0</v>
      </c>
      <c r="DP263" s="198">
        <f>IFERROR((VLOOKUP($A263,'1415'!$F$10:$S$408,11,FALSE)/VLOOKUP($A263,'2015'!$F$10:$M$460,8,FALSE))*1000,#N/A)</f>
        <v>0</v>
      </c>
      <c r="DQ263" s="198">
        <f>IFERROR((VLOOKUP($A263,'1516'!$F$10:$S$408,11,FALSE)/VLOOKUP($A263,'2016'!$F$10:$M$460,8,FALSE))*1000,#N/A)</f>
        <v>0</v>
      </c>
      <c r="DR263" s="198">
        <f>IFERROR((VLOOKUP($A263,'1617'!$F$10:$S$408,11,FALSE)/VLOOKUP($A263,'2017'!$F$10:$M$460,8,FALSE))*1000,#N/A)</f>
        <v>0</v>
      </c>
      <c r="DS263" s="198">
        <f>IFERROR((VLOOKUP($A263,'1718'!$F$10:$S$408,11,FALSE)/VLOOKUP($A263,'2018'!$F$10:$N$460,9,FALSE))*1000,#N/A)</f>
        <v>0</v>
      </c>
      <c r="DT263" s="198">
        <f>IFERROR((VLOOKUP($A263,'1819'!$F$10:$S$408,11,FALSE)/VLOOKUP($A263,'2018'!$F$10:$N$460,9,FALSE))*1000,#N/A)</f>
        <v>0</v>
      </c>
      <c r="DU263" s="198">
        <f>IFERROR((VLOOKUP($A263,'1920'!$F$10:$S$408,11,FALSE)/VLOOKUP($A263,'2019'!$F$10:$N$464,8,FALSE))*1000,#N/A)</f>
        <v>0</v>
      </c>
      <c r="DV263" s="198">
        <f>IFERROR((VLOOKUP($A263,'20 21'!$F$10:$S$408,11,FALSE)/VLOOKUP($A263,'2020'!$F$10:$N$469,8,FALSE))*1000,#N/A)</f>
        <v>0</v>
      </c>
      <c r="DW263" s="198">
        <f>IFERROR((VLOOKUP($A263,'21 22'!$F$10:$S$408,11,FALSE)/VLOOKUP($A263,'2021'!$F$10:$N$469,8,FALSE))*1000,#N/A)</f>
        <v>0</v>
      </c>
      <c r="DX263" s="198">
        <f>IFERROR((VLOOKUP($A263,'22 23'!$F$10:$S$408,11,FALSE)/VLOOKUP($A263,'2022'!$F$10:$N$469,8,FALSE))*1000,#N/A)</f>
        <v>0</v>
      </c>
      <c r="DY263" s="196">
        <f>IFERROR((VLOOKUP($A263,'23 24'!$F$7:$S$408,11,FALSE)/VLOOKUP($A263,'2023'!$C$7:$N$469,9,FALSE))*1000,#N/A)</f>
        <v>0</v>
      </c>
      <c r="EA263" s="198">
        <f>IFERROR((VLOOKUP($A263,'0910'!$F$10:$S$433,12,FALSE)/VLOOKUP($A263,'2010'!$C$5:$K$611,9,FALSE))*1000,#N/A)</f>
        <v>5.6372549019607838</v>
      </c>
      <c r="EB263" s="198">
        <f>IFERROR((VLOOKUP($A263,'1011'!$F$10:$S$433,13,FALSE)/VLOOKUP($A263,'2011'!$C$5:$K$611,9,FALSE))*1000,#N/A)</f>
        <v>4.8911714355588165</v>
      </c>
      <c r="EC263" s="198">
        <f>IFERROR((VLOOKUP($A263,'1112'!$F$10:$S$408,12,FALSE)/VLOOKUP($A263,'2012'!$F$10:$M$460,8,FALSE))*1000,#N/A)</f>
        <v>6.3337393422655301</v>
      </c>
      <c r="ED263" s="198">
        <f>IFERROR((VLOOKUP($A263,'1213'!$F$10:$S$408,12,FALSE)/VLOOKUP($A263,'2013'!$F$10:$M$460,8,FALSE))*1000,#N/A)</f>
        <v>4.6094129063561375</v>
      </c>
      <c r="EE263" s="198">
        <f>IFERROR((VLOOKUP($A263,'1314'!$F$10:$S$408,12,FALSE)/VLOOKUP($A263,'2014'!$F$10:$M$460,8,FALSE))*1000,#N/A)</f>
        <v>4.1052885776382517</v>
      </c>
      <c r="EF263" s="198">
        <f>IFERROR((VLOOKUP($A263,'1415'!$F$10:$S$408,12,FALSE)/VLOOKUP($A263,'2015'!$F$10:$M$460,8,FALSE))*1000,#N/A)</f>
        <v>6.7194624430045602</v>
      </c>
      <c r="EG263" s="198">
        <f>IFERROR((VLOOKUP($A263,'1516'!$F$10:$S$408,12,FALSE)/VLOOKUP($A263,'2016'!$F$10:$M$460,8,FALSE))*1000,#N/A)</f>
        <v>7.1462601238685091</v>
      </c>
      <c r="EH263" s="198">
        <f>IFERROR((VLOOKUP($A263,'1617'!$F$10:$S$408,12,FALSE)/VLOOKUP($A263,'2017'!$F$10:$M$460,8,FALSE))*1000,#N/A)</f>
        <v>5.1972596267422633</v>
      </c>
      <c r="EI263" s="198">
        <f>IFERROR((VLOOKUP($A263,'1718'!$F$10:$S$408,12,FALSE)/VLOOKUP($A263,'2018'!$F$10:$N$460,9,FALSE))*1000,#N/A)</f>
        <v>3.5227806481916395</v>
      </c>
      <c r="EJ263" s="198">
        <f>IFERROR((VLOOKUP($A263,'1819'!$F$10:$S$408,12,FALSE)/VLOOKUP($A263,'2018'!$F$10:$N$460,9,FALSE))*1000,#N/A)</f>
        <v>3.0530765617660873</v>
      </c>
      <c r="EK263" s="198">
        <f>IFERROR((VLOOKUP($A263,'1920'!$F$10:$S$408,12,FALSE)/VLOOKUP($A263,'2019'!$F$10:$N$464,8,FALSE))*1000,#N/A)</f>
        <v>2.5661363318247563</v>
      </c>
      <c r="EL263" s="198">
        <f>IFERROR((VLOOKUP($A263,'20 21'!$F$10:$S$408,12,FALSE)/VLOOKUP($A263,'2020'!$F$10:$N$469,8,FALSE))*1000,#N/A)</f>
        <v>10.652981445285361</v>
      </c>
      <c r="EM263" s="198">
        <f>IFERROR((VLOOKUP($A263,'21 22'!$F$10:$S$408,12,FALSE)/VLOOKUP($A263,'2021'!$F$10:$N$469,8,FALSE))*1000,#N/A)</f>
        <v>6.407615909194929</v>
      </c>
      <c r="EN263" s="198">
        <f>IFERROR((VLOOKUP($A263,'22 23'!$F$10:$S$408,12,FALSE)/VLOOKUP($A263,'2022'!$F$10:$N$469,8,FALSE))*1000,#N/A)</f>
        <v>0.45419448607893897</v>
      </c>
      <c r="EO263" s="196">
        <f>IFERROR((VLOOKUP($A263,'23 24'!$F$7:$S$408,12,FALSE)/VLOOKUP($A263,'2023'!$C$7:$N$469,9,FALSE))*1000,#N/A)</f>
        <v>1.584714298650729</v>
      </c>
    </row>
    <row r="264" spans="1:145" x14ac:dyDescent="0.3">
      <c r="A264" t="s">
        <v>803</v>
      </c>
      <c r="B264" t="s">
        <v>1743</v>
      </c>
      <c r="C264" t="str">
        <f>IF(VLOOKUP($A264,'0910'!$F$10:$L$433,1,FALSE)=VLOOKUP($A264,'2010'!$C$5:$K$611,1,FALSE),VLOOKUP($A264,'0910'!$F$10:$L$433,1,FALSE),FALSE)</f>
        <v>St Albans</v>
      </c>
      <c r="D264" t="str">
        <f>IF(VLOOKUP($A264,'1011'!$F$10:$L$433,1,FALSE)=VLOOKUP($A264,'2011'!$C$5:$K$611,1,FALSE),VLOOKUP($A264,'1011'!$F$10:$L$433,1,FALSE),FALSE)</f>
        <v>St Albans</v>
      </c>
      <c r="E264" t="str">
        <f>IF(VLOOKUP(A264,'1112'!$F$10:$L$408,1,FALSE)=VLOOKUP(A264,'2012'!$F$10:$M$460,1,FALSE),VLOOKUP(A264,'1112'!$F$10:$L$408,1,FALSE),FALSE)</f>
        <v>St Albans</v>
      </c>
      <c r="F264" t="str">
        <f>IF(VLOOKUP($A264,'1213'!$F$10:$L$408,1,FALSE)=VLOOKUP($A264,'2013'!$F$10:$M$460,1,FALSE),VLOOKUP($A264,'1213'!$F$10:$L$408,1,FALSE),FALSE)</f>
        <v>St Albans</v>
      </c>
      <c r="G264" t="str">
        <f>IF(VLOOKUP($A264,'1314'!$F$10:$L$408,1,FALSE)=VLOOKUP($A264,'2014'!$F$10:$M$460,1,FALSE),VLOOKUP($A264,'1314'!$F$10:$L$408,1,FALSE),FALSE)</f>
        <v>St Albans</v>
      </c>
      <c r="H264" t="str">
        <f>IF(VLOOKUP($A264,'1415'!$F$10:$L$408,1,FALSE)=VLOOKUP($A264,'2015'!$F$10:$M$460,1,FALSE),VLOOKUP($A264,'1415'!$F$10:$L$408,1,FALSE),FALSE)</f>
        <v>St Albans</v>
      </c>
      <c r="I264" t="str">
        <f>IF(VLOOKUP($A264,'1516'!$F$10:$L$408,1,FALSE)=VLOOKUP($A264,'2015'!$F$10:$M$460,1,FALSE),VLOOKUP($A264,'1516'!$F$10:$L$408,1,FALSE),FALSE)</f>
        <v>St Albans</v>
      </c>
      <c r="J264" t="str">
        <f>IF(VLOOKUP($A264,'1617'!$F$10:$L$408,1,FALSE)=VLOOKUP($A264,'2016'!$F$10:$M$460,1,FALSE),VLOOKUP($A264,'1617'!$F$10:$L$408,1,FALSE),FALSE)</f>
        <v>St Albans</v>
      </c>
      <c r="K264" t="str">
        <f>IF(VLOOKUP($A264,'1718'!$F$10:$M$408,1,FALSE)=VLOOKUP($A264,'2017'!$F$10:$M$460,1,FALSE),VLOOKUP($A264,'1718'!$F$10:$M$408,1,FALSE),FALSE)</f>
        <v>St Albans</v>
      </c>
      <c r="L264" t="str">
        <f>IF(VLOOKUP($A264,'1819'!$F$10:$M$408,1,FALSE)=VLOOKUP($A264,'2018'!$F$10:$M$460,1,FALSE),VLOOKUP($A264,'1819'!$F$10:$M$408,1,FALSE),FALSE)</f>
        <v>St Albans</v>
      </c>
      <c r="M264" t="str">
        <f>IF(VLOOKUP($A264,'1920'!$F$10:$M$408,1,FALSE)=VLOOKUP($A264,'2019'!$F$10:$M$464,1,FALSE),VLOOKUP($A264,'1920'!$F$10:$M$408,1,FALSE),FALSE)</f>
        <v>St Albans</v>
      </c>
      <c r="N264" t="str">
        <f>IF(VLOOKUP($A264,'20 21'!$F$10:$N$408,1,FALSE)=VLOOKUP($A264,'2020'!$F$10:$O$468,1,FALSE),VLOOKUP($A264,'20 21'!$F$10:$N$408,1,FALSE),FALSE)</f>
        <v>St Albans</v>
      </c>
      <c r="O264" t="str">
        <f>IF(VLOOKUP($A264,'21 22'!$F$10:$N$408,1,FALSE)=VLOOKUP($A264,'2021'!$F$10:$O$471,1,FALSE),VLOOKUP($A264,'21 22'!$F$10:$N$408,1,FALSE),FALSE)</f>
        <v>St Albans</v>
      </c>
      <c r="P264" t="str">
        <f>IF(VLOOKUP($A264,'22 23'!$F$10:$N$408,1,FALSE)=VLOOKUP($A264,'2022'!$F$10:$O$468,1,FALSE),VLOOKUP($A264,'22 23'!$F$10:$N$408,1,FALSE),FALSE)</f>
        <v>St Albans</v>
      </c>
      <c r="Q264" t="str">
        <f>IF(VLOOKUP($A264,'23 24'!$F$7:$N$408,1,FALSE)=VLOOKUP($A264,'2023'!$C$7:$O$468,1,FALSE),VLOOKUP($A264,'23 24'!$F$7:$N$408,1,FALSE),FALSE)</f>
        <v>St Albans</v>
      </c>
      <c r="S264" s="196" t="e">
        <f>IFERROR((VLOOKUP($A264,'0910'!$F$10:$L$433,4,FALSE)/VLOOKUP($A264,'2010'!$C$5:$K$611,9,FALSE))*1000,#N/A)</f>
        <v>#N/A</v>
      </c>
      <c r="T264" s="196" t="e">
        <f>IFERROR((VLOOKUP($A264,'1011'!$F$10:$L$433,4,FALSE)/VLOOKUP($A264,'2011'!$C$5:$K$611,9,FALSE))*1000,#N/A)</f>
        <v>#N/A</v>
      </c>
      <c r="U264" s="196">
        <f>IFERROR((VLOOKUP($A264,'1112'!$F$10:$L$408,4,FALSE)/VLOOKUP($A264,'2012'!$F$10:$M$460,8,FALSE))*1000,#N/A)</f>
        <v>7.2078256392654882</v>
      </c>
      <c r="V264" s="196">
        <f>IFERROR((VLOOKUP($A264,'1213'!$F$10:$L$408,4,FALSE)/VLOOKUP($A264,'2013'!$F$10:$M$460,8,FALSE))*1000,#N/A)</f>
        <v>3.5830063129158849</v>
      </c>
      <c r="W264" s="196">
        <f>IFERROR((VLOOKUP($A264,'1314'!$F$10:$L$408,4,FALSE)/VLOOKUP($A264,'2014'!$F$10:$M$460,8,FALSE))*1000,#N/A)</f>
        <v>4.4075266994405826</v>
      </c>
      <c r="X264" s="196">
        <f>IFERROR((VLOOKUP($A264,'1415'!$F$10:$L$408,4,FALSE)/VLOOKUP($A264,'2015'!$F$10:$M$460,8,FALSE))*1000,#N/A)</f>
        <v>1.6863406408094435</v>
      </c>
      <c r="Y264" s="196">
        <f>IFERROR((VLOOKUP($A264,'1516'!$F$10:$L$408,4,FALSE)/VLOOKUP($A264,'2016'!$F$10:$M$460,8,FALSE))*1000,#N/A)</f>
        <v>3.8525963149078728</v>
      </c>
      <c r="Z264" s="196">
        <f>IFERROR((VLOOKUP($A264,'1617'!$F$10:$L$408,4,FALSE)/VLOOKUP($A264,'2017'!$F$10:$M$460,8,FALSE))*1000,#N/A)</f>
        <v>3.8307794803464357</v>
      </c>
      <c r="AA264" s="196">
        <f>IFERROR((VLOOKUP($A264,'1718'!$F$10:$L$408,4,FALSE)/VLOOKUP($A264,'2018'!$F$10:$N$460,9,FALSE))*1000,#N/A)</f>
        <v>4.4687189672293943</v>
      </c>
      <c r="AB264" s="196">
        <f>IFERROR((VLOOKUP($A264,'1819'!$F$10:$L$408,4,FALSE)/VLOOKUP($A264,'2018'!$F$10:$N$460,9,FALSE))*1000,#N/A)</f>
        <v>3.6411784177424691</v>
      </c>
      <c r="AC264" s="196">
        <f>IFERROR((VLOOKUP($A264,'1920'!$F$10:$L$408,4,FALSE)/VLOOKUP($A264,'2019'!$F$10:$N$464,8,FALSE))*1000,#N/A)</f>
        <v>4.5866299736268781</v>
      </c>
      <c r="AD264" s="196">
        <f>IFERROR((VLOOKUP($A264,'20 21'!$F$10:$M$408,4,FALSE)/VLOOKUP($A264,'2020'!$F$10:$N$469,8,FALSE))*1000,#N/A)</f>
        <v>3.7395516115028609</v>
      </c>
      <c r="AE264" s="196">
        <f>IFERROR((VLOOKUP($A264,'21 22'!$F$10:$M$408,4,FALSE)/VLOOKUP($A264,'2021'!$F$10:$N$469,8,FALSE))*1000,#N/A)</f>
        <v>4.6756848265965845</v>
      </c>
      <c r="AF264" s="196">
        <f>IFERROR((VLOOKUP($A264,'22 23'!$F$10:$M$408,4,FALSE)/VLOOKUP($A264,'2022'!$F$10:$N$469,8,FALSE))*1000,#N/A)</f>
        <v>2.8875306800134752</v>
      </c>
      <c r="AG264" s="196">
        <f>IFERROR((VLOOKUP($A264,'23 24'!$F$7:$M$408,4,FALSE)/VLOOKUP($A264,'2023'!$C$7:$N$469,9,FALSE))*1000,#N/A)</f>
        <v>1.5939303133666998</v>
      </c>
      <c r="AI264" s="196" t="e">
        <f>IFERROR((VLOOKUP($A264,'0910'!$F$10:$L$433,5,FALSE)/VLOOKUP($A264,'2010'!$C$5:$K$611,9,FALSE))*1000,#N/A)</f>
        <v>#N/A</v>
      </c>
      <c r="AJ264" s="196" t="e">
        <f>IFERROR((VLOOKUP($A264,'1011'!$F$10:$L$433,5,FALSE)/VLOOKUP($A264,'2011'!$C$5:$K$611,9,FALSE))*1000,#N/A)</f>
        <v>#N/A</v>
      </c>
      <c r="AK264" s="196">
        <f>IFERROR((VLOOKUP($A264,'1112'!$F$10:$L$408,5,FALSE)/VLOOKUP($A264,'2012'!$F$10:$M$460,8,FALSE))*1000,#N/A)</f>
        <v>0.85807448086493898</v>
      </c>
      <c r="AL264" s="196">
        <f>IFERROR((VLOOKUP($A264,'1213'!$F$10:$L$408,5,FALSE)/VLOOKUP($A264,'2013'!$F$10:$M$460,8,FALSE))*1000,#N/A)</f>
        <v>0</v>
      </c>
      <c r="AM264" s="196">
        <f>IFERROR((VLOOKUP($A264,'1314'!$F$10:$L$408,5,FALSE)/VLOOKUP($A264,'2014'!$F$10:$M$460,8,FALSE))*1000,#N/A)</f>
        <v>0</v>
      </c>
      <c r="AN264" s="196">
        <f>IFERROR((VLOOKUP($A264,'1415'!$F$10:$L$408,5,FALSE)/VLOOKUP($A264,'2015'!$F$10:$M$460,8,FALSE))*1000,#N/A)</f>
        <v>0.50590219224283295</v>
      </c>
      <c r="AO264" s="196">
        <f>IFERROR((VLOOKUP($A264,'1516'!$F$10:$L$408,5,FALSE)/VLOOKUP($A264,'2016'!$F$10:$M$460,8,FALSE))*1000,#N/A)</f>
        <v>0.16750418760469013</v>
      </c>
      <c r="AP264" s="196">
        <f>IFERROR((VLOOKUP($A264,'1617'!$F$10:$L$408,5,FALSE)/VLOOKUP($A264,'2017'!$F$10:$M$460,8,FALSE))*1000,#N/A)</f>
        <v>0.16655562958027981</v>
      </c>
      <c r="AQ264" s="196">
        <f>IFERROR((VLOOKUP($A264,'1718'!$F$10:$L$408,5,FALSE)/VLOOKUP($A264,'2018'!$F$10:$N$460,9,FALSE))*1000,#N/A)</f>
        <v>0.49652432969215488</v>
      </c>
      <c r="AR264" s="196">
        <f>IFERROR((VLOOKUP($A264,'1819'!$F$10:$L$408,5,FALSE)/VLOOKUP($A264,'2018'!$F$10:$N$460,9,FALSE))*1000,#N/A)</f>
        <v>0.99304865938430975</v>
      </c>
      <c r="AS264" s="196">
        <f>IFERROR((VLOOKUP($A264,'1920'!$F$10:$L$408,5,FALSE)/VLOOKUP($A264,'2019'!$F$10:$N$464,8,FALSE))*1000,#N/A)</f>
        <v>1.3104657067505363</v>
      </c>
      <c r="AT264" s="196">
        <f>IFERROR((VLOOKUP($A264,'20 21'!$F$10:$L$408,5,FALSE)/VLOOKUP($A264,'2020'!$F$10:$N$469,8,FALSE))*1000,#N/A)</f>
        <v>0.97553520300074636</v>
      </c>
      <c r="AU264" s="196">
        <f>IFERROR((VLOOKUP($A264,'21 22'!$F$10:$L$408,5,FALSE)/VLOOKUP($A264,'2021'!$F$10:$N$469,8,FALSE))*1000,#N/A)</f>
        <v>0.32246102252390241</v>
      </c>
      <c r="AV264" s="196">
        <f>IFERROR((VLOOKUP($A264,'22 23'!$F$10:$L$408,5,FALSE)/VLOOKUP($A264,'2022'!$F$10:$N$469,8,FALSE))*1000,#N/A)</f>
        <v>0.16041837111185972</v>
      </c>
      <c r="AW264" s="196">
        <f>IFERROR((VLOOKUP($A264,'23 24'!$F$7:$M$408,5,FALSE)/VLOOKUP($A264,'2023'!$C$7:$N$469,9,FALSE))*1000,#N/A)</f>
        <v>0</v>
      </c>
      <c r="AY264" s="196" t="e">
        <f>IFERROR((VLOOKUP($A264,'0910'!$F$10:$L$433,6,FALSE)/VLOOKUP($A264,'2010'!$C$5:$K$611,9,FALSE))*1000,#N/A)</f>
        <v>#N/A</v>
      </c>
      <c r="AZ264" s="196" t="e">
        <f>IFERROR((VLOOKUP($A264,'1011'!$F$10:$L$433,6,FALSE)/VLOOKUP($A264,'2011'!$C$5:$K$611,9,FALSE))*1000,#N/A)</f>
        <v>#N/A</v>
      </c>
      <c r="BA264" s="196">
        <f>IFERROR((VLOOKUP($A264,'1112'!$F$10:$L$408,6,FALSE)/VLOOKUP($A264,'2012'!$F$10:$M$460,8,FALSE))*1000,#N/A)</f>
        <v>0</v>
      </c>
      <c r="BB264" s="196">
        <f>IFERROR((VLOOKUP($A264,'1213'!$F$10:$L$408,6,FALSE)/VLOOKUP($A264,'2013'!$F$10:$M$460,8,FALSE))*1000,#N/A)</f>
        <v>0</v>
      </c>
      <c r="BC264" s="196">
        <f>IFERROR((VLOOKUP($A264,'1314'!$F$10:$L$408,6,FALSE)/VLOOKUP($A264,'2014'!$F$10:$M$460,8,FALSE))*1000,#N/A)</f>
        <v>0</v>
      </c>
      <c r="BD264" s="196">
        <f>IFERROR((VLOOKUP($A264,'1415'!$F$10:$L$408,6,FALSE)/VLOOKUP($A264,'2015'!$F$10:$M$460,8,FALSE))*1000,#N/A)</f>
        <v>0</v>
      </c>
      <c r="BE264" s="196">
        <f>IFERROR((VLOOKUP($A264,'1516'!$F$10:$L$408,6,FALSE)/VLOOKUP($A264,'2016'!$F$10:$M$460,8,FALSE))*1000,#N/A)</f>
        <v>0</v>
      </c>
      <c r="BF264" s="196">
        <f>IFERROR((VLOOKUP($A264,'1617'!$F$10:$L$408,6,FALSE)/VLOOKUP($A264,'2017'!$F$10:$M$460,8,FALSE))*1000,#N/A)</f>
        <v>0</v>
      </c>
      <c r="BG264" s="196">
        <f>IFERROR((VLOOKUP($A264,'1718'!$F$10:$L$408,6,FALSE)/VLOOKUP($A264,'2018'!$F$10:$N$460,9,FALSE))*1000,#N/A)</f>
        <v>0.33101621979476997</v>
      </c>
      <c r="BH264" s="196">
        <f>IFERROR((VLOOKUP($A264,'1819'!$F$10:$L$408,6,FALSE)/VLOOKUP($A264,'2018'!$F$10:$N$460,9,FALSE))*1000,#N/A)</f>
        <v>0</v>
      </c>
      <c r="BI264" s="196">
        <f>IFERROR((VLOOKUP($A264,'1920'!$F$10:$L$408,6,FALSE)/VLOOKUP($A264,'2019'!$F$10:$N$464,8,FALSE))*1000,#N/A)</f>
        <v>0</v>
      </c>
      <c r="BJ264" s="196">
        <f>IFERROR((VLOOKUP($A264,'20 21'!$F$10:$L$408,6,FALSE)/VLOOKUP($A264,'2020'!$F$10:$N$469,8,FALSE))*1000,#N/A)</f>
        <v>0</v>
      </c>
      <c r="BK264" s="196">
        <f>IFERROR((VLOOKUP($A264,'21 22'!$F$10:$L$408,6,FALSE)/VLOOKUP($A264,'2021'!$F$10:$N$469,8,FALSE))*1000,#N/A)</f>
        <v>0</v>
      </c>
      <c r="BL264" s="196">
        <f>IFERROR((VLOOKUP($A264,'22 23'!$F$10:$L$408,6,FALSE)/VLOOKUP($A264,'2022'!$F$10:$N$469,8,FALSE))*1000,#N/A)</f>
        <v>0</v>
      </c>
      <c r="BM264" s="196">
        <f>IFERROR((VLOOKUP($A264,'23 24'!$F$7:$M$408,6,FALSE)/VLOOKUP($A264,'2023'!$C$7:$N$469,9,FALSE))*1000,#N/A)</f>
        <v>0</v>
      </c>
      <c r="BO264" s="196" t="e">
        <f>IFERROR((VLOOKUP($A264,'0910'!$F$10:$L$433,7,FALSE)/VLOOKUP($A264,'2010'!$C$5:$K$611,9,FALSE))*1000,#N/A)</f>
        <v>#N/A</v>
      </c>
      <c r="BP264" s="196" t="e">
        <f>IFERROR((VLOOKUP($A264,'1011'!$F$10:$L$433,7,FALSE)/VLOOKUP($A264,'2011'!$C$5:$K$611,9,FALSE))*1000,#N/A)</f>
        <v>#N/A</v>
      </c>
      <c r="BQ264" s="196">
        <f>IFERROR((VLOOKUP($A264,'1112'!$F$10:$L$408,7,FALSE)/VLOOKUP($A264,'2012'!$F$10:$M$460,8,FALSE))*1000,#N/A)</f>
        <v>8.0659001201304275</v>
      </c>
      <c r="BR264" s="196">
        <f>IFERROR((VLOOKUP($A264,'1213'!$F$10:$L$408,7,FALSE)/VLOOKUP($A264,'2013'!$F$10:$M$460,8,FALSE))*1000,#N/A)</f>
        <v>3.5830063129158849</v>
      </c>
      <c r="BS264" s="196">
        <f>IFERROR((VLOOKUP($A264,'1314'!$F$10:$L$408,7,FALSE)/VLOOKUP($A264,'2014'!$F$10:$M$460,8,FALSE))*1000,#N/A)</f>
        <v>4.4075266994405826</v>
      </c>
      <c r="BT264" s="196">
        <f>IFERROR((VLOOKUP($A264,'1415'!$F$10:$L$408,7,FALSE)/VLOOKUP($A264,'2015'!$F$10:$M$460,8,FALSE))*1000,#N/A)</f>
        <v>2.0236087689713318</v>
      </c>
      <c r="BU264" s="196">
        <f>IFERROR((VLOOKUP($A264,'1516'!$F$10:$L$408,7,FALSE)/VLOOKUP($A264,'2016'!$F$10:$M$460,8,FALSE))*1000,#N/A)</f>
        <v>4.0201005025125633</v>
      </c>
      <c r="BV264" s="196">
        <f>IFERROR((VLOOKUP($A264,'1617'!$F$10:$L$408,7,FALSE)/VLOOKUP($A264,'2017'!$F$10:$M$460,8,FALSE))*1000,#N/A)</f>
        <v>3.9973351099267158</v>
      </c>
      <c r="BW264" s="196">
        <f>IFERROR((VLOOKUP($A264,'1718'!$F$10:$L$408,7,FALSE)/VLOOKUP($A264,'2018'!$F$10:$N$460,9,FALSE))*1000,#N/A)</f>
        <v>5.4617676266137041</v>
      </c>
      <c r="BX264" s="196">
        <f>IFERROR((VLOOKUP($A264,'1819'!$F$10:$L$408,7,FALSE)/VLOOKUP($A264,'2018'!$F$10:$N$460,9,FALSE))*1000,#N/A)</f>
        <v>4.6342270771267788</v>
      </c>
      <c r="BY264" s="196">
        <f>IFERROR((VLOOKUP($A264,'1920'!$F$10:$L$408,7,FALSE)/VLOOKUP($A264,'2019'!$F$10:$N$464,8,FALSE))*1000,#N/A)</f>
        <v>5.8970956803774142</v>
      </c>
      <c r="BZ264" s="196">
        <f>IFERROR((VLOOKUP($A264,'20 21'!$F$10:$L$408,7,FALSE)/VLOOKUP($A264,'2020'!$F$10:$N$469,8,FALSE))*1000,#N/A)</f>
        <v>4.7150868145036071</v>
      </c>
      <c r="CA264" s="196">
        <f>IFERROR((VLOOKUP($A264,'21 22'!$F$10:$L$408,7,FALSE)/VLOOKUP($A264,'2021'!$F$10:$N$469,8,FALSE))*1000,#N/A)</f>
        <v>4.8369153378585361</v>
      </c>
      <c r="CB264" s="196">
        <f>IFERROR((VLOOKUP($A264,'22 23'!$F$10:$L$408,7,FALSE)/VLOOKUP($A264,'2022'!$F$10:$N$469,8,FALSE))*1000,#N/A)</f>
        <v>3.0479490511253347</v>
      </c>
      <c r="CC264" s="196">
        <f>IFERROR((VLOOKUP($A264,'23 24'!$F$7:$M$408,7,FALSE)/VLOOKUP($A264,'2023'!$C$7:$N$469,9,FALSE))*1000,#N/A)</f>
        <v>1.5939303133666998</v>
      </c>
      <c r="CE264" s="198" t="e">
        <f>IFERROR((VLOOKUP($A264,'0910'!$F$10:$S$433,9,FALSE)/VLOOKUP($A264,'2010'!$C$5:$K$611,9,FALSE))*1000,#N/A)</f>
        <v>#N/A</v>
      </c>
      <c r="CF264" s="198" t="e">
        <f>IFERROR((VLOOKUP($A264,'1011'!$F$10:$S$433,10,FALSE)/VLOOKUP($A264,'2011'!$C$5:$K$611,9,FALSE))*1000,#N/A)</f>
        <v>#N/A</v>
      </c>
      <c r="CG264" s="198">
        <f>IFERROR((VLOOKUP($A264,'1112'!$F$10:$S$408,9,FALSE)/VLOOKUP($A264,'2012'!$F$10:$M$460,8,FALSE))*1000,#N/A)</f>
        <v>3.7755277158057319</v>
      </c>
      <c r="CH264" s="198">
        <f>IFERROR((VLOOKUP($A264,'1213'!$F$10:$S$408,9,FALSE)/VLOOKUP($A264,'2013'!$F$10:$M$460,8,FALSE))*1000,#N/A)</f>
        <v>3.7536256611499743</v>
      </c>
      <c r="CI264" s="198">
        <f>IFERROR((VLOOKUP($A264,'1314'!$F$10:$S$408,9,FALSE)/VLOOKUP($A264,'2014'!$F$10:$M$460,8,FALSE))*1000,#N/A)</f>
        <v>6.9503305645024582</v>
      </c>
      <c r="CJ264" s="198">
        <f>IFERROR((VLOOKUP($A264,'1415'!$F$10:$S$408,9,FALSE)/VLOOKUP($A264,'2015'!$F$10:$M$460,8,FALSE))*1000,#N/A)</f>
        <v>1.854974704890388</v>
      </c>
      <c r="CK264" s="198">
        <f>IFERROR((VLOOKUP($A264,'1516'!$F$10:$S$408,9,FALSE)/VLOOKUP($A264,'2016'!$F$10:$M$460,8,FALSE))*1000,#N/A)</f>
        <v>1.5075376884422109</v>
      </c>
      <c r="CL264" s="198">
        <f>IFERROR((VLOOKUP($A264,'1617'!$F$10:$S$408,9,FALSE)/VLOOKUP($A264,'2017'!$F$10:$M$460,8,FALSE))*1000,#N/A)</f>
        <v>1.8321119253830778</v>
      </c>
      <c r="CM264" s="198">
        <f>IFERROR((VLOOKUP($A264,'1718'!$F$10:$S$408,9,FALSE)/VLOOKUP($A264,'2018'!$F$10:$N$460,9,FALSE))*1000,#N/A)</f>
        <v>4.1377027474346244</v>
      </c>
      <c r="CN264" s="198">
        <f>IFERROR((VLOOKUP($A264,'1819'!$F$10:$S$408,9,FALSE)/VLOOKUP($A264,'2018'!$F$10:$N$460,9,FALSE))*1000,#N/A)</f>
        <v>2.1516054286660045</v>
      </c>
      <c r="CO264" s="198">
        <f>IFERROR((VLOOKUP($A264,'1920'!$F$10:$S$408,9,FALSE)/VLOOKUP($A264,'2019'!$F$10:$N$464,8,FALSE))*1000,#N/A)</f>
        <v>3.7675889069077924</v>
      </c>
      <c r="CP264" s="198">
        <f>IFERROR((VLOOKUP($A264,'20 21'!$F$10:$S$408,9,FALSE)/VLOOKUP($A264,'2020'!$F$10:$N$469,8,FALSE))*1000,#N/A)</f>
        <v>4.3899084135033588</v>
      </c>
      <c r="CQ264" s="198">
        <f>IFERROR((VLOOKUP($A264,'21 22'!$F$10:$S$408,9,FALSE)/VLOOKUP($A264,'2021'!$F$10:$N$469,8,FALSE))*1000,#N/A)</f>
        <v>3.5470712477629265</v>
      </c>
      <c r="CR264" s="198">
        <f>IFERROR((VLOOKUP($A264,'22 23'!$F$10:$S$408,9,FALSE)/VLOOKUP($A264,'2022'!$F$10:$N$469,8,FALSE))*1000,#N/A)</f>
        <v>4.6521327622439319</v>
      </c>
      <c r="CS264" s="196">
        <f>IFERROR((VLOOKUP($A264,'23 24'!$F$7:$S$408,9,FALSE)/VLOOKUP($A264,'2023'!$C$7:$N$469,9,FALSE))*1000,#N/A)</f>
        <v>3.1878606267333995</v>
      </c>
      <c r="CU264" s="198" t="e">
        <f>IFERROR((VLOOKUP($A264,'0910'!$F$10:$S$433,10,FALSE)/VLOOKUP($A264,'2010'!$C$5:$K$611,9,FALSE))*1000,#N/A)</f>
        <v>#N/A</v>
      </c>
      <c r="CV264" s="198" t="e">
        <f>IFERROR((VLOOKUP($A264,'1011'!$F$10:$S$433,11,FALSE)/VLOOKUP($A264,'2011'!$C$5:$K$611,9,FALSE))*1000,#N/A)</f>
        <v>#N/A</v>
      </c>
      <c r="CW264" s="198">
        <f>IFERROR((VLOOKUP($A264,'1112'!$F$10:$S$408,10,FALSE)/VLOOKUP($A264,'2012'!$F$10:$M$460,8,FALSE))*1000,#N/A)</f>
        <v>0.17161489617298781</v>
      </c>
      <c r="CX264" s="198">
        <f>IFERROR((VLOOKUP($A264,'1213'!$F$10:$S$408,10,FALSE)/VLOOKUP($A264,'2013'!$F$10:$M$460,8,FALSE))*1000,#N/A)</f>
        <v>0.51185804470226925</v>
      </c>
      <c r="CY264" s="198">
        <f>IFERROR((VLOOKUP($A264,'1314'!$F$10:$S$408,10,FALSE)/VLOOKUP($A264,'2014'!$F$10:$M$460,8,FALSE))*1000,#N/A)</f>
        <v>0.5085607730123749</v>
      </c>
      <c r="CZ264" s="198">
        <f>IFERROR((VLOOKUP($A264,'1415'!$F$10:$S$408,10,FALSE)/VLOOKUP($A264,'2015'!$F$10:$M$460,8,FALSE))*1000,#N/A)</f>
        <v>0.16863406408094436</v>
      </c>
      <c r="DA264" s="198">
        <f>IFERROR((VLOOKUP($A264,'1516'!$F$10:$S$408,10,FALSE)/VLOOKUP($A264,'2016'!$F$10:$M$460,8,FALSE))*1000,#N/A)</f>
        <v>0</v>
      </c>
      <c r="DB264" s="198">
        <f>IFERROR((VLOOKUP($A264,'1617'!$F$10:$S$408,10,FALSE)/VLOOKUP($A264,'2017'!$F$10:$M$460,8,FALSE))*1000,#N/A)</f>
        <v>0.16655562958027981</v>
      </c>
      <c r="DC264" s="198">
        <f>IFERROR((VLOOKUP($A264,'1718'!$F$10:$S$408,10,FALSE)/VLOOKUP($A264,'2018'!$F$10:$N$460,9,FALSE))*1000,#N/A)</f>
        <v>0.16550810989738499</v>
      </c>
      <c r="DD264" s="198">
        <f>IFERROR((VLOOKUP($A264,'1819'!$F$10:$S$408,10,FALSE)/VLOOKUP($A264,'2018'!$F$10:$N$460,9,FALSE))*1000,#N/A)</f>
        <v>0.49652432969215488</v>
      </c>
      <c r="DE264" s="198">
        <f>IFERROR((VLOOKUP($A264,'1920'!$F$10:$S$408,10,FALSE)/VLOOKUP($A264,'2019'!$F$10:$N$464,8,FALSE))*1000,#N/A)</f>
        <v>0.65523285337526815</v>
      </c>
      <c r="DF264" s="198">
        <f>IFERROR((VLOOKUP($A264,'20 21'!$F$10:$S$408,10,FALSE)/VLOOKUP($A264,'2020'!$F$10:$N$469,8,FALSE))*1000,#N/A)</f>
        <v>1.7884812055013684</v>
      </c>
      <c r="DG264" s="198">
        <f>IFERROR((VLOOKUP($A264,'21 22'!$F$10:$S$408,10,FALSE)/VLOOKUP($A264,'2021'!$F$10:$N$469,8,FALSE))*1000,#N/A)</f>
        <v>1.1286135788336584</v>
      </c>
      <c r="DH264" s="198">
        <f>IFERROR((VLOOKUP($A264,'22 23'!$F$10:$S$408,10,FALSE)/VLOOKUP($A264,'2022'!$F$10:$N$469,8,FALSE))*1000,#N/A)</f>
        <v>0.64167348444743888</v>
      </c>
      <c r="DI264" s="196">
        <f>IFERROR((VLOOKUP($A264,'23 24'!$F$7:$S$408,10,FALSE)/VLOOKUP($A264,'2023'!$C$7:$N$469,9,FALSE))*1000,#N/A)</f>
        <v>0.63757212534667984</v>
      </c>
      <c r="DK264" s="198" t="e">
        <f>IFERROR((VLOOKUP($A264,'0910'!$F$10:$S$433,11,FALSE)/VLOOKUP($A264,'2010'!$C$5:$K$611,9,FALSE))*1000,#N/A)</f>
        <v>#N/A</v>
      </c>
      <c r="DL264" s="198" t="e">
        <f>IFERROR((VLOOKUP($A264,'1011'!$F$10:$S$433,12,FALSE)/VLOOKUP($A264,'2011'!$C$5:$K$611,9,FALSE))*1000,#N/A)</f>
        <v>#N/A</v>
      </c>
      <c r="DM264" s="198">
        <f>IFERROR((VLOOKUP($A264,'1112'!$F$10:$S$408,11,FALSE)/VLOOKUP($A264,'2012'!$F$10:$M$460,8,FALSE))*1000,#N/A)</f>
        <v>0</v>
      </c>
      <c r="DN264" s="198">
        <f>IFERROR((VLOOKUP($A264,'1213'!$F$10:$S$408,11,FALSE)/VLOOKUP($A264,'2013'!$F$10:$M$460,8,FALSE))*1000,#N/A)</f>
        <v>0</v>
      </c>
      <c r="DO264" s="198">
        <f>IFERROR((VLOOKUP($A264,'1314'!$F$10:$S$408,11,FALSE)/VLOOKUP($A264,'2014'!$F$10:$M$460,8,FALSE))*1000,#N/A)</f>
        <v>0</v>
      </c>
      <c r="DP264" s="198">
        <f>IFERROR((VLOOKUP($A264,'1415'!$F$10:$S$408,11,FALSE)/VLOOKUP($A264,'2015'!$F$10:$M$460,8,FALSE))*1000,#N/A)</f>
        <v>0</v>
      </c>
      <c r="DQ264" s="198">
        <f>IFERROR((VLOOKUP($A264,'1516'!$F$10:$S$408,11,FALSE)/VLOOKUP($A264,'2016'!$F$10:$M$460,8,FALSE))*1000,#N/A)</f>
        <v>0</v>
      </c>
      <c r="DR264" s="198">
        <f>IFERROR((VLOOKUP($A264,'1617'!$F$10:$S$408,11,FALSE)/VLOOKUP($A264,'2017'!$F$10:$M$460,8,FALSE))*1000,#N/A)</f>
        <v>0</v>
      </c>
      <c r="DS264" s="198">
        <f>IFERROR((VLOOKUP($A264,'1718'!$F$10:$S$408,11,FALSE)/VLOOKUP($A264,'2018'!$F$10:$N$460,9,FALSE))*1000,#N/A)</f>
        <v>0</v>
      </c>
      <c r="DT264" s="198">
        <f>IFERROR((VLOOKUP($A264,'1819'!$F$10:$S$408,11,FALSE)/VLOOKUP($A264,'2018'!$F$10:$N$460,9,FALSE))*1000,#N/A)</f>
        <v>0.8275405494869249</v>
      </c>
      <c r="DU264" s="198">
        <f>IFERROR((VLOOKUP($A264,'1920'!$F$10:$S$408,11,FALSE)/VLOOKUP($A264,'2019'!$F$10:$N$464,8,FALSE))*1000,#N/A)</f>
        <v>0.4914246400314512</v>
      </c>
      <c r="DV264" s="198">
        <f>IFERROR((VLOOKUP($A264,'20 21'!$F$10:$S$408,11,FALSE)/VLOOKUP($A264,'2020'!$F$10:$N$469,8,FALSE))*1000,#N/A)</f>
        <v>0</v>
      </c>
      <c r="DW264" s="198">
        <f>IFERROR((VLOOKUP($A264,'21 22'!$F$10:$S$408,11,FALSE)/VLOOKUP($A264,'2021'!$F$10:$N$469,8,FALSE))*1000,#N/A)</f>
        <v>0</v>
      </c>
      <c r="DX264" s="198">
        <f>IFERROR((VLOOKUP($A264,'22 23'!$F$10:$S$408,11,FALSE)/VLOOKUP($A264,'2022'!$F$10:$N$469,8,FALSE))*1000,#N/A)</f>
        <v>0</v>
      </c>
      <c r="DY264" s="196">
        <f>IFERROR((VLOOKUP($A264,'23 24'!$F$7:$S$408,11,FALSE)/VLOOKUP($A264,'2023'!$C$7:$N$469,9,FALSE))*1000,#N/A)</f>
        <v>1.4345372820300295</v>
      </c>
      <c r="EA264" s="198" t="e">
        <f>IFERROR((VLOOKUP($A264,'0910'!$F$10:$S$433,12,FALSE)/VLOOKUP($A264,'2010'!$C$5:$K$611,9,FALSE))*1000,#N/A)</f>
        <v>#N/A</v>
      </c>
      <c r="EB264" s="198" t="e">
        <f>IFERROR((VLOOKUP($A264,'1011'!$F$10:$S$433,13,FALSE)/VLOOKUP($A264,'2011'!$C$5:$K$611,9,FALSE))*1000,#N/A)</f>
        <v>#N/A</v>
      </c>
      <c r="EC264" s="198">
        <f>IFERROR((VLOOKUP($A264,'1112'!$F$10:$S$408,12,FALSE)/VLOOKUP($A264,'2012'!$F$10:$M$460,8,FALSE))*1000,#N/A)</f>
        <v>3.9471426119787201</v>
      </c>
      <c r="ED264" s="198">
        <f>IFERROR((VLOOKUP($A264,'1213'!$F$10:$S$408,12,FALSE)/VLOOKUP($A264,'2013'!$F$10:$M$460,8,FALSE))*1000,#N/A)</f>
        <v>4.265483705852243</v>
      </c>
      <c r="EE264" s="198">
        <f>IFERROR((VLOOKUP($A264,'1314'!$F$10:$S$408,12,FALSE)/VLOOKUP($A264,'2014'!$F$10:$M$460,8,FALSE))*1000,#N/A)</f>
        <v>7.4588913375148334</v>
      </c>
      <c r="EF264" s="198">
        <f>IFERROR((VLOOKUP($A264,'1415'!$F$10:$S$408,12,FALSE)/VLOOKUP($A264,'2015'!$F$10:$M$460,8,FALSE))*1000,#N/A)</f>
        <v>2.0236087689713318</v>
      </c>
      <c r="EG264" s="198">
        <f>IFERROR((VLOOKUP($A264,'1516'!$F$10:$S$408,12,FALSE)/VLOOKUP($A264,'2016'!$F$10:$M$460,8,FALSE))*1000,#N/A)</f>
        <v>1.5075376884422109</v>
      </c>
      <c r="EH264" s="198">
        <f>IFERROR((VLOOKUP($A264,'1617'!$F$10:$S$408,12,FALSE)/VLOOKUP($A264,'2017'!$F$10:$M$460,8,FALSE))*1000,#N/A)</f>
        <v>1.8321119253830778</v>
      </c>
      <c r="EI264" s="198">
        <f>IFERROR((VLOOKUP($A264,'1718'!$F$10:$S$408,12,FALSE)/VLOOKUP($A264,'2018'!$F$10:$N$460,9,FALSE))*1000,#N/A)</f>
        <v>4.3032108573320089</v>
      </c>
      <c r="EJ264" s="198">
        <f>IFERROR((VLOOKUP($A264,'1819'!$F$10:$S$408,12,FALSE)/VLOOKUP($A264,'2018'!$F$10:$N$460,9,FALSE))*1000,#N/A)</f>
        <v>3.4756703078450841</v>
      </c>
      <c r="EK264" s="198">
        <f>IFERROR((VLOOKUP($A264,'1920'!$F$10:$S$408,12,FALSE)/VLOOKUP($A264,'2019'!$F$10:$N$464,8,FALSE))*1000,#N/A)</f>
        <v>4.9142464003145125</v>
      </c>
      <c r="EL264" s="198">
        <f>IFERROR((VLOOKUP($A264,'20 21'!$F$10:$S$408,12,FALSE)/VLOOKUP($A264,'2020'!$F$10:$N$469,8,FALSE))*1000,#N/A)</f>
        <v>6.1783896190047267</v>
      </c>
      <c r="EM264" s="198">
        <f>IFERROR((VLOOKUP($A264,'21 22'!$F$10:$S$408,12,FALSE)/VLOOKUP($A264,'2021'!$F$10:$N$469,8,FALSE))*1000,#N/A)</f>
        <v>4.6756848265965845</v>
      </c>
      <c r="EN264" s="198">
        <f>IFERROR((VLOOKUP($A264,'22 23'!$F$10:$S$408,12,FALSE)/VLOOKUP($A264,'2022'!$F$10:$N$469,8,FALSE))*1000,#N/A)</f>
        <v>5.2938062466913713</v>
      </c>
      <c r="EO264" s="196">
        <f>IFERROR((VLOOKUP($A264,'23 24'!$F$7:$S$408,12,FALSE)/VLOOKUP($A264,'2023'!$C$7:$N$469,9,FALSE))*1000,#N/A)</f>
        <v>5.2599700341101085</v>
      </c>
    </row>
    <row r="265" spans="1:145" x14ac:dyDescent="0.3">
      <c r="A265" t="s">
        <v>1198</v>
      </c>
      <c r="B265" t="s">
        <v>1742</v>
      </c>
      <c r="C265" t="str">
        <f>IF(VLOOKUP($A265,'0910'!$F$10:$L$433,1,FALSE)=VLOOKUP($A265,'2010'!$C$5:$K$611,1,FALSE),VLOOKUP($A265,'0910'!$F$10:$L$433,1,FALSE),FALSE)</f>
        <v>St Edmundsbury</v>
      </c>
      <c r="D265" t="str">
        <f>IF(VLOOKUP($A265,'1011'!$F$10:$L$433,1,FALSE)=VLOOKUP($A265,'2011'!$C$5:$K$611,1,FALSE),VLOOKUP($A265,'1011'!$F$10:$L$433,1,FALSE),FALSE)</f>
        <v>St Edmundsbury</v>
      </c>
      <c r="E265" t="str">
        <f>IF(VLOOKUP(A265,'1112'!$F$10:$L$408,1,FALSE)=VLOOKUP(A265,'2012'!$F$10:$M$460,1,FALSE),VLOOKUP(A265,'1112'!$F$10:$L$408,1,FALSE),FALSE)</f>
        <v>St Edmundsbury</v>
      </c>
      <c r="F265" t="str">
        <f>IF(VLOOKUP($A265,'1213'!$F$10:$L$408,1,FALSE)=VLOOKUP($A265,'2013'!$F$10:$M$460,1,FALSE),VLOOKUP($A265,'1213'!$F$10:$L$408,1,FALSE),FALSE)</f>
        <v>St Edmundsbury</v>
      </c>
      <c r="G265" t="str">
        <f>IF(VLOOKUP($A265,'1314'!$F$10:$L$408,1,FALSE)=VLOOKUP($A265,'2014'!$F$10:$M$460,1,FALSE),VLOOKUP($A265,'1314'!$F$10:$L$408,1,FALSE),FALSE)</f>
        <v>St Edmundsbury</v>
      </c>
      <c r="H265" t="str">
        <f>IF(VLOOKUP($A265,'1415'!$F$10:$L$408,1,FALSE)=VLOOKUP($A265,'2015'!$F$10:$M$460,1,FALSE),VLOOKUP($A265,'1415'!$F$10:$L$408,1,FALSE),FALSE)</f>
        <v>St Edmundsbury</v>
      </c>
      <c r="I265" t="str">
        <f>IF(VLOOKUP($A265,'1516'!$F$10:$L$408,1,FALSE)=VLOOKUP($A265,'2015'!$F$10:$M$460,1,FALSE),VLOOKUP($A265,'1516'!$F$10:$L$408,1,FALSE),FALSE)</f>
        <v>St Edmundsbury</v>
      </c>
      <c r="J265" t="str">
        <f>IF(VLOOKUP($A265,'1617'!$F$10:$L$408,1,FALSE)=VLOOKUP($A265,'2016'!$F$10:$M$460,1,FALSE),VLOOKUP($A265,'1617'!$F$10:$L$408,1,FALSE),FALSE)</f>
        <v>St Edmundsbury</v>
      </c>
      <c r="K265" t="str">
        <f>IF(VLOOKUP($A265,'1718'!$F$10:$M$408,1,FALSE)=VLOOKUP($A265,'2017'!$F$10:$M$460,1,FALSE),VLOOKUP($A265,'1718'!$F$10:$M$408,1,FALSE),FALSE)</f>
        <v>St Edmundsbury</v>
      </c>
      <c r="L265" t="str">
        <f>IF(VLOOKUP($A265,'1819'!$F$10:$M$408,1,FALSE)=VLOOKUP($A265,'2018'!$F$10:$M$460,1,FALSE),VLOOKUP($A265,'1819'!$F$10:$M$408,1,FALSE),FALSE)</f>
        <v>St Edmundsbury</v>
      </c>
      <c r="M265" t="e">
        <f>IF(VLOOKUP($A265,'1920'!$F$10:$M$408,1,FALSE)=VLOOKUP($A265,'2019'!$F$10:$M$464,1,FALSE),VLOOKUP($A265,'1920'!$F$10:$M$408,1,FALSE),FALSE)</f>
        <v>#N/A</v>
      </c>
      <c r="N265" t="e">
        <f>IF(VLOOKUP($A265,'20 21'!$F$10:$N$408,1,FALSE)=VLOOKUP($A265,'2020'!$F$10:$O$468,1,FALSE),VLOOKUP($A265,'20 21'!$F$10:$N$408,1,FALSE),FALSE)</f>
        <v>#N/A</v>
      </c>
      <c r="O265" t="e">
        <f>IF(VLOOKUP($A265,'21 22'!$F$10:$N$408,1,FALSE)=VLOOKUP($A265,'2021'!$F$10:$O$471,1,FALSE),VLOOKUP($A265,'21 22'!$F$10:$N$408,1,FALSE),FALSE)</f>
        <v>#N/A</v>
      </c>
      <c r="P265" t="e">
        <f>IF(VLOOKUP($A265,'22 23'!$F$10:$N$408,1,FALSE)=VLOOKUP($A265,'2022'!$F$10:$O$468,1,FALSE),VLOOKUP($A265,'22 23'!$F$10:$N$408,1,FALSE),FALSE)</f>
        <v>#N/A</v>
      </c>
      <c r="Q265" t="e">
        <f>IF(VLOOKUP($A265,'23 24'!$F$7:$N$408,1,FALSE)=VLOOKUP($A265,'2023'!$C$7:$O$468,1,FALSE),VLOOKUP($A265,'23 24'!$F$7:$N$408,1,FALSE),FALSE)</f>
        <v>#N/A</v>
      </c>
      <c r="S265" s="196">
        <f>IFERROR((VLOOKUP($A265,'0910'!$F$10:$L$433,4,FALSE)/VLOOKUP($A265,'2010'!$C$5:$K$611,9,FALSE))*1000,#N/A)</f>
        <v>2.3529411764705879</v>
      </c>
      <c r="T265" s="196">
        <f>IFERROR((VLOOKUP($A265,'1011'!$F$10:$L$433,4,FALSE)/VLOOKUP($A265,'2011'!$C$5:$K$611,9,FALSE))*1000,#N/A)</f>
        <v>2.3334747560458209</v>
      </c>
      <c r="U265" s="196">
        <f>IFERROR((VLOOKUP($A265,'1112'!$F$10:$L$408,4,FALSE)/VLOOKUP($A265,'2012'!$F$10:$M$460,8,FALSE))*1000,#N/A)</f>
        <v>2.1150592216582065</v>
      </c>
      <c r="V265" s="196">
        <f>IFERROR((VLOOKUP($A265,'1213'!$F$10:$L$408,4,FALSE)/VLOOKUP($A265,'2013'!$F$10:$M$460,8,FALSE))*1000,#N/A)</f>
        <v>3.3698399326032011</v>
      </c>
      <c r="W265" s="196">
        <f>IFERROR((VLOOKUP($A265,'1314'!$F$10:$L$408,4,FALSE)/VLOOKUP($A265,'2014'!$F$10:$M$460,8,FALSE))*1000,#N/A)</f>
        <v>4.4034388760746488</v>
      </c>
      <c r="X265" s="196">
        <f>IFERROR((VLOOKUP($A265,'1415'!$F$10:$L$408,4,FALSE)/VLOOKUP($A265,'2015'!$F$10:$M$460,8,FALSE))*1000,#N/A)</f>
        <v>5.6121388484722505</v>
      </c>
      <c r="Y265" s="196">
        <f>IFERROR((VLOOKUP($A265,'1516'!$F$10:$L$408,4,FALSE)/VLOOKUP($A265,'2016'!$F$10:$M$460,8,FALSE))*1000,#N/A)</f>
        <v>5.3564070869386073</v>
      </c>
      <c r="Z265" s="196">
        <f>IFERROR((VLOOKUP($A265,'1617'!$F$10:$L$408,4,FALSE)/VLOOKUP($A265,'2017'!$F$10:$M$460,8,FALSE))*1000,#N/A)</f>
        <v>2.6568567341099527</v>
      </c>
      <c r="AA265" s="196">
        <f>IFERROR((VLOOKUP($A265,'1718'!$F$10:$L$408,4,FALSE)/VLOOKUP($A265,'2018'!$F$10:$N$460,9,FALSE))*1000,#N/A)</f>
        <v>3.6607687614399023</v>
      </c>
      <c r="AB265" s="196">
        <f>IFERROR((VLOOKUP($A265,'1819'!$F$10:$L$408,4,FALSE)/VLOOKUP($A265,'2018'!$F$10:$N$460,9,FALSE))*1000,#N/A)</f>
        <v>4.2708968883465532</v>
      </c>
      <c r="AC265" s="196" t="e">
        <f>IFERROR((VLOOKUP($A265,'1920'!$F$10:$L$408,4,FALSE)/VLOOKUP($A265,'2019'!$F$10:$N$464,8,FALSE))*1000,#N/A)</f>
        <v>#N/A</v>
      </c>
      <c r="AD265" s="196" t="e">
        <f>IFERROR((VLOOKUP($A265,'20 21'!$F$10:$M$408,4,FALSE)/VLOOKUP($A265,'2020'!$F$10:$N$469,8,FALSE))*1000,#N/A)</f>
        <v>#N/A</v>
      </c>
      <c r="AE265" s="196" t="e">
        <f>IFERROR((VLOOKUP($A265,'21 22'!$F$10:$M$408,4,FALSE)/VLOOKUP($A265,'2021'!$F$10:$N$469,8,FALSE))*1000,#N/A)</f>
        <v>#N/A</v>
      </c>
      <c r="AF265" s="196" t="e">
        <f>IFERROR((VLOOKUP($A265,'22 23'!$F$10:$M$408,4,FALSE)/VLOOKUP($A265,'2022'!$F$10:$N$469,8,FALSE))*1000,#N/A)</f>
        <v>#N/A</v>
      </c>
      <c r="AG265" s="196" t="e">
        <f>IFERROR((VLOOKUP($A265,'23 24'!$F$7:$M$408,4,FALSE)/VLOOKUP($A265,'2023'!$C$7:$N$469,9,FALSE))*1000,#N/A)</f>
        <v>#N/A</v>
      </c>
      <c r="AI265" s="196">
        <f>IFERROR((VLOOKUP($A265,'0910'!$F$10:$L$433,5,FALSE)/VLOOKUP($A265,'2010'!$C$5:$K$611,9,FALSE))*1000,#N/A)</f>
        <v>2.1390374331550803</v>
      </c>
      <c r="AJ265" s="196">
        <f>IFERROR((VLOOKUP($A265,'1011'!$F$10:$L$433,5,FALSE)/VLOOKUP($A265,'2011'!$C$5:$K$611,9,FALSE))*1000,#N/A)</f>
        <v>0.21213406873143825</v>
      </c>
      <c r="AK265" s="196">
        <f>IFERROR((VLOOKUP($A265,'1112'!$F$10:$L$408,5,FALSE)/VLOOKUP($A265,'2012'!$F$10:$M$460,8,FALSE))*1000,#N/A)</f>
        <v>0.21150592216582065</v>
      </c>
      <c r="AL265" s="196">
        <f>IFERROR((VLOOKUP($A265,'1213'!$F$10:$L$408,5,FALSE)/VLOOKUP($A265,'2013'!$F$10:$M$460,8,FALSE))*1000,#N/A)</f>
        <v>0.42122999157540014</v>
      </c>
      <c r="AM265" s="196">
        <f>IFERROR((VLOOKUP($A265,'1314'!$F$10:$L$408,5,FALSE)/VLOOKUP($A265,'2014'!$F$10:$M$460,8,FALSE))*1000,#N/A)</f>
        <v>1.4678129586915496</v>
      </c>
      <c r="AN265" s="196">
        <f>IFERROR((VLOOKUP($A265,'1415'!$F$10:$L$408,5,FALSE)/VLOOKUP($A265,'2015'!$F$10:$M$460,8,FALSE))*1000,#N/A)</f>
        <v>2.0785699438786116</v>
      </c>
      <c r="AO265" s="196">
        <f>IFERROR((VLOOKUP($A265,'1516'!$F$10:$L$408,5,FALSE)/VLOOKUP($A265,'2016'!$F$10:$M$460,8,FALSE))*1000,#N/A)</f>
        <v>3.7082818294190361</v>
      </c>
      <c r="AP265" s="196">
        <f>IFERROR((VLOOKUP($A265,'1617'!$F$10:$L$408,5,FALSE)/VLOOKUP($A265,'2017'!$F$10:$M$460,8,FALSE))*1000,#N/A)</f>
        <v>0.61312078479460452</v>
      </c>
      <c r="AQ265" s="196">
        <f>IFERROR((VLOOKUP($A265,'1718'!$F$10:$L$408,5,FALSE)/VLOOKUP($A265,'2018'!$F$10:$N$460,9,FALSE))*1000,#N/A)</f>
        <v>1.016880211511084</v>
      </c>
      <c r="AR265" s="196">
        <f>IFERROR((VLOOKUP($A265,'1819'!$F$10:$L$408,5,FALSE)/VLOOKUP($A265,'2018'!$F$10:$N$460,9,FALSE))*1000,#N/A)</f>
        <v>2.2371364653243848</v>
      </c>
      <c r="AS265" s="196" t="e">
        <f>IFERROR((VLOOKUP($A265,'1920'!$F$10:$L$408,5,FALSE)/VLOOKUP($A265,'2019'!$F$10:$N$464,8,FALSE))*1000,#N/A)</f>
        <v>#N/A</v>
      </c>
      <c r="AT265" s="196" t="e">
        <f>IFERROR((VLOOKUP($A265,'20 21'!$F$10:$L$408,5,FALSE)/VLOOKUP($A265,'2020'!$F$10:$N$469,8,FALSE))*1000,#N/A)</f>
        <v>#N/A</v>
      </c>
      <c r="AU265" s="196" t="e">
        <f>IFERROR((VLOOKUP($A265,'21 22'!$F$10:$L$408,5,FALSE)/VLOOKUP($A265,'2021'!$F$10:$N$469,8,FALSE))*1000,#N/A)</f>
        <v>#N/A</v>
      </c>
      <c r="AV265" s="196" t="e">
        <f>IFERROR((VLOOKUP($A265,'22 23'!$F$10:$L$408,5,FALSE)/VLOOKUP($A265,'2022'!$F$10:$N$469,8,FALSE))*1000,#N/A)</f>
        <v>#N/A</v>
      </c>
      <c r="AW265" s="196" t="e">
        <f>IFERROR((VLOOKUP($A265,'23 24'!$F$7:$M$408,5,FALSE)/VLOOKUP($A265,'2023'!$C$7:$N$469,9,FALSE))*1000,#N/A)</f>
        <v>#N/A</v>
      </c>
      <c r="AY265" s="196">
        <f>IFERROR((VLOOKUP($A265,'0910'!$F$10:$L$433,6,FALSE)/VLOOKUP($A265,'2010'!$C$5:$K$611,9,FALSE))*1000,#N/A)</f>
        <v>0</v>
      </c>
      <c r="AZ265" s="196">
        <f>IFERROR((VLOOKUP($A265,'1011'!$F$10:$L$433,6,FALSE)/VLOOKUP($A265,'2011'!$C$5:$K$611,9,FALSE))*1000,#N/A)</f>
        <v>0</v>
      </c>
      <c r="BA265" s="196">
        <f>IFERROR((VLOOKUP($A265,'1112'!$F$10:$L$408,6,FALSE)/VLOOKUP($A265,'2012'!$F$10:$M$460,8,FALSE))*1000,#N/A)</f>
        <v>0</v>
      </c>
      <c r="BB265" s="196">
        <f>IFERROR((VLOOKUP($A265,'1213'!$F$10:$L$408,6,FALSE)/VLOOKUP($A265,'2013'!$F$10:$M$460,8,FALSE))*1000,#N/A)</f>
        <v>0</v>
      </c>
      <c r="BC265" s="196">
        <f>IFERROR((VLOOKUP($A265,'1314'!$F$10:$L$408,6,FALSE)/VLOOKUP($A265,'2014'!$F$10:$M$460,8,FALSE))*1000,#N/A)</f>
        <v>0</v>
      </c>
      <c r="BD265" s="196">
        <f>IFERROR((VLOOKUP($A265,'1415'!$F$10:$L$408,6,FALSE)/VLOOKUP($A265,'2015'!$F$10:$M$460,8,FALSE))*1000,#N/A)</f>
        <v>0</v>
      </c>
      <c r="BE265" s="196">
        <f>IFERROR((VLOOKUP($A265,'1516'!$F$10:$L$408,6,FALSE)/VLOOKUP($A265,'2016'!$F$10:$M$460,8,FALSE))*1000,#N/A)</f>
        <v>0</v>
      </c>
      <c r="BF265" s="196">
        <f>IFERROR((VLOOKUP($A265,'1617'!$F$10:$L$408,6,FALSE)/VLOOKUP($A265,'2017'!$F$10:$M$460,8,FALSE))*1000,#N/A)</f>
        <v>0</v>
      </c>
      <c r="BG265" s="196">
        <f>IFERROR((VLOOKUP($A265,'1718'!$F$10:$L$408,6,FALSE)/VLOOKUP($A265,'2018'!$F$10:$N$460,9,FALSE))*1000,#N/A)</f>
        <v>0</v>
      </c>
      <c r="BH265" s="196">
        <f>IFERROR((VLOOKUP($A265,'1819'!$F$10:$L$408,6,FALSE)/VLOOKUP($A265,'2018'!$F$10:$N$460,9,FALSE))*1000,#N/A)</f>
        <v>0</v>
      </c>
      <c r="BI265" s="196" t="e">
        <f>IFERROR((VLOOKUP($A265,'1920'!$F$10:$L$408,6,FALSE)/VLOOKUP($A265,'2019'!$F$10:$N$464,8,FALSE))*1000,#N/A)</f>
        <v>#N/A</v>
      </c>
      <c r="BJ265" s="196" t="e">
        <f>IFERROR((VLOOKUP($A265,'20 21'!$F$10:$L$408,6,FALSE)/VLOOKUP($A265,'2020'!$F$10:$N$469,8,FALSE))*1000,#N/A)</f>
        <v>#N/A</v>
      </c>
      <c r="BK265" s="196" t="e">
        <f>IFERROR((VLOOKUP($A265,'21 22'!$F$10:$L$408,6,FALSE)/VLOOKUP($A265,'2021'!$F$10:$N$469,8,FALSE))*1000,#N/A)</f>
        <v>#N/A</v>
      </c>
      <c r="BL265" s="196" t="e">
        <f>IFERROR((VLOOKUP($A265,'22 23'!$F$10:$L$408,6,FALSE)/VLOOKUP($A265,'2022'!$F$10:$N$469,8,FALSE))*1000,#N/A)</f>
        <v>#N/A</v>
      </c>
      <c r="BM265" s="196" t="e">
        <f>IFERROR((VLOOKUP($A265,'23 24'!$F$7:$M$408,6,FALSE)/VLOOKUP($A265,'2023'!$C$7:$N$469,9,FALSE))*1000,#N/A)</f>
        <v>#N/A</v>
      </c>
      <c r="BO265" s="196">
        <f>IFERROR((VLOOKUP($A265,'0910'!$F$10:$L$433,7,FALSE)/VLOOKUP($A265,'2010'!$C$5:$K$611,9,FALSE))*1000,#N/A)</f>
        <v>4.4919786096256686</v>
      </c>
      <c r="BP265" s="196">
        <f>IFERROR((VLOOKUP($A265,'1011'!$F$10:$L$433,7,FALSE)/VLOOKUP($A265,'2011'!$C$5:$K$611,9,FALSE))*1000,#N/A)</f>
        <v>2.545608824777259</v>
      </c>
      <c r="BQ265" s="196">
        <f>IFERROR((VLOOKUP($A265,'1112'!$F$10:$L$408,7,FALSE)/VLOOKUP($A265,'2012'!$F$10:$M$460,8,FALSE))*1000,#N/A)</f>
        <v>2.3265651438240269</v>
      </c>
      <c r="BR265" s="196">
        <f>IFERROR((VLOOKUP($A265,'1213'!$F$10:$L$408,7,FALSE)/VLOOKUP($A265,'2013'!$F$10:$M$460,8,FALSE))*1000,#N/A)</f>
        <v>3.7910699241786014</v>
      </c>
      <c r="BS265" s="196">
        <f>IFERROR((VLOOKUP($A265,'1314'!$F$10:$L$408,7,FALSE)/VLOOKUP($A265,'2014'!$F$10:$M$460,8,FALSE))*1000,#N/A)</f>
        <v>5.6615642692388342</v>
      </c>
      <c r="BT265" s="196">
        <f>IFERROR((VLOOKUP($A265,'1415'!$F$10:$L$408,7,FALSE)/VLOOKUP($A265,'2015'!$F$10:$M$460,8,FALSE))*1000,#N/A)</f>
        <v>7.690708792350863</v>
      </c>
      <c r="BU265" s="196">
        <f>IFERROR((VLOOKUP($A265,'1516'!$F$10:$L$408,7,FALSE)/VLOOKUP($A265,'2016'!$F$10:$M$460,8,FALSE))*1000,#N/A)</f>
        <v>9.0646889163576443</v>
      </c>
      <c r="BV265" s="196">
        <f>IFERROR((VLOOKUP($A265,'1617'!$F$10:$L$408,7,FALSE)/VLOOKUP($A265,'2017'!$F$10:$M$460,8,FALSE))*1000,#N/A)</f>
        <v>3.2699775189045575</v>
      </c>
      <c r="BW265" s="196">
        <f>IFERROR((VLOOKUP($A265,'1718'!$F$10:$L$408,7,FALSE)/VLOOKUP($A265,'2018'!$F$10:$N$460,9,FALSE))*1000,#N/A)</f>
        <v>4.6776489729509869</v>
      </c>
      <c r="BX265" s="196">
        <f>IFERROR((VLOOKUP($A265,'1819'!$F$10:$L$408,7,FALSE)/VLOOKUP($A265,'2018'!$F$10:$N$460,9,FALSE))*1000,#N/A)</f>
        <v>6.508033353670938</v>
      </c>
      <c r="BY265" s="196" t="e">
        <f>IFERROR((VLOOKUP($A265,'1920'!$F$10:$L$408,7,FALSE)/VLOOKUP($A265,'2019'!$F$10:$N$464,8,FALSE))*1000,#N/A)</f>
        <v>#N/A</v>
      </c>
      <c r="BZ265" s="196" t="e">
        <f>IFERROR((VLOOKUP($A265,'20 21'!$F$10:$L$408,7,FALSE)/VLOOKUP($A265,'2020'!$F$10:$N$469,8,FALSE))*1000,#N/A)</f>
        <v>#N/A</v>
      </c>
      <c r="CA265" s="196" t="e">
        <f>IFERROR((VLOOKUP($A265,'21 22'!$F$10:$L$408,7,FALSE)/VLOOKUP($A265,'2021'!$F$10:$N$469,8,FALSE))*1000,#N/A)</f>
        <v>#N/A</v>
      </c>
      <c r="CB265" s="196" t="e">
        <f>IFERROR((VLOOKUP($A265,'22 23'!$F$10:$L$408,7,FALSE)/VLOOKUP($A265,'2022'!$F$10:$N$469,8,FALSE))*1000,#N/A)</f>
        <v>#N/A</v>
      </c>
      <c r="CC265" s="196" t="e">
        <f>IFERROR((VLOOKUP($A265,'23 24'!$F$7:$M$408,7,FALSE)/VLOOKUP($A265,'2023'!$C$7:$N$469,9,FALSE))*1000,#N/A)</f>
        <v>#N/A</v>
      </c>
      <c r="CE265" s="198">
        <f>IFERROR((VLOOKUP($A265,'0910'!$F$10:$S$433,9,FALSE)/VLOOKUP($A265,'2010'!$C$5:$K$611,9,FALSE))*1000,#N/A)</f>
        <v>3.2085561497326203</v>
      </c>
      <c r="CF265" s="198">
        <f>IFERROR((VLOOKUP($A265,'1011'!$F$10:$S$433,10,FALSE)/VLOOKUP($A265,'2011'!$C$5:$K$611,9,FALSE))*1000,#N/A)</f>
        <v>3.394145099703012</v>
      </c>
      <c r="CG265" s="198">
        <f>IFERROR((VLOOKUP($A265,'1112'!$F$10:$S$408,9,FALSE)/VLOOKUP($A265,'2012'!$F$10:$M$460,8,FALSE))*1000,#N/A)</f>
        <v>1.6920473773265652</v>
      </c>
      <c r="CH265" s="198">
        <f>IFERROR((VLOOKUP($A265,'1213'!$F$10:$S$408,9,FALSE)/VLOOKUP($A265,'2013'!$F$10:$M$460,8,FALSE))*1000,#N/A)</f>
        <v>1.8955349620893007</v>
      </c>
      <c r="CI265" s="198">
        <f>IFERROR((VLOOKUP($A265,'1314'!$F$10:$S$408,9,FALSE)/VLOOKUP($A265,'2014'!$F$10:$M$460,8,FALSE))*1000,#N/A)</f>
        <v>2.5162507863283707</v>
      </c>
      <c r="CJ265" s="198">
        <f>IFERROR((VLOOKUP($A265,'1415'!$F$10:$S$408,9,FALSE)/VLOOKUP($A265,'2015'!$F$10:$M$460,8,FALSE))*1000,#N/A)</f>
        <v>5.819995842860112</v>
      </c>
      <c r="CK265" s="198">
        <f>IFERROR((VLOOKUP($A265,'1516'!$F$10:$S$408,9,FALSE)/VLOOKUP($A265,'2016'!$F$10:$M$460,8,FALSE))*1000,#N/A)</f>
        <v>3.9142974866089819</v>
      </c>
      <c r="CL265" s="198">
        <f>IFERROR((VLOOKUP($A265,'1617'!$F$10:$S$408,9,FALSE)/VLOOKUP($A265,'2017'!$F$10:$M$460,8,FALSE))*1000,#N/A)</f>
        <v>3.2699775189045575</v>
      </c>
      <c r="CM265" s="198">
        <f>IFERROR((VLOOKUP($A265,'1718'!$F$10:$S$408,9,FALSE)/VLOOKUP($A265,'2018'!$F$10:$N$460,9,FALSE))*1000,#N/A)</f>
        <v>2.2371364653243848</v>
      </c>
      <c r="CN265" s="198">
        <f>IFERROR((VLOOKUP($A265,'1819'!$F$10:$S$408,9,FALSE)/VLOOKUP($A265,'2018'!$F$10:$N$460,9,FALSE))*1000,#N/A)</f>
        <v>4.4742729306487696</v>
      </c>
      <c r="CO265" s="198" t="e">
        <f>IFERROR((VLOOKUP($A265,'1920'!$F$10:$S$408,9,FALSE)/VLOOKUP($A265,'2019'!$F$10:$N$464,8,FALSE))*1000,#N/A)</f>
        <v>#N/A</v>
      </c>
      <c r="CP265" s="198" t="e">
        <f>IFERROR((VLOOKUP($A265,'20 21'!$F$10:$S$408,9,FALSE)/VLOOKUP($A265,'2020'!$F$10:$N$469,8,FALSE))*1000,#N/A)</f>
        <v>#N/A</v>
      </c>
      <c r="CQ265" s="198" t="e">
        <f>IFERROR((VLOOKUP($A265,'21 22'!$F$10:$S$408,9,FALSE)/VLOOKUP($A265,'2021'!$F$10:$N$469,8,FALSE))*1000,#N/A)</f>
        <v>#N/A</v>
      </c>
      <c r="CR265" s="198" t="e">
        <f>IFERROR((VLOOKUP($A265,'22 23'!$F$10:$S$408,9,FALSE)/VLOOKUP($A265,'2022'!$F$10:$N$469,8,FALSE))*1000,#N/A)</f>
        <v>#N/A</v>
      </c>
      <c r="CS265" s="196" t="e">
        <f>IFERROR((VLOOKUP($A265,'23 24'!$F$7:$S$408,9,FALSE)/VLOOKUP($A265,'2023'!$C$7:$N$469,9,FALSE))*1000,#N/A)</f>
        <v>#N/A</v>
      </c>
      <c r="CU265" s="198">
        <f>IFERROR((VLOOKUP($A265,'0910'!$F$10:$S$433,10,FALSE)/VLOOKUP($A265,'2010'!$C$5:$K$611,9,FALSE))*1000,#N/A)</f>
        <v>1.7112299465240641</v>
      </c>
      <c r="CV265" s="198">
        <f>IFERROR((VLOOKUP($A265,'1011'!$F$10:$S$433,11,FALSE)/VLOOKUP($A265,'2011'!$C$5:$K$611,9,FALSE))*1000,#N/A)</f>
        <v>1.697072549851506</v>
      </c>
      <c r="CW265" s="198">
        <f>IFERROR((VLOOKUP($A265,'1112'!$F$10:$S$408,10,FALSE)/VLOOKUP($A265,'2012'!$F$10:$M$460,8,FALSE))*1000,#N/A)</f>
        <v>0.21150592216582065</v>
      </c>
      <c r="CX265" s="198">
        <f>IFERROR((VLOOKUP($A265,'1213'!$F$10:$S$408,10,FALSE)/VLOOKUP($A265,'2013'!$F$10:$M$460,8,FALSE))*1000,#N/A)</f>
        <v>0.21061499578770007</v>
      </c>
      <c r="CY265" s="198">
        <f>IFERROR((VLOOKUP($A265,'1314'!$F$10:$S$408,10,FALSE)/VLOOKUP($A265,'2014'!$F$10:$M$460,8,FALSE))*1000,#N/A)</f>
        <v>1.0484378276368211</v>
      </c>
      <c r="CZ265" s="198">
        <f>IFERROR((VLOOKUP($A265,'1415'!$F$10:$S$408,10,FALSE)/VLOOKUP($A265,'2015'!$F$10:$M$460,8,FALSE))*1000,#N/A)</f>
        <v>1.6628559551028892</v>
      </c>
      <c r="DA265" s="198">
        <f>IFERROR((VLOOKUP($A265,'1516'!$F$10:$S$408,10,FALSE)/VLOOKUP($A265,'2016'!$F$10:$M$460,8,FALSE))*1000,#N/A)</f>
        <v>4.738360115368768</v>
      </c>
      <c r="DB265" s="198">
        <f>IFERROR((VLOOKUP($A265,'1617'!$F$10:$S$408,10,FALSE)/VLOOKUP($A265,'2017'!$F$10:$M$460,8,FALSE))*1000,#N/A)</f>
        <v>0.81749437972613936</v>
      </c>
      <c r="DC265" s="198">
        <f>IFERROR((VLOOKUP($A265,'1718'!$F$10:$S$408,10,FALSE)/VLOOKUP($A265,'2018'!$F$10:$N$460,9,FALSE))*1000,#N/A)</f>
        <v>0.20337604230221681</v>
      </c>
      <c r="DD265" s="198">
        <f>IFERROR((VLOOKUP($A265,'1819'!$F$10:$S$408,10,FALSE)/VLOOKUP($A265,'2018'!$F$10:$N$460,9,FALSE))*1000,#N/A)</f>
        <v>1.016880211511084</v>
      </c>
      <c r="DE265" s="198" t="e">
        <f>IFERROR((VLOOKUP($A265,'1920'!$F$10:$S$408,10,FALSE)/VLOOKUP($A265,'2019'!$F$10:$N$464,8,FALSE))*1000,#N/A)</f>
        <v>#N/A</v>
      </c>
      <c r="DF265" s="198" t="e">
        <f>IFERROR((VLOOKUP($A265,'20 21'!$F$10:$S$408,10,FALSE)/VLOOKUP($A265,'2020'!$F$10:$N$469,8,FALSE))*1000,#N/A)</f>
        <v>#N/A</v>
      </c>
      <c r="DG265" s="198" t="e">
        <f>IFERROR((VLOOKUP($A265,'21 22'!$F$10:$S$408,10,FALSE)/VLOOKUP($A265,'2021'!$F$10:$N$469,8,FALSE))*1000,#N/A)</f>
        <v>#N/A</v>
      </c>
      <c r="DH265" s="198" t="e">
        <f>IFERROR((VLOOKUP($A265,'22 23'!$F$10:$S$408,10,FALSE)/VLOOKUP($A265,'2022'!$F$10:$N$469,8,FALSE))*1000,#N/A)</f>
        <v>#N/A</v>
      </c>
      <c r="DI265" s="196" t="e">
        <f>IFERROR((VLOOKUP($A265,'23 24'!$F$7:$S$408,10,FALSE)/VLOOKUP($A265,'2023'!$C$7:$N$469,9,FALSE))*1000,#N/A)</f>
        <v>#N/A</v>
      </c>
      <c r="DK265" s="198">
        <f>IFERROR((VLOOKUP($A265,'0910'!$F$10:$S$433,11,FALSE)/VLOOKUP($A265,'2010'!$C$5:$K$611,9,FALSE))*1000,#N/A)</f>
        <v>0</v>
      </c>
      <c r="DL265" s="198">
        <f>IFERROR((VLOOKUP($A265,'1011'!$F$10:$S$433,12,FALSE)/VLOOKUP($A265,'2011'!$C$5:$K$611,9,FALSE))*1000,#N/A)</f>
        <v>0</v>
      </c>
      <c r="DM265" s="198">
        <f>IFERROR((VLOOKUP($A265,'1112'!$F$10:$S$408,11,FALSE)/VLOOKUP($A265,'2012'!$F$10:$M$460,8,FALSE))*1000,#N/A)</f>
        <v>0</v>
      </c>
      <c r="DN265" s="198">
        <f>IFERROR((VLOOKUP($A265,'1213'!$F$10:$S$408,11,FALSE)/VLOOKUP($A265,'2013'!$F$10:$M$460,8,FALSE))*1000,#N/A)</f>
        <v>0</v>
      </c>
      <c r="DO265" s="198">
        <f>IFERROR((VLOOKUP($A265,'1314'!$F$10:$S$408,11,FALSE)/VLOOKUP($A265,'2014'!$F$10:$M$460,8,FALSE))*1000,#N/A)</f>
        <v>0</v>
      </c>
      <c r="DP265" s="198">
        <f>IFERROR((VLOOKUP($A265,'1415'!$F$10:$S$408,11,FALSE)/VLOOKUP($A265,'2015'!$F$10:$M$460,8,FALSE))*1000,#N/A)</f>
        <v>0</v>
      </c>
      <c r="DQ265" s="198">
        <f>IFERROR((VLOOKUP($A265,'1516'!$F$10:$S$408,11,FALSE)/VLOOKUP($A265,'2016'!$F$10:$M$460,8,FALSE))*1000,#N/A)</f>
        <v>0</v>
      </c>
      <c r="DR265" s="198">
        <f>IFERROR((VLOOKUP($A265,'1617'!$F$10:$S$408,11,FALSE)/VLOOKUP($A265,'2017'!$F$10:$M$460,8,FALSE))*1000,#N/A)</f>
        <v>0</v>
      </c>
      <c r="DS265" s="198">
        <f>IFERROR((VLOOKUP($A265,'1718'!$F$10:$S$408,11,FALSE)/VLOOKUP($A265,'2018'!$F$10:$N$460,9,FALSE))*1000,#N/A)</f>
        <v>0</v>
      </c>
      <c r="DT265" s="198">
        <f>IFERROR((VLOOKUP($A265,'1819'!$F$10:$S$408,11,FALSE)/VLOOKUP($A265,'2018'!$F$10:$N$460,9,FALSE))*1000,#N/A)</f>
        <v>0</v>
      </c>
      <c r="DU265" s="198" t="e">
        <f>IFERROR((VLOOKUP($A265,'1920'!$F$10:$S$408,11,FALSE)/VLOOKUP($A265,'2019'!$F$10:$N$464,8,FALSE))*1000,#N/A)</f>
        <v>#N/A</v>
      </c>
      <c r="DV265" s="198" t="e">
        <f>IFERROR((VLOOKUP($A265,'20 21'!$F$10:$S$408,11,FALSE)/VLOOKUP($A265,'2020'!$F$10:$N$469,8,FALSE))*1000,#N/A)</f>
        <v>#N/A</v>
      </c>
      <c r="DW265" s="198" t="e">
        <f>IFERROR((VLOOKUP($A265,'21 22'!$F$10:$S$408,11,FALSE)/VLOOKUP($A265,'2021'!$F$10:$N$469,8,FALSE))*1000,#N/A)</f>
        <v>#N/A</v>
      </c>
      <c r="DX265" s="198" t="e">
        <f>IFERROR((VLOOKUP($A265,'22 23'!$F$10:$S$408,11,FALSE)/VLOOKUP($A265,'2022'!$F$10:$N$469,8,FALSE))*1000,#N/A)</f>
        <v>#N/A</v>
      </c>
      <c r="DY265" s="196" t="e">
        <f>IFERROR((VLOOKUP($A265,'23 24'!$F$7:$S$408,11,FALSE)/VLOOKUP($A265,'2023'!$C$7:$N$469,9,FALSE))*1000,#N/A)</f>
        <v>#N/A</v>
      </c>
      <c r="EA265" s="198">
        <f>IFERROR((VLOOKUP($A265,'0910'!$F$10:$S$433,12,FALSE)/VLOOKUP($A265,'2010'!$C$5:$K$611,9,FALSE))*1000,#N/A)</f>
        <v>4.7058823529411757</v>
      </c>
      <c r="EB265" s="198">
        <f>IFERROR((VLOOKUP($A265,'1011'!$F$10:$S$433,13,FALSE)/VLOOKUP($A265,'2011'!$C$5:$K$611,9,FALSE))*1000,#N/A)</f>
        <v>5.0912176495545181</v>
      </c>
      <c r="EC265" s="198">
        <f>IFERROR((VLOOKUP($A265,'1112'!$F$10:$S$408,12,FALSE)/VLOOKUP($A265,'2012'!$F$10:$M$460,8,FALSE))*1000,#N/A)</f>
        <v>1.6920473773265652</v>
      </c>
      <c r="ED265" s="198">
        <f>IFERROR((VLOOKUP($A265,'1213'!$F$10:$S$408,12,FALSE)/VLOOKUP($A265,'2013'!$F$10:$M$460,8,FALSE))*1000,#N/A)</f>
        <v>2.1061499578770007</v>
      </c>
      <c r="EE265" s="198">
        <f>IFERROR((VLOOKUP($A265,'1314'!$F$10:$S$408,12,FALSE)/VLOOKUP($A265,'2014'!$F$10:$M$460,8,FALSE))*1000,#N/A)</f>
        <v>3.5646886139651919</v>
      </c>
      <c r="EF265" s="198">
        <f>IFERROR((VLOOKUP($A265,'1415'!$F$10:$S$408,12,FALSE)/VLOOKUP($A265,'2015'!$F$10:$M$460,8,FALSE))*1000,#N/A)</f>
        <v>7.690708792350863</v>
      </c>
      <c r="EG265" s="198">
        <f>IFERROR((VLOOKUP($A265,'1516'!$F$10:$S$408,12,FALSE)/VLOOKUP($A265,'2016'!$F$10:$M$460,8,FALSE))*1000,#N/A)</f>
        <v>8.6526576019777508</v>
      </c>
      <c r="EH265" s="198">
        <f>IFERROR((VLOOKUP($A265,'1617'!$F$10:$S$408,12,FALSE)/VLOOKUP($A265,'2017'!$F$10:$M$460,8,FALSE))*1000,#N/A)</f>
        <v>3.8830983036991618</v>
      </c>
      <c r="EI265" s="198">
        <f>IFERROR((VLOOKUP($A265,'1718'!$F$10:$S$408,12,FALSE)/VLOOKUP($A265,'2018'!$F$10:$N$460,9,FALSE))*1000,#N/A)</f>
        <v>2.6438885499288181</v>
      </c>
      <c r="EJ265" s="198">
        <f>IFERROR((VLOOKUP($A265,'1819'!$F$10:$S$408,12,FALSE)/VLOOKUP($A265,'2018'!$F$10:$N$460,9,FALSE))*1000,#N/A)</f>
        <v>5.4911531421598534</v>
      </c>
      <c r="EK265" s="198" t="e">
        <f>IFERROR((VLOOKUP($A265,'1920'!$F$10:$S$408,12,FALSE)/VLOOKUP($A265,'2019'!$F$10:$N$464,8,FALSE))*1000,#N/A)</f>
        <v>#N/A</v>
      </c>
      <c r="EL265" s="198" t="e">
        <f>IFERROR((VLOOKUP($A265,'20 21'!$F$10:$S$408,12,FALSE)/VLOOKUP($A265,'2020'!$F$10:$N$469,8,FALSE))*1000,#N/A)</f>
        <v>#N/A</v>
      </c>
      <c r="EM265" s="198" t="e">
        <f>IFERROR((VLOOKUP($A265,'21 22'!$F$10:$S$408,12,FALSE)/VLOOKUP($A265,'2021'!$F$10:$N$469,8,FALSE))*1000,#N/A)</f>
        <v>#N/A</v>
      </c>
      <c r="EN265" s="198" t="e">
        <f>IFERROR((VLOOKUP($A265,'22 23'!$F$10:$S$408,12,FALSE)/VLOOKUP($A265,'2022'!$F$10:$N$469,8,FALSE))*1000,#N/A)</f>
        <v>#N/A</v>
      </c>
      <c r="EO265" s="196" t="e">
        <f>IFERROR((VLOOKUP($A265,'23 24'!$F$7:$S$408,12,FALSE)/VLOOKUP($A265,'2023'!$C$7:$N$469,9,FALSE))*1000,#N/A)</f>
        <v>#N/A</v>
      </c>
    </row>
    <row r="266" spans="1:145" x14ac:dyDescent="0.3">
      <c r="A266" t="s">
        <v>376</v>
      </c>
      <c r="B266" t="s">
        <v>1743</v>
      </c>
      <c r="C266" t="str">
        <f>IF(VLOOKUP($A266,'0910'!$F$10:$L$433,1,FALSE)=VLOOKUP($A266,'2010'!$C$5:$K$611,1,FALSE),VLOOKUP($A266,'0910'!$F$10:$L$433,1,FALSE),FALSE)</f>
        <v>St. Helens</v>
      </c>
      <c r="D266" t="str">
        <f>IF(VLOOKUP($A266,'1011'!$F$10:$L$433,1,FALSE)=VLOOKUP($A266,'2011'!$C$5:$K$611,1,FALSE),VLOOKUP($A266,'1011'!$F$10:$L$433,1,FALSE),FALSE)</f>
        <v>St. Helens</v>
      </c>
      <c r="E266" t="str">
        <f>IF(VLOOKUP(A266,'1112'!$F$10:$L$408,1,FALSE)=VLOOKUP(A266,'2012'!$F$10:$M$460,1,FALSE),VLOOKUP(A266,'1112'!$F$10:$L$408,1,FALSE),FALSE)</f>
        <v>St. Helens</v>
      </c>
      <c r="F266" t="str">
        <f>IF(VLOOKUP($A266,'1213'!$F$10:$L$408,1,FALSE)=VLOOKUP($A266,'2013'!$F$10:$M$460,1,FALSE),VLOOKUP($A266,'1213'!$F$10:$L$408,1,FALSE),FALSE)</f>
        <v>St. Helens</v>
      </c>
      <c r="G266" t="str">
        <f>IF(VLOOKUP($A266,'1314'!$F$10:$L$408,1,FALSE)=VLOOKUP($A266,'2014'!$F$10:$M$460,1,FALSE),VLOOKUP($A266,'1314'!$F$10:$L$408,1,FALSE),FALSE)</f>
        <v>St. Helens</v>
      </c>
      <c r="H266" t="str">
        <f>IF(VLOOKUP($A266,'1415'!$F$10:$L$408,1,FALSE)=VLOOKUP($A266,'2015'!$F$10:$M$460,1,FALSE),VLOOKUP($A266,'1415'!$F$10:$L$408,1,FALSE),FALSE)</f>
        <v>St. Helens</v>
      </c>
      <c r="I266" t="str">
        <f>IF(VLOOKUP($A266,'1516'!$F$10:$L$408,1,FALSE)=VLOOKUP($A266,'2015'!$F$10:$M$460,1,FALSE),VLOOKUP($A266,'1516'!$F$10:$L$408,1,FALSE),FALSE)</f>
        <v>St. Helens</v>
      </c>
      <c r="J266" t="str">
        <f>IF(VLOOKUP($A266,'1617'!$F$10:$L$408,1,FALSE)=VLOOKUP($A266,'2016'!$F$10:$M$460,1,FALSE),VLOOKUP($A266,'1617'!$F$10:$L$408,1,FALSE),FALSE)</f>
        <v>St. Helens</v>
      </c>
      <c r="K266" t="str">
        <f>IF(VLOOKUP($A266,'1718'!$F$10:$M$408,1,FALSE)=VLOOKUP($A266,'2017'!$F$10:$M$460,1,FALSE),VLOOKUP($A266,'1718'!$F$10:$M$408,1,FALSE),FALSE)</f>
        <v>St. Helens</v>
      </c>
      <c r="L266" t="str">
        <f>IF(VLOOKUP($A266,'1819'!$F$10:$M$408,1,FALSE)=VLOOKUP($A266,'2018'!$F$10:$M$460,1,FALSE),VLOOKUP($A266,'1819'!$F$10:$M$408,1,FALSE),FALSE)</f>
        <v>St. Helens</v>
      </c>
      <c r="M266" t="str">
        <f>IF(VLOOKUP($A266,'1920'!$F$10:$M$408,1,FALSE)=VLOOKUP($A266,'2019'!$F$10:$M$464,1,FALSE),VLOOKUP($A266,'1920'!$F$10:$M$408,1,FALSE),FALSE)</f>
        <v>St. Helens</v>
      </c>
      <c r="N266" t="str">
        <f>IF(VLOOKUP($A266,'20 21'!$F$10:$N$408,1,FALSE)=VLOOKUP($A266,'2020'!$F$10:$O$468,1,FALSE),VLOOKUP($A266,'20 21'!$F$10:$N$408,1,FALSE),FALSE)</f>
        <v>St. Helens</v>
      </c>
      <c r="O266" t="str">
        <f>IF(VLOOKUP($A266,'21 22'!$F$10:$N$408,1,FALSE)=VLOOKUP($A266,'2021'!$F$10:$O$471,1,FALSE),VLOOKUP($A266,'21 22'!$F$10:$N$408,1,FALSE),FALSE)</f>
        <v>St. Helens</v>
      </c>
      <c r="P266" t="str">
        <f>IF(VLOOKUP($A266,'22 23'!$F$10:$N$408,1,FALSE)=VLOOKUP($A266,'2022'!$F$10:$O$468,1,FALSE),VLOOKUP($A266,'22 23'!$F$10:$N$408,1,FALSE),FALSE)</f>
        <v>St. Helens</v>
      </c>
      <c r="Q266" t="str">
        <f>IF(VLOOKUP($A266,'23 24'!$F$7:$N$408,1,FALSE)=VLOOKUP($A266,'2023'!$C$7:$O$468,1,FALSE),VLOOKUP($A266,'23 24'!$F$7:$N$408,1,FALSE),FALSE)</f>
        <v>St. Helens</v>
      </c>
      <c r="S266" s="196">
        <f>IFERROR((VLOOKUP($A266,'0910'!$F$10:$L$433,4,FALSE)/VLOOKUP($A266,'2010'!$C$5:$K$611,9,FALSE))*1000,#N/A)</f>
        <v>2.02122283981809</v>
      </c>
      <c r="T266" s="196">
        <f>IFERROR((VLOOKUP($A266,'1011'!$F$10:$L$433,4,FALSE)/VLOOKUP($A266,'2011'!$C$5:$K$611,9,FALSE))*1000,#N/A)</f>
        <v>2.1456518995330049</v>
      </c>
      <c r="U266" s="196">
        <f>IFERROR((VLOOKUP($A266,'1112'!$F$10:$L$408,4,FALSE)/VLOOKUP($A266,'2012'!$F$10:$M$460,8,FALSE))*1000,#N/A)</f>
        <v>2.6365348399246704</v>
      </c>
      <c r="V266" s="196">
        <f>IFERROR((VLOOKUP($A266,'1213'!$F$10:$L$408,4,FALSE)/VLOOKUP($A266,'2013'!$F$10:$M$460,8,FALSE))*1000,#N/A)</f>
        <v>2.1271271271271273</v>
      </c>
      <c r="W266" s="196">
        <f>IFERROR((VLOOKUP($A266,'1314'!$F$10:$L$408,4,FALSE)/VLOOKUP($A266,'2014'!$F$10:$M$460,8,FALSE))*1000,#N/A)</f>
        <v>4.5979868273890885</v>
      </c>
      <c r="X266" s="196">
        <f>IFERROR((VLOOKUP($A266,'1415'!$F$10:$L$408,4,FALSE)/VLOOKUP($A266,'2015'!$F$10:$M$460,8,FALSE))*1000,#N/A)</f>
        <v>3.8224414303329222</v>
      </c>
      <c r="Y266" s="196">
        <f>IFERROR((VLOOKUP($A266,'1516'!$F$10:$L$408,4,FALSE)/VLOOKUP($A266,'2016'!$F$10:$M$460,8,FALSE))*1000,#N/A)</f>
        <v>3.6733194563487204</v>
      </c>
      <c r="Z266" s="196">
        <f>IFERROR((VLOOKUP($A266,'1617'!$F$10:$L$408,4,FALSE)/VLOOKUP($A266,'2017'!$F$10:$M$460,8,FALSE))*1000,#N/A)</f>
        <v>4.3816942551119773</v>
      </c>
      <c r="AA266" s="196">
        <f>IFERROR((VLOOKUP($A266,'1718'!$F$10:$L$408,4,FALSE)/VLOOKUP($A266,'2018'!$F$10:$N$460,9,FALSE))*1000,#N/A)</f>
        <v>3.6332808526099067</v>
      </c>
      <c r="AB266" s="196">
        <f>IFERROR((VLOOKUP($A266,'1819'!$F$10:$L$408,4,FALSE)/VLOOKUP($A266,'2018'!$F$10:$N$460,9,FALSE))*1000,#N/A)</f>
        <v>7.0243429817124872</v>
      </c>
      <c r="AC266" s="196">
        <f>IFERROR((VLOOKUP($A266,'1920'!$F$10:$L$408,4,FALSE)/VLOOKUP($A266,'2019'!$F$10:$N$464,8,FALSE))*1000,#N/A)</f>
        <v>4.6794571829667762</v>
      </c>
      <c r="AD266" s="196">
        <f>IFERROR((VLOOKUP($A266,'20 21'!$F$10:$M$408,4,FALSE)/VLOOKUP($A266,'2020'!$F$10:$N$469,8,FALSE))*1000,#N/A)</f>
        <v>2.367830652751715</v>
      </c>
      <c r="AE266" s="196">
        <f>IFERROR((VLOOKUP($A266,'21 22'!$F$10:$M$408,4,FALSE)/VLOOKUP($A266,'2021'!$F$10:$N$469,8,FALSE))*1000,#N/A)</f>
        <v>2.4661781285231119</v>
      </c>
      <c r="AF266" s="196">
        <f>IFERROR((VLOOKUP($A266,'22 23'!$F$10:$M$408,4,FALSE)/VLOOKUP($A266,'2022'!$F$10:$N$469,8,FALSE))*1000,#N/A)</f>
        <v>3.1611853274168431</v>
      </c>
      <c r="AG266" s="196">
        <f>IFERROR((VLOOKUP($A266,'23 24'!$F$7:$M$408,4,FALSE)/VLOOKUP($A266,'2023'!$C$7:$N$469,9,FALSE))*1000,#N/A)</f>
        <v>2.3298889807900656</v>
      </c>
      <c r="AI266" s="196">
        <f>IFERROR((VLOOKUP($A266,'0910'!$F$10:$L$433,5,FALSE)/VLOOKUP($A266,'2010'!$C$5:$K$611,9,FALSE))*1000,#N/A)</f>
        <v>0.12632642748863063</v>
      </c>
      <c r="AJ266" s="196">
        <f>IFERROR((VLOOKUP($A266,'1011'!$F$10:$L$433,5,FALSE)/VLOOKUP($A266,'2011'!$C$5:$K$611,9,FALSE))*1000,#N/A)</f>
        <v>0.75728890571753116</v>
      </c>
      <c r="AK266" s="196">
        <f>IFERROR((VLOOKUP($A266,'1112'!$F$10:$L$408,5,FALSE)/VLOOKUP($A266,'2012'!$F$10:$M$460,8,FALSE))*1000,#N/A)</f>
        <v>1.5065913370998116</v>
      </c>
      <c r="AL266" s="196">
        <f>IFERROR((VLOOKUP($A266,'1213'!$F$10:$L$408,5,FALSE)/VLOOKUP($A266,'2013'!$F$10:$M$460,8,FALSE))*1000,#N/A)</f>
        <v>1.3763763763763763</v>
      </c>
      <c r="AM266" s="196">
        <f>IFERROR((VLOOKUP($A266,'1314'!$F$10:$L$408,5,FALSE)/VLOOKUP($A266,'2014'!$F$10:$M$460,8,FALSE))*1000,#N/A)</f>
        <v>0.12426991425375916</v>
      </c>
      <c r="AN266" s="196">
        <f>IFERROR((VLOOKUP($A266,'1415'!$F$10:$L$408,5,FALSE)/VLOOKUP($A266,'2015'!$F$10:$M$460,8,FALSE))*1000,#N/A)</f>
        <v>1.7262638717632552</v>
      </c>
      <c r="AO266" s="196">
        <f>IFERROR((VLOOKUP($A266,'1516'!$F$10:$L$408,5,FALSE)/VLOOKUP($A266,'2016'!$F$10:$M$460,8,FALSE))*1000,#N/A)</f>
        <v>0.85710787314803472</v>
      </c>
      <c r="AP266" s="196">
        <f>IFERROR((VLOOKUP($A266,'1617'!$F$10:$L$408,5,FALSE)/VLOOKUP($A266,'2017'!$F$10:$M$460,8,FALSE))*1000,#N/A)</f>
        <v>0.24342745861733203</v>
      </c>
      <c r="AQ266" s="196">
        <f>IFERROR((VLOOKUP($A266,'1718'!$F$10:$L$408,5,FALSE)/VLOOKUP($A266,'2018'!$F$10:$N$460,9,FALSE))*1000,#N/A)</f>
        <v>0.24221872350732712</v>
      </c>
      <c r="AR266" s="196">
        <f>IFERROR((VLOOKUP($A266,'1819'!$F$10:$L$408,5,FALSE)/VLOOKUP($A266,'2018'!$F$10:$N$460,9,FALSE))*1000,#N/A)</f>
        <v>2.9066246820879251</v>
      </c>
      <c r="AS266" s="196">
        <f>IFERROR((VLOOKUP($A266,'1920'!$F$10:$L$408,5,FALSE)/VLOOKUP($A266,'2019'!$F$10:$N$464,8,FALSE))*1000,#N/A)</f>
        <v>0.71991648968719635</v>
      </c>
      <c r="AT266" s="196">
        <f>IFERROR((VLOOKUP($A266,'20 21'!$F$10:$L$408,5,FALSE)/VLOOKUP($A266,'2020'!$F$10:$N$469,8,FALSE))*1000,#N/A)</f>
        <v>0.94713226110068605</v>
      </c>
      <c r="AU266" s="196">
        <f>IFERROR((VLOOKUP($A266,'21 22'!$F$10:$L$408,5,FALSE)/VLOOKUP($A266,'2021'!$F$10:$N$469,8,FALSE))*1000,#N/A)</f>
        <v>0.58718526869597898</v>
      </c>
      <c r="AV266" s="196">
        <f>IFERROR((VLOOKUP($A266,'22 23'!$F$10:$L$408,5,FALSE)/VLOOKUP($A266,'2022'!$F$10:$N$469,8,FALSE))*1000,#N/A)</f>
        <v>1.1708093805247568</v>
      </c>
      <c r="AW266" s="196">
        <f>IFERROR((VLOOKUP($A266,'23 24'!$F$7:$M$408,5,FALSE)/VLOOKUP($A266,'2023'!$C$7:$N$469,9,FALSE))*1000,#N/A)</f>
        <v>1.3979333884740393</v>
      </c>
      <c r="AY266" s="196">
        <f>IFERROR((VLOOKUP($A266,'0910'!$F$10:$L$433,6,FALSE)/VLOOKUP($A266,'2010'!$C$5:$K$611,9,FALSE))*1000,#N/A)</f>
        <v>0</v>
      </c>
      <c r="AZ266" s="196">
        <f>IFERROR((VLOOKUP($A266,'1011'!$F$10:$L$433,6,FALSE)/VLOOKUP($A266,'2011'!$C$5:$K$611,9,FALSE))*1000,#N/A)</f>
        <v>0</v>
      </c>
      <c r="BA266" s="196">
        <f>IFERROR((VLOOKUP($A266,'1112'!$F$10:$L$408,6,FALSE)/VLOOKUP($A266,'2012'!$F$10:$M$460,8,FALSE))*1000,#N/A)</f>
        <v>0</v>
      </c>
      <c r="BB266" s="196">
        <f>IFERROR((VLOOKUP($A266,'1213'!$F$10:$L$408,6,FALSE)/VLOOKUP($A266,'2013'!$F$10:$M$460,8,FALSE))*1000,#N/A)</f>
        <v>0</v>
      </c>
      <c r="BC266" s="196">
        <f>IFERROR((VLOOKUP($A266,'1314'!$F$10:$L$408,6,FALSE)/VLOOKUP($A266,'2014'!$F$10:$M$460,8,FALSE))*1000,#N/A)</f>
        <v>0</v>
      </c>
      <c r="BD266" s="196">
        <f>IFERROR((VLOOKUP($A266,'1415'!$F$10:$L$408,6,FALSE)/VLOOKUP($A266,'2015'!$F$10:$M$460,8,FALSE))*1000,#N/A)</f>
        <v>0</v>
      </c>
      <c r="BE266" s="196">
        <f>IFERROR((VLOOKUP($A266,'1516'!$F$10:$L$408,6,FALSE)/VLOOKUP($A266,'2016'!$F$10:$M$460,8,FALSE))*1000,#N/A)</f>
        <v>0</v>
      </c>
      <c r="BF266" s="196">
        <f>IFERROR((VLOOKUP($A266,'1617'!$F$10:$L$408,6,FALSE)/VLOOKUP($A266,'2017'!$F$10:$M$460,8,FALSE))*1000,#N/A)</f>
        <v>0</v>
      </c>
      <c r="BG266" s="196">
        <f>IFERROR((VLOOKUP($A266,'1718'!$F$10:$L$408,6,FALSE)/VLOOKUP($A266,'2018'!$F$10:$N$460,9,FALSE))*1000,#N/A)</f>
        <v>0</v>
      </c>
      <c r="BH266" s="196">
        <f>IFERROR((VLOOKUP($A266,'1819'!$F$10:$L$408,6,FALSE)/VLOOKUP($A266,'2018'!$F$10:$N$460,9,FALSE))*1000,#N/A)</f>
        <v>0</v>
      </c>
      <c r="BI266" s="196">
        <f>IFERROR((VLOOKUP($A266,'1920'!$F$10:$L$408,6,FALSE)/VLOOKUP($A266,'2019'!$F$10:$N$464,8,FALSE))*1000,#N/A)</f>
        <v>0</v>
      </c>
      <c r="BJ266" s="196">
        <f>IFERROR((VLOOKUP($A266,'20 21'!$F$10:$L$408,6,FALSE)/VLOOKUP($A266,'2020'!$F$10:$N$469,8,FALSE))*1000,#N/A)</f>
        <v>0</v>
      </c>
      <c r="BK266" s="196">
        <f>IFERROR((VLOOKUP($A266,'21 22'!$F$10:$L$408,6,FALSE)/VLOOKUP($A266,'2021'!$F$10:$N$469,8,FALSE))*1000,#N/A)</f>
        <v>0</v>
      </c>
      <c r="BL266" s="196">
        <f>IFERROR((VLOOKUP($A266,'22 23'!$F$10:$L$408,6,FALSE)/VLOOKUP($A266,'2022'!$F$10:$N$469,8,FALSE))*1000,#N/A)</f>
        <v>0</v>
      </c>
      <c r="BM266" s="196">
        <f>IFERROR((VLOOKUP($A266,'23 24'!$F$7:$M$408,6,FALSE)/VLOOKUP($A266,'2023'!$C$7:$N$469,9,FALSE))*1000,#N/A)</f>
        <v>0</v>
      </c>
      <c r="BO266" s="196">
        <f>IFERROR((VLOOKUP($A266,'0910'!$F$10:$L$433,7,FALSE)/VLOOKUP($A266,'2010'!$C$5:$K$611,9,FALSE))*1000,#N/A)</f>
        <v>2.1475492673067205</v>
      </c>
      <c r="BP266" s="196">
        <f>IFERROR((VLOOKUP($A266,'1011'!$F$10:$L$433,7,FALSE)/VLOOKUP($A266,'2011'!$C$5:$K$611,9,FALSE))*1000,#N/A)</f>
        <v>2.9029408052505365</v>
      </c>
      <c r="BQ266" s="196">
        <f>IFERROR((VLOOKUP($A266,'1112'!$F$10:$L$408,7,FALSE)/VLOOKUP($A266,'2012'!$F$10:$M$460,8,FALSE))*1000,#N/A)</f>
        <v>4.1431261770244827</v>
      </c>
      <c r="BR266" s="196">
        <f>IFERROR((VLOOKUP($A266,'1213'!$F$10:$L$408,7,FALSE)/VLOOKUP($A266,'2013'!$F$10:$M$460,8,FALSE))*1000,#N/A)</f>
        <v>3.6286286286286287</v>
      </c>
      <c r="BS266" s="196">
        <f>IFERROR((VLOOKUP($A266,'1314'!$F$10:$L$408,7,FALSE)/VLOOKUP($A266,'2014'!$F$10:$M$460,8,FALSE))*1000,#N/A)</f>
        <v>4.7222567416428483</v>
      </c>
      <c r="BT266" s="196">
        <f>IFERROR((VLOOKUP($A266,'1415'!$F$10:$L$408,7,FALSE)/VLOOKUP($A266,'2015'!$F$10:$M$460,8,FALSE))*1000,#N/A)</f>
        <v>5.4254007398273734</v>
      </c>
      <c r="BU266" s="196">
        <f>IFERROR((VLOOKUP($A266,'1516'!$F$10:$L$408,7,FALSE)/VLOOKUP($A266,'2016'!$F$10:$M$460,8,FALSE))*1000,#N/A)</f>
        <v>4.5304273294967556</v>
      </c>
      <c r="BV266" s="196">
        <f>IFERROR((VLOOKUP($A266,'1617'!$F$10:$L$408,7,FALSE)/VLOOKUP($A266,'2017'!$F$10:$M$460,8,FALSE))*1000,#N/A)</f>
        <v>4.6251217137293086</v>
      </c>
      <c r="BW266" s="196">
        <f>IFERROR((VLOOKUP($A266,'1718'!$F$10:$L$408,7,FALSE)/VLOOKUP($A266,'2018'!$F$10:$N$460,9,FALSE))*1000,#N/A)</f>
        <v>3.8754995761172339</v>
      </c>
      <c r="BX266" s="196">
        <f>IFERROR((VLOOKUP($A266,'1819'!$F$10:$L$408,7,FALSE)/VLOOKUP($A266,'2018'!$F$10:$N$460,9,FALSE))*1000,#N/A)</f>
        <v>9.930967663800411</v>
      </c>
      <c r="BY266" s="196">
        <f>IFERROR((VLOOKUP($A266,'1920'!$F$10:$L$408,7,FALSE)/VLOOKUP($A266,'2019'!$F$10:$N$464,8,FALSE))*1000,#N/A)</f>
        <v>5.3993736726539723</v>
      </c>
      <c r="BZ266" s="196">
        <f>IFERROR((VLOOKUP($A266,'20 21'!$F$10:$L$408,7,FALSE)/VLOOKUP($A266,'2020'!$F$10:$N$469,8,FALSE))*1000,#N/A)</f>
        <v>3.4333544464899868</v>
      </c>
      <c r="CA266" s="196">
        <f>IFERROR((VLOOKUP($A266,'21 22'!$F$10:$L$408,7,FALSE)/VLOOKUP($A266,'2021'!$F$10:$N$469,8,FALSE))*1000,#N/A)</f>
        <v>3.0533633972190906</v>
      </c>
      <c r="CB266" s="196">
        <f>IFERROR((VLOOKUP($A266,'22 23'!$F$10:$L$408,7,FALSE)/VLOOKUP($A266,'2022'!$F$10:$N$469,8,FALSE))*1000,#N/A)</f>
        <v>4.3319947079416004</v>
      </c>
      <c r="CC266" s="196">
        <f>IFERROR((VLOOKUP($A266,'23 24'!$F$7:$M$408,7,FALSE)/VLOOKUP($A266,'2023'!$C$7:$N$469,9,FALSE))*1000,#N/A)</f>
        <v>3.7278223692641044</v>
      </c>
      <c r="CE266" s="198">
        <f>IFERROR((VLOOKUP($A266,'0910'!$F$10:$S$433,9,FALSE)/VLOOKUP($A266,'2010'!$C$5:$K$611,9,FALSE))*1000,#N/A)</f>
        <v>2.2738756947953513</v>
      </c>
      <c r="CF266" s="198">
        <f>IFERROR((VLOOKUP($A266,'1011'!$F$10:$S$433,10,FALSE)/VLOOKUP($A266,'2011'!$C$5:$K$611,9,FALSE))*1000,#N/A)</f>
        <v>2.2718667171525939</v>
      </c>
      <c r="CG266" s="198">
        <f>IFERROR((VLOOKUP($A266,'1112'!$F$10:$S$408,9,FALSE)/VLOOKUP($A266,'2012'!$F$10:$M$460,8,FALSE))*1000,#N/A)</f>
        <v>1.2554927809165097</v>
      </c>
      <c r="CH266" s="198">
        <f>IFERROR((VLOOKUP($A266,'1213'!$F$10:$S$408,9,FALSE)/VLOOKUP($A266,'2013'!$F$10:$M$460,8,FALSE))*1000,#N/A)</f>
        <v>2.5025025025025025</v>
      </c>
      <c r="CI266" s="198">
        <f>IFERROR((VLOOKUP($A266,'1314'!$F$10:$S$408,9,FALSE)/VLOOKUP($A266,'2014'!$F$10:$M$460,8,FALSE))*1000,#N/A)</f>
        <v>2.8582080278364606</v>
      </c>
      <c r="CJ266" s="198">
        <f>IFERROR((VLOOKUP($A266,'1415'!$F$10:$S$408,9,FALSE)/VLOOKUP($A266,'2015'!$F$10:$M$460,8,FALSE))*1000,#N/A)</f>
        <v>3.9457459926017262</v>
      </c>
      <c r="CK266" s="198">
        <f>IFERROR((VLOOKUP($A266,'1516'!$F$10:$S$408,9,FALSE)/VLOOKUP($A266,'2016'!$F$10:$M$460,8,FALSE))*1000,#N/A)</f>
        <v>3.5508754744704296</v>
      </c>
      <c r="CL266" s="198">
        <f>IFERROR((VLOOKUP($A266,'1617'!$F$10:$S$408,9,FALSE)/VLOOKUP($A266,'2017'!$F$10:$M$460,8,FALSE))*1000,#N/A)</f>
        <v>2.9211295034079843</v>
      </c>
      <c r="CM266" s="198">
        <f>IFERROR((VLOOKUP($A266,'1718'!$F$10:$S$408,9,FALSE)/VLOOKUP($A266,'2018'!$F$10:$N$460,9,FALSE))*1000,#N/A)</f>
        <v>3.3910621291025795</v>
      </c>
      <c r="CN266" s="198">
        <f>IFERROR((VLOOKUP($A266,'1819'!$F$10:$S$408,9,FALSE)/VLOOKUP($A266,'2018'!$F$10:$N$460,9,FALSE))*1000,#N/A)</f>
        <v>5.3288119171611967</v>
      </c>
      <c r="CO266" s="198">
        <f>IFERROR((VLOOKUP($A266,'1920'!$F$10:$S$408,9,FALSE)/VLOOKUP($A266,'2019'!$F$10:$N$464,8,FALSE))*1000,#N/A)</f>
        <v>7.5591231417155615</v>
      </c>
      <c r="CP266" s="198">
        <f>IFERROR((VLOOKUP($A266,'20 21'!$F$10:$S$408,9,FALSE)/VLOOKUP($A266,'2020'!$F$10:$N$469,8,FALSE))*1000,#N/A)</f>
        <v>3.9069205770403301</v>
      </c>
      <c r="CQ266" s="198">
        <f>IFERROR((VLOOKUP($A266,'21 22'!$F$10:$S$408,9,FALSE)/VLOOKUP($A266,'2021'!$F$10:$N$469,8,FALSE))*1000,#N/A)</f>
        <v>4.4626080420894407</v>
      </c>
      <c r="CR266" s="198">
        <f>IFERROR((VLOOKUP($A266,'22 23'!$F$10:$S$408,9,FALSE)/VLOOKUP($A266,'2022'!$F$10:$N$469,8,FALSE))*1000,#N/A)</f>
        <v>2.927023451311892</v>
      </c>
      <c r="CS266" s="196">
        <f>IFERROR((VLOOKUP($A266,'23 24'!$F$7:$S$408,9,FALSE)/VLOOKUP($A266,'2023'!$C$7:$N$469,9,FALSE))*1000,#N/A)</f>
        <v>2.2133945317505619</v>
      </c>
      <c r="CU266" s="198">
        <f>IFERROR((VLOOKUP($A266,'0910'!$F$10:$S$433,10,FALSE)/VLOOKUP($A266,'2010'!$C$5:$K$611,9,FALSE))*1000,#N/A)</f>
        <v>0.63163213744315316</v>
      </c>
      <c r="CV266" s="198">
        <f>IFERROR((VLOOKUP($A266,'1011'!$F$10:$S$433,11,FALSE)/VLOOKUP($A266,'2011'!$C$5:$K$611,9,FALSE))*1000,#N/A)</f>
        <v>0.37864445285876558</v>
      </c>
      <c r="CW266" s="198">
        <f>IFERROR((VLOOKUP($A266,'1112'!$F$10:$S$408,10,FALSE)/VLOOKUP($A266,'2012'!$F$10:$M$460,8,FALSE))*1000,#N/A)</f>
        <v>1.8832391713747645</v>
      </c>
      <c r="CX266" s="198">
        <f>IFERROR((VLOOKUP($A266,'1213'!$F$10:$S$408,10,FALSE)/VLOOKUP($A266,'2013'!$F$10:$M$460,8,FALSE))*1000,#N/A)</f>
        <v>0.75075075075075071</v>
      </c>
      <c r="CY266" s="198">
        <f>IFERROR((VLOOKUP($A266,'1314'!$F$10:$S$408,10,FALSE)/VLOOKUP($A266,'2014'!$F$10:$M$460,8,FALSE))*1000,#N/A)</f>
        <v>0.86988939977631419</v>
      </c>
      <c r="CZ266" s="198">
        <f>IFERROR((VLOOKUP($A266,'1415'!$F$10:$S$408,10,FALSE)/VLOOKUP($A266,'2015'!$F$10:$M$460,8,FALSE))*1000,#N/A)</f>
        <v>0.24660912453760789</v>
      </c>
      <c r="DA266" s="198">
        <f>IFERROR((VLOOKUP($A266,'1516'!$F$10:$S$408,10,FALSE)/VLOOKUP($A266,'2016'!$F$10:$M$460,8,FALSE))*1000,#N/A)</f>
        <v>0.97955185502632547</v>
      </c>
      <c r="DB266" s="198">
        <f>IFERROR((VLOOKUP($A266,'1617'!$F$10:$S$408,10,FALSE)/VLOOKUP($A266,'2017'!$F$10:$M$460,8,FALSE))*1000,#N/A)</f>
        <v>0.36514118792599803</v>
      </c>
      <c r="DC266" s="198">
        <f>IFERROR((VLOOKUP($A266,'1718'!$F$10:$S$408,10,FALSE)/VLOOKUP($A266,'2018'!$F$10:$N$460,9,FALSE))*1000,#N/A)</f>
        <v>0.24221872350732712</v>
      </c>
      <c r="DD266" s="198">
        <f>IFERROR((VLOOKUP($A266,'1819'!$F$10:$S$408,10,FALSE)/VLOOKUP($A266,'2018'!$F$10:$N$460,9,FALSE))*1000,#N/A)</f>
        <v>0.72665617052198128</v>
      </c>
      <c r="DE266" s="198">
        <f>IFERROR((VLOOKUP($A266,'1920'!$F$10:$S$408,10,FALSE)/VLOOKUP($A266,'2019'!$F$10:$N$464,8,FALSE))*1000,#N/A)</f>
        <v>2.1597494690615888</v>
      </c>
      <c r="DF266" s="198">
        <f>IFERROR((VLOOKUP($A266,'20 21'!$F$10:$S$408,10,FALSE)/VLOOKUP($A266,'2020'!$F$10:$N$469,8,FALSE))*1000,#N/A)</f>
        <v>3.3149629138524013</v>
      </c>
      <c r="DG266" s="198">
        <f>IFERROR((VLOOKUP($A266,'21 22'!$F$10:$S$408,10,FALSE)/VLOOKUP($A266,'2021'!$F$10:$N$469,8,FALSE))*1000,#N/A)</f>
        <v>0.9394964299135663</v>
      </c>
      <c r="DH266" s="198">
        <f>IFERROR((VLOOKUP($A266,'22 23'!$F$10:$S$408,10,FALSE)/VLOOKUP($A266,'2022'!$F$10:$N$469,8,FALSE))*1000,#N/A)</f>
        <v>0.5854046902623784</v>
      </c>
      <c r="DI266" s="196">
        <f>IFERROR((VLOOKUP($A266,'23 24'!$F$7:$S$408,10,FALSE)/VLOOKUP($A266,'2023'!$C$7:$N$469,9,FALSE))*1000,#N/A)</f>
        <v>0.81546114327652286</v>
      </c>
      <c r="DK266" s="198">
        <f>IFERROR((VLOOKUP($A266,'0910'!$F$10:$S$433,11,FALSE)/VLOOKUP($A266,'2010'!$C$5:$K$611,9,FALSE))*1000,#N/A)</f>
        <v>0</v>
      </c>
      <c r="DL266" s="198">
        <f>IFERROR((VLOOKUP($A266,'1011'!$F$10:$S$433,12,FALSE)/VLOOKUP($A266,'2011'!$C$5:$K$611,9,FALSE))*1000,#N/A)</f>
        <v>0</v>
      </c>
      <c r="DM266" s="198">
        <f>IFERROR((VLOOKUP($A266,'1112'!$F$10:$S$408,11,FALSE)/VLOOKUP($A266,'2012'!$F$10:$M$460,8,FALSE))*1000,#N/A)</f>
        <v>0</v>
      </c>
      <c r="DN266" s="198">
        <f>IFERROR((VLOOKUP($A266,'1213'!$F$10:$S$408,11,FALSE)/VLOOKUP($A266,'2013'!$F$10:$M$460,8,FALSE))*1000,#N/A)</f>
        <v>0</v>
      </c>
      <c r="DO266" s="198">
        <f>IFERROR((VLOOKUP($A266,'1314'!$F$10:$S$408,11,FALSE)/VLOOKUP($A266,'2014'!$F$10:$M$460,8,FALSE))*1000,#N/A)</f>
        <v>0</v>
      </c>
      <c r="DP266" s="198">
        <f>IFERROR((VLOOKUP($A266,'1415'!$F$10:$S$408,11,FALSE)/VLOOKUP($A266,'2015'!$F$10:$M$460,8,FALSE))*1000,#N/A)</f>
        <v>0</v>
      </c>
      <c r="DQ266" s="198">
        <f>IFERROR((VLOOKUP($A266,'1516'!$F$10:$S$408,11,FALSE)/VLOOKUP($A266,'2016'!$F$10:$M$460,8,FALSE))*1000,#N/A)</f>
        <v>0</v>
      </c>
      <c r="DR266" s="198">
        <f>IFERROR((VLOOKUP($A266,'1617'!$F$10:$S$408,11,FALSE)/VLOOKUP($A266,'2017'!$F$10:$M$460,8,FALSE))*1000,#N/A)</f>
        <v>0</v>
      </c>
      <c r="DS266" s="198">
        <f>IFERROR((VLOOKUP($A266,'1718'!$F$10:$S$408,11,FALSE)/VLOOKUP($A266,'2018'!$F$10:$N$460,9,FALSE))*1000,#N/A)</f>
        <v>0</v>
      </c>
      <c r="DT266" s="198">
        <f>IFERROR((VLOOKUP($A266,'1819'!$F$10:$S$408,11,FALSE)/VLOOKUP($A266,'2018'!$F$10:$N$460,9,FALSE))*1000,#N/A)</f>
        <v>0</v>
      </c>
      <c r="DU266" s="198">
        <f>IFERROR((VLOOKUP($A266,'1920'!$F$10:$S$408,11,FALSE)/VLOOKUP($A266,'2019'!$F$10:$N$464,8,FALSE))*1000,#N/A)</f>
        <v>0</v>
      </c>
      <c r="DV266" s="198">
        <f>IFERROR((VLOOKUP($A266,'20 21'!$F$10:$S$408,11,FALSE)/VLOOKUP($A266,'2020'!$F$10:$N$469,8,FALSE))*1000,#N/A)</f>
        <v>0</v>
      </c>
      <c r="DW266" s="198">
        <f>IFERROR((VLOOKUP($A266,'21 22'!$F$10:$S$408,11,FALSE)/VLOOKUP($A266,'2021'!$F$10:$N$469,8,FALSE))*1000,#N/A)</f>
        <v>0</v>
      </c>
      <c r="DX266" s="198">
        <f>IFERROR((VLOOKUP($A266,'22 23'!$F$10:$S$408,11,FALSE)/VLOOKUP($A266,'2022'!$F$10:$N$469,8,FALSE))*1000,#N/A)</f>
        <v>0</v>
      </c>
      <c r="DY266" s="196">
        <f>IFERROR((VLOOKUP($A266,'23 24'!$F$7:$S$408,11,FALSE)/VLOOKUP($A266,'2023'!$C$7:$N$469,9,FALSE))*1000,#N/A)</f>
        <v>0</v>
      </c>
      <c r="EA266" s="198">
        <f>IFERROR((VLOOKUP($A266,'0910'!$F$10:$S$433,12,FALSE)/VLOOKUP($A266,'2010'!$C$5:$K$611,9,FALSE))*1000,#N/A)</f>
        <v>2.7791814047498735</v>
      </c>
      <c r="EB266" s="198">
        <f>IFERROR((VLOOKUP($A266,'1011'!$F$10:$S$433,13,FALSE)/VLOOKUP($A266,'2011'!$C$5:$K$611,9,FALSE))*1000,#N/A)</f>
        <v>2.6505111700113595</v>
      </c>
      <c r="EC266" s="198">
        <f>IFERROR((VLOOKUP($A266,'1112'!$F$10:$S$408,12,FALSE)/VLOOKUP($A266,'2012'!$F$10:$M$460,8,FALSE))*1000,#N/A)</f>
        <v>3.1387319522912742</v>
      </c>
      <c r="ED266" s="198">
        <f>IFERROR((VLOOKUP($A266,'1213'!$F$10:$S$408,12,FALSE)/VLOOKUP($A266,'2013'!$F$10:$M$460,8,FALSE))*1000,#N/A)</f>
        <v>3.2532532532532534</v>
      </c>
      <c r="EE266" s="198">
        <f>IFERROR((VLOOKUP($A266,'1314'!$F$10:$S$408,12,FALSE)/VLOOKUP($A266,'2014'!$F$10:$M$460,8,FALSE))*1000,#N/A)</f>
        <v>3.728097427612775</v>
      </c>
      <c r="EF266" s="198">
        <f>IFERROR((VLOOKUP($A266,'1415'!$F$10:$S$408,12,FALSE)/VLOOKUP($A266,'2015'!$F$10:$M$460,8,FALSE))*1000,#N/A)</f>
        <v>4.1923551171393338</v>
      </c>
      <c r="EG266" s="198">
        <f>IFERROR((VLOOKUP($A266,'1516'!$F$10:$S$408,12,FALSE)/VLOOKUP($A266,'2016'!$F$10:$M$460,8,FALSE))*1000,#N/A)</f>
        <v>4.5304273294967556</v>
      </c>
      <c r="EH266" s="198">
        <f>IFERROR((VLOOKUP($A266,'1617'!$F$10:$S$408,12,FALSE)/VLOOKUP($A266,'2017'!$F$10:$M$460,8,FALSE))*1000,#N/A)</f>
        <v>3.2862706913339825</v>
      </c>
      <c r="EI266" s="198">
        <f>IFERROR((VLOOKUP($A266,'1718'!$F$10:$S$408,12,FALSE)/VLOOKUP($A266,'2018'!$F$10:$N$460,9,FALSE))*1000,#N/A)</f>
        <v>3.5121714908562436</v>
      </c>
      <c r="EJ266" s="198">
        <f>IFERROR((VLOOKUP($A266,'1819'!$F$10:$S$408,12,FALSE)/VLOOKUP($A266,'2018'!$F$10:$N$460,9,FALSE))*1000,#N/A)</f>
        <v>5.9343587259295143</v>
      </c>
      <c r="EK266" s="198">
        <f>IFERROR((VLOOKUP($A266,'1920'!$F$10:$S$408,12,FALSE)/VLOOKUP($A266,'2019'!$F$10:$N$464,8,FALSE))*1000,#N/A)</f>
        <v>9.598886529162618</v>
      </c>
      <c r="EL266" s="198">
        <f>IFERROR((VLOOKUP($A266,'20 21'!$F$10:$S$408,12,FALSE)/VLOOKUP($A266,'2020'!$F$10:$N$469,8,FALSE))*1000,#N/A)</f>
        <v>7.221883490892731</v>
      </c>
      <c r="EM266" s="198">
        <f>IFERROR((VLOOKUP($A266,'21 22'!$F$10:$S$408,12,FALSE)/VLOOKUP($A266,'2021'!$F$10:$N$469,8,FALSE))*1000,#N/A)</f>
        <v>5.4021044720030069</v>
      </c>
      <c r="EN266" s="198">
        <f>IFERROR((VLOOKUP($A266,'22 23'!$F$10:$S$408,12,FALSE)/VLOOKUP($A266,'2022'!$F$10:$N$469,8,FALSE))*1000,#N/A)</f>
        <v>3.5124281415742704</v>
      </c>
      <c r="EO266" s="196">
        <f>IFERROR((VLOOKUP($A266,'23 24'!$F$7:$S$408,12,FALSE)/VLOOKUP($A266,'2023'!$C$7:$N$469,9,FALSE))*1000,#N/A)</f>
        <v>3.028855675027085</v>
      </c>
    </row>
    <row r="267" spans="1:145" x14ac:dyDescent="0.3">
      <c r="A267" t="s">
        <v>1168</v>
      </c>
      <c r="B267" t="s">
        <v>1741</v>
      </c>
      <c r="C267" t="str">
        <f>IF(VLOOKUP($A267,'0910'!$F$10:$L$433,1,FALSE)=VLOOKUP($A267,'2010'!$C$5:$K$611,1,FALSE),VLOOKUP($A267,'0910'!$F$10:$L$433,1,FALSE),FALSE)</f>
        <v>Stafford</v>
      </c>
      <c r="D267" t="str">
        <f>IF(VLOOKUP($A267,'1011'!$F$10:$L$433,1,FALSE)=VLOOKUP($A267,'2011'!$C$5:$K$611,1,FALSE),VLOOKUP($A267,'1011'!$F$10:$L$433,1,FALSE),FALSE)</f>
        <v>Stafford</v>
      </c>
      <c r="E267" t="str">
        <f>IF(VLOOKUP(A267,'1112'!$F$10:$L$408,1,FALSE)=VLOOKUP(A267,'2012'!$F$10:$M$460,1,FALSE),VLOOKUP(A267,'1112'!$F$10:$L$408,1,FALSE),FALSE)</f>
        <v>Stafford</v>
      </c>
      <c r="F267" t="str">
        <f>IF(VLOOKUP($A267,'1213'!$F$10:$L$408,1,FALSE)=VLOOKUP($A267,'2013'!$F$10:$M$460,1,FALSE),VLOOKUP($A267,'1213'!$F$10:$L$408,1,FALSE),FALSE)</f>
        <v>Stafford</v>
      </c>
      <c r="G267" t="str">
        <f>IF(VLOOKUP($A267,'1314'!$F$10:$L$408,1,FALSE)=VLOOKUP($A267,'2014'!$F$10:$M$460,1,FALSE),VLOOKUP($A267,'1314'!$F$10:$L$408,1,FALSE),FALSE)</f>
        <v>Stafford</v>
      </c>
      <c r="H267" t="str">
        <f>IF(VLOOKUP($A267,'1415'!$F$10:$L$408,1,FALSE)=VLOOKUP($A267,'2015'!$F$10:$M$460,1,FALSE),VLOOKUP($A267,'1415'!$F$10:$L$408,1,FALSE),FALSE)</f>
        <v>Stafford</v>
      </c>
      <c r="I267" t="str">
        <f>IF(VLOOKUP($A267,'1516'!$F$10:$L$408,1,FALSE)=VLOOKUP($A267,'2015'!$F$10:$M$460,1,FALSE),VLOOKUP($A267,'1516'!$F$10:$L$408,1,FALSE),FALSE)</f>
        <v>Stafford</v>
      </c>
      <c r="J267" t="str">
        <f>IF(VLOOKUP($A267,'1617'!$F$10:$L$408,1,FALSE)=VLOOKUP($A267,'2016'!$F$10:$M$460,1,FALSE),VLOOKUP($A267,'1617'!$F$10:$L$408,1,FALSE),FALSE)</f>
        <v>Stafford</v>
      </c>
      <c r="K267" t="str">
        <f>IF(VLOOKUP($A267,'1718'!$F$10:$M$408,1,FALSE)=VLOOKUP($A267,'2017'!$F$10:$M$460,1,FALSE),VLOOKUP($A267,'1718'!$F$10:$M$408,1,FALSE),FALSE)</f>
        <v>Stafford</v>
      </c>
      <c r="L267" t="str">
        <f>IF(VLOOKUP($A267,'1819'!$F$10:$M$408,1,FALSE)=VLOOKUP($A267,'2018'!$F$10:$M$460,1,FALSE),VLOOKUP($A267,'1819'!$F$10:$M$408,1,FALSE),FALSE)</f>
        <v>Stafford</v>
      </c>
      <c r="M267" t="str">
        <f>IF(VLOOKUP($A267,'1920'!$F$10:$M$408,1,FALSE)=VLOOKUP($A267,'2019'!$F$10:$M$464,1,FALSE),VLOOKUP($A267,'1920'!$F$10:$M$408,1,FALSE),FALSE)</f>
        <v>Stafford</v>
      </c>
      <c r="N267" t="str">
        <f>IF(VLOOKUP($A267,'20 21'!$F$10:$N$408,1,FALSE)=VLOOKUP($A267,'2020'!$F$10:$O$468,1,FALSE),VLOOKUP($A267,'20 21'!$F$10:$N$408,1,FALSE),FALSE)</f>
        <v>Stafford</v>
      </c>
      <c r="O267" t="str">
        <f>IF(VLOOKUP($A267,'21 22'!$F$10:$N$408,1,FALSE)=VLOOKUP($A267,'2021'!$F$10:$O$471,1,FALSE),VLOOKUP($A267,'21 22'!$F$10:$N$408,1,FALSE),FALSE)</f>
        <v>Stafford</v>
      </c>
      <c r="P267" t="str">
        <f>IF(VLOOKUP($A267,'22 23'!$F$10:$N$408,1,FALSE)=VLOOKUP($A267,'2022'!$F$10:$O$468,1,FALSE),VLOOKUP($A267,'22 23'!$F$10:$N$408,1,FALSE),FALSE)</f>
        <v>Stafford</v>
      </c>
      <c r="Q267" t="str">
        <f>IF(VLOOKUP($A267,'23 24'!$F$7:$N$408,1,FALSE)=VLOOKUP($A267,'2023'!$C$7:$O$468,1,FALSE),VLOOKUP($A267,'23 24'!$F$7:$N$408,1,FALSE),FALSE)</f>
        <v>Stafford</v>
      </c>
      <c r="S267" s="196">
        <f>IFERROR((VLOOKUP($A267,'0910'!$F$10:$L$433,4,FALSE)/VLOOKUP($A267,'2010'!$C$5:$K$611,9,FALSE))*1000,#N/A)</f>
        <v>1.7491691446562883</v>
      </c>
      <c r="T267" s="196" t="e">
        <f>IFERROR((VLOOKUP($A267,'1011'!$F$10:$L$433,4,FALSE)/VLOOKUP($A267,'2011'!$C$5:$K$611,9,FALSE))*1000,#N/A)</f>
        <v>#N/A</v>
      </c>
      <c r="U267" s="196">
        <f>IFERROR((VLOOKUP($A267,'1112'!$F$10:$L$408,4,FALSE)/VLOOKUP($A267,'2012'!$F$10:$M$460,8,FALSE))*1000,#N/A)</f>
        <v>3.1077348066298343</v>
      </c>
      <c r="V267" s="196">
        <f>IFERROR((VLOOKUP($A267,'1213'!$F$10:$L$408,4,FALSE)/VLOOKUP($A267,'2013'!$F$10:$M$460,8,FALSE))*1000,#N/A)</f>
        <v>3.4352456200618344</v>
      </c>
      <c r="W267" s="196">
        <f>IFERROR((VLOOKUP($A267,'1314'!$F$10:$L$408,4,FALSE)/VLOOKUP($A267,'2014'!$F$10:$M$460,8,FALSE))*1000,#N/A)</f>
        <v>2.565418163160595</v>
      </c>
      <c r="X267" s="196">
        <f>IFERROR((VLOOKUP($A267,'1415'!$F$10:$L$408,4,FALSE)/VLOOKUP($A267,'2015'!$F$10:$M$460,8,FALSE))*1000,#N/A)</f>
        <v>6.1141304347826093</v>
      </c>
      <c r="Y267" s="196">
        <f>IFERROR((VLOOKUP($A267,'1516'!$F$10:$L$408,4,FALSE)/VLOOKUP($A267,'2016'!$F$10:$M$460,8,FALSE))*1000,#N/A)</f>
        <v>8.0577471881819704</v>
      </c>
      <c r="Z267" s="196">
        <f>IFERROR((VLOOKUP($A267,'1617'!$F$10:$L$408,4,FALSE)/VLOOKUP($A267,'2017'!$F$10:$M$460,8,FALSE))*1000,#N/A)</f>
        <v>11.554968636513701</v>
      </c>
      <c r="AA267" s="196">
        <f>IFERROR((VLOOKUP($A267,'1718'!$F$10:$L$408,4,FALSE)/VLOOKUP($A267,'2018'!$F$10:$N$460,9,FALSE))*1000,#N/A)</f>
        <v>8.30078125</v>
      </c>
      <c r="AB267" s="196">
        <f>IFERROR((VLOOKUP($A267,'1819'!$F$10:$L$408,4,FALSE)/VLOOKUP($A267,'2018'!$F$10:$N$460,9,FALSE))*1000,#N/A)</f>
        <v>7.32421875</v>
      </c>
      <c r="AC267" s="196">
        <f>IFERROR((VLOOKUP($A267,'1920'!$F$10:$L$408,4,FALSE)/VLOOKUP($A267,'2019'!$F$10:$N$464,8,FALSE))*1000,#N/A)</f>
        <v>4.8275751090227379</v>
      </c>
      <c r="AD267" s="196">
        <f>IFERROR((VLOOKUP($A267,'20 21'!$F$10:$M$408,4,FALSE)/VLOOKUP($A267,'2020'!$F$10:$N$469,8,FALSE))*1000,#N/A)</f>
        <v>3.7044911317703599</v>
      </c>
      <c r="AE267" s="196">
        <f>IFERROR((VLOOKUP($A267,'21 22'!$F$10:$M$408,4,FALSE)/VLOOKUP($A267,'2021'!$F$10:$N$469,8,FALSE))*1000,#N/A)</f>
        <v>4.1526249381099163</v>
      </c>
      <c r="AF267" s="196">
        <f>IFERROR((VLOOKUP($A267,'22 23'!$F$10:$M$408,4,FALSE)/VLOOKUP($A267,'2022'!$F$10:$N$469,8,FALSE))*1000,#N/A)</f>
        <v>4.5946416971655815</v>
      </c>
      <c r="AG267" s="196">
        <f>IFERROR((VLOOKUP($A267,'23 24'!$F$7:$M$408,4,FALSE)/VLOOKUP($A267,'2023'!$C$7:$N$469,9,FALSE))*1000,#N/A)</f>
        <v>4.2354269937880398</v>
      </c>
      <c r="AI267" s="196">
        <f>IFERROR((VLOOKUP($A267,'0910'!$F$10:$L$433,5,FALSE)/VLOOKUP($A267,'2010'!$C$5:$K$611,9,FALSE))*1000,#N/A)</f>
        <v>0</v>
      </c>
      <c r="AJ267" s="196" t="e">
        <f>IFERROR((VLOOKUP($A267,'1011'!$F$10:$L$433,5,FALSE)/VLOOKUP($A267,'2011'!$C$5:$K$611,9,FALSE))*1000,#N/A)</f>
        <v>#N/A</v>
      </c>
      <c r="AK267" s="196">
        <f>IFERROR((VLOOKUP($A267,'1112'!$F$10:$L$408,5,FALSE)/VLOOKUP($A267,'2012'!$F$10:$M$460,8,FALSE))*1000,#N/A)</f>
        <v>0.34530386740331492</v>
      </c>
      <c r="AL267" s="196">
        <f>IFERROR((VLOOKUP($A267,'1213'!$F$10:$L$408,5,FALSE)/VLOOKUP($A267,'2013'!$F$10:$M$460,8,FALSE))*1000,#N/A)</f>
        <v>0.51528684300927508</v>
      </c>
      <c r="AM267" s="196">
        <f>IFERROR((VLOOKUP($A267,'1314'!$F$10:$L$408,5,FALSE)/VLOOKUP($A267,'2014'!$F$10:$M$460,8,FALSE))*1000,#N/A)</f>
        <v>1.3682230203523176</v>
      </c>
      <c r="AN267" s="196">
        <f>IFERROR((VLOOKUP($A267,'1415'!$F$10:$L$408,5,FALSE)/VLOOKUP($A267,'2015'!$F$10:$M$460,8,FALSE))*1000,#N/A)</f>
        <v>1.6983695652173914</v>
      </c>
      <c r="AO267" s="196">
        <f>IFERROR((VLOOKUP($A267,'1516'!$F$10:$L$408,5,FALSE)/VLOOKUP($A267,'2016'!$F$10:$M$460,8,FALSE))*1000,#N/A)</f>
        <v>4.8682222595266067</v>
      </c>
      <c r="AP267" s="196">
        <f>IFERROR((VLOOKUP($A267,'1617'!$F$10:$L$408,5,FALSE)/VLOOKUP($A267,'2017'!$F$10:$M$460,8,FALSE))*1000,#N/A)</f>
        <v>2.4760647078243641</v>
      </c>
      <c r="AQ267" s="196">
        <f>IFERROR((VLOOKUP($A267,'1718'!$F$10:$L$408,5,FALSE)/VLOOKUP($A267,'2018'!$F$10:$N$460,9,FALSE))*1000,#N/A)</f>
        <v>2.9296875</v>
      </c>
      <c r="AR267" s="196">
        <f>IFERROR((VLOOKUP($A267,'1819'!$F$10:$L$408,5,FALSE)/VLOOKUP($A267,'2018'!$F$10:$N$460,9,FALSE))*1000,#N/A)</f>
        <v>1.7903645833333333</v>
      </c>
      <c r="AS267" s="196">
        <f>IFERROR((VLOOKUP($A267,'1920'!$F$10:$L$408,5,FALSE)/VLOOKUP($A267,'2019'!$F$10:$N$464,8,FALSE))*1000,#N/A)</f>
        <v>2.5747067248121271</v>
      </c>
      <c r="AT267" s="196">
        <f>IFERROR((VLOOKUP($A267,'20 21'!$F$10:$L$408,5,FALSE)/VLOOKUP($A267,'2020'!$F$10:$N$469,8,FALSE))*1000,#N/A)</f>
        <v>1.610648318161026</v>
      </c>
      <c r="AU267" s="196">
        <f>IFERROR((VLOOKUP($A267,'21 22'!$F$10:$L$408,5,FALSE)/VLOOKUP($A267,'2021'!$F$10:$N$469,8,FALSE))*1000,#N/A)</f>
        <v>0.47914903132037501</v>
      </c>
      <c r="AV267" s="196">
        <f>IFERROR((VLOOKUP($A267,'22 23'!$F$10:$L$408,5,FALSE)/VLOOKUP($A267,'2022'!$F$10:$N$469,8,FALSE))*1000,#N/A)</f>
        <v>1.7427951265110826</v>
      </c>
      <c r="AW267" s="196">
        <f>IFERROR((VLOOKUP($A267,'23 24'!$F$7:$M$408,5,FALSE)/VLOOKUP($A267,'2023'!$C$7:$N$469,9,FALSE))*1000,#N/A)</f>
        <v>1.8824119972391291</v>
      </c>
      <c r="AY267" s="196">
        <f>IFERROR((VLOOKUP($A267,'0910'!$F$10:$L$433,6,FALSE)/VLOOKUP($A267,'2010'!$C$5:$K$611,9,FALSE))*1000,#N/A)</f>
        <v>0</v>
      </c>
      <c r="AZ267" s="196" t="e">
        <f>IFERROR((VLOOKUP($A267,'1011'!$F$10:$L$433,6,FALSE)/VLOOKUP($A267,'2011'!$C$5:$K$611,9,FALSE))*1000,#N/A)</f>
        <v>#N/A</v>
      </c>
      <c r="BA267" s="196">
        <f>IFERROR((VLOOKUP($A267,'1112'!$F$10:$L$408,6,FALSE)/VLOOKUP($A267,'2012'!$F$10:$M$460,8,FALSE))*1000,#N/A)</f>
        <v>0</v>
      </c>
      <c r="BB267" s="196">
        <f>IFERROR((VLOOKUP($A267,'1213'!$F$10:$L$408,6,FALSE)/VLOOKUP($A267,'2013'!$F$10:$M$460,8,FALSE))*1000,#N/A)</f>
        <v>0</v>
      </c>
      <c r="BC267" s="196">
        <f>IFERROR((VLOOKUP($A267,'1314'!$F$10:$L$408,6,FALSE)/VLOOKUP($A267,'2014'!$F$10:$M$460,8,FALSE))*1000,#N/A)</f>
        <v>0</v>
      </c>
      <c r="BD267" s="196">
        <f>IFERROR((VLOOKUP($A267,'1415'!$F$10:$L$408,6,FALSE)/VLOOKUP($A267,'2015'!$F$10:$M$460,8,FALSE))*1000,#N/A)</f>
        <v>0</v>
      </c>
      <c r="BE267" s="196">
        <f>IFERROR((VLOOKUP($A267,'1516'!$F$10:$L$408,6,FALSE)/VLOOKUP($A267,'2016'!$F$10:$M$460,8,FALSE))*1000,#N/A)</f>
        <v>0</v>
      </c>
      <c r="BF267" s="196">
        <f>IFERROR((VLOOKUP($A267,'1617'!$F$10:$L$408,6,FALSE)/VLOOKUP($A267,'2017'!$F$10:$M$460,8,FALSE))*1000,#N/A)</f>
        <v>0</v>
      </c>
      <c r="BG267" s="196">
        <f>IFERROR((VLOOKUP($A267,'1718'!$F$10:$L$408,6,FALSE)/VLOOKUP($A267,'2018'!$F$10:$N$460,9,FALSE))*1000,#N/A)</f>
        <v>0</v>
      </c>
      <c r="BH267" s="196">
        <f>IFERROR((VLOOKUP($A267,'1819'!$F$10:$L$408,6,FALSE)/VLOOKUP($A267,'2018'!$F$10:$N$460,9,FALSE))*1000,#N/A)</f>
        <v>0</v>
      </c>
      <c r="BI267" s="196">
        <f>IFERROR((VLOOKUP($A267,'1920'!$F$10:$L$408,6,FALSE)/VLOOKUP($A267,'2019'!$F$10:$N$464,8,FALSE))*1000,#N/A)</f>
        <v>0</v>
      </c>
      <c r="BJ267" s="196">
        <f>IFERROR((VLOOKUP($A267,'20 21'!$F$10:$L$408,6,FALSE)/VLOOKUP($A267,'2020'!$F$10:$N$469,8,FALSE))*1000,#N/A)</f>
        <v>0</v>
      </c>
      <c r="BK267" s="196">
        <f>IFERROR((VLOOKUP($A267,'21 22'!$F$10:$L$408,6,FALSE)/VLOOKUP($A267,'2021'!$F$10:$N$469,8,FALSE))*1000,#N/A)</f>
        <v>0</v>
      </c>
      <c r="BL267" s="196">
        <f>IFERROR((VLOOKUP($A267,'22 23'!$F$10:$L$408,6,FALSE)/VLOOKUP($A267,'2022'!$F$10:$N$469,8,FALSE))*1000,#N/A)</f>
        <v>0</v>
      </c>
      <c r="BM267" s="196">
        <f>IFERROR((VLOOKUP($A267,'23 24'!$F$7:$M$408,6,FALSE)/VLOOKUP($A267,'2023'!$C$7:$N$469,9,FALSE))*1000,#N/A)</f>
        <v>0</v>
      </c>
      <c r="BO267" s="196">
        <f>IFERROR((VLOOKUP($A267,'0910'!$F$10:$L$433,7,FALSE)/VLOOKUP($A267,'2010'!$C$5:$K$611,9,FALSE))*1000,#N/A)</f>
        <v>1.7491691446562883</v>
      </c>
      <c r="BP267" s="196" t="e">
        <f>IFERROR((VLOOKUP($A267,'1011'!$F$10:$L$433,7,FALSE)/VLOOKUP($A267,'2011'!$C$5:$K$611,9,FALSE))*1000,#N/A)</f>
        <v>#N/A</v>
      </c>
      <c r="BQ267" s="196">
        <f>IFERROR((VLOOKUP($A267,'1112'!$F$10:$L$408,7,FALSE)/VLOOKUP($A267,'2012'!$F$10:$M$460,8,FALSE))*1000,#N/A)</f>
        <v>3.4530386740331491</v>
      </c>
      <c r="BR267" s="196">
        <f>IFERROR((VLOOKUP($A267,'1213'!$F$10:$L$408,7,FALSE)/VLOOKUP($A267,'2013'!$F$10:$M$460,8,FALSE))*1000,#N/A)</f>
        <v>3.9505324630711098</v>
      </c>
      <c r="BS267" s="196">
        <f>IFERROR((VLOOKUP($A267,'1314'!$F$10:$L$408,7,FALSE)/VLOOKUP($A267,'2014'!$F$10:$M$460,8,FALSE))*1000,#N/A)</f>
        <v>3.9336411835129121</v>
      </c>
      <c r="BT267" s="196">
        <f>IFERROR((VLOOKUP($A267,'1415'!$F$10:$L$408,7,FALSE)/VLOOKUP($A267,'2015'!$F$10:$M$460,8,FALSE))*1000,#N/A)</f>
        <v>7.6426630434782608</v>
      </c>
      <c r="BU267" s="196">
        <f>IFERROR((VLOOKUP($A267,'1516'!$F$10:$L$408,7,FALSE)/VLOOKUP($A267,'2016'!$F$10:$M$460,8,FALSE))*1000,#N/A)</f>
        <v>12.925969447708578</v>
      </c>
      <c r="BV267" s="196">
        <f>IFERROR((VLOOKUP($A267,'1617'!$F$10:$L$408,7,FALSE)/VLOOKUP($A267,'2017'!$F$10:$M$460,8,FALSE))*1000,#N/A)</f>
        <v>14.031033344338065</v>
      </c>
      <c r="BW267" s="196">
        <f>IFERROR((VLOOKUP($A267,'1718'!$F$10:$L$408,7,FALSE)/VLOOKUP($A267,'2018'!$F$10:$N$460,9,FALSE))*1000,#N/A)</f>
        <v>11.23046875</v>
      </c>
      <c r="BX267" s="196">
        <f>IFERROR((VLOOKUP($A267,'1819'!$F$10:$L$408,7,FALSE)/VLOOKUP($A267,'2018'!$F$10:$N$460,9,FALSE))*1000,#N/A)</f>
        <v>9.1145833333333339</v>
      </c>
      <c r="BY267" s="196">
        <f>IFERROR((VLOOKUP($A267,'1920'!$F$10:$L$408,7,FALSE)/VLOOKUP($A267,'2019'!$F$10:$N$464,8,FALSE))*1000,#N/A)</f>
        <v>7.4022818338348646</v>
      </c>
      <c r="BZ267" s="196">
        <f>IFERROR((VLOOKUP($A267,'20 21'!$F$10:$L$408,7,FALSE)/VLOOKUP($A267,'2020'!$F$10:$N$469,8,FALSE))*1000,#N/A)</f>
        <v>5.3151394499313867</v>
      </c>
      <c r="CA267" s="196">
        <f>IFERROR((VLOOKUP($A267,'21 22'!$F$10:$L$408,7,FALSE)/VLOOKUP($A267,'2021'!$F$10:$N$469,8,FALSE))*1000,#N/A)</f>
        <v>4.7914903132037505</v>
      </c>
      <c r="CB267" s="196">
        <f>IFERROR((VLOOKUP($A267,'22 23'!$F$10:$L$408,7,FALSE)/VLOOKUP($A267,'2022'!$F$10:$N$469,8,FALSE))*1000,#N/A)</f>
        <v>6.3374368236766641</v>
      </c>
      <c r="CC267" s="196">
        <f>IFERROR((VLOOKUP($A267,'23 24'!$F$7:$M$408,7,FALSE)/VLOOKUP($A267,'2023'!$C$7:$N$469,9,FALSE))*1000,#N/A)</f>
        <v>6.1178389910271695</v>
      </c>
      <c r="CE267" s="198">
        <f>IFERROR((VLOOKUP($A267,'0910'!$F$10:$S$433,9,FALSE)/VLOOKUP($A267,'2010'!$C$5:$K$611,9,FALSE))*1000,#N/A)</f>
        <v>2.7986706314500611</v>
      </c>
      <c r="CF267" s="198" t="e">
        <f>IFERROR((VLOOKUP($A267,'1011'!$F$10:$S$433,10,FALSE)/VLOOKUP($A267,'2011'!$C$5:$K$611,9,FALSE))*1000,#N/A)</f>
        <v>#N/A</v>
      </c>
      <c r="CG267" s="198">
        <f>IFERROR((VLOOKUP($A267,'1112'!$F$10:$S$408,9,FALSE)/VLOOKUP($A267,'2012'!$F$10:$M$460,8,FALSE))*1000,#N/A)</f>
        <v>2.7624309392265194</v>
      </c>
      <c r="CH267" s="198">
        <f>IFERROR((VLOOKUP($A267,'1213'!$F$10:$S$408,9,FALSE)/VLOOKUP($A267,'2013'!$F$10:$M$460,8,FALSE))*1000,#N/A)</f>
        <v>2.7481964960494678</v>
      </c>
      <c r="CI267" s="198">
        <f>IFERROR((VLOOKUP($A267,'1314'!$F$10:$S$408,9,FALSE)/VLOOKUP($A267,'2014'!$F$10:$M$460,8,FALSE))*1000,#N/A)</f>
        <v>2.7364460407046352</v>
      </c>
      <c r="CJ267" s="198">
        <f>IFERROR((VLOOKUP($A267,'1415'!$F$10:$S$408,9,FALSE)/VLOOKUP($A267,'2015'!$F$10:$M$460,8,FALSE))*1000,#N/A)</f>
        <v>3.5665760869565215</v>
      </c>
      <c r="CK267" s="198">
        <f>IFERROR((VLOOKUP($A267,'1516'!$F$10:$S$408,9,FALSE)/VLOOKUP($A267,'2016'!$F$10:$M$460,8,FALSE))*1000,#N/A)</f>
        <v>6.7147893234849754</v>
      </c>
      <c r="CL267" s="198">
        <f>IFERROR((VLOOKUP($A267,'1617'!$F$10:$S$408,9,FALSE)/VLOOKUP($A267,'2017'!$F$10:$M$460,8,FALSE))*1000,#N/A)</f>
        <v>8.0884780455595902</v>
      </c>
      <c r="CM267" s="198">
        <f>IFERROR((VLOOKUP($A267,'1718'!$F$10:$S$408,9,FALSE)/VLOOKUP($A267,'2018'!$F$10:$N$460,9,FALSE))*1000,#N/A)</f>
        <v>8.7890625</v>
      </c>
      <c r="CN267" s="198">
        <f>IFERROR((VLOOKUP($A267,'1819'!$F$10:$S$408,9,FALSE)/VLOOKUP($A267,'2018'!$F$10:$N$460,9,FALSE))*1000,#N/A)</f>
        <v>8.1380208333333339</v>
      </c>
      <c r="CO267" s="198">
        <f>IFERROR((VLOOKUP($A267,'1920'!$F$10:$S$408,9,FALSE)/VLOOKUP($A267,'2019'!$F$10:$N$464,8,FALSE))*1000,#N/A)</f>
        <v>8.367796855639412</v>
      </c>
      <c r="CP267" s="198">
        <f>IFERROR((VLOOKUP($A267,'20 21'!$F$10:$S$408,9,FALSE)/VLOOKUP($A267,'2020'!$F$10:$N$469,8,FALSE))*1000,#N/A)</f>
        <v>4.6708801226669756</v>
      </c>
      <c r="CQ267" s="198">
        <f>IFERROR((VLOOKUP($A267,'21 22'!$F$10:$S$408,9,FALSE)/VLOOKUP($A267,'2021'!$F$10:$N$469,8,FALSE))*1000,#N/A)</f>
        <v>6.0692210633914172</v>
      </c>
      <c r="CR267" s="198">
        <f>IFERROR((VLOOKUP($A267,'22 23'!$F$10:$S$408,9,FALSE)/VLOOKUP($A267,'2022'!$F$10:$N$469,8,FALSE))*1000,#N/A)</f>
        <v>6.1790009030847468</v>
      </c>
      <c r="CS267" s="196">
        <f>IFERROR((VLOOKUP($A267,'23 24'!$F$7:$S$408,9,FALSE)/VLOOKUP($A267,'2023'!$C$7:$N$469,9,FALSE))*1000,#N/A)</f>
        <v>5.0197653259710115</v>
      </c>
      <c r="CU267" s="198">
        <f>IFERROR((VLOOKUP($A267,'0910'!$F$10:$S$433,10,FALSE)/VLOOKUP($A267,'2010'!$C$5:$K$611,9,FALSE))*1000,#N/A)</f>
        <v>0</v>
      </c>
      <c r="CV267" s="198" t="e">
        <f>IFERROR((VLOOKUP($A267,'1011'!$F$10:$S$433,11,FALSE)/VLOOKUP($A267,'2011'!$C$5:$K$611,9,FALSE))*1000,#N/A)</f>
        <v>#N/A</v>
      </c>
      <c r="CW267" s="198">
        <f>IFERROR((VLOOKUP($A267,'1112'!$F$10:$S$408,10,FALSE)/VLOOKUP($A267,'2012'!$F$10:$M$460,8,FALSE))*1000,#N/A)</f>
        <v>1.2085635359116023</v>
      </c>
      <c r="CX267" s="198">
        <f>IFERROR((VLOOKUP($A267,'1213'!$F$10:$S$408,10,FALSE)/VLOOKUP($A267,'2013'!$F$10:$M$460,8,FALSE))*1000,#N/A)</f>
        <v>0.34352456200618348</v>
      </c>
      <c r="CY267" s="198">
        <f>IFERROR((VLOOKUP($A267,'1314'!$F$10:$S$408,10,FALSE)/VLOOKUP($A267,'2014'!$F$10:$M$460,8,FALSE))*1000,#N/A)</f>
        <v>0.68411151017615879</v>
      </c>
      <c r="CZ267" s="198">
        <f>IFERROR((VLOOKUP($A267,'1415'!$F$10:$S$408,10,FALSE)/VLOOKUP($A267,'2015'!$F$10:$M$460,8,FALSE))*1000,#N/A)</f>
        <v>1.0190217391304348</v>
      </c>
      <c r="DA267" s="198">
        <f>IFERROR((VLOOKUP($A267,'1516'!$F$10:$S$408,10,FALSE)/VLOOKUP($A267,'2016'!$F$10:$M$460,8,FALSE))*1000,#N/A)</f>
        <v>2.0144367970454926</v>
      </c>
      <c r="DB267" s="198">
        <f>IFERROR((VLOOKUP($A267,'1617'!$F$10:$S$408,10,FALSE)/VLOOKUP($A267,'2017'!$F$10:$M$460,8,FALSE))*1000,#N/A)</f>
        <v>4.9521294156487281</v>
      </c>
      <c r="DC267" s="198">
        <f>IFERROR((VLOOKUP($A267,'1718'!$F$10:$S$408,10,FALSE)/VLOOKUP($A267,'2018'!$F$10:$N$460,9,FALSE))*1000,#N/A)</f>
        <v>3.5807291666666665</v>
      </c>
      <c r="DD267" s="198">
        <f>IFERROR((VLOOKUP($A267,'1819'!$F$10:$S$408,10,FALSE)/VLOOKUP($A267,'2018'!$F$10:$N$460,9,FALSE))*1000,#N/A)</f>
        <v>2.6041666666666665</v>
      </c>
      <c r="DE267" s="198">
        <f>IFERROR((VLOOKUP($A267,'1920'!$F$10:$S$408,10,FALSE)/VLOOKUP($A267,'2019'!$F$10:$N$464,8,FALSE))*1000,#N/A)</f>
        <v>2.5747067248121271</v>
      </c>
      <c r="DF267" s="198">
        <f>IFERROR((VLOOKUP($A267,'20 21'!$F$10:$S$408,10,FALSE)/VLOOKUP($A267,'2020'!$F$10:$N$469,8,FALSE))*1000,#N/A)</f>
        <v>2.899166972689847</v>
      </c>
      <c r="DG267" s="198">
        <f>IFERROR((VLOOKUP($A267,'21 22'!$F$10:$S$408,10,FALSE)/VLOOKUP($A267,'2021'!$F$10:$N$469,8,FALSE))*1000,#N/A)</f>
        <v>3.6734759067895419</v>
      </c>
      <c r="DH267" s="198">
        <f>IFERROR((VLOOKUP($A267,'22 23'!$F$10:$S$408,10,FALSE)/VLOOKUP($A267,'2022'!$F$10:$N$469,8,FALSE))*1000,#N/A)</f>
        <v>1.4259232853272494</v>
      </c>
      <c r="DI267" s="196">
        <f>IFERROR((VLOOKUP($A267,'23 24'!$F$7:$S$408,10,FALSE)/VLOOKUP($A267,'2023'!$C$7:$N$469,9,FALSE))*1000,#N/A)</f>
        <v>1.8824119972391291</v>
      </c>
      <c r="DK267" s="198">
        <f>IFERROR((VLOOKUP($A267,'0910'!$F$10:$S$433,11,FALSE)/VLOOKUP($A267,'2010'!$C$5:$K$611,9,FALSE))*1000,#N/A)</f>
        <v>0</v>
      </c>
      <c r="DL267" s="198" t="e">
        <f>IFERROR((VLOOKUP($A267,'1011'!$F$10:$S$433,12,FALSE)/VLOOKUP($A267,'2011'!$C$5:$K$611,9,FALSE))*1000,#N/A)</f>
        <v>#N/A</v>
      </c>
      <c r="DM267" s="198">
        <f>IFERROR((VLOOKUP($A267,'1112'!$F$10:$S$408,11,FALSE)/VLOOKUP($A267,'2012'!$F$10:$M$460,8,FALSE))*1000,#N/A)</f>
        <v>0</v>
      </c>
      <c r="DN267" s="198">
        <f>IFERROR((VLOOKUP($A267,'1213'!$F$10:$S$408,11,FALSE)/VLOOKUP($A267,'2013'!$F$10:$M$460,8,FALSE))*1000,#N/A)</f>
        <v>0</v>
      </c>
      <c r="DO267" s="198">
        <f>IFERROR((VLOOKUP($A267,'1314'!$F$10:$S$408,11,FALSE)/VLOOKUP($A267,'2014'!$F$10:$M$460,8,FALSE))*1000,#N/A)</f>
        <v>0</v>
      </c>
      <c r="DP267" s="198">
        <f>IFERROR((VLOOKUP($A267,'1415'!$F$10:$S$408,11,FALSE)/VLOOKUP($A267,'2015'!$F$10:$M$460,8,FALSE))*1000,#N/A)</f>
        <v>0</v>
      </c>
      <c r="DQ267" s="198">
        <f>IFERROR((VLOOKUP($A267,'1516'!$F$10:$S$408,11,FALSE)/VLOOKUP($A267,'2016'!$F$10:$M$460,8,FALSE))*1000,#N/A)</f>
        <v>0</v>
      </c>
      <c r="DR267" s="198">
        <f>IFERROR((VLOOKUP($A267,'1617'!$F$10:$S$408,11,FALSE)/VLOOKUP($A267,'2017'!$F$10:$M$460,8,FALSE))*1000,#N/A)</f>
        <v>0</v>
      </c>
      <c r="DS267" s="198">
        <f>IFERROR((VLOOKUP($A267,'1718'!$F$10:$S$408,11,FALSE)/VLOOKUP($A267,'2018'!$F$10:$N$460,9,FALSE))*1000,#N/A)</f>
        <v>0</v>
      </c>
      <c r="DT267" s="198">
        <f>IFERROR((VLOOKUP($A267,'1819'!$F$10:$S$408,11,FALSE)/VLOOKUP($A267,'2018'!$F$10:$N$460,9,FALSE))*1000,#N/A)</f>
        <v>0</v>
      </c>
      <c r="DU267" s="198">
        <f>IFERROR((VLOOKUP($A267,'1920'!$F$10:$S$408,11,FALSE)/VLOOKUP($A267,'2019'!$F$10:$N$464,8,FALSE))*1000,#N/A)</f>
        <v>0</v>
      </c>
      <c r="DV267" s="198">
        <f>IFERROR((VLOOKUP($A267,'20 21'!$F$10:$S$408,11,FALSE)/VLOOKUP($A267,'2020'!$F$10:$N$469,8,FALSE))*1000,#N/A)</f>
        <v>0</v>
      </c>
      <c r="DW267" s="198">
        <f>IFERROR((VLOOKUP($A267,'21 22'!$F$10:$S$408,11,FALSE)/VLOOKUP($A267,'2021'!$F$10:$N$469,8,FALSE))*1000,#N/A)</f>
        <v>0</v>
      </c>
      <c r="DX267" s="198">
        <f>IFERROR((VLOOKUP($A267,'22 23'!$F$10:$S$408,11,FALSE)/VLOOKUP($A267,'2022'!$F$10:$N$469,8,FALSE))*1000,#N/A)</f>
        <v>0</v>
      </c>
      <c r="DY267" s="196">
        <f>IFERROR((VLOOKUP($A267,'23 24'!$F$7:$S$408,11,FALSE)/VLOOKUP($A267,'2023'!$C$7:$N$469,9,FALSE))*1000,#N/A)</f>
        <v>0</v>
      </c>
      <c r="EA267" s="198">
        <f>IFERROR((VLOOKUP($A267,'0910'!$F$10:$S$433,12,FALSE)/VLOOKUP($A267,'2010'!$C$5:$K$611,9,FALSE))*1000,#N/A)</f>
        <v>2.7986706314500611</v>
      </c>
      <c r="EB267" s="198" t="e">
        <f>IFERROR((VLOOKUP($A267,'1011'!$F$10:$S$433,13,FALSE)/VLOOKUP($A267,'2011'!$C$5:$K$611,9,FALSE))*1000,#N/A)</f>
        <v>#N/A</v>
      </c>
      <c r="EC267" s="198">
        <f>IFERROR((VLOOKUP($A267,'1112'!$F$10:$S$408,12,FALSE)/VLOOKUP($A267,'2012'!$F$10:$M$460,8,FALSE))*1000,#N/A)</f>
        <v>3.9709944751381219</v>
      </c>
      <c r="ED267" s="198">
        <f>IFERROR((VLOOKUP($A267,'1213'!$F$10:$S$408,12,FALSE)/VLOOKUP($A267,'2013'!$F$10:$M$460,8,FALSE))*1000,#N/A)</f>
        <v>3.0917210580556511</v>
      </c>
      <c r="EE267" s="198">
        <f>IFERROR((VLOOKUP($A267,'1314'!$F$10:$S$408,12,FALSE)/VLOOKUP($A267,'2014'!$F$10:$M$460,8,FALSE))*1000,#N/A)</f>
        <v>3.4205575508807935</v>
      </c>
      <c r="EF267" s="198">
        <f>IFERROR((VLOOKUP($A267,'1415'!$F$10:$S$408,12,FALSE)/VLOOKUP($A267,'2015'!$F$10:$M$460,8,FALSE))*1000,#N/A)</f>
        <v>4.7554347826086962</v>
      </c>
      <c r="EG267" s="198">
        <f>IFERROR((VLOOKUP($A267,'1516'!$F$10:$S$408,12,FALSE)/VLOOKUP($A267,'2016'!$F$10:$M$460,8,FALSE))*1000,#N/A)</f>
        <v>8.7292261205304698</v>
      </c>
      <c r="EH267" s="198">
        <f>IFERROR((VLOOKUP($A267,'1617'!$F$10:$S$408,12,FALSE)/VLOOKUP($A267,'2017'!$F$10:$M$460,8,FALSE))*1000,#N/A)</f>
        <v>13.040607461208319</v>
      </c>
      <c r="EI267" s="198">
        <f>IFERROR((VLOOKUP($A267,'1718'!$F$10:$S$408,12,FALSE)/VLOOKUP($A267,'2018'!$F$10:$N$460,9,FALSE))*1000,#N/A)</f>
        <v>12.20703125</v>
      </c>
      <c r="EJ267" s="198">
        <f>IFERROR((VLOOKUP($A267,'1819'!$F$10:$S$408,12,FALSE)/VLOOKUP($A267,'2018'!$F$10:$N$460,9,FALSE))*1000,#N/A)</f>
        <v>10.7421875</v>
      </c>
      <c r="EK267" s="198">
        <f>IFERROR((VLOOKUP($A267,'1920'!$F$10:$S$408,12,FALSE)/VLOOKUP($A267,'2019'!$F$10:$N$464,8,FALSE))*1000,#N/A)</f>
        <v>10.942503580451538</v>
      </c>
      <c r="EL267" s="198">
        <f>IFERROR((VLOOKUP($A267,'20 21'!$F$10:$S$408,12,FALSE)/VLOOKUP($A267,'2020'!$F$10:$N$469,8,FALSE))*1000,#N/A)</f>
        <v>7.5700470953568226</v>
      </c>
      <c r="EM267" s="198">
        <f>IFERROR((VLOOKUP($A267,'21 22'!$F$10:$S$408,12,FALSE)/VLOOKUP($A267,'2021'!$F$10:$N$469,8,FALSE))*1000,#N/A)</f>
        <v>9.7426969701809583</v>
      </c>
      <c r="EN267" s="198">
        <f>IFERROR((VLOOKUP($A267,'22 23'!$F$10:$S$408,12,FALSE)/VLOOKUP($A267,'2022'!$F$10:$N$469,8,FALSE))*1000,#N/A)</f>
        <v>7.6049241884119967</v>
      </c>
      <c r="EO267" s="196">
        <f>IFERROR((VLOOKUP($A267,'23 24'!$F$7:$S$408,12,FALSE)/VLOOKUP($A267,'2023'!$C$7:$N$469,9,FALSE))*1000,#N/A)</f>
        <v>6.9021773232101395</v>
      </c>
    </row>
    <row r="268" spans="1:145" x14ac:dyDescent="0.3">
      <c r="A268" t="s">
        <v>1172</v>
      </c>
      <c r="B268" t="s">
        <v>1742</v>
      </c>
      <c r="C268" t="str">
        <f>IF(VLOOKUP($A268,'0910'!$F$10:$L$433,1,FALSE)=VLOOKUP($A268,'2010'!$C$5:$K$611,1,FALSE),VLOOKUP($A268,'0910'!$F$10:$L$433,1,FALSE),FALSE)</f>
        <v>Staffordshire Moorlands</v>
      </c>
      <c r="D268" t="str">
        <f>IF(VLOOKUP($A268,'1011'!$F$10:$L$433,1,FALSE)=VLOOKUP($A268,'2011'!$C$5:$K$611,1,FALSE),VLOOKUP($A268,'1011'!$F$10:$L$433,1,FALSE),FALSE)</f>
        <v>Staffordshire Moorlands</v>
      </c>
      <c r="E268" t="str">
        <f>IF(VLOOKUP(A268,'1112'!$F$10:$L$408,1,FALSE)=VLOOKUP(A268,'2012'!$F$10:$M$460,1,FALSE),VLOOKUP(A268,'1112'!$F$10:$L$408,1,FALSE),FALSE)</f>
        <v>Staffordshire Moorlands</v>
      </c>
      <c r="F268" t="str">
        <f>IF(VLOOKUP($A268,'1213'!$F$10:$L$408,1,FALSE)=VLOOKUP($A268,'2013'!$F$10:$M$460,1,FALSE),VLOOKUP($A268,'1213'!$F$10:$L$408,1,FALSE),FALSE)</f>
        <v>Staffordshire Moorlands</v>
      </c>
      <c r="G268" t="str">
        <f>IF(VLOOKUP($A268,'1314'!$F$10:$L$408,1,FALSE)=VLOOKUP($A268,'2014'!$F$10:$M$460,1,FALSE),VLOOKUP($A268,'1314'!$F$10:$L$408,1,FALSE),FALSE)</f>
        <v>Staffordshire Moorlands</v>
      </c>
      <c r="H268" t="str">
        <f>IF(VLOOKUP($A268,'1415'!$F$10:$L$408,1,FALSE)=VLOOKUP($A268,'2015'!$F$10:$M$460,1,FALSE),VLOOKUP($A268,'1415'!$F$10:$L$408,1,FALSE),FALSE)</f>
        <v>Staffordshire Moorlands</v>
      </c>
      <c r="I268" t="str">
        <f>IF(VLOOKUP($A268,'1516'!$F$10:$L$408,1,FALSE)=VLOOKUP($A268,'2015'!$F$10:$M$460,1,FALSE),VLOOKUP($A268,'1516'!$F$10:$L$408,1,FALSE),FALSE)</f>
        <v>Staffordshire Moorlands</v>
      </c>
      <c r="J268" t="str">
        <f>IF(VLOOKUP($A268,'1617'!$F$10:$L$408,1,FALSE)=VLOOKUP($A268,'2016'!$F$10:$M$460,1,FALSE),VLOOKUP($A268,'1617'!$F$10:$L$408,1,FALSE),FALSE)</f>
        <v>Staffordshire Moorlands</v>
      </c>
      <c r="K268" t="str">
        <f>IF(VLOOKUP($A268,'1718'!$F$10:$M$408,1,FALSE)=VLOOKUP($A268,'2017'!$F$10:$M$460,1,FALSE),VLOOKUP($A268,'1718'!$F$10:$M$408,1,FALSE),FALSE)</f>
        <v>Staffordshire Moorlands</v>
      </c>
      <c r="L268" t="str">
        <f>IF(VLOOKUP($A268,'1819'!$F$10:$M$408,1,FALSE)=VLOOKUP($A268,'2018'!$F$10:$M$460,1,FALSE),VLOOKUP($A268,'1819'!$F$10:$M$408,1,FALSE),FALSE)</f>
        <v>Staffordshire Moorlands</v>
      </c>
      <c r="M268" t="str">
        <f>IF(VLOOKUP($A268,'1920'!$F$10:$M$408,1,FALSE)=VLOOKUP($A268,'2019'!$F$10:$M$464,1,FALSE),VLOOKUP($A268,'1920'!$F$10:$M$408,1,FALSE),FALSE)</f>
        <v>Staffordshire Moorlands</v>
      </c>
      <c r="N268" t="str">
        <f>IF(VLOOKUP($A268,'20 21'!$F$10:$N$408,1,FALSE)=VLOOKUP($A268,'2020'!$F$10:$O$468,1,FALSE),VLOOKUP($A268,'20 21'!$F$10:$N$408,1,FALSE),FALSE)</f>
        <v>Staffordshire Moorlands</v>
      </c>
      <c r="O268" t="str">
        <f>IF(VLOOKUP($A268,'21 22'!$F$10:$N$408,1,FALSE)=VLOOKUP($A268,'2021'!$F$10:$O$471,1,FALSE),VLOOKUP($A268,'21 22'!$F$10:$N$408,1,FALSE),FALSE)</f>
        <v>Staffordshire Moorlands</v>
      </c>
      <c r="P268" t="str">
        <f>IF(VLOOKUP($A268,'22 23'!$F$10:$N$408,1,FALSE)=VLOOKUP($A268,'2022'!$F$10:$O$468,1,FALSE),VLOOKUP($A268,'22 23'!$F$10:$N$408,1,FALSE),FALSE)</f>
        <v>Staffordshire Moorlands</v>
      </c>
      <c r="Q268" t="str">
        <f>IF(VLOOKUP($A268,'23 24'!$F$7:$N$408,1,FALSE)=VLOOKUP($A268,'2023'!$C$7:$O$468,1,FALSE),VLOOKUP($A268,'23 24'!$F$7:$N$408,1,FALSE),FALSE)</f>
        <v>Staffordshire Moorlands</v>
      </c>
      <c r="S268" s="196">
        <f>IFERROR((VLOOKUP($A268,'0910'!$F$10:$L$433,4,FALSE)/VLOOKUP($A268,'2010'!$C$5:$K$611,9,FALSE))*1000,#N/A)</f>
        <v>1.8428933425478</v>
      </c>
      <c r="T268" s="196">
        <f>IFERROR((VLOOKUP($A268,'1011'!$F$10:$L$433,4,FALSE)/VLOOKUP($A268,'2011'!$C$5:$K$611,9,FALSE))*1000,#N/A)</f>
        <v>1.6058729066299609</v>
      </c>
      <c r="U268" s="196">
        <f>IFERROR((VLOOKUP($A268,'1112'!$F$10:$L$408,4,FALSE)/VLOOKUP($A268,'2012'!$F$10:$M$460,8,FALSE))*1000,#N/A)</f>
        <v>1.1452130096197892</v>
      </c>
      <c r="V268" s="196">
        <f>IFERROR((VLOOKUP($A268,'1213'!$F$10:$L$408,4,FALSE)/VLOOKUP($A268,'2013'!$F$10:$M$460,8,FALSE))*1000,#N/A)</f>
        <v>1.6</v>
      </c>
      <c r="W268" s="196">
        <f>IFERROR((VLOOKUP($A268,'1314'!$F$10:$L$408,4,FALSE)/VLOOKUP($A268,'2014'!$F$10:$M$460,8,FALSE))*1000,#N/A)</f>
        <v>1.1407711613050422</v>
      </c>
      <c r="X268" s="196">
        <f>IFERROR((VLOOKUP($A268,'1415'!$F$10:$L$408,4,FALSE)/VLOOKUP($A268,'2015'!$F$10:$M$460,8,FALSE))*1000,#N/A)</f>
        <v>3.6272953978689637</v>
      </c>
      <c r="Y268" s="196">
        <f>IFERROR((VLOOKUP($A268,'1516'!$F$10:$L$408,4,FALSE)/VLOOKUP($A268,'2016'!$F$10:$M$460,8,FALSE))*1000,#N/A)</f>
        <v>1.5833521827640804</v>
      </c>
      <c r="Z268" s="196">
        <f>IFERROR((VLOOKUP($A268,'1617'!$F$10:$L$408,4,FALSE)/VLOOKUP($A268,'2017'!$F$10:$M$460,8,FALSE))*1000,#N/A)</f>
        <v>2.9318899413622015</v>
      </c>
      <c r="AA268" s="196">
        <f>IFERROR((VLOOKUP($A268,'1718'!$F$10:$L$408,4,FALSE)/VLOOKUP($A268,'2018'!$F$10:$N$460,9,FALSE))*1000,#N/A)</f>
        <v>2.0233812949640289</v>
      </c>
      <c r="AB268" s="196">
        <f>IFERROR((VLOOKUP($A268,'1819'!$F$10:$L$408,4,FALSE)/VLOOKUP($A268,'2018'!$F$10:$N$460,9,FALSE))*1000,#N/A)</f>
        <v>5.1708633093525176</v>
      </c>
      <c r="AC268" s="196">
        <f>IFERROR((VLOOKUP($A268,'1920'!$F$10:$L$408,4,FALSE)/VLOOKUP($A268,'2019'!$F$10:$N$464,8,FALSE))*1000,#N/A)</f>
        <v>0.6719376441866195</v>
      </c>
      <c r="AD268" s="196">
        <f>IFERROR((VLOOKUP($A268,'20 21'!$F$10:$M$408,4,FALSE)/VLOOKUP($A268,'2020'!$F$10:$N$469,8,FALSE))*1000,#N/A)</f>
        <v>1.5690388292280553</v>
      </c>
      <c r="AE268" s="196">
        <f>IFERROR((VLOOKUP($A268,'21 22'!$F$10:$M$408,4,FALSE)/VLOOKUP($A268,'2021'!$F$10:$N$469,8,FALSE))*1000,#N/A)</f>
        <v>2.6788704096439337</v>
      </c>
      <c r="AF268" s="196">
        <f>IFERROR((VLOOKUP($A268,'22 23'!$F$10:$M$408,4,FALSE)/VLOOKUP($A268,'2022'!$F$10:$N$469,8,FALSE))*1000,#N/A)</f>
        <v>6.6711140760507002</v>
      </c>
      <c r="AG268" s="196">
        <f>IFERROR((VLOOKUP($A268,'23 24'!$F$7:$M$408,4,FALSE)/VLOOKUP($A268,'2023'!$C$7:$N$469,9,FALSE))*1000,#N/A)</f>
        <v>1.105852169681957</v>
      </c>
      <c r="AI268" s="196">
        <f>IFERROR((VLOOKUP($A268,'0910'!$F$10:$L$433,5,FALSE)/VLOOKUP($A268,'2010'!$C$5:$K$611,9,FALSE))*1000,#N/A)</f>
        <v>0</v>
      </c>
      <c r="AJ268" s="196">
        <f>IFERROR((VLOOKUP($A268,'1011'!$F$10:$L$433,5,FALSE)/VLOOKUP($A268,'2011'!$C$5:$K$611,9,FALSE))*1000,#N/A)</f>
        <v>0</v>
      </c>
      <c r="AK268" s="196">
        <f>IFERROR((VLOOKUP($A268,'1112'!$F$10:$L$408,5,FALSE)/VLOOKUP($A268,'2012'!$F$10:$M$460,8,FALSE))*1000,#N/A)</f>
        <v>0.22904260192395787</v>
      </c>
      <c r="AL268" s="196">
        <f>IFERROR((VLOOKUP($A268,'1213'!$F$10:$L$408,5,FALSE)/VLOOKUP($A268,'2013'!$F$10:$M$460,8,FALSE))*1000,#N/A)</f>
        <v>1.142857142857143</v>
      </c>
      <c r="AM268" s="196">
        <f>IFERROR((VLOOKUP($A268,'1314'!$F$10:$L$408,5,FALSE)/VLOOKUP($A268,'2014'!$F$10:$M$460,8,FALSE))*1000,#N/A)</f>
        <v>1.3689253935660506</v>
      </c>
      <c r="AN268" s="196">
        <f>IFERROR((VLOOKUP($A268,'1415'!$F$10:$L$408,5,FALSE)/VLOOKUP($A268,'2015'!$F$10:$M$460,8,FALSE))*1000,#N/A)</f>
        <v>1.1335298118340513</v>
      </c>
      <c r="AO268" s="196">
        <f>IFERROR((VLOOKUP($A268,'1516'!$F$10:$L$408,5,FALSE)/VLOOKUP($A268,'2016'!$F$10:$M$460,8,FALSE))*1000,#N/A)</f>
        <v>0.22619316896629721</v>
      </c>
      <c r="AP268" s="196">
        <f>IFERROR((VLOOKUP($A268,'1617'!$F$10:$L$408,5,FALSE)/VLOOKUP($A268,'2017'!$F$10:$M$460,8,FALSE))*1000,#N/A)</f>
        <v>0.22552999548940009</v>
      </c>
      <c r="AQ268" s="196">
        <f>IFERROR((VLOOKUP($A268,'1718'!$F$10:$L$408,5,FALSE)/VLOOKUP($A268,'2018'!$F$10:$N$460,9,FALSE))*1000,#N/A)</f>
        <v>0</v>
      </c>
      <c r="AR268" s="196">
        <f>IFERROR((VLOOKUP($A268,'1819'!$F$10:$L$408,5,FALSE)/VLOOKUP($A268,'2018'!$F$10:$N$460,9,FALSE))*1000,#N/A)</f>
        <v>0</v>
      </c>
      <c r="AS268" s="196">
        <f>IFERROR((VLOOKUP($A268,'1920'!$F$10:$L$408,5,FALSE)/VLOOKUP($A268,'2019'!$F$10:$N$464,8,FALSE))*1000,#N/A)</f>
        <v>0</v>
      </c>
      <c r="AT268" s="196">
        <f>IFERROR((VLOOKUP($A268,'20 21'!$F$10:$L$408,5,FALSE)/VLOOKUP($A268,'2020'!$F$10:$N$469,8,FALSE))*1000,#N/A)</f>
        <v>0.22414840417543647</v>
      </c>
      <c r="AU268" s="196">
        <f>IFERROR((VLOOKUP($A268,'21 22'!$F$10:$L$408,5,FALSE)/VLOOKUP($A268,'2021'!$F$10:$N$469,8,FALSE))*1000,#N/A)</f>
        <v>0.66971760241098344</v>
      </c>
      <c r="AV268" s="196">
        <f>IFERROR((VLOOKUP($A268,'22 23'!$F$10:$L$408,5,FALSE)/VLOOKUP($A268,'2022'!$F$10:$N$469,8,FALSE))*1000,#N/A)</f>
        <v>0.44474093840338003</v>
      </c>
      <c r="AW268" s="196">
        <f>IFERROR((VLOOKUP($A268,'23 24'!$F$7:$M$408,5,FALSE)/VLOOKUP($A268,'2023'!$C$7:$N$469,9,FALSE))*1000,#N/A)</f>
        <v>0.22117043393639138</v>
      </c>
      <c r="AY268" s="196">
        <f>IFERROR((VLOOKUP($A268,'0910'!$F$10:$L$433,6,FALSE)/VLOOKUP($A268,'2010'!$C$5:$K$611,9,FALSE))*1000,#N/A)</f>
        <v>0</v>
      </c>
      <c r="AZ268" s="196">
        <f>IFERROR((VLOOKUP($A268,'1011'!$F$10:$L$433,6,FALSE)/VLOOKUP($A268,'2011'!$C$5:$K$611,9,FALSE))*1000,#N/A)</f>
        <v>0</v>
      </c>
      <c r="BA268" s="196">
        <f>IFERROR((VLOOKUP($A268,'1112'!$F$10:$L$408,6,FALSE)/VLOOKUP($A268,'2012'!$F$10:$M$460,8,FALSE))*1000,#N/A)</f>
        <v>0</v>
      </c>
      <c r="BB268" s="196">
        <f>IFERROR((VLOOKUP($A268,'1213'!$F$10:$L$408,6,FALSE)/VLOOKUP($A268,'2013'!$F$10:$M$460,8,FALSE))*1000,#N/A)</f>
        <v>0</v>
      </c>
      <c r="BC268" s="196">
        <f>IFERROR((VLOOKUP($A268,'1314'!$F$10:$L$408,6,FALSE)/VLOOKUP($A268,'2014'!$F$10:$M$460,8,FALSE))*1000,#N/A)</f>
        <v>0</v>
      </c>
      <c r="BD268" s="196">
        <f>IFERROR((VLOOKUP($A268,'1415'!$F$10:$L$408,6,FALSE)/VLOOKUP($A268,'2015'!$F$10:$M$460,8,FALSE))*1000,#N/A)</f>
        <v>0</v>
      </c>
      <c r="BE268" s="196">
        <f>IFERROR((VLOOKUP($A268,'1516'!$F$10:$L$408,6,FALSE)/VLOOKUP($A268,'2016'!$F$10:$M$460,8,FALSE))*1000,#N/A)</f>
        <v>0</v>
      </c>
      <c r="BF268" s="196">
        <f>IFERROR((VLOOKUP($A268,'1617'!$F$10:$L$408,6,FALSE)/VLOOKUP($A268,'2017'!$F$10:$M$460,8,FALSE))*1000,#N/A)</f>
        <v>0</v>
      </c>
      <c r="BG268" s="196">
        <f>IFERROR((VLOOKUP($A268,'1718'!$F$10:$L$408,6,FALSE)/VLOOKUP($A268,'2018'!$F$10:$N$460,9,FALSE))*1000,#N/A)</f>
        <v>0</v>
      </c>
      <c r="BH268" s="196">
        <f>IFERROR((VLOOKUP($A268,'1819'!$F$10:$L$408,6,FALSE)/VLOOKUP($A268,'2018'!$F$10:$N$460,9,FALSE))*1000,#N/A)</f>
        <v>0</v>
      </c>
      <c r="BI268" s="196">
        <f>IFERROR((VLOOKUP($A268,'1920'!$F$10:$L$408,6,FALSE)/VLOOKUP($A268,'2019'!$F$10:$N$464,8,FALSE))*1000,#N/A)</f>
        <v>0</v>
      </c>
      <c r="BJ268" s="196">
        <f>IFERROR((VLOOKUP($A268,'20 21'!$F$10:$L$408,6,FALSE)/VLOOKUP($A268,'2020'!$F$10:$N$469,8,FALSE))*1000,#N/A)</f>
        <v>0</v>
      </c>
      <c r="BK268" s="196">
        <f>IFERROR((VLOOKUP($A268,'21 22'!$F$10:$L$408,6,FALSE)/VLOOKUP($A268,'2021'!$F$10:$N$469,8,FALSE))*1000,#N/A)</f>
        <v>0</v>
      </c>
      <c r="BL268" s="196">
        <f>IFERROR((VLOOKUP($A268,'22 23'!$F$10:$L$408,6,FALSE)/VLOOKUP($A268,'2022'!$F$10:$N$469,8,FALSE))*1000,#N/A)</f>
        <v>0</v>
      </c>
      <c r="BM268" s="196">
        <f>IFERROR((VLOOKUP($A268,'23 24'!$F$7:$M$408,6,FALSE)/VLOOKUP($A268,'2023'!$C$7:$N$469,9,FALSE))*1000,#N/A)</f>
        <v>0</v>
      </c>
      <c r="BO268" s="196">
        <f>IFERROR((VLOOKUP($A268,'0910'!$F$10:$L$433,7,FALSE)/VLOOKUP($A268,'2010'!$C$5:$K$611,9,FALSE))*1000,#N/A)</f>
        <v>1.8428933425478</v>
      </c>
      <c r="BP268" s="196">
        <f>IFERROR((VLOOKUP($A268,'1011'!$F$10:$L$433,7,FALSE)/VLOOKUP($A268,'2011'!$C$5:$K$611,9,FALSE))*1000,#N/A)</f>
        <v>1.6058729066299609</v>
      </c>
      <c r="BQ268" s="196">
        <f>IFERROR((VLOOKUP($A268,'1112'!$F$10:$L$408,7,FALSE)/VLOOKUP($A268,'2012'!$F$10:$M$460,8,FALSE))*1000,#N/A)</f>
        <v>1.374255611543747</v>
      </c>
      <c r="BR268" s="196">
        <f>IFERROR((VLOOKUP($A268,'1213'!$F$10:$L$408,7,FALSE)/VLOOKUP($A268,'2013'!$F$10:$M$460,8,FALSE))*1000,#N/A)</f>
        <v>2.7428571428571429</v>
      </c>
      <c r="BS268" s="196">
        <f>IFERROR((VLOOKUP($A268,'1314'!$F$10:$L$408,7,FALSE)/VLOOKUP($A268,'2014'!$F$10:$M$460,8,FALSE))*1000,#N/A)</f>
        <v>2.7378507871321012</v>
      </c>
      <c r="BT268" s="196">
        <f>IFERROR((VLOOKUP($A268,'1415'!$F$10:$L$408,7,FALSE)/VLOOKUP($A268,'2015'!$F$10:$M$460,8,FALSE))*1000,#N/A)</f>
        <v>4.5341192473362053</v>
      </c>
      <c r="BU268" s="196">
        <f>IFERROR((VLOOKUP($A268,'1516'!$F$10:$L$408,7,FALSE)/VLOOKUP($A268,'2016'!$F$10:$M$460,8,FALSE))*1000,#N/A)</f>
        <v>1.5833521827640804</v>
      </c>
      <c r="BV268" s="196">
        <f>IFERROR((VLOOKUP($A268,'1617'!$F$10:$L$408,7,FALSE)/VLOOKUP($A268,'2017'!$F$10:$M$460,8,FALSE))*1000,#N/A)</f>
        <v>3.1574199368516012</v>
      </c>
      <c r="BW268" s="196">
        <f>IFERROR((VLOOKUP($A268,'1718'!$F$10:$L$408,7,FALSE)/VLOOKUP($A268,'2018'!$F$10:$N$460,9,FALSE))*1000,#N/A)</f>
        <v>2.0233812949640289</v>
      </c>
      <c r="BX268" s="196">
        <f>IFERROR((VLOOKUP($A268,'1819'!$F$10:$L$408,7,FALSE)/VLOOKUP($A268,'2018'!$F$10:$N$460,9,FALSE))*1000,#N/A)</f>
        <v>5.1708633093525176</v>
      </c>
      <c r="BY268" s="196">
        <f>IFERROR((VLOOKUP($A268,'1920'!$F$10:$L$408,7,FALSE)/VLOOKUP($A268,'2019'!$F$10:$N$464,8,FALSE))*1000,#N/A)</f>
        <v>0.6719376441866195</v>
      </c>
      <c r="BZ268" s="196">
        <f>IFERROR((VLOOKUP($A268,'20 21'!$F$10:$L$408,7,FALSE)/VLOOKUP($A268,'2020'!$F$10:$N$469,8,FALSE))*1000,#N/A)</f>
        <v>1.7931872334034917</v>
      </c>
      <c r="CA268" s="196">
        <f>IFERROR((VLOOKUP($A268,'21 22'!$F$10:$L$408,7,FALSE)/VLOOKUP($A268,'2021'!$F$10:$N$469,8,FALSE))*1000,#N/A)</f>
        <v>3.1253488112512557</v>
      </c>
      <c r="CB268" s="196">
        <f>IFERROR((VLOOKUP($A268,'22 23'!$F$10:$L$408,7,FALSE)/VLOOKUP($A268,'2022'!$F$10:$N$469,8,FALSE))*1000,#N/A)</f>
        <v>6.8934845452523899</v>
      </c>
      <c r="CC268" s="196">
        <f>IFERROR((VLOOKUP($A268,'23 24'!$F$7:$M$408,7,FALSE)/VLOOKUP($A268,'2023'!$C$7:$N$469,9,FALSE))*1000,#N/A)</f>
        <v>1.3270226036183481</v>
      </c>
      <c r="CE268" s="198">
        <f>IFERROR((VLOOKUP($A268,'0910'!$F$10:$S$433,9,FALSE)/VLOOKUP($A268,'2010'!$C$5:$K$611,9,FALSE))*1000,#N/A)</f>
        <v>2.533978346003225</v>
      </c>
      <c r="CF268" s="198">
        <f>IFERROR((VLOOKUP($A268,'1011'!$F$10:$S$433,10,FALSE)/VLOOKUP($A268,'2011'!$C$5:$K$611,9,FALSE))*1000,#N/A)</f>
        <v>1.8352833218628124</v>
      </c>
      <c r="CG268" s="198">
        <f>IFERROR((VLOOKUP($A268,'1112'!$F$10:$S$408,9,FALSE)/VLOOKUP($A268,'2012'!$F$10:$M$460,8,FALSE))*1000,#N/A)</f>
        <v>1.603298213467705</v>
      </c>
      <c r="CH268" s="198">
        <f>IFERROR((VLOOKUP($A268,'1213'!$F$10:$S$408,9,FALSE)/VLOOKUP($A268,'2013'!$F$10:$M$460,8,FALSE))*1000,#N/A)</f>
        <v>1.3714285714285714</v>
      </c>
      <c r="CI268" s="198">
        <f>IFERROR((VLOOKUP($A268,'1314'!$F$10:$S$408,9,FALSE)/VLOOKUP($A268,'2014'!$F$10:$M$460,8,FALSE))*1000,#N/A)</f>
        <v>1.3689253935660506</v>
      </c>
      <c r="CJ268" s="198">
        <f>IFERROR((VLOOKUP($A268,'1415'!$F$10:$S$408,9,FALSE)/VLOOKUP($A268,'2015'!$F$10:$M$460,8,FALSE))*1000,#N/A)</f>
        <v>1.3602357742008615</v>
      </c>
      <c r="CK268" s="198">
        <f>IFERROR((VLOOKUP($A268,'1516'!$F$10:$S$408,9,FALSE)/VLOOKUP($A268,'2016'!$F$10:$M$460,8,FALSE))*1000,#N/A)</f>
        <v>2.0357385206966749</v>
      </c>
      <c r="CL268" s="198">
        <f>IFERROR((VLOOKUP($A268,'1617'!$F$10:$S$408,9,FALSE)/VLOOKUP($A268,'2017'!$F$10:$M$460,8,FALSE))*1000,#N/A)</f>
        <v>3.6084799278304014</v>
      </c>
      <c r="CM268" s="198">
        <f>IFERROR((VLOOKUP($A268,'1718'!$F$10:$S$408,9,FALSE)/VLOOKUP($A268,'2018'!$F$10:$N$460,9,FALSE))*1000,#N/A)</f>
        <v>1.7985611510791368</v>
      </c>
      <c r="CN268" s="198">
        <f>IFERROR((VLOOKUP($A268,'1819'!$F$10:$S$408,9,FALSE)/VLOOKUP($A268,'2018'!$F$10:$N$460,9,FALSE))*1000,#N/A)</f>
        <v>3.1474820143884892</v>
      </c>
      <c r="CO268" s="198">
        <f>IFERROR((VLOOKUP($A268,'1920'!$F$10:$S$408,9,FALSE)/VLOOKUP($A268,'2019'!$F$10:$N$464,8,FALSE))*1000,#N/A)</f>
        <v>2.4637713620176047</v>
      </c>
      <c r="CP268" s="198">
        <f>IFERROR((VLOOKUP($A268,'20 21'!$F$10:$S$408,9,FALSE)/VLOOKUP($A268,'2020'!$F$10:$N$469,8,FALSE))*1000,#N/A)</f>
        <v>2.6897808501052376</v>
      </c>
      <c r="CQ268" s="198">
        <f>IFERROR((VLOOKUP($A268,'21 22'!$F$10:$S$408,9,FALSE)/VLOOKUP($A268,'2021'!$F$10:$N$469,8,FALSE))*1000,#N/A)</f>
        <v>3.1253488112512557</v>
      </c>
      <c r="CR268" s="198">
        <f>IFERROR((VLOOKUP($A268,'22 23'!$F$10:$S$408,9,FALSE)/VLOOKUP($A268,'2022'!$F$10:$N$469,8,FALSE))*1000,#N/A)</f>
        <v>4.225038914832111</v>
      </c>
      <c r="CS268" s="196">
        <f>IFERROR((VLOOKUP($A268,'23 24'!$F$7:$S$408,9,FALSE)/VLOOKUP($A268,'2023'!$C$7:$N$469,9,FALSE))*1000,#N/A)</f>
        <v>3.7598973769186532</v>
      </c>
      <c r="CU268" s="198">
        <f>IFERROR((VLOOKUP($A268,'0910'!$F$10:$S$433,10,FALSE)/VLOOKUP($A268,'2010'!$C$5:$K$611,9,FALSE))*1000,#N/A)</f>
        <v>0.230361667818475</v>
      </c>
      <c r="CV268" s="198">
        <f>IFERROR((VLOOKUP($A268,'1011'!$F$10:$S$433,11,FALSE)/VLOOKUP($A268,'2011'!$C$5:$K$611,9,FALSE))*1000,#N/A)</f>
        <v>0</v>
      </c>
      <c r="CW268" s="198">
        <f>IFERROR((VLOOKUP($A268,'1112'!$F$10:$S$408,10,FALSE)/VLOOKUP($A268,'2012'!$F$10:$M$460,8,FALSE))*1000,#N/A)</f>
        <v>0</v>
      </c>
      <c r="CX268" s="198">
        <f>IFERROR((VLOOKUP($A268,'1213'!$F$10:$S$408,10,FALSE)/VLOOKUP($A268,'2013'!$F$10:$M$460,8,FALSE))*1000,#N/A)</f>
        <v>0.68571428571428572</v>
      </c>
      <c r="CY268" s="198">
        <f>IFERROR((VLOOKUP($A268,'1314'!$F$10:$S$408,10,FALSE)/VLOOKUP($A268,'2014'!$F$10:$M$460,8,FALSE))*1000,#N/A)</f>
        <v>0.9126169290440338</v>
      </c>
      <c r="CZ268" s="198">
        <f>IFERROR((VLOOKUP($A268,'1415'!$F$10:$S$408,10,FALSE)/VLOOKUP($A268,'2015'!$F$10:$M$460,8,FALSE))*1000,#N/A)</f>
        <v>1.8136476989344819</v>
      </c>
      <c r="DA268" s="198">
        <f>IFERROR((VLOOKUP($A268,'1516'!$F$10:$S$408,10,FALSE)/VLOOKUP($A268,'2016'!$F$10:$M$460,8,FALSE))*1000,#N/A)</f>
        <v>1.5833521827640804</v>
      </c>
      <c r="DB268" s="198">
        <f>IFERROR((VLOOKUP($A268,'1617'!$F$10:$S$408,10,FALSE)/VLOOKUP($A268,'2017'!$F$10:$M$460,8,FALSE))*1000,#N/A)</f>
        <v>0</v>
      </c>
      <c r="DC268" s="198">
        <f>IFERROR((VLOOKUP($A268,'1718'!$F$10:$S$408,10,FALSE)/VLOOKUP($A268,'2018'!$F$10:$N$460,9,FALSE))*1000,#N/A)</f>
        <v>0</v>
      </c>
      <c r="DD268" s="198">
        <f>IFERROR((VLOOKUP($A268,'1819'!$F$10:$S$408,10,FALSE)/VLOOKUP($A268,'2018'!$F$10:$N$460,9,FALSE))*1000,#N/A)</f>
        <v>0</v>
      </c>
      <c r="DE268" s="198">
        <f>IFERROR((VLOOKUP($A268,'1920'!$F$10:$S$408,10,FALSE)/VLOOKUP($A268,'2019'!$F$10:$N$464,8,FALSE))*1000,#N/A)</f>
        <v>0</v>
      </c>
      <c r="DF268" s="198">
        <f>IFERROR((VLOOKUP($A268,'20 21'!$F$10:$S$408,10,FALSE)/VLOOKUP($A268,'2020'!$F$10:$N$469,8,FALSE))*1000,#N/A)</f>
        <v>0</v>
      </c>
      <c r="DG268" s="198">
        <f>IFERROR((VLOOKUP($A268,'21 22'!$F$10:$S$408,10,FALSE)/VLOOKUP($A268,'2021'!$F$10:$N$469,8,FALSE))*1000,#N/A)</f>
        <v>0.22323920080366114</v>
      </c>
      <c r="DH268" s="198">
        <f>IFERROR((VLOOKUP($A268,'22 23'!$F$10:$S$408,10,FALSE)/VLOOKUP($A268,'2022'!$F$10:$N$469,8,FALSE))*1000,#N/A)</f>
        <v>0.66711140760507004</v>
      </c>
      <c r="DI268" s="196">
        <f>IFERROR((VLOOKUP($A268,'23 24'!$F$7:$S$408,10,FALSE)/VLOOKUP($A268,'2023'!$C$7:$N$469,9,FALSE))*1000,#N/A)</f>
        <v>0.44234086787278276</v>
      </c>
      <c r="DK268" s="198">
        <f>IFERROR((VLOOKUP($A268,'0910'!$F$10:$S$433,11,FALSE)/VLOOKUP($A268,'2010'!$C$5:$K$611,9,FALSE))*1000,#N/A)</f>
        <v>0</v>
      </c>
      <c r="DL268" s="198">
        <f>IFERROR((VLOOKUP($A268,'1011'!$F$10:$S$433,12,FALSE)/VLOOKUP($A268,'2011'!$C$5:$K$611,9,FALSE))*1000,#N/A)</f>
        <v>0</v>
      </c>
      <c r="DM268" s="198">
        <f>IFERROR((VLOOKUP($A268,'1112'!$F$10:$S$408,11,FALSE)/VLOOKUP($A268,'2012'!$F$10:$M$460,8,FALSE))*1000,#N/A)</f>
        <v>0</v>
      </c>
      <c r="DN268" s="198">
        <f>IFERROR((VLOOKUP($A268,'1213'!$F$10:$S$408,11,FALSE)/VLOOKUP($A268,'2013'!$F$10:$M$460,8,FALSE))*1000,#N/A)</f>
        <v>0</v>
      </c>
      <c r="DO268" s="198">
        <f>IFERROR((VLOOKUP($A268,'1314'!$F$10:$S$408,11,FALSE)/VLOOKUP($A268,'2014'!$F$10:$M$460,8,FALSE))*1000,#N/A)</f>
        <v>0</v>
      </c>
      <c r="DP268" s="198">
        <f>IFERROR((VLOOKUP($A268,'1415'!$F$10:$S$408,11,FALSE)/VLOOKUP($A268,'2015'!$F$10:$M$460,8,FALSE))*1000,#N/A)</f>
        <v>0</v>
      </c>
      <c r="DQ268" s="198">
        <f>IFERROR((VLOOKUP($A268,'1516'!$F$10:$S$408,11,FALSE)/VLOOKUP($A268,'2016'!$F$10:$M$460,8,FALSE))*1000,#N/A)</f>
        <v>0</v>
      </c>
      <c r="DR268" s="198">
        <f>IFERROR((VLOOKUP($A268,'1617'!$F$10:$S$408,11,FALSE)/VLOOKUP($A268,'2017'!$F$10:$M$460,8,FALSE))*1000,#N/A)</f>
        <v>0</v>
      </c>
      <c r="DS268" s="198">
        <f>IFERROR((VLOOKUP($A268,'1718'!$F$10:$S$408,11,FALSE)/VLOOKUP($A268,'2018'!$F$10:$N$460,9,FALSE))*1000,#N/A)</f>
        <v>0</v>
      </c>
      <c r="DT268" s="198">
        <f>IFERROR((VLOOKUP($A268,'1819'!$F$10:$S$408,11,FALSE)/VLOOKUP($A268,'2018'!$F$10:$N$460,9,FALSE))*1000,#N/A)</f>
        <v>0</v>
      </c>
      <c r="DU268" s="198">
        <f>IFERROR((VLOOKUP($A268,'1920'!$F$10:$S$408,11,FALSE)/VLOOKUP($A268,'2019'!$F$10:$N$464,8,FALSE))*1000,#N/A)</f>
        <v>0</v>
      </c>
      <c r="DV268" s="198">
        <f>IFERROR((VLOOKUP($A268,'20 21'!$F$10:$S$408,11,FALSE)/VLOOKUP($A268,'2020'!$F$10:$N$469,8,FALSE))*1000,#N/A)</f>
        <v>0</v>
      </c>
      <c r="DW268" s="198">
        <f>IFERROR((VLOOKUP($A268,'21 22'!$F$10:$S$408,11,FALSE)/VLOOKUP($A268,'2021'!$F$10:$N$469,8,FALSE))*1000,#N/A)</f>
        <v>0</v>
      </c>
      <c r="DX268" s="198">
        <f>IFERROR((VLOOKUP($A268,'22 23'!$F$10:$S$408,11,FALSE)/VLOOKUP($A268,'2022'!$F$10:$N$469,8,FALSE))*1000,#N/A)</f>
        <v>0</v>
      </c>
      <c r="DY268" s="196">
        <f>IFERROR((VLOOKUP($A268,'23 24'!$F$7:$S$408,11,FALSE)/VLOOKUP($A268,'2023'!$C$7:$N$469,9,FALSE))*1000,#N/A)</f>
        <v>0</v>
      </c>
      <c r="EA268" s="198">
        <f>IFERROR((VLOOKUP($A268,'0910'!$F$10:$S$433,12,FALSE)/VLOOKUP($A268,'2010'!$C$5:$K$611,9,FALSE))*1000,#N/A)</f>
        <v>2.7643400138217</v>
      </c>
      <c r="EB268" s="198">
        <f>IFERROR((VLOOKUP($A268,'1011'!$F$10:$S$433,13,FALSE)/VLOOKUP($A268,'2011'!$C$5:$K$611,9,FALSE))*1000,#N/A)</f>
        <v>1.8352833218628124</v>
      </c>
      <c r="EC268" s="198">
        <f>IFERROR((VLOOKUP($A268,'1112'!$F$10:$S$408,12,FALSE)/VLOOKUP($A268,'2012'!$F$10:$M$460,8,FALSE))*1000,#N/A)</f>
        <v>1.603298213467705</v>
      </c>
      <c r="ED268" s="198">
        <f>IFERROR((VLOOKUP($A268,'1213'!$F$10:$S$408,12,FALSE)/VLOOKUP($A268,'2013'!$F$10:$M$460,8,FALSE))*1000,#N/A)</f>
        <v>2.0571428571428574</v>
      </c>
      <c r="EE268" s="198">
        <f>IFERROR((VLOOKUP($A268,'1314'!$F$10:$S$408,12,FALSE)/VLOOKUP($A268,'2014'!$F$10:$M$460,8,FALSE))*1000,#N/A)</f>
        <v>2.5096965548710926</v>
      </c>
      <c r="EF268" s="198">
        <f>IFERROR((VLOOKUP($A268,'1415'!$F$10:$S$408,12,FALSE)/VLOOKUP($A268,'2015'!$F$10:$M$460,8,FALSE))*1000,#N/A)</f>
        <v>3.1738834731353434</v>
      </c>
      <c r="EG268" s="198">
        <f>IFERROR((VLOOKUP($A268,'1516'!$F$10:$S$408,12,FALSE)/VLOOKUP($A268,'2016'!$F$10:$M$460,8,FALSE))*1000,#N/A)</f>
        <v>3.6190907034607553</v>
      </c>
      <c r="EH268" s="198">
        <f>IFERROR((VLOOKUP($A268,'1617'!$F$10:$S$408,12,FALSE)/VLOOKUP($A268,'2017'!$F$10:$M$460,8,FALSE))*1000,#N/A)</f>
        <v>3.8340099233198015</v>
      </c>
      <c r="EI268" s="198">
        <f>IFERROR((VLOOKUP($A268,'1718'!$F$10:$S$408,12,FALSE)/VLOOKUP($A268,'2018'!$F$10:$N$460,9,FALSE))*1000,#N/A)</f>
        <v>1.7985611510791368</v>
      </c>
      <c r="EJ268" s="198">
        <f>IFERROR((VLOOKUP($A268,'1819'!$F$10:$S$408,12,FALSE)/VLOOKUP($A268,'2018'!$F$10:$N$460,9,FALSE))*1000,#N/A)</f>
        <v>3.1474820143884892</v>
      </c>
      <c r="EK268" s="198">
        <f>IFERROR((VLOOKUP($A268,'1920'!$F$10:$S$408,12,FALSE)/VLOOKUP($A268,'2019'!$F$10:$N$464,8,FALSE))*1000,#N/A)</f>
        <v>2.4637713620176047</v>
      </c>
      <c r="EL268" s="198">
        <f>IFERROR((VLOOKUP($A268,'20 21'!$F$10:$S$408,12,FALSE)/VLOOKUP($A268,'2020'!$F$10:$N$469,8,FALSE))*1000,#N/A)</f>
        <v>2.9139292542806738</v>
      </c>
      <c r="EM268" s="198">
        <f>IFERROR((VLOOKUP($A268,'21 22'!$F$10:$S$408,12,FALSE)/VLOOKUP($A268,'2021'!$F$10:$N$469,8,FALSE))*1000,#N/A)</f>
        <v>3.348588012054917</v>
      </c>
      <c r="EN268" s="198">
        <f>IFERROR((VLOOKUP($A268,'22 23'!$F$10:$S$408,12,FALSE)/VLOOKUP($A268,'2022'!$F$10:$N$469,8,FALSE))*1000,#N/A)</f>
        <v>4.892150322437181</v>
      </c>
      <c r="EO268" s="196">
        <f>IFERROR((VLOOKUP($A268,'23 24'!$F$7:$S$408,12,FALSE)/VLOOKUP($A268,'2023'!$C$7:$N$469,9,FALSE))*1000,#N/A)</f>
        <v>4.2022382447914355</v>
      </c>
    </row>
    <row r="269" spans="1:145" x14ac:dyDescent="0.3">
      <c r="A269" t="s">
        <v>807</v>
      </c>
      <c r="B269" t="s">
        <v>1743</v>
      </c>
      <c r="C269" t="str">
        <f>IF(VLOOKUP($A269,'0910'!$F$10:$L$433,1,FALSE)=VLOOKUP($A269,'2010'!$C$5:$K$611,1,FALSE),VLOOKUP($A269,'0910'!$F$10:$L$433,1,FALSE),FALSE)</f>
        <v>Stevenage</v>
      </c>
      <c r="D269" t="str">
        <f>IF(VLOOKUP($A269,'1011'!$F$10:$L$433,1,FALSE)=VLOOKUP($A269,'2011'!$C$5:$K$611,1,FALSE),VLOOKUP($A269,'1011'!$F$10:$L$433,1,FALSE),FALSE)</f>
        <v>Stevenage</v>
      </c>
      <c r="E269" t="str">
        <f>IF(VLOOKUP(A269,'1112'!$F$10:$L$408,1,FALSE)=VLOOKUP(A269,'2012'!$F$10:$M$460,1,FALSE),VLOOKUP(A269,'1112'!$F$10:$L$408,1,FALSE),FALSE)</f>
        <v>Stevenage</v>
      </c>
      <c r="F269" t="str">
        <f>IF(VLOOKUP($A269,'1213'!$F$10:$L$408,1,FALSE)=VLOOKUP($A269,'2013'!$F$10:$M$460,1,FALSE),VLOOKUP($A269,'1213'!$F$10:$L$408,1,FALSE),FALSE)</f>
        <v>Stevenage</v>
      </c>
      <c r="G269" t="str">
        <f>IF(VLOOKUP($A269,'1314'!$F$10:$L$408,1,FALSE)=VLOOKUP($A269,'2014'!$F$10:$M$460,1,FALSE),VLOOKUP($A269,'1314'!$F$10:$L$408,1,FALSE),FALSE)</f>
        <v>Stevenage</v>
      </c>
      <c r="H269" t="str">
        <f>IF(VLOOKUP($A269,'1415'!$F$10:$L$408,1,FALSE)=VLOOKUP($A269,'2015'!$F$10:$M$460,1,FALSE),VLOOKUP($A269,'1415'!$F$10:$L$408,1,FALSE),FALSE)</f>
        <v>Stevenage</v>
      </c>
      <c r="I269" t="str">
        <f>IF(VLOOKUP($A269,'1516'!$F$10:$L$408,1,FALSE)=VLOOKUP($A269,'2015'!$F$10:$M$460,1,FALSE),VLOOKUP($A269,'1516'!$F$10:$L$408,1,FALSE),FALSE)</f>
        <v>Stevenage</v>
      </c>
      <c r="J269" t="str">
        <f>IF(VLOOKUP($A269,'1617'!$F$10:$L$408,1,FALSE)=VLOOKUP($A269,'2016'!$F$10:$M$460,1,FALSE),VLOOKUP($A269,'1617'!$F$10:$L$408,1,FALSE),FALSE)</f>
        <v>Stevenage</v>
      </c>
      <c r="K269" t="str">
        <f>IF(VLOOKUP($A269,'1718'!$F$10:$M$408,1,FALSE)=VLOOKUP($A269,'2017'!$F$10:$M$460,1,FALSE),VLOOKUP($A269,'1718'!$F$10:$M$408,1,FALSE),FALSE)</f>
        <v>Stevenage</v>
      </c>
      <c r="L269" t="str">
        <f>IF(VLOOKUP($A269,'1819'!$F$10:$M$408,1,FALSE)=VLOOKUP($A269,'2018'!$F$10:$M$460,1,FALSE),VLOOKUP($A269,'1819'!$F$10:$M$408,1,FALSE),FALSE)</f>
        <v>Stevenage</v>
      </c>
      <c r="M269" t="str">
        <f>IF(VLOOKUP($A269,'1920'!$F$10:$M$408,1,FALSE)=VLOOKUP($A269,'2019'!$F$10:$M$464,1,FALSE),VLOOKUP($A269,'1920'!$F$10:$M$408,1,FALSE),FALSE)</f>
        <v>Stevenage</v>
      </c>
      <c r="N269" t="str">
        <f>IF(VLOOKUP($A269,'20 21'!$F$10:$N$408,1,FALSE)=VLOOKUP($A269,'2020'!$F$10:$O$468,1,FALSE),VLOOKUP($A269,'20 21'!$F$10:$N$408,1,FALSE),FALSE)</f>
        <v>Stevenage</v>
      </c>
      <c r="O269" t="str">
        <f>IF(VLOOKUP($A269,'21 22'!$F$10:$N$408,1,FALSE)=VLOOKUP($A269,'2021'!$F$10:$O$471,1,FALSE),VLOOKUP($A269,'21 22'!$F$10:$N$408,1,FALSE),FALSE)</f>
        <v>Stevenage</v>
      </c>
      <c r="P269" t="str">
        <f>IF(VLOOKUP($A269,'22 23'!$F$10:$N$408,1,FALSE)=VLOOKUP($A269,'2022'!$F$10:$O$468,1,FALSE),VLOOKUP($A269,'22 23'!$F$10:$N$408,1,FALSE),FALSE)</f>
        <v>Stevenage</v>
      </c>
      <c r="Q269" t="str">
        <f>IF(VLOOKUP($A269,'23 24'!$F$7:$N$408,1,FALSE)=VLOOKUP($A269,'2023'!$C$7:$O$468,1,FALSE),VLOOKUP($A269,'23 24'!$F$7:$N$408,1,FALSE),FALSE)</f>
        <v>Stevenage</v>
      </c>
      <c r="S269" s="196">
        <f>IFERROR((VLOOKUP($A269,'0910'!$F$10:$L$433,4,FALSE)/VLOOKUP($A269,'2010'!$C$5:$K$611,9,FALSE))*1000,#N/A)</f>
        <v>5.1049347702779357</v>
      </c>
      <c r="T269" s="196">
        <f>IFERROR((VLOOKUP($A269,'1011'!$F$10:$L$433,4,FALSE)/VLOOKUP($A269,'2011'!$C$5:$K$611,9,FALSE))*1000,#N/A)</f>
        <v>4.2170368287883049</v>
      </c>
      <c r="U269" s="196">
        <f>IFERROR((VLOOKUP($A269,'1112'!$F$10:$L$408,4,FALSE)/VLOOKUP($A269,'2012'!$F$10:$M$460,8,FALSE))*1000,#N/A)</f>
        <v>1.9574944071588367</v>
      </c>
      <c r="V269" s="196">
        <f>IFERROR((VLOOKUP($A269,'1213'!$F$10:$L$408,4,FALSE)/VLOOKUP($A269,'2013'!$F$10:$M$460,8,FALSE))*1000,#N/A)</f>
        <v>1.1160714285714286</v>
      </c>
      <c r="W269" s="196">
        <f>IFERROR((VLOOKUP($A269,'1314'!$F$10:$L$408,4,FALSE)/VLOOKUP($A269,'2014'!$F$10:$M$460,8,FALSE))*1000,#N/A)</f>
        <v>2.7762354247640202</v>
      </c>
      <c r="X269" s="196">
        <f>IFERROR((VLOOKUP($A269,'1415'!$F$10:$L$408,4,FALSE)/VLOOKUP($A269,'2015'!$F$10:$M$460,8,FALSE))*1000,#N/A)</f>
        <v>4.1482300884955752</v>
      </c>
      <c r="Y269" s="196">
        <f>IFERROR((VLOOKUP($A269,'1516'!$F$10:$L$408,4,FALSE)/VLOOKUP($A269,'2016'!$F$10:$M$460,8,FALSE))*1000,#N/A)</f>
        <v>3.5792951541850222</v>
      </c>
      <c r="Z269" s="196">
        <f>IFERROR((VLOOKUP($A269,'1617'!$F$10:$L$408,4,FALSE)/VLOOKUP($A269,'2017'!$F$10:$M$460,8,FALSE))*1000,#N/A)</f>
        <v>1.6211834639286677</v>
      </c>
      <c r="AA269" s="196">
        <f>IFERROR((VLOOKUP($A269,'1718'!$F$10:$L$408,4,FALSE)/VLOOKUP($A269,'2018'!$F$10:$N$460,9,FALSE))*1000,#N/A)</f>
        <v>1.348435814455232</v>
      </c>
      <c r="AB269" s="196">
        <f>IFERROR((VLOOKUP($A269,'1819'!$F$10:$L$408,4,FALSE)/VLOOKUP($A269,'2018'!$F$10:$N$460,9,FALSE))*1000,#N/A)</f>
        <v>0.80906148867313921</v>
      </c>
      <c r="AC269" s="196">
        <f>IFERROR((VLOOKUP($A269,'1920'!$F$10:$L$408,4,FALSE)/VLOOKUP($A269,'2019'!$F$10:$N$464,8,FALSE))*1000,#N/A)</f>
        <v>0.80286891826794404</v>
      </c>
      <c r="AD269" s="196">
        <f>IFERROR((VLOOKUP($A269,'20 21'!$F$10:$M$408,4,FALSE)/VLOOKUP($A269,'2020'!$F$10:$N$469,8,FALSE))*1000,#N/A)</f>
        <v>2.1254380394959522</v>
      </c>
      <c r="AE269" s="196">
        <f>IFERROR((VLOOKUP($A269,'21 22'!$F$10:$M$408,4,FALSE)/VLOOKUP($A269,'2021'!$F$10:$N$469,8,FALSE))*1000,#N/A)</f>
        <v>2.1178027796161483</v>
      </c>
      <c r="AF269" s="196">
        <f>IFERROR((VLOOKUP($A269,'22 23'!$F$10:$M$408,4,FALSE)/VLOOKUP($A269,'2022'!$F$10:$N$469,8,FALSE))*1000,#N/A)</f>
        <v>3.4351548462107599</v>
      </c>
      <c r="AG269" s="196">
        <f>IFERROR((VLOOKUP($A269,'23 24'!$F$7:$M$408,4,FALSE)/VLOOKUP($A269,'2023'!$C$7:$N$469,9,FALSE))*1000,#N/A)</f>
        <v>3.1580609505763464</v>
      </c>
      <c r="AI269" s="196">
        <f>IFERROR((VLOOKUP($A269,'0910'!$F$10:$L$433,5,FALSE)/VLOOKUP($A269,'2010'!$C$5:$K$611,9,FALSE))*1000,#N/A)</f>
        <v>0.2836074872376631</v>
      </c>
      <c r="AJ269" s="196">
        <f>IFERROR((VLOOKUP($A269,'1011'!$F$10:$L$433,5,FALSE)/VLOOKUP($A269,'2011'!$C$5:$K$611,9,FALSE))*1000,#N/A)</f>
        <v>1.9679505201012091</v>
      </c>
      <c r="AK269" s="196">
        <f>IFERROR((VLOOKUP($A269,'1112'!$F$10:$L$408,5,FALSE)/VLOOKUP($A269,'2012'!$F$10:$M$460,8,FALSE))*1000,#N/A)</f>
        <v>0</v>
      </c>
      <c r="AL269" s="196">
        <f>IFERROR((VLOOKUP($A269,'1213'!$F$10:$L$408,5,FALSE)/VLOOKUP($A269,'2013'!$F$10:$M$460,8,FALSE))*1000,#N/A)</f>
        <v>0.5580357142857143</v>
      </c>
      <c r="AM269" s="196">
        <f>IFERROR((VLOOKUP($A269,'1314'!$F$10:$L$408,5,FALSE)/VLOOKUP($A269,'2014'!$F$10:$M$460,8,FALSE))*1000,#N/A)</f>
        <v>0.27762354247640203</v>
      </c>
      <c r="AN269" s="196">
        <f>IFERROR((VLOOKUP($A269,'1415'!$F$10:$L$408,5,FALSE)/VLOOKUP($A269,'2015'!$F$10:$M$460,8,FALSE))*1000,#N/A)</f>
        <v>0.27654867256637167</v>
      </c>
      <c r="AO269" s="196">
        <f>IFERROR((VLOOKUP($A269,'1516'!$F$10:$L$408,5,FALSE)/VLOOKUP($A269,'2016'!$F$10:$M$460,8,FALSE))*1000,#N/A)</f>
        <v>0.27533039647577096</v>
      </c>
      <c r="AP269" s="196">
        <f>IFERROR((VLOOKUP($A269,'1617'!$F$10:$L$408,5,FALSE)/VLOOKUP($A269,'2017'!$F$10:$M$460,8,FALSE))*1000,#N/A)</f>
        <v>0.27019724398811129</v>
      </c>
      <c r="AQ269" s="196">
        <f>IFERROR((VLOOKUP($A269,'1718'!$F$10:$L$408,5,FALSE)/VLOOKUP($A269,'2018'!$F$10:$N$460,9,FALSE))*1000,#N/A)</f>
        <v>0.26968716289104638</v>
      </c>
      <c r="AR269" s="196">
        <f>IFERROR((VLOOKUP($A269,'1819'!$F$10:$L$408,5,FALSE)/VLOOKUP($A269,'2018'!$F$10:$N$460,9,FALSE))*1000,#N/A)</f>
        <v>0</v>
      </c>
      <c r="AS269" s="196">
        <f>IFERROR((VLOOKUP($A269,'1920'!$F$10:$L$408,5,FALSE)/VLOOKUP($A269,'2019'!$F$10:$N$464,8,FALSE))*1000,#N/A)</f>
        <v>0</v>
      </c>
      <c r="AT269" s="196">
        <f>IFERROR((VLOOKUP($A269,'20 21'!$F$10:$L$408,5,FALSE)/VLOOKUP($A269,'2020'!$F$10:$N$469,8,FALSE))*1000,#N/A)</f>
        <v>0.26567975493699403</v>
      </c>
      <c r="AU269" s="196">
        <f>IFERROR((VLOOKUP($A269,'21 22'!$F$10:$L$408,5,FALSE)/VLOOKUP($A269,'2021'!$F$10:$N$469,8,FALSE))*1000,#N/A)</f>
        <v>1.3236267372600927</v>
      </c>
      <c r="AV269" s="196">
        <f>IFERROR((VLOOKUP($A269,'22 23'!$F$10:$L$408,5,FALSE)/VLOOKUP($A269,'2022'!$F$10:$N$469,8,FALSE))*1000,#N/A)</f>
        <v>0.26424268047775079</v>
      </c>
      <c r="AW269" s="196">
        <f>IFERROR((VLOOKUP($A269,'23 24'!$F$7:$M$408,5,FALSE)/VLOOKUP($A269,'2023'!$C$7:$N$469,9,FALSE))*1000,#N/A)</f>
        <v>1.8422022211695352</v>
      </c>
      <c r="AY269" s="196">
        <f>IFERROR((VLOOKUP($A269,'0910'!$F$10:$L$433,6,FALSE)/VLOOKUP($A269,'2010'!$C$5:$K$611,9,FALSE))*1000,#N/A)</f>
        <v>0</v>
      </c>
      <c r="AZ269" s="196">
        <f>IFERROR((VLOOKUP($A269,'1011'!$F$10:$L$433,6,FALSE)/VLOOKUP($A269,'2011'!$C$5:$K$611,9,FALSE))*1000,#N/A)</f>
        <v>0</v>
      </c>
      <c r="BA269" s="196">
        <f>IFERROR((VLOOKUP($A269,'1112'!$F$10:$L$408,6,FALSE)/VLOOKUP($A269,'2012'!$F$10:$M$460,8,FALSE))*1000,#N/A)</f>
        <v>0</v>
      </c>
      <c r="BB269" s="196">
        <f>IFERROR((VLOOKUP($A269,'1213'!$F$10:$L$408,6,FALSE)/VLOOKUP($A269,'2013'!$F$10:$M$460,8,FALSE))*1000,#N/A)</f>
        <v>0</v>
      </c>
      <c r="BC269" s="196">
        <f>IFERROR((VLOOKUP($A269,'1314'!$F$10:$L$408,6,FALSE)/VLOOKUP($A269,'2014'!$F$10:$M$460,8,FALSE))*1000,#N/A)</f>
        <v>0</v>
      </c>
      <c r="BD269" s="196">
        <f>IFERROR((VLOOKUP($A269,'1415'!$F$10:$L$408,6,FALSE)/VLOOKUP($A269,'2015'!$F$10:$M$460,8,FALSE))*1000,#N/A)</f>
        <v>0</v>
      </c>
      <c r="BE269" s="196">
        <f>IFERROR((VLOOKUP($A269,'1516'!$F$10:$L$408,6,FALSE)/VLOOKUP($A269,'2016'!$F$10:$M$460,8,FALSE))*1000,#N/A)</f>
        <v>0.82599118942731276</v>
      </c>
      <c r="BF269" s="196">
        <f>IFERROR((VLOOKUP($A269,'1617'!$F$10:$L$408,6,FALSE)/VLOOKUP($A269,'2017'!$F$10:$M$460,8,FALSE))*1000,#N/A)</f>
        <v>0</v>
      </c>
      <c r="BG269" s="196">
        <f>IFERROR((VLOOKUP($A269,'1718'!$F$10:$L$408,6,FALSE)/VLOOKUP($A269,'2018'!$F$10:$N$460,9,FALSE))*1000,#N/A)</f>
        <v>0</v>
      </c>
      <c r="BH269" s="196">
        <f>IFERROR((VLOOKUP($A269,'1819'!$F$10:$L$408,6,FALSE)/VLOOKUP($A269,'2018'!$F$10:$N$460,9,FALSE))*1000,#N/A)</f>
        <v>0</v>
      </c>
      <c r="BI269" s="196">
        <f>IFERROR((VLOOKUP($A269,'1920'!$F$10:$L$408,6,FALSE)/VLOOKUP($A269,'2019'!$F$10:$N$464,8,FALSE))*1000,#N/A)</f>
        <v>0</v>
      </c>
      <c r="BJ269" s="196">
        <f>IFERROR((VLOOKUP($A269,'20 21'!$F$10:$L$408,6,FALSE)/VLOOKUP($A269,'2020'!$F$10:$N$469,8,FALSE))*1000,#N/A)</f>
        <v>0</v>
      </c>
      <c r="BK269" s="196">
        <f>IFERROR((VLOOKUP($A269,'21 22'!$F$10:$L$408,6,FALSE)/VLOOKUP($A269,'2021'!$F$10:$N$469,8,FALSE))*1000,#N/A)</f>
        <v>0</v>
      </c>
      <c r="BL269" s="196">
        <f>IFERROR((VLOOKUP($A269,'22 23'!$F$10:$L$408,6,FALSE)/VLOOKUP($A269,'2022'!$F$10:$N$469,8,FALSE))*1000,#N/A)</f>
        <v>0</v>
      </c>
      <c r="BM269" s="196">
        <f>IFERROR((VLOOKUP($A269,'23 24'!$F$7:$M$408,6,FALSE)/VLOOKUP($A269,'2023'!$C$7:$N$469,9,FALSE))*1000,#N/A)</f>
        <v>0</v>
      </c>
      <c r="BO269" s="196">
        <f>IFERROR((VLOOKUP($A269,'0910'!$F$10:$L$433,7,FALSE)/VLOOKUP($A269,'2010'!$C$5:$K$611,9,FALSE))*1000,#N/A)</f>
        <v>5.3885422575155983</v>
      </c>
      <c r="BP269" s="196">
        <f>IFERROR((VLOOKUP($A269,'1011'!$F$10:$L$433,7,FALSE)/VLOOKUP($A269,'2011'!$C$5:$K$611,9,FALSE))*1000,#N/A)</f>
        <v>5.9038515603036261</v>
      </c>
      <c r="BQ269" s="196">
        <f>IFERROR((VLOOKUP($A269,'1112'!$F$10:$L$408,7,FALSE)/VLOOKUP($A269,'2012'!$F$10:$M$460,8,FALSE))*1000,#N/A)</f>
        <v>1.9574944071588367</v>
      </c>
      <c r="BR269" s="196">
        <f>IFERROR((VLOOKUP($A269,'1213'!$F$10:$L$408,7,FALSE)/VLOOKUP($A269,'2013'!$F$10:$M$460,8,FALSE))*1000,#N/A)</f>
        <v>1.953125</v>
      </c>
      <c r="BS269" s="196">
        <f>IFERROR((VLOOKUP($A269,'1314'!$F$10:$L$408,7,FALSE)/VLOOKUP($A269,'2014'!$F$10:$M$460,8,FALSE))*1000,#N/A)</f>
        <v>3.0538589672404219</v>
      </c>
      <c r="BT269" s="196">
        <f>IFERROR((VLOOKUP($A269,'1415'!$F$10:$L$408,7,FALSE)/VLOOKUP($A269,'2015'!$F$10:$M$460,8,FALSE))*1000,#N/A)</f>
        <v>4.4247787610619467</v>
      </c>
      <c r="BU269" s="196">
        <f>IFERROR((VLOOKUP($A269,'1516'!$F$10:$L$408,7,FALSE)/VLOOKUP($A269,'2016'!$F$10:$M$460,8,FALSE))*1000,#N/A)</f>
        <v>4.4052863436123353</v>
      </c>
      <c r="BV269" s="196">
        <f>IFERROR((VLOOKUP($A269,'1617'!$F$10:$L$408,7,FALSE)/VLOOKUP($A269,'2017'!$F$10:$M$460,8,FALSE))*1000,#N/A)</f>
        <v>1.8913807079167793</v>
      </c>
      <c r="BW269" s="196">
        <f>IFERROR((VLOOKUP($A269,'1718'!$F$10:$L$408,7,FALSE)/VLOOKUP($A269,'2018'!$F$10:$N$460,9,FALSE))*1000,#N/A)</f>
        <v>1.6181229773462784</v>
      </c>
      <c r="BX269" s="196">
        <f>IFERROR((VLOOKUP($A269,'1819'!$F$10:$L$408,7,FALSE)/VLOOKUP($A269,'2018'!$F$10:$N$460,9,FALSE))*1000,#N/A)</f>
        <v>0.80906148867313921</v>
      </c>
      <c r="BY269" s="196">
        <f>IFERROR((VLOOKUP($A269,'1920'!$F$10:$L$408,7,FALSE)/VLOOKUP($A269,'2019'!$F$10:$N$464,8,FALSE))*1000,#N/A)</f>
        <v>0.80286891826794404</v>
      </c>
      <c r="BZ269" s="196">
        <f>IFERROR((VLOOKUP($A269,'20 21'!$F$10:$L$408,7,FALSE)/VLOOKUP($A269,'2020'!$F$10:$N$469,8,FALSE))*1000,#N/A)</f>
        <v>2.6567975493699403</v>
      </c>
      <c r="CA269" s="196">
        <f>IFERROR((VLOOKUP($A269,'21 22'!$F$10:$L$408,7,FALSE)/VLOOKUP($A269,'2021'!$F$10:$N$469,8,FALSE))*1000,#N/A)</f>
        <v>3.4414295168762408</v>
      </c>
      <c r="CB269" s="196">
        <f>IFERROR((VLOOKUP($A269,'22 23'!$F$10:$L$408,7,FALSE)/VLOOKUP($A269,'2022'!$F$10:$N$469,8,FALSE))*1000,#N/A)</f>
        <v>3.6993975266885104</v>
      </c>
      <c r="CC269" s="196">
        <f>IFERROR((VLOOKUP($A269,'23 24'!$F$7:$M$408,7,FALSE)/VLOOKUP($A269,'2023'!$C$7:$N$469,9,FALSE))*1000,#N/A)</f>
        <v>5.000263171745881</v>
      </c>
      <c r="CE269" s="198">
        <f>IFERROR((VLOOKUP($A269,'0910'!$F$10:$S$433,9,FALSE)/VLOOKUP($A269,'2010'!$C$5:$K$611,9,FALSE))*1000,#N/A)</f>
        <v>3.6868973340896201</v>
      </c>
      <c r="CF269" s="198">
        <f>IFERROR((VLOOKUP($A269,'1011'!$F$10:$S$433,10,FALSE)/VLOOKUP($A269,'2011'!$C$5:$K$611,9,FALSE))*1000,#N/A)</f>
        <v>5.6227157717177398</v>
      </c>
      <c r="CG269" s="198">
        <f>IFERROR((VLOOKUP($A269,'1112'!$F$10:$S$408,9,FALSE)/VLOOKUP($A269,'2012'!$F$10:$M$460,8,FALSE))*1000,#N/A)</f>
        <v>3.9149888143176734</v>
      </c>
      <c r="CH269" s="198">
        <f>IFERROR((VLOOKUP($A269,'1213'!$F$10:$S$408,9,FALSE)/VLOOKUP($A269,'2013'!$F$10:$M$460,8,FALSE))*1000,#N/A)</f>
        <v>1.953125</v>
      </c>
      <c r="CI269" s="198">
        <f>IFERROR((VLOOKUP($A269,'1314'!$F$10:$S$408,9,FALSE)/VLOOKUP($A269,'2014'!$F$10:$M$460,8,FALSE))*1000,#N/A)</f>
        <v>1.3881177123820101</v>
      </c>
      <c r="CJ269" s="198">
        <f>IFERROR((VLOOKUP($A269,'1415'!$F$10:$S$408,9,FALSE)/VLOOKUP($A269,'2015'!$F$10:$M$460,8,FALSE))*1000,#N/A)</f>
        <v>2.4889380530973453</v>
      </c>
      <c r="CK269" s="198">
        <f>IFERROR((VLOOKUP($A269,'1516'!$F$10:$S$408,9,FALSE)/VLOOKUP($A269,'2016'!$F$10:$M$460,8,FALSE))*1000,#N/A)</f>
        <v>3.5792951541850222</v>
      </c>
      <c r="CL269" s="198">
        <f>IFERROR((VLOOKUP($A269,'1617'!$F$10:$S$408,9,FALSE)/VLOOKUP($A269,'2017'!$F$10:$M$460,8,FALSE))*1000,#N/A)</f>
        <v>9.1867062955957852</v>
      </c>
      <c r="CM269" s="198">
        <f>IFERROR((VLOOKUP($A269,'1718'!$F$10:$S$408,9,FALSE)/VLOOKUP($A269,'2018'!$F$10:$N$460,9,FALSE))*1000,#N/A)</f>
        <v>1.348435814455232</v>
      </c>
      <c r="CN269" s="198">
        <f>IFERROR((VLOOKUP($A269,'1819'!$F$10:$S$408,9,FALSE)/VLOOKUP($A269,'2018'!$F$10:$N$460,9,FALSE))*1000,#N/A)</f>
        <v>0.53937432578209277</v>
      </c>
      <c r="CO269" s="198">
        <f>IFERROR((VLOOKUP($A269,'1920'!$F$10:$S$408,9,FALSE)/VLOOKUP($A269,'2019'!$F$10:$N$464,8,FALSE))*1000,#N/A)</f>
        <v>0.5352459455119627</v>
      </c>
      <c r="CP269" s="198">
        <f>IFERROR((VLOOKUP($A269,'20 21'!$F$10:$S$408,9,FALSE)/VLOOKUP($A269,'2020'!$F$10:$N$469,8,FALSE))*1000,#N/A)</f>
        <v>0.26567975493699403</v>
      </c>
      <c r="CQ269" s="198">
        <f>IFERROR((VLOOKUP($A269,'21 22'!$F$10:$S$408,9,FALSE)/VLOOKUP($A269,'2021'!$F$10:$N$469,8,FALSE))*1000,#N/A)</f>
        <v>2.1178027796161483</v>
      </c>
      <c r="CR269" s="198">
        <f>IFERROR((VLOOKUP($A269,'22 23'!$F$10:$S$408,9,FALSE)/VLOOKUP($A269,'2022'!$F$10:$N$469,8,FALSE))*1000,#N/A)</f>
        <v>2.3781841242997568</v>
      </c>
      <c r="CS269" s="196">
        <f>IFERROR((VLOOKUP($A269,'23 24'!$F$7:$S$408,9,FALSE)/VLOOKUP($A269,'2023'!$C$7:$N$469,9,FALSE))*1000,#N/A)</f>
        <v>2.6317174588136218</v>
      </c>
      <c r="CU269" s="198">
        <f>IFERROR((VLOOKUP($A269,'0910'!$F$10:$S$433,10,FALSE)/VLOOKUP($A269,'2010'!$C$5:$K$611,9,FALSE))*1000,#N/A)</f>
        <v>3.119682359614294</v>
      </c>
      <c r="CV269" s="198">
        <f>IFERROR((VLOOKUP($A269,'1011'!$F$10:$S$433,11,FALSE)/VLOOKUP($A269,'2011'!$C$5:$K$611,9,FALSE))*1000,#N/A)</f>
        <v>4.4981726173741921</v>
      </c>
      <c r="CW269" s="198">
        <f>IFERROR((VLOOKUP($A269,'1112'!$F$10:$S$408,10,FALSE)/VLOOKUP($A269,'2012'!$F$10:$M$460,8,FALSE))*1000,#N/A)</f>
        <v>0.83892617449664431</v>
      </c>
      <c r="CX269" s="198">
        <f>IFERROR((VLOOKUP($A269,'1213'!$F$10:$S$408,10,FALSE)/VLOOKUP($A269,'2013'!$F$10:$M$460,8,FALSE))*1000,#N/A)</f>
        <v>0</v>
      </c>
      <c r="CY269" s="198">
        <f>IFERROR((VLOOKUP($A269,'1314'!$F$10:$S$408,10,FALSE)/VLOOKUP($A269,'2014'!$F$10:$M$460,8,FALSE))*1000,#N/A)</f>
        <v>3.6091060521932259</v>
      </c>
      <c r="CZ269" s="198">
        <f>IFERROR((VLOOKUP($A269,'1415'!$F$10:$S$408,10,FALSE)/VLOOKUP($A269,'2015'!$F$10:$M$460,8,FALSE))*1000,#N/A)</f>
        <v>0</v>
      </c>
      <c r="DA269" s="198">
        <f>IFERROR((VLOOKUP($A269,'1516'!$F$10:$S$408,10,FALSE)/VLOOKUP($A269,'2016'!$F$10:$M$460,8,FALSE))*1000,#N/A)</f>
        <v>0</v>
      </c>
      <c r="DB269" s="198">
        <f>IFERROR((VLOOKUP($A269,'1617'!$F$10:$S$408,10,FALSE)/VLOOKUP($A269,'2017'!$F$10:$M$460,8,FALSE))*1000,#N/A)</f>
        <v>0.27019724398811129</v>
      </c>
      <c r="DC269" s="198">
        <f>IFERROR((VLOOKUP($A269,'1718'!$F$10:$S$408,10,FALSE)/VLOOKUP($A269,'2018'!$F$10:$N$460,9,FALSE))*1000,#N/A)</f>
        <v>0.53937432578209277</v>
      </c>
      <c r="DD269" s="198">
        <f>IFERROR((VLOOKUP($A269,'1819'!$F$10:$S$408,10,FALSE)/VLOOKUP($A269,'2018'!$F$10:$N$460,9,FALSE))*1000,#N/A)</f>
        <v>0</v>
      </c>
      <c r="DE269" s="198">
        <f>IFERROR((VLOOKUP($A269,'1920'!$F$10:$S$408,10,FALSE)/VLOOKUP($A269,'2019'!$F$10:$N$464,8,FALSE))*1000,#N/A)</f>
        <v>0</v>
      </c>
      <c r="DF269" s="198">
        <f>IFERROR((VLOOKUP($A269,'20 21'!$F$10:$S$408,10,FALSE)/VLOOKUP($A269,'2020'!$F$10:$N$469,8,FALSE))*1000,#N/A)</f>
        <v>0</v>
      </c>
      <c r="DG269" s="198">
        <f>IFERROR((VLOOKUP($A269,'21 22'!$F$10:$S$408,10,FALSE)/VLOOKUP($A269,'2021'!$F$10:$N$469,8,FALSE))*1000,#N/A)</f>
        <v>0.26472534745201853</v>
      </c>
      <c r="DH269" s="198">
        <f>IFERROR((VLOOKUP($A269,'22 23'!$F$10:$S$408,10,FALSE)/VLOOKUP($A269,'2022'!$F$10:$N$469,8,FALSE))*1000,#N/A)</f>
        <v>1.0569707219110032</v>
      </c>
      <c r="DI269" s="196">
        <f>IFERROR((VLOOKUP($A269,'23 24'!$F$7:$S$408,10,FALSE)/VLOOKUP($A269,'2023'!$C$7:$N$469,9,FALSE))*1000,#N/A)</f>
        <v>0.26317174588136216</v>
      </c>
      <c r="DK269" s="198">
        <f>IFERROR((VLOOKUP($A269,'0910'!$F$10:$S$433,11,FALSE)/VLOOKUP($A269,'2010'!$C$5:$K$611,9,FALSE))*1000,#N/A)</f>
        <v>0</v>
      </c>
      <c r="DL269" s="198">
        <f>IFERROR((VLOOKUP($A269,'1011'!$F$10:$S$433,12,FALSE)/VLOOKUP($A269,'2011'!$C$5:$K$611,9,FALSE))*1000,#N/A)</f>
        <v>0</v>
      </c>
      <c r="DM269" s="198">
        <f>IFERROR((VLOOKUP($A269,'1112'!$F$10:$S$408,11,FALSE)/VLOOKUP($A269,'2012'!$F$10:$M$460,8,FALSE))*1000,#N/A)</f>
        <v>0</v>
      </c>
      <c r="DN269" s="198">
        <f>IFERROR((VLOOKUP($A269,'1213'!$F$10:$S$408,11,FALSE)/VLOOKUP($A269,'2013'!$F$10:$M$460,8,FALSE))*1000,#N/A)</f>
        <v>0</v>
      </c>
      <c r="DO269" s="198">
        <f>IFERROR((VLOOKUP($A269,'1314'!$F$10:$S$408,11,FALSE)/VLOOKUP($A269,'2014'!$F$10:$M$460,8,FALSE))*1000,#N/A)</f>
        <v>0</v>
      </c>
      <c r="DP269" s="198">
        <f>IFERROR((VLOOKUP($A269,'1415'!$F$10:$S$408,11,FALSE)/VLOOKUP($A269,'2015'!$F$10:$M$460,8,FALSE))*1000,#N/A)</f>
        <v>0</v>
      </c>
      <c r="DQ269" s="198">
        <f>IFERROR((VLOOKUP($A269,'1516'!$F$10:$S$408,11,FALSE)/VLOOKUP($A269,'2016'!$F$10:$M$460,8,FALSE))*1000,#N/A)</f>
        <v>0</v>
      </c>
      <c r="DR269" s="198">
        <f>IFERROR((VLOOKUP($A269,'1617'!$F$10:$S$408,11,FALSE)/VLOOKUP($A269,'2017'!$F$10:$M$460,8,FALSE))*1000,#N/A)</f>
        <v>0.27019724398811129</v>
      </c>
      <c r="DS269" s="198">
        <f>IFERROR((VLOOKUP($A269,'1718'!$F$10:$S$408,11,FALSE)/VLOOKUP($A269,'2018'!$F$10:$N$460,9,FALSE))*1000,#N/A)</f>
        <v>0</v>
      </c>
      <c r="DT269" s="198">
        <f>IFERROR((VLOOKUP($A269,'1819'!$F$10:$S$408,11,FALSE)/VLOOKUP($A269,'2018'!$F$10:$N$460,9,FALSE))*1000,#N/A)</f>
        <v>0</v>
      </c>
      <c r="DU269" s="198">
        <f>IFERROR((VLOOKUP($A269,'1920'!$F$10:$S$408,11,FALSE)/VLOOKUP($A269,'2019'!$F$10:$N$464,8,FALSE))*1000,#N/A)</f>
        <v>0</v>
      </c>
      <c r="DV269" s="198">
        <f>IFERROR((VLOOKUP($A269,'20 21'!$F$10:$S$408,11,FALSE)/VLOOKUP($A269,'2020'!$F$10:$N$469,8,FALSE))*1000,#N/A)</f>
        <v>0</v>
      </c>
      <c r="DW269" s="198">
        <f>IFERROR((VLOOKUP($A269,'21 22'!$F$10:$S$408,11,FALSE)/VLOOKUP($A269,'2021'!$F$10:$N$469,8,FALSE))*1000,#N/A)</f>
        <v>0</v>
      </c>
      <c r="DX269" s="198">
        <f>IFERROR((VLOOKUP($A269,'22 23'!$F$10:$S$408,11,FALSE)/VLOOKUP($A269,'2022'!$F$10:$N$469,8,FALSE))*1000,#N/A)</f>
        <v>0</v>
      </c>
      <c r="DY269" s="196">
        <f>IFERROR((VLOOKUP($A269,'23 24'!$F$7:$S$408,11,FALSE)/VLOOKUP($A269,'2023'!$C$7:$N$469,9,FALSE))*1000,#N/A)</f>
        <v>0</v>
      </c>
      <c r="EA269" s="198">
        <f>IFERROR((VLOOKUP($A269,'0910'!$F$10:$S$433,12,FALSE)/VLOOKUP($A269,'2010'!$C$5:$K$611,9,FALSE))*1000,#N/A)</f>
        <v>6.5229722064662505</v>
      </c>
      <c r="EB269" s="198">
        <f>IFERROR((VLOOKUP($A269,'1011'!$F$10:$S$433,13,FALSE)/VLOOKUP($A269,'2011'!$C$5:$K$611,9,FALSE))*1000,#N/A)</f>
        <v>9.8397526005060438</v>
      </c>
      <c r="EC269" s="198">
        <f>IFERROR((VLOOKUP($A269,'1112'!$F$10:$S$408,12,FALSE)/VLOOKUP($A269,'2012'!$F$10:$M$460,8,FALSE))*1000,#N/A)</f>
        <v>4.4742729306487696</v>
      </c>
      <c r="ED269" s="198">
        <f>IFERROR((VLOOKUP($A269,'1213'!$F$10:$S$408,12,FALSE)/VLOOKUP($A269,'2013'!$F$10:$M$460,8,FALSE))*1000,#N/A)</f>
        <v>1.953125</v>
      </c>
      <c r="EE269" s="198">
        <f>IFERROR((VLOOKUP($A269,'1314'!$F$10:$S$408,12,FALSE)/VLOOKUP($A269,'2014'!$F$10:$M$460,8,FALSE))*1000,#N/A)</f>
        <v>4.997223764575236</v>
      </c>
      <c r="EF269" s="198">
        <f>IFERROR((VLOOKUP($A269,'1415'!$F$10:$S$408,12,FALSE)/VLOOKUP($A269,'2015'!$F$10:$M$460,8,FALSE))*1000,#N/A)</f>
        <v>2.4889380530973453</v>
      </c>
      <c r="EG269" s="198">
        <f>IFERROR((VLOOKUP($A269,'1516'!$F$10:$S$408,12,FALSE)/VLOOKUP($A269,'2016'!$F$10:$M$460,8,FALSE))*1000,#N/A)</f>
        <v>3.8546255506607929</v>
      </c>
      <c r="EH269" s="198">
        <f>IFERROR((VLOOKUP($A269,'1617'!$F$10:$S$408,12,FALSE)/VLOOKUP($A269,'2017'!$F$10:$M$460,8,FALSE))*1000,#N/A)</f>
        <v>9.7271007835720091</v>
      </c>
      <c r="EI269" s="198">
        <f>IFERROR((VLOOKUP($A269,'1718'!$F$10:$S$408,12,FALSE)/VLOOKUP($A269,'2018'!$F$10:$N$460,9,FALSE))*1000,#N/A)</f>
        <v>1.8878101402373249</v>
      </c>
      <c r="EJ269" s="198">
        <f>IFERROR((VLOOKUP($A269,'1819'!$F$10:$S$408,12,FALSE)/VLOOKUP($A269,'2018'!$F$10:$N$460,9,FALSE))*1000,#N/A)</f>
        <v>0.53937432578209277</v>
      </c>
      <c r="EK269" s="198">
        <f>IFERROR((VLOOKUP($A269,'1920'!$F$10:$S$408,12,FALSE)/VLOOKUP($A269,'2019'!$F$10:$N$464,8,FALSE))*1000,#N/A)</f>
        <v>0.5352459455119627</v>
      </c>
      <c r="EL269" s="198">
        <f>IFERROR((VLOOKUP($A269,'20 21'!$F$10:$S$408,12,FALSE)/VLOOKUP($A269,'2020'!$F$10:$N$469,8,FALSE))*1000,#N/A)</f>
        <v>0.26567975493699403</v>
      </c>
      <c r="EM269" s="198">
        <f>IFERROR((VLOOKUP($A269,'21 22'!$F$10:$S$408,12,FALSE)/VLOOKUP($A269,'2021'!$F$10:$N$469,8,FALSE))*1000,#N/A)</f>
        <v>2.3825281270681669</v>
      </c>
      <c r="EN269" s="198">
        <f>IFERROR((VLOOKUP($A269,'22 23'!$F$10:$S$408,12,FALSE)/VLOOKUP($A269,'2022'!$F$10:$N$469,8,FALSE))*1000,#N/A)</f>
        <v>3.4351548462107599</v>
      </c>
      <c r="EO269" s="196">
        <f>IFERROR((VLOOKUP($A269,'23 24'!$F$7:$S$408,12,FALSE)/VLOOKUP($A269,'2023'!$C$7:$N$469,9,FALSE))*1000,#N/A)</f>
        <v>2.8948892046949841</v>
      </c>
    </row>
    <row r="270" spans="1:145" x14ac:dyDescent="0.3">
      <c r="A270" t="s">
        <v>346</v>
      </c>
      <c r="B270" t="s">
        <v>1743</v>
      </c>
      <c r="C270" t="str">
        <f>IF(VLOOKUP($A270,'0910'!$F$10:$L$433,1,FALSE)=VLOOKUP($A270,'2010'!$C$5:$K$611,1,FALSE),VLOOKUP($A270,'0910'!$F$10:$L$433,1,FALSE),FALSE)</f>
        <v>Stockport</v>
      </c>
      <c r="D270" t="str">
        <f>IF(VLOOKUP($A270,'1011'!$F$10:$L$433,1,FALSE)=VLOOKUP($A270,'2011'!$C$5:$K$611,1,FALSE),VLOOKUP($A270,'1011'!$F$10:$L$433,1,FALSE),FALSE)</f>
        <v>Stockport</v>
      </c>
      <c r="E270" t="str">
        <f>IF(VLOOKUP(A270,'1112'!$F$10:$L$408,1,FALSE)=VLOOKUP(A270,'2012'!$F$10:$M$460,1,FALSE),VLOOKUP(A270,'1112'!$F$10:$L$408,1,FALSE),FALSE)</f>
        <v>Stockport</v>
      </c>
      <c r="F270" t="str">
        <f>IF(VLOOKUP($A270,'1213'!$F$10:$L$408,1,FALSE)=VLOOKUP($A270,'2013'!$F$10:$M$460,1,FALSE),VLOOKUP($A270,'1213'!$F$10:$L$408,1,FALSE),FALSE)</f>
        <v>Stockport</v>
      </c>
      <c r="G270" t="str">
        <f>IF(VLOOKUP($A270,'1314'!$F$10:$L$408,1,FALSE)=VLOOKUP($A270,'2014'!$F$10:$M$460,1,FALSE),VLOOKUP($A270,'1314'!$F$10:$L$408,1,FALSE),FALSE)</f>
        <v>Stockport</v>
      </c>
      <c r="H270" t="str">
        <f>IF(VLOOKUP($A270,'1415'!$F$10:$L$408,1,FALSE)=VLOOKUP($A270,'2015'!$F$10:$M$460,1,FALSE),VLOOKUP($A270,'1415'!$F$10:$L$408,1,FALSE),FALSE)</f>
        <v>Stockport</v>
      </c>
      <c r="I270" t="str">
        <f>IF(VLOOKUP($A270,'1516'!$F$10:$L$408,1,FALSE)=VLOOKUP($A270,'2015'!$F$10:$M$460,1,FALSE),VLOOKUP($A270,'1516'!$F$10:$L$408,1,FALSE),FALSE)</f>
        <v>Stockport</v>
      </c>
      <c r="J270" t="str">
        <f>IF(VLOOKUP($A270,'1617'!$F$10:$L$408,1,FALSE)=VLOOKUP($A270,'2016'!$F$10:$M$460,1,FALSE),VLOOKUP($A270,'1617'!$F$10:$L$408,1,FALSE),FALSE)</f>
        <v>Stockport</v>
      </c>
      <c r="K270" t="str">
        <f>IF(VLOOKUP($A270,'1718'!$F$10:$M$408,1,FALSE)=VLOOKUP($A270,'2017'!$F$10:$M$460,1,FALSE),VLOOKUP($A270,'1718'!$F$10:$M$408,1,FALSE),FALSE)</f>
        <v>Stockport</v>
      </c>
      <c r="L270" t="str">
        <f>IF(VLOOKUP($A270,'1819'!$F$10:$M$408,1,FALSE)=VLOOKUP($A270,'2018'!$F$10:$M$460,1,FALSE),VLOOKUP($A270,'1819'!$F$10:$M$408,1,FALSE),FALSE)</f>
        <v>Stockport</v>
      </c>
      <c r="M270" t="str">
        <f>IF(VLOOKUP($A270,'1920'!$F$10:$M$408,1,FALSE)=VLOOKUP($A270,'2019'!$F$10:$M$464,1,FALSE),VLOOKUP($A270,'1920'!$F$10:$M$408,1,FALSE),FALSE)</f>
        <v>Stockport</v>
      </c>
      <c r="N270" t="str">
        <f>IF(VLOOKUP($A270,'20 21'!$F$10:$N$408,1,FALSE)=VLOOKUP($A270,'2020'!$F$10:$O$468,1,FALSE),VLOOKUP($A270,'20 21'!$F$10:$N$408,1,FALSE),FALSE)</f>
        <v>Stockport</v>
      </c>
      <c r="O270" t="str">
        <f>IF(VLOOKUP($A270,'21 22'!$F$10:$N$408,1,FALSE)=VLOOKUP($A270,'2021'!$F$10:$O$471,1,FALSE),VLOOKUP($A270,'21 22'!$F$10:$N$408,1,FALSE),FALSE)</f>
        <v>Stockport</v>
      </c>
      <c r="P270" t="str">
        <f>IF(VLOOKUP($A270,'22 23'!$F$10:$N$408,1,FALSE)=VLOOKUP($A270,'2022'!$F$10:$O$468,1,FALSE),VLOOKUP($A270,'22 23'!$F$10:$N$408,1,FALSE),FALSE)</f>
        <v>Stockport</v>
      </c>
      <c r="Q270" t="str">
        <f>IF(VLOOKUP($A270,'23 24'!$F$7:$N$408,1,FALSE)=VLOOKUP($A270,'2023'!$C$7:$O$468,1,FALSE),VLOOKUP($A270,'23 24'!$F$7:$N$408,1,FALSE),FALSE)</f>
        <v>Stockport</v>
      </c>
      <c r="S270" s="196">
        <f>IFERROR((VLOOKUP($A270,'0910'!$F$10:$L$433,4,FALSE)/VLOOKUP($A270,'2010'!$C$5:$K$611,9,FALSE))*1000,#N/A)</f>
        <v>0.23853065118867775</v>
      </c>
      <c r="T270" s="196">
        <f>IFERROR((VLOOKUP($A270,'1011'!$F$10:$L$433,4,FALSE)/VLOOKUP($A270,'2011'!$C$5:$K$611,9,FALSE))*1000,#N/A)</f>
        <v>0.7948493760432398</v>
      </c>
      <c r="U270" s="196">
        <f>IFERROR((VLOOKUP($A270,'1112'!$F$10:$L$408,4,FALSE)/VLOOKUP($A270,'2012'!$F$10:$M$460,8,FALSE))*1000,#N/A)</f>
        <v>1.9839695262280772</v>
      </c>
      <c r="V270" s="196">
        <f>IFERROR((VLOOKUP($A270,'1213'!$F$10:$L$408,4,FALSE)/VLOOKUP($A270,'2013'!$F$10:$M$460,8,FALSE))*1000,#N/A)</f>
        <v>0.4747586643456243</v>
      </c>
      <c r="W270" s="196">
        <f>IFERROR((VLOOKUP($A270,'1314'!$F$10:$L$408,4,FALSE)/VLOOKUP($A270,'2014'!$F$10:$M$460,8,FALSE))*1000,#N/A)</f>
        <v>1.2622278321236984</v>
      </c>
      <c r="X270" s="196">
        <f>IFERROR((VLOOKUP($A270,'1415'!$F$10:$L$408,4,FALSE)/VLOOKUP($A270,'2015'!$F$10:$M$460,8,FALSE))*1000,#N/A)</f>
        <v>1.8083182640144664</v>
      </c>
      <c r="Y270" s="196">
        <f>IFERROR((VLOOKUP($A270,'1516'!$F$10:$L$408,4,FALSE)/VLOOKUP($A270,'2016'!$F$10:$M$460,8,FALSE))*1000,#N/A)</f>
        <v>2.3527566465375265</v>
      </c>
      <c r="Z270" s="196">
        <f>IFERROR((VLOOKUP($A270,'1617'!$F$10:$L$408,4,FALSE)/VLOOKUP($A270,'2017'!$F$10:$M$460,8,FALSE))*1000,#N/A)</f>
        <v>3.2768978700163842</v>
      </c>
      <c r="AA270" s="196">
        <f>IFERROR((VLOOKUP($A270,'1718'!$F$10:$L$408,4,FALSE)/VLOOKUP($A270,'2018'!$F$10:$N$460,9,FALSE))*1000,#N/A)</f>
        <v>2.3272050267628579</v>
      </c>
      <c r="AB270" s="196">
        <f>IFERROR((VLOOKUP($A270,'1819'!$F$10:$L$408,4,FALSE)/VLOOKUP($A270,'2018'!$F$10:$N$460,9,FALSE))*1000,#N/A)</f>
        <v>2.3272050267628579</v>
      </c>
      <c r="AC270" s="196">
        <f>IFERROR((VLOOKUP($A270,'1920'!$F$10:$L$408,4,FALSE)/VLOOKUP($A270,'2019'!$F$10:$N$464,8,FALSE))*1000,#N/A)</f>
        <v>2.6226877921597063</v>
      </c>
      <c r="AD270" s="196">
        <f>IFERROR((VLOOKUP($A270,'20 21'!$F$10:$M$408,4,FALSE)/VLOOKUP($A270,'2020'!$F$10:$N$469,8,FALSE))*1000,#N/A)</f>
        <v>3.6684318447397364</v>
      </c>
      <c r="AE270" s="196">
        <f>IFERROR((VLOOKUP($A270,'21 22'!$F$10:$M$408,4,FALSE)/VLOOKUP($A270,'2021'!$F$10:$N$469,8,FALSE))*1000,#N/A)</f>
        <v>1.978886800063933</v>
      </c>
      <c r="AF270" s="196">
        <f>IFERROR((VLOOKUP($A270,'22 23'!$F$10:$M$408,4,FALSE)/VLOOKUP($A270,'2022'!$F$10:$N$469,8,FALSE))*1000,#N/A)</f>
        <v>2.3489475199660537</v>
      </c>
      <c r="AG270" s="196">
        <f>IFERROR((VLOOKUP($A270,'23 24'!$F$7:$M$408,4,FALSE)/VLOOKUP($A270,'2023'!$C$7:$N$469,9,FALSE))*1000,#N/A)</f>
        <v>1.887433467970254</v>
      </c>
      <c r="AI270" s="196">
        <f>IFERROR((VLOOKUP($A270,'0910'!$F$10:$L$433,5,FALSE)/VLOOKUP($A270,'2010'!$C$5:$K$611,9,FALSE))*1000,#N/A)</f>
        <v>7.9510217062892574E-2</v>
      </c>
      <c r="AJ270" s="196">
        <f>IFERROR((VLOOKUP($A270,'1011'!$F$10:$L$433,5,FALSE)/VLOOKUP($A270,'2011'!$C$5:$K$611,9,FALSE))*1000,#N/A)</f>
        <v>7.9484937604323971E-2</v>
      </c>
      <c r="AK270" s="196">
        <f>IFERROR((VLOOKUP($A270,'1112'!$F$10:$L$408,5,FALSE)/VLOOKUP($A270,'2012'!$F$10:$M$460,8,FALSE))*1000,#N/A)</f>
        <v>0.1587175620982462</v>
      </c>
      <c r="AL270" s="196">
        <f>IFERROR((VLOOKUP($A270,'1213'!$F$10:$L$408,5,FALSE)/VLOOKUP($A270,'2013'!$F$10:$M$460,8,FALSE))*1000,#N/A)</f>
        <v>0.23737933217281215</v>
      </c>
      <c r="AM270" s="196">
        <f>IFERROR((VLOOKUP($A270,'1314'!$F$10:$L$408,5,FALSE)/VLOOKUP($A270,'2014'!$F$10:$M$460,8,FALSE))*1000,#N/A)</f>
        <v>0.1577784790154623</v>
      </c>
      <c r="AN270" s="196">
        <f>IFERROR((VLOOKUP($A270,'1415'!$F$10:$L$408,5,FALSE)/VLOOKUP($A270,'2015'!$F$10:$M$460,8,FALSE))*1000,#N/A)</f>
        <v>0.86484786539822311</v>
      </c>
      <c r="AO270" s="196">
        <f>IFERROR((VLOOKUP($A270,'1516'!$F$10:$L$408,5,FALSE)/VLOOKUP($A270,'2016'!$F$10:$M$460,8,FALSE))*1000,#N/A)</f>
        <v>0.23527566465375266</v>
      </c>
      <c r="AP270" s="196">
        <f>IFERROR((VLOOKUP($A270,'1617'!$F$10:$L$408,5,FALSE)/VLOOKUP($A270,'2017'!$F$10:$M$460,8,FALSE))*1000,#N/A)</f>
        <v>0.39010688928766479</v>
      </c>
      <c r="AQ270" s="196">
        <f>IFERROR((VLOOKUP($A270,'1718'!$F$10:$L$408,5,FALSE)/VLOOKUP($A270,'2018'!$F$10:$N$460,9,FALSE))*1000,#N/A)</f>
        <v>0.1551470017841905</v>
      </c>
      <c r="AR270" s="196">
        <f>IFERROR((VLOOKUP($A270,'1819'!$F$10:$L$408,5,FALSE)/VLOOKUP($A270,'2018'!$F$10:$N$460,9,FALSE))*1000,#N/A)</f>
        <v>7.7573500892095248E-2</v>
      </c>
      <c r="AS270" s="196">
        <f>IFERROR((VLOOKUP($A270,'1920'!$F$10:$L$408,5,FALSE)/VLOOKUP($A270,'2019'!$F$10:$N$464,8,FALSE))*1000,#N/A)</f>
        <v>0.38568938119995677</v>
      </c>
      <c r="AT270" s="196">
        <f>IFERROR((VLOOKUP($A270,'20 21'!$F$10:$L$408,5,FALSE)/VLOOKUP($A270,'2020'!$F$10:$N$469,8,FALSE))*1000,#N/A)</f>
        <v>0.76425663432077839</v>
      </c>
      <c r="AU270" s="196">
        <f>IFERROR((VLOOKUP($A270,'21 22'!$F$10:$L$408,5,FALSE)/VLOOKUP($A270,'2021'!$F$10:$N$469,8,FALSE))*1000,#N/A)</f>
        <v>0.76111030771689736</v>
      </c>
      <c r="AV270" s="196">
        <f>IFERROR((VLOOKUP($A270,'22 23'!$F$10:$L$408,5,FALSE)/VLOOKUP($A270,'2022'!$F$10:$N$469,8,FALSE))*1000,#N/A)</f>
        <v>0.30309000257626506</v>
      </c>
      <c r="AW270" s="196">
        <f>IFERROR((VLOOKUP($A270,'23 24'!$F$7:$M$408,5,FALSE)/VLOOKUP($A270,'2023'!$C$7:$N$469,9,FALSE))*1000,#N/A)</f>
        <v>0.83047072590691173</v>
      </c>
      <c r="AY270" s="196">
        <f>IFERROR((VLOOKUP($A270,'0910'!$F$10:$L$433,6,FALSE)/VLOOKUP($A270,'2010'!$C$5:$K$611,9,FALSE))*1000,#N/A)</f>
        <v>0</v>
      </c>
      <c r="AZ270" s="196">
        <f>IFERROR((VLOOKUP($A270,'1011'!$F$10:$L$433,6,FALSE)/VLOOKUP($A270,'2011'!$C$5:$K$611,9,FALSE))*1000,#N/A)</f>
        <v>0</v>
      </c>
      <c r="BA270" s="196">
        <f>IFERROR((VLOOKUP($A270,'1112'!$F$10:$L$408,6,FALSE)/VLOOKUP($A270,'2012'!$F$10:$M$460,8,FALSE))*1000,#N/A)</f>
        <v>0</v>
      </c>
      <c r="BB270" s="196">
        <f>IFERROR((VLOOKUP($A270,'1213'!$F$10:$L$408,6,FALSE)/VLOOKUP($A270,'2013'!$F$10:$M$460,8,FALSE))*1000,#N/A)</f>
        <v>0</v>
      </c>
      <c r="BC270" s="196">
        <f>IFERROR((VLOOKUP($A270,'1314'!$F$10:$L$408,6,FALSE)/VLOOKUP($A270,'2014'!$F$10:$M$460,8,FALSE))*1000,#N/A)</f>
        <v>0</v>
      </c>
      <c r="BD270" s="196">
        <f>IFERROR((VLOOKUP($A270,'1415'!$F$10:$L$408,6,FALSE)/VLOOKUP($A270,'2015'!$F$10:$M$460,8,FALSE))*1000,#N/A)</f>
        <v>1.2579605314883244</v>
      </c>
      <c r="BE270" s="196">
        <f>IFERROR((VLOOKUP($A270,'1516'!$F$10:$L$408,6,FALSE)/VLOOKUP($A270,'2016'!$F$10:$M$460,8,FALSE))*1000,#N/A)</f>
        <v>0</v>
      </c>
      <c r="BF270" s="196">
        <f>IFERROR((VLOOKUP($A270,'1617'!$F$10:$L$408,6,FALSE)/VLOOKUP($A270,'2017'!$F$10:$M$460,8,FALSE))*1000,#N/A)</f>
        <v>0</v>
      </c>
      <c r="BG270" s="196">
        <f>IFERROR((VLOOKUP($A270,'1718'!$F$10:$L$408,6,FALSE)/VLOOKUP($A270,'2018'!$F$10:$N$460,9,FALSE))*1000,#N/A)</f>
        <v>0.31029400356838099</v>
      </c>
      <c r="BH270" s="196">
        <f>IFERROR((VLOOKUP($A270,'1819'!$F$10:$L$408,6,FALSE)/VLOOKUP($A270,'2018'!$F$10:$N$460,9,FALSE))*1000,#N/A)</f>
        <v>0</v>
      </c>
      <c r="BI270" s="196">
        <f>IFERROR((VLOOKUP($A270,'1920'!$F$10:$L$408,6,FALSE)/VLOOKUP($A270,'2019'!$F$10:$N$464,8,FALSE))*1000,#N/A)</f>
        <v>0</v>
      </c>
      <c r="BJ270" s="196">
        <f>IFERROR((VLOOKUP($A270,'20 21'!$F$10:$L$408,6,FALSE)/VLOOKUP($A270,'2020'!$F$10:$N$469,8,FALSE))*1000,#N/A)</f>
        <v>0</v>
      </c>
      <c r="BK270" s="196">
        <f>IFERROR((VLOOKUP($A270,'21 22'!$F$10:$L$408,6,FALSE)/VLOOKUP($A270,'2021'!$F$10:$N$469,8,FALSE))*1000,#N/A)</f>
        <v>0</v>
      </c>
      <c r="BL270" s="196">
        <f>IFERROR((VLOOKUP($A270,'22 23'!$F$10:$L$408,6,FALSE)/VLOOKUP($A270,'2022'!$F$10:$N$469,8,FALSE))*1000,#N/A)</f>
        <v>0</v>
      </c>
      <c r="BM270" s="196">
        <f>IFERROR((VLOOKUP($A270,'23 24'!$F$7:$M$408,6,FALSE)/VLOOKUP($A270,'2023'!$C$7:$N$469,9,FALSE))*1000,#N/A)</f>
        <v>0</v>
      </c>
      <c r="BO270" s="196">
        <f>IFERROR((VLOOKUP($A270,'0910'!$F$10:$L$433,7,FALSE)/VLOOKUP($A270,'2010'!$C$5:$K$611,9,FALSE))*1000,#N/A)</f>
        <v>0.23853065118867775</v>
      </c>
      <c r="BP270" s="196">
        <f>IFERROR((VLOOKUP($A270,'1011'!$F$10:$L$433,7,FALSE)/VLOOKUP($A270,'2011'!$C$5:$K$611,9,FALSE))*1000,#N/A)</f>
        <v>0.87433431364756375</v>
      </c>
      <c r="BQ270" s="196">
        <f>IFERROR((VLOOKUP($A270,'1112'!$F$10:$L$408,7,FALSE)/VLOOKUP($A270,'2012'!$F$10:$M$460,8,FALSE))*1000,#N/A)</f>
        <v>2.1426870883263232</v>
      </c>
      <c r="BR270" s="196">
        <f>IFERROR((VLOOKUP($A270,'1213'!$F$10:$L$408,7,FALSE)/VLOOKUP($A270,'2013'!$F$10:$M$460,8,FALSE))*1000,#N/A)</f>
        <v>0.71213799651843646</v>
      </c>
      <c r="BS270" s="196">
        <f>IFERROR((VLOOKUP($A270,'1314'!$F$10:$L$408,7,FALSE)/VLOOKUP($A270,'2014'!$F$10:$M$460,8,FALSE))*1000,#N/A)</f>
        <v>1.4200063111391605</v>
      </c>
      <c r="BT270" s="196">
        <f>IFERROR((VLOOKUP($A270,'1415'!$F$10:$L$408,7,FALSE)/VLOOKUP($A270,'2015'!$F$10:$M$460,8,FALSE))*1000,#N/A)</f>
        <v>3.9311266609010147</v>
      </c>
      <c r="BU270" s="196">
        <f>IFERROR((VLOOKUP($A270,'1516'!$F$10:$L$408,7,FALSE)/VLOOKUP($A270,'2016'!$F$10:$M$460,8,FALSE))*1000,#N/A)</f>
        <v>2.5880323111912791</v>
      </c>
      <c r="BV270" s="196">
        <f>IFERROR((VLOOKUP($A270,'1617'!$F$10:$L$408,7,FALSE)/VLOOKUP($A270,'2017'!$F$10:$M$460,8,FALSE))*1000,#N/A)</f>
        <v>3.6670047593040493</v>
      </c>
      <c r="BW270" s="196">
        <f>IFERROR((VLOOKUP($A270,'1718'!$F$10:$L$408,7,FALSE)/VLOOKUP($A270,'2018'!$F$10:$N$460,9,FALSE))*1000,#N/A)</f>
        <v>2.7926460321154294</v>
      </c>
      <c r="BX270" s="196">
        <f>IFERROR((VLOOKUP($A270,'1819'!$F$10:$L$408,7,FALSE)/VLOOKUP($A270,'2018'!$F$10:$N$460,9,FALSE))*1000,#N/A)</f>
        <v>2.4047785276549529</v>
      </c>
      <c r="BY270" s="196">
        <f>IFERROR((VLOOKUP($A270,'1920'!$F$10:$L$408,7,FALSE)/VLOOKUP($A270,'2019'!$F$10:$N$464,8,FALSE))*1000,#N/A)</f>
        <v>3.0083771733596629</v>
      </c>
      <c r="BZ270" s="196">
        <f>IFERROR((VLOOKUP($A270,'20 21'!$F$10:$L$408,7,FALSE)/VLOOKUP($A270,'2020'!$F$10:$N$469,8,FALSE))*1000,#N/A)</f>
        <v>4.4326884790605137</v>
      </c>
      <c r="CA270" s="196">
        <f>IFERROR((VLOOKUP($A270,'21 22'!$F$10:$L$408,7,FALSE)/VLOOKUP($A270,'2021'!$F$10:$N$469,8,FALSE))*1000,#N/A)</f>
        <v>2.7399971077808307</v>
      </c>
      <c r="CB270" s="196">
        <f>IFERROR((VLOOKUP($A270,'22 23'!$F$10:$L$408,7,FALSE)/VLOOKUP($A270,'2022'!$F$10:$N$469,8,FALSE))*1000,#N/A)</f>
        <v>2.6520375225423187</v>
      </c>
      <c r="CC270" s="196">
        <f>IFERROR((VLOOKUP($A270,'23 24'!$F$7:$M$408,7,FALSE)/VLOOKUP($A270,'2023'!$C$7:$N$469,9,FALSE))*1000,#N/A)</f>
        <v>2.7179041938771658</v>
      </c>
      <c r="CE270" s="198">
        <f>IFERROR((VLOOKUP($A270,'0910'!$F$10:$S$433,9,FALSE)/VLOOKUP($A270,'2010'!$C$5:$K$611,9,FALSE))*1000,#N/A)</f>
        <v>0.63608173650314059</v>
      </c>
      <c r="CF270" s="198">
        <f>IFERROR((VLOOKUP($A270,'1011'!$F$10:$S$433,10,FALSE)/VLOOKUP($A270,'2011'!$C$5:$K$611,9,FALSE))*1000,#N/A)</f>
        <v>0.23845481281297193</v>
      </c>
      <c r="CG270" s="198">
        <f>IFERROR((VLOOKUP($A270,'1112'!$F$10:$S$408,9,FALSE)/VLOOKUP($A270,'2012'!$F$10:$M$460,8,FALSE))*1000,#N/A)</f>
        <v>0.71422902944210775</v>
      </c>
      <c r="CH270" s="198">
        <f>IFERROR((VLOOKUP($A270,'1213'!$F$10:$S$408,9,FALSE)/VLOOKUP($A270,'2013'!$F$10:$M$460,8,FALSE))*1000,#N/A)</f>
        <v>1.3451495489792689</v>
      </c>
      <c r="CI270" s="198">
        <f>IFERROR((VLOOKUP($A270,'1314'!$F$10:$S$408,9,FALSE)/VLOOKUP($A270,'2014'!$F$10:$M$460,8,FALSE))*1000,#N/A)</f>
        <v>0.78889239507731146</v>
      </c>
      <c r="CJ270" s="198">
        <f>IFERROR((VLOOKUP($A270,'1415'!$F$10:$S$408,9,FALSE)/VLOOKUP($A270,'2015'!$F$10:$M$460,8,FALSE))*1000,#N/A)</f>
        <v>2.0441858636685275</v>
      </c>
      <c r="CK270" s="198">
        <f>IFERROR((VLOOKUP($A270,'1516'!$F$10:$S$408,9,FALSE)/VLOOKUP($A270,'2016'!$F$10:$M$460,8,FALSE))*1000,#N/A)</f>
        <v>0.94110265861501063</v>
      </c>
      <c r="CL270" s="198">
        <f>IFERROR((VLOOKUP($A270,'1617'!$F$10:$S$408,9,FALSE)/VLOOKUP($A270,'2017'!$F$10:$M$460,8,FALSE))*1000,#N/A)</f>
        <v>2.4966840914410549</v>
      </c>
      <c r="CM270" s="198">
        <f>IFERROR((VLOOKUP($A270,'1718'!$F$10:$S$408,9,FALSE)/VLOOKUP($A270,'2018'!$F$10:$N$460,9,FALSE))*1000,#N/A)</f>
        <v>2.8702195330075249</v>
      </c>
      <c r="CN270" s="198">
        <f>IFERROR((VLOOKUP($A270,'1819'!$F$10:$S$408,9,FALSE)/VLOOKUP($A270,'2018'!$F$10:$N$460,9,FALSE))*1000,#N/A)</f>
        <v>3.4908075401442868</v>
      </c>
      <c r="CO270" s="198">
        <f>IFERROR((VLOOKUP($A270,'1920'!$F$10:$S$408,9,FALSE)/VLOOKUP($A270,'2019'!$F$10:$N$464,8,FALSE))*1000,#N/A)</f>
        <v>3.5483423070396025</v>
      </c>
      <c r="CP270" s="198">
        <f>IFERROR((VLOOKUP($A270,'20 21'!$F$10:$S$408,9,FALSE)/VLOOKUP($A270,'2020'!$F$10:$N$469,8,FALSE))*1000,#N/A)</f>
        <v>1.3756619417774012</v>
      </c>
      <c r="CQ270" s="198">
        <f>IFERROR((VLOOKUP($A270,'21 22'!$F$10:$S$408,9,FALSE)/VLOOKUP($A270,'2021'!$F$10:$N$469,8,FALSE))*1000,#N/A)</f>
        <v>2.2833309231506922</v>
      </c>
      <c r="CR270" s="198">
        <f>IFERROR((VLOOKUP($A270,'22 23'!$F$10:$S$408,9,FALSE)/VLOOKUP($A270,'2022'!$F$10:$N$469,8,FALSE))*1000,#N/A)</f>
        <v>2.121630018033855</v>
      </c>
      <c r="CS270" s="196">
        <f>IFERROR((VLOOKUP($A270,'23 24'!$F$7:$S$408,9,FALSE)/VLOOKUP($A270,'2023'!$C$7:$N$469,9,FALSE))*1000,#N/A)</f>
        <v>3.8503642746593183</v>
      </c>
      <c r="CU270" s="198">
        <f>IFERROR((VLOOKUP($A270,'0910'!$F$10:$S$433,10,FALSE)/VLOOKUP($A270,'2010'!$C$5:$K$611,9,FALSE))*1000,#N/A)</f>
        <v>0</v>
      </c>
      <c r="CV270" s="198">
        <f>IFERROR((VLOOKUP($A270,'1011'!$F$10:$S$433,11,FALSE)/VLOOKUP($A270,'2011'!$C$5:$K$611,9,FALSE))*1000,#N/A)</f>
        <v>7.9484937604323971E-2</v>
      </c>
      <c r="CW270" s="198">
        <f>IFERROR((VLOOKUP($A270,'1112'!$F$10:$S$408,10,FALSE)/VLOOKUP($A270,'2012'!$F$10:$M$460,8,FALSE))*1000,#N/A)</f>
        <v>0</v>
      </c>
      <c r="CX270" s="198">
        <f>IFERROR((VLOOKUP($A270,'1213'!$F$10:$S$408,10,FALSE)/VLOOKUP($A270,'2013'!$F$10:$M$460,8,FALSE))*1000,#N/A)</f>
        <v>0.1582528881152081</v>
      </c>
      <c r="CY270" s="198">
        <f>IFERROR((VLOOKUP($A270,'1314'!$F$10:$S$408,10,FALSE)/VLOOKUP($A270,'2014'!$F$10:$M$460,8,FALSE))*1000,#N/A)</f>
        <v>0</v>
      </c>
      <c r="CZ270" s="198">
        <f>IFERROR((VLOOKUP($A270,'1415'!$F$10:$S$408,10,FALSE)/VLOOKUP($A270,'2015'!$F$10:$M$460,8,FALSE))*1000,#N/A)</f>
        <v>1.4152055979243652</v>
      </c>
      <c r="DA270" s="198">
        <f>IFERROR((VLOOKUP($A270,'1516'!$F$10:$S$408,10,FALSE)/VLOOKUP($A270,'2016'!$F$10:$M$460,8,FALSE))*1000,#N/A)</f>
        <v>0.31370088620500353</v>
      </c>
      <c r="DB270" s="198">
        <f>IFERROR((VLOOKUP($A270,'1617'!$F$10:$S$408,10,FALSE)/VLOOKUP($A270,'2017'!$F$10:$M$460,8,FALSE))*1000,#N/A)</f>
        <v>0.23406413357259889</v>
      </c>
      <c r="DC270" s="198">
        <f>IFERROR((VLOOKUP($A270,'1718'!$F$10:$S$408,10,FALSE)/VLOOKUP($A270,'2018'!$F$10:$N$460,9,FALSE))*1000,#N/A)</f>
        <v>0.3878675044604763</v>
      </c>
      <c r="DD270" s="198">
        <f>IFERROR((VLOOKUP($A270,'1819'!$F$10:$S$408,10,FALSE)/VLOOKUP($A270,'2018'!$F$10:$N$460,9,FALSE))*1000,#N/A)</f>
        <v>0.31029400356838099</v>
      </c>
      <c r="DE270" s="198">
        <f>IFERROR((VLOOKUP($A270,'1920'!$F$10:$S$408,10,FALSE)/VLOOKUP($A270,'2019'!$F$10:$N$464,8,FALSE))*1000,#N/A)</f>
        <v>0.23141362871997409</v>
      </c>
      <c r="DF270" s="198">
        <f>IFERROR((VLOOKUP($A270,'20 21'!$F$10:$S$408,10,FALSE)/VLOOKUP($A270,'2020'!$F$10:$N$469,8,FALSE))*1000,#N/A)</f>
        <v>0.61140530745662269</v>
      </c>
      <c r="DG270" s="198">
        <f>IFERROR((VLOOKUP($A270,'21 22'!$F$10:$S$408,10,FALSE)/VLOOKUP($A270,'2021'!$F$10:$N$469,8,FALSE))*1000,#N/A)</f>
        <v>0.30444412308675894</v>
      </c>
      <c r="DH270" s="198">
        <f>IFERROR((VLOOKUP($A270,'22 23'!$F$10:$S$408,10,FALSE)/VLOOKUP($A270,'2022'!$F$10:$N$469,8,FALSE))*1000,#N/A)</f>
        <v>0.37886250322033127</v>
      </c>
      <c r="DI270" s="196">
        <f>IFERROR((VLOOKUP($A270,'23 24'!$F$7:$S$408,10,FALSE)/VLOOKUP($A270,'2023'!$C$7:$N$469,9,FALSE))*1000,#N/A)</f>
        <v>0.60397870975048129</v>
      </c>
      <c r="DK270" s="198">
        <f>IFERROR((VLOOKUP($A270,'0910'!$F$10:$S$433,11,FALSE)/VLOOKUP($A270,'2010'!$C$5:$K$611,9,FALSE))*1000,#N/A)</f>
        <v>0</v>
      </c>
      <c r="DL270" s="198">
        <f>IFERROR((VLOOKUP($A270,'1011'!$F$10:$S$433,12,FALSE)/VLOOKUP($A270,'2011'!$C$5:$K$611,9,FALSE))*1000,#N/A)</f>
        <v>0</v>
      </c>
      <c r="DM270" s="198">
        <f>IFERROR((VLOOKUP($A270,'1112'!$F$10:$S$408,11,FALSE)/VLOOKUP($A270,'2012'!$F$10:$M$460,8,FALSE))*1000,#N/A)</f>
        <v>0</v>
      </c>
      <c r="DN270" s="198">
        <f>IFERROR((VLOOKUP($A270,'1213'!$F$10:$S$408,11,FALSE)/VLOOKUP($A270,'2013'!$F$10:$M$460,8,FALSE))*1000,#N/A)</f>
        <v>0</v>
      </c>
      <c r="DO270" s="198">
        <f>IFERROR((VLOOKUP($A270,'1314'!$F$10:$S$408,11,FALSE)/VLOOKUP($A270,'2014'!$F$10:$M$460,8,FALSE))*1000,#N/A)</f>
        <v>0</v>
      </c>
      <c r="DP270" s="198">
        <f>IFERROR((VLOOKUP($A270,'1415'!$F$10:$S$408,11,FALSE)/VLOOKUP($A270,'2015'!$F$10:$M$460,8,FALSE))*1000,#N/A)</f>
        <v>0.39311266609010143</v>
      </c>
      <c r="DQ270" s="198">
        <f>IFERROR((VLOOKUP($A270,'1516'!$F$10:$S$408,11,FALSE)/VLOOKUP($A270,'2016'!$F$10:$M$460,8,FALSE))*1000,#N/A)</f>
        <v>0</v>
      </c>
      <c r="DR270" s="198">
        <f>IFERROR((VLOOKUP($A270,'1617'!$F$10:$S$408,11,FALSE)/VLOOKUP($A270,'2017'!$F$10:$M$460,8,FALSE))*1000,#N/A)</f>
        <v>0</v>
      </c>
      <c r="DS270" s="198">
        <f>IFERROR((VLOOKUP($A270,'1718'!$F$10:$S$408,11,FALSE)/VLOOKUP($A270,'2018'!$F$10:$N$460,9,FALSE))*1000,#N/A)</f>
        <v>2.482352028547048</v>
      </c>
      <c r="DT270" s="198">
        <f>IFERROR((VLOOKUP($A270,'1819'!$F$10:$S$408,11,FALSE)/VLOOKUP($A270,'2018'!$F$10:$N$460,9,FALSE))*1000,#N/A)</f>
        <v>0.1551470017841905</v>
      </c>
      <c r="DU270" s="198">
        <f>IFERROR((VLOOKUP($A270,'1920'!$F$10:$S$408,11,FALSE)/VLOOKUP($A270,'2019'!$F$10:$N$464,8,FALSE))*1000,#N/A)</f>
        <v>0</v>
      </c>
      <c r="DV270" s="198">
        <f>IFERROR((VLOOKUP($A270,'20 21'!$F$10:$S$408,11,FALSE)/VLOOKUP($A270,'2020'!$F$10:$N$469,8,FALSE))*1000,#N/A)</f>
        <v>0</v>
      </c>
      <c r="DW270" s="198">
        <f>IFERROR((VLOOKUP($A270,'21 22'!$F$10:$S$408,11,FALSE)/VLOOKUP($A270,'2021'!$F$10:$N$469,8,FALSE))*1000,#N/A)</f>
        <v>0</v>
      </c>
      <c r="DX270" s="198">
        <f>IFERROR((VLOOKUP($A270,'22 23'!$F$10:$S$408,11,FALSE)/VLOOKUP($A270,'2022'!$F$10:$N$469,8,FALSE))*1000,#N/A)</f>
        <v>0</v>
      </c>
      <c r="DY270" s="196">
        <f>IFERROR((VLOOKUP($A270,'23 24'!$F$7:$S$408,11,FALSE)/VLOOKUP($A270,'2023'!$C$7:$N$469,9,FALSE))*1000,#N/A)</f>
        <v>0</v>
      </c>
      <c r="EA270" s="198">
        <f>IFERROR((VLOOKUP($A270,'0910'!$F$10:$S$433,12,FALSE)/VLOOKUP($A270,'2010'!$C$5:$K$611,9,FALSE))*1000,#N/A)</f>
        <v>0.63608173650314059</v>
      </c>
      <c r="EB270" s="198">
        <f>IFERROR((VLOOKUP($A270,'1011'!$F$10:$S$433,13,FALSE)/VLOOKUP($A270,'2011'!$C$5:$K$611,9,FALSE))*1000,#N/A)</f>
        <v>0.3974246880216199</v>
      </c>
      <c r="EC270" s="198">
        <f>IFERROR((VLOOKUP($A270,'1112'!$F$10:$S$408,12,FALSE)/VLOOKUP($A270,'2012'!$F$10:$M$460,8,FALSE))*1000,#N/A)</f>
        <v>0.71422902944210775</v>
      </c>
      <c r="ED270" s="198">
        <f>IFERROR((VLOOKUP($A270,'1213'!$F$10:$S$408,12,FALSE)/VLOOKUP($A270,'2013'!$F$10:$M$460,8,FALSE))*1000,#N/A)</f>
        <v>1.503402437094477</v>
      </c>
      <c r="EE270" s="198">
        <f>IFERROR((VLOOKUP($A270,'1314'!$F$10:$S$408,12,FALSE)/VLOOKUP($A270,'2014'!$F$10:$M$460,8,FALSE))*1000,#N/A)</f>
        <v>0.78889239507731146</v>
      </c>
      <c r="EF270" s="198">
        <f>IFERROR((VLOOKUP($A270,'1415'!$F$10:$S$408,12,FALSE)/VLOOKUP($A270,'2015'!$F$10:$M$460,8,FALSE))*1000,#N/A)</f>
        <v>3.9311266609010147</v>
      </c>
      <c r="EG270" s="198">
        <f>IFERROR((VLOOKUP($A270,'1516'!$F$10:$S$408,12,FALSE)/VLOOKUP($A270,'2016'!$F$10:$M$460,8,FALSE))*1000,#N/A)</f>
        <v>1.333228766371265</v>
      </c>
      <c r="EH270" s="198">
        <f>IFERROR((VLOOKUP($A270,'1617'!$F$10:$S$408,12,FALSE)/VLOOKUP($A270,'2017'!$F$10:$M$460,8,FALSE))*1000,#N/A)</f>
        <v>2.7307482250136537</v>
      </c>
      <c r="EI270" s="198">
        <f>IFERROR((VLOOKUP($A270,'1718'!$F$10:$S$408,12,FALSE)/VLOOKUP($A270,'2018'!$F$10:$N$460,9,FALSE))*1000,#N/A)</f>
        <v>5.7404390660150497</v>
      </c>
      <c r="EJ270" s="198">
        <f>IFERROR((VLOOKUP($A270,'1819'!$F$10:$S$408,12,FALSE)/VLOOKUP($A270,'2018'!$F$10:$N$460,9,FALSE))*1000,#N/A)</f>
        <v>3.9562485454968583</v>
      </c>
      <c r="EK270" s="198">
        <f>IFERROR((VLOOKUP($A270,'1920'!$F$10:$S$408,12,FALSE)/VLOOKUP($A270,'2019'!$F$10:$N$464,8,FALSE))*1000,#N/A)</f>
        <v>3.7797559357595767</v>
      </c>
      <c r="EL270" s="198">
        <f>IFERROR((VLOOKUP($A270,'20 21'!$F$10:$S$408,12,FALSE)/VLOOKUP($A270,'2020'!$F$10:$N$469,8,FALSE))*1000,#N/A)</f>
        <v>1.9870672492340236</v>
      </c>
      <c r="EM270" s="198">
        <f>IFERROR((VLOOKUP($A270,'21 22'!$F$10:$S$408,12,FALSE)/VLOOKUP($A270,'2021'!$F$10:$N$469,8,FALSE))*1000,#N/A)</f>
        <v>2.5116640154657612</v>
      </c>
      <c r="EN270" s="198">
        <f>IFERROR((VLOOKUP($A270,'22 23'!$F$10:$S$408,12,FALSE)/VLOOKUP($A270,'2022'!$F$10:$N$469,8,FALSE))*1000,#N/A)</f>
        <v>2.5004925212541864</v>
      </c>
      <c r="EO270" s="196">
        <f>IFERROR((VLOOKUP($A270,'23 24'!$F$7:$S$408,12,FALSE)/VLOOKUP($A270,'2023'!$C$7:$N$469,9,FALSE))*1000,#N/A)</f>
        <v>4.3788456456909897</v>
      </c>
    </row>
    <row r="271" spans="1:145" x14ac:dyDescent="0.3">
      <c r="A271" t="s">
        <v>1664</v>
      </c>
      <c r="B271" t="s">
        <v>1743</v>
      </c>
      <c r="C271" t="str">
        <f>IF(VLOOKUP($A271,'0910'!$F$10:$L$433,1,FALSE)=VLOOKUP($A271,'2010'!$C$5:$K$611,1,FALSE),VLOOKUP($A271,'0910'!$F$10:$L$433,1,FALSE),FALSE)</f>
        <v>Stockton-on-Tees</v>
      </c>
      <c r="D271" t="str">
        <f>IF(VLOOKUP($A271,'1011'!$F$10:$L$433,1,FALSE)=VLOOKUP($A271,'2011'!$C$5:$K$611,1,FALSE),VLOOKUP($A271,'1011'!$F$10:$L$433,1,FALSE),FALSE)</f>
        <v>Stockton-on-Tees</v>
      </c>
      <c r="E271" t="str">
        <f>IF(VLOOKUP(A271,'1112'!$F$10:$L$408,1,FALSE)=VLOOKUP(A271,'2012'!$F$10:$M$460,1,FALSE),VLOOKUP(A271,'1112'!$F$10:$L$408,1,FALSE),FALSE)</f>
        <v>Stockton-on-Tees</v>
      </c>
      <c r="F271" t="str">
        <f>IF(VLOOKUP($A271,'1213'!$F$10:$L$408,1,FALSE)=VLOOKUP($A271,'2013'!$F$10:$M$460,1,FALSE),VLOOKUP($A271,'1213'!$F$10:$L$408,1,FALSE),FALSE)</f>
        <v>Stockton-on-Tees</v>
      </c>
      <c r="G271" t="str">
        <f>IF(VLOOKUP($A271,'1314'!$F$10:$L$408,1,FALSE)=VLOOKUP($A271,'2014'!$F$10:$M$460,1,FALSE),VLOOKUP($A271,'1314'!$F$10:$L$408,1,FALSE),FALSE)</f>
        <v>Stockton-on-Tees</v>
      </c>
      <c r="H271" t="str">
        <f>IF(VLOOKUP($A271,'1415'!$F$10:$L$408,1,FALSE)=VLOOKUP($A271,'2015'!$F$10:$M$460,1,FALSE),VLOOKUP($A271,'1415'!$F$10:$L$408,1,FALSE),FALSE)</f>
        <v>Stockton-on-Tees</v>
      </c>
      <c r="I271" t="str">
        <f>IF(VLOOKUP($A271,'1516'!$F$10:$L$408,1,FALSE)=VLOOKUP($A271,'2015'!$F$10:$M$460,1,FALSE),VLOOKUP($A271,'1516'!$F$10:$L$408,1,FALSE),FALSE)</f>
        <v>Stockton-on-Tees</v>
      </c>
      <c r="J271" t="str">
        <f>IF(VLOOKUP($A271,'1617'!$F$10:$L$408,1,FALSE)=VLOOKUP($A271,'2016'!$F$10:$M$460,1,FALSE),VLOOKUP($A271,'1617'!$F$10:$L$408,1,FALSE),FALSE)</f>
        <v>Stockton-on-Tees</v>
      </c>
      <c r="K271" t="str">
        <f>IF(VLOOKUP($A271,'1718'!$F$10:$M$408,1,FALSE)=VLOOKUP($A271,'2017'!$F$10:$M$460,1,FALSE),VLOOKUP($A271,'1718'!$F$10:$M$408,1,FALSE),FALSE)</f>
        <v>Stockton-on-Tees</v>
      </c>
      <c r="L271" t="str">
        <f>IF(VLOOKUP($A271,'1819'!$F$10:$M$408,1,FALSE)=VLOOKUP($A271,'2018'!$F$10:$M$460,1,FALSE),VLOOKUP($A271,'1819'!$F$10:$M$408,1,FALSE),FALSE)</f>
        <v>Stockton-on-Tees</v>
      </c>
      <c r="M271" t="str">
        <f>IF(VLOOKUP($A271,'1920'!$F$10:$M$408,1,FALSE)=VLOOKUP($A271,'2019'!$F$10:$M$464,1,FALSE),VLOOKUP($A271,'1920'!$F$10:$M$408,1,FALSE),FALSE)</f>
        <v>Stockton-on-Tees</v>
      </c>
      <c r="N271" t="str">
        <f>IF(VLOOKUP($A271,'20 21'!$F$10:$N$408,1,FALSE)=VLOOKUP($A271,'2020'!$F$10:$O$468,1,FALSE),VLOOKUP($A271,'20 21'!$F$10:$N$408,1,FALSE),FALSE)</f>
        <v>Stockton-on-Tees</v>
      </c>
      <c r="O271" t="str">
        <f>IF(VLOOKUP($A271,'21 22'!$F$10:$N$408,1,FALSE)=VLOOKUP($A271,'2021'!$F$10:$O$471,1,FALSE),VLOOKUP($A271,'21 22'!$F$10:$N$408,1,FALSE),FALSE)</f>
        <v>Stockton-on-Tees</v>
      </c>
      <c r="P271" t="str">
        <f>IF(VLOOKUP($A271,'22 23'!$F$10:$N$408,1,FALSE)=VLOOKUP($A271,'2022'!$F$10:$O$468,1,FALSE),VLOOKUP($A271,'22 23'!$F$10:$N$408,1,FALSE),FALSE)</f>
        <v>Stockton-on-Tees</v>
      </c>
      <c r="Q271" t="str">
        <f>IF(VLOOKUP($A271,'23 24'!$F$7:$N$408,1,FALSE)=VLOOKUP($A271,'2023'!$C$7:$O$468,1,FALSE),VLOOKUP($A271,'23 24'!$F$7:$N$408,1,FALSE),FALSE)</f>
        <v>Stockton-on-Tees</v>
      </c>
      <c r="S271" s="196">
        <f>IFERROR((VLOOKUP($A271,'0910'!$F$10:$L$433,4,FALSE)/VLOOKUP($A271,'2010'!$C$5:$K$611,9,FALSE))*1000,#N/A)</f>
        <v>4.7747306562193925</v>
      </c>
      <c r="T271" s="196">
        <f>IFERROR((VLOOKUP($A271,'1011'!$F$10:$L$433,4,FALSE)/VLOOKUP($A271,'2011'!$C$5:$K$611,9,FALSE))*1000,#N/A)</f>
        <v>5.7149805447470809</v>
      </c>
      <c r="U271" s="196">
        <f>IFERROR((VLOOKUP($A271,'1112'!$F$10:$L$408,4,FALSE)/VLOOKUP($A271,'2012'!$F$10:$M$460,8,FALSE))*1000,#N/A)</f>
        <v>6.1661225970257529</v>
      </c>
      <c r="V271" s="196">
        <f>IFERROR((VLOOKUP($A271,'1213'!$F$10:$L$408,4,FALSE)/VLOOKUP($A271,'2013'!$F$10:$M$460,8,FALSE))*1000,#N/A)</f>
        <v>5.4008641382621221</v>
      </c>
      <c r="W271" s="196">
        <f>IFERROR((VLOOKUP($A271,'1314'!$F$10:$L$408,4,FALSE)/VLOOKUP($A271,'2014'!$F$10:$M$460,8,FALSE))*1000,#N/A)</f>
        <v>6.2141491395793498</v>
      </c>
      <c r="X271" s="196">
        <f>IFERROR((VLOOKUP($A271,'1415'!$F$10:$L$408,4,FALSE)/VLOOKUP($A271,'2015'!$F$10:$M$460,8,FALSE))*1000,#N/A)</f>
        <v>5.9438896814075131</v>
      </c>
      <c r="Y271" s="196">
        <f>IFERROR((VLOOKUP($A271,'1516'!$F$10:$L$408,4,FALSE)/VLOOKUP($A271,'2016'!$F$10:$M$460,8,FALSE))*1000,#N/A)</f>
        <v>5.6811456977157055</v>
      </c>
      <c r="Z271" s="196">
        <f>IFERROR((VLOOKUP($A271,'1617'!$F$10:$L$408,4,FALSE)/VLOOKUP($A271,'2017'!$F$10:$M$460,8,FALSE))*1000,#N/A)</f>
        <v>9.0153377824610708</v>
      </c>
      <c r="AA271" s="196">
        <f>IFERROR((VLOOKUP($A271,'1718'!$F$10:$L$408,4,FALSE)/VLOOKUP($A271,'2018'!$F$10:$N$460,9,FALSE))*1000,#N/A)</f>
        <v>9.0508238570433974</v>
      </c>
      <c r="AB271" s="196">
        <f>IFERROR((VLOOKUP($A271,'1819'!$F$10:$L$408,4,FALSE)/VLOOKUP($A271,'2018'!$F$10:$N$460,9,FALSE))*1000,#N/A)</f>
        <v>11.023439313065676</v>
      </c>
      <c r="AC271" s="196">
        <f>IFERROR((VLOOKUP($A271,'1920'!$F$10:$L$408,4,FALSE)/VLOOKUP($A271,'2019'!$F$10:$N$464,8,FALSE))*1000,#N/A)</f>
        <v>5.6335437289460675</v>
      </c>
      <c r="AD271" s="196">
        <f>IFERROR((VLOOKUP($A271,'20 21'!$F$10:$M$408,4,FALSE)/VLOOKUP($A271,'2020'!$F$10:$N$469,8,FALSE))*1000,#N/A)</f>
        <v>4.0979920977052391</v>
      </c>
      <c r="AE271" s="196">
        <f>IFERROR((VLOOKUP($A271,'21 22'!$F$10:$M$408,4,FALSE)/VLOOKUP($A271,'2021'!$F$10:$N$469,8,FALSE))*1000,#N/A)</f>
        <v>5.5399782923299563</v>
      </c>
      <c r="AF271" s="196">
        <f>IFERROR((VLOOKUP($A271,'22 23'!$F$10:$M$408,4,FALSE)/VLOOKUP($A271,'2022'!$F$10:$N$469,8,FALSE))*1000,#N/A)</f>
        <v>6.4200033789491471</v>
      </c>
      <c r="AG271" s="196">
        <f>IFERROR((VLOOKUP($A271,'23 24'!$F$7:$M$408,4,FALSE)/VLOOKUP($A271,'2023'!$C$7:$N$469,9,FALSE))*1000,#N/A)</f>
        <v>4.3629529360435848</v>
      </c>
      <c r="AI271" s="196">
        <f>IFERROR((VLOOKUP($A271,'0910'!$F$10:$L$433,5,FALSE)/VLOOKUP($A271,'2010'!$C$5:$K$611,9,FALSE))*1000,#N/A)</f>
        <v>0.61214495592556317</v>
      </c>
      <c r="AJ271" s="196">
        <f>IFERROR((VLOOKUP($A271,'1011'!$F$10:$L$433,5,FALSE)/VLOOKUP($A271,'2011'!$C$5:$K$611,9,FALSE))*1000,#N/A)</f>
        <v>0.36478599221789881</v>
      </c>
      <c r="AK271" s="196">
        <f>IFERROR((VLOOKUP($A271,'1112'!$F$10:$L$408,5,FALSE)/VLOOKUP($A271,'2012'!$F$10:$M$460,8,FALSE))*1000,#N/A)</f>
        <v>0.60452182323781889</v>
      </c>
      <c r="AL271" s="196">
        <f>IFERROR((VLOOKUP($A271,'1213'!$F$10:$L$408,5,FALSE)/VLOOKUP($A271,'2013'!$F$10:$M$460,8,FALSE))*1000,#N/A)</f>
        <v>0.48007681228996635</v>
      </c>
      <c r="AM271" s="196">
        <f>IFERROR((VLOOKUP($A271,'1314'!$F$10:$L$408,5,FALSE)/VLOOKUP($A271,'2014'!$F$10:$M$460,8,FALSE))*1000,#N/A)</f>
        <v>0.23900573613766729</v>
      </c>
      <c r="AN271" s="196">
        <f>IFERROR((VLOOKUP($A271,'1415'!$F$10:$L$408,5,FALSE)/VLOOKUP($A271,'2015'!$F$10:$M$460,8,FALSE))*1000,#N/A)</f>
        <v>0.47551117451260105</v>
      </c>
      <c r="AO271" s="196">
        <f>IFERROR((VLOOKUP($A271,'1516'!$F$10:$L$408,5,FALSE)/VLOOKUP($A271,'2016'!$F$10:$M$460,8,FALSE))*1000,#N/A)</f>
        <v>0.3550716061072316</v>
      </c>
      <c r="AP271" s="196">
        <f>IFERROR((VLOOKUP($A271,'1617'!$F$10:$L$408,5,FALSE)/VLOOKUP($A271,'2017'!$F$10:$M$460,8,FALSE))*1000,#N/A)</f>
        <v>0.93665847090504628</v>
      </c>
      <c r="AQ271" s="196">
        <f>IFERROR((VLOOKUP($A271,'1718'!$F$10:$L$408,5,FALSE)/VLOOKUP($A271,'2018'!$F$10:$N$460,9,FALSE))*1000,#N/A)</f>
        <v>0.81225342306799719</v>
      </c>
      <c r="AR271" s="196">
        <f>IFERROR((VLOOKUP($A271,'1819'!$F$10:$L$408,5,FALSE)/VLOOKUP($A271,'2018'!$F$10:$N$460,9,FALSE))*1000,#N/A)</f>
        <v>0.69621721977256901</v>
      </c>
      <c r="AS271" s="196">
        <f>IFERROR((VLOOKUP($A271,'1920'!$F$10:$L$408,5,FALSE)/VLOOKUP($A271,'2019'!$F$10:$N$464,8,FALSE))*1000,#N/A)</f>
        <v>0.68982168109543684</v>
      </c>
      <c r="AT271" s="196">
        <f>IFERROR((VLOOKUP($A271,'20 21'!$F$10:$L$408,5,FALSE)/VLOOKUP($A271,'2020'!$F$10:$N$469,8,FALSE))*1000,#N/A)</f>
        <v>0.22766622765029101</v>
      </c>
      <c r="AU271" s="196">
        <f>IFERROR((VLOOKUP($A271,'21 22'!$F$10:$L$408,5,FALSE)/VLOOKUP($A271,'2021'!$F$10:$N$469,8,FALSE))*1000,#N/A)</f>
        <v>1.1306078147612155</v>
      </c>
      <c r="AV271" s="196">
        <f>IFERROR((VLOOKUP($A271,'22 23'!$F$10:$L$408,5,FALSE)/VLOOKUP($A271,'2022'!$F$10:$N$469,8,FALSE))*1000,#N/A)</f>
        <v>2.477896040997916</v>
      </c>
      <c r="AW271" s="196">
        <f>IFERROR((VLOOKUP($A271,'23 24'!$F$7:$M$408,5,FALSE)/VLOOKUP($A271,'2023'!$C$7:$N$469,9,FALSE))*1000,#N/A)</f>
        <v>1.4543176453478617</v>
      </c>
      <c r="AY271" s="196">
        <f>IFERROR((VLOOKUP($A271,'0910'!$F$10:$L$433,6,FALSE)/VLOOKUP($A271,'2010'!$C$5:$K$611,9,FALSE))*1000,#N/A)</f>
        <v>0</v>
      </c>
      <c r="AZ271" s="196">
        <f>IFERROR((VLOOKUP($A271,'1011'!$F$10:$L$433,6,FALSE)/VLOOKUP($A271,'2011'!$C$5:$K$611,9,FALSE))*1000,#N/A)</f>
        <v>0</v>
      </c>
      <c r="BA271" s="196">
        <f>IFERROR((VLOOKUP($A271,'1112'!$F$10:$L$408,6,FALSE)/VLOOKUP($A271,'2012'!$F$10:$M$460,8,FALSE))*1000,#N/A)</f>
        <v>0</v>
      </c>
      <c r="BB271" s="196">
        <f>IFERROR((VLOOKUP($A271,'1213'!$F$10:$L$408,6,FALSE)/VLOOKUP($A271,'2013'!$F$10:$M$460,8,FALSE))*1000,#N/A)</f>
        <v>0</v>
      </c>
      <c r="BC271" s="196">
        <f>IFERROR((VLOOKUP($A271,'1314'!$F$10:$L$408,6,FALSE)/VLOOKUP($A271,'2014'!$F$10:$M$460,8,FALSE))*1000,#N/A)</f>
        <v>0</v>
      </c>
      <c r="BD271" s="196">
        <f>IFERROR((VLOOKUP($A271,'1415'!$F$10:$L$408,6,FALSE)/VLOOKUP($A271,'2015'!$F$10:$M$460,8,FALSE))*1000,#N/A)</f>
        <v>0</v>
      </c>
      <c r="BE271" s="196">
        <f>IFERROR((VLOOKUP($A271,'1516'!$F$10:$L$408,6,FALSE)/VLOOKUP($A271,'2016'!$F$10:$M$460,8,FALSE))*1000,#N/A)</f>
        <v>0</v>
      </c>
      <c r="BF271" s="196">
        <f>IFERROR((VLOOKUP($A271,'1617'!$F$10:$L$408,6,FALSE)/VLOOKUP($A271,'2017'!$F$10:$M$460,8,FALSE))*1000,#N/A)</f>
        <v>0</v>
      </c>
      <c r="BG271" s="196">
        <f>IFERROR((VLOOKUP($A271,'1718'!$F$10:$L$408,6,FALSE)/VLOOKUP($A271,'2018'!$F$10:$N$460,9,FALSE))*1000,#N/A)</f>
        <v>0</v>
      </c>
      <c r="BH271" s="196">
        <f>IFERROR((VLOOKUP($A271,'1819'!$F$10:$L$408,6,FALSE)/VLOOKUP($A271,'2018'!$F$10:$N$460,9,FALSE))*1000,#N/A)</f>
        <v>0</v>
      </c>
      <c r="BI271" s="196">
        <f>IFERROR((VLOOKUP($A271,'1920'!$F$10:$L$408,6,FALSE)/VLOOKUP($A271,'2019'!$F$10:$N$464,8,FALSE))*1000,#N/A)</f>
        <v>0</v>
      </c>
      <c r="BJ271" s="196">
        <f>IFERROR((VLOOKUP($A271,'20 21'!$F$10:$L$408,6,FALSE)/VLOOKUP($A271,'2020'!$F$10:$N$469,8,FALSE))*1000,#N/A)</f>
        <v>0</v>
      </c>
      <c r="BK271" s="196">
        <f>IFERROR((VLOOKUP($A271,'21 22'!$F$10:$L$408,6,FALSE)/VLOOKUP($A271,'2021'!$F$10:$N$469,8,FALSE))*1000,#N/A)</f>
        <v>0</v>
      </c>
      <c r="BL271" s="196">
        <f>IFERROR((VLOOKUP($A271,'22 23'!$F$10:$L$408,6,FALSE)/VLOOKUP($A271,'2022'!$F$10:$N$469,8,FALSE))*1000,#N/A)</f>
        <v>0</v>
      </c>
      <c r="BM271" s="196">
        <f>IFERROR((VLOOKUP($A271,'23 24'!$F$7:$M$408,6,FALSE)/VLOOKUP($A271,'2023'!$C$7:$N$469,9,FALSE))*1000,#N/A)</f>
        <v>0</v>
      </c>
      <c r="BO271" s="196">
        <f>IFERROR((VLOOKUP($A271,'0910'!$F$10:$L$433,7,FALSE)/VLOOKUP($A271,'2010'!$C$5:$K$611,9,FALSE))*1000,#N/A)</f>
        <v>5.3868756121449559</v>
      </c>
      <c r="BP271" s="196">
        <f>IFERROR((VLOOKUP($A271,'1011'!$F$10:$L$433,7,FALSE)/VLOOKUP($A271,'2011'!$C$5:$K$611,9,FALSE))*1000,#N/A)</f>
        <v>6.0797665369649803</v>
      </c>
      <c r="BQ271" s="196">
        <f>IFERROR((VLOOKUP($A271,'1112'!$F$10:$L$408,7,FALSE)/VLOOKUP($A271,'2012'!$F$10:$M$460,8,FALSE))*1000,#N/A)</f>
        <v>6.7706444202635714</v>
      </c>
      <c r="BR271" s="196">
        <f>IFERROR((VLOOKUP($A271,'1213'!$F$10:$L$408,7,FALSE)/VLOOKUP($A271,'2013'!$F$10:$M$460,8,FALSE))*1000,#N/A)</f>
        <v>5.8809409505520884</v>
      </c>
      <c r="BS271" s="196">
        <f>IFERROR((VLOOKUP($A271,'1314'!$F$10:$L$408,7,FALSE)/VLOOKUP($A271,'2014'!$F$10:$M$460,8,FALSE))*1000,#N/A)</f>
        <v>6.4531548757170167</v>
      </c>
      <c r="BT271" s="196">
        <f>IFERROR((VLOOKUP($A271,'1415'!$F$10:$L$408,7,FALSE)/VLOOKUP($A271,'2015'!$F$10:$M$460,8,FALSE))*1000,#N/A)</f>
        <v>6.4194008559201139</v>
      </c>
      <c r="BU271" s="196">
        <f>IFERROR((VLOOKUP($A271,'1516'!$F$10:$L$408,7,FALSE)/VLOOKUP($A271,'2016'!$F$10:$M$460,8,FALSE))*1000,#N/A)</f>
        <v>6.0362173038229372</v>
      </c>
      <c r="BV271" s="196">
        <f>IFERROR((VLOOKUP($A271,'1617'!$F$10:$L$408,7,FALSE)/VLOOKUP($A271,'2017'!$F$10:$M$460,8,FALSE))*1000,#N/A)</f>
        <v>9.8349139445029845</v>
      </c>
      <c r="BW271" s="196">
        <f>IFERROR((VLOOKUP($A271,'1718'!$F$10:$L$408,7,FALSE)/VLOOKUP($A271,'2018'!$F$10:$N$460,9,FALSE))*1000,#N/A)</f>
        <v>9.863077280111396</v>
      </c>
      <c r="BX271" s="196">
        <f>IFERROR((VLOOKUP($A271,'1819'!$F$10:$L$408,7,FALSE)/VLOOKUP($A271,'2018'!$F$10:$N$460,9,FALSE))*1000,#N/A)</f>
        <v>11.719656532838245</v>
      </c>
      <c r="BY271" s="196">
        <f>IFERROR((VLOOKUP($A271,'1920'!$F$10:$L$408,7,FALSE)/VLOOKUP($A271,'2019'!$F$10:$N$464,8,FALSE))*1000,#N/A)</f>
        <v>6.4383356902240774</v>
      </c>
      <c r="BZ271" s="196">
        <f>IFERROR((VLOOKUP($A271,'20 21'!$F$10:$L$408,7,FALSE)/VLOOKUP($A271,'2020'!$F$10:$N$469,8,FALSE))*1000,#N/A)</f>
        <v>4.4394914391806743</v>
      </c>
      <c r="CA271" s="196">
        <f>IFERROR((VLOOKUP($A271,'21 22'!$F$10:$L$408,7,FALSE)/VLOOKUP($A271,'2021'!$F$10:$N$469,8,FALSE))*1000,#N/A)</f>
        <v>6.6705861070911716</v>
      </c>
      <c r="CB271" s="196">
        <f>IFERROR((VLOOKUP($A271,'22 23'!$F$10:$L$408,7,FALSE)/VLOOKUP($A271,'2022'!$F$10:$N$469,8,FALSE))*1000,#N/A)</f>
        <v>8.7852677817198845</v>
      </c>
      <c r="CC271" s="196">
        <f>IFERROR((VLOOKUP($A271,'23 24'!$F$7:$M$408,7,FALSE)/VLOOKUP($A271,'2023'!$C$7:$N$469,9,FALSE))*1000,#N/A)</f>
        <v>5.8172705813914467</v>
      </c>
      <c r="CE271" s="198">
        <f>IFERROR((VLOOKUP($A271,'0910'!$F$10:$S$433,9,FALSE)/VLOOKUP($A271,'2010'!$C$5:$K$611,9,FALSE))*1000,#N/A)</f>
        <v>6.4887365328109698</v>
      </c>
      <c r="CF271" s="198">
        <f>IFERROR((VLOOKUP($A271,'1011'!$F$10:$S$433,10,FALSE)/VLOOKUP($A271,'2011'!$C$5:$K$611,9,FALSE))*1000,#N/A)</f>
        <v>6.5661478599221788</v>
      </c>
      <c r="CG271" s="198">
        <f>IFERROR((VLOOKUP($A271,'1112'!$F$10:$S$408,9,FALSE)/VLOOKUP($A271,'2012'!$F$10:$M$460,8,FALSE))*1000,#N/A)</f>
        <v>5.6825051384354976</v>
      </c>
      <c r="CH271" s="198">
        <f>IFERROR((VLOOKUP($A271,'1213'!$F$10:$S$408,9,FALSE)/VLOOKUP($A271,'2013'!$F$10:$M$460,8,FALSE))*1000,#N/A)</f>
        <v>7.0811329812770047</v>
      </c>
      <c r="CI271" s="198">
        <f>IFERROR((VLOOKUP($A271,'1314'!$F$10:$S$408,9,FALSE)/VLOOKUP($A271,'2014'!$F$10:$M$460,8,FALSE))*1000,#N/A)</f>
        <v>5.8556405353728493</v>
      </c>
      <c r="CJ271" s="198">
        <f>IFERROR((VLOOKUP($A271,'1415'!$F$10:$S$408,9,FALSE)/VLOOKUP($A271,'2015'!$F$10:$M$460,8,FALSE))*1000,#N/A)</f>
        <v>5.4683785068949113</v>
      </c>
      <c r="CK271" s="198">
        <f>IFERROR((VLOOKUP($A271,'1516'!$F$10:$S$408,9,FALSE)/VLOOKUP($A271,'2016'!$F$10:$M$460,8,FALSE))*1000,#N/A)</f>
        <v>4.9710024855012431</v>
      </c>
      <c r="CL271" s="198">
        <f>IFERROR((VLOOKUP($A271,'1617'!$F$10:$S$408,9,FALSE)/VLOOKUP($A271,'2017'!$F$10:$M$460,8,FALSE))*1000,#N/A)</f>
        <v>7.2591031495141092</v>
      </c>
      <c r="CM271" s="198">
        <f>IFERROR((VLOOKUP($A271,'1718'!$F$10:$S$408,9,FALSE)/VLOOKUP($A271,'2018'!$F$10:$N$460,9,FALSE))*1000,#N/A)</f>
        <v>10.327222093293107</v>
      </c>
      <c r="CN271" s="198">
        <f>IFERROR((VLOOKUP($A271,'1819'!$F$10:$S$408,9,FALSE)/VLOOKUP($A271,'2018'!$F$10:$N$460,9,FALSE))*1000,#N/A)</f>
        <v>8.3546066372708285</v>
      </c>
      <c r="CO271" s="198">
        <f>IFERROR((VLOOKUP($A271,'1920'!$F$10:$S$408,9,FALSE)/VLOOKUP($A271,'2019'!$F$10:$N$464,8,FALSE))*1000,#N/A)</f>
        <v>10.23235493624898</v>
      </c>
      <c r="CP271" s="198">
        <f>IFERROR((VLOOKUP($A271,'20 21'!$F$10:$S$408,9,FALSE)/VLOOKUP($A271,'2020'!$F$10:$N$469,8,FALSE))*1000,#N/A)</f>
        <v>6.2608212603830031</v>
      </c>
      <c r="CQ271" s="198">
        <f>IFERROR((VLOOKUP($A271,'21 22'!$F$10:$S$408,9,FALSE)/VLOOKUP($A271,'2021'!$F$10:$N$469,8,FALSE))*1000,#N/A)</f>
        <v>5.8791606367583213</v>
      </c>
      <c r="CR271" s="198">
        <f>IFERROR((VLOOKUP($A271,'22 23'!$F$10:$S$408,9,FALSE)/VLOOKUP($A271,'2022'!$F$10:$N$469,8,FALSE))*1000,#N/A)</f>
        <v>4.9557920819958321</v>
      </c>
      <c r="CS271" s="196">
        <f>IFERROR((VLOOKUP($A271,'23 24'!$F$7:$S$408,9,FALSE)/VLOOKUP($A271,'2023'!$C$7:$N$469,9,FALSE))*1000,#N/A)</f>
        <v>5.9291411694951277</v>
      </c>
      <c r="CU271" s="198">
        <f>IFERROR((VLOOKUP($A271,'0910'!$F$10:$S$433,10,FALSE)/VLOOKUP($A271,'2010'!$C$5:$K$611,9,FALSE))*1000,#N/A)</f>
        <v>1.346718903036239</v>
      </c>
      <c r="CV271" s="198">
        <f>IFERROR((VLOOKUP($A271,'1011'!$F$10:$S$433,11,FALSE)/VLOOKUP($A271,'2011'!$C$5:$K$611,9,FALSE))*1000,#N/A)</f>
        <v>0.48638132295719844</v>
      </c>
      <c r="CW271" s="198">
        <f>IFERROR((VLOOKUP($A271,'1112'!$F$10:$S$408,10,FALSE)/VLOOKUP($A271,'2012'!$F$10:$M$460,8,FALSE))*1000,#N/A)</f>
        <v>0.3627130939426913</v>
      </c>
      <c r="CX271" s="198">
        <f>IFERROR((VLOOKUP($A271,'1213'!$F$10:$S$408,10,FALSE)/VLOOKUP($A271,'2013'!$F$10:$M$460,8,FALSE))*1000,#N/A)</f>
        <v>0.60009601536245805</v>
      </c>
      <c r="CY271" s="198">
        <f>IFERROR((VLOOKUP($A271,'1314'!$F$10:$S$408,10,FALSE)/VLOOKUP($A271,'2014'!$F$10:$M$460,8,FALSE))*1000,#N/A)</f>
        <v>0.35850860420650099</v>
      </c>
      <c r="CZ271" s="198">
        <f>IFERROR((VLOOKUP($A271,'1415'!$F$10:$S$408,10,FALSE)/VLOOKUP($A271,'2015'!$F$10:$M$460,8,FALSE))*1000,#N/A)</f>
        <v>0.11887779362815026</v>
      </c>
      <c r="DA271" s="198">
        <f>IFERROR((VLOOKUP($A271,'1516'!$F$10:$S$408,10,FALSE)/VLOOKUP($A271,'2016'!$F$10:$M$460,8,FALSE))*1000,#N/A)</f>
        <v>0.3550716061072316</v>
      </c>
      <c r="DB271" s="198">
        <f>IFERROR((VLOOKUP($A271,'1617'!$F$10:$S$408,10,FALSE)/VLOOKUP($A271,'2017'!$F$10:$M$460,8,FALSE))*1000,#N/A)</f>
        <v>0.70249385317878466</v>
      </c>
      <c r="DC271" s="198">
        <f>IFERROR((VLOOKUP($A271,'1718'!$F$10:$S$408,10,FALSE)/VLOOKUP($A271,'2018'!$F$10:$N$460,9,FALSE))*1000,#N/A)</f>
        <v>1.0443258296588536</v>
      </c>
      <c r="DD271" s="198">
        <f>IFERROR((VLOOKUP($A271,'1819'!$F$10:$S$408,10,FALSE)/VLOOKUP($A271,'2018'!$F$10:$N$460,9,FALSE))*1000,#N/A)</f>
        <v>0.81225342306799719</v>
      </c>
      <c r="DE271" s="198">
        <f>IFERROR((VLOOKUP($A271,'1920'!$F$10:$S$408,10,FALSE)/VLOOKUP($A271,'2019'!$F$10:$N$464,8,FALSE))*1000,#N/A)</f>
        <v>1.0347325216431553</v>
      </c>
      <c r="DF271" s="198">
        <f>IFERROR((VLOOKUP($A271,'20 21'!$F$10:$S$408,10,FALSE)/VLOOKUP($A271,'2020'!$F$10:$N$469,8,FALSE))*1000,#N/A)</f>
        <v>0.56916556912572758</v>
      </c>
      <c r="DG271" s="198">
        <f>IFERROR((VLOOKUP($A271,'21 22'!$F$10:$S$408,10,FALSE)/VLOOKUP($A271,'2021'!$F$10:$N$469,8,FALSE))*1000,#N/A)</f>
        <v>0.56530390738060776</v>
      </c>
      <c r="DH271" s="198">
        <f>IFERROR((VLOOKUP($A271,'22 23'!$F$10:$S$408,10,FALSE)/VLOOKUP($A271,'2022'!$F$10:$N$469,8,FALSE))*1000,#N/A)</f>
        <v>0.45052655290871207</v>
      </c>
      <c r="DI271" s="196">
        <f>IFERROR((VLOOKUP($A271,'23 24'!$F$7:$S$408,10,FALSE)/VLOOKUP($A271,'2023'!$C$7:$N$469,9,FALSE))*1000,#N/A)</f>
        <v>1.5661882334515433</v>
      </c>
      <c r="DK271" s="198">
        <f>IFERROR((VLOOKUP($A271,'0910'!$F$10:$S$433,11,FALSE)/VLOOKUP($A271,'2010'!$C$5:$K$611,9,FALSE))*1000,#N/A)</f>
        <v>0</v>
      </c>
      <c r="DL271" s="198">
        <f>IFERROR((VLOOKUP($A271,'1011'!$F$10:$S$433,12,FALSE)/VLOOKUP($A271,'2011'!$C$5:$K$611,9,FALSE))*1000,#N/A)</f>
        <v>0</v>
      </c>
      <c r="DM271" s="198">
        <f>IFERROR((VLOOKUP($A271,'1112'!$F$10:$S$408,11,FALSE)/VLOOKUP($A271,'2012'!$F$10:$M$460,8,FALSE))*1000,#N/A)</f>
        <v>0</v>
      </c>
      <c r="DN271" s="198">
        <f>IFERROR((VLOOKUP($A271,'1213'!$F$10:$S$408,11,FALSE)/VLOOKUP($A271,'2013'!$F$10:$M$460,8,FALSE))*1000,#N/A)</f>
        <v>0</v>
      </c>
      <c r="DO271" s="198">
        <f>IFERROR((VLOOKUP($A271,'1314'!$F$10:$S$408,11,FALSE)/VLOOKUP($A271,'2014'!$F$10:$M$460,8,FALSE))*1000,#N/A)</f>
        <v>0</v>
      </c>
      <c r="DP271" s="198">
        <f>IFERROR((VLOOKUP($A271,'1415'!$F$10:$S$408,11,FALSE)/VLOOKUP($A271,'2015'!$F$10:$M$460,8,FALSE))*1000,#N/A)</f>
        <v>0</v>
      </c>
      <c r="DQ271" s="198">
        <f>IFERROR((VLOOKUP($A271,'1516'!$F$10:$S$408,11,FALSE)/VLOOKUP($A271,'2016'!$F$10:$M$460,8,FALSE))*1000,#N/A)</f>
        <v>0</v>
      </c>
      <c r="DR271" s="198">
        <f>IFERROR((VLOOKUP($A271,'1617'!$F$10:$S$408,11,FALSE)/VLOOKUP($A271,'2017'!$F$10:$M$460,8,FALSE))*1000,#N/A)</f>
        <v>0</v>
      </c>
      <c r="DS271" s="198">
        <f>IFERROR((VLOOKUP($A271,'1718'!$F$10:$S$408,11,FALSE)/VLOOKUP($A271,'2018'!$F$10:$N$460,9,FALSE))*1000,#N/A)</f>
        <v>0</v>
      </c>
      <c r="DT271" s="198">
        <f>IFERROR((VLOOKUP($A271,'1819'!$F$10:$S$408,11,FALSE)/VLOOKUP($A271,'2018'!$F$10:$N$460,9,FALSE))*1000,#N/A)</f>
        <v>0</v>
      </c>
      <c r="DU271" s="198">
        <f>IFERROR((VLOOKUP($A271,'1920'!$F$10:$S$408,11,FALSE)/VLOOKUP($A271,'2019'!$F$10:$N$464,8,FALSE))*1000,#N/A)</f>
        <v>0</v>
      </c>
      <c r="DV271" s="198">
        <f>IFERROR((VLOOKUP($A271,'20 21'!$F$10:$S$408,11,FALSE)/VLOOKUP($A271,'2020'!$F$10:$N$469,8,FALSE))*1000,#N/A)</f>
        <v>0</v>
      </c>
      <c r="DW271" s="198">
        <f>IFERROR((VLOOKUP($A271,'21 22'!$F$10:$S$408,11,FALSE)/VLOOKUP($A271,'2021'!$F$10:$N$469,8,FALSE))*1000,#N/A)</f>
        <v>0</v>
      </c>
      <c r="DX271" s="198">
        <f>IFERROR((VLOOKUP($A271,'22 23'!$F$10:$S$408,11,FALSE)/VLOOKUP($A271,'2022'!$F$10:$N$469,8,FALSE))*1000,#N/A)</f>
        <v>0</v>
      </c>
      <c r="DY271" s="196">
        <f>IFERROR((VLOOKUP($A271,'23 24'!$F$7:$S$408,11,FALSE)/VLOOKUP($A271,'2023'!$C$7:$N$469,9,FALSE))*1000,#N/A)</f>
        <v>0</v>
      </c>
      <c r="EA271" s="198">
        <f>IFERROR((VLOOKUP($A271,'0910'!$F$10:$S$433,12,FALSE)/VLOOKUP($A271,'2010'!$C$5:$K$611,9,FALSE))*1000,#N/A)</f>
        <v>7.7130264446620957</v>
      </c>
      <c r="EB271" s="198">
        <f>IFERROR((VLOOKUP($A271,'1011'!$F$10:$S$433,13,FALSE)/VLOOKUP($A271,'2011'!$C$5:$K$611,9,FALSE))*1000,#N/A)</f>
        <v>7.0525291828793772</v>
      </c>
      <c r="EC271" s="198">
        <f>IFERROR((VLOOKUP($A271,'1112'!$F$10:$S$408,12,FALSE)/VLOOKUP($A271,'2012'!$F$10:$M$460,8,FALSE))*1000,#N/A)</f>
        <v>6.0452182323781889</v>
      </c>
      <c r="ED271" s="198">
        <f>IFERROR((VLOOKUP($A271,'1213'!$F$10:$S$408,12,FALSE)/VLOOKUP($A271,'2013'!$F$10:$M$460,8,FALSE))*1000,#N/A)</f>
        <v>7.6812289966394616</v>
      </c>
      <c r="EE271" s="198">
        <f>IFERROR((VLOOKUP($A271,'1314'!$F$10:$S$408,12,FALSE)/VLOOKUP($A271,'2014'!$F$10:$M$460,8,FALSE))*1000,#N/A)</f>
        <v>6.2141491395793498</v>
      </c>
      <c r="EF271" s="198">
        <f>IFERROR((VLOOKUP($A271,'1415'!$F$10:$S$408,12,FALSE)/VLOOKUP($A271,'2015'!$F$10:$M$460,8,FALSE))*1000,#N/A)</f>
        <v>5.4683785068949113</v>
      </c>
      <c r="EG271" s="198">
        <f>IFERROR((VLOOKUP($A271,'1516'!$F$10:$S$408,12,FALSE)/VLOOKUP($A271,'2016'!$F$10:$M$460,8,FALSE))*1000,#N/A)</f>
        <v>5.3260740916084748</v>
      </c>
      <c r="EH271" s="198">
        <f>IFERROR((VLOOKUP($A271,'1617'!$F$10:$S$408,12,FALSE)/VLOOKUP($A271,'2017'!$F$10:$M$460,8,FALSE))*1000,#N/A)</f>
        <v>7.9615970026928933</v>
      </c>
      <c r="EI271" s="198">
        <f>IFERROR((VLOOKUP($A271,'1718'!$F$10:$S$408,12,FALSE)/VLOOKUP($A271,'2018'!$F$10:$N$460,9,FALSE))*1000,#N/A)</f>
        <v>11.37154792295196</v>
      </c>
      <c r="EJ271" s="198">
        <f>IFERROR((VLOOKUP($A271,'1819'!$F$10:$S$408,12,FALSE)/VLOOKUP($A271,'2018'!$F$10:$N$460,9,FALSE))*1000,#N/A)</f>
        <v>9.0508238570433974</v>
      </c>
      <c r="EK271" s="198">
        <f>IFERROR((VLOOKUP($A271,'1920'!$F$10:$S$408,12,FALSE)/VLOOKUP($A271,'2019'!$F$10:$N$464,8,FALSE))*1000,#N/A)</f>
        <v>11.382057738074709</v>
      </c>
      <c r="EL271" s="198">
        <f>IFERROR((VLOOKUP($A271,'20 21'!$F$10:$S$408,12,FALSE)/VLOOKUP($A271,'2020'!$F$10:$N$469,8,FALSE))*1000,#N/A)</f>
        <v>6.7161537156835855</v>
      </c>
      <c r="EM271" s="198">
        <f>IFERROR((VLOOKUP($A271,'21 22'!$F$10:$S$408,12,FALSE)/VLOOKUP($A271,'2021'!$F$10:$N$469,8,FALSE))*1000,#N/A)</f>
        <v>6.5575253256150505</v>
      </c>
      <c r="EN271" s="198">
        <f>IFERROR((VLOOKUP($A271,'22 23'!$F$10:$S$408,12,FALSE)/VLOOKUP($A271,'2022'!$F$10:$N$469,8,FALSE))*1000,#N/A)</f>
        <v>5.5189502731317228</v>
      </c>
      <c r="EO271" s="196">
        <f>IFERROR((VLOOKUP($A271,'23 24'!$F$7:$S$408,12,FALSE)/VLOOKUP($A271,'2023'!$C$7:$N$469,9,FALSE))*1000,#N/A)</f>
        <v>7.3834588148429896</v>
      </c>
    </row>
    <row r="272" spans="1:145" x14ac:dyDescent="0.3">
      <c r="A272" t="s">
        <v>1679</v>
      </c>
      <c r="B272" t="s">
        <v>1743</v>
      </c>
      <c r="C272" t="str">
        <f>IF(VLOOKUP($A272,'0910'!$F$10:$L$433,1,FALSE)=VLOOKUP($A272,'2010'!$C$5:$K$611,1,FALSE),VLOOKUP($A272,'0910'!$F$10:$L$433,1,FALSE),FALSE)</f>
        <v>Stoke-on-Trent</v>
      </c>
      <c r="D272" t="str">
        <f>IF(VLOOKUP($A272,'1011'!$F$10:$L$433,1,FALSE)=VLOOKUP($A272,'2011'!$C$5:$K$611,1,FALSE),VLOOKUP($A272,'1011'!$F$10:$L$433,1,FALSE),FALSE)</f>
        <v>Stoke-on-Trent</v>
      </c>
      <c r="E272" t="str">
        <f>IF(VLOOKUP(A272,'1112'!$F$10:$L$408,1,FALSE)=VLOOKUP(A272,'2012'!$F$10:$M$460,1,FALSE),VLOOKUP(A272,'1112'!$F$10:$L$408,1,FALSE),FALSE)</f>
        <v>Stoke-on-Trent</v>
      </c>
      <c r="F272" t="str">
        <f>IF(VLOOKUP($A272,'1213'!$F$10:$L$408,1,FALSE)=VLOOKUP($A272,'2013'!$F$10:$M$460,1,FALSE),VLOOKUP($A272,'1213'!$F$10:$L$408,1,FALSE),FALSE)</f>
        <v>Stoke-on-Trent</v>
      </c>
      <c r="G272" t="str">
        <f>IF(VLOOKUP($A272,'1314'!$F$10:$L$408,1,FALSE)=VLOOKUP($A272,'2014'!$F$10:$M$460,1,FALSE),VLOOKUP($A272,'1314'!$F$10:$L$408,1,FALSE),FALSE)</f>
        <v>Stoke-on-Trent</v>
      </c>
      <c r="H272" t="str">
        <f>IF(VLOOKUP($A272,'1415'!$F$10:$L$408,1,FALSE)=VLOOKUP($A272,'2015'!$F$10:$M$460,1,FALSE),VLOOKUP($A272,'1415'!$F$10:$L$408,1,FALSE),FALSE)</f>
        <v>Stoke-on-Trent</v>
      </c>
      <c r="I272" t="str">
        <f>IF(VLOOKUP($A272,'1516'!$F$10:$L$408,1,FALSE)=VLOOKUP($A272,'2015'!$F$10:$M$460,1,FALSE),VLOOKUP($A272,'1516'!$F$10:$L$408,1,FALSE),FALSE)</f>
        <v>Stoke-on-Trent</v>
      </c>
      <c r="J272" t="str">
        <f>IF(VLOOKUP($A272,'1617'!$F$10:$L$408,1,FALSE)=VLOOKUP($A272,'2016'!$F$10:$M$460,1,FALSE),VLOOKUP($A272,'1617'!$F$10:$L$408,1,FALSE),FALSE)</f>
        <v>Stoke-on-Trent</v>
      </c>
      <c r="K272" t="str">
        <f>IF(VLOOKUP($A272,'1718'!$F$10:$M$408,1,FALSE)=VLOOKUP($A272,'2017'!$F$10:$M$460,1,FALSE),VLOOKUP($A272,'1718'!$F$10:$M$408,1,FALSE),FALSE)</f>
        <v>Stoke-on-Trent</v>
      </c>
      <c r="L272" t="str">
        <f>IF(VLOOKUP($A272,'1819'!$F$10:$M$408,1,FALSE)=VLOOKUP($A272,'2018'!$F$10:$M$460,1,FALSE),VLOOKUP($A272,'1819'!$F$10:$M$408,1,FALSE),FALSE)</f>
        <v>Stoke-on-Trent</v>
      </c>
      <c r="M272" t="str">
        <f>IF(VLOOKUP($A272,'1920'!$F$10:$M$408,1,FALSE)=VLOOKUP($A272,'2019'!$F$10:$M$464,1,FALSE),VLOOKUP($A272,'1920'!$F$10:$M$408,1,FALSE),FALSE)</f>
        <v>Stoke-on-Trent</v>
      </c>
      <c r="N272" t="str">
        <f>IF(VLOOKUP($A272,'20 21'!$F$10:$N$408,1,FALSE)=VLOOKUP($A272,'2020'!$F$10:$O$468,1,FALSE),VLOOKUP($A272,'20 21'!$F$10:$N$408,1,FALSE),FALSE)</f>
        <v>Stoke-on-Trent</v>
      </c>
      <c r="O272" t="str">
        <f>IF(VLOOKUP($A272,'21 22'!$F$10:$N$408,1,FALSE)=VLOOKUP($A272,'2021'!$F$10:$O$471,1,FALSE),VLOOKUP($A272,'21 22'!$F$10:$N$408,1,FALSE),FALSE)</f>
        <v>Stoke-on-Trent</v>
      </c>
      <c r="P272" t="str">
        <f>IF(VLOOKUP($A272,'22 23'!$F$10:$N$408,1,FALSE)=VLOOKUP($A272,'2022'!$F$10:$O$468,1,FALSE),VLOOKUP($A272,'22 23'!$F$10:$N$408,1,FALSE),FALSE)</f>
        <v>Stoke-on-Trent</v>
      </c>
      <c r="Q272" t="str">
        <f>IF(VLOOKUP($A272,'23 24'!$F$7:$N$408,1,FALSE)=VLOOKUP($A272,'2023'!$C$7:$O$468,1,FALSE),VLOOKUP($A272,'23 24'!$F$7:$N$408,1,FALSE),FALSE)</f>
        <v>Stoke-on-Trent</v>
      </c>
      <c r="S272" s="196">
        <f>IFERROR((VLOOKUP($A272,'0910'!$F$10:$L$433,4,FALSE)/VLOOKUP($A272,'2010'!$C$5:$K$611,9,FALSE))*1000,#N/A)</f>
        <v>1.8883193957377933</v>
      </c>
      <c r="T272" s="196">
        <f>IFERROR((VLOOKUP($A272,'1011'!$F$10:$L$433,4,FALSE)/VLOOKUP($A272,'2011'!$C$5:$K$611,9,FALSE))*1000,#N/A)</f>
        <v>1.430231518727094</v>
      </c>
      <c r="U272" s="196">
        <f>IFERROR((VLOOKUP($A272,'1112'!$F$10:$L$408,4,FALSE)/VLOOKUP($A272,'2012'!$F$10:$M$460,8,FALSE))*1000,#N/A)</f>
        <v>1.5158270173874275</v>
      </c>
      <c r="V272" s="196">
        <f>IFERROR((VLOOKUP($A272,'1213'!$F$10:$L$408,4,FALSE)/VLOOKUP($A272,'2013'!$F$10:$M$460,8,FALSE))*1000,#N/A)</f>
        <v>2.3125500311304812</v>
      </c>
      <c r="W272" s="196">
        <f>IFERROR((VLOOKUP($A272,'1314'!$F$10:$L$408,4,FALSE)/VLOOKUP($A272,'2014'!$F$10:$M$460,8,FALSE))*1000,#N/A)</f>
        <v>3.8080056677293657</v>
      </c>
      <c r="X272" s="196">
        <f>IFERROR((VLOOKUP($A272,'1415'!$F$10:$L$408,4,FALSE)/VLOOKUP($A272,'2015'!$F$10:$M$460,8,FALSE))*1000,#N/A)</f>
        <v>2.99744335713656</v>
      </c>
      <c r="Y272" s="196">
        <f>IFERROR((VLOOKUP($A272,'1516'!$F$10:$L$408,4,FALSE)/VLOOKUP($A272,'2016'!$F$10:$M$460,8,FALSE))*1000,#N/A)</f>
        <v>2.1074815595363541</v>
      </c>
      <c r="Z272" s="196">
        <f>IFERROR((VLOOKUP($A272,'1617'!$F$10:$L$408,4,FALSE)/VLOOKUP($A272,'2017'!$F$10:$M$460,8,FALSE))*1000,#N/A)</f>
        <v>2.8788275320596703</v>
      </c>
      <c r="AA272" s="196">
        <f>IFERROR((VLOOKUP($A272,'1718'!$F$10:$L$408,4,FALSE)/VLOOKUP($A272,'2018'!$F$10:$N$460,9,FALSE))*1000,#N/A)</f>
        <v>3.9895923677363396</v>
      </c>
      <c r="AB272" s="196">
        <f>IFERROR((VLOOKUP($A272,'1819'!$F$10:$L$408,4,FALSE)/VLOOKUP($A272,'2018'!$F$10:$N$460,9,FALSE))*1000,#N/A)</f>
        <v>3.9895923677363396</v>
      </c>
      <c r="AC272" s="196">
        <f>IFERROR((VLOOKUP($A272,'1920'!$F$10:$L$408,4,FALSE)/VLOOKUP($A272,'2019'!$F$10:$N$464,8,FALSE))*1000,#N/A)</f>
        <v>5.3305752049243056</v>
      </c>
      <c r="AD272" s="196">
        <f>IFERROR((VLOOKUP($A272,'20 21'!$F$10:$M$408,4,FALSE)/VLOOKUP($A272,'2020'!$F$10:$N$469,8,FALSE))*1000,#N/A)</f>
        <v>2.9034166090802405</v>
      </c>
      <c r="AE272" s="196">
        <f>IFERROR((VLOOKUP($A272,'21 22'!$F$10:$M$408,4,FALSE)/VLOOKUP($A272,'2021'!$F$10:$N$469,8,FALSE))*1000,#N/A)</f>
        <v>2.2965823452358674</v>
      </c>
      <c r="AF272" s="196">
        <f>IFERROR((VLOOKUP($A272,'22 23'!$F$10:$M$408,4,FALSE)/VLOOKUP($A272,'2022'!$F$10:$N$469,8,FALSE))*1000,#N/A)</f>
        <v>2.5419205056727194</v>
      </c>
      <c r="AG272" s="196">
        <f>IFERROR((VLOOKUP($A272,'23 24'!$F$7:$M$408,4,FALSE)/VLOOKUP($A272,'2023'!$C$7:$N$469,9,FALSE))*1000,#N/A)</f>
        <v>2.1950189953566905</v>
      </c>
      <c r="AI272" s="196">
        <f>IFERROR((VLOOKUP($A272,'0910'!$F$10:$L$433,5,FALSE)/VLOOKUP($A272,'2010'!$C$5:$K$611,9,FALSE))*1000,#N/A)</f>
        <v>1.2588795971585289</v>
      </c>
      <c r="AJ272" s="196">
        <f>IFERROR((VLOOKUP($A272,'1011'!$F$10:$L$433,5,FALSE)/VLOOKUP($A272,'2011'!$C$5:$K$611,9,FALSE))*1000,#N/A)</f>
        <v>0.53633681952266021</v>
      </c>
      <c r="AK272" s="196">
        <f>IFERROR((VLOOKUP($A272,'1112'!$F$10:$L$408,5,FALSE)/VLOOKUP($A272,'2012'!$F$10:$M$460,8,FALSE))*1000,#N/A)</f>
        <v>0</v>
      </c>
      <c r="AL272" s="196">
        <f>IFERROR((VLOOKUP($A272,'1213'!$F$10:$L$408,5,FALSE)/VLOOKUP($A272,'2013'!$F$10:$M$460,8,FALSE))*1000,#N/A)</f>
        <v>0.2668326958996709</v>
      </c>
      <c r="AM272" s="196">
        <f>IFERROR((VLOOKUP($A272,'1314'!$F$10:$L$408,5,FALSE)/VLOOKUP($A272,'2014'!$F$10:$M$460,8,FALSE))*1000,#N/A)</f>
        <v>0</v>
      </c>
      <c r="AN272" s="196">
        <f>IFERROR((VLOOKUP($A272,'1415'!$F$10:$L$408,5,FALSE)/VLOOKUP($A272,'2015'!$F$10:$M$460,8,FALSE))*1000,#N/A)</f>
        <v>0.17632019747862118</v>
      </c>
      <c r="AO272" s="196">
        <f>IFERROR((VLOOKUP($A272,'1516'!$F$10:$L$408,5,FALSE)/VLOOKUP($A272,'2016'!$F$10:$M$460,8,FALSE))*1000,#N/A)</f>
        <v>0</v>
      </c>
      <c r="AP272" s="196">
        <f>IFERROR((VLOOKUP($A272,'1617'!$F$10:$L$408,5,FALSE)/VLOOKUP($A272,'2017'!$F$10:$M$460,8,FALSE))*1000,#N/A)</f>
        <v>0</v>
      </c>
      <c r="AQ272" s="196">
        <f>IFERROR((VLOOKUP($A272,'1718'!$F$10:$L$408,5,FALSE)/VLOOKUP($A272,'2018'!$F$10:$N$460,9,FALSE))*1000,#N/A)</f>
        <v>0</v>
      </c>
      <c r="AR272" s="196">
        <f>IFERROR((VLOOKUP($A272,'1819'!$F$10:$L$408,5,FALSE)/VLOOKUP($A272,'2018'!$F$10:$N$460,9,FALSE))*1000,#N/A)</f>
        <v>8.6730268863833476E-2</v>
      </c>
      <c r="AS272" s="196">
        <f>IFERROR((VLOOKUP($A272,'1920'!$F$10:$L$408,5,FALSE)/VLOOKUP($A272,'2019'!$F$10:$N$464,8,FALSE))*1000,#N/A)</f>
        <v>8.5977019434262988E-2</v>
      </c>
      <c r="AT272" s="196">
        <f>IFERROR((VLOOKUP($A272,'20 21'!$F$10:$L$408,5,FALSE)/VLOOKUP($A272,'2020'!$F$10:$N$469,8,FALSE))*1000,#N/A)</f>
        <v>8.5394606149418836E-2</v>
      </c>
      <c r="AU272" s="196">
        <f>IFERROR((VLOOKUP($A272,'21 22'!$F$10:$L$408,5,FALSE)/VLOOKUP($A272,'2021'!$F$10:$N$469,8,FALSE))*1000,#N/A)</f>
        <v>0.1701172107582124</v>
      </c>
      <c r="AV272" s="196">
        <f>IFERROR((VLOOKUP($A272,'22 23'!$F$10:$L$408,5,FALSE)/VLOOKUP($A272,'2022'!$F$10:$N$469,8,FALSE))*1000,#N/A)</f>
        <v>8.473068352242398E-2</v>
      </c>
      <c r="AW272" s="196">
        <f>IFERROR((VLOOKUP($A272,'23 24'!$F$7:$M$408,5,FALSE)/VLOOKUP($A272,'2023'!$C$7:$N$469,9,FALSE))*1000,#N/A)</f>
        <v>0.16884761502743775</v>
      </c>
      <c r="AY272" s="196">
        <f>IFERROR((VLOOKUP($A272,'0910'!$F$10:$L$433,6,FALSE)/VLOOKUP($A272,'2010'!$C$5:$K$611,9,FALSE))*1000,#N/A)</f>
        <v>0</v>
      </c>
      <c r="AZ272" s="196">
        <f>IFERROR((VLOOKUP($A272,'1011'!$F$10:$L$433,6,FALSE)/VLOOKUP($A272,'2011'!$C$5:$K$611,9,FALSE))*1000,#N/A)</f>
        <v>0</v>
      </c>
      <c r="BA272" s="196">
        <f>IFERROR((VLOOKUP($A272,'1112'!$F$10:$L$408,6,FALSE)/VLOOKUP($A272,'2012'!$F$10:$M$460,8,FALSE))*1000,#N/A)</f>
        <v>0</v>
      </c>
      <c r="BB272" s="196">
        <f>IFERROR((VLOOKUP($A272,'1213'!$F$10:$L$408,6,FALSE)/VLOOKUP($A272,'2013'!$F$10:$M$460,8,FALSE))*1000,#N/A)</f>
        <v>0</v>
      </c>
      <c r="BC272" s="196">
        <f>IFERROR((VLOOKUP($A272,'1314'!$F$10:$L$408,6,FALSE)/VLOOKUP($A272,'2014'!$F$10:$M$460,8,FALSE))*1000,#N/A)</f>
        <v>0</v>
      </c>
      <c r="BD272" s="196">
        <f>IFERROR((VLOOKUP($A272,'1415'!$F$10:$L$408,6,FALSE)/VLOOKUP($A272,'2015'!$F$10:$M$460,8,FALSE))*1000,#N/A)</f>
        <v>0</v>
      </c>
      <c r="BE272" s="196">
        <f>IFERROR((VLOOKUP($A272,'1516'!$F$10:$L$408,6,FALSE)/VLOOKUP($A272,'2016'!$F$10:$M$460,8,FALSE))*1000,#N/A)</f>
        <v>0</v>
      </c>
      <c r="BF272" s="196">
        <f>IFERROR((VLOOKUP($A272,'1617'!$F$10:$L$408,6,FALSE)/VLOOKUP($A272,'2017'!$F$10:$M$460,8,FALSE))*1000,#N/A)</f>
        <v>0</v>
      </c>
      <c r="BG272" s="196">
        <f>IFERROR((VLOOKUP($A272,'1718'!$F$10:$L$408,6,FALSE)/VLOOKUP($A272,'2018'!$F$10:$N$460,9,FALSE))*1000,#N/A)</f>
        <v>0</v>
      </c>
      <c r="BH272" s="196">
        <f>IFERROR((VLOOKUP($A272,'1819'!$F$10:$L$408,6,FALSE)/VLOOKUP($A272,'2018'!$F$10:$N$460,9,FALSE))*1000,#N/A)</f>
        <v>0</v>
      </c>
      <c r="BI272" s="196">
        <f>IFERROR((VLOOKUP($A272,'1920'!$F$10:$L$408,6,FALSE)/VLOOKUP($A272,'2019'!$F$10:$N$464,8,FALSE))*1000,#N/A)</f>
        <v>0</v>
      </c>
      <c r="BJ272" s="196">
        <f>IFERROR((VLOOKUP($A272,'20 21'!$F$10:$L$408,6,FALSE)/VLOOKUP($A272,'2020'!$F$10:$N$469,8,FALSE))*1000,#N/A)</f>
        <v>0</v>
      </c>
      <c r="BK272" s="196">
        <f>IFERROR((VLOOKUP($A272,'21 22'!$F$10:$L$408,6,FALSE)/VLOOKUP($A272,'2021'!$F$10:$N$469,8,FALSE))*1000,#N/A)</f>
        <v>0</v>
      </c>
      <c r="BL272" s="196">
        <f>IFERROR((VLOOKUP($A272,'22 23'!$F$10:$L$408,6,FALSE)/VLOOKUP($A272,'2022'!$F$10:$N$469,8,FALSE))*1000,#N/A)</f>
        <v>0</v>
      </c>
      <c r="BM272" s="196">
        <f>IFERROR((VLOOKUP($A272,'23 24'!$F$7:$M$408,6,FALSE)/VLOOKUP($A272,'2023'!$C$7:$N$469,9,FALSE))*1000,#N/A)</f>
        <v>0</v>
      </c>
      <c r="BO272" s="196">
        <f>IFERROR((VLOOKUP($A272,'0910'!$F$10:$L$433,7,FALSE)/VLOOKUP($A272,'2010'!$C$5:$K$611,9,FALSE))*1000,#N/A)</f>
        <v>3.1471989928963224</v>
      </c>
      <c r="BP272" s="196">
        <f>IFERROR((VLOOKUP($A272,'1011'!$F$10:$L$433,7,FALSE)/VLOOKUP($A272,'2011'!$C$5:$K$611,9,FALSE))*1000,#N/A)</f>
        <v>1.8771788683293107</v>
      </c>
      <c r="BQ272" s="196">
        <f>IFERROR((VLOOKUP($A272,'1112'!$F$10:$L$408,7,FALSE)/VLOOKUP($A272,'2012'!$F$10:$M$460,8,FALSE))*1000,#N/A)</f>
        <v>1.5158270173874275</v>
      </c>
      <c r="BR272" s="196">
        <f>IFERROR((VLOOKUP($A272,'1213'!$F$10:$L$408,7,FALSE)/VLOOKUP($A272,'2013'!$F$10:$M$460,8,FALSE))*1000,#N/A)</f>
        <v>2.5793827270301519</v>
      </c>
      <c r="BS272" s="196">
        <f>IFERROR((VLOOKUP($A272,'1314'!$F$10:$L$408,7,FALSE)/VLOOKUP($A272,'2014'!$F$10:$M$460,8,FALSE))*1000,#N/A)</f>
        <v>3.8080056677293657</v>
      </c>
      <c r="BT272" s="196">
        <f>IFERROR((VLOOKUP($A272,'1415'!$F$10:$L$408,7,FALSE)/VLOOKUP($A272,'2015'!$F$10:$M$460,8,FALSE))*1000,#N/A)</f>
        <v>3.173763554615181</v>
      </c>
      <c r="BU272" s="196">
        <f>IFERROR((VLOOKUP($A272,'1516'!$F$10:$L$408,7,FALSE)/VLOOKUP($A272,'2016'!$F$10:$M$460,8,FALSE))*1000,#N/A)</f>
        <v>2.1952932911837024</v>
      </c>
      <c r="BV272" s="196">
        <f>IFERROR((VLOOKUP($A272,'1617'!$F$10:$L$408,7,FALSE)/VLOOKUP($A272,'2017'!$F$10:$M$460,8,FALSE))*1000,#N/A)</f>
        <v>2.8788275320596703</v>
      </c>
      <c r="BW272" s="196">
        <f>IFERROR((VLOOKUP($A272,'1718'!$F$10:$L$408,7,FALSE)/VLOOKUP($A272,'2018'!$F$10:$N$460,9,FALSE))*1000,#N/A)</f>
        <v>3.9895923677363396</v>
      </c>
      <c r="BX272" s="196">
        <f>IFERROR((VLOOKUP($A272,'1819'!$F$10:$L$408,7,FALSE)/VLOOKUP($A272,'2018'!$F$10:$N$460,9,FALSE))*1000,#N/A)</f>
        <v>4.0763226366001728</v>
      </c>
      <c r="BY272" s="196">
        <f>IFERROR((VLOOKUP($A272,'1920'!$F$10:$L$408,7,FALSE)/VLOOKUP($A272,'2019'!$F$10:$N$464,8,FALSE))*1000,#N/A)</f>
        <v>5.4165522243585684</v>
      </c>
      <c r="BZ272" s="196">
        <f>IFERROR((VLOOKUP($A272,'20 21'!$F$10:$L$408,7,FALSE)/VLOOKUP($A272,'2020'!$F$10:$N$469,8,FALSE))*1000,#N/A)</f>
        <v>3.0742058213790786</v>
      </c>
      <c r="CA272" s="196">
        <f>IFERROR((VLOOKUP($A272,'21 22'!$F$10:$L$408,7,FALSE)/VLOOKUP($A272,'2021'!$F$10:$N$469,8,FALSE))*1000,#N/A)</f>
        <v>2.3816409506149738</v>
      </c>
      <c r="CB272" s="196">
        <f>IFERROR((VLOOKUP($A272,'22 23'!$F$10:$L$408,7,FALSE)/VLOOKUP($A272,'2022'!$F$10:$N$469,8,FALSE))*1000,#N/A)</f>
        <v>2.7113818727175674</v>
      </c>
      <c r="CC272" s="196">
        <f>IFERROR((VLOOKUP($A272,'23 24'!$F$7:$M$408,7,FALSE)/VLOOKUP($A272,'2023'!$C$7:$N$469,9,FALSE))*1000,#N/A)</f>
        <v>2.3638666103841284</v>
      </c>
      <c r="CE272" s="198">
        <f>IFERROR((VLOOKUP($A272,'0910'!$F$10:$S$433,9,FALSE)/VLOOKUP($A272,'2010'!$C$5:$K$611,9,FALSE))*1000,#N/A)</f>
        <v>2.9673590504451042</v>
      </c>
      <c r="CF272" s="198">
        <f>IFERROR((VLOOKUP($A272,'1011'!$F$10:$S$433,10,FALSE)/VLOOKUP($A272,'2011'!$C$5:$K$611,9,FALSE))*1000,#N/A)</f>
        <v>1.6983999284884241</v>
      </c>
      <c r="CG272" s="198">
        <f>IFERROR((VLOOKUP($A272,'1112'!$F$10:$S$408,9,FALSE)/VLOOKUP($A272,'2012'!$F$10:$M$460,8,FALSE))*1000,#N/A)</f>
        <v>1.6941596076683012</v>
      </c>
      <c r="CH272" s="198">
        <f>IFERROR((VLOOKUP($A272,'1213'!$F$10:$S$408,9,FALSE)/VLOOKUP($A272,'2013'!$F$10:$M$460,8,FALSE))*1000,#N/A)</f>
        <v>1.8678288712976963</v>
      </c>
      <c r="CI272" s="198">
        <f>IFERROR((VLOOKUP($A272,'1314'!$F$10:$S$408,9,FALSE)/VLOOKUP($A272,'2014'!$F$10:$M$460,8,FALSE))*1000,#N/A)</f>
        <v>3.0995394969890184</v>
      </c>
      <c r="CJ272" s="198">
        <f>IFERROR((VLOOKUP($A272,'1415'!$F$10:$S$408,9,FALSE)/VLOOKUP($A272,'2015'!$F$10:$M$460,8,FALSE))*1000,#N/A)</f>
        <v>2.7329630609186282</v>
      </c>
      <c r="CK272" s="198">
        <f>IFERROR((VLOOKUP($A272,'1516'!$F$10:$S$408,9,FALSE)/VLOOKUP($A272,'2016'!$F$10:$M$460,8,FALSE))*1000,#N/A)</f>
        <v>2.7221636810677907</v>
      </c>
      <c r="CL272" s="198">
        <f>IFERROR((VLOOKUP($A272,'1617'!$F$10:$S$408,9,FALSE)/VLOOKUP($A272,'2017'!$F$10:$M$460,8,FALSE))*1000,#N/A)</f>
        <v>2.2681671464712556</v>
      </c>
      <c r="CM272" s="198">
        <f>IFERROR((VLOOKUP($A272,'1718'!$F$10:$S$408,9,FALSE)/VLOOKUP($A272,'2018'!$F$10:$N$460,9,FALSE))*1000,#N/A)</f>
        <v>2.6886383347788376</v>
      </c>
      <c r="CN272" s="198">
        <f>IFERROR((VLOOKUP($A272,'1819'!$F$10:$S$408,9,FALSE)/VLOOKUP($A272,'2018'!$F$10:$N$460,9,FALSE))*1000,#N/A)</f>
        <v>3.5559410234171729</v>
      </c>
      <c r="CO272" s="198">
        <f>IFERROR((VLOOKUP($A272,'1920'!$F$10:$S$408,9,FALSE)/VLOOKUP($A272,'2019'!$F$10:$N$464,8,FALSE))*1000,#N/A)</f>
        <v>3.6110348162390453</v>
      </c>
      <c r="CP272" s="198">
        <f>IFERROR((VLOOKUP($A272,'20 21'!$F$10:$S$408,9,FALSE)/VLOOKUP($A272,'2020'!$F$10:$N$469,8,FALSE))*1000,#N/A)</f>
        <v>5.7214386120110623</v>
      </c>
      <c r="CQ272" s="198">
        <f>IFERROR((VLOOKUP($A272,'21 22'!$F$10:$S$408,9,FALSE)/VLOOKUP($A272,'2021'!$F$10:$N$469,8,FALSE))*1000,#N/A)</f>
        <v>2.6368167667522924</v>
      </c>
      <c r="CR272" s="198">
        <f>IFERROR((VLOOKUP($A272,'22 23'!$F$10:$S$408,9,FALSE)/VLOOKUP($A272,'2022'!$F$10:$N$469,8,FALSE))*1000,#N/A)</f>
        <v>4.1518034925987752</v>
      </c>
      <c r="CS272" s="196">
        <f>IFERROR((VLOOKUP($A272,'23 24'!$F$7:$S$408,9,FALSE)/VLOOKUP($A272,'2023'!$C$7:$N$469,9,FALSE))*1000,#N/A)</f>
        <v>2.5327142254115658</v>
      </c>
      <c r="CU272" s="198">
        <f>IFERROR((VLOOKUP($A272,'0910'!$F$10:$S$433,10,FALSE)/VLOOKUP($A272,'2010'!$C$5:$K$611,9,FALSE))*1000,#N/A)</f>
        <v>0.1798399424512184</v>
      </c>
      <c r="CV272" s="198">
        <f>IFERROR((VLOOKUP($A272,'1011'!$F$10:$S$433,11,FALSE)/VLOOKUP($A272,'2011'!$C$5:$K$611,9,FALSE))*1000,#N/A)</f>
        <v>1.2514525788862072</v>
      </c>
      <c r="CW272" s="198">
        <f>IFERROR((VLOOKUP($A272,'1112'!$F$10:$S$408,10,FALSE)/VLOOKUP($A272,'2012'!$F$10:$M$460,8,FALSE))*1000,#N/A)</f>
        <v>0.44583147570218457</v>
      </c>
      <c r="CX272" s="198">
        <f>IFERROR((VLOOKUP($A272,'1213'!$F$10:$S$408,10,FALSE)/VLOOKUP($A272,'2013'!$F$10:$M$460,8,FALSE))*1000,#N/A)</f>
        <v>8.8944231966556972E-2</v>
      </c>
      <c r="CY272" s="198">
        <f>IFERROR((VLOOKUP($A272,'1314'!$F$10:$S$408,10,FALSE)/VLOOKUP($A272,'2014'!$F$10:$M$460,8,FALSE))*1000,#N/A)</f>
        <v>0.26567481402763016</v>
      </c>
      <c r="CZ272" s="198">
        <f>IFERROR((VLOOKUP($A272,'1415'!$F$10:$S$408,10,FALSE)/VLOOKUP($A272,'2015'!$F$10:$M$460,8,FALSE))*1000,#N/A)</f>
        <v>8.8160098739310591E-2</v>
      </c>
      <c r="DA272" s="198">
        <f>IFERROR((VLOOKUP($A272,'1516'!$F$10:$S$408,10,FALSE)/VLOOKUP($A272,'2016'!$F$10:$M$460,8,FALSE))*1000,#N/A)</f>
        <v>0.35124692658939233</v>
      </c>
      <c r="DB272" s="198">
        <f>IFERROR((VLOOKUP($A272,'1617'!$F$10:$S$408,10,FALSE)/VLOOKUP($A272,'2017'!$F$10:$M$460,8,FALSE))*1000,#N/A)</f>
        <v>8.7237197941202133E-2</v>
      </c>
      <c r="DC272" s="198">
        <f>IFERROR((VLOOKUP($A272,'1718'!$F$10:$S$408,10,FALSE)/VLOOKUP($A272,'2018'!$F$10:$N$460,9,FALSE))*1000,#N/A)</f>
        <v>0</v>
      </c>
      <c r="DD272" s="198">
        <f>IFERROR((VLOOKUP($A272,'1819'!$F$10:$S$408,10,FALSE)/VLOOKUP($A272,'2018'!$F$10:$N$460,9,FALSE))*1000,#N/A)</f>
        <v>0</v>
      </c>
      <c r="DE272" s="198">
        <f>IFERROR((VLOOKUP($A272,'1920'!$F$10:$S$408,10,FALSE)/VLOOKUP($A272,'2019'!$F$10:$N$464,8,FALSE))*1000,#N/A)</f>
        <v>0.5158621166055779</v>
      </c>
      <c r="DF272" s="198">
        <f>IFERROR((VLOOKUP($A272,'20 21'!$F$10:$S$408,10,FALSE)/VLOOKUP($A272,'2020'!$F$10:$N$469,8,FALSE))*1000,#N/A)</f>
        <v>0.17078921229883767</v>
      </c>
      <c r="DG272" s="198">
        <f>IFERROR((VLOOKUP($A272,'21 22'!$F$10:$S$408,10,FALSE)/VLOOKUP($A272,'2021'!$F$10:$N$469,8,FALSE))*1000,#N/A)</f>
        <v>0</v>
      </c>
      <c r="DH272" s="198">
        <f>IFERROR((VLOOKUP($A272,'22 23'!$F$10:$S$408,10,FALSE)/VLOOKUP($A272,'2022'!$F$10:$N$469,8,FALSE))*1000,#N/A)</f>
        <v>0.16946136704484796</v>
      </c>
      <c r="DI272" s="196">
        <f>IFERROR((VLOOKUP($A272,'23 24'!$F$7:$S$408,10,FALSE)/VLOOKUP($A272,'2023'!$C$7:$N$469,9,FALSE))*1000,#N/A)</f>
        <v>0.25327142254115659</v>
      </c>
      <c r="DK272" s="198">
        <f>IFERROR((VLOOKUP($A272,'0910'!$F$10:$S$433,11,FALSE)/VLOOKUP($A272,'2010'!$C$5:$K$611,9,FALSE))*1000,#N/A)</f>
        <v>0</v>
      </c>
      <c r="DL272" s="198">
        <f>IFERROR((VLOOKUP($A272,'1011'!$F$10:$S$433,12,FALSE)/VLOOKUP($A272,'2011'!$C$5:$K$611,9,FALSE))*1000,#N/A)</f>
        <v>0</v>
      </c>
      <c r="DM272" s="198">
        <f>IFERROR((VLOOKUP($A272,'1112'!$F$10:$S$408,11,FALSE)/VLOOKUP($A272,'2012'!$F$10:$M$460,8,FALSE))*1000,#N/A)</f>
        <v>0</v>
      </c>
      <c r="DN272" s="198">
        <f>IFERROR((VLOOKUP($A272,'1213'!$F$10:$S$408,11,FALSE)/VLOOKUP($A272,'2013'!$F$10:$M$460,8,FALSE))*1000,#N/A)</f>
        <v>0</v>
      </c>
      <c r="DO272" s="198">
        <f>IFERROR((VLOOKUP($A272,'1314'!$F$10:$S$408,11,FALSE)/VLOOKUP($A272,'2014'!$F$10:$M$460,8,FALSE))*1000,#N/A)</f>
        <v>0</v>
      </c>
      <c r="DP272" s="198">
        <f>IFERROR((VLOOKUP($A272,'1415'!$F$10:$S$408,11,FALSE)/VLOOKUP($A272,'2015'!$F$10:$M$460,8,FALSE))*1000,#N/A)</f>
        <v>0</v>
      </c>
      <c r="DQ272" s="198">
        <f>IFERROR((VLOOKUP($A272,'1516'!$F$10:$S$408,11,FALSE)/VLOOKUP($A272,'2016'!$F$10:$M$460,8,FALSE))*1000,#N/A)</f>
        <v>0</v>
      </c>
      <c r="DR272" s="198">
        <f>IFERROR((VLOOKUP($A272,'1617'!$F$10:$S$408,11,FALSE)/VLOOKUP($A272,'2017'!$F$10:$M$460,8,FALSE))*1000,#N/A)</f>
        <v>0</v>
      </c>
      <c r="DS272" s="198">
        <f>IFERROR((VLOOKUP($A272,'1718'!$F$10:$S$408,11,FALSE)/VLOOKUP($A272,'2018'!$F$10:$N$460,9,FALSE))*1000,#N/A)</f>
        <v>0</v>
      </c>
      <c r="DT272" s="198">
        <f>IFERROR((VLOOKUP($A272,'1819'!$F$10:$S$408,11,FALSE)/VLOOKUP($A272,'2018'!$F$10:$N$460,9,FALSE))*1000,#N/A)</f>
        <v>0</v>
      </c>
      <c r="DU272" s="198">
        <f>IFERROR((VLOOKUP($A272,'1920'!$F$10:$S$408,11,FALSE)/VLOOKUP($A272,'2019'!$F$10:$N$464,8,FALSE))*1000,#N/A)</f>
        <v>0</v>
      </c>
      <c r="DV272" s="198">
        <f>IFERROR((VLOOKUP($A272,'20 21'!$F$10:$S$408,11,FALSE)/VLOOKUP($A272,'2020'!$F$10:$N$469,8,FALSE))*1000,#N/A)</f>
        <v>0.25618381844825655</v>
      </c>
      <c r="DW272" s="198">
        <f>IFERROR((VLOOKUP($A272,'21 22'!$F$10:$S$408,11,FALSE)/VLOOKUP($A272,'2021'!$F$10:$N$469,8,FALSE))*1000,#N/A)</f>
        <v>0</v>
      </c>
      <c r="DX272" s="198">
        <f>IFERROR((VLOOKUP($A272,'22 23'!$F$10:$S$408,11,FALSE)/VLOOKUP($A272,'2022'!$F$10:$N$469,8,FALSE))*1000,#N/A)</f>
        <v>0</v>
      </c>
      <c r="DY272" s="196">
        <f>IFERROR((VLOOKUP($A272,'23 24'!$F$7:$S$408,11,FALSE)/VLOOKUP($A272,'2023'!$C$7:$N$469,9,FALSE))*1000,#N/A)</f>
        <v>0</v>
      </c>
      <c r="EA272" s="198">
        <f>IFERROR((VLOOKUP($A272,'0910'!$F$10:$S$433,12,FALSE)/VLOOKUP($A272,'2010'!$C$5:$K$611,9,FALSE))*1000,#N/A)</f>
        <v>3.1471989928963224</v>
      </c>
      <c r="EB272" s="198">
        <f>IFERROR((VLOOKUP($A272,'1011'!$F$10:$S$433,13,FALSE)/VLOOKUP($A272,'2011'!$C$5:$K$611,9,FALSE))*1000,#N/A)</f>
        <v>2.860463037454188</v>
      </c>
      <c r="EC272" s="198">
        <f>IFERROR((VLOOKUP($A272,'1112'!$F$10:$S$408,12,FALSE)/VLOOKUP($A272,'2012'!$F$10:$M$460,8,FALSE))*1000,#N/A)</f>
        <v>2.1399910833704858</v>
      </c>
      <c r="ED272" s="198">
        <f>IFERROR((VLOOKUP($A272,'1213'!$F$10:$S$408,12,FALSE)/VLOOKUP($A272,'2013'!$F$10:$M$460,8,FALSE))*1000,#N/A)</f>
        <v>1.9567731032642532</v>
      </c>
      <c r="EE272" s="198">
        <f>IFERROR((VLOOKUP($A272,'1314'!$F$10:$S$408,12,FALSE)/VLOOKUP($A272,'2014'!$F$10:$M$460,8,FALSE))*1000,#N/A)</f>
        <v>3.4537725823591923</v>
      </c>
      <c r="EF272" s="198">
        <f>IFERROR((VLOOKUP($A272,'1415'!$F$10:$S$408,12,FALSE)/VLOOKUP($A272,'2015'!$F$10:$M$460,8,FALSE))*1000,#N/A)</f>
        <v>2.8211231596579389</v>
      </c>
      <c r="EG272" s="198">
        <f>IFERROR((VLOOKUP($A272,'1516'!$F$10:$S$408,12,FALSE)/VLOOKUP($A272,'2016'!$F$10:$M$460,8,FALSE))*1000,#N/A)</f>
        <v>3.0734106076571832</v>
      </c>
      <c r="EH272" s="198">
        <f>IFERROR((VLOOKUP($A272,'1617'!$F$10:$S$408,12,FALSE)/VLOOKUP($A272,'2017'!$F$10:$M$460,8,FALSE))*1000,#N/A)</f>
        <v>2.3554043444124577</v>
      </c>
      <c r="EI272" s="198">
        <f>IFERROR((VLOOKUP($A272,'1718'!$F$10:$S$408,12,FALSE)/VLOOKUP($A272,'2018'!$F$10:$N$460,9,FALSE))*1000,#N/A)</f>
        <v>2.6886383347788376</v>
      </c>
      <c r="EJ272" s="198">
        <f>IFERROR((VLOOKUP($A272,'1819'!$F$10:$S$408,12,FALSE)/VLOOKUP($A272,'2018'!$F$10:$N$460,9,FALSE))*1000,#N/A)</f>
        <v>3.5559410234171729</v>
      </c>
      <c r="EK272" s="198">
        <f>IFERROR((VLOOKUP($A272,'1920'!$F$10:$S$408,12,FALSE)/VLOOKUP($A272,'2019'!$F$10:$N$464,8,FALSE))*1000,#N/A)</f>
        <v>4.1268969328446232</v>
      </c>
      <c r="EL272" s="198">
        <f>IFERROR((VLOOKUP($A272,'20 21'!$F$10:$S$408,12,FALSE)/VLOOKUP($A272,'2020'!$F$10:$N$469,8,FALSE))*1000,#N/A)</f>
        <v>6.1484116427581572</v>
      </c>
      <c r="EM272" s="198">
        <f>IFERROR((VLOOKUP($A272,'21 22'!$F$10:$S$408,12,FALSE)/VLOOKUP($A272,'2021'!$F$10:$N$469,8,FALSE))*1000,#N/A)</f>
        <v>2.6368167667522924</v>
      </c>
      <c r="EN272" s="198">
        <f>IFERROR((VLOOKUP($A272,'22 23'!$F$10:$S$408,12,FALSE)/VLOOKUP($A272,'2022'!$F$10:$N$469,8,FALSE))*1000,#N/A)</f>
        <v>4.3212648596436232</v>
      </c>
      <c r="EO272" s="196">
        <f>IFERROR((VLOOKUP($A272,'23 24'!$F$7:$S$408,12,FALSE)/VLOOKUP($A272,'2023'!$C$7:$N$469,9,FALSE))*1000,#N/A)</f>
        <v>2.7859856479527227</v>
      </c>
    </row>
    <row r="273" spans="1:145" x14ac:dyDescent="0.3">
      <c r="A273" t="s">
        <v>1270</v>
      </c>
      <c r="B273" t="s">
        <v>1742</v>
      </c>
      <c r="C273" t="str">
        <f>IF(VLOOKUP($A273,'0910'!$F$10:$L$433,1,FALSE)=VLOOKUP($A273,'2010'!$C$5:$K$611,1,FALSE),VLOOKUP($A273,'0910'!$F$10:$L$433,1,FALSE),FALSE)</f>
        <v>Stratford-on-Avon</v>
      </c>
      <c r="D273" t="str">
        <f>IF(VLOOKUP($A273,'1011'!$F$10:$L$433,1,FALSE)=VLOOKUP($A273,'2011'!$C$5:$K$611,1,FALSE),VLOOKUP($A273,'1011'!$F$10:$L$433,1,FALSE),FALSE)</f>
        <v>Stratford-on-Avon</v>
      </c>
      <c r="E273" t="str">
        <f>IF(VLOOKUP(A273,'1112'!$F$10:$L$408,1,FALSE)=VLOOKUP(A273,'2012'!$F$10:$M$460,1,FALSE),VLOOKUP(A273,'1112'!$F$10:$L$408,1,FALSE),FALSE)</f>
        <v>Stratford-on-Avon</v>
      </c>
      <c r="F273" t="str">
        <f>IF(VLOOKUP($A273,'1213'!$F$10:$L$408,1,FALSE)=VLOOKUP($A273,'2013'!$F$10:$M$460,1,FALSE),VLOOKUP($A273,'1213'!$F$10:$L$408,1,FALSE),FALSE)</f>
        <v>Stratford-on-Avon</v>
      </c>
      <c r="G273" t="str">
        <f>IF(VLOOKUP($A273,'1314'!$F$10:$L$408,1,FALSE)=VLOOKUP($A273,'2014'!$F$10:$M$460,1,FALSE),VLOOKUP($A273,'1314'!$F$10:$L$408,1,FALSE),FALSE)</f>
        <v>Stratford-on-Avon</v>
      </c>
      <c r="H273" t="str">
        <f>IF(VLOOKUP($A273,'1415'!$F$10:$L$408,1,FALSE)=VLOOKUP($A273,'2015'!$F$10:$M$460,1,FALSE),VLOOKUP($A273,'1415'!$F$10:$L$408,1,FALSE),FALSE)</f>
        <v>Stratford-on-Avon</v>
      </c>
      <c r="I273" t="str">
        <f>IF(VLOOKUP($A273,'1516'!$F$10:$L$408,1,FALSE)=VLOOKUP($A273,'2015'!$F$10:$M$460,1,FALSE),VLOOKUP($A273,'1516'!$F$10:$L$408,1,FALSE),FALSE)</f>
        <v>Stratford-on-Avon</v>
      </c>
      <c r="J273" t="str">
        <f>IF(VLOOKUP($A273,'1617'!$F$10:$L$408,1,FALSE)=VLOOKUP($A273,'2016'!$F$10:$M$460,1,FALSE),VLOOKUP($A273,'1617'!$F$10:$L$408,1,FALSE),FALSE)</f>
        <v>Stratford-on-Avon</v>
      </c>
      <c r="K273" t="str">
        <f>IF(VLOOKUP($A273,'1718'!$F$10:$M$408,1,FALSE)=VLOOKUP($A273,'2017'!$F$10:$M$460,1,FALSE),VLOOKUP($A273,'1718'!$F$10:$M$408,1,FALSE),FALSE)</f>
        <v>Stratford-on-Avon</v>
      </c>
      <c r="L273" t="str">
        <f>IF(VLOOKUP($A273,'1819'!$F$10:$M$408,1,FALSE)=VLOOKUP($A273,'2018'!$F$10:$M$460,1,FALSE),VLOOKUP($A273,'1819'!$F$10:$M$408,1,FALSE),FALSE)</f>
        <v>Stratford-on-Avon</v>
      </c>
      <c r="M273" t="str">
        <f>IF(VLOOKUP($A273,'1920'!$F$10:$M$408,1,FALSE)=VLOOKUP($A273,'2019'!$F$10:$M$464,1,FALSE),VLOOKUP($A273,'1920'!$F$10:$M$408,1,FALSE),FALSE)</f>
        <v>Stratford-on-Avon</v>
      </c>
      <c r="N273" t="str">
        <f>IF(VLOOKUP($A273,'20 21'!$F$10:$N$408,1,FALSE)=VLOOKUP($A273,'2020'!$F$10:$O$468,1,FALSE),VLOOKUP($A273,'20 21'!$F$10:$N$408,1,FALSE),FALSE)</f>
        <v>Stratford-on-Avon</v>
      </c>
      <c r="O273" t="str">
        <f>IF(VLOOKUP($A273,'21 22'!$F$10:$N$408,1,FALSE)=VLOOKUP($A273,'2021'!$F$10:$O$471,1,FALSE),VLOOKUP($A273,'21 22'!$F$10:$N$408,1,FALSE),FALSE)</f>
        <v>Stratford-on-Avon</v>
      </c>
      <c r="P273" t="str">
        <f>IF(VLOOKUP($A273,'22 23'!$F$10:$N$408,1,FALSE)=VLOOKUP($A273,'2022'!$F$10:$O$468,1,FALSE),VLOOKUP($A273,'22 23'!$F$10:$N$408,1,FALSE),FALSE)</f>
        <v>Stratford-on-Avon</v>
      </c>
      <c r="Q273" t="str">
        <f>IF(VLOOKUP($A273,'23 24'!$F$7:$N$408,1,FALSE)=VLOOKUP($A273,'2023'!$C$7:$O$468,1,FALSE),VLOOKUP($A273,'23 24'!$F$7:$N$408,1,FALSE),FALSE)</f>
        <v>Stratford-on-Avon</v>
      </c>
      <c r="S273" s="196">
        <f>IFERROR((VLOOKUP($A273,'0910'!$F$10:$L$433,4,FALSE)/VLOOKUP($A273,'2010'!$C$5:$K$611,9,FALSE))*1000,#N/A)</f>
        <v>1.282991202346041</v>
      </c>
      <c r="T273" s="196">
        <f>IFERROR((VLOOKUP($A273,'1011'!$F$10:$L$433,4,FALSE)/VLOOKUP($A273,'2011'!$C$5:$K$611,9,FALSE))*1000,#N/A)</f>
        <v>2.3731288791529757</v>
      </c>
      <c r="U273" s="196">
        <f>IFERROR((VLOOKUP($A273,'1112'!$F$10:$L$408,4,FALSE)/VLOOKUP($A273,'2012'!$F$10:$M$460,8,FALSE))*1000,#N/A)</f>
        <v>3.0942846741900256</v>
      </c>
      <c r="V273" s="196">
        <f>IFERROR((VLOOKUP($A273,'1213'!$F$10:$L$408,4,FALSE)/VLOOKUP($A273,'2013'!$F$10:$M$460,8,FALSE))*1000,#N/A)</f>
        <v>2.8933092224231465</v>
      </c>
      <c r="W273" s="196">
        <f>IFERROR((VLOOKUP($A273,'1314'!$F$10:$L$408,4,FALSE)/VLOOKUP($A273,'2014'!$F$10:$M$460,8,FALSE))*1000,#N/A)</f>
        <v>5.0332554377134642</v>
      </c>
      <c r="X273" s="196">
        <f>IFERROR((VLOOKUP($A273,'1415'!$F$10:$L$408,4,FALSE)/VLOOKUP($A273,'2015'!$F$10:$M$460,8,FALSE))*1000,#N/A)</f>
        <v>7.6322328718494852</v>
      </c>
      <c r="Y273" s="196">
        <f>IFERROR((VLOOKUP($A273,'1516'!$F$10:$L$408,4,FALSE)/VLOOKUP($A273,'2016'!$F$10:$M$460,8,FALSE))*1000,#N/A)</f>
        <v>12.195121951219512</v>
      </c>
      <c r="Z273" s="196">
        <f>IFERROR((VLOOKUP($A273,'1617'!$F$10:$L$408,4,FALSE)/VLOOKUP($A273,'2017'!$F$10:$M$460,8,FALSE))*1000,#N/A)</f>
        <v>14.841351074718526</v>
      </c>
      <c r="AA273" s="196">
        <f>IFERROR((VLOOKUP($A273,'1718'!$F$10:$L$408,4,FALSE)/VLOOKUP($A273,'2018'!$F$10:$N$460,9,FALSE))*1000,#N/A)</f>
        <v>12.174783188792528</v>
      </c>
      <c r="AB273" s="196">
        <f>IFERROR((VLOOKUP($A273,'1819'!$F$10:$L$408,4,FALSE)/VLOOKUP($A273,'2018'!$F$10:$N$460,9,FALSE))*1000,#N/A)</f>
        <v>14.843228819212809</v>
      </c>
      <c r="AC273" s="196">
        <f>IFERROR((VLOOKUP($A273,'1920'!$F$10:$L$408,4,FALSE)/VLOOKUP($A273,'2019'!$F$10:$N$464,8,FALSE))*1000,#N/A)</f>
        <v>13.526066196242034</v>
      </c>
      <c r="AD273" s="196">
        <f>IFERROR((VLOOKUP($A273,'20 21'!$F$10:$M$408,4,FALSE)/VLOOKUP($A273,'2020'!$F$10:$N$469,8,FALSE))*1000,#N/A)</f>
        <v>9.8993618104974743</v>
      </c>
      <c r="AE273" s="196">
        <f>IFERROR((VLOOKUP($A273,'21 22'!$F$10:$M$408,4,FALSE)/VLOOKUP($A273,'2021'!$F$10:$N$469,8,FALSE))*1000,#N/A)</f>
        <v>18.750492397384388</v>
      </c>
      <c r="AF273" s="196">
        <f>IFERROR((VLOOKUP($A273,'22 23'!$F$10:$M$408,4,FALSE)/VLOOKUP($A273,'2022'!$F$10:$N$469,8,FALSE))*1000,#N/A)</f>
        <v>11.993541938955948</v>
      </c>
      <c r="AG273" s="196">
        <f>IFERROR((VLOOKUP($A273,'23 24'!$F$7:$M$408,4,FALSE)/VLOOKUP($A273,'2023'!$C$7:$N$469,9,FALSE))*1000,#N/A)</f>
        <v>6.4679161276736563</v>
      </c>
      <c r="AI273" s="196">
        <f>IFERROR((VLOOKUP($A273,'0910'!$F$10:$L$433,5,FALSE)/VLOOKUP($A273,'2010'!$C$5:$K$611,9,FALSE))*1000,#N/A)</f>
        <v>0.9164222873900294</v>
      </c>
      <c r="AJ273" s="196">
        <f>IFERROR((VLOOKUP($A273,'1011'!$F$10:$L$433,5,FALSE)/VLOOKUP($A273,'2011'!$C$5:$K$611,9,FALSE))*1000,#N/A)</f>
        <v>0.73019350127783866</v>
      </c>
      <c r="AK273" s="196">
        <f>IFERROR((VLOOKUP($A273,'1112'!$F$10:$L$408,5,FALSE)/VLOOKUP($A273,'2012'!$F$10:$M$460,8,FALSE))*1000,#N/A)</f>
        <v>1.2741172187841281</v>
      </c>
      <c r="AL273" s="196">
        <f>IFERROR((VLOOKUP($A273,'1213'!$F$10:$L$408,5,FALSE)/VLOOKUP($A273,'2013'!$F$10:$M$460,8,FALSE))*1000,#N/A)</f>
        <v>1.4466546112115732</v>
      </c>
      <c r="AM273" s="196">
        <f>IFERROR((VLOOKUP($A273,'1314'!$F$10:$L$408,5,FALSE)/VLOOKUP($A273,'2014'!$F$10:$M$460,8,FALSE))*1000,#N/A)</f>
        <v>2.1571094733057703</v>
      </c>
      <c r="AN273" s="196">
        <f>IFERROR((VLOOKUP($A273,'1415'!$F$10:$L$408,5,FALSE)/VLOOKUP($A273,'2015'!$F$10:$M$460,8,FALSE))*1000,#N/A)</f>
        <v>3.9048633297834576</v>
      </c>
      <c r="AO273" s="196">
        <f>IFERROR((VLOOKUP($A273,'1516'!$F$10:$L$408,5,FALSE)/VLOOKUP($A273,'2016'!$F$10:$M$460,8,FALSE))*1000,#N/A)</f>
        <v>4.7038327526132404</v>
      </c>
      <c r="AP273" s="196">
        <f>IFERROR((VLOOKUP($A273,'1617'!$F$10:$L$408,5,FALSE)/VLOOKUP($A273,'2017'!$F$10:$M$460,8,FALSE))*1000,#N/A)</f>
        <v>5.1177072671443193</v>
      </c>
      <c r="AQ273" s="196">
        <f>IFERROR((VLOOKUP($A273,'1718'!$F$10:$L$408,5,FALSE)/VLOOKUP($A273,'2018'!$F$10:$N$460,9,FALSE))*1000,#N/A)</f>
        <v>3.669112741827885</v>
      </c>
      <c r="AR273" s="196">
        <f>IFERROR((VLOOKUP($A273,'1819'!$F$10:$L$408,5,FALSE)/VLOOKUP($A273,'2018'!$F$10:$N$460,9,FALSE))*1000,#N/A)</f>
        <v>4.8365577051367579</v>
      </c>
      <c r="AS273" s="196">
        <f>IFERROR((VLOOKUP($A273,'1920'!$F$10:$L$408,5,FALSE)/VLOOKUP($A273,'2019'!$F$10:$N$464,8,FALSE))*1000,#N/A)</f>
        <v>6.0296921597705451</v>
      </c>
      <c r="AT273" s="196">
        <f>IFERROR((VLOOKUP($A273,'20 21'!$F$10:$L$408,5,FALSE)/VLOOKUP($A273,'2020'!$F$10:$N$469,8,FALSE))*1000,#N/A)</f>
        <v>4.630346653297206</v>
      </c>
      <c r="AU273" s="196">
        <f>IFERROR((VLOOKUP($A273,'21 22'!$F$10:$L$408,5,FALSE)/VLOOKUP($A273,'2021'!$F$10:$N$469,8,FALSE))*1000,#N/A)</f>
        <v>7.8783581501615068</v>
      </c>
      <c r="AV273" s="196">
        <f>IFERROR((VLOOKUP($A273,'22 23'!$F$10:$L$408,5,FALSE)/VLOOKUP($A273,'2022'!$F$10:$N$469,8,FALSE))*1000,#N/A)</f>
        <v>5.9967709694779741</v>
      </c>
      <c r="AW273" s="196">
        <f>IFERROR((VLOOKUP($A273,'23 24'!$F$7:$M$408,5,FALSE)/VLOOKUP($A273,'2023'!$C$7:$N$469,9,FALSE))*1000,#N/A)</f>
        <v>4.2116663156944734</v>
      </c>
      <c r="AY273" s="196">
        <f>IFERROR((VLOOKUP($A273,'0910'!$F$10:$L$433,6,FALSE)/VLOOKUP($A273,'2010'!$C$5:$K$611,9,FALSE))*1000,#N/A)</f>
        <v>0</v>
      </c>
      <c r="AZ273" s="196">
        <f>IFERROR((VLOOKUP($A273,'1011'!$F$10:$L$433,6,FALSE)/VLOOKUP($A273,'2011'!$C$5:$K$611,9,FALSE))*1000,#N/A)</f>
        <v>0</v>
      </c>
      <c r="BA273" s="196">
        <f>IFERROR((VLOOKUP($A273,'1112'!$F$10:$L$408,6,FALSE)/VLOOKUP($A273,'2012'!$F$10:$M$460,8,FALSE))*1000,#N/A)</f>
        <v>0</v>
      </c>
      <c r="BB273" s="196">
        <f>IFERROR((VLOOKUP($A273,'1213'!$F$10:$L$408,6,FALSE)/VLOOKUP($A273,'2013'!$F$10:$M$460,8,FALSE))*1000,#N/A)</f>
        <v>0</v>
      </c>
      <c r="BC273" s="196">
        <f>IFERROR((VLOOKUP($A273,'1314'!$F$10:$L$408,6,FALSE)/VLOOKUP($A273,'2014'!$F$10:$M$460,8,FALSE))*1000,#N/A)</f>
        <v>0</v>
      </c>
      <c r="BD273" s="196">
        <f>IFERROR((VLOOKUP($A273,'1415'!$F$10:$L$408,6,FALSE)/VLOOKUP($A273,'2015'!$F$10:$M$460,8,FALSE))*1000,#N/A)</f>
        <v>0</v>
      </c>
      <c r="BE273" s="196">
        <f>IFERROR((VLOOKUP($A273,'1516'!$F$10:$L$408,6,FALSE)/VLOOKUP($A273,'2016'!$F$10:$M$460,8,FALSE))*1000,#N/A)</f>
        <v>0</v>
      </c>
      <c r="BF273" s="196">
        <f>IFERROR((VLOOKUP($A273,'1617'!$F$10:$L$408,6,FALSE)/VLOOKUP($A273,'2017'!$F$10:$M$460,8,FALSE))*1000,#N/A)</f>
        <v>0</v>
      </c>
      <c r="BG273" s="196">
        <f>IFERROR((VLOOKUP($A273,'1718'!$F$10:$L$408,6,FALSE)/VLOOKUP($A273,'2018'!$F$10:$N$460,9,FALSE))*1000,#N/A)</f>
        <v>0</v>
      </c>
      <c r="BH273" s="196">
        <f>IFERROR((VLOOKUP($A273,'1819'!$F$10:$L$408,6,FALSE)/VLOOKUP($A273,'2018'!$F$10:$N$460,9,FALSE))*1000,#N/A)</f>
        <v>0</v>
      </c>
      <c r="BI273" s="196">
        <f>IFERROR((VLOOKUP($A273,'1920'!$F$10:$L$408,6,FALSE)/VLOOKUP($A273,'2019'!$F$10:$N$464,8,FALSE))*1000,#N/A)</f>
        <v>0</v>
      </c>
      <c r="BJ273" s="196">
        <f>IFERROR((VLOOKUP($A273,'20 21'!$F$10:$L$408,6,FALSE)/VLOOKUP($A273,'2020'!$F$10:$N$469,8,FALSE))*1000,#N/A)</f>
        <v>0</v>
      </c>
      <c r="BK273" s="196">
        <f>IFERROR((VLOOKUP($A273,'21 22'!$F$10:$L$408,6,FALSE)/VLOOKUP($A273,'2021'!$F$10:$N$469,8,FALSE))*1000,#N/A)</f>
        <v>0</v>
      </c>
      <c r="BL273" s="196">
        <f>IFERROR((VLOOKUP($A273,'22 23'!$F$10:$L$408,6,FALSE)/VLOOKUP($A273,'2022'!$F$10:$N$469,8,FALSE))*1000,#N/A)</f>
        <v>0</v>
      </c>
      <c r="BM273" s="196">
        <f>IFERROR((VLOOKUP($A273,'23 24'!$F$7:$M$408,6,FALSE)/VLOOKUP($A273,'2023'!$C$7:$N$469,9,FALSE))*1000,#N/A)</f>
        <v>0</v>
      </c>
      <c r="BO273" s="196">
        <f>IFERROR((VLOOKUP($A273,'0910'!$F$10:$L$433,7,FALSE)/VLOOKUP($A273,'2010'!$C$5:$K$611,9,FALSE))*1000,#N/A)</f>
        <v>2.1994134897360706</v>
      </c>
      <c r="BP273" s="196">
        <f>IFERROR((VLOOKUP($A273,'1011'!$F$10:$L$433,7,FALSE)/VLOOKUP($A273,'2011'!$C$5:$K$611,9,FALSE))*1000,#N/A)</f>
        <v>3.1033223804308139</v>
      </c>
      <c r="BQ273" s="196">
        <f>IFERROR((VLOOKUP($A273,'1112'!$F$10:$L$408,7,FALSE)/VLOOKUP($A273,'2012'!$F$10:$M$460,8,FALSE))*1000,#N/A)</f>
        <v>4.1863851474335636</v>
      </c>
      <c r="BR273" s="196">
        <f>IFERROR((VLOOKUP($A273,'1213'!$F$10:$L$408,7,FALSE)/VLOOKUP($A273,'2013'!$F$10:$M$460,8,FALSE))*1000,#N/A)</f>
        <v>4.3399638336347195</v>
      </c>
      <c r="BS273" s="196">
        <f>IFERROR((VLOOKUP($A273,'1314'!$F$10:$L$408,7,FALSE)/VLOOKUP($A273,'2014'!$F$10:$M$460,8,FALSE))*1000,#N/A)</f>
        <v>7.3701240337947151</v>
      </c>
      <c r="BT273" s="196">
        <f>IFERROR((VLOOKUP($A273,'1415'!$F$10:$L$408,7,FALSE)/VLOOKUP($A273,'2015'!$F$10:$M$460,8,FALSE))*1000,#N/A)</f>
        <v>11.537096201632943</v>
      </c>
      <c r="BU273" s="196">
        <f>IFERROR((VLOOKUP($A273,'1516'!$F$10:$L$408,7,FALSE)/VLOOKUP($A273,'2016'!$F$10:$M$460,8,FALSE))*1000,#N/A)</f>
        <v>16.724738675958189</v>
      </c>
      <c r="BV273" s="196">
        <f>IFERROR((VLOOKUP($A273,'1617'!$F$10:$L$408,7,FALSE)/VLOOKUP($A273,'2017'!$F$10:$M$460,8,FALSE))*1000,#N/A)</f>
        <v>19.788468099624701</v>
      </c>
      <c r="BW273" s="196">
        <f>IFERROR((VLOOKUP($A273,'1718'!$F$10:$L$408,7,FALSE)/VLOOKUP($A273,'2018'!$F$10:$N$460,9,FALSE))*1000,#N/A)</f>
        <v>15.843895930620414</v>
      </c>
      <c r="BX273" s="196">
        <f>IFERROR((VLOOKUP($A273,'1819'!$F$10:$L$408,7,FALSE)/VLOOKUP($A273,'2018'!$F$10:$N$460,9,FALSE))*1000,#N/A)</f>
        <v>19.513008672448301</v>
      </c>
      <c r="BY273" s="196">
        <f>IFERROR((VLOOKUP($A273,'1920'!$F$10:$L$408,7,FALSE)/VLOOKUP($A273,'2019'!$F$10:$N$464,8,FALSE))*1000,#N/A)</f>
        <v>19.392793703045811</v>
      </c>
      <c r="BZ273" s="196">
        <f>IFERROR((VLOOKUP($A273,'20 21'!$F$10:$L$408,7,FALSE)/VLOOKUP($A273,'2020'!$F$10:$N$469,8,FALSE))*1000,#N/A)</f>
        <v>14.52970846379468</v>
      </c>
      <c r="CA273" s="196">
        <f>IFERROR((VLOOKUP($A273,'21 22'!$F$10:$L$408,7,FALSE)/VLOOKUP($A273,'2021'!$F$10:$N$469,8,FALSE))*1000,#N/A)</f>
        <v>26.628850547545895</v>
      </c>
      <c r="CB273" s="196">
        <f>IFERROR((VLOOKUP($A273,'22 23'!$F$10:$L$408,7,FALSE)/VLOOKUP($A273,'2022'!$F$10:$N$469,8,FALSE))*1000,#N/A)</f>
        <v>17.990312908433921</v>
      </c>
      <c r="CC273" s="196">
        <f>IFERROR((VLOOKUP($A273,'23 24'!$F$7:$M$408,7,FALSE)/VLOOKUP($A273,'2023'!$C$7:$N$469,9,FALSE))*1000,#N/A)</f>
        <v>10.529165789236183</v>
      </c>
      <c r="CE273" s="198">
        <f>IFERROR((VLOOKUP($A273,'0910'!$F$10:$S$433,9,FALSE)/VLOOKUP($A273,'2010'!$C$5:$K$611,9,FALSE))*1000,#N/A)</f>
        <v>2.5659824046920821</v>
      </c>
      <c r="CF273" s="198">
        <f>IFERROR((VLOOKUP($A273,'1011'!$F$10:$S$433,10,FALSE)/VLOOKUP($A273,'2011'!$C$5:$K$611,9,FALSE))*1000,#N/A)</f>
        <v>1.2778386272362174</v>
      </c>
      <c r="CG273" s="198">
        <f>IFERROR((VLOOKUP($A273,'1112'!$F$10:$S$408,9,FALSE)/VLOOKUP($A273,'2012'!$F$10:$M$460,8,FALSE))*1000,#N/A)</f>
        <v>2.3662176920276665</v>
      </c>
      <c r="CH273" s="198">
        <f>IFERROR((VLOOKUP($A273,'1213'!$F$10:$S$408,9,FALSE)/VLOOKUP($A273,'2013'!$F$10:$M$460,8,FALSE))*1000,#N/A)</f>
        <v>3.2549728752260396</v>
      </c>
      <c r="CI273" s="198">
        <f>IFERROR((VLOOKUP($A273,'1314'!$F$10:$S$408,9,FALSE)/VLOOKUP($A273,'2014'!$F$10:$M$460,8,FALSE))*1000,#N/A)</f>
        <v>3.4154233327341363</v>
      </c>
      <c r="CJ273" s="198">
        <f>IFERROR((VLOOKUP($A273,'1415'!$F$10:$S$408,9,FALSE)/VLOOKUP($A273,'2015'!$F$10:$M$460,8,FALSE))*1000,#N/A)</f>
        <v>4.7923322683706067</v>
      </c>
      <c r="CK273" s="198">
        <f>IFERROR((VLOOKUP($A273,'1516'!$F$10:$S$408,9,FALSE)/VLOOKUP($A273,'2016'!$F$10:$M$460,8,FALSE))*1000,#N/A)</f>
        <v>8.1881533101045285</v>
      </c>
      <c r="CL273" s="198">
        <f>IFERROR((VLOOKUP($A273,'1617'!$F$10:$S$408,9,FALSE)/VLOOKUP($A273,'2017'!$F$10:$M$460,8,FALSE))*1000,#N/A)</f>
        <v>10.917775503241215</v>
      </c>
      <c r="CM273" s="198">
        <f>IFERROR((VLOOKUP($A273,'1718'!$F$10:$S$408,9,FALSE)/VLOOKUP($A273,'2018'!$F$10:$N$460,9,FALSE))*1000,#N/A)</f>
        <v>14.176117411607738</v>
      </c>
      <c r="CN273" s="198">
        <f>IFERROR((VLOOKUP($A273,'1819'!$F$10:$S$408,9,FALSE)/VLOOKUP($A273,'2018'!$F$10:$N$460,9,FALSE))*1000,#N/A)</f>
        <v>14.509673115410274</v>
      </c>
      <c r="CO273" s="198">
        <f>IFERROR((VLOOKUP($A273,'1920'!$F$10:$S$408,9,FALSE)/VLOOKUP($A273,'2019'!$F$10:$N$464,8,FALSE))*1000,#N/A)</f>
        <v>13.689030849208807</v>
      </c>
      <c r="CP273" s="198">
        <f>IFERROR((VLOOKUP($A273,'20 21'!$F$10:$S$408,9,FALSE)/VLOOKUP($A273,'2020'!$F$10:$N$469,8,FALSE))*1000,#N/A)</f>
        <v>13.092704330012788</v>
      </c>
      <c r="CQ273" s="198">
        <f>IFERROR((VLOOKUP($A273,'21 22'!$F$10:$S$408,9,FALSE)/VLOOKUP($A273,'2021'!$F$10:$N$469,8,FALSE))*1000,#N/A)</f>
        <v>14.496178996297171</v>
      </c>
      <c r="CR273" s="198">
        <f>IFERROR((VLOOKUP($A273,'22 23'!$F$10:$S$408,9,FALSE)/VLOOKUP($A273,'2022'!$F$10:$N$469,8,FALSE))*1000,#N/A)</f>
        <v>15.991389251941261</v>
      </c>
      <c r="CS273" s="196">
        <f>IFERROR((VLOOKUP($A273,'23 24'!$F$7:$S$408,9,FALSE)/VLOOKUP($A273,'2023'!$C$7:$N$469,9,FALSE))*1000,#N/A)</f>
        <v>10.980415751632021</v>
      </c>
      <c r="CU273" s="198">
        <f>IFERROR((VLOOKUP($A273,'0910'!$F$10:$S$433,10,FALSE)/VLOOKUP($A273,'2010'!$C$5:$K$611,9,FALSE))*1000,#N/A)</f>
        <v>0.73313782991202348</v>
      </c>
      <c r="CV273" s="198">
        <f>IFERROR((VLOOKUP($A273,'1011'!$F$10:$S$433,11,FALSE)/VLOOKUP($A273,'2011'!$C$5:$K$611,9,FALSE))*1000,#N/A)</f>
        <v>1.095290251916758</v>
      </c>
      <c r="CW273" s="198">
        <f>IFERROR((VLOOKUP($A273,'1112'!$F$10:$S$408,10,FALSE)/VLOOKUP($A273,'2012'!$F$10:$M$460,8,FALSE))*1000,#N/A)</f>
        <v>0.91008372770294865</v>
      </c>
      <c r="CX273" s="198">
        <f>IFERROR((VLOOKUP($A273,'1213'!$F$10:$S$408,10,FALSE)/VLOOKUP($A273,'2013'!$F$10:$M$460,8,FALSE))*1000,#N/A)</f>
        <v>1.6274864376130198</v>
      </c>
      <c r="CY273" s="198">
        <f>IFERROR((VLOOKUP($A273,'1314'!$F$10:$S$408,10,FALSE)/VLOOKUP($A273,'2014'!$F$10:$M$460,8,FALSE))*1000,#N/A)</f>
        <v>1.7975912277548085</v>
      </c>
      <c r="CZ273" s="198">
        <f>IFERROR((VLOOKUP($A273,'1415'!$F$10:$S$408,10,FALSE)/VLOOKUP($A273,'2015'!$F$10:$M$460,8,FALSE))*1000,#N/A)</f>
        <v>2.4849130280440184</v>
      </c>
      <c r="DA273" s="198">
        <f>IFERROR((VLOOKUP($A273,'1516'!$F$10:$S$408,10,FALSE)/VLOOKUP($A273,'2016'!$F$10:$M$460,8,FALSE))*1000,#N/A)</f>
        <v>4.529616724738676</v>
      </c>
      <c r="DB273" s="198">
        <f>IFERROR((VLOOKUP($A273,'1617'!$F$10:$S$408,10,FALSE)/VLOOKUP($A273,'2017'!$F$10:$M$460,8,FALSE))*1000,#N/A)</f>
        <v>4.4353462981917433</v>
      </c>
      <c r="DC273" s="198">
        <f>IFERROR((VLOOKUP($A273,'1718'!$F$10:$S$408,10,FALSE)/VLOOKUP($A273,'2018'!$F$10:$N$460,9,FALSE))*1000,#N/A)</f>
        <v>4.6697798532354904</v>
      </c>
      <c r="DD273" s="198">
        <f>IFERROR((VLOOKUP($A273,'1819'!$F$10:$S$408,10,FALSE)/VLOOKUP($A273,'2018'!$F$10:$N$460,9,FALSE))*1000,#N/A)</f>
        <v>4.5030020013342229</v>
      </c>
      <c r="DE273" s="198">
        <f>IFERROR((VLOOKUP($A273,'1920'!$F$10:$S$408,10,FALSE)/VLOOKUP($A273,'2019'!$F$10:$N$464,8,FALSE))*1000,#N/A)</f>
        <v>4.8889395890031446</v>
      </c>
      <c r="DF273" s="198">
        <f>IFERROR((VLOOKUP($A273,'20 21'!$F$10:$S$408,10,FALSE)/VLOOKUP($A273,'2020'!$F$10:$N$469,8,FALSE))*1000,#N/A)</f>
        <v>4.9496809052487372</v>
      </c>
      <c r="DG273" s="198">
        <f>IFERROR((VLOOKUP($A273,'21 22'!$F$10:$S$408,10,FALSE)/VLOOKUP($A273,'2021'!$F$10:$N$469,8,FALSE))*1000,#N/A)</f>
        <v>5.6724178681162849</v>
      </c>
      <c r="DH273" s="198">
        <f>IFERROR((VLOOKUP($A273,'22 23'!$F$10:$S$408,10,FALSE)/VLOOKUP($A273,'2022'!$F$10:$N$469,8,FALSE))*1000,#N/A)</f>
        <v>6.7655877604366879</v>
      </c>
      <c r="DI273" s="196">
        <f>IFERROR((VLOOKUP($A273,'23 24'!$F$7:$S$408,10,FALSE)/VLOOKUP($A273,'2023'!$C$7:$N$469,9,FALSE))*1000,#N/A)</f>
        <v>5.7158328570139281</v>
      </c>
      <c r="DK273" s="198">
        <f>IFERROR((VLOOKUP($A273,'0910'!$F$10:$S$433,11,FALSE)/VLOOKUP($A273,'2010'!$C$5:$K$611,9,FALSE))*1000,#N/A)</f>
        <v>0</v>
      </c>
      <c r="DL273" s="198">
        <f>IFERROR((VLOOKUP($A273,'1011'!$F$10:$S$433,12,FALSE)/VLOOKUP($A273,'2011'!$C$5:$K$611,9,FALSE))*1000,#N/A)</f>
        <v>0</v>
      </c>
      <c r="DM273" s="198">
        <f>IFERROR((VLOOKUP($A273,'1112'!$F$10:$S$408,11,FALSE)/VLOOKUP($A273,'2012'!$F$10:$M$460,8,FALSE))*1000,#N/A)</f>
        <v>0</v>
      </c>
      <c r="DN273" s="198">
        <f>IFERROR((VLOOKUP($A273,'1213'!$F$10:$S$408,11,FALSE)/VLOOKUP($A273,'2013'!$F$10:$M$460,8,FALSE))*1000,#N/A)</f>
        <v>0</v>
      </c>
      <c r="DO273" s="198">
        <f>IFERROR((VLOOKUP($A273,'1314'!$F$10:$S$408,11,FALSE)/VLOOKUP($A273,'2014'!$F$10:$M$460,8,FALSE))*1000,#N/A)</f>
        <v>0</v>
      </c>
      <c r="DP273" s="198">
        <f>IFERROR((VLOOKUP($A273,'1415'!$F$10:$S$408,11,FALSE)/VLOOKUP($A273,'2015'!$F$10:$M$460,8,FALSE))*1000,#N/A)</f>
        <v>0</v>
      </c>
      <c r="DQ273" s="198">
        <f>IFERROR((VLOOKUP($A273,'1516'!$F$10:$S$408,11,FALSE)/VLOOKUP($A273,'2016'!$F$10:$M$460,8,FALSE))*1000,#N/A)</f>
        <v>0</v>
      </c>
      <c r="DR273" s="198">
        <f>IFERROR((VLOOKUP($A273,'1617'!$F$10:$S$408,11,FALSE)/VLOOKUP($A273,'2017'!$F$10:$M$460,8,FALSE))*1000,#N/A)</f>
        <v>0</v>
      </c>
      <c r="DS273" s="198">
        <f>IFERROR((VLOOKUP($A273,'1718'!$F$10:$S$408,11,FALSE)/VLOOKUP($A273,'2018'!$F$10:$N$460,9,FALSE))*1000,#N/A)</f>
        <v>0</v>
      </c>
      <c r="DT273" s="198">
        <f>IFERROR((VLOOKUP($A273,'1819'!$F$10:$S$408,11,FALSE)/VLOOKUP($A273,'2018'!$F$10:$N$460,9,FALSE))*1000,#N/A)</f>
        <v>0</v>
      </c>
      <c r="DU273" s="198">
        <f>IFERROR((VLOOKUP($A273,'1920'!$F$10:$S$408,11,FALSE)/VLOOKUP($A273,'2019'!$F$10:$N$464,8,FALSE))*1000,#N/A)</f>
        <v>0</v>
      </c>
      <c r="DV273" s="198">
        <f>IFERROR((VLOOKUP($A273,'20 21'!$F$10:$S$408,11,FALSE)/VLOOKUP($A273,'2020'!$F$10:$N$469,8,FALSE))*1000,#N/A)</f>
        <v>0</v>
      </c>
      <c r="DW273" s="198">
        <f>IFERROR((VLOOKUP($A273,'21 22'!$F$10:$S$408,11,FALSE)/VLOOKUP($A273,'2021'!$F$10:$N$469,8,FALSE))*1000,#N/A)</f>
        <v>0</v>
      </c>
      <c r="DX273" s="198">
        <f>IFERROR((VLOOKUP($A273,'22 23'!$F$10:$S$408,11,FALSE)/VLOOKUP($A273,'2022'!$F$10:$N$469,8,FALSE))*1000,#N/A)</f>
        <v>0</v>
      </c>
      <c r="DY273" s="196">
        <f>IFERROR((VLOOKUP($A273,'23 24'!$F$7:$S$408,11,FALSE)/VLOOKUP($A273,'2023'!$C$7:$N$469,9,FALSE))*1000,#N/A)</f>
        <v>0</v>
      </c>
      <c r="EA273" s="198">
        <f>IFERROR((VLOOKUP($A273,'0910'!$F$10:$S$433,12,FALSE)/VLOOKUP($A273,'2010'!$C$5:$K$611,9,FALSE))*1000,#N/A)</f>
        <v>3.2991202346041058</v>
      </c>
      <c r="EB273" s="198">
        <f>IFERROR((VLOOKUP($A273,'1011'!$F$10:$S$433,13,FALSE)/VLOOKUP($A273,'2011'!$C$5:$K$611,9,FALSE))*1000,#N/A)</f>
        <v>2.3731288791529757</v>
      </c>
      <c r="EC273" s="198">
        <f>IFERROR((VLOOKUP($A273,'1112'!$F$10:$S$408,12,FALSE)/VLOOKUP($A273,'2012'!$F$10:$M$460,8,FALSE))*1000,#N/A)</f>
        <v>3.2763014197306153</v>
      </c>
      <c r="ED273" s="198">
        <f>IFERROR((VLOOKUP($A273,'1213'!$F$10:$S$408,12,FALSE)/VLOOKUP($A273,'2013'!$F$10:$M$460,8,FALSE))*1000,#N/A)</f>
        <v>5.0632911392405067</v>
      </c>
      <c r="EE273" s="198">
        <f>IFERROR((VLOOKUP($A273,'1314'!$F$10:$S$408,12,FALSE)/VLOOKUP($A273,'2014'!$F$10:$M$460,8,FALSE))*1000,#N/A)</f>
        <v>5.2130145604889444</v>
      </c>
      <c r="EF273" s="198">
        <f>IFERROR((VLOOKUP($A273,'1415'!$F$10:$S$408,12,FALSE)/VLOOKUP($A273,'2015'!$F$10:$M$460,8,FALSE))*1000,#N/A)</f>
        <v>7.277245296414625</v>
      </c>
      <c r="EG273" s="198">
        <f>IFERROR((VLOOKUP($A273,'1516'!$F$10:$S$408,12,FALSE)/VLOOKUP($A273,'2016'!$F$10:$M$460,8,FALSE))*1000,#N/A)</f>
        <v>12.717770034843205</v>
      </c>
      <c r="EH273" s="198">
        <f>IFERROR((VLOOKUP($A273,'1617'!$F$10:$S$408,12,FALSE)/VLOOKUP($A273,'2017'!$F$10:$M$460,8,FALSE))*1000,#N/A)</f>
        <v>15.353121801432957</v>
      </c>
      <c r="EI273" s="198">
        <f>IFERROR((VLOOKUP($A273,'1718'!$F$10:$S$408,12,FALSE)/VLOOKUP($A273,'2018'!$F$10:$N$460,9,FALSE))*1000,#N/A)</f>
        <v>18.845897264843227</v>
      </c>
      <c r="EJ273" s="198">
        <f>IFERROR((VLOOKUP($A273,'1819'!$F$10:$S$408,12,FALSE)/VLOOKUP($A273,'2018'!$F$10:$N$460,9,FALSE))*1000,#N/A)</f>
        <v>19.012675116744497</v>
      </c>
      <c r="EK273" s="198">
        <f>IFERROR((VLOOKUP($A273,'1920'!$F$10:$S$408,12,FALSE)/VLOOKUP($A273,'2019'!$F$10:$N$464,8,FALSE))*1000,#N/A)</f>
        <v>18.577970438211953</v>
      </c>
      <c r="EL273" s="198">
        <f>IFERROR((VLOOKUP($A273,'20 21'!$F$10:$S$408,12,FALSE)/VLOOKUP($A273,'2020'!$F$10:$N$469,8,FALSE))*1000,#N/A)</f>
        <v>17.882718109285761</v>
      </c>
      <c r="EM273" s="198">
        <f>IFERROR((VLOOKUP($A273,'21 22'!$F$10:$S$408,12,FALSE)/VLOOKUP($A273,'2021'!$F$10:$N$469,8,FALSE))*1000,#N/A)</f>
        <v>20.011029701410223</v>
      </c>
      <c r="EN273" s="198">
        <f>IFERROR((VLOOKUP($A273,'22 23'!$F$10:$S$408,12,FALSE)/VLOOKUP($A273,'2022'!$F$10:$N$469,8,FALSE))*1000,#N/A)</f>
        <v>22.603213654186209</v>
      </c>
      <c r="EO273" s="196">
        <f>IFERROR((VLOOKUP($A273,'23 24'!$F$7:$S$408,12,FALSE)/VLOOKUP($A273,'2023'!$C$7:$N$469,9,FALSE))*1000,#N/A)</f>
        <v>16.696248608645949</v>
      </c>
    </row>
    <row r="274" spans="1:145" x14ac:dyDescent="0.3">
      <c r="A274" t="s">
        <v>727</v>
      </c>
      <c r="B274" t="s">
        <v>1741</v>
      </c>
      <c r="C274" t="str">
        <f>IF(VLOOKUP($A274,'0910'!$F$10:$L$433,1,FALSE)=VLOOKUP($A274,'2010'!$C$5:$K$611,1,FALSE),VLOOKUP($A274,'0910'!$F$10:$L$433,1,FALSE),FALSE)</f>
        <v>Stroud</v>
      </c>
      <c r="D274" t="str">
        <f>IF(VLOOKUP($A274,'1011'!$F$10:$L$433,1,FALSE)=VLOOKUP($A274,'2011'!$C$5:$K$611,1,FALSE),VLOOKUP($A274,'1011'!$F$10:$L$433,1,FALSE),FALSE)</f>
        <v>Stroud</v>
      </c>
      <c r="E274" t="str">
        <f>IF(VLOOKUP(A274,'1112'!$F$10:$L$408,1,FALSE)=VLOOKUP(A274,'2012'!$F$10:$M$460,1,FALSE),VLOOKUP(A274,'1112'!$F$10:$L$408,1,FALSE),FALSE)</f>
        <v>Stroud</v>
      </c>
      <c r="F274" t="str">
        <f>IF(VLOOKUP($A274,'1213'!$F$10:$L$408,1,FALSE)=VLOOKUP($A274,'2013'!$F$10:$M$460,1,FALSE),VLOOKUP($A274,'1213'!$F$10:$L$408,1,FALSE),FALSE)</f>
        <v>Stroud</v>
      </c>
      <c r="G274" t="str">
        <f>IF(VLOOKUP($A274,'1314'!$F$10:$L$408,1,FALSE)=VLOOKUP($A274,'2014'!$F$10:$M$460,1,FALSE),VLOOKUP($A274,'1314'!$F$10:$L$408,1,FALSE),FALSE)</f>
        <v>Stroud</v>
      </c>
      <c r="H274" t="str">
        <f>IF(VLOOKUP($A274,'1415'!$F$10:$L$408,1,FALSE)=VLOOKUP($A274,'2015'!$F$10:$M$460,1,FALSE),VLOOKUP($A274,'1415'!$F$10:$L$408,1,FALSE),FALSE)</f>
        <v>Stroud</v>
      </c>
      <c r="I274" t="str">
        <f>IF(VLOOKUP($A274,'1516'!$F$10:$L$408,1,FALSE)=VLOOKUP($A274,'2015'!$F$10:$M$460,1,FALSE),VLOOKUP($A274,'1516'!$F$10:$L$408,1,FALSE),FALSE)</f>
        <v>Stroud</v>
      </c>
      <c r="J274" t="str">
        <f>IF(VLOOKUP($A274,'1617'!$F$10:$L$408,1,FALSE)=VLOOKUP($A274,'2016'!$F$10:$M$460,1,FALSE),VLOOKUP($A274,'1617'!$F$10:$L$408,1,FALSE),FALSE)</f>
        <v>Stroud</v>
      </c>
      <c r="K274" t="str">
        <f>IF(VLOOKUP($A274,'1718'!$F$10:$M$408,1,FALSE)=VLOOKUP($A274,'2017'!$F$10:$M$460,1,FALSE),VLOOKUP($A274,'1718'!$F$10:$M$408,1,FALSE),FALSE)</f>
        <v>Stroud</v>
      </c>
      <c r="L274" t="str">
        <f>IF(VLOOKUP($A274,'1819'!$F$10:$M$408,1,FALSE)=VLOOKUP($A274,'2018'!$F$10:$M$460,1,FALSE),VLOOKUP($A274,'1819'!$F$10:$M$408,1,FALSE),FALSE)</f>
        <v>Stroud</v>
      </c>
      <c r="M274" t="str">
        <f>IF(VLOOKUP($A274,'1920'!$F$10:$M$408,1,FALSE)=VLOOKUP($A274,'2019'!$F$10:$M$464,1,FALSE),VLOOKUP($A274,'1920'!$F$10:$M$408,1,FALSE),FALSE)</f>
        <v>Stroud</v>
      </c>
      <c r="N274" t="str">
        <f>IF(VLOOKUP($A274,'20 21'!$F$10:$N$408,1,FALSE)=VLOOKUP($A274,'2020'!$F$10:$O$468,1,FALSE),VLOOKUP($A274,'20 21'!$F$10:$N$408,1,FALSE),FALSE)</f>
        <v>Stroud</v>
      </c>
      <c r="O274" t="str">
        <f>IF(VLOOKUP($A274,'21 22'!$F$10:$N$408,1,FALSE)=VLOOKUP($A274,'2021'!$F$10:$O$471,1,FALSE),VLOOKUP($A274,'21 22'!$F$10:$N$408,1,FALSE),FALSE)</f>
        <v>Stroud</v>
      </c>
      <c r="P274" t="str">
        <f>IF(VLOOKUP($A274,'22 23'!$F$10:$N$408,1,FALSE)=VLOOKUP($A274,'2022'!$F$10:$O$468,1,FALSE),VLOOKUP($A274,'22 23'!$F$10:$N$408,1,FALSE),FALSE)</f>
        <v>Stroud</v>
      </c>
      <c r="Q274" t="str">
        <f>IF(VLOOKUP($A274,'23 24'!$F$7:$N$408,1,FALSE)=VLOOKUP($A274,'2023'!$C$7:$O$468,1,FALSE),VLOOKUP($A274,'23 24'!$F$7:$N$408,1,FALSE),FALSE)</f>
        <v>Stroud</v>
      </c>
      <c r="S274" s="196">
        <f>IFERROR((VLOOKUP($A274,'0910'!$F$10:$L$433,4,FALSE)/VLOOKUP($A274,'2010'!$C$5:$K$611,9,FALSE))*1000,#N/A)</f>
        <v>3.4225890879806724</v>
      </c>
      <c r="T274" s="196">
        <f>IFERROR((VLOOKUP($A274,'1011'!$F$10:$L$433,4,FALSE)/VLOOKUP($A274,'2011'!$C$5:$K$611,9,FALSE))*1000,#N/A)</f>
        <v>4.4052863436123353</v>
      </c>
      <c r="U274" s="196">
        <f>IFERROR((VLOOKUP($A274,'1112'!$F$10:$L$408,4,FALSE)/VLOOKUP($A274,'2012'!$F$10:$M$460,8,FALSE))*1000,#N/A)</f>
        <v>6.5554231227651965</v>
      </c>
      <c r="V274" s="196">
        <f>IFERROR((VLOOKUP($A274,'1213'!$F$10:$L$408,4,FALSE)/VLOOKUP($A274,'2013'!$F$10:$M$460,8,FALSE))*1000,#N/A)</f>
        <v>5.7142857142857144</v>
      </c>
      <c r="W274" s="196">
        <f>IFERROR((VLOOKUP($A274,'1314'!$F$10:$L$408,4,FALSE)/VLOOKUP($A274,'2014'!$F$10:$M$460,8,FALSE))*1000,#N/A)</f>
        <v>9.1761030847325262</v>
      </c>
      <c r="X274" s="196">
        <f>IFERROR((VLOOKUP($A274,'1415'!$F$10:$L$408,4,FALSE)/VLOOKUP($A274,'2015'!$F$10:$M$460,8,FALSE))*1000,#N/A)</f>
        <v>5.9845559845559846</v>
      </c>
      <c r="Y274" s="196">
        <f>IFERROR((VLOOKUP($A274,'1516'!$F$10:$L$408,4,FALSE)/VLOOKUP($A274,'2016'!$F$10:$M$460,8,FALSE))*1000,#N/A)</f>
        <v>2.8719126938541071</v>
      </c>
      <c r="Z274" s="196">
        <f>IFERROR((VLOOKUP($A274,'1617'!$F$10:$L$408,4,FALSE)/VLOOKUP($A274,'2017'!$F$10:$M$460,8,FALSE))*1000,#N/A)</f>
        <v>5.7055914796500566</v>
      </c>
      <c r="AA274" s="196">
        <f>IFERROR((VLOOKUP($A274,'1718'!$F$10:$L$408,4,FALSE)/VLOOKUP($A274,'2018'!$F$10:$N$460,9,FALSE))*1000,#N/A)</f>
        <v>6.5938206480783723</v>
      </c>
      <c r="AB274" s="196">
        <f>IFERROR((VLOOKUP($A274,'1819'!$F$10:$L$408,4,FALSE)/VLOOKUP($A274,'2018'!$F$10:$N$460,9,FALSE))*1000,#N/A)</f>
        <v>10.173323285606632</v>
      </c>
      <c r="AC274" s="196">
        <f>IFERROR((VLOOKUP($A274,'1920'!$F$10:$L$408,4,FALSE)/VLOOKUP($A274,'2019'!$F$10:$N$464,8,FALSE))*1000,#N/A)</f>
        <v>7.6432646060922407</v>
      </c>
      <c r="AD274" s="196">
        <f>IFERROR((VLOOKUP($A274,'20 21'!$F$10:$M$408,4,FALSE)/VLOOKUP($A274,'2020'!$F$10:$N$469,8,FALSE))*1000,#N/A)</f>
        <v>5.1612808086989705</v>
      </c>
      <c r="AE274" s="196">
        <f>IFERROR((VLOOKUP($A274,'21 22'!$F$10:$M$408,4,FALSE)/VLOOKUP($A274,'2021'!$F$10:$N$469,8,FALSE))*1000,#N/A)</f>
        <v>5.6370810830469331</v>
      </c>
      <c r="AF274" s="196">
        <f>IFERROR((VLOOKUP($A274,'22 23'!$F$10:$M$408,4,FALSE)/VLOOKUP($A274,'2022'!$F$10:$N$469,8,FALSE))*1000,#N/A)</f>
        <v>9.5043397173803879</v>
      </c>
      <c r="AG274" s="196">
        <f>IFERROR((VLOOKUP($A274,'23 24'!$F$7:$M$408,4,FALSE)/VLOOKUP($A274,'2023'!$C$7:$N$469,9,FALSE))*1000,#N/A)</f>
        <v>2.12781048301298</v>
      </c>
      <c r="AI274" s="196">
        <f>IFERROR((VLOOKUP($A274,'0910'!$F$10:$L$433,5,FALSE)/VLOOKUP($A274,'2010'!$C$5:$K$611,9,FALSE))*1000,#N/A)</f>
        <v>0.20132876988121604</v>
      </c>
      <c r="AJ274" s="196">
        <f>IFERROR((VLOOKUP($A274,'1011'!$F$10:$L$433,5,FALSE)/VLOOKUP($A274,'2011'!$C$5:$K$611,9,FALSE))*1000,#N/A)</f>
        <v>0.40048057669203041</v>
      </c>
      <c r="AK274" s="196">
        <f>IFERROR((VLOOKUP($A274,'1112'!$F$10:$L$408,5,FALSE)/VLOOKUP($A274,'2012'!$F$10:$M$460,8,FALSE))*1000,#N/A)</f>
        <v>1.5891934843067144</v>
      </c>
      <c r="AL274" s="196">
        <f>IFERROR((VLOOKUP($A274,'1213'!$F$10:$L$408,5,FALSE)/VLOOKUP($A274,'2013'!$F$10:$M$460,8,FALSE))*1000,#N/A)</f>
        <v>1.1822660098522166</v>
      </c>
      <c r="AM274" s="196">
        <f>IFERROR((VLOOKUP($A274,'1314'!$F$10:$L$408,5,FALSE)/VLOOKUP($A274,'2014'!$F$10:$M$460,8,FALSE))*1000,#N/A)</f>
        <v>1.1714174150722374</v>
      </c>
      <c r="AN274" s="196">
        <f>IFERROR((VLOOKUP($A274,'1415'!$F$10:$L$408,5,FALSE)/VLOOKUP($A274,'2015'!$F$10:$M$460,8,FALSE))*1000,#N/A)</f>
        <v>0.5791505791505791</v>
      </c>
      <c r="AO274" s="196">
        <f>IFERROR((VLOOKUP($A274,'1516'!$F$10:$L$408,5,FALSE)/VLOOKUP($A274,'2016'!$F$10:$M$460,8,FALSE))*1000,#N/A)</f>
        <v>0.38292169251388092</v>
      </c>
      <c r="AP274" s="196">
        <f>IFERROR((VLOOKUP($A274,'1617'!$F$10:$L$408,5,FALSE)/VLOOKUP($A274,'2017'!$F$10:$M$460,8,FALSE))*1000,#N/A)</f>
        <v>1.5214910612400152</v>
      </c>
      <c r="AQ274" s="196">
        <f>IFERROR((VLOOKUP($A274,'1718'!$F$10:$L$408,5,FALSE)/VLOOKUP($A274,'2018'!$F$10:$N$460,9,FALSE))*1000,#N/A)</f>
        <v>1.3187641296156745</v>
      </c>
      <c r="AR274" s="196">
        <f>IFERROR((VLOOKUP($A274,'1819'!$F$10:$L$408,5,FALSE)/VLOOKUP($A274,'2018'!$F$10:$N$460,9,FALSE))*1000,#N/A)</f>
        <v>2.6375282592313489</v>
      </c>
      <c r="AS274" s="196">
        <f>IFERROR((VLOOKUP($A274,'1920'!$F$10:$L$408,5,FALSE)/VLOOKUP($A274,'2019'!$F$10:$N$464,8,FALSE))*1000,#N/A)</f>
        <v>2.9827374072555091</v>
      </c>
      <c r="AT274" s="196">
        <f>IFERROR((VLOOKUP($A274,'20 21'!$F$10:$L$408,5,FALSE)/VLOOKUP($A274,'2020'!$F$10:$N$469,8,FALSE))*1000,#N/A)</f>
        <v>1.6589831170818119</v>
      </c>
      <c r="AU274" s="196">
        <f>IFERROR((VLOOKUP($A274,'21 22'!$F$10:$L$408,5,FALSE)/VLOOKUP($A274,'2021'!$F$10:$N$469,8,FALSE))*1000,#N/A)</f>
        <v>2.3639372283745201</v>
      </c>
      <c r="AV274" s="196">
        <f>IFERROR((VLOOKUP($A274,'22 23'!$F$10:$L$408,5,FALSE)/VLOOKUP($A274,'2022'!$F$10:$N$469,8,FALSE))*1000,#N/A)</f>
        <v>1.7932716447887527</v>
      </c>
      <c r="AW274" s="196">
        <f>IFERROR((VLOOKUP($A274,'23 24'!$F$7:$M$408,5,FALSE)/VLOOKUP($A274,'2023'!$C$7:$N$469,9,FALSE))*1000,#N/A)</f>
        <v>2.3051280232640612</v>
      </c>
      <c r="AY274" s="196">
        <f>IFERROR((VLOOKUP($A274,'0910'!$F$10:$L$433,6,FALSE)/VLOOKUP($A274,'2010'!$C$5:$K$611,9,FALSE))*1000,#N/A)</f>
        <v>0</v>
      </c>
      <c r="AZ274" s="196">
        <f>IFERROR((VLOOKUP($A274,'1011'!$F$10:$L$433,6,FALSE)/VLOOKUP($A274,'2011'!$C$5:$K$611,9,FALSE))*1000,#N/A)</f>
        <v>0</v>
      </c>
      <c r="BA274" s="196">
        <f>IFERROR((VLOOKUP($A274,'1112'!$F$10:$L$408,6,FALSE)/VLOOKUP($A274,'2012'!$F$10:$M$460,8,FALSE))*1000,#N/A)</f>
        <v>0</v>
      </c>
      <c r="BB274" s="196">
        <f>IFERROR((VLOOKUP($A274,'1213'!$F$10:$L$408,6,FALSE)/VLOOKUP($A274,'2013'!$F$10:$M$460,8,FALSE))*1000,#N/A)</f>
        <v>0</v>
      </c>
      <c r="BC274" s="196">
        <f>IFERROR((VLOOKUP($A274,'1314'!$F$10:$L$408,6,FALSE)/VLOOKUP($A274,'2014'!$F$10:$M$460,8,FALSE))*1000,#N/A)</f>
        <v>0</v>
      </c>
      <c r="BD274" s="196">
        <f>IFERROR((VLOOKUP($A274,'1415'!$F$10:$L$408,6,FALSE)/VLOOKUP($A274,'2015'!$F$10:$M$460,8,FALSE))*1000,#N/A)</f>
        <v>0.19305019305019305</v>
      </c>
      <c r="BE274" s="196">
        <f>IFERROR((VLOOKUP($A274,'1516'!$F$10:$L$408,6,FALSE)/VLOOKUP($A274,'2016'!$F$10:$M$460,8,FALSE))*1000,#N/A)</f>
        <v>1.3402259237985832</v>
      </c>
      <c r="BF274" s="196">
        <f>IFERROR((VLOOKUP($A274,'1617'!$F$10:$L$408,6,FALSE)/VLOOKUP($A274,'2017'!$F$10:$M$460,8,FALSE))*1000,#N/A)</f>
        <v>0.7607455306200076</v>
      </c>
      <c r="BG274" s="196">
        <f>IFERROR((VLOOKUP($A274,'1718'!$F$10:$L$408,6,FALSE)/VLOOKUP($A274,'2018'!$F$10:$N$460,9,FALSE))*1000,#N/A)</f>
        <v>0</v>
      </c>
      <c r="BH274" s="196">
        <f>IFERROR((VLOOKUP($A274,'1819'!$F$10:$L$408,6,FALSE)/VLOOKUP($A274,'2018'!$F$10:$N$460,9,FALSE))*1000,#N/A)</f>
        <v>0</v>
      </c>
      <c r="BI274" s="196">
        <f>IFERROR((VLOOKUP($A274,'1920'!$F$10:$L$408,6,FALSE)/VLOOKUP($A274,'2019'!$F$10:$N$464,8,FALSE))*1000,#N/A)</f>
        <v>0</v>
      </c>
      <c r="BJ274" s="196">
        <f>IFERROR((VLOOKUP($A274,'20 21'!$F$10:$L$408,6,FALSE)/VLOOKUP($A274,'2020'!$F$10:$N$469,8,FALSE))*1000,#N/A)</f>
        <v>0.18433145745353463</v>
      </c>
      <c r="BK274" s="196">
        <f>IFERROR((VLOOKUP($A274,'21 22'!$F$10:$L$408,6,FALSE)/VLOOKUP($A274,'2021'!$F$10:$N$469,8,FALSE))*1000,#N/A)</f>
        <v>0.36368265051915699</v>
      </c>
      <c r="BL274" s="196">
        <f>IFERROR((VLOOKUP($A274,'22 23'!$F$10:$L$408,6,FALSE)/VLOOKUP($A274,'2022'!$F$10:$N$469,8,FALSE))*1000,#N/A)</f>
        <v>0.35865432895775051</v>
      </c>
      <c r="BM274" s="196">
        <f>IFERROR((VLOOKUP($A274,'23 24'!$F$7:$M$408,6,FALSE)/VLOOKUP($A274,'2023'!$C$7:$N$469,9,FALSE))*1000,#N/A)</f>
        <v>0</v>
      </c>
      <c r="BO274" s="196">
        <f>IFERROR((VLOOKUP($A274,'0910'!$F$10:$L$433,7,FALSE)/VLOOKUP($A274,'2010'!$C$5:$K$611,9,FALSE))*1000,#N/A)</f>
        <v>3.8252466277431045</v>
      </c>
      <c r="BP274" s="196">
        <f>IFERROR((VLOOKUP($A274,'1011'!$F$10:$L$433,7,FALSE)/VLOOKUP($A274,'2011'!$C$5:$K$611,9,FALSE))*1000,#N/A)</f>
        <v>5.0060072086503808</v>
      </c>
      <c r="BQ274" s="196">
        <f>IFERROR((VLOOKUP($A274,'1112'!$F$10:$L$408,7,FALSE)/VLOOKUP($A274,'2012'!$F$10:$M$460,8,FALSE))*1000,#N/A)</f>
        <v>7.9459674215335721</v>
      </c>
      <c r="BR274" s="196">
        <f>IFERROR((VLOOKUP($A274,'1213'!$F$10:$L$408,7,FALSE)/VLOOKUP($A274,'2013'!$F$10:$M$460,8,FALSE))*1000,#N/A)</f>
        <v>7.0935960591133007</v>
      </c>
      <c r="BS274" s="196">
        <f>IFERROR((VLOOKUP($A274,'1314'!$F$10:$L$408,7,FALSE)/VLOOKUP($A274,'2014'!$F$10:$M$460,8,FALSE))*1000,#N/A)</f>
        <v>10.347520499804764</v>
      </c>
      <c r="BT274" s="196">
        <f>IFERROR((VLOOKUP($A274,'1415'!$F$10:$L$408,7,FALSE)/VLOOKUP($A274,'2015'!$F$10:$M$460,8,FALSE))*1000,#N/A)</f>
        <v>6.9498069498069492</v>
      </c>
      <c r="BU274" s="196">
        <f>IFERROR((VLOOKUP($A274,'1516'!$F$10:$L$408,7,FALSE)/VLOOKUP($A274,'2016'!$F$10:$M$460,8,FALSE))*1000,#N/A)</f>
        <v>4.5950603101665708</v>
      </c>
      <c r="BV274" s="196">
        <f>IFERROR((VLOOKUP($A274,'1617'!$F$10:$L$408,7,FALSE)/VLOOKUP($A274,'2017'!$F$10:$M$460,8,FALSE))*1000,#N/A)</f>
        <v>7.7976416888550784</v>
      </c>
      <c r="BW274" s="196">
        <f>IFERROR((VLOOKUP($A274,'1718'!$F$10:$L$408,7,FALSE)/VLOOKUP($A274,'2018'!$F$10:$N$460,9,FALSE))*1000,#N/A)</f>
        <v>7.9125847776940468</v>
      </c>
      <c r="BX274" s="196">
        <f>IFERROR((VLOOKUP($A274,'1819'!$F$10:$L$408,7,FALSE)/VLOOKUP($A274,'2018'!$F$10:$N$460,9,FALSE))*1000,#N/A)</f>
        <v>12.999246420497361</v>
      </c>
      <c r="BY274" s="196">
        <f>IFERROR((VLOOKUP($A274,'1920'!$F$10:$L$408,7,FALSE)/VLOOKUP($A274,'2019'!$F$10:$N$464,8,FALSE))*1000,#N/A)</f>
        <v>10.626002013347751</v>
      </c>
      <c r="BZ274" s="196">
        <f>IFERROR((VLOOKUP($A274,'20 21'!$F$10:$L$408,7,FALSE)/VLOOKUP($A274,'2020'!$F$10:$N$469,8,FALSE))*1000,#N/A)</f>
        <v>7.0045953832343164</v>
      </c>
      <c r="CA274" s="196">
        <f>IFERROR((VLOOKUP($A274,'21 22'!$F$10:$L$408,7,FALSE)/VLOOKUP($A274,'2021'!$F$10:$N$469,8,FALSE))*1000,#N/A)</f>
        <v>8.3647009619406116</v>
      </c>
      <c r="CB274" s="196">
        <f>IFERROR((VLOOKUP($A274,'22 23'!$F$10:$L$408,7,FALSE)/VLOOKUP($A274,'2022'!$F$10:$N$469,8,FALSE))*1000,#N/A)</f>
        <v>11.476938526648016</v>
      </c>
      <c r="CC274" s="196">
        <f>IFERROR((VLOOKUP($A274,'23 24'!$F$7:$M$408,7,FALSE)/VLOOKUP($A274,'2023'!$C$7:$N$469,9,FALSE))*1000,#N/A)</f>
        <v>4.4329385062770408</v>
      </c>
      <c r="CE274" s="198">
        <f>IFERROR((VLOOKUP($A274,'0910'!$F$10:$S$433,9,FALSE)/VLOOKUP($A274,'2010'!$C$5:$K$611,9,FALSE))*1000,#N/A)</f>
        <v>4.2279041675055362</v>
      </c>
      <c r="CF274" s="198">
        <f>IFERROR((VLOOKUP($A274,'1011'!$F$10:$S$433,10,FALSE)/VLOOKUP($A274,'2011'!$C$5:$K$611,9,FALSE))*1000,#N/A)</f>
        <v>3.2038446135362433</v>
      </c>
      <c r="CG274" s="198">
        <f>IFERROR((VLOOKUP($A274,'1112'!$F$10:$S$408,9,FALSE)/VLOOKUP($A274,'2012'!$F$10:$M$460,8,FALSE))*1000,#N/A)</f>
        <v>5.5621771950735006</v>
      </c>
      <c r="CH274" s="198">
        <f>IFERROR((VLOOKUP($A274,'1213'!$F$10:$S$408,9,FALSE)/VLOOKUP($A274,'2013'!$F$10:$M$460,8,FALSE))*1000,#N/A)</f>
        <v>6.5024630541871922</v>
      </c>
      <c r="CI274" s="198">
        <f>IFERROR((VLOOKUP($A274,'1314'!$F$10:$S$408,9,FALSE)/VLOOKUP($A274,'2014'!$F$10:$M$460,8,FALSE))*1000,#N/A)</f>
        <v>6.0523233112065595</v>
      </c>
      <c r="CJ274" s="198">
        <f>IFERROR((VLOOKUP($A274,'1415'!$F$10:$S$408,9,FALSE)/VLOOKUP($A274,'2015'!$F$10:$M$460,8,FALSE))*1000,#N/A)</f>
        <v>7.5289575289575286</v>
      </c>
      <c r="CK274" s="198">
        <f>IFERROR((VLOOKUP($A274,'1516'!$F$10:$S$408,9,FALSE)/VLOOKUP($A274,'2016'!$F$10:$M$460,8,FALSE))*1000,#N/A)</f>
        <v>6.318207926479035</v>
      </c>
      <c r="CL274" s="198">
        <f>IFERROR((VLOOKUP($A274,'1617'!$F$10:$S$408,9,FALSE)/VLOOKUP($A274,'2017'!$F$10:$M$460,8,FALSE))*1000,#N/A)</f>
        <v>2.8527957398250283</v>
      </c>
      <c r="CM274" s="198">
        <f>IFERROR((VLOOKUP($A274,'1718'!$F$10:$S$408,9,FALSE)/VLOOKUP($A274,'2018'!$F$10:$N$460,9,FALSE))*1000,#N/A)</f>
        <v>5.0866616428033158</v>
      </c>
      <c r="CN274" s="198">
        <f>IFERROR((VLOOKUP($A274,'1819'!$F$10:$S$408,9,FALSE)/VLOOKUP($A274,'2018'!$F$10:$N$460,9,FALSE))*1000,#N/A)</f>
        <v>7.1590052750565185</v>
      </c>
      <c r="CO274" s="198">
        <f>IFERROR((VLOOKUP($A274,'1920'!$F$10:$S$408,9,FALSE)/VLOOKUP($A274,'2019'!$F$10:$N$464,8,FALSE))*1000,#N/A)</f>
        <v>9.6938965735804032</v>
      </c>
      <c r="CP274" s="198">
        <f>IFERROR((VLOOKUP($A274,'20 21'!$F$10:$S$408,9,FALSE)/VLOOKUP($A274,'2020'!$F$10:$N$469,8,FALSE))*1000,#N/A)</f>
        <v>6.8202639257807816</v>
      </c>
      <c r="CQ274" s="198">
        <f>IFERROR((VLOOKUP($A274,'21 22'!$F$10:$S$408,9,FALSE)/VLOOKUP($A274,'2021'!$F$10:$N$469,8,FALSE))*1000,#N/A)</f>
        <v>9.0920662629789248</v>
      </c>
      <c r="CR274" s="198">
        <f>IFERROR((VLOOKUP($A274,'22 23'!$F$10:$S$408,9,FALSE)/VLOOKUP($A274,'2022'!$F$10:$N$469,8,FALSE))*1000,#N/A)</f>
        <v>6.2764507567606342</v>
      </c>
      <c r="CS274" s="196">
        <f>IFERROR((VLOOKUP($A274,'23 24'!$F$7:$S$408,9,FALSE)/VLOOKUP($A274,'2023'!$C$7:$N$469,9,FALSE))*1000,#N/A)</f>
        <v>4.2556209660259601</v>
      </c>
      <c r="CU274" s="198">
        <f>IFERROR((VLOOKUP($A274,'0910'!$F$10:$S$433,10,FALSE)/VLOOKUP($A274,'2010'!$C$5:$K$611,9,FALSE))*1000,#N/A)</f>
        <v>1.4093013891685122</v>
      </c>
      <c r="CV274" s="198">
        <f>IFERROR((VLOOKUP($A274,'1011'!$F$10:$S$433,11,FALSE)/VLOOKUP($A274,'2011'!$C$5:$K$611,9,FALSE))*1000,#N/A)</f>
        <v>0.40048057669203041</v>
      </c>
      <c r="CW274" s="198">
        <f>IFERROR((VLOOKUP($A274,'1112'!$F$10:$S$408,10,FALSE)/VLOOKUP($A274,'2012'!$F$10:$M$460,8,FALSE))*1000,#N/A)</f>
        <v>0.59594755661501786</v>
      </c>
      <c r="CX274" s="198">
        <f>IFERROR((VLOOKUP($A274,'1213'!$F$10:$S$408,10,FALSE)/VLOOKUP($A274,'2013'!$F$10:$M$460,8,FALSE))*1000,#N/A)</f>
        <v>1.7733990147783252</v>
      </c>
      <c r="CY274" s="198">
        <f>IFERROR((VLOOKUP($A274,'1314'!$F$10:$S$408,10,FALSE)/VLOOKUP($A274,'2014'!$F$10:$M$460,8,FALSE))*1000,#N/A)</f>
        <v>1.3666536509176104</v>
      </c>
      <c r="CZ274" s="198">
        <f>IFERROR((VLOOKUP($A274,'1415'!$F$10:$S$408,10,FALSE)/VLOOKUP($A274,'2015'!$F$10:$M$460,8,FALSE))*1000,#N/A)</f>
        <v>0.96525096525096532</v>
      </c>
      <c r="DA274" s="198">
        <f>IFERROR((VLOOKUP($A274,'1516'!$F$10:$S$408,10,FALSE)/VLOOKUP($A274,'2016'!$F$10:$M$460,8,FALSE))*1000,#N/A)</f>
        <v>0.76584338502776184</v>
      </c>
      <c r="DB274" s="198">
        <f>IFERROR((VLOOKUP($A274,'1617'!$F$10:$S$408,10,FALSE)/VLOOKUP($A274,'2017'!$F$10:$M$460,8,FALSE))*1000,#N/A)</f>
        <v>0.3803727653100038</v>
      </c>
      <c r="DC274" s="198">
        <f>IFERROR((VLOOKUP($A274,'1718'!$F$10:$S$408,10,FALSE)/VLOOKUP($A274,'2018'!$F$10:$N$460,9,FALSE))*1000,#N/A)</f>
        <v>1.6955538809344386</v>
      </c>
      <c r="DD274" s="198">
        <f>IFERROR((VLOOKUP($A274,'1819'!$F$10:$S$408,10,FALSE)/VLOOKUP($A274,'2018'!$F$10:$N$460,9,FALSE))*1000,#N/A)</f>
        <v>1.5071590052750565</v>
      </c>
      <c r="DE274" s="198">
        <f>IFERROR((VLOOKUP($A274,'1920'!$F$10:$S$408,10,FALSE)/VLOOKUP($A274,'2019'!$F$10:$N$464,8,FALSE))*1000,#N/A)</f>
        <v>2.9827374072555091</v>
      </c>
      <c r="DF274" s="198">
        <f>IFERROR((VLOOKUP($A274,'20 21'!$F$10:$S$408,10,FALSE)/VLOOKUP($A274,'2020'!$F$10:$N$469,8,FALSE))*1000,#N/A)</f>
        <v>2.5806404043494853</v>
      </c>
      <c r="DG274" s="198">
        <f>IFERROR((VLOOKUP($A274,'21 22'!$F$10:$S$408,10,FALSE)/VLOOKUP($A274,'2021'!$F$10:$N$469,8,FALSE))*1000,#N/A)</f>
        <v>2.1820959031149418</v>
      </c>
      <c r="DH274" s="198">
        <f>IFERROR((VLOOKUP($A274,'22 23'!$F$10:$S$408,10,FALSE)/VLOOKUP($A274,'2022'!$F$10:$N$469,8,FALSE))*1000,#N/A)</f>
        <v>2.1519259737465029</v>
      </c>
      <c r="DI274" s="196">
        <f>IFERROR((VLOOKUP($A274,'23 24'!$F$7:$S$408,10,FALSE)/VLOOKUP($A274,'2023'!$C$7:$N$469,9,FALSE))*1000,#N/A)</f>
        <v>3.3690332647705508</v>
      </c>
      <c r="DK274" s="198">
        <f>IFERROR((VLOOKUP($A274,'0910'!$F$10:$S$433,11,FALSE)/VLOOKUP($A274,'2010'!$C$5:$K$611,9,FALSE))*1000,#N/A)</f>
        <v>0</v>
      </c>
      <c r="DL274" s="198">
        <f>IFERROR((VLOOKUP($A274,'1011'!$F$10:$S$433,12,FALSE)/VLOOKUP($A274,'2011'!$C$5:$K$611,9,FALSE))*1000,#N/A)</f>
        <v>0</v>
      </c>
      <c r="DM274" s="198">
        <f>IFERROR((VLOOKUP($A274,'1112'!$F$10:$S$408,11,FALSE)/VLOOKUP($A274,'2012'!$F$10:$M$460,8,FALSE))*1000,#N/A)</f>
        <v>0</v>
      </c>
      <c r="DN274" s="198">
        <f>IFERROR((VLOOKUP($A274,'1213'!$F$10:$S$408,11,FALSE)/VLOOKUP($A274,'2013'!$F$10:$M$460,8,FALSE))*1000,#N/A)</f>
        <v>0</v>
      </c>
      <c r="DO274" s="198">
        <f>IFERROR((VLOOKUP($A274,'1314'!$F$10:$S$408,11,FALSE)/VLOOKUP($A274,'2014'!$F$10:$M$460,8,FALSE))*1000,#N/A)</f>
        <v>0</v>
      </c>
      <c r="DP274" s="198">
        <f>IFERROR((VLOOKUP($A274,'1415'!$F$10:$S$408,11,FALSE)/VLOOKUP($A274,'2015'!$F$10:$M$460,8,FALSE))*1000,#N/A)</f>
        <v>0</v>
      </c>
      <c r="DQ274" s="198">
        <f>IFERROR((VLOOKUP($A274,'1516'!$F$10:$S$408,11,FALSE)/VLOOKUP($A274,'2016'!$F$10:$M$460,8,FALSE))*1000,#N/A)</f>
        <v>0.38292169251388092</v>
      </c>
      <c r="DR274" s="198">
        <f>IFERROR((VLOOKUP($A274,'1617'!$F$10:$S$408,11,FALSE)/VLOOKUP($A274,'2017'!$F$10:$M$460,8,FALSE))*1000,#N/A)</f>
        <v>0.7607455306200076</v>
      </c>
      <c r="DS274" s="198">
        <f>IFERROR((VLOOKUP($A274,'1718'!$F$10:$S$408,11,FALSE)/VLOOKUP($A274,'2018'!$F$10:$N$460,9,FALSE))*1000,#N/A)</f>
        <v>0.5651846269781462</v>
      </c>
      <c r="DT274" s="198">
        <f>IFERROR((VLOOKUP($A274,'1819'!$F$10:$S$408,11,FALSE)/VLOOKUP($A274,'2018'!$F$10:$N$460,9,FALSE))*1000,#N/A)</f>
        <v>0</v>
      </c>
      <c r="DU274" s="198">
        <f>IFERROR((VLOOKUP($A274,'1920'!$F$10:$S$408,11,FALSE)/VLOOKUP($A274,'2019'!$F$10:$N$464,8,FALSE))*1000,#N/A)</f>
        <v>0</v>
      </c>
      <c r="DV274" s="198">
        <f>IFERROR((VLOOKUP($A274,'20 21'!$F$10:$S$408,11,FALSE)/VLOOKUP($A274,'2020'!$F$10:$N$469,8,FALSE))*1000,#N/A)</f>
        <v>0</v>
      </c>
      <c r="DW274" s="198">
        <f>IFERROR((VLOOKUP($A274,'21 22'!$F$10:$S$408,11,FALSE)/VLOOKUP($A274,'2021'!$F$10:$N$469,8,FALSE))*1000,#N/A)</f>
        <v>0.1818413252595785</v>
      </c>
      <c r="DX274" s="198">
        <f>IFERROR((VLOOKUP($A274,'22 23'!$F$10:$S$408,11,FALSE)/VLOOKUP($A274,'2022'!$F$10:$N$469,8,FALSE))*1000,#N/A)</f>
        <v>0.53798149343662571</v>
      </c>
      <c r="DY274" s="196">
        <f>IFERROR((VLOOKUP($A274,'23 24'!$F$7:$S$408,11,FALSE)/VLOOKUP($A274,'2023'!$C$7:$N$469,9,FALSE))*1000,#N/A)</f>
        <v>0</v>
      </c>
      <c r="EA274" s="198">
        <f>IFERROR((VLOOKUP($A274,'0910'!$F$10:$S$433,12,FALSE)/VLOOKUP($A274,'2010'!$C$5:$K$611,9,FALSE))*1000,#N/A)</f>
        <v>5.6372055566740489</v>
      </c>
      <c r="EB274" s="198">
        <f>IFERROR((VLOOKUP($A274,'1011'!$F$10:$S$433,13,FALSE)/VLOOKUP($A274,'2011'!$C$5:$K$611,9,FALSE))*1000,#N/A)</f>
        <v>3.4040849018822588</v>
      </c>
      <c r="EC274" s="198">
        <f>IFERROR((VLOOKUP($A274,'1112'!$F$10:$S$408,12,FALSE)/VLOOKUP($A274,'2012'!$F$10:$M$460,8,FALSE))*1000,#N/A)</f>
        <v>5.9594755661501786</v>
      </c>
      <c r="ED274" s="198">
        <f>IFERROR((VLOOKUP($A274,'1213'!$F$10:$S$408,12,FALSE)/VLOOKUP($A274,'2013'!$F$10:$M$460,8,FALSE))*1000,#N/A)</f>
        <v>8.2758620689655178</v>
      </c>
      <c r="EE274" s="198">
        <f>IFERROR((VLOOKUP($A274,'1314'!$F$10:$S$408,12,FALSE)/VLOOKUP($A274,'2014'!$F$10:$M$460,8,FALSE))*1000,#N/A)</f>
        <v>7.4189769621241703</v>
      </c>
      <c r="EF274" s="198">
        <f>IFERROR((VLOOKUP($A274,'1415'!$F$10:$S$408,12,FALSE)/VLOOKUP($A274,'2015'!$F$10:$M$460,8,FALSE))*1000,#N/A)</f>
        <v>8.494208494208495</v>
      </c>
      <c r="EG274" s="198">
        <f>IFERROR((VLOOKUP($A274,'1516'!$F$10:$S$408,12,FALSE)/VLOOKUP($A274,'2016'!$F$10:$M$460,8,FALSE))*1000,#N/A)</f>
        <v>7.4669730040206783</v>
      </c>
      <c r="EH274" s="198">
        <f>IFERROR((VLOOKUP($A274,'1617'!$F$10:$S$408,12,FALSE)/VLOOKUP($A274,'2017'!$F$10:$M$460,8,FALSE))*1000,#N/A)</f>
        <v>3.99391403575504</v>
      </c>
      <c r="EI274" s="198">
        <f>IFERROR((VLOOKUP($A274,'1718'!$F$10:$S$408,12,FALSE)/VLOOKUP($A274,'2018'!$F$10:$N$460,9,FALSE))*1000,#N/A)</f>
        <v>7.1590052750565185</v>
      </c>
      <c r="EJ274" s="198">
        <f>IFERROR((VLOOKUP($A274,'1819'!$F$10:$S$408,12,FALSE)/VLOOKUP($A274,'2018'!$F$10:$N$460,9,FALSE))*1000,#N/A)</f>
        <v>8.666164280331575</v>
      </c>
      <c r="EK274" s="198">
        <f>IFERROR((VLOOKUP($A274,'1920'!$F$10:$S$408,12,FALSE)/VLOOKUP($A274,'2019'!$F$10:$N$464,8,FALSE))*1000,#N/A)</f>
        <v>12.676633980835913</v>
      </c>
      <c r="EL274" s="198">
        <f>IFERROR((VLOOKUP($A274,'20 21'!$F$10:$S$408,12,FALSE)/VLOOKUP($A274,'2020'!$F$10:$N$469,8,FALSE))*1000,#N/A)</f>
        <v>9.4009043301302668</v>
      </c>
      <c r="EM274" s="198">
        <f>IFERROR((VLOOKUP($A274,'21 22'!$F$10:$S$408,12,FALSE)/VLOOKUP($A274,'2021'!$F$10:$N$469,8,FALSE))*1000,#N/A)</f>
        <v>11.456003491353446</v>
      </c>
      <c r="EN274" s="198">
        <f>IFERROR((VLOOKUP($A274,'22 23'!$F$10:$S$408,12,FALSE)/VLOOKUP($A274,'2022'!$F$10:$N$469,8,FALSE))*1000,#N/A)</f>
        <v>8.9663582239437627</v>
      </c>
      <c r="EO274" s="196">
        <f>IFERROR((VLOOKUP($A274,'23 24'!$F$7:$S$408,12,FALSE)/VLOOKUP($A274,'2023'!$C$7:$N$469,9,FALSE))*1000,#N/A)</f>
        <v>7.801971771047592</v>
      </c>
    </row>
    <row r="275" spans="1:145" x14ac:dyDescent="0.3">
      <c r="A275" t="s">
        <v>1202</v>
      </c>
      <c r="B275" t="s">
        <v>1742</v>
      </c>
      <c r="C275" t="str">
        <f>IF(VLOOKUP($A275,'0910'!$F$10:$L$433,1,FALSE)=VLOOKUP($A275,'2010'!$C$5:$K$611,1,FALSE),VLOOKUP($A275,'0910'!$F$10:$L$433,1,FALSE),FALSE)</f>
        <v>Suffolk Coastal</v>
      </c>
      <c r="D275" t="str">
        <f>IF(VLOOKUP($A275,'1011'!$F$10:$L$433,1,FALSE)=VLOOKUP($A275,'2011'!$C$5:$K$611,1,FALSE),VLOOKUP($A275,'1011'!$F$10:$L$433,1,FALSE),FALSE)</f>
        <v>Suffolk Coastal</v>
      </c>
      <c r="E275" t="str">
        <f>IF(VLOOKUP(A275,'1112'!$F$10:$L$408,1,FALSE)=VLOOKUP(A275,'2012'!$F$10:$M$460,1,FALSE),VLOOKUP(A275,'1112'!$F$10:$L$408,1,FALSE),FALSE)</f>
        <v>Suffolk Coastal</v>
      </c>
      <c r="F275" t="str">
        <f>IF(VLOOKUP($A275,'1213'!$F$10:$L$408,1,FALSE)=VLOOKUP($A275,'2013'!$F$10:$M$460,1,FALSE),VLOOKUP($A275,'1213'!$F$10:$L$408,1,FALSE),FALSE)</f>
        <v>Suffolk Coastal</v>
      </c>
      <c r="G275" t="str">
        <f>IF(VLOOKUP($A275,'1314'!$F$10:$L$408,1,FALSE)=VLOOKUP($A275,'2014'!$F$10:$M$460,1,FALSE),VLOOKUP($A275,'1314'!$F$10:$L$408,1,FALSE),FALSE)</f>
        <v>Suffolk Coastal</v>
      </c>
      <c r="H275" t="str">
        <f>IF(VLOOKUP($A275,'1415'!$F$10:$L$408,1,FALSE)=VLOOKUP($A275,'2015'!$F$10:$M$460,1,FALSE),VLOOKUP($A275,'1415'!$F$10:$L$408,1,FALSE),FALSE)</f>
        <v>Suffolk Coastal</v>
      </c>
      <c r="I275" t="str">
        <f>IF(VLOOKUP($A275,'1516'!$F$10:$L$408,1,FALSE)=VLOOKUP($A275,'2015'!$F$10:$M$460,1,FALSE),VLOOKUP($A275,'1516'!$F$10:$L$408,1,FALSE),FALSE)</f>
        <v>Suffolk Coastal</v>
      </c>
      <c r="J275" t="str">
        <f>IF(VLOOKUP($A275,'1617'!$F$10:$L$408,1,FALSE)=VLOOKUP($A275,'2016'!$F$10:$M$460,1,FALSE),VLOOKUP($A275,'1617'!$F$10:$L$408,1,FALSE),FALSE)</f>
        <v>Suffolk Coastal</v>
      </c>
      <c r="K275" t="str">
        <f>IF(VLOOKUP($A275,'1718'!$F$10:$M$408,1,FALSE)=VLOOKUP($A275,'2017'!$F$10:$M$460,1,FALSE),VLOOKUP($A275,'1718'!$F$10:$M$408,1,FALSE),FALSE)</f>
        <v>Suffolk Coastal</v>
      </c>
      <c r="L275" t="str">
        <f>IF(VLOOKUP($A275,'1819'!$F$10:$M$408,1,FALSE)=VLOOKUP($A275,'2018'!$F$10:$M$460,1,FALSE),VLOOKUP($A275,'1819'!$F$10:$M$408,1,FALSE),FALSE)</f>
        <v>Suffolk Coastal</v>
      </c>
      <c r="M275" t="e">
        <f>IF(VLOOKUP($A275,'1920'!$F$10:$M$408,1,FALSE)=VLOOKUP($A275,'2019'!$F$10:$M$464,1,FALSE),VLOOKUP($A275,'1920'!$F$10:$M$408,1,FALSE),FALSE)</f>
        <v>#N/A</v>
      </c>
      <c r="N275" t="e">
        <f>IF(VLOOKUP($A275,'20 21'!$F$10:$N$408,1,FALSE)=VLOOKUP($A275,'2020'!$F$10:$O$468,1,FALSE),VLOOKUP($A275,'20 21'!$F$10:$N$408,1,FALSE),FALSE)</f>
        <v>#N/A</v>
      </c>
      <c r="O275" t="e">
        <f>IF(VLOOKUP($A275,'21 22'!$F$10:$N$408,1,FALSE)=VLOOKUP($A275,'2021'!$F$10:$O$471,1,FALSE),VLOOKUP($A275,'21 22'!$F$10:$N$408,1,FALSE),FALSE)</f>
        <v>#N/A</v>
      </c>
      <c r="P275" t="e">
        <f>IF(VLOOKUP($A275,'22 23'!$F$10:$N$408,1,FALSE)=VLOOKUP($A275,'2022'!$F$10:$O$468,1,FALSE),VLOOKUP($A275,'22 23'!$F$10:$N$408,1,FALSE),FALSE)</f>
        <v>#N/A</v>
      </c>
      <c r="Q275" t="e">
        <f>IF(VLOOKUP($A275,'23 24'!$F$7:$N$408,1,FALSE)=VLOOKUP($A275,'2023'!$C$7:$O$468,1,FALSE),VLOOKUP($A275,'23 24'!$F$7:$N$408,1,FALSE),FALSE)</f>
        <v>#N/A</v>
      </c>
      <c r="S275" s="196">
        <f>IFERROR((VLOOKUP($A275,'0910'!$F$10:$L$433,4,FALSE)/VLOOKUP($A275,'2010'!$C$5:$K$611,9,FALSE))*1000,#N/A)</f>
        <v>1.5490533562822719</v>
      </c>
      <c r="T275" s="196">
        <f>IFERROR((VLOOKUP($A275,'1011'!$F$10:$L$433,4,FALSE)/VLOOKUP($A275,'2011'!$C$5:$K$611,9,FALSE))*1000,#N/A)</f>
        <v>2.5715755186010631</v>
      </c>
      <c r="U275" s="196">
        <f>IFERROR((VLOOKUP($A275,'1112'!$F$10:$L$408,4,FALSE)/VLOOKUP($A275,'2012'!$F$10:$M$460,8,FALSE))*1000,#N/A)</f>
        <v>3.0716723549488054</v>
      </c>
      <c r="V275" s="196">
        <f>IFERROR((VLOOKUP($A275,'1213'!$F$10:$L$408,4,FALSE)/VLOOKUP($A275,'2013'!$F$10:$M$460,8,FALSE))*1000,#N/A)</f>
        <v>4.412763068567549</v>
      </c>
      <c r="W275" s="196">
        <f>IFERROR((VLOOKUP($A275,'1314'!$F$10:$L$408,4,FALSE)/VLOOKUP($A275,'2014'!$F$10:$M$460,8,FALSE))*1000,#N/A)</f>
        <v>5.7490700033818056</v>
      </c>
      <c r="X275" s="196">
        <f>IFERROR((VLOOKUP($A275,'1415'!$F$10:$L$408,4,FALSE)/VLOOKUP($A275,'2015'!$F$10:$M$460,8,FALSE))*1000,#N/A)</f>
        <v>7.218398522746349</v>
      </c>
      <c r="Y275" s="196">
        <f>IFERROR((VLOOKUP($A275,'1516'!$F$10:$L$408,4,FALSE)/VLOOKUP($A275,'2016'!$F$10:$M$460,8,FALSE))*1000,#N/A)</f>
        <v>6.3196407783136532</v>
      </c>
      <c r="Z275" s="196">
        <f>IFERROR((VLOOKUP($A275,'1617'!$F$10:$L$408,4,FALSE)/VLOOKUP($A275,'2017'!$F$10:$M$460,8,FALSE))*1000,#N/A)</f>
        <v>8.2399472643375073</v>
      </c>
      <c r="AA275" s="196">
        <f>IFERROR((VLOOKUP($A275,'1718'!$F$10:$L$408,4,FALSE)/VLOOKUP($A275,'2018'!$F$10:$N$460,9,FALSE))*1000,#N/A)</f>
        <v>8.32517140058766</v>
      </c>
      <c r="AB275" s="196">
        <f>IFERROR((VLOOKUP($A275,'1819'!$F$10:$L$408,4,FALSE)/VLOOKUP($A275,'2018'!$F$10:$N$460,9,FALSE))*1000,#N/A)</f>
        <v>7.1825008161932749</v>
      </c>
      <c r="AC275" s="196" t="e">
        <f>IFERROR((VLOOKUP($A275,'1920'!$F$10:$L$408,4,FALSE)/VLOOKUP($A275,'2019'!$F$10:$N$464,8,FALSE))*1000,#N/A)</f>
        <v>#N/A</v>
      </c>
      <c r="AD275" s="196" t="e">
        <f>IFERROR((VLOOKUP($A275,'20 21'!$F$10:$M$408,4,FALSE)/VLOOKUP($A275,'2020'!$F$10:$N$469,8,FALSE))*1000,#N/A)</f>
        <v>#N/A</v>
      </c>
      <c r="AE275" s="196" t="e">
        <f>IFERROR((VLOOKUP($A275,'21 22'!$F$10:$M$408,4,FALSE)/VLOOKUP($A275,'2021'!$F$10:$N$469,8,FALSE))*1000,#N/A)</f>
        <v>#N/A</v>
      </c>
      <c r="AF275" s="196" t="e">
        <f>IFERROR((VLOOKUP($A275,'22 23'!$F$10:$M$408,4,FALSE)/VLOOKUP($A275,'2022'!$F$10:$N$469,8,FALSE))*1000,#N/A)</f>
        <v>#N/A</v>
      </c>
      <c r="AG275" s="196" t="e">
        <f>IFERROR((VLOOKUP($A275,'23 24'!$F$7:$M$408,4,FALSE)/VLOOKUP($A275,'2023'!$C$7:$N$469,9,FALSE))*1000,#N/A)</f>
        <v>#N/A</v>
      </c>
      <c r="AI275" s="196">
        <f>IFERROR((VLOOKUP($A275,'0910'!$F$10:$L$433,5,FALSE)/VLOOKUP($A275,'2010'!$C$5:$K$611,9,FALSE))*1000,#N/A)</f>
        <v>0.86058519793459554</v>
      </c>
      <c r="AJ275" s="196">
        <f>IFERROR((VLOOKUP($A275,'1011'!$F$10:$L$433,5,FALSE)/VLOOKUP($A275,'2011'!$C$5:$K$611,9,FALSE))*1000,#N/A)</f>
        <v>0.34287673581347505</v>
      </c>
      <c r="AK275" s="196">
        <f>IFERROR((VLOOKUP($A275,'1112'!$F$10:$L$408,5,FALSE)/VLOOKUP($A275,'2012'!$F$10:$M$460,8,FALSE))*1000,#N/A)</f>
        <v>0.34129692832764508</v>
      </c>
      <c r="AL275" s="196">
        <f>IFERROR((VLOOKUP($A275,'1213'!$F$10:$L$408,5,FALSE)/VLOOKUP($A275,'2013'!$F$10:$M$460,8,FALSE))*1000,#N/A)</f>
        <v>0.16972165648336726</v>
      </c>
      <c r="AM275" s="196">
        <f>IFERROR((VLOOKUP($A275,'1314'!$F$10:$L$408,5,FALSE)/VLOOKUP($A275,'2014'!$F$10:$M$460,8,FALSE))*1000,#N/A)</f>
        <v>0.16909029421711194</v>
      </c>
      <c r="AN275" s="196">
        <f>IFERROR((VLOOKUP($A275,'1415'!$F$10:$L$408,5,FALSE)/VLOOKUP($A275,'2015'!$F$10:$M$460,8,FALSE))*1000,#N/A)</f>
        <v>1.0072183985227463</v>
      </c>
      <c r="AO275" s="196">
        <f>IFERROR((VLOOKUP($A275,'1516'!$F$10:$L$408,5,FALSE)/VLOOKUP($A275,'2016'!$F$10:$M$460,8,FALSE))*1000,#N/A)</f>
        <v>0.49891900881423579</v>
      </c>
      <c r="AP275" s="196">
        <f>IFERROR((VLOOKUP($A275,'1617'!$F$10:$L$408,5,FALSE)/VLOOKUP($A275,'2017'!$F$10:$M$460,8,FALSE))*1000,#N/A)</f>
        <v>0.82399472643375082</v>
      </c>
      <c r="AQ275" s="196">
        <f>IFERROR((VLOOKUP($A275,'1718'!$F$10:$L$408,5,FALSE)/VLOOKUP($A275,'2018'!$F$10:$N$460,9,FALSE))*1000,#N/A)</f>
        <v>0.32647730982696704</v>
      </c>
      <c r="AR275" s="196">
        <f>IFERROR((VLOOKUP($A275,'1819'!$F$10:$L$408,5,FALSE)/VLOOKUP($A275,'2018'!$F$10:$N$460,9,FALSE))*1000,#N/A)</f>
        <v>1.9588638589618022</v>
      </c>
      <c r="AS275" s="196" t="e">
        <f>IFERROR((VLOOKUP($A275,'1920'!$F$10:$L$408,5,FALSE)/VLOOKUP($A275,'2019'!$F$10:$N$464,8,FALSE))*1000,#N/A)</f>
        <v>#N/A</v>
      </c>
      <c r="AT275" s="196" t="e">
        <f>IFERROR((VLOOKUP($A275,'20 21'!$F$10:$L$408,5,FALSE)/VLOOKUP($A275,'2020'!$F$10:$N$469,8,FALSE))*1000,#N/A)</f>
        <v>#N/A</v>
      </c>
      <c r="AU275" s="196" t="e">
        <f>IFERROR((VLOOKUP($A275,'21 22'!$F$10:$L$408,5,FALSE)/VLOOKUP($A275,'2021'!$F$10:$N$469,8,FALSE))*1000,#N/A)</f>
        <v>#N/A</v>
      </c>
      <c r="AV275" s="196" t="e">
        <f>IFERROR((VLOOKUP($A275,'22 23'!$F$10:$L$408,5,FALSE)/VLOOKUP($A275,'2022'!$F$10:$N$469,8,FALSE))*1000,#N/A)</f>
        <v>#N/A</v>
      </c>
      <c r="AW275" s="196" t="e">
        <f>IFERROR((VLOOKUP($A275,'23 24'!$F$7:$M$408,5,FALSE)/VLOOKUP($A275,'2023'!$C$7:$N$469,9,FALSE))*1000,#N/A)</f>
        <v>#N/A</v>
      </c>
      <c r="AY275" s="196">
        <f>IFERROR((VLOOKUP($A275,'0910'!$F$10:$L$433,6,FALSE)/VLOOKUP($A275,'2010'!$C$5:$K$611,9,FALSE))*1000,#N/A)</f>
        <v>0</v>
      </c>
      <c r="AZ275" s="196">
        <f>IFERROR((VLOOKUP($A275,'1011'!$F$10:$L$433,6,FALSE)/VLOOKUP($A275,'2011'!$C$5:$K$611,9,FALSE))*1000,#N/A)</f>
        <v>0</v>
      </c>
      <c r="BA275" s="196">
        <f>IFERROR((VLOOKUP($A275,'1112'!$F$10:$L$408,6,FALSE)/VLOOKUP($A275,'2012'!$F$10:$M$460,8,FALSE))*1000,#N/A)</f>
        <v>0</v>
      </c>
      <c r="BB275" s="196">
        <f>IFERROR((VLOOKUP($A275,'1213'!$F$10:$L$408,6,FALSE)/VLOOKUP($A275,'2013'!$F$10:$M$460,8,FALSE))*1000,#N/A)</f>
        <v>0</v>
      </c>
      <c r="BC275" s="196">
        <f>IFERROR((VLOOKUP($A275,'1314'!$F$10:$L$408,6,FALSE)/VLOOKUP($A275,'2014'!$F$10:$M$460,8,FALSE))*1000,#N/A)</f>
        <v>0</v>
      </c>
      <c r="BD275" s="196">
        <f>IFERROR((VLOOKUP($A275,'1415'!$F$10:$L$408,6,FALSE)/VLOOKUP($A275,'2015'!$F$10:$M$460,8,FALSE))*1000,#N/A)</f>
        <v>0</v>
      </c>
      <c r="BE275" s="196">
        <f>IFERROR((VLOOKUP($A275,'1516'!$F$10:$L$408,6,FALSE)/VLOOKUP($A275,'2016'!$F$10:$M$460,8,FALSE))*1000,#N/A)</f>
        <v>0</v>
      </c>
      <c r="BF275" s="196">
        <f>IFERROR((VLOOKUP($A275,'1617'!$F$10:$L$408,6,FALSE)/VLOOKUP($A275,'2017'!$F$10:$M$460,8,FALSE))*1000,#N/A)</f>
        <v>0</v>
      </c>
      <c r="BG275" s="196">
        <f>IFERROR((VLOOKUP($A275,'1718'!$F$10:$L$408,6,FALSE)/VLOOKUP($A275,'2018'!$F$10:$N$460,9,FALSE))*1000,#N/A)</f>
        <v>0</v>
      </c>
      <c r="BH275" s="196">
        <f>IFERROR((VLOOKUP($A275,'1819'!$F$10:$L$408,6,FALSE)/VLOOKUP($A275,'2018'!$F$10:$N$460,9,FALSE))*1000,#N/A)</f>
        <v>0</v>
      </c>
      <c r="BI275" s="196" t="e">
        <f>IFERROR((VLOOKUP($A275,'1920'!$F$10:$L$408,6,FALSE)/VLOOKUP($A275,'2019'!$F$10:$N$464,8,FALSE))*1000,#N/A)</f>
        <v>#N/A</v>
      </c>
      <c r="BJ275" s="196" t="e">
        <f>IFERROR((VLOOKUP($A275,'20 21'!$F$10:$L$408,6,FALSE)/VLOOKUP($A275,'2020'!$F$10:$N$469,8,FALSE))*1000,#N/A)</f>
        <v>#N/A</v>
      </c>
      <c r="BK275" s="196" t="e">
        <f>IFERROR((VLOOKUP($A275,'21 22'!$F$10:$L$408,6,FALSE)/VLOOKUP($A275,'2021'!$F$10:$N$469,8,FALSE))*1000,#N/A)</f>
        <v>#N/A</v>
      </c>
      <c r="BL275" s="196" t="e">
        <f>IFERROR((VLOOKUP($A275,'22 23'!$F$10:$L$408,6,FALSE)/VLOOKUP($A275,'2022'!$F$10:$N$469,8,FALSE))*1000,#N/A)</f>
        <v>#N/A</v>
      </c>
      <c r="BM275" s="196" t="e">
        <f>IFERROR((VLOOKUP($A275,'23 24'!$F$7:$M$408,6,FALSE)/VLOOKUP($A275,'2023'!$C$7:$N$469,9,FALSE))*1000,#N/A)</f>
        <v>#N/A</v>
      </c>
      <c r="BO275" s="196">
        <f>IFERROR((VLOOKUP($A275,'0910'!$F$10:$L$433,7,FALSE)/VLOOKUP($A275,'2010'!$C$5:$K$611,9,FALSE))*1000,#N/A)</f>
        <v>2.5817555938037868</v>
      </c>
      <c r="BP275" s="196">
        <f>IFERROR((VLOOKUP($A275,'1011'!$F$10:$L$433,7,FALSE)/VLOOKUP($A275,'2011'!$C$5:$K$611,9,FALSE))*1000,#N/A)</f>
        <v>2.9144522544145381</v>
      </c>
      <c r="BQ275" s="196">
        <f>IFERROR((VLOOKUP($A275,'1112'!$F$10:$L$408,7,FALSE)/VLOOKUP($A275,'2012'!$F$10:$M$460,8,FALSE))*1000,#N/A)</f>
        <v>3.4129692832764507</v>
      </c>
      <c r="BR275" s="196">
        <f>IFERROR((VLOOKUP($A275,'1213'!$F$10:$L$408,7,FALSE)/VLOOKUP($A275,'2013'!$F$10:$M$460,8,FALSE))*1000,#N/A)</f>
        <v>4.5824847250509162</v>
      </c>
      <c r="BS275" s="196">
        <f>IFERROR((VLOOKUP($A275,'1314'!$F$10:$L$408,7,FALSE)/VLOOKUP($A275,'2014'!$F$10:$M$460,8,FALSE))*1000,#N/A)</f>
        <v>6.08725059181603</v>
      </c>
      <c r="BT275" s="196">
        <f>IFERROR((VLOOKUP($A275,'1415'!$F$10:$L$408,7,FALSE)/VLOOKUP($A275,'2015'!$F$10:$M$460,8,FALSE))*1000,#N/A)</f>
        <v>8.2256169212690953</v>
      </c>
      <c r="BU275" s="196">
        <f>IFERROR((VLOOKUP($A275,'1516'!$F$10:$L$408,7,FALSE)/VLOOKUP($A275,'2016'!$F$10:$M$460,8,FALSE))*1000,#N/A)</f>
        <v>6.8185597871278896</v>
      </c>
      <c r="BV275" s="196">
        <f>IFERROR((VLOOKUP($A275,'1617'!$F$10:$L$408,7,FALSE)/VLOOKUP($A275,'2017'!$F$10:$M$460,8,FALSE))*1000,#N/A)</f>
        <v>9.0639419907712586</v>
      </c>
      <c r="BW275" s="196">
        <f>IFERROR((VLOOKUP($A275,'1718'!$F$10:$L$408,7,FALSE)/VLOOKUP($A275,'2018'!$F$10:$N$460,9,FALSE))*1000,#N/A)</f>
        <v>8.8148873653281097</v>
      </c>
      <c r="BX275" s="196">
        <f>IFERROR((VLOOKUP($A275,'1819'!$F$10:$L$408,7,FALSE)/VLOOKUP($A275,'2018'!$F$10:$N$460,9,FALSE))*1000,#N/A)</f>
        <v>9.1413646751550761</v>
      </c>
      <c r="BY275" s="196" t="e">
        <f>IFERROR((VLOOKUP($A275,'1920'!$F$10:$L$408,7,FALSE)/VLOOKUP($A275,'2019'!$F$10:$N$464,8,FALSE))*1000,#N/A)</f>
        <v>#N/A</v>
      </c>
      <c r="BZ275" s="196" t="e">
        <f>IFERROR((VLOOKUP($A275,'20 21'!$F$10:$L$408,7,FALSE)/VLOOKUP($A275,'2020'!$F$10:$N$469,8,FALSE))*1000,#N/A)</f>
        <v>#N/A</v>
      </c>
      <c r="CA275" s="196" t="e">
        <f>IFERROR((VLOOKUP($A275,'21 22'!$F$10:$L$408,7,FALSE)/VLOOKUP($A275,'2021'!$F$10:$N$469,8,FALSE))*1000,#N/A)</f>
        <v>#N/A</v>
      </c>
      <c r="CB275" s="196" t="e">
        <f>IFERROR((VLOOKUP($A275,'22 23'!$F$10:$L$408,7,FALSE)/VLOOKUP($A275,'2022'!$F$10:$N$469,8,FALSE))*1000,#N/A)</f>
        <v>#N/A</v>
      </c>
      <c r="CC275" s="196" t="e">
        <f>IFERROR((VLOOKUP($A275,'23 24'!$F$7:$M$408,7,FALSE)/VLOOKUP($A275,'2023'!$C$7:$N$469,9,FALSE))*1000,#N/A)</f>
        <v>#N/A</v>
      </c>
      <c r="CE275" s="198">
        <f>IFERROR((VLOOKUP($A275,'0910'!$F$10:$S$433,9,FALSE)/VLOOKUP($A275,'2010'!$C$5:$K$611,9,FALSE))*1000,#N/A)</f>
        <v>4.1308089500860579</v>
      </c>
      <c r="CF275" s="198">
        <f>IFERROR((VLOOKUP($A275,'1011'!$F$10:$S$433,10,FALSE)/VLOOKUP($A275,'2011'!$C$5:$K$611,9,FALSE))*1000,#N/A)</f>
        <v>1.8858220469741129</v>
      </c>
      <c r="CG275" s="198">
        <f>IFERROR((VLOOKUP($A275,'1112'!$F$10:$S$408,9,FALSE)/VLOOKUP($A275,'2012'!$F$10:$M$460,8,FALSE))*1000,#N/A)</f>
        <v>2.5597269624573378</v>
      </c>
      <c r="CH275" s="198">
        <f>IFERROR((VLOOKUP($A275,'1213'!$F$10:$S$408,9,FALSE)/VLOOKUP($A275,'2013'!$F$10:$M$460,8,FALSE))*1000,#N/A)</f>
        <v>4.412763068567549</v>
      </c>
      <c r="CI275" s="198">
        <f>IFERROR((VLOOKUP($A275,'1314'!$F$10:$S$408,9,FALSE)/VLOOKUP($A275,'2014'!$F$10:$M$460,8,FALSE))*1000,#N/A)</f>
        <v>4.903618532296246</v>
      </c>
      <c r="CJ275" s="198">
        <f>IFERROR((VLOOKUP($A275,'1415'!$F$10:$S$408,9,FALSE)/VLOOKUP($A275,'2015'!$F$10:$M$460,8,FALSE))*1000,#N/A)</f>
        <v>5.3718314587879803</v>
      </c>
      <c r="CK275" s="198">
        <f>IFERROR((VLOOKUP($A275,'1516'!$F$10:$S$408,9,FALSE)/VLOOKUP($A275,'2016'!$F$10:$M$460,8,FALSE))*1000,#N/A)</f>
        <v>7.1511724596707138</v>
      </c>
      <c r="CL275" s="198">
        <f>IFERROR((VLOOKUP($A275,'1617'!$F$10:$S$408,9,FALSE)/VLOOKUP($A275,'2017'!$F$10:$M$460,8,FALSE))*1000,#N/A)</f>
        <v>6.427158866183257</v>
      </c>
      <c r="CM275" s="198">
        <f>IFERROR((VLOOKUP($A275,'1718'!$F$10:$S$408,9,FALSE)/VLOOKUP($A275,'2018'!$F$10:$N$460,9,FALSE))*1000,#N/A)</f>
        <v>7.9986940907606909</v>
      </c>
      <c r="CN275" s="198">
        <f>IFERROR((VLOOKUP($A275,'1819'!$F$10:$S$408,9,FALSE)/VLOOKUP($A275,'2018'!$F$10:$N$460,9,FALSE))*1000,#N/A)</f>
        <v>7.8354554358472086</v>
      </c>
      <c r="CO275" s="198" t="e">
        <f>IFERROR((VLOOKUP($A275,'1920'!$F$10:$S$408,9,FALSE)/VLOOKUP($A275,'2019'!$F$10:$N$464,8,FALSE))*1000,#N/A)</f>
        <v>#N/A</v>
      </c>
      <c r="CP275" s="198" t="e">
        <f>IFERROR((VLOOKUP($A275,'20 21'!$F$10:$S$408,9,FALSE)/VLOOKUP($A275,'2020'!$F$10:$N$469,8,FALSE))*1000,#N/A)</f>
        <v>#N/A</v>
      </c>
      <c r="CQ275" s="198" t="e">
        <f>IFERROR((VLOOKUP($A275,'21 22'!$F$10:$S$408,9,FALSE)/VLOOKUP($A275,'2021'!$F$10:$N$469,8,FALSE))*1000,#N/A)</f>
        <v>#N/A</v>
      </c>
      <c r="CR275" s="198" t="e">
        <f>IFERROR((VLOOKUP($A275,'22 23'!$F$10:$S$408,9,FALSE)/VLOOKUP($A275,'2022'!$F$10:$N$469,8,FALSE))*1000,#N/A)</f>
        <v>#N/A</v>
      </c>
      <c r="CS275" s="196" t="e">
        <f>IFERROR((VLOOKUP($A275,'23 24'!$F$7:$S$408,9,FALSE)/VLOOKUP($A275,'2023'!$C$7:$N$469,9,FALSE))*1000,#N/A)</f>
        <v>#N/A</v>
      </c>
      <c r="CU275" s="198">
        <f>IFERROR((VLOOKUP($A275,'0910'!$F$10:$S$433,10,FALSE)/VLOOKUP($A275,'2010'!$C$5:$K$611,9,FALSE))*1000,#N/A)</f>
        <v>0.6884681583476765</v>
      </c>
      <c r="CV275" s="198">
        <f>IFERROR((VLOOKUP($A275,'1011'!$F$10:$S$433,11,FALSE)/VLOOKUP($A275,'2011'!$C$5:$K$611,9,FALSE))*1000,#N/A)</f>
        <v>0.68575347162695011</v>
      </c>
      <c r="CW275" s="198">
        <f>IFERROR((VLOOKUP($A275,'1112'!$F$10:$S$408,10,FALSE)/VLOOKUP($A275,'2012'!$F$10:$M$460,8,FALSE))*1000,#N/A)</f>
        <v>0</v>
      </c>
      <c r="CX275" s="198">
        <f>IFERROR((VLOOKUP($A275,'1213'!$F$10:$S$408,10,FALSE)/VLOOKUP($A275,'2013'!$F$10:$M$460,8,FALSE))*1000,#N/A)</f>
        <v>0.33944331296673452</v>
      </c>
      <c r="CY275" s="198">
        <f>IFERROR((VLOOKUP($A275,'1314'!$F$10:$S$408,10,FALSE)/VLOOKUP($A275,'2014'!$F$10:$M$460,8,FALSE))*1000,#N/A)</f>
        <v>0</v>
      </c>
      <c r="CZ275" s="198">
        <f>IFERROR((VLOOKUP($A275,'1415'!$F$10:$S$408,10,FALSE)/VLOOKUP($A275,'2015'!$F$10:$M$460,8,FALSE))*1000,#N/A)</f>
        <v>0.50360919926137315</v>
      </c>
      <c r="DA275" s="198">
        <f>IFERROR((VLOOKUP($A275,'1516'!$F$10:$S$408,10,FALSE)/VLOOKUP($A275,'2016'!$F$10:$M$460,8,FALSE))*1000,#N/A)</f>
        <v>0.99783801762847157</v>
      </c>
      <c r="DB275" s="198">
        <f>IFERROR((VLOOKUP($A275,'1617'!$F$10:$S$408,10,FALSE)/VLOOKUP($A275,'2017'!$F$10:$M$460,8,FALSE))*1000,#N/A)</f>
        <v>1.3183915622940012</v>
      </c>
      <c r="DC275" s="198">
        <f>IFERROR((VLOOKUP($A275,'1718'!$F$10:$S$408,10,FALSE)/VLOOKUP($A275,'2018'!$F$10:$N$460,9,FALSE))*1000,#N/A)</f>
        <v>0.81619327456741753</v>
      </c>
      <c r="DD275" s="198">
        <f>IFERROR((VLOOKUP($A275,'1819'!$F$10:$S$408,10,FALSE)/VLOOKUP($A275,'2018'!$F$10:$N$460,9,FALSE))*1000,#N/A)</f>
        <v>0.65295461965393409</v>
      </c>
      <c r="DE275" s="198" t="e">
        <f>IFERROR((VLOOKUP($A275,'1920'!$F$10:$S$408,10,FALSE)/VLOOKUP($A275,'2019'!$F$10:$N$464,8,FALSE))*1000,#N/A)</f>
        <v>#N/A</v>
      </c>
      <c r="DF275" s="198" t="e">
        <f>IFERROR((VLOOKUP($A275,'20 21'!$F$10:$S$408,10,FALSE)/VLOOKUP($A275,'2020'!$F$10:$N$469,8,FALSE))*1000,#N/A)</f>
        <v>#N/A</v>
      </c>
      <c r="DG275" s="198" t="e">
        <f>IFERROR((VLOOKUP($A275,'21 22'!$F$10:$S$408,10,FALSE)/VLOOKUP($A275,'2021'!$F$10:$N$469,8,FALSE))*1000,#N/A)</f>
        <v>#N/A</v>
      </c>
      <c r="DH275" s="198" t="e">
        <f>IFERROR((VLOOKUP($A275,'22 23'!$F$10:$S$408,10,FALSE)/VLOOKUP($A275,'2022'!$F$10:$N$469,8,FALSE))*1000,#N/A)</f>
        <v>#N/A</v>
      </c>
      <c r="DI275" s="196" t="e">
        <f>IFERROR((VLOOKUP($A275,'23 24'!$F$7:$S$408,10,FALSE)/VLOOKUP($A275,'2023'!$C$7:$N$469,9,FALSE))*1000,#N/A)</f>
        <v>#N/A</v>
      </c>
      <c r="DK275" s="198">
        <f>IFERROR((VLOOKUP($A275,'0910'!$F$10:$S$433,11,FALSE)/VLOOKUP($A275,'2010'!$C$5:$K$611,9,FALSE))*1000,#N/A)</f>
        <v>0</v>
      </c>
      <c r="DL275" s="198">
        <f>IFERROR((VLOOKUP($A275,'1011'!$F$10:$S$433,12,FALSE)/VLOOKUP($A275,'2011'!$C$5:$K$611,9,FALSE))*1000,#N/A)</f>
        <v>0</v>
      </c>
      <c r="DM275" s="198">
        <f>IFERROR((VLOOKUP($A275,'1112'!$F$10:$S$408,11,FALSE)/VLOOKUP($A275,'2012'!$F$10:$M$460,8,FALSE))*1000,#N/A)</f>
        <v>0</v>
      </c>
      <c r="DN275" s="198">
        <f>IFERROR((VLOOKUP($A275,'1213'!$F$10:$S$408,11,FALSE)/VLOOKUP($A275,'2013'!$F$10:$M$460,8,FALSE))*1000,#N/A)</f>
        <v>0</v>
      </c>
      <c r="DO275" s="198">
        <f>IFERROR((VLOOKUP($A275,'1314'!$F$10:$S$408,11,FALSE)/VLOOKUP($A275,'2014'!$F$10:$M$460,8,FALSE))*1000,#N/A)</f>
        <v>0</v>
      </c>
      <c r="DP275" s="198">
        <f>IFERROR((VLOOKUP($A275,'1415'!$F$10:$S$408,11,FALSE)/VLOOKUP($A275,'2015'!$F$10:$M$460,8,FALSE))*1000,#N/A)</f>
        <v>0</v>
      </c>
      <c r="DQ275" s="198">
        <f>IFERROR((VLOOKUP($A275,'1516'!$F$10:$S$408,11,FALSE)/VLOOKUP($A275,'2016'!$F$10:$M$460,8,FALSE))*1000,#N/A)</f>
        <v>0</v>
      </c>
      <c r="DR275" s="198">
        <f>IFERROR((VLOOKUP($A275,'1617'!$F$10:$S$408,11,FALSE)/VLOOKUP($A275,'2017'!$F$10:$M$460,8,FALSE))*1000,#N/A)</f>
        <v>0</v>
      </c>
      <c r="DS275" s="198">
        <f>IFERROR((VLOOKUP($A275,'1718'!$F$10:$S$408,11,FALSE)/VLOOKUP($A275,'2018'!$F$10:$N$460,9,FALSE))*1000,#N/A)</f>
        <v>0</v>
      </c>
      <c r="DT275" s="198">
        <f>IFERROR((VLOOKUP($A275,'1819'!$F$10:$S$408,11,FALSE)/VLOOKUP($A275,'2018'!$F$10:$N$460,9,FALSE))*1000,#N/A)</f>
        <v>0</v>
      </c>
      <c r="DU275" s="198" t="e">
        <f>IFERROR((VLOOKUP($A275,'1920'!$F$10:$S$408,11,FALSE)/VLOOKUP($A275,'2019'!$F$10:$N$464,8,FALSE))*1000,#N/A)</f>
        <v>#N/A</v>
      </c>
      <c r="DV275" s="198" t="e">
        <f>IFERROR((VLOOKUP($A275,'20 21'!$F$10:$S$408,11,FALSE)/VLOOKUP($A275,'2020'!$F$10:$N$469,8,FALSE))*1000,#N/A)</f>
        <v>#N/A</v>
      </c>
      <c r="DW275" s="198" t="e">
        <f>IFERROR((VLOOKUP($A275,'21 22'!$F$10:$S$408,11,FALSE)/VLOOKUP($A275,'2021'!$F$10:$N$469,8,FALSE))*1000,#N/A)</f>
        <v>#N/A</v>
      </c>
      <c r="DX275" s="198" t="e">
        <f>IFERROR((VLOOKUP($A275,'22 23'!$F$10:$S$408,11,FALSE)/VLOOKUP($A275,'2022'!$F$10:$N$469,8,FALSE))*1000,#N/A)</f>
        <v>#N/A</v>
      </c>
      <c r="DY275" s="196" t="e">
        <f>IFERROR((VLOOKUP($A275,'23 24'!$F$7:$S$408,11,FALSE)/VLOOKUP($A275,'2023'!$C$7:$N$469,9,FALSE))*1000,#N/A)</f>
        <v>#N/A</v>
      </c>
      <c r="EA275" s="198">
        <f>IFERROR((VLOOKUP($A275,'0910'!$F$10:$S$433,12,FALSE)/VLOOKUP($A275,'2010'!$C$5:$K$611,9,FALSE))*1000,#N/A)</f>
        <v>4.8192771084337354</v>
      </c>
      <c r="EB275" s="198">
        <f>IFERROR((VLOOKUP($A275,'1011'!$F$10:$S$433,13,FALSE)/VLOOKUP($A275,'2011'!$C$5:$K$611,9,FALSE))*1000,#N/A)</f>
        <v>2.5715755186010631</v>
      </c>
      <c r="EC275" s="198">
        <f>IFERROR((VLOOKUP($A275,'1112'!$F$10:$S$408,12,FALSE)/VLOOKUP($A275,'2012'!$F$10:$M$460,8,FALSE))*1000,#N/A)</f>
        <v>2.7303754266211606</v>
      </c>
      <c r="ED275" s="198">
        <f>IFERROR((VLOOKUP($A275,'1213'!$F$10:$S$408,12,FALSE)/VLOOKUP($A275,'2013'!$F$10:$M$460,8,FALSE))*1000,#N/A)</f>
        <v>4.9219280380176516</v>
      </c>
      <c r="EE275" s="198">
        <f>IFERROR((VLOOKUP($A275,'1314'!$F$10:$S$408,12,FALSE)/VLOOKUP($A275,'2014'!$F$10:$M$460,8,FALSE))*1000,#N/A)</f>
        <v>4.903618532296246</v>
      </c>
      <c r="EF275" s="198">
        <f>IFERROR((VLOOKUP($A275,'1415'!$F$10:$S$408,12,FALSE)/VLOOKUP($A275,'2015'!$F$10:$M$460,8,FALSE))*1000,#N/A)</f>
        <v>5.8754406580493539</v>
      </c>
      <c r="EG275" s="198">
        <f>IFERROR((VLOOKUP($A275,'1516'!$F$10:$S$408,12,FALSE)/VLOOKUP($A275,'2016'!$F$10:$M$460,8,FALSE))*1000,#N/A)</f>
        <v>8.1490104772991838</v>
      </c>
      <c r="EH275" s="198">
        <f>IFERROR((VLOOKUP($A275,'1617'!$F$10:$S$408,12,FALSE)/VLOOKUP($A275,'2017'!$F$10:$M$460,8,FALSE))*1000,#N/A)</f>
        <v>7.7455504284772578</v>
      </c>
      <c r="EI275" s="198">
        <f>IFERROR((VLOOKUP($A275,'1718'!$F$10:$S$408,12,FALSE)/VLOOKUP($A275,'2018'!$F$10:$N$460,9,FALSE))*1000,#N/A)</f>
        <v>8.8148873653281097</v>
      </c>
      <c r="EJ275" s="198">
        <f>IFERROR((VLOOKUP($A275,'1819'!$F$10:$S$408,12,FALSE)/VLOOKUP($A275,'2018'!$F$10:$N$460,9,FALSE))*1000,#N/A)</f>
        <v>8.4884100555011415</v>
      </c>
      <c r="EK275" s="198" t="e">
        <f>IFERROR((VLOOKUP($A275,'1920'!$F$10:$S$408,12,FALSE)/VLOOKUP($A275,'2019'!$F$10:$N$464,8,FALSE))*1000,#N/A)</f>
        <v>#N/A</v>
      </c>
      <c r="EL275" s="198" t="e">
        <f>IFERROR((VLOOKUP($A275,'20 21'!$F$10:$S$408,12,FALSE)/VLOOKUP($A275,'2020'!$F$10:$N$469,8,FALSE))*1000,#N/A)</f>
        <v>#N/A</v>
      </c>
      <c r="EM275" s="198" t="e">
        <f>IFERROR((VLOOKUP($A275,'21 22'!$F$10:$S$408,12,FALSE)/VLOOKUP($A275,'2021'!$F$10:$N$469,8,FALSE))*1000,#N/A)</f>
        <v>#N/A</v>
      </c>
      <c r="EN275" s="198" t="e">
        <f>IFERROR((VLOOKUP($A275,'22 23'!$F$10:$S$408,12,FALSE)/VLOOKUP($A275,'2022'!$F$10:$N$469,8,FALSE))*1000,#N/A)</f>
        <v>#N/A</v>
      </c>
      <c r="EO275" s="196" t="e">
        <f>IFERROR((VLOOKUP($A275,'23 24'!$F$7:$S$408,12,FALSE)/VLOOKUP($A275,'2023'!$C$7:$N$469,9,FALSE))*1000,#N/A)</f>
        <v>#N/A</v>
      </c>
    </row>
    <row r="276" spans="1:145" x14ac:dyDescent="0.3">
      <c r="A276" t="s">
        <v>420</v>
      </c>
      <c r="B276" t="s">
        <v>1743</v>
      </c>
      <c r="C276" t="str">
        <f>IF(VLOOKUP($A276,'0910'!$F$10:$L$433,1,FALSE)=VLOOKUP($A276,'2010'!$C$5:$K$611,1,FALSE),VLOOKUP($A276,'0910'!$F$10:$L$433,1,FALSE),FALSE)</f>
        <v>Sunderland</v>
      </c>
      <c r="D276" t="str">
        <f>IF(VLOOKUP($A276,'1011'!$F$10:$L$433,1,FALSE)=VLOOKUP($A276,'2011'!$C$5:$K$611,1,FALSE),VLOOKUP($A276,'1011'!$F$10:$L$433,1,FALSE),FALSE)</f>
        <v>Sunderland</v>
      </c>
      <c r="E276" t="str">
        <f>IF(VLOOKUP(A276,'1112'!$F$10:$L$408,1,FALSE)=VLOOKUP(A276,'2012'!$F$10:$M$460,1,FALSE),VLOOKUP(A276,'1112'!$F$10:$L$408,1,FALSE),FALSE)</f>
        <v>Sunderland</v>
      </c>
      <c r="F276" t="str">
        <f>IF(VLOOKUP($A276,'1213'!$F$10:$L$408,1,FALSE)=VLOOKUP($A276,'2013'!$F$10:$M$460,1,FALSE),VLOOKUP($A276,'1213'!$F$10:$L$408,1,FALSE),FALSE)</f>
        <v>Sunderland</v>
      </c>
      <c r="G276" t="str">
        <f>IF(VLOOKUP($A276,'1314'!$F$10:$L$408,1,FALSE)=VLOOKUP($A276,'2014'!$F$10:$M$460,1,FALSE),VLOOKUP($A276,'1314'!$F$10:$L$408,1,FALSE),FALSE)</f>
        <v>Sunderland</v>
      </c>
      <c r="H276" t="str">
        <f>IF(VLOOKUP($A276,'1415'!$F$10:$L$408,1,FALSE)=VLOOKUP($A276,'2015'!$F$10:$M$460,1,FALSE),VLOOKUP($A276,'1415'!$F$10:$L$408,1,FALSE),FALSE)</f>
        <v>Sunderland</v>
      </c>
      <c r="I276" t="str">
        <f>IF(VLOOKUP($A276,'1516'!$F$10:$L$408,1,FALSE)=VLOOKUP($A276,'2015'!$F$10:$M$460,1,FALSE),VLOOKUP($A276,'1516'!$F$10:$L$408,1,FALSE),FALSE)</f>
        <v>Sunderland</v>
      </c>
      <c r="J276" t="str">
        <f>IF(VLOOKUP($A276,'1617'!$F$10:$L$408,1,FALSE)=VLOOKUP($A276,'2016'!$F$10:$M$460,1,FALSE),VLOOKUP($A276,'1617'!$F$10:$L$408,1,FALSE),FALSE)</f>
        <v>Sunderland</v>
      </c>
      <c r="K276" t="str">
        <f>IF(VLOOKUP($A276,'1718'!$F$10:$M$408,1,FALSE)=VLOOKUP($A276,'2017'!$F$10:$M$460,1,FALSE),VLOOKUP($A276,'1718'!$F$10:$M$408,1,FALSE),FALSE)</f>
        <v>Sunderland</v>
      </c>
      <c r="L276" t="str">
        <f>IF(VLOOKUP($A276,'1819'!$F$10:$M$408,1,FALSE)=VLOOKUP($A276,'2018'!$F$10:$M$460,1,FALSE),VLOOKUP($A276,'1819'!$F$10:$M$408,1,FALSE),FALSE)</f>
        <v>Sunderland</v>
      </c>
      <c r="M276" t="str">
        <f>IF(VLOOKUP($A276,'1920'!$F$10:$M$408,1,FALSE)=VLOOKUP($A276,'2019'!$F$10:$M$464,1,FALSE),VLOOKUP($A276,'1920'!$F$10:$M$408,1,FALSE),FALSE)</f>
        <v>Sunderland</v>
      </c>
      <c r="N276" t="str">
        <f>IF(VLOOKUP($A276,'20 21'!$F$10:$N$408,1,FALSE)=VLOOKUP($A276,'2020'!$F$10:$O$468,1,FALSE),VLOOKUP($A276,'20 21'!$F$10:$N$408,1,FALSE),FALSE)</f>
        <v>Sunderland</v>
      </c>
      <c r="O276" t="str">
        <f>IF(VLOOKUP($A276,'21 22'!$F$10:$N$408,1,FALSE)=VLOOKUP($A276,'2021'!$F$10:$O$471,1,FALSE),VLOOKUP($A276,'21 22'!$F$10:$N$408,1,FALSE),FALSE)</f>
        <v>Sunderland</v>
      </c>
      <c r="P276" t="str">
        <f>IF(VLOOKUP($A276,'22 23'!$F$10:$N$408,1,FALSE)=VLOOKUP($A276,'2022'!$F$10:$O$468,1,FALSE),VLOOKUP($A276,'22 23'!$F$10:$N$408,1,FALSE),FALSE)</f>
        <v>Sunderland</v>
      </c>
      <c r="Q276" t="str">
        <f>IF(VLOOKUP($A276,'23 24'!$F$7:$N$408,1,FALSE)=VLOOKUP($A276,'2023'!$C$7:$O$468,1,FALSE),VLOOKUP($A276,'23 24'!$F$7:$N$408,1,FALSE),FALSE)</f>
        <v>Sunderland</v>
      </c>
      <c r="S276" s="196">
        <f>IFERROR((VLOOKUP($A276,'0910'!$F$10:$L$433,4,FALSE)/VLOOKUP($A276,'2010'!$C$5:$K$611,9,FALSE))*1000,#N/A)</f>
        <v>2.6024723487312951</v>
      </c>
      <c r="T276" s="196">
        <f>IFERROR((VLOOKUP($A276,'1011'!$F$10:$L$433,4,FALSE)/VLOOKUP($A276,'2011'!$C$5:$K$611,9,FALSE))*1000,#N/A)</f>
        <v>2.431709491772716</v>
      </c>
      <c r="U276" s="196">
        <f>IFERROR((VLOOKUP($A276,'1112'!$F$10:$L$408,4,FALSE)/VLOOKUP($A276,'2012'!$F$10:$M$460,8,FALSE))*1000,#N/A)</f>
        <v>2.2664723976040153</v>
      </c>
      <c r="V276" s="196">
        <f>IFERROR((VLOOKUP($A276,'1213'!$F$10:$L$408,4,FALSE)/VLOOKUP($A276,'2013'!$F$10:$M$460,8,FALSE))*1000,#N/A)</f>
        <v>2.4234590839324661</v>
      </c>
      <c r="W276" s="196">
        <f>IFERROR((VLOOKUP($A276,'1314'!$F$10:$L$408,4,FALSE)/VLOOKUP($A276,'2014'!$F$10:$M$460,8,FALSE))*1000,#N/A)</f>
        <v>5.4701954790443246</v>
      </c>
      <c r="X276" s="196">
        <f>IFERROR((VLOOKUP($A276,'1415'!$F$10:$L$408,4,FALSE)/VLOOKUP($A276,'2015'!$F$10:$M$460,8,FALSE))*1000,#N/A)</f>
        <v>4.2325507107490816</v>
      </c>
      <c r="Y276" s="196">
        <f>IFERROR((VLOOKUP($A276,'1516'!$F$10:$L$408,4,FALSE)/VLOOKUP($A276,'2016'!$F$10:$M$460,8,FALSE))*1000,#N/A)</f>
        <v>3.3304258187296805</v>
      </c>
      <c r="Z276" s="196">
        <f>IFERROR((VLOOKUP($A276,'1617'!$F$10:$L$408,4,FALSE)/VLOOKUP($A276,'2017'!$F$10:$M$460,8,FALSE))*1000,#N/A)</f>
        <v>5.5931936347880891</v>
      </c>
      <c r="AA276" s="196">
        <f>IFERROR((VLOOKUP($A276,'1718'!$F$10:$L$408,4,FALSE)/VLOOKUP($A276,'2018'!$F$10:$N$460,9,FALSE))*1000,#N/A)</f>
        <v>3.9896737854963624</v>
      </c>
      <c r="AB276" s="196">
        <f>IFERROR((VLOOKUP($A276,'1819'!$F$10:$L$408,4,FALSE)/VLOOKUP($A276,'2018'!$F$10:$N$460,9,FALSE))*1000,#N/A)</f>
        <v>4.8501916607994993</v>
      </c>
      <c r="AC276" s="196">
        <f>IFERROR((VLOOKUP($A276,'1920'!$F$10:$L$408,4,FALSE)/VLOOKUP($A276,'2019'!$F$10:$N$464,8,FALSE))*1000,#N/A)</f>
        <v>3.812042943830714</v>
      </c>
      <c r="AD276" s="196">
        <f>IFERROR((VLOOKUP($A276,'20 21'!$F$10:$M$408,4,FALSE)/VLOOKUP($A276,'2020'!$F$10:$N$469,8,FALSE))*1000,#N/A)</f>
        <v>4.0875317940562663</v>
      </c>
      <c r="AE276" s="196">
        <f>IFERROR((VLOOKUP($A276,'21 22'!$F$10:$M$408,4,FALSE)/VLOOKUP($A276,'2021'!$F$10:$N$469,8,FALSE))*1000,#N/A)</f>
        <v>6.5968120522222051</v>
      </c>
      <c r="AF276" s="196">
        <f>IFERROR((VLOOKUP($A276,'22 23'!$F$10:$M$408,4,FALSE)/VLOOKUP($A276,'2022'!$F$10:$N$469,8,FALSE))*1000,#N/A)</f>
        <v>5.5580934977919902</v>
      </c>
      <c r="AG276" s="196">
        <f>IFERROR((VLOOKUP($A276,'23 24'!$F$7:$M$408,4,FALSE)/VLOOKUP($A276,'2023'!$C$7:$N$469,9,FALSE))*1000,#N/A)</f>
        <v>4.8365400601544666</v>
      </c>
      <c r="AI276" s="196">
        <f>IFERROR((VLOOKUP($A276,'0910'!$F$10:$L$433,5,FALSE)/VLOOKUP($A276,'2010'!$C$5:$K$611,9,FALSE))*1000,#N/A)</f>
        <v>0.8132726089785296</v>
      </c>
      <c r="AJ276" s="196">
        <f>IFERROR((VLOOKUP($A276,'1011'!$F$10:$L$433,5,FALSE)/VLOOKUP($A276,'2011'!$C$5:$K$611,9,FALSE))*1000,#N/A)</f>
        <v>1.9453675934181731</v>
      </c>
      <c r="AK276" s="196">
        <f>IFERROR((VLOOKUP($A276,'1112'!$F$10:$L$408,5,FALSE)/VLOOKUP($A276,'2012'!$F$10:$M$460,8,FALSE))*1000,#N/A)</f>
        <v>0.32378177108628786</v>
      </c>
      <c r="AL276" s="196">
        <f>IFERROR((VLOOKUP($A276,'1213'!$F$10:$L$408,5,FALSE)/VLOOKUP($A276,'2013'!$F$10:$M$460,8,FALSE))*1000,#N/A)</f>
        <v>1.050165603037402</v>
      </c>
      <c r="AM276" s="196">
        <f>IFERROR((VLOOKUP($A276,'1314'!$F$10:$L$408,5,FALSE)/VLOOKUP($A276,'2014'!$F$10:$M$460,8,FALSE))*1000,#N/A)</f>
        <v>1.6088810232483308</v>
      </c>
      <c r="AN276" s="196">
        <f>IFERROR((VLOOKUP($A276,'1415'!$F$10:$L$408,5,FALSE)/VLOOKUP($A276,'2015'!$F$10:$M$460,8,FALSE))*1000,#N/A)</f>
        <v>0.15971889474524836</v>
      </c>
      <c r="AO276" s="196">
        <f>IFERROR((VLOOKUP($A276,'1516'!$F$10:$L$408,5,FALSE)/VLOOKUP($A276,'2016'!$F$10:$M$460,8,FALSE))*1000,#N/A)</f>
        <v>1.0308460867496629</v>
      </c>
      <c r="AP276" s="196">
        <f>IFERROR((VLOOKUP($A276,'1617'!$F$10:$L$408,5,FALSE)/VLOOKUP($A276,'2017'!$F$10:$M$460,8,FALSE))*1000,#N/A)</f>
        <v>0.86655112651646438</v>
      </c>
      <c r="AQ276" s="196">
        <f>IFERROR((VLOOKUP($A276,'1718'!$F$10:$L$408,5,FALSE)/VLOOKUP($A276,'2018'!$F$10:$N$460,9,FALSE))*1000,#N/A)</f>
        <v>0.86051787530313695</v>
      </c>
      <c r="AR276" s="196">
        <f>IFERROR((VLOOKUP($A276,'1819'!$F$10:$L$408,5,FALSE)/VLOOKUP($A276,'2018'!$F$10:$N$460,9,FALSE))*1000,#N/A)</f>
        <v>0.54760228428381452</v>
      </c>
      <c r="AS276" s="196">
        <f>IFERROR((VLOOKUP($A276,'1920'!$F$10:$L$408,5,FALSE)/VLOOKUP($A276,'2019'!$F$10:$N$464,8,FALSE))*1000,#N/A)</f>
        <v>0.85576474249260936</v>
      </c>
      <c r="AT276" s="196">
        <f>IFERROR((VLOOKUP($A276,'20 21'!$F$10:$L$408,5,FALSE)/VLOOKUP($A276,'2020'!$F$10:$N$469,8,FALSE))*1000,#N/A)</f>
        <v>1.1568486209593205</v>
      </c>
      <c r="AU276" s="196">
        <f>IFERROR((VLOOKUP($A276,'21 22'!$F$10:$L$408,5,FALSE)/VLOOKUP($A276,'2021'!$F$10:$N$469,8,FALSE))*1000,#N/A)</f>
        <v>1.1506067532945705</v>
      </c>
      <c r="AV276" s="196">
        <f>IFERROR((VLOOKUP($A276,'22 23'!$F$10:$L$408,5,FALSE)/VLOOKUP($A276,'2022'!$F$10:$N$469,8,FALSE))*1000,#N/A)</f>
        <v>0.38069133546520484</v>
      </c>
      <c r="AW276" s="196">
        <f>IFERROR((VLOOKUP($A276,'23 24'!$F$7:$M$408,5,FALSE)/VLOOKUP($A276,'2023'!$C$7:$N$469,9,FALSE))*1000,#N/A)</f>
        <v>0.52899656907939485</v>
      </c>
      <c r="AY276" s="196">
        <f>IFERROR((VLOOKUP($A276,'0910'!$F$10:$L$433,6,FALSE)/VLOOKUP($A276,'2010'!$C$5:$K$611,9,FALSE))*1000,#N/A)</f>
        <v>0</v>
      </c>
      <c r="AZ276" s="196">
        <f>IFERROR((VLOOKUP($A276,'1011'!$F$10:$L$433,6,FALSE)/VLOOKUP($A276,'2011'!$C$5:$K$611,9,FALSE))*1000,#N/A)</f>
        <v>0</v>
      </c>
      <c r="BA276" s="196">
        <f>IFERROR((VLOOKUP($A276,'1112'!$F$10:$L$408,6,FALSE)/VLOOKUP($A276,'2012'!$F$10:$M$460,8,FALSE))*1000,#N/A)</f>
        <v>0</v>
      </c>
      <c r="BB276" s="196">
        <f>IFERROR((VLOOKUP($A276,'1213'!$F$10:$L$408,6,FALSE)/VLOOKUP($A276,'2013'!$F$10:$M$460,8,FALSE))*1000,#N/A)</f>
        <v>0</v>
      </c>
      <c r="BC276" s="196">
        <f>IFERROR((VLOOKUP($A276,'1314'!$F$10:$L$408,6,FALSE)/VLOOKUP($A276,'2014'!$F$10:$M$460,8,FALSE))*1000,#N/A)</f>
        <v>0</v>
      </c>
      <c r="BD276" s="196">
        <f>IFERROR((VLOOKUP($A276,'1415'!$F$10:$L$408,6,FALSE)/VLOOKUP($A276,'2015'!$F$10:$M$460,8,FALSE))*1000,#N/A)</f>
        <v>0</v>
      </c>
      <c r="BE276" s="196">
        <f>IFERROR((VLOOKUP($A276,'1516'!$F$10:$L$408,6,FALSE)/VLOOKUP($A276,'2016'!$F$10:$M$460,8,FALSE))*1000,#N/A)</f>
        <v>0</v>
      </c>
      <c r="BF276" s="196">
        <f>IFERROR((VLOOKUP($A276,'1617'!$F$10:$L$408,6,FALSE)/VLOOKUP($A276,'2017'!$F$10:$M$460,8,FALSE))*1000,#N/A)</f>
        <v>0</v>
      </c>
      <c r="BG276" s="196">
        <f>IFERROR((VLOOKUP($A276,'1718'!$F$10:$L$408,6,FALSE)/VLOOKUP($A276,'2018'!$F$10:$N$460,9,FALSE))*1000,#N/A)</f>
        <v>0</v>
      </c>
      <c r="BH276" s="196">
        <f>IFERROR((VLOOKUP($A276,'1819'!$F$10:$L$408,6,FALSE)/VLOOKUP($A276,'2018'!$F$10:$N$460,9,FALSE))*1000,#N/A)</f>
        <v>0</v>
      </c>
      <c r="BI276" s="196">
        <f>IFERROR((VLOOKUP($A276,'1920'!$F$10:$L$408,6,FALSE)/VLOOKUP($A276,'2019'!$F$10:$N$464,8,FALSE))*1000,#N/A)</f>
        <v>0</v>
      </c>
      <c r="BJ276" s="196">
        <f>IFERROR((VLOOKUP($A276,'20 21'!$F$10:$L$408,6,FALSE)/VLOOKUP($A276,'2020'!$F$10:$N$469,8,FALSE))*1000,#N/A)</f>
        <v>0</v>
      </c>
      <c r="BK276" s="196">
        <f>IFERROR((VLOOKUP($A276,'21 22'!$F$10:$L$408,6,FALSE)/VLOOKUP($A276,'2021'!$F$10:$N$469,8,FALSE))*1000,#N/A)</f>
        <v>0</v>
      </c>
      <c r="BL276" s="196">
        <f>IFERROR((VLOOKUP($A276,'22 23'!$F$10:$L$408,6,FALSE)/VLOOKUP($A276,'2022'!$F$10:$N$469,8,FALSE))*1000,#N/A)</f>
        <v>0</v>
      </c>
      <c r="BM276" s="196">
        <f>IFERROR((VLOOKUP($A276,'23 24'!$F$7:$M$408,6,FALSE)/VLOOKUP($A276,'2023'!$C$7:$N$469,9,FALSE))*1000,#N/A)</f>
        <v>0</v>
      </c>
      <c r="BO276" s="196">
        <f>IFERROR((VLOOKUP($A276,'0910'!$F$10:$L$433,7,FALSE)/VLOOKUP($A276,'2010'!$C$5:$K$611,9,FALSE))*1000,#N/A)</f>
        <v>3.3344176968119714</v>
      </c>
      <c r="BP276" s="196">
        <f>IFERROR((VLOOKUP($A276,'1011'!$F$10:$L$433,7,FALSE)/VLOOKUP($A276,'2011'!$C$5:$K$611,9,FALSE))*1000,#N/A)</f>
        <v>4.3770770851908889</v>
      </c>
      <c r="BQ276" s="196">
        <f>IFERROR((VLOOKUP($A276,'1112'!$F$10:$L$408,7,FALSE)/VLOOKUP($A276,'2012'!$F$10:$M$460,8,FALSE))*1000,#N/A)</f>
        <v>2.5902541686903029</v>
      </c>
      <c r="BR276" s="196">
        <f>IFERROR((VLOOKUP($A276,'1213'!$F$10:$L$408,7,FALSE)/VLOOKUP($A276,'2013'!$F$10:$M$460,8,FALSE))*1000,#N/A)</f>
        <v>3.3928427175054527</v>
      </c>
      <c r="BS276" s="196">
        <f>IFERROR((VLOOKUP($A276,'1314'!$F$10:$L$408,7,FALSE)/VLOOKUP($A276,'2014'!$F$10:$M$460,8,FALSE))*1000,#N/A)</f>
        <v>7.0790765022926552</v>
      </c>
      <c r="BT276" s="196">
        <f>IFERROR((VLOOKUP($A276,'1415'!$F$10:$L$408,7,FALSE)/VLOOKUP($A276,'2015'!$F$10:$M$460,8,FALSE))*1000,#N/A)</f>
        <v>4.39226960549433</v>
      </c>
      <c r="BU276" s="196">
        <f>IFERROR((VLOOKUP($A276,'1516'!$F$10:$L$408,7,FALSE)/VLOOKUP($A276,'2016'!$F$10:$M$460,8,FALSE))*1000,#N/A)</f>
        <v>4.3612719054793434</v>
      </c>
      <c r="BV276" s="196">
        <f>IFERROR((VLOOKUP($A276,'1617'!$F$10:$L$408,7,FALSE)/VLOOKUP($A276,'2017'!$F$10:$M$460,8,FALSE))*1000,#N/A)</f>
        <v>6.4597447613045533</v>
      </c>
      <c r="BW276" s="196">
        <f>IFERROR((VLOOKUP($A276,'1718'!$F$10:$L$408,7,FALSE)/VLOOKUP($A276,'2018'!$F$10:$N$460,9,FALSE))*1000,#N/A)</f>
        <v>4.7719627630446686</v>
      </c>
      <c r="BX276" s="196">
        <f>IFERROR((VLOOKUP($A276,'1819'!$F$10:$L$408,7,FALSE)/VLOOKUP($A276,'2018'!$F$10:$N$460,9,FALSE))*1000,#N/A)</f>
        <v>5.397793945083313</v>
      </c>
      <c r="BY276" s="196">
        <f>IFERROR((VLOOKUP($A276,'1920'!$F$10:$L$408,7,FALSE)/VLOOKUP($A276,'2019'!$F$10:$N$464,8,FALSE))*1000,#N/A)</f>
        <v>4.5900108915512678</v>
      </c>
      <c r="BZ276" s="196">
        <f>IFERROR((VLOOKUP($A276,'20 21'!$F$10:$L$408,7,FALSE)/VLOOKUP($A276,'2020'!$F$10:$N$469,8,FALSE))*1000,#N/A)</f>
        <v>5.2443804150155859</v>
      </c>
      <c r="CA276" s="196">
        <f>IFERROR((VLOOKUP($A276,'21 22'!$F$10:$L$408,7,FALSE)/VLOOKUP($A276,'2021'!$F$10:$N$469,8,FALSE))*1000,#N/A)</f>
        <v>7.7474188055167756</v>
      </c>
      <c r="CB276" s="196">
        <f>IFERROR((VLOOKUP($A276,'22 23'!$F$10:$L$408,7,FALSE)/VLOOKUP($A276,'2022'!$F$10:$N$469,8,FALSE))*1000,#N/A)</f>
        <v>5.9387848332571949</v>
      </c>
      <c r="CC276" s="196">
        <f>IFERROR((VLOOKUP($A276,'23 24'!$F$7:$M$408,7,FALSE)/VLOOKUP($A276,'2023'!$C$7:$N$469,9,FALSE))*1000,#N/A)</f>
        <v>5.365536629233862</v>
      </c>
      <c r="CE276" s="198">
        <f>IFERROR((VLOOKUP($A276,'0910'!$F$10:$S$433,9,FALSE)/VLOOKUP($A276,'2010'!$C$5:$K$611,9,FALSE))*1000,#N/A)</f>
        <v>2.7651268705270002</v>
      </c>
      <c r="CF276" s="198">
        <f>IFERROR((VLOOKUP($A276,'1011'!$F$10:$S$433,10,FALSE)/VLOOKUP($A276,'2011'!$C$5:$K$611,9,FALSE))*1000,#N/A)</f>
        <v>3.2422793223636219</v>
      </c>
      <c r="CG276" s="198">
        <f>IFERROR((VLOOKUP($A276,'1112'!$F$10:$S$408,9,FALSE)/VLOOKUP($A276,'2012'!$F$10:$M$460,8,FALSE))*1000,#N/A)</f>
        <v>2.2664723976040153</v>
      </c>
      <c r="CH276" s="198">
        <f>IFERROR((VLOOKUP($A276,'1213'!$F$10:$S$408,9,FALSE)/VLOOKUP($A276,'2013'!$F$10:$M$460,8,FALSE))*1000,#N/A)</f>
        <v>2.0195492366103887</v>
      </c>
      <c r="CI276" s="198">
        <f>IFERROR((VLOOKUP($A276,'1314'!$F$10:$S$408,9,FALSE)/VLOOKUP($A276,'2014'!$F$10:$M$460,8,FALSE))*1000,#N/A)</f>
        <v>3.1373179953342447</v>
      </c>
      <c r="CJ276" s="198">
        <f>IFERROR((VLOOKUP($A276,'1415'!$F$10:$S$408,9,FALSE)/VLOOKUP($A276,'2015'!$F$10:$M$460,8,FALSE))*1000,#N/A)</f>
        <v>5.7498802108289411</v>
      </c>
      <c r="CK276" s="198">
        <f>IFERROR((VLOOKUP($A276,'1516'!$F$10:$S$408,9,FALSE)/VLOOKUP($A276,'2016'!$F$10:$M$460,8,FALSE))*1000,#N/A)</f>
        <v>5.0749345809214175</v>
      </c>
      <c r="CL276" s="198">
        <f>IFERROR((VLOOKUP($A276,'1617'!$F$10:$S$408,9,FALSE)/VLOOKUP($A276,'2017'!$F$10:$M$460,8,FALSE))*1000,#N/A)</f>
        <v>3.8600913817551601</v>
      </c>
      <c r="CM276" s="198">
        <f>IFERROR((VLOOKUP($A276,'1718'!$F$10:$S$408,9,FALSE)/VLOOKUP($A276,'2018'!$F$10:$N$460,9,FALSE))*1000,#N/A)</f>
        <v>4.6937338652898379</v>
      </c>
      <c r="CN276" s="198">
        <f>IFERROR((VLOOKUP($A276,'1819'!$F$10:$S$408,9,FALSE)/VLOOKUP($A276,'2018'!$F$10:$N$460,9,FALSE))*1000,#N/A)</f>
        <v>4.2243604787608549</v>
      </c>
      <c r="CO276" s="198">
        <f>IFERROR((VLOOKUP($A276,'1920'!$F$10:$S$408,9,FALSE)/VLOOKUP($A276,'2019'!$F$10:$N$464,8,FALSE))*1000,#N/A)</f>
        <v>3.812042943830714</v>
      </c>
      <c r="CP276" s="198">
        <f>IFERROR((VLOOKUP($A276,'20 21'!$F$10:$S$408,9,FALSE)/VLOOKUP($A276,'2020'!$F$10:$N$469,8,FALSE))*1000,#N/A)</f>
        <v>4.0104085526589772</v>
      </c>
      <c r="CQ276" s="198">
        <f>IFERROR((VLOOKUP($A276,'21 22'!$F$10:$S$408,9,FALSE)/VLOOKUP($A276,'2021'!$F$10:$N$469,8,FALSE))*1000,#N/A)</f>
        <v>5.0626697144961117</v>
      </c>
      <c r="CR276" s="198">
        <f>IFERROR((VLOOKUP($A276,'22 23'!$F$10:$S$408,9,FALSE)/VLOOKUP($A276,'2022'!$F$10:$N$469,8,FALSE))*1000,#N/A)</f>
        <v>6.0149231003502361</v>
      </c>
      <c r="CS276" s="196">
        <f>IFERROR((VLOOKUP($A276,'23 24'!$F$7:$S$408,9,FALSE)/VLOOKUP($A276,'2023'!$C$7:$N$469,9,FALSE))*1000,#N/A)</f>
        <v>4.6853981832746401</v>
      </c>
      <c r="CU276" s="198">
        <f>IFERROR((VLOOKUP($A276,'0910'!$F$10:$S$433,10,FALSE)/VLOOKUP($A276,'2010'!$C$5:$K$611,9,FALSE))*1000,#N/A)</f>
        <v>0.32530904359141188</v>
      </c>
      <c r="CV276" s="198">
        <f>IFERROR((VLOOKUP($A276,'1011'!$F$10:$S$433,11,FALSE)/VLOOKUP($A276,'2011'!$C$5:$K$611,9,FALSE))*1000,#N/A)</f>
        <v>2.3506525087136261</v>
      </c>
      <c r="CW276" s="198">
        <f>IFERROR((VLOOKUP($A276,'1112'!$F$10:$S$408,10,FALSE)/VLOOKUP($A276,'2012'!$F$10:$M$460,8,FALSE))*1000,#N/A)</f>
        <v>1.2141816415735793</v>
      </c>
      <c r="CX276" s="198">
        <f>IFERROR((VLOOKUP($A276,'1213'!$F$10:$S$408,10,FALSE)/VLOOKUP($A276,'2013'!$F$10:$M$460,8,FALSE))*1000,#N/A)</f>
        <v>0.56547378625090883</v>
      </c>
      <c r="CY276" s="198">
        <f>IFERROR((VLOOKUP($A276,'1314'!$F$10:$S$408,10,FALSE)/VLOOKUP($A276,'2014'!$F$10:$M$460,8,FALSE))*1000,#N/A)</f>
        <v>0.8848845627865819</v>
      </c>
      <c r="CZ276" s="198">
        <f>IFERROR((VLOOKUP($A276,'1415'!$F$10:$S$408,10,FALSE)/VLOOKUP($A276,'2015'!$F$10:$M$460,8,FALSE))*1000,#N/A)</f>
        <v>1.5173295000798595</v>
      </c>
      <c r="DA276" s="198">
        <f>IFERROR((VLOOKUP($A276,'1516'!$F$10:$S$408,10,FALSE)/VLOOKUP($A276,'2016'!$F$10:$M$460,8,FALSE))*1000,#N/A)</f>
        <v>0.47577511696138292</v>
      </c>
      <c r="DB276" s="198">
        <f>IFERROR((VLOOKUP($A276,'1617'!$F$10:$S$408,10,FALSE)/VLOOKUP($A276,'2017'!$F$10:$M$460,8,FALSE))*1000,#N/A)</f>
        <v>0.78777375137860406</v>
      </c>
      <c r="DC276" s="198">
        <f>IFERROR((VLOOKUP($A276,'1718'!$F$10:$S$408,10,FALSE)/VLOOKUP($A276,'2018'!$F$10:$N$460,9,FALSE))*1000,#N/A)</f>
        <v>0.70406007979347573</v>
      </c>
      <c r="DD276" s="198">
        <f>IFERROR((VLOOKUP($A276,'1819'!$F$10:$S$408,10,FALSE)/VLOOKUP($A276,'2018'!$F$10:$N$460,9,FALSE))*1000,#N/A)</f>
        <v>0.86051787530313695</v>
      </c>
      <c r="DE276" s="198">
        <f>IFERROR((VLOOKUP($A276,'1920'!$F$10:$S$408,10,FALSE)/VLOOKUP($A276,'2019'!$F$10:$N$464,8,FALSE))*1000,#N/A)</f>
        <v>0.62237435817644315</v>
      </c>
      <c r="DF276" s="198">
        <f>IFERROR((VLOOKUP($A276,'20 21'!$F$10:$S$408,10,FALSE)/VLOOKUP($A276,'2020'!$F$10:$N$469,8,FALSE))*1000,#N/A)</f>
        <v>0.77123241397288034</v>
      </c>
      <c r="DG276" s="198">
        <f>IFERROR((VLOOKUP($A276,'21 22'!$F$10:$S$408,10,FALSE)/VLOOKUP($A276,'2021'!$F$10:$N$469,8,FALSE))*1000,#N/A)</f>
        <v>0.53694981820413301</v>
      </c>
      <c r="DH276" s="198">
        <f>IFERROR((VLOOKUP($A276,'22 23'!$F$10:$S$408,10,FALSE)/VLOOKUP($A276,'2022'!$F$10:$N$469,8,FALSE))*1000,#N/A)</f>
        <v>0.83752093802345062</v>
      </c>
      <c r="DI276" s="196">
        <f>IFERROR((VLOOKUP($A276,'23 24'!$F$7:$S$408,10,FALSE)/VLOOKUP($A276,'2023'!$C$7:$N$469,9,FALSE))*1000,#N/A)</f>
        <v>0.83128032283904896</v>
      </c>
      <c r="DK276" s="198">
        <f>IFERROR((VLOOKUP($A276,'0910'!$F$10:$S$433,11,FALSE)/VLOOKUP($A276,'2010'!$C$5:$K$611,9,FALSE))*1000,#N/A)</f>
        <v>0</v>
      </c>
      <c r="DL276" s="198">
        <f>IFERROR((VLOOKUP($A276,'1011'!$F$10:$S$433,12,FALSE)/VLOOKUP($A276,'2011'!$C$5:$K$611,9,FALSE))*1000,#N/A)</f>
        <v>0</v>
      </c>
      <c r="DM276" s="198">
        <f>IFERROR((VLOOKUP($A276,'1112'!$F$10:$S$408,11,FALSE)/VLOOKUP($A276,'2012'!$F$10:$M$460,8,FALSE))*1000,#N/A)</f>
        <v>0</v>
      </c>
      <c r="DN276" s="198">
        <f>IFERROR((VLOOKUP($A276,'1213'!$F$10:$S$408,11,FALSE)/VLOOKUP($A276,'2013'!$F$10:$M$460,8,FALSE))*1000,#N/A)</f>
        <v>0</v>
      </c>
      <c r="DO276" s="198">
        <f>IFERROR((VLOOKUP($A276,'1314'!$F$10:$S$408,11,FALSE)/VLOOKUP($A276,'2014'!$F$10:$M$460,8,FALSE))*1000,#N/A)</f>
        <v>0</v>
      </c>
      <c r="DP276" s="198">
        <f>IFERROR((VLOOKUP($A276,'1415'!$F$10:$S$408,11,FALSE)/VLOOKUP($A276,'2015'!$F$10:$M$460,8,FALSE))*1000,#N/A)</f>
        <v>0</v>
      </c>
      <c r="DQ276" s="198">
        <f>IFERROR((VLOOKUP($A276,'1516'!$F$10:$S$408,11,FALSE)/VLOOKUP($A276,'2016'!$F$10:$M$460,8,FALSE))*1000,#N/A)</f>
        <v>0</v>
      </c>
      <c r="DR276" s="198">
        <f>IFERROR((VLOOKUP($A276,'1617'!$F$10:$S$408,11,FALSE)/VLOOKUP($A276,'2017'!$F$10:$M$460,8,FALSE))*1000,#N/A)</f>
        <v>0</v>
      </c>
      <c r="DS276" s="198">
        <f>IFERROR((VLOOKUP($A276,'1718'!$F$10:$S$408,11,FALSE)/VLOOKUP($A276,'2018'!$F$10:$N$460,9,FALSE))*1000,#N/A)</f>
        <v>0</v>
      </c>
      <c r="DT276" s="198">
        <f>IFERROR((VLOOKUP($A276,'1819'!$F$10:$S$408,11,FALSE)/VLOOKUP($A276,'2018'!$F$10:$N$460,9,FALSE))*1000,#N/A)</f>
        <v>0</v>
      </c>
      <c r="DU276" s="198">
        <f>IFERROR((VLOOKUP($A276,'1920'!$F$10:$S$408,11,FALSE)/VLOOKUP($A276,'2019'!$F$10:$N$464,8,FALSE))*1000,#N/A)</f>
        <v>0</v>
      </c>
      <c r="DV276" s="198">
        <f>IFERROR((VLOOKUP($A276,'20 21'!$F$10:$S$408,11,FALSE)/VLOOKUP($A276,'2020'!$F$10:$N$469,8,FALSE))*1000,#N/A)</f>
        <v>0</v>
      </c>
      <c r="DW276" s="198">
        <f>IFERROR((VLOOKUP($A276,'21 22'!$F$10:$S$408,11,FALSE)/VLOOKUP($A276,'2021'!$F$10:$N$469,8,FALSE))*1000,#N/A)</f>
        <v>0</v>
      </c>
      <c r="DX276" s="198">
        <f>IFERROR((VLOOKUP($A276,'22 23'!$F$10:$S$408,11,FALSE)/VLOOKUP($A276,'2022'!$F$10:$N$469,8,FALSE))*1000,#N/A)</f>
        <v>0</v>
      </c>
      <c r="DY276" s="196">
        <f>IFERROR((VLOOKUP($A276,'23 24'!$F$7:$S$408,11,FALSE)/VLOOKUP($A276,'2023'!$C$7:$N$469,9,FALSE))*1000,#N/A)</f>
        <v>0</v>
      </c>
      <c r="EA276" s="198">
        <f>IFERROR((VLOOKUP($A276,'0910'!$F$10:$S$433,12,FALSE)/VLOOKUP($A276,'2010'!$C$5:$K$611,9,FALSE))*1000,#N/A)</f>
        <v>3.0904359141184123</v>
      </c>
      <c r="EB276" s="198">
        <f>IFERROR((VLOOKUP($A276,'1011'!$F$10:$S$433,13,FALSE)/VLOOKUP($A276,'2011'!$C$5:$K$611,9,FALSE))*1000,#N/A)</f>
        <v>5.592931831077248</v>
      </c>
      <c r="EC276" s="198">
        <f>IFERROR((VLOOKUP($A276,'1112'!$F$10:$S$408,12,FALSE)/VLOOKUP($A276,'2012'!$F$10:$M$460,8,FALSE))*1000,#N/A)</f>
        <v>3.4806540391775944</v>
      </c>
      <c r="ED276" s="198">
        <f>IFERROR((VLOOKUP($A276,'1213'!$F$10:$S$408,12,FALSE)/VLOOKUP($A276,'2013'!$F$10:$M$460,8,FALSE))*1000,#N/A)</f>
        <v>2.6658049923257128</v>
      </c>
      <c r="EE276" s="198">
        <f>IFERROR((VLOOKUP($A276,'1314'!$F$10:$S$408,12,FALSE)/VLOOKUP($A276,'2014'!$F$10:$M$460,8,FALSE))*1000,#N/A)</f>
        <v>4.1026466092832434</v>
      </c>
      <c r="EF276" s="198">
        <f>IFERROR((VLOOKUP($A276,'1415'!$F$10:$S$408,12,FALSE)/VLOOKUP($A276,'2015'!$F$10:$M$460,8,FALSE))*1000,#N/A)</f>
        <v>7.2672097109088005</v>
      </c>
      <c r="EG276" s="198">
        <f>IFERROR((VLOOKUP($A276,'1516'!$F$10:$S$408,12,FALSE)/VLOOKUP($A276,'2016'!$F$10:$M$460,8,FALSE))*1000,#N/A)</f>
        <v>5.5507096978828008</v>
      </c>
      <c r="EH276" s="198">
        <f>IFERROR((VLOOKUP($A276,'1617'!$F$10:$S$408,12,FALSE)/VLOOKUP($A276,'2017'!$F$10:$M$460,8,FALSE))*1000,#N/A)</f>
        <v>4.6478651331337639</v>
      </c>
      <c r="EI276" s="198">
        <f>IFERROR((VLOOKUP($A276,'1718'!$F$10:$S$408,12,FALSE)/VLOOKUP($A276,'2018'!$F$10:$N$460,9,FALSE))*1000,#N/A)</f>
        <v>5.397793945083313</v>
      </c>
      <c r="EJ276" s="198">
        <f>IFERROR((VLOOKUP($A276,'1819'!$F$10:$S$408,12,FALSE)/VLOOKUP($A276,'2018'!$F$10:$N$460,9,FALSE))*1000,#N/A)</f>
        <v>5.0848783540639912</v>
      </c>
      <c r="EK276" s="198">
        <f>IFERROR((VLOOKUP($A276,'1920'!$F$10:$S$408,12,FALSE)/VLOOKUP($A276,'2019'!$F$10:$N$464,8,FALSE))*1000,#N/A)</f>
        <v>4.4344173020071578</v>
      </c>
      <c r="EL276" s="198">
        <f>IFERROR((VLOOKUP($A276,'20 21'!$F$10:$S$408,12,FALSE)/VLOOKUP($A276,'2020'!$F$10:$N$469,8,FALSE))*1000,#N/A)</f>
        <v>4.7045177252345702</v>
      </c>
      <c r="EM276" s="198">
        <f>IFERROR((VLOOKUP($A276,'21 22'!$F$10:$S$408,12,FALSE)/VLOOKUP($A276,'2021'!$F$10:$N$469,8,FALSE))*1000,#N/A)</f>
        <v>5.5996195327002445</v>
      </c>
      <c r="EN276" s="198">
        <f>IFERROR((VLOOKUP($A276,'22 23'!$F$10:$S$408,12,FALSE)/VLOOKUP($A276,'2022'!$F$10:$N$469,8,FALSE))*1000,#N/A)</f>
        <v>6.8524440383736867</v>
      </c>
      <c r="EO276" s="196">
        <f>IFERROR((VLOOKUP($A276,'23 24'!$F$7:$S$408,12,FALSE)/VLOOKUP($A276,'2023'!$C$7:$N$469,9,FALSE))*1000,#N/A)</f>
        <v>5.5166785061136885</v>
      </c>
    </row>
    <row r="277" spans="1:145" x14ac:dyDescent="0.3">
      <c r="A277" t="s">
        <v>1240</v>
      </c>
      <c r="B277" t="s">
        <v>1743</v>
      </c>
      <c r="C277" t="str">
        <f>IF(VLOOKUP($A277,'0910'!$F$10:$L$433,1,FALSE)=VLOOKUP($A277,'2010'!$C$5:$K$611,1,FALSE),VLOOKUP($A277,'0910'!$F$10:$L$433,1,FALSE),FALSE)</f>
        <v>Surrey Heath</v>
      </c>
      <c r="D277" t="str">
        <f>IF(VLOOKUP($A277,'1011'!$F$10:$L$433,1,FALSE)=VLOOKUP($A277,'2011'!$C$5:$K$611,1,FALSE),VLOOKUP($A277,'1011'!$F$10:$L$433,1,FALSE),FALSE)</f>
        <v>Surrey Heath</v>
      </c>
      <c r="E277" t="str">
        <f>IF(VLOOKUP(A277,'1112'!$F$10:$L$408,1,FALSE)=VLOOKUP(A277,'2012'!$F$10:$M$460,1,FALSE),VLOOKUP(A277,'1112'!$F$10:$L$408,1,FALSE),FALSE)</f>
        <v>Surrey Heath</v>
      </c>
      <c r="F277" t="str">
        <f>IF(VLOOKUP($A277,'1213'!$F$10:$L$408,1,FALSE)=VLOOKUP($A277,'2013'!$F$10:$M$460,1,FALSE),VLOOKUP($A277,'1213'!$F$10:$L$408,1,FALSE),FALSE)</f>
        <v>Surrey Heath</v>
      </c>
      <c r="G277" t="str">
        <f>IF(VLOOKUP($A277,'1314'!$F$10:$L$408,1,FALSE)=VLOOKUP($A277,'2014'!$F$10:$M$460,1,FALSE),VLOOKUP($A277,'1314'!$F$10:$L$408,1,FALSE),FALSE)</f>
        <v>Surrey Heath</v>
      </c>
      <c r="H277" t="str">
        <f>IF(VLOOKUP($A277,'1415'!$F$10:$L$408,1,FALSE)=VLOOKUP($A277,'2015'!$F$10:$M$460,1,FALSE),VLOOKUP($A277,'1415'!$F$10:$L$408,1,FALSE),FALSE)</f>
        <v>Surrey Heath</v>
      </c>
      <c r="I277" t="str">
        <f>IF(VLOOKUP($A277,'1516'!$F$10:$L$408,1,FALSE)=VLOOKUP($A277,'2015'!$F$10:$M$460,1,FALSE),VLOOKUP($A277,'1516'!$F$10:$L$408,1,FALSE),FALSE)</f>
        <v>Surrey Heath</v>
      </c>
      <c r="J277" t="str">
        <f>IF(VLOOKUP($A277,'1617'!$F$10:$L$408,1,FALSE)=VLOOKUP($A277,'2016'!$F$10:$M$460,1,FALSE),VLOOKUP($A277,'1617'!$F$10:$L$408,1,FALSE),FALSE)</f>
        <v>Surrey Heath</v>
      </c>
      <c r="K277" t="str">
        <f>IF(VLOOKUP($A277,'1718'!$F$10:$M$408,1,FALSE)=VLOOKUP($A277,'2017'!$F$10:$M$460,1,FALSE),VLOOKUP($A277,'1718'!$F$10:$M$408,1,FALSE),FALSE)</f>
        <v>Surrey Heath</v>
      </c>
      <c r="L277" t="str">
        <f>IF(VLOOKUP($A277,'1819'!$F$10:$M$408,1,FALSE)=VLOOKUP($A277,'2018'!$F$10:$M$460,1,FALSE),VLOOKUP($A277,'1819'!$F$10:$M$408,1,FALSE),FALSE)</f>
        <v>Surrey Heath</v>
      </c>
      <c r="M277" t="str">
        <f>IF(VLOOKUP($A277,'1920'!$F$10:$M$408,1,FALSE)=VLOOKUP($A277,'2019'!$F$10:$M$464,1,FALSE),VLOOKUP($A277,'1920'!$F$10:$M$408,1,FALSE),FALSE)</f>
        <v>Surrey Heath</v>
      </c>
      <c r="N277" t="str">
        <f>IF(VLOOKUP($A277,'20 21'!$F$10:$N$408,1,FALSE)=VLOOKUP($A277,'2020'!$F$10:$O$468,1,FALSE),VLOOKUP($A277,'20 21'!$F$10:$N$408,1,FALSE),FALSE)</f>
        <v>Surrey Heath</v>
      </c>
      <c r="O277" t="str">
        <f>IF(VLOOKUP($A277,'21 22'!$F$10:$N$408,1,FALSE)=VLOOKUP($A277,'2021'!$F$10:$O$471,1,FALSE),VLOOKUP($A277,'21 22'!$F$10:$N$408,1,FALSE),FALSE)</f>
        <v>Surrey Heath</v>
      </c>
      <c r="P277" t="str">
        <f>IF(VLOOKUP($A277,'22 23'!$F$10:$N$408,1,FALSE)=VLOOKUP($A277,'2022'!$F$10:$O$468,1,FALSE),VLOOKUP($A277,'22 23'!$F$10:$N$408,1,FALSE),FALSE)</f>
        <v>Surrey Heath</v>
      </c>
      <c r="Q277" t="str">
        <f>IF(VLOOKUP($A277,'23 24'!$F$7:$N$408,1,FALSE)=VLOOKUP($A277,'2023'!$C$7:$O$468,1,FALSE),VLOOKUP($A277,'23 24'!$F$7:$N$408,1,FALSE),FALSE)</f>
        <v>Surrey Heath</v>
      </c>
      <c r="S277" s="196">
        <f>IFERROR((VLOOKUP($A277,'0910'!$F$10:$L$433,4,FALSE)/VLOOKUP($A277,'2010'!$C$5:$K$611,9,FALSE))*1000,#N/A)</f>
        <v>1.1527377521613833</v>
      </c>
      <c r="T277" s="196">
        <f>IFERROR((VLOOKUP($A277,'1011'!$F$10:$L$433,4,FALSE)/VLOOKUP($A277,'2011'!$C$5:$K$611,9,FALSE))*1000,#N/A)</f>
        <v>4.0310970342643246</v>
      </c>
      <c r="U277" s="196">
        <f>IFERROR((VLOOKUP($A277,'1112'!$F$10:$L$408,4,FALSE)/VLOOKUP($A277,'2012'!$F$10:$M$460,8,FALSE))*1000,#N/A)</f>
        <v>4.8696648524778006</v>
      </c>
      <c r="V277" s="196">
        <f>IFERROR((VLOOKUP($A277,'1213'!$F$10:$L$408,4,FALSE)/VLOOKUP($A277,'2013'!$F$10:$M$460,8,FALSE))*1000,#N/A)</f>
        <v>3.985197836606889</v>
      </c>
      <c r="W277" s="196">
        <f>IFERROR((VLOOKUP($A277,'1314'!$F$10:$L$408,4,FALSE)/VLOOKUP($A277,'2014'!$F$10:$M$460,8,FALSE))*1000,#N/A)</f>
        <v>5.3885422575155983</v>
      </c>
      <c r="X277" s="196">
        <f>IFERROR((VLOOKUP($A277,'1415'!$F$10:$L$408,4,FALSE)/VLOOKUP($A277,'2015'!$F$10:$M$460,8,FALSE))*1000,#N/A)</f>
        <v>1.4140271493212668</v>
      </c>
      <c r="Y277" s="196">
        <f>IFERROR((VLOOKUP($A277,'1516'!$F$10:$L$408,4,FALSE)/VLOOKUP($A277,'2016'!$F$10:$M$460,8,FALSE))*1000,#N/A)</f>
        <v>2.5266704098820889</v>
      </c>
      <c r="Z277" s="196">
        <f>IFERROR((VLOOKUP($A277,'1617'!$F$10:$L$408,4,FALSE)/VLOOKUP($A277,'2017'!$F$10:$M$460,8,FALSE))*1000,#N/A)</f>
        <v>3.90625</v>
      </c>
      <c r="AA277" s="196">
        <f>IFERROR((VLOOKUP($A277,'1718'!$F$10:$L$408,4,FALSE)/VLOOKUP($A277,'2018'!$F$10:$N$460,9,FALSE))*1000,#N/A)</f>
        <v>4.4358192403659551</v>
      </c>
      <c r="AB277" s="196">
        <f>IFERROR((VLOOKUP($A277,'1819'!$F$10:$L$408,4,FALSE)/VLOOKUP($A277,'2018'!$F$10:$N$460,9,FALSE))*1000,#N/A)</f>
        <v>6.0992514555031878</v>
      </c>
      <c r="AC277" s="196">
        <f>IFERROR((VLOOKUP($A277,'1920'!$F$10:$L$408,4,FALSE)/VLOOKUP($A277,'2019'!$F$10:$N$464,8,FALSE))*1000,#N/A)</f>
        <v>6.03815013036915</v>
      </c>
      <c r="AD277" s="196">
        <f>IFERROR((VLOOKUP($A277,'20 21'!$F$10:$M$408,4,FALSE)/VLOOKUP($A277,'2020'!$F$10:$N$469,8,FALSE))*1000,#N/A)</f>
        <v>5.1080486716385014</v>
      </c>
      <c r="AE277" s="196">
        <f>IFERROR((VLOOKUP($A277,'21 22'!$F$10:$M$408,4,FALSE)/VLOOKUP($A277,'2021'!$F$10:$N$469,8,FALSE))*1000,#N/A)</f>
        <v>4.2563379532334871</v>
      </c>
      <c r="AF277" s="196">
        <f>IFERROR((VLOOKUP($A277,'22 23'!$F$10:$M$408,4,FALSE)/VLOOKUP($A277,'2022'!$F$10:$N$469,8,FALSE))*1000,#N/A)</f>
        <v>1.5805695318879902</v>
      </c>
      <c r="AG277" s="196">
        <f>IFERROR((VLOOKUP($A277,'23 24'!$F$7:$M$408,4,FALSE)/VLOOKUP($A277,'2023'!$C$7:$N$469,9,FALSE))*1000,#N/A)</f>
        <v>1.3033051819414034</v>
      </c>
      <c r="AI277" s="196">
        <f>IFERROR((VLOOKUP($A277,'0910'!$F$10:$L$433,5,FALSE)/VLOOKUP($A277,'2010'!$C$5:$K$611,9,FALSE))*1000,#N/A)</f>
        <v>0</v>
      </c>
      <c r="AJ277" s="196">
        <f>IFERROR((VLOOKUP($A277,'1011'!$F$10:$L$433,5,FALSE)/VLOOKUP($A277,'2011'!$C$5:$K$611,9,FALSE))*1000,#N/A)</f>
        <v>1.7276130146847106</v>
      </c>
      <c r="AK277" s="196">
        <f>IFERROR((VLOOKUP($A277,'1112'!$F$10:$L$408,5,FALSE)/VLOOKUP($A277,'2012'!$F$10:$M$460,8,FALSE))*1000,#N/A)</f>
        <v>1.4322543683758235</v>
      </c>
      <c r="AL277" s="196">
        <f>IFERROR((VLOOKUP($A277,'1213'!$F$10:$L$408,5,FALSE)/VLOOKUP($A277,'2013'!$F$10:$M$460,8,FALSE))*1000,#N/A)</f>
        <v>0</v>
      </c>
      <c r="AM277" s="196">
        <f>IFERROR((VLOOKUP($A277,'1314'!$F$10:$L$408,5,FALSE)/VLOOKUP($A277,'2014'!$F$10:$M$460,8,FALSE))*1000,#N/A)</f>
        <v>0</v>
      </c>
      <c r="AN277" s="196">
        <f>IFERROR((VLOOKUP($A277,'1415'!$F$10:$L$408,5,FALSE)/VLOOKUP($A277,'2015'!$F$10:$M$460,8,FALSE))*1000,#N/A)</f>
        <v>0.28280542986425344</v>
      </c>
      <c r="AO277" s="196">
        <f>IFERROR((VLOOKUP($A277,'1516'!$F$10:$L$408,5,FALSE)/VLOOKUP($A277,'2016'!$F$10:$M$460,8,FALSE))*1000,#N/A)</f>
        <v>0</v>
      </c>
      <c r="AP277" s="196">
        <f>IFERROR((VLOOKUP($A277,'1617'!$F$10:$L$408,5,FALSE)/VLOOKUP($A277,'2017'!$F$10:$M$460,8,FALSE))*1000,#N/A)</f>
        <v>1.1160714285714286</v>
      </c>
      <c r="AQ277" s="196">
        <f>IFERROR((VLOOKUP($A277,'1718'!$F$10:$L$408,5,FALSE)/VLOOKUP($A277,'2018'!$F$10:$N$460,9,FALSE))*1000,#N/A)</f>
        <v>3.6041031327973387</v>
      </c>
      <c r="AR277" s="196">
        <f>IFERROR((VLOOKUP($A277,'1819'!$F$10:$L$408,5,FALSE)/VLOOKUP($A277,'2018'!$F$10:$N$460,9,FALSE))*1000,#N/A)</f>
        <v>3.0496257277515939</v>
      </c>
      <c r="AS277" s="196">
        <f>IFERROR((VLOOKUP($A277,'1920'!$F$10:$L$408,5,FALSE)/VLOOKUP($A277,'2019'!$F$10:$N$464,8,FALSE))*1000,#N/A)</f>
        <v>0.2744613695622341</v>
      </c>
      <c r="AT277" s="196">
        <f>IFERROR((VLOOKUP($A277,'20 21'!$F$10:$L$408,5,FALSE)/VLOOKUP($A277,'2020'!$F$10:$N$469,8,FALSE))*1000,#N/A)</f>
        <v>1.6130680015700529</v>
      </c>
      <c r="AU277" s="196">
        <f>IFERROR((VLOOKUP($A277,'21 22'!$F$10:$L$408,5,FALSE)/VLOOKUP($A277,'2021'!$F$10:$N$469,8,FALSE))*1000,#N/A)</f>
        <v>1.5961267324625577</v>
      </c>
      <c r="AV277" s="196">
        <f>IFERROR((VLOOKUP($A277,'22 23'!$F$10:$L$408,5,FALSE)/VLOOKUP($A277,'2022'!$F$10:$N$469,8,FALSE))*1000,#N/A)</f>
        <v>0</v>
      </c>
      <c r="AW277" s="196">
        <f>IFERROR((VLOOKUP($A277,'23 24'!$F$7:$M$408,5,FALSE)/VLOOKUP($A277,'2023'!$C$7:$N$469,9,FALSE))*1000,#N/A)</f>
        <v>0</v>
      </c>
      <c r="AY277" s="196">
        <f>IFERROR((VLOOKUP($A277,'0910'!$F$10:$L$433,6,FALSE)/VLOOKUP($A277,'2010'!$C$5:$K$611,9,FALSE))*1000,#N/A)</f>
        <v>0</v>
      </c>
      <c r="AZ277" s="196">
        <f>IFERROR((VLOOKUP($A277,'1011'!$F$10:$L$433,6,FALSE)/VLOOKUP($A277,'2011'!$C$5:$K$611,9,FALSE))*1000,#N/A)</f>
        <v>0</v>
      </c>
      <c r="BA277" s="196">
        <f>IFERROR((VLOOKUP($A277,'1112'!$F$10:$L$408,6,FALSE)/VLOOKUP($A277,'2012'!$F$10:$M$460,8,FALSE))*1000,#N/A)</f>
        <v>0</v>
      </c>
      <c r="BB277" s="196">
        <f>IFERROR((VLOOKUP($A277,'1213'!$F$10:$L$408,6,FALSE)/VLOOKUP($A277,'2013'!$F$10:$M$460,8,FALSE))*1000,#N/A)</f>
        <v>0</v>
      </c>
      <c r="BC277" s="196">
        <f>IFERROR((VLOOKUP($A277,'1314'!$F$10:$L$408,6,FALSE)/VLOOKUP($A277,'2014'!$F$10:$M$460,8,FALSE))*1000,#N/A)</f>
        <v>0</v>
      </c>
      <c r="BD277" s="196">
        <f>IFERROR((VLOOKUP($A277,'1415'!$F$10:$L$408,6,FALSE)/VLOOKUP($A277,'2015'!$F$10:$M$460,8,FALSE))*1000,#N/A)</f>
        <v>0</v>
      </c>
      <c r="BE277" s="196">
        <f>IFERROR((VLOOKUP($A277,'1516'!$F$10:$L$408,6,FALSE)/VLOOKUP($A277,'2016'!$F$10:$M$460,8,FALSE))*1000,#N/A)</f>
        <v>0</v>
      </c>
      <c r="BF277" s="196">
        <f>IFERROR((VLOOKUP($A277,'1617'!$F$10:$L$408,6,FALSE)/VLOOKUP($A277,'2017'!$F$10:$M$460,8,FALSE))*1000,#N/A)</f>
        <v>0</v>
      </c>
      <c r="BG277" s="196">
        <f>IFERROR((VLOOKUP($A277,'1718'!$F$10:$L$408,6,FALSE)/VLOOKUP($A277,'2018'!$F$10:$N$460,9,FALSE))*1000,#N/A)</f>
        <v>0</v>
      </c>
      <c r="BH277" s="196">
        <f>IFERROR((VLOOKUP($A277,'1819'!$F$10:$L$408,6,FALSE)/VLOOKUP($A277,'2018'!$F$10:$N$460,9,FALSE))*1000,#N/A)</f>
        <v>0</v>
      </c>
      <c r="BI277" s="196">
        <f>IFERROR((VLOOKUP($A277,'1920'!$F$10:$L$408,6,FALSE)/VLOOKUP($A277,'2019'!$F$10:$N$464,8,FALSE))*1000,#N/A)</f>
        <v>0</v>
      </c>
      <c r="BJ277" s="196">
        <f>IFERROR((VLOOKUP($A277,'20 21'!$F$10:$L$408,6,FALSE)/VLOOKUP($A277,'2020'!$F$10:$N$469,8,FALSE))*1000,#N/A)</f>
        <v>0</v>
      </c>
      <c r="BK277" s="196">
        <f>IFERROR((VLOOKUP($A277,'21 22'!$F$10:$L$408,6,FALSE)/VLOOKUP($A277,'2021'!$F$10:$N$469,8,FALSE))*1000,#N/A)</f>
        <v>0</v>
      </c>
      <c r="BL277" s="196">
        <f>IFERROR((VLOOKUP($A277,'22 23'!$F$10:$L$408,6,FALSE)/VLOOKUP($A277,'2022'!$F$10:$N$469,8,FALSE))*1000,#N/A)</f>
        <v>0</v>
      </c>
      <c r="BM277" s="196">
        <f>IFERROR((VLOOKUP($A277,'23 24'!$F$7:$M$408,6,FALSE)/VLOOKUP($A277,'2023'!$C$7:$N$469,9,FALSE))*1000,#N/A)</f>
        <v>0</v>
      </c>
      <c r="BO277" s="196">
        <f>IFERROR((VLOOKUP($A277,'0910'!$F$10:$L$433,7,FALSE)/VLOOKUP($A277,'2010'!$C$5:$K$611,9,FALSE))*1000,#N/A)</f>
        <v>1.1527377521613833</v>
      </c>
      <c r="BP277" s="196">
        <f>IFERROR((VLOOKUP($A277,'1011'!$F$10:$L$433,7,FALSE)/VLOOKUP($A277,'2011'!$C$5:$K$611,9,FALSE))*1000,#N/A)</f>
        <v>5.7587100489490348</v>
      </c>
      <c r="BQ277" s="196">
        <f>IFERROR((VLOOKUP($A277,'1112'!$F$10:$L$408,7,FALSE)/VLOOKUP($A277,'2012'!$F$10:$M$460,8,FALSE))*1000,#N/A)</f>
        <v>6.0154683471784587</v>
      </c>
      <c r="BR277" s="196">
        <f>IFERROR((VLOOKUP($A277,'1213'!$F$10:$L$408,7,FALSE)/VLOOKUP($A277,'2013'!$F$10:$M$460,8,FALSE))*1000,#N/A)</f>
        <v>3.985197836606889</v>
      </c>
      <c r="BS277" s="196">
        <f>IFERROR((VLOOKUP($A277,'1314'!$F$10:$L$408,7,FALSE)/VLOOKUP($A277,'2014'!$F$10:$M$460,8,FALSE))*1000,#N/A)</f>
        <v>5.3885422575155983</v>
      </c>
      <c r="BT277" s="196">
        <f>IFERROR((VLOOKUP($A277,'1415'!$F$10:$L$408,7,FALSE)/VLOOKUP($A277,'2015'!$F$10:$M$460,8,FALSE))*1000,#N/A)</f>
        <v>1.6968325791855203</v>
      </c>
      <c r="BU277" s="196">
        <f>IFERROR((VLOOKUP($A277,'1516'!$F$10:$L$408,7,FALSE)/VLOOKUP($A277,'2016'!$F$10:$M$460,8,FALSE))*1000,#N/A)</f>
        <v>2.5266704098820889</v>
      </c>
      <c r="BV277" s="196">
        <f>IFERROR((VLOOKUP($A277,'1617'!$F$10:$L$408,7,FALSE)/VLOOKUP($A277,'2017'!$F$10:$M$460,8,FALSE))*1000,#N/A)</f>
        <v>5.0223214285714288</v>
      </c>
      <c r="BW277" s="196">
        <f>IFERROR((VLOOKUP($A277,'1718'!$F$10:$L$408,7,FALSE)/VLOOKUP($A277,'2018'!$F$10:$N$460,9,FALSE))*1000,#N/A)</f>
        <v>8.0399223731632929</v>
      </c>
      <c r="BX277" s="196">
        <f>IFERROR((VLOOKUP($A277,'1819'!$F$10:$L$408,7,FALSE)/VLOOKUP($A277,'2018'!$F$10:$N$460,9,FALSE))*1000,#N/A)</f>
        <v>9.1488771832547826</v>
      </c>
      <c r="BY277" s="196">
        <f>IFERROR((VLOOKUP($A277,'1920'!$F$10:$L$408,7,FALSE)/VLOOKUP($A277,'2019'!$F$10:$N$464,8,FALSE))*1000,#N/A)</f>
        <v>6.3126114999313847</v>
      </c>
      <c r="BZ277" s="196">
        <f>IFERROR((VLOOKUP($A277,'20 21'!$F$10:$L$408,7,FALSE)/VLOOKUP($A277,'2020'!$F$10:$N$469,8,FALSE))*1000,#N/A)</f>
        <v>6.4522720062802117</v>
      </c>
      <c r="CA277" s="196">
        <f>IFERROR((VLOOKUP($A277,'21 22'!$F$10:$L$408,7,FALSE)/VLOOKUP($A277,'2021'!$F$10:$N$469,8,FALSE))*1000,#N/A)</f>
        <v>5.8524646856960443</v>
      </c>
      <c r="CB277" s="196">
        <f>IFERROR((VLOOKUP($A277,'22 23'!$F$10:$L$408,7,FALSE)/VLOOKUP($A277,'2022'!$F$10:$N$469,8,FALSE))*1000,#N/A)</f>
        <v>1.8439977872026552</v>
      </c>
      <c r="CC277" s="196">
        <f>IFERROR((VLOOKUP($A277,'23 24'!$F$7:$M$408,7,FALSE)/VLOOKUP($A277,'2023'!$C$7:$N$469,9,FALSE))*1000,#N/A)</f>
        <v>1.3033051819414034</v>
      </c>
      <c r="CE277" s="198">
        <f>IFERROR((VLOOKUP($A277,'0910'!$F$10:$S$433,9,FALSE)/VLOOKUP($A277,'2010'!$C$5:$K$611,9,FALSE))*1000,#N/A)</f>
        <v>1.4409221902017291</v>
      </c>
      <c r="CF277" s="198">
        <f>IFERROR((VLOOKUP($A277,'1011'!$F$10:$S$433,10,FALSE)/VLOOKUP($A277,'2011'!$C$5:$K$611,9,FALSE))*1000,#N/A)</f>
        <v>0.86380650734235531</v>
      </c>
      <c r="CG277" s="198">
        <f>IFERROR((VLOOKUP($A277,'1112'!$F$10:$S$408,9,FALSE)/VLOOKUP($A277,'2012'!$F$10:$M$460,8,FALSE))*1000,#N/A)</f>
        <v>3.4374104841019766</v>
      </c>
      <c r="CH277" s="198">
        <f>IFERROR((VLOOKUP($A277,'1213'!$F$10:$S$408,9,FALSE)/VLOOKUP($A277,'2013'!$F$10:$M$460,8,FALSE))*1000,#N/A)</f>
        <v>4.554511813265016</v>
      </c>
      <c r="CI277" s="198">
        <f>IFERROR((VLOOKUP($A277,'1314'!$F$10:$S$408,9,FALSE)/VLOOKUP($A277,'2014'!$F$10:$M$460,8,FALSE))*1000,#N/A)</f>
        <v>3.9705048213272827</v>
      </c>
      <c r="CJ277" s="198">
        <f>IFERROR((VLOOKUP($A277,'1415'!$F$10:$S$408,9,FALSE)/VLOOKUP($A277,'2015'!$F$10:$M$460,8,FALSE))*1000,#N/A)</f>
        <v>1.1312217194570138</v>
      </c>
      <c r="CK277" s="198">
        <f>IFERROR((VLOOKUP($A277,'1516'!$F$10:$S$408,9,FALSE)/VLOOKUP($A277,'2016'!$F$10:$M$460,8,FALSE))*1000,#N/A)</f>
        <v>3.3688938798427848</v>
      </c>
      <c r="CL277" s="198">
        <f>IFERROR((VLOOKUP($A277,'1617'!$F$10:$S$408,9,FALSE)/VLOOKUP($A277,'2017'!$F$10:$M$460,8,FALSE))*1000,#N/A)</f>
        <v>2.7901785714285716</v>
      </c>
      <c r="CM277" s="198">
        <f>IFERROR((VLOOKUP($A277,'1718'!$F$10:$S$408,9,FALSE)/VLOOKUP($A277,'2018'!$F$10:$N$460,9,FALSE))*1000,#N/A)</f>
        <v>3.6041031327973387</v>
      </c>
      <c r="CN277" s="198">
        <f>IFERROR((VLOOKUP($A277,'1819'!$F$10:$S$408,9,FALSE)/VLOOKUP($A277,'2018'!$F$10:$N$460,9,FALSE))*1000,#N/A)</f>
        <v>4.9902966454116999</v>
      </c>
      <c r="CO277" s="198">
        <f>IFERROR((VLOOKUP($A277,'1920'!$F$10:$S$408,9,FALSE)/VLOOKUP($A277,'2019'!$F$10:$N$464,8,FALSE))*1000,#N/A)</f>
        <v>6.3126114999313847</v>
      </c>
      <c r="CP277" s="198">
        <f>IFERROR((VLOOKUP($A277,'20 21'!$F$10:$S$408,9,FALSE)/VLOOKUP($A277,'2020'!$F$10:$N$469,8,FALSE))*1000,#N/A)</f>
        <v>6.4522720062802117</v>
      </c>
      <c r="CQ277" s="198">
        <f>IFERROR((VLOOKUP($A277,'21 22'!$F$10:$S$408,9,FALSE)/VLOOKUP($A277,'2021'!$F$10:$N$469,8,FALSE))*1000,#N/A)</f>
        <v>3.7242957090793007</v>
      </c>
      <c r="CR277" s="198">
        <f>IFERROR((VLOOKUP($A277,'22 23'!$F$10:$S$408,9,FALSE)/VLOOKUP($A277,'2022'!$F$10:$N$469,8,FALSE))*1000,#N/A)</f>
        <v>4.4782803403493059</v>
      </c>
      <c r="CS277" s="196">
        <f>IFERROR((VLOOKUP($A277,'23 24'!$F$7:$S$408,9,FALSE)/VLOOKUP($A277,'2023'!$C$7:$N$469,9,FALSE))*1000,#N/A)</f>
        <v>3.3885934730476488</v>
      </c>
      <c r="CU277" s="198">
        <f>IFERROR((VLOOKUP($A277,'0910'!$F$10:$S$433,10,FALSE)/VLOOKUP($A277,'2010'!$C$5:$K$611,9,FALSE))*1000,#N/A)</f>
        <v>0</v>
      </c>
      <c r="CV277" s="198">
        <f>IFERROR((VLOOKUP($A277,'1011'!$F$10:$S$433,11,FALSE)/VLOOKUP($A277,'2011'!$C$5:$K$611,9,FALSE))*1000,#N/A)</f>
        <v>0.5758710048949035</v>
      </c>
      <c r="CW277" s="198">
        <f>IFERROR((VLOOKUP($A277,'1112'!$F$10:$S$408,10,FALSE)/VLOOKUP($A277,'2012'!$F$10:$M$460,8,FALSE))*1000,#N/A)</f>
        <v>2.005156115726153</v>
      </c>
      <c r="CX277" s="198">
        <f>IFERROR((VLOOKUP($A277,'1213'!$F$10:$S$408,10,FALSE)/VLOOKUP($A277,'2013'!$F$10:$M$460,8,FALSE))*1000,#N/A)</f>
        <v>0.569313976658127</v>
      </c>
      <c r="CY277" s="198">
        <f>IFERROR((VLOOKUP($A277,'1314'!$F$10:$S$408,10,FALSE)/VLOOKUP($A277,'2014'!$F$10:$M$460,8,FALSE))*1000,#N/A)</f>
        <v>0</v>
      </c>
      <c r="CZ277" s="198">
        <f>IFERROR((VLOOKUP($A277,'1415'!$F$10:$S$408,10,FALSE)/VLOOKUP($A277,'2015'!$F$10:$M$460,8,FALSE))*1000,#N/A)</f>
        <v>0</v>
      </c>
      <c r="DA277" s="198">
        <f>IFERROR((VLOOKUP($A277,'1516'!$F$10:$S$408,10,FALSE)/VLOOKUP($A277,'2016'!$F$10:$M$460,8,FALSE))*1000,#N/A)</f>
        <v>0.28074115665356542</v>
      </c>
      <c r="DB277" s="198">
        <f>IFERROR((VLOOKUP($A277,'1617'!$F$10:$S$408,10,FALSE)/VLOOKUP($A277,'2017'!$F$10:$M$460,8,FALSE))*1000,#N/A)</f>
        <v>0.5580357142857143</v>
      </c>
      <c r="DC277" s="198">
        <f>IFERROR((VLOOKUP($A277,'1718'!$F$10:$S$408,10,FALSE)/VLOOKUP($A277,'2018'!$F$10:$N$460,9,FALSE))*1000,#N/A)</f>
        <v>0.83171610756861658</v>
      </c>
      <c r="DD277" s="198">
        <f>IFERROR((VLOOKUP($A277,'1819'!$F$10:$S$408,10,FALSE)/VLOOKUP($A277,'2018'!$F$10:$N$460,9,FALSE))*1000,#N/A)</f>
        <v>2.7723870252287219</v>
      </c>
      <c r="DE277" s="198">
        <f>IFERROR((VLOOKUP($A277,'1920'!$F$10:$S$408,10,FALSE)/VLOOKUP($A277,'2019'!$F$10:$N$464,8,FALSE))*1000,#N/A)</f>
        <v>3.2935364347468092</v>
      </c>
      <c r="DF277" s="198">
        <f>IFERROR((VLOOKUP($A277,'20 21'!$F$10:$S$408,10,FALSE)/VLOOKUP($A277,'2020'!$F$10:$N$469,8,FALSE))*1000,#N/A)</f>
        <v>0.80653400078502646</v>
      </c>
      <c r="DG277" s="198">
        <f>IFERROR((VLOOKUP($A277,'21 22'!$F$10:$S$408,10,FALSE)/VLOOKUP($A277,'2021'!$F$10:$N$469,8,FALSE))*1000,#N/A)</f>
        <v>3.1922534649251153</v>
      </c>
      <c r="DH277" s="198">
        <f>IFERROR((VLOOKUP($A277,'22 23'!$F$10:$S$408,10,FALSE)/VLOOKUP($A277,'2022'!$F$10:$N$469,8,FALSE))*1000,#N/A)</f>
        <v>1.8439977872026552</v>
      </c>
      <c r="DI277" s="196">
        <f>IFERROR((VLOOKUP($A277,'23 24'!$F$7:$S$408,10,FALSE)/VLOOKUP($A277,'2023'!$C$7:$N$469,9,FALSE))*1000,#N/A)</f>
        <v>0.78198310916484204</v>
      </c>
      <c r="DK277" s="198">
        <f>IFERROR((VLOOKUP($A277,'0910'!$F$10:$S$433,11,FALSE)/VLOOKUP($A277,'2010'!$C$5:$K$611,9,FALSE))*1000,#N/A)</f>
        <v>0</v>
      </c>
      <c r="DL277" s="198">
        <f>IFERROR((VLOOKUP($A277,'1011'!$F$10:$S$433,12,FALSE)/VLOOKUP($A277,'2011'!$C$5:$K$611,9,FALSE))*1000,#N/A)</f>
        <v>0</v>
      </c>
      <c r="DM277" s="198">
        <f>IFERROR((VLOOKUP($A277,'1112'!$F$10:$S$408,11,FALSE)/VLOOKUP($A277,'2012'!$F$10:$M$460,8,FALSE))*1000,#N/A)</f>
        <v>0</v>
      </c>
      <c r="DN277" s="198">
        <f>IFERROR((VLOOKUP($A277,'1213'!$F$10:$S$408,11,FALSE)/VLOOKUP($A277,'2013'!$F$10:$M$460,8,FALSE))*1000,#N/A)</f>
        <v>0</v>
      </c>
      <c r="DO277" s="198">
        <f>IFERROR((VLOOKUP($A277,'1314'!$F$10:$S$408,11,FALSE)/VLOOKUP($A277,'2014'!$F$10:$M$460,8,FALSE))*1000,#N/A)</f>
        <v>0</v>
      </c>
      <c r="DP277" s="198">
        <f>IFERROR((VLOOKUP($A277,'1415'!$F$10:$S$408,11,FALSE)/VLOOKUP($A277,'2015'!$F$10:$M$460,8,FALSE))*1000,#N/A)</f>
        <v>0</v>
      </c>
      <c r="DQ277" s="198">
        <f>IFERROR((VLOOKUP($A277,'1516'!$F$10:$S$408,11,FALSE)/VLOOKUP($A277,'2016'!$F$10:$M$460,8,FALSE))*1000,#N/A)</f>
        <v>0</v>
      </c>
      <c r="DR277" s="198">
        <f>IFERROR((VLOOKUP($A277,'1617'!$F$10:$S$408,11,FALSE)/VLOOKUP($A277,'2017'!$F$10:$M$460,8,FALSE))*1000,#N/A)</f>
        <v>0</v>
      </c>
      <c r="DS277" s="198">
        <f>IFERROR((VLOOKUP($A277,'1718'!$F$10:$S$408,11,FALSE)/VLOOKUP($A277,'2018'!$F$10:$N$460,9,FALSE))*1000,#N/A)</f>
        <v>0</v>
      </c>
      <c r="DT277" s="198">
        <f>IFERROR((VLOOKUP($A277,'1819'!$F$10:$S$408,11,FALSE)/VLOOKUP($A277,'2018'!$F$10:$N$460,9,FALSE))*1000,#N/A)</f>
        <v>0</v>
      </c>
      <c r="DU277" s="198">
        <f>IFERROR((VLOOKUP($A277,'1920'!$F$10:$S$408,11,FALSE)/VLOOKUP($A277,'2019'!$F$10:$N$464,8,FALSE))*1000,#N/A)</f>
        <v>0</v>
      </c>
      <c r="DV277" s="198">
        <f>IFERROR((VLOOKUP($A277,'20 21'!$F$10:$S$408,11,FALSE)/VLOOKUP($A277,'2020'!$F$10:$N$469,8,FALSE))*1000,#N/A)</f>
        <v>0</v>
      </c>
      <c r="DW277" s="198">
        <f>IFERROR((VLOOKUP($A277,'21 22'!$F$10:$S$408,11,FALSE)/VLOOKUP($A277,'2021'!$F$10:$N$469,8,FALSE))*1000,#N/A)</f>
        <v>0</v>
      </c>
      <c r="DX277" s="198">
        <f>IFERROR((VLOOKUP($A277,'22 23'!$F$10:$S$408,11,FALSE)/VLOOKUP($A277,'2022'!$F$10:$N$469,8,FALSE))*1000,#N/A)</f>
        <v>0</v>
      </c>
      <c r="DY277" s="196">
        <f>IFERROR((VLOOKUP($A277,'23 24'!$F$7:$S$408,11,FALSE)/VLOOKUP($A277,'2023'!$C$7:$N$469,9,FALSE))*1000,#N/A)</f>
        <v>0</v>
      </c>
      <c r="EA277" s="198">
        <f>IFERROR((VLOOKUP($A277,'0910'!$F$10:$S$433,12,FALSE)/VLOOKUP($A277,'2010'!$C$5:$K$611,9,FALSE))*1000,#N/A)</f>
        <v>1.4409221902017291</v>
      </c>
      <c r="EB277" s="198">
        <f>IFERROR((VLOOKUP($A277,'1011'!$F$10:$S$433,13,FALSE)/VLOOKUP($A277,'2011'!$C$5:$K$611,9,FALSE))*1000,#N/A)</f>
        <v>1.4396775122372587</v>
      </c>
      <c r="EC277" s="198">
        <f>IFERROR((VLOOKUP($A277,'1112'!$F$10:$S$408,12,FALSE)/VLOOKUP($A277,'2012'!$F$10:$M$460,8,FALSE))*1000,#N/A)</f>
        <v>5.7290174735032942</v>
      </c>
      <c r="ED277" s="198">
        <f>IFERROR((VLOOKUP($A277,'1213'!$F$10:$S$408,12,FALSE)/VLOOKUP($A277,'2013'!$F$10:$M$460,8,FALSE))*1000,#N/A)</f>
        <v>4.839168801594079</v>
      </c>
      <c r="EE277" s="198">
        <f>IFERROR((VLOOKUP($A277,'1314'!$F$10:$S$408,12,FALSE)/VLOOKUP($A277,'2014'!$F$10:$M$460,8,FALSE))*1000,#N/A)</f>
        <v>3.9705048213272827</v>
      </c>
      <c r="EF277" s="198">
        <f>IFERROR((VLOOKUP($A277,'1415'!$F$10:$S$408,12,FALSE)/VLOOKUP($A277,'2015'!$F$10:$M$460,8,FALSE))*1000,#N/A)</f>
        <v>1.4140271493212668</v>
      </c>
      <c r="EG277" s="198">
        <f>IFERROR((VLOOKUP($A277,'1516'!$F$10:$S$408,12,FALSE)/VLOOKUP($A277,'2016'!$F$10:$M$460,8,FALSE))*1000,#N/A)</f>
        <v>3.6496350364963503</v>
      </c>
      <c r="EH277" s="198">
        <f>IFERROR((VLOOKUP($A277,'1617'!$F$10:$S$408,12,FALSE)/VLOOKUP($A277,'2017'!$F$10:$M$460,8,FALSE))*1000,#N/A)</f>
        <v>3.0691964285714284</v>
      </c>
      <c r="EI277" s="198">
        <f>IFERROR((VLOOKUP($A277,'1718'!$F$10:$S$408,12,FALSE)/VLOOKUP($A277,'2018'!$F$10:$N$460,9,FALSE))*1000,#N/A)</f>
        <v>4.4358192403659551</v>
      </c>
      <c r="EJ277" s="198">
        <f>IFERROR((VLOOKUP($A277,'1819'!$F$10:$S$408,12,FALSE)/VLOOKUP($A277,'2018'!$F$10:$N$460,9,FALSE))*1000,#N/A)</f>
        <v>7.7626836706404214</v>
      </c>
      <c r="EK277" s="198">
        <f>IFERROR((VLOOKUP($A277,'1920'!$F$10:$S$408,12,FALSE)/VLOOKUP($A277,'2019'!$F$10:$N$464,8,FALSE))*1000,#N/A)</f>
        <v>9.6061479346781944</v>
      </c>
      <c r="EL277" s="198">
        <f>IFERROR((VLOOKUP($A277,'20 21'!$F$10:$S$408,12,FALSE)/VLOOKUP($A277,'2020'!$F$10:$N$469,8,FALSE))*1000,#N/A)</f>
        <v>6.9899613401368965</v>
      </c>
      <c r="EM277" s="198">
        <f>IFERROR((VLOOKUP($A277,'21 22'!$F$10:$S$408,12,FALSE)/VLOOKUP($A277,'2021'!$F$10:$N$469,8,FALSE))*1000,#N/A)</f>
        <v>6.916549174004416</v>
      </c>
      <c r="EN277" s="198">
        <f>IFERROR((VLOOKUP($A277,'22 23'!$F$10:$S$408,12,FALSE)/VLOOKUP($A277,'2022'!$F$10:$N$469,8,FALSE))*1000,#N/A)</f>
        <v>6.3222781275519608</v>
      </c>
      <c r="EO277" s="196">
        <f>IFERROR((VLOOKUP($A277,'23 24'!$F$7:$S$408,12,FALSE)/VLOOKUP($A277,'2023'!$C$7:$N$469,9,FALSE))*1000,#N/A)</f>
        <v>4.1705765822124903</v>
      </c>
    </row>
    <row r="278" spans="1:145" x14ac:dyDescent="0.3">
      <c r="A278" t="s">
        <v>299</v>
      </c>
      <c r="B278" t="s">
        <v>1743</v>
      </c>
      <c r="C278" t="str">
        <f>IF(VLOOKUP($A278,'0910'!$F$10:$L$433,1,FALSE)=VLOOKUP($A278,'2010'!$C$5:$K$611,1,FALSE),VLOOKUP($A278,'0910'!$F$10:$L$433,1,FALSE),FALSE)</f>
        <v>Sutton</v>
      </c>
      <c r="D278" t="str">
        <f>IF(VLOOKUP($A278,'1011'!$F$10:$L$433,1,FALSE)=VLOOKUP($A278,'2011'!$C$5:$K$611,1,FALSE),VLOOKUP($A278,'1011'!$F$10:$L$433,1,FALSE),FALSE)</f>
        <v>Sutton</v>
      </c>
      <c r="E278" t="str">
        <f>IF(VLOOKUP(A278,'1112'!$F$10:$L$408,1,FALSE)=VLOOKUP(A278,'2012'!$F$10:$M$460,1,FALSE),VLOOKUP(A278,'1112'!$F$10:$L$408,1,FALSE),FALSE)</f>
        <v>Sutton</v>
      </c>
      <c r="F278" t="str">
        <f>IF(VLOOKUP($A278,'1213'!$F$10:$L$408,1,FALSE)=VLOOKUP($A278,'2013'!$F$10:$M$460,1,FALSE),VLOOKUP($A278,'1213'!$F$10:$L$408,1,FALSE),FALSE)</f>
        <v>Sutton</v>
      </c>
      <c r="G278" t="str">
        <f>IF(VLOOKUP($A278,'1314'!$F$10:$L$408,1,FALSE)=VLOOKUP($A278,'2014'!$F$10:$M$460,1,FALSE),VLOOKUP($A278,'1314'!$F$10:$L$408,1,FALSE),FALSE)</f>
        <v>Sutton</v>
      </c>
      <c r="H278" t="str">
        <f>IF(VLOOKUP($A278,'1415'!$F$10:$L$408,1,FALSE)=VLOOKUP($A278,'2015'!$F$10:$M$460,1,FALSE),VLOOKUP($A278,'1415'!$F$10:$L$408,1,FALSE),FALSE)</f>
        <v>Sutton</v>
      </c>
      <c r="I278" t="str">
        <f>IF(VLOOKUP($A278,'1516'!$F$10:$L$408,1,FALSE)=VLOOKUP($A278,'2015'!$F$10:$M$460,1,FALSE),VLOOKUP($A278,'1516'!$F$10:$L$408,1,FALSE),FALSE)</f>
        <v>Sutton</v>
      </c>
      <c r="J278" t="str">
        <f>IF(VLOOKUP($A278,'1617'!$F$10:$L$408,1,FALSE)=VLOOKUP($A278,'2016'!$F$10:$M$460,1,FALSE),VLOOKUP($A278,'1617'!$F$10:$L$408,1,FALSE),FALSE)</f>
        <v>Sutton</v>
      </c>
      <c r="K278" t="str">
        <f>IF(VLOOKUP($A278,'1718'!$F$10:$M$408,1,FALSE)=VLOOKUP($A278,'2017'!$F$10:$M$460,1,FALSE),VLOOKUP($A278,'1718'!$F$10:$M$408,1,FALSE),FALSE)</f>
        <v>Sutton</v>
      </c>
      <c r="L278" t="str">
        <f>IF(VLOOKUP($A278,'1819'!$F$10:$M$408,1,FALSE)=VLOOKUP($A278,'2018'!$F$10:$M$460,1,FALSE),VLOOKUP($A278,'1819'!$F$10:$M$408,1,FALSE),FALSE)</f>
        <v>Sutton</v>
      </c>
      <c r="M278" t="str">
        <f>IF(VLOOKUP($A278,'1920'!$F$10:$M$408,1,FALSE)=VLOOKUP($A278,'2019'!$F$10:$M$464,1,FALSE),VLOOKUP($A278,'1920'!$F$10:$M$408,1,FALSE),FALSE)</f>
        <v>Sutton</v>
      </c>
      <c r="N278" t="str">
        <f>IF(VLOOKUP($A278,'20 21'!$F$10:$N$408,1,FALSE)=VLOOKUP($A278,'2020'!$F$10:$O$468,1,FALSE),VLOOKUP($A278,'20 21'!$F$10:$N$408,1,FALSE),FALSE)</f>
        <v>Sutton</v>
      </c>
      <c r="O278" t="str">
        <f>IF(VLOOKUP($A278,'21 22'!$F$10:$N$408,1,FALSE)=VLOOKUP($A278,'2021'!$F$10:$O$471,1,FALSE),VLOOKUP($A278,'21 22'!$F$10:$N$408,1,FALSE),FALSE)</f>
        <v>Sutton</v>
      </c>
      <c r="P278" t="str">
        <f>IF(VLOOKUP($A278,'22 23'!$F$10:$N$408,1,FALSE)=VLOOKUP($A278,'2022'!$F$10:$O$468,1,FALSE),VLOOKUP($A278,'22 23'!$F$10:$N$408,1,FALSE),FALSE)</f>
        <v>Sutton</v>
      </c>
      <c r="Q278" t="str">
        <f>IF(VLOOKUP($A278,'23 24'!$F$7:$N$408,1,FALSE)=VLOOKUP($A278,'2023'!$C$7:$O$468,1,FALSE),VLOOKUP($A278,'23 24'!$F$7:$N$408,1,FALSE),FALSE)</f>
        <v>Sutton</v>
      </c>
      <c r="S278" s="196">
        <f>IFERROR((VLOOKUP($A278,'0910'!$F$10:$L$433,4,FALSE)/VLOOKUP($A278,'2010'!$C$5:$K$611,9,FALSE))*1000,#N/A)</f>
        <v>0.37731103005911204</v>
      </c>
      <c r="T278" s="196">
        <f>IFERROR((VLOOKUP($A278,'1011'!$F$10:$L$433,4,FALSE)/VLOOKUP($A278,'2011'!$C$5:$K$611,9,FALSE))*1000,#N/A)</f>
        <v>0.87829360100376419</v>
      </c>
      <c r="U278" s="196">
        <f>IFERROR((VLOOKUP($A278,'1112'!$F$10:$L$408,4,FALSE)/VLOOKUP($A278,'2012'!$F$10:$M$460,8,FALSE))*1000,#N/A)</f>
        <v>0.87194818136522179</v>
      </c>
      <c r="V278" s="196">
        <f>IFERROR((VLOOKUP($A278,'1213'!$F$10:$L$408,4,FALSE)/VLOOKUP($A278,'2013'!$F$10:$M$460,8,FALSE))*1000,#N/A)</f>
        <v>2.4841634579555336</v>
      </c>
      <c r="W278" s="196">
        <f>IFERROR((VLOOKUP($A278,'1314'!$F$10:$L$408,4,FALSE)/VLOOKUP($A278,'2014'!$F$10:$M$460,8,FALSE))*1000,#N/A)</f>
        <v>1.4849647320876129</v>
      </c>
      <c r="X278" s="196">
        <f>IFERROR((VLOOKUP($A278,'1415'!$F$10:$L$408,4,FALSE)/VLOOKUP($A278,'2015'!$F$10:$M$460,8,FALSE))*1000,#N/A)</f>
        <v>1.3540128015755786</v>
      </c>
      <c r="Y278" s="196">
        <f>IFERROR((VLOOKUP($A278,'1516'!$F$10:$L$408,4,FALSE)/VLOOKUP($A278,'2016'!$F$10:$M$460,8,FALSE))*1000,#N/A)</f>
        <v>4.4101433296582142</v>
      </c>
      <c r="Z278" s="196">
        <f>IFERROR((VLOOKUP($A278,'1617'!$F$10:$L$408,4,FALSE)/VLOOKUP($A278,'2017'!$F$10:$M$460,8,FALSE))*1000,#N/A)</f>
        <v>3.038405444822557</v>
      </c>
      <c r="AA278" s="196">
        <f>IFERROR((VLOOKUP($A278,'1718'!$F$10:$L$408,4,FALSE)/VLOOKUP($A278,'2018'!$F$10:$N$460,9,FALSE))*1000,#N/A)</f>
        <v>5.7845263919016627</v>
      </c>
      <c r="AB278" s="196">
        <f>IFERROR((VLOOKUP($A278,'1819'!$F$10:$L$408,4,FALSE)/VLOOKUP($A278,'2018'!$F$10:$N$460,9,FALSE))*1000,#N/A)</f>
        <v>2.6512412629549291</v>
      </c>
      <c r="AC278" s="196">
        <f>IFERROR((VLOOKUP($A278,'1920'!$F$10:$L$408,4,FALSE)/VLOOKUP($A278,'2019'!$F$10:$N$464,8,FALSE))*1000,#N/A)</f>
        <v>2.6330592558017067</v>
      </c>
      <c r="AD278" s="196">
        <f>IFERROR((VLOOKUP($A278,'20 21'!$F$10:$M$408,4,FALSE)/VLOOKUP($A278,'2020'!$F$10:$N$469,8,FALSE))*1000,#N/A)</f>
        <v>0.7070885628424961</v>
      </c>
      <c r="AE278" s="196">
        <f>IFERROR((VLOOKUP($A278,'21 22'!$F$10:$M$408,4,FALSE)/VLOOKUP($A278,'2021'!$F$10:$N$469,8,FALSE))*1000,#N/A)</f>
        <v>0.82112400145456255</v>
      </c>
      <c r="AF278" s="196">
        <f>IFERROR((VLOOKUP($A278,'22 23'!$F$10:$M$408,4,FALSE)/VLOOKUP($A278,'2022'!$F$10:$N$469,8,FALSE))*1000,#N/A)</f>
        <v>0.23312740412635505</v>
      </c>
      <c r="AG278" s="196">
        <f>IFERROR((VLOOKUP($A278,'23 24'!$F$7:$M$408,4,FALSE)/VLOOKUP($A278,'2023'!$C$7:$N$469,9,FALSE))*1000,#N/A)</f>
        <v>0.57959590573452191</v>
      </c>
      <c r="AI278" s="196">
        <f>IFERROR((VLOOKUP($A278,'0910'!$F$10:$L$433,5,FALSE)/VLOOKUP($A278,'2010'!$C$5:$K$611,9,FALSE))*1000,#N/A)</f>
        <v>1.7607848069425232</v>
      </c>
      <c r="AJ278" s="196">
        <f>IFERROR((VLOOKUP($A278,'1011'!$F$10:$L$433,5,FALSE)/VLOOKUP($A278,'2011'!$C$5:$K$611,9,FALSE))*1000,#N/A)</f>
        <v>1.3801756587202008</v>
      </c>
      <c r="AK278" s="196">
        <f>IFERROR((VLOOKUP($A278,'1112'!$F$10:$L$408,5,FALSE)/VLOOKUP($A278,'2012'!$F$10:$M$460,8,FALSE))*1000,#N/A)</f>
        <v>1.6193323368211261</v>
      </c>
      <c r="AL278" s="196">
        <f>IFERROR((VLOOKUP($A278,'1213'!$F$10:$L$408,5,FALSE)/VLOOKUP($A278,'2013'!$F$10:$M$460,8,FALSE))*1000,#N/A)</f>
        <v>0.99366538318221331</v>
      </c>
      <c r="AM278" s="196">
        <f>IFERROR((VLOOKUP($A278,'1314'!$F$10:$L$408,5,FALSE)/VLOOKUP($A278,'2014'!$F$10:$M$460,8,FALSE))*1000,#N/A)</f>
        <v>0.8662294270511075</v>
      </c>
      <c r="AN278" s="196">
        <f>IFERROR((VLOOKUP($A278,'1415'!$F$10:$L$408,5,FALSE)/VLOOKUP($A278,'2015'!$F$10:$M$460,8,FALSE))*1000,#N/A)</f>
        <v>0.2461841457410143</v>
      </c>
      <c r="AO278" s="196">
        <f>IFERROR((VLOOKUP($A278,'1516'!$F$10:$L$408,5,FALSE)/VLOOKUP($A278,'2016'!$F$10:$M$460,8,FALSE))*1000,#N/A)</f>
        <v>1.9600637020703173</v>
      </c>
      <c r="AP278" s="196">
        <f>IFERROR((VLOOKUP($A278,'1617'!$F$10:$L$408,5,FALSE)/VLOOKUP($A278,'2017'!$F$10:$M$460,8,FALSE))*1000,#N/A)</f>
        <v>1.2153621779290229</v>
      </c>
      <c r="AQ278" s="196">
        <f>IFERROR((VLOOKUP($A278,'1718'!$F$10:$L$408,5,FALSE)/VLOOKUP($A278,'2018'!$F$10:$N$460,9,FALSE))*1000,#N/A)</f>
        <v>0.48204386599180526</v>
      </c>
      <c r="AR278" s="196">
        <f>IFERROR((VLOOKUP($A278,'1819'!$F$10:$L$408,5,FALSE)/VLOOKUP($A278,'2018'!$F$10:$N$460,9,FALSE))*1000,#N/A)</f>
        <v>0.6025548324897565</v>
      </c>
      <c r="AS278" s="196">
        <f>IFERROR((VLOOKUP($A278,'1920'!$F$10:$L$408,5,FALSE)/VLOOKUP($A278,'2019'!$F$10:$N$464,8,FALSE))*1000,#N/A)</f>
        <v>0.47873804650940122</v>
      </c>
      <c r="AT278" s="196">
        <f>IFERROR((VLOOKUP($A278,'20 21'!$F$10:$L$408,5,FALSE)/VLOOKUP($A278,'2020'!$F$10:$N$469,8,FALSE))*1000,#N/A)</f>
        <v>0</v>
      </c>
      <c r="AU278" s="196">
        <f>IFERROR((VLOOKUP($A278,'21 22'!$F$10:$L$408,5,FALSE)/VLOOKUP($A278,'2021'!$F$10:$N$469,8,FALSE))*1000,#N/A)</f>
        <v>0</v>
      </c>
      <c r="AV278" s="196">
        <f>IFERROR((VLOOKUP($A278,'22 23'!$F$10:$L$408,5,FALSE)/VLOOKUP($A278,'2022'!$F$10:$N$469,8,FALSE))*1000,#N/A)</f>
        <v>0</v>
      </c>
      <c r="AW278" s="196">
        <f>IFERROR((VLOOKUP($A278,'23 24'!$F$7:$M$408,5,FALSE)/VLOOKUP($A278,'2023'!$C$7:$N$469,9,FALSE))*1000,#N/A)</f>
        <v>0</v>
      </c>
      <c r="AY278" s="196">
        <f>IFERROR((VLOOKUP($A278,'0910'!$F$10:$L$433,6,FALSE)/VLOOKUP($A278,'2010'!$C$5:$K$611,9,FALSE))*1000,#N/A)</f>
        <v>0</v>
      </c>
      <c r="AZ278" s="196">
        <f>IFERROR((VLOOKUP($A278,'1011'!$F$10:$L$433,6,FALSE)/VLOOKUP($A278,'2011'!$C$5:$K$611,9,FALSE))*1000,#N/A)</f>
        <v>0</v>
      </c>
      <c r="BA278" s="196">
        <f>IFERROR((VLOOKUP($A278,'1112'!$F$10:$L$408,6,FALSE)/VLOOKUP($A278,'2012'!$F$10:$M$460,8,FALSE))*1000,#N/A)</f>
        <v>0</v>
      </c>
      <c r="BB278" s="196">
        <f>IFERROR((VLOOKUP($A278,'1213'!$F$10:$L$408,6,FALSE)/VLOOKUP($A278,'2013'!$F$10:$M$460,8,FALSE))*1000,#N/A)</f>
        <v>0.24841634579555333</v>
      </c>
      <c r="BC278" s="196">
        <f>IFERROR((VLOOKUP($A278,'1314'!$F$10:$L$408,6,FALSE)/VLOOKUP($A278,'2014'!$F$10:$M$460,8,FALSE))*1000,#N/A)</f>
        <v>0.12374706100730108</v>
      </c>
      <c r="BD278" s="196">
        <f>IFERROR((VLOOKUP($A278,'1415'!$F$10:$L$408,6,FALSE)/VLOOKUP($A278,'2015'!$F$10:$M$460,8,FALSE))*1000,#N/A)</f>
        <v>0</v>
      </c>
      <c r="BE278" s="196">
        <f>IFERROR((VLOOKUP($A278,'1516'!$F$10:$L$408,6,FALSE)/VLOOKUP($A278,'2016'!$F$10:$M$460,8,FALSE))*1000,#N/A)</f>
        <v>0</v>
      </c>
      <c r="BF278" s="196">
        <f>IFERROR((VLOOKUP($A278,'1617'!$F$10:$L$408,6,FALSE)/VLOOKUP($A278,'2017'!$F$10:$M$460,8,FALSE))*1000,#N/A)</f>
        <v>0.7292173067574137</v>
      </c>
      <c r="BG278" s="196">
        <f>IFERROR((VLOOKUP($A278,'1718'!$F$10:$L$408,6,FALSE)/VLOOKUP($A278,'2018'!$F$10:$N$460,9,FALSE))*1000,#N/A)</f>
        <v>0</v>
      </c>
      <c r="BH278" s="196">
        <f>IFERROR((VLOOKUP($A278,'1819'!$F$10:$L$408,6,FALSE)/VLOOKUP($A278,'2018'!$F$10:$N$460,9,FALSE))*1000,#N/A)</f>
        <v>0</v>
      </c>
      <c r="BI278" s="196">
        <f>IFERROR((VLOOKUP($A278,'1920'!$F$10:$L$408,6,FALSE)/VLOOKUP($A278,'2019'!$F$10:$N$464,8,FALSE))*1000,#N/A)</f>
        <v>0.1196845116273503</v>
      </c>
      <c r="BJ278" s="196">
        <f>IFERROR((VLOOKUP($A278,'20 21'!$F$10:$L$408,6,FALSE)/VLOOKUP($A278,'2020'!$F$10:$N$469,8,FALSE))*1000,#N/A)</f>
        <v>0</v>
      </c>
      <c r="BK278" s="196">
        <f>IFERROR((VLOOKUP($A278,'21 22'!$F$10:$L$408,6,FALSE)/VLOOKUP($A278,'2021'!$F$10:$N$469,8,FALSE))*1000,#N/A)</f>
        <v>0</v>
      </c>
      <c r="BL278" s="196">
        <f>IFERROR((VLOOKUP($A278,'22 23'!$F$10:$L$408,6,FALSE)/VLOOKUP($A278,'2022'!$F$10:$N$469,8,FALSE))*1000,#N/A)</f>
        <v>0</v>
      </c>
      <c r="BM278" s="196">
        <f>IFERROR((VLOOKUP($A278,'23 24'!$F$7:$M$408,6,FALSE)/VLOOKUP($A278,'2023'!$C$7:$N$469,9,FALSE))*1000,#N/A)</f>
        <v>0.11591918114690437</v>
      </c>
      <c r="BO278" s="196">
        <f>IFERROR((VLOOKUP($A278,'0910'!$F$10:$L$433,7,FALSE)/VLOOKUP($A278,'2010'!$C$5:$K$611,9,FALSE))*1000,#N/A)</f>
        <v>2.0123254936485977</v>
      </c>
      <c r="BP278" s="196">
        <f>IFERROR((VLOOKUP($A278,'1011'!$F$10:$L$433,7,FALSE)/VLOOKUP($A278,'2011'!$C$5:$K$611,9,FALSE))*1000,#N/A)</f>
        <v>2.3839397741530739</v>
      </c>
      <c r="BQ278" s="196">
        <f>IFERROR((VLOOKUP($A278,'1112'!$F$10:$L$408,7,FALSE)/VLOOKUP($A278,'2012'!$F$10:$M$460,8,FALSE))*1000,#N/A)</f>
        <v>2.615844544095665</v>
      </c>
      <c r="BR278" s="196">
        <f>IFERROR((VLOOKUP($A278,'1213'!$F$10:$L$408,7,FALSE)/VLOOKUP($A278,'2013'!$F$10:$M$460,8,FALSE))*1000,#N/A)</f>
        <v>3.6020370140355236</v>
      </c>
      <c r="BS278" s="196">
        <f>IFERROR((VLOOKUP($A278,'1314'!$F$10:$L$408,7,FALSE)/VLOOKUP($A278,'2014'!$F$10:$M$460,8,FALSE))*1000,#N/A)</f>
        <v>2.4749412201460217</v>
      </c>
      <c r="BT278" s="196">
        <f>IFERROR((VLOOKUP($A278,'1415'!$F$10:$L$408,7,FALSE)/VLOOKUP($A278,'2015'!$F$10:$M$460,8,FALSE))*1000,#N/A)</f>
        <v>1.6001969473165929</v>
      </c>
      <c r="BU278" s="196">
        <f>IFERROR((VLOOKUP($A278,'1516'!$F$10:$L$408,7,FALSE)/VLOOKUP($A278,'2016'!$F$10:$M$460,8,FALSE))*1000,#N/A)</f>
        <v>6.3702070317285315</v>
      </c>
      <c r="BV278" s="196">
        <f>IFERROR((VLOOKUP($A278,'1617'!$F$10:$L$408,7,FALSE)/VLOOKUP($A278,'2017'!$F$10:$M$460,8,FALSE))*1000,#N/A)</f>
        <v>4.8614487117160916</v>
      </c>
      <c r="BW278" s="196">
        <f>IFERROR((VLOOKUP($A278,'1718'!$F$10:$L$408,7,FALSE)/VLOOKUP($A278,'2018'!$F$10:$N$460,9,FALSE))*1000,#N/A)</f>
        <v>6.266570257893469</v>
      </c>
      <c r="BX278" s="196">
        <f>IFERROR((VLOOKUP($A278,'1819'!$F$10:$L$408,7,FALSE)/VLOOKUP($A278,'2018'!$F$10:$N$460,9,FALSE))*1000,#N/A)</f>
        <v>3.2537960954446854</v>
      </c>
      <c r="BY278" s="196">
        <f>IFERROR((VLOOKUP($A278,'1920'!$F$10:$L$408,7,FALSE)/VLOOKUP($A278,'2019'!$F$10:$N$464,8,FALSE))*1000,#N/A)</f>
        <v>3.1117973023111078</v>
      </c>
      <c r="BZ278" s="196">
        <f>IFERROR((VLOOKUP($A278,'20 21'!$F$10:$L$408,7,FALSE)/VLOOKUP($A278,'2020'!$F$10:$N$469,8,FALSE))*1000,#N/A)</f>
        <v>0.7070885628424961</v>
      </c>
      <c r="CA278" s="196">
        <f>IFERROR((VLOOKUP($A278,'21 22'!$F$10:$L$408,7,FALSE)/VLOOKUP($A278,'2021'!$F$10:$N$469,8,FALSE))*1000,#N/A)</f>
        <v>0.82112400145456255</v>
      </c>
      <c r="CB278" s="196">
        <f>IFERROR((VLOOKUP($A278,'22 23'!$F$10:$L$408,7,FALSE)/VLOOKUP($A278,'2022'!$F$10:$N$469,8,FALSE))*1000,#N/A)</f>
        <v>0.23312740412635505</v>
      </c>
      <c r="CC278" s="196">
        <f>IFERROR((VLOOKUP($A278,'23 24'!$F$7:$M$408,7,FALSE)/VLOOKUP($A278,'2023'!$C$7:$N$469,9,FALSE))*1000,#N/A)</f>
        <v>0.69551508688142627</v>
      </c>
      <c r="CE278" s="198">
        <f>IFERROR((VLOOKUP($A278,'0910'!$F$10:$S$433,9,FALSE)/VLOOKUP($A278,'2010'!$C$5:$K$611,9,FALSE))*1000,#N/A)</f>
        <v>2.5154068670607468</v>
      </c>
      <c r="CF278" s="198">
        <f>IFERROR((VLOOKUP($A278,'1011'!$F$10:$S$433,10,FALSE)/VLOOKUP($A278,'2011'!$C$5:$K$611,9,FALSE))*1000,#N/A)</f>
        <v>0.25094102885821828</v>
      </c>
      <c r="CG278" s="198">
        <f>IFERROR((VLOOKUP($A278,'1112'!$F$10:$S$408,9,FALSE)/VLOOKUP($A278,'2012'!$F$10:$M$460,8,FALSE))*1000,#N/A)</f>
        <v>1.1210762331838564</v>
      </c>
      <c r="CH278" s="198">
        <f>IFERROR((VLOOKUP($A278,'1213'!$F$10:$S$408,9,FALSE)/VLOOKUP($A278,'2013'!$F$10:$M$460,8,FALSE))*1000,#N/A)</f>
        <v>2.2357471121599803</v>
      </c>
      <c r="CI278" s="198">
        <f>IFERROR((VLOOKUP($A278,'1314'!$F$10:$S$408,9,FALSE)/VLOOKUP($A278,'2014'!$F$10:$M$460,8,FALSE))*1000,#N/A)</f>
        <v>1.8562059151095163</v>
      </c>
      <c r="CJ278" s="198">
        <f>IFERROR((VLOOKUP($A278,'1415'!$F$10:$S$408,9,FALSE)/VLOOKUP($A278,'2015'!$F$10:$M$460,8,FALSE))*1000,#N/A)</f>
        <v>1.4771048744460857</v>
      </c>
      <c r="CK278" s="198">
        <f>IFERROR((VLOOKUP($A278,'1516'!$F$10:$S$408,9,FALSE)/VLOOKUP($A278,'2016'!$F$10:$M$460,8,FALSE))*1000,#N/A)</f>
        <v>1.5925517579321329</v>
      </c>
      <c r="CL278" s="198">
        <f>IFERROR((VLOOKUP($A278,'1617'!$F$10:$S$408,9,FALSE)/VLOOKUP($A278,'2017'!$F$10:$M$460,8,FALSE))*1000,#N/A)</f>
        <v>3.8891589693728728</v>
      </c>
      <c r="CM278" s="198">
        <f>IFERROR((VLOOKUP($A278,'1718'!$F$10:$S$408,9,FALSE)/VLOOKUP($A278,'2018'!$F$10:$N$460,9,FALSE))*1000,#N/A)</f>
        <v>2.1691973969631237</v>
      </c>
      <c r="CN278" s="198">
        <f>IFERROR((VLOOKUP($A278,'1819'!$F$10:$S$408,9,FALSE)/VLOOKUP($A278,'2018'!$F$10:$N$460,9,FALSE))*1000,#N/A)</f>
        <v>2.2897083634610751</v>
      </c>
      <c r="CO278" s="198">
        <f>IFERROR((VLOOKUP($A278,'1920'!$F$10:$S$408,9,FALSE)/VLOOKUP($A278,'2019'!$F$10:$N$464,8,FALSE))*1000,#N/A)</f>
        <v>3.8299043720752097</v>
      </c>
      <c r="CP278" s="198">
        <f>IFERROR((VLOOKUP($A278,'20 21'!$F$10:$S$408,9,FALSE)/VLOOKUP($A278,'2020'!$F$10:$N$469,8,FALSE))*1000,#N/A)</f>
        <v>2.710506157562901</v>
      </c>
      <c r="CQ278" s="198">
        <f>IFERROR((VLOOKUP($A278,'21 22'!$F$10:$S$408,9,FALSE)/VLOOKUP($A278,'2021'!$F$10:$N$469,8,FALSE))*1000,#N/A)</f>
        <v>1.2903377165714554</v>
      </c>
      <c r="CR278" s="198">
        <f>IFERROR((VLOOKUP($A278,'22 23'!$F$10:$S$408,9,FALSE)/VLOOKUP($A278,'2022'!$F$10:$N$469,8,FALSE))*1000,#N/A)</f>
        <v>4.4294206784007457</v>
      </c>
      <c r="CS278" s="196">
        <f>IFERROR((VLOOKUP($A278,'23 24'!$F$7:$S$408,9,FALSE)/VLOOKUP($A278,'2023'!$C$7:$N$469,9,FALSE))*1000,#N/A)</f>
        <v>0.57959590573452191</v>
      </c>
      <c r="CU278" s="198">
        <f>IFERROR((VLOOKUP($A278,'0910'!$F$10:$S$433,10,FALSE)/VLOOKUP($A278,'2010'!$C$5:$K$611,9,FALSE))*1000,#N/A)</f>
        <v>2.2638661803546722</v>
      </c>
      <c r="CV278" s="198">
        <f>IFERROR((VLOOKUP($A278,'1011'!$F$10:$S$433,11,FALSE)/VLOOKUP($A278,'2011'!$C$5:$K$611,9,FALSE))*1000,#N/A)</f>
        <v>1.3801756587202008</v>
      </c>
      <c r="CW278" s="198">
        <f>IFERROR((VLOOKUP($A278,'1112'!$F$10:$S$408,10,FALSE)/VLOOKUP($A278,'2012'!$F$10:$M$460,8,FALSE))*1000,#N/A)</f>
        <v>1.7438963627304436</v>
      </c>
      <c r="CX278" s="198">
        <f>IFERROR((VLOOKUP($A278,'1213'!$F$10:$S$408,10,FALSE)/VLOOKUP($A278,'2013'!$F$10:$M$460,8,FALSE))*1000,#N/A)</f>
        <v>1.7389144205688734</v>
      </c>
      <c r="CY278" s="198">
        <f>IFERROR((VLOOKUP($A278,'1314'!$F$10:$S$408,10,FALSE)/VLOOKUP($A278,'2014'!$F$10:$M$460,8,FALSE))*1000,#N/A)</f>
        <v>0.98997648805840865</v>
      </c>
      <c r="CZ278" s="198">
        <f>IFERROR((VLOOKUP($A278,'1415'!$F$10:$S$408,10,FALSE)/VLOOKUP($A278,'2015'!$F$10:$M$460,8,FALSE))*1000,#N/A)</f>
        <v>1.1078286558345642</v>
      </c>
      <c r="DA278" s="198">
        <f>IFERROR((VLOOKUP($A278,'1516'!$F$10:$S$408,10,FALSE)/VLOOKUP($A278,'2016'!$F$10:$M$460,8,FALSE))*1000,#N/A)</f>
        <v>0.12250398137939483</v>
      </c>
      <c r="DB278" s="198">
        <f>IFERROR((VLOOKUP($A278,'1617'!$F$10:$S$408,10,FALSE)/VLOOKUP($A278,'2017'!$F$10:$M$460,8,FALSE))*1000,#N/A)</f>
        <v>0.85075352455031605</v>
      </c>
      <c r="DC278" s="198">
        <f>IFERROR((VLOOKUP($A278,'1718'!$F$10:$S$408,10,FALSE)/VLOOKUP($A278,'2018'!$F$10:$N$460,9,FALSE))*1000,#N/A)</f>
        <v>1.9281754639672211</v>
      </c>
      <c r="DD278" s="198">
        <f>IFERROR((VLOOKUP($A278,'1819'!$F$10:$S$408,10,FALSE)/VLOOKUP($A278,'2018'!$F$10:$N$460,9,FALSE))*1000,#N/A)</f>
        <v>0.84357676548565919</v>
      </c>
      <c r="DE278" s="198">
        <f>IFERROR((VLOOKUP($A278,'1920'!$F$10:$S$408,10,FALSE)/VLOOKUP($A278,'2019'!$F$10:$N$464,8,FALSE))*1000,#N/A)</f>
        <v>0.59842255813675149</v>
      </c>
      <c r="DF278" s="198">
        <f>IFERROR((VLOOKUP($A278,'20 21'!$F$10:$S$408,10,FALSE)/VLOOKUP($A278,'2020'!$F$10:$N$469,8,FALSE))*1000,#N/A)</f>
        <v>0.47139237522833066</v>
      </c>
      <c r="DG278" s="198">
        <f>IFERROR((VLOOKUP($A278,'21 22'!$F$10:$S$408,10,FALSE)/VLOOKUP($A278,'2021'!$F$10:$N$469,8,FALSE))*1000,#N/A)</f>
        <v>0.11730342877922321</v>
      </c>
      <c r="DH278" s="198">
        <f>IFERROR((VLOOKUP($A278,'22 23'!$F$10:$S$408,10,FALSE)/VLOOKUP($A278,'2022'!$F$10:$N$469,8,FALSE))*1000,#N/A)</f>
        <v>0.34969110618953259</v>
      </c>
      <c r="DI278" s="196">
        <f>IFERROR((VLOOKUP($A278,'23 24'!$F$7:$S$408,10,FALSE)/VLOOKUP($A278,'2023'!$C$7:$N$469,9,FALSE))*1000,#N/A)</f>
        <v>0</v>
      </c>
      <c r="DK278" s="198">
        <f>IFERROR((VLOOKUP($A278,'0910'!$F$10:$S$433,11,FALSE)/VLOOKUP($A278,'2010'!$C$5:$K$611,9,FALSE))*1000,#N/A)</f>
        <v>0</v>
      </c>
      <c r="DL278" s="198">
        <f>IFERROR((VLOOKUP($A278,'1011'!$F$10:$S$433,12,FALSE)/VLOOKUP($A278,'2011'!$C$5:$K$611,9,FALSE))*1000,#N/A)</f>
        <v>0</v>
      </c>
      <c r="DM278" s="198">
        <f>IFERROR((VLOOKUP($A278,'1112'!$F$10:$S$408,11,FALSE)/VLOOKUP($A278,'2012'!$F$10:$M$460,8,FALSE))*1000,#N/A)</f>
        <v>0</v>
      </c>
      <c r="DN278" s="198">
        <f>IFERROR((VLOOKUP($A278,'1213'!$F$10:$S$408,11,FALSE)/VLOOKUP($A278,'2013'!$F$10:$M$460,8,FALSE))*1000,#N/A)</f>
        <v>0.12420817289777666</v>
      </c>
      <c r="DO278" s="198">
        <f>IFERROR((VLOOKUP($A278,'1314'!$F$10:$S$408,11,FALSE)/VLOOKUP($A278,'2014'!$F$10:$M$460,8,FALSE))*1000,#N/A)</f>
        <v>0</v>
      </c>
      <c r="DP278" s="198">
        <f>IFERROR((VLOOKUP($A278,'1415'!$F$10:$S$408,11,FALSE)/VLOOKUP($A278,'2015'!$F$10:$M$460,8,FALSE))*1000,#N/A)</f>
        <v>0</v>
      </c>
      <c r="DQ278" s="198">
        <f>IFERROR((VLOOKUP($A278,'1516'!$F$10:$S$408,11,FALSE)/VLOOKUP($A278,'2016'!$F$10:$M$460,8,FALSE))*1000,#N/A)</f>
        <v>0</v>
      </c>
      <c r="DR278" s="198">
        <f>IFERROR((VLOOKUP($A278,'1617'!$F$10:$S$408,11,FALSE)/VLOOKUP($A278,'2017'!$F$10:$M$460,8,FALSE))*1000,#N/A)</f>
        <v>0</v>
      </c>
      <c r="DS278" s="198">
        <f>IFERROR((VLOOKUP($A278,'1718'!$F$10:$S$408,11,FALSE)/VLOOKUP($A278,'2018'!$F$10:$N$460,9,FALSE))*1000,#N/A)</f>
        <v>0</v>
      </c>
      <c r="DT278" s="198">
        <f>IFERROR((VLOOKUP($A278,'1819'!$F$10:$S$408,11,FALSE)/VLOOKUP($A278,'2018'!$F$10:$N$460,9,FALSE))*1000,#N/A)</f>
        <v>0</v>
      </c>
      <c r="DU278" s="198">
        <f>IFERROR((VLOOKUP($A278,'1920'!$F$10:$S$408,11,FALSE)/VLOOKUP($A278,'2019'!$F$10:$N$464,8,FALSE))*1000,#N/A)</f>
        <v>0.95747609301880243</v>
      </c>
      <c r="DV278" s="198">
        <f>IFERROR((VLOOKUP($A278,'20 21'!$F$10:$S$408,11,FALSE)/VLOOKUP($A278,'2020'!$F$10:$N$469,8,FALSE))*1000,#N/A)</f>
        <v>0</v>
      </c>
      <c r="DW278" s="198">
        <f>IFERROR((VLOOKUP($A278,'21 22'!$F$10:$S$408,11,FALSE)/VLOOKUP($A278,'2021'!$F$10:$N$469,8,FALSE))*1000,#N/A)</f>
        <v>0</v>
      </c>
      <c r="DX278" s="198">
        <f>IFERROR((VLOOKUP($A278,'22 23'!$F$10:$S$408,11,FALSE)/VLOOKUP($A278,'2022'!$F$10:$N$469,8,FALSE))*1000,#N/A)</f>
        <v>0.69938221237906517</v>
      </c>
      <c r="DY278" s="196">
        <f>IFERROR((VLOOKUP($A278,'23 24'!$F$7:$S$408,11,FALSE)/VLOOKUP($A278,'2023'!$C$7:$N$469,9,FALSE))*1000,#N/A)</f>
        <v>0.23183836229380875</v>
      </c>
      <c r="EA278" s="198">
        <f>IFERROR((VLOOKUP($A278,'0910'!$F$10:$S$433,12,FALSE)/VLOOKUP($A278,'2010'!$C$5:$K$611,9,FALSE))*1000,#N/A)</f>
        <v>4.779273047415419</v>
      </c>
      <c r="EB278" s="198">
        <f>IFERROR((VLOOKUP($A278,'1011'!$F$10:$S$433,13,FALSE)/VLOOKUP($A278,'2011'!$C$5:$K$611,9,FALSE))*1000,#N/A)</f>
        <v>1.7565872020075284</v>
      </c>
      <c r="EC278" s="198">
        <f>IFERROR((VLOOKUP($A278,'1112'!$F$10:$S$408,12,FALSE)/VLOOKUP($A278,'2012'!$F$10:$M$460,8,FALSE))*1000,#N/A)</f>
        <v>2.9895366218236172</v>
      </c>
      <c r="ED278" s="198">
        <f>IFERROR((VLOOKUP($A278,'1213'!$F$10:$S$408,12,FALSE)/VLOOKUP($A278,'2013'!$F$10:$M$460,8,FALSE))*1000,#N/A)</f>
        <v>4.0988697056266297</v>
      </c>
      <c r="EE278" s="198">
        <f>IFERROR((VLOOKUP($A278,'1314'!$F$10:$S$408,12,FALSE)/VLOOKUP($A278,'2014'!$F$10:$M$460,8,FALSE))*1000,#N/A)</f>
        <v>2.846182403167925</v>
      </c>
      <c r="EF278" s="198">
        <f>IFERROR((VLOOKUP($A278,'1415'!$F$10:$S$408,12,FALSE)/VLOOKUP($A278,'2015'!$F$10:$M$460,8,FALSE))*1000,#N/A)</f>
        <v>2.58493353028065</v>
      </c>
      <c r="EG278" s="198">
        <f>IFERROR((VLOOKUP($A278,'1516'!$F$10:$S$408,12,FALSE)/VLOOKUP($A278,'2016'!$F$10:$M$460,8,FALSE))*1000,#N/A)</f>
        <v>1.7150557393115275</v>
      </c>
      <c r="EH278" s="198">
        <f>IFERROR((VLOOKUP($A278,'1617'!$F$10:$S$408,12,FALSE)/VLOOKUP($A278,'2017'!$F$10:$M$460,8,FALSE))*1000,#N/A)</f>
        <v>4.6183762761302862</v>
      </c>
      <c r="EI278" s="198">
        <f>IFERROR((VLOOKUP($A278,'1718'!$F$10:$S$408,12,FALSE)/VLOOKUP($A278,'2018'!$F$10:$N$460,9,FALSE))*1000,#N/A)</f>
        <v>4.0973728609303448</v>
      </c>
      <c r="EJ278" s="198">
        <f>IFERROR((VLOOKUP($A278,'1819'!$F$10:$S$408,12,FALSE)/VLOOKUP($A278,'2018'!$F$10:$N$460,9,FALSE))*1000,#N/A)</f>
        <v>3.1332851289467345</v>
      </c>
      <c r="EK278" s="198">
        <f>IFERROR((VLOOKUP($A278,'1920'!$F$10:$S$408,12,FALSE)/VLOOKUP($A278,'2019'!$F$10:$N$464,8,FALSE))*1000,#N/A)</f>
        <v>5.2661185116034135</v>
      </c>
      <c r="EL278" s="198">
        <f>IFERROR((VLOOKUP($A278,'20 21'!$F$10:$S$408,12,FALSE)/VLOOKUP($A278,'2020'!$F$10:$N$469,8,FALSE))*1000,#N/A)</f>
        <v>3.1818985327912319</v>
      </c>
      <c r="EM278" s="198">
        <f>IFERROR((VLOOKUP($A278,'21 22'!$F$10:$S$408,12,FALSE)/VLOOKUP($A278,'2021'!$F$10:$N$469,8,FALSE))*1000,#N/A)</f>
        <v>1.4076411453506785</v>
      </c>
      <c r="EN278" s="198">
        <f>IFERROR((VLOOKUP($A278,'22 23'!$F$10:$S$408,12,FALSE)/VLOOKUP($A278,'2022'!$F$10:$N$469,8,FALSE))*1000,#N/A)</f>
        <v>5.4784939969693438</v>
      </c>
      <c r="EO278" s="196">
        <f>IFERROR((VLOOKUP($A278,'23 24'!$F$7:$S$408,12,FALSE)/VLOOKUP($A278,'2023'!$C$7:$N$469,9,FALSE))*1000,#N/A)</f>
        <v>0.81143426802833063</v>
      </c>
    </row>
    <row r="279" spans="1:145" x14ac:dyDescent="0.3">
      <c r="A279" t="s">
        <v>856</v>
      </c>
      <c r="B279" t="s">
        <v>1742</v>
      </c>
      <c r="C279" t="str">
        <f>IF(VLOOKUP($A279,'0910'!$F$10:$L$433,1,FALSE)=VLOOKUP($A279,'2010'!$C$5:$K$611,1,FALSE),VLOOKUP($A279,'0910'!$F$10:$L$433,1,FALSE),FALSE)</f>
        <v>Swale</v>
      </c>
      <c r="D279" t="str">
        <f>IF(VLOOKUP($A279,'1011'!$F$10:$L$433,1,FALSE)=VLOOKUP($A279,'2011'!$C$5:$K$611,1,FALSE),VLOOKUP($A279,'1011'!$F$10:$L$433,1,FALSE),FALSE)</f>
        <v>Swale</v>
      </c>
      <c r="E279" t="str">
        <f>IF(VLOOKUP(A279,'1112'!$F$10:$L$408,1,FALSE)=VLOOKUP(A279,'2012'!$F$10:$M$460,1,FALSE),VLOOKUP(A279,'1112'!$F$10:$L$408,1,FALSE),FALSE)</f>
        <v>Swale</v>
      </c>
      <c r="F279" t="str">
        <f>IF(VLOOKUP($A279,'1213'!$F$10:$L$408,1,FALSE)=VLOOKUP($A279,'2013'!$F$10:$M$460,1,FALSE),VLOOKUP($A279,'1213'!$F$10:$L$408,1,FALSE),FALSE)</f>
        <v>Swale</v>
      </c>
      <c r="G279" t="str">
        <f>IF(VLOOKUP($A279,'1314'!$F$10:$L$408,1,FALSE)=VLOOKUP($A279,'2014'!$F$10:$M$460,1,FALSE),VLOOKUP($A279,'1314'!$F$10:$L$408,1,FALSE),FALSE)</f>
        <v>Swale</v>
      </c>
      <c r="H279" t="str">
        <f>IF(VLOOKUP($A279,'1415'!$F$10:$L$408,1,FALSE)=VLOOKUP($A279,'2015'!$F$10:$M$460,1,FALSE),VLOOKUP($A279,'1415'!$F$10:$L$408,1,FALSE),FALSE)</f>
        <v>Swale</v>
      </c>
      <c r="I279" t="str">
        <f>IF(VLOOKUP($A279,'1516'!$F$10:$L$408,1,FALSE)=VLOOKUP($A279,'2015'!$F$10:$M$460,1,FALSE),VLOOKUP($A279,'1516'!$F$10:$L$408,1,FALSE),FALSE)</f>
        <v>Swale</v>
      </c>
      <c r="J279" t="str">
        <f>IF(VLOOKUP($A279,'1617'!$F$10:$L$408,1,FALSE)=VLOOKUP($A279,'2016'!$F$10:$M$460,1,FALSE),VLOOKUP($A279,'1617'!$F$10:$L$408,1,FALSE),FALSE)</f>
        <v>Swale</v>
      </c>
      <c r="K279" t="str">
        <f>IF(VLOOKUP($A279,'1718'!$F$10:$M$408,1,FALSE)=VLOOKUP($A279,'2017'!$F$10:$M$460,1,FALSE),VLOOKUP($A279,'1718'!$F$10:$M$408,1,FALSE),FALSE)</f>
        <v>Swale</v>
      </c>
      <c r="L279" t="str">
        <f>IF(VLOOKUP($A279,'1819'!$F$10:$M$408,1,FALSE)=VLOOKUP($A279,'2018'!$F$10:$M$460,1,FALSE),VLOOKUP($A279,'1819'!$F$10:$M$408,1,FALSE),FALSE)</f>
        <v>Swale</v>
      </c>
      <c r="M279" t="str">
        <f>IF(VLOOKUP($A279,'1920'!$F$10:$M$408,1,FALSE)=VLOOKUP($A279,'2019'!$F$10:$M$464,1,FALSE),VLOOKUP($A279,'1920'!$F$10:$M$408,1,FALSE),FALSE)</f>
        <v>Swale</v>
      </c>
      <c r="N279" t="str">
        <f>IF(VLOOKUP($A279,'20 21'!$F$10:$N$408,1,FALSE)=VLOOKUP($A279,'2020'!$F$10:$O$468,1,FALSE),VLOOKUP($A279,'20 21'!$F$10:$N$408,1,FALSE),FALSE)</f>
        <v>Swale</v>
      </c>
      <c r="O279" t="str">
        <f>IF(VLOOKUP($A279,'21 22'!$F$10:$N$408,1,FALSE)=VLOOKUP($A279,'2021'!$F$10:$O$471,1,FALSE),VLOOKUP($A279,'21 22'!$F$10:$N$408,1,FALSE),FALSE)</f>
        <v>Swale</v>
      </c>
      <c r="P279" t="str">
        <f>IF(VLOOKUP($A279,'22 23'!$F$10:$N$408,1,FALSE)=VLOOKUP($A279,'2022'!$F$10:$O$468,1,FALSE),VLOOKUP($A279,'22 23'!$F$10:$N$408,1,FALSE),FALSE)</f>
        <v>Swale</v>
      </c>
      <c r="Q279" t="str">
        <f>IF(VLOOKUP($A279,'23 24'!$F$7:$N$408,1,FALSE)=VLOOKUP($A279,'2023'!$C$7:$O$468,1,FALSE),VLOOKUP($A279,'23 24'!$F$7:$N$408,1,FALSE),FALSE)</f>
        <v>Swale</v>
      </c>
      <c r="S279" s="196">
        <f>IFERROR((VLOOKUP($A279,'0910'!$F$10:$L$433,4,FALSE)/VLOOKUP($A279,'2010'!$C$5:$K$611,9,FALSE))*1000,#N/A)</f>
        <v>8.695652173913043</v>
      </c>
      <c r="T279" s="196">
        <f>IFERROR((VLOOKUP($A279,'1011'!$F$10:$L$433,4,FALSE)/VLOOKUP($A279,'2011'!$C$5:$K$611,9,FALSE))*1000,#N/A)</f>
        <v>7.759958613554061</v>
      </c>
      <c r="U279" s="196">
        <f>IFERROR((VLOOKUP($A279,'1112'!$F$10:$L$408,4,FALSE)/VLOOKUP($A279,'2012'!$F$10:$M$460,8,FALSE))*1000,#N/A)</f>
        <v>3.0827196437746189</v>
      </c>
      <c r="V279" s="196">
        <f>IFERROR((VLOOKUP($A279,'1213'!$F$10:$L$408,4,FALSE)/VLOOKUP($A279,'2013'!$F$10:$M$460,8,FALSE))*1000,#N/A)</f>
        <v>4.4308111792774376</v>
      </c>
      <c r="W279" s="196">
        <f>IFERROR((VLOOKUP($A279,'1314'!$F$10:$L$408,4,FALSE)/VLOOKUP($A279,'2014'!$F$10:$M$460,8,FALSE))*1000,#N/A)</f>
        <v>4.0650406504065044</v>
      </c>
      <c r="X279" s="196">
        <f>IFERROR((VLOOKUP($A279,'1415'!$F$10:$L$408,4,FALSE)/VLOOKUP($A279,'2015'!$F$10:$M$460,8,FALSE))*1000,#N/A)</f>
        <v>3.6925142665323936</v>
      </c>
      <c r="Y279" s="196">
        <f>IFERROR((VLOOKUP($A279,'1516'!$F$10:$L$408,4,FALSE)/VLOOKUP($A279,'2016'!$F$10:$M$460,8,FALSE))*1000,#N/A)</f>
        <v>9.8055509390061477</v>
      </c>
      <c r="Z279" s="196">
        <f>IFERROR((VLOOKUP($A279,'1617'!$F$10:$L$408,4,FALSE)/VLOOKUP($A279,'2017'!$F$10:$M$460,8,FALSE))*1000,#N/A)</f>
        <v>4.1165815906471268</v>
      </c>
      <c r="AA279" s="196">
        <f>IFERROR((VLOOKUP($A279,'1718'!$F$10:$L$408,4,FALSE)/VLOOKUP($A279,'2018'!$F$10:$N$460,9,FALSE))*1000,#N/A)</f>
        <v>2.7727939977165228</v>
      </c>
      <c r="AB279" s="196">
        <f>IFERROR((VLOOKUP($A279,'1819'!$F$10:$L$408,4,FALSE)/VLOOKUP($A279,'2018'!$F$10:$N$460,9,FALSE))*1000,#N/A)</f>
        <v>5.5455879954330456</v>
      </c>
      <c r="AC279" s="196">
        <f>IFERROR((VLOOKUP($A279,'1920'!$F$10:$L$408,4,FALSE)/VLOOKUP($A279,'2019'!$F$10:$N$464,8,FALSE))*1000,#N/A)</f>
        <v>5.8077630432678342</v>
      </c>
      <c r="AD279" s="196">
        <f>IFERROR((VLOOKUP($A279,'20 21'!$F$10:$M$408,4,FALSE)/VLOOKUP($A279,'2020'!$F$10:$N$469,8,FALSE))*1000,#N/A)</f>
        <v>3.0624166448469481</v>
      </c>
      <c r="AE279" s="196">
        <f>IFERROR((VLOOKUP($A279,'21 22'!$F$10:$M$408,4,FALSE)/VLOOKUP($A279,'2021'!$F$10:$N$469,8,FALSE))*1000,#N/A)</f>
        <v>5.7401812688821758</v>
      </c>
      <c r="AF279" s="196">
        <f>IFERROR((VLOOKUP($A279,'22 23'!$F$10:$M$408,4,FALSE)/VLOOKUP($A279,'2022'!$F$10:$N$469,8,FALSE))*1000,#N/A)</f>
        <v>4.1673488219797887</v>
      </c>
      <c r="AG279" s="196">
        <f>IFERROR((VLOOKUP($A279,'23 24'!$F$7:$M$408,4,FALSE)/VLOOKUP($A279,'2023'!$C$7:$N$469,9,FALSE))*1000,#N/A)</f>
        <v>2.4997426735483113</v>
      </c>
      <c r="AI279" s="196">
        <f>IFERROR((VLOOKUP($A279,'0910'!$F$10:$L$433,5,FALSE)/VLOOKUP($A279,'2010'!$C$5:$K$611,9,FALSE))*1000,#N/A)</f>
        <v>1.0434782608695652</v>
      </c>
      <c r="AJ279" s="196">
        <f>IFERROR((VLOOKUP($A279,'1011'!$F$10:$L$433,5,FALSE)/VLOOKUP($A279,'2011'!$C$5:$K$611,9,FALSE))*1000,#N/A)</f>
        <v>0.68977409898258313</v>
      </c>
      <c r="AK279" s="196">
        <f>IFERROR((VLOOKUP($A279,'1112'!$F$10:$L$408,5,FALSE)/VLOOKUP($A279,'2012'!$F$10:$M$460,8,FALSE))*1000,#N/A)</f>
        <v>1.198835417023463</v>
      </c>
      <c r="AL279" s="196">
        <f>IFERROR((VLOOKUP($A279,'1213'!$F$10:$L$408,5,FALSE)/VLOOKUP($A279,'2013'!$F$10:$M$460,8,FALSE))*1000,#N/A)</f>
        <v>0.5112474437627812</v>
      </c>
      <c r="AM279" s="196">
        <f>IFERROR((VLOOKUP($A279,'1314'!$F$10:$L$408,5,FALSE)/VLOOKUP($A279,'2014'!$F$10:$M$460,8,FALSE))*1000,#N/A)</f>
        <v>0.16937669376693767</v>
      </c>
      <c r="AN279" s="196">
        <f>IFERROR((VLOOKUP($A279,'1415'!$F$10:$L$408,5,FALSE)/VLOOKUP($A279,'2015'!$F$10:$M$460,8,FALSE))*1000,#N/A)</f>
        <v>0.83920778784827121</v>
      </c>
      <c r="AO279" s="196">
        <f>IFERROR((VLOOKUP($A279,'1516'!$F$10:$L$408,5,FALSE)/VLOOKUP($A279,'2016'!$F$10:$M$460,8,FALSE))*1000,#N/A)</f>
        <v>0.99717467176333718</v>
      </c>
      <c r="AP279" s="196">
        <f>IFERROR((VLOOKUP($A279,'1617'!$F$10:$L$408,5,FALSE)/VLOOKUP($A279,'2017'!$F$10:$M$460,8,FALSE))*1000,#N/A)</f>
        <v>0.65865305450354028</v>
      </c>
      <c r="AQ279" s="196">
        <f>IFERROR((VLOOKUP($A279,'1718'!$F$10:$L$408,5,FALSE)/VLOOKUP($A279,'2018'!$F$10:$N$460,9,FALSE))*1000,#N/A)</f>
        <v>0.32621105855488503</v>
      </c>
      <c r="AR279" s="196">
        <f>IFERROR((VLOOKUP($A279,'1819'!$F$10:$L$408,5,FALSE)/VLOOKUP($A279,'2018'!$F$10:$N$460,9,FALSE))*1000,#N/A)</f>
        <v>0.48931658783232745</v>
      </c>
      <c r="AS279" s="196">
        <f>IFERROR((VLOOKUP($A279,'1920'!$F$10:$L$408,5,FALSE)/VLOOKUP($A279,'2019'!$F$10:$N$464,8,FALSE))*1000,#N/A)</f>
        <v>1.7745942632207274</v>
      </c>
      <c r="AT279" s="196">
        <f>IFERROR((VLOOKUP($A279,'20 21'!$F$10:$L$408,5,FALSE)/VLOOKUP($A279,'2020'!$F$10:$N$469,8,FALSE))*1000,#N/A)</f>
        <v>0.1531208322423474</v>
      </c>
      <c r="AU279" s="196">
        <f>IFERROR((VLOOKUP($A279,'21 22'!$F$10:$L$408,5,FALSE)/VLOOKUP($A279,'2021'!$F$10:$N$469,8,FALSE))*1000,#N/A)</f>
        <v>0.75528700906344415</v>
      </c>
      <c r="AV279" s="196">
        <f>IFERROR((VLOOKUP($A279,'22 23'!$F$10:$L$408,5,FALSE)/VLOOKUP($A279,'2022'!$F$10:$N$469,8,FALSE))*1000,#N/A)</f>
        <v>0.59533554599711269</v>
      </c>
      <c r="AW279" s="196">
        <f>IFERROR((VLOOKUP($A279,'23 24'!$F$7:$M$408,5,FALSE)/VLOOKUP($A279,'2023'!$C$7:$N$469,9,FALSE))*1000,#N/A)</f>
        <v>1.9115679268310615</v>
      </c>
      <c r="AY279" s="196">
        <f>IFERROR((VLOOKUP($A279,'0910'!$F$10:$L$433,6,FALSE)/VLOOKUP($A279,'2010'!$C$5:$K$611,9,FALSE))*1000,#N/A)</f>
        <v>0</v>
      </c>
      <c r="AZ279" s="196">
        <f>IFERROR((VLOOKUP($A279,'1011'!$F$10:$L$433,6,FALSE)/VLOOKUP($A279,'2011'!$C$5:$K$611,9,FALSE))*1000,#N/A)</f>
        <v>0</v>
      </c>
      <c r="BA279" s="196">
        <f>IFERROR((VLOOKUP($A279,'1112'!$F$10:$L$408,6,FALSE)/VLOOKUP($A279,'2012'!$F$10:$M$460,8,FALSE))*1000,#N/A)</f>
        <v>0</v>
      </c>
      <c r="BB279" s="196">
        <f>IFERROR((VLOOKUP($A279,'1213'!$F$10:$L$408,6,FALSE)/VLOOKUP($A279,'2013'!$F$10:$M$460,8,FALSE))*1000,#N/A)</f>
        <v>0</v>
      </c>
      <c r="BC279" s="196">
        <f>IFERROR((VLOOKUP($A279,'1314'!$F$10:$L$408,6,FALSE)/VLOOKUP($A279,'2014'!$F$10:$M$460,8,FALSE))*1000,#N/A)</f>
        <v>0</v>
      </c>
      <c r="BD279" s="196">
        <f>IFERROR((VLOOKUP($A279,'1415'!$F$10:$L$408,6,FALSE)/VLOOKUP($A279,'2015'!$F$10:$M$460,8,FALSE))*1000,#N/A)</f>
        <v>0</v>
      </c>
      <c r="BE279" s="196">
        <f>IFERROR((VLOOKUP($A279,'1516'!$F$10:$L$408,6,FALSE)/VLOOKUP($A279,'2016'!$F$10:$M$460,8,FALSE))*1000,#N/A)</f>
        <v>0</v>
      </c>
      <c r="BF279" s="196">
        <f>IFERROR((VLOOKUP($A279,'1617'!$F$10:$L$408,6,FALSE)/VLOOKUP($A279,'2017'!$F$10:$M$460,8,FALSE))*1000,#N/A)</f>
        <v>0</v>
      </c>
      <c r="BG279" s="196">
        <f>IFERROR((VLOOKUP($A279,'1718'!$F$10:$L$408,6,FALSE)/VLOOKUP($A279,'2018'!$F$10:$N$460,9,FALSE))*1000,#N/A)</f>
        <v>0</v>
      </c>
      <c r="BH279" s="196">
        <f>IFERROR((VLOOKUP($A279,'1819'!$F$10:$L$408,6,FALSE)/VLOOKUP($A279,'2018'!$F$10:$N$460,9,FALSE))*1000,#N/A)</f>
        <v>0</v>
      </c>
      <c r="BI279" s="196">
        <f>IFERROR((VLOOKUP($A279,'1920'!$F$10:$L$408,6,FALSE)/VLOOKUP($A279,'2019'!$F$10:$N$464,8,FALSE))*1000,#N/A)</f>
        <v>0</v>
      </c>
      <c r="BJ279" s="196">
        <f>IFERROR((VLOOKUP($A279,'20 21'!$F$10:$L$408,6,FALSE)/VLOOKUP($A279,'2020'!$F$10:$N$469,8,FALSE))*1000,#N/A)</f>
        <v>0</v>
      </c>
      <c r="BK279" s="196">
        <f>IFERROR((VLOOKUP($A279,'21 22'!$F$10:$L$408,6,FALSE)/VLOOKUP($A279,'2021'!$F$10:$N$469,8,FALSE))*1000,#N/A)</f>
        <v>0</v>
      </c>
      <c r="BL279" s="196">
        <f>IFERROR((VLOOKUP($A279,'22 23'!$F$10:$L$408,6,FALSE)/VLOOKUP($A279,'2022'!$F$10:$N$469,8,FALSE))*1000,#N/A)</f>
        <v>0</v>
      </c>
      <c r="BM279" s="196">
        <f>IFERROR((VLOOKUP($A279,'23 24'!$F$7:$M$408,6,FALSE)/VLOOKUP($A279,'2023'!$C$7:$N$469,9,FALSE))*1000,#N/A)</f>
        <v>0</v>
      </c>
      <c r="BO279" s="196">
        <f>IFERROR((VLOOKUP($A279,'0910'!$F$10:$L$433,7,FALSE)/VLOOKUP($A279,'2010'!$C$5:$K$611,9,FALSE))*1000,#N/A)</f>
        <v>9.7391304347826075</v>
      </c>
      <c r="BP279" s="196">
        <f>IFERROR((VLOOKUP($A279,'1011'!$F$10:$L$433,7,FALSE)/VLOOKUP($A279,'2011'!$C$5:$K$611,9,FALSE))*1000,#N/A)</f>
        <v>8.6221762372822894</v>
      </c>
      <c r="BQ279" s="196">
        <f>IFERROR((VLOOKUP($A279,'1112'!$F$10:$L$408,7,FALSE)/VLOOKUP($A279,'2012'!$F$10:$M$460,8,FALSE))*1000,#N/A)</f>
        <v>4.2815550607980821</v>
      </c>
      <c r="BR279" s="196">
        <f>IFERROR((VLOOKUP($A279,'1213'!$F$10:$L$408,7,FALSE)/VLOOKUP($A279,'2013'!$F$10:$M$460,8,FALSE))*1000,#N/A)</f>
        <v>4.9420586230402188</v>
      </c>
      <c r="BS279" s="196">
        <f>IFERROR((VLOOKUP($A279,'1314'!$F$10:$L$408,7,FALSE)/VLOOKUP($A279,'2014'!$F$10:$M$460,8,FALSE))*1000,#N/A)</f>
        <v>4.2344173441734414</v>
      </c>
      <c r="BT279" s="196">
        <f>IFERROR((VLOOKUP($A279,'1415'!$F$10:$L$408,7,FALSE)/VLOOKUP($A279,'2015'!$F$10:$M$460,8,FALSE))*1000,#N/A)</f>
        <v>4.5317220543806647</v>
      </c>
      <c r="BU279" s="196">
        <f>IFERROR((VLOOKUP($A279,'1516'!$F$10:$L$408,7,FALSE)/VLOOKUP($A279,'2016'!$F$10:$M$460,8,FALSE))*1000,#N/A)</f>
        <v>10.802725610769485</v>
      </c>
      <c r="BV279" s="196">
        <f>IFERROR((VLOOKUP($A279,'1617'!$F$10:$L$408,7,FALSE)/VLOOKUP($A279,'2017'!$F$10:$M$460,8,FALSE))*1000,#N/A)</f>
        <v>4.7752346451506673</v>
      </c>
      <c r="BW279" s="196">
        <f>IFERROR((VLOOKUP($A279,'1718'!$F$10:$L$408,7,FALSE)/VLOOKUP($A279,'2018'!$F$10:$N$460,9,FALSE))*1000,#N/A)</f>
        <v>3.2621105855488501</v>
      </c>
      <c r="BX279" s="196">
        <f>IFERROR((VLOOKUP($A279,'1819'!$F$10:$L$408,7,FALSE)/VLOOKUP($A279,'2018'!$F$10:$N$460,9,FALSE))*1000,#N/A)</f>
        <v>6.034904583265372</v>
      </c>
      <c r="BY279" s="196">
        <f>IFERROR((VLOOKUP($A279,'1920'!$F$10:$L$408,7,FALSE)/VLOOKUP($A279,'2019'!$F$10:$N$464,8,FALSE))*1000,#N/A)</f>
        <v>7.5823573064885617</v>
      </c>
      <c r="BZ279" s="196">
        <f>IFERROR((VLOOKUP($A279,'20 21'!$F$10:$L$408,7,FALSE)/VLOOKUP($A279,'2020'!$F$10:$N$469,8,FALSE))*1000,#N/A)</f>
        <v>3.3686583093316429</v>
      </c>
      <c r="CA279" s="196">
        <f>IFERROR((VLOOKUP($A279,'21 22'!$F$10:$L$408,7,FALSE)/VLOOKUP($A279,'2021'!$F$10:$N$469,8,FALSE))*1000,#N/A)</f>
        <v>6.3444108761329305</v>
      </c>
      <c r="CB279" s="196">
        <f>IFERROR((VLOOKUP($A279,'22 23'!$F$10:$L$408,7,FALSE)/VLOOKUP($A279,'2022'!$F$10:$N$469,8,FALSE))*1000,#N/A)</f>
        <v>4.9115182544761788</v>
      </c>
      <c r="CC279" s="196">
        <f>IFERROR((VLOOKUP($A279,'23 24'!$F$7:$M$408,7,FALSE)/VLOOKUP($A279,'2023'!$C$7:$N$469,9,FALSE))*1000,#N/A)</f>
        <v>4.4113106003793732</v>
      </c>
      <c r="CE279" s="198">
        <f>IFERROR((VLOOKUP($A279,'0910'!$F$10:$S$433,9,FALSE)/VLOOKUP($A279,'2010'!$C$5:$K$611,9,FALSE))*1000,#N/A)</f>
        <v>8</v>
      </c>
      <c r="CF279" s="198">
        <f>IFERROR((VLOOKUP($A279,'1011'!$F$10:$S$433,10,FALSE)/VLOOKUP($A279,'2011'!$C$5:$K$611,9,FALSE))*1000,#N/A)</f>
        <v>5.3457492671150195</v>
      </c>
      <c r="CG279" s="198">
        <f>IFERROR((VLOOKUP($A279,'1112'!$F$10:$S$408,9,FALSE)/VLOOKUP($A279,'2012'!$F$10:$M$460,8,FALSE))*1000,#N/A)</f>
        <v>4.110292858366158</v>
      </c>
      <c r="CH279" s="198">
        <f>IFERROR((VLOOKUP($A279,'1213'!$F$10:$S$408,9,FALSE)/VLOOKUP($A279,'2013'!$F$10:$M$460,8,FALSE))*1000,#N/A)</f>
        <v>3.4083162917518748</v>
      </c>
      <c r="CI279" s="198">
        <f>IFERROR((VLOOKUP($A279,'1314'!$F$10:$S$408,9,FALSE)/VLOOKUP($A279,'2014'!$F$10:$M$460,8,FALSE))*1000,#N/A)</f>
        <v>3.7262872628726287</v>
      </c>
      <c r="CJ279" s="198">
        <f>IFERROR((VLOOKUP($A279,'1415'!$F$10:$S$408,9,FALSE)/VLOOKUP($A279,'2015'!$F$10:$M$460,8,FALSE))*1000,#N/A)</f>
        <v>2.5176233635448138</v>
      </c>
      <c r="CK279" s="198">
        <f>IFERROR((VLOOKUP($A279,'1516'!$F$10:$S$408,9,FALSE)/VLOOKUP($A279,'2016'!$F$10:$M$460,8,FALSE))*1000,#N/A)</f>
        <v>5.6506564733255775</v>
      </c>
      <c r="CL279" s="198">
        <f>IFERROR((VLOOKUP($A279,'1617'!$F$10:$S$408,9,FALSE)/VLOOKUP($A279,'2017'!$F$10:$M$460,8,FALSE))*1000,#N/A)</f>
        <v>5.7632142269059772</v>
      </c>
      <c r="CM279" s="198">
        <f>IFERROR((VLOOKUP($A279,'1718'!$F$10:$S$408,9,FALSE)/VLOOKUP($A279,'2018'!$F$10:$N$460,9,FALSE))*1000,#N/A)</f>
        <v>5.2193769368781604</v>
      </c>
      <c r="CN279" s="198">
        <f>IFERROR((VLOOKUP($A279,'1819'!$F$10:$S$408,9,FALSE)/VLOOKUP($A279,'2018'!$F$10:$N$460,9,FALSE))*1000,#N/A)</f>
        <v>5.0562714076007174</v>
      </c>
      <c r="CO279" s="198">
        <f>IFERROR((VLOOKUP($A279,'1920'!$F$10:$S$408,9,FALSE)/VLOOKUP($A279,'2019'!$F$10:$N$464,8,FALSE))*1000,#N/A)</f>
        <v>5.8077630432678342</v>
      </c>
      <c r="CP279" s="198">
        <f>IFERROR((VLOOKUP($A279,'20 21'!$F$10:$S$408,9,FALSE)/VLOOKUP($A279,'2020'!$F$10:$N$469,8,FALSE))*1000,#N/A)</f>
        <v>5.5123499607245066</v>
      </c>
      <c r="CQ279" s="198">
        <f>IFERROR((VLOOKUP($A279,'21 22'!$F$10:$S$408,9,FALSE)/VLOOKUP($A279,'2021'!$F$10:$N$469,8,FALSE))*1000,#N/A)</f>
        <v>5.8912386706948645</v>
      </c>
      <c r="CR279" s="198">
        <f>IFERROR((VLOOKUP($A279,'22 23'!$F$10:$S$408,9,FALSE)/VLOOKUP($A279,'2022'!$F$10:$N$469,8,FALSE))*1000,#N/A)</f>
        <v>5.8045215734718481</v>
      </c>
      <c r="CS279" s="196">
        <f>IFERROR((VLOOKUP($A279,'23 24'!$F$7:$S$408,9,FALSE)/VLOOKUP($A279,'2023'!$C$7:$N$469,9,FALSE))*1000,#N/A)</f>
        <v>7.7933153940035584</v>
      </c>
      <c r="CU279" s="198">
        <f>IFERROR((VLOOKUP($A279,'0910'!$F$10:$S$433,10,FALSE)/VLOOKUP($A279,'2010'!$C$5:$K$611,9,FALSE))*1000,#N/A)</f>
        <v>1.9130434782608696</v>
      </c>
      <c r="CV279" s="198">
        <f>IFERROR((VLOOKUP($A279,'1011'!$F$10:$S$433,11,FALSE)/VLOOKUP($A279,'2011'!$C$5:$K$611,9,FALSE))*1000,#N/A)</f>
        <v>1.3795481979651663</v>
      </c>
      <c r="CW279" s="198">
        <f>IFERROR((VLOOKUP($A279,'1112'!$F$10:$S$408,10,FALSE)/VLOOKUP($A279,'2012'!$F$10:$M$460,8,FALSE))*1000,#N/A)</f>
        <v>0.3425244048638465</v>
      </c>
      <c r="CX279" s="198">
        <f>IFERROR((VLOOKUP($A279,'1213'!$F$10:$S$408,10,FALSE)/VLOOKUP($A279,'2013'!$F$10:$M$460,8,FALSE))*1000,#N/A)</f>
        <v>1.1929107021131562</v>
      </c>
      <c r="CY279" s="198">
        <f>IFERROR((VLOOKUP($A279,'1314'!$F$10:$S$408,10,FALSE)/VLOOKUP($A279,'2014'!$F$10:$M$460,8,FALSE))*1000,#N/A)</f>
        <v>0.50813008130081305</v>
      </c>
      <c r="CZ279" s="198">
        <f>IFERROR((VLOOKUP($A279,'1415'!$F$10:$S$408,10,FALSE)/VLOOKUP($A279,'2015'!$F$10:$M$460,8,FALSE))*1000,#N/A)</f>
        <v>0.16784155756965424</v>
      </c>
      <c r="DA279" s="198">
        <f>IFERROR((VLOOKUP($A279,'1516'!$F$10:$S$408,10,FALSE)/VLOOKUP($A279,'2016'!$F$10:$M$460,8,FALSE))*1000,#N/A)</f>
        <v>0.99717467176333718</v>
      </c>
      <c r="DB279" s="198">
        <f>IFERROR((VLOOKUP($A279,'1617'!$F$10:$S$408,10,FALSE)/VLOOKUP($A279,'2017'!$F$10:$M$460,8,FALSE))*1000,#N/A)</f>
        <v>1.3173061090070806</v>
      </c>
      <c r="DC279" s="198">
        <f>IFERROR((VLOOKUP($A279,'1718'!$F$10:$S$408,10,FALSE)/VLOOKUP($A279,'2018'!$F$10:$N$460,9,FALSE))*1000,#N/A)</f>
        <v>2.1203718806067529</v>
      </c>
      <c r="DD279" s="198">
        <f>IFERROR((VLOOKUP($A279,'1819'!$F$10:$S$408,10,FALSE)/VLOOKUP($A279,'2018'!$F$10:$N$460,9,FALSE))*1000,#N/A)</f>
        <v>0.97863317566465491</v>
      </c>
      <c r="DE279" s="198">
        <f>IFERROR((VLOOKUP($A279,'1920'!$F$10:$S$408,10,FALSE)/VLOOKUP($A279,'2019'!$F$10:$N$464,8,FALSE))*1000,#N/A)</f>
        <v>0.96796050721130578</v>
      </c>
      <c r="DF279" s="198">
        <f>IFERROR((VLOOKUP($A279,'20 21'!$F$10:$S$408,10,FALSE)/VLOOKUP($A279,'2020'!$F$10:$N$469,8,FALSE))*1000,#N/A)</f>
        <v>2.1436916513928637</v>
      </c>
      <c r="DG279" s="198">
        <f>IFERROR((VLOOKUP($A279,'21 22'!$F$10:$S$408,10,FALSE)/VLOOKUP($A279,'2021'!$F$10:$N$469,8,FALSE))*1000,#N/A)</f>
        <v>0.45317220543806647</v>
      </c>
      <c r="DH279" s="198">
        <f>IFERROR((VLOOKUP($A279,'22 23'!$F$10:$S$408,10,FALSE)/VLOOKUP($A279,'2022'!$F$10:$N$469,8,FALSE))*1000,#N/A)</f>
        <v>0.74416943249639078</v>
      </c>
      <c r="DI279" s="196">
        <f>IFERROR((VLOOKUP($A279,'23 24'!$F$7:$S$408,10,FALSE)/VLOOKUP($A279,'2023'!$C$7:$N$469,9,FALSE))*1000,#N/A)</f>
        <v>1.3233931801138119</v>
      </c>
      <c r="DK279" s="198">
        <f>IFERROR((VLOOKUP($A279,'0910'!$F$10:$S$433,11,FALSE)/VLOOKUP($A279,'2010'!$C$5:$K$611,9,FALSE))*1000,#N/A)</f>
        <v>0</v>
      </c>
      <c r="DL279" s="198">
        <f>IFERROR((VLOOKUP($A279,'1011'!$F$10:$S$433,12,FALSE)/VLOOKUP($A279,'2011'!$C$5:$K$611,9,FALSE))*1000,#N/A)</f>
        <v>0</v>
      </c>
      <c r="DM279" s="198">
        <f>IFERROR((VLOOKUP($A279,'1112'!$F$10:$S$408,11,FALSE)/VLOOKUP($A279,'2012'!$F$10:$M$460,8,FALSE))*1000,#N/A)</f>
        <v>0</v>
      </c>
      <c r="DN279" s="198">
        <f>IFERROR((VLOOKUP($A279,'1213'!$F$10:$S$408,11,FALSE)/VLOOKUP($A279,'2013'!$F$10:$M$460,8,FALSE))*1000,#N/A)</f>
        <v>0</v>
      </c>
      <c r="DO279" s="198">
        <f>IFERROR((VLOOKUP($A279,'1314'!$F$10:$S$408,11,FALSE)/VLOOKUP($A279,'2014'!$F$10:$M$460,8,FALSE))*1000,#N/A)</f>
        <v>0</v>
      </c>
      <c r="DP279" s="198">
        <f>IFERROR((VLOOKUP($A279,'1415'!$F$10:$S$408,11,FALSE)/VLOOKUP($A279,'2015'!$F$10:$M$460,8,FALSE))*1000,#N/A)</f>
        <v>0</v>
      </c>
      <c r="DQ279" s="198">
        <f>IFERROR((VLOOKUP($A279,'1516'!$F$10:$S$408,11,FALSE)/VLOOKUP($A279,'2016'!$F$10:$M$460,8,FALSE))*1000,#N/A)</f>
        <v>0</v>
      </c>
      <c r="DR279" s="198">
        <f>IFERROR((VLOOKUP($A279,'1617'!$F$10:$S$408,11,FALSE)/VLOOKUP($A279,'2017'!$F$10:$M$460,8,FALSE))*1000,#N/A)</f>
        <v>0</v>
      </c>
      <c r="DS279" s="198">
        <f>IFERROR((VLOOKUP($A279,'1718'!$F$10:$S$408,11,FALSE)/VLOOKUP($A279,'2018'!$F$10:$N$460,9,FALSE))*1000,#N/A)</f>
        <v>0</v>
      </c>
      <c r="DT279" s="198">
        <f>IFERROR((VLOOKUP($A279,'1819'!$F$10:$S$408,11,FALSE)/VLOOKUP($A279,'2018'!$F$10:$N$460,9,FALSE))*1000,#N/A)</f>
        <v>0</v>
      </c>
      <c r="DU279" s="198">
        <f>IFERROR((VLOOKUP($A279,'1920'!$F$10:$S$408,11,FALSE)/VLOOKUP($A279,'2019'!$F$10:$N$464,8,FALSE))*1000,#N/A)</f>
        <v>0</v>
      </c>
      <c r="DV279" s="198">
        <f>IFERROR((VLOOKUP($A279,'20 21'!$F$10:$S$408,11,FALSE)/VLOOKUP($A279,'2020'!$F$10:$N$469,8,FALSE))*1000,#N/A)</f>
        <v>0</v>
      </c>
      <c r="DW279" s="198">
        <f>IFERROR((VLOOKUP($A279,'21 22'!$F$10:$S$408,11,FALSE)/VLOOKUP($A279,'2021'!$F$10:$N$469,8,FALSE))*1000,#N/A)</f>
        <v>0</v>
      </c>
      <c r="DX279" s="198">
        <f>IFERROR((VLOOKUP($A279,'22 23'!$F$10:$S$408,11,FALSE)/VLOOKUP($A279,'2022'!$F$10:$N$469,8,FALSE))*1000,#N/A)</f>
        <v>0</v>
      </c>
      <c r="DY279" s="196">
        <f>IFERROR((VLOOKUP($A279,'23 24'!$F$7:$S$408,11,FALSE)/VLOOKUP($A279,'2023'!$C$7:$N$469,9,FALSE))*1000,#N/A)</f>
        <v>0</v>
      </c>
      <c r="EA279" s="198">
        <f>IFERROR((VLOOKUP($A279,'0910'!$F$10:$S$433,12,FALSE)/VLOOKUP($A279,'2010'!$C$5:$K$611,9,FALSE))*1000,#N/A)</f>
        <v>9.9130434782608692</v>
      </c>
      <c r="EB279" s="198">
        <f>IFERROR((VLOOKUP($A279,'1011'!$F$10:$S$433,13,FALSE)/VLOOKUP($A279,'2011'!$C$5:$K$611,9,FALSE))*1000,#N/A)</f>
        <v>6.7252974650801862</v>
      </c>
      <c r="EC279" s="198">
        <f>IFERROR((VLOOKUP($A279,'1112'!$F$10:$S$408,12,FALSE)/VLOOKUP($A279,'2012'!$F$10:$M$460,8,FALSE))*1000,#N/A)</f>
        <v>4.4528172632300054</v>
      </c>
      <c r="ED279" s="198">
        <f>IFERROR((VLOOKUP($A279,'1213'!$F$10:$S$408,12,FALSE)/VLOOKUP($A279,'2013'!$F$10:$M$460,8,FALSE))*1000,#N/A)</f>
        <v>4.6012269938650308</v>
      </c>
      <c r="EE279" s="198">
        <f>IFERROR((VLOOKUP($A279,'1314'!$F$10:$S$408,12,FALSE)/VLOOKUP($A279,'2014'!$F$10:$M$460,8,FALSE))*1000,#N/A)</f>
        <v>4.4037940379403793</v>
      </c>
      <c r="EF279" s="198">
        <f>IFERROR((VLOOKUP($A279,'1415'!$F$10:$S$408,12,FALSE)/VLOOKUP($A279,'2015'!$F$10:$M$460,8,FALSE))*1000,#N/A)</f>
        <v>2.6854649211144679</v>
      </c>
      <c r="EG279" s="198">
        <f>IFERROR((VLOOKUP($A279,'1516'!$F$10:$S$408,12,FALSE)/VLOOKUP($A279,'2016'!$F$10:$M$460,8,FALSE))*1000,#N/A)</f>
        <v>6.6478311450889152</v>
      </c>
      <c r="EH279" s="198">
        <f>IFERROR((VLOOKUP($A279,'1617'!$F$10:$S$408,12,FALSE)/VLOOKUP($A279,'2017'!$F$10:$M$460,8,FALSE))*1000,#N/A)</f>
        <v>7.0805203359130573</v>
      </c>
      <c r="EI279" s="198">
        <f>IFERROR((VLOOKUP($A279,'1718'!$F$10:$S$408,12,FALSE)/VLOOKUP($A279,'2018'!$F$10:$N$460,9,FALSE))*1000,#N/A)</f>
        <v>7.3397488174849119</v>
      </c>
      <c r="EJ279" s="198">
        <f>IFERROR((VLOOKUP($A279,'1819'!$F$10:$S$408,12,FALSE)/VLOOKUP($A279,'2018'!$F$10:$N$460,9,FALSE))*1000,#N/A)</f>
        <v>6.034904583265372</v>
      </c>
      <c r="EK279" s="198">
        <f>IFERROR((VLOOKUP($A279,'1920'!$F$10:$S$408,12,FALSE)/VLOOKUP($A279,'2019'!$F$10:$N$464,8,FALSE))*1000,#N/A)</f>
        <v>6.7757235504791407</v>
      </c>
      <c r="EL279" s="198">
        <f>IFERROR((VLOOKUP($A279,'20 21'!$F$10:$S$408,12,FALSE)/VLOOKUP($A279,'2020'!$F$10:$N$469,8,FALSE))*1000,#N/A)</f>
        <v>7.5029207798750228</v>
      </c>
      <c r="EM279" s="198">
        <f>IFERROR((VLOOKUP($A279,'21 22'!$F$10:$S$408,12,FALSE)/VLOOKUP($A279,'2021'!$F$10:$N$469,8,FALSE))*1000,#N/A)</f>
        <v>6.3444108761329305</v>
      </c>
      <c r="EN279" s="198">
        <f>IFERROR((VLOOKUP($A279,'22 23'!$F$10:$S$408,12,FALSE)/VLOOKUP($A279,'2022'!$F$10:$N$469,8,FALSE))*1000,#N/A)</f>
        <v>6.5486910059682391</v>
      </c>
      <c r="EO279" s="196">
        <f>IFERROR((VLOOKUP($A279,'23 24'!$F$7:$S$408,12,FALSE)/VLOOKUP($A279,'2023'!$C$7:$N$469,9,FALSE))*1000,#N/A)</f>
        <v>9.1167085741173715</v>
      </c>
    </row>
    <row r="280" spans="1:145" x14ac:dyDescent="0.3">
      <c r="A280" t="s">
        <v>1701</v>
      </c>
      <c r="B280" t="s">
        <v>1743</v>
      </c>
      <c r="C280" t="str">
        <f>IF(VLOOKUP($A280,'0910'!$F$10:$L$433,1,FALSE)=VLOOKUP($A280,'2010'!$C$5:$K$611,1,FALSE),VLOOKUP($A280,'0910'!$F$10:$L$433,1,FALSE),FALSE)</f>
        <v>Swindon</v>
      </c>
      <c r="D280" t="str">
        <f>IF(VLOOKUP($A280,'1011'!$F$10:$L$433,1,FALSE)=VLOOKUP($A280,'2011'!$C$5:$K$611,1,FALSE),VLOOKUP($A280,'1011'!$F$10:$L$433,1,FALSE),FALSE)</f>
        <v>Swindon</v>
      </c>
      <c r="E280" t="str">
        <f>IF(VLOOKUP(A280,'1112'!$F$10:$L$408,1,FALSE)=VLOOKUP(A280,'2012'!$F$10:$M$460,1,FALSE),VLOOKUP(A280,'1112'!$F$10:$L$408,1,FALSE),FALSE)</f>
        <v>Swindon</v>
      </c>
      <c r="F280" t="str">
        <f>IF(VLOOKUP($A280,'1213'!$F$10:$L$408,1,FALSE)=VLOOKUP($A280,'2013'!$F$10:$M$460,1,FALSE),VLOOKUP($A280,'1213'!$F$10:$L$408,1,FALSE),FALSE)</f>
        <v>Swindon</v>
      </c>
      <c r="G280" t="str">
        <f>IF(VLOOKUP($A280,'1314'!$F$10:$L$408,1,FALSE)=VLOOKUP($A280,'2014'!$F$10:$M$460,1,FALSE),VLOOKUP($A280,'1314'!$F$10:$L$408,1,FALSE),FALSE)</f>
        <v>Swindon</v>
      </c>
      <c r="H280" t="str">
        <f>IF(VLOOKUP($A280,'1415'!$F$10:$L$408,1,FALSE)=VLOOKUP($A280,'2015'!$F$10:$M$460,1,FALSE),VLOOKUP($A280,'1415'!$F$10:$L$408,1,FALSE),FALSE)</f>
        <v>Swindon</v>
      </c>
      <c r="I280" t="str">
        <f>IF(VLOOKUP($A280,'1516'!$F$10:$L$408,1,FALSE)=VLOOKUP($A280,'2015'!$F$10:$M$460,1,FALSE),VLOOKUP($A280,'1516'!$F$10:$L$408,1,FALSE),FALSE)</f>
        <v>Swindon</v>
      </c>
      <c r="J280" t="str">
        <f>IF(VLOOKUP($A280,'1617'!$F$10:$L$408,1,FALSE)=VLOOKUP($A280,'2016'!$F$10:$M$460,1,FALSE),VLOOKUP($A280,'1617'!$F$10:$L$408,1,FALSE),FALSE)</f>
        <v>Swindon</v>
      </c>
      <c r="K280" t="str">
        <f>IF(VLOOKUP($A280,'1718'!$F$10:$M$408,1,FALSE)=VLOOKUP($A280,'2017'!$F$10:$M$460,1,FALSE),VLOOKUP($A280,'1718'!$F$10:$M$408,1,FALSE),FALSE)</f>
        <v>Swindon</v>
      </c>
      <c r="L280" t="str">
        <f>IF(VLOOKUP($A280,'1819'!$F$10:$M$408,1,FALSE)=VLOOKUP($A280,'2018'!$F$10:$M$460,1,FALSE),VLOOKUP($A280,'1819'!$F$10:$M$408,1,FALSE),FALSE)</f>
        <v>Swindon</v>
      </c>
      <c r="M280" t="str">
        <f>IF(VLOOKUP($A280,'1920'!$F$10:$M$408,1,FALSE)=VLOOKUP($A280,'2019'!$F$10:$M$464,1,FALSE),VLOOKUP($A280,'1920'!$F$10:$M$408,1,FALSE),FALSE)</f>
        <v>Swindon</v>
      </c>
      <c r="N280" t="str">
        <f>IF(VLOOKUP($A280,'20 21'!$F$10:$N$408,1,FALSE)=VLOOKUP($A280,'2020'!$F$10:$O$468,1,FALSE),VLOOKUP($A280,'20 21'!$F$10:$N$408,1,FALSE),FALSE)</f>
        <v>Swindon</v>
      </c>
      <c r="O280" t="str">
        <f>IF(VLOOKUP($A280,'21 22'!$F$10:$N$408,1,FALSE)=VLOOKUP($A280,'2021'!$F$10:$O$471,1,FALSE),VLOOKUP($A280,'21 22'!$F$10:$N$408,1,FALSE),FALSE)</f>
        <v>Swindon</v>
      </c>
      <c r="P280" t="str">
        <f>IF(VLOOKUP($A280,'22 23'!$F$10:$N$408,1,FALSE)=VLOOKUP($A280,'2022'!$F$10:$O$468,1,FALSE),VLOOKUP($A280,'22 23'!$F$10:$N$408,1,FALSE),FALSE)</f>
        <v>Swindon</v>
      </c>
      <c r="Q280" t="str">
        <f>IF(VLOOKUP($A280,'23 24'!$F$7:$N$408,1,FALSE)=VLOOKUP($A280,'2023'!$C$7:$O$468,1,FALSE),VLOOKUP($A280,'23 24'!$F$7:$N$408,1,FALSE),FALSE)</f>
        <v>Swindon</v>
      </c>
      <c r="S280" s="196">
        <f>IFERROR((VLOOKUP($A280,'0910'!$F$10:$L$433,4,FALSE)/VLOOKUP($A280,'2010'!$C$5:$K$611,9,FALSE))*1000,#N/A)</f>
        <v>7.5321222862206465</v>
      </c>
      <c r="T280" s="196" t="e">
        <f>IFERROR((VLOOKUP($A280,'1011'!$F$10:$L$433,4,FALSE)/VLOOKUP($A280,'2011'!$C$5:$K$611,9,FALSE))*1000,#N/A)</f>
        <v>#N/A</v>
      </c>
      <c r="U280" s="196">
        <f>IFERROR((VLOOKUP($A280,'1112'!$F$10:$L$408,4,FALSE)/VLOOKUP($A280,'2012'!$F$10:$M$460,8,FALSE))*1000,#N/A)</f>
        <v>5.2162573353618784</v>
      </c>
      <c r="V280" s="196">
        <f>IFERROR((VLOOKUP($A280,'1213'!$F$10:$L$408,4,FALSE)/VLOOKUP($A280,'2013'!$F$10:$M$460,8,FALSE))*1000,#N/A)</f>
        <v>4.1027855754696612</v>
      </c>
      <c r="W280" s="196">
        <f>IFERROR((VLOOKUP($A280,'1314'!$F$10:$L$408,4,FALSE)/VLOOKUP($A280,'2014'!$F$10:$M$460,8,FALSE))*1000,#N/A)</f>
        <v>3.433108035618496</v>
      </c>
      <c r="X280" s="196">
        <f>IFERROR((VLOOKUP($A280,'1415'!$F$10:$L$408,4,FALSE)/VLOOKUP($A280,'2015'!$F$10:$M$460,8,FALSE))*1000,#N/A)</f>
        <v>6.2832800851970187</v>
      </c>
      <c r="Y280" s="196">
        <f>IFERROR((VLOOKUP($A280,'1516'!$F$10:$L$408,4,FALSE)/VLOOKUP($A280,'2016'!$F$10:$M$460,8,FALSE))*1000,#N/A)</f>
        <v>7.4470316761065662</v>
      </c>
      <c r="Z280" s="196">
        <f>IFERROR((VLOOKUP($A280,'1617'!$F$10:$L$408,4,FALSE)/VLOOKUP($A280,'2017'!$F$10:$M$460,8,FALSE))*1000,#N/A)</f>
        <v>10.717230008244023</v>
      </c>
      <c r="AA280" s="196">
        <f>IFERROR((VLOOKUP($A280,'1718'!$F$10:$L$408,4,FALSE)/VLOOKUP($A280,'2018'!$F$10:$N$460,9,FALSE))*1000,#N/A)</f>
        <v>7.7685781457630583</v>
      </c>
      <c r="AB280" s="196">
        <f>IFERROR((VLOOKUP($A280,'1819'!$F$10:$L$408,4,FALSE)/VLOOKUP($A280,'2018'!$F$10:$N$460,9,FALSE))*1000,#N/A)</f>
        <v>5.6219973423285294</v>
      </c>
      <c r="AC280" s="196">
        <f>IFERROR((VLOOKUP($A280,'1920'!$F$10:$L$408,4,FALSE)/VLOOKUP($A280,'2019'!$F$10:$N$464,8,FALSE))*1000,#N/A)</f>
        <v>3.7424392612222608</v>
      </c>
      <c r="AD280" s="196">
        <f>IFERROR((VLOOKUP($A280,'20 21'!$F$10:$M$408,4,FALSE)/VLOOKUP($A280,'2020'!$F$10:$N$469,8,FALSE))*1000,#N/A)</f>
        <v>4.4298661576347733</v>
      </c>
      <c r="AE280" s="196">
        <f>IFERROR((VLOOKUP($A280,'21 22'!$F$10:$M$408,4,FALSE)/VLOOKUP($A280,'2021'!$F$10:$N$469,8,FALSE))*1000,#N/A)</f>
        <v>4.6068642276992726</v>
      </c>
      <c r="AF280" s="196">
        <f>IFERROR((VLOOKUP($A280,'22 23'!$F$10:$M$408,4,FALSE)/VLOOKUP($A280,'2022'!$F$10:$N$469,8,FALSE))*1000,#N/A)</f>
        <v>9.4105993065874198</v>
      </c>
      <c r="AG280" s="196">
        <f>IFERROR((VLOOKUP($A280,'23 24'!$F$7:$M$408,4,FALSE)/VLOOKUP($A280,'2023'!$C$7:$N$469,9,FALSE))*1000,#N/A)</f>
        <v>3.1385472449439966</v>
      </c>
      <c r="AI280" s="196">
        <f>IFERROR((VLOOKUP($A280,'0910'!$F$10:$L$433,5,FALSE)/VLOOKUP($A280,'2010'!$C$5:$K$611,9,FALSE))*1000,#N/A)</f>
        <v>2.215330084182543</v>
      </c>
      <c r="AJ280" s="196" t="e">
        <f>IFERROR((VLOOKUP($A280,'1011'!$F$10:$L$433,5,FALSE)/VLOOKUP($A280,'2011'!$C$5:$K$611,9,FALSE))*1000,#N/A)</f>
        <v>#N/A</v>
      </c>
      <c r="AK280" s="196">
        <f>IFERROR((VLOOKUP($A280,'1112'!$F$10:$L$408,5,FALSE)/VLOOKUP($A280,'2012'!$F$10:$M$460,8,FALSE))*1000,#N/A)</f>
        <v>0.86937622256031299</v>
      </c>
      <c r="AL280" s="196">
        <f>IFERROR((VLOOKUP($A280,'1213'!$F$10:$L$408,5,FALSE)/VLOOKUP($A280,'2013'!$F$10:$M$460,8,FALSE))*1000,#N/A)</f>
        <v>0.86374433167782338</v>
      </c>
      <c r="AM280" s="196">
        <f>IFERROR((VLOOKUP($A280,'1314'!$F$10:$L$408,5,FALSE)/VLOOKUP($A280,'2014'!$F$10:$M$460,8,FALSE))*1000,#N/A)</f>
        <v>0.75099238279154601</v>
      </c>
      <c r="AN280" s="196">
        <f>IFERROR((VLOOKUP($A280,'1415'!$F$10:$L$408,5,FALSE)/VLOOKUP($A280,'2015'!$F$10:$M$460,8,FALSE))*1000,#N/A)</f>
        <v>1.0649627263045793</v>
      </c>
      <c r="AO280" s="196">
        <f>IFERROR((VLOOKUP($A280,'1516'!$F$10:$L$408,5,FALSE)/VLOOKUP($A280,'2016'!$F$10:$M$460,8,FALSE))*1000,#N/A)</f>
        <v>1.1537654709460876</v>
      </c>
      <c r="AP280" s="196">
        <f>IFERROR((VLOOKUP($A280,'1617'!$F$10:$L$408,5,FALSE)/VLOOKUP($A280,'2017'!$F$10:$M$460,8,FALSE))*1000,#N/A)</f>
        <v>1.5457543281121187</v>
      </c>
      <c r="AQ280" s="196">
        <f>IFERROR((VLOOKUP($A280,'1718'!$F$10:$L$408,5,FALSE)/VLOOKUP($A280,'2018'!$F$10:$N$460,9,FALSE))*1000,#N/A)</f>
        <v>1.6354901359501175</v>
      </c>
      <c r="AR280" s="196">
        <f>IFERROR((VLOOKUP($A280,'1819'!$F$10:$L$408,5,FALSE)/VLOOKUP($A280,'2018'!$F$10:$N$460,9,FALSE))*1000,#N/A)</f>
        <v>2.1465808034345293</v>
      </c>
      <c r="AS280" s="196">
        <f>IFERROR((VLOOKUP($A280,'1920'!$F$10:$L$408,5,FALSE)/VLOOKUP($A280,'2019'!$F$10:$N$464,8,FALSE))*1000,#N/A)</f>
        <v>1.2137640847207329</v>
      </c>
      <c r="AT280" s="196">
        <f>IFERROR((VLOOKUP($A280,'20 21'!$F$10:$L$408,5,FALSE)/VLOOKUP($A280,'2020'!$F$10:$N$469,8,FALSE))*1000,#N/A)</f>
        <v>1.5101816446482184</v>
      </c>
      <c r="AU280" s="196">
        <f>IFERROR((VLOOKUP($A280,'21 22'!$F$10:$L$408,5,FALSE)/VLOOKUP($A280,'2021'!$F$10:$N$469,8,FALSE))*1000,#N/A)</f>
        <v>1.6023875574606163</v>
      </c>
      <c r="AV280" s="196">
        <f>IFERROR((VLOOKUP($A280,'22 23'!$F$10:$L$408,5,FALSE)/VLOOKUP($A280,'2022'!$F$10:$N$469,8,FALSE))*1000,#N/A)</f>
        <v>1.58494304110946</v>
      </c>
      <c r="AW280" s="196">
        <f>IFERROR((VLOOKUP($A280,'23 24'!$F$7:$M$408,5,FALSE)/VLOOKUP($A280,'2023'!$C$7:$N$469,9,FALSE))*1000,#N/A)</f>
        <v>0.78463681123599915</v>
      </c>
      <c r="AY280" s="196">
        <f>IFERROR((VLOOKUP($A280,'0910'!$F$10:$L$433,6,FALSE)/VLOOKUP($A280,'2010'!$C$5:$K$611,9,FALSE))*1000,#N/A)</f>
        <v>0</v>
      </c>
      <c r="AZ280" s="196" t="e">
        <f>IFERROR((VLOOKUP($A280,'1011'!$F$10:$L$433,6,FALSE)/VLOOKUP($A280,'2011'!$C$5:$K$611,9,FALSE))*1000,#N/A)</f>
        <v>#N/A</v>
      </c>
      <c r="BA280" s="196">
        <f>IFERROR((VLOOKUP($A280,'1112'!$F$10:$L$408,6,FALSE)/VLOOKUP($A280,'2012'!$F$10:$M$460,8,FALSE))*1000,#N/A)</f>
        <v>0</v>
      </c>
      <c r="BB280" s="196">
        <f>IFERROR((VLOOKUP($A280,'1213'!$F$10:$L$408,6,FALSE)/VLOOKUP($A280,'2013'!$F$10:$M$460,8,FALSE))*1000,#N/A)</f>
        <v>0</v>
      </c>
      <c r="BC280" s="196">
        <f>IFERROR((VLOOKUP($A280,'1314'!$F$10:$L$408,6,FALSE)/VLOOKUP($A280,'2014'!$F$10:$M$460,8,FALSE))*1000,#N/A)</f>
        <v>0</v>
      </c>
      <c r="BD280" s="196">
        <f>IFERROR((VLOOKUP($A280,'1415'!$F$10:$L$408,6,FALSE)/VLOOKUP($A280,'2015'!$F$10:$M$460,8,FALSE))*1000,#N/A)</f>
        <v>0</v>
      </c>
      <c r="BE280" s="196">
        <f>IFERROR((VLOOKUP($A280,'1516'!$F$10:$L$408,6,FALSE)/VLOOKUP($A280,'2016'!$F$10:$M$460,8,FALSE))*1000,#N/A)</f>
        <v>0</v>
      </c>
      <c r="BF280" s="196">
        <f>IFERROR((VLOOKUP($A280,'1617'!$F$10:$L$408,6,FALSE)/VLOOKUP($A280,'2017'!$F$10:$M$460,8,FALSE))*1000,#N/A)</f>
        <v>0</v>
      </c>
      <c r="BG280" s="196">
        <f>IFERROR((VLOOKUP($A280,'1718'!$F$10:$L$408,6,FALSE)/VLOOKUP($A280,'2018'!$F$10:$N$460,9,FALSE))*1000,#N/A)</f>
        <v>0</v>
      </c>
      <c r="BH280" s="196">
        <f>IFERROR((VLOOKUP($A280,'1819'!$F$10:$L$408,6,FALSE)/VLOOKUP($A280,'2018'!$F$10:$N$460,9,FALSE))*1000,#N/A)</f>
        <v>0</v>
      </c>
      <c r="BI280" s="196">
        <f>IFERROR((VLOOKUP($A280,'1920'!$F$10:$L$408,6,FALSE)/VLOOKUP($A280,'2019'!$F$10:$N$464,8,FALSE))*1000,#N/A)</f>
        <v>0</v>
      </c>
      <c r="BJ280" s="196">
        <f>IFERROR((VLOOKUP($A280,'20 21'!$F$10:$L$408,6,FALSE)/VLOOKUP($A280,'2020'!$F$10:$N$469,8,FALSE))*1000,#N/A)</f>
        <v>0</v>
      </c>
      <c r="BK280" s="196">
        <f>IFERROR((VLOOKUP($A280,'21 22'!$F$10:$L$408,6,FALSE)/VLOOKUP($A280,'2021'!$F$10:$N$469,8,FALSE))*1000,#N/A)</f>
        <v>0</v>
      </c>
      <c r="BL280" s="196">
        <f>IFERROR((VLOOKUP($A280,'22 23'!$F$10:$L$408,6,FALSE)/VLOOKUP($A280,'2022'!$F$10:$N$469,8,FALSE))*1000,#N/A)</f>
        <v>0</v>
      </c>
      <c r="BM280" s="196">
        <f>IFERROR((VLOOKUP($A280,'23 24'!$F$7:$M$408,6,FALSE)/VLOOKUP($A280,'2023'!$C$7:$N$469,9,FALSE))*1000,#N/A)</f>
        <v>0</v>
      </c>
      <c r="BO280" s="196">
        <f>IFERROR((VLOOKUP($A280,'0910'!$F$10:$L$433,7,FALSE)/VLOOKUP($A280,'2010'!$C$5:$K$611,9,FALSE))*1000,#N/A)</f>
        <v>9.7474523704031899</v>
      </c>
      <c r="BP280" s="196">
        <f>IFERROR((VLOOKUP($A280,'1011'!$F$10:$L$433,7,FALSE)/VLOOKUP($A280,'2011'!$C$5:$K$611,9,FALSE))*1000,#N/A)</f>
        <v>7.7910677054756938</v>
      </c>
      <c r="BQ280" s="196">
        <f>IFERROR((VLOOKUP($A280,'1112'!$F$10:$L$408,7,FALSE)/VLOOKUP($A280,'2012'!$F$10:$M$460,8,FALSE))*1000,#N/A)</f>
        <v>6.0856335579221907</v>
      </c>
      <c r="BR280" s="196">
        <f>IFERROR((VLOOKUP($A280,'1213'!$F$10:$L$408,7,FALSE)/VLOOKUP($A280,'2013'!$F$10:$M$460,8,FALSE))*1000,#N/A)</f>
        <v>4.9665299071474847</v>
      </c>
      <c r="BS280" s="196">
        <f>IFERROR((VLOOKUP($A280,'1314'!$F$10:$L$408,7,FALSE)/VLOOKUP($A280,'2014'!$F$10:$M$460,8,FALSE))*1000,#N/A)</f>
        <v>4.1841004184100417</v>
      </c>
      <c r="BT280" s="196">
        <f>IFERROR((VLOOKUP($A280,'1415'!$F$10:$L$408,7,FALSE)/VLOOKUP($A280,'2015'!$F$10:$M$460,8,FALSE))*1000,#N/A)</f>
        <v>7.3482428115015974</v>
      </c>
      <c r="BU280" s="196">
        <f>IFERROR((VLOOKUP($A280,'1516'!$F$10:$L$408,7,FALSE)/VLOOKUP($A280,'2016'!$F$10:$M$460,8,FALSE))*1000,#N/A)</f>
        <v>8.6007971470526527</v>
      </c>
      <c r="BV280" s="196">
        <f>IFERROR((VLOOKUP($A280,'1617'!$F$10:$L$408,7,FALSE)/VLOOKUP($A280,'2017'!$F$10:$M$460,8,FALSE))*1000,#N/A)</f>
        <v>12.262984336356142</v>
      </c>
      <c r="BW280" s="196">
        <f>IFERROR((VLOOKUP($A280,'1718'!$F$10:$L$408,7,FALSE)/VLOOKUP($A280,'2018'!$F$10:$N$460,9,FALSE))*1000,#N/A)</f>
        <v>9.404068281713176</v>
      </c>
      <c r="BX280" s="196">
        <f>IFERROR((VLOOKUP($A280,'1819'!$F$10:$L$408,7,FALSE)/VLOOKUP($A280,'2018'!$F$10:$N$460,9,FALSE))*1000,#N/A)</f>
        <v>7.7685781457630583</v>
      </c>
      <c r="BY280" s="196">
        <f>IFERROR((VLOOKUP($A280,'1920'!$F$10:$L$408,7,FALSE)/VLOOKUP($A280,'2019'!$F$10:$N$464,8,FALSE))*1000,#N/A)</f>
        <v>4.9562033459429928</v>
      </c>
      <c r="BZ280" s="196">
        <f>IFERROR((VLOOKUP($A280,'20 21'!$F$10:$L$408,7,FALSE)/VLOOKUP($A280,'2020'!$F$10:$N$469,8,FALSE))*1000,#N/A)</f>
        <v>5.9400478022829919</v>
      </c>
      <c r="CA280" s="196">
        <f>IFERROR((VLOOKUP($A280,'21 22'!$F$10:$L$408,7,FALSE)/VLOOKUP($A280,'2021'!$F$10:$N$469,8,FALSE))*1000,#N/A)</f>
        <v>6.1091025628185998</v>
      </c>
      <c r="CB280" s="196">
        <f>IFERROR((VLOOKUP($A280,'22 23'!$F$10:$L$408,7,FALSE)/VLOOKUP($A280,'2022'!$F$10:$N$469,8,FALSE))*1000,#N/A)</f>
        <v>10.896483407627537</v>
      </c>
      <c r="CC280" s="196">
        <f>IFERROR((VLOOKUP($A280,'23 24'!$F$7:$M$408,7,FALSE)/VLOOKUP($A280,'2023'!$C$7:$N$469,9,FALSE))*1000,#N/A)</f>
        <v>3.9231840561799962</v>
      </c>
      <c r="CE280" s="198">
        <f>IFERROR((VLOOKUP($A280,'0910'!$F$10:$S$433,9,FALSE)/VLOOKUP($A280,'2010'!$C$5:$K$611,9,FALSE))*1000,#N/A)</f>
        <v>8.5290208241027905</v>
      </c>
      <c r="CF280" s="198" t="e">
        <f>IFERROR((VLOOKUP($A280,'1011'!$F$10:$S$433,10,FALSE)/VLOOKUP($A280,'2011'!$C$5:$K$611,9,FALSE))*1000,#N/A)</f>
        <v>#N/A</v>
      </c>
      <c r="CG280" s="198">
        <f>IFERROR((VLOOKUP($A280,'1112'!$F$10:$S$408,9,FALSE)/VLOOKUP($A280,'2012'!$F$10:$M$460,8,FALSE))*1000,#N/A)</f>
        <v>6.6289936970223868</v>
      </c>
      <c r="CH280" s="198">
        <f>IFERROR((VLOOKUP($A280,'1213'!$F$10:$S$408,9,FALSE)/VLOOKUP($A280,'2013'!$F$10:$M$460,8,FALSE))*1000,#N/A)</f>
        <v>4.9665299071474847</v>
      </c>
      <c r="CI280" s="198">
        <f>IFERROR((VLOOKUP($A280,'1314'!$F$10:$S$408,9,FALSE)/VLOOKUP($A280,'2014'!$F$10:$M$460,8,FALSE))*1000,#N/A)</f>
        <v>4.82780817508851</v>
      </c>
      <c r="CJ280" s="198">
        <f>IFERROR((VLOOKUP($A280,'1415'!$F$10:$S$408,9,FALSE)/VLOOKUP($A280,'2015'!$F$10:$M$460,8,FALSE))*1000,#N/A)</f>
        <v>3.4078807241746536</v>
      </c>
      <c r="CK280" s="198">
        <f>IFERROR((VLOOKUP($A280,'1516'!$F$10:$S$408,9,FALSE)/VLOOKUP($A280,'2016'!$F$10:$M$460,8,FALSE))*1000,#N/A)</f>
        <v>6.7128172855045101</v>
      </c>
      <c r="CL280" s="198">
        <f>IFERROR((VLOOKUP($A280,'1617'!$F$10:$S$408,9,FALSE)/VLOOKUP($A280,'2017'!$F$10:$M$460,8,FALSE))*1000,#N/A)</f>
        <v>8.9653751030502882</v>
      </c>
      <c r="CM280" s="198">
        <f>IFERROR((VLOOKUP($A280,'1718'!$F$10:$S$408,9,FALSE)/VLOOKUP($A280,'2018'!$F$10:$N$460,9,FALSE))*1000,#N/A)</f>
        <v>10.630685883675763</v>
      </c>
      <c r="CN280" s="198">
        <f>IFERROR((VLOOKUP($A280,'1819'!$F$10:$S$408,9,FALSE)/VLOOKUP($A280,'2018'!$F$10:$N$460,9,FALSE))*1000,#N/A)</f>
        <v>9.6085045487069412</v>
      </c>
      <c r="CO280" s="198">
        <f>IFERROR((VLOOKUP($A280,'1920'!$F$10:$S$408,9,FALSE)/VLOOKUP($A280,'2019'!$F$10:$N$464,8,FALSE))*1000,#N/A)</f>
        <v>5.6642323953634204</v>
      </c>
      <c r="CP280" s="198">
        <f>IFERROR((VLOOKUP($A280,'20 21'!$F$10:$S$408,9,FALSE)/VLOOKUP($A280,'2020'!$F$10:$N$469,8,FALSE))*1000,#N/A)</f>
        <v>4.2285086050150111</v>
      </c>
      <c r="CQ280" s="198">
        <f>IFERROR((VLOOKUP($A280,'21 22'!$F$10:$S$408,9,FALSE)/VLOOKUP($A280,'2021'!$F$10:$N$469,8,FALSE))*1000,#N/A)</f>
        <v>5.2077595617470029</v>
      </c>
      <c r="CR280" s="198">
        <f>IFERROR((VLOOKUP($A280,'22 23'!$F$10:$S$408,9,FALSE)/VLOOKUP($A280,'2022'!$F$10:$N$469,8,FALSE))*1000,#N/A)</f>
        <v>5.1510648836057458</v>
      </c>
      <c r="CS280" s="196">
        <f>IFERROR((VLOOKUP($A280,'23 24'!$F$7:$S$408,9,FALSE)/VLOOKUP($A280,'2023'!$C$7:$N$469,9,FALSE))*1000,#N/A)</f>
        <v>4.7078208674159949</v>
      </c>
      <c r="CU280" s="198">
        <f>IFERROR((VLOOKUP($A280,'0910'!$F$10:$S$433,10,FALSE)/VLOOKUP($A280,'2010'!$C$5:$K$611,9,FALSE))*1000,#N/A)</f>
        <v>3.3229951262738147</v>
      </c>
      <c r="CV280" s="198" t="e">
        <f>IFERROR((VLOOKUP($A280,'1011'!$F$10:$S$433,11,FALSE)/VLOOKUP($A280,'2011'!$C$5:$K$611,9,FALSE))*1000,#N/A)</f>
        <v>#N/A</v>
      </c>
      <c r="CW280" s="198">
        <f>IFERROR((VLOOKUP($A280,'1112'!$F$10:$S$408,10,FALSE)/VLOOKUP($A280,'2012'!$F$10:$M$460,8,FALSE))*1000,#N/A)</f>
        <v>2.1734405564007822</v>
      </c>
      <c r="CX280" s="198">
        <f>IFERROR((VLOOKUP($A280,'1213'!$F$10:$S$408,10,FALSE)/VLOOKUP($A280,'2013'!$F$10:$M$460,8,FALSE))*1000,#N/A)</f>
        <v>0.64780824875836762</v>
      </c>
      <c r="CY280" s="198">
        <f>IFERROR((VLOOKUP($A280,'1314'!$F$10:$S$408,10,FALSE)/VLOOKUP($A280,'2014'!$F$10:$M$460,8,FALSE))*1000,#N/A)</f>
        <v>1.3947001394700138</v>
      </c>
      <c r="CZ280" s="198">
        <f>IFERROR((VLOOKUP($A280,'1415'!$F$10:$S$408,10,FALSE)/VLOOKUP($A280,'2015'!$F$10:$M$460,8,FALSE))*1000,#N/A)</f>
        <v>0.53248136315228967</v>
      </c>
      <c r="DA280" s="198">
        <f>IFERROR((VLOOKUP($A280,'1516'!$F$10:$S$408,10,FALSE)/VLOOKUP($A280,'2016'!$F$10:$M$460,8,FALSE))*1000,#N/A)</f>
        <v>1.1537654709460876</v>
      </c>
      <c r="DB280" s="198">
        <f>IFERROR((VLOOKUP($A280,'1617'!$F$10:$S$408,10,FALSE)/VLOOKUP($A280,'2017'!$F$10:$M$460,8,FALSE))*1000,#N/A)</f>
        <v>1.3396537510305029</v>
      </c>
      <c r="DC280" s="198">
        <f>IFERROR((VLOOKUP($A280,'1718'!$F$10:$S$408,10,FALSE)/VLOOKUP($A280,'2018'!$F$10:$N$460,9,FALSE))*1000,#N/A)</f>
        <v>1.5332720024532351</v>
      </c>
      <c r="DD280" s="198">
        <f>IFERROR((VLOOKUP($A280,'1819'!$F$10:$S$408,10,FALSE)/VLOOKUP($A280,'2018'!$F$10:$N$460,9,FALSE))*1000,#N/A)</f>
        <v>1.8399264029438822</v>
      </c>
      <c r="DE280" s="198">
        <f>IFERROR((VLOOKUP($A280,'1920'!$F$10:$S$408,10,FALSE)/VLOOKUP($A280,'2019'!$F$10:$N$464,8,FALSE))*1000,#N/A)</f>
        <v>1.9217931341411609</v>
      </c>
      <c r="DF280" s="198">
        <f>IFERROR((VLOOKUP($A280,'20 21'!$F$10:$S$408,10,FALSE)/VLOOKUP($A280,'2020'!$F$10:$N$469,8,FALSE))*1000,#N/A)</f>
        <v>1.409502868338337</v>
      </c>
      <c r="DG280" s="198">
        <f>IFERROR((VLOOKUP($A280,'21 22'!$F$10:$S$408,10,FALSE)/VLOOKUP($A280,'2021'!$F$10:$N$469,8,FALSE))*1000,#N/A)</f>
        <v>1.5022383351193278</v>
      </c>
      <c r="DH280" s="198">
        <f>IFERROR((VLOOKUP($A280,'22 23'!$F$10:$S$408,10,FALSE)/VLOOKUP($A280,'2022'!$F$10:$N$469,8,FALSE))*1000,#N/A)</f>
        <v>1.2877662209014364</v>
      </c>
      <c r="DI280" s="196">
        <f>IFERROR((VLOOKUP($A280,'23 24'!$F$7:$S$408,10,FALSE)/VLOOKUP($A280,'2023'!$C$7:$N$469,9,FALSE))*1000,#N/A)</f>
        <v>1.9615920280899981</v>
      </c>
      <c r="DK280" s="198">
        <f>IFERROR((VLOOKUP($A280,'0910'!$F$10:$S$433,11,FALSE)/VLOOKUP($A280,'2010'!$C$5:$K$611,9,FALSE))*1000,#N/A)</f>
        <v>0</v>
      </c>
      <c r="DL280" s="198" t="e">
        <f>IFERROR((VLOOKUP($A280,'1011'!$F$10:$S$433,12,FALSE)/VLOOKUP($A280,'2011'!$C$5:$K$611,9,FALSE))*1000,#N/A)</f>
        <v>#N/A</v>
      </c>
      <c r="DM280" s="198">
        <f>IFERROR((VLOOKUP($A280,'1112'!$F$10:$S$408,11,FALSE)/VLOOKUP($A280,'2012'!$F$10:$M$460,8,FALSE))*1000,#N/A)</f>
        <v>0</v>
      </c>
      <c r="DN280" s="198">
        <f>IFERROR((VLOOKUP($A280,'1213'!$F$10:$S$408,11,FALSE)/VLOOKUP($A280,'2013'!$F$10:$M$460,8,FALSE))*1000,#N/A)</f>
        <v>0</v>
      </c>
      <c r="DO280" s="198">
        <f>IFERROR((VLOOKUP($A280,'1314'!$F$10:$S$408,11,FALSE)/VLOOKUP($A280,'2014'!$F$10:$M$460,8,FALSE))*1000,#N/A)</f>
        <v>0</v>
      </c>
      <c r="DP280" s="198">
        <f>IFERROR((VLOOKUP($A280,'1415'!$F$10:$S$408,11,FALSE)/VLOOKUP($A280,'2015'!$F$10:$M$460,8,FALSE))*1000,#N/A)</f>
        <v>0</v>
      </c>
      <c r="DQ280" s="198">
        <f>IFERROR((VLOOKUP($A280,'1516'!$F$10:$S$408,11,FALSE)/VLOOKUP($A280,'2016'!$F$10:$M$460,8,FALSE))*1000,#N/A)</f>
        <v>0</v>
      </c>
      <c r="DR280" s="198">
        <f>IFERROR((VLOOKUP($A280,'1617'!$F$10:$S$408,11,FALSE)/VLOOKUP($A280,'2017'!$F$10:$M$460,8,FALSE))*1000,#N/A)</f>
        <v>0</v>
      </c>
      <c r="DS280" s="198">
        <f>IFERROR((VLOOKUP($A280,'1718'!$F$10:$S$408,11,FALSE)/VLOOKUP($A280,'2018'!$F$10:$N$460,9,FALSE))*1000,#N/A)</f>
        <v>0</v>
      </c>
      <c r="DT280" s="198">
        <f>IFERROR((VLOOKUP($A280,'1819'!$F$10:$S$408,11,FALSE)/VLOOKUP($A280,'2018'!$F$10:$N$460,9,FALSE))*1000,#N/A)</f>
        <v>0</v>
      </c>
      <c r="DU280" s="198">
        <f>IFERROR((VLOOKUP($A280,'1920'!$F$10:$S$408,11,FALSE)/VLOOKUP($A280,'2019'!$F$10:$N$464,8,FALSE))*1000,#N/A)</f>
        <v>0</v>
      </c>
      <c r="DV280" s="198">
        <f>IFERROR((VLOOKUP($A280,'20 21'!$F$10:$S$408,11,FALSE)/VLOOKUP($A280,'2020'!$F$10:$N$469,8,FALSE))*1000,#N/A)</f>
        <v>0</v>
      </c>
      <c r="DW280" s="198">
        <f>IFERROR((VLOOKUP($A280,'21 22'!$F$10:$S$408,11,FALSE)/VLOOKUP($A280,'2021'!$F$10:$N$469,8,FALSE))*1000,#N/A)</f>
        <v>0</v>
      </c>
      <c r="DX280" s="198">
        <f>IFERROR((VLOOKUP($A280,'22 23'!$F$10:$S$408,11,FALSE)/VLOOKUP($A280,'2022'!$F$10:$N$469,8,FALSE))*1000,#N/A)</f>
        <v>0</v>
      </c>
      <c r="DY280" s="196">
        <f>IFERROR((VLOOKUP($A280,'23 24'!$F$7:$S$408,11,FALSE)/VLOOKUP($A280,'2023'!$C$7:$N$469,9,FALSE))*1000,#N/A)</f>
        <v>0</v>
      </c>
      <c r="EA280" s="198">
        <f>IFERROR((VLOOKUP($A280,'0910'!$F$10:$S$433,12,FALSE)/VLOOKUP($A280,'2010'!$C$5:$K$611,9,FALSE))*1000,#N/A)</f>
        <v>11.852015950376606</v>
      </c>
      <c r="EB280" s="198">
        <f>IFERROR((VLOOKUP($A280,'1011'!$F$10:$S$433,13,FALSE)/VLOOKUP($A280,'2011'!$C$5:$K$611,9,FALSE))*1000,#N/A)</f>
        <v>8.0105344014045858</v>
      </c>
      <c r="EC280" s="198">
        <f>IFERROR((VLOOKUP($A280,'1112'!$F$10:$S$408,12,FALSE)/VLOOKUP($A280,'2012'!$F$10:$M$460,8,FALSE))*1000,#N/A)</f>
        <v>8.9111062812432085</v>
      </c>
      <c r="ED280" s="198">
        <f>IFERROR((VLOOKUP($A280,'1213'!$F$10:$S$408,12,FALSE)/VLOOKUP($A280,'2013'!$F$10:$M$460,8,FALSE))*1000,#N/A)</f>
        <v>5.6143381559058518</v>
      </c>
      <c r="EE280" s="198">
        <f>IFERROR((VLOOKUP($A280,'1314'!$F$10:$S$408,12,FALSE)/VLOOKUP($A280,'2014'!$F$10:$M$460,8,FALSE))*1000,#N/A)</f>
        <v>6.2225083145585245</v>
      </c>
      <c r="EF280" s="198">
        <f>IFERROR((VLOOKUP($A280,'1415'!$F$10:$S$408,12,FALSE)/VLOOKUP($A280,'2015'!$F$10:$M$460,8,FALSE))*1000,#N/A)</f>
        <v>3.9403620873269438</v>
      </c>
      <c r="EG280" s="198">
        <f>IFERROR((VLOOKUP($A280,'1516'!$F$10:$S$408,12,FALSE)/VLOOKUP($A280,'2016'!$F$10:$M$460,8,FALSE))*1000,#N/A)</f>
        <v>7.8665827564505975</v>
      </c>
      <c r="EH280" s="198">
        <f>IFERROR((VLOOKUP($A280,'1617'!$F$10:$S$408,12,FALSE)/VLOOKUP($A280,'2017'!$F$10:$M$460,8,FALSE))*1000,#N/A)</f>
        <v>10.305028854080792</v>
      </c>
      <c r="EI280" s="198">
        <f>IFERROR((VLOOKUP($A280,'1718'!$F$10:$S$408,12,FALSE)/VLOOKUP($A280,'2018'!$F$10:$N$460,9,FALSE))*1000,#N/A)</f>
        <v>12.061739752632116</v>
      </c>
      <c r="EJ280" s="198">
        <f>IFERROR((VLOOKUP($A280,'1819'!$F$10:$S$408,12,FALSE)/VLOOKUP($A280,'2018'!$F$10:$N$460,9,FALSE))*1000,#N/A)</f>
        <v>11.550649085147704</v>
      </c>
      <c r="EK280" s="198">
        <f>IFERROR((VLOOKUP($A280,'1920'!$F$10:$S$408,12,FALSE)/VLOOKUP($A280,'2019'!$F$10:$N$464,8,FALSE))*1000,#N/A)</f>
        <v>7.5860255295045826</v>
      </c>
      <c r="EL280" s="198">
        <f>IFERROR((VLOOKUP($A280,'20 21'!$F$10:$S$408,12,FALSE)/VLOOKUP($A280,'2020'!$F$10:$N$469,8,FALSE))*1000,#N/A)</f>
        <v>5.6380114733533482</v>
      </c>
      <c r="EM280" s="198">
        <f>IFERROR((VLOOKUP($A280,'21 22'!$F$10:$S$408,12,FALSE)/VLOOKUP($A280,'2021'!$F$10:$N$469,8,FALSE))*1000,#N/A)</f>
        <v>6.6098486745250424</v>
      </c>
      <c r="EN280" s="198">
        <f>IFERROR((VLOOKUP($A280,'22 23'!$F$10:$S$408,12,FALSE)/VLOOKUP($A280,'2022'!$F$10:$N$469,8,FALSE))*1000,#N/A)</f>
        <v>6.4388311045071811</v>
      </c>
      <c r="EO280" s="196">
        <f>IFERROR((VLOOKUP($A280,'23 24'!$F$7:$S$408,12,FALSE)/VLOOKUP($A280,'2023'!$C$7:$N$469,9,FALSE))*1000,#N/A)</f>
        <v>6.767492496910493</v>
      </c>
    </row>
    <row r="281" spans="1:145" x14ac:dyDescent="0.3">
      <c r="A281" t="s">
        <v>350</v>
      </c>
      <c r="B281" t="s">
        <v>1743</v>
      </c>
      <c r="C281" t="str">
        <f>IF(VLOOKUP($A281,'0910'!$F$10:$L$433,1,FALSE)=VLOOKUP($A281,'2010'!$C$5:$K$611,1,FALSE),VLOOKUP($A281,'0910'!$F$10:$L$433,1,FALSE),FALSE)</f>
        <v>Tameside</v>
      </c>
      <c r="D281" t="str">
        <f>IF(VLOOKUP($A281,'1011'!$F$10:$L$433,1,FALSE)=VLOOKUP($A281,'2011'!$C$5:$K$611,1,FALSE),VLOOKUP($A281,'1011'!$F$10:$L$433,1,FALSE),FALSE)</f>
        <v>Tameside</v>
      </c>
      <c r="E281" t="str">
        <f>IF(VLOOKUP(A281,'1112'!$F$10:$L$408,1,FALSE)=VLOOKUP(A281,'2012'!$F$10:$M$460,1,FALSE),VLOOKUP(A281,'1112'!$F$10:$L$408,1,FALSE),FALSE)</f>
        <v>Tameside</v>
      </c>
      <c r="F281" t="str">
        <f>IF(VLOOKUP($A281,'1213'!$F$10:$L$408,1,FALSE)=VLOOKUP($A281,'2013'!$F$10:$M$460,1,FALSE),VLOOKUP($A281,'1213'!$F$10:$L$408,1,FALSE),FALSE)</f>
        <v>Tameside</v>
      </c>
      <c r="G281" t="str">
        <f>IF(VLOOKUP($A281,'1314'!$F$10:$L$408,1,FALSE)=VLOOKUP($A281,'2014'!$F$10:$M$460,1,FALSE),VLOOKUP($A281,'1314'!$F$10:$L$408,1,FALSE),FALSE)</f>
        <v>Tameside</v>
      </c>
      <c r="H281" t="str">
        <f>IF(VLOOKUP($A281,'1415'!$F$10:$L$408,1,FALSE)=VLOOKUP($A281,'2015'!$F$10:$M$460,1,FALSE),VLOOKUP($A281,'1415'!$F$10:$L$408,1,FALSE),FALSE)</f>
        <v>Tameside</v>
      </c>
      <c r="I281" t="str">
        <f>IF(VLOOKUP($A281,'1516'!$F$10:$L$408,1,FALSE)=VLOOKUP($A281,'2015'!$F$10:$M$460,1,FALSE),VLOOKUP($A281,'1516'!$F$10:$L$408,1,FALSE),FALSE)</f>
        <v>Tameside</v>
      </c>
      <c r="J281" t="str">
        <f>IF(VLOOKUP($A281,'1617'!$F$10:$L$408,1,FALSE)=VLOOKUP($A281,'2016'!$F$10:$M$460,1,FALSE),VLOOKUP($A281,'1617'!$F$10:$L$408,1,FALSE),FALSE)</f>
        <v>Tameside</v>
      </c>
      <c r="K281" t="str">
        <f>IF(VLOOKUP($A281,'1718'!$F$10:$M$408,1,FALSE)=VLOOKUP($A281,'2017'!$F$10:$M$460,1,FALSE),VLOOKUP($A281,'1718'!$F$10:$M$408,1,FALSE),FALSE)</f>
        <v>Tameside</v>
      </c>
      <c r="L281" t="str">
        <f>IF(VLOOKUP($A281,'1819'!$F$10:$M$408,1,FALSE)=VLOOKUP($A281,'2018'!$F$10:$M$460,1,FALSE),VLOOKUP($A281,'1819'!$F$10:$M$408,1,FALSE),FALSE)</f>
        <v>Tameside</v>
      </c>
      <c r="M281" t="str">
        <f>IF(VLOOKUP($A281,'1920'!$F$10:$M$408,1,FALSE)=VLOOKUP($A281,'2019'!$F$10:$M$464,1,FALSE),VLOOKUP($A281,'1920'!$F$10:$M$408,1,FALSE),FALSE)</f>
        <v>Tameside</v>
      </c>
      <c r="N281" t="str">
        <f>IF(VLOOKUP($A281,'20 21'!$F$10:$N$408,1,FALSE)=VLOOKUP($A281,'2020'!$F$10:$O$468,1,FALSE),VLOOKUP($A281,'20 21'!$F$10:$N$408,1,FALSE),FALSE)</f>
        <v>Tameside</v>
      </c>
      <c r="O281" t="str">
        <f>IF(VLOOKUP($A281,'21 22'!$F$10:$N$408,1,FALSE)=VLOOKUP($A281,'2021'!$F$10:$O$471,1,FALSE),VLOOKUP($A281,'21 22'!$F$10:$N$408,1,FALSE),FALSE)</f>
        <v>Tameside</v>
      </c>
      <c r="P281" t="str">
        <f>IF(VLOOKUP($A281,'22 23'!$F$10:$N$408,1,FALSE)=VLOOKUP($A281,'2022'!$F$10:$O$468,1,FALSE),VLOOKUP($A281,'22 23'!$F$10:$N$408,1,FALSE),FALSE)</f>
        <v>Tameside</v>
      </c>
      <c r="Q281" t="str">
        <f>IF(VLOOKUP($A281,'23 24'!$F$7:$N$408,1,FALSE)=VLOOKUP($A281,'2023'!$C$7:$O$468,1,FALSE),VLOOKUP($A281,'23 24'!$F$7:$N$408,1,FALSE),FALSE)</f>
        <v>Tameside</v>
      </c>
      <c r="S281" s="196">
        <f>IFERROR((VLOOKUP($A281,'0910'!$F$10:$L$433,4,FALSE)/VLOOKUP($A281,'2010'!$C$5:$K$611,9,FALSE))*1000,#N/A)</f>
        <v>1.722740170247264</v>
      </c>
      <c r="T281" s="196">
        <f>IFERROR((VLOOKUP($A281,'1011'!$F$10:$L$433,4,FALSE)/VLOOKUP($A281,'2011'!$C$5:$K$611,9,FALSE))*1000,#N/A)</f>
        <v>3.2274331820474029</v>
      </c>
      <c r="U281" s="196">
        <f>IFERROR((VLOOKUP($A281,'1112'!$F$10:$L$408,4,FALSE)/VLOOKUP($A281,'2012'!$F$10:$M$460,8,FALSE))*1000,#N/A)</f>
        <v>2.3103967855349072</v>
      </c>
      <c r="V281" s="196">
        <f>IFERROR((VLOOKUP($A281,'1213'!$F$10:$L$408,4,FALSE)/VLOOKUP($A281,'2013'!$F$10:$M$460,8,FALSE))*1000,#N/A)</f>
        <v>1.6983016983016983</v>
      </c>
      <c r="W281" s="196">
        <f>IFERROR((VLOOKUP($A281,'1314'!$F$10:$L$408,4,FALSE)/VLOOKUP($A281,'2014'!$F$10:$M$460,8,FALSE))*1000,#N/A)</f>
        <v>1.7908665804397572</v>
      </c>
      <c r="X281" s="196">
        <f>IFERROR((VLOOKUP($A281,'1415'!$F$10:$L$408,4,FALSE)/VLOOKUP($A281,'2015'!$F$10:$M$460,8,FALSE))*1000,#N/A)</f>
        <v>4.063429137760159</v>
      </c>
      <c r="Y281" s="196">
        <f>IFERROR((VLOOKUP($A281,'1516'!$F$10:$L$408,4,FALSE)/VLOOKUP($A281,'2016'!$F$10:$M$460,8,FALSE))*1000,#N/A)</f>
        <v>2.9556650246305423</v>
      </c>
      <c r="Z281" s="196">
        <f>IFERROR((VLOOKUP($A281,'1617'!$F$10:$L$408,4,FALSE)/VLOOKUP($A281,'2017'!$F$10:$M$460,8,FALSE))*1000,#N/A)</f>
        <v>3.9269585705870806</v>
      </c>
      <c r="AA281" s="196">
        <f>IFERROR((VLOOKUP($A281,'1718'!$F$10:$L$408,4,FALSE)/VLOOKUP($A281,'2018'!$F$10:$N$460,9,FALSE))*1000,#N/A)</f>
        <v>4.2989741084513922</v>
      </c>
      <c r="AB281" s="196">
        <f>IFERROR((VLOOKUP($A281,'1819'!$F$10:$L$408,4,FALSE)/VLOOKUP($A281,'2018'!$F$10:$N$460,9,FALSE))*1000,#N/A)</f>
        <v>3.8104543234000974</v>
      </c>
      <c r="AC281" s="196">
        <f>IFERROR((VLOOKUP($A281,'1920'!$F$10:$L$408,4,FALSE)/VLOOKUP($A281,'2019'!$F$10:$N$464,8,FALSE))*1000,#N/A)</f>
        <v>3.5924846671387973</v>
      </c>
      <c r="AD281" s="196">
        <f>IFERROR((VLOOKUP($A281,'20 21'!$F$10:$M$408,4,FALSE)/VLOOKUP($A281,'2020'!$F$10:$N$469,8,FALSE))*1000,#N/A)</f>
        <v>2.7016419047331093</v>
      </c>
      <c r="AE281" s="196">
        <f>IFERROR((VLOOKUP($A281,'21 22'!$F$10:$M$408,4,FALSE)/VLOOKUP($A281,'2021'!$F$10:$N$469,8,FALSE))*1000,#N/A)</f>
        <v>3.3644787941707999</v>
      </c>
      <c r="AF281" s="196">
        <f>IFERROR((VLOOKUP($A281,'22 23'!$F$10:$M$408,4,FALSE)/VLOOKUP($A281,'2022'!$F$10:$N$469,8,FALSE))*1000,#N/A)</f>
        <v>2.1062911085793066</v>
      </c>
      <c r="AG281" s="196">
        <f>IFERROR((VLOOKUP($A281,'23 24'!$F$7:$M$408,4,FALSE)/VLOOKUP($A281,'2023'!$C$7:$N$469,9,FALSE))*1000,#N/A)</f>
        <v>1.2390865073010788</v>
      </c>
      <c r="AI281" s="196">
        <f>IFERROR((VLOOKUP($A281,'0910'!$F$10:$L$433,5,FALSE)/VLOOKUP($A281,'2010'!$C$5:$K$611,9,FALSE))*1000,#N/A)</f>
        <v>0.3040129712201054</v>
      </c>
      <c r="AJ281" s="196">
        <f>IFERROR((VLOOKUP($A281,'1011'!$F$10:$L$433,5,FALSE)/VLOOKUP($A281,'2011'!$C$5:$K$611,9,FALSE))*1000,#N/A)</f>
        <v>0.10085728693898134</v>
      </c>
      <c r="AK281" s="196">
        <f>IFERROR((VLOOKUP($A281,'1112'!$F$10:$L$408,5,FALSE)/VLOOKUP($A281,'2012'!$F$10:$M$460,8,FALSE))*1000,#N/A)</f>
        <v>0.40180813661476644</v>
      </c>
      <c r="AL281" s="196">
        <f>IFERROR((VLOOKUP($A281,'1213'!$F$10:$L$408,5,FALSE)/VLOOKUP($A281,'2013'!$F$10:$M$460,8,FALSE))*1000,#N/A)</f>
        <v>0.49950049950049952</v>
      </c>
      <c r="AM281" s="196">
        <f>IFERROR((VLOOKUP($A281,'1314'!$F$10:$L$408,5,FALSE)/VLOOKUP($A281,'2014'!$F$10:$M$460,8,FALSE))*1000,#N/A)</f>
        <v>1.2934036414287136</v>
      </c>
      <c r="AN281" s="196">
        <f>IFERROR((VLOOKUP($A281,'1415'!$F$10:$L$408,5,FALSE)/VLOOKUP($A281,'2015'!$F$10:$M$460,8,FALSE))*1000,#N/A)</f>
        <v>1.0901883052527255</v>
      </c>
      <c r="AO281" s="196">
        <f>IFERROR((VLOOKUP($A281,'1516'!$F$10:$L$408,5,FALSE)/VLOOKUP($A281,'2016'!$F$10:$M$460,8,FALSE))*1000,#N/A)</f>
        <v>0.88669950738916259</v>
      </c>
      <c r="AP281" s="196">
        <f>IFERROR((VLOOKUP($A281,'1617'!$F$10:$L$408,5,FALSE)/VLOOKUP($A281,'2017'!$F$10:$M$460,8,FALSE))*1000,#N/A)</f>
        <v>0.39269585705870808</v>
      </c>
      <c r="AQ281" s="196">
        <f>IFERROR((VLOOKUP($A281,'1718'!$F$10:$L$408,5,FALSE)/VLOOKUP($A281,'2018'!$F$10:$N$460,9,FALSE))*1000,#N/A)</f>
        <v>0.39081582804103565</v>
      </c>
      <c r="AR281" s="196">
        <f>IFERROR((VLOOKUP($A281,'1819'!$F$10:$L$408,5,FALSE)/VLOOKUP($A281,'2018'!$F$10:$N$460,9,FALSE))*1000,#N/A)</f>
        <v>0.39081582804103565</v>
      </c>
      <c r="AS281" s="196">
        <f>IFERROR((VLOOKUP($A281,'1920'!$F$10:$L$408,5,FALSE)/VLOOKUP($A281,'2019'!$F$10:$N$464,8,FALSE))*1000,#N/A)</f>
        <v>0.6796592613505833</v>
      </c>
      <c r="AT281" s="196">
        <f>IFERROR((VLOOKUP($A281,'20 21'!$F$10:$L$408,5,FALSE)/VLOOKUP($A281,'2020'!$F$10:$N$469,8,FALSE))*1000,#N/A)</f>
        <v>9.6487210883325347E-2</v>
      </c>
      <c r="AU281" s="196">
        <f>IFERROR((VLOOKUP($A281,'21 22'!$F$10:$L$408,5,FALSE)/VLOOKUP($A281,'2021'!$F$10:$N$469,8,FALSE))*1000,#N/A)</f>
        <v>0.38451186219094863</v>
      </c>
      <c r="AV281" s="196">
        <f>IFERROR((VLOOKUP($A281,'22 23'!$F$10:$L$408,5,FALSE)/VLOOKUP($A281,'2022'!$F$10:$N$469,8,FALSE))*1000,#N/A)</f>
        <v>0.57444302961253824</v>
      </c>
      <c r="AW281" s="196">
        <f>IFERROR((VLOOKUP($A281,'23 24'!$F$7:$M$408,5,FALSE)/VLOOKUP($A281,'2023'!$C$7:$N$469,9,FALSE))*1000,#N/A)</f>
        <v>0</v>
      </c>
      <c r="AY281" s="196">
        <f>IFERROR((VLOOKUP($A281,'0910'!$F$10:$L$433,6,FALSE)/VLOOKUP($A281,'2010'!$C$5:$K$611,9,FALSE))*1000,#N/A)</f>
        <v>0</v>
      </c>
      <c r="AZ281" s="196">
        <f>IFERROR((VLOOKUP($A281,'1011'!$F$10:$L$433,6,FALSE)/VLOOKUP($A281,'2011'!$C$5:$K$611,9,FALSE))*1000,#N/A)</f>
        <v>0</v>
      </c>
      <c r="BA281" s="196">
        <f>IFERROR((VLOOKUP($A281,'1112'!$F$10:$L$408,6,FALSE)/VLOOKUP($A281,'2012'!$F$10:$M$460,8,FALSE))*1000,#N/A)</f>
        <v>0</v>
      </c>
      <c r="BB281" s="196">
        <f>IFERROR((VLOOKUP($A281,'1213'!$F$10:$L$408,6,FALSE)/VLOOKUP($A281,'2013'!$F$10:$M$460,8,FALSE))*1000,#N/A)</f>
        <v>0</v>
      </c>
      <c r="BC281" s="196">
        <f>IFERROR((VLOOKUP($A281,'1314'!$F$10:$L$408,6,FALSE)/VLOOKUP($A281,'2014'!$F$10:$M$460,8,FALSE))*1000,#N/A)</f>
        <v>0</v>
      </c>
      <c r="BD281" s="196">
        <f>IFERROR((VLOOKUP($A281,'1415'!$F$10:$L$408,6,FALSE)/VLOOKUP($A281,'2015'!$F$10:$M$460,8,FALSE))*1000,#N/A)</f>
        <v>0</v>
      </c>
      <c r="BE281" s="196">
        <f>IFERROR((VLOOKUP($A281,'1516'!$F$10:$L$408,6,FALSE)/VLOOKUP($A281,'2016'!$F$10:$M$460,8,FALSE))*1000,#N/A)</f>
        <v>0</v>
      </c>
      <c r="BF281" s="196">
        <f>IFERROR((VLOOKUP($A281,'1617'!$F$10:$L$408,6,FALSE)/VLOOKUP($A281,'2017'!$F$10:$M$460,8,FALSE))*1000,#N/A)</f>
        <v>0</v>
      </c>
      <c r="BG281" s="196">
        <f>IFERROR((VLOOKUP($A281,'1718'!$F$10:$L$408,6,FALSE)/VLOOKUP($A281,'2018'!$F$10:$N$460,9,FALSE))*1000,#N/A)</f>
        <v>0</v>
      </c>
      <c r="BH281" s="196">
        <f>IFERROR((VLOOKUP($A281,'1819'!$F$10:$L$408,6,FALSE)/VLOOKUP($A281,'2018'!$F$10:$N$460,9,FALSE))*1000,#N/A)</f>
        <v>0</v>
      </c>
      <c r="BI281" s="196">
        <f>IFERROR((VLOOKUP($A281,'1920'!$F$10:$L$408,6,FALSE)/VLOOKUP($A281,'2019'!$F$10:$N$464,8,FALSE))*1000,#N/A)</f>
        <v>0</v>
      </c>
      <c r="BJ281" s="196">
        <f>IFERROR((VLOOKUP($A281,'20 21'!$F$10:$L$408,6,FALSE)/VLOOKUP($A281,'2020'!$F$10:$N$469,8,FALSE))*1000,#N/A)</f>
        <v>0</v>
      </c>
      <c r="BK281" s="196">
        <f>IFERROR((VLOOKUP($A281,'21 22'!$F$10:$L$408,6,FALSE)/VLOOKUP($A281,'2021'!$F$10:$N$469,8,FALSE))*1000,#N/A)</f>
        <v>0</v>
      </c>
      <c r="BL281" s="196">
        <f>IFERROR((VLOOKUP($A281,'22 23'!$F$10:$L$408,6,FALSE)/VLOOKUP($A281,'2022'!$F$10:$N$469,8,FALSE))*1000,#N/A)</f>
        <v>0</v>
      </c>
      <c r="BM281" s="196">
        <f>IFERROR((VLOOKUP($A281,'23 24'!$F$7:$M$408,6,FALSE)/VLOOKUP($A281,'2023'!$C$7:$N$469,9,FALSE))*1000,#N/A)</f>
        <v>0</v>
      </c>
      <c r="BO281" s="196">
        <f>IFERROR((VLOOKUP($A281,'0910'!$F$10:$L$433,7,FALSE)/VLOOKUP($A281,'2010'!$C$5:$K$611,9,FALSE))*1000,#N/A)</f>
        <v>2.0267531414673692</v>
      </c>
      <c r="BP281" s="196">
        <f>IFERROR((VLOOKUP($A281,'1011'!$F$10:$L$433,7,FALSE)/VLOOKUP($A281,'2011'!$C$5:$K$611,9,FALSE))*1000,#N/A)</f>
        <v>3.3282904689863844</v>
      </c>
      <c r="BQ281" s="196">
        <f>IFERROR((VLOOKUP($A281,'1112'!$F$10:$L$408,7,FALSE)/VLOOKUP($A281,'2012'!$F$10:$M$460,8,FALSE))*1000,#N/A)</f>
        <v>2.7122049221496738</v>
      </c>
      <c r="BR281" s="196">
        <f>IFERROR((VLOOKUP($A281,'1213'!$F$10:$L$408,7,FALSE)/VLOOKUP($A281,'2013'!$F$10:$M$460,8,FALSE))*1000,#N/A)</f>
        <v>2.197802197802198</v>
      </c>
      <c r="BS281" s="196">
        <f>IFERROR((VLOOKUP($A281,'1314'!$F$10:$L$408,7,FALSE)/VLOOKUP($A281,'2014'!$F$10:$M$460,8,FALSE))*1000,#N/A)</f>
        <v>3.1837628096706796</v>
      </c>
      <c r="BT281" s="196">
        <f>IFERROR((VLOOKUP($A281,'1415'!$F$10:$L$408,7,FALSE)/VLOOKUP($A281,'2015'!$F$10:$M$460,8,FALSE))*1000,#N/A)</f>
        <v>5.1536174430128847</v>
      </c>
      <c r="BU281" s="196">
        <f>IFERROR((VLOOKUP($A281,'1516'!$F$10:$L$408,7,FALSE)/VLOOKUP($A281,'2016'!$F$10:$M$460,8,FALSE))*1000,#N/A)</f>
        <v>3.74384236453202</v>
      </c>
      <c r="BV281" s="196">
        <f>IFERROR((VLOOKUP($A281,'1617'!$F$10:$L$408,7,FALSE)/VLOOKUP($A281,'2017'!$F$10:$M$460,8,FALSE))*1000,#N/A)</f>
        <v>4.4178283919104651</v>
      </c>
      <c r="BW281" s="196">
        <f>IFERROR((VLOOKUP($A281,'1718'!$F$10:$L$408,7,FALSE)/VLOOKUP($A281,'2018'!$F$10:$N$460,9,FALSE))*1000,#N/A)</f>
        <v>4.5920859794821691</v>
      </c>
      <c r="BX281" s="196">
        <f>IFERROR((VLOOKUP($A281,'1819'!$F$10:$L$408,7,FALSE)/VLOOKUP($A281,'2018'!$F$10:$N$460,9,FALSE))*1000,#N/A)</f>
        <v>4.2012701514411335</v>
      </c>
      <c r="BY281" s="196">
        <f>IFERROR((VLOOKUP($A281,'1920'!$F$10:$L$408,7,FALSE)/VLOOKUP($A281,'2019'!$F$10:$N$464,8,FALSE))*1000,#N/A)</f>
        <v>4.2721439284893812</v>
      </c>
      <c r="BZ281" s="196">
        <f>IFERROR((VLOOKUP($A281,'20 21'!$F$10:$L$408,7,FALSE)/VLOOKUP($A281,'2020'!$F$10:$N$469,8,FALSE))*1000,#N/A)</f>
        <v>2.7981291156164345</v>
      </c>
      <c r="CA281" s="196">
        <f>IFERROR((VLOOKUP($A281,'21 22'!$F$10:$L$408,7,FALSE)/VLOOKUP($A281,'2021'!$F$10:$N$469,8,FALSE))*1000,#N/A)</f>
        <v>3.7489906563617486</v>
      </c>
      <c r="CB281" s="196">
        <f>IFERROR((VLOOKUP($A281,'22 23'!$F$10:$L$408,7,FALSE)/VLOOKUP($A281,'2022'!$F$10:$N$469,8,FALSE))*1000,#N/A)</f>
        <v>2.6807341381918448</v>
      </c>
      <c r="CC281" s="196">
        <f>IFERROR((VLOOKUP($A281,'23 24'!$F$7:$M$408,7,FALSE)/VLOOKUP($A281,'2023'!$C$7:$N$469,9,FALSE))*1000,#N/A)</f>
        <v>1.2390865073010788</v>
      </c>
      <c r="CE281" s="198">
        <f>IFERROR((VLOOKUP($A281,'0910'!$F$10:$S$433,9,FALSE)/VLOOKUP($A281,'2010'!$C$5:$K$611,9,FALSE))*1000,#N/A)</f>
        <v>3.5468179975678962</v>
      </c>
      <c r="CF281" s="198">
        <f>IFERROR((VLOOKUP($A281,'1011'!$F$10:$S$433,10,FALSE)/VLOOKUP($A281,'2011'!$C$5:$K$611,9,FALSE))*1000,#N/A)</f>
        <v>3.5300050428643468</v>
      </c>
      <c r="CG281" s="198">
        <f>IFERROR((VLOOKUP($A281,'1112'!$F$10:$S$408,9,FALSE)/VLOOKUP($A281,'2012'!$F$10:$M$460,8,FALSE))*1000,#N/A)</f>
        <v>3.2144650929181315</v>
      </c>
      <c r="CH281" s="198">
        <f>IFERROR((VLOOKUP($A281,'1213'!$F$10:$S$408,9,FALSE)/VLOOKUP($A281,'2013'!$F$10:$M$460,8,FALSE))*1000,#N/A)</f>
        <v>4.1958041958041958</v>
      </c>
      <c r="CI281" s="198">
        <f>IFERROR((VLOOKUP($A281,'1314'!$F$10:$S$408,9,FALSE)/VLOOKUP($A281,'2014'!$F$10:$M$460,8,FALSE))*1000,#N/A)</f>
        <v>1.9898517560441746</v>
      </c>
      <c r="CJ281" s="198">
        <f>IFERROR((VLOOKUP($A281,'1415'!$F$10:$S$408,9,FALSE)/VLOOKUP($A281,'2015'!$F$10:$M$460,8,FALSE))*1000,#N/A)</f>
        <v>2.4777006937561943</v>
      </c>
      <c r="CK281" s="198">
        <f>IFERROR((VLOOKUP($A281,'1516'!$F$10:$S$408,9,FALSE)/VLOOKUP($A281,'2016'!$F$10:$M$460,8,FALSE))*1000,#N/A)</f>
        <v>2.8571428571428572</v>
      </c>
      <c r="CL281" s="198">
        <f>IFERROR((VLOOKUP($A281,'1617'!$F$10:$S$408,9,FALSE)/VLOOKUP($A281,'2017'!$F$10:$M$460,8,FALSE))*1000,#N/A)</f>
        <v>2.847044963675633</v>
      </c>
      <c r="CM281" s="198">
        <f>IFERROR((VLOOKUP($A281,'1718'!$F$10:$S$408,9,FALSE)/VLOOKUP($A281,'2018'!$F$10:$N$460,9,FALSE))*1000,#N/A)</f>
        <v>3.5173424523693209</v>
      </c>
      <c r="CN281" s="198">
        <f>IFERROR((VLOOKUP($A281,'1819'!$F$10:$S$408,9,FALSE)/VLOOKUP($A281,'2018'!$F$10:$N$460,9,FALSE))*1000,#N/A)</f>
        <v>4.9829018075232048</v>
      </c>
      <c r="CO281" s="198">
        <f>IFERROR((VLOOKUP($A281,'1920'!$F$10:$S$408,9,FALSE)/VLOOKUP($A281,'2019'!$F$10:$N$464,8,FALSE))*1000,#N/A)</f>
        <v>3.495390486945857</v>
      </c>
      <c r="CP281" s="198">
        <f>IFERROR((VLOOKUP($A281,'20 21'!$F$10:$S$408,9,FALSE)/VLOOKUP($A281,'2020'!$F$10:$N$469,8,FALSE))*1000,#N/A)</f>
        <v>2.7016419047331093</v>
      </c>
      <c r="CQ281" s="198">
        <f>IFERROR((VLOOKUP($A281,'21 22'!$F$10:$S$408,9,FALSE)/VLOOKUP($A281,'2021'!$F$10:$N$469,8,FALSE))*1000,#N/A)</f>
        <v>2.6915830353366403</v>
      </c>
      <c r="CR281" s="198">
        <f>IFERROR((VLOOKUP($A281,'22 23'!$F$10:$S$408,9,FALSE)/VLOOKUP($A281,'2022'!$F$10:$N$469,8,FALSE))*1000,#N/A)</f>
        <v>2.3935126233855759</v>
      </c>
      <c r="CS281" s="196">
        <f>IFERROR((VLOOKUP($A281,'23 24'!$F$7:$S$408,9,FALSE)/VLOOKUP($A281,'2023'!$C$7:$N$469,9,FALSE))*1000,#N/A)</f>
        <v>4.4797742956269779</v>
      </c>
      <c r="CU281" s="198">
        <f>IFERROR((VLOOKUP($A281,'0910'!$F$10:$S$433,10,FALSE)/VLOOKUP($A281,'2010'!$C$5:$K$611,9,FALSE))*1000,#N/A)</f>
        <v>0.6080259424402108</v>
      </c>
      <c r="CV281" s="198">
        <f>IFERROR((VLOOKUP($A281,'1011'!$F$10:$S$433,11,FALSE)/VLOOKUP($A281,'2011'!$C$5:$K$611,9,FALSE))*1000,#N/A)</f>
        <v>0.50428643469490675</v>
      </c>
      <c r="CW281" s="198">
        <f>IFERROR((VLOOKUP($A281,'1112'!$F$10:$S$408,10,FALSE)/VLOOKUP($A281,'2012'!$F$10:$M$460,8,FALSE))*1000,#N/A)</f>
        <v>0.40180813661476644</v>
      </c>
      <c r="CX281" s="198">
        <f>IFERROR((VLOOKUP($A281,'1213'!$F$10:$S$408,10,FALSE)/VLOOKUP($A281,'2013'!$F$10:$M$460,8,FALSE))*1000,#N/A)</f>
        <v>0.29970029970029971</v>
      </c>
      <c r="CY281" s="198">
        <f>IFERROR((VLOOKUP($A281,'1314'!$F$10:$S$408,10,FALSE)/VLOOKUP($A281,'2014'!$F$10:$M$460,8,FALSE))*1000,#N/A)</f>
        <v>0.99492587802208732</v>
      </c>
      <c r="CZ281" s="198">
        <f>IFERROR((VLOOKUP($A281,'1415'!$F$10:$S$408,10,FALSE)/VLOOKUP($A281,'2015'!$F$10:$M$460,8,FALSE))*1000,#N/A)</f>
        <v>0.99108027750247762</v>
      </c>
      <c r="DA281" s="198">
        <f>IFERROR((VLOOKUP($A281,'1516'!$F$10:$S$408,10,FALSE)/VLOOKUP($A281,'2016'!$F$10:$M$460,8,FALSE))*1000,#N/A)</f>
        <v>0.59113300492610832</v>
      </c>
      <c r="DB281" s="198">
        <f>IFERROR((VLOOKUP($A281,'1617'!$F$10:$S$408,10,FALSE)/VLOOKUP($A281,'2017'!$F$10:$M$460,8,FALSE))*1000,#N/A)</f>
        <v>0.78539171411741615</v>
      </c>
      <c r="DC281" s="198">
        <f>IFERROR((VLOOKUP($A281,'1718'!$F$10:$S$408,10,FALSE)/VLOOKUP($A281,'2018'!$F$10:$N$460,9,FALSE))*1000,#N/A)</f>
        <v>0.6839276990718125</v>
      </c>
      <c r="DD281" s="198">
        <f>IFERROR((VLOOKUP($A281,'1819'!$F$10:$S$408,10,FALSE)/VLOOKUP($A281,'2018'!$F$10:$N$460,9,FALSE))*1000,#N/A)</f>
        <v>0.19540791402051783</v>
      </c>
      <c r="DE281" s="198">
        <f>IFERROR((VLOOKUP($A281,'1920'!$F$10:$S$408,10,FALSE)/VLOOKUP($A281,'2019'!$F$10:$N$464,8,FALSE))*1000,#N/A)</f>
        <v>0.58256508115764283</v>
      </c>
      <c r="DF281" s="198">
        <f>IFERROR((VLOOKUP($A281,'20 21'!$F$10:$S$408,10,FALSE)/VLOOKUP($A281,'2020'!$F$10:$N$469,8,FALSE))*1000,#N/A)</f>
        <v>0.28946163264997599</v>
      </c>
      <c r="DG281" s="198">
        <f>IFERROR((VLOOKUP($A281,'21 22'!$F$10:$S$408,10,FALSE)/VLOOKUP($A281,'2021'!$F$10:$N$469,8,FALSE))*1000,#N/A)</f>
        <v>0.76902372438189726</v>
      </c>
      <c r="DH281" s="198">
        <f>IFERROR((VLOOKUP($A281,'22 23'!$F$10:$S$408,10,FALSE)/VLOOKUP($A281,'2022'!$F$10:$N$469,8,FALSE))*1000,#N/A)</f>
        <v>0.28722151480626912</v>
      </c>
      <c r="DI281" s="196">
        <f>IFERROR((VLOOKUP($A281,'23 24'!$F$7:$S$408,10,FALSE)/VLOOKUP($A281,'2023'!$C$7:$N$469,9,FALSE))*1000,#N/A)</f>
        <v>0.28594304014640282</v>
      </c>
      <c r="DK281" s="198">
        <f>IFERROR((VLOOKUP($A281,'0910'!$F$10:$S$433,11,FALSE)/VLOOKUP($A281,'2010'!$C$5:$K$611,9,FALSE))*1000,#N/A)</f>
        <v>0</v>
      </c>
      <c r="DL281" s="198">
        <f>IFERROR((VLOOKUP($A281,'1011'!$F$10:$S$433,12,FALSE)/VLOOKUP($A281,'2011'!$C$5:$K$611,9,FALSE))*1000,#N/A)</f>
        <v>0</v>
      </c>
      <c r="DM281" s="198">
        <f>IFERROR((VLOOKUP($A281,'1112'!$F$10:$S$408,11,FALSE)/VLOOKUP($A281,'2012'!$F$10:$M$460,8,FALSE))*1000,#N/A)</f>
        <v>0</v>
      </c>
      <c r="DN281" s="198">
        <f>IFERROR((VLOOKUP($A281,'1213'!$F$10:$S$408,11,FALSE)/VLOOKUP($A281,'2013'!$F$10:$M$460,8,FALSE))*1000,#N/A)</f>
        <v>0</v>
      </c>
      <c r="DO281" s="198">
        <f>IFERROR((VLOOKUP($A281,'1314'!$F$10:$S$408,11,FALSE)/VLOOKUP($A281,'2014'!$F$10:$M$460,8,FALSE))*1000,#N/A)</f>
        <v>0</v>
      </c>
      <c r="DP281" s="198">
        <f>IFERROR((VLOOKUP($A281,'1415'!$F$10:$S$408,11,FALSE)/VLOOKUP($A281,'2015'!$F$10:$M$460,8,FALSE))*1000,#N/A)</f>
        <v>0</v>
      </c>
      <c r="DQ281" s="198">
        <f>IFERROR((VLOOKUP($A281,'1516'!$F$10:$S$408,11,FALSE)/VLOOKUP($A281,'2016'!$F$10:$M$460,8,FALSE))*1000,#N/A)</f>
        <v>0</v>
      </c>
      <c r="DR281" s="198">
        <f>IFERROR((VLOOKUP($A281,'1617'!$F$10:$S$408,11,FALSE)/VLOOKUP($A281,'2017'!$F$10:$M$460,8,FALSE))*1000,#N/A)</f>
        <v>0</v>
      </c>
      <c r="DS281" s="198">
        <f>IFERROR((VLOOKUP($A281,'1718'!$F$10:$S$408,11,FALSE)/VLOOKUP($A281,'2018'!$F$10:$N$460,9,FALSE))*1000,#N/A)</f>
        <v>0</v>
      </c>
      <c r="DT281" s="198">
        <f>IFERROR((VLOOKUP($A281,'1819'!$F$10:$S$408,11,FALSE)/VLOOKUP($A281,'2018'!$F$10:$N$460,9,FALSE))*1000,#N/A)</f>
        <v>0</v>
      </c>
      <c r="DU281" s="198">
        <f>IFERROR((VLOOKUP($A281,'1920'!$F$10:$S$408,11,FALSE)/VLOOKUP($A281,'2019'!$F$10:$N$464,8,FALSE))*1000,#N/A)</f>
        <v>0</v>
      </c>
      <c r="DV281" s="198">
        <f>IFERROR((VLOOKUP($A281,'20 21'!$F$10:$S$408,11,FALSE)/VLOOKUP($A281,'2020'!$F$10:$N$469,8,FALSE))*1000,#N/A)</f>
        <v>0</v>
      </c>
      <c r="DW281" s="198">
        <f>IFERROR((VLOOKUP($A281,'21 22'!$F$10:$S$408,11,FALSE)/VLOOKUP($A281,'2021'!$F$10:$N$469,8,FALSE))*1000,#N/A)</f>
        <v>0</v>
      </c>
      <c r="DX281" s="198">
        <f>IFERROR((VLOOKUP($A281,'22 23'!$F$10:$S$408,11,FALSE)/VLOOKUP($A281,'2022'!$F$10:$N$469,8,FALSE))*1000,#N/A)</f>
        <v>0</v>
      </c>
      <c r="DY281" s="196">
        <f>IFERROR((VLOOKUP($A281,'23 24'!$F$7:$S$408,11,FALSE)/VLOOKUP($A281,'2023'!$C$7:$N$469,9,FALSE))*1000,#N/A)</f>
        <v>0</v>
      </c>
      <c r="EA281" s="198">
        <f>IFERROR((VLOOKUP($A281,'0910'!$F$10:$S$433,12,FALSE)/VLOOKUP($A281,'2010'!$C$5:$K$611,9,FALSE))*1000,#N/A)</f>
        <v>4.1548439400081074</v>
      </c>
      <c r="EB281" s="198">
        <f>IFERROR((VLOOKUP($A281,'1011'!$F$10:$S$433,13,FALSE)/VLOOKUP($A281,'2011'!$C$5:$K$611,9,FALSE))*1000,#N/A)</f>
        <v>4.034291477559254</v>
      </c>
      <c r="EC281" s="198">
        <f>IFERROR((VLOOKUP($A281,'1112'!$F$10:$S$408,12,FALSE)/VLOOKUP($A281,'2012'!$F$10:$M$460,8,FALSE))*1000,#N/A)</f>
        <v>3.6162732295328981</v>
      </c>
      <c r="ED281" s="198">
        <f>IFERROR((VLOOKUP($A281,'1213'!$F$10:$S$408,12,FALSE)/VLOOKUP($A281,'2013'!$F$10:$M$460,8,FALSE))*1000,#N/A)</f>
        <v>4.4955044955044956</v>
      </c>
      <c r="EE281" s="198">
        <f>IFERROR((VLOOKUP($A281,'1314'!$F$10:$S$408,12,FALSE)/VLOOKUP($A281,'2014'!$F$10:$M$460,8,FALSE))*1000,#N/A)</f>
        <v>2.9847776340662624</v>
      </c>
      <c r="EF281" s="198">
        <f>IFERROR((VLOOKUP($A281,'1415'!$F$10:$S$408,12,FALSE)/VLOOKUP($A281,'2015'!$F$10:$M$460,8,FALSE))*1000,#N/A)</f>
        <v>3.3696729435084243</v>
      </c>
      <c r="EG281" s="198">
        <f>IFERROR((VLOOKUP($A281,'1516'!$F$10:$S$408,12,FALSE)/VLOOKUP($A281,'2016'!$F$10:$M$460,8,FALSE))*1000,#N/A)</f>
        <v>3.3497536945812811</v>
      </c>
      <c r="EH281" s="198">
        <f>IFERROR((VLOOKUP($A281,'1617'!$F$10:$S$408,12,FALSE)/VLOOKUP($A281,'2017'!$F$10:$M$460,8,FALSE))*1000,#N/A)</f>
        <v>3.6324366777930495</v>
      </c>
      <c r="EI281" s="198">
        <f>IFERROR((VLOOKUP($A281,'1718'!$F$10:$S$408,12,FALSE)/VLOOKUP($A281,'2018'!$F$10:$N$460,9,FALSE))*1000,#N/A)</f>
        <v>4.2012701514411335</v>
      </c>
      <c r="EJ281" s="198">
        <f>IFERROR((VLOOKUP($A281,'1819'!$F$10:$S$408,12,FALSE)/VLOOKUP($A281,'2018'!$F$10:$N$460,9,FALSE))*1000,#N/A)</f>
        <v>5.2760136785539817</v>
      </c>
      <c r="EK281" s="198">
        <f>IFERROR((VLOOKUP($A281,'1920'!$F$10:$S$408,12,FALSE)/VLOOKUP($A281,'2019'!$F$10:$N$464,8,FALSE))*1000,#N/A)</f>
        <v>4.0779555681034996</v>
      </c>
      <c r="EL281" s="198">
        <f>IFERROR((VLOOKUP($A281,'20 21'!$F$10:$S$408,12,FALSE)/VLOOKUP($A281,'2020'!$F$10:$N$469,8,FALSE))*1000,#N/A)</f>
        <v>2.9911035373830859</v>
      </c>
      <c r="EM281" s="198">
        <f>IFERROR((VLOOKUP($A281,'21 22'!$F$10:$S$408,12,FALSE)/VLOOKUP($A281,'2021'!$F$10:$N$469,8,FALSE))*1000,#N/A)</f>
        <v>3.4606067597185373</v>
      </c>
      <c r="EN281" s="198">
        <f>IFERROR((VLOOKUP($A281,'22 23'!$F$10:$S$408,12,FALSE)/VLOOKUP($A281,'2022'!$F$10:$N$469,8,FALSE))*1000,#N/A)</f>
        <v>2.6807341381918448</v>
      </c>
      <c r="EO281" s="196">
        <f>IFERROR((VLOOKUP($A281,'23 24'!$F$7:$S$408,12,FALSE)/VLOOKUP($A281,'2023'!$C$7:$N$469,9,FALSE))*1000,#N/A)</f>
        <v>4.8610316824888482</v>
      </c>
    </row>
    <row r="282" spans="1:145" x14ac:dyDescent="0.3">
      <c r="A282" t="s">
        <v>1176</v>
      </c>
      <c r="B282" t="s">
        <v>1743</v>
      </c>
      <c r="C282" t="str">
        <f>IF(VLOOKUP($A282,'0910'!$F$10:$L$433,1,FALSE)=VLOOKUP($A282,'2010'!$C$5:$K$611,1,FALSE),VLOOKUP($A282,'0910'!$F$10:$L$433,1,FALSE),FALSE)</f>
        <v>Tamworth</v>
      </c>
      <c r="D282" t="str">
        <f>IF(VLOOKUP($A282,'1011'!$F$10:$L$433,1,FALSE)=VLOOKUP($A282,'2011'!$C$5:$K$611,1,FALSE),VLOOKUP($A282,'1011'!$F$10:$L$433,1,FALSE),FALSE)</f>
        <v>Tamworth</v>
      </c>
      <c r="E282" t="str">
        <f>IF(VLOOKUP(A282,'1112'!$F$10:$L$408,1,FALSE)=VLOOKUP(A282,'2012'!$F$10:$M$460,1,FALSE),VLOOKUP(A282,'1112'!$F$10:$L$408,1,FALSE),FALSE)</f>
        <v>Tamworth</v>
      </c>
      <c r="F282" t="str">
        <f>IF(VLOOKUP($A282,'1213'!$F$10:$L$408,1,FALSE)=VLOOKUP($A282,'2013'!$F$10:$M$460,1,FALSE),VLOOKUP($A282,'1213'!$F$10:$L$408,1,FALSE),FALSE)</f>
        <v>Tamworth</v>
      </c>
      <c r="G282" t="str">
        <f>IF(VLOOKUP($A282,'1314'!$F$10:$L$408,1,FALSE)=VLOOKUP($A282,'2014'!$F$10:$M$460,1,FALSE),VLOOKUP($A282,'1314'!$F$10:$L$408,1,FALSE),FALSE)</f>
        <v>Tamworth</v>
      </c>
      <c r="H282" t="str">
        <f>IF(VLOOKUP($A282,'1415'!$F$10:$L$408,1,FALSE)=VLOOKUP($A282,'2015'!$F$10:$M$460,1,FALSE),VLOOKUP($A282,'1415'!$F$10:$L$408,1,FALSE),FALSE)</f>
        <v>Tamworth</v>
      </c>
      <c r="I282" t="str">
        <f>IF(VLOOKUP($A282,'1516'!$F$10:$L$408,1,FALSE)=VLOOKUP($A282,'2015'!$F$10:$M$460,1,FALSE),VLOOKUP($A282,'1516'!$F$10:$L$408,1,FALSE),FALSE)</f>
        <v>Tamworth</v>
      </c>
      <c r="J282" t="str">
        <f>IF(VLOOKUP($A282,'1617'!$F$10:$L$408,1,FALSE)=VLOOKUP($A282,'2016'!$F$10:$M$460,1,FALSE),VLOOKUP($A282,'1617'!$F$10:$L$408,1,FALSE),FALSE)</f>
        <v>Tamworth</v>
      </c>
      <c r="K282" t="str">
        <f>IF(VLOOKUP($A282,'1718'!$F$10:$M$408,1,FALSE)=VLOOKUP($A282,'2017'!$F$10:$M$460,1,FALSE),VLOOKUP($A282,'1718'!$F$10:$M$408,1,FALSE),FALSE)</f>
        <v>Tamworth</v>
      </c>
      <c r="L282" t="str">
        <f>IF(VLOOKUP($A282,'1819'!$F$10:$M$408,1,FALSE)=VLOOKUP($A282,'2018'!$F$10:$M$460,1,FALSE),VLOOKUP($A282,'1819'!$F$10:$M$408,1,FALSE),FALSE)</f>
        <v>Tamworth</v>
      </c>
      <c r="M282" t="str">
        <f>IF(VLOOKUP($A282,'1920'!$F$10:$M$408,1,FALSE)=VLOOKUP($A282,'2019'!$F$10:$M$464,1,FALSE),VLOOKUP($A282,'1920'!$F$10:$M$408,1,FALSE),FALSE)</f>
        <v>Tamworth</v>
      </c>
      <c r="N282" t="str">
        <f>IF(VLOOKUP($A282,'20 21'!$F$10:$N$408,1,FALSE)=VLOOKUP($A282,'2020'!$F$10:$O$468,1,FALSE),VLOOKUP($A282,'20 21'!$F$10:$N$408,1,FALSE),FALSE)</f>
        <v>Tamworth</v>
      </c>
      <c r="O282" t="str">
        <f>IF(VLOOKUP($A282,'21 22'!$F$10:$N$408,1,FALSE)=VLOOKUP($A282,'2021'!$F$10:$O$471,1,FALSE),VLOOKUP($A282,'21 22'!$F$10:$N$408,1,FALSE),FALSE)</f>
        <v>Tamworth</v>
      </c>
      <c r="P282" t="str">
        <f>IF(VLOOKUP($A282,'22 23'!$F$10:$N$408,1,FALSE)=VLOOKUP($A282,'2022'!$F$10:$O$468,1,FALSE),VLOOKUP($A282,'22 23'!$F$10:$N$408,1,FALSE),FALSE)</f>
        <v>Tamworth</v>
      </c>
      <c r="Q282" t="str">
        <f>IF(VLOOKUP($A282,'23 24'!$F$7:$N$408,1,FALSE)=VLOOKUP($A282,'2023'!$C$7:$O$468,1,FALSE),VLOOKUP($A282,'23 24'!$F$7:$N$408,1,FALSE),FALSE)</f>
        <v>Tamworth</v>
      </c>
      <c r="S282" s="196">
        <f>IFERROR((VLOOKUP($A282,'0910'!$F$10:$L$433,4,FALSE)/VLOOKUP($A282,'2010'!$C$5:$K$611,9,FALSE))*1000,#N/A)</f>
        <v>4.0586949734623792</v>
      </c>
      <c r="T282" s="196">
        <f>IFERROR((VLOOKUP($A282,'1011'!$F$10:$L$433,4,FALSE)/VLOOKUP($A282,'2011'!$C$5:$K$611,9,FALSE))*1000,#N/A)</f>
        <v>1.8598884066955983</v>
      </c>
      <c r="U282" s="196">
        <f>IFERROR((VLOOKUP($A282,'1112'!$F$10:$L$408,4,FALSE)/VLOOKUP($A282,'2012'!$F$10:$M$460,8,FALSE))*1000,#N/A)</f>
        <v>1.2372409526755337</v>
      </c>
      <c r="V282" s="196">
        <f>IFERROR((VLOOKUP($A282,'1213'!$F$10:$L$408,4,FALSE)/VLOOKUP($A282,'2013'!$F$10:$M$460,8,FALSE))*1000,#N/A)</f>
        <v>0.92421441774491686</v>
      </c>
      <c r="W282" s="196">
        <f>IFERROR((VLOOKUP($A282,'1314'!$F$10:$L$408,4,FALSE)/VLOOKUP($A282,'2014'!$F$10:$M$460,8,FALSE))*1000,#N/A)</f>
        <v>0.61538461538461542</v>
      </c>
      <c r="X282" s="196">
        <f>IFERROR((VLOOKUP($A282,'1415'!$F$10:$L$408,4,FALSE)/VLOOKUP($A282,'2015'!$F$10:$M$460,8,FALSE))*1000,#N/A)</f>
        <v>1.2285012285012284</v>
      </c>
      <c r="Y282" s="196">
        <f>IFERROR((VLOOKUP($A282,'1516'!$F$10:$L$408,4,FALSE)/VLOOKUP($A282,'2016'!$F$10:$M$460,8,FALSE))*1000,#N/A)</f>
        <v>3.9840637450199203</v>
      </c>
      <c r="Z282" s="196">
        <f>IFERROR((VLOOKUP($A282,'1617'!$F$10:$L$408,4,FALSE)/VLOOKUP($A282,'2017'!$F$10:$M$460,8,FALSE))*1000,#N/A)</f>
        <v>7.6242756938090883</v>
      </c>
      <c r="AA282" s="196">
        <f>IFERROR((VLOOKUP($A282,'1718'!$F$10:$L$408,4,FALSE)/VLOOKUP($A282,'2018'!$F$10:$N$460,9,FALSE))*1000,#N/A)</f>
        <v>10.321797207043108</v>
      </c>
      <c r="AB282" s="196">
        <f>IFERROR((VLOOKUP($A282,'1819'!$F$10:$L$408,4,FALSE)/VLOOKUP($A282,'2018'!$F$10:$N$460,9,FALSE))*1000,#N/A)</f>
        <v>9.4110503946569519</v>
      </c>
      <c r="AC282" s="196">
        <f>IFERROR((VLOOKUP($A282,'1920'!$F$10:$L$408,4,FALSE)/VLOOKUP($A282,'2019'!$F$10:$N$464,8,FALSE))*1000,#N/A)</f>
        <v>9.9230214096704348</v>
      </c>
      <c r="AD282" s="196">
        <f>IFERROR((VLOOKUP($A282,'20 21'!$F$10:$M$408,4,FALSE)/VLOOKUP($A282,'2020'!$F$10:$N$469,8,FALSE))*1000,#N/A)</f>
        <v>7.1710076162076728</v>
      </c>
      <c r="AE282" s="196">
        <f>IFERROR((VLOOKUP($A282,'21 22'!$F$10:$M$408,4,FALSE)/VLOOKUP($A282,'2021'!$F$10:$N$469,8,FALSE))*1000,#N/A)</f>
        <v>10.91703056768559</v>
      </c>
      <c r="AF282" s="196">
        <f>IFERROR((VLOOKUP($A282,'22 23'!$F$10:$M$408,4,FALSE)/VLOOKUP($A282,'2022'!$F$10:$N$469,8,FALSE))*1000,#N/A)</f>
        <v>9.0386914307373836</v>
      </c>
      <c r="AG282" s="196">
        <f>IFERROR((VLOOKUP($A282,'23 24'!$F$7:$M$408,4,FALSE)/VLOOKUP($A282,'2023'!$C$7:$N$469,9,FALSE))*1000,#N/A)</f>
        <v>3.1741451450007214</v>
      </c>
      <c r="AI282" s="196">
        <f>IFERROR((VLOOKUP($A282,'0910'!$F$10:$L$433,5,FALSE)/VLOOKUP($A282,'2010'!$C$5:$K$611,9,FALSE))*1000,#N/A)</f>
        <v>0</v>
      </c>
      <c r="AJ282" s="196">
        <f>IFERROR((VLOOKUP($A282,'1011'!$F$10:$L$433,5,FALSE)/VLOOKUP($A282,'2011'!$C$5:$K$611,9,FALSE))*1000,#N/A)</f>
        <v>0</v>
      </c>
      <c r="AK282" s="196">
        <f>IFERROR((VLOOKUP($A282,'1112'!$F$10:$L$408,5,FALSE)/VLOOKUP($A282,'2012'!$F$10:$M$460,8,FALSE))*1000,#N/A)</f>
        <v>0</v>
      </c>
      <c r="AL282" s="196">
        <f>IFERROR((VLOOKUP($A282,'1213'!$F$10:$L$408,5,FALSE)/VLOOKUP($A282,'2013'!$F$10:$M$460,8,FALSE))*1000,#N/A)</f>
        <v>0</v>
      </c>
      <c r="AM282" s="196">
        <f>IFERROR((VLOOKUP($A282,'1314'!$F$10:$L$408,5,FALSE)/VLOOKUP($A282,'2014'!$F$10:$M$460,8,FALSE))*1000,#N/A)</f>
        <v>0.61538461538461542</v>
      </c>
      <c r="AN282" s="196">
        <f>IFERROR((VLOOKUP($A282,'1415'!$F$10:$L$408,5,FALSE)/VLOOKUP($A282,'2015'!$F$10:$M$460,8,FALSE))*1000,#N/A)</f>
        <v>0</v>
      </c>
      <c r="AO282" s="196">
        <f>IFERROR((VLOOKUP($A282,'1516'!$F$10:$L$408,5,FALSE)/VLOOKUP($A282,'2016'!$F$10:$M$460,8,FALSE))*1000,#N/A)</f>
        <v>0</v>
      </c>
      <c r="AP282" s="196">
        <f>IFERROR((VLOOKUP($A282,'1617'!$F$10:$L$408,5,FALSE)/VLOOKUP($A282,'2017'!$F$10:$M$460,8,FALSE))*1000,#N/A)</f>
        <v>1.219884111009454</v>
      </c>
      <c r="AQ282" s="196">
        <f>IFERROR((VLOOKUP($A282,'1718'!$F$10:$L$408,5,FALSE)/VLOOKUP($A282,'2018'!$F$10:$N$460,9,FALSE))*1000,#N/A)</f>
        <v>1.2143290831815423</v>
      </c>
      <c r="AR282" s="196">
        <f>IFERROR((VLOOKUP($A282,'1819'!$F$10:$L$408,5,FALSE)/VLOOKUP($A282,'2018'!$F$10:$N$460,9,FALSE))*1000,#N/A)</f>
        <v>2.1250758955676985</v>
      </c>
      <c r="AS282" s="196">
        <f>IFERROR((VLOOKUP($A282,'1920'!$F$10:$L$408,5,FALSE)/VLOOKUP($A282,'2019'!$F$10:$N$464,8,FALSE))*1000,#N/A)</f>
        <v>3.9090690401732018</v>
      </c>
      <c r="AT282" s="196">
        <f>IFERROR((VLOOKUP($A282,'20 21'!$F$10:$L$408,5,FALSE)/VLOOKUP($A282,'2020'!$F$10:$N$469,8,FALSE))*1000,#N/A)</f>
        <v>2.091543888060571</v>
      </c>
      <c r="AU282" s="196">
        <f>IFERROR((VLOOKUP($A282,'21 22'!$F$10:$L$408,5,FALSE)/VLOOKUP($A282,'2021'!$F$10:$N$469,8,FALSE))*1000,#N/A)</f>
        <v>2.06538416145403</v>
      </c>
      <c r="AV282" s="196">
        <f>IFERROR((VLOOKUP($A282,'22 23'!$F$10:$L$408,5,FALSE)/VLOOKUP($A282,'2022'!$F$10:$N$469,8,FALSE))*1000,#N/A)</f>
        <v>1.7494241478846546</v>
      </c>
      <c r="AW282" s="196">
        <f>IFERROR((VLOOKUP($A282,'23 24'!$F$7:$M$408,5,FALSE)/VLOOKUP($A282,'2023'!$C$7:$N$469,9,FALSE))*1000,#N/A)</f>
        <v>0.86567594863656039</v>
      </c>
      <c r="AY282" s="196">
        <f>IFERROR((VLOOKUP($A282,'0910'!$F$10:$L$433,6,FALSE)/VLOOKUP($A282,'2010'!$C$5:$K$611,9,FALSE))*1000,#N/A)</f>
        <v>0</v>
      </c>
      <c r="AZ282" s="196">
        <f>IFERROR((VLOOKUP($A282,'1011'!$F$10:$L$433,6,FALSE)/VLOOKUP($A282,'2011'!$C$5:$K$611,9,FALSE))*1000,#N/A)</f>
        <v>0</v>
      </c>
      <c r="BA282" s="196">
        <f>IFERROR((VLOOKUP($A282,'1112'!$F$10:$L$408,6,FALSE)/VLOOKUP($A282,'2012'!$F$10:$M$460,8,FALSE))*1000,#N/A)</f>
        <v>0</v>
      </c>
      <c r="BB282" s="196">
        <f>IFERROR((VLOOKUP($A282,'1213'!$F$10:$L$408,6,FALSE)/VLOOKUP($A282,'2013'!$F$10:$M$460,8,FALSE))*1000,#N/A)</f>
        <v>0</v>
      </c>
      <c r="BC282" s="196">
        <f>IFERROR((VLOOKUP($A282,'1314'!$F$10:$L$408,6,FALSE)/VLOOKUP($A282,'2014'!$F$10:$M$460,8,FALSE))*1000,#N/A)</f>
        <v>0</v>
      </c>
      <c r="BD282" s="196">
        <f>IFERROR((VLOOKUP($A282,'1415'!$F$10:$L$408,6,FALSE)/VLOOKUP($A282,'2015'!$F$10:$M$460,8,FALSE))*1000,#N/A)</f>
        <v>0</v>
      </c>
      <c r="BE282" s="196">
        <f>IFERROR((VLOOKUP($A282,'1516'!$F$10:$L$408,6,FALSE)/VLOOKUP($A282,'2016'!$F$10:$M$460,8,FALSE))*1000,#N/A)</f>
        <v>0</v>
      </c>
      <c r="BF282" s="196">
        <f>IFERROR((VLOOKUP($A282,'1617'!$F$10:$L$408,6,FALSE)/VLOOKUP($A282,'2017'!$F$10:$M$460,8,FALSE))*1000,#N/A)</f>
        <v>0</v>
      </c>
      <c r="BG282" s="196">
        <f>IFERROR((VLOOKUP($A282,'1718'!$F$10:$L$408,6,FALSE)/VLOOKUP($A282,'2018'!$F$10:$N$460,9,FALSE))*1000,#N/A)</f>
        <v>0</v>
      </c>
      <c r="BH282" s="196">
        <f>IFERROR((VLOOKUP($A282,'1819'!$F$10:$L$408,6,FALSE)/VLOOKUP($A282,'2018'!$F$10:$N$460,9,FALSE))*1000,#N/A)</f>
        <v>0</v>
      </c>
      <c r="BI282" s="196">
        <f>IFERROR((VLOOKUP($A282,'1920'!$F$10:$L$408,6,FALSE)/VLOOKUP($A282,'2019'!$F$10:$N$464,8,FALSE))*1000,#N/A)</f>
        <v>0</v>
      </c>
      <c r="BJ282" s="196">
        <f>IFERROR((VLOOKUP($A282,'20 21'!$F$10:$L$408,6,FALSE)/VLOOKUP($A282,'2020'!$F$10:$N$469,8,FALSE))*1000,#N/A)</f>
        <v>0</v>
      </c>
      <c r="BK282" s="196">
        <f>IFERROR((VLOOKUP($A282,'21 22'!$F$10:$L$408,6,FALSE)/VLOOKUP($A282,'2021'!$F$10:$N$469,8,FALSE))*1000,#N/A)</f>
        <v>0</v>
      </c>
      <c r="BL282" s="196">
        <f>IFERROR((VLOOKUP($A282,'22 23'!$F$10:$L$408,6,FALSE)/VLOOKUP($A282,'2022'!$F$10:$N$469,8,FALSE))*1000,#N/A)</f>
        <v>0</v>
      </c>
      <c r="BM282" s="196">
        <f>IFERROR((VLOOKUP($A282,'23 24'!$F$7:$M$408,6,FALSE)/VLOOKUP($A282,'2023'!$C$7:$N$469,9,FALSE))*1000,#N/A)</f>
        <v>0</v>
      </c>
      <c r="BO282" s="196">
        <f>IFERROR((VLOOKUP($A282,'0910'!$F$10:$L$433,7,FALSE)/VLOOKUP($A282,'2010'!$C$5:$K$611,9,FALSE))*1000,#N/A)</f>
        <v>4.0586949734623792</v>
      </c>
      <c r="BP282" s="196">
        <f>IFERROR((VLOOKUP($A282,'1011'!$F$10:$L$433,7,FALSE)/VLOOKUP($A282,'2011'!$C$5:$K$611,9,FALSE))*1000,#N/A)</f>
        <v>1.8598884066955983</v>
      </c>
      <c r="BQ282" s="196">
        <f>IFERROR((VLOOKUP($A282,'1112'!$F$10:$L$408,7,FALSE)/VLOOKUP($A282,'2012'!$F$10:$M$460,8,FALSE))*1000,#N/A)</f>
        <v>1.2372409526755337</v>
      </c>
      <c r="BR282" s="196">
        <f>IFERROR((VLOOKUP($A282,'1213'!$F$10:$L$408,7,FALSE)/VLOOKUP($A282,'2013'!$F$10:$M$460,8,FALSE))*1000,#N/A)</f>
        <v>1.2322858903265559</v>
      </c>
      <c r="BS282" s="196">
        <f>IFERROR((VLOOKUP($A282,'1314'!$F$10:$L$408,7,FALSE)/VLOOKUP($A282,'2014'!$F$10:$M$460,8,FALSE))*1000,#N/A)</f>
        <v>1.2307692307692308</v>
      </c>
      <c r="BT282" s="196">
        <f>IFERROR((VLOOKUP($A282,'1415'!$F$10:$L$408,7,FALSE)/VLOOKUP($A282,'2015'!$F$10:$M$460,8,FALSE))*1000,#N/A)</f>
        <v>1.2285012285012284</v>
      </c>
      <c r="BU282" s="196">
        <f>IFERROR((VLOOKUP($A282,'1516'!$F$10:$L$408,7,FALSE)/VLOOKUP($A282,'2016'!$F$10:$M$460,8,FALSE))*1000,#N/A)</f>
        <v>3.9840637450199203</v>
      </c>
      <c r="BV282" s="196">
        <f>IFERROR((VLOOKUP($A282,'1617'!$F$10:$L$408,7,FALSE)/VLOOKUP($A282,'2017'!$F$10:$M$460,8,FALSE))*1000,#N/A)</f>
        <v>8.8441598048185419</v>
      </c>
      <c r="BW282" s="196">
        <f>IFERROR((VLOOKUP($A282,'1718'!$F$10:$L$408,7,FALSE)/VLOOKUP($A282,'2018'!$F$10:$N$460,9,FALSE))*1000,#N/A)</f>
        <v>11.536126290224651</v>
      </c>
      <c r="BX282" s="196">
        <f>IFERROR((VLOOKUP($A282,'1819'!$F$10:$L$408,7,FALSE)/VLOOKUP($A282,'2018'!$F$10:$N$460,9,FALSE))*1000,#N/A)</f>
        <v>11.839708561020037</v>
      </c>
      <c r="BY282" s="196">
        <f>IFERROR((VLOOKUP($A282,'1920'!$F$10:$L$408,7,FALSE)/VLOOKUP($A282,'2019'!$F$10:$N$464,8,FALSE))*1000,#N/A)</f>
        <v>13.832090449843639</v>
      </c>
      <c r="BZ282" s="196">
        <f>IFERROR((VLOOKUP($A282,'20 21'!$F$10:$L$408,7,FALSE)/VLOOKUP($A282,'2020'!$F$10:$N$469,8,FALSE))*1000,#N/A)</f>
        <v>9.2625515042682451</v>
      </c>
      <c r="CA282" s="196">
        <f>IFERROR((VLOOKUP($A282,'21 22'!$F$10:$L$408,7,FALSE)/VLOOKUP($A282,'2021'!$F$10:$N$469,8,FALSE))*1000,#N/A)</f>
        <v>12.98241472913962</v>
      </c>
      <c r="CB282" s="196">
        <f>IFERROR((VLOOKUP($A282,'22 23'!$F$10:$L$408,7,FALSE)/VLOOKUP($A282,'2022'!$F$10:$N$469,8,FALSE))*1000,#N/A)</f>
        <v>10.788115578622037</v>
      </c>
      <c r="CC282" s="196">
        <f>IFERROR((VLOOKUP($A282,'23 24'!$F$7:$M$408,7,FALSE)/VLOOKUP($A282,'2023'!$C$7:$N$469,9,FALSE))*1000,#N/A)</f>
        <v>4.0398210936372818</v>
      </c>
      <c r="CE282" s="198">
        <f>IFERROR((VLOOKUP($A282,'0910'!$F$10:$S$433,9,FALSE)/VLOOKUP($A282,'2010'!$C$5:$K$611,9,FALSE))*1000,#N/A)</f>
        <v>2.8098657508585703</v>
      </c>
      <c r="CF282" s="198">
        <f>IFERROR((VLOOKUP($A282,'1011'!$F$10:$S$433,10,FALSE)/VLOOKUP($A282,'2011'!$C$5:$K$611,9,FALSE))*1000,#N/A)</f>
        <v>1.2399256044637321</v>
      </c>
      <c r="CG282" s="198">
        <f>IFERROR((VLOOKUP($A282,'1112'!$F$10:$S$408,9,FALSE)/VLOOKUP($A282,'2012'!$F$10:$M$460,8,FALSE))*1000,#N/A)</f>
        <v>2.4744819053510674</v>
      </c>
      <c r="CH282" s="198">
        <f>IFERROR((VLOOKUP($A282,'1213'!$F$10:$S$408,9,FALSE)/VLOOKUP($A282,'2013'!$F$10:$M$460,8,FALSE))*1000,#N/A)</f>
        <v>1.5403573629081946</v>
      </c>
      <c r="CI282" s="198">
        <f>IFERROR((VLOOKUP($A282,'1314'!$F$10:$S$408,9,FALSE)/VLOOKUP($A282,'2014'!$F$10:$M$460,8,FALSE))*1000,#N/A)</f>
        <v>0.92307692307692302</v>
      </c>
      <c r="CJ282" s="198">
        <f>IFERROR((VLOOKUP($A282,'1415'!$F$10:$S$408,9,FALSE)/VLOOKUP($A282,'2015'!$F$10:$M$460,8,FALSE))*1000,#N/A)</f>
        <v>1.2285012285012284</v>
      </c>
      <c r="CK282" s="198">
        <f>IFERROR((VLOOKUP($A282,'1516'!$F$10:$S$408,9,FALSE)/VLOOKUP($A282,'2016'!$F$10:$M$460,8,FALSE))*1000,#N/A)</f>
        <v>1.5323322096230463</v>
      </c>
      <c r="CL282" s="198">
        <f>IFERROR((VLOOKUP($A282,'1617'!$F$10:$S$408,9,FALSE)/VLOOKUP($A282,'2017'!$F$10:$M$460,8,FALSE))*1000,#N/A)</f>
        <v>3.6596523330283626</v>
      </c>
      <c r="CM282" s="198">
        <f>IFERROR((VLOOKUP($A282,'1718'!$F$10:$S$408,9,FALSE)/VLOOKUP($A282,'2018'!$F$10:$N$460,9,FALSE))*1000,#N/A)</f>
        <v>6.6788099574984825</v>
      </c>
      <c r="CN282" s="198">
        <f>IFERROR((VLOOKUP($A282,'1819'!$F$10:$S$408,9,FALSE)/VLOOKUP($A282,'2018'!$F$10:$N$460,9,FALSE))*1000,#N/A)</f>
        <v>9.1074681238615671</v>
      </c>
      <c r="CO282" s="198">
        <f>IFERROR((VLOOKUP($A282,'1920'!$F$10:$S$408,9,FALSE)/VLOOKUP($A282,'2019'!$F$10:$N$464,8,FALSE))*1000,#N/A)</f>
        <v>12.929997594419053</v>
      </c>
      <c r="CP282" s="198">
        <f>IFERROR((VLOOKUP($A282,'20 21'!$F$10:$S$408,9,FALSE)/VLOOKUP($A282,'2020'!$F$10:$N$469,8,FALSE))*1000,#N/A)</f>
        <v>10.158927456294204</v>
      </c>
      <c r="CQ282" s="198">
        <f>IFERROR((VLOOKUP($A282,'21 22'!$F$10:$S$408,9,FALSE)/VLOOKUP($A282,'2021'!$F$10:$N$469,8,FALSE))*1000,#N/A)</f>
        <v>9.1467012864392778</v>
      </c>
      <c r="CR282" s="198">
        <f>IFERROR((VLOOKUP($A282,'22 23'!$F$10:$S$408,9,FALSE)/VLOOKUP($A282,'2022'!$F$10:$N$469,8,FALSE))*1000,#N/A)</f>
        <v>9.3302621220514919</v>
      </c>
      <c r="CS282" s="196">
        <f>IFERROR((VLOOKUP($A282,'23 24'!$F$7:$S$408,9,FALSE)/VLOOKUP($A282,'2023'!$C$7:$N$469,9,FALSE))*1000,#N/A)</f>
        <v>7.5025248881835234</v>
      </c>
      <c r="CU282" s="198">
        <f>IFERROR((VLOOKUP($A282,'0910'!$F$10:$S$433,10,FALSE)/VLOOKUP($A282,'2010'!$C$5:$K$611,9,FALSE))*1000,#N/A)</f>
        <v>0.62441461130190445</v>
      </c>
      <c r="CV282" s="198">
        <f>IFERROR((VLOOKUP($A282,'1011'!$F$10:$S$433,11,FALSE)/VLOOKUP($A282,'2011'!$C$5:$K$611,9,FALSE))*1000,#N/A)</f>
        <v>0</v>
      </c>
      <c r="CW282" s="198">
        <f>IFERROR((VLOOKUP($A282,'1112'!$F$10:$S$408,10,FALSE)/VLOOKUP($A282,'2012'!$F$10:$M$460,8,FALSE))*1000,#N/A)</f>
        <v>0</v>
      </c>
      <c r="CX282" s="198">
        <f>IFERROR((VLOOKUP($A282,'1213'!$F$10:$S$408,10,FALSE)/VLOOKUP($A282,'2013'!$F$10:$M$460,8,FALSE))*1000,#N/A)</f>
        <v>0</v>
      </c>
      <c r="CY282" s="198">
        <f>IFERROR((VLOOKUP($A282,'1314'!$F$10:$S$408,10,FALSE)/VLOOKUP($A282,'2014'!$F$10:$M$460,8,FALSE))*1000,#N/A)</f>
        <v>0</v>
      </c>
      <c r="CZ282" s="198">
        <f>IFERROR((VLOOKUP($A282,'1415'!$F$10:$S$408,10,FALSE)/VLOOKUP($A282,'2015'!$F$10:$M$460,8,FALSE))*1000,#N/A)</f>
        <v>0.61425061425061422</v>
      </c>
      <c r="DA282" s="198">
        <f>IFERROR((VLOOKUP($A282,'1516'!$F$10:$S$408,10,FALSE)/VLOOKUP($A282,'2016'!$F$10:$M$460,8,FALSE))*1000,#N/A)</f>
        <v>0</v>
      </c>
      <c r="DB282" s="198">
        <f>IFERROR((VLOOKUP($A282,'1617'!$F$10:$S$408,10,FALSE)/VLOOKUP($A282,'2017'!$F$10:$M$460,8,FALSE))*1000,#N/A)</f>
        <v>0</v>
      </c>
      <c r="DC282" s="198">
        <f>IFERROR((VLOOKUP($A282,'1718'!$F$10:$S$408,10,FALSE)/VLOOKUP($A282,'2018'!$F$10:$N$460,9,FALSE))*1000,#N/A)</f>
        <v>1.5179113539769278</v>
      </c>
      <c r="DD282" s="198">
        <f>IFERROR((VLOOKUP($A282,'1819'!$F$10:$S$408,10,FALSE)/VLOOKUP($A282,'2018'!$F$10:$N$460,9,FALSE))*1000,#N/A)</f>
        <v>1.5179113539769278</v>
      </c>
      <c r="DE282" s="198">
        <f>IFERROR((VLOOKUP($A282,'1920'!$F$10:$S$408,10,FALSE)/VLOOKUP($A282,'2019'!$F$10:$N$464,8,FALSE))*1000,#N/A)</f>
        <v>3.9090690401732018</v>
      </c>
      <c r="DF282" s="198">
        <f>IFERROR((VLOOKUP($A282,'20 21'!$F$10:$S$408,10,FALSE)/VLOOKUP($A282,'2020'!$F$10:$N$469,8,FALSE))*1000,#N/A)</f>
        <v>2.6891278560778775</v>
      </c>
      <c r="DG282" s="198">
        <f>IFERROR((VLOOKUP($A282,'21 22'!$F$10:$S$408,10,FALSE)/VLOOKUP($A282,'2021'!$F$10:$N$469,8,FALSE))*1000,#N/A)</f>
        <v>2.3604390416617491</v>
      </c>
      <c r="DH282" s="198">
        <f>IFERROR((VLOOKUP($A282,'22 23'!$F$10:$S$408,10,FALSE)/VLOOKUP($A282,'2022'!$F$10:$N$469,8,FALSE))*1000,#N/A)</f>
        <v>2.0409948391987638</v>
      </c>
      <c r="DI282" s="196">
        <f>IFERROR((VLOOKUP($A282,'23 24'!$F$7:$S$408,10,FALSE)/VLOOKUP($A282,'2023'!$C$7:$N$469,9,FALSE))*1000,#N/A)</f>
        <v>2.0199105468186409</v>
      </c>
      <c r="DK282" s="198">
        <f>IFERROR((VLOOKUP($A282,'0910'!$F$10:$S$433,11,FALSE)/VLOOKUP($A282,'2010'!$C$5:$K$611,9,FALSE))*1000,#N/A)</f>
        <v>0</v>
      </c>
      <c r="DL282" s="198">
        <f>IFERROR((VLOOKUP($A282,'1011'!$F$10:$S$433,12,FALSE)/VLOOKUP($A282,'2011'!$C$5:$K$611,9,FALSE))*1000,#N/A)</f>
        <v>0</v>
      </c>
      <c r="DM282" s="198">
        <f>IFERROR((VLOOKUP($A282,'1112'!$F$10:$S$408,11,FALSE)/VLOOKUP($A282,'2012'!$F$10:$M$460,8,FALSE))*1000,#N/A)</f>
        <v>0</v>
      </c>
      <c r="DN282" s="198">
        <f>IFERROR((VLOOKUP($A282,'1213'!$F$10:$S$408,11,FALSE)/VLOOKUP($A282,'2013'!$F$10:$M$460,8,FALSE))*1000,#N/A)</f>
        <v>0</v>
      </c>
      <c r="DO282" s="198">
        <f>IFERROR((VLOOKUP($A282,'1314'!$F$10:$S$408,11,FALSE)/VLOOKUP($A282,'2014'!$F$10:$M$460,8,FALSE))*1000,#N/A)</f>
        <v>0</v>
      </c>
      <c r="DP282" s="198">
        <f>IFERROR((VLOOKUP($A282,'1415'!$F$10:$S$408,11,FALSE)/VLOOKUP($A282,'2015'!$F$10:$M$460,8,FALSE))*1000,#N/A)</f>
        <v>0</v>
      </c>
      <c r="DQ282" s="198">
        <f>IFERROR((VLOOKUP($A282,'1516'!$F$10:$S$408,11,FALSE)/VLOOKUP($A282,'2016'!$F$10:$M$460,8,FALSE))*1000,#N/A)</f>
        <v>0</v>
      </c>
      <c r="DR282" s="198">
        <f>IFERROR((VLOOKUP($A282,'1617'!$F$10:$S$408,11,FALSE)/VLOOKUP($A282,'2017'!$F$10:$M$460,8,FALSE))*1000,#N/A)</f>
        <v>0</v>
      </c>
      <c r="DS282" s="198">
        <f>IFERROR((VLOOKUP($A282,'1718'!$F$10:$S$408,11,FALSE)/VLOOKUP($A282,'2018'!$F$10:$N$460,9,FALSE))*1000,#N/A)</f>
        <v>0</v>
      </c>
      <c r="DT282" s="198">
        <f>IFERROR((VLOOKUP($A282,'1819'!$F$10:$S$408,11,FALSE)/VLOOKUP($A282,'2018'!$F$10:$N$460,9,FALSE))*1000,#N/A)</f>
        <v>0</v>
      </c>
      <c r="DU282" s="198">
        <f>IFERROR((VLOOKUP($A282,'1920'!$F$10:$S$408,11,FALSE)/VLOOKUP($A282,'2019'!$F$10:$N$464,8,FALSE))*1000,#N/A)</f>
        <v>0</v>
      </c>
      <c r="DV282" s="198">
        <f>IFERROR((VLOOKUP($A282,'20 21'!$F$10:$S$408,11,FALSE)/VLOOKUP($A282,'2020'!$F$10:$N$469,8,FALSE))*1000,#N/A)</f>
        <v>0</v>
      </c>
      <c r="DW282" s="198">
        <f>IFERROR((VLOOKUP($A282,'21 22'!$F$10:$S$408,11,FALSE)/VLOOKUP($A282,'2021'!$F$10:$N$469,8,FALSE))*1000,#N/A)</f>
        <v>0</v>
      </c>
      <c r="DX282" s="198">
        <f>IFERROR((VLOOKUP($A282,'22 23'!$F$10:$S$408,11,FALSE)/VLOOKUP($A282,'2022'!$F$10:$N$469,8,FALSE))*1000,#N/A)</f>
        <v>0</v>
      </c>
      <c r="DY282" s="196">
        <f>IFERROR((VLOOKUP($A282,'23 24'!$F$7:$S$408,11,FALSE)/VLOOKUP($A282,'2023'!$C$7:$N$469,9,FALSE))*1000,#N/A)</f>
        <v>0</v>
      </c>
      <c r="EA282" s="198">
        <f>IFERROR((VLOOKUP($A282,'0910'!$F$10:$S$433,12,FALSE)/VLOOKUP($A282,'2010'!$C$5:$K$611,9,FALSE))*1000,#N/A)</f>
        <v>3.7464876678114272</v>
      </c>
      <c r="EB282" s="198">
        <f>IFERROR((VLOOKUP($A282,'1011'!$F$10:$S$433,13,FALSE)/VLOOKUP($A282,'2011'!$C$5:$K$611,9,FALSE))*1000,#N/A)</f>
        <v>1.2399256044637321</v>
      </c>
      <c r="EC282" s="198">
        <f>IFERROR((VLOOKUP($A282,'1112'!$F$10:$S$408,12,FALSE)/VLOOKUP($A282,'2012'!$F$10:$M$460,8,FALSE))*1000,#N/A)</f>
        <v>2.4744819053510674</v>
      </c>
      <c r="ED282" s="198">
        <f>IFERROR((VLOOKUP($A282,'1213'!$F$10:$S$408,12,FALSE)/VLOOKUP($A282,'2013'!$F$10:$M$460,8,FALSE))*1000,#N/A)</f>
        <v>1.5403573629081946</v>
      </c>
      <c r="EE282" s="198">
        <f>IFERROR((VLOOKUP($A282,'1314'!$F$10:$S$408,12,FALSE)/VLOOKUP($A282,'2014'!$F$10:$M$460,8,FALSE))*1000,#N/A)</f>
        <v>0.92307692307692302</v>
      </c>
      <c r="EF282" s="198">
        <f>IFERROR((VLOOKUP($A282,'1415'!$F$10:$S$408,12,FALSE)/VLOOKUP($A282,'2015'!$F$10:$M$460,8,FALSE))*1000,#N/A)</f>
        <v>1.8427518427518428</v>
      </c>
      <c r="EG282" s="198">
        <f>IFERROR((VLOOKUP($A282,'1516'!$F$10:$S$408,12,FALSE)/VLOOKUP($A282,'2016'!$F$10:$M$460,8,FALSE))*1000,#N/A)</f>
        <v>1.5323322096230463</v>
      </c>
      <c r="EH282" s="198">
        <f>IFERROR((VLOOKUP($A282,'1617'!$F$10:$S$408,12,FALSE)/VLOOKUP($A282,'2017'!$F$10:$M$460,8,FALSE))*1000,#N/A)</f>
        <v>3.6596523330283626</v>
      </c>
      <c r="EI282" s="198">
        <f>IFERROR((VLOOKUP($A282,'1718'!$F$10:$S$408,12,FALSE)/VLOOKUP($A282,'2018'!$F$10:$N$460,9,FALSE))*1000,#N/A)</f>
        <v>8.1967213114754109</v>
      </c>
      <c r="EJ282" s="198">
        <f>IFERROR((VLOOKUP($A282,'1819'!$F$10:$S$408,12,FALSE)/VLOOKUP($A282,'2018'!$F$10:$N$460,9,FALSE))*1000,#N/A)</f>
        <v>10.625379477838493</v>
      </c>
      <c r="EK282" s="198">
        <f>IFERROR((VLOOKUP($A282,'1920'!$F$10:$S$408,12,FALSE)/VLOOKUP($A282,'2019'!$F$10:$N$464,8,FALSE))*1000,#N/A)</f>
        <v>16.538369016117393</v>
      </c>
      <c r="EL282" s="198">
        <f>IFERROR((VLOOKUP($A282,'20 21'!$F$10:$S$408,12,FALSE)/VLOOKUP($A282,'2020'!$F$10:$N$469,8,FALSE))*1000,#N/A)</f>
        <v>12.848055312372081</v>
      </c>
      <c r="EM282" s="198">
        <f>IFERROR((VLOOKUP($A282,'21 22'!$F$10:$S$408,12,FALSE)/VLOOKUP($A282,'2021'!$F$10:$N$469,8,FALSE))*1000,#N/A)</f>
        <v>11.507140328101027</v>
      </c>
      <c r="EN282" s="198">
        <f>IFERROR((VLOOKUP($A282,'22 23'!$F$10:$S$408,12,FALSE)/VLOOKUP($A282,'2022'!$F$10:$N$469,8,FALSE))*1000,#N/A)</f>
        <v>11.371256961250255</v>
      </c>
      <c r="EO282" s="196">
        <f>IFERROR((VLOOKUP($A282,'23 24'!$F$7:$S$408,12,FALSE)/VLOOKUP($A282,'2023'!$C$7:$N$469,9,FALSE))*1000,#N/A)</f>
        <v>9.5224354350021638</v>
      </c>
    </row>
    <row r="283" spans="1:145" x14ac:dyDescent="0.3">
      <c r="A283" t="s">
        <v>1244</v>
      </c>
      <c r="B283" t="s">
        <v>1741</v>
      </c>
      <c r="C283" t="str">
        <f>IF(VLOOKUP($A283,'0910'!$F$10:$L$433,1,FALSE)=VLOOKUP($A283,'2010'!$C$5:$K$611,1,FALSE),VLOOKUP($A283,'0910'!$F$10:$L$433,1,FALSE),FALSE)</f>
        <v>Tandridge</v>
      </c>
      <c r="D283" t="str">
        <f>IF(VLOOKUP($A283,'1011'!$F$10:$L$433,1,FALSE)=VLOOKUP($A283,'2011'!$C$5:$K$611,1,FALSE),VLOOKUP($A283,'1011'!$F$10:$L$433,1,FALSE),FALSE)</f>
        <v>Tandridge</v>
      </c>
      <c r="E283" t="str">
        <f>IF(VLOOKUP(A283,'1112'!$F$10:$L$408,1,FALSE)=VLOOKUP(A283,'2012'!$F$10:$M$460,1,FALSE),VLOOKUP(A283,'1112'!$F$10:$L$408,1,FALSE),FALSE)</f>
        <v>Tandridge</v>
      </c>
      <c r="F283" t="str">
        <f>IF(VLOOKUP($A283,'1213'!$F$10:$L$408,1,FALSE)=VLOOKUP($A283,'2013'!$F$10:$M$460,1,FALSE),VLOOKUP($A283,'1213'!$F$10:$L$408,1,FALSE),FALSE)</f>
        <v>Tandridge</v>
      </c>
      <c r="G283" t="str">
        <f>IF(VLOOKUP($A283,'1314'!$F$10:$L$408,1,FALSE)=VLOOKUP($A283,'2014'!$F$10:$M$460,1,FALSE),VLOOKUP($A283,'1314'!$F$10:$L$408,1,FALSE),FALSE)</f>
        <v>Tandridge</v>
      </c>
      <c r="H283" t="str">
        <f>IF(VLOOKUP($A283,'1415'!$F$10:$L$408,1,FALSE)=VLOOKUP($A283,'2015'!$F$10:$M$460,1,FALSE),VLOOKUP($A283,'1415'!$F$10:$L$408,1,FALSE),FALSE)</f>
        <v>Tandridge</v>
      </c>
      <c r="I283" t="str">
        <f>IF(VLOOKUP($A283,'1516'!$F$10:$L$408,1,FALSE)=VLOOKUP($A283,'2015'!$F$10:$M$460,1,FALSE),VLOOKUP($A283,'1516'!$F$10:$L$408,1,FALSE),FALSE)</f>
        <v>Tandridge</v>
      </c>
      <c r="J283" t="str">
        <f>IF(VLOOKUP($A283,'1617'!$F$10:$L$408,1,FALSE)=VLOOKUP($A283,'2016'!$F$10:$M$460,1,FALSE),VLOOKUP($A283,'1617'!$F$10:$L$408,1,FALSE),FALSE)</f>
        <v>Tandridge</v>
      </c>
      <c r="K283" t="str">
        <f>IF(VLOOKUP($A283,'1718'!$F$10:$M$408,1,FALSE)=VLOOKUP($A283,'2017'!$F$10:$M$460,1,FALSE),VLOOKUP($A283,'1718'!$F$10:$M$408,1,FALSE),FALSE)</f>
        <v>Tandridge</v>
      </c>
      <c r="L283" t="str">
        <f>IF(VLOOKUP($A283,'1819'!$F$10:$M$408,1,FALSE)=VLOOKUP($A283,'2018'!$F$10:$M$460,1,FALSE),VLOOKUP($A283,'1819'!$F$10:$M$408,1,FALSE),FALSE)</f>
        <v>Tandridge</v>
      </c>
      <c r="M283" t="str">
        <f>IF(VLOOKUP($A283,'1920'!$F$10:$M$408,1,FALSE)=VLOOKUP($A283,'2019'!$F$10:$M$464,1,FALSE),VLOOKUP($A283,'1920'!$F$10:$M$408,1,FALSE),FALSE)</f>
        <v>Tandridge</v>
      </c>
      <c r="N283" t="str">
        <f>IF(VLOOKUP($A283,'20 21'!$F$10:$N$408,1,FALSE)=VLOOKUP($A283,'2020'!$F$10:$O$468,1,FALSE),VLOOKUP($A283,'20 21'!$F$10:$N$408,1,FALSE),FALSE)</f>
        <v>Tandridge</v>
      </c>
      <c r="O283" t="str">
        <f>IF(VLOOKUP($A283,'21 22'!$F$10:$N$408,1,FALSE)=VLOOKUP($A283,'2021'!$F$10:$O$471,1,FALSE),VLOOKUP($A283,'21 22'!$F$10:$N$408,1,FALSE),FALSE)</f>
        <v>Tandridge</v>
      </c>
      <c r="P283" t="str">
        <f>IF(VLOOKUP($A283,'22 23'!$F$10:$N$408,1,FALSE)=VLOOKUP($A283,'2022'!$F$10:$O$468,1,FALSE),VLOOKUP($A283,'22 23'!$F$10:$N$408,1,FALSE),FALSE)</f>
        <v>Tandridge</v>
      </c>
      <c r="Q283" t="str">
        <f>IF(VLOOKUP($A283,'23 24'!$F$7:$N$408,1,FALSE)=VLOOKUP($A283,'2023'!$C$7:$O$468,1,FALSE),VLOOKUP($A283,'23 24'!$F$7:$N$408,1,FALSE),FALSE)</f>
        <v>Tandridge</v>
      </c>
      <c r="S283" s="196">
        <f>IFERROR((VLOOKUP($A283,'0910'!$F$10:$L$433,4,FALSE)/VLOOKUP($A283,'2010'!$C$5:$K$611,9,FALSE))*1000,#N/A)</f>
        <v>3.1819496673416259</v>
      </c>
      <c r="T283" s="196">
        <f>IFERROR((VLOOKUP($A283,'1011'!$F$10:$L$433,4,FALSE)/VLOOKUP($A283,'2011'!$C$5:$K$611,9,FALSE))*1000,#N/A)</f>
        <v>4.6082949308755756</v>
      </c>
      <c r="U283" s="196">
        <f>IFERROR((VLOOKUP($A283,'1112'!$F$10:$L$408,4,FALSE)/VLOOKUP($A283,'2012'!$F$10:$M$460,8,FALSE))*1000,#N/A)</f>
        <v>4.3053960964408722</v>
      </c>
      <c r="V283" s="196">
        <f>IFERROR((VLOOKUP($A283,'1213'!$F$10:$L$408,4,FALSE)/VLOOKUP($A283,'2013'!$F$10:$M$460,8,FALSE))*1000,#N/A)</f>
        <v>5.1340559041642893</v>
      </c>
      <c r="W283" s="196">
        <f>IFERROR((VLOOKUP($A283,'1314'!$F$10:$L$408,4,FALSE)/VLOOKUP($A283,'2014'!$F$10:$M$460,8,FALSE))*1000,#N/A)</f>
        <v>5.3793884484711212</v>
      </c>
      <c r="X283" s="196">
        <f>IFERROR((VLOOKUP($A283,'1415'!$F$10:$L$408,4,FALSE)/VLOOKUP($A283,'2015'!$F$10:$M$460,8,FALSE))*1000,#N/A)</f>
        <v>10.998307952622675</v>
      </c>
      <c r="Y283" s="196">
        <f>IFERROR((VLOOKUP($A283,'1516'!$F$10:$L$408,4,FALSE)/VLOOKUP($A283,'2016'!$F$10:$M$460,8,FALSE))*1000,#N/A)</f>
        <v>3.6333147009502516</v>
      </c>
      <c r="Z283" s="196">
        <f>IFERROR((VLOOKUP($A283,'1617'!$F$10:$L$408,4,FALSE)/VLOOKUP($A283,'2017'!$F$10:$M$460,8,FALSE))*1000,#N/A)</f>
        <v>5.8349541539316476</v>
      </c>
      <c r="AA283" s="196">
        <f>IFERROR((VLOOKUP($A283,'1718'!$F$10:$L$408,4,FALSE)/VLOOKUP($A283,'2018'!$F$10:$N$460,9,FALSE))*1000,#N/A)</f>
        <v>2.7563395810363835</v>
      </c>
      <c r="AB283" s="196">
        <f>IFERROR((VLOOKUP($A283,'1819'!$F$10:$L$408,4,FALSE)/VLOOKUP($A283,'2018'!$F$10:$N$460,9,FALSE))*1000,#N/A)</f>
        <v>3.0319735391400222</v>
      </c>
      <c r="AC283" s="196">
        <f>IFERROR((VLOOKUP($A283,'1920'!$F$10:$L$408,4,FALSE)/VLOOKUP($A283,'2019'!$F$10:$N$464,8,FALSE))*1000,#N/A)</f>
        <v>1.9163381515549716</v>
      </c>
      <c r="AD283" s="196">
        <f>IFERROR((VLOOKUP($A283,'20 21'!$F$10:$M$408,4,FALSE)/VLOOKUP($A283,'2020'!$F$10:$N$469,8,FALSE))*1000,#N/A)</f>
        <v>2.4184056794913826</v>
      </c>
      <c r="AE283" s="196">
        <f>IFERROR((VLOOKUP($A283,'21 22'!$F$10:$M$408,4,FALSE)/VLOOKUP($A283,'2021'!$F$10:$N$469,8,FALSE))*1000,#N/A)</f>
        <v>3.2105305401717632</v>
      </c>
      <c r="AF283" s="196">
        <f>IFERROR((VLOOKUP($A283,'22 23'!$F$10:$M$408,4,FALSE)/VLOOKUP($A283,'2022'!$F$10:$N$469,8,FALSE))*1000,#N/A)</f>
        <v>2.6585138907350792</v>
      </c>
      <c r="AG283" s="196">
        <f>IFERROR((VLOOKUP($A283,'23 24'!$F$7:$M$408,4,FALSE)/VLOOKUP($A283,'2023'!$C$7:$N$469,9,FALSE))*1000,#N/A)</f>
        <v>1.8464297961013953</v>
      </c>
      <c r="AI283" s="196">
        <f>IFERROR((VLOOKUP($A283,'0910'!$F$10:$L$433,5,FALSE)/VLOOKUP($A283,'2010'!$C$5:$K$611,9,FALSE))*1000,#N/A)</f>
        <v>1.1570726063060457</v>
      </c>
      <c r="AJ283" s="196">
        <f>IFERROR((VLOOKUP($A283,'1011'!$F$10:$L$433,5,FALSE)/VLOOKUP($A283,'2011'!$C$5:$K$611,9,FALSE))*1000,#N/A)</f>
        <v>0</v>
      </c>
      <c r="AK283" s="196">
        <f>IFERROR((VLOOKUP($A283,'1112'!$F$10:$L$408,5,FALSE)/VLOOKUP($A283,'2012'!$F$10:$M$460,8,FALSE))*1000,#N/A)</f>
        <v>0.86107921928817444</v>
      </c>
      <c r="AL283" s="196">
        <f>IFERROR((VLOOKUP($A283,'1213'!$F$10:$L$408,5,FALSE)/VLOOKUP($A283,'2013'!$F$10:$M$460,8,FALSE))*1000,#N/A)</f>
        <v>1.9965772960638906</v>
      </c>
      <c r="AM283" s="196">
        <f>IFERROR((VLOOKUP($A283,'1314'!$F$10:$L$408,5,FALSE)/VLOOKUP($A283,'2014'!$F$10:$M$460,8,FALSE))*1000,#N/A)</f>
        <v>0.28312570781426954</v>
      </c>
      <c r="AN283" s="196">
        <f>IFERROR((VLOOKUP($A283,'1415'!$F$10:$L$408,5,FALSE)/VLOOKUP($A283,'2015'!$F$10:$M$460,8,FALSE))*1000,#N/A)</f>
        <v>3.3840947546531304</v>
      </c>
      <c r="AO283" s="196">
        <f>IFERROR((VLOOKUP($A283,'1516'!$F$10:$L$408,5,FALSE)/VLOOKUP($A283,'2016'!$F$10:$M$460,8,FALSE))*1000,#N/A)</f>
        <v>0.55897149245388489</v>
      </c>
      <c r="AP283" s="196">
        <f>IFERROR((VLOOKUP($A283,'1617'!$F$10:$L$408,5,FALSE)/VLOOKUP($A283,'2017'!$F$10:$M$460,8,FALSE))*1000,#N/A)</f>
        <v>0.2778549597110308</v>
      </c>
      <c r="AQ283" s="196">
        <f>IFERROR((VLOOKUP($A283,'1718'!$F$10:$L$408,5,FALSE)/VLOOKUP($A283,'2018'!$F$10:$N$460,9,FALSE))*1000,#N/A)</f>
        <v>0</v>
      </c>
      <c r="AR283" s="196">
        <f>IFERROR((VLOOKUP($A283,'1819'!$F$10:$L$408,5,FALSE)/VLOOKUP($A283,'2018'!$F$10:$N$460,9,FALSE))*1000,#N/A)</f>
        <v>2.2050716648291071</v>
      </c>
      <c r="AS283" s="196">
        <f>IFERROR((VLOOKUP($A283,'1920'!$F$10:$L$408,5,FALSE)/VLOOKUP($A283,'2019'!$F$10:$N$464,8,FALSE))*1000,#N/A)</f>
        <v>1.6425755584756898</v>
      </c>
      <c r="AT283" s="196">
        <f>IFERROR((VLOOKUP($A283,'20 21'!$F$10:$L$408,5,FALSE)/VLOOKUP($A283,'2020'!$F$10:$N$469,8,FALSE))*1000,#N/A)</f>
        <v>0.2687117421657092</v>
      </c>
      <c r="AU283" s="196">
        <f>IFERROR((VLOOKUP($A283,'21 22'!$F$10:$L$408,5,FALSE)/VLOOKUP($A283,'2021'!$F$10:$N$469,8,FALSE))*1000,#N/A)</f>
        <v>0.53508842336196061</v>
      </c>
      <c r="AV283" s="196">
        <f>IFERROR((VLOOKUP($A283,'22 23'!$F$10:$L$408,5,FALSE)/VLOOKUP($A283,'2022'!$F$10:$N$469,8,FALSE))*1000,#N/A)</f>
        <v>0.53170277814701583</v>
      </c>
      <c r="AW283" s="196">
        <f>IFERROR((VLOOKUP($A283,'23 24'!$F$7:$M$408,5,FALSE)/VLOOKUP($A283,'2023'!$C$7:$N$469,9,FALSE))*1000,#N/A)</f>
        <v>1.0551027406293689</v>
      </c>
      <c r="AY283" s="196">
        <f>IFERROR((VLOOKUP($A283,'0910'!$F$10:$L$433,6,FALSE)/VLOOKUP($A283,'2010'!$C$5:$K$611,9,FALSE))*1000,#N/A)</f>
        <v>0</v>
      </c>
      <c r="AZ283" s="196">
        <f>IFERROR((VLOOKUP($A283,'1011'!$F$10:$L$433,6,FALSE)/VLOOKUP($A283,'2011'!$C$5:$K$611,9,FALSE))*1000,#N/A)</f>
        <v>0</v>
      </c>
      <c r="BA283" s="196">
        <f>IFERROR((VLOOKUP($A283,'1112'!$F$10:$L$408,6,FALSE)/VLOOKUP($A283,'2012'!$F$10:$M$460,8,FALSE))*1000,#N/A)</f>
        <v>0.28702640642939153</v>
      </c>
      <c r="BB283" s="196">
        <f>IFERROR((VLOOKUP($A283,'1213'!$F$10:$L$408,6,FALSE)/VLOOKUP($A283,'2013'!$F$10:$M$460,8,FALSE))*1000,#N/A)</f>
        <v>0</v>
      </c>
      <c r="BC283" s="196">
        <f>IFERROR((VLOOKUP($A283,'1314'!$F$10:$L$408,6,FALSE)/VLOOKUP($A283,'2014'!$F$10:$M$460,8,FALSE))*1000,#N/A)</f>
        <v>0</v>
      </c>
      <c r="BD283" s="196">
        <f>IFERROR((VLOOKUP($A283,'1415'!$F$10:$L$408,6,FALSE)/VLOOKUP($A283,'2015'!$F$10:$M$460,8,FALSE))*1000,#N/A)</f>
        <v>0</v>
      </c>
      <c r="BE283" s="196">
        <f>IFERROR((VLOOKUP($A283,'1516'!$F$10:$L$408,6,FALSE)/VLOOKUP($A283,'2016'!$F$10:$M$460,8,FALSE))*1000,#N/A)</f>
        <v>0.27948574622694244</v>
      </c>
      <c r="BF283" s="196">
        <f>IFERROR((VLOOKUP($A283,'1617'!$F$10:$L$408,6,FALSE)/VLOOKUP($A283,'2017'!$F$10:$M$460,8,FALSE))*1000,#N/A)</f>
        <v>0</v>
      </c>
      <c r="BG283" s="196">
        <f>IFERROR((VLOOKUP($A283,'1718'!$F$10:$L$408,6,FALSE)/VLOOKUP($A283,'2018'!$F$10:$N$460,9,FALSE))*1000,#N/A)</f>
        <v>0</v>
      </c>
      <c r="BH283" s="196">
        <f>IFERROR((VLOOKUP($A283,'1819'!$F$10:$L$408,6,FALSE)/VLOOKUP($A283,'2018'!$F$10:$N$460,9,FALSE))*1000,#N/A)</f>
        <v>0.55126791620727678</v>
      </c>
      <c r="BI283" s="196">
        <f>IFERROR((VLOOKUP($A283,'1920'!$F$10:$L$408,6,FALSE)/VLOOKUP($A283,'2019'!$F$10:$N$464,8,FALSE))*1000,#N/A)</f>
        <v>0</v>
      </c>
      <c r="BJ283" s="196">
        <f>IFERROR((VLOOKUP($A283,'20 21'!$F$10:$L$408,6,FALSE)/VLOOKUP($A283,'2020'!$F$10:$N$469,8,FALSE))*1000,#N/A)</f>
        <v>0.5374234843314184</v>
      </c>
      <c r="BK283" s="196">
        <f>IFERROR((VLOOKUP($A283,'21 22'!$F$10:$L$408,6,FALSE)/VLOOKUP($A283,'2021'!$F$10:$N$469,8,FALSE))*1000,#N/A)</f>
        <v>0</v>
      </c>
      <c r="BL283" s="196">
        <f>IFERROR((VLOOKUP($A283,'22 23'!$F$10:$L$408,6,FALSE)/VLOOKUP($A283,'2022'!$F$10:$N$469,8,FALSE))*1000,#N/A)</f>
        <v>0.26585138907350792</v>
      </c>
      <c r="BM283" s="196">
        <f>IFERROR((VLOOKUP($A283,'23 24'!$F$7:$M$408,6,FALSE)/VLOOKUP($A283,'2023'!$C$7:$N$469,9,FALSE))*1000,#N/A)</f>
        <v>0.52755137031468446</v>
      </c>
      <c r="BO283" s="196">
        <f>IFERROR((VLOOKUP($A283,'0910'!$F$10:$L$433,7,FALSE)/VLOOKUP($A283,'2010'!$C$5:$K$611,9,FALSE))*1000,#N/A)</f>
        <v>4.3390222736476707</v>
      </c>
      <c r="BP283" s="196">
        <f>IFERROR((VLOOKUP($A283,'1011'!$F$10:$L$433,7,FALSE)/VLOOKUP($A283,'2011'!$C$5:$K$611,9,FALSE))*1000,#N/A)</f>
        <v>4.6082949308755756</v>
      </c>
      <c r="BQ283" s="196">
        <f>IFERROR((VLOOKUP($A283,'1112'!$F$10:$L$408,7,FALSE)/VLOOKUP($A283,'2012'!$F$10:$M$460,8,FALSE))*1000,#N/A)</f>
        <v>5.1664753157290475</v>
      </c>
      <c r="BR283" s="196">
        <f>IFERROR((VLOOKUP($A283,'1213'!$F$10:$L$408,7,FALSE)/VLOOKUP($A283,'2013'!$F$10:$M$460,8,FALSE))*1000,#N/A)</f>
        <v>7.4158585282373073</v>
      </c>
      <c r="BS283" s="196">
        <f>IFERROR((VLOOKUP($A283,'1314'!$F$10:$L$408,7,FALSE)/VLOOKUP($A283,'2014'!$F$10:$M$460,8,FALSE))*1000,#N/A)</f>
        <v>5.6625141562853907</v>
      </c>
      <c r="BT283" s="196">
        <f>IFERROR((VLOOKUP($A283,'1415'!$F$10:$L$408,7,FALSE)/VLOOKUP($A283,'2015'!$F$10:$M$460,8,FALSE))*1000,#N/A)</f>
        <v>14.382402707275803</v>
      </c>
      <c r="BU283" s="196">
        <f>IFERROR((VLOOKUP($A283,'1516'!$F$10:$L$408,7,FALSE)/VLOOKUP($A283,'2016'!$F$10:$M$460,8,FALSE))*1000,#N/A)</f>
        <v>4.4717719396310791</v>
      </c>
      <c r="BV283" s="196">
        <f>IFERROR((VLOOKUP($A283,'1617'!$F$10:$L$408,7,FALSE)/VLOOKUP($A283,'2017'!$F$10:$M$460,8,FALSE))*1000,#N/A)</f>
        <v>6.1128091136426788</v>
      </c>
      <c r="BW283" s="196">
        <f>IFERROR((VLOOKUP($A283,'1718'!$F$10:$L$408,7,FALSE)/VLOOKUP($A283,'2018'!$F$10:$N$460,9,FALSE))*1000,#N/A)</f>
        <v>2.7563395810363835</v>
      </c>
      <c r="BX283" s="196">
        <f>IFERROR((VLOOKUP($A283,'1819'!$F$10:$L$408,7,FALSE)/VLOOKUP($A283,'2018'!$F$10:$N$460,9,FALSE))*1000,#N/A)</f>
        <v>5.7883131201764062</v>
      </c>
      <c r="BY283" s="196">
        <f>IFERROR((VLOOKUP($A283,'1920'!$F$10:$L$408,7,FALSE)/VLOOKUP($A283,'2019'!$F$10:$N$464,8,FALSE))*1000,#N/A)</f>
        <v>3.5589137100306614</v>
      </c>
      <c r="BZ283" s="196">
        <f>IFERROR((VLOOKUP($A283,'20 21'!$F$10:$L$408,7,FALSE)/VLOOKUP($A283,'2020'!$F$10:$N$469,8,FALSE))*1000,#N/A)</f>
        <v>3.4932526481542192</v>
      </c>
      <c r="CA283" s="196">
        <f>IFERROR((VLOOKUP($A283,'21 22'!$F$10:$L$408,7,FALSE)/VLOOKUP($A283,'2021'!$F$10:$N$469,8,FALSE))*1000,#N/A)</f>
        <v>3.7456189635337238</v>
      </c>
      <c r="CB283" s="196">
        <f>IFERROR((VLOOKUP($A283,'22 23'!$F$10:$L$408,7,FALSE)/VLOOKUP($A283,'2022'!$F$10:$N$469,8,FALSE))*1000,#N/A)</f>
        <v>3.4560680579556027</v>
      </c>
      <c r="CC283" s="196">
        <f>IFERROR((VLOOKUP($A283,'23 24'!$F$7:$M$408,7,FALSE)/VLOOKUP($A283,'2023'!$C$7:$N$469,9,FALSE))*1000,#N/A)</f>
        <v>3.4290839070454484</v>
      </c>
      <c r="CE283" s="198">
        <f>IFERROR((VLOOKUP($A283,'0910'!$F$10:$S$433,9,FALSE)/VLOOKUP($A283,'2010'!$C$5:$K$611,9,FALSE))*1000,#N/A)</f>
        <v>4.917558576800694</v>
      </c>
      <c r="CF283" s="198">
        <f>IFERROR((VLOOKUP($A283,'1011'!$F$10:$S$433,10,FALSE)/VLOOKUP($A283,'2011'!$C$5:$K$611,9,FALSE))*1000,#N/A)</f>
        <v>2.8801843317972353</v>
      </c>
      <c r="CG283" s="198">
        <f>IFERROR((VLOOKUP($A283,'1112'!$F$10:$S$408,9,FALSE)/VLOOKUP($A283,'2012'!$F$10:$M$460,8,FALSE))*1000,#N/A)</f>
        <v>6.6016073478760049</v>
      </c>
      <c r="CH283" s="198">
        <f>IFERROR((VLOOKUP($A283,'1213'!$F$10:$S$408,9,FALSE)/VLOOKUP($A283,'2013'!$F$10:$M$460,8,FALSE))*1000,#N/A)</f>
        <v>3.9931545921277811</v>
      </c>
      <c r="CI283" s="198">
        <f>IFERROR((VLOOKUP($A283,'1314'!$F$10:$S$408,9,FALSE)/VLOOKUP($A283,'2014'!$F$10:$M$460,8,FALSE))*1000,#N/A)</f>
        <v>2.8312570781426953</v>
      </c>
      <c r="CJ283" s="198">
        <f>IFERROR((VLOOKUP($A283,'1415'!$F$10:$S$408,9,FALSE)/VLOOKUP($A283,'2015'!$F$10:$M$460,8,FALSE))*1000,#N/A)</f>
        <v>2.5380710659898473</v>
      </c>
      <c r="CK283" s="198">
        <f>IFERROR((VLOOKUP($A283,'1516'!$F$10:$S$408,9,FALSE)/VLOOKUP($A283,'2016'!$F$10:$M$460,8,FALSE))*1000,#N/A)</f>
        <v>5.589714924538848</v>
      </c>
      <c r="CL283" s="198">
        <f>IFERROR((VLOOKUP($A283,'1617'!$F$10:$S$408,9,FALSE)/VLOOKUP($A283,'2017'!$F$10:$M$460,8,FALSE))*1000,#N/A)</f>
        <v>8.0577938316198949</v>
      </c>
      <c r="CM283" s="198">
        <f>IFERROR((VLOOKUP($A283,'1718'!$F$10:$S$408,9,FALSE)/VLOOKUP($A283,'2018'!$F$10:$N$460,9,FALSE))*1000,#N/A)</f>
        <v>5.5126791620727671</v>
      </c>
      <c r="CN283" s="198">
        <f>IFERROR((VLOOKUP($A283,'1819'!$F$10:$S$408,9,FALSE)/VLOOKUP($A283,'2018'!$F$10:$N$460,9,FALSE))*1000,#N/A)</f>
        <v>3.3076074972436604</v>
      </c>
      <c r="CO283" s="198">
        <f>IFERROR((VLOOKUP($A283,'1920'!$F$10:$S$408,9,FALSE)/VLOOKUP($A283,'2019'!$F$10:$N$464,8,FALSE))*1000,#N/A)</f>
        <v>1.9163381515549716</v>
      </c>
      <c r="CP283" s="198">
        <f>IFERROR((VLOOKUP($A283,'20 21'!$F$10:$S$408,9,FALSE)/VLOOKUP($A283,'2020'!$F$10:$N$469,8,FALSE))*1000,#N/A)</f>
        <v>1.3435587108285458</v>
      </c>
      <c r="CQ283" s="198">
        <f>IFERROR((VLOOKUP($A283,'21 22'!$F$10:$S$408,9,FALSE)/VLOOKUP($A283,'2021'!$F$10:$N$469,8,FALSE))*1000,#N/A)</f>
        <v>4.8157958102576455</v>
      </c>
      <c r="CR283" s="198">
        <f>IFERROR((VLOOKUP($A283,'22 23'!$F$10:$S$408,9,FALSE)/VLOOKUP($A283,'2022'!$F$10:$N$469,8,FALSE))*1000,#N/A)</f>
        <v>4.785325003323142</v>
      </c>
      <c r="CS283" s="196">
        <f>IFERROR((VLOOKUP($A283,'23 24'!$F$7:$S$408,9,FALSE)/VLOOKUP($A283,'2023'!$C$7:$N$469,9,FALSE))*1000,#N/A)</f>
        <v>3.956635277360133</v>
      </c>
      <c r="CU283" s="198">
        <f>IFERROR((VLOOKUP($A283,'0910'!$F$10:$S$433,10,FALSE)/VLOOKUP($A283,'2010'!$C$5:$K$611,9,FALSE))*1000,#N/A)</f>
        <v>0.57853630315302285</v>
      </c>
      <c r="CV283" s="198">
        <f>IFERROR((VLOOKUP($A283,'1011'!$F$10:$S$433,11,FALSE)/VLOOKUP($A283,'2011'!$C$5:$K$611,9,FALSE))*1000,#N/A)</f>
        <v>2.3041474654377878</v>
      </c>
      <c r="CW283" s="198">
        <f>IFERROR((VLOOKUP($A283,'1112'!$F$10:$S$408,10,FALSE)/VLOOKUP($A283,'2012'!$F$10:$M$460,8,FALSE))*1000,#N/A)</f>
        <v>0.28702640642939153</v>
      </c>
      <c r="CX283" s="198">
        <f>IFERROR((VLOOKUP($A283,'1213'!$F$10:$S$408,10,FALSE)/VLOOKUP($A283,'2013'!$F$10:$M$460,8,FALSE))*1000,#N/A)</f>
        <v>0.2852253280091272</v>
      </c>
      <c r="CY283" s="198">
        <f>IFERROR((VLOOKUP($A283,'1314'!$F$10:$S$408,10,FALSE)/VLOOKUP($A283,'2014'!$F$10:$M$460,8,FALSE))*1000,#N/A)</f>
        <v>0.84937712344280858</v>
      </c>
      <c r="CZ283" s="198">
        <f>IFERROR((VLOOKUP($A283,'1415'!$F$10:$S$408,10,FALSE)/VLOOKUP($A283,'2015'!$F$10:$M$460,8,FALSE))*1000,#N/A)</f>
        <v>0.28200789622109423</v>
      </c>
      <c r="DA283" s="198">
        <f>IFERROR((VLOOKUP($A283,'1516'!$F$10:$S$408,10,FALSE)/VLOOKUP($A283,'2016'!$F$10:$M$460,8,FALSE))*1000,#N/A)</f>
        <v>0.27948574622694244</v>
      </c>
      <c r="DB283" s="198">
        <f>IFERROR((VLOOKUP($A283,'1617'!$F$10:$S$408,10,FALSE)/VLOOKUP($A283,'2017'!$F$10:$M$460,8,FALSE))*1000,#N/A)</f>
        <v>3.0564045568213394</v>
      </c>
      <c r="DC283" s="198">
        <f>IFERROR((VLOOKUP($A283,'1718'!$F$10:$S$408,10,FALSE)/VLOOKUP($A283,'2018'!$F$10:$N$460,9,FALSE))*1000,#N/A)</f>
        <v>3.0319735391400222</v>
      </c>
      <c r="DD283" s="198">
        <f>IFERROR((VLOOKUP($A283,'1819'!$F$10:$S$408,10,FALSE)/VLOOKUP($A283,'2018'!$F$10:$N$460,9,FALSE))*1000,#N/A)</f>
        <v>1.1025358324145536</v>
      </c>
      <c r="DE283" s="198">
        <f>IFERROR((VLOOKUP($A283,'1920'!$F$10:$S$408,10,FALSE)/VLOOKUP($A283,'2019'!$F$10:$N$464,8,FALSE))*1000,#N/A)</f>
        <v>3.2851511169513796</v>
      </c>
      <c r="DF283" s="198">
        <f>IFERROR((VLOOKUP($A283,'20 21'!$F$10:$S$408,10,FALSE)/VLOOKUP($A283,'2020'!$F$10:$N$469,8,FALSE))*1000,#N/A)</f>
        <v>0</v>
      </c>
      <c r="DG283" s="198">
        <f>IFERROR((VLOOKUP($A283,'21 22'!$F$10:$S$408,10,FALSE)/VLOOKUP($A283,'2021'!$F$10:$N$469,8,FALSE))*1000,#N/A)</f>
        <v>1.3377210584049013</v>
      </c>
      <c r="DH283" s="198">
        <f>IFERROR((VLOOKUP($A283,'22 23'!$F$10:$S$408,10,FALSE)/VLOOKUP($A283,'2022'!$F$10:$N$469,8,FALSE))*1000,#N/A)</f>
        <v>1.8609597235145552</v>
      </c>
      <c r="DI283" s="196">
        <f>IFERROR((VLOOKUP($A283,'23 24'!$F$7:$S$408,10,FALSE)/VLOOKUP($A283,'2023'!$C$7:$N$469,9,FALSE))*1000,#N/A)</f>
        <v>1.8464297961013953</v>
      </c>
      <c r="DK283" s="198">
        <f>IFERROR((VLOOKUP($A283,'0910'!$F$10:$S$433,11,FALSE)/VLOOKUP($A283,'2010'!$C$5:$K$611,9,FALSE))*1000,#N/A)</f>
        <v>0</v>
      </c>
      <c r="DL283" s="198">
        <f>IFERROR((VLOOKUP($A283,'1011'!$F$10:$S$433,12,FALSE)/VLOOKUP($A283,'2011'!$C$5:$K$611,9,FALSE))*1000,#N/A)</f>
        <v>0</v>
      </c>
      <c r="DM283" s="198">
        <f>IFERROR((VLOOKUP($A283,'1112'!$F$10:$S$408,11,FALSE)/VLOOKUP($A283,'2012'!$F$10:$M$460,8,FALSE))*1000,#N/A)</f>
        <v>0</v>
      </c>
      <c r="DN283" s="198">
        <f>IFERROR((VLOOKUP($A283,'1213'!$F$10:$S$408,11,FALSE)/VLOOKUP($A283,'2013'!$F$10:$M$460,8,FALSE))*1000,#N/A)</f>
        <v>0</v>
      </c>
      <c r="DO283" s="198">
        <f>IFERROR((VLOOKUP($A283,'1314'!$F$10:$S$408,11,FALSE)/VLOOKUP($A283,'2014'!$F$10:$M$460,8,FALSE))*1000,#N/A)</f>
        <v>0</v>
      </c>
      <c r="DP283" s="198">
        <f>IFERROR((VLOOKUP($A283,'1415'!$F$10:$S$408,11,FALSE)/VLOOKUP($A283,'2015'!$F$10:$M$460,8,FALSE))*1000,#N/A)</f>
        <v>0</v>
      </c>
      <c r="DQ283" s="198">
        <f>IFERROR((VLOOKUP($A283,'1516'!$F$10:$S$408,11,FALSE)/VLOOKUP($A283,'2016'!$F$10:$M$460,8,FALSE))*1000,#N/A)</f>
        <v>0</v>
      </c>
      <c r="DR283" s="198">
        <f>IFERROR((VLOOKUP($A283,'1617'!$F$10:$S$408,11,FALSE)/VLOOKUP($A283,'2017'!$F$10:$M$460,8,FALSE))*1000,#N/A)</f>
        <v>0.2778549597110308</v>
      </c>
      <c r="DS283" s="198">
        <f>IFERROR((VLOOKUP($A283,'1718'!$F$10:$S$408,11,FALSE)/VLOOKUP($A283,'2018'!$F$10:$N$460,9,FALSE))*1000,#N/A)</f>
        <v>0.27563395810363839</v>
      </c>
      <c r="DT283" s="198">
        <f>IFERROR((VLOOKUP($A283,'1819'!$F$10:$S$408,11,FALSE)/VLOOKUP($A283,'2018'!$F$10:$N$460,9,FALSE))*1000,#N/A)</f>
        <v>0.27563395810363839</v>
      </c>
      <c r="DU283" s="198">
        <f>IFERROR((VLOOKUP($A283,'1920'!$F$10:$S$408,11,FALSE)/VLOOKUP($A283,'2019'!$F$10:$N$464,8,FALSE))*1000,#N/A)</f>
        <v>0</v>
      </c>
      <c r="DV283" s="198">
        <f>IFERROR((VLOOKUP($A283,'20 21'!$F$10:$S$408,11,FALSE)/VLOOKUP($A283,'2020'!$F$10:$N$469,8,FALSE))*1000,#N/A)</f>
        <v>0.2687117421657092</v>
      </c>
      <c r="DW283" s="198">
        <f>IFERROR((VLOOKUP($A283,'21 22'!$F$10:$S$408,11,FALSE)/VLOOKUP($A283,'2021'!$F$10:$N$469,8,FALSE))*1000,#N/A)</f>
        <v>0</v>
      </c>
      <c r="DX283" s="198">
        <f>IFERROR((VLOOKUP($A283,'22 23'!$F$10:$S$408,11,FALSE)/VLOOKUP($A283,'2022'!$F$10:$N$469,8,FALSE))*1000,#N/A)</f>
        <v>0</v>
      </c>
      <c r="DY283" s="196">
        <f>IFERROR((VLOOKUP($A283,'23 24'!$F$7:$S$408,11,FALSE)/VLOOKUP($A283,'2023'!$C$7:$N$469,9,FALSE))*1000,#N/A)</f>
        <v>0.26377568515734223</v>
      </c>
      <c r="EA283" s="198">
        <f>IFERROR((VLOOKUP($A283,'0910'!$F$10:$S$433,12,FALSE)/VLOOKUP($A283,'2010'!$C$5:$K$611,9,FALSE))*1000,#N/A)</f>
        <v>5.4960948799537173</v>
      </c>
      <c r="EB283" s="198">
        <f>IFERROR((VLOOKUP($A283,'1011'!$F$10:$S$433,13,FALSE)/VLOOKUP($A283,'2011'!$C$5:$K$611,9,FALSE))*1000,#N/A)</f>
        <v>4.8963133640552989</v>
      </c>
      <c r="EC283" s="198">
        <f>IFERROR((VLOOKUP($A283,'1112'!$F$10:$S$408,12,FALSE)/VLOOKUP($A283,'2012'!$F$10:$M$460,8,FALSE))*1000,#N/A)</f>
        <v>6.8886337543053955</v>
      </c>
      <c r="ED283" s="198">
        <f>IFERROR((VLOOKUP($A283,'1213'!$F$10:$S$408,12,FALSE)/VLOOKUP($A283,'2013'!$F$10:$M$460,8,FALSE))*1000,#N/A)</f>
        <v>3.9931545921277811</v>
      </c>
      <c r="EE283" s="198">
        <f>IFERROR((VLOOKUP($A283,'1314'!$F$10:$S$408,12,FALSE)/VLOOKUP($A283,'2014'!$F$10:$M$460,8,FALSE))*1000,#N/A)</f>
        <v>3.6806342015855038</v>
      </c>
      <c r="EF283" s="198">
        <f>IFERROR((VLOOKUP($A283,'1415'!$F$10:$S$408,12,FALSE)/VLOOKUP($A283,'2015'!$F$10:$M$460,8,FALSE))*1000,#N/A)</f>
        <v>2.8200789622109417</v>
      </c>
      <c r="EG283" s="198">
        <f>IFERROR((VLOOKUP($A283,'1516'!$F$10:$S$408,12,FALSE)/VLOOKUP($A283,'2016'!$F$10:$M$460,8,FALSE))*1000,#N/A)</f>
        <v>5.8692006707657907</v>
      </c>
      <c r="EH283" s="198">
        <f>IFERROR((VLOOKUP($A283,'1617'!$F$10:$S$408,12,FALSE)/VLOOKUP($A283,'2017'!$F$10:$M$460,8,FALSE))*1000,#N/A)</f>
        <v>11.392053348152265</v>
      </c>
      <c r="EI283" s="198">
        <f>IFERROR((VLOOKUP($A283,'1718'!$F$10:$S$408,12,FALSE)/VLOOKUP($A283,'2018'!$F$10:$N$460,9,FALSE))*1000,#N/A)</f>
        <v>8.8202866593164284</v>
      </c>
      <c r="EJ283" s="198">
        <f>IFERROR((VLOOKUP($A283,'1819'!$F$10:$S$408,12,FALSE)/VLOOKUP($A283,'2018'!$F$10:$N$460,9,FALSE))*1000,#N/A)</f>
        <v>4.6857772877618524</v>
      </c>
      <c r="EK283" s="198">
        <f>IFERROR((VLOOKUP($A283,'1920'!$F$10:$S$408,12,FALSE)/VLOOKUP($A283,'2019'!$F$10:$N$464,8,FALSE))*1000,#N/A)</f>
        <v>5.201489268506351</v>
      </c>
      <c r="EL283" s="198">
        <f>IFERROR((VLOOKUP($A283,'20 21'!$F$10:$S$408,12,FALSE)/VLOOKUP($A283,'2020'!$F$10:$N$469,8,FALSE))*1000,#N/A)</f>
        <v>1.6122704529942551</v>
      </c>
      <c r="EM283" s="198">
        <f>IFERROR((VLOOKUP($A283,'21 22'!$F$10:$S$408,12,FALSE)/VLOOKUP($A283,'2021'!$F$10:$N$469,8,FALSE))*1000,#N/A)</f>
        <v>6.153516868662547</v>
      </c>
      <c r="EN283" s="198">
        <f>IFERROR((VLOOKUP($A283,'22 23'!$F$10:$S$408,12,FALSE)/VLOOKUP($A283,'2022'!$F$10:$N$469,8,FALSE))*1000,#N/A)</f>
        <v>6.9121361159112054</v>
      </c>
      <c r="EO283" s="196">
        <f>IFERROR((VLOOKUP($A283,'23 24'!$F$7:$S$408,12,FALSE)/VLOOKUP($A283,'2023'!$C$7:$N$469,9,FALSE))*1000,#N/A)</f>
        <v>5.8030650734615286</v>
      </c>
    </row>
    <row r="284" spans="1:145" x14ac:dyDescent="0.3">
      <c r="A284" t="s">
        <v>1138</v>
      </c>
      <c r="B284" t="s">
        <v>1741</v>
      </c>
      <c r="C284" t="str">
        <f>IF(VLOOKUP($A284,'0910'!$F$10:$L$433,1,FALSE)=VLOOKUP($A284,'2010'!$C$5:$K$611,1,FALSE),VLOOKUP($A284,'0910'!$F$10:$L$433,1,FALSE),FALSE)</f>
        <v>Taunton Deane</v>
      </c>
      <c r="D284" t="str">
        <f>IF(VLOOKUP($A284,'1011'!$F$10:$L$433,1,FALSE)=VLOOKUP($A284,'2011'!$C$5:$K$611,1,FALSE),VLOOKUP($A284,'1011'!$F$10:$L$433,1,FALSE),FALSE)</f>
        <v>Taunton Deane</v>
      </c>
      <c r="E284" t="str">
        <f>IF(VLOOKUP(A284,'1112'!$F$10:$L$408,1,FALSE)=VLOOKUP(A284,'2012'!$F$10:$M$460,1,FALSE),VLOOKUP(A284,'1112'!$F$10:$L$408,1,FALSE),FALSE)</f>
        <v>Taunton Deane</v>
      </c>
      <c r="F284" t="str">
        <f>IF(VLOOKUP($A284,'1213'!$F$10:$L$408,1,FALSE)=VLOOKUP($A284,'2013'!$F$10:$M$460,1,FALSE),VLOOKUP($A284,'1213'!$F$10:$L$408,1,FALSE),FALSE)</f>
        <v>Taunton Deane</v>
      </c>
      <c r="G284" t="str">
        <f>IF(VLOOKUP($A284,'1314'!$F$10:$L$408,1,FALSE)=VLOOKUP($A284,'2014'!$F$10:$M$460,1,FALSE),VLOOKUP($A284,'1314'!$F$10:$L$408,1,FALSE),FALSE)</f>
        <v>Taunton Deane</v>
      </c>
      <c r="H284" t="str">
        <f>IF(VLOOKUP($A284,'1415'!$F$10:$L$408,1,FALSE)=VLOOKUP($A284,'2015'!$F$10:$M$460,1,FALSE),VLOOKUP($A284,'1415'!$F$10:$L$408,1,FALSE),FALSE)</f>
        <v>Taunton Deane</v>
      </c>
      <c r="I284" t="str">
        <f>IF(VLOOKUP($A284,'1516'!$F$10:$L$408,1,FALSE)=VLOOKUP($A284,'2015'!$F$10:$M$460,1,FALSE),VLOOKUP($A284,'1516'!$F$10:$L$408,1,FALSE),FALSE)</f>
        <v>Taunton Deane</v>
      </c>
      <c r="J284" t="str">
        <f>IF(VLOOKUP($A284,'1617'!$F$10:$L$408,1,FALSE)=VLOOKUP($A284,'2016'!$F$10:$M$460,1,FALSE),VLOOKUP($A284,'1617'!$F$10:$L$408,1,FALSE),FALSE)</f>
        <v>Taunton Deane</v>
      </c>
      <c r="K284" t="str">
        <f>IF(VLOOKUP($A284,'1718'!$F$10:$M$408,1,FALSE)=VLOOKUP($A284,'2017'!$F$10:$M$460,1,FALSE),VLOOKUP($A284,'1718'!$F$10:$M$408,1,FALSE),FALSE)</f>
        <v>Taunton Deane</v>
      </c>
      <c r="L284" t="str">
        <f>IF(VLOOKUP($A284,'1819'!$F$10:$M$408,1,FALSE)=VLOOKUP($A284,'2018'!$F$10:$M$460,1,FALSE),VLOOKUP($A284,'1819'!$F$10:$M$408,1,FALSE),FALSE)</f>
        <v>Taunton Deane</v>
      </c>
      <c r="M284" t="e">
        <f>IF(VLOOKUP($A284,'1920'!$F$10:$M$408,1,FALSE)=VLOOKUP($A284,'2019'!$F$10:$M$464,1,FALSE),VLOOKUP($A284,'1920'!$F$10:$M$408,1,FALSE),FALSE)</f>
        <v>#N/A</v>
      </c>
      <c r="N284" t="e">
        <f>IF(VLOOKUP($A284,'20 21'!$F$10:$N$408,1,FALSE)=VLOOKUP($A284,'2020'!$F$10:$O$468,1,FALSE),VLOOKUP($A284,'20 21'!$F$10:$N$408,1,FALSE),FALSE)</f>
        <v>#N/A</v>
      </c>
      <c r="O284" t="e">
        <f>IF(VLOOKUP($A284,'21 22'!$F$10:$N$408,1,FALSE)=VLOOKUP($A284,'2021'!$F$10:$O$471,1,FALSE),VLOOKUP($A284,'21 22'!$F$10:$N$408,1,FALSE),FALSE)</f>
        <v>#N/A</v>
      </c>
      <c r="P284" t="e">
        <f>IF(VLOOKUP($A284,'22 23'!$F$10:$N$408,1,FALSE)=VLOOKUP($A284,'2022'!$F$10:$O$468,1,FALSE),VLOOKUP($A284,'22 23'!$F$10:$N$408,1,FALSE),FALSE)</f>
        <v>#N/A</v>
      </c>
      <c r="Q284" t="e">
        <f>IF(VLOOKUP($A284,'23 24'!$F$7:$N$408,1,FALSE)=VLOOKUP($A284,'2023'!$C$7:$O$468,1,FALSE),VLOOKUP($A284,'23 24'!$F$7:$N$408,1,FALSE),FALSE)</f>
        <v>#N/A</v>
      </c>
      <c r="S284" s="196" t="e">
        <f>IFERROR((VLOOKUP($A284,'0910'!$F$10:$L$433,4,FALSE)/VLOOKUP($A284,'2010'!$C$5:$K$611,9,FALSE))*1000,#N/A)</f>
        <v>#N/A</v>
      </c>
      <c r="T284" s="196" t="e">
        <f>IFERROR((VLOOKUP($A284,'1011'!$F$10:$L$433,4,FALSE)/VLOOKUP($A284,'2011'!$C$5:$K$611,9,FALSE))*1000,#N/A)</f>
        <v>#N/A</v>
      </c>
      <c r="U284" s="196">
        <f>IFERROR((VLOOKUP($A284,'1112'!$F$10:$L$408,4,FALSE)/VLOOKUP($A284,'2012'!$F$10:$M$460,8,FALSE))*1000,#N/A)</f>
        <v>5.6326694830014077</v>
      </c>
      <c r="V284" s="196">
        <f>IFERROR((VLOOKUP($A284,'1213'!$F$10:$L$408,4,FALSE)/VLOOKUP($A284,'2013'!$F$10:$M$460,8,FALSE))*1000,#N/A)</f>
        <v>8.7736789631106671</v>
      </c>
      <c r="W284" s="196">
        <f>IFERROR((VLOOKUP($A284,'1314'!$F$10:$L$408,4,FALSE)/VLOOKUP($A284,'2014'!$F$10:$M$460,8,FALSE))*1000,#N/A)</f>
        <v>7.8864353312302837</v>
      </c>
      <c r="X284" s="196">
        <f>IFERROR((VLOOKUP($A284,'1415'!$F$10:$L$408,4,FALSE)/VLOOKUP($A284,'2015'!$F$10:$M$460,8,FALSE))*1000,#N/A)</f>
        <v>10.679611650485437</v>
      </c>
      <c r="Y284" s="196">
        <f>IFERROR((VLOOKUP($A284,'1516'!$F$10:$L$408,4,FALSE)/VLOOKUP($A284,'2016'!$F$10:$M$460,8,FALSE))*1000,#N/A)</f>
        <v>11.836578846888125</v>
      </c>
      <c r="Z284" s="196">
        <f>IFERROR((VLOOKUP($A284,'1617'!$F$10:$L$408,4,FALSE)/VLOOKUP($A284,'2017'!$F$10:$M$460,8,FALSE))*1000,#N/A)</f>
        <v>10.875679729983123</v>
      </c>
      <c r="AA284" s="196">
        <f>IFERROR((VLOOKUP($A284,'1718'!$F$10:$L$408,4,FALSE)/VLOOKUP($A284,'2018'!$F$10:$N$460,9,FALSE))*1000,#N/A)</f>
        <v>6.6420664206642073</v>
      </c>
      <c r="AB284" s="196">
        <f>IFERROR((VLOOKUP($A284,'1819'!$F$10:$L$408,4,FALSE)/VLOOKUP($A284,'2018'!$F$10:$N$460,9,FALSE))*1000,#N/A)</f>
        <v>5.7195571955719551</v>
      </c>
      <c r="AC284" s="196" t="e">
        <f>IFERROR((VLOOKUP($A284,'1920'!$F$10:$L$408,4,FALSE)/VLOOKUP($A284,'2019'!$F$10:$N$464,8,FALSE))*1000,#N/A)</f>
        <v>#N/A</v>
      </c>
      <c r="AD284" s="196" t="e">
        <f>IFERROR((VLOOKUP($A284,'20 21'!$F$10:$M$408,4,FALSE)/VLOOKUP($A284,'2020'!$F$10:$N$469,8,FALSE))*1000,#N/A)</f>
        <v>#N/A</v>
      </c>
      <c r="AE284" s="196" t="e">
        <f>IFERROR((VLOOKUP($A284,'21 22'!$F$10:$M$408,4,FALSE)/VLOOKUP($A284,'2021'!$F$10:$N$469,8,FALSE))*1000,#N/A)</f>
        <v>#N/A</v>
      </c>
      <c r="AF284" s="196" t="e">
        <f>IFERROR((VLOOKUP($A284,'22 23'!$F$10:$M$408,4,FALSE)/VLOOKUP($A284,'2022'!$F$10:$N$469,8,FALSE))*1000,#N/A)</f>
        <v>#N/A</v>
      </c>
      <c r="AG284" s="196" t="e">
        <f>IFERROR((VLOOKUP($A284,'23 24'!$F$7:$M$408,4,FALSE)/VLOOKUP($A284,'2023'!$C$7:$N$469,9,FALSE))*1000,#N/A)</f>
        <v>#N/A</v>
      </c>
      <c r="AI284" s="196" t="e">
        <f>IFERROR((VLOOKUP($A284,'0910'!$F$10:$L$433,5,FALSE)/VLOOKUP($A284,'2010'!$C$5:$K$611,9,FALSE))*1000,#N/A)</f>
        <v>#N/A</v>
      </c>
      <c r="AJ284" s="196" t="e">
        <f>IFERROR((VLOOKUP($A284,'1011'!$F$10:$L$433,5,FALSE)/VLOOKUP($A284,'2011'!$C$5:$K$611,9,FALSE))*1000,#N/A)</f>
        <v>#N/A</v>
      </c>
      <c r="AK284" s="196">
        <f>IFERROR((VLOOKUP($A284,'1112'!$F$10:$L$408,5,FALSE)/VLOOKUP($A284,'2012'!$F$10:$M$460,8,FALSE))*1000,#N/A)</f>
        <v>2.6151679742506539</v>
      </c>
      <c r="AL284" s="196">
        <f>IFERROR((VLOOKUP($A284,'1213'!$F$10:$L$408,5,FALSE)/VLOOKUP($A284,'2013'!$F$10:$M$460,8,FALSE))*1000,#N/A)</f>
        <v>1.3958125623130608</v>
      </c>
      <c r="AM284" s="196">
        <f>IFERROR((VLOOKUP($A284,'1314'!$F$10:$L$408,5,FALSE)/VLOOKUP($A284,'2014'!$F$10:$M$460,8,FALSE))*1000,#N/A)</f>
        <v>1.9716088328075709</v>
      </c>
      <c r="AN284" s="196">
        <f>IFERROR((VLOOKUP($A284,'1415'!$F$10:$L$408,5,FALSE)/VLOOKUP($A284,'2015'!$F$10:$M$460,8,FALSE))*1000,#N/A)</f>
        <v>4.2718446601941746</v>
      </c>
      <c r="AO284" s="196">
        <f>IFERROR((VLOOKUP($A284,'1516'!$F$10:$L$408,5,FALSE)/VLOOKUP($A284,'2016'!$F$10:$M$460,8,FALSE))*1000,#N/A)</f>
        <v>2.672775868652157</v>
      </c>
      <c r="AP284" s="196">
        <f>IFERROR((VLOOKUP($A284,'1617'!$F$10:$L$408,5,FALSE)/VLOOKUP($A284,'2017'!$F$10:$M$460,8,FALSE))*1000,#N/A)</f>
        <v>1.3125820363772736</v>
      </c>
      <c r="AQ284" s="196">
        <f>IFERROR((VLOOKUP($A284,'1718'!$F$10:$L$408,5,FALSE)/VLOOKUP($A284,'2018'!$F$10:$N$460,9,FALSE))*1000,#N/A)</f>
        <v>1.2915129151291513</v>
      </c>
      <c r="AR284" s="196">
        <f>IFERROR((VLOOKUP($A284,'1819'!$F$10:$L$408,5,FALSE)/VLOOKUP($A284,'2018'!$F$10:$N$460,9,FALSE))*1000,#N/A)</f>
        <v>0.36900369003690037</v>
      </c>
      <c r="AS284" s="196" t="e">
        <f>IFERROR((VLOOKUP($A284,'1920'!$F$10:$L$408,5,FALSE)/VLOOKUP($A284,'2019'!$F$10:$N$464,8,FALSE))*1000,#N/A)</f>
        <v>#N/A</v>
      </c>
      <c r="AT284" s="196" t="e">
        <f>IFERROR((VLOOKUP($A284,'20 21'!$F$10:$L$408,5,FALSE)/VLOOKUP($A284,'2020'!$F$10:$N$469,8,FALSE))*1000,#N/A)</f>
        <v>#N/A</v>
      </c>
      <c r="AU284" s="196" t="e">
        <f>IFERROR((VLOOKUP($A284,'21 22'!$F$10:$L$408,5,FALSE)/VLOOKUP($A284,'2021'!$F$10:$N$469,8,FALSE))*1000,#N/A)</f>
        <v>#N/A</v>
      </c>
      <c r="AV284" s="196" t="e">
        <f>IFERROR((VLOOKUP($A284,'22 23'!$F$10:$L$408,5,FALSE)/VLOOKUP($A284,'2022'!$F$10:$N$469,8,FALSE))*1000,#N/A)</f>
        <v>#N/A</v>
      </c>
      <c r="AW284" s="196" t="e">
        <f>IFERROR((VLOOKUP($A284,'23 24'!$F$7:$M$408,5,FALSE)/VLOOKUP($A284,'2023'!$C$7:$N$469,9,FALSE))*1000,#N/A)</f>
        <v>#N/A</v>
      </c>
      <c r="AY284" s="196" t="e">
        <f>IFERROR((VLOOKUP($A284,'0910'!$F$10:$L$433,6,FALSE)/VLOOKUP($A284,'2010'!$C$5:$K$611,9,FALSE))*1000,#N/A)</f>
        <v>#N/A</v>
      </c>
      <c r="AZ284" s="196" t="e">
        <f>IFERROR((VLOOKUP($A284,'1011'!$F$10:$L$433,6,FALSE)/VLOOKUP($A284,'2011'!$C$5:$K$611,9,FALSE))*1000,#N/A)</f>
        <v>#N/A</v>
      </c>
      <c r="BA284" s="196">
        <f>IFERROR((VLOOKUP($A284,'1112'!$F$10:$L$408,6,FALSE)/VLOOKUP($A284,'2012'!$F$10:$M$460,8,FALSE))*1000,#N/A)</f>
        <v>0</v>
      </c>
      <c r="BB284" s="196">
        <f>IFERROR((VLOOKUP($A284,'1213'!$F$10:$L$408,6,FALSE)/VLOOKUP($A284,'2013'!$F$10:$M$460,8,FALSE))*1000,#N/A)</f>
        <v>0</v>
      </c>
      <c r="BC284" s="196">
        <f>IFERROR((VLOOKUP($A284,'1314'!$F$10:$L$408,6,FALSE)/VLOOKUP($A284,'2014'!$F$10:$M$460,8,FALSE))*1000,#N/A)</f>
        <v>0</v>
      </c>
      <c r="BD284" s="196">
        <f>IFERROR((VLOOKUP($A284,'1415'!$F$10:$L$408,6,FALSE)/VLOOKUP($A284,'2015'!$F$10:$M$460,8,FALSE))*1000,#N/A)</f>
        <v>0</v>
      </c>
      <c r="BE284" s="196">
        <f>IFERROR((VLOOKUP($A284,'1516'!$F$10:$L$408,6,FALSE)/VLOOKUP($A284,'2016'!$F$10:$M$460,8,FALSE))*1000,#N/A)</f>
        <v>0</v>
      </c>
      <c r="BF284" s="196">
        <f>IFERROR((VLOOKUP($A284,'1617'!$F$10:$L$408,6,FALSE)/VLOOKUP($A284,'2017'!$F$10:$M$460,8,FALSE))*1000,#N/A)</f>
        <v>0</v>
      </c>
      <c r="BG284" s="196">
        <f>IFERROR((VLOOKUP($A284,'1718'!$F$10:$L$408,6,FALSE)/VLOOKUP($A284,'2018'!$F$10:$N$460,9,FALSE))*1000,#N/A)</f>
        <v>0</v>
      </c>
      <c r="BH284" s="196">
        <f>IFERROR((VLOOKUP($A284,'1819'!$F$10:$L$408,6,FALSE)/VLOOKUP($A284,'2018'!$F$10:$N$460,9,FALSE))*1000,#N/A)</f>
        <v>0</v>
      </c>
      <c r="BI284" s="196" t="e">
        <f>IFERROR((VLOOKUP($A284,'1920'!$F$10:$L$408,6,FALSE)/VLOOKUP($A284,'2019'!$F$10:$N$464,8,FALSE))*1000,#N/A)</f>
        <v>#N/A</v>
      </c>
      <c r="BJ284" s="196" t="e">
        <f>IFERROR((VLOOKUP($A284,'20 21'!$F$10:$L$408,6,FALSE)/VLOOKUP($A284,'2020'!$F$10:$N$469,8,FALSE))*1000,#N/A)</f>
        <v>#N/A</v>
      </c>
      <c r="BK284" s="196" t="e">
        <f>IFERROR((VLOOKUP($A284,'21 22'!$F$10:$L$408,6,FALSE)/VLOOKUP($A284,'2021'!$F$10:$N$469,8,FALSE))*1000,#N/A)</f>
        <v>#N/A</v>
      </c>
      <c r="BL284" s="196" t="e">
        <f>IFERROR((VLOOKUP($A284,'22 23'!$F$10:$L$408,6,FALSE)/VLOOKUP($A284,'2022'!$F$10:$N$469,8,FALSE))*1000,#N/A)</f>
        <v>#N/A</v>
      </c>
      <c r="BM284" s="196" t="e">
        <f>IFERROR((VLOOKUP($A284,'23 24'!$F$7:$M$408,6,FALSE)/VLOOKUP($A284,'2023'!$C$7:$N$469,9,FALSE))*1000,#N/A)</f>
        <v>#N/A</v>
      </c>
      <c r="BO284" s="196" t="e">
        <f>IFERROR((VLOOKUP($A284,'0910'!$F$10:$L$433,7,FALSE)/VLOOKUP($A284,'2010'!$C$5:$K$611,9,FALSE))*1000,#N/A)</f>
        <v>#N/A</v>
      </c>
      <c r="BP284" s="196" t="e">
        <f>IFERROR((VLOOKUP($A284,'1011'!$F$10:$L$433,7,FALSE)/VLOOKUP($A284,'2011'!$C$5:$K$611,9,FALSE))*1000,#N/A)</f>
        <v>#N/A</v>
      </c>
      <c r="BQ284" s="196">
        <f>IFERROR((VLOOKUP($A284,'1112'!$F$10:$L$408,7,FALSE)/VLOOKUP($A284,'2012'!$F$10:$M$460,8,FALSE))*1000,#N/A)</f>
        <v>8.2478374572520625</v>
      </c>
      <c r="BR284" s="196">
        <f>IFERROR((VLOOKUP($A284,'1213'!$F$10:$L$408,7,FALSE)/VLOOKUP($A284,'2013'!$F$10:$M$460,8,FALSE))*1000,#N/A)</f>
        <v>10.169491525423728</v>
      </c>
      <c r="BS284" s="196">
        <f>IFERROR((VLOOKUP($A284,'1314'!$F$10:$L$408,7,FALSE)/VLOOKUP($A284,'2014'!$F$10:$M$460,8,FALSE))*1000,#N/A)</f>
        <v>9.8580441640378549</v>
      </c>
      <c r="BT284" s="196">
        <f>IFERROR((VLOOKUP($A284,'1415'!$F$10:$L$408,7,FALSE)/VLOOKUP($A284,'2015'!$F$10:$M$460,8,FALSE))*1000,#N/A)</f>
        <v>14.951456310679612</v>
      </c>
      <c r="BU284" s="196">
        <f>IFERROR((VLOOKUP($A284,'1516'!$F$10:$L$408,7,FALSE)/VLOOKUP($A284,'2016'!$F$10:$M$460,8,FALSE))*1000,#N/A)</f>
        <v>14.700267277586864</v>
      </c>
      <c r="BV284" s="196">
        <f>IFERROR((VLOOKUP($A284,'1617'!$F$10:$L$408,7,FALSE)/VLOOKUP($A284,'2017'!$F$10:$M$460,8,FALSE))*1000,#N/A)</f>
        <v>12.375773485842865</v>
      </c>
      <c r="BW284" s="196">
        <f>IFERROR((VLOOKUP($A284,'1718'!$F$10:$L$408,7,FALSE)/VLOOKUP($A284,'2018'!$F$10:$N$460,9,FALSE))*1000,#N/A)</f>
        <v>7.9335793357933584</v>
      </c>
      <c r="BX284" s="196">
        <f>IFERROR((VLOOKUP($A284,'1819'!$F$10:$L$408,7,FALSE)/VLOOKUP($A284,'2018'!$F$10:$N$460,9,FALSE))*1000,#N/A)</f>
        <v>6.0885608856088558</v>
      </c>
      <c r="BY284" s="196" t="e">
        <f>IFERROR((VLOOKUP($A284,'1920'!$F$10:$L$408,7,FALSE)/VLOOKUP($A284,'2019'!$F$10:$N$464,8,FALSE))*1000,#N/A)</f>
        <v>#N/A</v>
      </c>
      <c r="BZ284" s="196" t="e">
        <f>IFERROR((VLOOKUP($A284,'20 21'!$F$10:$L$408,7,FALSE)/VLOOKUP($A284,'2020'!$F$10:$N$469,8,FALSE))*1000,#N/A)</f>
        <v>#N/A</v>
      </c>
      <c r="CA284" s="196" t="e">
        <f>IFERROR((VLOOKUP($A284,'21 22'!$F$10:$L$408,7,FALSE)/VLOOKUP($A284,'2021'!$F$10:$N$469,8,FALSE))*1000,#N/A)</f>
        <v>#N/A</v>
      </c>
      <c r="CB284" s="196" t="e">
        <f>IFERROR((VLOOKUP($A284,'22 23'!$F$10:$L$408,7,FALSE)/VLOOKUP($A284,'2022'!$F$10:$N$469,8,FALSE))*1000,#N/A)</f>
        <v>#N/A</v>
      </c>
      <c r="CC284" s="196" t="e">
        <f>IFERROR((VLOOKUP($A284,'23 24'!$F$7:$M$408,7,FALSE)/VLOOKUP($A284,'2023'!$C$7:$N$469,9,FALSE))*1000,#N/A)</f>
        <v>#N/A</v>
      </c>
      <c r="CE284" s="198" t="e">
        <f>IFERROR((VLOOKUP($A284,'0910'!$F$10:$S$433,9,FALSE)/VLOOKUP($A284,'2010'!$C$5:$K$611,9,FALSE))*1000,#N/A)</f>
        <v>#N/A</v>
      </c>
      <c r="CF284" s="198" t="e">
        <f>IFERROR((VLOOKUP($A284,'1011'!$F$10:$S$433,10,FALSE)/VLOOKUP($A284,'2011'!$C$5:$K$611,9,FALSE))*1000,#N/A)</f>
        <v>#N/A</v>
      </c>
      <c r="CG284" s="198">
        <f>IFERROR((VLOOKUP($A284,'1112'!$F$10:$S$408,9,FALSE)/VLOOKUP($A284,'2012'!$F$10:$M$460,8,FALSE))*1000,#N/A)</f>
        <v>4.8280024140012072</v>
      </c>
      <c r="CH284" s="198">
        <f>IFERROR((VLOOKUP($A284,'1213'!$F$10:$S$408,9,FALSE)/VLOOKUP($A284,'2013'!$F$10:$M$460,8,FALSE))*1000,#N/A)</f>
        <v>5.9820538384845463</v>
      </c>
      <c r="CI284" s="198">
        <f>IFERROR((VLOOKUP($A284,'1314'!$F$10:$S$408,9,FALSE)/VLOOKUP($A284,'2014'!$F$10:$M$460,8,FALSE))*1000,#N/A)</f>
        <v>9.4637223974763405</v>
      </c>
      <c r="CJ284" s="198">
        <f>IFERROR((VLOOKUP($A284,'1415'!$F$10:$S$408,9,FALSE)/VLOOKUP($A284,'2015'!$F$10:$M$460,8,FALSE))*1000,#N/A)</f>
        <v>9.7087378640776691</v>
      </c>
      <c r="CK284" s="198">
        <f>IFERROR((VLOOKUP($A284,'1516'!$F$10:$S$408,9,FALSE)/VLOOKUP($A284,'2016'!$F$10:$M$460,8,FALSE))*1000,#N/A)</f>
        <v>12.409316533027873</v>
      </c>
      <c r="CL284" s="198">
        <f>IFERROR((VLOOKUP($A284,'1617'!$F$10:$S$408,9,FALSE)/VLOOKUP($A284,'2017'!$F$10:$M$460,8,FALSE))*1000,#N/A)</f>
        <v>11.063191449465592</v>
      </c>
      <c r="CM284" s="198">
        <f>IFERROR((VLOOKUP($A284,'1718'!$F$10:$S$408,9,FALSE)/VLOOKUP($A284,'2018'!$F$10:$N$460,9,FALSE))*1000,#N/A)</f>
        <v>10.51660516605166</v>
      </c>
      <c r="CN284" s="198">
        <f>IFERROR((VLOOKUP($A284,'1819'!$F$10:$S$408,9,FALSE)/VLOOKUP($A284,'2018'!$F$10:$N$460,9,FALSE))*1000,#N/A)</f>
        <v>7.7490774907749076</v>
      </c>
      <c r="CO284" s="198" t="e">
        <f>IFERROR((VLOOKUP($A284,'1920'!$F$10:$S$408,9,FALSE)/VLOOKUP($A284,'2019'!$F$10:$N$464,8,FALSE))*1000,#N/A)</f>
        <v>#N/A</v>
      </c>
      <c r="CP284" s="198" t="e">
        <f>IFERROR((VLOOKUP($A284,'20 21'!$F$10:$S$408,9,FALSE)/VLOOKUP($A284,'2020'!$F$10:$N$469,8,FALSE))*1000,#N/A)</f>
        <v>#N/A</v>
      </c>
      <c r="CQ284" s="198" t="e">
        <f>IFERROR((VLOOKUP($A284,'21 22'!$F$10:$S$408,9,FALSE)/VLOOKUP($A284,'2021'!$F$10:$N$469,8,FALSE))*1000,#N/A)</f>
        <v>#N/A</v>
      </c>
      <c r="CR284" s="198" t="e">
        <f>IFERROR((VLOOKUP($A284,'22 23'!$F$10:$S$408,9,FALSE)/VLOOKUP($A284,'2022'!$F$10:$N$469,8,FALSE))*1000,#N/A)</f>
        <v>#N/A</v>
      </c>
      <c r="CS284" s="196" t="e">
        <f>IFERROR((VLOOKUP($A284,'23 24'!$F$7:$S$408,9,FALSE)/VLOOKUP($A284,'2023'!$C$7:$N$469,9,FALSE))*1000,#N/A)</f>
        <v>#N/A</v>
      </c>
      <c r="CU284" s="198" t="e">
        <f>IFERROR((VLOOKUP($A284,'0910'!$F$10:$S$433,10,FALSE)/VLOOKUP($A284,'2010'!$C$5:$K$611,9,FALSE))*1000,#N/A)</f>
        <v>#N/A</v>
      </c>
      <c r="CV284" s="198" t="e">
        <f>IFERROR((VLOOKUP($A284,'1011'!$F$10:$S$433,11,FALSE)/VLOOKUP($A284,'2011'!$C$5:$K$611,9,FALSE))*1000,#N/A)</f>
        <v>#N/A</v>
      </c>
      <c r="CW284" s="198">
        <f>IFERROR((VLOOKUP($A284,'1112'!$F$10:$S$408,10,FALSE)/VLOOKUP($A284,'2012'!$F$10:$M$460,8,FALSE))*1000,#N/A)</f>
        <v>1.6093341380004023</v>
      </c>
      <c r="CX284" s="198">
        <f>IFERROR((VLOOKUP($A284,'1213'!$F$10:$S$408,10,FALSE)/VLOOKUP($A284,'2013'!$F$10:$M$460,8,FALSE))*1000,#N/A)</f>
        <v>2.1934197407776668</v>
      </c>
      <c r="CY284" s="198">
        <f>IFERROR((VLOOKUP($A284,'1314'!$F$10:$S$408,10,FALSE)/VLOOKUP($A284,'2014'!$F$10:$M$460,8,FALSE))*1000,#N/A)</f>
        <v>1.774447949526814</v>
      </c>
      <c r="CZ284" s="198">
        <f>IFERROR((VLOOKUP($A284,'1415'!$F$10:$S$408,10,FALSE)/VLOOKUP($A284,'2015'!$F$10:$M$460,8,FALSE))*1000,#N/A)</f>
        <v>1.7475728155339807</v>
      </c>
      <c r="DA284" s="198">
        <f>IFERROR((VLOOKUP($A284,'1516'!$F$10:$S$408,10,FALSE)/VLOOKUP($A284,'2016'!$F$10:$M$460,8,FALSE))*1000,#N/A)</f>
        <v>3.4364261168384878</v>
      </c>
      <c r="DB284" s="198">
        <f>IFERROR((VLOOKUP($A284,'1617'!$F$10:$S$408,10,FALSE)/VLOOKUP($A284,'2017'!$F$10:$M$460,8,FALSE))*1000,#N/A)</f>
        <v>3.0001875117194823</v>
      </c>
      <c r="DC284" s="198">
        <f>IFERROR((VLOOKUP($A284,'1718'!$F$10:$S$408,10,FALSE)/VLOOKUP($A284,'2018'!$F$10:$N$460,9,FALSE))*1000,#N/A)</f>
        <v>1.6605166051660518</v>
      </c>
      <c r="DD284" s="198">
        <f>IFERROR((VLOOKUP($A284,'1819'!$F$10:$S$408,10,FALSE)/VLOOKUP($A284,'2018'!$F$10:$N$460,9,FALSE))*1000,#N/A)</f>
        <v>0.92250922509225086</v>
      </c>
      <c r="DE284" s="198" t="e">
        <f>IFERROR((VLOOKUP($A284,'1920'!$F$10:$S$408,10,FALSE)/VLOOKUP($A284,'2019'!$F$10:$N$464,8,FALSE))*1000,#N/A)</f>
        <v>#N/A</v>
      </c>
      <c r="DF284" s="198" t="e">
        <f>IFERROR((VLOOKUP($A284,'20 21'!$F$10:$S$408,10,FALSE)/VLOOKUP($A284,'2020'!$F$10:$N$469,8,FALSE))*1000,#N/A)</f>
        <v>#N/A</v>
      </c>
      <c r="DG284" s="198" t="e">
        <f>IFERROR((VLOOKUP($A284,'21 22'!$F$10:$S$408,10,FALSE)/VLOOKUP($A284,'2021'!$F$10:$N$469,8,FALSE))*1000,#N/A)</f>
        <v>#N/A</v>
      </c>
      <c r="DH284" s="198" t="e">
        <f>IFERROR((VLOOKUP($A284,'22 23'!$F$10:$S$408,10,FALSE)/VLOOKUP($A284,'2022'!$F$10:$N$469,8,FALSE))*1000,#N/A)</f>
        <v>#N/A</v>
      </c>
      <c r="DI284" s="196" t="e">
        <f>IFERROR((VLOOKUP($A284,'23 24'!$F$7:$S$408,10,FALSE)/VLOOKUP($A284,'2023'!$C$7:$N$469,9,FALSE))*1000,#N/A)</f>
        <v>#N/A</v>
      </c>
      <c r="DK284" s="198" t="e">
        <f>IFERROR((VLOOKUP($A284,'0910'!$F$10:$S$433,11,FALSE)/VLOOKUP($A284,'2010'!$C$5:$K$611,9,FALSE))*1000,#N/A)</f>
        <v>#N/A</v>
      </c>
      <c r="DL284" s="198" t="e">
        <f>IFERROR((VLOOKUP($A284,'1011'!$F$10:$S$433,12,FALSE)/VLOOKUP($A284,'2011'!$C$5:$K$611,9,FALSE))*1000,#N/A)</f>
        <v>#N/A</v>
      </c>
      <c r="DM284" s="198">
        <f>IFERROR((VLOOKUP($A284,'1112'!$F$10:$S$408,11,FALSE)/VLOOKUP($A284,'2012'!$F$10:$M$460,8,FALSE))*1000,#N/A)</f>
        <v>0</v>
      </c>
      <c r="DN284" s="198">
        <f>IFERROR((VLOOKUP($A284,'1213'!$F$10:$S$408,11,FALSE)/VLOOKUP($A284,'2013'!$F$10:$M$460,8,FALSE))*1000,#N/A)</f>
        <v>0</v>
      </c>
      <c r="DO284" s="198">
        <f>IFERROR((VLOOKUP($A284,'1314'!$F$10:$S$408,11,FALSE)/VLOOKUP($A284,'2014'!$F$10:$M$460,8,FALSE))*1000,#N/A)</f>
        <v>0.19716088328075709</v>
      </c>
      <c r="DP284" s="198">
        <f>IFERROR((VLOOKUP($A284,'1415'!$F$10:$S$408,11,FALSE)/VLOOKUP($A284,'2015'!$F$10:$M$460,8,FALSE))*1000,#N/A)</f>
        <v>0</v>
      </c>
      <c r="DQ284" s="198">
        <f>IFERROR((VLOOKUP($A284,'1516'!$F$10:$S$408,11,FALSE)/VLOOKUP($A284,'2016'!$F$10:$M$460,8,FALSE))*1000,#N/A)</f>
        <v>0</v>
      </c>
      <c r="DR284" s="198">
        <f>IFERROR((VLOOKUP($A284,'1617'!$F$10:$S$408,11,FALSE)/VLOOKUP($A284,'2017'!$F$10:$M$460,8,FALSE))*1000,#N/A)</f>
        <v>0</v>
      </c>
      <c r="DS284" s="198">
        <f>IFERROR((VLOOKUP($A284,'1718'!$F$10:$S$408,11,FALSE)/VLOOKUP($A284,'2018'!$F$10:$N$460,9,FALSE))*1000,#N/A)</f>
        <v>0</v>
      </c>
      <c r="DT284" s="198">
        <f>IFERROR((VLOOKUP($A284,'1819'!$F$10:$S$408,11,FALSE)/VLOOKUP($A284,'2018'!$F$10:$N$460,9,FALSE))*1000,#N/A)</f>
        <v>0</v>
      </c>
      <c r="DU284" s="198" t="e">
        <f>IFERROR((VLOOKUP($A284,'1920'!$F$10:$S$408,11,FALSE)/VLOOKUP($A284,'2019'!$F$10:$N$464,8,FALSE))*1000,#N/A)</f>
        <v>#N/A</v>
      </c>
      <c r="DV284" s="198" t="e">
        <f>IFERROR((VLOOKUP($A284,'20 21'!$F$10:$S$408,11,FALSE)/VLOOKUP($A284,'2020'!$F$10:$N$469,8,FALSE))*1000,#N/A)</f>
        <v>#N/A</v>
      </c>
      <c r="DW284" s="198" t="e">
        <f>IFERROR((VLOOKUP($A284,'21 22'!$F$10:$S$408,11,FALSE)/VLOOKUP($A284,'2021'!$F$10:$N$469,8,FALSE))*1000,#N/A)</f>
        <v>#N/A</v>
      </c>
      <c r="DX284" s="198" t="e">
        <f>IFERROR((VLOOKUP($A284,'22 23'!$F$10:$S$408,11,FALSE)/VLOOKUP($A284,'2022'!$F$10:$N$469,8,FALSE))*1000,#N/A)</f>
        <v>#N/A</v>
      </c>
      <c r="DY284" s="196" t="e">
        <f>IFERROR((VLOOKUP($A284,'23 24'!$F$7:$S$408,11,FALSE)/VLOOKUP($A284,'2023'!$C$7:$N$469,9,FALSE))*1000,#N/A)</f>
        <v>#N/A</v>
      </c>
      <c r="EA284" s="198" t="e">
        <f>IFERROR((VLOOKUP($A284,'0910'!$F$10:$S$433,12,FALSE)/VLOOKUP($A284,'2010'!$C$5:$K$611,9,FALSE))*1000,#N/A)</f>
        <v>#N/A</v>
      </c>
      <c r="EB284" s="198" t="e">
        <f>IFERROR((VLOOKUP($A284,'1011'!$F$10:$S$433,13,FALSE)/VLOOKUP($A284,'2011'!$C$5:$K$611,9,FALSE))*1000,#N/A)</f>
        <v>#N/A</v>
      </c>
      <c r="EC284" s="198">
        <f>IFERROR((VLOOKUP($A284,'1112'!$F$10:$S$408,12,FALSE)/VLOOKUP($A284,'2012'!$F$10:$M$460,8,FALSE))*1000,#N/A)</f>
        <v>6.437336552001609</v>
      </c>
      <c r="ED284" s="198">
        <f>IFERROR((VLOOKUP($A284,'1213'!$F$10:$S$408,12,FALSE)/VLOOKUP($A284,'2013'!$F$10:$M$460,8,FALSE))*1000,#N/A)</f>
        <v>8.3748753738783641</v>
      </c>
      <c r="EE284" s="198">
        <f>IFERROR((VLOOKUP($A284,'1314'!$F$10:$S$408,12,FALSE)/VLOOKUP($A284,'2014'!$F$10:$M$460,8,FALSE))*1000,#N/A)</f>
        <v>11.435331230283913</v>
      </c>
      <c r="EF284" s="198">
        <f>IFERROR((VLOOKUP($A284,'1415'!$F$10:$S$408,12,FALSE)/VLOOKUP($A284,'2015'!$F$10:$M$460,8,FALSE))*1000,#N/A)</f>
        <v>11.262135922330097</v>
      </c>
      <c r="EG284" s="198">
        <f>IFERROR((VLOOKUP($A284,'1516'!$F$10:$S$408,12,FALSE)/VLOOKUP($A284,'2016'!$F$10:$M$460,8,FALSE))*1000,#N/A)</f>
        <v>15.845742649866361</v>
      </c>
      <c r="EH284" s="198">
        <f>IFERROR((VLOOKUP($A284,'1617'!$F$10:$S$408,12,FALSE)/VLOOKUP($A284,'2017'!$F$10:$M$460,8,FALSE))*1000,#N/A)</f>
        <v>14.250890680667542</v>
      </c>
      <c r="EI284" s="198">
        <f>IFERROR((VLOOKUP($A284,'1718'!$F$10:$S$408,12,FALSE)/VLOOKUP($A284,'2018'!$F$10:$N$460,9,FALSE))*1000,#N/A)</f>
        <v>11.992619926199263</v>
      </c>
      <c r="EJ284" s="198">
        <f>IFERROR((VLOOKUP($A284,'1819'!$F$10:$S$408,12,FALSE)/VLOOKUP($A284,'2018'!$F$10:$N$460,9,FALSE))*1000,#N/A)</f>
        <v>8.6715867158671589</v>
      </c>
      <c r="EK284" s="198" t="e">
        <f>IFERROR((VLOOKUP($A284,'1920'!$F$10:$S$408,12,FALSE)/VLOOKUP($A284,'2019'!$F$10:$N$464,8,FALSE))*1000,#N/A)</f>
        <v>#N/A</v>
      </c>
      <c r="EL284" s="198" t="e">
        <f>IFERROR((VLOOKUP($A284,'20 21'!$F$10:$S$408,12,FALSE)/VLOOKUP($A284,'2020'!$F$10:$N$469,8,FALSE))*1000,#N/A)</f>
        <v>#N/A</v>
      </c>
      <c r="EM284" s="198" t="e">
        <f>IFERROR((VLOOKUP($A284,'21 22'!$F$10:$S$408,12,FALSE)/VLOOKUP($A284,'2021'!$F$10:$N$469,8,FALSE))*1000,#N/A)</f>
        <v>#N/A</v>
      </c>
      <c r="EN284" s="198" t="e">
        <f>IFERROR((VLOOKUP($A284,'22 23'!$F$10:$S$408,12,FALSE)/VLOOKUP($A284,'2022'!$F$10:$N$469,8,FALSE))*1000,#N/A)</f>
        <v>#N/A</v>
      </c>
      <c r="EO284" s="196" t="e">
        <f>IFERROR((VLOOKUP($A284,'23 24'!$F$7:$S$408,12,FALSE)/VLOOKUP($A284,'2023'!$C$7:$N$469,9,FALSE))*1000,#N/A)</f>
        <v>#N/A</v>
      </c>
    </row>
    <row r="285" spans="1:145" x14ac:dyDescent="0.3">
      <c r="A285" t="s">
        <v>599</v>
      </c>
      <c r="B285" t="s">
        <v>1742</v>
      </c>
      <c r="C285" t="str">
        <f>IF(VLOOKUP($A285,'0910'!$F$10:$L$433,1,FALSE)=VLOOKUP($A285,'2010'!$C$5:$K$611,1,FALSE),VLOOKUP($A285,'0910'!$F$10:$L$433,1,FALSE),FALSE)</f>
        <v>Teignbridge</v>
      </c>
      <c r="D285" t="str">
        <f>IF(VLOOKUP($A285,'1011'!$F$10:$L$433,1,FALSE)=VLOOKUP($A285,'2011'!$C$5:$K$611,1,FALSE),VLOOKUP($A285,'1011'!$F$10:$L$433,1,FALSE),FALSE)</f>
        <v>Teignbridge</v>
      </c>
      <c r="E285" t="str">
        <f>IF(VLOOKUP(A285,'1112'!$F$10:$L$408,1,FALSE)=VLOOKUP(A285,'2012'!$F$10:$M$460,1,FALSE),VLOOKUP(A285,'1112'!$F$10:$L$408,1,FALSE),FALSE)</f>
        <v>Teignbridge</v>
      </c>
      <c r="F285" t="str">
        <f>IF(VLOOKUP($A285,'1213'!$F$10:$L$408,1,FALSE)=VLOOKUP($A285,'2013'!$F$10:$M$460,1,FALSE),VLOOKUP($A285,'1213'!$F$10:$L$408,1,FALSE),FALSE)</f>
        <v>Teignbridge</v>
      </c>
      <c r="G285" t="str">
        <f>IF(VLOOKUP($A285,'1314'!$F$10:$L$408,1,FALSE)=VLOOKUP($A285,'2014'!$F$10:$M$460,1,FALSE),VLOOKUP($A285,'1314'!$F$10:$L$408,1,FALSE),FALSE)</f>
        <v>Teignbridge</v>
      </c>
      <c r="H285" t="str">
        <f>IF(VLOOKUP($A285,'1415'!$F$10:$L$408,1,FALSE)=VLOOKUP($A285,'2015'!$F$10:$M$460,1,FALSE),VLOOKUP($A285,'1415'!$F$10:$L$408,1,FALSE),FALSE)</f>
        <v>Teignbridge</v>
      </c>
      <c r="I285" t="str">
        <f>IF(VLOOKUP($A285,'1516'!$F$10:$L$408,1,FALSE)=VLOOKUP($A285,'2015'!$F$10:$M$460,1,FALSE),VLOOKUP($A285,'1516'!$F$10:$L$408,1,FALSE),FALSE)</f>
        <v>Teignbridge</v>
      </c>
      <c r="J285" t="str">
        <f>IF(VLOOKUP($A285,'1617'!$F$10:$L$408,1,FALSE)=VLOOKUP($A285,'2016'!$F$10:$M$460,1,FALSE),VLOOKUP($A285,'1617'!$F$10:$L$408,1,FALSE),FALSE)</f>
        <v>Teignbridge</v>
      </c>
      <c r="K285" t="str">
        <f>IF(VLOOKUP($A285,'1718'!$F$10:$M$408,1,FALSE)=VLOOKUP($A285,'2017'!$F$10:$M$460,1,FALSE),VLOOKUP($A285,'1718'!$F$10:$M$408,1,FALSE),FALSE)</f>
        <v>Teignbridge</v>
      </c>
      <c r="L285" t="str">
        <f>IF(VLOOKUP($A285,'1819'!$F$10:$M$408,1,FALSE)=VLOOKUP($A285,'2018'!$F$10:$M$460,1,FALSE),VLOOKUP($A285,'1819'!$F$10:$M$408,1,FALSE),FALSE)</f>
        <v>Teignbridge</v>
      </c>
      <c r="M285" t="str">
        <f>IF(VLOOKUP($A285,'1920'!$F$10:$M$408,1,FALSE)=VLOOKUP($A285,'2019'!$F$10:$M$464,1,FALSE),VLOOKUP($A285,'1920'!$F$10:$M$408,1,FALSE),FALSE)</f>
        <v>Teignbridge</v>
      </c>
      <c r="N285" t="str">
        <f>IF(VLOOKUP($A285,'20 21'!$F$10:$N$408,1,FALSE)=VLOOKUP($A285,'2020'!$F$10:$O$468,1,FALSE),VLOOKUP($A285,'20 21'!$F$10:$N$408,1,FALSE),FALSE)</f>
        <v>Teignbridge</v>
      </c>
      <c r="O285" t="str">
        <f>IF(VLOOKUP($A285,'21 22'!$F$10:$N$408,1,FALSE)=VLOOKUP($A285,'2021'!$F$10:$O$471,1,FALSE),VLOOKUP($A285,'21 22'!$F$10:$N$408,1,FALSE),FALSE)</f>
        <v>Teignbridge</v>
      </c>
      <c r="P285" t="str">
        <f>IF(VLOOKUP($A285,'22 23'!$F$10:$N$408,1,FALSE)=VLOOKUP($A285,'2022'!$F$10:$O$468,1,FALSE),VLOOKUP($A285,'22 23'!$F$10:$N$408,1,FALSE),FALSE)</f>
        <v>Teignbridge</v>
      </c>
      <c r="Q285" t="str">
        <f>IF(VLOOKUP($A285,'23 24'!$F$7:$N$408,1,FALSE)=VLOOKUP($A285,'2023'!$C$7:$O$468,1,FALSE),VLOOKUP($A285,'23 24'!$F$7:$N$408,1,FALSE),FALSE)</f>
        <v>Teignbridge</v>
      </c>
      <c r="S285" s="196">
        <f>IFERROR((VLOOKUP($A285,'0910'!$F$10:$L$433,4,FALSE)/VLOOKUP($A285,'2010'!$C$5:$K$611,9,FALSE))*1000,#N/A)</f>
        <v>4.7145102147721323</v>
      </c>
      <c r="T285" s="196">
        <f>IFERROR((VLOOKUP($A285,'1011'!$F$10:$L$433,4,FALSE)/VLOOKUP($A285,'2011'!$C$5:$K$611,9,FALSE))*1000,#N/A)</f>
        <v>4.8510048510048511</v>
      </c>
      <c r="U285" s="196">
        <f>IFERROR((VLOOKUP($A285,'1112'!$F$10:$L$408,4,FALSE)/VLOOKUP($A285,'2012'!$F$10:$M$460,8,FALSE))*1000,#N/A)</f>
        <v>4.822597313124354</v>
      </c>
      <c r="V285" s="196">
        <f>IFERROR((VLOOKUP($A285,'1213'!$F$10:$L$408,4,FALSE)/VLOOKUP($A285,'2013'!$F$10:$M$460,8,FALSE))*1000,#N/A)</f>
        <v>9.9060631938514092</v>
      </c>
      <c r="W285" s="196">
        <f>IFERROR((VLOOKUP($A285,'1314'!$F$10:$L$408,4,FALSE)/VLOOKUP($A285,'2014'!$F$10:$M$460,8,FALSE))*1000,#N/A)</f>
        <v>8.2505472301734297</v>
      </c>
      <c r="X285" s="196">
        <f>IFERROR((VLOOKUP($A285,'1415'!$F$10:$L$408,4,FALSE)/VLOOKUP($A285,'2015'!$F$10:$M$460,8,FALSE))*1000,#N/A)</f>
        <v>7.6602830974188176</v>
      </c>
      <c r="Y285" s="196">
        <f>IFERROR((VLOOKUP($A285,'1516'!$F$10:$L$408,4,FALSE)/VLOOKUP($A285,'2016'!$F$10:$M$460,8,FALSE))*1000,#N/A)</f>
        <v>9.224180530390381</v>
      </c>
      <c r="Z285" s="196">
        <f>IFERROR((VLOOKUP($A285,'1617'!$F$10:$L$408,4,FALSE)/VLOOKUP($A285,'2017'!$F$10:$M$460,8,FALSE))*1000,#N/A)</f>
        <v>7.3254110369526293</v>
      </c>
      <c r="AA285" s="196">
        <f>IFERROR((VLOOKUP($A285,'1718'!$F$10:$L$408,4,FALSE)/VLOOKUP($A285,'2018'!$F$10:$N$460,9,FALSE))*1000,#N/A)</f>
        <v>6.1132561132561127</v>
      </c>
      <c r="AB285" s="196">
        <f>IFERROR((VLOOKUP($A285,'1819'!$F$10:$L$408,4,FALSE)/VLOOKUP($A285,'2018'!$F$10:$N$460,9,FALSE))*1000,#N/A)</f>
        <v>4.5045045045045047</v>
      </c>
      <c r="AC285" s="196">
        <f>IFERROR((VLOOKUP($A285,'1920'!$F$10:$L$408,4,FALSE)/VLOOKUP($A285,'2019'!$F$10:$N$464,8,FALSE))*1000,#N/A)</f>
        <v>4.4584567370465908</v>
      </c>
      <c r="AD285" s="196">
        <f>IFERROR((VLOOKUP($A285,'20 21'!$F$10:$M$408,4,FALSE)/VLOOKUP($A285,'2020'!$F$10:$N$469,8,FALSE))*1000,#N/A)</f>
        <v>6.7587958655031057</v>
      </c>
      <c r="AE285" s="196">
        <f>IFERROR((VLOOKUP($A285,'21 22'!$F$10:$M$408,4,FALSE)/VLOOKUP($A285,'2021'!$F$10:$N$469,8,FALSE))*1000,#N/A)</f>
        <v>10.29079285881344</v>
      </c>
      <c r="AF285" s="196">
        <f>IFERROR((VLOOKUP($A285,'22 23'!$F$10:$M$408,4,FALSE)/VLOOKUP($A285,'2022'!$F$10:$N$469,8,FALSE))*1000,#N/A)</f>
        <v>6.804404305332179</v>
      </c>
      <c r="AG285" s="196">
        <f>IFERROR((VLOOKUP($A285,'23 24'!$F$7:$M$408,4,FALSE)/VLOOKUP($A285,'2023'!$C$7:$N$469,9,FALSE))*1000,#N/A)</f>
        <v>5.3606163177160706</v>
      </c>
      <c r="AI285" s="196">
        <f>IFERROR((VLOOKUP($A285,'0910'!$F$10:$L$433,5,FALSE)/VLOOKUP($A285,'2010'!$C$5:$K$611,9,FALSE))*1000,#N/A)</f>
        <v>0.52383446830801472</v>
      </c>
      <c r="AJ285" s="196">
        <f>IFERROR((VLOOKUP($A285,'1011'!$F$10:$L$433,5,FALSE)/VLOOKUP($A285,'2011'!$C$5:$K$611,9,FALSE))*1000,#N/A)</f>
        <v>1.5592515592515594</v>
      </c>
      <c r="AK285" s="196">
        <f>IFERROR((VLOOKUP($A285,'1112'!$F$10:$L$408,5,FALSE)/VLOOKUP($A285,'2012'!$F$10:$M$460,8,FALSE))*1000,#N/A)</f>
        <v>0.51670685497760938</v>
      </c>
      <c r="AL285" s="196">
        <f>IFERROR((VLOOKUP($A285,'1213'!$F$10:$L$408,5,FALSE)/VLOOKUP($A285,'2013'!$F$10:$M$460,8,FALSE))*1000,#N/A)</f>
        <v>2.5619128949615715</v>
      </c>
      <c r="AM285" s="196">
        <f>IFERROR((VLOOKUP($A285,'1314'!$F$10:$L$408,5,FALSE)/VLOOKUP($A285,'2014'!$F$10:$M$460,8,FALSE))*1000,#N/A)</f>
        <v>1.5154066341134871</v>
      </c>
      <c r="AN285" s="196">
        <f>IFERROR((VLOOKUP($A285,'1415'!$F$10:$L$408,5,FALSE)/VLOOKUP($A285,'2015'!$F$10:$M$460,8,FALSE))*1000,#N/A)</f>
        <v>0.99916736053288913</v>
      </c>
      <c r="AO285" s="196">
        <f>IFERROR((VLOOKUP($A285,'1516'!$F$10:$L$408,5,FALSE)/VLOOKUP($A285,'2016'!$F$10:$M$460,8,FALSE))*1000,#N/A)</f>
        <v>2.3060451325975952</v>
      </c>
      <c r="AP285" s="196">
        <f>IFERROR((VLOOKUP($A285,'1617'!$F$10:$L$408,5,FALSE)/VLOOKUP($A285,'2017'!$F$10:$M$460,8,FALSE))*1000,#N/A)</f>
        <v>2.279016767051929</v>
      </c>
      <c r="AQ285" s="196">
        <f>IFERROR((VLOOKUP($A285,'1718'!$F$10:$L$408,5,FALSE)/VLOOKUP($A285,'2018'!$F$10:$N$460,9,FALSE))*1000,#N/A)</f>
        <v>1.4478764478764479</v>
      </c>
      <c r="AR285" s="196">
        <f>IFERROR((VLOOKUP($A285,'1819'!$F$10:$L$408,5,FALSE)/VLOOKUP($A285,'2018'!$F$10:$N$460,9,FALSE))*1000,#N/A)</f>
        <v>0.80437580437580436</v>
      </c>
      <c r="AS285" s="196">
        <f>IFERROR((VLOOKUP($A285,'1920'!$F$10:$L$408,5,FALSE)/VLOOKUP($A285,'2019'!$F$10:$N$464,8,FALSE))*1000,#N/A)</f>
        <v>0.47769179325499189</v>
      </c>
      <c r="AT285" s="196">
        <f>IFERROR((VLOOKUP($A285,'20 21'!$F$10:$L$408,5,FALSE)/VLOOKUP($A285,'2020'!$F$10:$N$469,8,FALSE))*1000,#N/A)</f>
        <v>0.47154389759323989</v>
      </c>
      <c r="AU285" s="196">
        <f>IFERROR((VLOOKUP($A285,'21 22'!$F$10:$L$408,5,FALSE)/VLOOKUP($A285,'2021'!$F$10:$N$469,8,FALSE))*1000,#N/A)</f>
        <v>1.5592110392141576</v>
      </c>
      <c r="AV285" s="196">
        <f>IFERROR((VLOOKUP($A285,'22 23'!$F$10:$L$408,5,FALSE)/VLOOKUP($A285,'2022'!$F$10:$N$469,8,FALSE))*1000,#N/A)</f>
        <v>2.1650377335147839</v>
      </c>
      <c r="AW285" s="196">
        <f>IFERROR((VLOOKUP($A285,'23 24'!$F$7:$M$408,5,FALSE)/VLOOKUP($A285,'2023'!$C$7:$N$469,9,FALSE))*1000,#N/A)</f>
        <v>1.8379255946455102</v>
      </c>
      <c r="AY285" s="196">
        <f>IFERROR((VLOOKUP($A285,'0910'!$F$10:$L$433,6,FALSE)/VLOOKUP($A285,'2010'!$C$5:$K$611,9,FALSE))*1000,#N/A)</f>
        <v>0</v>
      </c>
      <c r="AZ285" s="196">
        <f>IFERROR((VLOOKUP($A285,'1011'!$F$10:$L$433,6,FALSE)/VLOOKUP($A285,'2011'!$C$5:$K$611,9,FALSE))*1000,#N/A)</f>
        <v>0</v>
      </c>
      <c r="BA285" s="196">
        <f>IFERROR((VLOOKUP($A285,'1112'!$F$10:$L$408,6,FALSE)/VLOOKUP($A285,'2012'!$F$10:$M$460,8,FALSE))*1000,#N/A)</f>
        <v>0</v>
      </c>
      <c r="BB285" s="196">
        <f>IFERROR((VLOOKUP($A285,'1213'!$F$10:$L$408,6,FALSE)/VLOOKUP($A285,'2013'!$F$10:$M$460,8,FALSE))*1000,#N/A)</f>
        <v>0</v>
      </c>
      <c r="BC285" s="196">
        <f>IFERROR((VLOOKUP($A285,'1314'!$F$10:$L$408,6,FALSE)/VLOOKUP($A285,'2014'!$F$10:$M$460,8,FALSE))*1000,#N/A)</f>
        <v>0</v>
      </c>
      <c r="BD285" s="196">
        <f>IFERROR((VLOOKUP($A285,'1415'!$F$10:$L$408,6,FALSE)/VLOOKUP($A285,'2015'!$F$10:$M$460,8,FALSE))*1000,#N/A)</f>
        <v>0</v>
      </c>
      <c r="BE285" s="196">
        <f>IFERROR((VLOOKUP($A285,'1516'!$F$10:$L$408,6,FALSE)/VLOOKUP($A285,'2016'!$F$10:$M$460,8,FALSE))*1000,#N/A)</f>
        <v>0</v>
      </c>
      <c r="BF285" s="196">
        <f>IFERROR((VLOOKUP($A285,'1617'!$F$10:$L$408,6,FALSE)/VLOOKUP($A285,'2017'!$F$10:$M$460,8,FALSE))*1000,#N/A)</f>
        <v>0</v>
      </c>
      <c r="BG285" s="196">
        <f>IFERROR((VLOOKUP($A285,'1718'!$F$10:$L$408,6,FALSE)/VLOOKUP($A285,'2018'!$F$10:$N$460,9,FALSE))*1000,#N/A)</f>
        <v>0</v>
      </c>
      <c r="BH285" s="196">
        <f>IFERROR((VLOOKUP($A285,'1819'!$F$10:$L$408,6,FALSE)/VLOOKUP($A285,'2018'!$F$10:$N$460,9,FALSE))*1000,#N/A)</f>
        <v>0</v>
      </c>
      <c r="BI285" s="196">
        <f>IFERROR((VLOOKUP($A285,'1920'!$F$10:$L$408,6,FALSE)/VLOOKUP($A285,'2019'!$F$10:$N$464,8,FALSE))*1000,#N/A)</f>
        <v>0</v>
      </c>
      <c r="BJ285" s="196">
        <f>IFERROR((VLOOKUP($A285,'20 21'!$F$10:$L$408,6,FALSE)/VLOOKUP($A285,'2020'!$F$10:$N$469,8,FALSE))*1000,#N/A)</f>
        <v>0</v>
      </c>
      <c r="BK285" s="196">
        <f>IFERROR((VLOOKUP($A285,'21 22'!$F$10:$L$408,6,FALSE)/VLOOKUP($A285,'2021'!$F$10:$N$469,8,FALSE))*1000,#N/A)</f>
        <v>0</v>
      </c>
      <c r="BL285" s="196">
        <f>IFERROR((VLOOKUP($A285,'22 23'!$F$10:$L$408,6,FALSE)/VLOOKUP($A285,'2022'!$F$10:$N$469,8,FALSE))*1000,#N/A)</f>
        <v>0</v>
      </c>
      <c r="BM285" s="196">
        <f>IFERROR((VLOOKUP($A285,'23 24'!$F$7:$M$408,6,FALSE)/VLOOKUP($A285,'2023'!$C$7:$N$469,9,FALSE))*1000,#N/A)</f>
        <v>0</v>
      </c>
      <c r="BO285" s="196">
        <f>IFERROR((VLOOKUP($A285,'0910'!$F$10:$L$433,7,FALSE)/VLOOKUP($A285,'2010'!$C$5:$K$611,9,FALSE))*1000,#N/A)</f>
        <v>5.4129561725161519</v>
      </c>
      <c r="BP285" s="196">
        <f>IFERROR((VLOOKUP($A285,'1011'!$F$10:$L$433,7,FALSE)/VLOOKUP($A285,'2011'!$C$5:$K$611,9,FALSE))*1000,#N/A)</f>
        <v>6.4102564102564097</v>
      </c>
      <c r="BQ285" s="196">
        <f>IFERROR((VLOOKUP($A285,'1112'!$F$10:$L$408,7,FALSE)/VLOOKUP($A285,'2012'!$F$10:$M$460,8,FALSE))*1000,#N/A)</f>
        <v>5.3393041681019637</v>
      </c>
      <c r="BR285" s="196">
        <f>IFERROR((VLOOKUP($A285,'1213'!$F$10:$L$408,7,FALSE)/VLOOKUP($A285,'2013'!$F$10:$M$460,8,FALSE))*1000,#N/A)</f>
        <v>12.46797608881298</v>
      </c>
      <c r="BS285" s="196">
        <f>IFERROR((VLOOKUP($A285,'1314'!$F$10:$L$408,7,FALSE)/VLOOKUP($A285,'2014'!$F$10:$M$460,8,FALSE))*1000,#N/A)</f>
        <v>9.7659538642869173</v>
      </c>
      <c r="BT285" s="196">
        <f>IFERROR((VLOOKUP($A285,'1415'!$F$10:$L$408,7,FALSE)/VLOOKUP($A285,'2015'!$F$10:$M$460,8,FALSE))*1000,#N/A)</f>
        <v>8.4929225645295592</v>
      </c>
      <c r="BU285" s="196">
        <f>IFERROR((VLOOKUP($A285,'1516'!$F$10:$L$408,7,FALSE)/VLOOKUP($A285,'2016'!$F$10:$M$460,8,FALSE))*1000,#N/A)</f>
        <v>11.530225662987975</v>
      </c>
      <c r="BV285" s="196">
        <f>IFERROR((VLOOKUP($A285,'1617'!$F$10:$L$408,7,FALSE)/VLOOKUP($A285,'2017'!$F$10:$M$460,8,FALSE))*1000,#N/A)</f>
        <v>9.6044278040045583</v>
      </c>
      <c r="BW285" s="196">
        <f>IFERROR((VLOOKUP($A285,'1718'!$F$10:$L$408,7,FALSE)/VLOOKUP($A285,'2018'!$F$10:$N$460,9,FALSE))*1000,#N/A)</f>
        <v>7.5611325611325615</v>
      </c>
      <c r="BX285" s="196">
        <f>IFERROR((VLOOKUP($A285,'1819'!$F$10:$L$408,7,FALSE)/VLOOKUP($A285,'2018'!$F$10:$N$460,9,FALSE))*1000,#N/A)</f>
        <v>5.3088803088803083</v>
      </c>
      <c r="BY285" s="196">
        <f>IFERROR((VLOOKUP($A285,'1920'!$F$10:$L$408,7,FALSE)/VLOOKUP($A285,'2019'!$F$10:$N$464,8,FALSE))*1000,#N/A)</f>
        <v>4.9361485303015824</v>
      </c>
      <c r="BZ285" s="196">
        <f>IFERROR((VLOOKUP($A285,'20 21'!$F$10:$L$408,7,FALSE)/VLOOKUP($A285,'2020'!$F$10:$N$469,8,FALSE))*1000,#N/A)</f>
        <v>7.2303397630963451</v>
      </c>
      <c r="CA285" s="196">
        <f>IFERROR((VLOOKUP($A285,'21 22'!$F$10:$L$408,7,FALSE)/VLOOKUP($A285,'2021'!$F$10:$N$469,8,FALSE))*1000,#N/A)</f>
        <v>11.850003898027598</v>
      </c>
      <c r="CB285" s="196">
        <f>IFERROR((VLOOKUP($A285,'22 23'!$F$10:$L$408,7,FALSE)/VLOOKUP($A285,'2022'!$F$10:$N$469,8,FALSE))*1000,#N/A)</f>
        <v>8.8147964864530497</v>
      </c>
      <c r="CC285" s="196">
        <f>IFERROR((VLOOKUP($A285,'23 24'!$F$7:$M$408,7,FALSE)/VLOOKUP($A285,'2023'!$C$7:$N$469,9,FALSE))*1000,#N/A)</f>
        <v>7.3517023785820408</v>
      </c>
      <c r="CE285" s="198">
        <f>IFERROR((VLOOKUP($A285,'0910'!$F$10:$S$433,9,FALSE)/VLOOKUP($A285,'2010'!$C$5:$K$611,9,FALSE))*1000,#N/A)</f>
        <v>3.4922297887200977</v>
      </c>
      <c r="CF285" s="198">
        <f>IFERROR((VLOOKUP($A285,'1011'!$F$10:$S$433,10,FALSE)/VLOOKUP($A285,'2011'!$C$5:$K$611,9,FALSE))*1000,#N/A)</f>
        <v>4.8510048510048511</v>
      </c>
      <c r="CG285" s="198">
        <f>IFERROR((VLOOKUP($A285,'1112'!$F$10:$S$408,9,FALSE)/VLOOKUP($A285,'2012'!$F$10:$M$460,8,FALSE))*1000,#N/A)</f>
        <v>5.6837754047537032</v>
      </c>
      <c r="CH285" s="198">
        <f>IFERROR((VLOOKUP($A285,'1213'!$F$10:$S$408,9,FALSE)/VLOOKUP($A285,'2013'!$F$10:$M$460,8,FALSE))*1000,#N/A)</f>
        <v>6.3193851409052098</v>
      </c>
      <c r="CI285" s="198">
        <f>IFERROR((VLOOKUP($A285,'1314'!$F$10:$S$408,9,FALSE)/VLOOKUP($A285,'2014'!$F$10:$M$460,8,FALSE))*1000,#N/A)</f>
        <v>9.7659538642869173</v>
      </c>
      <c r="CJ285" s="198">
        <f>IFERROR((VLOOKUP($A285,'1415'!$F$10:$S$408,9,FALSE)/VLOOKUP($A285,'2015'!$F$10:$M$460,8,FALSE))*1000,#N/A)</f>
        <v>8.1598667776852611</v>
      </c>
      <c r="CK285" s="198">
        <f>IFERROR((VLOOKUP($A285,'1516'!$F$10:$S$408,9,FALSE)/VLOOKUP($A285,'2016'!$F$10:$M$460,8,FALSE))*1000,#N/A)</f>
        <v>5.9298303409652444</v>
      </c>
      <c r="CL285" s="198">
        <f>IFERROR((VLOOKUP($A285,'1617'!$F$10:$S$408,9,FALSE)/VLOOKUP($A285,'2017'!$F$10:$M$460,8,FALSE))*1000,#N/A)</f>
        <v>9.6044278040045583</v>
      </c>
      <c r="CM285" s="198">
        <f>IFERROR((VLOOKUP($A285,'1718'!$F$10:$S$408,9,FALSE)/VLOOKUP($A285,'2018'!$F$10:$N$460,9,FALSE))*1000,#N/A)</f>
        <v>9.4916344916344926</v>
      </c>
      <c r="CN285" s="198">
        <f>IFERROR((VLOOKUP($A285,'1819'!$F$10:$S$408,9,FALSE)/VLOOKUP($A285,'2018'!$F$10:$N$460,9,FALSE))*1000,#N/A)</f>
        <v>6.1132561132561127</v>
      </c>
      <c r="CO285" s="198">
        <f>IFERROR((VLOOKUP($A285,'1920'!$F$10:$S$408,9,FALSE)/VLOOKUP($A285,'2019'!$F$10:$N$464,8,FALSE))*1000,#N/A)</f>
        <v>6.0507627145632297</v>
      </c>
      <c r="CP285" s="198">
        <f>IFERROR((VLOOKUP($A285,'20 21'!$F$10:$S$408,9,FALSE)/VLOOKUP($A285,'2020'!$F$10:$N$469,8,FALSE))*1000,#N/A)</f>
        <v>8.4877901566783187</v>
      </c>
      <c r="CQ285" s="198">
        <f>IFERROR((VLOOKUP($A285,'21 22'!$F$10:$S$408,9,FALSE)/VLOOKUP($A285,'2021'!$F$10:$N$469,8,FALSE))*1000,#N/A)</f>
        <v>7.4842129882279567</v>
      </c>
      <c r="CR285" s="198">
        <f>IFERROR((VLOOKUP($A285,'22 23'!$F$10:$S$408,9,FALSE)/VLOOKUP($A285,'2022'!$F$10:$N$469,8,FALSE))*1000,#N/A)</f>
        <v>10.361252010392182</v>
      </c>
      <c r="CS285" s="196">
        <f>IFERROR((VLOOKUP($A285,'23 24'!$F$7:$S$408,9,FALSE)/VLOOKUP($A285,'2023'!$C$7:$N$469,9,FALSE))*1000,#N/A)</f>
        <v>6.5859000474797442</v>
      </c>
      <c r="CU285" s="198">
        <f>IFERROR((VLOOKUP($A285,'0910'!$F$10:$S$433,10,FALSE)/VLOOKUP($A285,'2010'!$C$5:$K$611,9,FALSE))*1000,#N/A)</f>
        <v>0.52383446830801472</v>
      </c>
      <c r="CV285" s="198">
        <f>IFERROR((VLOOKUP($A285,'1011'!$F$10:$S$433,11,FALSE)/VLOOKUP($A285,'2011'!$C$5:$K$611,9,FALSE))*1000,#N/A)</f>
        <v>0.3465003465003465</v>
      </c>
      <c r="CW285" s="198">
        <f>IFERROR((VLOOKUP($A285,'1112'!$F$10:$S$408,10,FALSE)/VLOOKUP($A285,'2012'!$F$10:$M$460,8,FALSE))*1000,#N/A)</f>
        <v>1.722356183258698</v>
      </c>
      <c r="CX285" s="198">
        <f>IFERROR((VLOOKUP($A285,'1213'!$F$10:$S$408,10,FALSE)/VLOOKUP($A285,'2013'!$F$10:$M$460,8,FALSE))*1000,#N/A)</f>
        <v>0.85397096498719038</v>
      </c>
      <c r="CY285" s="198">
        <f>IFERROR((VLOOKUP($A285,'1314'!$F$10:$S$408,10,FALSE)/VLOOKUP($A285,'2014'!$F$10:$M$460,8,FALSE))*1000,#N/A)</f>
        <v>2.5256777235224783</v>
      </c>
      <c r="CZ285" s="198">
        <f>IFERROR((VLOOKUP($A285,'1415'!$F$10:$S$408,10,FALSE)/VLOOKUP($A285,'2015'!$F$10:$M$460,8,FALSE))*1000,#N/A)</f>
        <v>1.3322231473771857</v>
      </c>
      <c r="DA285" s="198">
        <f>IFERROR((VLOOKUP($A285,'1516'!$F$10:$S$408,10,FALSE)/VLOOKUP($A285,'2016'!$F$10:$M$460,8,FALSE))*1000,#N/A)</f>
        <v>0.98830505682754077</v>
      </c>
      <c r="DB285" s="198">
        <f>IFERROR((VLOOKUP($A285,'1617'!$F$10:$S$408,10,FALSE)/VLOOKUP($A285,'2017'!$F$10:$M$460,8,FALSE))*1000,#N/A)</f>
        <v>2.6045905909164904</v>
      </c>
      <c r="DC285" s="198">
        <f>IFERROR((VLOOKUP($A285,'1718'!$F$10:$S$408,10,FALSE)/VLOOKUP($A285,'2018'!$F$10:$N$460,9,FALSE))*1000,#N/A)</f>
        <v>2.0913770913770913</v>
      </c>
      <c r="DD285" s="198">
        <f>IFERROR((VLOOKUP($A285,'1819'!$F$10:$S$408,10,FALSE)/VLOOKUP($A285,'2018'!$F$10:$N$460,9,FALSE))*1000,#N/A)</f>
        <v>1.1261261261261262</v>
      </c>
      <c r="DE285" s="198">
        <f>IFERROR((VLOOKUP($A285,'1920'!$F$10:$S$408,10,FALSE)/VLOOKUP($A285,'2019'!$F$10:$N$464,8,FALSE))*1000,#N/A)</f>
        <v>0.95538358650998378</v>
      </c>
      <c r="DF285" s="198">
        <f>IFERROR((VLOOKUP($A285,'20 21'!$F$10:$S$408,10,FALSE)/VLOOKUP($A285,'2020'!$F$10:$N$469,8,FALSE))*1000,#N/A)</f>
        <v>0.78590649598873319</v>
      </c>
      <c r="DG285" s="198">
        <f>IFERROR((VLOOKUP($A285,'21 22'!$F$10:$S$408,10,FALSE)/VLOOKUP($A285,'2021'!$F$10:$N$469,8,FALSE))*1000,#N/A)</f>
        <v>0.7796055196070788</v>
      </c>
      <c r="DH285" s="198">
        <f>IFERROR((VLOOKUP($A285,'22 23'!$F$10:$S$408,10,FALSE)/VLOOKUP($A285,'2022'!$F$10:$N$469,8,FALSE))*1000,#N/A)</f>
        <v>1.5464555239391313</v>
      </c>
      <c r="DI285" s="196">
        <f>IFERROR((VLOOKUP($A285,'23 24'!$F$7:$S$408,10,FALSE)/VLOOKUP($A285,'2023'!$C$7:$N$469,9,FALSE))*1000,#N/A)</f>
        <v>1.2252837297636736</v>
      </c>
      <c r="DK285" s="198">
        <f>IFERROR((VLOOKUP($A285,'0910'!$F$10:$S$433,11,FALSE)/VLOOKUP($A285,'2010'!$C$5:$K$611,9,FALSE))*1000,#N/A)</f>
        <v>0</v>
      </c>
      <c r="DL285" s="198">
        <f>IFERROR((VLOOKUP($A285,'1011'!$F$10:$S$433,12,FALSE)/VLOOKUP($A285,'2011'!$C$5:$K$611,9,FALSE))*1000,#N/A)</f>
        <v>0</v>
      </c>
      <c r="DM285" s="198">
        <f>IFERROR((VLOOKUP($A285,'1112'!$F$10:$S$408,11,FALSE)/VLOOKUP($A285,'2012'!$F$10:$M$460,8,FALSE))*1000,#N/A)</f>
        <v>0</v>
      </c>
      <c r="DN285" s="198">
        <f>IFERROR((VLOOKUP($A285,'1213'!$F$10:$S$408,11,FALSE)/VLOOKUP($A285,'2013'!$F$10:$M$460,8,FALSE))*1000,#N/A)</f>
        <v>0</v>
      </c>
      <c r="DO285" s="198">
        <f>IFERROR((VLOOKUP($A285,'1314'!$F$10:$S$408,11,FALSE)/VLOOKUP($A285,'2014'!$F$10:$M$460,8,FALSE))*1000,#N/A)</f>
        <v>0</v>
      </c>
      <c r="DP285" s="198">
        <f>IFERROR((VLOOKUP($A285,'1415'!$F$10:$S$408,11,FALSE)/VLOOKUP($A285,'2015'!$F$10:$M$460,8,FALSE))*1000,#N/A)</f>
        <v>0</v>
      </c>
      <c r="DQ285" s="198">
        <f>IFERROR((VLOOKUP($A285,'1516'!$F$10:$S$408,11,FALSE)/VLOOKUP($A285,'2016'!$F$10:$M$460,8,FALSE))*1000,#N/A)</f>
        <v>0</v>
      </c>
      <c r="DR285" s="198">
        <f>IFERROR((VLOOKUP($A285,'1617'!$F$10:$S$408,11,FALSE)/VLOOKUP($A285,'2017'!$F$10:$M$460,8,FALSE))*1000,#N/A)</f>
        <v>0</v>
      </c>
      <c r="DS285" s="198">
        <f>IFERROR((VLOOKUP($A285,'1718'!$F$10:$S$408,11,FALSE)/VLOOKUP($A285,'2018'!$F$10:$N$460,9,FALSE))*1000,#N/A)</f>
        <v>0</v>
      </c>
      <c r="DT285" s="198">
        <f>IFERROR((VLOOKUP($A285,'1819'!$F$10:$S$408,11,FALSE)/VLOOKUP($A285,'2018'!$F$10:$N$460,9,FALSE))*1000,#N/A)</f>
        <v>0</v>
      </c>
      <c r="DU285" s="198">
        <f>IFERROR((VLOOKUP($A285,'1920'!$F$10:$S$408,11,FALSE)/VLOOKUP($A285,'2019'!$F$10:$N$464,8,FALSE))*1000,#N/A)</f>
        <v>0</v>
      </c>
      <c r="DV285" s="198">
        <f>IFERROR((VLOOKUP($A285,'20 21'!$F$10:$S$408,11,FALSE)/VLOOKUP($A285,'2020'!$F$10:$N$469,8,FALSE))*1000,#N/A)</f>
        <v>0</v>
      </c>
      <c r="DW285" s="198">
        <f>IFERROR((VLOOKUP($A285,'21 22'!$F$10:$S$408,11,FALSE)/VLOOKUP($A285,'2021'!$F$10:$N$469,8,FALSE))*1000,#N/A)</f>
        <v>0</v>
      </c>
      <c r="DX285" s="198">
        <f>IFERROR((VLOOKUP($A285,'22 23'!$F$10:$S$408,11,FALSE)/VLOOKUP($A285,'2022'!$F$10:$N$469,8,FALSE))*1000,#N/A)</f>
        <v>0</v>
      </c>
      <c r="DY285" s="196">
        <f>IFERROR((VLOOKUP($A285,'23 24'!$F$7:$S$408,11,FALSE)/VLOOKUP($A285,'2023'!$C$7:$N$469,9,FALSE))*1000,#N/A)</f>
        <v>0</v>
      </c>
      <c r="EA285" s="198">
        <f>IFERROR((VLOOKUP($A285,'0910'!$F$10:$S$433,12,FALSE)/VLOOKUP($A285,'2010'!$C$5:$K$611,9,FALSE))*1000,#N/A)</f>
        <v>4.1906757464641178</v>
      </c>
      <c r="EB285" s="198">
        <f>IFERROR((VLOOKUP($A285,'1011'!$F$10:$S$433,13,FALSE)/VLOOKUP($A285,'2011'!$C$5:$K$611,9,FALSE))*1000,#N/A)</f>
        <v>5.0242550242550239</v>
      </c>
      <c r="EC285" s="198">
        <f>IFERROR((VLOOKUP($A285,'1112'!$F$10:$S$408,12,FALSE)/VLOOKUP($A285,'2012'!$F$10:$M$460,8,FALSE))*1000,#N/A)</f>
        <v>7.4061315880124008</v>
      </c>
      <c r="ED285" s="198">
        <f>IFERROR((VLOOKUP($A285,'1213'!$F$10:$S$408,12,FALSE)/VLOOKUP($A285,'2013'!$F$10:$M$460,8,FALSE))*1000,#N/A)</f>
        <v>7.1733561058923998</v>
      </c>
      <c r="EE285" s="198">
        <f>IFERROR((VLOOKUP($A285,'1314'!$F$10:$S$408,12,FALSE)/VLOOKUP($A285,'2014'!$F$10:$M$460,8,FALSE))*1000,#N/A)</f>
        <v>12.291631587809396</v>
      </c>
      <c r="EF285" s="198">
        <f>IFERROR((VLOOKUP($A285,'1415'!$F$10:$S$408,12,FALSE)/VLOOKUP($A285,'2015'!$F$10:$M$460,8,FALSE))*1000,#N/A)</f>
        <v>9.492089925062448</v>
      </c>
      <c r="EG285" s="198">
        <f>IFERROR((VLOOKUP($A285,'1516'!$F$10:$S$408,12,FALSE)/VLOOKUP($A285,'2016'!$F$10:$M$460,8,FALSE))*1000,#N/A)</f>
        <v>6.9181353977927857</v>
      </c>
      <c r="EH285" s="198">
        <f>IFERROR((VLOOKUP($A285,'1617'!$F$10:$S$408,12,FALSE)/VLOOKUP($A285,'2017'!$F$10:$M$460,8,FALSE))*1000,#N/A)</f>
        <v>12.209018394921047</v>
      </c>
      <c r="EI285" s="198">
        <f>IFERROR((VLOOKUP($A285,'1718'!$F$10:$S$408,12,FALSE)/VLOOKUP($A285,'2018'!$F$10:$N$460,9,FALSE))*1000,#N/A)</f>
        <v>11.583011583011583</v>
      </c>
      <c r="EJ285" s="198">
        <f>IFERROR((VLOOKUP($A285,'1819'!$F$10:$S$408,12,FALSE)/VLOOKUP($A285,'2018'!$F$10:$N$460,9,FALSE))*1000,#N/A)</f>
        <v>7.4002574002574004</v>
      </c>
      <c r="EK285" s="198">
        <f>IFERROR((VLOOKUP($A285,'1920'!$F$10:$S$408,12,FALSE)/VLOOKUP($A285,'2019'!$F$10:$N$464,8,FALSE))*1000,#N/A)</f>
        <v>7.0061463010732146</v>
      </c>
      <c r="EL285" s="198">
        <f>IFERROR((VLOOKUP($A285,'20 21'!$F$10:$S$408,12,FALSE)/VLOOKUP($A285,'2020'!$F$10:$N$469,8,FALSE))*1000,#N/A)</f>
        <v>9.1165153534693051</v>
      </c>
      <c r="EM285" s="198">
        <f>IFERROR((VLOOKUP($A285,'21 22'!$F$10:$S$408,12,FALSE)/VLOOKUP($A285,'2021'!$F$10:$N$469,8,FALSE))*1000,#N/A)</f>
        <v>8.263818507835035</v>
      </c>
      <c r="EN285" s="198">
        <f>IFERROR((VLOOKUP($A285,'22 23'!$F$10:$S$408,12,FALSE)/VLOOKUP($A285,'2022'!$F$10:$N$469,8,FALSE))*1000,#N/A)</f>
        <v>11.7530619819374</v>
      </c>
      <c r="EO285" s="196">
        <f>IFERROR((VLOOKUP($A285,'23 24'!$F$7:$S$408,12,FALSE)/VLOOKUP($A285,'2023'!$C$7:$N$469,9,FALSE))*1000,#N/A)</f>
        <v>7.9643442434638771</v>
      </c>
    </row>
    <row r="286" spans="1:145" x14ac:dyDescent="0.3">
      <c r="A286" t="s">
        <v>1727</v>
      </c>
      <c r="B286" t="s">
        <v>1743</v>
      </c>
      <c r="C286" t="str">
        <f>IF(VLOOKUP($A286,'0910'!$F$10:$L$433,1,FALSE)=VLOOKUP($A286,'2010'!$C$5:$K$611,1,FALSE),VLOOKUP($A286,'0910'!$F$10:$L$433,1,FALSE),FALSE)</f>
        <v>Telford and Wrekin</v>
      </c>
      <c r="D286" t="str">
        <f>IF(VLOOKUP($A286,'1011'!$F$10:$L$433,1,FALSE)=VLOOKUP($A286,'2011'!$C$5:$K$611,1,FALSE),VLOOKUP($A286,'1011'!$F$10:$L$433,1,FALSE),FALSE)</f>
        <v>Telford and Wrekin</v>
      </c>
      <c r="E286" t="str">
        <f>IF(VLOOKUP(A286,'1112'!$F$10:$L$408,1,FALSE)=VLOOKUP(A286,'2012'!$F$10:$M$460,1,FALSE),VLOOKUP(A286,'1112'!$F$10:$L$408,1,FALSE),FALSE)</f>
        <v>Telford and Wrekin</v>
      </c>
      <c r="F286" t="str">
        <f>IF(VLOOKUP($A286,'1213'!$F$10:$L$408,1,FALSE)=VLOOKUP($A286,'2013'!$F$10:$M$460,1,FALSE),VLOOKUP($A286,'1213'!$F$10:$L$408,1,FALSE),FALSE)</f>
        <v>Telford and Wrekin</v>
      </c>
      <c r="G286" t="str">
        <f>IF(VLOOKUP($A286,'1314'!$F$10:$L$408,1,FALSE)=VLOOKUP($A286,'2014'!$F$10:$M$460,1,FALSE),VLOOKUP($A286,'1314'!$F$10:$L$408,1,FALSE),FALSE)</f>
        <v>Telford and Wrekin</v>
      </c>
      <c r="H286" t="str">
        <f>IF(VLOOKUP($A286,'1415'!$F$10:$L$408,1,FALSE)=VLOOKUP($A286,'2015'!$F$10:$M$460,1,FALSE),VLOOKUP($A286,'1415'!$F$10:$L$408,1,FALSE),FALSE)</f>
        <v>Telford and Wrekin</v>
      </c>
      <c r="I286" t="str">
        <f>IF(VLOOKUP($A286,'1516'!$F$10:$L$408,1,FALSE)=VLOOKUP($A286,'2015'!$F$10:$M$460,1,FALSE),VLOOKUP($A286,'1516'!$F$10:$L$408,1,FALSE),FALSE)</f>
        <v>Telford and Wrekin</v>
      </c>
      <c r="J286" t="str">
        <f>IF(VLOOKUP($A286,'1617'!$F$10:$L$408,1,FALSE)=VLOOKUP($A286,'2016'!$F$10:$M$460,1,FALSE),VLOOKUP($A286,'1617'!$F$10:$L$408,1,FALSE),FALSE)</f>
        <v>Telford and Wrekin</v>
      </c>
      <c r="K286" t="str">
        <f>IF(VLOOKUP($A286,'1718'!$F$10:$M$408,1,FALSE)=VLOOKUP($A286,'2017'!$F$10:$M$460,1,FALSE),VLOOKUP($A286,'1718'!$F$10:$M$408,1,FALSE),FALSE)</f>
        <v>Telford and Wrekin</v>
      </c>
      <c r="L286" t="str">
        <f>IF(VLOOKUP($A286,'1819'!$F$10:$M$408,1,FALSE)=VLOOKUP($A286,'2018'!$F$10:$M$460,1,FALSE),VLOOKUP($A286,'1819'!$F$10:$M$408,1,FALSE),FALSE)</f>
        <v>Telford and Wrekin</v>
      </c>
      <c r="M286" t="str">
        <f>IF(VLOOKUP($A286,'1920'!$F$10:$M$408,1,FALSE)=VLOOKUP($A286,'2019'!$F$10:$M$464,1,FALSE),VLOOKUP($A286,'1920'!$F$10:$M$408,1,FALSE),FALSE)</f>
        <v>Telford and Wrekin</v>
      </c>
      <c r="N286" t="str">
        <f>IF(VLOOKUP($A286,'20 21'!$F$10:$N$408,1,FALSE)=VLOOKUP($A286,'2020'!$F$10:$O$468,1,FALSE),VLOOKUP($A286,'20 21'!$F$10:$N$408,1,FALSE),FALSE)</f>
        <v>Telford and Wrekin</v>
      </c>
      <c r="O286" t="str">
        <f>IF(VLOOKUP($A286,'21 22'!$F$10:$N$408,1,FALSE)=VLOOKUP($A286,'2021'!$F$10:$O$471,1,FALSE),VLOOKUP($A286,'21 22'!$F$10:$N$408,1,FALSE),FALSE)</f>
        <v>Telford and Wrekin</v>
      </c>
      <c r="P286" t="str">
        <f>IF(VLOOKUP($A286,'22 23'!$F$10:$N$408,1,FALSE)=VLOOKUP($A286,'2022'!$F$10:$O$468,1,FALSE),VLOOKUP($A286,'22 23'!$F$10:$N$408,1,FALSE),FALSE)</f>
        <v>Telford and Wrekin</v>
      </c>
      <c r="Q286" t="str">
        <f>IF(VLOOKUP($A286,'23 24'!$F$7:$N$408,1,FALSE)=VLOOKUP($A286,'2023'!$C$7:$O$468,1,FALSE),VLOOKUP($A286,'23 24'!$F$7:$N$408,1,FALSE),FALSE)</f>
        <v>Telford and Wrekin</v>
      </c>
      <c r="S286" s="196">
        <f>IFERROR((VLOOKUP($A286,'0910'!$F$10:$L$433,4,FALSE)/VLOOKUP($A286,'2010'!$C$5:$K$611,9,FALSE))*1000,#N/A)</f>
        <v>5.7101024890190333</v>
      </c>
      <c r="T286" s="196">
        <f>IFERROR((VLOOKUP($A286,'1011'!$F$10:$L$433,4,FALSE)/VLOOKUP($A286,'2011'!$C$5:$K$611,9,FALSE))*1000,#N/A)</f>
        <v>7.5680395866686077</v>
      </c>
      <c r="U286" s="196">
        <f>IFERROR((VLOOKUP($A286,'1112'!$F$10:$L$408,4,FALSE)/VLOOKUP($A286,'2012'!$F$10:$M$460,8,FALSE))*1000,#N/A)</f>
        <v>6.3373181621777332</v>
      </c>
      <c r="V286" s="196">
        <f>IFERROR((VLOOKUP($A286,'1213'!$F$10:$L$408,4,FALSE)/VLOOKUP($A286,'2013'!$F$10:$M$460,8,FALSE))*1000,#N/A)</f>
        <v>6.7104511707595664</v>
      </c>
      <c r="W286" s="196">
        <f>IFERROR((VLOOKUP($A286,'1314'!$F$10:$L$408,4,FALSE)/VLOOKUP($A286,'2014'!$F$10:$M$460,8,FALSE))*1000,#N/A)</f>
        <v>11.709932279909706</v>
      </c>
      <c r="X286" s="196">
        <f>IFERROR((VLOOKUP($A286,'1415'!$F$10:$L$408,4,FALSE)/VLOOKUP($A286,'2015'!$F$10:$M$460,8,FALSE))*1000,#N/A)</f>
        <v>12.645914396887159</v>
      </c>
      <c r="Y286" s="196">
        <f>IFERROR((VLOOKUP($A286,'1516'!$F$10:$L$408,4,FALSE)/VLOOKUP($A286,'2016'!$F$10:$M$460,8,FALSE))*1000,#N/A)</f>
        <v>15.844829941264855</v>
      </c>
      <c r="Z286" s="196">
        <f>IFERROR((VLOOKUP($A286,'1617'!$F$10:$L$408,4,FALSE)/VLOOKUP($A286,'2017'!$F$10:$M$460,8,FALSE))*1000,#N/A)</f>
        <v>8.7412587412587417</v>
      </c>
      <c r="AA286" s="196">
        <f>IFERROR((VLOOKUP($A286,'1718'!$F$10:$L$408,4,FALSE)/VLOOKUP($A286,'2018'!$F$10:$N$460,9,FALSE))*1000,#N/A)</f>
        <v>9.1499801087388946</v>
      </c>
      <c r="AB286" s="196">
        <f>IFERROR((VLOOKUP($A286,'1819'!$F$10:$L$408,4,FALSE)/VLOOKUP($A286,'2018'!$F$10:$N$460,9,FALSE))*1000,#N/A)</f>
        <v>11.404323034080361</v>
      </c>
      <c r="AC286" s="196">
        <f>IFERROR((VLOOKUP($A286,'1920'!$F$10:$L$408,4,FALSE)/VLOOKUP($A286,'2019'!$F$10:$N$464,8,FALSE))*1000,#N/A)</f>
        <v>8.4676211195497828</v>
      </c>
      <c r="AD286" s="196">
        <f>IFERROR((VLOOKUP($A286,'20 21'!$F$10:$M$408,4,FALSE)/VLOOKUP($A286,'2020'!$F$10:$N$469,8,FALSE))*1000,#N/A)</f>
        <v>9.4357185299660582</v>
      </c>
      <c r="AE286" s="196">
        <f>IFERROR((VLOOKUP($A286,'21 22'!$F$10:$M$408,4,FALSE)/VLOOKUP($A286,'2021'!$F$10:$N$469,8,FALSE))*1000,#N/A)</f>
        <v>9.5795099324392456</v>
      </c>
      <c r="AF286" s="196">
        <f>IFERROR((VLOOKUP($A286,'22 23'!$F$10:$M$408,4,FALSE)/VLOOKUP($A286,'2022'!$F$10:$N$469,8,FALSE))*1000,#N/A)</f>
        <v>10.250963343543129</v>
      </c>
      <c r="AG286" s="196">
        <f>IFERROR((VLOOKUP($A286,'23 24'!$F$7:$M$408,4,FALSE)/VLOOKUP($A286,'2023'!$C$7:$N$469,9,FALSE))*1000,#N/A)</f>
        <v>9.9098445846324896</v>
      </c>
      <c r="AI286" s="196">
        <f>IFERROR((VLOOKUP($A286,'0910'!$F$10:$L$433,5,FALSE)/VLOOKUP($A286,'2010'!$C$5:$K$611,9,FALSE))*1000,#N/A)</f>
        <v>1.171303074670571</v>
      </c>
      <c r="AJ286" s="196">
        <f>IFERROR((VLOOKUP($A286,'1011'!$F$10:$L$433,5,FALSE)/VLOOKUP($A286,'2011'!$C$5:$K$611,9,FALSE))*1000,#N/A)</f>
        <v>1.3098530053849513</v>
      </c>
      <c r="AK286" s="196">
        <f>IFERROR((VLOOKUP($A286,'1112'!$F$10:$L$408,5,FALSE)/VLOOKUP($A286,'2012'!$F$10:$M$460,8,FALSE))*1000,#N/A)</f>
        <v>1.5843295405444333</v>
      </c>
      <c r="AL286" s="196">
        <f>IFERROR((VLOOKUP($A286,'1213'!$F$10:$L$408,5,FALSE)/VLOOKUP($A286,'2013'!$F$10:$M$460,8,FALSE))*1000,#N/A)</f>
        <v>1.5705311250713878</v>
      </c>
      <c r="AM286" s="196">
        <f>IFERROR((VLOOKUP($A286,'1314'!$F$10:$L$408,5,FALSE)/VLOOKUP($A286,'2014'!$F$10:$M$460,8,FALSE))*1000,#N/A)</f>
        <v>2.1162528216704293</v>
      </c>
      <c r="AN286" s="196">
        <f>IFERROR((VLOOKUP($A286,'1415'!$F$10:$L$408,5,FALSE)/VLOOKUP($A286,'2015'!$F$10:$M$460,8,FALSE))*1000,#N/A)</f>
        <v>1.8065591995553085</v>
      </c>
      <c r="AO286" s="196">
        <f>IFERROR((VLOOKUP($A286,'1516'!$F$10:$L$408,5,FALSE)/VLOOKUP($A286,'2016'!$F$10:$M$460,8,FALSE))*1000,#N/A)</f>
        <v>1.9123070618767928</v>
      </c>
      <c r="AP286" s="196">
        <f>IFERROR((VLOOKUP($A286,'1617'!$F$10:$L$408,5,FALSE)/VLOOKUP($A286,'2017'!$F$10:$M$460,8,FALSE))*1000,#N/A)</f>
        <v>2.8240989779451318</v>
      </c>
      <c r="AQ286" s="196">
        <f>IFERROR((VLOOKUP($A286,'1718'!$F$10:$L$408,5,FALSE)/VLOOKUP($A286,'2018'!$F$10:$N$460,9,FALSE))*1000,#N/A)</f>
        <v>3.1826017769526587</v>
      </c>
      <c r="AR286" s="196">
        <f>IFERROR((VLOOKUP($A286,'1819'!$F$10:$L$408,5,FALSE)/VLOOKUP($A286,'2018'!$F$10:$N$460,9,FALSE))*1000,#N/A)</f>
        <v>2.6521681474605487</v>
      </c>
      <c r="AS286" s="196">
        <f>IFERROR((VLOOKUP($A286,'1920'!$F$10:$L$408,5,FALSE)/VLOOKUP($A286,'2019'!$F$10:$N$464,8,FALSE))*1000,#N/A)</f>
        <v>4.0384039185545122</v>
      </c>
      <c r="AT286" s="196">
        <f>IFERROR((VLOOKUP($A286,'20 21'!$F$10:$L$408,5,FALSE)/VLOOKUP($A286,'2020'!$F$10:$N$469,8,FALSE))*1000,#N/A)</f>
        <v>3.9528010057965921</v>
      </c>
      <c r="AU286" s="196">
        <f>IFERROR((VLOOKUP($A286,'21 22'!$F$10:$L$408,5,FALSE)/VLOOKUP($A286,'2021'!$F$10:$N$469,8,FALSE))*1000,#N/A)</f>
        <v>4.4116164162549163</v>
      </c>
      <c r="AV286" s="196">
        <f>IFERROR((VLOOKUP($A286,'22 23'!$F$10:$L$408,5,FALSE)/VLOOKUP($A286,'2022'!$F$10:$N$469,8,FALSE))*1000,#N/A)</f>
        <v>4.1991898033791131</v>
      </c>
      <c r="AW286" s="196">
        <f>IFERROR((VLOOKUP($A286,'23 24'!$F$7:$M$408,5,FALSE)/VLOOKUP($A286,'2023'!$C$7:$N$469,9,FALSE))*1000,#N/A)</f>
        <v>3.7464046600439902</v>
      </c>
      <c r="AY286" s="196">
        <f>IFERROR((VLOOKUP($A286,'0910'!$F$10:$L$433,6,FALSE)/VLOOKUP($A286,'2010'!$C$5:$K$611,9,FALSE))*1000,#N/A)</f>
        <v>0</v>
      </c>
      <c r="AZ286" s="196">
        <f>IFERROR((VLOOKUP($A286,'1011'!$F$10:$L$433,6,FALSE)/VLOOKUP($A286,'2011'!$C$5:$K$611,9,FALSE))*1000,#N/A)</f>
        <v>0</v>
      </c>
      <c r="BA286" s="196">
        <f>IFERROR((VLOOKUP($A286,'1112'!$F$10:$L$408,6,FALSE)/VLOOKUP($A286,'2012'!$F$10:$M$460,8,FALSE))*1000,#N/A)</f>
        <v>0</v>
      </c>
      <c r="BB286" s="196">
        <f>IFERROR((VLOOKUP($A286,'1213'!$F$10:$L$408,6,FALSE)/VLOOKUP($A286,'2013'!$F$10:$M$460,8,FALSE))*1000,#N/A)</f>
        <v>0</v>
      </c>
      <c r="BC286" s="196">
        <f>IFERROR((VLOOKUP($A286,'1314'!$F$10:$L$408,6,FALSE)/VLOOKUP($A286,'2014'!$F$10:$M$460,8,FALSE))*1000,#N/A)</f>
        <v>0</v>
      </c>
      <c r="BD286" s="196">
        <f>IFERROR((VLOOKUP($A286,'1415'!$F$10:$L$408,6,FALSE)/VLOOKUP($A286,'2015'!$F$10:$M$460,8,FALSE))*1000,#N/A)</f>
        <v>0</v>
      </c>
      <c r="BE286" s="196">
        <f>IFERROR((VLOOKUP($A286,'1516'!$F$10:$L$408,6,FALSE)/VLOOKUP($A286,'2016'!$F$10:$M$460,8,FALSE))*1000,#N/A)</f>
        <v>0</v>
      </c>
      <c r="BF286" s="196">
        <f>IFERROR((VLOOKUP($A286,'1617'!$F$10:$L$408,6,FALSE)/VLOOKUP($A286,'2017'!$F$10:$M$460,8,FALSE))*1000,#N/A)</f>
        <v>0.13448090371167293</v>
      </c>
      <c r="BG286" s="196">
        <f>IFERROR((VLOOKUP($A286,'1718'!$F$10:$L$408,6,FALSE)/VLOOKUP($A286,'2018'!$F$10:$N$460,9,FALSE))*1000,#N/A)</f>
        <v>0.92825885161119215</v>
      </c>
      <c r="BH286" s="196">
        <f>IFERROR((VLOOKUP($A286,'1819'!$F$10:$L$408,6,FALSE)/VLOOKUP($A286,'2018'!$F$10:$N$460,9,FALSE))*1000,#N/A)</f>
        <v>0.53043362949210981</v>
      </c>
      <c r="BI286" s="196">
        <f>IFERROR((VLOOKUP($A286,'1920'!$F$10:$L$408,6,FALSE)/VLOOKUP($A286,'2019'!$F$10:$N$464,8,FALSE))*1000,#N/A)</f>
        <v>1.0421687531753581</v>
      </c>
      <c r="BJ286" s="196">
        <f>IFERROR((VLOOKUP($A286,'20 21'!$F$10:$L$408,6,FALSE)/VLOOKUP($A286,'2020'!$F$10:$N$469,8,FALSE))*1000,#N/A)</f>
        <v>0.51003883945762474</v>
      </c>
      <c r="BK286" s="196">
        <f>IFERROR((VLOOKUP($A286,'21 22'!$F$10:$L$408,6,FALSE)/VLOOKUP($A286,'2021'!$F$10:$N$469,8,FALSE))*1000,#N/A)</f>
        <v>0</v>
      </c>
      <c r="BL286" s="196">
        <f>IFERROR((VLOOKUP($A286,'22 23'!$F$10:$L$408,6,FALSE)/VLOOKUP($A286,'2022'!$F$10:$N$469,8,FALSE))*1000,#N/A)</f>
        <v>0</v>
      </c>
      <c r="BM286" s="196">
        <f>IFERROR((VLOOKUP($A286,'23 24'!$F$7:$M$408,6,FALSE)/VLOOKUP($A286,'2023'!$C$7:$N$469,9,FALSE))*1000,#N/A)</f>
        <v>0</v>
      </c>
      <c r="BO286" s="196">
        <f>IFERROR((VLOOKUP($A286,'0910'!$F$10:$L$433,7,FALSE)/VLOOKUP($A286,'2010'!$C$5:$K$611,9,FALSE))*1000,#N/A)</f>
        <v>6.7349926793557833</v>
      </c>
      <c r="BP286" s="196">
        <f>IFERROR((VLOOKUP($A286,'1011'!$F$10:$L$433,7,FALSE)/VLOOKUP($A286,'2011'!$C$5:$K$611,9,FALSE))*1000,#N/A)</f>
        <v>9.0234318148741099</v>
      </c>
      <c r="BQ286" s="196">
        <f>IFERROR((VLOOKUP($A286,'1112'!$F$10:$L$408,7,FALSE)/VLOOKUP($A286,'2012'!$F$10:$M$460,8,FALSE))*1000,#N/A)</f>
        <v>7.9216477027221659</v>
      </c>
      <c r="BR286" s="196">
        <f>IFERROR((VLOOKUP($A286,'1213'!$F$10:$L$408,7,FALSE)/VLOOKUP($A286,'2013'!$F$10:$M$460,8,FALSE))*1000,#N/A)</f>
        <v>8.2809822958309542</v>
      </c>
      <c r="BS286" s="196">
        <f>IFERROR((VLOOKUP($A286,'1314'!$F$10:$L$408,7,FALSE)/VLOOKUP($A286,'2014'!$F$10:$M$460,8,FALSE))*1000,#N/A)</f>
        <v>13.967268623024831</v>
      </c>
      <c r="BT286" s="196">
        <f>IFERROR((VLOOKUP($A286,'1415'!$F$10:$L$408,7,FALSE)/VLOOKUP($A286,'2015'!$F$10:$M$460,8,FALSE))*1000,#N/A)</f>
        <v>14.452473596442468</v>
      </c>
      <c r="BU286" s="196">
        <f>IFERROR((VLOOKUP($A286,'1516'!$F$10:$L$408,7,FALSE)/VLOOKUP($A286,'2016'!$F$10:$M$460,8,FALSE))*1000,#N/A)</f>
        <v>17.757137003141647</v>
      </c>
      <c r="BV286" s="196">
        <f>IFERROR((VLOOKUP($A286,'1617'!$F$10:$L$408,7,FALSE)/VLOOKUP($A286,'2017'!$F$10:$M$460,8,FALSE))*1000,#N/A)</f>
        <v>11.699838622915546</v>
      </c>
      <c r="BW286" s="196">
        <f>IFERROR((VLOOKUP($A286,'1718'!$F$10:$L$408,7,FALSE)/VLOOKUP($A286,'2018'!$F$10:$N$460,9,FALSE))*1000,#N/A)</f>
        <v>13.128232329929718</v>
      </c>
      <c r="BX286" s="196">
        <f>IFERROR((VLOOKUP($A286,'1819'!$F$10:$L$408,7,FALSE)/VLOOKUP($A286,'2018'!$F$10:$N$460,9,FALSE))*1000,#N/A)</f>
        <v>14.58692481103302</v>
      </c>
      <c r="BY286" s="196">
        <f>IFERROR((VLOOKUP($A286,'1920'!$F$10:$L$408,7,FALSE)/VLOOKUP($A286,'2019'!$F$10:$N$464,8,FALSE))*1000,#N/A)</f>
        <v>13.417922697132735</v>
      </c>
      <c r="BZ286" s="196">
        <f>IFERROR((VLOOKUP($A286,'20 21'!$F$10:$L$408,7,FALSE)/VLOOKUP($A286,'2020'!$F$10:$N$469,8,FALSE))*1000,#N/A)</f>
        <v>13.898558375220274</v>
      </c>
      <c r="CA286" s="196">
        <f>IFERROR((VLOOKUP($A286,'21 22'!$F$10:$L$408,7,FALSE)/VLOOKUP($A286,'2021'!$F$10:$N$469,8,FALSE))*1000,#N/A)</f>
        <v>13.991126348694161</v>
      </c>
      <c r="CB286" s="196">
        <f>IFERROR((VLOOKUP($A286,'22 23'!$F$10:$L$408,7,FALSE)/VLOOKUP($A286,'2022'!$F$10:$N$469,8,FALSE))*1000,#N/A)</f>
        <v>14.45015314692224</v>
      </c>
      <c r="CC286" s="196">
        <f>IFERROR((VLOOKUP($A286,'23 24'!$F$7:$M$408,7,FALSE)/VLOOKUP($A286,'2023'!$C$7:$N$469,9,FALSE))*1000,#N/A)</f>
        <v>13.777101007903706</v>
      </c>
      <c r="CE286" s="198">
        <f>IFERROR((VLOOKUP($A286,'0910'!$F$10:$S$433,9,FALSE)/VLOOKUP($A286,'2010'!$C$5:$K$611,9,FALSE))*1000,#N/A)</f>
        <v>4.6852122986822842</v>
      </c>
      <c r="CF286" s="198">
        <f>IFERROR((VLOOKUP($A286,'1011'!$F$10:$S$433,10,FALSE)/VLOOKUP($A286,'2011'!$C$5:$K$611,9,FALSE))*1000,#N/A)</f>
        <v>5.9671081356425555</v>
      </c>
      <c r="CG286" s="198">
        <f>IFERROR((VLOOKUP($A286,'1112'!$F$10:$S$408,9,FALSE)/VLOOKUP($A286,'2012'!$F$10:$M$460,8,FALSE))*1000,#N/A)</f>
        <v>8.0656776609534777</v>
      </c>
      <c r="CH286" s="198">
        <f>IFERROR((VLOOKUP($A286,'1213'!$F$10:$S$408,9,FALSE)/VLOOKUP($A286,'2013'!$F$10:$M$460,8,FALSE))*1000,#N/A)</f>
        <v>5.9965733866362081</v>
      </c>
      <c r="CI286" s="198">
        <f>IFERROR((VLOOKUP($A286,'1314'!$F$10:$S$408,9,FALSE)/VLOOKUP($A286,'2014'!$F$10:$M$460,8,FALSE))*1000,#N/A)</f>
        <v>8.1828442437923243</v>
      </c>
      <c r="CJ286" s="198">
        <f>IFERROR((VLOOKUP($A286,'1415'!$F$10:$S$408,9,FALSE)/VLOOKUP($A286,'2015'!$F$10:$M$460,8,FALSE))*1000,#N/A)</f>
        <v>12.784880489160644</v>
      </c>
      <c r="CK286" s="198">
        <f>IFERROR((VLOOKUP($A286,'1516'!$F$10:$S$408,9,FALSE)/VLOOKUP($A286,'2016'!$F$10:$M$460,8,FALSE))*1000,#N/A)</f>
        <v>12.976369348449664</v>
      </c>
      <c r="CL286" s="198">
        <f>IFERROR((VLOOKUP($A286,'1617'!$F$10:$S$408,9,FALSE)/VLOOKUP($A286,'2017'!$F$10:$M$460,8,FALSE))*1000,#N/A)</f>
        <v>12.103281334050566</v>
      </c>
      <c r="CM286" s="198">
        <f>IFERROR((VLOOKUP($A286,'1718'!$F$10:$S$408,9,FALSE)/VLOOKUP($A286,'2018'!$F$10:$N$460,9,FALSE))*1000,#N/A)</f>
        <v>8.3543296645007299</v>
      </c>
      <c r="CN286" s="198">
        <f>IFERROR((VLOOKUP($A286,'1819'!$F$10:$S$408,9,FALSE)/VLOOKUP($A286,'2018'!$F$10:$N$460,9,FALSE))*1000,#N/A)</f>
        <v>9.547805330857976</v>
      </c>
      <c r="CO286" s="198">
        <f>IFERROR((VLOOKUP($A286,'1920'!$F$10:$S$408,9,FALSE)/VLOOKUP($A286,'2019'!$F$10:$N$464,8,FALSE))*1000,#N/A)</f>
        <v>10.291416437606658</v>
      </c>
      <c r="CP286" s="198">
        <f>IFERROR((VLOOKUP($A286,'20 21'!$F$10:$S$408,9,FALSE)/VLOOKUP($A286,'2020'!$F$10:$N$469,8,FALSE))*1000,#N/A)</f>
        <v>7.6505825918643708</v>
      </c>
      <c r="CQ286" s="198">
        <f>IFERROR((VLOOKUP($A286,'21 22'!$F$10:$S$408,9,FALSE)/VLOOKUP($A286,'2021'!$F$10:$N$469,8,FALSE))*1000,#N/A)</f>
        <v>11.59624886558435</v>
      </c>
      <c r="CR286" s="198">
        <f>IFERROR((VLOOKUP($A286,'22 23'!$F$10:$S$408,9,FALSE)/VLOOKUP($A286,'2022'!$F$10:$N$469,8,FALSE))*1000,#N/A)</f>
        <v>10.374468925995455</v>
      </c>
      <c r="CS286" s="196">
        <f>IFERROR((VLOOKUP($A286,'23 24'!$F$7:$S$408,9,FALSE)/VLOOKUP($A286,'2023'!$C$7:$N$469,9,FALSE))*1000,#N/A)</f>
        <v>8.0970681362241077</v>
      </c>
      <c r="CU286" s="198">
        <f>IFERROR((VLOOKUP($A286,'0910'!$F$10:$S$433,10,FALSE)/VLOOKUP($A286,'2010'!$C$5:$K$611,9,FALSE))*1000,#N/A)</f>
        <v>1.4641288433382138</v>
      </c>
      <c r="CV286" s="198">
        <f>IFERROR((VLOOKUP($A286,'1011'!$F$10:$S$433,11,FALSE)/VLOOKUP($A286,'2011'!$C$5:$K$611,9,FALSE))*1000,#N/A)</f>
        <v>1.3098530053849513</v>
      </c>
      <c r="CW286" s="198">
        <f>IFERROR((VLOOKUP($A286,'1112'!$F$10:$S$408,10,FALSE)/VLOOKUP($A286,'2012'!$F$10:$M$460,8,FALSE))*1000,#N/A)</f>
        <v>2.3044793317009939</v>
      </c>
      <c r="CX286" s="198">
        <f>IFERROR((VLOOKUP($A286,'1213'!$F$10:$S$408,10,FALSE)/VLOOKUP($A286,'2013'!$F$10:$M$460,8,FALSE))*1000,#N/A)</f>
        <v>1.5705311250713878</v>
      </c>
      <c r="CY286" s="198">
        <f>IFERROR((VLOOKUP($A286,'1314'!$F$10:$S$408,10,FALSE)/VLOOKUP($A286,'2014'!$F$10:$M$460,8,FALSE))*1000,#N/A)</f>
        <v>2.2573363431151239</v>
      </c>
      <c r="CZ286" s="198">
        <f>IFERROR((VLOOKUP($A286,'1415'!$F$10:$S$408,10,FALSE)/VLOOKUP($A286,'2015'!$F$10:$M$460,8,FALSE))*1000,#N/A)</f>
        <v>1.3896609227348526</v>
      </c>
      <c r="DA286" s="198">
        <f>IFERROR((VLOOKUP($A286,'1516'!$F$10:$S$408,10,FALSE)/VLOOKUP($A286,'2016'!$F$10:$M$460,8,FALSE))*1000,#N/A)</f>
        <v>2.1854937850020488</v>
      </c>
      <c r="DB286" s="198">
        <f>IFERROR((VLOOKUP($A286,'1617'!$F$10:$S$408,10,FALSE)/VLOOKUP($A286,'2017'!$F$10:$M$460,8,FALSE))*1000,#N/A)</f>
        <v>2.4206562668101128</v>
      </c>
      <c r="DC286" s="198">
        <f>IFERROR((VLOOKUP($A286,'1718'!$F$10:$S$408,10,FALSE)/VLOOKUP($A286,'2018'!$F$10:$N$460,9,FALSE))*1000,#N/A)</f>
        <v>2.1217345179684393</v>
      </c>
      <c r="DD286" s="198">
        <f>IFERROR((VLOOKUP($A286,'1819'!$F$10:$S$408,10,FALSE)/VLOOKUP($A286,'2018'!$F$10:$N$460,9,FALSE))*1000,#N/A)</f>
        <v>3.4478185916987134</v>
      </c>
      <c r="DE286" s="198">
        <f>IFERROR((VLOOKUP($A286,'1920'!$F$10:$S$408,10,FALSE)/VLOOKUP($A286,'2019'!$F$10:$N$464,8,FALSE))*1000,#N/A)</f>
        <v>2.8659640712322343</v>
      </c>
      <c r="DF286" s="198">
        <f>IFERROR((VLOOKUP($A286,'20 21'!$F$10:$S$408,10,FALSE)/VLOOKUP($A286,'2020'!$F$10:$N$469,8,FALSE))*1000,#N/A)</f>
        <v>3.6977815860677792</v>
      </c>
      <c r="DG286" s="198">
        <f>IFERROR((VLOOKUP($A286,'21 22'!$F$10:$S$408,10,FALSE)/VLOOKUP($A286,'2021'!$F$10:$N$469,8,FALSE))*1000,#N/A)</f>
        <v>4.6637087828980537</v>
      </c>
      <c r="DH286" s="198">
        <f>IFERROR((VLOOKUP($A286,'22 23'!$F$10:$S$408,10,FALSE)/VLOOKUP($A286,'2022'!$F$10:$N$469,8,FALSE))*1000,#N/A)</f>
        <v>6.0517735401640156</v>
      </c>
      <c r="DI286" s="196">
        <f>IFERROR((VLOOKUP($A286,'23 24'!$F$7:$S$408,10,FALSE)/VLOOKUP($A286,'2023'!$C$7:$N$469,9,FALSE))*1000,#N/A)</f>
        <v>3.9881081864984407</v>
      </c>
      <c r="DK286" s="198">
        <f>IFERROR((VLOOKUP($A286,'0910'!$F$10:$S$433,11,FALSE)/VLOOKUP($A286,'2010'!$C$5:$K$611,9,FALSE))*1000,#N/A)</f>
        <v>0</v>
      </c>
      <c r="DL286" s="198">
        <f>IFERROR((VLOOKUP($A286,'1011'!$F$10:$S$433,12,FALSE)/VLOOKUP($A286,'2011'!$C$5:$K$611,9,FALSE))*1000,#N/A)</f>
        <v>0</v>
      </c>
      <c r="DM286" s="198">
        <f>IFERROR((VLOOKUP($A286,'1112'!$F$10:$S$408,11,FALSE)/VLOOKUP($A286,'2012'!$F$10:$M$460,8,FALSE))*1000,#N/A)</f>
        <v>0</v>
      </c>
      <c r="DN286" s="198">
        <f>IFERROR((VLOOKUP($A286,'1213'!$F$10:$S$408,11,FALSE)/VLOOKUP($A286,'2013'!$F$10:$M$460,8,FALSE))*1000,#N/A)</f>
        <v>0</v>
      </c>
      <c r="DO286" s="198">
        <f>IFERROR((VLOOKUP($A286,'1314'!$F$10:$S$408,11,FALSE)/VLOOKUP($A286,'2014'!$F$10:$M$460,8,FALSE))*1000,#N/A)</f>
        <v>0</v>
      </c>
      <c r="DP286" s="198">
        <f>IFERROR((VLOOKUP($A286,'1415'!$F$10:$S$408,11,FALSE)/VLOOKUP($A286,'2015'!$F$10:$M$460,8,FALSE))*1000,#N/A)</f>
        <v>0</v>
      </c>
      <c r="DQ286" s="198">
        <f>IFERROR((VLOOKUP($A286,'1516'!$F$10:$S$408,11,FALSE)/VLOOKUP($A286,'2016'!$F$10:$M$460,8,FALSE))*1000,#N/A)</f>
        <v>0</v>
      </c>
      <c r="DR286" s="198">
        <f>IFERROR((VLOOKUP($A286,'1617'!$F$10:$S$408,11,FALSE)/VLOOKUP($A286,'2017'!$F$10:$M$460,8,FALSE))*1000,#N/A)</f>
        <v>0</v>
      </c>
      <c r="DS286" s="198">
        <f>IFERROR((VLOOKUP($A286,'1718'!$F$10:$S$408,11,FALSE)/VLOOKUP($A286,'2018'!$F$10:$N$460,9,FALSE))*1000,#N/A)</f>
        <v>1.3260840737302744</v>
      </c>
      <c r="DT286" s="198">
        <f>IFERROR((VLOOKUP($A286,'1819'!$F$10:$S$408,11,FALSE)/VLOOKUP($A286,'2018'!$F$10:$N$460,9,FALSE))*1000,#N/A)</f>
        <v>1.3260840737302744</v>
      </c>
      <c r="DU286" s="198">
        <f>IFERROR((VLOOKUP($A286,'1920'!$F$10:$S$408,11,FALSE)/VLOOKUP($A286,'2019'!$F$10:$N$464,8,FALSE))*1000,#N/A)</f>
        <v>0.26054218829383952</v>
      </c>
      <c r="DV286" s="198">
        <f>IFERROR((VLOOKUP($A286,'20 21'!$F$10:$S$408,11,FALSE)/VLOOKUP($A286,'2020'!$F$10:$N$469,8,FALSE))*1000,#N/A)</f>
        <v>0.89256796905084335</v>
      </c>
      <c r="DW286" s="198">
        <f>IFERROR((VLOOKUP($A286,'21 22'!$F$10:$S$408,11,FALSE)/VLOOKUP($A286,'2021'!$F$10:$N$469,8,FALSE))*1000,#N/A)</f>
        <v>0.88232328325098319</v>
      </c>
      <c r="DX286" s="198">
        <f>IFERROR((VLOOKUP($A286,'22 23'!$F$10:$S$408,11,FALSE)/VLOOKUP($A286,'2022'!$F$10:$N$469,8,FALSE))*1000,#N/A)</f>
        <v>0</v>
      </c>
      <c r="DY286" s="196">
        <f>IFERROR((VLOOKUP($A286,'23 24'!$F$7:$S$408,11,FALSE)/VLOOKUP($A286,'2023'!$C$7:$N$469,9,FALSE))*1000,#N/A)</f>
        <v>0</v>
      </c>
      <c r="EA286" s="198">
        <f>IFERROR((VLOOKUP($A286,'0910'!$F$10:$S$433,12,FALSE)/VLOOKUP($A286,'2010'!$C$5:$K$611,9,FALSE))*1000,#N/A)</f>
        <v>6.0029282576866763</v>
      </c>
      <c r="EB286" s="198">
        <f>IFERROR((VLOOKUP($A286,'1011'!$F$10:$S$433,13,FALSE)/VLOOKUP($A286,'2011'!$C$5:$K$611,9,FALSE))*1000,#N/A)</f>
        <v>7.276961141027507</v>
      </c>
      <c r="EC286" s="198">
        <f>IFERROR((VLOOKUP($A286,'1112'!$F$10:$S$408,12,FALSE)/VLOOKUP($A286,'2012'!$F$10:$M$460,8,FALSE))*1000,#N/A)</f>
        <v>10.370156992654472</v>
      </c>
      <c r="ED286" s="198">
        <f>IFERROR((VLOOKUP($A286,'1213'!$F$10:$S$408,12,FALSE)/VLOOKUP($A286,'2013'!$F$10:$M$460,8,FALSE))*1000,#N/A)</f>
        <v>7.567104511707595</v>
      </c>
      <c r="EE286" s="198">
        <f>IFERROR((VLOOKUP($A286,'1314'!$F$10:$S$408,12,FALSE)/VLOOKUP($A286,'2014'!$F$10:$M$460,8,FALSE))*1000,#N/A)</f>
        <v>10.44018058690745</v>
      </c>
      <c r="EF286" s="198">
        <f>IFERROR((VLOOKUP($A286,'1415'!$F$10:$S$408,12,FALSE)/VLOOKUP($A286,'2015'!$F$10:$M$460,8,FALSE))*1000,#N/A)</f>
        <v>14.313507504168982</v>
      </c>
      <c r="EG286" s="198">
        <f>IFERROR((VLOOKUP($A286,'1516'!$F$10:$S$408,12,FALSE)/VLOOKUP($A286,'2016'!$F$10:$M$460,8,FALSE))*1000,#N/A)</f>
        <v>15.161863133451714</v>
      </c>
      <c r="EH286" s="198">
        <f>IFERROR((VLOOKUP($A286,'1617'!$F$10:$S$408,12,FALSE)/VLOOKUP($A286,'2017'!$F$10:$M$460,8,FALSE))*1000,#N/A)</f>
        <v>14.658418504572351</v>
      </c>
      <c r="EI286" s="198">
        <f>IFERROR((VLOOKUP($A286,'1718'!$F$10:$S$408,12,FALSE)/VLOOKUP($A286,'2018'!$F$10:$N$460,9,FALSE))*1000,#N/A)</f>
        <v>11.669539848826416</v>
      </c>
      <c r="EJ286" s="198">
        <f>IFERROR((VLOOKUP($A286,'1819'!$F$10:$S$408,12,FALSE)/VLOOKUP($A286,'2018'!$F$10:$N$460,9,FALSE))*1000,#N/A)</f>
        <v>14.321707996286964</v>
      </c>
      <c r="EK286" s="198">
        <f>IFERROR((VLOOKUP($A286,'1920'!$F$10:$S$408,12,FALSE)/VLOOKUP($A286,'2019'!$F$10:$N$464,8,FALSE))*1000,#N/A)</f>
        <v>13.417922697132735</v>
      </c>
      <c r="EL286" s="198">
        <f>IFERROR((VLOOKUP($A286,'20 21'!$F$10:$S$408,12,FALSE)/VLOOKUP($A286,'2020'!$F$10:$N$469,8,FALSE))*1000,#N/A)</f>
        <v>12.113422437118588</v>
      </c>
      <c r="EM286" s="198">
        <f>IFERROR((VLOOKUP($A286,'21 22'!$F$10:$S$408,12,FALSE)/VLOOKUP($A286,'2021'!$F$10:$N$469,8,FALSE))*1000,#N/A)</f>
        <v>17.016234748411815</v>
      </c>
      <c r="EN286" s="198">
        <f>IFERROR((VLOOKUP($A286,'22 23'!$F$10:$S$408,12,FALSE)/VLOOKUP($A286,'2022'!$F$10:$N$469,8,FALSE))*1000,#N/A)</f>
        <v>16.302736883707144</v>
      </c>
      <c r="EO286" s="196">
        <f>IFERROR((VLOOKUP($A286,'23 24'!$F$7:$S$408,12,FALSE)/VLOOKUP($A286,'2023'!$C$7:$N$469,9,FALSE))*1000,#N/A)</f>
        <v>11.964324559495324</v>
      </c>
    </row>
    <row r="287" spans="1:145" x14ac:dyDescent="0.3">
      <c r="A287" t="s">
        <v>701</v>
      </c>
      <c r="B287" t="s">
        <v>1742</v>
      </c>
      <c r="C287" t="str">
        <f>IF(VLOOKUP($A287,'0910'!$F$10:$L$433,1,FALSE)=VLOOKUP($A287,'2010'!$C$5:$K$611,1,FALSE),VLOOKUP($A287,'0910'!$F$10:$L$433,1,FALSE),FALSE)</f>
        <v>Tendring</v>
      </c>
      <c r="D287" t="str">
        <f>IF(VLOOKUP($A287,'1011'!$F$10:$L$433,1,FALSE)=VLOOKUP($A287,'2011'!$C$5:$K$611,1,FALSE),VLOOKUP($A287,'1011'!$F$10:$L$433,1,FALSE),FALSE)</f>
        <v>Tendring</v>
      </c>
      <c r="E287" t="str">
        <f>IF(VLOOKUP(A287,'1112'!$F$10:$L$408,1,FALSE)=VLOOKUP(A287,'2012'!$F$10:$M$460,1,FALSE),VLOOKUP(A287,'1112'!$F$10:$L$408,1,FALSE),FALSE)</f>
        <v>Tendring</v>
      </c>
      <c r="F287" t="str">
        <f>IF(VLOOKUP($A287,'1213'!$F$10:$L$408,1,FALSE)=VLOOKUP($A287,'2013'!$F$10:$M$460,1,FALSE),VLOOKUP($A287,'1213'!$F$10:$L$408,1,FALSE),FALSE)</f>
        <v>Tendring</v>
      </c>
      <c r="G287" t="str">
        <f>IF(VLOOKUP($A287,'1314'!$F$10:$L$408,1,FALSE)=VLOOKUP($A287,'2014'!$F$10:$M$460,1,FALSE),VLOOKUP($A287,'1314'!$F$10:$L$408,1,FALSE),FALSE)</f>
        <v>Tendring</v>
      </c>
      <c r="H287" t="str">
        <f>IF(VLOOKUP($A287,'1415'!$F$10:$L$408,1,FALSE)=VLOOKUP($A287,'2015'!$F$10:$M$460,1,FALSE),VLOOKUP($A287,'1415'!$F$10:$L$408,1,FALSE),FALSE)</f>
        <v>Tendring</v>
      </c>
      <c r="I287" t="str">
        <f>IF(VLOOKUP($A287,'1516'!$F$10:$L$408,1,FALSE)=VLOOKUP($A287,'2015'!$F$10:$M$460,1,FALSE),VLOOKUP($A287,'1516'!$F$10:$L$408,1,FALSE),FALSE)</f>
        <v>Tendring</v>
      </c>
      <c r="J287" t="str">
        <f>IF(VLOOKUP($A287,'1617'!$F$10:$L$408,1,FALSE)=VLOOKUP($A287,'2016'!$F$10:$M$460,1,FALSE),VLOOKUP($A287,'1617'!$F$10:$L$408,1,FALSE),FALSE)</f>
        <v>Tendring</v>
      </c>
      <c r="K287" t="str">
        <f>IF(VLOOKUP($A287,'1718'!$F$10:$M$408,1,FALSE)=VLOOKUP($A287,'2017'!$F$10:$M$460,1,FALSE),VLOOKUP($A287,'1718'!$F$10:$M$408,1,FALSE),FALSE)</f>
        <v>Tendring</v>
      </c>
      <c r="L287" t="str">
        <f>IF(VLOOKUP($A287,'1819'!$F$10:$M$408,1,FALSE)=VLOOKUP($A287,'2018'!$F$10:$M$460,1,FALSE),VLOOKUP($A287,'1819'!$F$10:$M$408,1,FALSE),FALSE)</f>
        <v>Tendring</v>
      </c>
      <c r="M287" t="str">
        <f>IF(VLOOKUP($A287,'1920'!$F$10:$M$408,1,FALSE)=VLOOKUP($A287,'2019'!$F$10:$M$464,1,FALSE),VLOOKUP($A287,'1920'!$F$10:$M$408,1,FALSE),FALSE)</f>
        <v>Tendring</v>
      </c>
      <c r="N287" t="str">
        <f>IF(VLOOKUP($A287,'20 21'!$F$10:$N$408,1,FALSE)=VLOOKUP($A287,'2020'!$F$10:$O$468,1,FALSE),VLOOKUP($A287,'20 21'!$F$10:$N$408,1,FALSE),FALSE)</f>
        <v>Tendring</v>
      </c>
      <c r="O287" t="str">
        <f>IF(VLOOKUP($A287,'21 22'!$F$10:$N$408,1,FALSE)=VLOOKUP($A287,'2021'!$F$10:$O$471,1,FALSE),VLOOKUP($A287,'21 22'!$F$10:$N$408,1,FALSE),FALSE)</f>
        <v>Tendring</v>
      </c>
      <c r="P287" t="str">
        <f>IF(VLOOKUP($A287,'22 23'!$F$10:$N$408,1,FALSE)=VLOOKUP($A287,'2022'!$F$10:$O$468,1,FALSE),VLOOKUP($A287,'22 23'!$F$10:$N$408,1,FALSE),FALSE)</f>
        <v>Tendring</v>
      </c>
      <c r="Q287" t="str">
        <f>IF(VLOOKUP($A287,'23 24'!$F$7:$N$408,1,FALSE)=VLOOKUP($A287,'2023'!$C$7:$O$468,1,FALSE),VLOOKUP($A287,'23 24'!$F$7:$N$408,1,FALSE),FALSE)</f>
        <v>Tendring</v>
      </c>
      <c r="S287" s="196">
        <f>IFERROR((VLOOKUP($A287,'0910'!$F$10:$L$433,4,FALSE)/VLOOKUP($A287,'2010'!$C$5:$K$611,9,FALSE))*1000,#N/A)</f>
        <v>1.9434893108087905</v>
      </c>
      <c r="T287" s="196">
        <f>IFERROR((VLOOKUP($A287,'1011'!$F$10:$L$433,4,FALSE)/VLOOKUP($A287,'2011'!$C$5:$K$611,9,FALSE))*1000,#N/A)</f>
        <v>1.6435081428357987</v>
      </c>
      <c r="U287" s="196">
        <f>IFERROR((VLOOKUP($A287,'1112'!$F$10:$L$408,4,FALSE)/VLOOKUP($A287,'2012'!$F$10:$M$460,8,FALSE))*1000,#N/A)</f>
        <v>2.2334723049434189</v>
      </c>
      <c r="V287" s="196">
        <f>IFERROR((VLOOKUP($A287,'1213'!$F$10:$L$408,4,FALSE)/VLOOKUP($A287,'2013'!$F$10:$M$460,8,FALSE))*1000,#N/A)</f>
        <v>2.6706231454005933</v>
      </c>
      <c r="W287" s="196">
        <f>IFERROR((VLOOKUP($A287,'1314'!$F$10:$L$408,4,FALSE)/VLOOKUP($A287,'2014'!$F$10:$M$460,8,FALSE))*1000,#N/A)</f>
        <v>3.2539565153083863</v>
      </c>
      <c r="X287" s="196">
        <f>IFERROR((VLOOKUP($A287,'1415'!$F$10:$L$408,4,FALSE)/VLOOKUP($A287,'2015'!$F$10:$M$460,8,FALSE))*1000,#N/A)</f>
        <v>3.9776075427224513</v>
      </c>
      <c r="Y287" s="196">
        <f>IFERROR((VLOOKUP($A287,'1516'!$F$10:$L$408,4,FALSE)/VLOOKUP($A287,'2016'!$F$10:$M$460,8,FALSE))*1000,#N/A)</f>
        <v>5.7251908396946565</v>
      </c>
      <c r="Z287" s="196">
        <f>IFERROR((VLOOKUP($A287,'1617'!$F$10:$L$408,4,FALSE)/VLOOKUP($A287,'2017'!$F$10:$M$460,8,FALSE))*1000,#N/A)</f>
        <v>5.3794707763884846</v>
      </c>
      <c r="AA287" s="196">
        <f>IFERROR((VLOOKUP($A287,'1718'!$F$10:$L$408,4,FALSE)/VLOOKUP($A287,'2018'!$F$10:$N$460,9,FALSE))*1000,#N/A)</f>
        <v>6.6339775021632539</v>
      </c>
      <c r="AB287" s="196">
        <f>IFERROR((VLOOKUP($A287,'1819'!$F$10:$L$408,4,FALSE)/VLOOKUP($A287,'2018'!$F$10:$N$460,9,FALSE))*1000,#N/A)</f>
        <v>10.095183155465822</v>
      </c>
      <c r="AC287" s="196">
        <f>IFERROR((VLOOKUP($A287,'1920'!$F$10:$L$408,4,FALSE)/VLOOKUP($A287,'2019'!$F$10:$N$464,8,FALSE))*1000,#N/A)</f>
        <v>5.9779669219163658</v>
      </c>
      <c r="AD287" s="196">
        <f>IFERROR((VLOOKUP($A287,'20 21'!$F$10:$M$408,4,FALSE)/VLOOKUP($A287,'2020'!$F$10:$N$469,8,FALSE))*1000,#N/A)</f>
        <v>5.136605952909818</v>
      </c>
      <c r="AE287" s="196">
        <f>IFERROR((VLOOKUP($A287,'21 22'!$F$10:$M$408,4,FALSE)/VLOOKUP($A287,'2021'!$F$10:$N$469,8,FALSE))*1000,#N/A)</f>
        <v>9.6169698301917901</v>
      </c>
      <c r="AF287" s="196">
        <f>IFERROR((VLOOKUP($A287,'22 23'!$F$10:$M$408,4,FALSE)/VLOOKUP($A287,'2022'!$F$10:$N$469,8,FALSE))*1000,#N/A)</f>
        <v>7.8841840549174202</v>
      </c>
      <c r="AG287" s="196">
        <f>IFERROR((VLOOKUP($A287,'23 24'!$F$7:$M$408,4,FALSE)/VLOOKUP($A287,'2023'!$C$7:$N$469,9,FALSE))*1000,#N/A)</f>
        <v>7.1260504201680668</v>
      </c>
      <c r="AI287" s="196">
        <f>IFERROR((VLOOKUP($A287,'0910'!$F$10:$L$433,5,FALSE)/VLOOKUP($A287,'2010'!$C$5:$K$611,9,FALSE))*1000,#N/A)</f>
        <v>0.29899835550904469</v>
      </c>
      <c r="AJ287" s="196">
        <f>IFERROR((VLOOKUP($A287,'1011'!$F$10:$L$433,5,FALSE)/VLOOKUP($A287,'2011'!$C$5:$K$611,9,FALSE))*1000,#N/A)</f>
        <v>1.3446884805020169</v>
      </c>
      <c r="AK287" s="196">
        <f>IFERROR((VLOOKUP($A287,'1112'!$F$10:$L$408,5,FALSE)/VLOOKUP($A287,'2012'!$F$10:$M$460,8,FALSE))*1000,#N/A)</f>
        <v>1.1911852293031568</v>
      </c>
      <c r="AL287" s="196">
        <f>IFERROR((VLOOKUP($A287,'1213'!$F$10:$L$408,5,FALSE)/VLOOKUP($A287,'2013'!$F$10:$M$460,8,FALSE))*1000,#N/A)</f>
        <v>0</v>
      </c>
      <c r="AM287" s="196">
        <f>IFERROR((VLOOKUP($A287,'1314'!$F$10:$L$408,5,FALSE)/VLOOKUP($A287,'2014'!$F$10:$M$460,8,FALSE))*1000,#N/A)</f>
        <v>0</v>
      </c>
      <c r="AN287" s="196">
        <f>IFERROR((VLOOKUP($A287,'1415'!$F$10:$L$408,5,FALSE)/VLOOKUP($A287,'2015'!$F$10:$M$460,8,FALSE))*1000,#N/A)</f>
        <v>0.1473187978786093</v>
      </c>
      <c r="AO287" s="196">
        <f>IFERROR((VLOOKUP($A287,'1516'!$F$10:$L$408,5,FALSE)/VLOOKUP($A287,'2016'!$F$10:$M$460,8,FALSE))*1000,#N/A)</f>
        <v>0.14679976512037579</v>
      </c>
      <c r="AP287" s="196">
        <f>IFERROR((VLOOKUP($A287,'1617'!$F$10:$L$408,5,FALSE)/VLOOKUP($A287,'2017'!$F$10:$M$460,8,FALSE))*1000,#N/A)</f>
        <v>0</v>
      </c>
      <c r="AQ287" s="196">
        <f>IFERROR((VLOOKUP($A287,'1718'!$F$10:$L$408,5,FALSE)/VLOOKUP($A287,'2018'!$F$10:$N$460,9,FALSE))*1000,#N/A)</f>
        <v>1.0095183155465819</v>
      </c>
      <c r="AR287" s="196">
        <f>IFERROR((VLOOKUP($A287,'1819'!$F$10:$L$408,5,FALSE)/VLOOKUP($A287,'2018'!$F$10:$N$460,9,FALSE))*1000,#N/A)</f>
        <v>1.0095183155465819</v>
      </c>
      <c r="AS287" s="196">
        <f>IFERROR((VLOOKUP($A287,'1920'!$F$10:$L$408,5,FALSE)/VLOOKUP($A287,'2019'!$F$10:$N$464,8,FALSE))*1000,#N/A)</f>
        <v>0.99632782031939415</v>
      </c>
      <c r="AT287" s="196">
        <f>IFERROR((VLOOKUP($A287,'20 21'!$F$10:$L$408,5,FALSE)/VLOOKUP($A287,'2020'!$F$10:$N$469,8,FALSE))*1000,#N/A)</f>
        <v>0.2776543758329631</v>
      </c>
      <c r="AU287" s="196">
        <f>IFERROR((VLOOKUP($A287,'21 22'!$F$10:$L$408,5,FALSE)/VLOOKUP($A287,'2021'!$F$10:$N$469,8,FALSE))*1000,#N/A)</f>
        <v>0.82431169973072482</v>
      </c>
      <c r="AV287" s="196">
        <f>IFERROR((VLOOKUP($A287,'22 23'!$F$10:$L$408,5,FALSE)/VLOOKUP($A287,'2022'!$F$10:$N$469,8,FALSE))*1000,#N/A)</f>
        <v>2.7186841568680755</v>
      </c>
      <c r="AW287" s="196">
        <f>IFERROR((VLOOKUP($A287,'23 24'!$F$7:$M$408,5,FALSE)/VLOOKUP($A287,'2023'!$C$7:$N$469,9,FALSE))*1000,#N/A)</f>
        <v>0.94117647058823528</v>
      </c>
      <c r="AY287" s="196">
        <f>IFERROR((VLOOKUP($A287,'0910'!$F$10:$L$433,6,FALSE)/VLOOKUP($A287,'2010'!$C$5:$K$611,9,FALSE))*1000,#N/A)</f>
        <v>0</v>
      </c>
      <c r="AZ287" s="196">
        <f>IFERROR((VLOOKUP($A287,'1011'!$F$10:$L$433,6,FALSE)/VLOOKUP($A287,'2011'!$C$5:$K$611,9,FALSE))*1000,#N/A)</f>
        <v>0</v>
      </c>
      <c r="BA287" s="196">
        <f>IFERROR((VLOOKUP($A287,'1112'!$F$10:$L$408,6,FALSE)/VLOOKUP($A287,'2012'!$F$10:$M$460,8,FALSE))*1000,#N/A)</f>
        <v>0</v>
      </c>
      <c r="BB287" s="196">
        <f>IFERROR((VLOOKUP($A287,'1213'!$F$10:$L$408,6,FALSE)/VLOOKUP($A287,'2013'!$F$10:$M$460,8,FALSE))*1000,#N/A)</f>
        <v>0</v>
      </c>
      <c r="BC287" s="196">
        <f>IFERROR((VLOOKUP($A287,'1314'!$F$10:$L$408,6,FALSE)/VLOOKUP($A287,'2014'!$F$10:$M$460,8,FALSE))*1000,#N/A)</f>
        <v>0</v>
      </c>
      <c r="BD287" s="196">
        <f>IFERROR((VLOOKUP($A287,'1415'!$F$10:$L$408,6,FALSE)/VLOOKUP($A287,'2015'!$F$10:$M$460,8,FALSE))*1000,#N/A)</f>
        <v>0</v>
      </c>
      <c r="BE287" s="196">
        <f>IFERROR((VLOOKUP($A287,'1516'!$F$10:$L$408,6,FALSE)/VLOOKUP($A287,'2016'!$F$10:$M$460,8,FALSE))*1000,#N/A)</f>
        <v>0</v>
      </c>
      <c r="BF287" s="196">
        <f>IFERROR((VLOOKUP($A287,'1617'!$F$10:$L$408,6,FALSE)/VLOOKUP($A287,'2017'!$F$10:$M$460,8,FALSE))*1000,#N/A)</f>
        <v>0</v>
      </c>
      <c r="BG287" s="196">
        <f>IFERROR((VLOOKUP($A287,'1718'!$F$10:$L$408,6,FALSE)/VLOOKUP($A287,'2018'!$F$10:$N$460,9,FALSE))*1000,#N/A)</f>
        <v>0</v>
      </c>
      <c r="BH287" s="196">
        <f>IFERROR((VLOOKUP($A287,'1819'!$F$10:$L$408,6,FALSE)/VLOOKUP($A287,'2018'!$F$10:$N$460,9,FALSE))*1000,#N/A)</f>
        <v>0</v>
      </c>
      <c r="BI287" s="196">
        <f>IFERROR((VLOOKUP($A287,'1920'!$F$10:$L$408,6,FALSE)/VLOOKUP($A287,'2019'!$F$10:$N$464,8,FALSE))*1000,#N/A)</f>
        <v>1.4233254575991345</v>
      </c>
      <c r="BJ287" s="196">
        <f>IFERROR((VLOOKUP($A287,'20 21'!$F$10:$L$408,6,FALSE)/VLOOKUP($A287,'2020'!$F$10:$N$469,8,FALSE))*1000,#N/A)</f>
        <v>0</v>
      </c>
      <c r="BK287" s="196">
        <f>IFERROR((VLOOKUP($A287,'21 22'!$F$10:$L$408,6,FALSE)/VLOOKUP($A287,'2021'!$F$10:$N$469,8,FALSE))*1000,#N/A)</f>
        <v>0</v>
      </c>
      <c r="BL287" s="196">
        <f>IFERROR((VLOOKUP($A287,'22 23'!$F$10:$L$408,6,FALSE)/VLOOKUP($A287,'2022'!$F$10:$N$469,8,FALSE))*1000,#N/A)</f>
        <v>0</v>
      </c>
      <c r="BM287" s="196">
        <f>IFERROR((VLOOKUP($A287,'23 24'!$F$7:$M$408,6,FALSE)/VLOOKUP($A287,'2023'!$C$7:$N$469,9,FALSE))*1000,#N/A)</f>
        <v>0</v>
      </c>
      <c r="BO287" s="196">
        <f>IFERROR((VLOOKUP($A287,'0910'!$F$10:$L$433,7,FALSE)/VLOOKUP($A287,'2010'!$C$5:$K$611,9,FALSE))*1000,#N/A)</f>
        <v>2.2424876663178352</v>
      </c>
      <c r="BP287" s="196">
        <f>IFERROR((VLOOKUP($A287,'1011'!$F$10:$L$433,7,FALSE)/VLOOKUP($A287,'2011'!$C$5:$K$611,9,FALSE))*1000,#N/A)</f>
        <v>2.9881966233378154</v>
      </c>
      <c r="BQ287" s="196">
        <f>IFERROR((VLOOKUP($A287,'1112'!$F$10:$L$408,7,FALSE)/VLOOKUP($A287,'2012'!$F$10:$M$460,8,FALSE))*1000,#N/A)</f>
        <v>3.4246575342465753</v>
      </c>
      <c r="BR287" s="196">
        <f>IFERROR((VLOOKUP($A287,'1213'!$F$10:$L$408,7,FALSE)/VLOOKUP($A287,'2013'!$F$10:$M$460,8,FALSE))*1000,#N/A)</f>
        <v>2.6706231454005933</v>
      </c>
      <c r="BS287" s="196">
        <f>IFERROR((VLOOKUP($A287,'1314'!$F$10:$L$408,7,FALSE)/VLOOKUP($A287,'2014'!$F$10:$M$460,8,FALSE))*1000,#N/A)</f>
        <v>3.2539565153083863</v>
      </c>
      <c r="BT287" s="196">
        <f>IFERROR((VLOOKUP($A287,'1415'!$F$10:$L$408,7,FALSE)/VLOOKUP($A287,'2015'!$F$10:$M$460,8,FALSE))*1000,#N/A)</f>
        <v>3.9776075427224513</v>
      </c>
      <c r="BU287" s="196">
        <f>IFERROR((VLOOKUP($A287,'1516'!$F$10:$L$408,7,FALSE)/VLOOKUP($A287,'2016'!$F$10:$M$460,8,FALSE))*1000,#N/A)</f>
        <v>5.7251908396946565</v>
      </c>
      <c r="BV287" s="196">
        <f>IFERROR((VLOOKUP($A287,'1617'!$F$10:$L$408,7,FALSE)/VLOOKUP($A287,'2017'!$F$10:$M$460,8,FALSE))*1000,#N/A)</f>
        <v>5.3794707763884846</v>
      </c>
      <c r="BW287" s="196">
        <f>IFERROR((VLOOKUP($A287,'1718'!$F$10:$L$408,7,FALSE)/VLOOKUP($A287,'2018'!$F$10:$N$460,9,FALSE))*1000,#N/A)</f>
        <v>7.6434958177098355</v>
      </c>
      <c r="BX287" s="196">
        <f>IFERROR((VLOOKUP($A287,'1819'!$F$10:$L$408,7,FALSE)/VLOOKUP($A287,'2018'!$F$10:$N$460,9,FALSE))*1000,#N/A)</f>
        <v>11.104701471012403</v>
      </c>
      <c r="BY287" s="196">
        <f>IFERROR((VLOOKUP($A287,'1920'!$F$10:$L$408,7,FALSE)/VLOOKUP($A287,'2019'!$F$10:$N$464,8,FALSE))*1000,#N/A)</f>
        <v>8.3976201998348952</v>
      </c>
      <c r="BZ287" s="196">
        <f>IFERROR((VLOOKUP($A287,'20 21'!$F$10:$L$408,7,FALSE)/VLOOKUP($A287,'2020'!$F$10:$N$469,8,FALSE))*1000,#N/A)</f>
        <v>5.4142603287427811</v>
      </c>
      <c r="CA287" s="196">
        <f>IFERROR((VLOOKUP($A287,'21 22'!$F$10:$L$408,7,FALSE)/VLOOKUP($A287,'2021'!$F$10:$N$469,8,FALSE))*1000,#N/A)</f>
        <v>10.441281529922515</v>
      </c>
      <c r="CB287" s="196">
        <f>IFERROR((VLOOKUP($A287,'22 23'!$F$10:$L$408,7,FALSE)/VLOOKUP($A287,'2022'!$F$10:$N$469,8,FALSE))*1000,#N/A)</f>
        <v>10.602868211785495</v>
      </c>
      <c r="CC287" s="196">
        <f>IFERROR((VLOOKUP($A287,'23 24'!$F$7:$M$408,7,FALSE)/VLOOKUP($A287,'2023'!$C$7:$N$469,9,FALSE))*1000,#N/A)</f>
        <v>8.0672268907563023</v>
      </c>
      <c r="CE287" s="198">
        <f>IFERROR((VLOOKUP($A287,'0910'!$F$10:$S$433,9,FALSE)/VLOOKUP($A287,'2010'!$C$5:$K$611,9,FALSE))*1000,#N/A)</f>
        <v>3.5879802661085365</v>
      </c>
      <c r="CF287" s="198">
        <f>IFERROR((VLOOKUP($A287,'1011'!$F$10:$S$433,10,FALSE)/VLOOKUP($A287,'2011'!$C$5:$K$611,9,FALSE))*1000,#N/A)</f>
        <v>2.5399671298371436</v>
      </c>
      <c r="CG287" s="198">
        <f>IFERROR((VLOOKUP($A287,'1112'!$F$10:$S$408,9,FALSE)/VLOOKUP($A287,'2012'!$F$10:$M$460,8,FALSE))*1000,#N/A)</f>
        <v>3.5735556879094696</v>
      </c>
      <c r="CH287" s="198">
        <f>IFERROR((VLOOKUP($A287,'1213'!$F$10:$S$408,9,FALSE)/VLOOKUP($A287,'2013'!$F$10:$M$460,8,FALSE))*1000,#N/A)</f>
        <v>3.1157270029673589</v>
      </c>
      <c r="CI287" s="198">
        <f>IFERROR((VLOOKUP($A287,'1314'!$F$10:$S$408,9,FALSE)/VLOOKUP($A287,'2014'!$F$10:$M$460,8,FALSE))*1000,#N/A)</f>
        <v>3.5497707439727852</v>
      </c>
      <c r="CJ287" s="198">
        <f>IFERROR((VLOOKUP($A287,'1415'!$F$10:$S$408,9,FALSE)/VLOOKUP($A287,'2015'!$F$10:$M$460,8,FALSE))*1000,#N/A)</f>
        <v>3.8302887448438421</v>
      </c>
      <c r="CK287" s="198">
        <f>IFERROR((VLOOKUP($A287,'1516'!$F$10:$S$408,9,FALSE)/VLOOKUP($A287,'2016'!$F$10:$M$460,8,FALSE))*1000,#N/A)</f>
        <v>3.9635936582501468</v>
      </c>
      <c r="CL287" s="198">
        <f>IFERROR((VLOOKUP($A287,'1617'!$F$10:$S$408,9,FALSE)/VLOOKUP($A287,'2017'!$F$10:$M$460,8,FALSE))*1000,#N/A)</f>
        <v>7.2695551032276819</v>
      </c>
      <c r="CM287" s="198">
        <f>IFERROR((VLOOKUP($A287,'1718'!$F$10:$S$408,9,FALSE)/VLOOKUP($A287,'2018'!$F$10:$N$460,9,FALSE))*1000,#N/A)</f>
        <v>5.1918084799538509</v>
      </c>
      <c r="CN287" s="198">
        <f>IFERROR((VLOOKUP($A287,'1819'!$F$10:$S$408,9,FALSE)/VLOOKUP($A287,'2018'!$F$10:$N$460,9,FALSE))*1000,#N/A)</f>
        <v>5.3360253821747916</v>
      </c>
      <c r="CO287" s="198">
        <f>IFERROR((VLOOKUP($A287,'1920'!$F$10:$S$408,9,FALSE)/VLOOKUP($A287,'2019'!$F$10:$N$464,8,FALSE))*1000,#N/A)</f>
        <v>12.098266389592645</v>
      </c>
      <c r="CP287" s="198">
        <f>IFERROR((VLOOKUP($A287,'20 21'!$F$10:$S$408,9,FALSE)/VLOOKUP($A287,'2020'!$F$10:$N$469,8,FALSE))*1000,#N/A)</f>
        <v>7.6354953354064863</v>
      </c>
      <c r="CQ287" s="198">
        <f>IFERROR((VLOOKUP($A287,'21 22'!$F$10:$S$408,9,FALSE)/VLOOKUP($A287,'2021'!$F$10:$N$469,8,FALSE))*1000,#N/A)</f>
        <v>8.380502280595703</v>
      </c>
      <c r="CR287" s="198">
        <f>IFERROR((VLOOKUP($A287,'22 23'!$F$10:$S$408,9,FALSE)/VLOOKUP($A287,'2022'!$F$10:$N$469,8,FALSE))*1000,#N/A)</f>
        <v>8.9716577176646517</v>
      </c>
      <c r="CS287" s="196">
        <f>IFERROR((VLOOKUP($A287,'23 24'!$F$7:$S$408,9,FALSE)/VLOOKUP($A287,'2023'!$C$7:$N$469,9,FALSE))*1000,#N/A)</f>
        <v>7.3949579831932777</v>
      </c>
      <c r="CU287" s="198">
        <f>IFERROR((VLOOKUP($A287,'0910'!$F$10:$S$433,10,FALSE)/VLOOKUP($A287,'2010'!$C$5:$K$611,9,FALSE))*1000,#N/A)</f>
        <v>1.1959934220361788</v>
      </c>
      <c r="CV287" s="198">
        <f>IFERROR((VLOOKUP($A287,'1011'!$F$10:$S$433,11,FALSE)/VLOOKUP($A287,'2011'!$C$5:$K$611,9,FALSE))*1000,#N/A)</f>
        <v>0.59763932466756309</v>
      </c>
      <c r="CW287" s="198">
        <f>IFERROR((VLOOKUP($A287,'1112'!$F$10:$S$408,10,FALSE)/VLOOKUP($A287,'2012'!$F$10:$M$460,8,FALSE))*1000,#N/A)</f>
        <v>2.084574151280524</v>
      </c>
      <c r="CX287" s="198">
        <f>IFERROR((VLOOKUP($A287,'1213'!$F$10:$S$408,10,FALSE)/VLOOKUP($A287,'2013'!$F$10:$M$460,8,FALSE))*1000,#N/A)</f>
        <v>0.44510385756676557</v>
      </c>
      <c r="CY287" s="198">
        <f>IFERROR((VLOOKUP($A287,'1314'!$F$10:$S$408,10,FALSE)/VLOOKUP($A287,'2014'!$F$10:$M$460,8,FALSE))*1000,#N/A)</f>
        <v>0</v>
      </c>
      <c r="CZ287" s="198">
        <f>IFERROR((VLOOKUP($A287,'1415'!$F$10:$S$408,10,FALSE)/VLOOKUP($A287,'2015'!$F$10:$M$460,8,FALSE))*1000,#N/A)</f>
        <v>0</v>
      </c>
      <c r="DA287" s="198">
        <f>IFERROR((VLOOKUP($A287,'1516'!$F$10:$S$408,10,FALSE)/VLOOKUP($A287,'2016'!$F$10:$M$460,8,FALSE))*1000,#N/A)</f>
        <v>0.29359953024075158</v>
      </c>
      <c r="DB287" s="198">
        <f>IFERROR((VLOOKUP($A287,'1617'!$F$10:$S$408,10,FALSE)/VLOOKUP($A287,'2017'!$F$10:$M$460,8,FALSE))*1000,#N/A)</f>
        <v>0.14539110206455363</v>
      </c>
      <c r="DC287" s="198">
        <f>IFERROR((VLOOKUP($A287,'1718'!$F$10:$S$408,10,FALSE)/VLOOKUP($A287,'2018'!$F$10:$N$460,9,FALSE))*1000,#N/A)</f>
        <v>0.86530141332564181</v>
      </c>
      <c r="DD287" s="198">
        <f>IFERROR((VLOOKUP($A287,'1819'!$F$10:$S$408,10,FALSE)/VLOOKUP($A287,'2018'!$F$10:$N$460,9,FALSE))*1000,#N/A)</f>
        <v>0.28843380444188055</v>
      </c>
      <c r="DE287" s="198">
        <f>IFERROR((VLOOKUP($A287,'1920'!$F$10:$S$408,10,FALSE)/VLOOKUP($A287,'2019'!$F$10:$N$464,8,FALSE))*1000,#N/A)</f>
        <v>0.56933018303965377</v>
      </c>
      <c r="DF287" s="198">
        <f>IFERROR((VLOOKUP($A287,'20 21'!$F$10:$S$408,10,FALSE)/VLOOKUP($A287,'2020'!$F$10:$N$469,8,FALSE))*1000,#N/A)</f>
        <v>0.83296312749888946</v>
      </c>
      <c r="DG287" s="198">
        <f>IFERROR((VLOOKUP($A287,'21 22'!$F$10:$S$408,10,FALSE)/VLOOKUP($A287,'2021'!$F$10:$N$469,8,FALSE))*1000,#N/A)</f>
        <v>0.96169698301917905</v>
      </c>
      <c r="DH287" s="198">
        <f>IFERROR((VLOOKUP($A287,'22 23'!$F$10:$S$408,10,FALSE)/VLOOKUP($A287,'2022'!$F$10:$N$469,8,FALSE))*1000,#N/A)</f>
        <v>0.67967103921701888</v>
      </c>
      <c r="DI287" s="196">
        <f>IFERROR((VLOOKUP($A287,'23 24'!$F$7:$S$408,10,FALSE)/VLOOKUP($A287,'2023'!$C$7:$N$469,9,FALSE))*1000,#N/A)</f>
        <v>1.3445378151260505</v>
      </c>
      <c r="DK287" s="198">
        <f>IFERROR((VLOOKUP($A287,'0910'!$F$10:$S$433,11,FALSE)/VLOOKUP($A287,'2010'!$C$5:$K$611,9,FALSE))*1000,#N/A)</f>
        <v>0</v>
      </c>
      <c r="DL287" s="198">
        <f>IFERROR((VLOOKUP($A287,'1011'!$F$10:$S$433,12,FALSE)/VLOOKUP($A287,'2011'!$C$5:$K$611,9,FALSE))*1000,#N/A)</f>
        <v>0</v>
      </c>
      <c r="DM287" s="198">
        <f>IFERROR((VLOOKUP($A287,'1112'!$F$10:$S$408,11,FALSE)/VLOOKUP($A287,'2012'!$F$10:$M$460,8,FALSE))*1000,#N/A)</f>
        <v>0</v>
      </c>
      <c r="DN287" s="198">
        <f>IFERROR((VLOOKUP($A287,'1213'!$F$10:$S$408,11,FALSE)/VLOOKUP($A287,'2013'!$F$10:$M$460,8,FALSE))*1000,#N/A)</f>
        <v>0</v>
      </c>
      <c r="DO287" s="198">
        <f>IFERROR((VLOOKUP($A287,'1314'!$F$10:$S$408,11,FALSE)/VLOOKUP($A287,'2014'!$F$10:$M$460,8,FALSE))*1000,#N/A)</f>
        <v>0</v>
      </c>
      <c r="DP287" s="198">
        <f>IFERROR((VLOOKUP($A287,'1415'!$F$10:$S$408,11,FALSE)/VLOOKUP($A287,'2015'!$F$10:$M$460,8,FALSE))*1000,#N/A)</f>
        <v>0</v>
      </c>
      <c r="DQ287" s="198">
        <f>IFERROR((VLOOKUP($A287,'1516'!$F$10:$S$408,11,FALSE)/VLOOKUP($A287,'2016'!$F$10:$M$460,8,FALSE))*1000,#N/A)</f>
        <v>0</v>
      </c>
      <c r="DR287" s="198">
        <f>IFERROR((VLOOKUP($A287,'1617'!$F$10:$S$408,11,FALSE)/VLOOKUP($A287,'2017'!$F$10:$M$460,8,FALSE))*1000,#N/A)</f>
        <v>0</v>
      </c>
      <c r="DS287" s="198">
        <f>IFERROR((VLOOKUP($A287,'1718'!$F$10:$S$408,11,FALSE)/VLOOKUP($A287,'2018'!$F$10:$N$460,9,FALSE))*1000,#N/A)</f>
        <v>0</v>
      </c>
      <c r="DT287" s="198">
        <f>IFERROR((VLOOKUP($A287,'1819'!$F$10:$S$408,11,FALSE)/VLOOKUP($A287,'2018'!$F$10:$N$460,9,FALSE))*1000,#N/A)</f>
        <v>0</v>
      </c>
      <c r="DU287" s="198">
        <f>IFERROR((VLOOKUP($A287,'1920'!$F$10:$S$408,11,FALSE)/VLOOKUP($A287,'2019'!$F$10:$N$464,8,FALSE))*1000,#N/A)</f>
        <v>0.14233254575991344</v>
      </c>
      <c r="DV287" s="198">
        <f>IFERROR((VLOOKUP($A287,'20 21'!$F$10:$S$408,11,FALSE)/VLOOKUP($A287,'2020'!$F$10:$N$469,8,FALSE))*1000,#N/A)</f>
        <v>0</v>
      </c>
      <c r="DW287" s="198">
        <f>IFERROR((VLOOKUP($A287,'21 22'!$F$10:$S$408,11,FALSE)/VLOOKUP($A287,'2021'!$F$10:$N$469,8,FALSE))*1000,#N/A)</f>
        <v>0.13738528328845415</v>
      </c>
      <c r="DX287" s="198">
        <f>IFERROR((VLOOKUP($A287,'22 23'!$F$10:$S$408,11,FALSE)/VLOOKUP($A287,'2022'!$F$10:$N$469,8,FALSE))*1000,#N/A)</f>
        <v>0</v>
      </c>
      <c r="DY287" s="196">
        <f>IFERROR((VLOOKUP($A287,'23 24'!$F$7:$S$408,11,FALSE)/VLOOKUP($A287,'2023'!$C$7:$N$469,9,FALSE))*1000,#N/A)</f>
        <v>0</v>
      </c>
      <c r="EA287" s="198">
        <f>IFERROR((VLOOKUP($A287,'0910'!$F$10:$S$433,12,FALSE)/VLOOKUP($A287,'2010'!$C$5:$K$611,9,FALSE))*1000,#N/A)</f>
        <v>4.783973688144715</v>
      </c>
      <c r="EB287" s="198">
        <f>IFERROR((VLOOKUP($A287,'1011'!$F$10:$S$433,13,FALSE)/VLOOKUP($A287,'2011'!$C$5:$K$611,9,FALSE))*1000,#N/A)</f>
        <v>3.1376064545047062</v>
      </c>
      <c r="EC287" s="198">
        <f>IFERROR((VLOOKUP($A287,'1112'!$F$10:$S$408,12,FALSE)/VLOOKUP($A287,'2012'!$F$10:$M$460,8,FALSE))*1000,#N/A)</f>
        <v>5.6581298391899937</v>
      </c>
      <c r="ED287" s="198">
        <f>IFERROR((VLOOKUP($A287,'1213'!$F$10:$S$408,12,FALSE)/VLOOKUP($A287,'2013'!$F$10:$M$460,8,FALSE))*1000,#N/A)</f>
        <v>3.5608308605341246</v>
      </c>
      <c r="EE287" s="198">
        <f>IFERROR((VLOOKUP($A287,'1314'!$F$10:$S$408,12,FALSE)/VLOOKUP($A287,'2014'!$F$10:$M$460,8,FALSE))*1000,#N/A)</f>
        <v>3.5497707439727852</v>
      </c>
      <c r="EF287" s="198">
        <f>IFERROR((VLOOKUP($A287,'1415'!$F$10:$S$408,12,FALSE)/VLOOKUP($A287,'2015'!$F$10:$M$460,8,FALSE))*1000,#N/A)</f>
        <v>3.8302887448438421</v>
      </c>
      <c r="EG287" s="198">
        <f>IFERROR((VLOOKUP($A287,'1516'!$F$10:$S$408,12,FALSE)/VLOOKUP($A287,'2016'!$F$10:$M$460,8,FALSE))*1000,#N/A)</f>
        <v>4.2571931884908985</v>
      </c>
      <c r="EH287" s="198">
        <f>IFERROR((VLOOKUP($A287,'1617'!$F$10:$S$408,12,FALSE)/VLOOKUP($A287,'2017'!$F$10:$M$460,8,FALSE))*1000,#N/A)</f>
        <v>7.2695551032276819</v>
      </c>
      <c r="EI287" s="198">
        <f>IFERROR((VLOOKUP($A287,'1718'!$F$10:$S$408,12,FALSE)/VLOOKUP($A287,'2018'!$F$10:$N$460,9,FALSE))*1000,#N/A)</f>
        <v>6.0571098932794927</v>
      </c>
      <c r="EJ287" s="198">
        <f>IFERROR((VLOOKUP($A287,'1819'!$F$10:$S$408,12,FALSE)/VLOOKUP($A287,'2018'!$F$10:$N$460,9,FALSE))*1000,#N/A)</f>
        <v>5.6244591866166722</v>
      </c>
      <c r="EK287" s="198">
        <f>IFERROR((VLOOKUP($A287,'1920'!$F$10:$S$408,12,FALSE)/VLOOKUP($A287,'2019'!$F$10:$N$464,8,FALSE))*1000,#N/A)</f>
        <v>12.809929118392212</v>
      </c>
      <c r="EL287" s="198">
        <f>IFERROR((VLOOKUP($A287,'20 21'!$F$10:$S$408,12,FALSE)/VLOOKUP($A287,'2020'!$F$10:$N$469,8,FALSE))*1000,#N/A)</f>
        <v>8.4684584629053745</v>
      </c>
      <c r="EM287" s="198">
        <f>IFERROR((VLOOKUP($A287,'21 22'!$F$10:$S$408,12,FALSE)/VLOOKUP($A287,'2021'!$F$10:$N$469,8,FALSE))*1000,#N/A)</f>
        <v>9.479584546903336</v>
      </c>
      <c r="EN287" s="198">
        <f>IFERROR((VLOOKUP($A287,'22 23'!$F$10:$S$408,12,FALSE)/VLOOKUP($A287,'2022'!$F$10:$N$469,8,FALSE))*1000,#N/A)</f>
        <v>9.6513287568816697</v>
      </c>
      <c r="EO287" s="196">
        <f>IFERROR((VLOOKUP($A287,'23 24'!$F$7:$S$408,12,FALSE)/VLOOKUP($A287,'2023'!$C$7:$N$469,9,FALSE))*1000,#N/A)</f>
        <v>8.8739495798319332</v>
      </c>
    </row>
    <row r="288" spans="1:145" x14ac:dyDescent="0.3">
      <c r="A288" t="s">
        <v>773</v>
      </c>
      <c r="B288" t="s">
        <v>1741</v>
      </c>
      <c r="C288" t="str">
        <f>IF(VLOOKUP($A288,'0910'!$F$10:$L$433,1,FALSE)=VLOOKUP($A288,'2010'!$C$5:$K$611,1,FALSE),VLOOKUP($A288,'0910'!$F$10:$L$433,1,FALSE),FALSE)</f>
        <v>Test Valley</v>
      </c>
      <c r="D288" t="str">
        <f>IF(VLOOKUP($A288,'1011'!$F$10:$L$433,1,FALSE)=VLOOKUP($A288,'2011'!$C$5:$K$611,1,FALSE),VLOOKUP($A288,'1011'!$F$10:$L$433,1,FALSE),FALSE)</f>
        <v>Test Valley</v>
      </c>
      <c r="E288" t="str">
        <f>IF(VLOOKUP(A288,'1112'!$F$10:$L$408,1,FALSE)=VLOOKUP(A288,'2012'!$F$10:$M$460,1,FALSE),VLOOKUP(A288,'1112'!$F$10:$L$408,1,FALSE),FALSE)</f>
        <v>Test Valley</v>
      </c>
      <c r="F288" t="str">
        <f>IF(VLOOKUP($A288,'1213'!$F$10:$L$408,1,FALSE)=VLOOKUP($A288,'2013'!$F$10:$M$460,1,FALSE),VLOOKUP($A288,'1213'!$F$10:$L$408,1,FALSE),FALSE)</f>
        <v>Test Valley</v>
      </c>
      <c r="G288" t="str">
        <f>IF(VLOOKUP($A288,'1314'!$F$10:$L$408,1,FALSE)=VLOOKUP($A288,'2014'!$F$10:$M$460,1,FALSE),VLOOKUP($A288,'1314'!$F$10:$L$408,1,FALSE),FALSE)</f>
        <v>Test Valley</v>
      </c>
      <c r="H288" t="str">
        <f>IF(VLOOKUP($A288,'1415'!$F$10:$L$408,1,FALSE)=VLOOKUP($A288,'2015'!$F$10:$M$460,1,FALSE),VLOOKUP($A288,'1415'!$F$10:$L$408,1,FALSE),FALSE)</f>
        <v>Test Valley</v>
      </c>
      <c r="I288" t="str">
        <f>IF(VLOOKUP($A288,'1516'!$F$10:$L$408,1,FALSE)=VLOOKUP($A288,'2015'!$F$10:$M$460,1,FALSE),VLOOKUP($A288,'1516'!$F$10:$L$408,1,FALSE),FALSE)</f>
        <v>Test Valley</v>
      </c>
      <c r="J288" t="str">
        <f>IF(VLOOKUP($A288,'1617'!$F$10:$L$408,1,FALSE)=VLOOKUP($A288,'2016'!$F$10:$M$460,1,FALSE),VLOOKUP($A288,'1617'!$F$10:$L$408,1,FALSE),FALSE)</f>
        <v>Test Valley</v>
      </c>
      <c r="K288" t="str">
        <f>IF(VLOOKUP($A288,'1718'!$F$10:$M$408,1,FALSE)=VLOOKUP($A288,'2017'!$F$10:$M$460,1,FALSE),VLOOKUP($A288,'1718'!$F$10:$M$408,1,FALSE),FALSE)</f>
        <v>Test Valley</v>
      </c>
      <c r="L288" t="str">
        <f>IF(VLOOKUP($A288,'1819'!$F$10:$M$408,1,FALSE)=VLOOKUP($A288,'2018'!$F$10:$M$460,1,FALSE),VLOOKUP($A288,'1819'!$F$10:$M$408,1,FALSE),FALSE)</f>
        <v>Test Valley</v>
      </c>
      <c r="M288" t="str">
        <f>IF(VLOOKUP($A288,'1920'!$F$10:$M$408,1,FALSE)=VLOOKUP($A288,'2019'!$F$10:$M$464,1,FALSE),VLOOKUP($A288,'1920'!$F$10:$M$408,1,FALSE),FALSE)</f>
        <v>Test Valley</v>
      </c>
      <c r="N288" t="str">
        <f>IF(VLOOKUP($A288,'20 21'!$F$10:$N$408,1,FALSE)=VLOOKUP($A288,'2020'!$F$10:$O$468,1,FALSE),VLOOKUP($A288,'20 21'!$F$10:$N$408,1,FALSE),FALSE)</f>
        <v>Test Valley</v>
      </c>
      <c r="O288" t="str">
        <f>IF(VLOOKUP($A288,'21 22'!$F$10:$N$408,1,FALSE)=VLOOKUP($A288,'2021'!$F$10:$O$471,1,FALSE),VLOOKUP($A288,'21 22'!$F$10:$N$408,1,FALSE),FALSE)</f>
        <v>Test Valley</v>
      </c>
      <c r="P288" t="str">
        <f>IF(VLOOKUP($A288,'22 23'!$F$10:$N$408,1,FALSE)=VLOOKUP($A288,'2022'!$F$10:$O$468,1,FALSE),VLOOKUP($A288,'22 23'!$F$10:$N$408,1,FALSE),FALSE)</f>
        <v>Test Valley</v>
      </c>
      <c r="Q288" t="str">
        <f>IF(VLOOKUP($A288,'23 24'!$F$7:$N$408,1,FALSE)=VLOOKUP($A288,'2023'!$C$7:$O$468,1,FALSE),VLOOKUP($A288,'23 24'!$F$7:$N$408,1,FALSE),FALSE)</f>
        <v>Test Valley</v>
      </c>
      <c r="S288" s="196">
        <f>IFERROR((VLOOKUP($A288,'0910'!$F$10:$L$433,4,FALSE)/VLOOKUP($A288,'2010'!$C$5:$K$611,9,FALSE))*1000,#N/A)</f>
        <v>5.1303098707161912</v>
      </c>
      <c r="T288" s="196">
        <f>IFERROR((VLOOKUP($A288,'1011'!$F$10:$L$433,4,FALSE)/VLOOKUP($A288,'2011'!$C$5:$K$611,9,FALSE))*1000,#N/A)</f>
        <v>4.4770044770044777</v>
      </c>
      <c r="U288" s="196">
        <f>IFERROR((VLOOKUP($A288,'1112'!$F$10:$L$408,4,FALSE)/VLOOKUP($A288,'2012'!$F$10:$M$460,8,FALSE))*1000,#N/A)</f>
        <v>7.6504932554862091</v>
      </c>
      <c r="V288" s="196">
        <f>IFERROR((VLOOKUP($A288,'1213'!$F$10:$L$408,4,FALSE)/VLOOKUP($A288,'2013'!$F$10:$M$460,8,FALSE))*1000,#N/A)</f>
        <v>6.1581247516885176</v>
      </c>
      <c r="W288" s="196">
        <f>IFERROR((VLOOKUP($A288,'1314'!$F$10:$L$408,4,FALSE)/VLOOKUP($A288,'2014'!$F$10:$M$460,8,FALSE))*1000,#N/A)</f>
        <v>14.150943396226415</v>
      </c>
      <c r="X288" s="196">
        <f>IFERROR((VLOOKUP($A288,'1415'!$F$10:$L$408,4,FALSE)/VLOOKUP($A288,'2015'!$F$10:$M$460,8,FALSE))*1000,#N/A)</f>
        <v>14.683153013910355</v>
      </c>
      <c r="Y288" s="196">
        <f>IFERROR((VLOOKUP($A288,'1516'!$F$10:$L$408,4,FALSE)/VLOOKUP($A288,'2016'!$F$10:$M$460,8,FALSE))*1000,#N/A)</f>
        <v>11.938601478112563</v>
      </c>
      <c r="Z288" s="196">
        <f>IFERROR((VLOOKUP($A288,'1617'!$F$10:$L$408,4,FALSE)/VLOOKUP($A288,'2017'!$F$10:$M$460,8,FALSE))*1000,#N/A)</f>
        <v>8.9452105851658583</v>
      </c>
      <c r="AA288" s="196">
        <f>IFERROR((VLOOKUP($A288,'1718'!$F$10:$L$408,4,FALSE)/VLOOKUP($A288,'2018'!$F$10:$N$460,9,FALSE))*1000,#N/A)</f>
        <v>11.386593204775023</v>
      </c>
      <c r="AB288" s="196">
        <f>IFERROR((VLOOKUP($A288,'1819'!$F$10:$L$408,4,FALSE)/VLOOKUP($A288,'2018'!$F$10:$N$460,9,FALSE))*1000,#N/A)</f>
        <v>8.0808080808080813</v>
      </c>
      <c r="AC288" s="196">
        <f>IFERROR((VLOOKUP($A288,'1920'!$F$10:$L$408,4,FALSE)/VLOOKUP($A288,'2019'!$F$10:$N$464,8,FALSE))*1000,#N/A)</f>
        <v>9.5899829913509222</v>
      </c>
      <c r="AD288" s="196">
        <f>IFERROR((VLOOKUP($A288,'20 21'!$F$10:$M$408,4,FALSE)/VLOOKUP($A288,'2020'!$F$10:$N$469,8,FALSE))*1000,#N/A)</f>
        <v>6.7583670362426327</v>
      </c>
      <c r="AE288" s="196">
        <f>IFERROR((VLOOKUP($A288,'21 22'!$F$10:$M$408,4,FALSE)/VLOOKUP($A288,'2021'!$F$10:$N$469,8,FALSE))*1000,#N/A)</f>
        <v>3.5021976290122052</v>
      </c>
      <c r="AF288" s="196">
        <f>IFERROR((VLOOKUP($A288,'22 23'!$F$10:$M$408,4,FALSE)/VLOOKUP($A288,'2022'!$F$10:$N$469,8,FALSE))*1000,#N/A)</f>
        <v>2.2429261559696339</v>
      </c>
      <c r="AG288" s="196">
        <f>IFERROR((VLOOKUP($A288,'23 24'!$F$7:$M$408,4,FALSE)/VLOOKUP($A288,'2023'!$C$7:$N$469,9,FALSE))*1000,#N/A)</f>
        <v>0.8568099252861745</v>
      </c>
      <c r="AI288" s="196">
        <f>IFERROR((VLOOKUP($A288,'0910'!$F$10:$L$433,5,FALSE)/VLOOKUP($A288,'2010'!$C$5:$K$611,9,FALSE))*1000,#N/A)</f>
        <v>2.6677611327724198</v>
      </c>
      <c r="AJ288" s="196">
        <f>IFERROR((VLOOKUP($A288,'1011'!$F$10:$L$433,5,FALSE)/VLOOKUP($A288,'2011'!$C$5:$K$611,9,FALSE))*1000,#N/A)</f>
        <v>3.0525030525030523</v>
      </c>
      <c r="AK288" s="196">
        <f>IFERROR((VLOOKUP($A288,'1112'!$F$10:$L$408,5,FALSE)/VLOOKUP($A288,'2012'!$F$10:$M$460,8,FALSE))*1000,#N/A)</f>
        <v>5.0332192470304005</v>
      </c>
      <c r="AL288" s="196">
        <f>IFERROR((VLOOKUP($A288,'1213'!$F$10:$L$408,5,FALSE)/VLOOKUP($A288,'2013'!$F$10:$M$460,8,FALSE))*1000,#N/A)</f>
        <v>2.9797377830750893</v>
      </c>
      <c r="AM288" s="196">
        <f>IFERROR((VLOOKUP($A288,'1314'!$F$10:$L$408,5,FALSE)/VLOOKUP($A288,'2014'!$F$10:$M$460,8,FALSE))*1000,#N/A)</f>
        <v>5.699685534591195</v>
      </c>
      <c r="AN288" s="196">
        <f>IFERROR((VLOOKUP($A288,'1415'!$F$10:$L$408,5,FALSE)/VLOOKUP($A288,'2015'!$F$10:$M$460,8,FALSE))*1000,#N/A)</f>
        <v>4.6367851622874801</v>
      </c>
      <c r="AO288" s="196">
        <f>IFERROR((VLOOKUP($A288,'1516'!$F$10:$L$408,5,FALSE)/VLOOKUP($A288,'2016'!$F$10:$M$460,8,FALSE))*1000,#N/A)</f>
        <v>3.6005306045101384</v>
      </c>
      <c r="AP288" s="196">
        <f>IFERROR((VLOOKUP($A288,'1617'!$F$10:$L$408,5,FALSE)/VLOOKUP($A288,'2017'!$F$10:$M$460,8,FALSE))*1000,#N/A)</f>
        <v>3.3544539694371971</v>
      </c>
      <c r="AQ288" s="196">
        <f>IFERROR((VLOOKUP($A288,'1718'!$F$10:$L$408,5,FALSE)/VLOOKUP($A288,'2018'!$F$10:$N$460,9,FALSE))*1000,#N/A)</f>
        <v>4.2240587695133156</v>
      </c>
      <c r="AR288" s="196">
        <f>IFERROR((VLOOKUP($A288,'1819'!$F$10:$L$408,5,FALSE)/VLOOKUP($A288,'2018'!$F$10:$N$460,9,FALSE))*1000,#N/A)</f>
        <v>2.9384756657483928</v>
      </c>
      <c r="AS288" s="196">
        <f>IFERROR((VLOOKUP($A288,'1920'!$F$10:$L$408,5,FALSE)/VLOOKUP($A288,'2019'!$F$10:$N$464,8,FALSE))*1000,#N/A)</f>
        <v>3.799804581478667</v>
      </c>
      <c r="AT288" s="196">
        <f>IFERROR((VLOOKUP($A288,'20 21'!$F$10:$L$408,5,FALSE)/VLOOKUP($A288,'2020'!$F$10:$N$469,8,FALSE))*1000,#N/A)</f>
        <v>4.2684423386795576</v>
      </c>
      <c r="AU288" s="196">
        <f>IFERROR((VLOOKUP($A288,'21 22'!$F$10:$L$408,5,FALSE)/VLOOKUP($A288,'2021'!$F$10:$N$469,8,FALSE))*1000,#N/A)</f>
        <v>1.2257691701542719</v>
      </c>
      <c r="AV288" s="196">
        <f>IFERROR((VLOOKUP($A288,'22 23'!$F$10:$L$408,5,FALSE)/VLOOKUP($A288,'2022'!$F$10:$N$469,8,FALSE))*1000,#N/A)</f>
        <v>1.2077294685990339</v>
      </c>
      <c r="AW288" s="196">
        <f>IFERROR((VLOOKUP($A288,'23 24'!$F$7:$M$408,5,FALSE)/VLOOKUP($A288,'2023'!$C$7:$N$469,9,FALSE))*1000,#N/A)</f>
        <v>0.34272397011446981</v>
      </c>
      <c r="AY288" s="196">
        <f>IFERROR((VLOOKUP($A288,'0910'!$F$10:$L$433,6,FALSE)/VLOOKUP($A288,'2010'!$C$5:$K$611,9,FALSE))*1000,#N/A)</f>
        <v>0</v>
      </c>
      <c r="AZ288" s="196">
        <f>IFERROR((VLOOKUP($A288,'1011'!$F$10:$L$433,6,FALSE)/VLOOKUP($A288,'2011'!$C$5:$K$611,9,FALSE))*1000,#N/A)</f>
        <v>0</v>
      </c>
      <c r="BA288" s="196">
        <f>IFERROR((VLOOKUP($A288,'1112'!$F$10:$L$408,6,FALSE)/VLOOKUP($A288,'2012'!$F$10:$M$460,8,FALSE))*1000,#N/A)</f>
        <v>0</v>
      </c>
      <c r="BB288" s="196">
        <f>IFERROR((VLOOKUP($A288,'1213'!$F$10:$L$408,6,FALSE)/VLOOKUP($A288,'2013'!$F$10:$M$460,8,FALSE))*1000,#N/A)</f>
        <v>0</v>
      </c>
      <c r="BC288" s="196">
        <f>IFERROR((VLOOKUP($A288,'1314'!$F$10:$L$408,6,FALSE)/VLOOKUP($A288,'2014'!$F$10:$M$460,8,FALSE))*1000,#N/A)</f>
        <v>0</v>
      </c>
      <c r="BD288" s="196">
        <f>IFERROR((VLOOKUP($A288,'1415'!$F$10:$L$408,6,FALSE)/VLOOKUP($A288,'2015'!$F$10:$M$460,8,FALSE))*1000,#N/A)</f>
        <v>0</v>
      </c>
      <c r="BE288" s="196">
        <f>IFERROR((VLOOKUP($A288,'1516'!$F$10:$L$408,6,FALSE)/VLOOKUP($A288,'2016'!$F$10:$M$460,8,FALSE))*1000,#N/A)</f>
        <v>0.5685048322910744</v>
      </c>
      <c r="BF288" s="196">
        <f>IFERROR((VLOOKUP($A288,'1617'!$F$10:$L$408,6,FALSE)/VLOOKUP($A288,'2017'!$F$10:$M$460,8,FALSE))*1000,#N/A)</f>
        <v>0</v>
      </c>
      <c r="BG288" s="196">
        <f>IFERROR((VLOOKUP($A288,'1718'!$F$10:$L$408,6,FALSE)/VLOOKUP($A288,'2018'!$F$10:$N$460,9,FALSE))*1000,#N/A)</f>
        <v>0</v>
      </c>
      <c r="BH288" s="196">
        <f>IFERROR((VLOOKUP($A288,'1819'!$F$10:$L$408,6,FALSE)/VLOOKUP($A288,'2018'!$F$10:$N$460,9,FALSE))*1000,#N/A)</f>
        <v>0</v>
      </c>
      <c r="BI288" s="196">
        <f>IFERROR((VLOOKUP($A288,'1920'!$F$10:$L$408,6,FALSE)/VLOOKUP($A288,'2019'!$F$10:$N$464,8,FALSE))*1000,#N/A)</f>
        <v>0</v>
      </c>
      <c r="BJ288" s="196">
        <f>IFERROR((VLOOKUP($A288,'20 21'!$F$10:$L$408,6,FALSE)/VLOOKUP($A288,'2020'!$F$10:$N$469,8,FALSE))*1000,#N/A)</f>
        <v>0</v>
      </c>
      <c r="BK288" s="196">
        <f>IFERROR((VLOOKUP($A288,'21 22'!$F$10:$L$408,6,FALSE)/VLOOKUP($A288,'2021'!$F$10:$N$469,8,FALSE))*1000,#N/A)</f>
        <v>0</v>
      </c>
      <c r="BL288" s="196">
        <f>IFERROR((VLOOKUP($A288,'22 23'!$F$10:$L$408,6,FALSE)/VLOOKUP($A288,'2022'!$F$10:$N$469,8,FALSE))*1000,#N/A)</f>
        <v>0</v>
      </c>
      <c r="BM288" s="196">
        <f>IFERROR((VLOOKUP($A288,'23 24'!$F$7:$M$408,6,FALSE)/VLOOKUP($A288,'2023'!$C$7:$N$469,9,FALSE))*1000,#N/A)</f>
        <v>0</v>
      </c>
      <c r="BO288" s="196">
        <f>IFERROR((VLOOKUP($A288,'0910'!$F$10:$L$433,7,FALSE)/VLOOKUP($A288,'2010'!$C$5:$K$611,9,FALSE))*1000,#N/A)</f>
        <v>7.7980710034886105</v>
      </c>
      <c r="BP288" s="196">
        <f>IFERROR((VLOOKUP($A288,'1011'!$F$10:$L$433,7,FALSE)/VLOOKUP($A288,'2011'!$C$5:$K$611,9,FALSE))*1000,#N/A)</f>
        <v>7.7330077330077325</v>
      </c>
      <c r="BQ288" s="196">
        <f>IFERROR((VLOOKUP($A288,'1112'!$F$10:$L$408,7,FALSE)/VLOOKUP($A288,'2012'!$F$10:$M$460,8,FALSE))*1000,#N/A)</f>
        <v>12.482383732635393</v>
      </c>
      <c r="BR288" s="196">
        <f>IFERROR((VLOOKUP($A288,'1213'!$F$10:$L$408,7,FALSE)/VLOOKUP($A288,'2013'!$F$10:$M$460,8,FALSE))*1000,#N/A)</f>
        <v>9.137862534763606</v>
      </c>
      <c r="BS288" s="196">
        <f>IFERROR((VLOOKUP($A288,'1314'!$F$10:$L$408,7,FALSE)/VLOOKUP($A288,'2014'!$F$10:$M$460,8,FALSE))*1000,#N/A)</f>
        <v>19.85062893081761</v>
      </c>
      <c r="BT288" s="196">
        <f>IFERROR((VLOOKUP($A288,'1415'!$F$10:$L$408,7,FALSE)/VLOOKUP($A288,'2015'!$F$10:$M$460,8,FALSE))*1000,#N/A)</f>
        <v>19.319938176197837</v>
      </c>
      <c r="BU288" s="196">
        <f>IFERROR((VLOOKUP($A288,'1516'!$F$10:$L$408,7,FALSE)/VLOOKUP($A288,'2016'!$F$10:$M$460,8,FALSE))*1000,#N/A)</f>
        <v>15.918135304150088</v>
      </c>
      <c r="BV288" s="196">
        <f>IFERROR((VLOOKUP($A288,'1617'!$F$10:$L$408,7,FALSE)/VLOOKUP($A288,'2017'!$F$10:$M$460,8,FALSE))*1000,#N/A)</f>
        <v>12.486023108460678</v>
      </c>
      <c r="BW288" s="196">
        <f>IFERROR((VLOOKUP($A288,'1718'!$F$10:$L$408,7,FALSE)/VLOOKUP($A288,'2018'!$F$10:$N$460,9,FALSE))*1000,#N/A)</f>
        <v>15.426997245179065</v>
      </c>
      <c r="BX288" s="196">
        <f>IFERROR((VLOOKUP($A288,'1819'!$F$10:$L$408,7,FALSE)/VLOOKUP($A288,'2018'!$F$10:$N$460,9,FALSE))*1000,#N/A)</f>
        <v>11.019283746556475</v>
      </c>
      <c r="BY288" s="196">
        <f>IFERROR((VLOOKUP($A288,'1920'!$F$10:$L$408,7,FALSE)/VLOOKUP($A288,'2019'!$F$10:$N$464,8,FALSE))*1000,#N/A)</f>
        <v>13.208844497521081</v>
      </c>
      <c r="BZ288" s="196">
        <f>IFERROR((VLOOKUP($A288,'20 21'!$F$10:$L$408,7,FALSE)/VLOOKUP($A288,'2020'!$F$10:$N$469,8,FALSE))*1000,#N/A)</f>
        <v>11.026809374922191</v>
      </c>
      <c r="CA288" s="196">
        <f>IFERROR((VLOOKUP($A288,'21 22'!$F$10:$L$408,7,FALSE)/VLOOKUP($A288,'2021'!$F$10:$N$469,8,FALSE))*1000,#N/A)</f>
        <v>4.7279667991664773</v>
      </c>
      <c r="CB288" s="196">
        <f>IFERROR((VLOOKUP($A288,'22 23'!$F$10:$L$408,7,FALSE)/VLOOKUP($A288,'2022'!$F$10:$N$469,8,FALSE))*1000,#N/A)</f>
        <v>3.4506556245686681</v>
      </c>
      <c r="CC288" s="196">
        <f>IFERROR((VLOOKUP($A288,'23 24'!$F$7:$M$408,7,FALSE)/VLOOKUP($A288,'2023'!$C$7:$N$469,9,FALSE))*1000,#N/A)</f>
        <v>1.1995338954006443</v>
      </c>
      <c r="CE288" s="198">
        <f>IFERROR((VLOOKUP($A288,'0910'!$F$10:$S$433,9,FALSE)/VLOOKUP($A288,'2010'!$C$5:$K$611,9,FALSE))*1000,#N/A)</f>
        <v>4.9250974758875437</v>
      </c>
      <c r="CF288" s="198">
        <f>IFERROR((VLOOKUP($A288,'1011'!$F$10:$S$433,10,FALSE)/VLOOKUP($A288,'2011'!$C$5:$K$611,9,FALSE))*1000,#N/A)</f>
        <v>4.680504680504681</v>
      </c>
      <c r="CG288" s="198">
        <f>IFERROR((VLOOKUP($A288,'1112'!$F$10:$S$408,9,FALSE)/VLOOKUP($A288,'2012'!$F$10:$M$460,8,FALSE))*1000,#N/A)</f>
        <v>6.0398630964364806</v>
      </c>
      <c r="CH288" s="198">
        <f>IFERROR((VLOOKUP($A288,'1213'!$F$10:$S$408,9,FALSE)/VLOOKUP($A288,'2013'!$F$10:$M$460,8,FALSE))*1000,#N/A)</f>
        <v>7.1513706793802143</v>
      </c>
      <c r="CI288" s="198">
        <f>IFERROR((VLOOKUP($A288,'1314'!$F$10:$S$408,9,FALSE)/VLOOKUP($A288,'2014'!$F$10:$M$460,8,FALSE))*1000,#N/A)</f>
        <v>9.0408805031446544</v>
      </c>
      <c r="CJ288" s="198">
        <f>IFERROR((VLOOKUP($A288,'1415'!$F$10:$S$408,9,FALSE)/VLOOKUP($A288,'2015'!$F$10:$M$460,8,FALSE))*1000,#N/A)</f>
        <v>10.239567233384854</v>
      </c>
      <c r="CK288" s="198">
        <f>IFERROR((VLOOKUP($A288,'1516'!$F$10:$S$408,9,FALSE)/VLOOKUP($A288,'2016'!$F$10:$M$460,8,FALSE))*1000,#N/A)</f>
        <v>12.886109531931021</v>
      </c>
      <c r="CL288" s="198">
        <f>IFERROR((VLOOKUP($A288,'1617'!$F$10:$S$408,9,FALSE)/VLOOKUP($A288,'2017'!$F$10:$M$460,8,FALSE))*1000,#N/A)</f>
        <v>11.554230339172568</v>
      </c>
      <c r="CM288" s="198">
        <f>IFERROR((VLOOKUP($A288,'1718'!$F$10:$S$408,9,FALSE)/VLOOKUP($A288,'2018'!$F$10:$N$460,9,FALSE))*1000,#N/A)</f>
        <v>8.8154269972451775</v>
      </c>
      <c r="CN288" s="198">
        <f>IFERROR((VLOOKUP($A288,'1819'!$F$10:$S$408,9,FALSE)/VLOOKUP($A288,'2018'!$F$10:$N$460,9,FALSE))*1000,#N/A)</f>
        <v>10.101010101010102</v>
      </c>
      <c r="CO288" s="198">
        <f>IFERROR((VLOOKUP($A288,'1920'!$F$10:$S$408,9,FALSE)/VLOOKUP($A288,'2019'!$F$10:$N$464,8,FALSE))*1000,#N/A)</f>
        <v>11.037527593818986</v>
      </c>
      <c r="CP288" s="198">
        <f>IFERROR((VLOOKUP($A288,'20 21'!$F$10:$S$408,9,FALSE)/VLOOKUP($A288,'2020'!$F$10:$N$469,8,FALSE))*1000,#N/A)</f>
        <v>8.8925882055824115</v>
      </c>
      <c r="CQ288" s="198">
        <f>IFERROR((VLOOKUP($A288,'21 22'!$F$10:$S$408,9,FALSE)/VLOOKUP($A288,'2021'!$F$10:$N$469,8,FALSE))*1000,#N/A)</f>
        <v>8.4052743096292915</v>
      </c>
      <c r="CR288" s="198">
        <f>IFERROR((VLOOKUP($A288,'22 23'!$F$10:$S$408,9,FALSE)/VLOOKUP($A288,'2022'!$F$10:$N$469,8,FALSE))*1000,#N/A)</f>
        <v>3.6231884057971016</v>
      </c>
      <c r="CS288" s="196">
        <f>IFERROR((VLOOKUP($A288,'23 24'!$F$7:$S$408,9,FALSE)/VLOOKUP($A288,'2023'!$C$7:$N$469,9,FALSE))*1000,#N/A)</f>
        <v>1.5422578655151142</v>
      </c>
      <c r="CU288" s="198">
        <f>IFERROR((VLOOKUP($A288,'0910'!$F$10:$S$433,10,FALSE)/VLOOKUP($A288,'2010'!$C$5:$K$611,9,FALSE))*1000,#N/A)</f>
        <v>3.2833983172583623</v>
      </c>
      <c r="CV288" s="198">
        <f>IFERROR((VLOOKUP($A288,'1011'!$F$10:$S$433,11,FALSE)/VLOOKUP($A288,'2011'!$C$5:$K$611,9,FALSE))*1000,#N/A)</f>
        <v>3.2560032560032557</v>
      </c>
      <c r="CW288" s="198">
        <f>IFERROR((VLOOKUP($A288,'1112'!$F$10:$S$408,10,FALSE)/VLOOKUP($A288,'2012'!$F$10:$M$460,8,FALSE))*1000,#N/A)</f>
        <v>3.6239178578618887</v>
      </c>
      <c r="CX288" s="198">
        <f>IFERROR((VLOOKUP($A288,'1213'!$F$10:$S$408,10,FALSE)/VLOOKUP($A288,'2013'!$F$10:$M$460,8,FALSE))*1000,#N/A)</f>
        <v>4.568931267381803</v>
      </c>
      <c r="CY288" s="198">
        <f>IFERROR((VLOOKUP($A288,'1314'!$F$10:$S$408,10,FALSE)/VLOOKUP($A288,'2014'!$F$10:$M$460,8,FALSE))*1000,#N/A)</f>
        <v>2.5550314465408803</v>
      </c>
      <c r="CZ288" s="198">
        <f>IFERROR((VLOOKUP($A288,'1415'!$F$10:$S$408,10,FALSE)/VLOOKUP($A288,'2015'!$F$10:$M$460,8,FALSE))*1000,#N/A)</f>
        <v>5.0231839258114377</v>
      </c>
      <c r="DA288" s="198">
        <f>IFERROR((VLOOKUP($A288,'1516'!$F$10:$S$408,10,FALSE)/VLOOKUP($A288,'2016'!$F$10:$M$460,8,FALSE))*1000,#N/A)</f>
        <v>5.3060451013833614</v>
      </c>
      <c r="DB288" s="198">
        <f>IFERROR((VLOOKUP($A288,'1617'!$F$10:$S$408,10,FALSE)/VLOOKUP($A288,'2017'!$F$10:$M$460,8,FALSE))*1000,#N/A)</f>
        <v>2.9817368617219531</v>
      </c>
      <c r="DC288" s="198">
        <f>IFERROR((VLOOKUP($A288,'1718'!$F$10:$S$408,10,FALSE)/VLOOKUP($A288,'2018'!$F$10:$N$460,9,FALSE))*1000,#N/A)</f>
        <v>3.1221303948576677</v>
      </c>
      <c r="DD288" s="198">
        <f>IFERROR((VLOOKUP($A288,'1819'!$F$10:$S$408,10,FALSE)/VLOOKUP($A288,'2018'!$F$10:$N$460,9,FALSE))*1000,#N/A)</f>
        <v>3.4894398530762167</v>
      </c>
      <c r="DE288" s="198">
        <f>IFERROR((VLOOKUP($A288,'1920'!$F$10:$S$408,10,FALSE)/VLOOKUP($A288,'2019'!$F$10:$N$464,8,FALSE))*1000,#N/A)</f>
        <v>4.8854630333297147</v>
      </c>
      <c r="DF288" s="198">
        <f>IFERROR((VLOOKUP($A288,'20 21'!$F$10:$S$408,10,FALSE)/VLOOKUP($A288,'2020'!$F$10:$N$469,8,FALSE))*1000,#N/A)</f>
        <v>4.2684423386795576</v>
      </c>
      <c r="DG288" s="198">
        <f>IFERROR((VLOOKUP($A288,'21 22'!$F$10:$S$408,10,FALSE)/VLOOKUP($A288,'2021'!$F$10:$N$469,8,FALSE))*1000,#N/A)</f>
        <v>4.5528569177158671</v>
      </c>
      <c r="DH288" s="198">
        <f>IFERROR((VLOOKUP($A288,'22 23'!$F$10:$S$408,10,FALSE)/VLOOKUP($A288,'2022'!$F$10:$N$469,8,FALSE))*1000,#N/A)</f>
        <v>1.8978605935127675</v>
      </c>
      <c r="DI288" s="196">
        <f>IFERROR((VLOOKUP($A288,'23 24'!$F$7:$S$408,10,FALSE)/VLOOKUP($A288,'2023'!$C$7:$N$469,9,FALSE))*1000,#N/A)</f>
        <v>1.0281719103434095</v>
      </c>
      <c r="DK288" s="198">
        <f>IFERROR((VLOOKUP($A288,'0910'!$F$10:$S$433,11,FALSE)/VLOOKUP($A288,'2010'!$C$5:$K$611,9,FALSE))*1000,#N/A)</f>
        <v>0</v>
      </c>
      <c r="DL288" s="198">
        <f>IFERROR((VLOOKUP($A288,'1011'!$F$10:$S$433,12,FALSE)/VLOOKUP($A288,'2011'!$C$5:$K$611,9,FALSE))*1000,#N/A)</f>
        <v>0</v>
      </c>
      <c r="DM288" s="198">
        <f>IFERROR((VLOOKUP($A288,'1112'!$F$10:$S$408,11,FALSE)/VLOOKUP($A288,'2012'!$F$10:$M$460,8,FALSE))*1000,#N/A)</f>
        <v>0</v>
      </c>
      <c r="DN288" s="198">
        <f>IFERROR((VLOOKUP($A288,'1213'!$F$10:$S$408,11,FALSE)/VLOOKUP($A288,'2013'!$F$10:$M$460,8,FALSE))*1000,#N/A)</f>
        <v>0</v>
      </c>
      <c r="DO288" s="198">
        <f>IFERROR((VLOOKUP($A288,'1314'!$F$10:$S$408,11,FALSE)/VLOOKUP($A288,'2014'!$F$10:$M$460,8,FALSE))*1000,#N/A)</f>
        <v>0</v>
      </c>
      <c r="DP288" s="198">
        <f>IFERROR((VLOOKUP($A288,'1415'!$F$10:$S$408,11,FALSE)/VLOOKUP($A288,'2015'!$F$10:$M$460,8,FALSE))*1000,#N/A)</f>
        <v>0</v>
      </c>
      <c r="DQ288" s="198">
        <f>IFERROR((VLOOKUP($A288,'1516'!$F$10:$S$408,11,FALSE)/VLOOKUP($A288,'2016'!$F$10:$M$460,8,FALSE))*1000,#N/A)</f>
        <v>0</v>
      </c>
      <c r="DR288" s="198">
        <f>IFERROR((VLOOKUP($A288,'1617'!$F$10:$S$408,11,FALSE)/VLOOKUP($A288,'2017'!$F$10:$M$460,8,FALSE))*1000,#N/A)</f>
        <v>0</v>
      </c>
      <c r="DS288" s="198">
        <f>IFERROR((VLOOKUP($A288,'1718'!$F$10:$S$408,11,FALSE)/VLOOKUP($A288,'2018'!$F$10:$N$460,9,FALSE))*1000,#N/A)</f>
        <v>0</v>
      </c>
      <c r="DT288" s="198">
        <f>IFERROR((VLOOKUP($A288,'1819'!$F$10:$S$408,11,FALSE)/VLOOKUP($A288,'2018'!$F$10:$N$460,9,FALSE))*1000,#N/A)</f>
        <v>0</v>
      </c>
      <c r="DU288" s="198">
        <f>IFERROR((VLOOKUP($A288,'1920'!$F$10:$S$408,11,FALSE)/VLOOKUP($A288,'2019'!$F$10:$N$464,8,FALSE))*1000,#N/A)</f>
        <v>0</v>
      </c>
      <c r="DV288" s="198">
        <f>IFERROR((VLOOKUP($A288,'20 21'!$F$10:$S$408,11,FALSE)/VLOOKUP($A288,'2020'!$F$10:$N$469,8,FALSE))*1000,#N/A)</f>
        <v>0</v>
      </c>
      <c r="DW288" s="198">
        <f>IFERROR((VLOOKUP($A288,'21 22'!$F$10:$S$408,11,FALSE)/VLOOKUP($A288,'2021'!$F$10:$N$469,8,FALSE))*1000,#N/A)</f>
        <v>0</v>
      </c>
      <c r="DX288" s="198">
        <f>IFERROR((VLOOKUP($A288,'22 23'!$F$10:$S$408,11,FALSE)/VLOOKUP($A288,'2022'!$F$10:$N$469,8,FALSE))*1000,#N/A)</f>
        <v>0</v>
      </c>
      <c r="DY288" s="196">
        <f>IFERROR((VLOOKUP($A288,'23 24'!$F$7:$S$408,11,FALSE)/VLOOKUP($A288,'2023'!$C$7:$N$469,9,FALSE))*1000,#N/A)</f>
        <v>0</v>
      </c>
      <c r="EA288" s="198">
        <f>IFERROR((VLOOKUP($A288,'0910'!$F$10:$S$433,12,FALSE)/VLOOKUP($A288,'2010'!$C$5:$K$611,9,FALSE))*1000,#N/A)</f>
        <v>8.003283398317258</v>
      </c>
      <c r="EB288" s="198">
        <f>IFERROR((VLOOKUP($A288,'1011'!$F$10:$S$433,13,FALSE)/VLOOKUP($A288,'2011'!$C$5:$K$611,9,FALSE))*1000,#N/A)</f>
        <v>7.9365079365079358</v>
      </c>
      <c r="EC288" s="198">
        <f>IFERROR((VLOOKUP($A288,'1112'!$F$10:$S$408,12,FALSE)/VLOOKUP($A288,'2012'!$F$10:$M$460,8,FALSE))*1000,#N/A)</f>
        <v>9.6637809542983693</v>
      </c>
      <c r="ED288" s="198">
        <f>IFERROR((VLOOKUP($A288,'1213'!$F$10:$S$408,12,FALSE)/VLOOKUP($A288,'2013'!$F$10:$M$460,8,FALSE))*1000,#N/A)</f>
        <v>11.720301946762019</v>
      </c>
      <c r="EE288" s="198">
        <f>IFERROR((VLOOKUP($A288,'1314'!$F$10:$S$408,12,FALSE)/VLOOKUP($A288,'2014'!$F$10:$M$460,8,FALSE))*1000,#N/A)</f>
        <v>11.39937106918239</v>
      </c>
      <c r="EF288" s="198">
        <f>IFERROR((VLOOKUP($A288,'1415'!$F$10:$S$408,12,FALSE)/VLOOKUP($A288,'2015'!$F$10:$M$460,8,FALSE))*1000,#N/A)</f>
        <v>15.262751159196291</v>
      </c>
      <c r="EG288" s="198">
        <f>IFERROR((VLOOKUP($A288,'1516'!$F$10:$S$408,12,FALSE)/VLOOKUP($A288,'2016'!$F$10:$M$460,8,FALSE))*1000,#N/A)</f>
        <v>18.192154633314381</v>
      </c>
      <c r="EH288" s="198">
        <f>IFERROR((VLOOKUP($A288,'1617'!$F$10:$S$408,12,FALSE)/VLOOKUP($A288,'2017'!$F$10:$M$460,8,FALSE))*1000,#N/A)</f>
        <v>14.535967200894522</v>
      </c>
      <c r="EI288" s="198">
        <f>IFERROR((VLOOKUP($A288,'1718'!$F$10:$S$408,12,FALSE)/VLOOKUP($A288,'2018'!$F$10:$N$460,9,FALSE))*1000,#N/A)</f>
        <v>11.937557392102846</v>
      </c>
      <c r="EJ288" s="198">
        <f>IFERROR((VLOOKUP($A288,'1819'!$F$10:$S$408,12,FALSE)/VLOOKUP($A288,'2018'!$F$10:$N$460,9,FALSE))*1000,#N/A)</f>
        <v>13.590449954086317</v>
      </c>
      <c r="EK288" s="198">
        <f>IFERROR((VLOOKUP($A288,'1920'!$F$10:$S$408,12,FALSE)/VLOOKUP($A288,'2019'!$F$10:$N$464,8,FALSE))*1000,#N/A)</f>
        <v>15.9229906271487</v>
      </c>
      <c r="EL288" s="198">
        <f>IFERROR((VLOOKUP($A288,'20 21'!$F$10:$S$408,12,FALSE)/VLOOKUP($A288,'2020'!$F$10:$N$469,8,FALSE))*1000,#N/A)</f>
        <v>13.161030544261969</v>
      </c>
      <c r="EM288" s="198">
        <f>IFERROR((VLOOKUP($A288,'21 22'!$F$10:$S$408,12,FALSE)/VLOOKUP($A288,'2021'!$F$10:$N$469,8,FALSE))*1000,#N/A)</f>
        <v>12.958131227345159</v>
      </c>
      <c r="EN288" s="198">
        <f>IFERROR((VLOOKUP($A288,'22 23'!$F$10:$S$408,12,FALSE)/VLOOKUP($A288,'2022'!$F$10:$N$469,8,FALSE))*1000,#N/A)</f>
        <v>5.6935817805383024</v>
      </c>
      <c r="EO288" s="196">
        <f>IFERROR((VLOOKUP($A288,'23 24'!$F$7:$S$408,12,FALSE)/VLOOKUP($A288,'2023'!$C$7:$N$469,9,FALSE))*1000,#N/A)</f>
        <v>2.5704297758585235</v>
      </c>
    </row>
    <row r="289" spans="1:145" x14ac:dyDescent="0.3">
      <c r="A289" t="s">
        <v>731</v>
      </c>
      <c r="B289" t="s">
        <v>1742</v>
      </c>
      <c r="C289" t="str">
        <f>IF(VLOOKUP($A289,'0910'!$F$10:$L$433,1,FALSE)=VLOOKUP($A289,'2010'!$C$5:$K$611,1,FALSE),VLOOKUP($A289,'0910'!$F$10:$L$433,1,FALSE),FALSE)</f>
        <v>Tewkesbury</v>
      </c>
      <c r="D289" t="str">
        <f>IF(VLOOKUP($A289,'1011'!$F$10:$L$433,1,FALSE)=VLOOKUP($A289,'2011'!$C$5:$K$611,1,FALSE),VLOOKUP($A289,'1011'!$F$10:$L$433,1,FALSE),FALSE)</f>
        <v>Tewkesbury</v>
      </c>
      <c r="E289" t="str">
        <f>IF(VLOOKUP(A289,'1112'!$F$10:$L$408,1,FALSE)=VLOOKUP(A289,'2012'!$F$10:$M$460,1,FALSE),VLOOKUP(A289,'1112'!$F$10:$L$408,1,FALSE),FALSE)</f>
        <v>Tewkesbury</v>
      </c>
      <c r="F289" t="str">
        <f>IF(VLOOKUP($A289,'1213'!$F$10:$L$408,1,FALSE)=VLOOKUP($A289,'2013'!$F$10:$M$460,1,FALSE),VLOOKUP($A289,'1213'!$F$10:$L$408,1,FALSE),FALSE)</f>
        <v>Tewkesbury</v>
      </c>
      <c r="G289" t="str">
        <f>IF(VLOOKUP($A289,'1314'!$F$10:$L$408,1,FALSE)=VLOOKUP($A289,'2014'!$F$10:$M$460,1,FALSE),VLOOKUP($A289,'1314'!$F$10:$L$408,1,FALSE),FALSE)</f>
        <v>Tewkesbury</v>
      </c>
      <c r="H289" t="str">
        <f>IF(VLOOKUP($A289,'1415'!$F$10:$L$408,1,FALSE)=VLOOKUP($A289,'2015'!$F$10:$M$460,1,FALSE),VLOOKUP($A289,'1415'!$F$10:$L$408,1,FALSE),FALSE)</f>
        <v>Tewkesbury</v>
      </c>
      <c r="I289" t="str">
        <f>IF(VLOOKUP($A289,'1516'!$F$10:$L$408,1,FALSE)=VLOOKUP($A289,'2015'!$F$10:$M$460,1,FALSE),VLOOKUP($A289,'1516'!$F$10:$L$408,1,FALSE),FALSE)</f>
        <v>Tewkesbury</v>
      </c>
      <c r="J289" t="str">
        <f>IF(VLOOKUP($A289,'1617'!$F$10:$L$408,1,FALSE)=VLOOKUP($A289,'2016'!$F$10:$M$460,1,FALSE),VLOOKUP($A289,'1617'!$F$10:$L$408,1,FALSE),FALSE)</f>
        <v>Tewkesbury</v>
      </c>
      <c r="K289" t="str">
        <f>IF(VLOOKUP($A289,'1718'!$F$10:$M$408,1,FALSE)=VLOOKUP($A289,'2017'!$F$10:$M$460,1,FALSE),VLOOKUP($A289,'1718'!$F$10:$M$408,1,FALSE),FALSE)</f>
        <v>Tewkesbury</v>
      </c>
      <c r="L289" t="str">
        <f>IF(VLOOKUP($A289,'1819'!$F$10:$M$408,1,FALSE)=VLOOKUP($A289,'2018'!$F$10:$M$460,1,FALSE),VLOOKUP($A289,'1819'!$F$10:$M$408,1,FALSE),FALSE)</f>
        <v>Tewkesbury</v>
      </c>
      <c r="M289" t="str">
        <f>IF(VLOOKUP($A289,'1920'!$F$10:$M$408,1,FALSE)=VLOOKUP($A289,'2019'!$F$10:$M$464,1,FALSE),VLOOKUP($A289,'1920'!$F$10:$M$408,1,FALSE),FALSE)</f>
        <v>Tewkesbury</v>
      </c>
      <c r="N289" t="str">
        <f>IF(VLOOKUP($A289,'20 21'!$F$10:$N$408,1,FALSE)=VLOOKUP($A289,'2020'!$F$10:$O$468,1,FALSE),VLOOKUP($A289,'20 21'!$F$10:$N$408,1,FALSE),FALSE)</f>
        <v>Tewkesbury</v>
      </c>
      <c r="O289" t="str">
        <f>IF(VLOOKUP($A289,'21 22'!$F$10:$N$408,1,FALSE)=VLOOKUP($A289,'2021'!$F$10:$O$471,1,FALSE),VLOOKUP($A289,'21 22'!$F$10:$N$408,1,FALSE),FALSE)</f>
        <v>Tewkesbury</v>
      </c>
      <c r="P289" t="str">
        <f>IF(VLOOKUP($A289,'22 23'!$F$10:$N$408,1,FALSE)=VLOOKUP($A289,'2022'!$F$10:$O$468,1,FALSE),VLOOKUP($A289,'22 23'!$F$10:$N$408,1,FALSE),FALSE)</f>
        <v>Tewkesbury</v>
      </c>
      <c r="Q289" t="str">
        <f>IF(VLOOKUP($A289,'23 24'!$F$7:$N$408,1,FALSE)=VLOOKUP($A289,'2023'!$C$7:$O$468,1,FALSE),VLOOKUP($A289,'23 24'!$F$7:$N$408,1,FALSE),FALSE)</f>
        <v>Tewkesbury</v>
      </c>
      <c r="S289" s="196">
        <f>IFERROR((VLOOKUP($A289,'0910'!$F$10:$L$433,4,FALSE)/VLOOKUP($A289,'2010'!$C$5:$K$611,9,FALSE))*1000,#N/A)</f>
        <v>7.6356694845923103</v>
      </c>
      <c r="T289" s="196">
        <f>IFERROR((VLOOKUP($A289,'1011'!$F$10:$L$433,4,FALSE)/VLOOKUP($A289,'2011'!$C$5:$K$611,9,FALSE))*1000,#N/A)</f>
        <v>3.7776578521316786</v>
      </c>
      <c r="U289" s="196">
        <f>IFERROR((VLOOKUP($A289,'1112'!$F$10:$L$408,4,FALSE)/VLOOKUP($A289,'2012'!$F$10:$M$460,8,FALSE))*1000,#N/A)</f>
        <v>7.2250468290072254</v>
      </c>
      <c r="V289" s="196">
        <f>IFERROR((VLOOKUP($A289,'1213'!$F$10:$L$408,4,FALSE)/VLOOKUP($A289,'2013'!$F$10:$M$460,8,FALSE))*1000,#N/A)</f>
        <v>6.608511763150938</v>
      </c>
      <c r="W289" s="196">
        <f>IFERROR((VLOOKUP($A289,'1314'!$F$10:$L$408,4,FALSE)/VLOOKUP($A289,'2014'!$F$10:$M$460,8,FALSE))*1000,#N/A)</f>
        <v>7.027589796980739</v>
      </c>
      <c r="X289" s="196">
        <f>IFERROR((VLOOKUP($A289,'1415'!$F$10:$L$408,4,FALSE)/VLOOKUP($A289,'2015'!$F$10:$M$460,8,FALSE))*1000,#N/A)</f>
        <v>9.2331367017183901</v>
      </c>
      <c r="Y289" s="196">
        <f>IFERROR((VLOOKUP($A289,'1516'!$F$10:$L$408,4,FALSE)/VLOOKUP($A289,'2016'!$F$10:$M$460,8,FALSE))*1000,#N/A)</f>
        <v>9.5911155981827374</v>
      </c>
      <c r="Z289" s="196">
        <f>IFERROR((VLOOKUP($A289,'1617'!$F$10:$L$408,4,FALSE)/VLOOKUP($A289,'2017'!$F$10:$M$460,8,FALSE))*1000,#N/A)</f>
        <v>12.64253842340109</v>
      </c>
      <c r="AA289" s="196">
        <f>IFERROR((VLOOKUP($A289,'1718'!$F$10:$L$408,4,FALSE)/VLOOKUP($A289,'2018'!$F$10:$N$460,9,FALSE))*1000,#N/A)</f>
        <v>13.078227173649793</v>
      </c>
      <c r="AB289" s="196">
        <f>IFERROR((VLOOKUP($A289,'1819'!$F$10:$L$408,4,FALSE)/VLOOKUP($A289,'2018'!$F$10:$N$460,9,FALSE))*1000,#N/A)</f>
        <v>11.382901428917412</v>
      </c>
      <c r="AC289" s="196">
        <f>IFERROR((VLOOKUP($A289,'1920'!$F$10:$L$408,4,FALSE)/VLOOKUP($A289,'2019'!$F$10:$N$464,8,FALSE))*1000,#N/A)</f>
        <v>6.6357000663570007</v>
      </c>
      <c r="AD289" s="196">
        <f>IFERROR((VLOOKUP($A289,'20 21'!$F$10:$M$408,4,FALSE)/VLOOKUP($A289,'2020'!$F$10:$N$469,8,FALSE))*1000,#N/A)</f>
        <v>10.414669535434729</v>
      </c>
      <c r="AE289" s="196">
        <f>IFERROR((VLOOKUP($A289,'21 22'!$F$10:$M$408,4,FALSE)/VLOOKUP($A289,'2021'!$F$10:$N$469,8,FALSE))*1000,#N/A)</f>
        <v>17.508637594546641</v>
      </c>
      <c r="AF289" s="196">
        <f>IFERROR((VLOOKUP($A289,'22 23'!$F$10:$M$408,4,FALSE)/VLOOKUP($A289,'2022'!$F$10:$N$469,8,FALSE))*1000,#N/A)</f>
        <v>13.711465070042735</v>
      </c>
      <c r="AG289" s="196">
        <f>IFERROR((VLOOKUP($A289,'23 24'!$F$7:$M$408,4,FALSE)/VLOOKUP($A289,'2023'!$C$7:$N$469,9,FALSE))*1000,#N/A)</f>
        <v>7.3431241655540713</v>
      </c>
      <c r="AI289" s="196">
        <f>IFERROR((VLOOKUP($A289,'0910'!$F$10:$L$433,5,FALSE)/VLOOKUP($A289,'2010'!$C$5:$K$611,9,FALSE))*1000,#N/A)</f>
        <v>0.81810744477774755</v>
      </c>
      <c r="AJ289" s="196">
        <f>IFERROR((VLOOKUP($A289,'1011'!$F$10:$L$433,5,FALSE)/VLOOKUP($A289,'2011'!$C$5:$K$611,9,FALSE))*1000,#N/A)</f>
        <v>0.53966540744738267</v>
      </c>
      <c r="AK289" s="196">
        <f>IFERROR((VLOOKUP($A289,'1112'!$F$10:$L$408,5,FALSE)/VLOOKUP($A289,'2012'!$F$10:$M$460,8,FALSE))*1000,#N/A)</f>
        <v>2.1407546160021407</v>
      </c>
      <c r="AL289" s="196">
        <f>IFERROR((VLOOKUP($A289,'1213'!$F$10:$L$408,5,FALSE)/VLOOKUP($A289,'2013'!$F$10:$M$460,8,FALSE))*1000,#N/A)</f>
        <v>2.1147237642083003</v>
      </c>
      <c r="AM289" s="196">
        <f>IFERROR((VLOOKUP($A289,'1314'!$F$10:$L$408,5,FALSE)/VLOOKUP($A289,'2014'!$F$10:$M$460,8,FALSE))*1000,#N/A)</f>
        <v>2.3425299323269129</v>
      </c>
      <c r="AN289" s="196">
        <f>IFERROR((VLOOKUP($A289,'1415'!$F$10:$L$408,5,FALSE)/VLOOKUP($A289,'2015'!$F$10:$M$460,8,FALSE))*1000,#N/A)</f>
        <v>5.3859964093357275</v>
      </c>
      <c r="AO289" s="196">
        <f>IFERROR((VLOOKUP($A289,'1516'!$F$10:$L$408,5,FALSE)/VLOOKUP($A289,'2016'!$F$10:$M$460,8,FALSE))*1000,#N/A)</f>
        <v>3.7859666834931853</v>
      </c>
      <c r="AP289" s="196">
        <f>IFERROR((VLOOKUP($A289,'1617'!$F$10:$L$408,5,FALSE)/VLOOKUP($A289,'2017'!$F$10:$M$460,8,FALSE))*1000,#N/A)</f>
        <v>4.7099652949925632</v>
      </c>
      <c r="AQ289" s="196">
        <f>IFERROR((VLOOKUP($A289,'1718'!$F$10:$L$408,5,FALSE)/VLOOKUP($A289,'2018'!$F$10:$N$460,9,FALSE))*1000,#N/A)</f>
        <v>6.2969241947202708</v>
      </c>
      <c r="AR289" s="196">
        <f>IFERROR((VLOOKUP($A289,'1819'!$F$10:$L$408,5,FALSE)/VLOOKUP($A289,'2018'!$F$10:$N$460,9,FALSE))*1000,#N/A)</f>
        <v>4.3594090578832647</v>
      </c>
      <c r="AS289" s="196">
        <f>IFERROR((VLOOKUP($A289,'1920'!$F$10:$L$408,5,FALSE)/VLOOKUP($A289,'2019'!$F$10:$N$464,8,FALSE))*1000,#N/A)</f>
        <v>3.0808607450943217</v>
      </c>
      <c r="AT289" s="196">
        <f>IFERROR((VLOOKUP($A289,'20 21'!$F$10:$L$408,5,FALSE)/VLOOKUP($A289,'2020'!$F$10:$N$469,8,FALSE))*1000,#N/A)</f>
        <v>4.7339406979248775</v>
      </c>
      <c r="AU289" s="196">
        <f>IFERROR((VLOOKUP($A289,'21 22'!$F$10:$L$408,5,FALSE)/VLOOKUP($A289,'2021'!$F$10:$N$469,8,FALSE))*1000,#N/A)</f>
        <v>8.63759454664301</v>
      </c>
      <c r="AV289" s="196">
        <f>IFERROR((VLOOKUP($A289,'22 23'!$F$10:$L$408,5,FALSE)/VLOOKUP($A289,'2022'!$F$10:$N$469,8,FALSE))*1000,#N/A)</f>
        <v>8.2268790420256419</v>
      </c>
      <c r="AW289" s="196">
        <f>IFERROR((VLOOKUP($A289,'23 24'!$F$7:$M$408,5,FALSE)/VLOOKUP($A289,'2023'!$C$7:$N$469,9,FALSE))*1000,#N/A)</f>
        <v>9.7908322207387641</v>
      </c>
      <c r="AY289" s="196">
        <f>IFERROR((VLOOKUP($A289,'0910'!$F$10:$L$433,6,FALSE)/VLOOKUP($A289,'2010'!$C$5:$K$611,9,FALSE))*1000,#N/A)</f>
        <v>0</v>
      </c>
      <c r="AZ289" s="196">
        <f>IFERROR((VLOOKUP($A289,'1011'!$F$10:$L$433,6,FALSE)/VLOOKUP($A289,'2011'!$C$5:$K$611,9,FALSE))*1000,#N/A)</f>
        <v>0</v>
      </c>
      <c r="BA289" s="196">
        <f>IFERROR((VLOOKUP($A289,'1112'!$F$10:$L$408,6,FALSE)/VLOOKUP($A289,'2012'!$F$10:$M$460,8,FALSE))*1000,#N/A)</f>
        <v>0</v>
      </c>
      <c r="BB289" s="196">
        <f>IFERROR((VLOOKUP($A289,'1213'!$F$10:$L$408,6,FALSE)/VLOOKUP($A289,'2013'!$F$10:$M$460,8,FALSE))*1000,#N/A)</f>
        <v>0</v>
      </c>
      <c r="BC289" s="196">
        <f>IFERROR((VLOOKUP($A289,'1314'!$F$10:$L$408,6,FALSE)/VLOOKUP($A289,'2014'!$F$10:$M$460,8,FALSE))*1000,#N/A)</f>
        <v>0</v>
      </c>
      <c r="BD289" s="196">
        <f>IFERROR((VLOOKUP($A289,'1415'!$F$10:$L$408,6,FALSE)/VLOOKUP($A289,'2015'!$F$10:$M$460,8,FALSE))*1000,#N/A)</f>
        <v>0</v>
      </c>
      <c r="BE289" s="196">
        <f>IFERROR((VLOOKUP($A289,'1516'!$F$10:$L$408,6,FALSE)/VLOOKUP($A289,'2016'!$F$10:$M$460,8,FALSE))*1000,#N/A)</f>
        <v>0</v>
      </c>
      <c r="BF289" s="196">
        <f>IFERROR((VLOOKUP($A289,'1617'!$F$10:$L$408,6,FALSE)/VLOOKUP($A289,'2017'!$F$10:$M$460,8,FALSE))*1000,#N/A)</f>
        <v>0</v>
      </c>
      <c r="BG289" s="196">
        <f>IFERROR((VLOOKUP($A289,'1718'!$F$10:$L$408,6,FALSE)/VLOOKUP($A289,'2018'!$F$10:$N$460,9,FALSE))*1000,#N/A)</f>
        <v>0</v>
      </c>
      <c r="BH289" s="196">
        <f>IFERROR((VLOOKUP($A289,'1819'!$F$10:$L$408,6,FALSE)/VLOOKUP($A289,'2018'!$F$10:$N$460,9,FALSE))*1000,#N/A)</f>
        <v>0</v>
      </c>
      <c r="BI289" s="196">
        <f>IFERROR((VLOOKUP($A289,'1920'!$F$10:$L$408,6,FALSE)/VLOOKUP($A289,'2019'!$F$10:$N$464,8,FALSE))*1000,#N/A)</f>
        <v>0</v>
      </c>
      <c r="BJ289" s="196">
        <f>IFERROR((VLOOKUP($A289,'20 21'!$F$10:$L$408,6,FALSE)/VLOOKUP($A289,'2020'!$F$10:$N$469,8,FALSE))*1000,#N/A)</f>
        <v>0</v>
      </c>
      <c r="BK289" s="196">
        <f>IFERROR((VLOOKUP($A289,'21 22'!$F$10:$L$408,6,FALSE)/VLOOKUP($A289,'2021'!$F$10:$N$469,8,FALSE))*1000,#N/A)</f>
        <v>0</v>
      </c>
      <c r="BL289" s="196">
        <f>IFERROR((VLOOKUP($A289,'22 23'!$F$10:$L$408,6,FALSE)/VLOOKUP($A289,'2022'!$F$10:$N$469,8,FALSE))*1000,#N/A)</f>
        <v>0</v>
      </c>
      <c r="BM289" s="196">
        <f>IFERROR((VLOOKUP($A289,'23 24'!$F$7:$M$408,6,FALSE)/VLOOKUP($A289,'2023'!$C$7:$N$469,9,FALSE))*1000,#N/A)</f>
        <v>0</v>
      </c>
      <c r="BO289" s="196">
        <f>IFERROR((VLOOKUP($A289,'0910'!$F$10:$L$433,7,FALSE)/VLOOKUP($A289,'2010'!$C$5:$K$611,9,FALSE))*1000,#N/A)</f>
        <v>8.1810744477774744</v>
      </c>
      <c r="BP289" s="196">
        <f>IFERROR((VLOOKUP($A289,'1011'!$F$10:$L$433,7,FALSE)/VLOOKUP($A289,'2011'!$C$5:$K$611,9,FALSE))*1000,#N/A)</f>
        <v>4.0474905558553695</v>
      </c>
      <c r="BQ289" s="196">
        <f>IFERROR((VLOOKUP($A289,'1112'!$F$10:$L$408,7,FALSE)/VLOOKUP($A289,'2012'!$F$10:$M$460,8,FALSE))*1000,#N/A)</f>
        <v>9.3658014450093656</v>
      </c>
      <c r="BR289" s="196">
        <f>IFERROR((VLOOKUP($A289,'1213'!$F$10:$L$408,7,FALSE)/VLOOKUP($A289,'2013'!$F$10:$M$460,8,FALSE))*1000,#N/A)</f>
        <v>8.7232355273592397</v>
      </c>
      <c r="BS289" s="196">
        <f>IFERROR((VLOOKUP($A289,'1314'!$F$10:$L$408,7,FALSE)/VLOOKUP($A289,'2014'!$F$10:$M$460,8,FALSE))*1000,#N/A)</f>
        <v>9.3701197293076515</v>
      </c>
      <c r="BT289" s="196">
        <f>IFERROR((VLOOKUP($A289,'1415'!$F$10:$L$408,7,FALSE)/VLOOKUP($A289,'2015'!$F$10:$M$460,8,FALSE))*1000,#N/A)</f>
        <v>14.619133111054117</v>
      </c>
      <c r="BU289" s="196">
        <f>IFERROR((VLOOKUP($A289,'1516'!$F$10:$L$408,7,FALSE)/VLOOKUP($A289,'2016'!$F$10:$M$460,8,FALSE))*1000,#N/A)</f>
        <v>13.377082281675921</v>
      </c>
      <c r="BV289" s="196">
        <f>IFERROR((VLOOKUP($A289,'1617'!$F$10:$L$408,7,FALSE)/VLOOKUP($A289,'2017'!$F$10:$M$460,8,FALSE))*1000,#N/A)</f>
        <v>17.104610808130889</v>
      </c>
      <c r="BW289" s="196">
        <f>IFERROR((VLOOKUP($A289,'1718'!$F$10:$L$408,7,FALSE)/VLOOKUP($A289,'2018'!$F$10:$N$460,9,FALSE))*1000,#N/A)</f>
        <v>19.61734076047469</v>
      </c>
      <c r="BX289" s="196">
        <f>IFERROR((VLOOKUP($A289,'1819'!$F$10:$L$408,7,FALSE)/VLOOKUP($A289,'2018'!$F$10:$N$460,9,FALSE))*1000,#N/A)</f>
        <v>15.742310486800678</v>
      </c>
      <c r="BY289" s="196">
        <f>IFERROR((VLOOKUP($A289,'1920'!$F$10:$L$408,7,FALSE)/VLOOKUP($A289,'2019'!$F$10:$N$464,8,FALSE))*1000,#N/A)</f>
        <v>9.7165608114513216</v>
      </c>
      <c r="BZ289" s="196">
        <f>IFERROR((VLOOKUP($A289,'20 21'!$F$10:$L$408,7,FALSE)/VLOOKUP($A289,'2020'!$F$10:$N$469,8,FALSE))*1000,#N/A)</f>
        <v>14.911913198463363</v>
      </c>
      <c r="CA289" s="196">
        <f>IFERROR((VLOOKUP($A289,'21 22'!$F$10:$L$408,7,FALSE)/VLOOKUP($A289,'2021'!$F$10:$N$469,8,FALSE))*1000,#N/A)</f>
        <v>26.146232141189653</v>
      </c>
      <c r="CB289" s="196">
        <f>IFERROR((VLOOKUP($A289,'22 23'!$F$10:$L$408,7,FALSE)/VLOOKUP($A289,'2022'!$F$10:$N$469,8,FALSE))*1000,#N/A)</f>
        <v>22.16686852990242</v>
      </c>
      <c r="CC289" s="196">
        <f>IFERROR((VLOOKUP($A289,'23 24'!$F$7:$M$408,7,FALSE)/VLOOKUP($A289,'2023'!$C$7:$N$469,9,FALSE))*1000,#N/A)</f>
        <v>17.133956386292834</v>
      </c>
      <c r="CE289" s="198">
        <f>IFERROR((VLOOKUP($A289,'0910'!$F$10:$S$433,9,FALSE)/VLOOKUP($A289,'2010'!$C$5:$K$611,9,FALSE))*1000,#N/A)</f>
        <v>8.1810744477774744</v>
      </c>
      <c r="CF289" s="198">
        <f>IFERROR((VLOOKUP($A289,'1011'!$F$10:$S$433,10,FALSE)/VLOOKUP($A289,'2011'!$C$5:$K$611,9,FALSE))*1000,#N/A)</f>
        <v>6.7458175930922835</v>
      </c>
      <c r="CG289" s="198">
        <f>IFERROR((VLOOKUP($A289,'1112'!$F$10:$S$408,9,FALSE)/VLOOKUP($A289,'2012'!$F$10:$M$460,8,FALSE))*1000,#N/A)</f>
        <v>5.3518865400053519</v>
      </c>
      <c r="CH289" s="198">
        <f>IFERROR((VLOOKUP($A289,'1213'!$F$10:$S$408,9,FALSE)/VLOOKUP($A289,'2013'!$F$10:$M$460,8,FALSE))*1000,#N/A)</f>
        <v>7.137192704203013</v>
      </c>
      <c r="CI289" s="198">
        <f>IFERROR((VLOOKUP($A289,'1314'!$F$10:$S$408,9,FALSE)/VLOOKUP($A289,'2014'!$F$10:$M$460,8,FALSE))*1000,#N/A)</f>
        <v>7.027589796980739</v>
      </c>
      <c r="CJ289" s="198">
        <f>IFERROR((VLOOKUP($A289,'1415'!$F$10:$S$408,9,FALSE)/VLOOKUP($A289,'2015'!$F$10:$M$460,8,FALSE))*1000,#N/A)</f>
        <v>7.1813285457809695</v>
      </c>
      <c r="CK289" s="198">
        <f>IFERROR((VLOOKUP($A289,'1516'!$F$10:$S$408,9,FALSE)/VLOOKUP($A289,'2016'!$F$10:$M$460,8,FALSE))*1000,#N/A)</f>
        <v>11.610297829379101</v>
      </c>
      <c r="CL289" s="198">
        <f>IFERROR((VLOOKUP($A289,'1617'!$F$10:$S$408,9,FALSE)/VLOOKUP($A289,'2017'!$F$10:$M$460,8,FALSE))*1000,#N/A)</f>
        <v>9.9157164105106599</v>
      </c>
      <c r="CM289" s="198">
        <f>IFERROR((VLOOKUP($A289,'1718'!$F$10:$S$408,9,FALSE)/VLOOKUP($A289,'2018'!$F$10:$N$460,9,FALSE))*1000,#N/A)</f>
        <v>12.351658997335917</v>
      </c>
      <c r="CN289" s="198">
        <f>IFERROR((VLOOKUP($A289,'1819'!$F$10:$S$408,9,FALSE)/VLOOKUP($A289,'2018'!$F$10:$N$460,9,FALSE))*1000,#N/A)</f>
        <v>14.289174134172923</v>
      </c>
      <c r="CO289" s="198">
        <f>IFERROR((VLOOKUP($A289,'1920'!$F$10:$S$408,9,FALSE)/VLOOKUP($A289,'2019'!$F$10:$N$464,8,FALSE))*1000,#N/A)</f>
        <v>9.9535500995355015</v>
      </c>
      <c r="CP289" s="198">
        <f>IFERROR((VLOOKUP($A289,'20 21'!$F$10:$S$408,9,FALSE)/VLOOKUP($A289,'2020'!$F$10:$N$469,8,FALSE))*1000,#N/A)</f>
        <v>6.8642140119910717</v>
      </c>
      <c r="CQ289" s="198">
        <f>IFERROR((VLOOKUP($A289,'21 22'!$F$10:$S$408,9,FALSE)/VLOOKUP($A289,'2021'!$F$10:$N$469,8,FALSE))*1000,#N/A)</f>
        <v>10.038285554206743</v>
      </c>
      <c r="CR289" s="198">
        <f>IFERROR((VLOOKUP($A289,'22 23'!$F$10:$S$408,9,FALSE)/VLOOKUP($A289,'2022'!$F$10:$N$469,8,FALSE))*1000,#N/A)</f>
        <v>13.025891816540597</v>
      </c>
      <c r="CS289" s="196">
        <f>IFERROR((VLOOKUP($A289,'23 24'!$F$7:$S$408,9,FALSE)/VLOOKUP($A289,'2023'!$C$7:$N$469,9,FALSE))*1000,#N/A)</f>
        <v>11.348464619492658</v>
      </c>
      <c r="CU289" s="198">
        <f>IFERROR((VLOOKUP($A289,'0910'!$F$10:$S$433,10,FALSE)/VLOOKUP($A289,'2010'!$C$5:$K$611,9,FALSE))*1000,#N/A)</f>
        <v>1.0908099263703299</v>
      </c>
      <c r="CV289" s="198">
        <f>IFERROR((VLOOKUP($A289,'1011'!$F$10:$S$433,11,FALSE)/VLOOKUP($A289,'2011'!$C$5:$K$611,9,FALSE))*1000,#N/A)</f>
        <v>1.0793308148947653</v>
      </c>
      <c r="CW289" s="198">
        <f>IFERROR((VLOOKUP($A289,'1112'!$F$10:$S$408,10,FALSE)/VLOOKUP($A289,'2012'!$F$10:$M$460,8,FALSE))*1000,#N/A)</f>
        <v>0.80278298100080281</v>
      </c>
      <c r="CX289" s="198">
        <f>IFERROR((VLOOKUP($A289,'1213'!$F$10:$S$408,10,FALSE)/VLOOKUP($A289,'2013'!$F$10:$M$460,8,FALSE))*1000,#N/A)</f>
        <v>2.9077451757864128</v>
      </c>
      <c r="CY289" s="198">
        <f>IFERROR((VLOOKUP($A289,'1314'!$F$10:$S$408,10,FALSE)/VLOOKUP($A289,'2014'!$F$10:$M$460,8,FALSE))*1000,#N/A)</f>
        <v>2.0822488287350338</v>
      </c>
      <c r="CZ289" s="198">
        <f>IFERROR((VLOOKUP($A289,'1415'!$F$10:$S$408,10,FALSE)/VLOOKUP($A289,'2015'!$F$10:$M$460,8,FALSE))*1000,#N/A)</f>
        <v>1.7953321364452424</v>
      </c>
      <c r="DA289" s="198">
        <f>IFERROR((VLOOKUP($A289,'1516'!$F$10:$S$408,10,FALSE)/VLOOKUP($A289,'2016'!$F$10:$M$460,8,FALSE))*1000,#N/A)</f>
        <v>6.0575466935890967</v>
      </c>
      <c r="DB289" s="198">
        <f>IFERROR((VLOOKUP($A289,'1617'!$F$10:$S$408,10,FALSE)/VLOOKUP($A289,'2017'!$F$10:$M$460,8,FALSE))*1000,#N/A)</f>
        <v>4.7099652949925632</v>
      </c>
      <c r="DC289" s="198">
        <f>IFERROR((VLOOKUP($A289,'1718'!$F$10:$S$408,10,FALSE)/VLOOKUP($A289,'2018'!$F$10:$N$460,9,FALSE))*1000,#N/A)</f>
        <v>3.875030273674013</v>
      </c>
      <c r="DD289" s="198">
        <f>IFERROR((VLOOKUP($A289,'1819'!$F$10:$S$408,10,FALSE)/VLOOKUP($A289,'2018'!$F$10:$N$460,9,FALSE))*1000,#N/A)</f>
        <v>6.2969241947202708</v>
      </c>
      <c r="DE289" s="198">
        <f>IFERROR((VLOOKUP($A289,'1920'!$F$10:$S$408,10,FALSE)/VLOOKUP($A289,'2019'!$F$10:$N$464,8,FALSE))*1000,#N/A)</f>
        <v>3.7918286093468572</v>
      </c>
      <c r="DF289" s="198">
        <f>IFERROR((VLOOKUP($A289,'20 21'!$F$10:$S$408,10,FALSE)/VLOOKUP($A289,'2020'!$F$10:$N$469,8,FALSE))*1000,#N/A)</f>
        <v>1.8935762791699509</v>
      </c>
      <c r="DG289" s="198">
        <f>IFERROR((VLOOKUP($A289,'21 22'!$F$10:$S$408,10,FALSE)/VLOOKUP($A289,'2021'!$F$10:$N$469,8,FALSE))*1000,#N/A)</f>
        <v>4.9024185264730598</v>
      </c>
      <c r="DH289" s="198">
        <f>IFERROR((VLOOKUP($A289,'22 23'!$F$10:$S$408,10,FALSE)/VLOOKUP($A289,'2022'!$F$10:$N$469,8,FALSE))*1000,#N/A)</f>
        <v>7.0842569528554122</v>
      </c>
      <c r="DI289" s="196">
        <f>IFERROR((VLOOKUP($A289,'23 24'!$F$7:$S$408,10,FALSE)/VLOOKUP($A289,'2023'!$C$7:$N$469,9,FALSE))*1000,#N/A)</f>
        <v>8.0106809078771697</v>
      </c>
      <c r="DK289" s="198">
        <f>IFERROR((VLOOKUP($A289,'0910'!$F$10:$S$433,11,FALSE)/VLOOKUP($A289,'2010'!$C$5:$K$611,9,FALSE))*1000,#N/A)</f>
        <v>0</v>
      </c>
      <c r="DL289" s="198">
        <f>IFERROR((VLOOKUP($A289,'1011'!$F$10:$S$433,12,FALSE)/VLOOKUP($A289,'2011'!$C$5:$K$611,9,FALSE))*1000,#N/A)</f>
        <v>0</v>
      </c>
      <c r="DM289" s="198">
        <f>IFERROR((VLOOKUP($A289,'1112'!$F$10:$S$408,11,FALSE)/VLOOKUP($A289,'2012'!$F$10:$M$460,8,FALSE))*1000,#N/A)</f>
        <v>0</v>
      </c>
      <c r="DN289" s="198">
        <f>IFERROR((VLOOKUP($A289,'1213'!$F$10:$S$408,11,FALSE)/VLOOKUP($A289,'2013'!$F$10:$M$460,8,FALSE))*1000,#N/A)</f>
        <v>0</v>
      </c>
      <c r="DO289" s="198">
        <f>IFERROR((VLOOKUP($A289,'1314'!$F$10:$S$408,11,FALSE)/VLOOKUP($A289,'2014'!$F$10:$M$460,8,FALSE))*1000,#N/A)</f>
        <v>0</v>
      </c>
      <c r="DP289" s="198">
        <f>IFERROR((VLOOKUP($A289,'1415'!$F$10:$S$408,11,FALSE)/VLOOKUP($A289,'2015'!$F$10:$M$460,8,FALSE))*1000,#N/A)</f>
        <v>0</v>
      </c>
      <c r="DQ289" s="198">
        <f>IFERROR((VLOOKUP($A289,'1516'!$F$10:$S$408,11,FALSE)/VLOOKUP($A289,'2016'!$F$10:$M$460,8,FALSE))*1000,#N/A)</f>
        <v>0</v>
      </c>
      <c r="DR289" s="198">
        <f>IFERROR((VLOOKUP($A289,'1617'!$F$10:$S$408,11,FALSE)/VLOOKUP($A289,'2017'!$F$10:$M$460,8,FALSE))*1000,#N/A)</f>
        <v>0</v>
      </c>
      <c r="DS289" s="198">
        <f>IFERROR((VLOOKUP($A289,'1718'!$F$10:$S$408,11,FALSE)/VLOOKUP($A289,'2018'!$F$10:$N$460,9,FALSE))*1000,#N/A)</f>
        <v>0</v>
      </c>
      <c r="DT289" s="198">
        <f>IFERROR((VLOOKUP($A289,'1819'!$F$10:$S$408,11,FALSE)/VLOOKUP($A289,'2018'!$F$10:$N$460,9,FALSE))*1000,#N/A)</f>
        <v>0</v>
      </c>
      <c r="DU289" s="198">
        <f>IFERROR((VLOOKUP($A289,'1920'!$F$10:$S$408,11,FALSE)/VLOOKUP($A289,'2019'!$F$10:$N$464,8,FALSE))*1000,#N/A)</f>
        <v>0</v>
      </c>
      <c r="DV289" s="198">
        <f>IFERROR((VLOOKUP($A289,'20 21'!$F$10:$S$408,11,FALSE)/VLOOKUP($A289,'2020'!$F$10:$N$469,8,FALSE))*1000,#N/A)</f>
        <v>0</v>
      </c>
      <c r="DW289" s="198">
        <f>IFERROR((VLOOKUP($A289,'21 22'!$F$10:$S$408,11,FALSE)/VLOOKUP($A289,'2021'!$F$10:$N$469,8,FALSE))*1000,#N/A)</f>
        <v>0</v>
      </c>
      <c r="DX289" s="198">
        <f>IFERROR((VLOOKUP($A289,'22 23'!$F$10:$S$408,11,FALSE)/VLOOKUP($A289,'2022'!$F$10:$N$469,8,FALSE))*1000,#N/A)</f>
        <v>0</v>
      </c>
      <c r="DY289" s="196">
        <f>IFERROR((VLOOKUP($A289,'23 24'!$F$7:$S$408,11,FALSE)/VLOOKUP($A289,'2023'!$C$7:$N$469,9,FALSE))*1000,#N/A)</f>
        <v>0</v>
      </c>
      <c r="EA289" s="198">
        <f>IFERROR((VLOOKUP($A289,'0910'!$F$10:$S$433,12,FALSE)/VLOOKUP($A289,'2010'!$C$5:$K$611,9,FALSE))*1000,#N/A)</f>
        <v>8.9991818925552227</v>
      </c>
      <c r="EB289" s="198">
        <f>IFERROR((VLOOKUP($A289,'1011'!$F$10:$S$433,13,FALSE)/VLOOKUP($A289,'2011'!$C$5:$K$611,9,FALSE))*1000,#N/A)</f>
        <v>7.8251484079870472</v>
      </c>
      <c r="EC289" s="198">
        <f>IFERROR((VLOOKUP($A289,'1112'!$F$10:$S$408,12,FALSE)/VLOOKUP($A289,'2012'!$F$10:$M$460,8,FALSE))*1000,#N/A)</f>
        <v>6.1546695210061548</v>
      </c>
      <c r="ED289" s="198">
        <f>IFERROR((VLOOKUP($A289,'1213'!$F$10:$S$408,12,FALSE)/VLOOKUP($A289,'2013'!$F$10:$M$460,8,FALSE))*1000,#N/A)</f>
        <v>10.044937879989428</v>
      </c>
      <c r="EE289" s="198">
        <f>IFERROR((VLOOKUP($A289,'1314'!$F$10:$S$408,12,FALSE)/VLOOKUP($A289,'2014'!$F$10:$M$460,8,FALSE))*1000,#N/A)</f>
        <v>9.1098386257157724</v>
      </c>
      <c r="EF289" s="198">
        <f>IFERROR((VLOOKUP($A289,'1415'!$F$10:$S$408,12,FALSE)/VLOOKUP($A289,'2015'!$F$10:$M$460,8,FALSE))*1000,#N/A)</f>
        <v>9.2331367017183901</v>
      </c>
      <c r="EG289" s="198">
        <f>IFERROR((VLOOKUP($A289,'1516'!$F$10:$S$408,12,FALSE)/VLOOKUP($A289,'2016'!$F$10:$M$460,8,FALSE))*1000,#N/A)</f>
        <v>17.667844522968199</v>
      </c>
      <c r="EH289" s="198">
        <f>IFERROR((VLOOKUP($A289,'1617'!$F$10:$S$408,12,FALSE)/VLOOKUP($A289,'2017'!$F$10:$M$460,8,FALSE))*1000,#N/A)</f>
        <v>14.873574615765989</v>
      </c>
      <c r="EI289" s="198">
        <f>IFERROR((VLOOKUP($A289,'1718'!$F$10:$S$408,12,FALSE)/VLOOKUP($A289,'2018'!$F$10:$N$460,9,FALSE))*1000,#N/A)</f>
        <v>16.226689271009928</v>
      </c>
      <c r="EJ289" s="198">
        <f>IFERROR((VLOOKUP($A289,'1819'!$F$10:$S$408,12,FALSE)/VLOOKUP($A289,'2018'!$F$10:$N$460,9,FALSE))*1000,#N/A)</f>
        <v>20.828287720997821</v>
      </c>
      <c r="EK289" s="198">
        <f>IFERROR((VLOOKUP($A289,'1920'!$F$10:$S$408,12,FALSE)/VLOOKUP($A289,'2019'!$F$10:$N$464,8,FALSE))*1000,#N/A)</f>
        <v>13.745378708882358</v>
      </c>
      <c r="EL289" s="198">
        <f>IFERROR((VLOOKUP($A289,'20 21'!$F$10:$S$408,12,FALSE)/VLOOKUP($A289,'2020'!$F$10:$N$469,8,FALSE))*1000,#N/A)</f>
        <v>8.5210932562647788</v>
      </c>
      <c r="EM289" s="198">
        <f>IFERROR((VLOOKUP($A289,'21 22'!$F$10:$S$408,12,FALSE)/VLOOKUP($A289,'2021'!$F$10:$N$469,8,FALSE))*1000,#N/A)</f>
        <v>14.940704080679803</v>
      </c>
      <c r="EN289" s="198">
        <f>IFERROR((VLOOKUP($A289,'22 23'!$F$10:$S$408,12,FALSE)/VLOOKUP($A289,'2022'!$F$10:$N$469,8,FALSE))*1000,#N/A)</f>
        <v>20.110148769396009</v>
      </c>
      <c r="EO289" s="196">
        <f>IFERROR((VLOOKUP($A289,'23 24'!$F$7:$S$408,12,FALSE)/VLOOKUP($A289,'2023'!$C$7:$N$469,9,FALSE))*1000,#N/A)</f>
        <v>19.359145527369826</v>
      </c>
    </row>
    <row r="290" spans="1:145" x14ac:dyDescent="0.3">
      <c r="A290" t="s">
        <v>860</v>
      </c>
      <c r="B290" t="s">
        <v>1743</v>
      </c>
      <c r="C290" t="str">
        <f>IF(VLOOKUP($A290,'0910'!$F$10:$L$433,1,FALSE)=VLOOKUP($A290,'2010'!$C$5:$K$611,1,FALSE),VLOOKUP($A290,'0910'!$F$10:$L$433,1,FALSE),FALSE)</f>
        <v>Thanet</v>
      </c>
      <c r="D290" t="str">
        <f>IF(VLOOKUP($A290,'1011'!$F$10:$L$433,1,FALSE)=VLOOKUP($A290,'2011'!$C$5:$K$611,1,FALSE),VLOOKUP($A290,'1011'!$F$10:$L$433,1,FALSE),FALSE)</f>
        <v>Thanet</v>
      </c>
      <c r="E290" t="str">
        <f>IF(VLOOKUP(A290,'1112'!$F$10:$L$408,1,FALSE)=VLOOKUP(A290,'2012'!$F$10:$M$460,1,FALSE),VLOOKUP(A290,'1112'!$F$10:$L$408,1,FALSE),FALSE)</f>
        <v>Thanet</v>
      </c>
      <c r="F290" t="str">
        <f>IF(VLOOKUP($A290,'1213'!$F$10:$L$408,1,FALSE)=VLOOKUP($A290,'2013'!$F$10:$M$460,1,FALSE),VLOOKUP($A290,'1213'!$F$10:$L$408,1,FALSE),FALSE)</f>
        <v>Thanet</v>
      </c>
      <c r="G290" t="str">
        <f>IF(VLOOKUP($A290,'1314'!$F$10:$L$408,1,FALSE)=VLOOKUP($A290,'2014'!$F$10:$M$460,1,FALSE),VLOOKUP($A290,'1314'!$F$10:$L$408,1,FALSE),FALSE)</f>
        <v>Thanet</v>
      </c>
      <c r="H290" t="str">
        <f>IF(VLOOKUP($A290,'1415'!$F$10:$L$408,1,FALSE)=VLOOKUP($A290,'2015'!$F$10:$M$460,1,FALSE),VLOOKUP($A290,'1415'!$F$10:$L$408,1,FALSE),FALSE)</f>
        <v>Thanet</v>
      </c>
      <c r="I290" t="str">
        <f>IF(VLOOKUP($A290,'1516'!$F$10:$L$408,1,FALSE)=VLOOKUP($A290,'2015'!$F$10:$M$460,1,FALSE),VLOOKUP($A290,'1516'!$F$10:$L$408,1,FALSE),FALSE)</f>
        <v>Thanet</v>
      </c>
      <c r="J290" t="str">
        <f>IF(VLOOKUP($A290,'1617'!$F$10:$L$408,1,FALSE)=VLOOKUP($A290,'2016'!$F$10:$M$460,1,FALSE),VLOOKUP($A290,'1617'!$F$10:$L$408,1,FALSE),FALSE)</f>
        <v>Thanet</v>
      </c>
      <c r="K290" t="str">
        <f>IF(VLOOKUP($A290,'1718'!$F$10:$M$408,1,FALSE)=VLOOKUP($A290,'2017'!$F$10:$M$460,1,FALSE),VLOOKUP($A290,'1718'!$F$10:$M$408,1,FALSE),FALSE)</f>
        <v>Thanet</v>
      </c>
      <c r="L290" t="str">
        <f>IF(VLOOKUP($A290,'1819'!$F$10:$M$408,1,FALSE)=VLOOKUP($A290,'2018'!$F$10:$M$460,1,FALSE),VLOOKUP($A290,'1819'!$F$10:$M$408,1,FALSE),FALSE)</f>
        <v>Thanet</v>
      </c>
      <c r="M290" t="str">
        <f>IF(VLOOKUP($A290,'1920'!$F$10:$M$408,1,FALSE)=VLOOKUP($A290,'2019'!$F$10:$M$464,1,FALSE),VLOOKUP($A290,'1920'!$F$10:$M$408,1,FALSE),FALSE)</f>
        <v>Thanet</v>
      </c>
      <c r="N290" t="str">
        <f>IF(VLOOKUP($A290,'20 21'!$F$10:$N$408,1,FALSE)=VLOOKUP($A290,'2020'!$F$10:$O$468,1,FALSE),VLOOKUP($A290,'20 21'!$F$10:$N$408,1,FALSE),FALSE)</f>
        <v>Thanet</v>
      </c>
      <c r="O290" t="str">
        <f>IF(VLOOKUP($A290,'21 22'!$F$10:$N$408,1,FALSE)=VLOOKUP($A290,'2021'!$F$10:$O$471,1,FALSE),VLOOKUP($A290,'21 22'!$F$10:$N$408,1,FALSE),FALSE)</f>
        <v>Thanet</v>
      </c>
      <c r="P290" t="str">
        <f>IF(VLOOKUP($A290,'22 23'!$F$10:$N$408,1,FALSE)=VLOOKUP($A290,'2022'!$F$10:$O$468,1,FALSE),VLOOKUP($A290,'22 23'!$F$10:$N$408,1,FALSE),FALSE)</f>
        <v>Thanet</v>
      </c>
      <c r="Q290" t="str">
        <f>IF(VLOOKUP($A290,'23 24'!$F$7:$N$408,1,FALSE)=VLOOKUP($A290,'2023'!$C$7:$O$468,1,FALSE),VLOOKUP($A290,'23 24'!$F$7:$N$408,1,FALSE),FALSE)</f>
        <v>Thanet</v>
      </c>
      <c r="S290" s="196" t="e">
        <f>IFERROR((VLOOKUP($A290,'0910'!$F$10:$L$433,4,FALSE)/VLOOKUP($A290,'2010'!$C$5:$K$611,9,FALSE))*1000,#N/A)</f>
        <v>#N/A</v>
      </c>
      <c r="T290" s="196" t="e">
        <f>IFERROR((VLOOKUP($A290,'1011'!$F$10:$L$433,4,FALSE)/VLOOKUP($A290,'2011'!$C$5:$K$611,9,FALSE))*1000,#N/A)</f>
        <v>#N/A</v>
      </c>
      <c r="U290" s="196">
        <f>IFERROR((VLOOKUP($A290,'1112'!$F$10:$L$408,4,FALSE)/VLOOKUP($A290,'2012'!$F$10:$M$460,8,FALSE))*1000,#N/A)</f>
        <v>1.3778322106552356</v>
      </c>
      <c r="V290" s="196">
        <f>IFERROR((VLOOKUP($A290,'1213'!$F$10:$L$408,4,FALSE)/VLOOKUP($A290,'2013'!$F$10:$M$460,8,FALSE))*1000,#N/A)</f>
        <v>1.0685391543275835</v>
      </c>
      <c r="W290" s="196">
        <f>IFERROR((VLOOKUP($A290,'1314'!$F$10:$L$408,4,FALSE)/VLOOKUP($A290,'2014'!$F$10:$M$460,8,FALSE))*1000,#N/A)</f>
        <v>1.8228771077016559</v>
      </c>
      <c r="X290" s="196">
        <f>IFERROR((VLOOKUP($A290,'1415'!$F$10:$L$408,4,FALSE)/VLOOKUP($A290,'2015'!$F$10:$M$460,8,FALSE))*1000,#N/A)</f>
        <v>2.4161884627000907</v>
      </c>
      <c r="Y290" s="196">
        <f>IFERROR((VLOOKUP($A290,'1516'!$F$10:$L$408,4,FALSE)/VLOOKUP($A290,'2016'!$F$10:$M$460,8,FALSE))*1000,#N/A)</f>
        <v>1.2017425266636623</v>
      </c>
      <c r="Z290" s="196">
        <f>IFERROR((VLOOKUP($A290,'1617'!$F$10:$L$408,4,FALSE)/VLOOKUP($A290,'2017'!$F$10:$M$460,8,FALSE))*1000,#N/A)</f>
        <v>2.8375149342891279</v>
      </c>
      <c r="AA290" s="196">
        <f>IFERROR((VLOOKUP($A290,'1718'!$F$10:$L$408,4,FALSE)/VLOOKUP($A290,'2018'!$F$10:$N$460,9,FALSE))*1000,#N/A)</f>
        <v>1.6371483851763655</v>
      </c>
      <c r="AB290" s="196">
        <f>IFERROR((VLOOKUP($A290,'1819'!$F$10:$L$408,4,FALSE)/VLOOKUP($A290,'2018'!$F$10:$N$460,9,FALSE))*1000,#N/A)</f>
        <v>2.6789700848340527</v>
      </c>
      <c r="AC290" s="196">
        <f>IFERROR((VLOOKUP($A290,'1920'!$F$10:$L$408,4,FALSE)/VLOOKUP($A290,'2019'!$F$10:$N$464,8,FALSE))*1000,#N/A)</f>
        <v>0.88903376846597215</v>
      </c>
      <c r="AD290" s="196">
        <f>IFERROR((VLOOKUP($A290,'20 21'!$F$10:$M$408,4,FALSE)/VLOOKUP($A290,'2020'!$F$10:$N$469,8,FALSE))*1000,#N/A)</f>
        <v>1.6089492683668871</v>
      </c>
      <c r="AE290" s="196">
        <f>IFERROR((VLOOKUP($A290,'21 22'!$F$10:$M$408,4,FALSE)/VLOOKUP($A290,'2021'!$F$10:$N$469,8,FALSE))*1000,#N/A)</f>
        <v>3.7700829418247204</v>
      </c>
      <c r="AF290" s="196">
        <f>IFERROR((VLOOKUP($A290,'22 23'!$F$10:$M$408,4,FALSE)/VLOOKUP($A290,'2022'!$F$10:$N$469,8,FALSE))*1000,#N/A)</f>
        <v>6.4737023823224771</v>
      </c>
      <c r="AG290" s="196">
        <f>IFERROR((VLOOKUP($A290,'23 24'!$F$7:$M$408,4,FALSE)/VLOOKUP($A290,'2023'!$C$7:$N$469,9,FALSE))*1000,#N/A)</f>
        <v>3.9926421309301428</v>
      </c>
      <c r="AI290" s="196" t="e">
        <f>IFERROR((VLOOKUP($A290,'0910'!$F$10:$L$433,5,FALSE)/VLOOKUP($A290,'2010'!$C$5:$K$611,9,FALSE))*1000,#N/A)</f>
        <v>#N/A</v>
      </c>
      <c r="AJ290" s="196" t="e">
        <f>IFERROR((VLOOKUP($A290,'1011'!$F$10:$L$433,5,FALSE)/VLOOKUP($A290,'2011'!$C$5:$K$611,9,FALSE))*1000,#N/A)</f>
        <v>#N/A</v>
      </c>
      <c r="AK290" s="196">
        <f>IFERROR((VLOOKUP($A290,'1112'!$F$10:$L$408,5,FALSE)/VLOOKUP($A290,'2012'!$F$10:$M$460,8,FALSE))*1000,#N/A)</f>
        <v>0.15309246785058175</v>
      </c>
      <c r="AL290" s="196">
        <f>IFERROR((VLOOKUP($A290,'1213'!$F$10:$L$408,5,FALSE)/VLOOKUP($A290,'2013'!$F$10:$M$460,8,FALSE))*1000,#N/A)</f>
        <v>0.15264845061822624</v>
      </c>
      <c r="AM290" s="196">
        <f>IFERROR((VLOOKUP($A290,'1314'!$F$10:$L$408,5,FALSE)/VLOOKUP($A290,'2014'!$F$10:$M$460,8,FALSE))*1000,#N/A)</f>
        <v>0.6076257025672186</v>
      </c>
      <c r="AN290" s="196">
        <f>IFERROR((VLOOKUP($A290,'1415'!$F$10:$L$408,5,FALSE)/VLOOKUP($A290,'2015'!$F$10:$M$460,8,FALSE))*1000,#N/A)</f>
        <v>0.453035336756267</v>
      </c>
      <c r="AO290" s="196">
        <f>IFERROR((VLOOKUP($A290,'1516'!$F$10:$L$408,5,FALSE)/VLOOKUP($A290,'2016'!$F$10:$M$460,8,FALSE))*1000,#N/A)</f>
        <v>1.0515247108307044</v>
      </c>
      <c r="AP290" s="196">
        <f>IFERROR((VLOOKUP($A290,'1617'!$F$10:$L$408,5,FALSE)/VLOOKUP($A290,'2017'!$F$10:$M$460,8,FALSE))*1000,#N/A)</f>
        <v>0</v>
      </c>
      <c r="AQ290" s="196">
        <f>IFERROR((VLOOKUP($A290,'1718'!$F$10:$L$408,5,FALSE)/VLOOKUP($A290,'2018'!$F$10:$N$460,9,FALSE))*1000,#N/A)</f>
        <v>0.1488316713796696</v>
      </c>
      <c r="AR290" s="196">
        <f>IFERROR((VLOOKUP($A290,'1819'!$F$10:$L$408,5,FALSE)/VLOOKUP($A290,'2018'!$F$10:$N$460,9,FALSE))*1000,#N/A)</f>
        <v>0</v>
      </c>
      <c r="AS290" s="196">
        <f>IFERROR((VLOOKUP($A290,'1920'!$F$10:$L$408,5,FALSE)/VLOOKUP($A290,'2019'!$F$10:$N$464,8,FALSE))*1000,#N/A)</f>
        <v>0</v>
      </c>
      <c r="AT290" s="196">
        <f>IFERROR((VLOOKUP($A290,'20 21'!$F$10:$L$408,5,FALSE)/VLOOKUP($A290,'2020'!$F$10:$N$469,8,FALSE))*1000,#N/A)</f>
        <v>0</v>
      </c>
      <c r="AU290" s="196">
        <f>IFERROR((VLOOKUP($A290,'21 22'!$F$10:$L$408,5,FALSE)/VLOOKUP($A290,'2021'!$F$10:$N$469,8,FALSE))*1000,#N/A)</f>
        <v>1.595035090771997</v>
      </c>
      <c r="AV290" s="196">
        <f>IFERROR((VLOOKUP($A290,'22 23'!$F$10:$L$408,5,FALSE)/VLOOKUP($A290,'2022'!$F$10:$N$469,8,FALSE))*1000,#N/A)</f>
        <v>2.3017608470479916</v>
      </c>
      <c r="AW290" s="196">
        <f>IFERROR((VLOOKUP($A290,'23 24'!$F$7:$M$408,5,FALSE)/VLOOKUP($A290,'2023'!$C$7:$N$469,9,FALSE))*1000,#N/A)</f>
        <v>2.566698512740806</v>
      </c>
      <c r="AY290" s="196" t="e">
        <f>IFERROR((VLOOKUP($A290,'0910'!$F$10:$L$433,6,FALSE)/VLOOKUP($A290,'2010'!$C$5:$K$611,9,FALSE))*1000,#N/A)</f>
        <v>#N/A</v>
      </c>
      <c r="AZ290" s="196" t="e">
        <f>IFERROR((VLOOKUP($A290,'1011'!$F$10:$L$433,6,FALSE)/VLOOKUP($A290,'2011'!$C$5:$K$611,9,FALSE))*1000,#N/A)</f>
        <v>#N/A</v>
      </c>
      <c r="BA290" s="196">
        <f>IFERROR((VLOOKUP($A290,'1112'!$F$10:$L$408,6,FALSE)/VLOOKUP($A290,'2012'!$F$10:$M$460,8,FALSE))*1000,#N/A)</f>
        <v>0</v>
      </c>
      <c r="BB290" s="196">
        <f>IFERROR((VLOOKUP($A290,'1213'!$F$10:$L$408,6,FALSE)/VLOOKUP($A290,'2013'!$F$10:$M$460,8,FALSE))*1000,#N/A)</f>
        <v>0</v>
      </c>
      <c r="BC290" s="196">
        <f>IFERROR((VLOOKUP($A290,'1314'!$F$10:$L$408,6,FALSE)/VLOOKUP($A290,'2014'!$F$10:$M$460,8,FALSE))*1000,#N/A)</f>
        <v>0</v>
      </c>
      <c r="BD290" s="196">
        <f>IFERROR((VLOOKUP($A290,'1415'!$F$10:$L$408,6,FALSE)/VLOOKUP($A290,'2015'!$F$10:$M$460,8,FALSE))*1000,#N/A)</f>
        <v>0</v>
      </c>
      <c r="BE290" s="196">
        <f>IFERROR((VLOOKUP($A290,'1516'!$F$10:$L$408,6,FALSE)/VLOOKUP($A290,'2016'!$F$10:$M$460,8,FALSE))*1000,#N/A)</f>
        <v>0</v>
      </c>
      <c r="BF290" s="196">
        <f>IFERROR((VLOOKUP($A290,'1617'!$F$10:$L$408,6,FALSE)/VLOOKUP($A290,'2017'!$F$10:$M$460,8,FALSE))*1000,#N/A)</f>
        <v>0</v>
      </c>
      <c r="BG290" s="196">
        <f>IFERROR((VLOOKUP($A290,'1718'!$F$10:$L$408,6,FALSE)/VLOOKUP($A290,'2018'!$F$10:$N$460,9,FALSE))*1000,#N/A)</f>
        <v>0</v>
      </c>
      <c r="BH290" s="196">
        <f>IFERROR((VLOOKUP($A290,'1819'!$F$10:$L$408,6,FALSE)/VLOOKUP($A290,'2018'!$F$10:$N$460,9,FALSE))*1000,#N/A)</f>
        <v>0</v>
      </c>
      <c r="BI290" s="196">
        <f>IFERROR((VLOOKUP($A290,'1920'!$F$10:$L$408,6,FALSE)/VLOOKUP($A290,'2019'!$F$10:$N$464,8,FALSE))*1000,#N/A)</f>
        <v>0</v>
      </c>
      <c r="BJ290" s="196">
        <f>IFERROR((VLOOKUP($A290,'20 21'!$F$10:$L$408,6,FALSE)/VLOOKUP($A290,'2020'!$F$10:$N$469,8,FALSE))*1000,#N/A)</f>
        <v>0</v>
      </c>
      <c r="BK290" s="196">
        <f>IFERROR((VLOOKUP($A290,'21 22'!$F$10:$L$408,6,FALSE)/VLOOKUP($A290,'2021'!$F$10:$N$469,8,FALSE))*1000,#N/A)</f>
        <v>0</v>
      </c>
      <c r="BL290" s="196">
        <f>IFERROR((VLOOKUP($A290,'22 23'!$F$10:$L$408,6,FALSE)/VLOOKUP($A290,'2022'!$F$10:$N$469,8,FALSE))*1000,#N/A)</f>
        <v>0</v>
      </c>
      <c r="BM290" s="196">
        <f>IFERROR((VLOOKUP($A290,'23 24'!$F$7:$M$408,6,FALSE)/VLOOKUP($A290,'2023'!$C$7:$N$469,9,FALSE))*1000,#N/A)</f>
        <v>0</v>
      </c>
      <c r="BO290" s="196" t="e">
        <f>IFERROR((VLOOKUP($A290,'0910'!$F$10:$L$433,7,FALSE)/VLOOKUP($A290,'2010'!$C$5:$K$611,9,FALSE))*1000,#N/A)</f>
        <v>#N/A</v>
      </c>
      <c r="BP290" s="196" t="e">
        <f>IFERROR((VLOOKUP($A290,'1011'!$F$10:$L$433,7,FALSE)/VLOOKUP($A290,'2011'!$C$5:$K$611,9,FALSE))*1000,#N/A)</f>
        <v>#N/A</v>
      </c>
      <c r="BQ290" s="196">
        <f>IFERROR((VLOOKUP($A290,'1112'!$F$10:$L$408,7,FALSE)/VLOOKUP($A290,'2012'!$F$10:$M$460,8,FALSE))*1000,#N/A)</f>
        <v>1.5309246785058175</v>
      </c>
      <c r="BR290" s="196">
        <f>IFERROR((VLOOKUP($A290,'1213'!$F$10:$L$408,7,FALSE)/VLOOKUP($A290,'2013'!$F$10:$M$460,8,FALSE))*1000,#N/A)</f>
        <v>1.2211876049458099</v>
      </c>
      <c r="BS290" s="196">
        <f>IFERROR((VLOOKUP($A290,'1314'!$F$10:$L$408,7,FALSE)/VLOOKUP($A290,'2014'!$F$10:$M$460,8,FALSE))*1000,#N/A)</f>
        <v>2.4305028102688744</v>
      </c>
      <c r="BT290" s="196">
        <f>IFERROR((VLOOKUP($A290,'1415'!$F$10:$L$408,7,FALSE)/VLOOKUP($A290,'2015'!$F$10:$M$460,8,FALSE))*1000,#N/A)</f>
        <v>3.0202355783751136</v>
      </c>
      <c r="BU290" s="196">
        <f>IFERROR((VLOOKUP($A290,'1516'!$F$10:$L$408,7,FALSE)/VLOOKUP($A290,'2016'!$F$10:$M$460,8,FALSE))*1000,#N/A)</f>
        <v>2.253267237494367</v>
      </c>
      <c r="BV290" s="196">
        <f>IFERROR((VLOOKUP($A290,'1617'!$F$10:$L$408,7,FALSE)/VLOOKUP($A290,'2017'!$F$10:$M$460,8,FALSE))*1000,#N/A)</f>
        <v>2.8375149342891279</v>
      </c>
      <c r="BW290" s="196">
        <f>IFERROR((VLOOKUP($A290,'1718'!$F$10:$L$408,7,FALSE)/VLOOKUP($A290,'2018'!$F$10:$N$460,9,FALSE))*1000,#N/A)</f>
        <v>1.7859800565560351</v>
      </c>
      <c r="BX290" s="196">
        <f>IFERROR((VLOOKUP($A290,'1819'!$F$10:$L$408,7,FALSE)/VLOOKUP($A290,'2018'!$F$10:$N$460,9,FALSE))*1000,#N/A)</f>
        <v>2.6789700848340527</v>
      </c>
      <c r="BY290" s="196">
        <f>IFERROR((VLOOKUP($A290,'1920'!$F$10:$L$408,7,FALSE)/VLOOKUP($A290,'2019'!$F$10:$N$464,8,FALSE))*1000,#N/A)</f>
        <v>0.88903376846597215</v>
      </c>
      <c r="BZ290" s="196">
        <f>IFERROR((VLOOKUP($A290,'20 21'!$F$10:$L$408,7,FALSE)/VLOOKUP($A290,'2020'!$F$10:$N$469,8,FALSE))*1000,#N/A)</f>
        <v>1.6089492683668871</v>
      </c>
      <c r="CA290" s="196">
        <f>IFERROR((VLOOKUP($A290,'21 22'!$F$10:$L$408,7,FALSE)/VLOOKUP($A290,'2021'!$F$10:$N$469,8,FALSE))*1000,#N/A)</f>
        <v>5.3651180325967172</v>
      </c>
      <c r="CB290" s="196">
        <f>IFERROR((VLOOKUP($A290,'22 23'!$F$10:$L$408,7,FALSE)/VLOOKUP($A290,'2022'!$F$10:$N$469,8,FALSE))*1000,#N/A)</f>
        <v>8.7754632293704677</v>
      </c>
      <c r="CC290" s="196">
        <f>IFERROR((VLOOKUP($A290,'23 24'!$F$7:$M$408,7,FALSE)/VLOOKUP($A290,'2023'!$C$7:$N$469,9,FALSE))*1000,#N/A)</f>
        <v>6.5593406436709492</v>
      </c>
      <c r="CE290" s="198" t="e">
        <f>IFERROR((VLOOKUP($A290,'0910'!$F$10:$S$433,9,FALSE)/VLOOKUP($A290,'2010'!$C$5:$K$611,9,FALSE))*1000,#N/A)</f>
        <v>#N/A</v>
      </c>
      <c r="CF290" s="198" t="e">
        <f>IFERROR((VLOOKUP($A290,'1011'!$F$10:$S$433,10,FALSE)/VLOOKUP($A290,'2011'!$C$5:$K$611,9,FALSE))*1000,#N/A)</f>
        <v>#N/A</v>
      </c>
      <c r="CG290" s="198">
        <f>IFERROR((VLOOKUP($A290,'1112'!$F$10:$S$408,9,FALSE)/VLOOKUP($A290,'2012'!$F$10:$M$460,8,FALSE))*1000,#N/A)</f>
        <v>2.6025719534598899</v>
      </c>
      <c r="CH290" s="198">
        <f>IFERROR((VLOOKUP($A290,'1213'!$F$10:$S$408,9,FALSE)/VLOOKUP($A290,'2013'!$F$10:$M$460,8,FALSE))*1000,#N/A)</f>
        <v>0.45794535185467866</v>
      </c>
      <c r="CI290" s="198">
        <f>IFERROR((VLOOKUP($A290,'1314'!$F$10:$S$408,9,FALSE)/VLOOKUP($A290,'2014'!$F$10:$M$460,8,FALSE))*1000,#N/A)</f>
        <v>1.0633449794926326</v>
      </c>
      <c r="CJ290" s="198">
        <f>IFERROR((VLOOKUP($A290,'1415'!$F$10:$S$408,9,FALSE)/VLOOKUP($A290,'2015'!$F$10:$M$460,8,FALSE))*1000,#N/A)</f>
        <v>4.0773180308064028</v>
      </c>
      <c r="CK290" s="198">
        <f>IFERROR((VLOOKUP($A290,'1516'!$F$10:$S$408,9,FALSE)/VLOOKUP($A290,'2016'!$F$10:$M$460,8,FALSE))*1000,#N/A)</f>
        <v>1.5021781583295779</v>
      </c>
      <c r="CL290" s="198">
        <f>IFERROR((VLOOKUP($A290,'1617'!$F$10:$S$408,9,FALSE)/VLOOKUP($A290,'2017'!$F$10:$M$460,8,FALSE))*1000,#N/A)</f>
        <v>1.0454002389486261</v>
      </c>
      <c r="CM290" s="198">
        <f>IFERROR((VLOOKUP($A290,'1718'!$F$10:$S$408,9,FALSE)/VLOOKUP($A290,'2018'!$F$10:$N$460,9,FALSE))*1000,#N/A)</f>
        <v>2.3813067420747136</v>
      </c>
      <c r="CN290" s="198">
        <f>IFERROR((VLOOKUP($A290,'1819'!$F$10:$S$408,9,FALSE)/VLOOKUP($A290,'2018'!$F$10:$N$460,9,FALSE))*1000,#N/A)</f>
        <v>1.1906533710373568</v>
      </c>
      <c r="CO290" s="198">
        <f>IFERROR((VLOOKUP($A290,'1920'!$F$10:$S$408,9,FALSE)/VLOOKUP($A290,'2019'!$F$10:$N$464,8,FALSE))*1000,#N/A)</f>
        <v>2.0744121264206017</v>
      </c>
      <c r="CP290" s="198">
        <f>IFERROR((VLOOKUP($A290,'20 21'!$F$10:$S$408,9,FALSE)/VLOOKUP($A290,'2020'!$F$10:$N$469,8,FALSE))*1000,#N/A)</f>
        <v>2.6328260755094517</v>
      </c>
      <c r="CQ290" s="198">
        <f>IFERROR((VLOOKUP($A290,'21 22'!$F$10:$S$408,9,FALSE)/VLOOKUP($A290,'2021'!$F$10:$N$469,8,FALSE))*1000,#N/A)</f>
        <v>3.3350733716141758</v>
      </c>
      <c r="CR290" s="198">
        <f>IFERROR((VLOOKUP($A290,'22 23'!$F$10:$S$408,9,FALSE)/VLOOKUP($A290,'2022'!$F$10:$N$469,8,FALSE))*1000,#N/A)</f>
        <v>3.3087812176314881</v>
      </c>
      <c r="CS290" s="196">
        <f>IFERROR((VLOOKUP($A290,'23 24'!$F$7:$S$408,9,FALSE)/VLOOKUP($A290,'2023'!$C$7:$N$469,9,FALSE))*1000,#N/A)</f>
        <v>4.9908026636626781</v>
      </c>
      <c r="CU290" s="198" t="e">
        <f>IFERROR((VLOOKUP($A290,'0910'!$F$10:$S$433,10,FALSE)/VLOOKUP($A290,'2010'!$C$5:$K$611,9,FALSE))*1000,#N/A)</f>
        <v>#N/A</v>
      </c>
      <c r="CV290" s="198" t="e">
        <f>IFERROR((VLOOKUP($A290,'1011'!$F$10:$S$433,11,FALSE)/VLOOKUP($A290,'2011'!$C$5:$K$611,9,FALSE))*1000,#N/A)</f>
        <v>#N/A</v>
      </c>
      <c r="CW290" s="198">
        <f>IFERROR((VLOOKUP($A290,'1112'!$F$10:$S$408,10,FALSE)/VLOOKUP($A290,'2012'!$F$10:$M$460,8,FALSE))*1000,#N/A)</f>
        <v>0.30618493570116351</v>
      </c>
      <c r="CX290" s="198">
        <f>IFERROR((VLOOKUP($A290,'1213'!$F$10:$S$408,10,FALSE)/VLOOKUP($A290,'2013'!$F$10:$M$460,8,FALSE))*1000,#N/A)</f>
        <v>0.76324225309113103</v>
      </c>
      <c r="CY290" s="198">
        <f>IFERROR((VLOOKUP($A290,'1314'!$F$10:$S$408,10,FALSE)/VLOOKUP($A290,'2014'!$F$10:$M$460,8,FALSE))*1000,#N/A)</f>
        <v>0.45571927692541397</v>
      </c>
      <c r="CZ290" s="198">
        <f>IFERROR((VLOOKUP($A290,'1415'!$F$10:$S$408,10,FALSE)/VLOOKUP($A290,'2015'!$F$10:$M$460,8,FALSE))*1000,#N/A)</f>
        <v>0.60404711567502267</v>
      </c>
      <c r="DA290" s="198">
        <f>IFERROR((VLOOKUP($A290,'1516'!$F$10:$S$408,10,FALSE)/VLOOKUP($A290,'2016'!$F$10:$M$460,8,FALSE))*1000,#N/A)</f>
        <v>0.30043563166591558</v>
      </c>
      <c r="DB290" s="198">
        <f>IFERROR((VLOOKUP($A290,'1617'!$F$10:$S$408,10,FALSE)/VLOOKUP($A290,'2017'!$F$10:$M$460,8,FALSE))*1000,#N/A)</f>
        <v>0.44802867383512546</v>
      </c>
      <c r="DC290" s="198">
        <f>IFERROR((VLOOKUP($A290,'1718'!$F$10:$S$408,10,FALSE)/VLOOKUP($A290,'2018'!$F$10:$N$460,9,FALSE))*1000,#N/A)</f>
        <v>0.5953266855186784</v>
      </c>
      <c r="DD290" s="198">
        <f>IFERROR((VLOOKUP($A290,'1819'!$F$10:$S$408,10,FALSE)/VLOOKUP($A290,'2018'!$F$10:$N$460,9,FALSE))*1000,#N/A)</f>
        <v>0</v>
      </c>
      <c r="DE290" s="198">
        <f>IFERROR((VLOOKUP($A290,'1920'!$F$10:$S$408,10,FALSE)/VLOOKUP($A290,'2019'!$F$10:$N$464,8,FALSE))*1000,#N/A)</f>
        <v>0</v>
      </c>
      <c r="DF290" s="198">
        <f>IFERROR((VLOOKUP($A290,'20 21'!$F$10:$S$408,10,FALSE)/VLOOKUP($A290,'2020'!$F$10:$N$469,8,FALSE))*1000,#N/A)</f>
        <v>0.14626811530608064</v>
      </c>
      <c r="DG290" s="198">
        <f>IFERROR((VLOOKUP($A290,'21 22'!$F$10:$S$408,10,FALSE)/VLOOKUP($A290,'2021'!$F$10:$N$469,8,FALSE))*1000,#N/A)</f>
        <v>0.87001914042108919</v>
      </c>
      <c r="DH290" s="198">
        <f>IFERROR((VLOOKUP($A290,'22 23'!$F$10:$S$408,10,FALSE)/VLOOKUP($A290,'2022'!$F$10:$N$469,8,FALSE))*1000,#N/A)</f>
        <v>2.4456208999884912</v>
      </c>
      <c r="DI290" s="196">
        <f>IFERROR((VLOOKUP($A290,'23 24'!$F$7:$S$408,10,FALSE)/VLOOKUP($A290,'2023'!$C$7:$N$469,9,FALSE))*1000,#N/A)</f>
        <v>2.7092928745597402</v>
      </c>
      <c r="DK290" s="198" t="e">
        <f>IFERROR((VLOOKUP($A290,'0910'!$F$10:$S$433,11,FALSE)/VLOOKUP($A290,'2010'!$C$5:$K$611,9,FALSE))*1000,#N/A)</f>
        <v>#N/A</v>
      </c>
      <c r="DL290" s="198" t="e">
        <f>IFERROR((VLOOKUP($A290,'1011'!$F$10:$S$433,12,FALSE)/VLOOKUP($A290,'2011'!$C$5:$K$611,9,FALSE))*1000,#N/A)</f>
        <v>#N/A</v>
      </c>
      <c r="DM290" s="198">
        <f>IFERROR((VLOOKUP($A290,'1112'!$F$10:$S$408,11,FALSE)/VLOOKUP($A290,'2012'!$F$10:$M$460,8,FALSE))*1000,#N/A)</f>
        <v>0</v>
      </c>
      <c r="DN290" s="198">
        <f>IFERROR((VLOOKUP($A290,'1213'!$F$10:$S$408,11,FALSE)/VLOOKUP($A290,'2013'!$F$10:$M$460,8,FALSE))*1000,#N/A)</f>
        <v>0</v>
      </c>
      <c r="DO290" s="198">
        <f>IFERROR((VLOOKUP($A290,'1314'!$F$10:$S$408,11,FALSE)/VLOOKUP($A290,'2014'!$F$10:$M$460,8,FALSE))*1000,#N/A)</f>
        <v>0</v>
      </c>
      <c r="DP290" s="198">
        <f>IFERROR((VLOOKUP($A290,'1415'!$F$10:$S$408,11,FALSE)/VLOOKUP($A290,'2015'!$F$10:$M$460,8,FALSE))*1000,#N/A)</f>
        <v>0</v>
      </c>
      <c r="DQ290" s="198">
        <f>IFERROR((VLOOKUP($A290,'1516'!$F$10:$S$408,11,FALSE)/VLOOKUP($A290,'2016'!$F$10:$M$460,8,FALSE))*1000,#N/A)</f>
        <v>0</v>
      </c>
      <c r="DR290" s="198">
        <f>IFERROR((VLOOKUP($A290,'1617'!$F$10:$S$408,11,FALSE)/VLOOKUP($A290,'2017'!$F$10:$M$460,8,FALSE))*1000,#N/A)</f>
        <v>0</v>
      </c>
      <c r="DS290" s="198">
        <f>IFERROR((VLOOKUP($A290,'1718'!$F$10:$S$408,11,FALSE)/VLOOKUP($A290,'2018'!$F$10:$N$460,9,FALSE))*1000,#N/A)</f>
        <v>0</v>
      </c>
      <c r="DT290" s="198">
        <f>IFERROR((VLOOKUP($A290,'1819'!$F$10:$S$408,11,FALSE)/VLOOKUP($A290,'2018'!$F$10:$N$460,9,FALSE))*1000,#N/A)</f>
        <v>0.1488316713796696</v>
      </c>
      <c r="DU290" s="198">
        <f>IFERROR((VLOOKUP($A290,'1920'!$F$10:$S$408,11,FALSE)/VLOOKUP($A290,'2019'!$F$10:$N$464,8,FALSE))*1000,#N/A)</f>
        <v>0.14817229474432872</v>
      </c>
      <c r="DV290" s="198">
        <f>IFERROR((VLOOKUP($A290,'20 21'!$F$10:$S$408,11,FALSE)/VLOOKUP($A290,'2020'!$F$10:$N$469,8,FALSE))*1000,#N/A)</f>
        <v>0.29253623061216127</v>
      </c>
      <c r="DW290" s="198">
        <f>IFERROR((VLOOKUP($A290,'21 22'!$F$10:$S$408,11,FALSE)/VLOOKUP($A290,'2021'!$F$10:$N$469,8,FALSE))*1000,#N/A)</f>
        <v>0</v>
      </c>
      <c r="DX290" s="198">
        <f>IFERROR((VLOOKUP($A290,'22 23'!$F$10:$S$408,11,FALSE)/VLOOKUP($A290,'2022'!$F$10:$N$469,8,FALSE))*1000,#N/A)</f>
        <v>0</v>
      </c>
      <c r="DY290" s="196">
        <f>IFERROR((VLOOKUP($A290,'23 24'!$F$7:$S$408,11,FALSE)/VLOOKUP($A290,'2023'!$C$7:$N$469,9,FALSE))*1000,#N/A)</f>
        <v>0</v>
      </c>
      <c r="EA290" s="198" t="e">
        <f>IFERROR((VLOOKUP($A290,'0910'!$F$10:$S$433,12,FALSE)/VLOOKUP($A290,'2010'!$C$5:$K$611,9,FALSE))*1000,#N/A)</f>
        <v>#N/A</v>
      </c>
      <c r="EB290" s="198" t="e">
        <f>IFERROR((VLOOKUP($A290,'1011'!$F$10:$S$433,13,FALSE)/VLOOKUP($A290,'2011'!$C$5:$K$611,9,FALSE))*1000,#N/A)</f>
        <v>#N/A</v>
      </c>
      <c r="EC290" s="198">
        <f>IFERROR((VLOOKUP($A290,'1112'!$F$10:$S$408,12,FALSE)/VLOOKUP($A290,'2012'!$F$10:$M$460,8,FALSE))*1000,#N/A)</f>
        <v>2.7556644213104713</v>
      </c>
      <c r="ED290" s="198">
        <f>IFERROR((VLOOKUP($A290,'1213'!$F$10:$S$408,12,FALSE)/VLOOKUP($A290,'2013'!$F$10:$M$460,8,FALSE))*1000,#N/A)</f>
        <v>1.2211876049458099</v>
      </c>
      <c r="EE290" s="198">
        <f>IFERROR((VLOOKUP($A290,'1314'!$F$10:$S$408,12,FALSE)/VLOOKUP($A290,'2014'!$F$10:$M$460,8,FALSE))*1000,#N/A)</f>
        <v>1.3671578307762418</v>
      </c>
      <c r="EF290" s="198">
        <f>IFERROR((VLOOKUP($A290,'1415'!$F$10:$S$408,12,FALSE)/VLOOKUP($A290,'2015'!$F$10:$M$460,8,FALSE))*1000,#N/A)</f>
        <v>4.5303533675626699</v>
      </c>
      <c r="EG290" s="198">
        <f>IFERROR((VLOOKUP($A290,'1516'!$F$10:$S$408,12,FALSE)/VLOOKUP($A290,'2016'!$F$10:$M$460,8,FALSE))*1000,#N/A)</f>
        <v>1.6523959741625356</v>
      </c>
      <c r="EH290" s="198">
        <f>IFERROR((VLOOKUP($A290,'1617'!$F$10:$S$408,12,FALSE)/VLOOKUP($A290,'2017'!$F$10:$M$460,8,FALSE))*1000,#N/A)</f>
        <v>1.4934289127837517</v>
      </c>
      <c r="EI290" s="198">
        <f>IFERROR((VLOOKUP($A290,'1718'!$F$10:$S$408,12,FALSE)/VLOOKUP($A290,'2018'!$F$10:$N$460,9,FALSE))*1000,#N/A)</f>
        <v>2.9766334275933919</v>
      </c>
      <c r="EJ290" s="198">
        <f>IFERROR((VLOOKUP($A290,'1819'!$F$10:$S$408,12,FALSE)/VLOOKUP($A290,'2018'!$F$10:$N$460,9,FALSE))*1000,#N/A)</f>
        <v>1.3394850424170264</v>
      </c>
      <c r="EK290" s="198">
        <f>IFERROR((VLOOKUP($A290,'1920'!$F$10:$S$408,12,FALSE)/VLOOKUP($A290,'2019'!$F$10:$N$464,8,FALSE))*1000,#N/A)</f>
        <v>2.0744121264206017</v>
      </c>
      <c r="EL290" s="198">
        <f>IFERROR((VLOOKUP($A290,'20 21'!$F$10:$S$408,12,FALSE)/VLOOKUP($A290,'2020'!$F$10:$N$469,8,FALSE))*1000,#N/A)</f>
        <v>2.9253623061216127</v>
      </c>
      <c r="EM290" s="198">
        <f>IFERROR((VLOOKUP($A290,'21 22'!$F$10:$S$408,12,FALSE)/VLOOKUP($A290,'2021'!$F$10:$N$469,8,FALSE))*1000,#N/A)</f>
        <v>4.2050925120352645</v>
      </c>
      <c r="EN290" s="198">
        <f>IFERROR((VLOOKUP($A290,'22 23'!$F$10:$S$408,12,FALSE)/VLOOKUP($A290,'2022'!$F$10:$N$469,8,FALSE))*1000,#N/A)</f>
        <v>5.8982621705604785</v>
      </c>
      <c r="EO290" s="196">
        <f>IFERROR((VLOOKUP($A290,'23 24'!$F$7:$S$408,12,FALSE)/VLOOKUP($A290,'2023'!$C$7:$N$469,9,FALSE))*1000,#N/A)</f>
        <v>7.7000955382224188</v>
      </c>
    </row>
    <row r="291" spans="1:145" x14ac:dyDescent="0.3">
      <c r="A291" t="s">
        <v>811</v>
      </c>
      <c r="B291" t="s">
        <v>1743</v>
      </c>
      <c r="C291" t="str">
        <f>IF(VLOOKUP($A291,'0910'!$F$10:$L$433,1,FALSE)=VLOOKUP($A291,'2010'!$C$5:$K$611,1,FALSE),VLOOKUP($A291,'0910'!$F$10:$L$433,1,FALSE),FALSE)</f>
        <v>Three Rivers</v>
      </c>
      <c r="D291" t="str">
        <f>IF(VLOOKUP($A291,'1011'!$F$10:$L$433,1,FALSE)=VLOOKUP($A291,'2011'!$C$5:$K$611,1,FALSE),VLOOKUP($A291,'1011'!$F$10:$L$433,1,FALSE),FALSE)</f>
        <v>Three Rivers</v>
      </c>
      <c r="E291" t="str">
        <f>IF(VLOOKUP(A291,'1112'!$F$10:$L$408,1,FALSE)=VLOOKUP(A291,'2012'!$F$10:$M$460,1,FALSE),VLOOKUP(A291,'1112'!$F$10:$L$408,1,FALSE),FALSE)</f>
        <v>Three Rivers</v>
      </c>
      <c r="F291" t="str">
        <f>IF(VLOOKUP($A291,'1213'!$F$10:$L$408,1,FALSE)=VLOOKUP($A291,'2013'!$F$10:$M$460,1,FALSE),VLOOKUP($A291,'1213'!$F$10:$L$408,1,FALSE),FALSE)</f>
        <v>Three Rivers</v>
      </c>
      <c r="G291" t="str">
        <f>IF(VLOOKUP($A291,'1314'!$F$10:$L$408,1,FALSE)=VLOOKUP($A291,'2014'!$F$10:$M$460,1,FALSE),VLOOKUP($A291,'1314'!$F$10:$L$408,1,FALSE),FALSE)</f>
        <v>Three Rivers</v>
      </c>
      <c r="H291" t="str">
        <f>IF(VLOOKUP($A291,'1415'!$F$10:$L$408,1,FALSE)=VLOOKUP($A291,'2015'!$F$10:$M$460,1,FALSE),VLOOKUP($A291,'1415'!$F$10:$L$408,1,FALSE),FALSE)</f>
        <v>Three Rivers</v>
      </c>
      <c r="I291" t="str">
        <f>IF(VLOOKUP($A291,'1516'!$F$10:$L$408,1,FALSE)=VLOOKUP($A291,'2015'!$F$10:$M$460,1,FALSE),VLOOKUP($A291,'1516'!$F$10:$L$408,1,FALSE),FALSE)</f>
        <v>Three Rivers</v>
      </c>
      <c r="J291" t="str">
        <f>IF(VLOOKUP($A291,'1617'!$F$10:$L$408,1,FALSE)=VLOOKUP($A291,'2016'!$F$10:$M$460,1,FALSE),VLOOKUP($A291,'1617'!$F$10:$L$408,1,FALSE),FALSE)</f>
        <v>Three Rivers</v>
      </c>
      <c r="K291" t="str">
        <f>IF(VLOOKUP($A291,'1718'!$F$10:$M$408,1,FALSE)=VLOOKUP($A291,'2017'!$F$10:$M$460,1,FALSE),VLOOKUP($A291,'1718'!$F$10:$M$408,1,FALSE),FALSE)</f>
        <v>Three Rivers</v>
      </c>
      <c r="L291" t="str">
        <f>IF(VLOOKUP($A291,'1819'!$F$10:$M$408,1,FALSE)=VLOOKUP($A291,'2018'!$F$10:$M$460,1,FALSE),VLOOKUP($A291,'1819'!$F$10:$M$408,1,FALSE),FALSE)</f>
        <v>Three Rivers</v>
      </c>
      <c r="M291" t="str">
        <f>IF(VLOOKUP($A291,'1920'!$F$10:$M$408,1,FALSE)=VLOOKUP($A291,'2019'!$F$10:$M$464,1,FALSE),VLOOKUP($A291,'1920'!$F$10:$M$408,1,FALSE),FALSE)</f>
        <v>Three Rivers</v>
      </c>
      <c r="N291" t="str">
        <f>IF(VLOOKUP($A291,'20 21'!$F$10:$N$408,1,FALSE)=VLOOKUP($A291,'2020'!$F$10:$O$468,1,FALSE),VLOOKUP($A291,'20 21'!$F$10:$N$408,1,FALSE),FALSE)</f>
        <v>Three Rivers</v>
      </c>
      <c r="O291" t="str">
        <f>IF(VLOOKUP($A291,'21 22'!$F$10:$N$408,1,FALSE)=VLOOKUP($A291,'2021'!$F$10:$O$471,1,FALSE),VLOOKUP($A291,'21 22'!$F$10:$N$408,1,FALSE),FALSE)</f>
        <v>Three Rivers</v>
      </c>
      <c r="P291" t="str">
        <f>IF(VLOOKUP($A291,'22 23'!$F$10:$N$408,1,FALSE)=VLOOKUP($A291,'2022'!$F$10:$O$468,1,FALSE),VLOOKUP($A291,'22 23'!$F$10:$N$408,1,FALSE),FALSE)</f>
        <v>Three Rivers</v>
      </c>
      <c r="Q291" t="str">
        <f>IF(VLOOKUP($A291,'23 24'!$F$7:$N$408,1,FALSE)=VLOOKUP($A291,'2023'!$C$7:$O$468,1,FALSE),VLOOKUP($A291,'23 24'!$F$7:$N$408,1,FALSE),FALSE)</f>
        <v>Three Rivers</v>
      </c>
      <c r="S291" s="196">
        <f>IFERROR((VLOOKUP($A291,'0910'!$F$10:$L$433,4,FALSE)/VLOOKUP($A291,'2010'!$C$5:$K$611,9,FALSE))*1000,#N/A)</f>
        <v>2.7739251040221915</v>
      </c>
      <c r="T291" s="196">
        <f>IFERROR((VLOOKUP($A291,'1011'!$F$10:$L$433,4,FALSE)/VLOOKUP($A291,'2011'!$C$5:$K$611,9,FALSE))*1000,#N/A)</f>
        <v>4.1482300884955752</v>
      </c>
      <c r="U291" s="196">
        <f>IFERROR((VLOOKUP($A291,'1112'!$F$10:$L$408,4,FALSE)/VLOOKUP($A291,'2012'!$F$10:$M$460,8,FALSE))*1000,#N/A)</f>
        <v>4.9532195927352776</v>
      </c>
      <c r="V291" s="196">
        <f>IFERROR((VLOOKUP($A291,'1213'!$F$10:$L$408,4,FALSE)/VLOOKUP($A291,'2013'!$F$10:$M$460,8,FALSE))*1000,#N/A)</f>
        <v>2.738225629791895</v>
      </c>
      <c r="W291" s="196">
        <f>IFERROR((VLOOKUP($A291,'1314'!$F$10:$L$408,4,FALSE)/VLOOKUP($A291,'2014'!$F$10:$M$460,8,FALSE))*1000,#N/A)</f>
        <v>4.6372067648663391</v>
      </c>
      <c r="X291" s="196">
        <f>IFERROR((VLOOKUP($A291,'1415'!$F$10:$L$408,4,FALSE)/VLOOKUP($A291,'2015'!$F$10:$M$460,8,FALSE))*1000,#N/A)</f>
        <v>2.976995940460081</v>
      </c>
      <c r="Y291" s="196">
        <f>IFERROR((VLOOKUP($A291,'1516'!$F$10:$L$408,4,FALSE)/VLOOKUP($A291,'2016'!$F$10:$M$460,8,FALSE))*1000,#N/A)</f>
        <v>2.1528525296017222</v>
      </c>
      <c r="Z291" s="196">
        <f>IFERROR((VLOOKUP($A291,'1617'!$F$10:$L$408,4,FALSE)/VLOOKUP($A291,'2017'!$F$10:$M$460,8,FALSE))*1000,#N/A)</f>
        <v>5.0924685071026534</v>
      </c>
      <c r="AA291" s="196">
        <f>IFERROR((VLOOKUP($A291,'1718'!$F$10:$L$408,4,FALSE)/VLOOKUP($A291,'2018'!$F$10:$N$460,9,FALSE))*1000,#N/A)</f>
        <v>2.927867979771094</v>
      </c>
      <c r="AB291" s="196">
        <f>IFERROR((VLOOKUP($A291,'1819'!$F$10:$L$408,4,FALSE)/VLOOKUP($A291,'2018'!$F$10:$N$460,9,FALSE))*1000,#N/A)</f>
        <v>1.0646792653713071</v>
      </c>
      <c r="AC291" s="196">
        <f>IFERROR((VLOOKUP($A291,'1920'!$F$10:$L$408,4,FALSE)/VLOOKUP($A291,'2019'!$F$10:$N$464,8,FALSE))*1000,#N/A)</f>
        <v>0.53019458141137799</v>
      </c>
      <c r="AD291" s="196">
        <f>IFERROR((VLOOKUP($A291,'20 21'!$F$10:$M$408,4,FALSE)/VLOOKUP($A291,'2020'!$F$10:$N$469,8,FALSE))*1000,#N/A)</f>
        <v>0.52215640150694342</v>
      </c>
      <c r="AE291" s="196">
        <f>IFERROR((VLOOKUP($A291,'21 22'!$F$10:$M$408,4,FALSE)/VLOOKUP($A291,'2021'!$F$10:$N$469,8,FALSE))*1000,#N/A)</f>
        <v>1.0410702201863515</v>
      </c>
      <c r="AF291" s="196">
        <f>IFERROR((VLOOKUP($A291,'22 23'!$F$10:$M$408,4,FALSE)/VLOOKUP($A291,'2022'!$F$10:$N$469,8,FALSE))*1000,#N/A)</f>
        <v>3.1130019715679151</v>
      </c>
      <c r="AG291" s="196">
        <f>IFERROR((VLOOKUP($A291,'23 24'!$F$7:$M$408,4,FALSE)/VLOOKUP($A291,'2023'!$C$7:$N$469,9,FALSE))*1000,#N/A)</f>
        <v>1.0321781539493715</v>
      </c>
      <c r="AI291" s="196">
        <f>IFERROR((VLOOKUP($A291,'0910'!$F$10:$L$433,5,FALSE)/VLOOKUP($A291,'2010'!$C$5:$K$611,9,FALSE))*1000,#N/A)</f>
        <v>0</v>
      </c>
      <c r="AJ291" s="196">
        <f>IFERROR((VLOOKUP($A291,'1011'!$F$10:$L$433,5,FALSE)/VLOOKUP($A291,'2011'!$C$5:$K$611,9,FALSE))*1000,#N/A)</f>
        <v>0.82964601769911506</v>
      </c>
      <c r="AK291" s="196">
        <f>IFERROR((VLOOKUP($A291,'1112'!$F$10:$L$408,5,FALSE)/VLOOKUP($A291,'2012'!$F$10:$M$460,8,FALSE))*1000,#N/A)</f>
        <v>0.55035773252614195</v>
      </c>
      <c r="AL291" s="196">
        <f>IFERROR((VLOOKUP($A291,'1213'!$F$10:$L$408,5,FALSE)/VLOOKUP($A291,'2013'!$F$10:$M$460,8,FALSE))*1000,#N/A)</f>
        <v>0.547645125958379</v>
      </c>
      <c r="AM291" s="196">
        <f>IFERROR((VLOOKUP($A291,'1314'!$F$10:$L$408,5,FALSE)/VLOOKUP($A291,'2014'!$F$10:$M$460,8,FALSE))*1000,#N/A)</f>
        <v>4.3644298963447898</v>
      </c>
      <c r="AN291" s="196">
        <f>IFERROR((VLOOKUP($A291,'1415'!$F$10:$L$408,5,FALSE)/VLOOKUP($A291,'2015'!$F$10:$M$460,8,FALSE))*1000,#N/A)</f>
        <v>0</v>
      </c>
      <c r="AO291" s="196">
        <f>IFERROR((VLOOKUP($A291,'1516'!$F$10:$L$408,5,FALSE)/VLOOKUP($A291,'2016'!$F$10:$M$460,8,FALSE))*1000,#N/A)</f>
        <v>0</v>
      </c>
      <c r="AP291" s="196">
        <f>IFERROR((VLOOKUP($A291,'1617'!$F$10:$L$408,5,FALSE)/VLOOKUP($A291,'2017'!$F$10:$M$460,8,FALSE))*1000,#N/A)</f>
        <v>2.1441972661484856</v>
      </c>
      <c r="AQ291" s="196">
        <f>IFERROR((VLOOKUP($A291,'1718'!$F$10:$L$408,5,FALSE)/VLOOKUP($A291,'2018'!$F$10:$N$460,9,FALSE))*1000,#N/A)</f>
        <v>0.26616981634282677</v>
      </c>
      <c r="AR291" s="196">
        <f>IFERROR((VLOOKUP($A291,'1819'!$F$10:$L$408,5,FALSE)/VLOOKUP($A291,'2018'!$F$10:$N$460,9,FALSE))*1000,#N/A)</f>
        <v>0.26616981634282677</v>
      </c>
      <c r="AS291" s="196">
        <f>IFERROR((VLOOKUP($A291,'1920'!$F$10:$L$408,5,FALSE)/VLOOKUP($A291,'2019'!$F$10:$N$464,8,FALSE))*1000,#N/A)</f>
        <v>0.26509729070568899</v>
      </c>
      <c r="AT291" s="196">
        <f>IFERROR((VLOOKUP($A291,'20 21'!$F$10:$L$408,5,FALSE)/VLOOKUP($A291,'2020'!$F$10:$N$469,8,FALSE))*1000,#N/A)</f>
        <v>0</v>
      </c>
      <c r="AU291" s="196">
        <f>IFERROR((VLOOKUP($A291,'21 22'!$F$10:$L$408,5,FALSE)/VLOOKUP($A291,'2021'!$F$10:$N$469,8,FALSE))*1000,#N/A)</f>
        <v>1.3013377752329396</v>
      </c>
      <c r="AV291" s="196">
        <f>IFERROR((VLOOKUP($A291,'22 23'!$F$10:$L$408,5,FALSE)/VLOOKUP($A291,'2022'!$F$10:$N$469,8,FALSE))*1000,#N/A)</f>
        <v>0</v>
      </c>
      <c r="AW291" s="196">
        <f>IFERROR((VLOOKUP($A291,'23 24'!$F$7:$M$408,5,FALSE)/VLOOKUP($A291,'2023'!$C$7:$N$469,9,FALSE))*1000,#N/A)</f>
        <v>0</v>
      </c>
      <c r="AY291" s="196">
        <f>IFERROR((VLOOKUP($A291,'0910'!$F$10:$L$433,6,FALSE)/VLOOKUP($A291,'2010'!$C$5:$K$611,9,FALSE))*1000,#N/A)</f>
        <v>0</v>
      </c>
      <c r="AZ291" s="196">
        <f>IFERROR((VLOOKUP($A291,'1011'!$F$10:$L$433,6,FALSE)/VLOOKUP($A291,'2011'!$C$5:$K$611,9,FALSE))*1000,#N/A)</f>
        <v>0</v>
      </c>
      <c r="BA291" s="196">
        <f>IFERROR((VLOOKUP($A291,'1112'!$F$10:$L$408,6,FALSE)/VLOOKUP($A291,'2012'!$F$10:$M$460,8,FALSE))*1000,#N/A)</f>
        <v>0</v>
      </c>
      <c r="BB291" s="196">
        <f>IFERROR((VLOOKUP($A291,'1213'!$F$10:$L$408,6,FALSE)/VLOOKUP($A291,'2013'!$F$10:$M$460,8,FALSE))*1000,#N/A)</f>
        <v>0</v>
      </c>
      <c r="BC291" s="196">
        <f>IFERROR((VLOOKUP($A291,'1314'!$F$10:$L$408,6,FALSE)/VLOOKUP($A291,'2014'!$F$10:$M$460,8,FALSE))*1000,#N/A)</f>
        <v>0</v>
      </c>
      <c r="BD291" s="196">
        <f>IFERROR((VLOOKUP($A291,'1415'!$F$10:$L$408,6,FALSE)/VLOOKUP($A291,'2015'!$F$10:$M$460,8,FALSE))*1000,#N/A)</f>
        <v>0</v>
      </c>
      <c r="BE291" s="196">
        <f>IFERROR((VLOOKUP($A291,'1516'!$F$10:$L$408,6,FALSE)/VLOOKUP($A291,'2016'!$F$10:$M$460,8,FALSE))*1000,#N/A)</f>
        <v>0</v>
      </c>
      <c r="BF291" s="196">
        <f>IFERROR((VLOOKUP($A291,'1617'!$F$10:$L$408,6,FALSE)/VLOOKUP($A291,'2017'!$F$10:$M$460,8,FALSE))*1000,#N/A)</f>
        <v>0</v>
      </c>
      <c r="BG291" s="196">
        <f>IFERROR((VLOOKUP($A291,'1718'!$F$10:$L$408,6,FALSE)/VLOOKUP($A291,'2018'!$F$10:$N$460,9,FALSE))*1000,#N/A)</f>
        <v>0</v>
      </c>
      <c r="BH291" s="196">
        <f>IFERROR((VLOOKUP($A291,'1819'!$F$10:$L$408,6,FALSE)/VLOOKUP($A291,'2018'!$F$10:$N$460,9,FALSE))*1000,#N/A)</f>
        <v>0</v>
      </c>
      <c r="BI291" s="196">
        <f>IFERROR((VLOOKUP($A291,'1920'!$F$10:$L$408,6,FALSE)/VLOOKUP($A291,'2019'!$F$10:$N$464,8,FALSE))*1000,#N/A)</f>
        <v>0</v>
      </c>
      <c r="BJ291" s="196">
        <f>IFERROR((VLOOKUP($A291,'20 21'!$F$10:$L$408,6,FALSE)/VLOOKUP($A291,'2020'!$F$10:$N$469,8,FALSE))*1000,#N/A)</f>
        <v>0</v>
      </c>
      <c r="BK291" s="196">
        <f>IFERROR((VLOOKUP($A291,'21 22'!$F$10:$L$408,6,FALSE)/VLOOKUP($A291,'2021'!$F$10:$N$469,8,FALSE))*1000,#N/A)</f>
        <v>0</v>
      </c>
      <c r="BL291" s="196">
        <f>IFERROR((VLOOKUP($A291,'22 23'!$F$10:$L$408,6,FALSE)/VLOOKUP($A291,'2022'!$F$10:$N$469,8,FALSE))*1000,#N/A)</f>
        <v>0</v>
      </c>
      <c r="BM291" s="196">
        <f>IFERROR((VLOOKUP($A291,'23 24'!$F$7:$M$408,6,FALSE)/VLOOKUP($A291,'2023'!$C$7:$N$469,9,FALSE))*1000,#N/A)</f>
        <v>0</v>
      </c>
      <c r="BO291" s="196">
        <f>IFERROR((VLOOKUP($A291,'0910'!$F$10:$L$433,7,FALSE)/VLOOKUP($A291,'2010'!$C$5:$K$611,9,FALSE))*1000,#N/A)</f>
        <v>2.7739251040221915</v>
      </c>
      <c r="BP291" s="196">
        <f>IFERROR((VLOOKUP($A291,'1011'!$F$10:$L$433,7,FALSE)/VLOOKUP($A291,'2011'!$C$5:$K$611,9,FALSE))*1000,#N/A)</f>
        <v>4.9778761061946906</v>
      </c>
      <c r="BQ291" s="196">
        <f>IFERROR((VLOOKUP($A291,'1112'!$F$10:$L$408,7,FALSE)/VLOOKUP($A291,'2012'!$F$10:$M$460,8,FALSE))*1000,#N/A)</f>
        <v>5.5035773252614204</v>
      </c>
      <c r="BR291" s="196">
        <f>IFERROR((VLOOKUP($A291,'1213'!$F$10:$L$408,7,FALSE)/VLOOKUP($A291,'2013'!$F$10:$M$460,8,FALSE))*1000,#N/A)</f>
        <v>3.5596933187294635</v>
      </c>
      <c r="BS291" s="196">
        <f>IFERROR((VLOOKUP($A291,'1314'!$F$10:$L$408,7,FALSE)/VLOOKUP($A291,'2014'!$F$10:$M$460,8,FALSE))*1000,#N/A)</f>
        <v>9.0016366612111298</v>
      </c>
      <c r="BT291" s="196">
        <f>IFERROR((VLOOKUP($A291,'1415'!$F$10:$L$408,7,FALSE)/VLOOKUP($A291,'2015'!$F$10:$M$460,8,FALSE))*1000,#N/A)</f>
        <v>2.976995940460081</v>
      </c>
      <c r="BU291" s="196">
        <f>IFERROR((VLOOKUP($A291,'1516'!$F$10:$L$408,7,FALSE)/VLOOKUP($A291,'2016'!$F$10:$M$460,8,FALSE))*1000,#N/A)</f>
        <v>2.1528525296017222</v>
      </c>
      <c r="BV291" s="196">
        <f>IFERROR((VLOOKUP($A291,'1617'!$F$10:$L$408,7,FALSE)/VLOOKUP($A291,'2017'!$F$10:$M$460,8,FALSE))*1000,#N/A)</f>
        <v>7.5046904315197001</v>
      </c>
      <c r="BW291" s="196">
        <f>IFERROR((VLOOKUP($A291,'1718'!$F$10:$L$408,7,FALSE)/VLOOKUP($A291,'2018'!$F$10:$N$460,9,FALSE))*1000,#N/A)</f>
        <v>3.1940377961139208</v>
      </c>
      <c r="BX291" s="196">
        <f>IFERROR((VLOOKUP($A291,'1819'!$F$10:$L$408,7,FALSE)/VLOOKUP($A291,'2018'!$F$10:$N$460,9,FALSE))*1000,#N/A)</f>
        <v>1.0646792653713071</v>
      </c>
      <c r="BY291" s="196">
        <f>IFERROR((VLOOKUP($A291,'1920'!$F$10:$L$408,7,FALSE)/VLOOKUP($A291,'2019'!$F$10:$N$464,8,FALSE))*1000,#N/A)</f>
        <v>0.79529187211706698</v>
      </c>
      <c r="BZ291" s="196">
        <f>IFERROR((VLOOKUP($A291,'20 21'!$F$10:$L$408,7,FALSE)/VLOOKUP($A291,'2020'!$F$10:$N$469,8,FALSE))*1000,#N/A)</f>
        <v>0.52215640150694342</v>
      </c>
      <c r="CA291" s="196">
        <f>IFERROR((VLOOKUP($A291,'21 22'!$F$10:$L$408,7,FALSE)/VLOOKUP($A291,'2021'!$F$10:$N$469,8,FALSE))*1000,#N/A)</f>
        <v>2.0821404403727031</v>
      </c>
      <c r="CB291" s="196">
        <f>IFERROR((VLOOKUP($A291,'22 23'!$F$10:$L$408,7,FALSE)/VLOOKUP($A291,'2022'!$F$10:$N$469,8,FALSE))*1000,#N/A)</f>
        <v>3.1130019715679151</v>
      </c>
      <c r="CC291" s="196">
        <f>IFERROR((VLOOKUP($A291,'23 24'!$F$7:$M$408,7,FALSE)/VLOOKUP($A291,'2023'!$C$7:$N$469,9,FALSE))*1000,#N/A)</f>
        <v>1.0321781539493715</v>
      </c>
      <c r="CE291" s="198">
        <f>IFERROR((VLOOKUP($A291,'0910'!$F$10:$S$433,9,FALSE)/VLOOKUP($A291,'2010'!$C$5:$K$611,9,FALSE))*1000,#N/A)</f>
        <v>1.941747572815534</v>
      </c>
      <c r="CF291" s="198">
        <f>IFERROR((VLOOKUP($A291,'1011'!$F$10:$S$433,10,FALSE)/VLOOKUP($A291,'2011'!$C$5:$K$611,9,FALSE))*1000,#N/A)</f>
        <v>2.2123893805309733</v>
      </c>
      <c r="CG291" s="198">
        <f>IFERROR((VLOOKUP($A291,'1112'!$F$10:$S$408,9,FALSE)/VLOOKUP($A291,'2012'!$F$10:$M$460,8,FALSE))*1000,#N/A)</f>
        <v>3.5773252614199231</v>
      </c>
      <c r="CH291" s="198">
        <f>IFERROR((VLOOKUP($A291,'1213'!$F$10:$S$408,9,FALSE)/VLOOKUP($A291,'2013'!$F$10:$M$460,8,FALSE))*1000,#N/A)</f>
        <v>5.47645125958379</v>
      </c>
      <c r="CI291" s="198">
        <f>IFERROR((VLOOKUP($A291,'1314'!$F$10:$S$408,9,FALSE)/VLOOKUP($A291,'2014'!$F$10:$M$460,8,FALSE))*1000,#N/A)</f>
        <v>2.7277686852154939</v>
      </c>
      <c r="CJ291" s="198">
        <f>IFERROR((VLOOKUP($A291,'1415'!$F$10:$S$408,9,FALSE)/VLOOKUP($A291,'2015'!$F$10:$M$460,8,FALSE))*1000,#N/A)</f>
        <v>4.3301759133964817</v>
      </c>
      <c r="CK291" s="198">
        <f>IFERROR((VLOOKUP($A291,'1516'!$F$10:$S$408,9,FALSE)/VLOOKUP($A291,'2016'!$F$10:$M$460,8,FALSE))*1000,#N/A)</f>
        <v>3.767491926803014</v>
      </c>
      <c r="CL291" s="198">
        <f>IFERROR((VLOOKUP($A291,'1617'!$F$10:$S$408,9,FALSE)/VLOOKUP($A291,'2017'!$F$10:$M$460,8,FALSE))*1000,#N/A)</f>
        <v>1.6081479496113642</v>
      </c>
      <c r="CM291" s="198">
        <f>IFERROR((VLOOKUP($A291,'1718'!$F$10:$S$408,9,FALSE)/VLOOKUP($A291,'2018'!$F$10:$N$460,9,FALSE))*1000,#N/A)</f>
        <v>2.3955283470854405</v>
      </c>
      <c r="CN291" s="198">
        <f>IFERROR((VLOOKUP($A291,'1819'!$F$10:$S$408,9,FALSE)/VLOOKUP($A291,'2018'!$F$10:$N$460,9,FALSE))*1000,#N/A)</f>
        <v>2.927867979771094</v>
      </c>
      <c r="CO291" s="198">
        <f>IFERROR((VLOOKUP($A291,'1920'!$F$10:$S$408,9,FALSE)/VLOOKUP($A291,'2019'!$F$10:$N$464,8,FALSE))*1000,#N/A)</f>
        <v>3.4462647791739567</v>
      </c>
      <c r="CP291" s="198">
        <f>IFERROR((VLOOKUP($A291,'20 21'!$F$10:$S$408,9,FALSE)/VLOOKUP($A291,'2020'!$F$10:$N$469,8,FALSE))*1000,#N/A)</f>
        <v>1.5664692045208302</v>
      </c>
      <c r="CQ291" s="198">
        <f>IFERROR((VLOOKUP($A291,'21 22'!$F$10:$S$408,9,FALSE)/VLOOKUP($A291,'2021'!$F$10:$N$469,8,FALSE))*1000,#N/A)</f>
        <v>0.78080266513976371</v>
      </c>
      <c r="CR291" s="198">
        <f>IFERROR((VLOOKUP($A291,'22 23'!$F$10:$S$408,9,FALSE)/VLOOKUP($A291,'2022'!$F$10:$N$469,8,FALSE))*1000,#N/A)</f>
        <v>9.3390059147037459</v>
      </c>
      <c r="CS291" s="196">
        <f>IFERROR((VLOOKUP($A291,'23 24'!$F$7:$S$408,9,FALSE)/VLOOKUP($A291,'2023'!$C$7:$N$469,9,FALSE))*1000,#N/A)</f>
        <v>1.5482672309240575</v>
      </c>
      <c r="CU291" s="198">
        <f>IFERROR((VLOOKUP($A291,'0910'!$F$10:$S$433,10,FALSE)/VLOOKUP($A291,'2010'!$C$5:$K$611,9,FALSE))*1000,#N/A)</f>
        <v>0.27739251040221913</v>
      </c>
      <c r="CV291" s="198">
        <f>IFERROR((VLOOKUP($A291,'1011'!$F$10:$S$433,11,FALSE)/VLOOKUP($A291,'2011'!$C$5:$K$611,9,FALSE))*1000,#N/A)</f>
        <v>0.82964601769911506</v>
      </c>
      <c r="CW291" s="198">
        <f>IFERROR((VLOOKUP($A291,'1112'!$F$10:$S$408,10,FALSE)/VLOOKUP($A291,'2012'!$F$10:$M$460,8,FALSE))*1000,#N/A)</f>
        <v>1.6510731975784259</v>
      </c>
      <c r="CX291" s="198">
        <f>IFERROR((VLOOKUP($A291,'1213'!$F$10:$S$408,10,FALSE)/VLOOKUP($A291,'2013'!$F$10:$M$460,8,FALSE))*1000,#N/A)</f>
        <v>0.82146768893756839</v>
      </c>
      <c r="CY291" s="198">
        <f>IFERROR((VLOOKUP($A291,'1314'!$F$10:$S$408,10,FALSE)/VLOOKUP($A291,'2014'!$F$10:$M$460,8,FALSE))*1000,#N/A)</f>
        <v>1.0911074740861975</v>
      </c>
      <c r="CZ291" s="198">
        <f>IFERROR((VLOOKUP($A291,'1415'!$F$10:$S$408,10,FALSE)/VLOOKUP($A291,'2015'!$F$10:$M$460,8,FALSE))*1000,#N/A)</f>
        <v>3.247631935047361</v>
      </c>
      <c r="DA291" s="198">
        <f>IFERROR((VLOOKUP($A291,'1516'!$F$10:$S$408,10,FALSE)/VLOOKUP($A291,'2016'!$F$10:$M$460,8,FALSE))*1000,#N/A)</f>
        <v>0.8073196986006459</v>
      </c>
      <c r="DB291" s="198">
        <f>IFERROR((VLOOKUP($A291,'1617'!$F$10:$S$408,10,FALSE)/VLOOKUP($A291,'2017'!$F$10:$M$460,8,FALSE))*1000,#N/A)</f>
        <v>0.5360493165371214</v>
      </c>
      <c r="DC291" s="198">
        <f>IFERROR((VLOOKUP($A291,'1718'!$F$10:$S$408,10,FALSE)/VLOOKUP($A291,'2018'!$F$10:$N$460,9,FALSE))*1000,#N/A)</f>
        <v>3.1940377961139208</v>
      </c>
      <c r="DD291" s="198">
        <f>IFERROR((VLOOKUP($A291,'1819'!$F$10:$S$408,10,FALSE)/VLOOKUP($A291,'2018'!$F$10:$N$460,9,FALSE))*1000,#N/A)</f>
        <v>1.3308490817141336</v>
      </c>
      <c r="DE291" s="198">
        <f>IFERROR((VLOOKUP($A291,'1920'!$F$10:$S$408,10,FALSE)/VLOOKUP($A291,'2019'!$F$10:$N$464,8,FALSE))*1000,#N/A)</f>
        <v>1.325486453528445</v>
      </c>
      <c r="DF291" s="198">
        <f>IFERROR((VLOOKUP($A291,'20 21'!$F$10:$S$408,10,FALSE)/VLOOKUP($A291,'2020'!$F$10:$N$469,8,FALSE))*1000,#N/A)</f>
        <v>0.52215640150694342</v>
      </c>
      <c r="DG291" s="198">
        <f>IFERROR((VLOOKUP($A291,'21 22'!$F$10:$S$408,10,FALSE)/VLOOKUP($A291,'2021'!$F$10:$N$469,8,FALSE))*1000,#N/A)</f>
        <v>1.0410702201863515</v>
      </c>
      <c r="DH291" s="198">
        <f>IFERROR((VLOOKUP($A291,'22 23'!$F$10:$S$408,10,FALSE)/VLOOKUP($A291,'2022'!$F$10:$N$469,8,FALSE))*1000,#N/A)</f>
        <v>0</v>
      </c>
      <c r="DI291" s="196">
        <f>IFERROR((VLOOKUP($A291,'23 24'!$F$7:$S$408,10,FALSE)/VLOOKUP($A291,'2023'!$C$7:$N$469,9,FALSE))*1000,#N/A)</f>
        <v>0</v>
      </c>
      <c r="DK291" s="198">
        <f>IFERROR((VLOOKUP($A291,'0910'!$F$10:$S$433,11,FALSE)/VLOOKUP($A291,'2010'!$C$5:$K$611,9,FALSE))*1000,#N/A)</f>
        <v>0</v>
      </c>
      <c r="DL291" s="198">
        <f>IFERROR((VLOOKUP($A291,'1011'!$F$10:$S$433,12,FALSE)/VLOOKUP($A291,'2011'!$C$5:$K$611,9,FALSE))*1000,#N/A)</f>
        <v>0</v>
      </c>
      <c r="DM291" s="198">
        <f>IFERROR((VLOOKUP($A291,'1112'!$F$10:$S$408,11,FALSE)/VLOOKUP($A291,'2012'!$F$10:$M$460,8,FALSE))*1000,#N/A)</f>
        <v>0</v>
      </c>
      <c r="DN291" s="198">
        <f>IFERROR((VLOOKUP($A291,'1213'!$F$10:$S$408,11,FALSE)/VLOOKUP($A291,'2013'!$F$10:$M$460,8,FALSE))*1000,#N/A)</f>
        <v>0</v>
      </c>
      <c r="DO291" s="198">
        <f>IFERROR((VLOOKUP($A291,'1314'!$F$10:$S$408,11,FALSE)/VLOOKUP($A291,'2014'!$F$10:$M$460,8,FALSE))*1000,#N/A)</f>
        <v>0</v>
      </c>
      <c r="DP291" s="198">
        <f>IFERROR((VLOOKUP($A291,'1415'!$F$10:$S$408,11,FALSE)/VLOOKUP($A291,'2015'!$F$10:$M$460,8,FALSE))*1000,#N/A)</f>
        <v>0</v>
      </c>
      <c r="DQ291" s="198">
        <f>IFERROR((VLOOKUP($A291,'1516'!$F$10:$S$408,11,FALSE)/VLOOKUP($A291,'2016'!$F$10:$M$460,8,FALSE))*1000,#N/A)</f>
        <v>0</v>
      </c>
      <c r="DR291" s="198">
        <f>IFERROR((VLOOKUP($A291,'1617'!$F$10:$S$408,11,FALSE)/VLOOKUP($A291,'2017'!$F$10:$M$460,8,FALSE))*1000,#N/A)</f>
        <v>0</v>
      </c>
      <c r="DS291" s="198">
        <f>IFERROR((VLOOKUP($A291,'1718'!$F$10:$S$408,11,FALSE)/VLOOKUP($A291,'2018'!$F$10:$N$460,9,FALSE))*1000,#N/A)</f>
        <v>0</v>
      </c>
      <c r="DT291" s="198">
        <f>IFERROR((VLOOKUP($A291,'1819'!$F$10:$S$408,11,FALSE)/VLOOKUP($A291,'2018'!$F$10:$N$460,9,FALSE))*1000,#N/A)</f>
        <v>0</v>
      </c>
      <c r="DU291" s="198">
        <f>IFERROR((VLOOKUP($A291,'1920'!$F$10:$S$408,11,FALSE)/VLOOKUP($A291,'2019'!$F$10:$N$464,8,FALSE))*1000,#N/A)</f>
        <v>0</v>
      </c>
      <c r="DV291" s="198">
        <f>IFERROR((VLOOKUP($A291,'20 21'!$F$10:$S$408,11,FALSE)/VLOOKUP($A291,'2020'!$F$10:$N$469,8,FALSE))*1000,#N/A)</f>
        <v>0.26107820075347171</v>
      </c>
      <c r="DW291" s="198">
        <f>IFERROR((VLOOKUP($A291,'21 22'!$F$10:$S$408,11,FALSE)/VLOOKUP($A291,'2021'!$F$10:$N$469,8,FALSE))*1000,#N/A)</f>
        <v>0</v>
      </c>
      <c r="DX291" s="198">
        <f>IFERROR((VLOOKUP($A291,'22 23'!$F$10:$S$408,11,FALSE)/VLOOKUP($A291,'2022'!$F$10:$N$469,8,FALSE))*1000,#N/A)</f>
        <v>0</v>
      </c>
      <c r="DY291" s="196">
        <f>IFERROR((VLOOKUP($A291,'23 24'!$F$7:$S$408,11,FALSE)/VLOOKUP($A291,'2023'!$C$7:$N$469,9,FALSE))*1000,#N/A)</f>
        <v>0</v>
      </c>
      <c r="EA291" s="198">
        <f>IFERROR((VLOOKUP($A291,'0910'!$F$10:$S$433,12,FALSE)/VLOOKUP($A291,'2010'!$C$5:$K$611,9,FALSE))*1000,#N/A)</f>
        <v>2.219140083217753</v>
      </c>
      <c r="EB291" s="198">
        <f>IFERROR((VLOOKUP($A291,'1011'!$F$10:$S$433,13,FALSE)/VLOOKUP($A291,'2011'!$C$5:$K$611,9,FALSE))*1000,#N/A)</f>
        <v>2.7654867256637168</v>
      </c>
      <c r="EC291" s="198">
        <f>IFERROR((VLOOKUP($A291,'1112'!$F$10:$S$408,12,FALSE)/VLOOKUP($A291,'2012'!$F$10:$M$460,8,FALSE))*1000,#N/A)</f>
        <v>5.5035773252614204</v>
      </c>
      <c r="ED291" s="198">
        <f>IFERROR((VLOOKUP($A291,'1213'!$F$10:$S$408,12,FALSE)/VLOOKUP($A291,'2013'!$F$10:$M$460,8,FALSE))*1000,#N/A)</f>
        <v>6.2979189485213585</v>
      </c>
      <c r="EE291" s="198">
        <f>IFERROR((VLOOKUP($A291,'1314'!$F$10:$S$408,12,FALSE)/VLOOKUP($A291,'2014'!$F$10:$M$460,8,FALSE))*1000,#N/A)</f>
        <v>3.8188761593016913</v>
      </c>
      <c r="EF291" s="198">
        <f>IFERROR((VLOOKUP($A291,'1415'!$F$10:$S$408,12,FALSE)/VLOOKUP($A291,'2015'!$F$10:$M$460,8,FALSE))*1000,#N/A)</f>
        <v>7.3071718538565626</v>
      </c>
      <c r="EG291" s="198">
        <f>IFERROR((VLOOKUP($A291,'1516'!$F$10:$S$408,12,FALSE)/VLOOKUP($A291,'2016'!$F$10:$M$460,8,FALSE))*1000,#N/A)</f>
        <v>4.3057050592034445</v>
      </c>
      <c r="EH291" s="198">
        <f>IFERROR((VLOOKUP($A291,'1617'!$F$10:$S$408,12,FALSE)/VLOOKUP($A291,'2017'!$F$10:$M$460,8,FALSE))*1000,#N/A)</f>
        <v>1.876172607879925</v>
      </c>
      <c r="EI291" s="198">
        <f>IFERROR((VLOOKUP($A291,'1718'!$F$10:$S$408,12,FALSE)/VLOOKUP($A291,'2018'!$F$10:$N$460,9,FALSE))*1000,#N/A)</f>
        <v>5.5895661431993613</v>
      </c>
      <c r="EJ291" s="198">
        <f>IFERROR((VLOOKUP($A291,'1819'!$F$10:$S$408,12,FALSE)/VLOOKUP($A291,'2018'!$F$10:$N$460,9,FALSE))*1000,#N/A)</f>
        <v>3.9925472451424011</v>
      </c>
      <c r="EK291" s="198">
        <f>IFERROR((VLOOKUP($A291,'1920'!$F$10:$S$408,12,FALSE)/VLOOKUP($A291,'2019'!$F$10:$N$464,8,FALSE))*1000,#N/A)</f>
        <v>4.7717512327024023</v>
      </c>
      <c r="EL291" s="198">
        <f>IFERROR((VLOOKUP($A291,'20 21'!$F$10:$S$408,12,FALSE)/VLOOKUP($A291,'2020'!$F$10:$N$469,8,FALSE))*1000,#N/A)</f>
        <v>2.3497038067812452</v>
      </c>
      <c r="EM291" s="198">
        <f>IFERROR((VLOOKUP($A291,'21 22'!$F$10:$S$408,12,FALSE)/VLOOKUP($A291,'2021'!$F$10:$N$469,8,FALSE))*1000,#N/A)</f>
        <v>1.8218728853261152</v>
      </c>
      <c r="EN291" s="198">
        <f>IFERROR((VLOOKUP($A291,'22 23'!$F$10:$S$408,12,FALSE)/VLOOKUP($A291,'2022'!$F$10:$N$469,8,FALSE))*1000,#N/A)</f>
        <v>9.3390059147037459</v>
      </c>
      <c r="EO291" s="196">
        <f>IFERROR((VLOOKUP($A291,'23 24'!$F$7:$S$408,12,FALSE)/VLOOKUP($A291,'2023'!$C$7:$N$469,9,FALSE))*1000,#N/A)</f>
        <v>1.5482672309240575</v>
      </c>
    </row>
    <row r="292" spans="1:145" x14ac:dyDescent="0.3">
      <c r="A292" t="s">
        <v>1682</v>
      </c>
      <c r="B292" t="s">
        <v>1743</v>
      </c>
      <c r="C292" t="str">
        <f>IF(VLOOKUP($A292,'0910'!$F$10:$L$433,1,FALSE)=VLOOKUP($A292,'2010'!$C$5:$K$611,1,FALSE),VLOOKUP($A292,'0910'!$F$10:$L$433,1,FALSE),FALSE)</f>
        <v>Thurrock</v>
      </c>
      <c r="D292" t="str">
        <f>IF(VLOOKUP($A292,'1011'!$F$10:$L$433,1,FALSE)=VLOOKUP($A292,'2011'!$C$5:$K$611,1,FALSE),VLOOKUP($A292,'1011'!$F$10:$L$433,1,FALSE),FALSE)</f>
        <v>Thurrock</v>
      </c>
      <c r="E292" t="str">
        <f>IF(VLOOKUP(A292,'1112'!$F$10:$L$408,1,FALSE)=VLOOKUP(A292,'2012'!$F$10:$M$460,1,FALSE),VLOOKUP(A292,'1112'!$F$10:$L$408,1,FALSE),FALSE)</f>
        <v>Thurrock</v>
      </c>
      <c r="F292" t="str">
        <f>IF(VLOOKUP($A292,'1213'!$F$10:$L$408,1,FALSE)=VLOOKUP($A292,'2013'!$F$10:$M$460,1,FALSE),VLOOKUP($A292,'1213'!$F$10:$L$408,1,FALSE),FALSE)</f>
        <v>Thurrock</v>
      </c>
      <c r="G292" t="str">
        <f>IF(VLOOKUP($A292,'1314'!$F$10:$L$408,1,FALSE)=VLOOKUP($A292,'2014'!$F$10:$M$460,1,FALSE),VLOOKUP($A292,'1314'!$F$10:$L$408,1,FALSE),FALSE)</f>
        <v>Thurrock</v>
      </c>
      <c r="H292" t="str">
        <f>IF(VLOOKUP($A292,'1415'!$F$10:$L$408,1,FALSE)=VLOOKUP($A292,'2015'!$F$10:$M$460,1,FALSE),VLOOKUP($A292,'1415'!$F$10:$L$408,1,FALSE),FALSE)</f>
        <v>Thurrock</v>
      </c>
      <c r="I292" t="str">
        <f>IF(VLOOKUP($A292,'1516'!$F$10:$L$408,1,FALSE)=VLOOKUP($A292,'2015'!$F$10:$M$460,1,FALSE),VLOOKUP($A292,'1516'!$F$10:$L$408,1,FALSE),FALSE)</f>
        <v>Thurrock</v>
      </c>
      <c r="J292" t="str">
        <f>IF(VLOOKUP($A292,'1617'!$F$10:$L$408,1,FALSE)=VLOOKUP($A292,'2016'!$F$10:$M$460,1,FALSE),VLOOKUP($A292,'1617'!$F$10:$L$408,1,FALSE),FALSE)</f>
        <v>Thurrock</v>
      </c>
      <c r="K292" t="str">
        <f>IF(VLOOKUP($A292,'1718'!$F$10:$M$408,1,FALSE)=VLOOKUP($A292,'2017'!$F$10:$M$460,1,FALSE),VLOOKUP($A292,'1718'!$F$10:$M$408,1,FALSE),FALSE)</f>
        <v>Thurrock</v>
      </c>
      <c r="L292" t="str">
        <f>IF(VLOOKUP($A292,'1819'!$F$10:$M$408,1,FALSE)=VLOOKUP($A292,'2018'!$F$10:$M$460,1,FALSE),VLOOKUP($A292,'1819'!$F$10:$M$408,1,FALSE),FALSE)</f>
        <v>Thurrock</v>
      </c>
      <c r="M292" t="str">
        <f>IF(VLOOKUP($A292,'1920'!$F$10:$M$408,1,FALSE)=VLOOKUP($A292,'2019'!$F$10:$M$464,1,FALSE),VLOOKUP($A292,'1920'!$F$10:$M$408,1,FALSE),FALSE)</f>
        <v>Thurrock</v>
      </c>
      <c r="N292" t="str">
        <f>IF(VLOOKUP($A292,'20 21'!$F$10:$N$408,1,FALSE)=VLOOKUP($A292,'2020'!$F$10:$O$468,1,FALSE),VLOOKUP($A292,'20 21'!$F$10:$N$408,1,FALSE),FALSE)</f>
        <v>Thurrock</v>
      </c>
      <c r="O292" t="str">
        <f>IF(VLOOKUP($A292,'21 22'!$F$10:$N$408,1,FALSE)=VLOOKUP($A292,'2021'!$F$10:$O$471,1,FALSE),VLOOKUP($A292,'21 22'!$F$10:$N$408,1,FALSE),FALSE)</f>
        <v>Thurrock</v>
      </c>
      <c r="P292" t="str">
        <f>IF(VLOOKUP($A292,'22 23'!$F$10:$N$408,1,FALSE)=VLOOKUP($A292,'2022'!$F$10:$O$468,1,FALSE),VLOOKUP($A292,'22 23'!$F$10:$N$408,1,FALSE),FALSE)</f>
        <v>Thurrock</v>
      </c>
      <c r="Q292" t="str">
        <f>IF(VLOOKUP($A292,'23 24'!$F$7:$N$408,1,FALSE)=VLOOKUP($A292,'2023'!$C$7:$O$468,1,FALSE),VLOOKUP($A292,'23 24'!$F$7:$N$408,1,FALSE),FALSE)</f>
        <v>Thurrock</v>
      </c>
      <c r="S292" s="196" t="e">
        <f>IFERROR((VLOOKUP($A292,'0910'!$F$10:$L$433,4,FALSE)/VLOOKUP($A292,'2010'!$C$5:$K$611,9,FALSE))*1000,#N/A)</f>
        <v>#N/A</v>
      </c>
      <c r="T292" s="196" t="e">
        <f>IFERROR((VLOOKUP($A292,'1011'!$F$10:$L$433,4,FALSE)/VLOOKUP($A292,'2011'!$C$5:$K$611,9,FALSE))*1000,#N/A)</f>
        <v>#N/A</v>
      </c>
      <c r="U292" s="196">
        <f>IFERROR((VLOOKUP($A292,'1112'!$F$10:$L$408,4,FALSE)/VLOOKUP($A292,'2012'!$F$10:$M$460,8,FALSE))*1000,#N/A)</f>
        <v>4.2049524996106529</v>
      </c>
      <c r="V292" s="196">
        <f>IFERROR((VLOOKUP($A292,'1213'!$F$10:$L$408,4,FALSE)/VLOOKUP($A292,'2013'!$F$10:$M$460,8,FALSE))*1000,#N/A)</f>
        <v>2.0148791072535648</v>
      </c>
      <c r="W292" s="196">
        <f>IFERROR((VLOOKUP($A292,'1314'!$F$10:$L$408,4,FALSE)/VLOOKUP($A292,'2014'!$F$10:$M$460,8,FALSE))*1000,#N/A)</f>
        <v>4.1634541249036232</v>
      </c>
      <c r="X292" s="196">
        <f>IFERROR((VLOOKUP($A292,'1415'!$F$10:$L$408,4,FALSE)/VLOOKUP($A292,'2015'!$F$10:$M$460,8,FALSE))*1000,#N/A)</f>
        <v>7.2130141190914667</v>
      </c>
      <c r="Y292" s="196">
        <f>IFERROR((VLOOKUP($A292,'1516'!$F$10:$L$408,4,FALSE)/VLOOKUP($A292,'2016'!$F$10:$M$460,8,FALSE))*1000,#N/A)</f>
        <v>7.135266433884925</v>
      </c>
      <c r="Z292" s="196">
        <f>IFERROR((VLOOKUP($A292,'1617'!$F$10:$L$408,4,FALSE)/VLOOKUP($A292,'2017'!$F$10:$M$460,8,FALSE))*1000,#N/A)</f>
        <v>5.265533323303746</v>
      </c>
      <c r="AA292" s="196">
        <f>IFERROR((VLOOKUP($A292,'1718'!$F$10:$L$408,4,FALSE)/VLOOKUP($A292,'2018'!$F$10:$N$460,9,FALSE))*1000,#N/A)</f>
        <v>2.9704440813901676</v>
      </c>
      <c r="AB292" s="196">
        <f>IFERROR((VLOOKUP($A292,'1819'!$F$10:$L$408,4,FALSE)/VLOOKUP($A292,'2018'!$F$10:$N$460,9,FALSE))*1000,#N/A)</f>
        <v>8.3172434278924694</v>
      </c>
      <c r="AC292" s="196">
        <f>IFERROR((VLOOKUP($A292,'1920'!$F$10:$L$408,4,FALSE)/VLOOKUP($A292,'2019'!$F$10:$N$464,8,FALSE))*1000,#N/A)</f>
        <v>3.9861812383736379</v>
      </c>
      <c r="AD292" s="196">
        <f>IFERROR((VLOOKUP($A292,'20 21'!$F$10:$M$408,4,FALSE)/VLOOKUP($A292,'2020'!$F$10:$N$469,8,FALSE))*1000,#N/A)</f>
        <v>2.319889573256313</v>
      </c>
      <c r="AE292" s="196">
        <f>IFERROR((VLOOKUP($A292,'21 22'!$F$10:$M$408,4,FALSE)/VLOOKUP($A292,'2021'!$F$10:$N$469,8,FALSE))*1000,#N/A)</f>
        <v>3.3075916418597293</v>
      </c>
      <c r="AF292" s="196">
        <f>IFERROR((VLOOKUP($A292,'22 23'!$F$10:$M$408,4,FALSE)/VLOOKUP($A292,'2022'!$F$10:$N$469,8,FALSE))*1000,#N/A)</f>
        <v>1.5746678882272103</v>
      </c>
      <c r="AG292" s="196">
        <f>IFERROR((VLOOKUP($A292,'23 24'!$F$7:$M$408,4,FALSE)/VLOOKUP($A292,'2023'!$C$7:$N$469,9,FALSE))*1000,#N/A)</f>
        <v>1.8562677594848143</v>
      </c>
      <c r="AI292" s="196" t="e">
        <f>IFERROR((VLOOKUP($A292,'0910'!$F$10:$L$433,5,FALSE)/VLOOKUP($A292,'2010'!$C$5:$K$611,9,FALSE))*1000,#N/A)</f>
        <v>#N/A</v>
      </c>
      <c r="AJ292" s="196" t="e">
        <f>IFERROR((VLOOKUP($A292,'1011'!$F$10:$L$433,5,FALSE)/VLOOKUP($A292,'2011'!$C$5:$K$611,9,FALSE))*1000,#N/A)</f>
        <v>#N/A</v>
      </c>
      <c r="AK292" s="196">
        <f>IFERROR((VLOOKUP($A292,'1112'!$F$10:$L$408,5,FALSE)/VLOOKUP($A292,'2012'!$F$10:$M$460,8,FALSE))*1000,#N/A)</f>
        <v>0.62295592586824478</v>
      </c>
      <c r="AL292" s="196">
        <f>IFERROR((VLOOKUP($A292,'1213'!$F$10:$L$408,5,FALSE)/VLOOKUP($A292,'2013'!$F$10:$M$460,8,FALSE))*1000,#N/A)</f>
        <v>0.92994420334779915</v>
      </c>
      <c r="AM292" s="196">
        <f>IFERROR((VLOOKUP($A292,'1314'!$F$10:$L$408,5,FALSE)/VLOOKUP($A292,'2014'!$F$10:$M$460,8,FALSE))*1000,#N/A)</f>
        <v>1.0794140323824211</v>
      </c>
      <c r="AN292" s="196">
        <f>IFERROR((VLOOKUP($A292,'1415'!$F$10:$L$408,5,FALSE)/VLOOKUP($A292,'2015'!$F$10:$M$460,8,FALSE))*1000,#N/A)</f>
        <v>4.1436464088397784</v>
      </c>
      <c r="AO292" s="196">
        <f>IFERROR((VLOOKUP($A292,'1516'!$F$10:$L$408,5,FALSE)/VLOOKUP($A292,'2016'!$F$10:$M$460,8,FALSE))*1000,#N/A)</f>
        <v>1.3663276149992409</v>
      </c>
      <c r="AP292" s="196">
        <f>IFERROR((VLOOKUP($A292,'1617'!$F$10:$L$408,5,FALSE)/VLOOKUP($A292,'2017'!$F$10:$M$460,8,FALSE))*1000,#N/A)</f>
        <v>0.75221904618624946</v>
      </c>
      <c r="AQ292" s="196">
        <f>IFERROR((VLOOKUP($A292,'1718'!$F$10:$L$408,5,FALSE)/VLOOKUP($A292,'2018'!$F$10:$N$460,9,FALSE))*1000,#N/A)</f>
        <v>0.14852220406950839</v>
      </c>
      <c r="AR292" s="196">
        <f>IFERROR((VLOOKUP($A292,'1819'!$F$10:$L$408,5,FALSE)/VLOOKUP($A292,'2018'!$F$10:$N$460,9,FALSE))*1000,#N/A)</f>
        <v>0.14852220406950839</v>
      </c>
      <c r="AS292" s="196">
        <f>IFERROR((VLOOKUP($A292,'1920'!$F$10:$L$408,5,FALSE)/VLOOKUP($A292,'2019'!$F$10:$N$464,8,FALSE))*1000,#N/A)</f>
        <v>0.44290902648595976</v>
      </c>
      <c r="AT292" s="196">
        <f>IFERROR((VLOOKUP($A292,'20 21'!$F$10:$L$408,5,FALSE)/VLOOKUP($A292,'2020'!$F$10:$N$469,8,FALSE))*1000,#N/A)</f>
        <v>0</v>
      </c>
      <c r="AU292" s="196">
        <f>IFERROR((VLOOKUP($A292,'21 22'!$F$10:$L$408,5,FALSE)/VLOOKUP($A292,'2021'!$F$10:$N$469,8,FALSE))*1000,#N/A)</f>
        <v>0.71904166127385416</v>
      </c>
      <c r="AV292" s="196">
        <f>IFERROR((VLOOKUP($A292,'22 23'!$F$10:$L$408,5,FALSE)/VLOOKUP($A292,'2022'!$F$10:$N$469,8,FALSE))*1000,#N/A)</f>
        <v>2.0041227668346311</v>
      </c>
      <c r="AW292" s="196">
        <f>IFERROR((VLOOKUP($A292,'23 24'!$F$7:$M$408,5,FALSE)/VLOOKUP($A292,'2023'!$C$7:$N$469,9,FALSE))*1000,#N/A)</f>
        <v>0.85673896591606813</v>
      </c>
      <c r="AY292" s="196" t="e">
        <f>IFERROR((VLOOKUP($A292,'0910'!$F$10:$L$433,6,FALSE)/VLOOKUP($A292,'2010'!$C$5:$K$611,9,FALSE))*1000,#N/A)</f>
        <v>#N/A</v>
      </c>
      <c r="AZ292" s="196" t="e">
        <f>IFERROR((VLOOKUP($A292,'1011'!$F$10:$L$433,6,FALSE)/VLOOKUP($A292,'2011'!$C$5:$K$611,9,FALSE))*1000,#N/A)</f>
        <v>#N/A</v>
      </c>
      <c r="BA292" s="196">
        <f>IFERROR((VLOOKUP($A292,'1112'!$F$10:$L$408,6,FALSE)/VLOOKUP($A292,'2012'!$F$10:$M$460,8,FALSE))*1000,#N/A)</f>
        <v>0.31147796293412239</v>
      </c>
      <c r="BB292" s="196">
        <f>IFERROR((VLOOKUP($A292,'1213'!$F$10:$L$408,6,FALSE)/VLOOKUP($A292,'2013'!$F$10:$M$460,8,FALSE))*1000,#N/A)</f>
        <v>0</v>
      </c>
      <c r="BC292" s="196">
        <f>IFERROR((VLOOKUP($A292,'1314'!$F$10:$L$408,6,FALSE)/VLOOKUP($A292,'2014'!$F$10:$M$460,8,FALSE))*1000,#N/A)</f>
        <v>0</v>
      </c>
      <c r="BD292" s="196">
        <f>IFERROR((VLOOKUP($A292,'1415'!$F$10:$L$408,6,FALSE)/VLOOKUP($A292,'2015'!$F$10:$M$460,8,FALSE))*1000,#N/A)</f>
        <v>0.46040515653775321</v>
      </c>
      <c r="BE292" s="196">
        <f>IFERROR((VLOOKUP($A292,'1516'!$F$10:$L$408,6,FALSE)/VLOOKUP($A292,'2016'!$F$10:$M$460,8,FALSE))*1000,#N/A)</f>
        <v>0</v>
      </c>
      <c r="BF292" s="196">
        <f>IFERROR((VLOOKUP($A292,'1617'!$F$10:$L$408,6,FALSE)/VLOOKUP($A292,'2017'!$F$10:$M$460,8,FALSE))*1000,#N/A)</f>
        <v>0</v>
      </c>
      <c r="BG292" s="196">
        <f>IFERROR((VLOOKUP($A292,'1718'!$F$10:$L$408,6,FALSE)/VLOOKUP($A292,'2018'!$F$10:$N$460,9,FALSE))*1000,#N/A)</f>
        <v>0</v>
      </c>
      <c r="BH292" s="196">
        <f>IFERROR((VLOOKUP($A292,'1819'!$F$10:$L$408,6,FALSE)/VLOOKUP($A292,'2018'!$F$10:$N$460,9,FALSE))*1000,#N/A)</f>
        <v>0</v>
      </c>
      <c r="BI292" s="196">
        <f>IFERROR((VLOOKUP($A292,'1920'!$F$10:$L$408,6,FALSE)/VLOOKUP($A292,'2019'!$F$10:$N$464,8,FALSE))*1000,#N/A)</f>
        <v>0</v>
      </c>
      <c r="BJ292" s="196">
        <f>IFERROR((VLOOKUP($A292,'20 21'!$F$10:$L$408,6,FALSE)/VLOOKUP($A292,'2020'!$F$10:$N$469,8,FALSE))*1000,#N/A)</f>
        <v>0</v>
      </c>
      <c r="BK292" s="196">
        <f>IFERROR((VLOOKUP($A292,'21 22'!$F$10:$L$408,6,FALSE)/VLOOKUP($A292,'2021'!$F$10:$N$469,8,FALSE))*1000,#N/A)</f>
        <v>0</v>
      </c>
      <c r="BL292" s="196">
        <f>IFERROR((VLOOKUP($A292,'22 23'!$F$10:$L$408,6,FALSE)/VLOOKUP($A292,'2022'!$F$10:$N$469,8,FALSE))*1000,#N/A)</f>
        <v>0</v>
      </c>
      <c r="BM292" s="196">
        <f>IFERROR((VLOOKUP($A292,'23 24'!$F$7:$M$408,6,FALSE)/VLOOKUP($A292,'2023'!$C$7:$N$469,9,FALSE))*1000,#N/A)</f>
        <v>0</v>
      </c>
      <c r="BO292" s="196" t="e">
        <f>IFERROR((VLOOKUP($A292,'0910'!$F$10:$L$433,7,FALSE)/VLOOKUP($A292,'2010'!$C$5:$K$611,9,FALSE))*1000,#N/A)</f>
        <v>#N/A</v>
      </c>
      <c r="BP292" s="196" t="e">
        <f>IFERROR((VLOOKUP($A292,'1011'!$F$10:$L$433,7,FALSE)/VLOOKUP($A292,'2011'!$C$5:$K$611,9,FALSE))*1000,#N/A)</f>
        <v>#N/A</v>
      </c>
      <c r="BQ292" s="196">
        <f>IFERROR((VLOOKUP($A292,'1112'!$F$10:$L$408,7,FALSE)/VLOOKUP($A292,'2012'!$F$10:$M$460,8,FALSE))*1000,#N/A)</f>
        <v>5.13938638841302</v>
      </c>
      <c r="BR292" s="196">
        <f>IFERROR((VLOOKUP($A292,'1213'!$F$10:$L$408,7,FALSE)/VLOOKUP($A292,'2013'!$F$10:$M$460,8,FALSE))*1000,#N/A)</f>
        <v>2.9448233106013642</v>
      </c>
      <c r="BS292" s="196">
        <f>IFERROR((VLOOKUP($A292,'1314'!$F$10:$L$408,7,FALSE)/VLOOKUP($A292,'2014'!$F$10:$M$460,8,FALSE))*1000,#N/A)</f>
        <v>5.2428681572860452</v>
      </c>
      <c r="BT292" s="196">
        <f>IFERROR((VLOOKUP($A292,'1415'!$F$10:$L$408,7,FALSE)/VLOOKUP($A292,'2015'!$F$10:$M$460,8,FALSE))*1000,#N/A)</f>
        <v>11.663597298956415</v>
      </c>
      <c r="BU292" s="196">
        <f>IFERROR((VLOOKUP($A292,'1516'!$F$10:$L$408,7,FALSE)/VLOOKUP($A292,'2016'!$F$10:$M$460,8,FALSE))*1000,#N/A)</f>
        <v>8.6534082283285265</v>
      </c>
      <c r="BV292" s="196">
        <f>IFERROR((VLOOKUP($A292,'1617'!$F$10:$L$408,7,FALSE)/VLOOKUP($A292,'2017'!$F$10:$M$460,8,FALSE))*1000,#N/A)</f>
        <v>6.0177523694899957</v>
      </c>
      <c r="BW292" s="196">
        <f>IFERROR((VLOOKUP($A292,'1718'!$F$10:$L$408,7,FALSE)/VLOOKUP($A292,'2018'!$F$10:$N$460,9,FALSE))*1000,#N/A)</f>
        <v>3.1189662854596762</v>
      </c>
      <c r="BX292" s="196">
        <f>IFERROR((VLOOKUP($A292,'1819'!$F$10:$L$408,7,FALSE)/VLOOKUP($A292,'2018'!$F$10:$N$460,9,FALSE))*1000,#N/A)</f>
        <v>8.3172434278924694</v>
      </c>
      <c r="BY292" s="196">
        <f>IFERROR((VLOOKUP($A292,'1920'!$F$10:$L$408,7,FALSE)/VLOOKUP($A292,'2019'!$F$10:$N$464,8,FALSE))*1000,#N/A)</f>
        <v>4.4290902648595978</v>
      </c>
      <c r="BZ292" s="196">
        <f>IFERROR((VLOOKUP($A292,'20 21'!$F$10:$L$408,7,FALSE)/VLOOKUP($A292,'2020'!$F$10:$N$469,8,FALSE))*1000,#N/A)</f>
        <v>2.319889573256313</v>
      </c>
      <c r="CA292" s="196">
        <f>IFERROR((VLOOKUP($A292,'21 22'!$F$10:$L$408,7,FALSE)/VLOOKUP($A292,'2021'!$F$10:$N$469,8,FALSE))*1000,#N/A)</f>
        <v>3.8828249708788127</v>
      </c>
      <c r="CB292" s="196">
        <f>IFERROR((VLOOKUP($A292,'22 23'!$F$10:$L$408,7,FALSE)/VLOOKUP($A292,'2022'!$F$10:$N$469,8,FALSE))*1000,#N/A)</f>
        <v>3.5787906550618418</v>
      </c>
      <c r="CC292" s="196">
        <f>IFERROR((VLOOKUP($A292,'23 24'!$F$7:$M$408,7,FALSE)/VLOOKUP($A292,'2023'!$C$7:$N$469,9,FALSE))*1000,#N/A)</f>
        <v>2.5702168977482045</v>
      </c>
      <c r="CE292" s="198" t="e">
        <f>IFERROR((VLOOKUP($A292,'0910'!$F$10:$S$433,9,FALSE)/VLOOKUP($A292,'2010'!$C$5:$K$611,9,FALSE))*1000,#N/A)</f>
        <v>#N/A</v>
      </c>
      <c r="CF292" s="198" t="e">
        <f>IFERROR((VLOOKUP($A292,'1011'!$F$10:$S$433,10,FALSE)/VLOOKUP($A292,'2011'!$C$5:$K$611,9,FALSE))*1000,#N/A)</f>
        <v>#N/A</v>
      </c>
      <c r="CG292" s="198">
        <f>IFERROR((VLOOKUP($A292,'1112'!$F$10:$S$408,9,FALSE)/VLOOKUP($A292,'2012'!$F$10:$M$460,8,FALSE))*1000,#N/A)</f>
        <v>2.6475626849400404</v>
      </c>
      <c r="CH292" s="198">
        <f>IFERROR((VLOOKUP($A292,'1213'!$F$10:$S$408,9,FALSE)/VLOOKUP($A292,'2013'!$F$10:$M$460,8,FALSE))*1000,#N/A)</f>
        <v>4.4947303161810286</v>
      </c>
      <c r="CI292" s="198">
        <f>IFERROR((VLOOKUP($A292,'1314'!$F$10:$S$408,9,FALSE)/VLOOKUP($A292,'2014'!$F$10:$M$460,8,FALSE))*1000,#N/A)</f>
        <v>3.3924441017733229</v>
      </c>
      <c r="CJ292" s="198">
        <f>IFERROR((VLOOKUP($A292,'1415'!$F$10:$S$408,9,FALSE)/VLOOKUP($A292,'2015'!$F$10:$M$460,8,FALSE))*1000,#N/A)</f>
        <v>3.6832412523020257</v>
      </c>
      <c r="CK292" s="198">
        <f>IFERROR((VLOOKUP($A292,'1516'!$F$10:$S$408,9,FALSE)/VLOOKUP($A292,'2016'!$F$10:$M$460,8,FALSE))*1000,#N/A)</f>
        <v>5.9207529983300438</v>
      </c>
      <c r="CL292" s="198">
        <f>IFERROR((VLOOKUP($A292,'1617'!$F$10:$S$408,9,FALSE)/VLOOKUP($A292,'2017'!$F$10:$M$460,8,FALSE))*1000,#N/A)</f>
        <v>9.1770723634722433</v>
      </c>
      <c r="CM292" s="198">
        <f>IFERROR((VLOOKUP($A292,'1718'!$F$10:$S$408,9,FALSE)/VLOOKUP($A292,'2018'!$F$10:$N$460,9,FALSE))*1000,#N/A)</f>
        <v>5.6438437546413187</v>
      </c>
      <c r="CN292" s="198">
        <f>IFERROR((VLOOKUP($A292,'1819'!$F$10:$S$408,9,FALSE)/VLOOKUP($A292,'2018'!$F$10:$N$460,9,FALSE))*1000,#N/A)</f>
        <v>3.7130551017377096</v>
      </c>
      <c r="CO292" s="198">
        <f>IFERROR((VLOOKUP($A292,'1920'!$F$10:$S$408,9,FALSE)/VLOOKUP($A292,'2019'!$F$10:$N$464,8,FALSE))*1000,#N/A)</f>
        <v>6.3483627129654234</v>
      </c>
      <c r="CP292" s="198">
        <f>IFERROR((VLOOKUP($A292,'20 21'!$F$10:$S$408,9,FALSE)/VLOOKUP($A292,'2020'!$F$10:$N$469,8,FALSE))*1000,#N/A)</f>
        <v>5.5097377364837428</v>
      </c>
      <c r="CQ292" s="198">
        <f>IFERROR((VLOOKUP($A292,'21 22'!$F$10:$S$408,9,FALSE)/VLOOKUP($A292,'2021'!$F$10:$N$469,8,FALSE))*1000,#N/A)</f>
        <v>3.1637833096049581</v>
      </c>
      <c r="CR292" s="198">
        <f>IFERROR((VLOOKUP($A292,'22 23'!$F$10:$S$408,9,FALSE)/VLOOKUP($A292,'2022'!$F$10:$N$469,8,FALSE))*1000,#N/A)</f>
        <v>4.1513971598717356</v>
      </c>
      <c r="CS292" s="196">
        <f>IFERROR((VLOOKUP($A292,'23 24'!$F$7:$S$408,9,FALSE)/VLOOKUP($A292,'2023'!$C$7:$N$469,9,FALSE))*1000,#N/A)</f>
        <v>1.2851084488741022</v>
      </c>
      <c r="CU292" s="198" t="e">
        <f>IFERROR((VLOOKUP($A292,'0910'!$F$10:$S$433,10,FALSE)/VLOOKUP($A292,'2010'!$C$5:$K$611,9,FALSE))*1000,#N/A)</f>
        <v>#N/A</v>
      </c>
      <c r="CV292" s="198" t="e">
        <f>IFERROR((VLOOKUP($A292,'1011'!$F$10:$S$433,11,FALSE)/VLOOKUP($A292,'2011'!$C$5:$K$611,9,FALSE))*1000,#N/A)</f>
        <v>#N/A</v>
      </c>
      <c r="CW292" s="198">
        <f>IFERROR((VLOOKUP($A292,'1112'!$F$10:$S$408,10,FALSE)/VLOOKUP($A292,'2012'!$F$10:$M$460,8,FALSE))*1000,#N/A)</f>
        <v>0.46721694440118361</v>
      </c>
      <c r="CX292" s="198">
        <f>IFERROR((VLOOKUP($A292,'1213'!$F$10:$S$408,10,FALSE)/VLOOKUP($A292,'2013'!$F$10:$M$460,8,FALSE))*1000,#N/A)</f>
        <v>0.61996280223186606</v>
      </c>
      <c r="CY292" s="198">
        <f>IFERROR((VLOOKUP($A292,'1314'!$F$10:$S$408,10,FALSE)/VLOOKUP($A292,'2014'!$F$10:$M$460,8,FALSE))*1000,#N/A)</f>
        <v>0.6168080185042405</v>
      </c>
      <c r="CZ292" s="198">
        <f>IFERROR((VLOOKUP($A292,'1415'!$F$10:$S$408,10,FALSE)/VLOOKUP($A292,'2015'!$F$10:$M$460,8,FALSE))*1000,#N/A)</f>
        <v>1.3812154696132597</v>
      </c>
      <c r="DA292" s="198">
        <f>IFERROR((VLOOKUP($A292,'1516'!$F$10:$S$408,10,FALSE)/VLOOKUP($A292,'2016'!$F$10:$M$460,8,FALSE))*1000,#N/A)</f>
        <v>1.5181417944436009</v>
      </c>
      <c r="DB292" s="198">
        <f>IFERROR((VLOOKUP($A292,'1617'!$F$10:$S$408,10,FALSE)/VLOOKUP($A292,'2017'!$F$10:$M$460,8,FALSE))*1000,#N/A)</f>
        <v>1.3539942831352489</v>
      </c>
      <c r="DC292" s="198">
        <f>IFERROR((VLOOKUP($A292,'1718'!$F$10:$S$408,10,FALSE)/VLOOKUP($A292,'2018'!$F$10:$N$460,9,FALSE))*1000,#N/A)</f>
        <v>3.5645328976682014</v>
      </c>
      <c r="DD292" s="198">
        <f>IFERROR((VLOOKUP($A292,'1819'!$F$10:$S$408,10,FALSE)/VLOOKUP($A292,'2018'!$F$10:$N$460,9,FALSE))*1000,#N/A)</f>
        <v>0.74261102034754189</v>
      </c>
      <c r="DE292" s="198">
        <f>IFERROR((VLOOKUP($A292,'1920'!$F$10:$S$408,10,FALSE)/VLOOKUP($A292,'2019'!$F$10:$N$464,8,FALSE))*1000,#N/A)</f>
        <v>0.44290902648595976</v>
      </c>
      <c r="DF292" s="198">
        <f>IFERROR((VLOOKUP($A292,'20 21'!$F$10:$S$408,10,FALSE)/VLOOKUP($A292,'2020'!$F$10:$N$469,8,FALSE))*1000,#N/A)</f>
        <v>0.28998619665703912</v>
      </c>
      <c r="DG292" s="198">
        <f>IFERROR((VLOOKUP($A292,'21 22'!$F$10:$S$408,10,FALSE)/VLOOKUP($A292,'2021'!$F$10:$N$469,8,FALSE))*1000,#N/A)</f>
        <v>0.28761666450954165</v>
      </c>
      <c r="DH292" s="198">
        <f>IFERROR((VLOOKUP($A292,'22 23'!$F$10:$S$408,10,FALSE)/VLOOKUP($A292,'2022'!$F$10:$N$469,8,FALSE))*1000,#N/A)</f>
        <v>0.71575813101236829</v>
      </c>
      <c r="DI292" s="196">
        <f>IFERROR((VLOOKUP($A292,'23 24'!$F$7:$S$408,10,FALSE)/VLOOKUP($A292,'2023'!$C$7:$N$469,9,FALSE))*1000,#N/A)</f>
        <v>0.42836948295803406</v>
      </c>
      <c r="DK292" s="198" t="e">
        <f>IFERROR((VLOOKUP($A292,'0910'!$F$10:$S$433,11,FALSE)/VLOOKUP($A292,'2010'!$C$5:$K$611,9,FALSE))*1000,#N/A)</f>
        <v>#N/A</v>
      </c>
      <c r="DL292" s="198" t="e">
        <f>IFERROR((VLOOKUP($A292,'1011'!$F$10:$S$433,12,FALSE)/VLOOKUP($A292,'2011'!$C$5:$K$611,9,FALSE))*1000,#N/A)</f>
        <v>#N/A</v>
      </c>
      <c r="DM292" s="198">
        <f>IFERROR((VLOOKUP($A292,'1112'!$F$10:$S$408,11,FALSE)/VLOOKUP($A292,'2012'!$F$10:$M$460,8,FALSE))*1000,#N/A)</f>
        <v>0</v>
      </c>
      <c r="DN292" s="198">
        <f>IFERROR((VLOOKUP($A292,'1213'!$F$10:$S$408,11,FALSE)/VLOOKUP($A292,'2013'!$F$10:$M$460,8,FALSE))*1000,#N/A)</f>
        <v>0</v>
      </c>
      <c r="DO292" s="198">
        <f>IFERROR((VLOOKUP($A292,'1314'!$F$10:$S$408,11,FALSE)/VLOOKUP($A292,'2014'!$F$10:$M$460,8,FALSE))*1000,#N/A)</f>
        <v>0</v>
      </c>
      <c r="DP292" s="198">
        <f>IFERROR((VLOOKUP($A292,'1415'!$F$10:$S$408,11,FALSE)/VLOOKUP($A292,'2015'!$F$10:$M$460,8,FALSE))*1000,#N/A)</f>
        <v>0</v>
      </c>
      <c r="DQ292" s="198">
        <f>IFERROR((VLOOKUP($A292,'1516'!$F$10:$S$408,11,FALSE)/VLOOKUP($A292,'2016'!$F$10:$M$460,8,FALSE))*1000,#N/A)</f>
        <v>1.2145134355548808</v>
      </c>
      <c r="DR292" s="198">
        <f>IFERROR((VLOOKUP($A292,'1617'!$F$10:$S$408,11,FALSE)/VLOOKUP($A292,'2017'!$F$10:$M$460,8,FALSE))*1000,#N/A)</f>
        <v>0</v>
      </c>
      <c r="DS292" s="198">
        <f>IFERROR((VLOOKUP($A292,'1718'!$F$10:$S$408,11,FALSE)/VLOOKUP($A292,'2018'!$F$10:$N$460,9,FALSE))*1000,#N/A)</f>
        <v>0</v>
      </c>
      <c r="DT292" s="198">
        <f>IFERROR((VLOOKUP($A292,'1819'!$F$10:$S$408,11,FALSE)/VLOOKUP($A292,'2018'!$F$10:$N$460,9,FALSE))*1000,#N/A)</f>
        <v>0</v>
      </c>
      <c r="DU292" s="198">
        <f>IFERROR((VLOOKUP($A292,'1920'!$F$10:$S$408,11,FALSE)/VLOOKUP($A292,'2019'!$F$10:$N$464,8,FALSE))*1000,#N/A)</f>
        <v>0</v>
      </c>
      <c r="DV292" s="198">
        <f>IFERROR((VLOOKUP($A292,'20 21'!$F$10:$S$408,11,FALSE)/VLOOKUP($A292,'2020'!$F$10:$N$469,8,FALSE))*1000,#N/A)</f>
        <v>0</v>
      </c>
      <c r="DW292" s="198">
        <f>IFERROR((VLOOKUP($A292,'21 22'!$F$10:$S$408,11,FALSE)/VLOOKUP($A292,'2021'!$F$10:$N$469,8,FALSE))*1000,#N/A)</f>
        <v>0</v>
      </c>
      <c r="DX292" s="198">
        <f>IFERROR((VLOOKUP($A292,'22 23'!$F$10:$S$408,11,FALSE)/VLOOKUP($A292,'2022'!$F$10:$N$469,8,FALSE))*1000,#N/A)</f>
        <v>0</v>
      </c>
      <c r="DY292" s="196">
        <f>IFERROR((VLOOKUP($A292,'23 24'!$F$7:$S$408,11,FALSE)/VLOOKUP($A292,'2023'!$C$7:$N$469,9,FALSE))*1000,#N/A)</f>
        <v>0</v>
      </c>
      <c r="EA292" s="198" t="e">
        <f>IFERROR((VLOOKUP($A292,'0910'!$F$10:$S$433,12,FALSE)/VLOOKUP($A292,'2010'!$C$5:$K$611,9,FALSE))*1000,#N/A)</f>
        <v>#N/A</v>
      </c>
      <c r="EB292" s="198" t="e">
        <f>IFERROR((VLOOKUP($A292,'1011'!$F$10:$S$433,13,FALSE)/VLOOKUP($A292,'2011'!$C$5:$K$611,9,FALSE))*1000,#N/A)</f>
        <v>#N/A</v>
      </c>
      <c r="EC292" s="198">
        <f>IFERROR((VLOOKUP($A292,'1112'!$F$10:$S$408,12,FALSE)/VLOOKUP($A292,'2012'!$F$10:$M$460,8,FALSE))*1000,#N/A)</f>
        <v>3.114779629341224</v>
      </c>
      <c r="ED292" s="198">
        <f>IFERROR((VLOOKUP($A292,'1213'!$F$10:$S$408,12,FALSE)/VLOOKUP($A292,'2013'!$F$10:$M$460,8,FALSE))*1000,#N/A)</f>
        <v>5.1146931184128945</v>
      </c>
      <c r="EE292" s="198">
        <f>IFERROR((VLOOKUP($A292,'1314'!$F$10:$S$408,12,FALSE)/VLOOKUP($A292,'2014'!$F$10:$M$460,8,FALSE))*1000,#N/A)</f>
        <v>4.0092521202775639</v>
      </c>
      <c r="EF292" s="198">
        <f>IFERROR((VLOOKUP($A292,'1415'!$F$10:$S$408,12,FALSE)/VLOOKUP($A292,'2015'!$F$10:$M$460,8,FALSE))*1000,#N/A)</f>
        <v>5.0644567219152856</v>
      </c>
      <c r="EG292" s="198">
        <f>IFERROR((VLOOKUP($A292,'1516'!$F$10:$S$408,12,FALSE)/VLOOKUP($A292,'2016'!$F$10:$M$460,8,FALSE))*1000,#N/A)</f>
        <v>8.6534082283285265</v>
      </c>
      <c r="EH292" s="198">
        <f>IFERROR((VLOOKUP($A292,'1617'!$F$10:$S$408,12,FALSE)/VLOOKUP($A292,'2017'!$F$10:$M$460,8,FALSE))*1000,#N/A)</f>
        <v>10.531066646607492</v>
      </c>
      <c r="EI292" s="198">
        <f>IFERROR((VLOOKUP($A292,'1718'!$F$10:$S$408,12,FALSE)/VLOOKUP($A292,'2018'!$F$10:$N$460,9,FALSE))*1000,#N/A)</f>
        <v>9.2083766523095196</v>
      </c>
      <c r="EJ292" s="198">
        <f>IFERROR((VLOOKUP($A292,'1819'!$F$10:$S$408,12,FALSE)/VLOOKUP($A292,'2018'!$F$10:$N$460,9,FALSE))*1000,#N/A)</f>
        <v>4.455666122085252</v>
      </c>
      <c r="EK292" s="198">
        <f>IFERROR((VLOOKUP($A292,'1920'!$F$10:$S$408,12,FALSE)/VLOOKUP($A292,'2019'!$F$10:$N$464,8,FALSE))*1000,#N/A)</f>
        <v>6.7912717394513837</v>
      </c>
      <c r="EL292" s="198">
        <f>IFERROR((VLOOKUP($A292,'20 21'!$F$10:$S$408,12,FALSE)/VLOOKUP($A292,'2020'!$F$10:$N$469,8,FALSE))*1000,#N/A)</f>
        <v>5.7997239331407826</v>
      </c>
      <c r="EM292" s="198">
        <f>IFERROR((VLOOKUP($A292,'21 22'!$F$10:$S$408,12,FALSE)/VLOOKUP($A292,'2021'!$F$10:$N$469,8,FALSE))*1000,#N/A)</f>
        <v>3.4513999741145005</v>
      </c>
      <c r="EN292" s="198">
        <f>IFERROR((VLOOKUP($A292,'22 23'!$F$10:$S$408,12,FALSE)/VLOOKUP($A292,'2022'!$F$10:$N$469,8,FALSE))*1000,#N/A)</f>
        <v>4.8671552908841047</v>
      </c>
      <c r="EO292" s="196">
        <f>IFERROR((VLOOKUP($A292,'23 24'!$F$7:$S$408,12,FALSE)/VLOOKUP($A292,'2023'!$C$7:$N$469,9,FALSE))*1000,#N/A)</f>
        <v>1.7134779318321363</v>
      </c>
    </row>
    <row r="293" spans="1:145" x14ac:dyDescent="0.3">
      <c r="A293" t="s">
        <v>864</v>
      </c>
      <c r="B293" t="s">
        <v>1741</v>
      </c>
      <c r="C293" t="str">
        <f>IF(VLOOKUP($A293,'0910'!$F$10:$L$433,1,FALSE)=VLOOKUP($A293,'2010'!$C$5:$K$611,1,FALSE),VLOOKUP($A293,'0910'!$F$10:$L$433,1,FALSE),FALSE)</f>
        <v>Tonbridge and Malling</v>
      </c>
      <c r="D293" t="str">
        <f>IF(VLOOKUP($A293,'1011'!$F$10:$L$433,1,FALSE)=VLOOKUP($A293,'2011'!$C$5:$K$611,1,FALSE),VLOOKUP($A293,'1011'!$F$10:$L$433,1,FALSE),FALSE)</f>
        <v>Tonbridge and Malling</v>
      </c>
      <c r="E293" t="str">
        <f>IF(VLOOKUP(A293,'1112'!$F$10:$L$408,1,FALSE)=VLOOKUP(A293,'2012'!$F$10:$M$460,1,FALSE),VLOOKUP(A293,'1112'!$F$10:$L$408,1,FALSE),FALSE)</f>
        <v>Tonbridge and Malling</v>
      </c>
      <c r="F293" t="str">
        <f>IF(VLOOKUP($A293,'1213'!$F$10:$L$408,1,FALSE)=VLOOKUP($A293,'2013'!$F$10:$M$460,1,FALSE),VLOOKUP($A293,'1213'!$F$10:$L$408,1,FALSE),FALSE)</f>
        <v>Tonbridge and Malling</v>
      </c>
      <c r="G293" t="str">
        <f>IF(VLOOKUP($A293,'1314'!$F$10:$L$408,1,FALSE)=VLOOKUP($A293,'2014'!$F$10:$M$460,1,FALSE),VLOOKUP($A293,'1314'!$F$10:$L$408,1,FALSE),FALSE)</f>
        <v>Tonbridge and Malling</v>
      </c>
      <c r="H293" t="str">
        <f>IF(VLOOKUP($A293,'1415'!$F$10:$L$408,1,FALSE)=VLOOKUP($A293,'2015'!$F$10:$M$460,1,FALSE),VLOOKUP($A293,'1415'!$F$10:$L$408,1,FALSE),FALSE)</f>
        <v>Tonbridge and Malling</v>
      </c>
      <c r="I293" t="str">
        <f>IF(VLOOKUP($A293,'1516'!$F$10:$L$408,1,FALSE)=VLOOKUP($A293,'2015'!$F$10:$M$460,1,FALSE),VLOOKUP($A293,'1516'!$F$10:$L$408,1,FALSE),FALSE)</f>
        <v>Tonbridge and Malling</v>
      </c>
      <c r="J293" t="str">
        <f>IF(VLOOKUP($A293,'1617'!$F$10:$L$408,1,FALSE)=VLOOKUP($A293,'2016'!$F$10:$M$460,1,FALSE),VLOOKUP($A293,'1617'!$F$10:$L$408,1,FALSE),FALSE)</f>
        <v>Tonbridge and Malling</v>
      </c>
      <c r="K293" t="str">
        <f>IF(VLOOKUP($A293,'1718'!$F$10:$M$408,1,FALSE)=VLOOKUP($A293,'2017'!$F$10:$M$460,1,FALSE),VLOOKUP($A293,'1718'!$F$10:$M$408,1,FALSE),FALSE)</f>
        <v>Tonbridge and Malling</v>
      </c>
      <c r="L293" t="str">
        <f>IF(VLOOKUP($A293,'1819'!$F$10:$M$408,1,FALSE)=VLOOKUP($A293,'2018'!$F$10:$M$460,1,FALSE),VLOOKUP($A293,'1819'!$F$10:$M$408,1,FALSE),FALSE)</f>
        <v>Tonbridge and Malling</v>
      </c>
      <c r="M293" t="str">
        <f>IF(VLOOKUP($A293,'1920'!$F$10:$M$408,1,FALSE)=VLOOKUP($A293,'2019'!$F$10:$M$464,1,FALSE),VLOOKUP($A293,'1920'!$F$10:$M$408,1,FALSE),FALSE)</f>
        <v>Tonbridge and Malling</v>
      </c>
      <c r="N293" t="str">
        <f>IF(VLOOKUP($A293,'20 21'!$F$10:$N$408,1,FALSE)=VLOOKUP($A293,'2020'!$F$10:$O$468,1,FALSE),VLOOKUP($A293,'20 21'!$F$10:$N$408,1,FALSE),FALSE)</f>
        <v>Tonbridge and Malling</v>
      </c>
      <c r="O293" t="str">
        <f>IF(VLOOKUP($A293,'21 22'!$F$10:$N$408,1,FALSE)=VLOOKUP($A293,'2021'!$F$10:$O$471,1,FALSE),VLOOKUP($A293,'21 22'!$F$10:$N$408,1,FALSE),FALSE)</f>
        <v>Tonbridge and Malling</v>
      </c>
      <c r="P293" t="str">
        <f>IF(VLOOKUP($A293,'22 23'!$F$10:$N$408,1,FALSE)=VLOOKUP($A293,'2022'!$F$10:$O$468,1,FALSE),VLOOKUP($A293,'22 23'!$F$10:$N$408,1,FALSE),FALSE)</f>
        <v>Tonbridge and Malling</v>
      </c>
      <c r="Q293" t="str">
        <f>IF(VLOOKUP($A293,'23 24'!$F$7:$N$408,1,FALSE)=VLOOKUP($A293,'2023'!$C$7:$O$468,1,FALSE),VLOOKUP($A293,'23 24'!$F$7:$N$408,1,FALSE),FALSE)</f>
        <v>Tonbridge and Malling</v>
      </c>
      <c r="S293" s="196" t="e">
        <f>IFERROR((VLOOKUP($A293,'0910'!$F$10:$L$433,4,FALSE)/VLOOKUP($A293,'2010'!$C$5:$K$611,9,FALSE))*1000,#N/A)</f>
        <v>#N/A</v>
      </c>
      <c r="T293" s="196" t="e">
        <f>IFERROR((VLOOKUP($A293,'1011'!$F$10:$L$433,4,FALSE)/VLOOKUP($A293,'2011'!$C$5:$K$611,9,FALSE))*1000,#N/A)</f>
        <v>#N/A</v>
      </c>
      <c r="U293" s="196">
        <f>IFERROR((VLOOKUP($A293,'1112'!$F$10:$L$408,4,FALSE)/VLOOKUP($A293,'2012'!$F$10:$M$460,8,FALSE))*1000,#N/A)</f>
        <v>4.3633478778262598</v>
      </c>
      <c r="V293" s="196">
        <f>IFERROR((VLOOKUP($A293,'1213'!$F$10:$L$408,4,FALSE)/VLOOKUP($A293,'2013'!$F$10:$M$460,8,FALSE))*1000,#N/A)</f>
        <v>5.3139145837433581</v>
      </c>
      <c r="W293" s="196">
        <f>IFERROR((VLOOKUP($A293,'1314'!$F$10:$L$408,4,FALSE)/VLOOKUP($A293,'2014'!$F$10:$M$460,8,FALSE))*1000,#N/A)</f>
        <v>8.5636434410276365</v>
      </c>
      <c r="X293" s="196">
        <f>IFERROR((VLOOKUP($A293,'1415'!$F$10:$L$408,4,FALSE)/VLOOKUP($A293,'2015'!$F$10:$M$460,8,FALSE))*1000,#N/A)</f>
        <v>10.028929604628736</v>
      </c>
      <c r="Y293" s="196">
        <f>IFERROR((VLOOKUP($A293,'1516'!$F$10:$L$408,4,FALSE)/VLOOKUP($A293,'2016'!$F$10:$M$460,8,FALSE))*1000,#N/A)</f>
        <v>9.8540837597119584</v>
      </c>
      <c r="Z293" s="196">
        <f>IFERROR((VLOOKUP($A293,'1617'!$F$10:$L$408,4,FALSE)/VLOOKUP($A293,'2017'!$F$10:$M$460,8,FALSE))*1000,#N/A)</f>
        <v>10.634328358208956</v>
      </c>
      <c r="AA293" s="196">
        <f>IFERROR((VLOOKUP($A293,'1718'!$F$10:$L$408,4,FALSE)/VLOOKUP($A293,'2018'!$F$10:$N$460,9,FALSE))*1000,#N/A)</f>
        <v>5.1132213294375459</v>
      </c>
      <c r="AB293" s="196">
        <f>IFERROR((VLOOKUP($A293,'1819'!$F$10:$L$408,4,FALSE)/VLOOKUP($A293,'2018'!$F$10:$N$460,9,FALSE))*1000,#N/A)</f>
        <v>5.8436815193571947</v>
      </c>
      <c r="AC293" s="196">
        <f>IFERROR((VLOOKUP($A293,'1920'!$F$10:$L$408,4,FALSE)/VLOOKUP($A293,'2019'!$F$10:$N$464,8,FALSE))*1000,#N/A)</f>
        <v>4.5302986372861707</v>
      </c>
      <c r="AD293" s="196">
        <f>IFERROR((VLOOKUP($A293,'20 21'!$F$10:$M$408,4,FALSE)/VLOOKUP($A293,'2020'!$F$10:$N$469,8,FALSE))*1000,#N/A)</f>
        <v>3.266378620463136</v>
      </c>
      <c r="AE293" s="196">
        <f>IFERROR((VLOOKUP($A293,'21 22'!$F$10:$M$408,4,FALSE)/VLOOKUP($A293,'2021'!$F$10:$N$469,8,FALSE))*1000,#N/A)</f>
        <v>4.8660046497377767</v>
      </c>
      <c r="AF293" s="196">
        <f>IFERROR((VLOOKUP($A293,'22 23'!$F$10:$M$408,4,FALSE)/VLOOKUP($A293,'2022'!$F$10:$N$469,8,FALSE))*1000,#N/A)</f>
        <v>9.2933481073739141</v>
      </c>
      <c r="AG293" s="196">
        <f>IFERROR((VLOOKUP($A293,'23 24'!$F$7:$M$408,4,FALSE)/VLOOKUP($A293,'2023'!$C$7:$N$469,9,FALSE))*1000,#N/A)</f>
        <v>5.8462955745314105</v>
      </c>
      <c r="AI293" s="196" t="e">
        <f>IFERROR((VLOOKUP($A293,'0910'!$F$10:$L$433,5,FALSE)/VLOOKUP($A293,'2010'!$C$5:$K$611,9,FALSE))*1000,#N/A)</f>
        <v>#N/A</v>
      </c>
      <c r="AJ293" s="196" t="e">
        <f>IFERROR((VLOOKUP($A293,'1011'!$F$10:$L$433,5,FALSE)/VLOOKUP($A293,'2011'!$C$5:$K$611,9,FALSE))*1000,#N/A)</f>
        <v>#N/A</v>
      </c>
      <c r="AK293" s="196">
        <f>IFERROR((VLOOKUP($A293,'1112'!$F$10:$L$408,5,FALSE)/VLOOKUP($A293,'2012'!$F$10:$M$460,8,FALSE))*1000,#N/A)</f>
        <v>0.99166997223324072</v>
      </c>
      <c r="AL293" s="196">
        <f>IFERROR((VLOOKUP($A293,'1213'!$F$10:$L$408,5,FALSE)/VLOOKUP($A293,'2013'!$F$10:$M$460,8,FALSE))*1000,#N/A)</f>
        <v>1.574493209998032</v>
      </c>
      <c r="AM293" s="196">
        <f>IFERROR((VLOOKUP($A293,'1314'!$F$10:$L$408,5,FALSE)/VLOOKUP($A293,'2014'!$F$10:$M$460,8,FALSE))*1000,#N/A)</f>
        <v>0.77851304009342148</v>
      </c>
      <c r="AN293" s="196">
        <f>IFERROR((VLOOKUP($A293,'1415'!$F$10:$L$408,5,FALSE)/VLOOKUP($A293,'2015'!$F$10:$M$460,8,FALSE))*1000,#N/A)</f>
        <v>0.77145612343297976</v>
      </c>
      <c r="AO293" s="196">
        <f>IFERROR((VLOOKUP($A293,'1516'!$F$10:$L$408,5,FALSE)/VLOOKUP($A293,'2016'!$F$10:$M$460,8,FALSE))*1000,#N/A)</f>
        <v>1.1370096645821488</v>
      </c>
      <c r="AP293" s="196">
        <f>IFERROR((VLOOKUP($A293,'1617'!$F$10:$L$408,5,FALSE)/VLOOKUP($A293,'2017'!$F$10:$M$460,8,FALSE))*1000,#N/A)</f>
        <v>2.238805970149254</v>
      </c>
      <c r="AQ293" s="196">
        <f>IFERROR((VLOOKUP($A293,'1718'!$F$10:$L$408,5,FALSE)/VLOOKUP($A293,'2018'!$F$10:$N$460,9,FALSE))*1000,#N/A)</f>
        <v>1.0956902848794741</v>
      </c>
      <c r="AR293" s="196">
        <f>IFERROR((VLOOKUP($A293,'1819'!$F$10:$L$408,5,FALSE)/VLOOKUP($A293,'2018'!$F$10:$N$460,9,FALSE))*1000,#N/A)</f>
        <v>1.4609203798392987</v>
      </c>
      <c r="AS293" s="196">
        <f>IFERROR((VLOOKUP($A293,'1920'!$F$10:$L$408,5,FALSE)/VLOOKUP($A293,'2019'!$F$10:$N$464,8,FALSE))*1000,#N/A)</f>
        <v>0.36242389098289357</v>
      </c>
      <c r="AT293" s="196">
        <f>IFERROR((VLOOKUP($A293,'20 21'!$F$10:$L$408,5,FALSE)/VLOOKUP($A293,'2020'!$F$10:$N$469,8,FALSE))*1000,#N/A)</f>
        <v>0.54439643674385596</v>
      </c>
      <c r="AU293" s="196">
        <f>IFERROR((VLOOKUP($A293,'21 22'!$F$10:$L$408,5,FALSE)/VLOOKUP($A293,'2021'!$F$10:$N$469,8,FALSE))*1000,#N/A)</f>
        <v>2.1626687332167895</v>
      </c>
      <c r="AV293" s="196">
        <f>IFERROR((VLOOKUP($A293,'22 23'!$F$10:$L$408,5,FALSE)/VLOOKUP($A293,'2022'!$F$10:$N$469,8,FALSE))*1000,#N/A)</f>
        <v>1.9659005611752514</v>
      </c>
      <c r="AW293" s="196">
        <f>IFERROR((VLOOKUP($A293,'23 24'!$F$7:$M$408,5,FALSE)/VLOOKUP($A293,'2023'!$C$7:$N$469,9,FALSE))*1000,#N/A)</f>
        <v>4.4290117988874318</v>
      </c>
      <c r="AY293" s="196" t="e">
        <f>IFERROR((VLOOKUP($A293,'0910'!$F$10:$L$433,6,FALSE)/VLOOKUP($A293,'2010'!$C$5:$K$611,9,FALSE))*1000,#N/A)</f>
        <v>#N/A</v>
      </c>
      <c r="AZ293" s="196" t="e">
        <f>IFERROR((VLOOKUP($A293,'1011'!$F$10:$L$433,6,FALSE)/VLOOKUP($A293,'2011'!$C$5:$K$611,9,FALSE))*1000,#N/A)</f>
        <v>#N/A</v>
      </c>
      <c r="BA293" s="196">
        <f>IFERROR((VLOOKUP($A293,'1112'!$F$10:$L$408,6,FALSE)/VLOOKUP($A293,'2012'!$F$10:$M$460,8,FALSE))*1000,#N/A)</f>
        <v>0</v>
      </c>
      <c r="BB293" s="196">
        <f>IFERROR((VLOOKUP($A293,'1213'!$F$10:$L$408,6,FALSE)/VLOOKUP($A293,'2013'!$F$10:$M$460,8,FALSE))*1000,#N/A)</f>
        <v>0</v>
      </c>
      <c r="BC293" s="196">
        <f>IFERROR((VLOOKUP($A293,'1314'!$F$10:$L$408,6,FALSE)/VLOOKUP($A293,'2014'!$F$10:$M$460,8,FALSE))*1000,#N/A)</f>
        <v>0</v>
      </c>
      <c r="BD293" s="196">
        <f>IFERROR((VLOOKUP($A293,'1415'!$F$10:$L$408,6,FALSE)/VLOOKUP($A293,'2015'!$F$10:$M$460,8,FALSE))*1000,#N/A)</f>
        <v>0</v>
      </c>
      <c r="BE293" s="196">
        <f>IFERROR((VLOOKUP($A293,'1516'!$F$10:$L$408,6,FALSE)/VLOOKUP($A293,'2016'!$F$10:$M$460,8,FALSE))*1000,#N/A)</f>
        <v>0</v>
      </c>
      <c r="BF293" s="196">
        <f>IFERROR((VLOOKUP($A293,'1617'!$F$10:$L$408,6,FALSE)/VLOOKUP($A293,'2017'!$F$10:$M$460,8,FALSE))*1000,#N/A)</f>
        <v>0</v>
      </c>
      <c r="BG293" s="196">
        <f>IFERROR((VLOOKUP($A293,'1718'!$F$10:$L$408,6,FALSE)/VLOOKUP($A293,'2018'!$F$10:$N$460,9,FALSE))*1000,#N/A)</f>
        <v>0</v>
      </c>
      <c r="BH293" s="196">
        <f>IFERROR((VLOOKUP($A293,'1819'!$F$10:$L$408,6,FALSE)/VLOOKUP($A293,'2018'!$F$10:$N$460,9,FALSE))*1000,#N/A)</f>
        <v>0</v>
      </c>
      <c r="BI293" s="196">
        <f>IFERROR((VLOOKUP($A293,'1920'!$F$10:$L$408,6,FALSE)/VLOOKUP($A293,'2019'!$F$10:$N$464,8,FALSE))*1000,#N/A)</f>
        <v>0</v>
      </c>
      <c r="BJ293" s="196">
        <f>IFERROR((VLOOKUP($A293,'20 21'!$F$10:$L$408,6,FALSE)/VLOOKUP($A293,'2020'!$F$10:$N$469,8,FALSE))*1000,#N/A)</f>
        <v>0</v>
      </c>
      <c r="BK293" s="196">
        <f>IFERROR((VLOOKUP($A293,'21 22'!$F$10:$L$408,6,FALSE)/VLOOKUP($A293,'2021'!$F$10:$N$469,8,FALSE))*1000,#N/A)</f>
        <v>0</v>
      </c>
      <c r="BL293" s="196">
        <f>IFERROR((VLOOKUP($A293,'22 23'!$F$10:$L$408,6,FALSE)/VLOOKUP($A293,'2022'!$F$10:$N$469,8,FALSE))*1000,#N/A)</f>
        <v>0</v>
      </c>
      <c r="BM293" s="196">
        <f>IFERROR((VLOOKUP($A293,'23 24'!$F$7:$M$408,6,FALSE)/VLOOKUP($A293,'2023'!$C$7:$N$469,9,FALSE))*1000,#N/A)</f>
        <v>0</v>
      </c>
      <c r="BO293" s="196" t="e">
        <f>IFERROR((VLOOKUP($A293,'0910'!$F$10:$L$433,7,FALSE)/VLOOKUP($A293,'2010'!$C$5:$K$611,9,FALSE))*1000,#N/A)</f>
        <v>#N/A</v>
      </c>
      <c r="BP293" s="196" t="e">
        <f>IFERROR((VLOOKUP($A293,'1011'!$F$10:$L$433,7,FALSE)/VLOOKUP($A293,'2011'!$C$5:$K$611,9,FALSE))*1000,#N/A)</f>
        <v>#N/A</v>
      </c>
      <c r="BQ293" s="196">
        <f>IFERROR((VLOOKUP($A293,'1112'!$F$10:$L$408,7,FALSE)/VLOOKUP($A293,'2012'!$F$10:$M$460,8,FALSE))*1000,#N/A)</f>
        <v>5.3550178500595003</v>
      </c>
      <c r="BR293" s="196">
        <f>IFERROR((VLOOKUP($A293,'1213'!$F$10:$L$408,7,FALSE)/VLOOKUP($A293,'2013'!$F$10:$M$460,8,FALSE))*1000,#N/A)</f>
        <v>6.8884077937413899</v>
      </c>
      <c r="BS293" s="196">
        <f>IFERROR((VLOOKUP($A293,'1314'!$F$10:$L$408,7,FALSE)/VLOOKUP($A293,'2014'!$F$10:$M$460,8,FALSE))*1000,#N/A)</f>
        <v>9.3421564811210587</v>
      </c>
      <c r="BT293" s="196">
        <f>IFERROR((VLOOKUP($A293,'1415'!$F$10:$L$408,7,FALSE)/VLOOKUP($A293,'2015'!$F$10:$M$460,8,FALSE))*1000,#N/A)</f>
        <v>10.800385728061716</v>
      </c>
      <c r="BU293" s="196">
        <f>IFERROR((VLOOKUP($A293,'1516'!$F$10:$L$408,7,FALSE)/VLOOKUP($A293,'2016'!$F$10:$M$460,8,FALSE))*1000,#N/A)</f>
        <v>10.991093424294107</v>
      </c>
      <c r="BV293" s="196">
        <f>IFERROR((VLOOKUP($A293,'1617'!$F$10:$L$408,7,FALSE)/VLOOKUP($A293,'2017'!$F$10:$M$460,8,FALSE))*1000,#N/A)</f>
        <v>12.873134328358208</v>
      </c>
      <c r="BW293" s="196">
        <f>IFERROR((VLOOKUP($A293,'1718'!$F$10:$L$408,7,FALSE)/VLOOKUP($A293,'2018'!$F$10:$N$460,9,FALSE))*1000,#N/A)</f>
        <v>6.20891161431702</v>
      </c>
      <c r="BX293" s="196">
        <f>IFERROR((VLOOKUP($A293,'1819'!$F$10:$L$408,7,FALSE)/VLOOKUP($A293,'2018'!$F$10:$N$460,9,FALSE))*1000,#N/A)</f>
        <v>7.4872169466764058</v>
      </c>
      <c r="BY293" s="196">
        <f>IFERROR((VLOOKUP($A293,'1920'!$F$10:$L$408,7,FALSE)/VLOOKUP($A293,'2019'!$F$10:$N$464,8,FALSE))*1000,#N/A)</f>
        <v>4.711510582777616</v>
      </c>
      <c r="BZ293" s="196">
        <f>IFERROR((VLOOKUP($A293,'20 21'!$F$10:$L$408,7,FALSE)/VLOOKUP($A293,'2020'!$F$10:$N$469,8,FALSE))*1000,#N/A)</f>
        <v>3.8107750572069921</v>
      </c>
      <c r="CA293" s="196">
        <f>IFERROR((VLOOKUP($A293,'21 22'!$F$10:$L$408,7,FALSE)/VLOOKUP($A293,'2021'!$F$10:$N$469,8,FALSE))*1000,#N/A)</f>
        <v>7.0286733829545653</v>
      </c>
      <c r="CB293" s="196">
        <f>IFERROR((VLOOKUP($A293,'22 23'!$F$10:$L$408,7,FALSE)/VLOOKUP($A293,'2022'!$F$10:$N$469,8,FALSE))*1000,#N/A)</f>
        <v>11.259248668549166</v>
      </c>
      <c r="CC293" s="196">
        <f>IFERROR((VLOOKUP($A293,'23 24'!$F$7:$M$408,7,FALSE)/VLOOKUP($A293,'2023'!$C$7:$N$469,9,FALSE))*1000,#N/A)</f>
        <v>10.275307373418844</v>
      </c>
      <c r="CE293" s="198" t="e">
        <f>IFERROR((VLOOKUP($A293,'0910'!$F$10:$S$433,9,FALSE)/VLOOKUP($A293,'2010'!$C$5:$K$611,9,FALSE))*1000,#N/A)</f>
        <v>#N/A</v>
      </c>
      <c r="CF293" s="198" t="e">
        <f>IFERROR((VLOOKUP($A293,'1011'!$F$10:$S$433,10,FALSE)/VLOOKUP($A293,'2011'!$C$5:$K$611,9,FALSE))*1000,#N/A)</f>
        <v>#N/A</v>
      </c>
      <c r="CG293" s="198">
        <f>IFERROR((VLOOKUP($A293,'1112'!$F$10:$S$408,9,FALSE)/VLOOKUP($A293,'2012'!$F$10:$M$460,8,FALSE))*1000,#N/A)</f>
        <v>3.3716779055930184</v>
      </c>
      <c r="CH293" s="198">
        <f>IFERROR((VLOOKUP($A293,'1213'!$F$10:$S$408,9,FALSE)/VLOOKUP($A293,'2013'!$F$10:$M$460,8,FALSE))*1000,#N/A)</f>
        <v>5.9043495374926191</v>
      </c>
      <c r="CI293" s="198">
        <f>IFERROR((VLOOKUP($A293,'1314'!$F$10:$S$408,9,FALSE)/VLOOKUP($A293,'2014'!$F$10:$M$460,8,FALSE))*1000,#N/A)</f>
        <v>7.2012456208641495</v>
      </c>
      <c r="CJ293" s="198">
        <f>IFERROR((VLOOKUP($A293,'1415'!$F$10:$S$408,9,FALSE)/VLOOKUP($A293,'2015'!$F$10:$M$460,8,FALSE))*1000,#N/A)</f>
        <v>7.3288331726133071</v>
      </c>
      <c r="CK293" s="198">
        <f>IFERROR((VLOOKUP($A293,'1516'!$F$10:$S$408,9,FALSE)/VLOOKUP($A293,'2016'!$F$10:$M$460,8,FALSE))*1000,#N/A)</f>
        <v>8.1485692628387341</v>
      </c>
      <c r="CL293" s="198">
        <f>IFERROR((VLOOKUP($A293,'1617'!$F$10:$S$408,9,FALSE)/VLOOKUP($A293,'2017'!$F$10:$M$460,8,FALSE))*1000,#N/A)</f>
        <v>10.82089552238806</v>
      </c>
      <c r="CM293" s="198">
        <f>IFERROR((VLOOKUP($A293,'1718'!$F$10:$S$408,9,FALSE)/VLOOKUP($A293,'2018'!$F$10:$N$460,9,FALSE))*1000,#N/A)</f>
        <v>12.41782322863404</v>
      </c>
      <c r="CN293" s="198">
        <f>IFERROR((VLOOKUP($A293,'1819'!$F$10:$S$408,9,FALSE)/VLOOKUP($A293,'2018'!$F$10:$N$460,9,FALSE))*1000,#N/A)</f>
        <v>6.3915266617969317</v>
      </c>
      <c r="CO293" s="198">
        <f>IFERROR((VLOOKUP($A293,'1920'!$F$10:$S$408,9,FALSE)/VLOOKUP($A293,'2019'!$F$10:$N$464,8,FALSE))*1000,#N/A)</f>
        <v>5.2551464192519575</v>
      </c>
      <c r="CP293" s="198">
        <f>IFERROR((VLOOKUP($A293,'20 21'!$F$10:$S$408,9,FALSE)/VLOOKUP($A293,'2020'!$F$10:$N$469,8,FALSE))*1000,#N/A)</f>
        <v>3.266378620463136</v>
      </c>
      <c r="CQ293" s="198">
        <f>IFERROR((VLOOKUP($A293,'21 22'!$F$10:$S$408,9,FALSE)/VLOOKUP($A293,'2021'!$F$10:$N$469,8,FALSE))*1000,#N/A)</f>
        <v>4.5055598608683116</v>
      </c>
      <c r="CR293" s="198">
        <f>IFERROR((VLOOKUP($A293,'22 23'!$F$10:$S$408,9,FALSE)/VLOOKUP($A293,'2022'!$F$10:$N$469,8,FALSE))*1000,#N/A)</f>
        <v>5.3615469850234119</v>
      </c>
      <c r="CS293" s="196">
        <f>IFERROR((VLOOKUP($A293,'23 24'!$F$7:$S$408,9,FALSE)/VLOOKUP($A293,'2023'!$C$7:$N$469,9,FALSE))*1000,#N/A)</f>
        <v>3.7203699110654429</v>
      </c>
      <c r="CU293" s="198" t="e">
        <f>IFERROR((VLOOKUP($A293,'0910'!$F$10:$S$433,10,FALSE)/VLOOKUP($A293,'2010'!$C$5:$K$611,9,FALSE))*1000,#N/A)</f>
        <v>#N/A</v>
      </c>
      <c r="CV293" s="198" t="e">
        <f>IFERROR((VLOOKUP($A293,'1011'!$F$10:$S$433,11,FALSE)/VLOOKUP($A293,'2011'!$C$5:$K$611,9,FALSE))*1000,#N/A)</f>
        <v>#N/A</v>
      </c>
      <c r="CW293" s="198">
        <f>IFERROR((VLOOKUP($A293,'1112'!$F$10:$S$408,10,FALSE)/VLOOKUP($A293,'2012'!$F$10:$M$460,8,FALSE))*1000,#N/A)</f>
        <v>0.19833399444664815</v>
      </c>
      <c r="CX293" s="198">
        <f>IFERROR((VLOOKUP($A293,'1213'!$F$10:$S$408,10,FALSE)/VLOOKUP($A293,'2013'!$F$10:$M$460,8,FALSE))*1000,#N/A)</f>
        <v>0.393623302499508</v>
      </c>
      <c r="CY293" s="198">
        <f>IFERROR((VLOOKUP($A293,'1314'!$F$10:$S$408,10,FALSE)/VLOOKUP($A293,'2014'!$F$10:$M$460,8,FALSE))*1000,#N/A)</f>
        <v>2.5301673803036202</v>
      </c>
      <c r="CZ293" s="198">
        <f>IFERROR((VLOOKUP($A293,'1415'!$F$10:$S$408,10,FALSE)/VLOOKUP($A293,'2015'!$F$10:$M$460,8,FALSE))*1000,#N/A)</f>
        <v>1.3500482160077145</v>
      </c>
      <c r="DA293" s="198">
        <f>IFERROR((VLOOKUP($A293,'1516'!$F$10:$S$408,10,FALSE)/VLOOKUP($A293,'2016'!$F$10:$M$460,8,FALSE))*1000,#N/A)</f>
        <v>0.5685048322910744</v>
      </c>
      <c r="DB293" s="198">
        <f>IFERROR((VLOOKUP($A293,'1617'!$F$10:$S$408,10,FALSE)/VLOOKUP($A293,'2017'!$F$10:$M$460,8,FALSE))*1000,#N/A)</f>
        <v>2.238805970149254</v>
      </c>
      <c r="DC293" s="198">
        <f>IFERROR((VLOOKUP($A293,'1718'!$F$10:$S$408,10,FALSE)/VLOOKUP($A293,'2018'!$F$10:$N$460,9,FALSE))*1000,#N/A)</f>
        <v>3.10445580715851</v>
      </c>
      <c r="DD293" s="198">
        <f>IFERROR((VLOOKUP($A293,'1819'!$F$10:$S$408,10,FALSE)/VLOOKUP($A293,'2018'!$F$10:$N$460,9,FALSE))*1000,#N/A)</f>
        <v>2.3739956172388608</v>
      </c>
      <c r="DE293" s="198">
        <f>IFERROR((VLOOKUP($A293,'1920'!$F$10:$S$408,10,FALSE)/VLOOKUP($A293,'2019'!$F$10:$N$464,8,FALSE))*1000,#N/A)</f>
        <v>1.4496955639315743</v>
      </c>
      <c r="DF293" s="198">
        <f>IFERROR((VLOOKUP($A293,'20 21'!$F$10:$S$408,10,FALSE)/VLOOKUP($A293,'2020'!$F$10:$N$469,8,FALSE))*1000,#N/A)</f>
        <v>0.18146547891461867</v>
      </c>
      <c r="DG293" s="198">
        <f>IFERROR((VLOOKUP($A293,'21 22'!$F$10:$S$408,10,FALSE)/VLOOKUP($A293,'2021'!$F$10:$N$469,8,FALSE))*1000,#N/A)</f>
        <v>0.36044478886946496</v>
      </c>
      <c r="DH293" s="198">
        <f>IFERROR((VLOOKUP($A293,'22 23'!$F$10:$S$408,10,FALSE)/VLOOKUP($A293,'2022'!$F$10:$N$469,8,FALSE))*1000,#N/A)</f>
        <v>1.0723093970046824</v>
      </c>
      <c r="DI293" s="196">
        <f>IFERROR((VLOOKUP($A293,'23 24'!$F$7:$S$408,10,FALSE)/VLOOKUP($A293,'2023'!$C$7:$N$469,9,FALSE))*1000,#N/A)</f>
        <v>2.6574070793324593</v>
      </c>
      <c r="DK293" s="198" t="e">
        <f>IFERROR((VLOOKUP($A293,'0910'!$F$10:$S$433,11,FALSE)/VLOOKUP($A293,'2010'!$C$5:$K$611,9,FALSE))*1000,#N/A)</f>
        <v>#N/A</v>
      </c>
      <c r="DL293" s="198" t="e">
        <f>IFERROR((VLOOKUP($A293,'1011'!$F$10:$S$433,12,FALSE)/VLOOKUP($A293,'2011'!$C$5:$K$611,9,FALSE))*1000,#N/A)</f>
        <v>#N/A</v>
      </c>
      <c r="DM293" s="198">
        <f>IFERROR((VLOOKUP($A293,'1112'!$F$10:$S$408,11,FALSE)/VLOOKUP($A293,'2012'!$F$10:$M$460,8,FALSE))*1000,#N/A)</f>
        <v>0</v>
      </c>
      <c r="DN293" s="198">
        <f>IFERROR((VLOOKUP($A293,'1213'!$F$10:$S$408,11,FALSE)/VLOOKUP($A293,'2013'!$F$10:$M$460,8,FALSE))*1000,#N/A)</f>
        <v>0</v>
      </c>
      <c r="DO293" s="198">
        <f>IFERROR((VLOOKUP($A293,'1314'!$F$10:$S$408,11,FALSE)/VLOOKUP($A293,'2014'!$F$10:$M$460,8,FALSE))*1000,#N/A)</f>
        <v>0</v>
      </c>
      <c r="DP293" s="198">
        <f>IFERROR((VLOOKUP($A293,'1415'!$F$10:$S$408,11,FALSE)/VLOOKUP($A293,'2015'!$F$10:$M$460,8,FALSE))*1000,#N/A)</f>
        <v>0</v>
      </c>
      <c r="DQ293" s="198">
        <f>IFERROR((VLOOKUP($A293,'1516'!$F$10:$S$408,11,FALSE)/VLOOKUP($A293,'2016'!$F$10:$M$460,8,FALSE))*1000,#N/A)</f>
        <v>0</v>
      </c>
      <c r="DR293" s="198">
        <f>IFERROR((VLOOKUP($A293,'1617'!$F$10:$S$408,11,FALSE)/VLOOKUP($A293,'2017'!$F$10:$M$460,8,FALSE))*1000,#N/A)</f>
        <v>0</v>
      </c>
      <c r="DS293" s="198">
        <f>IFERROR((VLOOKUP($A293,'1718'!$F$10:$S$408,11,FALSE)/VLOOKUP($A293,'2018'!$F$10:$N$460,9,FALSE))*1000,#N/A)</f>
        <v>0</v>
      </c>
      <c r="DT293" s="198">
        <f>IFERROR((VLOOKUP($A293,'1819'!$F$10:$S$408,11,FALSE)/VLOOKUP($A293,'2018'!$F$10:$N$460,9,FALSE))*1000,#N/A)</f>
        <v>0</v>
      </c>
      <c r="DU293" s="198">
        <f>IFERROR((VLOOKUP($A293,'1920'!$F$10:$S$408,11,FALSE)/VLOOKUP($A293,'2019'!$F$10:$N$464,8,FALSE))*1000,#N/A)</f>
        <v>0</v>
      </c>
      <c r="DV293" s="198">
        <f>IFERROR((VLOOKUP($A293,'20 21'!$F$10:$S$408,11,FALSE)/VLOOKUP($A293,'2020'!$F$10:$N$469,8,FALSE))*1000,#N/A)</f>
        <v>0</v>
      </c>
      <c r="DW293" s="198">
        <f>IFERROR((VLOOKUP($A293,'21 22'!$F$10:$S$408,11,FALSE)/VLOOKUP($A293,'2021'!$F$10:$N$469,8,FALSE))*1000,#N/A)</f>
        <v>0</v>
      </c>
      <c r="DX293" s="198">
        <f>IFERROR((VLOOKUP($A293,'22 23'!$F$10:$S$408,11,FALSE)/VLOOKUP($A293,'2022'!$F$10:$N$469,8,FALSE))*1000,#N/A)</f>
        <v>0</v>
      </c>
      <c r="DY293" s="196">
        <f>IFERROR((VLOOKUP($A293,'23 24'!$F$7:$S$408,11,FALSE)/VLOOKUP($A293,'2023'!$C$7:$N$469,9,FALSE))*1000,#N/A)</f>
        <v>0</v>
      </c>
      <c r="EA293" s="198" t="e">
        <f>IFERROR((VLOOKUP($A293,'0910'!$F$10:$S$433,12,FALSE)/VLOOKUP($A293,'2010'!$C$5:$K$611,9,FALSE))*1000,#N/A)</f>
        <v>#N/A</v>
      </c>
      <c r="EB293" s="198" t="e">
        <f>IFERROR((VLOOKUP($A293,'1011'!$F$10:$S$433,13,FALSE)/VLOOKUP($A293,'2011'!$C$5:$K$611,9,FALSE))*1000,#N/A)</f>
        <v>#N/A</v>
      </c>
      <c r="EC293" s="198">
        <f>IFERROR((VLOOKUP($A293,'1112'!$F$10:$S$408,12,FALSE)/VLOOKUP($A293,'2012'!$F$10:$M$460,8,FALSE))*1000,#N/A)</f>
        <v>3.5700119000396664</v>
      </c>
      <c r="ED293" s="198">
        <f>IFERROR((VLOOKUP($A293,'1213'!$F$10:$S$408,12,FALSE)/VLOOKUP($A293,'2013'!$F$10:$M$460,8,FALSE))*1000,#N/A)</f>
        <v>6.297972839992128</v>
      </c>
      <c r="EE293" s="198">
        <f>IFERROR((VLOOKUP($A293,'1314'!$F$10:$S$408,12,FALSE)/VLOOKUP($A293,'2014'!$F$10:$M$460,8,FALSE))*1000,#N/A)</f>
        <v>9.7314130011677697</v>
      </c>
      <c r="EF293" s="198">
        <f>IFERROR((VLOOKUP($A293,'1415'!$F$10:$S$408,12,FALSE)/VLOOKUP($A293,'2015'!$F$10:$M$460,8,FALSE))*1000,#N/A)</f>
        <v>8.6788813886210221</v>
      </c>
      <c r="EG293" s="198">
        <f>IFERROR((VLOOKUP($A293,'1516'!$F$10:$S$408,12,FALSE)/VLOOKUP($A293,'2016'!$F$10:$M$460,8,FALSE))*1000,#N/A)</f>
        <v>8.9065757058935002</v>
      </c>
      <c r="EH293" s="198">
        <f>IFERROR((VLOOKUP($A293,'1617'!$F$10:$S$408,12,FALSE)/VLOOKUP($A293,'2017'!$F$10:$M$460,8,FALSE))*1000,#N/A)</f>
        <v>13.059701492537313</v>
      </c>
      <c r="EI293" s="198">
        <f>IFERROR((VLOOKUP($A293,'1718'!$F$10:$S$408,12,FALSE)/VLOOKUP($A293,'2018'!$F$10:$N$460,9,FALSE))*1000,#N/A)</f>
        <v>15.704894083272462</v>
      </c>
      <c r="EJ293" s="198">
        <f>IFERROR((VLOOKUP($A293,'1819'!$F$10:$S$408,12,FALSE)/VLOOKUP($A293,'2018'!$F$10:$N$460,9,FALSE))*1000,#N/A)</f>
        <v>8.7655222790357925</v>
      </c>
      <c r="EK293" s="198">
        <f>IFERROR((VLOOKUP($A293,'1920'!$F$10:$S$408,12,FALSE)/VLOOKUP($A293,'2019'!$F$10:$N$464,8,FALSE))*1000,#N/A)</f>
        <v>6.704841983183532</v>
      </c>
      <c r="EL293" s="198">
        <f>IFERROR((VLOOKUP($A293,'20 21'!$F$10:$S$408,12,FALSE)/VLOOKUP($A293,'2020'!$F$10:$N$469,8,FALSE))*1000,#N/A)</f>
        <v>3.4478440993777548</v>
      </c>
      <c r="EM293" s="198">
        <f>IFERROR((VLOOKUP($A293,'21 22'!$F$10:$S$408,12,FALSE)/VLOOKUP($A293,'2021'!$F$10:$N$469,8,FALSE))*1000,#N/A)</f>
        <v>4.8660046497377767</v>
      </c>
      <c r="EN293" s="198">
        <f>IFERROR((VLOOKUP($A293,'22 23'!$F$10:$S$408,12,FALSE)/VLOOKUP($A293,'2022'!$F$10:$N$469,8,FALSE))*1000,#N/A)</f>
        <v>6.6125746148622087</v>
      </c>
      <c r="EO293" s="196">
        <f>IFERROR((VLOOKUP($A293,'23 24'!$F$7:$S$408,12,FALSE)/VLOOKUP($A293,'2023'!$C$7:$N$469,9,FALSE))*1000,#N/A)</f>
        <v>6.3777769903979022</v>
      </c>
    </row>
    <row r="294" spans="1:145" x14ac:dyDescent="0.3">
      <c r="A294" t="s">
        <v>1702</v>
      </c>
      <c r="B294" t="s">
        <v>1743</v>
      </c>
      <c r="C294" t="str">
        <f>IF(VLOOKUP($A294,'0910'!$F$10:$L$433,1,FALSE)=VLOOKUP($A294,'2010'!$C$5:$K$611,1,FALSE),VLOOKUP($A294,'0910'!$F$10:$L$433,1,FALSE),FALSE)</f>
        <v>Torbay</v>
      </c>
      <c r="D294" t="str">
        <f>IF(VLOOKUP($A294,'1011'!$F$10:$L$433,1,FALSE)=VLOOKUP($A294,'2011'!$C$5:$K$611,1,FALSE),VLOOKUP($A294,'1011'!$F$10:$L$433,1,FALSE),FALSE)</f>
        <v>Torbay</v>
      </c>
      <c r="E294" t="str">
        <f>IF(VLOOKUP(A294,'1112'!$F$10:$L$408,1,FALSE)=VLOOKUP(A294,'2012'!$F$10:$M$460,1,FALSE),VLOOKUP(A294,'1112'!$F$10:$L$408,1,FALSE),FALSE)</f>
        <v>Torbay</v>
      </c>
      <c r="F294" t="str">
        <f>IF(VLOOKUP($A294,'1213'!$F$10:$L$408,1,FALSE)=VLOOKUP($A294,'2013'!$F$10:$M$460,1,FALSE),VLOOKUP($A294,'1213'!$F$10:$L$408,1,FALSE),FALSE)</f>
        <v>Torbay</v>
      </c>
      <c r="G294" t="str">
        <f>IF(VLOOKUP($A294,'1314'!$F$10:$L$408,1,FALSE)=VLOOKUP($A294,'2014'!$F$10:$M$460,1,FALSE),VLOOKUP($A294,'1314'!$F$10:$L$408,1,FALSE),FALSE)</f>
        <v>Torbay</v>
      </c>
      <c r="H294" t="str">
        <f>IF(VLOOKUP($A294,'1415'!$F$10:$L$408,1,FALSE)=VLOOKUP($A294,'2015'!$F$10:$M$460,1,FALSE),VLOOKUP($A294,'1415'!$F$10:$L$408,1,FALSE),FALSE)</f>
        <v>Torbay</v>
      </c>
      <c r="I294" t="str">
        <f>IF(VLOOKUP($A294,'1516'!$F$10:$L$408,1,FALSE)=VLOOKUP($A294,'2015'!$F$10:$M$460,1,FALSE),VLOOKUP($A294,'1516'!$F$10:$L$408,1,FALSE),FALSE)</f>
        <v>Torbay</v>
      </c>
      <c r="J294" t="str">
        <f>IF(VLOOKUP($A294,'1617'!$F$10:$L$408,1,FALSE)=VLOOKUP($A294,'2016'!$F$10:$M$460,1,FALSE),VLOOKUP($A294,'1617'!$F$10:$L$408,1,FALSE),FALSE)</f>
        <v>Torbay</v>
      </c>
      <c r="K294" t="str">
        <f>IF(VLOOKUP($A294,'1718'!$F$10:$M$408,1,FALSE)=VLOOKUP($A294,'2017'!$F$10:$M$460,1,FALSE),VLOOKUP($A294,'1718'!$F$10:$M$408,1,FALSE),FALSE)</f>
        <v>Torbay</v>
      </c>
      <c r="L294" t="str">
        <f>IF(VLOOKUP($A294,'1819'!$F$10:$M$408,1,FALSE)=VLOOKUP($A294,'2018'!$F$10:$M$460,1,FALSE),VLOOKUP($A294,'1819'!$F$10:$M$408,1,FALSE),FALSE)</f>
        <v>Torbay</v>
      </c>
      <c r="M294" t="str">
        <f>IF(VLOOKUP($A294,'1920'!$F$10:$M$408,1,FALSE)=VLOOKUP($A294,'2019'!$F$10:$M$464,1,FALSE),VLOOKUP($A294,'1920'!$F$10:$M$408,1,FALSE),FALSE)</f>
        <v>Torbay</v>
      </c>
      <c r="N294" t="str">
        <f>IF(VLOOKUP($A294,'20 21'!$F$10:$N$408,1,FALSE)=VLOOKUP($A294,'2020'!$F$10:$O$468,1,FALSE),VLOOKUP($A294,'20 21'!$F$10:$N$408,1,FALSE),FALSE)</f>
        <v>Torbay</v>
      </c>
      <c r="O294" t="str">
        <f>IF(VLOOKUP($A294,'21 22'!$F$10:$N$408,1,FALSE)=VLOOKUP($A294,'2021'!$F$10:$O$471,1,FALSE),VLOOKUP($A294,'21 22'!$F$10:$N$408,1,FALSE),FALSE)</f>
        <v>Torbay</v>
      </c>
      <c r="P294" t="str">
        <f>IF(VLOOKUP($A294,'22 23'!$F$10:$N$408,1,FALSE)=VLOOKUP($A294,'2022'!$F$10:$O$468,1,FALSE),VLOOKUP($A294,'22 23'!$F$10:$N$408,1,FALSE),FALSE)</f>
        <v>Torbay</v>
      </c>
      <c r="Q294" t="str">
        <f>IF(VLOOKUP($A294,'23 24'!$F$7:$N$408,1,FALSE)=VLOOKUP($A294,'2023'!$C$7:$O$468,1,FALSE),VLOOKUP($A294,'23 24'!$F$7:$N$408,1,FALSE),FALSE)</f>
        <v>Torbay</v>
      </c>
      <c r="S294" s="196">
        <f>IFERROR((VLOOKUP($A294,'0910'!$F$10:$L$433,4,FALSE)/VLOOKUP($A294,'2010'!$C$5:$K$611,9,FALSE))*1000,#N/A)</f>
        <v>1.8847180775875607</v>
      </c>
      <c r="T294" s="196">
        <f>IFERROR((VLOOKUP($A294,'1011'!$F$10:$L$433,4,FALSE)/VLOOKUP($A294,'2011'!$C$5:$K$611,9,FALSE))*1000,#N/A)</f>
        <v>2.9701422541816478</v>
      </c>
      <c r="U294" s="196">
        <f>IFERROR((VLOOKUP($A294,'1112'!$F$10:$L$408,4,FALSE)/VLOOKUP($A294,'2012'!$F$10:$M$460,8,FALSE))*1000,#N/A)</f>
        <v>3.5814388041108689</v>
      </c>
      <c r="V294" s="196">
        <f>IFERROR((VLOOKUP($A294,'1213'!$F$10:$L$408,4,FALSE)/VLOOKUP($A294,'2013'!$F$10:$M$460,8,FALSE))*1000,#N/A)</f>
        <v>2.636885373041725</v>
      </c>
      <c r="W294" s="196">
        <f>IFERROR((VLOOKUP($A294,'1314'!$F$10:$L$408,4,FALSE)/VLOOKUP($A294,'2014'!$F$10:$M$460,8,FALSE))*1000,#N/A)</f>
        <v>4.3156596794081379</v>
      </c>
      <c r="X294" s="196">
        <f>IFERROR((VLOOKUP($A294,'1415'!$F$10:$L$408,4,FALSE)/VLOOKUP($A294,'2015'!$F$10:$M$460,8,FALSE))*1000,#N/A)</f>
        <v>6.9050176461562067</v>
      </c>
      <c r="Y294" s="196">
        <f>IFERROR((VLOOKUP($A294,'1516'!$F$10:$L$408,4,FALSE)/VLOOKUP($A294,'2016'!$F$10:$M$460,8,FALSE))*1000,#N/A)</f>
        <v>4.574565416285453</v>
      </c>
      <c r="Z294" s="196">
        <f>IFERROR((VLOOKUP($A294,'1617'!$F$10:$L$408,4,FALSE)/VLOOKUP($A294,'2017'!$F$10:$M$460,8,FALSE))*1000,#N/A)</f>
        <v>4.3999393111819147</v>
      </c>
      <c r="AA294" s="196">
        <f>IFERROR((VLOOKUP($A294,'1718'!$F$10:$L$408,4,FALSE)/VLOOKUP($A294,'2018'!$F$10:$N$460,9,FALSE))*1000,#N/A)</f>
        <v>3.6188178528347406</v>
      </c>
      <c r="AB294" s="196">
        <f>IFERROR((VLOOKUP($A294,'1819'!$F$10:$L$408,4,FALSE)/VLOOKUP($A294,'2018'!$F$10:$N$460,9,FALSE))*1000,#N/A)</f>
        <v>3.6188178528347406</v>
      </c>
      <c r="AC294" s="196">
        <f>IFERROR((VLOOKUP($A294,'1920'!$F$10:$L$408,4,FALSE)/VLOOKUP($A294,'2019'!$F$10:$N$464,8,FALSE))*1000,#N/A)</f>
        <v>2.0941468595276205</v>
      </c>
      <c r="AD294" s="196">
        <f>IFERROR((VLOOKUP($A294,'20 21'!$F$10:$M$408,4,FALSE)/VLOOKUP($A294,'2020'!$F$10:$N$469,8,FALSE))*1000,#N/A)</f>
        <v>3.631224463413961</v>
      </c>
      <c r="AE294" s="196">
        <f>IFERROR((VLOOKUP($A294,'21 22'!$F$10:$M$408,4,FALSE)/VLOOKUP($A294,'2021'!$F$10:$N$469,8,FALSE))*1000,#N/A)</f>
        <v>2.0199688347665492</v>
      </c>
      <c r="AF294" s="196">
        <f>IFERROR((VLOOKUP($A294,'22 23'!$F$10:$M$408,4,FALSE)/VLOOKUP($A294,'2022'!$F$10:$N$469,8,FALSE))*1000,#N/A)</f>
        <v>1.7236426314277506</v>
      </c>
      <c r="AG294" s="196">
        <f>IFERROR((VLOOKUP($A294,'23 24'!$F$7:$M$408,4,FALSE)/VLOOKUP($A294,'2023'!$C$7:$N$469,9,FALSE))*1000,#N/A)</f>
        <v>1.1449671537547768</v>
      </c>
      <c r="AI294" s="196">
        <f>IFERROR((VLOOKUP($A294,'0910'!$F$10:$L$433,5,FALSE)/VLOOKUP($A294,'2010'!$C$5:$K$611,9,FALSE))*1000,#N/A)</f>
        <v>1.0994188785927439</v>
      </c>
      <c r="AJ294" s="196">
        <f>IFERROR((VLOOKUP($A294,'1011'!$F$10:$L$433,5,FALSE)/VLOOKUP($A294,'2011'!$C$5:$K$611,9,FALSE))*1000,#N/A)</f>
        <v>3.4391120837892761</v>
      </c>
      <c r="AK294" s="196">
        <f>IFERROR((VLOOKUP($A294,'1112'!$F$10:$L$408,5,FALSE)/VLOOKUP($A294,'2012'!$F$10:$M$460,8,FALSE))*1000,#N/A)</f>
        <v>0</v>
      </c>
      <c r="AL294" s="196">
        <f>IFERROR((VLOOKUP($A294,'1213'!$F$10:$L$408,5,FALSE)/VLOOKUP($A294,'2013'!$F$10:$M$460,8,FALSE))*1000,#N/A)</f>
        <v>3.2573289902280131</v>
      </c>
      <c r="AM294" s="196">
        <f>IFERROR((VLOOKUP($A294,'1314'!$F$10:$L$408,5,FALSE)/VLOOKUP($A294,'2014'!$F$10:$M$460,8,FALSE))*1000,#N/A)</f>
        <v>0.92478421701602964</v>
      </c>
      <c r="AN294" s="196">
        <f>IFERROR((VLOOKUP($A294,'1415'!$F$10:$L$408,5,FALSE)/VLOOKUP($A294,'2015'!$F$10:$M$460,8,FALSE))*1000,#N/A)</f>
        <v>0.46033450974374712</v>
      </c>
      <c r="AO294" s="196">
        <f>IFERROR((VLOOKUP($A294,'1516'!$F$10:$L$408,5,FALSE)/VLOOKUP($A294,'2016'!$F$10:$M$460,8,FALSE))*1000,#N/A)</f>
        <v>0</v>
      </c>
      <c r="AP294" s="196">
        <f>IFERROR((VLOOKUP($A294,'1617'!$F$10:$L$408,5,FALSE)/VLOOKUP($A294,'2017'!$F$10:$M$460,8,FALSE))*1000,#N/A)</f>
        <v>0.15172204521316945</v>
      </c>
      <c r="AQ294" s="196">
        <f>IFERROR((VLOOKUP($A294,'1718'!$F$10:$L$408,5,FALSE)/VLOOKUP($A294,'2018'!$F$10:$N$460,9,FALSE))*1000,#N/A)</f>
        <v>0.30156815440289503</v>
      </c>
      <c r="AR294" s="196">
        <f>IFERROR((VLOOKUP($A294,'1819'!$F$10:$L$408,5,FALSE)/VLOOKUP($A294,'2018'!$F$10:$N$460,9,FALSE))*1000,#N/A)</f>
        <v>0.45235223160434257</v>
      </c>
      <c r="AS294" s="196">
        <f>IFERROR((VLOOKUP($A294,'1920'!$F$10:$L$408,5,FALSE)/VLOOKUP($A294,'2019'!$F$10:$N$464,8,FALSE))*1000,#N/A)</f>
        <v>0</v>
      </c>
      <c r="AT294" s="196">
        <f>IFERROR((VLOOKUP($A294,'20 21'!$F$10:$L$408,5,FALSE)/VLOOKUP($A294,'2020'!$F$10:$N$469,8,FALSE))*1000,#N/A)</f>
        <v>0.14524897853655844</v>
      </c>
      <c r="AU294" s="196">
        <f>IFERROR((VLOOKUP($A294,'21 22'!$F$10:$L$408,5,FALSE)/VLOOKUP($A294,'2021'!$F$10:$N$469,8,FALSE))*1000,#N/A)</f>
        <v>0.57713395279044266</v>
      </c>
      <c r="AV294" s="196">
        <f>IFERROR((VLOOKUP($A294,'22 23'!$F$10:$L$408,5,FALSE)/VLOOKUP($A294,'2022'!$F$10:$N$469,8,FALSE))*1000,#N/A)</f>
        <v>0.86182131571387532</v>
      </c>
      <c r="AW294" s="196">
        <f>IFERROR((VLOOKUP($A294,'23 24'!$F$7:$M$408,5,FALSE)/VLOOKUP($A294,'2023'!$C$7:$N$469,9,FALSE))*1000,#N/A)</f>
        <v>0.57248357687738838</v>
      </c>
      <c r="AY294" s="196">
        <f>IFERROR((VLOOKUP($A294,'0910'!$F$10:$L$433,6,FALSE)/VLOOKUP($A294,'2010'!$C$5:$K$611,9,FALSE))*1000,#N/A)</f>
        <v>0</v>
      </c>
      <c r="AZ294" s="196">
        <f>IFERROR((VLOOKUP($A294,'1011'!$F$10:$L$433,6,FALSE)/VLOOKUP($A294,'2011'!$C$5:$K$611,9,FALSE))*1000,#N/A)</f>
        <v>0</v>
      </c>
      <c r="BA294" s="196">
        <f>IFERROR((VLOOKUP($A294,'1112'!$F$10:$L$408,6,FALSE)/VLOOKUP($A294,'2012'!$F$10:$M$460,8,FALSE))*1000,#N/A)</f>
        <v>0</v>
      </c>
      <c r="BB294" s="196">
        <f>IFERROR((VLOOKUP($A294,'1213'!$F$10:$L$408,6,FALSE)/VLOOKUP($A294,'2013'!$F$10:$M$460,8,FALSE))*1000,#N/A)</f>
        <v>0</v>
      </c>
      <c r="BC294" s="196">
        <f>IFERROR((VLOOKUP($A294,'1314'!$F$10:$L$408,6,FALSE)/VLOOKUP($A294,'2014'!$F$10:$M$460,8,FALSE))*1000,#N/A)</f>
        <v>0</v>
      </c>
      <c r="BD294" s="196">
        <f>IFERROR((VLOOKUP($A294,'1415'!$F$10:$L$408,6,FALSE)/VLOOKUP($A294,'2015'!$F$10:$M$460,8,FALSE))*1000,#N/A)</f>
        <v>0</v>
      </c>
      <c r="BE294" s="196">
        <f>IFERROR((VLOOKUP($A294,'1516'!$F$10:$L$408,6,FALSE)/VLOOKUP($A294,'2016'!$F$10:$M$460,8,FALSE))*1000,#N/A)</f>
        <v>0</v>
      </c>
      <c r="BF294" s="196">
        <f>IFERROR((VLOOKUP($A294,'1617'!$F$10:$L$408,6,FALSE)/VLOOKUP($A294,'2017'!$F$10:$M$460,8,FALSE))*1000,#N/A)</f>
        <v>0</v>
      </c>
      <c r="BG294" s="196">
        <f>IFERROR((VLOOKUP($A294,'1718'!$F$10:$L$408,6,FALSE)/VLOOKUP($A294,'2018'!$F$10:$N$460,9,FALSE))*1000,#N/A)</f>
        <v>0</v>
      </c>
      <c r="BH294" s="196">
        <f>IFERROR((VLOOKUP($A294,'1819'!$F$10:$L$408,6,FALSE)/VLOOKUP($A294,'2018'!$F$10:$N$460,9,FALSE))*1000,#N/A)</f>
        <v>0</v>
      </c>
      <c r="BI294" s="196">
        <f>IFERROR((VLOOKUP($A294,'1920'!$F$10:$L$408,6,FALSE)/VLOOKUP($A294,'2019'!$F$10:$N$464,8,FALSE))*1000,#N/A)</f>
        <v>0</v>
      </c>
      <c r="BJ294" s="196">
        <f>IFERROR((VLOOKUP($A294,'20 21'!$F$10:$L$408,6,FALSE)/VLOOKUP($A294,'2020'!$F$10:$N$469,8,FALSE))*1000,#N/A)</f>
        <v>0</v>
      </c>
      <c r="BK294" s="196">
        <f>IFERROR((VLOOKUP($A294,'21 22'!$F$10:$L$408,6,FALSE)/VLOOKUP($A294,'2021'!$F$10:$N$469,8,FALSE))*1000,#N/A)</f>
        <v>0</v>
      </c>
      <c r="BL294" s="196">
        <f>IFERROR((VLOOKUP($A294,'22 23'!$F$10:$L$408,6,FALSE)/VLOOKUP($A294,'2022'!$F$10:$N$469,8,FALSE))*1000,#N/A)</f>
        <v>0</v>
      </c>
      <c r="BM294" s="196">
        <f>IFERROR((VLOOKUP($A294,'23 24'!$F$7:$M$408,6,FALSE)/VLOOKUP($A294,'2023'!$C$7:$N$469,9,FALSE))*1000,#N/A)</f>
        <v>0</v>
      </c>
      <c r="BO294" s="196">
        <f>IFERROR((VLOOKUP($A294,'0910'!$F$10:$L$433,7,FALSE)/VLOOKUP($A294,'2010'!$C$5:$K$611,9,FALSE))*1000,#N/A)</f>
        <v>2.8270771163813411</v>
      </c>
      <c r="BP294" s="196">
        <f>IFERROR((VLOOKUP($A294,'1011'!$F$10:$L$433,7,FALSE)/VLOOKUP($A294,'2011'!$C$5:$K$611,9,FALSE))*1000,#N/A)</f>
        <v>6.409254337970923</v>
      </c>
      <c r="BQ294" s="196">
        <f>IFERROR((VLOOKUP($A294,'1112'!$F$10:$L$408,7,FALSE)/VLOOKUP($A294,'2012'!$F$10:$M$460,8,FALSE))*1000,#N/A)</f>
        <v>3.5814388041108689</v>
      </c>
      <c r="BR294" s="196">
        <f>IFERROR((VLOOKUP($A294,'1213'!$F$10:$L$408,7,FALSE)/VLOOKUP($A294,'2013'!$F$10:$M$460,8,FALSE))*1000,#N/A)</f>
        <v>5.8942143632697377</v>
      </c>
      <c r="BS294" s="196">
        <f>IFERROR((VLOOKUP($A294,'1314'!$F$10:$L$408,7,FALSE)/VLOOKUP($A294,'2014'!$F$10:$M$460,8,FALSE))*1000,#N/A)</f>
        <v>5.0863131935881629</v>
      </c>
      <c r="BT294" s="196">
        <f>IFERROR((VLOOKUP($A294,'1415'!$F$10:$L$408,7,FALSE)/VLOOKUP($A294,'2015'!$F$10:$M$460,8,FALSE))*1000,#N/A)</f>
        <v>7.2119073193187049</v>
      </c>
      <c r="BU294" s="196">
        <f>IFERROR((VLOOKUP($A294,'1516'!$F$10:$L$408,7,FALSE)/VLOOKUP($A294,'2016'!$F$10:$M$460,8,FALSE))*1000,#N/A)</f>
        <v>4.574565416285453</v>
      </c>
      <c r="BV294" s="196">
        <f>IFERROR((VLOOKUP($A294,'1617'!$F$10:$L$408,7,FALSE)/VLOOKUP($A294,'2017'!$F$10:$M$460,8,FALSE))*1000,#N/A)</f>
        <v>4.5516613563950834</v>
      </c>
      <c r="BW294" s="196">
        <f>IFERROR((VLOOKUP($A294,'1718'!$F$10:$L$408,7,FALSE)/VLOOKUP($A294,'2018'!$F$10:$N$460,9,FALSE))*1000,#N/A)</f>
        <v>3.9203860072376355</v>
      </c>
      <c r="BX294" s="196">
        <f>IFERROR((VLOOKUP($A294,'1819'!$F$10:$L$408,7,FALSE)/VLOOKUP($A294,'2018'!$F$10:$N$460,9,FALSE))*1000,#N/A)</f>
        <v>3.9203860072376355</v>
      </c>
      <c r="BY294" s="196">
        <f>IFERROR((VLOOKUP($A294,'1920'!$F$10:$L$408,7,FALSE)/VLOOKUP($A294,'2019'!$F$10:$N$464,8,FALSE))*1000,#N/A)</f>
        <v>2.0941468595276205</v>
      </c>
      <c r="BZ294" s="196">
        <f>IFERROR((VLOOKUP($A294,'20 21'!$F$10:$L$408,7,FALSE)/VLOOKUP($A294,'2020'!$F$10:$N$469,8,FALSE))*1000,#N/A)</f>
        <v>3.7764734419505195</v>
      </c>
      <c r="CA294" s="196">
        <f>IFERROR((VLOOKUP($A294,'21 22'!$F$10:$L$408,7,FALSE)/VLOOKUP($A294,'2021'!$F$10:$N$469,8,FALSE))*1000,#N/A)</f>
        <v>2.5971027875569916</v>
      </c>
      <c r="CB294" s="196">
        <f>IFERROR((VLOOKUP($A294,'22 23'!$F$10:$L$408,7,FALSE)/VLOOKUP($A294,'2022'!$F$10:$N$469,8,FALSE))*1000,#N/A)</f>
        <v>2.5854639471416259</v>
      </c>
      <c r="CC294" s="196">
        <f>IFERROR((VLOOKUP($A294,'23 24'!$F$7:$M$408,7,FALSE)/VLOOKUP($A294,'2023'!$C$7:$N$469,9,FALSE))*1000,#N/A)</f>
        <v>1.574329836412818</v>
      </c>
      <c r="CE294" s="198">
        <f>IFERROR((VLOOKUP($A294,'0910'!$F$10:$S$433,9,FALSE)/VLOOKUP($A294,'2010'!$C$5:$K$611,9,FALSE))*1000,#N/A)</f>
        <v>2.8270771163813411</v>
      </c>
      <c r="CF294" s="198">
        <f>IFERROR((VLOOKUP($A294,'1011'!$F$10:$S$433,10,FALSE)/VLOOKUP($A294,'2011'!$C$5:$K$611,9,FALSE))*1000,#N/A)</f>
        <v>2.8138189776457714</v>
      </c>
      <c r="CG294" s="198">
        <f>IFERROR((VLOOKUP($A294,'1112'!$F$10:$S$408,9,FALSE)/VLOOKUP($A294,'2012'!$F$10:$M$460,8,FALSE))*1000,#N/A)</f>
        <v>2.1800062285892245</v>
      </c>
      <c r="CH294" s="198">
        <f>IFERROR((VLOOKUP($A294,'1213'!$F$10:$S$408,9,FALSE)/VLOOKUP($A294,'2013'!$F$10:$M$460,8,FALSE))*1000,#N/A)</f>
        <v>1.8613308515588647</v>
      </c>
      <c r="CI294" s="198">
        <f>IFERROR((VLOOKUP($A294,'1314'!$F$10:$S$408,9,FALSE)/VLOOKUP($A294,'2014'!$F$10:$M$460,8,FALSE))*1000,#N/A)</f>
        <v>3.5450061652281137</v>
      </c>
      <c r="CJ294" s="198">
        <f>IFERROR((VLOOKUP($A294,'1415'!$F$10:$S$408,9,FALSE)/VLOOKUP($A294,'2015'!$F$10:$M$460,8,FALSE))*1000,#N/A)</f>
        <v>3.8361209145312261</v>
      </c>
      <c r="CK294" s="198">
        <f>IFERROR((VLOOKUP($A294,'1516'!$F$10:$S$408,9,FALSE)/VLOOKUP($A294,'2016'!$F$10:$M$460,8,FALSE))*1000,#N/A)</f>
        <v>3.6596523330283626</v>
      </c>
      <c r="CL294" s="198">
        <f>IFERROR((VLOOKUP($A294,'1617'!$F$10:$S$408,9,FALSE)/VLOOKUP($A294,'2017'!$F$10:$M$460,8,FALSE))*1000,#N/A)</f>
        <v>3.9447731755424065</v>
      </c>
      <c r="CM294" s="198">
        <f>IFERROR((VLOOKUP($A294,'1718'!$F$10:$S$408,9,FALSE)/VLOOKUP($A294,'2018'!$F$10:$N$460,9,FALSE))*1000,#N/A)</f>
        <v>4.8250904704463204</v>
      </c>
      <c r="CN294" s="198">
        <f>IFERROR((VLOOKUP($A294,'1819'!$F$10:$S$408,9,FALSE)/VLOOKUP($A294,'2018'!$F$10:$N$460,9,FALSE))*1000,#N/A)</f>
        <v>4.3727382388419782</v>
      </c>
      <c r="CO294" s="198">
        <f>IFERROR((VLOOKUP($A294,'1920'!$F$10:$S$408,9,FALSE)/VLOOKUP($A294,'2019'!$F$10:$N$464,8,FALSE))*1000,#N/A)</f>
        <v>2.9916383707537433</v>
      </c>
      <c r="CP294" s="198">
        <f>IFERROR((VLOOKUP($A294,'20 21'!$F$10:$S$408,9,FALSE)/VLOOKUP($A294,'2020'!$F$10:$N$469,8,FALSE))*1000,#N/A)</f>
        <v>1.8882367209752597</v>
      </c>
      <c r="CQ294" s="198">
        <f>IFERROR((VLOOKUP($A294,'21 22'!$F$10:$S$408,9,FALSE)/VLOOKUP($A294,'2021'!$F$10:$N$469,8,FALSE))*1000,#N/A)</f>
        <v>2.0199688347665492</v>
      </c>
      <c r="CR294" s="198">
        <f>IFERROR((VLOOKUP($A294,'22 23'!$F$10:$S$408,9,FALSE)/VLOOKUP($A294,'2022'!$F$10:$N$469,8,FALSE))*1000,#N/A)</f>
        <v>2.2981901752370009</v>
      </c>
      <c r="CS294" s="196">
        <f>IFERROR((VLOOKUP($A294,'23 24'!$F$7:$S$408,9,FALSE)/VLOOKUP($A294,'2023'!$C$7:$N$469,9,FALSE))*1000,#N/A)</f>
        <v>1.1449671537547768</v>
      </c>
      <c r="CU294" s="198">
        <f>IFERROR((VLOOKUP($A294,'0910'!$F$10:$S$433,10,FALSE)/VLOOKUP($A294,'2010'!$C$5:$K$611,9,FALSE))*1000,#N/A)</f>
        <v>0.78529919899481693</v>
      </c>
      <c r="CV294" s="198">
        <f>IFERROR((VLOOKUP($A294,'1011'!$F$10:$S$433,11,FALSE)/VLOOKUP($A294,'2011'!$C$5:$K$611,9,FALSE))*1000,#N/A)</f>
        <v>0.62529310614350475</v>
      </c>
      <c r="CW294" s="198">
        <f>IFERROR((VLOOKUP($A294,'1112'!$F$10:$S$408,10,FALSE)/VLOOKUP($A294,'2012'!$F$10:$M$460,8,FALSE))*1000,#N/A)</f>
        <v>1.5571473061351604</v>
      </c>
      <c r="CX294" s="198">
        <f>IFERROR((VLOOKUP($A294,'1213'!$F$10:$S$408,10,FALSE)/VLOOKUP($A294,'2013'!$F$10:$M$460,8,FALSE))*1000,#N/A)</f>
        <v>0.46533271288971617</v>
      </c>
      <c r="CY294" s="198">
        <f>IFERROR((VLOOKUP($A294,'1314'!$F$10:$S$408,10,FALSE)/VLOOKUP($A294,'2014'!$F$10:$M$460,8,FALSE))*1000,#N/A)</f>
        <v>1.5413070283600494</v>
      </c>
      <c r="CZ294" s="198">
        <f>IFERROR((VLOOKUP($A294,'1415'!$F$10:$S$408,10,FALSE)/VLOOKUP($A294,'2015'!$F$10:$M$460,8,FALSE))*1000,#N/A)</f>
        <v>2.3016725487187357</v>
      </c>
      <c r="DA294" s="198">
        <f>IFERROR((VLOOKUP($A294,'1516'!$F$10:$S$408,10,FALSE)/VLOOKUP($A294,'2016'!$F$10:$M$460,8,FALSE))*1000,#N/A)</f>
        <v>0.30497102775236351</v>
      </c>
      <c r="DB294" s="198">
        <f>IFERROR((VLOOKUP($A294,'1617'!$F$10:$S$408,10,FALSE)/VLOOKUP($A294,'2017'!$F$10:$M$460,8,FALSE))*1000,#N/A)</f>
        <v>0.15172204521316945</v>
      </c>
      <c r="DC294" s="198">
        <f>IFERROR((VLOOKUP($A294,'1718'!$F$10:$S$408,10,FALSE)/VLOOKUP($A294,'2018'!$F$10:$N$460,9,FALSE))*1000,#N/A)</f>
        <v>0</v>
      </c>
      <c r="DD294" s="198">
        <f>IFERROR((VLOOKUP($A294,'1819'!$F$10:$S$408,10,FALSE)/VLOOKUP($A294,'2018'!$F$10:$N$460,9,FALSE))*1000,#N/A)</f>
        <v>1.0554885404101326</v>
      </c>
      <c r="DE294" s="198">
        <f>IFERROR((VLOOKUP($A294,'1920'!$F$10:$S$408,10,FALSE)/VLOOKUP($A294,'2019'!$F$10:$N$464,8,FALSE))*1000,#N/A)</f>
        <v>0.14958191853768715</v>
      </c>
      <c r="DF294" s="198">
        <f>IFERROR((VLOOKUP($A294,'20 21'!$F$10:$S$408,10,FALSE)/VLOOKUP($A294,'2020'!$F$10:$N$469,8,FALSE))*1000,#N/A)</f>
        <v>0.14524897853655844</v>
      </c>
      <c r="DG294" s="198">
        <f>IFERROR((VLOOKUP($A294,'21 22'!$F$10:$S$408,10,FALSE)/VLOOKUP($A294,'2021'!$F$10:$N$469,8,FALSE))*1000,#N/A)</f>
        <v>0.28856697639522133</v>
      </c>
      <c r="DH294" s="198">
        <f>IFERROR((VLOOKUP($A294,'22 23'!$F$10:$S$408,10,FALSE)/VLOOKUP($A294,'2022'!$F$10:$N$469,8,FALSE))*1000,#N/A)</f>
        <v>0.71818442976156283</v>
      </c>
      <c r="DI294" s="196">
        <f>IFERROR((VLOOKUP($A294,'23 24'!$F$7:$S$408,10,FALSE)/VLOOKUP($A294,'2023'!$C$7:$N$469,9,FALSE))*1000,#N/A)</f>
        <v>0.57248357687738838</v>
      </c>
      <c r="DK294" s="198">
        <f>IFERROR((VLOOKUP($A294,'0910'!$F$10:$S$433,11,FALSE)/VLOOKUP($A294,'2010'!$C$5:$K$611,9,FALSE))*1000,#N/A)</f>
        <v>0</v>
      </c>
      <c r="DL294" s="198">
        <f>IFERROR((VLOOKUP($A294,'1011'!$F$10:$S$433,12,FALSE)/VLOOKUP($A294,'2011'!$C$5:$K$611,9,FALSE))*1000,#N/A)</f>
        <v>0</v>
      </c>
      <c r="DM294" s="198">
        <f>IFERROR((VLOOKUP($A294,'1112'!$F$10:$S$408,11,FALSE)/VLOOKUP($A294,'2012'!$F$10:$M$460,8,FALSE))*1000,#N/A)</f>
        <v>0</v>
      </c>
      <c r="DN294" s="198">
        <f>IFERROR((VLOOKUP($A294,'1213'!$F$10:$S$408,11,FALSE)/VLOOKUP($A294,'2013'!$F$10:$M$460,8,FALSE))*1000,#N/A)</f>
        <v>0</v>
      </c>
      <c r="DO294" s="198">
        <f>IFERROR((VLOOKUP($A294,'1314'!$F$10:$S$408,11,FALSE)/VLOOKUP($A294,'2014'!$F$10:$M$460,8,FALSE))*1000,#N/A)</f>
        <v>0</v>
      </c>
      <c r="DP294" s="198">
        <f>IFERROR((VLOOKUP($A294,'1415'!$F$10:$S$408,11,FALSE)/VLOOKUP($A294,'2015'!$F$10:$M$460,8,FALSE))*1000,#N/A)</f>
        <v>0</v>
      </c>
      <c r="DQ294" s="198">
        <f>IFERROR((VLOOKUP($A294,'1516'!$F$10:$S$408,11,FALSE)/VLOOKUP($A294,'2016'!$F$10:$M$460,8,FALSE))*1000,#N/A)</f>
        <v>0</v>
      </c>
      <c r="DR294" s="198">
        <f>IFERROR((VLOOKUP($A294,'1617'!$F$10:$S$408,11,FALSE)/VLOOKUP($A294,'2017'!$F$10:$M$460,8,FALSE))*1000,#N/A)</f>
        <v>0</v>
      </c>
      <c r="DS294" s="198">
        <f>IFERROR((VLOOKUP($A294,'1718'!$F$10:$S$408,11,FALSE)/VLOOKUP($A294,'2018'!$F$10:$N$460,9,FALSE))*1000,#N/A)</f>
        <v>0</v>
      </c>
      <c r="DT294" s="198">
        <f>IFERROR((VLOOKUP($A294,'1819'!$F$10:$S$408,11,FALSE)/VLOOKUP($A294,'2018'!$F$10:$N$460,9,FALSE))*1000,#N/A)</f>
        <v>0</v>
      </c>
      <c r="DU294" s="198">
        <f>IFERROR((VLOOKUP($A294,'1920'!$F$10:$S$408,11,FALSE)/VLOOKUP($A294,'2019'!$F$10:$N$464,8,FALSE))*1000,#N/A)</f>
        <v>0</v>
      </c>
      <c r="DV294" s="198">
        <f>IFERROR((VLOOKUP($A294,'20 21'!$F$10:$S$408,11,FALSE)/VLOOKUP($A294,'2020'!$F$10:$N$469,8,FALSE))*1000,#N/A)</f>
        <v>0</v>
      </c>
      <c r="DW294" s="198">
        <f>IFERROR((VLOOKUP($A294,'21 22'!$F$10:$S$408,11,FALSE)/VLOOKUP($A294,'2021'!$F$10:$N$469,8,FALSE))*1000,#N/A)</f>
        <v>0</v>
      </c>
      <c r="DX294" s="198">
        <f>IFERROR((VLOOKUP($A294,'22 23'!$F$10:$S$408,11,FALSE)/VLOOKUP($A294,'2022'!$F$10:$N$469,8,FALSE))*1000,#N/A)</f>
        <v>0</v>
      </c>
      <c r="DY294" s="196">
        <f>IFERROR((VLOOKUP($A294,'23 24'!$F$7:$S$408,11,FALSE)/VLOOKUP($A294,'2023'!$C$7:$N$469,9,FALSE))*1000,#N/A)</f>
        <v>0</v>
      </c>
      <c r="EA294" s="198">
        <f>IFERROR((VLOOKUP($A294,'0910'!$F$10:$S$433,12,FALSE)/VLOOKUP($A294,'2010'!$C$5:$K$611,9,FALSE))*1000,#N/A)</f>
        <v>3.6123763153761583</v>
      </c>
      <c r="EB294" s="198">
        <f>IFERROR((VLOOKUP($A294,'1011'!$F$10:$S$433,13,FALSE)/VLOOKUP($A294,'2011'!$C$5:$K$611,9,FALSE))*1000,#N/A)</f>
        <v>3.5954353603251521</v>
      </c>
      <c r="EC294" s="198">
        <f>IFERROR((VLOOKUP($A294,'1112'!$F$10:$S$408,12,FALSE)/VLOOKUP($A294,'2012'!$F$10:$M$460,8,FALSE))*1000,#N/A)</f>
        <v>3.5814388041108689</v>
      </c>
      <c r="ED294" s="198">
        <f>IFERROR((VLOOKUP($A294,'1213'!$F$10:$S$408,12,FALSE)/VLOOKUP($A294,'2013'!$F$10:$M$460,8,FALSE))*1000,#N/A)</f>
        <v>2.3266635644485807</v>
      </c>
      <c r="EE294" s="198">
        <f>IFERROR((VLOOKUP($A294,'1314'!$F$10:$S$408,12,FALSE)/VLOOKUP($A294,'2014'!$F$10:$M$460,8,FALSE))*1000,#N/A)</f>
        <v>5.0863131935881629</v>
      </c>
      <c r="EF294" s="198">
        <f>IFERROR((VLOOKUP($A294,'1415'!$F$10:$S$408,12,FALSE)/VLOOKUP($A294,'2015'!$F$10:$M$460,8,FALSE))*1000,#N/A)</f>
        <v>6.1377934632499613</v>
      </c>
      <c r="EG294" s="198">
        <f>IFERROR((VLOOKUP($A294,'1516'!$F$10:$S$408,12,FALSE)/VLOOKUP($A294,'2016'!$F$10:$M$460,8,FALSE))*1000,#N/A)</f>
        <v>3.9646233607807262</v>
      </c>
      <c r="EH294" s="198">
        <f>IFERROR((VLOOKUP($A294,'1617'!$F$10:$S$408,12,FALSE)/VLOOKUP($A294,'2017'!$F$10:$M$460,8,FALSE))*1000,#N/A)</f>
        <v>4.0964952207555756</v>
      </c>
      <c r="EI294" s="198">
        <f>IFERROR((VLOOKUP($A294,'1718'!$F$10:$S$408,12,FALSE)/VLOOKUP($A294,'2018'!$F$10:$N$460,9,FALSE))*1000,#N/A)</f>
        <v>4.8250904704463204</v>
      </c>
      <c r="EJ294" s="198">
        <f>IFERROR((VLOOKUP($A294,'1819'!$F$10:$S$408,12,FALSE)/VLOOKUP($A294,'2018'!$F$10:$N$460,9,FALSE))*1000,#N/A)</f>
        <v>5.4282267792521113</v>
      </c>
      <c r="EK294" s="198">
        <f>IFERROR((VLOOKUP($A294,'1920'!$F$10:$S$408,12,FALSE)/VLOOKUP($A294,'2019'!$F$10:$N$464,8,FALSE))*1000,#N/A)</f>
        <v>3.1412202892914305</v>
      </c>
      <c r="EL294" s="198">
        <f>IFERROR((VLOOKUP($A294,'20 21'!$F$10:$S$408,12,FALSE)/VLOOKUP($A294,'2020'!$F$10:$N$469,8,FALSE))*1000,#N/A)</f>
        <v>2.033485699511818</v>
      </c>
      <c r="EM294" s="198">
        <f>IFERROR((VLOOKUP($A294,'21 22'!$F$10:$S$408,12,FALSE)/VLOOKUP($A294,'2021'!$F$10:$N$469,8,FALSE))*1000,#N/A)</f>
        <v>2.1642523229641601</v>
      </c>
      <c r="EN294" s="198">
        <f>IFERROR((VLOOKUP($A294,'22 23'!$F$10:$S$408,12,FALSE)/VLOOKUP($A294,'2022'!$F$10:$N$469,8,FALSE))*1000,#N/A)</f>
        <v>2.8727377190462513</v>
      </c>
      <c r="EO294" s="196">
        <f>IFERROR((VLOOKUP($A294,'23 24'!$F$7:$S$408,12,FALSE)/VLOOKUP($A294,'2023'!$C$7:$N$469,9,FALSE))*1000,#N/A)</f>
        <v>1.574329836412818</v>
      </c>
    </row>
    <row r="295" spans="1:145" x14ac:dyDescent="0.3">
      <c r="A295" t="s">
        <v>603</v>
      </c>
      <c r="B295" t="s">
        <v>1742</v>
      </c>
      <c r="C295" t="str">
        <f>IF(VLOOKUP($A295,'0910'!$F$10:$L$433,1,FALSE)=VLOOKUP($A295,'2010'!$C$5:$K$611,1,FALSE),VLOOKUP($A295,'0910'!$F$10:$L$433,1,FALSE),FALSE)</f>
        <v>Torridge</v>
      </c>
      <c r="D295" t="str">
        <f>IF(VLOOKUP($A295,'1011'!$F$10:$L$433,1,FALSE)=VLOOKUP($A295,'2011'!$C$5:$K$611,1,FALSE),VLOOKUP($A295,'1011'!$F$10:$L$433,1,FALSE),FALSE)</f>
        <v>Torridge</v>
      </c>
      <c r="E295" t="str">
        <f>IF(VLOOKUP(A295,'1112'!$F$10:$L$408,1,FALSE)=VLOOKUP(A295,'2012'!$F$10:$M$460,1,FALSE),VLOOKUP(A295,'1112'!$F$10:$L$408,1,FALSE),FALSE)</f>
        <v>Torridge</v>
      </c>
      <c r="F295" t="str">
        <f>IF(VLOOKUP($A295,'1213'!$F$10:$L$408,1,FALSE)=VLOOKUP($A295,'2013'!$F$10:$M$460,1,FALSE),VLOOKUP($A295,'1213'!$F$10:$L$408,1,FALSE),FALSE)</f>
        <v>Torridge</v>
      </c>
      <c r="G295" t="str">
        <f>IF(VLOOKUP($A295,'1314'!$F$10:$L$408,1,FALSE)=VLOOKUP($A295,'2014'!$F$10:$M$460,1,FALSE),VLOOKUP($A295,'1314'!$F$10:$L$408,1,FALSE),FALSE)</f>
        <v>Torridge</v>
      </c>
      <c r="H295" t="str">
        <f>IF(VLOOKUP($A295,'1415'!$F$10:$L$408,1,FALSE)=VLOOKUP($A295,'2015'!$F$10:$M$460,1,FALSE),VLOOKUP($A295,'1415'!$F$10:$L$408,1,FALSE),FALSE)</f>
        <v>Torridge</v>
      </c>
      <c r="I295" t="str">
        <f>IF(VLOOKUP($A295,'1516'!$F$10:$L$408,1,FALSE)=VLOOKUP($A295,'2015'!$F$10:$M$460,1,FALSE),VLOOKUP($A295,'1516'!$F$10:$L$408,1,FALSE),FALSE)</f>
        <v>Torridge</v>
      </c>
      <c r="J295" t="str">
        <f>IF(VLOOKUP($A295,'1617'!$F$10:$L$408,1,FALSE)=VLOOKUP($A295,'2016'!$F$10:$M$460,1,FALSE),VLOOKUP($A295,'1617'!$F$10:$L$408,1,FALSE),FALSE)</f>
        <v>Torridge</v>
      </c>
      <c r="K295" t="str">
        <f>IF(VLOOKUP($A295,'1718'!$F$10:$M$408,1,FALSE)=VLOOKUP($A295,'2017'!$F$10:$M$460,1,FALSE),VLOOKUP($A295,'1718'!$F$10:$M$408,1,FALSE),FALSE)</f>
        <v>Torridge</v>
      </c>
      <c r="L295" t="str">
        <f>IF(VLOOKUP($A295,'1819'!$F$10:$M$408,1,FALSE)=VLOOKUP($A295,'2018'!$F$10:$M$460,1,FALSE),VLOOKUP($A295,'1819'!$F$10:$M$408,1,FALSE),FALSE)</f>
        <v>Torridge</v>
      </c>
      <c r="M295" t="str">
        <f>IF(VLOOKUP($A295,'1920'!$F$10:$M$408,1,FALSE)=VLOOKUP($A295,'2019'!$F$10:$M$464,1,FALSE),VLOOKUP($A295,'1920'!$F$10:$M$408,1,FALSE),FALSE)</f>
        <v>Torridge</v>
      </c>
      <c r="N295" t="str">
        <f>IF(VLOOKUP($A295,'20 21'!$F$10:$N$408,1,FALSE)=VLOOKUP($A295,'2020'!$F$10:$O$468,1,FALSE),VLOOKUP($A295,'20 21'!$F$10:$N$408,1,FALSE),FALSE)</f>
        <v>Torridge</v>
      </c>
      <c r="O295" t="str">
        <f>IF(VLOOKUP($A295,'21 22'!$F$10:$N$408,1,FALSE)=VLOOKUP($A295,'2021'!$F$10:$O$471,1,FALSE),VLOOKUP($A295,'21 22'!$F$10:$N$408,1,FALSE),FALSE)</f>
        <v>Torridge</v>
      </c>
      <c r="P295" t="str">
        <f>IF(VLOOKUP($A295,'22 23'!$F$10:$N$408,1,FALSE)=VLOOKUP($A295,'2022'!$F$10:$O$468,1,FALSE),VLOOKUP($A295,'22 23'!$F$10:$N$408,1,FALSE),FALSE)</f>
        <v>Torridge</v>
      </c>
      <c r="Q295" t="str">
        <f>IF(VLOOKUP($A295,'23 24'!$F$7:$N$408,1,FALSE)=VLOOKUP($A295,'2023'!$C$7:$O$468,1,FALSE),VLOOKUP($A295,'23 24'!$F$7:$N$408,1,FALSE),FALSE)</f>
        <v>Torridge</v>
      </c>
      <c r="S295" s="196">
        <f>IFERROR((VLOOKUP($A295,'0910'!$F$10:$L$433,4,FALSE)/VLOOKUP($A295,'2010'!$C$5:$K$611,9,FALSE))*1000,#N/A)</f>
        <v>6.894287590282338</v>
      </c>
      <c r="T295" s="196">
        <f>IFERROR((VLOOKUP($A295,'1011'!$F$10:$L$433,4,FALSE)/VLOOKUP($A295,'2011'!$C$5:$K$611,9,FALSE))*1000,#N/A)</f>
        <v>7.8175895765472312</v>
      </c>
      <c r="U295" s="196">
        <f>IFERROR((VLOOKUP($A295,'1112'!$F$10:$L$408,4,FALSE)/VLOOKUP($A295,'2012'!$F$10:$M$460,8,FALSE))*1000,#N/A)</f>
        <v>5.1662899580238939</v>
      </c>
      <c r="V295" s="196">
        <f>IFERROR((VLOOKUP($A295,'1213'!$F$10:$L$408,4,FALSE)/VLOOKUP($A295,'2013'!$F$10:$M$460,8,FALSE))*1000,#N/A)</f>
        <v>2.8920308483290489</v>
      </c>
      <c r="W295" s="196">
        <f>IFERROR((VLOOKUP($A295,'1314'!$F$10:$L$408,4,FALSE)/VLOOKUP($A295,'2014'!$F$10:$M$460,8,FALSE))*1000,#N/A)</f>
        <v>8</v>
      </c>
      <c r="X295" s="196">
        <f>IFERROR((VLOOKUP($A295,'1415'!$F$10:$L$408,4,FALSE)/VLOOKUP($A295,'2015'!$F$10:$M$460,8,FALSE))*1000,#N/A)</f>
        <v>8.827238335435057</v>
      </c>
      <c r="Y295" s="196">
        <f>IFERROR((VLOOKUP($A295,'1516'!$F$10:$L$408,4,FALSE)/VLOOKUP($A295,'2016'!$F$10:$M$460,8,FALSE))*1000,#N/A)</f>
        <v>10.582010582010582</v>
      </c>
      <c r="Z295" s="196">
        <f>IFERROR((VLOOKUP($A295,'1617'!$F$10:$L$408,4,FALSE)/VLOOKUP($A295,'2017'!$F$10:$M$460,8,FALSE))*1000,#N/A)</f>
        <v>6.1614294516327783</v>
      </c>
      <c r="AA295" s="196">
        <f>IFERROR((VLOOKUP($A295,'1718'!$F$10:$L$408,4,FALSE)/VLOOKUP($A295,'2018'!$F$10:$N$460,9,FALSE))*1000,#N/A)</f>
        <v>5.5012224938875312</v>
      </c>
      <c r="AB295" s="196">
        <f>IFERROR((VLOOKUP($A295,'1819'!$F$10:$L$408,4,FALSE)/VLOOKUP($A295,'2018'!$F$10:$N$460,9,FALSE))*1000,#N/A)</f>
        <v>4.5843520782396094</v>
      </c>
      <c r="AC295" s="196">
        <f>IFERROR((VLOOKUP($A295,'1920'!$F$10:$L$408,4,FALSE)/VLOOKUP($A295,'2019'!$F$10:$N$464,8,FALSE))*1000,#N/A)</f>
        <v>4.8518664523758988</v>
      </c>
      <c r="AD295" s="196">
        <f>IFERROR((VLOOKUP($A295,'20 21'!$F$10:$M$408,4,FALSE)/VLOOKUP($A295,'2020'!$F$10:$N$469,8,FALSE))*1000,#N/A)</f>
        <v>3.5702916035667216</v>
      </c>
      <c r="AE295" s="196">
        <f>IFERROR((VLOOKUP($A295,'21 22'!$F$10:$M$408,4,FALSE)/VLOOKUP($A295,'2021'!$F$10:$N$469,8,FALSE))*1000,#N/A)</f>
        <v>8.2889283599763175</v>
      </c>
      <c r="AF295" s="196">
        <f>IFERROR((VLOOKUP($A295,'22 23'!$F$10:$M$408,4,FALSE)/VLOOKUP($A295,'2022'!$F$10:$N$469,8,FALSE))*1000,#N/A)</f>
        <v>12.657855229460422</v>
      </c>
      <c r="AG295" s="196">
        <f>IFERROR((VLOOKUP($A295,'23 24'!$F$7:$M$408,4,FALSE)/VLOOKUP($A295,'2023'!$C$7:$N$469,9,FALSE))*1000,#N/A)</f>
        <v>8.1644554599795889</v>
      </c>
      <c r="AI295" s="196">
        <f>IFERROR((VLOOKUP($A295,'0910'!$F$10:$L$433,5,FALSE)/VLOOKUP($A295,'2010'!$C$5:$K$611,9,FALSE))*1000,#N/A)</f>
        <v>1.6414970453053186</v>
      </c>
      <c r="AJ295" s="196">
        <f>IFERROR((VLOOKUP($A295,'1011'!$F$10:$L$433,5,FALSE)/VLOOKUP($A295,'2011'!$C$5:$K$611,9,FALSE))*1000,#N/A)</f>
        <v>2.2801302931596088</v>
      </c>
      <c r="AK295" s="196">
        <f>IFERROR((VLOOKUP($A295,'1112'!$F$10:$L$408,5,FALSE)/VLOOKUP($A295,'2012'!$F$10:$M$460,8,FALSE))*1000,#N/A)</f>
        <v>0</v>
      </c>
      <c r="AL295" s="196">
        <f>IFERROR((VLOOKUP($A295,'1213'!$F$10:$L$408,5,FALSE)/VLOOKUP($A295,'2013'!$F$10:$M$460,8,FALSE))*1000,#N/A)</f>
        <v>0</v>
      </c>
      <c r="AM295" s="196">
        <f>IFERROR((VLOOKUP($A295,'1314'!$F$10:$L$408,5,FALSE)/VLOOKUP($A295,'2014'!$F$10:$M$460,8,FALSE))*1000,#N/A)</f>
        <v>2.2399999999999998</v>
      </c>
      <c r="AN295" s="196">
        <f>IFERROR((VLOOKUP($A295,'1415'!$F$10:$L$408,5,FALSE)/VLOOKUP($A295,'2015'!$F$10:$M$460,8,FALSE))*1000,#N/A)</f>
        <v>0.94577553593947039</v>
      </c>
      <c r="AO295" s="196">
        <f>IFERROR((VLOOKUP($A295,'1516'!$F$10:$L$408,5,FALSE)/VLOOKUP($A295,'2016'!$F$10:$M$460,8,FALSE))*1000,#N/A)</f>
        <v>0</v>
      </c>
      <c r="AP295" s="196">
        <f>IFERROR((VLOOKUP($A295,'1617'!$F$10:$L$408,5,FALSE)/VLOOKUP($A295,'2017'!$F$10:$M$460,8,FALSE))*1000,#N/A)</f>
        <v>0</v>
      </c>
      <c r="AQ295" s="196">
        <f>IFERROR((VLOOKUP($A295,'1718'!$F$10:$L$408,5,FALSE)/VLOOKUP($A295,'2018'!$F$10:$N$460,9,FALSE))*1000,#N/A)</f>
        <v>0.91687041564792171</v>
      </c>
      <c r="AR295" s="196">
        <f>IFERROR((VLOOKUP($A295,'1819'!$F$10:$L$408,5,FALSE)/VLOOKUP($A295,'2018'!$F$10:$N$460,9,FALSE))*1000,#N/A)</f>
        <v>0.30562347188264061</v>
      </c>
      <c r="AS295" s="196">
        <f>IFERROR((VLOOKUP($A295,'1920'!$F$10:$L$408,5,FALSE)/VLOOKUP($A295,'2019'!$F$10:$N$464,8,FALSE))*1000,#N/A)</f>
        <v>0</v>
      </c>
      <c r="AT295" s="196">
        <f>IFERROR((VLOOKUP($A295,'20 21'!$F$10:$L$408,5,FALSE)/VLOOKUP($A295,'2020'!$F$10:$N$469,8,FALSE))*1000,#N/A)</f>
        <v>0</v>
      </c>
      <c r="AU295" s="196">
        <f>IFERROR((VLOOKUP($A295,'21 22'!$F$10:$L$408,5,FALSE)/VLOOKUP($A295,'2021'!$F$10:$N$469,8,FALSE))*1000,#N/A)</f>
        <v>0.29603315571343986</v>
      </c>
      <c r="AV295" s="196">
        <f>IFERROR((VLOOKUP($A295,'22 23'!$F$10:$L$408,5,FALSE)/VLOOKUP($A295,'2022'!$F$10:$N$469,8,FALSE))*1000,#N/A)</f>
        <v>2.6493185363986931</v>
      </c>
      <c r="AW295" s="196">
        <f>IFERROR((VLOOKUP($A295,'23 24'!$F$7:$M$408,5,FALSE)/VLOOKUP($A295,'2023'!$C$7:$N$469,9,FALSE))*1000,#N/A)</f>
        <v>2.9158769499927102</v>
      </c>
      <c r="AY295" s="196">
        <f>IFERROR((VLOOKUP($A295,'0910'!$F$10:$L$433,6,FALSE)/VLOOKUP($A295,'2010'!$C$5:$K$611,9,FALSE))*1000,#N/A)</f>
        <v>0</v>
      </c>
      <c r="AZ295" s="196">
        <f>IFERROR((VLOOKUP($A295,'1011'!$F$10:$L$433,6,FALSE)/VLOOKUP($A295,'2011'!$C$5:$K$611,9,FALSE))*1000,#N/A)</f>
        <v>0</v>
      </c>
      <c r="BA295" s="196">
        <f>IFERROR((VLOOKUP($A295,'1112'!$F$10:$L$408,6,FALSE)/VLOOKUP($A295,'2012'!$F$10:$M$460,8,FALSE))*1000,#N/A)</f>
        <v>0</v>
      </c>
      <c r="BB295" s="196">
        <f>IFERROR((VLOOKUP($A295,'1213'!$F$10:$L$408,6,FALSE)/VLOOKUP($A295,'2013'!$F$10:$M$460,8,FALSE))*1000,#N/A)</f>
        <v>0</v>
      </c>
      <c r="BC295" s="196">
        <f>IFERROR((VLOOKUP($A295,'1314'!$F$10:$L$408,6,FALSE)/VLOOKUP($A295,'2014'!$F$10:$M$460,8,FALSE))*1000,#N/A)</f>
        <v>0</v>
      </c>
      <c r="BD295" s="196">
        <f>IFERROR((VLOOKUP($A295,'1415'!$F$10:$L$408,6,FALSE)/VLOOKUP($A295,'2015'!$F$10:$M$460,8,FALSE))*1000,#N/A)</f>
        <v>0</v>
      </c>
      <c r="BE295" s="196">
        <f>IFERROR((VLOOKUP($A295,'1516'!$F$10:$L$408,6,FALSE)/VLOOKUP($A295,'2016'!$F$10:$M$460,8,FALSE))*1000,#N/A)</f>
        <v>0</v>
      </c>
      <c r="BF295" s="196">
        <f>IFERROR((VLOOKUP($A295,'1617'!$F$10:$L$408,6,FALSE)/VLOOKUP($A295,'2017'!$F$10:$M$460,8,FALSE))*1000,#N/A)</f>
        <v>0</v>
      </c>
      <c r="BG295" s="196">
        <f>IFERROR((VLOOKUP($A295,'1718'!$F$10:$L$408,6,FALSE)/VLOOKUP($A295,'2018'!$F$10:$N$460,9,FALSE))*1000,#N/A)</f>
        <v>0</v>
      </c>
      <c r="BH295" s="196">
        <f>IFERROR((VLOOKUP($A295,'1819'!$F$10:$L$408,6,FALSE)/VLOOKUP($A295,'2018'!$F$10:$N$460,9,FALSE))*1000,#N/A)</f>
        <v>0</v>
      </c>
      <c r="BI295" s="196">
        <f>IFERROR((VLOOKUP($A295,'1920'!$F$10:$L$408,6,FALSE)/VLOOKUP($A295,'2019'!$F$10:$N$464,8,FALSE))*1000,#N/A)</f>
        <v>0</v>
      </c>
      <c r="BJ295" s="196">
        <f>IFERROR((VLOOKUP($A295,'20 21'!$F$10:$L$408,6,FALSE)/VLOOKUP($A295,'2020'!$F$10:$N$469,8,FALSE))*1000,#N/A)</f>
        <v>0</v>
      </c>
      <c r="BK295" s="196">
        <f>IFERROR((VLOOKUP($A295,'21 22'!$F$10:$L$408,6,FALSE)/VLOOKUP($A295,'2021'!$F$10:$N$469,8,FALSE))*1000,#N/A)</f>
        <v>0</v>
      </c>
      <c r="BL295" s="196">
        <f>IFERROR((VLOOKUP($A295,'22 23'!$F$10:$L$408,6,FALSE)/VLOOKUP($A295,'2022'!$F$10:$N$469,8,FALSE))*1000,#N/A)</f>
        <v>0</v>
      </c>
      <c r="BM295" s="196">
        <f>IFERROR((VLOOKUP($A295,'23 24'!$F$7:$M$408,6,FALSE)/VLOOKUP($A295,'2023'!$C$7:$N$469,9,FALSE))*1000,#N/A)</f>
        <v>0</v>
      </c>
      <c r="BO295" s="196">
        <f>IFERROR((VLOOKUP($A295,'0910'!$F$10:$L$433,7,FALSE)/VLOOKUP($A295,'2010'!$C$5:$K$611,9,FALSE))*1000,#N/A)</f>
        <v>8.5357846355876568</v>
      </c>
      <c r="BP295" s="196">
        <f>IFERROR((VLOOKUP($A295,'1011'!$F$10:$L$433,7,FALSE)/VLOOKUP($A295,'2011'!$C$5:$K$611,9,FALSE))*1000,#N/A)</f>
        <v>10.097719869706841</v>
      </c>
      <c r="BQ295" s="196">
        <f>IFERROR((VLOOKUP($A295,'1112'!$F$10:$L$408,7,FALSE)/VLOOKUP($A295,'2012'!$F$10:$M$460,8,FALSE))*1000,#N/A)</f>
        <v>5.1662899580238939</v>
      </c>
      <c r="BR295" s="196">
        <f>IFERROR((VLOOKUP($A295,'1213'!$F$10:$L$408,7,FALSE)/VLOOKUP($A295,'2013'!$F$10:$M$460,8,FALSE))*1000,#N/A)</f>
        <v>2.8920308483290489</v>
      </c>
      <c r="BS295" s="196">
        <f>IFERROR((VLOOKUP($A295,'1314'!$F$10:$L$408,7,FALSE)/VLOOKUP($A295,'2014'!$F$10:$M$460,8,FALSE))*1000,#N/A)</f>
        <v>10.56</v>
      </c>
      <c r="BT295" s="196">
        <f>IFERROR((VLOOKUP($A295,'1415'!$F$10:$L$408,7,FALSE)/VLOOKUP($A295,'2015'!$F$10:$M$460,8,FALSE))*1000,#N/A)</f>
        <v>9.7730138713745269</v>
      </c>
      <c r="BU295" s="196">
        <f>IFERROR((VLOOKUP($A295,'1516'!$F$10:$L$408,7,FALSE)/VLOOKUP($A295,'2016'!$F$10:$M$460,8,FALSE))*1000,#N/A)</f>
        <v>10.582010582010582</v>
      </c>
      <c r="BV295" s="196">
        <f>IFERROR((VLOOKUP($A295,'1617'!$F$10:$L$408,7,FALSE)/VLOOKUP($A295,'2017'!$F$10:$M$460,8,FALSE))*1000,#N/A)</f>
        <v>6.1614294516327783</v>
      </c>
      <c r="BW295" s="196">
        <f>IFERROR((VLOOKUP($A295,'1718'!$F$10:$L$408,7,FALSE)/VLOOKUP($A295,'2018'!$F$10:$N$460,9,FALSE))*1000,#N/A)</f>
        <v>6.418092909535452</v>
      </c>
      <c r="BX295" s="196">
        <f>IFERROR((VLOOKUP($A295,'1819'!$F$10:$L$408,7,FALSE)/VLOOKUP($A295,'2018'!$F$10:$N$460,9,FALSE))*1000,#N/A)</f>
        <v>4.5843520782396094</v>
      </c>
      <c r="BY295" s="196">
        <f>IFERROR((VLOOKUP($A295,'1920'!$F$10:$L$408,7,FALSE)/VLOOKUP($A295,'2019'!$F$10:$N$464,8,FALSE))*1000,#N/A)</f>
        <v>4.8518664523758988</v>
      </c>
      <c r="BZ295" s="196">
        <f>IFERROR((VLOOKUP($A295,'20 21'!$F$10:$L$408,7,FALSE)/VLOOKUP($A295,'2020'!$F$10:$N$469,8,FALSE))*1000,#N/A)</f>
        <v>3.5702916035667216</v>
      </c>
      <c r="CA295" s="196">
        <f>IFERROR((VLOOKUP($A295,'21 22'!$F$10:$L$408,7,FALSE)/VLOOKUP($A295,'2021'!$F$10:$N$469,8,FALSE))*1000,#N/A)</f>
        <v>8.2889283599763175</v>
      </c>
      <c r="CB295" s="196">
        <f>IFERROR((VLOOKUP($A295,'22 23'!$F$10:$L$408,7,FALSE)/VLOOKUP($A295,'2022'!$F$10:$N$469,8,FALSE))*1000,#N/A)</f>
        <v>15.307173765859114</v>
      </c>
      <c r="CC295" s="196">
        <f>IFERROR((VLOOKUP($A295,'23 24'!$F$7:$M$408,7,FALSE)/VLOOKUP($A295,'2023'!$C$7:$N$469,9,FALSE))*1000,#N/A)</f>
        <v>11.0803324099723</v>
      </c>
      <c r="CE295" s="198">
        <f>IFERROR((VLOOKUP($A295,'0910'!$F$10:$S$433,9,FALSE)/VLOOKUP($A295,'2010'!$C$5:$K$611,9,FALSE))*1000,#N/A)</f>
        <v>6.894287590282338</v>
      </c>
      <c r="CF295" s="198">
        <f>IFERROR((VLOOKUP($A295,'1011'!$F$10:$S$433,10,FALSE)/VLOOKUP($A295,'2011'!$C$5:$K$611,9,FALSE))*1000,#N/A)</f>
        <v>5.8631921824104234</v>
      </c>
      <c r="CG295" s="198">
        <f>IFERROR((VLOOKUP($A295,'1112'!$F$10:$S$408,9,FALSE)/VLOOKUP($A295,'2012'!$F$10:$M$460,8,FALSE))*1000,#N/A)</f>
        <v>6.7807555699063613</v>
      </c>
      <c r="CH295" s="198">
        <f>IFERROR((VLOOKUP($A295,'1213'!$F$10:$S$408,9,FALSE)/VLOOKUP($A295,'2013'!$F$10:$M$460,8,FALSE))*1000,#N/A)</f>
        <v>4.4987146529562985</v>
      </c>
      <c r="CI295" s="198">
        <f>IFERROR((VLOOKUP($A295,'1314'!$F$10:$S$408,9,FALSE)/VLOOKUP($A295,'2014'!$F$10:$M$460,8,FALSE))*1000,#N/A)</f>
        <v>7.36</v>
      </c>
      <c r="CJ295" s="198">
        <f>IFERROR((VLOOKUP($A295,'1415'!$F$10:$S$408,9,FALSE)/VLOOKUP($A295,'2015'!$F$10:$M$460,8,FALSE))*1000,#N/A)</f>
        <v>7.881462799495587</v>
      </c>
      <c r="CK295" s="198">
        <f>IFERROR((VLOOKUP($A295,'1516'!$F$10:$S$408,9,FALSE)/VLOOKUP($A295,'2016'!$F$10:$M$460,8,FALSE))*1000,#N/A)</f>
        <v>11.826953003423592</v>
      </c>
      <c r="CL295" s="198">
        <f>IFERROR((VLOOKUP($A295,'1617'!$F$10:$S$408,9,FALSE)/VLOOKUP($A295,'2017'!$F$10:$M$460,8,FALSE))*1000,#N/A)</f>
        <v>14.78743068391867</v>
      </c>
      <c r="CM295" s="198">
        <f>IFERROR((VLOOKUP($A295,'1718'!$F$10:$S$408,9,FALSE)/VLOOKUP($A295,'2018'!$F$10:$N$460,9,FALSE))*1000,#N/A)</f>
        <v>5.19559902200489</v>
      </c>
      <c r="CN295" s="198">
        <f>IFERROR((VLOOKUP($A295,'1819'!$F$10:$S$408,9,FALSE)/VLOOKUP($A295,'2018'!$F$10:$N$460,9,FALSE))*1000,#N/A)</f>
        <v>5.19559902200489</v>
      </c>
      <c r="CO295" s="198">
        <f>IFERROR((VLOOKUP($A295,'1920'!$F$10:$S$408,9,FALSE)/VLOOKUP($A295,'2019'!$F$10:$N$464,8,FALSE))*1000,#N/A)</f>
        <v>7.5810413318373406</v>
      </c>
      <c r="CP295" s="198">
        <f>IFERROR((VLOOKUP($A295,'20 21'!$F$10:$S$408,9,FALSE)/VLOOKUP($A295,'2020'!$F$10:$N$469,8,FALSE))*1000,#N/A)</f>
        <v>3.5702916035667216</v>
      </c>
      <c r="CQ295" s="198">
        <f>IFERROR((VLOOKUP($A295,'21 22'!$F$10:$S$408,9,FALSE)/VLOOKUP($A295,'2021'!$F$10:$N$469,8,FALSE))*1000,#N/A)</f>
        <v>4.1444641799881587</v>
      </c>
      <c r="CR295" s="198">
        <f>IFERROR((VLOOKUP($A295,'22 23'!$F$10:$S$408,9,FALSE)/VLOOKUP($A295,'2022'!$F$10:$N$469,8,FALSE))*1000,#N/A)</f>
        <v>6.7704807041299935</v>
      </c>
      <c r="CS295" s="196">
        <f>IFERROR((VLOOKUP($A295,'23 24'!$F$7:$S$408,9,FALSE)/VLOOKUP($A295,'2023'!$C$7:$N$469,9,FALSE))*1000,#N/A)</f>
        <v>8.1644554599795889</v>
      </c>
      <c r="CU295" s="198">
        <f>IFERROR((VLOOKUP($A295,'0910'!$F$10:$S$433,10,FALSE)/VLOOKUP($A295,'2010'!$C$5:$K$611,9,FALSE))*1000,#N/A)</f>
        <v>0.98489822718319098</v>
      </c>
      <c r="CV295" s="198">
        <f>IFERROR((VLOOKUP($A295,'1011'!$F$10:$S$433,11,FALSE)/VLOOKUP($A295,'2011'!$C$5:$K$611,9,FALSE))*1000,#N/A)</f>
        <v>0.65146579804560267</v>
      </c>
      <c r="CW295" s="198">
        <f>IFERROR((VLOOKUP($A295,'1112'!$F$10:$S$408,10,FALSE)/VLOOKUP($A295,'2012'!$F$10:$M$460,8,FALSE))*1000,#N/A)</f>
        <v>2.9060381013884404</v>
      </c>
      <c r="CX295" s="198">
        <f>IFERROR((VLOOKUP($A295,'1213'!$F$10:$S$408,10,FALSE)/VLOOKUP($A295,'2013'!$F$10:$M$460,8,FALSE))*1000,#N/A)</f>
        <v>0.32133676092544983</v>
      </c>
      <c r="CY295" s="198">
        <f>IFERROR((VLOOKUP($A295,'1314'!$F$10:$S$408,10,FALSE)/VLOOKUP($A295,'2014'!$F$10:$M$460,8,FALSE))*1000,#N/A)</f>
        <v>0.32</v>
      </c>
      <c r="CZ295" s="198">
        <f>IFERROR((VLOOKUP($A295,'1415'!$F$10:$S$408,10,FALSE)/VLOOKUP($A295,'2015'!$F$10:$M$460,8,FALSE))*1000,#N/A)</f>
        <v>2.8373266078184112</v>
      </c>
      <c r="DA295" s="198">
        <f>IFERROR((VLOOKUP($A295,'1516'!$F$10:$S$408,10,FALSE)/VLOOKUP($A295,'2016'!$F$10:$M$460,8,FALSE))*1000,#N/A)</f>
        <v>0.93370681605975725</v>
      </c>
      <c r="DB295" s="198">
        <f>IFERROR((VLOOKUP($A295,'1617'!$F$10:$S$408,10,FALSE)/VLOOKUP($A295,'2017'!$F$10:$M$460,8,FALSE))*1000,#N/A)</f>
        <v>0.92421441774491686</v>
      </c>
      <c r="DC295" s="198">
        <f>IFERROR((VLOOKUP($A295,'1718'!$F$10:$S$408,10,FALSE)/VLOOKUP($A295,'2018'!$F$10:$N$460,9,FALSE))*1000,#N/A)</f>
        <v>0.30562347188264061</v>
      </c>
      <c r="DD295" s="198">
        <f>IFERROR((VLOOKUP($A295,'1819'!$F$10:$S$408,10,FALSE)/VLOOKUP($A295,'2018'!$F$10:$N$460,9,FALSE))*1000,#N/A)</f>
        <v>0.61124694376528121</v>
      </c>
      <c r="DE295" s="198">
        <f>IFERROR((VLOOKUP($A295,'1920'!$F$10:$S$408,10,FALSE)/VLOOKUP($A295,'2019'!$F$10:$N$464,8,FALSE))*1000,#N/A)</f>
        <v>0.60648330654698734</v>
      </c>
      <c r="DF295" s="198">
        <f>IFERROR((VLOOKUP($A295,'20 21'!$F$10:$S$408,10,FALSE)/VLOOKUP($A295,'2020'!$F$10:$N$469,8,FALSE))*1000,#N/A)</f>
        <v>0</v>
      </c>
      <c r="DG295" s="198">
        <f>IFERROR((VLOOKUP($A295,'21 22'!$F$10:$S$408,10,FALSE)/VLOOKUP($A295,'2021'!$F$10:$N$469,8,FALSE))*1000,#N/A)</f>
        <v>0</v>
      </c>
      <c r="DH295" s="198">
        <f>IFERROR((VLOOKUP($A295,'22 23'!$F$10:$S$408,10,FALSE)/VLOOKUP($A295,'2022'!$F$10:$N$469,8,FALSE))*1000,#N/A)</f>
        <v>0.29436872626652144</v>
      </c>
      <c r="DI295" s="196">
        <f>IFERROR((VLOOKUP($A295,'23 24'!$F$7:$S$408,10,FALSE)/VLOOKUP($A295,'2023'!$C$7:$N$469,9,FALSE))*1000,#N/A)</f>
        <v>2.0411138649948972</v>
      </c>
      <c r="DK295" s="198">
        <f>IFERROR((VLOOKUP($A295,'0910'!$F$10:$S$433,11,FALSE)/VLOOKUP($A295,'2010'!$C$5:$K$611,9,FALSE))*1000,#N/A)</f>
        <v>0</v>
      </c>
      <c r="DL295" s="198">
        <f>IFERROR((VLOOKUP($A295,'1011'!$F$10:$S$433,12,FALSE)/VLOOKUP($A295,'2011'!$C$5:$K$611,9,FALSE))*1000,#N/A)</f>
        <v>0</v>
      </c>
      <c r="DM295" s="198">
        <f>IFERROR((VLOOKUP($A295,'1112'!$F$10:$S$408,11,FALSE)/VLOOKUP($A295,'2012'!$F$10:$M$460,8,FALSE))*1000,#N/A)</f>
        <v>0</v>
      </c>
      <c r="DN295" s="198">
        <f>IFERROR((VLOOKUP($A295,'1213'!$F$10:$S$408,11,FALSE)/VLOOKUP($A295,'2013'!$F$10:$M$460,8,FALSE))*1000,#N/A)</f>
        <v>0</v>
      </c>
      <c r="DO295" s="198">
        <f>IFERROR((VLOOKUP($A295,'1314'!$F$10:$S$408,11,FALSE)/VLOOKUP($A295,'2014'!$F$10:$M$460,8,FALSE))*1000,#N/A)</f>
        <v>0</v>
      </c>
      <c r="DP295" s="198">
        <f>IFERROR((VLOOKUP($A295,'1415'!$F$10:$S$408,11,FALSE)/VLOOKUP($A295,'2015'!$F$10:$M$460,8,FALSE))*1000,#N/A)</f>
        <v>0</v>
      </c>
      <c r="DQ295" s="198">
        <f>IFERROR((VLOOKUP($A295,'1516'!$F$10:$S$408,11,FALSE)/VLOOKUP($A295,'2016'!$F$10:$M$460,8,FALSE))*1000,#N/A)</f>
        <v>0</v>
      </c>
      <c r="DR295" s="198">
        <f>IFERROR((VLOOKUP($A295,'1617'!$F$10:$S$408,11,FALSE)/VLOOKUP($A295,'2017'!$F$10:$M$460,8,FALSE))*1000,#N/A)</f>
        <v>0</v>
      </c>
      <c r="DS295" s="198">
        <f>IFERROR((VLOOKUP($A295,'1718'!$F$10:$S$408,11,FALSE)/VLOOKUP($A295,'2018'!$F$10:$N$460,9,FALSE))*1000,#N/A)</f>
        <v>0</v>
      </c>
      <c r="DT295" s="198">
        <f>IFERROR((VLOOKUP($A295,'1819'!$F$10:$S$408,11,FALSE)/VLOOKUP($A295,'2018'!$F$10:$N$460,9,FALSE))*1000,#N/A)</f>
        <v>0</v>
      </c>
      <c r="DU295" s="198">
        <f>IFERROR((VLOOKUP($A295,'1920'!$F$10:$S$408,11,FALSE)/VLOOKUP($A295,'2019'!$F$10:$N$464,8,FALSE))*1000,#N/A)</f>
        <v>0</v>
      </c>
      <c r="DV295" s="198">
        <f>IFERROR((VLOOKUP($A295,'20 21'!$F$10:$S$408,11,FALSE)/VLOOKUP($A295,'2020'!$F$10:$N$469,8,FALSE))*1000,#N/A)</f>
        <v>0</v>
      </c>
      <c r="DW295" s="198">
        <f>IFERROR((VLOOKUP($A295,'21 22'!$F$10:$S$408,11,FALSE)/VLOOKUP($A295,'2021'!$F$10:$N$469,8,FALSE))*1000,#N/A)</f>
        <v>0</v>
      </c>
      <c r="DX295" s="198">
        <f>IFERROR((VLOOKUP($A295,'22 23'!$F$10:$S$408,11,FALSE)/VLOOKUP($A295,'2022'!$F$10:$N$469,8,FALSE))*1000,#N/A)</f>
        <v>0</v>
      </c>
      <c r="DY295" s="196">
        <f>IFERROR((VLOOKUP($A295,'23 24'!$F$7:$S$408,11,FALSE)/VLOOKUP($A295,'2023'!$C$7:$N$469,9,FALSE))*1000,#N/A)</f>
        <v>0</v>
      </c>
      <c r="EA295" s="198">
        <f>IFERROR((VLOOKUP($A295,'0910'!$F$10:$S$433,12,FALSE)/VLOOKUP($A295,'2010'!$C$5:$K$611,9,FALSE))*1000,#N/A)</f>
        <v>7.8791858174655278</v>
      </c>
      <c r="EB295" s="198">
        <f>IFERROR((VLOOKUP($A295,'1011'!$F$10:$S$433,13,FALSE)/VLOOKUP($A295,'2011'!$C$5:$K$611,9,FALSE))*1000,#N/A)</f>
        <v>6.5146579804560263</v>
      </c>
      <c r="EC295" s="198">
        <f>IFERROR((VLOOKUP($A295,'1112'!$F$10:$S$408,12,FALSE)/VLOOKUP($A295,'2012'!$F$10:$M$460,8,FALSE))*1000,#N/A)</f>
        <v>9.6867936712948026</v>
      </c>
      <c r="ED295" s="198">
        <f>IFERROR((VLOOKUP($A295,'1213'!$F$10:$S$408,12,FALSE)/VLOOKUP($A295,'2013'!$F$10:$M$460,8,FALSE))*1000,#N/A)</f>
        <v>4.8200514138817478</v>
      </c>
      <c r="EE295" s="198">
        <f>IFERROR((VLOOKUP($A295,'1314'!$F$10:$S$408,12,FALSE)/VLOOKUP($A295,'2014'!$F$10:$M$460,8,FALSE))*1000,#N/A)</f>
        <v>7.6800000000000006</v>
      </c>
      <c r="EF295" s="198">
        <f>IFERROR((VLOOKUP($A295,'1415'!$F$10:$S$408,12,FALSE)/VLOOKUP($A295,'2015'!$F$10:$M$460,8,FALSE))*1000,#N/A)</f>
        <v>10.718789407313999</v>
      </c>
      <c r="EG295" s="198">
        <f>IFERROR((VLOOKUP($A295,'1516'!$F$10:$S$408,12,FALSE)/VLOOKUP($A295,'2016'!$F$10:$M$460,8,FALSE))*1000,#N/A)</f>
        <v>12.760659819483347</v>
      </c>
      <c r="EH295" s="198">
        <f>IFERROR((VLOOKUP($A295,'1617'!$F$10:$S$408,12,FALSE)/VLOOKUP($A295,'2017'!$F$10:$M$460,8,FALSE))*1000,#N/A)</f>
        <v>15.403573629081947</v>
      </c>
      <c r="EI295" s="198">
        <f>IFERROR((VLOOKUP($A295,'1718'!$F$10:$S$408,12,FALSE)/VLOOKUP($A295,'2018'!$F$10:$N$460,9,FALSE))*1000,#N/A)</f>
        <v>5.5012224938875312</v>
      </c>
      <c r="EJ295" s="198">
        <f>IFERROR((VLOOKUP($A295,'1819'!$F$10:$S$408,12,FALSE)/VLOOKUP($A295,'2018'!$F$10:$N$460,9,FALSE))*1000,#N/A)</f>
        <v>5.5012224938875312</v>
      </c>
      <c r="EK295" s="198">
        <f>IFERROR((VLOOKUP($A295,'1920'!$F$10:$S$408,12,FALSE)/VLOOKUP($A295,'2019'!$F$10:$N$464,8,FALSE))*1000,#N/A)</f>
        <v>8.1875246383843283</v>
      </c>
      <c r="EL295" s="198">
        <f>IFERROR((VLOOKUP($A295,'20 21'!$F$10:$S$408,12,FALSE)/VLOOKUP($A295,'2020'!$F$10:$N$469,8,FALSE))*1000,#N/A)</f>
        <v>3.5702916035667216</v>
      </c>
      <c r="EM295" s="198">
        <f>IFERROR((VLOOKUP($A295,'21 22'!$F$10:$S$408,12,FALSE)/VLOOKUP($A295,'2021'!$F$10:$N$469,8,FALSE))*1000,#N/A)</f>
        <v>4.1444641799881587</v>
      </c>
      <c r="EN295" s="198">
        <f>IFERROR((VLOOKUP($A295,'22 23'!$F$10:$S$408,12,FALSE)/VLOOKUP($A295,'2022'!$F$10:$N$469,8,FALSE))*1000,#N/A)</f>
        <v>7.3592181566630366</v>
      </c>
      <c r="EO295" s="196">
        <f>IFERROR((VLOOKUP($A295,'23 24'!$F$7:$S$408,12,FALSE)/VLOOKUP($A295,'2023'!$C$7:$N$469,9,FALSE))*1000,#N/A)</f>
        <v>10.497157019973757</v>
      </c>
    </row>
    <row r="296" spans="1:145" x14ac:dyDescent="0.3">
      <c r="A296" t="s">
        <v>303</v>
      </c>
      <c r="B296" t="s">
        <v>1743</v>
      </c>
      <c r="C296" t="str">
        <f>IF(VLOOKUP($A296,'0910'!$F$10:$L$433,1,FALSE)=VLOOKUP($A296,'2010'!$C$5:$K$611,1,FALSE),VLOOKUP($A296,'0910'!$F$10:$L$433,1,FALSE),FALSE)</f>
        <v>Tower Hamlets</v>
      </c>
      <c r="D296" t="str">
        <f>IF(VLOOKUP($A296,'1011'!$F$10:$L$433,1,FALSE)=VLOOKUP($A296,'2011'!$C$5:$K$611,1,FALSE),VLOOKUP($A296,'1011'!$F$10:$L$433,1,FALSE),FALSE)</f>
        <v>Tower Hamlets</v>
      </c>
      <c r="E296" t="str">
        <f>IF(VLOOKUP(A296,'1112'!$F$10:$L$408,1,FALSE)=VLOOKUP(A296,'2012'!$F$10:$M$460,1,FALSE),VLOOKUP(A296,'1112'!$F$10:$L$408,1,FALSE),FALSE)</f>
        <v>Tower Hamlets</v>
      </c>
      <c r="F296" t="str">
        <f>IF(VLOOKUP($A296,'1213'!$F$10:$L$408,1,FALSE)=VLOOKUP($A296,'2013'!$F$10:$M$460,1,FALSE),VLOOKUP($A296,'1213'!$F$10:$L$408,1,FALSE),FALSE)</f>
        <v>Tower Hamlets</v>
      </c>
      <c r="G296" t="str">
        <f>IF(VLOOKUP($A296,'1314'!$F$10:$L$408,1,FALSE)=VLOOKUP($A296,'2014'!$F$10:$M$460,1,FALSE),VLOOKUP($A296,'1314'!$F$10:$L$408,1,FALSE),FALSE)</f>
        <v>Tower Hamlets</v>
      </c>
      <c r="H296" t="str">
        <f>IF(VLOOKUP($A296,'1415'!$F$10:$L$408,1,FALSE)=VLOOKUP($A296,'2015'!$F$10:$M$460,1,FALSE),VLOOKUP($A296,'1415'!$F$10:$L$408,1,FALSE),FALSE)</f>
        <v>Tower Hamlets</v>
      </c>
      <c r="I296" t="str">
        <f>IF(VLOOKUP($A296,'1516'!$F$10:$L$408,1,FALSE)=VLOOKUP($A296,'2015'!$F$10:$M$460,1,FALSE),VLOOKUP($A296,'1516'!$F$10:$L$408,1,FALSE),FALSE)</f>
        <v>Tower Hamlets</v>
      </c>
      <c r="J296" t="str">
        <f>IF(VLOOKUP($A296,'1617'!$F$10:$L$408,1,FALSE)=VLOOKUP($A296,'2016'!$F$10:$M$460,1,FALSE),VLOOKUP($A296,'1617'!$F$10:$L$408,1,FALSE),FALSE)</f>
        <v>Tower Hamlets</v>
      </c>
      <c r="K296" t="str">
        <f>IF(VLOOKUP($A296,'1718'!$F$10:$M$408,1,FALSE)=VLOOKUP($A296,'2017'!$F$10:$M$460,1,FALSE),VLOOKUP($A296,'1718'!$F$10:$M$408,1,FALSE),FALSE)</f>
        <v>Tower Hamlets</v>
      </c>
      <c r="L296" t="str">
        <f>IF(VLOOKUP($A296,'1819'!$F$10:$M$408,1,FALSE)=VLOOKUP($A296,'2018'!$F$10:$M$460,1,FALSE),VLOOKUP($A296,'1819'!$F$10:$M$408,1,FALSE),FALSE)</f>
        <v>Tower Hamlets</v>
      </c>
      <c r="M296" t="str">
        <f>IF(VLOOKUP($A296,'1920'!$F$10:$M$408,1,FALSE)=VLOOKUP($A296,'2019'!$F$10:$M$464,1,FALSE),VLOOKUP($A296,'1920'!$F$10:$M$408,1,FALSE),FALSE)</f>
        <v>Tower Hamlets</v>
      </c>
      <c r="N296" t="str">
        <f>IF(VLOOKUP($A296,'20 21'!$F$10:$N$408,1,FALSE)=VLOOKUP($A296,'2020'!$F$10:$O$468,1,FALSE),VLOOKUP($A296,'20 21'!$F$10:$N$408,1,FALSE),FALSE)</f>
        <v>Tower Hamlets</v>
      </c>
      <c r="O296" t="str">
        <f>IF(VLOOKUP($A296,'21 22'!$F$10:$N$408,1,FALSE)=VLOOKUP($A296,'2021'!$F$10:$O$471,1,FALSE),VLOOKUP($A296,'21 22'!$F$10:$N$408,1,FALSE),FALSE)</f>
        <v>Tower Hamlets</v>
      </c>
      <c r="P296" t="str">
        <f>IF(VLOOKUP($A296,'22 23'!$F$10:$N$408,1,FALSE)=VLOOKUP($A296,'2022'!$F$10:$O$468,1,FALSE),VLOOKUP($A296,'22 23'!$F$10:$N$408,1,FALSE),FALSE)</f>
        <v>Tower Hamlets</v>
      </c>
      <c r="Q296" t="str">
        <f>IF(VLOOKUP($A296,'23 24'!$F$7:$N$408,1,FALSE)=VLOOKUP($A296,'2023'!$C$7:$O$468,1,FALSE),VLOOKUP($A296,'23 24'!$F$7:$N$408,1,FALSE),FALSE)</f>
        <v>Tower Hamlets</v>
      </c>
      <c r="S296" s="196">
        <f>IFERROR((VLOOKUP($A296,'0910'!$F$10:$L$433,4,FALSE)/VLOOKUP($A296,'2010'!$C$5:$K$611,9,FALSE))*1000,#N/A)</f>
        <v>12.269345956912375</v>
      </c>
      <c r="T296" s="196">
        <f>IFERROR((VLOOKUP($A296,'1011'!$F$10:$L$433,4,FALSE)/VLOOKUP($A296,'2011'!$C$5:$K$611,9,FALSE))*1000,#N/A)</f>
        <v>11.956728031884607</v>
      </c>
      <c r="U296" s="196">
        <f>IFERROR((VLOOKUP($A296,'1112'!$F$10:$L$408,4,FALSE)/VLOOKUP($A296,'2012'!$F$10:$M$460,8,FALSE))*1000,#N/A)</f>
        <v>23.741339491916857</v>
      </c>
      <c r="V296" s="196">
        <f>IFERROR((VLOOKUP($A296,'1213'!$F$10:$L$408,4,FALSE)/VLOOKUP($A296,'2013'!$F$10:$M$460,8,FALSE))*1000,#N/A)</f>
        <v>8.2402490386376126</v>
      </c>
      <c r="W296" s="196">
        <f>IFERROR((VLOOKUP($A296,'1314'!$F$10:$L$408,4,FALSE)/VLOOKUP($A296,'2014'!$F$10:$M$460,8,FALSE))*1000,#N/A)</f>
        <v>10.374954495813615</v>
      </c>
      <c r="X296" s="196">
        <f>IFERROR((VLOOKUP($A296,'1415'!$F$10:$L$408,4,FALSE)/VLOOKUP($A296,'2015'!$F$10:$M$460,8,FALSE))*1000,#N/A)</f>
        <v>12.004693564401119</v>
      </c>
      <c r="Y296" s="196">
        <f>IFERROR((VLOOKUP($A296,'1516'!$F$10:$L$408,4,FALSE)/VLOOKUP($A296,'2016'!$F$10:$M$460,8,FALSE))*1000,#N/A)</f>
        <v>8.8347027122537334</v>
      </c>
      <c r="Z296" s="196">
        <f>IFERROR((VLOOKUP($A296,'1617'!$F$10:$L$408,4,FALSE)/VLOOKUP($A296,'2017'!$F$10:$M$460,8,FALSE))*1000,#N/A)</f>
        <v>10.592322684518262</v>
      </c>
      <c r="AA296" s="196">
        <f>IFERROR((VLOOKUP($A296,'1718'!$F$10:$L$408,4,FALSE)/VLOOKUP($A296,'2018'!$F$10:$N$460,9,FALSE))*1000,#N/A)</f>
        <v>10.664889185135811</v>
      </c>
      <c r="AB296" s="196">
        <f>IFERROR((VLOOKUP($A296,'1819'!$F$10:$L$408,4,FALSE)/VLOOKUP($A296,'2018'!$F$10:$N$460,9,FALSE))*1000,#N/A)</f>
        <v>10.998166972171305</v>
      </c>
      <c r="AC296" s="196">
        <f>IFERROR((VLOOKUP($A296,'1920'!$F$10:$L$408,4,FALSE)/VLOOKUP($A296,'2019'!$F$10:$N$464,8,FALSE))*1000,#N/A)</f>
        <v>2.3860628405224951</v>
      </c>
      <c r="AD296" s="196">
        <f>IFERROR((VLOOKUP($A296,'20 21'!$F$10:$M$408,4,FALSE)/VLOOKUP($A296,'2020'!$F$10:$N$469,8,FALSE))*1000,#N/A)</f>
        <v>0.84153953646578761</v>
      </c>
      <c r="AE296" s="196">
        <f>IFERROR((VLOOKUP($A296,'21 22'!$F$10:$M$408,4,FALSE)/VLOOKUP($A296,'2021'!$F$10:$N$469,8,FALSE))*1000,#N/A)</f>
        <v>8.0313520186208383</v>
      </c>
      <c r="AF296" s="196">
        <f>IFERROR((VLOOKUP($A296,'22 23'!$F$10:$M$408,4,FALSE)/VLOOKUP($A296,'2022'!$F$10:$N$469,8,FALSE))*1000,#N/A)</f>
        <v>12.619342928841327</v>
      </c>
      <c r="AG296" s="196">
        <f>IFERROR((VLOOKUP($A296,'23 24'!$F$7:$M$408,4,FALSE)/VLOOKUP($A296,'2023'!$C$7:$N$469,9,FALSE))*1000,#N/A)</f>
        <v>7.8578507716267882</v>
      </c>
      <c r="AI296" s="196">
        <f>IFERROR((VLOOKUP($A296,'0910'!$F$10:$L$433,5,FALSE)/VLOOKUP($A296,'2010'!$C$5:$K$611,9,FALSE))*1000,#N/A)</f>
        <v>5.1202782339870545</v>
      </c>
      <c r="AJ296" s="196">
        <f>IFERROR((VLOOKUP($A296,'1011'!$F$10:$L$433,5,FALSE)/VLOOKUP($A296,'2011'!$C$5:$K$611,9,FALSE))*1000,#N/A)</f>
        <v>6.5477320174606186</v>
      </c>
      <c r="AK296" s="196">
        <f>IFERROR((VLOOKUP($A296,'1112'!$F$10:$L$408,5,FALSE)/VLOOKUP($A296,'2012'!$F$10:$M$460,8,FALSE))*1000,#N/A)</f>
        <v>7.759815242494227</v>
      </c>
      <c r="AL296" s="196">
        <f>IFERROR((VLOOKUP($A296,'1213'!$F$10:$L$408,5,FALSE)/VLOOKUP($A296,'2013'!$F$10:$M$460,8,FALSE))*1000,#N/A)</f>
        <v>2.6551913568943415</v>
      </c>
      <c r="AM296" s="196">
        <f>IFERROR((VLOOKUP($A296,'1314'!$F$10:$L$408,5,FALSE)/VLOOKUP($A296,'2014'!$F$10:$M$460,8,FALSE))*1000,#N/A)</f>
        <v>1.4561339643247178</v>
      </c>
      <c r="AN296" s="196">
        <f>IFERROR((VLOOKUP($A296,'1415'!$F$10:$L$408,5,FALSE)/VLOOKUP($A296,'2015'!$F$10:$M$460,8,FALSE))*1000,#N/A)</f>
        <v>4.6033035472515573</v>
      </c>
      <c r="AO296" s="196">
        <f>IFERROR((VLOOKUP($A296,'1516'!$F$10:$L$408,5,FALSE)/VLOOKUP($A296,'2016'!$F$10:$M$460,8,FALSE))*1000,#N/A)</f>
        <v>3.2688400035338812</v>
      </c>
      <c r="AP296" s="196">
        <f>IFERROR((VLOOKUP($A296,'1617'!$F$10:$L$408,5,FALSE)/VLOOKUP($A296,'2017'!$F$10:$M$460,8,FALSE))*1000,#N/A)</f>
        <v>4.3216676552834503</v>
      </c>
      <c r="AQ296" s="196">
        <f>IFERROR((VLOOKUP($A296,'1718'!$F$10:$L$408,5,FALSE)/VLOOKUP($A296,'2018'!$F$10:$N$460,9,FALSE))*1000,#N/A)</f>
        <v>4.5825695717380439</v>
      </c>
      <c r="AR296" s="196">
        <f>IFERROR((VLOOKUP($A296,'1819'!$F$10:$L$408,5,FALSE)/VLOOKUP($A296,'2018'!$F$10:$N$460,9,FALSE))*1000,#N/A)</f>
        <v>2.4995834027662056</v>
      </c>
      <c r="AS296" s="196">
        <f>IFERROR((VLOOKUP($A296,'1920'!$F$10:$L$408,5,FALSE)/VLOOKUP($A296,'2019'!$F$10:$N$464,8,FALSE))*1000,#N/A)</f>
        <v>8.2278028983534313E-2</v>
      </c>
      <c r="AT296" s="196">
        <f>IFERROR((VLOOKUP($A296,'20 21'!$F$10:$L$408,5,FALSE)/VLOOKUP($A296,'2020'!$F$10:$N$469,8,FALSE))*1000,#N/A)</f>
        <v>7.6503594224162502E-2</v>
      </c>
      <c r="AU296" s="196">
        <f>IFERROR((VLOOKUP($A296,'21 22'!$F$10:$L$408,5,FALSE)/VLOOKUP($A296,'2021'!$F$10:$N$469,8,FALSE))*1000,#N/A)</f>
        <v>0.52055059379949875</v>
      </c>
      <c r="AV296" s="196">
        <f>IFERROR((VLOOKUP($A296,'22 23'!$F$10:$L$408,5,FALSE)/VLOOKUP($A296,'2022'!$F$10:$N$469,8,FALSE))*1000,#N/A)</f>
        <v>1.0816579653292566</v>
      </c>
      <c r="AW296" s="196">
        <f>IFERROR((VLOOKUP($A296,'23 24'!$F$7:$M$408,5,FALSE)/VLOOKUP($A296,'2023'!$C$7:$N$469,9,FALSE))*1000,#N/A)</f>
        <v>0.63712303553730709</v>
      </c>
      <c r="AY296" s="196">
        <f>IFERROR((VLOOKUP($A296,'0910'!$F$10:$L$433,6,FALSE)/VLOOKUP($A296,'2010'!$C$5:$K$611,9,FALSE))*1000,#N/A)</f>
        <v>0</v>
      </c>
      <c r="AZ296" s="196">
        <f>IFERROR((VLOOKUP($A296,'1011'!$F$10:$L$433,6,FALSE)/VLOOKUP($A296,'2011'!$C$5:$K$611,9,FALSE))*1000,#N/A)</f>
        <v>0.85405200227747202</v>
      </c>
      <c r="BA296" s="196">
        <f>IFERROR((VLOOKUP($A296,'1112'!$F$10:$L$408,6,FALSE)/VLOOKUP($A296,'2012'!$F$10:$M$460,8,FALSE))*1000,#N/A)</f>
        <v>1.7551963048498846</v>
      </c>
      <c r="BB296" s="196">
        <f>IFERROR((VLOOKUP($A296,'1213'!$F$10:$L$408,6,FALSE)/VLOOKUP($A296,'2013'!$F$10:$M$460,8,FALSE))*1000,#N/A)</f>
        <v>0.54934993590917414</v>
      </c>
      <c r="BC296" s="196">
        <f>IFERROR((VLOOKUP($A296,'1314'!$F$10:$L$408,6,FALSE)/VLOOKUP($A296,'2014'!$F$10:$M$460,8,FALSE))*1000,#N/A)</f>
        <v>0</v>
      </c>
      <c r="BD296" s="196">
        <f>IFERROR((VLOOKUP($A296,'1415'!$F$10:$L$408,6,FALSE)/VLOOKUP($A296,'2015'!$F$10:$M$460,8,FALSE))*1000,#N/A)</f>
        <v>0.63182597707374311</v>
      </c>
      <c r="BE296" s="196">
        <f>IFERROR((VLOOKUP($A296,'1516'!$F$10:$L$408,6,FALSE)/VLOOKUP($A296,'2016'!$F$10:$M$460,8,FALSE))*1000,#N/A)</f>
        <v>0</v>
      </c>
      <c r="BF296" s="196">
        <f>IFERROR((VLOOKUP($A296,'1617'!$F$10:$L$408,6,FALSE)/VLOOKUP($A296,'2017'!$F$10:$M$460,8,FALSE))*1000,#N/A)</f>
        <v>0</v>
      </c>
      <c r="BG296" s="196">
        <f>IFERROR((VLOOKUP($A296,'1718'!$F$10:$L$408,6,FALSE)/VLOOKUP($A296,'2018'!$F$10:$N$460,9,FALSE))*1000,#N/A)</f>
        <v>0</v>
      </c>
      <c r="BH296" s="196">
        <f>IFERROR((VLOOKUP($A296,'1819'!$F$10:$L$408,6,FALSE)/VLOOKUP($A296,'2018'!$F$10:$N$460,9,FALSE))*1000,#N/A)</f>
        <v>0.24995834027662056</v>
      </c>
      <c r="BI296" s="196">
        <f>IFERROR((VLOOKUP($A296,'1920'!$F$10:$L$408,6,FALSE)/VLOOKUP($A296,'2019'!$F$10:$N$464,8,FALSE))*1000,#N/A)</f>
        <v>0</v>
      </c>
      <c r="BJ296" s="196">
        <f>IFERROR((VLOOKUP($A296,'20 21'!$F$10:$L$408,6,FALSE)/VLOOKUP($A296,'2020'!$F$10:$N$469,8,FALSE))*1000,#N/A)</f>
        <v>7.6503594224162502E-2</v>
      </c>
      <c r="BK296" s="196">
        <f>IFERROR((VLOOKUP($A296,'21 22'!$F$10:$L$408,6,FALSE)/VLOOKUP($A296,'2021'!$F$10:$N$469,8,FALSE))*1000,#N/A)</f>
        <v>0.22309311162835663</v>
      </c>
      <c r="BL296" s="196">
        <f>IFERROR((VLOOKUP($A296,'22 23'!$F$10:$L$408,6,FALSE)/VLOOKUP($A296,'2022'!$F$10:$N$469,8,FALSE))*1000,#N/A)</f>
        <v>0</v>
      </c>
      <c r="BM296" s="196">
        <f>IFERROR((VLOOKUP($A296,'23 24'!$F$7:$M$408,6,FALSE)/VLOOKUP($A296,'2023'!$C$7:$N$469,9,FALSE))*1000,#N/A)</f>
        <v>0</v>
      </c>
      <c r="BO296" s="196">
        <f>IFERROR((VLOOKUP($A296,'0910'!$F$10:$L$433,7,FALSE)/VLOOKUP($A296,'2010'!$C$5:$K$611,9,FALSE))*1000,#N/A)</f>
        <v>17.389624190899433</v>
      </c>
      <c r="BP296" s="196">
        <f>IFERROR((VLOOKUP($A296,'1011'!$F$10:$L$433,7,FALSE)/VLOOKUP($A296,'2011'!$C$5:$K$611,9,FALSE))*1000,#N/A)</f>
        <v>19.3585120516227</v>
      </c>
      <c r="BQ296" s="196">
        <f>IFERROR((VLOOKUP($A296,'1112'!$F$10:$L$408,7,FALSE)/VLOOKUP($A296,'2012'!$F$10:$M$460,8,FALSE))*1000,#N/A)</f>
        <v>33.348729792147807</v>
      </c>
      <c r="BR296" s="196">
        <f>IFERROR((VLOOKUP($A296,'1213'!$F$10:$L$408,7,FALSE)/VLOOKUP($A296,'2013'!$F$10:$M$460,8,FALSE))*1000,#N/A)</f>
        <v>11.353232008789599</v>
      </c>
      <c r="BS296" s="196">
        <f>IFERROR((VLOOKUP($A296,'1314'!$F$10:$L$408,7,FALSE)/VLOOKUP($A296,'2014'!$F$10:$M$460,8,FALSE))*1000,#N/A)</f>
        <v>11.831088460138332</v>
      </c>
      <c r="BT296" s="196">
        <f>IFERROR((VLOOKUP($A296,'1415'!$F$10:$L$408,7,FALSE)/VLOOKUP($A296,'2015'!$F$10:$M$460,8,FALSE))*1000,#N/A)</f>
        <v>17.239823088726421</v>
      </c>
      <c r="BU296" s="196">
        <f>IFERROR((VLOOKUP($A296,'1516'!$F$10:$L$408,7,FALSE)/VLOOKUP($A296,'2016'!$F$10:$M$460,8,FALSE))*1000,#N/A)</f>
        <v>12.103542715787613</v>
      </c>
      <c r="BV296" s="196">
        <f>IFERROR((VLOOKUP($A296,'1617'!$F$10:$L$408,7,FALSE)/VLOOKUP($A296,'2017'!$F$10:$M$460,8,FALSE))*1000,#N/A)</f>
        <v>14.998728921277857</v>
      </c>
      <c r="BW296" s="196">
        <f>IFERROR((VLOOKUP($A296,'1718'!$F$10:$L$408,7,FALSE)/VLOOKUP($A296,'2018'!$F$10:$N$460,9,FALSE))*1000,#N/A)</f>
        <v>15.247458756873854</v>
      </c>
      <c r="BX296" s="196">
        <f>IFERROR((VLOOKUP($A296,'1819'!$F$10:$L$408,7,FALSE)/VLOOKUP($A296,'2018'!$F$10:$N$460,9,FALSE))*1000,#N/A)</f>
        <v>13.831028161973006</v>
      </c>
      <c r="BY296" s="196">
        <f>IFERROR((VLOOKUP($A296,'1920'!$F$10:$L$408,7,FALSE)/VLOOKUP($A296,'2019'!$F$10:$N$464,8,FALSE))*1000,#N/A)</f>
        <v>2.4683408695060294</v>
      </c>
      <c r="BZ296" s="196">
        <f>IFERROR((VLOOKUP($A296,'20 21'!$F$10:$L$408,7,FALSE)/VLOOKUP($A296,'2020'!$F$10:$N$469,8,FALSE))*1000,#N/A)</f>
        <v>0.91804313068995003</v>
      </c>
      <c r="CA296" s="196">
        <f>IFERROR((VLOOKUP($A296,'21 22'!$F$10:$L$408,7,FALSE)/VLOOKUP($A296,'2021'!$F$10:$N$469,8,FALSE))*1000,#N/A)</f>
        <v>8.7006313535059085</v>
      </c>
      <c r="CB296" s="196">
        <f>IFERROR((VLOOKUP($A296,'22 23'!$F$10:$L$408,7,FALSE)/VLOOKUP($A296,'2022'!$F$10:$N$469,8,FALSE))*1000,#N/A)</f>
        <v>13.628890363148633</v>
      </c>
      <c r="CC296" s="196">
        <f>IFERROR((VLOOKUP($A296,'23 24'!$F$7:$M$408,7,FALSE)/VLOOKUP($A296,'2023'!$C$7:$N$469,9,FALSE))*1000,#N/A)</f>
        <v>8.4949738071640954</v>
      </c>
      <c r="CE296" s="198">
        <f>IFERROR((VLOOKUP($A296,'0910'!$F$10:$S$433,9,FALSE)/VLOOKUP($A296,'2010'!$C$5:$K$611,9,FALSE))*1000,#N/A)</f>
        <v>23.862428750845329</v>
      </c>
      <c r="CF296" s="198">
        <f>IFERROR((VLOOKUP($A296,'1011'!$F$10:$S$433,10,FALSE)/VLOOKUP($A296,'2011'!$C$5:$K$611,9,FALSE))*1000,#N/A)</f>
        <v>9.9639400265705067</v>
      </c>
      <c r="CG296" s="198">
        <f>IFERROR((VLOOKUP($A296,'1112'!$F$10:$S$408,9,FALSE)/VLOOKUP($A296,'2012'!$F$10:$M$460,8,FALSE))*1000,#N/A)</f>
        <v>15.519630484988454</v>
      </c>
      <c r="CH296" s="198">
        <f>IFERROR((VLOOKUP($A296,'1213'!$F$10:$S$408,9,FALSE)/VLOOKUP($A296,'2013'!$F$10:$M$460,8,FALSE))*1000,#N/A)</f>
        <v>10.712323750228895</v>
      </c>
      <c r="CI296" s="198">
        <f>IFERROR((VLOOKUP($A296,'1314'!$F$10:$S$408,9,FALSE)/VLOOKUP($A296,'2014'!$F$10:$M$460,8,FALSE))*1000,#N/A)</f>
        <v>10.6479796141245</v>
      </c>
      <c r="CJ296" s="198">
        <f>IFERROR((VLOOKUP($A296,'1415'!$F$10:$S$408,9,FALSE)/VLOOKUP($A296,'2015'!$F$10:$M$460,8,FALSE))*1000,#N/A)</f>
        <v>9.8384330715768584</v>
      </c>
      <c r="CK296" s="198">
        <f>IFERROR((VLOOKUP($A296,'1516'!$F$10:$S$408,9,FALSE)/VLOOKUP($A296,'2016'!$F$10:$M$460,8,FALSE))*1000,#N/A)</f>
        <v>10.071561091969254</v>
      </c>
      <c r="CL296" s="198">
        <f>IFERROR((VLOOKUP($A296,'1617'!$F$10:$S$408,9,FALSE)/VLOOKUP($A296,'2017'!$F$10:$M$460,8,FALSE))*1000,#N/A)</f>
        <v>9.2365053808999242</v>
      </c>
      <c r="CM296" s="198">
        <f>IFERROR((VLOOKUP($A296,'1718'!$F$10:$S$408,9,FALSE)/VLOOKUP($A296,'2018'!$F$10:$N$460,9,FALSE))*1000,#N/A)</f>
        <v>8.7485419096817196</v>
      </c>
      <c r="CN296" s="198">
        <f>IFERROR((VLOOKUP($A296,'1819'!$F$10:$S$408,9,FALSE)/VLOOKUP($A296,'2018'!$F$10:$N$460,9,FALSE))*1000,#N/A)</f>
        <v>13.747708715214133</v>
      </c>
      <c r="CO296" s="198">
        <f>IFERROR((VLOOKUP($A296,'1920'!$F$10:$S$408,9,FALSE)/VLOOKUP($A296,'2019'!$F$10:$N$464,8,FALSE))*1000,#N/A)</f>
        <v>15.139157332970314</v>
      </c>
      <c r="CP296" s="198">
        <f>IFERROR((VLOOKUP($A296,'20 21'!$F$10:$S$408,9,FALSE)/VLOOKUP($A296,'2020'!$F$10:$N$469,8,FALSE))*1000,#N/A)</f>
        <v>20.502963252075549</v>
      </c>
      <c r="CQ296" s="198">
        <f>IFERROR((VLOOKUP($A296,'21 22'!$F$10:$S$408,9,FALSE)/VLOOKUP($A296,'2021'!$F$10:$N$469,8,FALSE))*1000,#N/A)</f>
        <v>16.285797148870031</v>
      </c>
      <c r="CR296" s="198">
        <f>IFERROR((VLOOKUP($A296,'22 23'!$F$10:$S$408,9,FALSE)/VLOOKUP($A296,'2022'!$F$10:$N$469,8,FALSE))*1000,#N/A)</f>
        <v>9.3743690328535578</v>
      </c>
      <c r="CS296" s="196">
        <f>IFERROR((VLOOKUP($A296,'23 24'!$F$7:$S$408,9,FALSE)/VLOOKUP($A296,'2023'!$C$7:$N$469,9,FALSE))*1000,#N/A)</f>
        <v>5.5925244230496958</v>
      </c>
      <c r="CU296" s="198">
        <f>IFERROR((VLOOKUP($A296,'0910'!$F$10:$S$433,10,FALSE)/VLOOKUP($A296,'2010'!$C$5:$K$611,9,FALSE))*1000,#N/A)</f>
        <v>5.8931504202492508</v>
      </c>
      <c r="CV296" s="198">
        <f>IFERROR((VLOOKUP($A296,'1011'!$F$10:$S$433,11,FALSE)/VLOOKUP($A296,'2011'!$C$5:$K$611,9,FALSE))*1000,#N/A)</f>
        <v>5.1243120136648317</v>
      </c>
      <c r="CW296" s="198">
        <f>IFERROR((VLOOKUP($A296,'1112'!$F$10:$S$408,10,FALSE)/VLOOKUP($A296,'2012'!$F$10:$M$460,8,FALSE))*1000,#N/A)</f>
        <v>11.454965357967668</v>
      </c>
      <c r="CX296" s="198">
        <f>IFERROR((VLOOKUP($A296,'1213'!$F$10:$S$408,10,FALSE)/VLOOKUP($A296,'2013'!$F$10:$M$460,8,FALSE))*1000,#N/A)</f>
        <v>3.5707745834096318</v>
      </c>
      <c r="CY296" s="198">
        <f>IFERROR((VLOOKUP($A296,'1314'!$F$10:$S$408,10,FALSE)/VLOOKUP($A296,'2014'!$F$10:$M$460,8,FALSE))*1000,#N/A)</f>
        <v>3.2763014197306153</v>
      </c>
      <c r="CZ296" s="198">
        <f>IFERROR((VLOOKUP($A296,'1415'!$F$10:$S$408,10,FALSE)/VLOOKUP($A296,'2015'!$F$10:$M$460,8,FALSE))*1000,#N/A)</f>
        <v>2.0759996389565845</v>
      </c>
      <c r="DA296" s="198">
        <f>IFERROR((VLOOKUP($A296,'1516'!$F$10:$S$408,10,FALSE)/VLOOKUP($A296,'2016'!$F$10:$M$460,8,FALSE))*1000,#N/A)</f>
        <v>2.0319816238183583</v>
      </c>
      <c r="DB296" s="198">
        <f>IFERROR((VLOOKUP($A296,'1617'!$F$10:$S$408,10,FALSE)/VLOOKUP($A296,'2017'!$F$10:$M$460,8,FALSE))*1000,#N/A)</f>
        <v>3.8132361664265741</v>
      </c>
      <c r="DC296" s="198">
        <f>IFERROR((VLOOKUP($A296,'1718'!$F$10:$S$408,10,FALSE)/VLOOKUP($A296,'2018'!$F$10:$N$460,9,FALSE))*1000,#N/A)</f>
        <v>3.0828195300783201</v>
      </c>
      <c r="DD296" s="198">
        <f>IFERROR((VLOOKUP($A296,'1819'!$F$10:$S$408,10,FALSE)/VLOOKUP($A296,'2018'!$F$10:$N$460,9,FALSE))*1000,#N/A)</f>
        <v>1.41643059490085</v>
      </c>
      <c r="DE296" s="198">
        <f>IFERROR((VLOOKUP($A296,'1920'!$F$10:$S$408,10,FALSE)/VLOOKUP($A296,'2019'!$F$10:$N$464,8,FALSE))*1000,#N/A)</f>
        <v>4.2784575071437843</v>
      </c>
      <c r="DF296" s="198">
        <f>IFERROR((VLOOKUP($A296,'20 21'!$F$10:$S$408,10,FALSE)/VLOOKUP($A296,'2020'!$F$10:$N$469,8,FALSE))*1000,#N/A)</f>
        <v>1.4535682902590876</v>
      </c>
      <c r="DG296" s="198">
        <f>IFERROR((VLOOKUP($A296,'21 22'!$F$10:$S$408,10,FALSE)/VLOOKUP($A296,'2021'!$F$10:$N$469,8,FALSE))*1000,#N/A)</f>
        <v>2.0078380046552096</v>
      </c>
      <c r="DH296" s="198">
        <f>IFERROR((VLOOKUP($A296,'22 23'!$F$10:$S$408,10,FALSE)/VLOOKUP($A296,'2022'!$F$10:$N$469,8,FALSE))*1000,#N/A)</f>
        <v>0</v>
      </c>
      <c r="DI296" s="196">
        <f>IFERROR((VLOOKUP($A296,'23 24'!$F$7:$S$408,10,FALSE)/VLOOKUP($A296,'2023'!$C$7:$N$469,9,FALSE))*1000,#N/A)</f>
        <v>2.6192835905422629</v>
      </c>
      <c r="DK296" s="198">
        <f>IFERROR((VLOOKUP($A296,'0910'!$F$10:$S$433,11,FALSE)/VLOOKUP($A296,'2010'!$C$5:$K$611,9,FALSE))*1000,#N/A)</f>
        <v>0</v>
      </c>
      <c r="DL296" s="198">
        <f>IFERROR((VLOOKUP($A296,'1011'!$F$10:$S$433,12,FALSE)/VLOOKUP($A296,'2011'!$C$5:$K$611,9,FALSE))*1000,#N/A)</f>
        <v>0.56936800151831468</v>
      </c>
      <c r="DM296" s="198">
        <f>IFERROR((VLOOKUP($A296,'1112'!$F$10:$S$408,11,FALSE)/VLOOKUP($A296,'2012'!$F$10:$M$460,8,FALSE))*1000,#N/A)</f>
        <v>1.3856812933025404</v>
      </c>
      <c r="DN296" s="198">
        <f>IFERROR((VLOOKUP($A296,'1213'!$F$10:$S$408,11,FALSE)/VLOOKUP($A296,'2013'!$F$10:$M$460,8,FALSE))*1000,#N/A)</f>
        <v>0.6409082585607031</v>
      </c>
      <c r="DO296" s="198">
        <f>IFERROR((VLOOKUP($A296,'1314'!$F$10:$S$408,11,FALSE)/VLOOKUP($A296,'2014'!$F$10:$M$460,8,FALSE))*1000,#N/A)</f>
        <v>0</v>
      </c>
      <c r="DP296" s="198">
        <f>IFERROR((VLOOKUP($A296,'1415'!$F$10:$S$408,11,FALSE)/VLOOKUP($A296,'2015'!$F$10:$M$460,8,FALSE))*1000,#N/A)</f>
        <v>1.2636519541474862</v>
      </c>
      <c r="DQ296" s="198">
        <f>IFERROR((VLOOKUP($A296,'1516'!$F$10:$S$408,11,FALSE)/VLOOKUP($A296,'2016'!$F$10:$M$460,8,FALSE))*1000,#N/A)</f>
        <v>0.6184291898577613</v>
      </c>
      <c r="DR296" s="198">
        <f>IFERROR((VLOOKUP($A296,'1617'!$F$10:$S$408,11,FALSE)/VLOOKUP($A296,'2017'!$F$10:$M$460,8,FALSE))*1000,#N/A)</f>
        <v>0</v>
      </c>
      <c r="DS296" s="198">
        <f>IFERROR((VLOOKUP($A296,'1718'!$F$10:$S$408,11,FALSE)/VLOOKUP($A296,'2018'!$F$10:$N$460,9,FALSE))*1000,#N/A)</f>
        <v>0</v>
      </c>
      <c r="DT296" s="198">
        <f>IFERROR((VLOOKUP($A296,'1819'!$F$10:$S$408,11,FALSE)/VLOOKUP($A296,'2018'!$F$10:$N$460,9,FALSE))*1000,#N/A)</f>
        <v>0</v>
      </c>
      <c r="DU296" s="198">
        <f>IFERROR((VLOOKUP($A296,'1920'!$F$10:$S$408,11,FALSE)/VLOOKUP($A296,'2019'!$F$10:$N$464,8,FALSE))*1000,#N/A)</f>
        <v>0</v>
      </c>
      <c r="DV296" s="198">
        <f>IFERROR((VLOOKUP($A296,'20 21'!$F$10:$S$408,11,FALSE)/VLOOKUP($A296,'2020'!$F$10:$N$469,8,FALSE))*1000,#N/A)</f>
        <v>0</v>
      </c>
      <c r="DW296" s="198">
        <f>IFERROR((VLOOKUP($A296,'21 22'!$F$10:$S$408,11,FALSE)/VLOOKUP($A296,'2021'!$F$10:$N$469,8,FALSE))*1000,#N/A)</f>
        <v>0.14872874108557108</v>
      </c>
      <c r="DX296" s="198">
        <f>IFERROR((VLOOKUP($A296,'22 23'!$F$10:$S$408,11,FALSE)/VLOOKUP($A296,'2022'!$F$10:$N$469,8,FALSE))*1000,#N/A)</f>
        <v>0.14422106204390089</v>
      </c>
      <c r="DY296" s="196">
        <f>IFERROR((VLOOKUP($A296,'23 24'!$F$7:$S$408,11,FALSE)/VLOOKUP($A296,'2023'!$C$7:$N$469,9,FALSE))*1000,#N/A)</f>
        <v>0.21237434517910236</v>
      </c>
      <c r="EA296" s="198">
        <f>IFERROR((VLOOKUP($A296,'0910'!$F$10:$S$433,12,FALSE)/VLOOKUP($A296,'2010'!$C$5:$K$611,9,FALSE))*1000,#N/A)</f>
        <v>29.755579171094581</v>
      </c>
      <c r="EB296" s="198">
        <f>IFERROR((VLOOKUP($A296,'1011'!$F$10:$S$433,13,FALSE)/VLOOKUP($A296,'2011'!$C$5:$K$611,9,FALSE))*1000,#N/A)</f>
        <v>15.657620041753653</v>
      </c>
      <c r="EC296" s="198">
        <f>IFERROR((VLOOKUP($A296,'1112'!$F$10:$S$408,12,FALSE)/VLOOKUP($A296,'2012'!$F$10:$M$460,8,FALSE))*1000,#N/A)</f>
        <v>28.452655889145497</v>
      </c>
      <c r="ED296" s="198">
        <f>IFERROR((VLOOKUP($A296,'1213'!$F$10:$S$408,12,FALSE)/VLOOKUP($A296,'2013'!$F$10:$M$460,8,FALSE))*1000,#N/A)</f>
        <v>14.92400659219923</v>
      </c>
      <c r="EE296" s="198">
        <f>IFERROR((VLOOKUP($A296,'1314'!$F$10:$S$408,12,FALSE)/VLOOKUP($A296,'2014'!$F$10:$M$460,8,FALSE))*1000,#N/A)</f>
        <v>13.924281033855115</v>
      </c>
      <c r="EF296" s="198">
        <f>IFERROR((VLOOKUP($A296,'1415'!$F$10:$S$408,12,FALSE)/VLOOKUP($A296,'2015'!$F$10:$M$460,8,FALSE))*1000,#N/A)</f>
        <v>13.08782381081325</v>
      </c>
      <c r="EG296" s="198">
        <f>IFERROR((VLOOKUP($A296,'1516'!$F$10:$S$408,12,FALSE)/VLOOKUP($A296,'2016'!$F$10:$M$460,8,FALSE))*1000,#N/A)</f>
        <v>12.633624878522838</v>
      </c>
      <c r="EH296" s="198">
        <f>IFERROR((VLOOKUP($A296,'1617'!$F$10:$S$408,12,FALSE)/VLOOKUP($A296,'2017'!$F$10:$M$460,8,FALSE))*1000,#N/A)</f>
        <v>13.049741547326498</v>
      </c>
      <c r="EI296" s="198">
        <f>IFERROR((VLOOKUP($A296,'1718'!$F$10:$S$408,12,FALSE)/VLOOKUP($A296,'2018'!$F$10:$N$460,9,FALSE))*1000,#N/A)</f>
        <v>11.831361439760039</v>
      </c>
      <c r="EJ296" s="198">
        <f>IFERROR((VLOOKUP($A296,'1819'!$F$10:$S$408,12,FALSE)/VLOOKUP($A296,'2018'!$F$10:$N$460,9,FALSE))*1000,#N/A)</f>
        <v>15.164139310114981</v>
      </c>
      <c r="EK296" s="198">
        <f>IFERROR((VLOOKUP($A296,'1920'!$F$10:$S$408,12,FALSE)/VLOOKUP($A296,'2019'!$F$10:$N$464,8,FALSE))*1000,#N/A)</f>
        <v>19.417614840114098</v>
      </c>
      <c r="EL296" s="198">
        <f>IFERROR((VLOOKUP($A296,'20 21'!$F$10:$S$408,12,FALSE)/VLOOKUP($A296,'2020'!$F$10:$N$469,8,FALSE))*1000,#N/A)</f>
        <v>21.956531542334641</v>
      </c>
      <c r="EM296" s="198">
        <f>IFERROR((VLOOKUP($A296,'21 22'!$F$10:$S$408,12,FALSE)/VLOOKUP($A296,'2021'!$F$10:$N$469,8,FALSE))*1000,#N/A)</f>
        <v>18.367999524068029</v>
      </c>
      <c r="EN296" s="198">
        <f>IFERROR((VLOOKUP($A296,'22 23'!$F$10:$S$408,12,FALSE)/VLOOKUP($A296,'2022'!$F$10:$N$469,8,FALSE))*1000,#N/A)</f>
        <v>9.4464795638755081</v>
      </c>
      <c r="EO296" s="196">
        <f>IFERROR((VLOOKUP($A296,'23 24'!$F$7:$S$408,12,FALSE)/VLOOKUP($A296,'2023'!$C$7:$N$469,9,FALSE))*1000,#N/A)</f>
        <v>8.4241823587710609</v>
      </c>
    </row>
    <row r="297" spans="1:145" x14ac:dyDescent="0.3">
      <c r="A297" t="s">
        <v>354</v>
      </c>
      <c r="B297" t="s">
        <v>1743</v>
      </c>
      <c r="C297" t="str">
        <f>IF(VLOOKUP($A297,'0910'!$F$10:$L$433,1,FALSE)=VLOOKUP($A297,'2010'!$C$5:$K$611,1,FALSE),VLOOKUP($A297,'0910'!$F$10:$L$433,1,FALSE),FALSE)</f>
        <v>Trafford</v>
      </c>
      <c r="D297" t="str">
        <f>IF(VLOOKUP($A297,'1011'!$F$10:$L$433,1,FALSE)=VLOOKUP($A297,'2011'!$C$5:$K$611,1,FALSE),VLOOKUP($A297,'1011'!$F$10:$L$433,1,FALSE),FALSE)</f>
        <v>Trafford</v>
      </c>
      <c r="E297" t="str">
        <f>IF(VLOOKUP(A297,'1112'!$F$10:$L$408,1,FALSE)=VLOOKUP(A297,'2012'!$F$10:$M$460,1,FALSE),VLOOKUP(A297,'1112'!$F$10:$L$408,1,FALSE),FALSE)</f>
        <v>Trafford</v>
      </c>
      <c r="F297" t="str">
        <f>IF(VLOOKUP($A297,'1213'!$F$10:$L$408,1,FALSE)=VLOOKUP($A297,'2013'!$F$10:$M$460,1,FALSE),VLOOKUP($A297,'1213'!$F$10:$L$408,1,FALSE),FALSE)</f>
        <v>Trafford</v>
      </c>
      <c r="G297" t="str">
        <f>IF(VLOOKUP($A297,'1314'!$F$10:$L$408,1,FALSE)=VLOOKUP($A297,'2014'!$F$10:$M$460,1,FALSE),VLOOKUP($A297,'1314'!$F$10:$L$408,1,FALSE),FALSE)</f>
        <v>Trafford</v>
      </c>
      <c r="H297" t="str">
        <f>IF(VLOOKUP($A297,'1415'!$F$10:$L$408,1,FALSE)=VLOOKUP($A297,'2015'!$F$10:$M$460,1,FALSE),VLOOKUP($A297,'1415'!$F$10:$L$408,1,FALSE),FALSE)</f>
        <v>Trafford</v>
      </c>
      <c r="I297" t="str">
        <f>IF(VLOOKUP($A297,'1516'!$F$10:$L$408,1,FALSE)=VLOOKUP($A297,'2015'!$F$10:$M$460,1,FALSE),VLOOKUP($A297,'1516'!$F$10:$L$408,1,FALSE),FALSE)</f>
        <v>Trafford</v>
      </c>
      <c r="J297" t="str">
        <f>IF(VLOOKUP($A297,'1617'!$F$10:$L$408,1,FALSE)=VLOOKUP($A297,'2016'!$F$10:$M$460,1,FALSE),VLOOKUP($A297,'1617'!$F$10:$L$408,1,FALSE),FALSE)</f>
        <v>Trafford</v>
      </c>
      <c r="K297" t="str">
        <f>IF(VLOOKUP($A297,'1718'!$F$10:$M$408,1,FALSE)=VLOOKUP($A297,'2017'!$F$10:$M$460,1,FALSE),VLOOKUP($A297,'1718'!$F$10:$M$408,1,FALSE),FALSE)</f>
        <v>Trafford</v>
      </c>
      <c r="L297" t="str">
        <f>IF(VLOOKUP($A297,'1819'!$F$10:$M$408,1,FALSE)=VLOOKUP($A297,'2018'!$F$10:$M$460,1,FALSE),VLOOKUP($A297,'1819'!$F$10:$M$408,1,FALSE),FALSE)</f>
        <v>Trafford</v>
      </c>
      <c r="M297" t="str">
        <f>IF(VLOOKUP($A297,'1920'!$F$10:$M$408,1,FALSE)=VLOOKUP($A297,'2019'!$F$10:$M$464,1,FALSE),VLOOKUP($A297,'1920'!$F$10:$M$408,1,FALSE),FALSE)</f>
        <v>Trafford</v>
      </c>
      <c r="N297" t="str">
        <f>IF(VLOOKUP($A297,'20 21'!$F$10:$N$408,1,FALSE)=VLOOKUP($A297,'2020'!$F$10:$O$468,1,FALSE),VLOOKUP($A297,'20 21'!$F$10:$N$408,1,FALSE),FALSE)</f>
        <v>Trafford</v>
      </c>
      <c r="O297" t="str">
        <f>IF(VLOOKUP($A297,'21 22'!$F$10:$N$408,1,FALSE)=VLOOKUP($A297,'2021'!$F$10:$O$471,1,FALSE),VLOOKUP($A297,'21 22'!$F$10:$N$408,1,FALSE),FALSE)</f>
        <v>Trafford</v>
      </c>
      <c r="P297" t="str">
        <f>IF(VLOOKUP($A297,'22 23'!$F$10:$N$408,1,FALSE)=VLOOKUP($A297,'2022'!$F$10:$O$468,1,FALSE),VLOOKUP($A297,'22 23'!$F$10:$N$408,1,FALSE),FALSE)</f>
        <v>Trafford</v>
      </c>
      <c r="Q297" t="str">
        <f>IF(VLOOKUP($A297,'23 24'!$F$7:$N$408,1,FALSE)=VLOOKUP($A297,'2023'!$C$7:$O$468,1,FALSE),VLOOKUP($A297,'23 24'!$F$7:$N$408,1,FALSE),FALSE)</f>
        <v>Trafford</v>
      </c>
      <c r="S297" s="196">
        <f>IFERROR((VLOOKUP($A297,'0910'!$F$10:$L$433,4,FALSE)/VLOOKUP($A297,'2010'!$C$5:$K$611,9,FALSE))*1000,#N/A)</f>
        <v>1.2387736141220191</v>
      </c>
      <c r="T297" s="196">
        <f>IFERROR((VLOOKUP($A297,'1011'!$F$10:$L$433,4,FALSE)/VLOOKUP($A297,'2011'!$C$5:$K$611,9,FALSE))*1000,#N/A)</f>
        <v>1.647276845464841</v>
      </c>
      <c r="U297" s="196">
        <f>IFERROR((VLOOKUP($A297,'1112'!$F$10:$L$408,4,FALSE)/VLOOKUP($A297,'2012'!$F$10:$M$460,8,FALSE))*1000,#N/A)</f>
        <v>2.4658378711599713</v>
      </c>
      <c r="V297" s="196">
        <f>IFERROR((VLOOKUP($A297,'1213'!$F$10:$L$408,4,FALSE)/VLOOKUP($A297,'2013'!$F$10:$M$460,8,FALSE))*1000,#N/A)</f>
        <v>1.6422046597557221</v>
      </c>
      <c r="W297" s="196">
        <f>IFERROR((VLOOKUP($A297,'1314'!$F$10:$L$408,4,FALSE)/VLOOKUP($A297,'2014'!$F$10:$M$460,8,FALSE))*1000,#N/A)</f>
        <v>1.1272801803648287</v>
      </c>
      <c r="X297" s="196">
        <f>IFERROR((VLOOKUP($A297,'1415'!$F$10:$L$408,4,FALSE)/VLOOKUP($A297,'2015'!$F$10:$M$460,8,FALSE))*1000,#N/A)</f>
        <v>3.4708044099632507</v>
      </c>
      <c r="Y297" s="196">
        <f>IFERROR((VLOOKUP($A297,'1516'!$F$10:$L$408,4,FALSE)/VLOOKUP($A297,'2016'!$F$10:$M$460,8,FALSE))*1000,#N/A)</f>
        <v>1.0170870626525632</v>
      </c>
      <c r="Z297" s="196">
        <f>IFERROR((VLOOKUP($A297,'1617'!$F$10:$L$408,4,FALSE)/VLOOKUP($A297,'2017'!$F$10:$M$460,8,FALSE))*1000,#N/A)</f>
        <v>4.8656867714140901</v>
      </c>
      <c r="AA297" s="196">
        <f>IFERROR((VLOOKUP($A297,'1718'!$F$10:$L$408,4,FALSE)/VLOOKUP($A297,'2018'!$F$10:$N$460,9,FALSE))*1000,#N/A)</f>
        <v>2.4213075060532687</v>
      </c>
      <c r="AB297" s="196">
        <f>IFERROR((VLOOKUP($A297,'1819'!$F$10:$L$408,4,FALSE)/VLOOKUP($A297,'2018'!$F$10:$N$460,9,FALSE))*1000,#N/A)</f>
        <v>8.7772397094430996</v>
      </c>
      <c r="AC297" s="196">
        <f>IFERROR((VLOOKUP($A297,'1920'!$F$10:$L$408,4,FALSE)/VLOOKUP($A297,'2019'!$F$10:$N$464,8,FALSE))*1000,#N/A)</f>
        <v>7.694613770360748</v>
      </c>
      <c r="AD297" s="196">
        <f>IFERROR((VLOOKUP($A297,'20 21'!$F$10:$M$408,4,FALSE)/VLOOKUP($A297,'2020'!$F$10:$N$469,8,FALSE))*1000,#N/A)</f>
        <v>4.1089739992142835</v>
      </c>
      <c r="AE297" s="196">
        <f>IFERROR((VLOOKUP($A297,'21 22'!$F$10:$M$408,4,FALSE)/VLOOKUP($A297,'2021'!$F$10:$N$469,8,FALSE))*1000,#N/A)</f>
        <v>2.2827877801377614</v>
      </c>
      <c r="AF297" s="196">
        <f>IFERROR((VLOOKUP($A297,'22 23'!$F$10:$M$408,4,FALSE)/VLOOKUP($A297,'2022'!$F$10:$N$469,8,FALSE))*1000,#N/A)</f>
        <v>4.2467038664757295</v>
      </c>
      <c r="AG297" s="196">
        <f>IFERROR((VLOOKUP($A297,'23 24'!$F$7:$M$408,4,FALSE)/VLOOKUP($A297,'2023'!$C$7:$N$469,9,FALSE))*1000,#N/A)</f>
        <v>1.3699434409065112</v>
      </c>
      <c r="AI297" s="196">
        <f>IFERROR((VLOOKUP($A297,'0910'!$F$10:$L$433,5,FALSE)/VLOOKUP($A297,'2010'!$C$5:$K$611,9,FALSE))*1000,#N/A)</f>
        <v>0.82584907608134617</v>
      </c>
      <c r="AJ297" s="196">
        <f>IFERROR((VLOOKUP($A297,'1011'!$F$10:$L$433,5,FALSE)/VLOOKUP($A297,'2011'!$C$5:$K$611,9,FALSE))*1000,#N/A)</f>
        <v>1.0295480284155254</v>
      </c>
      <c r="AK297" s="196">
        <f>IFERROR((VLOOKUP($A297,'1112'!$F$10:$L$408,5,FALSE)/VLOOKUP($A297,'2012'!$F$10:$M$460,8,FALSE))*1000,#N/A)</f>
        <v>1.0274324463166546</v>
      </c>
      <c r="AL297" s="196">
        <f>IFERROR((VLOOKUP($A297,'1213'!$F$10:$L$408,5,FALSE)/VLOOKUP($A297,'2013'!$F$10:$M$460,8,FALSE))*1000,#N/A)</f>
        <v>0.61582674740839582</v>
      </c>
      <c r="AM297" s="196">
        <f>IFERROR((VLOOKUP($A297,'1314'!$F$10:$L$408,5,FALSE)/VLOOKUP($A297,'2014'!$F$10:$M$460,8,FALSE))*1000,#N/A)</f>
        <v>0.6148800983808157</v>
      </c>
      <c r="AN297" s="196">
        <f>IFERROR((VLOOKUP($A297,'1415'!$F$10:$L$408,5,FALSE)/VLOOKUP($A297,'2015'!$F$10:$M$460,8,FALSE))*1000,#N/A)</f>
        <v>0.20416496529195591</v>
      </c>
      <c r="AO297" s="196">
        <f>IFERROR((VLOOKUP($A297,'1516'!$F$10:$L$408,5,FALSE)/VLOOKUP($A297,'2016'!$F$10:$M$460,8,FALSE))*1000,#N/A)</f>
        <v>0.2034174125305126</v>
      </c>
      <c r="AP297" s="196">
        <f>IFERROR((VLOOKUP($A297,'1617'!$F$10:$L$408,5,FALSE)/VLOOKUP($A297,'2017'!$F$10:$M$460,8,FALSE))*1000,#N/A)</f>
        <v>1.0136847440446022</v>
      </c>
      <c r="AQ297" s="196">
        <f>IFERROR((VLOOKUP($A297,'1718'!$F$10:$L$408,5,FALSE)/VLOOKUP($A297,'2018'!$F$10:$N$460,9,FALSE))*1000,#N/A)</f>
        <v>0.30266343825665859</v>
      </c>
      <c r="AR297" s="196">
        <f>IFERROR((VLOOKUP($A297,'1819'!$F$10:$L$408,5,FALSE)/VLOOKUP($A297,'2018'!$F$10:$N$460,9,FALSE))*1000,#N/A)</f>
        <v>0.30266343825665859</v>
      </c>
      <c r="AS297" s="196">
        <f>IFERROR((VLOOKUP($A297,'1920'!$F$10:$L$408,5,FALSE)/VLOOKUP($A297,'2019'!$F$10:$N$464,8,FALSE))*1000,#N/A)</f>
        <v>0</v>
      </c>
      <c r="AT297" s="196">
        <f>IFERROR((VLOOKUP($A297,'20 21'!$F$10:$L$408,5,FALSE)/VLOOKUP($A297,'2020'!$F$10:$N$469,8,FALSE))*1000,#N/A)</f>
        <v>0.90196990226655005</v>
      </c>
      <c r="AU297" s="196">
        <f>IFERROR((VLOOKUP($A297,'21 22'!$F$10:$L$408,5,FALSE)/VLOOKUP($A297,'2021'!$F$10:$N$469,8,FALSE))*1000,#N/A)</f>
        <v>0.99251642614685276</v>
      </c>
      <c r="AV297" s="196">
        <f>IFERROR((VLOOKUP($A297,'22 23'!$F$10:$L$408,5,FALSE)/VLOOKUP($A297,'2022'!$F$10:$N$469,8,FALSE))*1000,#N/A)</f>
        <v>0.88884499530887362</v>
      </c>
      <c r="AW297" s="196">
        <f>IFERROR((VLOOKUP($A297,'23 24'!$F$7:$M$408,5,FALSE)/VLOOKUP($A297,'2023'!$C$7:$N$469,9,FALSE))*1000,#N/A)</f>
        <v>1.1742372350627239</v>
      </c>
      <c r="AY297" s="196">
        <f>IFERROR((VLOOKUP($A297,'0910'!$F$10:$L$433,6,FALSE)/VLOOKUP($A297,'2010'!$C$5:$K$611,9,FALSE))*1000,#N/A)</f>
        <v>0</v>
      </c>
      <c r="AZ297" s="196">
        <f>IFERROR((VLOOKUP($A297,'1011'!$F$10:$L$433,6,FALSE)/VLOOKUP($A297,'2011'!$C$5:$K$611,9,FALSE))*1000,#N/A)</f>
        <v>0</v>
      </c>
      <c r="BA297" s="196">
        <f>IFERROR((VLOOKUP($A297,'1112'!$F$10:$L$408,6,FALSE)/VLOOKUP($A297,'2012'!$F$10:$M$460,8,FALSE))*1000,#N/A)</f>
        <v>0</v>
      </c>
      <c r="BB297" s="196">
        <f>IFERROR((VLOOKUP($A297,'1213'!$F$10:$L$408,6,FALSE)/VLOOKUP($A297,'2013'!$F$10:$M$460,8,FALSE))*1000,#N/A)</f>
        <v>0.20527558246946526</v>
      </c>
      <c r="BC297" s="196">
        <f>IFERROR((VLOOKUP($A297,'1314'!$F$10:$L$408,6,FALSE)/VLOOKUP($A297,'2014'!$F$10:$M$460,8,FALSE))*1000,#N/A)</f>
        <v>0</v>
      </c>
      <c r="BD297" s="196">
        <f>IFERROR((VLOOKUP($A297,'1415'!$F$10:$L$408,6,FALSE)/VLOOKUP($A297,'2015'!$F$10:$M$460,8,FALSE))*1000,#N/A)</f>
        <v>0</v>
      </c>
      <c r="BE297" s="196">
        <f>IFERROR((VLOOKUP($A297,'1516'!$F$10:$L$408,6,FALSE)/VLOOKUP($A297,'2016'!$F$10:$M$460,8,FALSE))*1000,#N/A)</f>
        <v>0</v>
      </c>
      <c r="BF297" s="196">
        <f>IFERROR((VLOOKUP($A297,'1617'!$F$10:$L$408,6,FALSE)/VLOOKUP($A297,'2017'!$F$10:$M$460,8,FALSE))*1000,#N/A)</f>
        <v>0</v>
      </c>
      <c r="BG297" s="196">
        <f>IFERROR((VLOOKUP($A297,'1718'!$F$10:$L$408,6,FALSE)/VLOOKUP($A297,'2018'!$F$10:$N$460,9,FALSE))*1000,#N/A)</f>
        <v>0</v>
      </c>
      <c r="BH297" s="196">
        <f>IFERROR((VLOOKUP($A297,'1819'!$F$10:$L$408,6,FALSE)/VLOOKUP($A297,'2018'!$F$10:$N$460,9,FALSE))*1000,#N/A)</f>
        <v>0</v>
      </c>
      <c r="BI297" s="196">
        <f>IFERROR((VLOOKUP($A297,'1920'!$F$10:$L$408,6,FALSE)/VLOOKUP($A297,'2019'!$F$10:$N$464,8,FALSE))*1000,#N/A)</f>
        <v>0</v>
      </c>
      <c r="BJ297" s="196">
        <f>IFERROR((VLOOKUP($A297,'20 21'!$F$10:$L$408,6,FALSE)/VLOOKUP($A297,'2020'!$F$10:$N$469,8,FALSE))*1000,#N/A)</f>
        <v>0.10021887802961667</v>
      </c>
      <c r="BK297" s="196">
        <f>IFERROR((VLOOKUP($A297,'21 22'!$F$10:$L$408,6,FALSE)/VLOOKUP($A297,'2021'!$F$10:$N$469,8,FALSE))*1000,#N/A)</f>
        <v>0.29775492784405583</v>
      </c>
      <c r="BL297" s="196">
        <f>IFERROR((VLOOKUP($A297,'22 23'!$F$10:$L$408,6,FALSE)/VLOOKUP($A297,'2022'!$F$10:$N$469,8,FALSE))*1000,#N/A)</f>
        <v>0</v>
      </c>
      <c r="BM297" s="196">
        <f>IFERROR((VLOOKUP($A297,'23 24'!$F$7:$M$408,6,FALSE)/VLOOKUP($A297,'2023'!$C$7:$N$469,9,FALSE))*1000,#N/A)</f>
        <v>0</v>
      </c>
      <c r="BO297" s="196">
        <f>IFERROR((VLOOKUP($A297,'0910'!$F$10:$L$433,7,FALSE)/VLOOKUP($A297,'2010'!$C$5:$K$611,9,FALSE))*1000,#N/A)</f>
        <v>2.0646226902033651</v>
      </c>
      <c r="BP297" s="196">
        <f>IFERROR((VLOOKUP($A297,'1011'!$F$10:$L$433,7,FALSE)/VLOOKUP($A297,'2011'!$C$5:$K$611,9,FALSE))*1000,#N/A)</f>
        <v>2.7797796767219189</v>
      </c>
      <c r="BQ297" s="196">
        <f>IFERROR((VLOOKUP($A297,'1112'!$F$10:$L$408,7,FALSE)/VLOOKUP($A297,'2012'!$F$10:$M$460,8,FALSE))*1000,#N/A)</f>
        <v>3.4932703174766258</v>
      </c>
      <c r="BR297" s="196">
        <f>IFERROR((VLOOKUP($A297,'1213'!$F$10:$L$408,7,FALSE)/VLOOKUP($A297,'2013'!$F$10:$M$460,8,FALSE))*1000,#N/A)</f>
        <v>2.4633069896335833</v>
      </c>
      <c r="BS297" s="196">
        <f>IFERROR((VLOOKUP($A297,'1314'!$F$10:$L$408,7,FALSE)/VLOOKUP($A297,'2014'!$F$10:$M$460,8,FALSE))*1000,#N/A)</f>
        <v>1.639680262348842</v>
      </c>
      <c r="BT297" s="196">
        <f>IFERROR((VLOOKUP($A297,'1415'!$F$10:$L$408,7,FALSE)/VLOOKUP($A297,'2015'!$F$10:$M$460,8,FALSE))*1000,#N/A)</f>
        <v>3.6749693752552064</v>
      </c>
      <c r="BU297" s="196">
        <f>IFERROR((VLOOKUP($A297,'1516'!$F$10:$L$408,7,FALSE)/VLOOKUP($A297,'2016'!$F$10:$M$460,8,FALSE))*1000,#N/A)</f>
        <v>1.2205044751830756</v>
      </c>
      <c r="BV297" s="196">
        <f>IFERROR((VLOOKUP($A297,'1617'!$F$10:$L$408,7,FALSE)/VLOOKUP($A297,'2017'!$F$10:$M$460,8,FALSE))*1000,#N/A)</f>
        <v>5.8793715154586925</v>
      </c>
      <c r="BW297" s="196">
        <f>IFERROR((VLOOKUP($A297,'1718'!$F$10:$L$408,7,FALSE)/VLOOKUP($A297,'2018'!$F$10:$N$460,9,FALSE))*1000,#N/A)</f>
        <v>2.7239709443099271</v>
      </c>
      <c r="BX297" s="196">
        <f>IFERROR((VLOOKUP($A297,'1819'!$F$10:$L$408,7,FALSE)/VLOOKUP($A297,'2018'!$F$10:$N$460,9,FALSE))*1000,#N/A)</f>
        <v>8.9790153349475386</v>
      </c>
      <c r="BY297" s="196">
        <f>IFERROR((VLOOKUP($A297,'1920'!$F$10:$L$408,7,FALSE)/VLOOKUP($A297,'2019'!$F$10:$N$464,8,FALSE))*1000,#N/A)</f>
        <v>7.694613770360748</v>
      </c>
      <c r="BZ297" s="196">
        <f>IFERROR((VLOOKUP($A297,'20 21'!$F$10:$L$408,7,FALSE)/VLOOKUP($A297,'2020'!$F$10:$N$469,8,FALSE))*1000,#N/A)</f>
        <v>5.1111627795104511</v>
      </c>
      <c r="CA297" s="196">
        <f>IFERROR((VLOOKUP($A297,'21 22'!$F$10:$L$408,7,FALSE)/VLOOKUP($A297,'2021'!$F$10:$N$469,8,FALSE))*1000,#N/A)</f>
        <v>3.5730591341286697</v>
      </c>
      <c r="CB297" s="196">
        <f>IFERROR((VLOOKUP($A297,'22 23'!$F$10:$L$408,7,FALSE)/VLOOKUP($A297,'2022'!$F$10:$N$469,8,FALSE))*1000,#N/A)</f>
        <v>5.1355488617846028</v>
      </c>
      <c r="CC297" s="196">
        <f>IFERROR((VLOOKUP($A297,'23 24'!$F$7:$M$408,7,FALSE)/VLOOKUP($A297,'2023'!$C$7:$N$469,9,FALSE))*1000,#N/A)</f>
        <v>2.5441806759692351</v>
      </c>
      <c r="CE297" s="198">
        <f>IFERROR((VLOOKUP($A297,'0910'!$F$10:$S$433,9,FALSE)/VLOOKUP($A297,'2010'!$C$5:$K$611,9,FALSE))*1000,#N/A)</f>
        <v>3.9227831113863942</v>
      </c>
      <c r="CF297" s="198">
        <f>IFERROR((VLOOKUP($A297,'1011'!$F$10:$S$433,10,FALSE)/VLOOKUP($A297,'2011'!$C$5:$K$611,9,FALSE))*1000,#N/A)</f>
        <v>2.162050859672604</v>
      </c>
      <c r="CG297" s="198">
        <f>IFERROR((VLOOKUP($A297,'1112'!$F$10:$S$408,9,FALSE)/VLOOKUP($A297,'2012'!$F$10:$M$460,8,FALSE))*1000,#N/A)</f>
        <v>2.0548648926333093</v>
      </c>
      <c r="CH297" s="198">
        <f>IFERROR((VLOOKUP($A297,'1213'!$F$10:$S$408,9,FALSE)/VLOOKUP($A297,'2013'!$F$10:$M$460,8,FALSE))*1000,#N/A)</f>
        <v>2.3606691983988504</v>
      </c>
      <c r="CI297" s="198">
        <f>IFERROR((VLOOKUP($A297,'1314'!$F$10:$S$408,9,FALSE)/VLOOKUP($A297,'2014'!$F$10:$M$460,8,FALSE))*1000,#N/A)</f>
        <v>1.7421602787456445</v>
      </c>
      <c r="CJ297" s="198">
        <f>IFERROR((VLOOKUP($A297,'1415'!$F$10:$S$408,9,FALSE)/VLOOKUP($A297,'2015'!$F$10:$M$460,8,FALSE))*1000,#N/A)</f>
        <v>1.1229073091057575</v>
      </c>
      <c r="CK297" s="198">
        <f>IFERROR((VLOOKUP($A297,'1516'!$F$10:$S$408,9,FALSE)/VLOOKUP($A297,'2016'!$F$10:$M$460,8,FALSE))*1000,#N/A)</f>
        <v>2.3393002441008952</v>
      </c>
      <c r="CL297" s="198">
        <f>IFERROR((VLOOKUP($A297,'1617'!$F$10:$S$408,9,FALSE)/VLOOKUP($A297,'2017'!$F$10:$M$460,8,FALSE))*1000,#N/A)</f>
        <v>1.6218955904713634</v>
      </c>
      <c r="CM297" s="198">
        <f>IFERROR((VLOOKUP($A297,'1718'!$F$10:$S$408,9,FALSE)/VLOOKUP($A297,'2018'!$F$10:$N$460,9,FALSE))*1000,#N/A)</f>
        <v>2.7239709443099271</v>
      </c>
      <c r="CN297" s="198">
        <f>IFERROR((VLOOKUP($A297,'1819'!$F$10:$S$408,9,FALSE)/VLOOKUP($A297,'2018'!$F$10:$N$460,9,FALSE))*1000,#N/A)</f>
        <v>1.9168684422921711</v>
      </c>
      <c r="CO297" s="198">
        <f>IFERROR((VLOOKUP($A297,'1920'!$F$10:$S$408,9,FALSE)/VLOOKUP($A297,'2019'!$F$10:$N$464,8,FALSE))*1000,#N/A)</f>
        <v>0.99930048965723994</v>
      </c>
      <c r="CP297" s="198">
        <f>IFERROR((VLOOKUP($A297,'20 21'!$F$10:$S$408,9,FALSE)/VLOOKUP($A297,'2020'!$F$10:$N$469,8,FALSE))*1000,#N/A)</f>
        <v>6.0131326817769999</v>
      </c>
      <c r="CQ297" s="198">
        <f>IFERROR((VLOOKUP($A297,'21 22'!$F$10:$S$408,9,FALSE)/VLOOKUP($A297,'2021'!$F$10:$N$469,8,FALSE))*1000,#N/A)</f>
        <v>11.810945471147548</v>
      </c>
      <c r="CR297" s="198">
        <f>IFERROR((VLOOKUP($A297,'22 23'!$F$10:$S$408,9,FALSE)/VLOOKUP($A297,'2022'!$F$10:$N$469,8,FALSE))*1000,#N/A)</f>
        <v>2.6665349859266212</v>
      </c>
      <c r="CS297" s="196">
        <f>IFERROR((VLOOKUP($A297,'23 24'!$F$7:$S$408,9,FALSE)/VLOOKUP($A297,'2023'!$C$7:$N$469,9,FALSE))*1000,#N/A)</f>
        <v>4.4033896314852141</v>
      </c>
      <c r="CU297" s="198">
        <f>IFERROR((VLOOKUP($A297,'0910'!$F$10:$S$433,10,FALSE)/VLOOKUP($A297,'2010'!$C$5:$K$611,9,FALSE))*1000,#N/A)</f>
        <v>0.30969340353050478</v>
      </c>
      <c r="CV297" s="198">
        <f>IFERROR((VLOOKUP($A297,'1011'!$F$10:$S$433,11,FALSE)/VLOOKUP($A297,'2011'!$C$5:$K$611,9,FALSE))*1000,#N/A)</f>
        <v>0.82363842273242049</v>
      </c>
      <c r="CW297" s="198">
        <f>IFERROR((VLOOKUP($A297,'1112'!$F$10:$S$408,10,FALSE)/VLOOKUP($A297,'2012'!$F$10:$M$460,8,FALSE))*1000,#N/A)</f>
        <v>0.30822973389499642</v>
      </c>
      <c r="CX297" s="198">
        <f>IFERROR((VLOOKUP($A297,'1213'!$F$10:$S$408,10,FALSE)/VLOOKUP($A297,'2013'!$F$10:$M$460,8,FALSE))*1000,#N/A)</f>
        <v>0.41055116493893051</v>
      </c>
      <c r="CY297" s="198">
        <f>IFERROR((VLOOKUP($A297,'1314'!$F$10:$S$408,10,FALSE)/VLOOKUP($A297,'2014'!$F$10:$M$460,8,FALSE))*1000,#N/A)</f>
        <v>1.0248001639680262</v>
      </c>
      <c r="CZ297" s="198">
        <f>IFERROR((VLOOKUP($A297,'1415'!$F$10:$S$408,10,FALSE)/VLOOKUP($A297,'2015'!$F$10:$M$460,8,FALSE))*1000,#N/A)</f>
        <v>0.71457737852184566</v>
      </c>
      <c r="DA297" s="198">
        <f>IFERROR((VLOOKUP($A297,'1516'!$F$10:$S$408,10,FALSE)/VLOOKUP($A297,'2016'!$F$10:$M$460,8,FALSE))*1000,#N/A)</f>
        <v>0.71196094385679409</v>
      </c>
      <c r="DB297" s="198">
        <f>IFERROR((VLOOKUP($A297,'1617'!$F$10:$S$408,10,FALSE)/VLOOKUP($A297,'2017'!$F$10:$M$460,8,FALSE))*1000,#N/A)</f>
        <v>0.70957932083122155</v>
      </c>
      <c r="DC297" s="198">
        <f>IFERROR((VLOOKUP($A297,'1718'!$F$10:$S$408,10,FALSE)/VLOOKUP($A297,'2018'!$F$10:$N$460,9,FALSE))*1000,#N/A)</f>
        <v>0.10088781275221953</v>
      </c>
      <c r="DD297" s="198">
        <f>IFERROR((VLOOKUP($A297,'1819'!$F$10:$S$408,10,FALSE)/VLOOKUP($A297,'2018'!$F$10:$N$460,9,FALSE))*1000,#N/A)</f>
        <v>0</v>
      </c>
      <c r="DE297" s="198">
        <f>IFERROR((VLOOKUP($A297,'1920'!$F$10:$S$408,10,FALSE)/VLOOKUP($A297,'2019'!$F$10:$N$464,8,FALSE))*1000,#N/A)</f>
        <v>0.49965024482861997</v>
      </c>
      <c r="DF297" s="198">
        <f>IFERROR((VLOOKUP($A297,'20 21'!$F$10:$S$408,10,FALSE)/VLOOKUP($A297,'2020'!$F$10:$N$469,8,FALSE))*1000,#N/A)</f>
        <v>0.10021887802961667</v>
      </c>
      <c r="DG297" s="198">
        <f>IFERROR((VLOOKUP($A297,'21 22'!$F$10:$S$408,10,FALSE)/VLOOKUP($A297,'2021'!$F$10:$N$469,8,FALSE))*1000,#N/A)</f>
        <v>0.79401314091748221</v>
      </c>
      <c r="DH297" s="198">
        <f>IFERROR((VLOOKUP($A297,'22 23'!$F$10:$S$408,10,FALSE)/VLOOKUP($A297,'2022'!$F$10:$N$469,8,FALSE))*1000,#N/A)</f>
        <v>1.1851266604118313</v>
      </c>
      <c r="DI297" s="196">
        <f>IFERROR((VLOOKUP($A297,'23 24'!$F$7:$S$408,10,FALSE)/VLOOKUP($A297,'2023'!$C$7:$N$469,9,FALSE))*1000,#N/A)</f>
        <v>0.58711861753136196</v>
      </c>
      <c r="DK297" s="198">
        <f>IFERROR((VLOOKUP($A297,'0910'!$F$10:$S$433,11,FALSE)/VLOOKUP($A297,'2010'!$C$5:$K$611,9,FALSE))*1000,#N/A)</f>
        <v>0</v>
      </c>
      <c r="DL297" s="198">
        <f>IFERROR((VLOOKUP($A297,'1011'!$F$10:$S$433,12,FALSE)/VLOOKUP($A297,'2011'!$C$5:$K$611,9,FALSE))*1000,#N/A)</f>
        <v>0</v>
      </c>
      <c r="DM297" s="198">
        <f>IFERROR((VLOOKUP($A297,'1112'!$F$10:$S$408,11,FALSE)/VLOOKUP($A297,'2012'!$F$10:$M$460,8,FALSE))*1000,#N/A)</f>
        <v>0</v>
      </c>
      <c r="DN297" s="198">
        <f>IFERROR((VLOOKUP($A297,'1213'!$F$10:$S$408,11,FALSE)/VLOOKUP($A297,'2013'!$F$10:$M$460,8,FALSE))*1000,#N/A)</f>
        <v>0</v>
      </c>
      <c r="DO297" s="198">
        <f>IFERROR((VLOOKUP($A297,'1314'!$F$10:$S$408,11,FALSE)/VLOOKUP($A297,'2014'!$F$10:$M$460,8,FALSE))*1000,#N/A)</f>
        <v>0</v>
      </c>
      <c r="DP297" s="198">
        <f>IFERROR((VLOOKUP($A297,'1415'!$F$10:$S$408,11,FALSE)/VLOOKUP($A297,'2015'!$F$10:$M$460,8,FALSE))*1000,#N/A)</f>
        <v>0</v>
      </c>
      <c r="DQ297" s="198">
        <f>IFERROR((VLOOKUP($A297,'1516'!$F$10:$S$408,11,FALSE)/VLOOKUP($A297,'2016'!$F$10:$M$460,8,FALSE))*1000,#N/A)</f>
        <v>0</v>
      </c>
      <c r="DR297" s="198">
        <f>IFERROR((VLOOKUP($A297,'1617'!$F$10:$S$408,11,FALSE)/VLOOKUP($A297,'2017'!$F$10:$M$460,8,FALSE))*1000,#N/A)</f>
        <v>0</v>
      </c>
      <c r="DS297" s="198">
        <f>IFERROR((VLOOKUP($A297,'1718'!$F$10:$S$408,11,FALSE)/VLOOKUP($A297,'2018'!$F$10:$N$460,9,FALSE))*1000,#N/A)</f>
        <v>0</v>
      </c>
      <c r="DT297" s="198">
        <f>IFERROR((VLOOKUP($A297,'1819'!$F$10:$S$408,11,FALSE)/VLOOKUP($A297,'2018'!$F$10:$N$460,9,FALSE))*1000,#N/A)</f>
        <v>0</v>
      </c>
      <c r="DU297" s="198">
        <f>IFERROR((VLOOKUP($A297,'1920'!$F$10:$S$408,11,FALSE)/VLOOKUP($A297,'2019'!$F$10:$N$464,8,FALSE))*1000,#N/A)</f>
        <v>0</v>
      </c>
      <c r="DV297" s="198">
        <f>IFERROR((VLOOKUP($A297,'20 21'!$F$10:$S$408,11,FALSE)/VLOOKUP($A297,'2020'!$F$10:$N$469,8,FALSE))*1000,#N/A)</f>
        <v>0</v>
      </c>
      <c r="DW297" s="198">
        <f>IFERROR((VLOOKUP($A297,'21 22'!$F$10:$S$408,11,FALSE)/VLOOKUP($A297,'2021'!$F$10:$N$469,8,FALSE))*1000,#N/A)</f>
        <v>9.9251642614685276E-2</v>
      </c>
      <c r="DX297" s="198">
        <f>IFERROR((VLOOKUP($A297,'22 23'!$F$10:$S$408,11,FALSE)/VLOOKUP($A297,'2022'!$F$10:$N$469,8,FALSE))*1000,#N/A)</f>
        <v>0</v>
      </c>
      <c r="DY297" s="196">
        <f>IFERROR((VLOOKUP($A297,'23 24'!$F$7:$S$408,11,FALSE)/VLOOKUP($A297,'2023'!$C$7:$N$469,9,FALSE))*1000,#N/A)</f>
        <v>0</v>
      </c>
      <c r="EA297" s="198">
        <f>IFERROR((VLOOKUP($A297,'0910'!$F$10:$S$433,12,FALSE)/VLOOKUP($A297,'2010'!$C$5:$K$611,9,FALSE))*1000,#N/A)</f>
        <v>4.2324765149168986</v>
      </c>
      <c r="EB297" s="198">
        <f>IFERROR((VLOOKUP($A297,'1011'!$F$10:$S$433,13,FALSE)/VLOOKUP($A297,'2011'!$C$5:$K$611,9,FALSE))*1000,#N/A)</f>
        <v>2.9856892824050241</v>
      </c>
      <c r="EC297" s="198">
        <f>IFERROR((VLOOKUP($A297,'1112'!$F$10:$S$408,12,FALSE)/VLOOKUP($A297,'2012'!$F$10:$M$460,8,FALSE))*1000,#N/A)</f>
        <v>2.2603513818966405</v>
      </c>
      <c r="ED297" s="198">
        <f>IFERROR((VLOOKUP($A297,'1213'!$F$10:$S$408,12,FALSE)/VLOOKUP($A297,'2013'!$F$10:$M$460,8,FALSE))*1000,#N/A)</f>
        <v>2.6685825721030483</v>
      </c>
      <c r="EE297" s="198">
        <f>IFERROR((VLOOKUP($A297,'1314'!$F$10:$S$408,12,FALSE)/VLOOKUP($A297,'2014'!$F$10:$M$460,8,FALSE))*1000,#N/A)</f>
        <v>2.6644804263168682</v>
      </c>
      <c r="EF297" s="198">
        <f>IFERROR((VLOOKUP($A297,'1415'!$F$10:$S$408,12,FALSE)/VLOOKUP($A297,'2015'!$F$10:$M$460,8,FALSE))*1000,#N/A)</f>
        <v>1.7354022049816253</v>
      </c>
      <c r="EG297" s="198">
        <f>IFERROR((VLOOKUP($A297,'1516'!$F$10:$S$408,12,FALSE)/VLOOKUP($A297,'2016'!$F$10:$M$460,8,FALSE))*1000,#N/A)</f>
        <v>3.0512611879576892</v>
      </c>
      <c r="EH297" s="198">
        <f>IFERROR((VLOOKUP($A297,'1617'!$F$10:$S$408,12,FALSE)/VLOOKUP($A297,'2017'!$F$10:$M$460,8,FALSE))*1000,#N/A)</f>
        <v>2.2301064368981249</v>
      </c>
      <c r="EI297" s="198">
        <f>IFERROR((VLOOKUP($A297,'1718'!$F$10:$S$408,12,FALSE)/VLOOKUP($A297,'2018'!$F$10:$N$460,9,FALSE))*1000,#N/A)</f>
        <v>2.9257465698143665</v>
      </c>
      <c r="EJ297" s="198">
        <f>IFERROR((VLOOKUP($A297,'1819'!$F$10:$S$408,12,FALSE)/VLOOKUP($A297,'2018'!$F$10:$N$460,9,FALSE))*1000,#N/A)</f>
        <v>1.9168684422921711</v>
      </c>
      <c r="EK297" s="198">
        <f>IFERROR((VLOOKUP($A297,'1920'!$F$10:$S$408,12,FALSE)/VLOOKUP($A297,'2019'!$F$10:$N$464,8,FALSE))*1000,#N/A)</f>
        <v>1.4989507344858599</v>
      </c>
      <c r="EL297" s="198">
        <f>IFERROR((VLOOKUP($A297,'20 21'!$F$10:$S$408,12,FALSE)/VLOOKUP($A297,'2020'!$F$10:$N$469,8,FALSE))*1000,#N/A)</f>
        <v>6.1133515598066168</v>
      </c>
      <c r="EM297" s="198">
        <f>IFERROR((VLOOKUP($A297,'21 22'!$F$10:$S$408,12,FALSE)/VLOOKUP($A297,'2021'!$F$10:$N$469,8,FALSE))*1000,#N/A)</f>
        <v>12.704210254679715</v>
      </c>
      <c r="EN297" s="198">
        <f>IFERROR((VLOOKUP($A297,'22 23'!$F$10:$S$408,12,FALSE)/VLOOKUP($A297,'2022'!$F$10:$N$469,8,FALSE))*1000,#N/A)</f>
        <v>3.9504222013727719</v>
      </c>
      <c r="EO297" s="196">
        <f>IFERROR((VLOOKUP($A297,'23 24'!$F$7:$S$408,12,FALSE)/VLOOKUP($A297,'2023'!$C$7:$N$469,9,FALSE))*1000,#N/A)</f>
        <v>4.9905082490165764</v>
      </c>
    </row>
    <row r="298" spans="1:145" x14ac:dyDescent="0.3">
      <c r="A298" t="s">
        <v>868</v>
      </c>
      <c r="B298" t="s">
        <v>1741</v>
      </c>
      <c r="C298" t="str">
        <f>IF(VLOOKUP($A298,'0910'!$F$10:$L$433,1,FALSE)=VLOOKUP($A298,'2010'!$C$5:$K$611,1,FALSE),VLOOKUP($A298,'0910'!$F$10:$L$433,1,FALSE),FALSE)</f>
        <v>Tunbridge Wells</v>
      </c>
      <c r="D298" t="str">
        <f>IF(VLOOKUP($A298,'1011'!$F$10:$L$433,1,FALSE)=VLOOKUP($A298,'2011'!$C$5:$K$611,1,FALSE),VLOOKUP($A298,'1011'!$F$10:$L$433,1,FALSE),FALSE)</f>
        <v>Tunbridge Wells</v>
      </c>
      <c r="E298" t="str">
        <f>IF(VLOOKUP(A298,'1112'!$F$10:$L$408,1,FALSE)=VLOOKUP(A298,'2012'!$F$10:$M$460,1,FALSE),VLOOKUP(A298,'1112'!$F$10:$L$408,1,FALSE),FALSE)</f>
        <v>Tunbridge Wells</v>
      </c>
      <c r="F298" t="str">
        <f>IF(VLOOKUP($A298,'1213'!$F$10:$L$408,1,FALSE)=VLOOKUP($A298,'2013'!$F$10:$M$460,1,FALSE),VLOOKUP($A298,'1213'!$F$10:$L$408,1,FALSE),FALSE)</f>
        <v>Tunbridge Wells</v>
      </c>
      <c r="G298" t="str">
        <f>IF(VLOOKUP($A298,'1314'!$F$10:$L$408,1,FALSE)=VLOOKUP($A298,'2014'!$F$10:$M$460,1,FALSE),VLOOKUP($A298,'1314'!$F$10:$L$408,1,FALSE),FALSE)</f>
        <v>Tunbridge Wells</v>
      </c>
      <c r="H298" t="str">
        <f>IF(VLOOKUP($A298,'1415'!$F$10:$L$408,1,FALSE)=VLOOKUP($A298,'2015'!$F$10:$M$460,1,FALSE),VLOOKUP($A298,'1415'!$F$10:$L$408,1,FALSE),FALSE)</f>
        <v>Tunbridge Wells</v>
      </c>
      <c r="I298" t="str">
        <f>IF(VLOOKUP($A298,'1516'!$F$10:$L$408,1,FALSE)=VLOOKUP($A298,'2015'!$F$10:$M$460,1,FALSE),VLOOKUP($A298,'1516'!$F$10:$L$408,1,FALSE),FALSE)</f>
        <v>Tunbridge Wells</v>
      </c>
      <c r="J298" t="str">
        <f>IF(VLOOKUP($A298,'1617'!$F$10:$L$408,1,FALSE)=VLOOKUP($A298,'2016'!$F$10:$M$460,1,FALSE),VLOOKUP($A298,'1617'!$F$10:$L$408,1,FALSE),FALSE)</f>
        <v>Tunbridge Wells</v>
      </c>
      <c r="K298" t="str">
        <f>IF(VLOOKUP($A298,'1718'!$F$10:$M$408,1,FALSE)=VLOOKUP($A298,'2017'!$F$10:$M$460,1,FALSE),VLOOKUP($A298,'1718'!$F$10:$M$408,1,FALSE),FALSE)</f>
        <v>Tunbridge Wells</v>
      </c>
      <c r="L298" t="str">
        <f>IF(VLOOKUP($A298,'1819'!$F$10:$M$408,1,FALSE)=VLOOKUP($A298,'2018'!$F$10:$M$460,1,FALSE),VLOOKUP($A298,'1819'!$F$10:$M$408,1,FALSE),FALSE)</f>
        <v>Tunbridge Wells</v>
      </c>
      <c r="M298" t="str">
        <f>IF(VLOOKUP($A298,'1920'!$F$10:$M$408,1,FALSE)=VLOOKUP($A298,'2019'!$F$10:$M$464,1,FALSE),VLOOKUP($A298,'1920'!$F$10:$M$408,1,FALSE),FALSE)</f>
        <v>Tunbridge Wells</v>
      </c>
      <c r="N298" t="str">
        <f>IF(VLOOKUP($A298,'20 21'!$F$10:$N$408,1,FALSE)=VLOOKUP($A298,'2020'!$F$10:$O$468,1,FALSE),VLOOKUP($A298,'20 21'!$F$10:$N$408,1,FALSE),FALSE)</f>
        <v>Tunbridge Wells</v>
      </c>
      <c r="O298" t="str">
        <f>IF(VLOOKUP($A298,'21 22'!$F$10:$N$408,1,FALSE)=VLOOKUP($A298,'2021'!$F$10:$O$471,1,FALSE),VLOOKUP($A298,'21 22'!$F$10:$N$408,1,FALSE),FALSE)</f>
        <v>Tunbridge Wells</v>
      </c>
      <c r="P298" t="str">
        <f>IF(VLOOKUP($A298,'22 23'!$F$10:$N$408,1,FALSE)=VLOOKUP($A298,'2022'!$F$10:$O$468,1,FALSE),VLOOKUP($A298,'22 23'!$F$10:$N$408,1,FALSE),FALSE)</f>
        <v>Tunbridge Wells</v>
      </c>
      <c r="Q298" t="str">
        <f>IF(VLOOKUP($A298,'23 24'!$F$7:$N$408,1,FALSE)=VLOOKUP($A298,'2023'!$C$7:$O$468,1,FALSE),VLOOKUP($A298,'23 24'!$F$7:$N$408,1,FALSE),FALSE)</f>
        <v>Tunbridge Wells</v>
      </c>
      <c r="S298" s="196">
        <f>IFERROR((VLOOKUP($A298,'0910'!$F$10:$L$433,4,FALSE)/VLOOKUP($A298,'2010'!$C$5:$K$611,9,FALSE))*1000,#N/A)</f>
        <v>5.7815403675407806</v>
      </c>
      <c r="T298" s="196">
        <f>IFERROR((VLOOKUP($A298,'1011'!$F$10:$L$433,4,FALSE)/VLOOKUP($A298,'2011'!$C$5:$K$611,9,FALSE))*1000,#N/A)</f>
        <v>2.2485690923957482</v>
      </c>
      <c r="U298" s="196">
        <f>IFERROR((VLOOKUP($A298,'1112'!$F$10:$L$408,4,FALSE)/VLOOKUP($A298,'2012'!$F$10:$M$460,8,FALSE))*1000,#N/A)</f>
        <v>1.8318746183594545</v>
      </c>
      <c r="V298" s="196">
        <f>IFERROR((VLOOKUP($A298,'1213'!$F$10:$L$408,4,FALSE)/VLOOKUP($A298,'2013'!$F$10:$M$460,8,FALSE))*1000,#N/A)</f>
        <v>2.6460411154081012</v>
      </c>
      <c r="W298" s="196">
        <f>IFERROR((VLOOKUP($A298,'1314'!$F$10:$L$408,4,FALSE)/VLOOKUP($A298,'2014'!$F$10:$M$460,8,FALSE))*1000,#N/A)</f>
        <v>3.0543677458766036</v>
      </c>
      <c r="X298" s="196">
        <f>IFERROR((VLOOKUP($A298,'1415'!$F$10:$L$408,4,FALSE)/VLOOKUP($A298,'2015'!$F$10:$M$460,8,FALSE))*1000,#N/A)</f>
        <v>7.8883495145631066</v>
      </c>
      <c r="Y298" s="196">
        <f>IFERROR((VLOOKUP($A298,'1516'!$F$10:$L$408,4,FALSE)/VLOOKUP($A298,'2016'!$F$10:$M$460,8,FALSE))*1000,#N/A)</f>
        <v>2.6062550120288694</v>
      </c>
      <c r="Z298" s="196">
        <f>IFERROR((VLOOKUP($A298,'1617'!$F$10:$L$408,4,FALSE)/VLOOKUP($A298,'2017'!$F$10:$M$460,8,FALSE))*1000,#N/A)</f>
        <v>1.986491855383393</v>
      </c>
      <c r="AA298" s="196">
        <f>IFERROR((VLOOKUP($A298,'1718'!$F$10:$L$408,4,FALSE)/VLOOKUP($A298,'2018'!$F$10:$N$460,9,FALSE))*1000,#N/A)</f>
        <v>6.1035636936404805</v>
      </c>
      <c r="AB298" s="196">
        <f>IFERROR((VLOOKUP($A298,'1819'!$F$10:$L$408,4,FALSE)/VLOOKUP($A298,'2018'!$F$10:$N$460,9,FALSE))*1000,#N/A)</f>
        <v>5.3160070880094503</v>
      </c>
      <c r="AC298" s="196">
        <f>IFERROR((VLOOKUP($A298,'1920'!$F$10:$L$408,4,FALSE)/VLOOKUP($A298,'2019'!$F$10:$N$464,8,FALSE))*1000,#N/A)</f>
        <v>3.3113227760571884</v>
      </c>
      <c r="AD298" s="196">
        <f>IFERROR((VLOOKUP($A298,'20 21'!$F$10:$M$408,4,FALSE)/VLOOKUP($A298,'2020'!$F$10:$N$469,8,FALSE))*1000,#N/A)</f>
        <v>4.1665178624572929</v>
      </c>
      <c r="AE298" s="196">
        <f>IFERROR((VLOOKUP($A298,'21 22'!$F$10:$M$408,4,FALSE)/VLOOKUP($A298,'2021'!$F$10:$N$469,8,FALSE))*1000,#N/A)</f>
        <v>10.798075979189163</v>
      </c>
      <c r="AF298" s="196">
        <f>IFERROR((VLOOKUP($A298,'22 23'!$F$10:$M$408,4,FALSE)/VLOOKUP($A298,'2022'!$F$10:$N$469,8,FALSE))*1000,#N/A)</f>
        <v>5.6362116883369282</v>
      </c>
      <c r="AG298" s="196">
        <f>IFERROR((VLOOKUP($A298,'23 24'!$F$7:$M$408,4,FALSE)/VLOOKUP($A298,'2023'!$C$7:$N$469,9,FALSE))*1000,#N/A)</f>
        <v>4.2235404787959068</v>
      </c>
      <c r="AI298" s="196">
        <f>IFERROR((VLOOKUP($A298,'0910'!$F$10:$L$433,5,FALSE)/VLOOKUP($A298,'2010'!$C$5:$K$611,9,FALSE))*1000,#N/A)</f>
        <v>1.4453850918851952</v>
      </c>
      <c r="AJ298" s="196">
        <f>IFERROR((VLOOKUP($A298,'1011'!$F$10:$L$433,5,FALSE)/VLOOKUP($A298,'2011'!$C$5:$K$611,9,FALSE))*1000,#N/A)</f>
        <v>0.81766148814390849</v>
      </c>
      <c r="AK298" s="196">
        <f>IFERROR((VLOOKUP($A298,'1112'!$F$10:$L$408,5,FALSE)/VLOOKUP($A298,'2012'!$F$10:$M$460,8,FALSE))*1000,#N/A)</f>
        <v>0.81416649704864641</v>
      </c>
      <c r="AL298" s="196">
        <f>IFERROR((VLOOKUP($A298,'1213'!$F$10:$L$408,5,FALSE)/VLOOKUP($A298,'2013'!$F$10:$M$460,8,FALSE))*1000,#N/A)</f>
        <v>0.61062487278648481</v>
      </c>
      <c r="AM298" s="196">
        <f>IFERROR((VLOOKUP($A298,'1314'!$F$10:$L$408,5,FALSE)/VLOOKUP($A298,'2014'!$F$10:$M$460,8,FALSE))*1000,#N/A)</f>
        <v>0.20362451639177356</v>
      </c>
      <c r="AN298" s="196">
        <f>IFERROR((VLOOKUP($A298,'1415'!$F$10:$L$408,5,FALSE)/VLOOKUP($A298,'2015'!$F$10:$M$460,8,FALSE))*1000,#N/A)</f>
        <v>0.60679611650485432</v>
      </c>
      <c r="AO298" s="196">
        <f>IFERROR((VLOOKUP($A298,'1516'!$F$10:$L$408,5,FALSE)/VLOOKUP($A298,'2016'!$F$10:$M$460,8,FALSE))*1000,#N/A)</f>
        <v>0.60144346431435447</v>
      </c>
      <c r="AP298" s="196">
        <f>IFERROR((VLOOKUP($A298,'1617'!$F$10:$L$408,5,FALSE)/VLOOKUP($A298,'2017'!$F$10:$M$460,8,FALSE))*1000,#N/A)</f>
        <v>0.1986491855383393</v>
      </c>
      <c r="AQ298" s="196">
        <f>IFERROR((VLOOKUP($A298,'1718'!$F$10:$L$408,5,FALSE)/VLOOKUP($A298,'2018'!$F$10:$N$460,9,FALSE))*1000,#N/A)</f>
        <v>0.78755660563102969</v>
      </c>
      <c r="AR298" s="196">
        <f>IFERROR((VLOOKUP($A298,'1819'!$F$10:$L$408,5,FALSE)/VLOOKUP($A298,'2018'!$F$10:$N$460,9,FALSE))*1000,#N/A)</f>
        <v>0.19688915140775742</v>
      </c>
      <c r="AS298" s="196">
        <f>IFERROR((VLOOKUP($A298,'1920'!$F$10:$L$408,5,FALSE)/VLOOKUP($A298,'2019'!$F$10:$N$464,8,FALSE))*1000,#N/A)</f>
        <v>0.19478369270924636</v>
      </c>
      <c r="AT298" s="196">
        <f>IFERROR((VLOOKUP($A298,'20 21'!$F$10:$L$408,5,FALSE)/VLOOKUP($A298,'2020'!$F$10:$N$469,8,FALSE))*1000,#N/A)</f>
        <v>0</v>
      </c>
      <c r="AU298" s="196">
        <f>IFERROR((VLOOKUP($A298,'21 22'!$F$10:$L$408,5,FALSE)/VLOOKUP($A298,'2021'!$F$10:$N$469,8,FALSE))*1000,#N/A)</f>
        <v>3.5339157750073626</v>
      </c>
      <c r="AV298" s="196">
        <f>IFERROR((VLOOKUP($A298,'22 23'!$F$10:$L$408,5,FALSE)/VLOOKUP($A298,'2022'!$F$10:$N$469,8,FALSE))*1000,#N/A)</f>
        <v>0.7774085087361281</v>
      </c>
      <c r="AW298" s="196">
        <f>IFERROR((VLOOKUP($A298,'23 24'!$F$7:$M$408,5,FALSE)/VLOOKUP($A298,'2023'!$C$7:$N$469,9,FALSE))*1000,#N/A)</f>
        <v>0.7679164506901649</v>
      </c>
      <c r="AY298" s="196">
        <f>IFERROR((VLOOKUP($A298,'0910'!$F$10:$L$433,6,FALSE)/VLOOKUP($A298,'2010'!$C$5:$K$611,9,FALSE))*1000,#N/A)</f>
        <v>0</v>
      </c>
      <c r="AZ298" s="196">
        <f>IFERROR((VLOOKUP($A298,'1011'!$F$10:$L$433,6,FALSE)/VLOOKUP($A298,'2011'!$C$5:$K$611,9,FALSE))*1000,#N/A)</f>
        <v>0</v>
      </c>
      <c r="BA298" s="196">
        <f>IFERROR((VLOOKUP($A298,'1112'!$F$10:$L$408,6,FALSE)/VLOOKUP($A298,'2012'!$F$10:$M$460,8,FALSE))*1000,#N/A)</f>
        <v>0</v>
      </c>
      <c r="BB298" s="196">
        <f>IFERROR((VLOOKUP($A298,'1213'!$F$10:$L$408,6,FALSE)/VLOOKUP($A298,'2013'!$F$10:$M$460,8,FALSE))*1000,#N/A)</f>
        <v>0</v>
      </c>
      <c r="BC298" s="196">
        <f>IFERROR((VLOOKUP($A298,'1314'!$F$10:$L$408,6,FALSE)/VLOOKUP($A298,'2014'!$F$10:$M$460,8,FALSE))*1000,#N/A)</f>
        <v>0</v>
      </c>
      <c r="BD298" s="196">
        <f>IFERROR((VLOOKUP($A298,'1415'!$F$10:$L$408,6,FALSE)/VLOOKUP($A298,'2015'!$F$10:$M$460,8,FALSE))*1000,#N/A)</f>
        <v>0</v>
      </c>
      <c r="BE298" s="196">
        <f>IFERROR((VLOOKUP($A298,'1516'!$F$10:$L$408,6,FALSE)/VLOOKUP($A298,'2016'!$F$10:$M$460,8,FALSE))*1000,#N/A)</f>
        <v>0</v>
      </c>
      <c r="BF298" s="196">
        <f>IFERROR((VLOOKUP($A298,'1617'!$F$10:$L$408,6,FALSE)/VLOOKUP($A298,'2017'!$F$10:$M$460,8,FALSE))*1000,#N/A)</f>
        <v>0</v>
      </c>
      <c r="BG298" s="196">
        <f>IFERROR((VLOOKUP($A298,'1718'!$F$10:$L$408,6,FALSE)/VLOOKUP($A298,'2018'!$F$10:$N$460,9,FALSE))*1000,#N/A)</f>
        <v>0</v>
      </c>
      <c r="BH298" s="196">
        <f>IFERROR((VLOOKUP($A298,'1819'!$F$10:$L$408,6,FALSE)/VLOOKUP($A298,'2018'!$F$10:$N$460,9,FALSE))*1000,#N/A)</f>
        <v>0</v>
      </c>
      <c r="BI298" s="196">
        <f>IFERROR((VLOOKUP($A298,'1920'!$F$10:$L$408,6,FALSE)/VLOOKUP($A298,'2019'!$F$10:$N$464,8,FALSE))*1000,#N/A)</f>
        <v>0</v>
      </c>
      <c r="BJ298" s="196">
        <f>IFERROR((VLOOKUP($A298,'20 21'!$F$10:$L$408,6,FALSE)/VLOOKUP($A298,'2020'!$F$10:$N$469,8,FALSE))*1000,#N/A)</f>
        <v>0</v>
      </c>
      <c r="BK298" s="196">
        <f>IFERROR((VLOOKUP($A298,'21 22'!$F$10:$L$408,6,FALSE)/VLOOKUP($A298,'2021'!$F$10:$N$469,8,FALSE))*1000,#N/A)</f>
        <v>0</v>
      </c>
      <c r="BL298" s="196">
        <f>IFERROR((VLOOKUP($A298,'22 23'!$F$10:$L$408,6,FALSE)/VLOOKUP($A298,'2022'!$F$10:$N$469,8,FALSE))*1000,#N/A)</f>
        <v>0</v>
      </c>
      <c r="BM298" s="196">
        <f>IFERROR((VLOOKUP($A298,'23 24'!$F$7:$M$408,6,FALSE)/VLOOKUP($A298,'2023'!$C$7:$N$469,9,FALSE))*1000,#N/A)</f>
        <v>0</v>
      </c>
      <c r="BO298" s="196">
        <f>IFERROR((VLOOKUP($A298,'0910'!$F$10:$L$433,7,FALSE)/VLOOKUP($A298,'2010'!$C$5:$K$611,9,FALSE))*1000,#N/A)</f>
        <v>7.226925459425976</v>
      </c>
      <c r="BP298" s="196">
        <f>IFERROR((VLOOKUP($A298,'1011'!$F$10:$L$433,7,FALSE)/VLOOKUP($A298,'2011'!$C$5:$K$611,9,FALSE))*1000,#N/A)</f>
        <v>3.0662305805396568</v>
      </c>
      <c r="BQ298" s="196">
        <f>IFERROR((VLOOKUP($A298,'1112'!$F$10:$L$408,7,FALSE)/VLOOKUP($A298,'2012'!$F$10:$M$460,8,FALSE))*1000,#N/A)</f>
        <v>2.6460411154081012</v>
      </c>
      <c r="BR298" s="196">
        <f>IFERROR((VLOOKUP($A298,'1213'!$F$10:$L$408,7,FALSE)/VLOOKUP($A298,'2013'!$F$10:$M$460,8,FALSE))*1000,#N/A)</f>
        <v>3.0531243639324241</v>
      </c>
      <c r="BS298" s="196">
        <f>IFERROR((VLOOKUP($A298,'1314'!$F$10:$L$408,7,FALSE)/VLOOKUP($A298,'2014'!$F$10:$M$460,8,FALSE))*1000,#N/A)</f>
        <v>3.257992262268377</v>
      </c>
      <c r="BT298" s="196">
        <f>IFERROR((VLOOKUP($A298,'1415'!$F$10:$L$408,7,FALSE)/VLOOKUP($A298,'2015'!$F$10:$M$460,8,FALSE))*1000,#N/A)</f>
        <v>8.4951456310679614</v>
      </c>
      <c r="BU298" s="196">
        <f>IFERROR((VLOOKUP($A298,'1516'!$F$10:$L$408,7,FALSE)/VLOOKUP($A298,'2016'!$F$10:$M$460,8,FALSE))*1000,#N/A)</f>
        <v>3.0072173215717721</v>
      </c>
      <c r="BV298" s="196">
        <f>IFERROR((VLOOKUP($A298,'1617'!$F$10:$L$408,7,FALSE)/VLOOKUP($A298,'2017'!$F$10:$M$460,8,FALSE))*1000,#N/A)</f>
        <v>2.1851410409217324</v>
      </c>
      <c r="BW298" s="196">
        <f>IFERROR((VLOOKUP($A298,'1718'!$F$10:$L$408,7,FALSE)/VLOOKUP($A298,'2018'!$F$10:$N$460,9,FALSE))*1000,#N/A)</f>
        <v>6.8911202992715097</v>
      </c>
      <c r="BX298" s="196">
        <f>IFERROR((VLOOKUP($A298,'1819'!$F$10:$L$408,7,FALSE)/VLOOKUP($A298,'2018'!$F$10:$N$460,9,FALSE))*1000,#N/A)</f>
        <v>5.5128962394172083</v>
      </c>
      <c r="BY298" s="196">
        <f>IFERROR((VLOOKUP($A298,'1920'!$F$10:$L$408,7,FALSE)/VLOOKUP($A298,'2019'!$F$10:$N$464,8,FALSE))*1000,#N/A)</f>
        <v>3.5061064687664345</v>
      </c>
      <c r="BZ298" s="196">
        <f>IFERROR((VLOOKUP($A298,'20 21'!$F$10:$L$408,7,FALSE)/VLOOKUP($A298,'2020'!$F$10:$N$469,8,FALSE))*1000,#N/A)</f>
        <v>4.1665178624572929</v>
      </c>
      <c r="CA298" s="196">
        <f>IFERROR((VLOOKUP($A298,'21 22'!$F$10:$L$408,7,FALSE)/VLOOKUP($A298,'2021'!$F$10:$N$469,8,FALSE))*1000,#N/A)</f>
        <v>14.331991754196526</v>
      </c>
      <c r="CB298" s="196">
        <f>IFERROR((VLOOKUP($A298,'22 23'!$F$10:$L$408,7,FALSE)/VLOOKUP($A298,'2022'!$F$10:$N$469,8,FALSE))*1000,#N/A)</f>
        <v>6.6079723242570889</v>
      </c>
      <c r="CC298" s="196">
        <f>IFERROR((VLOOKUP($A298,'23 24'!$F$7:$M$408,7,FALSE)/VLOOKUP($A298,'2023'!$C$7:$N$469,9,FALSE))*1000,#N/A)</f>
        <v>4.9914569294860724</v>
      </c>
      <c r="CE298" s="198">
        <f>IFERROR((VLOOKUP($A298,'0910'!$F$10:$S$433,9,FALSE)/VLOOKUP($A298,'2010'!$C$5:$K$611,9,FALSE))*1000,#N/A)</f>
        <v>2.4778030146603345</v>
      </c>
      <c r="CF298" s="198">
        <f>IFERROR((VLOOKUP($A298,'1011'!$F$10:$S$433,10,FALSE)/VLOOKUP($A298,'2011'!$C$5:$K$611,9,FALSE))*1000,#N/A)</f>
        <v>1.2264922322158627</v>
      </c>
      <c r="CG298" s="198">
        <f>IFERROR((VLOOKUP($A298,'1112'!$F$10:$S$408,9,FALSE)/VLOOKUP($A298,'2012'!$F$10:$M$460,8,FALSE))*1000,#N/A)</f>
        <v>1.8318746183594545</v>
      </c>
      <c r="CH298" s="198">
        <f>IFERROR((VLOOKUP($A298,'1213'!$F$10:$S$408,9,FALSE)/VLOOKUP($A298,'2013'!$F$10:$M$460,8,FALSE))*1000,#N/A)</f>
        <v>0.61062487278648481</v>
      </c>
      <c r="CI298" s="198">
        <f>IFERROR((VLOOKUP($A298,'1314'!$F$10:$S$408,9,FALSE)/VLOOKUP($A298,'2014'!$F$10:$M$460,8,FALSE))*1000,#N/A)</f>
        <v>1.6289961311341885</v>
      </c>
      <c r="CJ298" s="198">
        <f>IFERROR((VLOOKUP($A298,'1415'!$F$10:$S$408,9,FALSE)/VLOOKUP($A298,'2015'!$F$10:$M$460,8,FALSE))*1000,#N/A)</f>
        <v>3.8430420711974107</v>
      </c>
      <c r="CK298" s="198">
        <f>IFERROR((VLOOKUP($A298,'1516'!$F$10:$S$408,9,FALSE)/VLOOKUP($A298,'2016'!$F$10:$M$460,8,FALSE))*1000,#N/A)</f>
        <v>1.8043303929430634</v>
      </c>
      <c r="CL298" s="198">
        <f>IFERROR((VLOOKUP($A298,'1617'!$F$10:$S$408,9,FALSE)/VLOOKUP($A298,'2017'!$F$10:$M$460,8,FALSE))*1000,#N/A)</f>
        <v>2.9797377830750893</v>
      </c>
      <c r="CM298" s="198">
        <f>IFERROR((VLOOKUP($A298,'1718'!$F$10:$S$408,9,FALSE)/VLOOKUP($A298,'2018'!$F$10:$N$460,9,FALSE))*1000,#N/A)</f>
        <v>3.3471155739318763</v>
      </c>
      <c r="CN298" s="198">
        <f>IFERROR((VLOOKUP($A298,'1819'!$F$10:$S$408,9,FALSE)/VLOOKUP($A298,'2018'!$F$10:$N$460,9,FALSE))*1000,#N/A)</f>
        <v>3.9377830281551485</v>
      </c>
      <c r="CO298" s="198">
        <f>IFERROR((VLOOKUP($A298,'1920'!$F$10:$S$408,9,FALSE)/VLOOKUP($A298,'2019'!$F$10:$N$464,8,FALSE))*1000,#N/A)</f>
        <v>6.2330781666958837</v>
      </c>
      <c r="CP298" s="198">
        <f>IFERROR((VLOOKUP($A298,'20 21'!$F$10:$S$408,9,FALSE)/VLOOKUP($A298,'2020'!$F$10:$N$469,8,FALSE))*1000,#N/A)</f>
        <v>5.9521683749389904</v>
      </c>
      <c r="CQ298" s="198">
        <f>IFERROR((VLOOKUP($A298,'21 22'!$F$10:$S$408,9,FALSE)/VLOOKUP($A298,'2021'!$F$10:$N$469,8,FALSE))*1000,#N/A)</f>
        <v>5.3008736625110435</v>
      </c>
      <c r="CR298" s="198">
        <f>IFERROR((VLOOKUP($A298,'22 23'!$F$10:$S$408,9,FALSE)/VLOOKUP($A298,'2022'!$F$10:$N$469,8,FALSE))*1000,#N/A)</f>
        <v>10.300662740753697</v>
      </c>
      <c r="CS298" s="196">
        <f>IFERROR((VLOOKUP($A298,'23 24'!$F$7:$S$408,9,FALSE)/VLOOKUP($A298,'2023'!$C$7:$N$469,9,FALSE))*1000,#N/A)</f>
        <v>6.527289830866402</v>
      </c>
      <c r="CU298" s="198">
        <f>IFERROR((VLOOKUP($A298,'0910'!$F$10:$S$433,10,FALSE)/VLOOKUP($A298,'2010'!$C$5:$K$611,9,FALSE))*1000,#N/A)</f>
        <v>0.41296716911005577</v>
      </c>
      <c r="CV298" s="198">
        <f>IFERROR((VLOOKUP($A298,'1011'!$F$10:$S$433,11,FALSE)/VLOOKUP($A298,'2011'!$C$5:$K$611,9,FALSE))*1000,#N/A)</f>
        <v>0.40883074407195424</v>
      </c>
      <c r="CW298" s="198">
        <f>IFERROR((VLOOKUP($A298,'1112'!$F$10:$S$408,10,FALSE)/VLOOKUP($A298,'2012'!$F$10:$M$460,8,FALSE))*1000,#N/A)</f>
        <v>1.2212497455729696</v>
      </c>
      <c r="CX298" s="198">
        <f>IFERROR((VLOOKUP($A298,'1213'!$F$10:$S$408,10,FALSE)/VLOOKUP($A298,'2013'!$F$10:$M$460,8,FALSE))*1000,#N/A)</f>
        <v>0</v>
      </c>
      <c r="CY298" s="198">
        <f>IFERROR((VLOOKUP($A298,'1314'!$F$10:$S$408,10,FALSE)/VLOOKUP($A298,'2014'!$F$10:$M$460,8,FALSE))*1000,#N/A)</f>
        <v>0</v>
      </c>
      <c r="CZ298" s="198">
        <f>IFERROR((VLOOKUP($A298,'1415'!$F$10:$S$408,10,FALSE)/VLOOKUP($A298,'2015'!$F$10:$M$460,8,FALSE))*1000,#N/A)</f>
        <v>0.2022653721682848</v>
      </c>
      <c r="DA298" s="198">
        <f>IFERROR((VLOOKUP($A298,'1516'!$F$10:$S$408,10,FALSE)/VLOOKUP($A298,'2016'!$F$10:$M$460,8,FALSE))*1000,#N/A)</f>
        <v>0</v>
      </c>
      <c r="DB298" s="198">
        <f>IFERROR((VLOOKUP($A298,'1617'!$F$10:$S$408,10,FALSE)/VLOOKUP($A298,'2017'!$F$10:$M$460,8,FALSE))*1000,#N/A)</f>
        <v>0.79459674215335718</v>
      </c>
      <c r="DC298" s="198">
        <f>IFERROR((VLOOKUP($A298,'1718'!$F$10:$S$408,10,FALSE)/VLOOKUP($A298,'2018'!$F$10:$N$460,9,FALSE))*1000,#N/A)</f>
        <v>0.78755660563102969</v>
      </c>
      <c r="DD298" s="198">
        <f>IFERROR((VLOOKUP($A298,'1819'!$F$10:$S$408,10,FALSE)/VLOOKUP($A298,'2018'!$F$10:$N$460,9,FALSE))*1000,#N/A)</f>
        <v>0.59066745422327227</v>
      </c>
      <c r="DE298" s="198">
        <f>IFERROR((VLOOKUP($A298,'1920'!$F$10:$S$408,10,FALSE)/VLOOKUP($A298,'2019'!$F$10:$N$464,8,FALSE))*1000,#N/A)</f>
        <v>0.97391846354623191</v>
      </c>
      <c r="DF298" s="198">
        <f>IFERROR((VLOOKUP($A298,'20 21'!$F$10:$S$408,10,FALSE)/VLOOKUP($A298,'2020'!$F$10:$N$469,8,FALSE))*1000,#N/A)</f>
        <v>0.99202806248983166</v>
      </c>
      <c r="DG298" s="198">
        <f>IFERROR((VLOOKUP($A298,'21 22'!$F$10:$S$408,10,FALSE)/VLOOKUP($A298,'2021'!$F$10:$N$469,8,FALSE))*1000,#N/A)</f>
        <v>0</v>
      </c>
      <c r="DH298" s="198">
        <f>IFERROR((VLOOKUP($A298,'22 23'!$F$10:$S$408,10,FALSE)/VLOOKUP($A298,'2022'!$F$10:$N$469,8,FALSE))*1000,#N/A)</f>
        <v>1.7491691446562883</v>
      </c>
      <c r="DI298" s="196">
        <f>IFERROR((VLOOKUP($A298,'23 24'!$F$7:$S$408,10,FALSE)/VLOOKUP($A298,'2023'!$C$7:$N$469,9,FALSE))*1000,#N/A)</f>
        <v>1.5358329013803298</v>
      </c>
      <c r="DK298" s="198">
        <f>IFERROR((VLOOKUP($A298,'0910'!$F$10:$S$433,11,FALSE)/VLOOKUP($A298,'2010'!$C$5:$K$611,9,FALSE))*1000,#N/A)</f>
        <v>0</v>
      </c>
      <c r="DL298" s="198">
        <f>IFERROR((VLOOKUP($A298,'1011'!$F$10:$S$433,12,FALSE)/VLOOKUP($A298,'2011'!$C$5:$K$611,9,FALSE))*1000,#N/A)</f>
        <v>0</v>
      </c>
      <c r="DM298" s="198">
        <f>IFERROR((VLOOKUP($A298,'1112'!$F$10:$S$408,11,FALSE)/VLOOKUP($A298,'2012'!$F$10:$M$460,8,FALSE))*1000,#N/A)</f>
        <v>0</v>
      </c>
      <c r="DN298" s="198">
        <f>IFERROR((VLOOKUP($A298,'1213'!$F$10:$S$408,11,FALSE)/VLOOKUP($A298,'2013'!$F$10:$M$460,8,FALSE))*1000,#N/A)</f>
        <v>0</v>
      </c>
      <c r="DO298" s="198">
        <f>IFERROR((VLOOKUP($A298,'1314'!$F$10:$S$408,11,FALSE)/VLOOKUP($A298,'2014'!$F$10:$M$460,8,FALSE))*1000,#N/A)</f>
        <v>0</v>
      </c>
      <c r="DP298" s="198">
        <f>IFERROR((VLOOKUP($A298,'1415'!$F$10:$S$408,11,FALSE)/VLOOKUP($A298,'2015'!$F$10:$M$460,8,FALSE))*1000,#N/A)</f>
        <v>0</v>
      </c>
      <c r="DQ298" s="198">
        <f>IFERROR((VLOOKUP($A298,'1516'!$F$10:$S$408,11,FALSE)/VLOOKUP($A298,'2016'!$F$10:$M$460,8,FALSE))*1000,#N/A)</f>
        <v>0</v>
      </c>
      <c r="DR298" s="198">
        <f>IFERROR((VLOOKUP($A298,'1617'!$F$10:$S$408,11,FALSE)/VLOOKUP($A298,'2017'!$F$10:$M$460,8,FALSE))*1000,#N/A)</f>
        <v>0</v>
      </c>
      <c r="DS298" s="198">
        <f>IFERROR((VLOOKUP($A298,'1718'!$F$10:$S$408,11,FALSE)/VLOOKUP($A298,'2018'!$F$10:$N$460,9,FALSE))*1000,#N/A)</f>
        <v>0</v>
      </c>
      <c r="DT298" s="198">
        <f>IFERROR((VLOOKUP($A298,'1819'!$F$10:$S$408,11,FALSE)/VLOOKUP($A298,'2018'!$F$10:$N$460,9,FALSE))*1000,#N/A)</f>
        <v>0</v>
      </c>
      <c r="DU298" s="198">
        <f>IFERROR((VLOOKUP($A298,'1920'!$F$10:$S$408,11,FALSE)/VLOOKUP($A298,'2019'!$F$10:$N$464,8,FALSE))*1000,#N/A)</f>
        <v>0</v>
      </c>
      <c r="DV298" s="198">
        <f>IFERROR((VLOOKUP($A298,'20 21'!$F$10:$S$408,11,FALSE)/VLOOKUP($A298,'2020'!$F$10:$N$469,8,FALSE))*1000,#N/A)</f>
        <v>0</v>
      </c>
      <c r="DW298" s="198">
        <f>IFERROR((VLOOKUP($A298,'21 22'!$F$10:$S$408,11,FALSE)/VLOOKUP($A298,'2021'!$F$10:$N$469,8,FALSE))*1000,#N/A)</f>
        <v>0</v>
      </c>
      <c r="DX298" s="198">
        <f>IFERROR((VLOOKUP($A298,'22 23'!$F$10:$S$408,11,FALSE)/VLOOKUP($A298,'2022'!$F$10:$N$469,8,FALSE))*1000,#N/A)</f>
        <v>0</v>
      </c>
      <c r="DY298" s="196">
        <f>IFERROR((VLOOKUP($A298,'23 24'!$F$7:$S$408,11,FALSE)/VLOOKUP($A298,'2023'!$C$7:$N$469,9,FALSE))*1000,#N/A)</f>
        <v>0</v>
      </c>
      <c r="EA298" s="198">
        <f>IFERROR((VLOOKUP($A298,'0910'!$F$10:$S$433,12,FALSE)/VLOOKUP($A298,'2010'!$C$5:$K$611,9,FALSE))*1000,#N/A)</f>
        <v>2.8907701837703903</v>
      </c>
      <c r="EB298" s="198">
        <f>IFERROR((VLOOKUP($A298,'1011'!$F$10:$S$433,13,FALSE)/VLOOKUP($A298,'2011'!$C$5:$K$611,9,FALSE))*1000,#N/A)</f>
        <v>1.635322976287817</v>
      </c>
      <c r="EC298" s="198">
        <f>IFERROR((VLOOKUP($A298,'1112'!$F$10:$S$408,12,FALSE)/VLOOKUP($A298,'2012'!$F$10:$M$460,8,FALSE))*1000,#N/A)</f>
        <v>3.0531243639324241</v>
      </c>
      <c r="ED298" s="198">
        <f>IFERROR((VLOOKUP($A298,'1213'!$F$10:$S$408,12,FALSE)/VLOOKUP($A298,'2013'!$F$10:$M$460,8,FALSE))*1000,#N/A)</f>
        <v>0.61062487278648481</v>
      </c>
      <c r="EE298" s="198">
        <f>IFERROR((VLOOKUP($A298,'1314'!$F$10:$S$408,12,FALSE)/VLOOKUP($A298,'2014'!$F$10:$M$460,8,FALSE))*1000,#N/A)</f>
        <v>1.6289961311341885</v>
      </c>
      <c r="EF298" s="198">
        <f>IFERROR((VLOOKUP($A298,'1415'!$F$10:$S$408,12,FALSE)/VLOOKUP($A298,'2015'!$F$10:$M$460,8,FALSE))*1000,#N/A)</f>
        <v>4.0453074433656955</v>
      </c>
      <c r="EG298" s="198">
        <f>IFERROR((VLOOKUP($A298,'1516'!$F$10:$S$408,12,FALSE)/VLOOKUP($A298,'2016'!$F$10:$M$460,8,FALSE))*1000,#N/A)</f>
        <v>1.8043303929430634</v>
      </c>
      <c r="EH298" s="198">
        <f>IFERROR((VLOOKUP($A298,'1617'!$F$10:$S$408,12,FALSE)/VLOOKUP($A298,'2017'!$F$10:$M$460,8,FALSE))*1000,#N/A)</f>
        <v>3.7743345252284466</v>
      </c>
      <c r="EI298" s="198">
        <f>IFERROR((VLOOKUP($A298,'1718'!$F$10:$S$408,12,FALSE)/VLOOKUP($A298,'2018'!$F$10:$N$460,9,FALSE))*1000,#N/A)</f>
        <v>4.134672179562906</v>
      </c>
      <c r="EJ298" s="198">
        <f>IFERROR((VLOOKUP($A298,'1819'!$F$10:$S$408,12,FALSE)/VLOOKUP($A298,'2018'!$F$10:$N$460,9,FALSE))*1000,#N/A)</f>
        <v>4.5284504823784211</v>
      </c>
      <c r="EK298" s="198">
        <f>IFERROR((VLOOKUP($A298,'1920'!$F$10:$S$408,12,FALSE)/VLOOKUP($A298,'2019'!$F$10:$N$464,8,FALSE))*1000,#N/A)</f>
        <v>7.2069966302421165</v>
      </c>
      <c r="EL298" s="198">
        <f>IFERROR((VLOOKUP($A298,'20 21'!$F$10:$S$408,12,FALSE)/VLOOKUP($A298,'2020'!$F$10:$N$469,8,FALSE))*1000,#N/A)</f>
        <v>6.944196437428821</v>
      </c>
      <c r="EM298" s="198">
        <f>IFERROR((VLOOKUP($A298,'21 22'!$F$10:$S$408,12,FALSE)/VLOOKUP($A298,'2021'!$F$10:$N$469,8,FALSE))*1000,#N/A)</f>
        <v>5.3008736625110435</v>
      </c>
      <c r="EN298" s="198">
        <f>IFERROR((VLOOKUP($A298,'22 23'!$F$10:$S$408,12,FALSE)/VLOOKUP($A298,'2022'!$F$10:$N$469,8,FALSE))*1000,#N/A)</f>
        <v>12.049831885409985</v>
      </c>
      <c r="EO298" s="196">
        <f>IFERROR((VLOOKUP($A298,'23 24'!$F$7:$S$408,12,FALSE)/VLOOKUP($A298,'2023'!$C$7:$N$469,9,FALSE))*1000,#N/A)</f>
        <v>8.0631227322467307</v>
      </c>
    </row>
    <row r="299" spans="1:145" x14ac:dyDescent="0.3">
      <c r="A299" t="s">
        <v>705</v>
      </c>
      <c r="B299" t="s">
        <v>1742</v>
      </c>
      <c r="C299" t="str">
        <f>IF(VLOOKUP($A299,'0910'!$F$10:$L$433,1,FALSE)=VLOOKUP($A299,'2010'!$C$5:$K$611,1,FALSE),VLOOKUP($A299,'0910'!$F$10:$L$433,1,FALSE),FALSE)</f>
        <v>Uttlesford</v>
      </c>
      <c r="D299" t="str">
        <f>IF(VLOOKUP($A299,'1011'!$F$10:$L$433,1,FALSE)=VLOOKUP($A299,'2011'!$C$5:$K$611,1,FALSE),VLOOKUP($A299,'1011'!$F$10:$L$433,1,FALSE),FALSE)</f>
        <v>Uttlesford</v>
      </c>
      <c r="E299" t="str">
        <f>IF(VLOOKUP(A299,'1112'!$F$10:$L$408,1,FALSE)=VLOOKUP(A299,'2012'!$F$10:$M$460,1,FALSE),VLOOKUP(A299,'1112'!$F$10:$L$408,1,FALSE),FALSE)</f>
        <v>Uttlesford</v>
      </c>
      <c r="F299" t="str">
        <f>IF(VLOOKUP($A299,'1213'!$F$10:$L$408,1,FALSE)=VLOOKUP($A299,'2013'!$F$10:$M$460,1,FALSE),VLOOKUP($A299,'1213'!$F$10:$L$408,1,FALSE),FALSE)</f>
        <v>Uttlesford</v>
      </c>
      <c r="G299" t="str">
        <f>IF(VLOOKUP($A299,'1314'!$F$10:$L$408,1,FALSE)=VLOOKUP($A299,'2014'!$F$10:$M$460,1,FALSE),VLOOKUP($A299,'1314'!$F$10:$L$408,1,FALSE),FALSE)</f>
        <v>Uttlesford</v>
      </c>
      <c r="H299" t="str">
        <f>IF(VLOOKUP($A299,'1415'!$F$10:$L$408,1,FALSE)=VLOOKUP($A299,'2015'!$F$10:$M$460,1,FALSE),VLOOKUP($A299,'1415'!$F$10:$L$408,1,FALSE),FALSE)</f>
        <v>Uttlesford</v>
      </c>
      <c r="I299" t="str">
        <f>IF(VLOOKUP($A299,'1516'!$F$10:$L$408,1,FALSE)=VLOOKUP($A299,'2015'!$F$10:$M$460,1,FALSE),VLOOKUP($A299,'1516'!$F$10:$L$408,1,FALSE),FALSE)</f>
        <v>Uttlesford</v>
      </c>
      <c r="J299" t="str">
        <f>IF(VLOOKUP($A299,'1617'!$F$10:$L$408,1,FALSE)=VLOOKUP($A299,'2016'!$F$10:$M$460,1,FALSE),VLOOKUP($A299,'1617'!$F$10:$L$408,1,FALSE),FALSE)</f>
        <v>Uttlesford</v>
      </c>
      <c r="K299" t="str">
        <f>IF(VLOOKUP($A299,'1718'!$F$10:$M$408,1,FALSE)=VLOOKUP($A299,'2017'!$F$10:$M$460,1,FALSE),VLOOKUP($A299,'1718'!$F$10:$M$408,1,FALSE),FALSE)</f>
        <v>Uttlesford</v>
      </c>
      <c r="L299" t="str">
        <f>IF(VLOOKUP($A299,'1819'!$F$10:$M$408,1,FALSE)=VLOOKUP($A299,'2018'!$F$10:$M$460,1,FALSE),VLOOKUP($A299,'1819'!$F$10:$M$408,1,FALSE),FALSE)</f>
        <v>Uttlesford</v>
      </c>
      <c r="M299" t="str">
        <f>IF(VLOOKUP($A299,'1920'!$F$10:$M$408,1,FALSE)=VLOOKUP($A299,'2019'!$F$10:$M$464,1,FALSE),VLOOKUP($A299,'1920'!$F$10:$M$408,1,FALSE),FALSE)</f>
        <v>Uttlesford</v>
      </c>
      <c r="N299" t="str">
        <f>IF(VLOOKUP($A299,'20 21'!$F$10:$N$408,1,FALSE)=VLOOKUP($A299,'2020'!$F$10:$O$468,1,FALSE),VLOOKUP($A299,'20 21'!$F$10:$N$408,1,FALSE),FALSE)</f>
        <v>Uttlesford</v>
      </c>
      <c r="O299" t="str">
        <f>IF(VLOOKUP($A299,'21 22'!$F$10:$N$408,1,FALSE)=VLOOKUP($A299,'2021'!$F$10:$O$471,1,FALSE),VLOOKUP($A299,'21 22'!$F$10:$N$408,1,FALSE),FALSE)</f>
        <v>Uttlesford</v>
      </c>
      <c r="P299" t="str">
        <f>IF(VLOOKUP($A299,'22 23'!$F$10:$N$408,1,FALSE)=VLOOKUP($A299,'2022'!$F$10:$O$468,1,FALSE),VLOOKUP($A299,'22 23'!$F$10:$N$408,1,FALSE),FALSE)</f>
        <v>Uttlesford</v>
      </c>
      <c r="Q299" t="str">
        <f>IF(VLOOKUP($A299,'23 24'!$F$7:$N$408,1,FALSE)=VLOOKUP($A299,'2023'!$C$7:$O$468,1,FALSE),VLOOKUP($A299,'23 24'!$F$7:$N$408,1,FALSE),FALSE)</f>
        <v>Uttlesford</v>
      </c>
      <c r="S299" s="196">
        <f>IFERROR((VLOOKUP($A299,'0910'!$F$10:$L$433,4,FALSE)/VLOOKUP($A299,'2010'!$C$5:$K$611,9,FALSE))*1000,#N/A)</f>
        <v>8.3051368809597044</v>
      </c>
      <c r="T299" s="196">
        <f>IFERROR((VLOOKUP($A299,'1011'!$F$10:$L$433,4,FALSE)/VLOOKUP($A299,'2011'!$C$5:$K$611,9,FALSE))*1000,#N/A)</f>
        <v>10.042604990870359</v>
      </c>
      <c r="U299" s="196">
        <f>IFERROR((VLOOKUP($A299,'1112'!$F$10:$L$408,4,FALSE)/VLOOKUP($A299,'2012'!$F$10:$M$460,8,FALSE))*1000,#N/A)</f>
        <v>11.983223487118035</v>
      </c>
      <c r="V299" s="196">
        <f>IFERROR((VLOOKUP($A299,'1213'!$F$10:$L$408,4,FALSE)/VLOOKUP($A299,'2013'!$F$10:$M$460,8,FALSE))*1000,#N/A)</f>
        <v>6.4839375184202765</v>
      </c>
      <c r="W299" s="196">
        <f>IFERROR((VLOOKUP($A299,'1314'!$F$10:$L$408,4,FALSE)/VLOOKUP($A299,'2014'!$F$10:$M$460,8,FALSE))*1000,#N/A)</f>
        <v>7.5779656076945496</v>
      </c>
      <c r="X299" s="196">
        <f>IFERROR((VLOOKUP($A299,'1415'!$F$10:$L$408,4,FALSE)/VLOOKUP($A299,'2015'!$F$10:$M$460,8,FALSE))*1000,#N/A)</f>
        <v>8.3381253594019551</v>
      </c>
      <c r="Y299" s="196">
        <f>IFERROR((VLOOKUP($A299,'1516'!$F$10:$L$408,4,FALSE)/VLOOKUP($A299,'2016'!$F$10:$M$460,8,FALSE))*1000,#N/A)</f>
        <v>11.321822813472968</v>
      </c>
      <c r="Z299" s="196">
        <f>IFERROR((VLOOKUP($A299,'1617'!$F$10:$L$408,4,FALSE)/VLOOKUP($A299,'2017'!$F$10:$M$460,8,FALSE))*1000,#N/A)</f>
        <v>12.201885745978924</v>
      </c>
      <c r="AA299" s="196">
        <f>IFERROR((VLOOKUP($A299,'1718'!$F$10:$L$408,4,FALSE)/VLOOKUP($A299,'2018'!$F$10:$N$460,9,FALSE))*1000,#N/A)</f>
        <v>17.013232514177695</v>
      </c>
      <c r="AB299" s="196">
        <f>IFERROR((VLOOKUP($A299,'1819'!$F$10:$L$408,4,FALSE)/VLOOKUP($A299,'2018'!$F$10:$N$460,9,FALSE))*1000,#N/A)</f>
        <v>7.5614366729678641</v>
      </c>
      <c r="AC299" s="196">
        <f>IFERROR((VLOOKUP($A299,'1920'!$F$10:$L$408,4,FALSE)/VLOOKUP($A299,'2019'!$F$10:$N$464,8,FALSE))*1000,#N/A)</f>
        <v>3.1572300568301408</v>
      </c>
      <c r="AD299" s="196">
        <f>IFERROR((VLOOKUP($A299,'20 21'!$F$10:$M$408,4,FALSE)/VLOOKUP($A299,'2020'!$F$10:$N$469,8,FALSE))*1000,#N/A)</f>
        <v>3.3775533003891982</v>
      </c>
      <c r="AE299" s="196">
        <f>IFERROR((VLOOKUP($A299,'21 22'!$F$10:$M$408,4,FALSE)/VLOOKUP($A299,'2021'!$F$10:$N$469,8,FALSE))*1000,#N/A)</f>
        <v>11.331736588632207</v>
      </c>
      <c r="AF299" s="196">
        <f>IFERROR((VLOOKUP($A299,'22 23'!$F$10:$M$408,4,FALSE)/VLOOKUP($A299,'2022'!$F$10:$N$469,8,FALSE))*1000,#N/A)</f>
        <v>17.163204139662373</v>
      </c>
      <c r="AG299" s="196">
        <f>IFERROR((VLOOKUP($A299,'23 24'!$F$7:$M$408,4,FALSE)/VLOOKUP($A299,'2023'!$C$7:$N$469,9,FALSE))*1000,#N/A)</f>
        <v>13.47743165924984</v>
      </c>
      <c r="AI299" s="196">
        <f>IFERROR((VLOOKUP($A299,'0910'!$F$10:$L$433,5,FALSE)/VLOOKUP($A299,'2010'!$C$5:$K$611,9,FALSE))*1000,#N/A)</f>
        <v>1.8455859735466011</v>
      </c>
      <c r="AJ299" s="196">
        <f>IFERROR((VLOOKUP($A299,'1011'!$F$10:$L$433,5,FALSE)/VLOOKUP($A299,'2011'!$C$5:$K$611,9,FALSE))*1000,#N/A)</f>
        <v>3.0432136335970785</v>
      </c>
      <c r="AK299" s="196">
        <f>IFERROR((VLOOKUP($A299,'1112'!$F$10:$L$408,5,FALSE)/VLOOKUP($A299,'2012'!$F$10:$M$460,8,FALSE))*1000,#N/A)</f>
        <v>1.4979029358897544</v>
      </c>
      <c r="AL299" s="196">
        <f>IFERROR((VLOOKUP($A299,'1213'!$F$10:$L$408,5,FALSE)/VLOOKUP($A299,'2013'!$F$10:$M$460,8,FALSE))*1000,#N/A)</f>
        <v>0.88417329796640132</v>
      </c>
      <c r="AM299" s="196">
        <f>IFERROR((VLOOKUP($A299,'1314'!$F$10:$L$408,5,FALSE)/VLOOKUP($A299,'2014'!$F$10:$M$460,8,FALSE))*1000,#N/A)</f>
        <v>1.7487612940833577</v>
      </c>
      <c r="AN299" s="196">
        <f>IFERROR((VLOOKUP($A299,'1415'!$F$10:$L$408,5,FALSE)/VLOOKUP($A299,'2015'!$F$10:$M$460,8,FALSE))*1000,#N/A)</f>
        <v>2.3001725129384702</v>
      </c>
      <c r="AO299" s="196">
        <f>IFERROR((VLOOKUP($A299,'1516'!$F$10:$L$408,5,FALSE)/VLOOKUP($A299,'2016'!$F$10:$M$460,8,FALSE))*1000,#N/A)</f>
        <v>4.2456835550523637</v>
      </c>
      <c r="AP299" s="196">
        <f>IFERROR((VLOOKUP($A299,'1617'!$F$10:$L$408,5,FALSE)/VLOOKUP($A299,'2017'!$F$10:$M$460,8,FALSE))*1000,#N/A)</f>
        <v>4.9916805324459235</v>
      </c>
      <c r="AQ299" s="196">
        <f>IFERROR((VLOOKUP($A299,'1718'!$F$10:$L$408,5,FALSE)/VLOOKUP($A299,'2018'!$F$10:$N$460,9,FALSE))*1000,#N/A)</f>
        <v>6.2111801242236018</v>
      </c>
      <c r="AR299" s="196">
        <f>IFERROR((VLOOKUP($A299,'1819'!$F$10:$L$408,5,FALSE)/VLOOKUP($A299,'2018'!$F$10:$N$460,9,FALSE))*1000,#N/A)</f>
        <v>1.3502565487442615</v>
      </c>
      <c r="AS299" s="196">
        <f>IFERROR((VLOOKUP($A299,'1920'!$F$10:$L$408,5,FALSE)/VLOOKUP($A299,'2019'!$F$10:$N$464,8,FALSE))*1000,#N/A)</f>
        <v>0.7893075142075352</v>
      </c>
      <c r="AT299" s="196">
        <f>IFERROR((VLOOKUP($A299,'20 21'!$F$10:$L$408,5,FALSE)/VLOOKUP($A299,'2020'!$F$10:$N$469,8,FALSE))*1000,#N/A)</f>
        <v>0</v>
      </c>
      <c r="AU299" s="196">
        <f>IFERROR((VLOOKUP($A299,'21 22'!$F$10:$L$408,5,FALSE)/VLOOKUP($A299,'2021'!$F$10:$N$469,8,FALSE))*1000,#N/A)</f>
        <v>1.5452368075407557</v>
      </c>
      <c r="AV299" s="196">
        <f>IFERROR((VLOOKUP($A299,'22 23'!$F$10:$L$408,5,FALSE)/VLOOKUP($A299,'2022'!$F$10:$N$469,8,FALSE))*1000,#N/A)</f>
        <v>4.0986756154417607</v>
      </c>
      <c r="AW299" s="196">
        <f>IFERROR((VLOOKUP($A299,'23 24'!$F$7:$M$408,5,FALSE)/VLOOKUP($A299,'2023'!$C$7:$N$469,9,FALSE))*1000,#N/A)</f>
        <v>3.5600762873490144</v>
      </c>
      <c r="AY299" s="196">
        <f>IFERROR((VLOOKUP($A299,'0910'!$F$10:$L$433,6,FALSE)/VLOOKUP($A299,'2010'!$C$5:$K$611,9,FALSE))*1000,#N/A)</f>
        <v>0</v>
      </c>
      <c r="AZ299" s="196">
        <f>IFERROR((VLOOKUP($A299,'1011'!$F$10:$L$433,6,FALSE)/VLOOKUP($A299,'2011'!$C$5:$K$611,9,FALSE))*1000,#N/A)</f>
        <v>0</v>
      </c>
      <c r="BA299" s="196">
        <f>IFERROR((VLOOKUP($A299,'1112'!$F$10:$L$408,6,FALSE)/VLOOKUP($A299,'2012'!$F$10:$M$460,8,FALSE))*1000,#N/A)</f>
        <v>0</v>
      </c>
      <c r="BB299" s="196">
        <f>IFERROR((VLOOKUP($A299,'1213'!$F$10:$L$408,6,FALSE)/VLOOKUP($A299,'2013'!$F$10:$M$460,8,FALSE))*1000,#N/A)</f>
        <v>0</v>
      </c>
      <c r="BC299" s="196">
        <f>IFERROR((VLOOKUP($A299,'1314'!$F$10:$L$408,6,FALSE)/VLOOKUP($A299,'2014'!$F$10:$M$460,8,FALSE))*1000,#N/A)</f>
        <v>0</v>
      </c>
      <c r="BD299" s="196">
        <f>IFERROR((VLOOKUP($A299,'1415'!$F$10:$L$408,6,FALSE)/VLOOKUP($A299,'2015'!$F$10:$M$460,8,FALSE))*1000,#N/A)</f>
        <v>0.28752156411730878</v>
      </c>
      <c r="BE299" s="196">
        <f>IFERROR((VLOOKUP($A299,'1516'!$F$10:$L$408,6,FALSE)/VLOOKUP($A299,'2016'!$F$10:$M$460,8,FALSE))*1000,#N/A)</f>
        <v>0.2830455703368242</v>
      </c>
      <c r="BF299" s="196">
        <f>IFERROR((VLOOKUP($A299,'1617'!$F$10:$L$408,6,FALSE)/VLOOKUP($A299,'2017'!$F$10:$M$460,8,FALSE))*1000,#N/A)</f>
        <v>0</v>
      </c>
      <c r="BG299" s="196">
        <f>IFERROR((VLOOKUP($A299,'1718'!$F$10:$L$408,6,FALSE)/VLOOKUP($A299,'2018'!$F$10:$N$460,9,FALSE))*1000,#N/A)</f>
        <v>0</v>
      </c>
      <c r="BH299" s="196">
        <f>IFERROR((VLOOKUP($A299,'1819'!$F$10:$L$408,6,FALSE)/VLOOKUP($A299,'2018'!$F$10:$N$460,9,FALSE))*1000,#N/A)</f>
        <v>0</v>
      </c>
      <c r="BI299" s="196">
        <f>IFERROR((VLOOKUP($A299,'1920'!$F$10:$L$408,6,FALSE)/VLOOKUP($A299,'2019'!$F$10:$N$464,8,FALSE))*1000,#N/A)</f>
        <v>0</v>
      </c>
      <c r="BJ299" s="196">
        <f>IFERROR((VLOOKUP($A299,'20 21'!$F$10:$L$408,6,FALSE)/VLOOKUP($A299,'2020'!$F$10:$N$469,8,FALSE))*1000,#N/A)</f>
        <v>0</v>
      </c>
      <c r="BK299" s="196">
        <f>IFERROR((VLOOKUP($A299,'21 22'!$F$10:$L$408,6,FALSE)/VLOOKUP($A299,'2021'!$F$10:$N$469,8,FALSE))*1000,#N/A)</f>
        <v>0</v>
      </c>
      <c r="BL299" s="196">
        <f>IFERROR((VLOOKUP($A299,'22 23'!$F$10:$L$408,6,FALSE)/VLOOKUP($A299,'2022'!$F$10:$N$469,8,FALSE))*1000,#N/A)</f>
        <v>0</v>
      </c>
      <c r="BM299" s="196">
        <f>IFERROR((VLOOKUP($A299,'23 24'!$F$7:$M$408,6,FALSE)/VLOOKUP($A299,'2023'!$C$7:$N$469,9,FALSE))*1000,#N/A)</f>
        <v>0</v>
      </c>
      <c r="BO299" s="196">
        <f>IFERROR((VLOOKUP($A299,'0910'!$F$10:$L$433,7,FALSE)/VLOOKUP($A299,'2010'!$C$5:$K$611,9,FALSE))*1000,#N/A)</f>
        <v>10.150722854506306</v>
      </c>
      <c r="BP299" s="196">
        <f>IFERROR((VLOOKUP($A299,'1011'!$F$10:$L$433,7,FALSE)/VLOOKUP($A299,'2011'!$C$5:$K$611,9,FALSE))*1000,#N/A)</f>
        <v>12.781497261107731</v>
      </c>
      <c r="BQ299" s="196">
        <f>IFERROR((VLOOKUP($A299,'1112'!$F$10:$L$408,7,FALSE)/VLOOKUP($A299,'2012'!$F$10:$M$460,8,FALSE))*1000,#N/A)</f>
        <v>13.48112642300779</v>
      </c>
      <c r="BR299" s="196">
        <f>IFERROR((VLOOKUP($A299,'1213'!$F$10:$L$408,7,FALSE)/VLOOKUP($A299,'2013'!$F$10:$M$460,8,FALSE))*1000,#N/A)</f>
        <v>7.3681108163866789</v>
      </c>
      <c r="BS299" s="196">
        <f>IFERROR((VLOOKUP($A299,'1314'!$F$10:$L$408,7,FALSE)/VLOOKUP($A299,'2014'!$F$10:$M$460,8,FALSE))*1000,#N/A)</f>
        <v>9.3267269017779082</v>
      </c>
      <c r="BT299" s="196">
        <f>IFERROR((VLOOKUP($A299,'1415'!$F$10:$L$408,7,FALSE)/VLOOKUP($A299,'2015'!$F$10:$M$460,8,FALSE))*1000,#N/A)</f>
        <v>11.213341000575044</v>
      </c>
      <c r="BU299" s="196">
        <f>IFERROR((VLOOKUP($A299,'1516'!$F$10:$L$408,7,FALSE)/VLOOKUP($A299,'2016'!$F$10:$M$460,8,FALSE))*1000,#N/A)</f>
        <v>15.567506368525331</v>
      </c>
      <c r="BV299" s="196">
        <f>IFERROR((VLOOKUP($A299,'1617'!$F$10:$L$408,7,FALSE)/VLOOKUP($A299,'2017'!$F$10:$M$460,8,FALSE))*1000,#N/A)</f>
        <v>17.193566278424846</v>
      </c>
      <c r="BW299" s="196">
        <f>IFERROR((VLOOKUP($A299,'1718'!$F$10:$L$408,7,FALSE)/VLOOKUP($A299,'2018'!$F$10:$N$460,9,FALSE))*1000,#N/A)</f>
        <v>22.954361328652446</v>
      </c>
      <c r="BX299" s="196">
        <f>IFERROR((VLOOKUP($A299,'1819'!$F$10:$L$408,7,FALSE)/VLOOKUP($A299,'2018'!$F$10:$N$460,9,FALSE))*1000,#N/A)</f>
        <v>8.9116932217121256</v>
      </c>
      <c r="BY299" s="196">
        <f>IFERROR((VLOOKUP($A299,'1920'!$F$10:$L$408,7,FALSE)/VLOOKUP($A299,'2019'!$F$10:$N$464,8,FALSE))*1000,#N/A)</f>
        <v>3.9465375710376764</v>
      </c>
      <c r="BZ299" s="196">
        <f>IFERROR((VLOOKUP($A299,'20 21'!$F$10:$L$408,7,FALSE)/VLOOKUP($A299,'2020'!$F$10:$N$469,8,FALSE))*1000,#N/A)</f>
        <v>3.3775533003891982</v>
      </c>
      <c r="CA299" s="196">
        <f>IFERROR((VLOOKUP($A299,'21 22'!$F$10:$L$408,7,FALSE)/VLOOKUP($A299,'2021'!$F$10:$N$469,8,FALSE))*1000,#N/A)</f>
        <v>12.876973396172964</v>
      </c>
      <c r="CB299" s="196">
        <f>IFERROR((VLOOKUP($A299,'22 23'!$F$10:$L$408,7,FALSE)/VLOOKUP($A299,'2022'!$F$10:$N$469,8,FALSE))*1000,#N/A)</f>
        <v>21.261879755104133</v>
      </c>
      <c r="CC299" s="196">
        <f>IFERROR((VLOOKUP($A299,'23 24'!$F$7:$M$408,7,FALSE)/VLOOKUP($A299,'2023'!$C$7:$N$469,9,FALSE))*1000,#N/A)</f>
        <v>17.291799109980929</v>
      </c>
      <c r="CE299" s="198">
        <f>IFERROR((VLOOKUP($A299,'0910'!$F$10:$S$433,9,FALSE)/VLOOKUP($A299,'2010'!$C$5:$K$611,9,FALSE))*1000,#N/A)</f>
        <v>11.073515841279606</v>
      </c>
      <c r="CF299" s="198">
        <f>IFERROR((VLOOKUP($A299,'1011'!$F$10:$S$433,10,FALSE)/VLOOKUP($A299,'2011'!$C$5:$K$611,9,FALSE))*1000,#N/A)</f>
        <v>9.1296409007912356</v>
      </c>
      <c r="CG299" s="198">
        <f>IFERROR((VLOOKUP($A299,'1112'!$F$10:$S$408,9,FALSE)/VLOOKUP($A299,'2012'!$F$10:$M$460,8,FALSE))*1000,#N/A)</f>
        <v>11.683642899940084</v>
      </c>
      <c r="CH299" s="198">
        <f>IFERROR((VLOOKUP($A299,'1213'!$F$10:$S$408,9,FALSE)/VLOOKUP($A299,'2013'!$F$10:$M$460,8,FALSE))*1000,#N/A)</f>
        <v>11.199528440907752</v>
      </c>
      <c r="CI299" s="198">
        <f>IFERROR((VLOOKUP($A299,'1314'!$F$10:$S$408,9,FALSE)/VLOOKUP($A299,'2014'!$F$10:$M$460,8,FALSE))*1000,#N/A)</f>
        <v>7.2865053920139902</v>
      </c>
      <c r="CJ299" s="198">
        <f>IFERROR((VLOOKUP($A299,'1415'!$F$10:$S$408,9,FALSE)/VLOOKUP($A299,'2015'!$F$10:$M$460,8,FALSE))*1000,#N/A)</f>
        <v>5.7504312823461765</v>
      </c>
      <c r="CK299" s="198">
        <f>IFERROR((VLOOKUP($A299,'1516'!$F$10:$S$408,9,FALSE)/VLOOKUP($A299,'2016'!$F$10:$M$460,8,FALSE))*1000,#N/A)</f>
        <v>9.0574582507783745</v>
      </c>
      <c r="CL299" s="198">
        <f>IFERROR((VLOOKUP($A299,'1617'!$F$10:$S$408,9,FALSE)/VLOOKUP($A299,'2017'!$F$10:$M$460,8,FALSE))*1000,#N/A)</f>
        <v>9.4287298946200782</v>
      </c>
      <c r="CM299" s="198">
        <f>IFERROR((VLOOKUP($A299,'1718'!$F$10:$S$408,9,FALSE)/VLOOKUP($A299,'2018'!$F$10:$N$460,9,FALSE))*1000,#N/A)</f>
        <v>11.8822576289495</v>
      </c>
      <c r="CN299" s="198">
        <f>IFERROR((VLOOKUP($A299,'1819'!$F$10:$S$408,9,FALSE)/VLOOKUP($A299,'2018'!$F$10:$N$460,9,FALSE))*1000,#N/A)</f>
        <v>15.122873345935728</v>
      </c>
      <c r="CO299" s="198">
        <f>IFERROR((VLOOKUP($A299,'1920'!$F$10:$S$408,9,FALSE)/VLOOKUP($A299,'2019'!$F$10:$N$464,8,FALSE))*1000,#N/A)</f>
        <v>9.2085876657545764</v>
      </c>
      <c r="CP299" s="198">
        <f>IFERROR((VLOOKUP($A299,'20 21'!$F$10:$S$408,9,FALSE)/VLOOKUP($A299,'2020'!$F$10:$N$469,8,FALSE))*1000,#N/A)</f>
        <v>4.4168004697397203</v>
      </c>
      <c r="CQ299" s="198">
        <f>IFERROR((VLOOKUP($A299,'21 22'!$F$10:$S$408,9,FALSE)/VLOOKUP($A299,'2021'!$F$10:$N$469,8,FALSE))*1000,#N/A)</f>
        <v>4.6357104226222665</v>
      </c>
      <c r="CR299" s="198">
        <f>IFERROR((VLOOKUP($A299,'22 23'!$F$10:$S$408,9,FALSE)/VLOOKUP($A299,'2022'!$F$10:$N$469,8,FALSE))*1000,#N/A)</f>
        <v>8.4535184568486308</v>
      </c>
      <c r="CS299" s="196">
        <f>IFERROR((VLOOKUP($A299,'23 24'!$F$7:$S$408,9,FALSE)/VLOOKUP($A299,'2023'!$C$7:$N$469,9,FALSE))*1000,#N/A)</f>
        <v>11.188811188811188</v>
      </c>
      <c r="CU299" s="198">
        <f>IFERROR((VLOOKUP($A299,'0910'!$F$10:$S$433,10,FALSE)/VLOOKUP($A299,'2010'!$C$5:$K$611,9,FALSE))*1000,#N/A)</f>
        <v>3.0759766225776684</v>
      </c>
      <c r="CV299" s="198">
        <f>IFERROR((VLOOKUP($A299,'1011'!$F$10:$S$433,11,FALSE)/VLOOKUP($A299,'2011'!$C$5:$K$611,9,FALSE))*1000,#N/A)</f>
        <v>1.8259281801582472</v>
      </c>
      <c r="CW299" s="198">
        <f>IFERROR((VLOOKUP($A299,'1112'!$F$10:$S$408,10,FALSE)/VLOOKUP($A299,'2012'!$F$10:$M$460,8,FALSE))*1000,#N/A)</f>
        <v>3.2953864589574597</v>
      </c>
      <c r="CX299" s="198">
        <f>IFERROR((VLOOKUP($A299,'1213'!$F$10:$S$408,10,FALSE)/VLOOKUP($A299,'2013'!$F$10:$M$460,8,FALSE))*1000,#N/A)</f>
        <v>1.4736221632773356</v>
      </c>
      <c r="CY299" s="198">
        <f>IFERROR((VLOOKUP($A299,'1314'!$F$10:$S$408,10,FALSE)/VLOOKUP($A299,'2014'!$F$10:$M$460,8,FALSE))*1000,#N/A)</f>
        <v>1.457301078402798</v>
      </c>
      <c r="CZ299" s="198">
        <f>IFERROR((VLOOKUP($A299,'1415'!$F$10:$S$408,10,FALSE)/VLOOKUP($A299,'2015'!$F$10:$M$460,8,FALSE))*1000,#N/A)</f>
        <v>1.4376078205865441</v>
      </c>
      <c r="DA299" s="198">
        <f>IFERROR((VLOOKUP($A299,'1516'!$F$10:$S$408,10,FALSE)/VLOOKUP($A299,'2016'!$F$10:$M$460,8,FALSE))*1000,#N/A)</f>
        <v>3.1135012737050669</v>
      </c>
      <c r="DB299" s="198">
        <f>IFERROR((VLOOKUP($A299,'1617'!$F$10:$S$408,10,FALSE)/VLOOKUP($A299,'2017'!$F$10:$M$460,8,FALSE))*1000,#N/A)</f>
        <v>4.4370493621741547</v>
      </c>
      <c r="DC299" s="198">
        <f>IFERROR((VLOOKUP($A299,'1718'!$F$10:$S$408,10,FALSE)/VLOOKUP($A299,'2018'!$F$10:$N$460,9,FALSE))*1000,#N/A)</f>
        <v>3.5106670267350797</v>
      </c>
      <c r="DD299" s="198">
        <f>IFERROR((VLOOKUP($A299,'1819'!$F$10:$S$408,10,FALSE)/VLOOKUP($A299,'2018'!$F$10:$N$460,9,FALSE))*1000,#N/A)</f>
        <v>6.2111801242236018</v>
      </c>
      <c r="DE299" s="198">
        <f>IFERROR((VLOOKUP($A299,'1920'!$F$10:$S$408,10,FALSE)/VLOOKUP($A299,'2019'!$F$10:$N$464,8,FALSE))*1000,#N/A)</f>
        <v>1.8417175331509157</v>
      </c>
      <c r="DF299" s="198">
        <f>IFERROR((VLOOKUP($A299,'20 21'!$F$10:$S$408,10,FALSE)/VLOOKUP($A299,'2020'!$F$10:$N$469,8,FALSE))*1000,#N/A)</f>
        <v>0.25981179233763058</v>
      </c>
      <c r="DG299" s="198">
        <f>IFERROR((VLOOKUP($A299,'21 22'!$F$10:$S$408,10,FALSE)/VLOOKUP($A299,'2021'!$F$10:$N$469,8,FALSE))*1000,#N/A)</f>
        <v>0.77261840377037783</v>
      </c>
      <c r="DH299" s="198">
        <f>IFERROR((VLOOKUP($A299,'22 23'!$F$10:$S$408,10,FALSE)/VLOOKUP($A299,'2022'!$F$10:$N$469,8,FALSE))*1000,#N/A)</f>
        <v>3.5863411635115403</v>
      </c>
      <c r="DI299" s="196">
        <f>IFERROR((VLOOKUP($A299,'23 24'!$F$7:$S$408,10,FALSE)/VLOOKUP($A299,'2023'!$C$7:$N$469,9,FALSE))*1000,#N/A)</f>
        <v>4.3229497774952321</v>
      </c>
      <c r="DK299" s="198">
        <f>IFERROR((VLOOKUP($A299,'0910'!$F$10:$S$433,11,FALSE)/VLOOKUP($A299,'2010'!$C$5:$K$611,9,FALSE))*1000,#N/A)</f>
        <v>0</v>
      </c>
      <c r="DL299" s="198">
        <f>IFERROR((VLOOKUP($A299,'1011'!$F$10:$S$433,12,FALSE)/VLOOKUP($A299,'2011'!$C$5:$K$611,9,FALSE))*1000,#N/A)</f>
        <v>0.30432136335970783</v>
      </c>
      <c r="DM299" s="198">
        <f>IFERROR((VLOOKUP($A299,'1112'!$F$10:$S$408,11,FALSE)/VLOOKUP($A299,'2012'!$F$10:$M$460,8,FALSE))*1000,#N/A)</f>
        <v>0</v>
      </c>
      <c r="DN299" s="198">
        <f>IFERROR((VLOOKUP($A299,'1213'!$F$10:$S$408,11,FALSE)/VLOOKUP($A299,'2013'!$F$10:$M$460,8,FALSE))*1000,#N/A)</f>
        <v>0</v>
      </c>
      <c r="DO299" s="198">
        <f>IFERROR((VLOOKUP($A299,'1314'!$F$10:$S$408,11,FALSE)/VLOOKUP($A299,'2014'!$F$10:$M$460,8,FALSE))*1000,#N/A)</f>
        <v>0</v>
      </c>
      <c r="DP299" s="198">
        <f>IFERROR((VLOOKUP($A299,'1415'!$F$10:$S$408,11,FALSE)/VLOOKUP($A299,'2015'!$F$10:$M$460,8,FALSE))*1000,#N/A)</f>
        <v>0.28752156411730878</v>
      </c>
      <c r="DQ299" s="198">
        <f>IFERROR((VLOOKUP($A299,'1516'!$F$10:$S$408,11,FALSE)/VLOOKUP($A299,'2016'!$F$10:$M$460,8,FALSE))*1000,#N/A)</f>
        <v>0.2830455703368242</v>
      </c>
      <c r="DR299" s="198">
        <f>IFERROR((VLOOKUP($A299,'1617'!$F$10:$S$408,11,FALSE)/VLOOKUP($A299,'2017'!$F$10:$M$460,8,FALSE))*1000,#N/A)</f>
        <v>0.55463117027176934</v>
      </c>
      <c r="DS299" s="198">
        <f>IFERROR((VLOOKUP($A299,'1718'!$F$10:$S$408,11,FALSE)/VLOOKUP($A299,'2018'!$F$10:$N$460,9,FALSE))*1000,#N/A)</f>
        <v>0</v>
      </c>
      <c r="DT299" s="198">
        <f>IFERROR((VLOOKUP($A299,'1819'!$F$10:$S$408,11,FALSE)/VLOOKUP($A299,'2018'!$F$10:$N$460,9,FALSE))*1000,#N/A)</f>
        <v>0</v>
      </c>
      <c r="DU299" s="198">
        <f>IFERROR((VLOOKUP($A299,'1920'!$F$10:$S$408,11,FALSE)/VLOOKUP($A299,'2019'!$F$10:$N$464,8,FALSE))*1000,#N/A)</f>
        <v>0</v>
      </c>
      <c r="DV299" s="198">
        <f>IFERROR((VLOOKUP($A299,'20 21'!$F$10:$S$408,11,FALSE)/VLOOKUP($A299,'2020'!$F$10:$N$469,8,FALSE))*1000,#N/A)</f>
        <v>0</v>
      </c>
      <c r="DW299" s="198">
        <f>IFERROR((VLOOKUP($A299,'21 22'!$F$10:$S$408,11,FALSE)/VLOOKUP($A299,'2021'!$F$10:$N$469,8,FALSE))*1000,#N/A)</f>
        <v>0</v>
      </c>
      <c r="DX299" s="198">
        <f>IFERROR((VLOOKUP($A299,'22 23'!$F$10:$S$408,11,FALSE)/VLOOKUP($A299,'2022'!$F$10:$N$469,8,FALSE))*1000,#N/A)</f>
        <v>0</v>
      </c>
      <c r="DY299" s="196">
        <f>IFERROR((VLOOKUP($A299,'23 24'!$F$7:$S$408,11,FALSE)/VLOOKUP($A299,'2023'!$C$7:$N$469,9,FALSE))*1000,#N/A)</f>
        <v>0</v>
      </c>
      <c r="EA299" s="198">
        <f>IFERROR((VLOOKUP($A299,'0910'!$F$10:$S$433,12,FALSE)/VLOOKUP($A299,'2010'!$C$5:$K$611,9,FALSE))*1000,#N/A)</f>
        <v>14.149492463857275</v>
      </c>
      <c r="EB299" s="198">
        <f>IFERROR((VLOOKUP($A299,'1011'!$F$10:$S$433,13,FALSE)/VLOOKUP($A299,'2011'!$C$5:$K$611,9,FALSE))*1000,#N/A)</f>
        <v>10.955569080949484</v>
      </c>
      <c r="EC299" s="198">
        <f>IFERROR((VLOOKUP($A299,'1112'!$F$10:$S$408,12,FALSE)/VLOOKUP($A299,'2012'!$F$10:$M$460,8,FALSE))*1000,#N/A)</f>
        <v>14.979029358897543</v>
      </c>
      <c r="ED299" s="198">
        <f>IFERROR((VLOOKUP($A299,'1213'!$F$10:$S$408,12,FALSE)/VLOOKUP($A299,'2013'!$F$10:$M$460,8,FALSE))*1000,#N/A)</f>
        <v>12.673150604185087</v>
      </c>
      <c r="EE299" s="198">
        <f>IFERROR((VLOOKUP($A299,'1314'!$F$10:$S$408,12,FALSE)/VLOOKUP($A299,'2014'!$F$10:$M$460,8,FALSE))*1000,#N/A)</f>
        <v>8.4523462547362289</v>
      </c>
      <c r="EF299" s="198">
        <f>IFERROR((VLOOKUP($A299,'1415'!$F$10:$S$408,12,FALSE)/VLOOKUP($A299,'2015'!$F$10:$M$460,8,FALSE))*1000,#N/A)</f>
        <v>7.7630822311673375</v>
      </c>
      <c r="EG299" s="198">
        <f>IFERROR((VLOOKUP($A299,'1516'!$F$10:$S$408,12,FALSE)/VLOOKUP($A299,'2016'!$F$10:$M$460,8,FALSE))*1000,#N/A)</f>
        <v>12.73705066515709</v>
      </c>
      <c r="EH299" s="198">
        <f>IFERROR((VLOOKUP($A299,'1617'!$F$10:$S$408,12,FALSE)/VLOOKUP($A299,'2017'!$F$10:$M$460,8,FALSE))*1000,#N/A)</f>
        <v>14.420410427066001</v>
      </c>
      <c r="EI299" s="198">
        <f>IFERROR((VLOOKUP($A299,'1718'!$F$10:$S$408,12,FALSE)/VLOOKUP($A299,'2018'!$F$10:$N$460,9,FALSE))*1000,#N/A)</f>
        <v>15.392924655684579</v>
      </c>
      <c r="EJ299" s="198">
        <f>IFERROR((VLOOKUP($A299,'1819'!$F$10:$S$408,12,FALSE)/VLOOKUP($A299,'2018'!$F$10:$N$460,9,FALSE))*1000,#N/A)</f>
        <v>21.064002160410478</v>
      </c>
      <c r="EK299" s="198">
        <f>IFERROR((VLOOKUP($A299,'1920'!$F$10:$S$408,12,FALSE)/VLOOKUP($A299,'2019'!$F$10:$N$464,8,FALSE))*1000,#N/A)</f>
        <v>11.050305198905495</v>
      </c>
      <c r="EL299" s="198">
        <f>IFERROR((VLOOKUP($A299,'20 21'!$F$10:$S$408,12,FALSE)/VLOOKUP($A299,'2020'!$F$10:$N$469,8,FALSE))*1000,#N/A)</f>
        <v>4.6766122620773514</v>
      </c>
      <c r="EM299" s="198">
        <f>IFERROR((VLOOKUP($A299,'21 22'!$F$10:$S$408,12,FALSE)/VLOOKUP($A299,'2021'!$F$10:$N$469,8,FALSE))*1000,#N/A)</f>
        <v>5.408328826392645</v>
      </c>
      <c r="EN299" s="198">
        <f>IFERROR((VLOOKUP($A299,'22 23'!$F$10:$S$408,12,FALSE)/VLOOKUP($A299,'2022'!$F$10:$N$469,8,FALSE))*1000,#N/A)</f>
        <v>12.039859620360172</v>
      </c>
      <c r="EO299" s="196">
        <f>IFERROR((VLOOKUP($A299,'23 24'!$F$7:$S$408,12,FALSE)/VLOOKUP($A299,'2023'!$C$7:$N$469,9,FALSE))*1000,#N/A)</f>
        <v>15.511760966306422</v>
      </c>
    </row>
    <row r="300" spans="1:145" x14ac:dyDescent="0.3">
      <c r="A300" t="s">
        <v>1116</v>
      </c>
      <c r="B300" t="s">
        <v>1742</v>
      </c>
      <c r="C300" t="str">
        <f>IF(VLOOKUP($A300,'0910'!$F$10:$L$433,1,FALSE)=VLOOKUP($A300,'2010'!$C$5:$K$611,1,FALSE),VLOOKUP($A300,'0910'!$F$10:$L$433,1,FALSE),FALSE)</f>
        <v>Vale of White Horse</v>
      </c>
      <c r="D300" t="str">
        <f>IF(VLOOKUP($A300,'1011'!$F$10:$L$433,1,FALSE)=VLOOKUP($A300,'2011'!$C$5:$K$611,1,FALSE),VLOOKUP($A300,'1011'!$F$10:$L$433,1,FALSE),FALSE)</f>
        <v>Vale of White Horse</v>
      </c>
      <c r="E300" t="str">
        <f>IF(VLOOKUP(A300,'1112'!$F$10:$L$408,1,FALSE)=VLOOKUP(A300,'2012'!$F$10:$M$460,1,FALSE),VLOOKUP(A300,'1112'!$F$10:$L$408,1,FALSE),FALSE)</f>
        <v>Vale of White Horse</v>
      </c>
      <c r="F300" t="str">
        <f>IF(VLOOKUP($A300,'1213'!$F$10:$L$408,1,FALSE)=VLOOKUP($A300,'2013'!$F$10:$M$460,1,FALSE),VLOOKUP($A300,'1213'!$F$10:$L$408,1,FALSE),FALSE)</f>
        <v>Vale of White Horse</v>
      </c>
      <c r="G300" t="str">
        <f>IF(VLOOKUP($A300,'1314'!$F$10:$L$408,1,FALSE)=VLOOKUP($A300,'2014'!$F$10:$M$460,1,FALSE),VLOOKUP($A300,'1314'!$F$10:$L$408,1,FALSE),FALSE)</f>
        <v>Vale of White Horse</v>
      </c>
      <c r="H300" t="str">
        <f>IF(VLOOKUP($A300,'1415'!$F$10:$L$408,1,FALSE)=VLOOKUP($A300,'2015'!$F$10:$M$460,1,FALSE),VLOOKUP($A300,'1415'!$F$10:$L$408,1,FALSE),FALSE)</f>
        <v>Vale of White Horse</v>
      </c>
      <c r="I300" t="str">
        <f>IF(VLOOKUP($A300,'1516'!$F$10:$L$408,1,FALSE)=VLOOKUP($A300,'2015'!$F$10:$M$460,1,FALSE),VLOOKUP($A300,'1516'!$F$10:$L$408,1,FALSE),FALSE)</f>
        <v>Vale of White Horse</v>
      </c>
      <c r="J300" t="str">
        <f>IF(VLOOKUP($A300,'1617'!$F$10:$L$408,1,FALSE)=VLOOKUP($A300,'2016'!$F$10:$M$460,1,FALSE),VLOOKUP($A300,'1617'!$F$10:$L$408,1,FALSE),FALSE)</f>
        <v>Vale of White Horse</v>
      </c>
      <c r="K300" t="str">
        <f>IF(VLOOKUP($A300,'1718'!$F$10:$M$408,1,FALSE)=VLOOKUP($A300,'2017'!$F$10:$M$460,1,FALSE),VLOOKUP($A300,'1718'!$F$10:$M$408,1,FALSE),FALSE)</f>
        <v>Vale of White Horse</v>
      </c>
      <c r="L300" t="str">
        <f>IF(VLOOKUP($A300,'1819'!$F$10:$M$408,1,FALSE)=VLOOKUP($A300,'2018'!$F$10:$M$460,1,FALSE),VLOOKUP($A300,'1819'!$F$10:$M$408,1,FALSE),FALSE)</f>
        <v>Vale of White Horse</v>
      </c>
      <c r="M300" t="str">
        <f>IF(VLOOKUP($A300,'1920'!$F$10:$M$408,1,FALSE)=VLOOKUP($A300,'2019'!$F$10:$M$464,1,FALSE),VLOOKUP($A300,'1920'!$F$10:$M$408,1,FALSE),FALSE)</f>
        <v>Vale of White Horse</v>
      </c>
      <c r="N300" t="str">
        <f>IF(VLOOKUP($A300,'20 21'!$F$10:$N$408,1,FALSE)=VLOOKUP($A300,'2020'!$F$10:$O$468,1,FALSE),VLOOKUP($A300,'20 21'!$F$10:$N$408,1,FALSE),FALSE)</f>
        <v>Vale of White Horse</v>
      </c>
      <c r="O300" t="str">
        <f>IF(VLOOKUP($A300,'21 22'!$F$10:$N$408,1,FALSE)=VLOOKUP($A300,'2021'!$F$10:$O$471,1,FALSE),VLOOKUP($A300,'21 22'!$F$10:$N$408,1,FALSE),FALSE)</f>
        <v>Vale of White Horse</v>
      </c>
      <c r="P300" t="str">
        <f>IF(VLOOKUP($A300,'22 23'!$F$10:$N$408,1,FALSE)=VLOOKUP($A300,'2022'!$F$10:$O$468,1,FALSE),VLOOKUP($A300,'22 23'!$F$10:$N$408,1,FALSE),FALSE)</f>
        <v>Vale of White Horse</v>
      </c>
      <c r="Q300" t="str">
        <f>IF(VLOOKUP($A300,'23 24'!$F$7:$N$408,1,FALSE)=VLOOKUP($A300,'2023'!$C$7:$O$468,1,FALSE),VLOOKUP($A300,'23 24'!$F$7:$N$408,1,FALSE),FALSE)</f>
        <v>Vale of White Horse</v>
      </c>
      <c r="S300" s="196">
        <f>IFERROR((VLOOKUP($A300,'0910'!$F$10:$L$433,4,FALSE)/VLOOKUP($A300,'2010'!$C$5:$K$611,9,FALSE))*1000,#N/A)</f>
        <v>15.58800315706393</v>
      </c>
      <c r="T300" s="196">
        <f>IFERROR((VLOOKUP($A300,'1011'!$F$10:$L$433,4,FALSE)/VLOOKUP($A300,'2011'!$C$5:$K$611,9,FALSE))*1000,#N/A)</f>
        <v>3.5280282242257934</v>
      </c>
      <c r="U300" s="196">
        <f>IFERROR((VLOOKUP($A300,'1112'!$F$10:$L$408,4,FALSE)/VLOOKUP($A300,'2012'!$F$10:$M$460,8,FALSE))*1000,#N/A)</f>
        <v>4.6692607003891053</v>
      </c>
      <c r="V300" s="196">
        <f>IFERROR((VLOOKUP($A300,'1213'!$F$10:$L$408,4,FALSE)/VLOOKUP($A300,'2013'!$F$10:$M$460,8,FALSE))*1000,#N/A)</f>
        <v>4.6403712296983759</v>
      </c>
      <c r="W300" s="196">
        <f>IFERROR((VLOOKUP($A300,'1314'!$F$10:$L$408,4,FALSE)/VLOOKUP($A300,'2014'!$F$10:$M$460,8,FALSE))*1000,#N/A)</f>
        <v>7.4612588482877369</v>
      </c>
      <c r="X300" s="196">
        <f>IFERROR((VLOOKUP($A300,'1415'!$F$10:$L$408,4,FALSE)/VLOOKUP($A300,'2015'!$F$10:$M$460,8,FALSE))*1000,#N/A)</f>
        <v>9.4179694857788672</v>
      </c>
      <c r="Y300" s="196">
        <f>IFERROR((VLOOKUP($A300,'1516'!$F$10:$L$408,4,FALSE)/VLOOKUP($A300,'2016'!$F$10:$M$460,8,FALSE))*1000,#N/A)</f>
        <v>9.5905569900405752</v>
      </c>
      <c r="Z300" s="196">
        <f>IFERROR((VLOOKUP($A300,'1617'!$F$10:$L$408,4,FALSE)/VLOOKUP($A300,'2017'!$F$10:$M$460,8,FALSE))*1000,#N/A)</f>
        <v>12.535816618911173</v>
      </c>
      <c r="AA300" s="196">
        <f>IFERROR((VLOOKUP($A300,'1718'!$F$10:$L$408,4,FALSE)/VLOOKUP($A300,'2018'!$F$10:$N$460,9,FALSE))*1000,#N/A)</f>
        <v>14.454893765238593</v>
      </c>
      <c r="AB300" s="196">
        <f>IFERROR((VLOOKUP($A300,'1819'!$F$10:$L$408,4,FALSE)/VLOOKUP($A300,'2018'!$F$10:$N$460,9,FALSE))*1000,#N/A)</f>
        <v>11.145942180424939</v>
      </c>
      <c r="AC300" s="196">
        <f>IFERROR((VLOOKUP($A300,'1920'!$F$10:$L$408,4,FALSE)/VLOOKUP($A300,'2019'!$F$10:$N$464,8,FALSE))*1000,#N/A)</f>
        <v>11.420000340895532</v>
      </c>
      <c r="AD300" s="196">
        <f>IFERROR((VLOOKUP($A300,'20 21'!$F$10:$M$408,4,FALSE)/VLOOKUP($A300,'2020'!$F$10:$N$469,8,FALSE))*1000,#N/A)</f>
        <v>8.4050564819795603</v>
      </c>
      <c r="AE300" s="196">
        <f>IFERROR((VLOOKUP($A300,'21 22'!$F$10:$M$408,4,FALSE)/VLOOKUP($A300,'2021'!$F$10:$N$469,8,FALSE))*1000,#N/A)</f>
        <v>14.723398623610375</v>
      </c>
      <c r="AF300" s="196">
        <f>IFERROR((VLOOKUP($A300,'22 23'!$F$10:$M$408,4,FALSE)/VLOOKUP($A300,'2022'!$F$10:$N$469,8,FALSE))*1000,#N/A)</f>
        <v>12.006165328141478</v>
      </c>
      <c r="AG300" s="196">
        <f>IFERROR((VLOOKUP($A300,'23 24'!$F$7:$M$408,4,FALSE)/VLOOKUP($A300,'2023'!$C$7:$N$469,9,FALSE))*1000,#N/A)</f>
        <v>8.7339018309434202</v>
      </c>
      <c r="AI300" s="196" t="e">
        <f>IFERROR((VLOOKUP($A300,'0910'!$F$10:$L$433,5,FALSE)/VLOOKUP($A300,'2010'!$C$5:$K$611,9,FALSE))*1000,#N/A)</f>
        <v>#N/A</v>
      </c>
      <c r="AJ300" s="196">
        <f>IFERROR((VLOOKUP($A300,'1011'!$F$10:$L$433,5,FALSE)/VLOOKUP($A300,'2011'!$C$5:$K$611,9,FALSE))*1000,#N/A)</f>
        <v>0.98000784006272057</v>
      </c>
      <c r="AK300" s="196">
        <f>IFERROR((VLOOKUP($A300,'1112'!$F$10:$L$408,5,FALSE)/VLOOKUP($A300,'2012'!$F$10:$M$460,8,FALSE))*1000,#N/A)</f>
        <v>2.7237354085603109</v>
      </c>
      <c r="AL300" s="196">
        <f>IFERROR((VLOOKUP($A300,'1213'!$F$10:$L$408,5,FALSE)/VLOOKUP($A300,'2013'!$F$10:$M$460,8,FALSE))*1000,#N/A)</f>
        <v>0.96674400618716161</v>
      </c>
      <c r="AM300" s="196">
        <f>IFERROR((VLOOKUP($A300,'1314'!$F$10:$L$408,5,FALSE)/VLOOKUP($A300,'2014'!$F$10:$M$460,8,FALSE))*1000,#N/A)</f>
        <v>3.6349722594222307</v>
      </c>
      <c r="AN300" s="196">
        <f>IFERROR((VLOOKUP($A300,'1415'!$F$10:$L$408,5,FALSE)/VLOOKUP($A300,'2015'!$F$10:$M$460,8,FALSE))*1000,#N/A)</f>
        <v>5.6507816914673201</v>
      </c>
      <c r="AO300" s="196">
        <f>IFERROR((VLOOKUP($A300,'1516'!$F$10:$L$408,5,FALSE)/VLOOKUP($A300,'2016'!$F$10:$M$460,8,FALSE))*1000,#N/A)</f>
        <v>4.057543341940244</v>
      </c>
      <c r="AP300" s="196">
        <f>IFERROR((VLOOKUP($A300,'1617'!$F$10:$L$408,5,FALSE)/VLOOKUP($A300,'2017'!$F$10:$M$460,8,FALSE))*1000,#N/A)</f>
        <v>5.7306590257879657</v>
      </c>
      <c r="AQ300" s="196">
        <f>IFERROR((VLOOKUP($A300,'1718'!$F$10:$L$408,5,FALSE)/VLOOKUP($A300,'2018'!$F$10:$N$460,9,FALSE))*1000,#N/A)</f>
        <v>5.3988157436433299</v>
      </c>
      <c r="AR300" s="196">
        <f>IFERROR((VLOOKUP($A300,'1819'!$F$10:$L$408,5,FALSE)/VLOOKUP($A300,'2018'!$F$10:$N$460,9,FALSE))*1000,#N/A)</f>
        <v>5.3988157436433299</v>
      </c>
      <c r="AS300" s="196">
        <f>IFERROR((VLOOKUP($A300,'1920'!$F$10:$L$408,5,FALSE)/VLOOKUP($A300,'2019'!$F$10:$N$464,8,FALSE))*1000,#N/A)</f>
        <v>5.9656718198708001</v>
      </c>
      <c r="AT300" s="196">
        <f>IFERROR((VLOOKUP($A300,'20 21'!$F$10:$L$408,5,FALSE)/VLOOKUP($A300,'2020'!$F$10:$N$469,8,FALSE))*1000,#N/A)</f>
        <v>2.5215169445938677</v>
      </c>
      <c r="AU300" s="196">
        <f>IFERROR((VLOOKUP($A300,'21 22'!$F$10:$L$408,5,FALSE)/VLOOKUP($A300,'2021'!$F$10:$N$469,8,FALSE))*1000,#N/A)</f>
        <v>7.7752779248279511</v>
      </c>
      <c r="AV300" s="196">
        <f>IFERROR((VLOOKUP($A300,'22 23'!$F$10:$L$408,5,FALSE)/VLOOKUP($A300,'2022'!$F$10:$N$469,8,FALSE))*1000,#N/A)</f>
        <v>3.7316459803682975</v>
      </c>
      <c r="AW300" s="196">
        <f>IFERROR((VLOOKUP($A300,'23 24'!$F$7:$M$408,5,FALSE)/VLOOKUP($A300,'2023'!$C$7:$N$469,9,FALSE))*1000,#N/A)</f>
        <v>3.4935607323773681</v>
      </c>
      <c r="AY300" s="196" t="e">
        <f>IFERROR((VLOOKUP($A300,'0910'!$F$10:$L$433,6,FALSE)/VLOOKUP($A300,'2010'!$C$5:$K$611,9,FALSE))*1000,#N/A)</f>
        <v>#N/A</v>
      </c>
      <c r="AZ300" s="196">
        <f>IFERROR((VLOOKUP($A300,'1011'!$F$10:$L$433,6,FALSE)/VLOOKUP($A300,'2011'!$C$5:$K$611,9,FALSE))*1000,#N/A)</f>
        <v>0</v>
      </c>
      <c r="BA300" s="196">
        <f>IFERROR((VLOOKUP($A300,'1112'!$F$10:$L$408,6,FALSE)/VLOOKUP($A300,'2012'!$F$10:$M$460,8,FALSE))*1000,#N/A)</f>
        <v>0.19455252918287938</v>
      </c>
      <c r="BB300" s="196">
        <f>IFERROR((VLOOKUP($A300,'1213'!$F$10:$L$408,6,FALSE)/VLOOKUP($A300,'2013'!$F$10:$M$460,8,FALSE))*1000,#N/A)</f>
        <v>0</v>
      </c>
      <c r="BC300" s="196">
        <f>IFERROR((VLOOKUP($A300,'1314'!$F$10:$L$408,6,FALSE)/VLOOKUP($A300,'2014'!$F$10:$M$460,8,FALSE))*1000,#N/A)</f>
        <v>0</v>
      </c>
      <c r="BD300" s="196">
        <f>IFERROR((VLOOKUP($A300,'1415'!$F$10:$L$408,6,FALSE)/VLOOKUP($A300,'2015'!$F$10:$M$460,8,FALSE))*1000,#N/A)</f>
        <v>0</v>
      </c>
      <c r="BE300" s="196">
        <f>IFERROR((VLOOKUP($A300,'1516'!$F$10:$L$408,6,FALSE)/VLOOKUP($A300,'2016'!$F$10:$M$460,8,FALSE))*1000,#N/A)</f>
        <v>0</v>
      </c>
      <c r="BF300" s="196">
        <f>IFERROR((VLOOKUP($A300,'1617'!$F$10:$L$408,6,FALSE)/VLOOKUP($A300,'2017'!$F$10:$M$460,8,FALSE))*1000,#N/A)</f>
        <v>0.89541547277936973</v>
      </c>
      <c r="BG300" s="196">
        <f>IFERROR((VLOOKUP($A300,'1718'!$F$10:$L$408,6,FALSE)/VLOOKUP($A300,'2018'!$F$10:$N$460,9,FALSE))*1000,#N/A)</f>
        <v>0.17415534656913967</v>
      </c>
      <c r="BH300" s="196">
        <f>IFERROR((VLOOKUP($A300,'1819'!$F$10:$L$408,6,FALSE)/VLOOKUP($A300,'2018'!$F$10:$N$460,9,FALSE))*1000,#N/A)</f>
        <v>0.17415534656913967</v>
      </c>
      <c r="BI300" s="196">
        <f>IFERROR((VLOOKUP($A300,'1920'!$F$10:$L$408,6,FALSE)/VLOOKUP($A300,'2019'!$F$10:$N$464,8,FALSE))*1000,#N/A)</f>
        <v>0</v>
      </c>
      <c r="BJ300" s="196">
        <f>IFERROR((VLOOKUP($A300,'20 21'!$F$10:$L$408,6,FALSE)/VLOOKUP($A300,'2020'!$F$10:$N$469,8,FALSE))*1000,#N/A)</f>
        <v>0</v>
      </c>
      <c r="BK300" s="196">
        <f>IFERROR((VLOOKUP($A300,'21 22'!$F$10:$L$408,6,FALSE)/VLOOKUP($A300,'2021'!$F$10:$N$469,8,FALSE))*1000,#N/A)</f>
        <v>0</v>
      </c>
      <c r="BL300" s="196">
        <f>IFERROR((VLOOKUP($A300,'22 23'!$F$10:$L$408,6,FALSE)/VLOOKUP($A300,'2022'!$F$10:$N$469,8,FALSE))*1000,#N/A)</f>
        <v>0</v>
      </c>
      <c r="BM300" s="196">
        <f>IFERROR((VLOOKUP($A300,'23 24'!$F$7:$M$408,6,FALSE)/VLOOKUP($A300,'2023'!$C$7:$N$469,9,FALSE))*1000,#N/A)</f>
        <v>0</v>
      </c>
      <c r="BO300" s="196" t="e">
        <f>IFERROR((VLOOKUP($A300,'0910'!$F$10:$L$433,7,FALSE)/VLOOKUP($A300,'2010'!$C$5:$K$611,9,FALSE))*1000,#N/A)</f>
        <v>#N/A</v>
      </c>
      <c r="BP300" s="196">
        <f>IFERROR((VLOOKUP($A300,'1011'!$F$10:$L$433,7,FALSE)/VLOOKUP($A300,'2011'!$C$5:$K$611,9,FALSE))*1000,#N/A)</f>
        <v>4.5080360642885147</v>
      </c>
      <c r="BQ300" s="196">
        <f>IFERROR((VLOOKUP($A300,'1112'!$F$10:$L$408,7,FALSE)/VLOOKUP($A300,'2012'!$F$10:$M$460,8,FALSE))*1000,#N/A)</f>
        <v>7.5875486381322954</v>
      </c>
      <c r="BR300" s="196">
        <f>IFERROR((VLOOKUP($A300,'1213'!$F$10:$L$408,7,FALSE)/VLOOKUP($A300,'2013'!$F$10:$M$460,8,FALSE))*1000,#N/A)</f>
        <v>5.6071152358855381</v>
      </c>
      <c r="BS300" s="196">
        <f>IFERROR((VLOOKUP($A300,'1314'!$F$10:$L$408,7,FALSE)/VLOOKUP($A300,'2014'!$F$10:$M$460,8,FALSE))*1000,#N/A)</f>
        <v>11.096231107709967</v>
      </c>
      <c r="BT300" s="196">
        <f>IFERROR((VLOOKUP($A300,'1415'!$F$10:$L$408,7,FALSE)/VLOOKUP($A300,'2015'!$F$10:$M$460,8,FALSE))*1000,#N/A)</f>
        <v>15.068751177246186</v>
      </c>
      <c r="BU300" s="196">
        <f>IFERROR((VLOOKUP($A300,'1516'!$F$10:$L$408,7,FALSE)/VLOOKUP($A300,'2016'!$F$10:$M$460,8,FALSE))*1000,#N/A)</f>
        <v>13.648100331980819</v>
      </c>
      <c r="BV300" s="196">
        <f>IFERROR((VLOOKUP($A300,'1617'!$F$10:$L$408,7,FALSE)/VLOOKUP($A300,'2017'!$F$10:$M$460,8,FALSE))*1000,#N/A)</f>
        <v>18.982808022922637</v>
      </c>
      <c r="BW300" s="196">
        <f>IFERROR((VLOOKUP($A300,'1718'!$F$10:$L$408,7,FALSE)/VLOOKUP($A300,'2018'!$F$10:$N$460,9,FALSE))*1000,#N/A)</f>
        <v>19.853709508881924</v>
      </c>
      <c r="BX300" s="196">
        <f>IFERROR((VLOOKUP($A300,'1819'!$F$10:$L$408,7,FALSE)/VLOOKUP($A300,'2018'!$F$10:$N$460,9,FALSE))*1000,#N/A)</f>
        <v>16.718913270637412</v>
      </c>
      <c r="BY300" s="196">
        <f>IFERROR((VLOOKUP($A300,'1920'!$F$10:$L$408,7,FALSE)/VLOOKUP($A300,'2019'!$F$10:$N$464,8,FALSE))*1000,#N/A)</f>
        <v>17.385672160766333</v>
      </c>
      <c r="BZ300" s="196">
        <f>IFERROR((VLOOKUP($A300,'20 21'!$F$10:$L$408,7,FALSE)/VLOOKUP($A300,'2020'!$F$10:$N$469,8,FALSE))*1000,#N/A)</f>
        <v>10.758472296933835</v>
      </c>
      <c r="CA300" s="196">
        <f>IFERROR((VLOOKUP($A300,'21 22'!$F$10:$L$408,7,FALSE)/VLOOKUP($A300,'2021'!$F$10:$N$469,8,FALSE))*1000,#N/A)</f>
        <v>22.664107993647431</v>
      </c>
      <c r="CB300" s="196">
        <f>IFERROR((VLOOKUP($A300,'22 23'!$F$10:$L$408,7,FALSE)/VLOOKUP($A300,'2022'!$F$10:$N$469,8,FALSE))*1000,#N/A)</f>
        <v>15.900056785917091</v>
      </c>
      <c r="CC300" s="196">
        <f>IFERROR((VLOOKUP($A300,'23 24'!$F$7:$M$408,7,FALSE)/VLOOKUP($A300,'2023'!$C$7:$N$469,9,FALSE))*1000,#N/A)</f>
        <v>12.068664348212726</v>
      </c>
      <c r="CE300" s="198">
        <f>IFERROR((VLOOKUP($A300,'0910'!$F$10:$S$433,9,FALSE)/VLOOKUP($A300,'2010'!$C$5:$K$611,9,FALSE))*1000,#N/A)</f>
        <v>15.982636148382007</v>
      </c>
      <c r="CF300" s="198">
        <f>IFERROR((VLOOKUP($A300,'1011'!$F$10:$S$433,10,FALSE)/VLOOKUP($A300,'2011'!$C$5:$K$611,9,FALSE))*1000,#N/A)</f>
        <v>4.5080360642885147</v>
      </c>
      <c r="CG300" s="198">
        <f>IFERROR((VLOOKUP($A300,'1112'!$F$10:$S$408,9,FALSE)/VLOOKUP($A300,'2012'!$F$10:$M$460,8,FALSE))*1000,#N/A)</f>
        <v>2.9182879377431905</v>
      </c>
      <c r="CH300" s="198">
        <f>IFERROR((VLOOKUP($A300,'1213'!$F$10:$S$408,9,FALSE)/VLOOKUP($A300,'2013'!$F$10:$M$460,8,FALSE))*1000,#N/A)</f>
        <v>5.2204176334106727</v>
      </c>
      <c r="CI300" s="198">
        <f>IFERROR((VLOOKUP($A300,'1314'!$F$10:$S$408,9,FALSE)/VLOOKUP($A300,'2014'!$F$10:$M$460,8,FALSE))*1000,#N/A)</f>
        <v>6.8873158599579112</v>
      </c>
      <c r="CJ300" s="198">
        <f>IFERROR((VLOOKUP($A300,'1415'!$F$10:$S$408,9,FALSE)/VLOOKUP($A300,'2015'!$F$10:$M$460,8,FALSE))*1000,#N/A)</f>
        <v>5.0857035223205873</v>
      </c>
      <c r="CK300" s="198">
        <f>IFERROR((VLOOKUP($A300,'1516'!$F$10:$S$408,9,FALSE)/VLOOKUP($A300,'2016'!$F$10:$M$460,8,FALSE))*1000,#N/A)</f>
        <v>9.4061232017705638</v>
      </c>
      <c r="CL300" s="198">
        <f>IFERROR((VLOOKUP($A300,'1617'!$F$10:$S$408,9,FALSE)/VLOOKUP($A300,'2017'!$F$10:$M$460,8,FALSE))*1000,#N/A)</f>
        <v>8.0587392550143253</v>
      </c>
      <c r="CM300" s="198">
        <f>IFERROR((VLOOKUP($A300,'1718'!$F$10:$S$408,9,FALSE)/VLOOKUP($A300,'2018'!$F$10:$N$460,9,FALSE))*1000,#N/A)</f>
        <v>13.932427725531173</v>
      </c>
      <c r="CN300" s="198">
        <f>IFERROR((VLOOKUP($A300,'1819'!$F$10:$S$408,9,FALSE)/VLOOKUP($A300,'2018'!$F$10:$N$460,9,FALSE))*1000,#N/A)</f>
        <v>12.365029606408918</v>
      </c>
      <c r="CO300" s="198">
        <f>IFERROR((VLOOKUP($A300,'1920'!$F$10:$S$408,9,FALSE)/VLOOKUP($A300,'2019'!$F$10:$N$464,8,FALSE))*1000,#N/A)</f>
        <v>13.294925769997784</v>
      </c>
      <c r="CP300" s="198">
        <f>IFERROR((VLOOKUP($A300,'20 21'!$F$10:$S$408,9,FALSE)/VLOOKUP($A300,'2020'!$F$10:$N$469,8,FALSE))*1000,#N/A)</f>
        <v>11.094674556213016</v>
      </c>
      <c r="CQ300" s="198">
        <f>IFERROR((VLOOKUP($A300,'21 22'!$F$10:$S$408,9,FALSE)/VLOOKUP($A300,'2021'!$F$10:$N$469,8,FALSE))*1000,#N/A)</f>
        <v>11.74563260984648</v>
      </c>
      <c r="CR300" s="198">
        <f>IFERROR((VLOOKUP($A300,'22 23'!$F$10:$S$408,9,FALSE)/VLOOKUP($A300,'2022'!$F$10:$N$469,8,FALSE))*1000,#N/A)</f>
        <v>15.088829398880506</v>
      </c>
      <c r="CS300" s="196">
        <f>IFERROR((VLOOKUP($A300,'23 24'!$F$7:$S$408,9,FALSE)/VLOOKUP($A300,'2023'!$C$7:$N$469,9,FALSE))*1000,#N/A)</f>
        <v>9.5278929064837321</v>
      </c>
      <c r="CU300" s="198" t="e">
        <f>IFERROR((VLOOKUP($A300,'0910'!$F$10:$S$433,10,FALSE)/VLOOKUP($A300,'2010'!$C$5:$K$611,9,FALSE))*1000,#N/A)</f>
        <v>#N/A</v>
      </c>
      <c r="CV300" s="198">
        <f>IFERROR((VLOOKUP($A300,'1011'!$F$10:$S$433,11,FALSE)/VLOOKUP($A300,'2011'!$C$5:$K$611,9,FALSE))*1000,#N/A)</f>
        <v>0.98000784006272057</v>
      </c>
      <c r="CW300" s="198">
        <f>IFERROR((VLOOKUP($A300,'1112'!$F$10:$S$408,10,FALSE)/VLOOKUP($A300,'2012'!$F$10:$M$460,8,FALSE))*1000,#N/A)</f>
        <v>1.1673151750972763</v>
      </c>
      <c r="CX300" s="198">
        <f>IFERROR((VLOOKUP($A300,'1213'!$F$10:$S$408,10,FALSE)/VLOOKUP($A300,'2013'!$F$10:$M$460,8,FALSE))*1000,#N/A)</f>
        <v>2.5135344160866206</v>
      </c>
      <c r="CY300" s="198">
        <f>IFERROR((VLOOKUP($A300,'1314'!$F$10:$S$408,10,FALSE)/VLOOKUP($A300,'2014'!$F$10:$M$460,8,FALSE))*1000,#N/A)</f>
        <v>2.8697149416491294</v>
      </c>
      <c r="CZ300" s="198">
        <f>IFERROR((VLOOKUP($A300,'1415'!$F$10:$S$408,10,FALSE)/VLOOKUP($A300,'2015'!$F$10:$M$460,8,FALSE))*1000,#N/A)</f>
        <v>3.2021096251648142</v>
      </c>
      <c r="DA300" s="198">
        <f>IFERROR((VLOOKUP($A300,'1516'!$F$10:$S$408,10,FALSE)/VLOOKUP($A300,'2016'!$F$10:$M$460,8,FALSE))*1000,#N/A)</f>
        <v>4.2419771302102545</v>
      </c>
      <c r="DB300" s="198">
        <f>IFERROR((VLOOKUP($A300,'1617'!$F$10:$S$408,10,FALSE)/VLOOKUP($A300,'2017'!$F$10:$M$460,8,FALSE))*1000,#N/A)</f>
        <v>4.1189111747850999</v>
      </c>
      <c r="DC300" s="198">
        <f>IFERROR((VLOOKUP($A300,'1718'!$F$10:$S$408,10,FALSE)/VLOOKUP($A300,'2018'!$F$10:$N$460,9,FALSE))*1000,#N/A)</f>
        <v>6.6179031696273078</v>
      </c>
      <c r="DD300" s="198">
        <f>IFERROR((VLOOKUP($A300,'1819'!$F$10:$S$408,10,FALSE)/VLOOKUP($A300,'2018'!$F$10:$N$460,9,FALSE))*1000,#N/A)</f>
        <v>6.0954371299198886</v>
      </c>
      <c r="DE300" s="198">
        <f>IFERROR((VLOOKUP($A300,'1920'!$F$10:$S$408,10,FALSE)/VLOOKUP($A300,'2019'!$F$10:$N$464,8,FALSE))*1000,#N/A)</f>
        <v>5.7952240535887771</v>
      </c>
      <c r="DF300" s="198">
        <f>IFERROR((VLOOKUP($A300,'20 21'!$F$10:$S$408,10,FALSE)/VLOOKUP($A300,'2020'!$F$10:$N$469,8,FALSE))*1000,#N/A)</f>
        <v>4.5387305002689624</v>
      </c>
      <c r="DG300" s="198">
        <f>IFERROR((VLOOKUP($A300,'21 22'!$F$10:$S$408,10,FALSE)/VLOOKUP($A300,'2021'!$F$10:$N$469,8,FALSE))*1000,#N/A)</f>
        <v>4.1357861302276344</v>
      </c>
      <c r="DH300" s="198">
        <f>IFERROR((VLOOKUP($A300,'22 23'!$F$10:$S$408,10,FALSE)/VLOOKUP($A300,'2022'!$F$10:$N$469,8,FALSE))*1000,#N/A)</f>
        <v>6.3275736188853742</v>
      </c>
      <c r="DI300" s="196">
        <f>IFERROR((VLOOKUP($A300,'23 24'!$F$7:$S$408,10,FALSE)/VLOOKUP($A300,'2023'!$C$7:$N$469,9,FALSE))*1000,#N/A)</f>
        <v>4.9227446683499281</v>
      </c>
      <c r="DK300" s="198" t="e">
        <f>IFERROR((VLOOKUP($A300,'0910'!$F$10:$S$433,11,FALSE)/VLOOKUP($A300,'2010'!$C$5:$K$611,9,FALSE))*1000,#N/A)</f>
        <v>#N/A</v>
      </c>
      <c r="DL300" s="198">
        <f>IFERROR((VLOOKUP($A300,'1011'!$F$10:$S$433,12,FALSE)/VLOOKUP($A300,'2011'!$C$5:$K$611,9,FALSE))*1000,#N/A)</f>
        <v>0</v>
      </c>
      <c r="DM300" s="198">
        <f>IFERROR((VLOOKUP($A300,'1112'!$F$10:$S$408,11,FALSE)/VLOOKUP($A300,'2012'!$F$10:$M$460,8,FALSE))*1000,#N/A)</f>
        <v>0.77821011673151752</v>
      </c>
      <c r="DN300" s="198">
        <f>IFERROR((VLOOKUP($A300,'1213'!$F$10:$S$408,11,FALSE)/VLOOKUP($A300,'2013'!$F$10:$M$460,8,FALSE))*1000,#N/A)</f>
        <v>0</v>
      </c>
      <c r="DO300" s="198">
        <f>IFERROR((VLOOKUP($A300,'1314'!$F$10:$S$408,11,FALSE)/VLOOKUP($A300,'2014'!$F$10:$M$460,8,FALSE))*1000,#N/A)</f>
        <v>0</v>
      </c>
      <c r="DP300" s="198">
        <f>IFERROR((VLOOKUP($A300,'1415'!$F$10:$S$408,11,FALSE)/VLOOKUP($A300,'2015'!$F$10:$M$460,8,FALSE))*1000,#N/A)</f>
        <v>0</v>
      </c>
      <c r="DQ300" s="198">
        <f>IFERROR((VLOOKUP($A300,'1516'!$F$10:$S$408,11,FALSE)/VLOOKUP($A300,'2016'!$F$10:$M$460,8,FALSE))*1000,#N/A)</f>
        <v>0</v>
      </c>
      <c r="DR300" s="198">
        <f>IFERROR((VLOOKUP($A300,'1617'!$F$10:$S$408,11,FALSE)/VLOOKUP($A300,'2017'!$F$10:$M$460,8,FALSE))*1000,#N/A)</f>
        <v>0.71633237822349571</v>
      </c>
      <c r="DS300" s="198">
        <f>IFERROR((VLOOKUP($A300,'1718'!$F$10:$S$408,11,FALSE)/VLOOKUP($A300,'2018'!$F$10:$N$460,9,FALSE))*1000,#N/A)</f>
        <v>0.69662138627655867</v>
      </c>
      <c r="DT300" s="198">
        <f>IFERROR((VLOOKUP($A300,'1819'!$F$10:$S$408,11,FALSE)/VLOOKUP($A300,'2018'!$F$10:$N$460,9,FALSE))*1000,#N/A)</f>
        <v>0.17415534656913967</v>
      </c>
      <c r="DU300" s="198">
        <f>IFERROR((VLOOKUP($A300,'1920'!$F$10:$S$408,11,FALSE)/VLOOKUP($A300,'2019'!$F$10:$N$464,8,FALSE))*1000,#N/A)</f>
        <v>0</v>
      </c>
      <c r="DV300" s="198">
        <f>IFERROR((VLOOKUP($A300,'20 21'!$F$10:$S$408,11,FALSE)/VLOOKUP($A300,'2020'!$F$10:$N$469,8,FALSE))*1000,#N/A)</f>
        <v>0</v>
      </c>
      <c r="DW300" s="198">
        <f>IFERROR((VLOOKUP($A300,'21 22'!$F$10:$S$408,11,FALSE)/VLOOKUP($A300,'2021'!$F$10:$N$469,8,FALSE))*1000,#N/A)</f>
        <v>0</v>
      </c>
      <c r="DX300" s="198">
        <f>IFERROR((VLOOKUP($A300,'22 23'!$F$10:$S$408,11,FALSE)/VLOOKUP($A300,'2022'!$F$10:$N$469,8,FALSE))*1000,#N/A)</f>
        <v>0</v>
      </c>
      <c r="DY300" s="196">
        <f>IFERROR((VLOOKUP($A300,'23 24'!$F$7:$S$408,11,FALSE)/VLOOKUP($A300,'2023'!$C$7:$N$469,9,FALSE))*1000,#N/A)</f>
        <v>0</v>
      </c>
      <c r="EA300" s="198" t="e">
        <f>IFERROR((VLOOKUP($A300,'0910'!$F$10:$S$433,12,FALSE)/VLOOKUP($A300,'2010'!$C$5:$K$611,9,FALSE))*1000,#N/A)</f>
        <v>#N/A</v>
      </c>
      <c r="EB300" s="198">
        <f>IFERROR((VLOOKUP($A300,'1011'!$F$10:$S$433,13,FALSE)/VLOOKUP($A300,'2011'!$C$5:$K$611,9,FALSE))*1000,#N/A)</f>
        <v>5.488043904351235</v>
      </c>
      <c r="EC300" s="198">
        <f>IFERROR((VLOOKUP($A300,'1112'!$F$10:$S$408,12,FALSE)/VLOOKUP($A300,'2012'!$F$10:$M$460,8,FALSE))*1000,#N/A)</f>
        <v>4.6692607003891053</v>
      </c>
      <c r="ED300" s="198">
        <f>IFERROR((VLOOKUP($A300,'1213'!$F$10:$S$408,12,FALSE)/VLOOKUP($A300,'2013'!$F$10:$M$460,8,FALSE))*1000,#N/A)</f>
        <v>7.7339520494972929</v>
      </c>
      <c r="EE300" s="198">
        <f>IFERROR((VLOOKUP($A300,'1314'!$F$10:$S$408,12,FALSE)/VLOOKUP($A300,'2014'!$F$10:$M$460,8,FALSE))*1000,#N/A)</f>
        <v>9.7570308016070406</v>
      </c>
      <c r="EF300" s="198">
        <f>IFERROR((VLOOKUP($A300,'1415'!$F$10:$S$408,12,FALSE)/VLOOKUP($A300,'2015'!$F$10:$M$460,8,FALSE))*1000,#N/A)</f>
        <v>8.2878131474854015</v>
      </c>
      <c r="EG300" s="198">
        <f>IFERROR((VLOOKUP($A300,'1516'!$F$10:$S$408,12,FALSE)/VLOOKUP($A300,'2016'!$F$10:$M$460,8,FALSE))*1000,#N/A)</f>
        <v>13.648100331980819</v>
      </c>
      <c r="EH300" s="198">
        <f>IFERROR((VLOOKUP($A300,'1617'!$F$10:$S$408,12,FALSE)/VLOOKUP($A300,'2017'!$F$10:$M$460,8,FALSE))*1000,#N/A)</f>
        <v>12.893982808022923</v>
      </c>
      <c r="EI300" s="198">
        <f>IFERROR((VLOOKUP($A300,'1718'!$F$10:$S$408,12,FALSE)/VLOOKUP($A300,'2018'!$F$10:$N$460,9,FALSE))*1000,#N/A)</f>
        <v>21.246952281435043</v>
      </c>
      <c r="EJ300" s="198">
        <f>IFERROR((VLOOKUP($A300,'1819'!$F$10:$S$408,12,FALSE)/VLOOKUP($A300,'2018'!$F$10:$N$460,9,FALSE))*1000,#N/A)</f>
        <v>18.808777429467085</v>
      </c>
      <c r="EK300" s="198">
        <f>IFERROR((VLOOKUP($A300,'1920'!$F$10:$S$408,12,FALSE)/VLOOKUP($A300,'2019'!$F$10:$N$464,8,FALSE))*1000,#N/A)</f>
        <v>19.090149823586561</v>
      </c>
      <c r="EL300" s="198">
        <f>IFERROR((VLOOKUP($A300,'20 21'!$F$10:$S$408,12,FALSE)/VLOOKUP($A300,'2020'!$F$10:$N$469,8,FALSE))*1000,#N/A)</f>
        <v>15.465303926842388</v>
      </c>
      <c r="EM300" s="198">
        <f>IFERROR((VLOOKUP($A300,'21 22'!$F$10:$S$408,12,FALSE)/VLOOKUP($A300,'2021'!$F$10:$N$469,8,FALSE))*1000,#N/A)</f>
        <v>15.881418740074114</v>
      </c>
      <c r="EN300" s="198">
        <f>IFERROR((VLOOKUP($A300,'22 23'!$F$10:$S$408,12,FALSE)/VLOOKUP($A300,'2022'!$F$10:$N$469,8,FALSE))*1000,#N/A)</f>
        <v>21.254157540358563</v>
      </c>
      <c r="EO300" s="196">
        <f>IFERROR((VLOOKUP($A300,'23 24'!$F$7:$S$408,12,FALSE)/VLOOKUP($A300,'2023'!$C$7:$N$469,9,FALSE))*1000,#N/A)</f>
        <v>14.450637574833658</v>
      </c>
    </row>
    <row r="301" spans="1:145" x14ac:dyDescent="0.3">
      <c r="A301" t="s">
        <v>472</v>
      </c>
      <c r="B301" t="s">
        <v>1743</v>
      </c>
      <c r="C301" t="str">
        <f>IF(VLOOKUP($A301,'0910'!$F$10:$L$433,1,FALSE)=VLOOKUP($A301,'2010'!$C$5:$K$611,1,FALSE),VLOOKUP($A301,'0910'!$F$10:$L$433,1,FALSE),FALSE)</f>
        <v>Wakefield</v>
      </c>
      <c r="D301" t="str">
        <f>IF(VLOOKUP($A301,'1011'!$F$10:$L$433,1,FALSE)=VLOOKUP($A301,'2011'!$C$5:$K$611,1,FALSE),VLOOKUP($A301,'1011'!$F$10:$L$433,1,FALSE),FALSE)</f>
        <v>Wakefield</v>
      </c>
      <c r="E301" t="str">
        <f>IF(VLOOKUP(A301,'1112'!$F$10:$L$408,1,FALSE)=VLOOKUP(A301,'2012'!$F$10:$M$460,1,FALSE),VLOOKUP(A301,'1112'!$F$10:$L$408,1,FALSE),FALSE)</f>
        <v>Wakefield</v>
      </c>
      <c r="F301" t="str">
        <f>IF(VLOOKUP($A301,'1213'!$F$10:$L$408,1,FALSE)=VLOOKUP($A301,'2013'!$F$10:$M$460,1,FALSE),VLOOKUP($A301,'1213'!$F$10:$L$408,1,FALSE),FALSE)</f>
        <v>Wakefield</v>
      </c>
      <c r="G301" t="str">
        <f>IF(VLOOKUP($A301,'1314'!$F$10:$L$408,1,FALSE)=VLOOKUP($A301,'2014'!$F$10:$M$460,1,FALSE),VLOOKUP($A301,'1314'!$F$10:$L$408,1,FALSE),FALSE)</f>
        <v>Wakefield</v>
      </c>
      <c r="H301" t="str">
        <f>IF(VLOOKUP($A301,'1415'!$F$10:$L$408,1,FALSE)=VLOOKUP($A301,'2015'!$F$10:$M$460,1,FALSE),VLOOKUP($A301,'1415'!$F$10:$L$408,1,FALSE),FALSE)</f>
        <v>Wakefield</v>
      </c>
      <c r="I301" t="str">
        <f>IF(VLOOKUP($A301,'1516'!$F$10:$L$408,1,FALSE)=VLOOKUP($A301,'2015'!$F$10:$M$460,1,FALSE),VLOOKUP($A301,'1516'!$F$10:$L$408,1,FALSE),FALSE)</f>
        <v>Wakefield</v>
      </c>
      <c r="J301" t="str">
        <f>IF(VLOOKUP($A301,'1617'!$F$10:$L$408,1,FALSE)=VLOOKUP($A301,'2016'!$F$10:$M$460,1,FALSE),VLOOKUP($A301,'1617'!$F$10:$L$408,1,FALSE),FALSE)</f>
        <v>Wakefield</v>
      </c>
      <c r="K301" t="str">
        <f>IF(VLOOKUP($A301,'1718'!$F$10:$M$408,1,FALSE)=VLOOKUP($A301,'2017'!$F$10:$M$460,1,FALSE),VLOOKUP($A301,'1718'!$F$10:$M$408,1,FALSE),FALSE)</f>
        <v>Wakefield</v>
      </c>
      <c r="L301" t="str">
        <f>IF(VLOOKUP($A301,'1819'!$F$10:$M$408,1,FALSE)=VLOOKUP($A301,'2018'!$F$10:$M$460,1,FALSE),VLOOKUP($A301,'1819'!$F$10:$M$408,1,FALSE),FALSE)</f>
        <v>Wakefield</v>
      </c>
      <c r="M301" t="str">
        <f>IF(VLOOKUP($A301,'1920'!$F$10:$M$408,1,FALSE)=VLOOKUP($A301,'2019'!$F$10:$M$464,1,FALSE),VLOOKUP($A301,'1920'!$F$10:$M$408,1,FALSE),FALSE)</f>
        <v>Wakefield</v>
      </c>
      <c r="N301" t="str">
        <f>IF(VLOOKUP($A301,'20 21'!$F$10:$N$408,1,FALSE)=VLOOKUP($A301,'2020'!$F$10:$O$468,1,FALSE),VLOOKUP($A301,'20 21'!$F$10:$N$408,1,FALSE),FALSE)</f>
        <v>Wakefield</v>
      </c>
      <c r="O301" t="str">
        <f>IF(VLOOKUP($A301,'21 22'!$F$10:$N$408,1,FALSE)=VLOOKUP($A301,'2021'!$F$10:$O$471,1,FALSE),VLOOKUP($A301,'21 22'!$F$10:$N$408,1,FALSE),FALSE)</f>
        <v>Wakefield</v>
      </c>
      <c r="P301" t="str">
        <f>IF(VLOOKUP($A301,'22 23'!$F$10:$N$408,1,FALSE)=VLOOKUP($A301,'2022'!$F$10:$O$468,1,FALSE),VLOOKUP($A301,'22 23'!$F$10:$N$408,1,FALSE),FALSE)</f>
        <v>Wakefield</v>
      </c>
      <c r="Q301" t="str">
        <f>IF(VLOOKUP($A301,'23 24'!$F$7:$N$408,1,FALSE)=VLOOKUP($A301,'2023'!$C$7:$O$468,1,FALSE),VLOOKUP($A301,'23 24'!$F$7:$N$408,1,FALSE),FALSE)</f>
        <v>Wakefield</v>
      </c>
      <c r="S301" s="196">
        <f>IFERROR((VLOOKUP($A301,'0910'!$F$10:$L$433,4,FALSE)/VLOOKUP($A301,'2010'!$C$5:$K$611,9,FALSE))*1000,#N/A)</f>
        <v>4.7458559735882799</v>
      </c>
      <c r="T301" s="196">
        <f>IFERROR((VLOOKUP($A301,'1011'!$F$10:$L$433,4,FALSE)/VLOOKUP($A301,'2011'!$C$5:$K$611,9,FALSE))*1000,#N/A)</f>
        <v>4.0311560535665478</v>
      </c>
      <c r="U301" s="196">
        <f>IFERROR((VLOOKUP($A301,'1112'!$F$10:$L$408,4,FALSE)/VLOOKUP($A301,'2012'!$F$10:$M$460,8,FALSE))*1000,#N/A)</f>
        <v>4.5513212417634676</v>
      </c>
      <c r="V301" s="196">
        <f>IFERROR((VLOOKUP($A301,'1213'!$F$10:$L$408,4,FALSE)/VLOOKUP($A301,'2013'!$F$10:$M$460,8,FALSE))*1000,#N/A)</f>
        <v>4.060913705583757</v>
      </c>
      <c r="W301" s="196">
        <f>IFERROR((VLOOKUP($A301,'1314'!$F$10:$L$408,4,FALSE)/VLOOKUP($A301,'2014'!$F$10:$M$460,8,FALSE))*1000,#N/A)</f>
        <v>5.4527095254123186</v>
      </c>
      <c r="X301" s="196">
        <f>IFERROR((VLOOKUP($A301,'1415'!$F$10:$L$408,4,FALSE)/VLOOKUP($A301,'2015'!$F$10:$M$460,8,FALSE))*1000,#N/A)</f>
        <v>8.3505912218585081</v>
      </c>
      <c r="Y301" s="196">
        <f>IFERROR((VLOOKUP($A301,'1516'!$F$10:$L$408,4,FALSE)/VLOOKUP($A301,'2016'!$F$10:$M$460,8,FALSE))*1000,#N/A)</f>
        <v>9.8278477672976727</v>
      </c>
      <c r="Z301" s="196">
        <f>IFERROR((VLOOKUP($A301,'1617'!$F$10:$L$408,4,FALSE)/VLOOKUP($A301,'2017'!$F$10:$M$460,8,FALSE))*1000,#N/A)</f>
        <v>10.494068569938729</v>
      </c>
      <c r="AA301" s="196">
        <f>IFERROR((VLOOKUP($A301,'1718'!$F$10:$L$408,4,FALSE)/VLOOKUP($A301,'2018'!$F$10:$N$460,9,FALSE))*1000,#N/A)</f>
        <v>9.2151050393091882</v>
      </c>
      <c r="AB301" s="196">
        <f>IFERROR((VLOOKUP($A301,'1819'!$F$10:$L$408,4,FALSE)/VLOOKUP($A301,'2018'!$F$10:$N$460,9,FALSE))*1000,#N/A)</f>
        <v>7.7973965717231604</v>
      </c>
      <c r="AC301" s="196">
        <f>IFERROR((VLOOKUP($A301,'1920'!$F$10:$L$408,4,FALSE)/VLOOKUP($A301,'2019'!$F$10:$N$464,8,FALSE))*1000,#N/A)</f>
        <v>6.2938663411657005</v>
      </c>
      <c r="AD301" s="196">
        <f>IFERROR((VLOOKUP($A301,'20 21'!$F$10:$M$408,4,FALSE)/VLOOKUP($A301,'2020'!$F$10:$N$469,8,FALSE))*1000,#N/A)</f>
        <v>6.634670031571015</v>
      </c>
      <c r="AE301" s="196">
        <f>IFERROR((VLOOKUP($A301,'21 22'!$F$10:$M$408,4,FALSE)/VLOOKUP($A301,'2021'!$F$10:$N$469,8,FALSE))*1000,#N/A)</f>
        <v>7.1396199238854434</v>
      </c>
      <c r="AF301" s="196">
        <f>IFERROR((VLOOKUP($A301,'22 23'!$F$10:$M$408,4,FALSE)/VLOOKUP($A301,'2022'!$F$10:$N$469,8,FALSE))*1000,#N/A)</f>
        <v>4.0597896290828563</v>
      </c>
      <c r="AG301" s="196">
        <f>IFERROR((VLOOKUP($A301,'23 24'!$F$7:$M$408,4,FALSE)/VLOOKUP($A301,'2023'!$C$7:$N$469,9,FALSE))*1000,#N/A)</f>
        <v>2.8066921302793268</v>
      </c>
      <c r="AI301" s="196">
        <f>IFERROR((VLOOKUP($A301,'0910'!$F$10:$L$433,5,FALSE)/VLOOKUP($A301,'2010'!$C$5:$K$611,9,FALSE))*1000,#N/A)</f>
        <v>1.4443909484833894</v>
      </c>
      <c r="AJ301" s="196">
        <f>IFERROR((VLOOKUP($A301,'1011'!$F$10:$L$433,5,FALSE)/VLOOKUP($A301,'2011'!$C$5:$K$611,9,FALSE))*1000,#N/A)</f>
        <v>1.639792292976223</v>
      </c>
      <c r="AK301" s="196">
        <f>IFERROR((VLOOKUP($A301,'1112'!$F$10:$L$408,5,FALSE)/VLOOKUP($A301,'2012'!$F$10:$M$460,8,FALSE))*1000,#N/A)</f>
        <v>1.2906731879627742</v>
      </c>
      <c r="AL301" s="196">
        <f>IFERROR((VLOOKUP($A301,'1213'!$F$10:$L$408,5,FALSE)/VLOOKUP($A301,'2013'!$F$10:$M$460,8,FALSE))*1000,#N/A)</f>
        <v>1.7597292724196276</v>
      </c>
      <c r="AM301" s="196">
        <f>IFERROR((VLOOKUP($A301,'1314'!$F$10:$L$408,5,FALSE)/VLOOKUP($A301,'2014'!$F$10:$M$460,8,FALSE))*1000,#N/A)</f>
        <v>1.6829350387075059</v>
      </c>
      <c r="AN301" s="196">
        <f>IFERROR((VLOOKUP($A301,'1415'!$F$10:$L$408,5,FALSE)/VLOOKUP($A301,'2015'!$F$10:$M$460,8,FALSE))*1000,#N/A)</f>
        <v>2.6053844612198547</v>
      </c>
      <c r="AO301" s="196">
        <f>IFERROR((VLOOKUP($A301,'1516'!$F$10:$L$408,5,FALSE)/VLOOKUP($A301,'2016'!$F$10:$M$460,8,FALSE))*1000,#N/A)</f>
        <v>1.8468438757337908</v>
      </c>
      <c r="AP301" s="196">
        <f>IFERROR((VLOOKUP($A301,'1617'!$F$10:$L$408,5,FALSE)/VLOOKUP($A301,'2017'!$F$10:$M$460,8,FALSE))*1000,#N/A)</f>
        <v>1.4991526528483901</v>
      </c>
      <c r="AQ301" s="196">
        <f>IFERROR((VLOOKUP($A301,'1718'!$F$10:$L$408,5,FALSE)/VLOOKUP($A301,'2018'!$F$10:$N$460,9,FALSE))*1000,#N/A)</f>
        <v>1.5465910555483955</v>
      </c>
      <c r="AR301" s="196">
        <f>IFERROR((VLOOKUP($A301,'1819'!$F$10:$L$408,5,FALSE)/VLOOKUP($A301,'2018'!$F$10:$N$460,9,FALSE))*1000,#N/A)</f>
        <v>1.3532671736048461</v>
      </c>
      <c r="AS301" s="196">
        <f>IFERROR((VLOOKUP($A301,'1920'!$F$10:$L$408,5,FALSE)/VLOOKUP($A301,'2019'!$F$10:$N$464,8,FALSE))*1000,#N/A)</f>
        <v>0.95361611229783338</v>
      </c>
      <c r="AT301" s="196">
        <f>IFERROR((VLOOKUP($A301,'20 21'!$F$10:$L$408,5,FALSE)/VLOOKUP($A301,'2020'!$F$10:$N$469,8,FALSE))*1000,#N/A)</f>
        <v>1.3770069876845503</v>
      </c>
      <c r="AU301" s="196">
        <f>IFERROR((VLOOKUP($A301,'21 22'!$F$10:$L$408,5,FALSE)/VLOOKUP($A301,'2021'!$F$10:$N$469,8,FALSE))*1000,#N/A)</f>
        <v>2.3591787574577987</v>
      </c>
      <c r="AV301" s="196">
        <f>IFERROR((VLOOKUP($A301,'22 23'!$F$10:$L$408,5,FALSE)/VLOOKUP($A301,'2022'!$F$10:$N$469,8,FALSE))*1000,#N/A)</f>
        <v>1.5377991019253243</v>
      </c>
      <c r="AW301" s="196">
        <f>IFERROR((VLOOKUP($A301,'23 24'!$F$7:$M$408,5,FALSE)/VLOOKUP($A301,'2023'!$C$7:$N$469,9,FALSE))*1000,#N/A)</f>
        <v>0.97624074096672242</v>
      </c>
      <c r="AY301" s="196">
        <f>IFERROR((VLOOKUP($A301,'0910'!$F$10:$L$433,6,FALSE)/VLOOKUP($A301,'2010'!$C$5:$K$611,9,FALSE))*1000,#N/A)</f>
        <v>0</v>
      </c>
      <c r="AZ301" s="196">
        <f>IFERROR((VLOOKUP($A301,'1011'!$F$10:$L$433,6,FALSE)/VLOOKUP($A301,'2011'!$C$5:$K$611,9,FALSE))*1000,#N/A)</f>
        <v>0</v>
      </c>
      <c r="BA301" s="196">
        <f>IFERROR((VLOOKUP($A301,'1112'!$F$10:$L$408,6,FALSE)/VLOOKUP($A301,'2012'!$F$10:$M$460,8,FALSE))*1000,#N/A)</f>
        <v>0</v>
      </c>
      <c r="BB301" s="196">
        <f>IFERROR((VLOOKUP($A301,'1213'!$F$10:$L$408,6,FALSE)/VLOOKUP($A301,'2013'!$F$10:$M$460,8,FALSE))*1000,#N/A)</f>
        <v>0</v>
      </c>
      <c r="BC301" s="196">
        <f>IFERROR((VLOOKUP($A301,'1314'!$F$10:$L$408,6,FALSE)/VLOOKUP($A301,'2014'!$F$10:$M$460,8,FALSE))*1000,#N/A)</f>
        <v>0</v>
      </c>
      <c r="BD301" s="196">
        <f>IFERROR((VLOOKUP($A301,'1415'!$F$10:$L$408,6,FALSE)/VLOOKUP($A301,'2015'!$F$10:$M$460,8,FALSE))*1000,#N/A)</f>
        <v>0</v>
      </c>
      <c r="BE301" s="196">
        <f>IFERROR((VLOOKUP($A301,'1516'!$F$10:$L$408,6,FALSE)/VLOOKUP($A301,'2016'!$F$10:$M$460,8,FALSE))*1000,#N/A)</f>
        <v>0</v>
      </c>
      <c r="BF301" s="196">
        <f>IFERROR((VLOOKUP($A301,'1617'!$F$10:$L$408,6,FALSE)/VLOOKUP($A301,'2017'!$F$10:$M$460,8,FALSE))*1000,#N/A)</f>
        <v>0</v>
      </c>
      <c r="BG301" s="196">
        <f>IFERROR((VLOOKUP($A301,'1718'!$F$10:$L$408,6,FALSE)/VLOOKUP($A301,'2018'!$F$10:$N$460,9,FALSE))*1000,#N/A)</f>
        <v>0</v>
      </c>
      <c r="BH301" s="196">
        <f>IFERROR((VLOOKUP($A301,'1819'!$F$10:$L$408,6,FALSE)/VLOOKUP($A301,'2018'!$F$10:$N$460,9,FALSE))*1000,#N/A)</f>
        <v>0</v>
      </c>
      <c r="BI301" s="196">
        <f>IFERROR((VLOOKUP($A301,'1920'!$F$10:$L$408,6,FALSE)/VLOOKUP($A301,'2019'!$F$10:$N$464,8,FALSE))*1000,#N/A)</f>
        <v>0</v>
      </c>
      <c r="BJ301" s="196">
        <f>IFERROR((VLOOKUP($A301,'20 21'!$F$10:$L$408,6,FALSE)/VLOOKUP($A301,'2020'!$F$10:$N$469,8,FALSE))*1000,#N/A)</f>
        <v>0</v>
      </c>
      <c r="BK301" s="196">
        <f>IFERROR((VLOOKUP($A301,'21 22'!$F$10:$L$408,6,FALSE)/VLOOKUP($A301,'2021'!$F$10:$N$469,8,FALSE))*1000,#N/A)</f>
        <v>0</v>
      </c>
      <c r="BL301" s="196">
        <f>IFERROR((VLOOKUP($A301,'22 23'!$F$10:$L$408,6,FALSE)/VLOOKUP($A301,'2022'!$F$10:$N$469,8,FALSE))*1000,#N/A)</f>
        <v>0</v>
      </c>
      <c r="BM301" s="196">
        <f>IFERROR((VLOOKUP($A301,'23 24'!$F$7:$M$408,6,FALSE)/VLOOKUP($A301,'2023'!$C$7:$N$469,9,FALSE))*1000,#N/A)</f>
        <v>0</v>
      </c>
      <c r="BO301" s="196">
        <f>IFERROR((VLOOKUP($A301,'0910'!$F$10:$L$433,7,FALSE)/VLOOKUP($A301,'2010'!$C$5:$K$611,9,FALSE))*1000,#N/A)</f>
        <v>6.1902469220716689</v>
      </c>
      <c r="BP301" s="196">
        <f>IFERROR((VLOOKUP($A301,'1011'!$F$10:$L$433,7,FALSE)/VLOOKUP($A301,'2011'!$C$5:$K$611,9,FALSE))*1000,#N/A)</f>
        <v>5.6709483465427715</v>
      </c>
      <c r="BQ301" s="196">
        <f>IFERROR((VLOOKUP($A301,'1112'!$F$10:$L$408,7,FALSE)/VLOOKUP($A301,'2012'!$F$10:$M$460,8,FALSE))*1000,#N/A)</f>
        <v>5.7740642619387277</v>
      </c>
      <c r="BR301" s="196">
        <f>IFERROR((VLOOKUP($A301,'1213'!$F$10:$L$408,7,FALSE)/VLOOKUP($A301,'2013'!$F$10:$M$460,8,FALSE))*1000,#N/A)</f>
        <v>5.7529610829103222</v>
      </c>
      <c r="BS301" s="196">
        <f>IFERROR((VLOOKUP($A301,'1314'!$F$10:$L$408,7,FALSE)/VLOOKUP($A301,'2014'!$F$10:$M$460,8,FALSE))*1000,#N/A)</f>
        <v>7.1356445641198247</v>
      </c>
      <c r="BT301" s="196">
        <f>IFERROR((VLOOKUP($A301,'1415'!$F$10:$L$408,7,FALSE)/VLOOKUP($A301,'2015'!$F$10:$M$460,8,FALSE))*1000,#N/A)</f>
        <v>10.955975683078362</v>
      </c>
      <c r="BU301" s="196">
        <f>IFERROR((VLOOKUP($A301,'1516'!$F$10:$L$408,7,FALSE)/VLOOKUP($A301,'2016'!$F$10:$M$460,8,FALSE))*1000,#N/A)</f>
        <v>11.674691643031462</v>
      </c>
      <c r="BV301" s="196">
        <f>IFERROR((VLOOKUP($A301,'1617'!$F$10:$L$408,7,FALSE)/VLOOKUP($A301,'2017'!$F$10:$M$460,8,FALSE))*1000,#N/A)</f>
        <v>11.99322122278712</v>
      </c>
      <c r="BW301" s="196">
        <f>IFERROR((VLOOKUP($A301,'1718'!$F$10:$L$408,7,FALSE)/VLOOKUP($A301,'2018'!$F$10:$N$460,9,FALSE))*1000,#N/A)</f>
        <v>10.826137388838768</v>
      </c>
      <c r="BX301" s="196">
        <f>IFERROR((VLOOKUP($A301,'1819'!$F$10:$L$408,7,FALSE)/VLOOKUP($A301,'2018'!$F$10:$N$460,9,FALSE))*1000,#N/A)</f>
        <v>9.1506637453280053</v>
      </c>
      <c r="BY301" s="196">
        <f>IFERROR((VLOOKUP($A301,'1920'!$F$10:$L$408,7,FALSE)/VLOOKUP($A301,'2019'!$F$10:$N$464,8,FALSE))*1000,#N/A)</f>
        <v>7.247482453463534</v>
      </c>
      <c r="BZ301" s="196">
        <f>IFERROR((VLOOKUP($A301,'20 21'!$F$10:$L$408,7,FALSE)/VLOOKUP($A301,'2020'!$F$10:$N$469,8,FALSE))*1000,#N/A)</f>
        <v>8.0116770192555666</v>
      </c>
      <c r="CA301" s="196">
        <f>IFERROR((VLOOKUP($A301,'21 22'!$F$10:$L$408,7,FALSE)/VLOOKUP($A301,'2021'!$F$10:$N$469,8,FALSE))*1000,#N/A)</f>
        <v>9.4987986813432421</v>
      </c>
      <c r="CB301" s="196">
        <f>IFERROR((VLOOKUP($A301,'22 23'!$F$10:$L$408,7,FALSE)/VLOOKUP($A301,'2022'!$F$10:$N$469,8,FALSE))*1000,#N/A)</f>
        <v>5.5975887310081811</v>
      </c>
      <c r="CC301" s="196">
        <f>IFERROR((VLOOKUP($A301,'23 24'!$F$7:$M$408,7,FALSE)/VLOOKUP($A301,'2023'!$C$7:$N$469,9,FALSE))*1000,#N/A)</f>
        <v>3.7829328712460493</v>
      </c>
      <c r="CE301" s="198">
        <f>IFERROR((VLOOKUP($A301,'0910'!$F$10:$S$433,9,FALSE)/VLOOKUP($A301,'2010'!$C$5:$K$611,9,FALSE))*1000,#N/A)</f>
        <v>4.3331728454501688</v>
      </c>
      <c r="CF301" s="198">
        <f>IFERROR((VLOOKUP($A301,'1011'!$F$10:$S$433,10,FALSE)/VLOOKUP($A301,'2011'!$C$5:$K$611,9,FALSE))*1000,#N/A)</f>
        <v>5.1243509155506963</v>
      </c>
      <c r="CG301" s="198">
        <f>IFERROR((VLOOKUP($A301,'1112'!$F$10:$S$408,9,FALSE)/VLOOKUP($A301,'2012'!$F$10:$M$460,8,FALSE))*1000,#N/A)</f>
        <v>3.8040893961008084</v>
      </c>
      <c r="CH301" s="198">
        <f>IFERROR((VLOOKUP($A301,'1213'!$F$10:$S$408,9,FALSE)/VLOOKUP($A301,'2013'!$F$10:$M$460,8,FALSE))*1000,#N/A)</f>
        <v>4.1962774957698814</v>
      </c>
      <c r="CI301" s="198">
        <f>IFERROR((VLOOKUP($A301,'1314'!$F$10:$S$408,9,FALSE)/VLOOKUP($A301,'2014'!$F$10:$M$460,8,FALSE))*1000,#N/A)</f>
        <v>3.9717266913497138</v>
      </c>
      <c r="CJ301" s="198">
        <f>IFERROR((VLOOKUP($A301,'1415'!$F$10:$S$408,9,FALSE)/VLOOKUP($A301,'2015'!$F$10:$M$460,8,FALSE))*1000,#N/A)</f>
        <v>5.3443783819894444</v>
      </c>
      <c r="CK301" s="198">
        <f>IFERROR((VLOOKUP($A301,'1516'!$F$10:$S$408,9,FALSE)/VLOOKUP($A301,'2016'!$F$10:$M$460,8,FALSE))*1000,#N/A)</f>
        <v>7.6512103423257036</v>
      </c>
      <c r="CL301" s="198">
        <f>IFERROR((VLOOKUP($A301,'1617'!$F$10:$S$408,9,FALSE)/VLOOKUP($A301,'2017'!$F$10:$M$460,8,FALSE))*1000,#N/A)</f>
        <v>9.1252770173380267</v>
      </c>
      <c r="CM301" s="198">
        <f>IFERROR((VLOOKUP($A301,'1718'!$F$10:$S$408,9,FALSE)/VLOOKUP($A301,'2018'!$F$10:$N$460,9,FALSE))*1000,#N/A)</f>
        <v>10.568372212914035</v>
      </c>
      <c r="CN301" s="198">
        <f>IFERROR((VLOOKUP($A301,'1819'!$F$10:$S$408,9,FALSE)/VLOOKUP($A301,'2018'!$F$10:$N$460,9,FALSE))*1000,#N/A)</f>
        <v>10.955019976801134</v>
      </c>
      <c r="CO301" s="198">
        <f>IFERROR((VLOOKUP($A301,'1920'!$F$10:$S$408,9,FALSE)/VLOOKUP($A301,'2019'!$F$10:$N$464,8,FALSE))*1000,#N/A)</f>
        <v>8.5825450106804997</v>
      </c>
      <c r="CP301" s="198">
        <f>IFERROR((VLOOKUP($A301,'20 21'!$F$10:$S$408,9,FALSE)/VLOOKUP($A301,'2020'!$F$10:$N$469,8,FALSE))*1000,#N/A)</f>
        <v>6.1339402178675426</v>
      </c>
      <c r="CQ301" s="198">
        <f>IFERROR((VLOOKUP($A301,'21 22'!$F$10:$S$408,9,FALSE)/VLOOKUP($A301,'2021'!$F$10:$N$469,8,FALSE))*1000,#N/A)</f>
        <v>7.1396199238854434</v>
      </c>
      <c r="CR301" s="198">
        <f>IFERROR((VLOOKUP($A301,'22 23'!$F$10:$S$408,9,FALSE)/VLOOKUP($A301,'2022'!$F$10:$N$469,8,FALSE))*1000,#N/A)</f>
        <v>6.2127083717783114</v>
      </c>
      <c r="CS301" s="196">
        <f>IFERROR((VLOOKUP($A301,'23 24'!$F$7:$S$408,9,FALSE)/VLOOKUP($A301,'2023'!$C$7:$N$469,9,FALSE))*1000,#N/A)</f>
        <v>4.1490231491085696</v>
      </c>
      <c r="CU301" s="198">
        <f>IFERROR((VLOOKUP($A301,'0910'!$F$10:$S$433,10,FALSE)/VLOOKUP($A301,'2010'!$C$5:$K$611,9,FALSE))*1000,#N/A)</f>
        <v>1.9946351193342047</v>
      </c>
      <c r="CV301" s="198">
        <f>IFERROR((VLOOKUP($A301,'1011'!$F$10:$S$433,11,FALSE)/VLOOKUP($A301,'2011'!$C$5:$K$611,9,FALSE))*1000,#N/A)</f>
        <v>1.7081169718502323</v>
      </c>
      <c r="CW301" s="198">
        <f>IFERROR((VLOOKUP($A301,'1112'!$F$10:$S$408,10,FALSE)/VLOOKUP($A301,'2012'!$F$10:$M$460,8,FALSE))*1000,#N/A)</f>
        <v>2.3096257047754905</v>
      </c>
      <c r="CX301" s="198">
        <f>IFERROR((VLOOKUP($A301,'1213'!$F$10:$S$408,10,FALSE)/VLOOKUP($A301,'2013'!$F$10:$M$460,8,FALSE))*1000,#N/A)</f>
        <v>0.67681895093062605</v>
      </c>
      <c r="CY301" s="198">
        <f>IFERROR((VLOOKUP($A301,'1314'!$F$10:$S$408,10,FALSE)/VLOOKUP($A301,'2014'!$F$10:$M$460,8,FALSE))*1000,#N/A)</f>
        <v>1.4809828340626052</v>
      </c>
      <c r="CZ301" s="198">
        <f>IFERROR((VLOOKUP($A301,'1415'!$F$10:$S$408,10,FALSE)/VLOOKUP($A301,'2015'!$F$10:$M$460,8,FALSE))*1000,#N/A)</f>
        <v>1.5365087848219654</v>
      </c>
      <c r="DA301" s="198">
        <f>IFERROR((VLOOKUP($A301,'1516'!$F$10:$S$408,10,FALSE)/VLOOKUP($A301,'2016'!$F$10:$M$460,8,FALSE))*1000,#N/A)</f>
        <v>3.1000593628388629</v>
      </c>
      <c r="DB301" s="198">
        <f>IFERROR((VLOOKUP($A301,'1617'!$F$10:$S$408,10,FALSE)/VLOOKUP($A301,'2017'!$F$10:$M$460,8,FALSE))*1000,#N/A)</f>
        <v>2.1509581540868208</v>
      </c>
      <c r="DC301" s="198">
        <f>IFERROR((VLOOKUP($A301,'1718'!$F$10:$S$408,10,FALSE)/VLOOKUP($A301,'2018'!$F$10:$N$460,9,FALSE))*1000,#N/A)</f>
        <v>1.4177084675860292</v>
      </c>
      <c r="DD301" s="198">
        <f>IFERROR((VLOOKUP($A301,'1819'!$F$10:$S$408,10,FALSE)/VLOOKUP($A301,'2018'!$F$10:$N$460,9,FALSE))*1000,#N/A)</f>
        <v>1.4177084675860292</v>
      </c>
      <c r="DE301" s="198">
        <f>IFERROR((VLOOKUP($A301,'1920'!$F$10:$S$408,10,FALSE)/VLOOKUP($A301,'2019'!$F$10:$N$464,8,FALSE))*1000,#N/A)</f>
        <v>1.4622113721900112</v>
      </c>
      <c r="DF301" s="198">
        <f>IFERROR((VLOOKUP($A301,'20 21'!$F$10:$S$408,10,FALSE)/VLOOKUP($A301,'2020'!$F$10:$N$469,8,FALSE))*1000,#N/A)</f>
        <v>1.0014596274069458</v>
      </c>
      <c r="DG301" s="198">
        <f>IFERROR((VLOOKUP($A301,'21 22'!$F$10:$S$408,10,FALSE)/VLOOKUP($A301,'2021'!$F$10:$N$469,8,FALSE))*1000,#N/A)</f>
        <v>1.3658403332650413</v>
      </c>
      <c r="DH301" s="198">
        <f>IFERROR((VLOOKUP($A301,'22 23'!$F$10:$S$408,10,FALSE)/VLOOKUP($A301,'2022'!$F$10:$N$469,8,FALSE))*1000,#N/A)</f>
        <v>2.0298948145414282</v>
      </c>
      <c r="DI301" s="196">
        <f>IFERROR((VLOOKUP($A301,'23 24'!$F$7:$S$408,10,FALSE)/VLOOKUP($A301,'2023'!$C$7:$N$469,9,FALSE))*1000,#N/A)</f>
        <v>2.1965416671751252</v>
      </c>
      <c r="DK301" s="198">
        <f>IFERROR((VLOOKUP($A301,'0910'!$F$10:$S$433,11,FALSE)/VLOOKUP($A301,'2010'!$C$5:$K$611,9,FALSE))*1000,#N/A)</f>
        <v>0</v>
      </c>
      <c r="DL301" s="198">
        <f>IFERROR((VLOOKUP($A301,'1011'!$F$10:$S$433,12,FALSE)/VLOOKUP($A301,'2011'!$C$5:$K$611,9,FALSE))*1000,#N/A)</f>
        <v>0</v>
      </c>
      <c r="DM301" s="198">
        <f>IFERROR((VLOOKUP($A301,'1112'!$F$10:$S$408,11,FALSE)/VLOOKUP($A301,'2012'!$F$10:$M$460,8,FALSE))*1000,#N/A)</f>
        <v>6.7930167787514442E-2</v>
      </c>
      <c r="DN301" s="198">
        <f>IFERROR((VLOOKUP($A301,'1213'!$F$10:$S$408,11,FALSE)/VLOOKUP($A301,'2013'!$F$10:$M$460,8,FALSE))*1000,#N/A)</f>
        <v>0</v>
      </c>
      <c r="DO301" s="198">
        <f>IFERROR((VLOOKUP($A301,'1314'!$F$10:$S$408,11,FALSE)/VLOOKUP($A301,'2014'!$F$10:$M$460,8,FALSE))*1000,#N/A)</f>
        <v>0</v>
      </c>
      <c r="DP301" s="198">
        <f>IFERROR((VLOOKUP($A301,'1415'!$F$10:$S$408,11,FALSE)/VLOOKUP($A301,'2015'!$F$10:$M$460,8,FALSE))*1000,#N/A)</f>
        <v>0</v>
      </c>
      <c r="DQ301" s="198">
        <f>IFERROR((VLOOKUP($A301,'1516'!$F$10:$S$408,11,FALSE)/VLOOKUP($A301,'2016'!$F$10:$M$460,8,FALSE))*1000,#N/A)</f>
        <v>0</v>
      </c>
      <c r="DR301" s="198">
        <f>IFERROR((VLOOKUP($A301,'1617'!$F$10:$S$408,11,FALSE)/VLOOKUP($A301,'2017'!$F$10:$M$460,8,FALSE))*1000,#N/A)</f>
        <v>0</v>
      </c>
      <c r="DS301" s="198">
        <f>IFERROR((VLOOKUP($A301,'1718'!$F$10:$S$408,11,FALSE)/VLOOKUP($A301,'2018'!$F$10:$N$460,9,FALSE))*1000,#N/A)</f>
        <v>0</v>
      </c>
      <c r="DT301" s="198">
        <f>IFERROR((VLOOKUP($A301,'1819'!$F$10:$S$408,11,FALSE)/VLOOKUP($A301,'2018'!$F$10:$N$460,9,FALSE))*1000,#N/A)</f>
        <v>0</v>
      </c>
      <c r="DU301" s="198">
        <f>IFERROR((VLOOKUP($A301,'1920'!$F$10:$S$408,11,FALSE)/VLOOKUP($A301,'2019'!$F$10:$N$464,8,FALSE))*1000,#N/A)</f>
        <v>0</v>
      </c>
      <c r="DV301" s="198">
        <f>IFERROR((VLOOKUP($A301,'20 21'!$F$10:$S$408,11,FALSE)/VLOOKUP($A301,'2020'!$F$10:$N$469,8,FALSE))*1000,#N/A)</f>
        <v>0</v>
      </c>
      <c r="DW301" s="198">
        <f>IFERROR((VLOOKUP($A301,'21 22'!$F$10:$S$408,11,FALSE)/VLOOKUP($A301,'2021'!$F$10:$N$469,8,FALSE))*1000,#N/A)</f>
        <v>0</v>
      </c>
      <c r="DX301" s="198">
        <f>IFERROR((VLOOKUP($A301,'22 23'!$F$10:$S$408,11,FALSE)/VLOOKUP($A301,'2022'!$F$10:$N$469,8,FALSE))*1000,#N/A)</f>
        <v>0</v>
      </c>
      <c r="DY301" s="196">
        <f>IFERROR((VLOOKUP($A301,'23 24'!$F$7:$S$408,11,FALSE)/VLOOKUP($A301,'2023'!$C$7:$N$469,9,FALSE))*1000,#N/A)</f>
        <v>0</v>
      </c>
      <c r="EA301" s="198">
        <f>IFERROR((VLOOKUP($A301,'0910'!$F$10:$S$433,12,FALSE)/VLOOKUP($A301,'2010'!$C$5:$K$611,9,FALSE))*1000,#N/A)</f>
        <v>6.3278079647843732</v>
      </c>
      <c r="EB301" s="198">
        <f>IFERROR((VLOOKUP($A301,'1011'!$F$10:$S$433,13,FALSE)/VLOOKUP($A301,'2011'!$C$5:$K$611,9,FALSE))*1000,#N/A)</f>
        <v>6.832467887400929</v>
      </c>
      <c r="EC301" s="198">
        <f>IFERROR((VLOOKUP($A301,'1112'!$F$10:$S$408,12,FALSE)/VLOOKUP($A301,'2012'!$F$10:$M$460,8,FALSE))*1000,#N/A)</f>
        <v>6.1816452686638135</v>
      </c>
      <c r="ED301" s="198">
        <f>IFERROR((VLOOKUP($A301,'1213'!$F$10:$S$408,12,FALSE)/VLOOKUP($A301,'2013'!$F$10:$M$460,8,FALSE))*1000,#N/A)</f>
        <v>4.8054145516074449</v>
      </c>
      <c r="EE301" s="198">
        <f>IFERROR((VLOOKUP($A301,'1314'!$F$10:$S$408,12,FALSE)/VLOOKUP($A301,'2014'!$F$10:$M$460,8,FALSE))*1000,#N/A)</f>
        <v>5.520026926960619</v>
      </c>
      <c r="EF301" s="198">
        <f>IFERROR((VLOOKUP($A301,'1415'!$F$10:$S$408,12,FALSE)/VLOOKUP($A301,'2015'!$F$10:$M$460,8,FALSE))*1000,#N/A)</f>
        <v>6.8808871668114104</v>
      </c>
      <c r="EG301" s="198">
        <f>IFERROR((VLOOKUP($A301,'1516'!$F$10:$S$408,12,FALSE)/VLOOKUP($A301,'2016'!$F$10:$M$460,8,FALSE))*1000,#N/A)</f>
        <v>10.751269705164566</v>
      </c>
      <c r="EH301" s="198">
        <f>IFERROR((VLOOKUP($A301,'1617'!$F$10:$S$408,12,FALSE)/VLOOKUP($A301,'2017'!$F$10:$M$460,8,FALSE))*1000,#N/A)</f>
        <v>11.276235171424847</v>
      </c>
      <c r="EI301" s="198">
        <f>IFERROR((VLOOKUP($A301,'1718'!$F$10:$S$408,12,FALSE)/VLOOKUP($A301,'2018'!$F$10:$N$460,9,FALSE))*1000,#N/A)</f>
        <v>11.986080680500065</v>
      </c>
      <c r="EJ301" s="198">
        <f>IFERROR((VLOOKUP($A301,'1819'!$F$10:$S$408,12,FALSE)/VLOOKUP($A301,'2018'!$F$10:$N$460,9,FALSE))*1000,#N/A)</f>
        <v>12.372728444387164</v>
      </c>
      <c r="EK301" s="198">
        <f>IFERROR((VLOOKUP($A301,'1920'!$F$10:$S$408,12,FALSE)/VLOOKUP($A301,'2019'!$F$10:$N$464,8,FALSE))*1000,#N/A)</f>
        <v>10.044756382870512</v>
      </c>
      <c r="EL301" s="198">
        <f>IFERROR((VLOOKUP($A301,'20 21'!$F$10:$S$408,12,FALSE)/VLOOKUP($A301,'2020'!$F$10:$N$469,8,FALSE))*1000,#N/A)</f>
        <v>7.0728086185615542</v>
      </c>
      <c r="EM301" s="198">
        <f>IFERROR((VLOOKUP($A301,'21 22'!$F$10:$S$408,12,FALSE)/VLOOKUP($A301,'2021'!$F$10:$N$469,8,FALSE))*1000,#N/A)</f>
        <v>8.5054602571504851</v>
      </c>
      <c r="EN301" s="198">
        <f>IFERROR((VLOOKUP($A301,'22 23'!$F$10:$S$408,12,FALSE)/VLOOKUP($A301,'2022'!$F$10:$N$469,8,FALSE))*1000,#N/A)</f>
        <v>8.1810912222427259</v>
      </c>
      <c r="EO301" s="196">
        <f>IFERROR((VLOOKUP($A301,'23 24'!$F$7:$S$408,12,FALSE)/VLOOKUP($A301,'2023'!$C$7:$N$469,9,FALSE))*1000,#N/A)</f>
        <v>6.3455648162836962</v>
      </c>
    </row>
    <row r="302" spans="1:145" x14ac:dyDescent="0.3">
      <c r="A302" t="s">
        <v>446</v>
      </c>
      <c r="B302" t="s">
        <v>1743</v>
      </c>
      <c r="C302" t="str">
        <f>IF(VLOOKUP($A302,'0910'!$F$10:$L$433,1,FALSE)=VLOOKUP($A302,'2010'!$C$5:$K$611,1,FALSE),VLOOKUP($A302,'0910'!$F$10:$L$433,1,FALSE),FALSE)</f>
        <v>Walsall</v>
      </c>
      <c r="D302" t="str">
        <f>IF(VLOOKUP($A302,'1011'!$F$10:$L$433,1,FALSE)=VLOOKUP($A302,'2011'!$C$5:$K$611,1,FALSE),VLOOKUP($A302,'1011'!$F$10:$L$433,1,FALSE),FALSE)</f>
        <v>Walsall</v>
      </c>
      <c r="E302" t="str">
        <f>IF(VLOOKUP(A302,'1112'!$F$10:$L$408,1,FALSE)=VLOOKUP(A302,'2012'!$F$10:$M$460,1,FALSE),VLOOKUP(A302,'1112'!$F$10:$L$408,1,FALSE),FALSE)</f>
        <v>Walsall</v>
      </c>
      <c r="F302" t="str">
        <f>IF(VLOOKUP($A302,'1213'!$F$10:$L$408,1,FALSE)=VLOOKUP($A302,'2013'!$F$10:$M$460,1,FALSE),VLOOKUP($A302,'1213'!$F$10:$L$408,1,FALSE),FALSE)</f>
        <v>Walsall</v>
      </c>
      <c r="G302" t="str">
        <f>IF(VLOOKUP($A302,'1314'!$F$10:$L$408,1,FALSE)=VLOOKUP($A302,'2014'!$F$10:$M$460,1,FALSE),VLOOKUP($A302,'1314'!$F$10:$L$408,1,FALSE),FALSE)</f>
        <v>Walsall</v>
      </c>
      <c r="H302" t="str">
        <f>IF(VLOOKUP($A302,'1415'!$F$10:$L$408,1,FALSE)=VLOOKUP($A302,'2015'!$F$10:$M$460,1,FALSE),VLOOKUP($A302,'1415'!$F$10:$L$408,1,FALSE),FALSE)</f>
        <v>Walsall</v>
      </c>
      <c r="I302" t="str">
        <f>IF(VLOOKUP($A302,'1516'!$F$10:$L$408,1,FALSE)=VLOOKUP($A302,'2015'!$F$10:$M$460,1,FALSE),VLOOKUP($A302,'1516'!$F$10:$L$408,1,FALSE),FALSE)</f>
        <v>Walsall</v>
      </c>
      <c r="J302" t="str">
        <f>IF(VLOOKUP($A302,'1617'!$F$10:$L$408,1,FALSE)=VLOOKUP($A302,'2016'!$F$10:$M$460,1,FALSE),VLOOKUP($A302,'1617'!$F$10:$L$408,1,FALSE),FALSE)</f>
        <v>Walsall</v>
      </c>
      <c r="K302" t="str">
        <f>IF(VLOOKUP($A302,'1718'!$F$10:$M$408,1,FALSE)=VLOOKUP($A302,'2017'!$F$10:$M$460,1,FALSE),VLOOKUP($A302,'1718'!$F$10:$M$408,1,FALSE),FALSE)</f>
        <v>Walsall</v>
      </c>
      <c r="L302" t="str">
        <f>IF(VLOOKUP($A302,'1819'!$F$10:$M$408,1,FALSE)=VLOOKUP($A302,'2018'!$F$10:$M$460,1,FALSE),VLOOKUP($A302,'1819'!$F$10:$M$408,1,FALSE),FALSE)</f>
        <v>Walsall</v>
      </c>
      <c r="M302" t="str">
        <f>IF(VLOOKUP($A302,'1920'!$F$10:$M$408,1,FALSE)=VLOOKUP($A302,'2019'!$F$10:$M$464,1,FALSE),VLOOKUP($A302,'1920'!$F$10:$M$408,1,FALSE),FALSE)</f>
        <v>Walsall</v>
      </c>
      <c r="N302" t="str">
        <f>IF(VLOOKUP($A302,'20 21'!$F$10:$N$408,1,FALSE)=VLOOKUP($A302,'2020'!$F$10:$O$468,1,FALSE),VLOOKUP($A302,'20 21'!$F$10:$N$408,1,FALSE),FALSE)</f>
        <v>Walsall</v>
      </c>
      <c r="O302" t="str">
        <f>IF(VLOOKUP($A302,'21 22'!$F$10:$N$408,1,FALSE)=VLOOKUP($A302,'2021'!$F$10:$O$471,1,FALSE),VLOOKUP($A302,'21 22'!$F$10:$N$408,1,FALSE),FALSE)</f>
        <v>Walsall</v>
      </c>
      <c r="P302" t="str">
        <f>IF(VLOOKUP($A302,'22 23'!$F$10:$N$408,1,FALSE)=VLOOKUP($A302,'2022'!$F$10:$O$468,1,FALSE),VLOOKUP($A302,'22 23'!$F$10:$N$408,1,FALSE),FALSE)</f>
        <v>Walsall</v>
      </c>
      <c r="Q302" t="str">
        <f>IF(VLOOKUP($A302,'23 24'!$F$7:$N$408,1,FALSE)=VLOOKUP($A302,'2023'!$C$7:$O$468,1,FALSE),VLOOKUP($A302,'23 24'!$F$7:$N$408,1,FALSE),FALSE)</f>
        <v>Walsall</v>
      </c>
      <c r="S302" s="196" t="e">
        <f>IFERROR((VLOOKUP($A302,'0910'!$F$10:$L$433,4,FALSE)/VLOOKUP($A302,'2010'!$C$5:$K$611,9,FALSE))*1000,#N/A)</f>
        <v>#N/A</v>
      </c>
      <c r="T302" s="196">
        <f>IFERROR((VLOOKUP($A302,'1011'!$F$10:$L$433,4,FALSE)/VLOOKUP($A302,'2011'!$C$5:$K$611,9,FALSE))*1000,#N/A)</f>
        <v>2.5238867856499008</v>
      </c>
      <c r="U302" s="196">
        <f>IFERROR((VLOOKUP($A302,'1112'!$F$10:$L$408,4,FALSE)/VLOOKUP($A302,'2012'!$F$10:$M$460,8,FALSE))*1000,#N/A)</f>
        <v>2.2427558984480132</v>
      </c>
      <c r="V302" s="196">
        <f>IFERROR((VLOOKUP($A302,'1213'!$F$10:$L$408,4,FALSE)/VLOOKUP($A302,'2013'!$F$10:$M$460,8,FALSE))*1000,#N/A)</f>
        <v>2.9495888451912764</v>
      </c>
      <c r="W302" s="196">
        <f>IFERROR((VLOOKUP($A302,'1314'!$F$10:$L$408,4,FALSE)/VLOOKUP($A302,'2014'!$F$10:$M$460,8,FALSE))*1000,#N/A)</f>
        <v>4.796163069544364</v>
      </c>
      <c r="X302" s="196">
        <f>IFERROR((VLOOKUP($A302,'1415'!$F$10:$L$408,4,FALSE)/VLOOKUP($A302,'2015'!$F$10:$M$460,8,FALSE))*1000,#N/A)</f>
        <v>6.793118659020732</v>
      </c>
      <c r="Y302" s="196">
        <f>IFERROR((VLOOKUP($A302,'1516'!$F$10:$L$408,4,FALSE)/VLOOKUP($A302,'2016'!$F$10:$M$460,8,FALSE))*1000,#N/A)</f>
        <v>3.1507089095046386</v>
      </c>
      <c r="Z302" s="196">
        <f>IFERROR((VLOOKUP($A302,'1617'!$F$10:$L$408,4,FALSE)/VLOOKUP($A302,'2017'!$F$10:$M$460,8,FALSE))*1000,#N/A)</f>
        <v>3.3995815899581592</v>
      </c>
      <c r="AA302" s="196">
        <f>IFERROR((VLOOKUP($A302,'1718'!$F$10:$L$408,4,FALSE)/VLOOKUP($A302,'2018'!$F$10:$N$460,9,FALSE))*1000,#N/A)</f>
        <v>6.6678212677519912</v>
      </c>
      <c r="AB302" s="196">
        <f>IFERROR((VLOOKUP($A302,'1819'!$F$10:$L$408,4,FALSE)/VLOOKUP($A302,'2018'!$F$10:$N$460,9,FALSE))*1000,#N/A)</f>
        <v>3.7235885001731899</v>
      </c>
      <c r="AC302" s="196">
        <f>IFERROR((VLOOKUP($A302,'1920'!$F$10:$L$408,4,FALSE)/VLOOKUP($A302,'2019'!$F$10:$N$464,8,FALSE))*1000,#N/A)</f>
        <v>2.2365976188837657</v>
      </c>
      <c r="AD302" s="196">
        <f>IFERROR((VLOOKUP($A302,'20 21'!$F$10:$M$408,4,FALSE)/VLOOKUP($A302,'2020'!$F$10:$N$469,8,FALSE))*1000,#N/A)</f>
        <v>1.9649688766016633</v>
      </c>
      <c r="AE302" s="196">
        <f>IFERROR((VLOOKUP($A302,'21 22'!$F$10:$M$408,4,FALSE)/VLOOKUP($A302,'2021'!$F$10:$N$469,8,FALSE))*1000,#N/A)</f>
        <v>2.7300027300027301</v>
      </c>
      <c r="AF302" s="196">
        <f>IFERROR((VLOOKUP($A302,'22 23'!$F$10:$M$408,4,FALSE)/VLOOKUP($A302,'2022'!$F$10:$N$469,8,FALSE))*1000,#N/A)</f>
        <v>3.4822490232716152</v>
      </c>
      <c r="AG302" s="196">
        <f>IFERROR((VLOOKUP($A302,'23 24'!$F$7:$M$408,4,FALSE)/VLOOKUP($A302,'2023'!$C$7:$N$469,9,FALSE))*1000,#N/A)</f>
        <v>1.1845033123789057</v>
      </c>
      <c r="AI302" s="196" t="e">
        <f>IFERROR((VLOOKUP($A302,'0910'!$F$10:$L$433,5,FALSE)/VLOOKUP($A302,'2010'!$C$5:$K$611,9,FALSE))*1000,#N/A)</f>
        <v>#N/A</v>
      </c>
      <c r="AJ302" s="196">
        <f>IFERROR((VLOOKUP($A302,'1011'!$F$10:$L$433,5,FALSE)/VLOOKUP($A302,'2011'!$C$5:$K$611,9,FALSE))*1000,#N/A)</f>
        <v>1.7126374616910041</v>
      </c>
      <c r="AK302" s="196">
        <f>IFERROR((VLOOKUP($A302,'1112'!$F$10:$L$408,5,FALSE)/VLOOKUP($A302,'2012'!$F$10:$M$460,8,FALSE))*1000,#N/A)</f>
        <v>0.35884094375168207</v>
      </c>
      <c r="AL302" s="196">
        <f>IFERROR((VLOOKUP($A302,'1213'!$F$10:$L$408,5,FALSE)/VLOOKUP($A302,'2013'!$F$10:$M$460,8,FALSE))*1000,#N/A)</f>
        <v>0.446907400786557</v>
      </c>
      <c r="AM302" s="196">
        <f>IFERROR((VLOOKUP($A302,'1314'!$F$10:$L$408,5,FALSE)/VLOOKUP($A302,'2014'!$F$10:$M$460,8,FALSE))*1000,#N/A)</f>
        <v>0.88817834621191938</v>
      </c>
      <c r="AN302" s="196">
        <f>IFERROR((VLOOKUP($A302,'1415'!$F$10:$L$408,5,FALSE)/VLOOKUP($A302,'2015'!$F$10:$M$460,8,FALSE))*1000,#N/A)</f>
        <v>0.52933392148213498</v>
      </c>
      <c r="AO302" s="196">
        <f>IFERROR((VLOOKUP($A302,'1516'!$F$10:$L$408,5,FALSE)/VLOOKUP($A302,'2016'!$F$10:$M$460,8,FALSE))*1000,#N/A)</f>
        <v>8.7519691930684401E-2</v>
      </c>
      <c r="AP302" s="196">
        <f>IFERROR((VLOOKUP($A302,'1617'!$F$10:$L$408,5,FALSE)/VLOOKUP($A302,'2017'!$F$10:$M$460,8,FALSE))*1000,#N/A)</f>
        <v>0.2615062761506276</v>
      </c>
      <c r="AQ302" s="196">
        <f>IFERROR((VLOOKUP($A302,'1718'!$F$10:$L$408,5,FALSE)/VLOOKUP($A302,'2018'!$F$10:$N$460,9,FALSE))*1000,#N/A)</f>
        <v>0</v>
      </c>
      <c r="AR302" s="196">
        <f>IFERROR((VLOOKUP($A302,'1819'!$F$10:$L$408,5,FALSE)/VLOOKUP($A302,'2018'!$F$10:$N$460,9,FALSE))*1000,#N/A)</f>
        <v>0</v>
      </c>
      <c r="AS302" s="196">
        <f>IFERROR((VLOOKUP($A302,'1920'!$F$10:$L$408,5,FALSE)/VLOOKUP($A302,'2019'!$F$10:$N$464,8,FALSE))*1000,#N/A)</f>
        <v>0</v>
      </c>
      <c r="AT302" s="196">
        <f>IFERROR((VLOOKUP($A302,'20 21'!$F$10:$L$408,5,FALSE)/VLOOKUP($A302,'2020'!$F$10:$N$469,8,FALSE))*1000,#N/A)</f>
        <v>0.93976772359209981</v>
      </c>
      <c r="AU302" s="196">
        <f>IFERROR((VLOOKUP($A302,'21 22'!$F$10:$L$408,5,FALSE)/VLOOKUP($A302,'2021'!$F$10:$N$469,8,FALSE))*1000,#N/A)</f>
        <v>0.59718809718809718</v>
      </c>
      <c r="AV302" s="196">
        <f>IFERROR((VLOOKUP($A302,'22 23'!$F$10:$L$408,5,FALSE)/VLOOKUP($A302,'2022'!$F$10:$N$469,8,FALSE))*1000,#N/A)</f>
        <v>0</v>
      </c>
      <c r="AW302" s="196">
        <f>IFERROR((VLOOKUP($A302,'23 24'!$F$7:$M$408,5,FALSE)/VLOOKUP($A302,'2023'!$C$7:$N$469,9,FALSE))*1000,#N/A)</f>
        <v>0.50764427673381674</v>
      </c>
      <c r="AY302" s="196" t="e">
        <f>IFERROR((VLOOKUP($A302,'0910'!$F$10:$L$433,6,FALSE)/VLOOKUP($A302,'2010'!$C$5:$K$611,9,FALSE))*1000,#N/A)</f>
        <v>#N/A</v>
      </c>
      <c r="AZ302" s="196">
        <f>IFERROR((VLOOKUP($A302,'1011'!$F$10:$L$433,6,FALSE)/VLOOKUP($A302,'2011'!$C$5:$K$611,9,FALSE))*1000,#N/A)</f>
        <v>0</v>
      </c>
      <c r="BA302" s="196">
        <f>IFERROR((VLOOKUP($A302,'1112'!$F$10:$L$408,6,FALSE)/VLOOKUP($A302,'2012'!$F$10:$M$460,8,FALSE))*1000,#N/A)</f>
        <v>0</v>
      </c>
      <c r="BB302" s="196">
        <f>IFERROR((VLOOKUP($A302,'1213'!$F$10:$L$408,6,FALSE)/VLOOKUP($A302,'2013'!$F$10:$M$460,8,FALSE))*1000,#N/A)</f>
        <v>0</v>
      </c>
      <c r="BC302" s="196">
        <f>IFERROR((VLOOKUP($A302,'1314'!$F$10:$L$408,6,FALSE)/VLOOKUP($A302,'2014'!$F$10:$M$460,8,FALSE))*1000,#N/A)</f>
        <v>0</v>
      </c>
      <c r="BD302" s="196">
        <f>IFERROR((VLOOKUP($A302,'1415'!$F$10:$L$408,6,FALSE)/VLOOKUP($A302,'2015'!$F$10:$M$460,8,FALSE))*1000,#N/A)</f>
        <v>0</v>
      </c>
      <c r="BE302" s="196">
        <f>IFERROR((VLOOKUP($A302,'1516'!$F$10:$L$408,6,FALSE)/VLOOKUP($A302,'2016'!$F$10:$M$460,8,FALSE))*1000,#N/A)</f>
        <v>0</v>
      </c>
      <c r="BF302" s="196">
        <f>IFERROR((VLOOKUP($A302,'1617'!$F$10:$L$408,6,FALSE)/VLOOKUP($A302,'2017'!$F$10:$M$460,8,FALSE))*1000,#N/A)</f>
        <v>0</v>
      </c>
      <c r="BG302" s="196">
        <f>IFERROR((VLOOKUP($A302,'1718'!$F$10:$L$408,6,FALSE)/VLOOKUP($A302,'2018'!$F$10:$N$460,9,FALSE))*1000,#N/A)</f>
        <v>0</v>
      </c>
      <c r="BH302" s="196">
        <f>IFERROR((VLOOKUP($A302,'1819'!$F$10:$L$408,6,FALSE)/VLOOKUP($A302,'2018'!$F$10:$N$460,9,FALSE))*1000,#N/A)</f>
        <v>1.4721163837894007</v>
      </c>
      <c r="BI302" s="196">
        <f>IFERROR((VLOOKUP($A302,'1920'!$F$10:$L$408,6,FALSE)/VLOOKUP($A302,'2019'!$F$10:$N$464,8,FALSE))*1000,#N/A)</f>
        <v>0</v>
      </c>
      <c r="BJ302" s="196">
        <f>IFERROR((VLOOKUP($A302,'20 21'!$F$10:$L$408,6,FALSE)/VLOOKUP($A302,'2020'!$F$10:$N$469,8,FALSE))*1000,#N/A)</f>
        <v>0</v>
      </c>
      <c r="BK302" s="196">
        <f>IFERROR((VLOOKUP($A302,'21 22'!$F$10:$L$408,6,FALSE)/VLOOKUP($A302,'2021'!$F$10:$N$469,8,FALSE))*1000,#N/A)</f>
        <v>0</v>
      </c>
      <c r="BL302" s="196">
        <f>IFERROR((VLOOKUP($A302,'22 23'!$F$10:$L$408,6,FALSE)/VLOOKUP($A302,'2022'!$F$10:$N$469,8,FALSE))*1000,#N/A)</f>
        <v>0</v>
      </c>
      <c r="BM302" s="196">
        <f>IFERROR((VLOOKUP($A302,'23 24'!$F$7:$M$408,6,FALSE)/VLOOKUP($A302,'2023'!$C$7:$N$469,9,FALSE))*1000,#N/A)</f>
        <v>0</v>
      </c>
      <c r="BO302" s="196" t="e">
        <f>IFERROR((VLOOKUP($A302,'0910'!$F$10:$L$433,7,FALSE)/VLOOKUP($A302,'2010'!$C$5:$K$611,9,FALSE))*1000,#N/A)</f>
        <v>#N/A</v>
      </c>
      <c r="BP302" s="196">
        <f>IFERROR((VLOOKUP($A302,'1011'!$F$10:$L$433,7,FALSE)/VLOOKUP($A302,'2011'!$C$5:$K$611,9,FALSE))*1000,#N/A)</f>
        <v>4.2365242473409053</v>
      </c>
      <c r="BQ302" s="196">
        <f>IFERROR((VLOOKUP($A302,'1112'!$F$10:$L$408,7,FALSE)/VLOOKUP($A302,'2012'!$F$10:$M$460,8,FALSE))*1000,#N/A)</f>
        <v>2.6015968421996947</v>
      </c>
      <c r="BR302" s="196">
        <f>IFERROR((VLOOKUP($A302,'1213'!$F$10:$L$408,7,FALSE)/VLOOKUP($A302,'2013'!$F$10:$M$460,8,FALSE))*1000,#N/A)</f>
        <v>3.3964962459778332</v>
      </c>
      <c r="BS302" s="196">
        <f>IFERROR((VLOOKUP($A302,'1314'!$F$10:$L$408,7,FALSE)/VLOOKUP($A302,'2014'!$F$10:$M$460,8,FALSE))*1000,#N/A)</f>
        <v>5.6843414157562835</v>
      </c>
      <c r="BT302" s="196">
        <f>IFERROR((VLOOKUP($A302,'1415'!$F$10:$L$408,7,FALSE)/VLOOKUP($A302,'2015'!$F$10:$M$460,8,FALSE))*1000,#N/A)</f>
        <v>7.3224525805028673</v>
      </c>
      <c r="BU302" s="196">
        <f>IFERROR((VLOOKUP($A302,'1516'!$F$10:$L$408,7,FALSE)/VLOOKUP($A302,'2016'!$F$10:$M$460,8,FALSE))*1000,#N/A)</f>
        <v>3.2382286014353232</v>
      </c>
      <c r="BV302" s="196">
        <f>IFERROR((VLOOKUP($A302,'1617'!$F$10:$L$408,7,FALSE)/VLOOKUP($A302,'2017'!$F$10:$M$460,8,FALSE))*1000,#N/A)</f>
        <v>3.6610878661087867</v>
      </c>
      <c r="BW302" s="196">
        <f>IFERROR((VLOOKUP($A302,'1718'!$F$10:$L$408,7,FALSE)/VLOOKUP($A302,'2018'!$F$10:$N$460,9,FALSE))*1000,#N/A)</f>
        <v>6.6678212677519912</v>
      </c>
      <c r="BX302" s="196">
        <f>IFERROR((VLOOKUP($A302,'1819'!$F$10:$L$408,7,FALSE)/VLOOKUP($A302,'2018'!$F$10:$N$460,9,FALSE))*1000,#N/A)</f>
        <v>5.1957048839625912</v>
      </c>
      <c r="BY302" s="196">
        <f>IFERROR((VLOOKUP($A302,'1920'!$F$10:$L$408,7,FALSE)/VLOOKUP($A302,'2019'!$F$10:$N$464,8,FALSE))*1000,#N/A)</f>
        <v>2.2365976188837657</v>
      </c>
      <c r="BZ302" s="196">
        <f>IFERROR((VLOOKUP($A302,'20 21'!$F$10:$L$408,7,FALSE)/VLOOKUP($A302,'2020'!$F$10:$N$469,8,FALSE))*1000,#N/A)</f>
        <v>2.9047366001937629</v>
      </c>
      <c r="CA302" s="196">
        <f>IFERROR((VLOOKUP($A302,'21 22'!$F$10:$L$408,7,FALSE)/VLOOKUP($A302,'2021'!$F$10:$N$469,8,FALSE))*1000,#N/A)</f>
        <v>3.3271908271908273</v>
      </c>
      <c r="CB302" s="196">
        <f>IFERROR((VLOOKUP($A302,'22 23'!$F$10:$L$408,7,FALSE)/VLOOKUP($A302,'2022'!$F$10:$N$469,8,FALSE))*1000,#N/A)</f>
        <v>3.4822490232716152</v>
      </c>
      <c r="CC302" s="196">
        <f>IFERROR((VLOOKUP($A302,'23 24'!$F$7:$M$408,7,FALSE)/VLOOKUP($A302,'2023'!$C$7:$N$469,9,FALSE))*1000,#N/A)</f>
        <v>1.6921475891127222</v>
      </c>
      <c r="CE302" s="198" t="e">
        <f>IFERROR((VLOOKUP($A302,'0910'!$F$10:$S$433,9,FALSE)/VLOOKUP($A302,'2010'!$C$5:$K$611,9,FALSE))*1000,#N/A)</f>
        <v>#N/A</v>
      </c>
      <c r="CF302" s="198">
        <f>IFERROR((VLOOKUP($A302,'1011'!$F$10:$S$433,10,FALSE)/VLOOKUP($A302,'2011'!$C$5:$K$611,9,FALSE))*1000,#N/A)</f>
        <v>4.4168018748873266</v>
      </c>
      <c r="CG302" s="198">
        <f>IFERROR((VLOOKUP($A302,'1112'!$F$10:$S$408,9,FALSE)/VLOOKUP($A302,'2012'!$F$10:$M$460,8,FALSE))*1000,#N/A)</f>
        <v>3.7678299093926619</v>
      </c>
      <c r="CH302" s="198">
        <f>IFERROR((VLOOKUP($A302,'1213'!$F$10:$S$408,9,FALSE)/VLOOKUP($A302,'2013'!$F$10:$M$460,8,FALSE))*1000,#N/A)</f>
        <v>3.1283518055058992</v>
      </c>
      <c r="CI302" s="198">
        <f>IFERROR((VLOOKUP($A302,'1314'!$F$10:$S$408,9,FALSE)/VLOOKUP($A302,'2014'!$F$10:$M$460,8,FALSE))*1000,#N/A)</f>
        <v>6.3948840927258193</v>
      </c>
      <c r="CJ302" s="198">
        <f>IFERROR((VLOOKUP($A302,'1415'!$F$10:$S$408,9,FALSE)/VLOOKUP($A302,'2015'!$F$10:$M$460,8,FALSE))*1000,#N/A)</f>
        <v>5.2051168945743269</v>
      </c>
      <c r="CK302" s="198">
        <f>IFERROR((VLOOKUP($A302,'1516'!$F$10:$S$408,9,FALSE)/VLOOKUP($A302,'2016'!$F$10:$M$460,8,FALSE))*1000,#N/A)</f>
        <v>5.1636618239103802</v>
      </c>
      <c r="CL302" s="198">
        <f>IFERROR((VLOOKUP($A302,'1617'!$F$10:$S$408,9,FALSE)/VLOOKUP($A302,'2017'!$F$10:$M$460,8,FALSE))*1000,#N/A)</f>
        <v>4.6199442119944214</v>
      </c>
      <c r="CM302" s="198">
        <f>IFERROR((VLOOKUP($A302,'1718'!$F$10:$S$408,9,FALSE)/VLOOKUP($A302,'2018'!$F$10:$N$460,9,FALSE))*1000,#N/A)</f>
        <v>6.494631104953239</v>
      </c>
      <c r="CN302" s="198">
        <f>IFERROR((VLOOKUP($A302,'1819'!$F$10:$S$408,9,FALSE)/VLOOKUP($A302,'2018'!$F$10:$N$460,9,FALSE))*1000,#N/A)</f>
        <v>5.9750606165569797</v>
      </c>
      <c r="CO302" s="198">
        <f>IFERROR((VLOOKUP($A302,'1920'!$F$10:$S$408,9,FALSE)/VLOOKUP($A302,'2019'!$F$10:$N$464,8,FALSE))*1000,#N/A)</f>
        <v>1.978528662858716</v>
      </c>
      <c r="CP302" s="198">
        <f>IFERROR((VLOOKUP($A302,'20 21'!$F$10:$S$408,9,FALSE)/VLOOKUP($A302,'2020'!$F$10:$N$469,8,FALSE))*1000,#N/A)</f>
        <v>1.4523683000968814</v>
      </c>
      <c r="CQ302" s="198">
        <f>IFERROR((VLOOKUP($A302,'21 22'!$F$10:$S$408,9,FALSE)/VLOOKUP($A302,'2021'!$F$10:$N$469,8,FALSE))*1000,#N/A)</f>
        <v>3.1565656565656566</v>
      </c>
      <c r="CR302" s="198">
        <f>IFERROR((VLOOKUP($A302,'22 23'!$F$10:$S$408,9,FALSE)/VLOOKUP($A302,'2022'!$F$10:$N$469,8,FALSE))*1000,#N/A)</f>
        <v>1.6986580601324954</v>
      </c>
      <c r="CS302" s="196">
        <f>IFERROR((VLOOKUP($A302,'23 24'!$F$7:$S$408,9,FALSE)/VLOOKUP($A302,'2023'!$C$7:$N$469,9,FALSE))*1000,#N/A)</f>
        <v>2.2843992453021751</v>
      </c>
      <c r="CU302" s="198" t="e">
        <f>IFERROR((VLOOKUP($A302,'0910'!$F$10:$S$433,10,FALSE)/VLOOKUP($A302,'2010'!$C$5:$K$611,9,FALSE))*1000,#N/A)</f>
        <v>#N/A</v>
      </c>
      <c r="CV302" s="198">
        <f>IFERROR((VLOOKUP($A302,'1011'!$F$10:$S$433,11,FALSE)/VLOOKUP($A302,'2011'!$C$5:$K$611,9,FALSE))*1000,#N/A)</f>
        <v>3.0647196682891655</v>
      </c>
      <c r="CW302" s="198">
        <f>IFERROR((VLOOKUP($A302,'1112'!$F$10:$S$408,10,FALSE)/VLOOKUP($A302,'2012'!$F$10:$M$460,8,FALSE))*1000,#N/A)</f>
        <v>8.9710235937920518E-2</v>
      </c>
      <c r="CX302" s="198">
        <f>IFERROR((VLOOKUP($A302,'1213'!$F$10:$S$408,10,FALSE)/VLOOKUP($A302,'2013'!$F$10:$M$460,8,FALSE))*1000,#N/A)</f>
        <v>0.446907400786557</v>
      </c>
      <c r="CY302" s="198">
        <f>IFERROR((VLOOKUP($A302,'1314'!$F$10:$S$408,10,FALSE)/VLOOKUP($A302,'2014'!$F$10:$M$460,8,FALSE))*1000,#N/A)</f>
        <v>0.97699618083311124</v>
      </c>
      <c r="CZ302" s="198">
        <f>IFERROR((VLOOKUP($A302,'1415'!$F$10:$S$408,10,FALSE)/VLOOKUP($A302,'2015'!$F$10:$M$460,8,FALSE))*1000,#N/A)</f>
        <v>0.70577856197618005</v>
      </c>
      <c r="DA302" s="198">
        <f>IFERROR((VLOOKUP($A302,'1516'!$F$10:$S$408,10,FALSE)/VLOOKUP($A302,'2016'!$F$10:$M$460,8,FALSE))*1000,#N/A)</f>
        <v>0.1750393838613688</v>
      </c>
      <c r="DB302" s="198">
        <f>IFERROR((VLOOKUP($A302,'1617'!$F$10:$S$408,10,FALSE)/VLOOKUP($A302,'2017'!$F$10:$M$460,8,FALSE))*1000,#N/A)</f>
        <v>0.17433751743375173</v>
      </c>
      <c r="DC302" s="198">
        <f>IFERROR((VLOOKUP($A302,'1718'!$F$10:$S$408,10,FALSE)/VLOOKUP($A302,'2018'!$F$10:$N$460,9,FALSE))*1000,#N/A)</f>
        <v>0.17319016279875304</v>
      </c>
      <c r="DD302" s="198">
        <f>IFERROR((VLOOKUP($A302,'1819'!$F$10:$S$408,10,FALSE)/VLOOKUP($A302,'2018'!$F$10:$N$460,9,FALSE))*1000,#N/A)</f>
        <v>0</v>
      </c>
      <c r="DE302" s="198">
        <f>IFERROR((VLOOKUP($A302,'1920'!$F$10:$S$408,10,FALSE)/VLOOKUP($A302,'2019'!$F$10:$N$464,8,FALSE))*1000,#N/A)</f>
        <v>0</v>
      </c>
      <c r="DF302" s="198">
        <f>IFERROR((VLOOKUP($A302,'20 21'!$F$10:$S$408,10,FALSE)/VLOOKUP($A302,'2020'!$F$10:$N$469,8,FALSE))*1000,#N/A)</f>
        <v>8.5433429417463611E-2</v>
      </c>
      <c r="DG302" s="198">
        <f>IFERROR((VLOOKUP($A302,'21 22'!$F$10:$S$408,10,FALSE)/VLOOKUP($A302,'2021'!$F$10:$N$469,8,FALSE))*1000,#N/A)</f>
        <v>0.25593775593775592</v>
      </c>
      <c r="DH302" s="198">
        <f>IFERROR((VLOOKUP($A302,'22 23'!$F$10:$S$408,10,FALSE)/VLOOKUP($A302,'2022'!$F$10:$N$469,8,FALSE))*1000,#N/A)</f>
        <v>0.50959741803974867</v>
      </c>
      <c r="DI302" s="196">
        <f>IFERROR((VLOOKUP($A302,'23 24'!$F$7:$S$408,10,FALSE)/VLOOKUP($A302,'2023'!$C$7:$N$469,9,FALSE))*1000,#N/A)</f>
        <v>0.42303689727818056</v>
      </c>
      <c r="DK302" s="198" t="e">
        <f>IFERROR((VLOOKUP($A302,'0910'!$F$10:$S$433,11,FALSE)/VLOOKUP($A302,'2010'!$C$5:$K$611,9,FALSE))*1000,#N/A)</f>
        <v>#N/A</v>
      </c>
      <c r="DL302" s="198">
        <f>IFERROR((VLOOKUP($A302,'1011'!$F$10:$S$433,12,FALSE)/VLOOKUP($A302,'2011'!$C$5:$K$611,9,FALSE))*1000,#N/A)</f>
        <v>0</v>
      </c>
      <c r="DM302" s="198">
        <f>IFERROR((VLOOKUP($A302,'1112'!$F$10:$S$408,11,FALSE)/VLOOKUP($A302,'2012'!$F$10:$M$460,8,FALSE))*1000,#N/A)</f>
        <v>0</v>
      </c>
      <c r="DN302" s="198">
        <f>IFERROR((VLOOKUP($A302,'1213'!$F$10:$S$408,11,FALSE)/VLOOKUP($A302,'2013'!$F$10:$M$460,8,FALSE))*1000,#N/A)</f>
        <v>0</v>
      </c>
      <c r="DO302" s="198">
        <f>IFERROR((VLOOKUP($A302,'1314'!$F$10:$S$408,11,FALSE)/VLOOKUP($A302,'2014'!$F$10:$M$460,8,FALSE))*1000,#N/A)</f>
        <v>0</v>
      </c>
      <c r="DP302" s="198">
        <f>IFERROR((VLOOKUP($A302,'1415'!$F$10:$S$408,11,FALSE)/VLOOKUP($A302,'2015'!$F$10:$M$460,8,FALSE))*1000,#N/A)</f>
        <v>0</v>
      </c>
      <c r="DQ302" s="198">
        <f>IFERROR((VLOOKUP($A302,'1516'!$F$10:$S$408,11,FALSE)/VLOOKUP($A302,'2016'!$F$10:$M$460,8,FALSE))*1000,#N/A)</f>
        <v>0</v>
      </c>
      <c r="DR302" s="198">
        <f>IFERROR((VLOOKUP($A302,'1617'!$F$10:$S$408,11,FALSE)/VLOOKUP($A302,'2017'!$F$10:$M$460,8,FALSE))*1000,#N/A)</f>
        <v>0</v>
      </c>
      <c r="DS302" s="198">
        <f>IFERROR((VLOOKUP($A302,'1718'!$F$10:$S$408,11,FALSE)/VLOOKUP($A302,'2018'!$F$10:$N$460,9,FALSE))*1000,#N/A)</f>
        <v>0</v>
      </c>
      <c r="DT302" s="198">
        <f>IFERROR((VLOOKUP($A302,'1819'!$F$10:$S$408,11,FALSE)/VLOOKUP($A302,'2018'!$F$10:$N$460,9,FALSE))*1000,#N/A)</f>
        <v>1.1257360581918947</v>
      </c>
      <c r="DU302" s="198">
        <f>IFERROR((VLOOKUP($A302,'1920'!$F$10:$S$408,11,FALSE)/VLOOKUP($A302,'2019'!$F$10:$N$464,8,FALSE))*1000,#N/A)</f>
        <v>0</v>
      </c>
      <c r="DV302" s="198">
        <f>IFERROR((VLOOKUP($A302,'20 21'!$F$10:$S$408,11,FALSE)/VLOOKUP($A302,'2020'!$F$10:$N$469,8,FALSE))*1000,#N/A)</f>
        <v>0</v>
      </c>
      <c r="DW302" s="198">
        <f>IFERROR((VLOOKUP($A302,'21 22'!$F$10:$S$408,11,FALSE)/VLOOKUP($A302,'2021'!$F$10:$N$469,8,FALSE))*1000,#N/A)</f>
        <v>0</v>
      </c>
      <c r="DX302" s="198">
        <f>IFERROR((VLOOKUP($A302,'22 23'!$F$10:$S$408,11,FALSE)/VLOOKUP($A302,'2022'!$F$10:$N$469,8,FALSE))*1000,#N/A)</f>
        <v>0</v>
      </c>
      <c r="DY302" s="196">
        <f>IFERROR((VLOOKUP($A302,'23 24'!$F$7:$S$408,11,FALSE)/VLOOKUP($A302,'2023'!$C$7:$N$469,9,FALSE))*1000,#N/A)</f>
        <v>0</v>
      </c>
      <c r="EA302" s="198" t="e">
        <f>IFERROR((VLOOKUP($A302,'0910'!$F$10:$S$433,12,FALSE)/VLOOKUP($A302,'2010'!$C$5:$K$611,9,FALSE))*1000,#N/A)</f>
        <v>#N/A</v>
      </c>
      <c r="EB302" s="198">
        <f>IFERROR((VLOOKUP($A302,'1011'!$F$10:$S$433,13,FALSE)/VLOOKUP($A302,'2011'!$C$5:$K$611,9,FALSE))*1000,#N/A)</f>
        <v>7.4815215431764921</v>
      </c>
      <c r="EC302" s="198">
        <f>IFERROR((VLOOKUP($A302,'1112'!$F$10:$S$408,12,FALSE)/VLOOKUP($A302,'2012'!$F$10:$M$460,8,FALSE))*1000,#N/A)</f>
        <v>3.8575401453305824</v>
      </c>
      <c r="ED302" s="198">
        <f>IFERROR((VLOOKUP($A302,'1213'!$F$10:$S$408,12,FALSE)/VLOOKUP($A302,'2013'!$F$10:$M$460,8,FALSE))*1000,#N/A)</f>
        <v>3.575259206292456</v>
      </c>
      <c r="EE302" s="198">
        <f>IFERROR((VLOOKUP($A302,'1314'!$F$10:$S$408,12,FALSE)/VLOOKUP($A302,'2014'!$F$10:$M$460,8,FALSE))*1000,#N/A)</f>
        <v>7.3718802735589311</v>
      </c>
      <c r="EF302" s="198">
        <f>IFERROR((VLOOKUP($A302,'1415'!$F$10:$S$408,12,FALSE)/VLOOKUP($A302,'2015'!$F$10:$M$460,8,FALSE))*1000,#N/A)</f>
        <v>5.9108954565505076</v>
      </c>
      <c r="EG302" s="198">
        <f>IFERROR((VLOOKUP($A302,'1516'!$F$10:$S$408,12,FALSE)/VLOOKUP($A302,'2016'!$F$10:$M$460,8,FALSE))*1000,#N/A)</f>
        <v>5.251181515841064</v>
      </c>
      <c r="EH302" s="198">
        <f>IFERROR((VLOOKUP($A302,'1617'!$F$10:$S$408,12,FALSE)/VLOOKUP($A302,'2017'!$F$10:$M$460,8,FALSE))*1000,#N/A)</f>
        <v>4.7071129707112975</v>
      </c>
      <c r="EI302" s="198">
        <f>IFERROR((VLOOKUP($A302,'1718'!$F$10:$S$408,12,FALSE)/VLOOKUP($A302,'2018'!$F$10:$N$460,9,FALSE))*1000,#N/A)</f>
        <v>6.5812261863526151</v>
      </c>
      <c r="EJ302" s="198">
        <f>IFERROR((VLOOKUP($A302,'1819'!$F$10:$S$408,12,FALSE)/VLOOKUP($A302,'2018'!$F$10:$N$460,9,FALSE))*1000,#N/A)</f>
        <v>7.1007966747488744</v>
      </c>
      <c r="EK302" s="198">
        <f>IFERROR((VLOOKUP($A302,'1920'!$F$10:$S$408,12,FALSE)/VLOOKUP($A302,'2019'!$F$10:$N$464,8,FALSE))*1000,#N/A)</f>
        <v>1.978528662858716</v>
      </c>
      <c r="EL302" s="198">
        <f>IFERROR((VLOOKUP($A302,'20 21'!$F$10:$S$408,12,FALSE)/VLOOKUP($A302,'2020'!$F$10:$N$469,8,FALSE))*1000,#N/A)</f>
        <v>1.6232351589318086</v>
      </c>
      <c r="EM302" s="198">
        <f>IFERROR((VLOOKUP($A302,'21 22'!$F$10:$S$408,12,FALSE)/VLOOKUP($A302,'2021'!$F$10:$N$469,8,FALSE))*1000,#N/A)</f>
        <v>3.3271908271908273</v>
      </c>
      <c r="EN302" s="198">
        <f>IFERROR((VLOOKUP($A302,'22 23'!$F$10:$S$408,12,FALSE)/VLOOKUP($A302,'2022'!$F$10:$N$469,8,FALSE))*1000,#N/A)</f>
        <v>2.2082554781722443</v>
      </c>
      <c r="EO302" s="196">
        <f>IFERROR((VLOOKUP($A302,'23 24'!$F$7:$S$408,12,FALSE)/VLOOKUP($A302,'2023'!$C$7:$N$469,9,FALSE))*1000,#N/A)</f>
        <v>2.7920435220359918</v>
      </c>
    </row>
    <row r="303" spans="1:145" x14ac:dyDescent="0.3">
      <c r="A303" t="s">
        <v>307</v>
      </c>
      <c r="B303" t="s">
        <v>1743</v>
      </c>
      <c r="C303" t="str">
        <f>IF(VLOOKUP($A303,'0910'!$F$10:$L$433,1,FALSE)=VLOOKUP($A303,'2010'!$C$5:$K$611,1,FALSE),VLOOKUP($A303,'0910'!$F$10:$L$433,1,FALSE),FALSE)</f>
        <v>Waltham Forest</v>
      </c>
      <c r="D303" t="str">
        <f>IF(VLOOKUP($A303,'1011'!$F$10:$L$433,1,FALSE)=VLOOKUP($A303,'2011'!$C$5:$K$611,1,FALSE),VLOOKUP($A303,'1011'!$F$10:$L$433,1,FALSE),FALSE)</f>
        <v>Waltham Forest</v>
      </c>
      <c r="E303" t="str">
        <f>IF(VLOOKUP(A303,'1112'!$F$10:$L$408,1,FALSE)=VLOOKUP(A303,'2012'!$F$10:$M$460,1,FALSE),VLOOKUP(A303,'1112'!$F$10:$L$408,1,FALSE),FALSE)</f>
        <v>Waltham Forest</v>
      </c>
      <c r="F303" t="str">
        <f>IF(VLOOKUP($A303,'1213'!$F$10:$L$408,1,FALSE)=VLOOKUP($A303,'2013'!$F$10:$M$460,1,FALSE),VLOOKUP($A303,'1213'!$F$10:$L$408,1,FALSE),FALSE)</f>
        <v>Waltham Forest</v>
      </c>
      <c r="G303" t="str">
        <f>IF(VLOOKUP($A303,'1314'!$F$10:$L$408,1,FALSE)=VLOOKUP($A303,'2014'!$F$10:$M$460,1,FALSE),VLOOKUP($A303,'1314'!$F$10:$L$408,1,FALSE),FALSE)</f>
        <v>Waltham Forest</v>
      </c>
      <c r="H303" t="str">
        <f>IF(VLOOKUP($A303,'1415'!$F$10:$L$408,1,FALSE)=VLOOKUP($A303,'2015'!$F$10:$M$460,1,FALSE),VLOOKUP($A303,'1415'!$F$10:$L$408,1,FALSE),FALSE)</f>
        <v>Waltham Forest</v>
      </c>
      <c r="I303" t="str">
        <f>IF(VLOOKUP($A303,'1516'!$F$10:$L$408,1,FALSE)=VLOOKUP($A303,'2015'!$F$10:$M$460,1,FALSE),VLOOKUP($A303,'1516'!$F$10:$L$408,1,FALSE),FALSE)</f>
        <v>Waltham Forest</v>
      </c>
      <c r="J303" t="str">
        <f>IF(VLOOKUP($A303,'1617'!$F$10:$L$408,1,FALSE)=VLOOKUP($A303,'2016'!$F$10:$M$460,1,FALSE),VLOOKUP($A303,'1617'!$F$10:$L$408,1,FALSE),FALSE)</f>
        <v>Waltham Forest</v>
      </c>
      <c r="K303" t="str">
        <f>IF(VLOOKUP($A303,'1718'!$F$10:$M$408,1,FALSE)=VLOOKUP($A303,'2017'!$F$10:$M$460,1,FALSE),VLOOKUP($A303,'1718'!$F$10:$M$408,1,FALSE),FALSE)</f>
        <v>Waltham Forest</v>
      </c>
      <c r="L303" t="str">
        <f>IF(VLOOKUP($A303,'1819'!$F$10:$M$408,1,FALSE)=VLOOKUP($A303,'2018'!$F$10:$M$460,1,FALSE),VLOOKUP($A303,'1819'!$F$10:$M$408,1,FALSE),FALSE)</f>
        <v>Waltham Forest</v>
      </c>
      <c r="M303" t="str">
        <f>IF(VLOOKUP($A303,'1920'!$F$10:$M$408,1,FALSE)=VLOOKUP($A303,'2019'!$F$10:$M$464,1,FALSE),VLOOKUP($A303,'1920'!$F$10:$M$408,1,FALSE),FALSE)</f>
        <v>Waltham Forest</v>
      </c>
      <c r="N303" t="str">
        <f>IF(VLOOKUP($A303,'20 21'!$F$10:$N$408,1,FALSE)=VLOOKUP($A303,'2020'!$F$10:$O$468,1,FALSE),VLOOKUP($A303,'20 21'!$F$10:$N$408,1,FALSE),FALSE)</f>
        <v>Waltham Forest</v>
      </c>
      <c r="O303" t="str">
        <f>IF(VLOOKUP($A303,'21 22'!$F$10:$N$408,1,FALSE)=VLOOKUP($A303,'2021'!$F$10:$O$471,1,FALSE),VLOOKUP($A303,'21 22'!$F$10:$N$408,1,FALSE),FALSE)</f>
        <v>Waltham Forest</v>
      </c>
      <c r="P303" t="str">
        <f>IF(VLOOKUP($A303,'22 23'!$F$10:$N$408,1,FALSE)=VLOOKUP($A303,'2022'!$F$10:$O$468,1,FALSE),VLOOKUP($A303,'22 23'!$F$10:$N$408,1,FALSE),FALSE)</f>
        <v>Waltham Forest</v>
      </c>
      <c r="Q303" t="str">
        <f>IF(VLOOKUP($A303,'23 24'!$F$7:$N$408,1,FALSE)=VLOOKUP($A303,'2023'!$C$7:$O$468,1,FALSE),VLOOKUP($A303,'23 24'!$F$7:$N$408,1,FALSE),FALSE)</f>
        <v>Waltham Forest</v>
      </c>
      <c r="S303" s="196">
        <f>IFERROR((VLOOKUP($A303,'0910'!$F$10:$L$433,4,FALSE)/VLOOKUP($A303,'2010'!$C$5:$K$611,9,FALSE))*1000,#N/A)</f>
        <v>0.81950419995902479</v>
      </c>
      <c r="T303" s="196">
        <f>IFERROR((VLOOKUP($A303,'1011'!$F$10:$L$433,4,FALSE)/VLOOKUP($A303,'2011'!$C$5:$K$611,9,FALSE))*1000,#N/A)</f>
        <v>2.035002035002035</v>
      </c>
      <c r="U303" s="196">
        <f>IFERROR((VLOOKUP($A303,'1112'!$F$10:$L$408,4,FALSE)/VLOOKUP($A303,'2012'!$F$10:$M$460,8,FALSE))*1000,#N/A)</f>
        <v>2.3284065600323953</v>
      </c>
      <c r="V303" s="196">
        <f>IFERROR((VLOOKUP($A303,'1213'!$F$10:$L$408,4,FALSE)/VLOOKUP($A303,'2013'!$F$10:$M$460,8,FALSE))*1000,#N/A)</f>
        <v>0.90680100755667503</v>
      </c>
      <c r="W303" s="196">
        <f>IFERROR((VLOOKUP($A303,'1314'!$F$10:$L$408,4,FALSE)/VLOOKUP($A303,'2014'!$F$10:$M$460,8,FALSE))*1000,#N/A)</f>
        <v>4.6166198313930149</v>
      </c>
      <c r="X303" s="196">
        <f>IFERROR((VLOOKUP($A303,'1415'!$F$10:$L$408,4,FALSE)/VLOOKUP($A303,'2015'!$F$10:$M$460,8,FALSE))*1000,#N/A)</f>
        <v>2.0935101186322402</v>
      </c>
      <c r="Y303" s="196">
        <f>IFERROR((VLOOKUP($A303,'1516'!$F$10:$L$408,4,FALSE)/VLOOKUP($A303,'2016'!$F$10:$M$460,8,FALSE))*1000,#N/A)</f>
        <v>3.3570300157977884</v>
      </c>
      <c r="Z303" s="196">
        <f>IFERROR((VLOOKUP($A303,'1617'!$F$10:$L$408,4,FALSE)/VLOOKUP($A303,'2017'!$F$10:$M$460,8,FALSE))*1000,#N/A)</f>
        <v>3.3229085222830337</v>
      </c>
      <c r="AA303" s="196">
        <f>IFERROR((VLOOKUP($A303,'1718'!$F$10:$L$408,4,FALSE)/VLOOKUP($A303,'2018'!$F$10:$N$460,9,FALSE))*1000,#N/A)</f>
        <v>4.1735416868873143</v>
      </c>
      <c r="AB303" s="196">
        <f>IFERROR((VLOOKUP($A303,'1819'!$F$10:$L$408,4,FALSE)/VLOOKUP($A303,'2018'!$F$10:$N$460,9,FALSE))*1000,#N/A)</f>
        <v>3.5911870329030378</v>
      </c>
      <c r="AC303" s="196">
        <f>IFERROR((VLOOKUP($A303,'1920'!$F$10:$L$408,4,FALSE)/VLOOKUP($A303,'2019'!$F$10:$N$464,8,FALSE))*1000,#N/A)</f>
        <v>3.7629532428938073</v>
      </c>
      <c r="AD303" s="196">
        <f>IFERROR((VLOOKUP($A303,'20 21'!$F$10:$M$408,4,FALSE)/VLOOKUP($A303,'2020'!$F$10:$N$469,8,FALSE))*1000,#N/A)</f>
        <v>1.1263692426105485</v>
      </c>
      <c r="AE303" s="196">
        <f>IFERROR((VLOOKUP($A303,'21 22'!$F$10:$M$408,4,FALSE)/VLOOKUP($A303,'2021'!$F$10:$N$469,8,FALSE))*1000,#N/A)</f>
        <v>6.7485116296268899</v>
      </c>
      <c r="AF303" s="196">
        <f>IFERROR((VLOOKUP($A303,'22 23'!$F$10:$M$408,4,FALSE)/VLOOKUP($A303,'2022'!$F$10:$N$469,8,FALSE))*1000,#N/A)</f>
        <v>1.0993742728097258</v>
      </c>
      <c r="AG303" s="196">
        <f>IFERROR((VLOOKUP($A303,'23 24'!$F$7:$M$408,4,FALSE)/VLOOKUP($A303,'2023'!$C$7:$N$469,9,FALSE))*1000,#N/A)</f>
        <v>0.54360628408864409</v>
      </c>
      <c r="AI303" s="196">
        <f>IFERROR((VLOOKUP($A303,'0910'!$F$10:$L$433,5,FALSE)/VLOOKUP($A303,'2010'!$C$5:$K$611,9,FALSE))*1000,#N/A)</f>
        <v>0.51219012497439043</v>
      </c>
      <c r="AJ303" s="196">
        <f>IFERROR((VLOOKUP($A303,'1011'!$F$10:$L$433,5,FALSE)/VLOOKUP($A303,'2011'!$C$5:$K$611,9,FALSE))*1000,#N/A)</f>
        <v>1.8315018315018314</v>
      </c>
      <c r="AK303" s="196">
        <f>IFERROR((VLOOKUP($A303,'1112'!$F$10:$L$408,5,FALSE)/VLOOKUP($A303,'2012'!$F$10:$M$460,8,FALSE))*1000,#N/A)</f>
        <v>5.6691637983397447</v>
      </c>
      <c r="AL303" s="196">
        <f>IFERROR((VLOOKUP($A303,'1213'!$F$10:$L$408,5,FALSE)/VLOOKUP($A303,'2013'!$F$10:$M$460,8,FALSE))*1000,#N/A)</f>
        <v>2.9219143576826196</v>
      </c>
      <c r="AM303" s="196">
        <f>IFERROR((VLOOKUP($A303,'1314'!$F$10:$L$408,5,FALSE)/VLOOKUP($A303,'2014'!$F$10:$M$460,8,FALSE))*1000,#N/A)</f>
        <v>2.2079486150140504</v>
      </c>
      <c r="AN303" s="196">
        <f>IFERROR((VLOOKUP($A303,'1415'!$F$10:$L$408,5,FALSE)/VLOOKUP($A303,'2015'!$F$10:$M$460,8,FALSE))*1000,#N/A)</f>
        <v>3.1901106569634132</v>
      </c>
      <c r="AO303" s="196">
        <f>IFERROR((VLOOKUP($A303,'1516'!$F$10:$L$408,5,FALSE)/VLOOKUP($A303,'2016'!$F$10:$M$460,8,FALSE))*1000,#N/A)</f>
        <v>0.88862559241706152</v>
      </c>
      <c r="AP303" s="196">
        <f>IFERROR((VLOOKUP($A303,'1617'!$F$10:$L$408,5,FALSE)/VLOOKUP($A303,'2017'!$F$10:$M$460,8,FALSE))*1000,#N/A)</f>
        <v>0.78186082877247853</v>
      </c>
      <c r="AQ303" s="196">
        <f>IFERROR((VLOOKUP($A303,'1718'!$F$10:$L$408,5,FALSE)/VLOOKUP($A303,'2018'!$F$10:$N$460,9,FALSE))*1000,#N/A)</f>
        <v>1.9411821799475881</v>
      </c>
      <c r="AR303" s="196">
        <f>IFERROR((VLOOKUP($A303,'1819'!$F$10:$L$408,5,FALSE)/VLOOKUP($A303,'2018'!$F$10:$N$460,9,FALSE))*1000,#N/A)</f>
        <v>0</v>
      </c>
      <c r="AS303" s="196">
        <f>IFERROR((VLOOKUP($A303,'1920'!$F$10:$L$408,5,FALSE)/VLOOKUP($A303,'2019'!$F$10:$N$464,8,FALSE))*1000,#N/A)</f>
        <v>0.19297196117404142</v>
      </c>
      <c r="AT303" s="196">
        <f>IFERROR((VLOOKUP($A303,'20 21'!$F$10:$L$408,5,FALSE)/VLOOKUP($A303,'2020'!$F$10:$N$469,8,FALSE))*1000,#N/A)</f>
        <v>0.18772820710175805</v>
      </c>
      <c r="AU303" s="196">
        <f>IFERROR((VLOOKUP($A303,'21 22'!$F$10:$L$408,5,FALSE)/VLOOKUP($A303,'2021'!$F$10:$N$469,8,FALSE))*1000,#N/A)</f>
        <v>0</v>
      </c>
      <c r="AV303" s="196">
        <f>IFERROR((VLOOKUP($A303,'22 23'!$F$10:$L$408,5,FALSE)/VLOOKUP($A303,'2022'!$F$10:$N$469,8,FALSE))*1000,#N/A)</f>
        <v>0</v>
      </c>
      <c r="AW303" s="196">
        <f>IFERROR((VLOOKUP($A303,'23 24'!$F$7:$M$408,5,FALSE)/VLOOKUP($A303,'2023'!$C$7:$N$469,9,FALSE))*1000,#N/A)</f>
        <v>0</v>
      </c>
      <c r="AY303" s="196">
        <f>IFERROR((VLOOKUP($A303,'0910'!$F$10:$L$433,6,FALSE)/VLOOKUP($A303,'2010'!$C$5:$K$611,9,FALSE))*1000,#N/A)</f>
        <v>0</v>
      </c>
      <c r="AZ303" s="196">
        <f>IFERROR((VLOOKUP($A303,'1011'!$F$10:$L$433,6,FALSE)/VLOOKUP($A303,'2011'!$C$5:$K$611,9,FALSE))*1000,#N/A)</f>
        <v>0</v>
      </c>
      <c r="BA303" s="196">
        <f>IFERROR((VLOOKUP($A303,'1112'!$F$10:$L$408,6,FALSE)/VLOOKUP($A303,'2012'!$F$10:$M$460,8,FALSE))*1000,#N/A)</f>
        <v>0.20247013565499089</v>
      </c>
      <c r="BB303" s="196">
        <f>IFERROR((VLOOKUP($A303,'1213'!$F$10:$L$408,6,FALSE)/VLOOKUP($A303,'2013'!$F$10:$M$460,8,FALSE))*1000,#N/A)</f>
        <v>0</v>
      </c>
      <c r="BC303" s="196">
        <f>IFERROR((VLOOKUP($A303,'1314'!$F$10:$L$408,6,FALSE)/VLOOKUP($A303,'2014'!$F$10:$M$460,8,FALSE))*1000,#N/A)</f>
        <v>0</v>
      </c>
      <c r="BD303" s="196">
        <f>IFERROR((VLOOKUP($A303,'1415'!$F$10:$L$408,6,FALSE)/VLOOKUP($A303,'2015'!$F$10:$M$460,8,FALSE))*1000,#N/A)</f>
        <v>0</v>
      </c>
      <c r="BE303" s="196">
        <f>IFERROR((VLOOKUP($A303,'1516'!$F$10:$L$408,6,FALSE)/VLOOKUP($A303,'2016'!$F$10:$M$460,8,FALSE))*1000,#N/A)</f>
        <v>0</v>
      </c>
      <c r="BF303" s="196">
        <f>IFERROR((VLOOKUP($A303,'1617'!$F$10:$L$408,6,FALSE)/VLOOKUP($A303,'2017'!$F$10:$M$460,8,FALSE))*1000,#N/A)</f>
        <v>0.78186082877247853</v>
      </c>
      <c r="BG303" s="196">
        <f>IFERROR((VLOOKUP($A303,'1718'!$F$10:$L$408,6,FALSE)/VLOOKUP($A303,'2018'!$F$10:$N$460,9,FALSE))*1000,#N/A)</f>
        <v>0</v>
      </c>
      <c r="BH303" s="196">
        <f>IFERROR((VLOOKUP($A303,'1819'!$F$10:$L$408,6,FALSE)/VLOOKUP($A303,'2018'!$F$10:$N$460,9,FALSE))*1000,#N/A)</f>
        <v>0.19411821799475881</v>
      </c>
      <c r="BI303" s="196">
        <f>IFERROR((VLOOKUP($A303,'1920'!$F$10:$L$408,6,FALSE)/VLOOKUP($A303,'2019'!$F$10:$N$464,8,FALSE))*1000,#N/A)</f>
        <v>0.48242990293510352</v>
      </c>
      <c r="BJ303" s="196">
        <f>IFERROR((VLOOKUP($A303,'20 21'!$F$10:$L$408,6,FALSE)/VLOOKUP($A303,'2020'!$F$10:$N$469,8,FALSE))*1000,#N/A)</f>
        <v>1.3140974497123064</v>
      </c>
      <c r="BK303" s="196">
        <f>IFERROR((VLOOKUP($A303,'21 22'!$F$10:$L$408,6,FALSE)/VLOOKUP($A303,'2021'!$F$10:$N$469,8,FALSE))*1000,#N/A)</f>
        <v>0.36978145915763783</v>
      </c>
      <c r="BL303" s="196">
        <f>IFERROR((VLOOKUP($A303,'22 23'!$F$10:$L$408,6,FALSE)/VLOOKUP($A303,'2022'!$F$10:$N$469,8,FALSE))*1000,#N/A)</f>
        <v>0.64130165913900672</v>
      </c>
      <c r="BM303" s="196">
        <f>IFERROR((VLOOKUP($A303,'23 24'!$F$7:$M$408,6,FALSE)/VLOOKUP($A303,'2023'!$C$7:$N$469,9,FALSE))*1000,#N/A)</f>
        <v>0</v>
      </c>
      <c r="BO303" s="196">
        <f>IFERROR((VLOOKUP($A303,'0910'!$F$10:$L$433,7,FALSE)/VLOOKUP($A303,'2010'!$C$5:$K$611,9,FALSE))*1000,#N/A)</f>
        <v>1.3316943249334152</v>
      </c>
      <c r="BP303" s="196">
        <f>IFERROR((VLOOKUP($A303,'1011'!$F$10:$L$433,7,FALSE)/VLOOKUP($A303,'2011'!$C$5:$K$611,9,FALSE))*1000,#N/A)</f>
        <v>3.8665038665038662</v>
      </c>
      <c r="BQ303" s="196">
        <f>IFERROR((VLOOKUP($A303,'1112'!$F$10:$L$408,7,FALSE)/VLOOKUP($A303,'2012'!$F$10:$M$460,8,FALSE))*1000,#N/A)</f>
        <v>8.0988054261996361</v>
      </c>
      <c r="BR303" s="196">
        <f>IFERROR((VLOOKUP($A303,'1213'!$F$10:$L$408,7,FALSE)/VLOOKUP($A303,'2013'!$F$10:$M$460,8,FALSE))*1000,#N/A)</f>
        <v>3.8287153652392947</v>
      </c>
      <c r="BS303" s="196">
        <f>IFERROR((VLOOKUP($A303,'1314'!$F$10:$L$408,7,FALSE)/VLOOKUP($A303,'2014'!$F$10:$M$460,8,FALSE))*1000,#N/A)</f>
        <v>6.8245684464070653</v>
      </c>
      <c r="BT303" s="196">
        <f>IFERROR((VLOOKUP($A303,'1415'!$F$10:$L$408,7,FALSE)/VLOOKUP($A303,'2015'!$F$10:$M$460,8,FALSE))*1000,#N/A)</f>
        <v>5.2836207755956535</v>
      </c>
      <c r="BU303" s="196">
        <f>IFERROR((VLOOKUP($A303,'1516'!$F$10:$L$408,7,FALSE)/VLOOKUP($A303,'2016'!$F$10:$M$460,8,FALSE))*1000,#N/A)</f>
        <v>4.2456556082148502</v>
      </c>
      <c r="BV303" s="196">
        <f>IFERROR((VLOOKUP($A303,'1617'!$F$10:$L$408,7,FALSE)/VLOOKUP($A303,'2017'!$F$10:$M$460,8,FALSE))*1000,#N/A)</f>
        <v>4.8866301798279901</v>
      </c>
      <c r="BW303" s="196">
        <f>IFERROR((VLOOKUP($A303,'1718'!$F$10:$L$408,7,FALSE)/VLOOKUP($A303,'2018'!$F$10:$N$460,9,FALSE))*1000,#N/A)</f>
        <v>6.1147238668349022</v>
      </c>
      <c r="BX303" s="196">
        <f>IFERROR((VLOOKUP($A303,'1819'!$F$10:$L$408,7,FALSE)/VLOOKUP($A303,'2018'!$F$10:$N$460,9,FALSE))*1000,#N/A)</f>
        <v>3.7853052508977965</v>
      </c>
      <c r="BY303" s="196">
        <f>IFERROR((VLOOKUP($A303,'1920'!$F$10:$L$408,7,FALSE)/VLOOKUP($A303,'2019'!$F$10:$N$464,8,FALSE))*1000,#N/A)</f>
        <v>4.4383551070029519</v>
      </c>
      <c r="BZ303" s="196">
        <f>IFERROR((VLOOKUP($A303,'20 21'!$F$10:$L$408,7,FALSE)/VLOOKUP($A303,'2020'!$F$10:$N$469,8,FALSE))*1000,#N/A)</f>
        <v>2.6281948994246127</v>
      </c>
      <c r="CA303" s="196">
        <f>IFERROR((VLOOKUP($A303,'21 22'!$F$10:$L$408,7,FALSE)/VLOOKUP($A303,'2021'!$F$10:$N$469,8,FALSE))*1000,#N/A)</f>
        <v>7.2107384535739376</v>
      </c>
      <c r="CB303" s="196">
        <f>IFERROR((VLOOKUP($A303,'22 23'!$F$10:$L$408,7,FALSE)/VLOOKUP($A303,'2022'!$F$10:$N$469,8,FALSE))*1000,#N/A)</f>
        <v>1.6490614092145888</v>
      </c>
      <c r="CC303" s="196">
        <f>IFERROR((VLOOKUP($A303,'23 24'!$F$7:$M$408,7,FALSE)/VLOOKUP($A303,'2023'!$C$7:$N$469,9,FALSE))*1000,#N/A)</f>
        <v>0.54360628408864409</v>
      </c>
      <c r="CE303" s="198">
        <f>IFERROR((VLOOKUP($A303,'0910'!$F$10:$S$433,9,FALSE)/VLOOKUP($A303,'2010'!$C$5:$K$611,9,FALSE))*1000,#N/A)</f>
        <v>1.5365703749231714</v>
      </c>
      <c r="CF303" s="198">
        <f>IFERROR((VLOOKUP($A303,'1011'!$F$10:$S$433,10,FALSE)/VLOOKUP($A303,'2011'!$C$5:$K$611,9,FALSE))*1000,#N/A)</f>
        <v>1.5262515262515262</v>
      </c>
      <c r="CG303" s="198">
        <f>IFERROR((VLOOKUP($A303,'1112'!$F$10:$S$408,9,FALSE)/VLOOKUP($A303,'2012'!$F$10:$M$460,8,FALSE))*1000,#N/A)</f>
        <v>0.80988054261996356</v>
      </c>
      <c r="CH303" s="198">
        <f>IFERROR((VLOOKUP($A303,'1213'!$F$10:$S$408,9,FALSE)/VLOOKUP($A303,'2013'!$F$10:$M$460,8,FALSE))*1000,#N/A)</f>
        <v>1.2090680100755666</v>
      </c>
      <c r="CI303" s="198">
        <f>IFERROR((VLOOKUP($A303,'1314'!$F$10:$S$408,9,FALSE)/VLOOKUP($A303,'2014'!$F$10:$M$460,8,FALSE))*1000,#N/A)</f>
        <v>1.0036130068245686</v>
      </c>
      <c r="CJ303" s="198">
        <f>IFERROR((VLOOKUP($A303,'1415'!$F$10:$S$408,9,FALSE)/VLOOKUP($A303,'2015'!$F$10:$M$460,8,FALSE))*1000,#N/A)</f>
        <v>3.2898016149935203</v>
      </c>
      <c r="CK303" s="198">
        <f>IFERROR((VLOOKUP($A303,'1516'!$F$10:$S$408,9,FALSE)/VLOOKUP($A303,'2016'!$F$10:$M$460,8,FALSE))*1000,#N/A)</f>
        <v>5.8254344391785144</v>
      </c>
      <c r="CL303" s="198">
        <f>IFERROR((VLOOKUP($A303,'1617'!$F$10:$S$408,9,FALSE)/VLOOKUP($A303,'2017'!$F$10:$M$460,8,FALSE))*1000,#N/A)</f>
        <v>3.6161063330727132</v>
      </c>
      <c r="CM303" s="198">
        <f>IFERROR((VLOOKUP($A303,'1718'!$F$10:$S$408,9,FALSE)/VLOOKUP($A303,'2018'!$F$10:$N$460,9,FALSE))*1000,#N/A)</f>
        <v>4.6588372318742115</v>
      </c>
      <c r="CN303" s="198">
        <f>IFERROR((VLOOKUP($A303,'1819'!$F$10:$S$408,9,FALSE)/VLOOKUP($A303,'2018'!$F$10:$N$460,9,FALSE))*1000,#N/A)</f>
        <v>3.3970688149082791</v>
      </c>
      <c r="CO303" s="198">
        <f>IFERROR((VLOOKUP($A303,'1920'!$F$10:$S$408,9,FALSE)/VLOOKUP($A303,'2019'!$F$10:$N$464,8,FALSE))*1000,#N/A)</f>
        <v>5.6926728546342211</v>
      </c>
      <c r="CP303" s="198">
        <f>IFERROR((VLOOKUP($A303,'20 21'!$F$10:$S$408,9,FALSE)/VLOOKUP($A303,'2020'!$F$10:$N$469,8,FALSE))*1000,#N/A)</f>
        <v>8.0723129053755969</v>
      </c>
      <c r="CQ303" s="198">
        <f>IFERROR((VLOOKUP($A303,'21 22'!$F$10:$S$408,9,FALSE)/VLOOKUP($A303,'2021'!$F$10:$N$469,8,FALSE))*1000,#N/A)</f>
        <v>4.3449321451022449</v>
      </c>
      <c r="CR303" s="198">
        <f>IFERROR((VLOOKUP($A303,'22 23'!$F$10:$S$408,9,FALSE)/VLOOKUP($A303,'2022'!$F$10:$N$469,8,FALSE))*1000,#N/A)</f>
        <v>3.8478099548340401</v>
      </c>
      <c r="CS303" s="196">
        <f>IFERROR((VLOOKUP($A303,'23 24'!$F$7:$S$408,9,FALSE)/VLOOKUP($A303,'2023'!$C$7:$N$469,9,FALSE))*1000,#N/A)</f>
        <v>1.9026219943102542</v>
      </c>
      <c r="CU303" s="198">
        <f>IFERROR((VLOOKUP($A303,'0910'!$F$10:$S$433,10,FALSE)/VLOOKUP($A303,'2010'!$C$5:$K$611,9,FALSE))*1000,#N/A)</f>
        <v>2.6633886498668304</v>
      </c>
      <c r="CV303" s="198">
        <f>IFERROR((VLOOKUP($A303,'1011'!$F$10:$S$433,11,FALSE)/VLOOKUP($A303,'2011'!$C$5:$K$611,9,FALSE))*1000,#N/A)</f>
        <v>1.9332519332519331</v>
      </c>
      <c r="CW303" s="198">
        <f>IFERROR((VLOOKUP($A303,'1112'!$F$10:$S$408,10,FALSE)/VLOOKUP($A303,'2012'!$F$10:$M$460,8,FALSE))*1000,#N/A)</f>
        <v>3.7456975096173313</v>
      </c>
      <c r="CX303" s="198">
        <f>IFERROR((VLOOKUP($A303,'1213'!$F$10:$S$408,10,FALSE)/VLOOKUP($A303,'2013'!$F$10:$M$460,8,FALSE))*1000,#N/A)</f>
        <v>2.3173803526448364</v>
      </c>
      <c r="CY303" s="198">
        <f>IFERROR((VLOOKUP($A303,'1314'!$F$10:$S$408,10,FALSE)/VLOOKUP($A303,'2014'!$F$10:$M$460,8,FALSE))*1000,#N/A)</f>
        <v>2.9104777197912486</v>
      </c>
      <c r="CZ303" s="198">
        <f>IFERROR((VLOOKUP($A303,'1415'!$F$10:$S$408,10,FALSE)/VLOOKUP($A303,'2015'!$F$10:$M$460,8,FALSE))*1000,#N/A)</f>
        <v>2.1932010766623469</v>
      </c>
      <c r="DA303" s="198">
        <f>IFERROR((VLOOKUP($A303,'1516'!$F$10:$S$408,10,FALSE)/VLOOKUP($A303,'2016'!$F$10:$M$460,8,FALSE))*1000,#N/A)</f>
        <v>5.2330173775671405</v>
      </c>
      <c r="DB303" s="198">
        <f>IFERROR((VLOOKUP($A303,'1617'!$F$10:$S$408,10,FALSE)/VLOOKUP($A303,'2017'!$F$10:$M$460,8,FALSE))*1000,#N/A)</f>
        <v>4.2025019546520719</v>
      </c>
      <c r="DC303" s="198">
        <f>IFERROR((VLOOKUP($A303,'1718'!$F$10:$S$408,10,FALSE)/VLOOKUP($A303,'2018'!$F$10:$N$460,9,FALSE))*1000,#N/A)</f>
        <v>2.2323595069397264</v>
      </c>
      <c r="DD303" s="198">
        <f>IFERROR((VLOOKUP($A303,'1819'!$F$10:$S$408,10,FALSE)/VLOOKUP($A303,'2018'!$F$10:$N$460,9,FALSE))*1000,#N/A)</f>
        <v>0.87353198097641471</v>
      </c>
      <c r="DE303" s="198">
        <f>IFERROR((VLOOKUP($A303,'1920'!$F$10:$S$408,10,FALSE)/VLOOKUP($A303,'2019'!$F$10:$N$464,8,FALSE))*1000,#N/A)</f>
        <v>2.1226915729144555</v>
      </c>
      <c r="DF303" s="198">
        <f>IFERROR((VLOOKUP($A303,'20 21'!$F$10:$S$408,10,FALSE)/VLOOKUP($A303,'2020'!$F$10:$N$469,8,FALSE))*1000,#N/A)</f>
        <v>0.75091282840703222</v>
      </c>
      <c r="DG303" s="198">
        <f>IFERROR((VLOOKUP($A303,'21 22'!$F$10:$S$408,10,FALSE)/VLOOKUP($A303,'2021'!$F$10:$N$469,8,FALSE))*1000,#N/A)</f>
        <v>1.2017897422623229</v>
      </c>
      <c r="DH303" s="198">
        <f>IFERROR((VLOOKUP($A303,'22 23'!$F$10:$S$408,10,FALSE)/VLOOKUP($A303,'2022'!$F$10:$N$469,8,FALSE))*1000,#N/A)</f>
        <v>0.64130165913900672</v>
      </c>
      <c r="DI303" s="196">
        <f>IFERROR((VLOOKUP($A303,'23 24'!$F$7:$S$408,10,FALSE)/VLOOKUP($A303,'2023'!$C$7:$N$469,9,FALSE))*1000,#N/A)</f>
        <v>0.63420733143675145</v>
      </c>
      <c r="DK303" s="198">
        <f>IFERROR((VLOOKUP($A303,'0910'!$F$10:$S$433,11,FALSE)/VLOOKUP($A303,'2010'!$C$5:$K$611,9,FALSE))*1000,#N/A)</f>
        <v>0</v>
      </c>
      <c r="DL303" s="198">
        <f>IFERROR((VLOOKUP($A303,'1011'!$F$10:$S$433,12,FALSE)/VLOOKUP($A303,'2011'!$C$5:$K$611,9,FALSE))*1000,#N/A)</f>
        <v>0</v>
      </c>
      <c r="DM303" s="198">
        <f>IFERROR((VLOOKUP($A303,'1112'!$F$10:$S$408,11,FALSE)/VLOOKUP($A303,'2012'!$F$10:$M$460,8,FALSE))*1000,#N/A)</f>
        <v>0.10123506782749545</v>
      </c>
      <c r="DN303" s="198">
        <f>IFERROR((VLOOKUP($A303,'1213'!$F$10:$S$408,11,FALSE)/VLOOKUP($A303,'2013'!$F$10:$M$460,8,FALSE))*1000,#N/A)</f>
        <v>0</v>
      </c>
      <c r="DO303" s="198">
        <f>IFERROR((VLOOKUP($A303,'1314'!$F$10:$S$408,11,FALSE)/VLOOKUP($A303,'2014'!$F$10:$M$460,8,FALSE))*1000,#N/A)</f>
        <v>0</v>
      </c>
      <c r="DP303" s="198">
        <f>IFERROR((VLOOKUP($A303,'1415'!$F$10:$S$408,11,FALSE)/VLOOKUP($A303,'2015'!$F$10:$M$460,8,FALSE))*1000,#N/A)</f>
        <v>0</v>
      </c>
      <c r="DQ303" s="198">
        <f>IFERROR((VLOOKUP($A303,'1516'!$F$10:$S$408,11,FALSE)/VLOOKUP($A303,'2016'!$F$10:$M$460,8,FALSE))*1000,#N/A)</f>
        <v>0</v>
      </c>
      <c r="DR303" s="198">
        <f>IFERROR((VLOOKUP($A303,'1617'!$F$10:$S$408,11,FALSE)/VLOOKUP($A303,'2017'!$F$10:$M$460,8,FALSE))*1000,#N/A)</f>
        <v>9.7732603596559817E-2</v>
      </c>
      <c r="DS303" s="198">
        <f>IFERROR((VLOOKUP($A303,'1718'!$F$10:$S$408,11,FALSE)/VLOOKUP($A303,'2018'!$F$10:$N$460,9,FALSE))*1000,#N/A)</f>
        <v>0.29117732699213822</v>
      </c>
      <c r="DT303" s="198">
        <f>IFERROR((VLOOKUP($A303,'1819'!$F$10:$S$408,11,FALSE)/VLOOKUP($A303,'2018'!$F$10:$N$460,9,FALSE))*1000,#N/A)</f>
        <v>0.29117732699213822</v>
      </c>
      <c r="DU303" s="198">
        <f>IFERROR((VLOOKUP($A303,'1920'!$F$10:$S$408,11,FALSE)/VLOOKUP($A303,'2019'!$F$10:$N$464,8,FALSE))*1000,#N/A)</f>
        <v>0.2894579417610621</v>
      </c>
      <c r="DV303" s="198">
        <f>IFERROR((VLOOKUP($A303,'20 21'!$F$10:$S$408,11,FALSE)/VLOOKUP($A303,'2020'!$F$10:$N$469,8,FALSE))*1000,#N/A)</f>
        <v>0.18772820710175805</v>
      </c>
      <c r="DW303" s="198">
        <f>IFERROR((VLOOKUP($A303,'21 22'!$F$10:$S$408,11,FALSE)/VLOOKUP($A303,'2021'!$F$10:$N$469,8,FALSE))*1000,#N/A)</f>
        <v>0</v>
      </c>
      <c r="DX303" s="198">
        <f>IFERROR((VLOOKUP($A303,'22 23'!$F$10:$S$408,11,FALSE)/VLOOKUP($A303,'2022'!$F$10:$N$469,8,FALSE))*1000,#N/A)</f>
        <v>1.7406759319487326</v>
      </c>
      <c r="DY303" s="196">
        <f>IFERROR((VLOOKUP($A303,'23 24'!$F$7:$S$408,11,FALSE)/VLOOKUP($A303,'2023'!$C$7:$N$469,9,FALSE))*1000,#N/A)</f>
        <v>0.1812020946962147</v>
      </c>
      <c r="EA303" s="198">
        <f>IFERROR((VLOOKUP($A303,'0910'!$F$10:$S$433,12,FALSE)/VLOOKUP($A303,'2010'!$C$5:$K$611,9,FALSE))*1000,#N/A)</f>
        <v>4.1999590247900018</v>
      </c>
      <c r="EB303" s="198">
        <f>IFERROR((VLOOKUP($A303,'1011'!$F$10:$S$433,13,FALSE)/VLOOKUP($A303,'2011'!$C$5:$K$611,9,FALSE))*1000,#N/A)</f>
        <v>3.5612535612535612</v>
      </c>
      <c r="EC303" s="198">
        <f>IFERROR((VLOOKUP($A303,'1112'!$F$10:$S$408,12,FALSE)/VLOOKUP($A303,'2012'!$F$10:$M$460,8,FALSE))*1000,#N/A)</f>
        <v>4.5555780522372942</v>
      </c>
      <c r="ED303" s="198">
        <f>IFERROR((VLOOKUP($A303,'1213'!$F$10:$S$408,12,FALSE)/VLOOKUP($A303,'2013'!$F$10:$M$460,8,FALSE))*1000,#N/A)</f>
        <v>3.5264483627204029</v>
      </c>
      <c r="EE303" s="198">
        <f>IFERROR((VLOOKUP($A303,'1314'!$F$10:$S$408,12,FALSE)/VLOOKUP($A303,'2014'!$F$10:$M$460,8,FALSE))*1000,#N/A)</f>
        <v>3.9140907266158171</v>
      </c>
      <c r="EF303" s="198">
        <f>IFERROR((VLOOKUP($A303,'1415'!$F$10:$S$408,12,FALSE)/VLOOKUP($A303,'2015'!$F$10:$M$460,8,FALSE))*1000,#N/A)</f>
        <v>5.4830026916558667</v>
      </c>
      <c r="EG303" s="198">
        <f>IFERROR((VLOOKUP($A303,'1516'!$F$10:$S$408,12,FALSE)/VLOOKUP($A303,'2016'!$F$10:$M$460,8,FALSE))*1000,#N/A)</f>
        <v>11.157187993680886</v>
      </c>
      <c r="EH303" s="198">
        <f>IFERROR((VLOOKUP($A303,'1617'!$F$10:$S$408,12,FALSE)/VLOOKUP($A303,'2017'!$F$10:$M$460,8,FALSE))*1000,#N/A)</f>
        <v>7.9163408913213438</v>
      </c>
      <c r="EI303" s="198">
        <f>IFERROR((VLOOKUP($A303,'1718'!$F$10:$S$408,12,FALSE)/VLOOKUP($A303,'2018'!$F$10:$N$460,9,FALSE))*1000,#N/A)</f>
        <v>7.1823740658060755</v>
      </c>
      <c r="EJ303" s="198">
        <f>IFERROR((VLOOKUP($A303,'1819'!$F$10:$S$408,12,FALSE)/VLOOKUP($A303,'2018'!$F$10:$N$460,9,FALSE))*1000,#N/A)</f>
        <v>4.5617781228768317</v>
      </c>
      <c r="EK303" s="198">
        <f>IFERROR((VLOOKUP($A303,'1920'!$F$10:$S$408,12,FALSE)/VLOOKUP($A303,'2019'!$F$10:$N$464,8,FALSE))*1000,#N/A)</f>
        <v>8.1048223693097405</v>
      </c>
      <c r="EL303" s="198">
        <f>IFERROR((VLOOKUP($A303,'20 21'!$F$10:$S$408,12,FALSE)/VLOOKUP($A303,'2020'!$F$10:$N$469,8,FALSE))*1000,#N/A)</f>
        <v>9.0109539408843879</v>
      </c>
      <c r="EM303" s="198">
        <f>IFERROR((VLOOKUP($A303,'21 22'!$F$10:$S$408,12,FALSE)/VLOOKUP($A303,'2021'!$F$10:$N$469,8,FALSE))*1000,#N/A)</f>
        <v>5.6391672521539773</v>
      </c>
      <c r="EN303" s="198">
        <f>IFERROR((VLOOKUP($A303,'22 23'!$F$10:$S$408,12,FALSE)/VLOOKUP($A303,'2022'!$F$10:$N$469,8,FALSE))*1000,#N/A)</f>
        <v>6.1381730231876359</v>
      </c>
      <c r="EO303" s="196">
        <f>IFERROR((VLOOKUP($A303,'23 24'!$F$7:$S$408,12,FALSE)/VLOOKUP($A303,'2023'!$C$7:$N$469,9,FALSE))*1000,#N/A)</f>
        <v>2.7180314204432201</v>
      </c>
    </row>
    <row r="304" spans="1:145" x14ac:dyDescent="0.3">
      <c r="A304" t="s">
        <v>311</v>
      </c>
      <c r="B304" t="s">
        <v>1743</v>
      </c>
      <c r="C304" t="str">
        <f>IF(VLOOKUP($A304,'0910'!$F$10:$L$433,1,FALSE)=VLOOKUP($A304,'2010'!$C$5:$K$611,1,FALSE),VLOOKUP($A304,'0910'!$F$10:$L$433,1,FALSE),FALSE)</f>
        <v>Wandsworth</v>
      </c>
      <c r="D304" t="str">
        <f>IF(VLOOKUP($A304,'1011'!$F$10:$L$433,1,FALSE)=VLOOKUP($A304,'2011'!$C$5:$K$611,1,FALSE),VLOOKUP($A304,'1011'!$F$10:$L$433,1,FALSE),FALSE)</f>
        <v>Wandsworth</v>
      </c>
      <c r="E304" t="str">
        <f>IF(VLOOKUP(A304,'1112'!$F$10:$L$408,1,FALSE)=VLOOKUP(A304,'2012'!$F$10:$M$460,1,FALSE),VLOOKUP(A304,'1112'!$F$10:$L$408,1,FALSE),FALSE)</f>
        <v>Wandsworth</v>
      </c>
      <c r="F304" t="str">
        <f>IF(VLOOKUP($A304,'1213'!$F$10:$L$408,1,FALSE)=VLOOKUP($A304,'2013'!$F$10:$M$460,1,FALSE),VLOOKUP($A304,'1213'!$F$10:$L$408,1,FALSE),FALSE)</f>
        <v>Wandsworth</v>
      </c>
      <c r="G304" t="str">
        <f>IF(VLOOKUP($A304,'1314'!$F$10:$L$408,1,FALSE)=VLOOKUP($A304,'2014'!$F$10:$M$460,1,FALSE),VLOOKUP($A304,'1314'!$F$10:$L$408,1,FALSE),FALSE)</f>
        <v>Wandsworth</v>
      </c>
      <c r="H304" t="str">
        <f>IF(VLOOKUP($A304,'1415'!$F$10:$L$408,1,FALSE)=VLOOKUP($A304,'2015'!$F$10:$M$460,1,FALSE),VLOOKUP($A304,'1415'!$F$10:$L$408,1,FALSE),FALSE)</f>
        <v>Wandsworth</v>
      </c>
      <c r="I304" t="str">
        <f>IF(VLOOKUP($A304,'1516'!$F$10:$L$408,1,FALSE)=VLOOKUP($A304,'2015'!$F$10:$M$460,1,FALSE),VLOOKUP($A304,'1516'!$F$10:$L$408,1,FALSE),FALSE)</f>
        <v>Wandsworth</v>
      </c>
      <c r="J304" t="str">
        <f>IF(VLOOKUP($A304,'1617'!$F$10:$L$408,1,FALSE)=VLOOKUP($A304,'2016'!$F$10:$M$460,1,FALSE),VLOOKUP($A304,'1617'!$F$10:$L$408,1,FALSE),FALSE)</f>
        <v>Wandsworth</v>
      </c>
      <c r="K304" t="str">
        <f>IF(VLOOKUP($A304,'1718'!$F$10:$M$408,1,FALSE)=VLOOKUP($A304,'2017'!$F$10:$M$460,1,FALSE),VLOOKUP($A304,'1718'!$F$10:$M$408,1,FALSE),FALSE)</f>
        <v>Wandsworth</v>
      </c>
      <c r="L304" t="str">
        <f>IF(VLOOKUP($A304,'1819'!$F$10:$M$408,1,FALSE)=VLOOKUP($A304,'2018'!$F$10:$M$460,1,FALSE),VLOOKUP($A304,'1819'!$F$10:$M$408,1,FALSE),FALSE)</f>
        <v>Wandsworth</v>
      </c>
      <c r="M304" t="str">
        <f>IF(VLOOKUP($A304,'1920'!$F$10:$M$408,1,FALSE)=VLOOKUP($A304,'2019'!$F$10:$M$464,1,FALSE),VLOOKUP($A304,'1920'!$F$10:$M$408,1,FALSE),FALSE)</f>
        <v>Wandsworth</v>
      </c>
      <c r="N304" t="str">
        <f>IF(VLOOKUP($A304,'20 21'!$F$10:$N$408,1,FALSE)=VLOOKUP($A304,'2020'!$F$10:$O$468,1,FALSE),VLOOKUP($A304,'20 21'!$F$10:$N$408,1,FALSE),FALSE)</f>
        <v>Wandsworth</v>
      </c>
      <c r="O304" t="str">
        <f>IF(VLOOKUP($A304,'21 22'!$F$10:$N$408,1,FALSE)=VLOOKUP($A304,'2021'!$F$10:$O$471,1,FALSE),VLOOKUP($A304,'21 22'!$F$10:$N$408,1,FALSE),FALSE)</f>
        <v>Wandsworth</v>
      </c>
      <c r="P304" t="str">
        <f>IF(VLOOKUP($A304,'22 23'!$F$10:$N$408,1,FALSE)=VLOOKUP($A304,'2022'!$F$10:$O$468,1,FALSE),VLOOKUP($A304,'22 23'!$F$10:$N$408,1,FALSE),FALSE)</f>
        <v>Wandsworth</v>
      </c>
      <c r="Q304" t="str">
        <f>IF(VLOOKUP($A304,'23 24'!$F$7:$N$408,1,FALSE)=VLOOKUP($A304,'2023'!$C$7:$O$468,1,FALSE),VLOOKUP($A304,'23 24'!$F$7:$N$408,1,FALSE),FALSE)</f>
        <v>Wandsworth</v>
      </c>
      <c r="S304" s="196" t="e">
        <f>IFERROR((VLOOKUP($A304,'0910'!$F$10:$L$433,4,FALSE)/VLOOKUP($A304,'2010'!$C$5:$K$611,9,FALSE))*1000,#N/A)</f>
        <v>#N/A</v>
      </c>
      <c r="T304" s="196" t="e">
        <f>IFERROR((VLOOKUP($A304,'1011'!$F$10:$L$433,4,FALSE)/VLOOKUP($A304,'2011'!$C$5:$K$611,9,FALSE))*1000,#N/A)</f>
        <v>#N/A</v>
      </c>
      <c r="U304" s="196">
        <f>IFERROR((VLOOKUP($A304,'1112'!$F$10:$L$408,4,FALSE)/VLOOKUP($A304,'2012'!$F$10:$M$460,8,FALSE))*1000,#N/A)</f>
        <v>5.1622418879056049</v>
      </c>
      <c r="V304" s="196">
        <f>IFERROR((VLOOKUP($A304,'1213'!$F$10:$L$408,4,FALSE)/VLOOKUP($A304,'2013'!$F$10:$M$460,8,FALSE))*1000,#N/A)</f>
        <v>2.5629759812536617</v>
      </c>
      <c r="W304" s="196">
        <f>IFERROR((VLOOKUP($A304,'1314'!$F$10:$L$408,4,FALSE)/VLOOKUP($A304,'2014'!$F$10:$M$460,8,FALSE))*1000,#N/A)</f>
        <v>4.0650406504065044</v>
      </c>
      <c r="X304" s="196">
        <f>IFERROR((VLOOKUP($A304,'1415'!$F$10:$L$408,4,FALSE)/VLOOKUP($A304,'2015'!$F$10:$M$460,8,FALSE))*1000,#N/A)</f>
        <v>4.8256986459233646</v>
      </c>
      <c r="Y304" s="196">
        <f>IFERROR((VLOOKUP($A304,'1516'!$F$10:$L$408,4,FALSE)/VLOOKUP($A304,'2016'!$F$10:$M$460,8,FALSE))*1000,#N/A)</f>
        <v>7.2044074021754483</v>
      </c>
      <c r="Z304" s="196">
        <f>IFERROR((VLOOKUP($A304,'1617'!$F$10:$L$408,4,FALSE)/VLOOKUP($A304,'2017'!$F$10:$M$460,8,FALSE))*1000,#N/A)</f>
        <v>1.6675931072818231</v>
      </c>
      <c r="AA304" s="196">
        <f>IFERROR((VLOOKUP($A304,'1718'!$F$10:$L$408,4,FALSE)/VLOOKUP($A304,'2018'!$F$10:$N$460,9,FALSE))*1000,#N/A)</f>
        <v>5.2681992337164756</v>
      </c>
      <c r="AB304" s="196">
        <f>IFERROR((VLOOKUP($A304,'1819'!$F$10:$L$408,4,FALSE)/VLOOKUP($A304,'2018'!$F$10:$N$460,9,FALSE))*1000,#N/A)</f>
        <v>0.34209085933223865</v>
      </c>
      <c r="AC304" s="196">
        <f>IFERROR((VLOOKUP($A304,'1920'!$F$10:$L$408,4,FALSE)/VLOOKUP($A304,'2019'!$F$10:$N$464,8,FALSE))*1000,#N/A)</f>
        <v>0.33766672294445382</v>
      </c>
      <c r="AD304" s="196">
        <f>IFERROR((VLOOKUP($A304,'20 21'!$F$10:$M$408,4,FALSE)/VLOOKUP($A304,'2020'!$F$10:$N$469,8,FALSE))*1000,#N/A)</f>
        <v>3.9574526883177339</v>
      </c>
      <c r="AE304" s="196">
        <f>IFERROR((VLOOKUP($A304,'21 22'!$F$10:$M$408,4,FALSE)/VLOOKUP($A304,'2021'!$F$10:$N$469,8,FALSE))*1000,#N/A)</f>
        <v>8.2410096566024453</v>
      </c>
      <c r="AF304" s="196">
        <f>IFERROR((VLOOKUP($A304,'22 23'!$F$10:$M$408,4,FALSE)/VLOOKUP($A304,'2022'!$F$10:$N$469,8,FALSE))*1000,#N/A)</f>
        <v>7.0222875593941145</v>
      </c>
      <c r="AG304" s="196">
        <f>IFERROR((VLOOKUP($A304,'23 24'!$F$7:$M$408,4,FALSE)/VLOOKUP($A304,'2023'!$C$7:$N$469,9,FALSE))*1000,#N/A)</f>
        <v>2.2646246222929647</v>
      </c>
      <c r="AI304" s="196" t="e">
        <f>IFERROR((VLOOKUP($A304,'0910'!$F$10:$L$433,5,FALSE)/VLOOKUP($A304,'2010'!$C$5:$K$611,9,FALSE))*1000,#N/A)</f>
        <v>#N/A</v>
      </c>
      <c r="AJ304" s="196" t="e">
        <f>IFERROR((VLOOKUP($A304,'1011'!$F$10:$L$433,5,FALSE)/VLOOKUP($A304,'2011'!$C$5:$K$611,9,FALSE))*1000,#N/A)</f>
        <v>#N/A</v>
      </c>
      <c r="AK304" s="196">
        <f>IFERROR((VLOOKUP($A304,'1112'!$F$10:$L$408,5,FALSE)/VLOOKUP($A304,'2012'!$F$10:$M$460,8,FALSE))*1000,#N/A)</f>
        <v>0.58997050147492625</v>
      </c>
      <c r="AL304" s="196">
        <f>IFERROR((VLOOKUP($A304,'1213'!$F$10:$L$408,5,FALSE)/VLOOKUP($A304,'2013'!$F$10:$M$460,8,FALSE))*1000,#N/A)</f>
        <v>0.65905096660808438</v>
      </c>
      <c r="AM304" s="196">
        <f>IFERROR((VLOOKUP($A304,'1314'!$F$10:$L$408,5,FALSE)/VLOOKUP($A304,'2014'!$F$10:$M$460,8,FALSE))*1000,#N/A)</f>
        <v>0.94367015098722418</v>
      </c>
      <c r="AN304" s="196">
        <f>IFERROR((VLOOKUP($A304,'1415'!$F$10:$L$408,5,FALSE)/VLOOKUP($A304,'2015'!$F$10:$M$460,8,FALSE))*1000,#N/A)</f>
        <v>1.5845577643330453</v>
      </c>
      <c r="AO304" s="196">
        <f>IFERROR((VLOOKUP($A304,'1516'!$F$10:$L$408,5,FALSE)/VLOOKUP($A304,'2016'!$F$10:$M$460,8,FALSE))*1000,#N/A)</f>
        <v>0.35315722559683571</v>
      </c>
      <c r="AP304" s="196">
        <f>IFERROR((VLOOKUP($A304,'1617'!$F$10:$L$408,5,FALSE)/VLOOKUP($A304,'2017'!$F$10:$M$460,8,FALSE))*1000,#N/A)</f>
        <v>0.13896609227348528</v>
      </c>
      <c r="AQ304" s="196">
        <f>IFERROR((VLOOKUP($A304,'1718'!$F$10:$L$408,5,FALSE)/VLOOKUP($A304,'2018'!$F$10:$N$460,9,FALSE))*1000,#N/A)</f>
        <v>0.13683634373289547</v>
      </c>
      <c r="AR304" s="196">
        <f>IFERROR((VLOOKUP($A304,'1819'!$F$10:$L$408,5,FALSE)/VLOOKUP($A304,'2018'!$F$10:$N$460,9,FALSE))*1000,#N/A)</f>
        <v>0.27367268746579093</v>
      </c>
      <c r="AS304" s="196">
        <f>IFERROR((VLOOKUP($A304,'1920'!$F$10:$L$408,5,FALSE)/VLOOKUP($A304,'2019'!$F$10:$N$464,8,FALSE))*1000,#N/A)</f>
        <v>0</v>
      </c>
      <c r="AT304" s="196">
        <f>IFERROR((VLOOKUP($A304,'20 21'!$F$10:$L$408,5,FALSE)/VLOOKUP($A304,'2020'!$F$10:$N$469,8,FALSE))*1000,#N/A)</f>
        <v>1.1402829779898556</v>
      </c>
      <c r="AU304" s="196">
        <f>IFERROR((VLOOKUP($A304,'21 22'!$F$10:$L$408,5,FALSE)/VLOOKUP($A304,'2021'!$F$10:$N$469,8,FALSE))*1000,#N/A)</f>
        <v>0.13291951059036203</v>
      </c>
      <c r="AV304" s="196">
        <f>IFERROR((VLOOKUP($A304,'22 23'!$F$10:$L$408,5,FALSE)/VLOOKUP($A304,'2022'!$F$10:$N$469,8,FALSE))*1000,#N/A)</f>
        <v>3.7408447746305096</v>
      </c>
      <c r="AW304" s="196">
        <f>IFERROR((VLOOKUP($A304,'23 24'!$F$7:$M$408,5,FALSE)/VLOOKUP($A304,'2023'!$C$7:$N$469,9,FALSE))*1000,#N/A)</f>
        <v>0.84114628828024407</v>
      </c>
      <c r="AY304" s="196" t="e">
        <f>IFERROR((VLOOKUP($A304,'0910'!$F$10:$L$433,6,FALSE)/VLOOKUP($A304,'2010'!$C$5:$K$611,9,FALSE))*1000,#N/A)</f>
        <v>#N/A</v>
      </c>
      <c r="AZ304" s="196" t="e">
        <f>IFERROR((VLOOKUP($A304,'1011'!$F$10:$L$433,6,FALSE)/VLOOKUP($A304,'2011'!$C$5:$K$611,9,FALSE))*1000,#N/A)</f>
        <v>#N/A</v>
      </c>
      <c r="BA304" s="196">
        <f>IFERROR((VLOOKUP($A304,'1112'!$F$10:$L$408,6,FALSE)/VLOOKUP($A304,'2012'!$F$10:$M$460,8,FALSE))*1000,#N/A)</f>
        <v>0</v>
      </c>
      <c r="BB304" s="196">
        <f>IFERROR((VLOOKUP($A304,'1213'!$F$10:$L$408,6,FALSE)/VLOOKUP($A304,'2013'!$F$10:$M$460,8,FALSE))*1000,#N/A)</f>
        <v>0</v>
      </c>
      <c r="BC304" s="196">
        <f>IFERROR((VLOOKUP($A304,'1314'!$F$10:$L$408,6,FALSE)/VLOOKUP($A304,'2014'!$F$10:$M$460,8,FALSE))*1000,#N/A)</f>
        <v>0</v>
      </c>
      <c r="BD304" s="196">
        <f>IFERROR((VLOOKUP($A304,'1415'!$F$10:$L$408,6,FALSE)/VLOOKUP($A304,'2015'!$F$10:$M$460,8,FALSE))*1000,#N/A)</f>
        <v>7.2025352924229333E-2</v>
      </c>
      <c r="BE304" s="196">
        <f>IFERROR((VLOOKUP($A304,'1516'!$F$10:$L$408,6,FALSE)/VLOOKUP($A304,'2016'!$F$10:$M$460,8,FALSE))*1000,#N/A)</f>
        <v>0</v>
      </c>
      <c r="BF304" s="196">
        <f>IFERROR((VLOOKUP($A304,'1617'!$F$10:$L$408,6,FALSE)/VLOOKUP($A304,'2017'!$F$10:$M$460,8,FALSE))*1000,#N/A)</f>
        <v>6.9483046136742638E-2</v>
      </c>
      <c r="BG304" s="196">
        <f>IFERROR((VLOOKUP($A304,'1718'!$F$10:$L$408,6,FALSE)/VLOOKUP($A304,'2018'!$F$10:$N$460,9,FALSE))*1000,#N/A)</f>
        <v>0</v>
      </c>
      <c r="BH304" s="196">
        <f>IFERROR((VLOOKUP($A304,'1819'!$F$10:$L$408,6,FALSE)/VLOOKUP($A304,'2018'!$F$10:$N$460,9,FALSE))*1000,#N/A)</f>
        <v>0</v>
      </c>
      <c r="BI304" s="196">
        <f>IFERROR((VLOOKUP($A304,'1920'!$F$10:$L$408,6,FALSE)/VLOOKUP($A304,'2019'!$F$10:$N$464,8,FALSE))*1000,#N/A)</f>
        <v>1.0805335134222522</v>
      </c>
      <c r="BJ304" s="196">
        <f>IFERROR((VLOOKUP($A304,'20 21'!$F$10:$L$408,6,FALSE)/VLOOKUP($A304,'2020'!$F$10:$N$469,8,FALSE))*1000,#N/A)</f>
        <v>0.13415093858704183</v>
      </c>
      <c r="BK304" s="196">
        <f>IFERROR((VLOOKUP($A304,'21 22'!$F$10:$L$408,6,FALSE)/VLOOKUP($A304,'2021'!$F$10:$N$469,8,FALSE))*1000,#N/A)</f>
        <v>0</v>
      </c>
      <c r="BL304" s="196">
        <f>IFERROR((VLOOKUP($A304,'22 23'!$F$10:$L$408,6,FALSE)/VLOOKUP($A304,'2022'!$F$10:$N$469,8,FALSE))*1000,#N/A)</f>
        <v>0</v>
      </c>
      <c r="BM304" s="196">
        <f>IFERROR((VLOOKUP($A304,'23 24'!$F$7:$M$408,6,FALSE)/VLOOKUP($A304,'2023'!$C$7:$N$469,9,FALSE))*1000,#N/A)</f>
        <v>0</v>
      </c>
      <c r="BO304" s="196" t="e">
        <f>IFERROR((VLOOKUP($A304,'0910'!$F$10:$L$433,7,FALSE)/VLOOKUP($A304,'2010'!$C$5:$K$611,9,FALSE))*1000,#N/A)</f>
        <v>#N/A</v>
      </c>
      <c r="BP304" s="196" t="e">
        <f>IFERROR((VLOOKUP($A304,'1011'!$F$10:$L$433,7,FALSE)/VLOOKUP($A304,'2011'!$C$5:$K$611,9,FALSE))*1000,#N/A)</f>
        <v>#N/A</v>
      </c>
      <c r="BQ304" s="196">
        <f>IFERROR((VLOOKUP($A304,'1112'!$F$10:$L$408,7,FALSE)/VLOOKUP($A304,'2012'!$F$10:$M$460,8,FALSE))*1000,#N/A)</f>
        <v>5.7522123893805306</v>
      </c>
      <c r="BR304" s="196">
        <f>IFERROR((VLOOKUP($A304,'1213'!$F$10:$L$408,7,FALSE)/VLOOKUP($A304,'2013'!$F$10:$M$460,8,FALSE))*1000,#N/A)</f>
        <v>3.222026947861746</v>
      </c>
      <c r="BS304" s="196">
        <f>IFERROR((VLOOKUP($A304,'1314'!$F$10:$L$408,7,FALSE)/VLOOKUP($A304,'2014'!$F$10:$M$460,8,FALSE))*1000,#N/A)</f>
        <v>5.008710801393728</v>
      </c>
      <c r="BT304" s="196">
        <f>IFERROR((VLOOKUP($A304,'1415'!$F$10:$L$408,7,FALSE)/VLOOKUP($A304,'2015'!$F$10:$M$460,8,FALSE))*1000,#N/A)</f>
        <v>6.48228176318064</v>
      </c>
      <c r="BU304" s="196">
        <f>IFERROR((VLOOKUP($A304,'1516'!$F$10:$L$408,7,FALSE)/VLOOKUP($A304,'2016'!$F$10:$M$460,8,FALSE))*1000,#N/A)</f>
        <v>7.6281960728916509</v>
      </c>
      <c r="BV304" s="196">
        <f>IFERROR((VLOOKUP($A304,'1617'!$F$10:$L$408,7,FALSE)/VLOOKUP($A304,'2017'!$F$10:$M$460,8,FALSE))*1000,#N/A)</f>
        <v>1.8760422456920511</v>
      </c>
      <c r="BW304" s="196">
        <f>IFERROR((VLOOKUP($A304,'1718'!$F$10:$L$408,7,FALSE)/VLOOKUP($A304,'2018'!$F$10:$N$460,9,FALSE))*1000,#N/A)</f>
        <v>5.4050355774493699</v>
      </c>
      <c r="BX304" s="196">
        <f>IFERROR((VLOOKUP($A304,'1819'!$F$10:$L$408,7,FALSE)/VLOOKUP($A304,'2018'!$F$10:$N$460,9,FALSE))*1000,#N/A)</f>
        <v>0.61576354679802958</v>
      </c>
      <c r="BY304" s="196">
        <f>IFERROR((VLOOKUP($A304,'1920'!$F$10:$L$408,7,FALSE)/VLOOKUP($A304,'2019'!$F$10:$N$464,8,FALSE))*1000,#N/A)</f>
        <v>1.3506668917778153</v>
      </c>
      <c r="BZ304" s="196">
        <f>IFERROR((VLOOKUP($A304,'20 21'!$F$10:$L$408,7,FALSE)/VLOOKUP($A304,'2020'!$F$10:$N$469,8,FALSE))*1000,#N/A)</f>
        <v>5.2318866048946315</v>
      </c>
      <c r="CA304" s="196">
        <f>IFERROR((VLOOKUP($A304,'21 22'!$F$10:$L$408,7,FALSE)/VLOOKUP($A304,'2021'!$F$10:$N$469,8,FALSE))*1000,#N/A)</f>
        <v>8.3739291671928076</v>
      </c>
      <c r="CB304" s="196">
        <f>IFERROR((VLOOKUP($A304,'22 23'!$F$10:$L$408,7,FALSE)/VLOOKUP($A304,'2022'!$F$10:$N$469,8,FALSE))*1000,#N/A)</f>
        <v>10.763132334024624</v>
      </c>
      <c r="CC304" s="196">
        <f>IFERROR((VLOOKUP($A304,'23 24'!$F$7:$M$408,7,FALSE)/VLOOKUP($A304,'2023'!$C$7:$N$469,9,FALSE))*1000,#N/A)</f>
        <v>3.1704744712101509</v>
      </c>
      <c r="CE304" s="198" t="e">
        <f>IFERROR((VLOOKUP($A304,'0910'!$F$10:$S$433,9,FALSE)/VLOOKUP($A304,'2010'!$C$5:$K$611,9,FALSE))*1000,#N/A)</f>
        <v>#N/A</v>
      </c>
      <c r="CF304" s="198" t="e">
        <f>IFERROR((VLOOKUP($A304,'1011'!$F$10:$S$433,10,FALSE)/VLOOKUP($A304,'2011'!$C$5:$K$611,9,FALSE))*1000,#N/A)</f>
        <v>#N/A</v>
      </c>
      <c r="CG304" s="198">
        <f>IFERROR((VLOOKUP($A304,'1112'!$F$10:$S$408,9,FALSE)/VLOOKUP($A304,'2012'!$F$10:$M$460,8,FALSE))*1000,#N/A)</f>
        <v>6.0471976401179939</v>
      </c>
      <c r="CH304" s="198">
        <f>IFERROR((VLOOKUP($A304,'1213'!$F$10:$S$408,9,FALSE)/VLOOKUP($A304,'2013'!$F$10:$M$460,8,FALSE))*1000,#N/A)</f>
        <v>6.5905096660808438</v>
      </c>
      <c r="CI304" s="198">
        <f>IFERROR((VLOOKUP($A304,'1314'!$F$10:$S$408,9,FALSE)/VLOOKUP($A304,'2014'!$F$10:$M$460,8,FALSE))*1000,#N/A)</f>
        <v>2.5406504065040649</v>
      </c>
      <c r="CJ304" s="198">
        <f>IFERROR((VLOOKUP($A304,'1415'!$F$10:$S$408,9,FALSE)/VLOOKUP($A304,'2015'!$F$10:$M$460,8,FALSE))*1000,#N/A)</f>
        <v>1.2964563526361279</v>
      </c>
      <c r="CK304" s="198">
        <f>IFERROR((VLOOKUP($A304,'1516'!$F$10:$S$408,9,FALSE)/VLOOKUP($A304,'2016'!$F$10:$M$460,8,FALSE))*1000,#N/A)</f>
        <v>3.7434665913264586</v>
      </c>
      <c r="CL304" s="198">
        <f>IFERROR((VLOOKUP($A304,'1617'!$F$10:$S$408,9,FALSE)/VLOOKUP($A304,'2017'!$F$10:$M$460,8,FALSE))*1000,#N/A)</f>
        <v>4.1689827682045584</v>
      </c>
      <c r="CM304" s="198">
        <f>IFERROR((VLOOKUP($A304,'1718'!$F$10:$S$408,9,FALSE)/VLOOKUP($A304,'2018'!$F$10:$N$460,9,FALSE))*1000,#N/A)</f>
        <v>2.1209633278598794</v>
      </c>
      <c r="CN304" s="198">
        <f>IFERROR((VLOOKUP($A304,'1819'!$F$10:$S$408,9,FALSE)/VLOOKUP($A304,'2018'!$F$10:$N$460,9,FALSE))*1000,#N/A)</f>
        <v>2.5998905309250135</v>
      </c>
      <c r="CO304" s="198">
        <f>IFERROR((VLOOKUP($A304,'1920'!$F$10:$S$408,9,FALSE)/VLOOKUP($A304,'2019'!$F$10:$N$464,8,FALSE))*1000,#N/A)</f>
        <v>3.5792672632112104</v>
      </c>
      <c r="CP304" s="198">
        <f>IFERROR((VLOOKUP($A304,'20 21'!$F$10:$S$408,9,FALSE)/VLOOKUP($A304,'2020'!$F$10:$N$469,8,FALSE))*1000,#N/A)</f>
        <v>4.0245281576112548</v>
      </c>
      <c r="CQ304" s="198">
        <f>IFERROR((VLOOKUP($A304,'21 22'!$F$10:$S$408,9,FALSE)/VLOOKUP($A304,'2021'!$F$10:$N$469,8,FALSE))*1000,#N/A)</f>
        <v>6.9118145506988249</v>
      </c>
      <c r="CR304" s="198">
        <f>IFERROR((VLOOKUP($A304,'22 23'!$F$10:$S$408,9,FALSE)/VLOOKUP($A304,'2022'!$F$10:$N$469,8,FALSE))*1000,#N/A)</f>
        <v>4.7252776100595915</v>
      </c>
      <c r="CS304" s="196">
        <f>IFERROR((VLOOKUP($A304,'23 24'!$F$7:$S$408,9,FALSE)/VLOOKUP($A304,'2023'!$C$7:$N$469,9,FALSE))*1000,#N/A)</f>
        <v>8.2173522008916144</v>
      </c>
      <c r="CU304" s="198" t="e">
        <f>IFERROR((VLOOKUP($A304,'0910'!$F$10:$S$433,10,FALSE)/VLOOKUP($A304,'2010'!$C$5:$K$611,9,FALSE))*1000,#N/A)</f>
        <v>#N/A</v>
      </c>
      <c r="CV304" s="198" t="e">
        <f>IFERROR((VLOOKUP($A304,'1011'!$F$10:$S$433,11,FALSE)/VLOOKUP($A304,'2011'!$C$5:$K$611,9,FALSE))*1000,#N/A)</f>
        <v>#N/A</v>
      </c>
      <c r="CW304" s="198">
        <f>IFERROR((VLOOKUP($A304,'1112'!$F$10:$S$408,10,FALSE)/VLOOKUP($A304,'2012'!$F$10:$M$460,8,FALSE))*1000,#N/A)</f>
        <v>0.58997050147492625</v>
      </c>
      <c r="CX304" s="198">
        <f>IFERROR((VLOOKUP($A304,'1213'!$F$10:$S$408,10,FALSE)/VLOOKUP($A304,'2013'!$F$10:$M$460,8,FALSE))*1000,#N/A)</f>
        <v>1.2448740480374927</v>
      </c>
      <c r="CY304" s="198">
        <f>IFERROR((VLOOKUP($A304,'1314'!$F$10:$S$408,10,FALSE)/VLOOKUP($A304,'2014'!$F$10:$M$460,8,FALSE))*1000,#N/A)</f>
        <v>0.36295005807200931</v>
      </c>
      <c r="CZ304" s="198">
        <f>IFERROR((VLOOKUP($A304,'1415'!$F$10:$S$408,10,FALSE)/VLOOKUP($A304,'2015'!$F$10:$M$460,8,FALSE))*1000,#N/A)</f>
        <v>0.43215211754537597</v>
      </c>
      <c r="DA304" s="198">
        <f>IFERROR((VLOOKUP($A304,'1516'!$F$10:$S$408,10,FALSE)/VLOOKUP($A304,'2016'!$F$10:$M$460,8,FALSE))*1000,#N/A)</f>
        <v>1.7657861279841784</v>
      </c>
      <c r="DB304" s="198">
        <f>IFERROR((VLOOKUP($A304,'1617'!$F$10:$S$408,10,FALSE)/VLOOKUP($A304,'2017'!$F$10:$M$460,8,FALSE))*1000,#N/A)</f>
        <v>1.0422456920511396</v>
      </c>
      <c r="DC304" s="198">
        <f>IFERROR((VLOOKUP($A304,'1718'!$F$10:$S$408,10,FALSE)/VLOOKUP($A304,'2018'!$F$10:$N$460,9,FALSE))*1000,#N/A)</f>
        <v>0.20525451559934318</v>
      </c>
      <c r="DD304" s="198">
        <f>IFERROR((VLOOKUP($A304,'1819'!$F$10:$S$408,10,FALSE)/VLOOKUP($A304,'2018'!$F$10:$N$460,9,FALSE))*1000,#N/A)</f>
        <v>0</v>
      </c>
      <c r="DE304" s="198">
        <f>IFERROR((VLOOKUP($A304,'1920'!$F$10:$S$408,10,FALSE)/VLOOKUP($A304,'2019'!$F$10:$N$464,8,FALSE))*1000,#N/A)</f>
        <v>0.60780010130001694</v>
      </c>
      <c r="DF304" s="198">
        <f>IFERROR((VLOOKUP($A304,'20 21'!$F$10:$S$408,10,FALSE)/VLOOKUP($A304,'2020'!$F$10:$N$469,8,FALSE))*1000,#N/A)</f>
        <v>1.0732075086963346</v>
      </c>
      <c r="DG304" s="198">
        <f>IFERROR((VLOOKUP($A304,'21 22'!$F$10:$S$408,10,FALSE)/VLOOKUP($A304,'2021'!$F$10:$N$469,8,FALSE))*1000,#N/A)</f>
        <v>0.26583902118072406</v>
      </c>
      <c r="DH304" s="198">
        <f>IFERROR((VLOOKUP($A304,'22 23'!$F$10:$S$408,10,FALSE)/VLOOKUP($A304,'2022'!$F$10:$N$469,8,FALSE))*1000,#N/A)</f>
        <v>1.1156905468196257</v>
      </c>
      <c r="DI304" s="196">
        <f>IFERROR((VLOOKUP($A304,'23 24'!$F$7:$S$408,10,FALSE)/VLOOKUP($A304,'2023'!$C$7:$N$469,9,FALSE))*1000,#N/A)</f>
        <v>0</v>
      </c>
      <c r="DK304" s="198" t="e">
        <f>IFERROR((VLOOKUP($A304,'0910'!$F$10:$S$433,11,FALSE)/VLOOKUP($A304,'2010'!$C$5:$K$611,9,FALSE))*1000,#N/A)</f>
        <v>#N/A</v>
      </c>
      <c r="DL304" s="198" t="e">
        <f>IFERROR((VLOOKUP($A304,'1011'!$F$10:$S$433,12,FALSE)/VLOOKUP($A304,'2011'!$C$5:$K$611,9,FALSE))*1000,#N/A)</f>
        <v>#N/A</v>
      </c>
      <c r="DM304" s="198">
        <f>IFERROR((VLOOKUP($A304,'1112'!$F$10:$S$408,11,FALSE)/VLOOKUP($A304,'2012'!$F$10:$M$460,8,FALSE))*1000,#N/A)</f>
        <v>0</v>
      </c>
      <c r="DN304" s="198">
        <f>IFERROR((VLOOKUP($A304,'1213'!$F$10:$S$408,11,FALSE)/VLOOKUP($A304,'2013'!$F$10:$M$460,8,FALSE))*1000,#N/A)</f>
        <v>0</v>
      </c>
      <c r="DO304" s="198">
        <f>IFERROR((VLOOKUP($A304,'1314'!$F$10:$S$408,11,FALSE)/VLOOKUP($A304,'2014'!$F$10:$M$460,8,FALSE))*1000,#N/A)</f>
        <v>0</v>
      </c>
      <c r="DP304" s="198">
        <f>IFERROR((VLOOKUP($A304,'1415'!$F$10:$S$408,11,FALSE)/VLOOKUP($A304,'2015'!$F$10:$M$460,8,FALSE))*1000,#N/A)</f>
        <v>7.2025352924229333E-2</v>
      </c>
      <c r="DQ304" s="198">
        <f>IFERROR((VLOOKUP($A304,'1516'!$F$10:$S$408,11,FALSE)/VLOOKUP($A304,'2016'!$F$10:$M$460,8,FALSE))*1000,#N/A)</f>
        <v>0</v>
      </c>
      <c r="DR304" s="198">
        <f>IFERROR((VLOOKUP($A304,'1617'!$F$10:$S$408,11,FALSE)/VLOOKUP($A304,'2017'!$F$10:$M$460,8,FALSE))*1000,#N/A)</f>
        <v>0</v>
      </c>
      <c r="DS304" s="198">
        <f>IFERROR((VLOOKUP($A304,'1718'!$F$10:$S$408,11,FALSE)/VLOOKUP($A304,'2018'!$F$10:$N$460,9,FALSE))*1000,#N/A)</f>
        <v>0</v>
      </c>
      <c r="DT304" s="198">
        <f>IFERROR((VLOOKUP($A304,'1819'!$F$10:$S$408,11,FALSE)/VLOOKUP($A304,'2018'!$F$10:$N$460,9,FALSE))*1000,#N/A)</f>
        <v>0</v>
      </c>
      <c r="DU304" s="198">
        <f>IFERROR((VLOOKUP($A304,'1920'!$F$10:$S$408,11,FALSE)/VLOOKUP($A304,'2019'!$F$10:$N$464,8,FALSE))*1000,#N/A)</f>
        <v>2.1610670268445045</v>
      </c>
      <c r="DV304" s="198">
        <f>IFERROR((VLOOKUP($A304,'20 21'!$F$10:$S$408,11,FALSE)/VLOOKUP($A304,'2020'!$F$10:$N$469,8,FALSE))*1000,#N/A)</f>
        <v>0.13415093858704183</v>
      </c>
      <c r="DW304" s="198">
        <f>IFERROR((VLOOKUP($A304,'21 22'!$F$10:$S$408,11,FALSE)/VLOOKUP($A304,'2021'!$F$10:$N$469,8,FALSE))*1000,#N/A)</f>
        <v>6.6459755295181014E-2</v>
      </c>
      <c r="DX304" s="198">
        <f>IFERROR((VLOOKUP($A304,'22 23'!$F$10:$S$408,11,FALSE)/VLOOKUP($A304,'2022'!$F$10:$N$469,8,FALSE))*1000,#N/A)</f>
        <v>0</v>
      </c>
      <c r="DY304" s="196">
        <f>IFERROR((VLOOKUP($A304,'23 24'!$F$7:$S$408,11,FALSE)/VLOOKUP($A304,'2023'!$C$7:$N$469,9,FALSE))*1000,#N/A)</f>
        <v>0.71173916700636031</v>
      </c>
      <c r="EA304" s="198" t="e">
        <f>IFERROR((VLOOKUP($A304,'0910'!$F$10:$S$433,12,FALSE)/VLOOKUP($A304,'2010'!$C$5:$K$611,9,FALSE))*1000,#N/A)</f>
        <v>#N/A</v>
      </c>
      <c r="EB304" s="198" t="e">
        <f>IFERROR((VLOOKUP($A304,'1011'!$F$10:$S$433,13,FALSE)/VLOOKUP($A304,'2011'!$C$5:$K$611,9,FALSE))*1000,#N/A)</f>
        <v>#N/A</v>
      </c>
      <c r="EC304" s="198">
        <f>IFERROR((VLOOKUP($A304,'1112'!$F$10:$S$408,12,FALSE)/VLOOKUP($A304,'2012'!$F$10:$M$460,8,FALSE))*1000,#N/A)</f>
        <v>6.6371681415929205</v>
      </c>
      <c r="ED304" s="198">
        <f>IFERROR((VLOOKUP($A304,'1213'!$F$10:$S$408,12,FALSE)/VLOOKUP($A304,'2013'!$F$10:$M$460,8,FALSE))*1000,#N/A)</f>
        <v>7.8353837141183371</v>
      </c>
      <c r="EE304" s="198">
        <f>IFERROR((VLOOKUP($A304,'1314'!$F$10:$S$408,12,FALSE)/VLOOKUP($A304,'2014'!$F$10:$M$460,8,FALSE))*1000,#N/A)</f>
        <v>2.9036004645760745</v>
      </c>
      <c r="EF304" s="198">
        <f>IFERROR((VLOOKUP($A304,'1415'!$F$10:$S$408,12,FALSE)/VLOOKUP($A304,'2015'!$F$10:$M$460,8,FALSE))*1000,#N/A)</f>
        <v>1.7286084701815039</v>
      </c>
      <c r="EG304" s="198">
        <f>IFERROR((VLOOKUP($A304,'1516'!$F$10:$S$408,12,FALSE)/VLOOKUP($A304,'2016'!$F$10:$M$460,8,FALSE))*1000,#N/A)</f>
        <v>5.5092527193106369</v>
      </c>
      <c r="EH304" s="198">
        <f>IFERROR((VLOOKUP($A304,'1617'!$F$10:$S$408,12,FALSE)/VLOOKUP($A304,'2017'!$F$10:$M$460,8,FALSE))*1000,#N/A)</f>
        <v>5.2807115063924401</v>
      </c>
      <c r="EI304" s="198">
        <f>IFERROR((VLOOKUP($A304,'1718'!$F$10:$S$408,12,FALSE)/VLOOKUP($A304,'2018'!$F$10:$N$460,9,FALSE))*1000,#N/A)</f>
        <v>2.3262178434592227</v>
      </c>
      <c r="EJ304" s="198">
        <f>IFERROR((VLOOKUP($A304,'1819'!$F$10:$S$408,12,FALSE)/VLOOKUP($A304,'2018'!$F$10:$N$460,9,FALSE))*1000,#N/A)</f>
        <v>2.5998905309250135</v>
      </c>
      <c r="EK304" s="198">
        <f>IFERROR((VLOOKUP($A304,'1920'!$F$10:$S$408,12,FALSE)/VLOOKUP($A304,'2019'!$F$10:$N$464,8,FALSE))*1000,#N/A)</f>
        <v>6.3481343913557318</v>
      </c>
      <c r="EL304" s="198">
        <f>IFERROR((VLOOKUP($A304,'20 21'!$F$10:$S$408,12,FALSE)/VLOOKUP($A304,'2020'!$F$10:$N$469,8,FALSE))*1000,#N/A)</f>
        <v>5.2318866048946315</v>
      </c>
      <c r="EM304" s="198">
        <f>IFERROR((VLOOKUP($A304,'21 22'!$F$10:$S$408,12,FALSE)/VLOOKUP($A304,'2021'!$F$10:$N$469,8,FALSE))*1000,#N/A)</f>
        <v>7.2441133271747287</v>
      </c>
      <c r="EN304" s="198">
        <f>IFERROR((VLOOKUP($A304,'22 23'!$F$10:$S$408,12,FALSE)/VLOOKUP($A304,'2022'!$F$10:$N$469,8,FALSE))*1000,#N/A)</f>
        <v>5.8409681568792164</v>
      </c>
      <c r="EO304" s="196">
        <f>IFERROR((VLOOKUP($A304,'23 24'!$F$7:$S$408,12,FALSE)/VLOOKUP($A304,'2023'!$C$7:$N$469,9,FALSE))*1000,#N/A)</f>
        <v>8.9290913678979766</v>
      </c>
    </row>
    <row r="305" spans="1:145" x14ac:dyDescent="0.3">
      <c r="A305" t="s">
        <v>1669</v>
      </c>
      <c r="B305" t="s">
        <v>1743</v>
      </c>
      <c r="C305" t="str">
        <f>IF(VLOOKUP($A305,'0910'!$F$10:$L$433,1,FALSE)=VLOOKUP($A305,'2010'!$C$5:$K$611,1,FALSE),VLOOKUP($A305,'0910'!$F$10:$L$433,1,FALSE),FALSE)</f>
        <v>Warrington</v>
      </c>
      <c r="D305" t="str">
        <f>IF(VLOOKUP($A305,'1011'!$F$10:$L$433,1,FALSE)=VLOOKUP($A305,'2011'!$C$5:$K$611,1,FALSE),VLOOKUP($A305,'1011'!$F$10:$L$433,1,FALSE),FALSE)</f>
        <v>Warrington</v>
      </c>
      <c r="E305" t="str">
        <f>IF(VLOOKUP(A305,'1112'!$F$10:$L$408,1,FALSE)=VLOOKUP(A305,'2012'!$F$10:$M$460,1,FALSE),VLOOKUP(A305,'1112'!$F$10:$L$408,1,FALSE),FALSE)</f>
        <v>Warrington</v>
      </c>
      <c r="F305" t="str">
        <f>IF(VLOOKUP($A305,'1213'!$F$10:$L$408,1,FALSE)=VLOOKUP($A305,'2013'!$F$10:$M$460,1,FALSE),VLOOKUP($A305,'1213'!$F$10:$L$408,1,FALSE),FALSE)</f>
        <v>Warrington</v>
      </c>
      <c r="G305" t="str">
        <f>IF(VLOOKUP($A305,'1314'!$F$10:$L$408,1,FALSE)=VLOOKUP($A305,'2014'!$F$10:$M$460,1,FALSE),VLOOKUP($A305,'1314'!$F$10:$L$408,1,FALSE),FALSE)</f>
        <v>Warrington</v>
      </c>
      <c r="H305" t="str">
        <f>IF(VLOOKUP($A305,'1415'!$F$10:$L$408,1,FALSE)=VLOOKUP($A305,'2015'!$F$10:$M$460,1,FALSE),VLOOKUP($A305,'1415'!$F$10:$L$408,1,FALSE),FALSE)</f>
        <v>Warrington</v>
      </c>
      <c r="I305" t="str">
        <f>IF(VLOOKUP($A305,'1516'!$F$10:$L$408,1,FALSE)=VLOOKUP($A305,'2015'!$F$10:$M$460,1,FALSE),VLOOKUP($A305,'1516'!$F$10:$L$408,1,FALSE),FALSE)</f>
        <v>Warrington</v>
      </c>
      <c r="J305" t="str">
        <f>IF(VLOOKUP($A305,'1617'!$F$10:$L$408,1,FALSE)=VLOOKUP($A305,'2016'!$F$10:$M$460,1,FALSE),VLOOKUP($A305,'1617'!$F$10:$L$408,1,FALSE),FALSE)</f>
        <v>Warrington</v>
      </c>
      <c r="K305" t="str">
        <f>IF(VLOOKUP($A305,'1718'!$F$10:$M$408,1,FALSE)=VLOOKUP($A305,'2017'!$F$10:$M$460,1,FALSE),VLOOKUP($A305,'1718'!$F$10:$M$408,1,FALSE),FALSE)</f>
        <v>Warrington</v>
      </c>
      <c r="L305" t="str">
        <f>IF(VLOOKUP($A305,'1819'!$F$10:$M$408,1,FALSE)=VLOOKUP($A305,'2018'!$F$10:$M$460,1,FALSE),VLOOKUP($A305,'1819'!$F$10:$M$408,1,FALSE),FALSE)</f>
        <v>Warrington</v>
      </c>
      <c r="M305" t="str">
        <f>IF(VLOOKUP($A305,'1920'!$F$10:$M$408,1,FALSE)=VLOOKUP($A305,'2019'!$F$10:$M$464,1,FALSE),VLOOKUP($A305,'1920'!$F$10:$M$408,1,FALSE),FALSE)</f>
        <v>Warrington</v>
      </c>
      <c r="N305" t="str">
        <f>IF(VLOOKUP($A305,'20 21'!$F$10:$N$408,1,FALSE)=VLOOKUP($A305,'2020'!$F$10:$O$468,1,FALSE),VLOOKUP($A305,'20 21'!$F$10:$N$408,1,FALSE),FALSE)</f>
        <v>Warrington</v>
      </c>
      <c r="O305" t="str">
        <f>IF(VLOOKUP($A305,'21 22'!$F$10:$N$408,1,FALSE)=VLOOKUP($A305,'2021'!$F$10:$O$471,1,FALSE),VLOOKUP($A305,'21 22'!$F$10:$N$408,1,FALSE),FALSE)</f>
        <v>Warrington</v>
      </c>
      <c r="P305" t="str">
        <f>IF(VLOOKUP($A305,'22 23'!$F$10:$N$408,1,FALSE)=VLOOKUP($A305,'2022'!$F$10:$O$468,1,FALSE),VLOOKUP($A305,'22 23'!$F$10:$N$408,1,FALSE),FALSE)</f>
        <v>Warrington</v>
      </c>
      <c r="Q305" t="str">
        <f>IF(VLOOKUP($A305,'23 24'!$F$7:$N$408,1,FALSE)=VLOOKUP($A305,'2023'!$C$7:$O$468,1,FALSE),VLOOKUP($A305,'23 24'!$F$7:$N$408,1,FALSE),FALSE)</f>
        <v>Warrington</v>
      </c>
      <c r="S305" s="196">
        <f>IFERROR((VLOOKUP($A305,'0910'!$F$10:$L$433,4,FALSE)/VLOOKUP($A305,'2010'!$C$5:$K$611,9,FALSE))*1000,#N/A)</f>
        <v>5.2607502287282708</v>
      </c>
      <c r="T305" s="196" t="e">
        <f>IFERROR((VLOOKUP($A305,'1011'!$F$10:$L$433,4,FALSE)/VLOOKUP($A305,'2011'!$C$5:$K$611,9,FALSE))*1000,#N/A)</f>
        <v>#N/A</v>
      </c>
      <c r="U305" s="196">
        <f>IFERROR((VLOOKUP($A305,'1112'!$F$10:$L$408,4,FALSE)/VLOOKUP($A305,'2012'!$F$10:$M$460,8,FALSE))*1000,#N/A)</f>
        <v>6.8895414501920031</v>
      </c>
      <c r="V305" s="196">
        <f>IFERROR((VLOOKUP($A305,'1213'!$F$10:$L$408,4,FALSE)/VLOOKUP($A305,'2013'!$F$10:$M$460,8,FALSE))*1000,#N/A)</f>
        <v>5.0454086781029268</v>
      </c>
      <c r="W305" s="196">
        <f>IFERROR((VLOOKUP($A305,'1314'!$F$10:$L$408,4,FALSE)/VLOOKUP($A305,'2014'!$F$10:$M$460,8,FALSE))*1000,#N/A)</f>
        <v>7.5656430796617711</v>
      </c>
      <c r="X305" s="196">
        <f>IFERROR((VLOOKUP($A305,'1415'!$F$10:$L$408,4,FALSE)/VLOOKUP($A305,'2015'!$F$10:$M$460,8,FALSE))*1000,#N/A)</f>
        <v>6.5142983327812738</v>
      </c>
      <c r="Y305" s="196">
        <f>IFERROR((VLOOKUP($A305,'1516'!$F$10:$L$408,4,FALSE)/VLOOKUP($A305,'2016'!$F$10:$M$460,8,FALSE))*1000,#N/A)</f>
        <v>5.1552045629044647</v>
      </c>
      <c r="Z305" s="196">
        <f>IFERROR((VLOOKUP($A305,'1617'!$F$10:$L$408,4,FALSE)/VLOOKUP($A305,'2017'!$F$10:$M$460,8,FALSE))*1000,#N/A)</f>
        <v>2.7274710888064586</v>
      </c>
      <c r="AA305" s="196">
        <f>IFERROR((VLOOKUP($A305,'1718'!$F$10:$L$408,4,FALSE)/VLOOKUP($A305,'2018'!$F$10:$N$460,9,FALSE))*1000,#N/A)</f>
        <v>3.0428167789610954</v>
      </c>
      <c r="AB305" s="196">
        <f>IFERROR((VLOOKUP($A305,'1819'!$F$10:$L$408,4,FALSE)/VLOOKUP($A305,'2018'!$F$10:$N$460,9,FALSE))*1000,#N/A)</f>
        <v>4.3468811128015643</v>
      </c>
      <c r="AC305" s="196">
        <f>IFERROR((VLOOKUP($A305,'1920'!$F$10:$L$408,4,FALSE)/VLOOKUP($A305,'2019'!$F$10:$N$464,8,FALSE))*1000,#N/A)</f>
        <v>5.6204671472886654</v>
      </c>
      <c r="AD305" s="196">
        <f>IFERROR((VLOOKUP($A305,'20 21'!$F$10:$M$408,4,FALSE)/VLOOKUP($A305,'2020'!$F$10:$N$469,8,FALSE))*1000,#N/A)</f>
        <v>6.1983691876930305</v>
      </c>
      <c r="AE305" s="196">
        <f>IFERROR((VLOOKUP($A305,'21 22'!$F$10:$M$408,4,FALSE)/VLOOKUP($A305,'2021'!$F$10:$N$469,8,FALSE))*1000,#N/A)</f>
        <v>5.4137253861260017</v>
      </c>
      <c r="AF305" s="196">
        <f>IFERROR((VLOOKUP($A305,'22 23'!$F$10:$M$408,4,FALSE)/VLOOKUP($A305,'2022'!$F$10:$N$469,8,FALSE))*1000,#N/A)</f>
        <v>5.3747009663923109</v>
      </c>
      <c r="AG305" s="196">
        <f>IFERROR((VLOOKUP($A305,'23 24'!$F$7:$M$408,4,FALSE)/VLOOKUP($A305,'2023'!$C$7:$N$469,9,FALSE))*1000,#N/A)</f>
        <v>2.1792822896992594</v>
      </c>
      <c r="AI305" s="196">
        <f>IFERROR((VLOOKUP($A305,'0910'!$F$10:$L$433,5,FALSE)/VLOOKUP($A305,'2010'!$C$5:$K$611,9,FALSE))*1000,#N/A)</f>
        <v>0.22872827081427266</v>
      </c>
      <c r="AJ305" s="196" t="e">
        <f>IFERROR((VLOOKUP($A305,'1011'!$F$10:$L$433,5,FALSE)/VLOOKUP($A305,'2011'!$C$5:$K$611,9,FALSE))*1000,#N/A)</f>
        <v>#N/A</v>
      </c>
      <c r="AK305" s="196">
        <f>IFERROR((VLOOKUP($A305,'1112'!$F$10:$L$408,5,FALSE)/VLOOKUP($A305,'2012'!$F$10:$M$460,8,FALSE))*1000,#N/A)</f>
        <v>0.45177320984865599</v>
      </c>
      <c r="AL305" s="196">
        <f>IFERROR((VLOOKUP($A305,'1213'!$F$10:$L$408,5,FALSE)/VLOOKUP($A305,'2013'!$F$10:$M$460,8,FALSE))*1000,#N/A)</f>
        <v>0.33636057854019508</v>
      </c>
      <c r="AM305" s="196">
        <f>IFERROR((VLOOKUP($A305,'1314'!$F$10:$L$408,5,FALSE)/VLOOKUP($A305,'2014'!$F$10:$M$460,8,FALSE))*1000,#N/A)</f>
        <v>0</v>
      </c>
      <c r="AN305" s="196">
        <f>IFERROR((VLOOKUP($A305,'1415'!$F$10:$L$408,5,FALSE)/VLOOKUP($A305,'2015'!$F$10:$M$460,8,FALSE))*1000,#N/A)</f>
        <v>0</v>
      </c>
      <c r="AO305" s="196">
        <f>IFERROR((VLOOKUP($A305,'1516'!$F$10:$L$408,5,FALSE)/VLOOKUP($A305,'2016'!$F$10:$M$460,8,FALSE))*1000,#N/A)</f>
        <v>1.0968520346605244</v>
      </c>
      <c r="AP305" s="196">
        <f>IFERROR((VLOOKUP($A305,'1617'!$F$10:$L$408,5,FALSE)/VLOOKUP($A305,'2017'!$F$10:$M$460,8,FALSE))*1000,#N/A)</f>
        <v>0.2181976871045167</v>
      </c>
      <c r="AQ305" s="196">
        <f>IFERROR((VLOOKUP($A305,'1718'!$F$10:$L$408,5,FALSE)/VLOOKUP($A305,'2018'!$F$10:$N$460,9,FALSE))*1000,#N/A)</f>
        <v>0</v>
      </c>
      <c r="AR305" s="196">
        <f>IFERROR((VLOOKUP($A305,'1819'!$F$10:$L$408,5,FALSE)/VLOOKUP($A305,'2018'!$F$10:$N$460,9,FALSE))*1000,#N/A)</f>
        <v>0.3260160834601174</v>
      </c>
      <c r="AS305" s="196">
        <f>IFERROR((VLOOKUP($A305,'1920'!$F$10:$L$408,5,FALSE)/VLOOKUP($A305,'2019'!$F$10:$N$464,8,FALSE))*1000,#N/A)</f>
        <v>0.64851544007176909</v>
      </c>
      <c r="AT305" s="196">
        <f>IFERROR((VLOOKUP($A305,'20 21'!$F$10:$L$408,5,FALSE)/VLOOKUP($A305,'2020'!$F$10:$N$469,8,FALSE))*1000,#N/A)</f>
        <v>1.496158079787973</v>
      </c>
      <c r="AU305" s="196">
        <f>IFERROR((VLOOKUP($A305,'21 22'!$F$10:$L$408,5,FALSE)/VLOOKUP($A305,'2021'!$F$10:$N$469,8,FALSE))*1000,#N/A)</f>
        <v>0.42460591263733349</v>
      </c>
      <c r="AV305" s="196">
        <f>IFERROR((VLOOKUP($A305,'22 23'!$F$10:$L$408,5,FALSE)/VLOOKUP($A305,'2022'!$F$10:$N$469,8,FALSE))*1000,#N/A)</f>
        <v>0.42154517383469103</v>
      </c>
      <c r="AW305" s="196">
        <f>IFERROR((VLOOKUP($A305,'23 24'!$F$7:$M$408,5,FALSE)/VLOOKUP($A305,'2023'!$C$7:$N$469,9,FALSE))*1000,#N/A)</f>
        <v>0.41510138851414458</v>
      </c>
      <c r="AY305" s="196">
        <f>IFERROR((VLOOKUP($A305,'0910'!$F$10:$L$433,6,FALSE)/VLOOKUP($A305,'2010'!$C$5:$K$611,9,FALSE))*1000,#N/A)</f>
        <v>0</v>
      </c>
      <c r="AZ305" s="196" t="e">
        <f>IFERROR((VLOOKUP($A305,'1011'!$F$10:$L$433,6,FALSE)/VLOOKUP($A305,'2011'!$C$5:$K$611,9,FALSE))*1000,#N/A)</f>
        <v>#N/A</v>
      </c>
      <c r="BA305" s="196">
        <f>IFERROR((VLOOKUP($A305,'1112'!$F$10:$L$408,6,FALSE)/VLOOKUP($A305,'2012'!$F$10:$M$460,8,FALSE))*1000,#N/A)</f>
        <v>0</v>
      </c>
      <c r="BB305" s="196">
        <f>IFERROR((VLOOKUP($A305,'1213'!$F$10:$L$408,6,FALSE)/VLOOKUP($A305,'2013'!$F$10:$M$460,8,FALSE))*1000,#N/A)</f>
        <v>0</v>
      </c>
      <c r="BC305" s="196">
        <f>IFERROR((VLOOKUP($A305,'1314'!$F$10:$L$408,6,FALSE)/VLOOKUP($A305,'2014'!$F$10:$M$460,8,FALSE))*1000,#N/A)</f>
        <v>0</v>
      </c>
      <c r="BD305" s="196">
        <f>IFERROR((VLOOKUP($A305,'1415'!$F$10:$L$408,6,FALSE)/VLOOKUP($A305,'2015'!$F$10:$M$460,8,FALSE))*1000,#N/A)</f>
        <v>0</v>
      </c>
      <c r="BE305" s="196">
        <f>IFERROR((VLOOKUP($A305,'1516'!$F$10:$L$408,6,FALSE)/VLOOKUP($A305,'2016'!$F$10:$M$460,8,FALSE))*1000,#N/A)</f>
        <v>0</v>
      </c>
      <c r="BF305" s="196">
        <f>IFERROR((VLOOKUP($A305,'1617'!$F$10:$L$408,6,FALSE)/VLOOKUP($A305,'2017'!$F$10:$M$460,8,FALSE))*1000,#N/A)</f>
        <v>0</v>
      </c>
      <c r="BG305" s="196">
        <f>IFERROR((VLOOKUP($A305,'1718'!$F$10:$L$408,6,FALSE)/VLOOKUP($A305,'2018'!$F$10:$N$460,9,FALSE))*1000,#N/A)</f>
        <v>0</v>
      </c>
      <c r="BH305" s="196">
        <f>IFERROR((VLOOKUP($A305,'1819'!$F$10:$L$408,6,FALSE)/VLOOKUP($A305,'2018'!$F$10:$N$460,9,FALSE))*1000,#N/A)</f>
        <v>0</v>
      </c>
      <c r="BI305" s="196">
        <f>IFERROR((VLOOKUP($A305,'1920'!$F$10:$L$408,6,FALSE)/VLOOKUP($A305,'2019'!$F$10:$N$464,8,FALSE))*1000,#N/A)</f>
        <v>0</v>
      </c>
      <c r="BJ305" s="196">
        <f>IFERROR((VLOOKUP($A305,'20 21'!$F$10:$L$408,6,FALSE)/VLOOKUP($A305,'2020'!$F$10:$N$469,8,FALSE))*1000,#N/A)</f>
        <v>0</v>
      </c>
      <c r="BK305" s="196">
        <f>IFERROR((VLOOKUP($A305,'21 22'!$F$10:$L$408,6,FALSE)/VLOOKUP($A305,'2021'!$F$10:$N$469,8,FALSE))*1000,#N/A)</f>
        <v>0</v>
      </c>
      <c r="BL305" s="196">
        <f>IFERROR((VLOOKUP($A305,'22 23'!$F$10:$L$408,6,FALSE)/VLOOKUP($A305,'2022'!$F$10:$N$469,8,FALSE))*1000,#N/A)</f>
        <v>0</v>
      </c>
      <c r="BM305" s="196">
        <f>IFERROR((VLOOKUP($A305,'23 24'!$F$7:$M$408,6,FALSE)/VLOOKUP($A305,'2023'!$C$7:$N$469,9,FALSE))*1000,#N/A)</f>
        <v>0</v>
      </c>
      <c r="BO305" s="196">
        <f>IFERROR((VLOOKUP($A305,'0910'!$F$10:$L$433,7,FALSE)/VLOOKUP($A305,'2010'!$C$5:$K$611,9,FALSE))*1000,#N/A)</f>
        <v>5.4894784995425434</v>
      </c>
      <c r="BP305" s="196" t="e">
        <f>IFERROR((VLOOKUP($A305,'1011'!$F$10:$L$433,7,FALSE)/VLOOKUP($A305,'2011'!$C$5:$K$611,9,FALSE))*1000,#N/A)</f>
        <v>#N/A</v>
      </c>
      <c r="BQ305" s="196">
        <f>IFERROR((VLOOKUP($A305,'1112'!$F$10:$L$408,7,FALSE)/VLOOKUP($A305,'2012'!$F$10:$M$460,8,FALSE))*1000,#N/A)</f>
        <v>7.34131466004066</v>
      </c>
      <c r="BR305" s="196">
        <f>IFERROR((VLOOKUP($A305,'1213'!$F$10:$L$408,7,FALSE)/VLOOKUP($A305,'2013'!$F$10:$M$460,8,FALSE))*1000,#N/A)</f>
        <v>5.3817692566431212</v>
      </c>
      <c r="BS305" s="196">
        <f>IFERROR((VLOOKUP($A305,'1314'!$F$10:$L$408,7,FALSE)/VLOOKUP($A305,'2014'!$F$10:$M$460,8,FALSE))*1000,#N/A)</f>
        <v>7.5656430796617711</v>
      </c>
      <c r="BT305" s="196">
        <f>IFERROR((VLOOKUP($A305,'1415'!$F$10:$L$408,7,FALSE)/VLOOKUP($A305,'2015'!$F$10:$M$460,8,FALSE))*1000,#N/A)</f>
        <v>6.6247101689301093</v>
      </c>
      <c r="BU305" s="196">
        <f>IFERROR((VLOOKUP($A305,'1516'!$F$10:$L$408,7,FALSE)/VLOOKUP($A305,'2016'!$F$10:$M$460,8,FALSE))*1000,#N/A)</f>
        <v>6.3617418010310409</v>
      </c>
      <c r="BV305" s="196">
        <f>IFERROR((VLOOKUP($A305,'1617'!$F$10:$L$408,7,FALSE)/VLOOKUP($A305,'2017'!$F$10:$M$460,8,FALSE))*1000,#N/A)</f>
        <v>2.8365699323587168</v>
      </c>
      <c r="BW305" s="196">
        <f>IFERROR((VLOOKUP($A305,'1718'!$F$10:$L$408,7,FALSE)/VLOOKUP($A305,'2018'!$F$10:$N$460,9,FALSE))*1000,#N/A)</f>
        <v>3.0428167789610954</v>
      </c>
      <c r="BX305" s="196">
        <f>IFERROR((VLOOKUP($A305,'1819'!$F$10:$L$408,7,FALSE)/VLOOKUP($A305,'2018'!$F$10:$N$460,9,FALSE))*1000,#N/A)</f>
        <v>4.6728971962616823</v>
      </c>
      <c r="BY305" s="196">
        <f>IFERROR((VLOOKUP($A305,'1920'!$F$10:$L$408,7,FALSE)/VLOOKUP($A305,'2019'!$F$10:$N$464,8,FALSE))*1000,#N/A)</f>
        <v>6.2689825873604343</v>
      </c>
      <c r="BZ305" s="196">
        <f>IFERROR((VLOOKUP($A305,'20 21'!$F$10:$L$408,7,FALSE)/VLOOKUP($A305,'2020'!$F$10:$N$469,8,FALSE))*1000,#N/A)</f>
        <v>7.6945272674810044</v>
      </c>
      <c r="CA305" s="196">
        <f>IFERROR((VLOOKUP($A305,'21 22'!$F$10:$L$408,7,FALSE)/VLOOKUP($A305,'2021'!$F$10:$N$469,8,FALSE))*1000,#N/A)</f>
        <v>5.838331298763336</v>
      </c>
      <c r="CB305" s="196">
        <f>IFERROR((VLOOKUP($A305,'22 23'!$F$10:$L$408,7,FALSE)/VLOOKUP($A305,'2022'!$F$10:$N$469,8,FALSE))*1000,#N/A)</f>
        <v>5.9016324336856743</v>
      </c>
      <c r="CC305" s="196">
        <f>IFERROR((VLOOKUP($A305,'23 24'!$F$7:$M$408,7,FALSE)/VLOOKUP($A305,'2023'!$C$7:$N$469,9,FALSE))*1000,#N/A)</f>
        <v>2.5943836782134033</v>
      </c>
      <c r="CE305" s="198">
        <f>IFERROR((VLOOKUP($A305,'0910'!$F$10:$S$433,9,FALSE)/VLOOKUP($A305,'2010'!$C$5:$K$611,9,FALSE))*1000,#N/A)</f>
        <v>3.8883806038426352</v>
      </c>
      <c r="CF305" s="198" t="e">
        <f>IFERROR((VLOOKUP($A305,'1011'!$F$10:$S$433,10,FALSE)/VLOOKUP($A305,'2011'!$C$5:$K$611,9,FALSE))*1000,#N/A)</f>
        <v>#N/A</v>
      </c>
      <c r="CG305" s="198">
        <f>IFERROR((VLOOKUP($A305,'1112'!$F$10:$S$408,9,FALSE)/VLOOKUP($A305,'2012'!$F$10:$M$460,8,FALSE))*1000,#N/A)</f>
        <v>4.4047887960243957</v>
      </c>
      <c r="CH305" s="198">
        <f>IFERROR((VLOOKUP($A305,'1213'!$F$10:$S$408,9,FALSE)/VLOOKUP($A305,'2013'!$F$10:$M$460,8,FALSE))*1000,#N/A)</f>
        <v>6.8393317636506339</v>
      </c>
      <c r="CI305" s="198">
        <f>IFERROR((VLOOKUP($A305,'1314'!$F$10:$S$408,9,FALSE)/VLOOKUP($A305,'2014'!$F$10:$M$460,8,FALSE))*1000,#N/A)</f>
        <v>6.2305295950155761</v>
      </c>
      <c r="CJ305" s="198">
        <f>IFERROR((VLOOKUP($A305,'1415'!$F$10:$S$408,9,FALSE)/VLOOKUP($A305,'2015'!$F$10:$M$460,8,FALSE))*1000,#N/A)</f>
        <v>6.4038864966324391</v>
      </c>
      <c r="CK305" s="198">
        <f>IFERROR((VLOOKUP($A305,'1516'!$F$10:$S$408,9,FALSE)/VLOOKUP($A305,'2016'!$F$10:$M$460,8,FALSE))*1000,#N/A)</f>
        <v>6.4714270044970936</v>
      </c>
      <c r="CL305" s="198">
        <f>IFERROR((VLOOKUP($A305,'1617'!$F$10:$S$408,9,FALSE)/VLOOKUP($A305,'2017'!$F$10:$M$460,8,FALSE))*1000,#N/A)</f>
        <v>4.0366572114335586</v>
      </c>
      <c r="CM305" s="198">
        <f>IFERROR((VLOOKUP($A305,'1718'!$F$10:$S$408,9,FALSE)/VLOOKUP($A305,'2018'!$F$10:$N$460,9,FALSE))*1000,#N/A)</f>
        <v>2.1734405564007822</v>
      </c>
      <c r="CN305" s="198">
        <f>IFERROR((VLOOKUP($A305,'1819'!$F$10:$S$408,9,FALSE)/VLOOKUP($A305,'2018'!$F$10:$N$460,9,FALSE))*1000,#N/A)</f>
        <v>2.9341447511410563</v>
      </c>
      <c r="CO305" s="198">
        <f>IFERROR((VLOOKUP($A305,'1920'!$F$10:$S$408,9,FALSE)/VLOOKUP($A305,'2019'!$F$10:$N$464,8,FALSE))*1000,#N/A)</f>
        <v>5.1881235205741527</v>
      </c>
      <c r="CP305" s="198">
        <f>IFERROR((VLOOKUP($A305,'20 21'!$F$10:$S$408,9,FALSE)/VLOOKUP($A305,'2020'!$F$10:$N$469,8,FALSE))*1000,#N/A)</f>
        <v>5.0228164107167661</v>
      </c>
      <c r="CQ305" s="198">
        <f>IFERROR((VLOOKUP($A305,'21 22'!$F$10:$S$408,9,FALSE)/VLOOKUP($A305,'2021'!$F$10:$N$469,8,FALSE))*1000,#N/A)</f>
        <v>6.3690886895600025</v>
      </c>
      <c r="CR305" s="198">
        <f>IFERROR((VLOOKUP($A305,'22 23'!$F$10:$S$408,9,FALSE)/VLOOKUP($A305,'2022'!$F$10:$N$469,8,FALSE))*1000,#N/A)</f>
        <v>6.5339501944377121</v>
      </c>
      <c r="CS305" s="196">
        <f>IFERROR((VLOOKUP($A305,'23 24'!$F$7:$S$408,9,FALSE)/VLOOKUP($A305,'2023'!$C$7:$N$469,9,FALSE))*1000,#N/A)</f>
        <v>3.4245864552416929</v>
      </c>
      <c r="CU305" s="198">
        <f>IFERROR((VLOOKUP($A305,'0910'!$F$10:$S$433,10,FALSE)/VLOOKUP($A305,'2010'!$C$5:$K$611,9,FALSE))*1000,#N/A)</f>
        <v>0</v>
      </c>
      <c r="CV305" s="198" t="e">
        <f>IFERROR((VLOOKUP($A305,'1011'!$F$10:$S$433,11,FALSE)/VLOOKUP($A305,'2011'!$C$5:$K$611,9,FALSE))*1000,#N/A)</f>
        <v>#N/A</v>
      </c>
      <c r="CW305" s="198">
        <f>IFERROR((VLOOKUP($A305,'1112'!$F$10:$S$408,10,FALSE)/VLOOKUP($A305,'2012'!$F$10:$M$460,8,FALSE))*1000,#N/A)</f>
        <v>0.45177320984865599</v>
      </c>
      <c r="CX305" s="198">
        <f>IFERROR((VLOOKUP($A305,'1213'!$F$10:$S$408,10,FALSE)/VLOOKUP($A305,'2013'!$F$10:$M$460,8,FALSE))*1000,#N/A)</f>
        <v>0.33636057854019508</v>
      </c>
      <c r="CY305" s="198">
        <f>IFERROR((VLOOKUP($A305,'1314'!$F$10:$S$408,10,FALSE)/VLOOKUP($A305,'2014'!$F$10:$M$460,8,FALSE))*1000,#N/A)</f>
        <v>0.33377837116154874</v>
      </c>
      <c r="CZ305" s="198">
        <f>IFERROR((VLOOKUP($A305,'1415'!$F$10:$S$408,10,FALSE)/VLOOKUP($A305,'2015'!$F$10:$M$460,8,FALSE))*1000,#N/A)</f>
        <v>0</v>
      </c>
      <c r="DA305" s="198">
        <f>IFERROR((VLOOKUP($A305,'1516'!$F$10:$S$408,10,FALSE)/VLOOKUP($A305,'2016'!$F$10:$M$460,8,FALSE))*1000,#N/A)</f>
        <v>0</v>
      </c>
      <c r="DB305" s="198">
        <f>IFERROR((VLOOKUP($A305,'1617'!$F$10:$S$408,10,FALSE)/VLOOKUP($A305,'2017'!$F$10:$M$460,8,FALSE))*1000,#N/A)</f>
        <v>0.65459306131355011</v>
      </c>
      <c r="DC305" s="198">
        <f>IFERROR((VLOOKUP($A305,'1718'!$F$10:$S$408,10,FALSE)/VLOOKUP($A305,'2018'!$F$10:$N$460,9,FALSE))*1000,#N/A)</f>
        <v>0.6520321669202348</v>
      </c>
      <c r="DD305" s="198">
        <f>IFERROR((VLOOKUP($A305,'1819'!$F$10:$S$408,10,FALSE)/VLOOKUP($A305,'2018'!$F$10:$N$460,9,FALSE))*1000,#N/A)</f>
        <v>0.97804825038035215</v>
      </c>
      <c r="DE305" s="198">
        <f>IFERROR((VLOOKUP($A305,'1920'!$F$10:$S$408,10,FALSE)/VLOOKUP($A305,'2019'!$F$10:$N$464,8,FALSE))*1000,#N/A)</f>
        <v>0.21617181335725635</v>
      </c>
      <c r="DF305" s="198">
        <f>IFERROR((VLOOKUP($A305,'20 21'!$F$10:$S$408,10,FALSE)/VLOOKUP($A305,'2020'!$F$10:$N$469,8,FALSE))*1000,#N/A)</f>
        <v>0.53434217135284756</v>
      </c>
      <c r="DG305" s="198">
        <f>IFERROR((VLOOKUP($A305,'21 22'!$F$10:$S$408,10,FALSE)/VLOOKUP($A305,'2021'!$F$10:$N$469,8,FALSE))*1000,#N/A)</f>
        <v>1.167666259752667</v>
      </c>
      <c r="DH305" s="198">
        <f>IFERROR((VLOOKUP($A305,'22 23'!$F$10:$S$408,10,FALSE)/VLOOKUP($A305,'2022'!$F$10:$N$469,8,FALSE))*1000,#N/A)</f>
        <v>0.94847664112805485</v>
      </c>
      <c r="DI305" s="196">
        <f>IFERROR((VLOOKUP($A305,'23 24'!$F$7:$S$408,10,FALSE)/VLOOKUP($A305,'2023'!$C$7:$N$469,9,FALSE))*1000,#N/A)</f>
        <v>0.72642742989975306</v>
      </c>
      <c r="DK305" s="198">
        <f>IFERROR((VLOOKUP($A305,'0910'!$F$10:$S$433,11,FALSE)/VLOOKUP($A305,'2010'!$C$5:$K$611,9,FALSE))*1000,#N/A)</f>
        <v>0</v>
      </c>
      <c r="DL305" s="198" t="e">
        <f>IFERROR((VLOOKUP($A305,'1011'!$F$10:$S$433,12,FALSE)/VLOOKUP($A305,'2011'!$C$5:$K$611,9,FALSE))*1000,#N/A)</f>
        <v>#N/A</v>
      </c>
      <c r="DM305" s="198">
        <f>IFERROR((VLOOKUP($A305,'1112'!$F$10:$S$408,11,FALSE)/VLOOKUP($A305,'2012'!$F$10:$M$460,8,FALSE))*1000,#N/A)</f>
        <v>0</v>
      </c>
      <c r="DN305" s="198">
        <f>IFERROR((VLOOKUP($A305,'1213'!$F$10:$S$408,11,FALSE)/VLOOKUP($A305,'2013'!$F$10:$M$460,8,FALSE))*1000,#N/A)</f>
        <v>0</v>
      </c>
      <c r="DO305" s="198">
        <f>IFERROR((VLOOKUP($A305,'1314'!$F$10:$S$408,11,FALSE)/VLOOKUP($A305,'2014'!$F$10:$M$460,8,FALSE))*1000,#N/A)</f>
        <v>0</v>
      </c>
      <c r="DP305" s="198">
        <f>IFERROR((VLOOKUP($A305,'1415'!$F$10:$S$408,11,FALSE)/VLOOKUP($A305,'2015'!$F$10:$M$460,8,FALSE))*1000,#N/A)</f>
        <v>0</v>
      </c>
      <c r="DQ305" s="198">
        <f>IFERROR((VLOOKUP($A305,'1516'!$F$10:$S$408,11,FALSE)/VLOOKUP($A305,'2016'!$F$10:$M$460,8,FALSE))*1000,#N/A)</f>
        <v>0</v>
      </c>
      <c r="DR305" s="198">
        <f>IFERROR((VLOOKUP($A305,'1617'!$F$10:$S$408,11,FALSE)/VLOOKUP($A305,'2017'!$F$10:$M$460,8,FALSE))*1000,#N/A)</f>
        <v>0</v>
      </c>
      <c r="DS305" s="198">
        <f>IFERROR((VLOOKUP($A305,'1718'!$F$10:$S$408,11,FALSE)/VLOOKUP($A305,'2018'!$F$10:$N$460,9,FALSE))*1000,#N/A)</f>
        <v>0</v>
      </c>
      <c r="DT305" s="198">
        <f>IFERROR((VLOOKUP($A305,'1819'!$F$10:$S$408,11,FALSE)/VLOOKUP($A305,'2018'!$F$10:$N$460,9,FALSE))*1000,#N/A)</f>
        <v>0</v>
      </c>
      <c r="DU305" s="198">
        <f>IFERROR((VLOOKUP($A305,'1920'!$F$10:$S$408,11,FALSE)/VLOOKUP($A305,'2019'!$F$10:$N$464,8,FALSE))*1000,#N/A)</f>
        <v>0</v>
      </c>
      <c r="DV305" s="198">
        <f>IFERROR((VLOOKUP($A305,'20 21'!$F$10:$S$408,11,FALSE)/VLOOKUP($A305,'2020'!$F$10:$N$469,8,FALSE))*1000,#N/A)</f>
        <v>0</v>
      </c>
      <c r="DW305" s="198">
        <f>IFERROR((VLOOKUP($A305,'21 22'!$F$10:$S$408,11,FALSE)/VLOOKUP($A305,'2021'!$F$10:$N$469,8,FALSE))*1000,#N/A)</f>
        <v>0</v>
      </c>
      <c r="DX305" s="198">
        <f>IFERROR((VLOOKUP($A305,'22 23'!$F$10:$S$408,11,FALSE)/VLOOKUP($A305,'2022'!$F$10:$N$469,8,FALSE))*1000,#N/A)</f>
        <v>0</v>
      </c>
      <c r="DY305" s="196">
        <f>IFERROR((VLOOKUP($A305,'23 24'!$F$7:$S$408,11,FALSE)/VLOOKUP($A305,'2023'!$C$7:$N$469,9,FALSE))*1000,#N/A)</f>
        <v>0</v>
      </c>
      <c r="EA305" s="198">
        <f>IFERROR((VLOOKUP($A305,'0910'!$F$10:$S$433,12,FALSE)/VLOOKUP($A305,'2010'!$C$5:$K$611,9,FALSE))*1000,#N/A)</f>
        <v>3.8883806038426352</v>
      </c>
      <c r="EB305" s="198" t="e">
        <f>IFERROR((VLOOKUP($A305,'1011'!$F$10:$S$433,13,FALSE)/VLOOKUP($A305,'2011'!$C$5:$K$611,9,FALSE))*1000,#N/A)</f>
        <v>#N/A</v>
      </c>
      <c r="EC305" s="198">
        <f>IFERROR((VLOOKUP($A305,'1112'!$F$10:$S$408,12,FALSE)/VLOOKUP($A305,'2012'!$F$10:$M$460,8,FALSE))*1000,#N/A)</f>
        <v>4.8565620058730516</v>
      </c>
      <c r="ED305" s="198">
        <f>IFERROR((VLOOKUP($A305,'1213'!$F$10:$S$408,12,FALSE)/VLOOKUP($A305,'2013'!$F$10:$M$460,8,FALSE))*1000,#N/A)</f>
        <v>7.1756923421908283</v>
      </c>
      <c r="EE305" s="198">
        <f>IFERROR((VLOOKUP($A305,'1314'!$F$10:$S$408,12,FALSE)/VLOOKUP($A305,'2014'!$F$10:$M$460,8,FALSE))*1000,#N/A)</f>
        <v>6.5643079661771253</v>
      </c>
      <c r="EF305" s="198">
        <f>IFERROR((VLOOKUP($A305,'1415'!$F$10:$S$408,12,FALSE)/VLOOKUP($A305,'2015'!$F$10:$M$460,8,FALSE))*1000,#N/A)</f>
        <v>6.4038864966324391</v>
      </c>
      <c r="EG305" s="198">
        <f>IFERROR((VLOOKUP($A305,'1516'!$F$10:$S$408,12,FALSE)/VLOOKUP($A305,'2016'!$F$10:$M$460,8,FALSE))*1000,#N/A)</f>
        <v>6.4714270044970936</v>
      </c>
      <c r="EH305" s="198">
        <f>IFERROR((VLOOKUP($A305,'1617'!$F$10:$S$408,12,FALSE)/VLOOKUP($A305,'2017'!$F$10:$M$460,8,FALSE))*1000,#N/A)</f>
        <v>4.6912502727471086</v>
      </c>
      <c r="EI305" s="198">
        <f>IFERROR((VLOOKUP($A305,'1718'!$F$10:$S$408,12,FALSE)/VLOOKUP($A305,'2018'!$F$10:$N$460,9,FALSE))*1000,#N/A)</f>
        <v>2.8254727233210173</v>
      </c>
      <c r="EJ305" s="198">
        <f>IFERROR((VLOOKUP($A305,'1819'!$F$10:$S$408,12,FALSE)/VLOOKUP($A305,'2018'!$F$10:$N$460,9,FALSE))*1000,#N/A)</f>
        <v>3.9121930015214086</v>
      </c>
      <c r="EK305" s="198">
        <f>IFERROR((VLOOKUP($A305,'1920'!$F$10:$S$408,12,FALSE)/VLOOKUP($A305,'2019'!$F$10:$N$464,8,FALSE))*1000,#N/A)</f>
        <v>5.5123812406100363</v>
      </c>
      <c r="EL305" s="198">
        <f>IFERROR((VLOOKUP($A305,'20 21'!$F$10:$S$408,12,FALSE)/VLOOKUP($A305,'2020'!$F$10:$N$469,8,FALSE))*1000,#N/A)</f>
        <v>5.5571585820696141</v>
      </c>
      <c r="EM305" s="198">
        <f>IFERROR((VLOOKUP($A305,'21 22'!$F$10:$S$408,12,FALSE)/VLOOKUP($A305,'2021'!$F$10:$N$469,8,FALSE))*1000,#N/A)</f>
        <v>7.5367549493126686</v>
      </c>
      <c r="EN305" s="198">
        <f>IFERROR((VLOOKUP($A305,'22 23'!$F$10:$S$408,12,FALSE)/VLOOKUP($A305,'2022'!$F$10:$N$469,8,FALSE))*1000,#N/A)</f>
        <v>7.4824268355657662</v>
      </c>
      <c r="EO305" s="196">
        <f>IFERROR((VLOOKUP($A305,'23 24'!$F$7:$S$408,12,FALSE)/VLOOKUP($A305,'2023'!$C$7:$N$469,9,FALSE))*1000,#N/A)</f>
        <v>4.1510138851414453</v>
      </c>
    </row>
    <row r="306" spans="1:145" x14ac:dyDescent="0.3">
      <c r="A306" t="s">
        <v>1274</v>
      </c>
      <c r="B306" t="s">
        <v>1743</v>
      </c>
      <c r="C306" t="str">
        <f>IF(VLOOKUP($A306,'0910'!$F$10:$L$433,1,FALSE)=VLOOKUP($A306,'2010'!$C$5:$K$611,1,FALSE),VLOOKUP($A306,'0910'!$F$10:$L$433,1,FALSE),FALSE)</f>
        <v>Warwick</v>
      </c>
      <c r="D306" t="str">
        <f>IF(VLOOKUP($A306,'1011'!$F$10:$L$433,1,FALSE)=VLOOKUP($A306,'2011'!$C$5:$K$611,1,FALSE),VLOOKUP($A306,'1011'!$F$10:$L$433,1,FALSE),FALSE)</f>
        <v>Warwick</v>
      </c>
      <c r="E306" t="str">
        <f>IF(VLOOKUP(A306,'1112'!$F$10:$L$408,1,FALSE)=VLOOKUP(A306,'2012'!$F$10:$M$460,1,FALSE),VLOOKUP(A306,'1112'!$F$10:$L$408,1,FALSE),FALSE)</f>
        <v>Warwick</v>
      </c>
      <c r="F306" t="str">
        <f>IF(VLOOKUP($A306,'1213'!$F$10:$L$408,1,FALSE)=VLOOKUP($A306,'2013'!$F$10:$M$460,1,FALSE),VLOOKUP($A306,'1213'!$F$10:$L$408,1,FALSE),FALSE)</f>
        <v>Warwick</v>
      </c>
      <c r="G306" t="str">
        <f>IF(VLOOKUP($A306,'1314'!$F$10:$L$408,1,FALSE)=VLOOKUP($A306,'2014'!$F$10:$M$460,1,FALSE),VLOOKUP($A306,'1314'!$F$10:$L$408,1,FALSE),FALSE)</f>
        <v>Warwick</v>
      </c>
      <c r="H306" t="str">
        <f>IF(VLOOKUP($A306,'1415'!$F$10:$L$408,1,FALSE)=VLOOKUP($A306,'2015'!$F$10:$M$460,1,FALSE),VLOOKUP($A306,'1415'!$F$10:$L$408,1,FALSE),FALSE)</f>
        <v>Warwick</v>
      </c>
      <c r="I306" t="str">
        <f>IF(VLOOKUP($A306,'1516'!$F$10:$L$408,1,FALSE)=VLOOKUP($A306,'2015'!$F$10:$M$460,1,FALSE),VLOOKUP($A306,'1516'!$F$10:$L$408,1,FALSE),FALSE)</f>
        <v>Warwick</v>
      </c>
      <c r="J306" t="str">
        <f>IF(VLOOKUP($A306,'1617'!$F$10:$L$408,1,FALSE)=VLOOKUP($A306,'2016'!$F$10:$M$460,1,FALSE),VLOOKUP($A306,'1617'!$F$10:$L$408,1,FALSE),FALSE)</f>
        <v>Warwick</v>
      </c>
      <c r="K306" t="str">
        <f>IF(VLOOKUP($A306,'1718'!$F$10:$M$408,1,FALSE)=VLOOKUP($A306,'2017'!$F$10:$M$460,1,FALSE),VLOOKUP($A306,'1718'!$F$10:$M$408,1,FALSE),FALSE)</f>
        <v>Warwick</v>
      </c>
      <c r="L306" t="str">
        <f>IF(VLOOKUP($A306,'1819'!$F$10:$M$408,1,FALSE)=VLOOKUP($A306,'2018'!$F$10:$M$460,1,FALSE),VLOOKUP($A306,'1819'!$F$10:$M$408,1,FALSE),FALSE)</f>
        <v>Warwick</v>
      </c>
      <c r="M306" t="str">
        <f>IF(VLOOKUP($A306,'1920'!$F$10:$M$408,1,FALSE)=VLOOKUP($A306,'2019'!$F$10:$M$464,1,FALSE),VLOOKUP($A306,'1920'!$F$10:$M$408,1,FALSE),FALSE)</f>
        <v>Warwick</v>
      </c>
      <c r="N306" t="str">
        <f>IF(VLOOKUP($A306,'20 21'!$F$10:$N$408,1,FALSE)=VLOOKUP($A306,'2020'!$F$10:$O$468,1,FALSE),VLOOKUP($A306,'20 21'!$F$10:$N$408,1,FALSE),FALSE)</f>
        <v>Warwick</v>
      </c>
      <c r="O306" t="str">
        <f>IF(VLOOKUP($A306,'21 22'!$F$10:$N$408,1,FALSE)=VLOOKUP($A306,'2021'!$F$10:$O$471,1,FALSE),VLOOKUP($A306,'21 22'!$F$10:$N$408,1,FALSE),FALSE)</f>
        <v>Warwick</v>
      </c>
      <c r="P306" t="str">
        <f>IF(VLOOKUP($A306,'22 23'!$F$10:$N$408,1,FALSE)=VLOOKUP($A306,'2022'!$F$10:$O$468,1,FALSE),VLOOKUP($A306,'22 23'!$F$10:$N$408,1,FALSE),FALSE)</f>
        <v>Warwick</v>
      </c>
      <c r="Q306" t="str">
        <f>IF(VLOOKUP($A306,'23 24'!$F$7:$N$408,1,FALSE)=VLOOKUP($A306,'2023'!$C$7:$O$468,1,FALSE),VLOOKUP($A306,'23 24'!$F$7:$N$408,1,FALSE),FALSE)</f>
        <v>Warwick</v>
      </c>
      <c r="S306" s="196">
        <f>IFERROR((VLOOKUP($A306,'0910'!$F$10:$L$433,4,FALSE)/VLOOKUP($A306,'2010'!$C$5:$K$611,9,FALSE))*1000,#N/A)</f>
        <v>1.659475605708596</v>
      </c>
      <c r="T306" s="196">
        <f>IFERROR((VLOOKUP($A306,'1011'!$F$10:$L$433,4,FALSE)/VLOOKUP($A306,'2011'!$C$5:$K$611,9,FALSE))*1000,#N/A)</f>
        <v>0.49644216448783712</v>
      </c>
      <c r="U306" s="196">
        <f>IFERROR((VLOOKUP($A306,'1112'!$F$10:$L$408,4,FALSE)/VLOOKUP($A306,'2012'!$F$10:$M$460,8,FALSE))*1000,#N/A)</f>
        <v>1.6512549537648613</v>
      </c>
      <c r="V306" s="196">
        <f>IFERROR((VLOOKUP($A306,'1213'!$F$10:$L$408,4,FALSE)/VLOOKUP($A306,'2013'!$F$10:$M$460,8,FALSE))*1000,#N/A)</f>
        <v>1.9759591635106206</v>
      </c>
      <c r="W306" s="196">
        <f>IFERROR((VLOOKUP($A306,'1314'!$F$10:$L$408,4,FALSE)/VLOOKUP($A306,'2014'!$F$10:$M$460,8,FALSE))*1000,#N/A)</f>
        <v>4.2657916324856444</v>
      </c>
      <c r="X306" s="196">
        <f>IFERROR((VLOOKUP($A306,'1415'!$F$10:$L$408,4,FALSE)/VLOOKUP($A306,'2015'!$F$10:$M$460,8,FALSE))*1000,#N/A)</f>
        <v>4.0597596622279957</v>
      </c>
      <c r="Y306" s="196">
        <f>IFERROR((VLOOKUP($A306,'1516'!$F$10:$L$408,4,FALSE)/VLOOKUP($A306,'2016'!$F$10:$M$460,8,FALSE))*1000,#N/A)</f>
        <v>6.270096463022508</v>
      </c>
      <c r="Z306" s="196">
        <f>IFERROR((VLOOKUP($A306,'1617'!$F$10:$L$408,4,FALSE)/VLOOKUP($A306,'2017'!$F$10:$M$460,8,FALSE))*1000,#N/A)</f>
        <v>7.4296553904521021</v>
      </c>
      <c r="AA306" s="196">
        <f>IFERROR((VLOOKUP($A306,'1718'!$F$10:$L$408,4,FALSE)/VLOOKUP($A306,'2018'!$F$10:$N$460,9,FALSE))*1000,#N/A)</f>
        <v>5.1433915211970076</v>
      </c>
      <c r="AB306" s="196">
        <f>IFERROR((VLOOKUP($A306,'1819'!$F$10:$L$408,4,FALSE)/VLOOKUP($A306,'2018'!$F$10:$N$460,9,FALSE))*1000,#N/A)</f>
        <v>5.7668329177057354</v>
      </c>
      <c r="AC306" s="196">
        <f>IFERROR((VLOOKUP($A306,'1920'!$F$10:$L$408,4,FALSE)/VLOOKUP($A306,'2019'!$F$10:$N$464,8,FALSE))*1000,#N/A)</f>
        <v>5.0674897498502789</v>
      </c>
      <c r="AD306" s="196">
        <f>IFERROR((VLOOKUP($A306,'20 21'!$F$10:$M$408,4,FALSE)/VLOOKUP($A306,'2020'!$F$10:$N$469,8,FALSE))*1000,#N/A)</f>
        <v>6.3942902033384277</v>
      </c>
      <c r="AE306" s="196">
        <f>IFERROR((VLOOKUP($A306,'21 22'!$F$10:$M$408,4,FALSE)/VLOOKUP($A306,'2021'!$F$10:$N$469,8,FALSE))*1000,#N/A)</f>
        <v>5.724357139629122</v>
      </c>
      <c r="AF306" s="196">
        <f>IFERROR((VLOOKUP($A306,'22 23'!$F$10:$M$408,4,FALSE)/VLOOKUP($A306,'2022'!$F$10:$N$469,8,FALSE))*1000,#N/A)</f>
        <v>6.9788851602173851</v>
      </c>
      <c r="AG306" s="196">
        <f>IFERROR((VLOOKUP($A306,'23 24'!$F$7:$M$408,4,FALSE)/VLOOKUP($A306,'2023'!$C$7:$N$469,9,FALSE))*1000,#N/A)</f>
        <v>3.2296422437205479</v>
      </c>
      <c r="AI306" s="196">
        <f>IFERROR((VLOOKUP($A306,'0910'!$F$10:$L$433,5,FALSE)/VLOOKUP($A306,'2010'!$C$5:$K$611,9,FALSE))*1000,#N/A)</f>
        <v>0.1659475605708596</v>
      </c>
      <c r="AJ306" s="196">
        <f>IFERROR((VLOOKUP($A306,'1011'!$F$10:$L$433,5,FALSE)/VLOOKUP($A306,'2011'!$C$5:$K$611,9,FALSE))*1000,#N/A)</f>
        <v>0</v>
      </c>
      <c r="AK306" s="196">
        <f>IFERROR((VLOOKUP($A306,'1112'!$F$10:$L$408,5,FALSE)/VLOOKUP($A306,'2012'!$F$10:$M$460,8,FALSE))*1000,#N/A)</f>
        <v>0</v>
      </c>
      <c r="AL306" s="196">
        <f>IFERROR((VLOOKUP($A306,'1213'!$F$10:$L$408,5,FALSE)/VLOOKUP($A306,'2013'!$F$10:$M$460,8,FALSE))*1000,#N/A)</f>
        <v>0.8233163181294253</v>
      </c>
      <c r="AM306" s="196">
        <f>IFERROR((VLOOKUP($A306,'1314'!$F$10:$L$408,5,FALSE)/VLOOKUP($A306,'2014'!$F$10:$M$460,8,FALSE))*1000,#N/A)</f>
        <v>0.49220672682526667</v>
      </c>
      <c r="AN306" s="196">
        <f>IFERROR((VLOOKUP($A306,'1415'!$F$10:$L$408,5,FALSE)/VLOOKUP($A306,'2015'!$F$10:$M$460,8,FALSE))*1000,#N/A)</f>
        <v>2.5982461838259172</v>
      </c>
      <c r="AO306" s="196">
        <f>IFERROR((VLOOKUP($A306,'1516'!$F$10:$L$408,5,FALSE)/VLOOKUP($A306,'2016'!$F$10:$M$460,8,FALSE))*1000,#N/A)</f>
        <v>2.733118971061093</v>
      </c>
      <c r="AP306" s="196">
        <f>IFERROR((VLOOKUP($A306,'1617'!$F$10:$L$408,5,FALSE)/VLOOKUP($A306,'2017'!$F$10:$M$460,8,FALSE))*1000,#N/A)</f>
        <v>5.0584887764780273</v>
      </c>
      <c r="AQ306" s="196">
        <f>IFERROR((VLOOKUP($A306,'1718'!$F$10:$L$408,5,FALSE)/VLOOKUP($A306,'2018'!$F$10:$N$460,9,FALSE))*1000,#N/A)</f>
        <v>4.2082294264339151</v>
      </c>
      <c r="AR306" s="196">
        <f>IFERROR((VLOOKUP($A306,'1819'!$F$10:$L$408,5,FALSE)/VLOOKUP($A306,'2018'!$F$10:$N$460,9,FALSE))*1000,#N/A)</f>
        <v>4.9875311720698257</v>
      </c>
      <c r="AS306" s="196">
        <f>IFERROR((VLOOKUP($A306,'1920'!$F$10:$L$408,5,FALSE)/VLOOKUP($A306,'2019'!$F$10:$N$464,8,FALSE))*1000,#N/A)</f>
        <v>1.2284823636000675</v>
      </c>
      <c r="AT306" s="196">
        <f>IFERROR((VLOOKUP($A306,'20 21'!$F$10:$L$408,5,FALSE)/VLOOKUP($A306,'2020'!$F$10:$N$469,8,FALSE))*1000,#N/A)</f>
        <v>3.8061251210347784</v>
      </c>
      <c r="AU306" s="196">
        <f>IFERROR((VLOOKUP($A306,'21 22'!$F$10:$L$408,5,FALSE)/VLOOKUP($A306,'2021'!$F$10:$N$469,8,FALSE))*1000,#N/A)</f>
        <v>4.0673063886838499</v>
      </c>
      <c r="AV306" s="196">
        <f>IFERROR((VLOOKUP($A306,'22 23'!$F$10:$L$408,5,FALSE)/VLOOKUP($A306,'2022'!$F$10:$N$469,8,FALSE))*1000,#N/A)</f>
        <v>4.3061206307724289</v>
      </c>
      <c r="AW306" s="196">
        <f>IFERROR((VLOOKUP($A306,'23 24'!$F$7:$M$408,5,FALSE)/VLOOKUP($A306,'2023'!$C$7:$N$469,9,FALSE))*1000,#N/A)</f>
        <v>2.4956326428749689</v>
      </c>
      <c r="AY306" s="196">
        <f>IFERROR((VLOOKUP($A306,'0910'!$F$10:$L$433,6,FALSE)/VLOOKUP($A306,'2010'!$C$5:$K$611,9,FALSE))*1000,#N/A)</f>
        <v>0</v>
      </c>
      <c r="AZ306" s="196">
        <f>IFERROR((VLOOKUP($A306,'1011'!$F$10:$L$433,6,FALSE)/VLOOKUP($A306,'2011'!$C$5:$K$611,9,FALSE))*1000,#N/A)</f>
        <v>0</v>
      </c>
      <c r="BA306" s="196">
        <f>IFERROR((VLOOKUP($A306,'1112'!$F$10:$L$408,6,FALSE)/VLOOKUP($A306,'2012'!$F$10:$M$460,8,FALSE))*1000,#N/A)</f>
        <v>0</v>
      </c>
      <c r="BB306" s="196">
        <f>IFERROR((VLOOKUP($A306,'1213'!$F$10:$L$408,6,FALSE)/VLOOKUP($A306,'2013'!$F$10:$M$460,8,FALSE))*1000,#N/A)</f>
        <v>0</v>
      </c>
      <c r="BC306" s="196">
        <f>IFERROR((VLOOKUP($A306,'1314'!$F$10:$L$408,6,FALSE)/VLOOKUP($A306,'2014'!$F$10:$M$460,8,FALSE))*1000,#N/A)</f>
        <v>0</v>
      </c>
      <c r="BD306" s="196">
        <f>IFERROR((VLOOKUP($A306,'1415'!$F$10:$L$408,6,FALSE)/VLOOKUP($A306,'2015'!$F$10:$M$460,8,FALSE))*1000,#N/A)</f>
        <v>0</v>
      </c>
      <c r="BE306" s="196">
        <f>IFERROR((VLOOKUP($A306,'1516'!$F$10:$L$408,6,FALSE)/VLOOKUP($A306,'2016'!$F$10:$M$460,8,FALSE))*1000,#N/A)</f>
        <v>0</v>
      </c>
      <c r="BF306" s="196">
        <f>IFERROR((VLOOKUP($A306,'1617'!$F$10:$L$408,6,FALSE)/VLOOKUP($A306,'2017'!$F$10:$M$460,8,FALSE))*1000,#N/A)</f>
        <v>0</v>
      </c>
      <c r="BG306" s="196">
        <f>IFERROR((VLOOKUP($A306,'1718'!$F$10:$L$408,6,FALSE)/VLOOKUP($A306,'2018'!$F$10:$N$460,9,FALSE))*1000,#N/A)</f>
        <v>0</v>
      </c>
      <c r="BH306" s="196">
        <f>IFERROR((VLOOKUP($A306,'1819'!$F$10:$L$408,6,FALSE)/VLOOKUP($A306,'2018'!$F$10:$N$460,9,FALSE))*1000,#N/A)</f>
        <v>0</v>
      </c>
      <c r="BI306" s="196">
        <f>IFERROR((VLOOKUP($A306,'1920'!$F$10:$L$408,6,FALSE)/VLOOKUP($A306,'2019'!$F$10:$N$464,8,FALSE))*1000,#N/A)</f>
        <v>0</v>
      </c>
      <c r="BJ306" s="196">
        <f>IFERROR((VLOOKUP($A306,'20 21'!$F$10:$L$408,6,FALSE)/VLOOKUP($A306,'2020'!$F$10:$N$469,8,FALSE))*1000,#N/A)</f>
        <v>0</v>
      </c>
      <c r="BK306" s="196">
        <f>IFERROR((VLOOKUP($A306,'21 22'!$F$10:$L$408,6,FALSE)/VLOOKUP($A306,'2021'!$F$10:$N$469,8,FALSE))*1000,#N/A)</f>
        <v>0</v>
      </c>
      <c r="BL306" s="196">
        <f>IFERROR((VLOOKUP($A306,'22 23'!$F$10:$L$408,6,FALSE)/VLOOKUP($A306,'2022'!$F$10:$N$469,8,FALSE))*1000,#N/A)</f>
        <v>0</v>
      </c>
      <c r="BM306" s="196">
        <f>IFERROR((VLOOKUP($A306,'23 24'!$F$7:$M$408,6,FALSE)/VLOOKUP($A306,'2023'!$C$7:$N$469,9,FALSE))*1000,#N/A)</f>
        <v>0</v>
      </c>
      <c r="BO306" s="196">
        <f>IFERROR((VLOOKUP($A306,'0910'!$F$10:$L$433,7,FALSE)/VLOOKUP($A306,'2010'!$C$5:$K$611,9,FALSE))*1000,#N/A)</f>
        <v>1.8254231662794558</v>
      </c>
      <c r="BP306" s="196">
        <f>IFERROR((VLOOKUP($A306,'1011'!$F$10:$L$433,7,FALSE)/VLOOKUP($A306,'2011'!$C$5:$K$611,9,FALSE))*1000,#N/A)</f>
        <v>0.49644216448783712</v>
      </c>
      <c r="BQ306" s="196">
        <f>IFERROR((VLOOKUP($A306,'1112'!$F$10:$L$408,7,FALSE)/VLOOKUP($A306,'2012'!$F$10:$M$460,8,FALSE))*1000,#N/A)</f>
        <v>1.6512549537648613</v>
      </c>
      <c r="BR306" s="196">
        <f>IFERROR((VLOOKUP($A306,'1213'!$F$10:$L$408,7,FALSE)/VLOOKUP($A306,'2013'!$F$10:$M$460,8,FALSE))*1000,#N/A)</f>
        <v>2.7992754816400458</v>
      </c>
      <c r="BS306" s="196">
        <f>IFERROR((VLOOKUP($A306,'1314'!$F$10:$L$408,7,FALSE)/VLOOKUP($A306,'2014'!$F$10:$M$460,8,FALSE))*1000,#N/A)</f>
        <v>4.7579983593109105</v>
      </c>
      <c r="BT306" s="196">
        <f>IFERROR((VLOOKUP($A306,'1415'!$F$10:$L$408,7,FALSE)/VLOOKUP($A306,'2015'!$F$10:$M$460,8,FALSE))*1000,#N/A)</f>
        <v>6.6580058460539133</v>
      </c>
      <c r="BU306" s="196">
        <f>IFERROR((VLOOKUP($A306,'1516'!$F$10:$L$408,7,FALSE)/VLOOKUP($A306,'2016'!$F$10:$M$460,8,FALSE))*1000,#N/A)</f>
        <v>9.0032154340836001</v>
      </c>
      <c r="BV306" s="196">
        <f>IFERROR((VLOOKUP($A306,'1617'!$F$10:$L$408,7,FALSE)/VLOOKUP($A306,'2017'!$F$10:$M$460,8,FALSE))*1000,#N/A)</f>
        <v>12.488144166930129</v>
      </c>
      <c r="BW306" s="196">
        <f>IFERROR((VLOOKUP($A306,'1718'!$F$10:$L$408,7,FALSE)/VLOOKUP($A306,'2018'!$F$10:$N$460,9,FALSE))*1000,#N/A)</f>
        <v>9.1957605985037407</v>
      </c>
      <c r="BX306" s="196">
        <f>IFERROR((VLOOKUP($A306,'1819'!$F$10:$L$408,7,FALSE)/VLOOKUP($A306,'2018'!$F$10:$N$460,9,FALSE))*1000,#N/A)</f>
        <v>10.598503740648379</v>
      </c>
      <c r="BY306" s="196">
        <f>IFERROR((VLOOKUP($A306,'1920'!$F$10:$L$408,7,FALSE)/VLOOKUP($A306,'2019'!$F$10:$N$464,8,FALSE))*1000,#N/A)</f>
        <v>6.449532408900355</v>
      </c>
      <c r="BZ306" s="196">
        <f>IFERROR((VLOOKUP($A306,'20 21'!$F$10:$L$408,7,FALSE)/VLOOKUP($A306,'2020'!$F$10:$N$469,8,FALSE))*1000,#N/A)</f>
        <v>10.200415324373207</v>
      </c>
      <c r="CA306" s="196">
        <f>IFERROR((VLOOKUP($A306,'21 22'!$F$10:$L$408,7,FALSE)/VLOOKUP($A306,'2021'!$F$10:$N$469,8,FALSE))*1000,#N/A)</f>
        <v>9.7916635283129718</v>
      </c>
      <c r="CB306" s="196">
        <f>IFERROR((VLOOKUP($A306,'22 23'!$F$10:$L$408,7,FALSE)/VLOOKUP($A306,'2022'!$F$10:$N$469,8,FALSE))*1000,#N/A)</f>
        <v>11.285005790989814</v>
      </c>
      <c r="CC306" s="196">
        <f>IFERROR((VLOOKUP($A306,'23 24'!$F$7:$M$408,7,FALSE)/VLOOKUP($A306,'2023'!$C$7:$N$469,9,FALSE))*1000,#N/A)</f>
        <v>5.5784729664264008</v>
      </c>
      <c r="CE306" s="198">
        <f>IFERROR((VLOOKUP($A306,'0910'!$F$10:$S$433,9,FALSE)/VLOOKUP($A306,'2010'!$C$5:$K$611,9,FALSE))*1000,#N/A)</f>
        <v>3.318951211417192</v>
      </c>
      <c r="CF306" s="198">
        <f>IFERROR((VLOOKUP($A306,'1011'!$F$10:$S$433,10,FALSE)/VLOOKUP($A306,'2011'!$C$5:$K$611,9,FALSE))*1000,#N/A)</f>
        <v>1.3238457719675658</v>
      </c>
      <c r="CG306" s="198">
        <f>IFERROR((VLOOKUP($A306,'1112'!$F$10:$S$408,9,FALSE)/VLOOKUP($A306,'2012'!$F$10:$M$460,8,FALSE))*1000,#N/A)</f>
        <v>1.6512549537648613</v>
      </c>
      <c r="CH306" s="198">
        <f>IFERROR((VLOOKUP($A306,'1213'!$F$10:$S$408,9,FALSE)/VLOOKUP($A306,'2013'!$F$10:$M$460,8,FALSE))*1000,#N/A)</f>
        <v>1.3173061090070806</v>
      </c>
      <c r="CI306" s="198">
        <f>IFERROR((VLOOKUP($A306,'1314'!$F$10:$S$408,9,FALSE)/VLOOKUP($A306,'2014'!$F$10:$M$460,8,FALSE))*1000,#N/A)</f>
        <v>2.9532403609515994</v>
      </c>
      <c r="CJ306" s="198">
        <f>IFERROR((VLOOKUP($A306,'1415'!$F$10:$S$408,9,FALSE)/VLOOKUP($A306,'2015'!$F$10:$M$460,8,FALSE))*1000,#N/A)</f>
        <v>1.948684637869438</v>
      </c>
      <c r="CK306" s="198">
        <f>IFERROR((VLOOKUP($A306,'1516'!$F$10:$S$408,9,FALSE)/VLOOKUP($A306,'2016'!$F$10:$M$460,8,FALSE))*1000,#N/A)</f>
        <v>4.9839228295819931</v>
      </c>
      <c r="CL306" s="198">
        <f>IFERROR((VLOOKUP($A306,'1617'!$F$10:$S$408,9,FALSE)/VLOOKUP($A306,'2017'!$F$10:$M$460,8,FALSE))*1000,#N/A)</f>
        <v>5.6907998735377801</v>
      </c>
      <c r="CM306" s="198">
        <f>IFERROR((VLOOKUP($A306,'1718'!$F$10:$S$408,9,FALSE)/VLOOKUP($A306,'2018'!$F$10:$N$460,9,FALSE))*1000,#N/A)</f>
        <v>8.1047381546134662</v>
      </c>
      <c r="CN306" s="198">
        <f>IFERROR((VLOOKUP($A306,'1819'!$F$10:$S$408,9,FALSE)/VLOOKUP($A306,'2018'!$F$10:$N$460,9,FALSE))*1000,#N/A)</f>
        <v>8.572319201995013</v>
      </c>
      <c r="CO306" s="198">
        <f>IFERROR((VLOOKUP($A306,'1920'!$F$10:$S$408,9,FALSE)/VLOOKUP($A306,'2019'!$F$10:$N$464,8,FALSE))*1000,#N/A)</f>
        <v>7.6780147725004229</v>
      </c>
      <c r="CP306" s="198">
        <f>IFERROR((VLOOKUP($A306,'20 21'!$F$10:$S$408,9,FALSE)/VLOOKUP($A306,'2020'!$F$10:$N$469,8,FALSE))*1000,#N/A)</f>
        <v>5.9375551888142546</v>
      </c>
      <c r="CQ306" s="198">
        <f>IFERROR((VLOOKUP($A306,'21 22'!$F$10:$S$408,9,FALSE)/VLOOKUP($A306,'2021'!$F$10:$N$469,8,FALSE))*1000,#N/A)</f>
        <v>7.0801259358570716</v>
      </c>
      <c r="CR306" s="198">
        <f>IFERROR((VLOOKUP($A306,'22 23'!$F$10:$S$408,9,FALSE)/VLOOKUP($A306,'2022'!$F$10:$N$469,8,FALSE))*1000,#N/A)</f>
        <v>6.236450568704897</v>
      </c>
      <c r="CS306" s="196">
        <f>IFERROR((VLOOKUP($A306,'23 24'!$F$7:$S$408,9,FALSE)/VLOOKUP($A306,'2023'!$C$7:$N$469,9,FALSE))*1000,#N/A)</f>
        <v>4.8444633655808218</v>
      </c>
      <c r="CU306" s="198">
        <f>IFERROR((VLOOKUP($A306,'0910'!$F$10:$S$433,10,FALSE)/VLOOKUP($A306,'2010'!$C$5:$K$611,9,FALSE))*1000,#N/A)</f>
        <v>0.66379024228343841</v>
      </c>
      <c r="CV306" s="198">
        <f>IFERROR((VLOOKUP($A306,'1011'!$F$10:$S$433,11,FALSE)/VLOOKUP($A306,'2011'!$C$5:$K$611,9,FALSE))*1000,#N/A)</f>
        <v>0</v>
      </c>
      <c r="CW306" s="198">
        <f>IFERROR((VLOOKUP($A306,'1112'!$F$10:$S$408,10,FALSE)/VLOOKUP($A306,'2012'!$F$10:$M$460,8,FALSE))*1000,#N/A)</f>
        <v>0</v>
      </c>
      <c r="CX306" s="198">
        <f>IFERROR((VLOOKUP($A306,'1213'!$F$10:$S$408,10,FALSE)/VLOOKUP($A306,'2013'!$F$10:$M$460,8,FALSE))*1000,#N/A)</f>
        <v>0.8233163181294253</v>
      </c>
      <c r="CY306" s="198">
        <f>IFERROR((VLOOKUP($A306,'1314'!$F$10:$S$408,10,FALSE)/VLOOKUP($A306,'2014'!$F$10:$M$460,8,FALSE))*1000,#N/A)</f>
        <v>0</v>
      </c>
      <c r="CZ306" s="198">
        <f>IFERROR((VLOOKUP($A306,'1415'!$F$10:$S$408,10,FALSE)/VLOOKUP($A306,'2015'!$F$10:$M$460,8,FALSE))*1000,#N/A)</f>
        <v>0.6495615459564793</v>
      </c>
      <c r="DA306" s="198">
        <f>IFERROR((VLOOKUP($A306,'1516'!$F$10:$S$408,10,FALSE)/VLOOKUP($A306,'2016'!$F$10:$M$460,8,FALSE))*1000,#N/A)</f>
        <v>2.572347266881029</v>
      </c>
      <c r="DB306" s="198">
        <f>IFERROR((VLOOKUP($A306,'1617'!$F$10:$S$408,10,FALSE)/VLOOKUP($A306,'2017'!$F$10:$M$460,8,FALSE))*1000,#N/A)</f>
        <v>3.9519443566234589</v>
      </c>
      <c r="DC306" s="198">
        <f>IFERROR((VLOOKUP($A306,'1718'!$F$10:$S$408,10,FALSE)/VLOOKUP($A306,'2018'!$F$10:$N$460,9,FALSE))*1000,#N/A)</f>
        <v>4.0523690773067331</v>
      </c>
      <c r="DD306" s="198">
        <f>IFERROR((VLOOKUP($A306,'1819'!$F$10:$S$408,10,FALSE)/VLOOKUP($A306,'2018'!$F$10:$N$460,9,FALSE))*1000,#N/A)</f>
        <v>3.8965087281795512</v>
      </c>
      <c r="DE306" s="198">
        <f>IFERROR((VLOOKUP($A306,'1920'!$F$10:$S$408,10,FALSE)/VLOOKUP($A306,'2019'!$F$10:$N$464,8,FALSE))*1000,#N/A)</f>
        <v>7.3708941816004048</v>
      </c>
      <c r="DF306" s="198">
        <f>IFERROR((VLOOKUP($A306,'20 21'!$F$10:$S$408,10,FALSE)/VLOOKUP($A306,'2020'!$F$10:$N$469,8,FALSE))*1000,#N/A)</f>
        <v>2.1314300677794762</v>
      </c>
      <c r="DG306" s="198">
        <f>IFERROR((VLOOKUP($A306,'21 22'!$F$10:$S$408,10,FALSE)/VLOOKUP($A306,'2021'!$F$10:$N$469,8,FALSE))*1000,#N/A)</f>
        <v>3.9166654113251891</v>
      </c>
      <c r="DH306" s="198">
        <f>IFERROR((VLOOKUP($A306,'22 23'!$F$10:$S$408,10,FALSE)/VLOOKUP($A306,'2022'!$F$10:$N$469,8,FALSE))*1000,#N/A)</f>
        <v>3.7121729575624389</v>
      </c>
      <c r="DI306" s="196">
        <f>IFERROR((VLOOKUP($A306,'23 24'!$F$7:$S$408,10,FALSE)/VLOOKUP($A306,'2023'!$C$7:$N$469,9,FALSE))*1000,#N/A)</f>
        <v>3.8168499243970109</v>
      </c>
      <c r="DK306" s="198">
        <f>IFERROR((VLOOKUP($A306,'0910'!$F$10:$S$433,11,FALSE)/VLOOKUP($A306,'2010'!$C$5:$K$611,9,FALSE))*1000,#N/A)</f>
        <v>0</v>
      </c>
      <c r="DL306" s="198">
        <f>IFERROR((VLOOKUP($A306,'1011'!$F$10:$S$433,12,FALSE)/VLOOKUP($A306,'2011'!$C$5:$K$611,9,FALSE))*1000,#N/A)</f>
        <v>0</v>
      </c>
      <c r="DM306" s="198">
        <f>IFERROR((VLOOKUP($A306,'1112'!$F$10:$S$408,11,FALSE)/VLOOKUP($A306,'2012'!$F$10:$M$460,8,FALSE))*1000,#N/A)</f>
        <v>0</v>
      </c>
      <c r="DN306" s="198">
        <f>IFERROR((VLOOKUP($A306,'1213'!$F$10:$S$408,11,FALSE)/VLOOKUP($A306,'2013'!$F$10:$M$460,8,FALSE))*1000,#N/A)</f>
        <v>0</v>
      </c>
      <c r="DO306" s="198">
        <f>IFERROR((VLOOKUP($A306,'1314'!$F$10:$S$408,11,FALSE)/VLOOKUP($A306,'2014'!$F$10:$M$460,8,FALSE))*1000,#N/A)</f>
        <v>0</v>
      </c>
      <c r="DP306" s="198">
        <f>IFERROR((VLOOKUP($A306,'1415'!$F$10:$S$408,11,FALSE)/VLOOKUP($A306,'2015'!$F$10:$M$460,8,FALSE))*1000,#N/A)</f>
        <v>0</v>
      </c>
      <c r="DQ306" s="198">
        <f>IFERROR((VLOOKUP($A306,'1516'!$F$10:$S$408,11,FALSE)/VLOOKUP($A306,'2016'!$F$10:$M$460,8,FALSE))*1000,#N/A)</f>
        <v>0</v>
      </c>
      <c r="DR306" s="198">
        <f>IFERROR((VLOOKUP($A306,'1617'!$F$10:$S$408,11,FALSE)/VLOOKUP($A306,'2017'!$F$10:$M$460,8,FALSE))*1000,#N/A)</f>
        <v>0</v>
      </c>
      <c r="DS306" s="198">
        <f>IFERROR((VLOOKUP($A306,'1718'!$F$10:$S$408,11,FALSE)/VLOOKUP($A306,'2018'!$F$10:$N$460,9,FALSE))*1000,#N/A)</f>
        <v>0</v>
      </c>
      <c r="DT306" s="198">
        <f>IFERROR((VLOOKUP($A306,'1819'!$F$10:$S$408,11,FALSE)/VLOOKUP($A306,'2018'!$F$10:$N$460,9,FALSE))*1000,#N/A)</f>
        <v>0</v>
      </c>
      <c r="DU306" s="198">
        <f>IFERROR((VLOOKUP($A306,'1920'!$F$10:$S$408,11,FALSE)/VLOOKUP($A306,'2019'!$F$10:$N$464,8,FALSE))*1000,#N/A)</f>
        <v>0</v>
      </c>
      <c r="DV306" s="198">
        <f>IFERROR((VLOOKUP($A306,'20 21'!$F$10:$S$408,11,FALSE)/VLOOKUP($A306,'2020'!$F$10:$N$469,8,FALSE))*1000,#N/A)</f>
        <v>0</v>
      </c>
      <c r="DW306" s="198">
        <f>IFERROR((VLOOKUP($A306,'21 22'!$F$10:$S$408,11,FALSE)/VLOOKUP($A306,'2021'!$F$10:$N$469,8,FALSE))*1000,#N/A)</f>
        <v>0</v>
      </c>
      <c r="DX306" s="198">
        <f>IFERROR((VLOOKUP($A306,'22 23'!$F$10:$S$408,11,FALSE)/VLOOKUP($A306,'2022'!$F$10:$N$469,8,FALSE))*1000,#N/A)</f>
        <v>0</v>
      </c>
      <c r="DY306" s="196">
        <f>IFERROR((VLOOKUP($A306,'23 24'!$F$7:$S$408,11,FALSE)/VLOOKUP($A306,'2023'!$C$7:$N$469,9,FALSE))*1000,#N/A)</f>
        <v>0</v>
      </c>
      <c r="EA306" s="198">
        <f>IFERROR((VLOOKUP($A306,'0910'!$F$10:$S$433,12,FALSE)/VLOOKUP($A306,'2010'!$C$5:$K$611,9,FALSE))*1000,#N/A)</f>
        <v>3.9827414537006307</v>
      </c>
      <c r="EB306" s="198">
        <f>IFERROR((VLOOKUP($A306,'1011'!$F$10:$S$433,13,FALSE)/VLOOKUP($A306,'2011'!$C$5:$K$611,9,FALSE))*1000,#N/A)</f>
        <v>1.3238457719675658</v>
      </c>
      <c r="EC306" s="198">
        <f>IFERROR((VLOOKUP($A306,'1112'!$F$10:$S$408,12,FALSE)/VLOOKUP($A306,'2012'!$F$10:$M$460,8,FALSE))*1000,#N/A)</f>
        <v>1.6512549537648613</v>
      </c>
      <c r="ED306" s="198">
        <f>IFERROR((VLOOKUP($A306,'1213'!$F$10:$S$408,12,FALSE)/VLOOKUP($A306,'2013'!$F$10:$M$460,8,FALSE))*1000,#N/A)</f>
        <v>2.1406224271365057</v>
      </c>
      <c r="EE306" s="198">
        <f>IFERROR((VLOOKUP($A306,'1314'!$F$10:$S$408,12,FALSE)/VLOOKUP($A306,'2014'!$F$10:$M$460,8,FALSE))*1000,#N/A)</f>
        <v>2.9532403609515994</v>
      </c>
      <c r="EF306" s="198">
        <f>IFERROR((VLOOKUP($A306,'1415'!$F$10:$S$408,12,FALSE)/VLOOKUP($A306,'2015'!$F$10:$M$460,8,FALSE))*1000,#N/A)</f>
        <v>2.5982461838259172</v>
      </c>
      <c r="EG306" s="198">
        <f>IFERROR((VLOOKUP($A306,'1516'!$F$10:$S$408,12,FALSE)/VLOOKUP($A306,'2016'!$F$10:$M$460,8,FALSE))*1000,#N/A)</f>
        <v>7.5562700964630229</v>
      </c>
      <c r="EH306" s="198">
        <f>IFERROR((VLOOKUP($A306,'1617'!$F$10:$S$408,12,FALSE)/VLOOKUP($A306,'2017'!$F$10:$M$460,8,FALSE))*1000,#N/A)</f>
        <v>9.6427442301612398</v>
      </c>
      <c r="EI306" s="198">
        <f>IFERROR((VLOOKUP($A306,'1718'!$F$10:$S$408,12,FALSE)/VLOOKUP($A306,'2018'!$F$10:$N$460,9,FALSE))*1000,#N/A)</f>
        <v>12.157107231920198</v>
      </c>
      <c r="EJ306" s="198">
        <f>IFERROR((VLOOKUP($A306,'1819'!$F$10:$S$408,12,FALSE)/VLOOKUP($A306,'2018'!$F$10:$N$460,9,FALSE))*1000,#N/A)</f>
        <v>12.468827930174564</v>
      </c>
      <c r="EK306" s="198">
        <f>IFERROR((VLOOKUP($A306,'1920'!$F$10:$S$408,12,FALSE)/VLOOKUP($A306,'2019'!$F$10:$N$464,8,FALSE))*1000,#N/A)</f>
        <v>15.048908954100828</v>
      </c>
      <c r="EL306" s="198">
        <f>IFERROR((VLOOKUP($A306,'20 21'!$F$10:$S$408,12,FALSE)/VLOOKUP($A306,'2020'!$F$10:$N$469,8,FALSE))*1000,#N/A)</f>
        <v>7.9167402517523398</v>
      </c>
      <c r="EM306" s="198">
        <f>IFERROR((VLOOKUP($A306,'21 22'!$F$10:$S$408,12,FALSE)/VLOOKUP($A306,'2021'!$F$10:$N$469,8,FALSE))*1000,#N/A)</f>
        <v>10.996791347182262</v>
      </c>
      <c r="EN306" s="198">
        <f>IFERROR((VLOOKUP($A306,'22 23'!$F$10:$S$408,12,FALSE)/VLOOKUP($A306,'2022'!$F$10:$N$469,8,FALSE))*1000,#N/A)</f>
        <v>9.948623526267335</v>
      </c>
      <c r="EO306" s="196">
        <f>IFERROR((VLOOKUP($A306,'23 24'!$F$7:$S$408,12,FALSE)/VLOOKUP($A306,'2023'!$C$7:$N$469,9,FALSE))*1000,#N/A)</f>
        <v>8.5145113698087176</v>
      </c>
    </row>
    <row r="307" spans="1:145" x14ac:dyDescent="0.3">
      <c r="A307" t="s">
        <v>815</v>
      </c>
      <c r="B307" t="s">
        <v>1743</v>
      </c>
      <c r="C307" t="str">
        <f>IF(VLOOKUP($A307,'0910'!$F$10:$L$433,1,FALSE)=VLOOKUP($A307,'2010'!$C$5:$K$611,1,FALSE),VLOOKUP($A307,'0910'!$F$10:$L$433,1,FALSE),FALSE)</f>
        <v>Watford</v>
      </c>
      <c r="D307" t="str">
        <f>IF(VLOOKUP($A307,'1011'!$F$10:$L$433,1,FALSE)=VLOOKUP($A307,'2011'!$C$5:$K$611,1,FALSE),VLOOKUP($A307,'1011'!$F$10:$L$433,1,FALSE),FALSE)</f>
        <v>Watford</v>
      </c>
      <c r="E307" t="str">
        <f>IF(VLOOKUP(A307,'1112'!$F$10:$L$408,1,FALSE)=VLOOKUP(A307,'2012'!$F$10:$M$460,1,FALSE),VLOOKUP(A307,'1112'!$F$10:$L$408,1,FALSE),FALSE)</f>
        <v>Watford</v>
      </c>
      <c r="F307" t="str">
        <f>IF(VLOOKUP($A307,'1213'!$F$10:$L$408,1,FALSE)=VLOOKUP($A307,'2013'!$F$10:$M$460,1,FALSE),VLOOKUP($A307,'1213'!$F$10:$L$408,1,FALSE),FALSE)</f>
        <v>Watford</v>
      </c>
      <c r="G307" t="str">
        <f>IF(VLOOKUP($A307,'1314'!$F$10:$L$408,1,FALSE)=VLOOKUP($A307,'2014'!$F$10:$M$460,1,FALSE),VLOOKUP($A307,'1314'!$F$10:$L$408,1,FALSE),FALSE)</f>
        <v>Watford</v>
      </c>
      <c r="H307" t="str">
        <f>IF(VLOOKUP($A307,'1415'!$F$10:$L$408,1,FALSE)=VLOOKUP($A307,'2015'!$F$10:$M$460,1,FALSE),VLOOKUP($A307,'1415'!$F$10:$L$408,1,FALSE),FALSE)</f>
        <v>Watford</v>
      </c>
      <c r="I307" t="str">
        <f>IF(VLOOKUP($A307,'1516'!$F$10:$L$408,1,FALSE)=VLOOKUP($A307,'2015'!$F$10:$M$460,1,FALSE),VLOOKUP($A307,'1516'!$F$10:$L$408,1,FALSE),FALSE)</f>
        <v>Watford</v>
      </c>
      <c r="J307" t="str">
        <f>IF(VLOOKUP($A307,'1617'!$F$10:$L$408,1,FALSE)=VLOOKUP($A307,'2016'!$F$10:$M$460,1,FALSE),VLOOKUP($A307,'1617'!$F$10:$L$408,1,FALSE),FALSE)</f>
        <v>Watford</v>
      </c>
      <c r="K307" t="str">
        <f>IF(VLOOKUP($A307,'1718'!$F$10:$M$408,1,FALSE)=VLOOKUP($A307,'2017'!$F$10:$M$460,1,FALSE),VLOOKUP($A307,'1718'!$F$10:$M$408,1,FALSE),FALSE)</f>
        <v>Watford</v>
      </c>
      <c r="L307" t="str">
        <f>IF(VLOOKUP($A307,'1819'!$F$10:$M$408,1,FALSE)=VLOOKUP($A307,'2018'!$F$10:$M$460,1,FALSE),VLOOKUP($A307,'1819'!$F$10:$M$408,1,FALSE),FALSE)</f>
        <v>Watford</v>
      </c>
      <c r="M307" t="str">
        <f>IF(VLOOKUP($A307,'1920'!$F$10:$M$408,1,FALSE)=VLOOKUP($A307,'2019'!$F$10:$M$464,1,FALSE),VLOOKUP($A307,'1920'!$F$10:$M$408,1,FALSE),FALSE)</f>
        <v>Watford</v>
      </c>
      <c r="N307" t="str">
        <f>IF(VLOOKUP($A307,'20 21'!$F$10:$N$408,1,FALSE)=VLOOKUP($A307,'2020'!$F$10:$O$468,1,FALSE),VLOOKUP($A307,'20 21'!$F$10:$N$408,1,FALSE),FALSE)</f>
        <v>Watford</v>
      </c>
      <c r="O307" t="str">
        <f>IF(VLOOKUP($A307,'21 22'!$F$10:$N$408,1,FALSE)=VLOOKUP($A307,'2021'!$F$10:$O$471,1,FALSE),VLOOKUP($A307,'21 22'!$F$10:$N$408,1,FALSE),FALSE)</f>
        <v>Watford</v>
      </c>
      <c r="P307" t="str">
        <f>IF(VLOOKUP($A307,'22 23'!$F$10:$N$408,1,FALSE)=VLOOKUP($A307,'2022'!$F$10:$O$468,1,FALSE),VLOOKUP($A307,'22 23'!$F$10:$N$408,1,FALSE),FALSE)</f>
        <v>Watford</v>
      </c>
      <c r="Q307" t="str">
        <f>IF(VLOOKUP($A307,'23 24'!$F$7:$N$408,1,FALSE)=VLOOKUP($A307,'2023'!$C$7:$O$468,1,FALSE),VLOOKUP($A307,'23 24'!$F$7:$N$408,1,FALSE),FALSE)</f>
        <v>Watford</v>
      </c>
      <c r="S307" s="196">
        <f>IFERROR((VLOOKUP($A307,'0910'!$F$10:$L$433,4,FALSE)/VLOOKUP($A307,'2010'!$C$5:$K$611,9,FALSE))*1000,#N/A)</f>
        <v>3.270645952575634</v>
      </c>
      <c r="T307" s="196">
        <f>IFERROR((VLOOKUP($A307,'1011'!$F$10:$L$433,4,FALSE)/VLOOKUP($A307,'2011'!$C$5:$K$611,9,FALSE))*1000,#N/A)</f>
        <v>7.4866310160427805</v>
      </c>
      <c r="U307" s="196">
        <f>IFERROR((VLOOKUP($A307,'1112'!$F$10:$L$408,4,FALSE)/VLOOKUP($A307,'2012'!$F$10:$M$460,8,FALSE))*1000,#N/A)</f>
        <v>4.4949762030671607</v>
      </c>
      <c r="V307" s="196">
        <f>IFERROR((VLOOKUP($A307,'1213'!$F$10:$L$408,4,FALSE)/VLOOKUP($A307,'2013'!$F$10:$M$460,8,FALSE))*1000,#N/A)</f>
        <v>4.9530761209593326</v>
      </c>
      <c r="W307" s="196">
        <f>IFERROR((VLOOKUP($A307,'1314'!$F$10:$L$408,4,FALSE)/VLOOKUP($A307,'2014'!$F$10:$M$460,8,FALSE))*1000,#N/A)</f>
        <v>3.3539731682146541</v>
      </c>
      <c r="X307" s="196">
        <f>IFERROR((VLOOKUP($A307,'1415'!$F$10:$L$408,4,FALSE)/VLOOKUP($A307,'2015'!$F$10:$M$460,8,FALSE))*1000,#N/A)</f>
        <v>2.050756216354781</v>
      </c>
      <c r="Y307" s="196">
        <f>IFERROR((VLOOKUP($A307,'1516'!$F$10:$L$408,4,FALSE)/VLOOKUP($A307,'2016'!$F$10:$M$460,8,FALSE))*1000,#N/A)</f>
        <v>3.5668789808917198</v>
      </c>
      <c r="Z307" s="196">
        <f>IFERROR((VLOOKUP($A307,'1617'!$F$10:$L$408,4,FALSE)/VLOOKUP($A307,'2017'!$F$10:$M$460,8,FALSE))*1000,#N/A)</f>
        <v>2.7777777777777777</v>
      </c>
      <c r="AA307" s="196">
        <f>IFERROR((VLOOKUP($A307,'1718'!$F$10:$L$408,4,FALSE)/VLOOKUP($A307,'2018'!$F$10:$N$460,9,FALSE))*1000,#N/A)</f>
        <v>3.5078927587070909</v>
      </c>
      <c r="AB307" s="196">
        <f>IFERROR((VLOOKUP($A307,'1819'!$F$10:$L$408,4,FALSE)/VLOOKUP($A307,'2018'!$F$10:$N$460,9,FALSE))*1000,#N/A)</f>
        <v>3.0067652217489349</v>
      </c>
      <c r="AC307" s="196">
        <f>IFERROR((VLOOKUP($A307,'1920'!$F$10:$L$408,4,FALSE)/VLOOKUP($A307,'2019'!$F$10:$N$464,8,FALSE))*1000,#N/A)</f>
        <v>16.42730915698036</v>
      </c>
      <c r="AD307" s="196">
        <f>IFERROR((VLOOKUP($A307,'20 21'!$F$10:$M$408,4,FALSE)/VLOOKUP($A307,'2020'!$F$10:$N$469,8,FALSE))*1000,#N/A)</f>
        <v>23.450725384677394</v>
      </c>
      <c r="AE307" s="196">
        <f>IFERROR((VLOOKUP($A307,'21 22'!$F$10:$M$408,4,FALSE)/VLOOKUP($A307,'2021'!$F$10:$N$469,8,FALSE))*1000,#N/A)</f>
        <v>8.4518606167443426</v>
      </c>
      <c r="AF307" s="196">
        <f>IFERROR((VLOOKUP($A307,'22 23'!$F$10:$M$408,4,FALSE)/VLOOKUP($A307,'2022'!$F$10:$N$469,8,FALSE))*1000,#N/A)</f>
        <v>8.0635598244989914</v>
      </c>
      <c r="AG307" s="196">
        <f>IFERROR((VLOOKUP($A307,'23 24'!$F$7:$M$408,4,FALSE)/VLOOKUP($A307,'2023'!$C$7:$N$469,9,FALSE))*1000,#N/A)</f>
        <v>8.8483211474875425</v>
      </c>
      <c r="AI307" s="196">
        <f>IFERROR((VLOOKUP($A307,'0910'!$F$10:$L$433,5,FALSE)/VLOOKUP($A307,'2010'!$C$5:$K$611,9,FALSE))*1000,#N/A)</f>
        <v>0</v>
      </c>
      <c r="AJ307" s="196">
        <f>IFERROR((VLOOKUP($A307,'1011'!$F$10:$L$433,5,FALSE)/VLOOKUP($A307,'2011'!$C$5:$K$611,9,FALSE))*1000,#N/A)</f>
        <v>2.6737967914438503</v>
      </c>
      <c r="AK307" s="196">
        <f>IFERROR((VLOOKUP($A307,'1112'!$F$10:$L$408,5,FALSE)/VLOOKUP($A307,'2012'!$F$10:$M$460,8,FALSE))*1000,#N/A)</f>
        <v>1.3220518244315178</v>
      </c>
      <c r="AL307" s="196">
        <f>IFERROR((VLOOKUP($A307,'1213'!$F$10:$L$408,5,FALSE)/VLOOKUP($A307,'2013'!$F$10:$M$460,8,FALSE))*1000,#N/A)</f>
        <v>1.0427528675703859</v>
      </c>
      <c r="AM307" s="196">
        <f>IFERROR((VLOOKUP($A307,'1314'!$F$10:$L$408,5,FALSE)/VLOOKUP($A307,'2014'!$F$10:$M$460,8,FALSE))*1000,#N/A)</f>
        <v>0.77399380804953566</v>
      </c>
      <c r="AN307" s="196">
        <f>IFERROR((VLOOKUP($A307,'1415'!$F$10:$L$408,5,FALSE)/VLOOKUP($A307,'2015'!$F$10:$M$460,8,FALSE))*1000,#N/A)</f>
        <v>0.51268905408869525</v>
      </c>
      <c r="AO307" s="196">
        <f>IFERROR((VLOOKUP($A307,'1516'!$F$10:$L$408,5,FALSE)/VLOOKUP($A307,'2016'!$F$10:$M$460,8,FALSE))*1000,#N/A)</f>
        <v>2.8025477707006368</v>
      </c>
      <c r="AP307" s="196">
        <f>IFERROR((VLOOKUP($A307,'1617'!$F$10:$L$408,5,FALSE)/VLOOKUP($A307,'2017'!$F$10:$M$460,8,FALSE))*1000,#N/A)</f>
        <v>1.0101010101010102</v>
      </c>
      <c r="AQ307" s="196">
        <f>IFERROR((VLOOKUP($A307,'1718'!$F$10:$L$408,5,FALSE)/VLOOKUP($A307,'2018'!$F$10:$N$460,9,FALSE))*1000,#N/A)</f>
        <v>1.0022550739163116</v>
      </c>
      <c r="AR307" s="196">
        <f>IFERROR((VLOOKUP($A307,'1819'!$F$10:$L$408,5,FALSE)/VLOOKUP($A307,'2018'!$F$10:$N$460,9,FALSE))*1000,#N/A)</f>
        <v>1.5033826108744675</v>
      </c>
      <c r="AS307" s="196">
        <f>IFERROR((VLOOKUP($A307,'1920'!$F$10:$L$408,5,FALSE)/VLOOKUP($A307,'2019'!$F$10:$N$464,8,FALSE))*1000,#N/A)</f>
        <v>1.4933917415436693</v>
      </c>
      <c r="AT307" s="196">
        <f>IFERROR((VLOOKUP($A307,'20 21'!$F$10:$L$408,5,FALSE)/VLOOKUP($A307,'2020'!$F$10:$N$469,8,FALSE))*1000,#N/A)</f>
        <v>1.7099487259660597</v>
      </c>
      <c r="AU307" s="196">
        <f>IFERROR((VLOOKUP($A307,'21 22'!$F$10:$L$408,5,FALSE)/VLOOKUP($A307,'2021'!$F$10:$N$469,8,FALSE))*1000,#N/A)</f>
        <v>2.6562990509767936</v>
      </c>
      <c r="AV307" s="196">
        <f>IFERROR((VLOOKUP($A307,'22 23'!$F$10:$L$408,5,FALSE)/VLOOKUP($A307,'2022'!$F$10:$N$469,8,FALSE))*1000,#N/A)</f>
        <v>3.0831258152496148</v>
      </c>
      <c r="AW307" s="196">
        <f>IFERROR((VLOOKUP($A307,'23 24'!$F$7:$M$408,5,FALSE)/VLOOKUP($A307,'2023'!$C$7:$N$469,9,FALSE))*1000,#N/A)</f>
        <v>0</v>
      </c>
      <c r="AY307" s="196">
        <f>IFERROR((VLOOKUP($A307,'0910'!$F$10:$L$433,6,FALSE)/VLOOKUP($A307,'2010'!$C$5:$K$611,9,FALSE))*1000,#N/A)</f>
        <v>0</v>
      </c>
      <c r="AZ307" s="196">
        <f>IFERROR((VLOOKUP($A307,'1011'!$F$10:$L$433,6,FALSE)/VLOOKUP($A307,'2011'!$C$5:$K$611,9,FALSE))*1000,#N/A)</f>
        <v>0</v>
      </c>
      <c r="BA307" s="196">
        <f>IFERROR((VLOOKUP($A307,'1112'!$F$10:$L$408,6,FALSE)/VLOOKUP($A307,'2012'!$F$10:$M$460,8,FALSE))*1000,#N/A)</f>
        <v>0</v>
      </c>
      <c r="BB307" s="196">
        <f>IFERROR((VLOOKUP($A307,'1213'!$F$10:$L$408,6,FALSE)/VLOOKUP($A307,'2013'!$F$10:$M$460,8,FALSE))*1000,#N/A)</f>
        <v>0</v>
      </c>
      <c r="BC307" s="196">
        <f>IFERROR((VLOOKUP($A307,'1314'!$F$10:$L$408,6,FALSE)/VLOOKUP($A307,'2014'!$F$10:$M$460,8,FALSE))*1000,#N/A)</f>
        <v>0</v>
      </c>
      <c r="BD307" s="196">
        <f>IFERROR((VLOOKUP($A307,'1415'!$F$10:$L$408,6,FALSE)/VLOOKUP($A307,'2015'!$F$10:$M$460,8,FALSE))*1000,#N/A)</f>
        <v>0</v>
      </c>
      <c r="BE307" s="196">
        <f>IFERROR((VLOOKUP($A307,'1516'!$F$10:$L$408,6,FALSE)/VLOOKUP($A307,'2016'!$F$10:$M$460,8,FALSE))*1000,#N/A)</f>
        <v>0</v>
      </c>
      <c r="BF307" s="196">
        <f>IFERROR((VLOOKUP($A307,'1617'!$F$10:$L$408,6,FALSE)/VLOOKUP($A307,'2017'!$F$10:$M$460,8,FALSE))*1000,#N/A)</f>
        <v>0</v>
      </c>
      <c r="BG307" s="196">
        <f>IFERROR((VLOOKUP($A307,'1718'!$F$10:$L$408,6,FALSE)/VLOOKUP($A307,'2018'!$F$10:$N$460,9,FALSE))*1000,#N/A)</f>
        <v>0</v>
      </c>
      <c r="BH307" s="196">
        <f>IFERROR((VLOOKUP($A307,'1819'!$F$10:$L$408,6,FALSE)/VLOOKUP($A307,'2018'!$F$10:$N$460,9,FALSE))*1000,#N/A)</f>
        <v>0</v>
      </c>
      <c r="BI307" s="196">
        <f>IFERROR((VLOOKUP($A307,'1920'!$F$10:$L$408,6,FALSE)/VLOOKUP($A307,'2019'!$F$10:$N$464,8,FALSE))*1000,#N/A)</f>
        <v>0</v>
      </c>
      <c r="BJ307" s="196">
        <f>IFERROR((VLOOKUP($A307,'20 21'!$F$10:$L$408,6,FALSE)/VLOOKUP($A307,'2020'!$F$10:$N$469,8,FALSE))*1000,#N/A)</f>
        <v>0</v>
      </c>
      <c r="BK307" s="196">
        <f>IFERROR((VLOOKUP($A307,'21 22'!$F$10:$L$408,6,FALSE)/VLOOKUP($A307,'2021'!$F$10:$N$469,8,FALSE))*1000,#N/A)</f>
        <v>0</v>
      </c>
      <c r="BL307" s="196">
        <f>IFERROR((VLOOKUP($A307,'22 23'!$F$10:$L$408,6,FALSE)/VLOOKUP($A307,'2022'!$F$10:$N$469,8,FALSE))*1000,#N/A)</f>
        <v>0</v>
      </c>
      <c r="BM307" s="196">
        <f>IFERROR((VLOOKUP($A307,'23 24'!$F$7:$M$408,6,FALSE)/VLOOKUP($A307,'2023'!$C$7:$N$469,9,FALSE))*1000,#N/A)</f>
        <v>0</v>
      </c>
      <c r="BO307" s="196">
        <f>IFERROR((VLOOKUP($A307,'0910'!$F$10:$L$433,7,FALSE)/VLOOKUP($A307,'2010'!$C$5:$K$611,9,FALSE))*1000,#N/A)</f>
        <v>3.270645952575634</v>
      </c>
      <c r="BP307" s="196">
        <f>IFERROR((VLOOKUP($A307,'1011'!$F$10:$L$433,7,FALSE)/VLOOKUP($A307,'2011'!$C$5:$K$611,9,FALSE))*1000,#N/A)</f>
        <v>10.160427807486631</v>
      </c>
      <c r="BQ307" s="196">
        <f>IFERROR((VLOOKUP($A307,'1112'!$F$10:$L$408,7,FALSE)/VLOOKUP($A307,'2012'!$F$10:$M$460,8,FALSE))*1000,#N/A)</f>
        <v>5.8170280274986776</v>
      </c>
      <c r="BR307" s="196">
        <f>IFERROR((VLOOKUP($A307,'1213'!$F$10:$L$408,7,FALSE)/VLOOKUP($A307,'2013'!$F$10:$M$460,8,FALSE))*1000,#N/A)</f>
        <v>5.995828988529718</v>
      </c>
      <c r="BS307" s="196">
        <f>IFERROR((VLOOKUP($A307,'1314'!$F$10:$L$408,7,FALSE)/VLOOKUP($A307,'2014'!$F$10:$M$460,8,FALSE))*1000,#N/A)</f>
        <v>4.1279669762641893</v>
      </c>
      <c r="BT307" s="196">
        <f>IFERROR((VLOOKUP($A307,'1415'!$F$10:$L$408,7,FALSE)/VLOOKUP($A307,'2015'!$F$10:$M$460,8,FALSE))*1000,#N/A)</f>
        <v>2.5634452704434758</v>
      </c>
      <c r="BU307" s="196">
        <f>IFERROR((VLOOKUP($A307,'1516'!$F$10:$L$408,7,FALSE)/VLOOKUP($A307,'2016'!$F$10:$M$460,8,FALSE))*1000,#N/A)</f>
        <v>6.369426751592357</v>
      </c>
      <c r="BV307" s="196">
        <f>IFERROR((VLOOKUP($A307,'1617'!$F$10:$L$408,7,FALSE)/VLOOKUP($A307,'2017'!$F$10:$M$460,8,FALSE))*1000,#N/A)</f>
        <v>3.7878787878787881</v>
      </c>
      <c r="BW307" s="196">
        <f>IFERROR((VLOOKUP($A307,'1718'!$F$10:$L$408,7,FALSE)/VLOOKUP($A307,'2018'!$F$10:$N$460,9,FALSE))*1000,#N/A)</f>
        <v>4.7607116011024804</v>
      </c>
      <c r="BX307" s="196">
        <f>IFERROR((VLOOKUP($A307,'1819'!$F$10:$L$408,7,FALSE)/VLOOKUP($A307,'2018'!$F$10:$N$460,9,FALSE))*1000,#N/A)</f>
        <v>4.5101478326234021</v>
      </c>
      <c r="BY307" s="196">
        <f>IFERROR((VLOOKUP($A307,'1920'!$F$10:$L$408,7,FALSE)/VLOOKUP($A307,'2019'!$F$10:$N$464,8,FALSE))*1000,#N/A)</f>
        <v>17.67180227493342</v>
      </c>
      <c r="BZ307" s="196">
        <f>IFERROR((VLOOKUP($A307,'20 21'!$F$10:$L$408,7,FALSE)/VLOOKUP($A307,'2020'!$F$10:$N$469,8,FALSE))*1000,#N/A)</f>
        <v>24.916395721219729</v>
      </c>
      <c r="CA307" s="196">
        <f>IFERROR((VLOOKUP($A307,'21 22'!$F$10:$L$408,7,FALSE)/VLOOKUP($A307,'2021'!$F$10:$N$469,8,FALSE))*1000,#N/A)</f>
        <v>11.108159667721136</v>
      </c>
      <c r="CB307" s="196">
        <f>IFERROR((VLOOKUP($A307,'22 23'!$F$10:$L$408,7,FALSE)/VLOOKUP($A307,'2022'!$F$10:$N$469,8,FALSE))*1000,#N/A)</f>
        <v>11.146685639748606</v>
      </c>
      <c r="CC307" s="196">
        <f>IFERROR((VLOOKUP($A307,'23 24'!$F$7:$M$408,7,FALSE)/VLOOKUP($A307,'2023'!$C$7:$N$469,9,FALSE))*1000,#N/A)</f>
        <v>8.8483211474875425</v>
      </c>
      <c r="CE307" s="198">
        <f>IFERROR((VLOOKUP($A307,'0910'!$F$10:$S$433,9,FALSE)/VLOOKUP($A307,'2010'!$C$5:$K$611,9,FALSE))*1000,#N/A)</f>
        <v>8.4491687108203877</v>
      </c>
      <c r="CF307" s="198">
        <f>IFERROR((VLOOKUP($A307,'1011'!$F$10:$S$433,10,FALSE)/VLOOKUP($A307,'2011'!$C$5:$K$611,9,FALSE))*1000,#N/A)</f>
        <v>7.2192513368983962</v>
      </c>
      <c r="CG307" s="198">
        <f>IFERROR((VLOOKUP($A307,'1112'!$F$10:$S$408,9,FALSE)/VLOOKUP($A307,'2012'!$F$10:$M$460,8,FALSE))*1000,#N/A)</f>
        <v>7.4034902168164995</v>
      </c>
      <c r="CH307" s="198">
        <f>IFERROR((VLOOKUP($A307,'1213'!$F$10:$S$408,9,FALSE)/VLOOKUP($A307,'2013'!$F$10:$M$460,8,FALSE))*1000,#N/A)</f>
        <v>8.0813347236704907</v>
      </c>
      <c r="CI307" s="198">
        <f>IFERROR((VLOOKUP($A307,'1314'!$F$10:$S$408,9,FALSE)/VLOOKUP($A307,'2014'!$F$10:$M$460,8,FALSE))*1000,#N/A)</f>
        <v>4.3859649122807012</v>
      </c>
      <c r="CJ307" s="198">
        <f>IFERROR((VLOOKUP($A307,'1415'!$F$10:$S$408,9,FALSE)/VLOOKUP($A307,'2015'!$F$10:$M$460,8,FALSE))*1000,#N/A)</f>
        <v>2.5634452704434758</v>
      </c>
      <c r="CK307" s="198">
        <f>IFERROR((VLOOKUP($A307,'1516'!$F$10:$S$408,9,FALSE)/VLOOKUP($A307,'2016'!$F$10:$M$460,8,FALSE))*1000,#N/A)</f>
        <v>1.7834394904458599</v>
      </c>
      <c r="CL307" s="198">
        <f>IFERROR((VLOOKUP($A307,'1617'!$F$10:$S$408,9,FALSE)/VLOOKUP($A307,'2017'!$F$10:$M$460,8,FALSE))*1000,#N/A)</f>
        <v>3.5353535353535355</v>
      </c>
      <c r="CM307" s="198">
        <f>IFERROR((VLOOKUP($A307,'1718'!$F$10:$S$408,9,FALSE)/VLOOKUP($A307,'2018'!$F$10:$N$460,9,FALSE))*1000,#N/A)</f>
        <v>3.7584565271861687</v>
      </c>
      <c r="CN307" s="198">
        <f>IFERROR((VLOOKUP($A307,'1819'!$F$10:$S$408,9,FALSE)/VLOOKUP($A307,'2018'!$F$10:$N$460,9,FALSE))*1000,#N/A)</f>
        <v>4.5101478326234021</v>
      </c>
      <c r="CO307" s="198">
        <f>IFERROR((VLOOKUP($A307,'1920'!$F$10:$S$408,9,FALSE)/VLOOKUP($A307,'2019'!$F$10:$N$464,8,FALSE))*1000,#N/A)</f>
        <v>4.7290738482216188</v>
      </c>
      <c r="CP307" s="198">
        <f>IFERROR((VLOOKUP($A307,'20 21'!$F$10:$S$408,9,FALSE)/VLOOKUP($A307,'2020'!$F$10:$N$469,8,FALSE))*1000,#N/A)</f>
        <v>7.084073293287962</v>
      </c>
      <c r="CQ307" s="198">
        <f>IFERROR((VLOOKUP($A307,'21 22'!$F$10:$S$408,9,FALSE)/VLOOKUP($A307,'2021'!$F$10:$N$469,8,FALSE))*1000,#N/A)</f>
        <v>6.2785250295815116</v>
      </c>
      <c r="CR307" s="198">
        <f>IFERROR((VLOOKUP($A307,'22 23'!$F$10:$S$408,9,FALSE)/VLOOKUP($A307,'2022'!$F$10:$N$469,8,FALSE))*1000,#N/A)</f>
        <v>8.3007233487489636</v>
      </c>
      <c r="CS307" s="196">
        <f>IFERROR((VLOOKUP($A307,'23 24'!$F$7:$S$408,9,FALSE)/VLOOKUP($A307,'2023'!$C$7:$N$469,9,FALSE))*1000,#N/A)</f>
        <v>6.5198155823592412</v>
      </c>
      <c r="CU307" s="198">
        <f>IFERROR((VLOOKUP($A307,'0910'!$F$10:$S$433,10,FALSE)/VLOOKUP($A307,'2010'!$C$5:$K$611,9,FALSE))*1000,#N/A)</f>
        <v>3.270645952575634</v>
      </c>
      <c r="CV307" s="198">
        <f>IFERROR((VLOOKUP($A307,'1011'!$F$10:$S$433,11,FALSE)/VLOOKUP($A307,'2011'!$C$5:$K$611,9,FALSE))*1000,#N/A)</f>
        <v>3.4759358288770055</v>
      </c>
      <c r="CW307" s="198">
        <f>IFERROR((VLOOKUP($A307,'1112'!$F$10:$S$408,10,FALSE)/VLOOKUP($A307,'2012'!$F$10:$M$460,8,FALSE))*1000,#N/A)</f>
        <v>1.3220518244315178</v>
      </c>
      <c r="CX307" s="198">
        <f>IFERROR((VLOOKUP($A307,'1213'!$F$10:$S$408,10,FALSE)/VLOOKUP($A307,'2013'!$F$10:$M$460,8,FALSE))*1000,#N/A)</f>
        <v>4.6923879040667362</v>
      </c>
      <c r="CY307" s="198">
        <f>IFERROR((VLOOKUP($A307,'1314'!$F$10:$S$408,10,FALSE)/VLOOKUP($A307,'2014'!$F$10:$M$460,8,FALSE))*1000,#N/A)</f>
        <v>1.805985552115583</v>
      </c>
      <c r="CZ307" s="198">
        <f>IFERROR((VLOOKUP($A307,'1415'!$F$10:$S$408,10,FALSE)/VLOOKUP($A307,'2015'!$F$10:$M$460,8,FALSE))*1000,#N/A)</f>
        <v>0.76903358113304288</v>
      </c>
      <c r="DA307" s="198">
        <f>IFERROR((VLOOKUP($A307,'1516'!$F$10:$S$408,10,FALSE)/VLOOKUP($A307,'2016'!$F$10:$M$460,8,FALSE))*1000,#N/A)</f>
        <v>0.50955414012738853</v>
      </c>
      <c r="DB307" s="198">
        <f>IFERROR((VLOOKUP($A307,'1617'!$F$10:$S$408,10,FALSE)/VLOOKUP($A307,'2017'!$F$10:$M$460,8,FALSE))*1000,#N/A)</f>
        <v>1.0101010101010102</v>
      </c>
      <c r="DC307" s="198">
        <f>IFERROR((VLOOKUP($A307,'1718'!$F$10:$S$408,10,FALSE)/VLOOKUP($A307,'2018'!$F$10:$N$460,9,FALSE))*1000,#N/A)</f>
        <v>2.5056376847907793</v>
      </c>
      <c r="DD307" s="198">
        <f>IFERROR((VLOOKUP($A307,'1819'!$F$10:$S$408,10,FALSE)/VLOOKUP($A307,'2018'!$F$10:$N$460,9,FALSE))*1000,#N/A)</f>
        <v>2.0045101478326233</v>
      </c>
      <c r="DE307" s="198">
        <f>IFERROR((VLOOKUP($A307,'1920'!$F$10:$S$408,10,FALSE)/VLOOKUP($A307,'2019'!$F$10:$N$464,8,FALSE))*1000,#N/A)</f>
        <v>4.480175224631008</v>
      </c>
      <c r="DF307" s="198">
        <f>IFERROR((VLOOKUP($A307,'20 21'!$F$10:$S$408,10,FALSE)/VLOOKUP($A307,'2020'!$F$10:$N$469,8,FALSE))*1000,#N/A)</f>
        <v>2.6870622836609512</v>
      </c>
      <c r="DG307" s="198">
        <f>IFERROR((VLOOKUP($A307,'21 22'!$F$10:$S$408,10,FALSE)/VLOOKUP($A307,'2021'!$F$10:$N$469,8,FALSE))*1000,#N/A)</f>
        <v>3.8637077105116999</v>
      </c>
      <c r="DH307" s="198">
        <f>IFERROR((VLOOKUP($A307,'22 23'!$F$10:$S$408,10,FALSE)/VLOOKUP($A307,'2022'!$F$10:$N$469,8,FALSE))*1000,#N/A)</f>
        <v>4.2689434364994669</v>
      </c>
      <c r="DI307" s="196">
        <f>IFERROR((VLOOKUP($A307,'23 24'!$F$7:$S$408,10,FALSE)/VLOOKUP($A307,'2023'!$C$7:$N$469,9,FALSE))*1000,#N/A)</f>
        <v>3.7256089042052811</v>
      </c>
      <c r="DK307" s="198">
        <f>IFERROR((VLOOKUP($A307,'0910'!$F$10:$S$433,11,FALSE)/VLOOKUP($A307,'2010'!$C$5:$K$611,9,FALSE))*1000,#N/A)</f>
        <v>0</v>
      </c>
      <c r="DL307" s="198">
        <f>IFERROR((VLOOKUP($A307,'1011'!$F$10:$S$433,12,FALSE)/VLOOKUP($A307,'2011'!$C$5:$K$611,9,FALSE))*1000,#N/A)</f>
        <v>0</v>
      </c>
      <c r="DM307" s="198">
        <f>IFERROR((VLOOKUP($A307,'1112'!$F$10:$S$408,11,FALSE)/VLOOKUP($A307,'2012'!$F$10:$M$460,8,FALSE))*1000,#N/A)</f>
        <v>0</v>
      </c>
      <c r="DN307" s="198">
        <f>IFERROR((VLOOKUP($A307,'1213'!$F$10:$S$408,11,FALSE)/VLOOKUP($A307,'2013'!$F$10:$M$460,8,FALSE))*1000,#N/A)</f>
        <v>0</v>
      </c>
      <c r="DO307" s="198">
        <f>IFERROR((VLOOKUP($A307,'1314'!$F$10:$S$408,11,FALSE)/VLOOKUP($A307,'2014'!$F$10:$M$460,8,FALSE))*1000,#N/A)</f>
        <v>0</v>
      </c>
      <c r="DP307" s="198">
        <f>IFERROR((VLOOKUP($A307,'1415'!$F$10:$S$408,11,FALSE)/VLOOKUP($A307,'2015'!$F$10:$M$460,8,FALSE))*1000,#N/A)</f>
        <v>0</v>
      </c>
      <c r="DQ307" s="198">
        <f>IFERROR((VLOOKUP($A307,'1516'!$F$10:$S$408,11,FALSE)/VLOOKUP($A307,'2016'!$F$10:$M$460,8,FALSE))*1000,#N/A)</f>
        <v>0</v>
      </c>
      <c r="DR307" s="198">
        <f>IFERROR((VLOOKUP($A307,'1617'!$F$10:$S$408,11,FALSE)/VLOOKUP($A307,'2017'!$F$10:$M$460,8,FALSE))*1000,#N/A)</f>
        <v>0</v>
      </c>
      <c r="DS307" s="198">
        <f>IFERROR((VLOOKUP($A307,'1718'!$F$10:$S$408,11,FALSE)/VLOOKUP($A307,'2018'!$F$10:$N$460,9,FALSE))*1000,#N/A)</f>
        <v>0</v>
      </c>
      <c r="DT307" s="198">
        <f>IFERROR((VLOOKUP($A307,'1819'!$F$10:$S$408,11,FALSE)/VLOOKUP($A307,'2018'!$F$10:$N$460,9,FALSE))*1000,#N/A)</f>
        <v>0</v>
      </c>
      <c r="DU307" s="198">
        <f>IFERROR((VLOOKUP($A307,'1920'!$F$10:$S$408,11,FALSE)/VLOOKUP($A307,'2019'!$F$10:$N$464,8,FALSE))*1000,#N/A)</f>
        <v>0</v>
      </c>
      <c r="DV307" s="198">
        <f>IFERROR((VLOOKUP($A307,'20 21'!$F$10:$S$408,11,FALSE)/VLOOKUP($A307,'2020'!$F$10:$N$469,8,FALSE))*1000,#N/A)</f>
        <v>0</v>
      </c>
      <c r="DW307" s="198">
        <f>IFERROR((VLOOKUP($A307,'21 22'!$F$10:$S$408,11,FALSE)/VLOOKUP($A307,'2021'!$F$10:$N$469,8,FALSE))*1000,#N/A)</f>
        <v>0</v>
      </c>
      <c r="DX307" s="198">
        <f>IFERROR((VLOOKUP($A307,'22 23'!$F$10:$S$408,11,FALSE)/VLOOKUP($A307,'2022'!$F$10:$N$469,8,FALSE))*1000,#N/A)</f>
        <v>0</v>
      </c>
      <c r="DY307" s="196">
        <f>IFERROR((VLOOKUP($A307,'23 24'!$F$7:$S$408,11,FALSE)/VLOOKUP($A307,'2023'!$C$7:$N$469,9,FALSE))*1000,#N/A)</f>
        <v>0</v>
      </c>
      <c r="EA307" s="198">
        <f>IFERROR((VLOOKUP($A307,'0910'!$F$10:$S$433,12,FALSE)/VLOOKUP($A307,'2010'!$C$5:$K$611,9,FALSE))*1000,#N/A)</f>
        <v>11.71981466339602</v>
      </c>
      <c r="EB307" s="198">
        <f>IFERROR((VLOOKUP($A307,'1011'!$F$10:$S$433,13,FALSE)/VLOOKUP($A307,'2011'!$C$5:$K$611,9,FALSE))*1000,#N/A)</f>
        <v>10.695187165775401</v>
      </c>
      <c r="EC307" s="198">
        <f>IFERROR((VLOOKUP($A307,'1112'!$F$10:$S$408,12,FALSE)/VLOOKUP($A307,'2012'!$F$10:$M$460,8,FALSE))*1000,#N/A)</f>
        <v>8.7255420412480174</v>
      </c>
      <c r="ED307" s="198">
        <f>IFERROR((VLOOKUP($A307,'1213'!$F$10:$S$408,12,FALSE)/VLOOKUP($A307,'2013'!$F$10:$M$460,8,FALSE))*1000,#N/A)</f>
        <v>12.773722627737227</v>
      </c>
      <c r="EE307" s="198">
        <f>IFERROR((VLOOKUP($A307,'1314'!$F$10:$S$408,12,FALSE)/VLOOKUP($A307,'2014'!$F$10:$M$460,8,FALSE))*1000,#N/A)</f>
        <v>6.1919504643962853</v>
      </c>
      <c r="EF307" s="198">
        <f>IFERROR((VLOOKUP($A307,'1415'!$F$10:$S$408,12,FALSE)/VLOOKUP($A307,'2015'!$F$10:$M$460,8,FALSE))*1000,#N/A)</f>
        <v>3.3324788515765187</v>
      </c>
      <c r="EG307" s="198">
        <f>IFERROR((VLOOKUP($A307,'1516'!$F$10:$S$408,12,FALSE)/VLOOKUP($A307,'2016'!$F$10:$M$460,8,FALSE))*1000,#N/A)</f>
        <v>2.2929936305732483</v>
      </c>
      <c r="EH307" s="198">
        <f>IFERROR((VLOOKUP($A307,'1617'!$F$10:$S$408,12,FALSE)/VLOOKUP($A307,'2017'!$F$10:$M$460,8,FALSE))*1000,#N/A)</f>
        <v>4.545454545454545</v>
      </c>
      <c r="EI307" s="198">
        <f>IFERROR((VLOOKUP($A307,'1718'!$F$10:$S$408,12,FALSE)/VLOOKUP($A307,'2018'!$F$10:$N$460,9,FALSE))*1000,#N/A)</f>
        <v>6.264094211976948</v>
      </c>
      <c r="EJ307" s="198">
        <f>IFERROR((VLOOKUP($A307,'1819'!$F$10:$S$408,12,FALSE)/VLOOKUP($A307,'2018'!$F$10:$N$460,9,FALSE))*1000,#N/A)</f>
        <v>6.5146579804560263</v>
      </c>
      <c r="EK307" s="198">
        <f>IFERROR((VLOOKUP($A307,'1920'!$F$10:$S$408,12,FALSE)/VLOOKUP($A307,'2019'!$F$10:$N$464,8,FALSE))*1000,#N/A)</f>
        <v>9.2092490728526268</v>
      </c>
      <c r="EL307" s="198">
        <f>IFERROR((VLOOKUP($A307,'20 21'!$F$10:$S$408,12,FALSE)/VLOOKUP($A307,'2020'!$F$10:$N$469,8,FALSE))*1000,#N/A)</f>
        <v>9.7711355769489145</v>
      </c>
      <c r="EM307" s="198">
        <f>IFERROR((VLOOKUP($A307,'21 22'!$F$10:$S$408,12,FALSE)/VLOOKUP($A307,'2021'!$F$10:$N$469,8,FALSE))*1000,#N/A)</f>
        <v>10.383714472000193</v>
      </c>
      <c r="EN307" s="198">
        <f>IFERROR((VLOOKUP($A307,'22 23'!$F$10:$S$408,12,FALSE)/VLOOKUP($A307,'2022'!$F$10:$N$469,8,FALSE))*1000,#N/A)</f>
        <v>12.56966678524843</v>
      </c>
      <c r="EO307" s="196">
        <f>IFERROR((VLOOKUP($A307,'23 24'!$F$7:$S$408,12,FALSE)/VLOOKUP($A307,'2023'!$C$7:$N$469,9,FALSE))*1000,#N/A)</f>
        <v>10.245424486564522</v>
      </c>
    </row>
    <row r="308" spans="1:145" x14ac:dyDescent="0.3">
      <c r="A308" t="s">
        <v>1206</v>
      </c>
      <c r="B308" t="s">
        <v>1741</v>
      </c>
      <c r="C308" t="str">
        <f>IF(VLOOKUP($A308,'0910'!$F$10:$L$433,1,FALSE)=VLOOKUP($A308,'2010'!$C$5:$K$611,1,FALSE),VLOOKUP($A308,'0910'!$F$10:$L$433,1,FALSE),FALSE)</f>
        <v>Waveney</v>
      </c>
      <c r="D308" t="str">
        <f>IF(VLOOKUP($A308,'1011'!$F$10:$L$433,1,FALSE)=VLOOKUP($A308,'2011'!$C$5:$K$611,1,FALSE),VLOOKUP($A308,'1011'!$F$10:$L$433,1,FALSE),FALSE)</f>
        <v>Waveney</v>
      </c>
      <c r="E308" t="str">
        <f>IF(VLOOKUP(A308,'1112'!$F$10:$L$408,1,FALSE)=VLOOKUP(A308,'2012'!$F$10:$M$460,1,FALSE),VLOOKUP(A308,'1112'!$F$10:$L$408,1,FALSE),FALSE)</f>
        <v>Waveney</v>
      </c>
      <c r="F308" t="str">
        <f>IF(VLOOKUP($A308,'1213'!$F$10:$L$408,1,FALSE)=VLOOKUP($A308,'2013'!$F$10:$M$460,1,FALSE),VLOOKUP($A308,'1213'!$F$10:$L$408,1,FALSE),FALSE)</f>
        <v>Waveney</v>
      </c>
      <c r="G308" t="str">
        <f>IF(VLOOKUP($A308,'1314'!$F$10:$L$408,1,FALSE)=VLOOKUP($A308,'2014'!$F$10:$M$460,1,FALSE),VLOOKUP($A308,'1314'!$F$10:$L$408,1,FALSE),FALSE)</f>
        <v>Waveney</v>
      </c>
      <c r="H308" t="str">
        <f>IF(VLOOKUP($A308,'1415'!$F$10:$L$408,1,FALSE)=VLOOKUP($A308,'2015'!$F$10:$M$460,1,FALSE),VLOOKUP($A308,'1415'!$F$10:$L$408,1,FALSE),FALSE)</f>
        <v>Waveney</v>
      </c>
      <c r="I308" t="str">
        <f>IF(VLOOKUP($A308,'1516'!$F$10:$L$408,1,FALSE)=VLOOKUP($A308,'2015'!$F$10:$M$460,1,FALSE),VLOOKUP($A308,'1516'!$F$10:$L$408,1,FALSE),FALSE)</f>
        <v>Waveney</v>
      </c>
      <c r="J308" t="str">
        <f>IF(VLOOKUP($A308,'1617'!$F$10:$L$408,1,FALSE)=VLOOKUP($A308,'2016'!$F$10:$M$460,1,FALSE),VLOOKUP($A308,'1617'!$F$10:$L$408,1,FALSE),FALSE)</f>
        <v>Waveney</v>
      </c>
      <c r="K308" t="str">
        <f>IF(VLOOKUP($A308,'1718'!$F$10:$M$408,1,FALSE)=VLOOKUP($A308,'2017'!$F$10:$M$460,1,FALSE),VLOOKUP($A308,'1718'!$F$10:$M$408,1,FALSE),FALSE)</f>
        <v>Waveney</v>
      </c>
      <c r="L308" t="str">
        <f>IF(VLOOKUP($A308,'1819'!$F$10:$M$408,1,FALSE)=VLOOKUP($A308,'2018'!$F$10:$M$460,1,FALSE),VLOOKUP($A308,'1819'!$F$10:$M$408,1,FALSE),FALSE)</f>
        <v>Waveney</v>
      </c>
      <c r="M308" t="e">
        <f>IF(VLOOKUP($A308,'1920'!$F$10:$M$408,1,FALSE)=VLOOKUP($A308,'2019'!$F$10:$M$464,1,FALSE),VLOOKUP($A308,'1920'!$F$10:$M$408,1,FALSE),FALSE)</f>
        <v>#N/A</v>
      </c>
      <c r="N308" t="e">
        <f>IF(VLOOKUP($A308,'20 21'!$F$10:$N$408,1,FALSE)=VLOOKUP($A308,'2020'!$F$10:$O$468,1,FALSE),VLOOKUP($A308,'20 21'!$F$10:$N$408,1,FALSE),FALSE)</f>
        <v>#N/A</v>
      </c>
      <c r="O308" t="e">
        <f>IF(VLOOKUP($A308,'21 22'!$F$10:$N$408,1,FALSE)=VLOOKUP($A308,'2021'!$F$10:$O$471,1,FALSE),VLOOKUP($A308,'21 22'!$F$10:$N$408,1,FALSE),FALSE)</f>
        <v>#N/A</v>
      </c>
      <c r="P308" t="e">
        <f>IF(VLOOKUP($A308,'22 23'!$F$10:$N$408,1,FALSE)=VLOOKUP($A308,'2022'!$F$10:$O$468,1,FALSE),VLOOKUP($A308,'22 23'!$F$10:$N$408,1,FALSE),FALSE)</f>
        <v>#N/A</v>
      </c>
      <c r="Q308" t="e">
        <f>IF(VLOOKUP($A308,'23 24'!$F$7:$N$408,1,FALSE)=VLOOKUP($A308,'2023'!$C$7:$O$468,1,FALSE),VLOOKUP($A308,'23 24'!$F$7:$N$408,1,FALSE),FALSE)</f>
        <v>#N/A</v>
      </c>
      <c r="S308" s="196">
        <f>IFERROR((VLOOKUP($A308,'0910'!$F$10:$L$433,4,FALSE)/VLOOKUP($A308,'2010'!$C$5:$K$611,9,FALSE))*1000,#N/A)</f>
        <v>2.0242914979757085</v>
      </c>
      <c r="T308" s="196">
        <f>IFERROR((VLOOKUP($A308,'1011'!$F$10:$L$433,4,FALSE)/VLOOKUP($A308,'2011'!$C$5:$K$611,9,FALSE))*1000,#N/A)</f>
        <v>1.6495601173020529</v>
      </c>
      <c r="U308" s="196">
        <f>IFERROR((VLOOKUP($A308,'1112'!$F$10:$L$408,4,FALSE)/VLOOKUP($A308,'2012'!$F$10:$M$460,8,FALSE))*1000,#N/A)</f>
        <v>2.1917808219178081</v>
      </c>
      <c r="V308" s="196">
        <f>IFERROR((VLOOKUP($A308,'1213'!$F$10:$L$408,4,FALSE)/VLOOKUP($A308,'2013'!$F$10:$M$460,8,FALSE))*1000,#N/A)</f>
        <v>1.6390457111637224</v>
      </c>
      <c r="W308" s="196">
        <f>IFERROR((VLOOKUP($A308,'1314'!$F$10:$L$408,4,FALSE)/VLOOKUP($A308,'2014'!$F$10:$M$460,8,FALSE))*1000,#N/A)</f>
        <v>1.0893246187363836</v>
      </c>
      <c r="X308" s="196">
        <f>IFERROR((VLOOKUP($A308,'1415'!$F$10:$L$408,4,FALSE)/VLOOKUP($A308,'2015'!$F$10:$M$460,8,FALSE))*1000,#N/A)</f>
        <v>1.0867596449918493</v>
      </c>
      <c r="Y308" s="196">
        <f>IFERROR((VLOOKUP($A308,'1516'!$F$10:$L$408,4,FALSE)/VLOOKUP($A308,'2016'!$F$10:$M$460,8,FALSE))*1000,#N/A)</f>
        <v>2.8906955736224029</v>
      </c>
      <c r="Z308" s="196">
        <f>IFERROR((VLOOKUP($A308,'1617'!$F$10:$L$408,4,FALSE)/VLOOKUP($A308,'2017'!$F$10:$M$460,8,FALSE))*1000,#N/A)</f>
        <v>3.4166516813522745</v>
      </c>
      <c r="AA308" s="196">
        <f>IFERROR((VLOOKUP($A308,'1718'!$F$10:$L$408,4,FALSE)/VLOOKUP($A308,'2018'!$F$10:$N$460,9,FALSE))*1000,#N/A)</f>
        <v>2.5044722719141324</v>
      </c>
      <c r="AB308" s="196">
        <f>IFERROR((VLOOKUP($A308,'1819'!$F$10:$L$408,4,FALSE)/VLOOKUP($A308,'2018'!$F$10:$N$460,9,FALSE))*1000,#N/A)</f>
        <v>1.4311270125223614</v>
      </c>
      <c r="AC308" s="196" t="e">
        <f>IFERROR((VLOOKUP($A308,'1920'!$F$10:$L$408,4,FALSE)/VLOOKUP($A308,'2019'!$F$10:$N$464,8,FALSE))*1000,#N/A)</f>
        <v>#N/A</v>
      </c>
      <c r="AD308" s="196" t="e">
        <f>IFERROR((VLOOKUP($A308,'20 21'!$F$10:$M$408,4,FALSE)/VLOOKUP($A308,'2020'!$F$10:$N$469,8,FALSE))*1000,#N/A)</f>
        <v>#N/A</v>
      </c>
      <c r="AE308" s="196" t="e">
        <f>IFERROR((VLOOKUP($A308,'21 22'!$F$10:$M$408,4,FALSE)/VLOOKUP($A308,'2021'!$F$10:$N$469,8,FALSE))*1000,#N/A)</f>
        <v>#N/A</v>
      </c>
      <c r="AF308" s="196" t="e">
        <f>IFERROR((VLOOKUP($A308,'22 23'!$F$10:$M$408,4,FALSE)/VLOOKUP($A308,'2022'!$F$10:$N$469,8,FALSE))*1000,#N/A)</f>
        <v>#N/A</v>
      </c>
      <c r="AG308" s="196" t="e">
        <f>IFERROR((VLOOKUP($A308,'23 24'!$F$7:$M$408,4,FALSE)/VLOOKUP($A308,'2023'!$C$7:$N$469,9,FALSE))*1000,#N/A)</f>
        <v>#N/A</v>
      </c>
      <c r="AI308" s="196">
        <f>IFERROR((VLOOKUP($A308,'0910'!$F$10:$L$433,5,FALSE)/VLOOKUP($A308,'2010'!$C$5:$K$611,9,FALSE))*1000,#N/A)</f>
        <v>0.18402649981597349</v>
      </c>
      <c r="AJ308" s="196">
        <f>IFERROR((VLOOKUP($A308,'1011'!$F$10:$L$433,5,FALSE)/VLOOKUP($A308,'2011'!$C$5:$K$611,9,FALSE))*1000,#N/A)</f>
        <v>0</v>
      </c>
      <c r="AK308" s="196">
        <f>IFERROR((VLOOKUP($A308,'1112'!$F$10:$L$408,5,FALSE)/VLOOKUP($A308,'2012'!$F$10:$M$460,8,FALSE))*1000,#N/A)</f>
        <v>0</v>
      </c>
      <c r="AL308" s="196">
        <f>IFERROR((VLOOKUP($A308,'1213'!$F$10:$L$408,5,FALSE)/VLOOKUP($A308,'2013'!$F$10:$M$460,8,FALSE))*1000,#N/A)</f>
        <v>0.18211619012930247</v>
      </c>
      <c r="AM308" s="196">
        <f>IFERROR((VLOOKUP($A308,'1314'!$F$10:$L$408,5,FALSE)/VLOOKUP($A308,'2014'!$F$10:$M$460,8,FALSE))*1000,#N/A)</f>
        <v>0.54466230936819182</v>
      </c>
      <c r="AN308" s="196">
        <f>IFERROR((VLOOKUP($A308,'1415'!$F$10:$L$408,5,FALSE)/VLOOKUP($A308,'2015'!$F$10:$M$460,8,FALSE))*1000,#N/A)</f>
        <v>0.18112660749864154</v>
      </c>
      <c r="AO308" s="196">
        <f>IFERROR((VLOOKUP($A308,'1516'!$F$10:$L$408,5,FALSE)/VLOOKUP($A308,'2016'!$F$10:$M$460,8,FALSE))*1000,#N/A)</f>
        <v>1.2646793134598011</v>
      </c>
      <c r="AP308" s="196">
        <f>IFERROR((VLOOKUP($A308,'1617'!$F$10:$L$408,5,FALSE)/VLOOKUP($A308,'2017'!$F$10:$M$460,8,FALSE))*1000,#N/A)</f>
        <v>1.258766408919259</v>
      </c>
      <c r="AQ308" s="196">
        <f>IFERROR((VLOOKUP($A308,'1718'!$F$10:$L$408,5,FALSE)/VLOOKUP($A308,'2018'!$F$10:$N$460,9,FALSE))*1000,#N/A)</f>
        <v>0.89445438282647582</v>
      </c>
      <c r="AR308" s="196">
        <f>IFERROR((VLOOKUP($A308,'1819'!$F$10:$L$408,5,FALSE)/VLOOKUP($A308,'2018'!$F$10:$N$460,9,FALSE))*1000,#N/A)</f>
        <v>0.35778175313059035</v>
      </c>
      <c r="AS308" s="196" t="e">
        <f>IFERROR((VLOOKUP($A308,'1920'!$F$10:$L$408,5,FALSE)/VLOOKUP($A308,'2019'!$F$10:$N$464,8,FALSE))*1000,#N/A)</f>
        <v>#N/A</v>
      </c>
      <c r="AT308" s="196" t="e">
        <f>IFERROR((VLOOKUP($A308,'20 21'!$F$10:$L$408,5,FALSE)/VLOOKUP($A308,'2020'!$F$10:$N$469,8,FALSE))*1000,#N/A)</f>
        <v>#N/A</v>
      </c>
      <c r="AU308" s="196" t="e">
        <f>IFERROR((VLOOKUP($A308,'21 22'!$F$10:$L$408,5,FALSE)/VLOOKUP($A308,'2021'!$F$10:$N$469,8,FALSE))*1000,#N/A)</f>
        <v>#N/A</v>
      </c>
      <c r="AV308" s="196" t="e">
        <f>IFERROR((VLOOKUP($A308,'22 23'!$F$10:$L$408,5,FALSE)/VLOOKUP($A308,'2022'!$F$10:$N$469,8,FALSE))*1000,#N/A)</f>
        <v>#N/A</v>
      </c>
      <c r="AW308" s="196" t="e">
        <f>IFERROR((VLOOKUP($A308,'23 24'!$F$7:$M$408,5,FALSE)/VLOOKUP($A308,'2023'!$C$7:$N$469,9,FALSE))*1000,#N/A)</f>
        <v>#N/A</v>
      </c>
      <c r="AY308" s="196">
        <f>IFERROR((VLOOKUP($A308,'0910'!$F$10:$L$433,6,FALSE)/VLOOKUP($A308,'2010'!$C$5:$K$611,9,FALSE))*1000,#N/A)</f>
        <v>0</v>
      </c>
      <c r="AZ308" s="196">
        <f>IFERROR((VLOOKUP($A308,'1011'!$F$10:$L$433,6,FALSE)/VLOOKUP($A308,'2011'!$C$5:$K$611,9,FALSE))*1000,#N/A)</f>
        <v>0</v>
      </c>
      <c r="BA308" s="196">
        <f>IFERROR((VLOOKUP($A308,'1112'!$F$10:$L$408,6,FALSE)/VLOOKUP($A308,'2012'!$F$10:$M$460,8,FALSE))*1000,#N/A)</f>
        <v>0</v>
      </c>
      <c r="BB308" s="196">
        <f>IFERROR((VLOOKUP($A308,'1213'!$F$10:$L$408,6,FALSE)/VLOOKUP($A308,'2013'!$F$10:$M$460,8,FALSE))*1000,#N/A)</f>
        <v>0</v>
      </c>
      <c r="BC308" s="196">
        <f>IFERROR((VLOOKUP($A308,'1314'!$F$10:$L$408,6,FALSE)/VLOOKUP($A308,'2014'!$F$10:$M$460,8,FALSE))*1000,#N/A)</f>
        <v>0</v>
      </c>
      <c r="BD308" s="196">
        <f>IFERROR((VLOOKUP($A308,'1415'!$F$10:$L$408,6,FALSE)/VLOOKUP($A308,'2015'!$F$10:$M$460,8,FALSE))*1000,#N/A)</f>
        <v>0</v>
      </c>
      <c r="BE308" s="196">
        <f>IFERROR((VLOOKUP($A308,'1516'!$F$10:$L$408,6,FALSE)/VLOOKUP($A308,'2016'!$F$10:$M$460,8,FALSE))*1000,#N/A)</f>
        <v>0</v>
      </c>
      <c r="BF308" s="196">
        <f>IFERROR((VLOOKUP($A308,'1617'!$F$10:$L$408,6,FALSE)/VLOOKUP($A308,'2017'!$F$10:$M$460,8,FALSE))*1000,#N/A)</f>
        <v>0</v>
      </c>
      <c r="BG308" s="196">
        <f>IFERROR((VLOOKUP($A308,'1718'!$F$10:$L$408,6,FALSE)/VLOOKUP($A308,'2018'!$F$10:$N$460,9,FALSE))*1000,#N/A)</f>
        <v>0</v>
      </c>
      <c r="BH308" s="196">
        <f>IFERROR((VLOOKUP($A308,'1819'!$F$10:$L$408,6,FALSE)/VLOOKUP($A308,'2018'!$F$10:$N$460,9,FALSE))*1000,#N/A)</f>
        <v>0</v>
      </c>
      <c r="BI308" s="196" t="e">
        <f>IFERROR((VLOOKUP($A308,'1920'!$F$10:$L$408,6,FALSE)/VLOOKUP($A308,'2019'!$F$10:$N$464,8,FALSE))*1000,#N/A)</f>
        <v>#N/A</v>
      </c>
      <c r="BJ308" s="196" t="e">
        <f>IFERROR((VLOOKUP($A308,'20 21'!$F$10:$L$408,6,FALSE)/VLOOKUP($A308,'2020'!$F$10:$N$469,8,FALSE))*1000,#N/A)</f>
        <v>#N/A</v>
      </c>
      <c r="BK308" s="196" t="e">
        <f>IFERROR((VLOOKUP($A308,'21 22'!$F$10:$L$408,6,FALSE)/VLOOKUP($A308,'2021'!$F$10:$N$469,8,FALSE))*1000,#N/A)</f>
        <v>#N/A</v>
      </c>
      <c r="BL308" s="196" t="e">
        <f>IFERROR((VLOOKUP($A308,'22 23'!$F$10:$L$408,6,FALSE)/VLOOKUP($A308,'2022'!$F$10:$N$469,8,FALSE))*1000,#N/A)</f>
        <v>#N/A</v>
      </c>
      <c r="BM308" s="196" t="e">
        <f>IFERROR((VLOOKUP($A308,'23 24'!$F$7:$M$408,6,FALSE)/VLOOKUP($A308,'2023'!$C$7:$N$469,9,FALSE))*1000,#N/A)</f>
        <v>#N/A</v>
      </c>
      <c r="BO308" s="196">
        <f>IFERROR((VLOOKUP($A308,'0910'!$F$10:$L$433,7,FALSE)/VLOOKUP($A308,'2010'!$C$5:$K$611,9,FALSE))*1000,#N/A)</f>
        <v>2.2083179977916823</v>
      </c>
      <c r="BP308" s="196">
        <f>IFERROR((VLOOKUP($A308,'1011'!$F$10:$L$433,7,FALSE)/VLOOKUP($A308,'2011'!$C$5:$K$611,9,FALSE))*1000,#N/A)</f>
        <v>1.6495601173020529</v>
      </c>
      <c r="BQ308" s="196">
        <f>IFERROR((VLOOKUP($A308,'1112'!$F$10:$L$408,7,FALSE)/VLOOKUP($A308,'2012'!$F$10:$M$460,8,FALSE))*1000,#N/A)</f>
        <v>2.1917808219178081</v>
      </c>
      <c r="BR308" s="196">
        <f>IFERROR((VLOOKUP($A308,'1213'!$F$10:$L$408,7,FALSE)/VLOOKUP($A308,'2013'!$F$10:$M$460,8,FALSE))*1000,#N/A)</f>
        <v>1.8211619012930249</v>
      </c>
      <c r="BS308" s="196">
        <f>IFERROR((VLOOKUP($A308,'1314'!$F$10:$L$408,7,FALSE)/VLOOKUP($A308,'2014'!$F$10:$M$460,8,FALSE))*1000,#N/A)</f>
        <v>1.6339869281045751</v>
      </c>
      <c r="BT308" s="196">
        <f>IFERROR((VLOOKUP($A308,'1415'!$F$10:$L$408,7,FALSE)/VLOOKUP($A308,'2015'!$F$10:$M$460,8,FALSE))*1000,#N/A)</f>
        <v>1.267886252490491</v>
      </c>
      <c r="BU308" s="196">
        <f>IFERROR((VLOOKUP($A308,'1516'!$F$10:$L$408,7,FALSE)/VLOOKUP($A308,'2016'!$F$10:$M$460,8,FALSE))*1000,#N/A)</f>
        <v>4.1553748870822043</v>
      </c>
      <c r="BV308" s="196">
        <f>IFERROR((VLOOKUP($A308,'1617'!$F$10:$L$408,7,FALSE)/VLOOKUP($A308,'2017'!$F$10:$M$460,8,FALSE))*1000,#N/A)</f>
        <v>4.6754180902715339</v>
      </c>
      <c r="BW308" s="196">
        <f>IFERROR((VLOOKUP($A308,'1718'!$F$10:$L$408,7,FALSE)/VLOOKUP($A308,'2018'!$F$10:$N$460,9,FALSE))*1000,#N/A)</f>
        <v>3.2200357781753133</v>
      </c>
      <c r="BX308" s="196">
        <f>IFERROR((VLOOKUP($A308,'1819'!$F$10:$L$408,7,FALSE)/VLOOKUP($A308,'2018'!$F$10:$N$460,9,FALSE))*1000,#N/A)</f>
        <v>1.7889087656529516</v>
      </c>
      <c r="BY308" s="196" t="e">
        <f>IFERROR((VLOOKUP($A308,'1920'!$F$10:$L$408,7,FALSE)/VLOOKUP($A308,'2019'!$F$10:$N$464,8,FALSE))*1000,#N/A)</f>
        <v>#N/A</v>
      </c>
      <c r="BZ308" s="196" t="e">
        <f>IFERROR((VLOOKUP($A308,'20 21'!$F$10:$L$408,7,FALSE)/VLOOKUP($A308,'2020'!$F$10:$N$469,8,FALSE))*1000,#N/A)</f>
        <v>#N/A</v>
      </c>
      <c r="CA308" s="196" t="e">
        <f>IFERROR((VLOOKUP($A308,'21 22'!$F$10:$L$408,7,FALSE)/VLOOKUP($A308,'2021'!$F$10:$N$469,8,FALSE))*1000,#N/A)</f>
        <v>#N/A</v>
      </c>
      <c r="CB308" s="196" t="e">
        <f>IFERROR((VLOOKUP($A308,'22 23'!$F$10:$L$408,7,FALSE)/VLOOKUP($A308,'2022'!$F$10:$N$469,8,FALSE))*1000,#N/A)</f>
        <v>#N/A</v>
      </c>
      <c r="CC308" s="196" t="e">
        <f>IFERROR((VLOOKUP($A308,'23 24'!$F$7:$M$408,7,FALSE)/VLOOKUP($A308,'2023'!$C$7:$N$469,9,FALSE))*1000,#N/A)</f>
        <v>#N/A</v>
      </c>
      <c r="CE308" s="198">
        <f>IFERROR((VLOOKUP($A308,'0910'!$F$10:$S$433,9,FALSE)/VLOOKUP($A308,'2010'!$C$5:$K$611,9,FALSE))*1000,#N/A)</f>
        <v>2.7603974972396021</v>
      </c>
      <c r="CF308" s="198">
        <f>IFERROR((VLOOKUP($A308,'1011'!$F$10:$S$433,10,FALSE)/VLOOKUP($A308,'2011'!$C$5:$K$611,9,FALSE))*1000,#N/A)</f>
        <v>2.1994134897360706</v>
      </c>
      <c r="CG308" s="198">
        <f>IFERROR((VLOOKUP($A308,'1112'!$F$10:$S$408,9,FALSE)/VLOOKUP($A308,'2012'!$F$10:$M$460,8,FALSE))*1000,#N/A)</f>
        <v>2.1917808219178081</v>
      </c>
      <c r="CH308" s="198">
        <f>IFERROR((VLOOKUP($A308,'1213'!$F$10:$S$408,9,FALSE)/VLOOKUP($A308,'2013'!$F$10:$M$460,8,FALSE))*1000,#N/A)</f>
        <v>1.6390457111637224</v>
      </c>
      <c r="CI308" s="198">
        <f>IFERROR((VLOOKUP($A308,'1314'!$F$10:$S$408,9,FALSE)/VLOOKUP($A308,'2014'!$F$10:$M$460,8,FALSE))*1000,#N/A)</f>
        <v>1.4524328249818446</v>
      </c>
      <c r="CJ308" s="198">
        <f>IFERROR((VLOOKUP($A308,'1415'!$F$10:$S$408,9,FALSE)/VLOOKUP($A308,'2015'!$F$10:$M$460,8,FALSE))*1000,#N/A)</f>
        <v>1.6301394674877741</v>
      </c>
      <c r="CK308" s="198">
        <f>IFERROR((VLOOKUP($A308,'1516'!$F$10:$S$408,9,FALSE)/VLOOKUP($A308,'2016'!$F$10:$M$460,8,FALSE))*1000,#N/A)</f>
        <v>1.8066847335140017</v>
      </c>
      <c r="CL308" s="198">
        <f>IFERROR((VLOOKUP($A308,'1617'!$F$10:$S$408,9,FALSE)/VLOOKUP($A308,'2017'!$F$10:$M$460,8,FALSE))*1000,#N/A)</f>
        <v>1.7982377270275132</v>
      </c>
      <c r="CM308" s="198">
        <f>IFERROR((VLOOKUP($A308,'1718'!$F$10:$S$408,9,FALSE)/VLOOKUP($A308,'2018'!$F$10:$N$460,9,FALSE))*1000,#N/A)</f>
        <v>1.9677996422182471</v>
      </c>
      <c r="CN308" s="198">
        <f>IFERROR((VLOOKUP($A308,'1819'!$F$10:$S$408,9,FALSE)/VLOOKUP($A308,'2018'!$F$10:$N$460,9,FALSE))*1000,#N/A)</f>
        <v>3.7567084078711988</v>
      </c>
      <c r="CO308" s="198" t="e">
        <f>IFERROR((VLOOKUP($A308,'1920'!$F$10:$S$408,9,FALSE)/VLOOKUP($A308,'2019'!$F$10:$N$464,8,FALSE))*1000,#N/A)</f>
        <v>#N/A</v>
      </c>
      <c r="CP308" s="198" t="e">
        <f>IFERROR((VLOOKUP($A308,'20 21'!$F$10:$S$408,9,FALSE)/VLOOKUP($A308,'2020'!$F$10:$N$469,8,FALSE))*1000,#N/A)</f>
        <v>#N/A</v>
      </c>
      <c r="CQ308" s="198" t="e">
        <f>IFERROR((VLOOKUP($A308,'21 22'!$F$10:$S$408,9,FALSE)/VLOOKUP($A308,'2021'!$F$10:$N$469,8,FALSE))*1000,#N/A)</f>
        <v>#N/A</v>
      </c>
      <c r="CR308" s="198" t="e">
        <f>IFERROR((VLOOKUP($A308,'22 23'!$F$10:$S$408,9,FALSE)/VLOOKUP($A308,'2022'!$F$10:$N$469,8,FALSE))*1000,#N/A)</f>
        <v>#N/A</v>
      </c>
      <c r="CS308" s="196" t="e">
        <f>IFERROR((VLOOKUP($A308,'23 24'!$F$7:$S$408,9,FALSE)/VLOOKUP($A308,'2023'!$C$7:$N$469,9,FALSE))*1000,#N/A)</f>
        <v>#N/A</v>
      </c>
      <c r="CU308" s="198">
        <f>IFERROR((VLOOKUP($A308,'0910'!$F$10:$S$433,10,FALSE)/VLOOKUP($A308,'2010'!$C$5:$K$611,9,FALSE))*1000,#N/A)</f>
        <v>0</v>
      </c>
      <c r="CV308" s="198">
        <f>IFERROR((VLOOKUP($A308,'1011'!$F$10:$S$433,11,FALSE)/VLOOKUP($A308,'2011'!$C$5:$K$611,9,FALSE))*1000,#N/A)</f>
        <v>0.9164222873900294</v>
      </c>
      <c r="CW308" s="198">
        <f>IFERROR((VLOOKUP($A308,'1112'!$F$10:$S$408,10,FALSE)/VLOOKUP($A308,'2012'!$F$10:$M$460,8,FALSE))*1000,#N/A)</f>
        <v>0.36529680365296807</v>
      </c>
      <c r="CX308" s="198">
        <f>IFERROR((VLOOKUP($A308,'1213'!$F$10:$S$408,10,FALSE)/VLOOKUP($A308,'2013'!$F$10:$M$460,8,FALSE))*1000,#N/A)</f>
        <v>0.91058095064651245</v>
      </c>
      <c r="CY308" s="198">
        <f>IFERROR((VLOOKUP($A308,'1314'!$F$10:$S$408,10,FALSE)/VLOOKUP($A308,'2014'!$F$10:$M$460,8,FALSE))*1000,#N/A)</f>
        <v>1.0893246187363836</v>
      </c>
      <c r="CZ308" s="198">
        <f>IFERROR((VLOOKUP($A308,'1415'!$F$10:$S$408,10,FALSE)/VLOOKUP($A308,'2015'!$F$10:$M$460,8,FALSE))*1000,#N/A)</f>
        <v>0.36225321499728308</v>
      </c>
      <c r="DA308" s="198">
        <f>IFERROR((VLOOKUP($A308,'1516'!$F$10:$S$408,10,FALSE)/VLOOKUP($A308,'2016'!$F$10:$M$460,8,FALSE))*1000,#N/A)</f>
        <v>0.18066847335140018</v>
      </c>
      <c r="DB308" s="198">
        <f>IFERROR((VLOOKUP($A308,'1617'!$F$10:$S$408,10,FALSE)/VLOOKUP($A308,'2017'!$F$10:$M$460,8,FALSE))*1000,#N/A)</f>
        <v>1.258766408919259</v>
      </c>
      <c r="DC308" s="198">
        <f>IFERROR((VLOOKUP($A308,'1718'!$F$10:$S$408,10,FALSE)/VLOOKUP($A308,'2018'!$F$10:$N$460,9,FALSE))*1000,#N/A)</f>
        <v>1.7889087656529516</v>
      </c>
      <c r="DD308" s="198">
        <f>IFERROR((VLOOKUP($A308,'1819'!$F$10:$S$408,10,FALSE)/VLOOKUP($A308,'2018'!$F$10:$N$460,9,FALSE))*1000,#N/A)</f>
        <v>1.2522361359570662</v>
      </c>
      <c r="DE308" s="198" t="e">
        <f>IFERROR((VLOOKUP($A308,'1920'!$F$10:$S$408,10,FALSE)/VLOOKUP($A308,'2019'!$F$10:$N$464,8,FALSE))*1000,#N/A)</f>
        <v>#N/A</v>
      </c>
      <c r="DF308" s="198" t="e">
        <f>IFERROR((VLOOKUP($A308,'20 21'!$F$10:$S$408,10,FALSE)/VLOOKUP($A308,'2020'!$F$10:$N$469,8,FALSE))*1000,#N/A)</f>
        <v>#N/A</v>
      </c>
      <c r="DG308" s="198" t="e">
        <f>IFERROR((VLOOKUP($A308,'21 22'!$F$10:$S$408,10,FALSE)/VLOOKUP($A308,'2021'!$F$10:$N$469,8,FALSE))*1000,#N/A)</f>
        <v>#N/A</v>
      </c>
      <c r="DH308" s="198" t="e">
        <f>IFERROR((VLOOKUP($A308,'22 23'!$F$10:$S$408,10,FALSE)/VLOOKUP($A308,'2022'!$F$10:$N$469,8,FALSE))*1000,#N/A)</f>
        <v>#N/A</v>
      </c>
      <c r="DI308" s="196" t="e">
        <f>IFERROR((VLOOKUP($A308,'23 24'!$F$7:$S$408,10,FALSE)/VLOOKUP($A308,'2023'!$C$7:$N$469,9,FALSE))*1000,#N/A)</f>
        <v>#N/A</v>
      </c>
      <c r="DK308" s="198">
        <f>IFERROR((VLOOKUP($A308,'0910'!$F$10:$S$433,11,FALSE)/VLOOKUP($A308,'2010'!$C$5:$K$611,9,FALSE))*1000,#N/A)</f>
        <v>0</v>
      </c>
      <c r="DL308" s="198">
        <f>IFERROR((VLOOKUP($A308,'1011'!$F$10:$S$433,12,FALSE)/VLOOKUP($A308,'2011'!$C$5:$K$611,9,FALSE))*1000,#N/A)</f>
        <v>0</v>
      </c>
      <c r="DM308" s="198">
        <f>IFERROR((VLOOKUP($A308,'1112'!$F$10:$S$408,11,FALSE)/VLOOKUP($A308,'2012'!$F$10:$M$460,8,FALSE))*1000,#N/A)</f>
        <v>0</v>
      </c>
      <c r="DN308" s="198">
        <f>IFERROR((VLOOKUP($A308,'1213'!$F$10:$S$408,11,FALSE)/VLOOKUP($A308,'2013'!$F$10:$M$460,8,FALSE))*1000,#N/A)</f>
        <v>0</v>
      </c>
      <c r="DO308" s="198">
        <f>IFERROR((VLOOKUP($A308,'1314'!$F$10:$S$408,11,FALSE)/VLOOKUP($A308,'2014'!$F$10:$M$460,8,FALSE))*1000,#N/A)</f>
        <v>0</v>
      </c>
      <c r="DP308" s="198">
        <f>IFERROR((VLOOKUP($A308,'1415'!$F$10:$S$408,11,FALSE)/VLOOKUP($A308,'2015'!$F$10:$M$460,8,FALSE))*1000,#N/A)</f>
        <v>0</v>
      </c>
      <c r="DQ308" s="198">
        <f>IFERROR((VLOOKUP($A308,'1516'!$F$10:$S$408,11,FALSE)/VLOOKUP($A308,'2016'!$F$10:$M$460,8,FALSE))*1000,#N/A)</f>
        <v>0</v>
      </c>
      <c r="DR308" s="198">
        <f>IFERROR((VLOOKUP($A308,'1617'!$F$10:$S$408,11,FALSE)/VLOOKUP($A308,'2017'!$F$10:$M$460,8,FALSE))*1000,#N/A)</f>
        <v>0</v>
      </c>
      <c r="DS308" s="198">
        <f>IFERROR((VLOOKUP($A308,'1718'!$F$10:$S$408,11,FALSE)/VLOOKUP($A308,'2018'!$F$10:$N$460,9,FALSE))*1000,#N/A)</f>
        <v>0</v>
      </c>
      <c r="DT308" s="198">
        <f>IFERROR((VLOOKUP($A308,'1819'!$F$10:$S$408,11,FALSE)/VLOOKUP($A308,'2018'!$F$10:$N$460,9,FALSE))*1000,#N/A)</f>
        <v>0</v>
      </c>
      <c r="DU308" s="198" t="e">
        <f>IFERROR((VLOOKUP($A308,'1920'!$F$10:$S$408,11,FALSE)/VLOOKUP($A308,'2019'!$F$10:$N$464,8,FALSE))*1000,#N/A)</f>
        <v>#N/A</v>
      </c>
      <c r="DV308" s="198" t="e">
        <f>IFERROR((VLOOKUP($A308,'20 21'!$F$10:$S$408,11,FALSE)/VLOOKUP($A308,'2020'!$F$10:$N$469,8,FALSE))*1000,#N/A)</f>
        <v>#N/A</v>
      </c>
      <c r="DW308" s="198" t="e">
        <f>IFERROR((VLOOKUP($A308,'21 22'!$F$10:$S$408,11,FALSE)/VLOOKUP($A308,'2021'!$F$10:$N$469,8,FALSE))*1000,#N/A)</f>
        <v>#N/A</v>
      </c>
      <c r="DX308" s="198" t="e">
        <f>IFERROR((VLOOKUP($A308,'22 23'!$F$10:$S$408,11,FALSE)/VLOOKUP($A308,'2022'!$F$10:$N$469,8,FALSE))*1000,#N/A)</f>
        <v>#N/A</v>
      </c>
      <c r="DY308" s="196" t="e">
        <f>IFERROR((VLOOKUP($A308,'23 24'!$F$7:$S$408,11,FALSE)/VLOOKUP($A308,'2023'!$C$7:$N$469,9,FALSE))*1000,#N/A)</f>
        <v>#N/A</v>
      </c>
      <c r="EA308" s="198">
        <f>IFERROR((VLOOKUP($A308,'0910'!$F$10:$S$433,12,FALSE)/VLOOKUP($A308,'2010'!$C$5:$K$611,9,FALSE))*1000,#N/A)</f>
        <v>2.7603974972396021</v>
      </c>
      <c r="EB308" s="198">
        <f>IFERROR((VLOOKUP($A308,'1011'!$F$10:$S$433,13,FALSE)/VLOOKUP($A308,'2011'!$C$5:$K$611,9,FALSE))*1000,#N/A)</f>
        <v>2.9325513196480939</v>
      </c>
      <c r="EC308" s="198">
        <f>IFERROR((VLOOKUP($A308,'1112'!$F$10:$S$408,12,FALSE)/VLOOKUP($A308,'2012'!$F$10:$M$460,8,FALSE))*1000,#N/A)</f>
        <v>2.5570776255707761</v>
      </c>
      <c r="ED308" s="198">
        <f>IFERROR((VLOOKUP($A308,'1213'!$F$10:$S$408,12,FALSE)/VLOOKUP($A308,'2013'!$F$10:$M$460,8,FALSE))*1000,#N/A)</f>
        <v>2.549626661810235</v>
      </c>
      <c r="EE308" s="198">
        <f>IFERROR((VLOOKUP($A308,'1314'!$F$10:$S$408,12,FALSE)/VLOOKUP($A308,'2014'!$F$10:$M$460,8,FALSE))*1000,#N/A)</f>
        <v>2.541757443718228</v>
      </c>
      <c r="EF308" s="198">
        <f>IFERROR((VLOOKUP($A308,'1415'!$F$10:$S$408,12,FALSE)/VLOOKUP($A308,'2015'!$F$10:$M$460,8,FALSE))*1000,#N/A)</f>
        <v>1.9923926824850571</v>
      </c>
      <c r="EG308" s="198">
        <f>IFERROR((VLOOKUP($A308,'1516'!$F$10:$S$408,12,FALSE)/VLOOKUP($A308,'2016'!$F$10:$M$460,8,FALSE))*1000,#N/A)</f>
        <v>1.9873532068654018</v>
      </c>
      <c r="EH308" s="198">
        <f>IFERROR((VLOOKUP($A308,'1617'!$F$10:$S$408,12,FALSE)/VLOOKUP($A308,'2017'!$F$10:$M$460,8,FALSE))*1000,#N/A)</f>
        <v>2.8771803632440207</v>
      </c>
      <c r="EI308" s="198">
        <f>IFERROR((VLOOKUP($A308,'1718'!$F$10:$S$408,12,FALSE)/VLOOKUP($A308,'2018'!$F$10:$N$460,9,FALSE))*1000,#N/A)</f>
        <v>3.9355992844364942</v>
      </c>
      <c r="EJ308" s="198">
        <f>IFERROR((VLOOKUP($A308,'1819'!$F$10:$S$408,12,FALSE)/VLOOKUP($A308,'2018'!$F$10:$N$460,9,FALSE))*1000,#N/A)</f>
        <v>5.0089445438282647</v>
      </c>
      <c r="EK308" s="198" t="e">
        <f>IFERROR((VLOOKUP($A308,'1920'!$F$10:$S$408,12,FALSE)/VLOOKUP($A308,'2019'!$F$10:$N$464,8,FALSE))*1000,#N/A)</f>
        <v>#N/A</v>
      </c>
      <c r="EL308" s="198" t="e">
        <f>IFERROR((VLOOKUP($A308,'20 21'!$F$10:$S$408,12,FALSE)/VLOOKUP($A308,'2020'!$F$10:$N$469,8,FALSE))*1000,#N/A)</f>
        <v>#N/A</v>
      </c>
      <c r="EM308" s="198" t="e">
        <f>IFERROR((VLOOKUP($A308,'21 22'!$F$10:$S$408,12,FALSE)/VLOOKUP($A308,'2021'!$F$10:$N$469,8,FALSE))*1000,#N/A)</f>
        <v>#N/A</v>
      </c>
      <c r="EN308" s="198" t="e">
        <f>IFERROR((VLOOKUP($A308,'22 23'!$F$10:$S$408,12,FALSE)/VLOOKUP($A308,'2022'!$F$10:$N$469,8,FALSE))*1000,#N/A)</f>
        <v>#N/A</v>
      </c>
      <c r="EO308" s="196" t="e">
        <f>IFERROR((VLOOKUP($A308,'23 24'!$F$7:$S$408,12,FALSE)/VLOOKUP($A308,'2023'!$C$7:$N$469,9,FALSE))*1000,#N/A)</f>
        <v>#N/A</v>
      </c>
    </row>
    <row r="309" spans="1:145" x14ac:dyDescent="0.3">
      <c r="A309" t="s">
        <v>1248</v>
      </c>
      <c r="B309" t="s">
        <v>1742</v>
      </c>
      <c r="C309" t="str">
        <f>IF(VLOOKUP($A309,'0910'!$F$10:$L$433,1,FALSE)=VLOOKUP($A309,'2010'!$C$5:$K$611,1,FALSE),VLOOKUP($A309,'0910'!$F$10:$L$433,1,FALSE),FALSE)</f>
        <v>Waverley</v>
      </c>
      <c r="D309" t="str">
        <f>IF(VLOOKUP($A309,'1011'!$F$10:$L$433,1,FALSE)=VLOOKUP($A309,'2011'!$C$5:$K$611,1,FALSE),VLOOKUP($A309,'1011'!$F$10:$L$433,1,FALSE),FALSE)</f>
        <v>Waverley</v>
      </c>
      <c r="E309" t="str">
        <f>IF(VLOOKUP(A309,'1112'!$F$10:$L$408,1,FALSE)=VLOOKUP(A309,'2012'!$F$10:$M$460,1,FALSE),VLOOKUP(A309,'1112'!$F$10:$L$408,1,FALSE),FALSE)</f>
        <v>Waverley</v>
      </c>
      <c r="F309" t="str">
        <f>IF(VLOOKUP($A309,'1213'!$F$10:$L$408,1,FALSE)=VLOOKUP($A309,'2013'!$F$10:$M$460,1,FALSE),VLOOKUP($A309,'1213'!$F$10:$L$408,1,FALSE),FALSE)</f>
        <v>Waverley</v>
      </c>
      <c r="G309" t="str">
        <f>IF(VLOOKUP($A309,'1314'!$F$10:$L$408,1,FALSE)=VLOOKUP($A309,'2014'!$F$10:$M$460,1,FALSE),VLOOKUP($A309,'1314'!$F$10:$L$408,1,FALSE),FALSE)</f>
        <v>Waverley</v>
      </c>
      <c r="H309" t="str">
        <f>IF(VLOOKUP($A309,'1415'!$F$10:$L$408,1,FALSE)=VLOOKUP($A309,'2015'!$F$10:$M$460,1,FALSE),VLOOKUP($A309,'1415'!$F$10:$L$408,1,FALSE),FALSE)</f>
        <v>Waverley</v>
      </c>
      <c r="I309" t="str">
        <f>IF(VLOOKUP($A309,'1516'!$F$10:$L$408,1,FALSE)=VLOOKUP($A309,'2015'!$F$10:$M$460,1,FALSE),VLOOKUP($A309,'1516'!$F$10:$L$408,1,FALSE),FALSE)</f>
        <v>Waverley</v>
      </c>
      <c r="J309" t="str">
        <f>IF(VLOOKUP($A309,'1617'!$F$10:$L$408,1,FALSE)=VLOOKUP($A309,'2016'!$F$10:$M$460,1,FALSE),VLOOKUP($A309,'1617'!$F$10:$L$408,1,FALSE),FALSE)</f>
        <v>Waverley</v>
      </c>
      <c r="K309" t="str">
        <f>IF(VLOOKUP($A309,'1718'!$F$10:$M$408,1,FALSE)=VLOOKUP($A309,'2017'!$F$10:$M$460,1,FALSE),VLOOKUP($A309,'1718'!$F$10:$M$408,1,FALSE),FALSE)</f>
        <v>Waverley</v>
      </c>
      <c r="L309" t="str">
        <f>IF(VLOOKUP($A309,'1819'!$F$10:$M$408,1,FALSE)=VLOOKUP($A309,'2018'!$F$10:$M$460,1,FALSE),VLOOKUP($A309,'1819'!$F$10:$M$408,1,FALSE),FALSE)</f>
        <v>Waverley</v>
      </c>
      <c r="M309" t="str">
        <f>IF(VLOOKUP($A309,'1920'!$F$10:$M$408,1,FALSE)=VLOOKUP($A309,'2019'!$F$10:$M$464,1,FALSE),VLOOKUP($A309,'1920'!$F$10:$M$408,1,FALSE),FALSE)</f>
        <v>Waverley</v>
      </c>
      <c r="N309" t="str">
        <f>IF(VLOOKUP($A309,'20 21'!$F$10:$N$408,1,FALSE)=VLOOKUP($A309,'2020'!$F$10:$O$468,1,FALSE),VLOOKUP($A309,'20 21'!$F$10:$N$408,1,FALSE),FALSE)</f>
        <v>Waverley</v>
      </c>
      <c r="O309" t="str">
        <f>IF(VLOOKUP($A309,'21 22'!$F$10:$N$408,1,FALSE)=VLOOKUP($A309,'2021'!$F$10:$O$471,1,FALSE),VLOOKUP($A309,'21 22'!$F$10:$N$408,1,FALSE),FALSE)</f>
        <v>Waverley</v>
      </c>
      <c r="P309" t="str">
        <f>IF(VLOOKUP($A309,'22 23'!$F$10:$N$408,1,FALSE)=VLOOKUP($A309,'2022'!$F$10:$O$468,1,FALSE),VLOOKUP($A309,'22 23'!$F$10:$N$408,1,FALSE),FALSE)</f>
        <v>Waverley</v>
      </c>
      <c r="Q309" t="str">
        <f>IF(VLOOKUP($A309,'23 24'!$F$7:$N$408,1,FALSE)=VLOOKUP($A309,'2023'!$C$7:$O$468,1,FALSE),VLOOKUP($A309,'23 24'!$F$7:$N$408,1,FALSE),FALSE)</f>
        <v>Waverley</v>
      </c>
      <c r="S309" s="196">
        <f>IFERROR((VLOOKUP($A309,'0910'!$F$10:$L$433,4,FALSE)/VLOOKUP($A309,'2010'!$C$5:$K$611,9,FALSE))*1000,#N/A)</f>
        <v>3.5067212156633549</v>
      </c>
      <c r="T309" s="196">
        <f>IFERROR((VLOOKUP($A309,'1011'!$F$10:$L$433,4,FALSE)/VLOOKUP($A309,'2011'!$C$5:$K$611,9,FALSE))*1000,#N/A)</f>
        <v>1.3579049466537343</v>
      </c>
      <c r="U309" s="196">
        <f>IFERROR((VLOOKUP($A309,'1112'!$F$10:$L$408,4,FALSE)/VLOOKUP($A309,'2012'!$F$10:$M$460,8,FALSE))*1000,#N/A)</f>
        <v>1.3547513063673311</v>
      </c>
      <c r="V309" s="196">
        <f>IFERROR((VLOOKUP($A309,'1213'!$F$10:$L$408,4,FALSE)/VLOOKUP($A309,'2013'!$F$10:$M$460,8,FALSE))*1000,#N/A)</f>
        <v>0.96339113680154143</v>
      </c>
      <c r="W309" s="196">
        <f>IFERROR((VLOOKUP($A309,'1314'!$F$10:$L$408,4,FALSE)/VLOOKUP($A309,'2014'!$F$10:$M$460,8,FALSE))*1000,#N/A)</f>
        <v>3.2673457620603497</v>
      </c>
      <c r="X309" s="196">
        <f>IFERROR((VLOOKUP($A309,'1415'!$F$10:$L$408,4,FALSE)/VLOOKUP($A309,'2015'!$F$10:$M$460,8,FALSE))*1000,#N/A)</f>
        <v>4.9751243781094523</v>
      </c>
      <c r="Y309" s="196">
        <f>IFERROR((VLOOKUP($A309,'1516'!$F$10:$L$408,4,FALSE)/VLOOKUP($A309,'2016'!$F$10:$M$460,8,FALSE))*1000,#N/A)</f>
        <v>4.5722994856163082</v>
      </c>
      <c r="Z309" s="196">
        <f>IFERROR((VLOOKUP($A309,'1617'!$F$10:$L$408,4,FALSE)/VLOOKUP($A309,'2017'!$F$10:$M$460,8,FALSE))*1000,#N/A)</f>
        <v>3.4026465028355388</v>
      </c>
      <c r="AA309" s="196">
        <f>IFERROR((VLOOKUP($A309,'1718'!$F$10:$L$408,4,FALSE)/VLOOKUP($A309,'2018'!$F$10:$N$460,9,FALSE))*1000,#N/A)</f>
        <v>4.3055035567203293</v>
      </c>
      <c r="AB309" s="196">
        <f>IFERROR((VLOOKUP($A309,'1819'!$F$10:$L$408,4,FALSE)/VLOOKUP($A309,'2018'!$F$10:$N$460,9,FALSE))*1000,#N/A)</f>
        <v>10.67016098839386</v>
      </c>
      <c r="AC309" s="196">
        <f>IFERROR((VLOOKUP($A309,'1920'!$F$10:$L$408,4,FALSE)/VLOOKUP($A309,'2019'!$F$10:$N$464,8,FALSE))*1000,#N/A)</f>
        <v>9.4880190504539357</v>
      </c>
      <c r="AD309" s="196">
        <f>IFERROR((VLOOKUP($A309,'20 21'!$F$10:$M$408,4,FALSE)/VLOOKUP($A309,'2020'!$F$10:$N$469,8,FALSE))*1000,#N/A)</f>
        <v>11.051372304155867</v>
      </c>
      <c r="AE309" s="196">
        <f>IFERROR((VLOOKUP($A309,'21 22'!$F$10:$M$408,4,FALSE)/VLOOKUP($A309,'2021'!$F$10:$N$469,8,FALSE))*1000,#N/A)</f>
        <v>7.276961141027507</v>
      </c>
      <c r="AF309" s="196">
        <f>IFERROR((VLOOKUP($A309,'22 23'!$F$10:$M$408,4,FALSE)/VLOOKUP($A309,'2022'!$F$10:$N$469,8,FALSE))*1000,#N/A)</f>
        <v>4.4901038112001146</v>
      </c>
      <c r="AG309" s="196">
        <f>IFERROR((VLOOKUP($A309,'23 24'!$F$7:$M$408,4,FALSE)/VLOOKUP($A309,'2023'!$C$7:$N$469,9,FALSE))*1000,#N/A)</f>
        <v>5.1196949367982487</v>
      </c>
      <c r="AI309" s="196">
        <f>IFERROR((VLOOKUP($A309,'0910'!$F$10:$L$433,5,FALSE)/VLOOKUP($A309,'2010'!$C$5:$K$611,9,FALSE))*1000,#N/A)</f>
        <v>0</v>
      </c>
      <c r="AJ309" s="196">
        <f>IFERROR((VLOOKUP($A309,'1011'!$F$10:$L$433,5,FALSE)/VLOOKUP($A309,'2011'!$C$5:$K$611,9,FALSE))*1000,#N/A)</f>
        <v>0</v>
      </c>
      <c r="AK309" s="196">
        <f>IFERROR((VLOOKUP($A309,'1112'!$F$10:$L$408,5,FALSE)/VLOOKUP($A309,'2012'!$F$10:$M$460,8,FALSE))*1000,#N/A)</f>
        <v>0.96767950454809371</v>
      </c>
      <c r="AL309" s="196">
        <f>IFERROR((VLOOKUP($A309,'1213'!$F$10:$L$408,5,FALSE)/VLOOKUP($A309,'2013'!$F$10:$M$460,8,FALSE))*1000,#N/A)</f>
        <v>0.38535645472061658</v>
      </c>
      <c r="AM309" s="196">
        <f>IFERROR((VLOOKUP($A309,'1314'!$F$10:$L$408,5,FALSE)/VLOOKUP($A309,'2014'!$F$10:$M$460,8,FALSE))*1000,#N/A)</f>
        <v>1.1531808571977706</v>
      </c>
      <c r="AN309" s="196">
        <f>IFERROR((VLOOKUP($A309,'1415'!$F$10:$L$408,5,FALSE)/VLOOKUP($A309,'2015'!$F$10:$M$460,8,FALSE))*1000,#N/A)</f>
        <v>0.57405281285878307</v>
      </c>
      <c r="AO309" s="196">
        <f>IFERROR((VLOOKUP($A309,'1516'!$F$10:$L$408,5,FALSE)/VLOOKUP($A309,'2016'!$F$10:$M$460,8,FALSE))*1000,#N/A)</f>
        <v>0.38102495713469237</v>
      </c>
      <c r="AP309" s="196">
        <f>IFERROR((VLOOKUP($A309,'1617'!$F$10:$L$408,5,FALSE)/VLOOKUP($A309,'2017'!$F$10:$M$460,8,FALSE))*1000,#N/A)</f>
        <v>0.1890359168241966</v>
      </c>
      <c r="AQ309" s="196">
        <f>IFERROR((VLOOKUP($A309,'1718'!$F$10:$L$408,5,FALSE)/VLOOKUP($A309,'2018'!$F$10:$N$460,9,FALSE))*1000,#N/A)</f>
        <v>1.4975664545114191</v>
      </c>
      <c r="AR309" s="196">
        <f>IFERROR((VLOOKUP($A309,'1819'!$F$10:$L$408,5,FALSE)/VLOOKUP($A309,'2018'!$F$10:$N$460,9,FALSE))*1000,#N/A)</f>
        <v>3.182328715836765</v>
      </c>
      <c r="AS309" s="196">
        <f>IFERROR((VLOOKUP($A309,'1920'!$F$10:$L$408,5,FALSE)/VLOOKUP($A309,'2019'!$F$10:$N$464,8,FALSE))*1000,#N/A)</f>
        <v>5.0230689090638485</v>
      </c>
      <c r="AT309" s="196">
        <f>IFERROR((VLOOKUP($A309,'20 21'!$F$10:$L$408,5,FALSE)/VLOOKUP($A309,'2020'!$F$10:$N$469,8,FALSE))*1000,#N/A)</f>
        <v>2.3944639992337717</v>
      </c>
      <c r="AU309" s="196">
        <f>IFERROR((VLOOKUP($A309,'21 22'!$F$10:$L$408,5,FALSE)/VLOOKUP($A309,'2021'!$F$10:$N$469,8,FALSE))*1000,#N/A)</f>
        <v>1.637316256731189</v>
      </c>
      <c r="AV309" s="196">
        <f>IFERROR((VLOOKUP($A309,'22 23'!$F$10:$L$408,5,FALSE)/VLOOKUP($A309,'2022'!$F$10:$N$469,8,FALSE))*1000,#N/A)</f>
        <v>0.35920830489600919</v>
      </c>
      <c r="AW309" s="196">
        <f>IFERROR((VLOOKUP($A309,'23 24'!$F$7:$M$408,5,FALSE)/VLOOKUP($A309,'2023'!$C$7:$N$469,9,FALSE))*1000,#N/A)</f>
        <v>1.2357884330202671</v>
      </c>
      <c r="AY309" s="196">
        <f>IFERROR((VLOOKUP($A309,'0910'!$F$10:$L$433,6,FALSE)/VLOOKUP($A309,'2010'!$C$5:$K$611,9,FALSE))*1000,#N/A)</f>
        <v>0</v>
      </c>
      <c r="AZ309" s="196">
        <f>IFERROR((VLOOKUP($A309,'1011'!$F$10:$L$433,6,FALSE)/VLOOKUP($A309,'2011'!$C$5:$K$611,9,FALSE))*1000,#N/A)</f>
        <v>0</v>
      </c>
      <c r="BA309" s="196">
        <f>IFERROR((VLOOKUP($A309,'1112'!$F$10:$L$408,6,FALSE)/VLOOKUP($A309,'2012'!$F$10:$M$460,8,FALSE))*1000,#N/A)</f>
        <v>0</v>
      </c>
      <c r="BB309" s="196">
        <f>IFERROR((VLOOKUP($A309,'1213'!$F$10:$L$408,6,FALSE)/VLOOKUP($A309,'2013'!$F$10:$M$460,8,FALSE))*1000,#N/A)</f>
        <v>0</v>
      </c>
      <c r="BC309" s="196">
        <f>IFERROR((VLOOKUP($A309,'1314'!$F$10:$L$408,6,FALSE)/VLOOKUP($A309,'2014'!$F$10:$M$460,8,FALSE))*1000,#N/A)</f>
        <v>0</v>
      </c>
      <c r="BD309" s="196">
        <f>IFERROR((VLOOKUP($A309,'1415'!$F$10:$L$408,6,FALSE)/VLOOKUP($A309,'2015'!$F$10:$M$460,8,FALSE))*1000,#N/A)</f>
        <v>0.19135093761959435</v>
      </c>
      <c r="BE309" s="196">
        <f>IFERROR((VLOOKUP($A309,'1516'!$F$10:$L$408,6,FALSE)/VLOOKUP($A309,'2016'!$F$10:$M$460,8,FALSE))*1000,#N/A)</f>
        <v>0</v>
      </c>
      <c r="BF309" s="196">
        <f>IFERROR((VLOOKUP($A309,'1617'!$F$10:$L$408,6,FALSE)/VLOOKUP($A309,'2017'!$F$10:$M$460,8,FALSE))*1000,#N/A)</f>
        <v>0</v>
      </c>
      <c r="BG309" s="196">
        <f>IFERROR((VLOOKUP($A309,'1718'!$F$10:$L$408,6,FALSE)/VLOOKUP($A309,'2018'!$F$10:$N$460,9,FALSE))*1000,#N/A)</f>
        <v>0.56158742044178211</v>
      </c>
      <c r="BH309" s="196">
        <f>IFERROR((VLOOKUP($A309,'1819'!$F$10:$L$408,6,FALSE)/VLOOKUP($A309,'2018'!$F$10:$N$460,9,FALSE))*1000,#N/A)</f>
        <v>0</v>
      </c>
      <c r="BI309" s="196">
        <f>IFERROR((VLOOKUP($A309,'1920'!$F$10:$L$408,6,FALSE)/VLOOKUP($A309,'2019'!$F$10:$N$464,8,FALSE))*1000,#N/A)</f>
        <v>0.55811876767376101</v>
      </c>
      <c r="BJ309" s="196">
        <f>IFERROR((VLOOKUP($A309,'20 21'!$F$10:$L$408,6,FALSE)/VLOOKUP($A309,'2020'!$F$10:$N$469,8,FALSE))*1000,#N/A)</f>
        <v>0</v>
      </c>
      <c r="BK309" s="196">
        <f>IFERROR((VLOOKUP($A309,'21 22'!$F$10:$L$408,6,FALSE)/VLOOKUP($A309,'2021'!$F$10:$N$469,8,FALSE))*1000,#N/A)</f>
        <v>0.36384805705137535</v>
      </c>
      <c r="BL309" s="196">
        <f>IFERROR((VLOOKUP($A309,'22 23'!$F$10:$L$408,6,FALSE)/VLOOKUP($A309,'2022'!$F$10:$N$469,8,FALSE))*1000,#N/A)</f>
        <v>0.53881245734401384</v>
      </c>
      <c r="BM309" s="196">
        <f>IFERROR((VLOOKUP($A309,'23 24'!$F$7:$M$408,6,FALSE)/VLOOKUP($A309,'2023'!$C$7:$N$469,9,FALSE))*1000,#N/A)</f>
        <v>0.17654120471718099</v>
      </c>
      <c r="BO309" s="196">
        <f>IFERROR((VLOOKUP($A309,'0910'!$F$10:$L$433,7,FALSE)/VLOOKUP($A309,'2010'!$C$5:$K$611,9,FALSE))*1000,#N/A)</f>
        <v>3.5067212156633549</v>
      </c>
      <c r="BP309" s="196">
        <f>IFERROR((VLOOKUP($A309,'1011'!$F$10:$L$433,7,FALSE)/VLOOKUP($A309,'2011'!$C$5:$K$611,9,FALSE))*1000,#N/A)</f>
        <v>1.3579049466537343</v>
      </c>
      <c r="BQ309" s="196">
        <f>IFERROR((VLOOKUP($A309,'1112'!$F$10:$L$408,7,FALSE)/VLOOKUP($A309,'2012'!$F$10:$M$460,8,FALSE))*1000,#N/A)</f>
        <v>2.3224308109154248</v>
      </c>
      <c r="BR309" s="196">
        <f>IFERROR((VLOOKUP($A309,'1213'!$F$10:$L$408,7,FALSE)/VLOOKUP($A309,'2013'!$F$10:$M$460,8,FALSE))*1000,#N/A)</f>
        <v>1.3487475915221581</v>
      </c>
      <c r="BS309" s="196">
        <f>IFERROR((VLOOKUP($A309,'1314'!$F$10:$L$408,7,FALSE)/VLOOKUP($A309,'2014'!$F$10:$M$460,8,FALSE))*1000,#N/A)</f>
        <v>4.420526619258121</v>
      </c>
      <c r="BT309" s="196">
        <f>IFERROR((VLOOKUP($A309,'1415'!$F$10:$L$408,7,FALSE)/VLOOKUP($A309,'2015'!$F$10:$M$460,8,FALSE))*1000,#N/A)</f>
        <v>5.9318790662074239</v>
      </c>
      <c r="BU309" s="196">
        <f>IFERROR((VLOOKUP($A309,'1516'!$F$10:$L$408,7,FALSE)/VLOOKUP($A309,'2016'!$F$10:$M$460,8,FALSE))*1000,#N/A)</f>
        <v>4.9533244427510006</v>
      </c>
      <c r="BV309" s="196">
        <f>IFERROR((VLOOKUP($A309,'1617'!$F$10:$L$408,7,FALSE)/VLOOKUP($A309,'2017'!$F$10:$M$460,8,FALSE))*1000,#N/A)</f>
        <v>3.5916824196597354</v>
      </c>
      <c r="BW309" s="196">
        <f>IFERROR((VLOOKUP($A309,'1718'!$F$10:$L$408,7,FALSE)/VLOOKUP($A309,'2018'!$F$10:$N$460,9,FALSE))*1000,#N/A)</f>
        <v>6.36465743167353</v>
      </c>
      <c r="BX309" s="196">
        <f>IFERROR((VLOOKUP($A309,'1819'!$F$10:$L$408,7,FALSE)/VLOOKUP($A309,'2018'!$F$10:$N$460,9,FALSE))*1000,#N/A)</f>
        <v>14.039685511044551</v>
      </c>
      <c r="BY309" s="196">
        <f>IFERROR((VLOOKUP($A309,'1920'!$F$10:$L$408,7,FALSE)/VLOOKUP($A309,'2019'!$F$10:$N$464,8,FALSE))*1000,#N/A)</f>
        <v>15.069206727191547</v>
      </c>
      <c r="BZ309" s="196">
        <f>IFERROR((VLOOKUP($A309,'20 21'!$F$10:$L$408,7,FALSE)/VLOOKUP($A309,'2020'!$F$10:$N$469,8,FALSE))*1000,#N/A)</f>
        <v>13.261646764987043</v>
      </c>
      <c r="CA309" s="196">
        <f>IFERROR((VLOOKUP($A309,'21 22'!$F$10:$L$408,7,FALSE)/VLOOKUP($A309,'2021'!$F$10:$N$469,8,FALSE))*1000,#N/A)</f>
        <v>9.2781254548100716</v>
      </c>
      <c r="CB309" s="196">
        <f>IFERROR((VLOOKUP($A309,'22 23'!$F$10:$L$408,7,FALSE)/VLOOKUP($A309,'2022'!$F$10:$N$469,8,FALSE))*1000,#N/A)</f>
        <v>5.3881245734401375</v>
      </c>
      <c r="CC309" s="196">
        <f>IFERROR((VLOOKUP($A309,'23 24'!$F$7:$M$408,7,FALSE)/VLOOKUP($A309,'2023'!$C$7:$N$469,9,FALSE))*1000,#N/A)</f>
        <v>6.5320245745356971</v>
      </c>
      <c r="CE309" s="198">
        <f>IFERROR((VLOOKUP($A309,'0910'!$F$10:$S$433,9,FALSE)/VLOOKUP($A309,'2010'!$C$5:$K$611,9,FALSE))*1000,#N/A)</f>
        <v>3.3119033703487242</v>
      </c>
      <c r="CF309" s="198">
        <f>IFERROR((VLOOKUP($A309,'1011'!$F$10:$S$433,10,FALSE)/VLOOKUP($A309,'2011'!$C$5:$K$611,9,FALSE))*1000,#N/A)</f>
        <v>2.9097963142580019</v>
      </c>
      <c r="CG309" s="198">
        <f>IFERROR((VLOOKUP($A309,'1112'!$F$10:$S$408,9,FALSE)/VLOOKUP($A309,'2012'!$F$10:$M$460,8,FALSE))*1000,#N/A)</f>
        <v>1.54828720727695</v>
      </c>
      <c r="CH309" s="198">
        <f>IFERROR((VLOOKUP($A309,'1213'!$F$10:$S$408,9,FALSE)/VLOOKUP($A309,'2013'!$F$10:$M$460,8,FALSE))*1000,#N/A)</f>
        <v>2.1194605009633909</v>
      </c>
      <c r="CI309" s="198">
        <f>IFERROR((VLOOKUP($A309,'1314'!$F$10:$S$408,9,FALSE)/VLOOKUP($A309,'2014'!$F$10:$M$460,8,FALSE))*1000,#N/A)</f>
        <v>2.1141649048625792</v>
      </c>
      <c r="CJ309" s="198">
        <f>IFERROR((VLOOKUP($A309,'1415'!$F$10:$S$408,9,FALSE)/VLOOKUP($A309,'2015'!$F$10:$M$460,8,FALSE))*1000,#N/A)</f>
        <v>2.4875621890547261</v>
      </c>
      <c r="CK309" s="198">
        <f>IFERROR((VLOOKUP($A309,'1516'!$F$10:$S$408,9,FALSE)/VLOOKUP($A309,'2016'!$F$10:$M$460,8,FALSE))*1000,#N/A)</f>
        <v>4.0007620499142691</v>
      </c>
      <c r="CL309" s="198">
        <f>IFERROR((VLOOKUP($A309,'1617'!$F$10:$S$408,9,FALSE)/VLOOKUP($A309,'2017'!$F$10:$M$460,8,FALSE))*1000,#N/A)</f>
        <v>3.7807183364839321</v>
      </c>
      <c r="CM309" s="198">
        <f>IFERROR((VLOOKUP($A309,'1718'!$F$10:$S$408,9,FALSE)/VLOOKUP($A309,'2018'!$F$10:$N$460,9,FALSE))*1000,#N/A)</f>
        <v>3.9311119430924748</v>
      </c>
      <c r="CN309" s="198">
        <f>IFERROR((VLOOKUP($A309,'1819'!$F$10:$S$408,9,FALSE)/VLOOKUP($A309,'2018'!$F$10:$N$460,9,FALSE))*1000,#N/A)</f>
        <v>5.2414825907899658</v>
      </c>
      <c r="CO309" s="198">
        <f>IFERROR((VLOOKUP($A309,'1920'!$F$10:$S$408,9,FALSE)/VLOOKUP($A309,'2019'!$F$10:$N$464,8,FALSE))*1000,#N/A)</f>
        <v>9.8600982289031105</v>
      </c>
      <c r="CP309" s="198">
        <f>IFERROR((VLOOKUP($A309,'20 21'!$F$10:$S$408,9,FALSE)/VLOOKUP($A309,'2020'!$F$10:$N$469,8,FALSE))*1000,#N/A)</f>
        <v>6.6308233824935217</v>
      </c>
      <c r="CQ309" s="198">
        <f>IFERROR((VLOOKUP($A309,'21 22'!$F$10:$S$408,9,FALSE)/VLOOKUP($A309,'2021'!$F$10:$N$469,8,FALSE))*1000,#N/A)</f>
        <v>6.5492650269247559</v>
      </c>
      <c r="CR309" s="198">
        <f>IFERROR((VLOOKUP($A309,'22 23'!$F$10:$S$408,9,FALSE)/VLOOKUP($A309,'2022'!$F$10:$N$469,8,FALSE))*1000,#N/A)</f>
        <v>8.4413951650562158</v>
      </c>
      <c r="CS309" s="196">
        <f>IFERROR((VLOOKUP($A309,'23 24'!$F$7:$S$408,9,FALSE)/VLOOKUP($A309,'2023'!$C$7:$N$469,9,FALSE))*1000,#N/A)</f>
        <v>6.0024009603841542</v>
      </c>
      <c r="CU309" s="198">
        <f>IFERROR((VLOOKUP($A309,'0910'!$F$10:$S$433,10,FALSE)/VLOOKUP($A309,'2010'!$C$5:$K$611,9,FALSE))*1000,#N/A)</f>
        <v>0.38963569062926162</v>
      </c>
      <c r="CV309" s="198">
        <f>IFERROR((VLOOKUP($A309,'1011'!$F$10:$S$433,11,FALSE)/VLOOKUP($A309,'2011'!$C$5:$K$611,9,FALSE))*1000,#N/A)</f>
        <v>0</v>
      </c>
      <c r="CW309" s="198">
        <f>IFERROR((VLOOKUP($A309,'1112'!$F$10:$S$408,10,FALSE)/VLOOKUP($A309,'2012'!$F$10:$M$460,8,FALSE))*1000,#N/A)</f>
        <v>0</v>
      </c>
      <c r="CX309" s="198">
        <f>IFERROR((VLOOKUP($A309,'1213'!$F$10:$S$408,10,FALSE)/VLOOKUP($A309,'2013'!$F$10:$M$460,8,FALSE))*1000,#N/A)</f>
        <v>1.1560693641618498</v>
      </c>
      <c r="CY309" s="198">
        <f>IFERROR((VLOOKUP($A309,'1314'!$F$10:$S$408,10,FALSE)/VLOOKUP($A309,'2014'!$F$10:$M$460,8,FALSE))*1000,#N/A)</f>
        <v>0</v>
      </c>
      <c r="CZ309" s="198">
        <f>IFERROR((VLOOKUP($A309,'1415'!$F$10:$S$408,10,FALSE)/VLOOKUP($A309,'2015'!$F$10:$M$460,8,FALSE))*1000,#N/A)</f>
        <v>0.95675468809797171</v>
      </c>
      <c r="DA309" s="198">
        <f>IFERROR((VLOOKUP($A309,'1516'!$F$10:$S$408,10,FALSE)/VLOOKUP($A309,'2016'!$F$10:$M$460,8,FALSE))*1000,#N/A)</f>
        <v>1.3335873499714233</v>
      </c>
      <c r="DB309" s="198">
        <f>IFERROR((VLOOKUP($A309,'1617'!$F$10:$S$408,10,FALSE)/VLOOKUP($A309,'2017'!$F$10:$M$460,8,FALSE))*1000,#N/A)</f>
        <v>0.1890359168241966</v>
      </c>
      <c r="DC309" s="198">
        <f>IFERROR((VLOOKUP($A309,'1718'!$F$10:$S$408,10,FALSE)/VLOOKUP($A309,'2018'!$F$10:$N$460,9,FALSE))*1000,#N/A)</f>
        <v>0.56158742044178211</v>
      </c>
      <c r="DD309" s="198">
        <f>IFERROR((VLOOKUP($A309,'1819'!$F$10:$S$408,10,FALSE)/VLOOKUP($A309,'2018'!$F$10:$N$460,9,FALSE))*1000,#N/A)</f>
        <v>1.6847622613253463</v>
      </c>
      <c r="DE309" s="198">
        <f>IFERROR((VLOOKUP($A309,'1920'!$F$10:$S$408,10,FALSE)/VLOOKUP($A309,'2019'!$F$10:$N$464,8,FALSE))*1000,#N/A)</f>
        <v>3.5347521952671528</v>
      </c>
      <c r="DF309" s="198">
        <f>IFERROR((VLOOKUP($A309,'20 21'!$F$10:$S$408,10,FALSE)/VLOOKUP($A309,'2020'!$F$10:$N$469,8,FALSE))*1000,#N/A)</f>
        <v>2.5786535376363693</v>
      </c>
      <c r="DG309" s="198">
        <f>IFERROR((VLOOKUP($A309,'21 22'!$F$10:$S$408,10,FALSE)/VLOOKUP($A309,'2021'!$F$10:$N$469,8,FALSE))*1000,#N/A)</f>
        <v>2.9107844564110028</v>
      </c>
      <c r="DH309" s="198">
        <f>IFERROR((VLOOKUP($A309,'22 23'!$F$10:$S$408,10,FALSE)/VLOOKUP($A309,'2022'!$F$10:$N$469,8,FALSE))*1000,#N/A)</f>
        <v>3.9512913538561016</v>
      </c>
      <c r="DI309" s="196">
        <f>IFERROR((VLOOKUP($A309,'23 24'!$F$7:$S$408,10,FALSE)/VLOOKUP($A309,'2023'!$C$7:$N$469,9,FALSE))*1000,#N/A)</f>
        <v>2.1184944566061721</v>
      </c>
      <c r="DK309" s="198">
        <f>IFERROR((VLOOKUP($A309,'0910'!$F$10:$S$433,11,FALSE)/VLOOKUP($A309,'2010'!$C$5:$K$611,9,FALSE))*1000,#N/A)</f>
        <v>0</v>
      </c>
      <c r="DL309" s="198">
        <f>IFERROR((VLOOKUP($A309,'1011'!$F$10:$S$433,12,FALSE)/VLOOKUP($A309,'2011'!$C$5:$K$611,9,FALSE))*1000,#N/A)</f>
        <v>0</v>
      </c>
      <c r="DM309" s="198">
        <f>IFERROR((VLOOKUP($A309,'1112'!$F$10:$S$408,11,FALSE)/VLOOKUP($A309,'2012'!$F$10:$M$460,8,FALSE))*1000,#N/A)</f>
        <v>0</v>
      </c>
      <c r="DN309" s="198">
        <f>IFERROR((VLOOKUP($A309,'1213'!$F$10:$S$408,11,FALSE)/VLOOKUP($A309,'2013'!$F$10:$M$460,8,FALSE))*1000,#N/A)</f>
        <v>0</v>
      </c>
      <c r="DO309" s="198">
        <f>IFERROR((VLOOKUP($A309,'1314'!$F$10:$S$408,11,FALSE)/VLOOKUP($A309,'2014'!$F$10:$M$460,8,FALSE))*1000,#N/A)</f>
        <v>0</v>
      </c>
      <c r="DP309" s="198">
        <f>IFERROR((VLOOKUP($A309,'1415'!$F$10:$S$408,11,FALSE)/VLOOKUP($A309,'2015'!$F$10:$M$460,8,FALSE))*1000,#N/A)</f>
        <v>0</v>
      </c>
      <c r="DQ309" s="198">
        <f>IFERROR((VLOOKUP($A309,'1516'!$F$10:$S$408,11,FALSE)/VLOOKUP($A309,'2016'!$F$10:$M$460,8,FALSE))*1000,#N/A)</f>
        <v>0.19051247856734618</v>
      </c>
      <c r="DR309" s="198">
        <f>IFERROR((VLOOKUP($A309,'1617'!$F$10:$S$408,11,FALSE)/VLOOKUP($A309,'2017'!$F$10:$M$460,8,FALSE))*1000,#N/A)</f>
        <v>0.3780718336483932</v>
      </c>
      <c r="DS309" s="198">
        <f>IFERROR((VLOOKUP($A309,'1718'!$F$10:$S$408,11,FALSE)/VLOOKUP($A309,'2018'!$F$10:$N$460,9,FALSE))*1000,#N/A)</f>
        <v>0</v>
      </c>
      <c r="DT309" s="198">
        <f>IFERROR((VLOOKUP($A309,'1819'!$F$10:$S$408,11,FALSE)/VLOOKUP($A309,'2018'!$F$10:$N$460,9,FALSE))*1000,#N/A)</f>
        <v>0.74878322725570956</v>
      </c>
      <c r="DU309" s="198">
        <f>IFERROR((VLOOKUP($A309,'1920'!$F$10:$S$408,11,FALSE)/VLOOKUP($A309,'2019'!$F$10:$N$464,8,FALSE))*1000,#N/A)</f>
        <v>0.18603958922458699</v>
      </c>
      <c r="DV309" s="198">
        <f>IFERROR((VLOOKUP($A309,'20 21'!$F$10:$S$408,11,FALSE)/VLOOKUP($A309,'2020'!$F$10:$N$469,8,FALSE))*1000,#N/A)</f>
        <v>0.73675815361039121</v>
      </c>
      <c r="DW309" s="198">
        <f>IFERROR((VLOOKUP($A309,'21 22'!$F$10:$S$408,11,FALSE)/VLOOKUP($A309,'2021'!$F$10:$N$469,8,FALSE))*1000,#N/A)</f>
        <v>0.18192402852568768</v>
      </c>
      <c r="DX309" s="198">
        <f>IFERROR((VLOOKUP($A309,'22 23'!$F$10:$S$408,11,FALSE)/VLOOKUP($A309,'2022'!$F$10:$N$469,8,FALSE))*1000,#N/A)</f>
        <v>0.17960415244800459</v>
      </c>
      <c r="DY309" s="196">
        <f>IFERROR((VLOOKUP($A309,'23 24'!$F$7:$S$408,11,FALSE)/VLOOKUP($A309,'2023'!$C$7:$N$469,9,FALSE))*1000,#N/A)</f>
        <v>0</v>
      </c>
      <c r="EA309" s="198">
        <f>IFERROR((VLOOKUP($A309,'0910'!$F$10:$S$433,12,FALSE)/VLOOKUP($A309,'2010'!$C$5:$K$611,9,FALSE))*1000,#N/A)</f>
        <v>3.7015390609779857</v>
      </c>
      <c r="EB309" s="198">
        <f>IFERROR((VLOOKUP($A309,'1011'!$F$10:$S$433,13,FALSE)/VLOOKUP($A309,'2011'!$C$5:$K$611,9,FALSE))*1000,#N/A)</f>
        <v>2.9097963142580019</v>
      </c>
      <c r="EC309" s="198">
        <f>IFERROR((VLOOKUP($A309,'1112'!$F$10:$S$408,12,FALSE)/VLOOKUP($A309,'2012'!$F$10:$M$460,8,FALSE))*1000,#N/A)</f>
        <v>1.54828720727695</v>
      </c>
      <c r="ED309" s="198">
        <f>IFERROR((VLOOKUP($A309,'1213'!$F$10:$S$408,12,FALSE)/VLOOKUP($A309,'2013'!$F$10:$M$460,8,FALSE))*1000,#N/A)</f>
        <v>3.2755298651252405</v>
      </c>
      <c r="EE309" s="198">
        <f>IFERROR((VLOOKUP($A309,'1314'!$F$10:$S$408,12,FALSE)/VLOOKUP($A309,'2014'!$F$10:$M$460,8,FALSE))*1000,#N/A)</f>
        <v>2.1141649048625792</v>
      </c>
      <c r="EF309" s="198">
        <f>IFERROR((VLOOKUP($A309,'1415'!$F$10:$S$408,12,FALSE)/VLOOKUP($A309,'2015'!$F$10:$M$460,8,FALSE))*1000,#N/A)</f>
        <v>3.4443168771526977</v>
      </c>
      <c r="EG309" s="198">
        <f>IFERROR((VLOOKUP($A309,'1516'!$F$10:$S$408,12,FALSE)/VLOOKUP($A309,'2016'!$F$10:$M$460,8,FALSE))*1000,#N/A)</f>
        <v>5.7153743570203854</v>
      </c>
      <c r="EH309" s="198">
        <f>IFERROR((VLOOKUP($A309,'1617'!$F$10:$S$408,12,FALSE)/VLOOKUP($A309,'2017'!$F$10:$M$460,8,FALSE))*1000,#N/A)</f>
        <v>4.3478260869565215</v>
      </c>
      <c r="EI309" s="198">
        <f>IFERROR((VLOOKUP($A309,'1718'!$F$10:$S$408,12,FALSE)/VLOOKUP($A309,'2018'!$F$10:$N$460,9,FALSE))*1000,#N/A)</f>
        <v>4.6798951703481846</v>
      </c>
      <c r="EJ309" s="198">
        <f>IFERROR((VLOOKUP($A309,'1819'!$F$10:$S$408,12,FALSE)/VLOOKUP($A309,'2018'!$F$10:$N$460,9,FALSE))*1000,#N/A)</f>
        <v>7.6750280793710219</v>
      </c>
      <c r="EK309" s="198">
        <f>IFERROR((VLOOKUP($A309,'1920'!$F$10:$S$408,12,FALSE)/VLOOKUP($A309,'2019'!$F$10:$N$464,8,FALSE))*1000,#N/A)</f>
        <v>13.580890013394852</v>
      </c>
      <c r="EL309" s="198">
        <f>IFERROR((VLOOKUP($A309,'20 21'!$F$10:$S$408,12,FALSE)/VLOOKUP($A309,'2020'!$F$10:$N$469,8,FALSE))*1000,#N/A)</f>
        <v>9.9462350737402812</v>
      </c>
      <c r="EM309" s="198">
        <f>IFERROR((VLOOKUP($A309,'21 22'!$F$10:$S$408,12,FALSE)/VLOOKUP($A309,'2021'!$F$10:$N$469,8,FALSE))*1000,#N/A)</f>
        <v>9.4600494833357587</v>
      </c>
      <c r="EN309" s="198">
        <f>IFERROR((VLOOKUP($A309,'22 23'!$F$10:$S$408,12,FALSE)/VLOOKUP($A309,'2022'!$F$10:$N$469,8,FALSE))*1000,#N/A)</f>
        <v>12.751894823808327</v>
      </c>
      <c r="EO309" s="196">
        <f>IFERROR((VLOOKUP($A309,'23 24'!$F$7:$S$408,12,FALSE)/VLOOKUP($A309,'2023'!$C$7:$N$469,9,FALSE))*1000,#N/A)</f>
        <v>8.1208954169903258</v>
      </c>
    </row>
    <row r="310" spans="1:145" x14ac:dyDescent="0.3">
      <c r="A310" t="s">
        <v>655</v>
      </c>
      <c r="B310" t="s">
        <v>1742</v>
      </c>
      <c r="C310" t="str">
        <f>IF(VLOOKUP($A310,'0910'!$F$10:$L$433,1,FALSE)=VLOOKUP($A310,'2010'!$C$5:$K$611,1,FALSE),VLOOKUP($A310,'0910'!$F$10:$L$433,1,FALSE),FALSE)</f>
        <v>Wealden</v>
      </c>
      <c r="D310" t="str">
        <f>IF(VLOOKUP($A310,'1011'!$F$10:$L$433,1,FALSE)=VLOOKUP($A310,'2011'!$C$5:$K$611,1,FALSE),VLOOKUP($A310,'1011'!$F$10:$L$433,1,FALSE),FALSE)</f>
        <v>Wealden</v>
      </c>
      <c r="E310" t="str">
        <f>IF(VLOOKUP(A310,'1112'!$F$10:$L$408,1,FALSE)=VLOOKUP(A310,'2012'!$F$10:$M$460,1,FALSE),VLOOKUP(A310,'1112'!$F$10:$L$408,1,FALSE),FALSE)</f>
        <v>Wealden</v>
      </c>
      <c r="F310" t="str">
        <f>IF(VLOOKUP($A310,'1213'!$F$10:$L$408,1,FALSE)=VLOOKUP($A310,'2013'!$F$10:$M$460,1,FALSE),VLOOKUP($A310,'1213'!$F$10:$L$408,1,FALSE),FALSE)</f>
        <v>Wealden</v>
      </c>
      <c r="G310" t="str">
        <f>IF(VLOOKUP($A310,'1314'!$F$10:$L$408,1,FALSE)=VLOOKUP($A310,'2014'!$F$10:$M$460,1,FALSE),VLOOKUP($A310,'1314'!$F$10:$L$408,1,FALSE),FALSE)</f>
        <v>Wealden</v>
      </c>
      <c r="H310" t="str">
        <f>IF(VLOOKUP($A310,'1415'!$F$10:$L$408,1,FALSE)=VLOOKUP($A310,'2015'!$F$10:$M$460,1,FALSE),VLOOKUP($A310,'1415'!$F$10:$L$408,1,FALSE),FALSE)</f>
        <v>Wealden</v>
      </c>
      <c r="I310" t="str">
        <f>IF(VLOOKUP($A310,'1516'!$F$10:$L$408,1,FALSE)=VLOOKUP($A310,'2015'!$F$10:$M$460,1,FALSE),VLOOKUP($A310,'1516'!$F$10:$L$408,1,FALSE),FALSE)</f>
        <v>Wealden</v>
      </c>
      <c r="J310" t="str">
        <f>IF(VLOOKUP($A310,'1617'!$F$10:$L$408,1,FALSE)=VLOOKUP($A310,'2016'!$F$10:$M$460,1,FALSE),VLOOKUP($A310,'1617'!$F$10:$L$408,1,FALSE),FALSE)</f>
        <v>Wealden</v>
      </c>
      <c r="K310" t="str">
        <f>IF(VLOOKUP($A310,'1718'!$F$10:$M$408,1,FALSE)=VLOOKUP($A310,'2017'!$F$10:$M$460,1,FALSE),VLOOKUP($A310,'1718'!$F$10:$M$408,1,FALSE),FALSE)</f>
        <v>Wealden</v>
      </c>
      <c r="L310" t="str">
        <f>IF(VLOOKUP($A310,'1819'!$F$10:$M$408,1,FALSE)=VLOOKUP($A310,'2018'!$F$10:$M$460,1,FALSE),VLOOKUP($A310,'1819'!$F$10:$M$408,1,FALSE),FALSE)</f>
        <v>Wealden</v>
      </c>
      <c r="M310" t="str">
        <f>IF(VLOOKUP($A310,'1920'!$F$10:$M$408,1,FALSE)=VLOOKUP($A310,'2019'!$F$10:$M$464,1,FALSE),VLOOKUP($A310,'1920'!$F$10:$M$408,1,FALSE),FALSE)</f>
        <v>Wealden</v>
      </c>
      <c r="N310" t="str">
        <f>IF(VLOOKUP($A310,'20 21'!$F$10:$N$408,1,FALSE)=VLOOKUP($A310,'2020'!$F$10:$O$468,1,FALSE),VLOOKUP($A310,'20 21'!$F$10:$N$408,1,FALSE),FALSE)</f>
        <v>Wealden</v>
      </c>
      <c r="O310" t="str">
        <f>IF(VLOOKUP($A310,'21 22'!$F$10:$N$408,1,FALSE)=VLOOKUP($A310,'2021'!$F$10:$O$471,1,FALSE),VLOOKUP($A310,'21 22'!$F$10:$N$408,1,FALSE),FALSE)</f>
        <v>Wealden</v>
      </c>
      <c r="P310" t="str">
        <f>IF(VLOOKUP($A310,'22 23'!$F$10:$N$408,1,FALSE)=VLOOKUP($A310,'2022'!$F$10:$O$468,1,FALSE),VLOOKUP($A310,'22 23'!$F$10:$N$408,1,FALSE),FALSE)</f>
        <v>Wealden</v>
      </c>
      <c r="Q310" t="str">
        <f>IF(VLOOKUP($A310,'23 24'!$F$7:$N$408,1,FALSE)=VLOOKUP($A310,'2023'!$C$7:$O$468,1,FALSE),VLOOKUP($A310,'23 24'!$F$7:$N$408,1,FALSE),FALSE)</f>
        <v>Wealden</v>
      </c>
      <c r="S310" s="196">
        <f>IFERROR((VLOOKUP($A310,'0910'!$F$10:$L$433,4,FALSE)/VLOOKUP($A310,'2010'!$C$5:$K$611,9,FALSE))*1000,#N/A)</f>
        <v>4.8211508553654747</v>
      </c>
      <c r="T310" s="196">
        <f>IFERROR((VLOOKUP($A310,'1011'!$F$10:$L$433,4,FALSE)/VLOOKUP($A310,'2011'!$C$5:$K$611,9,FALSE))*1000,#N/A)</f>
        <v>9.9754450583179874</v>
      </c>
      <c r="U310" s="196">
        <f>IFERROR((VLOOKUP($A310,'1112'!$F$10:$L$408,4,FALSE)/VLOOKUP($A310,'2012'!$F$10:$M$460,8,FALSE))*1000,#N/A)</f>
        <v>10.185466707205839</v>
      </c>
      <c r="V310" s="196">
        <f>IFERROR((VLOOKUP($A310,'1213'!$F$10:$L$408,4,FALSE)/VLOOKUP($A310,'2013'!$F$10:$M$460,8,FALSE))*1000,#N/A)</f>
        <v>8.8788562829194895</v>
      </c>
      <c r="W310" s="196">
        <f>IFERROR((VLOOKUP($A310,'1314'!$F$10:$L$408,4,FALSE)/VLOOKUP($A310,'2014'!$F$10:$M$460,8,FALSE))*1000,#N/A)</f>
        <v>9.401581853454708</v>
      </c>
      <c r="X310" s="196">
        <f>IFERROR((VLOOKUP($A310,'1415'!$F$10:$L$408,4,FALSE)/VLOOKUP($A310,'2015'!$F$10:$M$460,8,FALSE))*1000,#N/A)</f>
        <v>3.252513305736251</v>
      </c>
      <c r="Y310" s="196">
        <f>IFERROR((VLOOKUP($A310,'1516'!$F$10:$L$408,4,FALSE)/VLOOKUP($A310,'2016'!$F$10:$M$460,8,FALSE))*1000,#N/A)</f>
        <v>7.335680751173709</v>
      </c>
      <c r="Z310" s="196">
        <f>IFERROR((VLOOKUP($A310,'1617'!$F$10:$L$408,4,FALSE)/VLOOKUP($A310,'2017'!$F$10:$M$460,8,FALSE))*1000,#N/A)</f>
        <v>4.9468936417867022</v>
      </c>
      <c r="AA310" s="196">
        <f>IFERROR((VLOOKUP($A310,'1718'!$F$10:$L$408,4,FALSE)/VLOOKUP($A310,'2018'!$F$10:$N$460,9,FALSE))*1000,#N/A)</f>
        <v>5.9257118080647491</v>
      </c>
      <c r="AB310" s="196">
        <f>IFERROR((VLOOKUP($A310,'1819'!$F$10:$L$408,4,FALSE)/VLOOKUP($A310,'2018'!$F$10:$N$460,9,FALSE))*1000,#N/A)</f>
        <v>8.5272438213614681</v>
      </c>
      <c r="AC310" s="196">
        <f>IFERROR((VLOOKUP($A310,'1920'!$F$10:$L$408,4,FALSE)/VLOOKUP($A310,'2019'!$F$10:$N$464,8,FALSE))*1000,#N/A)</f>
        <v>5.997515315083751</v>
      </c>
      <c r="AD310" s="196">
        <f>IFERROR((VLOOKUP($A310,'20 21'!$F$10:$M$408,4,FALSE)/VLOOKUP($A310,'2020'!$F$10:$N$469,8,FALSE))*1000,#N/A)</f>
        <v>5.8907765866876867</v>
      </c>
      <c r="AE310" s="196">
        <f>IFERROR((VLOOKUP($A310,'21 22'!$F$10:$M$408,4,FALSE)/VLOOKUP($A310,'2021'!$F$10:$N$469,8,FALSE))*1000,#N/A)</f>
        <v>6.9398178991783253</v>
      </c>
      <c r="AF310" s="196">
        <f>IFERROR((VLOOKUP($A310,'22 23'!$F$10:$M$408,4,FALSE)/VLOOKUP($A310,'2022'!$F$10:$N$469,8,FALSE))*1000,#N/A)</f>
        <v>9.4867529182076922</v>
      </c>
      <c r="AG310" s="196">
        <f>IFERROR((VLOOKUP($A310,'23 24'!$F$7:$M$408,4,FALSE)/VLOOKUP($A310,'2023'!$C$7:$N$469,9,FALSE))*1000,#N/A)</f>
        <v>14.078596472228615</v>
      </c>
      <c r="AI310" s="196">
        <f>IFERROR((VLOOKUP($A310,'0910'!$F$10:$L$433,5,FALSE)/VLOOKUP($A310,'2010'!$C$5:$K$611,9,FALSE))*1000,#N/A)</f>
        <v>2.0217729393468118</v>
      </c>
      <c r="AJ310" s="196">
        <f>IFERROR((VLOOKUP($A310,'1011'!$F$10:$L$433,5,FALSE)/VLOOKUP($A310,'2011'!$C$5:$K$611,9,FALSE))*1000,#N/A)</f>
        <v>1.9950890116635973</v>
      </c>
      <c r="AK310" s="196">
        <f>IFERROR((VLOOKUP($A310,'1112'!$F$10:$L$408,5,FALSE)/VLOOKUP($A310,'2012'!$F$10:$M$460,8,FALSE))*1000,#N/A)</f>
        <v>2.4323502584372152</v>
      </c>
      <c r="AL310" s="196">
        <f>IFERROR((VLOOKUP($A310,'1213'!$F$10:$L$408,5,FALSE)/VLOOKUP($A310,'2013'!$F$10:$M$460,8,FALSE))*1000,#N/A)</f>
        <v>1.9563581640331074</v>
      </c>
      <c r="AM310" s="196">
        <f>IFERROR((VLOOKUP($A310,'1314'!$F$10:$L$408,5,FALSE)/VLOOKUP($A310,'2014'!$F$10:$M$460,8,FALSE))*1000,#N/A)</f>
        <v>1.0446202059394121</v>
      </c>
      <c r="AN310" s="196">
        <f>IFERROR((VLOOKUP($A310,'1415'!$F$10:$L$408,5,FALSE)/VLOOKUP($A310,'2015'!$F$10:$M$460,8,FALSE))*1000,#N/A)</f>
        <v>1.0348905972797162</v>
      </c>
      <c r="AO310" s="196">
        <f>IFERROR((VLOOKUP($A310,'1516'!$F$10:$L$408,5,FALSE)/VLOOKUP($A310,'2016'!$F$10:$M$460,8,FALSE))*1000,#N/A)</f>
        <v>0.58685446009389675</v>
      </c>
      <c r="AP310" s="196">
        <f>IFERROR((VLOOKUP($A310,'1617'!$F$10:$L$408,5,FALSE)/VLOOKUP($A310,'2017'!$F$10:$M$460,8,FALSE))*1000,#N/A)</f>
        <v>1.3094718463553032</v>
      </c>
      <c r="AQ310" s="196">
        <f>IFERROR((VLOOKUP($A310,'1718'!$F$10:$L$408,5,FALSE)/VLOOKUP($A310,'2018'!$F$10:$N$460,9,FALSE))*1000,#N/A)</f>
        <v>1.1562364503540974</v>
      </c>
      <c r="AR310" s="196">
        <f>IFERROR((VLOOKUP($A310,'1819'!$F$10:$L$408,5,FALSE)/VLOOKUP($A310,'2018'!$F$10:$N$460,9,FALSE))*1000,#N/A)</f>
        <v>2.7460615695909811</v>
      </c>
      <c r="AS310" s="196">
        <f>IFERROR((VLOOKUP($A310,'1920'!$F$10:$L$408,5,FALSE)/VLOOKUP($A310,'2019'!$F$10:$N$464,8,FALSE))*1000,#N/A)</f>
        <v>1.8563737880021134</v>
      </c>
      <c r="AT310" s="196">
        <f>IFERROR((VLOOKUP($A310,'20 21'!$F$10:$L$408,5,FALSE)/VLOOKUP($A310,'2020'!$F$10:$N$469,8,FALSE))*1000,#N/A)</f>
        <v>1.4025658539732588</v>
      </c>
      <c r="AU310" s="196">
        <f>IFERROR((VLOOKUP($A310,'21 22'!$F$10:$L$408,5,FALSE)/VLOOKUP($A310,'2021'!$F$10:$N$469,8,FALSE))*1000,#N/A)</f>
        <v>2.2207417277370642</v>
      </c>
      <c r="AV310" s="196">
        <f>IFERROR((VLOOKUP($A310,'22 23'!$F$10:$L$408,5,FALSE)/VLOOKUP($A310,'2022'!$F$10:$N$469,8,FALSE))*1000,#N/A)</f>
        <v>2.199826763642363</v>
      </c>
      <c r="AW310" s="196">
        <f>IFERROR((VLOOKUP($A310,'23 24'!$F$7:$M$408,5,FALSE)/VLOOKUP($A310,'2023'!$C$7:$N$469,9,FALSE))*1000,#N/A)</f>
        <v>3.3842779981318785</v>
      </c>
      <c r="AY310" s="196">
        <f>IFERROR((VLOOKUP($A310,'0910'!$F$10:$L$433,6,FALSE)/VLOOKUP($A310,'2010'!$C$5:$K$611,9,FALSE))*1000,#N/A)</f>
        <v>0</v>
      </c>
      <c r="AZ310" s="196">
        <f>IFERROR((VLOOKUP($A310,'1011'!$F$10:$L$433,6,FALSE)/VLOOKUP($A310,'2011'!$C$5:$K$611,9,FALSE))*1000,#N/A)</f>
        <v>0</v>
      </c>
      <c r="BA310" s="196">
        <f>IFERROR((VLOOKUP($A310,'1112'!$F$10:$L$408,6,FALSE)/VLOOKUP($A310,'2012'!$F$10:$M$460,8,FALSE))*1000,#N/A)</f>
        <v>0</v>
      </c>
      <c r="BB310" s="196">
        <f>IFERROR((VLOOKUP($A310,'1213'!$F$10:$L$408,6,FALSE)/VLOOKUP($A310,'2013'!$F$10:$M$460,8,FALSE))*1000,#N/A)</f>
        <v>0</v>
      </c>
      <c r="BC310" s="196">
        <f>IFERROR((VLOOKUP($A310,'1314'!$F$10:$L$408,6,FALSE)/VLOOKUP($A310,'2014'!$F$10:$M$460,8,FALSE))*1000,#N/A)</f>
        <v>0</v>
      </c>
      <c r="BD310" s="196">
        <f>IFERROR((VLOOKUP($A310,'1415'!$F$10:$L$408,6,FALSE)/VLOOKUP($A310,'2015'!$F$10:$M$460,8,FALSE))*1000,#N/A)</f>
        <v>0</v>
      </c>
      <c r="BE310" s="196">
        <f>IFERROR((VLOOKUP($A310,'1516'!$F$10:$L$408,6,FALSE)/VLOOKUP($A310,'2016'!$F$10:$M$460,8,FALSE))*1000,#N/A)</f>
        <v>0</v>
      </c>
      <c r="BF310" s="196">
        <f>IFERROR((VLOOKUP($A310,'1617'!$F$10:$L$408,6,FALSE)/VLOOKUP($A310,'2017'!$F$10:$M$460,8,FALSE))*1000,#N/A)</f>
        <v>0</v>
      </c>
      <c r="BG310" s="196">
        <f>IFERROR((VLOOKUP($A310,'1718'!$F$10:$L$408,6,FALSE)/VLOOKUP($A310,'2018'!$F$10:$N$460,9,FALSE))*1000,#N/A)</f>
        <v>0</v>
      </c>
      <c r="BH310" s="196">
        <f>IFERROR((VLOOKUP($A310,'1819'!$F$10:$L$408,6,FALSE)/VLOOKUP($A310,'2018'!$F$10:$N$460,9,FALSE))*1000,#N/A)</f>
        <v>0</v>
      </c>
      <c r="BI310" s="196">
        <f>IFERROR((VLOOKUP($A310,'1920'!$F$10:$L$408,6,FALSE)/VLOOKUP($A310,'2019'!$F$10:$N$464,8,FALSE))*1000,#N/A)</f>
        <v>0</v>
      </c>
      <c r="BJ310" s="196">
        <f>IFERROR((VLOOKUP($A310,'20 21'!$F$10:$L$408,6,FALSE)/VLOOKUP($A310,'2020'!$F$10:$N$469,8,FALSE))*1000,#N/A)</f>
        <v>0</v>
      </c>
      <c r="BK310" s="196">
        <f>IFERROR((VLOOKUP($A310,'21 22'!$F$10:$L$408,6,FALSE)/VLOOKUP($A310,'2021'!$F$10:$N$469,8,FALSE))*1000,#N/A)</f>
        <v>0</v>
      </c>
      <c r="BL310" s="196">
        <f>IFERROR((VLOOKUP($A310,'22 23'!$F$10:$L$408,6,FALSE)/VLOOKUP($A310,'2022'!$F$10:$N$469,8,FALSE))*1000,#N/A)</f>
        <v>0</v>
      </c>
      <c r="BM310" s="196">
        <f>IFERROR((VLOOKUP($A310,'23 24'!$F$7:$M$408,6,FALSE)/VLOOKUP($A310,'2023'!$C$7:$N$469,9,FALSE))*1000,#N/A)</f>
        <v>0</v>
      </c>
      <c r="BO310" s="196">
        <f>IFERROR((VLOOKUP($A310,'0910'!$F$10:$L$433,7,FALSE)/VLOOKUP($A310,'2010'!$C$5:$K$611,9,FALSE))*1000,#N/A)</f>
        <v>6.6874027993779155</v>
      </c>
      <c r="BP310" s="196">
        <f>IFERROR((VLOOKUP($A310,'1011'!$F$10:$L$433,7,FALSE)/VLOOKUP($A310,'2011'!$C$5:$K$611,9,FALSE))*1000,#N/A)</f>
        <v>11.817065684468998</v>
      </c>
      <c r="BQ310" s="196">
        <f>IFERROR((VLOOKUP($A310,'1112'!$F$10:$L$408,7,FALSE)/VLOOKUP($A310,'2012'!$F$10:$M$460,8,FALSE))*1000,#N/A)</f>
        <v>12.617816965643051</v>
      </c>
      <c r="BR310" s="196">
        <f>IFERROR((VLOOKUP($A310,'1213'!$F$10:$L$408,7,FALSE)/VLOOKUP($A310,'2013'!$F$10:$M$460,8,FALSE))*1000,#N/A)</f>
        <v>10.684725357411587</v>
      </c>
      <c r="BS310" s="196">
        <f>IFERROR((VLOOKUP($A310,'1314'!$F$10:$L$408,7,FALSE)/VLOOKUP($A310,'2014'!$F$10:$M$460,8,FALSE))*1000,#N/A)</f>
        <v>10.446202059394119</v>
      </c>
      <c r="BT310" s="196">
        <f>IFERROR((VLOOKUP($A310,'1415'!$F$10:$L$408,7,FALSE)/VLOOKUP($A310,'2015'!$F$10:$M$460,8,FALSE))*1000,#N/A)</f>
        <v>4.2874039030159672</v>
      </c>
      <c r="BU310" s="196">
        <f>IFERROR((VLOOKUP($A310,'1516'!$F$10:$L$408,7,FALSE)/VLOOKUP($A310,'2016'!$F$10:$M$460,8,FALSE))*1000,#N/A)</f>
        <v>7.9225352112676051</v>
      </c>
      <c r="BV310" s="196">
        <f>IFERROR((VLOOKUP($A310,'1617'!$F$10:$L$408,7,FALSE)/VLOOKUP($A310,'2017'!$F$10:$M$460,8,FALSE))*1000,#N/A)</f>
        <v>6.2563654881420048</v>
      </c>
      <c r="BW310" s="196">
        <f>IFERROR((VLOOKUP($A310,'1718'!$F$10:$L$408,7,FALSE)/VLOOKUP($A310,'2018'!$F$10:$N$460,9,FALSE))*1000,#N/A)</f>
        <v>6.9374187021245843</v>
      </c>
      <c r="BX310" s="196">
        <f>IFERROR((VLOOKUP($A310,'1819'!$F$10:$L$408,7,FALSE)/VLOOKUP($A310,'2018'!$F$10:$N$460,9,FALSE))*1000,#N/A)</f>
        <v>11.417834947246712</v>
      </c>
      <c r="BY310" s="196">
        <f>IFERROR((VLOOKUP($A310,'1920'!$F$10:$L$408,7,FALSE)/VLOOKUP($A310,'2019'!$F$10:$N$464,8,FALSE))*1000,#N/A)</f>
        <v>7.853889103085864</v>
      </c>
      <c r="BZ310" s="196">
        <f>IFERROR((VLOOKUP($A310,'20 21'!$F$10:$L$408,7,FALSE)/VLOOKUP($A310,'2020'!$F$10:$N$469,8,FALSE))*1000,#N/A)</f>
        <v>7.2933424406609459</v>
      </c>
      <c r="CA310" s="196">
        <f>IFERROR((VLOOKUP($A310,'21 22'!$F$10:$L$408,7,FALSE)/VLOOKUP($A310,'2021'!$F$10:$N$469,8,FALSE))*1000,#N/A)</f>
        <v>9.0217632689318226</v>
      </c>
      <c r="CB310" s="196">
        <f>IFERROR((VLOOKUP($A310,'22 23'!$F$10:$L$408,7,FALSE)/VLOOKUP($A310,'2022'!$F$10:$N$469,8,FALSE))*1000,#N/A)</f>
        <v>11.686579681850054</v>
      </c>
      <c r="CC310" s="196">
        <f>IFERROR((VLOOKUP($A310,'23 24'!$F$7:$M$408,7,FALSE)/VLOOKUP($A310,'2023'!$C$7:$N$469,9,FALSE))*1000,#N/A)</f>
        <v>17.598245590285771</v>
      </c>
      <c r="CE310" s="198">
        <f>IFERROR((VLOOKUP($A310,'0910'!$F$10:$S$433,9,FALSE)/VLOOKUP($A310,'2010'!$C$5:$K$611,9,FALSE))*1000,#N/A)</f>
        <v>3.8880248833592539</v>
      </c>
      <c r="CF310" s="198">
        <f>IFERROR((VLOOKUP($A310,'1011'!$F$10:$S$433,10,FALSE)/VLOOKUP($A310,'2011'!$C$5:$K$611,9,FALSE))*1000,#N/A)</f>
        <v>6.4456721915285451</v>
      </c>
      <c r="CG310" s="198">
        <f>IFERROR((VLOOKUP($A310,'1112'!$F$10:$S$408,9,FALSE)/VLOOKUP($A310,'2012'!$F$10:$M$460,8,FALSE))*1000,#N/A)</f>
        <v>8.9692915779872298</v>
      </c>
      <c r="CH310" s="198">
        <f>IFERROR((VLOOKUP($A310,'1213'!$F$10:$S$408,9,FALSE)/VLOOKUP($A310,'2013'!$F$10:$M$460,8,FALSE))*1000,#N/A)</f>
        <v>7.6749435665914225</v>
      </c>
      <c r="CI310" s="198">
        <f>IFERROR((VLOOKUP($A310,'1314'!$F$10:$S$408,9,FALSE)/VLOOKUP($A310,'2014'!$F$10:$M$460,8,FALSE))*1000,#N/A)</f>
        <v>8.5061931055066395</v>
      </c>
      <c r="CJ310" s="198">
        <f>IFERROR((VLOOKUP($A310,'1415'!$F$10:$S$408,9,FALSE)/VLOOKUP($A310,'2015'!$F$10:$M$460,8,FALSE))*1000,#N/A)</f>
        <v>6.6528681253696034</v>
      </c>
      <c r="CK310" s="198">
        <f>IFERROR((VLOOKUP($A310,'1516'!$F$10:$S$408,9,FALSE)/VLOOKUP($A310,'2016'!$F$10:$M$460,8,FALSE))*1000,#N/A)</f>
        <v>4.254694835680751</v>
      </c>
      <c r="CL310" s="198">
        <f>IFERROR((VLOOKUP($A310,'1617'!$F$10:$S$408,9,FALSE)/VLOOKUP($A310,'2017'!$F$10:$M$460,8,FALSE))*1000,#N/A)</f>
        <v>4.3649061545176782</v>
      </c>
      <c r="CM310" s="198">
        <f>IFERROR((VLOOKUP($A310,'1718'!$F$10:$S$408,9,FALSE)/VLOOKUP($A310,'2018'!$F$10:$N$460,9,FALSE))*1000,#N/A)</f>
        <v>5.3475935828877006</v>
      </c>
      <c r="CN310" s="198">
        <f>IFERROR((VLOOKUP($A310,'1819'!$F$10:$S$408,9,FALSE)/VLOOKUP($A310,'2018'!$F$10:$N$460,9,FALSE))*1000,#N/A)</f>
        <v>6.0702413643590116</v>
      </c>
      <c r="CO310" s="198">
        <f>IFERROR((VLOOKUP($A310,'1920'!$F$10:$S$408,9,FALSE)/VLOOKUP($A310,'2019'!$F$10:$N$464,8,FALSE))*1000,#N/A)</f>
        <v>9.139070956318097</v>
      </c>
      <c r="CP310" s="198">
        <f>IFERROR((VLOOKUP($A310,'20 21'!$F$10:$S$408,9,FALSE)/VLOOKUP($A310,'2020'!$F$10:$N$469,8,FALSE))*1000,#N/A)</f>
        <v>7.1530858552636198</v>
      </c>
      <c r="CQ310" s="198">
        <f>IFERROR((VLOOKUP($A310,'21 22'!$F$10:$S$408,9,FALSE)/VLOOKUP($A310,'2021'!$F$10:$N$469,8,FALSE))*1000,#N/A)</f>
        <v>7.6337996890961577</v>
      </c>
      <c r="CR310" s="198">
        <f>IFERROR((VLOOKUP($A310,'22 23'!$F$10:$S$408,9,FALSE)/VLOOKUP($A310,'2022'!$F$10:$N$469,8,FALSE))*1000,#N/A)</f>
        <v>6.4619911181994416</v>
      </c>
      <c r="CS310" s="196">
        <f>IFERROR((VLOOKUP($A310,'23 24'!$F$7:$S$408,9,FALSE)/VLOOKUP($A310,'2023'!$C$7:$N$469,9,FALSE))*1000,#N/A)</f>
        <v>7.4454115958901328</v>
      </c>
      <c r="CU310" s="198">
        <f>IFERROR((VLOOKUP($A310,'0910'!$F$10:$S$433,10,FALSE)/VLOOKUP($A310,'2010'!$C$5:$K$611,9,FALSE))*1000,#N/A)</f>
        <v>0.93312597200622083</v>
      </c>
      <c r="CV310" s="198">
        <f>IFERROR((VLOOKUP($A310,'1011'!$F$10:$S$433,11,FALSE)/VLOOKUP($A310,'2011'!$C$5:$K$611,9,FALSE))*1000,#N/A)</f>
        <v>2.6089625537139347</v>
      </c>
      <c r="CW310" s="198">
        <f>IFERROR((VLOOKUP($A310,'1112'!$F$10:$S$408,10,FALSE)/VLOOKUP($A310,'2012'!$F$10:$M$460,8,FALSE))*1000,#N/A)</f>
        <v>1.5202189115232592</v>
      </c>
      <c r="CX310" s="198">
        <f>IFERROR((VLOOKUP($A310,'1213'!$F$10:$S$408,10,FALSE)/VLOOKUP($A310,'2013'!$F$10:$M$460,8,FALSE))*1000,#N/A)</f>
        <v>2.2573363431151239</v>
      </c>
      <c r="CY310" s="198">
        <f>IFERROR((VLOOKUP($A310,'1314'!$F$10:$S$408,10,FALSE)/VLOOKUP($A310,'2014'!$F$10:$M$460,8,FALSE))*1000,#N/A)</f>
        <v>1.4923145799134458</v>
      </c>
      <c r="CZ310" s="198">
        <f>IFERROR((VLOOKUP($A310,'1415'!$F$10:$S$408,10,FALSE)/VLOOKUP($A310,'2015'!$F$10:$M$460,8,FALSE))*1000,#N/A)</f>
        <v>0.8870490833826139</v>
      </c>
      <c r="DA310" s="198">
        <f>IFERROR((VLOOKUP($A310,'1516'!$F$10:$S$408,10,FALSE)/VLOOKUP($A310,'2016'!$F$10:$M$460,8,FALSE))*1000,#N/A)</f>
        <v>0.58685446009389675</v>
      </c>
      <c r="DB310" s="198">
        <f>IFERROR((VLOOKUP($A310,'1617'!$F$10:$S$408,10,FALSE)/VLOOKUP($A310,'2017'!$F$10:$M$460,8,FALSE))*1000,#N/A)</f>
        <v>0.87298123090353552</v>
      </c>
      <c r="DC310" s="198">
        <f>IFERROR((VLOOKUP($A310,'1718'!$F$10:$S$408,10,FALSE)/VLOOKUP($A310,'2018'!$F$10:$N$460,9,FALSE))*1000,#N/A)</f>
        <v>1.7343546755311461</v>
      </c>
      <c r="DD310" s="198">
        <f>IFERROR((VLOOKUP($A310,'1819'!$F$10:$S$408,10,FALSE)/VLOOKUP($A310,'2018'!$F$10:$N$460,9,FALSE))*1000,#N/A)</f>
        <v>1.0117068940598353</v>
      </c>
      <c r="DE310" s="198">
        <f>IFERROR((VLOOKUP($A310,'1920'!$F$10:$S$408,10,FALSE)/VLOOKUP($A310,'2019'!$F$10:$N$464,8,FALSE))*1000,#N/A)</f>
        <v>2.4275657227719947</v>
      </c>
      <c r="DF310" s="198">
        <f>IFERROR((VLOOKUP($A310,'20 21'!$F$10:$S$408,10,FALSE)/VLOOKUP($A310,'2020'!$F$10:$N$469,8,FALSE))*1000,#N/A)</f>
        <v>1.9635921955625624</v>
      </c>
      <c r="DG310" s="198">
        <f>IFERROR((VLOOKUP($A310,'21 22'!$F$10:$S$408,10,FALSE)/VLOOKUP($A310,'2021'!$F$10:$N$469,8,FALSE))*1000,#N/A)</f>
        <v>2.2207417277370642</v>
      </c>
      <c r="DH310" s="198">
        <f>IFERROR((VLOOKUP($A310,'22 23'!$F$10:$S$408,10,FALSE)/VLOOKUP($A310,'2022'!$F$10:$N$469,8,FALSE))*1000,#N/A)</f>
        <v>1.78735924545942</v>
      </c>
      <c r="DI310" s="196">
        <f>IFERROR((VLOOKUP($A310,'23 24'!$F$7:$S$408,10,FALSE)/VLOOKUP($A310,'2023'!$C$7:$N$469,9,FALSE))*1000,#N/A)</f>
        <v>3.2489068782066037</v>
      </c>
      <c r="DK310" s="198">
        <f>IFERROR((VLOOKUP($A310,'0910'!$F$10:$S$433,11,FALSE)/VLOOKUP($A310,'2010'!$C$5:$K$611,9,FALSE))*1000,#N/A)</f>
        <v>0</v>
      </c>
      <c r="DL310" s="198">
        <f>IFERROR((VLOOKUP($A310,'1011'!$F$10:$S$433,12,FALSE)/VLOOKUP($A310,'2011'!$C$5:$K$611,9,FALSE))*1000,#N/A)</f>
        <v>0</v>
      </c>
      <c r="DM310" s="198">
        <f>IFERROR((VLOOKUP($A310,'1112'!$F$10:$S$408,11,FALSE)/VLOOKUP($A310,'2012'!$F$10:$M$460,8,FALSE))*1000,#N/A)</f>
        <v>0</v>
      </c>
      <c r="DN310" s="198">
        <f>IFERROR((VLOOKUP($A310,'1213'!$F$10:$S$408,11,FALSE)/VLOOKUP($A310,'2013'!$F$10:$M$460,8,FALSE))*1000,#N/A)</f>
        <v>0</v>
      </c>
      <c r="DO310" s="198">
        <f>IFERROR((VLOOKUP($A310,'1314'!$F$10:$S$408,11,FALSE)/VLOOKUP($A310,'2014'!$F$10:$M$460,8,FALSE))*1000,#N/A)</f>
        <v>0</v>
      </c>
      <c r="DP310" s="198">
        <f>IFERROR((VLOOKUP($A310,'1415'!$F$10:$S$408,11,FALSE)/VLOOKUP($A310,'2015'!$F$10:$M$460,8,FALSE))*1000,#N/A)</f>
        <v>0</v>
      </c>
      <c r="DQ310" s="198">
        <f>IFERROR((VLOOKUP($A310,'1516'!$F$10:$S$408,11,FALSE)/VLOOKUP($A310,'2016'!$F$10:$M$460,8,FALSE))*1000,#N/A)</f>
        <v>0</v>
      </c>
      <c r="DR310" s="198">
        <f>IFERROR((VLOOKUP($A310,'1617'!$F$10:$S$408,11,FALSE)/VLOOKUP($A310,'2017'!$F$10:$M$460,8,FALSE))*1000,#N/A)</f>
        <v>0</v>
      </c>
      <c r="DS310" s="198">
        <f>IFERROR((VLOOKUP($A310,'1718'!$F$10:$S$408,11,FALSE)/VLOOKUP($A310,'2018'!$F$10:$N$460,9,FALSE))*1000,#N/A)</f>
        <v>0</v>
      </c>
      <c r="DT310" s="198">
        <f>IFERROR((VLOOKUP($A310,'1819'!$F$10:$S$408,11,FALSE)/VLOOKUP($A310,'2018'!$F$10:$N$460,9,FALSE))*1000,#N/A)</f>
        <v>0</v>
      </c>
      <c r="DU310" s="198">
        <f>IFERROR((VLOOKUP($A310,'1920'!$F$10:$S$408,11,FALSE)/VLOOKUP($A310,'2019'!$F$10:$N$464,8,FALSE))*1000,#N/A)</f>
        <v>0</v>
      </c>
      <c r="DV310" s="198">
        <f>IFERROR((VLOOKUP($A310,'20 21'!$F$10:$S$408,11,FALSE)/VLOOKUP($A310,'2020'!$F$10:$N$469,8,FALSE))*1000,#N/A)</f>
        <v>0</v>
      </c>
      <c r="DW310" s="198">
        <f>IFERROR((VLOOKUP($A310,'21 22'!$F$10:$S$408,11,FALSE)/VLOOKUP($A310,'2021'!$F$10:$N$469,8,FALSE))*1000,#N/A)</f>
        <v>0</v>
      </c>
      <c r="DX310" s="198">
        <f>IFERROR((VLOOKUP($A310,'22 23'!$F$10:$S$408,11,FALSE)/VLOOKUP($A310,'2022'!$F$10:$N$469,8,FALSE))*1000,#N/A)</f>
        <v>0</v>
      </c>
      <c r="DY310" s="196">
        <f>IFERROR((VLOOKUP($A310,'23 24'!$F$7:$S$408,11,FALSE)/VLOOKUP($A310,'2023'!$C$7:$N$469,9,FALSE))*1000,#N/A)</f>
        <v>0</v>
      </c>
      <c r="EA310" s="198">
        <f>IFERROR((VLOOKUP($A310,'0910'!$F$10:$S$433,12,FALSE)/VLOOKUP($A310,'2010'!$C$5:$K$611,9,FALSE))*1000,#N/A)</f>
        <v>4.8211508553654747</v>
      </c>
      <c r="EB310" s="198">
        <f>IFERROR((VLOOKUP($A310,'1011'!$F$10:$S$433,13,FALSE)/VLOOKUP($A310,'2011'!$C$5:$K$611,9,FALSE))*1000,#N/A)</f>
        <v>9.0546347452424794</v>
      </c>
      <c r="EC310" s="198">
        <f>IFERROR((VLOOKUP($A310,'1112'!$F$10:$S$408,12,FALSE)/VLOOKUP($A310,'2012'!$F$10:$M$460,8,FALSE))*1000,#N/A)</f>
        <v>10.48951048951049</v>
      </c>
      <c r="ED310" s="198">
        <f>IFERROR((VLOOKUP($A310,'1213'!$F$10:$S$408,12,FALSE)/VLOOKUP($A310,'2013'!$F$10:$M$460,8,FALSE))*1000,#N/A)</f>
        <v>9.932279909706546</v>
      </c>
      <c r="EE310" s="198">
        <f>IFERROR((VLOOKUP($A310,'1314'!$F$10:$S$408,12,FALSE)/VLOOKUP($A310,'2014'!$F$10:$M$460,8,FALSE))*1000,#N/A)</f>
        <v>9.9985076854200869</v>
      </c>
      <c r="EF310" s="198">
        <f>IFERROR((VLOOKUP($A310,'1415'!$F$10:$S$408,12,FALSE)/VLOOKUP($A310,'2015'!$F$10:$M$460,8,FALSE))*1000,#N/A)</f>
        <v>7.5399172087522182</v>
      </c>
      <c r="EG310" s="198">
        <f>IFERROR((VLOOKUP($A310,'1516'!$F$10:$S$408,12,FALSE)/VLOOKUP($A310,'2016'!$F$10:$M$460,8,FALSE))*1000,#N/A)</f>
        <v>4.8415492957746471</v>
      </c>
      <c r="EH310" s="198">
        <f>IFERROR((VLOOKUP($A310,'1617'!$F$10:$S$408,12,FALSE)/VLOOKUP($A310,'2017'!$F$10:$M$460,8,FALSE))*1000,#N/A)</f>
        <v>5.2378873854212129</v>
      </c>
      <c r="EI310" s="198">
        <f>IFERROR((VLOOKUP($A310,'1718'!$F$10:$S$408,12,FALSE)/VLOOKUP($A310,'2018'!$F$10:$N$460,9,FALSE))*1000,#N/A)</f>
        <v>7.081948258418846</v>
      </c>
      <c r="EJ310" s="198">
        <f>IFERROR((VLOOKUP($A310,'1819'!$F$10:$S$408,12,FALSE)/VLOOKUP($A310,'2018'!$F$10:$N$460,9,FALSE))*1000,#N/A)</f>
        <v>7.081948258418846</v>
      </c>
      <c r="EK310" s="198">
        <f>IFERROR((VLOOKUP($A310,'1920'!$F$10:$S$408,12,FALSE)/VLOOKUP($A310,'2019'!$F$10:$N$464,8,FALSE))*1000,#N/A)</f>
        <v>11.566636679090092</v>
      </c>
      <c r="EL310" s="198">
        <f>IFERROR((VLOOKUP($A310,'20 21'!$F$10:$S$408,12,FALSE)/VLOOKUP($A310,'2020'!$F$10:$N$469,8,FALSE))*1000,#N/A)</f>
        <v>9.1166780508261809</v>
      </c>
      <c r="EM310" s="198">
        <f>IFERROR((VLOOKUP($A310,'21 22'!$F$10:$S$408,12,FALSE)/VLOOKUP($A310,'2021'!$F$10:$N$469,8,FALSE))*1000,#N/A)</f>
        <v>9.9933377748167889</v>
      </c>
      <c r="EN310" s="198">
        <f>IFERROR((VLOOKUP($A310,'22 23'!$F$10:$S$408,12,FALSE)/VLOOKUP($A310,'2022'!$F$10:$N$469,8,FALSE))*1000,#N/A)</f>
        <v>8.2493503636588628</v>
      </c>
      <c r="EO310" s="196">
        <f>IFERROR((VLOOKUP($A310,'23 24'!$F$7:$S$408,12,FALSE)/VLOOKUP($A310,'2023'!$C$7:$N$469,9,FALSE))*1000,#N/A)</f>
        <v>10.694318474096736</v>
      </c>
    </row>
    <row r="311" spans="1:145" x14ac:dyDescent="0.3">
      <c r="A311" t="s">
        <v>1038</v>
      </c>
      <c r="B311" t="s">
        <v>1741</v>
      </c>
      <c r="C311" t="str">
        <f>IF(VLOOKUP($A311,'0910'!$F$10:$L$433,1,FALSE)=VLOOKUP($A311,'2010'!$C$5:$K$611,1,FALSE),VLOOKUP($A311,'0910'!$F$10:$L$433,1,FALSE),FALSE)</f>
        <v>Wellingborough</v>
      </c>
      <c r="D311" t="str">
        <f>IF(VLOOKUP($A311,'1011'!$F$10:$L$433,1,FALSE)=VLOOKUP($A311,'2011'!$C$5:$K$611,1,FALSE),VLOOKUP($A311,'1011'!$F$10:$L$433,1,FALSE),FALSE)</f>
        <v>Wellingborough</v>
      </c>
      <c r="E311" t="str">
        <f>IF(VLOOKUP(A311,'1112'!$F$10:$L$408,1,FALSE)=VLOOKUP(A311,'2012'!$F$10:$M$460,1,FALSE),VLOOKUP(A311,'1112'!$F$10:$L$408,1,FALSE),FALSE)</f>
        <v>Wellingborough</v>
      </c>
      <c r="F311" t="str">
        <f>IF(VLOOKUP($A311,'1213'!$F$10:$L$408,1,FALSE)=VLOOKUP($A311,'2013'!$F$10:$M$460,1,FALSE),VLOOKUP($A311,'1213'!$F$10:$L$408,1,FALSE),FALSE)</f>
        <v>Wellingborough</v>
      </c>
      <c r="G311" t="str">
        <f>IF(VLOOKUP($A311,'1314'!$F$10:$L$408,1,FALSE)=VLOOKUP($A311,'2014'!$F$10:$M$460,1,FALSE),VLOOKUP($A311,'1314'!$F$10:$L$408,1,FALSE),FALSE)</f>
        <v>Wellingborough</v>
      </c>
      <c r="H311" t="str">
        <f>IF(VLOOKUP($A311,'1415'!$F$10:$L$408,1,FALSE)=VLOOKUP($A311,'2015'!$F$10:$M$460,1,FALSE),VLOOKUP($A311,'1415'!$F$10:$L$408,1,FALSE),FALSE)</f>
        <v>Wellingborough</v>
      </c>
      <c r="I311" t="str">
        <f>IF(VLOOKUP($A311,'1516'!$F$10:$L$408,1,FALSE)=VLOOKUP($A311,'2015'!$F$10:$M$460,1,FALSE),VLOOKUP($A311,'1516'!$F$10:$L$408,1,FALSE),FALSE)</f>
        <v>Wellingborough</v>
      </c>
      <c r="J311" t="str">
        <f>IF(VLOOKUP($A311,'1617'!$F$10:$L$408,1,FALSE)=VLOOKUP($A311,'2016'!$F$10:$M$460,1,FALSE),VLOOKUP($A311,'1617'!$F$10:$L$408,1,FALSE),FALSE)</f>
        <v>Wellingborough</v>
      </c>
      <c r="K311" t="str">
        <f>IF(VLOOKUP($A311,'1718'!$F$10:$M$408,1,FALSE)=VLOOKUP($A311,'2017'!$F$10:$M$460,1,FALSE),VLOOKUP($A311,'1718'!$F$10:$M$408,1,FALSE),FALSE)</f>
        <v>Wellingborough</v>
      </c>
      <c r="L311" t="str">
        <f>IF(VLOOKUP($A311,'1819'!$F$10:$M$408,1,FALSE)=VLOOKUP($A311,'2018'!$F$10:$M$460,1,FALSE),VLOOKUP($A311,'1819'!$F$10:$M$408,1,FALSE),FALSE)</f>
        <v>Wellingborough</v>
      </c>
      <c r="M311" t="str">
        <f>IF(VLOOKUP($A311,'1920'!$F$10:$M$408,1,FALSE)=VLOOKUP($A311,'2019'!$F$10:$M$464,1,FALSE),VLOOKUP($A311,'1920'!$F$10:$M$408,1,FALSE),FALSE)</f>
        <v>Wellingborough</v>
      </c>
      <c r="N311" t="str">
        <f>IF(VLOOKUP($A311,'20 21'!$F$10:$N$408,1,FALSE)=VLOOKUP($A311,'2020'!$F$10:$O$468,1,FALSE),VLOOKUP($A311,'20 21'!$F$10:$N$408,1,FALSE),FALSE)</f>
        <v>Wellingborough</v>
      </c>
      <c r="O311" t="e">
        <f>IF(VLOOKUP($A311,'21 22'!$F$10:$N$408,1,FALSE)=VLOOKUP($A311,'2021'!$F$10:$O$471,1,FALSE),VLOOKUP($A311,'21 22'!$F$10:$N$408,1,FALSE),FALSE)</f>
        <v>#N/A</v>
      </c>
      <c r="P311" t="e">
        <f>IF(VLOOKUP($A311,'22 23'!$F$10:$N$408,1,FALSE)=VLOOKUP($A311,'2022'!$F$10:$O$468,1,FALSE),VLOOKUP($A311,'22 23'!$F$10:$N$408,1,FALSE),FALSE)</f>
        <v>#N/A</v>
      </c>
      <c r="Q311" t="e">
        <f>IF(VLOOKUP($A311,'23 24'!$F$7:$N$408,1,FALSE)=VLOOKUP($A311,'2023'!$C$7:$O$468,1,FALSE),VLOOKUP($A311,'23 24'!$F$7:$N$408,1,FALSE),FALSE)</f>
        <v>#N/A</v>
      </c>
      <c r="S311" s="196" t="e">
        <f>IFERROR((VLOOKUP($A311,'0910'!$F$10:$L$433,4,FALSE)/VLOOKUP($A311,'2010'!$C$5:$K$611,9,FALSE))*1000,#N/A)</f>
        <v>#N/A</v>
      </c>
      <c r="T311" s="196">
        <f>IFERROR((VLOOKUP($A311,'1011'!$F$10:$L$433,4,FALSE)/VLOOKUP($A311,'2011'!$C$5:$K$611,9,FALSE))*1000,#N/A)</f>
        <v>0.90689238210399037</v>
      </c>
      <c r="U311" s="196">
        <f>IFERROR((VLOOKUP($A311,'1112'!$F$10:$L$408,4,FALSE)/VLOOKUP($A311,'2012'!$F$10:$M$460,8,FALSE))*1000,#N/A)</f>
        <v>1.8061408789885611</v>
      </c>
      <c r="V311" s="196">
        <f>IFERROR((VLOOKUP($A311,'1213'!$F$10:$L$408,4,FALSE)/VLOOKUP($A311,'2013'!$F$10:$M$460,8,FALSE))*1000,#N/A)</f>
        <v>1.7996400719856029</v>
      </c>
      <c r="W311" s="196">
        <f>IFERROR((VLOOKUP($A311,'1314'!$F$10:$L$408,4,FALSE)/VLOOKUP($A311,'2014'!$F$10:$M$460,8,FALSE))*1000,#N/A)</f>
        <v>2.9770765108663291</v>
      </c>
      <c r="X311" s="196">
        <f>IFERROR((VLOOKUP($A311,'1415'!$F$10:$L$408,4,FALSE)/VLOOKUP($A311,'2015'!$F$10:$M$460,8,FALSE))*1000,#N/A)</f>
        <v>7.6538121872240215</v>
      </c>
      <c r="Y311" s="196">
        <f>IFERROR((VLOOKUP($A311,'1516'!$F$10:$L$408,4,FALSE)/VLOOKUP($A311,'2016'!$F$10:$M$460,8,FALSE))*1000,#N/A)</f>
        <v>5.5312954876273652</v>
      </c>
      <c r="Z311" s="196">
        <f>IFERROR((VLOOKUP($A311,'1617'!$F$10:$L$408,4,FALSE)/VLOOKUP($A311,'2017'!$F$10:$M$460,8,FALSE))*1000,#N/A)</f>
        <v>4.3352601156069364</v>
      </c>
      <c r="AA311" s="196">
        <f>IFERROR((VLOOKUP($A311,'1718'!$F$10:$L$408,4,FALSE)/VLOOKUP($A311,'2018'!$F$10:$N$460,9,FALSE))*1000,#N/A)</f>
        <v>7.1674311926605512</v>
      </c>
      <c r="AB311" s="196">
        <f>IFERROR((VLOOKUP($A311,'1819'!$F$10:$L$408,4,FALSE)/VLOOKUP($A311,'2018'!$F$10:$N$460,9,FALSE))*1000,#N/A)</f>
        <v>5.1605504587155968</v>
      </c>
      <c r="AC311" s="196">
        <f>IFERROR((VLOOKUP($A311,'1920'!$F$10:$L$408,4,FALSE)/VLOOKUP($A311,'2019'!$F$10:$N$464,8,FALSE))*1000,#N/A)</f>
        <v>6.5314931561310843</v>
      </c>
      <c r="AD311" s="196">
        <f>IFERROR((VLOOKUP($A311,'20 21'!$F$10:$M$408,4,FALSE)/VLOOKUP($A311,'2020'!$F$10:$N$469,8,FALSE))*1000,#N/A)</f>
        <v>6.1321136001917687</v>
      </c>
      <c r="AE311" s="196" t="e">
        <f>IFERROR((VLOOKUP($A311,'21 22'!$F$10:$M$408,4,FALSE)/VLOOKUP($A311,'2021'!$F$10:$N$469,8,FALSE))*1000,#N/A)</f>
        <v>#N/A</v>
      </c>
      <c r="AF311" s="196" t="e">
        <f>IFERROR((VLOOKUP($A311,'22 23'!$F$10:$M$408,4,FALSE)/VLOOKUP($A311,'2022'!$F$10:$N$469,8,FALSE))*1000,#N/A)</f>
        <v>#N/A</v>
      </c>
      <c r="AG311" s="196" t="e">
        <f>IFERROR((VLOOKUP($A311,'23 24'!$F$7:$M$408,4,FALSE)/VLOOKUP($A311,'2023'!$C$7:$N$469,9,FALSE))*1000,#N/A)</f>
        <v>#N/A</v>
      </c>
      <c r="AI311" s="196" t="e">
        <f>IFERROR((VLOOKUP($A311,'0910'!$F$10:$L$433,5,FALSE)/VLOOKUP($A311,'2010'!$C$5:$K$611,9,FALSE))*1000,#N/A)</f>
        <v>#N/A</v>
      </c>
      <c r="AJ311" s="196">
        <f>IFERROR((VLOOKUP($A311,'1011'!$F$10:$L$433,5,FALSE)/VLOOKUP($A311,'2011'!$C$5:$K$611,9,FALSE))*1000,#N/A)</f>
        <v>0.60459492140266013</v>
      </c>
      <c r="AK311" s="196">
        <f>IFERROR((VLOOKUP($A311,'1112'!$F$10:$L$408,5,FALSE)/VLOOKUP($A311,'2012'!$F$10:$M$460,8,FALSE))*1000,#N/A)</f>
        <v>0.30102347983142685</v>
      </c>
      <c r="AL311" s="196">
        <f>IFERROR((VLOOKUP($A311,'1213'!$F$10:$L$408,5,FALSE)/VLOOKUP($A311,'2013'!$F$10:$M$460,8,FALSE))*1000,#N/A)</f>
        <v>0</v>
      </c>
      <c r="AM311" s="196">
        <f>IFERROR((VLOOKUP($A311,'1314'!$F$10:$L$408,5,FALSE)/VLOOKUP($A311,'2014'!$F$10:$M$460,8,FALSE))*1000,#N/A)</f>
        <v>2.6793688597796965</v>
      </c>
      <c r="AN311" s="196">
        <f>IFERROR((VLOOKUP($A311,'1415'!$F$10:$L$408,5,FALSE)/VLOOKUP($A311,'2015'!$F$10:$M$460,8,FALSE))*1000,#N/A)</f>
        <v>3.2381513099793935</v>
      </c>
      <c r="AO311" s="196">
        <f>IFERROR((VLOOKUP($A311,'1516'!$F$10:$L$408,5,FALSE)/VLOOKUP($A311,'2016'!$F$10:$M$460,8,FALSE))*1000,#N/A)</f>
        <v>0.58224163027656484</v>
      </c>
      <c r="AP311" s="196">
        <f>IFERROR((VLOOKUP($A311,'1617'!$F$10:$L$408,5,FALSE)/VLOOKUP($A311,'2017'!$F$10:$M$460,8,FALSE))*1000,#N/A)</f>
        <v>0.28901734104046245</v>
      </c>
      <c r="AQ311" s="196">
        <f>IFERROR((VLOOKUP($A311,'1718'!$F$10:$L$408,5,FALSE)/VLOOKUP($A311,'2018'!$F$10:$N$460,9,FALSE))*1000,#N/A)</f>
        <v>0.57339449541284404</v>
      </c>
      <c r="AR311" s="196">
        <f>IFERROR((VLOOKUP($A311,'1819'!$F$10:$L$408,5,FALSE)/VLOOKUP($A311,'2018'!$F$10:$N$460,9,FALSE))*1000,#N/A)</f>
        <v>1.1467889908256881</v>
      </c>
      <c r="AS311" s="196">
        <f>IFERROR((VLOOKUP($A311,'1920'!$F$10:$L$408,5,FALSE)/VLOOKUP($A311,'2019'!$F$10:$N$464,8,FALSE))*1000,#N/A)</f>
        <v>2.5558016697904242</v>
      </c>
      <c r="AT311" s="196">
        <f>IFERROR((VLOOKUP($A311,'20 21'!$F$10:$L$408,5,FALSE)/VLOOKUP($A311,'2020'!$F$10:$N$469,8,FALSE))*1000,#N/A)</f>
        <v>2.2298594909788245</v>
      </c>
      <c r="AU311" s="196" t="e">
        <f>IFERROR((VLOOKUP($A311,'21 22'!$F$10:$L$408,5,FALSE)/VLOOKUP($A311,'2021'!$F$10:$N$469,8,FALSE))*1000,#N/A)</f>
        <v>#N/A</v>
      </c>
      <c r="AV311" s="196" t="e">
        <f>IFERROR((VLOOKUP($A311,'22 23'!$F$10:$L$408,5,FALSE)/VLOOKUP($A311,'2022'!$F$10:$N$469,8,FALSE))*1000,#N/A)</f>
        <v>#N/A</v>
      </c>
      <c r="AW311" s="196" t="e">
        <f>IFERROR((VLOOKUP($A311,'23 24'!$F$7:$M$408,5,FALSE)/VLOOKUP($A311,'2023'!$C$7:$N$469,9,FALSE))*1000,#N/A)</f>
        <v>#N/A</v>
      </c>
      <c r="AY311" s="196" t="e">
        <f>IFERROR((VLOOKUP($A311,'0910'!$F$10:$L$433,6,FALSE)/VLOOKUP($A311,'2010'!$C$5:$K$611,9,FALSE))*1000,#N/A)</f>
        <v>#N/A</v>
      </c>
      <c r="AZ311" s="196">
        <f>IFERROR((VLOOKUP($A311,'1011'!$F$10:$L$433,6,FALSE)/VLOOKUP($A311,'2011'!$C$5:$K$611,9,FALSE))*1000,#N/A)</f>
        <v>0</v>
      </c>
      <c r="BA311" s="196">
        <f>IFERROR((VLOOKUP($A311,'1112'!$F$10:$L$408,6,FALSE)/VLOOKUP($A311,'2012'!$F$10:$M$460,8,FALSE))*1000,#N/A)</f>
        <v>0</v>
      </c>
      <c r="BB311" s="196">
        <f>IFERROR((VLOOKUP($A311,'1213'!$F$10:$L$408,6,FALSE)/VLOOKUP($A311,'2013'!$F$10:$M$460,8,FALSE))*1000,#N/A)</f>
        <v>0</v>
      </c>
      <c r="BC311" s="196">
        <f>IFERROR((VLOOKUP($A311,'1314'!$F$10:$L$408,6,FALSE)/VLOOKUP($A311,'2014'!$F$10:$M$460,8,FALSE))*1000,#N/A)</f>
        <v>0</v>
      </c>
      <c r="BD311" s="196">
        <f>IFERROR((VLOOKUP($A311,'1415'!$F$10:$L$408,6,FALSE)/VLOOKUP($A311,'2015'!$F$10:$M$460,8,FALSE))*1000,#N/A)</f>
        <v>0</v>
      </c>
      <c r="BE311" s="196">
        <f>IFERROR((VLOOKUP($A311,'1516'!$F$10:$L$408,6,FALSE)/VLOOKUP($A311,'2016'!$F$10:$M$460,8,FALSE))*1000,#N/A)</f>
        <v>0</v>
      </c>
      <c r="BF311" s="196">
        <f>IFERROR((VLOOKUP($A311,'1617'!$F$10:$L$408,6,FALSE)/VLOOKUP($A311,'2017'!$F$10:$M$460,8,FALSE))*1000,#N/A)</f>
        <v>0.28901734104046245</v>
      </c>
      <c r="BG311" s="196">
        <f>IFERROR((VLOOKUP($A311,'1718'!$F$10:$L$408,6,FALSE)/VLOOKUP($A311,'2018'!$F$10:$N$460,9,FALSE))*1000,#N/A)</f>
        <v>0</v>
      </c>
      <c r="BH311" s="196">
        <f>IFERROR((VLOOKUP($A311,'1819'!$F$10:$L$408,6,FALSE)/VLOOKUP($A311,'2018'!$F$10:$N$460,9,FALSE))*1000,#N/A)</f>
        <v>0</v>
      </c>
      <c r="BI311" s="196">
        <f>IFERROR((VLOOKUP($A311,'1920'!$F$10:$L$408,6,FALSE)/VLOOKUP($A311,'2019'!$F$10:$N$464,8,FALSE))*1000,#N/A)</f>
        <v>0</v>
      </c>
      <c r="BJ311" s="196">
        <f>IFERROR((VLOOKUP($A311,'20 21'!$F$10:$L$408,6,FALSE)/VLOOKUP($A311,'2020'!$F$10:$N$469,8,FALSE))*1000,#N/A)</f>
        <v>0</v>
      </c>
      <c r="BK311" s="196" t="e">
        <f>IFERROR((VLOOKUP($A311,'21 22'!$F$10:$L$408,6,FALSE)/VLOOKUP($A311,'2021'!$F$10:$N$469,8,FALSE))*1000,#N/A)</f>
        <v>#N/A</v>
      </c>
      <c r="BL311" s="196" t="e">
        <f>IFERROR((VLOOKUP($A311,'22 23'!$F$10:$L$408,6,FALSE)/VLOOKUP($A311,'2022'!$F$10:$N$469,8,FALSE))*1000,#N/A)</f>
        <v>#N/A</v>
      </c>
      <c r="BM311" s="196" t="e">
        <f>IFERROR((VLOOKUP($A311,'23 24'!$F$7:$M$408,6,FALSE)/VLOOKUP($A311,'2023'!$C$7:$N$469,9,FALSE))*1000,#N/A)</f>
        <v>#N/A</v>
      </c>
      <c r="BO311" s="196" t="e">
        <f>IFERROR((VLOOKUP($A311,'0910'!$F$10:$L$433,7,FALSE)/VLOOKUP($A311,'2010'!$C$5:$K$611,9,FALSE))*1000,#N/A)</f>
        <v>#N/A</v>
      </c>
      <c r="BP311" s="196">
        <f>IFERROR((VLOOKUP($A311,'1011'!$F$10:$L$433,7,FALSE)/VLOOKUP($A311,'2011'!$C$5:$K$611,9,FALSE))*1000,#N/A)</f>
        <v>1.5114873035066505</v>
      </c>
      <c r="BQ311" s="196">
        <f>IFERROR((VLOOKUP($A311,'1112'!$F$10:$L$408,7,FALSE)/VLOOKUP($A311,'2012'!$F$10:$M$460,8,FALSE))*1000,#N/A)</f>
        <v>2.107164358819988</v>
      </c>
      <c r="BR311" s="196">
        <f>IFERROR((VLOOKUP($A311,'1213'!$F$10:$L$408,7,FALSE)/VLOOKUP($A311,'2013'!$F$10:$M$460,8,FALSE))*1000,#N/A)</f>
        <v>2.0995800839832035</v>
      </c>
      <c r="BS311" s="196">
        <f>IFERROR((VLOOKUP($A311,'1314'!$F$10:$L$408,7,FALSE)/VLOOKUP($A311,'2014'!$F$10:$M$460,8,FALSE))*1000,#N/A)</f>
        <v>5.6564453706460256</v>
      </c>
      <c r="BT311" s="196">
        <f>IFERROR((VLOOKUP($A311,'1415'!$F$10:$L$408,7,FALSE)/VLOOKUP($A311,'2015'!$F$10:$M$460,8,FALSE))*1000,#N/A)</f>
        <v>11.186340889019723</v>
      </c>
      <c r="BU311" s="196">
        <f>IFERROR((VLOOKUP($A311,'1516'!$F$10:$L$408,7,FALSE)/VLOOKUP($A311,'2016'!$F$10:$M$460,8,FALSE))*1000,#N/A)</f>
        <v>6.1135371179039302</v>
      </c>
      <c r="BV311" s="196">
        <f>IFERROR((VLOOKUP($A311,'1617'!$F$10:$L$408,7,FALSE)/VLOOKUP($A311,'2017'!$F$10:$M$460,8,FALSE))*1000,#N/A)</f>
        <v>4.9132947976878611</v>
      </c>
      <c r="BW311" s="196">
        <f>IFERROR((VLOOKUP($A311,'1718'!$F$10:$L$408,7,FALSE)/VLOOKUP($A311,'2018'!$F$10:$N$460,9,FALSE))*1000,#N/A)</f>
        <v>7.7408256880733948</v>
      </c>
      <c r="BX311" s="196">
        <f>IFERROR((VLOOKUP($A311,'1819'!$F$10:$L$408,7,FALSE)/VLOOKUP($A311,'2018'!$F$10:$N$460,9,FALSE))*1000,#N/A)</f>
        <v>6.3073394495412849</v>
      </c>
      <c r="BY311" s="196">
        <f>IFERROR((VLOOKUP($A311,'1920'!$F$10:$L$408,7,FALSE)/VLOOKUP($A311,'2019'!$F$10:$N$464,8,FALSE))*1000,#N/A)</f>
        <v>9.0872948259215089</v>
      </c>
      <c r="BZ311" s="196">
        <f>IFERROR((VLOOKUP($A311,'20 21'!$F$10:$L$408,7,FALSE)/VLOOKUP($A311,'2020'!$F$10:$N$469,8,FALSE))*1000,#N/A)</f>
        <v>8.3619730911705936</v>
      </c>
      <c r="CA311" s="196" t="e">
        <f>IFERROR((VLOOKUP($A311,'21 22'!$F$10:$L$408,7,FALSE)/VLOOKUP($A311,'2021'!$F$10:$N$469,8,FALSE))*1000,#N/A)</f>
        <v>#N/A</v>
      </c>
      <c r="CB311" s="196" t="e">
        <f>IFERROR((VLOOKUP($A311,'22 23'!$F$10:$L$408,7,FALSE)/VLOOKUP($A311,'2022'!$F$10:$N$469,8,FALSE))*1000,#N/A)</f>
        <v>#N/A</v>
      </c>
      <c r="CC311" s="196" t="e">
        <f>IFERROR((VLOOKUP($A311,'23 24'!$F$7:$M$408,7,FALSE)/VLOOKUP($A311,'2023'!$C$7:$N$469,9,FALSE))*1000,#N/A)</f>
        <v>#N/A</v>
      </c>
      <c r="CE311" s="198" t="e">
        <f>IFERROR((VLOOKUP($A311,'0910'!$F$10:$S$433,9,FALSE)/VLOOKUP($A311,'2010'!$C$5:$K$611,9,FALSE))*1000,#N/A)</f>
        <v>#N/A</v>
      </c>
      <c r="CF311" s="198">
        <f>IFERROR((VLOOKUP($A311,'1011'!$F$10:$S$433,10,FALSE)/VLOOKUP($A311,'2011'!$C$5:$K$611,9,FALSE))*1000,#N/A)</f>
        <v>1.2091898428053203</v>
      </c>
      <c r="CG311" s="198">
        <f>IFERROR((VLOOKUP($A311,'1112'!$F$10:$S$408,9,FALSE)/VLOOKUP($A311,'2012'!$F$10:$M$460,8,FALSE))*1000,#N/A)</f>
        <v>1.5051173991571343</v>
      </c>
      <c r="CH311" s="198">
        <f>IFERROR((VLOOKUP($A311,'1213'!$F$10:$S$408,9,FALSE)/VLOOKUP($A311,'2013'!$F$10:$M$460,8,FALSE))*1000,#N/A)</f>
        <v>2.6994601079784042</v>
      </c>
      <c r="CI311" s="198">
        <f>IFERROR((VLOOKUP($A311,'1314'!$F$10:$S$408,9,FALSE)/VLOOKUP($A311,'2014'!$F$10:$M$460,8,FALSE))*1000,#N/A)</f>
        <v>2.9770765108663291</v>
      </c>
      <c r="CJ311" s="198">
        <f>IFERROR((VLOOKUP($A311,'1415'!$F$10:$S$408,9,FALSE)/VLOOKUP($A311,'2015'!$F$10:$M$460,8,FALSE))*1000,#N/A)</f>
        <v>4.415660877244628</v>
      </c>
      <c r="CK311" s="198">
        <f>IFERROR((VLOOKUP($A311,'1516'!$F$10:$S$408,9,FALSE)/VLOOKUP($A311,'2016'!$F$10:$M$460,8,FALSE))*1000,#N/A)</f>
        <v>5.2401746724890828</v>
      </c>
      <c r="CL311" s="198">
        <f>IFERROR((VLOOKUP($A311,'1617'!$F$10:$S$408,9,FALSE)/VLOOKUP($A311,'2017'!$F$10:$M$460,8,FALSE))*1000,#N/A)</f>
        <v>5.202312138728324</v>
      </c>
      <c r="CM311" s="198">
        <f>IFERROR((VLOOKUP($A311,'1718'!$F$10:$S$408,9,FALSE)/VLOOKUP($A311,'2018'!$F$10:$N$460,9,FALSE))*1000,#N/A)</f>
        <v>4.3004587155963305</v>
      </c>
      <c r="CN311" s="198">
        <f>IFERROR((VLOOKUP($A311,'1819'!$F$10:$S$408,9,FALSE)/VLOOKUP($A311,'2018'!$F$10:$N$460,9,FALSE))*1000,#N/A)</f>
        <v>6.8807339449541285</v>
      </c>
      <c r="CO311" s="198">
        <f>IFERROR((VLOOKUP($A311,'1920'!$F$10:$S$408,9,FALSE)/VLOOKUP($A311,'2019'!$F$10:$N$464,8,FALSE))*1000,#N/A)</f>
        <v>5.3955813028908954</v>
      </c>
      <c r="CP311" s="198">
        <f>IFERROR((VLOOKUP($A311,'20 21'!$F$10:$S$408,9,FALSE)/VLOOKUP($A311,'2020'!$F$10:$N$469,8,FALSE))*1000,#N/A)</f>
        <v>5.2959162910747093</v>
      </c>
      <c r="CQ311" s="198" t="e">
        <f>IFERROR((VLOOKUP($A311,'21 22'!$F$10:$S$408,9,FALSE)/VLOOKUP($A311,'2021'!$F$10:$N$469,8,FALSE))*1000,#N/A)</f>
        <v>#N/A</v>
      </c>
      <c r="CR311" s="198" t="e">
        <f>IFERROR((VLOOKUP($A311,'22 23'!$F$10:$S$408,9,FALSE)/VLOOKUP($A311,'2022'!$F$10:$N$469,8,FALSE))*1000,#N/A)</f>
        <v>#N/A</v>
      </c>
      <c r="CS311" s="196" t="e">
        <f>IFERROR((VLOOKUP($A311,'23 24'!$F$7:$S$408,9,FALSE)/VLOOKUP($A311,'2023'!$C$7:$N$469,9,FALSE))*1000,#N/A)</f>
        <v>#N/A</v>
      </c>
      <c r="CU311" s="198" t="e">
        <f>IFERROR((VLOOKUP($A311,'0910'!$F$10:$S$433,10,FALSE)/VLOOKUP($A311,'2010'!$C$5:$K$611,9,FALSE))*1000,#N/A)</f>
        <v>#N/A</v>
      </c>
      <c r="CV311" s="198">
        <f>IFERROR((VLOOKUP($A311,'1011'!$F$10:$S$433,11,FALSE)/VLOOKUP($A311,'2011'!$C$5:$K$611,9,FALSE))*1000,#N/A)</f>
        <v>0.60459492140266013</v>
      </c>
      <c r="CW311" s="198">
        <f>IFERROR((VLOOKUP($A311,'1112'!$F$10:$S$408,10,FALSE)/VLOOKUP($A311,'2012'!$F$10:$M$460,8,FALSE))*1000,#N/A)</f>
        <v>0.60204695966285371</v>
      </c>
      <c r="CX311" s="198">
        <f>IFERROR((VLOOKUP($A311,'1213'!$F$10:$S$408,10,FALSE)/VLOOKUP($A311,'2013'!$F$10:$M$460,8,FALSE))*1000,#N/A)</f>
        <v>0.29994001199760045</v>
      </c>
      <c r="CY311" s="198">
        <f>IFERROR((VLOOKUP($A311,'1314'!$F$10:$S$408,10,FALSE)/VLOOKUP($A311,'2014'!$F$10:$M$460,8,FALSE))*1000,#N/A)</f>
        <v>0</v>
      </c>
      <c r="CZ311" s="198">
        <f>IFERROR((VLOOKUP($A311,'1415'!$F$10:$S$408,10,FALSE)/VLOOKUP($A311,'2015'!$F$10:$M$460,8,FALSE))*1000,#N/A)</f>
        <v>2.6493965263467767</v>
      </c>
      <c r="DA311" s="198">
        <f>IFERROR((VLOOKUP($A311,'1516'!$F$10:$S$408,10,FALSE)/VLOOKUP($A311,'2016'!$F$10:$M$460,8,FALSE))*1000,#N/A)</f>
        <v>3.4934497816593888</v>
      </c>
      <c r="DB311" s="198">
        <f>IFERROR((VLOOKUP($A311,'1617'!$F$10:$S$408,10,FALSE)/VLOOKUP($A311,'2017'!$F$10:$M$460,8,FALSE))*1000,#N/A)</f>
        <v>0.5780346820809249</v>
      </c>
      <c r="DC311" s="198">
        <f>IFERROR((VLOOKUP($A311,'1718'!$F$10:$S$408,10,FALSE)/VLOOKUP($A311,'2018'!$F$10:$N$460,9,FALSE))*1000,#N/A)</f>
        <v>0.28669724770642202</v>
      </c>
      <c r="DD311" s="198">
        <f>IFERROR((VLOOKUP($A311,'1819'!$F$10:$S$408,10,FALSE)/VLOOKUP($A311,'2018'!$F$10:$N$460,9,FALSE))*1000,#N/A)</f>
        <v>2.0068807339449544</v>
      </c>
      <c r="DE311" s="198">
        <f>IFERROR((VLOOKUP($A311,'1920'!$F$10:$S$408,10,FALSE)/VLOOKUP($A311,'2019'!$F$10:$N$464,8,FALSE))*1000,#N/A)</f>
        <v>1.4198898165502358</v>
      </c>
      <c r="DF311" s="198">
        <f>IFERROR((VLOOKUP($A311,'20 21'!$F$10:$S$408,10,FALSE)/VLOOKUP($A311,'2020'!$F$10:$N$469,8,FALSE))*1000,#N/A)</f>
        <v>1.9511270546064716</v>
      </c>
      <c r="DG311" s="198" t="e">
        <f>IFERROR((VLOOKUP($A311,'21 22'!$F$10:$S$408,10,FALSE)/VLOOKUP($A311,'2021'!$F$10:$N$469,8,FALSE))*1000,#N/A)</f>
        <v>#N/A</v>
      </c>
      <c r="DH311" s="198" t="e">
        <f>IFERROR((VLOOKUP($A311,'22 23'!$F$10:$S$408,10,FALSE)/VLOOKUP($A311,'2022'!$F$10:$N$469,8,FALSE))*1000,#N/A)</f>
        <v>#N/A</v>
      </c>
      <c r="DI311" s="196" t="e">
        <f>IFERROR((VLOOKUP($A311,'23 24'!$F$7:$S$408,10,FALSE)/VLOOKUP($A311,'2023'!$C$7:$N$469,9,FALSE))*1000,#N/A)</f>
        <v>#N/A</v>
      </c>
      <c r="DK311" s="198" t="e">
        <f>IFERROR((VLOOKUP($A311,'0910'!$F$10:$S$433,11,FALSE)/VLOOKUP($A311,'2010'!$C$5:$K$611,9,FALSE))*1000,#N/A)</f>
        <v>#N/A</v>
      </c>
      <c r="DL311" s="198">
        <f>IFERROR((VLOOKUP($A311,'1011'!$F$10:$S$433,12,FALSE)/VLOOKUP($A311,'2011'!$C$5:$K$611,9,FALSE))*1000,#N/A)</f>
        <v>0</v>
      </c>
      <c r="DM311" s="198">
        <f>IFERROR((VLOOKUP($A311,'1112'!$F$10:$S$408,11,FALSE)/VLOOKUP($A311,'2012'!$F$10:$M$460,8,FALSE))*1000,#N/A)</f>
        <v>0</v>
      </c>
      <c r="DN311" s="198">
        <f>IFERROR((VLOOKUP($A311,'1213'!$F$10:$S$408,11,FALSE)/VLOOKUP($A311,'2013'!$F$10:$M$460,8,FALSE))*1000,#N/A)</f>
        <v>0</v>
      </c>
      <c r="DO311" s="198">
        <f>IFERROR((VLOOKUP($A311,'1314'!$F$10:$S$408,11,FALSE)/VLOOKUP($A311,'2014'!$F$10:$M$460,8,FALSE))*1000,#N/A)</f>
        <v>0</v>
      </c>
      <c r="DP311" s="198">
        <f>IFERROR((VLOOKUP($A311,'1415'!$F$10:$S$408,11,FALSE)/VLOOKUP($A311,'2015'!$F$10:$M$460,8,FALSE))*1000,#N/A)</f>
        <v>0</v>
      </c>
      <c r="DQ311" s="198">
        <f>IFERROR((VLOOKUP($A311,'1516'!$F$10:$S$408,11,FALSE)/VLOOKUP($A311,'2016'!$F$10:$M$460,8,FALSE))*1000,#N/A)</f>
        <v>0</v>
      </c>
      <c r="DR311" s="198">
        <f>IFERROR((VLOOKUP($A311,'1617'!$F$10:$S$408,11,FALSE)/VLOOKUP($A311,'2017'!$F$10:$M$460,8,FALSE))*1000,#N/A)</f>
        <v>0</v>
      </c>
      <c r="DS311" s="198">
        <f>IFERROR((VLOOKUP($A311,'1718'!$F$10:$S$408,11,FALSE)/VLOOKUP($A311,'2018'!$F$10:$N$460,9,FALSE))*1000,#N/A)</f>
        <v>0</v>
      </c>
      <c r="DT311" s="198">
        <f>IFERROR((VLOOKUP($A311,'1819'!$F$10:$S$408,11,FALSE)/VLOOKUP($A311,'2018'!$F$10:$N$460,9,FALSE))*1000,#N/A)</f>
        <v>0</v>
      </c>
      <c r="DU311" s="198">
        <f>IFERROR((VLOOKUP($A311,'1920'!$F$10:$S$408,11,FALSE)/VLOOKUP($A311,'2019'!$F$10:$N$464,8,FALSE))*1000,#N/A)</f>
        <v>0</v>
      </c>
      <c r="DV311" s="198">
        <f>IFERROR((VLOOKUP($A311,'20 21'!$F$10:$S$408,11,FALSE)/VLOOKUP($A311,'2020'!$F$10:$N$469,8,FALSE))*1000,#N/A)</f>
        <v>0</v>
      </c>
      <c r="DW311" s="198" t="e">
        <f>IFERROR((VLOOKUP($A311,'21 22'!$F$10:$S$408,11,FALSE)/VLOOKUP($A311,'2021'!$F$10:$N$469,8,FALSE))*1000,#N/A)</f>
        <v>#N/A</v>
      </c>
      <c r="DX311" s="198" t="e">
        <f>IFERROR((VLOOKUP($A311,'22 23'!$F$10:$S$408,11,FALSE)/VLOOKUP($A311,'2022'!$F$10:$N$469,8,FALSE))*1000,#N/A)</f>
        <v>#N/A</v>
      </c>
      <c r="DY311" s="196" t="e">
        <f>IFERROR((VLOOKUP($A311,'23 24'!$F$7:$S$408,11,FALSE)/VLOOKUP($A311,'2023'!$C$7:$N$469,9,FALSE))*1000,#N/A)</f>
        <v>#N/A</v>
      </c>
      <c r="EA311" s="198" t="e">
        <f>IFERROR((VLOOKUP($A311,'0910'!$F$10:$S$433,12,FALSE)/VLOOKUP($A311,'2010'!$C$5:$K$611,9,FALSE))*1000,#N/A)</f>
        <v>#N/A</v>
      </c>
      <c r="EB311" s="198">
        <f>IFERROR((VLOOKUP($A311,'1011'!$F$10:$S$433,13,FALSE)/VLOOKUP($A311,'2011'!$C$5:$K$611,9,FALSE))*1000,#N/A)</f>
        <v>1.8137847642079807</v>
      </c>
      <c r="EC311" s="198">
        <f>IFERROR((VLOOKUP($A311,'1112'!$F$10:$S$408,12,FALSE)/VLOOKUP($A311,'2012'!$F$10:$M$460,8,FALSE))*1000,#N/A)</f>
        <v>2.4081878386514148</v>
      </c>
      <c r="ED311" s="198">
        <f>IFERROR((VLOOKUP($A311,'1213'!$F$10:$S$408,12,FALSE)/VLOOKUP($A311,'2013'!$F$10:$M$460,8,FALSE))*1000,#N/A)</f>
        <v>2.9994001199760052</v>
      </c>
      <c r="EE311" s="198">
        <f>IFERROR((VLOOKUP($A311,'1314'!$F$10:$S$408,12,FALSE)/VLOOKUP($A311,'2014'!$F$10:$M$460,8,FALSE))*1000,#N/A)</f>
        <v>2.9770765108663291</v>
      </c>
      <c r="EF311" s="198">
        <f>IFERROR((VLOOKUP($A311,'1415'!$F$10:$S$408,12,FALSE)/VLOOKUP($A311,'2015'!$F$10:$M$460,8,FALSE))*1000,#N/A)</f>
        <v>7.0650574035914042</v>
      </c>
      <c r="EG311" s="198">
        <f>IFERROR((VLOOKUP($A311,'1516'!$F$10:$S$408,12,FALSE)/VLOOKUP($A311,'2016'!$F$10:$M$460,8,FALSE))*1000,#N/A)</f>
        <v>8.7336244541484707</v>
      </c>
      <c r="EH311" s="198">
        <f>IFERROR((VLOOKUP($A311,'1617'!$F$10:$S$408,12,FALSE)/VLOOKUP($A311,'2017'!$F$10:$M$460,8,FALSE))*1000,#N/A)</f>
        <v>5.7803468208092479</v>
      </c>
      <c r="EI311" s="198">
        <f>IFERROR((VLOOKUP($A311,'1718'!$F$10:$S$408,12,FALSE)/VLOOKUP($A311,'2018'!$F$10:$N$460,9,FALSE))*1000,#N/A)</f>
        <v>4.5871559633027523</v>
      </c>
      <c r="EJ311" s="198">
        <f>IFERROR((VLOOKUP($A311,'1819'!$F$10:$S$408,12,FALSE)/VLOOKUP($A311,'2018'!$F$10:$N$460,9,FALSE))*1000,#N/A)</f>
        <v>9.1743119266055047</v>
      </c>
      <c r="EK311" s="198">
        <f>IFERROR((VLOOKUP($A311,'1920'!$F$10:$S$408,12,FALSE)/VLOOKUP($A311,'2019'!$F$10:$N$464,8,FALSE))*1000,#N/A)</f>
        <v>6.8154711194411313</v>
      </c>
      <c r="EL311" s="198">
        <f>IFERROR((VLOOKUP($A311,'20 21'!$F$10:$S$408,12,FALSE)/VLOOKUP($A311,'2020'!$F$10:$N$469,8,FALSE))*1000,#N/A)</f>
        <v>7.5257757820535343</v>
      </c>
      <c r="EM311" s="198" t="e">
        <f>IFERROR((VLOOKUP($A311,'21 22'!$F$10:$S$408,12,FALSE)/VLOOKUP($A311,'2021'!$F$10:$N$469,8,FALSE))*1000,#N/A)</f>
        <v>#N/A</v>
      </c>
      <c r="EN311" s="198" t="e">
        <f>IFERROR((VLOOKUP($A311,'22 23'!$F$10:$S$408,12,FALSE)/VLOOKUP($A311,'2022'!$F$10:$N$469,8,FALSE))*1000,#N/A)</f>
        <v>#N/A</v>
      </c>
      <c r="EO311" s="196" t="e">
        <f>IFERROR((VLOOKUP($A311,'23 24'!$F$7:$S$408,12,FALSE)/VLOOKUP($A311,'2023'!$C$7:$N$469,9,FALSE))*1000,#N/A)</f>
        <v>#N/A</v>
      </c>
    </row>
    <row r="312" spans="1:145" x14ac:dyDescent="0.3">
      <c r="A312" t="s">
        <v>819</v>
      </c>
      <c r="B312" t="s">
        <v>1743</v>
      </c>
      <c r="C312" t="str">
        <f>IF(VLOOKUP($A312,'0910'!$F$10:$L$433,1,FALSE)=VLOOKUP($A312,'2010'!$C$5:$K$611,1,FALSE),VLOOKUP($A312,'0910'!$F$10:$L$433,1,FALSE),FALSE)</f>
        <v>Welwyn Hatfield</v>
      </c>
      <c r="D312" t="str">
        <f>IF(VLOOKUP($A312,'1011'!$F$10:$L$433,1,FALSE)=VLOOKUP($A312,'2011'!$C$5:$K$611,1,FALSE),VLOOKUP($A312,'1011'!$F$10:$L$433,1,FALSE),FALSE)</f>
        <v>Welwyn Hatfield</v>
      </c>
      <c r="E312" t="str">
        <f>IF(VLOOKUP(A312,'1112'!$F$10:$L$408,1,FALSE)=VLOOKUP(A312,'2012'!$F$10:$M$460,1,FALSE),VLOOKUP(A312,'1112'!$F$10:$L$408,1,FALSE),FALSE)</f>
        <v>Welwyn Hatfield</v>
      </c>
      <c r="F312" t="str">
        <f>IF(VLOOKUP($A312,'1213'!$F$10:$L$408,1,FALSE)=VLOOKUP($A312,'2013'!$F$10:$M$460,1,FALSE),VLOOKUP($A312,'1213'!$F$10:$L$408,1,FALSE),FALSE)</f>
        <v>Welwyn Hatfield</v>
      </c>
      <c r="G312" t="str">
        <f>IF(VLOOKUP($A312,'1314'!$F$10:$L$408,1,FALSE)=VLOOKUP($A312,'2014'!$F$10:$M$460,1,FALSE),VLOOKUP($A312,'1314'!$F$10:$L$408,1,FALSE),FALSE)</f>
        <v>Welwyn Hatfield</v>
      </c>
      <c r="H312" t="str">
        <f>IF(VLOOKUP($A312,'1415'!$F$10:$L$408,1,FALSE)=VLOOKUP($A312,'2015'!$F$10:$M$460,1,FALSE),VLOOKUP($A312,'1415'!$F$10:$L$408,1,FALSE),FALSE)</f>
        <v>Welwyn Hatfield</v>
      </c>
      <c r="I312" t="str">
        <f>IF(VLOOKUP($A312,'1516'!$F$10:$L$408,1,FALSE)=VLOOKUP($A312,'2015'!$F$10:$M$460,1,FALSE),VLOOKUP($A312,'1516'!$F$10:$L$408,1,FALSE),FALSE)</f>
        <v>Welwyn Hatfield</v>
      </c>
      <c r="J312" t="str">
        <f>IF(VLOOKUP($A312,'1617'!$F$10:$L$408,1,FALSE)=VLOOKUP($A312,'2016'!$F$10:$M$460,1,FALSE),VLOOKUP($A312,'1617'!$F$10:$L$408,1,FALSE),FALSE)</f>
        <v>Welwyn Hatfield</v>
      </c>
      <c r="K312" t="str">
        <f>IF(VLOOKUP($A312,'1718'!$F$10:$M$408,1,FALSE)=VLOOKUP($A312,'2017'!$F$10:$M$460,1,FALSE),VLOOKUP($A312,'1718'!$F$10:$M$408,1,FALSE),FALSE)</f>
        <v>Welwyn Hatfield</v>
      </c>
      <c r="L312" t="str">
        <f>IF(VLOOKUP($A312,'1819'!$F$10:$M$408,1,FALSE)=VLOOKUP($A312,'2018'!$F$10:$M$460,1,FALSE),VLOOKUP($A312,'1819'!$F$10:$M$408,1,FALSE),FALSE)</f>
        <v>Welwyn Hatfield</v>
      </c>
      <c r="M312" t="str">
        <f>IF(VLOOKUP($A312,'1920'!$F$10:$M$408,1,FALSE)=VLOOKUP($A312,'2019'!$F$10:$M$464,1,FALSE),VLOOKUP($A312,'1920'!$F$10:$M$408,1,FALSE),FALSE)</f>
        <v>Welwyn Hatfield</v>
      </c>
      <c r="N312" t="str">
        <f>IF(VLOOKUP($A312,'20 21'!$F$10:$N$408,1,FALSE)=VLOOKUP($A312,'2020'!$F$10:$O$468,1,FALSE),VLOOKUP($A312,'20 21'!$F$10:$N$408,1,FALSE),FALSE)</f>
        <v>Welwyn Hatfield</v>
      </c>
      <c r="O312" t="str">
        <f>IF(VLOOKUP($A312,'21 22'!$F$10:$N$408,1,FALSE)=VLOOKUP($A312,'2021'!$F$10:$O$471,1,FALSE),VLOOKUP($A312,'21 22'!$F$10:$N$408,1,FALSE),FALSE)</f>
        <v>Welwyn Hatfield</v>
      </c>
      <c r="P312" t="str">
        <f>IF(VLOOKUP($A312,'22 23'!$F$10:$N$408,1,FALSE)=VLOOKUP($A312,'2022'!$F$10:$O$468,1,FALSE),VLOOKUP($A312,'22 23'!$F$10:$N$408,1,FALSE),FALSE)</f>
        <v>Welwyn Hatfield</v>
      </c>
      <c r="Q312" t="str">
        <f>IF(VLOOKUP($A312,'23 24'!$F$7:$N$408,1,FALSE)=VLOOKUP($A312,'2023'!$C$7:$O$468,1,FALSE),VLOOKUP($A312,'23 24'!$F$7:$N$408,1,FALSE),FALSE)</f>
        <v>Welwyn Hatfield</v>
      </c>
      <c r="S312" s="196">
        <f>IFERROR((VLOOKUP($A312,'0910'!$F$10:$L$433,4,FALSE)/VLOOKUP($A312,'2010'!$C$5:$K$611,9,FALSE))*1000,#N/A)</f>
        <v>2.4250440917107583</v>
      </c>
      <c r="T312" s="196">
        <f>IFERROR((VLOOKUP($A312,'1011'!$F$10:$L$433,4,FALSE)/VLOOKUP($A312,'2011'!$C$5:$K$611,9,FALSE))*1000,#N/A)</f>
        <v>5.2712497254557436</v>
      </c>
      <c r="U312" s="196">
        <f>IFERROR((VLOOKUP($A312,'1112'!$F$10:$L$408,4,FALSE)/VLOOKUP($A312,'2012'!$F$10:$M$460,8,FALSE))*1000,#N/A)</f>
        <v>1.9642077695329552</v>
      </c>
      <c r="V312" s="196">
        <f>IFERROR((VLOOKUP($A312,'1213'!$F$10:$L$408,4,FALSE)/VLOOKUP($A312,'2013'!$F$10:$M$460,8,FALSE))*1000,#N/A)</f>
        <v>5.8733956928431583</v>
      </c>
      <c r="W312" s="196">
        <f>IFERROR((VLOOKUP($A312,'1314'!$F$10:$L$408,4,FALSE)/VLOOKUP($A312,'2014'!$F$10:$M$460,8,FALSE))*1000,#N/A)</f>
        <v>5.4135989605889989</v>
      </c>
      <c r="X312" s="196">
        <f>IFERROR((VLOOKUP($A312,'1415'!$F$10:$L$408,4,FALSE)/VLOOKUP($A312,'2015'!$F$10:$M$460,8,FALSE))*1000,#N/A)</f>
        <v>4.301075268817204</v>
      </c>
      <c r="Y312" s="196">
        <f>IFERROR((VLOOKUP($A312,'1516'!$F$10:$L$408,4,FALSE)/VLOOKUP($A312,'2016'!$F$10:$M$460,8,FALSE))*1000,#N/A)</f>
        <v>3.6309269542930371</v>
      </c>
      <c r="Z312" s="196">
        <f>IFERROR((VLOOKUP($A312,'1617'!$F$10:$L$408,4,FALSE)/VLOOKUP($A312,'2017'!$F$10:$M$460,8,FALSE))*1000,#N/A)</f>
        <v>3.1799872800508795</v>
      </c>
      <c r="AA312" s="196">
        <f>IFERROR((VLOOKUP($A312,'1718'!$F$10:$L$408,4,FALSE)/VLOOKUP($A312,'2018'!$F$10:$N$460,9,FALSE))*1000,#N/A)</f>
        <v>4.0084388185654012</v>
      </c>
      <c r="AB312" s="196">
        <f>IFERROR((VLOOKUP($A312,'1819'!$F$10:$L$408,4,FALSE)/VLOOKUP($A312,'2018'!$F$10:$N$460,9,FALSE))*1000,#N/A)</f>
        <v>2.109704641350211</v>
      </c>
      <c r="AC312" s="196">
        <f>IFERROR((VLOOKUP($A312,'1920'!$F$10:$L$408,4,FALSE)/VLOOKUP($A312,'2019'!$F$10:$N$464,8,FALSE))*1000,#N/A)</f>
        <v>2.0895148146600357</v>
      </c>
      <c r="AD312" s="196">
        <f>IFERROR((VLOOKUP($A312,'20 21'!$F$10:$M$408,4,FALSE)/VLOOKUP($A312,'2020'!$F$10:$N$469,8,FALSE))*1000,#N/A)</f>
        <v>2.9001479075432846</v>
      </c>
      <c r="AE312" s="196">
        <f>IFERROR((VLOOKUP($A312,'21 22'!$F$10:$M$408,4,FALSE)/VLOOKUP($A312,'2021'!$F$10:$N$469,8,FALSE))*1000,#N/A)</f>
        <v>4.938576455336749</v>
      </c>
      <c r="AF312" s="196">
        <f>IFERROR((VLOOKUP($A312,'22 23'!$F$10:$M$408,4,FALSE)/VLOOKUP($A312,'2022'!$F$10:$N$469,8,FALSE))*1000,#N/A)</f>
        <v>2.660935421144202</v>
      </c>
      <c r="AG312" s="196">
        <f>IFERROR((VLOOKUP($A312,'23 24'!$F$7:$M$408,4,FALSE)/VLOOKUP($A312,'2023'!$C$7:$N$469,9,FALSE))*1000,#N/A)</f>
        <v>3.0427815080025153</v>
      </c>
      <c r="AI312" s="196">
        <f>IFERROR((VLOOKUP($A312,'0910'!$F$10:$L$433,5,FALSE)/VLOOKUP($A312,'2010'!$C$5:$K$611,9,FALSE))*1000,#N/A)</f>
        <v>1.3227513227513228</v>
      </c>
      <c r="AJ312" s="196">
        <f>IFERROR((VLOOKUP($A312,'1011'!$F$10:$L$433,5,FALSE)/VLOOKUP($A312,'2011'!$C$5:$K$611,9,FALSE))*1000,#N/A)</f>
        <v>0.87854162090929055</v>
      </c>
      <c r="AK312" s="196">
        <f>IFERROR((VLOOKUP($A312,'1112'!$F$10:$L$408,5,FALSE)/VLOOKUP($A312,'2012'!$F$10:$M$460,8,FALSE))*1000,#N/A)</f>
        <v>0.21824530772588388</v>
      </c>
      <c r="AL312" s="196">
        <f>IFERROR((VLOOKUP($A312,'1213'!$F$10:$L$408,5,FALSE)/VLOOKUP($A312,'2013'!$F$10:$M$460,8,FALSE))*1000,#N/A)</f>
        <v>0.21753317380900589</v>
      </c>
      <c r="AM312" s="196">
        <f>IFERROR((VLOOKUP($A312,'1314'!$F$10:$L$408,5,FALSE)/VLOOKUP($A312,'2014'!$F$10:$M$460,8,FALSE))*1000,#N/A)</f>
        <v>1.0827197921178</v>
      </c>
      <c r="AN312" s="196">
        <f>IFERROR((VLOOKUP($A312,'1415'!$F$10:$L$408,5,FALSE)/VLOOKUP($A312,'2015'!$F$10:$M$460,8,FALSE))*1000,#N/A)</f>
        <v>1.935483870967742</v>
      </c>
      <c r="AO312" s="196">
        <f>IFERROR((VLOOKUP($A312,'1516'!$F$10:$L$408,5,FALSE)/VLOOKUP($A312,'2016'!$F$10:$M$460,8,FALSE))*1000,#N/A)</f>
        <v>0.21358393848782573</v>
      </c>
      <c r="AP312" s="196">
        <f>IFERROR((VLOOKUP($A312,'1617'!$F$10:$L$408,5,FALSE)/VLOOKUP($A312,'2017'!$F$10:$M$460,8,FALSE))*1000,#N/A)</f>
        <v>0.21199915200339198</v>
      </c>
      <c r="AQ312" s="196">
        <f>IFERROR((VLOOKUP($A312,'1718'!$F$10:$L$408,5,FALSE)/VLOOKUP($A312,'2018'!$F$10:$N$460,9,FALSE))*1000,#N/A)</f>
        <v>1.0548523206751055</v>
      </c>
      <c r="AR312" s="196">
        <f>IFERROR((VLOOKUP($A312,'1819'!$F$10:$L$408,5,FALSE)/VLOOKUP($A312,'2018'!$F$10:$N$460,9,FALSE))*1000,#N/A)</f>
        <v>0.4219409282700422</v>
      </c>
      <c r="AS312" s="196">
        <f>IFERROR((VLOOKUP($A312,'1920'!$F$10:$L$408,5,FALSE)/VLOOKUP($A312,'2019'!$F$10:$N$464,8,FALSE))*1000,#N/A)</f>
        <v>1.2537088887960217</v>
      </c>
      <c r="AT312" s="196">
        <f>IFERROR((VLOOKUP($A312,'20 21'!$F$10:$L$408,5,FALSE)/VLOOKUP($A312,'2020'!$F$10:$N$469,8,FALSE))*1000,#N/A)</f>
        <v>5.8002958150865691</v>
      </c>
      <c r="AU312" s="196">
        <f>IFERROR((VLOOKUP($A312,'21 22'!$F$10:$L$408,5,FALSE)/VLOOKUP($A312,'2021'!$F$10:$N$469,8,FALSE))*1000,#N/A)</f>
        <v>0.20577401897236455</v>
      </c>
      <c r="AV312" s="196">
        <f>IFERROR((VLOOKUP($A312,'22 23'!$F$10:$L$408,5,FALSE)/VLOOKUP($A312,'2022'!$F$10:$N$469,8,FALSE))*1000,#N/A)</f>
        <v>0.20468734008801556</v>
      </c>
      <c r="AW312" s="196">
        <f>IFERROR((VLOOKUP($A312,'23 24'!$F$7:$M$408,5,FALSE)/VLOOKUP($A312,'2023'!$C$7:$N$469,9,FALSE))*1000,#N/A)</f>
        <v>0.811408402134004</v>
      </c>
      <c r="AY312" s="196">
        <f>IFERROR((VLOOKUP($A312,'0910'!$F$10:$L$433,6,FALSE)/VLOOKUP($A312,'2010'!$C$5:$K$611,9,FALSE))*1000,#N/A)</f>
        <v>0</v>
      </c>
      <c r="AZ312" s="196">
        <f>IFERROR((VLOOKUP($A312,'1011'!$F$10:$L$433,6,FALSE)/VLOOKUP($A312,'2011'!$C$5:$K$611,9,FALSE))*1000,#N/A)</f>
        <v>0</v>
      </c>
      <c r="BA312" s="196">
        <f>IFERROR((VLOOKUP($A312,'1112'!$F$10:$L$408,6,FALSE)/VLOOKUP($A312,'2012'!$F$10:$M$460,8,FALSE))*1000,#N/A)</f>
        <v>0</v>
      </c>
      <c r="BB312" s="196">
        <f>IFERROR((VLOOKUP($A312,'1213'!$F$10:$L$408,6,FALSE)/VLOOKUP($A312,'2013'!$F$10:$M$460,8,FALSE))*1000,#N/A)</f>
        <v>0</v>
      </c>
      <c r="BC312" s="196">
        <f>IFERROR((VLOOKUP($A312,'1314'!$F$10:$L$408,6,FALSE)/VLOOKUP($A312,'2014'!$F$10:$M$460,8,FALSE))*1000,#N/A)</f>
        <v>0</v>
      </c>
      <c r="BD312" s="196">
        <f>IFERROR((VLOOKUP($A312,'1415'!$F$10:$L$408,6,FALSE)/VLOOKUP($A312,'2015'!$F$10:$M$460,8,FALSE))*1000,#N/A)</f>
        <v>0</v>
      </c>
      <c r="BE312" s="196">
        <f>IFERROR((VLOOKUP($A312,'1516'!$F$10:$L$408,6,FALSE)/VLOOKUP($A312,'2016'!$F$10:$M$460,8,FALSE))*1000,#N/A)</f>
        <v>0.21358393848782573</v>
      </c>
      <c r="BF312" s="196">
        <f>IFERROR((VLOOKUP($A312,'1617'!$F$10:$L$408,6,FALSE)/VLOOKUP($A312,'2017'!$F$10:$M$460,8,FALSE))*1000,#N/A)</f>
        <v>0.63599745601017588</v>
      </c>
      <c r="BG312" s="196">
        <f>IFERROR((VLOOKUP($A312,'1718'!$F$10:$L$408,6,FALSE)/VLOOKUP($A312,'2018'!$F$10:$N$460,9,FALSE))*1000,#N/A)</f>
        <v>0</v>
      </c>
      <c r="BH312" s="196">
        <f>IFERROR((VLOOKUP($A312,'1819'!$F$10:$L$408,6,FALSE)/VLOOKUP($A312,'2018'!$F$10:$N$460,9,FALSE))*1000,#N/A)</f>
        <v>0</v>
      </c>
      <c r="BI312" s="196">
        <f>IFERROR((VLOOKUP($A312,'1920'!$F$10:$L$408,6,FALSE)/VLOOKUP($A312,'2019'!$F$10:$N$464,8,FALSE))*1000,#N/A)</f>
        <v>0</v>
      </c>
      <c r="BJ312" s="196">
        <f>IFERROR((VLOOKUP($A312,'20 21'!$F$10:$L$408,6,FALSE)/VLOOKUP($A312,'2020'!$F$10:$N$469,8,FALSE))*1000,#N/A)</f>
        <v>0</v>
      </c>
      <c r="BK312" s="196">
        <f>IFERROR((VLOOKUP($A312,'21 22'!$F$10:$L$408,6,FALSE)/VLOOKUP($A312,'2021'!$F$10:$N$469,8,FALSE))*1000,#N/A)</f>
        <v>0</v>
      </c>
      <c r="BL312" s="196">
        <f>IFERROR((VLOOKUP($A312,'22 23'!$F$10:$L$408,6,FALSE)/VLOOKUP($A312,'2022'!$F$10:$N$469,8,FALSE))*1000,#N/A)</f>
        <v>0</v>
      </c>
      <c r="BM312" s="196">
        <f>IFERROR((VLOOKUP($A312,'23 24'!$F$7:$M$408,6,FALSE)/VLOOKUP($A312,'2023'!$C$7:$N$469,9,FALSE))*1000,#N/A)</f>
        <v>0</v>
      </c>
      <c r="BO312" s="196">
        <f>IFERROR((VLOOKUP($A312,'0910'!$F$10:$L$433,7,FALSE)/VLOOKUP($A312,'2010'!$C$5:$K$611,9,FALSE))*1000,#N/A)</f>
        <v>3.7477954144620811</v>
      </c>
      <c r="BP312" s="196">
        <f>IFERROR((VLOOKUP($A312,'1011'!$F$10:$L$433,7,FALSE)/VLOOKUP($A312,'2011'!$C$5:$K$611,9,FALSE))*1000,#N/A)</f>
        <v>6.149791346365034</v>
      </c>
      <c r="BQ312" s="196">
        <f>IFERROR((VLOOKUP($A312,'1112'!$F$10:$L$408,7,FALSE)/VLOOKUP($A312,'2012'!$F$10:$M$460,8,FALSE))*1000,#N/A)</f>
        <v>2.1824530772588391</v>
      </c>
      <c r="BR312" s="196">
        <f>IFERROR((VLOOKUP($A312,'1213'!$F$10:$L$408,7,FALSE)/VLOOKUP($A312,'2013'!$F$10:$M$460,8,FALSE))*1000,#N/A)</f>
        <v>6.30846204046117</v>
      </c>
      <c r="BS312" s="196">
        <f>IFERROR((VLOOKUP($A312,'1314'!$F$10:$L$408,7,FALSE)/VLOOKUP($A312,'2014'!$F$10:$M$460,8,FALSE))*1000,#N/A)</f>
        <v>6.4963187527067996</v>
      </c>
      <c r="BT312" s="196">
        <f>IFERROR((VLOOKUP($A312,'1415'!$F$10:$L$408,7,FALSE)/VLOOKUP($A312,'2015'!$F$10:$M$460,8,FALSE))*1000,#N/A)</f>
        <v>6.4516129032258061</v>
      </c>
      <c r="BU312" s="196">
        <f>IFERROR((VLOOKUP($A312,'1516'!$F$10:$L$408,7,FALSE)/VLOOKUP($A312,'2016'!$F$10:$M$460,8,FALSE))*1000,#N/A)</f>
        <v>3.8445108927808631</v>
      </c>
      <c r="BV312" s="196">
        <f>IFERROR((VLOOKUP($A312,'1617'!$F$10:$L$408,7,FALSE)/VLOOKUP($A312,'2017'!$F$10:$M$460,8,FALSE))*1000,#N/A)</f>
        <v>4.0279838880644485</v>
      </c>
      <c r="BW312" s="196">
        <f>IFERROR((VLOOKUP($A312,'1718'!$F$10:$L$408,7,FALSE)/VLOOKUP($A312,'2018'!$F$10:$N$460,9,FALSE))*1000,#N/A)</f>
        <v>5.0632911392405067</v>
      </c>
      <c r="BX312" s="196">
        <f>IFERROR((VLOOKUP($A312,'1819'!$F$10:$L$408,7,FALSE)/VLOOKUP($A312,'2018'!$F$10:$N$460,9,FALSE))*1000,#N/A)</f>
        <v>2.5316455696202533</v>
      </c>
      <c r="BY312" s="196">
        <f>IFERROR((VLOOKUP($A312,'1920'!$F$10:$L$408,7,FALSE)/VLOOKUP($A312,'2019'!$F$10:$N$464,8,FALSE))*1000,#N/A)</f>
        <v>3.3432237034560575</v>
      </c>
      <c r="BZ312" s="196">
        <f>IFERROR((VLOOKUP($A312,'20 21'!$F$10:$L$408,7,FALSE)/VLOOKUP($A312,'2020'!$F$10:$N$469,8,FALSE))*1000,#N/A)</f>
        <v>8.7004437226298545</v>
      </c>
      <c r="CA312" s="196">
        <f>IFERROR((VLOOKUP($A312,'21 22'!$F$10:$L$408,7,FALSE)/VLOOKUP($A312,'2021'!$F$10:$N$469,8,FALSE))*1000,#N/A)</f>
        <v>5.1443504743091131</v>
      </c>
      <c r="CB312" s="196">
        <f>IFERROR((VLOOKUP($A312,'22 23'!$F$10:$L$408,7,FALSE)/VLOOKUP($A312,'2022'!$F$10:$N$469,8,FALSE))*1000,#N/A)</f>
        <v>2.8656227612322178</v>
      </c>
      <c r="CC312" s="196">
        <f>IFERROR((VLOOKUP($A312,'23 24'!$F$7:$M$408,7,FALSE)/VLOOKUP($A312,'2023'!$C$7:$N$469,9,FALSE))*1000,#N/A)</f>
        <v>3.8541899101365198</v>
      </c>
      <c r="CE312" s="198">
        <f>IFERROR((VLOOKUP($A312,'0910'!$F$10:$S$433,9,FALSE)/VLOOKUP($A312,'2010'!$C$5:$K$611,9,FALSE))*1000,#N/A)</f>
        <v>1.5432098765432098</v>
      </c>
      <c r="CF312" s="198">
        <f>IFERROR((VLOOKUP($A312,'1011'!$F$10:$S$433,10,FALSE)/VLOOKUP($A312,'2011'!$C$5:$K$611,9,FALSE))*1000,#N/A)</f>
        <v>2.6356248627278718</v>
      </c>
      <c r="CG312" s="198">
        <f>IFERROR((VLOOKUP($A312,'1112'!$F$10:$S$408,9,FALSE)/VLOOKUP($A312,'2012'!$F$10:$M$460,8,FALSE))*1000,#N/A)</f>
        <v>4.3649061545176782</v>
      </c>
      <c r="CH312" s="198">
        <f>IFERROR((VLOOKUP($A312,'1213'!$F$10:$S$408,9,FALSE)/VLOOKUP($A312,'2013'!$F$10:$M$460,8,FALSE))*1000,#N/A)</f>
        <v>2.8279312595170762</v>
      </c>
      <c r="CI312" s="198">
        <f>IFERROR((VLOOKUP($A312,'1314'!$F$10:$S$408,9,FALSE)/VLOOKUP($A312,'2014'!$F$10:$M$460,8,FALSE))*1000,#N/A)</f>
        <v>5.19705500216544</v>
      </c>
      <c r="CJ312" s="198">
        <f>IFERROR((VLOOKUP($A312,'1415'!$F$10:$S$408,9,FALSE)/VLOOKUP($A312,'2015'!$F$10:$M$460,8,FALSE))*1000,#N/A)</f>
        <v>2.5806451612903225</v>
      </c>
      <c r="CK312" s="198">
        <f>IFERROR((VLOOKUP($A312,'1516'!$F$10:$S$408,9,FALSE)/VLOOKUP($A312,'2016'!$F$10:$M$460,8,FALSE))*1000,#N/A)</f>
        <v>2.7765912003417341</v>
      </c>
      <c r="CL312" s="198">
        <f>IFERROR((VLOOKUP($A312,'1617'!$F$10:$S$408,9,FALSE)/VLOOKUP($A312,'2017'!$F$10:$M$460,8,FALSE))*1000,#N/A)</f>
        <v>2.9679881280474878</v>
      </c>
      <c r="CM312" s="198">
        <f>IFERROR((VLOOKUP($A312,'1718'!$F$10:$S$408,9,FALSE)/VLOOKUP($A312,'2018'!$F$10:$N$460,9,FALSE))*1000,#N/A)</f>
        <v>3.3755274261603376</v>
      </c>
      <c r="CN312" s="198">
        <f>IFERROR((VLOOKUP($A312,'1819'!$F$10:$S$408,9,FALSE)/VLOOKUP($A312,'2018'!$F$10:$N$460,9,FALSE))*1000,#N/A)</f>
        <v>3.1645569620253164</v>
      </c>
      <c r="CO312" s="198">
        <f>IFERROR((VLOOKUP($A312,'1920'!$F$10:$S$408,9,FALSE)/VLOOKUP($A312,'2019'!$F$10:$N$464,8,FALSE))*1000,#N/A)</f>
        <v>1.2537088887960217</v>
      </c>
      <c r="CP312" s="198">
        <f>IFERROR((VLOOKUP($A312,'20 21'!$F$10:$S$408,9,FALSE)/VLOOKUP($A312,'2020'!$F$10:$N$469,8,FALSE))*1000,#N/A)</f>
        <v>3.107301329510662</v>
      </c>
      <c r="CQ312" s="198">
        <f>IFERROR((VLOOKUP($A312,'21 22'!$F$10:$S$408,9,FALSE)/VLOOKUP($A312,'2021'!$F$10:$N$469,8,FALSE))*1000,#N/A)</f>
        <v>2.6750622466407394</v>
      </c>
      <c r="CR312" s="198">
        <f>IFERROR((VLOOKUP($A312,'22 23'!$F$10:$S$408,9,FALSE)/VLOOKUP($A312,'2022'!$F$10:$N$469,8,FALSE))*1000,#N/A)</f>
        <v>4.9124961621123733</v>
      </c>
      <c r="CS312" s="196">
        <f>IFERROR((VLOOKUP($A312,'23 24'!$F$7:$S$408,9,FALSE)/VLOOKUP($A312,'2023'!$C$7:$N$469,9,FALSE))*1000,#N/A)</f>
        <v>4.2598941112035211</v>
      </c>
      <c r="CU312" s="198">
        <f>IFERROR((VLOOKUP($A312,'0910'!$F$10:$S$433,10,FALSE)/VLOOKUP($A312,'2010'!$C$5:$K$611,9,FALSE))*1000,#N/A)</f>
        <v>0.44091710758377423</v>
      </c>
      <c r="CV312" s="198">
        <f>IFERROR((VLOOKUP($A312,'1011'!$F$10:$S$433,11,FALSE)/VLOOKUP($A312,'2011'!$C$5:$K$611,9,FALSE))*1000,#N/A)</f>
        <v>0.87854162090929055</v>
      </c>
      <c r="CW312" s="198">
        <f>IFERROR((VLOOKUP($A312,'1112'!$F$10:$S$408,10,FALSE)/VLOOKUP($A312,'2012'!$F$10:$M$460,8,FALSE))*1000,#N/A)</f>
        <v>1.9642077695329552</v>
      </c>
      <c r="CX312" s="198">
        <f>IFERROR((VLOOKUP($A312,'1213'!$F$10:$S$408,10,FALSE)/VLOOKUP($A312,'2013'!$F$10:$M$460,8,FALSE))*1000,#N/A)</f>
        <v>0.6525995214270176</v>
      </c>
      <c r="CY312" s="198">
        <f>IFERROR((VLOOKUP($A312,'1314'!$F$10:$S$408,10,FALSE)/VLOOKUP($A312,'2014'!$F$10:$M$460,8,FALSE))*1000,#N/A)</f>
        <v>0.64963187527068</v>
      </c>
      <c r="CZ312" s="198">
        <f>IFERROR((VLOOKUP($A312,'1415'!$F$10:$S$408,10,FALSE)/VLOOKUP($A312,'2015'!$F$10:$M$460,8,FALSE))*1000,#N/A)</f>
        <v>1.2903225806451613</v>
      </c>
      <c r="DA312" s="198">
        <f>IFERROR((VLOOKUP($A312,'1516'!$F$10:$S$408,10,FALSE)/VLOOKUP($A312,'2016'!$F$10:$M$460,8,FALSE))*1000,#N/A)</f>
        <v>1.7086715079026058</v>
      </c>
      <c r="DB312" s="198">
        <f>IFERROR((VLOOKUP($A312,'1617'!$F$10:$S$408,10,FALSE)/VLOOKUP($A312,'2017'!$F$10:$M$460,8,FALSE))*1000,#N/A)</f>
        <v>0.42399830400678395</v>
      </c>
      <c r="DC312" s="198">
        <f>IFERROR((VLOOKUP($A312,'1718'!$F$10:$S$408,10,FALSE)/VLOOKUP($A312,'2018'!$F$10:$N$460,9,FALSE))*1000,#N/A)</f>
        <v>0.2109704641350211</v>
      </c>
      <c r="DD312" s="198">
        <f>IFERROR((VLOOKUP($A312,'1819'!$F$10:$S$408,10,FALSE)/VLOOKUP($A312,'2018'!$F$10:$N$460,9,FALSE))*1000,#N/A)</f>
        <v>0.84388185654008441</v>
      </c>
      <c r="DE312" s="198">
        <f>IFERROR((VLOOKUP($A312,'1920'!$F$10:$S$408,10,FALSE)/VLOOKUP($A312,'2019'!$F$10:$N$464,8,FALSE))*1000,#N/A)</f>
        <v>0</v>
      </c>
      <c r="DF312" s="198">
        <f>IFERROR((VLOOKUP($A312,'20 21'!$F$10:$S$408,10,FALSE)/VLOOKUP($A312,'2020'!$F$10:$N$469,8,FALSE))*1000,#N/A)</f>
        <v>1.2429205318042649</v>
      </c>
      <c r="DG312" s="198">
        <f>IFERROR((VLOOKUP($A312,'21 22'!$F$10:$S$408,10,FALSE)/VLOOKUP($A312,'2021'!$F$10:$N$469,8,FALSE))*1000,#N/A)</f>
        <v>0.82309607588945821</v>
      </c>
      <c r="DH312" s="198">
        <f>IFERROR((VLOOKUP($A312,'22 23'!$F$10:$S$408,10,FALSE)/VLOOKUP($A312,'2022'!$F$10:$N$469,8,FALSE))*1000,#N/A)</f>
        <v>5.321870842288404</v>
      </c>
      <c r="DI312" s="196">
        <f>IFERROR((VLOOKUP($A312,'23 24'!$F$7:$S$408,10,FALSE)/VLOOKUP($A312,'2023'!$C$7:$N$469,9,FALSE))*1000,#N/A)</f>
        <v>0.405704201067002</v>
      </c>
      <c r="DK312" s="198">
        <f>IFERROR((VLOOKUP($A312,'0910'!$F$10:$S$433,11,FALSE)/VLOOKUP($A312,'2010'!$C$5:$K$611,9,FALSE))*1000,#N/A)</f>
        <v>0</v>
      </c>
      <c r="DL312" s="198">
        <f>IFERROR((VLOOKUP($A312,'1011'!$F$10:$S$433,12,FALSE)/VLOOKUP($A312,'2011'!$C$5:$K$611,9,FALSE))*1000,#N/A)</f>
        <v>0</v>
      </c>
      <c r="DM312" s="198">
        <f>IFERROR((VLOOKUP($A312,'1112'!$F$10:$S$408,11,FALSE)/VLOOKUP($A312,'2012'!$F$10:$M$460,8,FALSE))*1000,#N/A)</f>
        <v>0</v>
      </c>
      <c r="DN312" s="198">
        <f>IFERROR((VLOOKUP($A312,'1213'!$F$10:$S$408,11,FALSE)/VLOOKUP($A312,'2013'!$F$10:$M$460,8,FALSE))*1000,#N/A)</f>
        <v>0</v>
      </c>
      <c r="DO312" s="198">
        <f>IFERROR((VLOOKUP($A312,'1314'!$F$10:$S$408,11,FALSE)/VLOOKUP($A312,'2014'!$F$10:$M$460,8,FALSE))*1000,#N/A)</f>
        <v>0</v>
      </c>
      <c r="DP312" s="198">
        <f>IFERROR((VLOOKUP($A312,'1415'!$F$10:$S$408,11,FALSE)/VLOOKUP($A312,'2015'!$F$10:$M$460,8,FALSE))*1000,#N/A)</f>
        <v>0</v>
      </c>
      <c r="DQ312" s="198">
        <f>IFERROR((VLOOKUP($A312,'1516'!$F$10:$S$408,11,FALSE)/VLOOKUP($A312,'2016'!$F$10:$M$460,8,FALSE))*1000,#N/A)</f>
        <v>0</v>
      </c>
      <c r="DR312" s="198">
        <f>IFERROR((VLOOKUP($A312,'1617'!$F$10:$S$408,11,FALSE)/VLOOKUP($A312,'2017'!$F$10:$M$460,8,FALSE))*1000,#N/A)</f>
        <v>0</v>
      </c>
      <c r="DS312" s="198">
        <f>IFERROR((VLOOKUP($A312,'1718'!$F$10:$S$408,11,FALSE)/VLOOKUP($A312,'2018'!$F$10:$N$460,9,FALSE))*1000,#N/A)</f>
        <v>0</v>
      </c>
      <c r="DT312" s="198">
        <f>IFERROR((VLOOKUP($A312,'1819'!$F$10:$S$408,11,FALSE)/VLOOKUP($A312,'2018'!$F$10:$N$460,9,FALSE))*1000,#N/A)</f>
        <v>0</v>
      </c>
      <c r="DU312" s="198">
        <f>IFERROR((VLOOKUP($A312,'1920'!$F$10:$S$408,11,FALSE)/VLOOKUP($A312,'2019'!$F$10:$N$464,8,FALSE))*1000,#N/A)</f>
        <v>0</v>
      </c>
      <c r="DV312" s="198">
        <f>IFERROR((VLOOKUP($A312,'20 21'!$F$10:$S$408,11,FALSE)/VLOOKUP($A312,'2020'!$F$10:$N$469,8,FALSE))*1000,#N/A)</f>
        <v>0</v>
      </c>
      <c r="DW312" s="198">
        <f>IFERROR((VLOOKUP($A312,'21 22'!$F$10:$S$408,11,FALSE)/VLOOKUP($A312,'2021'!$F$10:$N$469,8,FALSE))*1000,#N/A)</f>
        <v>0</v>
      </c>
      <c r="DX312" s="198">
        <f>IFERROR((VLOOKUP($A312,'22 23'!$F$10:$S$408,11,FALSE)/VLOOKUP($A312,'2022'!$F$10:$N$469,8,FALSE))*1000,#N/A)</f>
        <v>0</v>
      </c>
      <c r="DY312" s="196">
        <f>IFERROR((VLOOKUP($A312,'23 24'!$F$7:$S$408,11,FALSE)/VLOOKUP($A312,'2023'!$C$7:$N$469,9,FALSE))*1000,#N/A)</f>
        <v>0</v>
      </c>
      <c r="EA312" s="198">
        <f>IFERROR((VLOOKUP($A312,'0910'!$F$10:$S$433,12,FALSE)/VLOOKUP($A312,'2010'!$C$5:$K$611,9,FALSE))*1000,#N/A)</f>
        <v>1.984126984126984</v>
      </c>
      <c r="EB312" s="198">
        <f>IFERROR((VLOOKUP($A312,'1011'!$F$10:$S$433,13,FALSE)/VLOOKUP($A312,'2011'!$C$5:$K$611,9,FALSE))*1000,#N/A)</f>
        <v>3.5141664836371622</v>
      </c>
      <c r="EC312" s="198">
        <f>IFERROR((VLOOKUP($A312,'1112'!$F$10:$S$408,12,FALSE)/VLOOKUP($A312,'2012'!$F$10:$M$460,8,FALSE))*1000,#N/A)</f>
        <v>6.3291139240506329</v>
      </c>
      <c r="ED312" s="198">
        <f>IFERROR((VLOOKUP($A312,'1213'!$F$10:$S$408,12,FALSE)/VLOOKUP($A312,'2013'!$F$10:$M$460,8,FALSE))*1000,#N/A)</f>
        <v>3.4805307809440942</v>
      </c>
      <c r="EE312" s="198">
        <f>IFERROR((VLOOKUP($A312,'1314'!$F$10:$S$408,12,FALSE)/VLOOKUP($A312,'2014'!$F$10:$M$460,8,FALSE))*1000,#N/A)</f>
        <v>5.8466868774361194</v>
      </c>
      <c r="EF312" s="198">
        <f>IFERROR((VLOOKUP($A312,'1415'!$F$10:$S$408,12,FALSE)/VLOOKUP($A312,'2015'!$F$10:$M$460,8,FALSE))*1000,#N/A)</f>
        <v>3.870967741935484</v>
      </c>
      <c r="EG312" s="198">
        <f>IFERROR((VLOOKUP($A312,'1516'!$F$10:$S$408,12,FALSE)/VLOOKUP($A312,'2016'!$F$10:$M$460,8,FALSE))*1000,#N/A)</f>
        <v>4.4852627082443401</v>
      </c>
      <c r="EH312" s="198">
        <f>IFERROR((VLOOKUP($A312,'1617'!$F$10:$S$408,12,FALSE)/VLOOKUP($A312,'2017'!$F$10:$M$460,8,FALSE))*1000,#N/A)</f>
        <v>3.3919864320542716</v>
      </c>
      <c r="EI312" s="198">
        <f>IFERROR((VLOOKUP($A312,'1718'!$F$10:$S$408,12,FALSE)/VLOOKUP($A312,'2018'!$F$10:$N$460,9,FALSE))*1000,#N/A)</f>
        <v>3.7974683544303796</v>
      </c>
      <c r="EJ312" s="198">
        <f>IFERROR((VLOOKUP($A312,'1819'!$F$10:$S$408,12,FALSE)/VLOOKUP($A312,'2018'!$F$10:$N$460,9,FALSE))*1000,#N/A)</f>
        <v>4.0084388185654012</v>
      </c>
      <c r="EK312" s="198">
        <f>IFERROR((VLOOKUP($A312,'1920'!$F$10:$S$408,12,FALSE)/VLOOKUP($A312,'2019'!$F$10:$N$464,8,FALSE))*1000,#N/A)</f>
        <v>1.2537088887960217</v>
      </c>
      <c r="EL312" s="198">
        <f>IFERROR((VLOOKUP($A312,'20 21'!$F$10:$S$408,12,FALSE)/VLOOKUP($A312,'2020'!$F$10:$N$469,8,FALSE))*1000,#N/A)</f>
        <v>4.3502218613149273</v>
      </c>
      <c r="EM312" s="198">
        <f>IFERROR((VLOOKUP($A312,'21 22'!$F$10:$S$408,12,FALSE)/VLOOKUP($A312,'2021'!$F$10:$N$469,8,FALSE))*1000,#N/A)</f>
        <v>3.4981583225301973</v>
      </c>
      <c r="EN312" s="198">
        <f>IFERROR((VLOOKUP($A312,'22 23'!$F$10:$S$408,12,FALSE)/VLOOKUP($A312,'2022'!$F$10:$N$469,8,FALSE))*1000,#N/A)</f>
        <v>10.234367004400777</v>
      </c>
      <c r="EO312" s="196">
        <f>IFERROR((VLOOKUP($A312,'23 24'!$F$7:$S$408,12,FALSE)/VLOOKUP($A312,'2023'!$C$7:$N$469,9,FALSE))*1000,#N/A)</f>
        <v>4.6655983122705234</v>
      </c>
    </row>
    <row r="313" spans="1:145" x14ac:dyDescent="0.3">
      <c r="A313" t="s">
        <v>1722</v>
      </c>
      <c r="B313" t="s">
        <v>1741</v>
      </c>
      <c r="C313" t="str">
        <f>IF(VLOOKUP($A313,'0910'!$F$10:$L$433,1,FALSE)=VLOOKUP($A313,'2010'!$C$5:$K$611,1,FALSE),VLOOKUP($A313,'0910'!$F$10:$L$433,1,FALSE),FALSE)</f>
        <v>West Berkshire</v>
      </c>
      <c r="D313" t="str">
        <f>IF(VLOOKUP($A313,'1011'!$F$10:$L$433,1,FALSE)=VLOOKUP($A313,'2011'!$C$5:$K$611,1,FALSE),VLOOKUP($A313,'1011'!$F$10:$L$433,1,FALSE),FALSE)</f>
        <v>West Berkshire</v>
      </c>
      <c r="E313" t="str">
        <f>IF(VLOOKUP(A313,'1112'!$F$10:$L$408,1,FALSE)=VLOOKUP(A313,'2012'!$F$10:$M$460,1,FALSE),VLOOKUP(A313,'1112'!$F$10:$L$408,1,FALSE),FALSE)</f>
        <v>West Berkshire</v>
      </c>
      <c r="F313" t="str">
        <f>IF(VLOOKUP($A313,'1213'!$F$10:$L$408,1,FALSE)=VLOOKUP($A313,'2013'!$F$10:$M$460,1,FALSE),VLOOKUP($A313,'1213'!$F$10:$L$408,1,FALSE),FALSE)</f>
        <v>West Berkshire</v>
      </c>
      <c r="G313" t="str">
        <f>IF(VLOOKUP($A313,'1314'!$F$10:$L$408,1,FALSE)=VLOOKUP($A313,'2014'!$F$10:$M$460,1,FALSE),VLOOKUP($A313,'1314'!$F$10:$L$408,1,FALSE),FALSE)</f>
        <v>West Berkshire</v>
      </c>
      <c r="H313" t="str">
        <f>IF(VLOOKUP($A313,'1415'!$F$10:$L$408,1,FALSE)=VLOOKUP($A313,'2015'!$F$10:$M$460,1,FALSE),VLOOKUP($A313,'1415'!$F$10:$L$408,1,FALSE),FALSE)</f>
        <v>West Berkshire</v>
      </c>
      <c r="I313" t="str">
        <f>IF(VLOOKUP($A313,'1516'!$F$10:$L$408,1,FALSE)=VLOOKUP($A313,'2015'!$F$10:$M$460,1,FALSE),VLOOKUP($A313,'1516'!$F$10:$L$408,1,FALSE),FALSE)</f>
        <v>West Berkshire</v>
      </c>
      <c r="J313" t="str">
        <f>IF(VLOOKUP($A313,'1617'!$F$10:$L$408,1,FALSE)=VLOOKUP($A313,'2016'!$F$10:$M$460,1,FALSE),VLOOKUP($A313,'1617'!$F$10:$L$408,1,FALSE),FALSE)</f>
        <v>West Berkshire</v>
      </c>
      <c r="K313" t="str">
        <f>IF(VLOOKUP($A313,'1718'!$F$10:$M$408,1,FALSE)=VLOOKUP($A313,'2017'!$F$10:$M$460,1,FALSE),VLOOKUP($A313,'1718'!$F$10:$M$408,1,FALSE),FALSE)</f>
        <v>West Berkshire</v>
      </c>
      <c r="L313" t="str">
        <f>IF(VLOOKUP($A313,'1819'!$F$10:$M$408,1,FALSE)=VLOOKUP($A313,'2018'!$F$10:$M$460,1,FALSE),VLOOKUP($A313,'1819'!$F$10:$M$408,1,FALSE),FALSE)</f>
        <v>West Berkshire</v>
      </c>
      <c r="M313" t="str">
        <f>IF(VLOOKUP($A313,'1920'!$F$10:$M$408,1,FALSE)=VLOOKUP($A313,'2019'!$F$10:$M$464,1,FALSE),VLOOKUP($A313,'1920'!$F$10:$M$408,1,FALSE),FALSE)</f>
        <v>West Berkshire</v>
      </c>
      <c r="N313" t="str">
        <f>IF(VLOOKUP($A313,'20 21'!$F$10:$N$408,1,FALSE)=VLOOKUP($A313,'2020'!$F$10:$O$468,1,FALSE),VLOOKUP($A313,'20 21'!$F$10:$N$408,1,FALSE),FALSE)</f>
        <v>West Berkshire</v>
      </c>
      <c r="O313" t="str">
        <f>IF(VLOOKUP($A313,'21 22'!$F$10:$N$408,1,FALSE)=VLOOKUP($A313,'2021'!$F$10:$O$471,1,FALSE),VLOOKUP($A313,'21 22'!$F$10:$N$408,1,FALSE),FALSE)</f>
        <v>West Berkshire</v>
      </c>
      <c r="P313" t="str">
        <f>IF(VLOOKUP($A313,'22 23'!$F$10:$N$408,1,FALSE)=VLOOKUP($A313,'2022'!$F$10:$O$468,1,FALSE),VLOOKUP($A313,'22 23'!$F$10:$N$408,1,FALSE),FALSE)</f>
        <v>West Berkshire</v>
      </c>
      <c r="Q313" t="str">
        <f>IF(VLOOKUP($A313,'23 24'!$F$7:$N$408,1,FALSE)=VLOOKUP($A313,'2023'!$C$7:$O$468,1,FALSE),VLOOKUP($A313,'23 24'!$F$7:$N$408,1,FALSE),FALSE)</f>
        <v>West Berkshire</v>
      </c>
      <c r="S313" s="196">
        <f>IFERROR((VLOOKUP($A313,'0910'!$F$10:$L$433,4,FALSE)/VLOOKUP($A313,'2010'!$C$5:$K$611,9,FALSE))*1000,#N/A)</f>
        <v>2.1732381248059607</v>
      </c>
      <c r="T313" s="196">
        <f>IFERROR((VLOOKUP($A313,'1011'!$F$10:$L$433,4,FALSE)/VLOOKUP($A313,'2011'!$C$5:$K$611,9,FALSE))*1000,#N/A)</f>
        <v>3.2507739938080493</v>
      </c>
      <c r="U313" s="196">
        <f>IFERROR((VLOOKUP($A313,'1112'!$F$10:$L$408,4,FALSE)/VLOOKUP($A313,'2012'!$F$10:$M$460,8,FALSE))*1000,#N/A)</f>
        <v>3.2422417786012043</v>
      </c>
      <c r="V313" s="196">
        <f>IFERROR((VLOOKUP($A313,'1213'!$F$10:$L$408,4,FALSE)/VLOOKUP($A313,'2013'!$F$10:$M$460,8,FALSE))*1000,#N/A)</f>
        <v>2.6025719534598899</v>
      </c>
      <c r="W313" s="196">
        <f>IFERROR((VLOOKUP($A313,'1314'!$F$10:$L$408,4,FALSE)/VLOOKUP($A313,'2014'!$F$10:$M$460,8,FALSE))*1000,#N/A)</f>
        <v>6.2347931873479316</v>
      </c>
      <c r="X313" s="196">
        <f>IFERROR((VLOOKUP($A313,'1415'!$F$10:$L$408,4,FALSE)/VLOOKUP($A313,'2015'!$F$10:$M$460,8,FALSE))*1000,#N/A)</f>
        <v>4.5276184726833684</v>
      </c>
      <c r="Y313" s="196">
        <f>IFERROR((VLOOKUP($A313,'1516'!$F$10:$L$408,4,FALSE)/VLOOKUP($A313,'2016'!$F$10:$M$460,8,FALSE))*1000,#N/A)</f>
        <v>6.8769621767080276</v>
      </c>
      <c r="Z313" s="196">
        <f>IFERROR((VLOOKUP($A313,'1617'!$F$10:$L$408,4,FALSE)/VLOOKUP($A313,'2017'!$F$10:$M$460,8,FALSE))*1000,#N/A)</f>
        <v>6.8279649695710258</v>
      </c>
      <c r="AA313" s="196">
        <f>IFERROR((VLOOKUP($A313,'1718'!$F$10:$L$408,4,FALSE)/VLOOKUP($A313,'2018'!$F$10:$N$460,9,FALSE))*1000,#N/A)</f>
        <v>2.2091310751104567</v>
      </c>
      <c r="AB313" s="196">
        <f>IFERROR((VLOOKUP($A313,'1819'!$F$10:$L$408,4,FALSE)/VLOOKUP($A313,'2018'!$F$10:$N$460,9,FALSE))*1000,#N/A)</f>
        <v>3.9764359351988214</v>
      </c>
      <c r="AC313" s="196">
        <f>IFERROR((VLOOKUP($A313,'1920'!$F$10:$L$408,4,FALSE)/VLOOKUP($A313,'2019'!$F$10:$N$464,8,FALSE))*1000,#N/A)</f>
        <v>5.1152390278122848</v>
      </c>
      <c r="AD313" s="196">
        <f>IFERROR((VLOOKUP($A313,'20 21'!$F$10:$M$408,4,FALSE)/VLOOKUP($A313,'2020'!$F$10:$N$469,8,FALSE))*1000,#N/A)</f>
        <v>3.3406052014675423</v>
      </c>
      <c r="AE313" s="196">
        <f>IFERROR((VLOOKUP($A313,'21 22'!$F$10:$M$408,4,FALSE)/VLOOKUP($A313,'2021'!$F$10:$N$469,8,FALSE))*1000,#N/A)</f>
        <v>4.1744637973225851</v>
      </c>
      <c r="AF313" s="196">
        <f>IFERROR((VLOOKUP($A313,'22 23'!$F$10:$M$408,4,FALSE)/VLOOKUP($A313,'2022'!$F$10:$N$469,8,FALSE))*1000,#N/A)</f>
        <v>3.2766800108272904</v>
      </c>
      <c r="AG313" s="196">
        <f>IFERROR((VLOOKUP($A313,'23 24'!$F$7:$M$408,4,FALSE)/VLOOKUP($A313,'2023'!$C$7:$N$469,9,FALSE))*1000,#N/A)</f>
        <v>4.3766147590744158</v>
      </c>
      <c r="AI313" s="196">
        <f>IFERROR((VLOOKUP($A313,'0910'!$F$10:$L$433,5,FALSE)/VLOOKUP($A313,'2010'!$C$5:$K$611,9,FALSE))*1000,#N/A)</f>
        <v>0</v>
      </c>
      <c r="AJ313" s="196">
        <f>IFERROR((VLOOKUP($A313,'1011'!$F$10:$L$433,5,FALSE)/VLOOKUP($A313,'2011'!$C$5:$K$611,9,FALSE))*1000,#N/A)</f>
        <v>0.15479876160990713</v>
      </c>
      <c r="AK313" s="196">
        <f>IFERROR((VLOOKUP($A313,'1112'!$F$10:$L$408,5,FALSE)/VLOOKUP($A313,'2012'!$F$10:$M$460,8,FALSE))*1000,#N/A)</f>
        <v>0</v>
      </c>
      <c r="AL313" s="196">
        <f>IFERROR((VLOOKUP($A313,'1213'!$F$10:$L$408,5,FALSE)/VLOOKUP($A313,'2013'!$F$10:$M$460,8,FALSE))*1000,#N/A)</f>
        <v>0.76546233925290874</v>
      </c>
      <c r="AM313" s="196">
        <f>IFERROR((VLOOKUP($A313,'1314'!$F$10:$L$408,5,FALSE)/VLOOKUP($A313,'2014'!$F$10:$M$460,8,FALSE))*1000,#N/A)</f>
        <v>1.2165450121654502</v>
      </c>
      <c r="AN313" s="196">
        <f>IFERROR((VLOOKUP($A313,'1415'!$F$10:$L$408,5,FALSE)/VLOOKUP($A313,'2015'!$F$10:$M$460,8,FALSE))*1000,#N/A)</f>
        <v>0.45276184726833685</v>
      </c>
      <c r="AO313" s="196">
        <f>IFERROR((VLOOKUP($A313,'1516'!$F$10:$L$408,5,FALSE)/VLOOKUP($A313,'2016'!$F$10:$M$460,8,FALSE))*1000,#N/A)</f>
        <v>1.0464942442816563</v>
      </c>
      <c r="AP313" s="196">
        <f>IFERROR((VLOOKUP($A313,'1617'!$F$10:$L$408,5,FALSE)/VLOOKUP($A313,'2017'!$F$10:$M$460,8,FALSE))*1000,#N/A)</f>
        <v>1.1874721686210479</v>
      </c>
      <c r="AQ313" s="196">
        <f>IFERROR((VLOOKUP($A313,'1718'!$F$10:$L$408,5,FALSE)/VLOOKUP($A313,'2018'!$F$10:$N$460,9,FALSE))*1000,#N/A)</f>
        <v>1.0309278350515465</v>
      </c>
      <c r="AR313" s="196">
        <f>IFERROR((VLOOKUP($A313,'1819'!$F$10:$L$408,5,FALSE)/VLOOKUP($A313,'2018'!$F$10:$N$460,9,FALSE))*1000,#N/A)</f>
        <v>0.5891016200294551</v>
      </c>
      <c r="AS313" s="196">
        <f>IFERROR((VLOOKUP($A313,'1920'!$F$10:$L$408,5,FALSE)/VLOOKUP($A313,'2019'!$F$10:$N$464,8,FALSE))*1000,#N/A)</f>
        <v>1.1691974920713797</v>
      </c>
      <c r="AT313" s="196">
        <f>IFERROR((VLOOKUP($A313,'20 21'!$F$10:$L$408,5,FALSE)/VLOOKUP($A313,'2020'!$F$10:$N$469,8,FALSE))*1000,#N/A)</f>
        <v>1.0167059308814259</v>
      </c>
      <c r="AU313" s="196">
        <f>IFERROR((VLOOKUP($A313,'21 22'!$F$10:$L$408,5,FALSE)/VLOOKUP($A313,'2021'!$F$10:$N$469,8,FALSE))*1000,#N/A)</f>
        <v>2.0152583849143517</v>
      </c>
      <c r="AV313" s="196">
        <f>IFERROR((VLOOKUP($A313,'22 23'!$F$10:$L$408,5,FALSE)/VLOOKUP($A313,'2022'!$F$10:$N$469,8,FALSE))*1000,#N/A)</f>
        <v>1.1397147863747097</v>
      </c>
      <c r="AW313" s="196">
        <f>IFERROR((VLOOKUP($A313,'23 24'!$F$7:$M$408,5,FALSE)/VLOOKUP($A313,'2023'!$C$7:$N$469,9,FALSE))*1000,#N/A)</f>
        <v>1.1294489700837205</v>
      </c>
      <c r="AY313" s="196">
        <f>IFERROR((VLOOKUP($A313,'0910'!$F$10:$L$433,6,FALSE)/VLOOKUP($A313,'2010'!$C$5:$K$611,9,FALSE))*1000,#N/A)</f>
        <v>0</v>
      </c>
      <c r="AZ313" s="196">
        <f>IFERROR((VLOOKUP($A313,'1011'!$F$10:$L$433,6,FALSE)/VLOOKUP($A313,'2011'!$C$5:$K$611,9,FALSE))*1000,#N/A)</f>
        <v>0</v>
      </c>
      <c r="BA313" s="196">
        <f>IFERROR((VLOOKUP($A313,'1112'!$F$10:$L$408,6,FALSE)/VLOOKUP($A313,'2012'!$F$10:$M$460,8,FALSE))*1000,#N/A)</f>
        <v>0</v>
      </c>
      <c r="BB313" s="196">
        <f>IFERROR((VLOOKUP($A313,'1213'!$F$10:$L$408,6,FALSE)/VLOOKUP($A313,'2013'!$F$10:$M$460,8,FALSE))*1000,#N/A)</f>
        <v>0</v>
      </c>
      <c r="BC313" s="196">
        <f>IFERROR((VLOOKUP($A313,'1314'!$F$10:$L$408,6,FALSE)/VLOOKUP($A313,'2014'!$F$10:$M$460,8,FALSE))*1000,#N/A)</f>
        <v>0</v>
      </c>
      <c r="BD313" s="196">
        <f>IFERROR((VLOOKUP($A313,'1415'!$F$10:$L$408,6,FALSE)/VLOOKUP($A313,'2015'!$F$10:$M$460,8,FALSE))*1000,#N/A)</f>
        <v>0</v>
      </c>
      <c r="BE313" s="196">
        <f>IFERROR((VLOOKUP($A313,'1516'!$F$10:$L$408,6,FALSE)/VLOOKUP($A313,'2016'!$F$10:$M$460,8,FALSE))*1000,#N/A)</f>
        <v>0</v>
      </c>
      <c r="BF313" s="196">
        <f>IFERROR((VLOOKUP($A313,'1617'!$F$10:$L$408,6,FALSE)/VLOOKUP($A313,'2017'!$F$10:$M$460,8,FALSE))*1000,#N/A)</f>
        <v>0</v>
      </c>
      <c r="BG313" s="196">
        <f>IFERROR((VLOOKUP($A313,'1718'!$F$10:$L$408,6,FALSE)/VLOOKUP($A313,'2018'!$F$10:$N$460,9,FALSE))*1000,#N/A)</f>
        <v>0</v>
      </c>
      <c r="BH313" s="196">
        <f>IFERROR((VLOOKUP($A313,'1819'!$F$10:$L$408,6,FALSE)/VLOOKUP($A313,'2018'!$F$10:$N$460,9,FALSE))*1000,#N/A)</f>
        <v>0</v>
      </c>
      <c r="BI313" s="196">
        <f>IFERROR((VLOOKUP($A313,'1920'!$F$10:$L$408,6,FALSE)/VLOOKUP($A313,'2019'!$F$10:$N$464,8,FALSE))*1000,#N/A)</f>
        <v>0</v>
      </c>
      <c r="BJ313" s="196">
        <f>IFERROR((VLOOKUP($A313,'20 21'!$F$10:$L$408,6,FALSE)/VLOOKUP($A313,'2020'!$F$10:$N$469,8,FALSE))*1000,#N/A)</f>
        <v>0</v>
      </c>
      <c r="BK313" s="196">
        <f>IFERROR((VLOOKUP($A313,'21 22'!$F$10:$L$408,6,FALSE)/VLOOKUP($A313,'2021'!$F$10:$N$469,8,FALSE))*1000,#N/A)</f>
        <v>0</v>
      </c>
      <c r="BL313" s="196">
        <f>IFERROR((VLOOKUP($A313,'22 23'!$F$10:$L$408,6,FALSE)/VLOOKUP($A313,'2022'!$F$10:$N$469,8,FALSE))*1000,#N/A)</f>
        <v>0</v>
      </c>
      <c r="BM313" s="196">
        <f>IFERROR((VLOOKUP($A313,'23 24'!$F$7:$M$408,6,FALSE)/VLOOKUP($A313,'2023'!$C$7:$N$469,9,FALSE))*1000,#N/A)</f>
        <v>0</v>
      </c>
      <c r="BO313" s="196">
        <f>IFERROR((VLOOKUP($A313,'0910'!$F$10:$L$433,7,FALSE)/VLOOKUP($A313,'2010'!$C$5:$K$611,9,FALSE))*1000,#N/A)</f>
        <v>2.1732381248059607</v>
      </c>
      <c r="BP313" s="196">
        <f>IFERROR((VLOOKUP($A313,'1011'!$F$10:$L$433,7,FALSE)/VLOOKUP($A313,'2011'!$C$5:$K$611,9,FALSE))*1000,#N/A)</f>
        <v>3.4055727554179569</v>
      </c>
      <c r="BQ313" s="196">
        <f>IFERROR((VLOOKUP($A313,'1112'!$F$10:$L$408,7,FALSE)/VLOOKUP($A313,'2012'!$F$10:$M$460,8,FALSE))*1000,#N/A)</f>
        <v>3.2422417786012043</v>
      </c>
      <c r="BR313" s="196">
        <f>IFERROR((VLOOKUP($A313,'1213'!$F$10:$L$408,7,FALSE)/VLOOKUP($A313,'2013'!$F$10:$M$460,8,FALSE))*1000,#N/A)</f>
        <v>3.3680342927127986</v>
      </c>
      <c r="BS313" s="196">
        <f>IFERROR((VLOOKUP($A313,'1314'!$F$10:$L$408,7,FALSE)/VLOOKUP($A313,'2014'!$F$10:$M$460,8,FALSE))*1000,#N/A)</f>
        <v>7.4513381995133816</v>
      </c>
      <c r="BT313" s="196">
        <f>IFERROR((VLOOKUP($A313,'1415'!$F$10:$L$408,7,FALSE)/VLOOKUP($A313,'2015'!$F$10:$M$460,8,FALSE))*1000,#N/A)</f>
        <v>4.9803803199517054</v>
      </c>
      <c r="BU313" s="196">
        <f>IFERROR((VLOOKUP($A313,'1516'!$F$10:$L$408,7,FALSE)/VLOOKUP($A313,'2016'!$F$10:$M$460,8,FALSE))*1000,#N/A)</f>
        <v>7.9234564209896847</v>
      </c>
      <c r="BV313" s="196">
        <f>IFERROR((VLOOKUP($A313,'1617'!$F$10:$L$408,7,FALSE)/VLOOKUP($A313,'2017'!$F$10:$M$460,8,FALSE))*1000,#N/A)</f>
        <v>8.015437138192075</v>
      </c>
      <c r="BW313" s="196">
        <f>IFERROR((VLOOKUP($A313,'1718'!$F$10:$L$408,7,FALSE)/VLOOKUP($A313,'2018'!$F$10:$N$460,9,FALSE))*1000,#N/A)</f>
        <v>3.240058910162003</v>
      </c>
      <c r="BX313" s="196">
        <f>IFERROR((VLOOKUP($A313,'1819'!$F$10:$L$408,7,FALSE)/VLOOKUP($A313,'2018'!$F$10:$N$460,9,FALSE))*1000,#N/A)</f>
        <v>4.5655375552282775</v>
      </c>
      <c r="BY313" s="196">
        <f>IFERROR((VLOOKUP($A313,'1920'!$F$10:$L$408,7,FALSE)/VLOOKUP($A313,'2019'!$F$10:$N$464,8,FALSE))*1000,#N/A)</f>
        <v>6.2844365198836645</v>
      </c>
      <c r="BZ313" s="196">
        <f>IFERROR((VLOOKUP($A313,'20 21'!$F$10:$L$408,7,FALSE)/VLOOKUP($A313,'2020'!$F$10:$N$469,8,FALSE))*1000,#N/A)</f>
        <v>4.3573111323489675</v>
      </c>
      <c r="CA313" s="196">
        <f>IFERROR((VLOOKUP($A313,'21 22'!$F$10:$L$408,7,FALSE)/VLOOKUP($A313,'2021'!$F$10:$N$469,8,FALSE))*1000,#N/A)</f>
        <v>6.1897221822369364</v>
      </c>
      <c r="CB313" s="196">
        <f>IFERROR((VLOOKUP($A313,'22 23'!$F$10:$L$408,7,FALSE)/VLOOKUP($A313,'2022'!$F$10:$N$469,8,FALSE))*1000,#N/A)</f>
        <v>4.4163947972019999</v>
      </c>
      <c r="CC313" s="196">
        <f>IFERROR((VLOOKUP($A313,'23 24'!$F$7:$M$408,7,FALSE)/VLOOKUP($A313,'2023'!$C$7:$N$469,9,FALSE))*1000,#N/A)</f>
        <v>5.5060637291581367</v>
      </c>
      <c r="CE313" s="198">
        <f>IFERROR((VLOOKUP($A313,'0910'!$F$10:$S$433,9,FALSE)/VLOOKUP($A313,'2010'!$C$5:$K$611,9,FALSE))*1000,#N/A)</f>
        <v>4.1912449549829249</v>
      </c>
      <c r="CF313" s="198">
        <f>IFERROR((VLOOKUP($A313,'1011'!$F$10:$S$433,10,FALSE)/VLOOKUP($A313,'2011'!$C$5:$K$611,9,FALSE))*1000,#N/A)</f>
        <v>1.7027863777089784</v>
      </c>
      <c r="CG313" s="198">
        <f>IFERROR((VLOOKUP($A313,'1112'!$F$10:$S$408,9,FALSE)/VLOOKUP($A313,'2012'!$F$10:$M$460,8,FALSE))*1000,#N/A)</f>
        <v>2.0071020534197932</v>
      </c>
      <c r="CH313" s="198">
        <f>IFERROR((VLOOKUP($A313,'1213'!$F$10:$S$408,9,FALSE)/VLOOKUP($A313,'2013'!$F$10:$M$460,8,FALSE))*1000,#N/A)</f>
        <v>3.061849357011635</v>
      </c>
      <c r="CI313" s="198">
        <f>IFERROR((VLOOKUP($A313,'1314'!$F$10:$S$408,9,FALSE)/VLOOKUP($A313,'2014'!$F$10:$M$460,8,FALSE))*1000,#N/A)</f>
        <v>5.3223844282238435</v>
      </c>
      <c r="CJ313" s="198">
        <f>IFERROR((VLOOKUP($A313,'1415'!$F$10:$S$408,9,FALSE)/VLOOKUP($A313,'2015'!$F$10:$M$460,8,FALSE))*1000,#N/A)</f>
        <v>4.6785390884394813</v>
      </c>
      <c r="CK313" s="198">
        <f>IFERROR((VLOOKUP($A313,'1516'!$F$10:$S$408,9,FALSE)/VLOOKUP($A313,'2016'!$F$10:$M$460,8,FALSE))*1000,#N/A)</f>
        <v>5.0829720436537604</v>
      </c>
      <c r="CL313" s="198">
        <f>IFERROR((VLOOKUP($A313,'1617'!$F$10:$S$408,9,FALSE)/VLOOKUP($A313,'2017'!$F$10:$M$460,8,FALSE))*1000,#N/A)</f>
        <v>4.6014546534065612</v>
      </c>
      <c r="CM313" s="198">
        <f>IFERROR((VLOOKUP($A313,'1718'!$F$10:$S$408,9,FALSE)/VLOOKUP($A313,'2018'!$F$10:$N$460,9,FALSE))*1000,#N/A)</f>
        <v>5.0073637702503691</v>
      </c>
      <c r="CN313" s="198">
        <f>IFERROR((VLOOKUP($A313,'1819'!$F$10:$S$408,9,FALSE)/VLOOKUP($A313,'2018'!$F$10:$N$460,9,FALSE))*1000,#N/A)</f>
        <v>5.5964653902798229</v>
      </c>
      <c r="CO313" s="198">
        <f>IFERROR((VLOOKUP($A313,'1920'!$F$10:$S$408,9,FALSE)/VLOOKUP($A313,'2019'!$F$10:$N$464,8,FALSE))*1000,#N/A)</f>
        <v>4.3844905952676729</v>
      </c>
      <c r="CP313" s="198">
        <f>IFERROR((VLOOKUP($A313,'20 21'!$F$10:$S$408,9,FALSE)/VLOOKUP($A313,'2020'!$F$10:$N$469,8,FALSE))*1000,#N/A)</f>
        <v>2.0334118617628518</v>
      </c>
      <c r="CQ313" s="198">
        <f>IFERROR((VLOOKUP($A313,'21 22'!$F$10:$S$408,9,FALSE)/VLOOKUP($A313,'2021'!$F$10:$N$469,8,FALSE))*1000,#N/A)</f>
        <v>5.9018281272491722</v>
      </c>
      <c r="CR313" s="198">
        <f>IFERROR((VLOOKUP($A313,'22 23'!$F$10:$S$408,9,FALSE)/VLOOKUP($A313,'2022'!$F$10:$N$469,8,FALSE))*1000,#N/A)</f>
        <v>4.9862521903893553</v>
      </c>
      <c r="CS313" s="196">
        <f>IFERROR((VLOOKUP($A313,'23 24'!$F$7:$S$408,9,FALSE)/VLOOKUP($A313,'2023'!$C$7:$N$469,9,FALSE))*1000,#N/A)</f>
        <v>2.6824413039488362</v>
      </c>
      <c r="CU313" s="198">
        <f>IFERROR((VLOOKUP($A313,'0910'!$F$10:$S$433,10,FALSE)/VLOOKUP($A313,'2010'!$C$5:$K$611,9,FALSE))*1000,#N/A)</f>
        <v>0.15523129462899721</v>
      </c>
      <c r="CV313" s="198">
        <f>IFERROR((VLOOKUP($A313,'1011'!$F$10:$S$433,11,FALSE)/VLOOKUP($A313,'2011'!$C$5:$K$611,9,FALSE))*1000,#N/A)</f>
        <v>0</v>
      </c>
      <c r="CW313" s="198">
        <f>IFERROR((VLOOKUP($A313,'1112'!$F$10:$S$408,10,FALSE)/VLOOKUP($A313,'2012'!$F$10:$M$460,8,FALSE))*1000,#N/A)</f>
        <v>0.15439246564767639</v>
      </c>
      <c r="CX313" s="198">
        <f>IFERROR((VLOOKUP($A313,'1213'!$F$10:$S$408,10,FALSE)/VLOOKUP($A313,'2013'!$F$10:$M$460,8,FALSE))*1000,#N/A)</f>
        <v>0</v>
      </c>
      <c r="CY313" s="198">
        <f>IFERROR((VLOOKUP($A313,'1314'!$F$10:$S$408,10,FALSE)/VLOOKUP($A313,'2014'!$F$10:$M$460,8,FALSE))*1000,#N/A)</f>
        <v>0.91240875912408759</v>
      </c>
      <c r="CZ313" s="198">
        <f>IFERROR((VLOOKUP($A313,'1415'!$F$10:$S$408,10,FALSE)/VLOOKUP($A313,'2015'!$F$10:$M$460,8,FALSE))*1000,#N/A)</f>
        <v>0.15092061575611226</v>
      </c>
      <c r="DA313" s="198">
        <f>IFERROR((VLOOKUP($A313,'1516'!$F$10:$S$408,10,FALSE)/VLOOKUP($A313,'2016'!$F$10:$M$460,8,FALSE))*1000,#N/A)</f>
        <v>1.7939901330542682</v>
      </c>
      <c r="DB313" s="198">
        <f>IFERROR((VLOOKUP($A313,'1617'!$F$10:$S$408,10,FALSE)/VLOOKUP($A313,'2017'!$F$10:$M$460,8,FALSE))*1000,#N/A)</f>
        <v>0.44530206323289301</v>
      </c>
      <c r="DC313" s="198">
        <f>IFERROR((VLOOKUP($A313,'1718'!$F$10:$S$408,10,FALSE)/VLOOKUP($A313,'2018'!$F$10:$N$460,9,FALSE))*1000,#N/A)</f>
        <v>1.7673048600883652</v>
      </c>
      <c r="DD313" s="198">
        <f>IFERROR((VLOOKUP($A313,'1819'!$F$10:$S$408,10,FALSE)/VLOOKUP($A313,'2018'!$F$10:$N$460,9,FALSE))*1000,#N/A)</f>
        <v>1.0309278350515465</v>
      </c>
      <c r="DE313" s="198">
        <f>IFERROR((VLOOKUP($A313,'1920'!$F$10:$S$408,10,FALSE)/VLOOKUP($A313,'2019'!$F$10:$N$464,8,FALSE))*1000,#N/A)</f>
        <v>0.73074843254461219</v>
      </c>
      <c r="DF313" s="198">
        <f>IFERROR((VLOOKUP($A313,'20 21'!$F$10:$S$408,10,FALSE)/VLOOKUP($A313,'2020'!$F$10:$N$469,8,FALSE))*1000,#N/A)</f>
        <v>0.58097481764652914</v>
      </c>
      <c r="DG313" s="198">
        <f>IFERROR((VLOOKUP($A313,'21 22'!$F$10:$S$408,10,FALSE)/VLOOKUP($A313,'2021'!$F$10:$N$469,8,FALSE))*1000,#N/A)</f>
        <v>1.4394702749388226</v>
      </c>
      <c r="DH313" s="198">
        <f>IFERROR((VLOOKUP($A313,'22 23'!$F$10:$S$408,10,FALSE)/VLOOKUP($A313,'2022'!$F$10:$N$469,8,FALSE))*1000,#N/A)</f>
        <v>2.4218939210462578</v>
      </c>
      <c r="DI313" s="196">
        <f>IFERROR((VLOOKUP($A313,'23 24'!$F$7:$S$408,10,FALSE)/VLOOKUP($A313,'2023'!$C$7:$N$469,9,FALSE))*1000,#N/A)</f>
        <v>0.98826784882325536</v>
      </c>
      <c r="DK313" s="198">
        <f>IFERROR((VLOOKUP($A313,'0910'!$F$10:$S$433,11,FALSE)/VLOOKUP($A313,'2010'!$C$5:$K$611,9,FALSE))*1000,#N/A)</f>
        <v>0</v>
      </c>
      <c r="DL313" s="198">
        <f>IFERROR((VLOOKUP($A313,'1011'!$F$10:$S$433,12,FALSE)/VLOOKUP($A313,'2011'!$C$5:$K$611,9,FALSE))*1000,#N/A)</f>
        <v>0</v>
      </c>
      <c r="DM313" s="198">
        <f>IFERROR((VLOOKUP($A313,'1112'!$F$10:$S$408,11,FALSE)/VLOOKUP($A313,'2012'!$F$10:$M$460,8,FALSE))*1000,#N/A)</f>
        <v>0</v>
      </c>
      <c r="DN313" s="198">
        <f>IFERROR((VLOOKUP($A313,'1213'!$F$10:$S$408,11,FALSE)/VLOOKUP($A313,'2013'!$F$10:$M$460,8,FALSE))*1000,#N/A)</f>
        <v>0</v>
      </c>
      <c r="DO313" s="198">
        <f>IFERROR((VLOOKUP($A313,'1314'!$F$10:$S$408,11,FALSE)/VLOOKUP($A313,'2014'!$F$10:$M$460,8,FALSE))*1000,#N/A)</f>
        <v>0</v>
      </c>
      <c r="DP313" s="198">
        <f>IFERROR((VLOOKUP($A313,'1415'!$F$10:$S$408,11,FALSE)/VLOOKUP($A313,'2015'!$F$10:$M$460,8,FALSE))*1000,#N/A)</f>
        <v>0</v>
      </c>
      <c r="DQ313" s="198">
        <f>IFERROR((VLOOKUP($A313,'1516'!$F$10:$S$408,11,FALSE)/VLOOKUP($A313,'2016'!$F$10:$M$460,8,FALSE))*1000,#N/A)</f>
        <v>0</v>
      </c>
      <c r="DR313" s="198">
        <f>IFERROR((VLOOKUP($A313,'1617'!$F$10:$S$408,11,FALSE)/VLOOKUP($A313,'2017'!$F$10:$M$460,8,FALSE))*1000,#N/A)</f>
        <v>0</v>
      </c>
      <c r="DS313" s="198">
        <f>IFERROR((VLOOKUP($A313,'1718'!$F$10:$S$408,11,FALSE)/VLOOKUP($A313,'2018'!$F$10:$N$460,9,FALSE))*1000,#N/A)</f>
        <v>0</v>
      </c>
      <c r="DT313" s="198">
        <f>IFERROR((VLOOKUP($A313,'1819'!$F$10:$S$408,11,FALSE)/VLOOKUP($A313,'2018'!$F$10:$N$460,9,FALSE))*1000,#N/A)</f>
        <v>0</v>
      </c>
      <c r="DU313" s="198">
        <f>IFERROR((VLOOKUP($A313,'1920'!$F$10:$S$408,11,FALSE)/VLOOKUP($A313,'2019'!$F$10:$N$464,8,FALSE))*1000,#N/A)</f>
        <v>0</v>
      </c>
      <c r="DV313" s="198">
        <f>IFERROR((VLOOKUP($A313,'20 21'!$F$10:$S$408,11,FALSE)/VLOOKUP($A313,'2020'!$F$10:$N$469,8,FALSE))*1000,#N/A)</f>
        <v>0</v>
      </c>
      <c r="DW313" s="198">
        <f>IFERROR((VLOOKUP($A313,'21 22'!$F$10:$S$408,11,FALSE)/VLOOKUP($A313,'2021'!$F$10:$N$469,8,FALSE))*1000,#N/A)</f>
        <v>0</v>
      </c>
      <c r="DX313" s="198">
        <f>IFERROR((VLOOKUP($A313,'22 23'!$F$10:$S$408,11,FALSE)/VLOOKUP($A313,'2022'!$F$10:$N$469,8,FALSE))*1000,#N/A)</f>
        <v>0</v>
      </c>
      <c r="DY313" s="196">
        <f>IFERROR((VLOOKUP($A313,'23 24'!$F$7:$S$408,11,FALSE)/VLOOKUP($A313,'2023'!$C$7:$N$469,9,FALSE))*1000,#N/A)</f>
        <v>0</v>
      </c>
      <c r="EA313" s="198">
        <f>IFERROR((VLOOKUP($A313,'0910'!$F$10:$S$433,12,FALSE)/VLOOKUP($A313,'2010'!$C$5:$K$611,9,FALSE))*1000,#N/A)</f>
        <v>4.3464762496119214</v>
      </c>
      <c r="EB313" s="198">
        <f>IFERROR((VLOOKUP($A313,'1011'!$F$10:$S$433,13,FALSE)/VLOOKUP($A313,'2011'!$C$5:$K$611,9,FALSE))*1000,#N/A)</f>
        <v>1.7027863777089784</v>
      </c>
      <c r="EC313" s="198">
        <f>IFERROR((VLOOKUP($A313,'1112'!$F$10:$S$408,12,FALSE)/VLOOKUP($A313,'2012'!$F$10:$M$460,8,FALSE))*1000,#N/A)</f>
        <v>2.0071020534197932</v>
      </c>
      <c r="ED313" s="198">
        <f>IFERROR((VLOOKUP($A313,'1213'!$F$10:$S$408,12,FALSE)/VLOOKUP($A313,'2013'!$F$10:$M$460,8,FALSE))*1000,#N/A)</f>
        <v>3.061849357011635</v>
      </c>
      <c r="EE313" s="198">
        <f>IFERROR((VLOOKUP($A313,'1314'!$F$10:$S$408,12,FALSE)/VLOOKUP($A313,'2014'!$F$10:$M$460,8,FALSE))*1000,#N/A)</f>
        <v>6.2347931873479316</v>
      </c>
      <c r="EF313" s="198">
        <f>IFERROR((VLOOKUP($A313,'1415'!$F$10:$S$408,12,FALSE)/VLOOKUP($A313,'2015'!$F$10:$M$460,8,FALSE))*1000,#N/A)</f>
        <v>4.8294597041955925</v>
      </c>
      <c r="EG313" s="198">
        <f>IFERROR((VLOOKUP($A313,'1516'!$F$10:$S$408,12,FALSE)/VLOOKUP($A313,'2016'!$F$10:$M$460,8,FALSE))*1000,#N/A)</f>
        <v>6.8769621767080276</v>
      </c>
      <c r="EH313" s="198">
        <f>IFERROR((VLOOKUP($A313,'1617'!$F$10:$S$408,12,FALSE)/VLOOKUP($A313,'2017'!$F$10:$M$460,8,FALSE))*1000,#N/A)</f>
        <v>4.8983226955618226</v>
      </c>
      <c r="EI313" s="198">
        <f>IFERROR((VLOOKUP($A313,'1718'!$F$10:$S$408,12,FALSE)/VLOOKUP($A313,'2018'!$F$10:$N$460,9,FALSE))*1000,#N/A)</f>
        <v>6.7746686303387333</v>
      </c>
      <c r="EJ313" s="198">
        <f>IFERROR((VLOOKUP($A313,'1819'!$F$10:$S$408,12,FALSE)/VLOOKUP($A313,'2018'!$F$10:$N$460,9,FALSE))*1000,#N/A)</f>
        <v>6.480117820324006</v>
      </c>
      <c r="EK313" s="198">
        <f>IFERROR((VLOOKUP($A313,'1920'!$F$10:$S$408,12,FALSE)/VLOOKUP($A313,'2019'!$F$10:$N$464,8,FALSE))*1000,#N/A)</f>
        <v>5.2613887143212077</v>
      </c>
      <c r="EL313" s="198">
        <f>IFERROR((VLOOKUP($A313,'20 21'!$F$10:$S$408,12,FALSE)/VLOOKUP($A313,'2020'!$F$10:$N$469,8,FALSE))*1000,#N/A)</f>
        <v>2.6143866794093809</v>
      </c>
      <c r="EM313" s="198">
        <f>IFERROR((VLOOKUP($A313,'21 22'!$F$10:$S$408,12,FALSE)/VLOOKUP($A313,'2021'!$F$10:$N$469,8,FALSE))*1000,#N/A)</f>
        <v>7.341298402187995</v>
      </c>
      <c r="EN313" s="198">
        <f>IFERROR((VLOOKUP($A313,'22 23'!$F$10:$S$408,12,FALSE)/VLOOKUP($A313,'2022'!$F$10:$N$469,8,FALSE))*1000,#N/A)</f>
        <v>7.4081461114356131</v>
      </c>
      <c r="EO313" s="196">
        <f>IFERROR((VLOOKUP($A313,'23 24'!$F$7:$S$408,12,FALSE)/VLOOKUP($A313,'2023'!$C$7:$N$469,9,FALSE))*1000,#N/A)</f>
        <v>3.6707091527720914</v>
      </c>
    </row>
    <row r="314" spans="1:145" x14ac:dyDescent="0.3">
      <c r="A314" t="s">
        <v>607</v>
      </c>
      <c r="B314" t="s">
        <v>1742</v>
      </c>
      <c r="C314" t="str">
        <f>IF(VLOOKUP($A314,'0910'!$F$10:$L$433,1,FALSE)=VLOOKUP($A314,'2010'!$C$5:$K$611,1,FALSE),VLOOKUP($A314,'0910'!$F$10:$L$433,1,FALSE),FALSE)</f>
        <v>West Devon</v>
      </c>
      <c r="D314" t="str">
        <f>IF(VLOOKUP($A314,'1011'!$F$10:$L$433,1,FALSE)=VLOOKUP($A314,'2011'!$C$5:$K$611,1,FALSE),VLOOKUP($A314,'1011'!$F$10:$L$433,1,FALSE),FALSE)</f>
        <v>West Devon</v>
      </c>
      <c r="E314" t="str">
        <f>IF(VLOOKUP(A314,'1112'!$F$10:$L$408,1,FALSE)=VLOOKUP(A314,'2012'!$F$10:$M$460,1,FALSE),VLOOKUP(A314,'1112'!$F$10:$L$408,1,FALSE),FALSE)</f>
        <v>West Devon</v>
      </c>
      <c r="F314" t="str">
        <f>IF(VLOOKUP($A314,'1213'!$F$10:$L$408,1,FALSE)=VLOOKUP($A314,'2013'!$F$10:$M$460,1,FALSE),VLOOKUP($A314,'1213'!$F$10:$L$408,1,FALSE),FALSE)</f>
        <v>West Devon</v>
      </c>
      <c r="G314" t="str">
        <f>IF(VLOOKUP($A314,'1314'!$F$10:$L$408,1,FALSE)=VLOOKUP($A314,'2014'!$F$10:$M$460,1,FALSE),VLOOKUP($A314,'1314'!$F$10:$L$408,1,FALSE),FALSE)</f>
        <v>West Devon</v>
      </c>
      <c r="H314" t="str">
        <f>IF(VLOOKUP($A314,'1415'!$F$10:$L$408,1,FALSE)=VLOOKUP($A314,'2015'!$F$10:$M$460,1,FALSE),VLOOKUP($A314,'1415'!$F$10:$L$408,1,FALSE),FALSE)</f>
        <v>West Devon</v>
      </c>
      <c r="I314" t="str">
        <f>IF(VLOOKUP($A314,'1516'!$F$10:$L$408,1,FALSE)=VLOOKUP($A314,'2015'!$F$10:$M$460,1,FALSE),VLOOKUP($A314,'1516'!$F$10:$L$408,1,FALSE),FALSE)</f>
        <v>West Devon</v>
      </c>
      <c r="J314" t="str">
        <f>IF(VLOOKUP($A314,'1617'!$F$10:$L$408,1,FALSE)=VLOOKUP($A314,'2016'!$F$10:$M$460,1,FALSE),VLOOKUP($A314,'1617'!$F$10:$L$408,1,FALSE),FALSE)</f>
        <v>West Devon</v>
      </c>
      <c r="K314" t="str">
        <f>IF(VLOOKUP($A314,'1718'!$F$10:$M$408,1,FALSE)=VLOOKUP($A314,'2017'!$F$10:$M$460,1,FALSE),VLOOKUP($A314,'1718'!$F$10:$M$408,1,FALSE),FALSE)</f>
        <v>West Devon</v>
      </c>
      <c r="L314" t="str">
        <f>IF(VLOOKUP($A314,'1819'!$F$10:$M$408,1,FALSE)=VLOOKUP($A314,'2018'!$F$10:$M$460,1,FALSE),VLOOKUP($A314,'1819'!$F$10:$M$408,1,FALSE),FALSE)</f>
        <v>West Devon</v>
      </c>
      <c r="M314" t="str">
        <f>IF(VLOOKUP($A314,'1920'!$F$10:$M$408,1,FALSE)=VLOOKUP($A314,'2019'!$F$10:$M$464,1,FALSE),VLOOKUP($A314,'1920'!$F$10:$M$408,1,FALSE),FALSE)</f>
        <v>West Devon</v>
      </c>
      <c r="N314" t="str">
        <f>IF(VLOOKUP($A314,'20 21'!$F$10:$N$408,1,FALSE)=VLOOKUP($A314,'2020'!$F$10:$O$468,1,FALSE),VLOOKUP($A314,'20 21'!$F$10:$N$408,1,FALSE),FALSE)</f>
        <v>West Devon</v>
      </c>
      <c r="O314" t="str">
        <f>IF(VLOOKUP($A314,'21 22'!$F$10:$N$408,1,FALSE)=VLOOKUP($A314,'2021'!$F$10:$O$471,1,FALSE),VLOOKUP($A314,'21 22'!$F$10:$N$408,1,FALSE),FALSE)</f>
        <v>West Devon</v>
      </c>
      <c r="P314" t="str">
        <f>IF(VLOOKUP($A314,'22 23'!$F$10:$N$408,1,FALSE)=VLOOKUP($A314,'2022'!$F$10:$O$468,1,FALSE),VLOOKUP($A314,'22 23'!$F$10:$N$408,1,FALSE),FALSE)</f>
        <v>West Devon</v>
      </c>
      <c r="Q314" t="str">
        <f>IF(VLOOKUP($A314,'23 24'!$F$7:$N$408,1,FALSE)=VLOOKUP($A314,'2023'!$C$7:$O$468,1,FALSE),VLOOKUP($A314,'23 24'!$F$7:$N$408,1,FALSE),FALSE)</f>
        <v>West Devon</v>
      </c>
      <c r="S314" s="196">
        <f>IFERROR((VLOOKUP($A314,'0910'!$F$10:$L$433,4,FALSE)/VLOOKUP($A314,'2010'!$C$5:$K$611,9,FALSE))*1000,#N/A)</f>
        <v>11.983471074380166</v>
      </c>
      <c r="T314" s="196">
        <f>IFERROR((VLOOKUP($A314,'1011'!$F$10:$L$433,4,FALSE)/VLOOKUP($A314,'2011'!$C$5:$K$611,9,FALSE))*1000,#N/A)</f>
        <v>3.646677471636953</v>
      </c>
      <c r="U314" s="196">
        <f>IFERROR((VLOOKUP($A314,'1112'!$F$10:$L$408,4,FALSE)/VLOOKUP($A314,'2012'!$F$10:$M$460,8,FALSE))*1000,#N/A)</f>
        <v>2.4222850222042793</v>
      </c>
      <c r="V314" s="196">
        <f>IFERROR((VLOOKUP($A314,'1213'!$F$10:$L$408,4,FALSE)/VLOOKUP($A314,'2013'!$F$10:$M$460,8,FALSE))*1000,#N/A)</f>
        <v>3.6231884057971016</v>
      </c>
      <c r="W314" s="196">
        <f>IFERROR((VLOOKUP($A314,'1314'!$F$10:$L$408,4,FALSE)/VLOOKUP($A314,'2014'!$F$10:$M$460,8,FALSE))*1000,#N/A)</f>
        <v>4.408817635270541</v>
      </c>
      <c r="X314" s="196">
        <f>IFERROR((VLOOKUP($A314,'1415'!$F$10:$L$408,4,FALSE)/VLOOKUP($A314,'2015'!$F$10:$M$460,8,FALSE))*1000,#N/A)</f>
        <v>5.1875498802873103</v>
      </c>
      <c r="Y314" s="196">
        <f>IFERROR((VLOOKUP($A314,'1516'!$F$10:$L$408,4,FALSE)/VLOOKUP($A314,'2016'!$F$10:$M$460,8,FALSE))*1000,#N/A)</f>
        <v>3.1720856463124503</v>
      </c>
      <c r="Z314" s="196">
        <f>IFERROR((VLOOKUP($A314,'1617'!$F$10:$L$408,4,FALSE)/VLOOKUP($A314,'2017'!$F$10:$M$460,8,FALSE))*1000,#N/A)</f>
        <v>3.9354584809130264</v>
      </c>
      <c r="AA314" s="196">
        <f>IFERROR((VLOOKUP($A314,'1718'!$F$10:$L$408,4,FALSE)/VLOOKUP($A314,'2018'!$F$10:$N$460,9,FALSE))*1000,#N/A)</f>
        <v>4.6893317702227426</v>
      </c>
      <c r="AB314" s="196">
        <f>IFERROR((VLOOKUP($A314,'1819'!$F$10:$L$408,4,FALSE)/VLOOKUP($A314,'2018'!$F$10:$N$460,9,FALSE))*1000,#N/A)</f>
        <v>6.2524423602969916</v>
      </c>
      <c r="AC314" s="196">
        <f>IFERROR((VLOOKUP($A314,'1920'!$F$10:$L$408,4,FALSE)/VLOOKUP($A314,'2019'!$F$10:$N$464,8,FALSE))*1000,#N/A)</f>
        <v>7.773933999300346</v>
      </c>
      <c r="AD314" s="196">
        <f>IFERROR((VLOOKUP($A314,'20 21'!$F$10:$M$408,4,FALSE)/VLOOKUP($A314,'2020'!$F$10:$N$469,8,FALSE))*1000,#N/A)</f>
        <v>8.4243417525694255</v>
      </c>
      <c r="AE314" s="196">
        <f>IFERROR((VLOOKUP($A314,'21 22'!$F$10:$M$408,4,FALSE)/VLOOKUP($A314,'2021'!$F$10:$N$469,8,FALSE))*1000,#N/A)</f>
        <v>9.8402846113087588</v>
      </c>
      <c r="AF314" s="196">
        <f>IFERROR((VLOOKUP($A314,'22 23'!$F$10:$M$408,4,FALSE)/VLOOKUP($A314,'2022'!$F$10:$N$469,8,FALSE))*1000,#N/A)</f>
        <v>8.9928057553956826</v>
      </c>
      <c r="AG314" s="196">
        <f>IFERROR((VLOOKUP($A314,'23 24'!$F$7:$M$408,4,FALSE)/VLOOKUP($A314,'2023'!$C$7:$N$469,9,FALSE))*1000,#N/A)</f>
        <v>6.2818712585913827</v>
      </c>
      <c r="AI314" s="196">
        <f>IFERROR((VLOOKUP($A314,'0910'!$F$10:$L$433,5,FALSE)/VLOOKUP($A314,'2010'!$C$5:$K$611,9,FALSE))*1000,#N/A)</f>
        <v>2.8925619834710741</v>
      </c>
      <c r="AJ314" s="196">
        <f>IFERROR((VLOOKUP($A314,'1011'!$F$10:$L$433,5,FALSE)/VLOOKUP($A314,'2011'!$C$5:$K$611,9,FALSE))*1000,#N/A)</f>
        <v>2.4311183144246353</v>
      </c>
      <c r="AK314" s="196">
        <f>IFERROR((VLOOKUP($A314,'1112'!$F$10:$L$408,5,FALSE)/VLOOKUP($A314,'2012'!$F$10:$M$460,8,FALSE))*1000,#N/A)</f>
        <v>0</v>
      </c>
      <c r="AL314" s="196">
        <f>IFERROR((VLOOKUP($A314,'1213'!$F$10:$L$408,5,FALSE)/VLOOKUP($A314,'2013'!$F$10:$M$460,8,FALSE))*1000,#N/A)</f>
        <v>1.2077294685990339</v>
      </c>
      <c r="AM314" s="196">
        <f>IFERROR((VLOOKUP($A314,'1314'!$F$10:$L$408,5,FALSE)/VLOOKUP($A314,'2014'!$F$10:$M$460,8,FALSE))*1000,#N/A)</f>
        <v>1.2024048096192383</v>
      </c>
      <c r="AN314" s="196">
        <f>IFERROR((VLOOKUP($A314,'1415'!$F$10:$L$408,5,FALSE)/VLOOKUP($A314,'2015'!$F$10:$M$460,8,FALSE))*1000,#N/A)</f>
        <v>0.79808459696727863</v>
      </c>
      <c r="AO314" s="196">
        <f>IFERROR((VLOOKUP($A314,'1516'!$F$10:$L$408,5,FALSE)/VLOOKUP($A314,'2016'!$F$10:$M$460,8,FALSE))*1000,#N/A)</f>
        <v>0.79302141157811257</v>
      </c>
      <c r="AP314" s="196">
        <f>IFERROR((VLOOKUP($A314,'1617'!$F$10:$L$408,5,FALSE)/VLOOKUP($A314,'2017'!$F$10:$M$460,8,FALSE))*1000,#N/A)</f>
        <v>0.78709169618260522</v>
      </c>
      <c r="AQ314" s="196">
        <f>IFERROR((VLOOKUP($A314,'1718'!$F$10:$L$408,5,FALSE)/VLOOKUP($A314,'2018'!$F$10:$N$460,9,FALSE))*1000,#N/A)</f>
        <v>0</v>
      </c>
      <c r="AR314" s="196">
        <f>IFERROR((VLOOKUP($A314,'1819'!$F$10:$L$408,5,FALSE)/VLOOKUP($A314,'2018'!$F$10:$N$460,9,FALSE))*1000,#N/A)</f>
        <v>0.39077764751856198</v>
      </c>
      <c r="AS314" s="196">
        <f>IFERROR((VLOOKUP($A314,'1920'!$F$10:$L$408,5,FALSE)/VLOOKUP($A314,'2019'!$F$10:$N$464,8,FALSE))*1000,#N/A)</f>
        <v>2.3321801997901037</v>
      </c>
      <c r="AT314" s="196">
        <f>IFERROR((VLOOKUP($A314,'20 21'!$F$10:$L$408,5,FALSE)/VLOOKUP($A314,'2020'!$F$10:$N$469,8,FALSE))*1000,#N/A)</f>
        <v>1.5316985004671682</v>
      </c>
      <c r="AU314" s="196">
        <f>IFERROR((VLOOKUP($A314,'21 22'!$F$10:$L$408,5,FALSE)/VLOOKUP($A314,'2021'!$F$10:$N$469,8,FALSE))*1000,#N/A)</f>
        <v>1.1354174551510106</v>
      </c>
      <c r="AV314" s="196">
        <f>IFERROR((VLOOKUP($A314,'22 23'!$F$10:$L$408,5,FALSE)/VLOOKUP($A314,'2022'!$F$10:$N$469,8,FALSE))*1000,#N/A)</f>
        <v>2.9976019184652278</v>
      </c>
      <c r="AW314" s="196">
        <f>IFERROR((VLOOKUP($A314,'23 24'!$F$7:$M$408,5,FALSE)/VLOOKUP($A314,'2023'!$C$7:$N$469,9,FALSE))*1000,#N/A)</f>
        <v>2.2171310324440174</v>
      </c>
      <c r="AY314" s="196">
        <f>IFERROR((VLOOKUP($A314,'0910'!$F$10:$L$433,6,FALSE)/VLOOKUP($A314,'2010'!$C$5:$K$611,9,FALSE))*1000,#N/A)</f>
        <v>0</v>
      </c>
      <c r="AZ314" s="196">
        <f>IFERROR((VLOOKUP($A314,'1011'!$F$10:$L$433,6,FALSE)/VLOOKUP($A314,'2011'!$C$5:$K$611,9,FALSE))*1000,#N/A)</f>
        <v>0</v>
      </c>
      <c r="BA314" s="196">
        <f>IFERROR((VLOOKUP($A314,'1112'!$F$10:$L$408,6,FALSE)/VLOOKUP($A314,'2012'!$F$10:$M$460,8,FALSE))*1000,#N/A)</f>
        <v>0</v>
      </c>
      <c r="BB314" s="196">
        <f>IFERROR((VLOOKUP($A314,'1213'!$F$10:$L$408,6,FALSE)/VLOOKUP($A314,'2013'!$F$10:$M$460,8,FALSE))*1000,#N/A)</f>
        <v>0</v>
      </c>
      <c r="BC314" s="196">
        <f>IFERROR((VLOOKUP($A314,'1314'!$F$10:$L$408,6,FALSE)/VLOOKUP($A314,'2014'!$F$10:$M$460,8,FALSE))*1000,#N/A)</f>
        <v>0</v>
      </c>
      <c r="BD314" s="196">
        <f>IFERROR((VLOOKUP($A314,'1415'!$F$10:$L$408,6,FALSE)/VLOOKUP($A314,'2015'!$F$10:$M$460,8,FALSE))*1000,#N/A)</f>
        <v>0</v>
      </c>
      <c r="BE314" s="196">
        <f>IFERROR((VLOOKUP($A314,'1516'!$F$10:$L$408,6,FALSE)/VLOOKUP($A314,'2016'!$F$10:$M$460,8,FALSE))*1000,#N/A)</f>
        <v>0</v>
      </c>
      <c r="BF314" s="196">
        <f>IFERROR((VLOOKUP($A314,'1617'!$F$10:$L$408,6,FALSE)/VLOOKUP($A314,'2017'!$F$10:$M$460,8,FALSE))*1000,#N/A)</f>
        <v>0</v>
      </c>
      <c r="BG314" s="196">
        <f>IFERROR((VLOOKUP($A314,'1718'!$F$10:$L$408,6,FALSE)/VLOOKUP($A314,'2018'!$F$10:$N$460,9,FALSE))*1000,#N/A)</f>
        <v>0</v>
      </c>
      <c r="BH314" s="196">
        <f>IFERROR((VLOOKUP($A314,'1819'!$F$10:$L$408,6,FALSE)/VLOOKUP($A314,'2018'!$F$10:$N$460,9,FALSE))*1000,#N/A)</f>
        <v>0</v>
      </c>
      <c r="BI314" s="196">
        <f>IFERROR((VLOOKUP($A314,'1920'!$F$10:$L$408,6,FALSE)/VLOOKUP($A314,'2019'!$F$10:$N$464,8,FALSE))*1000,#N/A)</f>
        <v>0</v>
      </c>
      <c r="BJ314" s="196">
        <f>IFERROR((VLOOKUP($A314,'20 21'!$F$10:$L$408,6,FALSE)/VLOOKUP($A314,'2020'!$F$10:$N$469,8,FALSE))*1000,#N/A)</f>
        <v>0</v>
      </c>
      <c r="BK314" s="196">
        <f>IFERROR((VLOOKUP($A314,'21 22'!$F$10:$L$408,6,FALSE)/VLOOKUP($A314,'2021'!$F$10:$N$469,8,FALSE))*1000,#N/A)</f>
        <v>0</v>
      </c>
      <c r="BL314" s="196">
        <f>IFERROR((VLOOKUP($A314,'22 23'!$F$10:$L$408,6,FALSE)/VLOOKUP($A314,'2022'!$F$10:$N$469,8,FALSE))*1000,#N/A)</f>
        <v>0</v>
      </c>
      <c r="BM314" s="196">
        <f>IFERROR((VLOOKUP($A314,'23 24'!$F$7:$M$408,6,FALSE)/VLOOKUP($A314,'2023'!$C$7:$N$469,9,FALSE))*1000,#N/A)</f>
        <v>0</v>
      </c>
      <c r="BO314" s="196">
        <f>IFERROR((VLOOKUP($A314,'0910'!$F$10:$L$433,7,FALSE)/VLOOKUP($A314,'2010'!$C$5:$K$611,9,FALSE))*1000,#N/A)</f>
        <v>14.87603305785124</v>
      </c>
      <c r="BP314" s="196">
        <f>IFERROR((VLOOKUP($A314,'1011'!$F$10:$L$433,7,FALSE)/VLOOKUP($A314,'2011'!$C$5:$K$611,9,FALSE))*1000,#N/A)</f>
        <v>6.0777957860615883</v>
      </c>
      <c r="BQ314" s="196">
        <f>IFERROR((VLOOKUP($A314,'1112'!$F$10:$L$408,7,FALSE)/VLOOKUP($A314,'2012'!$F$10:$M$460,8,FALSE))*1000,#N/A)</f>
        <v>2.4222850222042793</v>
      </c>
      <c r="BR314" s="196">
        <f>IFERROR((VLOOKUP($A314,'1213'!$F$10:$L$408,7,FALSE)/VLOOKUP($A314,'2013'!$F$10:$M$460,8,FALSE))*1000,#N/A)</f>
        <v>4.8309178743961354</v>
      </c>
      <c r="BS314" s="196">
        <f>IFERROR((VLOOKUP($A314,'1314'!$F$10:$L$408,7,FALSE)/VLOOKUP($A314,'2014'!$F$10:$M$460,8,FALSE))*1000,#N/A)</f>
        <v>5.2104208416833666</v>
      </c>
      <c r="BT314" s="196">
        <f>IFERROR((VLOOKUP($A314,'1415'!$F$10:$L$408,7,FALSE)/VLOOKUP($A314,'2015'!$F$10:$M$460,8,FALSE))*1000,#N/A)</f>
        <v>5.9856344772545889</v>
      </c>
      <c r="BU314" s="196">
        <f>IFERROR((VLOOKUP($A314,'1516'!$F$10:$L$408,7,FALSE)/VLOOKUP($A314,'2016'!$F$10:$M$460,8,FALSE))*1000,#N/A)</f>
        <v>3.9651070578905627</v>
      </c>
      <c r="BV314" s="196">
        <f>IFERROR((VLOOKUP($A314,'1617'!$F$10:$L$408,7,FALSE)/VLOOKUP($A314,'2017'!$F$10:$M$460,8,FALSE))*1000,#N/A)</f>
        <v>5.116096025186935</v>
      </c>
      <c r="BW314" s="196">
        <f>IFERROR((VLOOKUP($A314,'1718'!$F$10:$L$408,7,FALSE)/VLOOKUP($A314,'2018'!$F$10:$N$460,9,FALSE))*1000,#N/A)</f>
        <v>4.6893317702227426</v>
      </c>
      <c r="BX314" s="196">
        <f>IFERROR((VLOOKUP($A314,'1819'!$F$10:$L$408,7,FALSE)/VLOOKUP($A314,'2018'!$F$10:$N$460,9,FALSE))*1000,#N/A)</f>
        <v>7.0339976553341153</v>
      </c>
      <c r="BY314" s="196">
        <f>IFERROR((VLOOKUP($A314,'1920'!$F$10:$L$408,7,FALSE)/VLOOKUP($A314,'2019'!$F$10:$N$464,8,FALSE))*1000,#N/A)</f>
        <v>9.7174174991254318</v>
      </c>
      <c r="BZ314" s="196">
        <f>IFERROR((VLOOKUP($A314,'20 21'!$F$10:$L$408,7,FALSE)/VLOOKUP($A314,'2020'!$F$10:$N$469,8,FALSE))*1000,#N/A)</f>
        <v>9.9560402530365923</v>
      </c>
      <c r="CA314" s="196">
        <f>IFERROR((VLOOKUP($A314,'21 22'!$F$10:$L$408,7,FALSE)/VLOOKUP($A314,'2021'!$F$10:$N$469,8,FALSE))*1000,#N/A)</f>
        <v>10.975702066459769</v>
      </c>
      <c r="CB314" s="196">
        <f>IFERROR((VLOOKUP($A314,'22 23'!$F$10:$L$408,7,FALSE)/VLOOKUP($A314,'2022'!$F$10:$N$469,8,FALSE))*1000,#N/A)</f>
        <v>11.990407673860911</v>
      </c>
      <c r="CC314" s="196">
        <f>IFERROR((VLOOKUP($A314,'23 24'!$F$7:$M$408,7,FALSE)/VLOOKUP($A314,'2023'!$C$7:$N$469,9,FALSE))*1000,#N/A)</f>
        <v>8.4990022910354011</v>
      </c>
      <c r="CE314" s="198">
        <f>IFERROR((VLOOKUP($A314,'0910'!$F$10:$S$433,9,FALSE)/VLOOKUP($A314,'2010'!$C$5:$K$611,9,FALSE))*1000,#N/A)</f>
        <v>9.0909090909090899</v>
      </c>
      <c r="CF314" s="198">
        <f>IFERROR((VLOOKUP($A314,'1011'!$F$10:$S$433,10,FALSE)/VLOOKUP($A314,'2011'!$C$5:$K$611,9,FALSE))*1000,#N/A)</f>
        <v>12.965964343598054</v>
      </c>
      <c r="CG314" s="198">
        <f>IFERROR((VLOOKUP($A314,'1112'!$F$10:$S$408,9,FALSE)/VLOOKUP($A314,'2012'!$F$10:$M$460,8,FALSE))*1000,#N/A)</f>
        <v>5.2482842147759392</v>
      </c>
      <c r="CH314" s="198">
        <f>IFERROR((VLOOKUP($A314,'1213'!$F$10:$S$408,9,FALSE)/VLOOKUP($A314,'2013'!$F$10:$M$460,8,FALSE))*1000,#N/A)</f>
        <v>4.0257648953301119</v>
      </c>
      <c r="CI314" s="198">
        <f>IFERROR((VLOOKUP($A314,'1314'!$F$10:$S$408,9,FALSE)/VLOOKUP($A314,'2014'!$F$10:$M$460,8,FALSE))*1000,#N/A)</f>
        <v>5.2104208416833666</v>
      </c>
      <c r="CJ314" s="198">
        <f>IFERROR((VLOOKUP($A314,'1415'!$F$10:$S$408,9,FALSE)/VLOOKUP($A314,'2015'!$F$10:$M$460,8,FALSE))*1000,#N/A)</f>
        <v>4.7885075818036711</v>
      </c>
      <c r="CK314" s="198">
        <f>IFERROR((VLOOKUP($A314,'1516'!$F$10:$S$408,9,FALSE)/VLOOKUP($A314,'2016'!$F$10:$M$460,8,FALSE))*1000,#N/A)</f>
        <v>5.9476605868358439</v>
      </c>
      <c r="CL314" s="198">
        <f>IFERROR((VLOOKUP($A314,'1617'!$F$10:$S$408,9,FALSE)/VLOOKUP($A314,'2017'!$F$10:$M$460,8,FALSE))*1000,#N/A)</f>
        <v>4.7225501770956315</v>
      </c>
      <c r="CM314" s="198">
        <f>IFERROR((VLOOKUP($A314,'1718'!$F$10:$S$408,9,FALSE)/VLOOKUP($A314,'2018'!$F$10:$N$460,9,FALSE))*1000,#N/A)</f>
        <v>3.5169988276670576</v>
      </c>
      <c r="CN314" s="198">
        <f>IFERROR((VLOOKUP($A314,'1819'!$F$10:$S$408,9,FALSE)/VLOOKUP($A314,'2018'!$F$10:$N$460,9,FALSE))*1000,#N/A)</f>
        <v>2.7354435326299336</v>
      </c>
      <c r="CO314" s="198">
        <f>IFERROR((VLOOKUP($A314,'1920'!$F$10:$S$408,9,FALSE)/VLOOKUP($A314,'2019'!$F$10:$N$464,8,FALSE))*1000,#N/A)</f>
        <v>6.2191471994402772</v>
      </c>
      <c r="CP314" s="198">
        <f>IFERROR((VLOOKUP($A314,'20 21'!$F$10:$S$408,9,FALSE)/VLOOKUP($A314,'2020'!$F$10:$N$469,8,FALSE))*1000,#N/A)</f>
        <v>9.9560402530365923</v>
      </c>
      <c r="CQ314" s="198">
        <f>IFERROR((VLOOKUP($A314,'21 22'!$F$10:$S$408,9,FALSE)/VLOOKUP($A314,'2021'!$F$10:$N$469,8,FALSE))*1000,#N/A)</f>
        <v>8.7048671561577482</v>
      </c>
      <c r="CR314" s="198">
        <f>IFERROR((VLOOKUP($A314,'22 23'!$F$10:$S$408,9,FALSE)/VLOOKUP($A314,'2022'!$F$10:$N$469,8,FALSE))*1000,#N/A)</f>
        <v>10.116906474820144</v>
      </c>
      <c r="CS314" s="196">
        <f>IFERROR((VLOOKUP($A314,'23 24'!$F$7:$S$408,9,FALSE)/VLOOKUP($A314,'2023'!$C$7:$N$469,9,FALSE))*1000,#N/A)</f>
        <v>6.6513930973320523</v>
      </c>
      <c r="CU314" s="198">
        <f>IFERROR((VLOOKUP($A314,'0910'!$F$10:$S$433,10,FALSE)/VLOOKUP($A314,'2010'!$C$5:$K$611,9,FALSE))*1000,#N/A)</f>
        <v>1.2396694214876034</v>
      </c>
      <c r="CV314" s="198">
        <f>IFERROR((VLOOKUP($A314,'1011'!$F$10:$S$433,11,FALSE)/VLOOKUP($A314,'2011'!$C$5:$K$611,9,FALSE))*1000,#N/A)</f>
        <v>6.4829821717990272</v>
      </c>
      <c r="CW314" s="198">
        <f>IFERROR((VLOOKUP($A314,'1112'!$F$10:$S$408,10,FALSE)/VLOOKUP($A314,'2012'!$F$10:$M$460,8,FALSE))*1000,#N/A)</f>
        <v>0.40371417036737989</v>
      </c>
      <c r="CX314" s="198">
        <f>IFERROR((VLOOKUP($A314,'1213'!$F$10:$S$408,10,FALSE)/VLOOKUP($A314,'2013'!$F$10:$M$460,8,FALSE))*1000,#N/A)</f>
        <v>0</v>
      </c>
      <c r="CY314" s="198">
        <f>IFERROR((VLOOKUP($A314,'1314'!$F$10:$S$408,10,FALSE)/VLOOKUP($A314,'2014'!$F$10:$M$460,8,FALSE))*1000,#N/A)</f>
        <v>1.2024048096192383</v>
      </c>
      <c r="CZ314" s="198">
        <f>IFERROR((VLOOKUP($A314,'1415'!$F$10:$S$408,10,FALSE)/VLOOKUP($A314,'2015'!$F$10:$M$460,8,FALSE))*1000,#N/A)</f>
        <v>1.5961691939345573</v>
      </c>
      <c r="DA314" s="198">
        <f>IFERROR((VLOOKUP($A314,'1516'!$F$10:$S$408,10,FALSE)/VLOOKUP($A314,'2016'!$F$10:$M$460,8,FALSE))*1000,#N/A)</f>
        <v>0.79302141157811257</v>
      </c>
      <c r="DB314" s="198">
        <f>IFERROR((VLOOKUP($A314,'1617'!$F$10:$S$408,10,FALSE)/VLOOKUP($A314,'2017'!$F$10:$M$460,8,FALSE))*1000,#N/A)</f>
        <v>0.78709169618260522</v>
      </c>
      <c r="DC314" s="198">
        <f>IFERROR((VLOOKUP($A314,'1718'!$F$10:$S$408,10,FALSE)/VLOOKUP($A314,'2018'!$F$10:$N$460,9,FALSE))*1000,#N/A)</f>
        <v>1.5631105900742479</v>
      </c>
      <c r="DD314" s="198">
        <f>IFERROR((VLOOKUP($A314,'1819'!$F$10:$S$408,10,FALSE)/VLOOKUP($A314,'2018'!$F$10:$N$460,9,FALSE))*1000,#N/A)</f>
        <v>0</v>
      </c>
      <c r="DE314" s="198">
        <f>IFERROR((VLOOKUP($A314,'1920'!$F$10:$S$408,10,FALSE)/VLOOKUP($A314,'2019'!$F$10:$N$464,8,FALSE))*1000,#N/A)</f>
        <v>1.1660900998950519</v>
      </c>
      <c r="DF314" s="198">
        <f>IFERROR((VLOOKUP($A314,'20 21'!$F$10:$S$408,10,FALSE)/VLOOKUP($A314,'2020'!$F$10:$N$469,8,FALSE))*1000,#N/A)</f>
        <v>1.5316985004671682</v>
      </c>
      <c r="DG314" s="198">
        <f>IFERROR((VLOOKUP($A314,'21 22'!$F$10:$S$408,10,FALSE)/VLOOKUP($A314,'2021'!$F$10:$N$469,8,FALSE))*1000,#N/A)</f>
        <v>1.5138899402013473</v>
      </c>
      <c r="DH314" s="198">
        <f>IFERROR((VLOOKUP($A314,'22 23'!$F$10:$S$408,10,FALSE)/VLOOKUP($A314,'2022'!$F$10:$N$469,8,FALSE))*1000,#N/A)</f>
        <v>1.8735011990407675</v>
      </c>
      <c r="DI314" s="196">
        <f>IFERROR((VLOOKUP($A314,'23 24'!$F$7:$S$408,10,FALSE)/VLOOKUP($A314,'2023'!$C$7:$N$469,9,FALSE))*1000,#N/A)</f>
        <v>2.586652871184687</v>
      </c>
      <c r="DK314" s="198">
        <f>IFERROR((VLOOKUP($A314,'0910'!$F$10:$S$433,11,FALSE)/VLOOKUP($A314,'2010'!$C$5:$K$611,9,FALSE))*1000,#N/A)</f>
        <v>0</v>
      </c>
      <c r="DL314" s="198">
        <f>IFERROR((VLOOKUP($A314,'1011'!$F$10:$S$433,12,FALSE)/VLOOKUP($A314,'2011'!$C$5:$K$611,9,FALSE))*1000,#N/A)</f>
        <v>0</v>
      </c>
      <c r="DM314" s="198">
        <f>IFERROR((VLOOKUP($A314,'1112'!$F$10:$S$408,11,FALSE)/VLOOKUP($A314,'2012'!$F$10:$M$460,8,FALSE))*1000,#N/A)</f>
        <v>0</v>
      </c>
      <c r="DN314" s="198">
        <f>IFERROR((VLOOKUP($A314,'1213'!$F$10:$S$408,11,FALSE)/VLOOKUP($A314,'2013'!$F$10:$M$460,8,FALSE))*1000,#N/A)</f>
        <v>0</v>
      </c>
      <c r="DO314" s="198">
        <f>IFERROR((VLOOKUP($A314,'1314'!$F$10:$S$408,11,FALSE)/VLOOKUP($A314,'2014'!$F$10:$M$460,8,FALSE))*1000,#N/A)</f>
        <v>0</v>
      </c>
      <c r="DP314" s="198">
        <f>IFERROR((VLOOKUP($A314,'1415'!$F$10:$S$408,11,FALSE)/VLOOKUP($A314,'2015'!$F$10:$M$460,8,FALSE))*1000,#N/A)</f>
        <v>0</v>
      </c>
      <c r="DQ314" s="198">
        <f>IFERROR((VLOOKUP($A314,'1516'!$F$10:$S$408,11,FALSE)/VLOOKUP($A314,'2016'!$F$10:$M$460,8,FALSE))*1000,#N/A)</f>
        <v>0</v>
      </c>
      <c r="DR314" s="198">
        <f>IFERROR((VLOOKUP($A314,'1617'!$F$10:$S$408,11,FALSE)/VLOOKUP($A314,'2017'!$F$10:$M$460,8,FALSE))*1000,#N/A)</f>
        <v>0</v>
      </c>
      <c r="DS314" s="198">
        <f>IFERROR((VLOOKUP($A314,'1718'!$F$10:$S$408,11,FALSE)/VLOOKUP($A314,'2018'!$F$10:$N$460,9,FALSE))*1000,#N/A)</f>
        <v>0</v>
      </c>
      <c r="DT314" s="198">
        <f>IFERROR((VLOOKUP($A314,'1819'!$F$10:$S$408,11,FALSE)/VLOOKUP($A314,'2018'!$F$10:$N$460,9,FALSE))*1000,#N/A)</f>
        <v>0</v>
      </c>
      <c r="DU314" s="198">
        <f>IFERROR((VLOOKUP($A314,'1920'!$F$10:$S$408,11,FALSE)/VLOOKUP($A314,'2019'!$F$10:$N$464,8,FALSE))*1000,#N/A)</f>
        <v>0</v>
      </c>
      <c r="DV314" s="198">
        <f>IFERROR((VLOOKUP($A314,'20 21'!$F$10:$S$408,11,FALSE)/VLOOKUP($A314,'2020'!$F$10:$N$469,8,FALSE))*1000,#N/A)</f>
        <v>0</v>
      </c>
      <c r="DW314" s="198">
        <f>IFERROR((VLOOKUP($A314,'21 22'!$F$10:$S$408,11,FALSE)/VLOOKUP($A314,'2021'!$F$10:$N$469,8,FALSE))*1000,#N/A)</f>
        <v>0</v>
      </c>
      <c r="DX314" s="198">
        <f>IFERROR((VLOOKUP($A314,'22 23'!$F$10:$S$408,11,FALSE)/VLOOKUP($A314,'2022'!$F$10:$N$469,8,FALSE))*1000,#N/A)</f>
        <v>0</v>
      </c>
      <c r="DY314" s="196">
        <f>IFERROR((VLOOKUP($A314,'23 24'!$F$7:$S$408,11,FALSE)/VLOOKUP($A314,'2023'!$C$7:$N$469,9,FALSE))*1000,#N/A)</f>
        <v>0</v>
      </c>
      <c r="EA314" s="198">
        <f>IFERROR((VLOOKUP($A314,'0910'!$F$10:$S$433,12,FALSE)/VLOOKUP($A314,'2010'!$C$5:$K$611,9,FALSE))*1000,#N/A)</f>
        <v>10.330578512396695</v>
      </c>
      <c r="EB314" s="198">
        <f>IFERROR((VLOOKUP($A314,'1011'!$F$10:$S$433,13,FALSE)/VLOOKUP($A314,'2011'!$C$5:$K$611,9,FALSE))*1000,#N/A)</f>
        <v>19.043760129659645</v>
      </c>
      <c r="EC314" s="198">
        <f>IFERROR((VLOOKUP($A314,'1112'!$F$10:$S$408,12,FALSE)/VLOOKUP($A314,'2012'!$F$10:$M$460,8,FALSE))*1000,#N/A)</f>
        <v>6.0557125555106985</v>
      </c>
      <c r="ED314" s="198">
        <f>IFERROR((VLOOKUP($A314,'1213'!$F$10:$S$408,12,FALSE)/VLOOKUP($A314,'2013'!$F$10:$M$460,8,FALSE))*1000,#N/A)</f>
        <v>4.0257648953301119</v>
      </c>
      <c r="EE314" s="198">
        <f>IFERROR((VLOOKUP($A314,'1314'!$F$10:$S$408,12,FALSE)/VLOOKUP($A314,'2014'!$F$10:$M$460,8,FALSE))*1000,#N/A)</f>
        <v>6.0120240480961922</v>
      </c>
      <c r="EF314" s="198">
        <f>IFERROR((VLOOKUP($A314,'1415'!$F$10:$S$408,12,FALSE)/VLOOKUP($A314,'2015'!$F$10:$M$460,8,FALSE))*1000,#N/A)</f>
        <v>6.7837190742218683</v>
      </c>
      <c r="EG314" s="198">
        <f>IFERROR((VLOOKUP($A314,'1516'!$F$10:$S$408,12,FALSE)/VLOOKUP($A314,'2016'!$F$10:$M$460,8,FALSE))*1000,#N/A)</f>
        <v>6.7406819984139572</v>
      </c>
      <c r="EH314" s="198">
        <f>IFERROR((VLOOKUP($A314,'1617'!$F$10:$S$408,12,FALSE)/VLOOKUP($A314,'2017'!$F$10:$M$460,8,FALSE))*1000,#N/A)</f>
        <v>5.5096418732782375</v>
      </c>
      <c r="EI314" s="198">
        <f>IFERROR((VLOOKUP($A314,'1718'!$F$10:$S$408,12,FALSE)/VLOOKUP($A314,'2018'!$F$10:$N$460,9,FALSE))*1000,#N/A)</f>
        <v>5.0801094177413049</v>
      </c>
      <c r="EJ314" s="198">
        <f>IFERROR((VLOOKUP($A314,'1819'!$F$10:$S$408,12,FALSE)/VLOOKUP($A314,'2018'!$F$10:$N$460,9,FALSE))*1000,#N/A)</f>
        <v>2.7354435326299336</v>
      </c>
      <c r="EK314" s="198">
        <f>IFERROR((VLOOKUP($A314,'1920'!$F$10:$S$408,12,FALSE)/VLOOKUP($A314,'2019'!$F$10:$N$464,8,FALSE))*1000,#N/A)</f>
        <v>7.3852372993353281</v>
      </c>
      <c r="EL314" s="198">
        <f>IFERROR((VLOOKUP($A314,'20 21'!$F$10:$S$408,12,FALSE)/VLOOKUP($A314,'2020'!$F$10:$N$469,8,FALSE))*1000,#N/A)</f>
        <v>11.487738753503761</v>
      </c>
      <c r="EM314" s="198">
        <f>IFERROR((VLOOKUP($A314,'21 22'!$F$10:$S$408,12,FALSE)/VLOOKUP($A314,'2021'!$F$10:$N$469,8,FALSE))*1000,#N/A)</f>
        <v>10.218757096359095</v>
      </c>
      <c r="EN314" s="198">
        <f>IFERROR((VLOOKUP($A314,'22 23'!$F$10:$S$408,12,FALSE)/VLOOKUP($A314,'2022'!$F$10:$N$469,8,FALSE))*1000,#N/A)</f>
        <v>11.990407673860911</v>
      </c>
      <c r="EO314" s="196">
        <f>IFERROR((VLOOKUP($A314,'23 24'!$F$7:$S$408,12,FALSE)/VLOOKUP($A314,'2023'!$C$7:$N$469,9,FALSE))*1000,#N/A)</f>
        <v>9.6075678072574089</v>
      </c>
    </row>
    <row r="315" spans="1:145" x14ac:dyDescent="0.3">
      <c r="A315" t="s">
        <v>629</v>
      </c>
      <c r="B315" t="s">
        <v>1742</v>
      </c>
      <c r="C315" t="str">
        <f>IF(VLOOKUP($A315,'0910'!$F$10:$L$433,1,FALSE)=VLOOKUP($A315,'2010'!$C$5:$K$611,1,FALSE),VLOOKUP($A315,'0910'!$F$10:$L$433,1,FALSE),FALSE)</f>
        <v>West Dorset</v>
      </c>
      <c r="D315" t="str">
        <f>IF(VLOOKUP($A315,'1011'!$F$10:$L$433,1,FALSE)=VLOOKUP($A315,'2011'!$C$5:$K$611,1,FALSE),VLOOKUP($A315,'1011'!$F$10:$L$433,1,FALSE),FALSE)</f>
        <v>West Dorset</v>
      </c>
      <c r="E315" t="str">
        <f>IF(VLOOKUP(A315,'1112'!$F$10:$L$408,1,FALSE)=VLOOKUP(A315,'2012'!$F$10:$M$460,1,FALSE),VLOOKUP(A315,'1112'!$F$10:$L$408,1,FALSE),FALSE)</f>
        <v>West Dorset</v>
      </c>
      <c r="F315" t="str">
        <f>IF(VLOOKUP($A315,'1213'!$F$10:$L$408,1,FALSE)=VLOOKUP($A315,'2013'!$F$10:$M$460,1,FALSE),VLOOKUP($A315,'1213'!$F$10:$L$408,1,FALSE),FALSE)</f>
        <v>West Dorset</v>
      </c>
      <c r="G315" t="str">
        <f>IF(VLOOKUP($A315,'1314'!$F$10:$L$408,1,FALSE)=VLOOKUP($A315,'2014'!$F$10:$M$460,1,FALSE),VLOOKUP($A315,'1314'!$F$10:$L$408,1,FALSE),FALSE)</f>
        <v>West Dorset</v>
      </c>
      <c r="H315" t="str">
        <f>IF(VLOOKUP($A315,'1415'!$F$10:$L$408,1,FALSE)=VLOOKUP($A315,'2015'!$F$10:$M$460,1,FALSE),VLOOKUP($A315,'1415'!$F$10:$L$408,1,FALSE),FALSE)</f>
        <v>West Dorset</v>
      </c>
      <c r="I315" t="str">
        <f>IF(VLOOKUP($A315,'1516'!$F$10:$L$408,1,FALSE)=VLOOKUP($A315,'2015'!$F$10:$M$460,1,FALSE),VLOOKUP($A315,'1516'!$F$10:$L$408,1,FALSE),FALSE)</f>
        <v>West Dorset</v>
      </c>
      <c r="J315" t="str">
        <f>IF(VLOOKUP($A315,'1617'!$F$10:$L$408,1,FALSE)=VLOOKUP($A315,'2016'!$F$10:$M$460,1,FALSE),VLOOKUP($A315,'1617'!$F$10:$L$408,1,FALSE),FALSE)</f>
        <v>West Dorset</v>
      </c>
      <c r="K315" t="str">
        <f>IF(VLOOKUP($A315,'1718'!$F$10:$M$408,1,FALSE)=VLOOKUP($A315,'2017'!$F$10:$M$460,1,FALSE),VLOOKUP($A315,'1718'!$F$10:$M$408,1,FALSE),FALSE)</f>
        <v>West Dorset</v>
      </c>
      <c r="L315" t="str">
        <f>IF(VLOOKUP($A315,'1819'!$F$10:$M$408,1,FALSE)=VLOOKUP($A315,'2018'!$F$10:$M$460,1,FALSE),VLOOKUP($A315,'1819'!$F$10:$M$408,1,FALSE),FALSE)</f>
        <v>West Dorset</v>
      </c>
      <c r="M315" t="e">
        <f>IF(VLOOKUP($A315,'1920'!$F$10:$M$408,1,FALSE)=VLOOKUP($A315,'2019'!$F$10:$M$464,1,FALSE),VLOOKUP($A315,'1920'!$F$10:$M$408,1,FALSE),FALSE)</f>
        <v>#N/A</v>
      </c>
      <c r="N315" t="e">
        <f>IF(VLOOKUP($A315,'20 21'!$F$10:$N$408,1,FALSE)=VLOOKUP($A315,'2020'!$F$10:$O$468,1,FALSE),VLOOKUP($A315,'20 21'!$F$10:$N$408,1,FALSE),FALSE)</f>
        <v>#N/A</v>
      </c>
      <c r="O315" t="e">
        <f>IF(VLOOKUP($A315,'21 22'!$F$10:$N$408,1,FALSE)=VLOOKUP($A315,'2021'!$F$10:$O$471,1,FALSE),VLOOKUP($A315,'21 22'!$F$10:$N$408,1,FALSE),FALSE)</f>
        <v>#N/A</v>
      </c>
      <c r="P315" t="e">
        <f>IF(VLOOKUP($A315,'22 23'!$F$10:$N$408,1,FALSE)=VLOOKUP($A315,'2022'!$F$10:$O$468,1,FALSE),VLOOKUP($A315,'22 23'!$F$10:$N$408,1,FALSE),FALSE)</f>
        <v>#N/A</v>
      </c>
      <c r="Q315" t="e">
        <f>IF(VLOOKUP($A315,'23 24'!$F$7:$N$408,1,FALSE)=VLOOKUP($A315,'2023'!$C$7:$O$468,1,FALSE),VLOOKUP($A315,'23 24'!$F$7:$N$408,1,FALSE),FALSE)</f>
        <v>#N/A</v>
      </c>
      <c r="S315" s="196">
        <f>IFERROR((VLOOKUP($A315,'0910'!$F$10:$L$433,4,FALSE)/VLOOKUP($A315,'2010'!$C$5:$K$611,9,FALSE))*1000,#N/A)</f>
        <v>2.6568567341099527</v>
      </c>
      <c r="T315" s="196">
        <f>IFERROR((VLOOKUP($A315,'1011'!$F$10:$L$433,4,FALSE)/VLOOKUP($A315,'2011'!$C$5:$K$611,9,FALSE))*1000,#N/A)</f>
        <v>4.0551500405515002</v>
      </c>
      <c r="U315" s="196">
        <f>IFERROR((VLOOKUP($A315,'1112'!$F$10:$L$408,4,FALSE)/VLOOKUP($A315,'2012'!$F$10:$M$460,8,FALSE))*1000,#N/A)</f>
        <v>3.2199637754075265</v>
      </c>
      <c r="V315" s="196">
        <f>IFERROR((VLOOKUP($A315,'1213'!$F$10:$L$408,4,FALSE)/VLOOKUP($A315,'2013'!$F$10:$M$460,8,FALSE))*1000,#N/A)</f>
        <v>2.5974025974025974</v>
      </c>
      <c r="W315" s="196">
        <f>IFERROR((VLOOKUP($A315,'1314'!$F$10:$L$408,4,FALSE)/VLOOKUP($A315,'2014'!$F$10:$M$460,8,FALSE))*1000,#N/A)</f>
        <v>2.9803298231670974</v>
      </c>
      <c r="X315" s="196">
        <f>IFERROR((VLOOKUP($A315,'1415'!$F$10:$L$408,4,FALSE)/VLOOKUP($A315,'2015'!$F$10:$M$460,8,FALSE))*1000,#N/A)</f>
        <v>7.3151443258204827</v>
      </c>
      <c r="Y315" s="196">
        <f>IFERROR((VLOOKUP($A315,'1516'!$F$10:$L$408,4,FALSE)/VLOOKUP($A315,'2016'!$F$10:$M$460,8,FALSE))*1000,#N/A)</f>
        <v>4.7021943573667713</v>
      </c>
      <c r="Z315" s="196">
        <f>IFERROR((VLOOKUP($A315,'1617'!$F$10:$L$408,4,FALSE)/VLOOKUP($A315,'2017'!$F$10:$M$460,8,FALSE))*1000,#N/A)</f>
        <v>5.2285050348567008</v>
      </c>
      <c r="AA315" s="196">
        <f>IFERROR((VLOOKUP($A315,'1718'!$F$10:$L$408,4,FALSE)/VLOOKUP($A315,'2018'!$F$10:$N$460,9,FALSE))*1000,#N/A)</f>
        <v>6.530925854782943</v>
      </c>
      <c r="AB315" s="196">
        <f>IFERROR((VLOOKUP($A315,'1819'!$F$10:$L$408,4,FALSE)/VLOOKUP($A315,'2018'!$F$10:$N$460,9,FALSE))*1000,#N/A)</f>
        <v>3.2654629273914715</v>
      </c>
      <c r="AC315" s="196" t="e">
        <f>IFERROR((VLOOKUP($A315,'1920'!$F$10:$L$408,4,FALSE)/VLOOKUP($A315,'2019'!$F$10:$N$464,8,FALSE))*1000,#N/A)</f>
        <v>#N/A</v>
      </c>
      <c r="AD315" s="196" t="e">
        <f>IFERROR((VLOOKUP($A315,'20 21'!$F$10:$M$408,4,FALSE)/VLOOKUP($A315,'2020'!$F$10:$N$469,8,FALSE))*1000,#N/A)</f>
        <v>#N/A</v>
      </c>
      <c r="AE315" s="196" t="e">
        <f>IFERROR((VLOOKUP($A315,'21 22'!$F$10:$M$408,4,FALSE)/VLOOKUP($A315,'2021'!$F$10:$N$469,8,FALSE))*1000,#N/A)</f>
        <v>#N/A</v>
      </c>
      <c r="AF315" s="196" t="e">
        <f>IFERROR((VLOOKUP($A315,'22 23'!$F$10:$M$408,4,FALSE)/VLOOKUP($A315,'2022'!$F$10:$N$469,8,FALSE))*1000,#N/A)</f>
        <v>#N/A</v>
      </c>
      <c r="AG315" s="196" t="e">
        <f>IFERROR((VLOOKUP($A315,'23 24'!$F$7:$M$408,4,FALSE)/VLOOKUP($A315,'2023'!$C$7:$N$469,9,FALSE))*1000,#N/A)</f>
        <v>#N/A</v>
      </c>
      <c r="AI315" s="196">
        <f>IFERROR((VLOOKUP($A315,'0910'!$F$10:$L$433,5,FALSE)/VLOOKUP($A315,'2010'!$C$5:$K$611,9,FALSE))*1000,#N/A)</f>
        <v>0</v>
      </c>
      <c r="AJ315" s="196">
        <f>IFERROR((VLOOKUP($A315,'1011'!$F$10:$L$433,5,FALSE)/VLOOKUP($A315,'2011'!$C$5:$K$611,9,FALSE))*1000,#N/A)</f>
        <v>0</v>
      </c>
      <c r="AK315" s="196">
        <f>IFERROR((VLOOKUP($A315,'1112'!$F$10:$L$408,5,FALSE)/VLOOKUP($A315,'2012'!$F$10:$M$460,8,FALSE))*1000,#N/A)</f>
        <v>0.20124773596297041</v>
      </c>
      <c r="AL315" s="196">
        <f>IFERROR((VLOOKUP($A315,'1213'!$F$10:$L$408,5,FALSE)/VLOOKUP($A315,'2013'!$F$10:$M$460,8,FALSE))*1000,#N/A)</f>
        <v>0.19980019980019981</v>
      </c>
      <c r="AM315" s="196">
        <f>IFERROR((VLOOKUP($A315,'1314'!$F$10:$L$408,5,FALSE)/VLOOKUP($A315,'2014'!$F$10:$M$460,8,FALSE))*1000,#N/A)</f>
        <v>0.19868865487780649</v>
      </c>
      <c r="AN315" s="196">
        <f>IFERROR((VLOOKUP($A315,'1415'!$F$10:$L$408,5,FALSE)/VLOOKUP($A315,'2015'!$F$10:$M$460,8,FALSE))*1000,#N/A)</f>
        <v>0.39541320680110714</v>
      </c>
      <c r="AO315" s="196">
        <f>IFERROR((VLOOKUP($A315,'1516'!$F$10:$L$408,5,FALSE)/VLOOKUP($A315,'2016'!$F$10:$M$460,8,FALSE))*1000,#N/A)</f>
        <v>1.371473354231975</v>
      </c>
      <c r="AP315" s="196">
        <f>IFERROR((VLOOKUP($A315,'1617'!$F$10:$L$408,5,FALSE)/VLOOKUP($A315,'2017'!$F$10:$M$460,8,FALSE))*1000,#N/A)</f>
        <v>0.38729666924864448</v>
      </c>
      <c r="AQ315" s="196">
        <f>IFERROR((VLOOKUP($A315,'1718'!$F$10:$L$408,5,FALSE)/VLOOKUP($A315,'2018'!$F$10:$N$460,9,FALSE))*1000,#N/A)</f>
        <v>1.1525163273146368</v>
      </c>
      <c r="AR315" s="196">
        <f>IFERROR((VLOOKUP($A315,'1819'!$F$10:$L$408,5,FALSE)/VLOOKUP($A315,'2018'!$F$10:$N$460,9,FALSE))*1000,#N/A)</f>
        <v>1.5366884364195159</v>
      </c>
      <c r="AS315" s="196" t="e">
        <f>IFERROR((VLOOKUP($A315,'1920'!$F$10:$L$408,5,FALSE)/VLOOKUP($A315,'2019'!$F$10:$N$464,8,FALSE))*1000,#N/A)</f>
        <v>#N/A</v>
      </c>
      <c r="AT315" s="196" t="e">
        <f>IFERROR((VLOOKUP($A315,'20 21'!$F$10:$L$408,5,FALSE)/VLOOKUP($A315,'2020'!$F$10:$N$469,8,FALSE))*1000,#N/A)</f>
        <v>#N/A</v>
      </c>
      <c r="AU315" s="196" t="e">
        <f>IFERROR((VLOOKUP($A315,'21 22'!$F$10:$L$408,5,FALSE)/VLOOKUP($A315,'2021'!$F$10:$N$469,8,FALSE))*1000,#N/A)</f>
        <v>#N/A</v>
      </c>
      <c r="AV315" s="196" t="e">
        <f>IFERROR((VLOOKUP($A315,'22 23'!$F$10:$L$408,5,FALSE)/VLOOKUP($A315,'2022'!$F$10:$N$469,8,FALSE))*1000,#N/A)</f>
        <v>#N/A</v>
      </c>
      <c r="AW315" s="196" t="e">
        <f>IFERROR((VLOOKUP($A315,'23 24'!$F$7:$M$408,5,FALSE)/VLOOKUP($A315,'2023'!$C$7:$N$469,9,FALSE))*1000,#N/A)</f>
        <v>#N/A</v>
      </c>
      <c r="AY315" s="196">
        <f>IFERROR((VLOOKUP($A315,'0910'!$F$10:$L$433,6,FALSE)/VLOOKUP($A315,'2010'!$C$5:$K$611,9,FALSE))*1000,#N/A)</f>
        <v>0</v>
      </c>
      <c r="AZ315" s="196">
        <f>IFERROR((VLOOKUP($A315,'1011'!$F$10:$L$433,6,FALSE)/VLOOKUP($A315,'2011'!$C$5:$K$611,9,FALSE))*1000,#N/A)</f>
        <v>0</v>
      </c>
      <c r="BA315" s="196">
        <f>IFERROR((VLOOKUP($A315,'1112'!$F$10:$L$408,6,FALSE)/VLOOKUP($A315,'2012'!$F$10:$M$460,8,FALSE))*1000,#N/A)</f>
        <v>0</v>
      </c>
      <c r="BB315" s="196">
        <f>IFERROR((VLOOKUP($A315,'1213'!$F$10:$L$408,6,FALSE)/VLOOKUP($A315,'2013'!$F$10:$M$460,8,FALSE))*1000,#N/A)</f>
        <v>0</v>
      </c>
      <c r="BC315" s="196">
        <f>IFERROR((VLOOKUP($A315,'1314'!$F$10:$L$408,6,FALSE)/VLOOKUP($A315,'2014'!$F$10:$M$460,8,FALSE))*1000,#N/A)</f>
        <v>0</v>
      </c>
      <c r="BD315" s="196">
        <f>IFERROR((VLOOKUP($A315,'1415'!$F$10:$L$408,6,FALSE)/VLOOKUP($A315,'2015'!$F$10:$M$460,8,FALSE))*1000,#N/A)</f>
        <v>0</v>
      </c>
      <c r="BE315" s="196">
        <f>IFERROR((VLOOKUP($A315,'1516'!$F$10:$L$408,6,FALSE)/VLOOKUP($A315,'2016'!$F$10:$M$460,8,FALSE))*1000,#N/A)</f>
        <v>0</v>
      </c>
      <c r="BF315" s="196">
        <f>IFERROR((VLOOKUP($A315,'1617'!$F$10:$L$408,6,FALSE)/VLOOKUP($A315,'2017'!$F$10:$M$460,8,FALSE))*1000,#N/A)</f>
        <v>0</v>
      </c>
      <c r="BG315" s="196">
        <f>IFERROR((VLOOKUP($A315,'1718'!$F$10:$L$408,6,FALSE)/VLOOKUP($A315,'2018'!$F$10:$N$460,9,FALSE))*1000,#N/A)</f>
        <v>0</v>
      </c>
      <c r="BH315" s="196">
        <f>IFERROR((VLOOKUP($A315,'1819'!$F$10:$L$408,6,FALSE)/VLOOKUP($A315,'2018'!$F$10:$N$460,9,FALSE))*1000,#N/A)</f>
        <v>0</v>
      </c>
      <c r="BI315" s="196" t="e">
        <f>IFERROR((VLOOKUP($A315,'1920'!$F$10:$L$408,6,FALSE)/VLOOKUP($A315,'2019'!$F$10:$N$464,8,FALSE))*1000,#N/A)</f>
        <v>#N/A</v>
      </c>
      <c r="BJ315" s="196" t="e">
        <f>IFERROR((VLOOKUP($A315,'20 21'!$F$10:$L$408,6,FALSE)/VLOOKUP($A315,'2020'!$F$10:$N$469,8,FALSE))*1000,#N/A)</f>
        <v>#N/A</v>
      </c>
      <c r="BK315" s="196" t="e">
        <f>IFERROR((VLOOKUP($A315,'21 22'!$F$10:$L$408,6,FALSE)/VLOOKUP($A315,'2021'!$F$10:$N$469,8,FALSE))*1000,#N/A)</f>
        <v>#N/A</v>
      </c>
      <c r="BL315" s="196" t="e">
        <f>IFERROR((VLOOKUP($A315,'22 23'!$F$10:$L$408,6,FALSE)/VLOOKUP($A315,'2022'!$F$10:$N$469,8,FALSE))*1000,#N/A)</f>
        <v>#N/A</v>
      </c>
      <c r="BM315" s="196" t="e">
        <f>IFERROR((VLOOKUP($A315,'23 24'!$F$7:$M$408,6,FALSE)/VLOOKUP($A315,'2023'!$C$7:$N$469,9,FALSE))*1000,#N/A)</f>
        <v>#N/A</v>
      </c>
      <c r="BO315" s="196">
        <f>IFERROR((VLOOKUP($A315,'0910'!$F$10:$L$433,7,FALSE)/VLOOKUP($A315,'2010'!$C$5:$K$611,9,FALSE))*1000,#N/A)</f>
        <v>2.6568567341099527</v>
      </c>
      <c r="BP315" s="196">
        <f>IFERROR((VLOOKUP($A315,'1011'!$F$10:$L$433,7,FALSE)/VLOOKUP($A315,'2011'!$C$5:$K$611,9,FALSE))*1000,#N/A)</f>
        <v>4.0551500405515002</v>
      </c>
      <c r="BQ315" s="196">
        <f>IFERROR((VLOOKUP($A315,'1112'!$F$10:$L$408,7,FALSE)/VLOOKUP($A315,'2012'!$F$10:$M$460,8,FALSE))*1000,#N/A)</f>
        <v>3.4212115113704971</v>
      </c>
      <c r="BR315" s="196">
        <f>IFERROR((VLOOKUP($A315,'1213'!$F$10:$L$408,7,FALSE)/VLOOKUP($A315,'2013'!$F$10:$M$460,8,FALSE))*1000,#N/A)</f>
        <v>2.7972027972027971</v>
      </c>
      <c r="BS315" s="196">
        <f>IFERROR((VLOOKUP($A315,'1314'!$F$10:$L$408,7,FALSE)/VLOOKUP($A315,'2014'!$F$10:$M$460,8,FALSE))*1000,#N/A)</f>
        <v>3.1790184780449038</v>
      </c>
      <c r="BT315" s="196">
        <f>IFERROR((VLOOKUP($A315,'1415'!$F$10:$L$408,7,FALSE)/VLOOKUP($A315,'2015'!$F$10:$M$460,8,FALSE))*1000,#N/A)</f>
        <v>7.5128509292210355</v>
      </c>
      <c r="BU315" s="196">
        <f>IFERROR((VLOOKUP($A315,'1516'!$F$10:$L$408,7,FALSE)/VLOOKUP($A315,'2016'!$F$10:$M$460,8,FALSE))*1000,#N/A)</f>
        <v>5.8777429467084641</v>
      </c>
      <c r="BV315" s="196">
        <f>IFERROR((VLOOKUP($A315,'1617'!$F$10:$L$408,7,FALSE)/VLOOKUP($A315,'2017'!$F$10:$M$460,8,FALSE))*1000,#N/A)</f>
        <v>5.6158017041053441</v>
      </c>
      <c r="BW315" s="196">
        <f>IFERROR((VLOOKUP($A315,'1718'!$F$10:$L$408,7,FALSE)/VLOOKUP($A315,'2018'!$F$10:$N$460,9,FALSE))*1000,#N/A)</f>
        <v>7.4913561275451404</v>
      </c>
      <c r="BX315" s="196">
        <f>IFERROR((VLOOKUP($A315,'1819'!$F$10:$L$408,7,FALSE)/VLOOKUP($A315,'2018'!$F$10:$N$460,9,FALSE))*1000,#N/A)</f>
        <v>4.6100653092585473</v>
      </c>
      <c r="BY315" s="196" t="e">
        <f>IFERROR((VLOOKUP($A315,'1920'!$F$10:$L$408,7,FALSE)/VLOOKUP($A315,'2019'!$F$10:$N$464,8,FALSE))*1000,#N/A)</f>
        <v>#N/A</v>
      </c>
      <c r="BZ315" s="196" t="e">
        <f>IFERROR((VLOOKUP($A315,'20 21'!$F$10:$L$408,7,FALSE)/VLOOKUP($A315,'2020'!$F$10:$N$469,8,FALSE))*1000,#N/A)</f>
        <v>#N/A</v>
      </c>
      <c r="CA315" s="196" t="e">
        <f>IFERROR((VLOOKUP($A315,'21 22'!$F$10:$L$408,7,FALSE)/VLOOKUP($A315,'2021'!$F$10:$N$469,8,FALSE))*1000,#N/A)</f>
        <v>#N/A</v>
      </c>
      <c r="CB315" s="196" t="e">
        <f>IFERROR((VLOOKUP($A315,'22 23'!$F$10:$L$408,7,FALSE)/VLOOKUP($A315,'2022'!$F$10:$N$469,8,FALSE))*1000,#N/A)</f>
        <v>#N/A</v>
      </c>
      <c r="CC315" s="196" t="e">
        <f>IFERROR((VLOOKUP($A315,'23 24'!$F$7:$M$408,7,FALSE)/VLOOKUP($A315,'2023'!$C$7:$N$469,9,FALSE))*1000,#N/A)</f>
        <v>#N/A</v>
      </c>
      <c r="CE315" s="198">
        <f>IFERROR((VLOOKUP($A315,'0910'!$F$10:$S$433,9,FALSE)/VLOOKUP($A315,'2010'!$C$5:$K$611,9,FALSE))*1000,#N/A)</f>
        <v>3.6787247087676271</v>
      </c>
      <c r="CF315" s="198">
        <f>IFERROR((VLOOKUP($A315,'1011'!$F$10:$S$433,10,FALSE)/VLOOKUP($A315,'2011'!$C$5:$K$611,9,FALSE))*1000,#N/A)</f>
        <v>2.0275750202757501</v>
      </c>
      <c r="CG315" s="198">
        <f>IFERROR((VLOOKUP($A315,'1112'!$F$10:$S$408,9,FALSE)/VLOOKUP($A315,'2012'!$F$10:$M$460,8,FALSE))*1000,#N/A)</f>
        <v>6.238679814852083</v>
      </c>
      <c r="CH315" s="198">
        <f>IFERROR((VLOOKUP($A315,'1213'!$F$10:$S$408,9,FALSE)/VLOOKUP($A315,'2013'!$F$10:$M$460,8,FALSE))*1000,#N/A)</f>
        <v>3.5964035964035963</v>
      </c>
      <c r="CI315" s="198">
        <f>IFERROR((VLOOKUP($A315,'1314'!$F$10:$S$408,9,FALSE)/VLOOKUP($A315,'2014'!$F$10:$M$460,8,FALSE))*1000,#N/A)</f>
        <v>3.5763957878005166</v>
      </c>
      <c r="CJ315" s="198">
        <f>IFERROR((VLOOKUP($A315,'1415'!$F$10:$S$408,9,FALSE)/VLOOKUP($A315,'2015'!$F$10:$M$460,8,FALSE))*1000,#N/A)</f>
        <v>4.1518386714116247</v>
      </c>
      <c r="CK315" s="198">
        <f>IFERROR((VLOOKUP($A315,'1516'!$F$10:$S$408,9,FALSE)/VLOOKUP($A315,'2016'!$F$10:$M$460,8,FALSE))*1000,#N/A)</f>
        <v>5.0940438871473352</v>
      </c>
      <c r="CL315" s="198">
        <f>IFERROR((VLOOKUP($A315,'1617'!$F$10:$S$408,9,FALSE)/VLOOKUP($A315,'2017'!$F$10:$M$460,8,FALSE))*1000,#N/A)</f>
        <v>7.1649883810999224</v>
      </c>
      <c r="CM315" s="198">
        <f>IFERROR((VLOOKUP($A315,'1718'!$F$10:$S$408,9,FALSE)/VLOOKUP($A315,'2018'!$F$10:$N$460,9,FALSE))*1000,#N/A)</f>
        <v>4.9942374183634266</v>
      </c>
      <c r="CN315" s="198">
        <f>IFERROR((VLOOKUP($A315,'1819'!$F$10:$S$408,9,FALSE)/VLOOKUP($A315,'2018'!$F$10:$N$460,9,FALSE))*1000,#N/A)</f>
        <v>7.2992700729927007</v>
      </c>
      <c r="CO315" s="198" t="e">
        <f>IFERROR((VLOOKUP($A315,'1920'!$F$10:$S$408,9,FALSE)/VLOOKUP($A315,'2019'!$F$10:$N$464,8,FALSE))*1000,#N/A)</f>
        <v>#N/A</v>
      </c>
      <c r="CP315" s="198" t="e">
        <f>IFERROR((VLOOKUP($A315,'20 21'!$F$10:$S$408,9,FALSE)/VLOOKUP($A315,'2020'!$F$10:$N$469,8,FALSE))*1000,#N/A)</f>
        <v>#N/A</v>
      </c>
      <c r="CQ315" s="198" t="e">
        <f>IFERROR((VLOOKUP($A315,'21 22'!$F$10:$S$408,9,FALSE)/VLOOKUP($A315,'2021'!$F$10:$N$469,8,FALSE))*1000,#N/A)</f>
        <v>#N/A</v>
      </c>
      <c r="CR315" s="198" t="e">
        <f>IFERROR((VLOOKUP($A315,'22 23'!$F$10:$S$408,9,FALSE)/VLOOKUP($A315,'2022'!$F$10:$N$469,8,FALSE))*1000,#N/A)</f>
        <v>#N/A</v>
      </c>
      <c r="CS315" s="196" t="e">
        <f>IFERROR((VLOOKUP($A315,'23 24'!$F$7:$S$408,9,FALSE)/VLOOKUP($A315,'2023'!$C$7:$N$469,9,FALSE))*1000,#N/A)</f>
        <v>#N/A</v>
      </c>
      <c r="CU315" s="198">
        <f>IFERROR((VLOOKUP($A315,'0910'!$F$10:$S$433,10,FALSE)/VLOOKUP($A315,'2010'!$C$5:$K$611,9,FALSE))*1000,#N/A)</f>
        <v>0</v>
      </c>
      <c r="CV315" s="198">
        <f>IFERROR((VLOOKUP($A315,'1011'!$F$10:$S$433,11,FALSE)/VLOOKUP($A315,'2011'!$C$5:$K$611,9,FALSE))*1000,#N/A)</f>
        <v>0</v>
      </c>
      <c r="CW315" s="198">
        <f>IFERROR((VLOOKUP($A315,'1112'!$F$10:$S$408,10,FALSE)/VLOOKUP($A315,'2012'!$F$10:$M$460,8,FALSE))*1000,#N/A)</f>
        <v>1.0062386798148519</v>
      </c>
      <c r="CX315" s="198">
        <f>IFERROR((VLOOKUP($A315,'1213'!$F$10:$S$408,10,FALSE)/VLOOKUP($A315,'2013'!$F$10:$M$460,8,FALSE))*1000,#N/A)</f>
        <v>0.19980019980019981</v>
      </c>
      <c r="CY315" s="198">
        <f>IFERROR((VLOOKUP($A315,'1314'!$F$10:$S$408,10,FALSE)/VLOOKUP($A315,'2014'!$F$10:$M$460,8,FALSE))*1000,#N/A)</f>
        <v>0.19868865487780649</v>
      </c>
      <c r="CZ315" s="198">
        <f>IFERROR((VLOOKUP($A315,'1415'!$F$10:$S$408,10,FALSE)/VLOOKUP($A315,'2015'!$F$10:$M$460,8,FALSE))*1000,#N/A)</f>
        <v>0.39541320680110714</v>
      </c>
      <c r="DA315" s="198">
        <f>IFERROR((VLOOKUP($A315,'1516'!$F$10:$S$408,10,FALSE)/VLOOKUP($A315,'2016'!$F$10:$M$460,8,FALSE))*1000,#N/A)</f>
        <v>0.58777429467084641</v>
      </c>
      <c r="DB315" s="198">
        <f>IFERROR((VLOOKUP($A315,'1617'!$F$10:$S$408,10,FALSE)/VLOOKUP($A315,'2017'!$F$10:$M$460,8,FALSE))*1000,#N/A)</f>
        <v>0.96824167312161113</v>
      </c>
      <c r="DC315" s="198">
        <f>IFERROR((VLOOKUP($A315,'1718'!$F$10:$S$408,10,FALSE)/VLOOKUP($A315,'2018'!$F$10:$N$460,9,FALSE))*1000,#N/A)</f>
        <v>1.5366884364195159</v>
      </c>
      <c r="DD315" s="198">
        <f>IFERROR((VLOOKUP($A315,'1819'!$F$10:$S$408,10,FALSE)/VLOOKUP($A315,'2018'!$F$10:$N$460,9,FALSE))*1000,#N/A)</f>
        <v>1.5366884364195159</v>
      </c>
      <c r="DE315" s="198" t="e">
        <f>IFERROR((VLOOKUP($A315,'1920'!$F$10:$S$408,10,FALSE)/VLOOKUP($A315,'2019'!$F$10:$N$464,8,FALSE))*1000,#N/A)</f>
        <v>#N/A</v>
      </c>
      <c r="DF315" s="198" t="e">
        <f>IFERROR((VLOOKUP($A315,'20 21'!$F$10:$S$408,10,FALSE)/VLOOKUP($A315,'2020'!$F$10:$N$469,8,FALSE))*1000,#N/A)</f>
        <v>#N/A</v>
      </c>
      <c r="DG315" s="198" t="e">
        <f>IFERROR((VLOOKUP($A315,'21 22'!$F$10:$S$408,10,FALSE)/VLOOKUP($A315,'2021'!$F$10:$N$469,8,FALSE))*1000,#N/A)</f>
        <v>#N/A</v>
      </c>
      <c r="DH315" s="198" t="e">
        <f>IFERROR((VLOOKUP($A315,'22 23'!$F$10:$S$408,10,FALSE)/VLOOKUP($A315,'2022'!$F$10:$N$469,8,FALSE))*1000,#N/A)</f>
        <v>#N/A</v>
      </c>
      <c r="DI315" s="196" t="e">
        <f>IFERROR((VLOOKUP($A315,'23 24'!$F$7:$S$408,10,FALSE)/VLOOKUP($A315,'2023'!$C$7:$N$469,9,FALSE))*1000,#N/A)</f>
        <v>#N/A</v>
      </c>
      <c r="DK315" s="198">
        <f>IFERROR((VLOOKUP($A315,'0910'!$F$10:$S$433,11,FALSE)/VLOOKUP($A315,'2010'!$C$5:$K$611,9,FALSE))*1000,#N/A)</f>
        <v>0</v>
      </c>
      <c r="DL315" s="198">
        <f>IFERROR((VLOOKUP($A315,'1011'!$F$10:$S$433,12,FALSE)/VLOOKUP($A315,'2011'!$C$5:$K$611,9,FALSE))*1000,#N/A)</f>
        <v>0</v>
      </c>
      <c r="DM315" s="198">
        <f>IFERROR((VLOOKUP($A315,'1112'!$F$10:$S$408,11,FALSE)/VLOOKUP($A315,'2012'!$F$10:$M$460,8,FALSE))*1000,#N/A)</f>
        <v>0</v>
      </c>
      <c r="DN315" s="198">
        <f>IFERROR((VLOOKUP($A315,'1213'!$F$10:$S$408,11,FALSE)/VLOOKUP($A315,'2013'!$F$10:$M$460,8,FALSE))*1000,#N/A)</f>
        <v>0</v>
      </c>
      <c r="DO315" s="198">
        <f>IFERROR((VLOOKUP($A315,'1314'!$F$10:$S$408,11,FALSE)/VLOOKUP($A315,'2014'!$F$10:$M$460,8,FALSE))*1000,#N/A)</f>
        <v>0</v>
      </c>
      <c r="DP315" s="198">
        <f>IFERROR((VLOOKUP($A315,'1415'!$F$10:$S$408,11,FALSE)/VLOOKUP($A315,'2015'!$F$10:$M$460,8,FALSE))*1000,#N/A)</f>
        <v>0</v>
      </c>
      <c r="DQ315" s="198">
        <f>IFERROR((VLOOKUP($A315,'1516'!$F$10:$S$408,11,FALSE)/VLOOKUP($A315,'2016'!$F$10:$M$460,8,FALSE))*1000,#N/A)</f>
        <v>0</v>
      </c>
      <c r="DR315" s="198">
        <f>IFERROR((VLOOKUP($A315,'1617'!$F$10:$S$408,11,FALSE)/VLOOKUP($A315,'2017'!$F$10:$M$460,8,FALSE))*1000,#N/A)</f>
        <v>0</v>
      </c>
      <c r="DS315" s="198">
        <f>IFERROR((VLOOKUP($A315,'1718'!$F$10:$S$408,11,FALSE)/VLOOKUP($A315,'2018'!$F$10:$N$460,9,FALSE))*1000,#N/A)</f>
        <v>0</v>
      </c>
      <c r="DT315" s="198">
        <f>IFERROR((VLOOKUP($A315,'1819'!$F$10:$S$408,11,FALSE)/VLOOKUP($A315,'2018'!$F$10:$N$460,9,FALSE))*1000,#N/A)</f>
        <v>0</v>
      </c>
      <c r="DU315" s="198" t="e">
        <f>IFERROR((VLOOKUP($A315,'1920'!$F$10:$S$408,11,FALSE)/VLOOKUP($A315,'2019'!$F$10:$N$464,8,FALSE))*1000,#N/A)</f>
        <v>#N/A</v>
      </c>
      <c r="DV315" s="198" t="e">
        <f>IFERROR((VLOOKUP($A315,'20 21'!$F$10:$S$408,11,FALSE)/VLOOKUP($A315,'2020'!$F$10:$N$469,8,FALSE))*1000,#N/A)</f>
        <v>#N/A</v>
      </c>
      <c r="DW315" s="198" t="e">
        <f>IFERROR((VLOOKUP($A315,'21 22'!$F$10:$S$408,11,FALSE)/VLOOKUP($A315,'2021'!$F$10:$N$469,8,FALSE))*1000,#N/A)</f>
        <v>#N/A</v>
      </c>
      <c r="DX315" s="198" t="e">
        <f>IFERROR((VLOOKUP($A315,'22 23'!$F$10:$S$408,11,FALSE)/VLOOKUP($A315,'2022'!$F$10:$N$469,8,FALSE))*1000,#N/A)</f>
        <v>#N/A</v>
      </c>
      <c r="DY315" s="196" t="e">
        <f>IFERROR((VLOOKUP($A315,'23 24'!$F$7:$S$408,11,FALSE)/VLOOKUP($A315,'2023'!$C$7:$N$469,9,FALSE))*1000,#N/A)</f>
        <v>#N/A</v>
      </c>
      <c r="EA315" s="198">
        <f>IFERROR((VLOOKUP($A315,'0910'!$F$10:$S$433,12,FALSE)/VLOOKUP($A315,'2010'!$C$5:$K$611,9,FALSE))*1000,#N/A)</f>
        <v>3.6787247087676271</v>
      </c>
      <c r="EB315" s="198">
        <f>IFERROR((VLOOKUP($A315,'1011'!$F$10:$S$433,13,FALSE)/VLOOKUP($A315,'2011'!$C$5:$K$611,9,FALSE))*1000,#N/A)</f>
        <v>2.0275750202757501</v>
      </c>
      <c r="EC315" s="198">
        <f>IFERROR((VLOOKUP($A315,'1112'!$F$10:$S$408,12,FALSE)/VLOOKUP($A315,'2012'!$F$10:$M$460,8,FALSE))*1000,#N/A)</f>
        <v>7.4461662306299052</v>
      </c>
      <c r="ED315" s="198">
        <f>IFERROR((VLOOKUP($A315,'1213'!$F$10:$S$408,12,FALSE)/VLOOKUP($A315,'2013'!$F$10:$M$460,8,FALSE))*1000,#N/A)</f>
        <v>3.796203796203796</v>
      </c>
      <c r="EE315" s="198">
        <f>IFERROR((VLOOKUP($A315,'1314'!$F$10:$S$408,12,FALSE)/VLOOKUP($A315,'2014'!$F$10:$M$460,8,FALSE))*1000,#N/A)</f>
        <v>3.775084442678323</v>
      </c>
      <c r="EF315" s="198">
        <f>IFERROR((VLOOKUP($A315,'1415'!$F$10:$S$408,12,FALSE)/VLOOKUP($A315,'2015'!$F$10:$M$460,8,FALSE))*1000,#N/A)</f>
        <v>4.547251878212732</v>
      </c>
      <c r="EG315" s="198">
        <f>IFERROR((VLOOKUP($A315,'1516'!$F$10:$S$408,12,FALSE)/VLOOKUP($A315,'2016'!$F$10:$M$460,8,FALSE))*1000,#N/A)</f>
        <v>5.8777429467084641</v>
      </c>
      <c r="EH315" s="198">
        <f>IFERROR((VLOOKUP($A315,'1617'!$F$10:$S$408,12,FALSE)/VLOOKUP($A315,'2017'!$F$10:$M$460,8,FALSE))*1000,#N/A)</f>
        <v>8.1332300542215332</v>
      </c>
      <c r="EI315" s="198">
        <f>IFERROR((VLOOKUP($A315,'1718'!$F$10:$S$408,12,FALSE)/VLOOKUP($A315,'2018'!$F$10:$N$460,9,FALSE))*1000,#N/A)</f>
        <v>6.530925854782943</v>
      </c>
      <c r="EJ315" s="198">
        <f>IFERROR((VLOOKUP($A315,'1819'!$F$10:$S$408,12,FALSE)/VLOOKUP($A315,'2018'!$F$10:$N$460,9,FALSE))*1000,#N/A)</f>
        <v>9.0280445639646576</v>
      </c>
      <c r="EK315" s="198" t="e">
        <f>IFERROR((VLOOKUP($A315,'1920'!$F$10:$S$408,12,FALSE)/VLOOKUP($A315,'2019'!$F$10:$N$464,8,FALSE))*1000,#N/A)</f>
        <v>#N/A</v>
      </c>
      <c r="EL315" s="198" t="e">
        <f>IFERROR((VLOOKUP($A315,'20 21'!$F$10:$S$408,12,FALSE)/VLOOKUP($A315,'2020'!$F$10:$N$469,8,FALSE))*1000,#N/A)</f>
        <v>#N/A</v>
      </c>
      <c r="EM315" s="198" t="e">
        <f>IFERROR((VLOOKUP($A315,'21 22'!$F$10:$S$408,12,FALSE)/VLOOKUP($A315,'2021'!$F$10:$N$469,8,FALSE))*1000,#N/A)</f>
        <v>#N/A</v>
      </c>
      <c r="EN315" s="198" t="e">
        <f>IFERROR((VLOOKUP($A315,'22 23'!$F$10:$S$408,12,FALSE)/VLOOKUP($A315,'2022'!$F$10:$N$469,8,FALSE))*1000,#N/A)</f>
        <v>#N/A</v>
      </c>
      <c r="EO315" s="196" t="e">
        <f>IFERROR((VLOOKUP($A315,'23 24'!$F$7:$S$408,12,FALSE)/VLOOKUP($A315,'2023'!$C$7:$N$469,9,FALSE))*1000,#N/A)</f>
        <v>#N/A</v>
      </c>
    </row>
    <row r="316" spans="1:145" x14ac:dyDescent="0.3">
      <c r="A316" t="s">
        <v>914</v>
      </c>
      <c r="B316" t="s">
        <v>1741</v>
      </c>
      <c r="C316" t="str">
        <f>IF(VLOOKUP($A316,'0910'!$F$10:$L$433,1,FALSE)=VLOOKUP($A316,'2010'!$C$5:$K$611,1,FALSE),VLOOKUP($A316,'0910'!$F$10:$L$433,1,FALSE),FALSE)</f>
        <v>West Lancashire</v>
      </c>
      <c r="D316" t="str">
        <f>IF(VLOOKUP($A316,'1011'!$F$10:$L$433,1,FALSE)=VLOOKUP($A316,'2011'!$C$5:$K$611,1,FALSE),VLOOKUP($A316,'1011'!$F$10:$L$433,1,FALSE),FALSE)</f>
        <v>West Lancashire</v>
      </c>
      <c r="E316" t="str">
        <f>IF(VLOOKUP(A316,'1112'!$F$10:$L$408,1,FALSE)=VLOOKUP(A316,'2012'!$F$10:$M$460,1,FALSE),VLOOKUP(A316,'1112'!$F$10:$L$408,1,FALSE),FALSE)</f>
        <v>West Lancashire</v>
      </c>
      <c r="F316" t="str">
        <f>IF(VLOOKUP($A316,'1213'!$F$10:$L$408,1,FALSE)=VLOOKUP($A316,'2013'!$F$10:$M$460,1,FALSE),VLOOKUP($A316,'1213'!$F$10:$L$408,1,FALSE),FALSE)</f>
        <v>West Lancashire</v>
      </c>
      <c r="G316" t="str">
        <f>IF(VLOOKUP($A316,'1314'!$F$10:$L$408,1,FALSE)=VLOOKUP($A316,'2014'!$F$10:$M$460,1,FALSE),VLOOKUP($A316,'1314'!$F$10:$L$408,1,FALSE),FALSE)</f>
        <v>West Lancashire</v>
      </c>
      <c r="H316" t="str">
        <f>IF(VLOOKUP($A316,'1415'!$F$10:$L$408,1,FALSE)=VLOOKUP($A316,'2015'!$F$10:$M$460,1,FALSE),VLOOKUP($A316,'1415'!$F$10:$L$408,1,FALSE),FALSE)</f>
        <v>West Lancashire</v>
      </c>
      <c r="I316" t="str">
        <f>IF(VLOOKUP($A316,'1516'!$F$10:$L$408,1,FALSE)=VLOOKUP($A316,'2015'!$F$10:$M$460,1,FALSE),VLOOKUP($A316,'1516'!$F$10:$L$408,1,FALSE),FALSE)</f>
        <v>West Lancashire</v>
      </c>
      <c r="J316" t="str">
        <f>IF(VLOOKUP($A316,'1617'!$F$10:$L$408,1,FALSE)=VLOOKUP($A316,'2016'!$F$10:$M$460,1,FALSE),VLOOKUP($A316,'1617'!$F$10:$L$408,1,FALSE),FALSE)</f>
        <v>West Lancashire</v>
      </c>
      <c r="K316" t="str">
        <f>IF(VLOOKUP($A316,'1718'!$F$10:$M$408,1,FALSE)=VLOOKUP($A316,'2017'!$F$10:$M$460,1,FALSE),VLOOKUP($A316,'1718'!$F$10:$M$408,1,FALSE),FALSE)</f>
        <v>West Lancashire</v>
      </c>
      <c r="L316" t="str">
        <f>IF(VLOOKUP($A316,'1819'!$F$10:$M$408,1,FALSE)=VLOOKUP($A316,'2018'!$F$10:$M$460,1,FALSE),VLOOKUP($A316,'1819'!$F$10:$M$408,1,FALSE),FALSE)</f>
        <v>West Lancashire</v>
      </c>
      <c r="M316" t="str">
        <f>IF(VLOOKUP($A316,'1920'!$F$10:$M$408,1,FALSE)=VLOOKUP($A316,'2019'!$F$10:$M$464,1,FALSE),VLOOKUP($A316,'1920'!$F$10:$M$408,1,FALSE),FALSE)</f>
        <v>West Lancashire</v>
      </c>
      <c r="N316" t="str">
        <f>IF(VLOOKUP($A316,'20 21'!$F$10:$N$408,1,FALSE)=VLOOKUP($A316,'2020'!$F$10:$O$468,1,FALSE),VLOOKUP($A316,'20 21'!$F$10:$N$408,1,FALSE),FALSE)</f>
        <v>West Lancashire</v>
      </c>
      <c r="O316" t="str">
        <f>IF(VLOOKUP($A316,'21 22'!$F$10:$N$408,1,FALSE)=VLOOKUP($A316,'2021'!$F$10:$O$471,1,FALSE),VLOOKUP($A316,'21 22'!$F$10:$N$408,1,FALSE),FALSE)</f>
        <v>West Lancashire</v>
      </c>
      <c r="P316" t="str">
        <f>IF(VLOOKUP($A316,'22 23'!$F$10:$N$408,1,FALSE)=VLOOKUP($A316,'2022'!$F$10:$O$468,1,FALSE),VLOOKUP($A316,'22 23'!$F$10:$N$408,1,FALSE),FALSE)</f>
        <v>West Lancashire</v>
      </c>
      <c r="Q316" t="str">
        <f>IF(VLOOKUP($A316,'23 24'!$F$7:$N$408,1,FALSE)=VLOOKUP($A316,'2023'!$C$7:$O$468,1,FALSE),VLOOKUP($A316,'23 24'!$F$7:$N$408,1,FALSE),FALSE)</f>
        <v>West Lancashire</v>
      </c>
      <c r="S316" s="196">
        <f>IFERROR((VLOOKUP($A316,'0910'!$F$10:$L$433,4,FALSE)/VLOOKUP($A316,'2010'!$C$5:$K$611,9,FALSE))*1000,#N/A)</f>
        <v>1.4619883040935671</v>
      </c>
      <c r="T316" s="196">
        <f>IFERROR((VLOOKUP($A316,'1011'!$F$10:$L$433,4,FALSE)/VLOOKUP($A316,'2011'!$C$5:$K$611,9,FALSE))*1000,#N/A)</f>
        <v>2.2930998540754639</v>
      </c>
      <c r="U316" s="196">
        <f>IFERROR((VLOOKUP($A316,'1112'!$F$10:$L$408,4,FALSE)/VLOOKUP($A316,'2012'!$F$10:$M$460,8,FALSE))*1000,#N/A)</f>
        <v>3.3188135241651109</v>
      </c>
      <c r="V316" s="196">
        <f>IFERROR((VLOOKUP($A316,'1213'!$F$10:$L$408,4,FALSE)/VLOOKUP($A316,'2013'!$F$10:$M$460,8,FALSE))*1000,#N/A)</f>
        <v>2.8961522548613985</v>
      </c>
      <c r="W316" s="196">
        <f>IFERROR((VLOOKUP($A316,'1314'!$F$10:$L$408,4,FALSE)/VLOOKUP($A316,'2014'!$F$10:$M$460,8,FALSE))*1000,#N/A)</f>
        <v>3.284746458632724</v>
      </c>
      <c r="X316" s="196">
        <f>IFERROR((VLOOKUP($A316,'1415'!$F$10:$L$408,4,FALSE)/VLOOKUP($A316,'2015'!$F$10:$M$460,8,FALSE))*1000,#N/A)</f>
        <v>2.8524857375713122</v>
      </c>
      <c r="Y316" s="196">
        <f>IFERROR((VLOOKUP($A316,'1516'!$F$10:$L$408,4,FALSE)/VLOOKUP($A316,'2016'!$F$10:$M$460,8,FALSE))*1000,#N/A)</f>
        <v>3.8477116241393277</v>
      </c>
      <c r="Z316" s="196">
        <f>IFERROR((VLOOKUP($A316,'1617'!$F$10:$L$408,4,FALSE)/VLOOKUP($A316,'2017'!$F$10:$M$460,8,FALSE))*1000,#N/A)</f>
        <v>2.0120724346076462</v>
      </c>
      <c r="AA316" s="196">
        <f>IFERROR((VLOOKUP($A316,'1718'!$F$10:$L$408,4,FALSE)/VLOOKUP($A316,'2018'!$F$10:$N$460,9,FALSE))*1000,#N/A)</f>
        <v>4.8105832832230906</v>
      </c>
      <c r="AB316" s="196">
        <f>IFERROR((VLOOKUP($A316,'1819'!$F$10:$L$408,4,FALSE)/VLOOKUP($A316,'2018'!$F$10:$N$460,9,FALSE))*1000,#N/A)</f>
        <v>8.418520745640409</v>
      </c>
      <c r="AC316" s="196">
        <f>IFERROR((VLOOKUP($A316,'1920'!$F$10:$L$408,4,FALSE)/VLOOKUP($A316,'2019'!$F$10:$N$464,8,FALSE))*1000,#N/A)</f>
        <v>8.563860508653482</v>
      </c>
      <c r="AD316" s="196">
        <f>IFERROR((VLOOKUP($A316,'20 21'!$F$10:$M$408,4,FALSE)/VLOOKUP($A316,'2020'!$F$10:$N$469,8,FALSE))*1000,#N/A)</f>
        <v>7.4625986339516821</v>
      </c>
      <c r="AE316" s="196">
        <f>IFERROR((VLOOKUP($A316,'21 22'!$F$10:$M$408,4,FALSE)/VLOOKUP($A316,'2021'!$F$10:$N$469,8,FALSE))*1000,#N/A)</f>
        <v>5.8386205285897788</v>
      </c>
      <c r="AF316" s="196">
        <f>IFERROR((VLOOKUP($A316,'22 23'!$F$10:$M$408,4,FALSE)/VLOOKUP($A316,'2022'!$F$10:$N$469,8,FALSE))*1000,#N/A)</f>
        <v>6.756756756756757</v>
      </c>
      <c r="AG316" s="196">
        <f>IFERROR((VLOOKUP($A316,'23 24'!$F$7:$M$408,4,FALSE)/VLOOKUP($A316,'2023'!$C$7:$N$469,9,FALSE))*1000,#N/A)</f>
        <v>8.8048388331674445</v>
      </c>
      <c r="AI316" s="196">
        <f>IFERROR((VLOOKUP($A316,'0910'!$F$10:$L$433,5,FALSE)/VLOOKUP($A316,'2010'!$C$5:$K$611,9,FALSE))*1000,#N/A)</f>
        <v>0</v>
      </c>
      <c r="AJ316" s="196">
        <f>IFERROR((VLOOKUP($A316,'1011'!$F$10:$L$433,5,FALSE)/VLOOKUP($A316,'2011'!$C$5:$K$611,9,FALSE))*1000,#N/A)</f>
        <v>0.20846362309776945</v>
      </c>
      <c r="AK316" s="196">
        <f>IFERROR((VLOOKUP($A316,'1112'!$F$10:$L$408,5,FALSE)/VLOOKUP($A316,'2012'!$F$10:$M$460,8,FALSE))*1000,#N/A)</f>
        <v>0</v>
      </c>
      <c r="AL316" s="196">
        <f>IFERROR((VLOOKUP($A316,'1213'!$F$10:$L$408,5,FALSE)/VLOOKUP($A316,'2013'!$F$10:$M$460,8,FALSE))*1000,#N/A)</f>
        <v>1.034340091021928</v>
      </c>
      <c r="AM316" s="196">
        <f>IFERROR((VLOOKUP($A316,'1314'!$F$10:$L$408,5,FALSE)/VLOOKUP($A316,'2014'!$F$10:$M$460,8,FALSE))*1000,#N/A)</f>
        <v>0.20529665366454525</v>
      </c>
      <c r="AN316" s="196">
        <f>IFERROR((VLOOKUP($A316,'1415'!$F$10:$L$408,5,FALSE)/VLOOKUP($A316,'2015'!$F$10:$M$460,8,FALSE))*1000,#N/A)</f>
        <v>1.4262428687856561</v>
      </c>
      <c r="AO316" s="196">
        <f>IFERROR((VLOOKUP($A316,'1516'!$F$10:$L$408,5,FALSE)/VLOOKUP($A316,'2016'!$F$10:$M$460,8,FALSE))*1000,#N/A)</f>
        <v>0.20251113811259619</v>
      </c>
      <c r="AP316" s="196">
        <f>IFERROR((VLOOKUP($A316,'1617'!$F$10:$L$408,5,FALSE)/VLOOKUP($A316,'2017'!$F$10:$M$460,8,FALSE))*1000,#N/A)</f>
        <v>0.80482897384305829</v>
      </c>
      <c r="AQ316" s="196">
        <f>IFERROR((VLOOKUP($A316,'1718'!$F$10:$L$408,5,FALSE)/VLOOKUP($A316,'2018'!$F$10:$N$460,9,FALSE))*1000,#N/A)</f>
        <v>0.80176388053718184</v>
      </c>
      <c r="AR316" s="196">
        <f>IFERROR((VLOOKUP($A316,'1819'!$F$10:$L$408,5,FALSE)/VLOOKUP($A316,'2018'!$F$10:$N$460,9,FALSE))*1000,#N/A)</f>
        <v>0.80176388053718184</v>
      </c>
      <c r="AS316" s="196">
        <f>IFERROR((VLOOKUP($A316,'1920'!$F$10:$L$408,5,FALSE)/VLOOKUP($A316,'2019'!$F$10:$N$464,8,FALSE))*1000,#N/A)</f>
        <v>1.5932763737029736</v>
      </c>
      <c r="AT316" s="196">
        <f>IFERROR((VLOOKUP($A316,'20 21'!$F$10:$L$408,5,FALSE)/VLOOKUP($A316,'2020'!$F$10:$N$469,8,FALSE))*1000,#N/A)</f>
        <v>1.178305047466055</v>
      </c>
      <c r="AU316" s="196">
        <f>IFERROR((VLOOKUP($A316,'21 22'!$F$10:$L$408,5,FALSE)/VLOOKUP($A316,'2021'!$F$10:$N$469,8,FALSE))*1000,#N/A)</f>
        <v>0.97310342143162976</v>
      </c>
      <c r="AV316" s="196">
        <f>IFERROR((VLOOKUP($A316,'22 23'!$F$10:$L$408,5,FALSE)/VLOOKUP($A316,'2022'!$F$10:$N$469,8,FALSE))*1000,#N/A)</f>
        <v>2.1235521235521237</v>
      </c>
      <c r="AW316" s="196">
        <f>IFERROR((VLOOKUP($A316,'23 24'!$F$7:$M$408,5,FALSE)/VLOOKUP($A316,'2023'!$C$7:$N$469,9,FALSE))*1000,#N/A)</f>
        <v>1.3398667789602634</v>
      </c>
      <c r="AY316" s="196">
        <f>IFERROR((VLOOKUP($A316,'0910'!$F$10:$L$433,6,FALSE)/VLOOKUP($A316,'2010'!$C$5:$K$611,9,FALSE))*1000,#N/A)</f>
        <v>0</v>
      </c>
      <c r="AZ316" s="196">
        <f>IFERROR((VLOOKUP($A316,'1011'!$F$10:$L$433,6,FALSE)/VLOOKUP($A316,'2011'!$C$5:$K$611,9,FALSE))*1000,#N/A)</f>
        <v>0.41692724619553889</v>
      </c>
      <c r="BA316" s="196">
        <f>IFERROR((VLOOKUP($A316,'1112'!$F$10:$L$408,6,FALSE)/VLOOKUP($A316,'2012'!$F$10:$M$460,8,FALSE))*1000,#N/A)</f>
        <v>0</v>
      </c>
      <c r="BB316" s="196">
        <f>IFERROR((VLOOKUP($A316,'1213'!$F$10:$L$408,6,FALSE)/VLOOKUP($A316,'2013'!$F$10:$M$460,8,FALSE))*1000,#N/A)</f>
        <v>0</v>
      </c>
      <c r="BC316" s="196">
        <f>IFERROR((VLOOKUP($A316,'1314'!$F$10:$L$408,6,FALSE)/VLOOKUP($A316,'2014'!$F$10:$M$460,8,FALSE))*1000,#N/A)</f>
        <v>0</v>
      </c>
      <c r="BD316" s="196">
        <f>IFERROR((VLOOKUP($A316,'1415'!$F$10:$L$408,6,FALSE)/VLOOKUP($A316,'2015'!$F$10:$M$460,8,FALSE))*1000,#N/A)</f>
        <v>0</v>
      </c>
      <c r="BE316" s="196">
        <f>IFERROR((VLOOKUP($A316,'1516'!$F$10:$L$408,6,FALSE)/VLOOKUP($A316,'2016'!$F$10:$M$460,8,FALSE))*1000,#N/A)</f>
        <v>0.40502227622519238</v>
      </c>
      <c r="BF316" s="196">
        <f>IFERROR((VLOOKUP($A316,'1617'!$F$10:$L$408,6,FALSE)/VLOOKUP($A316,'2017'!$F$10:$M$460,8,FALSE))*1000,#N/A)</f>
        <v>0</v>
      </c>
      <c r="BG316" s="196">
        <f>IFERROR((VLOOKUP($A316,'1718'!$F$10:$L$408,6,FALSE)/VLOOKUP($A316,'2018'!$F$10:$N$460,9,FALSE))*1000,#N/A)</f>
        <v>0</v>
      </c>
      <c r="BH316" s="196">
        <f>IFERROR((VLOOKUP($A316,'1819'!$F$10:$L$408,6,FALSE)/VLOOKUP($A316,'2018'!$F$10:$N$460,9,FALSE))*1000,#N/A)</f>
        <v>0.20044097013429546</v>
      </c>
      <c r="BI316" s="196">
        <f>IFERROR((VLOOKUP($A316,'1920'!$F$10:$L$408,6,FALSE)/VLOOKUP($A316,'2019'!$F$10:$N$464,8,FALSE))*1000,#N/A)</f>
        <v>0</v>
      </c>
      <c r="BJ316" s="196">
        <f>IFERROR((VLOOKUP($A316,'20 21'!$F$10:$L$408,6,FALSE)/VLOOKUP($A316,'2020'!$F$10:$N$469,8,FALSE))*1000,#N/A)</f>
        <v>0</v>
      </c>
      <c r="BK316" s="196">
        <f>IFERROR((VLOOKUP($A316,'21 22'!$F$10:$L$408,6,FALSE)/VLOOKUP($A316,'2021'!$F$10:$N$469,8,FALSE))*1000,#N/A)</f>
        <v>0</v>
      </c>
      <c r="BL316" s="196">
        <f>IFERROR((VLOOKUP($A316,'22 23'!$F$10:$L$408,6,FALSE)/VLOOKUP($A316,'2022'!$F$10:$N$469,8,FALSE))*1000,#N/A)</f>
        <v>0</v>
      </c>
      <c r="BM316" s="196">
        <f>IFERROR((VLOOKUP($A316,'23 24'!$F$7:$M$408,6,FALSE)/VLOOKUP($A316,'2023'!$C$7:$N$469,9,FALSE))*1000,#N/A)</f>
        <v>0</v>
      </c>
      <c r="BO316" s="196">
        <f>IFERROR((VLOOKUP($A316,'0910'!$F$10:$L$433,7,FALSE)/VLOOKUP($A316,'2010'!$C$5:$K$611,9,FALSE))*1000,#N/A)</f>
        <v>1.4619883040935671</v>
      </c>
      <c r="BP316" s="196">
        <f>IFERROR((VLOOKUP($A316,'1011'!$F$10:$L$433,7,FALSE)/VLOOKUP($A316,'2011'!$C$5:$K$611,9,FALSE))*1000,#N/A)</f>
        <v>2.9184907233687722</v>
      </c>
      <c r="BQ316" s="196">
        <f>IFERROR((VLOOKUP($A316,'1112'!$F$10:$L$408,7,FALSE)/VLOOKUP($A316,'2012'!$F$10:$M$460,8,FALSE))*1000,#N/A)</f>
        <v>3.3188135241651109</v>
      </c>
      <c r="BR316" s="196">
        <f>IFERROR((VLOOKUP($A316,'1213'!$F$10:$L$408,7,FALSE)/VLOOKUP($A316,'2013'!$F$10:$M$460,8,FALSE))*1000,#N/A)</f>
        <v>3.9304923458833261</v>
      </c>
      <c r="BS316" s="196">
        <f>IFERROR((VLOOKUP($A316,'1314'!$F$10:$L$408,7,FALSE)/VLOOKUP($A316,'2014'!$F$10:$M$460,8,FALSE))*1000,#N/A)</f>
        <v>3.4900431122972697</v>
      </c>
      <c r="BT316" s="196">
        <f>IFERROR((VLOOKUP($A316,'1415'!$F$10:$L$408,7,FALSE)/VLOOKUP($A316,'2015'!$F$10:$M$460,8,FALSE))*1000,#N/A)</f>
        <v>4.2787286063569683</v>
      </c>
      <c r="BU316" s="196">
        <f>IFERROR((VLOOKUP($A316,'1516'!$F$10:$L$408,7,FALSE)/VLOOKUP($A316,'2016'!$F$10:$M$460,8,FALSE))*1000,#N/A)</f>
        <v>4.4552450384771163</v>
      </c>
      <c r="BV316" s="196">
        <f>IFERROR((VLOOKUP($A316,'1617'!$F$10:$L$408,7,FALSE)/VLOOKUP($A316,'2017'!$F$10:$M$460,8,FALSE))*1000,#N/A)</f>
        <v>2.8169014084507045</v>
      </c>
      <c r="BW316" s="196">
        <f>IFERROR((VLOOKUP($A316,'1718'!$F$10:$L$408,7,FALSE)/VLOOKUP($A316,'2018'!$F$10:$N$460,9,FALSE))*1000,#N/A)</f>
        <v>5.6123471637602727</v>
      </c>
      <c r="BX316" s="196">
        <f>IFERROR((VLOOKUP($A316,'1819'!$F$10:$L$408,7,FALSE)/VLOOKUP($A316,'2018'!$F$10:$N$460,9,FALSE))*1000,#N/A)</f>
        <v>9.4207255963118861</v>
      </c>
      <c r="BY316" s="196">
        <f>IFERROR((VLOOKUP($A316,'1920'!$F$10:$L$408,7,FALSE)/VLOOKUP($A316,'2019'!$F$10:$N$464,8,FALSE))*1000,#N/A)</f>
        <v>10.157136882356456</v>
      </c>
      <c r="BZ316" s="196">
        <f>IFERROR((VLOOKUP($A316,'20 21'!$F$10:$L$408,7,FALSE)/VLOOKUP($A316,'2020'!$F$10:$N$469,8,FALSE))*1000,#N/A)</f>
        <v>8.6409036814177362</v>
      </c>
      <c r="CA316" s="196">
        <f>IFERROR((VLOOKUP($A316,'21 22'!$F$10:$L$408,7,FALSE)/VLOOKUP($A316,'2021'!$F$10:$N$469,8,FALSE))*1000,#N/A)</f>
        <v>7.0063446343077338</v>
      </c>
      <c r="CB316" s="196">
        <f>IFERROR((VLOOKUP($A316,'22 23'!$F$10:$L$408,7,FALSE)/VLOOKUP($A316,'2022'!$F$10:$N$469,8,FALSE))*1000,#N/A)</f>
        <v>8.8803088803088794</v>
      </c>
      <c r="CC316" s="196">
        <f>IFERROR((VLOOKUP($A316,'23 24'!$F$7:$M$408,7,FALSE)/VLOOKUP($A316,'2023'!$C$7:$N$469,9,FALSE))*1000,#N/A)</f>
        <v>10.144705612127709</v>
      </c>
      <c r="CE316" s="198">
        <f>IFERROR((VLOOKUP($A316,'0910'!$F$10:$S$433,9,FALSE)/VLOOKUP($A316,'2010'!$C$5:$K$611,9,FALSE))*1000,#N/A)</f>
        <v>1.6708437761069339</v>
      </c>
      <c r="CF316" s="198">
        <f>IFERROR((VLOOKUP($A316,'1011'!$F$10:$S$433,10,FALSE)/VLOOKUP($A316,'2011'!$C$5:$K$611,9,FALSE))*1000,#N/A)</f>
        <v>1.6677089847821556</v>
      </c>
      <c r="CG316" s="198">
        <f>IFERROR((VLOOKUP($A316,'1112'!$F$10:$S$408,9,FALSE)/VLOOKUP($A316,'2012'!$F$10:$M$460,8,FALSE))*1000,#N/A)</f>
        <v>1.8668326073428749</v>
      </c>
      <c r="CH316" s="198">
        <f>IFERROR((VLOOKUP($A316,'1213'!$F$10:$S$408,9,FALSE)/VLOOKUP($A316,'2013'!$F$10:$M$460,8,FALSE))*1000,#N/A)</f>
        <v>3.5167563094745553</v>
      </c>
      <c r="CI316" s="198">
        <f>IFERROR((VLOOKUP($A316,'1314'!$F$10:$S$408,9,FALSE)/VLOOKUP($A316,'2014'!$F$10:$M$460,8,FALSE))*1000,#N/A)</f>
        <v>2.0529665366454526</v>
      </c>
      <c r="CJ316" s="198">
        <f>IFERROR((VLOOKUP($A316,'1415'!$F$10:$S$408,9,FALSE)/VLOOKUP($A316,'2015'!$F$10:$M$460,8,FALSE))*1000,#N/A)</f>
        <v>3.8712306438467809</v>
      </c>
      <c r="CK316" s="198">
        <f>IFERROR((VLOOKUP($A316,'1516'!$F$10:$S$408,9,FALSE)/VLOOKUP($A316,'2016'!$F$10:$M$460,8,FALSE))*1000,#N/A)</f>
        <v>5.2652895909275008</v>
      </c>
      <c r="CL316" s="198">
        <f>IFERROR((VLOOKUP($A316,'1617'!$F$10:$S$408,9,FALSE)/VLOOKUP($A316,'2017'!$F$10:$M$460,8,FALSE))*1000,#N/A)</f>
        <v>2.6156941649899399</v>
      </c>
      <c r="CM316" s="198">
        <f>IFERROR((VLOOKUP($A316,'1718'!$F$10:$S$408,9,FALSE)/VLOOKUP($A316,'2018'!$F$10:$N$460,9,FALSE))*1000,#N/A)</f>
        <v>3.4074964922830229</v>
      </c>
      <c r="CN316" s="198">
        <f>IFERROR((VLOOKUP($A316,'1819'!$F$10:$S$408,9,FALSE)/VLOOKUP($A316,'2018'!$F$10:$N$460,9,FALSE))*1000,#N/A)</f>
        <v>5.0110242533573865</v>
      </c>
      <c r="CO316" s="198">
        <f>IFERROR((VLOOKUP($A316,'1920'!$F$10:$S$408,9,FALSE)/VLOOKUP($A316,'2019'!$F$10:$N$464,8,FALSE))*1000,#N/A)</f>
        <v>7.9663818685148673</v>
      </c>
      <c r="CP316" s="198">
        <f>IFERROR((VLOOKUP($A316,'20 21'!$F$10:$S$408,9,FALSE)/VLOOKUP($A316,'2020'!$F$10:$N$469,8,FALSE))*1000,#N/A)</f>
        <v>8.0517511576847109</v>
      </c>
      <c r="CQ316" s="198">
        <f>IFERROR((VLOOKUP($A316,'21 22'!$F$10:$S$408,9,FALSE)/VLOOKUP($A316,'2021'!$F$10:$N$469,8,FALSE))*1000,#N/A)</f>
        <v>8.3686894243120165</v>
      </c>
      <c r="CR316" s="198">
        <f>IFERROR((VLOOKUP($A316,'22 23'!$F$10:$S$408,9,FALSE)/VLOOKUP($A316,'2022'!$F$10:$N$469,8,FALSE))*1000,#N/A)</f>
        <v>7.1428571428571423</v>
      </c>
      <c r="CS316" s="196">
        <f>IFERROR((VLOOKUP($A316,'23 24'!$F$7:$S$408,9,FALSE)/VLOOKUP($A316,'2023'!$C$7:$N$469,9,FALSE))*1000,#N/A)</f>
        <v>5.1680575759895868</v>
      </c>
      <c r="CU316" s="198">
        <f>IFERROR((VLOOKUP($A316,'0910'!$F$10:$S$433,10,FALSE)/VLOOKUP($A316,'2010'!$C$5:$K$611,9,FALSE))*1000,#N/A)</f>
        <v>0</v>
      </c>
      <c r="CV316" s="198">
        <f>IFERROR((VLOOKUP($A316,'1011'!$F$10:$S$433,11,FALSE)/VLOOKUP($A316,'2011'!$C$5:$K$611,9,FALSE))*1000,#N/A)</f>
        <v>0.41692724619553889</v>
      </c>
      <c r="CW316" s="198">
        <f>IFERROR((VLOOKUP($A316,'1112'!$F$10:$S$408,10,FALSE)/VLOOKUP($A316,'2012'!$F$10:$M$460,8,FALSE))*1000,#N/A)</f>
        <v>0.20742584526031943</v>
      </c>
      <c r="CX316" s="198">
        <f>IFERROR((VLOOKUP($A316,'1213'!$F$10:$S$408,10,FALSE)/VLOOKUP($A316,'2013'!$F$10:$M$460,8,FALSE))*1000,#N/A)</f>
        <v>0.62060405461315682</v>
      </c>
      <c r="CY316" s="198">
        <f>IFERROR((VLOOKUP($A316,'1314'!$F$10:$S$408,10,FALSE)/VLOOKUP($A316,'2014'!$F$10:$M$460,8,FALSE))*1000,#N/A)</f>
        <v>1.2317799219872716</v>
      </c>
      <c r="CZ316" s="198">
        <f>IFERROR((VLOOKUP($A316,'1415'!$F$10:$S$408,10,FALSE)/VLOOKUP($A316,'2015'!$F$10:$M$460,8,FALSE))*1000,#N/A)</f>
        <v>0.40749796251018744</v>
      </c>
      <c r="DA316" s="198">
        <f>IFERROR((VLOOKUP($A316,'1516'!$F$10:$S$408,10,FALSE)/VLOOKUP($A316,'2016'!$F$10:$M$460,8,FALSE))*1000,#N/A)</f>
        <v>1.215066828675577</v>
      </c>
      <c r="DB316" s="198">
        <f>IFERROR((VLOOKUP($A316,'1617'!$F$10:$S$408,10,FALSE)/VLOOKUP($A316,'2017'!$F$10:$M$460,8,FALSE))*1000,#N/A)</f>
        <v>1.2072434607645874</v>
      </c>
      <c r="DC316" s="198">
        <f>IFERROR((VLOOKUP($A316,'1718'!$F$10:$S$408,10,FALSE)/VLOOKUP($A316,'2018'!$F$10:$N$460,9,FALSE))*1000,#N/A)</f>
        <v>0.40088194026859092</v>
      </c>
      <c r="DD316" s="198">
        <f>IFERROR((VLOOKUP($A316,'1819'!$F$10:$S$408,10,FALSE)/VLOOKUP($A316,'2018'!$F$10:$N$460,9,FALSE))*1000,#N/A)</f>
        <v>0.20044097013429546</v>
      </c>
      <c r="DE316" s="198">
        <f>IFERROR((VLOOKUP($A316,'1920'!$F$10:$S$408,10,FALSE)/VLOOKUP($A316,'2019'!$F$10:$N$464,8,FALSE))*1000,#N/A)</f>
        <v>0.7966381868514868</v>
      </c>
      <c r="DF316" s="198">
        <f>IFERROR((VLOOKUP($A316,'20 21'!$F$10:$S$408,10,FALSE)/VLOOKUP($A316,'2020'!$F$10:$N$469,8,FALSE))*1000,#N/A)</f>
        <v>0.39276834915535169</v>
      </c>
      <c r="DG316" s="198">
        <f>IFERROR((VLOOKUP($A316,'21 22'!$F$10:$S$408,10,FALSE)/VLOOKUP($A316,'2021'!$F$10:$N$469,8,FALSE))*1000,#N/A)</f>
        <v>1.5569654742906076</v>
      </c>
      <c r="DH316" s="198">
        <f>IFERROR((VLOOKUP($A316,'22 23'!$F$10:$S$408,10,FALSE)/VLOOKUP($A316,'2022'!$F$10:$N$469,8,FALSE))*1000,#N/A)</f>
        <v>1.1583011583011582</v>
      </c>
      <c r="DI316" s="196">
        <f>IFERROR((VLOOKUP($A316,'23 24'!$F$7:$S$408,10,FALSE)/VLOOKUP($A316,'2023'!$C$7:$N$469,9,FALSE))*1000,#N/A)</f>
        <v>1.914095398514662</v>
      </c>
      <c r="DK316" s="198">
        <f>IFERROR((VLOOKUP($A316,'0910'!$F$10:$S$433,11,FALSE)/VLOOKUP($A316,'2010'!$C$5:$K$611,9,FALSE))*1000,#N/A)</f>
        <v>0</v>
      </c>
      <c r="DL316" s="198">
        <f>IFERROR((VLOOKUP($A316,'1011'!$F$10:$S$433,12,FALSE)/VLOOKUP($A316,'2011'!$C$5:$K$611,9,FALSE))*1000,#N/A)</f>
        <v>0</v>
      </c>
      <c r="DM316" s="198">
        <f>IFERROR((VLOOKUP($A316,'1112'!$F$10:$S$408,11,FALSE)/VLOOKUP($A316,'2012'!$F$10:$M$460,8,FALSE))*1000,#N/A)</f>
        <v>0.41485169052063886</v>
      </c>
      <c r="DN316" s="198">
        <f>IFERROR((VLOOKUP($A316,'1213'!$F$10:$S$408,11,FALSE)/VLOOKUP($A316,'2013'!$F$10:$M$460,8,FALSE))*1000,#N/A)</f>
        <v>0</v>
      </c>
      <c r="DO316" s="198">
        <f>IFERROR((VLOOKUP($A316,'1314'!$F$10:$S$408,11,FALSE)/VLOOKUP($A316,'2014'!$F$10:$M$460,8,FALSE))*1000,#N/A)</f>
        <v>0</v>
      </c>
      <c r="DP316" s="198">
        <f>IFERROR((VLOOKUP($A316,'1415'!$F$10:$S$408,11,FALSE)/VLOOKUP($A316,'2015'!$F$10:$M$460,8,FALSE))*1000,#N/A)</f>
        <v>0</v>
      </c>
      <c r="DQ316" s="198">
        <f>IFERROR((VLOOKUP($A316,'1516'!$F$10:$S$408,11,FALSE)/VLOOKUP($A316,'2016'!$F$10:$M$460,8,FALSE))*1000,#N/A)</f>
        <v>0.20251113811259619</v>
      </c>
      <c r="DR316" s="198">
        <f>IFERROR((VLOOKUP($A316,'1617'!$F$10:$S$408,11,FALSE)/VLOOKUP($A316,'2017'!$F$10:$M$460,8,FALSE))*1000,#N/A)</f>
        <v>0.60362173038229372</v>
      </c>
      <c r="DS316" s="198">
        <f>IFERROR((VLOOKUP($A316,'1718'!$F$10:$S$408,11,FALSE)/VLOOKUP($A316,'2018'!$F$10:$N$460,9,FALSE))*1000,#N/A)</f>
        <v>0</v>
      </c>
      <c r="DT316" s="198">
        <f>IFERROR((VLOOKUP($A316,'1819'!$F$10:$S$408,11,FALSE)/VLOOKUP($A316,'2018'!$F$10:$N$460,9,FALSE))*1000,#N/A)</f>
        <v>0.20044097013429546</v>
      </c>
      <c r="DU316" s="198">
        <f>IFERROR((VLOOKUP($A316,'1920'!$F$10:$S$408,11,FALSE)/VLOOKUP($A316,'2019'!$F$10:$N$464,8,FALSE))*1000,#N/A)</f>
        <v>0.1991595467128717</v>
      </c>
      <c r="DV316" s="198">
        <f>IFERROR((VLOOKUP($A316,'20 21'!$F$10:$S$408,11,FALSE)/VLOOKUP($A316,'2020'!$F$10:$N$469,8,FALSE))*1000,#N/A)</f>
        <v>0</v>
      </c>
      <c r="DW316" s="198">
        <f>IFERROR((VLOOKUP($A316,'21 22'!$F$10:$S$408,11,FALSE)/VLOOKUP($A316,'2021'!$F$10:$N$469,8,FALSE))*1000,#N/A)</f>
        <v>0</v>
      </c>
      <c r="DX316" s="198">
        <f>IFERROR((VLOOKUP($A316,'22 23'!$F$10:$S$408,11,FALSE)/VLOOKUP($A316,'2022'!$F$10:$N$469,8,FALSE))*1000,#N/A)</f>
        <v>0</v>
      </c>
      <c r="DY316" s="196">
        <f>IFERROR((VLOOKUP($A316,'23 24'!$F$7:$S$408,11,FALSE)/VLOOKUP($A316,'2023'!$C$7:$N$469,9,FALSE))*1000,#N/A)</f>
        <v>0</v>
      </c>
      <c r="EA316" s="198">
        <f>IFERROR((VLOOKUP($A316,'0910'!$F$10:$S$433,12,FALSE)/VLOOKUP($A316,'2010'!$C$5:$K$611,9,FALSE))*1000,#N/A)</f>
        <v>1.6708437761069339</v>
      </c>
      <c r="EB316" s="198">
        <f>IFERROR((VLOOKUP($A316,'1011'!$F$10:$S$433,13,FALSE)/VLOOKUP($A316,'2011'!$C$5:$K$611,9,FALSE))*1000,#N/A)</f>
        <v>2.0846362309776945</v>
      </c>
      <c r="EC316" s="198">
        <f>IFERROR((VLOOKUP($A316,'1112'!$F$10:$S$408,12,FALSE)/VLOOKUP($A316,'2012'!$F$10:$M$460,8,FALSE))*1000,#N/A)</f>
        <v>2.4891101431238334</v>
      </c>
      <c r="ED316" s="198">
        <f>IFERROR((VLOOKUP($A316,'1213'!$F$10:$S$408,12,FALSE)/VLOOKUP($A316,'2013'!$F$10:$M$460,8,FALSE))*1000,#N/A)</f>
        <v>4.1373603640877121</v>
      </c>
      <c r="EE316" s="198">
        <f>IFERROR((VLOOKUP($A316,'1314'!$F$10:$S$408,12,FALSE)/VLOOKUP($A316,'2014'!$F$10:$M$460,8,FALSE))*1000,#N/A)</f>
        <v>3.284746458632724</v>
      </c>
      <c r="EF316" s="198">
        <f>IFERROR((VLOOKUP($A316,'1415'!$F$10:$S$408,12,FALSE)/VLOOKUP($A316,'2015'!$F$10:$M$460,8,FALSE))*1000,#N/A)</f>
        <v>4.4824775876120615</v>
      </c>
      <c r="EG316" s="198">
        <f>IFERROR((VLOOKUP($A316,'1516'!$F$10:$S$408,12,FALSE)/VLOOKUP($A316,'2016'!$F$10:$M$460,8,FALSE))*1000,#N/A)</f>
        <v>6.6828675577156744</v>
      </c>
      <c r="EH316" s="198">
        <f>IFERROR((VLOOKUP($A316,'1617'!$F$10:$S$408,12,FALSE)/VLOOKUP($A316,'2017'!$F$10:$M$460,8,FALSE))*1000,#N/A)</f>
        <v>4.225352112676056</v>
      </c>
      <c r="EI316" s="198">
        <f>IFERROR((VLOOKUP($A316,'1718'!$F$10:$S$408,12,FALSE)/VLOOKUP($A316,'2018'!$F$10:$N$460,9,FALSE))*1000,#N/A)</f>
        <v>3.6079374624173184</v>
      </c>
      <c r="EJ316" s="198">
        <f>IFERROR((VLOOKUP($A316,'1819'!$F$10:$S$408,12,FALSE)/VLOOKUP($A316,'2018'!$F$10:$N$460,9,FALSE))*1000,#N/A)</f>
        <v>5.6123471637602727</v>
      </c>
      <c r="EK316" s="198">
        <f>IFERROR((VLOOKUP($A316,'1920'!$F$10:$S$408,12,FALSE)/VLOOKUP($A316,'2019'!$F$10:$N$464,8,FALSE))*1000,#N/A)</f>
        <v>8.7630200553663542</v>
      </c>
      <c r="EL316" s="198">
        <f>IFERROR((VLOOKUP($A316,'20 21'!$F$10:$S$408,12,FALSE)/VLOOKUP($A316,'2020'!$F$10:$N$469,8,FALSE))*1000,#N/A)</f>
        <v>8.4445195068400611</v>
      </c>
      <c r="EM316" s="198">
        <f>IFERROR((VLOOKUP($A316,'21 22'!$F$10:$S$408,12,FALSE)/VLOOKUP($A316,'2021'!$F$10:$N$469,8,FALSE))*1000,#N/A)</f>
        <v>9.9256548986026232</v>
      </c>
      <c r="EN316" s="198">
        <f>IFERROR((VLOOKUP($A316,'22 23'!$F$10:$S$408,12,FALSE)/VLOOKUP($A316,'2022'!$F$10:$N$469,8,FALSE))*1000,#N/A)</f>
        <v>8.301158301158301</v>
      </c>
      <c r="EO316" s="196">
        <f>IFERROR((VLOOKUP($A316,'23 24'!$F$7:$S$408,12,FALSE)/VLOOKUP($A316,'2023'!$C$7:$N$469,9,FALSE))*1000,#N/A)</f>
        <v>7.0821529745042495</v>
      </c>
    </row>
    <row r="317" spans="1:145" x14ac:dyDescent="0.3">
      <c r="A317" t="s">
        <v>978</v>
      </c>
      <c r="B317" t="s">
        <v>1742</v>
      </c>
      <c r="C317" t="str">
        <f>IF(VLOOKUP($A317,'0910'!$F$10:$L$433,1,FALSE)=VLOOKUP($A317,'2010'!$C$5:$K$611,1,FALSE),VLOOKUP($A317,'0910'!$F$10:$L$433,1,FALSE),FALSE)</f>
        <v>West Lindsey</v>
      </c>
      <c r="D317" t="str">
        <f>IF(VLOOKUP($A317,'1011'!$F$10:$L$433,1,FALSE)=VLOOKUP($A317,'2011'!$C$5:$K$611,1,FALSE),VLOOKUP($A317,'1011'!$F$10:$L$433,1,FALSE),FALSE)</f>
        <v>West Lindsey</v>
      </c>
      <c r="E317" t="str">
        <f>IF(VLOOKUP(A317,'1112'!$F$10:$L$408,1,FALSE)=VLOOKUP(A317,'2012'!$F$10:$M$460,1,FALSE),VLOOKUP(A317,'1112'!$F$10:$L$408,1,FALSE),FALSE)</f>
        <v>West Lindsey</v>
      </c>
      <c r="F317" t="str">
        <f>IF(VLOOKUP($A317,'1213'!$F$10:$L$408,1,FALSE)=VLOOKUP($A317,'2013'!$F$10:$M$460,1,FALSE),VLOOKUP($A317,'1213'!$F$10:$L$408,1,FALSE),FALSE)</f>
        <v>West Lindsey</v>
      </c>
      <c r="G317" t="str">
        <f>IF(VLOOKUP($A317,'1314'!$F$10:$L$408,1,FALSE)=VLOOKUP($A317,'2014'!$F$10:$M$460,1,FALSE),VLOOKUP($A317,'1314'!$F$10:$L$408,1,FALSE),FALSE)</f>
        <v>West Lindsey</v>
      </c>
      <c r="H317" t="str">
        <f>IF(VLOOKUP($A317,'1415'!$F$10:$L$408,1,FALSE)=VLOOKUP($A317,'2015'!$F$10:$M$460,1,FALSE),VLOOKUP($A317,'1415'!$F$10:$L$408,1,FALSE),FALSE)</f>
        <v>West Lindsey</v>
      </c>
      <c r="I317" t="str">
        <f>IF(VLOOKUP($A317,'1516'!$F$10:$L$408,1,FALSE)=VLOOKUP($A317,'2015'!$F$10:$M$460,1,FALSE),VLOOKUP($A317,'1516'!$F$10:$L$408,1,FALSE),FALSE)</f>
        <v>West Lindsey</v>
      </c>
      <c r="J317" t="str">
        <f>IF(VLOOKUP($A317,'1617'!$F$10:$L$408,1,FALSE)=VLOOKUP($A317,'2016'!$F$10:$M$460,1,FALSE),VLOOKUP($A317,'1617'!$F$10:$L$408,1,FALSE),FALSE)</f>
        <v>West Lindsey</v>
      </c>
      <c r="K317" t="str">
        <f>IF(VLOOKUP($A317,'1718'!$F$10:$M$408,1,FALSE)=VLOOKUP($A317,'2017'!$F$10:$M$460,1,FALSE),VLOOKUP($A317,'1718'!$F$10:$M$408,1,FALSE),FALSE)</f>
        <v>West Lindsey</v>
      </c>
      <c r="L317" t="str">
        <f>IF(VLOOKUP($A317,'1819'!$F$10:$M$408,1,FALSE)=VLOOKUP($A317,'2018'!$F$10:$M$460,1,FALSE),VLOOKUP($A317,'1819'!$F$10:$M$408,1,FALSE),FALSE)</f>
        <v>West Lindsey</v>
      </c>
      <c r="M317" t="str">
        <f>IF(VLOOKUP($A317,'1920'!$F$10:$M$408,1,FALSE)=VLOOKUP($A317,'2019'!$F$10:$M$464,1,FALSE),VLOOKUP($A317,'1920'!$F$10:$M$408,1,FALSE),FALSE)</f>
        <v>West Lindsey</v>
      </c>
      <c r="N317" t="str">
        <f>IF(VLOOKUP($A317,'20 21'!$F$10:$N$408,1,FALSE)=VLOOKUP($A317,'2020'!$F$10:$O$468,1,FALSE),VLOOKUP($A317,'20 21'!$F$10:$N$408,1,FALSE),FALSE)</f>
        <v>West Lindsey</v>
      </c>
      <c r="O317" t="str">
        <f>IF(VLOOKUP($A317,'21 22'!$F$10:$N$408,1,FALSE)=VLOOKUP($A317,'2021'!$F$10:$O$471,1,FALSE),VLOOKUP($A317,'21 22'!$F$10:$N$408,1,FALSE),FALSE)</f>
        <v>West Lindsey</v>
      </c>
      <c r="P317" t="str">
        <f>IF(VLOOKUP($A317,'22 23'!$F$10:$N$408,1,FALSE)=VLOOKUP($A317,'2022'!$F$10:$O$468,1,FALSE),VLOOKUP($A317,'22 23'!$F$10:$N$408,1,FALSE),FALSE)</f>
        <v>West Lindsey</v>
      </c>
      <c r="Q317" t="str">
        <f>IF(VLOOKUP($A317,'23 24'!$F$7:$N$408,1,FALSE)=VLOOKUP($A317,'2023'!$C$7:$O$468,1,FALSE),VLOOKUP($A317,'23 24'!$F$7:$N$408,1,FALSE),FALSE)</f>
        <v>West Lindsey</v>
      </c>
      <c r="S317" s="196">
        <f>IFERROR((VLOOKUP($A317,'0910'!$F$10:$L$433,4,FALSE)/VLOOKUP($A317,'2010'!$C$5:$K$611,9,FALSE))*1000,#N/A)</f>
        <v>4.2606516290726821</v>
      </c>
      <c r="T317" s="196">
        <f>IFERROR((VLOOKUP($A317,'1011'!$F$10:$L$433,4,FALSE)/VLOOKUP($A317,'2011'!$C$5:$K$611,9,FALSE))*1000,#N/A)</f>
        <v>5.7213930348258701</v>
      </c>
      <c r="U317" s="196">
        <f>IFERROR((VLOOKUP($A317,'1112'!$F$10:$L$408,4,FALSE)/VLOOKUP($A317,'2012'!$F$10:$M$460,8,FALSE))*1000,#N/A)</f>
        <v>3.7110341415141019</v>
      </c>
      <c r="V317" s="196">
        <f>IFERROR((VLOOKUP($A317,'1213'!$F$10:$L$408,4,FALSE)/VLOOKUP($A317,'2013'!$F$10:$M$460,8,FALSE))*1000,#N/A)</f>
        <v>3.6891293654697495</v>
      </c>
      <c r="W317" s="196">
        <f>IFERROR((VLOOKUP($A317,'1314'!$F$10:$L$408,4,FALSE)/VLOOKUP($A317,'2014'!$F$10:$M$460,8,FALSE))*1000,#N/A)</f>
        <v>4.3923865300146412</v>
      </c>
      <c r="X317" s="196">
        <f>IFERROR((VLOOKUP($A317,'1415'!$F$10:$L$408,4,FALSE)/VLOOKUP($A317,'2015'!$F$10:$M$460,8,FALSE))*1000,#N/A)</f>
        <v>4.8344210780759003</v>
      </c>
      <c r="Y317" s="196">
        <f>IFERROR((VLOOKUP($A317,'1516'!$F$10:$L$408,4,FALSE)/VLOOKUP($A317,'2016'!$F$10:$M$460,8,FALSE))*1000,#N/A)</f>
        <v>4.5563549160671464</v>
      </c>
      <c r="Z317" s="196">
        <f>IFERROR((VLOOKUP($A317,'1617'!$F$10:$L$408,4,FALSE)/VLOOKUP($A317,'2017'!$F$10:$M$460,8,FALSE))*1000,#N/A)</f>
        <v>3.8095238095238093</v>
      </c>
      <c r="AA317" s="196">
        <f>IFERROR((VLOOKUP($A317,'1718'!$F$10:$L$408,4,FALSE)/VLOOKUP($A317,'2018'!$F$10:$N$460,9,FALSE))*1000,#N/A)</f>
        <v>5.6791292001893039</v>
      </c>
      <c r="AB317" s="196">
        <f>IFERROR((VLOOKUP($A317,'1819'!$F$10:$L$408,4,FALSE)/VLOOKUP($A317,'2018'!$F$10:$N$460,9,FALSE))*1000,#N/A)</f>
        <v>8.0454330336015154</v>
      </c>
      <c r="AC317" s="196">
        <f>IFERROR((VLOOKUP($A317,'1920'!$F$10:$L$408,4,FALSE)/VLOOKUP($A317,'2019'!$F$10:$N$464,8,FALSE))*1000,#N/A)</f>
        <v>6.7966626042936165</v>
      </c>
      <c r="AD317" s="196">
        <f>IFERROR((VLOOKUP($A317,'20 21'!$F$10:$M$408,4,FALSE)/VLOOKUP($A317,'2020'!$F$10:$N$469,8,FALSE))*1000,#N/A)</f>
        <v>9.2857870836966487</v>
      </c>
      <c r="AE317" s="196">
        <f>IFERROR((VLOOKUP($A317,'21 22'!$F$10:$M$408,4,FALSE)/VLOOKUP($A317,'2021'!$F$10:$N$469,8,FALSE))*1000,#N/A)</f>
        <v>9.1646735364463421</v>
      </c>
      <c r="AF317" s="196">
        <f>IFERROR((VLOOKUP($A317,'22 23'!$F$10:$M$408,4,FALSE)/VLOOKUP($A317,'2022'!$F$10:$N$469,8,FALSE))*1000,#N/A)</f>
        <v>9.2662048272514674</v>
      </c>
      <c r="AG317" s="196">
        <f>IFERROR((VLOOKUP($A317,'23 24'!$F$7:$M$408,4,FALSE)/VLOOKUP($A317,'2023'!$C$7:$N$469,9,FALSE))*1000,#N/A)</f>
        <v>7.8248962114460845</v>
      </c>
      <c r="AI317" s="196">
        <f>IFERROR((VLOOKUP($A317,'0910'!$F$10:$L$433,5,FALSE)/VLOOKUP($A317,'2010'!$C$5:$K$611,9,FALSE))*1000,#N/A)</f>
        <v>1.5037593984962407</v>
      </c>
      <c r="AJ317" s="196">
        <f>IFERROR((VLOOKUP($A317,'1011'!$F$10:$L$433,5,FALSE)/VLOOKUP($A317,'2011'!$C$5:$K$611,9,FALSE))*1000,#N/A)</f>
        <v>2.238805970149254</v>
      </c>
      <c r="AK317" s="196">
        <f>IFERROR((VLOOKUP($A317,'1112'!$F$10:$L$408,5,FALSE)/VLOOKUP($A317,'2012'!$F$10:$M$460,8,FALSE))*1000,#N/A)</f>
        <v>0.24740227610094015</v>
      </c>
      <c r="AL317" s="196">
        <f>IFERROR((VLOOKUP($A317,'1213'!$F$10:$L$408,5,FALSE)/VLOOKUP($A317,'2013'!$F$10:$M$460,8,FALSE))*1000,#N/A)</f>
        <v>0.24594195769798327</v>
      </c>
      <c r="AM317" s="196">
        <f>IFERROR((VLOOKUP($A317,'1314'!$F$10:$L$408,5,FALSE)/VLOOKUP($A317,'2014'!$F$10:$M$460,8,FALSE))*1000,#N/A)</f>
        <v>0</v>
      </c>
      <c r="AN317" s="196">
        <f>IFERROR((VLOOKUP($A317,'1415'!$F$10:$L$408,5,FALSE)/VLOOKUP($A317,'2015'!$F$10:$M$460,8,FALSE))*1000,#N/A)</f>
        <v>0</v>
      </c>
      <c r="AO317" s="196">
        <f>IFERROR((VLOOKUP($A317,'1516'!$F$10:$L$408,5,FALSE)/VLOOKUP($A317,'2016'!$F$10:$M$460,8,FALSE))*1000,#N/A)</f>
        <v>0.71942446043165464</v>
      </c>
      <c r="AP317" s="196">
        <f>IFERROR((VLOOKUP($A317,'1617'!$F$10:$L$408,5,FALSE)/VLOOKUP($A317,'2017'!$F$10:$M$460,8,FALSE))*1000,#N/A)</f>
        <v>0</v>
      </c>
      <c r="AQ317" s="196">
        <f>IFERROR((VLOOKUP($A317,'1718'!$F$10:$L$408,5,FALSE)/VLOOKUP($A317,'2018'!$F$10:$N$460,9,FALSE))*1000,#N/A)</f>
        <v>0</v>
      </c>
      <c r="AR317" s="196">
        <f>IFERROR((VLOOKUP($A317,'1819'!$F$10:$L$408,5,FALSE)/VLOOKUP($A317,'2018'!$F$10:$N$460,9,FALSE))*1000,#N/A)</f>
        <v>0.236630383341221</v>
      </c>
      <c r="AS317" s="196">
        <f>IFERROR((VLOOKUP($A317,'1920'!$F$10:$L$408,5,FALSE)/VLOOKUP($A317,'2019'!$F$10:$N$464,8,FALSE))*1000,#N/A)</f>
        <v>0.2343676760101247</v>
      </c>
      <c r="AT317" s="196">
        <f>IFERROR((VLOOKUP($A317,'20 21'!$F$10:$L$408,5,FALSE)/VLOOKUP($A317,'2020'!$F$10:$N$469,8,FALSE))*1000,#N/A)</f>
        <v>1.1324130589873962</v>
      </c>
      <c r="AU317" s="196">
        <f>IFERROR((VLOOKUP($A317,'21 22'!$F$10:$L$408,5,FALSE)/VLOOKUP($A317,'2021'!$F$10:$N$469,8,FALSE))*1000,#N/A)</f>
        <v>0.67058586852046398</v>
      </c>
      <c r="AV317" s="196">
        <f>IFERROR((VLOOKUP($A317,'22 23'!$F$10:$L$408,5,FALSE)/VLOOKUP($A317,'2022'!$F$10:$N$469,8,FALSE))*1000,#N/A)</f>
        <v>0.44124784891673652</v>
      </c>
      <c r="AW317" s="196">
        <f>IFERROR((VLOOKUP($A317,'23 24'!$F$7:$M$408,5,FALSE)/VLOOKUP($A317,'2023'!$C$7:$N$469,9,FALSE))*1000,#N/A)</f>
        <v>1.7388658247657964</v>
      </c>
      <c r="AY317" s="196">
        <f>IFERROR((VLOOKUP($A317,'0910'!$F$10:$L$433,6,FALSE)/VLOOKUP($A317,'2010'!$C$5:$K$611,9,FALSE))*1000,#N/A)</f>
        <v>0</v>
      </c>
      <c r="AZ317" s="196">
        <f>IFERROR((VLOOKUP($A317,'1011'!$F$10:$L$433,6,FALSE)/VLOOKUP($A317,'2011'!$C$5:$K$611,9,FALSE))*1000,#N/A)</f>
        <v>0</v>
      </c>
      <c r="BA317" s="196">
        <f>IFERROR((VLOOKUP($A317,'1112'!$F$10:$L$408,6,FALSE)/VLOOKUP($A317,'2012'!$F$10:$M$460,8,FALSE))*1000,#N/A)</f>
        <v>0</v>
      </c>
      <c r="BB317" s="196">
        <f>IFERROR((VLOOKUP($A317,'1213'!$F$10:$L$408,6,FALSE)/VLOOKUP($A317,'2013'!$F$10:$M$460,8,FALSE))*1000,#N/A)</f>
        <v>0</v>
      </c>
      <c r="BC317" s="196">
        <f>IFERROR((VLOOKUP($A317,'1314'!$F$10:$L$408,6,FALSE)/VLOOKUP($A317,'2014'!$F$10:$M$460,8,FALSE))*1000,#N/A)</f>
        <v>0</v>
      </c>
      <c r="BD317" s="196">
        <f>IFERROR((VLOOKUP($A317,'1415'!$F$10:$L$408,6,FALSE)/VLOOKUP($A317,'2015'!$F$10:$M$460,8,FALSE))*1000,#N/A)</f>
        <v>0</v>
      </c>
      <c r="BE317" s="196">
        <f>IFERROR((VLOOKUP($A317,'1516'!$F$10:$L$408,6,FALSE)/VLOOKUP($A317,'2016'!$F$10:$M$460,8,FALSE))*1000,#N/A)</f>
        <v>0</v>
      </c>
      <c r="BF317" s="196">
        <f>IFERROR((VLOOKUP($A317,'1617'!$F$10:$L$408,6,FALSE)/VLOOKUP($A317,'2017'!$F$10:$M$460,8,FALSE))*1000,#N/A)</f>
        <v>0</v>
      </c>
      <c r="BG317" s="196">
        <f>IFERROR((VLOOKUP($A317,'1718'!$F$10:$L$408,6,FALSE)/VLOOKUP($A317,'2018'!$F$10:$N$460,9,FALSE))*1000,#N/A)</f>
        <v>0</v>
      </c>
      <c r="BH317" s="196">
        <f>IFERROR((VLOOKUP($A317,'1819'!$F$10:$L$408,6,FALSE)/VLOOKUP($A317,'2018'!$F$10:$N$460,9,FALSE))*1000,#N/A)</f>
        <v>0</v>
      </c>
      <c r="BI317" s="196">
        <f>IFERROR((VLOOKUP($A317,'1920'!$F$10:$L$408,6,FALSE)/VLOOKUP($A317,'2019'!$F$10:$N$464,8,FALSE))*1000,#N/A)</f>
        <v>0</v>
      </c>
      <c r="BJ317" s="196">
        <f>IFERROR((VLOOKUP($A317,'20 21'!$F$10:$L$408,6,FALSE)/VLOOKUP($A317,'2020'!$F$10:$N$469,8,FALSE))*1000,#N/A)</f>
        <v>0</v>
      </c>
      <c r="BK317" s="196">
        <f>IFERROR((VLOOKUP($A317,'21 22'!$F$10:$L$408,6,FALSE)/VLOOKUP($A317,'2021'!$F$10:$N$469,8,FALSE))*1000,#N/A)</f>
        <v>0</v>
      </c>
      <c r="BL317" s="196">
        <f>IFERROR((VLOOKUP($A317,'22 23'!$F$10:$L$408,6,FALSE)/VLOOKUP($A317,'2022'!$F$10:$N$469,8,FALSE))*1000,#N/A)</f>
        <v>0</v>
      </c>
      <c r="BM317" s="196">
        <f>IFERROR((VLOOKUP($A317,'23 24'!$F$7:$M$408,6,FALSE)/VLOOKUP($A317,'2023'!$C$7:$N$469,9,FALSE))*1000,#N/A)</f>
        <v>0</v>
      </c>
      <c r="BO317" s="196">
        <f>IFERROR((VLOOKUP($A317,'0910'!$F$10:$L$433,7,FALSE)/VLOOKUP($A317,'2010'!$C$5:$K$611,9,FALSE))*1000,#N/A)</f>
        <v>5.7644110275689222</v>
      </c>
      <c r="BP317" s="196">
        <f>IFERROR((VLOOKUP($A317,'1011'!$F$10:$L$433,7,FALSE)/VLOOKUP($A317,'2011'!$C$5:$K$611,9,FALSE))*1000,#N/A)</f>
        <v>7.7114427860696519</v>
      </c>
      <c r="BQ317" s="196">
        <f>IFERROR((VLOOKUP($A317,'1112'!$F$10:$L$408,7,FALSE)/VLOOKUP($A317,'2012'!$F$10:$M$460,8,FALSE))*1000,#N/A)</f>
        <v>3.9584364176150424</v>
      </c>
      <c r="BR317" s="196">
        <f>IFERROR((VLOOKUP($A317,'1213'!$F$10:$L$408,7,FALSE)/VLOOKUP($A317,'2013'!$F$10:$M$460,8,FALSE))*1000,#N/A)</f>
        <v>3.9350713231677323</v>
      </c>
      <c r="BS317" s="196">
        <f>IFERROR((VLOOKUP($A317,'1314'!$F$10:$L$408,7,FALSE)/VLOOKUP($A317,'2014'!$F$10:$M$460,8,FALSE))*1000,#N/A)</f>
        <v>4.3923865300146412</v>
      </c>
      <c r="BT317" s="196">
        <f>IFERROR((VLOOKUP($A317,'1415'!$F$10:$L$408,7,FALSE)/VLOOKUP($A317,'2015'!$F$10:$M$460,8,FALSE))*1000,#N/A)</f>
        <v>4.8344210780759003</v>
      </c>
      <c r="BU317" s="196">
        <f>IFERROR((VLOOKUP($A317,'1516'!$F$10:$L$408,7,FALSE)/VLOOKUP($A317,'2016'!$F$10:$M$460,8,FALSE))*1000,#N/A)</f>
        <v>5.275779376498801</v>
      </c>
      <c r="BV317" s="196">
        <f>IFERROR((VLOOKUP($A317,'1617'!$F$10:$L$408,7,FALSE)/VLOOKUP($A317,'2017'!$F$10:$M$460,8,FALSE))*1000,#N/A)</f>
        <v>3.8095238095238093</v>
      </c>
      <c r="BW317" s="196">
        <f>IFERROR((VLOOKUP($A317,'1718'!$F$10:$L$408,7,FALSE)/VLOOKUP($A317,'2018'!$F$10:$N$460,9,FALSE))*1000,#N/A)</f>
        <v>5.6791292001893039</v>
      </c>
      <c r="BX317" s="196">
        <f>IFERROR((VLOOKUP($A317,'1819'!$F$10:$L$408,7,FALSE)/VLOOKUP($A317,'2018'!$F$10:$N$460,9,FALSE))*1000,#N/A)</f>
        <v>8.5186938002839554</v>
      </c>
      <c r="BY317" s="196">
        <f>IFERROR((VLOOKUP($A317,'1920'!$F$10:$L$408,7,FALSE)/VLOOKUP($A317,'2019'!$F$10:$N$464,8,FALSE))*1000,#N/A)</f>
        <v>7.0310302803037406</v>
      </c>
      <c r="BZ317" s="196">
        <f>IFERROR((VLOOKUP($A317,'20 21'!$F$10:$L$408,7,FALSE)/VLOOKUP($A317,'2020'!$F$10:$N$469,8,FALSE))*1000,#N/A)</f>
        <v>10.418200142684046</v>
      </c>
      <c r="CA317" s="196">
        <f>IFERROR((VLOOKUP($A317,'21 22'!$F$10:$L$408,7,FALSE)/VLOOKUP($A317,'2021'!$F$10:$N$469,8,FALSE))*1000,#N/A)</f>
        <v>10.05878802780696</v>
      </c>
      <c r="CB317" s="196">
        <f>IFERROR((VLOOKUP($A317,'22 23'!$F$10:$L$408,7,FALSE)/VLOOKUP($A317,'2022'!$F$10:$N$469,8,FALSE))*1000,#N/A)</f>
        <v>9.7074526761682023</v>
      </c>
      <c r="CC317" s="196">
        <f>IFERROR((VLOOKUP($A317,'23 24'!$F$7:$M$408,7,FALSE)/VLOOKUP($A317,'2023'!$C$7:$N$469,9,FALSE))*1000,#N/A)</f>
        <v>9.5637620362118803</v>
      </c>
      <c r="CE317" s="198">
        <f>IFERROR((VLOOKUP($A317,'0910'!$F$10:$S$433,9,FALSE)/VLOOKUP($A317,'2010'!$C$5:$K$611,9,FALSE))*1000,#N/A)</f>
        <v>5.2631578947368416</v>
      </c>
      <c r="CF317" s="198">
        <f>IFERROR((VLOOKUP($A317,'1011'!$F$10:$S$433,10,FALSE)/VLOOKUP($A317,'2011'!$C$5:$K$611,9,FALSE))*1000,#N/A)</f>
        <v>4.7263681592039797</v>
      </c>
      <c r="CG317" s="198">
        <f>IFERROR((VLOOKUP($A317,'1112'!$F$10:$S$408,9,FALSE)/VLOOKUP($A317,'2012'!$F$10:$M$460,8,FALSE))*1000,#N/A)</f>
        <v>5.1954477981197424</v>
      </c>
      <c r="CH317" s="198">
        <f>IFERROR((VLOOKUP($A317,'1213'!$F$10:$S$408,9,FALSE)/VLOOKUP($A317,'2013'!$F$10:$M$460,8,FALSE))*1000,#N/A)</f>
        <v>4.426955238563699</v>
      </c>
      <c r="CI317" s="198">
        <f>IFERROR((VLOOKUP($A317,'1314'!$F$10:$S$408,9,FALSE)/VLOOKUP($A317,'2014'!$F$10:$M$460,8,FALSE))*1000,#N/A)</f>
        <v>6.5885797950219622</v>
      </c>
      <c r="CJ317" s="198">
        <f>IFERROR((VLOOKUP($A317,'1415'!$F$10:$S$408,9,FALSE)/VLOOKUP($A317,'2015'!$F$10:$M$460,8,FALSE))*1000,#N/A)</f>
        <v>6.2847474014986702</v>
      </c>
      <c r="CK317" s="198">
        <f>IFERROR((VLOOKUP($A317,'1516'!$F$10:$S$408,9,FALSE)/VLOOKUP($A317,'2016'!$F$10:$M$460,8,FALSE))*1000,#N/A)</f>
        <v>5.0359712230215825</v>
      </c>
      <c r="CL317" s="198">
        <f>IFERROR((VLOOKUP($A317,'1617'!$F$10:$S$408,9,FALSE)/VLOOKUP($A317,'2017'!$F$10:$M$460,8,FALSE))*1000,#N/A)</f>
        <v>4.2857142857142856</v>
      </c>
      <c r="CM317" s="198">
        <f>IFERROR((VLOOKUP($A317,'1718'!$F$10:$S$408,9,FALSE)/VLOOKUP($A317,'2018'!$F$10:$N$460,9,FALSE))*1000,#N/A)</f>
        <v>4.0227165168007577</v>
      </c>
      <c r="CN317" s="198">
        <f>IFERROR((VLOOKUP($A317,'1819'!$F$10:$S$408,9,FALSE)/VLOOKUP($A317,'2018'!$F$10:$N$460,9,FALSE))*1000,#N/A)</f>
        <v>6.8622811168954092</v>
      </c>
      <c r="CO317" s="198">
        <f>IFERROR((VLOOKUP($A317,'1920'!$F$10:$S$408,9,FALSE)/VLOOKUP($A317,'2019'!$F$10:$N$464,8,FALSE))*1000,#N/A)</f>
        <v>8.2028686603543637</v>
      </c>
      <c r="CP317" s="198">
        <f>IFERROR((VLOOKUP($A317,'20 21'!$F$10:$S$408,9,FALSE)/VLOOKUP($A317,'2020'!$F$10:$N$469,8,FALSE))*1000,#N/A)</f>
        <v>8.8328218601016903</v>
      </c>
      <c r="CQ317" s="198">
        <f>IFERROR((VLOOKUP($A317,'21 22'!$F$10:$S$408,9,FALSE)/VLOOKUP($A317,'2021'!$F$10:$N$469,8,FALSE))*1000,#N/A)</f>
        <v>10.05878802780696</v>
      </c>
      <c r="CR317" s="198">
        <f>IFERROR((VLOOKUP($A317,'22 23'!$F$10:$S$408,9,FALSE)/VLOOKUP($A317,'2022'!$F$10:$N$469,8,FALSE))*1000,#N/A)</f>
        <v>11.251820147376781</v>
      </c>
      <c r="CS317" s="196">
        <f>IFERROR((VLOOKUP($A317,'23 24'!$F$7:$S$408,9,FALSE)/VLOOKUP($A317,'2023'!$C$7:$N$469,9,FALSE))*1000,#N/A)</f>
        <v>8.042254439541809</v>
      </c>
      <c r="CU317" s="198">
        <f>IFERROR((VLOOKUP($A317,'0910'!$F$10:$S$433,10,FALSE)/VLOOKUP($A317,'2010'!$C$5:$K$611,9,FALSE))*1000,#N/A)</f>
        <v>3.7593984962406015</v>
      </c>
      <c r="CV317" s="198">
        <f>IFERROR((VLOOKUP($A317,'1011'!$F$10:$S$433,11,FALSE)/VLOOKUP($A317,'2011'!$C$5:$K$611,9,FALSE))*1000,#N/A)</f>
        <v>3.7313432835820897</v>
      </c>
      <c r="CW317" s="198">
        <f>IFERROR((VLOOKUP($A317,'1112'!$F$10:$S$408,10,FALSE)/VLOOKUP($A317,'2012'!$F$10:$M$460,8,FALSE))*1000,#N/A)</f>
        <v>0.4948045522018803</v>
      </c>
      <c r="CX317" s="198">
        <f>IFERROR((VLOOKUP($A317,'1213'!$F$10:$S$408,10,FALSE)/VLOOKUP($A317,'2013'!$F$10:$M$460,8,FALSE))*1000,#N/A)</f>
        <v>0.73782587309394976</v>
      </c>
      <c r="CY317" s="198">
        <f>IFERROR((VLOOKUP($A317,'1314'!$F$10:$S$408,10,FALSE)/VLOOKUP($A317,'2014'!$F$10:$M$460,8,FALSE))*1000,#N/A)</f>
        <v>0</v>
      </c>
      <c r="CZ317" s="198">
        <f>IFERROR((VLOOKUP($A317,'1415'!$F$10:$S$408,10,FALSE)/VLOOKUP($A317,'2015'!$F$10:$M$460,8,FALSE))*1000,#N/A)</f>
        <v>0</v>
      </c>
      <c r="DA317" s="198">
        <f>IFERROR((VLOOKUP($A317,'1516'!$F$10:$S$408,10,FALSE)/VLOOKUP($A317,'2016'!$F$10:$M$460,8,FALSE))*1000,#N/A)</f>
        <v>0</v>
      </c>
      <c r="DB317" s="198">
        <f>IFERROR((VLOOKUP($A317,'1617'!$F$10:$S$408,10,FALSE)/VLOOKUP($A317,'2017'!$F$10:$M$460,8,FALSE))*1000,#N/A)</f>
        <v>1.1904761904761907</v>
      </c>
      <c r="DC317" s="198">
        <f>IFERROR((VLOOKUP($A317,'1718'!$F$10:$S$408,10,FALSE)/VLOOKUP($A317,'2018'!$F$10:$N$460,9,FALSE))*1000,#N/A)</f>
        <v>0</v>
      </c>
      <c r="DD317" s="198">
        <f>IFERROR((VLOOKUP($A317,'1819'!$F$10:$S$408,10,FALSE)/VLOOKUP($A317,'2018'!$F$10:$N$460,9,FALSE))*1000,#N/A)</f>
        <v>0.236630383341221</v>
      </c>
      <c r="DE317" s="198">
        <f>IFERROR((VLOOKUP($A317,'1920'!$F$10:$S$408,10,FALSE)/VLOOKUP($A317,'2019'!$F$10:$N$464,8,FALSE))*1000,#N/A)</f>
        <v>0.46873535202024941</v>
      </c>
      <c r="DF317" s="198">
        <f>IFERROR((VLOOKUP($A317,'20 21'!$F$10:$S$408,10,FALSE)/VLOOKUP($A317,'2020'!$F$10:$N$469,8,FALSE))*1000,#N/A)</f>
        <v>0</v>
      </c>
      <c r="DG317" s="198">
        <f>IFERROR((VLOOKUP($A317,'21 22'!$F$10:$S$408,10,FALSE)/VLOOKUP($A317,'2021'!$F$10:$N$469,8,FALSE))*1000,#N/A)</f>
        <v>1.1176431142007734</v>
      </c>
      <c r="DH317" s="198">
        <f>IFERROR((VLOOKUP($A317,'22 23'!$F$10:$S$408,10,FALSE)/VLOOKUP($A317,'2022'!$F$10:$N$469,8,FALSE))*1000,#N/A)</f>
        <v>1.5443674712085778</v>
      </c>
      <c r="DI317" s="196">
        <f>IFERROR((VLOOKUP($A317,'23 24'!$F$7:$S$408,10,FALSE)/VLOOKUP($A317,'2023'!$C$7:$N$469,9,FALSE))*1000,#N/A)</f>
        <v>3.0430151933401439</v>
      </c>
      <c r="DK317" s="198">
        <f>IFERROR((VLOOKUP($A317,'0910'!$F$10:$S$433,11,FALSE)/VLOOKUP($A317,'2010'!$C$5:$K$611,9,FALSE))*1000,#N/A)</f>
        <v>0</v>
      </c>
      <c r="DL317" s="198">
        <f>IFERROR((VLOOKUP($A317,'1011'!$F$10:$S$433,12,FALSE)/VLOOKUP($A317,'2011'!$C$5:$K$611,9,FALSE))*1000,#N/A)</f>
        <v>0</v>
      </c>
      <c r="DM317" s="198">
        <f>IFERROR((VLOOKUP($A317,'1112'!$F$10:$S$408,11,FALSE)/VLOOKUP($A317,'2012'!$F$10:$M$460,8,FALSE))*1000,#N/A)</f>
        <v>0</v>
      </c>
      <c r="DN317" s="198">
        <f>IFERROR((VLOOKUP($A317,'1213'!$F$10:$S$408,11,FALSE)/VLOOKUP($A317,'2013'!$F$10:$M$460,8,FALSE))*1000,#N/A)</f>
        <v>0</v>
      </c>
      <c r="DO317" s="198">
        <f>IFERROR((VLOOKUP($A317,'1314'!$F$10:$S$408,11,FALSE)/VLOOKUP($A317,'2014'!$F$10:$M$460,8,FALSE))*1000,#N/A)</f>
        <v>0</v>
      </c>
      <c r="DP317" s="198">
        <f>IFERROR((VLOOKUP($A317,'1415'!$F$10:$S$408,11,FALSE)/VLOOKUP($A317,'2015'!$F$10:$M$460,8,FALSE))*1000,#N/A)</f>
        <v>0</v>
      </c>
      <c r="DQ317" s="198">
        <f>IFERROR((VLOOKUP($A317,'1516'!$F$10:$S$408,11,FALSE)/VLOOKUP($A317,'2016'!$F$10:$M$460,8,FALSE))*1000,#N/A)</f>
        <v>0</v>
      </c>
      <c r="DR317" s="198">
        <f>IFERROR((VLOOKUP($A317,'1617'!$F$10:$S$408,11,FALSE)/VLOOKUP($A317,'2017'!$F$10:$M$460,8,FALSE))*1000,#N/A)</f>
        <v>0</v>
      </c>
      <c r="DS317" s="198">
        <f>IFERROR((VLOOKUP($A317,'1718'!$F$10:$S$408,11,FALSE)/VLOOKUP($A317,'2018'!$F$10:$N$460,9,FALSE))*1000,#N/A)</f>
        <v>0</v>
      </c>
      <c r="DT317" s="198">
        <f>IFERROR((VLOOKUP($A317,'1819'!$F$10:$S$408,11,FALSE)/VLOOKUP($A317,'2018'!$F$10:$N$460,9,FALSE))*1000,#N/A)</f>
        <v>0</v>
      </c>
      <c r="DU317" s="198">
        <f>IFERROR((VLOOKUP($A317,'1920'!$F$10:$S$408,11,FALSE)/VLOOKUP($A317,'2019'!$F$10:$N$464,8,FALSE))*1000,#N/A)</f>
        <v>0</v>
      </c>
      <c r="DV317" s="198">
        <f>IFERROR((VLOOKUP($A317,'20 21'!$F$10:$S$408,11,FALSE)/VLOOKUP($A317,'2020'!$F$10:$N$469,8,FALSE))*1000,#N/A)</f>
        <v>0</v>
      </c>
      <c r="DW317" s="198">
        <f>IFERROR((VLOOKUP($A317,'21 22'!$F$10:$S$408,11,FALSE)/VLOOKUP($A317,'2021'!$F$10:$N$469,8,FALSE))*1000,#N/A)</f>
        <v>0</v>
      </c>
      <c r="DX317" s="198">
        <f>IFERROR((VLOOKUP($A317,'22 23'!$F$10:$S$408,11,FALSE)/VLOOKUP($A317,'2022'!$F$10:$N$469,8,FALSE))*1000,#N/A)</f>
        <v>0</v>
      </c>
      <c r="DY317" s="196">
        <f>IFERROR((VLOOKUP($A317,'23 24'!$F$7:$S$408,11,FALSE)/VLOOKUP($A317,'2023'!$C$7:$N$469,9,FALSE))*1000,#N/A)</f>
        <v>0</v>
      </c>
      <c r="EA317" s="198">
        <f>IFERROR((VLOOKUP($A317,'0910'!$F$10:$S$433,12,FALSE)/VLOOKUP($A317,'2010'!$C$5:$K$611,9,FALSE))*1000,#N/A)</f>
        <v>9.2731829573934839</v>
      </c>
      <c r="EB317" s="198">
        <f>IFERROR((VLOOKUP($A317,'1011'!$F$10:$S$433,13,FALSE)/VLOOKUP($A317,'2011'!$C$5:$K$611,9,FALSE))*1000,#N/A)</f>
        <v>8.4577114427860689</v>
      </c>
      <c r="EC317" s="198">
        <f>IFERROR((VLOOKUP($A317,'1112'!$F$10:$S$408,12,FALSE)/VLOOKUP($A317,'2012'!$F$10:$M$460,8,FALSE))*1000,#N/A)</f>
        <v>5.6902523503216234</v>
      </c>
      <c r="ED317" s="198">
        <f>IFERROR((VLOOKUP($A317,'1213'!$F$10:$S$408,12,FALSE)/VLOOKUP($A317,'2013'!$F$10:$M$460,8,FALSE))*1000,#N/A)</f>
        <v>5.164781111657649</v>
      </c>
      <c r="EE317" s="198">
        <f>IFERROR((VLOOKUP($A317,'1314'!$F$10:$S$408,12,FALSE)/VLOOKUP($A317,'2014'!$F$10:$M$460,8,FALSE))*1000,#N/A)</f>
        <v>6.5885797950219622</v>
      </c>
      <c r="EF317" s="198">
        <f>IFERROR((VLOOKUP($A317,'1415'!$F$10:$S$408,12,FALSE)/VLOOKUP($A317,'2015'!$F$10:$M$460,8,FALSE))*1000,#N/A)</f>
        <v>6.2847474014986702</v>
      </c>
      <c r="EG317" s="198">
        <f>IFERROR((VLOOKUP($A317,'1516'!$F$10:$S$408,12,FALSE)/VLOOKUP($A317,'2016'!$F$10:$M$460,8,FALSE))*1000,#N/A)</f>
        <v>5.0359712230215825</v>
      </c>
      <c r="EH317" s="198">
        <f>IFERROR((VLOOKUP($A317,'1617'!$F$10:$S$408,12,FALSE)/VLOOKUP($A317,'2017'!$F$10:$M$460,8,FALSE))*1000,#N/A)</f>
        <v>5.4761904761904763</v>
      </c>
      <c r="EI317" s="198">
        <f>IFERROR((VLOOKUP($A317,'1718'!$F$10:$S$408,12,FALSE)/VLOOKUP($A317,'2018'!$F$10:$N$460,9,FALSE))*1000,#N/A)</f>
        <v>4.0227165168007577</v>
      </c>
      <c r="EJ317" s="198">
        <f>IFERROR((VLOOKUP($A317,'1819'!$F$10:$S$408,12,FALSE)/VLOOKUP($A317,'2018'!$F$10:$N$460,9,FALSE))*1000,#N/A)</f>
        <v>7.0989115002366301</v>
      </c>
      <c r="EK317" s="198">
        <f>IFERROR((VLOOKUP($A317,'1920'!$F$10:$S$408,12,FALSE)/VLOOKUP($A317,'2019'!$F$10:$N$464,8,FALSE))*1000,#N/A)</f>
        <v>8.6716040123746136</v>
      </c>
      <c r="EL317" s="198">
        <f>IFERROR((VLOOKUP($A317,'20 21'!$F$10:$S$408,12,FALSE)/VLOOKUP($A317,'2020'!$F$10:$N$469,8,FALSE))*1000,#N/A)</f>
        <v>8.8328218601016903</v>
      </c>
      <c r="EM317" s="198">
        <f>IFERROR((VLOOKUP($A317,'21 22'!$F$10:$S$408,12,FALSE)/VLOOKUP($A317,'2021'!$F$10:$N$469,8,FALSE))*1000,#N/A)</f>
        <v>11.176431142007734</v>
      </c>
      <c r="EN317" s="198">
        <f>IFERROR((VLOOKUP($A317,'22 23'!$F$10:$S$408,12,FALSE)/VLOOKUP($A317,'2022'!$F$10:$N$469,8,FALSE))*1000,#N/A)</f>
        <v>12.796187618585359</v>
      </c>
      <c r="EO317" s="196">
        <f>IFERROR((VLOOKUP($A317,'23 24'!$F$7:$S$408,12,FALSE)/VLOOKUP($A317,'2023'!$C$7:$N$469,9,FALSE))*1000,#N/A)</f>
        <v>11.085269632881953</v>
      </c>
    </row>
    <row r="318" spans="1:145" x14ac:dyDescent="0.3">
      <c r="A318" t="s">
        <v>1120</v>
      </c>
      <c r="B318" t="s">
        <v>1742</v>
      </c>
      <c r="C318" t="str">
        <f>IF(VLOOKUP($A318,'0910'!$F$10:$L$433,1,FALSE)=VLOOKUP($A318,'2010'!$C$5:$K$611,1,FALSE),VLOOKUP($A318,'0910'!$F$10:$L$433,1,FALSE),FALSE)</f>
        <v>West Oxfordshire</v>
      </c>
      <c r="D318" t="str">
        <f>IF(VLOOKUP($A318,'1011'!$F$10:$L$433,1,FALSE)=VLOOKUP($A318,'2011'!$C$5:$K$611,1,FALSE),VLOOKUP($A318,'1011'!$F$10:$L$433,1,FALSE),FALSE)</f>
        <v>West Oxfordshire</v>
      </c>
      <c r="E318" t="str">
        <f>IF(VLOOKUP(A318,'1112'!$F$10:$L$408,1,FALSE)=VLOOKUP(A318,'2012'!$F$10:$M$460,1,FALSE),VLOOKUP(A318,'1112'!$F$10:$L$408,1,FALSE),FALSE)</f>
        <v>West Oxfordshire</v>
      </c>
      <c r="F318" t="str">
        <f>IF(VLOOKUP($A318,'1213'!$F$10:$L$408,1,FALSE)=VLOOKUP($A318,'2013'!$F$10:$M$460,1,FALSE),VLOOKUP($A318,'1213'!$F$10:$L$408,1,FALSE),FALSE)</f>
        <v>West Oxfordshire</v>
      </c>
      <c r="G318" t="str">
        <f>IF(VLOOKUP($A318,'1314'!$F$10:$L$408,1,FALSE)=VLOOKUP($A318,'2014'!$F$10:$M$460,1,FALSE),VLOOKUP($A318,'1314'!$F$10:$L$408,1,FALSE),FALSE)</f>
        <v>West Oxfordshire</v>
      </c>
      <c r="H318" t="str">
        <f>IF(VLOOKUP($A318,'1415'!$F$10:$L$408,1,FALSE)=VLOOKUP($A318,'2015'!$F$10:$M$460,1,FALSE),VLOOKUP($A318,'1415'!$F$10:$L$408,1,FALSE),FALSE)</f>
        <v>West Oxfordshire</v>
      </c>
      <c r="I318" t="str">
        <f>IF(VLOOKUP($A318,'1516'!$F$10:$L$408,1,FALSE)=VLOOKUP($A318,'2015'!$F$10:$M$460,1,FALSE),VLOOKUP($A318,'1516'!$F$10:$L$408,1,FALSE),FALSE)</f>
        <v>West Oxfordshire</v>
      </c>
      <c r="J318" t="str">
        <f>IF(VLOOKUP($A318,'1617'!$F$10:$L$408,1,FALSE)=VLOOKUP($A318,'2016'!$F$10:$M$460,1,FALSE),VLOOKUP($A318,'1617'!$F$10:$L$408,1,FALSE),FALSE)</f>
        <v>West Oxfordshire</v>
      </c>
      <c r="K318" t="str">
        <f>IF(VLOOKUP($A318,'1718'!$F$10:$M$408,1,FALSE)=VLOOKUP($A318,'2017'!$F$10:$M$460,1,FALSE),VLOOKUP($A318,'1718'!$F$10:$M$408,1,FALSE),FALSE)</f>
        <v>West Oxfordshire</v>
      </c>
      <c r="L318" t="str">
        <f>IF(VLOOKUP($A318,'1819'!$F$10:$M$408,1,FALSE)=VLOOKUP($A318,'2018'!$F$10:$M$460,1,FALSE),VLOOKUP($A318,'1819'!$F$10:$M$408,1,FALSE),FALSE)</f>
        <v>West Oxfordshire</v>
      </c>
      <c r="M318" t="str">
        <f>IF(VLOOKUP($A318,'1920'!$F$10:$M$408,1,FALSE)=VLOOKUP($A318,'2019'!$F$10:$M$464,1,FALSE),VLOOKUP($A318,'1920'!$F$10:$M$408,1,FALSE),FALSE)</f>
        <v>West Oxfordshire</v>
      </c>
      <c r="N318" t="str">
        <f>IF(VLOOKUP($A318,'20 21'!$F$10:$N$408,1,FALSE)=VLOOKUP($A318,'2020'!$F$10:$O$468,1,FALSE),VLOOKUP($A318,'20 21'!$F$10:$N$408,1,FALSE),FALSE)</f>
        <v>West Oxfordshire</v>
      </c>
      <c r="O318" t="str">
        <f>IF(VLOOKUP($A318,'21 22'!$F$10:$N$408,1,FALSE)=VLOOKUP($A318,'2021'!$F$10:$O$471,1,FALSE),VLOOKUP($A318,'21 22'!$F$10:$N$408,1,FALSE),FALSE)</f>
        <v>West Oxfordshire</v>
      </c>
      <c r="P318" t="str">
        <f>IF(VLOOKUP($A318,'22 23'!$F$10:$N$408,1,FALSE)=VLOOKUP($A318,'2022'!$F$10:$O$468,1,FALSE),VLOOKUP($A318,'22 23'!$F$10:$N$408,1,FALSE),FALSE)</f>
        <v>West Oxfordshire</v>
      </c>
      <c r="Q318" t="str">
        <f>IF(VLOOKUP($A318,'23 24'!$F$7:$N$408,1,FALSE)=VLOOKUP($A318,'2023'!$C$7:$O$468,1,FALSE),VLOOKUP($A318,'23 24'!$F$7:$N$408,1,FALSE),FALSE)</f>
        <v>West Oxfordshire</v>
      </c>
      <c r="S318" s="196">
        <f>IFERROR((VLOOKUP($A318,'0910'!$F$10:$L$433,4,FALSE)/VLOOKUP($A318,'2010'!$C$5:$K$611,9,FALSE))*1000,#N/A)</f>
        <v>1.5486725663716814</v>
      </c>
      <c r="T318" s="196">
        <f>IFERROR((VLOOKUP($A318,'1011'!$F$10:$L$433,4,FALSE)/VLOOKUP($A318,'2011'!$C$5:$K$611,9,FALSE))*1000,#N/A)</f>
        <v>4.3878894251864855</v>
      </c>
      <c r="U318" s="196">
        <f>IFERROR((VLOOKUP($A318,'1112'!$F$10:$L$408,4,FALSE)/VLOOKUP($A318,'2012'!$F$10:$M$460,8,FALSE))*1000,#N/A)</f>
        <v>5.0065302568567693</v>
      </c>
      <c r="V318" s="196">
        <f>IFERROR((VLOOKUP($A318,'1213'!$F$10:$L$408,4,FALSE)/VLOOKUP($A318,'2013'!$F$10:$M$460,8,FALSE))*1000,#N/A)</f>
        <v>2.5962786672436176</v>
      </c>
      <c r="W318" s="196">
        <f>IFERROR((VLOOKUP($A318,'1314'!$F$10:$L$408,4,FALSE)/VLOOKUP($A318,'2014'!$F$10:$M$460,8,FALSE))*1000,#N/A)</f>
        <v>2.3706896551724137</v>
      </c>
      <c r="X318" s="196">
        <f>IFERROR((VLOOKUP($A318,'1415'!$F$10:$L$408,4,FALSE)/VLOOKUP($A318,'2015'!$F$10:$M$460,8,FALSE))*1000,#N/A)</f>
        <v>4.9145299145299148</v>
      </c>
      <c r="Y318" s="196">
        <f>IFERROR((VLOOKUP($A318,'1516'!$F$10:$L$408,4,FALSE)/VLOOKUP($A318,'2016'!$F$10:$M$460,8,FALSE))*1000,#N/A)</f>
        <v>5.526036131774708</v>
      </c>
      <c r="Z318" s="196">
        <f>IFERROR((VLOOKUP($A318,'1617'!$F$10:$L$408,4,FALSE)/VLOOKUP($A318,'2017'!$F$10:$M$460,8,FALSE))*1000,#N/A)</f>
        <v>7.1488645920941973</v>
      </c>
      <c r="AA318" s="196">
        <f>IFERROR((VLOOKUP($A318,'1718'!$F$10:$L$408,4,FALSE)/VLOOKUP($A318,'2018'!$F$10:$N$460,9,FALSE))*1000,#N/A)</f>
        <v>12.887133652047392</v>
      </c>
      <c r="AB318" s="196">
        <f>IFERROR((VLOOKUP($A318,'1819'!$F$10:$L$408,4,FALSE)/VLOOKUP($A318,'2018'!$F$10:$N$460,9,FALSE))*1000,#N/A)</f>
        <v>12.887133652047392</v>
      </c>
      <c r="AC318" s="196">
        <f>IFERROR((VLOOKUP($A318,'1920'!$F$10:$L$408,4,FALSE)/VLOOKUP($A318,'2019'!$F$10:$N$464,8,FALSE))*1000,#N/A)</f>
        <v>11.447260834014717</v>
      </c>
      <c r="AD318" s="196">
        <f>IFERROR((VLOOKUP($A318,'20 21'!$F$10:$M$408,4,FALSE)/VLOOKUP($A318,'2020'!$F$10:$N$469,8,FALSE))*1000,#N/A)</f>
        <v>11.357138160581963</v>
      </c>
      <c r="AE318" s="196">
        <f>IFERROR((VLOOKUP($A318,'21 22'!$F$10:$M$408,4,FALSE)/VLOOKUP($A318,'2021'!$F$10:$N$469,8,FALSE))*1000,#N/A)</f>
        <v>8.6144448577637682</v>
      </c>
      <c r="AF318" s="196">
        <f>IFERROR((VLOOKUP($A318,'22 23'!$F$10:$M$408,4,FALSE)/VLOOKUP($A318,'2022'!$F$10:$N$469,8,FALSE))*1000,#N/A)</f>
        <v>7.8726550048964068</v>
      </c>
      <c r="AG318" s="196">
        <f>IFERROR((VLOOKUP($A318,'23 24'!$F$7:$M$408,4,FALSE)/VLOOKUP($A318,'2023'!$C$7:$N$469,9,FALSE))*1000,#N/A)</f>
        <v>2.6523691340014777</v>
      </c>
      <c r="AI318" s="196">
        <f>IFERROR((VLOOKUP($A318,'0910'!$F$10:$L$433,5,FALSE)/VLOOKUP($A318,'2010'!$C$5:$K$611,9,FALSE))*1000,#N/A)</f>
        <v>0.66371681415929207</v>
      </c>
      <c r="AJ318" s="196">
        <f>IFERROR((VLOOKUP($A318,'1011'!$F$10:$L$433,5,FALSE)/VLOOKUP($A318,'2011'!$C$5:$K$611,9,FALSE))*1000,#N/A)</f>
        <v>2.6327336551118914</v>
      </c>
      <c r="AK318" s="196">
        <f>IFERROR((VLOOKUP($A318,'1112'!$F$10:$L$408,5,FALSE)/VLOOKUP($A318,'2012'!$F$10:$M$460,8,FALSE))*1000,#N/A)</f>
        <v>0.87070091423595986</v>
      </c>
      <c r="AL318" s="196">
        <f>IFERROR((VLOOKUP($A318,'1213'!$F$10:$L$408,5,FALSE)/VLOOKUP($A318,'2013'!$F$10:$M$460,8,FALSE))*1000,#N/A)</f>
        <v>0.43271311120726957</v>
      </c>
      <c r="AM318" s="196">
        <f>IFERROR((VLOOKUP($A318,'1314'!$F$10:$L$408,5,FALSE)/VLOOKUP($A318,'2014'!$F$10:$M$460,8,FALSE))*1000,#N/A)</f>
        <v>0</v>
      </c>
      <c r="AN318" s="196">
        <f>IFERROR((VLOOKUP($A318,'1415'!$F$10:$L$408,5,FALSE)/VLOOKUP($A318,'2015'!$F$10:$M$460,8,FALSE))*1000,#N/A)</f>
        <v>0.42735042735042733</v>
      </c>
      <c r="AO318" s="196">
        <f>IFERROR((VLOOKUP($A318,'1516'!$F$10:$L$408,5,FALSE)/VLOOKUP($A318,'2016'!$F$10:$M$460,8,FALSE))*1000,#N/A)</f>
        <v>2.3379383634431457</v>
      </c>
      <c r="AP318" s="196">
        <f>IFERROR((VLOOKUP($A318,'1617'!$F$10:$L$408,5,FALSE)/VLOOKUP($A318,'2017'!$F$10:$M$460,8,FALSE))*1000,#N/A)</f>
        <v>2.9436501261564341</v>
      </c>
      <c r="AQ318" s="196">
        <f>IFERROR((VLOOKUP($A318,'1718'!$F$10:$L$408,5,FALSE)/VLOOKUP($A318,'2018'!$F$10:$N$460,9,FALSE))*1000,#N/A)</f>
        <v>1.6628559551028892</v>
      </c>
      <c r="AR318" s="196">
        <f>IFERROR((VLOOKUP($A318,'1819'!$F$10:$L$408,5,FALSE)/VLOOKUP($A318,'2018'!$F$10:$N$460,9,FALSE))*1000,#N/A)</f>
        <v>6.6514238204115568</v>
      </c>
      <c r="AS318" s="196">
        <f>IFERROR((VLOOKUP($A318,'1920'!$F$10:$L$408,5,FALSE)/VLOOKUP($A318,'2019'!$F$10:$N$464,8,FALSE))*1000,#N/A)</f>
        <v>7.5633687653311528</v>
      </c>
      <c r="AT318" s="196">
        <f>IFERROR((VLOOKUP($A318,'20 21'!$F$10:$L$408,5,FALSE)/VLOOKUP($A318,'2020'!$F$10:$N$469,8,FALSE))*1000,#N/A)</f>
        <v>2.9887205685742009</v>
      </c>
      <c r="AU318" s="196">
        <f>IFERROR((VLOOKUP($A318,'21 22'!$F$10:$L$408,5,FALSE)/VLOOKUP($A318,'2021'!$F$10:$N$469,8,FALSE))*1000,#N/A)</f>
        <v>3.7198739158525362</v>
      </c>
      <c r="AV318" s="196">
        <f>IFERROR((VLOOKUP($A318,'22 23'!$F$10:$L$408,5,FALSE)/VLOOKUP($A318,'2022'!$F$10:$N$469,8,FALSE))*1000,#N/A)</f>
        <v>2.6882236602085294</v>
      </c>
      <c r="AW318" s="196">
        <f>IFERROR((VLOOKUP($A318,'23 24'!$F$7:$M$408,5,FALSE)/VLOOKUP($A318,'2023'!$C$7:$N$469,9,FALSE))*1000,#N/A)</f>
        <v>2.8418240721444405</v>
      </c>
      <c r="AY318" s="196">
        <f>IFERROR((VLOOKUP($A318,'0910'!$F$10:$L$433,6,FALSE)/VLOOKUP($A318,'2010'!$C$5:$K$611,9,FALSE))*1000,#N/A)</f>
        <v>0.22123893805309736</v>
      </c>
      <c r="AZ318" s="196">
        <f>IFERROR((VLOOKUP($A318,'1011'!$F$10:$L$433,6,FALSE)/VLOOKUP($A318,'2011'!$C$5:$K$611,9,FALSE))*1000,#N/A)</f>
        <v>0</v>
      </c>
      <c r="BA318" s="196">
        <f>IFERROR((VLOOKUP($A318,'1112'!$F$10:$L$408,6,FALSE)/VLOOKUP($A318,'2012'!$F$10:$M$460,8,FALSE))*1000,#N/A)</f>
        <v>0</v>
      </c>
      <c r="BB318" s="196">
        <f>IFERROR((VLOOKUP($A318,'1213'!$F$10:$L$408,6,FALSE)/VLOOKUP($A318,'2013'!$F$10:$M$460,8,FALSE))*1000,#N/A)</f>
        <v>0</v>
      </c>
      <c r="BC318" s="196">
        <f>IFERROR((VLOOKUP($A318,'1314'!$F$10:$L$408,6,FALSE)/VLOOKUP($A318,'2014'!$F$10:$M$460,8,FALSE))*1000,#N/A)</f>
        <v>0</v>
      </c>
      <c r="BD318" s="196">
        <f>IFERROR((VLOOKUP($A318,'1415'!$F$10:$L$408,6,FALSE)/VLOOKUP($A318,'2015'!$F$10:$M$460,8,FALSE))*1000,#N/A)</f>
        <v>0</v>
      </c>
      <c r="BE318" s="196">
        <f>IFERROR((VLOOKUP($A318,'1516'!$F$10:$L$408,6,FALSE)/VLOOKUP($A318,'2016'!$F$10:$M$460,8,FALSE))*1000,#N/A)</f>
        <v>0</v>
      </c>
      <c r="BF318" s="196">
        <f>IFERROR((VLOOKUP($A318,'1617'!$F$10:$L$408,6,FALSE)/VLOOKUP($A318,'2017'!$F$10:$M$460,8,FALSE))*1000,#N/A)</f>
        <v>0</v>
      </c>
      <c r="BG318" s="196">
        <f>IFERROR((VLOOKUP($A318,'1718'!$F$10:$L$408,6,FALSE)/VLOOKUP($A318,'2018'!$F$10:$N$460,9,FALSE))*1000,#N/A)</f>
        <v>0</v>
      </c>
      <c r="BH318" s="196">
        <f>IFERROR((VLOOKUP($A318,'1819'!$F$10:$L$408,6,FALSE)/VLOOKUP($A318,'2018'!$F$10:$N$460,9,FALSE))*1000,#N/A)</f>
        <v>0</v>
      </c>
      <c r="BI318" s="196">
        <f>IFERROR((VLOOKUP($A318,'1920'!$F$10:$L$408,6,FALSE)/VLOOKUP($A318,'2019'!$F$10:$N$464,8,FALSE))*1000,#N/A)</f>
        <v>0</v>
      </c>
      <c r="BJ318" s="196">
        <f>IFERROR((VLOOKUP($A318,'20 21'!$F$10:$L$408,6,FALSE)/VLOOKUP($A318,'2020'!$F$10:$N$469,8,FALSE))*1000,#N/A)</f>
        <v>0</v>
      </c>
      <c r="BK318" s="196">
        <f>IFERROR((VLOOKUP($A318,'21 22'!$F$10:$L$408,6,FALSE)/VLOOKUP($A318,'2021'!$F$10:$N$469,8,FALSE))*1000,#N/A)</f>
        <v>0</v>
      </c>
      <c r="BL318" s="196">
        <f>IFERROR((VLOOKUP($A318,'22 23'!$F$10:$L$408,6,FALSE)/VLOOKUP($A318,'2022'!$F$10:$N$469,8,FALSE))*1000,#N/A)</f>
        <v>0</v>
      </c>
      <c r="BM318" s="196">
        <f>IFERROR((VLOOKUP($A318,'23 24'!$F$7:$M$408,6,FALSE)/VLOOKUP($A318,'2023'!$C$7:$N$469,9,FALSE))*1000,#N/A)</f>
        <v>0</v>
      </c>
      <c r="BO318" s="196">
        <f>IFERROR((VLOOKUP($A318,'0910'!$F$10:$L$433,7,FALSE)/VLOOKUP($A318,'2010'!$C$5:$K$611,9,FALSE))*1000,#N/A)</f>
        <v>2.4336283185840708</v>
      </c>
      <c r="BP318" s="196">
        <f>IFERROR((VLOOKUP($A318,'1011'!$F$10:$L$433,7,FALSE)/VLOOKUP($A318,'2011'!$C$5:$K$611,9,FALSE))*1000,#N/A)</f>
        <v>7.0206230802983765</v>
      </c>
      <c r="BQ318" s="196">
        <f>IFERROR((VLOOKUP($A318,'1112'!$F$10:$L$408,7,FALSE)/VLOOKUP($A318,'2012'!$F$10:$M$460,8,FALSE))*1000,#N/A)</f>
        <v>6.0949063996517197</v>
      </c>
      <c r="BR318" s="196">
        <f>IFERROR((VLOOKUP($A318,'1213'!$F$10:$L$408,7,FALSE)/VLOOKUP($A318,'2013'!$F$10:$M$460,8,FALSE))*1000,#N/A)</f>
        <v>3.0289917784508869</v>
      </c>
      <c r="BS318" s="196">
        <f>IFERROR((VLOOKUP($A318,'1314'!$F$10:$L$408,7,FALSE)/VLOOKUP($A318,'2014'!$F$10:$M$460,8,FALSE))*1000,#N/A)</f>
        <v>2.3706896551724137</v>
      </c>
      <c r="BT318" s="196">
        <f>IFERROR((VLOOKUP($A318,'1415'!$F$10:$L$408,7,FALSE)/VLOOKUP($A318,'2015'!$F$10:$M$460,8,FALSE))*1000,#N/A)</f>
        <v>5.3418803418803416</v>
      </c>
      <c r="BU318" s="196">
        <f>IFERROR((VLOOKUP($A318,'1516'!$F$10:$L$408,7,FALSE)/VLOOKUP($A318,'2016'!$F$10:$M$460,8,FALSE))*1000,#N/A)</f>
        <v>7.8639744952178541</v>
      </c>
      <c r="BV318" s="196">
        <f>IFERROR((VLOOKUP($A318,'1617'!$F$10:$L$408,7,FALSE)/VLOOKUP($A318,'2017'!$F$10:$M$460,8,FALSE))*1000,#N/A)</f>
        <v>10.092514718250632</v>
      </c>
      <c r="BW318" s="196">
        <f>IFERROR((VLOOKUP($A318,'1718'!$F$10:$L$408,7,FALSE)/VLOOKUP($A318,'2018'!$F$10:$N$460,9,FALSE))*1000,#N/A)</f>
        <v>14.54998960715028</v>
      </c>
      <c r="BX318" s="196">
        <f>IFERROR((VLOOKUP($A318,'1819'!$F$10:$L$408,7,FALSE)/VLOOKUP($A318,'2018'!$F$10:$N$460,9,FALSE))*1000,#N/A)</f>
        <v>19.746414466846808</v>
      </c>
      <c r="BY318" s="196">
        <f>IFERROR((VLOOKUP($A318,'1920'!$F$10:$L$408,7,FALSE)/VLOOKUP($A318,'2019'!$F$10:$N$464,8,FALSE))*1000,#N/A)</f>
        <v>19.010629599345869</v>
      </c>
      <c r="BZ318" s="196">
        <f>IFERROR((VLOOKUP($A318,'20 21'!$F$10:$L$408,7,FALSE)/VLOOKUP($A318,'2020'!$F$10:$N$469,8,FALSE))*1000,#N/A)</f>
        <v>14.345858729156166</v>
      </c>
      <c r="CA318" s="196">
        <f>IFERROR((VLOOKUP($A318,'21 22'!$F$10:$L$408,7,FALSE)/VLOOKUP($A318,'2021'!$F$10:$N$469,8,FALSE))*1000,#N/A)</f>
        <v>12.138535935939856</v>
      </c>
      <c r="CB318" s="196">
        <f>IFERROR((VLOOKUP($A318,'22 23'!$F$10:$L$408,7,FALSE)/VLOOKUP($A318,'2022'!$F$10:$N$469,8,FALSE))*1000,#N/A)</f>
        <v>10.752894640834118</v>
      </c>
      <c r="CC318" s="196">
        <f>IFERROR((VLOOKUP($A318,'23 24'!$F$7:$M$408,7,FALSE)/VLOOKUP($A318,'2023'!$C$7:$N$469,9,FALSE))*1000,#N/A)</f>
        <v>5.6836481442888811</v>
      </c>
      <c r="CE318" s="198">
        <f>IFERROR((VLOOKUP($A318,'0910'!$F$10:$S$433,9,FALSE)/VLOOKUP($A318,'2010'!$C$5:$K$611,9,FALSE))*1000,#N/A)</f>
        <v>2.8761061946902653</v>
      </c>
      <c r="CF318" s="198">
        <f>IFERROR((VLOOKUP($A318,'1011'!$F$10:$S$433,10,FALSE)/VLOOKUP($A318,'2011'!$C$5:$K$611,9,FALSE))*1000,#N/A)</f>
        <v>2.8521281263712153</v>
      </c>
      <c r="CG318" s="198">
        <f>IFERROR((VLOOKUP($A318,'1112'!$F$10:$S$408,9,FALSE)/VLOOKUP($A318,'2012'!$F$10:$M$460,8,FALSE))*1000,#N/A)</f>
        <v>4.5711797997387897</v>
      </c>
      <c r="CH318" s="198">
        <f>IFERROR((VLOOKUP($A318,'1213'!$F$10:$S$408,9,FALSE)/VLOOKUP($A318,'2013'!$F$10:$M$460,8,FALSE))*1000,#N/A)</f>
        <v>3.8944180008654263</v>
      </c>
      <c r="CI318" s="198">
        <f>IFERROR((VLOOKUP($A318,'1314'!$F$10:$S$408,9,FALSE)/VLOOKUP($A318,'2014'!$F$10:$M$460,8,FALSE))*1000,#N/A)</f>
        <v>1.2931034482758621</v>
      </c>
      <c r="CJ318" s="198">
        <f>IFERROR((VLOOKUP($A318,'1415'!$F$10:$S$408,9,FALSE)/VLOOKUP($A318,'2015'!$F$10:$M$460,8,FALSE))*1000,#N/A)</f>
        <v>2.5641025641025643</v>
      </c>
      <c r="CK318" s="198">
        <f>IFERROR((VLOOKUP($A318,'1516'!$F$10:$S$408,9,FALSE)/VLOOKUP($A318,'2016'!$F$10:$M$460,8,FALSE))*1000,#N/A)</f>
        <v>3.8257173219978746</v>
      </c>
      <c r="CL318" s="198">
        <f>IFERROR((VLOOKUP($A318,'1617'!$F$10:$S$408,9,FALSE)/VLOOKUP($A318,'2017'!$F$10:$M$460,8,FALSE))*1000,#N/A)</f>
        <v>8.6206896551724128</v>
      </c>
      <c r="CM318" s="198">
        <f>IFERROR((VLOOKUP($A318,'1718'!$F$10:$S$408,9,FALSE)/VLOOKUP($A318,'2018'!$F$10:$N$460,9,FALSE))*1000,#N/A)</f>
        <v>7.690708792350863</v>
      </c>
      <c r="CN318" s="198">
        <f>IFERROR((VLOOKUP($A318,'1819'!$F$10:$S$408,9,FALSE)/VLOOKUP($A318,'2018'!$F$10:$N$460,9,FALSE))*1000,#N/A)</f>
        <v>11.224277696944501</v>
      </c>
      <c r="CO318" s="198">
        <f>IFERROR((VLOOKUP($A318,'1920'!$F$10:$S$408,9,FALSE)/VLOOKUP($A318,'2019'!$F$10:$N$464,8,FALSE))*1000,#N/A)</f>
        <v>13.491414554374488</v>
      </c>
      <c r="CP318" s="198">
        <f>IFERROR((VLOOKUP($A318,'20 21'!$F$10:$S$408,9,FALSE)/VLOOKUP($A318,'2020'!$F$10:$N$469,8,FALSE))*1000,#N/A)</f>
        <v>12.751874425916592</v>
      </c>
      <c r="CQ318" s="198">
        <f>IFERROR((VLOOKUP($A318,'21 22'!$F$10:$S$408,9,FALSE)/VLOOKUP($A318,'2021'!$F$10:$N$469,8,FALSE))*1000,#N/A)</f>
        <v>12.725884448969204</v>
      </c>
      <c r="CR318" s="198">
        <f>IFERROR((VLOOKUP($A318,'22 23'!$F$10:$S$408,9,FALSE)/VLOOKUP($A318,'2022'!$F$10:$N$469,8,FALSE))*1000,#N/A)</f>
        <v>9.0247508592714905</v>
      </c>
      <c r="CS318" s="196">
        <f>IFERROR((VLOOKUP($A318,'23 24'!$F$7:$S$408,9,FALSE)/VLOOKUP($A318,'2023'!$C$7:$N$469,9,FALSE))*1000,#N/A)</f>
        <v>6.8203777731466566</v>
      </c>
      <c r="CU318" s="198">
        <f>IFERROR((VLOOKUP($A318,'0910'!$F$10:$S$433,10,FALSE)/VLOOKUP($A318,'2010'!$C$5:$K$611,9,FALSE))*1000,#N/A)</f>
        <v>1.3274336283185841</v>
      </c>
      <c r="CV318" s="198">
        <f>IFERROR((VLOOKUP($A318,'1011'!$F$10:$S$433,11,FALSE)/VLOOKUP($A318,'2011'!$C$5:$K$611,9,FALSE))*1000,#N/A)</f>
        <v>1.9745502413339184</v>
      </c>
      <c r="CW318" s="198">
        <f>IFERROR((VLOOKUP($A318,'1112'!$F$10:$S$408,10,FALSE)/VLOOKUP($A318,'2012'!$F$10:$M$460,8,FALSE))*1000,#N/A)</f>
        <v>1.3060513713539399</v>
      </c>
      <c r="CX318" s="198">
        <f>IFERROR((VLOOKUP($A318,'1213'!$F$10:$S$408,10,FALSE)/VLOOKUP($A318,'2013'!$F$10:$M$460,8,FALSE))*1000,#N/A)</f>
        <v>0.64906966681090439</v>
      </c>
      <c r="CY318" s="198">
        <f>IFERROR((VLOOKUP($A318,'1314'!$F$10:$S$408,10,FALSE)/VLOOKUP($A318,'2014'!$F$10:$M$460,8,FALSE))*1000,#N/A)</f>
        <v>0.21551724137931033</v>
      </c>
      <c r="CZ318" s="198">
        <f>IFERROR((VLOOKUP($A318,'1415'!$F$10:$S$408,10,FALSE)/VLOOKUP($A318,'2015'!$F$10:$M$460,8,FALSE))*1000,#N/A)</f>
        <v>0</v>
      </c>
      <c r="DA318" s="198">
        <f>IFERROR((VLOOKUP($A318,'1516'!$F$10:$S$408,10,FALSE)/VLOOKUP($A318,'2016'!$F$10:$M$460,8,FALSE))*1000,#N/A)</f>
        <v>1.0626992561105206</v>
      </c>
      <c r="DB318" s="198">
        <f>IFERROR((VLOOKUP($A318,'1617'!$F$10:$S$408,10,FALSE)/VLOOKUP($A318,'2017'!$F$10:$M$460,8,FALSE))*1000,#N/A)</f>
        <v>1.8923465096719931</v>
      </c>
      <c r="DC318" s="198">
        <f>IFERROR((VLOOKUP($A318,'1718'!$F$10:$S$408,10,FALSE)/VLOOKUP($A318,'2018'!$F$10:$N$460,9,FALSE))*1000,#N/A)</f>
        <v>2.909997921430056</v>
      </c>
      <c r="DD318" s="198">
        <f>IFERROR((VLOOKUP($A318,'1819'!$F$10:$S$408,10,FALSE)/VLOOKUP($A318,'2018'!$F$10:$N$460,9,FALSE))*1000,#N/A)</f>
        <v>2.7021409270421946</v>
      </c>
      <c r="DE318" s="198">
        <f>IFERROR((VLOOKUP($A318,'1920'!$F$10:$S$408,10,FALSE)/VLOOKUP($A318,'2019'!$F$10:$N$464,8,FALSE))*1000,#N/A)</f>
        <v>7.1545380212591985</v>
      </c>
      <c r="DF318" s="198">
        <f>IFERROR((VLOOKUP($A318,'20 21'!$F$10:$S$408,10,FALSE)/VLOOKUP($A318,'2020'!$F$10:$N$469,8,FALSE))*1000,#N/A)</f>
        <v>6.5751852508632425</v>
      </c>
      <c r="DG318" s="198">
        <f>IFERROR((VLOOKUP($A318,'21 22'!$F$10:$S$408,10,FALSE)/VLOOKUP($A318,'2021'!$F$10:$N$469,8,FALSE))*1000,#N/A)</f>
        <v>3.9156567535289857</v>
      </c>
      <c r="DH318" s="198">
        <f>IFERROR((VLOOKUP($A318,'22 23'!$F$10:$S$408,10,FALSE)/VLOOKUP($A318,'2022'!$F$10:$N$469,8,FALSE))*1000,#N/A)</f>
        <v>3.6483035388544329</v>
      </c>
      <c r="DI318" s="196">
        <f>IFERROR((VLOOKUP($A318,'23 24'!$F$7:$S$408,10,FALSE)/VLOOKUP($A318,'2023'!$C$7:$N$469,9,FALSE))*1000,#N/A)</f>
        <v>4.5469185154311047</v>
      </c>
      <c r="DK318" s="198">
        <f>IFERROR((VLOOKUP($A318,'0910'!$F$10:$S$433,11,FALSE)/VLOOKUP($A318,'2010'!$C$5:$K$611,9,FALSE))*1000,#N/A)</f>
        <v>0</v>
      </c>
      <c r="DL318" s="198">
        <f>IFERROR((VLOOKUP($A318,'1011'!$F$10:$S$433,12,FALSE)/VLOOKUP($A318,'2011'!$C$5:$K$611,9,FALSE))*1000,#N/A)</f>
        <v>0</v>
      </c>
      <c r="DM318" s="198">
        <f>IFERROR((VLOOKUP($A318,'1112'!$F$10:$S$408,11,FALSE)/VLOOKUP($A318,'2012'!$F$10:$M$460,8,FALSE))*1000,#N/A)</f>
        <v>0</v>
      </c>
      <c r="DN318" s="198">
        <f>IFERROR((VLOOKUP($A318,'1213'!$F$10:$S$408,11,FALSE)/VLOOKUP($A318,'2013'!$F$10:$M$460,8,FALSE))*1000,#N/A)</f>
        <v>0</v>
      </c>
      <c r="DO318" s="198">
        <f>IFERROR((VLOOKUP($A318,'1314'!$F$10:$S$408,11,FALSE)/VLOOKUP($A318,'2014'!$F$10:$M$460,8,FALSE))*1000,#N/A)</f>
        <v>0</v>
      </c>
      <c r="DP318" s="198">
        <f>IFERROR((VLOOKUP($A318,'1415'!$F$10:$S$408,11,FALSE)/VLOOKUP($A318,'2015'!$F$10:$M$460,8,FALSE))*1000,#N/A)</f>
        <v>0.21367521367521367</v>
      </c>
      <c r="DQ318" s="198">
        <f>IFERROR((VLOOKUP($A318,'1516'!$F$10:$S$408,11,FALSE)/VLOOKUP($A318,'2016'!$F$10:$M$460,8,FALSE))*1000,#N/A)</f>
        <v>0</v>
      </c>
      <c r="DR318" s="198">
        <f>IFERROR((VLOOKUP($A318,'1617'!$F$10:$S$408,11,FALSE)/VLOOKUP($A318,'2017'!$F$10:$M$460,8,FALSE))*1000,#N/A)</f>
        <v>0</v>
      </c>
      <c r="DS318" s="198">
        <f>IFERROR((VLOOKUP($A318,'1718'!$F$10:$S$408,11,FALSE)/VLOOKUP($A318,'2018'!$F$10:$N$460,9,FALSE))*1000,#N/A)</f>
        <v>0</v>
      </c>
      <c r="DT318" s="198">
        <f>IFERROR((VLOOKUP($A318,'1819'!$F$10:$S$408,11,FALSE)/VLOOKUP($A318,'2018'!$F$10:$N$460,9,FALSE))*1000,#N/A)</f>
        <v>0</v>
      </c>
      <c r="DU318" s="198">
        <f>IFERROR((VLOOKUP($A318,'1920'!$F$10:$S$408,11,FALSE)/VLOOKUP($A318,'2019'!$F$10:$N$464,8,FALSE))*1000,#N/A)</f>
        <v>0</v>
      </c>
      <c r="DV318" s="198">
        <f>IFERROR((VLOOKUP($A318,'20 21'!$F$10:$S$408,11,FALSE)/VLOOKUP($A318,'2020'!$F$10:$N$469,8,FALSE))*1000,#N/A)</f>
        <v>0</v>
      </c>
      <c r="DW318" s="198">
        <f>IFERROR((VLOOKUP($A318,'21 22'!$F$10:$S$408,11,FALSE)/VLOOKUP($A318,'2021'!$F$10:$N$469,8,FALSE))*1000,#N/A)</f>
        <v>0</v>
      </c>
      <c r="DX318" s="198">
        <f>IFERROR((VLOOKUP($A318,'22 23'!$F$10:$S$408,11,FALSE)/VLOOKUP($A318,'2022'!$F$10:$N$469,8,FALSE))*1000,#N/A)</f>
        <v>0.57604792718754205</v>
      </c>
      <c r="DY318" s="196">
        <f>IFERROR((VLOOKUP($A318,'23 24'!$F$7:$S$408,11,FALSE)/VLOOKUP($A318,'2023'!$C$7:$N$469,9,FALSE))*1000,#N/A)</f>
        <v>0</v>
      </c>
      <c r="EA318" s="198">
        <f>IFERROR((VLOOKUP($A318,'0910'!$F$10:$S$433,12,FALSE)/VLOOKUP($A318,'2010'!$C$5:$K$611,9,FALSE))*1000,#N/A)</f>
        <v>4.4247787610619467</v>
      </c>
      <c r="EB318" s="198">
        <f>IFERROR((VLOOKUP($A318,'1011'!$F$10:$S$433,13,FALSE)/VLOOKUP($A318,'2011'!$C$5:$K$611,9,FALSE))*1000,#N/A)</f>
        <v>4.8266783677051341</v>
      </c>
      <c r="EC318" s="198">
        <f>IFERROR((VLOOKUP($A318,'1112'!$F$10:$S$408,12,FALSE)/VLOOKUP($A318,'2012'!$F$10:$M$460,8,FALSE))*1000,#N/A)</f>
        <v>5.8772311710927294</v>
      </c>
      <c r="ED318" s="198">
        <f>IFERROR((VLOOKUP($A318,'1213'!$F$10:$S$408,12,FALSE)/VLOOKUP($A318,'2013'!$F$10:$M$460,8,FALSE))*1000,#N/A)</f>
        <v>4.5434876676763309</v>
      </c>
      <c r="EE318" s="198">
        <f>IFERROR((VLOOKUP($A318,'1314'!$F$10:$S$408,12,FALSE)/VLOOKUP($A318,'2014'!$F$10:$M$460,8,FALSE))*1000,#N/A)</f>
        <v>1.5086206896551724</v>
      </c>
      <c r="EF318" s="198">
        <f>IFERROR((VLOOKUP($A318,'1415'!$F$10:$S$408,12,FALSE)/VLOOKUP($A318,'2015'!$F$10:$M$460,8,FALSE))*1000,#N/A)</f>
        <v>2.7777777777777777</v>
      </c>
      <c r="EG318" s="198">
        <f>IFERROR((VLOOKUP($A318,'1516'!$F$10:$S$408,12,FALSE)/VLOOKUP($A318,'2016'!$F$10:$M$460,8,FALSE))*1000,#N/A)</f>
        <v>4.6758767268862913</v>
      </c>
      <c r="EH318" s="198">
        <f>IFERROR((VLOOKUP($A318,'1617'!$F$10:$S$408,12,FALSE)/VLOOKUP($A318,'2017'!$F$10:$M$460,8,FALSE))*1000,#N/A)</f>
        <v>10.513036164844408</v>
      </c>
      <c r="EI318" s="198">
        <f>IFERROR((VLOOKUP($A318,'1718'!$F$10:$S$408,12,FALSE)/VLOOKUP($A318,'2018'!$F$10:$N$460,9,FALSE))*1000,#N/A)</f>
        <v>10.600706713780919</v>
      </c>
      <c r="EJ318" s="198">
        <f>IFERROR((VLOOKUP($A318,'1819'!$F$10:$S$408,12,FALSE)/VLOOKUP($A318,'2018'!$F$10:$N$460,9,FALSE))*1000,#N/A)</f>
        <v>13.926418623986697</v>
      </c>
      <c r="EK318" s="198">
        <f>IFERROR((VLOOKUP($A318,'1920'!$F$10:$S$408,12,FALSE)/VLOOKUP($A318,'2019'!$F$10:$N$464,8,FALSE))*1000,#N/A)</f>
        <v>20.645952575633689</v>
      </c>
      <c r="EL318" s="198">
        <f>IFERROR((VLOOKUP($A318,'20 21'!$F$10:$S$408,12,FALSE)/VLOOKUP($A318,'2020'!$F$10:$N$469,8,FALSE))*1000,#N/A)</f>
        <v>19.327059676779832</v>
      </c>
      <c r="EM318" s="198">
        <f>IFERROR((VLOOKUP($A318,'21 22'!$F$10:$S$408,12,FALSE)/VLOOKUP($A318,'2021'!$F$10:$N$469,8,FALSE))*1000,#N/A)</f>
        <v>16.641541202498189</v>
      </c>
      <c r="EN318" s="198">
        <f>IFERROR((VLOOKUP($A318,'22 23'!$F$10:$S$408,12,FALSE)/VLOOKUP($A318,'2022'!$F$10:$N$469,8,FALSE))*1000,#N/A)</f>
        <v>13.249102325313466</v>
      </c>
      <c r="EO318" s="196">
        <f>IFERROR((VLOOKUP($A318,'23 24'!$F$7:$S$408,12,FALSE)/VLOOKUP($A318,'2023'!$C$7:$N$469,9,FALSE))*1000,#N/A)</f>
        <v>11.367296288577762</v>
      </c>
    </row>
    <row r="319" spans="1:145" x14ac:dyDescent="0.3">
      <c r="A319" t="s">
        <v>1142</v>
      </c>
      <c r="B319" t="s">
        <v>1742</v>
      </c>
      <c r="C319" t="str">
        <f>IF(VLOOKUP($A319,'0910'!$F$10:$L$433,1,FALSE)=VLOOKUP($A319,'2010'!$C$5:$K$611,1,FALSE),VLOOKUP($A319,'0910'!$F$10:$L$433,1,FALSE),FALSE)</f>
        <v>West Somerset</v>
      </c>
      <c r="D319" t="str">
        <f>IF(VLOOKUP($A319,'1011'!$F$10:$L$433,1,FALSE)=VLOOKUP($A319,'2011'!$C$5:$K$611,1,FALSE),VLOOKUP($A319,'1011'!$F$10:$L$433,1,FALSE),FALSE)</f>
        <v>West Somerset</v>
      </c>
      <c r="E319" t="str">
        <f>IF(VLOOKUP(A319,'1112'!$F$10:$L$408,1,FALSE)=VLOOKUP(A319,'2012'!$F$10:$M$460,1,FALSE),VLOOKUP(A319,'1112'!$F$10:$L$408,1,FALSE),FALSE)</f>
        <v>West Somerset</v>
      </c>
      <c r="F319" t="str">
        <f>IF(VLOOKUP($A319,'1213'!$F$10:$L$408,1,FALSE)=VLOOKUP($A319,'2013'!$F$10:$M$460,1,FALSE),VLOOKUP($A319,'1213'!$F$10:$L$408,1,FALSE),FALSE)</f>
        <v>West Somerset</v>
      </c>
      <c r="G319" t="str">
        <f>IF(VLOOKUP($A319,'1314'!$F$10:$L$408,1,FALSE)=VLOOKUP($A319,'2014'!$F$10:$M$460,1,FALSE),VLOOKUP($A319,'1314'!$F$10:$L$408,1,FALSE),FALSE)</f>
        <v>West Somerset</v>
      </c>
      <c r="H319" t="str">
        <f>IF(VLOOKUP($A319,'1415'!$F$10:$L$408,1,FALSE)=VLOOKUP($A319,'2015'!$F$10:$M$460,1,FALSE),VLOOKUP($A319,'1415'!$F$10:$L$408,1,FALSE),FALSE)</f>
        <v>West Somerset</v>
      </c>
      <c r="I319" t="str">
        <f>IF(VLOOKUP($A319,'1516'!$F$10:$L$408,1,FALSE)=VLOOKUP($A319,'2015'!$F$10:$M$460,1,FALSE),VLOOKUP($A319,'1516'!$F$10:$L$408,1,FALSE),FALSE)</f>
        <v>West Somerset</v>
      </c>
      <c r="J319" t="str">
        <f>IF(VLOOKUP($A319,'1617'!$F$10:$L$408,1,FALSE)=VLOOKUP($A319,'2016'!$F$10:$M$460,1,FALSE),VLOOKUP($A319,'1617'!$F$10:$L$408,1,FALSE),FALSE)</f>
        <v>West Somerset</v>
      </c>
      <c r="K319" t="str">
        <f>IF(VLOOKUP($A319,'1718'!$F$10:$M$408,1,FALSE)=VLOOKUP($A319,'2017'!$F$10:$M$460,1,FALSE),VLOOKUP($A319,'1718'!$F$10:$M$408,1,FALSE),FALSE)</f>
        <v>West Somerset</v>
      </c>
      <c r="L319" t="str">
        <f>IF(VLOOKUP($A319,'1819'!$F$10:$M$408,1,FALSE)=VLOOKUP($A319,'2018'!$F$10:$M$460,1,FALSE),VLOOKUP($A319,'1819'!$F$10:$M$408,1,FALSE),FALSE)</f>
        <v>West Somerset</v>
      </c>
      <c r="M319" t="e">
        <f>IF(VLOOKUP($A319,'1920'!$F$10:$M$408,1,FALSE)=VLOOKUP($A319,'2019'!$F$10:$M$464,1,FALSE),VLOOKUP($A319,'1920'!$F$10:$M$408,1,FALSE),FALSE)</f>
        <v>#N/A</v>
      </c>
      <c r="N319" t="e">
        <f>IF(VLOOKUP($A319,'20 21'!$F$10:$N$408,1,FALSE)=VLOOKUP($A319,'2020'!$F$10:$O$468,1,FALSE),VLOOKUP($A319,'20 21'!$F$10:$N$408,1,FALSE),FALSE)</f>
        <v>#N/A</v>
      </c>
      <c r="O319" t="e">
        <f>IF(VLOOKUP($A319,'21 22'!$F$10:$N$408,1,FALSE)=VLOOKUP($A319,'2021'!$F$10:$O$471,1,FALSE),VLOOKUP($A319,'21 22'!$F$10:$N$408,1,FALSE),FALSE)</f>
        <v>#N/A</v>
      </c>
      <c r="P319" t="e">
        <f>IF(VLOOKUP($A319,'22 23'!$F$10:$N$408,1,FALSE)=VLOOKUP($A319,'2022'!$F$10:$O$468,1,FALSE),VLOOKUP($A319,'22 23'!$F$10:$N$408,1,FALSE),FALSE)</f>
        <v>#N/A</v>
      </c>
      <c r="Q319" t="e">
        <f>IF(VLOOKUP($A319,'23 24'!$F$7:$N$408,1,FALSE)=VLOOKUP($A319,'2023'!$C$7:$O$468,1,FALSE),VLOOKUP($A319,'23 24'!$F$7:$N$408,1,FALSE),FALSE)</f>
        <v>#N/A</v>
      </c>
      <c r="S319" s="196">
        <f>IFERROR((VLOOKUP($A319,'0910'!$F$10:$L$433,4,FALSE)/VLOOKUP($A319,'2010'!$C$5:$K$611,9,FALSE))*1000,#N/A)</f>
        <v>2.8376844494892168</v>
      </c>
      <c r="T319" s="196">
        <f>IFERROR((VLOOKUP($A319,'1011'!$F$10:$L$433,4,FALSE)/VLOOKUP($A319,'2011'!$C$5:$K$611,9,FALSE))*1000,#N/A)</f>
        <v>1.707455890722823</v>
      </c>
      <c r="U319" s="196">
        <f>IFERROR((VLOOKUP($A319,'1112'!$F$10:$L$408,4,FALSE)/VLOOKUP($A319,'2012'!$F$10:$M$460,8,FALSE))*1000,#N/A)</f>
        <v>2.2650056625141564</v>
      </c>
      <c r="V319" s="196">
        <f>IFERROR((VLOOKUP($A319,'1213'!$F$10:$L$408,4,FALSE)/VLOOKUP($A319,'2013'!$F$10:$M$460,8,FALSE))*1000,#N/A)</f>
        <v>1.6939582156973463</v>
      </c>
      <c r="W319" s="196">
        <f>IFERROR((VLOOKUP($A319,'1314'!$F$10:$L$408,4,FALSE)/VLOOKUP($A319,'2014'!$F$10:$M$460,8,FALSE))*1000,#N/A)</f>
        <v>5.0590219224283306</v>
      </c>
      <c r="X319" s="196">
        <f>IFERROR((VLOOKUP($A319,'1415'!$F$10:$L$408,4,FALSE)/VLOOKUP($A319,'2015'!$F$10:$M$460,8,FALSE))*1000,#N/A)</f>
        <v>2.785515320334262</v>
      </c>
      <c r="Y319" s="196">
        <f>IFERROR((VLOOKUP($A319,'1516'!$F$10:$L$408,4,FALSE)/VLOOKUP($A319,'2016'!$F$10:$M$460,8,FALSE))*1000,#N/A)</f>
        <v>3.878116343490305</v>
      </c>
      <c r="Z319" s="196">
        <f>IFERROR((VLOOKUP($A319,'1617'!$F$10:$L$408,4,FALSE)/VLOOKUP($A319,'2017'!$F$10:$M$460,8,FALSE))*1000,#N/A)</f>
        <v>4.4004400440043998</v>
      </c>
      <c r="AA319" s="196">
        <f>IFERROR((VLOOKUP($A319,'1718'!$F$10:$L$408,4,FALSE)/VLOOKUP($A319,'2018'!$F$10:$N$460,9,FALSE))*1000,#N/A)</f>
        <v>2.1881838074398248</v>
      </c>
      <c r="AB319" s="196">
        <f>IFERROR((VLOOKUP($A319,'1819'!$F$10:$L$408,4,FALSE)/VLOOKUP($A319,'2018'!$F$10:$N$460,9,FALSE))*1000,#N/A)</f>
        <v>1.0940919037199124</v>
      </c>
      <c r="AC319" s="196" t="e">
        <f>IFERROR((VLOOKUP($A319,'1920'!$F$10:$L$408,4,FALSE)/VLOOKUP($A319,'2019'!$F$10:$N$464,8,FALSE))*1000,#N/A)</f>
        <v>#N/A</v>
      </c>
      <c r="AD319" s="196" t="e">
        <f>IFERROR((VLOOKUP($A319,'20 21'!$F$10:$M$408,4,FALSE)/VLOOKUP($A319,'2020'!$F$10:$N$469,8,FALSE))*1000,#N/A)</f>
        <v>#N/A</v>
      </c>
      <c r="AE319" s="196" t="e">
        <f>IFERROR((VLOOKUP($A319,'21 22'!$F$10:$M$408,4,FALSE)/VLOOKUP($A319,'2021'!$F$10:$N$469,8,FALSE))*1000,#N/A)</f>
        <v>#N/A</v>
      </c>
      <c r="AF319" s="196" t="e">
        <f>IFERROR((VLOOKUP($A319,'22 23'!$F$10:$M$408,4,FALSE)/VLOOKUP($A319,'2022'!$F$10:$N$469,8,FALSE))*1000,#N/A)</f>
        <v>#N/A</v>
      </c>
      <c r="AG319" s="196" t="e">
        <f>IFERROR((VLOOKUP($A319,'23 24'!$F$7:$M$408,4,FALSE)/VLOOKUP($A319,'2023'!$C$7:$N$469,9,FALSE))*1000,#N/A)</f>
        <v>#N/A</v>
      </c>
      <c r="AI319" s="196">
        <f>IFERROR((VLOOKUP($A319,'0910'!$F$10:$L$433,5,FALSE)/VLOOKUP($A319,'2010'!$C$5:$K$611,9,FALSE))*1000,#N/A)</f>
        <v>0.56753688989784334</v>
      </c>
      <c r="AJ319" s="196">
        <f>IFERROR((VLOOKUP($A319,'1011'!$F$10:$L$433,5,FALSE)/VLOOKUP($A319,'2011'!$C$5:$K$611,9,FALSE))*1000,#N/A)</f>
        <v>0.56915196357427433</v>
      </c>
      <c r="AK319" s="196">
        <f>IFERROR((VLOOKUP($A319,'1112'!$F$10:$L$408,5,FALSE)/VLOOKUP($A319,'2012'!$F$10:$M$460,8,FALSE))*1000,#N/A)</f>
        <v>1.1325028312570782</v>
      </c>
      <c r="AL319" s="196">
        <f>IFERROR((VLOOKUP($A319,'1213'!$F$10:$L$408,5,FALSE)/VLOOKUP($A319,'2013'!$F$10:$M$460,8,FALSE))*1000,#N/A)</f>
        <v>1.129305477131564</v>
      </c>
      <c r="AM319" s="196">
        <f>IFERROR((VLOOKUP($A319,'1314'!$F$10:$L$408,5,FALSE)/VLOOKUP($A319,'2014'!$F$10:$M$460,8,FALSE))*1000,#N/A)</f>
        <v>0.56211354693648119</v>
      </c>
      <c r="AN319" s="196">
        <f>IFERROR((VLOOKUP($A319,'1415'!$F$10:$L$408,5,FALSE)/VLOOKUP($A319,'2015'!$F$10:$M$460,8,FALSE))*1000,#N/A)</f>
        <v>1.671309192200557</v>
      </c>
      <c r="AO319" s="196">
        <f>IFERROR((VLOOKUP($A319,'1516'!$F$10:$L$408,5,FALSE)/VLOOKUP($A319,'2016'!$F$10:$M$460,8,FALSE))*1000,#N/A)</f>
        <v>0</v>
      </c>
      <c r="AP319" s="196">
        <f>IFERROR((VLOOKUP($A319,'1617'!$F$10:$L$408,5,FALSE)/VLOOKUP($A319,'2017'!$F$10:$M$460,8,FALSE))*1000,#N/A)</f>
        <v>1.1001100110011</v>
      </c>
      <c r="AQ319" s="196">
        <f>IFERROR((VLOOKUP($A319,'1718'!$F$10:$L$408,5,FALSE)/VLOOKUP($A319,'2018'!$F$10:$N$460,9,FALSE))*1000,#N/A)</f>
        <v>0</v>
      </c>
      <c r="AR319" s="196">
        <f>IFERROR((VLOOKUP($A319,'1819'!$F$10:$L$408,5,FALSE)/VLOOKUP($A319,'2018'!$F$10:$N$460,9,FALSE))*1000,#N/A)</f>
        <v>0</v>
      </c>
      <c r="AS319" s="196" t="e">
        <f>IFERROR((VLOOKUP($A319,'1920'!$F$10:$L$408,5,FALSE)/VLOOKUP($A319,'2019'!$F$10:$N$464,8,FALSE))*1000,#N/A)</f>
        <v>#N/A</v>
      </c>
      <c r="AT319" s="196" t="e">
        <f>IFERROR((VLOOKUP($A319,'20 21'!$F$10:$L$408,5,FALSE)/VLOOKUP($A319,'2020'!$F$10:$N$469,8,FALSE))*1000,#N/A)</f>
        <v>#N/A</v>
      </c>
      <c r="AU319" s="196" t="e">
        <f>IFERROR((VLOOKUP($A319,'21 22'!$F$10:$L$408,5,FALSE)/VLOOKUP($A319,'2021'!$F$10:$N$469,8,FALSE))*1000,#N/A)</f>
        <v>#N/A</v>
      </c>
      <c r="AV319" s="196" t="e">
        <f>IFERROR((VLOOKUP($A319,'22 23'!$F$10:$L$408,5,FALSE)/VLOOKUP($A319,'2022'!$F$10:$N$469,8,FALSE))*1000,#N/A)</f>
        <v>#N/A</v>
      </c>
      <c r="AW319" s="196" t="e">
        <f>IFERROR((VLOOKUP($A319,'23 24'!$F$7:$M$408,5,FALSE)/VLOOKUP($A319,'2023'!$C$7:$N$469,9,FALSE))*1000,#N/A)</f>
        <v>#N/A</v>
      </c>
      <c r="AY319" s="196">
        <f>IFERROR((VLOOKUP($A319,'0910'!$F$10:$L$433,6,FALSE)/VLOOKUP($A319,'2010'!$C$5:$K$611,9,FALSE))*1000,#N/A)</f>
        <v>0</v>
      </c>
      <c r="AZ319" s="196">
        <f>IFERROR((VLOOKUP($A319,'1011'!$F$10:$L$433,6,FALSE)/VLOOKUP($A319,'2011'!$C$5:$K$611,9,FALSE))*1000,#N/A)</f>
        <v>0</v>
      </c>
      <c r="BA319" s="196">
        <f>IFERROR((VLOOKUP($A319,'1112'!$F$10:$L$408,6,FALSE)/VLOOKUP($A319,'2012'!$F$10:$M$460,8,FALSE))*1000,#N/A)</f>
        <v>0</v>
      </c>
      <c r="BB319" s="196">
        <f>IFERROR((VLOOKUP($A319,'1213'!$F$10:$L$408,6,FALSE)/VLOOKUP($A319,'2013'!$F$10:$M$460,8,FALSE))*1000,#N/A)</f>
        <v>0</v>
      </c>
      <c r="BC319" s="196">
        <f>IFERROR((VLOOKUP($A319,'1314'!$F$10:$L$408,6,FALSE)/VLOOKUP($A319,'2014'!$F$10:$M$460,8,FALSE))*1000,#N/A)</f>
        <v>0</v>
      </c>
      <c r="BD319" s="196">
        <f>IFERROR((VLOOKUP($A319,'1415'!$F$10:$L$408,6,FALSE)/VLOOKUP($A319,'2015'!$F$10:$M$460,8,FALSE))*1000,#N/A)</f>
        <v>0</v>
      </c>
      <c r="BE319" s="196">
        <f>IFERROR((VLOOKUP($A319,'1516'!$F$10:$L$408,6,FALSE)/VLOOKUP($A319,'2016'!$F$10:$M$460,8,FALSE))*1000,#N/A)</f>
        <v>0</v>
      </c>
      <c r="BF319" s="196">
        <f>IFERROR((VLOOKUP($A319,'1617'!$F$10:$L$408,6,FALSE)/VLOOKUP($A319,'2017'!$F$10:$M$460,8,FALSE))*1000,#N/A)</f>
        <v>0</v>
      </c>
      <c r="BG319" s="196">
        <f>IFERROR((VLOOKUP($A319,'1718'!$F$10:$L$408,6,FALSE)/VLOOKUP($A319,'2018'!$F$10:$N$460,9,FALSE))*1000,#N/A)</f>
        <v>0</v>
      </c>
      <c r="BH319" s="196">
        <f>IFERROR((VLOOKUP($A319,'1819'!$F$10:$L$408,6,FALSE)/VLOOKUP($A319,'2018'!$F$10:$N$460,9,FALSE))*1000,#N/A)</f>
        <v>0</v>
      </c>
      <c r="BI319" s="196" t="e">
        <f>IFERROR((VLOOKUP($A319,'1920'!$F$10:$L$408,6,FALSE)/VLOOKUP($A319,'2019'!$F$10:$N$464,8,FALSE))*1000,#N/A)</f>
        <v>#N/A</v>
      </c>
      <c r="BJ319" s="196" t="e">
        <f>IFERROR((VLOOKUP($A319,'20 21'!$F$10:$L$408,6,FALSE)/VLOOKUP($A319,'2020'!$F$10:$N$469,8,FALSE))*1000,#N/A)</f>
        <v>#N/A</v>
      </c>
      <c r="BK319" s="196" t="e">
        <f>IFERROR((VLOOKUP($A319,'21 22'!$F$10:$L$408,6,FALSE)/VLOOKUP($A319,'2021'!$F$10:$N$469,8,FALSE))*1000,#N/A)</f>
        <v>#N/A</v>
      </c>
      <c r="BL319" s="196" t="e">
        <f>IFERROR((VLOOKUP($A319,'22 23'!$F$10:$L$408,6,FALSE)/VLOOKUP($A319,'2022'!$F$10:$N$469,8,FALSE))*1000,#N/A)</f>
        <v>#N/A</v>
      </c>
      <c r="BM319" s="196" t="e">
        <f>IFERROR((VLOOKUP($A319,'23 24'!$F$7:$M$408,6,FALSE)/VLOOKUP($A319,'2023'!$C$7:$N$469,9,FALSE))*1000,#N/A)</f>
        <v>#N/A</v>
      </c>
      <c r="BO319" s="196">
        <f>IFERROR((VLOOKUP($A319,'0910'!$F$10:$L$433,7,FALSE)/VLOOKUP($A319,'2010'!$C$5:$K$611,9,FALSE))*1000,#N/A)</f>
        <v>3.4052213393870598</v>
      </c>
      <c r="BP319" s="196">
        <f>IFERROR((VLOOKUP($A319,'1011'!$F$10:$L$433,7,FALSE)/VLOOKUP($A319,'2011'!$C$5:$K$611,9,FALSE))*1000,#N/A)</f>
        <v>2.2766078542970973</v>
      </c>
      <c r="BQ319" s="196">
        <f>IFERROR((VLOOKUP($A319,'1112'!$F$10:$L$408,7,FALSE)/VLOOKUP($A319,'2012'!$F$10:$M$460,8,FALSE))*1000,#N/A)</f>
        <v>3.3975084937712343</v>
      </c>
      <c r="BR319" s="196">
        <f>IFERROR((VLOOKUP($A319,'1213'!$F$10:$L$408,7,FALSE)/VLOOKUP($A319,'2013'!$F$10:$M$460,8,FALSE))*1000,#N/A)</f>
        <v>2.8232636928289101</v>
      </c>
      <c r="BS319" s="196">
        <f>IFERROR((VLOOKUP($A319,'1314'!$F$10:$L$408,7,FALSE)/VLOOKUP($A319,'2014'!$F$10:$M$460,8,FALSE))*1000,#N/A)</f>
        <v>5.6211354693648117</v>
      </c>
      <c r="BT319" s="196">
        <f>IFERROR((VLOOKUP($A319,'1415'!$F$10:$L$408,7,FALSE)/VLOOKUP($A319,'2015'!$F$10:$M$460,8,FALSE))*1000,#N/A)</f>
        <v>4.4568245125348191</v>
      </c>
      <c r="BU319" s="196">
        <f>IFERROR((VLOOKUP($A319,'1516'!$F$10:$L$408,7,FALSE)/VLOOKUP($A319,'2016'!$F$10:$M$460,8,FALSE))*1000,#N/A)</f>
        <v>3.878116343490305</v>
      </c>
      <c r="BV319" s="196">
        <f>IFERROR((VLOOKUP($A319,'1617'!$F$10:$L$408,7,FALSE)/VLOOKUP($A319,'2017'!$F$10:$M$460,8,FALSE))*1000,#N/A)</f>
        <v>5.5005500550055011</v>
      </c>
      <c r="BW319" s="196">
        <f>IFERROR((VLOOKUP($A319,'1718'!$F$10:$L$408,7,FALSE)/VLOOKUP($A319,'2018'!$F$10:$N$460,9,FALSE))*1000,#N/A)</f>
        <v>2.1881838074398248</v>
      </c>
      <c r="BX319" s="196">
        <f>IFERROR((VLOOKUP($A319,'1819'!$F$10:$L$408,7,FALSE)/VLOOKUP($A319,'2018'!$F$10:$N$460,9,FALSE))*1000,#N/A)</f>
        <v>1.0940919037199124</v>
      </c>
      <c r="BY319" s="196" t="e">
        <f>IFERROR((VLOOKUP($A319,'1920'!$F$10:$L$408,7,FALSE)/VLOOKUP($A319,'2019'!$F$10:$N$464,8,FALSE))*1000,#N/A)</f>
        <v>#N/A</v>
      </c>
      <c r="BZ319" s="196" t="e">
        <f>IFERROR((VLOOKUP($A319,'20 21'!$F$10:$L$408,7,FALSE)/VLOOKUP($A319,'2020'!$F$10:$N$469,8,FALSE))*1000,#N/A)</f>
        <v>#N/A</v>
      </c>
      <c r="CA319" s="196" t="e">
        <f>IFERROR((VLOOKUP($A319,'21 22'!$F$10:$L$408,7,FALSE)/VLOOKUP($A319,'2021'!$F$10:$N$469,8,FALSE))*1000,#N/A)</f>
        <v>#N/A</v>
      </c>
      <c r="CB319" s="196" t="e">
        <f>IFERROR((VLOOKUP($A319,'22 23'!$F$10:$L$408,7,FALSE)/VLOOKUP($A319,'2022'!$F$10:$N$469,8,FALSE))*1000,#N/A)</f>
        <v>#N/A</v>
      </c>
      <c r="CC319" s="196" t="e">
        <f>IFERROR((VLOOKUP($A319,'23 24'!$F$7:$M$408,7,FALSE)/VLOOKUP($A319,'2023'!$C$7:$N$469,9,FALSE))*1000,#N/A)</f>
        <v>#N/A</v>
      </c>
      <c r="CE319" s="198">
        <f>IFERROR((VLOOKUP($A319,'0910'!$F$10:$S$433,9,FALSE)/VLOOKUP($A319,'2010'!$C$5:$K$611,9,FALSE))*1000,#N/A)</f>
        <v>1.7026106696935299</v>
      </c>
      <c r="CF319" s="198">
        <f>IFERROR((VLOOKUP($A319,'1011'!$F$10:$S$433,10,FALSE)/VLOOKUP($A319,'2011'!$C$5:$K$611,9,FALSE))*1000,#N/A)</f>
        <v>1.1383039271485487</v>
      </c>
      <c r="CG319" s="198">
        <f>IFERROR((VLOOKUP($A319,'1112'!$F$10:$S$408,9,FALSE)/VLOOKUP($A319,'2012'!$F$10:$M$460,8,FALSE))*1000,#N/A)</f>
        <v>3.3975084937712343</v>
      </c>
      <c r="CH319" s="198">
        <f>IFERROR((VLOOKUP($A319,'1213'!$F$10:$S$408,9,FALSE)/VLOOKUP($A319,'2013'!$F$10:$M$460,8,FALSE))*1000,#N/A)</f>
        <v>2.2586109542631281</v>
      </c>
      <c r="CI319" s="198">
        <f>IFERROR((VLOOKUP($A319,'1314'!$F$10:$S$408,9,FALSE)/VLOOKUP($A319,'2014'!$F$10:$M$460,8,FALSE))*1000,#N/A)</f>
        <v>3.9347948285553684</v>
      </c>
      <c r="CJ319" s="198">
        <f>IFERROR((VLOOKUP($A319,'1415'!$F$10:$S$408,9,FALSE)/VLOOKUP($A319,'2015'!$F$10:$M$460,8,FALSE))*1000,#N/A)</f>
        <v>5.0139275766016711</v>
      </c>
      <c r="CK319" s="198">
        <f>IFERROR((VLOOKUP($A319,'1516'!$F$10:$S$408,9,FALSE)/VLOOKUP($A319,'2016'!$F$10:$M$460,8,FALSE))*1000,#N/A)</f>
        <v>2.21606648199446</v>
      </c>
      <c r="CL319" s="198">
        <f>IFERROR((VLOOKUP($A319,'1617'!$F$10:$S$408,9,FALSE)/VLOOKUP($A319,'2017'!$F$10:$M$460,8,FALSE))*1000,#N/A)</f>
        <v>6.05060506050605</v>
      </c>
      <c r="CM319" s="198">
        <f>IFERROR((VLOOKUP($A319,'1718'!$F$10:$S$408,9,FALSE)/VLOOKUP($A319,'2018'!$F$10:$N$460,9,FALSE))*1000,#N/A)</f>
        <v>3.2822757111597372</v>
      </c>
      <c r="CN319" s="198">
        <f>IFERROR((VLOOKUP($A319,'1819'!$F$10:$S$408,9,FALSE)/VLOOKUP($A319,'2018'!$F$10:$N$460,9,FALSE))*1000,#N/A)</f>
        <v>1.6411378555798686</v>
      </c>
      <c r="CO319" s="198" t="e">
        <f>IFERROR((VLOOKUP($A319,'1920'!$F$10:$S$408,9,FALSE)/VLOOKUP($A319,'2019'!$F$10:$N$464,8,FALSE))*1000,#N/A)</f>
        <v>#N/A</v>
      </c>
      <c r="CP319" s="198" t="e">
        <f>IFERROR((VLOOKUP($A319,'20 21'!$F$10:$S$408,9,FALSE)/VLOOKUP($A319,'2020'!$F$10:$N$469,8,FALSE))*1000,#N/A)</f>
        <v>#N/A</v>
      </c>
      <c r="CQ319" s="198" t="e">
        <f>IFERROR((VLOOKUP($A319,'21 22'!$F$10:$S$408,9,FALSE)/VLOOKUP($A319,'2021'!$F$10:$N$469,8,FALSE))*1000,#N/A)</f>
        <v>#N/A</v>
      </c>
      <c r="CR319" s="198" t="e">
        <f>IFERROR((VLOOKUP($A319,'22 23'!$F$10:$S$408,9,FALSE)/VLOOKUP($A319,'2022'!$F$10:$N$469,8,FALSE))*1000,#N/A)</f>
        <v>#N/A</v>
      </c>
      <c r="CS319" s="196" t="e">
        <f>IFERROR((VLOOKUP($A319,'23 24'!$F$7:$S$408,9,FALSE)/VLOOKUP($A319,'2023'!$C$7:$N$469,9,FALSE))*1000,#N/A)</f>
        <v>#N/A</v>
      </c>
      <c r="CU319" s="198">
        <f>IFERROR((VLOOKUP($A319,'0910'!$F$10:$S$433,10,FALSE)/VLOOKUP($A319,'2010'!$C$5:$K$611,9,FALSE))*1000,#N/A)</f>
        <v>1.1350737797956867</v>
      </c>
      <c r="CV319" s="198">
        <f>IFERROR((VLOOKUP($A319,'1011'!$F$10:$S$433,11,FALSE)/VLOOKUP($A319,'2011'!$C$5:$K$611,9,FALSE))*1000,#N/A)</f>
        <v>0.56915196357427433</v>
      </c>
      <c r="CW319" s="198">
        <f>IFERROR((VLOOKUP($A319,'1112'!$F$10:$S$408,10,FALSE)/VLOOKUP($A319,'2012'!$F$10:$M$460,8,FALSE))*1000,#N/A)</f>
        <v>1.6987542468856172</v>
      </c>
      <c r="CX319" s="198">
        <f>IFERROR((VLOOKUP($A319,'1213'!$F$10:$S$408,10,FALSE)/VLOOKUP($A319,'2013'!$F$10:$M$460,8,FALSE))*1000,#N/A)</f>
        <v>0</v>
      </c>
      <c r="CY319" s="198">
        <f>IFERROR((VLOOKUP($A319,'1314'!$F$10:$S$408,10,FALSE)/VLOOKUP($A319,'2014'!$F$10:$M$460,8,FALSE))*1000,#N/A)</f>
        <v>1.1242270938729624</v>
      </c>
      <c r="CZ319" s="198">
        <f>IFERROR((VLOOKUP($A319,'1415'!$F$10:$S$408,10,FALSE)/VLOOKUP($A319,'2015'!$F$10:$M$460,8,FALSE))*1000,#N/A)</f>
        <v>2.2284122562674096</v>
      </c>
      <c r="DA319" s="198">
        <f>IFERROR((VLOOKUP($A319,'1516'!$F$10:$S$408,10,FALSE)/VLOOKUP($A319,'2016'!$F$10:$M$460,8,FALSE))*1000,#N/A)</f>
        <v>0.554016620498615</v>
      </c>
      <c r="DB319" s="198">
        <f>IFERROR((VLOOKUP($A319,'1617'!$F$10:$S$408,10,FALSE)/VLOOKUP($A319,'2017'!$F$10:$M$460,8,FALSE))*1000,#N/A)</f>
        <v>0</v>
      </c>
      <c r="DC319" s="198">
        <f>IFERROR((VLOOKUP($A319,'1718'!$F$10:$S$408,10,FALSE)/VLOOKUP($A319,'2018'!$F$10:$N$460,9,FALSE))*1000,#N/A)</f>
        <v>1.0940919037199124</v>
      </c>
      <c r="DD319" s="198">
        <f>IFERROR((VLOOKUP($A319,'1819'!$F$10:$S$408,10,FALSE)/VLOOKUP($A319,'2018'!$F$10:$N$460,9,FALSE))*1000,#N/A)</f>
        <v>0</v>
      </c>
      <c r="DE319" s="198" t="e">
        <f>IFERROR((VLOOKUP($A319,'1920'!$F$10:$S$408,10,FALSE)/VLOOKUP($A319,'2019'!$F$10:$N$464,8,FALSE))*1000,#N/A)</f>
        <v>#N/A</v>
      </c>
      <c r="DF319" s="198" t="e">
        <f>IFERROR((VLOOKUP($A319,'20 21'!$F$10:$S$408,10,FALSE)/VLOOKUP($A319,'2020'!$F$10:$N$469,8,FALSE))*1000,#N/A)</f>
        <v>#N/A</v>
      </c>
      <c r="DG319" s="198" t="e">
        <f>IFERROR((VLOOKUP($A319,'21 22'!$F$10:$S$408,10,FALSE)/VLOOKUP($A319,'2021'!$F$10:$N$469,8,FALSE))*1000,#N/A)</f>
        <v>#N/A</v>
      </c>
      <c r="DH319" s="198" t="e">
        <f>IFERROR((VLOOKUP($A319,'22 23'!$F$10:$S$408,10,FALSE)/VLOOKUP($A319,'2022'!$F$10:$N$469,8,FALSE))*1000,#N/A)</f>
        <v>#N/A</v>
      </c>
      <c r="DI319" s="196" t="e">
        <f>IFERROR((VLOOKUP($A319,'23 24'!$F$7:$S$408,10,FALSE)/VLOOKUP($A319,'2023'!$C$7:$N$469,9,FALSE))*1000,#N/A)</f>
        <v>#N/A</v>
      </c>
      <c r="DK319" s="198">
        <f>IFERROR((VLOOKUP($A319,'0910'!$F$10:$S$433,11,FALSE)/VLOOKUP($A319,'2010'!$C$5:$K$611,9,FALSE))*1000,#N/A)</f>
        <v>0</v>
      </c>
      <c r="DL319" s="198">
        <f>IFERROR((VLOOKUP($A319,'1011'!$F$10:$S$433,12,FALSE)/VLOOKUP($A319,'2011'!$C$5:$K$611,9,FALSE))*1000,#N/A)</f>
        <v>0</v>
      </c>
      <c r="DM319" s="198">
        <f>IFERROR((VLOOKUP($A319,'1112'!$F$10:$S$408,11,FALSE)/VLOOKUP($A319,'2012'!$F$10:$M$460,8,FALSE))*1000,#N/A)</f>
        <v>0</v>
      </c>
      <c r="DN319" s="198">
        <f>IFERROR((VLOOKUP($A319,'1213'!$F$10:$S$408,11,FALSE)/VLOOKUP($A319,'2013'!$F$10:$M$460,8,FALSE))*1000,#N/A)</f>
        <v>0</v>
      </c>
      <c r="DO319" s="198">
        <f>IFERROR((VLOOKUP($A319,'1314'!$F$10:$S$408,11,FALSE)/VLOOKUP($A319,'2014'!$F$10:$M$460,8,FALSE))*1000,#N/A)</f>
        <v>0</v>
      </c>
      <c r="DP319" s="198">
        <f>IFERROR((VLOOKUP($A319,'1415'!$F$10:$S$408,11,FALSE)/VLOOKUP($A319,'2015'!$F$10:$M$460,8,FALSE))*1000,#N/A)</f>
        <v>0</v>
      </c>
      <c r="DQ319" s="198">
        <f>IFERROR((VLOOKUP($A319,'1516'!$F$10:$S$408,11,FALSE)/VLOOKUP($A319,'2016'!$F$10:$M$460,8,FALSE))*1000,#N/A)</f>
        <v>0</v>
      </c>
      <c r="DR319" s="198">
        <f>IFERROR((VLOOKUP($A319,'1617'!$F$10:$S$408,11,FALSE)/VLOOKUP($A319,'2017'!$F$10:$M$460,8,FALSE))*1000,#N/A)</f>
        <v>0</v>
      </c>
      <c r="DS319" s="198">
        <f>IFERROR((VLOOKUP($A319,'1718'!$F$10:$S$408,11,FALSE)/VLOOKUP($A319,'2018'!$F$10:$N$460,9,FALSE))*1000,#N/A)</f>
        <v>0</v>
      </c>
      <c r="DT319" s="198">
        <f>IFERROR((VLOOKUP($A319,'1819'!$F$10:$S$408,11,FALSE)/VLOOKUP($A319,'2018'!$F$10:$N$460,9,FALSE))*1000,#N/A)</f>
        <v>0</v>
      </c>
      <c r="DU319" s="198" t="e">
        <f>IFERROR((VLOOKUP($A319,'1920'!$F$10:$S$408,11,FALSE)/VLOOKUP($A319,'2019'!$F$10:$N$464,8,FALSE))*1000,#N/A)</f>
        <v>#N/A</v>
      </c>
      <c r="DV319" s="198" t="e">
        <f>IFERROR((VLOOKUP($A319,'20 21'!$F$10:$S$408,11,FALSE)/VLOOKUP($A319,'2020'!$F$10:$N$469,8,FALSE))*1000,#N/A)</f>
        <v>#N/A</v>
      </c>
      <c r="DW319" s="198" t="e">
        <f>IFERROR((VLOOKUP($A319,'21 22'!$F$10:$S$408,11,FALSE)/VLOOKUP($A319,'2021'!$F$10:$N$469,8,FALSE))*1000,#N/A)</f>
        <v>#N/A</v>
      </c>
      <c r="DX319" s="198" t="e">
        <f>IFERROR((VLOOKUP($A319,'22 23'!$F$10:$S$408,11,FALSE)/VLOOKUP($A319,'2022'!$F$10:$N$469,8,FALSE))*1000,#N/A)</f>
        <v>#N/A</v>
      </c>
      <c r="DY319" s="196" t="e">
        <f>IFERROR((VLOOKUP($A319,'23 24'!$F$7:$S$408,11,FALSE)/VLOOKUP($A319,'2023'!$C$7:$N$469,9,FALSE))*1000,#N/A)</f>
        <v>#N/A</v>
      </c>
      <c r="EA319" s="198">
        <f>IFERROR((VLOOKUP($A319,'0910'!$F$10:$S$433,12,FALSE)/VLOOKUP($A319,'2010'!$C$5:$K$611,9,FALSE))*1000,#N/A)</f>
        <v>2.8376844494892168</v>
      </c>
      <c r="EB319" s="198">
        <f>IFERROR((VLOOKUP($A319,'1011'!$F$10:$S$433,13,FALSE)/VLOOKUP($A319,'2011'!$C$5:$K$611,9,FALSE))*1000,#N/A)</f>
        <v>1.1383039271485487</v>
      </c>
      <c r="EC319" s="198">
        <f>IFERROR((VLOOKUP($A319,'1112'!$F$10:$S$408,12,FALSE)/VLOOKUP($A319,'2012'!$F$10:$M$460,8,FALSE))*1000,#N/A)</f>
        <v>4.5300113250283127</v>
      </c>
      <c r="ED319" s="198">
        <f>IFERROR((VLOOKUP($A319,'1213'!$F$10:$S$408,12,FALSE)/VLOOKUP($A319,'2013'!$F$10:$M$460,8,FALSE))*1000,#N/A)</f>
        <v>2.2586109542631281</v>
      </c>
      <c r="EE319" s="198">
        <f>IFERROR((VLOOKUP($A319,'1314'!$F$10:$S$408,12,FALSE)/VLOOKUP($A319,'2014'!$F$10:$M$460,8,FALSE))*1000,#N/A)</f>
        <v>5.0590219224283306</v>
      </c>
      <c r="EF319" s="198">
        <f>IFERROR((VLOOKUP($A319,'1415'!$F$10:$S$408,12,FALSE)/VLOOKUP($A319,'2015'!$F$10:$M$460,8,FALSE))*1000,#N/A)</f>
        <v>7.2423398328690807</v>
      </c>
      <c r="EG319" s="198">
        <f>IFERROR((VLOOKUP($A319,'1516'!$F$10:$S$408,12,FALSE)/VLOOKUP($A319,'2016'!$F$10:$M$460,8,FALSE))*1000,#N/A)</f>
        <v>2.770083102493075</v>
      </c>
      <c r="EH319" s="198">
        <f>IFERROR((VLOOKUP($A319,'1617'!$F$10:$S$408,12,FALSE)/VLOOKUP($A319,'2017'!$F$10:$M$460,8,FALSE))*1000,#N/A)</f>
        <v>6.6006600660066006</v>
      </c>
      <c r="EI319" s="198">
        <f>IFERROR((VLOOKUP($A319,'1718'!$F$10:$S$408,12,FALSE)/VLOOKUP($A319,'2018'!$F$10:$N$460,9,FALSE))*1000,#N/A)</f>
        <v>4.3763676148796495</v>
      </c>
      <c r="EJ319" s="198">
        <f>IFERROR((VLOOKUP($A319,'1819'!$F$10:$S$408,12,FALSE)/VLOOKUP($A319,'2018'!$F$10:$N$460,9,FALSE))*1000,#N/A)</f>
        <v>1.6411378555798686</v>
      </c>
      <c r="EK319" s="198" t="e">
        <f>IFERROR((VLOOKUP($A319,'1920'!$F$10:$S$408,12,FALSE)/VLOOKUP($A319,'2019'!$F$10:$N$464,8,FALSE))*1000,#N/A)</f>
        <v>#N/A</v>
      </c>
      <c r="EL319" s="198" t="e">
        <f>IFERROR((VLOOKUP($A319,'20 21'!$F$10:$S$408,12,FALSE)/VLOOKUP($A319,'2020'!$F$10:$N$469,8,FALSE))*1000,#N/A)</f>
        <v>#N/A</v>
      </c>
      <c r="EM319" s="198" t="e">
        <f>IFERROR((VLOOKUP($A319,'21 22'!$F$10:$S$408,12,FALSE)/VLOOKUP($A319,'2021'!$F$10:$N$469,8,FALSE))*1000,#N/A)</f>
        <v>#N/A</v>
      </c>
      <c r="EN319" s="198" t="e">
        <f>IFERROR((VLOOKUP($A319,'22 23'!$F$10:$S$408,12,FALSE)/VLOOKUP($A319,'2022'!$F$10:$N$469,8,FALSE))*1000,#N/A)</f>
        <v>#N/A</v>
      </c>
      <c r="EO319" s="196" t="e">
        <f>IFERROR((VLOOKUP($A319,'23 24'!$F$7:$S$408,12,FALSE)/VLOOKUP($A319,'2023'!$C$7:$N$469,9,FALSE))*1000,#N/A)</f>
        <v>#N/A</v>
      </c>
    </row>
    <row r="320" spans="1:145" x14ac:dyDescent="0.3">
      <c r="A320" t="s">
        <v>315</v>
      </c>
      <c r="B320" t="s">
        <v>1743</v>
      </c>
      <c r="C320" t="str">
        <f>IF(VLOOKUP($A320,'0910'!$F$10:$L$433,1,FALSE)=VLOOKUP($A320,'2010'!$C$5:$K$611,1,FALSE),VLOOKUP($A320,'0910'!$F$10:$L$433,1,FALSE),FALSE)</f>
        <v>Westminster</v>
      </c>
      <c r="D320" t="str">
        <f>IF(VLOOKUP($A320,'1011'!$F$10:$L$433,1,FALSE)=VLOOKUP($A320,'2011'!$C$5:$K$611,1,FALSE),VLOOKUP($A320,'1011'!$F$10:$L$433,1,FALSE),FALSE)</f>
        <v>Westminster</v>
      </c>
      <c r="E320" t="str">
        <f>IF(VLOOKUP(A320,'1112'!$F$10:$L$408,1,FALSE)=VLOOKUP(A320,'2012'!$F$10:$M$460,1,FALSE),VLOOKUP(A320,'1112'!$F$10:$L$408,1,FALSE),FALSE)</f>
        <v>Westminster</v>
      </c>
      <c r="F320" t="str">
        <f>IF(VLOOKUP($A320,'1213'!$F$10:$L$408,1,FALSE)=VLOOKUP($A320,'2013'!$F$10:$M$460,1,FALSE),VLOOKUP($A320,'1213'!$F$10:$L$408,1,FALSE),FALSE)</f>
        <v>Westminster</v>
      </c>
      <c r="G320" t="str">
        <f>IF(VLOOKUP($A320,'1314'!$F$10:$L$408,1,FALSE)=VLOOKUP($A320,'2014'!$F$10:$M$460,1,FALSE),VLOOKUP($A320,'1314'!$F$10:$L$408,1,FALSE),FALSE)</f>
        <v>Westminster</v>
      </c>
      <c r="H320" t="str">
        <f>IF(VLOOKUP($A320,'1415'!$F$10:$L$408,1,FALSE)=VLOOKUP($A320,'2015'!$F$10:$M$460,1,FALSE),VLOOKUP($A320,'1415'!$F$10:$L$408,1,FALSE),FALSE)</f>
        <v>Westminster</v>
      </c>
      <c r="I320" t="str">
        <f>IF(VLOOKUP($A320,'1516'!$F$10:$L$408,1,FALSE)=VLOOKUP($A320,'2015'!$F$10:$M$460,1,FALSE),VLOOKUP($A320,'1516'!$F$10:$L$408,1,FALSE),FALSE)</f>
        <v>Westminster</v>
      </c>
      <c r="J320" t="str">
        <f>IF(VLOOKUP($A320,'1617'!$F$10:$L$408,1,FALSE)=VLOOKUP($A320,'2016'!$F$10:$M$460,1,FALSE),VLOOKUP($A320,'1617'!$F$10:$L$408,1,FALSE),FALSE)</f>
        <v>Westminster</v>
      </c>
      <c r="K320" t="str">
        <f>IF(VLOOKUP($A320,'1718'!$F$10:$M$408,1,FALSE)=VLOOKUP($A320,'2017'!$F$10:$M$460,1,FALSE),VLOOKUP($A320,'1718'!$F$10:$M$408,1,FALSE),FALSE)</f>
        <v>Westminster</v>
      </c>
      <c r="L320" t="str">
        <f>IF(VLOOKUP($A320,'1819'!$F$10:$M$408,1,FALSE)=VLOOKUP($A320,'2018'!$F$10:$M$460,1,FALSE),VLOOKUP($A320,'1819'!$F$10:$M$408,1,FALSE),FALSE)</f>
        <v>Westminster</v>
      </c>
      <c r="M320" t="str">
        <f>IF(VLOOKUP($A320,'1920'!$F$10:$M$408,1,FALSE)=VLOOKUP($A320,'2019'!$F$10:$M$464,1,FALSE),VLOOKUP($A320,'1920'!$F$10:$M$408,1,FALSE),FALSE)</f>
        <v>Westminster</v>
      </c>
      <c r="N320" t="str">
        <f>IF(VLOOKUP($A320,'20 21'!$F$10:$N$408,1,FALSE)=VLOOKUP($A320,'2020'!$F$10:$O$468,1,FALSE),VLOOKUP($A320,'20 21'!$F$10:$N$408,1,FALSE),FALSE)</f>
        <v>Westminster</v>
      </c>
      <c r="O320" t="str">
        <f>IF(VLOOKUP($A320,'21 22'!$F$10:$N$408,1,FALSE)=VLOOKUP($A320,'2021'!$F$10:$O$471,1,FALSE),VLOOKUP($A320,'21 22'!$F$10:$N$408,1,FALSE),FALSE)</f>
        <v>Westminster</v>
      </c>
      <c r="P320" t="str">
        <f>IF(VLOOKUP($A320,'22 23'!$F$10:$N$408,1,FALSE)=VLOOKUP($A320,'2022'!$F$10:$O$468,1,FALSE),VLOOKUP($A320,'22 23'!$F$10:$N$408,1,FALSE),FALSE)</f>
        <v>Westminster</v>
      </c>
      <c r="Q320" t="str">
        <f>IF(VLOOKUP($A320,'23 24'!$F$7:$N$408,1,FALSE)=VLOOKUP($A320,'2023'!$C$7:$O$468,1,FALSE),VLOOKUP($A320,'23 24'!$F$7:$N$408,1,FALSE),FALSE)</f>
        <v>Westminster</v>
      </c>
      <c r="S320" s="196" t="e">
        <f>IFERROR((VLOOKUP($A320,'0910'!$F$10:$L$433,4,FALSE)/VLOOKUP($A320,'2010'!$C$5:$K$611,9,FALSE))*1000,#N/A)</f>
        <v>#N/A</v>
      </c>
      <c r="T320" s="196" t="e">
        <f>IFERROR((VLOOKUP($A320,'1011'!$F$10:$L$433,4,FALSE)/VLOOKUP($A320,'2011'!$C$5:$K$611,9,FALSE))*1000,#N/A)</f>
        <v>#N/A</v>
      </c>
      <c r="U320" s="196">
        <f>IFERROR((VLOOKUP($A320,'1112'!$F$10:$L$408,4,FALSE)/VLOOKUP($A320,'2012'!$F$10:$M$460,8,FALSE))*1000,#N/A)</f>
        <v>1.2578616352201257</v>
      </c>
      <c r="V320" s="196">
        <f>IFERROR((VLOOKUP($A320,'1213'!$F$10:$L$408,4,FALSE)/VLOOKUP($A320,'2013'!$F$10:$M$460,8,FALSE))*1000,#N/A)</f>
        <v>1.0847797062750333</v>
      </c>
      <c r="W320" s="196">
        <f>IFERROR((VLOOKUP($A320,'1314'!$F$10:$L$408,4,FALSE)/VLOOKUP($A320,'2014'!$F$10:$M$460,8,FALSE))*1000,#N/A)</f>
        <v>1.4123120378831935</v>
      </c>
      <c r="X320" s="196">
        <f>IFERROR((VLOOKUP($A320,'1415'!$F$10:$L$408,4,FALSE)/VLOOKUP($A320,'2015'!$F$10:$M$460,8,FALSE))*1000,#N/A)</f>
        <v>2.3943196829590487</v>
      </c>
      <c r="Y320" s="196">
        <f>IFERROR((VLOOKUP($A320,'1516'!$F$10:$L$408,4,FALSE)/VLOOKUP($A320,'2016'!$F$10:$M$460,8,FALSE))*1000,#N/A)</f>
        <v>1.0653991148991968</v>
      </c>
      <c r="Z320" s="196">
        <f>IFERROR((VLOOKUP($A320,'1617'!$F$10:$L$408,4,FALSE)/VLOOKUP($A320,'2017'!$F$10:$M$460,8,FALSE))*1000,#N/A)</f>
        <v>0.56739888141363382</v>
      </c>
      <c r="AA320" s="196">
        <f>IFERROR((VLOOKUP($A320,'1718'!$F$10:$L$408,4,FALSE)/VLOOKUP($A320,'2018'!$F$10:$N$460,9,FALSE))*1000,#N/A)</f>
        <v>0.16062966829973496</v>
      </c>
      <c r="AB320" s="196">
        <f>IFERROR((VLOOKUP($A320,'1819'!$F$10:$L$408,4,FALSE)/VLOOKUP($A320,'2018'!$F$10:$N$460,9,FALSE))*1000,#N/A)</f>
        <v>3.212593365994699</v>
      </c>
      <c r="AC320" s="196">
        <f>IFERROR((VLOOKUP($A320,'1920'!$F$10:$L$408,4,FALSE)/VLOOKUP($A320,'2019'!$F$10:$N$464,8,FALSE))*1000,#N/A)</f>
        <v>7.9800817160367715E-2</v>
      </c>
      <c r="AD320" s="196">
        <f>IFERROR((VLOOKUP($A320,'20 21'!$F$10:$M$408,4,FALSE)/VLOOKUP($A320,'2020'!$F$10:$N$469,8,FALSE))*1000,#N/A)</f>
        <v>0.15612412492427979</v>
      </c>
      <c r="AE320" s="196">
        <f>IFERROR((VLOOKUP($A320,'21 22'!$F$10:$M$408,4,FALSE)/VLOOKUP($A320,'2021'!$F$10:$N$469,8,FALSE))*1000,#N/A)</f>
        <v>0.38786148690579619</v>
      </c>
      <c r="AF320" s="196">
        <f>IFERROR((VLOOKUP($A320,'22 23'!$F$10:$M$408,4,FALSE)/VLOOKUP($A320,'2022'!$F$10:$N$469,8,FALSE))*1000,#N/A)</f>
        <v>2.0788900267175867</v>
      </c>
      <c r="AG320" s="196">
        <f>IFERROR((VLOOKUP($A320,'23 24'!$F$7:$M$408,4,FALSE)/VLOOKUP($A320,'2023'!$C$7:$N$469,9,FALSE))*1000,#N/A)</f>
        <v>0.30311067328458302</v>
      </c>
      <c r="AI320" s="196">
        <f>IFERROR((VLOOKUP($A320,'0910'!$F$10:$L$433,5,FALSE)/VLOOKUP($A320,'2010'!$C$5:$K$611,9,FALSE))*1000,#N/A)</f>
        <v>0.60013717421124835</v>
      </c>
      <c r="AJ320" s="196">
        <f>IFERROR((VLOOKUP($A320,'1011'!$F$10:$L$433,5,FALSE)/VLOOKUP($A320,'2011'!$C$5:$K$611,9,FALSE))*1000,#N/A)</f>
        <v>0.76064908722109537</v>
      </c>
      <c r="AK320" s="196">
        <f>IFERROR((VLOOKUP($A320,'1112'!$F$10:$L$408,5,FALSE)/VLOOKUP($A320,'2012'!$F$10:$M$460,8,FALSE))*1000,#N/A)</f>
        <v>1.4255765199161425</v>
      </c>
      <c r="AL320" s="196">
        <f>IFERROR((VLOOKUP($A320,'1213'!$F$10:$L$408,5,FALSE)/VLOOKUP($A320,'2013'!$F$10:$M$460,8,FALSE))*1000,#N/A)</f>
        <v>1.1682242990654206</v>
      </c>
      <c r="AM320" s="196">
        <f>IFERROR((VLOOKUP($A320,'1314'!$F$10:$L$408,5,FALSE)/VLOOKUP($A320,'2014'!$F$10:$M$460,8,FALSE))*1000,#N/A)</f>
        <v>0.91384896568912521</v>
      </c>
      <c r="AN320" s="196">
        <f>IFERROR((VLOOKUP($A320,'1415'!$F$10:$L$408,5,FALSE)/VLOOKUP($A320,'2015'!$F$10:$M$460,8,FALSE))*1000,#N/A)</f>
        <v>0.66050198150594452</v>
      </c>
      <c r="AO320" s="196">
        <f>IFERROR((VLOOKUP($A320,'1516'!$F$10:$L$408,5,FALSE)/VLOOKUP($A320,'2016'!$F$10:$M$460,8,FALSE))*1000,#N/A)</f>
        <v>0.245861334207507</v>
      </c>
      <c r="AP320" s="196">
        <f>IFERROR((VLOOKUP($A320,'1617'!$F$10:$L$408,5,FALSE)/VLOOKUP($A320,'2017'!$F$10:$M$460,8,FALSE))*1000,#N/A)</f>
        <v>0.40528491529545274</v>
      </c>
      <c r="AQ320" s="196">
        <f>IFERROR((VLOOKUP($A320,'1718'!$F$10:$L$408,5,FALSE)/VLOOKUP($A320,'2018'!$F$10:$N$460,9,FALSE))*1000,#N/A)</f>
        <v>1.1244076780981447</v>
      </c>
      <c r="AR320" s="196">
        <f>IFERROR((VLOOKUP($A320,'1819'!$F$10:$L$408,5,FALSE)/VLOOKUP($A320,'2018'!$F$10:$N$460,9,FALSE))*1000,#N/A)</f>
        <v>0</v>
      </c>
      <c r="AS320" s="196">
        <f>IFERROR((VLOOKUP($A320,'1920'!$F$10:$L$408,5,FALSE)/VLOOKUP($A320,'2019'!$F$10:$N$464,8,FALSE))*1000,#N/A)</f>
        <v>1.1970122574055158</v>
      </c>
      <c r="AT320" s="196">
        <f>IFERROR((VLOOKUP($A320,'20 21'!$F$10:$L$408,5,FALSE)/VLOOKUP($A320,'2020'!$F$10:$N$469,8,FALSE))*1000,#N/A)</f>
        <v>0.31224824984855959</v>
      </c>
      <c r="AU320" s="196">
        <f>IFERROR((VLOOKUP($A320,'21 22'!$F$10:$L$408,5,FALSE)/VLOOKUP($A320,'2021'!$F$10:$N$469,8,FALSE))*1000,#N/A)</f>
        <v>0.31028918952463697</v>
      </c>
      <c r="AV320" s="196">
        <f>IFERROR((VLOOKUP($A320,'22 23'!$F$10:$L$408,5,FALSE)/VLOOKUP($A320,'2022'!$F$10:$N$469,8,FALSE))*1000,#N/A)</f>
        <v>0.38497963457733086</v>
      </c>
      <c r="AW320" s="196">
        <f>IFERROR((VLOOKUP($A320,'23 24'!$F$7:$M$408,5,FALSE)/VLOOKUP($A320,'2023'!$C$7:$N$469,9,FALSE))*1000,#N/A)</f>
        <v>0</v>
      </c>
      <c r="AY320" s="196">
        <f>IFERROR((VLOOKUP($A320,'0910'!$F$10:$L$433,6,FALSE)/VLOOKUP($A320,'2010'!$C$5:$K$611,9,FALSE))*1000,#N/A)</f>
        <v>0</v>
      </c>
      <c r="AZ320" s="196" t="e">
        <f>IFERROR((VLOOKUP($A320,'1011'!$F$10:$L$433,6,FALSE)/VLOOKUP($A320,'2011'!$C$5:$K$611,9,FALSE))*1000,#N/A)</f>
        <v>#N/A</v>
      </c>
      <c r="BA320" s="196">
        <f>IFERROR((VLOOKUP($A320,'1112'!$F$10:$L$408,6,FALSE)/VLOOKUP($A320,'2012'!$F$10:$M$460,8,FALSE))*1000,#N/A)</f>
        <v>0</v>
      </c>
      <c r="BB320" s="196">
        <f>IFERROR((VLOOKUP($A320,'1213'!$F$10:$L$408,6,FALSE)/VLOOKUP($A320,'2013'!$F$10:$M$460,8,FALSE))*1000,#N/A)</f>
        <v>0</v>
      </c>
      <c r="BC320" s="196">
        <f>IFERROR((VLOOKUP($A320,'1314'!$F$10:$L$408,6,FALSE)/VLOOKUP($A320,'2014'!$F$10:$M$460,8,FALSE))*1000,#N/A)</f>
        <v>0</v>
      </c>
      <c r="BD320" s="196">
        <f>IFERROR((VLOOKUP($A320,'1415'!$F$10:$L$408,6,FALSE)/VLOOKUP($A320,'2015'!$F$10:$M$460,8,FALSE))*1000,#N/A)</f>
        <v>0</v>
      </c>
      <c r="BE320" s="196">
        <f>IFERROR((VLOOKUP($A320,'1516'!$F$10:$L$408,6,FALSE)/VLOOKUP($A320,'2016'!$F$10:$M$460,8,FALSE))*1000,#N/A)</f>
        <v>0</v>
      </c>
      <c r="BF320" s="196">
        <f>IFERROR((VLOOKUP($A320,'1617'!$F$10:$L$408,6,FALSE)/VLOOKUP($A320,'2017'!$F$10:$M$460,8,FALSE))*1000,#N/A)</f>
        <v>0</v>
      </c>
      <c r="BG320" s="196">
        <f>IFERROR((VLOOKUP($A320,'1718'!$F$10:$L$408,6,FALSE)/VLOOKUP($A320,'2018'!$F$10:$N$460,9,FALSE))*1000,#N/A)</f>
        <v>8.0314834149867481E-2</v>
      </c>
      <c r="BH320" s="196">
        <f>IFERROR((VLOOKUP($A320,'1819'!$F$10:$L$408,6,FALSE)/VLOOKUP($A320,'2018'!$F$10:$N$460,9,FALSE))*1000,#N/A)</f>
        <v>0</v>
      </c>
      <c r="BI320" s="196">
        <f>IFERROR((VLOOKUP($A320,'1920'!$F$10:$L$408,6,FALSE)/VLOOKUP($A320,'2019'!$F$10:$N$464,8,FALSE))*1000,#N/A)</f>
        <v>7.9800817160367715E-2</v>
      </c>
      <c r="BJ320" s="196">
        <f>IFERROR((VLOOKUP($A320,'20 21'!$F$10:$L$408,6,FALSE)/VLOOKUP($A320,'2020'!$F$10:$N$469,8,FALSE))*1000,#N/A)</f>
        <v>1.4831791867806581</v>
      </c>
      <c r="BK320" s="196">
        <f>IFERROR((VLOOKUP($A320,'21 22'!$F$10:$L$408,6,FALSE)/VLOOKUP($A320,'2021'!$F$10:$N$469,8,FALSE))*1000,#N/A)</f>
        <v>1.4738736502420255</v>
      </c>
      <c r="BL320" s="196">
        <f>IFERROR((VLOOKUP($A320,'22 23'!$F$10:$L$408,6,FALSE)/VLOOKUP($A320,'2022'!$F$10:$N$469,8,FALSE))*1000,#N/A)</f>
        <v>1.0779429768165265</v>
      </c>
      <c r="BM320" s="196">
        <f>IFERROR((VLOOKUP($A320,'23 24'!$F$7:$M$408,6,FALSE)/VLOOKUP($A320,'2023'!$C$7:$N$469,9,FALSE))*1000,#N/A)</f>
        <v>1.1366650248171863</v>
      </c>
      <c r="BO320" s="196" t="e">
        <f>IFERROR((VLOOKUP($A320,'0910'!$F$10:$L$433,7,FALSE)/VLOOKUP($A320,'2010'!$C$5:$K$611,9,FALSE))*1000,#N/A)</f>
        <v>#N/A</v>
      </c>
      <c r="BP320" s="196" t="e">
        <f>IFERROR((VLOOKUP($A320,'1011'!$F$10:$L$433,7,FALSE)/VLOOKUP($A320,'2011'!$C$5:$K$611,9,FALSE))*1000,#N/A)</f>
        <v>#N/A</v>
      </c>
      <c r="BQ320" s="196">
        <f>IFERROR((VLOOKUP($A320,'1112'!$F$10:$L$408,7,FALSE)/VLOOKUP($A320,'2012'!$F$10:$M$460,8,FALSE))*1000,#N/A)</f>
        <v>2.683438155136268</v>
      </c>
      <c r="BR320" s="196">
        <f>IFERROR((VLOOKUP($A320,'1213'!$F$10:$L$408,7,FALSE)/VLOOKUP($A320,'2013'!$F$10:$M$460,8,FALSE))*1000,#N/A)</f>
        <v>2.2530040053404541</v>
      </c>
      <c r="BS320" s="196">
        <f>IFERROR((VLOOKUP($A320,'1314'!$F$10:$L$408,7,FALSE)/VLOOKUP($A320,'2014'!$F$10:$M$460,8,FALSE))*1000,#N/A)</f>
        <v>2.3261610035723188</v>
      </c>
      <c r="BT320" s="196">
        <f>IFERROR((VLOOKUP($A320,'1415'!$F$10:$L$408,7,FALSE)/VLOOKUP($A320,'2015'!$F$10:$M$460,8,FALSE))*1000,#N/A)</f>
        <v>3.1373844121532364</v>
      </c>
      <c r="BU320" s="196">
        <f>IFERROR((VLOOKUP($A320,'1516'!$F$10:$L$408,7,FALSE)/VLOOKUP($A320,'2016'!$F$10:$M$460,8,FALSE))*1000,#N/A)</f>
        <v>1.3112604491067037</v>
      </c>
      <c r="BV320" s="196">
        <f>IFERROR((VLOOKUP($A320,'1617'!$F$10:$L$408,7,FALSE)/VLOOKUP($A320,'2017'!$F$10:$M$460,8,FALSE))*1000,#N/A)</f>
        <v>0.97268379670908656</v>
      </c>
      <c r="BW320" s="196">
        <f>IFERROR((VLOOKUP($A320,'1718'!$F$10:$L$408,7,FALSE)/VLOOKUP($A320,'2018'!$F$10:$N$460,9,FALSE))*1000,#N/A)</f>
        <v>1.3653521805477471</v>
      </c>
      <c r="BX320" s="196">
        <f>IFERROR((VLOOKUP($A320,'1819'!$F$10:$L$408,7,FALSE)/VLOOKUP($A320,'2018'!$F$10:$N$460,9,FALSE))*1000,#N/A)</f>
        <v>3.212593365994699</v>
      </c>
      <c r="BY320" s="196">
        <f>IFERROR((VLOOKUP($A320,'1920'!$F$10:$L$408,7,FALSE)/VLOOKUP($A320,'2019'!$F$10:$N$464,8,FALSE))*1000,#N/A)</f>
        <v>1.2768130745658834</v>
      </c>
      <c r="BZ320" s="196">
        <f>IFERROR((VLOOKUP($A320,'20 21'!$F$10:$L$408,7,FALSE)/VLOOKUP($A320,'2020'!$F$10:$N$469,8,FALSE))*1000,#N/A)</f>
        <v>1.8734894990913575</v>
      </c>
      <c r="CA320" s="196">
        <f>IFERROR((VLOOKUP($A320,'21 22'!$F$10:$L$408,7,FALSE)/VLOOKUP($A320,'2021'!$F$10:$N$469,8,FALSE))*1000,#N/A)</f>
        <v>2.0944520292912996</v>
      </c>
      <c r="CB320" s="196">
        <f>IFERROR((VLOOKUP($A320,'22 23'!$F$10:$L$408,7,FALSE)/VLOOKUP($A320,'2022'!$F$10:$N$469,8,FALSE))*1000,#N/A)</f>
        <v>3.5418126381114439</v>
      </c>
      <c r="CC320" s="196">
        <f>IFERROR((VLOOKUP($A320,'23 24'!$F$7:$M$408,7,FALSE)/VLOOKUP($A320,'2023'!$C$7:$N$469,9,FALSE))*1000,#N/A)</f>
        <v>1.4397756981017695</v>
      </c>
      <c r="CE320" s="198" t="e">
        <f>IFERROR((VLOOKUP($A320,'0910'!$F$10:$S$433,9,FALSE)/VLOOKUP($A320,'2010'!$C$5:$K$611,9,FALSE))*1000,#N/A)</f>
        <v>#N/A</v>
      </c>
      <c r="CF320" s="198" t="e">
        <f>IFERROR((VLOOKUP($A320,'1011'!$F$10:$S$433,10,FALSE)/VLOOKUP($A320,'2011'!$C$5:$K$611,9,FALSE))*1000,#N/A)</f>
        <v>#N/A</v>
      </c>
      <c r="CG320" s="198">
        <f>IFERROR((VLOOKUP($A320,'1112'!$F$10:$S$408,9,FALSE)/VLOOKUP($A320,'2012'!$F$10:$M$460,8,FALSE))*1000,#N/A)</f>
        <v>2.0964360587002098</v>
      </c>
      <c r="CH320" s="198">
        <f>IFERROR((VLOOKUP($A320,'1213'!$F$10:$S$408,9,FALSE)/VLOOKUP($A320,'2013'!$F$10:$M$460,8,FALSE))*1000,#N/A)</f>
        <v>0.33377837116154874</v>
      </c>
      <c r="CI320" s="198">
        <f>IFERROR((VLOOKUP($A320,'1314'!$F$10:$S$408,9,FALSE)/VLOOKUP($A320,'2014'!$F$10:$M$460,8,FALSE))*1000,#N/A)</f>
        <v>0.83077178699011378</v>
      </c>
      <c r="CJ320" s="198">
        <f>IFERROR((VLOOKUP($A320,'1415'!$F$10:$S$408,9,FALSE)/VLOOKUP($A320,'2015'!$F$10:$M$460,8,FALSE))*1000,#N/A)</f>
        <v>2.0640686922060767</v>
      </c>
      <c r="CK320" s="198">
        <f>IFERROR((VLOOKUP($A320,'1516'!$F$10:$S$408,9,FALSE)/VLOOKUP($A320,'2016'!$F$10:$M$460,8,FALSE))*1000,#N/A)</f>
        <v>0.90149155876085896</v>
      </c>
      <c r="CL320" s="198">
        <f>IFERROR((VLOOKUP($A320,'1617'!$F$10:$S$408,9,FALSE)/VLOOKUP($A320,'2017'!$F$10:$M$460,8,FALSE))*1000,#N/A)</f>
        <v>0.81056983059090548</v>
      </c>
      <c r="CM320" s="198">
        <f>IFERROR((VLOOKUP($A320,'1718'!$F$10:$S$408,9,FALSE)/VLOOKUP($A320,'2018'!$F$10:$N$460,9,FALSE))*1000,#N/A)</f>
        <v>2.6503895269456268</v>
      </c>
      <c r="CN320" s="198">
        <f>IFERROR((VLOOKUP($A320,'1819'!$F$10:$S$408,9,FALSE)/VLOOKUP($A320,'2018'!$F$10:$N$460,9,FALSE))*1000,#N/A)</f>
        <v>1.1244076780981447</v>
      </c>
      <c r="CO320" s="198">
        <f>IFERROR((VLOOKUP($A320,'1920'!$F$10:$S$408,9,FALSE)/VLOOKUP($A320,'2019'!$F$10:$N$464,8,FALSE))*1000,#N/A)</f>
        <v>1.2768130745658834</v>
      </c>
      <c r="CP320" s="198">
        <f>IFERROR((VLOOKUP($A320,'20 21'!$F$10:$S$408,9,FALSE)/VLOOKUP($A320,'2020'!$F$10:$N$469,8,FALSE))*1000,#N/A)</f>
        <v>0.15612412492427979</v>
      </c>
      <c r="CQ320" s="198">
        <f>IFERROR((VLOOKUP($A320,'21 22'!$F$10:$S$408,9,FALSE)/VLOOKUP($A320,'2021'!$F$10:$N$469,8,FALSE))*1000,#N/A)</f>
        <v>0.93086756857391084</v>
      </c>
      <c r="CR320" s="198">
        <f>IFERROR((VLOOKUP($A320,'22 23'!$F$10:$S$408,9,FALSE)/VLOOKUP($A320,'2022'!$F$10:$N$469,8,FALSE))*1000,#N/A)</f>
        <v>2.9258452227877143</v>
      </c>
      <c r="CS320" s="196">
        <f>IFERROR((VLOOKUP($A320,'23 24'!$F$7:$S$408,9,FALSE)/VLOOKUP($A320,'2023'!$C$7:$N$469,9,FALSE))*1000,#N/A)</f>
        <v>0.68199901489031178</v>
      </c>
      <c r="CU320" s="198">
        <f>IFERROR((VLOOKUP($A320,'0910'!$F$10:$S$433,10,FALSE)/VLOOKUP($A320,'2010'!$C$5:$K$611,9,FALSE))*1000,#N/A)</f>
        <v>3.0864197530864197</v>
      </c>
      <c r="CV320" s="198">
        <f>IFERROR((VLOOKUP($A320,'1011'!$F$10:$S$433,11,FALSE)/VLOOKUP($A320,'2011'!$C$5:$K$611,9,FALSE))*1000,#N/A)</f>
        <v>1.2677484787018256</v>
      </c>
      <c r="CW320" s="198">
        <f>IFERROR((VLOOKUP($A320,'1112'!$F$10:$S$408,10,FALSE)/VLOOKUP($A320,'2012'!$F$10:$M$460,8,FALSE))*1000,#N/A)</f>
        <v>0.33542976939203351</v>
      </c>
      <c r="CX320" s="198">
        <f>IFERROR((VLOOKUP($A320,'1213'!$F$10:$S$408,10,FALSE)/VLOOKUP($A320,'2013'!$F$10:$M$460,8,FALSE))*1000,#N/A)</f>
        <v>1.5020026702269693</v>
      </c>
      <c r="CY320" s="198">
        <f>IFERROR((VLOOKUP($A320,'1314'!$F$10:$S$408,10,FALSE)/VLOOKUP($A320,'2014'!$F$10:$M$460,8,FALSE))*1000,#N/A)</f>
        <v>1.080003323087148</v>
      </c>
      <c r="CZ320" s="198">
        <f>IFERROR((VLOOKUP($A320,'1415'!$F$10:$S$408,10,FALSE)/VLOOKUP($A320,'2015'!$F$10:$M$460,8,FALSE))*1000,#N/A)</f>
        <v>0.41281373844121533</v>
      </c>
      <c r="DA320" s="198">
        <f>IFERROR((VLOOKUP($A320,'1516'!$F$10:$S$408,10,FALSE)/VLOOKUP($A320,'2016'!$F$10:$M$460,8,FALSE))*1000,#N/A)</f>
        <v>1.8029831175217179</v>
      </c>
      <c r="DB320" s="198">
        <f>IFERROR((VLOOKUP($A320,'1617'!$F$10:$S$408,10,FALSE)/VLOOKUP($A320,'2017'!$F$10:$M$460,8,FALSE))*1000,#N/A)</f>
        <v>1.1347977628272676</v>
      </c>
      <c r="DC320" s="198">
        <f>IFERROR((VLOOKUP($A320,'1718'!$F$10:$S$408,10,FALSE)/VLOOKUP($A320,'2018'!$F$10:$N$460,9,FALSE))*1000,#N/A)</f>
        <v>1.0440928439482773</v>
      </c>
      <c r="DD320" s="198">
        <f>IFERROR((VLOOKUP($A320,'1819'!$F$10:$S$408,10,FALSE)/VLOOKUP($A320,'2018'!$F$10:$N$460,9,FALSE))*1000,#N/A)</f>
        <v>0.48188900489920489</v>
      </c>
      <c r="DE320" s="198">
        <f>IFERROR((VLOOKUP($A320,'1920'!$F$10:$S$408,10,FALSE)/VLOOKUP($A320,'2019'!$F$10:$N$464,8,FALSE))*1000,#N/A)</f>
        <v>1.4364147088866188</v>
      </c>
      <c r="DF320" s="198">
        <f>IFERROR((VLOOKUP($A320,'20 21'!$F$10:$S$408,10,FALSE)/VLOOKUP($A320,'2020'!$F$10:$N$469,8,FALSE))*1000,#N/A)</f>
        <v>0.15612412492427979</v>
      </c>
      <c r="DG320" s="198">
        <f>IFERROR((VLOOKUP($A320,'21 22'!$F$10:$S$408,10,FALSE)/VLOOKUP($A320,'2021'!$F$10:$N$469,8,FALSE))*1000,#N/A)</f>
        <v>0.15514459476231848</v>
      </c>
      <c r="DH320" s="198">
        <f>IFERROR((VLOOKUP($A320,'22 23'!$F$10:$S$408,10,FALSE)/VLOOKUP($A320,'2022'!$F$10:$N$469,8,FALSE))*1000,#N/A)</f>
        <v>1.5399185383093235</v>
      </c>
      <c r="DI320" s="196">
        <f>IFERROR((VLOOKUP($A320,'23 24'!$F$7:$S$408,10,FALSE)/VLOOKUP($A320,'2023'!$C$7:$N$469,9,FALSE))*1000,#N/A)</f>
        <v>0.15155533664229151</v>
      </c>
      <c r="DK320" s="198">
        <f>IFERROR((VLOOKUP($A320,'0910'!$F$10:$S$433,11,FALSE)/VLOOKUP($A320,'2010'!$C$5:$K$611,9,FALSE))*1000,#N/A)</f>
        <v>0</v>
      </c>
      <c r="DL320" s="198" t="e">
        <f>IFERROR((VLOOKUP($A320,'1011'!$F$10:$S$433,12,FALSE)/VLOOKUP($A320,'2011'!$C$5:$K$611,9,FALSE))*1000,#N/A)</f>
        <v>#N/A</v>
      </c>
      <c r="DM320" s="198">
        <f>IFERROR((VLOOKUP($A320,'1112'!$F$10:$S$408,11,FALSE)/VLOOKUP($A320,'2012'!$F$10:$M$460,8,FALSE))*1000,#N/A)</f>
        <v>0</v>
      </c>
      <c r="DN320" s="198">
        <f>IFERROR((VLOOKUP($A320,'1213'!$F$10:$S$408,11,FALSE)/VLOOKUP($A320,'2013'!$F$10:$M$460,8,FALSE))*1000,#N/A)</f>
        <v>0</v>
      </c>
      <c r="DO320" s="198">
        <f>IFERROR((VLOOKUP($A320,'1314'!$F$10:$S$408,11,FALSE)/VLOOKUP($A320,'2014'!$F$10:$M$460,8,FALSE))*1000,#N/A)</f>
        <v>0</v>
      </c>
      <c r="DP320" s="198">
        <f>IFERROR((VLOOKUP($A320,'1415'!$F$10:$S$408,11,FALSE)/VLOOKUP($A320,'2015'!$F$10:$M$460,8,FALSE))*1000,#N/A)</f>
        <v>0</v>
      </c>
      <c r="DQ320" s="198">
        <f>IFERROR((VLOOKUP($A320,'1516'!$F$10:$S$408,11,FALSE)/VLOOKUP($A320,'2016'!$F$10:$M$460,8,FALSE))*1000,#N/A)</f>
        <v>0</v>
      </c>
      <c r="DR320" s="198">
        <f>IFERROR((VLOOKUP($A320,'1617'!$F$10:$S$408,11,FALSE)/VLOOKUP($A320,'2017'!$F$10:$M$460,8,FALSE))*1000,#N/A)</f>
        <v>0</v>
      </c>
      <c r="DS320" s="198">
        <f>IFERROR((VLOOKUP($A320,'1718'!$F$10:$S$408,11,FALSE)/VLOOKUP($A320,'2018'!$F$10:$N$460,9,FALSE))*1000,#N/A)</f>
        <v>0</v>
      </c>
      <c r="DT320" s="198">
        <f>IFERROR((VLOOKUP($A320,'1819'!$F$10:$S$408,11,FALSE)/VLOOKUP($A320,'2018'!$F$10:$N$460,9,FALSE))*1000,#N/A)</f>
        <v>8.0314834149867481E-2</v>
      </c>
      <c r="DU320" s="198">
        <f>IFERROR((VLOOKUP($A320,'1920'!$F$10:$S$408,11,FALSE)/VLOOKUP($A320,'2019'!$F$10:$N$464,8,FALSE))*1000,#N/A)</f>
        <v>1.5960163432073544</v>
      </c>
      <c r="DV320" s="198">
        <f>IFERROR((VLOOKUP($A320,'20 21'!$F$10:$S$408,11,FALSE)/VLOOKUP($A320,'2020'!$F$10:$N$469,8,FALSE))*1000,#N/A)</f>
        <v>0.62449649969711918</v>
      </c>
      <c r="DW320" s="198">
        <f>IFERROR((VLOOKUP($A320,'21 22'!$F$10:$S$408,11,FALSE)/VLOOKUP($A320,'2021'!$F$10:$N$469,8,FALSE))*1000,#N/A)</f>
        <v>0.62057837904927393</v>
      </c>
      <c r="DX320" s="198">
        <f>IFERROR((VLOOKUP($A320,'22 23'!$F$10:$S$408,11,FALSE)/VLOOKUP($A320,'2022'!$F$10:$N$469,8,FALSE))*1000,#N/A)</f>
        <v>2.9258452227877143</v>
      </c>
      <c r="DY320" s="196">
        <f>IFERROR((VLOOKUP($A320,'23 24'!$F$7:$S$408,11,FALSE)/VLOOKUP($A320,'2023'!$C$7:$N$469,9,FALSE))*1000,#N/A)</f>
        <v>1.894441708028644</v>
      </c>
      <c r="EA320" s="198" t="e">
        <f>IFERROR((VLOOKUP($A320,'0910'!$F$10:$S$433,12,FALSE)/VLOOKUP($A320,'2010'!$C$5:$K$611,9,FALSE))*1000,#N/A)</f>
        <v>#N/A</v>
      </c>
      <c r="EB320" s="198" t="e">
        <f>IFERROR((VLOOKUP($A320,'1011'!$F$10:$S$433,13,FALSE)/VLOOKUP($A320,'2011'!$C$5:$K$611,9,FALSE))*1000,#N/A)</f>
        <v>#N/A</v>
      </c>
      <c r="EC320" s="198">
        <f>IFERROR((VLOOKUP($A320,'1112'!$F$10:$S$408,12,FALSE)/VLOOKUP($A320,'2012'!$F$10:$M$460,8,FALSE))*1000,#N/A)</f>
        <v>2.3480083857442349</v>
      </c>
      <c r="ED320" s="198">
        <f>IFERROR((VLOOKUP($A320,'1213'!$F$10:$S$408,12,FALSE)/VLOOKUP($A320,'2013'!$F$10:$M$460,8,FALSE))*1000,#N/A)</f>
        <v>1.7523364485981308</v>
      </c>
      <c r="EE320" s="198">
        <f>IFERROR((VLOOKUP($A320,'1314'!$F$10:$S$408,12,FALSE)/VLOOKUP($A320,'2014'!$F$10:$M$460,8,FALSE))*1000,#N/A)</f>
        <v>1.9107751100772616</v>
      </c>
      <c r="EF320" s="198">
        <f>IFERROR((VLOOKUP($A320,'1415'!$F$10:$S$408,12,FALSE)/VLOOKUP($A320,'2015'!$F$10:$M$460,8,FALSE))*1000,#N/A)</f>
        <v>2.4768824306472919</v>
      </c>
      <c r="EG320" s="198">
        <f>IFERROR((VLOOKUP($A320,'1516'!$F$10:$S$408,12,FALSE)/VLOOKUP($A320,'2016'!$F$10:$M$460,8,FALSE))*1000,#N/A)</f>
        <v>2.7864284543517455</v>
      </c>
      <c r="EH320" s="198">
        <f>IFERROR((VLOOKUP($A320,'1617'!$F$10:$S$408,12,FALSE)/VLOOKUP($A320,'2017'!$F$10:$M$460,8,FALSE))*1000,#N/A)</f>
        <v>1.9453675934181731</v>
      </c>
      <c r="EI320" s="198">
        <f>IFERROR((VLOOKUP($A320,'1718'!$F$10:$S$408,12,FALSE)/VLOOKUP($A320,'2018'!$F$10:$N$460,9,FALSE))*1000,#N/A)</f>
        <v>3.6944823708939039</v>
      </c>
      <c r="EJ320" s="198">
        <f>IFERROR((VLOOKUP($A320,'1819'!$F$10:$S$408,12,FALSE)/VLOOKUP($A320,'2018'!$F$10:$N$460,9,FALSE))*1000,#N/A)</f>
        <v>1.6866115171472171</v>
      </c>
      <c r="EK320" s="198">
        <f>IFERROR((VLOOKUP($A320,'1920'!$F$10:$S$408,12,FALSE)/VLOOKUP($A320,'2019'!$F$10:$N$464,8,FALSE))*1000,#N/A)</f>
        <v>4.2294433094994899</v>
      </c>
      <c r="EL320" s="198">
        <f>IFERROR((VLOOKUP($A320,'20 21'!$F$10:$S$408,12,FALSE)/VLOOKUP($A320,'2020'!$F$10:$N$469,8,FALSE))*1000,#N/A)</f>
        <v>0.8586826870835389</v>
      </c>
      <c r="EM320" s="198">
        <f>IFERROR((VLOOKUP($A320,'21 22'!$F$10:$S$408,12,FALSE)/VLOOKUP($A320,'2021'!$F$10:$N$469,8,FALSE))*1000,#N/A)</f>
        <v>1.7065905423855032</v>
      </c>
      <c r="EN320" s="198">
        <f>IFERROR((VLOOKUP($A320,'22 23'!$F$10:$S$408,12,FALSE)/VLOOKUP($A320,'2022'!$F$10:$N$469,8,FALSE))*1000,#N/A)</f>
        <v>7.3916089838847521</v>
      </c>
      <c r="EO320" s="196">
        <f>IFERROR((VLOOKUP($A320,'23 24'!$F$7:$S$408,12,FALSE)/VLOOKUP($A320,'2023'!$C$7:$N$469,9,FALSE))*1000,#N/A)</f>
        <v>2.7279960595612471</v>
      </c>
    </row>
    <row r="321" spans="1:145" x14ac:dyDescent="0.3">
      <c r="A321" t="s">
        <v>633</v>
      </c>
      <c r="B321" t="s">
        <v>1743</v>
      </c>
      <c r="C321" t="str">
        <f>IF(VLOOKUP($A321,'0910'!$F$10:$L$433,1,FALSE)=VLOOKUP($A321,'2010'!$C$5:$K$611,1,FALSE),VLOOKUP($A321,'0910'!$F$10:$L$433,1,FALSE),FALSE)</f>
        <v>Weymouth and Portland</v>
      </c>
      <c r="D321" t="str">
        <f>IF(VLOOKUP($A321,'1011'!$F$10:$L$433,1,FALSE)=VLOOKUP($A321,'2011'!$C$5:$K$611,1,FALSE),VLOOKUP($A321,'1011'!$F$10:$L$433,1,FALSE),FALSE)</f>
        <v>Weymouth and Portland</v>
      </c>
      <c r="E321" t="str">
        <f>IF(VLOOKUP(A321,'1112'!$F$10:$L$408,1,FALSE)=VLOOKUP(A321,'2012'!$F$10:$M$460,1,FALSE),VLOOKUP(A321,'1112'!$F$10:$L$408,1,FALSE),FALSE)</f>
        <v>Weymouth and Portland</v>
      </c>
      <c r="F321" t="str">
        <f>IF(VLOOKUP($A321,'1213'!$F$10:$L$408,1,FALSE)=VLOOKUP($A321,'2013'!$F$10:$M$460,1,FALSE),VLOOKUP($A321,'1213'!$F$10:$L$408,1,FALSE),FALSE)</f>
        <v>Weymouth and Portland</v>
      </c>
      <c r="G321" t="str">
        <f>IF(VLOOKUP($A321,'1314'!$F$10:$L$408,1,FALSE)=VLOOKUP($A321,'2014'!$F$10:$M$460,1,FALSE),VLOOKUP($A321,'1314'!$F$10:$L$408,1,FALSE),FALSE)</f>
        <v>Weymouth and Portland</v>
      </c>
      <c r="H321" t="str">
        <f>IF(VLOOKUP($A321,'1415'!$F$10:$L$408,1,FALSE)=VLOOKUP($A321,'2015'!$F$10:$M$460,1,FALSE),VLOOKUP($A321,'1415'!$F$10:$L$408,1,FALSE),FALSE)</f>
        <v>Weymouth and Portland</v>
      </c>
      <c r="I321" t="str">
        <f>IF(VLOOKUP($A321,'1516'!$F$10:$L$408,1,FALSE)=VLOOKUP($A321,'2015'!$F$10:$M$460,1,FALSE),VLOOKUP($A321,'1516'!$F$10:$L$408,1,FALSE),FALSE)</f>
        <v>Weymouth and Portland</v>
      </c>
      <c r="J321" t="str">
        <f>IF(VLOOKUP($A321,'1617'!$F$10:$L$408,1,FALSE)=VLOOKUP($A321,'2016'!$F$10:$M$460,1,FALSE),VLOOKUP($A321,'1617'!$F$10:$L$408,1,FALSE),FALSE)</f>
        <v>Weymouth and Portland</v>
      </c>
      <c r="K321" t="str">
        <f>IF(VLOOKUP($A321,'1718'!$F$10:$M$408,1,FALSE)=VLOOKUP($A321,'2017'!$F$10:$M$460,1,FALSE),VLOOKUP($A321,'1718'!$F$10:$M$408,1,FALSE),FALSE)</f>
        <v>Weymouth and Portland</v>
      </c>
      <c r="L321" t="str">
        <f>IF(VLOOKUP($A321,'1819'!$F$10:$M$408,1,FALSE)=VLOOKUP($A321,'2018'!$F$10:$M$460,1,FALSE),VLOOKUP($A321,'1819'!$F$10:$M$408,1,FALSE),FALSE)</f>
        <v>Weymouth and Portland</v>
      </c>
      <c r="M321" t="e">
        <f>IF(VLOOKUP($A321,'1920'!$F$10:$M$408,1,FALSE)=VLOOKUP($A321,'2019'!$F$10:$M$464,1,FALSE),VLOOKUP($A321,'1920'!$F$10:$M$408,1,FALSE),FALSE)</f>
        <v>#N/A</v>
      </c>
      <c r="N321" t="e">
        <f>IF(VLOOKUP($A321,'20 21'!$F$10:$N$408,1,FALSE)=VLOOKUP($A321,'2020'!$F$10:$O$468,1,FALSE),VLOOKUP($A321,'20 21'!$F$10:$N$408,1,FALSE),FALSE)</f>
        <v>#N/A</v>
      </c>
      <c r="O321" t="e">
        <f>IF(VLOOKUP($A321,'21 22'!$F$10:$N$408,1,FALSE)=VLOOKUP($A321,'2021'!$F$10:$O$471,1,FALSE),VLOOKUP($A321,'21 22'!$F$10:$N$408,1,FALSE),FALSE)</f>
        <v>#N/A</v>
      </c>
      <c r="P321" t="e">
        <f>IF(VLOOKUP($A321,'22 23'!$F$10:$N$408,1,FALSE)=VLOOKUP($A321,'2022'!$F$10:$O$468,1,FALSE),VLOOKUP($A321,'22 23'!$F$10:$N$408,1,FALSE),FALSE)</f>
        <v>#N/A</v>
      </c>
      <c r="Q321" t="e">
        <f>IF(VLOOKUP($A321,'23 24'!$F$7:$N$408,1,FALSE)=VLOOKUP($A321,'2023'!$C$7:$O$468,1,FALSE),VLOOKUP($A321,'23 24'!$F$7:$N$408,1,FALSE),FALSE)</f>
        <v>#N/A</v>
      </c>
      <c r="S321" s="196" t="e">
        <f>IFERROR((VLOOKUP($A321,'0910'!$F$10:$L$433,4,FALSE)/VLOOKUP($A321,'2010'!$C$5:$K$611,9,FALSE))*1000,#N/A)</f>
        <v>#N/A</v>
      </c>
      <c r="T321" s="196" t="e">
        <f>IFERROR((VLOOKUP($A321,'1011'!$F$10:$L$433,4,FALSE)/VLOOKUP($A321,'2011'!$C$5:$K$611,9,FALSE))*1000,#N/A)</f>
        <v>#N/A</v>
      </c>
      <c r="U321" s="196">
        <f>IFERROR((VLOOKUP($A321,'1112'!$F$10:$L$408,4,FALSE)/VLOOKUP($A321,'2012'!$F$10:$M$460,8,FALSE))*1000,#N/A)</f>
        <v>0.64061499039077507</v>
      </c>
      <c r="V321" s="196">
        <f>IFERROR((VLOOKUP($A321,'1213'!$F$10:$L$408,4,FALSE)/VLOOKUP($A321,'2013'!$F$10:$M$460,8,FALSE))*1000,#N/A)</f>
        <v>2.5469595670168736</v>
      </c>
      <c r="W321" s="196">
        <f>IFERROR((VLOOKUP($A321,'1314'!$F$10:$L$408,4,FALSE)/VLOOKUP($A321,'2014'!$F$10:$M$460,8,FALSE))*1000,#N/A)</f>
        <v>4.1204437400950873</v>
      </c>
      <c r="X321" s="196">
        <f>IFERROR((VLOOKUP($A321,'1415'!$F$10:$L$408,4,FALSE)/VLOOKUP($A321,'2015'!$F$10:$M$460,8,FALSE))*1000,#N/A)</f>
        <v>3.1545741324921135</v>
      </c>
      <c r="Y321" s="196">
        <f>IFERROR((VLOOKUP($A321,'1516'!$F$10:$L$408,4,FALSE)/VLOOKUP($A321,'2016'!$F$10:$M$460,8,FALSE))*1000,#N/A)</f>
        <v>2.8213166144200623</v>
      </c>
      <c r="Z321" s="196">
        <f>IFERROR((VLOOKUP($A321,'1617'!$F$10:$L$408,4,FALSE)/VLOOKUP($A321,'2017'!$F$10:$M$460,8,FALSE))*1000,#N/A)</f>
        <v>2.8063610851262859</v>
      </c>
      <c r="AA321" s="196">
        <f>IFERROR((VLOOKUP($A321,'1718'!$F$10:$L$408,4,FALSE)/VLOOKUP($A321,'2018'!$F$10:$N$460,9,FALSE))*1000,#N/A)</f>
        <v>4.0272614622056997</v>
      </c>
      <c r="AB321" s="196">
        <f>IFERROR((VLOOKUP($A321,'1819'!$F$10:$L$408,4,FALSE)/VLOOKUP($A321,'2018'!$F$10:$N$460,9,FALSE))*1000,#N/A)</f>
        <v>3.0978934324659235</v>
      </c>
      <c r="AC321" s="196" t="e">
        <f>IFERROR((VLOOKUP($A321,'1920'!$F$10:$L$408,4,FALSE)/VLOOKUP($A321,'2019'!$F$10:$N$464,8,FALSE))*1000,#N/A)</f>
        <v>#N/A</v>
      </c>
      <c r="AD321" s="196" t="e">
        <f>IFERROR((VLOOKUP($A321,'20 21'!$F$10:$M$408,4,FALSE)/VLOOKUP($A321,'2020'!$F$10:$N$469,8,FALSE))*1000,#N/A)</f>
        <v>#N/A</v>
      </c>
      <c r="AE321" s="196" t="e">
        <f>IFERROR((VLOOKUP($A321,'21 22'!$F$10:$M$408,4,FALSE)/VLOOKUP($A321,'2021'!$F$10:$N$469,8,FALSE))*1000,#N/A)</f>
        <v>#N/A</v>
      </c>
      <c r="AF321" s="196" t="e">
        <f>IFERROR((VLOOKUP($A321,'22 23'!$F$10:$M$408,4,FALSE)/VLOOKUP($A321,'2022'!$F$10:$N$469,8,FALSE))*1000,#N/A)</f>
        <v>#N/A</v>
      </c>
      <c r="AG321" s="196" t="e">
        <f>IFERROR((VLOOKUP($A321,'23 24'!$F$7:$M$408,4,FALSE)/VLOOKUP($A321,'2023'!$C$7:$N$469,9,FALSE))*1000,#N/A)</f>
        <v>#N/A</v>
      </c>
      <c r="AI321" s="196" t="e">
        <f>IFERROR((VLOOKUP($A321,'0910'!$F$10:$L$433,5,FALSE)/VLOOKUP($A321,'2010'!$C$5:$K$611,9,FALSE))*1000,#N/A)</f>
        <v>#N/A</v>
      </c>
      <c r="AJ321" s="196" t="e">
        <f>IFERROR((VLOOKUP($A321,'1011'!$F$10:$L$433,5,FALSE)/VLOOKUP($A321,'2011'!$C$5:$K$611,9,FALSE))*1000,#N/A)</f>
        <v>#N/A</v>
      </c>
      <c r="AK321" s="196">
        <f>IFERROR((VLOOKUP($A321,'1112'!$F$10:$L$408,5,FALSE)/VLOOKUP($A321,'2012'!$F$10:$M$460,8,FALSE))*1000,#N/A)</f>
        <v>1.9218449711723256</v>
      </c>
      <c r="AL321" s="196">
        <f>IFERROR((VLOOKUP($A321,'1213'!$F$10:$L$408,5,FALSE)/VLOOKUP($A321,'2013'!$F$10:$M$460,8,FALSE))*1000,#N/A)</f>
        <v>0.63673989175421841</v>
      </c>
      <c r="AM321" s="196">
        <f>IFERROR((VLOOKUP($A321,'1314'!$F$10:$L$408,5,FALSE)/VLOOKUP($A321,'2014'!$F$10:$M$460,8,FALSE))*1000,#N/A)</f>
        <v>0.31695721077654515</v>
      </c>
      <c r="AN321" s="196">
        <f>IFERROR((VLOOKUP($A321,'1415'!$F$10:$L$408,5,FALSE)/VLOOKUP($A321,'2015'!$F$10:$M$460,8,FALSE))*1000,#N/A)</f>
        <v>0</v>
      </c>
      <c r="AO321" s="196">
        <f>IFERROR((VLOOKUP($A321,'1516'!$F$10:$L$408,5,FALSE)/VLOOKUP($A321,'2016'!$F$10:$M$460,8,FALSE))*1000,#N/A)</f>
        <v>0</v>
      </c>
      <c r="AP321" s="196">
        <f>IFERROR((VLOOKUP($A321,'1617'!$F$10:$L$408,5,FALSE)/VLOOKUP($A321,'2017'!$F$10:$M$460,8,FALSE))*1000,#N/A)</f>
        <v>0</v>
      </c>
      <c r="AQ321" s="196">
        <f>IFERROR((VLOOKUP($A321,'1718'!$F$10:$L$408,5,FALSE)/VLOOKUP($A321,'2018'!$F$10:$N$460,9,FALSE))*1000,#N/A)</f>
        <v>0</v>
      </c>
      <c r="AR321" s="196">
        <f>IFERROR((VLOOKUP($A321,'1819'!$F$10:$L$408,5,FALSE)/VLOOKUP($A321,'2018'!$F$10:$N$460,9,FALSE))*1000,#N/A)</f>
        <v>0</v>
      </c>
      <c r="AS321" s="196" t="e">
        <f>IFERROR((VLOOKUP($A321,'1920'!$F$10:$L$408,5,FALSE)/VLOOKUP($A321,'2019'!$F$10:$N$464,8,FALSE))*1000,#N/A)</f>
        <v>#N/A</v>
      </c>
      <c r="AT321" s="196" t="e">
        <f>IFERROR((VLOOKUP($A321,'20 21'!$F$10:$L$408,5,FALSE)/VLOOKUP($A321,'2020'!$F$10:$N$469,8,FALSE))*1000,#N/A)</f>
        <v>#N/A</v>
      </c>
      <c r="AU321" s="196" t="e">
        <f>IFERROR((VLOOKUP($A321,'21 22'!$F$10:$L$408,5,FALSE)/VLOOKUP($A321,'2021'!$F$10:$N$469,8,FALSE))*1000,#N/A)</f>
        <v>#N/A</v>
      </c>
      <c r="AV321" s="196" t="e">
        <f>IFERROR((VLOOKUP($A321,'22 23'!$F$10:$L$408,5,FALSE)/VLOOKUP($A321,'2022'!$F$10:$N$469,8,FALSE))*1000,#N/A)</f>
        <v>#N/A</v>
      </c>
      <c r="AW321" s="196" t="e">
        <f>IFERROR((VLOOKUP($A321,'23 24'!$F$7:$M$408,5,FALSE)/VLOOKUP($A321,'2023'!$C$7:$N$469,9,FALSE))*1000,#N/A)</f>
        <v>#N/A</v>
      </c>
      <c r="AY321" s="196" t="e">
        <f>IFERROR((VLOOKUP($A321,'0910'!$F$10:$L$433,6,FALSE)/VLOOKUP($A321,'2010'!$C$5:$K$611,9,FALSE))*1000,#N/A)</f>
        <v>#N/A</v>
      </c>
      <c r="AZ321" s="196" t="e">
        <f>IFERROR((VLOOKUP($A321,'1011'!$F$10:$L$433,6,FALSE)/VLOOKUP($A321,'2011'!$C$5:$K$611,9,FALSE))*1000,#N/A)</f>
        <v>#N/A</v>
      </c>
      <c r="BA321" s="196">
        <f>IFERROR((VLOOKUP($A321,'1112'!$F$10:$L$408,6,FALSE)/VLOOKUP($A321,'2012'!$F$10:$M$460,8,FALSE))*1000,#N/A)</f>
        <v>0</v>
      </c>
      <c r="BB321" s="196">
        <f>IFERROR((VLOOKUP($A321,'1213'!$F$10:$L$408,6,FALSE)/VLOOKUP($A321,'2013'!$F$10:$M$460,8,FALSE))*1000,#N/A)</f>
        <v>0.31836994587710921</v>
      </c>
      <c r="BC321" s="196">
        <f>IFERROR((VLOOKUP($A321,'1314'!$F$10:$L$408,6,FALSE)/VLOOKUP($A321,'2014'!$F$10:$M$460,8,FALSE))*1000,#N/A)</f>
        <v>0</v>
      </c>
      <c r="BD321" s="196">
        <f>IFERROR((VLOOKUP($A321,'1415'!$F$10:$L$408,6,FALSE)/VLOOKUP($A321,'2015'!$F$10:$M$460,8,FALSE))*1000,#N/A)</f>
        <v>0</v>
      </c>
      <c r="BE321" s="196">
        <f>IFERROR((VLOOKUP($A321,'1516'!$F$10:$L$408,6,FALSE)/VLOOKUP($A321,'2016'!$F$10:$M$460,8,FALSE))*1000,#N/A)</f>
        <v>0</v>
      </c>
      <c r="BF321" s="196">
        <f>IFERROR((VLOOKUP($A321,'1617'!$F$10:$L$408,6,FALSE)/VLOOKUP($A321,'2017'!$F$10:$M$460,8,FALSE))*1000,#N/A)</f>
        <v>0</v>
      </c>
      <c r="BG321" s="196">
        <f>IFERROR((VLOOKUP($A321,'1718'!$F$10:$L$408,6,FALSE)/VLOOKUP($A321,'2018'!$F$10:$N$460,9,FALSE))*1000,#N/A)</f>
        <v>0</v>
      </c>
      <c r="BH321" s="196">
        <f>IFERROR((VLOOKUP($A321,'1819'!$F$10:$L$408,6,FALSE)/VLOOKUP($A321,'2018'!$F$10:$N$460,9,FALSE))*1000,#N/A)</f>
        <v>0</v>
      </c>
      <c r="BI321" s="196" t="e">
        <f>IFERROR((VLOOKUP($A321,'1920'!$F$10:$L$408,6,FALSE)/VLOOKUP($A321,'2019'!$F$10:$N$464,8,FALSE))*1000,#N/A)</f>
        <v>#N/A</v>
      </c>
      <c r="BJ321" s="196" t="e">
        <f>IFERROR((VLOOKUP($A321,'20 21'!$F$10:$L$408,6,FALSE)/VLOOKUP($A321,'2020'!$F$10:$N$469,8,FALSE))*1000,#N/A)</f>
        <v>#N/A</v>
      </c>
      <c r="BK321" s="196" t="e">
        <f>IFERROR((VLOOKUP($A321,'21 22'!$F$10:$L$408,6,FALSE)/VLOOKUP($A321,'2021'!$F$10:$N$469,8,FALSE))*1000,#N/A)</f>
        <v>#N/A</v>
      </c>
      <c r="BL321" s="196" t="e">
        <f>IFERROR((VLOOKUP($A321,'22 23'!$F$10:$L$408,6,FALSE)/VLOOKUP($A321,'2022'!$F$10:$N$469,8,FALSE))*1000,#N/A)</f>
        <v>#N/A</v>
      </c>
      <c r="BM321" s="196" t="e">
        <f>IFERROR((VLOOKUP($A321,'23 24'!$F$7:$M$408,6,FALSE)/VLOOKUP($A321,'2023'!$C$7:$N$469,9,FALSE))*1000,#N/A)</f>
        <v>#N/A</v>
      </c>
      <c r="BO321" s="196" t="e">
        <f>IFERROR((VLOOKUP($A321,'0910'!$F$10:$L$433,7,FALSE)/VLOOKUP($A321,'2010'!$C$5:$K$611,9,FALSE))*1000,#N/A)</f>
        <v>#N/A</v>
      </c>
      <c r="BP321" s="196" t="e">
        <f>IFERROR((VLOOKUP($A321,'1011'!$F$10:$L$433,7,FALSE)/VLOOKUP($A321,'2011'!$C$5:$K$611,9,FALSE))*1000,#N/A)</f>
        <v>#N/A</v>
      </c>
      <c r="BQ321" s="196">
        <f>IFERROR((VLOOKUP($A321,'1112'!$F$10:$L$408,7,FALSE)/VLOOKUP($A321,'2012'!$F$10:$M$460,8,FALSE))*1000,#N/A)</f>
        <v>2.5624599615631003</v>
      </c>
      <c r="BR321" s="196">
        <f>IFERROR((VLOOKUP($A321,'1213'!$F$10:$L$408,7,FALSE)/VLOOKUP($A321,'2013'!$F$10:$M$460,8,FALSE))*1000,#N/A)</f>
        <v>3.5020694046482013</v>
      </c>
      <c r="BS321" s="196">
        <f>IFERROR((VLOOKUP($A321,'1314'!$F$10:$L$408,7,FALSE)/VLOOKUP($A321,'2014'!$F$10:$M$460,8,FALSE))*1000,#N/A)</f>
        <v>4.7543581616481774</v>
      </c>
      <c r="BT321" s="196">
        <f>IFERROR((VLOOKUP($A321,'1415'!$F$10:$L$408,7,FALSE)/VLOOKUP($A321,'2015'!$F$10:$M$460,8,FALSE))*1000,#N/A)</f>
        <v>3.1545741324921135</v>
      </c>
      <c r="BU321" s="196">
        <f>IFERROR((VLOOKUP($A321,'1516'!$F$10:$L$408,7,FALSE)/VLOOKUP($A321,'2016'!$F$10:$M$460,8,FALSE))*1000,#N/A)</f>
        <v>2.8213166144200623</v>
      </c>
      <c r="BV321" s="196">
        <f>IFERROR((VLOOKUP($A321,'1617'!$F$10:$L$408,7,FALSE)/VLOOKUP($A321,'2017'!$F$10:$M$460,8,FALSE))*1000,#N/A)</f>
        <v>2.8063610851262859</v>
      </c>
      <c r="BW321" s="196">
        <f>IFERROR((VLOOKUP($A321,'1718'!$F$10:$L$408,7,FALSE)/VLOOKUP($A321,'2018'!$F$10:$N$460,9,FALSE))*1000,#N/A)</f>
        <v>4.0272614622056997</v>
      </c>
      <c r="BX321" s="196">
        <f>IFERROR((VLOOKUP($A321,'1819'!$F$10:$L$408,7,FALSE)/VLOOKUP($A321,'2018'!$F$10:$N$460,9,FALSE))*1000,#N/A)</f>
        <v>3.0978934324659235</v>
      </c>
      <c r="BY321" s="196" t="e">
        <f>IFERROR((VLOOKUP($A321,'1920'!$F$10:$L$408,7,FALSE)/VLOOKUP($A321,'2019'!$F$10:$N$464,8,FALSE))*1000,#N/A)</f>
        <v>#N/A</v>
      </c>
      <c r="BZ321" s="196" t="e">
        <f>IFERROR((VLOOKUP($A321,'20 21'!$F$10:$L$408,7,FALSE)/VLOOKUP($A321,'2020'!$F$10:$N$469,8,FALSE))*1000,#N/A)</f>
        <v>#N/A</v>
      </c>
      <c r="CA321" s="196" t="e">
        <f>IFERROR((VLOOKUP($A321,'21 22'!$F$10:$L$408,7,FALSE)/VLOOKUP($A321,'2021'!$F$10:$N$469,8,FALSE))*1000,#N/A)</f>
        <v>#N/A</v>
      </c>
      <c r="CB321" s="196" t="e">
        <f>IFERROR((VLOOKUP($A321,'22 23'!$F$10:$L$408,7,FALSE)/VLOOKUP($A321,'2022'!$F$10:$N$469,8,FALSE))*1000,#N/A)</f>
        <v>#N/A</v>
      </c>
      <c r="CC321" s="196" t="e">
        <f>IFERROR((VLOOKUP($A321,'23 24'!$F$7:$M$408,7,FALSE)/VLOOKUP($A321,'2023'!$C$7:$N$469,9,FALSE))*1000,#N/A)</f>
        <v>#N/A</v>
      </c>
      <c r="CE321" s="198" t="e">
        <f>IFERROR((VLOOKUP($A321,'0910'!$F$10:$S$433,9,FALSE)/VLOOKUP($A321,'2010'!$C$5:$K$611,9,FALSE))*1000,#N/A)</f>
        <v>#N/A</v>
      </c>
      <c r="CF321" s="198" t="e">
        <f>IFERROR((VLOOKUP($A321,'1011'!$F$10:$S$433,10,FALSE)/VLOOKUP($A321,'2011'!$C$5:$K$611,9,FALSE))*1000,#N/A)</f>
        <v>#N/A</v>
      </c>
      <c r="CG321" s="198">
        <f>IFERROR((VLOOKUP($A321,'1112'!$F$10:$S$408,9,FALSE)/VLOOKUP($A321,'2012'!$F$10:$M$460,8,FALSE))*1000,#N/A)</f>
        <v>2.2421524663677128</v>
      </c>
      <c r="CH321" s="198">
        <f>IFERROR((VLOOKUP($A321,'1213'!$F$10:$S$408,9,FALSE)/VLOOKUP($A321,'2013'!$F$10:$M$460,8,FALSE))*1000,#N/A)</f>
        <v>9.2327284304361665</v>
      </c>
      <c r="CI321" s="198">
        <f>IFERROR((VLOOKUP($A321,'1314'!$F$10:$S$408,9,FALSE)/VLOOKUP($A321,'2014'!$F$10:$M$460,8,FALSE))*1000,#N/A)</f>
        <v>3.1695721077654517</v>
      </c>
      <c r="CJ321" s="198">
        <f>IFERROR((VLOOKUP($A321,'1415'!$F$10:$S$408,9,FALSE)/VLOOKUP($A321,'2015'!$F$10:$M$460,8,FALSE))*1000,#N/A)</f>
        <v>3.7854889589905363</v>
      </c>
      <c r="CK321" s="198">
        <f>IFERROR((VLOOKUP($A321,'1516'!$F$10:$S$408,9,FALSE)/VLOOKUP($A321,'2016'!$F$10:$M$460,8,FALSE))*1000,#N/A)</f>
        <v>3.761755485893417</v>
      </c>
      <c r="CL321" s="198">
        <f>IFERROR((VLOOKUP($A321,'1617'!$F$10:$S$408,9,FALSE)/VLOOKUP($A321,'2017'!$F$10:$M$460,8,FALSE))*1000,#N/A)</f>
        <v>2.182725288431556</v>
      </c>
      <c r="CM321" s="198">
        <f>IFERROR((VLOOKUP($A321,'1718'!$F$10:$S$408,9,FALSE)/VLOOKUP($A321,'2018'!$F$10:$N$460,9,FALSE))*1000,#N/A)</f>
        <v>2.1685254027261465</v>
      </c>
      <c r="CN321" s="198">
        <f>IFERROR((VLOOKUP($A321,'1819'!$F$10:$S$408,9,FALSE)/VLOOKUP($A321,'2018'!$F$10:$N$460,9,FALSE))*1000,#N/A)</f>
        <v>3.7174721189591078</v>
      </c>
      <c r="CO321" s="198" t="e">
        <f>IFERROR((VLOOKUP($A321,'1920'!$F$10:$S$408,9,FALSE)/VLOOKUP($A321,'2019'!$F$10:$N$464,8,FALSE))*1000,#N/A)</f>
        <v>#N/A</v>
      </c>
      <c r="CP321" s="198" t="e">
        <f>IFERROR((VLOOKUP($A321,'20 21'!$F$10:$S$408,9,FALSE)/VLOOKUP($A321,'2020'!$F$10:$N$469,8,FALSE))*1000,#N/A)</f>
        <v>#N/A</v>
      </c>
      <c r="CQ321" s="198" t="e">
        <f>IFERROR((VLOOKUP($A321,'21 22'!$F$10:$S$408,9,FALSE)/VLOOKUP($A321,'2021'!$F$10:$N$469,8,FALSE))*1000,#N/A)</f>
        <v>#N/A</v>
      </c>
      <c r="CR321" s="198" t="e">
        <f>IFERROR((VLOOKUP($A321,'22 23'!$F$10:$S$408,9,FALSE)/VLOOKUP($A321,'2022'!$F$10:$N$469,8,FALSE))*1000,#N/A)</f>
        <v>#N/A</v>
      </c>
      <c r="CS321" s="196" t="e">
        <f>IFERROR((VLOOKUP($A321,'23 24'!$F$7:$S$408,9,FALSE)/VLOOKUP($A321,'2023'!$C$7:$N$469,9,FALSE))*1000,#N/A)</f>
        <v>#N/A</v>
      </c>
      <c r="CU321" s="198" t="e">
        <f>IFERROR((VLOOKUP($A321,'0910'!$F$10:$S$433,10,FALSE)/VLOOKUP($A321,'2010'!$C$5:$K$611,9,FALSE))*1000,#N/A)</f>
        <v>#N/A</v>
      </c>
      <c r="CV321" s="198" t="e">
        <f>IFERROR((VLOOKUP($A321,'1011'!$F$10:$S$433,11,FALSE)/VLOOKUP($A321,'2011'!$C$5:$K$611,9,FALSE))*1000,#N/A)</f>
        <v>#N/A</v>
      </c>
      <c r="CW321" s="198">
        <f>IFERROR((VLOOKUP($A321,'1112'!$F$10:$S$408,10,FALSE)/VLOOKUP($A321,'2012'!$F$10:$M$460,8,FALSE))*1000,#N/A)</f>
        <v>0</v>
      </c>
      <c r="CX321" s="198">
        <f>IFERROR((VLOOKUP($A321,'1213'!$F$10:$S$408,10,FALSE)/VLOOKUP($A321,'2013'!$F$10:$M$460,8,FALSE))*1000,#N/A)</f>
        <v>1.2734797835084368</v>
      </c>
      <c r="CY321" s="198">
        <f>IFERROR((VLOOKUP($A321,'1314'!$F$10:$S$408,10,FALSE)/VLOOKUP($A321,'2014'!$F$10:$M$460,8,FALSE))*1000,#N/A)</f>
        <v>0.6339144215530903</v>
      </c>
      <c r="CZ321" s="198">
        <f>IFERROR((VLOOKUP($A321,'1415'!$F$10:$S$408,10,FALSE)/VLOOKUP($A321,'2015'!$F$10:$M$460,8,FALSE))*1000,#N/A)</f>
        <v>0.63091482649842279</v>
      </c>
      <c r="DA321" s="198">
        <f>IFERROR((VLOOKUP($A321,'1516'!$F$10:$S$408,10,FALSE)/VLOOKUP($A321,'2016'!$F$10:$M$460,8,FALSE))*1000,#N/A)</f>
        <v>0</v>
      </c>
      <c r="DB321" s="198">
        <f>IFERROR((VLOOKUP($A321,'1617'!$F$10:$S$408,10,FALSE)/VLOOKUP($A321,'2017'!$F$10:$M$460,8,FALSE))*1000,#N/A)</f>
        <v>0</v>
      </c>
      <c r="DC321" s="198">
        <f>IFERROR((VLOOKUP($A321,'1718'!$F$10:$S$408,10,FALSE)/VLOOKUP($A321,'2018'!$F$10:$N$460,9,FALSE))*1000,#N/A)</f>
        <v>0</v>
      </c>
      <c r="DD321" s="198">
        <f>IFERROR((VLOOKUP($A321,'1819'!$F$10:$S$408,10,FALSE)/VLOOKUP($A321,'2018'!$F$10:$N$460,9,FALSE))*1000,#N/A)</f>
        <v>0</v>
      </c>
      <c r="DE321" s="198" t="e">
        <f>IFERROR((VLOOKUP($A321,'1920'!$F$10:$S$408,10,FALSE)/VLOOKUP($A321,'2019'!$F$10:$N$464,8,FALSE))*1000,#N/A)</f>
        <v>#N/A</v>
      </c>
      <c r="DF321" s="198" t="e">
        <f>IFERROR((VLOOKUP($A321,'20 21'!$F$10:$S$408,10,FALSE)/VLOOKUP($A321,'2020'!$F$10:$N$469,8,FALSE))*1000,#N/A)</f>
        <v>#N/A</v>
      </c>
      <c r="DG321" s="198" t="e">
        <f>IFERROR((VLOOKUP($A321,'21 22'!$F$10:$S$408,10,FALSE)/VLOOKUP($A321,'2021'!$F$10:$N$469,8,FALSE))*1000,#N/A)</f>
        <v>#N/A</v>
      </c>
      <c r="DH321" s="198" t="e">
        <f>IFERROR((VLOOKUP($A321,'22 23'!$F$10:$S$408,10,FALSE)/VLOOKUP($A321,'2022'!$F$10:$N$469,8,FALSE))*1000,#N/A)</f>
        <v>#N/A</v>
      </c>
      <c r="DI321" s="196" t="e">
        <f>IFERROR((VLOOKUP($A321,'23 24'!$F$7:$S$408,10,FALSE)/VLOOKUP($A321,'2023'!$C$7:$N$469,9,FALSE))*1000,#N/A)</f>
        <v>#N/A</v>
      </c>
      <c r="DK321" s="198" t="e">
        <f>IFERROR((VLOOKUP($A321,'0910'!$F$10:$S$433,11,FALSE)/VLOOKUP($A321,'2010'!$C$5:$K$611,9,FALSE))*1000,#N/A)</f>
        <v>#N/A</v>
      </c>
      <c r="DL321" s="198" t="e">
        <f>IFERROR((VLOOKUP($A321,'1011'!$F$10:$S$433,12,FALSE)/VLOOKUP($A321,'2011'!$C$5:$K$611,9,FALSE))*1000,#N/A)</f>
        <v>#N/A</v>
      </c>
      <c r="DM321" s="198">
        <f>IFERROR((VLOOKUP($A321,'1112'!$F$10:$S$408,11,FALSE)/VLOOKUP($A321,'2012'!$F$10:$M$460,8,FALSE))*1000,#N/A)</f>
        <v>0</v>
      </c>
      <c r="DN321" s="198">
        <f>IFERROR((VLOOKUP($A321,'1213'!$F$10:$S$408,11,FALSE)/VLOOKUP($A321,'2013'!$F$10:$M$460,8,FALSE))*1000,#N/A)</f>
        <v>0.31836994587710921</v>
      </c>
      <c r="DO321" s="198">
        <f>IFERROR((VLOOKUP($A321,'1314'!$F$10:$S$408,11,FALSE)/VLOOKUP($A321,'2014'!$F$10:$M$460,8,FALSE))*1000,#N/A)</f>
        <v>0</v>
      </c>
      <c r="DP321" s="198">
        <f>IFERROR((VLOOKUP($A321,'1415'!$F$10:$S$408,11,FALSE)/VLOOKUP($A321,'2015'!$F$10:$M$460,8,FALSE))*1000,#N/A)</f>
        <v>0</v>
      </c>
      <c r="DQ321" s="198">
        <f>IFERROR((VLOOKUP($A321,'1516'!$F$10:$S$408,11,FALSE)/VLOOKUP($A321,'2016'!$F$10:$M$460,8,FALSE))*1000,#N/A)</f>
        <v>0</v>
      </c>
      <c r="DR321" s="198">
        <f>IFERROR((VLOOKUP($A321,'1617'!$F$10:$S$408,11,FALSE)/VLOOKUP($A321,'2017'!$F$10:$M$460,8,FALSE))*1000,#N/A)</f>
        <v>0</v>
      </c>
      <c r="DS321" s="198">
        <f>IFERROR((VLOOKUP($A321,'1718'!$F$10:$S$408,11,FALSE)/VLOOKUP($A321,'2018'!$F$10:$N$460,9,FALSE))*1000,#N/A)</f>
        <v>0</v>
      </c>
      <c r="DT321" s="198">
        <f>IFERROR((VLOOKUP($A321,'1819'!$F$10:$S$408,11,FALSE)/VLOOKUP($A321,'2018'!$F$10:$N$460,9,FALSE))*1000,#N/A)</f>
        <v>0</v>
      </c>
      <c r="DU321" s="198" t="e">
        <f>IFERROR((VLOOKUP($A321,'1920'!$F$10:$S$408,11,FALSE)/VLOOKUP($A321,'2019'!$F$10:$N$464,8,FALSE))*1000,#N/A)</f>
        <v>#N/A</v>
      </c>
      <c r="DV321" s="198" t="e">
        <f>IFERROR((VLOOKUP($A321,'20 21'!$F$10:$S$408,11,FALSE)/VLOOKUP($A321,'2020'!$F$10:$N$469,8,FALSE))*1000,#N/A)</f>
        <v>#N/A</v>
      </c>
      <c r="DW321" s="198" t="e">
        <f>IFERROR((VLOOKUP($A321,'21 22'!$F$10:$S$408,11,FALSE)/VLOOKUP($A321,'2021'!$F$10:$N$469,8,FALSE))*1000,#N/A)</f>
        <v>#N/A</v>
      </c>
      <c r="DX321" s="198" t="e">
        <f>IFERROR((VLOOKUP($A321,'22 23'!$F$10:$S$408,11,FALSE)/VLOOKUP($A321,'2022'!$F$10:$N$469,8,FALSE))*1000,#N/A)</f>
        <v>#N/A</v>
      </c>
      <c r="DY321" s="196" t="e">
        <f>IFERROR((VLOOKUP($A321,'23 24'!$F$7:$S$408,11,FALSE)/VLOOKUP($A321,'2023'!$C$7:$N$469,9,FALSE))*1000,#N/A)</f>
        <v>#N/A</v>
      </c>
      <c r="EA321" s="198" t="e">
        <f>IFERROR((VLOOKUP($A321,'0910'!$F$10:$S$433,12,FALSE)/VLOOKUP($A321,'2010'!$C$5:$K$611,9,FALSE))*1000,#N/A)</f>
        <v>#N/A</v>
      </c>
      <c r="EB321" s="198" t="e">
        <f>IFERROR((VLOOKUP($A321,'1011'!$F$10:$S$433,13,FALSE)/VLOOKUP($A321,'2011'!$C$5:$K$611,9,FALSE))*1000,#N/A)</f>
        <v>#N/A</v>
      </c>
      <c r="EC321" s="198">
        <f>IFERROR((VLOOKUP($A321,'1112'!$F$10:$S$408,12,FALSE)/VLOOKUP($A321,'2012'!$F$10:$M$460,8,FALSE))*1000,#N/A)</f>
        <v>2.2421524663677128</v>
      </c>
      <c r="ED321" s="198">
        <f>IFERROR((VLOOKUP($A321,'1213'!$F$10:$S$408,12,FALSE)/VLOOKUP($A321,'2013'!$F$10:$M$460,8,FALSE))*1000,#N/A)</f>
        <v>10.824578159821712</v>
      </c>
      <c r="EE321" s="198">
        <f>IFERROR((VLOOKUP($A321,'1314'!$F$10:$S$408,12,FALSE)/VLOOKUP($A321,'2014'!$F$10:$M$460,8,FALSE))*1000,#N/A)</f>
        <v>3.8034865293185423</v>
      </c>
      <c r="EF321" s="198">
        <f>IFERROR((VLOOKUP($A321,'1415'!$F$10:$S$408,12,FALSE)/VLOOKUP($A321,'2015'!$F$10:$M$460,8,FALSE))*1000,#N/A)</f>
        <v>4.4164037854889591</v>
      </c>
      <c r="EG321" s="198">
        <f>IFERROR((VLOOKUP($A321,'1516'!$F$10:$S$408,12,FALSE)/VLOOKUP($A321,'2016'!$F$10:$M$460,8,FALSE))*1000,#N/A)</f>
        <v>3.761755485893417</v>
      </c>
      <c r="EH321" s="198">
        <f>IFERROR((VLOOKUP($A321,'1617'!$F$10:$S$408,12,FALSE)/VLOOKUP($A321,'2017'!$F$10:$M$460,8,FALSE))*1000,#N/A)</f>
        <v>2.182725288431556</v>
      </c>
      <c r="EI321" s="198">
        <f>IFERROR((VLOOKUP($A321,'1718'!$F$10:$S$408,12,FALSE)/VLOOKUP($A321,'2018'!$F$10:$N$460,9,FALSE))*1000,#N/A)</f>
        <v>2.1685254027261465</v>
      </c>
      <c r="EJ321" s="198">
        <f>IFERROR((VLOOKUP($A321,'1819'!$F$10:$S$408,12,FALSE)/VLOOKUP($A321,'2018'!$F$10:$N$460,9,FALSE))*1000,#N/A)</f>
        <v>3.7174721189591078</v>
      </c>
      <c r="EK321" s="198" t="e">
        <f>IFERROR((VLOOKUP($A321,'1920'!$F$10:$S$408,12,FALSE)/VLOOKUP($A321,'2019'!$F$10:$N$464,8,FALSE))*1000,#N/A)</f>
        <v>#N/A</v>
      </c>
      <c r="EL321" s="198" t="e">
        <f>IFERROR((VLOOKUP($A321,'20 21'!$F$10:$S$408,12,FALSE)/VLOOKUP($A321,'2020'!$F$10:$N$469,8,FALSE))*1000,#N/A)</f>
        <v>#N/A</v>
      </c>
      <c r="EM321" s="198" t="e">
        <f>IFERROR((VLOOKUP($A321,'21 22'!$F$10:$S$408,12,FALSE)/VLOOKUP($A321,'2021'!$F$10:$N$469,8,FALSE))*1000,#N/A)</f>
        <v>#N/A</v>
      </c>
      <c r="EN321" s="198" t="e">
        <f>IFERROR((VLOOKUP($A321,'22 23'!$F$10:$S$408,12,FALSE)/VLOOKUP($A321,'2022'!$F$10:$N$469,8,FALSE))*1000,#N/A)</f>
        <v>#N/A</v>
      </c>
      <c r="EO321" s="196" t="e">
        <f>IFERROR((VLOOKUP($A321,'23 24'!$F$7:$S$408,12,FALSE)/VLOOKUP($A321,'2023'!$C$7:$N$469,9,FALSE))*1000,#N/A)</f>
        <v>#N/A</v>
      </c>
    </row>
    <row r="322" spans="1:145" x14ac:dyDescent="0.3">
      <c r="A322" t="s">
        <v>358</v>
      </c>
      <c r="B322" t="s">
        <v>1743</v>
      </c>
      <c r="C322" t="str">
        <f>IF(VLOOKUP($A322,'0910'!$F$10:$L$433,1,FALSE)=VLOOKUP($A322,'2010'!$C$5:$K$611,1,FALSE),VLOOKUP($A322,'0910'!$F$10:$L$433,1,FALSE),FALSE)</f>
        <v>Wigan</v>
      </c>
      <c r="D322" t="str">
        <f>IF(VLOOKUP($A322,'1011'!$F$10:$L$433,1,FALSE)=VLOOKUP($A322,'2011'!$C$5:$K$611,1,FALSE),VLOOKUP($A322,'1011'!$F$10:$L$433,1,FALSE),FALSE)</f>
        <v>Wigan</v>
      </c>
      <c r="E322" t="str">
        <f>IF(VLOOKUP(A322,'1112'!$F$10:$L$408,1,FALSE)=VLOOKUP(A322,'2012'!$F$10:$M$460,1,FALSE),VLOOKUP(A322,'1112'!$F$10:$L$408,1,FALSE),FALSE)</f>
        <v>Wigan</v>
      </c>
      <c r="F322" t="str">
        <f>IF(VLOOKUP($A322,'1213'!$F$10:$L$408,1,FALSE)=VLOOKUP($A322,'2013'!$F$10:$M$460,1,FALSE),VLOOKUP($A322,'1213'!$F$10:$L$408,1,FALSE),FALSE)</f>
        <v>Wigan</v>
      </c>
      <c r="G322" t="str">
        <f>IF(VLOOKUP($A322,'1314'!$F$10:$L$408,1,FALSE)=VLOOKUP($A322,'2014'!$F$10:$M$460,1,FALSE),VLOOKUP($A322,'1314'!$F$10:$L$408,1,FALSE),FALSE)</f>
        <v>Wigan</v>
      </c>
      <c r="H322" t="str">
        <f>IF(VLOOKUP($A322,'1415'!$F$10:$L$408,1,FALSE)=VLOOKUP($A322,'2015'!$F$10:$M$460,1,FALSE),VLOOKUP($A322,'1415'!$F$10:$L$408,1,FALSE),FALSE)</f>
        <v>Wigan</v>
      </c>
      <c r="I322" t="str">
        <f>IF(VLOOKUP($A322,'1516'!$F$10:$L$408,1,FALSE)=VLOOKUP($A322,'2015'!$F$10:$M$460,1,FALSE),VLOOKUP($A322,'1516'!$F$10:$L$408,1,FALSE),FALSE)</f>
        <v>Wigan</v>
      </c>
      <c r="J322" t="str">
        <f>IF(VLOOKUP($A322,'1617'!$F$10:$L$408,1,FALSE)=VLOOKUP($A322,'2016'!$F$10:$M$460,1,FALSE),VLOOKUP($A322,'1617'!$F$10:$L$408,1,FALSE),FALSE)</f>
        <v>Wigan</v>
      </c>
      <c r="K322" t="str">
        <f>IF(VLOOKUP($A322,'1718'!$F$10:$M$408,1,FALSE)=VLOOKUP($A322,'2017'!$F$10:$M$460,1,FALSE),VLOOKUP($A322,'1718'!$F$10:$M$408,1,FALSE),FALSE)</f>
        <v>Wigan</v>
      </c>
      <c r="L322" t="str">
        <f>IF(VLOOKUP($A322,'1819'!$F$10:$M$408,1,FALSE)=VLOOKUP($A322,'2018'!$F$10:$M$460,1,FALSE),VLOOKUP($A322,'1819'!$F$10:$M$408,1,FALSE),FALSE)</f>
        <v>Wigan</v>
      </c>
      <c r="M322" t="str">
        <f>IF(VLOOKUP($A322,'1920'!$F$10:$M$408,1,FALSE)=VLOOKUP($A322,'2019'!$F$10:$M$464,1,FALSE),VLOOKUP($A322,'1920'!$F$10:$M$408,1,FALSE),FALSE)</f>
        <v>Wigan</v>
      </c>
      <c r="N322" t="str">
        <f>IF(VLOOKUP($A322,'20 21'!$F$10:$N$408,1,FALSE)=VLOOKUP($A322,'2020'!$F$10:$O$468,1,FALSE),VLOOKUP($A322,'20 21'!$F$10:$N$408,1,FALSE),FALSE)</f>
        <v>Wigan</v>
      </c>
      <c r="O322" t="str">
        <f>IF(VLOOKUP($A322,'21 22'!$F$10:$N$408,1,FALSE)=VLOOKUP($A322,'2021'!$F$10:$O$471,1,FALSE),VLOOKUP($A322,'21 22'!$F$10:$N$408,1,FALSE),FALSE)</f>
        <v>Wigan</v>
      </c>
      <c r="P322" t="str">
        <f>IF(VLOOKUP($A322,'22 23'!$F$10:$N$408,1,FALSE)=VLOOKUP($A322,'2022'!$F$10:$O$468,1,FALSE),VLOOKUP($A322,'22 23'!$F$10:$N$408,1,FALSE),FALSE)</f>
        <v>Wigan</v>
      </c>
      <c r="Q322" t="str">
        <f>IF(VLOOKUP($A322,'23 24'!$F$7:$N$408,1,FALSE)=VLOOKUP($A322,'2023'!$C$7:$O$468,1,FALSE),VLOOKUP($A322,'23 24'!$F$7:$N$408,1,FALSE),FALSE)</f>
        <v>Wigan</v>
      </c>
      <c r="S322" s="196">
        <f>IFERROR((VLOOKUP($A322,'0910'!$F$10:$L$433,4,FALSE)/VLOOKUP($A322,'2010'!$C$5:$K$611,9,FALSE))*1000,#N/A)</f>
        <v>2.3469170044804781</v>
      </c>
      <c r="T322" s="196">
        <f>IFERROR((VLOOKUP($A322,'1011'!$F$10:$L$433,4,FALSE)/VLOOKUP($A322,'2011'!$C$5:$K$611,9,FALSE))*1000,#N/A)</f>
        <v>1.9078575466365177</v>
      </c>
      <c r="U322" s="196">
        <f>IFERROR((VLOOKUP($A322,'1112'!$F$10:$L$408,4,FALSE)/VLOOKUP($A322,'2012'!$F$10:$M$460,8,FALSE))*1000,#N/A)</f>
        <v>2.0439808288694672</v>
      </c>
      <c r="V322" s="196">
        <f>IFERROR((VLOOKUP($A322,'1213'!$F$10:$L$408,4,FALSE)/VLOOKUP($A322,'2013'!$F$10:$M$460,8,FALSE))*1000,#N/A)</f>
        <v>2.3926812104152009</v>
      </c>
      <c r="W322" s="196">
        <f>IFERROR((VLOOKUP($A322,'1314'!$F$10:$L$408,4,FALSE)/VLOOKUP($A322,'2014'!$F$10:$M$460,8,FALSE))*1000,#N/A)</f>
        <v>2.1024598780573269</v>
      </c>
      <c r="X322" s="196">
        <f>IFERROR((VLOOKUP($A322,'1415'!$F$10:$L$408,4,FALSE)/VLOOKUP($A322,'2015'!$F$10:$M$460,8,FALSE))*1000,#N/A)</f>
        <v>3.1420192710515291</v>
      </c>
      <c r="Y322" s="196">
        <f>IFERROR((VLOOKUP($A322,'1516'!$F$10:$L$408,4,FALSE)/VLOOKUP($A322,'2016'!$F$10:$M$460,8,FALSE))*1000,#N/A)</f>
        <v>4.5182816627276523</v>
      </c>
      <c r="Z322" s="196">
        <f>IFERROR((VLOOKUP($A322,'1617'!$F$10:$L$408,4,FALSE)/VLOOKUP($A322,'2017'!$F$10:$M$460,8,FALSE))*1000,#N/A)</f>
        <v>4.4926734863146258</v>
      </c>
      <c r="AA322" s="196">
        <f>IFERROR((VLOOKUP($A322,'1718'!$F$10:$L$408,4,FALSE)/VLOOKUP($A322,'2018'!$F$10:$N$460,9,FALSE))*1000,#N/A)</f>
        <v>5.2187049371695391</v>
      </c>
      <c r="AB322" s="196">
        <f>IFERROR((VLOOKUP($A322,'1819'!$F$10:$L$408,4,FALSE)/VLOOKUP($A322,'2018'!$F$10:$N$460,9,FALSE))*1000,#N/A)</f>
        <v>6.5233811714619234</v>
      </c>
      <c r="AC322" s="196">
        <f>IFERROR((VLOOKUP($A322,'1920'!$F$10:$L$408,4,FALSE)/VLOOKUP($A322,'2019'!$F$10:$N$464,8,FALSE))*1000,#N/A)</f>
        <v>6.6677099137960365</v>
      </c>
      <c r="AD322" s="196">
        <f>IFERROR((VLOOKUP($A322,'20 21'!$F$10:$M$408,4,FALSE)/VLOOKUP($A322,'2020'!$F$10:$N$469,8,FALSE))*1000,#N/A)</f>
        <v>5.2130619020634921</v>
      </c>
      <c r="AE322" s="196">
        <f>IFERROR((VLOOKUP($A322,'21 22'!$F$10:$M$408,4,FALSE)/VLOOKUP($A322,'2021'!$F$10:$N$469,8,FALSE))*1000,#N/A)</f>
        <v>5.3664622938943074</v>
      </c>
      <c r="AF322" s="196">
        <f>IFERROR((VLOOKUP($A322,'22 23'!$F$10:$M$408,4,FALSE)/VLOOKUP($A322,'2022'!$F$10:$N$469,8,FALSE))*1000,#N/A)</f>
        <v>3.9226897684283313</v>
      </c>
      <c r="AG322" s="196">
        <f>IFERROR((VLOOKUP($A322,'23 24'!$F$7:$M$408,4,FALSE)/VLOOKUP($A322,'2023'!$C$7:$N$469,9,FALSE))*1000,#N/A)</f>
        <v>3.0958732668049929</v>
      </c>
      <c r="AI322" s="196">
        <f>IFERROR((VLOOKUP($A322,'0910'!$F$10:$L$433,5,FALSE)/VLOOKUP($A322,'2010'!$C$5:$K$611,9,FALSE))*1000,#N/A)</f>
        <v>0</v>
      </c>
      <c r="AJ322" s="196">
        <f>IFERROR((VLOOKUP($A322,'1011'!$F$10:$L$433,5,FALSE)/VLOOKUP($A322,'2011'!$C$5:$K$611,9,FALSE))*1000,#N/A)</f>
        <v>0.21198417184850199</v>
      </c>
      <c r="AK322" s="196">
        <f>IFERROR((VLOOKUP($A322,'1112'!$F$10:$L$408,5,FALSE)/VLOOKUP($A322,'2012'!$F$10:$M$460,8,FALSE))*1000,#N/A)</f>
        <v>0.211446292641669</v>
      </c>
      <c r="AL322" s="196">
        <f>IFERROR((VLOOKUP($A322,'1213'!$F$10:$L$408,5,FALSE)/VLOOKUP($A322,'2013'!$F$10:$M$460,8,FALSE))*1000,#N/A)</f>
        <v>0</v>
      </c>
      <c r="AM322" s="196">
        <f>IFERROR((VLOOKUP($A322,'1314'!$F$10:$L$408,5,FALSE)/VLOOKUP($A322,'2014'!$F$10:$M$460,8,FALSE))*1000,#N/A)</f>
        <v>0.28032798374097695</v>
      </c>
      <c r="AN322" s="196">
        <f>IFERROR((VLOOKUP($A322,'1415'!$F$10:$L$408,5,FALSE)/VLOOKUP($A322,'2015'!$F$10:$M$460,8,FALSE))*1000,#N/A)</f>
        <v>0</v>
      </c>
      <c r="AO322" s="196">
        <f>IFERROR((VLOOKUP($A322,'1516'!$F$10:$L$408,5,FALSE)/VLOOKUP($A322,'2016'!$F$10:$M$460,8,FALSE))*1000,#N/A)</f>
        <v>0.55609620464340326</v>
      </c>
      <c r="AP322" s="196">
        <f>IFERROR((VLOOKUP($A322,'1617'!$F$10:$L$408,5,FALSE)/VLOOKUP($A322,'2017'!$F$10:$M$460,8,FALSE))*1000,#N/A)</f>
        <v>0</v>
      </c>
      <c r="AQ322" s="196">
        <f>IFERROR((VLOOKUP($A322,'1718'!$F$10:$L$408,5,FALSE)/VLOOKUP($A322,'2018'!$F$10:$N$460,9,FALSE))*1000,#N/A)</f>
        <v>0.48067019158140489</v>
      </c>
      <c r="AR322" s="196">
        <f>IFERROR((VLOOKUP($A322,'1819'!$F$10:$L$408,5,FALSE)/VLOOKUP($A322,'2018'!$F$10:$N$460,9,FALSE))*1000,#N/A)</f>
        <v>1.0986747236146397</v>
      </c>
      <c r="AS322" s="196">
        <f>IFERROR((VLOOKUP($A322,'1920'!$F$10:$L$408,5,FALSE)/VLOOKUP($A322,'2019'!$F$10:$N$464,8,FALSE))*1000,#N/A)</f>
        <v>1.2246814127380476</v>
      </c>
      <c r="AT322" s="196">
        <f>IFERROR((VLOOKUP($A322,'20 21'!$F$10:$L$408,5,FALSE)/VLOOKUP($A322,'2020'!$F$10:$N$469,8,FALSE))*1000,#N/A)</f>
        <v>3.5205093364584625</v>
      </c>
      <c r="AU322" s="196">
        <f>IFERROR((VLOOKUP($A322,'21 22'!$F$10:$L$408,5,FALSE)/VLOOKUP($A322,'2021'!$F$10:$N$469,8,FALSE))*1000,#N/A)</f>
        <v>0.9391309014315038</v>
      </c>
      <c r="AV322" s="196">
        <f>IFERROR((VLOOKUP($A322,'22 23'!$F$10:$L$408,5,FALSE)/VLOOKUP($A322,'2022'!$F$10:$N$469,8,FALSE))*1000,#N/A)</f>
        <v>0.59837640535347425</v>
      </c>
      <c r="AW322" s="196">
        <f>IFERROR((VLOOKUP($A322,'23 24'!$F$7:$M$408,5,FALSE)/VLOOKUP($A322,'2023'!$C$7:$N$469,9,FALSE))*1000,#N/A)</f>
        <v>0.46108750782202024</v>
      </c>
      <c r="AY322" s="196">
        <f>IFERROR((VLOOKUP($A322,'0910'!$F$10:$L$433,6,FALSE)/VLOOKUP($A322,'2010'!$C$5:$K$611,9,FALSE))*1000,#N/A)</f>
        <v>0</v>
      </c>
      <c r="AZ322" s="196">
        <f>IFERROR((VLOOKUP($A322,'1011'!$F$10:$L$433,6,FALSE)/VLOOKUP($A322,'2011'!$C$5:$K$611,9,FALSE))*1000,#N/A)</f>
        <v>0</v>
      </c>
      <c r="BA322" s="196">
        <f>IFERROR((VLOOKUP($A322,'1112'!$F$10:$L$408,6,FALSE)/VLOOKUP($A322,'2012'!$F$10:$M$460,8,FALSE))*1000,#N/A)</f>
        <v>0</v>
      </c>
      <c r="BB322" s="196">
        <f>IFERROR((VLOOKUP($A322,'1213'!$F$10:$L$408,6,FALSE)/VLOOKUP($A322,'2013'!$F$10:$M$460,8,FALSE))*1000,#N/A)</f>
        <v>0</v>
      </c>
      <c r="BC322" s="196">
        <f>IFERROR((VLOOKUP($A322,'1314'!$F$10:$L$408,6,FALSE)/VLOOKUP($A322,'2014'!$F$10:$M$460,8,FALSE))*1000,#N/A)</f>
        <v>7.0081995935244237E-2</v>
      </c>
      <c r="BD322" s="196">
        <f>IFERROR((VLOOKUP($A322,'1415'!$F$10:$L$408,6,FALSE)/VLOOKUP($A322,'2015'!$F$10:$M$460,8,FALSE))*1000,#N/A)</f>
        <v>0</v>
      </c>
      <c r="BE322" s="196">
        <f>IFERROR((VLOOKUP($A322,'1516'!$F$10:$L$408,6,FALSE)/VLOOKUP($A322,'2016'!$F$10:$M$460,8,FALSE))*1000,#N/A)</f>
        <v>0</v>
      </c>
      <c r="BF322" s="196">
        <f>IFERROR((VLOOKUP($A322,'1617'!$F$10:$L$408,6,FALSE)/VLOOKUP($A322,'2017'!$F$10:$M$460,8,FALSE))*1000,#N/A)</f>
        <v>0.27647221454243848</v>
      </c>
      <c r="BG322" s="196">
        <f>IFERROR((VLOOKUP($A322,'1718'!$F$10:$L$408,6,FALSE)/VLOOKUP($A322,'2018'!$F$10:$N$460,9,FALSE))*1000,#N/A)</f>
        <v>0.41200302135548994</v>
      </c>
      <c r="BH322" s="196">
        <f>IFERROR((VLOOKUP($A322,'1819'!$F$10:$L$408,6,FALSE)/VLOOKUP($A322,'2018'!$F$10:$N$460,9,FALSE))*1000,#N/A)</f>
        <v>6.8667170225914981E-2</v>
      </c>
      <c r="BI322" s="196">
        <f>IFERROR((VLOOKUP($A322,'1920'!$F$10:$L$408,6,FALSE)/VLOOKUP($A322,'2019'!$F$10:$N$464,8,FALSE))*1000,#N/A)</f>
        <v>0.27215142505289946</v>
      </c>
      <c r="BJ322" s="196">
        <f>IFERROR((VLOOKUP($A322,'20 21'!$F$10:$L$408,6,FALSE)/VLOOKUP($A322,'2020'!$F$10:$N$469,8,FALSE))*1000,#N/A)</f>
        <v>0.81242523149041435</v>
      </c>
      <c r="BK322" s="196">
        <f>IFERROR((VLOOKUP($A322,'21 22'!$F$10:$L$408,6,FALSE)/VLOOKUP($A322,'2021'!$F$10:$N$469,8,FALSE))*1000,#N/A)</f>
        <v>0.73788856541046732</v>
      </c>
      <c r="BL322" s="196">
        <f>IFERROR((VLOOKUP($A322,'22 23'!$F$10:$L$408,6,FALSE)/VLOOKUP($A322,'2022'!$F$10:$N$469,8,FALSE))*1000,#N/A)</f>
        <v>6.6486267261497145E-2</v>
      </c>
      <c r="BM322" s="196">
        <f>IFERROR((VLOOKUP($A322,'23 24'!$F$7:$M$408,6,FALSE)/VLOOKUP($A322,'2023'!$C$7:$N$469,9,FALSE))*1000,#N/A)</f>
        <v>0.19760893192372295</v>
      </c>
      <c r="BO322" s="196">
        <f>IFERROR((VLOOKUP($A322,'0910'!$F$10:$L$433,7,FALSE)/VLOOKUP($A322,'2010'!$C$5:$K$611,9,FALSE))*1000,#N/A)</f>
        <v>2.3469170044804781</v>
      </c>
      <c r="BP322" s="196">
        <f>IFERROR((VLOOKUP($A322,'1011'!$F$10:$L$433,7,FALSE)/VLOOKUP($A322,'2011'!$C$5:$K$611,9,FALSE))*1000,#N/A)</f>
        <v>2.0491803278688527</v>
      </c>
      <c r="BQ322" s="196">
        <f>IFERROR((VLOOKUP($A322,'1112'!$F$10:$L$408,7,FALSE)/VLOOKUP($A322,'2012'!$F$10:$M$460,8,FALSE))*1000,#N/A)</f>
        <v>2.2554271215111363</v>
      </c>
      <c r="BR322" s="196">
        <f>IFERROR((VLOOKUP($A322,'1213'!$F$10:$L$408,7,FALSE)/VLOOKUP($A322,'2013'!$F$10:$M$460,8,FALSE))*1000,#N/A)</f>
        <v>2.3926812104152009</v>
      </c>
      <c r="BS322" s="196">
        <f>IFERROR((VLOOKUP($A322,'1314'!$F$10:$L$408,7,FALSE)/VLOOKUP($A322,'2014'!$F$10:$M$460,8,FALSE))*1000,#N/A)</f>
        <v>2.3827878617983043</v>
      </c>
      <c r="BT322" s="196">
        <f>IFERROR((VLOOKUP($A322,'1415'!$F$10:$L$408,7,FALSE)/VLOOKUP($A322,'2015'!$F$10:$M$460,8,FALSE))*1000,#N/A)</f>
        <v>3.1420192710515291</v>
      </c>
      <c r="BU322" s="196">
        <f>IFERROR((VLOOKUP($A322,'1516'!$F$10:$L$408,7,FALSE)/VLOOKUP($A322,'2016'!$F$10:$M$460,8,FALSE))*1000,#N/A)</f>
        <v>5.0048658417906298</v>
      </c>
      <c r="BV322" s="196">
        <f>IFERROR((VLOOKUP($A322,'1617'!$F$10:$L$408,7,FALSE)/VLOOKUP($A322,'2017'!$F$10:$M$460,8,FALSE))*1000,#N/A)</f>
        <v>4.7691457008570639</v>
      </c>
      <c r="BW322" s="196">
        <f>IFERROR((VLOOKUP($A322,'1718'!$F$10:$L$408,7,FALSE)/VLOOKUP($A322,'2018'!$F$10:$N$460,9,FALSE))*1000,#N/A)</f>
        <v>6.0427109798805194</v>
      </c>
      <c r="BX322" s="196">
        <f>IFERROR((VLOOKUP($A322,'1819'!$F$10:$L$408,7,FALSE)/VLOOKUP($A322,'2018'!$F$10:$N$460,9,FALSE))*1000,#N/A)</f>
        <v>7.7593902355283939</v>
      </c>
      <c r="BY322" s="196">
        <f>IFERROR((VLOOKUP($A322,'1920'!$F$10:$L$408,7,FALSE)/VLOOKUP($A322,'2019'!$F$10:$N$464,8,FALSE))*1000,#N/A)</f>
        <v>8.164542751586982</v>
      </c>
      <c r="BZ322" s="196">
        <f>IFERROR((VLOOKUP($A322,'20 21'!$F$10:$L$408,7,FALSE)/VLOOKUP($A322,'2020'!$F$10:$N$469,8,FALSE))*1000,#N/A)</f>
        <v>9.4782943673881679</v>
      </c>
      <c r="CA322" s="196">
        <f>IFERROR((VLOOKUP($A322,'21 22'!$F$10:$L$408,7,FALSE)/VLOOKUP($A322,'2021'!$F$10:$N$469,8,FALSE))*1000,#N/A)</f>
        <v>7.0434817607362783</v>
      </c>
      <c r="CB322" s="196">
        <f>IFERROR((VLOOKUP($A322,'22 23'!$F$10:$L$408,7,FALSE)/VLOOKUP($A322,'2022'!$F$10:$N$469,8,FALSE))*1000,#N/A)</f>
        <v>4.5875524410433028</v>
      </c>
      <c r="CC322" s="196">
        <f>IFERROR((VLOOKUP($A322,'23 24'!$F$7:$M$408,7,FALSE)/VLOOKUP($A322,'2023'!$C$7:$N$469,9,FALSE))*1000,#N/A)</f>
        <v>3.6887000625761619</v>
      </c>
      <c r="CE322" s="198">
        <f>IFERROR((VLOOKUP($A322,'0910'!$F$10:$S$433,9,FALSE)/VLOOKUP($A322,'2010'!$C$5:$K$611,9,FALSE))*1000,#N/A)</f>
        <v>2.9869852784296991</v>
      </c>
      <c r="CF322" s="198">
        <f>IFERROR((VLOOKUP($A322,'1011'!$F$10:$S$433,10,FALSE)/VLOOKUP($A322,'2011'!$C$5:$K$611,9,FALSE))*1000,#N/A)</f>
        <v>2.6144714527981909</v>
      </c>
      <c r="CG322" s="198">
        <f>IFERROR((VLOOKUP($A322,'1112'!$F$10:$S$408,9,FALSE)/VLOOKUP($A322,'2012'!$F$10:$M$460,8,FALSE))*1000,#N/A)</f>
        <v>2.6783197067944742</v>
      </c>
      <c r="CH322" s="198">
        <f>IFERROR((VLOOKUP($A322,'1213'!$F$10:$S$408,9,FALSE)/VLOOKUP($A322,'2013'!$F$10:$M$460,8,FALSE))*1000,#N/A)</f>
        <v>2.744546094299789</v>
      </c>
      <c r="CI322" s="198">
        <f>IFERROR((VLOOKUP($A322,'1314'!$F$10:$S$408,9,FALSE)/VLOOKUP($A322,'2014'!$F$10:$M$460,8,FALSE))*1000,#N/A)</f>
        <v>2.5930338496040366</v>
      </c>
      <c r="CJ322" s="198">
        <f>IFERROR((VLOOKUP($A322,'1415'!$F$10:$S$408,9,FALSE)/VLOOKUP($A322,'2015'!$F$10:$M$460,8,FALSE))*1000,#N/A)</f>
        <v>2.1645021645021645</v>
      </c>
      <c r="CK322" s="198">
        <f>IFERROR((VLOOKUP($A322,'1516'!$F$10:$S$408,9,FALSE)/VLOOKUP($A322,'2016'!$F$10:$M$460,8,FALSE))*1000,#N/A)</f>
        <v>3.1280411511191435</v>
      </c>
      <c r="CL322" s="198">
        <f>IFERROR((VLOOKUP($A322,'1617'!$F$10:$S$408,9,FALSE)/VLOOKUP($A322,'2017'!$F$10:$M$460,8,FALSE))*1000,#N/A)</f>
        <v>5.1838540226707224</v>
      </c>
      <c r="CM322" s="198">
        <f>IFERROR((VLOOKUP($A322,'1718'!$F$10:$S$408,9,FALSE)/VLOOKUP($A322,'2018'!$F$10:$N$460,9,FALSE))*1000,#N/A)</f>
        <v>5.699375128750944</v>
      </c>
      <c r="CN322" s="198">
        <f>IFERROR((VLOOKUP($A322,'1819'!$F$10:$S$408,9,FALSE)/VLOOKUP($A322,'2018'!$F$10:$N$460,9,FALSE))*1000,#N/A)</f>
        <v>5.699375128750944</v>
      </c>
      <c r="CO322" s="198">
        <f>IFERROR((VLOOKUP($A322,'1920'!$F$10:$S$408,9,FALSE)/VLOOKUP($A322,'2019'!$F$10:$N$464,8,FALSE))*1000,#N/A)</f>
        <v>7.2120127639018357</v>
      </c>
      <c r="CP322" s="198">
        <f>IFERROR((VLOOKUP($A322,'20 21'!$F$10:$S$408,9,FALSE)/VLOOKUP($A322,'2020'!$F$10:$N$469,8,FALSE))*1000,#N/A)</f>
        <v>6.9056144676685225</v>
      </c>
      <c r="CQ322" s="198">
        <f>IFERROR((VLOOKUP($A322,'21 22'!$F$10:$S$408,9,FALSE)/VLOOKUP($A322,'2021'!$F$10:$N$469,8,FALSE))*1000,#N/A)</f>
        <v>5.8360277446100595</v>
      </c>
      <c r="CR322" s="198">
        <f>IFERROR((VLOOKUP($A322,'22 23'!$F$10:$S$408,9,FALSE)/VLOOKUP($A322,'2022'!$F$10:$N$469,8,FALSE))*1000,#N/A)</f>
        <v>5.3853876481812684</v>
      </c>
      <c r="CS322" s="196">
        <f>IFERROR((VLOOKUP($A322,'23 24'!$F$7:$S$408,9,FALSE)/VLOOKUP($A322,'2023'!$C$7:$N$469,9,FALSE))*1000,#N/A)</f>
        <v>4.0180482824490333</v>
      </c>
      <c r="CU322" s="198">
        <f>IFERROR((VLOOKUP($A322,'0910'!$F$10:$S$433,10,FALSE)/VLOOKUP($A322,'2010'!$C$5:$K$611,9,FALSE))*1000,#N/A)</f>
        <v>0</v>
      </c>
      <c r="CV322" s="198">
        <f>IFERROR((VLOOKUP($A322,'1011'!$F$10:$S$433,11,FALSE)/VLOOKUP($A322,'2011'!$C$5:$K$611,9,FALSE))*1000,#N/A)</f>
        <v>7.0661390616167316E-2</v>
      </c>
      <c r="CW322" s="198">
        <f>IFERROR((VLOOKUP($A322,'1112'!$F$10:$S$408,10,FALSE)/VLOOKUP($A322,'2012'!$F$10:$M$460,8,FALSE))*1000,#N/A)</f>
        <v>7.048209754722301E-2</v>
      </c>
      <c r="CX322" s="198">
        <f>IFERROR((VLOOKUP($A322,'1213'!$F$10:$S$408,10,FALSE)/VLOOKUP($A322,'2013'!$F$10:$M$460,8,FALSE))*1000,#N/A)</f>
        <v>0</v>
      </c>
      <c r="CY322" s="198">
        <f>IFERROR((VLOOKUP($A322,'1314'!$F$10:$S$408,10,FALSE)/VLOOKUP($A322,'2014'!$F$10:$M$460,8,FALSE))*1000,#N/A)</f>
        <v>0</v>
      </c>
      <c r="CZ322" s="198">
        <f>IFERROR((VLOOKUP($A322,'1415'!$F$10:$S$408,10,FALSE)/VLOOKUP($A322,'2015'!$F$10:$M$460,8,FALSE))*1000,#N/A)</f>
        <v>0.20946795140343527</v>
      </c>
      <c r="DA322" s="198">
        <f>IFERROR((VLOOKUP($A322,'1516'!$F$10:$S$408,10,FALSE)/VLOOKUP($A322,'2016'!$F$10:$M$460,8,FALSE))*1000,#N/A)</f>
        <v>0</v>
      </c>
      <c r="DB322" s="198">
        <f>IFERROR((VLOOKUP($A322,'1617'!$F$10:$S$408,10,FALSE)/VLOOKUP($A322,'2017'!$F$10:$M$460,8,FALSE))*1000,#N/A)</f>
        <v>0</v>
      </c>
      <c r="DC322" s="198">
        <f>IFERROR((VLOOKUP($A322,'1718'!$F$10:$S$408,10,FALSE)/VLOOKUP($A322,'2018'!$F$10:$N$460,9,FALSE))*1000,#N/A)</f>
        <v>1.3733434045182999</v>
      </c>
      <c r="DD322" s="198">
        <f>IFERROR((VLOOKUP($A322,'1819'!$F$10:$S$408,10,FALSE)/VLOOKUP($A322,'2018'!$F$10:$N$460,9,FALSE))*1000,#N/A)</f>
        <v>1.4420105747442147</v>
      </c>
      <c r="DE322" s="198">
        <f>IFERROR((VLOOKUP($A322,'1920'!$F$10:$S$408,10,FALSE)/VLOOKUP($A322,'2019'!$F$10:$N$464,8,FALSE))*1000,#N/A)</f>
        <v>1.2246814127380476</v>
      </c>
      <c r="DF322" s="198">
        <f>IFERROR((VLOOKUP($A322,'20 21'!$F$10:$S$408,10,FALSE)/VLOOKUP($A322,'2020'!$F$10:$N$469,8,FALSE))*1000,#N/A)</f>
        <v>1.6248504629808287</v>
      </c>
      <c r="DG322" s="198">
        <f>IFERROR((VLOOKUP($A322,'21 22'!$F$10:$S$408,10,FALSE)/VLOOKUP($A322,'2021'!$F$10:$N$469,8,FALSE))*1000,#N/A)</f>
        <v>1.4757771308209346</v>
      </c>
      <c r="DH322" s="198">
        <f>IFERROR((VLOOKUP($A322,'22 23'!$F$10:$S$408,10,FALSE)/VLOOKUP($A322,'2022'!$F$10:$N$469,8,FALSE))*1000,#N/A)</f>
        <v>2.1940468196294054</v>
      </c>
      <c r="DI322" s="196">
        <f>IFERROR((VLOOKUP($A322,'23 24'!$F$7:$S$408,10,FALSE)/VLOOKUP($A322,'2023'!$C$7:$N$469,9,FALSE))*1000,#N/A)</f>
        <v>1.3832625234660607</v>
      </c>
      <c r="DK322" s="198">
        <f>IFERROR((VLOOKUP($A322,'0910'!$F$10:$S$433,11,FALSE)/VLOOKUP($A322,'2010'!$C$5:$K$611,9,FALSE))*1000,#N/A)</f>
        <v>0</v>
      </c>
      <c r="DL322" s="198">
        <f>IFERROR((VLOOKUP($A322,'1011'!$F$10:$S$433,12,FALSE)/VLOOKUP($A322,'2011'!$C$5:$K$611,9,FALSE))*1000,#N/A)</f>
        <v>0</v>
      </c>
      <c r="DM322" s="198">
        <f>IFERROR((VLOOKUP($A322,'1112'!$F$10:$S$408,11,FALSE)/VLOOKUP($A322,'2012'!$F$10:$M$460,8,FALSE))*1000,#N/A)</f>
        <v>0</v>
      </c>
      <c r="DN322" s="198">
        <f>IFERROR((VLOOKUP($A322,'1213'!$F$10:$S$408,11,FALSE)/VLOOKUP($A322,'2013'!$F$10:$M$460,8,FALSE))*1000,#N/A)</f>
        <v>0</v>
      </c>
      <c r="DO322" s="198">
        <f>IFERROR((VLOOKUP($A322,'1314'!$F$10:$S$408,11,FALSE)/VLOOKUP($A322,'2014'!$F$10:$M$460,8,FALSE))*1000,#N/A)</f>
        <v>0</v>
      </c>
      <c r="DP322" s="198">
        <f>IFERROR((VLOOKUP($A322,'1415'!$F$10:$S$408,11,FALSE)/VLOOKUP($A322,'2015'!$F$10:$M$460,8,FALSE))*1000,#N/A)</f>
        <v>0</v>
      </c>
      <c r="DQ322" s="198">
        <f>IFERROR((VLOOKUP($A322,'1516'!$F$10:$S$408,11,FALSE)/VLOOKUP($A322,'2016'!$F$10:$M$460,8,FALSE))*1000,#N/A)</f>
        <v>0</v>
      </c>
      <c r="DR322" s="198">
        <f>IFERROR((VLOOKUP($A322,'1617'!$F$10:$S$408,11,FALSE)/VLOOKUP($A322,'2017'!$F$10:$M$460,8,FALSE))*1000,#N/A)</f>
        <v>0</v>
      </c>
      <c r="DS322" s="198">
        <f>IFERROR((VLOOKUP($A322,'1718'!$F$10:$S$408,11,FALSE)/VLOOKUP($A322,'2018'!$F$10:$N$460,9,FALSE))*1000,#N/A)</f>
        <v>0.48067019158140489</v>
      </c>
      <c r="DT322" s="198">
        <f>IFERROR((VLOOKUP($A322,'1819'!$F$10:$S$408,11,FALSE)/VLOOKUP($A322,'2018'!$F$10:$N$460,9,FALSE))*1000,#N/A)</f>
        <v>0.34333585112957499</v>
      </c>
      <c r="DU322" s="198">
        <f>IFERROR((VLOOKUP($A322,'1920'!$F$10:$S$408,11,FALSE)/VLOOKUP($A322,'2019'!$F$10:$N$464,8,FALSE))*1000,#N/A)</f>
        <v>0.40822713757934914</v>
      </c>
      <c r="DV322" s="198">
        <f>IFERROR((VLOOKUP($A322,'20 21'!$F$10:$S$408,11,FALSE)/VLOOKUP($A322,'2020'!$F$10:$N$469,8,FALSE))*1000,#N/A)</f>
        <v>0.54161682099360964</v>
      </c>
      <c r="DW322" s="198">
        <f>IFERROR((VLOOKUP($A322,'21 22'!$F$10:$S$408,11,FALSE)/VLOOKUP($A322,'2021'!$F$10:$N$469,8,FALSE))*1000,#N/A)</f>
        <v>0.20124233602103653</v>
      </c>
      <c r="DX322" s="198">
        <f>IFERROR((VLOOKUP($A322,'22 23'!$F$10:$S$408,11,FALSE)/VLOOKUP($A322,'2022'!$F$10:$N$469,8,FALSE))*1000,#N/A)</f>
        <v>0.33243133630748573</v>
      </c>
      <c r="DY322" s="196">
        <f>IFERROR((VLOOKUP($A322,'23 24'!$F$7:$S$408,11,FALSE)/VLOOKUP($A322,'2023'!$C$7:$N$469,9,FALSE))*1000,#N/A)</f>
        <v>0.26347857589829726</v>
      </c>
      <c r="EA322" s="198">
        <f>IFERROR((VLOOKUP($A322,'0910'!$F$10:$S$433,12,FALSE)/VLOOKUP($A322,'2010'!$C$5:$K$611,9,FALSE))*1000,#N/A)</f>
        <v>2.9869852784296991</v>
      </c>
      <c r="EB322" s="198">
        <f>IFERROR((VLOOKUP($A322,'1011'!$F$10:$S$433,13,FALSE)/VLOOKUP($A322,'2011'!$C$5:$K$611,9,FALSE))*1000,#N/A)</f>
        <v>2.6144714527981909</v>
      </c>
      <c r="EC322" s="198">
        <f>IFERROR((VLOOKUP($A322,'1112'!$F$10:$S$408,12,FALSE)/VLOOKUP($A322,'2012'!$F$10:$M$460,8,FALSE))*1000,#N/A)</f>
        <v>2.7488018043416975</v>
      </c>
      <c r="ED322" s="198">
        <f>IFERROR((VLOOKUP($A322,'1213'!$F$10:$S$408,12,FALSE)/VLOOKUP($A322,'2013'!$F$10:$M$460,8,FALSE))*1000,#N/A)</f>
        <v>2.744546094299789</v>
      </c>
      <c r="EE322" s="198">
        <f>IFERROR((VLOOKUP($A322,'1314'!$F$10:$S$408,12,FALSE)/VLOOKUP($A322,'2014'!$F$10:$M$460,8,FALSE))*1000,#N/A)</f>
        <v>2.5930338496040366</v>
      </c>
      <c r="EF322" s="198">
        <f>IFERROR((VLOOKUP($A322,'1415'!$F$10:$S$408,12,FALSE)/VLOOKUP($A322,'2015'!$F$10:$M$460,8,FALSE))*1000,#N/A)</f>
        <v>2.3739701159055997</v>
      </c>
      <c r="EG322" s="198">
        <f>IFERROR((VLOOKUP($A322,'1516'!$F$10:$S$408,12,FALSE)/VLOOKUP($A322,'2016'!$F$10:$M$460,8,FALSE))*1000,#N/A)</f>
        <v>3.1280411511191435</v>
      </c>
      <c r="EH322" s="198">
        <f>IFERROR((VLOOKUP($A322,'1617'!$F$10:$S$408,12,FALSE)/VLOOKUP($A322,'2017'!$F$10:$M$460,8,FALSE))*1000,#N/A)</f>
        <v>5.1838540226707224</v>
      </c>
      <c r="EI322" s="198">
        <f>IFERROR((VLOOKUP($A322,'1718'!$F$10:$S$408,12,FALSE)/VLOOKUP($A322,'2018'!$F$10:$N$460,9,FALSE))*1000,#N/A)</f>
        <v>7.4847215546247341</v>
      </c>
      <c r="EJ322" s="198">
        <f>IFERROR((VLOOKUP($A322,'1819'!$F$10:$S$408,12,FALSE)/VLOOKUP($A322,'2018'!$F$10:$N$460,9,FALSE))*1000,#N/A)</f>
        <v>7.4847215546247341</v>
      </c>
      <c r="EK322" s="198">
        <f>IFERROR((VLOOKUP($A322,'1920'!$F$10:$S$408,12,FALSE)/VLOOKUP($A322,'2019'!$F$10:$N$464,8,FALSE))*1000,#N/A)</f>
        <v>8.8449213142192313</v>
      </c>
      <c r="EL322" s="198">
        <f>IFERROR((VLOOKUP($A322,'20 21'!$F$10:$S$408,12,FALSE)/VLOOKUP($A322,'2020'!$F$10:$N$469,8,FALSE))*1000,#N/A)</f>
        <v>9.0043796490187606</v>
      </c>
      <c r="EM322" s="198">
        <f>IFERROR((VLOOKUP($A322,'21 22'!$F$10:$S$408,12,FALSE)/VLOOKUP($A322,'2021'!$F$10:$N$469,8,FALSE))*1000,#N/A)</f>
        <v>7.5130472114520304</v>
      </c>
      <c r="EN322" s="198">
        <f>IFERROR((VLOOKUP($A322,'22 23'!$F$10:$S$408,12,FALSE)/VLOOKUP($A322,'2022'!$F$10:$N$469,8,FALSE))*1000,#N/A)</f>
        <v>7.9118658041181602</v>
      </c>
      <c r="EO322" s="196">
        <f>IFERROR((VLOOKUP($A322,'23 24'!$F$7:$S$408,12,FALSE)/VLOOKUP($A322,'2023'!$C$7:$N$469,9,FALSE))*1000,#N/A)</f>
        <v>5.6647893818133914</v>
      </c>
    </row>
    <row r="323" spans="1:145" x14ac:dyDescent="0.3">
      <c r="A323" t="s">
        <v>1591</v>
      </c>
      <c r="B323" t="s">
        <v>1742</v>
      </c>
      <c r="C323" t="str">
        <f>IF(VLOOKUP($A323,'0910'!$F$10:$L$433,1,FALSE)=VLOOKUP($A323,'2010'!$C$5:$K$611,1,FALSE),VLOOKUP($A323,'0910'!$F$10:$L$433,1,FALSE),FALSE)</f>
        <v>Wiltshire</v>
      </c>
      <c r="D323" t="str">
        <f>IF(VLOOKUP($A323,'1011'!$F$10:$L$433,1,FALSE)=VLOOKUP($A323,'2011'!$C$5:$K$611,1,FALSE),VLOOKUP($A323,'1011'!$F$10:$L$433,1,FALSE),FALSE)</f>
        <v>Wiltshire</v>
      </c>
      <c r="E323" t="str">
        <f>IF(VLOOKUP(A323,'1112'!$F$10:$L$408,1,FALSE)=VLOOKUP(A323,'2012'!$F$10:$M$460,1,FALSE),VLOOKUP(A323,'1112'!$F$10:$L$408,1,FALSE),FALSE)</f>
        <v>Wiltshire</v>
      </c>
      <c r="F323" t="str">
        <f>IF(VLOOKUP($A323,'1213'!$F$10:$L$408,1,FALSE)=VLOOKUP($A323,'2013'!$F$10:$M$460,1,FALSE),VLOOKUP($A323,'1213'!$F$10:$L$408,1,FALSE),FALSE)</f>
        <v>Wiltshire</v>
      </c>
      <c r="G323" t="str">
        <f>IF(VLOOKUP($A323,'1314'!$F$10:$L$408,1,FALSE)=VLOOKUP($A323,'2014'!$F$10:$M$460,1,FALSE),VLOOKUP($A323,'1314'!$F$10:$L$408,1,FALSE),FALSE)</f>
        <v>Wiltshire</v>
      </c>
      <c r="H323" t="str">
        <f>IF(VLOOKUP($A323,'1415'!$F$10:$L$408,1,FALSE)=VLOOKUP($A323,'2015'!$F$10:$M$460,1,FALSE),VLOOKUP($A323,'1415'!$F$10:$L$408,1,FALSE),FALSE)</f>
        <v>Wiltshire</v>
      </c>
      <c r="I323" t="str">
        <f>IF(VLOOKUP($A323,'1516'!$F$10:$L$408,1,FALSE)=VLOOKUP($A323,'2015'!$F$10:$M$460,1,FALSE),VLOOKUP($A323,'1516'!$F$10:$L$408,1,FALSE),FALSE)</f>
        <v>Wiltshire</v>
      </c>
      <c r="J323" t="str">
        <f>IF(VLOOKUP($A323,'1617'!$F$10:$L$408,1,FALSE)=VLOOKUP($A323,'2016'!$F$10:$M$460,1,FALSE),VLOOKUP($A323,'1617'!$F$10:$L$408,1,FALSE),FALSE)</f>
        <v>Wiltshire</v>
      </c>
      <c r="K323" t="str">
        <f>IF(VLOOKUP($A323,'1718'!$F$10:$M$408,1,FALSE)=VLOOKUP($A323,'2017'!$F$10:$M$460,1,FALSE),VLOOKUP($A323,'1718'!$F$10:$M$408,1,FALSE),FALSE)</f>
        <v>Wiltshire</v>
      </c>
      <c r="L323" t="str">
        <f>IF(VLOOKUP($A323,'1819'!$F$10:$M$408,1,FALSE)=VLOOKUP($A323,'2018'!$F$10:$M$460,1,FALSE),VLOOKUP($A323,'1819'!$F$10:$M$408,1,FALSE),FALSE)</f>
        <v>Wiltshire</v>
      </c>
      <c r="M323" t="str">
        <f>IF(VLOOKUP($A323,'1920'!$F$10:$M$408,1,FALSE)=VLOOKUP($A323,'2019'!$F$10:$M$464,1,FALSE),VLOOKUP($A323,'1920'!$F$10:$M$408,1,FALSE),FALSE)</f>
        <v>Wiltshire</v>
      </c>
      <c r="N323" t="str">
        <f>IF(VLOOKUP($A323,'20 21'!$F$10:$N$408,1,FALSE)=VLOOKUP($A323,'2020'!$F$10:$O$468,1,FALSE),VLOOKUP($A323,'20 21'!$F$10:$N$408,1,FALSE),FALSE)</f>
        <v>Wiltshire</v>
      </c>
      <c r="O323" t="str">
        <f>IF(VLOOKUP($A323,'21 22'!$F$10:$N$408,1,FALSE)=VLOOKUP($A323,'2021'!$F$10:$O$471,1,FALSE),VLOOKUP($A323,'21 22'!$F$10:$N$408,1,FALSE),FALSE)</f>
        <v>Wiltshire</v>
      </c>
      <c r="P323" t="str">
        <f>IF(VLOOKUP($A323,'22 23'!$F$10:$N$408,1,FALSE)=VLOOKUP($A323,'2022'!$F$10:$O$468,1,FALSE),VLOOKUP($A323,'22 23'!$F$10:$N$408,1,FALSE),FALSE)</f>
        <v>Wiltshire</v>
      </c>
      <c r="Q323" t="str">
        <f>IF(VLOOKUP($A323,'23 24'!$F$7:$N$408,1,FALSE)=VLOOKUP($A323,'2023'!$C$7:$O$468,1,FALSE),VLOOKUP($A323,'23 24'!$F$7:$N$408,1,FALSE),FALSE)</f>
        <v>Wiltshire</v>
      </c>
      <c r="S323" s="196" t="e">
        <f>IFERROR((VLOOKUP($A323,'0910'!$F$10:$L$433,4,FALSE)/VLOOKUP($A323,'2010'!$C$5:$K$611,9,FALSE))*1000,#N/A)</f>
        <v>#N/A</v>
      </c>
      <c r="T323" s="196">
        <f>IFERROR((VLOOKUP($A323,'1011'!$F$10:$L$433,4,FALSE)/VLOOKUP($A323,'2011'!$C$5:$K$611,9,FALSE))*1000,#N/A)</f>
        <v>4.6536957275112636</v>
      </c>
      <c r="U323" s="196">
        <f>IFERROR((VLOOKUP($A323,'1112'!$F$10:$L$408,4,FALSE)/VLOOKUP($A323,'2012'!$F$10:$M$460,8,FALSE))*1000,#N/A)</f>
        <v>4.8591341906351238</v>
      </c>
      <c r="V323" s="196">
        <f>IFERROR((VLOOKUP($A323,'1213'!$F$10:$L$408,4,FALSE)/VLOOKUP($A323,'2013'!$F$10:$M$460,8,FALSE))*1000,#N/A)</f>
        <v>4.6728971962616823</v>
      </c>
      <c r="W323" s="196">
        <f>IFERROR((VLOOKUP($A323,'1314'!$F$10:$L$408,4,FALSE)/VLOOKUP($A323,'2014'!$F$10:$M$460,8,FALSE))*1000,#N/A)</f>
        <v>6.3083887123182123</v>
      </c>
      <c r="X323" s="196">
        <f>IFERROR((VLOOKUP($A323,'1415'!$F$10:$L$408,4,FALSE)/VLOOKUP($A323,'2015'!$F$10:$M$460,8,FALSE))*1000,#N/A)</f>
        <v>6.9593402926736259</v>
      </c>
      <c r="Y323" s="196">
        <f>IFERROR((VLOOKUP($A323,'1516'!$F$10:$L$408,4,FALSE)/VLOOKUP($A323,'2016'!$F$10:$M$460,8,FALSE))*1000,#N/A)</f>
        <v>6.1915114850174877</v>
      </c>
      <c r="Z323" s="196">
        <f>IFERROR((VLOOKUP($A323,'1617'!$F$10:$L$408,4,FALSE)/VLOOKUP($A323,'2017'!$F$10:$M$460,8,FALSE))*1000,#N/A)</f>
        <v>6.1095047103814943</v>
      </c>
      <c r="AA323" s="196">
        <f>IFERROR((VLOOKUP($A323,'1718'!$F$10:$L$408,4,FALSE)/VLOOKUP($A323,'2018'!$F$10:$N$460,9,FALSE))*1000,#N/A)</f>
        <v>5.4876642840673275</v>
      </c>
      <c r="AB323" s="196">
        <f>IFERROR((VLOOKUP($A323,'1819'!$F$10:$L$408,4,FALSE)/VLOOKUP($A323,'2018'!$F$10:$N$460,9,FALSE))*1000,#N/A)</f>
        <v>4.7498270694028131</v>
      </c>
      <c r="AC323" s="196">
        <f>IFERROR((VLOOKUP($A323,'1920'!$F$10:$L$408,4,FALSE)/VLOOKUP($A323,'2019'!$F$10:$N$464,8,FALSE))*1000,#N/A)</f>
        <v>4.1909048254624803</v>
      </c>
      <c r="AD323" s="196">
        <f>IFERROR((VLOOKUP($A323,'20 21'!$F$10:$M$408,4,FALSE)/VLOOKUP($A323,'2020'!$F$10:$N$469,8,FALSE))*1000,#N/A)</f>
        <v>3.5274471106189553</v>
      </c>
      <c r="AE323" s="196">
        <f>IFERROR((VLOOKUP($A323,'21 22'!$F$10:$M$408,4,FALSE)/VLOOKUP($A323,'2021'!$F$10:$N$469,8,FALSE))*1000,#N/A)</f>
        <v>4.7323146325822076</v>
      </c>
      <c r="AF323" s="196">
        <f>IFERROR((VLOOKUP($A323,'22 23'!$F$10:$M$408,4,FALSE)/VLOOKUP($A323,'2022'!$F$10:$N$469,8,FALSE))*1000,#N/A)</f>
        <v>4.7815615966028986</v>
      </c>
      <c r="AG323" s="196">
        <f>IFERROR((VLOOKUP($A323,'23 24'!$F$7:$M$408,4,FALSE)/VLOOKUP($A323,'2023'!$C$7:$N$469,9,FALSE))*1000,#N/A)</f>
        <v>2.3799427082882585</v>
      </c>
      <c r="AI323" s="196" t="e">
        <f>IFERROR((VLOOKUP($A323,'0910'!$F$10:$L$433,5,FALSE)/VLOOKUP($A323,'2010'!$C$5:$K$611,9,FALSE))*1000,#N/A)</f>
        <v>#N/A</v>
      </c>
      <c r="AJ323" s="196">
        <f>IFERROR((VLOOKUP($A323,'1011'!$F$10:$L$433,5,FALSE)/VLOOKUP($A323,'2011'!$C$5:$K$611,9,FALSE))*1000,#N/A)</f>
        <v>1.9307886529036091</v>
      </c>
      <c r="AK323" s="196">
        <f>IFERROR((VLOOKUP($A323,'1112'!$F$10:$L$408,5,FALSE)/VLOOKUP($A323,'2012'!$F$10:$M$460,8,FALSE))*1000,#N/A)</f>
        <v>1.9142043781289879</v>
      </c>
      <c r="AL323" s="196">
        <f>IFERROR((VLOOKUP($A323,'1213'!$F$10:$L$408,5,FALSE)/VLOOKUP($A323,'2013'!$F$10:$M$460,8,FALSE))*1000,#N/A)</f>
        <v>2.4338006230529592</v>
      </c>
      <c r="AM323" s="196">
        <f>IFERROR((VLOOKUP($A323,'1314'!$F$10:$L$408,5,FALSE)/VLOOKUP($A323,'2014'!$F$10:$M$460,8,FALSE))*1000,#N/A)</f>
        <v>4.4784744293556775</v>
      </c>
      <c r="AN323" s="196">
        <f>IFERROR((VLOOKUP($A323,'1415'!$F$10:$L$408,5,FALSE)/VLOOKUP($A323,'2015'!$F$10:$M$460,8,FALSE))*1000,#N/A)</f>
        <v>4.0040040040040044</v>
      </c>
      <c r="AO323" s="196">
        <f>IFERROR((VLOOKUP($A323,'1516'!$F$10:$L$408,5,FALSE)/VLOOKUP($A323,'2016'!$F$10:$M$460,8,FALSE))*1000,#N/A)</f>
        <v>3.3084412515360619</v>
      </c>
      <c r="AP323" s="196">
        <f>IFERROR((VLOOKUP($A323,'1617'!$F$10:$L$408,5,FALSE)/VLOOKUP($A323,'2017'!$F$10:$M$460,8,FALSE))*1000,#N/A)</f>
        <v>4.5238317321145418</v>
      </c>
      <c r="AQ323" s="196">
        <f>IFERROR((VLOOKUP($A323,'1718'!$F$10:$L$408,5,FALSE)/VLOOKUP($A323,'2018'!$F$10:$N$460,9,FALSE))*1000,#N/A)</f>
        <v>3.8275305510721696</v>
      </c>
      <c r="AR323" s="196">
        <f>IFERROR((VLOOKUP($A323,'1819'!$F$10:$L$408,5,FALSE)/VLOOKUP($A323,'2018'!$F$10:$N$460,9,FALSE))*1000,#N/A)</f>
        <v>3.7814157251556377</v>
      </c>
      <c r="AS323" s="196">
        <f>IFERROR((VLOOKUP($A323,'1920'!$F$10:$L$408,5,FALSE)/VLOOKUP($A323,'2019'!$F$10:$N$464,8,FALSE))*1000,#N/A)</f>
        <v>4.4642247053839457</v>
      </c>
      <c r="AT323" s="196">
        <f>IFERROR((VLOOKUP($A323,'20 21'!$F$10:$L$408,5,FALSE)/VLOOKUP($A323,'2020'!$F$10:$N$469,8,FALSE))*1000,#N/A)</f>
        <v>3.8400057153573437</v>
      </c>
      <c r="AU323" s="196">
        <f>IFERROR((VLOOKUP($A323,'21 22'!$F$10:$L$408,5,FALSE)/VLOOKUP($A323,'2021'!$F$10:$N$469,8,FALSE))*1000,#N/A)</f>
        <v>4.024678799672718</v>
      </c>
      <c r="AV323" s="196">
        <f>IFERROR((VLOOKUP($A323,'22 23'!$F$10:$L$408,5,FALSE)/VLOOKUP($A323,'2022'!$F$10:$N$469,8,FALSE))*1000,#N/A)</f>
        <v>4.0358134576831795</v>
      </c>
      <c r="AW323" s="196">
        <f>IFERROR((VLOOKUP($A323,'23 24'!$F$7:$M$408,5,FALSE)/VLOOKUP($A323,'2023'!$C$7:$N$469,9,FALSE))*1000,#N/A)</f>
        <v>3.0290179923668745</v>
      </c>
      <c r="AY323" s="196" t="e">
        <f>IFERROR((VLOOKUP($A323,'0910'!$F$10:$L$433,6,FALSE)/VLOOKUP($A323,'2010'!$C$5:$K$611,9,FALSE))*1000,#N/A)</f>
        <v>#N/A</v>
      </c>
      <c r="AZ323" s="196">
        <f>IFERROR((VLOOKUP($A323,'1011'!$F$10:$L$433,6,FALSE)/VLOOKUP($A323,'2011'!$C$5:$K$611,9,FALSE))*1000,#N/A)</f>
        <v>0</v>
      </c>
      <c r="BA323" s="196">
        <f>IFERROR((VLOOKUP($A323,'1112'!$F$10:$L$408,6,FALSE)/VLOOKUP($A323,'2012'!$F$10:$M$460,8,FALSE))*1000,#N/A)</f>
        <v>0</v>
      </c>
      <c r="BB323" s="196">
        <f>IFERROR((VLOOKUP($A323,'1213'!$F$10:$L$408,6,FALSE)/VLOOKUP($A323,'2013'!$F$10:$M$460,8,FALSE))*1000,#N/A)</f>
        <v>0</v>
      </c>
      <c r="BC323" s="196">
        <f>IFERROR((VLOOKUP($A323,'1314'!$F$10:$L$408,6,FALSE)/VLOOKUP($A323,'2014'!$F$10:$M$460,8,FALSE))*1000,#N/A)</f>
        <v>0</v>
      </c>
      <c r="BD323" s="196">
        <f>IFERROR((VLOOKUP($A323,'1415'!$F$10:$L$408,6,FALSE)/VLOOKUP($A323,'2015'!$F$10:$M$460,8,FALSE))*1000,#N/A)</f>
        <v>0</v>
      </c>
      <c r="BE323" s="196">
        <f>IFERROR((VLOOKUP($A323,'1516'!$F$10:$L$408,6,FALSE)/VLOOKUP($A323,'2016'!$F$10:$M$460,8,FALSE))*1000,#N/A)</f>
        <v>0</v>
      </c>
      <c r="BF323" s="196">
        <f>IFERROR((VLOOKUP($A323,'1617'!$F$10:$L$408,6,FALSE)/VLOOKUP($A323,'2017'!$F$10:$M$460,8,FALSE))*1000,#N/A)</f>
        <v>4.6637440537263312E-2</v>
      </c>
      <c r="BG323" s="196">
        <f>IFERROR((VLOOKUP($A323,'1718'!$F$10:$L$408,6,FALSE)/VLOOKUP($A323,'2018'!$F$10:$N$460,9,FALSE))*1000,#N/A)</f>
        <v>4.6114825916532168E-2</v>
      </c>
      <c r="BH323" s="196">
        <f>IFERROR((VLOOKUP($A323,'1819'!$F$10:$L$408,6,FALSE)/VLOOKUP($A323,'2018'!$F$10:$N$460,9,FALSE))*1000,#N/A)</f>
        <v>9.2229651833064336E-2</v>
      </c>
      <c r="BI323" s="196">
        <f>IFERROR((VLOOKUP($A323,'1920'!$F$10:$L$408,6,FALSE)/VLOOKUP($A323,'2019'!$F$10:$N$464,8,FALSE))*1000,#N/A)</f>
        <v>4.5553313320244343E-2</v>
      </c>
      <c r="BJ323" s="196">
        <f>IFERROR((VLOOKUP($A323,'20 21'!$F$10:$L$408,6,FALSE)/VLOOKUP($A323,'2020'!$F$10:$N$469,8,FALSE))*1000,#N/A)</f>
        <v>0.13395368774502364</v>
      </c>
      <c r="BK323" s="196">
        <f>IFERROR((VLOOKUP($A323,'21 22'!$F$10:$L$408,6,FALSE)/VLOOKUP($A323,'2021'!$F$10:$N$469,8,FALSE))*1000,#N/A)</f>
        <v>0.17690895822737224</v>
      </c>
      <c r="BL323" s="196">
        <f>IFERROR((VLOOKUP($A323,'22 23'!$F$10:$L$408,6,FALSE)/VLOOKUP($A323,'2022'!$F$10:$N$469,8,FALSE))*1000,#N/A)</f>
        <v>0.13160261275053847</v>
      </c>
      <c r="BM323" s="196">
        <f>IFERROR((VLOOKUP($A323,'23 24'!$F$7:$M$408,6,FALSE)/VLOOKUP($A323,'2023'!$C$7:$N$469,9,FALSE))*1000,#N/A)</f>
        <v>0.1298150568157232</v>
      </c>
      <c r="BO323" s="196" t="e">
        <f>IFERROR((VLOOKUP($A323,'0910'!$F$10:$L$433,7,FALSE)/VLOOKUP($A323,'2010'!$C$5:$K$611,9,FALSE))*1000,#N/A)</f>
        <v>#N/A</v>
      </c>
      <c r="BP323" s="196">
        <f>IFERROR((VLOOKUP($A323,'1011'!$F$10:$L$433,7,FALSE)/VLOOKUP($A323,'2011'!$C$5:$K$611,9,FALSE))*1000,#N/A)</f>
        <v>6.5844843804148718</v>
      </c>
      <c r="BQ323" s="196">
        <f>IFERROR((VLOOKUP($A323,'1112'!$F$10:$L$408,7,FALSE)/VLOOKUP($A323,'2012'!$F$10:$M$460,8,FALSE))*1000,#N/A)</f>
        <v>6.7733385687641103</v>
      </c>
      <c r="BR323" s="196">
        <f>IFERROR((VLOOKUP($A323,'1213'!$F$10:$L$408,7,FALSE)/VLOOKUP($A323,'2013'!$F$10:$M$460,8,FALSE))*1000,#N/A)</f>
        <v>7.1066978193146415</v>
      </c>
      <c r="BS323" s="196">
        <f>IFERROR((VLOOKUP($A323,'1314'!$F$10:$L$408,7,FALSE)/VLOOKUP($A323,'2014'!$F$10:$M$460,8,FALSE))*1000,#N/A)</f>
        <v>10.835018780699221</v>
      </c>
      <c r="BT323" s="196">
        <f>IFERROR((VLOOKUP($A323,'1415'!$F$10:$L$408,7,FALSE)/VLOOKUP($A323,'2015'!$F$10:$M$460,8,FALSE))*1000,#N/A)</f>
        <v>10.91567758234425</v>
      </c>
      <c r="BU323" s="196">
        <f>IFERROR((VLOOKUP($A323,'1516'!$F$10:$L$408,7,FALSE)/VLOOKUP($A323,'2016'!$F$10:$M$460,8,FALSE))*1000,#N/A)</f>
        <v>9.547216183004064</v>
      </c>
      <c r="BV323" s="196">
        <f>IFERROR((VLOOKUP($A323,'1617'!$F$10:$L$408,7,FALSE)/VLOOKUP($A323,'2017'!$F$10:$M$460,8,FALSE))*1000,#N/A)</f>
        <v>10.633336442496036</v>
      </c>
      <c r="BW323" s="196">
        <f>IFERROR((VLOOKUP($A323,'1718'!$F$10:$L$408,7,FALSE)/VLOOKUP($A323,'2018'!$F$10:$N$460,9,FALSE))*1000,#N/A)</f>
        <v>9.3613096610560298</v>
      </c>
      <c r="BX323" s="196">
        <f>IFERROR((VLOOKUP($A323,'1819'!$F$10:$L$408,7,FALSE)/VLOOKUP($A323,'2018'!$F$10:$N$460,9,FALSE))*1000,#N/A)</f>
        <v>8.6695872723080463</v>
      </c>
      <c r="BY323" s="196">
        <f>IFERROR((VLOOKUP($A323,'1920'!$F$10:$L$408,7,FALSE)/VLOOKUP($A323,'2019'!$F$10:$N$464,8,FALSE))*1000,#N/A)</f>
        <v>8.7006828441666695</v>
      </c>
      <c r="BZ323" s="196">
        <f>IFERROR((VLOOKUP($A323,'20 21'!$F$10:$L$408,7,FALSE)/VLOOKUP($A323,'2020'!$F$10:$N$469,8,FALSE))*1000,#N/A)</f>
        <v>7.5014065137213226</v>
      </c>
      <c r="CA323" s="196">
        <f>IFERROR((VLOOKUP($A323,'21 22'!$F$10:$L$408,7,FALSE)/VLOOKUP($A323,'2021'!$F$10:$N$469,8,FALSE))*1000,#N/A)</f>
        <v>8.9339023904822987</v>
      </c>
      <c r="CB323" s="196">
        <f>IFERROR((VLOOKUP($A323,'22 23'!$F$10:$L$408,7,FALSE)/VLOOKUP($A323,'2022'!$F$10:$N$469,8,FALSE))*1000,#N/A)</f>
        <v>8.9489776670366155</v>
      </c>
      <c r="CC323" s="196">
        <f>IFERROR((VLOOKUP($A323,'23 24'!$F$7:$M$408,7,FALSE)/VLOOKUP($A323,'2023'!$C$7:$N$469,9,FALSE))*1000,#N/A)</f>
        <v>5.538775757470856</v>
      </c>
      <c r="CE323" s="198" t="e">
        <f>IFERROR((VLOOKUP($A323,'0910'!$F$10:$S$433,9,FALSE)/VLOOKUP($A323,'2010'!$C$5:$K$611,9,FALSE))*1000,#N/A)</f>
        <v>#N/A</v>
      </c>
      <c r="CF323" s="198">
        <f>IFERROR((VLOOKUP($A323,'1011'!$F$10:$S$433,10,FALSE)/VLOOKUP($A323,'2011'!$C$5:$K$611,9,FALSE))*1000,#N/A)</f>
        <v>4.6536957275112636</v>
      </c>
      <c r="CG323" s="198">
        <f>IFERROR((VLOOKUP($A323,'1112'!$F$10:$S$408,9,FALSE)/VLOOKUP($A323,'2012'!$F$10:$M$460,8,FALSE))*1000,#N/A)</f>
        <v>4.8591341906351238</v>
      </c>
      <c r="CH323" s="198">
        <f>IFERROR((VLOOKUP($A323,'1213'!$F$10:$S$408,9,FALSE)/VLOOKUP($A323,'2013'!$F$10:$M$460,8,FALSE))*1000,#N/A)</f>
        <v>4.5755451713395638</v>
      </c>
      <c r="CI323" s="198">
        <f>IFERROR((VLOOKUP($A323,'1314'!$F$10:$S$408,9,FALSE)/VLOOKUP($A323,'2014'!$F$10:$M$460,8,FALSE))*1000,#N/A)</f>
        <v>5.0081864586343059</v>
      </c>
      <c r="CJ323" s="198">
        <f>IFERROR((VLOOKUP($A323,'1415'!$F$10:$S$408,9,FALSE)/VLOOKUP($A323,'2015'!$F$10:$M$460,8,FALSE))*1000,#N/A)</f>
        <v>5.529338862672196</v>
      </c>
      <c r="CK323" s="198">
        <f>IFERROR((VLOOKUP($A323,'1516'!$F$10:$S$408,9,FALSE)/VLOOKUP($A323,'2016'!$F$10:$M$460,8,FALSE))*1000,#N/A)</f>
        <v>6.2387749314680025</v>
      </c>
      <c r="CL323" s="198">
        <f>IFERROR((VLOOKUP($A323,'1617'!$F$10:$S$408,9,FALSE)/VLOOKUP($A323,'2017'!$F$10:$M$460,8,FALSE))*1000,#N/A)</f>
        <v>6.0628672698442303</v>
      </c>
      <c r="CM323" s="198">
        <f>IFERROR((VLOOKUP($A323,'1718'!$F$10:$S$408,9,FALSE)/VLOOKUP($A323,'2018'!$F$10:$N$460,9,FALSE))*1000,#N/A)</f>
        <v>6.6405349319806319</v>
      </c>
      <c r="CN323" s="198">
        <f>IFERROR((VLOOKUP($A323,'1819'!$F$10:$S$408,9,FALSE)/VLOOKUP($A323,'2018'!$F$10:$N$460,9,FALSE))*1000,#N/A)</f>
        <v>5.9026977173161175</v>
      </c>
      <c r="CO323" s="198">
        <f>IFERROR((VLOOKUP($A323,'1920'!$F$10:$S$408,9,FALSE)/VLOOKUP($A323,'2019'!$F$10:$N$464,8,FALSE))*1000,#N/A)</f>
        <v>4.5097780187041909</v>
      </c>
      <c r="CP323" s="198">
        <f>IFERROR((VLOOKUP($A323,'20 21'!$F$10:$S$408,9,FALSE)/VLOOKUP($A323,'2020'!$F$10:$N$469,8,FALSE))*1000,#N/A)</f>
        <v>4.9562864465658736</v>
      </c>
      <c r="CQ323" s="198">
        <f>IFERROR((VLOOKUP($A323,'21 22'!$F$10:$S$408,9,FALSE)/VLOOKUP($A323,'2021'!$F$10:$N$469,8,FALSE))*1000,#N/A)</f>
        <v>6.2360407775148712</v>
      </c>
      <c r="CR323" s="198">
        <f>IFERROR((VLOOKUP($A323,'22 23'!$F$10:$S$408,9,FALSE)/VLOOKUP($A323,'2022'!$F$10:$N$469,8,FALSE))*1000,#N/A)</f>
        <v>6.2730578744423342</v>
      </c>
      <c r="CS323" s="196">
        <f>IFERROR((VLOOKUP($A323,'23 24'!$F$7:$S$408,9,FALSE)/VLOOKUP($A323,'2023'!$C$7:$N$469,9,FALSE))*1000,#N/A)</f>
        <v>4.8031571021817587</v>
      </c>
      <c r="CU323" s="198" t="e">
        <f>IFERROR((VLOOKUP($A323,'0910'!$F$10:$S$433,10,FALSE)/VLOOKUP($A323,'2010'!$C$5:$K$611,9,FALSE))*1000,#N/A)</f>
        <v>#N/A</v>
      </c>
      <c r="CV323" s="198">
        <f>IFERROR((VLOOKUP($A323,'1011'!$F$10:$S$433,11,FALSE)/VLOOKUP($A323,'2011'!$C$5:$K$611,9,FALSE))*1000,#N/A)</f>
        <v>1.3366998366255756</v>
      </c>
      <c r="CW323" s="198">
        <f>IFERROR((VLOOKUP($A323,'1112'!$F$10:$S$408,10,FALSE)/VLOOKUP($A323,'2012'!$F$10:$M$460,8,FALSE))*1000,#N/A)</f>
        <v>1.9142043781289879</v>
      </c>
      <c r="CX323" s="198">
        <f>IFERROR((VLOOKUP($A323,'1213'!$F$10:$S$408,10,FALSE)/VLOOKUP($A323,'2013'!$F$10:$M$460,8,FALSE))*1000,#N/A)</f>
        <v>2.3364485981308412</v>
      </c>
      <c r="CY323" s="198">
        <f>IFERROR((VLOOKUP($A323,'1314'!$F$10:$S$408,10,FALSE)/VLOOKUP($A323,'2014'!$F$10:$M$460,8,FALSE))*1000,#N/A)</f>
        <v>5.2971202927862855</v>
      </c>
      <c r="CZ323" s="198">
        <f>IFERROR((VLOOKUP($A323,'1415'!$F$10:$S$408,10,FALSE)/VLOOKUP($A323,'2015'!$F$10:$M$460,8,FALSE))*1000,#N/A)</f>
        <v>4.9573382906716246</v>
      </c>
      <c r="DA323" s="198">
        <f>IFERROR((VLOOKUP($A323,'1516'!$F$10:$S$408,10,FALSE)/VLOOKUP($A323,'2016'!$F$10:$M$460,8,FALSE))*1000,#N/A)</f>
        <v>3.2139143586350318</v>
      </c>
      <c r="DB323" s="198">
        <f>IFERROR((VLOOKUP($A323,'1617'!$F$10:$S$408,10,FALSE)/VLOOKUP($A323,'2017'!$F$10:$M$460,8,FALSE))*1000,#N/A)</f>
        <v>3.3112582781456954</v>
      </c>
      <c r="DC323" s="198">
        <f>IFERROR((VLOOKUP($A323,'1718'!$F$10:$S$408,10,FALSE)/VLOOKUP($A323,'2018'!$F$10:$N$460,9,FALSE))*1000,#N/A)</f>
        <v>3.8736453769887018</v>
      </c>
      <c r="DD323" s="198">
        <f>IFERROR((VLOOKUP($A323,'1819'!$F$10:$S$408,10,FALSE)/VLOOKUP($A323,'2018'!$F$10:$N$460,9,FALSE))*1000,#N/A)</f>
        <v>4.7037122434862813</v>
      </c>
      <c r="DE323" s="198">
        <f>IFERROR((VLOOKUP($A323,'1920'!$F$10:$S$408,10,FALSE)/VLOOKUP($A323,'2019'!$F$10:$N$464,8,FALSE))*1000,#N/A)</f>
        <v>4.5553313320244353</v>
      </c>
      <c r="DF323" s="198">
        <f>IFERROR((VLOOKUP($A323,'20 21'!$F$10:$S$408,10,FALSE)/VLOOKUP($A323,'2020'!$F$10:$N$469,8,FALSE))*1000,#N/A)</f>
        <v>4.0632618615990506</v>
      </c>
      <c r="DG323" s="198">
        <f>IFERROR((VLOOKUP($A323,'21 22'!$F$10:$S$408,10,FALSE)/VLOOKUP($A323,'2021'!$F$10:$N$469,8,FALSE))*1000,#N/A)</f>
        <v>4.6880873930253646</v>
      </c>
      <c r="DH323" s="198">
        <f>IFERROR((VLOOKUP($A323,'22 23'!$F$10:$S$408,10,FALSE)/VLOOKUP($A323,'2022'!$F$10:$N$469,8,FALSE))*1000,#N/A)</f>
        <v>4.5622239086853336</v>
      </c>
      <c r="DI323" s="196">
        <f>IFERROR((VLOOKUP($A323,'23 24'!$F$7:$S$408,10,FALSE)/VLOOKUP($A323,'2023'!$C$7:$N$469,9,FALSE))*1000,#N/A)</f>
        <v>3.6780932764454906</v>
      </c>
      <c r="DK323" s="198" t="e">
        <f>IFERROR((VLOOKUP($A323,'0910'!$F$10:$S$433,11,FALSE)/VLOOKUP($A323,'2010'!$C$5:$K$611,9,FALSE))*1000,#N/A)</f>
        <v>#N/A</v>
      </c>
      <c r="DL323" s="198">
        <f>IFERROR((VLOOKUP($A323,'1011'!$F$10:$S$433,12,FALSE)/VLOOKUP($A323,'2011'!$C$5:$K$611,9,FALSE))*1000,#N/A)</f>
        <v>4.9507401356502799E-2</v>
      </c>
      <c r="DM323" s="198">
        <f>IFERROR((VLOOKUP($A323,'1112'!$F$10:$S$408,11,FALSE)/VLOOKUP($A323,'2012'!$F$10:$M$460,8,FALSE))*1000,#N/A)</f>
        <v>0</v>
      </c>
      <c r="DN323" s="198">
        <f>IFERROR((VLOOKUP($A323,'1213'!$F$10:$S$408,11,FALSE)/VLOOKUP($A323,'2013'!$F$10:$M$460,8,FALSE))*1000,#N/A)</f>
        <v>4.8676012461059188E-2</v>
      </c>
      <c r="DO323" s="198">
        <f>IFERROR((VLOOKUP($A323,'1314'!$F$10:$S$408,11,FALSE)/VLOOKUP($A323,'2014'!$F$10:$M$460,8,FALSE))*1000,#N/A)</f>
        <v>0</v>
      </c>
      <c r="DP323" s="198">
        <f>IFERROR((VLOOKUP($A323,'1415'!$F$10:$S$408,11,FALSE)/VLOOKUP($A323,'2015'!$F$10:$M$460,8,FALSE))*1000,#N/A)</f>
        <v>0</v>
      </c>
      <c r="DQ323" s="198">
        <f>IFERROR((VLOOKUP($A323,'1516'!$F$10:$S$408,11,FALSE)/VLOOKUP($A323,'2016'!$F$10:$M$460,8,FALSE))*1000,#N/A)</f>
        <v>0</v>
      </c>
      <c r="DR323" s="198">
        <f>IFERROR((VLOOKUP($A323,'1617'!$F$10:$S$408,11,FALSE)/VLOOKUP($A323,'2017'!$F$10:$M$460,8,FALSE))*1000,#N/A)</f>
        <v>0</v>
      </c>
      <c r="DS323" s="198">
        <f>IFERROR((VLOOKUP($A323,'1718'!$F$10:$S$408,11,FALSE)/VLOOKUP($A323,'2018'!$F$10:$N$460,9,FALSE))*1000,#N/A)</f>
        <v>0</v>
      </c>
      <c r="DT323" s="198">
        <f>IFERROR((VLOOKUP($A323,'1819'!$F$10:$S$408,11,FALSE)/VLOOKUP($A323,'2018'!$F$10:$N$460,9,FALSE))*1000,#N/A)</f>
        <v>0.46114825916532165</v>
      </c>
      <c r="DU323" s="198">
        <f>IFERROR((VLOOKUP($A323,'1920'!$F$10:$S$408,11,FALSE)/VLOOKUP($A323,'2019'!$F$10:$N$464,8,FALSE))*1000,#N/A)</f>
        <v>0.13665993996073306</v>
      </c>
      <c r="DV323" s="198">
        <f>IFERROR((VLOOKUP($A323,'20 21'!$F$10:$S$408,11,FALSE)/VLOOKUP($A323,'2020'!$F$10:$N$469,8,FALSE))*1000,#N/A)</f>
        <v>8.9302458496682419E-2</v>
      </c>
      <c r="DW323" s="198">
        <f>IFERROR((VLOOKUP($A323,'21 22'!$F$10:$S$408,11,FALSE)/VLOOKUP($A323,'2021'!$F$10:$N$469,8,FALSE))*1000,#N/A)</f>
        <v>8.8454479113686119E-2</v>
      </c>
      <c r="DX323" s="198">
        <f>IFERROR((VLOOKUP($A323,'22 23'!$F$10:$S$408,11,FALSE)/VLOOKUP($A323,'2022'!$F$10:$N$469,8,FALSE))*1000,#N/A)</f>
        <v>0.17547015033405131</v>
      </c>
      <c r="DY323" s="196">
        <f>IFERROR((VLOOKUP($A323,'23 24'!$F$7:$S$408,11,FALSE)/VLOOKUP($A323,'2023'!$C$7:$N$469,9,FALSE))*1000,#N/A)</f>
        <v>8.6543371210482126E-2</v>
      </c>
      <c r="EA323" s="198" t="e">
        <f>IFERROR((VLOOKUP($A323,'0910'!$F$10:$S$433,12,FALSE)/VLOOKUP($A323,'2010'!$C$5:$K$611,9,FALSE))*1000,#N/A)</f>
        <v>#N/A</v>
      </c>
      <c r="EB323" s="198">
        <f>IFERROR((VLOOKUP($A323,'1011'!$F$10:$S$433,13,FALSE)/VLOOKUP($A323,'2011'!$C$5:$K$611,9,FALSE))*1000,#N/A)</f>
        <v>6.0399029654933409</v>
      </c>
      <c r="EC323" s="198">
        <f>IFERROR((VLOOKUP($A323,'1112'!$F$10:$S$408,12,FALSE)/VLOOKUP($A323,'2012'!$F$10:$M$460,8,FALSE))*1000,#N/A)</f>
        <v>6.7733385687641103</v>
      </c>
      <c r="ED323" s="198">
        <f>IFERROR((VLOOKUP($A323,'1213'!$F$10:$S$408,12,FALSE)/VLOOKUP($A323,'2013'!$F$10:$M$460,8,FALSE))*1000,#N/A)</f>
        <v>7.009345794392523</v>
      </c>
      <c r="EE323" s="198">
        <f>IFERROR((VLOOKUP($A323,'1314'!$F$10:$S$408,12,FALSE)/VLOOKUP($A323,'2014'!$F$10:$M$460,8,FALSE))*1000,#N/A)</f>
        <v>10.257151112395261</v>
      </c>
      <c r="EF323" s="198">
        <f>IFERROR((VLOOKUP($A323,'1415'!$F$10:$S$408,12,FALSE)/VLOOKUP($A323,'2015'!$F$10:$M$460,8,FALSE))*1000,#N/A)</f>
        <v>10.48667715334382</v>
      </c>
      <c r="EG323" s="198">
        <f>IFERROR((VLOOKUP($A323,'1516'!$F$10:$S$408,12,FALSE)/VLOOKUP($A323,'2016'!$F$10:$M$460,8,FALSE))*1000,#N/A)</f>
        <v>9.4526892901030344</v>
      </c>
      <c r="EH323" s="198">
        <f>IFERROR((VLOOKUP($A323,'1617'!$F$10:$S$408,12,FALSE)/VLOOKUP($A323,'2017'!$F$10:$M$460,8,FALSE))*1000,#N/A)</f>
        <v>9.3741255479899266</v>
      </c>
      <c r="EI323" s="198">
        <f>IFERROR((VLOOKUP($A323,'1718'!$F$10:$S$408,12,FALSE)/VLOOKUP($A323,'2018'!$F$10:$N$460,9,FALSE))*1000,#N/A)</f>
        <v>10.560295134885866</v>
      </c>
      <c r="EJ323" s="198">
        <f>IFERROR((VLOOKUP($A323,'1819'!$F$10:$S$408,12,FALSE)/VLOOKUP($A323,'2018'!$F$10:$N$460,9,FALSE))*1000,#N/A)</f>
        <v>11.067558219967719</v>
      </c>
      <c r="EK323" s="198">
        <f>IFERROR((VLOOKUP($A323,'1920'!$F$10:$S$408,12,FALSE)/VLOOKUP($A323,'2019'!$F$10:$N$464,8,FALSE))*1000,#N/A)</f>
        <v>9.2017692906893576</v>
      </c>
      <c r="EL323" s="198">
        <f>IFERROR((VLOOKUP($A323,'20 21'!$F$10:$S$408,12,FALSE)/VLOOKUP($A323,'2020'!$F$10:$N$469,8,FALSE))*1000,#N/A)</f>
        <v>9.1088507666616056</v>
      </c>
      <c r="EM323" s="198">
        <f>IFERROR((VLOOKUP($A323,'21 22'!$F$10:$S$408,12,FALSE)/VLOOKUP($A323,'2021'!$F$10:$N$469,8,FALSE))*1000,#N/A)</f>
        <v>11.012582649653922</v>
      </c>
      <c r="EN323" s="198">
        <f>IFERROR((VLOOKUP($A323,'22 23'!$F$10:$S$408,12,FALSE)/VLOOKUP($A323,'2022'!$F$10:$N$469,8,FALSE))*1000,#N/A)</f>
        <v>11.010751933461719</v>
      </c>
      <c r="EO323" s="196">
        <f>IFERROR((VLOOKUP($A323,'23 24'!$F$7:$S$408,12,FALSE)/VLOOKUP($A323,'2023'!$C$7:$N$469,9,FALSE))*1000,#N/A)</f>
        <v>8.5677937498377315</v>
      </c>
    </row>
    <row r="324" spans="1:145" x14ac:dyDescent="0.3">
      <c r="A324" t="s">
        <v>777</v>
      </c>
      <c r="B324" t="s">
        <v>1742</v>
      </c>
      <c r="C324" t="str">
        <f>IF(VLOOKUP($A324,'0910'!$F$10:$L$433,1,FALSE)=VLOOKUP($A324,'2010'!$C$5:$K$611,1,FALSE),VLOOKUP($A324,'0910'!$F$10:$L$433,1,FALSE),FALSE)</f>
        <v>Winchester</v>
      </c>
      <c r="D324" t="str">
        <f>IF(VLOOKUP($A324,'1011'!$F$10:$L$433,1,FALSE)=VLOOKUP($A324,'2011'!$C$5:$K$611,1,FALSE),VLOOKUP($A324,'1011'!$F$10:$L$433,1,FALSE),FALSE)</f>
        <v>Winchester</v>
      </c>
      <c r="E324" t="str">
        <f>IF(VLOOKUP(A324,'1112'!$F$10:$L$408,1,FALSE)=VLOOKUP(A324,'2012'!$F$10:$M$460,1,FALSE),VLOOKUP(A324,'1112'!$F$10:$L$408,1,FALSE),FALSE)</f>
        <v>Winchester</v>
      </c>
      <c r="F324" t="str">
        <f>IF(VLOOKUP($A324,'1213'!$F$10:$L$408,1,FALSE)=VLOOKUP($A324,'2013'!$F$10:$M$460,1,FALSE),VLOOKUP($A324,'1213'!$F$10:$L$408,1,FALSE),FALSE)</f>
        <v>Winchester</v>
      </c>
      <c r="G324" t="str">
        <f>IF(VLOOKUP($A324,'1314'!$F$10:$L$408,1,FALSE)=VLOOKUP($A324,'2014'!$F$10:$M$460,1,FALSE),VLOOKUP($A324,'1314'!$F$10:$L$408,1,FALSE),FALSE)</f>
        <v>Winchester</v>
      </c>
      <c r="H324" t="str">
        <f>IF(VLOOKUP($A324,'1415'!$F$10:$L$408,1,FALSE)=VLOOKUP($A324,'2015'!$F$10:$M$460,1,FALSE),VLOOKUP($A324,'1415'!$F$10:$L$408,1,FALSE),FALSE)</f>
        <v>Winchester</v>
      </c>
      <c r="I324" t="str">
        <f>IF(VLOOKUP($A324,'1516'!$F$10:$L$408,1,FALSE)=VLOOKUP($A324,'2015'!$F$10:$M$460,1,FALSE),VLOOKUP($A324,'1516'!$F$10:$L$408,1,FALSE),FALSE)</f>
        <v>Winchester</v>
      </c>
      <c r="J324" t="str">
        <f>IF(VLOOKUP($A324,'1617'!$F$10:$L$408,1,FALSE)=VLOOKUP($A324,'2016'!$F$10:$M$460,1,FALSE),VLOOKUP($A324,'1617'!$F$10:$L$408,1,FALSE),FALSE)</f>
        <v>Winchester</v>
      </c>
      <c r="K324" t="str">
        <f>IF(VLOOKUP($A324,'1718'!$F$10:$M$408,1,FALSE)=VLOOKUP($A324,'2017'!$F$10:$M$460,1,FALSE),VLOOKUP($A324,'1718'!$F$10:$M$408,1,FALSE),FALSE)</f>
        <v>Winchester</v>
      </c>
      <c r="L324" t="str">
        <f>IF(VLOOKUP($A324,'1819'!$F$10:$M$408,1,FALSE)=VLOOKUP($A324,'2018'!$F$10:$M$460,1,FALSE),VLOOKUP($A324,'1819'!$F$10:$M$408,1,FALSE),FALSE)</f>
        <v>Winchester</v>
      </c>
      <c r="M324" t="str">
        <f>IF(VLOOKUP($A324,'1920'!$F$10:$M$408,1,FALSE)=VLOOKUP($A324,'2019'!$F$10:$M$464,1,FALSE),VLOOKUP($A324,'1920'!$F$10:$M$408,1,FALSE),FALSE)</f>
        <v>Winchester</v>
      </c>
      <c r="N324" t="str">
        <f>IF(VLOOKUP($A324,'20 21'!$F$10:$N$408,1,FALSE)=VLOOKUP($A324,'2020'!$F$10:$O$468,1,FALSE),VLOOKUP($A324,'20 21'!$F$10:$N$408,1,FALSE),FALSE)</f>
        <v>Winchester</v>
      </c>
      <c r="O324" t="str">
        <f>IF(VLOOKUP($A324,'21 22'!$F$10:$N$408,1,FALSE)=VLOOKUP($A324,'2021'!$F$10:$O$471,1,FALSE),VLOOKUP($A324,'21 22'!$F$10:$N$408,1,FALSE),FALSE)</f>
        <v>Winchester</v>
      </c>
      <c r="P324" t="str">
        <f>IF(VLOOKUP($A324,'22 23'!$F$10:$N$408,1,FALSE)=VLOOKUP($A324,'2022'!$F$10:$O$468,1,FALSE),VLOOKUP($A324,'22 23'!$F$10:$N$408,1,FALSE),FALSE)</f>
        <v>Winchester</v>
      </c>
      <c r="Q324" t="str">
        <f>IF(VLOOKUP($A324,'23 24'!$F$7:$N$408,1,FALSE)=VLOOKUP($A324,'2023'!$C$7:$O$468,1,FALSE),VLOOKUP($A324,'23 24'!$F$7:$N$408,1,FALSE),FALSE)</f>
        <v>Winchester</v>
      </c>
      <c r="S324" s="196">
        <f>IFERROR((VLOOKUP($A324,'0910'!$F$10:$L$433,4,FALSE)/VLOOKUP($A324,'2010'!$C$5:$K$611,9,FALSE))*1000,#N/A)</f>
        <v>28.782894736842106</v>
      </c>
      <c r="T324" s="196">
        <f>IFERROR((VLOOKUP($A324,'1011'!$F$10:$L$433,4,FALSE)/VLOOKUP($A324,'2011'!$C$5:$K$611,9,FALSE))*1000,#N/A)</f>
        <v>12.617012617012616</v>
      </c>
      <c r="U324" s="196">
        <f>IFERROR((VLOOKUP($A324,'1112'!$F$10:$L$408,4,FALSE)/VLOOKUP($A324,'2012'!$F$10:$M$460,8,FALSE))*1000,#N/A)</f>
        <v>5.2567731500202184</v>
      </c>
      <c r="V324" s="196">
        <f>IFERROR((VLOOKUP($A324,'1213'!$F$10:$L$408,4,FALSE)/VLOOKUP($A324,'2013'!$F$10:$M$460,8,FALSE))*1000,#N/A)</f>
        <v>16.310914216673378</v>
      </c>
      <c r="W324" s="196">
        <f>IFERROR((VLOOKUP($A324,'1314'!$F$10:$L$408,4,FALSE)/VLOOKUP($A324,'2014'!$F$10:$M$460,8,FALSE))*1000,#N/A)</f>
        <v>5.7838053450339055</v>
      </c>
      <c r="X324" s="196">
        <f>IFERROR((VLOOKUP($A324,'1415'!$F$10:$L$408,4,FALSE)/VLOOKUP($A324,'2015'!$F$10:$M$460,8,FALSE))*1000,#N/A)</f>
        <v>8.1349206349206362</v>
      </c>
      <c r="Y324" s="196">
        <f>IFERROR((VLOOKUP($A324,'1516'!$F$10:$L$408,4,FALSE)/VLOOKUP($A324,'2016'!$F$10:$M$460,8,FALSE))*1000,#N/A)</f>
        <v>5.7075378862428661</v>
      </c>
      <c r="Z324" s="196">
        <f>IFERROR((VLOOKUP($A324,'1617'!$F$10:$L$408,4,FALSE)/VLOOKUP($A324,'2017'!$F$10:$M$460,8,FALSE))*1000,#N/A)</f>
        <v>6.6173608407940829</v>
      </c>
      <c r="AA324" s="196">
        <f>IFERROR((VLOOKUP($A324,'1718'!$F$10:$L$408,4,FALSE)/VLOOKUP($A324,'2018'!$F$10:$N$460,9,FALSE))*1000,#N/A)</f>
        <v>7.1249759291353749</v>
      </c>
      <c r="AB324" s="196">
        <f>IFERROR((VLOOKUP($A324,'1819'!$F$10:$L$408,4,FALSE)/VLOOKUP($A324,'2018'!$F$10:$N$460,9,FALSE))*1000,#N/A)</f>
        <v>6.1621413441170807</v>
      </c>
      <c r="AC324" s="196">
        <f>IFERROR((VLOOKUP($A324,'1920'!$F$10:$L$408,4,FALSE)/VLOOKUP($A324,'2019'!$F$10:$N$464,8,FALSE))*1000,#N/A)</f>
        <v>4.5506257110352673</v>
      </c>
      <c r="AD324" s="196">
        <f>IFERROR((VLOOKUP($A324,'20 21'!$F$10:$M$408,4,FALSE)/VLOOKUP($A324,'2020'!$F$10:$N$469,8,FALSE))*1000,#N/A)</f>
        <v>7.45891536182266</v>
      </c>
      <c r="AE324" s="196">
        <f>IFERROR((VLOOKUP($A324,'21 22'!$F$10:$M$408,4,FALSE)/VLOOKUP($A324,'2021'!$F$10:$N$469,8,FALSE))*1000,#N/A)</f>
        <v>11.201087056317597</v>
      </c>
      <c r="AF324" s="196">
        <f>IFERROR((VLOOKUP($A324,'22 23'!$F$10:$M$408,4,FALSE)/VLOOKUP($A324,'2022'!$F$10:$N$469,8,FALSE))*1000,#N/A)</f>
        <v>10.25179856115108</v>
      </c>
      <c r="AG324" s="196">
        <f>IFERROR((VLOOKUP($A324,'23 24'!$F$7:$M$408,4,FALSE)/VLOOKUP($A324,'2023'!$C$7:$N$469,9,FALSE))*1000,#N/A)</f>
        <v>4.9431537320810683</v>
      </c>
      <c r="AI324" s="196">
        <f>IFERROR((VLOOKUP($A324,'0910'!$F$10:$L$433,5,FALSE)/VLOOKUP($A324,'2010'!$C$5:$K$611,9,FALSE))*1000,#N/A)</f>
        <v>2.4671052631578947</v>
      </c>
      <c r="AJ324" s="196">
        <f>IFERROR((VLOOKUP($A324,'1011'!$F$10:$L$433,5,FALSE)/VLOOKUP($A324,'2011'!$C$5:$K$611,9,FALSE))*1000,#N/A)</f>
        <v>0.61050061050061055</v>
      </c>
      <c r="AK324" s="196">
        <f>IFERROR((VLOOKUP($A324,'1112'!$F$10:$L$408,5,FALSE)/VLOOKUP($A324,'2012'!$F$10:$M$460,8,FALSE))*1000,#N/A)</f>
        <v>0.80873433077234125</v>
      </c>
      <c r="AL324" s="196">
        <f>IFERROR((VLOOKUP($A324,'1213'!$F$10:$L$408,5,FALSE)/VLOOKUP($A324,'2013'!$F$10:$M$460,8,FALSE))*1000,#N/A)</f>
        <v>1.4095851792186871</v>
      </c>
      <c r="AM324" s="196">
        <f>IFERROR((VLOOKUP($A324,'1314'!$F$10:$L$408,5,FALSE)/VLOOKUP($A324,'2014'!$F$10:$M$460,8,FALSE))*1000,#N/A)</f>
        <v>0.99720781810929404</v>
      </c>
      <c r="AN324" s="196">
        <f>IFERROR((VLOOKUP($A324,'1415'!$F$10:$L$408,5,FALSE)/VLOOKUP($A324,'2015'!$F$10:$M$460,8,FALSE))*1000,#N/A)</f>
        <v>1.5873015873015872</v>
      </c>
      <c r="AO324" s="196">
        <f>IFERROR((VLOOKUP($A324,'1516'!$F$10:$L$408,5,FALSE)/VLOOKUP($A324,'2016'!$F$10:$M$460,8,FALSE))*1000,#N/A)</f>
        <v>1.1808699074985241</v>
      </c>
      <c r="AP324" s="196">
        <f>IFERROR((VLOOKUP($A324,'1617'!$F$10:$L$408,5,FALSE)/VLOOKUP($A324,'2017'!$F$10:$M$460,8,FALSE))*1000,#N/A)</f>
        <v>4.6710782405605293</v>
      </c>
      <c r="AQ324" s="196">
        <f>IFERROR((VLOOKUP($A324,'1718'!$F$10:$L$408,5,FALSE)/VLOOKUP($A324,'2018'!$F$10:$N$460,9,FALSE))*1000,#N/A)</f>
        <v>1.3479684190256114</v>
      </c>
      <c r="AR324" s="196">
        <f>IFERROR((VLOOKUP($A324,'1819'!$F$10:$L$408,5,FALSE)/VLOOKUP($A324,'2018'!$F$10:$N$460,9,FALSE))*1000,#N/A)</f>
        <v>2.6959368380512228</v>
      </c>
      <c r="AS324" s="196">
        <f>IFERROR((VLOOKUP($A324,'1920'!$F$10:$L$408,5,FALSE)/VLOOKUP($A324,'2019'!$F$10:$N$464,8,FALSE))*1000,#N/A)</f>
        <v>5.4986727341676147</v>
      </c>
      <c r="AT324" s="196">
        <f>IFERROR((VLOOKUP($A324,'20 21'!$F$10:$L$408,5,FALSE)/VLOOKUP($A324,'2020'!$F$10:$N$469,8,FALSE))*1000,#N/A)</f>
        <v>3.5429847968657637</v>
      </c>
      <c r="AU324" s="196">
        <f>IFERROR((VLOOKUP($A324,'21 22'!$F$10:$L$408,5,FALSE)/VLOOKUP($A324,'2021'!$F$10:$N$469,8,FALSE))*1000,#N/A)</f>
        <v>4.9578582052553299</v>
      </c>
      <c r="AV324" s="196">
        <f>IFERROR((VLOOKUP($A324,'22 23'!$F$10:$L$408,5,FALSE)/VLOOKUP($A324,'2022'!$F$10:$N$469,8,FALSE))*1000,#N/A)</f>
        <v>4.8561151079136691</v>
      </c>
      <c r="AW324" s="196">
        <f>IFERROR((VLOOKUP($A324,'23 24'!$F$7:$M$408,5,FALSE)/VLOOKUP($A324,'2023'!$C$7:$N$469,9,FALSE))*1000,#N/A)</f>
        <v>5.6493185509497916</v>
      </c>
      <c r="AY324" s="196">
        <f>IFERROR((VLOOKUP($A324,'0910'!$F$10:$L$433,6,FALSE)/VLOOKUP($A324,'2010'!$C$5:$K$611,9,FALSE))*1000,#N/A)</f>
        <v>0</v>
      </c>
      <c r="AZ324" s="196">
        <f>IFERROR((VLOOKUP($A324,'1011'!$F$10:$L$433,6,FALSE)/VLOOKUP($A324,'2011'!$C$5:$K$611,9,FALSE))*1000,#N/A)</f>
        <v>0</v>
      </c>
      <c r="BA324" s="196">
        <f>IFERROR((VLOOKUP($A324,'1112'!$F$10:$L$408,6,FALSE)/VLOOKUP($A324,'2012'!$F$10:$M$460,8,FALSE))*1000,#N/A)</f>
        <v>0</v>
      </c>
      <c r="BB324" s="196">
        <f>IFERROR((VLOOKUP($A324,'1213'!$F$10:$L$408,6,FALSE)/VLOOKUP($A324,'2013'!$F$10:$M$460,8,FALSE))*1000,#N/A)</f>
        <v>0</v>
      </c>
      <c r="BC324" s="196">
        <f>IFERROR((VLOOKUP($A324,'1314'!$F$10:$L$408,6,FALSE)/VLOOKUP($A324,'2014'!$F$10:$M$460,8,FALSE))*1000,#N/A)</f>
        <v>0</v>
      </c>
      <c r="BD324" s="196">
        <f>IFERROR((VLOOKUP($A324,'1415'!$F$10:$L$408,6,FALSE)/VLOOKUP($A324,'2015'!$F$10:$M$460,8,FALSE))*1000,#N/A)</f>
        <v>0.3968253968253968</v>
      </c>
      <c r="BE324" s="196">
        <f>IFERROR((VLOOKUP($A324,'1516'!$F$10:$L$408,6,FALSE)/VLOOKUP($A324,'2016'!$F$10:$M$460,8,FALSE))*1000,#N/A)</f>
        <v>0.196811651249754</v>
      </c>
      <c r="BF324" s="196">
        <f>IFERROR((VLOOKUP($A324,'1617'!$F$10:$L$408,6,FALSE)/VLOOKUP($A324,'2017'!$F$10:$M$460,8,FALSE))*1000,#N/A)</f>
        <v>0.19462826002335537</v>
      </c>
      <c r="BG324" s="196">
        <f>IFERROR((VLOOKUP($A324,'1718'!$F$10:$L$408,6,FALSE)/VLOOKUP($A324,'2018'!$F$10:$N$460,9,FALSE))*1000,#N/A)</f>
        <v>0</v>
      </c>
      <c r="BH324" s="196">
        <f>IFERROR((VLOOKUP($A324,'1819'!$F$10:$L$408,6,FALSE)/VLOOKUP($A324,'2018'!$F$10:$N$460,9,FALSE))*1000,#N/A)</f>
        <v>0.96283458501829389</v>
      </c>
      <c r="BI324" s="196">
        <f>IFERROR((VLOOKUP($A324,'1920'!$F$10:$L$408,6,FALSE)/VLOOKUP($A324,'2019'!$F$10:$N$464,8,FALSE))*1000,#N/A)</f>
        <v>1.7064846416382253</v>
      </c>
      <c r="BJ324" s="196">
        <f>IFERROR((VLOOKUP($A324,'20 21'!$F$10:$L$408,6,FALSE)/VLOOKUP($A324,'2020'!$F$10:$N$469,8,FALSE))*1000,#N/A)</f>
        <v>0.74589153618226611</v>
      </c>
      <c r="BK324" s="196">
        <f>IFERROR((VLOOKUP($A324,'21 22'!$F$10:$L$408,6,FALSE)/VLOOKUP($A324,'2021'!$F$10:$N$469,8,FALSE))*1000,#N/A)</f>
        <v>0</v>
      </c>
      <c r="BL324" s="196">
        <f>IFERROR((VLOOKUP($A324,'22 23'!$F$10:$L$408,6,FALSE)/VLOOKUP($A324,'2022'!$F$10:$N$469,8,FALSE))*1000,#N/A)</f>
        <v>0.17985611510791366</v>
      </c>
      <c r="BM324" s="196">
        <f>IFERROR((VLOOKUP($A324,'23 24'!$F$7:$M$408,6,FALSE)/VLOOKUP($A324,'2023'!$C$7:$N$469,9,FALSE))*1000,#N/A)</f>
        <v>0</v>
      </c>
      <c r="BO324" s="196">
        <f>IFERROR((VLOOKUP($A324,'0910'!$F$10:$L$433,7,FALSE)/VLOOKUP($A324,'2010'!$C$5:$K$611,9,FALSE))*1000,#N/A)</f>
        <v>31.25</v>
      </c>
      <c r="BP324" s="196">
        <f>IFERROR((VLOOKUP($A324,'1011'!$F$10:$L$433,7,FALSE)/VLOOKUP($A324,'2011'!$C$5:$K$611,9,FALSE))*1000,#N/A)</f>
        <v>13.227513227513226</v>
      </c>
      <c r="BQ324" s="196">
        <f>IFERROR((VLOOKUP($A324,'1112'!$F$10:$L$408,7,FALSE)/VLOOKUP($A324,'2012'!$F$10:$M$460,8,FALSE))*1000,#N/A)</f>
        <v>6.0655074807925597</v>
      </c>
      <c r="BR324" s="196">
        <f>IFERROR((VLOOKUP($A324,'1213'!$F$10:$L$408,7,FALSE)/VLOOKUP($A324,'2013'!$F$10:$M$460,8,FALSE))*1000,#N/A)</f>
        <v>17.720499395892066</v>
      </c>
      <c r="BS324" s="196">
        <f>IFERROR((VLOOKUP($A324,'1314'!$F$10:$L$408,7,FALSE)/VLOOKUP($A324,'2014'!$F$10:$M$460,8,FALSE))*1000,#N/A)</f>
        <v>6.9804547267650578</v>
      </c>
      <c r="BT324" s="196">
        <f>IFERROR((VLOOKUP($A324,'1415'!$F$10:$L$408,7,FALSE)/VLOOKUP($A324,'2015'!$F$10:$M$460,8,FALSE))*1000,#N/A)</f>
        <v>9.9206349206349209</v>
      </c>
      <c r="BU324" s="196">
        <f>IFERROR((VLOOKUP($A324,'1516'!$F$10:$L$408,7,FALSE)/VLOOKUP($A324,'2016'!$F$10:$M$460,8,FALSE))*1000,#N/A)</f>
        <v>7.085219444991143</v>
      </c>
      <c r="BV324" s="196">
        <f>IFERROR((VLOOKUP($A324,'1617'!$F$10:$L$408,7,FALSE)/VLOOKUP($A324,'2017'!$F$10:$M$460,8,FALSE))*1000,#N/A)</f>
        <v>11.48306734137797</v>
      </c>
      <c r="BW324" s="196">
        <f>IFERROR((VLOOKUP($A324,'1718'!$F$10:$L$408,7,FALSE)/VLOOKUP($A324,'2018'!$F$10:$N$460,9,FALSE))*1000,#N/A)</f>
        <v>8.4729443481609863</v>
      </c>
      <c r="BX324" s="196">
        <f>IFERROR((VLOOKUP($A324,'1819'!$F$10:$L$408,7,FALSE)/VLOOKUP($A324,'2018'!$F$10:$N$460,9,FALSE))*1000,#N/A)</f>
        <v>9.8209127671865968</v>
      </c>
      <c r="BY324" s="196">
        <f>IFERROR((VLOOKUP($A324,'1920'!$F$10:$L$408,7,FALSE)/VLOOKUP($A324,'2019'!$F$10:$N$464,8,FALSE))*1000,#N/A)</f>
        <v>11.755783086841108</v>
      </c>
      <c r="BZ324" s="196">
        <f>IFERROR((VLOOKUP($A324,'20 21'!$F$10:$L$408,7,FALSE)/VLOOKUP($A324,'2020'!$F$10:$N$469,8,FALSE))*1000,#N/A)</f>
        <v>11.561318810825124</v>
      </c>
      <c r="CA324" s="196">
        <f>IFERROR((VLOOKUP($A324,'21 22'!$F$10:$L$408,7,FALSE)/VLOOKUP($A324,'2021'!$F$10:$N$469,8,FALSE))*1000,#N/A)</f>
        <v>16.342569639545346</v>
      </c>
      <c r="CB324" s="196">
        <f>IFERROR((VLOOKUP($A324,'22 23'!$F$10:$L$408,7,FALSE)/VLOOKUP($A324,'2022'!$F$10:$N$469,8,FALSE))*1000,#N/A)</f>
        <v>15.287769784172662</v>
      </c>
      <c r="CC324" s="196">
        <f>IFERROR((VLOOKUP($A324,'23 24'!$F$7:$M$408,7,FALSE)/VLOOKUP($A324,'2023'!$C$7:$N$469,9,FALSE))*1000,#N/A)</f>
        <v>10.59247228303086</v>
      </c>
      <c r="CE324" s="198">
        <f>IFERROR((VLOOKUP($A324,'0910'!$F$10:$S$433,9,FALSE)/VLOOKUP($A324,'2010'!$C$5:$K$611,9,FALSE))*1000,#N/A)</f>
        <v>40.70723684210526</v>
      </c>
      <c r="CF324" s="198">
        <f>IFERROR((VLOOKUP($A324,'1011'!$F$10:$S$433,10,FALSE)/VLOOKUP($A324,'2011'!$C$5:$K$611,9,FALSE))*1000,#N/A)</f>
        <v>16.483516483516485</v>
      </c>
      <c r="CG324" s="198">
        <f>IFERROR((VLOOKUP($A324,'1112'!$F$10:$S$408,9,FALSE)/VLOOKUP($A324,'2012'!$F$10:$M$460,8,FALSE))*1000,#N/A)</f>
        <v>11.928831378892033</v>
      </c>
      <c r="CH324" s="198">
        <f>IFERROR((VLOOKUP($A324,'1213'!$F$10:$S$408,9,FALSE)/VLOOKUP($A324,'2013'!$F$10:$M$460,8,FALSE))*1000,#N/A)</f>
        <v>8.6588803866290789</v>
      </c>
      <c r="CI324" s="198">
        <f>IFERROR((VLOOKUP($A324,'1314'!$F$10:$S$408,9,FALSE)/VLOOKUP($A324,'2014'!$F$10:$M$460,8,FALSE))*1000,#N/A)</f>
        <v>8.1771041084962111</v>
      </c>
      <c r="CJ324" s="198">
        <f>IFERROR((VLOOKUP($A324,'1415'!$F$10:$S$408,9,FALSE)/VLOOKUP($A324,'2015'!$F$10:$M$460,8,FALSE))*1000,#N/A)</f>
        <v>7.3412698412698409</v>
      </c>
      <c r="CK324" s="198">
        <f>IFERROR((VLOOKUP($A324,'1516'!$F$10:$S$408,9,FALSE)/VLOOKUP($A324,'2016'!$F$10:$M$460,8,FALSE))*1000,#N/A)</f>
        <v>4.5266679787443413</v>
      </c>
      <c r="CL324" s="198">
        <f>IFERROR((VLOOKUP($A324,'1617'!$F$10:$S$408,9,FALSE)/VLOOKUP($A324,'2017'!$F$10:$M$460,8,FALSE))*1000,#N/A)</f>
        <v>7.006617360840794</v>
      </c>
      <c r="CM324" s="198">
        <f>IFERROR((VLOOKUP($A324,'1718'!$F$10:$S$408,9,FALSE)/VLOOKUP($A324,'2018'!$F$10:$N$460,9,FALSE))*1000,#N/A)</f>
        <v>5.0067398420951275</v>
      </c>
      <c r="CN324" s="198">
        <f>IFERROR((VLOOKUP($A324,'1819'!$F$10:$S$408,9,FALSE)/VLOOKUP($A324,'2018'!$F$10:$N$460,9,FALSE))*1000,#N/A)</f>
        <v>7.5101097631426921</v>
      </c>
      <c r="CO324" s="198">
        <f>IFERROR((VLOOKUP($A324,'1920'!$F$10:$S$408,9,FALSE)/VLOOKUP($A324,'2019'!$F$10:$N$464,8,FALSE))*1000,#N/A)</f>
        <v>7.2051573758058396</v>
      </c>
      <c r="CP324" s="198">
        <f>IFERROR((VLOOKUP($A324,'20 21'!$F$10:$S$408,9,FALSE)/VLOOKUP($A324,'2020'!$F$10:$N$469,8,FALSE))*1000,#N/A)</f>
        <v>5.4077136373214287</v>
      </c>
      <c r="CQ324" s="198">
        <f>IFERROR((VLOOKUP($A324,'21 22'!$F$10:$S$408,9,FALSE)/VLOOKUP($A324,'2021'!$F$10:$N$469,8,FALSE))*1000,#N/A)</f>
        <v>9.3648432765934011</v>
      </c>
      <c r="CR324" s="198">
        <f>IFERROR((VLOOKUP($A324,'22 23'!$F$10:$S$408,9,FALSE)/VLOOKUP($A324,'2022'!$F$10:$N$469,8,FALSE))*1000,#N/A)</f>
        <v>12.23021582733813</v>
      </c>
      <c r="CS324" s="196">
        <f>IFERROR((VLOOKUP($A324,'23 24'!$F$7:$S$408,9,FALSE)/VLOOKUP($A324,'2023'!$C$7:$N$469,9,FALSE))*1000,#N/A)</f>
        <v>7.9443542122731445</v>
      </c>
      <c r="CU324" s="198">
        <f>IFERROR((VLOOKUP($A324,'0910'!$F$10:$S$433,10,FALSE)/VLOOKUP($A324,'2010'!$C$5:$K$611,9,FALSE))*1000,#N/A)</f>
        <v>1.6447368421052631</v>
      </c>
      <c r="CV324" s="198">
        <f>IFERROR((VLOOKUP($A324,'1011'!$F$10:$S$433,11,FALSE)/VLOOKUP($A324,'2011'!$C$5:$K$611,9,FALSE))*1000,#N/A)</f>
        <v>2.2385022385022388</v>
      </c>
      <c r="CW324" s="198">
        <f>IFERROR((VLOOKUP($A324,'1112'!$F$10:$S$408,10,FALSE)/VLOOKUP($A324,'2012'!$F$10:$M$460,8,FALSE))*1000,#N/A)</f>
        <v>1.4152850788515972</v>
      </c>
      <c r="CX324" s="198">
        <f>IFERROR((VLOOKUP($A324,'1213'!$F$10:$S$408,10,FALSE)/VLOOKUP($A324,'2013'!$F$10:$M$460,8,FALSE))*1000,#N/A)</f>
        <v>0.40273862263391058</v>
      </c>
      <c r="CY324" s="198">
        <f>IFERROR((VLOOKUP($A324,'1314'!$F$10:$S$408,10,FALSE)/VLOOKUP($A324,'2014'!$F$10:$M$460,8,FALSE))*1000,#N/A)</f>
        <v>1.3960909453530115</v>
      </c>
      <c r="CZ324" s="198">
        <f>IFERROR((VLOOKUP($A324,'1415'!$F$10:$S$408,10,FALSE)/VLOOKUP($A324,'2015'!$F$10:$M$460,8,FALSE))*1000,#N/A)</f>
        <v>0.99206349206349198</v>
      </c>
      <c r="DA324" s="198">
        <f>IFERROR((VLOOKUP($A324,'1516'!$F$10:$S$408,10,FALSE)/VLOOKUP($A324,'2016'!$F$10:$M$460,8,FALSE))*1000,#N/A)</f>
        <v>0.59043495374926203</v>
      </c>
      <c r="DB324" s="198">
        <f>IFERROR((VLOOKUP($A324,'1617'!$F$10:$S$408,10,FALSE)/VLOOKUP($A324,'2017'!$F$10:$M$460,8,FALSE))*1000,#N/A)</f>
        <v>1.3623978201634876</v>
      </c>
      <c r="DC324" s="198">
        <f>IFERROR((VLOOKUP($A324,'1718'!$F$10:$S$408,10,FALSE)/VLOOKUP($A324,'2018'!$F$10:$N$460,9,FALSE))*1000,#N/A)</f>
        <v>3.0810706720585403</v>
      </c>
      <c r="DD324" s="198">
        <f>IFERROR((VLOOKUP($A324,'1819'!$F$10:$S$408,10,FALSE)/VLOOKUP($A324,'2018'!$F$10:$N$460,9,FALSE))*1000,#N/A)</f>
        <v>3.8513383400731755</v>
      </c>
      <c r="DE324" s="198">
        <f>IFERROR((VLOOKUP($A324,'1920'!$F$10:$S$408,10,FALSE)/VLOOKUP($A324,'2019'!$F$10:$N$464,8,FALSE))*1000,#N/A)</f>
        <v>1.3272658323852864</v>
      </c>
      <c r="DF324" s="198">
        <f>IFERROR((VLOOKUP($A324,'20 21'!$F$10:$S$408,10,FALSE)/VLOOKUP($A324,'2020'!$F$10:$N$469,8,FALSE))*1000,#N/A)</f>
        <v>3.9159305649568972</v>
      </c>
      <c r="DG324" s="198">
        <f>IFERROR((VLOOKUP($A324,'21 22'!$F$10:$S$408,10,FALSE)/VLOOKUP($A324,'2021'!$F$10:$N$469,8,FALSE))*1000,#N/A)</f>
        <v>4.9578582052553299</v>
      </c>
      <c r="DH324" s="198">
        <f>IFERROR((VLOOKUP($A324,'22 23'!$F$10:$S$408,10,FALSE)/VLOOKUP($A324,'2022'!$F$10:$N$469,8,FALSE))*1000,#N/A)</f>
        <v>5.2158273381294968</v>
      </c>
      <c r="DI324" s="196">
        <f>IFERROR((VLOOKUP($A324,'23 24'!$F$7:$S$408,10,FALSE)/VLOOKUP($A324,'2023'!$C$7:$N$469,9,FALSE))*1000,#N/A)</f>
        <v>5.4727773462326113</v>
      </c>
      <c r="DK324" s="198">
        <f>IFERROR((VLOOKUP($A324,'0910'!$F$10:$S$433,11,FALSE)/VLOOKUP($A324,'2010'!$C$5:$K$611,9,FALSE))*1000,#N/A)</f>
        <v>0</v>
      </c>
      <c r="DL324" s="198">
        <f>IFERROR((VLOOKUP($A324,'1011'!$F$10:$S$433,12,FALSE)/VLOOKUP($A324,'2011'!$C$5:$K$611,9,FALSE))*1000,#N/A)</f>
        <v>0</v>
      </c>
      <c r="DM324" s="198">
        <f>IFERROR((VLOOKUP($A324,'1112'!$F$10:$S$408,11,FALSE)/VLOOKUP($A324,'2012'!$F$10:$M$460,8,FALSE))*1000,#N/A)</f>
        <v>0</v>
      </c>
      <c r="DN324" s="198">
        <f>IFERROR((VLOOKUP($A324,'1213'!$F$10:$S$408,11,FALSE)/VLOOKUP($A324,'2013'!$F$10:$M$460,8,FALSE))*1000,#N/A)</f>
        <v>0</v>
      </c>
      <c r="DO324" s="198">
        <f>IFERROR((VLOOKUP($A324,'1314'!$F$10:$S$408,11,FALSE)/VLOOKUP($A324,'2014'!$F$10:$M$460,8,FALSE))*1000,#N/A)</f>
        <v>0</v>
      </c>
      <c r="DP324" s="198">
        <f>IFERROR((VLOOKUP($A324,'1415'!$F$10:$S$408,11,FALSE)/VLOOKUP($A324,'2015'!$F$10:$M$460,8,FALSE))*1000,#N/A)</f>
        <v>0.1984126984126984</v>
      </c>
      <c r="DQ324" s="198">
        <f>IFERROR((VLOOKUP($A324,'1516'!$F$10:$S$408,11,FALSE)/VLOOKUP($A324,'2016'!$F$10:$M$460,8,FALSE))*1000,#N/A)</f>
        <v>0.393623302499508</v>
      </c>
      <c r="DR324" s="198">
        <f>IFERROR((VLOOKUP($A324,'1617'!$F$10:$S$408,11,FALSE)/VLOOKUP($A324,'2017'!$F$10:$M$460,8,FALSE))*1000,#N/A)</f>
        <v>0</v>
      </c>
      <c r="DS324" s="198">
        <f>IFERROR((VLOOKUP($A324,'1718'!$F$10:$S$408,11,FALSE)/VLOOKUP($A324,'2018'!$F$10:$N$460,9,FALSE))*1000,#N/A)</f>
        <v>0</v>
      </c>
      <c r="DT324" s="198">
        <f>IFERROR((VLOOKUP($A324,'1819'!$F$10:$S$408,11,FALSE)/VLOOKUP($A324,'2018'!$F$10:$N$460,9,FALSE))*1000,#N/A)</f>
        <v>0</v>
      </c>
      <c r="DU324" s="198">
        <f>IFERROR((VLOOKUP($A324,'1920'!$F$10:$S$408,11,FALSE)/VLOOKUP($A324,'2019'!$F$10:$N$464,8,FALSE))*1000,#N/A)</f>
        <v>0</v>
      </c>
      <c r="DV324" s="198">
        <f>IFERROR((VLOOKUP($A324,'20 21'!$F$10:$S$408,11,FALSE)/VLOOKUP($A324,'2020'!$F$10:$N$469,8,FALSE))*1000,#N/A)</f>
        <v>0.18647288404556653</v>
      </c>
      <c r="DW324" s="198">
        <f>IFERROR((VLOOKUP($A324,'21 22'!$F$10:$S$408,11,FALSE)/VLOOKUP($A324,'2021'!$F$10:$N$469,8,FALSE))*1000,#N/A)</f>
        <v>1.2853706458069374</v>
      </c>
      <c r="DX324" s="198">
        <f>IFERROR((VLOOKUP($A324,'22 23'!$F$10:$S$408,11,FALSE)/VLOOKUP($A324,'2022'!$F$10:$N$469,8,FALSE))*1000,#N/A)</f>
        <v>0</v>
      </c>
      <c r="DY324" s="196">
        <f>IFERROR((VLOOKUP($A324,'23 24'!$F$7:$S$408,11,FALSE)/VLOOKUP($A324,'2023'!$C$7:$N$469,9,FALSE))*1000,#N/A)</f>
        <v>0</v>
      </c>
      <c r="EA324" s="198">
        <f>IFERROR((VLOOKUP($A324,'0910'!$F$10:$S$433,12,FALSE)/VLOOKUP($A324,'2010'!$C$5:$K$611,9,FALSE))*1000,#N/A)</f>
        <v>42.146381578947363</v>
      </c>
      <c r="EB324" s="198">
        <f>IFERROR((VLOOKUP($A324,'1011'!$F$10:$S$433,13,FALSE)/VLOOKUP($A324,'2011'!$C$5:$K$611,9,FALSE))*1000,#N/A)</f>
        <v>18.722018722018724</v>
      </c>
      <c r="EC324" s="198">
        <f>IFERROR((VLOOKUP($A324,'1112'!$F$10:$S$408,12,FALSE)/VLOOKUP($A324,'2012'!$F$10:$M$460,8,FALSE))*1000,#N/A)</f>
        <v>13.344116457743631</v>
      </c>
      <c r="ED324" s="198">
        <f>IFERROR((VLOOKUP($A324,'1213'!$F$10:$S$408,12,FALSE)/VLOOKUP($A324,'2013'!$F$10:$M$460,8,FALSE))*1000,#N/A)</f>
        <v>9.2629883205799448</v>
      </c>
      <c r="EE324" s="198">
        <f>IFERROR((VLOOKUP($A324,'1314'!$F$10:$S$408,12,FALSE)/VLOOKUP($A324,'2014'!$F$10:$M$460,8,FALSE))*1000,#N/A)</f>
        <v>9.5731950538492221</v>
      </c>
      <c r="EF324" s="198">
        <f>IFERROR((VLOOKUP($A324,'1415'!$F$10:$S$408,12,FALSE)/VLOOKUP($A324,'2015'!$F$10:$M$460,8,FALSE))*1000,#N/A)</f>
        <v>8.5317460317460316</v>
      </c>
      <c r="EG324" s="198">
        <f>IFERROR((VLOOKUP($A324,'1516'!$F$10:$S$408,12,FALSE)/VLOOKUP($A324,'2016'!$F$10:$M$460,8,FALSE))*1000,#N/A)</f>
        <v>5.5107262349931112</v>
      </c>
      <c r="EH324" s="198">
        <f>IFERROR((VLOOKUP($A324,'1617'!$F$10:$S$408,12,FALSE)/VLOOKUP($A324,'2017'!$F$10:$M$460,8,FALSE))*1000,#N/A)</f>
        <v>8.369015181004281</v>
      </c>
      <c r="EI324" s="198">
        <f>IFERROR((VLOOKUP($A324,'1718'!$F$10:$S$408,12,FALSE)/VLOOKUP($A324,'2018'!$F$10:$N$460,9,FALSE))*1000,#N/A)</f>
        <v>8.0878105141536683</v>
      </c>
      <c r="EJ324" s="198">
        <f>IFERROR((VLOOKUP($A324,'1819'!$F$10:$S$408,12,FALSE)/VLOOKUP($A324,'2018'!$F$10:$N$460,9,FALSE))*1000,#N/A)</f>
        <v>11.361448103215867</v>
      </c>
      <c r="EK324" s="198">
        <f>IFERROR((VLOOKUP($A324,'1920'!$F$10:$S$408,12,FALSE)/VLOOKUP($A324,'2019'!$F$10:$N$464,8,FALSE))*1000,#N/A)</f>
        <v>8.7220326128175962</v>
      </c>
      <c r="EL324" s="198">
        <f>IFERROR((VLOOKUP($A324,'20 21'!$F$10:$S$408,12,FALSE)/VLOOKUP($A324,'2020'!$F$10:$N$469,8,FALSE))*1000,#N/A)</f>
        <v>9.5101170863238931</v>
      </c>
      <c r="EM324" s="198">
        <f>IFERROR((VLOOKUP($A324,'21 22'!$F$10:$S$408,12,FALSE)/VLOOKUP($A324,'2021'!$F$10:$N$469,8,FALSE))*1000,#N/A)</f>
        <v>15.608072127655667</v>
      </c>
      <c r="EN324" s="198">
        <f>IFERROR((VLOOKUP($A324,'22 23'!$F$10:$S$408,12,FALSE)/VLOOKUP($A324,'2022'!$F$10:$N$469,8,FALSE))*1000,#N/A)</f>
        <v>17.446043165467628</v>
      </c>
      <c r="EO324" s="196">
        <f>IFERROR((VLOOKUP($A324,'23 24'!$F$7:$S$408,12,FALSE)/VLOOKUP($A324,'2023'!$C$7:$N$469,9,FALSE))*1000,#N/A)</f>
        <v>13.593672763222935</v>
      </c>
    </row>
    <row r="325" spans="1:145" x14ac:dyDescent="0.3">
      <c r="A325" t="s">
        <v>1693</v>
      </c>
      <c r="B325" t="s">
        <v>1743</v>
      </c>
      <c r="C325" t="str">
        <f>IF(VLOOKUP($A325,'0910'!$F$10:$L$433,1,FALSE)=VLOOKUP($A325,'2010'!$C$5:$K$611,1,FALSE),VLOOKUP($A325,'0910'!$F$10:$L$433,1,FALSE),FALSE)</f>
        <v>Windsor and Maidenhead</v>
      </c>
      <c r="D325" t="str">
        <f>IF(VLOOKUP($A325,'1011'!$F$10:$L$433,1,FALSE)=VLOOKUP($A325,'2011'!$C$5:$K$611,1,FALSE),VLOOKUP($A325,'1011'!$F$10:$L$433,1,FALSE),FALSE)</f>
        <v>Windsor and Maidenhead</v>
      </c>
      <c r="E325" t="str">
        <f>IF(VLOOKUP(A325,'1112'!$F$10:$L$408,1,FALSE)=VLOOKUP(A325,'2012'!$F$10:$M$460,1,FALSE),VLOOKUP(A325,'1112'!$F$10:$L$408,1,FALSE),FALSE)</f>
        <v>Windsor and Maidenhead</v>
      </c>
      <c r="F325" t="str">
        <f>IF(VLOOKUP($A325,'1213'!$F$10:$L$408,1,FALSE)=VLOOKUP($A325,'2013'!$F$10:$M$460,1,FALSE),VLOOKUP($A325,'1213'!$F$10:$L$408,1,FALSE),FALSE)</f>
        <v>Windsor and Maidenhead</v>
      </c>
      <c r="G325" t="str">
        <f>IF(VLOOKUP($A325,'1314'!$F$10:$L$408,1,FALSE)=VLOOKUP($A325,'2014'!$F$10:$M$460,1,FALSE),VLOOKUP($A325,'1314'!$F$10:$L$408,1,FALSE),FALSE)</f>
        <v>Windsor and Maidenhead</v>
      </c>
      <c r="H325" t="str">
        <f>IF(VLOOKUP($A325,'1415'!$F$10:$L$408,1,FALSE)=VLOOKUP($A325,'2015'!$F$10:$M$460,1,FALSE),VLOOKUP($A325,'1415'!$F$10:$L$408,1,FALSE),FALSE)</f>
        <v>Windsor and Maidenhead</v>
      </c>
      <c r="I325" t="str">
        <f>IF(VLOOKUP($A325,'1516'!$F$10:$L$408,1,FALSE)=VLOOKUP($A325,'2015'!$F$10:$M$460,1,FALSE),VLOOKUP($A325,'1516'!$F$10:$L$408,1,FALSE),FALSE)</f>
        <v>Windsor and Maidenhead</v>
      </c>
      <c r="J325" t="str">
        <f>IF(VLOOKUP($A325,'1617'!$F$10:$L$408,1,FALSE)=VLOOKUP($A325,'2016'!$F$10:$M$460,1,FALSE),VLOOKUP($A325,'1617'!$F$10:$L$408,1,FALSE),FALSE)</f>
        <v>Windsor and Maidenhead</v>
      </c>
      <c r="K325" t="str">
        <f>IF(VLOOKUP($A325,'1718'!$F$10:$M$408,1,FALSE)=VLOOKUP($A325,'2017'!$F$10:$M$460,1,FALSE),VLOOKUP($A325,'1718'!$F$10:$M$408,1,FALSE),FALSE)</f>
        <v>Windsor and Maidenhead</v>
      </c>
      <c r="L325" t="str">
        <f>IF(VLOOKUP($A325,'1819'!$F$10:$M$408,1,FALSE)=VLOOKUP($A325,'2018'!$F$10:$M$460,1,FALSE),VLOOKUP($A325,'1819'!$F$10:$M$408,1,FALSE),FALSE)</f>
        <v>Windsor and Maidenhead</v>
      </c>
      <c r="M325" t="str">
        <f>IF(VLOOKUP($A325,'1920'!$F$10:$M$408,1,FALSE)=VLOOKUP($A325,'2019'!$F$10:$M$464,1,FALSE),VLOOKUP($A325,'1920'!$F$10:$M$408,1,FALSE),FALSE)</f>
        <v>Windsor and Maidenhead</v>
      </c>
      <c r="N325" t="str">
        <f>IF(VLOOKUP($A325,'20 21'!$F$10:$N$408,1,FALSE)=VLOOKUP($A325,'2020'!$F$10:$O$468,1,FALSE),VLOOKUP($A325,'20 21'!$F$10:$N$408,1,FALSE),FALSE)</f>
        <v>Windsor and Maidenhead</v>
      </c>
      <c r="O325" t="str">
        <f>IF(VLOOKUP($A325,'21 22'!$F$10:$N$408,1,FALSE)=VLOOKUP($A325,'2021'!$F$10:$O$471,1,FALSE),VLOOKUP($A325,'21 22'!$F$10:$N$408,1,FALSE),FALSE)</f>
        <v>Windsor and Maidenhead</v>
      </c>
      <c r="P325" t="str">
        <f>IF(VLOOKUP($A325,'22 23'!$F$10:$N$408,1,FALSE)=VLOOKUP($A325,'2022'!$F$10:$O$468,1,FALSE),VLOOKUP($A325,'22 23'!$F$10:$N$408,1,FALSE),FALSE)</f>
        <v>Windsor and Maidenhead</v>
      </c>
      <c r="Q325" t="str">
        <f>IF(VLOOKUP($A325,'23 24'!$F$7:$N$408,1,FALSE)=VLOOKUP($A325,'2023'!$C$7:$O$468,1,FALSE),VLOOKUP($A325,'23 24'!$F$7:$N$408,1,FALSE),FALSE)</f>
        <v>Windsor and Maidenhead</v>
      </c>
      <c r="S325" s="196">
        <f>IFERROR((VLOOKUP($A325,'0910'!$F$10:$L$433,4,FALSE)/VLOOKUP($A325,'2010'!$C$5:$K$611,9,FALSE))*1000,#N/A)</f>
        <v>2.639828411153275</v>
      </c>
      <c r="T325" s="196">
        <f>IFERROR((VLOOKUP($A325,'1011'!$F$10:$L$433,4,FALSE)/VLOOKUP($A325,'2011'!$C$5:$K$611,9,FALSE))*1000,#N/A)</f>
        <v>2.7914614121510675</v>
      </c>
      <c r="U325" s="196">
        <f>IFERROR((VLOOKUP($A325,'1112'!$F$10:$L$408,4,FALSE)/VLOOKUP($A325,'2012'!$F$10:$M$460,8,FALSE))*1000,#N/A)</f>
        <v>3.2743942370661427</v>
      </c>
      <c r="V325" s="196">
        <f>IFERROR((VLOOKUP($A325,'1213'!$F$10:$L$408,4,FALSE)/VLOOKUP($A325,'2013'!$F$10:$M$460,8,FALSE))*1000,#N/A)</f>
        <v>5.5492084217398396</v>
      </c>
      <c r="W325" s="196">
        <f>IFERROR((VLOOKUP($A325,'1314'!$F$10:$L$408,4,FALSE)/VLOOKUP($A325,'2014'!$F$10:$M$460,8,FALSE))*1000,#N/A)</f>
        <v>8.1129320136297256</v>
      </c>
      <c r="X325" s="196">
        <f>IFERROR((VLOOKUP($A325,'1415'!$F$10:$L$408,4,FALSE)/VLOOKUP($A325,'2015'!$F$10:$M$460,8,FALSE))*1000,#N/A)</f>
        <v>6.5969428801287204</v>
      </c>
      <c r="Y325" s="196">
        <f>IFERROR((VLOOKUP($A325,'1516'!$F$10:$L$408,4,FALSE)/VLOOKUP($A325,'2016'!$F$10:$M$460,8,FALSE))*1000,#N/A)</f>
        <v>2.2310756972111556</v>
      </c>
      <c r="Z325" s="196">
        <f>IFERROR((VLOOKUP($A325,'1617'!$F$10:$L$408,4,FALSE)/VLOOKUP($A325,'2017'!$F$10:$M$460,8,FALSE))*1000,#N/A)</f>
        <v>4.5791883783357017</v>
      </c>
      <c r="AA325" s="196">
        <f>IFERROR((VLOOKUP($A325,'1718'!$F$10:$L$408,4,FALSE)/VLOOKUP($A325,'2018'!$F$10:$N$460,9,FALSE))*1000,#N/A)</f>
        <v>1.5661707126076743</v>
      </c>
      <c r="AB325" s="196">
        <f>IFERROR((VLOOKUP($A325,'1819'!$F$10:$L$408,4,FALSE)/VLOOKUP($A325,'2018'!$F$10:$N$460,9,FALSE))*1000,#N/A)</f>
        <v>6.8911511354737662</v>
      </c>
      <c r="AC325" s="196">
        <f>IFERROR((VLOOKUP($A325,'1920'!$F$10:$L$408,4,FALSE)/VLOOKUP($A325,'2019'!$F$10:$N$464,8,FALSE))*1000,#N/A)</f>
        <v>2.0155038759689923</v>
      </c>
      <c r="AD325" s="196">
        <f>IFERROR((VLOOKUP($A325,'20 21'!$F$10:$M$408,4,FALSE)/VLOOKUP($A325,'2020'!$F$10:$N$469,8,FALSE))*1000,#N/A)</f>
        <v>3.5461047581016931</v>
      </c>
      <c r="AE325" s="196">
        <f>IFERROR((VLOOKUP($A325,'21 22'!$F$10:$M$408,4,FALSE)/VLOOKUP($A325,'2021'!$F$10:$N$469,8,FALSE))*1000,#N/A)</f>
        <v>3.0691322028696386</v>
      </c>
      <c r="AF325" s="196">
        <f>IFERROR((VLOOKUP($A325,'22 23'!$F$10:$M$408,4,FALSE)/VLOOKUP($A325,'2022'!$F$10:$N$469,8,FALSE))*1000,#N/A)</f>
        <v>2.2917207767405618</v>
      </c>
      <c r="AG325" s="196">
        <f>IFERROR((VLOOKUP($A325,'23 24'!$F$7:$M$408,4,FALSE)/VLOOKUP($A325,'2023'!$C$7:$N$469,9,FALSE))*1000,#N/A)</f>
        <v>1.8245678055010719</v>
      </c>
      <c r="AI325" s="196">
        <f>IFERROR((VLOOKUP($A325,'0910'!$F$10:$L$433,5,FALSE)/VLOOKUP($A325,'2010'!$C$5:$K$611,9,FALSE))*1000,#N/A)</f>
        <v>0</v>
      </c>
      <c r="AJ325" s="196">
        <f>IFERROR((VLOOKUP($A325,'1011'!$F$10:$L$433,5,FALSE)/VLOOKUP($A325,'2011'!$C$5:$K$611,9,FALSE))*1000,#N/A)</f>
        <v>0.16420361247947454</v>
      </c>
      <c r="AK325" s="196">
        <f>IFERROR((VLOOKUP($A325,'1112'!$F$10:$L$408,5,FALSE)/VLOOKUP($A325,'2012'!$F$10:$M$460,8,FALSE))*1000,#N/A)</f>
        <v>0</v>
      </c>
      <c r="AL325" s="196">
        <f>IFERROR((VLOOKUP($A325,'1213'!$F$10:$L$408,5,FALSE)/VLOOKUP($A325,'2013'!$F$10:$M$460,8,FALSE))*1000,#N/A)</f>
        <v>0.48963603721233878</v>
      </c>
      <c r="AM325" s="196">
        <f>IFERROR((VLOOKUP($A325,'1314'!$F$10:$L$408,5,FALSE)/VLOOKUP($A325,'2014'!$F$10:$M$460,8,FALSE))*1000,#N/A)</f>
        <v>0.64903456109037805</v>
      </c>
      <c r="AN325" s="196">
        <f>IFERROR((VLOOKUP($A325,'1415'!$F$10:$L$408,5,FALSE)/VLOOKUP($A325,'2015'!$F$10:$M$460,8,FALSE))*1000,#N/A)</f>
        <v>0</v>
      </c>
      <c r="AO325" s="196">
        <f>IFERROR((VLOOKUP($A325,'1516'!$F$10:$L$408,5,FALSE)/VLOOKUP($A325,'2016'!$F$10:$M$460,8,FALSE))*1000,#N/A)</f>
        <v>0</v>
      </c>
      <c r="AP325" s="196">
        <f>IFERROR((VLOOKUP($A325,'1617'!$F$10:$L$408,5,FALSE)/VLOOKUP($A325,'2017'!$F$10:$M$460,8,FALSE))*1000,#N/A)</f>
        <v>0.7895152376440866</v>
      </c>
      <c r="AQ325" s="196">
        <f>IFERROR((VLOOKUP($A325,'1718'!$F$10:$L$408,5,FALSE)/VLOOKUP($A325,'2018'!$F$10:$N$460,9,FALSE))*1000,#N/A)</f>
        <v>0</v>
      </c>
      <c r="AR325" s="196">
        <f>IFERROR((VLOOKUP($A325,'1819'!$F$10:$L$408,5,FALSE)/VLOOKUP($A325,'2018'!$F$10:$N$460,9,FALSE))*1000,#N/A)</f>
        <v>0.31323414252153486</v>
      </c>
      <c r="AS325" s="196">
        <f>IFERROR((VLOOKUP($A325,'1920'!$F$10:$L$408,5,FALSE)/VLOOKUP($A325,'2019'!$F$10:$N$464,8,FALSE))*1000,#N/A)</f>
        <v>0.31007751937984496</v>
      </c>
      <c r="AT325" s="196">
        <f>IFERROR((VLOOKUP($A325,'20 21'!$F$10:$L$408,5,FALSE)/VLOOKUP($A325,'2020'!$F$10:$N$469,8,FALSE))*1000,#N/A)</f>
        <v>0</v>
      </c>
      <c r="AU325" s="196">
        <f>IFERROR((VLOOKUP($A325,'21 22'!$F$10:$L$408,5,FALSE)/VLOOKUP($A325,'2021'!$F$10:$N$469,8,FALSE))*1000,#N/A)</f>
        <v>0.30691322028696388</v>
      </c>
      <c r="AV325" s="196">
        <f>IFERROR((VLOOKUP($A325,'22 23'!$F$10:$L$408,5,FALSE)/VLOOKUP($A325,'2022'!$F$10:$N$469,8,FALSE))*1000,#N/A)</f>
        <v>0.15278138511603745</v>
      </c>
      <c r="AW325" s="196">
        <f>IFERROR((VLOOKUP($A325,'23 24'!$F$7:$M$408,5,FALSE)/VLOOKUP($A325,'2023'!$C$7:$N$469,9,FALSE))*1000,#N/A)</f>
        <v>0</v>
      </c>
      <c r="AY325" s="196">
        <f>IFERROR((VLOOKUP($A325,'0910'!$F$10:$L$433,6,FALSE)/VLOOKUP($A325,'2010'!$C$5:$K$611,9,FALSE))*1000,#N/A)</f>
        <v>0</v>
      </c>
      <c r="AZ325" s="196">
        <f>IFERROR((VLOOKUP($A325,'1011'!$F$10:$L$433,6,FALSE)/VLOOKUP($A325,'2011'!$C$5:$K$611,9,FALSE))*1000,#N/A)</f>
        <v>0</v>
      </c>
      <c r="BA325" s="196">
        <f>IFERROR((VLOOKUP($A325,'1112'!$F$10:$L$408,6,FALSE)/VLOOKUP($A325,'2012'!$F$10:$M$460,8,FALSE))*1000,#N/A)</f>
        <v>0</v>
      </c>
      <c r="BB325" s="196">
        <f>IFERROR((VLOOKUP($A325,'1213'!$F$10:$L$408,6,FALSE)/VLOOKUP($A325,'2013'!$F$10:$M$460,8,FALSE))*1000,#N/A)</f>
        <v>0</v>
      </c>
      <c r="BC325" s="196">
        <f>IFERROR((VLOOKUP($A325,'1314'!$F$10:$L$408,6,FALSE)/VLOOKUP($A325,'2014'!$F$10:$M$460,8,FALSE))*1000,#N/A)</f>
        <v>0</v>
      </c>
      <c r="BD325" s="196">
        <f>IFERROR((VLOOKUP($A325,'1415'!$F$10:$L$408,6,FALSE)/VLOOKUP($A325,'2015'!$F$10:$M$460,8,FALSE))*1000,#N/A)</f>
        <v>0</v>
      </c>
      <c r="BE325" s="196">
        <f>IFERROR((VLOOKUP($A325,'1516'!$F$10:$L$408,6,FALSE)/VLOOKUP($A325,'2016'!$F$10:$M$460,8,FALSE))*1000,#N/A)</f>
        <v>0</v>
      </c>
      <c r="BF325" s="196">
        <f>IFERROR((VLOOKUP($A325,'1617'!$F$10:$L$408,6,FALSE)/VLOOKUP($A325,'2017'!$F$10:$M$460,8,FALSE))*1000,#N/A)</f>
        <v>0</v>
      </c>
      <c r="BG325" s="196">
        <f>IFERROR((VLOOKUP($A325,'1718'!$F$10:$L$408,6,FALSE)/VLOOKUP($A325,'2018'!$F$10:$N$460,9,FALSE))*1000,#N/A)</f>
        <v>0</v>
      </c>
      <c r="BH325" s="196">
        <f>IFERROR((VLOOKUP($A325,'1819'!$F$10:$L$408,6,FALSE)/VLOOKUP($A325,'2018'!$F$10:$N$460,9,FALSE))*1000,#N/A)</f>
        <v>0</v>
      </c>
      <c r="BI325" s="196">
        <f>IFERROR((VLOOKUP($A325,'1920'!$F$10:$L$408,6,FALSE)/VLOOKUP($A325,'2019'!$F$10:$N$464,8,FALSE))*1000,#N/A)</f>
        <v>0</v>
      </c>
      <c r="BJ325" s="196">
        <f>IFERROR((VLOOKUP($A325,'20 21'!$F$10:$L$408,6,FALSE)/VLOOKUP($A325,'2020'!$F$10:$N$469,8,FALSE))*1000,#N/A)</f>
        <v>0</v>
      </c>
      <c r="BK325" s="196">
        <f>IFERROR((VLOOKUP($A325,'21 22'!$F$10:$L$408,6,FALSE)/VLOOKUP($A325,'2021'!$F$10:$N$469,8,FALSE))*1000,#N/A)</f>
        <v>0</v>
      </c>
      <c r="BL325" s="196">
        <f>IFERROR((VLOOKUP($A325,'22 23'!$F$10:$L$408,6,FALSE)/VLOOKUP($A325,'2022'!$F$10:$N$469,8,FALSE))*1000,#N/A)</f>
        <v>0</v>
      </c>
      <c r="BM325" s="196">
        <f>IFERROR((VLOOKUP($A325,'23 24'!$F$7:$M$408,6,FALSE)/VLOOKUP($A325,'2023'!$C$7:$N$469,9,FALSE))*1000,#N/A)</f>
        <v>0</v>
      </c>
      <c r="BO325" s="196">
        <f>IFERROR((VLOOKUP($A325,'0910'!$F$10:$L$433,7,FALSE)/VLOOKUP($A325,'2010'!$C$5:$K$611,9,FALSE))*1000,#N/A)</f>
        <v>2.639828411153275</v>
      </c>
      <c r="BP325" s="196">
        <f>IFERROR((VLOOKUP($A325,'1011'!$F$10:$L$433,7,FALSE)/VLOOKUP($A325,'2011'!$C$5:$K$611,9,FALSE))*1000,#N/A)</f>
        <v>2.7914614121510675</v>
      </c>
      <c r="BQ325" s="196">
        <f>IFERROR((VLOOKUP($A325,'1112'!$F$10:$L$408,7,FALSE)/VLOOKUP($A325,'2012'!$F$10:$M$460,8,FALSE))*1000,#N/A)</f>
        <v>3.2743942370661427</v>
      </c>
      <c r="BR325" s="196">
        <f>IFERROR((VLOOKUP($A325,'1213'!$F$10:$L$408,7,FALSE)/VLOOKUP($A325,'2013'!$F$10:$M$460,8,FALSE))*1000,#N/A)</f>
        <v>6.0388444589521786</v>
      </c>
      <c r="BS325" s="196">
        <f>IFERROR((VLOOKUP($A325,'1314'!$F$10:$L$408,7,FALSE)/VLOOKUP($A325,'2014'!$F$10:$M$460,8,FALSE))*1000,#N/A)</f>
        <v>8.5997079344475083</v>
      </c>
      <c r="BT325" s="196">
        <f>IFERROR((VLOOKUP($A325,'1415'!$F$10:$L$408,7,FALSE)/VLOOKUP($A325,'2015'!$F$10:$M$460,8,FALSE))*1000,#N/A)</f>
        <v>6.7578439259855188</v>
      </c>
      <c r="BU325" s="196">
        <f>IFERROR((VLOOKUP($A325,'1516'!$F$10:$L$408,7,FALSE)/VLOOKUP($A325,'2016'!$F$10:$M$460,8,FALSE))*1000,#N/A)</f>
        <v>2.2310756972111556</v>
      </c>
      <c r="BV325" s="196">
        <f>IFERROR((VLOOKUP($A325,'1617'!$F$10:$L$408,7,FALSE)/VLOOKUP($A325,'2017'!$F$10:$M$460,8,FALSE))*1000,#N/A)</f>
        <v>5.368703615979789</v>
      </c>
      <c r="BW325" s="196">
        <f>IFERROR((VLOOKUP($A325,'1718'!$F$10:$L$408,7,FALSE)/VLOOKUP($A325,'2018'!$F$10:$N$460,9,FALSE))*1000,#N/A)</f>
        <v>1.5661707126076743</v>
      </c>
      <c r="BX325" s="196">
        <f>IFERROR((VLOOKUP($A325,'1819'!$F$10:$L$408,7,FALSE)/VLOOKUP($A325,'2018'!$F$10:$N$460,9,FALSE))*1000,#N/A)</f>
        <v>7.2043852779953017</v>
      </c>
      <c r="BY325" s="196">
        <f>IFERROR((VLOOKUP($A325,'1920'!$F$10:$L$408,7,FALSE)/VLOOKUP($A325,'2019'!$F$10:$N$464,8,FALSE))*1000,#N/A)</f>
        <v>2.4806201550387597</v>
      </c>
      <c r="BZ325" s="196">
        <f>IFERROR((VLOOKUP($A325,'20 21'!$F$10:$L$408,7,FALSE)/VLOOKUP($A325,'2020'!$F$10:$N$469,8,FALSE))*1000,#N/A)</f>
        <v>3.5461047581016931</v>
      </c>
      <c r="CA325" s="196">
        <f>IFERROR((VLOOKUP($A325,'21 22'!$F$10:$L$408,7,FALSE)/VLOOKUP($A325,'2021'!$F$10:$N$469,8,FALSE))*1000,#N/A)</f>
        <v>3.3760454231566026</v>
      </c>
      <c r="CB325" s="196">
        <f>IFERROR((VLOOKUP($A325,'22 23'!$F$10:$L$408,7,FALSE)/VLOOKUP($A325,'2022'!$F$10:$N$469,8,FALSE))*1000,#N/A)</f>
        <v>2.4445021618565992</v>
      </c>
      <c r="CC325" s="196">
        <f>IFERROR((VLOOKUP($A325,'23 24'!$F$7:$M$408,7,FALSE)/VLOOKUP($A325,'2023'!$C$7:$N$469,9,FALSE))*1000,#N/A)</f>
        <v>1.8245678055010719</v>
      </c>
      <c r="CE325" s="198">
        <f>IFERROR((VLOOKUP($A325,'0910'!$F$10:$S$433,9,FALSE)/VLOOKUP($A325,'2010'!$C$5:$K$611,9,FALSE))*1000,#N/A)</f>
        <v>3.9597426167299123</v>
      </c>
      <c r="CF325" s="198">
        <f>IFERROR((VLOOKUP($A325,'1011'!$F$10:$S$433,10,FALSE)/VLOOKUP($A325,'2011'!$C$5:$K$611,9,FALSE))*1000,#N/A)</f>
        <v>2.6272577996715927</v>
      </c>
      <c r="CG325" s="198">
        <f>IFERROR((VLOOKUP($A325,'1112'!$F$10:$S$408,9,FALSE)/VLOOKUP($A325,'2012'!$F$10:$M$460,8,FALSE))*1000,#N/A)</f>
        <v>2.7832351015062211</v>
      </c>
      <c r="CH325" s="198">
        <f>IFERROR((VLOOKUP($A325,'1213'!$F$10:$S$408,9,FALSE)/VLOOKUP($A325,'2013'!$F$10:$M$460,8,FALSE))*1000,#N/A)</f>
        <v>3.4274522604863717</v>
      </c>
      <c r="CI325" s="198">
        <f>IFERROR((VLOOKUP($A325,'1314'!$F$10:$S$408,9,FALSE)/VLOOKUP($A325,'2014'!$F$10:$M$460,8,FALSE))*1000,#N/A)</f>
        <v>4.8677592081778354</v>
      </c>
      <c r="CJ325" s="198">
        <f>IFERROR((VLOOKUP($A325,'1415'!$F$10:$S$408,9,FALSE)/VLOOKUP($A325,'2015'!$F$10:$M$460,8,FALSE))*1000,#N/A)</f>
        <v>7.0796460176991154</v>
      </c>
      <c r="CK325" s="198">
        <f>IFERROR((VLOOKUP($A325,'1516'!$F$10:$S$408,9,FALSE)/VLOOKUP($A325,'2016'!$F$10:$M$460,8,FALSE))*1000,#N/A)</f>
        <v>5.2589641434262946</v>
      </c>
      <c r="CL325" s="198">
        <f>IFERROR((VLOOKUP($A325,'1617'!$F$10:$S$408,9,FALSE)/VLOOKUP($A325,'2017'!$F$10:$M$460,8,FALSE))*1000,#N/A)</f>
        <v>4.8949944733933366</v>
      </c>
      <c r="CM325" s="198">
        <f>IFERROR((VLOOKUP($A325,'1718'!$F$10:$S$408,9,FALSE)/VLOOKUP($A325,'2018'!$F$10:$N$460,9,FALSE))*1000,#N/A)</f>
        <v>4.0720438527799532</v>
      </c>
      <c r="CN325" s="198">
        <f>IFERROR((VLOOKUP($A325,'1819'!$F$10:$S$408,9,FALSE)/VLOOKUP($A325,'2018'!$F$10:$N$460,9,FALSE))*1000,#N/A)</f>
        <v>4.0720438527799532</v>
      </c>
      <c r="CO325" s="198">
        <f>IFERROR((VLOOKUP($A325,'1920'!$F$10:$S$408,9,FALSE)/VLOOKUP($A325,'2019'!$F$10:$N$464,8,FALSE))*1000,#N/A)</f>
        <v>2.635658914728682</v>
      </c>
      <c r="CP325" s="198">
        <f>IFERROR((VLOOKUP($A325,'20 21'!$F$10:$S$408,9,FALSE)/VLOOKUP($A325,'2020'!$F$10:$N$469,8,FALSE))*1000,#N/A)</f>
        <v>3.3919262903581413</v>
      </c>
      <c r="CQ325" s="198">
        <f>IFERROR((VLOOKUP($A325,'21 22'!$F$10:$S$408,9,FALSE)/VLOOKUP($A325,'2021'!$F$10:$N$469,8,FALSE))*1000,#N/A)</f>
        <v>11.048875930330698</v>
      </c>
      <c r="CR325" s="198">
        <f>IFERROR((VLOOKUP($A325,'22 23'!$F$10:$S$408,9,FALSE)/VLOOKUP($A325,'2022'!$F$10:$N$469,8,FALSE))*1000,#N/A)</f>
        <v>2.2917207767405618</v>
      </c>
      <c r="CS325" s="196">
        <f>IFERROR((VLOOKUP($A325,'23 24'!$F$7:$S$408,9,FALSE)/VLOOKUP($A325,'2023'!$C$7:$N$469,9,FALSE))*1000,#N/A)</f>
        <v>5.6257507336283057</v>
      </c>
      <c r="CU325" s="198">
        <f>IFERROR((VLOOKUP($A325,'0910'!$F$10:$S$433,10,FALSE)/VLOOKUP($A325,'2010'!$C$5:$K$611,9,FALSE))*1000,#N/A)</f>
        <v>2.4748391354561954</v>
      </c>
      <c r="CV325" s="198">
        <f>IFERROR((VLOOKUP($A325,'1011'!$F$10:$S$433,11,FALSE)/VLOOKUP($A325,'2011'!$C$5:$K$611,9,FALSE))*1000,#N/A)</f>
        <v>0.16420361247947454</v>
      </c>
      <c r="CW325" s="198">
        <f>IFERROR((VLOOKUP($A325,'1112'!$F$10:$S$408,10,FALSE)/VLOOKUP($A325,'2012'!$F$10:$M$460,8,FALSE))*1000,#N/A)</f>
        <v>0</v>
      </c>
      <c r="CX325" s="198">
        <f>IFERROR((VLOOKUP($A325,'1213'!$F$10:$S$408,10,FALSE)/VLOOKUP($A325,'2013'!$F$10:$M$460,8,FALSE))*1000,#N/A)</f>
        <v>0</v>
      </c>
      <c r="CY325" s="198">
        <f>IFERROR((VLOOKUP($A325,'1314'!$F$10:$S$408,10,FALSE)/VLOOKUP($A325,'2014'!$F$10:$M$460,8,FALSE))*1000,#N/A)</f>
        <v>0.16225864027259451</v>
      </c>
      <c r="CZ325" s="198">
        <f>IFERROR((VLOOKUP($A325,'1415'!$F$10:$S$408,10,FALSE)/VLOOKUP($A325,'2015'!$F$10:$M$460,8,FALSE))*1000,#N/A)</f>
        <v>0.96540627514078847</v>
      </c>
      <c r="DA325" s="198">
        <f>IFERROR((VLOOKUP($A325,'1516'!$F$10:$S$408,10,FALSE)/VLOOKUP($A325,'2016'!$F$10:$M$460,8,FALSE))*1000,#N/A)</f>
        <v>0.15936254980079681</v>
      </c>
      <c r="DB325" s="198">
        <f>IFERROR((VLOOKUP($A325,'1617'!$F$10:$S$408,10,FALSE)/VLOOKUP($A325,'2017'!$F$10:$M$460,8,FALSE))*1000,#N/A)</f>
        <v>0</v>
      </c>
      <c r="DC325" s="198">
        <f>IFERROR((VLOOKUP($A325,'1718'!$F$10:$S$408,10,FALSE)/VLOOKUP($A325,'2018'!$F$10:$N$460,9,FALSE))*1000,#N/A)</f>
        <v>0</v>
      </c>
      <c r="DD325" s="198">
        <f>IFERROR((VLOOKUP($A325,'1819'!$F$10:$S$408,10,FALSE)/VLOOKUP($A325,'2018'!$F$10:$N$460,9,FALSE))*1000,#N/A)</f>
        <v>1.2529365700861395</v>
      </c>
      <c r="DE325" s="198">
        <f>IFERROR((VLOOKUP($A325,'1920'!$F$10:$S$408,10,FALSE)/VLOOKUP($A325,'2019'!$F$10:$N$464,8,FALSE))*1000,#N/A)</f>
        <v>0.31007751937984496</v>
      </c>
      <c r="DF325" s="198">
        <f>IFERROR((VLOOKUP($A325,'20 21'!$F$10:$S$408,10,FALSE)/VLOOKUP($A325,'2020'!$F$10:$N$469,8,FALSE))*1000,#N/A)</f>
        <v>0.61671387097420738</v>
      </c>
      <c r="DG325" s="198">
        <f>IFERROR((VLOOKUP($A325,'21 22'!$F$10:$S$408,10,FALSE)/VLOOKUP($A325,'2021'!$F$10:$N$469,8,FALSE))*1000,#N/A)</f>
        <v>0</v>
      </c>
      <c r="DH325" s="198">
        <f>IFERROR((VLOOKUP($A325,'22 23'!$F$10:$S$408,10,FALSE)/VLOOKUP($A325,'2022'!$F$10:$N$469,8,FALSE))*1000,#N/A)</f>
        <v>0.15278138511603745</v>
      </c>
      <c r="DI325" s="196">
        <f>IFERROR((VLOOKUP($A325,'23 24'!$F$7:$S$408,10,FALSE)/VLOOKUP($A325,'2023'!$C$7:$N$469,9,FALSE))*1000,#N/A)</f>
        <v>0.60818926850035737</v>
      </c>
      <c r="DK325" s="198">
        <f>IFERROR((VLOOKUP($A325,'0910'!$F$10:$S$433,11,FALSE)/VLOOKUP($A325,'2010'!$C$5:$K$611,9,FALSE))*1000,#N/A)</f>
        <v>0</v>
      </c>
      <c r="DL325" s="198">
        <f>IFERROR((VLOOKUP($A325,'1011'!$F$10:$S$433,12,FALSE)/VLOOKUP($A325,'2011'!$C$5:$K$611,9,FALSE))*1000,#N/A)</f>
        <v>0</v>
      </c>
      <c r="DM325" s="198">
        <f>IFERROR((VLOOKUP($A325,'1112'!$F$10:$S$408,11,FALSE)/VLOOKUP($A325,'2012'!$F$10:$M$460,8,FALSE))*1000,#N/A)</f>
        <v>0</v>
      </c>
      <c r="DN325" s="198">
        <f>IFERROR((VLOOKUP($A325,'1213'!$F$10:$S$408,11,FALSE)/VLOOKUP($A325,'2013'!$F$10:$M$460,8,FALSE))*1000,#N/A)</f>
        <v>0</v>
      </c>
      <c r="DO325" s="198">
        <f>IFERROR((VLOOKUP($A325,'1314'!$F$10:$S$408,11,FALSE)/VLOOKUP($A325,'2014'!$F$10:$M$460,8,FALSE))*1000,#N/A)</f>
        <v>0</v>
      </c>
      <c r="DP325" s="198">
        <f>IFERROR((VLOOKUP($A325,'1415'!$F$10:$S$408,11,FALSE)/VLOOKUP($A325,'2015'!$F$10:$M$460,8,FALSE))*1000,#N/A)</f>
        <v>0</v>
      </c>
      <c r="DQ325" s="198">
        <f>IFERROR((VLOOKUP($A325,'1516'!$F$10:$S$408,11,FALSE)/VLOOKUP($A325,'2016'!$F$10:$M$460,8,FALSE))*1000,#N/A)</f>
        <v>0</v>
      </c>
      <c r="DR325" s="198">
        <f>IFERROR((VLOOKUP($A325,'1617'!$F$10:$S$408,11,FALSE)/VLOOKUP($A325,'2017'!$F$10:$M$460,8,FALSE))*1000,#N/A)</f>
        <v>0</v>
      </c>
      <c r="DS325" s="198">
        <f>IFERROR((VLOOKUP($A325,'1718'!$F$10:$S$408,11,FALSE)/VLOOKUP($A325,'2018'!$F$10:$N$460,9,FALSE))*1000,#N/A)</f>
        <v>0</v>
      </c>
      <c r="DT325" s="198">
        <f>IFERROR((VLOOKUP($A325,'1819'!$F$10:$S$408,11,FALSE)/VLOOKUP($A325,'2018'!$F$10:$N$460,9,FALSE))*1000,#N/A)</f>
        <v>0</v>
      </c>
      <c r="DU325" s="198">
        <f>IFERROR((VLOOKUP($A325,'1920'!$F$10:$S$408,11,FALSE)/VLOOKUP($A325,'2019'!$F$10:$N$464,8,FALSE))*1000,#N/A)</f>
        <v>0</v>
      </c>
      <c r="DV325" s="198">
        <f>IFERROR((VLOOKUP($A325,'20 21'!$F$10:$S$408,11,FALSE)/VLOOKUP($A325,'2020'!$F$10:$N$469,8,FALSE))*1000,#N/A)</f>
        <v>0</v>
      </c>
      <c r="DW325" s="198">
        <f>IFERROR((VLOOKUP($A325,'21 22'!$F$10:$S$408,11,FALSE)/VLOOKUP($A325,'2021'!$F$10:$N$469,8,FALSE))*1000,#N/A)</f>
        <v>0</v>
      </c>
      <c r="DX325" s="198">
        <f>IFERROR((VLOOKUP($A325,'22 23'!$F$10:$S$408,11,FALSE)/VLOOKUP($A325,'2022'!$F$10:$N$469,8,FALSE))*1000,#N/A)</f>
        <v>0</v>
      </c>
      <c r="DY325" s="196">
        <f>IFERROR((VLOOKUP($A325,'23 24'!$F$7:$S$408,11,FALSE)/VLOOKUP($A325,'2023'!$C$7:$N$469,9,FALSE))*1000,#N/A)</f>
        <v>0</v>
      </c>
      <c r="EA325" s="198">
        <f>IFERROR((VLOOKUP($A325,'0910'!$F$10:$S$433,12,FALSE)/VLOOKUP($A325,'2010'!$C$5:$K$611,9,FALSE))*1000,#N/A)</f>
        <v>6.4345817521861077</v>
      </c>
      <c r="EB325" s="198">
        <f>IFERROR((VLOOKUP($A325,'1011'!$F$10:$S$433,13,FALSE)/VLOOKUP($A325,'2011'!$C$5:$K$611,9,FALSE))*1000,#N/A)</f>
        <v>2.7914614121510675</v>
      </c>
      <c r="EC325" s="198">
        <f>IFERROR((VLOOKUP($A325,'1112'!$F$10:$S$408,12,FALSE)/VLOOKUP($A325,'2012'!$F$10:$M$460,8,FALSE))*1000,#N/A)</f>
        <v>2.7832351015062211</v>
      </c>
      <c r="ED325" s="198">
        <f>IFERROR((VLOOKUP($A325,'1213'!$F$10:$S$408,12,FALSE)/VLOOKUP($A325,'2013'!$F$10:$M$460,8,FALSE))*1000,#N/A)</f>
        <v>3.4274522604863717</v>
      </c>
      <c r="EE325" s="198">
        <f>IFERROR((VLOOKUP($A325,'1314'!$F$10:$S$408,12,FALSE)/VLOOKUP($A325,'2014'!$F$10:$M$460,8,FALSE))*1000,#N/A)</f>
        <v>5.0300178484504299</v>
      </c>
      <c r="EF325" s="198">
        <f>IFERROR((VLOOKUP($A325,'1415'!$F$10:$S$408,12,FALSE)/VLOOKUP($A325,'2015'!$F$10:$M$460,8,FALSE))*1000,#N/A)</f>
        <v>7.8841512469831052</v>
      </c>
      <c r="EG325" s="198">
        <f>IFERROR((VLOOKUP($A325,'1516'!$F$10:$S$408,12,FALSE)/VLOOKUP($A325,'2016'!$F$10:$M$460,8,FALSE))*1000,#N/A)</f>
        <v>5.5776892430278888</v>
      </c>
      <c r="EH325" s="198">
        <f>IFERROR((VLOOKUP($A325,'1617'!$F$10:$S$408,12,FALSE)/VLOOKUP($A325,'2017'!$F$10:$M$460,8,FALSE))*1000,#N/A)</f>
        <v>4.8949944733933366</v>
      </c>
      <c r="EI325" s="198">
        <f>IFERROR((VLOOKUP($A325,'1718'!$F$10:$S$408,12,FALSE)/VLOOKUP($A325,'2018'!$F$10:$N$460,9,FALSE))*1000,#N/A)</f>
        <v>4.22866092404072</v>
      </c>
      <c r="EJ325" s="198">
        <f>IFERROR((VLOOKUP($A325,'1819'!$F$10:$S$408,12,FALSE)/VLOOKUP($A325,'2018'!$F$10:$N$460,9,FALSE))*1000,#N/A)</f>
        <v>5.3249804228660924</v>
      </c>
      <c r="EK325" s="198">
        <f>IFERROR((VLOOKUP($A325,'1920'!$F$10:$S$408,12,FALSE)/VLOOKUP($A325,'2019'!$F$10:$N$464,8,FALSE))*1000,#N/A)</f>
        <v>2.945736434108527</v>
      </c>
      <c r="EL325" s="198">
        <f>IFERROR((VLOOKUP($A325,'20 21'!$F$10:$S$408,12,FALSE)/VLOOKUP($A325,'2020'!$F$10:$N$469,8,FALSE))*1000,#N/A)</f>
        <v>4.1628186290759004</v>
      </c>
      <c r="EM325" s="198">
        <f>IFERROR((VLOOKUP($A325,'21 22'!$F$10:$S$408,12,FALSE)/VLOOKUP($A325,'2021'!$F$10:$N$469,8,FALSE))*1000,#N/A)</f>
        <v>11.048875930330698</v>
      </c>
      <c r="EN325" s="198">
        <f>IFERROR((VLOOKUP($A325,'22 23'!$F$10:$S$408,12,FALSE)/VLOOKUP($A325,'2022'!$F$10:$N$469,8,FALSE))*1000,#N/A)</f>
        <v>2.4445021618565992</v>
      </c>
      <c r="EO325" s="196">
        <f>IFERROR((VLOOKUP($A325,'23 24'!$F$7:$S$408,12,FALSE)/VLOOKUP($A325,'2023'!$C$7:$N$469,9,FALSE))*1000,#N/A)</f>
        <v>6.2339400021286622</v>
      </c>
    </row>
    <row r="326" spans="1:145" x14ac:dyDescent="0.3">
      <c r="A326" t="s">
        <v>380</v>
      </c>
      <c r="B326" t="s">
        <v>1743</v>
      </c>
      <c r="C326" t="str">
        <f>IF(VLOOKUP($A326,'0910'!$F$10:$L$433,1,FALSE)=VLOOKUP($A326,'2010'!$C$5:$K$611,1,FALSE),VLOOKUP($A326,'0910'!$F$10:$L$433,1,FALSE),FALSE)</f>
        <v>Wirral</v>
      </c>
      <c r="D326" t="str">
        <f>IF(VLOOKUP($A326,'1011'!$F$10:$L$433,1,FALSE)=VLOOKUP($A326,'2011'!$C$5:$K$611,1,FALSE),VLOOKUP($A326,'1011'!$F$10:$L$433,1,FALSE),FALSE)</f>
        <v>Wirral</v>
      </c>
      <c r="E326" t="str">
        <f>IF(VLOOKUP(A326,'1112'!$F$10:$L$408,1,FALSE)=VLOOKUP(A326,'2012'!$F$10:$M$460,1,FALSE),VLOOKUP(A326,'1112'!$F$10:$L$408,1,FALSE),FALSE)</f>
        <v>Wirral</v>
      </c>
      <c r="F326" t="str">
        <f>IF(VLOOKUP($A326,'1213'!$F$10:$L$408,1,FALSE)=VLOOKUP($A326,'2013'!$F$10:$M$460,1,FALSE),VLOOKUP($A326,'1213'!$F$10:$L$408,1,FALSE),FALSE)</f>
        <v>Wirral</v>
      </c>
      <c r="G326" t="str">
        <f>IF(VLOOKUP($A326,'1314'!$F$10:$L$408,1,FALSE)=VLOOKUP($A326,'2014'!$F$10:$M$460,1,FALSE),VLOOKUP($A326,'1314'!$F$10:$L$408,1,FALSE),FALSE)</f>
        <v>Wirral</v>
      </c>
      <c r="H326" t="str">
        <f>IF(VLOOKUP($A326,'1415'!$F$10:$L$408,1,FALSE)=VLOOKUP($A326,'2015'!$F$10:$M$460,1,FALSE),VLOOKUP($A326,'1415'!$F$10:$L$408,1,FALSE),FALSE)</f>
        <v>Wirral</v>
      </c>
      <c r="I326" t="str">
        <f>IF(VLOOKUP($A326,'1516'!$F$10:$L$408,1,FALSE)=VLOOKUP($A326,'2015'!$F$10:$M$460,1,FALSE),VLOOKUP($A326,'1516'!$F$10:$L$408,1,FALSE),FALSE)</f>
        <v>Wirral</v>
      </c>
      <c r="J326" t="str">
        <f>IF(VLOOKUP($A326,'1617'!$F$10:$L$408,1,FALSE)=VLOOKUP($A326,'2016'!$F$10:$M$460,1,FALSE),VLOOKUP($A326,'1617'!$F$10:$L$408,1,FALSE),FALSE)</f>
        <v>Wirral</v>
      </c>
      <c r="K326" t="str">
        <f>IF(VLOOKUP($A326,'1718'!$F$10:$M$408,1,FALSE)=VLOOKUP($A326,'2017'!$F$10:$M$460,1,FALSE),VLOOKUP($A326,'1718'!$F$10:$M$408,1,FALSE),FALSE)</f>
        <v>Wirral</v>
      </c>
      <c r="L326" t="str">
        <f>IF(VLOOKUP($A326,'1819'!$F$10:$M$408,1,FALSE)=VLOOKUP($A326,'2018'!$F$10:$M$460,1,FALSE),VLOOKUP($A326,'1819'!$F$10:$M$408,1,FALSE),FALSE)</f>
        <v>Wirral</v>
      </c>
      <c r="M326" t="str">
        <f>IF(VLOOKUP($A326,'1920'!$F$10:$M$408,1,FALSE)=VLOOKUP($A326,'2019'!$F$10:$M$464,1,FALSE),VLOOKUP($A326,'1920'!$F$10:$M$408,1,FALSE),FALSE)</f>
        <v>Wirral</v>
      </c>
      <c r="N326" t="str">
        <f>IF(VLOOKUP($A326,'20 21'!$F$10:$N$408,1,FALSE)=VLOOKUP($A326,'2020'!$F$10:$O$468,1,FALSE),VLOOKUP($A326,'20 21'!$F$10:$N$408,1,FALSE),FALSE)</f>
        <v>Wirral</v>
      </c>
      <c r="O326" t="str">
        <f>IF(VLOOKUP($A326,'21 22'!$F$10:$N$408,1,FALSE)=VLOOKUP($A326,'2021'!$F$10:$O$471,1,FALSE),VLOOKUP($A326,'21 22'!$F$10:$N$408,1,FALSE),FALSE)</f>
        <v>Wirral</v>
      </c>
      <c r="P326" t="str">
        <f>IF(VLOOKUP($A326,'22 23'!$F$10:$N$408,1,FALSE)=VLOOKUP($A326,'2022'!$F$10:$O$468,1,FALSE),VLOOKUP($A326,'22 23'!$F$10:$N$408,1,FALSE),FALSE)</f>
        <v>Wirral</v>
      </c>
      <c r="Q326" t="str">
        <f>IF(VLOOKUP($A326,'23 24'!$F$7:$N$408,1,FALSE)=VLOOKUP($A326,'2023'!$C$7:$O$468,1,FALSE),VLOOKUP($A326,'23 24'!$F$7:$N$408,1,FALSE),FALSE)</f>
        <v>Wirral</v>
      </c>
      <c r="S326" s="196">
        <f>IFERROR((VLOOKUP($A326,'0910'!$F$10:$L$433,4,FALSE)/VLOOKUP($A326,'2010'!$C$5:$K$611,9,FALSE))*1000,#N/A)</f>
        <v>1.6524373450839989</v>
      </c>
      <c r="T326" s="196">
        <f>IFERROR((VLOOKUP($A326,'1011'!$F$10:$L$433,4,FALSE)/VLOOKUP($A326,'2011'!$C$5:$K$611,9,FALSE))*1000,#N/A)</f>
        <v>0.61775001715972266</v>
      </c>
      <c r="U326" s="196">
        <f>IFERROR((VLOOKUP($A326,'1112'!$F$10:$L$408,4,FALSE)/VLOOKUP($A326,'2012'!$F$10:$M$460,8,FALSE))*1000,#N/A)</f>
        <v>0.82349711776008794</v>
      </c>
      <c r="V326" s="196">
        <f>IFERROR((VLOOKUP($A326,'1213'!$F$10:$L$408,4,FALSE)/VLOOKUP($A326,'2013'!$F$10:$M$460,8,FALSE))*1000,#N/A)</f>
        <v>0.68507227512502578</v>
      </c>
      <c r="W326" s="196">
        <f>IFERROR((VLOOKUP($A326,'1314'!$F$10:$L$408,4,FALSE)/VLOOKUP($A326,'2014'!$F$10:$M$460,8,FALSE))*1000,#N/A)</f>
        <v>0.68366719081151295</v>
      </c>
      <c r="X326" s="196">
        <f>IFERROR((VLOOKUP($A326,'1415'!$F$10:$L$408,4,FALSE)/VLOOKUP($A326,'2015'!$F$10:$M$460,8,FALSE))*1000,#N/A)</f>
        <v>1.2941897690892989</v>
      </c>
      <c r="Y326" s="196">
        <f>IFERROR((VLOOKUP($A326,'1516'!$F$10:$L$408,4,FALSE)/VLOOKUP($A326,'2016'!$F$10:$M$460,8,FALSE))*1000,#N/A)</f>
        <v>1.2219959266802445</v>
      </c>
      <c r="Z326" s="196">
        <f>IFERROR((VLOOKUP($A326,'1617'!$F$10:$L$408,4,FALSE)/VLOOKUP($A326,'2017'!$F$10:$M$460,8,FALSE))*1000,#N/A)</f>
        <v>2.03210729526519</v>
      </c>
      <c r="AA326" s="196">
        <f>IFERROR((VLOOKUP($A326,'1718'!$F$10:$L$408,4,FALSE)/VLOOKUP($A326,'2018'!$F$10:$N$460,9,FALSE))*1000,#N/A)</f>
        <v>2.1572064176890926</v>
      </c>
      <c r="AB326" s="196">
        <f>IFERROR((VLOOKUP($A326,'1819'!$F$10:$L$408,4,FALSE)/VLOOKUP($A326,'2018'!$F$10:$N$460,9,FALSE))*1000,#N/A)</f>
        <v>1.820142914925172</v>
      </c>
      <c r="AC326" s="196">
        <f>IFERROR((VLOOKUP($A326,'1920'!$F$10:$L$408,4,FALSE)/VLOOKUP($A326,'2019'!$F$10:$N$464,8,FALSE))*1000,#N/A)</f>
        <v>1.9465830754670121</v>
      </c>
      <c r="AD326" s="196">
        <f>IFERROR((VLOOKUP($A326,'20 21'!$F$10:$M$408,4,FALSE)/VLOOKUP($A326,'2020'!$F$10:$N$469,8,FALSE))*1000,#N/A)</f>
        <v>1.8631614389461957</v>
      </c>
      <c r="AE326" s="196">
        <f>IFERROR((VLOOKUP($A326,'21 22'!$F$10:$M$408,4,FALSE)/VLOOKUP($A326,'2021'!$F$10:$N$469,8,FALSE))*1000,#N/A)</f>
        <v>3.0480128281583374</v>
      </c>
      <c r="AF326" s="196">
        <f>IFERROR((VLOOKUP($A326,'22 23'!$F$10:$M$408,4,FALSE)/VLOOKUP($A326,'2022'!$F$10:$N$469,8,FALSE))*1000,#N/A)</f>
        <v>2.0455700211815473</v>
      </c>
      <c r="AG326" s="196">
        <f>IFERROR((VLOOKUP($A326,'23 24'!$F$7:$M$408,4,FALSE)/VLOOKUP($A326,'2023'!$C$7:$N$469,9,FALSE))*1000,#N/A)</f>
        <v>1.2479064726938358</v>
      </c>
      <c r="AI326" s="196">
        <f>IFERROR((VLOOKUP($A326,'0910'!$F$10:$L$433,5,FALSE)/VLOOKUP($A326,'2010'!$C$5:$K$611,9,FALSE))*1000,#N/A)</f>
        <v>6.8851556045166629E-2</v>
      </c>
      <c r="AJ326" s="196">
        <f>IFERROR((VLOOKUP($A326,'1011'!$F$10:$L$433,5,FALSE)/VLOOKUP($A326,'2011'!$C$5:$K$611,9,FALSE))*1000,#N/A)</f>
        <v>6.8638890795524751E-2</v>
      </c>
      <c r="AK326" s="196">
        <f>IFERROR((VLOOKUP($A326,'1112'!$F$10:$L$408,5,FALSE)/VLOOKUP($A326,'2012'!$F$10:$M$460,8,FALSE))*1000,#N/A)</f>
        <v>0.20587427944002198</v>
      </c>
      <c r="AL326" s="196">
        <f>IFERROR((VLOOKUP($A326,'1213'!$F$10:$L$408,5,FALSE)/VLOOKUP($A326,'2013'!$F$10:$M$460,8,FALSE))*1000,#N/A)</f>
        <v>0.27402891005001029</v>
      </c>
      <c r="AM326" s="196">
        <f>IFERROR((VLOOKUP($A326,'1314'!$F$10:$L$408,5,FALSE)/VLOOKUP($A326,'2014'!$F$10:$M$460,8,FALSE))*1000,#N/A)</f>
        <v>0.41020031448690775</v>
      </c>
      <c r="AN326" s="196">
        <f>IFERROR((VLOOKUP($A326,'1415'!$F$10:$L$408,5,FALSE)/VLOOKUP($A326,'2015'!$F$10:$M$460,8,FALSE))*1000,#N/A)</f>
        <v>0</v>
      </c>
      <c r="AO326" s="196">
        <f>IFERROR((VLOOKUP($A326,'1516'!$F$10:$L$408,5,FALSE)/VLOOKUP($A326,'2016'!$F$10:$M$460,8,FALSE))*1000,#N/A)</f>
        <v>0</v>
      </c>
      <c r="AP326" s="196">
        <f>IFERROR((VLOOKUP($A326,'1617'!$F$10:$L$408,5,FALSE)/VLOOKUP($A326,'2017'!$F$10:$M$460,8,FALSE))*1000,#N/A)</f>
        <v>0</v>
      </c>
      <c r="AQ326" s="196">
        <f>IFERROR((VLOOKUP($A326,'1718'!$F$10:$L$408,5,FALSE)/VLOOKUP($A326,'2018'!$F$10:$N$460,9,FALSE))*1000,#N/A)</f>
        <v>0</v>
      </c>
      <c r="AR326" s="196">
        <f>IFERROR((VLOOKUP($A326,'1819'!$F$10:$L$408,5,FALSE)/VLOOKUP($A326,'2018'!$F$10:$N$460,9,FALSE))*1000,#N/A)</f>
        <v>0.20223810165835243</v>
      </c>
      <c r="AS326" s="196">
        <f>IFERROR((VLOOKUP($A326,'1920'!$F$10:$L$408,5,FALSE)/VLOOKUP($A326,'2019'!$F$10:$N$464,8,FALSE))*1000,#N/A)</f>
        <v>0.6041119889380383</v>
      </c>
      <c r="AT326" s="196">
        <f>IFERROR((VLOOKUP($A326,'20 21'!$F$10:$L$408,5,FALSE)/VLOOKUP($A326,'2020'!$F$10:$N$469,8,FALSE))*1000,#N/A)</f>
        <v>0.73195627958600551</v>
      </c>
      <c r="AU326" s="196">
        <f>IFERROR((VLOOKUP($A326,'21 22'!$F$10:$L$408,5,FALSE)/VLOOKUP($A326,'2021'!$F$10:$N$469,8,FALSE))*1000,#N/A)</f>
        <v>0.33130574219112369</v>
      </c>
      <c r="AV326" s="196">
        <f>IFERROR((VLOOKUP($A326,'22 23'!$F$10:$L$408,5,FALSE)/VLOOKUP($A326,'2022'!$F$10:$N$469,8,FALSE))*1000,#N/A)</f>
        <v>6.5986129715533789E-2</v>
      </c>
      <c r="AW326" s="196">
        <f>IFERROR((VLOOKUP($A326,'23 24'!$F$7:$M$408,5,FALSE)/VLOOKUP($A326,'2023'!$C$7:$N$469,9,FALSE))*1000,#N/A)</f>
        <v>0.39407572821910608</v>
      </c>
      <c r="AY326" s="196">
        <f>IFERROR((VLOOKUP($A326,'0910'!$F$10:$L$433,6,FALSE)/VLOOKUP($A326,'2010'!$C$5:$K$611,9,FALSE))*1000,#N/A)</f>
        <v>6.8851556045166629E-2</v>
      </c>
      <c r="AZ326" s="196">
        <f>IFERROR((VLOOKUP($A326,'1011'!$F$10:$L$433,6,FALSE)/VLOOKUP($A326,'2011'!$C$5:$K$611,9,FALSE))*1000,#N/A)</f>
        <v>0</v>
      </c>
      <c r="BA326" s="196">
        <f>IFERROR((VLOOKUP($A326,'1112'!$F$10:$L$408,6,FALSE)/VLOOKUP($A326,'2012'!$F$10:$M$460,8,FALSE))*1000,#N/A)</f>
        <v>0</v>
      </c>
      <c r="BB326" s="196">
        <f>IFERROR((VLOOKUP($A326,'1213'!$F$10:$L$408,6,FALSE)/VLOOKUP($A326,'2013'!$F$10:$M$460,8,FALSE))*1000,#N/A)</f>
        <v>0</v>
      </c>
      <c r="BC326" s="196">
        <f>IFERROR((VLOOKUP($A326,'1314'!$F$10:$L$408,6,FALSE)/VLOOKUP($A326,'2014'!$F$10:$M$460,8,FALSE))*1000,#N/A)</f>
        <v>0</v>
      </c>
      <c r="BD326" s="196">
        <f>IFERROR((VLOOKUP($A326,'1415'!$F$10:$L$408,6,FALSE)/VLOOKUP($A326,'2015'!$F$10:$M$460,8,FALSE))*1000,#N/A)</f>
        <v>0</v>
      </c>
      <c r="BE326" s="196">
        <f>IFERROR((VLOOKUP($A326,'1516'!$F$10:$L$408,6,FALSE)/VLOOKUP($A326,'2016'!$F$10:$M$460,8,FALSE))*1000,#N/A)</f>
        <v>0</v>
      </c>
      <c r="BF326" s="196">
        <f>IFERROR((VLOOKUP($A326,'1617'!$F$10:$L$408,6,FALSE)/VLOOKUP($A326,'2017'!$F$10:$M$460,8,FALSE))*1000,#N/A)</f>
        <v>0</v>
      </c>
      <c r="BG326" s="196">
        <f>IFERROR((VLOOKUP($A326,'1718'!$F$10:$L$408,6,FALSE)/VLOOKUP($A326,'2018'!$F$10:$N$460,9,FALSE))*1000,#N/A)</f>
        <v>0</v>
      </c>
      <c r="BH326" s="196">
        <f>IFERROR((VLOOKUP($A326,'1819'!$F$10:$L$408,6,FALSE)/VLOOKUP($A326,'2018'!$F$10:$N$460,9,FALSE))*1000,#N/A)</f>
        <v>0</v>
      </c>
      <c r="BI326" s="196">
        <f>IFERROR((VLOOKUP($A326,'1920'!$F$10:$L$408,6,FALSE)/VLOOKUP($A326,'2019'!$F$10:$N$464,8,FALSE))*1000,#N/A)</f>
        <v>0</v>
      </c>
      <c r="BJ326" s="196">
        <f>IFERROR((VLOOKUP($A326,'20 21'!$F$10:$L$408,6,FALSE)/VLOOKUP($A326,'2020'!$F$10:$N$469,8,FALSE))*1000,#N/A)</f>
        <v>0</v>
      </c>
      <c r="BK326" s="196">
        <f>IFERROR((VLOOKUP($A326,'21 22'!$F$10:$L$408,6,FALSE)/VLOOKUP($A326,'2021'!$F$10:$N$469,8,FALSE))*1000,#N/A)</f>
        <v>0</v>
      </c>
      <c r="BL326" s="196">
        <f>IFERROR((VLOOKUP($A326,'22 23'!$F$10:$L$408,6,FALSE)/VLOOKUP($A326,'2022'!$F$10:$N$469,8,FALSE))*1000,#N/A)</f>
        <v>0</v>
      </c>
      <c r="BM326" s="196">
        <f>IFERROR((VLOOKUP($A326,'23 24'!$F$7:$M$408,6,FALSE)/VLOOKUP($A326,'2023'!$C$7:$N$469,9,FALSE))*1000,#N/A)</f>
        <v>0</v>
      </c>
      <c r="BO326" s="196">
        <f>IFERROR((VLOOKUP($A326,'0910'!$F$10:$L$433,7,FALSE)/VLOOKUP($A326,'2010'!$C$5:$K$611,9,FALSE))*1000,#N/A)</f>
        <v>1.7901404571743322</v>
      </c>
      <c r="BP326" s="196">
        <f>IFERROR((VLOOKUP($A326,'1011'!$F$10:$L$433,7,FALSE)/VLOOKUP($A326,'2011'!$C$5:$K$611,9,FALSE))*1000,#N/A)</f>
        <v>0.68638890795524743</v>
      </c>
      <c r="BQ326" s="196">
        <f>IFERROR((VLOOKUP($A326,'1112'!$F$10:$L$408,7,FALSE)/VLOOKUP($A326,'2012'!$F$10:$M$460,8,FALSE))*1000,#N/A)</f>
        <v>1.0293713972001099</v>
      </c>
      <c r="BR326" s="196">
        <f>IFERROR((VLOOKUP($A326,'1213'!$F$10:$L$408,7,FALSE)/VLOOKUP($A326,'2013'!$F$10:$M$460,8,FALSE))*1000,#N/A)</f>
        <v>0.95910118517503595</v>
      </c>
      <c r="BS326" s="196">
        <f>IFERROR((VLOOKUP($A326,'1314'!$F$10:$L$408,7,FALSE)/VLOOKUP($A326,'2014'!$F$10:$M$460,8,FALSE))*1000,#N/A)</f>
        <v>1.0938675052984208</v>
      </c>
      <c r="BT326" s="196">
        <f>IFERROR((VLOOKUP($A326,'1415'!$F$10:$L$408,7,FALSE)/VLOOKUP($A326,'2015'!$F$10:$M$460,8,FALSE))*1000,#N/A)</f>
        <v>1.2941897690892989</v>
      </c>
      <c r="BU326" s="196">
        <f>IFERROR((VLOOKUP($A326,'1516'!$F$10:$L$408,7,FALSE)/VLOOKUP($A326,'2016'!$F$10:$M$460,8,FALSE))*1000,#N/A)</f>
        <v>1.2219959266802445</v>
      </c>
      <c r="BV326" s="196">
        <f>IFERROR((VLOOKUP($A326,'1617'!$F$10:$L$408,7,FALSE)/VLOOKUP($A326,'2017'!$F$10:$M$460,8,FALSE))*1000,#N/A)</f>
        <v>2.03210729526519</v>
      </c>
      <c r="BW326" s="196">
        <f>IFERROR((VLOOKUP($A326,'1718'!$F$10:$L$408,7,FALSE)/VLOOKUP($A326,'2018'!$F$10:$N$460,9,FALSE))*1000,#N/A)</f>
        <v>2.1572064176890926</v>
      </c>
      <c r="BX326" s="196">
        <f>IFERROR((VLOOKUP($A326,'1819'!$F$10:$L$408,7,FALSE)/VLOOKUP($A326,'2018'!$F$10:$N$460,9,FALSE))*1000,#N/A)</f>
        <v>2.0223810165835241</v>
      </c>
      <c r="BY326" s="196">
        <f>IFERROR((VLOOKUP($A326,'1920'!$F$10:$L$408,7,FALSE)/VLOOKUP($A326,'2019'!$F$10:$N$464,8,FALSE))*1000,#N/A)</f>
        <v>2.5506950644050503</v>
      </c>
      <c r="BZ326" s="196">
        <f>IFERROR((VLOOKUP($A326,'20 21'!$F$10:$L$408,7,FALSE)/VLOOKUP($A326,'2020'!$F$10:$N$469,8,FALSE))*1000,#N/A)</f>
        <v>2.5951177185322014</v>
      </c>
      <c r="CA326" s="196">
        <f>IFERROR((VLOOKUP($A326,'21 22'!$F$10:$L$408,7,FALSE)/VLOOKUP($A326,'2021'!$F$10:$N$469,8,FALSE))*1000,#N/A)</f>
        <v>3.3793185703494615</v>
      </c>
      <c r="CB326" s="196">
        <f>IFERROR((VLOOKUP($A326,'22 23'!$F$10:$L$408,7,FALSE)/VLOOKUP($A326,'2022'!$F$10:$N$469,8,FALSE))*1000,#N/A)</f>
        <v>2.1775422806126152</v>
      </c>
      <c r="CC326" s="196">
        <f>IFERROR((VLOOKUP($A326,'23 24'!$F$7:$M$408,7,FALSE)/VLOOKUP($A326,'2023'!$C$7:$N$469,9,FALSE))*1000,#N/A)</f>
        <v>1.6419822009129421</v>
      </c>
      <c r="CE326" s="198">
        <f>IFERROR((VLOOKUP($A326,'0910'!$F$10:$S$433,9,FALSE)/VLOOKUP($A326,'2010'!$C$5:$K$611,9,FALSE))*1000,#N/A)</f>
        <v>1.7901404571743322</v>
      </c>
      <c r="CF326" s="198">
        <f>IFERROR((VLOOKUP($A326,'1011'!$F$10:$S$433,10,FALSE)/VLOOKUP($A326,'2011'!$C$5:$K$611,9,FALSE))*1000,#N/A)</f>
        <v>1.6473333790925939</v>
      </c>
      <c r="CG326" s="198">
        <f>IFERROR((VLOOKUP($A326,'1112'!$F$10:$S$408,9,FALSE)/VLOOKUP($A326,'2012'!$F$10:$M$460,8,FALSE))*1000,#N/A)</f>
        <v>1.1666209168267911</v>
      </c>
      <c r="CH326" s="198">
        <f>IFERROR((VLOOKUP($A326,'1213'!$F$10:$S$408,9,FALSE)/VLOOKUP($A326,'2013'!$F$10:$M$460,8,FALSE))*1000,#N/A)</f>
        <v>1.0276084126875387</v>
      </c>
      <c r="CI326" s="198">
        <f>IFERROR((VLOOKUP($A326,'1314'!$F$10:$S$408,9,FALSE)/VLOOKUP($A326,'2014'!$F$10:$M$460,8,FALSE))*1000,#N/A)</f>
        <v>0.82040062897381549</v>
      </c>
      <c r="CJ326" s="198">
        <f>IFERROR((VLOOKUP($A326,'1415'!$F$10:$S$408,9,FALSE)/VLOOKUP($A326,'2015'!$F$10:$M$460,8,FALSE))*1000,#N/A)</f>
        <v>0.5449220080375996</v>
      </c>
      <c r="CK326" s="198">
        <f>IFERROR((VLOOKUP($A326,'1516'!$F$10:$S$408,9,FALSE)/VLOOKUP($A326,'2016'!$F$10:$M$460,8,FALSE))*1000,#N/A)</f>
        <v>1.0183299389002036</v>
      </c>
      <c r="CL326" s="198">
        <f>IFERROR((VLOOKUP($A326,'1617'!$F$10:$S$408,9,FALSE)/VLOOKUP($A326,'2017'!$F$10:$M$460,8,FALSE))*1000,#N/A)</f>
        <v>1.0837905574747679</v>
      </c>
      <c r="CM326" s="198">
        <f>IFERROR((VLOOKUP($A326,'1718'!$F$10:$S$408,9,FALSE)/VLOOKUP($A326,'2018'!$F$10:$N$460,9,FALSE))*1000,#N/A)</f>
        <v>2.2920318187946611</v>
      </c>
      <c r="CN326" s="198">
        <f>IFERROR((VLOOKUP($A326,'1819'!$F$10:$S$408,9,FALSE)/VLOOKUP($A326,'2018'!$F$10:$N$460,9,FALSE))*1000,#N/A)</f>
        <v>2.494269920453013</v>
      </c>
      <c r="CO326" s="198">
        <f>IFERROR((VLOOKUP($A326,'1920'!$F$10:$S$408,9,FALSE)/VLOOKUP($A326,'2019'!$F$10:$N$464,8,FALSE))*1000,#N/A)</f>
        <v>1.2753475322025252</v>
      </c>
      <c r="CP326" s="198">
        <f>IFERROR((VLOOKUP($A326,'20 21'!$F$10:$S$408,9,FALSE)/VLOOKUP($A326,'2020'!$F$10:$N$469,8,FALSE))*1000,#N/A)</f>
        <v>2.1293273587956523</v>
      </c>
      <c r="CQ326" s="198">
        <f>IFERROR((VLOOKUP($A326,'21 22'!$F$10:$S$408,9,FALSE)/VLOOKUP($A326,'2021'!$F$10:$N$469,8,FALSE))*1000,#N/A)</f>
        <v>2.1203567500231912</v>
      </c>
      <c r="CR326" s="198">
        <f>IFERROR((VLOOKUP($A326,'22 23'!$F$10:$S$408,9,FALSE)/VLOOKUP($A326,'2022'!$F$10:$N$469,8,FALSE))*1000,#N/A)</f>
        <v>3.2333203560611556</v>
      </c>
      <c r="CS326" s="196">
        <f>IFERROR((VLOOKUP($A326,'23 24'!$F$7:$S$408,9,FALSE)/VLOOKUP($A326,'2023'!$C$7:$N$469,9,FALSE))*1000,#N/A)</f>
        <v>2.1017372171685658</v>
      </c>
      <c r="CU326" s="198">
        <f>IFERROR((VLOOKUP($A326,'0910'!$F$10:$S$433,10,FALSE)/VLOOKUP($A326,'2010'!$C$5:$K$611,9,FALSE))*1000,#N/A)</f>
        <v>6.8851556045166629E-2</v>
      </c>
      <c r="CV326" s="198">
        <f>IFERROR((VLOOKUP($A326,'1011'!$F$10:$S$433,11,FALSE)/VLOOKUP($A326,'2011'!$C$5:$K$611,9,FALSE))*1000,#N/A)</f>
        <v>0.20591667238657424</v>
      </c>
      <c r="CW326" s="198">
        <f>IFERROR((VLOOKUP($A326,'1112'!$F$10:$S$408,10,FALSE)/VLOOKUP($A326,'2012'!$F$10:$M$460,8,FALSE))*1000,#N/A)</f>
        <v>0</v>
      </c>
      <c r="CX326" s="198">
        <f>IFERROR((VLOOKUP($A326,'1213'!$F$10:$S$408,10,FALSE)/VLOOKUP($A326,'2013'!$F$10:$M$460,8,FALSE))*1000,#N/A)</f>
        <v>0.13701445502500514</v>
      </c>
      <c r="CY326" s="198">
        <f>IFERROR((VLOOKUP($A326,'1314'!$F$10:$S$408,10,FALSE)/VLOOKUP($A326,'2014'!$F$10:$M$460,8,FALSE))*1000,#N/A)</f>
        <v>0.61530047173036162</v>
      </c>
      <c r="CZ326" s="198">
        <f>IFERROR((VLOOKUP($A326,'1415'!$F$10:$S$408,10,FALSE)/VLOOKUP($A326,'2015'!$F$10:$M$460,8,FALSE))*1000,#N/A)</f>
        <v>1.2260745180845991</v>
      </c>
      <c r="DA326" s="198">
        <f>IFERROR((VLOOKUP($A326,'1516'!$F$10:$S$408,10,FALSE)/VLOOKUP($A326,'2016'!$F$10:$M$460,8,FALSE))*1000,#N/A)</f>
        <v>0</v>
      </c>
      <c r="DB326" s="198">
        <f>IFERROR((VLOOKUP($A326,'1617'!$F$10:$S$408,10,FALSE)/VLOOKUP($A326,'2017'!$F$10:$M$460,8,FALSE))*1000,#N/A)</f>
        <v>0</v>
      </c>
      <c r="DC326" s="198">
        <f>IFERROR((VLOOKUP($A326,'1718'!$F$10:$S$408,10,FALSE)/VLOOKUP($A326,'2018'!$F$10:$N$460,9,FALSE))*1000,#N/A)</f>
        <v>0.33706350276392072</v>
      </c>
      <c r="DD326" s="198">
        <f>IFERROR((VLOOKUP($A326,'1819'!$F$10:$S$408,10,FALSE)/VLOOKUP($A326,'2018'!$F$10:$N$460,9,FALSE))*1000,#N/A)</f>
        <v>6.7412700552784144E-2</v>
      </c>
      <c r="DE326" s="198">
        <f>IFERROR((VLOOKUP($A326,'1920'!$F$10:$S$408,10,FALSE)/VLOOKUP($A326,'2019'!$F$10:$N$464,8,FALSE))*1000,#N/A)</f>
        <v>0.13424710865289738</v>
      </c>
      <c r="DF326" s="198">
        <f>IFERROR((VLOOKUP($A326,'20 21'!$F$10:$S$408,10,FALSE)/VLOOKUP($A326,'2020'!$F$10:$N$469,8,FALSE))*1000,#N/A)</f>
        <v>0.39924887977418483</v>
      </c>
      <c r="DG326" s="198">
        <f>IFERROR((VLOOKUP($A326,'21 22'!$F$10:$S$408,10,FALSE)/VLOOKUP($A326,'2021'!$F$10:$N$469,8,FALSE))*1000,#N/A)</f>
        <v>0.92765607813514628</v>
      </c>
      <c r="DH326" s="198">
        <f>IFERROR((VLOOKUP($A326,'22 23'!$F$10:$S$408,10,FALSE)/VLOOKUP($A326,'2022'!$F$10:$N$469,8,FALSE))*1000,#N/A)</f>
        <v>0.32993064857766896</v>
      </c>
      <c r="DI326" s="196">
        <f>IFERROR((VLOOKUP($A326,'23 24'!$F$7:$S$408,10,FALSE)/VLOOKUP($A326,'2023'!$C$7:$N$469,9,FALSE))*1000,#N/A)</f>
        <v>6.567928803651768E-2</v>
      </c>
      <c r="DK326" s="198">
        <f>IFERROR((VLOOKUP($A326,'0910'!$F$10:$S$433,11,FALSE)/VLOOKUP($A326,'2010'!$C$5:$K$611,9,FALSE))*1000,#N/A)</f>
        <v>0</v>
      </c>
      <c r="DL326" s="198">
        <f>IFERROR((VLOOKUP($A326,'1011'!$F$10:$S$433,12,FALSE)/VLOOKUP($A326,'2011'!$C$5:$K$611,9,FALSE))*1000,#N/A)</f>
        <v>0</v>
      </c>
      <c r="DM326" s="198">
        <f>IFERROR((VLOOKUP($A326,'1112'!$F$10:$S$408,11,FALSE)/VLOOKUP($A326,'2012'!$F$10:$M$460,8,FALSE))*1000,#N/A)</f>
        <v>0</v>
      </c>
      <c r="DN326" s="198">
        <f>IFERROR((VLOOKUP($A326,'1213'!$F$10:$S$408,11,FALSE)/VLOOKUP($A326,'2013'!$F$10:$M$460,8,FALSE))*1000,#N/A)</f>
        <v>0</v>
      </c>
      <c r="DO326" s="198">
        <f>IFERROR((VLOOKUP($A326,'1314'!$F$10:$S$408,11,FALSE)/VLOOKUP($A326,'2014'!$F$10:$M$460,8,FALSE))*1000,#N/A)</f>
        <v>0</v>
      </c>
      <c r="DP326" s="198">
        <f>IFERROR((VLOOKUP($A326,'1415'!$F$10:$S$408,11,FALSE)/VLOOKUP($A326,'2015'!$F$10:$M$460,8,FALSE))*1000,#N/A)</f>
        <v>0</v>
      </c>
      <c r="DQ326" s="198">
        <f>IFERROR((VLOOKUP($A326,'1516'!$F$10:$S$408,11,FALSE)/VLOOKUP($A326,'2016'!$F$10:$M$460,8,FALSE))*1000,#N/A)</f>
        <v>0</v>
      </c>
      <c r="DR326" s="198">
        <f>IFERROR((VLOOKUP($A326,'1617'!$F$10:$S$408,11,FALSE)/VLOOKUP($A326,'2017'!$F$10:$M$460,8,FALSE))*1000,#N/A)</f>
        <v>0</v>
      </c>
      <c r="DS326" s="198">
        <f>IFERROR((VLOOKUP($A326,'1718'!$F$10:$S$408,11,FALSE)/VLOOKUP($A326,'2018'!$F$10:$N$460,9,FALSE))*1000,#N/A)</f>
        <v>0</v>
      </c>
      <c r="DT326" s="198">
        <f>IFERROR((VLOOKUP($A326,'1819'!$F$10:$S$408,11,FALSE)/VLOOKUP($A326,'2018'!$F$10:$N$460,9,FALSE))*1000,#N/A)</f>
        <v>0</v>
      </c>
      <c r="DU326" s="198">
        <f>IFERROR((VLOOKUP($A326,'1920'!$F$10:$S$408,11,FALSE)/VLOOKUP($A326,'2019'!$F$10:$N$464,8,FALSE))*1000,#N/A)</f>
        <v>0</v>
      </c>
      <c r="DV326" s="198">
        <f>IFERROR((VLOOKUP($A326,'20 21'!$F$10:$S$408,11,FALSE)/VLOOKUP($A326,'2020'!$F$10:$N$469,8,FALSE))*1000,#N/A)</f>
        <v>0</v>
      </c>
      <c r="DW326" s="198">
        <f>IFERROR((VLOOKUP($A326,'21 22'!$F$10:$S$408,11,FALSE)/VLOOKUP($A326,'2021'!$F$10:$N$469,8,FALSE))*1000,#N/A)</f>
        <v>0</v>
      </c>
      <c r="DX326" s="198">
        <f>IFERROR((VLOOKUP($A326,'22 23'!$F$10:$S$408,11,FALSE)/VLOOKUP($A326,'2022'!$F$10:$N$469,8,FALSE))*1000,#N/A)</f>
        <v>0</v>
      </c>
      <c r="DY326" s="196">
        <f>IFERROR((VLOOKUP($A326,'23 24'!$F$7:$S$408,11,FALSE)/VLOOKUP($A326,'2023'!$C$7:$N$469,9,FALSE))*1000,#N/A)</f>
        <v>0</v>
      </c>
      <c r="EA326" s="198">
        <f>IFERROR((VLOOKUP($A326,'0910'!$F$10:$S$433,12,FALSE)/VLOOKUP($A326,'2010'!$C$5:$K$611,9,FALSE))*1000,#N/A)</f>
        <v>1.8589920132194986</v>
      </c>
      <c r="EB326" s="198">
        <f>IFERROR((VLOOKUP($A326,'1011'!$F$10:$S$433,13,FALSE)/VLOOKUP($A326,'2011'!$C$5:$K$611,9,FALSE))*1000,#N/A)</f>
        <v>1.8532500514791681</v>
      </c>
      <c r="EC326" s="198">
        <f>IFERROR((VLOOKUP($A326,'1112'!$F$10:$S$408,12,FALSE)/VLOOKUP($A326,'2012'!$F$10:$M$460,8,FALSE))*1000,#N/A)</f>
        <v>1.1666209168267911</v>
      </c>
      <c r="ED326" s="198">
        <f>IFERROR((VLOOKUP($A326,'1213'!$F$10:$S$408,12,FALSE)/VLOOKUP($A326,'2013'!$F$10:$M$460,8,FALSE))*1000,#N/A)</f>
        <v>1.1646228677125436</v>
      </c>
      <c r="EE326" s="198">
        <f>IFERROR((VLOOKUP($A326,'1314'!$F$10:$S$408,12,FALSE)/VLOOKUP($A326,'2014'!$F$10:$M$460,8,FALSE))*1000,#N/A)</f>
        <v>1.3673343816230259</v>
      </c>
      <c r="EF326" s="198">
        <f>IFERROR((VLOOKUP($A326,'1415'!$F$10:$S$408,12,FALSE)/VLOOKUP($A326,'2015'!$F$10:$M$460,8,FALSE))*1000,#N/A)</f>
        <v>1.7709965261221987</v>
      </c>
      <c r="EG326" s="198">
        <f>IFERROR((VLOOKUP($A326,'1516'!$F$10:$S$408,12,FALSE)/VLOOKUP($A326,'2016'!$F$10:$M$460,8,FALSE))*1000,#N/A)</f>
        <v>1.0183299389002036</v>
      </c>
      <c r="EH326" s="198">
        <f>IFERROR((VLOOKUP($A326,'1617'!$F$10:$S$408,12,FALSE)/VLOOKUP($A326,'2017'!$F$10:$M$460,8,FALSE))*1000,#N/A)</f>
        <v>1.0837905574747679</v>
      </c>
      <c r="EI326" s="198">
        <f>IFERROR((VLOOKUP($A326,'1718'!$F$10:$S$408,12,FALSE)/VLOOKUP($A326,'2018'!$F$10:$N$460,9,FALSE))*1000,#N/A)</f>
        <v>2.6290953215585815</v>
      </c>
      <c r="EJ326" s="198">
        <f>IFERROR((VLOOKUP($A326,'1819'!$F$10:$S$408,12,FALSE)/VLOOKUP($A326,'2018'!$F$10:$N$460,9,FALSE))*1000,#N/A)</f>
        <v>2.5616826210057977</v>
      </c>
      <c r="EK326" s="198">
        <f>IFERROR((VLOOKUP($A326,'1920'!$F$10:$S$408,12,FALSE)/VLOOKUP($A326,'2019'!$F$10:$N$464,8,FALSE))*1000,#N/A)</f>
        <v>1.4095946408554227</v>
      </c>
      <c r="EL326" s="198">
        <f>IFERROR((VLOOKUP($A326,'20 21'!$F$10:$S$408,12,FALSE)/VLOOKUP($A326,'2020'!$F$10:$N$469,8,FALSE))*1000,#N/A)</f>
        <v>2.5285762385698369</v>
      </c>
      <c r="EM326" s="198">
        <f>IFERROR((VLOOKUP($A326,'21 22'!$F$10:$S$408,12,FALSE)/VLOOKUP($A326,'2021'!$F$10:$N$469,8,FALSE))*1000,#N/A)</f>
        <v>3.0480128281583374</v>
      </c>
      <c r="EN326" s="198">
        <f>IFERROR((VLOOKUP($A326,'22 23'!$F$10:$S$408,12,FALSE)/VLOOKUP($A326,'2022'!$F$10:$N$469,8,FALSE))*1000,#N/A)</f>
        <v>3.4972648749232911</v>
      </c>
      <c r="EO326" s="196">
        <f>IFERROR((VLOOKUP($A326,'23 24'!$F$7:$S$408,12,FALSE)/VLOOKUP($A326,'2023'!$C$7:$N$469,9,FALSE))*1000,#N/A)</f>
        <v>2.1674165052050838</v>
      </c>
    </row>
    <row r="327" spans="1:145" x14ac:dyDescent="0.3">
      <c r="A327" t="s">
        <v>1252</v>
      </c>
      <c r="B327" t="s">
        <v>1743</v>
      </c>
      <c r="C327" t="str">
        <f>IF(VLOOKUP($A327,'0910'!$F$10:$L$433,1,FALSE)=VLOOKUP($A327,'2010'!$C$5:$K$611,1,FALSE),VLOOKUP($A327,'0910'!$F$10:$L$433,1,FALSE),FALSE)</f>
        <v>Woking</v>
      </c>
      <c r="D327" t="str">
        <f>IF(VLOOKUP($A327,'1011'!$F$10:$L$433,1,FALSE)=VLOOKUP($A327,'2011'!$C$5:$K$611,1,FALSE),VLOOKUP($A327,'1011'!$F$10:$L$433,1,FALSE),FALSE)</f>
        <v>Woking</v>
      </c>
      <c r="E327" t="str">
        <f>IF(VLOOKUP(A327,'1112'!$F$10:$L$408,1,FALSE)=VLOOKUP(A327,'2012'!$F$10:$M$460,1,FALSE),VLOOKUP(A327,'1112'!$F$10:$L$408,1,FALSE),FALSE)</f>
        <v>Woking</v>
      </c>
      <c r="F327" t="str">
        <f>IF(VLOOKUP($A327,'1213'!$F$10:$L$408,1,FALSE)=VLOOKUP($A327,'2013'!$F$10:$M$460,1,FALSE),VLOOKUP($A327,'1213'!$F$10:$L$408,1,FALSE),FALSE)</f>
        <v>Woking</v>
      </c>
      <c r="G327" t="str">
        <f>IF(VLOOKUP($A327,'1314'!$F$10:$L$408,1,FALSE)=VLOOKUP($A327,'2014'!$F$10:$M$460,1,FALSE),VLOOKUP($A327,'1314'!$F$10:$L$408,1,FALSE),FALSE)</f>
        <v>Woking</v>
      </c>
      <c r="H327" t="str">
        <f>IF(VLOOKUP($A327,'1415'!$F$10:$L$408,1,FALSE)=VLOOKUP($A327,'2015'!$F$10:$M$460,1,FALSE),VLOOKUP($A327,'1415'!$F$10:$L$408,1,FALSE),FALSE)</f>
        <v>Woking</v>
      </c>
      <c r="I327" t="str">
        <f>IF(VLOOKUP($A327,'1516'!$F$10:$L$408,1,FALSE)=VLOOKUP($A327,'2015'!$F$10:$M$460,1,FALSE),VLOOKUP($A327,'1516'!$F$10:$L$408,1,FALSE),FALSE)</f>
        <v>Woking</v>
      </c>
      <c r="J327" t="str">
        <f>IF(VLOOKUP($A327,'1617'!$F$10:$L$408,1,FALSE)=VLOOKUP($A327,'2016'!$F$10:$M$460,1,FALSE),VLOOKUP($A327,'1617'!$F$10:$L$408,1,FALSE),FALSE)</f>
        <v>Woking</v>
      </c>
      <c r="K327" t="str">
        <f>IF(VLOOKUP($A327,'1718'!$F$10:$M$408,1,FALSE)=VLOOKUP($A327,'2017'!$F$10:$M$460,1,FALSE),VLOOKUP($A327,'1718'!$F$10:$M$408,1,FALSE),FALSE)</f>
        <v>Woking</v>
      </c>
      <c r="L327" t="str">
        <f>IF(VLOOKUP($A327,'1819'!$F$10:$M$408,1,FALSE)=VLOOKUP($A327,'2018'!$F$10:$M$460,1,FALSE),VLOOKUP($A327,'1819'!$F$10:$M$408,1,FALSE),FALSE)</f>
        <v>Woking</v>
      </c>
      <c r="M327" t="str">
        <f>IF(VLOOKUP($A327,'1920'!$F$10:$M$408,1,FALSE)=VLOOKUP($A327,'2019'!$F$10:$M$464,1,FALSE),VLOOKUP($A327,'1920'!$F$10:$M$408,1,FALSE),FALSE)</f>
        <v>Woking</v>
      </c>
      <c r="N327" t="str">
        <f>IF(VLOOKUP($A327,'20 21'!$F$10:$N$408,1,FALSE)=VLOOKUP($A327,'2020'!$F$10:$O$468,1,FALSE),VLOOKUP($A327,'20 21'!$F$10:$N$408,1,FALSE),FALSE)</f>
        <v>Woking</v>
      </c>
      <c r="O327" t="str">
        <f>IF(VLOOKUP($A327,'21 22'!$F$10:$N$408,1,FALSE)=VLOOKUP($A327,'2021'!$F$10:$O$471,1,FALSE),VLOOKUP($A327,'21 22'!$F$10:$N$408,1,FALSE),FALSE)</f>
        <v>Woking</v>
      </c>
      <c r="P327" t="str">
        <f>IF(VLOOKUP($A327,'22 23'!$F$10:$N$408,1,FALSE)=VLOOKUP($A327,'2022'!$F$10:$O$468,1,FALSE),VLOOKUP($A327,'22 23'!$F$10:$N$408,1,FALSE),FALSE)</f>
        <v>Woking</v>
      </c>
      <c r="Q327" t="str">
        <f>IF(VLOOKUP($A327,'23 24'!$F$7:$N$408,1,FALSE)=VLOOKUP($A327,'2023'!$C$7:$O$468,1,FALSE),VLOOKUP($A327,'23 24'!$F$7:$N$408,1,FALSE),FALSE)</f>
        <v>Woking</v>
      </c>
      <c r="S327" s="196">
        <f>IFERROR((VLOOKUP($A327,'0910'!$F$10:$L$433,4,FALSE)/VLOOKUP($A327,'2010'!$C$5:$K$611,9,FALSE))*1000,#N/A)</f>
        <v>2.220029600394672</v>
      </c>
      <c r="T327" s="196">
        <f>IFERROR((VLOOKUP($A327,'1011'!$F$10:$L$433,4,FALSE)/VLOOKUP($A327,'2011'!$C$5:$K$611,9,FALSE))*1000,#N/A)</f>
        <v>6.6420664206642073</v>
      </c>
      <c r="U327" s="196">
        <f>IFERROR((VLOOKUP($A327,'1112'!$F$10:$L$408,4,FALSE)/VLOOKUP($A327,'2012'!$F$10:$M$460,8,FALSE))*1000,#N/A)</f>
        <v>3.6737692872887582</v>
      </c>
      <c r="V327" s="196">
        <f>IFERROR((VLOOKUP($A327,'1213'!$F$10:$L$408,4,FALSE)/VLOOKUP($A327,'2013'!$F$10:$M$460,8,FALSE))*1000,#N/A)</f>
        <v>2.4330900243309004</v>
      </c>
      <c r="W327" s="196">
        <f>IFERROR((VLOOKUP($A327,'1314'!$F$10:$L$408,4,FALSE)/VLOOKUP($A327,'2014'!$F$10:$M$460,8,FALSE))*1000,#N/A)</f>
        <v>2.8936580660718594</v>
      </c>
      <c r="X327" s="196">
        <f>IFERROR((VLOOKUP($A327,'1415'!$F$10:$L$408,4,FALSE)/VLOOKUP($A327,'2015'!$F$10:$M$460,8,FALSE))*1000,#N/A)</f>
        <v>4.8146364949446321</v>
      </c>
      <c r="Y327" s="196">
        <f>IFERROR((VLOOKUP($A327,'1516'!$F$10:$L$408,4,FALSE)/VLOOKUP($A327,'2016'!$F$10:$M$460,8,FALSE))*1000,#N/A)</f>
        <v>4.0611562350692791</v>
      </c>
      <c r="Z327" s="196">
        <f>IFERROR((VLOOKUP($A327,'1617'!$F$10:$L$408,4,FALSE)/VLOOKUP($A327,'2017'!$F$10:$M$460,8,FALSE))*1000,#N/A)</f>
        <v>2.3663038334122102</v>
      </c>
      <c r="AA327" s="196">
        <f>IFERROR((VLOOKUP($A327,'1718'!$F$10:$L$408,4,FALSE)/VLOOKUP($A327,'2018'!$F$10:$N$460,9,FALSE))*1000,#N/A)</f>
        <v>5.397793945083313</v>
      </c>
      <c r="AB327" s="196">
        <f>IFERROR((VLOOKUP($A327,'1819'!$F$10:$L$408,4,FALSE)/VLOOKUP($A327,'2018'!$F$10:$N$460,9,FALSE))*1000,#N/A)</f>
        <v>0.93874677305796761</v>
      </c>
      <c r="AC327" s="196">
        <f>IFERROR((VLOOKUP($A327,'1920'!$F$10:$L$408,4,FALSE)/VLOOKUP($A327,'2019'!$F$10:$N$464,8,FALSE))*1000,#N/A)</f>
        <v>1.1672152578378505</v>
      </c>
      <c r="AD327" s="196">
        <f>IFERROR((VLOOKUP($A327,'20 21'!$F$10:$M$408,4,FALSE)/VLOOKUP($A327,'2020'!$F$10:$N$469,8,FALSE))*1000,#N/A)</f>
        <v>0.69128883891126613</v>
      </c>
      <c r="AE327" s="196">
        <f>IFERROR((VLOOKUP($A327,'21 22'!$F$10:$M$408,4,FALSE)/VLOOKUP($A327,'2021'!$F$10:$N$469,8,FALSE))*1000,#N/A)</f>
        <v>6.1972089607051046</v>
      </c>
      <c r="AF327" s="196">
        <f>IFERROR((VLOOKUP($A327,'22 23'!$F$10:$M$408,4,FALSE)/VLOOKUP($A327,'2022'!$F$10:$N$469,8,FALSE))*1000,#N/A)</f>
        <v>2.2751057924193474</v>
      </c>
      <c r="AG327" s="196">
        <f>IFERROR((VLOOKUP($A327,'23 24'!$F$7:$M$408,4,FALSE)/VLOOKUP($A327,'2023'!$C$7:$N$469,9,FALSE))*1000,#N/A)</f>
        <v>2.0187519626755193</v>
      </c>
      <c r="AI327" s="196">
        <f>IFERROR((VLOOKUP($A327,'0910'!$F$10:$L$433,5,FALSE)/VLOOKUP($A327,'2010'!$C$5:$K$611,9,FALSE))*1000,#N/A)</f>
        <v>0.24666995559940802</v>
      </c>
      <c r="AJ327" s="196">
        <f>IFERROR((VLOOKUP($A327,'1011'!$F$10:$L$433,5,FALSE)/VLOOKUP($A327,'2011'!$C$5:$K$611,9,FALSE))*1000,#N/A)</f>
        <v>0</v>
      </c>
      <c r="AK327" s="196">
        <f>IFERROR((VLOOKUP($A327,'1112'!$F$10:$L$408,5,FALSE)/VLOOKUP($A327,'2012'!$F$10:$M$460,8,FALSE))*1000,#N/A)</f>
        <v>0</v>
      </c>
      <c r="AL327" s="196">
        <f>IFERROR((VLOOKUP($A327,'1213'!$F$10:$L$408,5,FALSE)/VLOOKUP($A327,'2013'!$F$10:$M$460,8,FALSE))*1000,#N/A)</f>
        <v>0.48661800486618007</v>
      </c>
      <c r="AM327" s="196">
        <f>IFERROR((VLOOKUP($A327,'1314'!$F$10:$L$408,5,FALSE)/VLOOKUP($A327,'2014'!$F$10:$M$460,8,FALSE))*1000,#N/A)</f>
        <v>0.24113817217265493</v>
      </c>
      <c r="AN327" s="196">
        <f>IFERROR((VLOOKUP($A327,'1415'!$F$10:$L$408,5,FALSE)/VLOOKUP($A327,'2015'!$F$10:$M$460,8,FALSE))*1000,#N/A)</f>
        <v>0.72219547424169472</v>
      </c>
      <c r="AO327" s="196">
        <f>IFERROR((VLOOKUP($A327,'1516'!$F$10:$L$408,5,FALSE)/VLOOKUP($A327,'2016'!$F$10:$M$460,8,FALSE))*1000,#N/A)</f>
        <v>0.23889154323936931</v>
      </c>
      <c r="AP327" s="196">
        <f>IFERROR((VLOOKUP($A327,'1617'!$F$10:$L$408,5,FALSE)/VLOOKUP($A327,'2017'!$F$10:$M$460,8,FALSE))*1000,#N/A)</f>
        <v>0.94652153336488398</v>
      </c>
      <c r="AQ327" s="196">
        <f>IFERROR((VLOOKUP($A327,'1718'!$F$10:$L$408,5,FALSE)/VLOOKUP($A327,'2018'!$F$10:$N$460,9,FALSE))*1000,#N/A)</f>
        <v>0</v>
      </c>
      <c r="AR327" s="196">
        <f>IFERROR((VLOOKUP($A327,'1819'!$F$10:$L$408,5,FALSE)/VLOOKUP($A327,'2018'!$F$10:$N$460,9,FALSE))*1000,#N/A)</f>
        <v>0</v>
      </c>
      <c r="AS327" s="196">
        <f>IFERROR((VLOOKUP($A327,'1920'!$F$10:$L$408,5,FALSE)/VLOOKUP($A327,'2019'!$F$10:$N$464,8,FALSE))*1000,#N/A)</f>
        <v>0</v>
      </c>
      <c r="AT327" s="196">
        <f>IFERROR((VLOOKUP($A327,'20 21'!$F$10:$L$408,5,FALSE)/VLOOKUP($A327,'2020'!$F$10:$N$469,8,FALSE))*1000,#N/A)</f>
        <v>0</v>
      </c>
      <c r="AU327" s="196">
        <f>IFERROR((VLOOKUP($A327,'21 22'!$F$10:$L$408,5,FALSE)/VLOOKUP($A327,'2021'!$F$10:$N$469,8,FALSE))*1000,#N/A)</f>
        <v>0.22952625780389277</v>
      </c>
      <c r="AV327" s="196">
        <f>IFERROR((VLOOKUP($A327,'22 23'!$F$10:$L$408,5,FALSE)/VLOOKUP($A327,'2022'!$F$10:$N$469,8,FALSE))*1000,#N/A)</f>
        <v>0</v>
      </c>
      <c r="AW327" s="196">
        <f>IFERROR((VLOOKUP($A327,'23 24'!$F$7:$M$408,5,FALSE)/VLOOKUP($A327,'2023'!$C$7:$N$469,9,FALSE))*1000,#N/A)</f>
        <v>0.67291732089183975</v>
      </c>
      <c r="AY327" s="196">
        <f>IFERROR((VLOOKUP($A327,'0910'!$F$10:$L$433,6,FALSE)/VLOOKUP($A327,'2010'!$C$5:$K$611,9,FALSE))*1000,#N/A)</f>
        <v>0.24666995559940802</v>
      </c>
      <c r="AZ327" s="196">
        <f>IFERROR((VLOOKUP($A327,'1011'!$F$10:$L$433,6,FALSE)/VLOOKUP($A327,'2011'!$C$5:$K$611,9,FALSE))*1000,#N/A)</f>
        <v>0</v>
      </c>
      <c r="BA327" s="196">
        <f>IFERROR((VLOOKUP($A327,'1112'!$F$10:$L$408,6,FALSE)/VLOOKUP($A327,'2012'!$F$10:$M$460,8,FALSE))*1000,#N/A)</f>
        <v>0</v>
      </c>
      <c r="BB327" s="196">
        <f>IFERROR((VLOOKUP($A327,'1213'!$F$10:$L$408,6,FALSE)/VLOOKUP($A327,'2013'!$F$10:$M$460,8,FALSE))*1000,#N/A)</f>
        <v>0</v>
      </c>
      <c r="BC327" s="196">
        <f>IFERROR((VLOOKUP($A327,'1314'!$F$10:$L$408,6,FALSE)/VLOOKUP($A327,'2014'!$F$10:$M$460,8,FALSE))*1000,#N/A)</f>
        <v>0</v>
      </c>
      <c r="BD327" s="196">
        <f>IFERROR((VLOOKUP($A327,'1415'!$F$10:$L$408,6,FALSE)/VLOOKUP($A327,'2015'!$F$10:$M$460,8,FALSE))*1000,#N/A)</f>
        <v>2.407318247472316</v>
      </c>
      <c r="BE327" s="196">
        <f>IFERROR((VLOOKUP($A327,'1516'!$F$10:$L$408,6,FALSE)/VLOOKUP($A327,'2016'!$F$10:$M$460,8,FALSE))*1000,#N/A)</f>
        <v>0.95556617295747726</v>
      </c>
      <c r="BF327" s="196">
        <f>IFERROR((VLOOKUP($A327,'1617'!$F$10:$L$408,6,FALSE)/VLOOKUP($A327,'2017'!$F$10:$M$460,8,FALSE))*1000,#N/A)</f>
        <v>0.236630383341221</v>
      </c>
      <c r="BG327" s="196">
        <f>IFERROR((VLOOKUP($A327,'1718'!$F$10:$L$408,6,FALSE)/VLOOKUP($A327,'2018'!$F$10:$N$460,9,FALSE))*1000,#N/A)</f>
        <v>0</v>
      </c>
      <c r="BH327" s="196">
        <f>IFERROR((VLOOKUP($A327,'1819'!$F$10:$L$408,6,FALSE)/VLOOKUP($A327,'2018'!$F$10:$N$460,9,FALSE))*1000,#N/A)</f>
        <v>0.2346866932644919</v>
      </c>
      <c r="BI327" s="196">
        <f>IFERROR((VLOOKUP($A327,'1920'!$F$10:$L$408,6,FALSE)/VLOOKUP($A327,'2019'!$F$10:$N$464,8,FALSE))*1000,#N/A)</f>
        <v>0</v>
      </c>
      <c r="BJ327" s="196">
        <f>IFERROR((VLOOKUP($A327,'20 21'!$F$10:$L$408,6,FALSE)/VLOOKUP($A327,'2020'!$F$10:$N$469,8,FALSE))*1000,#N/A)</f>
        <v>0</v>
      </c>
      <c r="BK327" s="196">
        <f>IFERROR((VLOOKUP($A327,'21 22'!$F$10:$L$408,6,FALSE)/VLOOKUP($A327,'2021'!$F$10:$N$469,8,FALSE))*1000,#N/A)</f>
        <v>0</v>
      </c>
      <c r="BL327" s="196">
        <f>IFERROR((VLOOKUP($A327,'22 23'!$F$10:$L$408,6,FALSE)/VLOOKUP($A327,'2022'!$F$10:$N$469,8,FALSE))*1000,#N/A)</f>
        <v>0</v>
      </c>
      <c r="BM327" s="196">
        <f>IFERROR((VLOOKUP($A327,'23 24'!$F$7:$M$408,6,FALSE)/VLOOKUP($A327,'2023'!$C$7:$N$469,9,FALSE))*1000,#N/A)</f>
        <v>0</v>
      </c>
      <c r="BO327" s="196">
        <f>IFERROR((VLOOKUP($A327,'0910'!$F$10:$L$433,7,FALSE)/VLOOKUP($A327,'2010'!$C$5:$K$611,9,FALSE))*1000,#N/A)</f>
        <v>2.7133695115934877</v>
      </c>
      <c r="BP327" s="196">
        <f>IFERROR((VLOOKUP($A327,'1011'!$F$10:$L$433,7,FALSE)/VLOOKUP($A327,'2011'!$C$5:$K$611,9,FALSE))*1000,#N/A)</f>
        <v>6.6420664206642073</v>
      </c>
      <c r="BQ327" s="196">
        <f>IFERROR((VLOOKUP($A327,'1112'!$F$10:$L$408,7,FALSE)/VLOOKUP($A327,'2012'!$F$10:$M$460,8,FALSE))*1000,#N/A)</f>
        <v>3.6737692872887582</v>
      </c>
      <c r="BR327" s="196">
        <f>IFERROR((VLOOKUP($A327,'1213'!$F$10:$L$408,7,FALSE)/VLOOKUP($A327,'2013'!$F$10:$M$460,8,FALSE))*1000,#N/A)</f>
        <v>2.9197080291970803</v>
      </c>
      <c r="BS327" s="196">
        <f>IFERROR((VLOOKUP($A327,'1314'!$F$10:$L$408,7,FALSE)/VLOOKUP($A327,'2014'!$F$10:$M$460,8,FALSE))*1000,#N/A)</f>
        <v>3.134796238244514</v>
      </c>
      <c r="BT327" s="196">
        <f>IFERROR((VLOOKUP($A327,'1415'!$F$10:$L$408,7,FALSE)/VLOOKUP($A327,'2015'!$F$10:$M$460,8,FALSE))*1000,#N/A)</f>
        <v>7.7034183919114101</v>
      </c>
      <c r="BU327" s="196">
        <f>IFERROR((VLOOKUP($A327,'1516'!$F$10:$L$408,7,FALSE)/VLOOKUP($A327,'2016'!$F$10:$M$460,8,FALSE))*1000,#N/A)</f>
        <v>5.2556139512661249</v>
      </c>
      <c r="BV327" s="196">
        <f>IFERROR((VLOOKUP($A327,'1617'!$F$10:$L$408,7,FALSE)/VLOOKUP($A327,'2017'!$F$10:$M$460,8,FALSE))*1000,#N/A)</f>
        <v>3.549455750118315</v>
      </c>
      <c r="BW327" s="196">
        <f>IFERROR((VLOOKUP($A327,'1718'!$F$10:$L$408,7,FALSE)/VLOOKUP($A327,'2018'!$F$10:$N$460,9,FALSE))*1000,#N/A)</f>
        <v>5.397793945083313</v>
      </c>
      <c r="BX327" s="196">
        <f>IFERROR((VLOOKUP($A327,'1819'!$F$10:$L$408,7,FALSE)/VLOOKUP($A327,'2018'!$F$10:$N$460,9,FALSE))*1000,#N/A)</f>
        <v>1.1734334663224595</v>
      </c>
      <c r="BY327" s="196">
        <f>IFERROR((VLOOKUP($A327,'1920'!$F$10:$L$408,7,FALSE)/VLOOKUP($A327,'2019'!$F$10:$N$464,8,FALSE))*1000,#N/A)</f>
        <v>1.1672152578378505</v>
      </c>
      <c r="BZ327" s="196">
        <f>IFERROR((VLOOKUP($A327,'20 21'!$F$10:$L$408,7,FALSE)/VLOOKUP($A327,'2020'!$F$10:$N$469,8,FALSE))*1000,#N/A)</f>
        <v>0.69128883891126613</v>
      </c>
      <c r="CA327" s="196">
        <f>IFERROR((VLOOKUP($A327,'21 22'!$F$10:$L$408,7,FALSE)/VLOOKUP($A327,'2021'!$F$10:$N$469,8,FALSE))*1000,#N/A)</f>
        <v>6.6562614763128902</v>
      </c>
      <c r="CB327" s="196">
        <f>IFERROR((VLOOKUP($A327,'22 23'!$F$10:$L$408,7,FALSE)/VLOOKUP($A327,'2022'!$F$10:$N$469,8,FALSE))*1000,#N/A)</f>
        <v>2.2751057924193474</v>
      </c>
      <c r="CC327" s="196">
        <f>IFERROR((VLOOKUP($A327,'23 24'!$F$7:$M$408,7,FALSE)/VLOOKUP($A327,'2023'!$C$7:$N$469,9,FALSE))*1000,#N/A)</f>
        <v>2.691669283567359</v>
      </c>
      <c r="CE327" s="198">
        <f>IFERROR((VLOOKUP($A327,'0910'!$F$10:$S$433,9,FALSE)/VLOOKUP($A327,'2010'!$C$5:$K$611,9,FALSE))*1000,#N/A)</f>
        <v>5.6734089787863837</v>
      </c>
      <c r="CF327" s="198">
        <f>IFERROR((VLOOKUP($A327,'1011'!$F$10:$S$433,10,FALSE)/VLOOKUP($A327,'2011'!$C$5:$K$611,9,FALSE))*1000,#N/A)</f>
        <v>3.1980319803198034</v>
      </c>
      <c r="CG327" s="198">
        <f>IFERROR((VLOOKUP($A327,'1112'!$F$10:$S$408,9,FALSE)/VLOOKUP($A327,'2012'!$F$10:$M$460,8,FALSE))*1000,#N/A)</f>
        <v>4.1636051922605928</v>
      </c>
      <c r="CH327" s="198">
        <f>IFERROR((VLOOKUP($A327,'1213'!$F$10:$S$408,9,FALSE)/VLOOKUP($A327,'2013'!$F$10:$M$460,8,FALSE))*1000,#N/A)</f>
        <v>7.0559610705596105</v>
      </c>
      <c r="CI327" s="198">
        <f>IFERROR((VLOOKUP($A327,'1314'!$F$10:$S$408,9,FALSE)/VLOOKUP($A327,'2014'!$F$10:$M$460,8,FALSE))*1000,#N/A)</f>
        <v>8.6809741982155764</v>
      </c>
      <c r="CJ327" s="198">
        <f>IFERROR((VLOOKUP($A327,'1415'!$F$10:$S$408,9,FALSE)/VLOOKUP($A327,'2015'!$F$10:$M$460,8,FALSE))*1000,#N/A)</f>
        <v>1.9258545979778525</v>
      </c>
      <c r="CK327" s="198">
        <f>IFERROR((VLOOKUP($A327,'1516'!$F$10:$S$408,9,FALSE)/VLOOKUP($A327,'2016'!$F$10:$M$460,8,FALSE))*1000,#N/A)</f>
        <v>5.0167224080267561</v>
      </c>
      <c r="CL327" s="198">
        <f>IFERROR((VLOOKUP($A327,'1617'!$F$10:$S$408,9,FALSE)/VLOOKUP($A327,'2017'!$F$10:$M$460,8,FALSE))*1000,#N/A)</f>
        <v>5.9157595835305257</v>
      </c>
      <c r="CM327" s="198">
        <f>IFERROR((VLOOKUP($A327,'1718'!$F$10:$S$408,9,FALSE)/VLOOKUP($A327,'2018'!$F$10:$N$460,9,FALSE))*1000,#N/A)</f>
        <v>3.7549870922318704</v>
      </c>
      <c r="CN327" s="198">
        <f>IFERROR((VLOOKUP($A327,'1819'!$F$10:$S$408,9,FALSE)/VLOOKUP($A327,'2018'!$F$10:$N$460,9,FALSE))*1000,#N/A)</f>
        <v>4.2243604787608549</v>
      </c>
      <c r="CO327" s="198">
        <f>IFERROR((VLOOKUP($A327,'1920'!$F$10:$S$408,9,FALSE)/VLOOKUP($A327,'2019'!$F$10:$N$464,8,FALSE))*1000,#N/A)</f>
        <v>4.2019749282162611</v>
      </c>
      <c r="CP327" s="198">
        <f>IFERROR((VLOOKUP($A327,'20 21'!$F$10:$S$408,9,FALSE)/VLOOKUP($A327,'2020'!$F$10:$N$469,8,FALSE))*1000,#N/A)</f>
        <v>1.6130072907929545</v>
      </c>
      <c r="CQ327" s="198">
        <f>IFERROR((VLOOKUP($A327,'21 22'!$F$10:$S$408,9,FALSE)/VLOOKUP($A327,'2021'!$F$10:$N$469,8,FALSE))*1000,#N/A)</f>
        <v>2.9838413514506059</v>
      </c>
      <c r="CR327" s="198">
        <f>IFERROR((VLOOKUP($A327,'22 23'!$F$10:$S$408,9,FALSE)/VLOOKUP($A327,'2022'!$F$10:$N$469,8,FALSE))*1000,#N/A)</f>
        <v>1.3650634754516084</v>
      </c>
      <c r="CS327" s="196">
        <f>IFERROR((VLOOKUP($A327,'23 24'!$F$7:$S$408,9,FALSE)/VLOOKUP($A327,'2023'!$C$7:$N$469,9,FALSE))*1000,#N/A)</f>
        <v>3.3645866044591988</v>
      </c>
      <c r="CU327" s="198">
        <f>IFERROR((VLOOKUP($A327,'0910'!$F$10:$S$433,10,FALSE)/VLOOKUP($A327,'2010'!$C$5:$K$611,9,FALSE))*1000,#N/A)</f>
        <v>0.74000986679822389</v>
      </c>
      <c r="CV327" s="198">
        <f>IFERROR((VLOOKUP($A327,'1011'!$F$10:$S$433,11,FALSE)/VLOOKUP($A327,'2011'!$C$5:$K$611,9,FALSE))*1000,#N/A)</f>
        <v>0.49200492004920043</v>
      </c>
      <c r="CW327" s="198">
        <f>IFERROR((VLOOKUP($A327,'1112'!$F$10:$S$408,10,FALSE)/VLOOKUP($A327,'2012'!$F$10:$M$460,8,FALSE))*1000,#N/A)</f>
        <v>0.24491795248591722</v>
      </c>
      <c r="CX327" s="198">
        <f>IFERROR((VLOOKUP($A327,'1213'!$F$10:$S$408,10,FALSE)/VLOOKUP($A327,'2013'!$F$10:$M$460,8,FALSE))*1000,#N/A)</f>
        <v>0.72992700729927007</v>
      </c>
      <c r="CY327" s="198">
        <f>IFERROR((VLOOKUP($A327,'1314'!$F$10:$S$408,10,FALSE)/VLOOKUP($A327,'2014'!$F$10:$M$460,8,FALSE))*1000,#N/A)</f>
        <v>0</v>
      </c>
      <c r="CZ327" s="198">
        <f>IFERROR((VLOOKUP($A327,'1415'!$F$10:$S$408,10,FALSE)/VLOOKUP($A327,'2015'!$F$10:$M$460,8,FALSE))*1000,#N/A)</f>
        <v>0.72219547424169472</v>
      </c>
      <c r="DA327" s="198">
        <f>IFERROR((VLOOKUP($A327,'1516'!$F$10:$S$408,10,FALSE)/VLOOKUP($A327,'2016'!$F$10:$M$460,8,FALSE))*1000,#N/A)</f>
        <v>0</v>
      </c>
      <c r="DB327" s="198">
        <f>IFERROR((VLOOKUP($A327,'1617'!$F$10:$S$408,10,FALSE)/VLOOKUP($A327,'2017'!$F$10:$M$460,8,FALSE))*1000,#N/A)</f>
        <v>0.70989115002366299</v>
      </c>
      <c r="DC327" s="198">
        <f>IFERROR((VLOOKUP($A327,'1718'!$F$10:$S$408,10,FALSE)/VLOOKUP($A327,'2018'!$F$10:$N$460,9,FALSE))*1000,#N/A)</f>
        <v>0.70406007979347573</v>
      </c>
      <c r="DD327" s="198">
        <f>IFERROR((VLOOKUP($A327,'1819'!$F$10:$S$408,10,FALSE)/VLOOKUP($A327,'2018'!$F$10:$N$460,9,FALSE))*1000,#N/A)</f>
        <v>0.93874677305796761</v>
      </c>
      <c r="DE327" s="198">
        <f>IFERROR((VLOOKUP($A327,'1920'!$F$10:$S$408,10,FALSE)/VLOOKUP($A327,'2019'!$F$10:$N$464,8,FALSE))*1000,#N/A)</f>
        <v>0.23344305156757009</v>
      </c>
      <c r="DF327" s="198">
        <f>IFERROR((VLOOKUP($A327,'20 21'!$F$10:$S$408,10,FALSE)/VLOOKUP($A327,'2020'!$F$10:$N$469,8,FALSE))*1000,#N/A)</f>
        <v>0</v>
      </c>
      <c r="DG327" s="198">
        <f>IFERROR((VLOOKUP($A327,'21 22'!$F$10:$S$408,10,FALSE)/VLOOKUP($A327,'2021'!$F$10:$N$469,8,FALSE))*1000,#N/A)</f>
        <v>2.2952625780389275</v>
      </c>
      <c r="DH327" s="198">
        <f>IFERROR((VLOOKUP($A327,'22 23'!$F$10:$S$408,10,FALSE)/VLOOKUP($A327,'2022'!$F$10:$N$469,8,FALSE))*1000,#N/A)</f>
        <v>0.22751057924193474</v>
      </c>
      <c r="DI327" s="196">
        <f>IFERROR((VLOOKUP($A327,'23 24'!$F$7:$S$408,10,FALSE)/VLOOKUP($A327,'2023'!$C$7:$N$469,9,FALSE))*1000,#N/A)</f>
        <v>0</v>
      </c>
      <c r="DK327" s="198">
        <f>IFERROR((VLOOKUP($A327,'0910'!$F$10:$S$433,11,FALSE)/VLOOKUP($A327,'2010'!$C$5:$K$611,9,FALSE))*1000,#N/A)</f>
        <v>0</v>
      </c>
      <c r="DL327" s="198">
        <f>IFERROR((VLOOKUP($A327,'1011'!$F$10:$S$433,12,FALSE)/VLOOKUP($A327,'2011'!$C$5:$K$611,9,FALSE))*1000,#N/A)</f>
        <v>0</v>
      </c>
      <c r="DM327" s="198">
        <f>IFERROR((VLOOKUP($A327,'1112'!$F$10:$S$408,11,FALSE)/VLOOKUP($A327,'2012'!$F$10:$M$460,8,FALSE))*1000,#N/A)</f>
        <v>0</v>
      </c>
      <c r="DN327" s="198">
        <f>IFERROR((VLOOKUP($A327,'1213'!$F$10:$S$408,11,FALSE)/VLOOKUP($A327,'2013'!$F$10:$M$460,8,FALSE))*1000,#N/A)</f>
        <v>0</v>
      </c>
      <c r="DO327" s="198">
        <f>IFERROR((VLOOKUP($A327,'1314'!$F$10:$S$408,11,FALSE)/VLOOKUP($A327,'2014'!$F$10:$M$460,8,FALSE))*1000,#N/A)</f>
        <v>0</v>
      </c>
      <c r="DP327" s="198">
        <f>IFERROR((VLOOKUP($A327,'1415'!$F$10:$S$408,11,FALSE)/VLOOKUP($A327,'2015'!$F$10:$M$460,8,FALSE))*1000,#N/A)</f>
        <v>0.24073182474723157</v>
      </c>
      <c r="DQ327" s="198">
        <f>IFERROR((VLOOKUP($A327,'1516'!$F$10:$S$408,11,FALSE)/VLOOKUP($A327,'2016'!$F$10:$M$460,8,FALSE))*1000,#N/A)</f>
        <v>2.8666985188724321</v>
      </c>
      <c r="DR327" s="198">
        <f>IFERROR((VLOOKUP($A327,'1617'!$F$10:$S$408,11,FALSE)/VLOOKUP($A327,'2017'!$F$10:$M$460,8,FALSE))*1000,#N/A)</f>
        <v>4.0227165168007577</v>
      </c>
      <c r="DS327" s="198">
        <f>IFERROR((VLOOKUP($A327,'1718'!$F$10:$S$408,11,FALSE)/VLOOKUP($A327,'2018'!$F$10:$N$460,9,FALSE))*1000,#N/A)</f>
        <v>0</v>
      </c>
      <c r="DT327" s="198">
        <f>IFERROR((VLOOKUP($A327,'1819'!$F$10:$S$408,11,FALSE)/VLOOKUP($A327,'2018'!$F$10:$N$460,9,FALSE))*1000,#N/A)</f>
        <v>0</v>
      </c>
      <c r="DU327" s="198">
        <f>IFERROR((VLOOKUP($A327,'1920'!$F$10:$S$408,11,FALSE)/VLOOKUP($A327,'2019'!$F$10:$N$464,8,FALSE))*1000,#N/A)</f>
        <v>0</v>
      </c>
      <c r="DV327" s="198">
        <f>IFERROR((VLOOKUP($A327,'20 21'!$F$10:$S$408,11,FALSE)/VLOOKUP($A327,'2020'!$F$10:$N$469,8,FALSE))*1000,#N/A)</f>
        <v>0</v>
      </c>
      <c r="DW327" s="198">
        <f>IFERROR((VLOOKUP($A327,'21 22'!$F$10:$S$408,11,FALSE)/VLOOKUP($A327,'2021'!$F$10:$N$469,8,FALSE))*1000,#N/A)</f>
        <v>1.1476312890194638</v>
      </c>
      <c r="DX327" s="198">
        <f>IFERROR((VLOOKUP($A327,'22 23'!$F$10:$S$408,11,FALSE)/VLOOKUP($A327,'2022'!$F$10:$N$469,8,FALSE))*1000,#N/A)</f>
        <v>0</v>
      </c>
      <c r="DY327" s="196">
        <f>IFERROR((VLOOKUP($A327,'23 24'!$F$7:$S$408,11,FALSE)/VLOOKUP($A327,'2023'!$C$7:$N$469,9,FALSE))*1000,#N/A)</f>
        <v>1.1215288681530662</v>
      </c>
      <c r="EA327" s="198">
        <f>IFERROR((VLOOKUP($A327,'0910'!$F$10:$S$433,12,FALSE)/VLOOKUP($A327,'2010'!$C$5:$K$611,9,FALSE))*1000,#N/A)</f>
        <v>6.4134188455846077</v>
      </c>
      <c r="EB327" s="198">
        <f>IFERROR((VLOOKUP($A327,'1011'!$F$10:$S$433,13,FALSE)/VLOOKUP($A327,'2011'!$C$5:$K$611,9,FALSE))*1000,#N/A)</f>
        <v>3.6900369003690034</v>
      </c>
      <c r="EC327" s="198">
        <f>IFERROR((VLOOKUP($A327,'1112'!$F$10:$S$408,12,FALSE)/VLOOKUP($A327,'2012'!$F$10:$M$460,8,FALSE))*1000,#N/A)</f>
        <v>4.4085231447465096</v>
      </c>
      <c r="ED327" s="198">
        <f>IFERROR((VLOOKUP($A327,'1213'!$F$10:$S$408,12,FALSE)/VLOOKUP($A327,'2013'!$F$10:$M$460,8,FALSE))*1000,#N/A)</f>
        <v>7.785888077858881</v>
      </c>
      <c r="EE327" s="198">
        <f>IFERROR((VLOOKUP($A327,'1314'!$F$10:$S$408,12,FALSE)/VLOOKUP($A327,'2014'!$F$10:$M$460,8,FALSE))*1000,#N/A)</f>
        <v>8.6809741982155764</v>
      </c>
      <c r="EF327" s="198">
        <f>IFERROR((VLOOKUP($A327,'1415'!$F$10:$S$408,12,FALSE)/VLOOKUP($A327,'2015'!$F$10:$M$460,8,FALSE))*1000,#N/A)</f>
        <v>2.8887818969667789</v>
      </c>
      <c r="EG327" s="198">
        <f>IFERROR((VLOOKUP($A327,'1516'!$F$10:$S$408,12,FALSE)/VLOOKUP($A327,'2016'!$F$10:$M$460,8,FALSE))*1000,#N/A)</f>
        <v>8.1223124701385583</v>
      </c>
      <c r="EH327" s="198">
        <f>IFERROR((VLOOKUP($A327,'1617'!$F$10:$S$408,12,FALSE)/VLOOKUP($A327,'2017'!$F$10:$M$460,8,FALSE))*1000,#N/A)</f>
        <v>10.411736867013724</v>
      </c>
      <c r="EI327" s="198">
        <f>IFERROR((VLOOKUP($A327,'1718'!$F$10:$S$408,12,FALSE)/VLOOKUP($A327,'2018'!$F$10:$N$460,9,FALSE))*1000,#N/A)</f>
        <v>4.459047172025346</v>
      </c>
      <c r="EJ327" s="198">
        <f>IFERROR((VLOOKUP($A327,'1819'!$F$10:$S$408,12,FALSE)/VLOOKUP($A327,'2018'!$F$10:$N$460,9,FALSE))*1000,#N/A)</f>
        <v>5.1631072518188219</v>
      </c>
      <c r="EK327" s="198">
        <f>IFERROR((VLOOKUP($A327,'1920'!$F$10:$S$408,12,FALSE)/VLOOKUP($A327,'2019'!$F$10:$N$464,8,FALSE))*1000,#N/A)</f>
        <v>4.435417979783832</v>
      </c>
      <c r="EL327" s="198">
        <f>IFERROR((VLOOKUP($A327,'20 21'!$F$10:$S$408,12,FALSE)/VLOOKUP($A327,'2020'!$F$10:$N$469,8,FALSE))*1000,#N/A)</f>
        <v>1.6130072907929545</v>
      </c>
      <c r="EM327" s="198">
        <f>IFERROR((VLOOKUP($A327,'21 22'!$F$10:$S$408,12,FALSE)/VLOOKUP($A327,'2021'!$F$10:$N$469,8,FALSE))*1000,#N/A)</f>
        <v>6.1972089607051046</v>
      </c>
      <c r="EN327" s="198">
        <f>IFERROR((VLOOKUP($A327,'22 23'!$F$10:$S$408,12,FALSE)/VLOOKUP($A327,'2022'!$F$10:$N$469,8,FALSE))*1000,#N/A)</f>
        <v>1.5925740546935434</v>
      </c>
      <c r="EO327" s="196">
        <f>IFERROR((VLOOKUP($A327,'23 24'!$F$7:$S$408,12,FALSE)/VLOOKUP($A327,'2023'!$C$7:$N$469,9,FALSE))*1000,#N/A)</f>
        <v>4.7104212462428778</v>
      </c>
    </row>
    <row r="328" spans="1:145" x14ac:dyDescent="0.3">
      <c r="A328" t="s">
        <v>1694</v>
      </c>
      <c r="B328" t="s">
        <v>1743</v>
      </c>
      <c r="C328" t="str">
        <f>IF(VLOOKUP($A328,'0910'!$F$10:$L$433,1,FALSE)=VLOOKUP($A328,'2010'!$C$5:$K$611,1,FALSE),VLOOKUP($A328,'0910'!$F$10:$L$433,1,FALSE),FALSE)</f>
        <v>Wokingham</v>
      </c>
      <c r="D328" t="str">
        <f>IF(VLOOKUP($A328,'1011'!$F$10:$L$433,1,FALSE)=VLOOKUP($A328,'2011'!$C$5:$K$611,1,FALSE),VLOOKUP($A328,'1011'!$F$10:$L$433,1,FALSE),FALSE)</f>
        <v>Wokingham</v>
      </c>
      <c r="E328" t="str">
        <f>IF(VLOOKUP(A328,'1112'!$F$10:$L$408,1,FALSE)=VLOOKUP(A328,'2012'!$F$10:$M$460,1,FALSE),VLOOKUP(A328,'1112'!$F$10:$L$408,1,FALSE),FALSE)</f>
        <v>Wokingham</v>
      </c>
      <c r="F328" t="str">
        <f>IF(VLOOKUP($A328,'1213'!$F$10:$L$408,1,FALSE)=VLOOKUP($A328,'2013'!$F$10:$M$460,1,FALSE),VLOOKUP($A328,'1213'!$F$10:$L$408,1,FALSE),FALSE)</f>
        <v>Wokingham</v>
      </c>
      <c r="G328" t="str">
        <f>IF(VLOOKUP($A328,'1314'!$F$10:$L$408,1,FALSE)=VLOOKUP($A328,'2014'!$F$10:$M$460,1,FALSE),VLOOKUP($A328,'1314'!$F$10:$L$408,1,FALSE),FALSE)</f>
        <v>Wokingham</v>
      </c>
      <c r="H328" t="str">
        <f>IF(VLOOKUP($A328,'1415'!$F$10:$L$408,1,FALSE)=VLOOKUP($A328,'2015'!$F$10:$M$460,1,FALSE),VLOOKUP($A328,'1415'!$F$10:$L$408,1,FALSE),FALSE)</f>
        <v>Wokingham</v>
      </c>
      <c r="I328" t="str">
        <f>IF(VLOOKUP($A328,'1516'!$F$10:$L$408,1,FALSE)=VLOOKUP($A328,'2015'!$F$10:$M$460,1,FALSE),VLOOKUP($A328,'1516'!$F$10:$L$408,1,FALSE),FALSE)</f>
        <v>Wokingham</v>
      </c>
      <c r="J328" t="str">
        <f>IF(VLOOKUP($A328,'1617'!$F$10:$L$408,1,FALSE)=VLOOKUP($A328,'2016'!$F$10:$M$460,1,FALSE),VLOOKUP($A328,'1617'!$F$10:$L$408,1,FALSE),FALSE)</f>
        <v>Wokingham</v>
      </c>
      <c r="K328" t="str">
        <f>IF(VLOOKUP($A328,'1718'!$F$10:$M$408,1,FALSE)=VLOOKUP($A328,'2017'!$F$10:$M$460,1,FALSE),VLOOKUP($A328,'1718'!$F$10:$M$408,1,FALSE),FALSE)</f>
        <v>Wokingham</v>
      </c>
      <c r="L328" t="str">
        <f>IF(VLOOKUP($A328,'1819'!$F$10:$M$408,1,FALSE)=VLOOKUP($A328,'2018'!$F$10:$M$460,1,FALSE),VLOOKUP($A328,'1819'!$F$10:$M$408,1,FALSE),FALSE)</f>
        <v>Wokingham</v>
      </c>
      <c r="M328" t="str">
        <f>IF(VLOOKUP($A328,'1920'!$F$10:$M$408,1,FALSE)=VLOOKUP($A328,'2019'!$F$10:$M$464,1,FALSE),VLOOKUP($A328,'1920'!$F$10:$M$408,1,FALSE),FALSE)</f>
        <v>Wokingham</v>
      </c>
      <c r="N328" t="str">
        <f>IF(VLOOKUP($A328,'20 21'!$F$10:$N$408,1,FALSE)=VLOOKUP($A328,'2020'!$F$10:$O$468,1,FALSE),VLOOKUP($A328,'20 21'!$F$10:$N$408,1,FALSE),FALSE)</f>
        <v>Wokingham</v>
      </c>
      <c r="O328" t="str">
        <f>IF(VLOOKUP($A328,'21 22'!$F$10:$N$408,1,FALSE)=VLOOKUP($A328,'2021'!$F$10:$O$471,1,FALSE),VLOOKUP($A328,'21 22'!$F$10:$N$408,1,FALSE),FALSE)</f>
        <v>Wokingham</v>
      </c>
      <c r="P328" t="str">
        <f>IF(VLOOKUP($A328,'22 23'!$F$10:$N$408,1,FALSE)=VLOOKUP($A328,'2022'!$F$10:$O$468,1,FALSE),VLOOKUP($A328,'22 23'!$F$10:$N$408,1,FALSE),FALSE)</f>
        <v>Wokingham</v>
      </c>
      <c r="Q328" t="str">
        <f>IF(VLOOKUP($A328,'23 24'!$F$7:$N$408,1,FALSE)=VLOOKUP($A328,'2023'!$C$7:$O$468,1,FALSE),VLOOKUP($A328,'23 24'!$F$7:$N$408,1,FALSE),FALSE)</f>
        <v>Wokingham</v>
      </c>
      <c r="S328" s="196">
        <f>IFERROR((VLOOKUP($A328,'0910'!$F$10:$L$433,4,FALSE)/VLOOKUP($A328,'2010'!$C$5:$K$611,9,FALSE))*1000,#N/A)</f>
        <v>3.0502488360892599</v>
      </c>
      <c r="T328" s="196">
        <f>IFERROR((VLOOKUP($A328,'1011'!$F$10:$L$433,4,FALSE)/VLOOKUP($A328,'2011'!$C$5:$K$611,9,FALSE))*1000,#N/A)</f>
        <v>3.0414599007523608</v>
      </c>
      <c r="U328" s="196">
        <f>IFERROR((VLOOKUP($A328,'1112'!$F$10:$L$408,4,FALSE)/VLOOKUP($A328,'2012'!$F$10:$M$460,8,FALSE))*1000,#N/A)</f>
        <v>4.4621513944223112</v>
      </c>
      <c r="V328" s="196">
        <f>IFERROR((VLOOKUP($A328,'1213'!$F$10:$L$408,4,FALSE)/VLOOKUP($A328,'2013'!$F$10:$M$460,8,FALSE))*1000,#N/A)</f>
        <v>4.4338875692794932</v>
      </c>
      <c r="W328" s="196">
        <f>IFERROR((VLOOKUP($A328,'1314'!$F$10:$L$408,4,FALSE)/VLOOKUP($A328,'2014'!$F$10:$M$460,8,FALSE))*1000,#N/A)</f>
        <v>5.6568196103079824</v>
      </c>
      <c r="X328" s="196">
        <f>IFERROR((VLOOKUP($A328,'1415'!$F$10:$L$408,4,FALSE)/VLOOKUP($A328,'2015'!$F$10:$M$460,8,FALSE))*1000,#N/A)</f>
        <v>7.48829953198128</v>
      </c>
      <c r="Y328" s="196">
        <f>IFERROR((VLOOKUP($A328,'1516'!$F$10:$L$408,4,FALSE)/VLOOKUP($A328,'2016'!$F$10:$M$460,8,FALSE))*1000,#N/A)</f>
        <v>11.432102579947474</v>
      </c>
      <c r="Z328" s="196">
        <f>IFERROR((VLOOKUP($A328,'1617'!$F$10:$L$408,4,FALSE)/VLOOKUP($A328,'2017'!$F$10:$M$460,8,FALSE))*1000,#N/A)</f>
        <v>16.75041876046901</v>
      </c>
      <c r="AA328" s="196">
        <f>IFERROR((VLOOKUP($A328,'1718'!$F$10:$L$408,4,FALSE)/VLOOKUP($A328,'2018'!$F$10:$N$460,9,FALSE))*1000,#N/A)</f>
        <v>15.629651682048229</v>
      </c>
      <c r="AB328" s="196">
        <f>IFERROR((VLOOKUP($A328,'1819'!$F$10:$L$408,4,FALSE)/VLOOKUP($A328,'2018'!$F$10:$N$460,9,FALSE))*1000,#N/A)</f>
        <v>18.309020541827927</v>
      </c>
      <c r="AC328" s="196">
        <f>IFERROR((VLOOKUP($A328,'1920'!$F$10:$L$408,4,FALSE)/VLOOKUP($A328,'2019'!$F$10:$N$464,8,FALSE))*1000,#N/A)</f>
        <v>9.0610157106320788</v>
      </c>
      <c r="AD328" s="196">
        <f>IFERROR((VLOOKUP($A328,'20 21'!$F$10:$M$408,4,FALSE)/VLOOKUP($A328,'2020'!$F$10:$N$469,8,FALSE))*1000,#N/A)</f>
        <v>5.9699286167106829</v>
      </c>
      <c r="AE328" s="196">
        <f>IFERROR((VLOOKUP($A328,'21 22'!$F$10:$M$408,4,FALSE)/VLOOKUP($A328,'2021'!$F$10:$N$469,8,FALSE))*1000,#N/A)</f>
        <v>10.765767655159879</v>
      </c>
      <c r="AF328" s="196">
        <f>IFERROR((VLOOKUP($A328,'22 23'!$F$10:$M$408,4,FALSE)/VLOOKUP($A328,'2022'!$F$10:$N$469,8,FALSE))*1000,#N/A)</f>
        <v>6.164045805709276</v>
      </c>
      <c r="AG328" s="196">
        <f>IFERROR((VLOOKUP($A328,'23 24'!$F$7:$M$408,4,FALSE)/VLOOKUP($A328,'2023'!$C$7:$N$469,9,FALSE))*1000,#N/A)</f>
        <v>5.2806174260375061</v>
      </c>
      <c r="AI328" s="196">
        <f>IFERROR((VLOOKUP($A328,'0910'!$F$10:$L$433,5,FALSE)/VLOOKUP($A328,'2010'!$C$5:$K$611,9,FALSE))*1000,#N/A)</f>
        <v>0.80269706212875258</v>
      </c>
      <c r="AJ328" s="196">
        <f>IFERROR((VLOOKUP($A328,'1011'!$F$10:$L$433,5,FALSE)/VLOOKUP($A328,'2011'!$C$5:$K$611,9,FALSE))*1000,#N/A)</f>
        <v>0.32015367376340642</v>
      </c>
      <c r="AK328" s="196">
        <f>IFERROR((VLOOKUP($A328,'1112'!$F$10:$L$408,5,FALSE)/VLOOKUP($A328,'2012'!$F$10:$M$460,8,FALSE))*1000,#N/A)</f>
        <v>0.15936254980079681</v>
      </c>
      <c r="AL328" s="196">
        <f>IFERROR((VLOOKUP($A328,'1213'!$F$10:$L$408,5,FALSE)/VLOOKUP($A328,'2013'!$F$10:$M$460,8,FALSE))*1000,#N/A)</f>
        <v>1.2668250197941411</v>
      </c>
      <c r="AM328" s="196">
        <f>IFERROR((VLOOKUP($A328,'1314'!$F$10:$L$408,5,FALSE)/VLOOKUP($A328,'2014'!$F$10:$M$460,8,FALSE))*1000,#N/A)</f>
        <v>1.5713387806411063</v>
      </c>
      <c r="AN328" s="196">
        <f>IFERROR((VLOOKUP($A328,'1415'!$F$10:$L$408,5,FALSE)/VLOOKUP($A328,'2015'!$F$10:$M$460,8,FALSE))*1000,#N/A)</f>
        <v>1.4040561622464898</v>
      </c>
      <c r="AO328" s="196">
        <f>IFERROR((VLOOKUP($A328,'1516'!$F$10:$L$408,5,FALSE)/VLOOKUP($A328,'2016'!$F$10:$M$460,8,FALSE))*1000,#N/A)</f>
        <v>2.626293835933879</v>
      </c>
      <c r="AP328" s="196">
        <f>IFERROR((VLOOKUP($A328,'1617'!$F$10:$L$408,5,FALSE)/VLOOKUP($A328,'2017'!$F$10:$M$460,8,FALSE))*1000,#N/A)</f>
        <v>3.6546368204659663</v>
      </c>
      <c r="AQ328" s="196">
        <f>IFERROR((VLOOKUP($A328,'1718'!$F$10:$L$408,5,FALSE)/VLOOKUP($A328,'2018'!$F$10:$N$460,9,FALSE))*1000,#N/A)</f>
        <v>4.7633224173861271</v>
      </c>
      <c r="AR328" s="196">
        <f>IFERROR((VLOOKUP($A328,'1819'!$F$10:$L$408,5,FALSE)/VLOOKUP($A328,'2018'!$F$10:$N$460,9,FALSE))*1000,#N/A)</f>
        <v>4.3167609407561773</v>
      </c>
      <c r="AS328" s="196">
        <f>IFERROR((VLOOKUP($A328,'1920'!$F$10:$L$408,5,FALSE)/VLOOKUP($A328,'2019'!$F$10:$N$464,8,FALSE))*1000,#N/A)</f>
        <v>4.6766532700036532</v>
      </c>
      <c r="AT328" s="196">
        <f>IFERROR((VLOOKUP($A328,'20 21'!$F$10:$L$408,5,FALSE)/VLOOKUP($A328,'2020'!$F$10:$N$469,8,FALSE))*1000,#N/A)</f>
        <v>0.56856463016292225</v>
      </c>
      <c r="AU328" s="196">
        <f>IFERROR((VLOOKUP($A328,'21 22'!$F$10:$L$408,5,FALSE)/VLOOKUP($A328,'2021'!$F$10:$N$469,8,FALSE))*1000,#N/A)</f>
        <v>2.0972274652908856</v>
      </c>
      <c r="AV328" s="196">
        <f>IFERROR((VLOOKUP($A328,'22 23'!$F$10:$L$408,5,FALSE)/VLOOKUP($A328,'2022'!$F$10:$N$469,8,FALSE))*1000,#N/A)</f>
        <v>2.6025971179661389</v>
      </c>
      <c r="AW328" s="196">
        <f>IFERROR((VLOOKUP($A328,'23 24'!$F$7:$M$408,5,FALSE)/VLOOKUP($A328,'2023'!$C$7:$N$469,9,FALSE))*1000,#N/A)</f>
        <v>1.7602058086791688</v>
      </c>
      <c r="AY328" s="196">
        <f>IFERROR((VLOOKUP($A328,'0910'!$F$10:$L$433,6,FALSE)/VLOOKUP($A328,'2010'!$C$5:$K$611,9,FALSE))*1000,#N/A)</f>
        <v>0</v>
      </c>
      <c r="AZ328" s="196">
        <f>IFERROR((VLOOKUP($A328,'1011'!$F$10:$L$433,6,FALSE)/VLOOKUP($A328,'2011'!$C$5:$K$611,9,FALSE))*1000,#N/A)</f>
        <v>0</v>
      </c>
      <c r="BA328" s="196">
        <f>IFERROR((VLOOKUP($A328,'1112'!$F$10:$L$408,6,FALSE)/VLOOKUP($A328,'2012'!$F$10:$M$460,8,FALSE))*1000,#N/A)</f>
        <v>0</v>
      </c>
      <c r="BB328" s="196">
        <f>IFERROR((VLOOKUP($A328,'1213'!$F$10:$L$408,6,FALSE)/VLOOKUP($A328,'2013'!$F$10:$M$460,8,FALSE))*1000,#N/A)</f>
        <v>0</v>
      </c>
      <c r="BC328" s="196">
        <f>IFERROR((VLOOKUP($A328,'1314'!$F$10:$L$408,6,FALSE)/VLOOKUP($A328,'2014'!$F$10:$M$460,8,FALSE))*1000,#N/A)</f>
        <v>0</v>
      </c>
      <c r="BD328" s="196">
        <f>IFERROR((VLOOKUP($A328,'1415'!$F$10:$L$408,6,FALSE)/VLOOKUP($A328,'2015'!$F$10:$M$460,8,FALSE))*1000,#N/A)</f>
        <v>0</v>
      </c>
      <c r="BE328" s="196">
        <f>IFERROR((VLOOKUP($A328,'1516'!$F$10:$L$408,6,FALSE)/VLOOKUP($A328,'2016'!$F$10:$M$460,8,FALSE))*1000,#N/A)</f>
        <v>0</v>
      </c>
      <c r="BF328" s="196">
        <f>IFERROR((VLOOKUP($A328,'1617'!$F$10:$L$408,6,FALSE)/VLOOKUP($A328,'2017'!$F$10:$M$460,8,FALSE))*1000,#N/A)</f>
        <v>0</v>
      </c>
      <c r="BG328" s="196">
        <f>IFERROR((VLOOKUP($A328,'1718'!$F$10:$L$408,6,FALSE)/VLOOKUP($A328,'2018'!$F$10:$N$460,9,FALSE))*1000,#N/A)</f>
        <v>0</v>
      </c>
      <c r="BH328" s="196">
        <f>IFERROR((VLOOKUP($A328,'1819'!$F$10:$L$408,6,FALSE)/VLOOKUP($A328,'2018'!$F$10:$N$460,9,FALSE))*1000,#N/A)</f>
        <v>0</v>
      </c>
      <c r="BI328" s="196">
        <f>IFERROR((VLOOKUP($A328,'1920'!$F$10:$L$408,6,FALSE)/VLOOKUP($A328,'2019'!$F$10:$N$464,8,FALSE))*1000,#N/A)</f>
        <v>0</v>
      </c>
      <c r="BJ328" s="196">
        <f>IFERROR((VLOOKUP($A328,'20 21'!$F$10:$L$408,6,FALSE)/VLOOKUP($A328,'2020'!$F$10:$N$469,8,FALSE))*1000,#N/A)</f>
        <v>0</v>
      </c>
      <c r="BK328" s="196">
        <f>IFERROR((VLOOKUP($A328,'21 22'!$F$10:$L$408,6,FALSE)/VLOOKUP($A328,'2021'!$F$10:$N$469,8,FALSE))*1000,#N/A)</f>
        <v>0</v>
      </c>
      <c r="BL328" s="196">
        <f>IFERROR((VLOOKUP($A328,'22 23'!$F$10:$L$408,6,FALSE)/VLOOKUP($A328,'2022'!$F$10:$N$469,8,FALSE))*1000,#N/A)</f>
        <v>0</v>
      </c>
      <c r="BM328" s="196">
        <f>IFERROR((VLOOKUP($A328,'23 24'!$F$7:$M$408,6,FALSE)/VLOOKUP($A328,'2023'!$C$7:$N$469,9,FALSE))*1000,#N/A)</f>
        <v>0</v>
      </c>
      <c r="BO328" s="196">
        <f>IFERROR((VLOOKUP($A328,'0910'!$F$10:$L$433,7,FALSE)/VLOOKUP($A328,'2010'!$C$5:$K$611,9,FALSE))*1000,#N/A)</f>
        <v>3.692406485792262</v>
      </c>
      <c r="BP328" s="196">
        <f>IFERROR((VLOOKUP($A328,'1011'!$F$10:$L$433,7,FALSE)/VLOOKUP($A328,'2011'!$C$5:$K$611,9,FALSE))*1000,#N/A)</f>
        <v>3.3616135745157676</v>
      </c>
      <c r="BQ328" s="196">
        <f>IFERROR((VLOOKUP($A328,'1112'!$F$10:$L$408,7,FALSE)/VLOOKUP($A328,'2012'!$F$10:$M$460,8,FALSE))*1000,#N/A)</f>
        <v>4.6215139442231079</v>
      </c>
      <c r="BR328" s="196">
        <f>IFERROR((VLOOKUP($A328,'1213'!$F$10:$L$408,7,FALSE)/VLOOKUP($A328,'2013'!$F$10:$M$460,8,FALSE))*1000,#N/A)</f>
        <v>5.7007125890736345</v>
      </c>
      <c r="BS328" s="196">
        <f>IFERROR((VLOOKUP($A328,'1314'!$F$10:$L$408,7,FALSE)/VLOOKUP($A328,'2014'!$F$10:$M$460,8,FALSE))*1000,#N/A)</f>
        <v>7.3852922690131999</v>
      </c>
      <c r="BT328" s="196">
        <f>IFERROR((VLOOKUP($A328,'1415'!$F$10:$L$408,7,FALSE)/VLOOKUP($A328,'2015'!$F$10:$M$460,8,FALSE))*1000,#N/A)</f>
        <v>8.8923556942277688</v>
      </c>
      <c r="BU328" s="196">
        <f>IFERROR((VLOOKUP($A328,'1516'!$F$10:$L$408,7,FALSE)/VLOOKUP($A328,'2016'!$F$10:$M$460,8,FALSE))*1000,#N/A)</f>
        <v>14.058396415881353</v>
      </c>
      <c r="BV328" s="196">
        <f>IFERROR((VLOOKUP($A328,'1617'!$F$10:$L$408,7,FALSE)/VLOOKUP($A328,'2017'!$F$10:$M$460,8,FALSE))*1000,#N/A)</f>
        <v>20.55733211512106</v>
      </c>
      <c r="BW328" s="196">
        <f>IFERROR((VLOOKUP($A328,'1718'!$F$10:$L$408,7,FALSE)/VLOOKUP($A328,'2018'!$F$10:$N$460,9,FALSE))*1000,#N/A)</f>
        <v>20.392974099434355</v>
      </c>
      <c r="BX328" s="196">
        <f>IFERROR((VLOOKUP($A328,'1819'!$F$10:$L$408,7,FALSE)/VLOOKUP($A328,'2018'!$F$10:$N$460,9,FALSE))*1000,#N/A)</f>
        <v>22.625781482584102</v>
      </c>
      <c r="BY328" s="196">
        <f>IFERROR((VLOOKUP($A328,'1920'!$F$10:$L$408,7,FALSE)/VLOOKUP($A328,'2019'!$F$10:$N$464,8,FALSE))*1000,#N/A)</f>
        <v>13.737668980635732</v>
      </c>
      <c r="BZ328" s="196">
        <f>IFERROR((VLOOKUP($A328,'20 21'!$F$10:$L$408,7,FALSE)/VLOOKUP($A328,'2020'!$F$10:$N$469,8,FALSE))*1000,#N/A)</f>
        <v>6.3963520893328747</v>
      </c>
      <c r="CA328" s="196">
        <f>IFERROR((VLOOKUP($A328,'21 22'!$F$10:$L$408,7,FALSE)/VLOOKUP($A328,'2021'!$F$10:$N$469,8,FALSE))*1000,#N/A)</f>
        <v>12.862995120450764</v>
      </c>
      <c r="CB328" s="196">
        <f>IFERROR((VLOOKUP($A328,'22 23'!$F$10:$L$408,7,FALSE)/VLOOKUP($A328,'2022'!$F$10:$N$469,8,FALSE))*1000,#N/A)</f>
        <v>8.7666429236754162</v>
      </c>
      <c r="CC328" s="196">
        <f>IFERROR((VLOOKUP($A328,'23 24'!$F$7:$M$408,7,FALSE)/VLOOKUP($A328,'2023'!$C$7:$N$469,9,FALSE))*1000,#N/A)</f>
        <v>6.9054227878952004</v>
      </c>
      <c r="CE328" s="198">
        <f>IFERROR((VLOOKUP($A328,'0910'!$F$10:$S$433,9,FALSE)/VLOOKUP($A328,'2010'!$C$5:$K$611,9,FALSE))*1000,#N/A)</f>
        <v>3.8529458982180125</v>
      </c>
      <c r="CF328" s="198">
        <f>IFERROR((VLOOKUP($A328,'1011'!$F$10:$S$433,10,FALSE)/VLOOKUP($A328,'2011'!$C$5:$K$611,9,FALSE))*1000,#N/A)</f>
        <v>1.7608452056987354</v>
      </c>
      <c r="CG328" s="198">
        <f>IFERROR((VLOOKUP($A328,'1112'!$F$10:$S$408,9,FALSE)/VLOOKUP($A328,'2012'!$F$10:$M$460,8,FALSE))*1000,#N/A)</f>
        <v>2.3904382470119518</v>
      </c>
      <c r="CH328" s="198">
        <f>IFERROR((VLOOKUP($A328,'1213'!$F$10:$S$408,9,FALSE)/VLOOKUP($A328,'2013'!$F$10:$M$460,8,FALSE))*1000,#N/A)</f>
        <v>3.4837688044338875</v>
      </c>
      <c r="CI328" s="198">
        <f>IFERROR((VLOOKUP($A328,'1314'!$F$10:$S$408,9,FALSE)/VLOOKUP($A328,'2014'!$F$10:$M$460,8,FALSE))*1000,#N/A)</f>
        <v>5.1854179761156507</v>
      </c>
      <c r="CJ328" s="198">
        <f>IFERROR((VLOOKUP($A328,'1415'!$F$10:$S$408,9,FALSE)/VLOOKUP($A328,'2015'!$F$10:$M$460,8,FALSE))*1000,#N/A)</f>
        <v>6.0842433697347893</v>
      </c>
      <c r="CK328" s="198">
        <f>IFERROR((VLOOKUP($A328,'1516'!$F$10:$S$408,9,FALSE)/VLOOKUP($A328,'2016'!$F$10:$M$460,8,FALSE))*1000,#N/A)</f>
        <v>5.4070755445697509</v>
      </c>
      <c r="CL328" s="198">
        <f>IFERROR((VLOOKUP($A328,'1617'!$F$10:$S$408,9,FALSE)/VLOOKUP($A328,'2017'!$F$10:$M$460,8,FALSE))*1000,#N/A)</f>
        <v>9.7456981879092428</v>
      </c>
      <c r="CM328" s="198">
        <f>IFERROR((VLOOKUP($A328,'1718'!$F$10:$S$408,9,FALSE)/VLOOKUP($A328,'2018'!$F$10:$N$460,9,FALSE))*1000,#N/A)</f>
        <v>13.843405775528431</v>
      </c>
      <c r="CN328" s="198">
        <f>IFERROR((VLOOKUP($A328,'1819'!$F$10:$S$408,9,FALSE)/VLOOKUP($A328,'2018'!$F$10:$N$460,9,FALSE))*1000,#N/A)</f>
        <v>17.564751414111342</v>
      </c>
      <c r="CO328" s="198">
        <f>IFERROR((VLOOKUP($A328,'1920'!$F$10:$S$408,9,FALSE)/VLOOKUP($A328,'2019'!$F$10:$N$464,8,FALSE))*1000,#N/A)</f>
        <v>16.806722689075631</v>
      </c>
      <c r="CP328" s="198">
        <f>IFERROR((VLOOKUP($A328,'20 21'!$F$10:$S$408,9,FALSE)/VLOOKUP($A328,'2020'!$F$10:$N$469,8,FALSE))*1000,#N/A)</f>
        <v>9.3813163976882148</v>
      </c>
      <c r="CQ328" s="198">
        <f>IFERROR((VLOOKUP($A328,'21 22'!$F$10:$S$408,9,FALSE)/VLOOKUP($A328,'2021'!$F$10:$N$469,8,FALSE))*1000,#N/A)</f>
        <v>11.744473805628958</v>
      </c>
      <c r="CR328" s="198">
        <f>IFERROR((VLOOKUP($A328,'22 23'!$F$10:$S$408,9,FALSE)/VLOOKUP($A328,'2022'!$F$10:$N$469,8,FALSE))*1000,#N/A)</f>
        <v>9.8624732891348419</v>
      </c>
      <c r="CS328" s="196">
        <f>IFERROR((VLOOKUP($A328,'23 24'!$F$7:$S$408,9,FALSE)/VLOOKUP($A328,'2023'!$C$7:$N$469,9,FALSE))*1000,#N/A)</f>
        <v>7.3116241283596235</v>
      </c>
      <c r="CU328" s="198">
        <f>IFERROR((VLOOKUP($A328,'0910'!$F$10:$S$433,10,FALSE)/VLOOKUP($A328,'2010'!$C$5:$K$611,9,FALSE))*1000,#N/A)</f>
        <v>0.32107882485150102</v>
      </c>
      <c r="CV328" s="198">
        <f>IFERROR((VLOOKUP($A328,'1011'!$F$10:$S$433,11,FALSE)/VLOOKUP($A328,'2011'!$C$5:$K$611,9,FALSE))*1000,#N/A)</f>
        <v>0.96046102129021926</v>
      </c>
      <c r="CW328" s="198">
        <f>IFERROR((VLOOKUP($A328,'1112'!$F$10:$S$408,10,FALSE)/VLOOKUP($A328,'2012'!$F$10:$M$460,8,FALSE))*1000,#N/A)</f>
        <v>0.47808764940239046</v>
      </c>
      <c r="CX328" s="198">
        <f>IFERROR((VLOOKUP($A328,'1213'!$F$10:$S$408,10,FALSE)/VLOOKUP($A328,'2013'!$F$10:$M$460,8,FALSE))*1000,#N/A)</f>
        <v>0.95011876484560565</v>
      </c>
      <c r="CY328" s="198">
        <f>IFERROR((VLOOKUP($A328,'1314'!$F$10:$S$408,10,FALSE)/VLOOKUP($A328,'2014'!$F$10:$M$460,8,FALSE))*1000,#N/A)</f>
        <v>1.4142049025769956</v>
      </c>
      <c r="CZ328" s="198">
        <f>IFERROR((VLOOKUP($A328,'1415'!$F$10:$S$408,10,FALSE)/VLOOKUP($A328,'2015'!$F$10:$M$460,8,FALSE))*1000,#N/A)</f>
        <v>1.7160686427457097</v>
      </c>
      <c r="DA328" s="198">
        <f>IFERROR((VLOOKUP($A328,'1516'!$F$10:$S$408,10,FALSE)/VLOOKUP($A328,'2016'!$F$10:$M$460,8,FALSE))*1000,#N/A)</f>
        <v>1.3903908543179362</v>
      </c>
      <c r="DB328" s="198">
        <f>IFERROR((VLOOKUP($A328,'1617'!$F$10:$S$408,10,FALSE)/VLOOKUP($A328,'2017'!$F$10:$M$460,8,FALSE))*1000,#N/A)</f>
        <v>2.1318714786051469</v>
      </c>
      <c r="DC328" s="198">
        <f>IFERROR((VLOOKUP($A328,'1718'!$F$10:$S$408,10,FALSE)/VLOOKUP($A328,'2018'!$F$10:$N$460,9,FALSE))*1000,#N/A)</f>
        <v>4.7633224173861271</v>
      </c>
      <c r="DD328" s="198">
        <f>IFERROR((VLOOKUP($A328,'1819'!$F$10:$S$408,10,FALSE)/VLOOKUP($A328,'2018'!$F$10:$N$460,9,FALSE))*1000,#N/A)</f>
        <v>4.9121762429294433</v>
      </c>
      <c r="DE328" s="198">
        <f>IFERROR((VLOOKUP($A328,'1920'!$F$10:$S$408,10,FALSE)/VLOOKUP($A328,'2019'!$F$10:$N$464,8,FALSE))*1000,#N/A)</f>
        <v>6.4303982462550238</v>
      </c>
      <c r="DF328" s="198">
        <f>IFERROR((VLOOKUP($A328,'20 21'!$F$10:$S$408,10,FALSE)/VLOOKUP($A328,'2020'!$F$10:$N$469,8,FALSE))*1000,#N/A)</f>
        <v>5.1170816714662992</v>
      </c>
      <c r="DG328" s="198">
        <f>IFERROR((VLOOKUP($A328,'21 22'!$F$10:$S$408,10,FALSE)/VLOOKUP($A328,'2021'!$F$10:$N$469,8,FALSE))*1000,#N/A)</f>
        <v>1.6777819722327083</v>
      </c>
      <c r="DH328" s="198">
        <f>IFERROR((VLOOKUP($A328,'22 23'!$F$10:$S$408,10,FALSE)/VLOOKUP($A328,'2022'!$F$10:$N$469,8,FALSE))*1000,#N/A)</f>
        <v>1.5067667525067119</v>
      </c>
      <c r="DI328" s="196">
        <f>IFERROR((VLOOKUP($A328,'23 24'!$F$7:$S$408,10,FALSE)/VLOOKUP($A328,'2023'!$C$7:$N$469,9,FALSE))*1000,#N/A)</f>
        <v>2.5726084896080157</v>
      </c>
      <c r="DK328" s="198">
        <f>IFERROR((VLOOKUP($A328,'0910'!$F$10:$S$433,11,FALSE)/VLOOKUP($A328,'2010'!$C$5:$K$611,9,FALSE))*1000,#N/A)</f>
        <v>0</v>
      </c>
      <c r="DL328" s="198">
        <f>IFERROR((VLOOKUP($A328,'1011'!$F$10:$S$433,12,FALSE)/VLOOKUP($A328,'2011'!$C$5:$K$611,9,FALSE))*1000,#N/A)</f>
        <v>0</v>
      </c>
      <c r="DM328" s="198">
        <f>IFERROR((VLOOKUP($A328,'1112'!$F$10:$S$408,11,FALSE)/VLOOKUP($A328,'2012'!$F$10:$M$460,8,FALSE))*1000,#N/A)</f>
        <v>0</v>
      </c>
      <c r="DN328" s="198">
        <f>IFERROR((VLOOKUP($A328,'1213'!$F$10:$S$408,11,FALSE)/VLOOKUP($A328,'2013'!$F$10:$M$460,8,FALSE))*1000,#N/A)</f>
        <v>0</v>
      </c>
      <c r="DO328" s="198">
        <f>IFERROR((VLOOKUP($A328,'1314'!$F$10:$S$408,11,FALSE)/VLOOKUP($A328,'2014'!$F$10:$M$460,8,FALSE))*1000,#N/A)</f>
        <v>0</v>
      </c>
      <c r="DP328" s="198">
        <f>IFERROR((VLOOKUP($A328,'1415'!$F$10:$S$408,11,FALSE)/VLOOKUP($A328,'2015'!$F$10:$M$460,8,FALSE))*1000,#N/A)</f>
        <v>0</v>
      </c>
      <c r="DQ328" s="198">
        <f>IFERROR((VLOOKUP($A328,'1516'!$F$10:$S$408,11,FALSE)/VLOOKUP($A328,'2016'!$F$10:$M$460,8,FALSE))*1000,#N/A)</f>
        <v>0</v>
      </c>
      <c r="DR328" s="198">
        <f>IFERROR((VLOOKUP($A328,'1617'!$F$10:$S$408,11,FALSE)/VLOOKUP($A328,'2017'!$F$10:$M$460,8,FALSE))*1000,#N/A)</f>
        <v>0</v>
      </c>
      <c r="DS328" s="198">
        <f>IFERROR((VLOOKUP($A328,'1718'!$F$10:$S$408,11,FALSE)/VLOOKUP($A328,'2018'!$F$10:$N$460,9,FALSE))*1000,#N/A)</f>
        <v>0</v>
      </c>
      <c r="DT328" s="198">
        <f>IFERROR((VLOOKUP($A328,'1819'!$F$10:$S$408,11,FALSE)/VLOOKUP($A328,'2018'!$F$10:$N$460,9,FALSE))*1000,#N/A)</f>
        <v>0</v>
      </c>
      <c r="DU328" s="198">
        <f>IFERROR((VLOOKUP($A328,'1920'!$F$10:$S$408,11,FALSE)/VLOOKUP($A328,'2019'!$F$10:$N$464,8,FALSE))*1000,#N/A)</f>
        <v>0</v>
      </c>
      <c r="DV328" s="198">
        <f>IFERROR((VLOOKUP($A328,'20 21'!$F$10:$S$408,11,FALSE)/VLOOKUP($A328,'2020'!$F$10:$N$469,8,FALSE))*1000,#N/A)</f>
        <v>0</v>
      </c>
      <c r="DW328" s="198">
        <f>IFERROR((VLOOKUP($A328,'21 22'!$F$10:$S$408,11,FALSE)/VLOOKUP($A328,'2021'!$F$10:$N$469,8,FALSE))*1000,#N/A)</f>
        <v>0</v>
      </c>
      <c r="DX328" s="198">
        <f>IFERROR((VLOOKUP($A328,'22 23'!$F$10:$S$408,11,FALSE)/VLOOKUP($A328,'2022'!$F$10:$N$469,8,FALSE))*1000,#N/A)</f>
        <v>0</v>
      </c>
      <c r="DY328" s="196">
        <f>IFERROR((VLOOKUP($A328,'23 24'!$F$7:$S$408,11,FALSE)/VLOOKUP($A328,'2023'!$C$7:$N$469,9,FALSE))*1000,#N/A)</f>
        <v>0</v>
      </c>
      <c r="EA328" s="198">
        <f>IFERROR((VLOOKUP($A328,'0910'!$F$10:$S$433,12,FALSE)/VLOOKUP($A328,'2010'!$C$5:$K$611,9,FALSE))*1000,#N/A)</f>
        <v>4.1740247230695129</v>
      </c>
      <c r="EB328" s="198">
        <f>IFERROR((VLOOKUP($A328,'1011'!$F$10:$S$433,13,FALSE)/VLOOKUP($A328,'2011'!$C$5:$K$611,9,FALSE))*1000,#N/A)</f>
        <v>2.7213062269889545</v>
      </c>
      <c r="EC328" s="198">
        <f>IFERROR((VLOOKUP($A328,'1112'!$F$10:$S$408,12,FALSE)/VLOOKUP($A328,'2012'!$F$10:$M$460,8,FALSE))*1000,#N/A)</f>
        <v>2.8685258964143427</v>
      </c>
      <c r="ED328" s="198">
        <f>IFERROR((VLOOKUP($A328,'1213'!$F$10:$S$408,12,FALSE)/VLOOKUP($A328,'2013'!$F$10:$M$460,8,FALSE))*1000,#N/A)</f>
        <v>4.5922406967537608</v>
      </c>
      <c r="EE328" s="198">
        <f>IFERROR((VLOOKUP($A328,'1314'!$F$10:$S$408,12,FALSE)/VLOOKUP($A328,'2014'!$F$10:$M$460,8,FALSE))*1000,#N/A)</f>
        <v>6.5996228786926459</v>
      </c>
      <c r="EF328" s="198">
        <f>IFERROR((VLOOKUP($A328,'1415'!$F$10:$S$408,12,FALSE)/VLOOKUP($A328,'2015'!$F$10:$M$460,8,FALSE))*1000,#N/A)</f>
        <v>7.9563182527301102</v>
      </c>
      <c r="EG328" s="198">
        <f>IFERROR((VLOOKUP($A328,'1516'!$F$10:$S$408,12,FALSE)/VLOOKUP($A328,'2016'!$F$10:$M$460,8,FALSE))*1000,#N/A)</f>
        <v>6.7974663988876873</v>
      </c>
      <c r="EH328" s="198">
        <f>IFERROR((VLOOKUP($A328,'1617'!$F$10:$S$408,12,FALSE)/VLOOKUP($A328,'2017'!$F$10:$M$460,8,FALSE))*1000,#N/A)</f>
        <v>12.029846200700472</v>
      </c>
      <c r="EI328" s="198">
        <f>IFERROR((VLOOKUP($A328,'1718'!$F$10:$S$408,12,FALSE)/VLOOKUP($A328,'2018'!$F$10:$N$460,9,FALSE))*1000,#N/A)</f>
        <v>18.606728192914559</v>
      </c>
      <c r="EJ328" s="198">
        <f>IFERROR((VLOOKUP($A328,'1819'!$F$10:$S$408,12,FALSE)/VLOOKUP($A328,'2018'!$F$10:$N$460,9,FALSE))*1000,#N/A)</f>
        <v>22.476927657040786</v>
      </c>
      <c r="EK328" s="198">
        <f>IFERROR((VLOOKUP($A328,'1920'!$F$10:$S$408,12,FALSE)/VLOOKUP($A328,'2019'!$F$10:$N$464,8,FALSE))*1000,#N/A)</f>
        <v>23.237120935330655</v>
      </c>
      <c r="EL328" s="198">
        <f>IFERROR((VLOOKUP($A328,'20 21'!$F$10:$S$408,12,FALSE)/VLOOKUP($A328,'2020'!$F$10:$N$469,8,FALSE))*1000,#N/A)</f>
        <v>14.498398069154515</v>
      </c>
      <c r="EM328" s="198">
        <f>IFERROR((VLOOKUP($A328,'21 22'!$F$10:$S$408,12,FALSE)/VLOOKUP($A328,'2021'!$F$10:$N$469,8,FALSE))*1000,#N/A)</f>
        <v>13.422255777861666</v>
      </c>
      <c r="EN328" s="198">
        <f>IFERROR((VLOOKUP($A328,'22 23'!$F$10:$S$408,12,FALSE)/VLOOKUP($A328,'2022'!$F$10:$N$469,8,FALSE))*1000,#N/A)</f>
        <v>11.369240041641554</v>
      </c>
      <c r="EO328" s="196">
        <f>IFERROR((VLOOKUP($A328,'23 24'!$F$7:$S$408,12,FALSE)/VLOOKUP($A328,'2023'!$C$7:$N$469,9,FALSE))*1000,#N/A)</f>
        <v>10.019633064789113</v>
      </c>
    </row>
    <row r="329" spans="1:145" x14ac:dyDescent="0.3">
      <c r="A329" t="s">
        <v>450</v>
      </c>
      <c r="B329" t="s">
        <v>1743</v>
      </c>
      <c r="C329" t="str">
        <f>IF(VLOOKUP($A329,'0910'!$F$10:$L$433,1,FALSE)=VLOOKUP($A329,'2010'!$C$5:$K$611,1,FALSE),VLOOKUP($A329,'0910'!$F$10:$L$433,1,FALSE),FALSE)</f>
        <v>Wolverhampton</v>
      </c>
      <c r="D329" t="str">
        <f>IF(VLOOKUP($A329,'1011'!$F$10:$L$433,1,FALSE)=VLOOKUP($A329,'2011'!$C$5:$K$611,1,FALSE),VLOOKUP($A329,'1011'!$F$10:$L$433,1,FALSE),FALSE)</f>
        <v>Wolverhampton</v>
      </c>
      <c r="E329" t="str">
        <f>IF(VLOOKUP(A329,'1112'!$F$10:$L$408,1,FALSE)=VLOOKUP(A329,'2012'!$F$10:$M$460,1,FALSE),VLOOKUP(A329,'1112'!$F$10:$L$408,1,FALSE),FALSE)</f>
        <v>Wolverhampton</v>
      </c>
      <c r="F329" t="str">
        <f>IF(VLOOKUP($A329,'1213'!$F$10:$L$408,1,FALSE)=VLOOKUP($A329,'2013'!$F$10:$M$460,1,FALSE),VLOOKUP($A329,'1213'!$F$10:$L$408,1,FALSE),FALSE)</f>
        <v>Wolverhampton</v>
      </c>
      <c r="G329" t="str">
        <f>IF(VLOOKUP($A329,'1314'!$F$10:$L$408,1,FALSE)=VLOOKUP($A329,'2014'!$F$10:$M$460,1,FALSE),VLOOKUP($A329,'1314'!$F$10:$L$408,1,FALSE),FALSE)</f>
        <v>Wolverhampton</v>
      </c>
      <c r="H329" t="str">
        <f>IF(VLOOKUP($A329,'1415'!$F$10:$L$408,1,FALSE)=VLOOKUP($A329,'2015'!$F$10:$M$460,1,FALSE),VLOOKUP($A329,'1415'!$F$10:$L$408,1,FALSE),FALSE)</f>
        <v>Wolverhampton</v>
      </c>
      <c r="I329" t="str">
        <f>IF(VLOOKUP($A329,'1516'!$F$10:$L$408,1,FALSE)=VLOOKUP($A329,'2015'!$F$10:$M$460,1,FALSE),VLOOKUP($A329,'1516'!$F$10:$L$408,1,FALSE),FALSE)</f>
        <v>Wolverhampton</v>
      </c>
      <c r="J329" t="str">
        <f>IF(VLOOKUP($A329,'1617'!$F$10:$L$408,1,FALSE)=VLOOKUP($A329,'2016'!$F$10:$M$460,1,FALSE),VLOOKUP($A329,'1617'!$F$10:$L$408,1,FALSE),FALSE)</f>
        <v>Wolverhampton</v>
      </c>
      <c r="K329" t="str">
        <f>IF(VLOOKUP($A329,'1718'!$F$10:$M$408,1,FALSE)=VLOOKUP($A329,'2017'!$F$10:$M$460,1,FALSE),VLOOKUP($A329,'1718'!$F$10:$M$408,1,FALSE),FALSE)</f>
        <v>Wolverhampton</v>
      </c>
      <c r="L329" t="str">
        <f>IF(VLOOKUP($A329,'1819'!$F$10:$M$408,1,FALSE)=VLOOKUP($A329,'2018'!$F$10:$M$460,1,FALSE),VLOOKUP($A329,'1819'!$F$10:$M$408,1,FALSE),FALSE)</f>
        <v>Wolverhampton</v>
      </c>
      <c r="M329" t="str">
        <f>IF(VLOOKUP($A329,'1920'!$F$10:$M$408,1,FALSE)=VLOOKUP($A329,'2019'!$F$10:$M$464,1,FALSE),VLOOKUP($A329,'1920'!$F$10:$M$408,1,FALSE),FALSE)</f>
        <v>Wolverhampton</v>
      </c>
      <c r="N329" t="str">
        <f>IF(VLOOKUP($A329,'20 21'!$F$10:$N$408,1,FALSE)=VLOOKUP($A329,'2020'!$F$10:$O$468,1,FALSE),VLOOKUP($A329,'20 21'!$F$10:$N$408,1,FALSE),FALSE)</f>
        <v>Wolverhampton</v>
      </c>
      <c r="O329" t="str">
        <f>IF(VLOOKUP($A329,'21 22'!$F$10:$N$408,1,FALSE)=VLOOKUP($A329,'2021'!$F$10:$O$471,1,FALSE),VLOOKUP($A329,'21 22'!$F$10:$N$408,1,FALSE),FALSE)</f>
        <v>Wolverhampton</v>
      </c>
      <c r="P329" t="str">
        <f>IF(VLOOKUP($A329,'22 23'!$F$10:$N$408,1,FALSE)=VLOOKUP($A329,'2022'!$F$10:$O$468,1,FALSE),VLOOKUP($A329,'22 23'!$F$10:$N$408,1,FALSE),FALSE)</f>
        <v>Wolverhampton</v>
      </c>
      <c r="Q329" t="str">
        <f>IF(VLOOKUP($A329,'23 24'!$F$7:$N$408,1,FALSE)=VLOOKUP($A329,'2023'!$C$7:$O$468,1,FALSE),VLOOKUP($A329,'23 24'!$F$7:$N$408,1,FALSE),FALSE)</f>
        <v>Wolverhampton</v>
      </c>
      <c r="S329" s="196">
        <f>IFERROR((VLOOKUP($A329,'0910'!$F$10:$L$433,4,FALSE)/VLOOKUP($A329,'2010'!$C$5:$K$611,9,FALSE))*1000,#N/A)</f>
        <v>1.3265112753458403</v>
      </c>
      <c r="T329" s="196">
        <f>IFERROR((VLOOKUP($A329,'1011'!$F$10:$L$433,4,FALSE)/VLOOKUP($A329,'2011'!$C$5:$K$611,9,FALSE))*1000,#N/A)</f>
        <v>1.6063498062931116</v>
      </c>
      <c r="U329" s="196">
        <f>IFERROR((VLOOKUP($A329,'1112'!$F$10:$L$408,4,FALSE)/VLOOKUP($A329,'2012'!$F$10:$M$460,8,FALSE))*1000,#N/A)</f>
        <v>2.909159159159159</v>
      </c>
      <c r="V329" s="196">
        <f>IFERROR((VLOOKUP($A329,'1213'!$F$10:$L$408,4,FALSE)/VLOOKUP($A329,'2013'!$F$10:$M$460,8,FALSE))*1000,#N/A)</f>
        <v>3.5500747384155455</v>
      </c>
      <c r="W329" s="196">
        <f>IFERROR((VLOOKUP($A329,'1314'!$F$10:$L$408,4,FALSE)/VLOOKUP($A329,'2014'!$F$10:$M$460,8,FALSE))*1000,#N/A)</f>
        <v>5.1177072671443193</v>
      </c>
      <c r="X329" s="196">
        <f>IFERROR((VLOOKUP($A329,'1415'!$F$10:$L$408,4,FALSE)/VLOOKUP($A329,'2015'!$F$10:$M$460,8,FALSE))*1000,#N/A)</f>
        <v>5.6408359533937489</v>
      </c>
      <c r="Y329" s="196">
        <f>IFERROR((VLOOKUP($A329,'1516'!$F$10:$L$408,4,FALSE)/VLOOKUP($A329,'2016'!$F$10:$M$460,8,FALSE))*1000,#N/A)</f>
        <v>3.6795143041118572</v>
      </c>
      <c r="Z329" s="196">
        <f>IFERROR((VLOOKUP($A329,'1617'!$F$10:$L$408,4,FALSE)/VLOOKUP($A329,'2017'!$F$10:$M$460,8,FALSE))*1000,#N/A)</f>
        <v>4.1178623718887266</v>
      </c>
      <c r="AA329" s="196">
        <f>IFERROR((VLOOKUP($A329,'1718'!$F$10:$L$408,4,FALSE)/VLOOKUP($A329,'2018'!$F$10:$N$460,9,FALSE))*1000,#N/A)</f>
        <v>2.9978197674418605</v>
      </c>
      <c r="AB329" s="196">
        <f>IFERROR((VLOOKUP($A329,'1819'!$F$10:$L$408,4,FALSE)/VLOOKUP($A329,'2018'!$F$10:$N$460,9,FALSE))*1000,#N/A)</f>
        <v>3.6337209302325579</v>
      </c>
      <c r="AC329" s="196">
        <f>IFERROR((VLOOKUP($A329,'1920'!$F$10:$L$408,4,FALSE)/VLOOKUP($A329,'2019'!$F$10:$N$464,8,FALSE))*1000,#N/A)</f>
        <v>5.4166290511871447</v>
      </c>
      <c r="AD329" s="196">
        <f>IFERROR((VLOOKUP($A329,'20 21'!$F$10:$M$408,4,FALSE)/VLOOKUP($A329,'2020'!$F$10:$N$469,8,FALSE))*1000,#N/A)</f>
        <v>1.431536754706177</v>
      </c>
      <c r="AE329" s="196">
        <f>IFERROR((VLOOKUP($A329,'21 22'!$F$10:$M$408,4,FALSE)/VLOOKUP($A329,'2021'!$F$10:$N$469,8,FALSE))*1000,#N/A)</f>
        <v>1.51242860447323</v>
      </c>
      <c r="AF329" s="196">
        <f>IFERROR((VLOOKUP($A329,'22 23'!$F$10:$M$408,4,FALSE)/VLOOKUP($A329,'2022'!$F$10:$N$469,8,FALSE))*1000,#N/A)</f>
        <v>0.9673135942735035</v>
      </c>
      <c r="AG329" s="196">
        <f>IFERROR((VLOOKUP($A329,'23 24'!$F$7:$M$408,4,FALSE)/VLOOKUP($A329,'2023'!$C$7:$N$469,9,FALSE))*1000,#N/A)</f>
        <v>0.87380507156463538</v>
      </c>
      <c r="AI329" s="196">
        <f>IFERROR((VLOOKUP($A329,'0910'!$F$10:$L$433,5,FALSE)/VLOOKUP($A329,'2010'!$C$5:$K$611,9,FALSE))*1000,#N/A)</f>
        <v>0.5685048322910744</v>
      </c>
      <c r="AJ329" s="196">
        <f>IFERROR((VLOOKUP($A329,'1011'!$F$10:$L$433,5,FALSE)/VLOOKUP($A329,'2011'!$C$5:$K$611,9,FALSE))*1000,#N/A)</f>
        <v>0.47245582538032693</v>
      </c>
      <c r="AK329" s="196">
        <f>IFERROR((VLOOKUP($A329,'1112'!$F$10:$L$408,5,FALSE)/VLOOKUP($A329,'2012'!$F$10:$M$460,8,FALSE))*1000,#N/A)</f>
        <v>0.75075075075075071</v>
      </c>
      <c r="AL329" s="196">
        <f>IFERROR((VLOOKUP($A329,'1213'!$F$10:$L$408,5,FALSE)/VLOOKUP($A329,'2013'!$F$10:$M$460,8,FALSE))*1000,#N/A)</f>
        <v>0.2802690582959641</v>
      </c>
      <c r="AM329" s="196">
        <f>IFERROR((VLOOKUP($A329,'1314'!$F$10:$L$408,5,FALSE)/VLOOKUP($A329,'2014'!$F$10:$M$460,8,FALSE))*1000,#N/A)</f>
        <v>0.27914766911696287</v>
      </c>
      <c r="AN329" s="196">
        <f>IFERROR((VLOOKUP($A329,'1415'!$F$10:$L$408,5,FALSE)/VLOOKUP($A329,'2015'!$F$10:$M$460,8,FALSE))*1000,#N/A)</f>
        <v>0.92472720547438514</v>
      </c>
      <c r="AO329" s="196">
        <f>IFERROR((VLOOKUP($A329,'1516'!$F$10:$L$408,5,FALSE)/VLOOKUP($A329,'2016'!$F$10:$M$460,8,FALSE))*1000,#N/A)</f>
        <v>0.18397571520559286</v>
      </c>
      <c r="AP329" s="196">
        <f>IFERROR((VLOOKUP($A329,'1617'!$F$10:$L$408,5,FALSE)/VLOOKUP($A329,'2017'!$F$10:$M$460,8,FALSE))*1000,#N/A)</f>
        <v>1.4641288433382138</v>
      </c>
      <c r="AQ329" s="196">
        <f>IFERROR((VLOOKUP($A329,'1718'!$F$10:$L$408,5,FALSE)/VLOOKUP($A329,'2018'!$F$10:$N$460,9,FALSE))*1000,#N/A)</f>
        <v>0.90843023255813948</v>
      </c>
      <c r="AR329" s="196">
        <f>IFERROR((VLOOKUP($A329,'1819'!$F$10:$L$408,5,FALSE)/VLOOKUP($A329,'2018'!$F$10:$N$460,9,FALSE))*1000,#N/A)</f>
        <v>1.1809593023255813</v>
      </c>
      <c r="AS329" s="196">
        <f>IFERROR((VLOOKUP($A329,'1920'!$F$10:$L$408,5,FALSE)/VLOOKUP($A329,'2019'!$F$10:$N$464,8,FALSE))*1000,#N/A)</f>
        <v>2.0763744696217388</v>
      </c>
      <c r="AT329" s="196">
        <f>IFERROR((VLOOKUP($A329,'20 21'!$F$10:$L$408,5,FALSE)/VLOOKUP($A329,'2020'!$F$10:$N$469,8,FALSE))*1000,#N/A)</f>
        <v>0.17894209433827213</v>
      </c>
      <c r="AU329" s="196">
        <f>IFERROR((VLOOKUP($A329,'21 22'!$F$10:$L$408,5,FALSE)/VLOOKUP($A329,'2021'!$F$10:$N$469,8,FALSE))*1000,#N/A)</f>
        <v>8.8966388498425295E-2</v>
      </c>
      <c r="AV329" s="196">
        <f>IFERROR((VLOOKUP($A329,'22 23'!$F$10:$L$408,5,FALSE)/VLOOKUP($A329,'2022'!$F$10:$N$469,8,FALSE))*1000,#N/A)</f>
        <v>0</v>
      </c>
      <c r="AW329" s="196">
        <f>IFERROR((VLOOKUP($A329,'23 24'!$F$7:$M$408,5,FALSE)/VLOOKUP($A329,'2023'!$C$7:$N$469,9,FALSE))*1000,#N/A)</f>
        <v>0</v>
      </c>
      <c r="AY329" s="196">
        <f>IFERROR((VLOOKUP($A329,'0910'!$F$10:$L$433,6,FALSE)/VLOOKUP($A329,'2010'!$C$5:$K$611,9,FALSE))*1000,#N/A)</f>
        <v>0</v>
      </c>
      <c r="AZ329" s="196">
        <f>IFERROR((VLOOKUP($A329,'1011'!$F$10:$L$433,6,FALSE)/VLOOKUP($A329,'2011'!$C$5:$K$611,9,FALSE))*1000,#N/A)</f>
        <v>0</v>
      </c>
      <c r="BA329" s="196">
        <f>IFERROR((VLOOKUP($A329,'1112'!$F$10:$L$408,6,FALSE)/VLOOKUP($A329,'2012'!$F$10:$M$460,8,FALSE))*1000,#N/A)</f>
        <v>0</v>
      </c>
      <c r="BB329" s="196">
        <f>IFERROR((VLOOKUP($A329,'1213'!$F$10:$L$408,6,FALSE)/VLOOKUP($A329,'2013'!$F$10:$M$460,8,FALSE))*1000,#N/A)</f>
        <v>0</v>
      </c>
      <c r="BC329" s="196">
        <f>IFERROR((VLOOKUP($A329,'1314'!$F$10:$L$408,6,FALSE)/VLOOKUP($A329,'2014'!$F$10:$M$460,8,FALSE))*1000,#N/A)</f>
        <v>0.18609844607797524</v>
      </c>
      <c r="BD329" s="196">
        <f>IFERROR((VLOOKUP($A329,'1415'!$F$10:$L$408,6,FALSE)/VLOOKUP($A329,'2015'!$F$10:$M$460,8,FALSE))*1000,#N/A)</f>
        <v>0.18494544109487701</v>
      </c>
      <c r="BE329" s="196">
        <f>IFERROR((VLOOKUP($A329,'1516'!$F$10:$L$408,6,FALSE)/VLOOKUP($A329,'2016'!$F$10:$M$460,8,FALSE))*1000,#N/A)</f>
        <v>0</v>
      </c>
      <c r="BF329" s="196">
        <f>IFERROR((VLOOKUP($A329,'1617'!$F$10:$L$408,6,FALSE)/VLOOKUP($A329,'2017'!$F$10:$M$460,8,FALSE))*1000,#N/A)</f>
        <v>9.1508052708638363E-2</v>
      </c>
      <c r="BG329" s="196">
        <f>IFERROR((VLOOKUP($A329,'1718'!$F$10:$L$408,6,FALSE)/VLOOKUP($A329,'2018'!$F$10:$N$460,9,FALSE))*1000,#N/A)</f>
        <v>0.36337209302325579</v>
      </c>
      <c r="BH329" s="196">
        <f>IFERROR((VLOOKUP($A329,'1819'!$F$10:$L$408,6,FALSE)/VLOOKUP($A329,'2018'!$F$10:$N$460,9,FALSE))*1000,#N/A)</f>
        <v>0.27252906976744184</v>
      </c>
      <c r="BI329" s="196">
        <f>IFERROR((VLOOKUP($A329,'1920'!$F$10:$L$408,6,FALSE)/VLOOKUP($A329,'2019'!$F$10:$N$464,8,FALSE))*1000,#N/A)</f>
        <v>0.63194005597183345</v>
      </c>
      <c r="BJ329" s="196">
        <f>IFERROR((VLOOKUP($A329,'20 21'!$F$10:$L$408,6,FALSE)/VLOOKUP($A329,'2020'!$F$10:$N$469,8,FALSE))*1000,#N/A)</f>
        <v>8.9471047169136064E-2</v>
      </c>
      <c r="BK329" s="196">
        <f>IFERROR((VLOOKUP($A329,'21 22'!$F$10:$L$408,6,FALSE)/VLOOKUP($A329,'2021'!$F$10:$N$469,8,FALSE))*1000,#N/A)</f>
        <v>0.26689916549527587</v>
      </c>
      <c r="BL329" s="196">
        <f>IFERROR((VLOOKUP($A329,'22 23'!$F$10:$L$408,6,FALSE)/VLOOKUP($A329,'2022'!$F$10:$N$469,8,FALSE))*1000,#N/A)</f>
        <v>0.26381279843822825</v>
      </c>
      <c r="BM329" s="196">
        <f>IFERROR((VLOOKUP($A329,'23 24'!$F$7:$M$408,6,FALSE)/VLOOKUP($A329,'2023'!$C$7:$N$469,9,FALSE))*1000,#N/A)</f>
        <v>0.43690253578231769</v>
      </c>
      <c r="BO329" s="196">
        <f>IFERROR((VLOOKUP($A329,'0910'!$F$10:$L$433,7,FALSE)/VLOOKUP($A329,'2010'!$C$5:$K$611,9,FALSE))*1000,#N/A)</f>
        <v>1.8950161076369147</v>
      </c>
      <c r="BP329" s="196">
        <f>IFERROR((VLOOKUP($A329,'1011'!$F$10:$L$433,7,FALSE)/VLOOKUP($A329,'2011'!$C$5:$K$611,9,FALSE))*1000,#N/A)</f>
        <v>2.0788056316734385</v>
      </c>
      <c r="BQ329" s="196">
        <f>IFERROR((VLOOKUP($A329,'1112'!$F$10:$L$408,7,FALSE)/VLOOKUP($A329,'2012'!$F$10:$M$460,8,FALSE))*1000,#N/A)</f>
        <v>3.6599099099099099</v>
      </c>
      <c r="BR329" s="196">
        <f>IFERROR((VLOOKUP($A329,'1213'!$F$10:$L$408,7,FALSE)/VLOOKUP($A329,'2013'!$F$10:$M$460,8,FALSE))*1000,#N/A)</f>
        <v>3.8303437967115097</v>
      </c>
      <c r="BS329" s="196">
        <f>IFERROR((VLOOKUP($A329,'1314'!$F$10:$L$408,7,FALSE)/VLOOKUP($A329,'2014'!$F$10:$M$460,8,FALSE))*1000,#N/A)</f>
        <v>5.4899041593002691</v>
      </c>
      <c r="BT329" s="196">
        <f>IFERROR((VLOOKUP($A329,'1415'!$F$10:$L$408,7,FALSE)/VLOOKUP($A329,'2015'!$F$10:$M$460,8,FALSE))*1000,#N/A)</f>
        <v>6.6580358794155723</v>
      </c>
      <c r="BU329" s="196">
        <f>IFERROR((VLOOKUP($A329,'1516'!$F$10:$L$408,7,FALSE)/VLOOKUP($A329,'2016'!$F$10:$M$460,8,FALSE))*1000,#N/A)</f>
        <v>3.8634900193174504</v>
      </c>
      <c r="BV329" s="196">
        <f>IFERROR((VLOOKUP($A329,'1617'!$F$10:$L$408,7,FALSE)/VLOOKUP($A329,'2017'!$F$10:$M$460,8,FALSE))*1000,#N/A)</f>
        <v>5.6734992679355782</v>
      </c>
      <c r="BW329" s="196">
        <f>IFERROR((VLOOKUP($A329,'1718'!$F$10:$L$408,7,FALSE)/VLOOKUP($A329,'2018'!$F$10:$N$460,9,FALSE))*1000,#N/A)</f>
        <v>4.3604651162790695</v>
      </c>
      <c r="BX329" s="196">
        <f>IFERROR((VLOOKUP($A329,'1819'!$F$10:$L$408,7,FALSE)/VLOOKUP($A329,'2018'!$F$10:$N$460,9,FALSE))*1000,#N/A)</f>
        <v>5.087209302325582</v>
      </c>
      <c r="BY329" s="196">
        <f>IFERROR((VLOOKUP($A329,'1920'!$F$10:$L$408,7,FALSE)/VLOOKUP($A329,'2019'!$F$10:$N$464,8,FALSE))*1000,#N/A)</f>
        <v>8.0346664259275986</v>
      </c>
      <c r="BZ329" s="196">
        <f>IFERROR((VLOOKUP($A329,'20 21'!$F$10:$L$408,7,FALSE)/VLOOKUP($A329,'2020'!$F$10:$N$469,8,FALSE))*1000,#N/A)</f>
        <v>1.6999498962135853</v>
      </c>
      <c r="CA329" s="196">
        <f>IFERROR((VLOOKUP($A329,'21 22'!$F$10:$L$408,7,FALSE)/VLOOKUP($A329,'2021'!$F$10:$N$469,8,FALSE))*1000,#N/A)</f>
        <v>1.8682941584669313</v>
      </c>
      <c r="CB329" s="196">
        <f>IFERROR((VLOOKUP($A329,'22 23'!$F$10:$L$408,7,FALSE)/VLOOKUP($A329,'2022'!$F$10:$N$469,8,FALSE))*1000,#N/A)</f>
        <v>1.2311263927117317</v>
      </c>
      <c r="CC329" s="196">
        <f>IFERROR((VLOOKUP($A329,'23 24'!$F$7:$M$408,7,FALSE)/VLOOKUP($A329,'2023'!$C$7:$N$469,9,FALSE))*1000,#N/A)</f>
        <v>1.3980881145034165</v>
      </c>
      <c r="CE329" s="198">
        <f>IFERROR((VLOOKUP($A329,'0910'!$F$10:$S$433,9,FALSE)/VLOOKUP($A329,'2010'!$C$5:$K$611,9,FALSE))*1000,#N/A)</f>
        <v>2.368770134546144</v>
      </c>
      <c r="CF329" s="198">
        <f>IFERROR((VLOOKUP($A329,'1011'!$F$10:$S$433,10,FALSE)/VLOOKUP($A329,'2011'!$C$5:$K$611,9,FALSE))*1000,#N/A)</f>
        <v>1.1338939809127846</v>
      </c>
      <c r="CG329" s="198">
        <f>IFERROR((VLOOKUP($A329,'1112'!$F$10:$S$408,9,FALSE)/VLOOKUP($A329,'2012'!$F$10:$M$460,8,FALSE))*1000,#N/A)</f>
        <v>2.2522522522522523</v>
      </c>
      <c r="CH329" s="198">
        <f>IFERROR((VLOOKUP($A329,'1213'!$F$10:$S$408,9,FALSE)/VLOOKUP($A329,'2013'!$F$10:$M$460,8,FALSE))*1000,#N/A)</f>
        <v>3.2698056801195814</v>
      </c>
      <c r="CI329" s="198">
        <f>IFERROR((VLOOKUP($A329,'1314'!$F$10:$S$408,9,FALSE)/VLOOKUP($A329,'2014'!$F$10:$M$460,8,FALSE))*1000,#N/A)</f>
        <v>3.7219689215595051</v>
      </c>
      <c r="CJ329" s="198">
        <f>IFERROR((VLOOKUP($A329,'1415'!$F$10:$S$408,9,FALSE)/VLOOKUP($A329,'2015'!$F$10:$M$460,8,FALSE))*1000,#N/A)</f>
        <v>3.4214906602552246</v>
      </c>
      <c r="CK329" s="198">
        <f>IFERROR((VLOOKUP($A329,'1516'!$F$10:$S$408,9,FALSE)/VLOOKUP($A329,'2016'!$F$10:$M$460,8,FALSE))*1000,#N/A)</f>
        <v>4.1394535921258395</v>
      </c>
      <c r="CL329" s="198">
        <f>IFERROR((VLOOKUP($A329,'1617'!$F$10:$S$408,9,FALSE)/VLOOKUP($A329,'2017'!$F$10:$M$460,8,FALSE))*1000,#N/A)</f>
        <v>4.3008784773060027</v>
      </c>
      <c r="CM329" s="198">
        <f>IFERROR((VLOOKUP($A329,'1718'!$F$10:$S$408,9,FALSE)/VLOOKUP($A329,'2018'!$F$10:$N$460,9,FALSE))*1000,#N/A)</f>
        <v>3.8154069767441858</v>
      </c>
      <c r="CN329" s="198">
        <f>IFERROR((VLOOKUP($A329,'1819'!$F$10:$S$408,9,FALSE)/VLOOKUP($A329,'2018'!$F$10:$N$460,9,FALSE))*1000,#N/A)</f>
        <v>3.3611918604651163</v>
      </c>
      <c r="CO329" s="198">
        <f>IFERROR((VLOOKUP($A329,'1920'!$F$10:$S$408,9,FALSE)/VLOOKUP($A329,'2019'!$F$10:$N$464,8,FALSE))*1000,#N/A)</f>
        <v>3.6110860341247628</v>
      </c>
      <c r="CP329" s="198">
        <f>IFERROR((VLOOKUP($A329,'20 21'!$F$10:$S$408,9,FALSE)/VLOOKUP($A329,'2020'!$F$10:$N$469,8,FALSE))*1000,#N/A)</f>
        <v>4.3840813112876669</v>
      </c>
      <c r="CQ329" s="198">
        <f>IFERROR((VLOOKUP($A329,'21 22'!$F$10:$S$408,9,FALSE)/VLOOKUP($A329,'2021'!$F$10:$N$469,8,FALSE))*1000,#N/A)</f>
        <v>4.3593530364228394</v>
      </c>
      <c r="CR329" s="198">
        <f>IFERROR((VLOOKUP($A329,'22 23'!$F$10:$S$408,9,FALSE)/VLOOKUP($A329,'2022'!$F$10:$N$469,8,FALSE))*1000,#N/A)</f>
        <v>1.2311263927117317</v>
      </c>
      <c r="CS329" s="196">
        <f>IFERROR((VLOOKUP($A329,'23 24'!$F$7:$S$408,9,FALSE)/VLOOKUP($A329,'2023'!$C$7:$N$469,9,FALSE))*1000,#N/A)</f>
        <v>1.135946593034026</v>
      </c>
      <c r="CU329" s="198">
        <f>IFERROR((VLOOKUP($A329,'0910'!$F$10:$S$433,10,FALSE)/VLOOKUP($A329,'2010'!$C$5:$K$611,9,FALSE))*1000,#N/A)</f>
        <v>0.47375402690922869</v>
      </c>
      <c r="CV329" s="198">
        <f>IFERROR((VLOOKUP($A329,'1011'!$F$10:$S$433,11,FALSE)/VLOOKUP($A329,'2011'!$C$5:$K$611,9,FALSE))*1000,#N/A)</f>
        <v>0.75592932060852314</v>
      </c>
      <c r="CW329" s="198">
        <f>IFERROR((VLOOKUP($A329,'1112'!$F$10:$S$408,10,FALSE)/VLOOKUP($A329,'2012'!$F$10:$M$460,8,FALSE))*1000,#N/A)</f>
        <v>0.37537537537537535</v>
      </c>
      <c r="CX329" s="198">
        <f>IFERROR((VLOOKUP($A329,'1213'!$F$10:$S$408,10,FALSE)/VLOOKUP($A329,'2013'!$F$10:$M$460,8,FALSE))*1000,#N/A)</f>
        <v>0.5605381165919282</v>
      </c>
      <c r="CY329" s="198">
        <f>IFERROR((VLOOKUP($A329,'1314'!$F$10:$S$408,10,FALSE)/VLOOKUP($A329,'2014'!$F$10:$M$460,8,FALSE))*1000,#N/A)</f>
        <v>0.27914766911696287</v>
      </c>
      <c r="CZ329" s="198">
        <f>IFERROR((VLOOKUP($A329,'1415'!$F$10:$S$408,10,FALSE)/VLOOKUP($A329,'2015'!$F$10:$M$460,8,FALSE))*1000,#N/A)</f>
        <v>0.46236360273719257</v>
      </c>
      <c r="DA329" s="198">
        <f>IFERROR((VLOOKUP($A329,'1516'!$F$10:$S$408,10,FALSE)/VLOOKUP($A329,'2016'!$F$10:$M$460,8,FALSE))*1000,#N/A)</f>
        <v>0.36795143041118572</v>
      </c>
      <c r="DB329" s="198">
        <f>IFERROR((VLOOKUP($A329,'1617'!$F$10:$S$408,10,FALSE)/VLOOKUP($A329,'2017'!$F$10:$M$460,8,FALSE))*1000,#N/A)</f>
        <v>0.36603221083455345</v>
      </c>
      <c r="DC329" s="198">
        <f>IFERROR((VLOOKUP($A329,'1718'!$F$10:$S$408,10,FALSE)/VLOOKUP($A329,'2018'!$F$10:$N$460,9,FALSE))*1000,#N/A)</f>
        <v>1.4534883720930232</v>
      </c>
      <c r="DD329" s="198">
        <f>IFERROR((VLOOKUP($A329,'1819'!$F$10:$S$408,10,FALSE)/VLOOKUP($A329,'2018'!$F$10:$N$460,9,FALSE))*1000,#N/A)</f>
        <v>0.90843023255813948</v>
      </c>
      <c r="DE329" s="198">
        <f>IFERROR((VLOOKUP($A329,'1920'!$F$10:$S$408,10,FALSE)/VLOOKUP($A329,'2019'!$F$10:$N$464,8,FALSE))*1000,#N/A)</f>
        <v>0.99304865938430975</v>
      </c>
      <c r="DF329" s="198">
        <f>IFERROR((VLOOKUP($A329,'20 21'!$F$10:$S$408,10,FALSE)/VLOOKUP($A329,'2020'!$F$10:$N$469,8,FALSE))*1000,#N/A)</f>
        <v>1.7894209433827215</v>
      </c>
      <c r="DG329" s="198">
        <f>IFERROR((VLOOKUP($A329,'21 22'!$F$10:$S$408,10,FALSE)/VLOOKUP($A329,'2021'!$F$10:$N$469,8,FALSE))*1000,#N/A)</f>
        <v>0.17793277699685059</v>
      </c>
      <c r="DH329" s="198">
        <f>IFERROR((VLOOKUP($A329,'22 23'!$F$10:$S$408,10,FALSE)/VLOOKUP($A329,'2022'!$F$10:$N$469,8,FALSE))*1000,#N/A)</f>
        <v>0</v>
      </c>
      <c r="DI329" s="196">
        <f>IFERROR((VLOOKUP($A329,'23 24'!$F$7:$S$408,10,FALSE)/VLOOKUP($A329,'2023'!$C$7:$N$469,9,FALSE))*1000,#N/A)</f>
        <v>0</v>
      </c>
      <c r="DK329" s="198">
        <f>IFERROR((VLOOKUP($A329,'0910'!$F$10:$S$433,11,FALSE)/VLOOKUP($A329,'2010'!$C$5:$K$611,9,FALSE))*1000,#N/A)</f>
        <v>0</v>
      </c>
      <c r="DL329" s="198">
        <f>IFERROR((VLOOKUP($A329,'1011'!$F$10:$S$433,12,FALSE)/VLOOKUP($A329,'2011'!$C$5:$K$611,9,FALSE))*1000,#N/A)</f>
        <v>0</v>
      </c>
      <c r="DM329" s="198">
        <f>IFERROR((VLOOKUP($A329,'1112'!$F$10:$S$408,11,FALSE)/VLOOKUP($A329,'2012'!$F$10:$M$460,8,FALSE))*1000,#N/A)</f>
        <v>0</v>
      </c>
      <c r="DN329" s="198">
        <f>IFERROR((VLOOKUP($A329,'1213'!$F$10:$S$408,11,FALSE)/VLOOKUP($A329,'2013'!$F$10:$M$460,8,FALSE))*1000,#N/A)</f>
        <v>0</v>
      </c>
      <c r="DO329" s="198">
        <f>IFERROR((VLOOKUP($A329,'1314'!$F$10:$S$408,11,FALSE)/VLOOKUP($A329,'2014'!$F$10:$M$460,8,FALSE))*1000,#N/A)</f>
        <v>0</v>
      </c>
      <c r="DP329" s="198">
        <f>IFERROR((VLOOKUP($A329,'1415'!$F$10:$S$408,11,FALSE)/VLOOKUP($A329,'2015'!$F$10:$M$460,8,FALSE))*1000,#N/A)</f>
        <v>0.18494544109487701</v>
      </c>
      <c r="DQ329" s="198">
        <f>IFERROR((VLOOKUP($A329,'1516'!$F$10:$S$408,11,FALSE)/VLOOKUP($A329,'2016'!$F$10:$M$460,8,FALSE))*1000,#N/A)</f>
        <v>0</v>
      </c>
      <c r="DR329" s="198">
        <f>IFERROR((VLOOKUP($A329,'1617'!$F$10:$S$408,11,FALSE)/VLOOKUP($A329,'2017'!$F$10:$M$460,8,FALSE))*1000,#N/A)</f>
        <v>0</v>
      </c>
      <c r="DS329" s="198">
        <f>IFERROR((VLOOKUP($A329,'1718'!$F$10:$S$408,11,FALSE)/VLOOKUP($A329,'2018'!$F$10:$N$460,9,FALSE))*1000,#N/A)</f>
        <v>0.1816860465116279</v>
      </c>
      <c r="DT329" s="198">
        <f>IFERROR((VLOOKUP($A329,'1819'!$F$10:$S$408,11,FALSE)/VLOOKUP($A329,'2018'!$F$10:$N$460,9,FALSE))*1000,#N/A)</f>
        <v>0.1816860465116279</v>
      </c>
      <c r="DU329" s="198">
        <f>IFERROR((VLOOKUP($A329,'1920'!$F$10:$S$408,11,FALSE)/VLOOKUP($A329,'2019'!$F$10:$N$464,8,FALSE))*1000,#N/A)</f>
        <v>0.45138575426559535</v>
      </c>
      <c r="DV329" s="198">
        <f>IFERROR((VLOOKUP($A329,'20 21'!$F$10:$S$408,11,FALSE)/VLOOKUP($A329,'2020'!$F$10:$N$469,8,FALSE))*1000,#N/A)</f>
        <v>0.44735523584568038</v>
      </c>
      <c r="DW329" s="198">
        <f>IFERROR((VLOOKUP($A329,'21 22'!$F$10:$S$408,11,FALSE)/VLOOKUP($A329,'2021'!$F$10:$N$469,8,FALSE))*1000,#N/A)</f>
        <v>0.26689916549527587</v>
      </c>
      <c r="DX329" s="198">
        <f>IFERROR((VLOOKUP($A329,'22 23'!$F$10:$S$408,11,FALSE)/VLOOKUP($A329,'2022'!$F$10:$N$469,8,FALSE))*1000,#N/A)</f>
        <v>0.17587519895881884</v>
      </c>
      <c r="DY329" s="196">
        <f>IFERROR((VLOOKUP($A329,'23 24'!$F$7:$S$408,11,FALSE)/VLOOKUP($A329,'2023'!$C$7:$N$469,9,FALSE))*1000,#N/A)</f>
        <v>0.78642456440817188</v>
      </c>
      <c r="EA329" s="198">
        <f>IFERROR((VLOOKUP($A329,'0910'!$F$10:$S$433,12,FALSE)/VLOOKUP($A329,'2010'!$C$5:$K$611,9,FALSE))*1000,#N/A)</f>
        <v>2.7477733560735267</v>
      </c>
      <c r="EB329" s="198">
        <f>IFERROR((VLOOKUP($A329,'1011'!$F$10:$S$433,13,FALSE)/VLOOKUP($A329,'2011'!$C$5:$K$611,9,FALSE))*1000,#N/A)</f>
        <v>1.9843144665973731</v>
      </c>
      <c r="EC329" s="198">
        <f>IFERROR((VLOOKUP($A329,'1112'!$F$10:$S$408,12,FALSE)/VLOOKUP($A329,'2012'!$F$10:$M$460,8,FALSE))*1000,#N/A)</f>
        <v>2.627627627627628</v>
      </c>
      <c r="ED329" s="198">
        <f>IFERROR((VLOOKUP($A329,'1213'!$F$10:$S$408,12,FALSE)/VLOOKUP($A329,'2013'!$F$10:$M$460,8,FALSE))*1000,#N/A)</f>
        <v>3.8303437967115097</v>
      </c>
      <c r="EE329" s="198">
        <f>IFERROR((VLOOKUP($A329,'1314'!$F$10:$S$408,12,FALSE)/VLOOKUP($A329,'2014'!$F$10:$M$460,8,FALSE))*1000,#N/A)</f>
        <v>4.0011165906764674</v>
      </c>
      <c r="EF329" s="198">
        <f>IFERROR((VLOOKUP($A329,'1415'!$F$10:$S$408,12,FALSE)/VLOOKUP($A329,'2015'!$F$10:$M$460,8,FALSE))*1000,#N/A)</f>
        <v>4.1612724246347321</v>
      </c>
      <c r="EG329" s="198">
        <f>IFERROR((VLOOKUP($A329,'1516'!$F$10:$S$408,12,FALSE)/VLOOKUP($A329,'2016'!$F$10:$M$460,8,FALSE))*1000,#N/A)</f>
        <v>4.4154171649342286</v>
      </c>
      <c r="EH329" s="198">
        <f>IFERROR((VLOOKUP($A329,'1617'!$F$10:$S$408,12,FALSE)/VLOOKUP($A329,'2017'!$F$10:$M$460,8,FALSE))*1000,#N/A)</f>
        <v>4.5754026354319182</v>
      </c>
      <c r="EI329" s="198">
        <f>IFERROR((VLOOKUP($A329,'1718'!$F$10:$S$408,12,FALSE)/VLOOKUP($A329,'2018'!$F$10:$N$460,9,FALSE))*1000,#N/A)</f>
        <v>5.4505813953488378</v>
      </c>
      <c r="EJ329" s="198">
        <f>IFERROR((VLOOKUP($A329,'1819'!$F$10:$S$408,12,FALSE)/VLOOKUP($A329,'2018'!$F$10:$N$460,9,FALSE))*1000,#N/A)</f>
        <v>4.4513081395348841</v>
      </c>
      <c r="EK329" s="198">
        <f>IFERROR((VLOOKUP($A329,'1920'!$F$10:$S$408,12,FALSE)/VLOOKUP($A329,'2019'!$F$10:$N$464,8,FALSE))*1000,#N/A)</f>
        <v>5.1457975986277873</v>
      </c>
      <c r="EL329" s="198">
        <f>IFERROR((VLOOKUP($A329,'20 21'!$F$10:$S$408,12,FALSE)/VLOOKUP($A329,'2020'!$F$10:$N$469,8,FALSE))*1000,#N/A)</f>
        <v>6.6208574905160686</v>
      </c>
      <c r="EM329" s="198">
        <f>IFERROR((VLOOKUP($A329,'21 22'!$F$10:$S$408,12,FALSE)/VLOOKUP($A329,'2021'!$F$10:$N$469,8,FALSE))*1000,#N/A)</f>
        <v>4.7152185904165407</v>
      </c>
      <c r="EN329" s="198">
        <f>IFERROR((VLOOKUP($A329,'22 23'!$F$10:$S$408,12,FALSE)/VLOOKUP($A329,'2022'!$F$10:$N$469,8,FALSE))*1000,#N/A)</f>
        <v>1.4070015916705507</v>
      </c>
      <c r="EO329" s="196">
        <f>IFERROR((VLOOKUP($A329,'23 24'!$F$7:$S$408,12,FALSE)/VLOOKUP($A329,'2023'!$C$7:$N$469,9,FALSE))*1000,#N/A)</f>
        <v>1.9223711574421978</v>
      </c>
    </row>
    <row r="330" spans="1:145" x14ac:dyDescent="0.3">
      <c r="A330" t="s">
        <v>1322</v>
      </c>
      <c r="B330" t="s">
        <v>1743</v>
      </c>
      <c r="C330" t="str">
        <f>IF(VLOOKUP($A330,'0910'!$F$10:$L$433,1,FALSE)=VLOOKUP($A330,'2010'!$C$5:$K$611,1,FALSE),VLOOKUP($A330,'0910'!$F$10:$L$433,1,FALSE),FALSE)</f>
        <v>Worcester</v>
      </c>
      <c r="D330" t="str">
        <f>IF(VLOOKUP($A330,'1011'!$F$10:$L$433,1,FALSE)=VLOOKUP($A330,'2011'!$C$5:$K$611,1,FALSE),VLOOKUP($A330,'1011'!$F$10:$L$433,1,FALSE),FALSE)</f>
        <v>Worcester</v>
      </c>
      <c r="E330" t="str">
        <f>IF(VLOOKUP(A330,'1112'!$F$10:$L$408,1,FALSE)=VLOOKUP(A330,'2012'!$F$10:$M$460,1,FALSE),VLOOKUP(A330,'1112'!$F$10:$L$408,1,FALSE),FALSE)</f>
        <v>Worcester</v>
      </c>
      <c r="F330" t="str">
        <f>IF(VLOOKUP($A330,'1213'!$F$10:$L$408,1,FALSE)=VLOOKUP($A330,'2013'!$F$10:$M$460,1,FALSE),VLOOKUP($A330,'1213'!$F$10:$L$408,1,FALSE),FALSE)</f>
        <v>Worcester</v>
      </c>
      <c r="G330" t="str">
        <f>IF(VLOOKUP($A330,'1314'!$F$10:$L$408,1,FALSE)=VLOOKUP($A330,'2014'!$F$10:$M$460,1,FALSE),VLOOKUP($A330,'1314'!$F$10:$L$408,1,FALSE),FALSE)</f>
        <v>Worcester</v>
      </c>
      <c r="H330" t="str">
        <f>IF(VLOOKUP($A330,'1415'!$F$10:$L$408,1,FALSE)=VLOOKUP($A330,'2015'!$F$10:$M$460,1,FALSE),VLOOKUP($A330,'1415'!$F$10:$L$408,1,FALSE),FALSE)</f>
        <v>Worcester</v>
      </c>
      <c r="I330" t="str">
        <f>IF(VLOOKUP($A330,'1516'!$F$10:$L$408,1,FALSE)=VLOOKUP($A330,'2015'!$F$10:$M$460,1,FALSE),VLOOKUP($A330,'1516'!$F$10:$L$408,1,FALSE),FALSE)</f>
        <v>Worcester</v>
      </c>
      <c r="J330" t="str">
        <f>IF(VLOOKUP($A330,'1617'!$F$10:$L$408,1,FALSE)=VLOOKUP($A330,'2016'!$F$10:$M$460,1,FALSE),VLOOKUP($A330,'1617'!$F$10:$L$408,1,FALSE),FALSE)</f>
        <v>Worcester</v>
      </c>
      <c r="K330" t="str">
        <f>IF(VLOOKUP($A330,'1718'!$F$10:$M$408,1,FALSE)=VLOOKUP($A330,'2017'!$F$10:$M$460,1,FALSE),VLOOKUP($A330,'1718'!$F$10:$M$408,1,FALSE),FALSE)</f>
        <v>Worcester</v>
      </c>
      <c r="L330" t="str">
        <f>IF(VLOOKUP($A330,'1819'!$F$10:$M$408,1,FALSE)=VLOOKUP($A330,'2018'!$F$10:$M$460,1,FALSE),VLOOKUP($A330,'1819'!$F$10:$M$408,1,FALSE),FALSE)</f>
        <v>Worcester</v>
      </c>
      <c r="M330" t="str">
        <f>IF(VLOOKUP($A330,'1920'!$F$10:$M$408,1,FALSE)=VLOOKUP($A330,'2019'!$F$10:$M$464,1,FALSE),VLOOKUP($A330,'1920'!$F$10:$M$408,1,FALSE),FALSE)</f>
        <v>Worcester</v>
      </c>
      <c r="N330" t="str">
        <f>IF(VLOOKUP($A330,'20 21'!$F$10:$N$408,1,FALSE)=VLOOKUP($A330,'2020'!$F$10:$O$468,1,FALSE),VLOOKUP($A330,'20 21'!$F$10:$N$408,1,FALSE),FALSE)</f>
        <v>Worcester</v>
      </c>
      <c r="O330" t="str">
        <f>IF(VLOOKUP($A330,'21 22'!$F$10:$N$408,1,FALSE)=VLOOKUP($A330,'2021'!$F$10:$O$471,1,FALSE),VLOOKUP($A330,'21 22'!$F$10:$N$408,1,FALSE),FALSE)</f>
        <v>Worcester</v>
      </c>
      <c r="P330" t="str">
        <f>IF(VLOOKUP($A330,'22 23'!$F$10:$N$408,1,FALSE)=VLOOKUP($A330,'2022'!$F$10:$O$468,1,FALSE),VLOOKUP($A330,'22 23'!$F$10:$N$408,1,FALSE),FALSE)</f>
        <v>Worcester</v>
      </c>
      <c r="Q330" t="str">
        <f>IF(VLOOKUP($A330,'23 24'!$F$7:$N$408,1,FALSE)=VLOOKUP($A330,'2023'!$C$7:$O$468,1,FALSE),VLOOKUP($A330,'23 24'!$F$7:$N$408,1,FALSE),FALSE)</f>
        <v>Worcester</v>
      </c>
      <c r="S330" s="196" t="e">
        <f>IFERROR((VLOOKUP($A330,'0910'!$F$10:$L$433,4,FALSE)/VLOOKUP($A330,'2010'!$C$5:$K$611,9,FALSE))*1000,#N/A)</f>
        <v>#N/A</v>
      </c>
      <c r="T330" s="196">
        <f>IFERROR((VLOOKUP($A330,'1011'!$F$10:$L$433,4,FALSE)/VLOOKUP($A330,'2011'!$C$5:$K$611,9,FALSE))*1000,#N/A)</f>
        <v>4.6221400508435408</v>
      </c>
      <c r="U330" s="196">
        <f>IFERROR((VLOOKUP($A330,'1112'!$F$10:$L$408,4,FALSE)/VLOOKUP($A330,'2012'!$F$10:$M$460,8,FALSE))*1000,#N/A)</f>
        <v>3.2117458132599217</v>
      </c>
      <c r="V330" s="196">
        <f>IFERROR((VLOOKUP($A330,'1213'!$F$10:$L$408,4,FALSE)/VLOOKUP($A330,'2013'!$F$10:$M$460,8,FALSE))*1000,#N/A)</f>
        <v>2.7441115938714842</v>
      </c>
      <c r="W330" s="196">
        <f>IFERROR((VLOOKUP($A330,'1314'!$F$10:$L$408,4,FALSE)/VLOOKUP($A330,'2014'!$F$10:$M$460,8,FALSE))*1000,#N/A)</f>
        <v>3.6355373778686664</v>
      </c>
      <c r="X330" s="196">
        <f>IFERROR((VLOOKUP($A330,'1415'!$F$10:$L$408,4,FALSE)/VLOOKUP($A330,'2015'!$F$10:$M$460,8,FALSE))*1000,#N/A)</f>
        <v>5.8466381830447487</v>
      </c>
      <c r="Y330" s="196">
        <f>IFERROR((VLOOKUP($A330,'1516'!$F$10:$L$408,4,FALSE)/VLOOKUP($A330,'2016'!$F$10:$M$460,8,FALSE))*1000,#N/A)</f>
        <v>6.6548358473824312</v>
      </c>
      <c r="Z330" s="196">
        <f>IFERROR((VLOOKUP($A330,'1617'!$F$10:$L$408,4,FALSE)/VLOOKUP($A330,'2017'!$F$10:$M$460,8,FALSE))*1000,#N/A)</f>
        <v>3.7321624588364433</v>
      </c>
      <c r="AA330" s="196">
        <f>IFERROR((VLOOKUP($A330,'1718'!$F$10:$L$408,4,FALSE)/VLOOKUP($A330,'2018'!$F$10:$N$460,9,FALSE))*1000,#N/A)</f>
        <v>2.1834061135371177</v>
      </c>
      <c r="AB330" s="196">
        <f>IFERROR((VLOOKUP($A330,'1819'!$F$10:$L$408,4,FALSE)/VLOOKUP($A330,'2018'!$F$10:$N$460,9,FALSE))*1000,#N/A)</f>
        <v>8.0786026200873362</v>
      </c>
      <c r="AC330" s="196">
        <f>IFERROR((VLOOKUP($A330,'1920'!$F$10:$L$408,4,FALSE)/VLOOKUP($A330,'2019'!$F$10:$N$464,8,FALSE))*1000,#N/A)</f>
        <v>6.9509307730738312</v>
      </c>
      <c r="AD330" s="196">
        <f>IFERROR((VLOOKUP($A330,'20 21'!$F$10:$M$408,4,FALSE)/VLOOKUP($A330,'2020'!$F$10:$N$469,8,FALSE))*1000,#N/A)</f>
        <v>4.3190853904777127</v>
      </c>
      <c r="AE330" s="196">
        <f>IFERROR((VLOOKUP($A330,'21 22'!$F$10:$M$408,4,FALSE)/VLOOKUP($A330,'2021'!$F$10:$N$469,8,FALSE))*1000,#N/A)</f>
        <v>5.57246345749925</v>
      </c>
      <c r="AF330" s="196">
        <f>IFERROR((VLOOKUP($A330,'22 23'!$F$10:$M$408,4,FALSE)/VLOOKUP($A330,'2022'!$F$10:$N$469,8,FALSE))*1000,#N/A)</f>
        <v>5.0985723997280763</v>
      </c>
      <c r="AG330" s="196">
        <f>IFERROR((VLOOKUP($A330,'23 24'!$F$7:$M$408,4,FALSE)/VLOOKUP($A330,'2023'!$C$7:$N$469,9,FALSE))*1000,#N/A)</f>
        <v>3.5906642728904847</v>
      </c>
      <c r="AI330" s="196" t="e">
        <f>IFERROR((VLOOKUP($A330,'0910'!$F$10:$L$433,5,FALSE)/VLOOKUP($A330,'2010'!$C$5:$K$611,9,FALSE))*1000,#N/A)</f>
        <v>#N/A</v>
      </c>
      <c r="AJ330" s="196">
        <f>IFERROR((VLOOKUP($A330,'1011'!$F$10:$L$433,5,FALSE)/VLOOKUP($A330,'2011'!$C$5:$K$611,9,FALSE))*1000,#N/A)</f>
        <v>0.46221400508435406</v>
      </c>
      <c r="AK330" s="196">
        <f>IFERROR((VLOOKUP($A330,'1112'!$F$10:$L$408,5,FALSE)/VLOOKUP($A330,'2012'!$F$10:$M$460,8,FALSE))*1000,#N/A)</f>
        <v>2.9823353980270704</v>
      </c>
      <c r="AL330" s="196">
        <f>IFERROR((VLOOKUP($A330,'1213'!$F$10:$L$408,5,FALSE)/VLOOKUP($A330,'2013'!$F$10:$M$460,8,FALSE))*1000,#N/A)</f>
        <v>1.1433798307797849</v>
      </c>
      <c r="AM330" s="196">
        <f>IFERROR((VLOOKUP($A330,'1314'!$F$10:$L$408,5,FALSE)/VLOOKUP($A330,'2014'!$F$10:$M$460,8,FALSE))*1000,#N/A)</f>
        <v>0.90888434446716659</v>
      </c>
      <c r="AN330" s="196">
        <f>IFERROR((VLOOKUP($A330,'1415'!$F$10:$L$408,5,FALSE)/VLOOKUP($A330,'2015'!$F$10:$M$460,8,FALSE))*1000,#N/A)</f>
        <v>1.3492241960872497</v>
      </c>
      <c r="AO330" s="196">
        <f>IFERROR((VLOOKUP($A330,'1516'!$F$10:$L$408,5,FALSE)/VLOOKUP($A330,'2016'!$F$10:$M$460,8,FALSE))*1000,#N/A)</f>
        <v>0.88731144631765757</v>
      </c>
      <c r="AP330" s="196">
        <f>IFERROR((VLOOKUP($A330,'1617'!$F$10:$L$408,5,FALSE)/VLOOKUP($A330,'2017'!$F$10:$M$460,8,FALSE))*1000,#N/A)</f>
        <v>0.21953896816684962</v>
      </c>
      <c r="AQ330" s="196">
        <f>IFERROR((VLOOKUP($A330,'1718'!$F$10:$L$408,5,FALSE)/VLOOKUP($A330,'2018'!$F$10:$N$460,9,FALSE))*1000,#N/A)</f>
        <v>0</v>
      </c>
      <c r="AR330" s="196">
        <f>IFERROR((VLOOKUP($A330,'1819'!$F$10:$L$408,5,FALSE)/VLOOKUP($A330,'2018'!$F$10:$N$460,9,FALSE))*1000,#N/A)</f>
        <v>0.65502183406113534</v>
      </c>
      <c r="AS330" s="196">
        <f>IFERROR((VLOOKUP($A330,'1920'!$F$10:$L$408,5,FALSE)/VLOOKUP($A330,'2019'!$F$10:$N$464,8,FALSE))*1000,#N/A)</f>
        <v>2.606599039902687</v>
      </c>
      <c r="AT330" s="196">
        <f>IFERROR((VLOOKUP($A330,'20 21'!$F$10:$L$408,5,FALSE)/VLOOKUP($A330,'2020'!$F$10:$N$469,8,FALSE))*1000,#N/A)</f>
        <v>1.5116798866671994</v>
      </c>
      <c r="AU330" s="196">
        <f>IFERROR((VLOOKUP($A330,'21 22'!$F$10:$L$408,5,FALSE)/VLOOKUP($A330,'2021'!$F$10:$N$469,8,FALSE))*1000,#N/A)</f>
        <v>1.2859531055767499</v>
      </c>
      <c r="AV330" s="196">
        <f>IFERROR((VLOOKUP($A330,'22 23'!$F$10:$L$408,5,FALSE)/VLOOKUP($A330,'2022'!$F$10:$N$469,8,FALSE))*1000,#N/A)</f>
        <v>4.0363698164513933</v>
      </c>
      <c r="AW330" s="196">
        <f>IFERROR((VLOOKUP($A330,'23 24'!$F$7:$M$408,5,FALSE)/VLOOKUP($A330,'2023'!$C$7:$N$469,9,FALSE))*1000,#N/A)</f>
        <v>0.42243109092829234</v>
      </c>
      <c r="AY330" s="196" t="e">
        <f>IFERROR((VLOOKUP($A330,'0910'!$F$10:$L$433,6,FALSE)/VLOOKUP($A330,'2010'!$C$5:$K$611,9,FALSE))*1000,#N/A)</f>
        <v>#N/A</v>
      </c>
      <c r="AZ330" s="196">
        <f>IFERROR((VLOOKUP($A330,'1011'!$F$10:$L$433,6,FALSE)/VLOOKUP($A330,'2011'!$C$5:$K$611,9,FALSE))*1000,#N/A)</f>
        <v>0</v>
      </c>
      <c r="BA330" s="196">
        <f>IFERROR((VLOOKUP($A330,'1112'!$F$10:$L$408,6,FALSE)/VLOOKUP($A330,'2012'!$F$10:$M$460,8,FALSE))*1000,#N/A)</f>
        <v>0</v>
      </c>
      <c r="BB330" s="196">
        <f>IFERROR((VLOOKUP($A330,'1213'!$F$10:$L$408,6,FALSE)/VLOOKUP($A330,'2013'!$F$10:$M$460,8,FALSE))*1000,#N/A)</f>
        <v>0</v>
      </c>
      <c r="BC330" s="196">
        <f>IFERROR((VLOOKUP($A330,'1314'!$F$10:$L$408,6,FALSE)/VLOOKUP($A330,'2014'!$F$10:$M$460,8,FALSE))*1000,#N/A)</f>
        <v>0</v>
      </c>
      <c r="BD330" s="196">
        <f>IFERROR((VLOOKUP($A330,'1415'!$F$10:$L$408,6,FALSE)/VLOOKUP($A330,'2015'!$F$10:$M$460,8,FALSE))*1000,#N/A)</f>
        <v>0</v>
      </c>
      <c r="BE330" s="196">
        <f>IFERROR((VLOOKUP($A330,'1516'!$F$10:$L$408,6,FALSE)/VLOOKUP($A330,'2016'!$F$10:$M$460,8,FALSE))*1000,#N/A)</f>
        <v>0</v>
      </c>
      <c r="BF330" s="196">
        <f>IFERROR((VLOOKUP($A330,'1617'!$F$10:$L$408,6,FALSE)/VLOOKUP($A330,'2017'!$F$10:$M$460,8,FALSE))*1000,#N/A)</f>
        <v>0</v>
      </c>
      <c r="BG330" s="196">
        <f>IFERROR((VLOOKUP($A330,'1718'!$F$10:$L$408,6,FALSE)/VLOOKUP($A330,'2018'!$F$10:$N$460,9,FALSE))*1000,#N/A)</f>
        <v>0</v>
      </c>
      <c r="BH330" s="196">
        <f>IFERROR((VLOOKUP($A330,'1819'!$F$10:$L$408,6,FALSE)/VLOOKUP($A330,'2018'!$F$10:$N$460,9,FALSE))*1000,#N/A)</f>
        <v>0</v>
      </c>
      <c r="BI330" s="196">
        <f>IFERROR((VLOOKUP($A330,'1920'!$F$10:$L$408,6,FALSE)/VLOOKUP($A330,'2019'!$F$10:$N$464,8,FALSE))*1000,#N/A)</f>
        <v>0</v>
      </c>
      <c r="BJ330" s="196">
        <f>IFERROR((VLOOKUP($A330,'20 21'!$F$10:$L$408,6,FALSE)/VLOOKUP($A330,'2020'!$F$10:$N$469,8,FALSE))*1000,#N/A)</f>
        <v>0</v>
      </c>
      <c r="BK330" s="196">
        <f>IFERROR((VLOOKUP($A330,'21 22'!$F$10:$L$408,6,FALSE)/VLOOKUP($A330,'2021'!$F$10:$N$469,8,FALSE))*1000,#N/A)</f>
        <v>0</v>
      </c>
      <c r="BL330" s="196">
        <f>IFERROR((VLOOKUP($A330,'22 23'!$F$10:$L$408,6,FALSE)/VLOOKUP($A330,'2022'!$F$10:$N$469,8,FALSE))*1000,#N/A)</f>
        <v>0</v>
      </c>
      <c r="BM330" s="196">
        <f>IFERROR((VLOOKUP($A330,'23 24'!$F$7:$M$408,6,FALSE)/VLOOKUP($A330,'2023'!$C$7:$N$469,9,FALSE))*1000,#N/A)</f>
        <v>0</v>
      </c>
      <c r="BO330" s="196" t="e">
        <f>IFERROR((VLOOKUP($A330,'0910'!$F$10:$L$433,7,FALSE)/VLOOKUP($A330,'2010'!$C$5:$K$611,9,FALSE))*1000,#N/A)</f>
        <v>#N/A</v>
      </c>
      <c r="BP330" s="196">
        <f>IFERROR((VLOOKUP($A330,'1011'!$F$10:$L$433,7,FALSE)/VLOOKUP($A330,'2011'!$C$5:$K$611,9,FALSE))*1000,#N/A)</f>
        <v>5.0843540559278946</v>
      </c>
      <c r="BQ330" s="196">
        <f>IFERROR((VLOOKUP($A330,'1112'!$F$10:$L$408,7,FALSE)/VLOOKUP($A330,'2012'!$F$10:$M$460,8,FALSE))*1000,#N/A)</f>
        <v>6.194081211286993</v>
      </c>
      <c r="BR330" s="196">
        <f>IFERROR((VLOOKUP($A330,'1213'!$F$10:$L$408,7,FALSE)/VLOOKUP($A330,'2013'!$F$10:$M$460,8,FALSE))*1000,#N/A)</f>
        <v>3.8874914246512695</v>
      </c>
      <c r="BS330" s="196">
        <f>IFERROR((VLOOKUP($A330,'1314'!$F$10:$L$408,7,FALSE)/VLOOKUP($A330,'2014'!$F$10:$M$460,8,FALSE))*1000,#N/A)</f>
        <v>4.5444217223358327</v>
      </c>
      <c r="BT330" s="196">
        <f>IFERROR((VLOOKUP($A330,'1415'!$F$10:$L$408,7,FALSE)/VLOOKUP($A330,'2015'!$F$10:$M$460,8,FALSE))*1000,#N/A)</f>
        <v>7.1958623791319996</v>
      </c>
      <c r="BU330" s="196">
        <f>IFERROR((VLOOKUP($A330,'1516'!$F$10:$L$408,7,FALSE)/VLOOKUP($A330,'2016'!$F$10:$M$460,8,FALSE))*1000,#N/A)</f>
        <v>7.5421472937000882</v>
      </c>
      <c r="BV330" s="196">
        <f>IFERROR((VLOOKUP($A330,'1617'!$F$10:$L$408,7,FALSE)/VLOOKUP($A330,'2017'!$F$10:$M$460,8,FALSE))*1000,#N/A)</f>
        <v>3.9517014270032931</v>
      </c>
      <c r="BW330" s="196">
        <f>IFERROR((VLOOKUP($A330,'1718'!$F$10:$L$408,7,FALSE)/VLOOKUP($A330,'2018'!$F$10:$N$460,9,FALSE))*1000,#N/A)</f>
        <v>2.1834061135371177</v>
      </c>
      <c r="BX330" s="196">
        <f>IFERROR((VLOOKUP($A330,'1819'!$F$10:$L$408,7,FALSE)/VLOOKUP($A330,'2018'!$F$10:$N$460,9,FALSE))*1000,#N/A)</f>
        <v>8.7336244541484707</v>
      </c>
      <c r="BY330" s="196">
        <f>IFERROR((VLOOKUP($A330,'1920'!$F$10:$L$408,7,FALSE)/VLOOKUP($A330,'2019'!$F$10:$N$464,8,FALSE))*1000,#N/A)</f>
        <v>9.7747463996350756</v>
      </c>
      <c r="BZ330" s="196">
        <f>IFERROR((VLOOKUP($A330,'20 21'!$F$10:$L$408,7,FALSE)/VLOOKUP($A330,'2020'!$F$10:$N$469,8,FALSE))*1000,#N/A)</f>
        <v>5.8307652771449119</v>
      </c>
      <c r="CA330" s="196">
        <f>IFERROR((VLOOKUP($A330,'21 22'!$F$10:$L$408,7,FALSE)/VLOOKUP($A330,'2021'!$F$10:$N$469,8,FALSE))*1000,#N/A)</f>
        <v>6.8584165630760001</v>
      </c>
      <c r="CB330" s="196">
        <f>IFERROR((VLOOKUP($A330,'22 23'!$F$10:$L$408,7,FALSE)/VLOOKUP($A330,'2022'!$F$10:$N$469,8,FALSE))*1000,#N/A)</f>
        <v>8.9225016995241333</v>
      </c>
      <c r="CC330" s="196">
        <f>IFERROR((VLOOKUP($A330,'23 24'!$F$7:$M$408,7,FALSE)/VLOOKUP($A330,'2023'!$C$7:$N$469,9,FALSE))*1000,#N/A)</f>
        <v>3.8018798183546307</v>
      </c>
      <c r="CE330" s="198" t="e">
        <f>IFERROR((VLOOKUP($A330,'0910'!$F$10:$S$433,9,FALSE)/VLOOKUP($A330,'2010'!$C$5:$K$611,9,FALSE))*1000,#N/A)</f>
        <v>#N/A</v>
      </c>
      <c r="CF330" s="198">
        <f>IFERROR((VLOOKUP($A330,'1011'!$F$10:$S$433,10,FALSE)/VLOOKUP($A330,'2011'!$C$5:$K$611,9,FALSE))*1000,#N/A)</f>
        <v>3.2354980355904783</v>
      </c>
      <c r="CG330" s="198">
        <f>IFERROR((VLOOKUP($A330,'1112'!$F$10:$S$408,9,FALSE)/VLOOKUP($A330,'2012'!$F$10:$M$460,8,FALSE))*1000,#N/A)</f>
        <v>3.2117458132599217</v>
      </c>
      <c r="CH330" s="198">
        <f>IFERROR((VLOOKUP($A330,'1213'!$F$10:$S$408,9,FALSE)/VLOOKUP($A330,'2013'!$F$10:$M$460,8,FALSE))*1000,#N/A)</f>
        <v>5.4882231877429684</v>
      </c>
      <c r="CI330" s="198">
        <f>IFERROR((VLOOKUP($A330,'1314'!$F$10:$S$408,9,FALSE)/VLOOKUP($A330,'2014'!$F$10:$M$460,8,FALSE))*1000,#N/A)</f>
        <v>3.4083162917518748</v>
      </c>
      <c r="CJ330" s="198">
        <f>IFERROR((VLOOKUP($A330,'1415'!$F$10:$S$408,9,FALSE)/VLOOKUP($A330,'2015'!$F$10:$M$460,8,FALSE))*1000,#N/A)</f>
        <v>4.9471553856532493</v>
      </c>
      <c r="CK330" s="198">
        <f>IFERROR((VLOOKUP($A330,'1516'!$F$10:$S$408,9,FALSE)/VLOOKUP($A330,'2016'!$F$10:$M$460,8,FALSE))*1000,#N/A)</f>
        <v>5.7675244010647742</v>
      </c>
      <c r="CL330" s="198">
        <f>IFERROR((VLOOKUP($A330,'1617'!$F$10:$S$408,9,FALSE)/VLOOKUP($A330,'2017'!$F$10:$M$460,8,FALSE))*1000,#N/A)</f>
        <v>6.3666300768386384</v>
      </c>
      <c r="CM330" s="198">
        <f>IFERROR((VLOOKUP($A330,'1718'!$F$10:$S$408,9,FALSE)/VLOOKUP($A330,'2018'!$F$10:$N$460,9,FALSE))*1000,#N/A)</f>
        <v>4.1484716157205241</v>
      </c>
      <c r="CN330" s="198">
        <f>IFERROR((VLOOKUP($A330,'1819'!$F$10:$S$408,9,FALSE)/VLOOKUP($A330,'2018'!$F$10:$N$460,9,FALSE))*1000,#N/A)</f>
        <v>2.8384279475982535</v>
      </c>
      <c r="CO330" s="198">
        <f>IFERROR((VLOOKUP($A330,'1920'!$F$10:$S$408,9,FALSE)/VLOOKUP($A330,'2019'!$F$10:$N$464,8,FALSE))*1000,#N/A)</f>
        <v>3.0410322132198018</v>
      </c>
      <c r="CP330" s="198">
        <f>IFERROR((VLOOKUP($A330,'20 21'!$F$10:$S$408,9,FALSE)/VLOOKUP($A330,'2020'!$F$10:$N$469,8,FALSE))*1000,#N/A)</f>
        <v>6.0467195466687977</v>
      </c>
      <c r="CQ330" s="198">
        <f>IFERROR((VLOOKUP($A330,'21 22'!$F$10:$S$408,9,FALSE)/VLOOKUP($A330,'2021'!$F$10:$N$469,8,FALSE))*1000,#N/A)</f>
        <v>6.8584165630760001</v>
      </c>
      <c r="CR330" s="198">
        <f>IFERROR((VLOOKUP($A330,'22 23'!$F$10:$S$408,9,FALSE)/VLOOKUP($A330,'2022'!$F$10:$N$469,8,FALSE))*1000,#N/A)</f>
        <v>6.7980965329707681</v>
      </c>
      <c r="CS330" s="196">
        <f>IFERROR((VLOOKUP($A330,'23 24'!$F$7:$S$408,9,FALSE)/VLOOKUP($A330,'2023'!$C$7:$N$469,9,FALSE))*1000,#N/A)</f>
        <v>4.0130953638187767</v>
      </c>
      <c r="CU330" s="198" t="e">
        <f>IFERROR((VLOOKUP($A330,'0910'!$F$10:$S$433,10,FALSE)/VLOOKUP($A330,'2010'!$C$5:$K$611,9,FALSE))*1000,#N/A)</f>
        <v>#N/A</v>
      </c>
      <c r="CV330" s="198">
        <f>IFERROR((VLOOKUP($A330,'1011'!$F$10:$S$433,11,FALSE)/VLOOKUP($A330,'2011'!$C$5:$K$611,9,FALSE))*1000,#N/A)</f>
        <v>0.46221400508435406</v>
      </c>
      <c r="CW330" s="198">
        <f>IFERROR((VLOOKUP($A330,'1112'!$F$10:$S$408,10,FALSE)/VLOOKUP($A330,'2012'!$F$10:$M$460,8,FALSE))*1000,#N/A)</f>
        <v>0.68823124569855465</v>
      </c>
      <c r="CX330" s="198">
        <f>IFERROR((VLOOKUP($A330,'1213'!$F$10:$S$408,10,FALSE)/VLOOKUP($A330,'2013'!$F$10:$M$460,8,FALSE))*1000,#N/A)</f>
        <v>2.7441115938714842</v>
      </c>
      <c r="CY330" s="198">
        <f>IFERROR((VLOOKUP($A330,'1314'!$F$10:$S$408,10,FALSE)/VLOOKUP($A330,'2014'!$F$10:$M$460,8,FALSE))*1000,#N/A)</f>
        <v>1.5905476028175414</v>
      </c>
      <c r="CZ330" s="198">
        <f>IFERROR((VLOOKUP($A330,'1415'!$F$10:$S$408,10,FALSE)/VLOOKUP($A330,'2015'!$F$10:$M$460,8,FALSE))*1000,#N/A)</f>
        <v>1.3492241960872497</v>
      </c>
      <c r="DA330" s="198">
        <f>IFERROR((VLOOKUP($A330,'1516'!$F$10:$S$408,10,FALSE)/VLOOKUP($A330,'2016'!$F$10:$M$460,8,FALSE))*1000,#N/A)</f>
        <v>1.3309671694764862</v>
      </c>
      <c r="DB330" s="198">
        <f>IFERROR((VLOOKUP($A330,'1617'!$F$10:$S$408,10,FALSE)/VLOOKUP($A330,'2017'!$F$10:$M$460,8,FALSE))*1000,#N/A)</f>
        <v>0.43907793633369924</v>
      </c>
      <c r="DC330" s="198">
        <f>IFERROR((VLOOKUP($A330,'1718'!$F$10:$S$408,10,FALSE)/VLOOKUP($A330,'2018'!$F$10:$N$460,9,FALSE))*1000,#N/A)</f>
        <v>0.2183406113537118</v>
      </c>
      <c r="DD330" s="198">
        <f>IFERROR((VLOOKUP($A330,'1819'!$F$10:$S$408,10,FALSE)/VLOOKUP($A330,'2018'!$F$10:$N$460,9,FALSE))*1000,#N/A)</f>
        <v>0</v>
      </c>
      <c r="DE330" s="198">
        <f>IFERROR((VLOOKUP($A330,'1920'!$F$10:$S$408,10,FALSE)/VLOOKUP($A330,'2019'!$F$10:$N$464,8,FALSE))*1000,#N/A)</f>
        <v>0.8688663466342289</v>
      </c>
      <c r="DF330" s="198">
        <f>IFERROR((VLOOKUP($A330,'20 21'!$F$10:$S$408,10,FALSE)/VLOOKUP($A330,'2020'!$F$10:$N$469,8,FALSE))*1000,#N/A)</f>
        <v>2.3754969647627417</v>
      </c>
      <c r="DG330" s="198">
        <f>IFERROR((VLOOKUP($A330,'21 22'!$F$10:$S$408,10,FALSE)/VLOOKUP($A330,'2021'!$F$10:$N$469,8,FALSE))*1000,#N/A)</f>
        <v>1.928929658365125</v>
      </c>
      <c r="DH330" s="198">
        <f>IFERROR((VLOOKUP($A330,'22 23'!$F$10:$S$408,10,FALSE)/VLOOKUP($A330,'2022'!$F$10:$N$469,8,FALSE))*1000,#N/A)</f>
        <v>1.4870836165873556</v>
      </c>
      <c r="DI330" s="196">
        <f>IFERROR((VLOOKUP($A330,'23 24'!$F$7:$S$408,10,FALSE)/VLOOKUP($A330,'2023'!$C$7:$N$469,9,FALSE))*1000,#N/A)</f>
        <v>3.5906642728904847</v>
      </c>
      <c r="DK330" s="198" t="e">
        <f>IFERROR((VLOOKUP($A330,'0910'!$F$10:$S$433,11,FALSE)/VLOOKUP($A330,'2010'!$C$5:$K$611,9,FALSE))*1000,#N/A)</f>
        <v>#N/A</v>
      </c>
      <c r="DL330" s="198">
        <f>IFERROR((VLOOKUP($A330,'1011'!$F$10:$S$433,12,FALSE)/VLOOKUP($A330,'2011'!$C$5:$K$611,9,FALSE))*1000,#N/A)</f>
        <v>0</v>
      </c>
      <c r="DM330" s="198">
        <f>IFERROR((VLOOKUP($A330,'1112'!$F$10:$S$408,11,FALSE)/VLOOKUP($A330,'2012'!$F$10:$M$460,8,FALSE))*1000,#N/A)</f>
        <v>0</v>
      </c>
      <c r="DN330" s="198">
        <f>IFERROR((VLOOKUP($A330,'1213'!$F$10:$S$408,11,FALSE)/VLOOKUP($A330,'2013'!$F$10:$M$460,8,FALSE))*1000,#N/A)</f>
        <v>0</v>
      </c>
      <c r="DO330" s="198">
        <f>IFERROR((VLOOKUP($A330,'1314'!$F$10:$S$408,11,FALSE)/VLOOKUP($A330,'2014'!$F$10:$M$460,8,FALSE))*1000,#N/A)</f>
        <v>0</v>
      </c>
      <c r="DP330" s="198">
        <f>IFERROR((VLOOKUP($A330,'1415'!$F$10:$S$408,11,FALSE)/VLOOKUP($A330,'2015'!$F$10:$M$460,8,FALSE))*1000,#N/A)</f>
        <v>0</v>
      </c>
      <c r="DQ330" s="198">
        <f>IFERROR((VLOOKUP($A330,'1516'!$F$10:$S$408,11,FALSE)/VLOOKUP($A330,'2016'!$F$10:$M$460,8,FALSE))*1000,#N/A)</f>
        <v>0</v>
      </c>
      <c r="DR330" s="198">
        <f>IFERROR((VLOOKUP($A330,'1617'!$F$10:$S$408,11,FALSE)/VLOOKUP($A330,'2017'!$F$10:$M$460,8,FALSE))*1000,#N/A)</f>
        <v>0</v>
      </c>
      <c r="DS330" s="198">
        <f>IFERROR((VLOOKUP($A330,'1718'!$F$10:$S$408,11,FALSE)/VLOOKUP($A330,'2018'!$F$10:$N$460,9,FALSE))*1000,#N/A)</f>
        <v>0</v>
      </c>
      <c r="DT330" s="198">
        <f>IFERROR((VLOOKUP($A330,'1819'!$F$10:$S$408,11,FALSE)/VLOOKUP($A330,'2018'!$F$10:$N$460,9,FALSE))*1000,#N/A)</f>
        <v>0</v>
      </c>
      <c r="DU330" s="198">
        <f>IFERROR((VLOOKUP($A330,'1920'!$F$10:$S$408,11,FALSE)/VLOOKUP($A330,'2019'!$F$10:$N$464,8,FALSE))*1000,#N/A)</f>
        <v>0</v>
      </c>
      <c r="DV330" s="198">
        <f>IFERROR((VLOOKUP($A330,'20 21'!$F$10:$S$408,11,FALSE)/VLOOKUP($A330,'2020'!$F$10:$N$469,8,FALSE))*1000,#N/A)</f>
        <v>0</v>
      </c>
      <c r="DW330" s="198">
        <f>IFERROR((VLOOKUP($A330,'21 22'!$F$10:$S$408,11,FALSE)/VLOOKUP($A330,'2021'!$F$10:$N$469,8,FALSE))*1000,#N/A)</f>
        <v>0</v>
      </c>
      <c r="DX330" s="198">
        <f>IFERROR((VLOOKUP($A330,'22 23'!$F$10:$S$408,11,FALSE)/VLOOKUP($A330,'2022'!$F$10:$N$469,8,FALSE))*1000,#N/A)</f>
        <v>0</v>
      </c>
      <c r="DY330" s="196">
        <f>IFERROR((VLOOKUP($A330,'23 24'!$F$7:$S$408,11,FALSE)/VLOOKUP($A330,'2023'!$C$7:$N$469,9,FALSE))*1000,#N/A)</f>
        <v>0</v>
      </c>
      <c r="EA330" s="198" t="e">
        <f>IFERROR((VLOOKUP($A330,'0910'!$F$10:$S$433,12,FALSE)/VLOOKUP($A330,'2010'!$C$5:$K$611,9,FALSE))*1000,#N/A)</f>
        <v>#N/A</v>
      </c>
      <c r="EB330" s="198">
        <f>IFERROR((VLOOKUP($A330,'1011'!$F$10:$S$433,13,FALSE)/VLOOKUP($A330,'2011'!$C$5:$K$611,9,FALSE))*1000,#N/A)</f>
        <v>3.6977120406748325</v>
      </c>
      <c r="EC330" s="198">
        <f>IFERROR((VLOOKUP($A330,'1112'!$F$10:$S$408,12,FALSE)/VLOOKUP($A330,'2012'!$F$10:$M$460,8,FALSE))*1000,#N/A)</f>
        <v>3.6705666437256248</v>
      </c>
      <c r="ED330" s="198">
        <f>IFERROR((VLOOKUP($A330,'1213'!$F$10:$S$408,12,FALSE)/VLOOKUP($A330,'2013'!$F$10:$M$460,8,FALSE))*1000,#N/A)</f>
        <v>8.232334781614453</v>
      </c>
      <c r="EE330" s="198">
        <f>IFERROR((VLOOKUP($A330,'1314'!$F$10:$S$408,12,FALSE)/VLOOKUP($A330,'2014'!$F$10:$M$460,8,FALSE))*1000,#N/A)</f>
        <v>4.9988638945694159</v>
      </c>
      <c r="EF330" s="198">
        <f>IFERROR((VLOOKUP($A330,'1415'!$F$10:$S$408,12,FALSE)/VLOOKUP($A330,'2015'!$F$10:$M$460,8,FALSE))*1000,#N/A)</f>
        <v>6.5212502810883741</v>
      </c>
      <c r="EG330" s="198">
        <f>IFERROR((VLOOKUP($A330,'1516'!$F$10:$S$408,12,FALSE)/VLOOKUP($A330,'2016'!$F$10:$M$460,8,FALSE))*1000,#N/A)</f>
        <v>7.0984915705412606</v>
      </c>
      <c r="EH330" s="198">
        <f>IFERROR((VLOOKUP($A330,'1617'!$F$10:$S$408,12,FALSE)/VLOOKUP($A330,'2017'!$F$10:$M$460,8,FALSE))*1000,#N/A)</f>
        <v>7.0252469813391878</v>
      </c>
      <c r="EI330" s="198">
        <f>IFERROR((VLOOKUP($A330,'1718'!$F$10:$S$408,12,FALSE)/VLOOKUP($A330,'2018'!$F$10:$N$460,9,FALSE))*1000,#N/A)</f>
        <v>4.3668122270742353</v>
      </c>
      <c r="EJ330" s="198">
        <f>IFERROR((VLOOKUP($A330,'1819'!$F$10:$S$408,12,FALSE)/VLOOKUP($A330,'2018'!$F$10:$N$460,9,FALSE))*1000,#N/A)</f>
        <v>2.8384279475982535</v>
      </c>
      <c r="EK330" s="198">
        <f>IFERROR((VLOOKUP($A330,'1920'!$F$10:$S$408,12,FALSE)/VLOOKUP($A330,'2019'!$F$10:$N$464,8,FALSE))*1000,#N/A)</f>
        <v>3.9098985598540303</v>
      </c>
      <c r="EL330" s="198">
        <f>IFERROR((VLOOKUP($A330,'20 21'!$F$10:$S$408,12,FALSE)/VLOOKUP($A330,'2020'!$F$10:$N$469,8,FALSE))*1000,#N/A)</f>
        <v>8.4222165114315395</v>
      </c>
      <c r="EM330" s="198">
        <f>IFERROR((VLOOKUP($A330,'21 22'!$F$10:$S$408,12,FALSE)/VLOOKUP($A330,'2021'!$F$10:$N$469,8,FALSE))*1000,#N/A)</f>
        <v>8.7873462214411262</v>
      </c>
      <c r="EN330" s="198">
        <f>IFERROR((VLOOKUP($A330,'22 23'!$F$10:$S$408,12,FALSE)/VLOOKUP($A330,'2022'!$F$10:$N$469,8,FALSE))*1000,#N/A)</f>
        <v>8.2851801495581245</v>
      </c>
      <c r="EO330" s="196">
        <f>IFERROR((VLOOKUP($A330,'23 24'!$F$7:$S$408,12,FALSE)/VLOOKUP($A330,'2023'!$C$7:$N$469,9,FALSE))*1000,#N/A)</f>
        <v>7.6037596367092615</v>
      </c>
    </row>
    <row r="331" spans="1:145" x14ac:dyDescent="0.3">
      <c r="A331" t="s">
        <v>1304</v>
      </c>
      <c r="B331" t="s">
        <v>1743</v>
      </c>
      <c r="C331" t="str">
        <f>IF(VLOOKUP($A331,'0910'!$F$10:$L$433,1,FALSE)=VLOOKUP($A331,'2010'!$C$5:$K$611,1,FALSE),VLOOKUP($A331,'0910'!$F$10:$L$433,1,FALSE),FALSE)</f>
        <v>Worthing</v>
      </c>
      <c r="D331" t="str">
        <f>IF(VLOOKUP($A331,'1011'!$F$10:$L$433,1,FALSE)=VLOOKUP($A331,'2011'!$C$5:$K$611,1,FALSE),VLOOKUP($A331,'1011'!$F$10:$L$433,1,FALSE),FALSE)</f>
        <v>Worthing</v>
      </c>
      <c r="E331" t="str">
        <f>IF(VLOOKUP(A331,'1112'!$F$10:$L$408,1,FALSE)=VLOOKUP(A331,'2012'!$F$10:$M$460,1,FALSE),VLOOKUP(A331,'1112'!$F$10:$L$408,1,FALSE),FALSE)</f>
        <v>Worthing</v>
      </c>
      <c r="F331" t="str">
        <f>IF(VLOOKUP($A331,'1213'!$F$10:$L$408,1,FALSE)=VLOOKUP($A331,'2013'!$F$10:$M$460,1,FALSE),VLOOKUP($A331,'1213'!$F$10:$L$408,1,FALSE),FALSE)</f>
        <v>Worthing</v>
      </c>
      <c r="G331" t="str">
        <f>IF(VLOOKUP($A331,'1314'!$F$10:$L$408,1,FALSE)=VLOOKUP($A331,'2014'!$F$10:$M$460,1,FALSE),VLOOKUP($A331,'1314'!$F$10:$L$408,1,FALSE),FALSE)</f>
        <v>Worthing</v>
      </c>
      <c r="H331" t="str">
        <f>IF(VLOOKUP($A331,'1415'!$F$10:$L$408,1,FALSE)=VLOOKUP($A331,'2015'!$F$10:$M$460,1,FALSE),VLOOKUP($A331,'1415'!$F$10:$L$408,1,FALSE),FALSE)</f>
        <v>Worthing</v>
      </c>
      <c r="I331" t="str">
        <f>IF(VLOOKUP($A331,'1516'!$F$10:$L$408,1,FALSE)=VLOOKUP($A331,'2015'!$F$10:$M$460,1,FALSE),VLOOKUP($A331,'1516'!$F$10:$L$408,1,FALSE),FALSE)</f>
        <v>Worthing</v>
      </c>
      <c r="J331" t="str">
        <f>IF(VLOOKUP($A331,'1617'!$F$10:$L$408,1,FALSE)=VLOOKUP($A331,'2016'!$F$10:$M$460,1,FALSE),VLOOKUP($A331,'1617'!$F$10:$L$408,1,FALSE),FALSE)</f>
        <v>Worthing</v>
      </c>
      <c r="K331" t="str">
        <f>IF(VLOOKUP($A331,'1718'!$F$10:$M$408,1,FALSE)=VLOOKUP($A331,'2017'!$F$10:$M$460,1,FALSE),VLOOKUP($A331,'1718'!$F$10:$M$408,1,FALSE),FALSE)</f>
        <v>Worthing</v>
      </c>
      <c r="L331" t="str">
        <f>IF(VLOOKUP($A331,'1819'!$F$10:$M$408,1,FALSE)=VLOOKUP($A331,'2018'!$F$10:$M$460,1,FALSE),VLOOKUP($A331,'1819'!$F$10:$M$408,1,FALSE),FALSE)</f>
        <v>Worthing</v>
      </c>
      <c r="M331" t="str">
        <f>IF(VLOOKUP($A331,'1920'!$F$10:$M$408,1,FALSE)=VLOOKUP($A331,'2019'!$F$10:$M$464,1,FALSE),VLOOKUP($A331,'1920'!$F$10:$M$408,1,FALSE),FALSE)</f>
        <v>Worthing</v>
      </c>
      <c r="N331" t="str">
        <f>IF(VLOOKUP($A331,'20 21'!$F$10:$N$408,1,FALSE)=VLOOKUP($A331,'2020'!$F$10:$O$468,1,FALSE),VLOOKUP($A331,'20 21'!$F$10:$N$408,1,FALSE),FALSE)</f>
        <v>Worthing</v>
      </c>
      <c r="O331" t="str">
        <f>IF(VLOOKUP($A331,'21 22'!$F$10:$N$408,1,FALSE)=VLOOKUP($A331,'2021'!$F$10:$O$471,1,FALSE),VLOOKUP($A331,'21 22'!$F$10:$N$408,1,FALSE),FALSE)</f>
        <v>Worthing</v>
      </c>
      <c r="P331" t="str">
        <f>IF(VLOOKUP($A331,'22 23'!$F$10:$N$408,1,FALSE)=VLOOKUP($A331,'2022'!$F$10:$O$468,1,FALSE),VLOOKUP($A331,'22 23'!$F$10:$N$408,1,FALSE),FALSE)</f>
        <v>Worthing</v>
      </c>
      <c r="Q331" t="str">
        <f>IF(VLOOKUP($A331,'23 24'!$F$7:$N$408,1,FALSE)=VLOOKUP($A331,'2023'!$C$7:$O$468,1,FALSE),VLOOKUP($A331,'23 24'!$F$7:$N$408,1,FALSE),FALSE)</f>
        <v>Worthing</v>
      </c>
      <c r="S331" s="196">
        <f>IFERROR((VLOOKUP($A331,'0910'!$F$10:$L$433,4,FALSE)/VLOOKUP($A331,'2010'!$C$5:$K$611,9,FALSE))*1000,#N/A)</f>
        <v>0.83315975838367007</v>
      </c>
      <c r="T331" s="196">
        <f>IFERROR((VLOOKUP($A331,'1011'!$F$10:$L$433,4,FALSE)/VLOOKUP($A331,'2011'!$C$5:$K$611,9,FALSE))*1000,#N/A)</f>
        <v>2.0699648105982198</v>
      </c>
      <c r="U331" s="196">
        <f>IFERROR((VLOOKUP($A331,'1112'!$F$10:$L$408,4,FALSE)/VLOOKUP($A331,'2012'!$F$10:$M$460,8,FALSE))*1000,#N/A)</f>
        <v>1.0319917440660473</v>
      </c>
      <c r="V331" s="196">
        <f>IFERROR((VLOOKUP($A331,'1213'!$F$10:$L$408,4,FALSE)/VLOOKUP($A331,'2013'!$F$10:$M$460,8,FALSE))*1000,#N/A)</f>
        <v>2.4676125848241828</v>
      </c>
      <c r="W331" s="196">
        <f>IFERROR((VLOOKUP($A331,'1314'!$F$10:$L$408,4,FALSE)/VLOOKUP($A331,'2014'!$F$10:$M$460,8,FALSE))*1000,#N/A)</f>
        <v>6.3433599345201559</v>
      </c>
      <c r="X331" s="196">
        <f>IFERROR((VLOOKUP($A331,'1415'!$F$10:$L$408,4,FALSE)/VLOOKUP($A331,'2015'!$F$10:$M$460,8,FALSE))*1000,#N/A)</f>
        <v>4.4697277529459569</v>
      </c>
      <c r="Y331" s="196">
        <f>IFERROR((VLOOKUP($A331,'1516'!$F$10:$L$408,4,FALSE)/VLOOKUP($A331,'2016'!$F$10:$M$460,8,FALSE))*1000,#N/A)</f>
        <v>4.8289738430583498</v>
      </c>
      <c r="Z331" s="196">
        <f>IFERROR((VLOOKUP($A331,'1617'!$F$10:$L$408,4,FALSE)/VLOOKUP($A331,'2017'!$F$10:$M$460,8,FALSE))*1000,#N/A)</f>
        <v>3.5964035964035963</v>
      </c>
      <c r="AA331" s="196">
        <f>IFERROR((VLOOKUP($A331,'1718'!$F$10:$L$408,4,FALSE)/VLOOKUP($A331,'2018'!$F$10:$N$460,9,FALSE))*1000,#N/A)</f>
        <v>6.7286760340391849</v>
      </c>
      <c r="AB331" s="196">
        <f>IFERROR((VLOOKUP($A331,'1819'!$F$10:$L$408,4,FALSE)/VLOOKUP($A331,'2018'!$F$10:$N$460,9,FALSE))*1000,#N/A)</f>
        <v>1.583217890362161</v>
      </c>
      <c r="AC331" s="196">
        <f>IFERROR((VLOOKUP($A331,'1920'!$F$10:$L$408,4,FALSE)/VLOOKUP($A331,'2019'!$F$10:$N$464,8,FALSE))*1000,#N/A)</f>
        <v>0.19676905216347573</v>
      </c>
      <c r="AD331" s="196">
        <f>IFERROR((VLOOKUP($A331,'20 21'!$F$10:$M$408,4,FALSE)/VLOOKUP($A331,'2020'!$F$10:$N$469,8,FALSE))*1000,#N/A)</f>
        <v>2.14219083804453</v>
      </c>
      <c r="AE331" s="196">
        <f>IFERROR((VLOOKUP($A331,'21 22'!$F$10:$M$408,4,FALSE)/VLOOKUP($A331,'2021'!$F$10:$N$469,8,FALSE))*1000,#N/A)</f>
        <v>6.4113772804103277</v>
      </c>
      <c r="AF331" s="196">
        <f>IFERROR((VLOOKUP($A331,'22 23'!$F$10:$M$408,4,FALSE)/VLOOKUP($A331,'2022'!$F$10:$N$469,8,FALSE))*1000,#N/A)</f>
        <v>2.7070402382195407</v>
      </c>
      <c r="AG331" s="196">
        <f>IFERROR((VLOOKUP($A331,'23 24'!$F$7:$M$408,4,FALSE)/VLOOKUP($A331,'2023'!$C$7:$N$469,9,FALSE))*1000,#N/A)</f>
        <v>4.6166275535721164</v>
      </c>
      <c r="AI331" s="196">
        <f>IFERROR((VLOOKUP($A331,'0910'!$F$10:$L$433,5,FALSE)/VLOOKUP($A331,'2010'!$C$5:$K$611,9,FALSE))*1000,#N/A)</f>
        <v>0.62486981878775261</v>
      </c>
      <c r="AJ331" s="196">
        <f>IFERROR((VLOOKUP($A331,'1011'!$F$10:$L$433,5,FALSE)/VLOOKUP($A331,'2011'!$C$5:$K$611,9,FALSE))*1000,#N/A)</f>
        <v>0.20699648105982199</v>
      </c>
      <c r="AK331" s="196">
        <f>IFERROR((VLOOKUP($A331,'1112'!$F$10:$L$408,5,FALSE)/VLOOKUP($A331,'2012'!$F$10:$M$460,8,FALSE))*1000,#N/A)</f>
        <v>1.4447884416924666</v>
      </c>
      <c r="AL331" s="196">
        <f>IFERROR((VLOOKUP($A331,'1213'!$F$10:$L$408,5,FALSE)/VLOOKUP($A331,'2013'!$F$10:$M$460,8,FALSE))*1000,#N/A)</f>
        <v>0</v>
      </c>
      <c r="AM331" s="196">
        <f>IFERROR((VLOOKUP($A331,'1314'!$F$10:$L$408,5,FALSE)/VLOOKUP($A331,'2014'!$F$10:$M$460,8,FALSE))*1000,#N/A)</f>
        <v>0.20462451401677922</v>
      </c>
      <c r="AN331" s="196">
        <f>IFERROR((VLOOKUP($A331,'1415'!$F$10:$L$408,5,FALSE)/VLOOKUP($A331,'2015'!$F$10:$M$460,8,FALSE))*1000,#N/A)</f>
        <v>0.60950832994717596</v>
      </c>
      <c r="AO331" s="196">
        <f>IFERROR((VLOOKUP($A331,'1516'!$F$10:$L$408,5,FALSE)/VLOOKUP($A331,'2016'!$F$10:$M$460,8,FALSE))*1000,#N/A)</f>
        <v>0.60362173038229372</v>
      </c>
      <c r="AP331" s="196">
        <f>IFERROR((VLOOKUP($A331,'1617'!$F$10:$L$408,5,FALSE)/VLOOKUP($A331,'2017'!$F$10:$M$460,8,FALSE))*1000,#N/A)</f>
        <v>0.79920079920079923</v>
      </c>
      <c r="AQ331" s="196">
        <f>IFERROR((VLOOKUP($A331,'1718'!$F$10:$L$408,5,FALSE)/VLOOKUP($A331,'2018'!$F$10:$N$460,9,FALSE))*1000,#N/A)</f>
        <v>1.583217890362161</v>
      </c>
      <c r="AR331" s="196">
        <f>IFERROR((VLOOKUP($A331,'1819'!$F$10:$L$408,5,FALSE)/VLOOKUP($A331,'2018'!$F$10:$N$460,9,FALSE))*1000,#N/A)</f>
        <v>0.79160894518108049</v>
      </c>
      <c r="AS331" s="196">
        <f>IFERROR((VLOOKUP($A331,'1920'!$F$10:$L$408,5,FALSE)/VLOOKUP($A331,'2019'!$F$10:$N$464,8,FALSE))*1000,#N/A)</f>
        <v>0.19676905216347573</v>
      </c>
      <c r="AT331" s="196">
        <f>IFERROR((VLOOKUP($A331,'20 21'!$F$10:$L$408,5,FALSE)/VLOOKUP($A331,'2020'!$F$10:$N$469,8,FALSE))*1000,#N/A)</f>
        <v>0.58423386492123552</v>
      </c>
      <c r="AU331" s="196">
        <f>IFERROR((VLOOKUP($A331,'21 22'!$F$10:$L$408,5,FALSE)/VLOOKUP($A331,'2021'!$F$10:$N$469,8,FALSE))*1000,#N/A)</f>
        <v>1.1657049600746052</v>
      </c>
      <c r="AV331" s="196">
        <f>IFERROR((VLOOKUP($A331,'22 23'!$F$10:$L$408,5,FALSE)/VLOOKUP($A331,'2022'!$F$10:$N$469,8,FALSE))*1000,#N/A)</f>
        <v>0.96680008507840753</v>
      </c>
      <c r="AW331" s="196">
        <f>IFERROR((VLOOKUP($A331,'23 24'!$F$7:$M$408,5,FALSE)/VLOOKUP($A331,'2023'!$C$7:$N$469,9,FALSE))*1000,#N/A)</f>
        <v>0.76943792559535262</v>
      </c>
      <c r="AY331" s="196">
        <f>IFERROR((VLOOKUP($A331,'0910'!$F$10:$L$433,6,FALSE)/VLOOKUP($A331,'2010'!$C$5:$K$611,9,FALSE))*1000,#N/A)</f>
        <v>0</v>
      </c>
      <c r="AZ331" s="196">
        <f>IFERROR((VLOOKUP($A331,'1011'!$F$10:$L$433,6,FALSE)/VLOOKUP($A331,'2011'!$C$5:$K$611,9,FALSE))*1000,#N/A)</f>
        <v>0</v>
      </c>
      <c r="BA331" s="196">
        <f>IFERROR((VLOOKUP($A331,'1112'!$F$10:$L$408,6,FALSE)/VLOOKUP($A331,'2012'!$F$10:$M$460,8,FALSE))*1000,#N/A)</f>
        <v>0</v>
      </c>
      <c r="BB331" s="196">
        <f>IFERROR((VLOOKUP($A331,'1213'!$F$10:$L$408,6,FALSE)/VLOOKUP($A331,'2013'!$F$10:$M$460,8,FALSE))*1000,#N/A)</f>
        <v>0</v>
      </c>
      <c r="BC331" s="196">
        <f>IFERROR((VLOOKUP($A331,'1314'!$F$10:$L$408,6,FALSE)/VLOOKUP($A331,'2014'!$F$10:$M$460,8,FALSE))*1000,#N/A)</f>
        <v>0</v>
      </c>
      <c r="BD331" s="196">
        <f>IFERROR((VLOOKUP($A331,'1415'!$F$10:$L$408,6,FALSE)/VLOOKUP($A331,'2015'!$F$10:$M$460,8,FALSE))*1000,#N/A)</f>
        <v>0</v>
      </c>
      <c r="BE331" s="196">
        <f>IFERROR((VLOOKUP($A331,'1516'!$F$10:$L$408,6,FALSE)/VLOOKUP($A331,'2016'!$F$10:$M$460,8,FALSE))*1000,#N/A)</f>
        <v>0</v>
      </c>
      <c r="BF331" s="196">
        <f>IFERROR((VLOOKUP($A331,'1617'!$F$10:$L$408,6,FALSE)/VLOOKUP($A331,'2017'!$F$10:$M$460,8,FALSE))*1000,#N/A)</f>
        <v>0</v>
      </c>
      <c r="BG331" s="196">
        <f>IFERROR((VLOOKUP($A331,'1718'!$F$10:$L$408,6,FALSE)/VLOOKUP($A331,'2018'!$F$10:$N$460,9,FALSE))*1000,#N/A)</f>
        <v>0</v>
      </c>
      <c r="BH331" s="196">
        <f>IFERROR((VLOOKUP($A331,'1819'!$F$10:$L$408,6,FALSE)/VLOOKUP($A331,'2018'!$F$10:$N$460,9,FALSE))*1000,#N/A)</f>
        <v>0</v>
      </c>
      <c r="BI331" s="196">
        <f>IFERROR((VLOOKUP($A331,'1920'!$F$10:$L$408,6,FALSE)/VLOOKUP($A331,'2019'!$F$10:$N$464,8,FALSE))*1000,#N/A)</f>
        <v>0</v>
      </c>
      <c r="BJ331" s="196">
        <f>IFERROR((VLOOKUP($A331,'20 21'!$F$10:$L$408,6,FALSE)/VLOOKUP($A331,'2020'!$F$10:$N$469,8,FALSE))*1000,#N/A)</f>
        <v>0</v>
      </c>
      <c r="BK331" s="196">
        <f>IFERROR((VLOOKUP($A331,'21 22'!$F$10:$L$408,6,FALSE)/VLOOKUP($A331,'2021'!$F$10:$N$469,8,FALSE))*1000,#N/A)</f>
        <v>0</v>
      </c>
      <c r="BL331" s="196">
        <f>IFERROR((VLOOKUP($A331,'22 23'!$F$10:$L$408,6,FALSE)/VLOOKUP($A331,'2022'!$F$10:$N$469,8,FALSE))*1000,#N/A)</f>
        <v>0</v>
      </c>
      <c r="BM331" s="196">
        <f>IFERROR((VLOOKUP($A331,'23 24'!$F$7:$M$408,6,FALSE)/VLOOKUP($A331,'2023'!$C$7:$N$469,9,FALSE))*1000,#N/A)</f>
        <v>0</v>
      </c>
      <c r="BO331" s="196">
        <f>IFERROR((VLOOKUP($A331,'0910'!$F$10:$L$433,7,FALSE)/VLOOKUP($A331,'2010'!$C$5:$K$611,9,FALSE))*1000,#N/A)</f>
        <v>1.4580295771714227</v>
      </c>
      <c r="BP331" s="196">
        <f>IFERROR((VLOOKUP($A331,'1011'!$F$10:$L$433,7,FALSE)/VLOOKUP($A331,'2011'!$C$5:$K$611,9,FALSE))*1000,#N/A)</f>
        <v>2.2769612916580422</v>
      </c>
      <c r="BQ331" s="196">
        <f>IFERROR((VLOOKUP($A331,'1112'!$F$10:$L$408,7,FALSE)/VLOOKUP($A331,'2012'!$F$10:$M$460,8,FALSE))*1000,#N/A)</f>
        <v>2.4767801857585141</v>
      </c>
      <c r="BR331" s="196">
        <f>IFERROR((VLOOKUP($A331,'1213'!$F$10:$L$408,7,FALSE)/VLOOKUP($A331,'2013'!$F$10:$M$460,8,FALSE))*1000,#N/A)</f>
        <v>2.4676125848241828</v>
      </c>
      <c r="BS331" s="196">
        <f>IFERROR((VLOOKUP($A331,'1314'!$F$10:$L$408,7,FALSE)/VLOOKUP($A331,'2014'!$F$10:$M$460,8,FALSE))*1000,#N/A)</f>
        <v>6.7526089625537145</v>
      </c>
      <c r="BT331" s="196">
        <f>IFERROR((VLOOKUP($A331,'1415'!$F$10:$L$408,7,FALSE)/VLOOKUP($A331,'2015'!$F$10:$M$460,8,FALSE))*1000,#N/A)</f>
        <v>5.0792360828931322</v>
      </c>
      <c r="BU331" s="196">
        <f>IFERROR((VLOOKUP($A331,'1516'!$F$10:$L$408,7,FALSE)/VLOOKUP($A331,'2016'!$F$10:$M$460,8,FALSE))*1000,#N/A)</f>
        <v>5.6338028169014089</v>
      </c>
      <c r="BV331" s="196">
        <f>IFERROR((VLOOKUP($A331,'1617'!$F$10:$L$408,7,FALSE)/VLOOKUP($A331,'2017'!$F$10:$M$460,8,FALSE))*1000,#N/A)</f>
        <v>4.395604395604396</v>
      </c>
      <c r="BW331" s="196">
        <f>IFERROR((VLOOKUP($A331,'1718'!$F$10:$L$408,7,FALSE)/VLOOKUP($A331,'2018'!$F$10:$N$460,9,FALSE))*1000,#N/A)</f>
        <v>8.3118939244013461</v>
      </c>
      <c r="BX331" s="196">
        <f>IFERROR((VLOOKUP($A331,'1819'!$F$10:$L$408,7,FALSE)/VLOOKUP($A331,'2018'!$F$10:$N$460,9,FALSE))*1000,#N/A)</f>
        <v>2.3748268355432418</v>
      </c>
      <c r="BY331" s="196">
        <f>IFERROR((VLOOKUP($A331,'1920'!$F$10:$L$408,7,FALSE)/VLOOKUP($A331,'2019'!$F$10:$N$464,8,FALSE))*1000,#N/A)</f>
        <v>0.39353810432695147</v>
      </c>
      <c r="BZ331" s="196">
        <f>IFERROR((VLOOKUP($A331,'20 21'!$F$10:$L$408,7,FALSE)/VLOOKUP($A331,'2020'!$F$10:$N$469,8,FALSE))*1000,#N/A)</f>
        <v>2.7264247029657658</v>
      </c>
      <c r="CA331" s="196">
        <f>IFERROR((VLOOKUP($A331,'21 22'!$F$10:$L$408,7,FALSE)/VLOOKUP($A331,'2021'!$F$10:$N$469,8,FALSE))*1000,#N/A)</f>
        <v>7.5770822404849332</v>
      </c>
      <c r="CB331" s="196">
        <f>IFERROR((VLOOKUP($A331,'22 23'!$F$10:$L$408,7,FALSE)/VLOOKUP($A331,'2022'!$F$10:$N$469,8,FALSE))*1000,#N/A)</f>
        <v>3.6738403232979486</v>
      </c>
      <c r="CC331" s="196">
        <f>IFERROR((VLOOKUP($A331,'23 24'!$F$7:$M$408,7,FALSE)/VLOOKUP($A331,'2023'!$C$7:$N$469,9,FALSE))*1000,#N/A)</f>
        <v>5.3860654791674687</v>
      </c>
      <c r="CE331" s="198">
        <f>IFERROR((VLOOKUP($A331,'0910'!$F$10:$S$433,9,FALSE)/VLOOKUP($A331,'2010'!$C$5:$K$611,9,FALSE))*1000,#N/A)</f>
        <v>2.7077692147469277</v>
      </c>
      <c r="CF331" s="198">
        <f>IFERROR((VLOOKUP($A331,'1011'!$F$10:$S$433,10,FALSE)/VLOOKUP($A331,'2011'!$C$5:$K$611,9,FALSE))*1000,#N/A)</f>
        <v>1.6559718484785759</v>
      </c>
      <c r="CG331" s="198">
        <f>IFERROR((VLOOKUP($A331,'1112'!$F$10:$S$408,9,FALSE)/VLOOKUP($A331,'2012'!$F$10:$M$460,8,FALSE))*1000,#N/A)</f>
        <v>1.6511867905056758</v>
      </c>
      <c r="CH331" s="198">
        <f>IFERROR((VLOOKUP($A331,'1213'!$F$10:$S$408,9,FALSE)/VLOOKUP($A331,'2013'!$F$10:$M$460,8,FALSE))*1000,#N/A)</f>
        <v>0.82253752827472748</v>
      </c>
      <c r="CI331" s="198">
        <f>IFERROR((VLOOKUP($A331,'1314'!$F$10:$S$408,9,FALSE)/VLOOKUP($A331,'2014'!$F$10:$M$460,8,FALSE))*1000,#N/A)</f>
        <v>1.6369961121342338</v>
      </c>
      <c r="CJ331" s="198">
        <f>IFERROR((VLOOKUP($A331,'1415'!$F$10:$S$408,9,FALSE)/VLOOKUP($A331,'2015'!$F$10:$M$460,8,FALSE))*1000,#N/A)</f>
        <v>4.4697277529459569</v>
      </c>
      <c r="CK331" s="198">
        <f>IFERROR((VLOOKUP($A331,'1516'!$F$10:$S$408,9,FALSE)/VLOOKUP($A331,'2016'!$F$10:$M$460,8,FALSE))*1000,#N/A)</f>
        <v>3.0181086519114686</v>
      </c>
      <c r="CL331" s="198">
        <f>IFERROR((VLOOKUP($A331,'1617'!$F$10:$S$408,9,FALSE)/VLOOKUP($A331,'2017'!$F$10:$M$460,8,FALSE))*1000,#N/A)</f>
        <v>4.7952047952047954</v>
      </c>
      <c r="CM331" s="198">
        <f>IFERROR((VLOOKUP($A331,'1718'!$F$10:$S$408,9,FALSE)/VLOOKUP($A331,'2018'!$F$10:$N$460,9,FALSE))*1000,#N/A)</f>
        <v>4.3538491984959427</v>
      </c>
      <c r="CN331" s="198">
        <f>IFERROR((VLOOKUP($A331,'1819'!$F$10:$S$408,9,FALSE)/VLOOKUP($A331,'2018'!$F$10:$N$460,9,FALSE))*1000,#N/A)</f>
        <v>6.5307737977439144</v>
      </c>
      <c r="CO331" s="198">
        <f>IFERROR((VLOOKUP($A331,'1920'!$F$10:$S$408,9,FALSE)/VLOOKUP($A331,'2019'!$F$10:$N$464,8,FALSE))*1000,#N/A)</f>
        <v>3.5418429389425627</v>
      </c>
      <c r="CP331" s="198">
        <f>IFERROR((VLOOKUP($A331,'20 21'!$F$10:$S$408,9,FALSE)/VLOOKUP($A331,'2020'!$F$10:$N$469,8,FALSE))*1000,#N/A)</f>
        <v>0.38948924328082368</v>
      </c>
      <c r="CQ331" s="198">
        <f>IFERROR((VLOOKUP($A331,'21 22'!$F$10:$S$408,9,FALSE)/VLOOKUP($A331,'2021'!$F$10:$N$469,8,FALSE))*1000,#N/A)</f>
        <v>4.857104000310855</v>
      </c>
      <c r="CR331" s="198">
        <f>IFERROR((VLOOKUP($A331,'22 23'!$F$10:$S$408,9,FALSE)/VLOOKUP($A331,'2022'!$F$10:$N$469,8,FALSE))*1000,#N/A)</f>
        <v>2.9004002552352222</v>
      </c>
      <c r="CS331" s="196">
        <f>IFERROR((VLOOKUP($A331,'23 24'!$F$7:$S$408,9,FALSE)/VLOOKUP($A331,'2023'!$C$7:$N$469,9,FALSE))*1000,#N/A)</f>
        <v>6.9249413303581733</v>
      </c>
      <c r="CU331" s="198">
        <f>IFERROR((VLOOKUP($A331,'0910'!$F$10:$S$433,10,FALSE)/VLOOKUP($A331,'2010'!$C$5:$K$611,9,FALSE))*1000,#N/A)</f>
        <v>1.8746094563632576</v>
      </c>
      <c r="CV331" s="198">
        <f>IFERROR((VLOOKUP($A331,'1011'!$F$10:$S$433,11,FALSE)/VLOOKUP($A331,'2011'!$C$5:$K$611,9,FALSE))*1000,#N/A)</f>
        <v>0.20699648105982199</v>
      </c>
      <c r="CW331" s="198">
        <f>IFERROR((VLOOKUP($A331,'1112'!$F$10:$S$408,10,FALSE)/VLOOKUP($A331,'2012'!$F$10:$M$460,8,FALSE))*1000,#N/A)</f>
        <v>0.20639834881320948</v>
      </c>
      <c r="CX331" s="198">
        <f>IFERROR((VLOOKUP($A331,'1213'!$F$10:$S$408,10,FALSE)/VLOOKUP($A331,'2013'!$F$10:$M$460,8,FALSE))*1000,#N/A)</f>
        <v>1.0281719103434095</v>
      </c>
      <c r="CY331" s="198">
        <f>IFERROR((VLOOKUP($A331,'1314'!$F$10:$S$408,10,FALSE)/VLOOKUP($A331,'2014'!$F$10:$M$460,8,FALSE))*1000,#N/A)</f>
        <v>0</v>
      </c>
      <c r="CZ331" s="198">
        <f>IFERROR((VLOOKUP($A331,'1415'!$F$10:$S$408,10,FALSE)/VLOOKUP($A331,'2015'!$F$10:$M$460,8,FALSE))*1000,#N/A)</f>
        <v>0.20316944331572531</v>
      </c>
      <c r="DA331" s="198">
        <f>IFERROR((VLOOKUP($A331,'1516'!$F$10:$S$408,10,FALSE)/VLOOKUP($A331,'2016'!$F$10:$M$460,8,FALSE))*1000,#N/A)</f>
        <v>0</v>
      </c>
      <c r="DB331" s="198">
        <f>IFERROR((VLOOKUP($A331,'1617'!$F$10:$S$408,10,FALSE)/VLOOKUP($A331,'2017'!$F$10:$M$460,8,FALSE))*1000,#N/A)</f>
        <v>1.1988011988011988</v>
      </c>
      <c r="DC331" s="198">
        <f>IFERROR((VLOOKUP($A331,'1718'!$F$10:$S$408,10,FALSE)/VLOOKUP($A331,'2018'!$F$10:$N$460,9,FALSE))*1000,#N/A)</f>
        <v>0.19790223629527012</v>
      </c>
      <c r="DD331" s="198">
        <f>IFERROR((VLOOKUP($A331,'1819'!$F$10:$S$408,10,FALSE)/VLOOKUP($A331,'2018'!$F$10:$N$460,9,FALSE))*1000,#N/A)</f>
        <v>1.3853156540668909</v>
      </c>
      <c r="DE331" s="198">
        <f>IFERROR((VLOOKUP($A331,'1920'!$F$10:$S$408,10,FALSE)/VLOOKUP($A331,'2019'!$F$10:$N$464,8,FALSE))*1000,#N/A)</f>
        <v>1.1806143129808544</v>
      </c>
      <c r="DF331" s="198">
        <f>IFERROR((VLOOKUP($A331,'20 21'!$F$10:$S$408,10,FALSE)/VLOOKUP($A331,'2020'!$F$10:$N$469,8,FALSE))*1000,#N/A)</f>
        <v>0.19474462164041184</v>
      </c>
      <c r="DG331" s="198">
        <f>IFERROR((VLOOKUP($A331,'21 22'!$F$10:$S$408,10,FALSE)/VLOOKUP($A331,'2021'!$F$10:$N$469,8,FALSE))*1000,#N/A)</f>
        <v>0.38856832002486835</v>
      </c>
      <c r="DH331" s="198">
        <f>IFERROR((VLOOKUP($A331,'22 23'!$F$10:$S$408,10,FALSE)/VLOOKUP($A331,'2022'!$F$10:$N$469,8,FALSE))*1000,#N/A)</f>
        <v>1.160160102094089</v>
      </c>
      <c r="DI331" s="196">
        <f>IFERROR((VLOOKUP($A331,'23 24'!$F$7:$S$408,10,FALSE)/VLOOKUP($A331,'2023'!$C$7:$N$469,9,FALSE))*1000,#N/A)</f>
        <v>1.1541568883930291</v>
      </c>
      <c r="DK331" s="198">
        <f>IFERROR((VLOOKUP($A331,'0910'!$F$10:$S$433,11,FALSE)/VLOOKUP($A331,'2010'!$C$5:$K$611,9,FALSE))*1000,#N/A)</f>
        <v>0</v>
      </c>
      <c r="DL331" s="198">
        <f>IFERROR((VLOOKUP($A331,'1011'!$F$10:$S$433,12,FALSE)/VLOOKUP($A331,'2011'!$C$5:$K$611,9,FALSE))*1000,#N/A)</f>
        <v>0</v>
      </c>
      <c r="DM331" s="198">
        <f>IFERROR((VLOOKUP($A331,'1112'!$F$10:$S$408,11,FALSE)/VLOOKUP($A331,'2012'!$F$10:$M$460,8,FALSE))*1000,#N/A)</f>
        <v>0</v>
      </c>
      <c r="DN331" s="198">
        <f>IFERROR((VLOOKUP($A331,'1213'!$F$10:$S$408,11,FALSE)/VLOOKUP($A331,'2013'!$F$10:$M$460,8,FALSE))*1000,#N/A)</f>
        <v>0</v>
      </c>
      <c r="DO331" s="198">
        <f>IFERROR((VLOOKUP($A331,'1314'!$F$10:$S$408,11,FALSE)/VLOOKUP($A331,'2014'!$F$10:$M$460,8,FALSE))*1000,#N/A)</f>
        <v>0</v>
      </c>
      <c r="DP331" s="198">
        <f>IFERROR((VLOOKUP($A331,'1415'!$F$10:$S$408,11,FALSE)/VLOOKUP($A331,'2015'!$F$10:$M$460,8,FALSE))*1000,#N/A)</f>
        <v>0</v>
      </c>
      <c r="DQ331" s="198">
        <f>IFERROR((VLOOKUP($A331,'1516'!$F$10:$S$408,11,FALSE)/VLOOKUP($A331,'2016'!$F$10:$M$460,8,FALSE))*1000,#N/A)</f>
        <v>0</v>
      </c>
      <c r="DR331" s="198">
        <f>IFERROR((VLOOKUP($A331,'1617'!$F$10:$S$408,11,FALSE)/VLOOKUP($A331,'2017'!$F$10:$M$460,8,FALSE))*1000,#N/A)</f>
        <v>0</v>
      </c>
      <c r="DS331" s="198">
        <f>IFERROR((VLOOKUP($A331,'1718'!$F$10:$S$408,11,FALSE)/VLOOKUP($A331,'2018'!$F$10:$N$460,9,FALSE))*1000,#N/A)</f>
        <v>0</v>
      </c>
      <c r="DT331" s="198">
        <f>IFERROR((VLOOKUP($A331,'1819'!$F$10:$S$408,11,FALSE)/VLOOKUP($A331,'2018'!$F$10:$N$460,9,FALSE))*1000,#N/A)</f>
        <v>0</v>
      </c>
      <c r="DU331" s="198">
        <f>IFERROR((VLOOKUP($A331,'1920'!$F$10:$S$408,11,FALSE)/VLOOKUP($A331,'2019'!$F$10:$N$464,8,FALSE))*1000,#N/A)</f>
        <v>0</v>
      </c>
      <c r="DV331" s="198">
        <f>IFERROR((VLOOKUP($A331,'20 21'!$F$10:$S$408,11,FALSE)/VLOOKUP($A331,'2020'!$F$10:$N$469,8,FALSE))*1000,#N/A)</f>
        <v>0</v>
      </c>
      <c r="DW331" s="198">
        <f>IFERROR((VLOOKUP($A331,'21 22'!$F$10:$S$408,11,FALSE)/VLOOKUP($A331,'2021'!$F$10:$N$469,8,FALSE))*1000,#N/A)</f>
        <v>0</v>
      </c>
      <c r="DX331" s="198">
        <f>IFERROR((VLOOKUP($A331,'22 23'!$F$10:$S$408,11,FALSE)/VLOOKUP($A331,'2022'!$F$10:$N$469,8,FALSE))*1000,#N/A)</f>
        <v>0</v>
      </c>
      <c r="DY331" s="196">
        <f>IFERROR((VLOOKUP($A331,'23 24'!$F$7:$S$408,11,FALSE)/VLOOKUP($A331,'2023'!$C$7:$N$469,9,FALSE))*1000,#N/A)</f>
        <v>0</v>
      </c>
      <c r="EA331" s="198">
        <f>IFERROR((VLOOKUP($A331,'0910'!$F$10:$S$433,12,FALSE)/VLOOKUP($A331,'2010'!$C$5:$K$611,9,FALSE))*1000,#N/A)</f>
        <v>4.5823786711101855</v>
      </c>
      <c r="EB331" s="198">
        <f>IFERROR((VLOOKUP($A331,'1011'!$F$10:$S$433,13,FALSE)/VLOOKUP($A331,'2011'!$C$5:$K$611,9,FALSE))*1000,#N/A)</f>
        <v>1.8629683295383979</v>
      </c>
      <c r="EC331" s="198">
        <f>IFERROR((VLOOKUP($A331,'1112'!$F$10:$S$408,12,FALSE)/VLOOKUP($A331,'2012'!$F$10:$M$460,8,FALSE))*1000,#N/A)</f>
        <v>2.0639834881320946</v>
      </c>
      <c r="ED331" s="198">
        <f>IFERROR((VLOOKUP($A331,'1213'!$F$10:$S$408,12,FALSE)/VLOOKUP($A331,'2013'!$F$10:$M$460,8,FALSE))*1000,#N/A)</f>
        <v>1.8507094386181369</v>
      </c>
      <c r="EE331" s="198">
        <f>IFERROR((VLOOKUP($A331,'1314'!$F$10:$S$408,12,FALSE)/VLOOKUP($A331,'2014'!$F$10:$M$460,8,FALSE))*1000,#N/A)</f>
        <v>1.6369961121342338</v>
      </c>
      <c r="EF331" s="198">
        <f>IFERROR((VLOOKUP($A331,'1415'!$F$10:$S$408,12,FALSE)/VLOOKUP($A331,'2015'!$F$10:$M$460,8,FALSE))*1000,#N/A)</f>
        <v>4.8760666395774077</v>
      </c>
      <c r="EG331" s="198">
        <f>IFERROR((VLOOKUP($A331,'1516'!$F$10:$S$408,12,FALSE)/VLOOKUP($A331,'2016'!$F$10:$M$460,8,FALSE))*1000,#N/A)</f>
        <v>3.2193158953722332</v>
      </c>
      <c r="EH331" s="198">
        <f>IFERROR((VLOOKUP($A331,'1617'!$F$10:$S$408,12,FALSE)/VLOOKUP($A331,'2017'!$F$10:$M$460,8,FALSE))*1000,#N/A)</f>
        <v>5.9940059940059944</v>
      </c>
      <c r="EI331" s="198">
        <f>IFERROR((VLOOKUP($A331,'1718'!$F$10:$S$408,12,FALSE)/VLOOKUP($A331,'2018'!$F$10:$N$460,9,FALSE))*1000,#N/A)</f>
        <v>4.5517514347912131</v>
      </c>
      <c r="EJ331" s="198">
        <f>IFERROR((VLOOKUP($A331,'1819'!$F$10:$S$408,12,FALSE)/VLOOKUP($A331,'2018'!$F$10:$N$460,9,FALSE))*1000,#N/A)</f>
        <v>7.7181872155155355</v>
      </c>
      <c r="EK331" s="198">
        <f>IFERROR((VLOOKUP($A331,'1920'!$F$10:$S$408,12,FALSE)/VLOOKUP($A331,'2019'!$F$10:$N$464,8,FALSE))*1000,#N/A)</f>
        <v>4.7224572519234176</v>
      </c>
      <c r="EL331" s="198">
        <f>IFERROR((VLOOKUP($A331,'20 21'!$F$10:$S$408,12,FALSE)/VLOOKUP($A331,'2020'!$F$10:$N$469,8,FALSE))*1000,#N/A)</f>
        <v>0.58423386492123552</v>
      </c>
      <c r="EM331" s="198">
        <f>IFERROR((VLOOKUP($A331,'21 22'!$F$10:$S$408,12,FALSE)/VLOOKUP($A331,'2021'!$F$10:$N$469,8,FALSE))*1000,#N/A)</f>
        <v>5.4399564803481573</v>
      </c>
      <c r="EN331" s="198">
        <f>IFERROR((VLOOKUP($A331,'22 23'!$F$10:$S$408,12,FALSE)/VLOOKUP($A331,'2022'!$F$10:$N$469,8,FALSE))*1000,#N/A)</f>
        <v>4.0605603573293116</v>
      </c>
      <c r="EO331" s="196">
        <f>IFERROR((VLOOKUP($A331,'23 24'!$F$7:$S$408,12,FALSE)/VLOOKUP($A331,'2023'!$C$7:$N$469,9,FALSE))*1000,#N/A)</f>
        <v>8.0790982187512022</v>
      </c>
    </row>
    <row r="332" spans="1:145" x14ac:dyDescent="0.3">
      <c r="A332" t="s">
        <v>1326</v>
      </c>
      <c r="B332" t="s">
        <v>1742</v>
      </c>
      <c r="C332" t="str">
        <f>IF(VLOOKUP($A332,'0910'!$F$10:$L$433,1,FALSE)=VLOOKUP($A332,'2010'!$C$5:$K$611,1,FALSE),VLOOKUP($A332,'0910'!$F$10:$L$433,1,FALSE),FALSE)</f>
        <v>Wychavon</v>
      </c>
      <c r="D332" t="str">
        <f>IF(VLOOKUP($A332,'1011'!$F$10:$L$433,1,FALSE)=VLOOKUP($A332,'2011'!$C$5:$K$611,1,FALSE),VLOOKUP($A332,'1011'!$F$10:$L$433,1,FALSE),FALSE)</f>
        <v>Wychavon</v>
      </c>
      <c r="E332" t="str">
        <f>IF(VLOOKUP(A332,'1112'!$F$10:$L$408,1,FALSE)=VLOOKUP(A332,'2012'!$F$10:$M$460,1,FALSE),VLOOKUP(A332,'1112'!$F$10:$L$408,1,FALSE),FALSE)</f>
        <v>Wychavon</v>
      </c>
      <c r="F332" t="str">
        <f>IF(VLOOKUP($A332,'1213'!$F$10:$L$408,1,FALSE)=VLOOKUP($A332,'2013'!$F$10:$M$460,1,FALSE),VLOOKUP($A332,'1213'!$F$10:$L$408,1,FALSE),FALSE)</f>
        <v>Wychavon</v>
      </c>
      <c r="G332" t="str">
        <f>IF(VLOOKUP($A332,'1314'!$F$10:$L$408,1,FALSE)=VLOOKUP($A332,'2014'!$F$10:$M$460,1,FALSE),VLOOKUP($A332,'1314'!$F$10:$L$408,1,FALSE),FALSE)</f>
        <v>Wychavon</v>
      </c>
      <c r="H332" t="str">
        <f>IF(VLOOKUP($A332,'1415'!$F$10:$L$408,1,FALSE)=VLOOKUP($A332,'2015'!$F$10:$M$460,1,FALSE),VLOOKUP($A332,'1415'!$F$10:$L$408,1,FALSE),FALSE)</f>
        <v>Wychavon</v>
      </c>
      <c r="I332" t="str">
        <f>IF(VLOOKUP($A332,'1516'!$F$10:$L$408,1,FALSE)=VLOOKUP($A332,'2015'!$F$10:$M$460,1,FALSE),VLOOKUP($A332,'1516'!$F$10:$L$408,1,FALSE),FALSE)</f>
        <v>Wychavon</v>
      </c>
      <c r="J332" t="str">
        <f>IF(VLOOKUP($A332,'1617'!$F$10:$L$408,1,FALSE)=VLOOKUP($A332,'2016'!$F$10:$M$460,1,FALSE),VLOOKUP($A332,'1617'!$F$10:$L$408,1,FALSE),FALSE)</f>
        <v>Wychavon</v>
      </c>
      <c r="K332" t="str">
        <f>IF(VLOOKUP($A332,'1718'!$F$10:$M$408,1,FALSE)=VLOOKUP($A332,'2017'!$F$10:$M$460,1,FALSE),VLOOKUP($A332,'1718'!$F$10:$M$408,1,FALSE),FALSE)</f>
        <v>Wychavon</v>
      </c>
      <c r="L332" t="str">
        <f>IF(VLOOKUP($A332,'1819'!$F$10:$M$408,1,FALSE)=VLOOKUP($A332,'2018'!$F$10:$M$460,1,FALSE),VLOOKUP($A332,'1819'!$F$10:$M$408,1,FALSE),FALSE)</f>
        <v>Wychavon</v>
      </c>
      <c r="M332" t="str">
        <f>IF(VLOOKUP($A332,'1920'!$F$10:$M$408,1,FALSE)=VLOOKUP($A332,'2019'!$F$10:$M$464,1,FALSE),VLOOKUP($A332,'1920'!$F$10:$M$408,1,FALSE),FALSE)</f>
        <v>Wychavon</v>
      </c>
      <c r="N332" t="str">
        <f>IF(VLOOKUP($A332,'20 21'!$F$10:$N$408,1,FALSE)=VLOOKUP($A332,'2020'!$F$10:$O$468,1,FALSE),VLOOKUP($A332,'20 21'!$F$10:$N$408,1,FALSE),FALSE)</f>
        <v>Wychavon</v>
      </c>
      <c r="O332" t="str">
        <f>IF(VLOOKUP($A332,'21 22'!$F$10:$N$408,1,FALSE)=VLOOKUP($A332,'2021'!$F$10:$O$471,1,FALSE),VLOOKUP($A332,'21 22'!$F$10:$N$408,1,FALSE),FALSE)</f>
        <v>Wychavon</v>
      </c>
      <c r="P332" t="str">
        <f>IF(VLOOKUP($A332,'22 23'!$F$10:$N$408,1,FALSE)=VLOOKUP($A332,'2022'!$F$10:$O$468,1,FALSE),VLOOKUP($A332,'22 23'!$F$10:$N$408,1,FALSE),FALSE)</f>
        <v>Wychavon</v>
      </c>
      <c r="Q332" t="str">
        <f>IF(VLOOKUP($A332,'23 24'!$F$7:$N$408,1,FALSE)=VLOOKUP($A332,'2023'!$C$7:$O$468,1,FALSE),VLOOKUP($A332,'23 24'!$F$7:$N$408,1,FALSE),FALSE)</f>
        <v>Wychavon</v>
      </c>
      <c r="S332" s="196">
        <f>IFERROR((VLOOKUP($A332,'0910'!$F$10:$L$433,4,FALSE)/VLOOKUP($A332,'2010'!$C$5:$K$611,9,FALSE))*1000,#N/A)</f>
        <v>1.3547513063673311</v>
      </c>
      <c r="T332" s="196">
        <f>IFERROR((VLOOKUP($A332,'1011'!$F$10:$L$433,4,FALSE)/VLOOKUP($A332,'2011'!$C$5:$K$611,9,FALSE))*1000,#N/A)</f>
        <v>2.6959368380512228</v>
      </c>
      <c r="U332" s="196">
        <f>IFERROR((VLOOKUP($A332,'1112'!$F$10:$L$408,4,FALSE)/VLOOKUP($A332,'2012'!$F$10:$M$460,8,FALSE))*1000,#N/A)</f>
        <v>4.9808429118773949</v>
      </c>
      <c r="V332" s="196">
        <f>IFERROR((VLOOKUP($A332,'1213'!$F$10:$L$408,4,FALSE)/VLOOKUP($A332,'2013'!$F$10:$M$460,8,FALSE))*1000,#N/A)</f>
        <v>6.2618595825426944</v>
      </c>
      <c r="W332" s="196">
        <f>IFERROR((VLOOKUP($A332,'1314'!$F$10:$L$408,4,FALSE)/VLOOKUP($A332,'2014'!$F$10:$M$460,8,FALSE))*1000,#N/A)</f>
        <v>11.76470588235294</v>
      </c>
      <c r="X332" s="196">
        <f>IFERROR((VLOOKUP($A332,'1415'!$F$10:$L$408,4,FALSE)/VLOOKUP($A332,'2015'!$F$10:$M$460,8,FALSE))*1000,#N/A)</f>
        <v>12.497702628193348</v>
      </c>
      <c r="Y332" s="196">
        <f>IFERROR((VLOOKUP($A332,'1516'!$F$10:$L$408,4,FALSE)/VLOOKUP($A332,'2016'!$F$10:$M$460,8,FALSE))*1000,#N/A)</f>
        <v>8.8607594936708871</v>
      </c>
      <c r="Z332" s="196">
        <f>IFERROR((VLOOKUP($A332,'1617'!$F$10:$L$408,4,FALSE)/VLOOKUP($A332,'2017'!$F$10:$M$460,8,FALSE))*1000,#N/A)</f>
        <v>11.962149616139975</v>
      </c>
      <c r="AA332" s="196">
        <f>IFERROR((VLOOKUP($A332,'1718'!$F$10:$L$408,4,FALSE)/VLOOKUP($A332,'2018'!$F$10:$N$460,9,FALSE))*1000,#N/A)</f>
        <v>12.784588441331</v>
      </c>
      <c r="AB332" s="196">
        <f>IFERROR((VLOOKUP($A332,'1819'!$F$10:$L$408,4,FALSE)/VLOOKUP($A332,'2018'!$F$10:$N$460,9,FALSE))*1000,#N/A)</f>
        <v>10.33274956217163</v>
      </c>
      <c r="AC332" s="196">
        <f>IFERROR((VLOOKUP($A332,'1920'!$F$10:$L$408,4,FALSE)/VLOOKUP($A332,'2019'!$F$10:$N$464,8,FALSE))*1000,#N/A)</f>
        <v>8.0497370990117663</v>
      </c>
      <c r="AD332" s="196">
        <f>IFERROR((VLOOKUP($A332,'20 21'!$F$10:$M$408,4,FALSE)/VLOOKUP($A332,'2020'!$F$10:$N$469,8,FALSE))*1000,#N/A)</f>
        <v>6.2436508820422478</v>
      </c>
      <c r="AE332" s="196">
        <f>IFERROR((VLOOKUP($A332,'21 22'!$F$10:$M$408,4,FALSE)/VLOOKUP($A332,'2021'!$F$10:$N$469,8,FALSE))*1000,#N/A)</f>
        <v>5.5128633478115603</v>
      </c>
      <c r="AF332" s="196">
        <f>IFERROR((VLOOKUP($A332,'22 23'!$F$10:$M$408,4,FALSE)/VLOOKUP($A332,'2022'!$F$10:$N$469,8,FALSE))*1000,#N/A)</f>
        <v>5.7640684441955825</v>
      </c>
      <c r="AG332" s="196">
        <f>IFERROR((VLOOKUP($A332,'23 24'!$F$7:$M$408,4,FALSE)/VLOOKUP($A332,'2023'!$C$7:$N$469,9,FALSE))*1000,#N/A)</f>
        <v>2.2807246187931707</v>
      </c>
      <c r="AI332" s="196">
        <f>IFERROR((VLOOKUP($A332,'0910'!$F$10:$L$433,5,FALSE)/VLOOKUP($A332,'2010'!$C$5:$K$611,9,FALSE))*1000,#N/A)</f>
        <v>0.19353590090961875</v>
      </c>
      <c r="AJ332" s="196">
        <f>IFERROR((VLOOKUP($A332,'1011'!$F$10:$L$433,5,FALSE)/VLOOKUP($A332,'2011'!$C$5:$K$611,9,FALSE))*1000,#N/A)</f>
        <v>1.5405353360292702</v>
      </c>
      <c r="AK332" s="196">
        <f>IFERROR((VLOOKUP($A332,'1112'!$F$10:$L$408,5,FALSE)/VLOOKUP($A332,'2012'!$F$10:$M$460,8,FALSE))*1000,#N/A)</f>
        <v>2.1072796934865901</v>
      </c>
      <c r="AL332" s="196">
        <f>IFERROR((VLOOKUP($A332,'1213'!$F$10:$L$408,5,FALSE)/VLOOKUP($A332,'2013'!$F$10:$M$460,8,FALSE))*1000,#N/A)</f>
        <v>2.4667931688804554</v>
      </c>
      <c r="AM332" s="196">
        <f>IFERROR((VLOOKUP($A332,'1314'!$F$10:$L$408,5,FALSE)/VLOOKUP($A332,'2014'!$F$10:$M$460,8,FALSE))*1000,#N/A)</f>
        <v>4.6685340802987865</v>
      </c>
      <c r="AN332" s="196">
        <f>IFERROR((VLOOKUP($A332,'1415'!$F$10:$L$408,5,FALSE)/VLOOKUP($A332,'2015'!$F$10:$M$460,8,FALSE))*1000,#N/A)</f>
        <v>3.492005146112847</v>
      </c>
      <c r="AO332" s="196">
        <f>IFERROR((VLOOKUP($A332,'1516'!$F$10:$L$408,5,FALSE)/VLOOKUP($A332,'2016'!$F$10:$M$460,8,FALSE))*1000,#N/A)</f>
        <v>3.9783001808318268</v>
      </c>
      <c r="AP332" s="196">
        <f>IFERROR((VLOOKUP($A332,'1617'!$F$10:$L$408,5,FALSE)/VLOOKUP($A332,'2017'!$F$10:$M$460,8,FALSE))*1000,#N/A)</f>
        <v>4.106409569719693</v>
      </c>
      <c r="AQ332" s="196">
        <f>IFERROR((VLOOKUP($A332,'1718'!$F$10:$L$408,5,FALSE)/VLOOKUP($A332,'2018'!$F$10:$N$460,9,FALSE))*1000,#N/A)</f>
        <v>4.7285464098073557</v>
      </c>
      <c r="AR332" s="196">
        <f>IFERROR((VLOOKUP($A332,'1819'!$F$10:$L$408,5,FALSE)/VLOOKUP($A332,'2018'!$F$10:$N$460,9,FALSE))*1000,#N/A)</f>
        <v>4.9036777583187385</v>
      </c>
      <c r="AS332" s="196">
        <f>IFERROR((VLOOKUP($A332,'1920'!$F$10:$L$408,5,FALSE)/VLOOKUP($A332,'2019'!$F$10:$N$464,8,FALSE))*1000,#N/A)</f>
        <v>2.3977940294928666</v>
      </c>
      <c r="AT332" s="196">
        <f>IFERROR((VLOOKUP($A332,'20 21'!$F$10:$L$408,5,FALSE)/VLOOKUP($A332,'2020'!$F$10:$N$469,8,FALSE))*1000,#N/A)</f>
        <v>2.0249678536353239</v>
      </c>
      <c r="AU332" s="196">
        <f>IFERROR((VLOOKUP($A332,'21 22'!$F$10:$L$408,5,FALSE)/VLOOKUP($A332,'2021'!$F$10:$N$469,8,FALSE))*1000,#N/A)</f>
        <v>4.1764116271299701</v>
      </c>
      <c r="AV332" s="196">
        <f>IFERROR((VLOOKUP($A332,'22 23'!$F$10:$L$408,5,FALSE)/VLOOKUP($A332,'2022'!$F$10:$N$469,8,FALSE))*1000,#N/A)</f>
        <v>2.305627377678233</v>
      </c>
      <c r="AW332" s="196">
        <f>IFERROR((VLOOKUP($A332,'23 24'!$F$7:$M$408,5,FALSE)/VLOOKUP($A332,'2023'!$C$7:$N$469,9,FALSE))*1000,#N/A)</f>
        <v>0.81454450671184664</v>
      </c>
      <c r="AY332" s="196">
        <f>IFERROR((VLOOKUP($A332,'0910'!$F$10:$L$433,6,FALSE)/VLOOKUP($A332,'2010'!$C$5:$K$611,9,FALSE))*1000,#N/A)</f>
        <v>0</v>
      </c>
      <c r="AZ332" s="196">
        <f>IFERROR((VLOOKUP($A332,'1011'!$F$10:$L$433,6,FALSE)/VLOOKUP($A332,'2011'!$C$5:$K$611,9,FALSE))*1000,#N/A)</f>
        <v>0</v>
      </c>
      <c r="BA332" s="196">
        <f>IFERROR((VLOOKUP($A332,'1112'!$F$10:$L$408,6,FALSE)/VLOOKUP($A332,'2012'!$F$10:$M$460,8,FALSE))*1000,#N/A)</f>
        <v>0</v>
      </c>
      <c r="BB332" s="196">
        <f>IFERROR((VLOOKUP($A332,'1213'!$F$10:$L$408,6,FALSE)/VLOOKUP($A332,'2013'!$F$10:$M$460,8,FALSE))*1000,#N/A)</f>
        <v>0</v>
      </c>
      <c r="BC332" s="196">
        <f>IFERROR((VLOOKUP($A332,'1314'!$F$10:$L$408,6,FALSE)/VLOOKUP($A332,'2014'!$F$10:$M$460,8,FALSE))*1000,#N/A)</f>
        <v>0</v>
      </c>
      <c r="BD332" s="196">
        <f>IFERROR((VLOOKUP($A332,'1415'!$F$10:$L$408,6,FALSE)/VLOOKUP($A332,'2015'!$F$10:$M$460,8,FALSE))*1000,#N/A)</f>
        <v>0</v>
      </c>
      <c r="BE332" s="196">
        <f>IFERROR((VLOOKUP($A332,'1516'!$F$10:$L$408,6,FALSE)/VLOOKUP($A332,'2016'!$F$10:$M$460,8,FALSE))*1000,#N/A)</f>
        <v>0</v>
      </c>
      <c r="BF332" s="196">
        <f>IFERROR((VLOOKUP($A332,'1617'!$F$10:$L$408,6,FALSE)/VLOOKUP($A332,'2017'!$F$10:$M$460,8,FALSE))*1000,#N/A)</f>
        <v>0</v>
      </c>
      <c r="BG332" s="196">
        <f>IFERROR((VLOOKUP($A332,'1718'!$F$10:$L$408,6,FALSE)/VLOOKUP($A332,'2018'!$F$10:$N$460,9,FALSE))*1000,#N/A)</f>
        <v>0</v>
      </c>
      <c r="BH332" s="196">
        <f>IFERROR((VLOOKUP($A332,'1819'!$F$10:$L$408,6,FALSE)/VLOOKUP($A332,'2018'!$F$10:$N$460,9,FALSE))*1000,#N/A)</f>
        <v>0</v>
      </c>
      <c r="BI332" s="196">
        <f>IFERROR((VLOOKUP($A332,'1920'!$F$10:$L$408,6,FALSE)/VLOOKUP($A332,'2019'!$F$10:$N$464,8,FALSE))*1000,#N/A)</f>
        <v>0</v>
      </c>
      <c r="BJ332" s="196">
        <f>IFERROR((VLOOKUP($A332,'20 21'!$F$10:$L$408,6,FALSE)/VLOOKUP($A332,'2020'!$F$10:$N$469,8,FALSE))*1000,#N/A)</f>
        <v>0</v>
      </c>
      <c r="BK332" s="196">
        <f>IFERROR((VLOOKUP($A332,'21 22'!$F$10:$L$408,6,FALSE)/VLOOKUP($A332,'2021'!$F$10:$N$469,8,FALSE))*1000,#N/A)</f>
        <v>0</v>
      </c>
      <c r="BL332" s="196">
        <f>IFERROR((VLOOKUP($A332,'22 23'!$F$10:$L$408,6,FALSE)/VLOOKUP($A332,'2022'!$F$10:$N$469,8,FALSE))*1000,#N/A)</f>
        <v>0</v>
      </c>
      <c r="BM332" s="196">
        <f>IFERROR((VLOOKUP($A332,'23 24'!$F$7:$M$408,6,FALSE)/VLOOKUP($A332,'2023'!$C$7:$N$469,9,FALSE))*1000,#N/A)</f>
        <v>0</v>
      </c>
      <c r="BO332" s="196">
        <f>IFERROR((VLOOKUP($A332,'0910'!$F$10:$L$433,7,FALSE)/VLOOKUP($A332,'2010'!$C$5:$K$611,9,FALSE))*1000,#N/A)</f>
        <v>1.54828720727695</v>
      </c>
      <c r="BP332" s="196">
        <f>IFERROR((VLOOKUP($A332,'1011'!$F$10:$L$433,7,FALSE)/VLOOKUP($A332,'2011'!$C$5:$K$611,9,FALSE))*1000,#N/A)</f>
        <v>4.2364721740804931</v>
      </c>
      <c r="BQ332" s="196">
        <f>IFERROR((VLOOKUP($A332,'1112'!$F$10:$L$408,7,FALSE)/VLOOKUP($A332,'2012'!$F$10:$M$460,8,FALSE))*1000,#N/A)</f>
        <v>7.0881226053639841</v>
      </c>
      <c r="BR332" s="196">
        <f>IFERROR((VLOOKUP($A332,'1213'!$F$10:$L$408,7,FALSE)/VLOOKUP($A332,'2013'!$F$10:$M$460,8,FALSE))*1000,#N/A)</f>
        <v>8.7286527514231498</v>
      </c>
      <c r="BS332" s="196">
        <f>IFERROR((VLOOKUP($A332,'1314'!$F$10:$L$408,7,FALSE)/VLOOKUP($A332,'2014'!$F$10:$M$460,8,FALSE))*1000,#N/A)</f>
        <v>16.433239962651729</v>
      </c>
      <c r="BT332" s="196">
        <f>IFERROR((VLOOKUP($A332,'1415'!$F$10:$L$408,7,FALSE)/VLOOKUP($A332,'2015'!$F$10:$M$460,8,FALSE))*1000,#N/A)</f>
        <v>15.989707774306193</v>
      </c>
      <c r="BU332" s="196">
        <f>IFERROR((VLOOKUP($A332,'1516'!$F$10:$L$408,7,FALSE)/VLOOKUP($A332,'2016'!$F$10:$M$460,8,FALSE))*1000,#N/A)</f>
        <v>12.839059674502712</v>
      </c>
      <c r="BV332" s="196">
        <f>IFERROR((VLOOKUP($A332,'1617'!$F$10:$L$408,7,FALSE)/VLOOKUP($A332,'2017'!$F$10:$M$460,8,FALSE))*1000,#N/A)</f>
        <v>16.247098732369217</v>
      </c>
      <c r="BW332" s="196">
        <f>IFERROR((VLOOKUP($A332,'1718'!$F$10:$L$408,7,FALSE)/VLOOKUP($A332,'2018'!$F$10:$N$460,9,FALSE))*1000,#N/A)</f>
        <v>17.513134851138354</v>
      </c>
      <c r="BX332" s="196">
        <f>IFERROR((VLOOKUP($A332,'1819'!$F$10:$L$408,7,FALSE)/VLOOKUP($A332,'2018'!$F$10:$N$460,9,FALSE))*1000,#N/A)</f>
        <v>15.236427320490368</v>
      </c>
      <c r="BY332" s="196">
        <f>IFERROR((VLOOKUP($A332,'1920'!$F$10:$L$408,7,FALSE)/VLOOKUP($A332,'2019'!$F$10:$N$464,8,FALSE))*1000,#N/A)</f>
        <v>10.447531128504634</v>
      </c>
      <c r="BZ332" s="196">
        <f>IFERROR((VLOOKUP($A332,'20 21'!$F$10:$L$408,7,FALSE)/VLOOKUP($A332,'2020'!$F$10:$N$469,8,FALSE))*1000,#N/A)</f>
        <v>8.2686187356775704</v>
      </c>
      <c r="CA332" s="196">
        <f>IFERROR((VLOOKUP($A332,'21 22'!$F$10:$L$408,7,FALSE)/VLOOKUP($A332,'2021'!$F$10:$N$469,8,FALSE))*1000,#N/A)</f>
        <v>9.5222185098563319</v>
      </c>
      <c r="CB332" s="196">
        <f>IFERROR((VLOOKUP($A332,'22 23'!$F$10:$L$408,7,FALSE)/VLOOKUP($A332,'2022'!$F$10:$N$469,8,FALSE))*1000,#N/A)</f>
        <v>8.0696958218738164</v>
      </c>
      <c r="CC332" s="196">
        <f>IFERROR((VLOOKUP($A332,'23 24'!$F$7:$M$408,7,FALSE)/VLOOKUP($A332,'2023'!$C$7:$N$469,9,FALSE))*1000,#N/A)</f>
        <v>3.0952691255050175</v>
      </c>
      <c r="CE332" s="198">
        <f>IFERROR((VLOOKUP($A332,'0910'!$F$10:$S$433,9,FALSE)/VLOOKUP($A332,'2010'!$C$5:$K$611,9,FALSE))*1000,#N/A)</f>
        <v>2.3224308109154248</v>
      </c>
      <c r="CF332" s="198">
        <f>IFERROR((VLOOKUP($A332,'1011'!$F$10:$S$433,10,FALSE)/VLOOKUP($A332,'2011'!$C$5:$K$611,9,FALSE))*1000,#N/A)</f>
        <v>2.1182360870402466</v>
      </c>
      <c r="CG332" s="198">
        <f>IFERROR((VLOOKUP($A332,'1112'!$F$10:$S$408,9,FALSE)/VLOOKUP($A332,'2012'!$F$10:$M$460,8,FALSE))*1000,#N/A)</f>
        <v>2.8735632183908044</v>
      </c>
      <c r="CH332" s="198">
        <f>IFERROR((VLOOKUP($A332,'1213'!$F$10:$S$408,9,FALSE)/VLOOKUP($A332,'2013'!$F$10:$M$460,8,FALSE))*1000,#N/A)</f>
        <v>5.6925996204933584</v>
      </c>
      <c r="CI332" s="198">
        <f>IFERROR((VLOOKUP($A332,'1314'!$F$10:$S$408,9,FALSE)/VLOOKUP($A332,'2014'!$F$10:$M$460,8,FALSE))*1000,#N/A)</f>
        <v>7.6563958916900088</v>
      </c>
      <c r="CJ332" s="198">
        <f>IFERROR((VLOOKUP($A332,'1415'!$F$10:$S$408,9,FALSE)/VLOOKUP($A332,'2015'!$F$10:$M$460,8,FALSE))*1000,#N/A)</f>
        <v>9.3732769711450104</v>
      </c>
      <c r="CK332" s="198">
        <f>IFERROR((VLOOKUP($A332,'1516'!$F$10:$S$408,9,FALSE)/VLOOKUP($A332,'2016'!$F$10:$M$460,8,FALSE))*1000,#N/A)</f>
        <v>12.115732368896925</v>
      </c>
      <c r="CL332" s="198">
        <f>IFERROR((VLOOKUP($A332,'1617'!$F$10:$S$408,9,FALSE)/VLOOKUP($A332,'2017'!$F$10:$M$460,8,FALSE))*1000,#N/A)</f>
        <v>8.9269773254775941</v>
      </c>
      <c r="CM332" s="198">
        <f>IFERROR((VLOOKUP($A332,'1718'!$F$10:$S$408,9,FALSE)/VLOOKUP($A332,'2018'!$F$10:$N$460,9,FALSE))*1000,#N/A)</f>
        <v>11.908931698774081</v>
      </c>
      <c r="CN332" s="198">
        <f>IFERROR((VLOOKUP($A332,'1819'!$F$10:$S$408,9,FALSE)/VLOOKUP($A332,'2018'!$F$10:$N$460,9,FALSE))*1000,#N/A)</f>
        <v>12.959719789842381</v>
      </c>
      <c r="CO332" s="198">
        <f>IFERROR((VLOOKUP($A332,'1920'!$F$10:$S$408,9,FALSE)/VLOOKUP($A332,'2019'!$F$10:$N$464,8,FALSE))*1000,#N/A)</f>
        <v>10.447531128504634</v>
      </c>
      <c r="CP332" s="198">
        <f>IFERROR((VLOOKUP($A332,'20 21'!$F$10:$S$408,9,FALSE)/VLOOKUP($A332,'2020'!$F$10:$N$469,8,FALSE))*1000,#N/A)</f>
        <v>8.0998714145412958</v>
      </c>
      <c r="CQ332" s="198">
        <f>IFERROR((VLOOKUP($A332,'21 22'!$F$10:$S$408,9,FALSE)/VLOOKUP($A332,'2021'!$F$10:$N$469,8,FALSE))*1000,#N/A)</f>
        <v>6.8493150684931505</v>
      </c>
      <c r="CR332" s="198">
        <f>IFERROR((VLOOKUP($A332,'22 23'!$F$10:$S$408,9,FALSE)/VLOOKUP($A332,'2022'!$F$10:$N$469,8,FALSE))*1000,#N/A)</f>
        <v>6.58750679336638</v>
      </c>
      <c r="CS332" s="196">
        <f>IFERROR((VLOOKUP($A332,'23 24'!$F$7:$S$408,9,FALSE)/VLOOKUP($A332,'2023'!$C$7:$N$469,9,FALSE))*1000,#N/A)</f>
        <v>3.9098136322168648</v>
      </c>
      <c r="CU332" s="198">
        <f>IFERROR((VLOOKUP($A332,'0910'!$F$10:$S$433,10,FALSE)/VLOOKUP($A332,'2010'!$C$5:$K$611,9,FALSE))*1000,#N/A)</f>
        <v>0.19353590090961875</v>
      </c>
      <c r="CV332" s="198">
        <f>IFERROR((VLOOKUP($A332,'1011'!$F$10:$S$433,11,FALSE)/VLOOKUP($A332,'2011'!$C$5:$K$611,9,FALSE))*1000,#N/A)</f>
        <v>0.77026766801463509</v>
      </c>
      <c r="CW332" s="198">
        <f>IFERROR((VLOOKUP($A332,'1112'!$F$10:$S$408,10,FALSE)/VLOOKUP($A332,'2012'!$F$10:$M$460,8,FALSE))*1000,#N/A)</f>
        <v>1.9157088122605364</v>
      </c>
      <c r="CX332" s="198">
        <f>IFERROR((VLOOKUP($A332,'1213'!$F$10:$S$408,10,FALSE)/VLOOKUP($A332,'2013'!$F$10:$M$460,8,FALSE))*1000,#N/A)</f>
        <v>2.4667931688804554</v>
      </c>
      <c r="CY332" s="198">
        <f>IFERROR((VLOOKUP($A332,'1314'!$F$10:$S$408,10,FALSE)/VLOOKUP($A332,'2014'!$F$10:$M$460,8,FALSE))*1000,#N/A)</f>
        <v>2.8011204481792715</v>
      </c>
      <c r="CZ332" s="198">
        <f>IFERROR((VLOOKUP($A332,'1415'!$F$10:$S$408,10,FALSE)/VLOOKUP($A332,'2015'!$F$10:$M$460,8,FALSE))*1000,#N/A)</f>
        <v>4.4109538687741221</v>
      </c>
      <c r="DA332" s="198">
        <f>IFERROR((VLOOKUP($A332,'1516'!$F$10:$S$408,10,FALSE)/VLOOKUP($A332,'2016'!$F$10:$M$460,8,FALSE))*1000,#N/A)</f>
        <v>2.5316455696202533</v>
      </c>
      <c r="DB332" s="198">
        <f>IFERROR((VLOOKUP($A332,'1617'!$F$10:$S$408,10,FALSE)/VLOOKUP($A332,'2017'!$F$10:$M$460,8,FALSE))*1000,#N/A)</f>
        <v>4.284949116229245</v>
      </c>
      <c r="DC332" s="198">
        <f>IFERROR((VLOOKUP($A332,'1718'!$F$10:$S$408,10,FALSE)/VLOOKUP($A332,'2018'!$F$10:$N$460,9,FALSE))*1000,#N/A)</f>
        <v>4.2031523642732056</v>
      </c>
      <c r="DD332" s="198">
        <f>IFERROR((VLOOKUP($A332,'1819'!$F$10:$S$408,10,FALSE)/VLOOKUP($A332,'2018'!$F$10:$N$460,9,FALSE))*1000,#N/A)</f>
        <v>4.9036777583187385</v>
      </c>
      <c r="DE332" s="198">
        <f>IFERROR((VLOOKUP($A332,'1920'!$F$10:$S$408,10,FALSE)/VLOOKUP($A332,'2019'!$F$10:$N$464,8,FALSE))*1000,#N/A)</f>
        <v>4.4530460547724662</v>
      </c>
      <c r="DF332" s="198">
        <f>IFERROR((VLOOKUP($A332,'20 21'!$F$10:$S$408,10,FALSE)/VLOOKUP($A332,'2020'!$F$10:$N$469,8,FALSE))*1000,#N/A)</f>
        <v>2.3624624959078777</v>
      </c>
      <c r="DG332" s="198">
        <f>IFERROR((VLOOKUP($A332,'21 22'!$F$10:$S$408,10,FALSE)/VLOOKUP($A332,'2021'!$F$10:$N$469,8,FALSE))*1000,#N/A)</f>
        <v>1.8376211159371867</v>
      </c>
      <c r="DH332" s="198">
        <f>IFERROR((VLOOKUP($A332,'22 23'!$F$10:$S$408,10,FALSE)/VLOOKUP($A332,'2022'!$F$10:$N$469,8,FALSE))*1000,#N/A)</f>
        <v>3.29375339668319</v>
      </c>
      <c r="DI332" s="196">
        <f>IFERROR((VLOOKUP($A332,'23 24'!$F$7:$S$408,10,FALSE)/VLOOKUP($A332,'2023'!$C$7:$N$469,9,FALSE))*1000,#N/A)</f>
        <v>2.7694513228202786</v>
      </c>
      <c r="DK332" s="198">
        <f>IFERROR((VLOOKUP($A332,'0910'!$F$10:$S$433,11,FALSE)/VLOOKUP($A332,'2010'!$C$5:$K$611,9,FALSE))*1000,#N/A)</f>
        <v>0</v>
      </c>
      <c r="DL332" s="198">
        <f>IFERROR((VLOOKUP($A332,'1011'!$F$10:$S$433,12,FALSE)/VLOOKUP($A332,'2011'!$C$5:$K$611,9,FALSE))*1000,#N/A)</f>
        <v>0</v>
      </c>
      <c r="DM332" s="198">
        <f>IFERROR((VLOOKUP($A332,'1112'!$F$10:$S$408,11,FALSE)/VLOOKUP($A332,'2012'!$F$10:$M$460,8,FALSE))*1000,#N/A)</f>
        <v>0</v>
      </c>
      <c r="DN332" s="198">
        <f>IFERROR((VLOOKUP($A332,'1213'!$F$10:$S$408,11,FALSE)/VLOOKUP($A332,'2013'!$F$10:$M$460,8,FALSE))*1000,#N/A)</f>
        <v>0</v>
      </c>
      <c r="DO332" s="198">
        <f>IFERROR((VLOOKUP($A332,'1314'!$F$10:$S$408,11,FALSE)/VLOOKUP($A332,'2014'!$F$10:$M$460,8,FALSE))*1000,#N/A)</f>
        <v>0</v>
      </c>
      <c r="DP332" s="198">
        <f>IFERROR((VLOOKUP($A332,'1415'!$F$10:$S$408,11,FALSE)/VLOOKUP($A332,'2015'!$F$10:$M$460,8,FALSE))*1000,#N/A)</f>
        <v>0</v>
      </c>
      <c r="DQ332" s="198">
        <f>IFERROR((VLOOKUP($A332,'1516'!$F$10:$S$408,11,FALSE)/VLOOKUP($A332,'2016'!$F$10:$M$460,8,FALSE))*1000,#N/A)</f>
        <v>0</v>
      </c>
      <c r="DR332" s="198">
        <f>IFERROR((VLOOKUP($A332,'1617'!$F$10:$S$408,11,FALSE)/VLOOKUP($A332,'2017'!$F$10:$M$460,8,FALSE))*1000,#N/A)</f>
        <v>0</v>
      </c>
      <c r="DS332" s="198">
        <f>IFERROR((VLOOKUP($A332,'1718'!$F$10:$S$408,11,FALSE)/VLOOKUP($A332,'2018'!$F$10:$N$460,9,FALSE))*1000,#N/A)</f>
        <v>0</v>
      </c>
      <c r="DT332" s="198">
        <f>IFERROR((VLOOKUP($A332,'1819'!$F$10:$S$408,11,FALSE)/VLOOKUP($A332,'2018'!$F$10:$N$460,9,FALSE))*1000,#N/A)</f>
        <v>0</v>
      </c>
      <c r="DU332" s="198">
        <f>IFERROR((VLOOKUP($A332,'1920'!$F$10:$S$408,11,FALSE)/VLOOKUP($A332,'2019'!$F$10:$N$464,8,FALSE))*1000,#N/A)</f>
        <v>0</v>
      </c>
      <c r="DV332" s="198">
        <f>IFERROR((VLOOKUP($A332,'20 21'!$F$10:$S$408,11,FALSE)/VLOOKUP($A332,'2020'!$F$10:$N$469,8,FALSE))*1000,#N/A)</f>
        <v>0</v>
      </c>
      <c r="DW332" s="198">
        <f>IFERROR((VLOOKUP($A332,'21 22'!$F$10:$S$408,11,FALSE)/VLOOKUP($A332,'2021'!$F$10:$N$469,8,FALSE))*1000,#N/A)</f>
        <v>0</v>
      </c>
      <c r="DX332" s="198">
        <f>IFERROR((VLOOKUP($A332,'22 23'!$F$10:$S$408,11,FALSE)/VLOOKUP($A332,'2022'!$F$10:$N$469,8,FALSE))*1000,#N/A)</f>
        <v>0</v>
      </c>
      <c r="DY332" s="196">
        <f>IFERROR((VLOOKUP($A332,'23 24'!$F$7:$S$408,11,FALSE)/VLOOKUP($A332,'2023'!$C$7:$N$469,9,FALSE))*1000,#N/A)</f>
        <v>0</v>
      </c>
      <c r="EA332" s="198">
        <f>IFERROR((VLOOKUP($A332,'0910'!$F$10:$S$433,12,FALSE)/VLOOKUP($A332,'2010'!$C$5:$K$611,9,FALSE))*1000,#N/A)</f>
        <v>2.5159667118250435</v>
      </c>
      <c r="EB332" s="198">
        <f>IFERROR((VLOOKUP($A332,'1011'!$F$10:$S$433,13,FALSE)/VLOOKUP($A332,'2011'!$C$5:$K$611,9,FALSE))*1000,#N/A)</f>
        <v>2.6959368380512228</v>
      </c>
      <c r="EC332" s="198">
        <f>IFERROR((VLOOKUP($A332,'1112'!$F$10:$S$408,12,FALSE)/VLOOKUP($A332,'2012'!$F$10:$M$460,8,FALSE))*1000,#N/A)</f>
        <v>4.7892720306513406</v>
      </c>
      <c r="ED332" s="198">
        <f>IFERROR((VLOOKUP($A332,'1213'!$F$10:$S$408,12,FALSE)/VLOOKUP($A332,'2013'!$F$10:$M$460,8,FALSE))*1000,#N/A)</f>
        <v>8.1593927893738147</v>
      </c>
      <c r="EE332" s="198">
        <f>IFERROR((VLOOKUP($A332,'1314'!$F$10:$S$408,12,FALSE)/VLOOKUP($A332,'2014'!$F$10:$M$460,8,FALSE))*1000,#N/A)</f>
        <v>10.644257703081232</v>
      </c>
      <c r="EF332" s="198">
        <f>IFERROR((VLOOKUP($A332,'1415'!$F$10:$S$408,12,FALSE)/VLOOKUP($A332,'2015'!$F$10:$M$460,8,FALSE))*1000,#N/A)</f>
        <v>13.784230839919132</v>
      </c>
      <c r="EG332" s="198">
        <f>IFERROR((VLOOKUP($A332,'1516'!$F$10:$S$408,12,FALSE)/VLOOKUP($A332,'2016'!$F$10:$M$460,8,FALSE))*1000,#N/A)</f>
        <v>14.828209764918626</v>
      </c>
      <c r="EH332" s="198">
        <f>IFERROR((VLOOKUP($A332,'1617'!$F$10:$S$408,12,FALSE)/VLOOKUP($A332,'2017'!$F$10:$M$460,8,FALSE))*1000,#N/A)</f>
        <v>13.211926441706838</v>
      </c>
      <c r="EI332" s="198">
        <f>IFERROR((VLOOKUP($A332,'1718'!$F$10:$S$408,12,FALSE)/VLOOKUP($A332,'2018'!$F$10:$N$460,9,FALSE))*1000,#N/A)</f>
        <v>16.28721541155867</v>
      </c>
      <c r="EJ332" s="198">
        <f>IFERROR((VLOOKUP($A332,'1819'!$F$10:$S$408,12,FALSE)/VLOOKUP($A332,'2018'!$F$10:$N$460,9,FALSE))*1000,#N/A)</f>
        <v>17.863397548161121</v>
      </c>
      <c r="EK332" s="198">
        <f>IFERROR((VLOOKUP($A332,'1920'!$F$10:$S$408,12,FALSE)/VLOOKUP($A332,'2019'!$F$10:$N$464,8,FALSE))*1000,#N/A)</f>
        <v>14.9005771832771</v>
      </c>
      <c r="EL332" s="198">
        <f>IFERROR((VLOOKUP($A332,'20 21'!$F$10:$S$408,12,FALSE)/VLOOKUP($A332,'2020'!$F$10:$N$469,8,FALSE))*1000,#N/A)</f>
        <v>10.462333910449171</v>
      </c>
      <c r="EM332" s="198">
        <f>IFERROR((VLOOKUP($A332,'21 22'!$F$10:$S$408,12,FALSE)/VLOOKUP($A332,'2021'!$F$10:$N$469,8,FALSE))*1000,#N/A)</f>
        <v>8.5198797193451377</v>
      </c>
      <c r="EN332" s="198">
        <f>IFERROR((VLOOKUP($A332,'22 23'!$F$10:$S$408,12,FALSE)/VLOOKUP($A332,'2022'!$F$10:$N$469,8,FALSE))*1000,#N/A)</f>
        <v>9.8812601900495718</v>
      </c>
      <c r="EO332" s="196">
        <f>IFERROR((VLOOKUP($A332,'23 24'!$F$7:$S$408,12,FALSE)/VLOOKUP($A332,'2023'!$C$7:$N$469,9,FALSE))*1000,#N/A)</f>
        <v>6.6792649550371426</v>
      </c>
    </row>
    <row r="333" spans="1:145" x14ac:dyDescent="0.3">
      <c r="A333" t="s">
        <v>491</v>
      </c>
      <c r="B333" t="s">
        <v>1741</v>
      </c>
      <c r="C333" t="str">
        <f>IF(VLOOKUP($A333,'0910'!$F$10:$L$433,1,FALSE)=VLOOKUP($A333,'2010'!$C$5:$K$611,1,FALSE),VLOOKUP($A333,'0910'!$F$10:$L$433,1,FALSE),FALSE)</f>
        <v>Wycombe</v>
      </c>
      <c r="D333" t="str">
        <f>IF(VLOOKUP($A333,'1011'!$F$10:$L$433,1,FALSE)=VLOOKUP($A333,'2011'!$C$5:$K$611,1,FALSE),VLOOKUP($A333,'1011'!$F$10:$L$433,1,FALSE),FALSE)</f>
        <v>Wycombe</v>
      </c>
      <c r="E333" t="str">
        <f>IF(VLOOKUP(A333,'1112'!$F$10:$L$408,1,FALSE)=VLOOKUP(A333,'2012'!$F$10:$M$460,1,FALSE),VLOOKUP(A333,'1112'!$F$10:$L$408,1,FALSE),FALSE)</f>
        <v>Wycombe</v>
      </c>
      <c r="F333" t="str">
        <f>IF(VLOOKUP($A333,'1213'!$F$10:$L$408,1,FALSE)=VLOOKUP($A333,'2013'!$F$10:$M$460,1,FALSE),VLOOKUP($A333,'1213'!$F$10:$L$408,1,FALSE),FALSE)</f>
        <v>Wycombe</v>
      </c>
      <c r="G333" t="str">
        <f>IF(VLOOKUP($A333,'1314'!$F$10:$L$408,1,FALSE)=VLOOKUP($A333,'2014'!$F$10:$M$460,1,FALSE),VLOOKUP($A333,'1314'!$F$10:$L$408,1,FALSE),FALSE)</f>
        <v>Wycombe</v>
      </c>
      <c r="H333" t="str">
        <f>IF(VLOOKUP($A333,'1415'!$F$10:$L$408,1,FALSE)=VLOOKUP($A333,'2015'!$F$10:$M$460,1,FALSE),VLOOKUP($A333,'1415'!$F$10:$L$408,1,FALSE),FALSE)</f>
        <v>Wycombe</v>
      </c>
      <c r="I333" t="str">
        <f>IF(VLOOKUP($A333,'1516'!$F$10:$L$408,1,FALSE)=VLOOKUP($A333,'2015'!$F$10:$M$460,1,FALSE),VLOOKUP($A333,'1516'!$F$10:$L$408,1,FALSE),FALSE)</f>
        <v>Wycombe</v>
      </c>
      <c r="J333" t="str">
        <f>IF(VLOOKUP($A333,'1617'!$F$10:$L$408,1,FALSE)=VLOOKUP($A333,'2016'!$F$10:$M$460,1,FALSE),VLOOKUP($A333,'1617'!$F$10:$L$408,1,FALSE),FALSE)</f>
        <v>Wycombe</v>
      </c>
      <c r="K333" t="str">
        <f>IF(VLOOKUP($A333,'1718'!$F$10:$M$408,1,FALSE)=VLOOKUP($A333,'2017'!$F$10:$M$460,1,FALSE),VLOOKUP($A333,'1718'!$F$10:$M$408,1,FALSE),FALSE)</f>
        <v>Wycombe</v>
      </c>
      <c r="L333" t="str">
        <f>IF(VLOOKUP($A333,'1819'!$F$10:$M$408,1,FALSE)=VLOOKUP($A333,'2018'!$F$10:$M$460,1,FALSE),VLOOKUP($A333,'1819'!$F$10:$M$408,1,FALSE),FALSE)</f>
        <v>Wycombe</v>
      </c>
      <c r="M333" t="str">
        <f>IF(VLOOKUP($A333,'1920'!$F$10:$M$408,1,FALSE)=VLOOKUP($A333,'2019'!$F$10:$M$464,1,FALSE),VLOOKUP($A333,'1920'!$F$10:$M$408,1,FALSE),FALSE)</f>
        <v>Wycombe</v>
      </c>
      <c r="N333" t="e">
        <f>IF(VLOOKUP($A333,'20 21'!$F$10:$N$408,1,FALSE)=VLOOKUP($A333,'2020'!$F$10:$O$468,1,FALSE),VLOOKUP($A333,'20 21'!$F$10:$N$408,1,FALSE),FALSE)</f>
        <v>#N/A</v>
      </c>
      <c r="O333" t="e">
        <f>IF(VLOOKUP($A333,'21 22'!$F$10:$N$408,1,FALSE)=VLOOKUP($A333,'2021'!$F$10:$O$471,1,FALSE),VLOOKUP($A333,'21 22'!$F$10:$N$408,1,FALSE),FALSE)</f>
        <v>#N/A</v>
      </c>
      <c r="P333" t="e">
        <f>IF(VLOOKUP($A333,'22 23'!$F$10:$N$408,1,FALSE)=VLOOKUP($A333,'2022'!$F$10:$O$468,1,FALSE),VLOOKUP($A333,'22 23'!$F$10:$N$408,1,FALSE),FALSE)</f>
        <v>#N/A</v>
      </c>
      <c r="Q333" t="e">
        <f>IF(VLOOKUP($A333,'23 24'!$F$7:$N$408,1,FALSE)=VLOOKUP($A333,'2023'!$C$7:$O$468,1,FALSE),VLOOKUP($A333,'23 24'!$F$7:$N$408,1,FALSE),FALSE)</f>
        <v>#N/A</v>
      </c>
      <c r="S333" s="196">
        <f>IFERROR((VLOOKUP($A333,'0910'!$F$10:$L$433,4,FALSE)/VLOOKUP($A333,'2010'!$C$5:$K$611,9,FALSE))*1000,#N/A)</f>
        <v>5.615550755939525</v>
      </c>
      <c r="T333" s="196">
        <f>IFERROR((VLOOKUP($A333,'1011'!$F$10:$L$433,4,FALSE)/VLOOKUP($A333,'2011'!$C$5:$K$611,9,FALSE))*1000,#N/A)</f>
        <v>3.9948637466114998</v>
      </c>
      <c r="U333" s="196">
        <f>IFERROR((VLOOKUP($A333,'1112'!$F$10:$L$408,4,FALSE)/VLOOKUP($A333,'2012'!$F$10:$M$460,8,FALSE))*1000,#N/A)</f>
        <v>3.9660056657223799</v>
      </c>
      <c r="V333" s="196">
        <f>IFERROR((VLOOKUP($A333,'1213'!$F$10:$L$408,4,FALSE)/VLOOKUP($A333,'2013'!$F$10:$M$460,8,FALSE))*1000,#N/A)</f>
        <v>3.2476701496752329</v>
      </c>
      <c r="W333" s="196">
        <f>IFERROR((VLOOKUP($A333,'1314'!$F$10:$L$408,4,FALSE)/VLOOKUP($A333,'2014'!$F$10:$M$460,8,FALSE))*1000,#N/A)</f>
        <v>3.657335771557181</v>
      </c>
      <c r="X333" s="196">
        <f>IFERROR((VLOOKUP($A333,'1415'!$F$10:$L$408,4,FALSE)/VLOOKUP($A333,'2015'!$F$10:$M$460,8,FALSE))*1000,#N/A)</f>
        <v>4.8937360178970915</v>
      </c>
      <c r="Y333" s="196">
        <f>IFERROR((VLOOKUP($A333,'1516'!$F$10:$L$408,4,FALSE)/VLOOKUP($A333,'2016'!$F$10:$M$460,8,FALSE))*1000,#N/A)</f>
        <v>4.0339407428015024</v>
      </c>
      <c r="Z333" s="196">
        <f>IFERROR((VLOOKUP($A333,'1617'!$F$10:$L$408,4,FALSE)/VLOOKUP($A333,'2017'!$F$10:$M$460,8,FALSE))*1000,#N/A)</f>
        <v>3.8525041276829941</v>
      </c>
      <c r="AA333" s="196">
        <f>IFERROR((VLOOKUP($A333,'1718'!$F$10:$L$408,4,FALSE)/VLOOKUP($A333,'2018'!$F$10:$N$460,9,FALSE))*1000,#N/A)</f>
        <v>3.1407892940051894</v>
      </c>
      <c r="AB333" s="196">
        <f>IFERROR((VLOOKUP($A333,'1819'!$F$10:$L$408,4,FALSE)/VLOOKUP($A333,'2018'!$F$10:$N$460,9,FALSE))*1000,#N/A)</f>
        <v>3.6870135190495699</v>
      </c>
      <c r="AC333" s="196">
        <f>IFERROR((VLOOKUP($A333,'1920'!$F$10:$L$408,4,FALSE)/VLOOKUP($A333,'2019'!$F$10:$N$464,8,FALSE))*1000,#N/A)</f>
        <v>4.5918642969045438</v>
      </c>
      <c r="AD333" s="196" t="e">
        <f>IFERROR((VLOOKUP($A333,'20 21'!$F$10:$M$408,4,FALSE)/VLOOKUP($A333,'2020'!$F$10:$N$469,8,FALSE))*1000,#N/A)</f>
        <v>#N/A</v>
      </c>
      <c r="AE333" s="196" t="e">
        <f>IFERROR((VLOOKUP($A333,'21 22'!$F$10:$M$408,4,FALSE)/VLOOKUP($A333,'2021'!$F$10:$N$469,8,FALSE))*1000,#N/A)</f>
        <v>#N/A</v>
      </c>
      <c r="AF333" s="196" t="e">
        <f>IFERROR((VLOOKUP($A333,'22 23'!$F$10:$M$408,4,FALSE)/VLOOKUP($A333,'2022'!$F$10:$N$469,8,FALSE))*1000,#N/A)</f>
        <v>#N/A</v>
      </c>
      <c r="AG333" s="196" t="e">
        <f>IFERROR((VLOOKUP($A333,'23 24'!$F$7:$M$408,4,FALSE)/VLOOKUP($A333,'2023'!$C$7:$N$469,9,FALSE))*1000,#N/A)</f>
        <v>#N/A</v>
      </c>
      <c r="AI333" s="196">
        <f>IFERROR((VLOOKUP($A333,'0910'!$F$10:$L$433,5,FALSE)/VLOOKUP($A333,'2010'!$C$5:$K$611,9,FALSE))*1000,#N/A)</f>
        <v>1.5838732901367891</v>
      </c>
      <c r="AJ333" s="196">
        <f>IFERROR((VLOOKUP($A333,'1011'!$F$10:$L$433,5,FALSE)/VLOOKUP($A333,'2011'!$C$5:$K$611,9,FALSE))*1000,#N/A)</f>
        <v>0.71336852618062496</v>
      </c>
      <c r="AK333" s="196">
        <f>IFERROR((VLOOKUP($A333,'1112'!$F$10:$L$408,5,FALSE)/VLOOKUP($A333,'2012'!$F$10:$M$460,8,FALSE))*1000,#N/A)</f>
        <v>0.708215297450425</v>
      </c>
      <c r="AL333" s="196">
        <f>IFERROR((VLOOKUP($A333,'1213'!$F$10:$L$408,5,FALSE)/VLOOKUP($A333,'2013'!$F$10:$M$460,8,FALSE))*1000,#N/A)</f>
        <v>1.8356396498164362</v>
      </c>
      <c r="AM333" s="196">
        <f>IFERROR((VLOOKUP($A333,'1314'!$F$10:$L$408,5,FALSE)/VLOOKUP($A333,'2014'!$F$10:$M$460,8,FALSE))*1000,#N/A)</f>
        <v>0.56266704177802784</v>
      </c>
      <c r="AN333" s="196">
        <f>IFERROR((VLOOKUP($A333,'1415'!$F$10:$L$408,5,FALSE)/VLOOKUP($A333,'2015'!$F$10:$M$460,8,FALSE))*1000,#N/A)</f>
        <v>1.1185682326621924</v>
      </c>
      <c r="AO333" s="196">
        <f>IFERROR((VLOOKUP($A333,'1516'!$F$10:$L$408,5,FALSE)/VLOOKUP($A333,'2016'!$F$10:$M$460,8,FALSE))*1000,#N/A)</f>
        <v>0.41730421477256924</v>
      </c>
      <c r="AP333" s="196">
        <f>IFERROR((VLOOKUP($A333,'1617'!$F$10:$L$408,5,FALSE)/VLOOKUP($A333,'2017'!$F$10:$M$460,8,FALSE))*1000,#N/A)</f>
        <v>0.82553659878921293</v>
      </c>
      <c r="AQ333" s="196">
        <f>IFERROR((VLOOKUP($A333,'1718'!$F$10:$L$408,5,FALSE)/VLOOKUP($A333,'2018'!$F$10:$N$460,9,FALSE))*1000,#N/A)</f>
        <v>0.54622422504438073</v>
      </c>
      <c r="AR333" s="196">
        <f>IFERROR((VLOOKUP($A333,'1819'!$F$10:$L$408,5,FALSE)/VLOOKUP($A333,'2018'!$F$10:$N$460,9,FALSE))*1000,#N/A)</f>
        <v>1.5021166188720469</v>
      </c>
      <c r="AS333" s="196">
        <f>IFERROR((VLOOKUP($A333,'1920'!$F$10:$L$408,5,FALSE)/VLOOKUP($A333,'2019'!$F$10:$N$464,8,FALSE))*1000,#N/A)</f>
        <v>0.81032899357138999</v>
      </c>
      <c r="AT333" s="196" t="e">
        <f>IFERROR((VLOOKUP($A333,'20 21'!$F$10:$L$408,5,FALSE)/VLOOKUP($A333,'2020'!$F$10:$N$469,8,FALSE))*1000,#N/A)</f>
        <v>#N/A</v>
      </c>
      <c r="AU333" s="196" t="e">
        <f>IFERROR((VLOOKUP($A333,'21 22'!$F$10:$L$408,5,FALSE)/VLOOKUP($A333,'2021'!$F$10:$N$469,8,FALSE))*1000,#N/A)</f>
        <v>#N/A</v>
      </c>
      <c r="AV333" s="196" t="e">
        <f>IFERROR((VLOOKUP($A333,'22 23'!$F$10:$L$408,5,FALSE)/VLOOKUP($A333,'2022'!$F$10:$N$469,8,FALSE))*1000,#N/A)</f>
        <v>#N/A</v>
      </c>
      <c r="AW333" s="196" t="e">
        <f>IFERROR((VLOOKUP($A333,'23 24'!$F$7:$M$408,5,FALSE)/VLOOKUP($A333,'2023'!$C$7:$N$469,9,FALSE))*1000,#N/A)</f>
        <v>#N/A</v>
      </c>
      <c r="AY333" s="196">
        <f>IFERROR((VLOOKUP($A333,'0910'!$F$10:$L$433,6,FALSE)/VLOOKUP($A333,'2010'!$C$5:$K$611,9,FALSE))*1000,#N/A)</f>
        <v>0</v>
      </c>
      <c r="AZ333" s="196">
        <f>IFERROR((VLOOKUP($A333,'1011'!$F$10:$L$433,6,FALSE)/VLOOKUP($A333,'2011'!$C$5:$K$611,9,FALSE))*1000,#N/A)</f>
        <v>0</v>
      </c>
      <c r="BA333" s="196">
        <f>IFERROR((VLOOKUP($A333,'1112'!$F$10:$L$408,6,FALSE)/VLOOKUP($A333,'2012'!$F$10:$M$460,8,FALSE))*1000,#N/A)</f>
        <v>0</v>
      </c>
      <c r="BB333" s="196">
        <f>IFERROR((VLOOKUP($A333,'1213'!$F$10:$L$408,6,FALSE)/VLOOKUP($A333,'2013'!$F$10:$M$460,8,FALSE))*1000,#N/A)</f>
        <v>0</v>
      </c>
      <c r="BC333" s="196">
        <f>IFERROR((VLOOKUP($A333,'1314'!$F$10:$L$408,6,FALSE)/VLOOKUP($A333,'2014'!$F$10:$M$460,8,FALSE))*1000,#N/A)</f>
        <v>0</v>
      </c>
      <c r="BD333" s="196">
        <f>IFERROR((VLOOKUP($A333,'1415'!$F$10:$L$408,6,FALSE)/VLOOKUP($A333,'2015'!$F$10:$M$460,8,FALSE))*1000,#N/A)</f>
        <v>0</v>
      </c>
      <c r="BE333" s="196">
        <f>IFERROR((VLOOKUP($A333,'1516'!$F$10:$L$408,6,FALSE)/VLOOKUP($A333,'2016'!$F$10:$M$460,8,FALSE))*1000,#N/A)</f>
        <v>0</v>
      </c>
      <c r="BF333" s="196">
        <f>IFERROR((VLOOKUP($A333,'1617'!$F$10:$L$408,6,FALSE)/VLOOKUP($A333,'2017'!$F$10:$M$460,8,FALSE))*1000,#N/A)</f>
        <v>0</v>
      </c>
      <c r="BG333" s="196">
        <f>IFERROR((VLOOKUP($A333,'1718'!$F$10:$L$408,6,FALSE)/VLOOKUP($A333,'2018'!$F$10:$N$460,9,FALSE))*1000,#N/A)</f>
        <v>0</v>
      </c>
      <c r="BH333" s="196">
        <f>IFERROR((VLOOKUP($A333,'1819'!$F$10:$L$408,6,FALSE)/VLOOKUP($A333,'2018'!$F$10:$N$460,9,FALSE))*1000,#N/A)</f>
        <v>0</v>
      </c>
      <c r="BI333" s="196">
        <f>IFERROR((VLOOKUP($A333,'1920'!$F$10:$L$408,6,FALSE)/VLOOKUP($A333,'2019'!$F$10:$N$464,8,FALSE))*1000,#N/A)</f>
        <v>0</v>
      </c>
      <c r="BJ333" s="196" t="e">
        <f>IFERROR((VLOOKUP($A333,'20 21'!$F$10:$L$408,6,FALSE)/VLOOKUP($A333,'2020'!$F$10:$N$469,8,FALSE))*1000,#N/A)</f>
        <v>#N/A</v>
      </c>
      <c r="BK333" s="196" t="e">
        <f>IFERROR((VLOOKUP($A333,'21 22'!$F$10:$L$408,6,FALSE)/VLOOKUP($A333,'2021'!$F$10:$N$469,8,FALSE))*1000,#N/A)</f>
        <v>#N/A</v>
      </c>
      <c r="BL333" s="196" t="e">
        <f>IFERROR((VLOOKUP($A333,'22 23'!$F$10:$L$408,6,FALSE)/VLOOKUP($A333,'2022'!$F$10:$N$469,8,FALSE))*1000,#N/A)</f>
        <v>#N/A</v>
      </c>
      <c r="BM333" s="196" t="e">
        <f>IFERROR((VLOOKUP($A333,'23 24'!$F$7:$M$408,6,FALSE)/VLOOKUP($A333,'2023'!$C$7:$N$469,9,FALSE))*1000,#N/A)</f>
        <v>#N/A</v>
      </c>
      <c r="BO333" s="196">
        <f>IFERROR((VLOOKUP($A333,'0910'!$F$10:$L$433,7,FALSE)/VLOOKUP($A333,'2010'!$C$5:$K$611,9,FALSE))*1000,#N/A)</f>
        <v>7.1994240460763139</v>
      </c>
      <c r="BP333" s="196">
        <f>IFERROR((VLOOKUP($A333,'1011'!$F$10:$L$433,7,FALSE)/VLOOKUP($A333,'2011'!$C$5:$K$611,9,FALSE))*1000,#N/A)</f>
        <v>4.7082322727921246</v>
      </c>
      <c r="BQ333" s="196">
        <f>IFERROR((VLOOKUP($A333,'1112'!$F$10:$L$408,7,FALSE)/VLOOKUP($A333,'2012'!$F$10:$M$460,8,FALSE))*1000,#N/A)</f>
        <v>4.6742209631728047</v>
      </c>
      <c r="BR333" s="196">
        <f>IFERROR((VLOOKUP($A333,'1213'!$F$10:$L$408,7,FALSE)/VLOOKUP($A333,'2013'!$F$10:$M$460,8,FALSE))*1000,#N/A)</f>
        <v>5.0833097994916692</v>
      </c>
      <c r="BS333" s="196">
        <f>IFERROR((VLOOKUP($A333,'1314'!$F$10:$L$408,7,FALSE)/VLOOKUP($A333,'2014'!$F$10:$M$460,8,FALSE))*1000,#N/A)</f>
        <v>4.220002813335209</v>
      </c>
      <c r="BT333" s="196">
        <f>IFERROR((VLOOKUP($A333,'1415'!$F$10:$L$408,7,FALSE)/VLOOKUP($A333,'2015'!$F$10:$M$460,8,FALSE))*1000,#N/A)</f>
        <v>6.0123042505592839</v>
      </c>
      <c r="BU333" s="196">
        <f>IFERROR((VLOOKUP($A333,'1516'!$F$10:$L$408,7,FALSE)/VLOOKUP($A333,'2016'!$F$10:$M$460,8,FALSE))*1000,#N/A)</f>
        <v>4.4512449575740716</v>
      </c>
      <c r="BV333" s="196">
        <f>IFERROR((VLOOKUP($A333,'1617'!$F$10:$L$408,7,FALSE)/VLOOKUP($A333,'2017'!$F$10:$M$460,8,FALSE))*1000,#N/A)</f>
        <v>4.678040726472207</v>
      </c>
      <c r="BW333" s="196">
        <f>IFERROR((VLOOKUP($A333,'1718'!$F$10:$L$408,7,FALSE)/VLOOKUP($A333,'2018'!$F$10:$N$460,9,FALSE))*1000,#N/A)</f>
        <v>3.6870135190495699</v>
      </c>
      <c r="BX333" s="196">
        <f>IFERROR((VLOOKUP($A333,'1819'!$F$10:$L$408,7,FALSE)/VLOOKUP($A333,'2018'!$F$10:$N$460,9,FALSE))*1000,#N/A)</f>
        <v>5.1891301379216168</v>
      </c>
      <c r="BY333" s="196">
        <f>IFERROR((VLOOKUP($A333,'1920'!$F$10:$L$408,7,FALSE)/VLOOKUP($A333,'2019'!$F$10:$N$464,8,FALSE))*1000,#N/A)</f>
        <v>5.4021932904759327</v>
      </c>
      <c r="BZ333" s="196" t="e">
        <f>IFERROR((VLOOKUP($A333,'20 21'!$F$10:$L$408,7,FALSE)/VLOOKUP($A333,'2020'!$F$10:$N$469,8,FALSE))*1000,#N/A)</f>
        <v>#N/A</v>
      </c>
      <c r="CA333" s="196" t="e">
        <f>IFERROR((VLOOKUP($A333,'21 22'!$F$10:$L$408,7,FALSE)/VLOOKUP($A333,'2021'!$F$10:$N$469,8,FALSE))*1000,#N/A)</f>
        <v>#N/A</v>
      </c>
      <c r="CB333" s="196" t="e">
        <f>IFERROR((VLOOKUP($A333,'22 23'!$F$10:$L$408,7,FALSE)/VLOOKUP($A333,'2022'!$F$10:$N$469,8,FALSE))*1000,#N/A)</f>
        <v>#N/A</v>
      </c>
      <c r="CC333" s="196" t="e">
        <f>IFERROR((VLOOKUP($A333,'23 24'!$F$7:$M$408,7,FALSE)/VLOOKUP($A333,'2023'!$C$7:$N$469,9,FALSE))*1000,#N/A)</f>
        <v>#N/A</v>
      </c>
      <c r="CE333" s="198">
        <f>IFERROR((VLOOKUP($A333,'0910'!$F$10:$S$433,9,FALSE)/VLOOKUP($A333,'2010'!$C$5:$K$611,9,FALSE))*1000,#N/A)</f>
        <v>3.599712023038157</v>
      </c>
      <c r="CF333" s="198">
        <f>IFERROR((VLOOKUP($A333,'1011'!$F$10:$S$433,10,FALSE)/VLOOKUP($A333,'2011'!$C$5:$K$611,9,FALSE))*1000,#N/A)</f>
        <v>5.2789270937366242</v>
      </c>
      <c r="CG333" s="198">
        <f>IFERROR((VLOOKUP($A333,'1112'!$F$10:$S$408,9,FALSE)/VLOOKUP($A333,'2012'!$F$10:$M$460,8,FALSE))*1000,#N/A)</f>
        <v>5.807365439093485</v>
      </c>
      <c r="CH333" s="198">
        <f>IFERROR((VLOOKUP($A333,'1213'!$F$10:$S$408,9,FALSE)/VLOOKUP($A333,'2013'!$F$10:$M$460,8,FALSE))*1000,#N/A)</f>
        <v>3.2476701496752329</v>
      </c>
      <c r="CI333" s="198">
        <f>IFERROR((VLOOKUP($A333,'1314'!$F$10:$S$408,9,FALSE)/VLOOKUP($A333,'2014'!$F$10:$M$460,8,FALSE))*1000,#N/A)</f>
        <v>2.9540019693346462</v>
      </c>
      <c r="CJ333" s="198">
        <f>IFERROR((VLOOKUP($A333,'1415'!$F$10:$S$408,9,FALSE)/VLOOKUP($A333,'2015'!$F$10:$M$460,8,FALSE))*1000,#N/A)</f>
        <v>5.732662192393736</v>
      </c>
      <c r="CK333" s="198">
        <f>IFERROR((VLOOKUP($A333,'1516'!$F$10:$S$408,9,FALSE)/VLOOKUP($A333,'2016'!$F$10:$M$460,8,FALSE))*1000,#N/A)</f>
        <v>2.5038252886354155</v>
      </c>
      <c r="CL333" s="198">
        <f>IFERROR((VLOOKUP($A333,'1617'!$F$10:$S$408,9,FALSE)/VLOOKUP($A333,'2017'!$F$10:$M$460,8,FALSE))*1000,#N/A)</f>
        <v>5.7787561915244909</v>
      </c>
      <c r="CM333" s="198">
        <f>IFERROR((VLOOKUP($A333,'1718'!$F$10:$S$408,9,FALSE)/VLOOKUP($A333,'2018'!$F$10:$N$460,9,FALSE))*1000,#N/A)</f>
        <v>3.2773453502662844</v>
      </c>
      <c r="CN333" s="198">
        <f>IFERROR((VLOOKUP($A333,'1819'!$F$10:$S$408,9,FALSE)/VLOOKUP($A333,'2018'!$F$10:$N$460,9,FALSE))*1000,#N/A)</f>
        <v>5.1891301379216168</v>
      </c>
      <c r="CO333" s="198">
        <f>IFERROR((VLOOKUP($A333,'1920'!$F$10:$S$408,9,FALSE)/VLOOKUP($A333,'2019'!$F$10:$N$464,8,FALSE))*1000,#N/A)</f>
        <v>4.456809464642645</v>
      </c>
      <c r="CP333" s="198" t="e">
        <f>IFERROR((VLOOKUP($A333,'20 21'!$F$10:$S$408,9,FALSE)/VLOOKUP($A333,'2020'!$F$10:$N$469,8,FALSE))*1000,#N/A)</f>
        <v>#N/A</v>
      </c>
      <c r="CQ333" s="198" t="e">
        <f>IFERROR((VLOOKUP($A333,'21 22'!$F$10:$S$408,9,FALSE)/VLOOKUP($A333,'2021'!$F$10:$N$469,8,FALSE))*1000,#N/A)</f>
        <v>#N/A</v>
      </c>
      <c r="CR333" s="198" t="e">
        <f>IFERROR((VLOOKUP($A333,'22 23'!$F$10:$S$408,9,FALSE)/VLOOKUP($A333,'2022'!$F$10:$N$469,8,FALSE))*1000,#N/A)</f>
        <v>#N/A</v>
      </c>
      <c r="CS333" s="196" t="e">
        <f>IFERROR((VLOOKUP($A333,'23 24'!$F$7:$S$408,9,FALSE)/VLOOKUP($A333,'2023'!$C$7:$N$469,9,FALSE))*1000,#N/A)</f>
        <v>#N/A</v>
      </c>
      <c r="CU333" s="198">
        <f>IFERROR((VLOOKUP($A333,'0910'!$F$10:$S$433,10,FALSE)/VLOOKUP($A333,'2010'!$C$5:$K$611,9,FALSE))*1000,#N/A)</f>
        <v>1.4398848092152627</v>
      </c>
      <c r="CV333" s="198">
        <f>IFERROR((VLOOKUP($A333,'1011'!$F$10:$S$433,11,FALSE)/VLOOKUP($A333,'2011'!$C$5:$K$611,9,FALSE))*1000,#N/A)</f>
        <v>2.8534741047224998</v>
      </c>
      <c r="CW333" s="198">
        <f>IFERROR((VLOOKUP($A333,'1112'!$F$10:$S$408,10,FALSE)/VLOOKUP($A333,'2012'!$F$10:$M$460,8,FALSE))*1000,#N/A)</f>
        <v>1.5580736543909348</v>
      </c>
      <c r="CX333" s="198">
        <f>IFERROR((VLOOKUP($A333,'1213'!$F$10:$S$408,10,FALSE)/VLOOKUP($A333,'2013'!$F$10:$M$460,8,FALSE))*1000,#N/A)</f>
        <v>0.70601524992939857</v>
      </c>
      <c r="CY333" s="198">
        <f>IFERROR((VLOOKUP($A333,'1314'!$F$10:$S$408,10,FALSE)/VLOOKUP($A333,'2014'!$F$10:$M$460,8,FALSE))*1000,#N/A)</f>
        <v>0.84400056266704182</v>
      </c>
      <c r="CZ333" s="198">
        <f>IFERROR((VLOOKUP($A333,'1415'!$F$10:$S$408,10,FALSE)/VLOOKUP($A333,'2015'!$F$10:$M$460,8,FALSE))*1000,#N/A)</f>
        <v>0.69910514541387025</v>
      </c>
      <c r="DA333" s="198">
        <f>IFERROR((VLOOKUP($A333,'1516'!$F$10:$S$408,10,FALSE)/VLOOKUP($A333,'2016'!$F$10:$M$460,8,FALSE))*1000,#N/A)</f>
        <v>0.13910140492418974</v>
      </c>
      <c r="DB333" s="198">
        <f>IFERROR((VLOOKUP($A333,'1617'!$F$10:$S$408,10,FALSE)/VLOOKUP($A333,'2017'!$F$10:$M$460,8,FALSE))*1000,#N/A)</f>
        <v>0.13758943313153549</v>
      </c>
      <c r="DC333" s="198">
        <f>IFERROR((VLOOKUP($A333,'1718'!$F$10:$S$408,10,FALSE)/VLOOKUP($A333,'2018'!$F$10:$N$460,9,FALSE))*1000,#N/A)</f>
        <v>0.81933633756657109</v>
      </c>
      <c r="DD333" s="198">
        <f>IFERROR((VLOOKUP($A333,'1819'!$F$10:$S$408,10,FALSE)/VLOOKUP($A333,'2018'!$F$10:$N$460,9,FALSE))*1000,#N/A)</f>
        <v>0.68278028130547586</v>
      </c>
      <c r="DE333" s="198">
        <f>IFERROR((VLOOKUP($A333,'1920'!$F$10:$S$408,10,FALSE)/VLOOKUP($A333,'2019'!$F$10:$N$464,8,FALSE))*1000,#N/A)</f>
        <v>2.4309869807141702</v>
      </c>
      <c r="DF333" s="198" t="e">
        <f>IFERROR((VLOOKUP($A333,'20 21'!$F$10:$S$408,10,FALSE)/VLOOKUP($A333,'2020'!$F$10:$N$469,8,FALSE))*1000,#N/A)</f>
        <v>#N/A</v>
      </c>
      <c r="DG333" s="198" t="e">
        <f>IFERROR((VLOOKUP($A333,'21 22'!$F$10:$S$408,10,FALSE)/VLOOKUP($A333,'2021'!$F$10:$N$469,8,FALSE))*1000,#N/A)</f>
        <v>#N/A</v>
      </c>
      <c r="DH333" s="198" t="e">
        <f>IFERROR((VLOOKUP($A333,'22 23'!$F$10:$S$408,10,FALSE)/VLOOKUP($A333,'2022'!$F$10:$N$469,8,FALSE))*1000,#N/A)</f>
        <v>#N/A</v>
      </c>
      <c r="DI333" s="196" t="e">
        <f>IFERROR((VLOOKUP($A333,'23 24'!$F$7:$S$408,10,FALSE)/VLOOKUP($A333,'2023'!$C$7:$N$469,9,FALSE))*1000,#N/A)</f>
        <v>#N/A</v>
      </c>
      <c r="DK333" s="198">
        <f>IFERROR((VLOOKUP($A333,'0910'!$F$10:$S$433,11,FALSE)/VLOOKUP($A333,'2010'!$C$5:$K$611,9,FALSE))*1000,#N/A)</f>
        <v>0</v>
      </c>
      <c r="DL333" s="198">
        <f>IFERROR((VLOOKUP($A333,'1011'!$F$10:$S$433,12,FALSE)/VLOOKUP($A333,'2011'!$C$5:$K$611,9,FALSE))*1000,#N/A)</f>
        <v>0</v>
      </c>
      <c r="DM333" s="198">
        <f>IFERROR((VLOOKUP($A333,'1112'!$F$10:$S$408,11,FALSE)/VLOOKUP($A333,'2012'!$F$10:$M$460,8,FALSE))*1000,#N/A)</f>
        <v>0</v>
      </c>
      <c r="DN333" s="198">
        <f>IFERROR((VLOOKUP($A333,'1213'!$F$10:$S$408,11,FALSE)/VLOOKUP($A333,'2013'!$F$10:$M$460,8,FALSE))*1000,#N/A)</f>
        <v>0</v>
      </c>
      <c r="DO333" s="198">
        <f>IFERROR((VLOOKUP($A333,'1314'!$F$10:$S$408,11,FALSE)/VLOOKUP($A333,'2014'!$F$10:$M$460,8,FALSE))*1000,#N/A)</f>
        <v>0</v>
      </c>
      <c r="DP333" s="198">
        <f>IFERROR((VLOOKUP($A333,'1415'!$F$10:$S$408,11,FALSE)/VLOOKUP($A333,'2015'!$F$10:$M$460,8,FALSE))*1000,#N/A)</f>
        <v>0</v>
      </c>
      <c r="DQ333" s="198">
        <f>IFERROR((VLOOKUP($A333,'1516'!$F$10:$S$408,11,FALSE)/VLOOKUP($A333,'2016'!$F$10:$M$460,8,FALSE))*1000,#N/A)</f>
        <v>0</v>
      </c>
      <c r="DR333" s="198">
        <f>IFERROR((VLOOKUP($A333,'1617'!$F$10:$S$408,11,FALSE)/VLOOKUP($A333,'2017'!$F$10:$M$460,8,FALSE))*1000,#N/A)</f>
        <v>0</v>
      </c>
      <c r="DS333" s="198">
        <f>IFERROR((VLOOKUP($A333,'1718'!$F$10:$S$408,11,FALSE)/VLOOKUP($A333,'2018'!$F$10:$N$460,9,FALSE))*1000,#N/A)</f>
        <v>0</v>
      </c>
      <c r="DT333" s="198">
        <f>IFERROR((VLOOKUP($A333,'1819'!$F$10:$S$408,11,FALSE)/VLOOKUP($A333,'2018'!$F$10:$N$460,9,FALSE))*1000,#N/A)</f>
        <v>0</v>
      </c>
      <c r="DU333" s="198">
        <f>IFERROR((VLOOKUP($A333,'1920'!$F$10:$S$408,11,FALSE)/VLOOKUP($A333,'2019'!$F$10:$N$464,8,FALSE))*1000,#N/A)</f>
        <v>0</v>
      </c>
      <c r="DV333" s="198" t="e">
        <f>IFERROR((VLOOKUP($A333,'20 21'!$F$10:$S$408,11,FALSE)/VLOOKUP($A333,'2020'!$F$10:$N$469,8,FALSE))*1000,#N/A)</f>
        <v>#N/A</v>
      </c>
      <c r="DW333" s="198" t="e">
        <f>IFERROR((VLOOKUP($A333,'21 22'!$F$10:$S$408,11,FALSE)/VLOOKUP($A333,'2021'!$F$10:$N$469,8,FALSE))*1000,#N/A)</f>
        <v>#N/A</v>
      </c>
      <c r="DX333" s="198" t="e">
        <f>IFERROR((VLOOKUP($A333,'22 23'!$F$10:$S$408,11,FALSE)/VLOOKUP($A333,'2022'!$F$10:$N$469,8,FALSE))*1000,#N/A)</f>
        <v>#N/A</v>
      </c>
      <c r="DY333" s="196" t="e">
        <f>IFERROR((VLOOKUP($A333,'23 24'!$F$7:$S$408,11,FALSE)/VLOOKUP($A333,'2023'!$C$7:$N$469,9,FALSE))*1000,#N/A)</f>
        <v>#N/A</v>
      </c>
      <c r="EA333" s="198">
        <f>IFERROR((VLOOKUP($A333,'0910'!$F$10:$S$433,12,FALSE)/VLOOKUP($A333,'2010'!$C$5:$K$611,9,FALSE))*1000,#N/A)</f>
        <v>5.0395968322534195</v>
      </c>
      <c r="EB333" s="198">
        <f>IFERROR((VLOOKUP($A333,'1011'!$F$10:$S$433,13,FALSE)/VLOOKUP($A333,'2011'!$C$5:$K$611,9,FALSE))*1000,#N/A)</f>
        <v>8.1324011984591227</v>
      </c>
      <c r="EC333" s="198">
        <f>IFERROR((VLOOKUP($A333,'1112'!$F$10:$S$408,12,FALSE)/VLOOKUP($A333,'2012'!$F$10:$M$460,8,FALSE))*1000,#N/A)</f>
        <v>7.3654390934844196</v>
      </c>
      <c r="ED333" s="198">
        <f>IFERROR((VLOOKUP($A333,'1213'!$F$10:$S$408,12,FALSE)/VLOOKUP($A333,'2013'!$F$10:$M$460,8,FALSE))*1000,#N/A)</f>
        <v>3.9536853996046317</v>
      </c>
      <c r="EE333" s="198">
        <f>IFERROR((VLOOKUP($A333,'1314'!$F$10:$S$408,12,FALSE)/VLOOKUP($A333,'2014'!$F$10:$M$460,8,FALSE))*1000,#N/A)</f>
        <v>3.657335771557181</v>
      </c>
      <c r="EF333" s="198">
        <f>IFERROR((VLOOKUP($A333,'1415'!$F$10:$S$408,12,FALSE)/VLOOKUP($A333,'2015'!$F$10:$M$460,8,FALSE))*1000,#N/A)</f>
        <v>6.4317673378076066</v>
      </c>
      <c r="EG333" s="198">
        <f>IFERROR((VLOOKUP($A333,'1516'!$F$10:$S$408,12,FALSE)/VLOOKUP($A333,'2016'!$F$10:$M$460,8,FALSE))*1000,#N/A)</f>
        <v>2.642926693559605</v>
      </c>
      <c r="EH333" s="198">
        <f>IFERROR((VLOOKUP($A333,'1617'!$F$10:$S$408,12,FALSE)/VLOOKUP($A333,'2017'!$F$10:$M$460,8,FALSE))*1000,#N/A)</f>
        <v>5.9163456246560262</v>
      </c>
      <c r="EI333" s="198">
        <f>IFERROR((VLOOKUP($A333,'1718'!$F$10:$S$408,12,FALSE)/VLOOKUP($A333,'2018'!$F$10:$N$460,9,FALSE))*1000,#N/A)</f>
        <v>4.0966816878328558</v>
      </c>
      <c r="EJ333" s="198">
        <f>IFERROR((VLOOKUP($A333,'1819'!$F$10:$S$408,12,FALSE)/VLOOKUP($A333,'2018'!$F$10:$N$460,9,FALSE))*1000,#N/A)</f>
        <v>5.8719104192270928</v>
      </c>
      <c r="EK333" s="198">
        <f>IFERROR((VLOOKUP($A333,'1920'!$F$10:$S$408,12,FALSE)/VLOOKUP($A333,'2019'!$F$10:$N$464,8,FALSE))*1000,#N/A)</f>
        <v>6.8877964453568143</v>
      </c>
      <c r="EL333" s="198" t="e">
        <f>IFERROR((VLOOKUP($A333,'20 21'!$F$10:$S$408,12,FALSE)/VLOOKUP($A333,'2020'!$F$10:$N$469,8,FALSE))*1000,#N/A)</f>
        <v>#N/A</v>
      </c>
      <c r="EM333" s="198" t="e">
        <f>IFERROR((VLOOKUP($A333,'21 22'!$F$10:$S$408,12,FALSE)/VLOOKUP($A333,'2021'!$F$10:$N$469,8,FALSE))*1000,#N/A)</f>
        <v>#N/A</v>
      </c>
      <c r="EN333" s="198" t="e">
        <f>IFERROR((VLOOKUP($A333,'22 23'!$F$10:$S$408,12,FALSE)/VLOOKUP($A333,'2022'!$F$10:$N$469,8,FALSE))*1000,#N/A)</f>
        <v>#N/A</v>
      </c>
      <c r="EO333" s="196" t="e">
        <f>IFERROR((VLOOKUP($A333,'23 24'!$F$7:$S$408,12,FALSE)/VLOOKUP($A333,'2023'!$C$7:$N$469,9,FALSE))*1000,#N/A)</f>
        <v>#N/A</v>
      </c>
    </row>
    <row r="334" spans="1:145" x14ac:dyDescent="0.3">
      <c r="A334" t="s">
        <v>918</v>
      </c>
      <c r="B334" t="s">
        <v>1742</v>
      </c>
      <c r="C334" t="str">
        <f>IF(VLOOKUP($A334,'0910'!$F$10:$L$433,1,FALSE)=VLOOKUP($A334,'2010'!$C$5:$K$611,1,FALSE),VLOOKUP($A334,'0910'!$F$10:$L$433,1,FALSE),FALSE)</f>
        <v>Wyre</v>
      </c>
      <c r="D334" t="str">
        <f>IF(VLOOKUP($A334,'1011'!$F$10:$L$433,1,FALSE)=VLOOKUP($A334,'2011'!$C$5:$K$611,1,FALSE),VLOOKUP($A334,'1011'!$F$10:$L$433,1,FALSE),FALSE)</f>
        <v>Wyre</v>
      </c>
      <c r="E334" t="str">
        <f>IF(VLOOKUP(A334,'1112'!$F$10:$L$408,1,FALSE)=VLOOKUP(A334,'2012'!$F$10:$M$460,1,FALSE),VLOOKUP(A334,'1112'!$F$10:$L$408,1,FALSE),FALSE)</f>
        <v>Wyre</v>
      </c>
      <c r="F334" t="str">
        <f>IF(VLOOKUP($A334,'1213'!$F$10:$L$408,1,FALSE)=VLOOKUP($A334,'2013'!$F$10:$M$460,1,FALSE),VLOOKUP($A334,'1213'!$F$10:$L$408,1,FALSE),FALSE)</f>
        <v>Wyre</v>
      </c>
      <c r="G334" t="str">
        <f>IF(VLOOKUP($A334,'1314'!$F$10:$L$408,1,FALSE)=VLOOKUP($A334,'2014'!$F$10:$M$460,1,FALSE),VLOOKUP($A334,'1314'!$F$10:$L$408,1,FALSE),FALSE)</f>
        <v>Wyre</v>
      </c>
      <c r="H334" t="str">
        <f>IF(VLOOKUP($A334,'1415'!$F$10:$L$408,1,FALSE)=VLOOKUP($A334,'2015'!$F$10:$M$460,1,FALSE),VLOOKUP($A334,'1415'!$F$10:$L$408,1,FALSE),FALSE)</f>
        <v>Wyre</v>
      </c>
      <c r="I334" t="str">
        <f>IF(VLOOKUP($A334,'1516'!$F$10:$L$408,1,FALSE)=VLOOKUP($A334,'2015'!$F$10:$M$460,1,FALSE),VLOOKUP($A334,'1516'!$F$10:$L$408,1,FALSE),FALSE)</f>
        <v>Wyre</v>
      </c>
      <c r="J334" t="str">
        <f>IF(VLOOKUP($A334,'1617'!$F$10:$L$408,1,FALSE)=VLOOKUP($A334,'2016'!$F$10:$M$460,1,FALSE),VLOOKUP($A334,'1617'!$F$10:$L$408,1,FALSE),FALSE)</f>
        <v>Wyre</v>
      </c>
      <c r="K334" t="str">
        <f>IF(VLOOKUP($A334,'1718'!$F$10:$M$408,1,FALSE)=VLOOKUP($A334,'2017'!$F$10:$M$460,1,FALSE),VLOOKUP($A334,'1718'!$F$10:$M$408,1,FALSE),FALSE)</f>
        <v>Wyre</v>
      </c>
      <c r="L334" t="str">
        <f>IF(VLOOKUP($A334,'1819'!$F$10:$M$408,1,FALSE)=VLOOKUP($A334,'2018'!$F$10:$M$460,1,FALSE),VLOOKUP($A334,'1819'!$F$10:$M$408,1,FALSE),FALSE)</f>
        <v>Wyre</v>
      </c>
      <c r="M334" t="str">
        <f>IF(VLOOKUP($A334,'1920'!$F$10:$M$408,1,FALSE)=VLOOKUP($A334,'2019'!$F$10:$M$464,1,FALSE),VLOOKUP($A334,'1920'!$F$10:$M$408,1,FALSE),FALSE)</f>
        <v>Wyre</v>
      </c>
      <c r="N334" t="str">
        <f>IF(VLOOKUP($A334,'20 21'!$F$10:$N$408,1,FALSE)=VLOOKUP($A334,'2020'!$F$10:$O$468,1,FALSE),VLOOKUP($A334,'20 21'!$F$10:$N$408,1,FALSE),FALSE)</f>
        <v>Wyre</v>
      </c>
      <c r="O334" t="str">
        <f>IF(VLOOKUP($A334,'21 22'!$F$10:$N$408,1,FALSE)=VLOOKUP($A334,'2021'!$F$10:$O$471,1,FALSE),VLOOKUP($A334,'21 22'!$F$10:$N$408,1,FALSE),FALSE)</f>
        <v>Wyre</v>
      </c>
      <c r="P334" t="str">
        <f>IF(VLOOKUP($A334,'22 23'!$F$10:$N$408,1,FALSE)=VLOOKUP($A334,'2022'!$F$10:$O$468,1,FALSE),VLOOKUP($A334,'22 23'!$F$10:$N$408,1,FALSE),FALSE)</f>
        <v>Wyre</v>
      </c>
      <c r="Q334" t="str">
        <f>IF(VLOOKUP($A334,'23 24'!$F$7:$N$408,1,FALSE)=VLOOKUP($A334,'2023'!$C$7:$O$468,1,FALSE),VLOOKUP($A334,'23 24'!$F$7:$N$408,1,FALSE),FALSE)</f>
        <v>Wyre</v>
      </c>
      <c r="S334" s="196">
        <f>IFERROR((VLOOKUP($A334,'0910'!$F$10:$L$433,4,FALSE)/VLOOKUP($A334,'2010'!$C$5:$K$611,9,FALSE))*1000,#N/A)</f>
        <v>2.0056157240272765</v>
      </c>
      <c r="T334" s="196">
        <f>IFERROR((VLOOKUP($A334,'1011'!$F$10:$L$433,4,FALSE)/VLOOKUP($A334,'2011'!$C$5:$K$611,9,FALSE))*1000,#N/A)</f>
        <v>2.8005601120224046</v>
      </c>
      <c r="U334" s="196">
        <f>IFERROR((VLOOKUP($A334,'1112'!$F$10:$L$408,4,FALSE)/VLOOKUP($A334,'2012'!$F$10:$M$460,8,FALSE))*1000,#N/A)</f>
        <v>2.9880478087649402</v>
      </c>
      <c r="V334" s="196">
        <f>IFERROR((VLOOKUP($A334,'1213'!$F$10:$L$408,4,FALSE)/VLOOKUP($A334,'2013'!$F$10:$M$460,8,FALSE))*1000,#N/A)</f>
        <v>1.7864231838030966</v>
      </c>
      <c r="W334" s="196">
        <f>IFERROR((VLOOKUP($A334,'1314'!$F$10:$L$408,4,FALSE)/VLOOKUP($A334,'2014'!$F$10:$M$460,8,FALSE))*1000,#N/A)</f>
        <v>5.3391338738382439</v>
      </c>
      <c r="X334" s="196">
        <f>IFERROR((VLOOKUP($A334,'1415'!$F$10:$L$408,4,FALSE)/VLOOKUP($A334,'2015'!$F$10:$M$460,8,FALSE))*1000,#N/A)</f>
        <v>3.3425088478175384</v>
      </c>
      <c r="Y334" s="196">
        <f>IFERROR((VLOOKUP($A334,'1516'!$F$10:$L$408,4,FALSE)/VLOOKUP($A334,'2016'!$F$10:$M$460,8,FALSE))*1000,#N/A)</f>
        <v>6.4478311840562723</v>
      </c>
      <c r="Z334" s="196">
        <f>IFERROR((VLOOKUP($A334,'1617'!$F$10:$L$408,4,FALSE)/VLOOKUP($A334,'2017'!$F$10:$M$460,8,FALSE))*1000,#N/A)</f>
        <v>8.9078233927188233</v>
      </c>
      <c r="AA334" s="196">
        <f>IFERROR((VLOOKUP($A334,'1718'!$F$10:$L$408,4,FALSE)/VLOOKUP($A334,'2018'!$F$10:$N$460,9,FALSE))*1000,#N/A)</f>
        <v>5.191309363583926</v>
      </c>
      <c r="AB334" s="196">
        <f>IFERROR((VLOOKUP($A334,'1819'!$F$10:$L$408,4,FALSE)/VLOOKUP($A334,'2018'!$F$10:$N$460,9,FALSE))*1000,#N/A)</f>
        <v>5.9603922322630263</v>
      </c>
      <c r="AC334" s="196">
        <f>IFERROR((VLOOKUP($A334,'1920'!$F$10:$L$408,4,FALSE)/VLOOKUP($A334,'2019'!$F$10:$N$464,8,FALSE))*1000,#N/A)</f>
        <v>7.8230838214810428</v>
      </c>
      <c r="AD334" s="196">
        <f>IFERROR((VLOOKUP($A334,'20 21'!$F$10:$M$408,4,FALSE)/VLOOKUP($A334,'2020'!$F$10:$N$469,8,FALSE))*1000,#N/A)</f>
        <v>8.9746969637478333</v>
      </c>
      <c r="AE334" s="196">
        <f>IFERROR((VLOOKUP($A334,'21 22'!$F$10:$M$408,4,FALSE)/VLOOKUP($A334,'2021'!$F$10:$N$469,8,FALSE))*1000,#N/A)</f>
        <v>7.7578086037791607</v>
      </c>
      <c r="AF334" s="196">
        <f>IFERROR((VLOOKUP($A334,'22 23'!$F$10:$M$408,4,FALSE)/VLOOKUP($A334,'2022'!$F$10:$N$469,8,FALSE))*1000,#N/A)</f>
        <v>9.4769455075633324</v>
      </c>
      <c r="AG334" s="196">
        <f>IFERROR((VLOOKUP($A334,'23 24'!$F$7:$M$408,4,FALSE)/VLOOKUP($A334,'2023'!$C$7:$N$469,9,FALSE))*1000,#N/A)</f>
        <v>5.2189249014702979</v>
      </c>
      <c r="AI334" s="196">
        <f>IFERROR((VLOOKUP($A334,'0910'!$F$10:$L$433,5,FALSE)/VLOOKUP($A334,'2010'!$C$5:$K$611,9,FALSE))*1000,#N/A)</f>
        <v>0</v>
      </c>
      <c r="AJ334" s="196">
        <f>IFERROR((VLOOKUP($A334,'1011'!$F$10:$L$433,5,FALSE)/VLOOKUP($A334,'2011'!$C$5:$K$611,9,FALSE))*1000,#N/A)</f>
        <v>0.20004000800160032</v>
      </c>
      <c r="AK334" s="196">
        <f>IFERROR((VLOOKUP($A334,'1112'!$F$10:$L$408,5,FALSE)/VLOOKUP($A334,'2012'!$F$10:$M$460,8,FALSE))*1000,#N/A)</f>
        <v>0.39840637450199207</v>
      </c>
      <c r="AL334" s="196">
        <f>IFERROR((VLOOKUP($A334,'1213'!$F$10:$L$408,5,FALSE)/VLOOKUP($A334,'2013'!$F$10:$M$460,8,FALSE))*1000,#N/A)</f>
        <v>0</v>
      </c>
      <c r="AM334" s="196">
        <f>IFERROR((VLOOKUP($A334,'1314'!$F$10:$L$408,5,FALSE)/VLOOKUP($A334,'2014'!$F$10:$M$460,8,FALSE))*1000,#N/A)</f>
        <v>0</v>
      </c>
      <c r="AN334" s="196">
        <f>IFERROR((VLOOKUP($A334,'1415'!$F$10:$L$408,5,FALSE)/VLOOKUP($A334,'2015'!$F$10:$M$460,8,FALSE))*1000,#N/A)</f>
        <v>0.19661816751867872</v>
      </c>
      <c r="AO334" s="196">
        <f>IFERROR((VLOOKUP($A334,'1516'!$F$10:$L$408,5,FALSE)/VLOOKUP($A334,'2016'!$F$10:$M$460,8,FALSE))*1000,#N/A)</f>
        <v>0.19538882375928099</v>
      </c>
      <c r="AP334" s="196">
        <f>IFERROR((VLOOKUP($A334,'1617'!$F$10:$L$408,5,FALSE)/VLOOKUP($A334,'2017'!$F$10:$M$460,8,FALSE))*1000,#N/A)</f>
        <v>0.19364833462432224</v>
      </c>
      <c r="AQ334" s="196">
        <f>IFERROR((VLOOKUP($A334,'1718'!$F$10:$L$408,5,FALSE)/VLOOKUP($A334,'2018'!$F$10:$N$460,9,FALSE))*1000,#N/A)</f>
        <v>0</v>
      </c>
      <c r="AR334" s="196">
        <f>IFERROR((VLOOKUP($A334,'1819'!$F$10:$L$408,5,FALSE)/VLOOKUP($A334,'2018'!$F$10:$N$460,9,FALSE))*1000,#N/A)</f>
        <v>0.19227071716977504</v>
      </c>
      <c r="AS334" s="196">
        <f>IFERROR((VLOOKUP($A334,'1920'!$F$10:$L$408,5,FALSE)/VLOOKUP($A334,'2019'!$F$10:$N$464,8,FALSE))*1000,#N/A)</f>
        <v>0.76322768990058953</v>
      </c>
      <c r="AT334" s="196">
        <f>IFERROR((VLOOKUP($A334,'20 21'!$F$10:$L$408,5,FALSE)/VLOOKUP($A334,'2020'!$F$10:$N$469,8,FALSE))*1000,#N/A)</f>
        <v>1.6827556807027189</v>
      </c>
      <c r="AU334" s="196">
        <f>IFERROR((VLOOKUP($A334,'21 22'!$F$10:$L$408,5,FALSE)/VLOOKUP($A334,'2021'!$F$10:$N$469,8,FALSE))*1000,#N/A)</f>
        <v>5.9107113171650756</v>
      </c>
      <c r="AV334" s="196">
        <f>IFERROR((VLOOKUP($A334,'22 23'!$F$10:$L$408,5,FALSE)/VLOOKUP($A334,'2022'!$F$10:$N$469,8,FALSE))*1000,#N/A)</f>
        <v>0.72899580827410249</v>
      </c>
      <c r="AW334" s="196">
        <f>IFERROR((VLOOKUP($A334,'23 24'!$F$7:$M$408,5,FALSE)/VLOOKUP($A334,'2023'!$C$7:$N$469,9,FALSE))*1000,#N/A)</f>
        <v>1.4397034210952544</v>
      </c>
      <c r="AY334" s="196">
        <f>IFERROR((VLOOKUP($A334,'0910'!$F$10:$L$433,6,FALSE)/VLOOKUP($A334,'2010'!$C$5:$K$611,9,FALSE))*1000,#N/A)</f>
        <v>0</v>
      </c>
      <c r="AZ334" s="196">
        <f>IFERROR((VLOOKUP($A334,'1011'!$F$10:$L$433,6,FALSE)/VLOOKUP($A334,'2011'!$C$5:$K$611,9,FALSE))*1000,#N/A)</f>
        <v>0</v>
      </c>
      <c r="BA334" s="196">
        <f>IFERROR((VLOOKUP($A334,'1112'!$F$10:$L$408,6,FALSE)/VLOOKUP($A334,'2012'!$F$10:$M$460,8,FALSE))*1000,#N/A)</f>
        <v>0</v>
      </c>
      <c r="BB334" s="196">
        <f>IFERROR((VLOOKUP($A334,'1213'!$F$10:$L$408,6,FALSE)/VLOOKUP($A334,'2013'!$F$10:$M$460,8,FALSE))*1000,#N/A)</f>
        <v>0</v>
      </c>
      <c r="BC334" s="196">
        <f>IFERROR((VLOOKUP($A334,'1314'!$F$10:$L$408,6,FALSE)/VLOOKUP($A334,'2014'!$F$10:$M$460,8,FALSE))*1000,#N/A)</f>
        <v>0</v>
      </c>
      <c r="BD334" s="196">
        <f>IFERROR((VLOOKUP($A334,'1415'!$F$10:$L$408,6,FALSE)/VLOOKUP($A334,'2015'!$F$10:$M$460,8,FALSE))*1000,#N/A)</f>
        <v>0</v>
      </c>
      <c r="BE334" s="196">
        <f>IFERROR((VLOOKUP($A334,'1516'!$F$10:$L$408,6,FALSE)/VLOOKUP($A334,'2016'!$F$10:$M$460,8,FALSE))*1000,#N/A)</f>
        <v>0</v>
      </c>
      <c r="BF334" s="196">
        <f>IFERROR((VLOOKUP($A334,'1617'!$F$10:$L$408,6,FALSE)/VLOOKUP($A334,'2017'!$F$10:$M$460,8,FALSE))*1000,#N/A)</f>
        <v>0</v>
      </c>
      <c r="BG334" s="196">
        <f>IFERROR((VLOOKUP($A334,'1718'!$F$10:$L$408,6,FALSE)/VLOOKUP($A334,'2018'!$F$10:$N$460,9,FALSE))*1000,#N/A)</f>
        <v>0</v>
      </c>
      <c r="BH334" s="196">
        <f>IFERROR((VLOOKUP($A334,'1819'!$F$10:$L$408,6,FALSE)/VLOOKUP($A334,'2018'!$F$10:$N$460,9,FALSE))*1000,#N/A)</f>
        <v>0</v>
      </c>
      <c r="BI334" s="196">
        <f>IFERROR((VLOOKUP($A334,'1920'!$F$10:$L$408,6,FALSE)/VLOOKUP($A334,'2019'!$F$10:$N$464,8,FALSE))*1000,#N/A)</f>
        <v>0</v>
      </c>
      <c r="BJ334" s="196">
        <f>IFERROR((VLOOKUP($A334,'20 21'!$F$10:$L$408,6,FALSE)/VLOOKUP($A334,'2020'!$F$10:$N$469,8,FALSE))*1000,#N/A)</f>
        <v>0</v>
      </c>
      <c r="BK334" s="196">
        <f>IFERROR((VLOOKUP($A334,'21 22'!$F$10:$L$408,6,FALSE)/VLOOKUP($A334,'2021'!$F$10:$N$469,8,FALSE))*1000,#N/A)</f>
        <v>0</v>
      </c>
      <c r="BL334" s="196">
        <f>IFERROR((VLOOKUP($A334,'22 23'!$F$10:$L$408,6,FALSE)/VLOOKUP($A334,'2022'!$F$10:$N$469,8,FALSE))*1000,#N/A)</f>
        <v>0</v>
      </c>
      <c r="BM334" s="196">
        <f>IFERROR((VLOOKUP($A334,'23 24'!$F$7:$M$408,6,FALSE)/VLOOKUP($A334,'2023'!$C$7:$N$469,9,FALSE))*1000,#N/A)</f>
        <v>0</v>
      </c>
      <c r="BO334" s="196">
        <f>IFERROR((VLOOKUP($A334,'0910'!$F$10:$L$433,7,FALSE)/VLOOKUP($A334,'2010'!$C$5:$K$611,9,FALSE))*1000,#N/A)</f>
        <v>2.0056157240272765</v>
      </c>
      <c r="BP334" s="196">
        <f>IFERROR((VLOOKUP($A334,'1011'!$F$10:$L$433,7,FALSE)/VLOOKUP($A334,'2011'!$C$5:$K$611,9,FALSE))*1000,#N/A)</f>
        <v>3.0006001200240044</v>
      </c>
      <c r="BQ334" s="196">
        <f>IFERROR((VLOOKUP($A334,'1112'!$F$10:$L$408,7,FALSE)/VLOOKUP($A334,'2012'!$F$10:$M$460,8,FALSE))*1000,#N/A)</f>
        <v>3.1872509960159365</v>
      </c>
      <c r="BR334" s="196">
        <f>IFERROR((VLOOKUP($A334,'1213'!$F$10:$L$408,7,FALSE)/VLOOKUP($A334,'2013'!$F$10:$M$460,8,FALSE))*1000,#N/A)</f>
        <v>1.7864231838030966</v>
      </c>
      <c r="BS334" s="196">
        <f>IFERROR((VLOOKUP($A334,'1314'!$F$10:$L$408,7,FALSE)/VLOOKUP($A334,'2014'!$F$10:$M$460,8,FALSE))*1000,#N/A)</f>
        <v>5.3391338738382439</v>
      </c>
      <c r="BT334" s="196">
        <f>IFERROR((VLOOKUP($A334,'1415'!$F$10:$L$408,7,FALSE)/VLOOKUP($A334,'2015'!$F$10:$M$460,8,FALSE))*1000,#N/A)</f>
        <v>3.5391270153362169</v>
      </c>
      <c r="BU334" s="196">
        <f>IFERROR((VLOOKUP($A334,'1516'!$F$10:$L$408,7,FALSE)/VLOOKUP($A334,'2016'!$F$10:$M$460,8,FALSE))*1000,#N/A)</f>
        <v>6.643220007815553</v>
      </c>
      <c r="BV334" s="196">
        <f>IFERROR((VLOOKUP($A334,'1617'!$F$10:$L$408,7,FALSE)/VLOOKUP($A334,'2017'!$F$10:$M$460,8,FALSE))*1000,#N/A)</f>
        <v>9.1014717273431458</v>
      </c>
      <c r="BW334" s="196">
        <f>IFERROR((VLOOKUP($A334,'1718'!$F$10:$L$408,7,FALSE)/VLOOKUP($A334,'2018'!$F$10:$N$460,9,FALSE))*1000,#N/A)</f>
        <v>5.191309363583926</v>
      </c>
      <c r="BX334" s="196">
        <f>IFERROR((VLOOKUP($A334,'1819'!$F$10:$L$408,7,FALSE)/VLOOKUP($A334,'2018'!$F$10:$N$460,9,FALSE))*1000,#N/A)</f>
        <v>6.1526629494328011</v>
      </c>
      <c r="BY334" s="196">
        <f>IFERROR((VLOOKUP($A334,'1920'!$F$10:$L$408,7,FALSE)/VLOOKUP($A334,'2019'!$F$10:$N$464,8,FALSE))*1000,#N/A)</f>
        <v>8.5863115113816324</v>
      </c>
      <c r="BZ334" s="196">
        <f>IFERROR((VLOOKUP($A334,'20 21'!$F$10:$L$408,7,FALSE)/VLOOKUP($A334,'2020'!$F$10:$N$469,8,FALSE))*1000,#N/A)</f>
        <v>10.657452644450553</v>
      </c>
      <c r="CA334" s="196">
        <f>IFERROR((VLOOKUP($A334,'21 22'!$F$10:$L$408,7,FALSE)/VLOOKUP($A334,'2021'!$F$10:$N$469,8,FALSE))*1000,#N/A)</f>
        <v>13.668519920944236</v>
      </c>
      <c r="CB334" s="196">
        <f>IFERROR((VLOOKUP($A334,'22 23'!$F$10:$L$408,7,FALSE)/VLOOKUP($A334,'2022'!$F$10:$N$469,8,FALSE))*1000,#N/A)</f>
        <v>10.205941315837434</v>
      </c>
      <c r="CC334" s="196">
        <f>IFERROR((VLOOKUP($A334,'23 24'!$F$7:$M$408,7,FALSE)/VLOOKUP($A334,'2023'!$C$7:$N$469,9,FALSE))*1000,#N/A)</f>
        <v>6.6586283225655514</v>
      </c>
      <c r="CE334" s="198">
        <f>IFERROR((VLOOKUP($A334,'0910'!$F$10:$S$433,9,FALSE)/VLOOKUP($A334,'2010'!$C$5:$K$611,9,FALSE))*1000,#N/A)</f>
        <v>3.0084235860409145</v>
      </c>
      <c r="CF334" s="198">
        <f>IFERROR((VLOOKUP($A334,'1011'!$F$10:$S$433,10,FALSE)/VLOOKUP($A334,'2011'!$C$5:$K$611,9,FALSE))*1000,#N/A)</f>
        <v>1.4002800560112023</v>
      </c>
      <c r="CG334" s="198">
        <f>IFERROR((VLOOKUP($A334,'1112'!$F$10:$S$408,9,FALSE)/VLOOKUP($A334,'2012'!$F$10:$M$460,8,FALSE))*1000,#N/A)</f>
        <v>1.3944223107569722</v>
      </c>
      <c r="CH334" s="198">
        <f>IFERROR((VLOOKUP($A334,'1213'!$F$10:$S$408,9,FALSE)/VLOOKUP($A334,'2013'!$F$10:$M$460,8,FALSE))*1000,#N/A)</f>
        <v>1.5879317189360858</v>
      </c>
      <c r="CI334" s="198">
        <f>IFERROR((VLOOKUP($A334,'1314'!$F$10:$S$408,9,FALSE)/VLOOKUP($A334,'2014'!$F$10:$M$460,8,FALSE))*1000,#N/A)</f>
        <v>2.5706940874035986</v>
      </c>
      <c r="CJ334" s="198">
        <f>IFERROR((VLOOKUP($A334,'1415'!$F$10:$S$408,9,FALSE)/VLOOKUP($A334,'2015'!$F$10:$M$460,8,FALSE))*1000,#N/A)</f>
        <v>3.9323633503735742</v>
      </c>
      <c r="CK334" s="198">
        <f>IFERROR((VLOOKUP($A334,'1516'!$F$10:$S$408,9,FALSE)/VLOOKUP($A334,'2016'!$F$10:$M$460,8,FALSE))*1000,#N/A)</f>
        <v>4.1031652989449006</v>
      </c>
      <c r="CL334" s="198">
        <f>IFERROR((VLOOKUP($A334,'1617'!$F$10:$S$408,9,FALSE)/VLOOKUP($A334,'2017'!$F$10:$M$460,8,FALSE))*1000,#N/A)</f>
        <v>5.4221533694810224</v>
      </c>
      <c r="CM334" s="198">
        <f>IFERROR((VLOOKUP($A334,'1718'!$F$10:$S$408,9,FALSE)/VLOOKUP($A334,'2018'!$F$10:$N$460,9,FALSE))*1000,#N/A)</f>
        <v>2.4995193232070756</v>
      </c>
      <c r="CN334" s="198">
        <f>IFERROR((VLOOKUP($A334,'1819'!$F$10:$S$408,9,FALSE)/VLOOKUP($A334,'2018'!$F$10:$N$460,9,FALSE))*1000,#N/A)</f>
        <v>5.7681215150932514</v>
      </c>
      <c r="CO334" s="198">
        <f>IFERROR((VLOOKUP($A334,'1920'!$F$10:$S$408,9,FALSE)/VLOOKUP($A334,'2019'!$F$10:$N$464,8,FALSE))*1000,#N/A)</f>
        <v>7.8230838214810428</v>
      </c>
      <c r="CP334" s="198">
        <f>IFERROR((VLOOKUP($A334,'20 21'!$F$10:$S$408,9,FALSE)/VLOOKUP($A334,'2020'!$F$10:$N$469,8,FALSE))*1000,#N/A)</f>
        <v>8.0398326966907678</v>
      </c>
      <c r="CQ334" s="198">
        <f>IFERROR((VLOOKUP($A334,'21 22'!$F$10:$S$408,9,FALSE)/VLOOKUP($A334,'2021'!$F$10:$N$469,8,FALSE))*1000,#N/A)</f>
        <v>10.713164262361699</v>
      </c>
      <c r="CR334" s="198">
        <f>IFERROR((VLOOKUP($A334,'22 23'!$F$10:$S$408,9,FALSE)/VLOOKUP($A334,'2022'!$F$10:$N$469,8,FALSE))*1000,#N/A)</f>
        <v>8.9301986513577543</v>
      </c>
      <c r="CS334" s="196">
        <f>IFERROR((VLOOKUP($A334,'23 24'!$F$7:$S$408,9,FALSE)/VLOOKUP($A334,'2023'!$C$7:$N$469,9,FALSE))*1000,#N/A)</f>
        <v>8.0983317436608058</v>
      </c>
      <c r="CU334" s="198">
        <f>IFERROR((VLOOKUP($A334,'0910'!$F$10:$S$433,10,FALSE)/VLOOKUP($A334,'2010'!$C$5:$K$611,9,FALSE))*1000,#N/A)</f>
        <v>0</v>
      </c>
      <c r="CV334" s="198">
        <f>IFERROR((VLOOKUP($A334,'1011'!$F$10:$S$433,11,FALSE)/VLOOKUP($A334,'2011'!$C$5:$K$611,9,FALSE))*1000,#N/A)</f>
        <v>0</v>
      </c>
      <c r="CW334" s="198">
        <f>IFERROR((VLOOKUP($A334,'1112'!$F$10:$S$408,10,FALSE)/VLOOKUP($A334,'2012'!$F$10:$M$460,8,FALSE))*1000,#N/A)</f>
        <v>0.59760956175298796</v>
      </c>
      <c r="CX334" s="198">
        <f>IFERROR((VLOOKUP($A334,'1213'!$F$10:$S$408,10,FALSE)/VLOOKUP($A334,'2013'!$F$10:$M$460,8,FALSE))*1000,#N/A)</f>
        <v>0</v>
      </c>
      <c r="CY334" s="198">
        <f>IFERROR((VLOOKUP($A334,'1314'!$F$10:$S$408,10,FALSE)/VLOOKUP($A334,'2014'!$F$10:$M$460,8,FALSE))*1000,#N/A)</f>
        <v>0</v>
      </c>
      <c r="CZ334" s="198">
        <f>IFERROR((VLOOKUP($A334,'1415'!$F$10:$S$408,10,FALSE)/VLOOKUP($A334,'2015'!$F$10:$M$460,8,FALSE))*1000,#N/A)</f>
        <v>0</v>
      </c>
      <c r="DA334" s="198">
        <f>IFERROR((VLOOKUP($A334,'1516'!$F$10:$S$408,10,FALSE)/VLOOKUP($A334,'2016'!$F$10:$M$460,8,FALSE))*1000,#N/A)</f>
        <v>0.58616647127784283</v>
      </c>
      <c r="DB334" s="198">
        <f>IFERROR((VLOOKUP($A334,'1617'!$F$10:$S$408,10,FALSE)/VLOOKUP($A334,'2017'!$F$10:$M$460,8,FALSE))*1000,#N/A)</f>
        <v>0.77459333849728895</v>
      </c>
      <c r="DC334" s="198">
        <f>IFERROR((VLOOKUP($A334,'1718'!$F$10:$S$408,10,FALSE)/VLOOKUP($A334,'2018'!$F$10:$N$460,9,FALSE))*1000,#N/A)</f>
        <v>0.19227071716977504</v>
      </c>
      <c r="DD334" s="198">
        <f>IFERROR((VLOOKUP($A334,'1819'!$F$10:$S$408,10,FALSE)/VLOOKUP($A334,'2018'!$F$10:$N$460,9,FALSE))*1000,#N/A)</f>
        <v>0.38454143433955007</v>
      </c>
      <c r="DE334" s="198">
        <f>IFERROR((VLOOKUP($A334,'1920'!$F$10:$S$408,10,FALSE)/VLOOKUP($A334,'2019'!$F$10:$N$464,8,FALSE))*1000,#N/A)</f>
        <v>0.76322768990058953</v>
      </c>
      <c r="DF334" s="198">
        <f>IFERROR((VLOOKUP($A334,'20 21'!$F$10:$S$408,10,FALSE)/VLOOKUP($A334,'2020'!$F$10:$N$469,8,FALSE))*1000,#N/A)</f>
        <v>0.37394570682282646</v>
      </c>
      <c r="DG334" s="198">
        <f>IFERROR((VLOOKUP($A334,'21 22'!$F$10:$S$408,10,FALSE)/VLOOKUP($A334,'2021'!$F$10:$N$469,8,FALSE))*1000,#N/A)</f>
        <v>2.5859362012597202</v>
      </c>
      <c r="DH334" s="198">
        <f>IFERROR((VLOOKUP($A334,'22 23'!$F$10:$S$408,10,FALSE)/VLOOKUP($A334,'2022'!$F$10:$N$469,8,FALSE))*1000,#N/A)</f>
        <v>2.1869874248223073</v>
      </c>
      <c r="DI334" s="196">
        <f>IFERROR((VLOOKUP($A334,'23 24'!$F$7:$S$408,10,FALSE)/VLOOKUP($A334,'2023'!$C$7:$N$469,9,FALSE))*1000,#N/A)</f>
        <v>3.2393326974643224</v>
      </c>
      <c r="DK334" s="198">
        <f>IFERROR((VLOOKUP($A334,'0910'!$F$10:$S$433,11,FALSE)/VLOOKUP($A334,'2010'!$C$5:$K$611,9,FALSE))*1000,#N/A)</f>
        <v>0</v>
      </c>
      <c r="DL334" s="198">
        <f>IFERROR((VLOOKUP($A334,'1011'!$F$10:$S$433,12,FALSE)/VLOOKUP($A334,'2011'!$C$5:$K$611,9,FALSE))*1000,#N/A)</f>
        <v>0</v>
      </c>
      <c r="DM334" s="198">
        <f>IFERROR((VLOOKUP($A334,'1112'!$F$10:$S$408,11,FALSE)/VLOOKUP($A334,'2012'!$F$10:$M$460,8,FALSE))*1000,#N/A)</f>
        <v>0</v>
      </c>
      <c r="DN334" s="198">
        <f>IFERROR((VLOOKUP($A334,'1213'!$F$10:$S$408,11,FALSE)/VLOOKUP($A334,'2013'!$F$10:$M$460,8,FALSE))*1000,#N/A)</f>
        <v>0</v>
      </c>
      <c r="DO334" s="198">
        <f>IFERROR((VLOOKUP($A334,'1314'!$F$10:$S$408,11,FALSE)/VLOOKUP($A334,'2014'!$F$10:$M$460,8,FALSE))*1000,#N/A)</f>
        <v>0</v>
      </c>
      <c r="DP334" s="198">
        <f>IFERROR((VLOOKUP($A334,'1415'!$F$10:$S$408,11,FALSE)/VLOOKUP($A334,'2015'!$F$10:$M$460,8,FALSE))*1000,#N/A)</f>
        <v>0</v>
      </c>
      <c r="DQ334" s="198">
        <f>IFERROR((VLOOKUP($A334,'1516'!$F$10:$S$408,11,FALSE)/VLOOKUP($A334,'2016'!$F$10:$M$460,8,FALSE))*1000,#N/A)</f>
        <v>0</v>
      </c>
      <c r="DR334" s="198">
        <f>IFERROR((VLOOKUP($A334,'1617'!$F$10:$S$408,11,FALSE)/VLOOKUP($A334,'2017'!$F$10:$M$460,8,FALSE))*1000,#N/A)</f>
        <v>0</v>
      </c>
      <c r="DS334" s="198">
        <f>IFERROR((VLOOKUP($A334,'1718'!$F$10:$S$408,11,FALSE)/VLOOKUP($A334,'2018'!$F$10:$N$460,9,FALSE))*1000,#N/A)</f>
        <v>0</v>
      </c>
      <c r="DT334" s="198">
        <f>IFERROR((VLOOKUP($A334,'1819'!$F$10:$S$408,11,FALSE)/VLOOKUP($A334,'2018'!$F$10:$N$460,9,FALSE))*1000,#N/A)</f>
        <v>0</v>
      </c>
      <c r="DU334" s="198">
        <f>IFERROR((VLOOKUP($A334,'1920'!$F$10:$S$408,11,FALSE)/VLOOKUP($A334,'2019'!$F$10:$N$464,8,FALSE))*1000,#N/A)</f>
        <v>0</v>
      </c>
      <c r="DV334" s="198">
        <f>IFERROR((VLOOKUP($A334,'20 21'!$F$10:$S$408,11,FALSE)/VLOOKUP($A334,'2020'!$F$10:$N$469,8,FALSE))*1000,#N/A)</f>
        <v>0</v>
      </c>
      <c r="DW334" s="198">
        <f>IFERROR((VLOOKUP($A334,'21 22'!$F$10:$S$408,11,FALSE)/VLOOKUP($A334,'2021'!$F$10:$N$469,8,FALSE))*1000,#N/A)</f>
        <v>0</v>
      </c>
      <c r="DX334" s="198">
        <f>IFERROR((VLOOKUP($A334,'22 23'!$F$10:$S$408,11,FALSE)/VLOOKUP($A334,'2022'!$F$10:$N$469,8,FALSE))*1000,#N/A)</f>
        <v>0</v>
      </c>
      <c r="DY334" s="196">
        <f>IFERROR((VLOOKUP($A334,'23 24'!$F$7:$S$408,11,FALSE)/VLOOKUP($A334,'2023'!$C$7:$N$469,9,FALSE))*1000,#N/A)</f>
        <v>0</v>
      </c>
      <c r="EA334" s="198">
        <f>IFERROR((VLOOKUP($A334,'0910'!$F$10:$S$433,12,FALSE)/VLOOKUP($A334,'2010'!$C$5:$K$611,9,FALSE))*1000,#N/A)</f>
        <v>3.0084235860409145</v>
      </c>
      <c r="EB334" s="198">
        <f>IFERROR((VLOOKUP($A334,'1011'!$F$10:$S$433,13,FALSE)/VLOOKUP($A334,'2011'!$C$5:$K$611,9,FALSE))*1000,#N/A)</f>
        <v>1.4002800560112023</v>
      </c>
      <c r="EC334" s="198">
        <f>IFERROR((VLOOKUP($A334,'1112'!$F$10:$S$408,12,FALSE)/VLOOKUP($A334,'2012'!$F$10:$M$460,8,FALSE))*1000,#N/A)</f>
        <v>1.9920318725099602</v>
      </c>
      <c r="ED334" s="198">
        <f>IFERROR((VLOOKUP($A334,'1213'!$F$10:$S$408,12,FALSE)/VLOOKUP($A334,'2013'!$F$10:$M$460,8,FALSE))*1000,#N/A)</f>
        <v>1.5879317189360858</v>
      </c>
      <c r="EE334" s="198">
        <f>IFERROR((VLOOKUP($A334,'1314'!$F$10:$S$408,12,FALSE)/VLOOKUP($A334,'2014'!$F$10:$M$460,8,FALSE))*1000,#N/A)</f>
        <v>2.5706940874035986</v>
      </c>
      <c r="EF334" s="198">
        <f>IFERROR((VLOOKUP($A334,'1415'!$F$10:$S$408,12,FALSE)/VLOOKUP($A334,'2015'!$F$10:$M$460,8,FALSE))*1000,#N/A)</f>
        <v>3.9323633503735742</v>
      </c>
      <c r="EG334" s="198">
        <f>IFERROR((VLOOKUP($A334,'1516'!$F$10:$S$408,12,FALSE)/VLOOKUP($A334,'2016'!$F$10:$M$460,8,FALSE))*1000,#N/A)</f>
        <v>4.6893317702227426</v>
      </c>
      <c r="EH334" s="198">
        <f>IFERROR((VLOOKUP($A334,'1617'!$F$10:$S$408,12,FALSE)/VLOOKUP($A334,'2017'!$F$10:$M$460,8,FALSE))*1000,#N/A)</f>
        <v>6.3903950426026332</v>
      </c>
      <c r="EI334" s="198">
        <f>IFERROR((VLOOKUP($A334,'1718'!$F$10:$S$408,12,FALSE)/VLOOKUP($A334,'2018'!$F$10:$N$460,9,FALSE))*1000,#N/A)</f>
        <v>2.6917900403768504</v>
      </c>
      <c r="EJ334" s="198">
        <f>IFERROR((VLOOKUP($A334,'1819'!$F$10:$S$408,12,FALSE)/VLOOKUP($A334,'2018'!$F$10:$N$460,9,FALSE))*1000,#N/A)</f>
        <v>6.3449336666025768</v>
      </c>
      <c r="EK334" s="198">
        <f>IFERROR((VLOOKUP($A334,'1920'!$F$10:$S$408,12,FALSE)/VLOOKUP($A334,'2019'!$F$10:$N$464,8,FALSE))*1000,#N/A)</f>
        <v>8.5863115113816324</v>
      </c>
      <c r="EL334" s="198">
        <f>IFERROR((VLOOKUP($A334,'20 21'!$F$10:$S$408,12,FALSE)/VLOOKUP($A334,'2020'!$F$10:$N$469,8,FALSE))*1000,#N/A)</f>
        <v>8.4137784035135947</v>
      </c>
      <c r="EM334" s="198">
        <f>IFERROR((VLOOKUP($A334,'21 22'!$F$10:$S$408,12,FALSE)/VLOOKUP($A334,'2021'!$F$10:$N$469,8,FALSE))*1000,#N/A)</f>
        <v>13.299100463621418</v>
      </c>
      <c r="EN334" s="198">
        <f>IFERROR((VLOOKUP($A334,'22 23'!$F$10:$S$408,12,FALSE)/VLOOKUP($A334,'2022'!$F$10:$N$469,8,FALSE))*1000,#N/A)</f>
        <v>11.117186076180062</v>
      </c>
      <c r="EO334" s="196">
        <f>IFERROR((VLOOKUP($A334,'23 24'!$F$7:$S$408,12,FALSE)/VLOOKUP($A334,'2023'!$C$7:$N$469,9,FALSE))*1000,#N/A)</f>
        <v>11.157701513488222</v>
      </c>
    </row>
    <row r="335" spans="1:145" x14ac:dyDescent="0.3">
      <c r="A335" t="s">
        <v>1330</v>
      </c>
      <c r="B335" t="s">
        <v>1741</v>
      </c>
      <c r="C335" t="str">
        <f>IF(VLOOKUP($A335,'0910'!$F$10:$L$433,1,FALSE)=VLOOKUP($A335,'2010'!$C$5:$K$611,1,FALSE),VLOOKUP($A335,'0910'!$F$10:$L$433,1,FALSE),FALSE)</f>
        <v>Wyre Forest</v>
      </c>
      <c r="D335" t="str">
        <f>IF(VLOOKUP($A335,'1011'!$F$10:$L$433,1,FALSE)=VLOOKUP($A335,'2011'!$C$5:$K$611,1,FALSE),VLOOKUP($A335,'1011'!$F$10:$L$433,1,FALSE),FALSE)</f>
        <v>Wyre Forest</v>
      </c>
      <c r="E335" t="str">
        <f>IF(VLOOKUP(A335,'1112'!$F$10:$L$408,1,FALSE)=VLOOKUP(A335,'2012'!$F$10:$M$460,1,FALSE),VLOOKUP(A335,'1112'!$F$10:$L$408,1,FALSE),FALSE)</f>
        <v>Wyre Forest</v>
      </c>
      <c r="F335" t="str">
        <f>IF(VLOOKUP($A335,'1213'!$F$10:$L$408,1,FALSE)=VLOOKUP($A335,'2013'!$F$10:$M$460,1,FALSE),VLOOKUP($A335,'1213'!$F$10:$L$408,1,FALSE),FALSE)</f>
        <v>Wyre Forest</v>
      </c>
      <c r="G335" t="str">
        <f>IF(VLOOKUP($A335,'1314'!$F$10:$L$408,1,FALSE)=VLOOKUP($A335,'2014'!$F$10:$M$460,1,FALSE),VLOOKUP($A335,'1314'!$F$10:$L$408,1,FALSE),FALSE)</f>
        <v>Wyre Forest</v>
      </c>
      <c r="H335" t="str">
        <f>IF(VLOOKUP($A335,'1415'!$F$10:$L$408,1,FALSE)=VLOOKUP($A335,'2015'!$F$10:$M$460,1,FALSE),VLOOKUP($A335,'1415'!$F$10:$L$408,1,FALSE),FALSE)</f>
        <v>Wyre Forest</v>
      </c>
      <c r="I335" t="str">
        <f>IF(VLOOKUP($A335,'1516'!$F$10:$L$408,1,FALSE)=VLOOKUP($A335,'2015'!$F$10:$M$460,1,FALSE),VLOOKUP($A335,'1516'!$F$10:$L$408,1,FALSE),FALSE)</f>
        <v>Wyre Forest</v>
      </c>
      <c r="J335" t="str">
        <f>IF(VLOOKUP($A335,'1617'!$F$10:$L$408,1,FALSE)=VLOOKUP($A335,'2016'!$F$10:$M$460,1,FALSE),VLOOKUP($A335,'1617'!$F$10:$L$408,1,FALSE),FALSE)</f>
        <v>Wyre Forest</v>
      </c>
      <c r="K335" t="str">
        <f>IF(VLOOKUP($A335,'1718'!$F$10:$M$408,1,FALSE)=VLOOKUP($A335,'2017'!$F$10:$M$460,1,FALSE),VLOOKUP($A335,'1718'!$F$10:$M$408,1,FALSE),FALSE)</f>
        <v>Wyre Forest</v>
      </c>
      <c r="L335" t="str">
        <f>IF(VLOOKUP($A335,'1819'!$F$10:$M$408,1,FALSE)=VLOOKUP($A335,'2018'!$F$10:$M$460,1,FALSE),VLOOKUP($A335,'1819'!$F$10:$M$408,1,FALSE),FALSE)</f>
        <v>Wyre Forest</v>
      </c>
      <c r="M335" t="str">
        <f>IF(VLOOKUP($A335,'1920'!$F$10:$M$408,1,FALSE)=VLOOKUP($A335,'2019'!$F$10:$M$464,1,FALSE),VLOOKUP($A335,'1920'!$F$10:$M$408,1,FALSE),FALSE)</f>
        <v>Wyre Forest</v>
      </c>
      <c r="N335" t="str">
        <f>IF(VLOOKUP($A335,'20 21'!$F$10:$N$408,1,FALSE)=VLOOKUP($A335,'2020'!$F$10:$O$468,1,FALSE),VLOOKUP($A335,'20 21'!$F$10:$N$408,1,FALSE),FALSE)</f>
        <v>Wyre Forest</v>
      </c>
      <c r="O335" t="str">
        <f>IF(VLOOKUP($A335,'21 22'!$F$10:$N$408,1,FALSE)=VLOOKUP($A335,'2021'!$F$10:$O$471,1,FALSE),VLOOKUP($A335,'21 22'!$F$10:$N$408,1,FALSE),FALSE)</f>
        <v>Wyre Forest</v>
      </c>
      <c r="P335" t="str">
        <f>IF(VLOOKUP($A335,'22 23'!$F$10:$N$408,1,FALSE)=VLOOKUP($A335,'2022'!$F$10:$O$468,1,FALSE),VLOOKUP($A335,'22 23'!$F$10:$N$408,1,FALSE),FALSE)</f>
        <v>Wyre Forest</v>
      </c>
      <c r="Q335" t="str">
        <f>IF(VLOOKUP($A335,'23 24'!$F$7:$N$408,1,FALSE)=VLOOKUP($A335,'2023'!$C$7:$O$468,1,FALSE),VLOOKUP($A335,'23 24'!$F$7:$N$408,1,FALSE),FALSE)</f>
        <v>Wyre Forest</v>
      </c>
      <c r="S335" s="196" t="e">
        <f>IFERROR((VLOOKUP($A335,'0910'!$F$10:$L$433,4,FALSE)/VLOOKUP($A335,'2010'!$C$5:$K$611,9,FALSE))*1000,#N/A)</f>
        <v>#N/A</v>
      </c>
      <c r="T335" s="196" t="e">
        <f>IFERROR((VLOOKUP($A335,'1011'!$F$10:$L$433,4,FALSE)/VLOOKUP($A335,'2011'!$C$5:$K$611,9,FALSE))*1000,#N/A)</f>
        <v>#N/A</v>
      </c>
      <c r="U335" s="196">
        <f>IFERROR((VLOOKUP($A335,'1112'!$F$10:$L$408,4,FALSE)/VLOOKUP($A335,'2012'!$F$10:$M$460,8,FALSE))*1000,#N/A)</f>
        <v>4.2035398230088497</v>
      </c>
      <c r="V335" s="196">
        <f>IFERROR((VLOOKUP($A335,'1213'!$F$10:$L$408,4,FALSE)/VLOOKUP($A335,'2013'!$F$10:$M$460,8,FALSE))*1000,#N/A)</f>
        <v>3.5219018269865727</v>
      </c>
      <c r="W335" s="196">
        <f>IFERROR((VLOOKUP($A335,'1314'!$F$10:$L$408,4,FALSE)/VLOOKUP($A335,'2014'!$F$10:$M$460,8,FALSE))*1000,#N/A)</f>
        <v>5.4585152838427948</v>
      </c>
      <c r="X335" s="196">
        <f>IFERROR((VLOOKUP($A335,'1415'!$F$10:$L$408,4,FALSE)/VLOOKUP($A335,'2015'!$F$10:$M$460,8,FALSE))*1000,#N/A)</f>
        <v>3.0263726761781236</v>
      </c>
      <c r="Y335" s="196">
        <f>IFERROR((VLOOKUP($A335,'1516'!$F$10:$L$408,4,FALSE)/VLOOKUP($A335,'2016'!$F$10:$M$460,8,FALSE))*1000,#N/A)</f>
        <v>3.0114003011400299</v>
      </c>
      <c r="Z335" s="196">
        <f>IFERROR((VLOOKUP($A335,'1617'!$F$10:$L$408,4,FALSE)/VLOOKUP($A335,'2017'!$F$10:$M$460,8,FALSE))*1000,#N/A)</f>
        <v>1.7115960633290543</v>
      </c>
      <c r="AA335" s="196">
        <f>IFERROR((VLOOKUP($A335,'1718'!$F$10:$L$408,4,FALSE)/VLOOKUP($A335,'2018'!$F$10:$N$460,9,FALSE))*1000,#N/A)</f>
        <v>0.42662116040955633</v>
      </c>
      <c r="AB335" s="196">
        <f>IFERROR((VLOOKUP($A335,'1819'!$F$10:$L$408,4,FALSE)/VLOOKUP($A335,'2018'!$F$10:$N$460,9,FALSE))*1000,#N/A)</f>
        <v>0.85324232081911267</v>
      </c>
      <c r="AC335" s="196">
        <f>IFERROR((VLOOKUP($A335,'1920'!$F$10:$L$408,4,FALSE)/VLOOKUP($A335,'2019'!$F$10:$N$464,8,FALSE))*1000,#N/A)</f>
        <v>2.7620200990077972</v>
      </c>
      <c r="AD335" s="196">
        <f>IFERROR((VLOOKUP($A335,'20 21'!$F$10:$M$408,4,FALSE)/VLOOKUP($A335,'2020'!$F$10:$N$469,8,FALSE))*1000,#N/A)</f>
        <v>4.8096929952049452</v>
      </c>
      <c r="AE335" s="196">
        <f>IFERROR((VLOOKUP($A335,'21 22'!$F$10:$M$408,4,FALSE)/VLOOKUP($A335,'2021'!$F$10:$N$469,8,FALSE))*1000,#N/A)</f>
        <v>2.4938692381229477</v>
      </c>
      <c r="AF335" s="196">
        <f>IFERROR((VLOOKUP($A335,'22 23'!$F$10:$M$408,4,FALSE)/VLOOKUP($A335,'2022'!$F$10:$N$469,8,FALSE))*1000,#N/A)</f>
        <v>2.4772914946325351</v>
      </c>
      <c r="AG335" s="196">
        <f>IFERROR((VLOOKUP($A335,'23 24'!$F$7:$M$408,4,FALSE)/VLOOKUP($A335,'2023'!$C$7:$N$469,9,FALSE))*1000,#N/A)</f>
        <v>3.8810360323555844</v>
      </c>
      <c r="AI335" s="196" t="e">
        <f>IFERROR((VLOOKUP($A335,'0910'!$F$10:$L$433,5,FALSE)/VLOOKUP($A335,'2010'!$C$5:$K$611,9,FALSE))*1000,#N/A)</f>
        <v>#N/A</v>
      </c>
      <c r="AJ335" s="196" t="e">
        <f>IFERROR((VLOOKUP($A335,'1011'!$F$10:$L$433,5,FALSE)/VLOOKUP($A335,'2011'!$C$5:$K$611,9,FALSE))*1000,#N/A)</f>
        <v>#N/A</v>
      </c>
      <c r="AK335" s="196">
        <f>IFERROR((VLOOKUP($A335,'1112'!$F$10:$L$408,5,FALSE)/VLOOKUP($A335,'2012'!$F$10:$M$460,8,FALSE))*1000,#N/A)</f>
        <v>0.88495575221238942</v>
      </c>
      <c r="AL335" s="196">
        <f>IFERROR((VLOOKUP($A335,'1213'!$F$10:$L$408,5,FALSE)/VLOOKUP($A335,'2013'!$F$10:$M$460,8,FALSE))*1000,#N/A)</f>
        <v>0.88047545674664318</v>
      </c>
      <c r="AM335" s="196">
        <f>IFERROR((VLOOKUP($A335,'1314'!$F$10:$L$408,5,FALSE)/VLOOKUP($A335,'2014'!$F$10:$M$460,8,FALSE))*1000,#N/A)</f>
        <v>2.6200873362445414</v>
      </c>
      <c r="AN335" s="196">
        <f>IFERROR((VLOOKUP($A335,'1415'!$F$10:$L$408,5,FALSE)/VLOOKUP($A335,'2015'!$F$10:$M$460,8,FALSE))*1000,#N/A)</f>
        <v>1.08084738434933</v>
      </c>
      <c r="AO335" s="196">
        <f>IFERROR((VLOOKUP($A335,'1516'!$F$10:$L$408,5,FALSE)/VLOOKUP($A335,'2016'!$F$10:$M$460,8,FALSE))*1000,#N/A)</f>
        <v>1.7208001720800172</v>
      </c>
      <c r="AP335" s="196">
        <f>IFERROR((VLOOKUP($A335,'1617'!$F$10:$L$408,5,FALSE)/VLOOKUP($A335,'2017'!$F$10:$M$460,8,FALSE))*1000,#N/A)</f>
        <v>0</v>
      </c>
      <c r="AQ335" s="196">
        <f>IFERROR((VLOOKUP($A335,'1718'!$F$10:$L$408,5,FALSE)/VLOOKUP($A335,'2018'!$F$10:$N$460,9,FALSE))*1000,#N/A)</f>
        <v>0.42662116040955633</v>
      </c>
      <c r="AR335" s="196">
        <f>IFERROR((VLOOKUP($A335,'1819'!$F$10:$L$408,5,FALSE)/VLOOKUP($A335,'2018'!$F$10:$N$460,9,FALSE))*1000,#N/A)</f>
        <v>0.85324232081911267</v>
      </c>
      <c r="AS335" s="196">
        <f>IFERROR((VLOOKUP($A335,'1920'!$F$10:$L$408,5,FALSE)/VLOOKUP($A335,'2019'!$F$10:$N$464,8,FALSE))*1000,#N/A)</f>
        <v>0.84985233815624528</v>
      </c>
      <c r="AT335" s="196">
        <f>IFERROR((VLOOKUP($A335,'20 21'!$F$10:$L$408,5,FALSE)/VLOOKUP($A335,'2020'!$F$10:$N$469,8,FALSE))*1000,#N/A)</f>
        <v>2.509405040976493</v>
      </c>
      <c r="AU335" s="196">
        <f>IFERROR((VLOOKUP($A335,'21 22'!$F$10:$L$408,5,FALSE)/VLOOKUP($A335,'2021'!$F$10:$N$469,8,FALSE))*1000,#N/A)</f>
        <v>0.62346730953073692</v>
      </c>
      <c r="AV335" s="196">
        <f>IFERROR((VLOOKUP($A335,'22 23'!$F$10:$L$408,5,FALSE)/VLOOKUP($A335,'2022'!$F$10:$N$469,8,FALSE))*1000,#N/A)</f>
        <v>3.7159372419488026</v>
      </c>
      <c r="AW335" s="196">
        <f>IFERROR((VLOOKUP($A335,'23 24'!$F$7:$M$408,5,FALSE)/VLOOKUP($A335,'2023'!$C$7:$N$469,9,FALSE))*1000,#N/A)</f>
        <v>1.429855380341531</v>
      </c>
      <c r="AY335" s="196" t="e">
        <f>IFERROR((VLOOKUP($A335,'0910'!$F$10:$L$433,6,FALSE)/VLOOKUP($A335,'2010'!$C$5:$K$611,9,FALSE))*1000,#N/A)</f>
        <v>#N/A</v>
      </c>
      <c r="AZ335" s="196" t="e">
        <f>IFERROR((VLOOKUP($A335,'1011'!$F$10:$L$433,6,FALSE)/VLOOKUP($A335,'2011'!$C$5:$K$611,9,FALSE))*1000,#N/A)</f>
        <v>#N/A</v>
      </c>
      <c r="BA335" s="196">
        <f>IFERROR((VLOOKUP($A335,'1112'!$F$10:$L$408,6,FALSE)/VLOOKUP($A335,'2012'!$F$10:$M$460,8,FALSE))*1000,#N/A)</f>
        <v>0</v>
      </c>
      <c r="BB335" s="196">
        <f>IFERROR((VLOOKUP($A335,'1213'!$F$10:$L$408,6,FALSE)/VLOOKUP($A335,'2013'!$F$10:$M$460,8,FALSE))*1000,#N/A)</f>
        <v>0</v>
      </c>
      <c r="BC335" s="196">
        <f>IFERROR((VLOOKUP($A335,'1314'!$F$10:$L$408,6,FALSE)/VLOOKUP($A335,'2014'!$F$10:$M$460,8,FALSE))*1000,#N/A)</f>
        <v>0.2183406113537118</v>
      </c>
      <c r="BD335" s="196">
        <f>IFERROR((VLOOKUP($A335,'1415'!$F$10:$L$408,6,FALSE)/VLOOKUP($A335,'2015'!$F$10:$M$460,8,FALSE))*1000,#N/A)</f>
        <v>0.21616947686986596</v>
      </c>
      <c r="BE335" s="196">
        <f>IFERROR((VLOOKUP($A335,'1516'!$F$10:$L$408,6,FALSE)/VLOOKUP($A335,'2016'!$F$10:$M$460,8,FALSE))*1000,#N/A)</f>
        <v>0</v>
      </c>
      <c r="BF335" s="196">
        <f>IFERROR((VLOOKUP($A335,'1617'!$F$10:$L$408,6,FALSE)/VLOOKUP($A335,'2017'!$F$10:$M$460,8,FALSE))*1000,#N/A)</f>
        <v>0.64184852374839529</v>
      </c>
      <c r="BG335" s="196">
        <f>IFERROR((VLOOKUP($A335,'1718'!$F$10:$L$408,6,FALSE)/VLOOKUP($A335,'2018'!$F$10:$N$460,9,FALSE))*1000,#N/A)</f>
        <v>0.42662116040955633</v>
      </c>
      <c r="BH335" s="196">
        <f>IFERROR((VLOOKUP($A335,'1819'!$F$10:$L$408,6,FALSE)/VLOOKUP($A335,'2018'!$F$10:$N$460,9,FALSE))*1000,#N/A)</f>
        <v>0</v>
      </c>
      <c r="BI335" s="196">
        <f>IFERROR((VLOOKUP($A335,'1920'!$F$10:$L$408,6,FALSE)/VLOOKUP($A335,'2019'!$F$10:$N$464,8,FALSE))*1000,#N/A)</f>
        <v>0.42492616907812264</v>
      </c>
      <c r="BJ335" s="196">
        <f>IFERROR((VLOOKUP($A335,'20 21'!$F$10:$L$408,6,FALSE)/VLOOKUP($A335,'2020'!$F$10:$N$469,8,FALSE))*1000,#N/A)</f>
        <v>0</v>
      </c>
      <c r="BK335" s="196">
        <f>IFERROR((VLOOKUP($A335,'21 22'!$F$10:$L$408,6,FALSE)/VLOOKUP($A335,'2021'!$F$10:$N$469,8,FALSE))*1000,#N/A)</f>
        <v>1.6625794920819652</v>
      </c>
      <c r="BL335" s="196">
        <f>IFERROR((VLOOKUP($A335,'22 23'!$F$10:$L$408,6,FALSE)/VLOOKUP($A335,'2022'!$F$10:$N$469,8,FALSE))*1000,#N/A)</f>
        <v>0.41288191577208916</v>
      </c>
      <c r="BM335" s="196">
        <f>IFERROR((VLOOKUP($A335,'23 24'!$F$7:$M$408,6,FALSE)/VLOOKUP($A335,'2023'!$C$7:$N$469,9,FALSE))*1000,#N/A)</f>
        <v>0</v>
      </c>
      <c r="BO335" s="196" t="e">
        <f>IFERROR((VLOOKUP($A335,'0910'!$F$10:$L$433,7,FALSE)/VLOOKUP($A335,'2010'!$C$5:$K$611,9,FALSE))*1000,#N/A)</f>
        <v>#N/A</v>
      </c>
      <c r="BP335" s="196" t="e">
        <f>IFERROR((VLOOKUP($A335,'1011'!$F$10:$L$433,7,FALSE)/VLOOKUP($A335,'2011'!$C$5:$K$611,9,FALSE))*1000,#N/A)</f>
        <v>#N/A</v>
      </c>
      <c r="BQ335" s="196">
        <f>IFERROR((VLOOKUP($A335,'1112'!$F$10:$L$408,7,FALSE)/VLOOKUP($A335,'2012'!$F$10:$M$460,8,FALSE))*1000,#N/A)</f>
        <v>5.0884955752212386</v>
      </c>
      <c r="BR335" s="196">
        <f>IFERROR((VLOOKUP($A335,'1213'!$F$10:$L$408,7,FALSE)/VLOOKUP($A335,'2013'!$F$10:$M$460,8,FALSE))*1000,#N/A)</f>
        <v>4.402377283733216</v>
      </c>
      <c r="BS335" s="196">
        <f>IFERROR((VLOOKUP($A335,'1314'!$F$10:$L$408,7,FALSE)/VLOOKUP($A335,'2014'!$F$10:$M$460,8,FALSE))*1000,#N/A)</f>
        <v>8.0786026200873362</v>
      </c>
      <c r="BT335" s="196">
        <f>IFERROR((VLOOKUP($A335,'1415'!$F$10:$L$408,7,FALSE)/VLOOKUP($A335,'2015'!$F$10:$M$460,8,FALSE))*1000,#N/A)</f>
        <v>4.3233895373973201</v>
      </c>
      <c r="BU335" s="196">
        <f>IFERROR((VLOOKUP($A335,'1516'!$F$10:$L$408,7,FALSE)/VLOOKUP($A335,'2016'!$F$10:$M$460,8,FALSE))*1000,#N/A)</f>
        <v>4.7322004732200469</v>
      </c>
      <c r="BV335" s="196">
        <f>IFERROR((VLOOKUP($A335,'1617'!$F$10:$L$408,7,FALSE)/VLOOKUP($A335,'2017'!$F$10:$M$460,8,FALSE))*1000,#N/A)</f>
        <v>2.3534445870774499</v>
      </c>
      <c r="BW335" s="196">
        <f>IFERROR((VLOOKUP($A335,'1718'!$F$10:$L$408,7,FALSE)/VLOOKUP($A335,'2018'!$F$10:$N$460,9,FALSE))*1000,#N/A)</f>
        <v>1.0665529010238908</v>
      </c>
      <c r="BX335" s="196">
        <f>IFERROR((VLOOKUP($A335,'1819'!$F$10:$L$408,7,FALSE)/VLOOKUP($A335,'2018'!$F$10:$N$460,9,FALSE))*1000,#N/A)</f>
        <v>1.7064846416382253</v>
      </c>
      <c r="BY335" s="196">
        <f>IFERROR((VLOOKUP($A335,'1920'!$F$10:$L$408,7,FALSE)/VLOOKUP($A335,'2019'!$F$10:$N$464,8,FALSE))*1000,#N/A)</f>
        <v>4.036798606242165</v>
      </c>
      <c r="BZ335" s="196">
        <f>IFERROR((VLOOKUP($A335,'20 21'!$F$10:$L$408,7,FALSE)/VLOOKUP($A335,'2020'!$F$10:$N$469,8,FALSE))*1000,#N/A)</f>
        <v>7.3190980361814386</v>
      </c>
      <c r="CA335" s="196">
        <f>IFERROR((VLOOKUP($A335,'21 22'!$F$10:$L$408,7,FALSE)/VLOOKUP($A335,'2021'!$F$10:$N$469,8,FALSE))*1000,#N/A)</f>
        <v>4.7799160397356504</v>
      </c>
      <c r="CB335" s="196">
        <f>IFERROR((VLOOKUP($A335,'22 23'!$F$10:$L$408,7,FALSE)/VLOOKUP($A335,'2022'!$F$10:$N$469,8,FALSE))*1000,#N/A)</f>
        <v>6.6061106523534265</v>
      </c>
      <c r="CC335" s="196">
        <f>IFERROR((VLOOKUP($A335,'23 24'!$F$7:$M$408,7,FALSE)/VLOOKUP($A335,'2023'!$C$7:$N$469,9,FALSE))*1000,#N/A)</f>
        <v>5.3108914126971163</v>
      </c>
      <c r="CE335" s="198" t="e">
        <f>IFERROR((VLOOKUP($A335,'0910'!$F$10:$S$433,9,FALSE)/VLOOKUP($A335,'2010'!$C$5:$K$611,9,FALSE))*1000,#N/A)</f>
        <v>#N/A</v>
      </c>
      <c r="CF335" s="198" t="e">
        <f>IFERROR((VLOOKUP($A335,'1011'!$F$10:$S$433,10,FALSE)/VLOOKUP($A335,'2011'!$C$5:$K$611,9,FALSE))*1000,#N/A)</f>
        <v>#N/A</v>
      </c>
      <c r="CG335" s="198">
        <f>IFERROR((VLOOKUP($A335,'1112'!$F$10:$S$408,9,FALSE)/VLOOKUP($A335,'2012'!$F$10:$M$460,8,FALSE))*1000,#N/A)</f>
        <v>2.6548672566371683</v>
      </c>
      <c r="CH335" s="198">
        <f>IFERROR((VLOOKUP($A335,'1213'!$F$10:$S$408,9,FALSE)/VLOOKUP($A335,'2013'!$F$10:$M$460,8,FALSE))*1000,#N/A)</f>
        <v>4.1822584195465549</v>
      </c>
      <c r="CI335" s="198">
        <f>IFERROR((VLOOKUP($A335,'1314'!$F$10:$S$408,9,FALSE)/VLOOKUP($A335,'2014'!$F$10:$M$460,8,FALSE))*1000,#N/A)</f>
        <v>5.6768558951965069</v>
      </c>
      <c r="CJ335" s="198">
        <f>IFERROR((VLOOKUP($A335,'1415'!$F$10:$S$408,9,FALSE)/VLOOKUP($A335,'2015'!$F$10:$M$460,8,FALSE))*1000,#N/A)</f>
        <v>4.5395590142671862</v>
      </c>
      <c r="CK335" s="198">
        <f>IFERROR((VLOOKUP($A335,'1516'!$F$10:$S$408,9,FALSE)/VLOOKUP($A335,'2016'!$F$10:$M$460,8,FALSE))*1000,#N/A)</f>
        <v>3.0114003011400299</v>
      </c>
      <c r="CL335" s="198">
        <f>IFERROR((VLOOKUP($A335,'1617'!$F$10:$S$408,9,FALSE)/VLOOKUP($A335,'2017'!$F$10:$M$460,8,FALSE))*1000,#N/A)</f>
        <v>1.2836970474967906</v>
      </c>
      <c r="CM335" s="198">
        <f>IFERROR((VLOOKUP($A335,'1718'!$F$10:$S$408,9,FALSE)/VLOOKUP($A335,'2018'!$F$10:$N$460,9,FALSE))*1000,#N/A)</f>
        <v>1.2798634812286689</v>
      </c>
      <c r="CN335" s="198">
        <f>IFERROR((VLOOKUP($A335,'1819'!$F$10:$S$408,9,FALSE)/VLOOKUP($A335,'2018'!$F$10:$N$460,9,FALSE))*1000,#N/A)</f>
        <v>0.85324232081911267</v>
      </c>
      <c r="CO335" s="198">
        <f>IFERROR((VLOOKUP($A335,'1920'!$F$10:$S$408,9,FALSE)/VLOOKUP($A335,'2019'!$F$10:$N$464,8,FALSE))*1000,#N/A)</f>
        <v>1.0623154226953069</v>
      </c>
      <c r="CP335" s="198">
        <f>IFERROR((VLOOKUP($A335,'20 21'!$F$10:$S$408,9,FALSE)/VLOOKUP($A335,'2020'!$F$10:$N$469,8,FALSE))*1000,#N/A)</f>
        <v>2.7185221277245342</v>
      </c>
      <c r="CQ335" s="198">
        <f>IFERROR((VLOOKUP($A335,'21 22'!$F$10:$S$408,9,FALSE)/VLOOKUP($A335,'2021'!$F$10:$N$469,8,FALSE))*1000,#N/A)</f>
        <v>2.4938692381229477</v>
      </c>
      <c r="CR335" s="198">
        <f>IFERROR((VLOOKUP($A335,'22 23'!$F$10:$S$408,9,FALSE)/VLOOKUP($A335,'2022'!$F$10:$N$469,8,FALSE))*1000,#N/A)</f>
        <v>2.0644095788604457</v>
      </c>
      <c r="CS335" s="196">
        <f>IFERROR((VLOOKUP($A335,'23 24'!$F$7:$S$408,9,FALSE)/VLOOKUP($A335,'2023'!$C$7:$N$469,9,FALSE))*1000,#N/A)</f>
        <v>2.246915597679549</v>
      </c>
      <c r="CU335" s="198" t="e">
        <f>IFERROR((VLOOKUP($A335,'0910'!$F$10:$S$433,10,FALSE)/VLOOKUP($A335,'2010'!$C$5:$K$611,9,FALSE))*1000,#N/A)</f>
        <v>#N/A</v>
      </c>
      <c r="CV335" s="198" t="e">
        <f>IFERROR((VLOOKUP($A335,'1011'!$F$10:$S$433,11,FALSE)/VLOOKUP($A335,'2011'!$C$5:$K$611,9,FALSE))*1000,#N/A)</f>
        <v>#N/A</v>
      </c>
      <c r="CW335" s="198">
        <f>IFERROR((VLOOKUP($A335,'1112'!$F$10:$S$408,10,FALSE)/VLOOKUP($A335,'2012'!$F$10:$M$460,8,FALSE))*1000,#N/A)</f>
        <v>0.66371681415929207</v>
      </c>
      <c r="CX335" s="198">
        <f>IFERROR((VLOOKUP($A335,'1213'!$F$10:$S$408,10,FALSE)/VLOOKUP($A335,'2013'!$F$10:$M$460,8,FALSE))*1000,#N/A)</f>
        <v>0.66035659255998236</v>
      </c>
      <c r="CY335" s="198">
        <f>IFERROR((VLOOKUP($A335,'1314'!$F$10:$S$408,10,FALSE)/VLOOKUP($A335,'2014'!$F$10:$M$460,8,FALSE))*1000,#N/A)</f>
        <v>1.0917030567685588</v>
      </c>
      <c r="CZ335" s="198">
        <f>IFERROR((VLOOKUP($A335,'1415'!$F$10:$S$408,10,FALSE)/VLOOKUP($A335,'2015'!$F$10:$M$460,8,FALSE))*1000,#N/A)</f>
        <v>1.7293558149589277</v>
      </c>
      <c r="DA335" s="198">
        <f>IFERROR((VLOOKUP($A335,'1516'!$F$10:$S$408,10,FALSE)/VLOOKUP($A335,'2016'!$F$10:$M$460,8,FALSE))*1000,#N/A)</f>
        <v>1.5057001505700149</v>
      </c>
      <c r="DB335" s="198">
        <f>IFERROR((VLOOKUP($A335,'1617'!$F$10:$S$408,10,FALSE)/VLOOKUP($A335,'2017'!$F$10:$M$460,8,FALSE))*1000,#N/A)</f>
        <v>0.21394950791613179</v>
      </c>
      <c r="DC335" s="198">
        <f>IFERROR((VLOOKUP($A335,'1718'!$F$10:$S$408,10,FALSE)/VLOOKUP($A335,'2018'!$F$10:$N$460,9,FALSE))*1000,#N/A)</f>
        <v>1.7064846416382253</v>
      </c>
      <c r="DD335" s="198">
        <f>IFERROR((VLOOKUP($A335,'1819'!$F$10:$S$408,10,FALSE)/VLOOKUP($A335,'2018'!$F$10:$N$460,9,FALSE))*1000,#N/A)</f>
        <v>0.85324232081911267</v>
      </c>
      <c r="DE335" s="198">
        <f>IFERROR((VLOOKUP($A335,'1920'!$F$10:$S$408,10,FALSE)/VLOOKUP($A335,'2019'!$F$10:$N$464,8,FALSE))*1000,#N/A)</f>
        <v>1.274778507234368</v>
      </c>
      <c r="DF335" s="198">
        <f>IFERROR((VLOOKUP($A335,'20 21'!$F$10:$S$408,10,FALSE)/VLOOKUP($A335,'2020'!$F$10:$N$469,8,FALSE))*1000,#N/A)</f>
        <v>1.8820537807323698</v>
      </c>
      <c r="DG335" s="198">
        <f>IFERROR((VLOOKUP($A335,'21 22'!$F$10:$S$408,10,FALSE)/VLOOKUP($A335,'2021'!$F$10:$N$469,8,FALSE))*1000,#N/A)</f>
        <v>1.8704019285922109</v>
      </c>
      <c r="DH335" s="198">
        <f>IFERROR((VLOOKUP($A335,'22 23'!$F$10:$S$408,10,FALSE)/VLOOKUP($A335,'2022'!$F$10:$N$469,8,FALSE))*1000,#N/A)</f>
        <v>3.7159372419488026</v>
      </c>
      <c r="DI335" s="196">
        <f>IFERROR((VLOOKUP($A335,'23 24'!$F$7:$S$408,10,FALSE)/VLOOKUP($A335,'2023'!$C$7:$N$469,9,FALSE))*1000,#N/A)</f>
        <v>2.246915597679549</v>
      </c>
      <c r="DK335" s="198" t="e">
        <f>IFERROR((VLOOKUP($A335,'0910'!$F$10:$S$433,11,FALSE)/VLOOKUP($A335,'2010'!$C$5:$K$611,9,FALSE))*1000,#N/A)</f>
        <v>#N/A</v>
      </c>
      <c r="DL335" s="198" t="e">
        <f>IFERROR((VLOOKUP($A335,'1011'!$F$10:$S$433,12,FALSE)/VLOOKUP($A335,'2011'!$C$5:$K$611,9,FALSE))*1000,#N/A)</f>
        <v>#N/A</v>
      </c>
      <c r="DM335" s="198">
        <f>IFERROR((VLOOKUP($A335,'1112'!$F$10:$S$408,11,FALSE)/VLOOKUP($A335,'2012'!$F$10:$M$460,8,FALSE))*1000,#N/A)</f>
        <v>0</v>
      </c>
      <c r="DN335" s="198">
        <f>IFERROR((VLOOKUP($A335,'1213'!$F$10:$S$408,11,FALSE)/VLOOKUP($A335,'2013'!$F$10:$M$460,8,FALSE))*1000,#N/A)</f>
        <v>0</v>
      </c>
      <c r="DO335" s="198">
        <f>IFERROR((VLOOKUP($A335,'1314'!$F$10:$S$408,11,FALSE)/VLOOKUP($A335,'2014'!$F$10:$M$460,8,FALSE))*1000,#N/A)</f>
        <v>0.65502183406113534</v>
      </c>
      <c r="DP335" s="198">
        <f>IFERROR((VLOOKUP($A335,'1415'!$F$10:$S$408,11,FALSE)/VLOOKUP($A335,'2015'!$F$10:$M$460,8,FALSE))*1000,#N/A)</f>
        <v>0.21616947686986596</v>
      </c>
      <c r="DQ335" s="198">
        <f>IFERROR((VLOOKUP($A335,'1516'!$F$10:$S$408,11,FALSE)/VLOOKUP($A335,'2016'!$F$10:$M$460,8,FALSE))*1000,#N/A)</f>
        <v>0</v>
      </c>
      <c r="DR335" s="198">
        <f>IFERROR((VLOOKUP($A335,'1617'!$F$10:$S$408,11,FALSE)/VLOOKUP($A335,'2017'!$F$10:$M$460,8,FALSE))*1000,#N/A)</f>
        <v>1.7115960633290543</v>
      </c>
      <c r="DS335" s="198">
        <f>IFERROR((VLOOKUP($A335,'1718'!$F$10:$S$408,11,FALSE)/VLOOKUP($A335,'2018'!$F$10:$N$460,9,FALSE))*1000,#N/A)</f>
        <v>0.21331058020477817</v>
      </c>
      <c r="DT335" s="198">
        <f>IFERROR((VLOOKUP($A335,'1819'!$F$10:$S$408,11,FALSE)/VLOOKUP($A335,'2018'!$F$10:$N$460,9,FALSE))*1000,#N/A)</f>
        <v>0</v>
      </c>
      <c r="DU335" s="198">
        <f>IFERROR((VLOOKUP($A335,'1920'!$F$10:$S$408,11,FALSE)/VLOOKUP($A335,'2019'!$F$10:$N$464,8,FALSE))*1000,#N/A)</f>
        <v>0.42492616907812264</v>
      </c>
      <c r="DV335" s="198">
        <f>IFERROR((VLOOKUP($A335,'20 21'!$F$10:$S$408,11,FALSE)/VLOOKUP($A335,'2020'!$F$10:$N$469,8,FALSE))*1000,#N/A)</f>
        <v>0</v>
      </c>
      <c r="DW335" s="198">
        <f>IFERROR((VLOOKUP($A335,'21 22'!$F$10:$S$408,11,FALSE)/VLOOKUP($A335,'2021'!$F$10:$N$469,8,FALSE))*1000,#N/A)</f>
        <v>0.20782243651024565</v>
      </c>
      <c r="DX335" s="198">
        <f>IFERROR((VLOOKUP($A335,'22 23'!$F$10:$S$408,11,FALSE)/VLOOKUP($A335,'2022'!$F$10:$N$469,8,FALSE))*1000,#N/A)</f>
        <v>0.41288191577208916</v>
      </c>
      <c r="DY335" s="196">
        <f>IFERROR((VLOOKUP($A335,'23 24'!$F$7:$S$408,11,FALSE)/VLOOKUP($A335,'2023'!$C$7:$N$469,9,FALSE))*1000,#N/A)</f>
        <v>0</v>
      </c>
      <c r="EA335" s="198" t="e">
        <f>IFERROR((VLOOKUP($A335,'0910'!$F$10:$S$433,12,FALSE)/VLOOKUP($A335,'2010'!$C$5:$K$611,9,FALSE))*1000,#N/A)</f>
        <v>#N/A</v>
      </c>
      <c r="EB335" s="198" t="e">
        <f>IFERROR((VLOOKUP($A335,'1011'!$F$10:$S$433,13,FALSE)/VLOOKUP($A335,'2011'!$C$5:$K$611,9,FALSE))*1000,#N/A)</f>
        <v>#N/A</v>
      </c>
      <c r="EC335" s="198">
        <f>IFERROR((VLOOKUP($A335,'1112'!$F$10:$S$408,12,FALSE)/VLOOKUP($A335,'2012'!$F$10:$M$460,8,FALSE))*1000,#N/A)</f>
        <v>3.3185840707964602</v>
      </c>
      <c r="ED335" s="198">
        <f>IFERROR((VLOOKUP($A335,'1213'!$F$10:$S$408,12,FALSE)/VLOOKUP($A335,'2013'!$F$10:$M$460,8,FALSE))*1000,#N/A)</f>
        <v>4.8426150121065374</v>
      </c>
      <c r="EE335" s="198">
        <f>IFERROR((VLOOKUP($A335,'1314'!$F$10:$S$408,12,FALSE)/VLOOKUP($A335,'2014'!$F$10:$M$460,8,FALSE))*1000,#N/A)</f>
        <v>7.2052401746724888</v>
      </c>
      <c r="EF335" s="198">
        <f>IFERROR((VLOOKUP($A335,'1415'!$F$10:$S$408,12,FALSE)/VLOOKUP($A335,'2015'!$F$10:$M$460,8,FALSE))*1000,#N/A)</f>
        <v>6.4850843060959793</v>
      </c>
      <c r="EG335" s="198">
        <f>IFERROR((VLOOKUP($A335,'1516'!$F$10:$S$408,12,FALSE)/VLOOKUP($A335,'2016'!$F$10:$M$460,8,FALSE))*1000,#N/A)</f>
        <v>4.7322004732200469</v>
      </c>
      <c r="EH335" s="198">
        <f>IFERROR((VLOOKUP($A335,'1617'!$F$10:$S$408,12,FALSE)/VLOOKUP($A335,'2017'!$F$10:$M$460,8,FALSE))*1000,#N/A)</f>
        <v>2.9952931108258452</v>
      </c>
      <c r="EI335" s="198">
        <f>IFERROR((VLOOKUP($A335,'1718'!$F$10:$S$408,12,FALSE)/VLOOKUP($A335,'2018'!$F$10:$N$460,9,FALSE))*1000,#N/A)</f>
        <v>3.1996587030716723</v>
      </c>
      <c r="EJ335" s="198">
        <f>IFERROR((VLOOKUP($A335,'1819'!$F$10:$S$408,12,FALSE)/VLOOKUP($A335,'2018'!$F$10:$N$460,9,FALSE))*1000,#N/A)</f>
        <v>1.7064846416382253</v>
      </c>
      <c r="EK335" s="198">
        <f>IFERROR((VLOOKUP($A335,'1920'!$F$10:$S$408,12,FALSE)/VLOOKUP($A335,'2019'!$F$10:$N$464,8,FALSE))*1000,#N/A)</f>
        <v>2.7620200990077972</v>
      </c>
      <c r="EL335" s="198">
        <f>IFERROR((VLOOKUP($A335,'20 21'!$F$10:$S$408,12,FALSE)/VLOOKUP($A335,'2020'!$F$10:$N$469,8,FALSE))*1000,#N/A)</f>
        <v>4.6005759084569045</v>
      </c>
      <c r="EM335" s="198">
        <f>IFERROR((VLOOKUP($A335,'21 22'!$F$10:$S$408,12,FALSE)/VLOOKUP($A335,'2021'!$F$10:$N$469,8,FALSE))*1000,#N/A)</f>
        <v>4.5720936032254036</v>
      </c>
      <c r="EN335" s="198">
        <f>IFERROR((VLOOKUP($A335,'22 23'!$F$10:$S$408,12,FALSE)/VLOOKUP($A335,'2022'!$F$10:$N$469,8,FALSE))*1000,#N/A)</f>
        <v>6.1932287365813377</v>
      </c>
      <c r="EO335" s="196">
        <f>IFERROR((VLOOKUP($A335,'23 24'!$F$7:$S$408,12,FALSE)/VLOOKUP($A335,'2023'!$C$7:$N$469,9,FALSE))*1000,#N/A)</f>
        <v>4.4938311953590979</v>
      </c>
    </row>
    <row r="336" spans="1:145" x14ac:dyDescent="0.3">
      <c r="A336" t="s">
        <v>1725</v>
      </c>
      <c r="B336" t="s">
        <v>1743</v>
      </c>
      <c r="C336" t="str">
        <f>IF(VLOOKUP($A336,'0910'!$F$10:$L$433,1,FALSE)=VLOOKUP($A336,'2010'!$C$5:$K$611,1,FALSE),VLOOKUP($A336,'0910'!$F$10:$L$433,1,FALSE),FALSE)</f>
        <v>York</v>
      </c>
      <c r="D336" t="str">
        <f>IF(VLOOKUP($A336,'1011'!$F$10:$L$433,1,FALSE)=VLOOKUP($A336,'2011'!$C$5:$K$611,1,FALSE),VLOOKUP($A336,'1011'!$F$10:$L$433,1,FALSE),FALSE)</f>
        <v>York</v>
      </c>
      <c r="E336" t="str">
        <f>IF(VLOOKUP(A336,'1112'!$F$10:$L$408,1,FALSE)=VLOOKUP(A336,'2012'!$F$10:$M$460,1,FALSE),VLOOKUP(A336,'1112'!$F$10:$L$408,1,FALSE),FALSE)</f>
        <v>York</v>
      </c>
      <c r="F336" t="str">
        <f>IF(VLOOKUP($A336,'1213'!$F$10:$L$408,1,FALSE)=VLOOKUP($A336,'2013'!$F$10:$M$460,1,FALSE),VLOOKUP($A336,'1213'!$F$10:$L$408,1,FALSE),FALSE)</f>
        <v>York</v>
      </c>
      <c r="G336" t="str">
        <f>IF(VLOOKUP($A336,'1314'!$F$10:$L$408,1,FALSE)=VLOOKUP($A336,'2014'!$F$10:$M$460,1,FALSE),VLOOKUP($A336,'1314'!$F$10:$L$408,1,FALSE),FALSE)</f>
        <v>York</v>
      </c>
      <c r="H336" t="str">
        <f>IF(VLOOKUP($A336,'1415'!$F$10:$L$408,1,FALSE)=VLOOKUP($A336,'2015'!$F$10:$M$460,1,FALSE),VLOOKUP($A336,'1415'!$F$10:$L$408,1,FALSE),FALSE)</f>
        <v>York</v>
      </c>
      <c r="I336" t="str">
        <f>IF(VLOOKUP($A336,'1516'!$F$10:$L$408,1,FALSE)=VLOOKUP($A336,'2015'!$F$10:$M$460,1,FALSE),VLOOKUP($A336,'1516'!$F$10:$L$408,1,FALSE),FALSE)</f>
        <v>York</v>
      </c>
      <c r="J336" t="str">
        <f>IF(VLOOKUP($A336,'1617'!$F$10:$L$408,1,FALSE)=VLOOKUP($A336,'2016'!$F$10:$M$460,1,FALSE),VLOOKUP($A336,'1617'!$F$10:$L$408,1,FALSE),FALSE)</f>
        <v>York</v>
      </c>
      <c r="K336" t="str">
        <f>IF(VLOOKUP($A336,'1718'!$F$10:$M$408,1,FALSE)=VLOOKUP($A336,'2017'!$F$10:$M$460,1,FALSE),VLOOKUP($A336,'1718'!$F$10:$M$408,1,FALSE),FALSE)</f>
        <v>York</v>
      </c>
      <c r="L336" t="str">
        <f>IF(VLOOKUP($A336,'1819'!$F$10:$M$408,1,FALSE)=VLOOKUP($A336,'2018'!$F$10:$M$460,1,FALSE),VLOOKUP($A336,'1819'!$F$10:$M$408,1,FALSE),FALSE)</f>
        <v>York</v>
      </c>
      <c r="M336" t="str">
        <f>IF(VLOOKUP($A336,'1920'!$F$10:$M$408,1,FALSE)=VLOOKUP($A336,'2019'!$F$10:$M$464,1,FALSE),VLOOKUP($A336,'1920'!$F$10:$M$408,1,FALSE),FALSE)</f>
        <v>York</v>
      </c>
      <c r="N336" t="str">
        <f>IF(VLOOKUP($A336,'20 21'!$F$10:$N$408,1,FALSE)=VLOOKUP($A336,'2020'!$F$10:$O$468,1,FALSE),VLOOKUP($A336,'20 21'!$F$10:$N$408,1,FALSE),FALSE)</f>
        <v>York</v>
      </c>
      <c r="O336" t="str">
        <f>IF(VLOOKUP($A336,'21 22'!$F$10:$N$408,1,FALSE)=VLOOKUP($A336,'2021'!$F$10:$O$471,1,FALSE),VLOOKUP($A336,'21 22'!$F$10:$N$408,1,FALSE),FALSE)</f>
        <v>York</v>
      </c>
      <c r="P336" t="str">
        <f>IF(VLOOKUP($A336,'22 23'!$F$10:$N$408,1,FALSE)=VLOOKUP($A336,'2022'!$F$10:$O$468,1,FALSE),VLOOKUP($A336,'22 23'!$F$10:$N$408,1,FALSE),FALSE)</f>
        <v>York</v>
      </c>
      <c r="Q336" t="str">
        <f>IF(VLOOKUP($A336,'23 24'!$F$7:$N$408,1,FALSE)=VLOOKUP($A336,'2023'!$C$7:$O$468,1,FALSE),VLOOKUP($A336,'23 24'!$F$7:$N$408,1,FALSE),FALSE)</f>
        <v>York</v>
      </c>
      <c r="S336" s="196">
        <f>IFERROR((VLOOKUP($A336,'0910'!$F$10:$L$433,4,FALSE)/VLOOKUP($A336,'2010'!$C$5:$K$611,9,FALSE))*1000,#N/A)</f>
        <v>4.5348837209302317</v>
      </c>
      <c r="T336" s="196">
        <f>IFERROR((VLOOKUP($A336,'1011'!$F$10:$L$433,4,FALSE)/VLOOKUP($A336,'2011'!$C$5:$K$611,9,FALSE))*1000,#N/A)</f>
        <v>5.7816836262719704</v>
      </c>
      <c r="U336" s="196">
        <f>IFERROR((VLOOKUP($A336,'1112'!$F$10:$L$408,4,FALSE)/VLOOKUP($A336,'2012'!$F$10:$M$460,8,FALSE))*1000,#N/A)</f>
        <v>2.074449694594906</v>
      </c>
      <c r="V336" s="196">
        <f>IFERROR((VLOOKUP($A336,'1213'!$F$10:$L$408,4,FALSE)/VLOOKUP($A336,'2013'!$F$10:$M$460,8,FALSE))*1000,#N/A)</f>
        <v>1.381533502187428</v>
      </c>
      <c r="W336" s="196">
        <f>IFERROR((VLOOKUP($A336,'1314'!$F$10:$L$408,4,FALSE)/VLOOKUP($A336,'2014'!$F$10:$M$460,8,FALSE))*1000,#N/A)</f>
        <v>6.7870700563671926</v>
      </c>
      <c r="X336" s="196">
        <f>IFERROR((VLOOKUP($A336,'1415'!$F$10:$L$408,4,FALSE)/VLOOKUP($A336,'2015'!$F$10:$M$460,8,FALSE))*1000,#N/A)</f>
        <v>5.8479532163742682</v>
      </c>
      <c r="Y336" s="196">
        <f>IFERROR((VLOOKUP($A336,'1516'!$F$10:$L$408,4,FALSE)/VLOOKUP($A336,'2016'!$F$10:$M$460,8,FALSE))*1000,#N/A)</f>
        <v>1.8202502844141069</v>
      </c>
      <c r="Z336" s="196">
        <f>IFERROR((VLOOKUP($A336,'1617'!$F$10:$L$408,4,FALSE)/VLOOKUP($A336,'2017'!$F$10:$M$460,8,FALSE))*1000,#N/A)</f>
        <v>3.3982782057091074</v>
      </c>
      <c r="AA336" s="196">
        <f>IFERROR((VLOOKUP($A336,'1718'!$F$10:$L$408,4,FALSE)/VLOOKUP($A336,'2018'!$F$10:$N$460,9,FALSE))*1000,#N/A)</f>
        <v>2.9024335789238669</v>
      </c>
      <c r="AB336" s="196">
        <f>IFERROR((VLOOKUP($A336,'1819'!$F$10:$L$408,4,FALSE)/VLOOKUP($A336,'2018'!$F$10:$N$460,9,FALSE))*1000,#N/A)</f>
        <v>1.8977450323732976</v>
      </c>
      <c r="AC336" s="196">
        <f>IFERROR((VLOOKUP($A336,'1920'!$F$10:$L$408,4,FALSE)/VLOOKUP($A336,'2019'!$F$10:$N$464,8,FALSE))*1000,#N/A)</f>
        <v>1.9994001799460162</v>
      </c>
      <c r="AD336" s="196">
        <f>IFERROR((VLOOKUP($A336,'20 21'!$F$10:$M$408,4,FALSE)/VLOOKUP($A336,'2020'!$F$10:$N$469,8,FALSE))*1000,#N/A)</f>
        <v>1.8872427937854206</v>
      </c>
      <c r="AE336" s="196">
        <f>IFERROR((VLOOKUP($A336,'21 22'!$F$10:$M$408,4,FALSE)/VLOOKUP($A336,'2021'!$F$10:$N$469,8,FALSE))*1000,#N/A)</f>
        <v>1.1032169807157672</v>
      </c>
      <c r="AF336" s="196">
        <f>IFERROR((VLOOKUP($A336,'22 23'!$F$10:$M$408,4,FALSE)/VLOOKUP($A336,'2022'!$F$10:$N$469,8,FALSE))*1000,#N/A)</f>
        <v>2.4163609603936473</v>
      </c>
      <c r="AG336" s="196">
        <f>IFERROR((VLOOKUP($A336,'23 24'!$F$7:$M$408,4,FALSE)/VLOOKUP($A336,'2023'!$C$7:$N$469,9,FALSE))*1000,#N/A)</f>
        <v>5.6827495765258726</v>
      </c>
      <c r="AI336" s="196">
        <f>IFERROR((VLOOKUP($A336,'0910'!$F$10:$L$433,5,FALSE)/VLOOKUP($A336,'2010'!$C$5:$K$611,9,FALSE))*1000,#N/A)</f>
        <v>0</v>
      </c>
      <c r="AJ336" s="196">
        <f>IFERROR((VLOOKUP($A336,'1011'!$F$10:$L$433,5,FALSE)/VLOOKUP($A336,'2011'!$C$5:$K$611,9,FALSE))*1000,#N/A)</f>
        <v>0</v>
      </c>
      <c r="AK336" s="196">
        <f>IFERROR((VLOOKUP($A336,'1112'!$F$10:$L$408,5,FALSE)/VLOOKUP($A336,'2012'!$F$10:$M$460,8,FALSE))*1000,#N/A)</f>
        <v>0.46098882102109029</v>
      </c>
      <c r="AL336" s="196">
        <f>IFERROR((VLOOKUP($A336,'1213'!$F$10:$L$408,5,FALSE)/VLOOKUP($A336,'2013'!$F$10:$M$460,8,FALSE))*1000,#N/A)</f>
        <v>0.46051116739580933</v>
      </c>
      <c r="AM336" s="196">
        <f>IFERROR((VLOOKUP($A336,'1314'!$F$10:$L$408,5,FALSE)/VLOOKUP($A336,'2014'!$F$10:$M$460,8,FALSE))*1000,#N/A)</f>
        <v>0.6902105142068331</v>
      </c>
      <c r="AN336" s="196">
        <f>IFERROR((VLOOKUP($A336,'1415'!$F$10:$L$408,5,FALSE)/VLOOKUP($A336,'2015'!$F$10:$M$460,8,FALSE))*1000,#N/A)</f>
        <v>1.6053204907694072</v>
      </c>
      <c r="AO336" s="196">
        <f>IFERROR((VLOOKUP($A336,'1516'!$F$10:$L$408,5,FALSE)/VLOOKUP($A336,'2016'!$F$10:$M$460,8,FALSE))*1000,#N/A)</f>
        <v>0.22753128555176336</v>
      </c>
      <c r="AP336" s="196">
        <f>IFERROR((VLOOKUP($A336,'1617'!$F$10:$L$408,5,FALSE)/VLOOKUP($A336,'2017'!$F$10:$M$460,8,FALSE))*1000,#N/A)</f>
        <v>0.56637970095151791</v>
      </c>
      <c r="AQ336" s="196">
        <f>IFERROR((VLOOKUP($A336,'1718'!$F$10:$L$408,5,FALSE)/VLOOKUP($A336,'2018'!$F$10:$N$460,9,FALSE))*1000,#N/A)</f>
        <v>0.66979236436704614</v>
      </c>
      <c r="AR336" s="196">
        <f>IFERROR((VLOOKUP($A336,'1819'!$F$10:$L$408,5,FALSE)/VLOOKUP($A336,'2018'!$F$10:$N$460,9,FALSE))*1000,#N/A)</f>
        <v>0.11163206072784104</v>
      </c>
      <c r="AS336" s="196">
        <f>IFERROR((VLOOKUP($A336,'1920'!$F$10:$L$408,5,FALSE)/VLOOKUP($A336,'2019'!$F$10:$N$464,8,FALSE))*1000,#N/A)</f>
        <v>0.22215557554955734</v>
      </c>
      <c r="AT336" s="196">
        <f>IFERROR((VLOOKUP($A336,'20 21'!$F$10:$L$408,5,FALSE)/VLOOKUP($A336,'2020'!$F$10:$N$469,8,FALSE))*1000,#N/A)</f>
        <v>0.44405712794951074</v>
      </c>
      <c r="AU336" s="196">
        <f>IFERROR((VLOOKUP($A336,'21 22'!$F$10:$L$408,5,FALSE)/VLOOKUP($A336,'2021'!$F$10:$N$469,8,FALSE))*1000,#N/A)</f>
        <v>0.44128679228630685</v>
      </c>
      <c r="AV336" s="196">
        <f>IFERROR((VLOOKUP($A336,'22 23'!$F$10:$L$408,5,FALSE)/VLOOKUP($A336,'2022'!$F$10:$N$469,8,FALSE))*1000,#N/A)</f>
        <v>0.65900753465281292</v>
      </c>
      <c r="AW336" s="196">
        <f>IFERROR((VLOOKUP($A336,'23 24'!$F$7:$M$408,5,FALSE)/VLOOKUP($A336,'2023'!$C$7:$N$469,9,FALSE))*1000,#N/A)</f>
        <v>0.76498551991694441</v>
      </c>
      <c r="AY336" s="196">
        <f>IFERROR((VLOOKUP($A336,'0910'!$F$10:$L$433,6,FALSE)/VLOOKUP($A336,'2010'!$C$5:$K$611,9,FALSE))*1000,#N/A)</f>
        <v>0</v>
      </c>
      <c r="AZ336" s="196">
        <f>IFERROR((VLOOKUP($A336,'1011'!$F$10:$L$433,6,FALSE)/VLOOKUP($A336,'2011'!$C$5:$K$611,9,FALSE))*1000,#N/A)</f>
        <v>0</v>
      </c>
      <c r="BA336" s="196">
        <f>IFERROR((VLOOKUP($A336,'1112'!$F$10:$L$408,6,FALSE)/VLOOKUP($A336,'2012'!$F$10:$M$460,8,FALSE))*1000,#N/A)</f>
        <v>0</v>
      </c>
      <c r="BB336" s="196">
        <f>IFERROR((VLOOKUP($A336,'1213'!$F$10:$L$408,6,FALSE)/VLOOKUP($A336,'2013'!$F$10:$M$460,8,FALSE))*1000,#N/A)</f>
        <v>0</v>
      </c>
      <c r="BC336" s="196">
        <f>IFERROR((VLOOKUP($A336,'1314'!$F$10:$L$408,6,FALSE)/VLOOKUP($A336,'2014'!$F$10:$M$460,8,FALSE))*1000,#N/A)</f>
        <v>0</v>
      </c>
      <c r="BD336" s="196">
        <f>IFERROR((VLOOKUP($A336,'1415'!$F$10:$L$408,6,FALSE)/VLOOKUP($A336,'2015'!$F$10:$M$460,8,FALSE))*1000,#N/A)</f>
        <v>0</v>
      </c>
      <c r="BE336" s="196">
        <f>IFERROR((VLOOKUP($A336,'1516'!$F$10:$L$408,6,FALSE)/VLOOKUP($A336,'2016'!$F$10:$M$460,8,FALSE))*1000,#N/A)</f>
        <v>0</v>
      </c>
      <c r="BF336" s="196">
        <f>IFERROR((VLOOKUP($A336,'1617'!$F$10:$L$408,6,FALSE)/VLOOKUP($A336,'2017'!$F$10:$M$460,8,FALSE))*1000,#N/A)</f>
        <v>0</v>
      </c>
      <c r="BG336" s="196">
        <f>IFERROR((VLOOKUP($A336,'1718'!$F$10:$L$408,6,FALSE)/VLOOKUP($A336,'2018'!$F$10:$N$460,9,FALSE))*1000,#N/A)</f>
        <v>0</v>
      </c>
      <c r="BH336" s="196">
        <f>IFERROR((VLOOKUP($A336,'1819'!$F$10:$L$408,6,FALSE)/VLOOKUP($A336,'2018'!$F$10:$N$460,9,FALSE))*1000,#N/A)</f>
        <v>0</v>
      </c>
      <c r="BI336" s="196">
        <f>IFERROR((VLOOKUP($A336,'1920'!$F$10:$L$408,6,FALSE)/VLOOKUP($A336,'2019'!$F$10:$N$464,8,FALSE))*1000,#N/A)</f>
        <v>0</v>
      </c>
      <c r="BJ336" s="196">
        <f>IFERROR((VLOOKUP($A336,'20 21'!$F$10:$L$408,6,FALSE)/VLOOKUP($A336,'2020'!$F$10:$N$469,8,FALSE))*1000,#N/A)</f>
        <v>0</v>
      </c>
      <c r="BK336" s="196">
        <f>IFERROR((VLOOKUP($A336,'21 22'!$F$10:$L$408,6,FALSE)/VLOOKUP($A336,'2021'!$F$10:$N$469,8,FALSE))*1000,#N/A)</f>
        <v>0</v>
      </c>
      <c r="BL336" s="196">
        <f>IFERROR((VLOOKUP($A336,'22 23'!$F$10:$L$408,6,FALSE)/VLOOKUP($A336,'2022'!$F$10:$N$469,8,FALSE))*1000,#N/A)</f>
        <v>2.4163609603936473</v>
      </c>
      <c r="BM336" s="196">
        <f>IFERROR((VLOOKUP($A336,'23 24'!$F$7:$M$408,6,FALSE)/VLOOKUP($A336,'2023'!$C$7:$N$469,9,FALSE))*1000,#N/A)</f>
        <v>0</v>
      </c>
      <c r="BO336" s="196">
        <f>IFERROR((VLOOKUP($A336,'0910'!$F$10:$L$433,7,FALSE)/VLOOKUP($A336,'2010'!$C$5:$K$611,9,FALSE))*1000,#N/A)</f>
        <v>4.5348837209302317</v>
      </c>
      <c r="BP336" s="196">
        <f>IFERROR((VLOOKUP($A336,'1011'!$F$10:$L$433,7,FALSE)/VLOOKUP($A336,'2011'!$C$5:$K$611,9,FALSE))*1000,#N/A)</f>
        <v>5.7816836262719704</v>
      </c>
      <c r="BQ336" s="196">
        <f>IFERROR((VLOOKUP($A336,'1112'!$F$10:$L$408,7,FALSE)/VLOOKUP($A336,'2012'!$F$10:$M$460,8,FALSE))*1000,#N/A)</f>
        <v>2.5354385156159962</v>
      </c>
      <c r="BR336" s="196">
        <f>IFERROR((VLOOKUP($A336,'1213'!$F$10:$L$408,7,FALSE)/VLOOKUP($A336,'2013'!$F$10:$M$460,8,FALSE))*1000,#N/A)</f>
        <v>1.8420446695832373</v>
      </c>
      <c r="BS336" s="196">
        <f>IFERROR((VLOOKUP($A336,'1314'!$F$10:$L$408,7,FALSE)/VLOOKUP($A336,'2014'!$F$10:$M$460,8,FALSE))*1000,#N/A)</f>
        <v>7.4772805705740248</v>
      </c>
      <c r="BT336" s="196">
        <f>IFERROR((VLOOKUP($A336,'1415'!$F$10:$L$408,7,FALSE)/VLOOKUP($A336,'2015'!$F$10:$M$460,8,FALSE))*1000,#N/A)</f>
        <v>7.3386079578030037</v>
      </c>
      <c r="BU336" s="196">
        <f>IFERROR((VLOOKUP($A336,'1516'!$F$10:$L$408,7,FALSE)/VLOOKUP($A336,'2016'!$F$10:$M$460,8,FALSE))*1000,#N/A)</f>
        <v>2.0477815699658701</v>
      </c>
      <c r="BV336" s="196">
        <f>IFERROR((VLOOKUP($A336,'1617'!$F$10:$L$408,7,FALSE)/VLOOKUP($A336,'2017'!$F$10:$M$460,8,FALSE))*1000,#N/A)</f>
        <v>3.9646579066606251</v>
      </c>
      <c r="BW336" s="196">
        <f>IFERROR((VLOOKUP($A336,'1718'!$F$10:$L$408,7,FALSE)/VLOOKUP($A336,'2018'!$F$10:$N$460,9,FALSE))*1000,#N/A)</f>
        <v>3.5722259432909134</v>
      </c>
      <c r="BX336" s="196">
        <f>IFERROR((VLOOKUP($A336,'1819'!$F$10:$L$408,7,FALSE)/VLOOKUP($A336,'2018'!$F$10:$N$460,9,FALSE))*1000,#N/A)</f>
        <v>2.0093770931011385</v>
      </c>
      <c r="BY336" s="196">
        <f>IFERROR((VLOOKUP($A336,'1920'!$F$10:$L$408,7,FALSE)/VLOOKUP($A336,'2019'!$F$10:$N$464,8,FALSE))*1000,#N/A)</f>
        <v>2.3326335432703522</v>
      </c>
      <c r="BZ336" s="196">
        <f>IFERROR((VLOOKUP($A336,'20 21'!$F$10:$L$408,7,FALSE)/VLOOKUP($A336,'2020'!$F$10:$N$469,8,FALSE))*1000,#N/A)</f>
        <v>2.2202856397475532</v>
      </c>
      <c r="CA336" s="196">
        <f>IFERROR((VLOOKUP($A336,'21 22'!$F$10:$L$408,7,FALSE)/VLOOKUP($A336,'2021'!$F$10:$N$469,8,FALSE))*1000,#N/A)</f>
        <v>1.5445037730020741</v>
      </c>
      <c r="CB336" s="196">
        <f>IFERROR((VLOOKUP($A336,'22 23'!$F$10:$L$408,7,FALSE)/VLOOKUP($A336,'2022'!$F$10:$N$469,8,FALSE))*1000,#N/A)</f>
        <v>5.4917294554401073</v>
      </c>
      <c r="CC336" s="196">
        <f>IFERROR((VLOOKUP($A336,'23 24'!$F$7:$M$408,7,FALSE)/VLOOKUP($A336,'2023'!$C$7:$N$469,9,FALSE))*1000,#N/A)</f>
        <v>6.4477350964428179</v>
      </c>
      <c r="CE336" s="198">
        <f>IFERROR((VLOOKUP($A336,'0910'!$F$10:$S$433,9,FALSE)/VLOOKUP($A336,'2010'!$C$5:$K$611,9,FALSE))*1000,#N/A)</f>
        <v>5.9302325581395348</v>
      </c>
      <c r="CF336" s="198">
        <f>IFERROR((VLOOKUP($A336,'1011'!$F$10:$S$433,10,FALSE)/VLOOKUP($A336,'2011'!$C$5:$K$611,9,FALSE))*1000,#N/A)</f>
        <v>4.2784458834412584</v>
      </c>
      <c r="CG336" s="198">
        <f>IFERROR((VLOOKUP($A336,'1112'!$F$10:$S$408,9,FALSE)/VLOOKUP($A336,'2012'!$F$10:$M$460,8,FALSE))*1000,#N/A)</f>
        <v>2.8811801313818139</v>
      </c>
      <c r="CH336" s="198">
        <f>IFERROR((VLOOKUP($A336,'1213'!$F$10:$S$408,9,FALSE)/VLOOKUP($A336,'2013'!$F$10:$M$460,8,FALSE))*1000,#N/A)</f>
        <v>2.4176836288279993</v>
      </c>
      <c r="CI336" s="198">
        <f>IFERROR((VLOOKUP($A336,'1314'!$F$10:$S$408,9,FALSE)/VLOOKUP($A336,'2014'!$F$10:$M$460,8,FALSE))*1000,#N/A)</f>
        <v>2.1856666283216382</v>
      </c>
      <c r="CJ336" s="198">
        <f>IFERROR((VLOOKUP($A336,'1415'!$F$10:$S$408,9,FALSE)/VLOOKUP($A336,'2015'!$F$10:$M$460,8,FALSE))*1000,#N/A)</f>
        <v>2.0639834881320946</v>
      </c>
      <c r="CK336" s="198">
        <f>IFERROR((VLOOKUP($A336,'1516'!$F$10:$S$408,9,FALSE)/VLOOKUP($A336,'2016'!$F$10:$M$460,8,FALSE))*1000,#N/A)</f>
        <v>3.526734926052332</v>
      </c>
      <c r="CL336" s="198">
        <f>IFERROR((VLOOKUP($A336,'1617'!$F$10:$S$408,9,FALSE)/VLOOKUP($A336,'2017'!$F$10:$M$460,8,FALSE))*1000,#N/A)</f>
        <v>4.1912097870412319</v>
      </c>
      <c r="CM336" s="198">
        <f>IFERROR((VLOOKUP($A336,'1718'!$F$10:$S$408,9,FALSE)/VLOOKUP($A336,'2018'!$F$10:$N$460,9,FALSE))*1000,#N/A)</f>
        <v>2.9024335789238669</v>
      </c>
      <c r="CN336" s="198">
        <f>IFERROR((VLOOKUP($A336,'1819'!$F$10:$S$408,9,FALSE)/VLOOKUP($A336,'2018'!$F$10:$N$460,9,FALSE))*1000,#N/A)</f>
        <v>2.1210091538289797</v>
      </c>
      <c r="CO336" s="198">
        <f>IFERROR((VLOOKUP($A336,'1920'!$F$10:$S$408,9,FALSE)/VLOOKUP($A336,'2019'!$F$10:$N$464,8,FALSE))*1000,#N/A)</f>
        <v>4.776344874315483</v>
      </c>
      <c r="CP336" s="198">
        <f>IFERROR((VLOOKUP($A336,'20 21'!$F$10:$S$408,9,FALSE)/VLOOKUP($A336,'2020'!$F$10:$N$469,8,FALSE))*1000,#N/A)</f>
        <v>1.776228511798043</v>
      </c>
      <c r="CQ336" s="198">
        <f>IFERROR((VLOOKUP($A336,'21 22'!$F$10:$S$408,9,FALSE)/VLOOKUP($A336,'2021'!$F$10:$N$469,8,FALSE))*1000,#N/A)</f>
        <v>1.5445037730020741</v>
      </c>
      <c r="CR336" s="198">
        <f>IFERROR((VLOOKUP($A336,'22 23'!$F$10:$S$408,9,FALSE)/VLOOKUP($A336,'2022'!$F$10:$N$469,8,FALSE))*1000,#N/A)</f>
        <v>0.98851130197921921</v>
      </c>
      <c r="CS336" s="196">
        <f>IFERROR((VLOOKUP($A336,'23 24'!$F$7:$S$408,9,FALSE)/VLOOKUP($A336,'2023'!$C$7:$N$469,9,FALSE))*1000,#N/A)</f>
        <v>2.5135238511556746</v>
      </c>
      <c r="CU336" s="198">
        <f>IFERROR((VLOOKUP($A336,'0910'!$F$10:$S$433,10,FALSE)/VLOOKUP($A336,'2010'!$C$5:$K$611,9,FALSE))*1000,#N/A)</f>
        <v>0.23255813953488375</v>
      </c>
      <c r="CV336" s="198">
        <f>IFERROR((VLOOKUP($A336,'1011'!$F$10:$S$433,11,FALSE)/VLOOKUP($A336,'2011'!$C$5:$K$611,9,FALSE))*1000,#N/A)</f>
        <v>0</v>
      </c>
      <c r="CW336" s="198">
        <f>IFERROR((VLOOKUP($A336,'1112'!$F$10:$S$408,10,FALSE)/VLOOKUP($A336,'2012'!$F$10:$M$460,8,FALSE))*1000,#N/A)</f>
        <v>0</v>
      </c>
      <c r="CX336" s="198">
        <f>IFERROR((VLOOKUP($A336,'1213'!$F$10:$S$408,10,FALSE)/VLOOKUP($A336,'2013'!$F$10:$M$460,8,FALSE))*1000,#N/A)</f>
        <v>0.46051116739580933</v>
      </c>
      <c r="CY336" s="198">
        <f>IFERROR((VLOOKUP($A336,'1314'!$F$10:$S$408,10,FALSE)/VLOOKUP($A336,'2014'!$F$10:$M$460,8,FALSE))*1000,#N/A)</f>
        <v>0.34510525710341655</v>
      </c>
      <c r="CZ336" s="198">
        <f>IFERROR((VLOOKUP($A336,'1415'!$F$10:$S$408,10,FALSE)/VLOOKUP($A336,'2015'!$F$10:$M$460,8,FALSE))*1000,#N/A)</f>
        <v>0.22933149868134386</v>
      </c>
      <c r="DA336" s="198">
        <f>IFERROR((VLOOKUP($A336,'1516'!$F$10:$S$408,10,FALSE)/VLOOKUP($A336,'2016'!$F$10:$M$460,8,FALSE))*1000,#N/A)</f>
        <v>1.4789533560864618</v>
      </c>
      <c r="DB336" s="198">
        <f>IFERROR((VLOOKUP($A336,'1617'!$F$10:$S$408,10,FALSE)/VLOOKUP($A336,'2017'!$F$10:$M$460,8,FALSE))*1000,#N/A)</f>
        <v>0.67965564114182153</v>
      </c>
      <c r="DC336" s="198">
        <f>IFERROR((VLOOKUP($A336,'1718'!$F$10:$S$408,10,FALSE)/VLOOKUP($A336,'2018'!$F$10:$N$460,9,FALSE))*1000,#N/A)</f>
        <v>0.66979236436704614</v>
      </c>
      <c r="DD336" s="198">
        <f>IFERROR((VLOOKUP($A336,'1819'!$F$10:$S$408,10,FALSE)/VLOOKUP($A336,'2018'!$F$10:$N$460,9,FALSE))*1000,#N/A)</f>
        <v>0.66979236436704614</v>
      </c>
      <c r="DE336" s="198">
        <f>IFERROR((VLOOKUP($A336,'1920'!$F$10:$S$408,10,FALSE)/VLOOKUP($A336,'2019'!$F$10:$N$464,8,FALSE))*1000,#N/A)</f>
        <v>0.77754451442345074</v>
      </c>
      <c r="DF336" s="198">
        <f>IFERROR((VLOOKUP($A336,'20 21'!$F$10:$S$408,10,FALSE)/VLOOKUP($A336,'2020'!$F$10:$N$469,8,FALSE))*1000,#N/A)</f>
        <v>0.33304284596213307</v>
      </c>
      <c r="DG336" s="198">
        <f>IFERROR((VLOOKUP($A336,'21 22'!$F$10:$S$408,10,FALSE)/VLOOKUP($A336,'2021'!$F$10:$N$469,8,FALSE))*1000,#N/A)</f>
        <v>0.8825735845726137</v>
      </c>
      <c r="DH336" s="198">
        <f>IFERROR((VLOOKUP($A336,'22 23'!$F$10:$S$408,10,FALSE)/VLOOKUP($A336,'2022'!$F$10:$N$469,8,FALSE))*1000,#N/A)</f>
        <v>0.21966917821760429</v>
      </c>
      <c r="DI336" s="196">
        <f>IFERROR((VLOOKUP($A336,'23 24'!$F$7:$S$408,10,FALSE)/VLOOKUP($A336,'2023'!$C$7:$N$469,9,FALSE))*1000,#N/A)</f>
        <v>0.76498551991694441</v>
      </c>
      <c r="DK336" s="198">
        <f>IFERROR((VLOOKUP($A336,'0910'!$F$10:$S$433,11,FALSE)/VLOOKUP($A336,'2010'!$C$5:$K$611,9,FALSE))*1000,#N/A)</f>
        <v>0</v>
      </c>
      <c r="DL336" s="198">
        <f>IFERROR((VLOOKUP($A336,'1011'!$F$10:$S$433,12,FALSE)/VLOOKUP($A336,'2011'!$C$5:$K$611,9,FALSE))*1000,#N/A)</f>
        <v>0</v>
      </c>
      <c r="DM336" s="198">
        <f>IFERROR((VLOOKUP($A336,'1112'!$F$10:$S$408,11,FALSE)/VLOOKUP($A336,'2012'!$F$10:$M$460,8,FALSE))*1000,#N/A)</f>
        <v>0</v>
      </c>
      <c r="DN336" s="198">
        <f>IFERROR((VLOOKUP($A336,'1213'!$F$10:$S$408,11,FALSE)/VLOOKUP($A336,'2013'!$F$10:$M$460,8,FALSE))*1000,#N/A)</f>
        <v>0</v>
      </c>
      <c r="DO336" s="198">
        <f>IFERROR((VLOOKUP($A336,'1314'!$F$10:$S$408,11,FALSE)/VLOOKUP($A336,'2014'!$F$10:$M$460,8,FALSE))*1000,#N/A)</f>
        <v>0</v>
      </c>
      <c r="DP336" s="198">
        <f>IFERROR((VLOOKUP($A336,'1415'!$F$10:$S$408,11,FALSE)/VLOOKUP($A336,'2015'!$F$10:$M$460,8,FALSE))*1000,#N/A)</f>
        <v>0</v>
      </c>
      <c r="DQ336" s="198">
        <f>IFERROR((VLOOKUP($A336,'1516'!$F$10:$S$408,11,FALSE)/VLOOKUP($A336,'2016'!$F$10:$M$460,8,FALSE))*1000,#N/A)</f>
        <v>0</v>
      </c>
      <c r="DR336" s="198">
        <f>IFERROR((VLOOKUP($A336,'1617'!$F$10:$S$408,11,FALSE)/VLOOKUP($A336,'2017'!$F$10:$M$460,8,FALSE))*1000,#N/A)</f>
        <v>0</v>
      </c>
      <c r="DS336" s="198">
        <f>IFERROR((VLOOKUP($A336,'1718'!$F$10:$S$408,11,FALSE)/VLOOKUP($A336,'2018'!$F$10:$N$460,9,FALSE))*1000,#N/A)</f>
        <v>0</v>
      </c>
      <c r="DT336" s="198">
        <f>IFERROR((VLOOKUP($A336,'1819'!$F$10:$S$408,11,FALSE)/VLOOKUP($A336,'2018'!$F$10:$N$460,9,FALSE))*1000,#N/A)</f>
        <v>0</v>
      </c>
      <c r="DU336" s="198">
        <f>IFERROR((VLOOKUP($A336,'1920'!$F$10:$S$408,11,FALSE)/VLOOKUP($A336,'2019'!$F$10:$N$464,8,FALSE))*1000,#N/A)</f>
        <v>0</v>
      </c>
      <c r="DV336" s="198">
        <f>IFERROR((VLOOKUP($A336,'20 21'!$F$10:$S$408,11,FALSE)/VLOOKUP($A336,'2020'!$F$10:$N$469,8,FALSE))*1000,#N/A)</f>
        <v>0.22202856397475537</v>
      </c>
      <c r="DW336" s="198">
        <f>IFERROR((VLOOKUP($A336,'21 22'!$F$10:$S$408,11,FALSE)/VLOOKUP($A336,'2021'!$F$10:$N$469,8,FALSE))*1000,#N/A)</f>
        <v>0</v>
      </c>
      <c r="DX336" s="198">
        <f>IFERROR((VLOOKUP($A336,'22 23'!$F$10:$S$408,11,FALSE)/VLOOKUP($A336,'2022'!$F$10:$N$469,8,FALSE))*1000,#N/A)</f>
        <v>0</v>
      </c>
      <c r="DY336" s="196">
        <f>IFERROR((VLOOKUP($A336,'23 24'!$F$7:$S$408,11,FALSE)/VLOOKUP($A336,'2023'!$C$7:$N$469,9,FALSE))*1000,#N/A)</f>
        <v>0</v>
      </c>
      <c r="EA336" s="198">
        <f>IFERROR((VLOOKUP($A336,'0910'!$F$10:$S$433,12,FALSE)/VLOOKUP($A336,'2010'!$C$5:$K$611,9,FALSE))*1000,#N/A)</f>
        <v>6.279069767441861</v>
      </c>
      <c r="EB336" s="198">
        <f>IFERROR((VLOOKUP($A336,'1011'!$F$10:$S$433,13,FALSE)/VLOOKUP($A336,'2011'!$C$5:$K$611,9,FALSE))*1000,#N/A)</f>
        <v>4.2784458834412584</v>
      </c>
      <c r="EC336" s="198">
        <f>IFERROR((VLOOKUP($A336,'1112'!$F$10:$S$408,12,FALSE)/VLOOKUP($A336,'2012'!$F$10:$M$460,8,FALSE))*1000,#N/A)</f>
        <v>2.8811801313818139</v>
      </c>
      <c r="ED336" s="198">
        <f>IFERROR((VLOOKUP($A336,'1213'!$F$10:$S$408,12,FALSE)/VLOOKUP($A336,'2013'!$F$10:$M$460,8,FALSE))*1000,#N/A)</f>
        <v>2.8781947962238084</v>
      </c>
      <c r="EE336" s="198">
        <f>IFERROR((VLOOKUP($A336,'1314'!$F$10:$S$408,12,FALSE)/VLOOKUP($A336,'2014'!$F$10:$M$460,8,FALSE))*1000,#N/A)</f>
        <v>2.5307718854250547</v>
      </c>
      <c r="EF336" s="198">
        <f>IFERROR((VLOOKUP($A336,'1415'!$F$10:$S$408,12,FALSE)/VLOOKUP($A336,'2015'!$F$10:$M$460,8,FALSE))*1000,#N/A)</f>
        <v>2.293314986813439</v>
      </c>
      <c r="EG336" s="198">
        <f>IFERROR((VLOOKUP($A336,'1516'!$F$10:$S$408,12,FALSE)/VLOOKUP($A336,'2016'!$F$10:$M$460,8,FALSE))*1000,#N/A)</f>
        <v>5.0056882821387942</v>
      </c>
      <c r="EH336" s="198">
        <f>IFERROR((VLOOKUP($A336,'1617'!$F$10:$S$408,12,FALSE)/VLOOKUP($A336,'2017'!$F$10:$M$460,8,FALSE))*1000,#N/A)</f>
        <v>4.8708654281830537</v>
      </c>
      <c r="EI336" s="198">
        <f>IFERROR((VLOOKUP($A336,'1718'!$F$10:$S$408,12,FALSE)/VLOOKUP($A336,'2018'!$F$10:$N$460,9,FALSE))*1000,#N/A)</f>
        <v>3.5722259432909134</v>
      </c>
      <c r="EJ336" s="198">
        <f>IFERROR((VLOOKUP($A336,'1819'!$F$10:$S$408,12,FALSE)/VLOOKUP($A336,'2018'!$F$10:$N$460,9,FALSE))*1000,#N/A)</f>
        <v>2.7908015181960257</v>
      </c>
      <c r="EK336" s="198">
        <f>IFERROR((VLOOKUP($A336,'1920'!$F$10:$S$408,12,FALSE)/VLOOKUP($A336,'2019'!$F$10:$N$464,8,FALSE))*1000,#N/A)</f>
        <v>5.5538893887389333</v>
      </c>
      <c r="EL336" s="198">
        <f>IFERROR((VLOOKUP($A336,'20 21'!$F$10:$S$408,12,FALSE)/VLOOKUP($A336,'2020'!$F$10:$N$469,8,FALSE))*1000,#N/A)</f>
        <v>2.2202856397475532</v>
      </c>
      <c r="EM336" s="198">
        <f>IFERROR((VLOOKUP($A336,'21 22'!$F$10:$S$408,12,FALSE)/VLOOKUP($A336,'2021'!$F$10:$N$469,8,FALSE))*1000,#N/A)</f>
        <v>2.4270773575746878</v>
      </c>
      <c r="EN336" s="198">
        <f>IFERROR((VLOOKUP($A336,'22 23'!$F$10:$S$408,12,FALSE)/VLOOKUP($A336,'2022'!$F$10:$N$469,8,FALSE))*1000,#N/A)</f>
        <v>1.2081804801968237</v>
      </c>
      <c r="EO336" s="196">
        <f>IFERROR((VLOOKUP($A336,'23 24'!$F$7:$S$408,12,FALSE)/VLOOKUP($A336,'2023'!$C$7:$N$469,9,FALSE))*1000,#N/A)</f>
        <v>3.1692257253701981</v>
      </c>
    </row>
    <row r="337" spans="1:145" x14ac:dyDescent="0.3">
      <c r="A337" t="s">
        <v>1986</v>
      </c>
      <c r="B337" t="s">
        <v>1743</v>
      </c>
      <c r="M337" t="str">
        <f>IF(VLOOKUP($A337,'1920'!$F$10:$M$408,1,FALSE)=VLOOKUP($A337,'2019'!$F$10:$M$464,1,FALSE),VLOOKUP($A337,'1920'!$F$10:$M$408,1,FALSE),FALSE)</f>
        <v>Bournemouth, Christchurch and Poole</v>
      </c>
      <c r="N337" t="str">
        <f>IF(VLOOKUP($A337,'20 21'!$F$10:$N$408,1,FALSE)=VLOOKUP($A337,'2020'!$F$10:$O$468,1,FALSE),VLOOKUP($A337,'20 21'!$F$10:$N$408,1,FALSE),FALSE)</f>
        <v>Bournemouth, Christchurch and Poole</v>
      </c>
      <c r="O337" t="str">
        <f>IF(VLOOKUP($A337,'21 22'!$F$10:$N$408,1,FALSE)=VLOOKUP($A337,'2021'!$F$10:$O$471,1,FALSE),VLOOKUP($A337,'21 22'!$F$10:$N$408,1,FALSE),FALSE)</f>
        <v>Bournemouth, Christchurch and Poole</v>
      </c>
      <c r="P337" t="str">
        <f>IF(VLOOKUP($A337,'22 23'!$F$10:$N$408,1,FALSE)=VLOOKUP($A337,'2022'!$F$10:$O$468,1,FALSE),VLOOKUP($A337,'22 23'!$F$10:$N$408,1,FALSE),FALSE)</f>
        <v>Bournemouth, Christchurch and Poole</v>
      </c>
      <c r="Q337" t="str">
        <f>IF(VLOOKUP($A337,'23 24'!$F$7:$N$408,1,FALSE)=VLOOKUP($A337,'2023'!$C$7:$O$468,1,FALSE),VLOOKUP($A337,'23 24'!$F$7:$N$408,1,FALSE),FALSE)</f>
        <v>Bournemouth, Christchurch and Poole</v>
      </c>
      <c r="S337" s="196" t="e">
        <v>#N/A</v>
      </c>
      <c r="T337" s="196" t="e">
        <v>#N/A</v>
      </c>
      <c r="U337" s="196" t="e">
        <v>#N/A</v>
      </c>
      <c r="V337" s="196" t="e">
        <v>#N/A</v>
      </c>
      <c r="W337" s="196" t="e">
        <v>#N/A</v>
      </c>
      <c r="X337" s="196" t="e">
        <v>#N/A</v>
      </c>
      <c r="Y337" s="196" t="e">
        <v>#N/A</v>
      </c>
      <c r="Z337" s="196" t="e">
        <v>#N/A</v>
      </c>
      <c r="AA337" s="196" t="e">
        <v>#N/A</v>
      </c>
      <c r="AB337" s="196" t="e">
        <v>#N/A</v>
      </c>
      <c r="AC337" s="196">
        <f>IFERROR((VLOOKUP($A337,'1920'!$F$10:$L$408,4,FALSE)/VLOOKUP($A337,'2019'!$F$10:$N$464,8,FALSE))*1000,#N/A)</f>
        <v>2.4488596476907256</v>
      </c>
      <c r="AD337" s="196">
        <f>IFERROR((VLOOKUP($A337,'20 21'!$F$10:$M$408,4,FALSE)/VLOOKUP($A337,'2020'!$F$10:$N$469,8,FALSE))*1000,#N/A)</f>
        <v>2.5345931519607232</v>
      </c>
      <c r="AE337" s="196">
        <f>IFERROR((VLOOKUP($A337,'21 22'!$F$10:$M$408,4,FALSE)/VLOOKUP($A337,'2021'!$F$10:$N$469,8,FALSE))*1000,#N/A)</f>
        <v>1.5035898206969138</v>
      </c>
      <c r="AF337" s="196">
        <f>IFERROR((VLOOKUP($A337,'22 23'!$F$10:$M$408,4,FALSE)/VLOOKUP($A337,'2022'!$F$10:$N$469,8,FALSE))*1000,#N/A)</f>
        <v>1.8189891770143969</v>
      </c>
      <c r="AG337" s="196">
        <f>IFERROR((VLOOKUP($A337,'23 24'!$F$7:$M$408,4,FALSE)/VLOOKUP($A337,'2023'!$C$7:$N$469,9,FALSE))*1000,#N/A)</f>
        <v>0.95902818477276364</v>
      </c>
      <c r="AI337" s="196" t="e">
        <v>#N/A</v>
      </c>
      <c r="AJ337" s="196" t="e">
        <v>#N/A</v>
      </c>
      <c r="AK337" s="196" t="e">
        <v>#N/A</v>
      </c>
      <c r="AL337" s="196" t="e">
        <v>#N/A</v>
      </c>
      <c r="AM337" s="196" t="e">
        <v>#N/A</v>
      </c>
      <c r="AN337" s="196" t="e">
        <v>#N/A</v>
      </c>
      <c r="AO337" s="196" t="e">
        <v>#N/A</v>
      </c>
      <c r="AP337" s="196" t="e">
        <v>#N/A</v>
      </c>
      <c r="AQ337" s="196" t="e">
        <v>#N/A</v>
      </c>
      <c r="AR337" s="196" t="e">
        <v>#N/A</v>
      </c>
      <c r="AS337" s="196">
        <f>IFERROR((VLOOKUP($A337,'1920'!$F$10:$L$408,5,FALSE)/VLOOKUP($A337,'2019'!$F$10:$N$464,8,FALSE))*1000,#N/A)</f>
        <v>0.27209551641008056</v>
      </c>
      <c r="AT337" s="196">
        <f>IFERROR((VLOOKUP($A337,'20 21'!$F$10:$L$408,5,FALSE)/VLOOKUP($A337,'2020'!$F$10:$N$469,8,FALSE))*1000,#N/A)</f>
        <v>0.21571005548601901</v>
      </c>
      <c r="AU337" s="196">
        <f>IFERROR((VLOOKUP($A337,'21 22'!$F$10:$L$408,5,FALSE)/VLOOKUP($A337,'2021'!$F$10:$N$469,8,FALSE))*1000,#N/A)</f>
        <v>0.10739927290692242</v>
      </c>
      <c r="AV337" s="196">
        <f>IFERROR((VLOOKUP($A337,'22 23'!$F$10:$L$408,5,FALSE)/VLOOKUP($A337,'2022'!$F$10:$N$469,8,FALSE))*1000,#N/A)</f>
        <v>0.21399872670757608</v>
      </c>
      <c r="AW337" s="196">
        <f>IFERROR((VLOOKUP($A337,'23 24'!$F$7:$M$408,5,FALSE)/VLOOKUP($A337,'2023'!$C$7:$N$469,9,FALSE))*1000,#N/A)</f>
        <v>0.10655868719697373</v>
      </c>
      <c r="AY337" s="196" t="e">
        <v>#N/A</v>
      </c>
      <c r="AZ337" s="196" t="e">
        <v>#N/A</v>
      </c>
      <c r="BA337" s="196" t="e">
        <v>#N/A</v>
      </c>
      <c r="BB337" s="196" t="e">
        <v>#N/A</v>
      </c>
      <c r="BC337" s="196" t="e">
        <v>#N/A</v>
      </c>
      <c r="BD337" s="196" t="e">
        <v>#N/A</v>
      </c>
      <c r="BE337" s="196" t="e">
        <v>#N/A</v>
      </c>
      <c r="BF337" s="196" t="e">
        <v>#N/A</v>
      </c>
      <c r="BG337" s="196" t="e">
        <v>#N/A</v>
      </c>
      <c r="BH337" s="196" t="e">
        <v>#N/A</v>
      </c>
      <c r="BI337" s="196">
        <f>IFERROR((VLOOKUP($A337,'1920'!$F$10:$L$408,6,FALSE)/VLOOKUP($A337,'2019'!$F$10:$N$464,8,FALSE))*1000,#N/A)</f>
        <v>5.4419103282016122E-2</v>
      </c>
      <c r="BJ337" s="196">
        <f>IFERROR((VLOOKUP($A337,'20 21'!$F$10:$L$408,6,FALSE)/VLOOKUP($A337,'2020'!$F$10:$N$469,8,FALSE))*1000,#N/A)</f>
        <v>0</v>
      </c>
      <c r="BK337" s="196">
        <f>IFERROR((VLOOKUP($A337,'21 22'!$F$10:$L$408,6,FALSE)/VLOOKUP($A337,'2021'!$F$10:$N$469,8,FALSE))*1000,#N/A)</f>
        <v>0</v>
      </c>
      <c r="BL337" s="196">
        <f>IFERROR((VLOOKUP($A337,'22 23'!$F$10:$L$408,6,FALSE)/VLOOKUP($A337,'2022'!$F$10:$N$469,8,FALSE))*1000,#N/A)</f>
        <v>0</v>
      </c>
      <c r="BM337" s="196">
        <f>IFERROR((VLOOKUP($A337,'23 24'!$F$7:$M$408,6,FALSE)/VLOOKUP($A337,'2023'!$C$7:$N$469,9,FALSE))*1000,#N/A)</f>
        <v>0</v>
      </c>
      <c r="BO337" s="196" t="e">
        <v>#N/A</v>
      </c>
      <c r="BP337" s="196" t="e">
        <v>#N/A</v>
      </c>
      <c r="BQ337" s="196" t="e">
        <v>#N/A</v>
      </c>
      <c r="BR337" s="196" t="e">
        <v>#N/A</v>
      </c>
      <c r="BS337" s="196" t="e">
        <v>#N/A</v>
      </c>
      <c r="BT337" s="196" t="e">
        <v>#N/A</v>
      </c>
      <c r="BU337" s="196" t="e">
        <v>#N/A</v>
      </c>
      <c r="BV337" s="196" t="e">
        <v>#N/A</v>
      </c>
      <c r="BW337" s="196" t="e">
        <v>#N/A</v>
      </c>
      <c r="BX337" s="196" t="e">
        <v>#N/A</v>
      </c>
      <c r="BY337" s="196">
        <f>IFERROR((VLOOKUP($A337,'1920'!$F$10:$L$408,7,FALSE)/VLOOKUP($A337,'2019'!$F$10:$N$464,8,FALSE))*1000,#N/A)</f>
        <v>2.7753742673828223</v>
      </c>
      <c r="BZ337" s="196">
        <f>IFERROR((VLOOKUP($A337,'20 21'!$F$10:$L$408,7,FALSE)/VLOOKUP($A337,'2020'!$F$10:$N$469,8,FALSE))*1000,#N/A)</f>
        <v>2.7503032074467426</v>
      </c>
      <c r="CA337" s="196">
        <f>IFERROR((VLOOKUP($A337,'21 22'!$F$10:$L$408,7,FALSE)/VLOOKUP($A337,'2021'!$F$10:$N$469,8,FALSE))*1000,#N/A)</f>
        <v>1.6109890936038362</v>
      </c>
      <c r="CB337" s="196">
        <f>IFERROR((VLOOKUP($A337,'22 23'!$F$10:$L$408,7,FALSE)/VLOOKUP($A337,'2022'!$F$10:$N$469,8,FALSE))*1000,#N/A)</f>
        <v>2.0864875853988667</v>
      </c>
      <c r="CC337" s="196">
        <f>IFERROR((VLOOKUP($A337,'23 24'!$F$7:$M$408,7,FALSE)/VLOOKUP($A337,'2023'!$C$7:$N$469,9,FALSE))*1000,#N/A)</f>
        <v>1.0655868719697374</v>
      </c>
      <c r="CE337" s="196" t="e">
        <v>#N/A</v>
      </c>
      <c r="CF337" s="196" t="e">
        <v>#N/A</v>
      </c>
      <c r="CG337" s="196" t="e">
        <v>#N/A</v>
      </c>
      <c r="CH337" s="196" t="e">
        <v>#N/A</v>
      </c>
      <c r="CI337" s="196" t="e">
        <v>#N/A</v>
      </c>
      <c r="CJ337" s="196" t="e">
        <v>#N/A</v>
      </c>
      <c r="CK337" s="196" t="e">
        <v>#N/A</v>
      </c>
      <c r="CL337" s="196" t="e">
        <v>#N/A</v>
      </c>
      <c r="CM337" s="196" t="e">
        <v>#N/A</v>
      </c>
      <c r="CN337" s="196" t="e">
        <v>#N/A</v>
      </c>
      <c r="CO337" s="198">
        <f>IFERROR((VLOOKUP($A337,'1920'!$F$10:$S$408,9,FALSE)/VLOOKUP($A337,'2019'!$F$10:$N$464,8,FALSE))*1000,#N/A)</f>
        <v>5.8772631544577409</v>
      </c>
      <c r="CP337" s="198">
        <f>IFERROR((VLOOKUP($A337,'20 21'!$F$10:$S$408,9,FALSE)/VLOOKUP($A337,'2020'!$F$10:$N$469,8,FALSE))*1000,#N/A)</f>
        <v>2.4806656380892185</v>
      </c>
      <c r="CQ337" s="198">
        <f>IFERROR((VLOOKUP($A337,'21 22'!$F$10:$S$408,9,FALSE)/VLOOKUP($A337,'2021'!$F$10:$N$469,8,FALSE))*1000,#N/A)</f>
        <v>1.6109890936038362</v>
      </c>
      <c r="CR337" s="198">
        <f>IFERROR((VLOOKUP($A337,'22 23'!$F$10:$S$408,9,FALSE)/VLOOKUP($A337,'2022'!$F$10:$N$469,8,FALSE))*1000,#N/A)</f>
        <v>1.6584901319837146</v>
      </c>
      <c r="CS337" s="196">
        <f>IFERROR((VLOOKUP($A337,'23 24'!$F$7:$S$408,9,FALSE)/VLOOKUP($A337,'2023'!$C$7:$N$469,9,FALSE))*1000,#N/A)</f>
        <v>0.63935212318184242</v>
      </c>
      <c r="CU337" s="196" t="e">
        <v>#N/A</v>
      </c>
      <c r="CV337" s="196" t="e">
        <v>#N/A</v>
      </c>
      <c r="CW337" s="196" t="e">
        <v>#N/A</v>
      </c>
      <c r="CX337" s="196" t="e">
        <v>#N/A</v>
      </c>
      <c r="CY337" s="196" t="e">
        <v>#N/A</v>
      </c>
      <c r="CZ337" s="196" t="e">
        <v>#N/A</v>
      </c>
      <c r="DA337" s="196" t="e">
        <v>#N/A</v>
      </c>
      <c r="DB337" s="196" t="e">
        <v>#N/A</v>
      </c>
      <c r="DC337" s="196" t="e">
        <v>#N/A</v>
      </c>
      <c r="DD337" s="196" t="e">
        <v>#N/A</v>
      </c>
      <c r="DE337" s="198">
        <f>IFERROR((VLOOKUP($A337,'1920'!$F$10:$S$408,10,FALSE)/VLOOKUP($A337,'2019'!$F$10:$N$464,8,FALSE))*1000,#N/A)</f>
        <v>5.4419103282016122E-2</v>
      </c>
      <c r="DF337" s="198">
        <f>IFERROR((VLOOKUP($A337,'20 21'!$F$10:$S$408,10,FALSE)/VLOOKUP($A337,'2020'!$F$10:$N$469,8,FALSE))*1000,#N/A)</f>
        <v>0.10785502774300951</v>
      </c>
      <c r="DG337" s="198">
        <f>IFERROR((VLOOKUP($A337,'21 22'!$F$10:$S$408,10,FALSE)/VLOOKUP($A337,'2021'!$F$10:$N$469,8,FALSE))*1000,#N/A)</f>
        <v>0.16109890936038362</v>
      </c>
      <c r="DH337" s="198">
        <f>IFERROR((VLOOKUP($A337,'22 23'!$F$10:$S$408,10,FALSE)/VLOOKUP($A337,'2022'!$F$10:$N$469,8,FALSE))*1000,#N/A)</f>
        <v>0.10699936335378804</v>
      </c>
      <c r="DI337" s="196">
        <f>IFERROR((VLOOKUP($A337,'23 24'!$F$7:$S$408,10,FALSE)/VLOOKUP($A337,'2023'!$C$7:$N$469,9,FALSE))*1000,#N/A)</f>
        <v>0.21311737439394746</v>
      </c>
      <c r="DK337" s="196" t="e">
        <v>#N/A</v>
      </c>
      <c r="DL337" s="196" t="e">
        <v>#N/A</v>
      </c>
      <c r="DM337" s="196" t="e">
        <v>#N/A</v>
      </c>
      <c r="DN337" s="196" t="e">
        <v>#N/A</v>
      </c>
      <c r="DO337" s="196" t="e">
        <v>#N/A</v>
      </c>
      <c r="DP337" s="196" t="e">
        <v>#N/A</v>
      </c>
      <c r="DQ337" s="196" t="e">
        <v>#N/A</v>
      </c>
      <c r="DR337" s="196" t="e">
        <v>#N/A</v>
      </c>
      <c r="DS337" s="196" t="e">
        <v>#N/A</v>
      </c>
      <c r="DT337" s="196" t="e">
        <v>#N/A</v>
      </c>
      <c r="DU337" s="198">
        <f>IFERROR((VLOOKUP($A337,'1920'!$F$10:$S$408,11,FALSE)/VLOOKUP($A337,'2019'!$F$10:$N$464,8,FALSE))*1000,#N/A)</f>
        <v>0</v>
      </c>
      <c r="DV337" s="198">
        <f>IFERROR((VLOOKUP($A337,'20 21'!$F$10:$S$408,11,FALSE)/VLOOKUP($A337,'2020'!$F$10:$N$469,8,FALSE))*1000,#N/A)</f>
        <v>0</v>
      </c>
      <c r="DW337" s="198">
        <f>IFERROR((VLOOKUP($A337,'21 22'!$F$10:$S$408,11,FALSE)/VLOOKUP($A337,'2021'!$F$10:$N$469,8,FALSE))*1000,#N/A)</f>
        <v>0</v>
      </c>
      <c r="DX337" s="198">
        <f>IFERROR((VLOOKUP($A337,'22 23'!$F$10:$S$408,11,FALSE)/VLOOKUP($A337,'2022'!$F$10:$N$469,8,FALSE))*1000,#N/A)</f>
        <v>0</v>
      </c>
      <c r="DY337" s="196">
        <f>IFERROR((VLOOKUP($A337,'23 24'!$F$7:$S$408,11,FALSE)/VLOOKUP($A337,'2023'!$C$7:$N$469,9,FALSE))*1000,#N/A)</f>
        <v>0</v>
      </c>
      <c r="EA337" s="196" t="e">
        <v>#N/A</v>
      </c>
      <c r="EB337" s="196" t="e">
        <v>#N/A</v>
      </c>
      <c r="EC337" s="196" t="e">
        <v>#N/A</v>
      </c>
      <c r="ED337" s="196" t="e">
        <v>#N/A</v>
      </c>
      <c r="EE337" s="196" t="e">
        <v>#N/A</v>
      </c>
      <c r="EF337" s="196" t="e">
        <v>#N/A</v>
      </c>
      <c r="EG337" s="196" t="e">
        <v>#N/A</v>
      </c>
      <c r="EH337" s="196" t="e">
        <v>#N/A</v>
      </c>
      <c r="EI337" s="196" t="e">
        <v>#N/A</v>
      </c>
      <c r="EJ337" s="196" t="e">
        <v>#N/A</v>
      </c>
      <c r="EK337" s="198">
        <f>IFERROR((VLOOKUP($A337,'1920'!$F$10:$S$408,12,FALSE)/VLOOKUP($A337,'2019'!$F$10:$N$464,8,FALSE))*1000,#N/A)</f>
        <v>5.931682257739757</v>
      </c>
      <c r="EL337" s="198">
        <f>IFERROR((VLOOKUP($A337,'20 21'!$F$10:$S$408,12,FALSE)/VLOOKUP($A337,'2020'!$F$10:$N$469,8,FALSE))*1000,#N/A)</f>
        <v>2.5885206658322284</v>
      </c>
      <c r="EM337" s="198">
        <f>IFERROR((VLOOKUP($A337,'21 22'!$F$10:$S$408,12,FALSE)/VLOOKUP($A337,'2021'!$F$10:$N$469,8,FALSE))*1000,#N/A)</f>
        <v>1.7720880029642201</v>
      </c>
      <c r="EN337" s="198">
        <f>IFERROR((VLOOKUP($A337,'22 23'!$F$10:$S$408,12,FALSE)/VLOOKUP($A337,'2022'!$F$10:$N$469,8,FALSE))*1000,#N/A)</f>
        <v>1.7654894953375027</v>
      </c>
      <c r="EO337" s="196">
        <f>IFERROR((VLOOKUP($A337,'23 24'!$F$7:$S$408,12,FALSE)/VLOOKUP($A337,'2023'!$C$7:$N$469,9,FALSE))*1000,#N/A)</f>
        <v>0.90574884117427679</v>
      </c>
    </row>
    <row r="338" spans="1:145" x14ac:dyDescent="0.3">
      <c r="A338" t="s">
        <v>1987</v>
      </c>
      <c r="B338" t="s">
        <v>1742</v>
      </c>
      <c r="M338" t="str">
        <f>IF(VLOOKUP($A338,'1920'!$F$10:$M$408,1,FALSE)=VLOOKUP($A338,'2019'!$F$10:$M$464,1,FALSE),VLOOKUP($A338,'1920'!$F$10:$M$408,1,FALSE),FALSE)</f>
        <v>Dorset Council</v>
      </c>
      <c r="N338" t="str">
        <f>IF(VLOOKUP($A338,'20 21'!$F$10:$N$408,1,FALSE)=VLOOKUP($A338,'2020'!$F$10:$O$468,1,FALSE),VLOOKUP($A338,'20 21'!$F$10:$N$408,1,FALSE),FALSE)</f>
        <v>Dorset Council</v>
      </c>
      <c r="O338" t="str">
        <f>IF(VLOOKUP($A338,'21 22'!$F$10:$N$408,1,FALSE)=VLOOKUP($A338,'2021'!$F$10:$O$471,1,FALSE),VLOOKUP($A338,'21 22'!$F$10:$N$408,1,FALSE),FALSE)</f>
        <v>Dorset Council</v>
      </c>
      <c r="P338" t="str">
        <f>IF(VLOOKUP($A338,'22 23'!$F$10:$N$408,1,FALSE)=VLOOKUP($A338,'2022'!$F$10:$O$468,1,FALSE),VLOOKUP($A338,'22 23'!$F$10:$N$408,1,FALSE),FALSE)</f>
        <v>Dorset Council</v>
      </c>
      <c r="Q338" t="str">
        <f>IF(VLOOKUP($A338,'23 24'!$F$7:$N$408,1,FALSE)=VLOOKUP($A338,'2023'!$C$7:$O$468,1,FALSE),VLOOKUP($A338,'23 24'!$F$7:$N$408,1,FALSE),FALSE)</f>
        <v>Dorset Council</v>
      </c>
      <c r="S338" s="196" t="e">
        <v>#N/A</v>
      </c>
      <c r="T338" s="196" t="e">
        <v>#N/A</v>
      </c>
      <c r="U338" s="196" t="e">
        <v>#N/A</v>
      </c>
      <c r="V338" s="196" t="e">
        <v>#N/A</v>
      </c>
      <c r="W338" s="196" t="e">
        <v>#N/A</v>
      </c>
      <c r="X338" s="196" t="e">
        <v>#N/A</v>
      </c>
      <c r="Y338" s="196" t="e">
        <v>#N/A</v>
      </c>
      <c r="Z338" s="196" t="e">
        <v>#N/A</v>
      </c>
      <c r="AA338" s="196" t="e">
        <v>#N/A</v>
      </c>
      <c r="AB338" s="196" t="e">
        <v>#N/A</v>
      </c>
      <c r="AC338" s="196">
        <f>IFERROR((VLOOKUP($A338,'1920'!$F$10:$L$408,4,FALSE)/VLOOKUP($A338,'2019'!$F$10:$N$464,8,FALSE))*1000,#N/A)</f>
        <v>3.6532915603429665</v>
      </c>
      <c r="AD338" s="196">
        <f>IFERROR((VLOOKUP($A338,'20 21'!$F$10:$M$408,4,FALSE)/VLOOKUP($A338,'2020'!$F$10:$N$469,8,FALSE))*1000,#N/A)</f>
        <v>3.567833293263821</v>
      </c>
      <c r="AE338" s="196">
        <f>IFERROR((VLOOKUP($A338,'21 22'!$F$10:$M$408,4,FALSE)/VLOOKUP($A338,'2021'!$F$10:$N$469,8,FALSE))*1000,#N/A)</f>
        <v>7.9533259610722835</v>
      </c>
      <c r="AF338" s="196">
        <f>IFERROR((VLOOKUP($A338,'22 23'!$F$10:$M$408,4,FALSE)/VLOOKUP($A338,'2022'!$F$10:$N$469,8,FALSE))*1000,#N/A)</f>
        <v>8.5765606373625189</v>
      </c>
      <c r="AG338" s="196">
        <f>IFERROR((VLOOKUP($A338,'23 24'!$F$7:$M$408,4,FALSE)/VLOOKUP($A338,'2023'!$C$7:$N$469,9,FALSE))*1000,#N/A)</f>
        <v>4.9700195594318144</v>
      </c>
      <c r="AI338" s="196" t="e">
        <v>#N/A</v>
      </c>
      <c r="AJ338" s="196" t="e">
        <v>#N/A</v>
      </c>
      <c r="AK338" s="196" t="e">
        <v>#N/A</v>
      </c>
      <c r="AL338" s="196" t="e">
        <v>#N/A</v>
      </c>
      <c r="AM338" s="196" t="e">
        <v>#N/A</v>
      </c>
      <c r="AN338" s="196" t="e">
        <v>#N/A</v>
      </c>
      <c r="AO338" s="196" t="e">
        <v>#N/A</v>
      </c>
      <c r="AP338" s="196" t="e">
        <v>#N/A</v>
      </c>
      <c r="AQ338" s="196" t="e">
        <v>#N/A</v>
      </c>
      <c r="AR338" s="196" t="e">
        <v>#N/A</v>
      </c>
      <c r="AS338" s="196">
        <f>IFERROR((VLOOKUP($A338,'1920'!$F$10:$L$408,5,FALSE)/VLOOKUP($A338,'2019'!$F$10:$N$464,8,FALSE))*1000,#N/A)</f>
        <v>0.88564643887102223</v>
      </c>
      <c r="AT338" s="196">
        <f>IFERROR((VLOOKUP($A338,'20 21'!$F$10:$L$408,5,FALSE)/VLOOKUP($A338,'2020'!$F$10:$N$469,8,FALSE))*1000,#N/A)</f>
        <v>1.482023060278818</v>
      </c>
      <c r="AU338" s="196">
        <f>IFERROR((VLOOKUP($A338,'21 22'!$F$10:$L$408,5,FALSE)/VLOOKUP($A338,'2021'!$F$10:$N$469,8,FALSE))*1000,#N/A)</f>
        <v>1.4708205544448743</v>
      </c>
      <c r="AV338" s="196">
        <f>IFERROR((VLOOKUP($A338,'22 23'!$F$10:$L$408,5,FALSE)/VLOOKUP($A338,'2022'!$F$10:$N$469,8,FALSE))*1000,#N/A)</f>
        <v>1.6721596211209941</v>
      </c>
      <c r="AW338" s="196">
        <f>IFERROR((VLOOKUP($A338,'23 24'!$F$7:$M$408,5,FALSE)/VLOOKUP($A338,'2023'!$C$7:$N$469,9,FALSE))*1000,#N/A)</f>
        <v>1.6566731864772715</v>
      </c>
      <c r="AY338" s="196" t="e">
        <v>#N/A</v>
      </c>
      <c r="AZ338" s="196" t="e">
        <v>#N/A</v>
      </c>
      <c r="BA338" s="196" t="e">
        <v>#N/A</v>
      </c>
      <c r="BB338" s="196" t="e">
        <v>#N/A</v>
      </c>
      <c r="BC338" s="196" t="e">
        <v>#N/A</v>
      </c>
      <c r="BD338" s="196" t="e">
        <v>#N/A</v>
      </c>
      <c r="BE338" s="196" t="e">
        <v>#N/A</v>
      </c>
      <c r="BF338" s="196" t="e">
        <v>#N/A</v>
      </c>
      <c r="BG338" s="196" t="e">
        <v>#N/A</v>
      </c>
      <c r="BH338" s="196" t="e">
        <v>#N/A</v>
      </c>
      <c r="BI338" s="196">
        <f>IFERROR((VLOOKUP($A338,'1920'!$F$10:$L$408,6,FALSE)/VLOOKUP($A338,'2019'!$F$10:$N$464,8,FALSE))*1000,#N/A)</f>
        <v>0</v>
      </c>
      <c r="BJ338" s="196">
        <f>IFERROR((VLOOKUP($A338,'20 21'!$F$10:$L$408,6,FALSE)/VLOOKUP($A338,'2020'!$F$10:$N$469,8,FALSE))*1000,#N/A)</f>
        <v>0</v>
      </c>
      <c r="BK338" s="196">
        <f>IFERROR((VLOOKUP($A338,'21 22'!$F$10:$L$408,6,FALSE)/VLOOKUP($A338,'2021'!$F$10:$N$469,8,FALSE))*1000,#N/A)</f>
        <v>0</v>
      </c>
      <c r="BL338" s="196">
        <f>IFERROR((VLOOKUP($A338,'22 23'!$F$10:$L$408,6,FALSE)/VLOOKUP($A338,'2022'!$F$10:$N$469,8,FALSE))*1000,#N/A)</f>
        <v>0</v>
      </c>
      <c r="BM338" s="196">
        <f>IFERROR((VLOOKUP($A338,'23 24'!$F$7:$M$408,6,FALSE)/VLOOKUP($A338,'2023'!$C$7:$N$469,9,FALSE))*1000,#N/A)</f>
        <v>0</v>
      </c>
      <c r="BO338" s="196" t="e">
        <v>#N/A</v>
      </c>
      <c r="BP338" s="196" t="e">
        <v>#N/A</v>
      </c>
      <c r="BQ338" s="196" t="e">
        <v>#N/A</v>
      </c>
      <c r="BR338" s="196" t="e">
        <v>#N/A</v>
      </c>
      <c r="BS338" s="196" t="e">
        <v>#N/A</v>
      </c>
      <c r="BT338" s="196" t="e">
        <v>#N/A</v>
      </c>
      <c r="BU338" s="196" t="e">
        <v>#N/A</v>
      </c>
      <c r="BV338" s="196" t="e">
        <v>#N/A</v>
      </c>
      <c r="BW338" s="196" t="e">
        <v>#N/A</v>
      </c>
      <c r="BX338" s="196" t="e">
        <v>#N/A</v>
      </c>
      <c r="BY338" s="196">
        <f>IFERROR((VLOOKUP($A338,'1920'!$F$10:$L$408,7,FALSE)/VLOOKUP($A338,'2019'!$F$10:$N$464,8,FALSE))*1000,#N/A)</f>
        <v>4.4835850967845499</v>
      </c>
      <c r="BZ338" s="196">
        <f>IFERROR((VLOOKUP($A338,'20 21'!$F$10:$L$408,7,FALSE)/VLOOKUP($A338,'2020'!$F$10:$N$469,8,FALSE))*1000,#N/A)</f>
        <v>4.9949666105693495</v>
      </c>
      <c r="CA338" s="196">
        <f>IFERROR((VLOOKUP($A338,'21 22'!$F$10:$L$408,7,FALSE)/VLOOKUP($A338,'2021'!$F$10:$N$469,8,FALSE))*1000,#N/A)</f>
        <v>9.4241465155171564</v>
      </c>
      <c r="CB338" s="196">
        <f>IFERROR((VLOOKUP($A338,'22 23'!$F$10:$L$408,7,FALSE)/VLOOKUP($A338,'2022'!$F$10:$N$469,8,FALSE))*1000,#N/A)</f>
        <v>10.248720258483514</v>
      </c>
      <c r="CC338" s="196">
        <f>IFERROR((VLOOKUP($A338,'23 24'!$F$7:$M$408,7,FALSE)/VLOOKUP($A338,'2023'!$C$7:$N$469,9,FALSE))*1000,#N/A)</f>
        <v>6.6266927459090859</v>
      </c>
      <c r="CE338" s="196" t="e">
        <v>#N/A</v>
      </c>
      <c r="CF338" s="196" t="e">
        <v>#N/A</v>
      </c>
      <c r="CG338" s="196" t="e">
        <v>#N/A</v>
      </c>
      <c r="CH338" s="196" t="e">
        <v>#N/A</v>
      </c>
      <c r="CI338" s="196" t="e">
        <v>#N/A</v>
      </c>
      <c r="CJ338" s="196" t="e">
        <v>#N/A</v>
      </c>
      <c r="CK338" s="196" t="e">
        <v>#N/A</v>
      </c>
      <c r="CL338" s="196" t="e">
        <v>#N/A</v>
      </c>
      <c r="CM338" s="196" t="e">
        <v>#N/A</v>
      </c>
      <c r="CN338" s="196" t="e">
        <v>#N/A</v>
      </c>
      <c r="CO338" s="198">
        <f>IFERROR((VLOOKUP($A338,'1920'!$F$10:$S$408,9,FALSE)/VLOOKUP($A338,'2019'!$F$10:$N$464,8,FALSE))*1000,#N/A)</f>
        <v>4.7603496089317439</v>
      </c>
      <c r="CP338" s="198">
        <f>IFERROR((VLOOKUP($A338,'20 21'!$F$10:$S$408,9,FALSE)/VLOOKUP($A338,'2020'!$F$10:$N$469,8,FALSE))*1000,#N/A)</f>
        <v>4.6107384097563227</v>
      </c>
      <c r="CQ338" s="198">
        <f>IFERROR((VLOOKUP($A338,'21 22'!$F$10:$S$408,9,FALSE)/VLOOKUP($A338,'2021'!$F$10:$N$469,8,FALSE))*1000,#N/A)</f>
        <v>5.447483534981016</v>
      </c>
      <c r="CR338" s="198">
        <f>IFERROR((VLOOKUP($A338,'22 23'!$F$10:$S$408,9,FALSE)/VLOOKUP($A338,'2022'!$F$10:$N$469,8,FALSE))*1000,#N/A)</f>
        <v>6.4189353197870425</v>
      </c>
      <c r="CS338" s="196">
        <f>IFERROR((VLOOKUP($A338,'23 24'!$F$7:$S$408,9,FALSE)/VLOOKUP($A338,'2023'!$C$7:$N$469,9,FALSE))*1000,#N/A)</f>
        <v>5.5044302647470627</v>
      </c>
      <c r="CU338" s="196" t="e">
        <v>#N/A</v>
      </c>
      <c r="CV338" s="196" t="e">
        <v>#N/A</v>
      </c>
      <c r="CW338" s="196" t="e">
        <v>#N/A</v>
      </c>
      <c r="CX338" s="196" t="e">
        <v>#N/A</v>
      </c>
      <c r="CY338" s="196" t="e">
        <v>#N/A</v>
      </c>
      <c r="CZ338" s="196" t="e">
        <v>#N/A</v>
      </c>
      <c r="DA338" s="196" t="e">
        <v>#N/A</v>
      </c>
      <c r="DB338" s="196" t="e">
        <v>#N/A</v>
      </c>
      <c r="DC338" s="196" t="e">
        <v>#N/A</v>
      </c>
      <c r="DD338" s="196" t="e">
        <v>#N/A</v>
      </c>
      <c r="DE338" s="198">
        <f>IFERROR((VLOOKUP($A338,'1920'!$F$10:$S$408,10,FALSE)/VLOOKUP($A338,'2019'!$F$10:$N$464,8,FALSE))*1000,#N/A)</f>
        <v>0.88564643887102223</v>
      </c>
      <c r="DF338" s="198">
        <f>IFERROR((VLOOKUP($A338,'20 21'!$F$10:$S$408,10,FALSE)/VLOOKUP($A338,'2020'!$F$10:$N$469,8,FALSE))*1000,#N/A)</f>
        <v>1.2624640883856597</v>
      </c>
      <c r="DG338" s="198">
        <f>IFERROR((VLOOKUP($A338,'21 22'!$F$10:$S$408,10,FALSE)/VLOOKUP($A338,'2021'!$F$10:$N$469,8,FALSE))*1000,#N/A)</f>
        <v>1.2529212130456335</v>
      </c>
      <c r="DH338" s="198">
        <f>IFERROR((VLOOKUP($A338,'22 23'!$F$10:$S$408,10,FALSE)/VLOOKUP($A338,'2022'!$F$10:$N$469,8,FALSE))*1000,#N/A)</f>
        <v>1.3485158234846728</v>
      </c>
      <c r="DI338" s="196">
        <f>IFERROR((VLOOKUP($A338,'23 24'!$F$7:$S$408,10,FALSE)/VLOOKUP($A338,'2023'!$C$7:$N$469,9,FALSE))*1000,#N/A)</f>
        <v>1.5497910454142216</v>
      </c>
      <c r="DK338" s="196" t="e">
        <v>#N/A</v>
      </c>
      <c r="DL338" s="196" t="e">
        <v>#N/A</v>
      </c>
      <c r="DM338" s="196" t="e">
        <v>#N/A</v>
      </c>
      <c r="DN338" s="196" t="e">
        <v>#N/A</v>
      </c>
      <c r="DO338" s="196" t="e">
        <v>#N/A</v>
      </c>
      <c r="DP338" s="196" t="e">
        <v>#N/A</v>
      </c>
      <c r="DQ338" s="196" t="e">
        <v>#N/A</v>
      </c>
      <c r="DR338" s="196" t="e">
        <v>#N/A</v>
      </c>
      <c r="DS338" s="196" t="e">
        <v>#N/A</v>
      </c>
      <c r="DT338" s="196" t="e">
        <v>#N/A</v>
      </c>
      <c r="DU338" s="198">
        <f>IFERROR((VLOOKUP($A338,'1920'!$F$10:$S$408,11,FALSE)/VLOOKUP($A338,'2019'!$F$10:$N$464,8,FALSE))*1000,#N/A)</f>
        <v>0</v>
      </c>
      <c r="DV338" s="198">
        <f>IFERROR((VLOOKUP($A338,'20 21'!$F$10:$S$408,11,FALSE)/VLOOKUP($A338,'2020'!$F$10:$N$469,8,FALSE))*1000,#N/A)</f>
        <v>0</v>
      </c>
      <c r="DW338" s="198">
        <f>IFERROR((VLOOKUP($A338,'21 22'!$F$10:$S$408,11,FALSE)/VLOOKUP($A338,'2021'!$F$10:$N$469,8,FALSE))*1000,#N/A)</f>
        <v>0</v>
      </c>
      <c r="DX338" s="198">
        <f>IFERROR((VLOOKUP($A338,'22 23'!$F$10:$S$408,11,FALSE)/VLOOKUP($A338,'2022'!$F$10:$N$469,8,FALSE))*1000,#N/A)</f>
        <v>0</v>
      </c>
      <c r="DY338" s="196">
        <f>IFERROR((VLOOKUP($A338,'23 24'!$F$7:$S$408,11,FALSE)/VLOOKUP($A338,'2023'!$C$7:$N$469,9,FALSE))*1000,#N/A)</f>
        <v>0</v>
      </c>
      <c r="EA338" s="196" t="e">
        <v>#N/A</v>
      </c>
      <c r="EB338" s="196" t="e">
        <v>#N/A</v>
      </c>
      <c r="EC338" s="196" t="e">
        <v>#N/A</v>
      </c>
      <c r="ED338" s="196" t="e">
        <v>#N/A</v>
      </c>
      <c r="EE338" s="196" t="e">
        <v>#N/A</v>
      </c>
      <c r="EF338" s="196" t="e">
        <v>#N/A</v>
      </c>
      <c r="EG338" s="196" t="e">
        <v>#N/A</v>
      </c>
      <c r="EH338" s="196" t="e">
        <v>#N/A</v>
      </c>
      <c r="EI338" s="196" t="e">
        <v>#N/A</v>
      </c>
      <c r="EJ338" s="196" t="e">
        <v>#N/A</v>
      </c>
      <c r="EK338" s="198">
        <f>IFERROR((VLOOKUP($A338,'1920'!$F$10:$S$408,12,FALSE)/VLOOKUP($A338,'2019'!$F$10:$N$464,8,FALSE))*1000,#N/A)</f>
        <v>5.6459960478027664</v>
      </c>
      <c r="EL338" s="198">
        <f>IFERROR((VLOOKUP($A338,'20 21'!$F$10:$S$408,12,FALSE)/VLOOKUP($A338,'2020'!$F$10:$N$469,8,FALSE))*1000,#N/A)</f>
        <v>5.9280922411152721</v>
      </c>
      <c r="EM338" s="198">
        <f>IFERROR((VLOOKUP($A338,'21 22'!$F$10:$S$408,12,FALSE)/VLOOKUP($A338,'2021'!$F$10:$N$469,8,FALSE))*1000,#N/A)</f>
        <v>6.7004047480266493</v>
      </c>
      <c r="EN338" s="198">
        <f>IFERROR((VLOOKUP($A338,'22 23'!$F$10:$S$408,12,FALSE)/VLOOKUP($A338,'2022'!$F$10:$N$469,8,FALSE))*1000,#N/A)</f>
        <v>7.7674511432717157</v>
      </c>
      <c r="EO338" s="196">
        <f>IFERROR((VLOOKUP($A338,'23 24'!$F$7:$S$408,12,FALSE)/VLOOKUP($A338,'2023'!$C$7:$N$469,9,FALSE))*1000,#N/A)</f>
        <v>7.0007802396297603</v>
      </c>
    </row>
    <row r="339" spans="1:145" x14ac:dyDescent="0.3">
      <c r="A339" t="s">
        <v>2093</v>
      </c>
      <c r="B339" t="s">
        <v>1741</v>
      </c>
      <c r="N339" t="str">
        <f>IF(VLOOKUP($A339,'20 21'!$F$10:$N$408,1,FALSE)=VLOOKUP($A339,'2020'!$F$10:$O$468,1,FALSE),VLOOKUP($A339,'20 21'!$F$10:$N$408,1,FALSE),FALSE)</f>
        <v>Buckinghamshire Council</v>
      </c>
      <c r="O339" t="str">
        <f>IF(VLOOKUP($A339,'21 22'!$F$10:$N$408,1,FALSE)=VLOOKUP($A339,'2021'!$F$10:$O$471,1,FALSE),VLOOKUP($A339,'21 22'!$F$10:$N$408,1,FALSE),FALSE)</f>
        <v>Buckinghamshire Council</v>
      </c>
      <c r="P339" t="str">
        <f>IF(VLOOKUP($A339,'22 23'!$F$10:$N$408,1,FALSE)=VLOOKUP($A339,'2022'!$F$10:$O$468,1,FALSE),VLOOKUP($A339,'22 23'!$F$10:$N$408,1,FALSE),FALSE)</f>
        <v>Buckinghamshire Council</v>
      </c>
      <c r="Q339" t="str">
        <f>IF(VLOOKUP($A339,'23 24'!$F$7:$N$408,1,FALSE)=VLOOKUP($A339,'2023'!$C$7:$O$468,1,FALSE),VLOOKUP($A339,'23 24'!$F$7:$N$408,1,FALSE),FALSE)</f>
        <v>Buckinghamshire Council</v>
      </c>
      <c r="S339" s="196" t="e">
        <v>#N/A</v>
      </c>
      <c r="T339" s="196" t="e">
        <v>#N/A</v>
      </c>
      <c r="U339" s="196" t="e">
        <v>#N/A</v>
      </c>
      <c r="V339" s="196" t="e">
        <v>#N/A</v>
      </c>
      <c r="W339" s="196" t="e">
        <v>#N/A</v>
      </c>
      <c r="X339" s="196" t="e">
        <v>#N/A</v>
      </c>
      <c r="Y339" s="196" t="e">
        <v>#N/A</v>
      </c>
      <c r="Z339" s="196" t="e">
        <v>#N/A</v>
      </c>
      <c r="AA339" s="196" t="e">
        <v>#N/A</v>
      </c>
      <c r="AB339" s="196" t="e">
        <v>#N/A</v>
      </c>
      <c r="AC339" s="196" t="e">
        <v>#N/A</v>
      </c>
      <c r="AD339" s="196">
        <f>IFERROR((VLOOKUP($A339,'20 21'!$F$10:$M$408,4,FALSE)/VLOOKUP($A339,'2020'!$F$10:$N$469,8,FALSE))*1000,#N/A)</f>
        <v>5.7768507585617739</v>
      </c>
      <c r="AE339" s="196">
        <f>IFERROR((VLOOKUP($A339,'21 22'!$F$10:$M$408,4,FALSE)/VLOOKUP($A339,'2021'!$F$10:$N$469,8,FALSE))*1000,#N/A)</f>
        <v>6.2465026092161944</v>
      </c>
      <c r="AF339" s="196">
        <f>IFERROR((VLOOKUP($A339,'22 23'!$F$10:$M$408,4,FALSE)/VLOOKUP($A339,'2022'!$F$10:$N$469,8,FALSE))*1000,#N/A)</f>
        <v>5.3185557547631097</v>
      </c>
      <c r="AG339" s="196">
        <f>IFERROR((VLOOKUP($A339,'23 24'!$F$7:$M$408,4,FALSE)/VLOOKUP($A339,'2023'!$C$7:$N$469,9,FALSE))*1000,#N/A)</f>
        <v>2.7441907592542556</v>
      </c>
      <c r="AI339" s="196" t="e">
        <v>#N/A</v>
      </c>
      <c r="AJ339" s="196" t="e">
        <v>#N/A</v>
      </c>
      <c r="AK339" s="196" t="e">
        <v>#N/A</v>
      </c>
      <c r="AL339" s="196" t="e">
        <v>#N/A</v>
      </c>
      <c r="AM339" s="196" t="e">
        <v>#N/A</v>
      </c>
      <c r="AN339" s="196" t="e">
        <v>#N/A</v>
      </c>
      <c r="AO339" s="196" t="e">
        <v>#N/A</v>
      </c>
      <c r="AP339" s="196" t="e">
        <v>#N/A</v>
      </c>
      <c r="AQ339" s="196" t="e">
        <v>#N/A</v>
      </c>
      <c r="AR339" s="196" t="e">
        <v>#N/A</v>
      </c>
      <c r="AS339" s="196" t="e">
        <v>#N/A</v>
      </c>
      <c r="AT339" s="196">
        <f>IFERROR((VLOOKUP($A339,'20 21'!$F$10:$L$408,5,FALSE)/VLOOKUP($A339,'2020'!$F$10:$N$469,8,FALSE))*1000,#N/A)</f>
        <v>2.1006730031133722</v>
      </c>
      <c r="AU339" s="196">
        <f>IFERROR((VLOOKUP($A339,'21 22'!$F$10:$L$408,5,FALSE)/VLOOKUP($A339,'2021'!$F$10:$N$469,8,FALSE))*1000,#N/A)</f>
        <v>1.8218965943547234</v>
      </c>
      <c r="AV339" s="196">
        <f>IFERROR((VLOOKUP($A339,'22 23'!$F$10:$L$408,5,FALSE)/VLOOKUP($A339,'2022'!$F$10:$N$469,8,FALSE))*1000,#N/A)</f>
        <v>1.4583136746931107</v>
      </c>
      <c r="AW339" s="196">
        <f>IFERROR((VLOOKUP($A339,'23 24'!$F$7:$M$408,5,FALSE)/VLOOKUP($A339,'2023'!$C$7:$N$469,9,FALSE))*1000,#N/A)</f>
        <v>1.2665495811942717</v>
      </c>
      <c r="AY339" s="196" t="e">
        <v>#N/A</v>
      </c>
      <c r="AZ339" s="196" t="e">
        <v>#N/A</v>
      </c>
      <c r="BA339" s="196" t="e">
        <v>#N/A</v>
      </c>
      <c r="BB339" s="196" t="e">
        <v>#N/A</v>
      </c>
      <c r="BC339" s="196" t="e">
        <v>#N/A</v>
      </c>
      <c r="BD339" s="196" t="e">
        <v>#N/A</v>
      </c>
      <c r="BE339" s="196" t="e">
        <v>#N/A</v>
      </c>
      <c r="BF339" s="196" t="e">
        <v>#N/A</v>
      </c>
      <c r="BG339" s="196" t="e">
        <v>#N/A</v>
      </c>
      <c r="BH339" s="196" t="e">
        <v>#N/A</v>
      </c>
      <c r="BI339" s="196" t="e">
        <v>#N/A</v>
      </c>
      <c r="BJ339" s="196">
        <f>IFERROR((VLOOKUP($A339,'20 21'!$F$10:$L$408,6,FALSE)/VLOOKUP($A339,'2020'!$F$10:$N$469,8,FALSE))*1000,#N/A)</f>
        <v>0</v>
      </c>
      <c r="BK339" s="196">
        <f>IFERROR((VLOOKUP($A339,'21 22'!$F$10:$L$408,6,FALSE)/VLOOKUP($A339,'2021'!$F$10:$N$469,8,FALSE))*1000,#N/A)</f>
        <v>0</v>
      </c>
      <c r="BL339" s="196">
        <f>IFERROR((VLOOKUP($A339,'22 23'!$F$10:$L$408,6,FALSE)/VLOOKUP($A339,'2022'!$F$10:$N$469,8,FALSE))*1000,#N/A)</f>
        <v>0</v>
      </c>
      <c r="BM339" s="196">
        <f>IFERROR((VLOOKUP($A339,'23 24'!$F$7:$M$408,6,FALSE)/VLOOKUP($A339,'2023'!$C$7:$N$469,9,FALSE))*1000,#N/A)</f>
        <v>0</v>
      </c>
      <c r="BO339" s="196" t="e">
        <v>#N/A</v>
      </c>
      <c r="BP339" s="196" t="e">
        <v>#N/A</v>
      </c>
      <c r="BQ339" s="196" t="e">
        <v>#N/A</v>
      </c>
      <c r="BR339" s="196" t="e">
        <v>#N/A</v>
      </c>
      <c r="BS339" s="196" t="e">
        <v>#N/A</v>
      </c>
      <c r="BT339" s="196" t="e">
        <v>#N/A</v>
      </c>
      <c r="BU339" s="196" t="e">
        <v>#N/A</v>
      </c>
      <c r="BV339" s="196" t="e">
        <v>#N/A</v>
      </c>
      <c r="BW339" s="196" t="e">
        <v>#N/A</v>
      </c>
      <c r="BX339" s="196" t="e">
        <v>#N/A</v>
      </c>
      <c r="BY339" s="196" t="e">
        <f>IFERROR((VLOOKUP($A339,'1920'!$F$10:$L$408,7,FALSE)/VLOOKUP($A339,'2019'!$F$10:$N$464,8,FALSE))*1000,#N/A)</f>
        <v>#N/A</v>
      </c>
      <c r="BZ339" s="196">
        <f>IFERROR((VLOOKUP($A339,'20 21'!$F$10:$L$408,7,FALSE)/VLOOKUP($A339,'2020'!$F$10:$N$469,8,FALSE))*1000,#N/A)</f>
        <v>7.8775237616751461</v>
      </c>
      <c r="CA339" s="196">
        <f>IFERROR((VLOOKUP($A339,'21 22'!$F$10:$L$408,7,FALSE)/VLOOKUP($A339,'2021'!$F$10:$N$469,8,FALSE))*1000,#N/A)</f>
        <v>8.0683992035709178</v>
      </c>
      <c r="CB339" s="196">
        <f>IFERROR((VLOOKUP($A339,'22 23'!$F$10:$L$408,7,FALSE)/VLOOKUP($A339,'2022'!$F$10:$N$469,8,FALSE))*1000,#N/A)</f>
        <v>6.7768694294562204</v>
      </c>
      <c r="CC339" s="196">
        <f>IFERROR((VLOOKUP($A339,'23 24'!$F$7:$M$408,7,FALSE)/VLOOKUP($A339,'2023'!$C$7:$N$469,9,FALSE))*1000,#N/A)</f>
        <v>4.0107403404485273</v>
      </c>
      <c r="CE339" s="196" t="e">
        <v>#N/A</v>
      </c>
      <c r="CF339" s="196" t="e">
        <v>#N/A</v>
      </c>
      <c r="CG339" s="196" t="e">
        <v>#N/A</v>
      </c>
      <c r="CH339" s="196" t="e">
        <v>#N/A</v>
      </c>
      <c r="CI339" s="196" t="e">
        <v>#N/A</v>
      </c>
      <c r="CJ339" s="196" t="e">
        <v>#N/A</v>
      </c>
      <c r="CK339" s="196" t="e">
        <v>#N/A</v>
      </c>
      <c r="CL339" s="196" t="e">
        <v>#N/A</v>
      </c>
      <c r="CM339" s="196" t="e">
        <v>#N/A</v>
      </c>
      <c r="CN339" s="196" t="e">
        <v>#N/A</v>
      </c>
      <c r="CO339" s="198" t="e">
        <f>IFERROR((VLOOKUP($A339,'1920'!$F$10:$S$408,9,FALSE)/VLOOKUP($A339,'2019'!$F$10:$N$464,8,FALSE))*1000,#N/A)</f>
        <v>#N/A</v>
      </c>
      <c r="CP339" s="198">
        <f>IFERROR((VLOOKUP($A339,'20 21'!$F$10:$S$408,9,FALSE)/VLOOKUP($A339,'2020'!$F$10:$N$469,8,FALSE))*1000,#N/A)</f>
        <v>6.3020190093401167</v>
      </c>
      <c r="CQ339" s="198">
        <f>IFERROR((VLOOKUP($A339,'21 22'!$F$10:$S$408,9,FALSE)/VLOOKUP($A339,'2021'!$F$10:$N$469,8,FALSE))*1000,#N/A)</f>
        <v>7.7213712808366841</v>
      </c>
      <c r="CR339" s="198">
        <f>IFERROR((VLOOKUP($A339,'22 23'!$F$10:$S$408,9,FALSE)/VLOOKUP($A339,'2022'!$F$10:$N$469,8,FALSE))*1000,#N/A)</f>
        <v>6.6481946934538874</v>
      </c>
      <c r="CS339" s="196">
        <f>IFERROR((VLOOKUP($A339,'23 24'!$F$7:$S$408,9,FALSE)/VLOOKUP($A339,'2023'!$C$7:$N$469,9,FALSE))*1000,#N/A)</f>
        <v>4.1796136179410972</v>
      </c>
      <c r="CU339" s="196" t="e">
        <v>#N/A</v>
      </c>
      <c r="CV339" s="196" t="e">
        <v>#N/A</v>
      </c>
      <c r="CW339" s="196" t="e">
        <v>#N/A</v>
      </c>
      <c r="CX339" s="196" t="e">
        <v>#N/A</v>
      </c>
      <c r="CY339" s="196" t="e">
        <v>#N/A</v>
      </c>
      <c r="CZ339" s="196" t="e">
        <v>#N/A</v>
      </c>
      <c r="DA339" s="196" t="e">
        <v>#N/A</v>
      </c>
      <c r="DB339" s="196" t="e">
        <v>#N/A</v>
      </c>
      <c r="DC339" s="196" t="e">
        <v>#N/A</v>
      </c>
      <c r="DD339" s="196" t="e">
        <v>#N/A</v>
      </c>
      <c r="DE339" s="198" t="e">
        <f>IFERROR((VLOOKUP($A339,'1920'!$F$10:$S$408,10,FALSE)/VLOOKUP($A339,'2019'!$F$10:$N$464,8,FALSE))*1000,#N/A)</f>
        <v>#N/A</v>
      </c>
      <c r="DF339" s="198">
        <f>IFERROR((VLOOKUP($A339,'20 21'!$F$10:$S$408,10,FALSE)/VLOOKUP($A339,'2020'!$F$10:$N$469,8,FALSE))*1000,#N/A)</f>
        <v>1.5755047523350292</v>
      </c>
      <c r="DG339" s="198">
        <f>IFERROR((VLOOKUP($A339,'21 22'!$F$10:$S$408,10,FALSE)/VLOOKUP($A339,'2021'!$F$10:$N$469,8,FALSE))*1000,#N/A)</f>
        <v>2.2990599881142937</v>
      </c>
      <c r="DH339" s="198">
        <f>IFERROR((VLOOKUP($A339,'22 23'!$F$10:$S$408,10,FALSE)/VLOOKUP($A339,'2022'!$F$10:$N$469,8,FALSE))*1000,#N/A)</f>
        <v>1.8443378827001107</v>
      </c>
      <c r="DI339" s="196">
        <f>IFERROR((VLOOKUP($A339,'23 24'!$F$7:$S$408,10,FALSE)/VLOOKUP($A339,'2023'!$C$7:$N$469,9,FALSE))*1000,#N/A)</f>
        <v>1.9842610105376923</v>
      </c>
      <c r="DK339" s="196" t="e">
        <v>#N/A</v>
      </c>
      <c r="DL339" s="196" t="e">
        <v>#N/A</v>
      </c>
      <c r="DM339" s="196" t="e">
        <v>#N/A</v>
      </c>
      <c r="DN339" s="196" t="e">
        <v>#N/A</v>
      </c>
      <c r="DO339" s="196" t="e">
        <v>#N/A</v>
      </c>
      <c r="DP339" s="196" t="e">
        <v>#N/A</v>
      </c>
      <c r="DQ339" s="196" t="e">
        <v>#N/A</v>
      </c>
      <c r="DR339" s="196" t="e">
        <v>#N/A</v>
      </c>
      <c r="DS339" s="196" t="e">
        <v>#N/A</v>
      </c>
      <c r="DT339" s="196" t="e">
        <v>#N/A</v>
      </c>
      <c r="DU339" s="198" t="e">
        <f>IFERROR((VLOOKUP($A339,'1920'!$F$10:$S$408,11,FALSE)/VLOOKUP($A339,'2019'!$F$10:$N$464,8,FALSE))*1000,#N/A)</f>
        <v>#N/A</v>
      </c>
      <c r="DV339" s="198">
        <f>IFERROR((VLOOKUP($A339,'20 21'!$F$10:$S$408,11,FALSE)/VLOOKUP($A339,'2020'!$F$10:$N$469,8,FALSE))*1000,#N/A)</f>
        <v>0</v>
      </c>
      <c r="DW339" s="198">
        <f>IFERROR((VLOOKUP($A339,'21 22'!$F$10:$S$408,11,FALSE)/VLOOKUP($A339,'2021'!$F$10:$N$469,8,FALSE))*1000,#N/A)</f>
        <v>0</v>
      </c>
      <c r="DX339" s="198">
        <f>IFERROR((VLOOKUP($A339,'22 23'!$F$10:$S$408,11,FALSE)/VLOOKUP($A339,'2022'!$F$10:$N$469,8,FALSE))*1000,#N/A)</f>
        <v>0</v>
      </c>
      <c r="DY339" s="196">
        <f>IFERROR((VLOOKUP($A339,'23 24'!$F$7:$S$408,11,FALSE)/VLOOKUP($A339,'2023'!$C$7:$N$469,9,FALSE))*1000,#N/A)</f>
        <v>0</v>
      </c>
      <c r="EA339" s="196" t="e">
        <v>#N/A</v>
      </c>
      <c r="EB339" s="196" t="e">
        <v>#N/A</v>
      </c>
      <c r="EC339" s="196" t="e">
        <v>#N/A</v>
      </c>
      <c r="ED339" s="196" t="e">
        <v>#N/A</v>
      </c>
      <c r="EE339" s="196" t="e">
        <v>#N/A</v>
      </c>
      <c r="EF339" s="196" t="e">
        <v>#N/A</v>
      </c>
      <c r="EG339" s="196" t="e">
        <v>#N/A</v>
      </c>
      <c r="EH339" s="196" t="e">
        <v>#N/A</v>
      </c>
      <c r="EI339" s="196" t="e">
        <v>#N/A</v>
      </c>
      <c r="EJ339" s="196" t="e">
        <v>#N/A</v>
      </c>
      <c r="EK339" s="198" t="e">
        <f>IFERROR((VLOOKUP($A339,'1920'!$F$10:$S$408,12,FALSE)/VLOOKUP($A339,'2019'!$F$10:$N$464,8,FALSE))*1000,#N/A)</f>
        <v>#N/A</v>
      </c>
      <c r="EL339" s="198">
        <f>IFERROR((VLOOKUP($A339,'20 21'!$F$10:$S$408,12,FALSE)/VLOOKUP($A339,'2020'!$F$10:$N$469,8,FALSE))*1000,#N/A)</f>
        <v>7.8775237616751461</v>
      </c>
      <c r="EM339" s="198">
        <f>IFERROR((VLOOKUP($A339,'21 22'!$F$10:$S$408,12,FALSE)/VLOOKUP($A339,'2021'!$F$10:$N$469,8,FALSE))*1000,#N/A)</f>
        <v>10.020431268950977</v>
      </c>
      <c r="EN339" s="198">
        <f>IFERROR((VLOOKUP($A339,'22 23'!$F$10:$S$408,12,FALSE)/VLOOKUP($A339,'2022'!$F$10:$N$469,8,FALSE))*1000,#N/A)</f>
        <v>8.492532576153998</v>
      </c>
      <c r="EO339" s="196">
        <f>IFERROR((VLOOKUP($A339,'23 24'!$F$7:$S$408,12,FALSE)/VLOOKUP($A339,'2023'!$C$7:$N$469,9,FALSE))*1000,#N/A)</f>
        <v>6.1638746284787898</v>
      </c>
    </row>
    <row r="340" spans="1:145" x14ac:dyDescent="0.3">
      <c r="A340" t="s">
        <v>1988</v>
      </c>
      <c r="B340" t="s">
        <v>1742</v>
      </c>
      <c r="M340" t="str">
        <f>IF(VLOOKUP($A340,'1920'!$F$10:$M$408,1,FALSE)=VLOOKUP($A340,'2019'!$F$10:$M$464,1,FALSE),VLOOKUP($A340,'1920'!$F$10:$M$408,1,FALSE),FALSE)</f>
        <v>West Suffolk</v>
      </c>
      <c r="N340" t="str">
        <f>IF(VLOOKUP($A340,'20 21'!$F$10:$N$408,1,FALSE)=VLOOKUP($A340,'2020'!$F$10:$O$468,1,FALSE),VLOOKUP($A340,'20 21'!$F$10:$N$408,1,FALSE),FALSE)</f>
        <v>West Suffolk</v>
      </c>
      <c r="O340" t="str">
        <f>IF(VLOOKUP($A340,'21 22'!$F$10:$N$408,1,FALSE)=VLOOKUP($A340,'2021'!$F$10:$O$471,1,FALSE),VLOOKUP($A340,'21 22'!$F$10:$N$408,1,FALSE),FALSE)</f>
        <v>West Suffolk</v>
      </c>
      <c r="P340" t="str">
        <f>IF(VLOOKUP($A340,'22 23'!$F$10:$N$408,1,FALSE)=VLOOKUP($A340,'2022'!$F$10:$O$468,1,FALSE),VLOOKUP($A340,'22 23'!$F$10:$N$408,1,FALSE),FALSE)</f>
        <v>West Suffolk</v>
      </c>
      <c r="Q340" t="str">
        <f>IF(VLOOKUP($A340,'23 24'!$F$7:$N$408,1,FALSE)=VLOOKUP($A340,'2023'!$C$7:$O$468,1,FALSE),VLOOKUP($A340,'23 24'!$F$7:$N$408,1,FALSE),FALSE)</f>
        <v>West Suffolk</v>
      </c>
      <c r="S340" s="196" t="e">
        <v>#N/A</v>
      </c>
      <c r="T340" s="196" t="e">
        <v>#N/A</v>
      </c>
      <c r="U340" s="196" t="e">
        <v>#N/A</v>
      </c>
      <c r="V340" s="196" t="e">
        <v>#N/A</v>
      </c>
      <c r="W340" s="196" t="e">
        <v>#N/A</v>
      </c>
      <c r="X340" s="196" t="e">
        <v>#N/A</v>
      </c>
      <c r="Y340" s="196" t="e">
        <v>#N/A</v>
      </c>
      <c r="Z340" s="196" t="e">
        <v>#N/A</v>
      </c>
      <c r="AA340" s="196" t="e">
        <v>#N/A</v>
      </c>
      <c r="AB340" s="196" t="e">
        <v>#N/A</v>
      </c>
      <c r="AC340" s="196">
        <f>IFERROR((VLOOKUP($A340,'1920'!$F$10:$L$408,4,FALSE)/VLOOKUP($A340,'2019'!$F$10:$N$464,8,FALSE))*1000,#N/A)</f>
        <v>5.5303477834617469</v>
      </c>
      <c r="AD340" s="196">
        <f>IFERROR((VLOOKUP($A340,'20 21'!$F$10:$M$408,4,FALSE)/VLOOKUP($A340,'2020'!$F$10:$N$469,8,FALSE))*1000,#N/A)</f>
        <v>4.5821171114829102</v>
      </c>
      <c r="AE340" s="196">
        <f>IFERROR((VLOOKUP($A340,'21 22'!$F$10:$M$408,4,FALSE)/VLOOKUP($A340,'2021'!$F$10:$N$469,8,FALSE))*1000,#N/A)</f>
        <v>6.6157823162588976</v>
      </c>
      <c r="AF340" s="196">
        <f>IFERROR((VLOOKUP($A340,'22 23'!$F$10:$M$408,4,FALSE)/VLOOKUP($A340,'2022'!$F$10:$N$469,8,FALSE))*1000,#N/A)</f>
        <v>4.1218616266805679</v>
      </c>
      <c r="AG340" s="196">
        <f>IFERROR((VLOOKUP($A340,'23 24'!$F$7:$M$408,4,FALSE)/VLOOKUP($A340,'2023'!$C$7:$N$469,9,FALSE))*1000,#N/A)</f>
        <v>3.1146676889165748</v>
      </c>
      <c r="AI340" s="196" t="e">
        <v>#N/A</v>
      </c>
      <c r="AJ340" s="196" t="e">
        <v>#N/A</v>
      </c>
      <c r="AK340" s="196" t="e">
        <v>#N/A</v>
      </c>
      <c r="AL340" s="196" t="e">
        <v>#N/A</v>
      </c>
      <c r="AM340" s="196" t="e">
        <v>#N/A</v>
      </c>
      <c r="AN340" s="196" t="e">
        <v>#N/A</v>
      </c>
      <c r="AO340" s="196" t="e">
        <v>#N/A</v>
      </c>
      <c r="AP340" s="196" t="e">
        <v>#N/A</v>
      </c>
      <c r="AQ340" s="196" t="e">
        <v>#N/A</v>
      </c>
      <c r="AR340" s="196" t="e">
        <v>#N/A</v>
      </c>
      <c r="AS340" s="196">
        <f>IFERROR((VLOOKUP($A340,'1920'!$F$10:$L$408,5,FALSE)/VLOOKUP($A340,'2019'!$F$10:$N$464,8,FALSE))*1000,#N/A)</f>
        <v>2.8908636140822765</v>
      </c>
      <c r="AT340" s="196">
        <f>IFERROR((VLOOKUP($A340,'20 21'!$F$10:$L$408,5,FALSE)/VLOOKUP($A340,'2020'!$F$10:$N$469,8,FALSE))*1000,#N/A)</f>
        <v>1.2384100301305161</v>
      </c>
      <c r="AU340" s="196">
        <f>IFERROR((VLOOKUP($A340,'21 22'!$F$10:$L$408,5,FALSE)/VLOOKUP($A340,'2021'!$F$10:$N$469,8,FALSE))*1000,#N/A)</f>
        <v>3.0628621834531931</v>
      </c>
      <c r="AV340" s="196">
        <f>IFERROR((VLOOKUP($A340,'22 23'!$F$10:$L$408,5,FALSE)/VLOOKUP($A340,'2022'!$F$10:$N$469,8,FALSE))*1000,#N/A)</f>
        <v>1.333543467455478</v>
      </c>
      <c r="AW340" s="196">
        <f>IFERROR((VLOOKUP($A340,'23 24'!$F$7:$M$408,5,FALSE)/VLOOKUP($A340,'2023'!$C$7:$N$469,9,FALSE))*1000,#N/A)</f>
        <v>1.0781542000095836</v>
      </c>
      <c r="AY340" s="196" t="e">
        <v>#N/A</v>
      </c>
      <c r="AZ340" s="196" t="e">
        <v>#N/A</v>
      </c>
      <c r="BA340" s="196" t="e">
        <v>#N/A</v>
      </c>
      <c r="BB340" s="196" t="e">
        <v>#N/A</v>
      </c>
      <c r="BC340" s="196" t="e">
        <v>#N/A</v>
      </c>
      <c r="BD340" s="196" t="e">
        <v>#N/A</v>
      </c>
      <c r="BE340" s="196" t="e">
        <v>#N/A</v>
      </c>
      <c r="BF340" s="196" t="e">
        <v>#N/A</v>
      </c>
      <c r="BG340" s="196" t="e">
        <v>#N/A</v>
      </c>
      <c r="BH340" s="196" t="e">
        <v>#N/A</v>
      </c>
      <c r="BI340" s="196">
        <f>IFERROR((VLOOKUP($A340,'1920'!$F$10:$L$408,6,FALSE)/VLOOKUP($A340,'2019'!$F$10:$N$464,8,FALSE))*1000,#N/A)</f>
        <v>0</v>
      </c>
      <c r="BJ340" s="196">
        <f>IFERROR((VLOOKUP($A340,'20 21'!$F$10:$L$408,6,FALSE)/VLOOKUP($A340,'2020'!$F$10:$N$469,8,FALSE))*1000,#N/A)</f>
        <v>0</v>
      </c>
      <c r="BK340" s="196">
        <f>IFERROR((VLOOKUP($A340,'21 22'!$F$10:$L$408,6,FALSE)/VLOOKUP($A340,'2021'!$F$10:$N$469,8,FALSE))*1000,#N/A)</f>
        <v>0</v>
      </c>
      <c r="BL340" s="196">
        <f>IFERROR((VLOOKUP($A340,'22 23'!$F$10:$L$408,6,FALSE)/VLOOKUP($A340,'2022'!$F$10:$N$469,8,FALSE))*1000,#N/A)</f>
        <v>0</v>
      </c>
      <c r="BM340" s="196">
        <f>IFERROR((VLOOKUP($A340,'23 24'!$F$7:$M$408,6,FALSE)/VLOOKUP($A340,'2023'!$C$7:$N$469,9,FALSE))*1000,#N/A)</f>
        <v>0</v>
      </c>
      <c r="BO340" s="196" t="e">
        <v>#N/A</v>
      </c>
      <c r="BP340" s="196" t="e">
        <v>#N/A</v>
      </c>
      <c r="BQ340" s="196" t="e">
        <v>#N/A</v>
      </c>
      <c r="BR340" s="196" t="e">
        <v>#N/A</v>
      </c>
      <c r="BS340" s="196" t="e">
        <v>#N/A</v>
      </c>
      <c r="BT340" s="196" t="e">
        <v>#N/A</v>
      </c>
      <c r="BU340" s="196" t="e">
        <v>#N/A</v>
      </c>
      <c r="BV340" s="196" t="e">
        <v>#N/A</v>
      </c>
      <c r="BW340" s="196" t="e">
        <v>#N/A</v>
      </c>
      <c r="BX340" s="196" t="e">
        <v>#N/A</v>
      </c>
      <c r="BY340" s="196">
        <f>IFERROR((VLOOKUP($A340,'1920'!$F$10:$L$408,7,FALSE)/VLOOKUP($A340,'2019'!$F$10:$N$464,8,FALSE))*1000,#N/A)</f>
        <v>8.4212113975440239</v>
      </c>
      <c r="BZ340" s="196">
        <f>IFERROR((VLOOKUP($A340,'20 21'!$F$10:$L$408,7,FALSE)/VLOOKUP($A340,'2020'!$F$10:$N$469,8,FALSE))*1000,#N/A)</f>
        <v>5.9443681446264769</v>
      </c>
      <c r="CA340" s="196">
        <f>IFERROR((VLOOKUP($A340,'21 22'!$F$10:$L$408,7,FALSE)/VLOOKUP($A340,'2021'!$F$10:$N$469,8,FALSE))*1000,#N/A)</f>
        <v>9.6786444997120906</v>
      </c>
      <c r="CB340" s="196">
        <f>IFERROR((VLOOKUP($A340,'22 23'!$F$10:$L$408,7,FALSE)/VLOOKUP($A340,'2022'!$F$10:$N$469,8,FALSE))*1000,#N/A)</f>
        <v>5.3341738698219121</v>
      </c>
      <c r="CC340" s="196">
        <f>IFERROR((VLOOKUP($A340,'23 24'!$F$7:$M$408,7,FALSE)/VLOOKUP($A340,'2023'!$C$7:$N$469,9,FALSE))*1000,#N/A)</f>
        <v>4.1928218889261588</v>
      </c>
      <c r="CE340" s="196" t="e">
        <v>#N/A</v>
      </c>
      <c r="CF340" s="196" t="e">
        <v>#N/A</v>
      </c>
      <c r="CG340" s="196" t="e">
        <v>#N/A</v>
      </c>
      <c r="CH340" s="196" t="e">
        <v>#N/A</v>
      </c>
      <c r="CI340" s="196" t="e">
        <v>#N/A</v>
      </c>
      <c r="CJ340" s="196" t="e">
        <v>#N/A</v>
      </c>
      <c r="CK340" s="196" t="e">
        <v>#N/A</v>
      </c>
      <c r="CL340" s="196" t="e">
        <v>#N/A</v>
      </c>
      <c r="CM340" s="196" t="e">
        <v>#N/A</v>
      </c>
      <c r="CN340" s="196" t="e">
        <v>#N/A</v>
      </c>
      <c r="CO340" s="198">
        <f>IFERROR((VLOOKUP($A340,'1920'!$F$10:$S$408,9,FALSE)/VLOOKUP($A340,'2019'!$F$10:$N$464,8,FALSE))*1000,#N/A)</f>
        <v>6.1587963952187632</v>
      </c>
      <c r="CP340" s="198">
        <f>IFERROR((VLOOKUP($A340,'20 21'!$F$10:$S$408,9,FALSE)/VLOOKUP($A340,'2020'!$F$10:$N$469,8,FALSE))*1000,#N/A)</f>
        <v>4.9536401205220644</v>
      </c>
      <c r="CQ340" s="198">
        <f>IFERROR((VLOOKUP($A340,'21 22'!$F$10:$S$408,9,FALSE)/VLOOKUP($A340,'2021'!$F$10:$N$469,8,FALSE))*1000,#N/A)</f>
        <v>5.8806953922301313</v>
      </c>
      <c r="CR340" s="198">
        <f>IFERROR((VLOOKUP($A340,'22 23'!$F$10:$S$408,9,FALSE)/VLOOKUP($A340,'2022'!$F$10:$N$469,8,FALSE))*1000,#N/A)</f>
        <v>5.0917114211936427</v>
      </c>
      <c r="CS340" s="196">
        <f>IFERROR((VLOOKUP($A340,'23 24'!$F$7:$S$408,9,FALSE)/VLOOKUP($A340,'2023'!$C$7:$N$469,9,FALSE))*1000,#N/A)</f>
        <v>4.3126168000383345</v>
      </c>
      <c r="CU340" s="196" t="e">
        <v>#N/A</v>
      </c>
      <c r="CV340" s="196" t="e">
        <v>#N/A</v>
      </c>
      <c r="CW340" s="196" t="e">
        <v>#N/A</v>
      </c>
      <c r="CX340" s="196" t="e">
        <v>#N/A</v>
      </c>
      <c r="CY340" s="196" t="e">
        <v>#N/A</v>
      </c>
      <c r="CZ340" s="196" t="e">
        <v>#N/A</v>
      </c>
      <c r="DA340" s="196" t="e">
        <v>#N/A</v>
      </c>
      <c r="DB340" s="196" t="e">
        <v>#N/A</v>
      </c>
      <c r="DC340" s="196" t="e">
        <v>#N/A</v>
      </c>
      <c r="DD340" s="196" t="e">
        <v>#N/A</v>
      </c>
      <c r="DE340" s="198">
        <f>IFERROR((VLOOKUP($A340,'1920'!$F$10:$S$408,10,FALSE)/VLOOKUP($A340,'2019'!$F$10:$N$464,8,FALSE))*1000,#N/A)</f>
        <v>2.3881047246766633</v>
      </c>
      <c r="DF340" s="198">
        <f>IFERROR((VLOOKUP($A340,'20 21'!$F$10:$S$408,10,FALSE)/VLOOKUP($A340,'2020'!$F$10:$N$469,8,FALSE))*1000,#N/A)</f>
        <v>2.7245020662871351</v>
      </c>
      <c r="DG340" s="198">
        <f>IFERROR((VLOOKUP($A340,'21 22'!$F$10:$S$408,10,FALSE)/VLOOKUP($A340,'2021'!$F$10:$N$469,8,FALSE))*1000,#N/A)</f>
        <v>2.0827462847481715</v>
      </c>
      <c r="DH340" s="198">
        <f>IFERROR((VLOOKUP($A340,'22 23'!$F$10:$S$408,10,FALSE)/VLOOKUP($A340,'2022'!$F$10:$N$469,8,FALSE))*1000,#N/A)</f>
        <v>2.0609308133402839</v>
      </c>
      <c r="DI340" s="196">
        <f>IFERROR((VLOOKUP($A340,'23 24'!$F$7:$S$408,10,FALSE)/VLOOKUP($A340,'2023'!$C$7:$N$469,9,FALSE))*1000,#N/A)</f>
        <v>1.5573338444582874</v>
      </c>
      <c r="DK340" s="196" t="e">
        <v>#N/A</v>
      </c>
      <c r="DL340" s="196" t="e">
        <v>#N/A</v>
      </c>
      <c r="DM340" s="196" t="e">
        <v>#N/A</v>
      </c>
      <c r="DN340" s="196" t="e">
        <v>#N/A</v>
      </c>
      <c r="DO340" s="196" t="e">
        <v>#N/A</v>
      </c>
      <c r="DP340" s="196" t="e">
        <v>#N/A</v>
      </c>
      <c r="DQ340" s="196" t="e">
        <v>#N/A</v>
      </c>
      <c r="DR340" s="196" t="e">
        <v>#N/A</v>
      </c>
      <c r="DS340" s="196" t="e">
        <v>#N/A</v>
      </c>
      <c r="DT340" s="196" t="e">
        <v>#N/A</v>
      </c>
      <c r="DU340" s="198">
        <f>IFERROR((VLOOKUP($A340,'1920'!$F$10:$S$408,11,FALSE)/VLOOKUP($A340,'2019'!$F$10:$N$464,8,FALSE))*1000,#N/A)</f>
        <v>0</v>
      </c>
      <c r="DV340" s="198">
        <f>IFERROR((VLOOKUP($A340,'20 21'!$F$10:$S$408,11,FALSE)/VLOOKUP($A340,'2020'!$F$10:$N$469,8,FALSE))*1000,#N/A)</f>
        <v>0</v>
      </c>
      <c r="DW340" s="198">
        <f>IFERROR((VLOOKUP($A340,'21 22'!$F$10:$S$408,11,FALSE)/VLOOKUP($A340,'2021'!$F$10:$N$469,8,FALSE))*1000,#N/A)</f>
        <v>0</v>
      </c>
      <c r="DX340" s="198">
        <f>IFERROR((VLOOKUP($A340,'22 23'!$F$10:$S$408,11,FALSE)/VLOOKUP($A340,'2022'!$F$10:$N$469,8,FALSE))*1000,#N/A)</f>
        <v>0</v>
      </c>
      <c r="DY340" s="196">
        <f>IFERROR((VLOOKUP($A340,'23 24'!$F$7:$S$408,11,FALSE)/VLOOKUP($A340,'2023'!$C$7:$N$469,9,FALSE))*1000,#N/A)</f>
        <v>0</v>
      </c>
      <c r="EA340" s="196" t="e">
        <v>#N/A</v>
      </c>
      <c r="EB340" s="196" t="e">
        <v>#N/A</v>
      </c>
      <c r="EC340" s="196" t="e">
        <v>#N/A</v>
      </c>
      <c r="ED340" s="196" t="e">
        <v>#N/A</v>
      </c>
      <c r="EE340" s="196" t="e">
        <v>#N/A</v>
      </c>
      <c r="EF340" s="196" t="e">
        <v>#N/A</v>
      </c>
      <c r="EG340" s="196" t="e">
        <v>#N/A</v>
      </c>
      <c r="EH340" s="196" t="e">
        <v>#N/A</v>
      </c>
      <c r="EI340" s="196" t="e">
        <v>#N/A</v>
      </c>
      <c r="EJ340" s="196" t="e">
        <v>#N/A</v>
      </c>
      <c r="EK340" s="198">
        <f>IFERROR((VLOOKUP($A340,'1920'!$F$10:$S$408,12,FALSE)/VLOOKUP($A340,'2019'!$F$10:$N$464,8,FALSE))*1000,#N/A)</f>
        <v>8.4212113975440239</v>
      </c>
      <c r="EL340" s="198">
        <f>IFERROR((VLOOKUP($A340,'20 21'!$F$10:$S$408,12,FALSE)/VLOOKUP($A340,'2020'!$F$10:$N$469,8,FALSE))*1000,#N/A)</f>
        <v>7.6781421868091995</v>
      </c>
      <c r="EM340" s="198">
        <f>IFERROR((VLOOKUP($A340,'21 22'!$F$10:$S$408,12,FALSE)/VLOOKUP($A340,'2021'!$F$10:$N$469,8,FALSE))*1000,#N/A)</f>
        <v>7.9634416769783032</v>
      </c>
      <c r="EN340" s="198">
        <f>IFERROR((VLOOKUP($A340,'22 23'!$F$10:$S$408,12,FALSE)/VLOOKUP($A340,'2022'!$F$10:$N$469,8,FALSE))*1000,#N/A)</f>
        <v>7.1526422345339267</v>
      </c>
      <c r="EO340" s="196">
        <f>IFERROR((VLOOKUP($A340,'23 24'!$F$7:$S$408,12,FALSE)/VLOOKUP($A340,'2023'!$C$7:$N$469,9,FALSE))*1000,#N/A)</f>
        <v>5.8699506444966216</v>
      </c>
    </row>
    <row r="341" spans="1:145" x14ac:dyDescent="0.3">
      <c r="A341" t="s">
        <v>1989</v>
      </c>
      <c r="B341" t="s">
        <v>1742</v>
      </c>
      <c r="M341" t="str">
        <f>IF(VLOOKUP($A341,'1920'!$F$10:$M$408,1,FALSE)=VLOOKUP($A341,'2019'!$F$10:$M$464,1,FALSE),VLOOKUP($A341,'1920'!$F$10:$M$408,1,FALSE),FALSE)</f>
        <v>East Suffolk</v>
      </c>
      <c r="N341" t="str">
        <f>IF(VLOOKUP($A341,'20 21'!$F$10:$N$408,1,FALSE)=VLOOKUP($A341,'2020'!$F$10:$O$468,1,FALSE),VLOOKUP($A341,'20 21'!$F$10:$N$408,1,FALSE),FALSE)</f>
        <v>East Suffolk</v>
      </c>
      <c r="O341" t="str">
        <f>IF(VLOOKUP($A341,'21 22'!$F$10:$N$408,1,FALSE)=VLOOKUP($A341,'2021'!$F$10:$O$471,1,FALSE),VLOOKUP($A341,'21 22'!$F$10:$N$408,1,FALSE),FALSE)</f>
        <v>East Suffolk</v>
      </c>
      <c r="P341" t="str">
        <f>IF(VLOOKUP($A341,'22 23'!$F$10:$N$408,1,FALSE)=VLOOKUP($A341,'2022'!$F$10:$O$468,1,FALSE),VLOOKUP($A341,'22 23'!$F$10:$N$408,1,FALSE),FALSE)</f>
        <v>East Suffolk</v>
      </c>
      <c r="Q341" t="str">
        <f>IF(VLOOKUP($A341,'23 24'!$F$7:$N$408,1,FALSE)=VLOOKUP($A341,'2023'!$C$7:$O$468,1,FALSE),VLOOKUP($A341,'23 24'!$F$7:$N$408,1,FALSE),FALSE)</f>
        <v>East Suffolk</v>
      </c>
      <c r="S341" s="196" t="e">
        <v>#N/A</v>
      </c>
      <c r="T341" s="196" t="e">
        <v>#N/A</v>
      </c>
      <c r="U341" s="196" t="e">
        <v>#N/A</v>
      </c>
      <c r="V341" s="196" t="e">
        <v>#N/A</v>
      </c>
      <c r="W341" s="196" t="e">
        <v>#N/A</v>
      </c>
      <c r="X341" s="196" t="e">
        <v>#N/A</v>
      </c>
      <c r="Y341" s="196" t="e">
        <v>#N/A</v>
      </c>
      <c r="Z341" s="196" t="e">
        <v>#N/A</v>
      </c>
      <c r="AA341" s="196" t="e">
        <v>#N/A</v>
      </c>
      <c r="AB341" s="196" t="e">
        <v>#N/A</v>
      </c>
      <c r="AC341" s="196">
        <f>IFERROR((VLOOKUP($A341,'1920'!$F$10:$L$408,4,FALSE)/VLOOKUP($A341,'2019'!$F$10:$N$464,8,FALSE))*1000,#N/A)</f>
        <v>3.4733399976279631</v>
      </c>
      <c r="AD341" s="196">
        <f>IFERROR((VLOOKUP($A341,'20 21'!$F$10:$M$408,4,FALSE)/VLOOKUP($A341,'2020'!$F$10:$N$469,8,FALSE))*1000,#N/A)</f>
        <v>2.4223268370425561</v>
      </c>
      <c r="AE341" s="196">
        <f>IFERROR((VLOOKUP($A341,'21 22'!$F$10:$M$408,4,FALSE)/VLOOKUP($A341,'2021'!$F$10:$N$469,8,FALSE))*1000,#N/A)</f>
        <v>4.0654791042670935</v>
      </c>
      <c r="AF341" s="196">
        <f>IFERROR((VLOOKUP($A341,'22 23'!$F$10:$M$408,4,FALSE)/VLOOKUP($A341,'2022'!$F$10:$N$469,8,FALSE))*1000,#N/A)</f>
        <v>5.5212651113729825</v>
      </c>
      <c r="AG341" s="196">
        <f>IFERROR((VLOOKUP($A341,'23 24'!$F$7:$M$408,4,FALSE)/VLOOKUP($A341,'2023'!$C$7:$N$469,9,FALSE))*1000,#N/A)</f>
        <v>5.0752695213693402</v>
      </c>
      <c r="AI341" s="196" t="e">
        <v>#N/A</v>
      </c>
      <c r="AJ341" s="196" t="e">
        <v>#N/A</v>
      </c>
      <c r="AK341" s="196" t="e">
        <v>#N/A</v>
      </c>
      <c r="AL341" s="196" t="e">
        <v>#N/A</v>
      </c>
      <c r="AM341" s="196" t="e">
        <v>#N/A</v>
      </c>
      <c r="AN341" s="196" t="e">
        <v>#N/A</v>
      </c>
      <c r="AO341" s="196" t="e">
        <v>#N/A</v>
      </c>
      <c r="AP341" s="196" t="e">
        <v>#N/A</v>
      </c>
      <c r="AQ341" s="196" t="e">
        <v>#N/A</v>
      </c>
      <c r="AR341" s="196" t="e">
        <v>#N/A</v>
      </c>
      <c r="AS341" s="196">
        <f>IFERROR((VLOOKUP($A341,'1920'!$F$10:$L$408,5,FALSE)/VLOOKUP($A341,'2019'!$F$10:$N$464,8,FALSE))*1000,#N/A)</f>
        <v>1.0165873163789159</v>
      </c>
      <c r="AT341" s="196">
        <f>IFERROR((VLOOKUP($A341,'20 21'!$F$10:$L$408,5,FALSE)/VLOOKUP($A341,'2020'!$F$10:$N$469,8,FALSE))*1000,#N/A)</f>
        <v>0.83528511622157109</v>
      </c>
      <c r="AU341" s="196">
        <f>IFERROR((VLOOKUP($A341,'21 22'!$F$10:$L$408,5,FALSE)/VLOOKUP($A341,'2021'!$F$10:$N$469,8,FALSE))*1000,#N/A)</f>
        <v>0.58078272918101337</v>
      </c>
      <c r="AV341" s="196">
        <f>IFERROR((VLOOKUP($A341,'22 23'!$F$10:$L$408,5,FALSE)/VLOOKUP($A341,'2022'!$F$10:$N$469,8,FALSE))*1000,#N/A)</f>
        <v>0.57684859372553543</v>
      </c>
      <c r="AW341" s="196">
        <f>IFERROR((VLOOKUP($A341,'23 24'!$F$7:$M$408,5,FALSE)/VLOOKUP($A341,'2023'!$C$7:$N$469,9,FALSE))*1000,#N/A)</f>
        <v>0.49115511497122649</v>
      </c>
      <c r="AY341" s="196" t="e">
        <v>#N/A</v>
      </c>
      <c r="AZ341" s="196" t="e">
        <v>#N/A</v>
      </c>
      <c r="BA341" s="196" t="e">
        <v>#N/A</v>
      </c>
      <c r="BB341" s="196" t="e">
        <v>#N/A</v>
      </c>
      <c r="BC341" s="196" t="e">
        <v>#N/A</v>
      </c>
      <c r="BD341" s="196" t="e">
        <v>#N/A</v>
      </c>
      <c r="BE341" s="196" t="e">
        <v>#N/A</v>
      </c>
      <c r="BF341" s="196" t="e">
        <v>#N/A</v>
      </c>
      <c r="BG341" s="196" t="e">
        <v>#N/A</v>
      </c>
      <c r="BH341" s="196" t="e">
        <v>#N/A</v>
      </c>
      <c r="BI341" s="196">
        <f>IFERROR((VLOOKUP($A341,'1920'!$F$10:$L$408,6,FALSE)/VLOOKUP($A341,'2019'!$F$10:$N$464,8,FALSE))*1000,#N/A)</f>
        <v>8.4715609698243002E-2</v>
      </c>
      <c r="BJ341" s="196">
        <f>IFERROR((VLOOKUP($A341,'20 21'!$F$10:$L$408,6,FALSE)/VLOOKUP($A341,'2020'!$F$10:$N$469,8,FALSE))*1000,#N/A)</f>
        <v>0</v>
      </c>
      <c r="BK341" s="196">
        <f>IFERROR((VLOOKUP($A341,'21 22'!$F$10:$L$408,6,FALSE)/VLOOKUP($A341,'2021'!$F$10:$N$469,8,FALSE))*1000,#N/A)</f>
        <v>0</v>
      </c>
      <c r="BL341" s="196">
        <f>IFERROR((VLOOKUP($A341,'22 23'!$F$10:$L$408,6,FALSE)/VLOOKUP($A341,'2022'!$F$10:$N$469,8,FALSE))*1000,#N/A)</f>
        <v>0</v>
      </c>
      <c r="BM341" s="196">
        <f>IFERROR((VLOOKUP($A341,'23 24'!$F$7:$M$408,6,FALSE)/VLOOKUP($A341,'2023'!$C$7:$N$469,9,FALSE))*1000,#N/A)</f>
        <v>0</v>
      </c>
      <c r="BO341" s="196" t="e">
        <v>#N/A</v>
      </c>
      <c r="BP341" s="196" t="e">
        <v>#N/A</v>
      </c>
      <c r="BQ341" s="196" t="e">
        <v>#N/A</v>
      </c>
      <c r="BR341" s="196" t="e">
        <v>#N/A</v>
      </c>
      <c r="BS341" s="196" t="e">
        <v>#N/A</v>
      </c>
      <c r="BT341" s="196" t="e">
        <v>#N/A</v>
      </c>
      <c r="BU341" s="196" t="e">
        <v>#N/A</v>
      </c>
      <c r="BV341" s="196" t="e">
        <v>#N/A</v>
      </c>
      <c r="BW341" s="196" t="e">
        <v>#N/A</v>
      </c>
      <c r="BX341" s="196" t="e">
        <v>#N/A</v>
      </c>
      <c r="BY341" s="196">
        <f>IFERROR((VLOOKUP($A341,'1920'!$F$10:$L$408,7,FALSE)/VLOOKUP($A341,'2019'!$F$10:$N$464,8,FALSE))*1000,#N/A)</f>
        <v>4.574642923705122</v>
      </c>
      <c r="BZ341" s="196">
        <f>IFERROR((VLOOKUP($A341,'20 21'!$F$10:$L$408,7,FALSE)/VLOOKUP($A341,'2020'!$F$10:$N$469,8,FALSE))*1000,#N/A)</f>
        <v>3.3411404648862844</v>
      </c>
      <c r="CA341" s="196">
        <f>IFERROR((VLOOKUP($A341,'21 22'!$F$10:$L$408,7,FALSE)/VLOOKUP($A341,'2021'!$F$10:$N$469,8,FALSE))*1000,#N/A)</f>
        <v>4.6462618334481069</v>
      </c>
      <c r="CB341" s="196">
        <f>IFERROR((VLOOKUP($A341,'22 23'!$F$10:$L$408,7,FALSE)/VLOOKUP($A341,'2022'!$F$10:$N$469,8,FALSE))*1000,#N/A)</f>
        <v>6.098113705098517</v>
      </c>
      <c r="CC341" s="196">
        <f>IFERROR((VLOOKUP($A341,'23 24'!$F$7:$M$408,7,FALSE)/VLOOKUP($A341,'2023'!$C$7:$N$469,9,FALSE))*1000,#N/A)</f>
        <v>5.5664246363405665</v>
      </c>
      <c r="CE341" s="196" t="e">
        <v>#N/A</v>
      </c>
      <c r="CF341" s="196" t="e">
        <v>#N/A</v>
      </c>
      <c r="CG341" s="196" t="e">
        <v>#N/A</v>
      </c>
      <c r="CH341" s="196" t="e">
        <v>#N/A</v>
      </c>
      <c r="CI341" s="196" t="e">
        <v>#N/A</v>
      </c>
      <c r="CJ341" s="196" t="e">
        <v>#N/A</v>
      </c>
      <c r="CK341" s="196" t="e">
        <v>#N/A</v>
      </c>
      <c r="CL341" s="196" t="e">
        <v>#N/A</v>
      </c>
      <c r="CM341" s="196" t="e">
        <v>#N/A</v>
      </c>
      <c r="CN341" s="196" t="e">
        <v>#N/A</v>
      </c>
      <c r="CO341" s="198">
        <f>IFERROR((VLOOKUP($A341,'1920'!$F$10:$S$408,9,FALSE)/VLOOKUP($A341,'2019'!$F$10:$N$464,8,FALSE))*1000,#N/A)</f>
        <v>3.3039087782314769</v>
      </c>
      <c r="CP341" s="198">
        <f>IFERROR((VLOOKUP($A341,'20 21'!$F$10:$S$408,9,FALSE)/VLOOKUP($A341,'2020'!$F$10:$N$469,8,FALSE))*1000,#N/A)</f>
        <v>2.505855348664713</v>
      </c>
      <c r="CQ341" s="198">
        <f>IFERROR((VLOOKUP($A341,'21 22'!$F$10:$S$408,9,FALSE)/VLOOKUP($A341,'2021'!$F$10:$N$469,8,FALSE))*1000,#N/A)</f>
        <v>3.2357894911513601</v>
      </c>
      <c r="CR341" s="198">
        <f>IFERROR((VLOOKUP($A341,'22 23'!$F$10:$S$408,9,FALSE)/VLOOKUP($A341,'2022'!$F$10:$N$469,8,FALSE))*1000,#N/A)</f>
        <v>4.2851609819611207</v>
      </c>
      <c r="CS341" s="196">
        <f>IFERROR((VLOOKUP($A341,'23 24'!$F$7:$S$408,9,FALSE)/VLOOKUP($A341,'2023'!$C$7:$N$469,9,FALSE))*1000,#N/A)</f>
        <v>7.1217491670827844</v>
      </c>
      <c r="CU341" s="196" t="e">
        <v>#N/A</v>
      </c>
      <c r="CV341" s="196" t="e">
        <v>#N/A</v>
      </c>
      <c r="CW341" s="196" t="e">
        <v>#N/A</v>
      </c>
      <c r="CX341" s="196" t="e">
        <v>#N/A</v>
      </c>
      <c r="CY341" s="196" t="e">
        <v>#N/A</v>
      </c>
      <c r="CZ341" s="196" t="e">
        <v>#N/A</v>
      </c>
      <c r="DA341" s="196" t="e">
        <v>#N/A</v>
      </c>
      <c r="DB341" s="196" t="e">
        <v>#N/A</v>
      </c>
      <c r="DC341" s="196" t="e">
        <v>#N/A</v>
      </c>
      <c r="DD341" s="196" t="e">
        <v>#N/A</v>
      </c>
      <c r="DE341" s="198">
        <f>IFERROR((VLOOKUP($A341,'1920'!$F$10:$S$408,10,FALSE)/VLOOKUP($A341,'2019'!$F$10:$N$464,8,FALSE))*1000,#N/A)</f>
        <v>1.5248809745683738</v>
      </c>
      <c r="DF341" s="198">
        <f>IFERROR((VLOOKUP($A341,'20 21'!$F$10:$S$408,10,FALSE)/VLOOKUP($A341,'2020'!$F$10:$N$469,8,FALSE))*1000,#N/A)</f>
        <v>0.66822809297725683</v>
      </c>
      <c r="DG341" s="198">
        <f>IFERROR((VLOOKUP($A341,'21 22'!$F$10:$S$408,10,FALSE)/VLOOKUP($A341,'2021'!$F$10:$N$469,8,FALSE))*1000,#N/A)</f>
        <v>0.91265857442730669</v>
      </c>
      <c r="DH341" s="198">
        <f>IFERROR((VLOOKUP($A341,'22 23'!$F$10:$S$408,10,FALSE)/VLOOKUP($A341,'2022'!$F$10:$N$469,8,FALSE))*1000,#N/A)</f>
        <v>0.49444165176474469</v>
      </c>
      <c r="DI341" s="196">
        <f>IFERROR((VLOOKUP($A341,'23 24'!$F$7:$S$408,10,FALSE)/VLOOKUP($A341,'2023'!$C$7:$N$469,9,FALSE))*1000,#N/A)</f>
        <v>1.1460286015995285</v>
      </c>
      <c r="DK341" s="196" t="e">
        <v>#N/A</v>
      </c>
      <c r="DL341" s="196" t="e">
        <v>#N/A</v>
      </c>
      <c r="DM341" s="196" t="e">
        <v>#N/A</v>
      </c>
      <c r="DN341" s="196" t="e">
        <v>#N/A</v>
      </c>
      <c r="DO341" s="196" t="e">
        <v>#N/A</v>
      </c>
      <c r="DP341" s="196" t="e">
        <v>#N/A</v>
      </c>
      <c r="DQ341" s="196" t="e">
        <v>#N/A</v>
      </c>
      <c r="DR341" s="196" t="e">
        <v>#N/A</v>
      </c>
      <c r="DS341" s="196" t="e">
        <v>#N/A</v>
      </c>
      <c r="DT341" s="196" t="e">
        <v>#N/A</v>
      </c>
      <c r="DU341" s="198">
        <f>IFERROR((VLOOKUP($A341,'1920'!$F$10:$S$408,11,FALSE)/VLOOKUP($A341,'2019'!$F$10:$N$464,8,FALSE))*1000,#N/A)</f>
        <v>8.4715609698243002E-2</v>
      </c>
      <c r="DV341" s="198">
        <f>IFERROR((VLOOKUP($A341,'20 21'!$F$10:$S$408,11,FALSE)/VLOOKUP($A341,'2020'!$F$10:$N$469,8,FALSE))*1000,#N/A)</f>
        <v>0</v>
      </c>
      <c r="DW341" s="198">
        <f>IFERROR((VLOOKUP($A341,'21 22'!$F$10:$S$408,11,FALSE)/VLOOKUP($A341,'2021'!$F$10:$N$469,8,FALSE))*1000,#N/A)</f>
        <v>0</v>
      </c>
      <c r="DX341" s="198">
        <f>IFERROR((VLOOKUP($A341,'22 23'!$F$10:$S$408,11,FALSE)/VLOOKUP($A341,'2022'!$F$10:$N$469,8,FALSE))*1000,#N/A)</f>
        <v>0</v>
      </c>
      <c r="DY341" s="196">
        <f>IFERROR((VLOOKUP($A341,'23 24'!$F$7:$S$408,11,FALSE)/VLOOKUP($A341,'2023'!$C$7:$N$469,9,FALSE))*1000,#N/A)</f>
        <v>0</v>
      </c>
      <c r="EA341" s="196" t="e">
        <v>#N/A</v>
      </c>
      <c r="EB341" s="196" t="e">
        <v>#N/A</v>
      </c>
      <c r="EC341" s="196" t="e">
        <v>#N/A</v>
      </c>
      <c r="ED341" s="196" t="e">
        <v>#N/A</v>
      </c>
      <c r="EE341" s="196" t="e">
        <v>#N/A</v>
      </c>
      <c r="EF341" s="196" t="e">
        <v>#N/A</v>
      </c>
      <c r="EG341" s="196" t="e">
        <v>#N/A</v>
      </c>
      <c r="EH341" s="196" t="e">
        <v>#N/A</v>
      </c>
      <c r="EI341" s="196" t="e">
        <v>#N/A</v>
      </c>
      <c r="EJ341" s="196" t="e">
        <v>#N/A</v>
      </c>
      <c r="EK341" s="198">
        <f>IFERROR((VLOOKUP($A341,'1920'!$F$10:$S$408,12,FALSE)/VLOOKUP($A341,'2019'!$F$10:$N$464,8,FALSE))*1000,#N/A)</f>
        <v>4.8287897527998513</v>
      </c>
      <c r="EL341" s="198">
        <f>IFERROR((VLOOKUP($A341,'20 21'!$F$10:$S$408,12,FALSE)/VLOOKUP($A341,'2020'!$F$10:$N$469,8,FALSE))*1000,#N/A)</f>
        <v>3.0905549300198132</v>
      </c>
      <c r="EM341" s="198">
        <f>IFERROR((VLOOKUP($A341,'21 22'!$F$10:$S$408,12,FALSE)/VLOOKUP($A341,'2021'!$F$10:$N$469,8,FALSE))*1000,#N/A)</f>
        <v>4.2314170268902407</v>
      </c>
      <c r="EN341" s="198">
        <f>IFERROR((VLOOKUP($A341,'22 23'!$F$10:$S$408,12,FALSE)/VLOOKUP($A341,'2022'!$F$10:$N$469,8,FALSE))*1000,#N/A)</f>
        <v>4.7796026337258652</v>
      </c>
      <c r="EO341" s="196">
        <f>IFERROR((VLOOKUP($A341,'23 24'!$F$7:$S$408,12,FALSE)/VLOOKUP($A341,'2023'!$C$7:$N$469,9,FALSE))*1000,#N/A)</f>
        <v>8.185918582853775</v>
      </c>
    </row>
    <row r="342" spans="1:145" x14ac:dyDescent="0.3">
      <c r="A342" t="s">
        <v>1990</v>
      </c>
      <c r="B342" t="s">
        <v>1742</v>
      </c>
      <c r="M342" t="str">
        <f>IF(VLOOKUP($A342,'1920'!$F$10:$M$408,1,FALSE)=VLOOKUP($A342,'2019'!$F$10:$M$464,1,FALSE),VLOOKUP($A342,'1920'!$F$10:$M$408,1,FALSE),FALSE)</f>
        <v>Somerset West and Taunton</v>
      </c>
      <c r="N342" t="str">
        <f>IF(VLOOKUP($A342,'20 21'!$F$10:$N$408,1,FALSE)=VLOOKUP($A342,'2020'!$F$10:$O$468,1,FALSE),VLOOKUP($A342,'20 21'!$F$10:$N$408,1,FALSE),FALSE)</f>
        <v>Somerset West and Taunton</v>
      </c>
      <c r="O342" t="str">
        <f>IF(VLOOKUP($A342,'21 22'!$F$10:$N$408,1,FALSE)=VLOOKUP($A342,'2021'!$F$10:$O$471,1,FALSE),VLOOKUP($A342,'21 22'!$F$10:$N$408,1,FALSE),FALSE)</f>
        <v>Somerset West and Taunton</v>
      </c>
      <c r="P342" t="str">
        <f>IF(VLOOKUP($A342,'22 23'!$F$10:$N$408,1,FALSE)=VLOOKUP($A342,'2022'!$F$10:$O$468,1,FALSE),VLOOKUP($A342,'22 23'!$F$10:$N$408,1,FALSE),FALSE)</f>
        <v>Somerset West and Taunton</v>
      </c>
      <c r="Q342" t="e">
        <f>IF(VLOOKUP($A342,'23 24'!$F$7:$N$408,1,FALSE)=VLOOKUP($A342,'2023'!$C$7:$O$468,1,FALSE),VLOOKUP($A342,'23 24'!$F$7:$N$408,1,FALSE),FALSE)</f>
        <v>#N/A</v>
      </c>
      <c r="S342" s="196" t="e">
        <v>#N/A</v>
      </c>
      <c r="T342" s="196" t="e">
        <v>#N/A</v>
      </c>
      <c r="U342" s="196" t="e">
        <v>#N/A</v>
      </c>
      <c r="V342" s="196" t="e">
        <v>#N/A</v>
      </c>
      <c r="W342" s="196" t="e">
        <v>#N/A</v>
      </c>
      <c r="X342" s="196" t="e">
        <v>#N/A</v>
      </c>
      <c r="Y342" s="196" t="e">
        <v>#N/A</v>
      </c>
      <c r="Z342" s="196" t="e">
        <v>#N/A</v>
      </c>
      <c r="AA342" s="196" t="e">
        <v>#N/A</v>
      </c>
      <c r="AB342" s="196" t="e">
        <v>#N/A</v>
      </c>
      <c r="AC342" s="196">
        <f>IFERROR((VLOOKUP($A342,'1920'!$F$10:$L$408,4,FALSE)/VLOOKUP($A342,'2019'!$F$10:$N$464,8,FALSE))*1000,#N/A)</f>
        <v>6.7106991615532685</v>
      </c>
      <c r="AD342" s="196">
        <f>IFERROR((VLOOKUP($A342,'20 21'!$F$10:$M$408,4,FALSE)/VLOOKUP($A342,'2020'!$F$10:$N$469,8,FALSE))*1000,#N/A)</f>
        <v>7.1352629238998233</v>
      </c>
      <c r="AE342" s="196">
        <f>IFERROR((VLOOKUP($A342,'21 22'!$F$10:$M$408,4,FALSE)/VLOOKUP($A342,'2021'!$F$10:$N$469,8,FALSE))*1000,#N/A)</f>
        <v>6.6840451841454449</v>
      </c>
      <c r="AF342" s="196">
        <f>IFERROR((VLOOKUP($A342,'22 23'!$F$10:$M$408,4,FALSE)/VLOOKUP($A342,'2022'!$F$10:$N$469,8,FALSE))*1000,#N/A)</f>
        <v>5.428091033058398</v>
      </c>
      <c r="AG342" s="196" t="e">
        <f>IFERROR((VLOOKUP($A342,'23 24'!$F$7:$M$408,4,FALSE)/VLOOKUP($A342,'2023'!$C$7:$N$469,9,FALSE))*1000,#N/A)</f>
        <v>#N/A</v>
      </c>
      <c r="AI342" s="196" t="e">
        <v>#N/A</v>
      </c>
      <c r="AJ342" s="196" t="e">
        <v>#N/A</v>
      </c>
      <c r="AK342" s="196" t="e">
        <v>#N/A</v>
      </c>
      <c r="AL342" s="196" t="e">
        <v>#N/A</v>
      </c>
      <c r="AM342" s="196" t="e">
        <v>#N/A</v>
      </c>
      <c r="AN342" s="196" t="e">
        <v>#N/A</v>
      </c>
      <c r="AO342" s="196" t="e">
        <v>#N/A</v>
      </c>
      <c r="AP342" s="196" t="e">
        <v>#N/A</v>
      </c>
      <c r="AQ342" s="196" t="e">
        <v>#N/A</v>
      </c>
      <c r="AR342" s="196" t="e">
        <v>#N/A</v>
      </c>
      <c r="AS342" s="196">
        <f>IFERROR((VLOOKUP($A342,'1920'!$F$10:$L$408,5,FALSE)/VLOOKUP($A342,'2019'!$F$10:$N$464,8,FALSE))*1000,#N/A)</f>
        <v>0.27390608822666401</v>
      </c>
      <c r="AT342" s="196">
        <f>IFERROR((VLOOKUP($A342,'20 21'!$F$10:$L$408,5,FALSE)/VLOOKUP($A342,'2020'!$F$10:$N$469,8,FALSE))*1000,#N/A)</f>
        <v>1.4809036257150576</v>
      </c>
      <c r="AU342" s="196">
        <f>IFERROR((VLOOKUP($A342,'21 22'!$F$10:$L$408,5,FALSE)/VLOOKUP($A342,'2021'!$F$10:$N$469,8,FALSE))*1000,#N/A)</f>
        <v>1.336809036829089</v>
      </c>
      <c r="AV342" s="196">
        <f>IFERROR((VLOOKUP($A342,'22 23'!$F$10:$L$408,5,FALSE)/VLOOKUP($A342,'2022'!$F$10:$N$469,8,FALSE))*1000,#N/A)</f>
        <v>0.52956985688374614</v>
      </c>
      <c r="AW342" s="196" t="e">
        <f>IFERROR((VLOOKUP($A342,'23 24'!$F$7:$M$408,5,FALSE)/VLOOKUP($A342,'2023'!$C$7:$N$469,9,FALSE))*1000,#N/A)</f>
        <v>#N/A</v>
      </c>
      <c r="AY342" s="196" t="e">
        <v>#N/A</v>
      </c>
      <c r="AZ342" s="196" t="e">
        <v>#N/A</v>
      </c>
      <c r="BA342" s="196" t="e">
        <v>#N/A</v>
      </c>
      <c r="BB342" s="196" t="e">
        <v>#N/A</v>
      </c>
      <c r="BC342" s="196" t="e">
        <v>#N/A</v>
      </c>
      <c r="BD342" s="196" t="e">
        <v>#N/A</v>
      </c>
      <c r="BE342" s="196" t="e">
        <v>#N/A</v>
      </c>
      <c r="BF342" s="196" t="e">
        <v>#N/A</v>
      </c>
      <c r="BG342" s="196" t="e">
        <v>#N/A</v>
      </c>
      <c r="BH342" s="196" t="e">
        <v>#N/A</v>
      </c>
      <c r="BI342" s="196">
        <f>IFERROR((VLOOKUP($A342,'1920'!$F$10:$L$408,6,FALSE)/VLOOKUP($A342,'2019'!$F$10:$N$464,8,FALSE))*1000,#N/A)</f>
        <v>0</v>
      </c>
      <c r="BJ342" s="196">
        <f>IFERROR((VLOOKUP($A342,'20 21'!$F$10:$L$408,6,FALSE)/VLOOKUP($A342,'2020'!$F$10:$N$469,8,FALSE))*1000,#N/A)</f>
        <v>0</v>
      </c>
      <c r="BK342" s="196">
        <f>IFERROR((VLOOKUP($A342,'21 22'!$F$10:$L$408,6,FALSE)/VLOOKUP($A342,'2021'!$F$10:$N$469,8,FALSE))*1000,#N/A)</f>
        <v>0</v>
      </c>
      <c r="BL342" s="196">
        <f>IFERROR((VLOOKUP($A342,'22 23'!$F$10:$L$408,6,FALSE)/VLOOKUP($A342,'2022'!$F$10:$N$469,8,FALSE))*1000,#N/A)</f>
        <v>0</v>
      </c>
      <c r="BM342" s="196" t="e">
        <f>IFERROR((VLOOKUP($A342,'23 24'!$F$7:$M$408,6,FALSE)/VLOOKUP($A342,'2023'!$C$7:$N$469,9,FALSE))*1000,#N/A)</f>
        <v>#N/A</v>
      </c>
      <c r="BO342" s="196" t="e">
        <v>#N/A</v>
      </c>
      <c r="BP342" s="196" t="e">
        <v>#N/A</v>
      </c>
      <c r="BQ342" s="196" t="e">
        <v>#N/A</v>
      </c>
      <c r="BR342" s="196" t="e">
        <v>#N/A</v>
      </c>
      <c r="BS342" s="196" t="e">
        <v>#N/A</v>
      </c>
      <c r="BT342" s="196" t="e">
        <v>#N/A</v>
      </c>
      <c r="BU342" s="196" t="e">
        <v>#N/A</v>
      </c>
      <c r="BV342" s="196" t="e">
        <v>#N/A</v>
      </c>
      <c r="BW342" s="196" t="e">
        <v>#N/A</v>
      </c>
      <c r="BX342" s="196" t="e">
        <v>#N/A</v>
      </c>
      <c r="BY342" s="196">
        <f>IFERROR((VLOOKUP($A342,'1920'!$F$10:$L$408,7,FALSE)/VLOOKUP($A342,'2019'!$F$10:$N$464,8,FALSE))*1000,#N/A)</f>
        <v>7.1215582938932647</v>
      </c>
      <c r="BZ342" s="196">
        <f>IFERROR((VLOOKUP($A342,'20 21'!$F$10:$L$408,7,FALSE)/VLOOKUP($A342,'2020'!$F$10:$N$469,8,FALSE))*1000,#N/A)</f>
        <v>8.6161665496148814</v>
      </c>
      <c r="CA342" s="196">
        <f>IFERROR((VLOOKUP($A342,'21 22'!$F$10:$L$408,7,FALSE)/VLOOKUP($A342,'2021'!$F$10:$N$469,8,FALSE))*1000,#N/A)</f>
        <v>7.8871733172916247</v>
      </c>
      <c r="CB342" s="196">
        <f>IFERROR((VLOOKUP($A342,'22 23'!$F$10:$L$408,7,FALSE)/VLOOKUP($A342,'2022'!$F$10:$N$469,8,FALSE))*1000,#N/A)</f>
        <v>5.825268425721208</v>
      </c>
      <c r="CC342" s="196" t="e">
        <f>IFERROR((VLOOKUP($A342,'23 24'!$F$7:$M$408,7,FALSE)/VLOOKUP($A342,'2023'!$C$7:$N$469,9,FALSE))*1000,#N/A)</f>
        <v>#N/A</v>
      </c>
      <c r="CE342" s="196" t="e">
        <v>#N/A</v>
      </c>
      <c r="CF342" s="196" t="e">
        <v>#N/A</v>
      </c>
      <c r="CG342" s="196" t="e">
        <v>#N/A</v>
      </c>
      <c r="CH342" s="196" t="e">
        <v>#N/A</v>
      </c>
      <c r="CI342" s="196" t="e">
        <v>#N/A</v>
      </c>
      <c r="CJ342" s="196" t="e">
        <v>#N/A</v>
      </c>
      <c r="CK342" s="196" t="e">
        <v>#N/A</v>
      </c>
      <c r="CL342" s="196" t="e">
        <v>#N/A</v>
      </c>
      <c r="CM342" s="196" t="e">
        <v>#N/A</v>
      </c>
      <c r="CN342" s="196" t="e">
        <v>#N/A</v>
      </c>
      <c r="CO342" s="198">
        <f>IFERROR((VLOOKUP($A342,'1920'!$F$10:$S$408,9,FALSE)/VLOOKUP($A342,'2019'!$F$10:$N$464,8,FALSE))*1000,#N/A)</f>
        <v>4.5194504557399569</v>
      </c>
      <c r="CP342" s="198">
        <f>IFERROR((VLOOKUP($A342,'20 21'!$F$10:$S$408,9,FALSE)/VLOOKUP($A342,'2020'!$F$10:$N$469,8,FALSE))*1000,#N/A)</f>
        <v>4.3080832748074407</v>
      </c>
      <c r="CQ342" s="198">
        <f>IFERROR((VLOOKUP($A342,'21 22'!$F$10:$S$408,9,FALSE)/VLOOKUP($A342,'2021'!$F$10:$N$469,8,FALSE))*1000,#N/A)</f>
        <v>7.4861306062428987</v>
      </c>
      <c r="CR342" s="198">
        <f>IFERROR((VLOOKUP($A342,'22 23'!$F$10:$S$408,9,FALSE)/VLOOKUP($A342,'2022'!$F$10:$N$469,8,FALSE))*1000,#N/A)</f>
        <v>8.8702951028027499</v>
      </c>
      <c r="CS342" s="196" t="e">
        <f>IFERROR((VLOOKUP($A342,'23 24'!$F$7:$S$408,9,FALSE)/VLOOKUP($A342,'2023'!$C$7:$N$469,9,FALSE))*1000,#N/A)</f>
        <v>#N/A</v>
      </c>
      <c r="CU342" s="196" t="e">
        <v>#N/A</v>
      </c>
      <c r="CV342" s="196" t="e">
        <v>#N/A</v>
      </c>
      <c r="CW342" s="196" t="e">
        <v>#N/A</v>
      </c>
      <c r="CX342" s="196" t="e">
        <v>#N/A</v>
      </c>
      <c r="CY342" s="196" t="e">
        <v>#N/A</v>
      </c>
      <c r="CZ342" s="196" t="e">
        <v>#N/A</v>
      </c>
      <c r="DA342" s="196" t="e">
        <v>#N/A</v>
      </c>
      <c r="DB342" s="196" t="e">
        <v>#N/A</v>
      </c>
      <c r="DC342" s="196" t="e">
        <v>#N/A</v>
      </c>
      <c r="DD342" s="196" t="e">
        <v>#N/A</v>
      </c>
      <c r="DE342" s="198">
        <f>IFERROR((VLOOKUP($A342,'1920'!$F$10:$S$408,10,FALSE)/VLOOKUP($A342,'2019'!$F$10:$N$464,8,FALSE))*1000,#N/A)</f>
        <v>0.13695304411333201</v>
      </c>
      <c r="DF342" s="198">
        <f>IFERROR((VLOOKUP($A342,'20 21'!$F$10:$S$408,10,FALSE)/VLOOKUP($A342,'2020'!$F$10:$N$469,8,FALSE))*1000,#N/A)</f>
        <v>0.53851040935093009</v>
      </c>
      <c r="DG342" s="198">
        <f>IFERROR((VLOOKUP($A342,'21 22'!$F$10:$S$408,10,FALSE)/VLOOKUP($A342,'2021'!$F$10:$N$469,8,FALSE))*1000,#N/A)</f>
        <v>1.0694472294632711</v>
      </c>
      <c r="DH342" s="198">
        <f>IFERROR((VLOOKUP($A342,'22 23'!$F$10:$S$408,10,FALSE)/VLOOKUP($A342,'2022'!$F$10:$N$469,8,FALSE))*1000,#N/A)</f>
        <v>1.0591397137674923</v>
      </c>
      <c r="DI342" s="196" t="e">
        <f>IFERROR((VLOOKUP($A342,'23 24'!$F$7:$S$408,10,FALSE)/VLOOKUP($A342,'2023'!$C$7:$N$469,9,FALSE))*1000,#N/A)</f>
        <v>#N/A</v>
      </c>
      <c r="DK342" s="196" t="e">
        <v>#N/A</v>
      </c>
      <c r="DL342" s="196" t="e">
        <v>#N/A</v>
      </c>
      <c r="DM342" s="196" t="e">
        <v>#N/A</v>
      </c>
      <c r="DN342" s="196" t="e">
        <v>#N/A</v>
      </c>
      <c r="DO342" s="196" t="e">
        <v>#N/A</v>
      </c>
      <c r="DP342" s="196" t="e">
        <v>#N/A</v>
      </c>
      <c r="DQ342" s="196" t="e">
        <v>#N/A</v>
      </c>
      <c r="DR342" s="196" t="e">
        <v>#N/A</v>
      </c>
      <c r="DS342" s="196" t="e">
        <v>#N/A</v>
      </c>
      <c r="DT342" s="196" t="e">
        <v>#N/A</v>
      </c>
      <c r="DU342" s="198">
        <f>IFERROR((VLOOKUP($A342,'1920'!$F$10:$S$408,11,FALSE)/VLOOKUP($A342,'2019'!$F$10:$N$464,8,FALSE))*1000,#N/A)</f>
        <v>0</v>
      </c>
      <c r="DV342" s="198">
        <f>IFERROR((VLOOKUP($A342,'20 21'!$F$10:$S$408,11,FALSE)/VLOOKUP($A342,'2020'!$F$10:$N$469,8,FALSE))*1000,#N/A)</f>
        <v>0</v>
      </c>
      <c r="DW342" s="198">
        <f>IFERROR((VLOOKUP($A342,'21 22'!$F$10:$S$408,11,FALSE)/VLOOKUP($A342,'2021'!$F$10:$N$469,8,FALSE))*1000,#N/A)</f>
        <v>0</v>
      </c>
      <c r="DX342" s="198">
        <f>IFERROR((VLOOKUP($A342,'22 23'!$F$10:$S$408,11,FALSE)/VLOOKUP($A342,'2022'!$F$10:$N$469,8,FALSE))*1000,#N/A)</f>
        <v>0</v>
      </c>
      <c r="DY342" s="196" t="e">
        <f>IFERROR((VLOOKUP($A342,'23 24'!$F$7:$S$408,11,FALSE)/VLOOKUP($A342,'2023'!$C$7:$N$469,9,FALSE))*1000,#N/A)</f>
        <v>#N/A</v>
      </c>
      <c r="EA342" s="196" t="e">
        <v>#N/A</v>
      </c>
      <c r="EB342" s="196" t="e">
        <v>#N/A</v>
      </c>
      <c r="EC342" s="196" t="e">
        <v>#N/A</v>
      </c>
      <c r="ED342" s="196" t="e">
        <v>#N/A</v>
      </c>
      <c r="EE342" s="196" t="e">
        <v>#N/A</v>
      </c>
      <c r="EF342" s="196" t="e">
        <v>#N/A</v>
      </c>
      <c r="EG342" s="196" t="e">
        <v>#N/A</v>
      </c>
      <c r="EH342" s="196" t="e">
        <v>#N/A</v>
      </c>
      <c r="EI342" s="196" t="e">
        <v>#N/A</v>
      </c>
      <c r="EJ342" s="196" t="e">
        <v>#N/A</v>
      </c>
      <c r="EK342" s="198">
        <f>IFERROR((VLOOKUP($A342,'1920'!$F$10:$S$408,12,FALSE)/VLOOKUP($A342,'2019'!$F$10:$N$464,8,FALSE))*1000,#N/A)</f>
        <v>4.6564034998532877</v>
      </c>
      <c r="EL342" s="198">
        <f>IFERROR((VLOOKUP($A342,'20 21'!$F$10:$S$408,12,FALSE)/VLOOKUP($A342,'2020'!$F$10:$N$469,8,FALSE))*1000,#N/A)</f>
        <v>4.8465936841583703</v>
      </c>
      <c r="EM342" s="198">
        <f>IFERROR((VLOOKUP($A342,'21 22'!$F$10:$S$408,12,FALSE)/VLOOKUP($A342,'2021'!$F$10:$N$469,8,FALSE))*1000,#N/A)</f>
        <v>8.4218969320232606</v>
      </c>
      <c r="EN342" s="198">
        <f>IFERROR((VLOOKUP($A342,'22 23'!$F$10:$S$408,12,FALSE)/VLOOKUP($A342,'2022'!$F$10:$N$469,8,FALSE))*1000,#N/A)</f>
        <v>9.9294348165702413</v>
      </c>
      <c r="EO342" s="196" t="e">
        <f>IFERROR((VLOOKUP($A342,'23 24'!$F$7:$S$408,12,FALSE)/VLOOKUP($A342,'2023'!$C$7:$N$469,9,FALSE))*1000,#N/A)</f>
        <v>#N/A</v>
      </c>
    </row>
    <row r="343" spans="1:145" x14ac:dyDescent="0.3">
      <c r="A343" t="s">
        <v>2062</v>
      </c>
      <c r="B343" t="s">
        <v>1741</v>
      </c>
      <c r="O343" t="str">
        <f>IF(VLOOKUP($A343,'21 22'!$F$10:$N$408,1,FALSE)=VLOOKUP($A343,'2021'!$F$10:$O$471,1,FALSE),VLOOKUP($A343,'21 22'!$F$10:$N$408,1,FALSE),FALSE)</f>
        <v>North Northamptonshire</v>
      </c>
      <c r="P343" t="str">
        <f>IF(VLOOKUP($A343,'22 23'!$F$10:$N$408,1,FALSE)=VLOOKUP($A343,'2022'!$F$10:$O$468,1,FALSE),VLOOKUP($A343,'22 23'!$F$10:$N$408,1,FALSE),FALSE)</f>
        <v>North Northamptonshire</v>
      </c>
      <c r="Q343" t="str">
        <f>IF(VLOOKUP($A343,'23 24'!$F$7:$N$408,1,FALSE)=VLOOKUP($A343,'2023'!$C$7:$O$468,1,FALSE),VLOOKUP($A343,'23 24'!$F$7:$N$408,1,FALSE),FALSE)</f>
        <v>North Northamptonshire</v>
      </c>
      <c r="S343" s="196" t="e">
        <v>#N/A</v>
      </c>
      <c r="T343" s="196" t="e">
        <v>#N/A</v>
      </c>
      <c r="U343" s="196" t="e">
        <v>#N/A</v>
      </c>
      <c r="V343" s="196" t="e">
        <v>#N/A</v>
      </c>
      <c r="W343" s="196" t="e">
        <v>#N/A</v>
      </c>
      <c r="X343" s="196" t="e">
        <v>#N/A</v>
      </c>
      <c r="Y343" s="196" t="e">
        <v>#N/A</v>
      </c>
      <c r="Z343" s="196" t="e">
        <v>#N/A</v>
      </c>
      <c r="AA343" s="196" t="e">
        <v>#N/A</v>
      </c>
      <c r="AB343" s="196" t="e">
        <v>#N/A</v>
      </c>
      <c r="AC343" s="196" t="e">
        <v>#N/A</v>
      </c>
      <c r="AD343" s="196" t="e">
        <f>IFERROR((VLOOKUP($A343,'20 21'!$F$10:$M$408,4,FALSE)/VLOOKUP($A343,'2020'!$F$10:$N$469,8,FALSE))*1000,#N/A)</f>
        <v>#N/A</v>
      </c>
      <c r="AE343" s="196">
        <f>IFERROR((VLOOKUP($A343,'21 22'!$F$10:$M$408,4,FALSE)/VLOOKUP($A343,'2021'!$F$10:$N$469,8,FALSE))*1000,#N/A)</f>
        <v>9.5463546470751375</v>
      </c>
      <c r="AF343" s="196">
        <f>IFERROR((VLOOKUP($A343,'22 23'!$F$10:$M$408,4,FALSE)/VLOOKUP($A343,'2022'!$F$10:$N$469,8,FALSE))*1000,#N/A)</f>
        <v>9.3884120171673828</v>
      </c>
      <c r="AG343" s="196">
        <f>IFERROR((VLOOKUP($A343,'23 24'!$F$7:$M$408,4,FALSE)/VLOOKUP($A343,'2023'!$C$7:$N$469,9,FALSE))*1000,#N/A)</f>
        <v>6.9987389659520804</v>
      </c>
      <c r="AI343" s="196" t="e">
        <v>#N/A</v>
      </c>
      <c r="AJ343" s="196" t="e">
        <v>#N/A</v>
      </c>
      <c r="AK343" s="196" t="e">
        <v>#N/A</v>
      </c>
      <c r="AL343" s="196" t="e">
        <v>#N/A</v>
      </c>
      <c r="AM343" s="196" t="e">
        <v>#N/A</v>
      </c>
      <c r="AN343" s="196" t="e">
        <v>#N/A</v>
      </c>
      <c r="AO343" s="196" t="e">
        <v>#N/A</v>
      </c>
      <c r="AP343" s="196" t="e">
        <v>#N/A</v>
      </c>
      <c r="AQ343" s="196" t="e">
        <v>#N/A</v>
      </c>
      <c r="AR343" s="196" t="e">
        <v>#N/A</v>
      </c>
      <c r="AS343" s="196" t="e">
        <v>#N/A</v>
      </c>
      <c r="AT343" s="196" t="e">
        <f>IFERROR((VLOOKUP($A343,'20 21'!$F$10:$L$408,5,FALSE)/VLOOKUP($A343,'2020'!$F$10:$N$469,8,FALSE))*1000,#N/A)</f>
        <v>#N/A</v>
      </c>
      <c r="AU343" s="196">
        <f>IFERROR((VLOOKUP($A343,'21 22'!$F$10:$L$408,5,FALSE)/VLOOKUP($A343,'2021'!$F$10:$N$469,8,FALSE))*1000,#N/A)</f>
        <v>2.451091058032806</v>
      </c>
      <c r="AV343" s="196">
        <f>IFERROR((VLOOKUP($A343,'22 23'!$F$10:$L$408,5,FALSE)/VLOOKUP($A343,'2022'!$F$10:$N$469,8,FALSE))*1000,#N/A)</f>
        <v>2.9378704271408136</v>
      </c>
      <c r="AW343" s="196">
        <f>IFERROR((VLOOKUP($A343,'23 24'!$F$7:$M$408,5,FALSE)/VLOOKUP($A343,'2023'!$C$7:$N$469,9,FALSE))*1000,#N/A)</f>
        <v>3.4047919293820934</v>
      </c>
      <c r="AY343" s="196" t="e">
        <v>#N/A</v>
      </c>
      <c r="AZ343" s="196" t="e">
        <v>#N/A</v>
      </c>
      <c r="BA343" s="196" t="e">
        <v>#N/A</v>
      </c>
      <c r="BB343" s="196" t="e">
        <v>#N/A</v>
      </c>
      <c r="BC343" s="196" t="e">
        <v>#N/A</v>
      </c>
      <c r="BD343" s="196" t="e">
        <v>#N/A</v>
      </c>
      <c r="BE343" s="196" t="e">
        <v>#N/A</v>
      </c>
      <c r="BF343" s="196" t="e">
        <v>#N/A</v>
      </c>
      <c r="BG343" s="196" t="e">
        <v>#N/A</v>
      </c>
      <c r="BH343" s="196" t="e">
        <v>#N/A</v>
      </c>
      <c r="BI343" s="196" t="e">
        <v>#N/A</v>
      </c>
      <c r="BJ343" s="196" t="e">
        <f>IFERROR((VLOOKUP($A343,'20 21'!$F$10:$L$408,6,FALSE)/VLOOKUP($A343,'2020'!$F$10:$N$469,8,FALSE))*1000,#N/A)</f>
        <v>#N/A</v>
      </c>
      <c r="BK343" s="196">
        <f>IFERROR((VLOOKUP($A343,'21 22'!$F$10:$L$408,6,FALSE)/VLOOKUP($A343,'2021'!$F$10:$N$469,8,FALSE))*1000,#N/A)</f>
        <v>0</v>
      </c>
      <c r="BL343" s="196">
        <f>IFERROR((VLOOKUP($A343,'22 23'!$F$10:$L$408,6,FALSE)/VLOOKUP($A343,'2022'!$F$10:$N$469,8,FALSE))*1000,#N/A)</f>
        <v>0.19160024524831393</v>
      </c>
      <c r="BM343" s="196">
        <f>IFERROR((VLOOKUP($A343,'23 24'!$F$7:$M$408,6,FALSE)/VLOOKUP($A343,'2023'!$C$7:$N$469,9,FALSE))*1000,#N/A)</f>
        <v>0</v>
      </c>
      <c r="BO343" s="196" t="e">
        <v>#N/A</v>
      </c>
      <c r="BP343" s="196" t="e">
        <v>#N/A</v>
      </c>
      <c r="BQ343" s="196" t="e">
        <v>#N/A</v>
      </c>
      <c r="BR343" s="196" t="e">
        <v>#N/A</v>
      </c>
      <c r="BS343" s="196" t="e">
        <v>#N/A</v>
      </c>
      <c r="BT343" s="196" t="e">
        <v>#N/A</v>
      </c>
      <c r="BU343" s="196" t="e">
        <v>#N/A</v>
      </c>
      <c r="BV343" s="196" t="e">
        <v>#N/A</v>
      </c>
      <c r="BW343" s="196" t="e">
        <v>#N/A</v>
      </c>
      <c r="BX343" s="196" t="e">
        <v>#N/A</v>
      </c>
      <c r="BY343" s="196" t="e">
        <f>IFERROR((VLOOKUP($A343,'1920'!$F$10:$L$408,7,FALSE)/VLOOKUP($A343,'2019'!$F$10:$N$464,8,FALSE))*1000,#N/A)</f>
        <v>#N/A</v>
      </c>
      <c r="BZ343" s="196" t="e">
        <f>IFERROR((VLOOKUP($A343,'20 21'!$F$10:$L$408,7,FALSE)/VLOOKUP($A343,'2020'!$F$10:$N$469,8,FALSE))*1000,#N/A)</f>
        <v>#N/A</v>
      </c>
      <c r="CA343" s="196">
        <f>IFERROR((VLOOKUP($A343,'21 22'!$F$10:$L$408,7,FALSE)/VLOOKUP($A343,'2021'!$F$10:$N$469,8,FALSE))*1000,#N/A)</f>
        <v>11.997445705107944</v>
      </c>
      <c r="CB343" s="196">
        <f>IFERROR((VLOOKUP($A343,'22 23'!$F$10:$L$408,7,FALSE)/VLOOKUP($A343,'2022'!$F$10:$N$469,8,FALSE))*1000,#N/A)</f>
        <v>12.51788268955651</v>
      </c>
      <c r="CC343" s="196">
        <f>IFERROR((VLOOKUP($A343,'23 24'!$F$7:$M$408,7,FALSE)/VLOOKUP($A343,'2023'!$C$7:$N$469,9,FALSE))*1000,#N/A)</f>
        <v>10.403530895334175</v>
      </c>
      <c r="CE343" s="196" t="e">
        <v>#N/A</v>
      </c>
      <c r="CF343" s="196" t="e">
        <v>#N/A</v>
      </c>
      <c r="CG343" s="196" t="e">
        <v>#N/A</v>
      </c>
      <c r="CH343" s="196" t="e">
        <v>#N/A</v>
      </c>
      <c r="CI343" s="196" t="e">
        <v>#N/A</v>
      </c>
      <c r="CJ343" s="196" t="e">
        <v>#N/A</v>
      </c>
      <c r="CK343" s="196" t="e">
        <v>#N/A</v>
      </c>
      <c r="CL343" s="196" t="e">
        <v>#N/A</v>
      </c>
      <c r="CM343" s="196" t="e">
        <v>#N/A</v>
      </c>
      <c r="CN343" s="196" t="e">
        <v>#N/A</v>
      </c>
      <c r="CO343" s="196" t="e">
        <v>#N/A</v>
      </c>
      <c r="CP343" s="198" t="e">
        <f>IFERROR((VLOOKUP($A343,'20 21'!$F$10:$S$408,9,FALSE)/VLOOKUP($A343,'2020'!$F$10:$N$469,8,FALSE))*1000,#N/A)</f>
        <v>#N/A</v>
      </c>
      <c r="CQ343" s="198">
        <f>IFERROR((VLOOKUP($A343,'21 22'!$F$10:$S$408,9,FALSE)/VLOOKUP($A343,'2021'!$F$10:$N$469,8,FALSE))*1000,#N/A)</f>
        <v>8.6433210993788432</v>
      </c>
      <c r="CR343" s="198">
        <f>IFERROR((VLOOKUP($A343,'22 23'!$F$10:$S$408,9,FALSE)/VLOOKUP($A343,'2022'!$F$10:$N$469,8,FALSE))*1000,#N/A)</f>
        <v>8.2388105456774987</v>
      </c>
      <c r="CS343" s="196">
        <f>IFERROR((VLOOKUP($A343,'23 24'!$F$7:$S$408,9,FALSE)/VLOOKUP($A343,'2023'!$C$7:$N$469,9,FALSE))*1000,#N/A)</f>
        <v>8.133669609079444</v>
      </c>
      <c r="CU343" s="196" t="e">
        <v>#N/A</v>
      </c>
      <c r="CV343" s="196" t="e">
        <v>#N/A</v>
      </c>
      <c r="CW343" s="196" t="e">
        <v>#N/A</v>
      </c>
      <c r="CX343" s="196" t="e">
        <v>#N/A</v>
      </c>
      <c r="CY343" s="196" t="e">
        <v>#N/A</v>
      </c>
      <c r="CZ343" s="196" t="e">
        <v>#N/A</v>
      </c>
      <c r="DA343" s="196" t="e">
        <v>#N/A</v>
      </c>
      <c r="DB343" s="196" t="e">
        <v>#N/A</v>
      </c>
      <c r="DC343" s="196" t="e">
        <v>#N/A</v>
      </c>
      <c r="DD343" s="196" t="e">
        <v>#N/A</v>
      </c>
      <c r="DE343" s="196" t="e">
        <v>#N/A</v>
      </c>
      <c r="DF343" s="198" t="e">
        <f>IFERROR((VLOOKUP($A343,'20 21'!$F$10:$S$408,10,FALSE)/VLOOKUP($A343,'2020'!$F$10:$N$469,8,FALSE))*1000,#N/A)</f>
        <v>#N/A</v>
      </c>
      <c r="DG343" s="198">
        <f>IFERROR((VLOOKUP($A343,'21 22'!$F$10:$S$408,10,FALSE)/VLOOKUP($A343,'2021'!$F$10:$N$469,8,FALSE))*1000,#N/A)</f>
        <v>1.5480575103365091</v>
      </c>
      <c r="DH343" s="198">
        <f>IFERROR((VLOOKUP($A343,'22 23'!$F$10:$S$408,10,FALSE)/VLOOKUP($A343,'2022'!$F$10:$N$469,8,FALSE))*1000,#N/A)</f>
        <v>2.6824034334763946</v>
      </c>
      <c r="DI343" s="196">
        <f>IFERROR((VLOOKUP($A343,'23 24'!$F$7:$S$408,10,FALSE)/VLOOKUP($A343,'2023'!$C$7:$N$469,9,FALSE))*1000,#N/A)</f>
        <v>2.6481715006305171</v>
      </c>
      <c r="DK343" s="196" t="e">
        <v>#N/A</v>
      </c>
      <c r="DL343" s="196" t="e">
        <v>#N/A</v>
      </c>
      <c r="DM343" s="196" t="e">
        <v>#N/A</v>
      </c>
      <c r="DN343" s="196" t="e">
        <v>#N/A</v>
      </c>
      <c r="DO343" s="196" t="e">
        <v>#N/A</v>
      </c>
      <c r="DP343" s="196" t="e">
        <v>#N/A</v>
      </c>
      <c r="DQ343" s="196" t="e">
        <v>#N/A</v>
      </c>
      <c r="DR343" s="196" t="e">
        <v>#N/A</v>
      </c>
      <c r="DS343" s="196" t="e">
        <v>#N/A</v>
      </c>
      <c r="DT343" s="196" t="e">
        <v>#N/A</v>
      </c>
      <c r="DU343" s="196" t="e">
        <v>#N/A</v>
      </c>
      <c r="DV343" s="198" t="e">
        <f>IFERROR((VLOOKUP($A343,'20 21'!$F$10:$S$408,11,FALSE)/VLOOKUP($A343,'2020'!$F$10:$N$469,8,FALSE))*1000,#N/A)</f>
        <v>#N/A</v>
      </c>
      <c r="DW343" s="198">
        <f>IFERROR((VLOOKUP($A343,'21 22'!$F$10:$S$408,11,FALSE)/VLOOKUP($A343,'2021'!$F$10:$N$469,8,FALSE))*1000,#N/A)</f>
        <v>0</v>
      </c>
      <c r="DX343" s="198">
        <f>IFERROR((VLOOKUP($A343,'22 23'!$F$10:$S$408,11,FALSE)/VLOOKUP($A343,'2022'!$F$10:$N$469,8,FALSE))*1000,#N/A)</f>
        <v>0</v>
      </c>
      <c r="DY343" s="196">
        <f>IFERROR((VLOOKUP($A343,'23 24'!$F$7:$S$408,11,FALSE)/VLOOKUP($A343,'2023'!$C$7:$N$469,9,FALSE))*1000,#N/A)</f>
        <v>0</v>
      </c>
      <c r="EA343" s="196" t="e">
        <v>#N/A</v>
      </c>
      <c r="EB343" s="196" t="e">
        <v>#N/A</v>
      </c>
      <c r="EC343" s="196" t="e">
        <v>#N/A</v>
      </c>
      <c r="ED343" s="196" t="e">
        <v>#N/A</v>
      </c>
      <c r="EE343" s="196" t="e">
        <v>#N/A</v>
      </c>
      <c r="EF343" s="196" t="e">
        <v>#N/A</v>
      </c>
      <c r="EG343" s="196" t="e">
        <v>#N/A</v>
      </c>
      <c r="EH343" s="196" t="e">
        <v>#N/A</v>
      </c>
      <c r="EI343" s="196" t="e">
        <v>#N/A</v>
      </c>
      <c r="EJ343" s="196" t="e">
        <v>#N/A</v>
      </c>
      <c r="EK343" s="196" t="e">
        <v>#N/A</v>
      </c>
      <c r="EL343" s="198" t="e">
        <f>IFERROR((VLOOKUP($A343,'20 21'!$F$10:$S$408,12,FALSE)/VLOOKUP($A343,'2020'!$F$10:$N$469,8,FALSE))*1000,#N/A)</f>
        <v>#N/A</v>
      </c>
      <c r="EM343" s="198">
        <f>IFERROR((VLOOKUP($A343,'21 22'!$F$10:$S$408,12,FALSE)/VLOOKUP($A343,'2021'!$F$10:$N$469,8,FALSE))*1000,#N/A)</f>
        <v>10.19137860971535</v>
      </c>
      <c r="EN343" s="198">
        <f>IFERROR((VLOOKUP($A343,'22 23'!$F$10:$S$408,12,FALSE)/VLOOKUP($A343,'2022'!$F$10:$N$469,8,FALSE))*1000,#N/A)</f>
        <v>10.921213979153894</v>
      </c>
      <c r="EO343" s="196">
        <f>IFERROR((VLOOKUP($A343,'23 24'!$F$7:$S$408,12,FALSE)/VLOOKUP($A343,'2023'!$C$7:$N$469,9,FALSE))*1000,#N/A)</f>
        <v>10.781841109709962</v>
      </c>
    </row>
    <row r="344" spans="1:145" x14ac:dyDescent="0.3">
      <c r="A344" t="s">
        <v>2065</v>
      </c>
      <c r="B344" t="s">
        <v>1741</v>
      </c>
      <c r="O344" t="str">
        <f>IF(VLOOKUP($A344,'21 22'!$F$10:$N$408,1,FALSE)=VLOOKUP($A344,'2021'!$F$10:$O$471,1,FALSE),VLOOKUP($A344,'21 22'!$F$10:$N$408,1,FALSE),FALSE)</f>
        <v>West Northamptonshire</v>
      </c>
      <c r="P344" t="str">
        <f>IF(VLOOKUP($A344,'22 23'!$F$10:$N$408,1,FALSE)=VLOOKUP($A344,'2022'!$F$10:$O$468,1,FALSE),VLOOKUP($A344,'22 23'!$F$10:$N$408,1,FALSE),FALSE)</f>
        <v>West Northamptonshire</v>
      </c>
      <c r="Q344" t="str">
        <f>IF(VLOOKUP($A344,'23 24'!$F$7:$N$408,1,FALSE)=VLOOKUP($A344,'2023'!$C$7:$O$468,1,FALSE),VLOOKUP($A344,'23 24'!$F$7:$N$408,1,FALSE),FALSE)</f>
        <v>West Northamptonshire</v>
      </c>
      <c r="S344" s="196" t="e">
        <v>#N/A</v>
      </c>
      <c r="T344" s="196" t="e">
        <v>#N/A</v>
      </c>
      <c r="U344" s="196" t="e">
        <v>#N/A</v>
      </c>
      <c r="V344" s="196" t="e">
        <v>#N/A</v>
      </c>
      <c r="W344" s="196" t="e">
        <v>#N/A</v>
      </c>
      <c r="X344" s="196" t="e">
        <v>#N/A</v>
      </c>
      <c r="Y344" s="196" t="e">
        <v>#N/A</v>
      </c>
      <c r="Z344" s="196" t="e">
        <v>#N/A</v>
      </c>
      <c r="AA344" s="196" t="e">
        <v>#N/A</v>
      </c>
      <c r="AB344" s="196" t="e">
        <v>#N/A</v>
      </c>
      <c r="AC344" s="196" t="e">
        <v>#N/A</v>
      </c>
      <c r="AD344" s="196" t="e">
        <f>IFERROR((VLOOKUP($A344,'20 21'!$F$10:$M$408,4,FALSE)/VLOOKUP($A344,'2020'!$F$10:$N$469,8,FALSE))*1000,#N/A)</f>
        <v>#N/A</v>
      </c>
      <c r="AE344" s="196">
        <f>IFERROR((VLOOKUP($A344,'21 22'!$F$10:$M$408,4,FALSE)/VLOOKUP($A344,'2021'!$F$10:$N$469,8,FALSE))*1000,#N/A)</f>
        <v>8.066894023266034</v>
      </c>
      <c r="AF344" s="196">
        <f>IFERROR((VLOOKUP($A344,'22 23'!$F$10:$M$408,4,FALSE)/VLOOKUP($A344,'2022'!$F$10:$N$469,8,FALSE))*1000,#N/A)</f>
        <v>5.826128537586774</v>
      </c>
      <c r="AG344" s="196">
        <f>IFERROR((VLOOKUP($A344,'23 24'!$F$7:$M$408,4,FALSE)/VLOOKUP($A344,'2023'!$C$7:$N$469,9,FALSE))*1000,#N/A)</f>
        <v>4.0724129318115176</v>
      </c>
      <c r="AI344" s="196" t="e">
        <v>#N/A</v>
      </c>
      <c r="AJ344" s="196" t="e">
        <v>#N/A</v>
      </c>
      <c r="AK344" s="196" t="e">
        <v>#N/A</v>
      </c>
      <c r="AL344" s="196" t="e">
        <v>#N/A</v>
      </c>
      <c r="AM344" s="196" t="e">
        <v>#N/A</v>
      </c>
      <c r="AN344" s="196" t="e">
        <v>#N/A</v>
      </c>
      <c r="AO344" s="196" t="e">
        <v>#N/A</v>
      </c>
      <c r="AP344" s="196" t="e">
        <v>#N/A</v>
      </c>
      <c r="AQ344" s="196" t="e">
        <v>#N/A</v>
      </c>
      <c r="AR344" s="196" t="e">
        <v>#N/A</v>
      </c>
      <c r="AS344" s="196" t="e">
        <v>#N/A</v>
      </c>
      <c r="AT344" s="196" t="e">
        <f>IFERROR((VLOOKUP($A344,'20 21'!$F$10:$L$408,5,FALSE)/VLOOKUP($A344,'2020'!$F$10:$N$469,8,FALSE))*1000,#N/A)</f>
        <v>#N/A</v>
      </c>
      <c r="AU344" s="196">
        <f>IFERROR((VLOOKUP($A344,'21 22'!$F$10:$L$408,5,FALSE)/VLOOKUP($A344,'2021'!$F$10:$N$469,8,FALSE))*1000,#N/A)</f>
        <v>2.00281506784536</v>
      </c>
      <c r="AV344" s="196">
        <f>IFERROR((VLOOKUP($A344,'22 23'!$F$10:$L$408,5,FALSE)/VLOOKUP($A344,'2022'!$F$10:$N$469,8,FALSE))*1000,#N/A)</f>
        <v>1.1542330121634174</v>
      </c>
      <c r="AW344" s="196">
        <f>IFERROR((VLOOKUP($A344,'23 24'!$F$7:$M$408,5,FALSE)/VLOOKUP($A344,'2023'!$C$7:$N$469,9,FALSE))*1000,#N/A)</f>
        <v>2.3891489199960905</v>
      </c>
      <c r="AY344" s="196" t="e">
        <v>#N/A</v>
      </c>
      <c r="AZ344" s="196" t="e">
        <v>#N/A</v>
      </c>
      <c r="BA344" s="196" t="e">
        <v>#N/A</v>
      </c>
      <c r="BB344" s="196" t="e">
        <v>#N/A</v>
      </c>
      <c r="BC344" s="196" t="e">
        <v>#N/A</v>
      </c>
      <c r="BD344" s="196" t="e">
        <v>#N/A</v>
      </c>
      <c r="BE344" s="196" t="e">
        <v>#N/A</v>
      </c>
      <c r="BF344" s="196" t="e">
        <v>#N/A</v>
      </c>
      <c r="BG344" s="196" t="e">
        <v>#N/A</v>
      </c>
      <c r="BH344" s="196" t="e">
        <v>#N/A</v>
      </c>
      <c r="BI344" s="196" t="e">
        <v>#N/A</v>
      </c>
      <c r="BJ344" s="196" t="e">
        <f>IFERROR((VLOOKUP($A344,'20 21'!$F$10:$L$408,6,FALSE)/VLOOKUP($A344,'2020'!$F$10:$N$469,8,FALSE))*1000,#N/A)</f>
        <v>#N/A</v>
      </c>
      <c r="BK344" s="196">
        <f>IFERROR((VLOOKUP($A344,'21 22'!$F$10:$L$408,6,FALSE)/VLOOKUP($A344,'2021'!$F$10:$N$469,8,FALSE))*1000,#N/A)</f>
        <v>5.5633751884593345E-2</v>
      </c>
      <c r="BL344" s="196">
        <f>IFERROR((VLOOKUP($A344,'22 23'!$F$10:$L$408,6,FALSE)/VLOOKUP($A344,'2022'!$F$10:$N$469,8,FALSE))*1000,#N/A)</f>
        <v>0</v>
      </c>
      <c r="BM344" s="196">
        <f>IFERROR((VLOOKUP($A344,'23 24'!$F$7:$M$408,6,FALSE)/VLOOKUP($A344,'2023'!$C$7:$N$469,9,FALSE))*1000,#N/A)</f>
        <v>0</v>
      </c>
      <c r="BO344" s="196" t="e">
        <v>#N/A</v>
      </c>
      <c r="BP344" s="196" t="e">
        <v>#N/A</v>
      </c>
      <c r="BQ344" s="196" t="e">
        <v>#N/A</v>
      </c>
      <c r="BR344" s="196" t="e">
        <v>#N/A</v>
      </c>
      <c r="BS344" s="196" t="e">
        <v>#N/A</v>
      </c>
      <c r="BT344" s="196" t="e">
        <v>#N/A</v>
      </c>
      <c r="BU344" s="196" t="e">
        <v>#N/A</v>
      </c>
      <c r="BV344" s="196" t="e">
        <v>#N/A</v>
      </c>
      <c r="BW344" s="196" t="e">
        <v>#N/A</v>
      </c>
      <c r="BX344" s="196" t="e">
        <v>#N/A</v>
      </c>
      <c r="BY344" s="196" t="e">
        <f>IFERROR((VLOOKUP($A344,'1920'!$F$10:$L$408,7,FALSE)/VLOOKUP($A344,'2019'!$F$10:$N$464,8,FALSE))*1000,#N/A)</f>
        <v>#N/A</v>
      </c>
      <c r="BZ344" s="196" t="e">
        <f>IFERROR((VLOOKUP($A344,'20 21'!$F$10:$L$408,7,FALSE)/VLOOKUP($A344,'2020'!$F$10:$N$469,8,FALSE))*1000,#N/A)</f>
        <v>#N/A</v>
      </c>
      <c r="CA344" s="196">
        <f>IFERROR((VLOOKUP($A344,'21 22'!$F$10:$L$408,7,FALSE)/VLOOKUP($A344,'2021'!$F$10:$N$469,8,FALSE))*1000,#N/A)</f>
        <v>10.125342842995988</v>
      </c>
      <c r="CB344" s="196">
        <f>IFERROR((VLOOKUP($A344,'22 23'!$F$10:$L$408,7,FALSE)/VLOOKUP($A344,'2022'!$F$10:$N$469,8,FALSE))*1000,#N/A)</f>
        <v>6.9253980729805047</v>
      </c>
      <c r="CC344" s="196">
        <f>IFERROR((VLOOKUP($A344,'23 24'!$F$7:$M$408,7,FALSE)/VLOOKUP($A344,'2023'!$C$7:$N$469,9,FALSE))*1000,#N/A)</f>
        <v>6.4615618518076081</v>
      </c>
      <c r="CE344" s="196" t="e">
        <v>#N/A</v>
      </c>
      <c r="CF344" s="196" t="e">
        <v>#N/A</v>
      </c>
      <c r="CG344" s="196" t="e">
        <v>#N/A</v>
      </c>
      <c r="CH344" s="196" t="e">
        <v>#N/A</v>
      </c>
      <c r="CI344" s="196" t="e">
        <v>#N/A</v>
      </c>
      <c r="CJ344" s="196" t="e">
        <v>#N/A</v>
      </c>
      <c r="CK344" s="196" t="e">
        <v>#N/A</v>
      </c>
      <c r="CL344" s="196" t="e">
        <v>#N/A</v>
      </c>
      <c r="CM344" s="196" t="e">
        <v>#N/A</v>
      </c>
      <c r="CN344" s="196" t="e">
        <v>#N/A</v>
      </c>
      <c r="CO344" s="196" t="e">
        <v>#N/A</v>
      </c>
      <c r="CP344" s="198" t="e">
        <f>IFERROR((VLOOKUP($A344,'20 21'!$F$10:$S$408,9,FALSE)/VLOOKUP($A344,'2020'!$F$10:$N$469,8,FALSE))*1000,#N/A)</f>
        <v>#N/A</v>
      </c>
      <c r="CQ344" s="198">
        <f>IFERROR((VLOOKUP($A344,'21 22'!$F$10:$S$408,9,FALSE)/VLOOKUP($A344,'2021'!$F$10:$N$469,8,FALSE))*1000,#N/A)</f>
        <v>6.9542189855741681</v>
      </c>
      <c r="CR344" s="198">
        <f>IFERROR((VLOOKUP($A344,'22 23'!$F$10:$S$408,9,FALSE)/VLOOKUP($A344,'2022'!$F$10:$N$469,8,FALSE))*1000,#N/A)</f>
        <v>7.5299963174470559</v>
      </c>
      <c r="CS344" s="196">
        <f>IFERROR((VLOOKUP($A344,'23 24'!$F$7:$S$408,9,FALSE)/VLOOKUP($A344,'2023'!$C$7:$N$469,9,FALSE))*1000,#N/A)</f>
        <v>5.0497920354462824</v>
      </c>
      <c r="CU344" s="196" t="e">
        <v>#N/A</v>
      </c>
      <c r="CV344" s="196" t="e">
        <v>#N/A</v>
      </c>
      <c r="CW344" s="196" t="e">
        <v>#N/A</v>
      </c>
      <c r="CX344" s="196" t="e">
        <v>#N/A</v>
      </c>
      <c r="CY344" s="196" t="e">
        <v>#N/A</v>
      </c>
      <c r="CZ344" s="196" t="e">
        <v>#N/A</v>
      </c>
      <c r="DA344" s="196" t="e">
        <v>#N/A</v>
      </c>
      <c r="DB344" s="196" t="e">
        <v>#N/A</v>
      </c>
      <c r="DC344" s="196" t="e">
        <v>#N/A</v>
      </c>
      <c r="DD344" s="196" t="e">
        <v>#N/A</v>
      </c>
      <c r="DE344" s="196" t="e">
        <v>#N/A</v>
      </c>
      <c r="DF344" s="198" t="e">
        <f>IFERROR((VLOOKUP($A344,'20 21'!$F$10:$S$408,10,FALSE)/VLOOKUP($A344,'2020'!$F$10:$N$469,8,FALSE))*1000,#N/A)</f>
        <v>#N/A</v>
      </c>
      <c r="DG344" s="198">
        <f>IFERROR((VLOOKUP($A344,'21 22'!$F$10:$S$408,10,FALSE)/VLOOKUP($A344,'2021'!$F$10:$N$469,8,FALSE))*1000,#N/A)</f>
        <v>1.5021113008840203</v>
      </c>
      <c r="DH344" s="198">
        <f>IFERROR((VLOOKUP($A344,'22 23'!$F$10:$S$408,10,FALSE)/VLOOKUP($A344,'2022'!$F$10:$N$469,8,FALSE))*1000,#N/A)</f>
        <v>1.813794733399656</v>
      </c>
      <c r="DI344" s="196">
        <f>IFERROR((VLOOKUP($A344,'23 24'!$F$7:$S$408,10,FALSE)/VLOOKUP($A344,'2023'!$C$7:$N$469,9,FALSE))*1000,#N/A)</f>
        <v>1.6832640118154274</v>
      </c>
      <c r="DK344" s="196" t="e">
        <v>#N/A</v>
      </c>
      <c r="DL344" s="196" t="e">
        <v>#N/A</v>
      </c>
      <c r="DM344" s="196" t="e">
        <v>#N/A</v>
      </c>
      <c r="DN344" s="196" t="e">
        <v>#N/A</v>
      </c>
      <c r="DO344" s="196" t="e">
        <v>#N/A</v>
      </c>
      <c r="DP344" s="196" t="e">
        <v>#N/A</v>
      </c>
      <c r="DQ344" s="196" t="e">
        <v>#N/A</v>
      </c>
      <c r="DR344" s="196" t="e">
        <v>#N/A</v>
      </c>
      <c r="DS344" s="196" t="e">
        <v>#N/A</v>
      </c>
      <c r="DT344" s="196" t="e">
        <v>#N/A</v>
      </c>
      <c r="DU344" s="196" t="e">
        <v>#N/A</v>
      </c>
      <c r="DV344" s="198" t="e">
        <f>IFERROR((VLOOKUP($A344,'20 21'!$F$10:$S$408,11,FALSE)/VLOOKUP($A344,'2020'!$F$10:$N$469,8,FALSE))*1000,#N/A)</f>
        <v>#N/A</v>
      </c>
      <c r="DW344" s="198">
        <f>IFERROR((VLOOKUP($A344,'21 22'!$F$10:$S$408,11,FALSE)/VLOOKUP($A344,'2021'!$F$10:$N$469,8,FALSE))*1000,#N/A)</f>
        <v>0</v>
      </c>
      <c r="DX344" s="198">
        <f>IFERROR((VLOOKUP($A344,'22 23'!$F$10:$S$408,11,FALSE)/VLOOKUP($A344,'2022'!$F$10:$N$469,8,FALSE))*1000,#N/A)</f>
        <v>0.1099269535393731</v>
      </c>
      <c r="DY344" s="196">
        <f>IFERROR((VLOOKUP($A344,'23 24'!$F$7:$S$408,11,FALSE)/VLOOKUP($A344,'2023'!$C$7:$N$469,9,FALSE))*1000,#N/A)</f>
        <v>0</v>
      </c>
      <c r="EA344" s="196" t="e">
        <v>#N/A</v>
      </c>
      <c r="EB344" s="196" t="e">
        <v>#N/A</v>
      </c>
      <c r="EC344" s="196" t="e">
        <v>#N/A</v>
      </c>
      <c r="ED344" s="196" t="e">
        <v>#N/A</v>
      </c>
      <c r="EE344" s="196" t="e">
        <v>#N/A</v>
      </c>
      <c r="EF344" s="196" t="e">
        <v>#N/A</v>
      </c>
      <c r="EG344" s="196" t="e">
        <v>#N/A</v>
      </c>
      <c r="EH344" s="196" t="e">
        <v>#N/A</v>
      </c>
      <c r="EI344" s="196" t="e">
        <v>#N/A</v>
      </c>
      <c r="EJ344" s="196" t="e">
        <v>#N/A</v>
      </c>
      <c r="EK344" s="196" t="e">
        <v>#N/A</v>
      </c>
      <c r="EL344" s="198" t="e">
        <f>IFERROR((VLOOKUP($A344,'20 21'!$F$10:$S$408,12,FALSE)/VLOOKUP($A344,'2020'!$F$10:$N$469,8,FALSE))*1000,#N/A)</f>
        <v>#N/A</v>
      </c>
      <c r="EM344" s="198">
        <f>IFERROR((VLOOKUP($A344,'21 22'!$F$10:$S$408,12,FALSE)/VLOOKUP($A344,'2021'!$F$10:$N$469,8,FALSE))*1000,#N/A)</f>
        <v>8.4006965345735942</v>
      </c>
      <c r="EN344" s="198">
        <f>IFERROR((VLOOKUP($A344,'22 23'!$F$10:$S$408,12,FALSE)/VLOOKUP($A344,'2022'!$F$10:$N$469,8,FALSE))*1000,#N/A)</f>
        <v>9.4537180043860847</v>
      </c>
      <c r="EO344" s="196">
        <f>IFERROR((VLOOKUP($A344,'23 24'!$F$7:$S$408,12,FALSE)/VLOOKUP($A344,'2023'!$C$7:$N$469,9,FALSE))*1000,#N/A)</f>
        <v>6.6787572081708886</v>
      </c>
    </row>
    <row r="345" spans="1:145" x14ac:dyDescent="0.3">
      <c r="A345" t="s">
        <v>2118</v>
      </c>
      <c r="B345" t="s">
        <v>1742</v>
      </c>
      <c r="Q345" t="str">
        <f>IF(VLOOKUP($A345,'23 24'!$F$7:$N$408,1,FALSE)=VLOOKUP($A345,'2023'!$C$7:$O$468,1,FALSE),VLOOKUP($A345,'23 24'!$F$7:$N$408,1,FALSE),FALSE)</f>
        <v>North Yorkshire Council</v>
      </c>
      <c r="AG345" s="196">
        <f>IFERROR((VLOOKUP($A345,'23 24'!$F$7:$M$408,4,FALSE)/VLOOKUP($A345,'2023'!$C$7:$N$469,9,FALSE))*1000,#N/A)</f>
        <v>2.8777166626335031</v>
      </c>
      <c r="AW345" s="196">
        <f>IFERROR((VLOOKUP($A345,'23 24'!$F$7:$M$408,5,FALSE)/VLOOKUP($A345,'2023'!$C$7:$N$469,9,FALSE))*1000,#N/A)</f>
        <v>1.7004689370107064</v>
      </c>
      <c r="BM345" s="196">
        <f>IFERROR((VLOOKUP($A345,'23 24'!$F$7:$M$408,6,FALSE)/VLOOKUP($A345,'2023'!$C$7:$N$469,9,FALSE))*1000,#N/A)</f>
        <v>0</v>
      </c>
      <c r="CC345" s="196">
        <f>IFERROR((VLOOKUP($A345,'23 24'!$F$7:$M$408,7,FALSE)/VLOOKUP($A345,'2023'!$C$7:$N$469,9,FALSE))*1000,#N/A)</f>
        <v>4.5781855996442093</v>
      </c>
      <c r="CS345" s="196">
        <f>IFERROR((VLOOKUP($A345,'23 24'!$F$7:$S$408,9,FALSE)/VLOOKUP($A345,'2023'!$C$7:$N$469,9,FALSE))*1000,#N/A)</f>
        <v>3.9895617368328109</v>
      </c>
      <c r="DI345" s="196">
        <f>IFERROR((VLOOKUP($A345,'23 24'!$F$7:$S$408,10,FALSE)/VLOOKUP($A345,'2023'!$C$7:$N$469,9,FALSE))*1000,#N/A)</f>
        <v>2.1255861712633828</v>
      </c>
      <c r="DY345" s="196">
        <f>IFERROR((VLOOKUP($A345,'23 24'!$F$7:$S$408,11,FALSE)/VLOOKUP($A345,'2023'!$C$7:$N$469,9,FALSE))*1000,#N/A)</f>
        <v>0</v>
      </c>
      <c r="EO345" s="196">
        <f>IFERROR((VLOOKUP($A345,'23 24'!$F$7:$S$408,12,FALSE)/VLOOKUP($A345,'2023'!$C$7:$N$469,9,FALSE))*1000,#N/A)</f>
        <v>6.1151479080961941</v>
      </c>
    </row>
    <row r="346" spans="1:145" x14ac:dyDescent="0.3">
      <c r="A346" t="s">
        <v>2117</v>
      </c>
      <c r="B346" t="s">
        <v>1742</v>
      </c>
      <c r="Q346" t="str">
        <f>IF(VLOOKUP($A346,'23 24'!$F$7:$N$408,1,FALSE)=VLOOKUP($A346,'2023'!$C$7:$O$468,1,FALSE),VLOOKUP($A346,'23 24'!$F$7:$N$408,1,FALSE),FALSE)</f>
        <v>Somerset Council</v>
      </c>
      <c r="AG346" s="196">
        <f>IFERROR((VLOOKUP($A346,'23 24'!$F$7:$M$408,4,FALSE)/VLOOKUP($A346,'2023'!$C$7:$N$469,9,FALSE))*1000,#N/A)</f>
        <v>2.2554500547223948</v>
      </c>
      <c r="AW346" s="196">
        <f>IFERROR((VLOOKUP($A346,'23 24'!$F$7:$M$408,5,FALSE)/VLOOKUP($A346,'2023'!$C$7:$N$469,9,FALSE))*1000,#N/A)</f>
        <v>1.2941106871358004</v>
      </c>
      <c r="BM346" s="196">
        <f>IFERROR((VLOOKUP($A346,'23 24'!$F$7:$M$408,6,FALSE)/VLOOKUP($A346,'2023'!$C$7:$N$469,9,FALSE))*1000,#N/A)</f>
        <v>0</v>
      </c>
      <c r="CC346" s="196">
        <f>IFERROR((VLOOKUP($A346,'23 24'!$F$7:$M$408,7,FALSE)/VLOOKUP($A346,'2023'!$C$7:$N$469,9,FALSE))*1000,#N/A)</f>
        <v>3.5495607418581949</v>
      </c>
      <c r="CS346" s="196">
        <f>IFERROR((VLOOKUP($A346,'23 24'!$F$7:$S$408,9,FALSE)/VLOOKUP($A346,'2023'!$C$7:$N$469,9,FALSE))*1000,#N/A)</f>
        <v>3.9562812435294465</v>
      </c>
      <c r="DI346" s="196">
        <f>IFERROR((VLOOKUP($A346,'23 24'!$F$7:$S$408,10,FALSE)/VLOOKUP($A346,'2023'!$C$7:$N$469,9,FALSE))*1000,#N/A)</f>
        <v>1.8487295530511432</v>
      </c>
      <c r="DY346" s="196">
        <f>IFERROR((VLOOKUP($A346,'23 24'!$F$7:$S$408,11,FALSE)/VLOOKUP($A346,'2023'!$C$7:$N$469,9,FALSE))*1000,#N/A)</f>
        <v>0</v>
      </c>
      <c r="EO346" s="196">
        <f>IFERROR((VLOOKUP($A346,'23 24'!$F$7:$S$408,12,FALSE)/VLOOKUP($A346,'2023'!$C$7:$N$469,9,FALSE))*1000,#N/A)</f>
        <v>5.8050107965805902</v>
      </c>
    </row>
    <row r="347" spans="1:145" x14ac:dyDescent="0.3">
      <c r="A347" t="s">
        <v>2113</v>
      </c>
      <c r="B347" t="s">
        <v>1742</v>
      </c>
      <c r="Q347" t="str">
        <f>IF(VLOOKUP($A347,'23 24'!$F$7:$N$408,1,FALSE)=VLOOKUP($A347,'2023'!$C$7:$O$468,1,FALSE),VLOOKUP($A347,'23 24'!$F$7:$N$408,1,FALSE),FALSE)</f>
        <v>Cumberland</v>
      </c>
      <c r="AG347" s="196">
        <f>IFERROR((VLOOKUP($A347,'23 24'!$F$7:$M$408,4,FALSE)/VLOOKUP($A347,'2023'!$C$7:$N$469,9,FALSE))*1000,#N/A)</f>
        <v>1.8105446118192354</v>
      </c>
      <c r="AW347" s="196">
        <f>IFERROR((VLOOKUP($A347,'23 24'!$F$7:$M$408,5,FALSE)/VLOOKUP($A347,'2023'!$C$7:$N$469,9,FALSE))*1000,#N/A)</f>
        <v>7.242178447276941E-2</v>
      </c>
      <c r="BM347" s="196">
        <f>IFERROR((VLOOKUP($A347,'23 24'!$F$7:$M$408,6,FALSE)/VLOOKUP($A347,'2023'!$C$7:$N$469,9,FALSE))*1000,#N/A)</f>
        <v>0</v>
      </c>
      <c r="CC347" s="196">
        <f>IFERROR((VLOOKUP($A347,'23 24'!$F$7:$M$408,7,FALSE)/VLOOKUP($A347,'2023'!$C$7:$N$469,9,FALSE))*1000,#N/A)</f>
        <v>1.8829663962920047</v>
      </c>
      <c r="CS347" s="196">
        <f>IFERROR((VLOOKUP($A347,'23 24'!$F$7:$S$408,9,FALSE)/VLOOKUP($A347,'2023'!$C$7:$N$469,9,FALSE))*1000,#N/A)</f>
        <v>1.6657010428736965</v>
      </c>
      <c r="DI347" s="196">
        <f>IFERROR((VLOOKUP($A347,'23 24'!$F$7:$S$408,10,FALSE)/VLOOKUP($A347,'2023'!$C$7:$N$469,9,FALSE))*1000,#N/A)</f>
        <v>0.28968713789107764</v>
      </c>
      <c r="DY347" s="196">
        <f>IFERROR((VLOOKUP($A347,'23 24'!$F$7:$S$408,11,FALSE)/VLOOKUP($A347,'2023'!$C$7:$N$469,9,FALSE))*1000,#N/A)</f>
        <v>0</v>
      </c>
      <c r="EO347" s="196">
        <f>IFERROR((VLOOKUP($A347,'23 24'!$F$7:$S$408,12,FALSE)/VLOOKUP($A347,'2023'!$C$7:$N$469,9,FALSE))*1000,#N/A)</f>
        <v>1.8829663962920047</v>
      </c>
    </row>
    <row r="348" spans="1:145" x14ac:dyDescent="0.3">
      <c r="A348" t="s">
        <v>2114</v>
      </c>
      <c r="B348" t="s">
        <v>1742</v>
      </c>
      <c r="Q348" t="str">
        <f>IF(VLOOKUP($A348,'23 24'!$F$7:$N$408,1,FALSE)=VLOOKUP($A348,'2023'!$C$7:$O$468,1,FALSE),VLOOKUP($A348,'23 24'!$F$7:$N$408,1,FALSE),FALSE)</f>
        <v>Westmorland and Furness</v>
      </c>
      <c r="AG348" s="196">
        <f>IFERROR((VLOOKUP($A348,'23 24'!$F$7:$M$408,4,FALSE)/VLOOKUP($A348,'2023'!$C$7:$N$469,9,FALSE))*1000,#N/A)</f>
        <v>0.24929573953581136</v>
      </c>
      <c r="AW348" s="196">
        <f>IFERROR((VLOOKUP($A348,'23 24'!$F$7:$M$408,5,FALSE)/VLOOKUP($A348,'2023'!$C$7:$N$469,9,FALSE))*1000,#N/A)</f>
        <v>8.3098579845270443E-2</v>
      </c>
      <c r="BM348" s="196">
        <f>IFERROR((VLOOKUP($A348,'23 24'!$F$7:$M$408,6,FALSE)/VLOOKUP($A348,'2023'!$C$7:$N$469,9,FALSE))*1000,#N/A)</f>
        <v>0</v>
      </c>
      <c r="CC348" s="196">
        <f>IFERROR((VLOOKUP($A348,'23 24'!$F$7:$M$408,7,FALSE)/VLOOKUP($A348,'2023'!$C$7:$N$469,9,FALSE))*1000,#N/A)</f>
        <v>0.33239431938108177</v>
      </c>
      <c r="CS348" s="196">
        <f>IFERROR((VLOOKUP($A348,'23 24'!$F$7:$S$408,9,FALSE)/VLOOKUP($A348,'2023'!$C$7:$N$469,9,FALSE))*1000,#N/A)</f>
        <v>1.9943659162864908</v>
      </c>
      <c r="DI348" s="196">
        <f>IFERROR((VLOOKUP($A348,'23 24'!$F$7:$S$408,10,FALSE)/VLOOKUP($A348,'2023'!$C$7:$N$469,9,FALSE))*1000,#N/A)</f>
        <v>0.41549289922635224</v>
      </c>
      <c r="DY348" s="196">
        <f>IFERROR((VLOOKUP($A348,'23 24'!$F$7:$S$408,11,FALSE)/VLOOKUP($A348,'2023'!$C$7:$N$469,9,FALSE))*1000,#N/A)</f>
        <v>0</v>
      </c>
      <c r="EO348" s="196">
        <f>IFERROR((VLOOKUP($A348,'23 24'!$F$7:$S$408,12,FALSE)/VLOOKUP($A348,'2023'!$C$7:$N$469,9,FALSE))*1000,#N/A)</f>
        <v>2.4098588155128429</v>
      </c>
    </row>
    <row r="349" spans="1:145" x14ac:dyDescent="0.3">
      <c r="A349" t="s">
        <v>475</v>
      </c>
      <c r="B349" t="s">
        <v>1741</v>
      </c>
      <c r="C349" t="str">
        <f>IF(VLOOKUP($A349,'0910'!$F$10:$L$433,1,FALSE)=VLOOKUP($A349,'2010'!$C$5:$K$611,1,FALSE),VLOOKUP($A349,'0910'!$F$10:$L$433,1,FALSE),FALSE)</f>
        <v>Buckinghamshire</v>
      </c>
      <c r="D349" t="str">
        <f>IF(VLOOKUP($A349,'1011'!$F$10:$L$433,1,FALSE)=VLOOKUP($A349,'2011'!$C$5:$K$611,1,FALSE),VLOOKUP($A349,'1011'!$F$10:$L$433,1,FALSE),FALSE)</f>
        <v>Buckinghamshire</v>
      </c>
      <c r="E349" t="str">
        <f>IF(VLOOKUP(A349,'1112'!$F$10:$L$408,1,FALSE)=VLOOKUP(A349,'2012'!$F$10:$M$460,1,FALSE),VLOOKUP(A349,'1112'!$F$10:$L$408,1,FALSE),FALSE)</f>
        <v>Buckinghamshire</v>
      </c>
      <c r="F349" t="str">
        <f>IF(VLOOKUP($A349,'1213'!$F$10:$L$408,1,FALSE)=VLOOKUP($A349,'2013'!$F$10:$M$460,1,FALSE),VLOOKUP($A349,'1213'!$F$10:$L$408,1,FALSE),FALSE)</f>
        <v>Buckinghamshire</v>
      </c>
      <c r="G349" t="str">
        <f>IF(VLOOKUP($A349,'1314'!$F$10:$L$408,1,FALSE)=VLOOKUP($A349,'2014'!$F$10:$M$460,1,FALSE),VLOOKUP($A349,'1314'!$F$10:$L$408,1,FALSE),FALSE)</f>
        <v>Buckinghamshire</v>
      </c>
      <c r="H349" t="str">
        <f>IF(VLOOKUP($A349,'1415'!$F$10:$L$408,1,FALSE)=VLOOKUP($A349,'2015'!$F$10:$M$460,1,FALSE),VLOOKUP($A349,'1415'!$F$10:$L$408,1,FALSE),FALSE)</f>
        <v>Buckinghamshire</v>
      </c>
      <c r="I349" t="str">
        <f>IF(VLOOKUP($A349,'1516'!$F$10:$L$408,1,FALSE)=VLOOKUP($A349,'2015'!$F$10:$M$460,1,FALSE),VLOOKUP($A349,'1516'!$F$10:$L$408,1,FALSE),FALSE)</f>
        <v>Buckinghamshire</v>
      </c>
      <c r="J349" t="str">
        <f>IF(VLOOKUP($A349,'1617'!$F$10:$L$408,1,FALSE)=VLOOKUP($A349,'2016'!$F$10:$M$460,1,FALSE),VLOOKUP($A349,'1617'!$F$10:$L$408,1,FALSE),FALSE)</f>
        <v>Buckinghamshire</v>
      </c>
      <c r="K349" t="str">
        <f>IF(VLOOKUP($A349,'1718'!$F$10:$M$408,1,FALSE)=VLOOKUP($A349,'2017'!$F$10:$M$460,1,FALSE),VLOOKUP($A349,'1718'!$F$10:$M$408,1,FALSE),FALSE)</f>
        <v>Buckinghamshire</v>
      </c>
      <c r="L349" t="str">
        <f>IF(VLOOKUP($A349,'1819'!$F$10:$M$408,1,FALSE)=VLOOKUP($A349,'2018'!$F$10:$M$460,1,FALSE),VLOOKUP($A349,'1819'!$F$10:$M$408,1,FALSE),FALSE)</f>
        <v>Buckinghamshire</v>
      </c>
      <c r="M349" t="str">
        <f>IF(VLOOKUP($A349,'1920'!$F$10:$M$408,1,FALSE)=VLOOKUP($A349,'2019'!$F$10:$M$464,1,FALSE),VLOOKUP($A349,'1920'!$F$10:$M$408,1,FALSE),FALSE)</f>
        <v>Buckinghamshire</v>
      </c>
      <c r="N349" t="e">
        <f>IF(VLOOKUP($A349,'20 21'!$F$10:$N$408,1,FALSE)=VLOOKUP($A349,'2020'!$F$10:$O$464,1,FALSE),VLOOKUP($A349,'20 21'!$F$10:$N$408,1,FALSE),FALSE)</f>
        <v>#N/A</v>
      </c>
      <c r="O349" t="e">
        <f>IF(VLOOKUP($A349,'21 22'!$F$10:$N$408,1,FALSE)=VLOOKUP($A349,'2021'!$F$10:$O$464,1,FALSE),VLOOKUP($A349,'21 22'!$F$10:$N$408,1,FALSE),FALSE)</f>
        <v>#N/A</v>
      </c>
      <c r="P349" t="e">
        <f>IF(VLOOKUP($A349,'22 23'!$F$10:$N$408,1,FALSE)=VLOOKUP($A349,'2022'!$F$10:$O$464,1,FALSE),VLOOKUP($A349,'22 23'!$F$10:$N$408,1,FALSE),FALSE)</f>
        <v>#N/A</v>
      </c>
      <c r="Q349" t="e">
        <f>IF(VLOOKUP($A349,'23 24'!$F$7:$N$408,1,FALSE)=VLOOKUP($A349,'2023'!$C$7:$O$468,1,FALSE),VLOOKUP($A349,'23 24'!$F$7:$N$408,1,FALSE),FALSE)</f>
        <v>#N/A</v>
      </c>
      <c r="S349" s="196">
        <f>IFERROR((VLOOKUP($A349,'0910'!$F$10:$L$433,4,FALSE)/VLOOKUP($A349,'2010'!$C$5:$K$611,9,FALSE))*1000,#N/A)</f>
        <v>4.6024901894288064</v>
      </c>
      <c r="T349" s="196">
        <f>IFERROR((VLOOKUP($A349,'1011'!$F$10:$L$433,4,FALSE)/VLOOKUP($A349,'2011'!$C$5:$K$611,9,FALSE))*1000,#N/A)</f>
        <v>4.9045535413761598</v>
      </c>
      <c r="U349" s="196">
        <f>IFERROR((VLOOKUP($A349,'1112'!$F$10:$L$408,4,FALSE)/VLOOKUP($A349,'2012'!$F$10:$M$460,8,FALSE))*1000,#N/A)</f>
        <v>6.0031445042641387</v>
      </c>
      <c r="V349" s="196">
        <f>IFERROR((VLOOKUP($A349,'1213'!$F$10:$L$408,4,FALSE)/VLOOKUP($A349,'2013'!$F$10:$M$460,8,FALSE))*1000,#N/A)</f>
        <v>5.2935060024576988</v>
      </c>
      <c r="W349" s="196">
        <f>IFERROR((VLOOKUP($A349,'1314'!$F$10:$L$408,4,FALSE)/VLOOKUP($A349,'2014'!$F$10:$M$460,8,FALSE))*1000,#N/A)</f>
        <v>6.1931125082105654</v>
      </c>
      <c r="X349" s="196">
        <f>IFERROR((VLOOKUP($A349,'1415'!$F$10:$L$408,4,FALSE)/VLOOKUP($A349,'2015'!$F$10:$M$460,8,FALSE))*1000,#N/A)</f>
        <v>6.5972867496747813</v>
      </c>
      <c r="Y349" s="196">
        <f>IFERROR((VLOOKUP($A349,'1516'!$F$10:$L$408,4,FALSE)/VLOOKUP($A349,'2016'!$F$10:$M$460,8,FALSE))*1000,#N/A)</f>
        <v>6.5880401732239928</v>
      </c>
      <c r="Z349" s="196">
        <f>IFERROR((VLOOKUP($A349,'1617'!$F$10:$L$408,4,FALSE)/VLOOKUP($A349,'2017'!$F$10:$M$460,8,FALSE))*1000,#N/A)</f>
        <v>6.2732975725065909</v>
      </c>
      <c r="AA349" s="196">
        <f>IFERROR((VLOOKUP($A349,'1718'!$F$10:$L$408,4,FALSE)/VLOOKUP($A349,'2018'!$F$10:$N$460,9,FALSE))*1000,#N/A)</f>
        <v>8.0887970161326557</v>
      </c>
      <c r="AB349" s="196">
        <f>IFERROR((VLOOKUP($A349,'1819'!$F$10:$L$408,4,FALSE)/VLOOKUP($A349,'2018'!$F$10:$N$460,9,FALSE))*1000,#N/A)</f>
        <v>6.5609131353075991</v>
      </c>
      <c r="AC349" s="196">
        <f>IFERROR((VLOOKUP($A349,'1920'!$F$10:$L$408,4,FALSE)/VLOOKUP($A349,'2019'!$F$10:$N$464,8,FALSE))*1000,#N/A)</f>
        <v>6.5107338527156848</v>
      </c>
      <c r="AD349" s="196" t="e">
        <f>IFERROR((VLOOKUP($A349,'20 21'!$F$10:$L$408,4,FALSE)/VLOOKUP($A349,'2020'!$F$10:$N$464,8,FALSE))*1000,#N/A)</f>
        <v>#N/A</v>
      </c>
      <c r="AE349" s="196" t="e">
        <f>IFERROR((VLOOKUP($A349,'21 22'!$F$10:$L$408,4,FALSE)/VLOOKUP($A349,'2021'!$F$10:$N$464,8,FALSE))*1000,#N/A)</f>
        <v>#N/A</v>
      </c>
      <c r="AF349" s="196" t="e">
        <f>IFERROR((VLOOKUP($A349,'22 23'!$F$10:$L$408,4,FALSE)/VLOOKUP($A349,'2022'!$F$10:$N$464,8,FALSE))*1000,#N/A)</f>
        <v>#N/A</v>
      </c>
      <c r="AG349" s="196" t="e">
        <f>IFERROR((VLOOKUP($A349,'23 24'!$F$7:$M$408,4,FALSE)/VLOOKUP($A349,'2023'!$C$7:$N$469,9,FALSE))*1000,#N/A)</f>
        <v>#N/A</v>
      </c>
      <c r="AI349" s="196">
        <f>IFERROR((VLOOKUP($A349,'0910'!$F$10:$L$433,5,FALSE)/VLOOKUP($A349,'2010'!$C$5:$K$611,9,FALSE))*1000,#N/A)</f>
        <v>1.9863378712271693</v>
      </c>
      <c r="AJ349" s="196">
        <f>IFERROR((VLOOKUP($A349,'1011'!$F$10:$L$433,5,FALSE)/VLOOKUP($A349,'2011'!$C$5:$K$611,9,FALSE))*1000,#N/A)</f>
        <v>1.9714381882002212</v>
      </c>
      <c r="AK349" s="196">
        <f>IFERROR((VLOOKUP($A349,'1112'!$F$10:$L$408,5,FALSE)/VLOOKUP($A349,'2012'!$F$10:$M$460,8,FALSE))*1000,#N/A)</f>
        <v>2.3345561961027208</v>
      </c>
      <c r="AL349" s="196">
        <f>IFERROR((VLOOKUP($A349,'1213'!$F$10:$L$408,5,FALSE)/VLOOKUP($A349,'2013'!$F$10:$M$460,8,FALSE))*1000,#N/A)</f>
        <v>1.8905378580206069</v>
      </c>
      <c r="AM349" s="196">
        <f>IFERROR((VLOOKUP($A349,'1314'!$F$10:$L$408,5,FALSE)/VLOOKUP($A349,'2014'!$F$10:$M$460,8,FALSE))*1000,#N/A)</f>
        <v>1.689030684057427</v>
      </c>
      <c r="AN349" s="196">
        <f>IFERROR((VLOOKUP($A349,'1415'!$F$10:$L$408,5,FALSE)/VLOOKUP($A349,'2015'!$F$10:$M$460,8,FALSE))*1000,#N/A)</f>
        <v>1.4867125069689648</v>
      </c>
      <c r="AO349" s="196">
        <f>IFERROR((VLOOKUP($A349,'1516'!$F$10:$L$408,5,FALSE)/VLOOKUP($A349,'2016'!$F$10:$M$460,8,FALSE))*1000,#N/A)</f>
        <v>1.059614853036027</v>
      </c>
      <c r="AP349" s="196">
        <f>IFERROR((VLOOKUP($A349,'1617'!$F$10:$L$408,5,FALSE)/VLOOKUP($A349,'2017'!$F$10:$M$460,8,FALSE))*1000,#N/A)</f>
        <v>2.0456405127738884</v>
      </c>
      <c r="AQ349" s="196">
        <f>IFERROR((VLOOKUP($A349,'1718'!$F$10:$L$408,5,FALSE)/VLOOKUP($A349,'2018'!$F$10:$N$460,9,FALSE))*1000,#N/A)</f>
        <v>1.5278838808250572</v>
      </c>
      <c r="AR349" s="196">
        <f>IFERROR((VLOOKUP($A349,'1819'!$F$10:$L$408,5,FALSE)/VLOOKUP($A349,'2018'!$F$10:$N$460,9,FALSE))*1000,#N/A)</f>
        <v>2.1570125376353748</v>
      </c>
      <c r="AS349" s="196">
        <f>IFERROR((VLOOKUP($A349,'1920'!$F$10:$L$408,5,FALSE)/VLOOKUP($A349,'2019'!$F$10:$N$464,8,FALSE))*1000,#N/A)</f>
        <v>1.9045003786855403</v>
      </c>
      <c r="AT349" s="196" t="e">
        <f>IFERROR((VLOOKUP($A349,'20 21'!$F$10:$L$408,5,FALSE)/VLOOKUP($A349,'2020'!$F$10:$N$464,8,FALSE))*1000,#N/A)</f>
        <v>#N/A</v>
      </c>
      <c r="AU349" s="196" t="e">
        <f>IFERROR((VLOOKUP($A349,'21 22'!$F$10:$L$408,5,FALSE)/VLOOKUP($A349,'2021'!$F$10:$N$464,8,FALSE))*1000,#N/A)</f>
        <v>#N/A</v>
      </c>
      <c r="AV349" s="196" t="e">
        <f>IFERROR((VLOOKUP($A349,'22 23'!$F$10:$L$408,5,FALSE)/VLOOKUP($A349,'2022'!$F$10:$N$464,8,FALSE))*1000,#N/A)</f>
        <v>#N/A</v>
      </c>
      <c r="AW349" s="196" t="e">
        <f>IFERROR((VLOOKUP($A349,'23 24'!$F$7:$M$408,5,FALSE)/VLOOKUP($A349,'2023'!$C$7:$N$469,9,FALSE))*1000,#N/A)</f>
        <v>#N/A</v>
      </c>
      <c r="AY349" s="196">
        <f>IFERROR((VLOOKUP($A349,'0910'!$F$10:$L$433,6,FALSE)/VLOOKUP($A349,'2010'!$C$5:$K$611,9,FALSE))*1000,#N/A)</f>
        <v>0</v>
      </c>
      <c r="AZ349" s="196">
        <f>IFERROR((VLOOKUP($A349,'1011'!$F$10:$L$433,6,FALSE)/VLOOKUP($A349,'2011'!$C$5:$K$611,9,FALSE))*1000,#N/A)</f>
        <v>0</v>
      </c>
      <c r="BA349" s="196">
        <f>IFERROR((VLOOKUP($A349,'1112'!$F$10:$L$408,6,FALSE)/VLOOKUP($A349,'2012'!$F$10:$M$460,8,FALSE))*1000,#N/A)</f>
        <v>0</v>
      </c>
      <c r="BB349" s="196">
        <f>IFERROR((VLOOKUP($A349,'1213'!$F$10:$L$408,6,FALSE)/VLOOKUP($A349,'2013'!$F$10:$M$460,8,FALSE))*1000,#N/A)</f>
        <v>0</v>
      </c>
      <c r="BC349" s="196">
        <f>IFERROR((VLOOKUP($A349,'1314'!$F$10:$L$408,6,FALSE)/VLOOKUP($A349,'2014'!$F$10:$M$460,8,FALSE))*1000,#N/A)</f>
        <v>0</v>
      </c>
      <c r="BD349" s="196">
        <f>IFERROR((VLOOKUP($A349,'1415'!$F$10:$L$408,6,FALSE)/VLOOKUP($A349,'2015'!$F$10:$M$460,8,FALSE))*1000,#N/A)</f>
        <v>0</v>
      </c>
      <c r="BE349" s="196">
        <f>IFERROR((VLOOKUP($A349,'1516'!$F$10:$L$408,6,FALSE)/VLOOKUP($A349,'2016'!$F$10:$M$460,8,FALSE))*1000,#N/A)</f>
        <v>0</v>
      </c>
      <c r="BF349" s="196">
        <f>IFERROR((VLOOKUP($A349,'1617'!$F$10:$L$408,6,FALSE)/VLOOKUP($A349,'2017'!$F$10:$M$460,8,FALSE))*1000,#N/A)</f>
        <v>0</v>
      </c>
      <c r="BG349" s="196">
        <f>IFERROR((VLOOKUP($A349,'1718'!$F$10:$L$408,6,FALSE)/VLOOKUP($A349,'2018'!$F$10:$N$460,9,FALSE))*1000,#N/A)</f>
        <v>0</v>
      </c>
      <c r="BH349" s="196">
        <f>IFERROR((VLOOKUP($A349,'1819'!$F$10:$L$408,6,FALSE)/VLOOKUP($A349,'2018'!$F$10:$N$460,9,FALSE))*1000,#N/A)</f>
        <v>0</v>
      </c>
      <c r="BI349" s="196">
        <f>IFERROR((VLOOKUP($A349,'1920'!$F$10:$L$408,6,FALSE)/VLOOKUP($A349,'2019'!$F$10:$N$464,8,FALSE))*1000,#N/A)</f>
        <v>0</v>
      </c>
      <c r="BJ349" s="196" t="e">
        <f>IFERROR((VLOOKUP($A349,'20 21'!$F$10:$L$408,6,FALSE)/VLOOKUP($A349,'2020'!$F$10:$N$469,8,FALSE))*1000,#N/A)</f>
        <v>#N/A</v>
      </c>
      <c r="BK349" s="196" t="e">
        <f>IFERROR((VLOOKUP($A349,'21 22'!$F$10:$L$408,6,FALSE)/VLOOKUP($A349,'2021'!$F$10:$N$469,8,FALSE))*1000,#N/A)</f>
        <v>#N/A</v>
      </c>
      <c r="BL349" s="196" t="e">
        <f>IFERROR((VLOOKUP($A349,'22 23'!$F$10:$L$408,6,FALSE)/VLOOKUP($A349,'2022'!$F$10:$N$469,8,FALSE))*1000,#N/A)</f>
        <v>#N/A</v>
      </c>
      <c r="BM349" s="196" t="e">
        <f>IFERROR((VLOOKUP($A349,'23 24'!$F$7:$M$408,6,FALSE)/VLOOKUP($A349,'2023'!$C$7:$N$469,9,FALSE))*1000,#N/A)</f>
        <v>#N/A</v>
      </c>
      <c r="BO349" s="196">
        <f>IFERROR((VLOOKUP($A349,'0910'!$F$10:$L$433,7,FALSE)/VLOOKUP($A349,'2010'!$C$5:$K$611,9,FALSE))*1000,#N/A)</f>
        <v>6.5403807955040945</v>
      </c>
      <c r="BP349" s="196">
        <f>IFERROR((VLOOKUP($A349,'1011'!$F$10:$L$433,7,FALSE)/VLOOKUP($A349,'2011'!$C$5:$K$611,9,FALSE))*1000,#N/A)</f>
        <v>6.9240755878251674</v>
      </c>
      <c r="BQ349" s="196">
        <f>IFERROR((VLOOKUP($A349,'1112'!$F$10:$L$408,7,FALSE)/VLOOKUP($A349,'2012'!$F$10:$M$460,8,FALSE))*1000,#N/A)</f>
        <v>8.3377007003668577</v>
      </c>
      <c r="BR349" s="196">
        <f>IFERROR((VLOOKUP($A349,'1213'!$F$10:$L$408,7,FALSE)/VLOOKUP($A349,'2013'!$F$10:$M$460,8,FALSE))*1000,#N/A)</f>
        <v>7.1840438604783063</v>
      </c>
      <c r="BS349" s="196">
        <f>IFERROR((VLOOKUP($A349,'1314'!$F$10:$L$408,7,FALSE)/VLOOKUP($A349,'2014'!$F$10:$M$460,8,FALSE))*1000,#N/A)</f>
        <v>7.8821431922679928</v>
      </c>
      <c r="BT349" s="196">
        <f>IFERROR((VLOOKUP($A349,'1415'!$F$10:$L$408,7,FALSE)/VLOOKUP($A349,'2015'!$F$10:$M$460,8,FALSE))*1000,#N/A)</f>
        <v>8.0839992566437466</v>
      </c>
      <c r="BU349" s="196">
        <f>IFERROR((VLOOKUP($A349,'1516'!$F$10:$L$408,7,FALSE)/VLOOKUP($A349,'2016'!$F$10:$M$460,8,FALSE))*1000,#N/A)</f>
        <v>7.6476550262600203</v>
      </c>
      <c r="BV349" s="196">
        <f>IFERROR((VLOOKUP($A349,'1617'!$F$10:$L$408,7,FALSE)/VLOOKUP($A349,'2017'!$F$10:$M$460,8,FALSE))*1000,#N/A)</f>
        <v>8.3189380852804806</v>
      </c>
      <c r="BW349" s="196">
        <f>IFERROR((VLOOKUP($A349,'1718'!$F$10:$L$408,7,FALSE)/VLOOKUP($A349,'2018'!$F$10:$N$460,9,FALSE))*1000,#N/A)</f>
        <v>9.616680896957714</v>
      </c>
      <c r="BX349" s="196">
        <f>IFERROR((VLOOKUP($A349,'1819'!$F$10:$L$408,7,FALSE)/VLOOKUP($A349,'2018'!$F$10:$N$460,9,FALSE))*1000,#N/A)</f>
        <v>8.7179256729429735</v>
      </c>
      <c r="BY349" s="196">
        <f>IFERROR((VLOOKUP($A349,'1920'!$F$10:$L$408,7,FALSE)/VLOOKUP($A349,'2019'!$F$10:$N$464,8,FALSE))*1000,#N/A)</f>
        <v>8.4595249378822839</v>
      </c>
      <c r="BZ349" s="196" t="e">
        <f>IFERROR((VLOOKUP($A349,'20 21'!$F$10:$L$408,7,FALSE)/VLOOKUP($A349,'2020'!$F$10:$N$469,8,FALSE))*1000,#N/A)</f>
        <v>#N/A</v>
      </c>
      <c r="CA349" s="196" t="e">
        <f>IFERROR((VLOOKUP($A349,'21 22'!$F$10:$L$408,7,FALSE)/VLOOKUP($A349,'2021'!$F$10:$N$469,8,FALSE))*1000,#N/A)</f>
        <v>#N/A</v>
      </c>
      <c r="CB349" s="196" t="e">
        <f>IFERROR((VLOOKUP($A349,'22 23'!$F$10:$L$408,7,FALSE)/VLOOKUP($A349,'2022'!$F$10:$N$469,8,FALSE))*1000,#N/A)</f>
        <v>#N/A</v>
      </c>
      <c r="CC349" s="196" t="e">
        <f>IFERROR((VLOOKUP($A349,'23 24'!$F$7:$M$408,7,FALSE)/VLOOKUP($A349,'2023'!$C$7:$N$469,9,FALSE))*1000,#N/A)</f>
        <v>#N/A</v>
      </c>
      <c r="CE349" s="198">
        <f>IFERROR((VLOOKUP($A349,'0910'!$F$10:$S$433,9,FALSE)/VLOOKUP($A349,'2010'!$C$5:$K$611,9,FALSE))*1000,#N/A)</f>
        <v>4.4087011288212787</v>
      </c>
      <c r="CF349" s="198">
        <f>IFERROR((VLOOKUP($A349,'1011'!$F$10:$S$433,10,FALSE)/VLOOKUP($A349,'2011'!$C$5:$K$611,9,FALSE))*1000,#N/A)</f>
        <v>4.808385824878588</v>
      </c>
      <c r="CG349" s="198">
        <f>IFERROR((VLOOKUP($A349,'1112'!$F$10:$S$408,9,FALSE)/VLOOKUP($A349,'2012'!$F$10:$M$460,8,FALSE))*1000,#N/A)</f>
        <v>6.5272285482871979</v>
      </c>
      <c r="CH349" s="198">
        <f>IFERROR((VLOOKUP($A349,'1213'!$F$10:$S$408,9,FALSE)/VLOOKUP($A349,'2013'!$F$10:$M$460,8,FALSE))*1000,#N/A)</f>
        <v>5.0571887702051237</v>
      </c>
      <c r="CI349" s="198">
        <f>IFERROR((VLOOKUP($A349,'1314'!$F$10:$S$408,9,FALSE)/VLOOKUP($A349,'2014'!$F$10:$M$460,8,FALSE))*1000,#N/A)</f>
        <v>5.4424322041850424</v>
      </c>
      <c r="CJ349" s="198">
        <f>IFERROR((VLOOKUP($A349,'1415'!$F$10:$S$408,9,FALSE)/VLOOKUP($A349,'2015'!$F$10:$M$460,8,FALSE))*1000,#N/A)</f>
        <v>6.1326890912469798</v>
      </c>
      <c r="CK349" s="198">
        <f>IFERROR((VLOOKUP($A349,'1516'!$F$10:$S$408,9,FALSE)/VLOOKUP($A349,'2016'!$F$10:$M$460,8,FALSE))*1000,#N/A)</f>
        <v>5.1598636321754352</v>
      </c>
      <c r="CL349" s="198">
        <f>IFERROR((VLOOKUP($A349,'1617'!$F$10:$S$408,9,FALSE)/VLOOKUP($A349,'2017'!$F$10:$M$460,8,FALSE))*1000,#N/A)</f>
        <v>7.318847167924357</v>
      </c>
      <c r="CM349" s="198">
        <f>IFERROR((VLOOKUP($A349,'1718'!$F$10:$S$408,9,FALSE)/VLOOKUP($A349,'2018'!$F$10:$N$460,9,FALSE))*1000,#N/A)</f>
        <v>6.515975374106862</v>
      </c>
      <c r="CN349" s="198">
        <f>IFERROR((VLOOKUP($A349,'1819'!$F$10:$S$408,9,FALSE)/VLOOKUP($A349,'2018'!$F$10:$N$460,9,FALSE))*1000,#N/A)</f>
        <v>7.9539837325304452</v>
      </c>
      <c r="CO349" s="198">
        <f>IFERROR((VLOOKUP($A349,'1920'!$F$10:$S$408,9,FALSE)/VLOOKUP($A349,'2019'!$F$10:$N$464,8,FALSE))*1000,#N/A)</f>
        <v>7.5737108082611027</v>
      </c>
      <c r="CP349" s="198" t="e">
        <f>IFERROR((VLOOKUP($A349,'20 21'!$F$10:$S$408,9,FALSE)/VLOOKUP($A349,'2020'!$F$10:$N$469,8,FALSE))*1000,#N/A)</f>
        <v>#N/A</v>
      </c>
      <c r="CQ349" s="198" t="e">
        <f>IFERROR((VLOOKUP($A349,'21 22'!$F$10:$S$408,9,FALSE)/VLOOKUP($A349,'2021'!$F$10:$N$469,8,FALSE))*1000,#N/A)</f>
        <v>#N/A</v>
      </c>
      <c r="CR349" s="198" t="e">
        <f>IFERROR((VLOOKUP($A349,'22 23'!$F$10:$S$408,9,FALSE)/VLOOKUP($A349,'2022'!$F$10:$N$469,8,FALSE))*1000,#N/A)</f>
        <v>#N/A</v>
      </c>
      <c r="CS349" s="196" t="e">
        <f>IFERROR((VLOOKUP($A349,'23 24'!$F$7:$S$408,9,FALSE)/VLOOKUP($A349,'2023'!$C$7:$N$469,9,FALSE))*1000,#N/A)</f>
        <v>#N/A</v>
      </c>
      <c r="CU349" s="198">
        <f>IFERROR((VLOOKUP($A349,'0910'!$F$10:$S$433,10,FALSE)/VLOOKUP($A349,'2010'!$C$5:$K$611,9,FALSE))*1000,#N/A)</f>
        <v>2.22857419698658</v>
      </c>
      <c r="CV349" s="198">
        <f>IFERROR((VLOOKUP($A349,'1011'!$F$10:$S$433,11,FALSE)/VLOOKUP($A349,'2011'!$C$5:$K$611,9,FALSE))*1000,#N/A)</f>
        <v>2.067605904697793</v>
      </c>
      <c r="CW349" s="198">
        <f>IFERROR((VLOOKUP($A349,'1112'!$F$10:$S$408,10,FALSE)/VLOOKUP($A349,'2012'!$F$10:$M$460,8,FALSE))*1000,#N/A)</f>
        <v>2.3822002001048168</v>
      </c>
      <c r="CX349" s="198">
        <f>IFERROR((VLOOKUP($A349,'1213'!$F$10:$S$408,10,FALSE)/VLOOKUP($A349,'2013'!$F$10:$M$460,8,FALSE))*1000,#N/A)</f>
        <v>2.3631723225257586</v>
      </c>
      <c r="CY349" s="198">
        <f>IFERROR((VLOOKUP($A349,'1314'!$F$10:$S$408,10,FALSE)/VLOOKUP($A349,'2014'!$F$10:$M$460,8,FALSE))*1000,#N/A)</f>
        <v>1.5951956460542365</v>
      </c>
      <c r="CZ349" s="198">
        <f>IFERROR((VLOOKUP($A349,'1415'!$F$10:$S$408,10,FALSE)/VLOOKUP($A349,'2015'!$F$10:$M$460,8,FALSE))*1000,#N/A)</f>
        <v>1.9513101653967664</v>
      </c>
      <c r="DA349" s="198">
        <f>IFERROR((VLOOKUP($A349,'1516'!$F$10:$S$408,10,FALSE)/VLOOKUP($A349,'2016'!$F$10:$M$460,8,FALSE))*1000,#N/A)</f>
        <v>1.197825486040726</v>
      </c>
      <c r="DB349" s="198">
        <f>IFERROR((VLOOKUP($A349,'1617'!$F$10:$S$408,10,FALSE)/VLOOKUP($A349,'2017'!$F$10:$M$460,8,FALSE))*1000,#N/A)</f>
        <v>1.0910082734794071</v>
      </c>
      <c r="DC349" s="198">
        <f>IFERROR((VLOOKUP($A349,'1718'!$F$10:$S$408,10,FALSE)/VLOOKUP($A349,'2018'!$F$10:$N$460,9,FALSE))*1000,#N/A)</f>
        <v>1.8424482092302161</v>
      </c>
      <c r="DD349" s="198">
        <f>IFERROR((VLOOKUP($A349,'1819'!$F$10:$S$408,10,FALSE)/VLOOKUP($A349,'2018'!$F$10:$N$460,9,FALSE))*1000,#N/A)</f>
        <v>1.6626971644272683</v>
      </c>
      <c r="DE349" s="198">
        <f>IFERROR((VLOOKUP($A349,'1920'!$F$10:$S$408,10,FALSE)/VLOOKUP($A349,'2019'!$F$10:$N$464,8,FALSE))*1000,#N/A)</f>
        <v>2.4802795629393084</v>
      </c>
      <c r="DF349" s="198" t="e">
        <f>IFERROR((VLOOKUP($A349,'20 21'!$F$10:$S$408,10,FALSE)/VLOOKUP($A349,'2020'!$F$10:$N$469,8,FALSE))*1000,#N/A)</f>
        <v>#N/A</v>
      </c>
      <c r="DG349" s="198" t="e">
        <f>IFERROR((VLOOKUP($A349,'21 22'!$F$10:$S$408,10,FALSE)/VLOOKUP($A349,'2021'!$F$10:$N$469,8,FALSE))*1000,#N/A)</f>
        <v>#N/A</v>
      </c>
      <c r="DH349" s="198" t="e">
        <f>IFERROR((VLOOKUP($A349,'22 23'!$F$10:$S$408,10,FALSE)/VLOOKUP($A349,'2022'!$F$10:$N$469,8,FALSE))*1000,#N/A)</f>
        <v>#N/A</v>
      </c>
      <c r="DI349" s="196" t="e">
        <f>IFERROR((VLOOKUP($A349,'23 24'!$F$7:$S$408,10,FALSE)/VLOOKUP($A349,'2023'!$C$7:$N$469,9,FALSE))*1000,#N/A)</f>
        <v>#N/A</v>
      </c>
      <c r="DK349" s="198">
        <f>IFERROR((VLOOKUP($A349,'0910'!$F$10:$S$433,11,FALSE)/VLOOKUP($A349,'2010'!$C$5:$K$611,9,FALSE))*1000,#N/A)</f>
        <v>0</v>
      </c>
      <c r="DL349" s="198">
        <f>IFERROR((VLOOKUP($A349,'1011'!$F$10:$S$433,12,FALSE)/VLOOKUP($A349,'2011'!$C$5:$K$611,9,FALSE))*1000,#N/A)</f>
        <v>0</v>
      </c>
      <c r="DM349" s="198">
        <f>IFERROR((VLOOKUP($A349,'1112'!$F$10:$S$408,11,FALSE)/VLOOKUP($A349,'2012'!$F$10:$M$460,8,FALSE))*1000,#N/A)</f>
        <v>0</v>
      </c>
      <c r="DN349" s="198">
        <f>IFERROR((VLOOKUP($A349,'1213'!$F$10:$S$408,11,FALSE)/VLOOKUP($A349,'2013'!$F$10:$M$460,8,FALSE))*1000,#N/A)</f>
        <v>0</v>
      </c>
      <c r="DO349" s="198">
        <f>IFERROR((VLOOKUP($A349,'1314'!$F$10:$S$408,11,FALSE)/VLOOKUP($A349,'2014'!$F$10:$M$460,8,FALSE))*1000,#N/A)</f>
        <v>0</v>
      </c>
      <c r="DP349" s="198">
        <f>IFERROR((VLOOKUP($A349,'1415'!$F$10:$S$408,11,FALSE)/VLOOKUP($A349,'2015'!$F$10:$M$460,8,FALSE))*1000,#N/A)</f>
        <v>0</v>
      </c>
      <c r="DQ349" s="198">
        <f>IFERROR((VLOOKUP($A349,'1516'!$F$10:$S$408,11,FALSE)/VLOOKUP($A349,'2016'!$F$10:$M$460,8,FALSE))*1000,#N/A)</f>
        <v>0</v>
      </c>
      <c r="DR349" s="198">
        <f>IFERROR((VLOOKUP($A349,'1617'!$F$10:$S$408,11,FALSE)/VLOOKUP($A349,'2017'!$F$10:$M$460,8,FALSE))*1000,#N/A)</f>
        <v>0</v>
      </c>
      <c r="DS349" s="198">
        <f>IFERROR((VLOOKUP($A349,'1718'!$F$10:$S$408,11,FALSE)/VLOOKUP($A349,'2018'!$F$10:$N$460,9,FALSE))*1000,#N/A)</f>
        <v>0</v>
      </c>
      <c r="DT349" s="198">
        <f>IFERROR((VLOOKUP($A349,'1819'!$F$10:$S$408,11,FALSE)/VLOOKUP($A349,'2018'!$F$10:$N$460,9,FALSE))*1000,#N/A)</f>
        <v>0</v>
      </c>
      <c r="DU349" s="198">
        <f>IFERROR((VLOOKUP($A349,'1920'!$F$10:$S$408,11,FALSE)/VLOOKUP($A349,'2019'!$F$10:$N$464,8,FALSE))*1000,#N/A)</f>
        <v>0</v>
      </c>
      <c r="DV349" s="198" t="e">
        <f>IFERROR((VLOOKUP($A349,'20 21'!$F$10:$S$408,11,FALSE)/VLOOKUP($A349,'2020'!$F$10:$N$469,8,FALSE))*1000,#N/A)</f>
        <v>#N/A</v>
      </c>
      <c r="DW349" s="198" t="e">
        <f>IFERROR((VLOOKUP($A349,'21 22'!$F$10:$S$408,11,FALSE)/VLOOKUP($A349,'2021'!$F$10:$N$469,8,FALSE))*1000,#N/A)</f>
        <v>#N/A</v>
      </c>
      <c r="DX349" s="198" t="e">
        <f>IFERROR((VLOOKUP($A349,'22 23'!$F$10:$S$408,11,FALSE)/VLOOKUP($A349,'2022'!$F$10:$N$464,8,FALSE))*1000,#N/A)</f>
        <v>#N/A</v>
      </c>
      <c r="DY349" s="196" t="e">
        <f>IFERROR((VLOOKUP($A349,'23 24'!$F$7:$S$408,11,FALSE)/VLOOKUP($A349,'2023'!$C$7:$N$469,9,FALSE))*1000,#N/A)</f>
        <v>#N/A</v>
      </c>
      <c r="EA349" s="198">
        <f>IFERROR((VLOOKUP($A349,'0910'!$F$10:$S$433,12,FALSE)/VLOOKUP($A349,'2010'!$C$5:$K$611,9,FALSE))*1000,#N/A)</f>
        <v>6.6372753258078578</v>
      </c>
      <c r="EB349" s="198">
        <f>IFERROR((VLOOKUP($A349,'1011'!$F$10:$S$433,13,FALSE)/VLOOKUP($A349,'2011'!$C$5:$K$611,9,FALSE))*1000,#N/A)</f>
        <v>6.8759917295763806</v>
      </c>
      <c r="EC349" s="198">
        <f>IFERROR((VLOOKUP($A349,'1112'!$F$10:$S$408,12,FALSE)/VLOOKUP($A349,'2012'!$F$10:$M$460,8,FALSE))*1000,#N/A)</f>
        <v>8.9094287483920152</v>
      </c>
      <c r="ED349" s="198">
        <f>IFERROR((VLOOKUP($A349,'1213'!$F$10:$S$408,12,FALSE)/VLOOKUP($A349,'2013'!$F$10:$M$460,8,FALSE))*1000,#N/A)</f>
        <v>7.4676245391813971</v>
      </c>
      <c r="EE349" s="198">
        <f>IFERROR((VLOOKUP($A349,'1314'!$F$10:$S$408,12,FALSE)/VLOOKUP($A349,'2014'!$F$10:$M$460,8,FALSE))*1000,#N/A)</f>
        <v>6.9907103312376835</v>
      </c>
      <c r="EF349" s="198">
        <f>IFERROR((VLOOKUP($A349,'1415'!$F$10:$S$408,12,FALSE)/VLOOKUP($A349,'2015'!$F$10:$M$460,8,FALSE))*1000,#N/A)</f>
        <v>8.0839992566437466</v>
      </c>
      <c r="EG349" s="198">
        <f>IFERROR((VLOOKUP($A349,'1516'!$F$10:$S$408,12,FALSE)/VLOOKUP($A349,'2016'!$F$10:$M$460,8,FALSE))*1000,#N/A)</f>
        <v>6.357689118216161</v>
      </c>
      <c r="EH349" s="198">
        <f>IFERROR((VLOOKUP($A349,'1617'!$F$10:$S$408,12,FALSE)/VLOOKUP($A349,'2017'!$F$10:$M$460,8,FALSE))*1000,#N/A)</f>
        <v>8.4098554414037636</v>
      </c>
      <c r="EI349" s="198">
        <f>IFERROR((VLOOKUP($A349,'1718'!$F$10:$S$408,12,FALSE)/VLOOKUP($A349,'2018'!$F$10:$N$460,9,FALSE))*1000,#N/A)</f>
        <v>8.3134858221363412</v>
      </c>
      <c r="EJ349" s="198">
        <f>IFERROR((VLOOKUP($A349,'1819'!$F$10:$S$408,12,FALSE)/VLOOKUP($A349,'2018'!$F$10:$N$460,9,FALSE))*1000,#N/A)</f>
        <v>9.5717431357569769</v>
      </c>
      <c r="EK349" s="198">
        <f>IFERROR((VLOOKUP($A349,'1920'!$F$10:$S$408,12,FALSE)/VLOOKUP($A349,'2019'!$F$10:$N$464,8,FALSE))*1000,#N/A)</f>
        <v>10.053990371200412</v>
      </c>
      <c r="EL349" s="198" t="e">
        <f>IFERROR((VLOOKUP($A349,'20 21'!$F$10:$S$408,12,FALSE)/VLOOKUP($A349,'2020'!$F$10:$N$469,8,FALSE))*1000,#N/A)</f>
        <v>#N/A</v>
      </c>
      <c r="EM349" s="198" t="e">
        <f>IFERROR((VLOOKUP($A349,'21 22'!$F$10:$S$408,12,FALSE)/VLOOKUP($A349,'2021'!$F$10:$N$469,8,FALSE))*1000,#N/A)</f>
        <v>#N/A</v>
      </c>
      <c r="EN349" s="198" t="e">
        <f>IFERROR((VLOOKUP($A349,'22 23'!$F$10:$S$408,12,FALSE)/VLOOKUP($A349,'2022'!$F$10:$N$469,8,FALSE))*1000,#N/A)</f>
        <v>#N/A</v>
      </c>
      <c r="EO349" s="196" t="e">
        <f>IFERROR((VLOOKUP($A349,'23 24'!$F$7:$S$408,12,FALSE)/VLOOKUP($A349,'2023'!$C$7:$N$469,9,FALSE))*1000,#N/A)</f>
        <v>#N/A</v>
      </c>
    </row>
    <row r="350" spans="1:145" x14ac:dyDescent="0.3">
      <c r="A350" t="s">
        <v>493</v>
      </c>
      <c r="B350" t="s">
        <v>1742</v>
      </c>
      <c r="C350" t="str">
        <f>IF(VLOOKUP($A350,'0910'!$F$10:$L$433,1,FALSE)=VLOOKUP($A350,'2010'!$C$5:$K$611,1,FALSE),VLOOKUP($A350,'0910'!$F$10:$L$433,1,FALSE),FALSE)</f>
        <v>Cambridgeshire</v>
      </c>
      <c r="D350" t="str">
        <f>IF(VLOOKUP($A350,'1011'!$F$10:$L$433,1,FALSE)=VLOOKUP($A350,'2011'!$C$5:$K$611,1,FALSE),VLOOKUP($A350,'1011'!$F$10:$L$433,1,FALSE),FALSE)</f>
        <v>Cambridgeshire</v>
      </c>
      <c r="E350" t="str">
        <f>IF(VLOOKUP(A350,'1112'!$F$10:$L$408,1,FALSE)=VLOOKUP(A350,'2012'!$F$10:$M$460,1,FALSE),VLOOKUP(A350,'1112'!$F$10:$L$408,1,FALSE),FALSE)</f>
        <v>Cambridgeshire</v>
      </c>
      <c r="F350" t="str">
        <f>IF(VLOOKUP($A350,'1213'!$F$10:$L$408,1,FALSE)=VLOOKUP($A350,'2013'!$F$10:$M$460,1,FALSE),VLOOKUP($A350,'1213'!$F$10:$L$408,1,FALSE),FALSE)</f>
        <v>Cambridgeshire</v>
      </c>
      <c r="G350" t="str">
        <f>IF(VLOOKUP($A350,'1314'!$F$10:$L$408,1,FALSE)=VLOOKUP($A350,'2014'!$F$10:$M$460,1,FALSE),VLOOKUP($A350,'1314'!$F$10:$L$408,1,FALSE),FALSE)</f>
        <v>Cambridgeshire</v>
      </c>
      <c r="H350" t="str">
        <f>IF(VLOOKUP($A350,'1415'!$F$10:$L$408,1,FALSE)=VLOOKUP($A350,'2015'!$F$10:$M$460,1,FALSE),VLOOKUP($A350,'1415'!$F$10:$L$408,1,FALSE),FALSE)</f>
        <v>Cambridgeshire</v>
      </c>
      <c r="I350" t="str">
        <f>IF(VLOOKUP($A350,'1516'!$F$10:$L$408,1,FALSE)=VLOOKUP($A350,'2015'!$F$10:$M$460,1,FALSE),VLOOKUP($A350,'1516'!$F$10:$L$408,1,FALSE),FALSE)</f>
        <v>Cambridgeshire</v>
      </c>
      <c r="J350" t="str">
        <f>IF(VLOOKUP($A350,'1617'!$F$10:$L$408,1,FALSE)=VLOOKUP($A350,'2016'!$F$10:$M$460,1,FALSE),VLOOKUP($A350,'1617'!$F$10:$L$408,1,FALSE),FALSE)</f>
        <v>Cambridgeshire</v>
      </c>
      <c r="K350" t="str">
        <f>IF(VLOOKUP($A350,'1718'!$F$10:$M$408,1,FALSE)=VLOOKUP($A350,'2017'!$F$10:$M$460,1,FALSE),VLOOKUP($A350,'1718'!$F$10:$M$408,1,FALSE),FALSE)</f>
        <v>Cambridgeshire</v>
      </c>
      <c r="L350" t="str">
        <f>IF(VLOOKUP($A350,'1819'!$F$10:$M$408,1,FALSE)=VLOOKUP($A350,'2018'!$F$10:$M$460,1,FALSE),VLOOKUP($A350,'1819'!$F$10:$M$408,1,FALSE),FALSE)</f>
        <v>Cambridgeshire</v>
      </c>
      <c r="M350" t="str">
        <f>IF(VLOOKUP($A350,'1920'!$F$10:$M$408,1,FALSE)=VLOOKUP($A350,'2019'!$F$10:$M$464,1,FALSE),VLOOKUP($A350,'1920'!$F$10:$M$408,1,FALSE),FALSE)</f>
        <v>Cambridgeshire</v>
      </c>
      <c r="N350" t="str">
        <f>IF(VLOOKUP($A350,'20 21'!$F$10:$N$408,1,FALSE)=VLOOKUP($A350,'2020'!$F$10:$O$464,1,FALSE),VLOOKUP($A350,'20 21'!$F$10:$N$408,1,FALSE),FALSE)</f>
        <v>Cambridgeshire</v>
      </c>
      <c r="O350" t="str">
        <f>IF(VLOOKUP($A350,'21 22'!$F$10:$N$408,1,FALSE)=VLOOKUP($A350,'2021'!$F$10:$O$464,1,FALSE),VLOOKUP($A350,'21 22'!$F$10:$N$408,1,FALSE),FALSE)</f>
        <v>Cambridgeshire</v>
      </c>
      <c r="P350" t="str">
        <f>IF(VLOOKUP($A350,'22 23'!$F$10:$N$408,1,FALSE)=VLOOKUP($A350,'2022'!$F$10:$O$464,1,FALSE),VLOOKUP($A350,'22 23'!$F$10:$N$408,1,FALSE),FALSE)</f>
        <v>Cambridgeshire</v>
      </c>
      <c r="Q350" t="str">
        <f>IF(VLOOKUP($A350,'23 24'!$F$7:$N$408,1,FALSE)=VLOOKUP($A350,'2023'!$C$7:$O$468,1,FALSE),VLOOKUP($A350,'23 24'!$F$7:$N$408,1,FALSE),FALSE)</f>
        <v>Cambridgeshire</v>
      </c>
      <c r="S350" s="196" t="e">
        <f>IFERROR((VLOOKUP($A350,'0910'!$F$10:$L$433,4,FALSE)/VLOOKUP($A350,'2010'!$C$5:$K$611,9,FALSE))*1000,#N/A)</f>
        <v>#N/A</v>
      </c>
      <c r="T350" s="196" t="e">
        <f>IFERROR((VLOOKUP($A350,'1011'!$F$10:$L$433,4,FALSE)/VLOOKUP($A350,'2011'!$C$5:$K$611,9,FALSE))*1000,#N/A)</f>
        <v>#N/A</v>
      </c>
      <c r="U350" s="196">
        <f>IFERROR((VLOOKUP($A350,'1112'!$F$10:$L$408,4,FALSE)/VLOOKUP($A350,'2012'!$F$10:$M$460,8,FALSE))*1000,#N/A)</f>
        <v>7.6032552630573491</v>
      </c>
      <c r="V350" s="196">
        <f>IFERROR((VLOOKUP($A350,'1213'!$F$10:$L$408,4,FALSE)/VLOOKUP($A350,'2013'!$F$10:$M$460,8,FALSE))*1000,#N/A)</f>
        <v>9.7793950420741407</v>
      </c>
      <c r="W350" s="196">
        <f>IFERROR((VLOOKUP($A350,'1314'!$F$10:$L$408,4,FALSE)/VLOOKUP($A350,'2014'!$F$10:$M$460,8,FALSE))*1000,#N/A)</f>
        <v>7.0794471288908865</v>
      </c>
      <c r="X350" s="196">
        <f>IFERROR((VLOOKUP($A350,'1415'!$F$10:$L$408,4,FALSE)/VLOOKUP($A350,'2015'!$F$10:$M$460,8,FALSE))*1000,#N/A)</f>
        <v>6.0776756596501631</v>
      </c>
      <c r="Y350" s="196">
        <f>IFERROR((VLOOKUP($A350,'1516'!$F$10:$L$408,4,FALSE)/VLOOKUP($A350,'2016'!$F$10:$M$460,8,FALSE))*1000,#N/A)</f>
        <v>7.4161098465379247</v>
      </c>
      <c r="Z350" s="196">
        <f>IFERROR((VLOOKUP($A350,'1617'!$F$10:$L$408,4,FALSE)/VLOOKUP($A350,'2017'!$F$10:$M$460,8,FALSE))*1000,#N/A)</f>
        <v>8.169044766365321</v>
      </c>
      <c r="AA350" s="196">
        <f>IFERROR((VLOOKUP($A350,'1718'!$F$10:$L$408,4,FALSE)/VLOOKUP($A350,'2018'!$F$10:$N$460,9,FALSE))*1000,#N/A)</f>
        <v>7.9629828903475737</v>
      </c>
      <c r="AB350" s="196">
        <f>IFERROR((VLOOKUP($A350,'1819'!$F$10:$L$408,4,FALSE)/VLOOKUP($A350,'2018'!$F$10:$N$460,9,FALSE))*1000,#N/A)</f>
        <v>8.5727608594282447</v>
      </c>
      <c r="AC350" s="196">
        <f>IFERROR((VLOOKUP($A350,'1920'!$F$10:$L$408,4,FALSE)/VLOOKUP($A350,'2019'!$F$10:$N$464,8,FALSE))*1000,#N/A)</f>
        <v>8.5625526313927232</v>
      </c>
      <c r="AD350" s="196">
        <f>IFERROR((VLOOKUP($A350,'20 21'!$F$10:$L$408,4,FALSE)/VLOOKUP($A350,'2020'!$F$10:$N$464,8,FALSE))*1000,#N/A)</f>
        <v>8.4944966801835928</v>
      </c>
      <c r="AE350" s="196">
        <f>IFERROR((VLOOKUP($A350,'21 22'!$F$10:$L$408,4,FALSE)/VLOOKUP($A350,'2021'!$F$10:$N$464,8,FALSE))*1000,#N/A)</f>
        <v>10.519476501345874</v>
      </c>
      <c r="AF350" s="196">
        <f>IFERROR((VLOOKUP($A350,'22 23'!$F$10:$L$408,4,FALSE)/VLOOKUP($A350,'2022'!$F$10:$N$464,8,FALSE))*1000,#N/A)</f>
        <v>11.466061475729605</v>
      </c>
      <c r="AG350" s="196">
        <f>IFERROR((VLOOKUP($A350,'23 24'!$F$7:$M$408,4,FALSE)/VLOOKUP($A350,'2023'!$C$7:$N$469,9,FALSE))*1000,#N/A)</f>
        <v>11.009064129466594</v>
      </c>
      <c r="AI350" s="196" t="e">
        <f>IFERROR((VLOOKUP($A350,'0910'!$F$10:$L$433,5,FALSE)/VLOOKUP($A350,'2010'!$C$5:$K$611,9,FALSE))*1000,#N/A)</f>
        <v>#N/A</v>
      </c>
      <c r="AJ350" s="196" t="e">
        <f>IFERROR((VLOOKUP($A350,'1011'!$F$10:$L$433,5,FALSE)/VLOOKUP($A350,'2011'!$C$5:$K$611,9,FALSE))*1000,#N/A)</f>
        <v>#N/A</v>
      </c>
      <c r="AK350" s="196">
        <f>IFERROR((VLOOKUP($A350,'1112'!$F$10:$L$408,5,FALSE)/VLOOKUP($A350,'2012'!$F$10:$M$460,8,FALSE))*1000,#N/A)</f>
        <v>1.0315974477514998</v>
      </c>
      <c r="AL350" s="196">
        <f>IFERROR((VLOOKUP($A350,'1213'!$F$10:$L$408,5,FALSE)/VLOOKUP($A350,'2013'!$F$10:$M$460,8,FALSE))*1000,#N/A)</f>
        <v>1.3266621181108331</v>
      </c>
      <c r="AM350" s="196">
        <f>IFERROR((VLOOKUP($A350,'1314'!$F$10:$L$408,5,FALSE)/VLOOKUP($A350,'2014'!$F$10:$M$460,8,FALSE))*1000,#N/A)</f>
        <v>2.5471026707120652</v>
      </c>
      <c r="AN350" s="196">
        <f>IFERROR((VLOOKUP($A350,'1415'!$F$10:$L$408,5,FALSE)/VLOOKUP($A350,'2015'!$F$10:$M$460,8,FALSE))*1000,#N/A)</f>
        <v>2.1123628817076785</v>
      </c>
      <c r="AO350" s="196">
        <f>IFERROR((VLOOKUP($A350,'1516'!$F$10:$L$408,5,FALSE)/VLOOKUP($A350,'2016'!$F$10:$M$460,8,FALSE))*1000,#N/A)</f>
        <v>2.8269329613040606</v>
      </c>
      <c r="AP350" s="196">
        <f>IFERROR((VLOOKUP($A350,'1617'!$F$10:$L$408,5,FALSE)/VLOOKUP($A350,'2017'!$F$10:$M$460,8,FALSE))*1000,#N/A)</f>
        <v>2.5414805939803218</v>
      </c>
      <c r="AQ350" s="196">
        <f>IFERROR((VLOOKUP($A350,'1718'!$F$10:$L$408,5,FALSE)/VLOOKUP($A350,'2018'!$F$10:$N$460,9,FALSE))*1000,#N/A)</f>
        <v>2.5108504609204063</v>
      </c>
      <c r="AR350" s="196">
        <f>IFERROR((VLOOKUP($A350,'1819'!$F$10:$L$408,5,FALSE)/VLOOKUP($A350,'2018'!$F$10:$N$460,9,FALSE))*1000,#N/A)</f>
        <v>2.403242584023817</v>
      </c>
      <c r="AS350" s="196">
        <f>IFERROR((VLOOKUP($A350,'1920'!$F$10:$L$408,5,FALSE)/VLOOKUP($A350,'2019'!$F$10:$N$464,8,FALSE))*1000,#N/A)</f>
        <v>1.3799155067120505</v>
      </c>
      <c r="AT350" s="196">
        <f>IFERROR((VLOOKUP($A350,'20 21'!$F$10:$L$408,5,FALSE)/VLOOKUP($A350,'2020'!$F$10:$N$464,8,FALSE))*1000,#N/A)</f>
        <v>1.4969809723274363</v>
      </c>
      <c r="AU350" s="196">
        <f>IFERROR((VLOOKUP($A350,'21 22'!$F$10:$L$408,5,FALSE)/VLOOKUP($A350,'2021'!$F$10:$N$464,8,FALSE))*1000,#N/A)</f>
        <v>3.0595863026790289</v>
      </c>
      <c r="AV350" s="196">
        <f>IFERROR((VLOOKUP($A350,'22 23'!$F$10:$L$408,5,FALSE)/VLOOKUP($A350,'2022'!$F$10:$N$464,8,FALSE))*1000,#N/A)</f>
        <v>2.3746281162753617</v>
      </c>
      <c r="AW350" s="196">
        <f>IFERROR((VLOOKUP($A350,'23 24'!$F$7:$M$408,5,FALSE)/VLOOKUP($A350,'2023'!$C$7:$N$469,9,FALSE))*1000,#N/A)</f>
        <v>2.1684520255009958</v>
      </c>
      <c r="AY350" s="196" t="e">
        <f>IFERROR((VLOOKUP($A350,'0910'!$F$10:$L$433,6,FALSE)/VLOOKUP($A350,'2010'!$C$5:$K$611,9,FALSE))*1000,#N/A)</f>
        <v>#N/A</v>
      </c>
      <c r="AZ350" s="196" t="e">
        <f>IFERROR((VLOOKUP($A350,'1011'!$F$10:$L$433,6,FALSE)/VLOOKUP($A350,'2011'!$C$5:$K$611,9,FALSE))*1000,#N/A)</f>
        <v>#N/A</v>
      </c>
      <c r="BA350" s="196">
        <f>IFERROR((VLOOKUP($A350,'1112'!$F$10:$L$408,6,FALSE)/VLOOKUP($A350,'2012'!$F$10:$M$460,8,FALSE))*1000,#N/A)</f>
        <v>0</v>
      </c>
      <c r="BB350" s="196">
        <f>IFERROR((VLOOKUP($A350,'1213'!$F$10:$L$408,6,FALSE)/VLOOKUP($A350,'2013'!$F$10:$M$460,8,FALSE))*1000,#N/A)</f>
        <v>0</v>
      </c>
      <c r="BC350" s="196">
        <f>IFERROR((VLOOKUP($A350,'1314'!$F$10:$L$408,6,FALSE)/VLOOKUP($A350,'2014'!$F$10:$M$460,8,FALSE))*1000,#N/A)</f>
        <v>0</v>
      </c>
      <c r="BD350" s="196">
        <f>IFERROR((VLOOKUP($A350,'1415'!$F$10:$L$408,6,FALSE)/VLOOKUP($A350,'2015'!$F$10:$M$460,8,FALSE))*1000,#N/A)</f>
        <v>0</v>
      </c>
      <c r="BE350" s="196">
        <f>IFERROR((VLOOKUP($A350,'1516'!$F$10:$L$408,6,FALSE)/VLOOKUP($A350,'2016'!$F$10:$M$460,8,FALSE))*1000,#N/A)</f>
        <v>0</v>
      </c>
      <c r="BF350" s="196">
        <f>IFERROR((VLOOKUP($A350,'1617'!$F$10:$L$408,6,FALSE)/VLOOKUP($A350,'2017'!$F$10:$M$460,8,FALSE))*1000,#N/A)</f>
        <v>0</v>
      </c>
      <c r="BG350" s="196">
        <f>IFERROR((VLOOKUP($A350,'1718'!$F$10:$L$408,6,FALSE)/VLOOKUP($A350,'2018'!$F$10:$N$460,9,FALSE))*1000,#N/A)</f>
        <v>0</v>
      </c>
      <c r="BH350" s="196">
        <f>IFERROR((VLOOKUP($A350,'1819'!$F$10:$L$408,6,FALSE)/VLOOKUP($A350,'2018'!$F$10:$N$460,9,FALSE))*1000,#N/A)</f>
        <v>0</v>
      </c>
      <c r="BI350" s="196">
        <f>IFERROR((VLOOKUP($A350,'1920'!$F$10:$L$408,6,FALSE)/VLOOKUP($A350,'2019'!$F$10:$N$464,8,FALSE))*1000,#N/A)</f>
        <v>0</v>
      </c>
      <c r="BJ350" s="196">
        <f>IFERROR((VLOOKUP($A350,'20 21'!$F$10:$L$408,6,FALSE)/VLOOKUP($A350,'2020'!$F$10:$N$469,8,FALSE))*1000,#N/A)</f>
        <v>0</v>
      </c>
      <c r="BK350" s="196">
        <f>IFERROR((VLOOKUP($A350,'21 22'!$F$10:$L$408,6,FALSE)/VLOOKUP($A350,'2021'!$F$10:$N$469,8,FALSE))*1000,#N/A)</f>
        <v>0</v>
      </c>
      <c r="BL350" s="196">
        <f>IFERROR((VLOOKUP($A350,'22 23'!$F$10:$L$408,6,FALSE)/VLOOKUP($A350,'2022'!$F$10:$N$469,8,FALSE))*1000,#N/A)</f>
        <v>0</v>
      </c>
      <c r="BM350" s="196">
        <f>IFERROR((VLOOKUP($A350,'23 24'!$F$7:$M$408,6,FALSE)/VLOOKUP($A350,'2023'!$C$7:$N$469,9,FALSE))*1000,#N/A)</f>
        <v>0</v>
      </c>
      <c r="BO350" s="196" t="e">
        <f>IFERROR((VLOOKUP($A350,'0910'!$F$10:$L$433,7,FALSE)/VLOOKUP($A350,'2010'!$C$5:$K$611,9,FALSE))*1000,#N/A)</f>
        <v>#N/A</v>
      </c>
      <c r="BP350" s="196" t="e">
        <f>IFERROR((VLOOKUP($A350,'1011'!$F$10:$L$433,7,FALSE)/VLOOKUP($A350,'2011'!$C$5:$K$611,9,FALSE))*1000,#N/A)</f>
        <v>#N/A</v>
      </c>
      <c r="BQ350" s="196">
        <f>IFERROR((VLOOKUP($A350,'1112'!$F$10:$L$408,7,FALSE)/VLOOKUP($A350,'2012'!$F$10:$M$460,8,FALSE))*1000,#N/A)</f>
        <v>8.6348527108088486</v>
      </c>
      <c r="BR350" s="196">
        <f>IFERROR((VLOOKUP($A350,'1213'!$F$10:$L$408,7,FALSE)/VLOOKUP($A350,'2013'!$F$10:$M$460,8,FALSE))*1000,#N/A)</f>
        <v>11.143961792130998</v>
      </c>
      <c r="BS350" s="196">
        <f>IFERROR((VLOOKUP($A350,'1314'!$F$10:$L$408,7,FALSE)/VLOOKUP($A350,'2014'!$F$10:$M$460,8,FALSE))*1000,#N/A)</f>
        <v>9.6640071918193051</v>
      </c>
      <c r="BT350" s="196">
        <f>IFERROR((VLOOKUP($A350,'1415'!$F$10:$L$408,7,FALSE)/VLOOKUP($A350,'2015'!$F$10:$M$460,8,FALSE))*1000,#N/A)</f>
        <v>8.1900385413578416</v>
      </c>
      <c r="BU350" s="196">
        <f>IFERROR((VLOOKUP($A350,'1516'!$F$10:$L$408,7,FALSE)/VLOOKUP($A350,'2016'!$F$10:$M$460,8,FALSE))*1000,#N/A)</f>
        <v>10.243042807841984</v>
      </c>
      <c r="BV350" s="196">
        <f>IFERROR((VLOOKUP($A350,'1617'!$F$10:$L$408,7,FALSE)/VLOOKUP($A350,'2017'!$F$10:$M$460,8,FALSE))*1000,#N/A)</f>
        <v>10.71052536034564</v>
      </c>
      <c r="BW350" s="196">
        <f>IFERROR((VLOOKUP($A350,'1718'!$F$10:$L$408,7,FALSE)/VLOOKUP($A350,'2018'!$F$10:$N$460,9,FALSE))*1000,#N/A)</f>
        <v>10.473833351267981</v>
      </c>
      <c r="BX350" s="196">
        <f>IFERROR((VLOOKUP($A350,'1819'!$F$10:$L$408,7,FALSE)/VLOOKUP($A350,'2018'!$F$10:$N$460,9,FALSE))*1000,#N/A)</f>
        <v>11.011872735750924</v>
      </c>
      <c r="BY350" s="196">
        <f>IFERROR((VLOOKUP($A350,'1920'!$F$10:$L$408,7,FALSE)/VLOOKUP($A350,'2019'!$F$10:$N$464,8,FALSE))*1000,#N/A)</f>
        <v>9.9424681381047755</v>
      </c>
      <c r="BZ350" s="196">
        <f>IFERROR((VLOOKUP($A350,'20 21'!$F$10:$L$408,7,FALSE)/VLOOKUP($A350,'2020'!$F$10:$N$469,8,FALSE))*1000,#N/A)</f>
        <v>9.9914776525110298</v>
      </c>
      <c r="CA350" s="196">
        <f>IFERROR((VLOOKUP($A350,'21 22'!$F$10:$L$408,7,FALSE)/VLOOKUP($A350,'2021'!$F$10:$N$469,8,FALSE))*1000,#N/A)</f>
        <v>13.613440178212308</v>
      </c>
      <c r="CB350" s="196">
        <f>IFERROR((VLOOKUP($A350,'22 23'!$F$10:$L$408,7,FALSE)/VLOOKUP($A350,'2022'!$F$10:$N$469,8,FALSE))*1000,#N/A)</f>
        <v>13.8746128508089</v>
      </c>
      <c r="CC350" s="196">
        <f>IFERROR((VLOOKUP($A350,'23 24'!$F$7:$M$408,7,FALSE)/VLOOKUP($A350,'2023'!$C$7:$N$469,9,FALSE))*1000,#N/A)</f>
        <v>13.17751615496759</v>
      </c>
      <c r="CE350" s="198" t="e">
        <f>IFERROR((VLOOKUP($A350,'0910'!$F$10:$S$433,9,FALSE)/VLOOKUP($A350,'2010'!$C$5:$K$611,9,FALSE))*1000,#N/A)</f>
        <v>#N/A</v>
      </c>
      <c r="CF350" s="198" t="e">
        <f>IFERROR((VLOOKUP($A350,'1011'!$F$10:$S$433,10,FALSE)/VLOOKUP($A350,'2011'!$C$5:$K$611,9,FALSE))*1000,#N/A)</f>
        <v>#N/A</v>
      </c>
      <c r="CG350" s="198">
        <f>IFERROR((VLOOKUP($A350,'1112'!$F$10:$S$408,9,FALSE)/VLOOKUP($A350,'2012'!$F$10:$M$460,8,FALSE))*1000,#N/A)</f>
        <v>7.0683528827417561</v>
      </c>
      <c r="CH350" s="198">
        <f>IFERROR((VLOOKUP($A350,'1213'!$F$10:$S$408,9,FALSE)/VLOOKUP($A350,'2013'!$F$10:$M$460,8,FALSE))*1000,#N/A)</f>
        <v>5.9889318474717612</v>
      </c>
      <c r="CI350" s="198">
        <f>IFERROR((VLOOKUP($A350,'1314'!$F$10:$S$408,9,FALSE)/VLOOKUP($A350,'2014'!$F$10:$M$460,8,FALSE))*1000,#N/A)</f>
        <v>7.8660523654343182</v>
      </c>
      <c r="CJ350" s="198">
        <f>IFERROR((VLOOKUP($A350,'1415'!$F$10:$S$408,9,FALSE)/VLOOKUP($A350,'2015'!$F$10:$M$460,8,FALSE))*1000,#N/A)</f>
        <v>7.81944856211088</v>
      </c>
      <c r="CK350" s="198">
        <f>IFERROR((VLOOKUP($A350,'1516'!$F$10:$S$408,9,FALSE)/VLOOKUP($A350,'2016'!$F$10:$M$460,8,FALSE))*1000,#N/A)</f>
        <v>5.7640061678537338</v>
      </c>
      <c r="CL350" s="198">
        <f>IFERROR((VLOOKUP($A350,'1617'!$F$10:$S$408,9,FALSE)/VLOOKUP($A350,'2017'!$F$10:$M$460,8,FALSE))*1000,#N/A)</f>
        <v>7.1161456631449012</v>
      </c>
      <c r="CM350" s="198">
        <f>IFERROR((VLOOKUP($A350,'1718'!$F$10:$S$408,9,FALSE)/VLOOKUP($A350,'2018'!$F$10:$N$460,9,FALSE))*1000,#N/A)</f>
        <v>7.2455970443703146</v>
      </c>
      <c r="CN350" s="198">
        <f>IFERROR((VLOOKUP($A350,'1819'!$F$10:$S$408,9,FALSE)/VLOOKUP($A350,'2018'!$F$10:$N$460,9,FALSE))*1000,#N/A)</f>
        <v>7.9988521826464369</v>
      </c>
      <c r="CO350" s="198">
        <f>IFERROR((VLOOKUP($A350,'1920'!$F$10:$S$408,9,FALSE)/VLOOKUP($A350,'2019'!$F$10:$N$464,8,FALSE))*1000,#N/A)</f>
        <v>9.3055840580838289</v>
      </c>
      <c r="CP350" s="198">
        <f>IFERROR((VLOOKUP($A350,'20 21'!$F$10:$S$408,9,FALSE)/VLOOKUP($A350,'2020'!$F$10:$N$469,8,FALSE))*1000,#N/A)</f>
        <v>8.1463615703400016</v>
      </c>
      <c r="CQ350" s="198">
        <f>IFERROR((VLOOKUP($A350,'21 22'!$F$10:$S$408,9,FALSE)/VLOOKUP($A350,'2021'!$F$10:$N$469,8,FALSE))*1000,#N/A)</f>
        <v>9.8319290175977763</v>
      </c>
      <c r="CR350" s="198">
        <f>IFERROR((VLOOKUP($A350,'22 23'!$F$10:$S$408,9,FALSE)/VLOOKUP($A350,'2022'!$F$10:$N$469,8,FALSE))*1000,#N/A)</f>
        <v>11.364291699317803</v>
      </c>
      <c r="CS350" s="196">
        <f>IFERROR((VLOOKUP($A350,'23 24'!$F$7:$S$408,9,FALSE)/VLOOKUP($A350,'2023'!$C$7:$N$469,9,FALSE))*1000,#N/A)</f>
        <v>12.543660947513454</v>
      </c>
      <c r="CU350" s="198" t="e">
        <f>IFERROR((VLOOKUP($A350,'0910'!$F$10:$S$433,10,FALSE)/VLOOKUP($A350,'2010'!$C$5:$K$611,9,FALSE))*1000,#N/A)</f>
        <v>#N/A</v>
      </c>
      <c r="CV350" s="198" t="e">
        <f>IFERROR((VLOOKUP($A350,'1011'!$F$10:$S$433,11,FALSE)/VLOOKUP($A350,'2011'!$C$5:$K$611,9,FALSE))*1000,#N/A)</f>
        <v>#N/A</v>
      </c>
      <c r="CW350" s="198">
        <f>IFERROR((VLOOKUP($A350,'1112'!$F$10:$S$408,10,FALSE)/VLOOKUP($A350,'2012'!$F$10:$M$460,8,FALSE))*1000,#N/A)</f>
        <v>1.4136705765483513</v>
      </c>
      <c r="CX350" s="198">
        <f>IFERROR((VLOOKUP($A350,'1213'!$F$10:$S$408,10,FALSE)/VLOOKUP($A350,'2013'!$F$10:$M$460,8,FALSE))*1000,#N/A)</f>
        <v>1.0234250625426426</v>
      </c>
      <c r="CY350" s="198">
        <f>IFERROR((VLOOKUP($A350,'1314'!$F$10:$S$408,10,FALSE)/VLOOKUP($A350,'2014'!$F$10:$M$460,8,FALSE))*1000,#N/A)</f>
        <v>2.0601565718994643</v>
      </c>
      <c r="CZ350" s="198">
        <f>IFERROR((VLOOKUP($A350,'1415'!$F$10:$S$408,10,FALSE)/VLOOKUP($A350,'2015'!$F$10:$M$460,8,FALSE))*1000,#N/A)</f>
        <v>2.1494218796323747</v>
      </c>
      <c r="DA350" s="198">
        <f>IFERROR((VLOOKUP($A350,'1516'!$F$10:$S$408,10,FALSE)/VLOOKUP($A350,'2016'!$F$10:$M$460,8,FALSE))*1000,#N/A)</f>
        <v>1.762243923929804</v>
      </c>
      <c r="DB350" s="198">
        <f>IFERROR((VLOOKUP($A350,'1617'!$F$10:$S$408,10,FALSE)/VLOOKUP($A350,'2017'!$F$10:$M$460,8,FALSE))*1000,#N/A)</f>
        <v>1.5611952220164833</v>
      </c>
      <c r="DC350" s="198">
        <f>IFERROR((VLOOKUP($A350,'1718'!$F$10:$S$408,10,FALSE)/VLOOKUP($A350,'2018'!$F$10:$N$460,9,FALSE))*1000,#N/A)</f>
        <v>1.6858567380465586</v>
      </c>
      <c r="DD350" s="198">
        <f>IFERROR((VLOOKUP($A350,'1819'!$F$10:$S$408,10,FALSE)/VLOOKUP($A350,'2018'!$F$10:$N$460,9,FALSE))*1000,#N/A)</f>
        <v>2.0804189533340507</v>
      </c>
      <c r="DE350" s="198">
        <f>IFERROR((VLOOKUP($A350,'1920'!$F$10:$S$408,10,FALSE)/VLOOKUP($A350,'2019'!$F$10:$N$464,8,FALSE))*1000,#N/A)</f>
        <v>2.7952134623141536</v>
      </c>
      <c r="DF350" s="198">
        <f>IFERROR((VLOOKUP($A350,'20 21'!$F$10:$S$408,10,FALSE)/VLOOKUP($A350,'2020'!$F$10:$N$469,8,FALSE))*1000,#N/A)</f>
        <v>1.7406755492179495</v>
      </c>
      <c r="DG350" s="198">
        <f>IFERROR((VLOOKUP($A350,'21 22'!$F$10:$S$408,10,FALSE)/VLOOKUP($A350,'2021'!$F$10:$N$469,8,FALSE))*1000,#N/A)</f>
        <v>1.9595103286820745</v>
      </c>
      <c r="DH350" s="198">
        <f>IFERROR((VLOOKUP($A350,'22 23'!$F$10:$S$408,10,FALSE)/VLOOKUP($A350,'2022'!$F$10:$N$469,8,FALSE))*1000,#N/A)</f>
        <v>2.4424746338832293</v>
      </c>
      <c r="DI350" s="196">
        <f>IFERROR((VLOOKUP($A350,'23 24'!$F$7:$S$408,10,FALSE)/VLOOKUP($A350,'2023'!$C$7:$N$469,9,FALSE))*1000,#N/A)</f>
        <v>2.8023072329551328</v>
      </c>
      <c r="DK350" s="198" t="e">
        <f>IFERROR((VLOOKUP($A350,'0910'!$F$10:$S$433,11,FALSE)/VLOOKUP($A350,'2010'!$C$5:$K$611,9,FALSE))*1000,#N/A)</f>
        <v>#N/A</v>
      </c>
      <c r="DL350" s="198" t="e">
        <f>IFERROR((VLOOKUP($A350,'1011'!$F$10:$S$433,12,FALSE)/VLOOKUP($A350,'2011'!$C$5:$K$611,9,FALSE))*1000,#N/A)</f>
        <v>#N/A</v>
      </c>
      <c r="DM350" s="198">
        <f>IFERROR((VLOOKUP($A350,'1112'!$F$10:$S$408,11,FALSE)/VLOOKUP($A350,'2012'!$F$10:$M$460,8,FALSE))*1000,#N/A)</f>
        <v>0</v>
      </c>
      <c r="DN350" s="198">
        <f>IFERROR((VLOOKUP($A350,'1213'!$F$10:$S$408,11,FALSE)/VLOOKUP($A350,'2013'!$F$10:$M$460,8,FALSE))*1000,#N/A)</f>
        <v>3.7904631946023802E-2</v>
      </c>
      <c r="DO350" s="198">
        <f>IFERROR((VLOOKUP($A350,'1314'!$F$10:$S$408,11,FALSE)/VLOOKUP($A350,'2014'!$F$10:$M$460,8,FALSE))*1000,#N/A)</f>
        <v>0</v>
      </c>
      <c r="DP350" s="198">
        <f>IFERROR((VLOOKUP($A350,'1415'!$F$10:$S$408,11,FALSE)/VLOOKUP($A350,'2015'!$F$10:$M$460,8,FALSE))*1000,#N/A)</f>
        <v>3.7058997924696115E-2</v>
      </c>
      <c r="DQ350" s="198">
        <f>IFERROR((VLOOKUP($A350,'1516'!$F$10:$S$408,11,FALSE)/VLOOKUP($A350,'2016'!$F$10:$M$460,8,FALSE))*1000,#N/A)</f>
        <v>0</v>
      </c>
      <c r="DR350" s="198">
        <f>IFERROR((VLOOKUP($A350,'1617'!$F$10:$S$408,11,FALSE)/VLOOKUP($A350,'2017'!$F$10:$M$460,8,FALSE))*1000,#N/A)</f>
        <v>0</v>
      </c>
      <c r="DS350" s="198">
        <f>IFERROR((VLOOKUP($A350,'1718'!$F$10:$S$408,11,FALSE)/VLOOKUP($A350,'2018'!$F$10:$N$460,9,FALSE))*1000,#N/A)</f>
        <v>0</v>
      </c>
      <c r="DT350" s="198">
        <f>IFERROR((VLOOKUP($A350,'1819'!$F$10:$S$408,11,FALSE)/VLOOKUP($A350,'2018'!$F$10:$N$460,9,FALSE))*1000,#N/A)</f>
        <v>0</v>
      </c>
      <c r="DU350" s="198">
        <f>IFERROR((VLOOKUP($A350,'1920'!$F$10:$S$408,11,FALSE)/VLOOKUP($A350,'2019'!$F$10:$N$464,8,FALSE))*1000,#N/A)</f>
        <v>0</v>
      </c>
      <c r="DV350" s="198">
        <f>IFERROR((VLOOKUP($A350,'20 21'!$F$10:$S$408,11,FALSE)/VLOOKUP($A350,'2020'!$F$10:$N$469,8,FALSE))*1000,#N/A)</f>
        <v>0</v>
      </c>
      <c r="DW350" s="198">
        <f>IFERROR((VLOOKUP($A350,'21 22'!$F$10:$S$408,11,FALSE)/VLOOKUP($A350,'2021'!$F$10:$N$469,8,FALSE))*1000,#N/A)</f>
        <v>0</v>
      </c>
      <c r="DX350" s="198">
        <f>IFERROR((VLOOKUP($A350,'22 23'!$F$10:$S$408,11,FALSE)/VLOOKUP($A350,'2022'!$F$10:$N$464,8,FALSE))*1000,#N/A)</f>
        <v>0</v>
      </c>
      <c r="DY350" s="196">
        <f>IFERROR((VLOOKUP($A350,'23 24'!$F$7:$S$408,11,FALSE)/VLOOKUP($A350,'2023'!$C$7:$N$469,9,FALSE))*1000,#N/A)</f>
        <v>0</v>
      </c>
      <c r="EA350" s="198" t="e">
        <f>IFERROR((VLOOKUP($A350,'0910'!$F$10:$S$433,12,FALSE)/VLOOKUP($A350,'2010'!$C$5:$K$611,9,FALSE))*1000,#N/A)</f>
        <v>#N/A</v>
      </c>
      <c r="EB350" s="198" t="e">
        <f>IFERROR((VLOOKUP($A350,'1011'!$F$10:$S$433,13,FALSE)/VLOOKUP($A350,'2011'!$C$5:$K$611,9,FALSE))*1000,#N/A)</f>
        <v>#N/A</v>
      </c>
      <c r="EC350" s="198">
        <f>IFERROR((VLOOKUP($A350,'1112'!$F$10:$S$408,12,FALSE)/VLOOKUP($A350,'2012'!$F$10:$M$460,8,FALSE))*1000,#N/A)</f>
        <v>8.4438161464104233</v>
      </c>
      <c r="ED350" s="198">
        <f>IFERROR((VLOOKUP($A350,'1213'!$F$10:$S$408,12,FALSE)/VLOOKUP($A350,'2013'!$F$10:$M$460,8,FALSE))*1000,#N/A)</f>
        <v>7.0502615419604275</v>
      </c>
      <c r="EE350" s="198">
        <f>IFERROR((VLOOKUP($A350,'1314'!$F$10:$S$408,12,FALSE)/VLOOKUP($A350,'2014'!$F$10:$M$460,8,FALSE))*1000,#N/A)</f>
        <v>9.926208937333783</v>
      </c>
      <c r="EF350" s="198">
        <f>IFERROR((VLOOKUP($A350,'1415'!$F$10:$S$408,12,FALSE)/VLOOKUP($A350,'2015'!$F$10:$M$460,8,FALSE))*1000,#N/A)</f>
        <v>10.005929439667952</v>
      </c>
      <c r="EG350" s="198">
        <f>IFERROR((VLOOKUP($A350,'1516'!$F$10:$S$408,12,FALSE)/VLOOKUP($A350,'2016'!$F$10:$M$460,8,FALSE))*1000,#N/A)</f>
        <v>7.5262500917835373</v>
      </c>
      <c r="EH350" s="198">
        <f>IFERROR((VLOOKUP($A350,'1617'!$F$10:$S$408,12,FALSE)/VLOOKUP($A350,'2017'!$F$10:$M$460,8,FALSE))*1000,#N/A)</f>
        <v>8.6773408851613834</v>
      </c>
      <c r="EI350" s="198">
        <f>IFERROR((VLOOKUP($A350,'1718'!$F$10:$S$408,12,FALSE)/VLOOKUP($A350,'2018'!$F$10:$N$460,9,FALSE))*1000,#N/A)</f>
        <v>8.9314537824168738</v>
      </c>
      <c r="EJ350" s="198">
        <f>IFERROR((VLOOKUP($A350,'1819'!$F$10:$S$408,12,FALSE)/VLOOKUP($A350,'2018'!$F$10:$N$460,9,FALSE))*1000,#N/A)</f>
        <v>10.079271135980486</v>
      </c>
      <c r="EK350" s="198">
        <f>IFERROR((VLOOKUP($A350,'1920'!$F$10:$S$408,12,FALSE)/VLOOKUP($A350,'2019'!$F$10:$N$464,8,FALSE))*1000,#N/A)</f>
        <v>12.100797520397981</v>
      </c>
      <c r="EL350" s="198">
        <f>IFERROR((VLOOKUP($A350,'20 21'!$F$10:$S$408,12,FALSE)/VLOOKUP($A350,'2020'!$F$10:$N$469,8,FALSE))*1000,#N/A)</f>
        <v>9.8870371195579523</v>
      </c>
      <c r="EM350" s="198">
        <f>IFERROR((VLOOKUP($A350,'21 22'!$F$10:$S$408,12,FALSE)/VLOOKUP($A350,'2021'!$F$10:$N$469,8,FALSE))*1000,#N/A)</f>
        <v>11.757061972092448</v>
      </c>
      <c r="EN350" s="198">
        <f>IFERROR((VLOOKUP($A350,'22 23'!$F$10:$S$408,12,FALSE)/VLOOKUP($A350,'2022'!$F$10:$N$469,8,FALSE))*1000,#N/A)</f>
        <v>13.806766333201033</v>
      </c>
      <c r="EO350" s="196">
        <f>IFERROR((VLOOKUP($A350,'23 24'!$F$7:$S$408,12,FALSE)/VLOOKUP($A350,'2023'!$C$7:$N$469,9,FALSE))*1000,#N/A)</f>
        <v>15.345968180468587</v>
      </c>
    </row>
    <row r="351" spans="1:145" x14ac:dyDescent="0.3">
      <c r="A351" t="s">
        <v>515</v>
      </c>
      <c r="B351" t="s">
        <v>1742</v>
      </c>
      <c r="C351" t="str">
        <f>IF(VLOOKUP($A351,'0910'!$F$10:$L$433,1,FALSE)=VLOOKUP($A351,'2010'!$C$5:$K$611,1,FALSE),VLOOKUP($A351,'0910'!$F$10:$L$433,1,FALSE),FALSE)</f>
        <v>Cumbria</v>
      </c>
      <c r="D351" t="str">
        <f>IF(VLOOKUP($A351,'1011'!$F$10:$L$433,1,FALSE)=VLOOKUP($A351,'2011'!$C$5:$K$611,1,FALSE),VLOOKUP($A351,'1011'!$F$10:$L$433,1,FALSE),FALSE)</f>
        <v>Cumbria</v>
      </c>
      <c r="E351" t="str">
        <f>IF(VLOOKUP(A351,'1112'!$F$10:$L$408,1,FALSE)=VLOOKUP(A351,'2012'!$F$10:$M$460,1,FALSE),VLOOKUP(A351,'1112'!$F$10:$L$408,1,FALSE),FALSE)</f>
        <v>Cumbria</v>
      </c>
      <c r="F351" t="str">
        <f>IF(VLOOKUP($A351,'1213'!$F$10:$L$408,1,FALSE)=VLOOKUP($A351,'2013'!$F$10:$M$460,1,FALSE),VLOOKUP($A351,'1213'!$F$10:$L$408,1,FALSE),FALSE)</f>
        <v>Cumbria</v>
      </c>
      <c r="G351" t="str">
        <f>IF(VLOOKUP($A351,'1314'!$F$10:$L$408,1,FALSE)=VLOOKUP($A351,'2014'!$F$10:$M$460,1,FALSE),VLOOKUP($A351,'1314'!$F$10:$L$408,1,FALSE),FALSE)</f>
        <v>Cumbria</v>
      </c>
      <c r="H351" t="str">
        <f>IF(VLOOKUP($A351,'1415'!$F$10:$L$408,1,FALSE)=VLOOKUP($A351,'2015'!$F$10:$M$460,1,FALSE),VLOOKUP($A351,'1415'!$F$10:$L$408,1,FALSE),FALSE)</f>
        <v>Cumbria</v>
      </c>
      <c r="I351" t="str">
        <f>IF(VLOOKUP($A351,'1516'!$F$10:$L$408,1,FALSE)=VLOOKUP($A351,'2015'!$F$10:$M$460,1,FALSE),VLOOKUP($A351,'1516'!$F$10:$L$408,1,FALSE),FALSE)</f>
        <v>Cumbria</v>
      </c>
      <c r="J351" t="str">
        <f>IF(VLOOKUP($A351,'1617'!$F$10:$L$408,1,FALSE)=VLOOKUP($A351,'2016'!$F$10:$M$460,1,FALSE),VLOOKUP($A351,'1617'!$F$10:$L$408,1,FALSE),FALSE)</f>
        <v>Cumbria</v>
      </c>
      <c r="K351" t="str">
        <f>IF(VLOOKUP($A351,'1718'!$F$10:$M$408,1,FALSE)=VLOOKUP($A351,'2017'!$F$10:$M$460,1,FALSE),VLOOKUP($A351,'1718'!$F$10:$M$408,1,FALSE),FALSE)</f>
        <v>Cumbria</v>
      </c>
      <c r="L351" t="str">
        <f>IF(VLOOKUP($A351,'1819'!$F$10:$M$408,1,FALSE)=VLOOKUP($A351,'2018'!$F$10:$M$460,1,FALSE),VLOOKUP($A351,'1819'!$F$10:$M$408,1,FALSE),FALSE)</f>
        <v>Cumbria</v>
      </c>
      <c r="M351" t="str">
        <f>IF(VLOOKUP($A351,'1920'!$F$10:$M$408,1,FALSE)=VLOOKUP($A351,'2019'!$F$10:$M$464,1,FALSE),VLOOKUP($A351,'1920'!$F$10:$M$408,1,FALSE),FALSE)</f>
        <v>Cumbria</v>
      </c>
      <c r="N351" t="str">
        <f>IF(VLOOKUP($A351,'20 21'!$F$10:$N$408,1,FALSE)=VLOOKUP($A351,'2020'!$F$10:$O$464,1,FALSE),VLOOKUP($A351,'20 21'!$F$10:$N$408,1,FALSE),FALSE)</f>
        <v>Cumbria</v>
      </c>
      <c r="O351" t="str">
        <f>IF(VLOOKUP($A351,'21 22'!$F$10:$N$408,1,FALSE)=VLOOKUP($A351,'2021'!$F$10:$O$464,1,FALSE),VLOOKUP($A351,'21 22'!$F$10:$N$408,1,FALSE),FALSE)</f>
        <v>Cumbria</v>
      </c>
      <c r="P351" t="str">
        <f>IF(VLOOKUP($A351,'22 23'!$F$10:$N$408,1,FALSE)=VLOOKUP($A351,'2022'!$F$10:$O$464,1,FALSE),VLOOKUP($A351,'22 23'!$F$10:$N$408,1,FALSE),FALSE)</f>
        <v>Cumbria</v>
      </c>
      <c r="Q351" t="e">
        <f>IF(VLOOKUP($A351,'23 24'!$F$7:$N$408,1,FALSE)=VLOOKUP($A351,'2023'!$C$7:$O$468,1,FALSE),VLOOKUP($A351,'23 24'!$F$7:$N$408,1,FALSE),FALSE)</f>
        <v>#N/A</v>
      </c>
      <c r="S351" s="196">
        <f>IFERROR((VLOOKUP($A351,'0910'!$F$10:$L$433,4,FALSE)/VLOOKUP($A351,'2010'!$C$5:$K$611,9,FALSE))*1000,#N/A)</f>
        <v>2.5137207256273828</v>
      </c>
      <c r="T351" s="196">
        <f>IFERROR((VLOOKUP($A351,'1011'!$F$10:$L$433,4,FALSE)/VLOOKUP($A351,'2011'!$C$5:$K$611,9,FALSE))*1000,#N/A)</f>
        <v>2.5850567044696464</v>
      </c>
      <c r="U351" s="196">
        <f>IFERROR((VLOOKUP($A351,'1112'!$F$10:$L$408,4,FALSE)/VLOOKUP($A351,'2012'!$F$10:$M$460,8,FALSE))*1000,#N/A)</f>
        <v>2.9494848786972416</v>
      </c>
      <c r="V351" s="196">
        <f>IFERROR((VLOOKUP($A351,'1213'!$F$10:$L$408,4,FALSE)/VLOOKUP($A351,'2013'!$F$10:$M$460,8,FALSE))*1000,#N/A)</f>
        <v>3.4331568497683653</v>
      </c>
      <c r="W351" s="196">
        <f>IFERROR((VLOOKUP($A351,'1314'!$F$10:$L$408,4,FALSE)/VLOOKUP($A351,'2014'!$F$10:$M$460,8,FALSE))*1000,#N/A)</f>
        <v>4.5718522179661436</v>
      </c>
      <c r="X351" s="196">
        <f>IFERROR((VLOOKUP($A351,'1415'!$F$10:$L$408,4,FALSE)/VLOOKUP($A351,'2015'!$F$10:$M$460,8,FALSE))*1000,#N/A)</f>
        <v>5.3230693636884778</v>
      </c>
      <c r="Y351" s="196">
        <f>IFERROR((VLOOKUP($A351,'1516'!$F$10:$L$408,4,FALSE)/VLOOKUP($A351,'2016'!$F$10:$M$460,8,FALSE))*1000,#N/A)</f>
        <v>4.554511813265016</v>
      </c>
      <c r="Z351" s="196">
        <f>IFERROR((VLOOKUP($A351,'1617'!$F$10:$L$408,4,FALSE)/VLOOKUP($A351,'2017'!$F$10:$M$460,8,FALSE))*1000,#N/A)</f>
        <v>4.8904696467545063</v>
      </c>
      <c r="AA351" s="196">
        <f>IFERROR((VLOOKUP($A351,'1718'!$F$10:$L$408,4,FALSE)/VLOOKUP($A351,'2018'!$F$10:$N$460,9,FALSE))*1000,#N/A)</f>
        <v>5.0166552955813302</v>
      </c>
      <c r="AB351" s="196">
        <f>IFERROR((VLOOKUP($A351,'1819'!$F$10:$L$408,4,FALSE)/VLOOKUP($A351,'2018'!$F$10:$N$460,9,FALSE))*1000,#N/A)</f>
        <v>5.5785206886864387</v>
      </c>
      <c r="AC351" s="196">
        <f>IFERROR((VLOOKUP($A351,'1920'!$F$10:$L$408,4,FALSE)/VLOOKUP($A351,'2019'!$F$10:$N$464,8,FALSE))*1000,#N/A)</f>
        <v>4.9008865424843107</v>
      </c>
      <c r="AD351" s="196">
        <f>IFERROR((VLOOKUP($A351,'20 21'!$F$10:$L$408,4,FALSE)/VLOOKUP($A351,'2020'!$F$10:$N$464,8,FALSE))*1000,#N/A)</f>
        <v>4.4169593888190191</v>
      </c>
      <c r="AE351" s="196">
        <f>IFERROR((VLOOKUP($A351,'21 22'!$F$10:$L$408,4,FALSE)/VLOOKUP($A351,'2021'!$F$10:$N$464,8,FALSE))*1000,#N/A)</f>
        <v>5.6844911400344982</v>
      </c>
      <c r="AF351" s="196">
        <f>IFERROR((VLOOKUP($A351,'22 23'!$F$10:$L$408,4,FALSE)/VLOOKUP($A351,'2022'!$F$10:$N$464,8,FALSE))*1000,#N/A)</f>
        <v>6.2695924764890281</v>
      </c>
      <c r="AG351" s="196" t="e">
        <f>IFERROR((VLOOKUP($A351,'23 24'!$F$7:$M$408,4,FALSE)/VLOOKUP($A351,'2023'!$C$7:$N$469,9,FALSE))*1000,#N/A)</f>
        <v>#N/A</v>
      </c>
      <c r="AI351" s="196">
        <f>IFERROR((VLOOKUP($A351,'0910'!$F$10:$L$433,5,FALSE)/VLOOKUP($A351,'2010'!$C$5:$K$611,9,FALSE))*1000,#N/A)</f>
        <v>0.54463949055259964</v>
      </c>
      <c r="AJ351" s="196">
        <f>IFERROR((VLOOKUP($A351,'1011'!$F$10:$L$433,5,FALSE)/VLOOKUP($A351,'2011'!$C$5:$K$611,9,FALSE))*1000,#N/A)</f>
        <v>1.042361574382922</v>
      </c>
      <c r="AK351" s="196">
        <f>IFERROR((VLOOKUP($A351,'1112'!$F$10:$L$408,5,FALSE)/VLOOKUP($A351,'2012'!$F$10:$M$460,8,FALSE))*1000,#N/A)</f>
        <v>0.78929877035559981</v>
      </c>
      <c r="AL351" s="196">
        <f>IFERROR((VLOOKUP($A351,'1213'!$F$10:$L$408,5,FALSE)/VLOOKUP($A351,'2013'!$F$10:$M$460,8,FALSE))*1000,#N/A)</f>
        <v>0.45499669093315687</v>
      </c>
      <c r="AM351" s="196">
        <f>IFERROR((VLOOKUP($A351,'1314'!$F$10:$L$408,5,FALSE)/VLOOKUP($A351,'2014'!$F$10:$M$460,8,FALSE))*1000,#N/A)</f>
        <v>0.49425429383417763</v>
      </c>
      <c r="AN351" s="196">
        <f>IFERROR((VLOOKUP($A351,'1415'!$F$10:$L$408,5,FALSE)/VLOOKUP($A351,'2015'!$F$10:$M$460,8,FALSE))*1000,#N/A)</f>
        <v>0.32757349930390633</v>
      </c>
      <c r="AO351" s="196">
        <f>IFERROR((VLOOKUP($A351,'1516'!$F$10:$L$408,5,FALSE)/VLOOKUP($A351,'2016'!$F$10:$M$460,8,FALSE))*1000,#N/A)</f>
        <v>0.36598755642308162</v>
      </c>
      <c r="AP351" s="196">
        <f>IFERROR((VLOOKUP($A351,'1617'!$F$10:$L$408,5,FALSE)/VLOOKUP($A351,'2017'!$F$10:$M$460,8,FALSE))*1000,#N/A)</f>
        <v>0.24250262711179371</v>
      </c>
      <c r="AQ351" s="196">
        <f>IFERROR((VLOOKUP($A351,'1718'!$F$10:$L$408,5,FALSE)/VLOOKUP($A351,'2018'!$F$10:$N$460,9,FALSE))*1000,#N/A)</f>
        <v>0.441465666011157</v>
      </c>
      <c r="AR351" s="196">
        <f>IFERROR((VLOOKUP($A351,'1819'!$F$10:$L$408,5,FALSE)/VLOOKUP($A351,'2018'!$F$10:$N$460,9,FALSE))*1000,#N/A)</f>
        <v>0.28093269655255448</v>
      </c>
      <c r="AS351" s="196">
        <f>IFERROR((VLOOKUP($A351,'1920'!$F$10:$L$408,5,FALSE)/VLOOKUP($A351,'2019'!$F$10:$N$464,8,FALSE))*1000,#N/A)</f>
        <v>0.59766909054686723</v>
      </c>
      <c r="AT351" s="196">
        <f>IFERROR((VLOOKUP($A351,'20 21'!$F$10:$L$408,5,FALSE)/VLOOKUP($A351,'2020'!$F$10:$N$464,8,FALSE))*1000,#N/A)</f>
        <v>0.43380851140186794</v>
      </c>
      <c r="AU351" s="196">
        <f>IFERROR((VLOOKUP($A351,'21 22'!$F$10:$L$408,5,FALSE)/VLOOKUP($A351,'2021'!$F$10:$N$464,8,FALSE))*1000,#N/A)</f>
        <v>0.70566096910773091</v>
      </c>
      <c r="AV351" s="196">
        <f>IFERROR((VLOOKUP($A351,'22 23'!$F$10:$L$408,5,FALSE)/VLOOKUP($A351,'2022'!$F$10:$N$464,8,FALSE))*1000,#N/A)</f>
        <v>0.46729881812340585</v>
      </c>
      <c r="AW351" s="196" t="e">
        <f>IFERROR((VLOOKUP($A351,'23 24'!$F$7:$M$408,5,FALSE)/VLOOKUP($A351,'2023'!$C$7:$N$469,9,FALSE))*1000,#N/A)</f>
        <v>#N/A</v>
      </c>
      <c r="AY351" s="196">
        <f>IFERROR((VLOOKUP($A351,'0910'!$F$10:$L$433,6,FALSE)/VLOOKUP($A351,'2010'!$C$5:$K$611,9,FALSE))*1000,#N/A)</f>
        <v>0</v>
      </c>
      <c r="AZ351" s="196">
        <f>IFERROR((VLOOKUP($A351,'1011'!$F$10:$L$433,6,FALSE)/VLOOKUP($A351,'2011'!$C$5:$K$611,9,FALSE))*1000,#N/A)</f>
        <v>0</v>
      </c>
      <c r="BA351" s="196">
        <f>IFERROR((VLOOKUP($A351,'1112'!$F$10:$L$408,6,FALSE)/VLOOKUP($A351,'2012'!$F$10:$M$460,8,FALSE))*1000,#N/A)</f>
        <v>0</v>
      </c>
      <c r="BB351" s="196">
        <f>IFERROR((VLOOKUP($A351,'1213'!$F$10:$L$408,6,FALSE)/VLOOKUP($A351,'2013'!$F$10:$M$460,8,FALSE))*1000,#N/A)</f>
        <v>0</v>
      </c>
      <c r="BC351" s="196">
        <f>IFERROR((VLOOKUP($A351,'1314'!$F$10:$L$408,6,FALSE)/VLOOKUP($A351,'2014'!$F$10:$M$460,8,FALSE))*1000,#N/A)</f>
        <v>0</v>
      </c>
      <c r="BD351" s="196">
        <f>IFERROR((VLOOKUP($A351,'1415'!$F$10:$L$408,6,FALSE)/VLOOKUP($A351,'2015'!$F$10:$M$460,8,FALSE))*1000,#N/A)</f>
        <v>0</v>
      </c>
      <c r="BE351" s="196">
        <f>IFERROR((VLOOKUP($A351,'1516'!$F$10:$L$408,6,FALSE)/VLOOKUP($A351,'2016'!$F$10:$M$460,8,FALSE))*1000,#N/A)</f>
        <v>0</v>
      </c>
      <c r="BF351" s="196">
        <f>IFERROR((VLOOKUP($A351,'1617'!$F$10:$L$408,6,FALSE)/VLOOKUP($A351,'2017'!$F$10:$M$460,8,FALSE))*1000,#N/A)</f>
        <v>4.0417104518632285E-2</v>
      </c>
      <c r="BG351" s="196">
        <f>IFERROR((VLOOKUP($A351,'1718'!$F$10:$L$408,6,FALSE)/VLOOKUP($A351,'2018'!$F$10:$N$460,9,FALSE))*1000,#N/A)</f>
        <v>0</v>
      </c>
      <c r="BH351" s="196">
        <f>IFERROR((VLOOKUP($A351,'1819'!$F$10:$L$408,6,FALSE)/VLOOKUP($A351,'2018'!$F$10:$N$460,9,FALSE))*1000,#N/A)</f>
        <v>0</v>
      </c>
      <c r="BI351" s="196">
        <f>IFERROR((VLOOKUP($A351,'1920'!$F$10:$L$408,6,FALSE)/VLOOKUP($A351,'2019'!$F$10:$N$464,8,FALSE))*1000,#N/A)</f>
        <v>0</v>
      </c>
      <c r="BJ351" s="196">
        <f>IFERROR((VLOOKUP($A351,'20 21'!$F$10:$L$408,6,FALSE)/VLOOKUP($A351,'2020'!$F$10:$N$469,8,FALSE))*1000,#N/A)</f>
        <v>0</v>
      </c>
      <c r="BK351" s="196">
        <f>IFERROR((VLOOKUP($A351,'21 22'!$F$10:$L$408,6,FALSE)/VLOOKUP($A351,'2021'!$F$10:$N$469,8,FALSE))*1000,#N/A)</f>
        <v>0</v>
      </c>
      <c r="BL351" s="196">
        <f>IFERROR((VLOOKUP($A351,'22 23'!$F$10:$L$408,6,FALSE)/VLOOKUP($A351,'2022'!$F$10:$N$469,8,FALSE))*1000,#N/A)</f>
        <v>0</v>
      </c>
      <c r="BM351" s="196" t="e">
        <f>IFERROR((VLOOKUP($A351,'23 24'!$F$7:$M$408,6,FALSE)/VLOOKUP($A351,'2023'!$C$7:$N$469,9,FALSE))*1000,#N/A)</f>
        <v>#N/A</v>
      </c>
      <c r="BO351" s="196">
        <f>IFERROR((VLOOKUP($A351,'0910'!$F$10:$L$433,7,FALSE)/VLOOKUP($A351,'2010'!$C$5:$K$611,9,FALSE))*1000,#N/A)</f>
        <v>3.1002555616071055</v>
      </c>
      <c r="BP351" s="196">
        <f>IFERROR((VLOOKUP($A351,'1011'!$F$10:$L$433,7,FALSE)/VLOOKUP($A351,'2011'!$C$5:$K$611,9,FALSE))*1000,#N/A)</f>
        <v>3.6274182788525686</v>
      </c>
      <c r="BQ351" s="196">
        <f>IFERROR((VLOOKUP($A351,'1112'!$F$10:$L$408,7,FALSE)/VLOOKUP($A351,'2012'!$F$10:$M$460,8,FALSE))*1000,#N/A)</f>
        <v>3.7387836490528414</v>
      </c>
      <c r="BR351" s="196">
        <f>IFERROR((VLOOKUP($A351,'1213'!$F$10:$L$408,7,FALSE)/VLOOKUP($A351,'2013'!$F$10:$M$460,8,FALSE))*1000,#N/A)</f>
        <v>3.8881535407015222</v>
      </c>
      <c r="BS351" s="196">
        <f>IFERROR((VLOOKUP($A351,'1314'!$F$10:$L$408,7,FALSE)/VLOOKUP($A351,'2014'!$F$10:$M$460,8,FALSE))*1000,#N/A)</f>
        <v>5.0661065118003217</v>
      </c>
      <c r="BT351" s="196">
        <f>IFERROR((VLOOKUP($A351,'1415'!$F$10:$L$408,7,FALSE)/VLOOKUP($A351,'2015'!$F$10:$M$460,8,FALSE))*1000,#N/A)</f>
        <v>5.6506428629923837</v>
      </c>
      <c r="BU351" s="196">
        <f>IFERROR((VLOOKUP($A351,'1516'!$F$10:$L$408,7,FALSE)/VLOOKUP($A351,'2016'!$F$10:$M$460,8,FALSE))*1000,#N/A)</f>
        <v>4.8798340856410887</v>
      </c>
      <c r="BV351" s="196">
        <f>IFERROR((VLOOKUP($A351,'1617'!$F$10:$L$408,7,FALSE)/VLOOKUP($A351,'2017'!$F$10:$M$460,8,FALSE))*1000,#N/A)</f>
        <v>5.2138064829035651</v>
      </c>
      <c r="BW351" s="196">
        <f>IFERROR((VLOOKUP($A351,'1718'!$F$10:$L$408,7,FALSE)/VLOOKUP($A351,'2018'!$F$10:$N$460,9,FALSE))*1000,#N/A)</f>
        <v>5.4581209615924875</v>
      </c>
      <c r="BX351" s="196">
        <f>IFERROR((VLOOKUP($A351,'1819'!$F$10:$L$408,7,FALSE)/VLOOKUP($A351,'2018'!$F$10:$N$460,9,FALSE))*1000,#N/A)</f>
        <v>5.8995866276036448</v>
      </c>
      <c r="BY351" s="196">
        <f>IFERROR((VLOOKUP($A351,'1920'!$F$10:$L$408,7,FALSE)/VLOOKUP($A351,'2019'!$F$10:$N$464,8,FALSE))*1000,#N/A)</f>
        <v>5.4985556330311782</v>
      </c>
      <c r="BZ351" s="196">
        <f>IFERROR((VLOOKUP($A351,'20 21'!$F$10:$L$408,7,FALSE)/VLOOKUP($A351,'2020'!$F$10:$N$469,8,FALSE))*1000,#N/A)</f>
        <v>4.8507679002208874</v>
      </c>
      <c r="CA351" s="196">
        <f>IFERROR((VLOOKUP($A351,'21 22'!$F$10:$L$408,7,FALSE)/VLOOKUP($A351,'2021'!$F$10:$N$469,8,FALSE))*1000,#N/A)</f>
        <v>6.39015210914223</v>
      </c>
      <c r="CB351" s="196">
        <f>IFERROR((VLOOKUP($A351,'22 23'!$F$10:$L$408,7,FALSE)/VLOOKUP($A351,'2022'!$F$10:$N$469,8,FALSE))*1000,#N/A)</f>
        <v>6.736891294612434</v>
      </c>
      <c r="CC351" s="196" t="e">
        <f>IFERROR((VLOOKUP($A351,'23 24'!$F$7:$M$408,7,FALSE)/VLOOKUP($A351,'2023'!$C$7:$N$469,9,FALSE))*1000,#N/A)</f>
        <v>#N/A</v>
      </c>
      <c r="CE351" s="198">
        <f>IFERROR((VLOOKUP($A351,'0910'!$F$10:$S$433,9,FALSE)/VLOOKUP($A351,'2010'!$C$5:$K$611,9,FALSE))*1000,#N/A)</f>
        <v>2.5975114164816291</v>
      </c>
      <c r="CF351" s="198">
        <f>IFERROR((VLOOKUP($A351,'1011'!$F$10:$S$433,10,FALSE)/VLOOKUP($A351,'2011'!$C$5:$K$611,9,FALSE))*1000,#N/A)</f>
        <v>2.1681120747164777</v>
      </c>
      <c r="CG351" s="198">
        <f>IFERROR((VLOOKUP($A351,'1112'!$F$10:$S$408,9,FALSE)/VLOOKUP($A351,'2012'!$F$10:$M$460,8,FALSE))*1000,#N/A)</f>
        <v>3.1156530408773677</v>
      </c>
      <c r="CH351" s="198">
        <f>IFERROR((VLOOKUP($A351,'1213'!$F$10:$S$408,9,FALSE)/VLOOKUP($A351,'2013'!$F$10:$M$460,8,FALSE))*1000,#N/A)</f>
        <v>2.7713434811383193</v>
      </c>
      <c r="CI351" s="198">
        <f>IFERROR((VLOOKUP($A351,'1314'!$F$10:$S$408,9,FALSE)/VLOOKUP($A351,'2014'!$F$10:$M$460,8,FALSE))*1000,#N/A)</f>
        <v>3.3774043412002142</v>
      </c>
      <c r="CJ351" s="198">
        <f>IFERROR((VLOOKUP($A351,'1415'!$F$10:$S$408,9,FALSE)/VLOOKUP($A351,'2015'!$F$10:$M$460,8,FALSE))*1000,#N/A)</f>
        <v>4.7088690524936538</v>
      </c>
      <c r="CK351" s="198">
        <f>IFERROR((VLOOKUP($A351,'1516'!$F$10:$S$408,9,FALSE)/VLOOKUP($A351,'2016'!$F$10:$M$460,8,FALSE))*1000,#N/A)</f>
        <v>4.9611646537351062</v>
      </c>
      <c r="CL351" s="198">
        <f>IFERROR((VLOOKUP($A351,'1617'!$F$10:$S$408,9,FALSE)/VLOOKUP($A351,'2017'!$F$10:$M$460,8,FALSE))*1000,#N/A)</f>
        <v>4.6075499151240802</v>
      </c>
      <c r="CM351" s="198">
        <f>IFERROR((VLOOKUP($A351,'1718'!$F$10:$S$408,9,FALSE)/VLOOKUP($A351,'2018'!$F$10:$N$460,9,FALSE))*1000,#N/A)</f>
        <v>3.9330577517357623</v>
      </c>
      <c r="CN351" s="198">
        <f>IFERROR((VLOOKUP($A351,'1819'!$F$10:$S$408,9,FALSE)/VLOOKUP($A351,'2018'!$F$10:$N$460,9,FALSE))*1000,#N/A)</f>
        <v>5.0166552955813302</v>
      </c>
      <c r="CO351" s="198">
        <f>IFERROR((VLOOKUP($A351,'1920'!$F$10:$S$408,9,FALSE)/VLOOKUP($A351,'2019'!$F$10:$N$464,8,FALSE))*1000,#N/A)</f>
        <v>6.2954477537603344</v>
      </c>
      <c r="CP351" s="198">
        <f>IFERROR((VLOOKUP($A351,'20 21'!$F$10:$S$408,9,FALSE)/VLOOKUP($A351,'2020'!$F$10:$N$469,8,FALSE))*1000,#N/A)</f>
        <v>4.4958336636193588</v>
      </c>
      <c r="CQ351" s="198">
        <f>IFERROR((VLOOKUP($A351,'21 22'!$F$10:$S$408,9,FALSE)/VLOOKUP($A351,'2021'!$F$10:$N$469,8,FALSE))*1000,#N/A)</f>
        <v>4.6652030735455536</v>
      </c>
      <c r="CR351" s="198">
        <f>IFERROR((VLOOKUP($A351,'22 23'!$F$10:$S$408,9,FALSE)/VLOOKUP($A351,'2022'!$F$10:$N$469,8,FALSE))*1000,#N/A)</f>
        <v>5.140286999357464</v>
      </c>
      <c r="CS351" s="196" t="e">
        <f>IFERROR((VLOOKUP($A351,'23 24'!$F$7:$S$408,9,FALSE)/VLOOKUP($A351,'2023'!$C$7:$N$469,9,FALSE))*1000,#N/A)</f>
        <v>#N/A</v>
      </c>
      <c r="CU351" s="198">
        <f>IFERROR((VLOOKUP($A351,'0910'!$F$10:$S$433,10,FALSE)/VLOOKUP($A351,'2010'!$C$5:$K$611,9,FALSE))*1000,#N/A)</f>
        <v>0.67032552683396873</v>
      </c>
      <c r="CV351" s="198">
        <f>IFERROR((VLOOKUP($A351,'1011'!$F$10:$S$433,11,FALSE)/VLOOKUP($A351,'2011'!$C$5:$K$611,9,FALSE))*1000,#N/A)</f>
        <v>0.5837224816544363</v>
      </c>
      <c r="CW351" s="198">
        <f>IFERROR((VLOOKUP($A351,'1112'!$F$10:$S$408,10,FALSE)/VLOOKUP($A351,'2012'!$F$10:$M$460,8,FALSE))*1000,#N/A)</f>
        <v>1.1216350947158524</v>
      </c>
      <c r="CX351" s="198">
        <f>IFERROR((VLOOKUP($A351,'1213'!$F$10:$S$408,10,FALSE)/VLOOKUP($A351,'2013'!$F$10:$M$460,8,FALSE))*1000,#N/A)</f>
        <v>0.74454003970880211</v>
      </c>
      <c r="CY351" s="198">
        <f>IFERROR((VLOOKUP($A351,'1314'!$F$10:$S$408,10,FALSE)/VLOOKUP($A351,'2014'!$F$10:$M$460,8,FALSE))*1000,#N/A)</f>
        <v>0.49425429383417763</v>
      </c>
      <c r="CZ351" s="198">
        <f>IFERROR((VLOOKUP($A351,'1415'!$F$10:$S$408,10,FALSE)/VLOOKUP($A351,'2015'!$F$10:$M$460,8,FALSE))*1000,#N/A)</f>
        <v>0.36852018671689463</v>
      </c>
      <c r="DA351" s="198">
        <f>IFERROR((VLOOKUP($A351,'1516'!$F$10:$S$408,10,FALSE)/VLOOKUP($A351,'2016'!$F$10:$M$460,8,FALSE))*1000,#N/A)</f>
        <v>0.32532227237607253</v>
      </c>
      <c r="DB351" s="198">
        <f>IFERROR((VLOOKUP($A351,'1617'!$F$10:$S$408,10,FALSE)/VLOOKUP($A351,'2017'!$F$10:$M$460,8,FALSE))*1000,#N/A)</f>
        <v>0.36375394066769057</v>
      </c>
      <c r="DC351" s="198">
        <f>IFERROR((VLOOKUP($A351,'1718'!$F$10:$S$408,10,FALSE)/VLOOKUP($A351,'2018'!$F$10:$N$460,9,FALSE))*1000,#N/A)</f>
        <v>0.3611991812818558</v>
      </c>
      <c r="DD351" s="198">
        <f>IFERROR((VLOOKUP($A351,'1819'!$F$10:$S$408,10,FALSE)/VLOOKUP($A351,'2018'!$F$10:$N$460,9,FALSE))*1000,#N/A)</f>
        <v>0.4013324236465064</v>
      </c>
      <c r="DE351" s="198">
        <f>IFERROR((VLOOKUP($A351,'1920'!$F$10:$S$408,10,FALSE)/VLOOKUP($A351,'2019'!$F$10:$N$464,8,FALSE))*1000,#N/A)</f>
        <v>0.31875684829166251</v>
      </c>
      <c r="DF351" s="198">
        <f>IFERROR((VLOOKUP($A351,'20 21'!$F$10:$S$408,10,FALSE)/VLOOKUP($A351,'2020'!$F$10:$N$469,8,FALSE))*1000,#N/A)</f>
        <v>0.55211992360237738</v>
      </c>
      <c r="DG351" s="198">
        <f>IFERROR((VLOOKUP($A351,'21 22'!$F$10:$S$408,10,FALSE)/VLOOKUP($A351,'2021'!$F$10:$N$469,8,FALSE))*1000,#N/A)</f>
        <v>0.94088129214364113</v>
      </c>
      <c r="DH351" s="198">
        <f>IFERROR((VLOOKUP($A351,'22 23'!$F$10:$S$408,10,FALSE)/VLOOKUP($A351,'2022'!$F$10:$N$469,8,FALSE))*1000,#N/A)</f>
        <v>0.62306509083120776</v>
      </c>
      <c r="DI351" s="196" t="e">
        <f>IFERROR((VLOOKUP($A351,'23 24'!$F$7:$S$408,10,FALSE)/VLOOKUP($A351,'2023'!$C$7:$N$469,9,FALSE))*1000,#N/A)</f>
        <v>#N/A</v>
      </c>
      <c r="DK351" s="198">
        <f>IFERROR((VLOOKUP($A351,'0910'!$F$10:$S$433,11,FALSE)/VLOOKUP($A351,'2010'!$C$5:$K$611,9,FALSE))*1000,#N/A)</f>
        <v>0</v>
      </c>
      <c r="DL351" s="198">
        <f>IFERROR((VLOOKUP($A351,'1011'!$F$10:$S$433,12,FALSE)/VLOOKUP($A351,'2011'!$C$5:$K$611,9,FALSE))*1000,#N/A)</f>
        <v>0</v>
      </c>
      <c r="DM351" s="198">
        <f>IFERROR((VLOOKUP($A351,'1112'!$F$10:$S$408,11,FALSE)/VLOOKUP($A351,'2012'!$F$10:$M$460,8,FALSE))*1000,#N/A)</f>
        <v>0</v>
      </c>
      <c r="DN351" s="198">
        <f>IFERROR((VLOOKUP($A351,'1213'!$F$10:$S$408,11,FALSE)/VLOOKUP($A351,'2013'!$F$10:$M$460,8,FALSE))*1000,#N/A)</f>
        <v>0</v>
      </c>
      <c r="DO351" s="198">
        <f>IFERROR((VLOOKUP($A351,'1314'!$F$10:$S$408,11,FALSE)/VLOOKUP($A351,'2014'!$F$10:$M$460,8,FALSE))*1000,#N/A)</f>
        <v>0</v>
      </c>
      <c r="DP351" s="198">
        <f>IFERROR((VLOOKUP($A351,'1415'!$F$10:$S$408,11,FALSE)/VLOOKUP($A351,'2015'!$F$10:$M$460,8,FALSE))*1000,#N/A)</f>
        <v>0</v>
      </c>
      <c r="DQ351" s="198">
        <f>IFERROR((VLOOKUP($A351,'1516'!$F$10:$S$408,11,FALSE)/VLOOKUP($A351,'2016'!$F$10:$M$460,8,FALSE))*1000,#N/A)</f>
        <v>0</v>
      </c>
      <c r="DR351" s="198">
        <f>IFERROR((VLOOKUP($A351,'1617'!$F$10:$S$408,11,FALSE)/VLOOKUP($A351,'2017'!$F$10:$M$460,8,FALSE))*1000,#N/A)</f>
        <v>0</v>
      </c>
      <c r="DS351" s="198">
        <f>IFERROR((VLOOKUP($A351,'1718'!$F$10:$S$408,11,FALSE)/VLOOKUP($A351,'2018'!$F$10:$N$460,9,FALSE))*1000,#N/A)</f>
        <v>4.0133242364650636E-2</v>
      </c>
      <c r="DT351" s="198">
        <f>IFERROR((VLOOKUP($A351,'1819'!$F$10:$S$408,11,FALSE)/VLOOKUP($A351,'2018'!$F$10:$N$460,9,FALSE))*1000,#N/A)</f>
        <v>0</v>
      </c>
      <c r="DU351" s="198">
        <f>IFERROR((VLOOKUP($A351,'1920'!$F$10:$S$408,11,FALSE)/VLOOKUP($A351,'2019'!$F$10:$N$464,8,FALSE))*1000,#N/A)</f>
        <v>0</v>
      </c>
      <c r="DV351" s="198">
        <f>IFERROR((VLOOKUP($A351,'20 21'!$F$10:$S$408,11,FALSE)/VLOOKUP($A351,'2020'!$F$10:$N$469,8,FALSE))*1000,#N/A)</f>
        <v>0</v>
      </c>
      <c r="DW351" s="198">
        <f>IFERROR((VLOOKUP($A351,'21 22'!$F$10:$S$408,11,FALSE)/VLOOKUP($A351,'2021'!$F$10:$N$469,8,FALSE))*1000,#N/A)</f>
        <v>0</v>
      </c>
      <c r="DX351" s="198">
        <f>IFERROR((VLOOKUP($A351,'22 23'!$F$10:$S$408,11,FALSE)/VLOOKUP($A351,'2022'!$F$10:$N$464,8,FALSE))*1000,#N/A)</f>
        <v>0</v>
      </c>
      <c r="DY351" s="196" t="e">
        <f>IFERROR((VLOOKUP($A351,'23 24'!$F$7:$S$408,11,FALSE)/VLOOKUP($A351,'2023'!$C$7:$N$469,9,FALSE))*1000,#N/A)</f>
        <v>#N/A</v>
      </c>
      <c r="EA351" s="198">
        <f>IFERROR((VLOOKUP($A351,'0910'!$F$10:$S$433,12,FALSE)/VLOOKUP($A351,'2010'!$C$5:$K$611,9,FALSE))*1000,#N/A)</f>
        <v>3.2678369433155976</v>
      </c>
      <c r="EB351" s="198">
        <f>IFERROR((VLOOKUP($A351,'1011'!$F$10:$S$433,13,FALSE)/VLOOKUP($A351,'2011'!$C$5:$K$611,9,FALSE))*1000,#N/A)</f>
        <v>2.7518345563709139</v>
      </c>
      <c r="EC351" s="198">
        <f>IFERROR((VLOOKUP($A351,'1112'!$F$10:$S$408,12,FALSE)/VLOOKUP($A351,'2012'!$F$10:$M$460,8,FALSE))*1000,#N/A)</f>
        <v>4.2372881355932206</v>
      </c>
      <c r="ED351" s="198">
        <f>IFERROR((VLOOKUP($A351,'1213'!$F$10:$S$408,12,FALSE)/VLOOKUP($A351,'2013'!$F$10:$M$460,8,FALSE))*1000,#N/A)</f>
        <v>3.5158835208471211</v>
      </c>
      <c r="EE351" s="198">
        <f>IFERROR((VLOOKUP($A351,'1314'!$F$10:$S$408,12,FALSE)/VLOOKUP($A351,'2014'!$F$10:$M$460,8,FALSE))*1000,#N/A)</f>
        <v>3.8304707772148769</v>
      </c>
      <c r="EF351" s="198">
        <f>IFERROR((VLOOKUP($A351,'1415'!$F$10:$S$408,12,FALSE)/VLOOKUP($A351,'2015'!$F$10:$M$460,8,FALSE))*1000,#N/A)</f>
        <v>5.0773892392105475</v>
      </c>
      <c r="EG351" s="198">
        <f>IFERROR((VLOOKUP($A351,'1516'!$F$10:$S$408,12,FALSE)/VLOOKUP($A351,'2016'!$F$10:$M$460,8,FALSE))*1000,#N/A)</f>
        <v>5.2864869261111789</v>
      </c>
      <c r="EH351" s="198">
        <f>IFERROR((VLOOKUP($A351,'1617'!$F$10:$S$408,12,FALSE)/VLOOKUP($A351,'2017'!$F$10:$M$460,8,FALSE))*1000,#N/A)</f>
        <v>4.9713038557917715</v>
      </c>
      <c r="EI351" s="198">
        <f>IFERROR((VLOOKUP($A351,'1718'!$F$10:$S$408,12,FALSE)/VLOOKUP($A351,'2018'!$F$10:$N$460,9,FALSE))*1000,#N/A)</f>
        <v>4.3343901753822687</v>
      </c>
      <c r="EJ351" s="198">
        <f>IFERROR((VLOOKUP($A351,'1819'!$F$10:$S$408,12,FALSE)/VLOOKUP($A351,'2018'!$F$10:$N$460,9,FALSE))*1000,#N/A)</f>
        <v>5.3778544768631855</v>
      </c>
      <c r="EK351" s="198">
        <f>IFERROR((VLOOKUP($A351,'1920'!$F$10:$S$408,12,FALSE)/VLOOKUP($A351,'2019'!$F$10:$N$464,8,FALSE))*1000,#N/A)</f>
        <v>6.6540492080884546</v>
      </c>
      <c r="EL351" s="198">
        <f>IFERROR((VLOOKUP($A351,'20 21'!$F$10:$S$408,12,FALSE)/VLOOKUP($A351,'2020'!$F$10:$N$469,8,FALSE))*1000,#N/A)</f>
        <v>5.0479535872217367</v>
      </c>
      <c r="EM351" s="198">
        <f>IFERROR((VLOOKUP($A351,'21 22'!$F$10:$S$408,12,FALSE)/VLOOKUP($A351,'2021'!$F$10:$N$469,8,FALSE))*1000,#N/A)</f>
        <v>5.6452877528618473</v>
      </c>
      <c r="EN351" s="198">
        <f>IFERROR((VLOOKUP($A351,'22 23'!$F$10:$S$408,12,FALSE)/VLOOKUP($A351,'2022'!$F$10:$N$469,8,FALSE))*1000,#N/A)</f>
        <v>5.7633520901886719</v>
      </c>
      <c r="EO351" s="196" t="e">
        <f>IFERROR((VLOOKUP($A351,'23 24'!$F$7:$S$408,12,FALSE)/VLOOKUP($A351,'2023'!$C$7:$N$469,9,FALSE))*1000,#N/A)</f>
        <v>#N/A</v>
      </c>
    </row>
    <row r="352" spans="1:145" x14ac:dyDescent="0.3">
      <c r="A352" t="s">
        <v>541</v>
      </c>
      <c r="B352" t="s">
        <v>1741</v>
      </c>
      <c r="C352" t="str">
        <f>IF(VLOOKUP($A352,'0910'!$F$10:$L$433,1,FALSE)=VLOOKUP($A352,'2010'!$C$5:$K$611,1,FALSE),VLOOKUP($A352,'0910'!$F$10:$L$433,1,FALSE),FALSE)</f>
        <v>Derbyshire</v>
      </c>
      <c r="D352" t="str">
        <f>IF(VLOOKUP($A352,'1011'!$F$10:$L$433,1,FALSE)=VLOOKUP($A352,'2011'!$C$5:$K$611,1,FALSE),VLOOKUP($A352,'1011'!$F$10:$L$433,1,FALSE),FALSE)</f>
        <v>Derbyshire</v>
      </c>
      <c r="E352" t="str">
        <f>IF(VLOOKUP(A352,'1112'!$F$10:$L$408,1,FALSE)=VLOOKUP(A352,'2012'!$F$10:$M$460,1,FALSE),VLOOKUP(A352,'1112'!$F$10:$L$408,1,FALSE),FALSE)</f>
        <v>Derbyshire</v>
      </c>
      <c r="F352" t="str">
        <f>IF(VLOOKUP($A352,'1213'!$F$10:$L$408,1,FALSE)=VLOOKUP($A352,'2013'!$F$10:$M$460,1,FALSE),VLOOKUP($A352,'1213'!$F$10:$L$408,1,FALSE),FALSE)</f>
        <v>Derbyshire</v>
      </c>
      <c r="G352" t="str">
        <f>IF(VLOOKUP($A352,'1314'!$F$10:$L$408,1,FALSE)=VLOOKUP($A352,'2014'!$F$10:$M$460,1,FALSE),VLOOKUP($A352,'1314'!$F$10:$L$408,1,FALSE),FALSE)</f>
        <v>Derbyshire</v>
      </c>
      <c r="H352" t="str">
        <f>IF(VLOOKUP($A352,'1415'!$F$10:$L$408,1,FALSE)=VLOOKUP($A352,'2015'!$F$10:$M$460,1,FALSE),VLOOKUP($A352,'1415'!$F$10:$L$408,1,FALSE),FALSE)</f>
        <v>Derbyshire</v>
      </c>
      <c r="I352" t="str">
        <f>IF(VLOOKUP($A352,'1516'!$F$10:$L$408,1,FALSE)=VLOOKUP($A352,'2015'!$F$10:$M$460,1,FALSE),VLOOKUP($A352,'1516'!$F$10:$L$408,1,FALSE),FALSE)</f>
        <v>Derbyshire</v>
      </c>
      <c r="J352" t="str">
        <f>IF(VLOOKUP($A352,'1617'!$F$10:$L$408,1,FALSE)=VLOOKUP($A352,'2016'!$F$10:$M$460,1,FALSE),VLOOKUP($A352,'1617'!$F$10:$L$408,1,FALSE),FALSE)</f>
        <v>Derbyshire</v>
      </c>
      <c r="K352" t="str">
        <f>IF(VLOOKUP($A352,'1718'!$F$10:$M$408,1,FALSE)=VLOOKUP($A352,'2017'!$F$10:$M$460,1,FALSE),VLOOKUP($A352,'1718'!$F$10:$M$408,1,FALSE),FALSE)</f>
        <v>Derbyshire</v>
      </c>
      <c r="L352" t="str">
        <f>IF(VLOOKUP($A352,'1819'!$F$10:$M$408,1,FALSE)=VLOOKUP($A352,'2018'!$F$10:$M$460,1,FALSE),VLOOKUP($A352,'1819'!$F$10:$M$408,1,FALSE),FALSE)</f>
        <v>Derbyshire</v>
      </c>
      <c r="M352" t="str">
        <f>IF(VLOOKUP($A352,'1920'!$F$10:$M$408,1,FALSE)=VLOOKUP($A352,'2019'!$F$10:$M$464,1,FALSE),VLOOKUP($A352,'1920'!$F$10:$M$408,1,FALSE),FALSE)</f>
        <v>Derbyshire</v>
      </c>
      <c r="N352" t="str">
        <f>IF(VLOOKUP($A352,'20 21'!$F$10:$N$408,1,FALSE)=VLOOKUP($A352,'2020'!$F$10:$O$464,1,FALSE),VLOOKUP($A352,'20 21'!$F$10:$N$408,1,FALSE),FALSE)</f>
        <v>Derbyshire</v>
      </c>
      <c r="O352" t="str">
        <f>IF(VLOOKUP($A352,'21 22'!$F$10:$N$408,1,FALSE)=VLOOKUP($A352,'2021'!$F$10:$O$464,1,FALSE),VLOOKUP($A352,'21 22'!$F$10:$N$408,1,FALSE),FALSE)</f>
        <v>Derbyshire</v>
      </c>
      <c r="P352" t="str">
        <f>IF(VLOOKUP($A352,'22 23'!$F$10:$N$408,1,FALSE)=VLOOKUP($A352,'2022'!$F$10:$O$464,1,FALSE),VLOOKUP($A352,'22 23'!$F$10:$N$408,1,FALSE),FALSE)</f>
        <v>Derbyshire</v>
      </c>
      <c r="Q352" t="str">
        <f>IF(VLOOKUP($A352,'23 24'!$F$7:$N$408,1,FALSE)=VLOOKUP($A352,'2023'!$C$7:$O$468,1,FALSE),VLOOKUP($A352,'23 24'!$F$7:$N$408,1,FALSE),FALSE)</f>
        <v>Derbyshire</v>
      </c>
      <c r="S352" s="196" t="e">
        <f>IFERROR((VLOOKUP($A352,'0910'!$F$10:$L$433,4,FALSE)/VLOOKUP($A352,'2010'!$C$5:$K$611,9,FALSE))*1000,#N/A)</f>
        <v>#N/A</v>
      </c>
      <c r="T352" s="196">
        <f>IFERROR((VLOOKUP($A352,'1011'!$F$10:$L$433,4,FALSE)/VLOOKUP($A352,'2011'!$C$5:$K$611,9,FALSE))*1000,#N/A)</f>
        <v>2.7954696100752181</v>
      </c>
      <c r="U352" s="196">
        <f>IFERROR((VLOOKUP($A352,'1112'!$F$10:$L$408,4,FALSE)/VLOOKUP($A352,'2012'!$F$10:$M$460,8,FALSE))*1000,#N/A)</f>
        <v>2.6126151991042459</v>
      </c>
      <c r="V352" s="196">
        <f>IFERROR((VLOOKUP($A352,'1213'!$F$10:$L$408,4,FALSE)/VLOOKUP($A352,'2013'!$F$10:$M$460,8,FALSE))*1000,#N/A)</f>
        <v>3.0302164031903032</v>
      </c>
      <c r="W352" s="196">
        <f>IFERROR((VLOOKUP($A352,'1314'!$F$10:$L$408,4,FALSE)/VLOOKUP($A352,'2014'!$F$10:$M$460,8,FALSE))*1000,#N/A)</f>
        <v>3.7016999345083859</v>
      </c>
      <c r="X352" s="196">
        <f>IFERROR((VLOOKUP($A352,'1415'!$F$10:$L$408,4,FALSE)/VLOOKUP($A352,'2015'!$F$10:$M$460,8,FALSE))*1000,#N/A)</f>
        <v>4.3901886364923808</v>
      </c>
      <c r="Y352" s="196">
        <f>IFERROR((VLOOKUP($A352,'1516'!$F$10:$L$408,4,FALSE)/VLOOKUP($A352,'2016'!$F$10:$M$460,8,FALSE))*1000,#N/A)</f>
        <v>5.6503527956596296</v>
      </c>
      <c r="Z352" s="196">
        <f>IFERROR((VLOOKUP($A352,'1617'!$F$10:$L$408,4,FALSE)/VLOOKUP($A352,'2017'!$F$10:$M$460,8,FALSE))*1000,#N/A)</f>
        <v>5.6895830428113241</v>
      </c>
      <c r="AA352" s="196">
        <f>IFERROR((VLOOKUP($A352,'1718'!$F$10:$L$408,4,FALSE)/VLOOKUP($A352,'2018'!$F$10:$N$460,9,FALSE))*1000,#N/A)</f>
        <v>6.217874316033825</v>
      </c>
      <c r="AB352" s="196">
        <f>IFERROR((VLOOKUP($A352,'1819'!$F$10:$L$408,4,FALSE)/VLOOKUP($A352,'2018'!$F$10:$N$460,9,FALSE))*1000,#N/A)</f>
        <v>6.2455093129939749</v>
      </c>
      <c r="AC352" s="196">
        <f>IFERROR((VLOOKUP($A352,'1920'!$F$10:$L$408,4,FALSE)/VLOOKUP($A352,'2019'!$F$10:$N$464,8,FALSE))*1000,#N/A)</f>
        <v>6.3478165699901501</v>
      </c>
      <c r="AD352" s="196">
        <f>IFERROR((VLOOKUP($A352,'20 21'!$F$10:$L$408,4,FALSE)/VLOOKUP($A352,'2020'!$F$10:$N$464,8,FALSE))*1000,#N/A)</f>
        <v>5.6172030779016504</v>
      </c>
      <c r="AE352" s="196">
        <f>IFERROR((VLOOKUP($A352,'21 22'!$F$10:$L$408,4,FALSE)/VLOOKUP($A352,'2021'!$F$10:$N$464,8,FALSE))*1000,#N/A)</f>
        <v>7.8491669668345825</v>
      </c>
      <c r="AF352" s="196">
        <f>IFERROR((VLOOKUP($A352,'22 23'!$F$10:$L$408,4,FALSE)/VLOOKUP($A352,'2022'!$F$10:$N$464,8,FALSE))*1000,#N/A)</f>
        <v>8.9945766428407943</v>
      </c>
      <c r="AG352" s="196">
        <f>IFERROR((VLOOKUP($A352,'23 24'!$F$7:$M$408,4,FALSE)/VLOOKUP($A352,'2023'!$C$7:$N$469,9,FALSE))*1000,#N/A)</f>
        <v>6.5023785016097992</v>
      </c>
      <c r="AI352" s="196" t="e">
        <f>IFERROR((VLOOKUP($A352,'0910'!$F$10:$L$433,5,FALSE)/VLOOKUP($A352,'2010'!$C$5:$K$611,9,FALSE))*1000,#N/A)</f>
        <v>#N/A</v>
      </c>
      <c r="AJ352" s="196">
        <f>IFERROR((VLOOKUP($A352,'1011'!$F$10:$L$433,5,FALSE)/VLOOKUP($A352,'2011'!$C$5:$K$611,9,FALSE))*1000,#N/A)</f>
        <v>0.34583129196806828</v>
      </c>
      <c r="AK352" s="196">
        <f>IFERROR((VLOOKUP($A352,'1112'!$F$10:$L$408,5,FALSE)/VLOOKUP($A352,'2012'!$F$10:$M$460,8,FALSE))*1000,#N/A)</f>
        <v>0.31581062846315061</v>
      </c>
      <c r="AL352" s="196">
        <f>IFERROR((VLOOKUP($A352,'1213'!$F$10:$L$408,5,FALSE)/VLOOKUP($A352,'2013'!$F$10:$M$460,8,FALSE))*1000,#N/A)</f>
        <v>0.54315199679826198</v>
      </c>
      <c r="AM352" s="196">
        <f>IFERROR((VLOOKUP($A352,'1314'!$F$10:$L$408,5,FALSE)/VLOOKUP($A352,'2014'!$F$10:$M$460,8,FALSE))*1000,#N/A)</f>
        <v>0.31322076368917112</v>
      </c>
      <c r="AN352" s="196">
        <f>IFERROR((VLOOKUP($A352,'1415'!$F$10:$L$408,5,FALSE)/VLOOKUP($A352,'2015'!$F$10:$M$460,8,FALSE))*1000,#N/A)</f>
        <v>0.3115617742026851</v>
      </c>
      <c r="AO352" s="196">
        <f>IFERROR((VLOOKUP($A352,'1516'!$F$10:$L$408,5,FALSE)/VLOOKUP($A352,'2016'!$F$10:$M$460,8,FALSE))*1000,#N/A)</f>
        <v>0.47789053495628708</v>
      </c>
      <c r="AP352" s="196">
        <f>IFERROR((VLOOKUP($A352,'1617'!$F$10:$L$408,5,FALSE)/VLOOKUP($A352,'2017'!$F$10:$M$460,8,FALSE))*1000,#N/A)</f>
        <v>0.47413192023427692</v>
      </c>
      <c r="AQ352" s="196">
        <f>IFERROR((VLOOKUP($A352,'1718'!$F$10:$L$408,5,FALSE)/VLOOKUP($A352,'2018'!$F$10:$N$460,9,FALSE))*1000,#N/A)</f>
        <v>0.74614491792405901</v>
      </c>
      <c r="AR352" s="196">
        <f>IFERROR((VLOOKUP($A352,'1819'!$F$10:$L$408,5,FALSE)/VLOOKUP($A352,'2018'!$F$10:$N$460,9,FALSE))*1000,#N/A)</f>
        <v>1.1330348753661637</v>
      </c>
      <c r="AS352" s="196">
        <f>IFERROR((VLOOKUP($A352,'1920'!$F$10:$L$408,5,FALSE)/VLOOKUP($A352,'2019'!$F$10:$N$464,8,FALSE))*1000,#N/A)</f>
        <v>1.0944511327569224</v>
      </c>
      <c r="AT352" s="196">
        <f>IFERROR((VLOOKUP($A352,'20 21'!$F$10:$L$408,5,FALSE)/VLOOKUP($A352,'2020'!$F$10:$N$464,8,FALSE))*1000,#N/A)</f>
        <v>0.56986118181610956</v>
      </c>
      <c r="AU352" s="196">
        <f>IFERROR((VLOOKUP($A352,'21 22'!$F$10:$L$408,5,FALSE)/VLOOKUP($A352,'2021'!$F$10:$N$464,8,FALSE))*1000,#N/A)</f>
        <v>0.96770551645905789</v>
      </c>
      <c r="AV352" s="196">
        <f>IFERROR((VLOOKUP($A352,'22 23'!$F$10:$L$408,5,FALSE)/VLOOKUP($A352,'2022'!$F$10:$N$464,8,FALSE))*1000,#N/A)</f>
        <v>0.90477989898398548</v>
      </c>
      <c r="AW352" s="196">
        <f>IFERROR((VLOOKUP($A352,'23 24'!$F$7:$M$408,5,FALSE)/VLOOKUP($A352,'2023'!$C$7:$N$469,9,FALSE))*1000,#N/A)</f>
        <v>1.3425963707777318</v>
      </c>
      <c r="AY352" s="196" t="e">
        <f>IFERROR((VLOOKUP($A352,'0910'!$F$10:$L$433,6,FALSE)/VLOOKUP($A352,'2010'!$C$5:$K$611,9,FALSE))*1000,#N/A)</f>
        <v>#N/A</v>
      </c>
      <c r="AZ352" s="196">
        <f>IFERROR((VLOOKUP($A352,'1011'!$F$10:$L$433,6,FALSE)/VLOOKUP($A352,'2011'!$C$5:$K$611,9,FALSE))*1000,#N/A)</f>
        <v>0</v>
      </c>
      <c r="BA352" s="196">
        <f>IFERROR((VLOOKUP($A352,'1112'!$F$10:$L$408,6,FALSE)/VLOOKUP($A352,'2012'!$F$10:$M$460,8,FALSE))*1000,#N/A)</f>
        <v>0</v>
      </c>
      <c r="BB352" s="196">
        <f>IFERROR((VLOOKUP($A352,'1213'!$F$10:$L$408,6,FALSE)/VLOOKUP($A352,'2013'!$F$10:$M$460,8,FALSE))*1000,#N/A)</f>
        <v>0</v>
      </c>
      <c r="BC352" s="196">
        <f>IFERROR((VLOOKUP($A352,'1314'!$F$10:$L$408,6,FALSE)/VLOOKUP($A352,'2014'!$F$10:$M$460,8,FALSE))*1000,#N/A)</f>
        <v>0</v>
      </c>
      <c r="BD352" s="196">
        <f>IFERROR((VLOOKUP($A352,'1415'!$F$10:$L$408,6,FALSE)/VLOOKUP($A352,'2015'!$F$10:$M$460,8,FALSE))*1000,#N/A)</f>
        <v>0</v>
      </c>
      <c r="BE352" s="196">
        <f>IFERROR((VLOOKUP($A352,'1516'!$F$10:$L$408,6,FALSE)/VLOOKUP($A352,'2016'!$F$10:$M$460,8,FALSE))*1000,#N/A)</f>
        <v>0.1405560396930256</v>
      </c>
      <c r="BF352" s="196">
        <f>IFERROR((VLOOKUP($A352,'1617'!$F$10:$L$408,6,FALSE)/VLOOKUP($A352,'2017'!$F$10:$M$460,8,FALSE))*1000,#N/A)</f>
        <v>8.3670338864872407E-2</v>
      </c>
      <c r="BG352" s="196">
        <f>IFERROR((VLOOKUP($A352,'1718'!$F$10:$L$408,6,FALSE)/VLOOKUP($A352,'2018'!$F$10:$N$460,9,FALSE))*1000,#N/A)</f>
        <v>0</v>
      </c>
      <c r="BH352" s="196">
        <f>IFERROR((VLOOKUP($A352,'1819'!$F$10:$L$408,6,FALSE)/VLOOKUP($A352,'2018'!$F$10:$N$460,9,FALSE))*1000,#N/A)</f>
        <v>2.7634996960150333E-2</v>
      </c>
      <c r="BI352" s="196">
        <f>IFERROR((VLOOKUP($A352,'1920'!$F$10:$L$408,6,FALSE)/VLOOKUP($A352,'2019'!$F$10:$N$464,8,FALSE))*1000,#N/A)</f>
        <v>0</v>
      </c>
      <c r="BJ352" s="196">
        <f>IFERROR((VLOOKUP($A352,'20 21'!$F$10:$L$408,6,FALSE)/VLOOKUP($A352,'2020'!$F$10:$N$469,8,FALSE))*1000,#N/A)</f>
        <v>0</v>
      </c>
      <c r="BK352" s="196">
        <f>IFERROR((VLOOKUP($A352,'21 22'!$F$10:$L$408,6,FALSE)/VLOOKUP($A352,'2021'!$F$10:$N$469,8,FALSE))*1000,#N/A)</f>
        <v>0</v>
      </c>
      <c r="BL352" s="196">
        <f>IFERROR((VLOOKUP($A352,'22 23'!$F$10:$L$408,6,FALSE)/VLOOKUP($A352,'2022'!$F$10:$N$469,8,FALSE))*1000,#N/A)</f>
        <v>0</v>
      </c>
      <c r="BM352" s="196">
        <f>IFERROR((VLOOKUP($A352,'23 24'!$F$7:$M$408,6,FALSE)/VLOOKUP($A352,'2023'!$C$7:$N$469,9,FALSE))*1000,#N/A)</f>
        <v>0</v>
      </c>
      <c r="BO352" s="196" t="e">
        <f>IFERROR((VLOOKUP($A352,'0910'!$F$10:$L$433,7,FALSE)/VLOOKUP($A352,'2010'!$C$5:$K$611,9,FALSE))*1000,#N/A)</f>
        <v>#N/A</v>
      </c>
      <c r="BP352" s="196">
        <f>IFERROR((VLOOKUP($A352,'1011'!$F$10:$L$433,7,FALSE)/VLOOKUP($A352,'2011'!$C$5:$K$611,9,FALSE))*1000,#N/A)</f>
        <v>3.1701201763739593</v>
      </c>
      <c r="BQ352" s="196">
        <f>IFERROR((VLOOKUP($A352,'1112'!$F$10:$L$408,7,FALSE)/VLOOKUP($A352,'2012'!$F$10:$M$460,8,FALSE))*1000,#N/A)</f>
        <v>2.9571358847004108</v>
      </c>
      <c r="BR352" s="196">
        <f>IFERROR((VLOOKUP($A352,'1213'!$F$10:$L$408,7,FALSE)/VLOOKUP($A352,'2013'!$F$10:$M$460,8,FALSE))*1000,#N/A)</f>
        <v>3.5733683999885653</v>
      </c>
      <c r="BS352" s="196">
        <f>IFERROR((VLOOKUP($A352,'1314'!$F$10:$L$408,7,FALSE)/VLOOKUP($A352,'2014'!$F$10:$M$460,8,FALSE))*1000,#N/A)</f>
        <v>4.0149206981975567</v>
      </c>
      <c r="BT352" s="196">
        <f>IFERROR((VLOOKUP($A352,'1415'!$F$10:$L$408,7,FALSE)/VLOOKUP($A352,'2015'!$F$10:$M$460,8,FALSE))*1000,#N/A)</f>
        <v>4.7300742083498557</v>
      </c>
      <c r="BU352" s="196">
        <f>IFERROR((VLOOKUP($A352,'1516'!$F$10:$L$408,7,FALSE)/VLOOKUP($A352,'2016'!$F$10:$M$460,8,FALSE))*1000,#N/A)</f>
        <v>6.2687993703089422</v>
      </c>
      <c r="BV352" s="196">
        <f>IFERROR((VLOOKUP($A352,'1617'!$F$10:$L$408,7,FALSE)/VLOOKUP($A352,'2017'!$F$10:$M$460,8,FALSE))*1000,#N/A)</f>
        <v>6.2752754148654306</v>
      </c>
      <c r="BW352" s="196">
        <f>IFERROR((VLOOKUP($A352,'1718'!$F$10:$L$408,7,FALSE)/VLOOKUP($A352,'2018'!$F$10:$N$460,9,FALSE))*1000,#N/A)</f>
        <v>6.9640192339578846</v>
      </c>
      <c r="BX352" s="196">
        <f>IFERROR((VLOOKUP($A352,'1819'!$F$10:$L$408,7,FALSE)/VLOOKUP($A352,'2018'!$F$10:$N$460,9,FALSE))*1000,#N/A)</f>
        <v>7.3785441883601388</v>
      </c>
      <c r="BY352" s="196">
        <f>IFERROR((VLOOKUP($A352,'1920'!$F$10:$L$408,7,FALSE)/VLOOKUP($A352,'2019'!$F$10:$N$464,8,FALSE))*1000,#N/A)</f>
        <v>7.4422677027470723</v>
      </c>
      <c r="BZ352" s="196">
        <f>IFERROR((VLOOKUP($A352,'20 21'!$F$10:$L$408,7,FALSE)/VLOOKUP($A352,'2020'!$F$10:$N$469,8,FALSE))*1000,#N/A)</f>
        <v>6.1870642597177605</v>
      </c>
      <c r="CA352" s="196">
        <f>IFERROR((VLOOKUP($A352,'21 22'!$F$10:$L$408,7,FALSE)/VLOOKUP($A352,'2021'!$F$10:$N$469,8,FALSE))*1000,#N/A)</f>
        <v>8.8437531920841685</v>
      </c>
      <c r="CB352" s="196">
        <f>IFERROR((VLOOKUP($A352,'22 23'!$F$10:$L$408,7,FALSE)/VLOOKUP($A352,'2022'!$F$10:$N$469,8,FALSE))*1000,#N/A)</f>
        <v>9.9259677153243118</v>
      </c>
      <c r="CC352" s="196">
        <f>IFERROR((VLOOKUP($A352,'23 24'!$F$7:$M$408,7,FALSE)/VLOOKUP($A352,'2023'!$C$7:$N$469,9,FALSE))*1000,#N/A)</f>
        <v>7.8449748723875317</v>
      </c>
      <c r="CE352" s="198" t="e">
        <f>IFERROR((VLOOKUP($A352,'0910'!$F$10:$S$433,9,FALSE)/VLOOKUP($A352,'2010'!$C$5:$K$611,9,FALSE))*1000,#N/A)</f>
        <v>#N/A</v>
      </c>
      <c r="CF352" s="198">
        <f>IFERROR((VLOOKUP($A352,'1011'!$F$10:$S$433,10,FALSE)/VLOOKUP($A352,'2011'!$C$5:$K$611,9,FALSE))*1000,#N/A)</f>
        <v>4.0058791319634572</v>
      </c>
      <c r="CG352" s="198">
        <f>IFERROR((VLOOKUP($A352,'1112'!$F$10:$S$408,9,FALSE)/VLOOKUP($A352,'2012'!$F$10:$M$460,8,FALSE))*1000,#N/A)</f>
        <v>3.4739169130946572</v>
      </c>
      <c r="CH352" s="198">
        <f>IFERROR((VLOOKUP($A352,'1213'!$F$10:$S$408,9,FALSE)/VLOOKUP($A352,'2013'!$F$10:$M$460,8,FALSE))*1000,#N/A)</f>
        <v>3.0588033503902117</v>
      </c>
      <c r="CI352" s="198">
        <f>IFERROR((VLOOKUP($A352,'1314'!$F$10:$S$408,9,FALSE)/VLOOKUP($A352,'2014'!$F$10:$M$460,8,FALSE))*1000,#N/A)</f>
        <v>3.3030553261767133</v>
      </c>
      <c r="CJ352" s="198">
        <f>IFERROR((VLOOKUP($A352,'1415'!$F$10:$S$408,9,FALSE)/VLOOKUP($A352,'2015'!$F$10:$M$460,8,FALSE))*1000,#N/A)</f>
        <v>3.3422081232651673</v>
      </c>
      <c r="CK352" s="198">
        <f>IFERROR((VLOOKUP($A352,'1516'!$F$10:$S$408,9,FALSE)/VLOOKUP($A352,'2016'!$F$10:$M$460,8,FALSE))*1000,#N/A)</f>
        <v>5.003795013071711</v>
      </c>
      <c r="CL352" s="198">
        <f>IFERROR((VLOOKUP($A352,'1617'!$F$10:$S$408,9,FALSE)/VLOOKUP($A352,'2017'!$F$10:$M$460,8,FALSE))*1000,#N/A)</f>
        <v>5.494352252126621</v>
      </c>
      <c r="CM352" s="198">
        <f>IFERROR((VLOOKUP($A352,'1718'!$F$10:$S$408,9,FALSE)/VLOOKUP($A352,'2018'!$F$10:$N$460,9,FALSE))*1000,#N/A)</f>
        <v>6.0244293373127729</v>
      </c>
      <c r="CN352" s="198">
        <f>IFERROR((VLOOKUP($A352,'1819'!$F$10:$S$408,9,FALSE)/VLOOKUP($A352,'2018'!$F$10:$N$460,9,FALSE))*1000,#N/A)</f>
        <v>6.3560493008345764</v>
      </c>
      <c r="CO352" s="198">
        <f>IFERROR((VLOOKUP($A352,'1920'!$F$10:$S$408,9,FALSE)/VLOOKUP($A352,'2019'!$F$10:$N$464,8,FALSE))*1000,#N/A)</f>
        <v>7.2233774761956875</v>
      </c>
      <c r="CP352" s="198">
        <f>IFERROR((VLOOKUP($A352,'20 21'!$F$10:$S$408,9,FALSE)/VLOOKUP($A352,'2020'!$F$10:$N$469,8,FALSE))*1000,#N/A)</f>
        <v>6.105655519458316</v>
      </c>
      <c r="CQ352" s="198">
        <f>IFERROR((VLOOKUP($A352,'21 22'!$F$10:$S$408,9,FALSE)/VLOOKUP($A352,'2021'!$F$10:$N$469,8,FALSE))*1000,#N/A)</f>
        <v>7.7147634228819344</v>
      </c>
      <c r="CR352" s="198">
        <f>IFERROR((VLOOKUP($A352,'22 23'!$F$10:$S$408,9,FALSE)/VLOOKUP($A352,'2022'!$F$10:$N$469,8,FALSE))*1000,#N/A)</f>
        <v>8.6220202138473905</v>
      </c>
      <c r="CS352" s="196">
        <f>IFERROR((VLOOKUP($A352,'23 24'!$F$7:$S$408,9,FALSE)/VLOOKUP($A352,'2023'!$C$7:$N$469,9,FALSE))*1000,#N/A)</f>
        <v>6.8972597871326613</v>
      </c>
      <c r="CU352" s="198" t="e">
        <f>IFERROR((VLOOKUP($A352,'0910'!$F$10:$S$433,10,FALSE)/VLOOKUP($A352,'2010'!$C$5:$K$611,9,FALSE))*1000,#N/A)</f>
        <v>#N/A</v>
      </c>
      <c r="CV352" s="198">
        <f>IFERROR((VLOOKUP($A352,'1011'!$F$10:$S$433,11,FALSE)/VLOOKUP($A352,'2011'!$C$5:$K$611,9,FALSE))*1000,#N/A)</f>
        <v>0.57638548661344702</v>
      </c>
      <c r="CW352" s="198">
        <f>IFERROR((VLOOKUP($A352,'1112'!$F$10:$S$408,10,FALSE)/VLOOKUP($A352,'2012'!$F$10:$M$460,8,FALSE))*1000,#N/A)</f>
        <v>0.373230742729178</v>
      </c>
      <c r="CX352" s="198">
        <f>IFERROR((VLOOKUP($A352,'1213'!$F$10:$S$408,10,FALSE)/VLOOKUP($A352,'2013'!$F$10:$M$460,8,FALSE))*1000,#N/A)</f>
        <v>0.57173894399817049</v>
      </c>
      <c r="CY352" s="198">
        <f>IFERROR((VLOOKUP($A352,'1314'!$F$10:$S$408,10,FALSE)/VLOOKUP($A352,'2014'!$F$10:$M$460,8,FALSE))*1000,#N/A)</f>
        <v>0.31322076368917112</v>
      </c>
      <c r="CZ352" s="198">
        <f>IFERROR((VLOOKUP($A352,'1415'!$F$10:$S$408,10,FALSE)/VLOOKUP($A352,'2015'!$F$10:$M$460,8,FALSE))*1000,#N/A)</f>
        <v>0.59479975075058067</v>
      </c>
      <c r="DA352" s="198">
        <f>IFERROR((VLOOKUP($A352,'1516'!$F$10:$S$408,10,FALSE)/VLOOKUP($A352,'2016'!$F$10:$M$460,8,FALSE))*1000,#N/A)</f>
        <v>0.36544570320186659</v>
      </c>
      <c r="DB352" s="198">
        <f>IFERROR((VLOOKUP($A352,'1617'!$F$10:$S$408,10,FALSE)/VLOOKUP($A352,'2017'!$F$10:$M$460,8,FALSE))*1000,#N/A)</f>
        <v>0.39046158136940451</v>
      </c>
      <c r="DC352" s="198">
        <f>IFERROR((VLOOKUP($A352,'1718'!$F$10:$S$408,10,FALSE)/VLOOKUP($A352,'2018'!$F$10:$N$460,9,FALSE))*1000,#N/A)</f>
        <v>0.82904990880451002</v>
      </c>
      <c r="DD352" s="198">
        <f>IFERROR((VLOOKUP($A352,'1819'!$F$10:$S$408,10,FALSE)/VLOOKUP($A352,'2018'!$F$10:$N$460,9,FALSE))*1000,#N/A)</f>
        <v>1.0224948875255624</v>
      </c>
      <c r="DE352" s="198">
        <f>IFERROR((VLOOKUP($A352,'1920'!$F$10:$S$408,10,FALSE)/VLOOKUP($A352,'2019'!$F$10:$N$464,8,FALSE))*1000,#N/A)</f>
        <v>1.3954251942650762</v>
      </c>
      <c r="DF352" s="198">
        <f>IFERROR((VLOOKUP($A352,'20 21'!$F$10:$S$408,10,FALSE)/VLOOKUP($A352,'2020'!$F$10:$N$469,8,FALSE))*1000,#N/A)</f>
        <v>0.75981490908814608</v>
      </c>
      <c r="DG352" s="198">
        <f>IFERROR((VLOOKUP($A352,'21 22'!$F$10:$S$408,10,FALSE)/VLOOKUP($A352,'2021'!$F$10:$N$469,8,FALSE))*1000,#N/A)</f>
        <v>1.0483476428306462</v>
      </c>
      <c r="DH352" s="198">
        <f>IFERROR((VLOOKUP($A352,'22 23'!$F$10:$S$408,10,FALSE)/VLOOKUP($A352,'2022'!$F$10:$N$469,8,FALSE))*1000,#N/A)</f>
        <v>1.0378357664816302</v>
      </c>
      <c r="DI352" s="196">
        <f>IFERROR((VLOOKUP($A352,'23 24'!$F$7:$S$408,10,FALSE)/VLOOKUP($A352,'2023'!$C$7:$N$469,9,FALSE))*1000,#N/A)</f>
        <v>1.1056675994640146</v>
      </c>
      <c r="DK352" s="198" t="e">
        <f>IFERROR((VLOOKUP($A352,'0910'!$F$10:$S$433,11,FALSE)/VLOOKUP($A352,'2010'!$C$5:$K$611,9,FALSE))*1000,#N/A)</f>
        <v>#N/A</v>
      </c>
      <c r="DL352" s="198">
        <f>IFERROR((VLOOKUP($A352,'1011'!$F$10:$S$433,12,FALSE)/VLOOKUP($A352,'2011'!$C$5:$K$611,9,FALSE))*1000,#N/A)</f>
        <v>0</v>
      </c>
      <c r="DM352" s="198">
        <f>IFERROR((VLOOKUP($A352,'1112'!$F$10:$S$408,11,FALSE)/VLOOKUP($A352,'2012'!$F$10:$M$460,8,FALSE))*1000,#N/A)</f>
        <v>0</v>
      </c>
      <c r="DN352" s="198">
        <f>IFERROR((VLOOKUP($A352,'1213'!$F$10:$S$408,11,FALSE)/VLOOKUP($A352,'2013'!$F$10:$M$460,8,FALSE))*1000,#N/A)</f>
        <v>0</v>
      </c>
      <c r="DO352" s="198">
        <f>IFERROR((VLOOKUP($A352,'1314'!$F$10:$S$408,11,FALSE)/VLOOKUP($A352,'2014'!$F$10:$M$460,8,FALSE))*1000,#N/A)</f>
        <v>0</v>
      </c>
      <c r="DP352" s="198">
        <f>IFERROR((VLOOKUP($A352,'1415'!$F$10:$S$408,11,FALSE)/VLOOKUP($A352,'2015'!$F$10:$M$460,8,FALSE))*1000,#N/A)</f>
        <v>0</v>
      </c>
      <c r="DQ352" s="198">
        <f>IFERROR((VLOOKUP($A352,'1516'!$F$10:$S$408,11,FALSE)/VLOOKUP($A352,'2016'!$F$10:$M$460,8,FALSE))*1000,#N/A)</f>
        <v>5.6222415877210247E-2</v>
      </c>
      <c r="DR352" s="198">
        <f>IFERROR((VLOOKUP($A352,'1617'!$F$10:$S$408,11,FALSE)/VLOOKUP($A352,'2017'!$F$10:$M$460,8,FALSE))*1000,#N/A)</f>
        <v>0.13945056477478734</v>
      </c>
      <c r="DS352" s="198">
        <f>IFERROR((VLOOKUP($A352,'1718'!$F$10:$S$408,11,FALSE)/VLOOKUP($A352,'2018'!$F$10:$N$460,9,FALSE))*1000,#N/A)</f>
        <v>0</v>
      </c>
      <c r="DT352" s="198">
        <f>IFERROR((VLOOKUP($A352,'1819'!$F$10:$S$408,11,FALSE)/VLOOKUP($A352,'2018'!$F$10:$N$460,9,FALSE))*1000,#N/A)</f>
        <v>0</v>
      </c>
      <c r="DU352" s="198">
        <f>IFERROR((VLOOKUP($A352,'1920'!$F$10:$S$408,11,FALSE)/VLOOKUP($A352,'2019'!$F$10:$N$464,8,FALSE))*1000,#N/A)</f>
        <v>2.7361278318923061E-2</v>
      </c>
      <c r="DV352" s="198">
        <f>IFERROR((VLOOKUP($A352,'20 21'!$F$10:$S$408,11,FALSE)/VLOOKUP($A352,'2020'!$F$10:$N$469,8,FALSE))*1000,#N/A)</f>
        <v>2.7136246753148071E-2</v>
      </c>
      <c r="DW352" s="198">
        <f>IFERROR((VLOOKUP($A352,'21 22'!$F$10:$S$408,11,FALSE)/VLOOKUP($A352,'2021'!$F$10:$N$469,8,FALSE))*1000,#N/A)</f>
        <v>0</v>
      </c>
      <c r="DX352" s="198">
        <f>IFERROR((VLOOKUP($A352,'22 23'!$F$10:$S$408,11,FALSE)/VLOOKUP($A352,'2022'!$F$10:$N$464,8,FALSE))*1000,#N/A)</f>
        <v>0</v>
      </c>
      <c r="DY352" s="196">
        <f>IFERROR((VLOOKUP($A352,'23 24'!$F$7:$S$408,11,FALSE)/VLOOKUP($A352,'2023'!$C$7:$N$469,9,FALSE))*1000,#N/A)</f>
        <v>0</v>
      </c>
      <c r="EA352" s="198" t="e">
        <f>IFERROR((VLOOKUP($A352,'0910'!$F$10:$S$433,12,FALSE)/VLOOKUP($A352,'2010'!$C$5:$K$611,9,FALSE))*1000,#N/A)</f>
        <v>#N/A</v>
      </c>
      <c r="EB352" s="198">
        <f>IFERROR((VLOOKUP($A352,'1011'!$F$10:$S$433,13,FALSE)/VLOOKUP($A352,'2011'!$C$5:$K$611,9,FALSE))*1000,#N/A)</f>
        <v>4.5822646185769038</v>
      </c>
      <c r="EC352" s="198">
        <f>IFERROR((VLOOKUP($A352,'1112'!$F$10:$S$408,12,FALSE)/VLOOKUP($A352,'2012'!$F$10:$M$460,8,FALSE))*1000,#N/A)</f>
        <v>3.8471476558238349</v>
      </c>
      <c r="ED352" s="198">
        <f>IFERROR((VLOOKUP($A352,'1213'!$F$10:$S$408,12,FALSE)/VLOOKUP($A352,'2013'!$F$10:$M$460,8,FALSE))*1000,#N/A)</f>
        <v>3.6305422943883823</v>
      </c>
      <c r="EE352" s="198">
        <f>IFERROR((VLOOKUP($A352,'1314'!$F$10:$S$408,12,FALSE)/VLOOKUP($A352,'2014'!$F$10:$M$460,8,FALSE))*1000,#N/A)</f>
        <v>3.5878014749850506</v>
      </c>
      <c r="EF352" s="198">
        <f>IFERROR((VLOOKUP($A352,'1415'!$F$10:$S$408,12,FALSE)/VLOOKUP($A352,'2015'!$F$10:$M$460,8,FALSE))*1000,#N/A)</f>
        <v>3.9653316716705378</v>
      </c>
      <c r="EG352" s="198">
        <f>IFERROR((VLOOKUP($A352,'1516'!$F$10:$S$408,12,FALSE)/VLOOKUP($A352,'2016'!$F$10:$M$460,8,FALSE))*1000,#N/A)</f>
        <v>5.4254631321507887</v>
      </c>
      <c r="EH352" s="198">
        <f>IFERROR((VLOOKUP($A352,'1617'!$F$10:$S$408,12,FALSE)/VLOOKUP($A352,'2017'!$F$10:$M$460,8,FALSE))*1000,#N/A)</f>
        <v>6.0242643982708124</v>
      </c>
      <c r="EI352" s="198">
        <f>IFERROR((VLOOKUP($A352,'1718'!$F$10:$S$408,12,FALSE)/VLOOKUP($A352,'2018'!$F$10:$N$460,9,FALSE))*1000,#N/A)</f>
        <v>6.8534792461172831</v>
      </c>
      <c r="EJ352" s="198">
        <f>IFERROR((VLOOKUP($A352,'1819'!$F$10:$S$408,12,FALSE)/VLOOKUP($A352,'2018'!$F$10:$N$460,9,FALSE))*1000,#N/A)</f>
        <v>7.3785441883601388</v>
      </c>
      <c r="EK352" s="198">
        <f>IFERROR((VLOOKUP($A352,'1920'!$F$10:$S$408,12,FALSE)/VLOOKUP($A352,'2019'!$F$10:$N$464,8,FALSE))*1000,#N/A)</f>
        <v>8.6461639487796873</v>
      </c>
      <c r="EL352" s="198">
        <f>IFERROR((VLOOKUP($A352,'20 21'!$F$10:$S$408,12,FALSE)/VLOOKUP($A352,'2020'!$F$10:$N$469,8,FALSE))*1000,#N/A)</f>
        <v>6.8926066752996107</v>
      </c>
      <c r="EM352" s="198">
        <f>IFERROR((VLOOKUP($A352,'21 22'!$F$10:$S$408,12,FALSE)/VLOOKUP($A352,'2021'!$F$10:$N$469,8,FALSE))*1000,#N/A)</f>
        <v>8.7631110657125806</v>
      </c>
      <c r="EN352" s="198">
        <f>IFERROR((VLOOKUP($A352,'22 23'!$F$10:$S$408,12,FALSE)/VLOOKUP($A352,'2022'!$F$10:$N$469,8,FALSE))*1000,#N/A)</f>
        <v>9.6332448068294916</v>
      </c>
      <c r="EO352" s="196">
        <f>IFERROR((VLOOKUP($A352,'23 24'!$F$7:$S$408,12,FALSE)/VLOOKUP($A352,'2023'!$C$7:$N$469,9,FALSE))*1000,#N/A)</f>
        <v>8.0292528056315344</v>
      </c>
    </row>
    <row r="353" spans="1:145" x14ac:dyDescent="0.3">
      <c r="A353" t="s">
        <v>575</v>
      </c>
      <c r="B353" t="s">
        <v>1742</v>
      </c>
      <c r="C353" t="str">
        <f>IF(VLOOKUP($A353,'0910'!$F$10:$L$433,1,FALSE)=VLOOKUP($A353,'2010'!$C$5:$K$611,1,FALSE),VLOOKUP($A353,'0910'!$F$10:$L$433,1,FALSE),FALSE)</f>
        <v>Devon</v>
      </c>
      <c r="D353" t="str">
        <f>IF(VLOOKUP($A353,'1011'!$F$10:$L$433,1,FALSE)=VLOOKUP($A353,'2011'!$C$5:$K$611,1,FALSE),VLOOKUP($A353,'1011'!$F$10:$L$433,1,FALSE),FALSE)</f>
        <v>Devon</v>
      </c>
      <c r="E353" t="str">
        <f>IF(VLOOKUP(A353,'1112'!$F$10:$L$408,1,FALSE)=VLOOKUP(A353,'2012'!$F$10:$M$460,1,FALSE),VLOOKUP(A353,'1112'!$F$10:$L$408,1,FALSE),FALSE)</f>
        <v>Devon</v>
      </c>
      <c r="F353" t="str">
        <f>IF(VLOOKUP($A353,'1213'!$F$10:$L$408,1,FALSE)=VLOOKUP($A353,'2013'!$F$10:$M$460,1,FALSE),VLOOKUP($A353,'1213'!$F$10:$L$408,1,FALSE),FALSE)</f>
        <v>Devon</v>
      </c>
      <c r="G353" t="str">
        <f>IF(VLOOKUP($A353,'1314'!$F$10:$L$408,1,FALSE)=VLOOKUP($A353,'2014'!$F$10:$M$460,1,FALSE),VLOOKUP($A353,'1314'!$F$10:$L$408,1,FALSE),FALSE)</f>
        <v>Devon</v>
      </c>
      <c r="H353" t="str">
        <f>IF(VLOOKUP($A353,'1415'!$F$10:$L$408,1,FALSE)=VLOOKUP($A353,'2015'!$F$10:$M$460,1,FALSE),VLOOKUP($A353,'1415'!$F$10:$L$408,1,FALSE),FALSE)</f>
        <v>Devon</v>
      </c>
      <c r="I353" t="str">
        <f>IF(VLOOKUP($A353,'1516'!$F$10:$L$408,1,FALSE)=VLOOKUP($A353,'2015'!$F$10:$M$460,1,FALSE),VLOOKUP($A353,'1516'!$F$10:$L$408,1,FALSE),FALSE)</f>
        <v>Devon</v>
      </c>
      <c r="J353" t="str">
        <f>IF(VLOOKUP($A353,'1617'!$F$10:$L$408,1,FALSE)=VLOOKUP($A353,'2016'!$F$10:$M$460,1,FALSE),VLOOKUP($A353,'1617'!$F$10:$L$408,1,FALSE),FALSE)</f>
        <v>Devon</v>
      </c>
      <c r="K353" t="str">
        <f>IF(VLOOKUP($A353,'1718'!$F$10:$M$408,1,FALSE)=VLOOKUP($A353,'2017'!$F$10:$M$460,1,FALSE),VLOOKUP($A353,'1718'!$F$10:$M$408,1,FALSE),FALSE)</f>
        <v>Devon</v>
      </c>
      <c r="L353" t="str">
        <f>IF(VLOOKUP($A353,'1819'!$F$10:$M$408,1,FALSE)=VLOOKUP($A353,'2018'!$F$10:$M$460,1,FALSE),VLOOKUP($A353,'1819'!$F$10:$M$408,1,FALSE),FALSE)</f>
        <v>Devon</v>
      </c>
      <c r="M353" t="str">
        <f>IF(VLOOKUP($A353,'1920'!$F$10:$M$408,1,FALSE)=VLOOKUP($A353,'2019'!$F$10:$M$464,1,FALSE),VLOOKUP($A353,'1920'!$F$10:$M$408,1,FALSE),FALSE)</f>
        <v>Devon</v>
      </c>
      <c r="N353" t="str">
        <f>IF(VLOOKUP($A353,'20 21'!$F$10:$N$408,1,FALSE)=VLOOKUP($A353,'2020'!$F$10:$O$464,1,FALSE),VLOOKUP($A353,'20 21'!$F$10:$N$408,1,FALSE),FALSE)</f>
        <v>Devon</v>
      </c>
      <c r="O353" t="str">
        <f>IF(VLOOKUP($A353,'21 22'!$F$10:$N$408,1,FALSE)=VLOOKUP($A353,'2021'!$F$10:$O$464,1,FALSE),VLOOKUP($A353,'21 22'!$F$10:$N$408,1,FALSE),FALSE)</f>
        <v>Devon</v>
      </c>
      <c r="P353" t="str">
        <f>IF(VLOOKUP($A353,'22 23'!$F$10:$N$408,1,FALSE)=VLOOKUP($A353,'2022'!$F$10:$O$464,1,FALSE),VLOOKUP($A353,'22 23'!$F$10:$N$408,1,FALSE),FALSE)</f>
        <v>Devon</v>
      </c>
      <c r="Q353" t="str">
        <f>IF(VLOOKUP($A353,'23 24'!$F$7:$N$408,1,FALSE)=VLOOKUP($A353,'2023'!$C$7:$O$468,1,FALSE),VLOOKUP($A353,'23 24'!$F$7:$N$408,1,FALSE),FALSE)</f>
        <v>Devon</v>
      </c>
      <c r="S353" s="196">
        <f>IFERROR((VLOOKUP($A353,'0910'!$F$10:$L$433,4,FALSE)/VLOOKUP($A353,'2010'!$C$5:$K$611,9,FALSE))*1000,#N/A)</f>
        <v>4.5864943606311481</v>
      </c>
      <c r="T353" s="196">
        <f>IFERROR((VLOOKUP($A353,'1011'!$F$10:$L$433,4,FALSE)/VLOOKUP($A353,'2011'!$C$5:$K$611,9,FALSE))*1000,#N/A)</f>
        <v>4.4656914665216272</v>
      </c>
      <c r="U353" s="196">
        <f>IFERROR((VLOOKUP($A353,'1112'!$F$10:$L$408,4,FALSE)/VLOOKUP($A353,'2012'!$F$10:$M$460,8,FALSE))*1000,#N/A)</f>
        <v>3.924021838034577</v>
      </c>
      <c r="V353" s="196">
        <f>IFERROR((VLOOKUP($A353,'1213'!$F$10:$L$408,4,FALSE)/VLOOKUP($A353,'2013'!$F$10:$M$460,8,FALSE))*1000,#N/A)</f>
        <v>5.481154998022264</v>
      </c>
      <c r="W353" s="196">
        <f>IFERROR((VLOOKUP($A353,'1314'!$F$10:$L$408,4,FALSE)/VLOOKUP($A353,'2014'!$F$10:$M$460,8,FALSE))*1000,#N/A)</f>
        <v>6.5478355765732994</v>
      </c>
      <c r="X353" s="196">
        <f>IFERROR((VLOOKUP($A353,'1415'!$F$10:$L$408,4,FALSE)/VLOOKUP($A353,'2015'!$F$10:$M$460,8,FALSE))*1000,#N/A)</f>
        <v>6.7537643932683791</v>
      </c>
      <c r="Y353" s="196">
        <f>IFERROR((VLOOKUP($A353,'1516'!$F$10:$L$408,4,FALSE)/VLOOKUP($A353,'2016'!$F$10:$M$460,8,FALSE))*1000,#N/A)</f>
        <v>7.8582772027818857</v>
      </c>
      <c r="Z353" s="196">
        <f>IFERROR((VLOOKUP($A353,'1617'!$F$10:$L$408,4,FALSE)/VLOOKUP($A353,'2017'!$F$10:$M$460,8,FALSE))*1000,#N/A)</f>
        <v>7.8639802586978336</v>
      </c>
      <c r="AA353" s="196">
        <f>IFERROR((VLOOKUP($A353,'1718'!$F$10:$L$408,4,FALSE)/VLOOKUP($A353,'2018'!$F$10:$N$460,9,FALSE))*1000,#N/A)</f>
        <v>6.32351759063262</v>
      </c>
      <c r="AB353" s="196">
        <f>IFERROR((VLOOKUP($A353,'1819'!$F$10:$L$408,4,FALSE)/VLOOKUP($A353,'2018'!$F$10:$N$460,9,FALSE))*1000,#N/A)</f>
        <v>7.8776024222287724</v>
      </c>
      <c r="AC353" s="196">
        <f>IFERROR((VLOOKUP($A353,'1920'!$F$10:$L$408,4,FALSE)/VLOOKUP($A353,'2019'!$F$10:$N$464,8,FALSE))*1000,#N/A)</f>
        <v>6.59454162638876</v>
      </c>
      <c r="AD353" s="196">
        <f>IFERROR((VLOOKUP($A353,'20 21'!$F$10:$L$408,4,FALSE)/VLOOKUP($A353,'2020'!$F$10:$N$464,8,FALSE))*1000,#N/A)</f>
        <v>7.9136064767890266</v>
      </c>
      <c r="AE353" s="196">
        <f>IFERROR((VLOOKUP($A353,'21 22'!$F$10:$L$408,4,FALSE)/VLOOKUP($A353,'2021'!$F$10:$N$464,8,FALSE))*1000,#N/A)</f>
        <v>8.1762328591118276</v>
      </c>
      <c r="AF353" s="196">
        <f>IFERROR((VLOOKUP($A353,'22 23'!$F$10:$L$408,4,FALSE)/VLOOKUP($A353,'2022'!$F$10:$N$464,8,FALSE))*1000,#N/A)</f>
        <v>8.2691744693090374</v>
      </c>
      <c r="AG353" s="196">
        <f>IFERROR((VLOOKUP($A353,'23 24'!$F$7:$M$408,4,FALSE)/VLOOKUP($A353,'2023'!$C$7:$N$469,9,FALSE))*1000,#N/A)</f>
        <v>6.4280415053304472</v>
      </c>
      <c r="AI353" s="196">
        <f>IFERROR((VLOOKUP($A353,'0910'!$F$10:$L$433,5,FALSE)/VLOOKUP($A353,'2010'!$C$5:$K$611,9,FALSE))*1000,#N/A)</f>
        <v>0.98075980038653476</v>
      </c>
      <c r="AJ353" s="196">
        <f>IFERROR((VLOOKUP($A353,'1011'!$F$10:$L$433,5,FALSE)/VLOOKUP($A353,'2011'!$C$5:$K$611,9,FALSE))*1000,#N/A)</f>
        <v>1.2023015486788997</v>
      </c>
      <c r="AK353" s="196">
        <f>IFERROR((VLOOKUP($A353,'1112'!$F$10:$L$408,5,FALSE)/VLOOKUP($A353,'2012'!$F$10:$M$460,8,FALSE))*1000,#N/A)</f>
        <v>0.59713375796178336</v>
      </c>
      <c r="AL353" s="196">
        <f>IFERROR((VLOOKUP($A353,'1213'!$F$10:$L$408,5,FALSE)/VLOOKUP($A353,'2013'!$F$10:$M$460,8,FALSE))*1000,#N/A)</f>
        <v>1.5539356953155903</v>
      </c>
      <c r="AM353" s="196">
        <f>IFERROR((VLOOKUP($A353,'1314'!$F$10:$L$408,5,FALSE)/VLOOKUP($A353,'2014'!$F$10:$M$460,8,FALSE))*1000,#N/A)</f>
        <v>2.0147186389456309</v>
      </c>
      <c r="AN353" s="196">
        <f>IFERROR((VLOOKUP($A353,'1415'!$F$10:$L$408,5,FALSE)/VLOOKUP($A353,'2015'!$F$10:$M$460,8,FALSE))*1000,#N/A)</f>
        <v>1.6054030115146145</v>
      </c>
      <c r="AO353" s="196">
        <f>IFERROR((VLOOKUP($A353,'1516'!$F$10:$L$408,5,FALSE)/VLOOKUP($A353,'2016'!$F$10:$M$460,8,FALSE))*1000,#N/A)</f>
        <v>1.3964185970100214</v>
      </c>
      <c r="AP353" s="196">
        <f>IFERROR((VLOOKUP($A353,'1617'!$F$10:$L$408,5,FALSE)/VLOOKUP($A353,'2017'!$F$10:$M$460,8,FALSE))*1000,#N/A)</f>
        <v>1.7626162648805488</v>
      </c>
      <c r="AQ353" s="196">
        <f>IFERROR((VLOOKUP($A353,'1718'!$F$10:$L$408,5,FALSE)/VLOOKUP($A353,'2018'!$F$10:$N$460,9,FALSE))*1000,#N/A)</f>
        <v>1.3933174352241364</v>
      </c>
      <c r="AR353" s="196">
        <f>IFERROR((VLOOKUP($A353,'1819'!$F$10:$L$408,5,FALSE)/VLOOKUP($A353,'2018'!$F$10:$N$460,9,FALSE))*1000,#N/A)</f>
        <v>2.5722783419522521</v>
      </c>
      <c r="AS353" s="196">
        <f>IFERROR((VLOOKUP($A353,'1920'!$F$10:$L$408,5,FALSE)/VLOOKUP($A353,'2019'!$F$10:$N$464,8,FALSE))*1000,#N/A)</f>
        <v>1.5890461750334361</v>
      </c>
      <c r="AT353" s="196">
        <f>IFERROR((VLOOKUP($A353,'20 21'!$F$10:$L$408,5,FALSE)/VLOOKUP($A353,'2020'!$F$10:$N$464,8,FALSE))*1000,#N/A)</f>
        <v>1.7818716570253437</v>
      </c>
      <c r="AU353" s="196">
        <f>IFERROR((VLOOKUP($A353,'21 22'!$F$10:$L$408,5,FALSE)/VLOOKUP($A353,'2021'!$F$10:$N$464,8,FALSE))*1000,#N/A)</f>
        <v>1.5833339822407031</v>
      </c>
      <c r="AV353" s="196">
        <f>IFERROR((VLOOKUP($A353,'22 23'!$F$10:$L$408,5,FALSE)/VLOOKUP($A353,'2022'!$F$10:$N$464,8,FALSE))*1000,#N/A)</f>
        <v>2.1314952824616458</v>
      </c>
      <c r="AW353" s="196">
        <f>IFERROR((VLOOKUP($A353,'23 24'!$F$7:$M$408,5,FALSE)/VLOOKUP($A353,'2023'!$C$7:$N$469,9,FALSE))*1000,#N/A)</f>
        <v>2.3374696383019806</v>
      </c>
      <c r="AY353" s="196">
        <f>IFERROR((VLOOKUP($A353,'0910'!$F$10:$L$433,6,FALSE)/VLOOKUP($A353,'2010'!$C$5:$K$611,9,FALSE))*1000,#N/A)</f>
        <v>0.14422938240978453</v>
      </c>
      <c r="AZ353" s="196">
        <f>IFERROR((VLOOKUP($A353,'1011'!$F$10:$L$433,6,FALSE)/VLOOKUP($A353,'2011'!$C$5:$K$611,9,FALSE))*1000,#N/A)</f>
        <v>5.7252454698995217E-2</v>
      </c>
      <c r="BA353" s="196">
        <f>IFERROR((VLOOKUP($A353,'1112'!$F$10:$L$408,6,FALSE)/VLOOKUP($A353,'2012'!$F$10:$M$460,8,FALSE))*1000,#N/A)</f>
        <v>0</v>
      </c>
      <c r="BB353" s="196">
        <f>IFERROR((VLOOKUP($A353,'1213'!$F$10:$L$408,6,FALSE)/VLOOKUP($A353,'2013'!$F$10:$M$460,8,FALSE))*1000,#N/A)</f>
        <v>2.8253376278465275E-2</v>
      </c>
      <c r="BC353" s="196">
        <f>IFERROR((VLOOKUP($A353,'1314'!$F$10:$L$408,6,FALSE)/VLOOKUP($A353,'2014'!$F$10:$M$460,8,FALSE))*1000,#N/A)</f>
        <v>2.7982203318689312E-2</v>
      </c>
      <c r="BD353" s="196">
        <f>IFERROR((VLOOKUP($A353,'1415'!$F$10:$L$408,6,FALSE)/VLOOKUP($A353,'2015'!$F$10:$M$460,8,FALSE))*1000,#N/A)</f>
        <v>2.7679362267493356E-2</v>
      </c>
      <c r="BE353" s="196">
        <f>IFERROR((VLOOKUP($A353,'1516'!$F$10:$L$408,6,FALSE)/VLOOKUP($A353,'2016'!$F$10:$M$460,8,FALSE))*1000,#N/A)</f>
        <v>0</v>
      </c>
      <c r="BF353" s="196">
        <f>IFERROR((VLOOKUP($A353,'1617'!$F$10:$L$408,6,FALSE)/VLOOKUP($A353,'2017'!$F$10:$M$460,8,FALSE))*1000,#N/A)</f>
        <v>0</v>
      </c>
      <c r="BG353" s="196">
        <f>IFERROR((VLOOKUP($A353,'1718'!$F$10:$L$408,6,FALSE)/VLOOKUP($A353,'2018'!$F$10:$N$460,9,FALSE))*1000,#N/A)</f>
        <v>2.6794566062002624E-2</v>
      </c>
      <c r="BH353" s="196">
        <f>IFERROR((VLOOKUP($A353,'1819'!$F$10:$L$408,6,FALSE)/VLOOKUP($A353,'2018'!$F$10:$N$460,9,FALSE))*1000,#N/A)</f>
        <v>2.6794566062002624E-2</v>
      </c>
      <c r="BI353" s="196">
        <f>IFERROR((VLOOKUP($A353,'1920'!$F$10:$L$408,6,FALSE)/VLOOKUP($A353,'2019'!$F$10:$N$464,8,FALSE))*1000,#N/A)</f>
        <v>2.6484102917223938E-2</v>
      </c>
      <c r="BJ353" s="196">
        <f>IFERROR((VLOOKUP($A353,'20 21'!$F$10:$L$408,6,FALSE)/VLOOKUP($A353,'2020'!$F$10:$N$469,8,FALSE))*1000,#N/A)</f>
        <v>2.6203994956255052E-2</v>
      </c>
      <c r="BK353" s="196">
        <f>IFERROR((VLOOKUP($A353,'21 22'!$F$10:$L$408,6,FALSE)/VLOOKUP($A353,'2021'!$F$10:$N$469,8,FALSE))*1000,#N/A)</f>
        <v>0</v>
      </c>
      <c r="BL353" s="196">
        <f>IFERROR((VLOOKUP($A353,'22 23'!$F$10:$L$408,6,FALSE)/VLOOKUP($A353,'2022'!$F$10:$N$469,8,FALSE))*1000,#N/A)</f>
        <v>0</v>
      </c>
      <c r="BM353" s="196">
        <f>IFERROR((VLOOKUP($A353,'23 24'!$F$7:$M$408,6,FALSE)/VLOOKUP($A353,'2023'!$C$7:$N$469,9,FALSE))*1000,#N/A)</f>
        <v>0.25407278677195444</v>
      </c>
      <c r="BO353" s="196">
        <f>IFERROR((VLOOKUP($A353,'0910'!$F$10:$L$433,7,FALSE)/VLOOKUP($A353,'2010'!$C$5:$K$611,9,FALSE))*1000,#N/A)</f>
        <v>5.7114835434274669</v>
      </c>
      <c r="BP353" s="196">
        <f>IFERROR((VLOOKUP($A353,'1011'!$F$10:$L$433,7,FALSE)/VLOOKUP($A353,'2011'!$C$5:$K$611,9,FALSE))*1000,#N/A)</f>
        <v>5.7252454698995212</v>
      </c>
      <c r="BQ353" s="196">
        <f>IFERROR((VLOOKUP($A353,'1112'!$F$10:$L$408,7,FALSE)/VLOOKUP($A353,'2012'!$F$10:$M$460,8,FALSE))*1000,#N/A)</f>
        <v>4.521155595996361</v>
      </c>
      <c r="BR353" s="196">
        <f>IFERROR((VLOOKUP($A353,'1213'!$F$10:$L$408,7,FALSE)/VLOOKUP($A353,'2013'!$F$10:$M$460,8,FALSE))*1000,#N/A)</f>
        <v>7.0633440696163188</v>
      </c>
      <c r="BS353" s="196">
        <f>IFERROR((VLOOKUP($A353,'1314'!$F$10:$L$408,7,FALSE)/VLOOKUP($A353,'2014'!$F$10:$M$460,8,FALSE))*1000,#N/A)</f>
        <v>8.5625542155189311</v>
      </c>
      <c r="BT353" s="196">
        <f>IFERROR((VLOOKUP($A353,'1415'!$F$10:$L$408,7,FALSE)/VLOOKUP($A353,'2015'!$F$10:$M$460,8,FALSE))*1000,#N/A)</f>
        <v>8.3868467670504874</v>
      </c>
      <c r="BU353" s="196">
        <f>IFERROR((VLOOKUP($A353,'1516'!$F$10:$L$408,7,FALSE)/VLOOKUP($A353,'2016'!$F$10:$M$460,8,FALSE))*1000,#N/A)</f>
        <v>9.2546957997919073</v>
      </c>
      <c r="BV353" s="196">
        <f>IFERROR((VLOOKUP($A353,'1617'!$F$10:$L$408,7,FALSE)/VLOOKUP($A353,'2017'!$F$10:$M$460,8,FALSE))*1000,#N/A)</f>
        <v>9.6537136968842372</v>
      </c>
      <c r="BW353" s="196">
        <f>IFERROR((VLOOKUP($A353,'1718'!$F$10:$L$408,7,FALSE)/VLOOKUP($A353,'2018'!$F$10:$N$460,9,FALSE))*1000,#N/A)</f>
        <v>7.7436295919187588</v>
      </c>
      <c r="BX353" s="196">
        <f>IFERROR((VLOOKUP($A353,'1819'!$F$10:$L$408,7,FALSE)/VLOOKUP($A353,'2018'!$F$10:$N$460,9,FALSE))*1000,#N/A)</f>
        <v>10.503469896305029</v>
      </c>
      <c r="BY353" s="196">
        <f>IFERROR((VLOOKUP($A353,'1920'!$F$10:$L$408,7,FALSE)/VLOOKUP($A353,'2019'!$F$10:$N$464,8,FALSE))*1000,#N/A)</f>
        <v>8.2100719043394204</v>
      </c>
      <c r="BZ353" s="196">
        <f>IFERROR((VLOOKUP($A353,'20 21'!$F$10:$L$408,7,FALSE)/VLOOKUP($A353,'2020'!$F$10:$N$469,8,FALSE))*1000,#N/A)</f>
        <v>9.7216821287706257</v>
      </c>
      <c r="CA353" s="196">
        <f>IFERROR((VLOOKUP($A353,'21 22'!$F$10:$L$408,7,FALSE)/VLOOKUP($A353,'2021'!$F$10:$N$469,8,FALSE))*1000,#N/A)</f>
        <v>9.785523136143361</v>
      </c>
      <c r="CB353" s="196">
        <f>IFERROR((VLOOKUP($A353,'22 23'!$F$10:$L$408,7,FALSE)/VLOOKUP($A353,'2022'!$F$10:$N$469,8,FALSE))*1000,#N/A)</f>
        <v>10.400669751770682</v>
      </c>
      <c r="CC353" s="196">
        <f>IFERROR((VLOOKUP($A353,'23 24'!$F$7:$M$408,7,FALSE)/VLOOKUP($A353,'2023'!$C$7:$N$469,9,FALSE))*1000,#N/A)</f>
        <v>9.0195839304043819</v>
      </c>
      <c r="CE353" s="198">
        <f>IFERROR((VLOOKUP($A353,'0910'!$F$10:$S$433,9,FALSE)/VLOOKUP($A353,'2010'!$C$5:$K$611,9,FALSE))*1000,#N/A)</f>
        <v>4.0961144604378799</v>
      </c>
      <c r="CF353" s="198">
        <f>IFERROR((VLOOKUP($A353,'1011'!$F$10:$S$433,10,FALSE)/VLOOKUP($A353,'2011'!$C$5:$K$611,9,FALSE))*1000,#N/A)</f>
        <v>4.3225603297741388</v>
      </c>
      <c r="CG353" s="198">
        <f>IFERROR((VLOOKUP($A353,'1112'!$F$10:$S$408,9,FALSE)/VLOOKUP($A353,'2012'!$F$10:$M$460,8,FALSE))*1000,#N/A)</f>
        <v>4.8339399454049135</v>
      </c>
      <c r="CH353" s="198">
        <f>IFERROR((VLOOKUP($A353,'1213'!$F$10:$S$408,9,FALSE)/VLOOKUP($A353,'2013'!$F$10:$M$460,8,FALSE))*1000,#N/A)</f>
        <v>4.1814996892128615</v>
      </c>
      <c r="CI353" s="198">
        <f>IFERROR((VLOOKUP($A353,'1314'!$F$10:$S$408,9,FALSE)/VLOOKUP($A353,'2014'!$F$10:$M$460,8,FALSE))*1000,#N/A)</f>
        <v>6.3519601533424748</v>
      </c>
      <c r="CJ353" s="198">
        <f>IFERROR((VLOOKUP($A353,'1415'!$F$10:$S$408,9,FALSE)/VLOOKUP($A353,'2015'!$F$10:$M$460,8,FALSE))*1000,#N/A)</f>
        <v>6.1171390611160321</v>
      </c>
      <c r="CK353" s="198">
        <f>IFERROR((VLOOKUP($A353,'1516'!$F$10:$S$408,9,FALSE)/VLOOKUP($A353,'2016'!$F$10:$M$460,8,FALSE))*1000,#N/A)</f>
        <v>7.091616012266579</v>
      </c>
      <c r="CL353" s="198">
        <f>IFERROR((VLOOKUP($A353,'1617'!$F$10:$S$408,9,FALSE)/VLOOKUP($A353,'2017'!$F$10:$M$460,8,FALSE))*1000,#N/A)</f>
        <v>7.7012772188627059</v>
      </c>
      <c r="CM353" s="198">
        <f>IFERROR((VLOOKUP($A353,'1718'!$F$10:$S$408,9,FALSE)/VLOOKUP($A353,'2018'!$F$10:$N$460,9,FALSE))*1000,#N/A)</f>
        <v>8.0383698186007884</v>
      </c>
      <c r="CN353" s="198">
        <f>IFERROR((VLOOKUP($A353,'1819'!$F$10:$S$408,9,FALSE)/VLOOKUP($A353,'2018'!$F$10:$N$460,9,FALSE))*1000,#N/A)</f>
        <v>6.9933817421826854</v>
      </c>
      <c r="CO353" s="198">
        <f>IFERROR((VLOOKUP($A353,'1920'!$F$10:$S$408,9,FALSE)/VLOOKUP($A353,'2019'!$F$10:$N$464,8,FALSE))*1000,#N/A)</f>
        <v>7.9187467722499578</v>
      </c>
      <c r="CP353" s="198">
        <f>IFERROR((VLOOKUP($A353,'20 21'!$F$10:$S$408,9,FALSE)/VLOOKUP($A353,'2020'!$F$10:$N$469,8,FALSE))*1000,#N/A)</f>
        <v>7.3633225827076707</v>
      </c>
      <c r="CQ353" s="198">
        <f>IFERROR((VLOOKUP($A353,'21 22'!$F$10:$S$408,9,FALSE)/VLOOKUP($A353,'2021'!$F$10:$N$469,8,FALSE))*1000,#N/A)</f>
        <v>7.7090195528768657</v>
      </c>
      <c r="CR353" s="198">
        <f>IFERROR((VLOOKUP($A353,'22 23'!$F$10:$S$408,9,FALSE)/VLOOKUP($A353,'2022'!$F$10:$N$469,8,FALSE))*1000,#N/A)</f>
        <v>8.3205358014165469</v>
      </c>
      <c r="CS353" s="196">
        <f>IFERROR((VLOOKUP($A353,'23 24'!$F$7:$S$408,9,FALSE)/VLOOKUP($A353,'2023'!$C$7:$N$469,9,FALSE))*1000,#N/A)</f>
        <v>7.2156671443235059</v>
      </c>
      <c r="CU353" s="198">
        <f>IFERROR((VLOOKUP($A353,'0910'!$F$10:$S$433,10,FALSE)/VLOOKUP($A353,'2010'!$C$5:$K$611,9,FALSE))*1000,#N/A)</f>
        <v>0.66345515908500885</v>
      </c>
      <c r="CV353" s="198">
        <f>IFERROR((VLOOKUP($A353,'1011'!$F$10:$S$433,11,FALSE)/VLOOKUP($A353,'2011'!$C$5:$K$611,9,FALSE))*1000,#N/A)</f>
        <v>1.0019179572324164</v>
      </c>
      <c r="CW353" s="198">
        <f>IFERROR((VLOOKUP($A353,'1112'!$F$10:$S$408,10,FALSE)/VLOOKUP($A353,'2012'!$F$10:$M$460,8,FALSE))*1000,#N/A)</f>
        <v>1.3933121019108279</v>
      </c>
      <c r="CX353" s="198">
        <f>IFERROR((VLOOKUP($A353,'1213'!$F$10:$S$408,10,FALSE)/VLOOKUP($A353,'2013'!$F$10:$M$460,8,FALSE))*1000,#N/A)</f>
        <v>0.79109453579702771</v>
      </c>
      <c r="CY353" s="198">
        <f>IFERROR((VLOOKUP($A353,'1314'!$F$10:$S$408,10,FALSE)/VLOOKUP($A353,'2014'!$F$10:$M$460,8,FALSE))*1000,#N/A)</f>
        <v>1.5390211825279123</v>
      </c>
      <c r="CZ353" s="198">
        <f>IFERROR((VLOOKUP($A353,'1415'!$F$10:$S$408,10,FALSE)/VLOOKUP($A353,'2015'!$F$10:$M$460,8,FALSE))*1000,#N/A)</f>
        <v>2.2697077059344553</v>
      </c>
      <c r="DA353" s="198">
        <f>IFERROR((VLOOKUP($A353,'1516'!$F$10:$S$408,10,FALSE)/VLOOKUP($A353,'2016'!$F$10:$M$460,8,FALSE))*1000,#N/A)</f>
        <v>1.3416570834017854</v>
      </c>
      <c r="DB353" s="198">
        <f>IFERROR((VLOOKUP($A353,'1617'!$F$10:$S$408,10,FALSE)/VLOOKUP($A353,'2017'!$F$10:$M$460,8,FALSE))*1000,#N/A)</f>
        <v>1.3558586652927298</v>
      </c>
      <c r="DC353" s="198">
        <f>IFERROR((VLOOKUP($A353,'1718'!$F$10:$S$408,10,FALSE)/VLOOKUP($A353,'2018'!$F$10:$N$460,9,FALSE))*1000,#N/A)</f>
        <v>2.0631815867742018</v>
      </c>
      <c r="DD353" s="198">
        <f>IFERROR((VLOOKUP($A353,'1819'!$F$10:$S$408,10,FALSE)/VLOOKUP($A353,'2018'!$F$10:$N$460,9,FALSE))*1000,#N/A)</f>
        <v>1.6612630958441628</v>
      </c>
      <c r="DE353" s="198">
        <f>IFERROR((VLOOKUP($A353,'1920'!$F$10:$S$408,10,FALSE)/VLOOKUP($A353,'2019'!$F$10:$N$464,8,FALSE))*1000,#N/A)</f>
        <v>2.3306010567157061</v>
      </c>
      <c r="DF353" s="198">
        <f>IFERROR((VLOOKUP($A353,'20 21'!$F$10:$S$408,10,FALSE)/VLOOKUP($A353,'2020'!$F$10:$N$469,8,FALSE))*1000,#N/A)</f>
        <v>1.2315877629439875</v>
      </c>
      <c r="DG353" s="198">
        <f>IFERROR((VLOOKUP($A353,'21 22'!$F$10:$S$408,10,FALSE)/VLOOKUP($A353,'2021'!$F$10:$N$469,8,FALSE))*1000,#N/A)</f>
        <v>1.8169406353581841</v>
      </c>
      <c r="DH353" s="198">
        <f>IFERROR((VLOOKUP($A353,'22 23'!$F$10:$S$408,10,FALSE)/VLOOKUP($A353,'2022'!$F$10:$N$469,8,FALSE))*1000,#N/A)</f>
        <v>1.6435626274403052</v>
      </c>
      <c r="DI353" s="196">
        <f>IFERROR((VLOOKUP($A353,'23 24'!$F$7:$S$408,10,FALSE)/VLOOKUP($A353,'2023'!$C$7:$N$469,9,FALSE))*1000,#N/A)</f>
        <v>2.2358405235931991</v>
      </c>
      <c r="DK353" s="198">
        <f>IFERROR((VLOOKUP($A353,'0910'!$F$10:$S$433,11,FALSE)/VLOOKUP($A353,'2010'!$C$5:$K$611,9,FALSE))*1000,#N/A)</f>
        <v>2.8845876481956904E-2</v>
      </c>
      <c r="DL353" s="198">
        <f>IFERROR((VLOOKUP($A353,'1011'!$F$10:$S$433,12,FALSE)/VLOOKUP($A353,'2011'!$C$5:$K$611,9,FALSE))*1000,#N/A)</f>
        <v>2.8626227349497609E-2</v>
      </c>
      <c r="DM353" s="198">
        <f>IFERROR((VLOOKUP($A353,'1112'!$F$10:$S$408,11,FALSE)/VLOOKUP($A353,'2012'!$F$10:$M$460,8,FALSE))*1000,#N/A)</f>
        <v>8.5304822565969066E-2</v>
      </c>
      <c r="DN353" s="198">
        <f>IFERROR((VLOOKUP($A353,'1213'!$F$10:$S$408,11,FALSE)/VLOOKUP($A353,'2013'!$F$10:$M$460,8,FALSE))*1000,#N/A)</f>
        <v>2.8253376278465275E-2</v>
      </c>
      <c r="DO353" s="198">
        <f>IFERROR((VLOOKUP($A353,'1314'!$F$10:$S$408,11,FALSE)/VLOOKUP($A353,'2014'!$F$10:$M$460,8,FALSE))*1000,#N/A)</f>
        <v>5.5964406637378623E-2</v>
      </c>
      <c r="DP353" s="198">
        <f>IFERROR((VLOOKUP($A353,'1415'!$F$10:$S$408,11,FALSE)/VLOOKUP($A353,'2015'!$F$10:$M$460,8,FALSE))*1000,#N/A)</f>
        <v>0</v>
      </c>
      <c r="DQ353" s="198">
        <f>IFERROR((VLOOKUP($A353,'1516'!$F$10:$S$408,11,FALSE)/VLOOKUP($A353,'2016'!$F$10:$M$460,8,FALSE))*1000,#N/A)</f>
        <v>5.4761513608236133E-2</v>
      </c>
      <c r="DR353" s="198">
        <f>IFERROR((VLOOKUP($A353,'1617'!$F$10:$S$408,11,FALSE)/VLOOKUP($A353,'2017'!$F$10:$M$460,8,FALSE))*1000,#N/A)</f>
        <v>0</v>
      </c>
      <c r="DS353" s="198">
        <f>IFERROR((VLOOKUP($A353,'1718'!$F$10:$S$408,11,FALSE)/VLOOKUP($A353,'2018'!$F$10:$N$460,9,FALSE))*1000,#N/A)</f>
        <v>5.3589132124005248E-2</v>
      </c>
      <c r="DT353" s="198">
        <f>IFERROR((VLOOKUP($A353,'1819'!$F$10:$S$408,11,FALSE)/VLOOKUP($A353,'2018'!$F$10:$N$460,9,FALSE))*1000,#N/A)</f>
        <v>8.0383698186007879E-2</v>
      </c>
      <c r="DU353" s="198">
        <f>IFERROR((VLOOKUP($A353,'1920'!$F$10:$S$408,11,FALSE)/VLOOKUP($A353,'2019'!$F$10:$N$464,8,FALSE))*1000,#N/A)</f>
        <v>2.6484102917223938E-2</v>
      </c>
      <c r="DV353" s="198">
        <f>IFERROR((VLOOKUP($A353,'20 21'!$F$10:$S$408,11,FALSE)/VLOOKUP($A353,'2020'!$F$10:$N$469,8,FALSE))*1000,#N/A)</f>
        <v>5.2407989912510104E-2</v>
      </c>
      <c r="DW353" s="198">
        <f>IFERROR((VLOOKUP($A353,'21 22'!$F$10:$S$408,11,FALSE)/VLOOKUP($A353,'2021'!$F$10:$N$469,8,FALSE))*1000,#N/A)</f>
        <v>0</v>
      </c>
      <c r="DX353" s="198">
        <f>IFERROR((VLOOKUP($A353,'22 23'!$F$10:$S$408,11,FALSE)/VLOOKUP($A353,'2022'!$F$10:$N$464,8,FALSE))*1000,#N/A)</f>
        <v>2.5680666053754769E-2</v>
      </c>
      <c r="DY353" s="196">
        <f>IFERROR((VLOOKUP($A353,'23 24'!$F$7:$S$408,11,FALSE)/VLOOKUP($A353,'2023'!$C$7:$N$469,9,FALSE))*1000,#N/A)</f>
        <v>0</v>
      </c>
      <c r="EA353" s="198">
        <f>IFERROR((VLOOKUP($A353,'0910'!$F$10:$S$433,12,FALSE)/VLOOKUP($A353,'2010'!$C$5:$K$611,9,FALSE))*1000,#N/A)</f>
        <v>4.7884154960048466</v>
      </c>
      <c r="EB353" s="198">
        <f>IFERROR((VLOOKUP($A353,'1011'!$F$10:$S$433,13,FALSE)/VLOOKUP($A353,'2011'!$C$5:$K$611,9,FALSE))*1000,#N/A)</f>
        <v>5.3531045143560538</v>
      </c>
      <c r="EC353" s="198">
        <f>IFERROR((VLOOKUP($A353,'1112'!$F$10:$S$408,12,FALSE)/VLOOKUP($A353,'2012'!$F$10:$M$460,8,FALSE))*1000,#N/A)</f>
        <v>6.3125568698817105</v>
      </c>
      <c r="ED353" s="198">
        <f>IFERROR((VLOOKUP($A353,'1213'!$F$10:$S$408,12,FALSE)/VLOOKUP($A353,'2013'!$F$10:$M$460,8,FALSE))*1000,#N/A)</f>
        <v>5.0008476012883545</v>
      </c>
      <c r="EE353" s="198">
        <f>IFERROR((VLOOKUP($A353,'1314'!$F$10:$S$408,12,FALSE)/VLOOKUP($A353,'2014'!$F$10:$M$460,8,FALSE))*1000,#N/A)</f>
        <v>7.9469457425077659</v>
      </c>
      <c r="EF353" s="198">
        <f>IFERROR((VLOOKUP($A353,'1415'!$F$10:$S$408,12,FALSE)/VLOOKUP($A353,'2015'!$F$10:$M$460,8,FALSE))*1000,#N/A)</f>
        <v>8.3868467670504874</v>
      </c>
      <c r="EG353" s="198">
        <f>IFERROR((VLOOKUP($A353,'1516'!$F$10:$S$408,12,FALSE)/VLOOKUP($A353,'2016'!$F$10:$M$460,8,FALSE))*1000,#N/A)</f>
        <v>8.4880346092765997</v>
      </c>
      <c r="EH353" s="198">
        <f>IFERROR((VLOOKUP($A353,'1617'!$F$10:$S$408,12,FALSE)/VLOOKUP($A353,'2017'!$F$10:$M$460,8,FALSE))*1000,#N/A)</f>
        <v>9.0571358841554357</v>
      </c>
      <c r="EI353" s="198">
        <f>IFERROR((VLOOKUP($A353,'1718'!$F$10:$S$408,12,FALSE)/VLOOKUP($A353,'2018'!$F$10:$N$460,9,FALSE))*1000,#N/A)</f>
        <v>10.155140537498996</v>
      </c>
      <c r="EJ353" s="198">
        <f>IFERROR((VLOOKUP($A353,'1819'!$F$10:$S$408,12,FALSE)/VLOOKUP($A353,'2018'!$F$10:$N$460,9,FALSE))*1000,#N/A)</f>
        <v>8.7082339701508538</v>
      </c>
      <c r="EK353" s="198">
        <f>IFERROR((VLOOKUP($A353,'1920'!$F$10:$S$408,12,FALSE)/VLOOKUP($A353,'2019'!$F$10:$N$464,8,FALSE))*1000,#N/A)</f>
        <v>10.249347828965664</v>
      </c>
      <c r="EL353" s="198">
        <f>IFERROR((VLOOKUP($A353,'20 21'!$F$10:$S$408,12,FALSE)/VLOOKUP($A353,'2020'!$F$10:$N$469,8,FALSE))*1000,#N/A)</f>
        <v>8.621114340607912</v>
      </c>
      <c r="EM353" s="198">
        <f>IFERROR((VLOOKUP($A353,'21 22'!$F$10:$S$408,12,FALSE)/VLOOKUP($A353,'2021'!$F$10:$N$469,8,FALSE))*1000,#N/A)</f>
        <v>9.5519164830258809</v>
      </c>
      <c r="EN353" s="198">
        <f>IFERROR((VLOOKUP($A353,'22 23'!$F$10:$S$408,12,FALSE)/VLOOKUP($A353,'2022'!$F$10:$N$469,8,FALSE))*1000,#N/A)</f>
        <v>9.989779094910606</v>
      </c>
      <c r="EO353" s="196">
        <f>IFERROR((VLOOKUP($A353,'23 24'!$F$7:$S$408,12,FALSE)/VLOOKUP($A353,'2023'!$C$7:$N$469,9,FALSE))*1000,#N/A)</f>
        <v>9.4515076679167045</v>
      </c>
    </row>
    <row r="354" spans="1:145" x14ac:dyDescent="0.3">
      <c r="A354" t="s">
        <v>609</v>
      </c>
      <c r="B354" t="s">
        <v>1742</v>
      </c>
      <c r="C354" t="str">
        <f>IF(VLOOKUP($A354,'0910'!$F$10:$L$433,1,FALSE)=VLOOKUP($A354,'2010'!$C$5:$K$611,1,FALSE),VLOOKUP($A354,'0910'!$F$10:$L$433,1,FALSE),FALSE)</f>
        <v>Dorset</v>
      </c>
      <c r="D354" t="str">
        <f>IF(VLOOKUP($A354,'1011'!$F$10:$L$433,1,FALSE)=VLOOKUP($A354,'2011'!$C$5:$K$611,1,FALSE),VLOOKUP($A354,'1011'!$F$10:$L$433,1,FALSE),FALSE)</f>
        <v>Dorset</v>
      </c>
      <c r="E354" t="str">
        <f>IF(VLOOKUP(A354,'1112'!$F$10:$L$408,1,FALSE)=VLOOKUP(A354,'2012'!$F$10:$M$460,1,FALSE),VLOOKUP(A354,'1112'!$F$10:$L$408,1,FALSE),FALSE)</f>
        <v>Dorset</v>
      </c>
      <c r="F354" t="str">
        <f>IF(VLOOKUP($A354,'1213'!$F$10:$L$408,1,FALSE)=VLOOKUP($A354,'2013'!$F$10:$M$460,1,FALSE),VLOOKUP($A354,'1213'!$F$10:$L$408,1,FALSE),FALSE)</f>
        <v>Dorset</v>
      </c>
      <c r="G354" t="str">
        <f>IF(VLOOKUP($A354,'1314'!$F$10:$L$408,1,FALSE)=VLOOKUP($A354,'2014'!$F$10:$M$460,1,FALSE),VLOOKUP($A354,'1314'!$F$10:$L$408,1,FALSE),FALSE)</f>
        <v>Dorset</v>
      </c>
      <c r="H354" t="str">
        <f>IF(VLOOKUP($A354,'1415'!$F$10:$L$408,1,FALSE)=VLOOKUP($A354,'2015'!$F$10:$M$460,1,FALSE),VLOOKUP($A354,'1415'!$F$10:$L$408,1,FALSE),FALSE)</f>
        <v>Dorset</v>
      </c>
      <c r="I354" t="str">
        <f>IF(VLOOKUP($A354,'1516'!$F$10:$L$408,1,FALSE)=VLOOKUP($A354,'2015'!$F$10:$M$460,1,FALSE),VLOOKUP($A354,'1516'!$F$10:$L$408,1,FALSE),FALSE)</f>
        <v>Dorset</v>
      </c>
      <c r="J354" t="str">
        <f>IF(VLOOKUP($A354,'1617'!$F$10:$L$408,1,FALSE)=VLOOKUP($A354,'2016'!$F$10:$M$460,1,FALSE),VLOOKUP($A354,'1617'!$F$10:$L$408,1,FALSE),FALSE)</f>
        <v>Dorset</v>
      </c>
      <c r="K354" t="str">
        <f>IF(VLOOKUP($A354,'1718'!$F$10:$M$408,1,FALSE)=VLOOKUP($A354,'2017'!$F$10:$M$460,1,FALSE),VLOOKUP($A354,'1718'!$F$10:$M$408,1,FALSE),FALSE)</f>
        <v>Dorset</v>
      </c>
      <c r="L354" t="str">
        <f>IF(VLOOKUP($A354,'1819'!$F$10:$M$408,1,FALSE)=VLOOKUP($A354,'2018'!$F$10:$M$460,1,FALSE),VLOOKUP($A354,'1819'!$F$10:$M$408,1,FALSE),FALSE)</f>
        <v>Dorset</v>
      </c>
      <c r="M354" t="e">
        <f>IF(VLOOKUP($A354,'1920'!$F$10:$M$408,1,FALSE)=VLOOKUP($A354,'2019'!$F$10:$M$464,1,FALSE),VLOOKUP($A354,'1920'!$F$10:$M$408,1,FALSE),FALSE)</f>
        <v>#N/A</v>
      </c>
      <c r="N354" t="e">
        <f>IF(VLOOKUP($A354,'20 21'!$F$10:$N$408,1,FALSE)=VLOOKUP($A354,'2020'!$F$10:$O$464,1,FALSE),VLOOKUP($A354,'20 21'!$F$10:$N$408,1,FALSE),FALSE)</f>
        <v>#N/A</v>
      </c>
      <c r="O354" t="e">
        <f>IF(VLOOKUP($A354,'21 22'!$F$10:$N$408,1,FALSE)=VLOOKUP($A354,'2021'!$F$10:$O$464,1,FALSE),VLOOKUP($A354,'21 22'!$F$10:$N$408,1,FALSE),FALSE)</f>
        <v>#N/A</v>
      </c>
      <c r="P354" t="e">
        <f>IF(VLOOKUP($A354,'22 23'!$F$10:$N$408,1,FALSE)=VLOOKUP($A354,'2022'!$F$10:$O$464,1,FALSE),VLOOKUP($A354,'22 23'!$F$10:$N$408,1,FALSE),FALSE)</f>
        <v>#N/A</v>
      </c>
      <c r="Q354" t="e">
        <f>IF(VLOOKUP($A354,'23 24'!$F$7:$N$408,1,FALSE)=VLOOKUP($A354,'2023'!$C$7:$O$468,1,FALSE),VLOOKUP($A354,'23 24'!$F$7:$N$408,1,FALSE),FALSE)</f>
        <v>#N/A</v>
      </c>
      <c r="S354" s="196" t="e">
        <f>IFERROR((VLOOKUP($A354,'0910'!$F$10:$L$433,4,FALSE)/VLOOKUP($A354,'2010'!$C$5:$K$611,9,FALSE))*1000,#N/A)</f>
        <v>#N/A</v>
      </c>
      <c r="T354" s="196" t="e">
        <f>IFERROR((VLOOKUP($A354,'1011'!$F$10:$L$433,4,FALSE)/VLOOKUP($A354,'2011'!$C$5:$K$611,9,FALSE))*1000,#N/A)</f>
        <v>#N/A</v>
      </c>
      <c r="U354" s="196">
        <f>IFERROR((VLOOKUP($A354,'1112'!$F$10:$L$408,4,FALSE)/VLOOKUP($A354,'2012'!$F$10:$M$460,8,FALSE))*1000,#N/A)</f>
        <v>3.1093893363237841</v>
      </c>
      <c r="V354" s="196">
        <f>IFERROR((VLOOKUP($A354,'1213'!$F$10:$L$408,4,FALSE)/VLOOKUP($A354,'2013'!$F$10:$M$460,8,FALSE))*1000,#N/A)</f>
        <v>3.146409540725704</v>
      </c>
      <c r="W354" s="196">
        <f>IFERROR((VLOOKUP($A354,'1314'!$F$10:$L$408,4,FALSE)/VLOOKUP($A354,'2014'!$F$10:$M$460,8,FALSE))*1000,#N/A)</f>
        <v>3.5342825406442491</v>
      </c>
      <c r="X354" s="196">
        <f>IFERROR((VLOOKUP($A354,'1415'!$F$10:$L$408,4,FALSE)/VLOOKUP($A354,'2015'!$F$10:$M$460,8,FALSE))*1000,#N/A)</f>
        <v>4.2707129578455509</v>
      </c>
      <c r="Y354" s="196">
        <f>IFERROR((VLOOKUP($A354,'1516'!$F$10:$L$408,4,FALSE)/VLOOKUP($A354,'2016'!$F$10:$M$460,8,FALSE))*1000,#N/A)</f>
        <v>3.4419115079563025</v>
      </c>
      <c r="Z354" s="196">
        <f>IFERROR((VLOOKUP($A354,'1617'!$F$10:$L$408,4,FALSE)/VLOOKUP($A354,'2017'!$F$10:$M$460,8,FALSE))*1000,#N/A)</f>
        <v>4.9060904901134847</v>
      </c>
      <c r="AA354" s="196">
        <f>IFERROR((VLOOKUP($A354,'1718'!$F$10:$L$408,4,FALSE)/VLOOKUP($A354,'2018'!$F$10:$N$460,9,FALSE))*1000,#N/A)</f>
        <v>4.4308782985427335</v>
      </c>
      <c r="AB354" s="196">
        <f>IFERROR((VLOOKUP($A354,'1819'!$F$10:$L$408,4,FALSE)/VLOOKUP($A354,'2018'!$F$10:$N$460,9,FALSE))*1000,#N/A)</f>
        <v>3.2985427333595903</v>
      </c>
      <c r="AC354" s="196" t="e">
        <f>IFERROR((VLOOKUP($A354,'1920'!$F$10:$L$408,4,FALSE)/VLOOKUP($A354,'2019'!$F$10:$N$464,8,FALSE))*1000,#N/A)</f>
        <v>#N/A</v>
      </c>
      <c r="AD354" s="196" t="e">
        <f>IFERROR((VLOOKUP($A354,'20 21'!$F$10:$L$408,4,FALSE)/VLOOKUP($A354,'2020'!$F$10:$N$464,8,FALSE))*1000,#N/A)</f>
        <v>#N/A</v>
      </c>
      <c r="AE354" s="196" t="e">
        <f>IFERROR((VLOOKUP($A354,'21 22'!$F$10:$L$408,4,FALSE)/VLOOKUP($A354,'2021'!$F$10:$N$464,8,FALSE))*1000,#N/A)</f>
        <v>#N/A</v>
      </c>
      <c r="AF354" s="196" t="e">
        <f>IFERROR((VLOOKUP($A354,'22 23'!$F$10:$L$408,4,FALSE)/VLOOKUP($A354,'2022'!$F$10:$N$464,8,FALSE))*1000,#N/A)</f>
        <v>#N/A</v>
      </c>
      <c r="AG354" s="196" t="e">
        <f>IFERROR((VLOOKUP($A354,'23 24'!$F$7:$M$408,4,FALSE)/VLOOKUP($A354,'2023'!$C$7:$N$469,9,FALSE))*1000,#N/A)</f>
        <v>#N/A</v>
      </c>
      <c r="AI354" s="196" t="e">
        <f>IFERROR((VLOOKUP($A354,'0910'!$F$10:$L$433,5,FALSE)/VLOOKUP($A354,'2010'!$C$5:$K$611,9,FALSE))*1000,#N/A)</f>
        <v>#N/A</v>
      </c>
      <c r="AJ354" s="196" t="e">
        <f>IFERROR((VLOOKUP($A354,'1011'!$F$10:$L$433,5,FALSE)/VLOOKUP($A354,'2011'!$C$5:$K$611,9,FALSE))*1000,#N/A)</f>
        <v>#N/A</v>
      </c>
      <c r="AK354" s="196">
        <f>IFERROR((VLOOKUP($A354,'1112'!$F$10:$L$408,5,FALSE)/VLOOKUP($A354,'2012'!$F$10:$M$460,8,FALSE))*1000,#N/A)</f>
        <v>0.71363033948414722</v>
      </c>
      <c r="AL354" s="196">
        <f>IFERROR((VLOOKUP($A354,'1213'!$F$10:$L$408,5,FALSE)/VLOOKUP($A354,'2013'!$F$10:$M$460,8,FALSE))*1000,#N/A)</f>
        <v>0.55823395077391524</v>
      </c>
      <c r="AM354" s="196">
        <f>IFERROR((VLOOKUP($A354,'1314'!$F$10:$L$408,5,FALSE)/VLOOKUP($A354,'2014'!$F$10:$M$460,8,FALSE))*1000,#N/A)</f>
        <v>0.55538725638695341</v>
      </c>
      <c r="AN354" s="196">
        <f>IFERROR((VLOOKUP($A354,'1415'!$F$10:$L$408,5,FALSE)/VLOOKUP($A354,'2015'!$F$10:$M$460,8,FALSE))*1000,#N/A)</f>
        <v>0.80389890971210365</v>
      </c>
      <c r="AO354" s="196">
        <f>IFERROR((VLOOKUP($A354,'1516'!$F$10:$L$408,5,FALSE)/VLOOKUP($A354,'2016'!$F$10:$M$460,8,FALSE))*1000,#N/A)</f>
        <v>0.79812440764204118</v>
      </c>
      <c r="AP354" s="196">
        <f>IFERROR((VLOOKUP($A354,'1617'!$F$10:$L$408,5,FALSE)/VLOOKUP($A354,'2017'!$F$10:$M$460,8,FALSE))*1000,#N/A)</f>
        <v>0.39645175677684724</v>
      </c>
      <c r="AQ354" s="196">
        <f>IFERROR((VLOOKUP($A354,'1718'!$F$10:$L$408,5,FALSE)/VLOOKUP($A354,'2018'!$F$10:$N$460,9,FALSE))*1000,#N/A)</f>
        <v>0.39385584875935409</v>
      </c>
      <c r="AR354" s="196">
        <f>IFERROR((VLOOKUP($A354,'1819'!$F$10:$L$408,5,FALSE)/VLOOKUP($A354,'2018'!$F$10:$N$460,9,FALSE))*1000,#N/A)</f>
        <v>0.78771169751870818</v>
      </c>
      <c r="AS354" s="196" t="e">
        <f>IFERROR((VLOOKUP($A354,'1920'!$F$10:$L$408,5,FALSE)/VLOOKUP($A354,'2019'!$F$10:$N$464,8,FALSE))*1000,#N/A)</f>
        <v>#N/A</v>
      </c>
      <c r="AT354" s="196" t="e">
        <f>IFERROR((VLOOKUP($A354,'20 21'!$F$10:$L$408,5,FALSE)/VLOOKUP($A354,'2020'!$F$10:$N$464,8,FALSE))*1000,#N/A)</f>
        <v>#N/A</v>
      </c>
      <c r="AU354" s="196" t="e">
        <f>IFERROR((VLOOKUP($A354,'21 22'!$F$10:$L$408,5,FALSE)/VLOOKUP($A354,'2021'!$F$10:$N$464,8,FALSE))*1000,#N/A)</f>
        <v>#N/A</v>
      </c>
      <c r="AV354" s="196" t="e">
        <f>IFERROR((VLOOKUP($A354,'22 23'!$F$10:$L$408,5,FALSE)/VLOOKUP($A354,'2022'!$F$10:$N$464,8,FALSE))*1000,#N/A)</f>
        <v>#N/A</v>
      </c>
      <c r="AW354" s="196" t="e">
        <f>IFERROR((VLOOKUP($A354,'23 24'!$F$7:$M$408,5,FALSE)/VLOOKUP($A354,'2023'!$C$7:$N$469,9,FALSE))*1000,#N/A)</f>
        <v>#N/A</v>
      </c>
      <c r="AY354" s="196" t="e">
        <f>IFERROR((VLOOKUP($A354,'0910'!$F$10:$L$433,6,FALSE)/VLOOKUP($A354,'2010'!$C$5:$K$611,9,FALSE))*1000,#N/A)</f>
        <v>#N/A</v>
      </c>
      <c r="AZ354" s="196" t="e">
        <f>IFERROR((VLOOKUP($A354,'1011'!$F$10:$L$433,6,FALSE)/VLOOKUP($A354,'2011'!$C$5:$K$611,9,FALSE))*1000,#N/A)</f>
        <v>#N/A</v>
      </c>
      <c r="BA354" s="196">
        <f>IFERROR((VLOOKUP($A354,'1112'!$F$10:$L$408,6,FALSE)/VLOOKUP($A354,'2012'!$F$10:$M$460,8,FALSE))*1000,#N/A)</f>
        <v>0</v>
      </c>
      <c r="BB354" s="196">
        <f>IFERROR((VLOOKUP($A354,'1213'!$F$10:$L$408,6,FALSE)/VLOOKUP($A354,'2013'!$F$10:$M$460,8,FALSE))*1000,#N/A)</f>
        <v>5.0748540979446845E-2</v>
      </c>
      <c r="BC354" s="196">
        <f>IFERROR((VLOOKUP($A354,'1314'!$F$10:$L$408,6,FALSE)/VLOOKUP($A354,'2014'!$F$10:$M$460,8,FALSE))*1000,#N/A)</f>
        <v>0</v>
      </c>
      <c r="BD354" s="196">
        <f>IFERROR((VLOOKUP($A354,'1415'!$F$10:$L$408,6,FALSE)/VLOOKUP($A354,'2015'!$F$10:$M$460,8,FALSE))*1000,#N/A)</f>
        <v>0</v>
      </c>
      <c r="BE354" s="196">
        <f>IFERROR((VLOOKUP($A354,'1516'!$F$10:$L$408,6,FALSE)/VLOOKUP($A354,'2016'!$F$10:$M$460,8,FALSE))*1000,#N/A)</f>
        <v>0</v>
      </c>
      <c r="BF354" s="196">
        <f>IFERROR((VLOOKUP($A354,'1617'!$F$10:$L$408,6,FALSE)/VLOOKUP($A354,'2017'!$F$10:$M$460,8,FALSE))*1000,#N/A)</f>
        <v>0</v>
      </c>
      <c r="BG354" s="196">
        <f>IFERROR((VLOOKUP($A354,'1718'!$F$10:$L$408,6,FALSE)/VLOOKUP($A354,'2018'!$F$10:$N$460,9,FALSE))*1000,#N/A)</f>
        <v>0</v>
      </c>
      <c r="BH354" s="196">
        <f>IFERROR((VLOOKUP($A354,'1819'!$F$10:$L$408,6,FALSE)/VLOOKUP($A354,'2018'!$F$10:$N$460,9,FALSE))*1000,#N/A)</f>
        <v>0</v>
      </c>
      <c r="BI354" s="196" t="e">
        <f>IFERROR((VLOOKUP($A354,'1920'!$F$10:$L$408,6,FALSE)/VLOOKUP($A354,'2019'!$F$10:$N$464,8,FALSE))*1000,#N/A)</f>
        <v>#N/A</v>
      </c>
      <c r="BJ354" s="196" t="e">
        <f>IFERROR((VLOOKUP($A354,'20 21'!$F$10:$L$408,6,FALSE)/VLOOKUP($A354,'2020'!$F$10:$N$469,8,FALSE))*1000,#N/A)</f>
        <v>#N/A</v>
      </c>
      <c r="BK354" s="196" t="e">
        <f>IFERROR((VLOOKUP($A354,'21 22'!$F$10:$L$408,6,FALSE)/VLOOKUP($A354,'2021'!$F$10:$N$469,8,FALSE))*1000,#N/A)</f>
        <v>#N/A</v>
      </c>
      <c r="BL354" s="196" t="e">
        <f>IFERROR((VLOOKUP($A354,'22 23'!$F$10:$L$408,6,FALSE)/VLOOKUP($A354,'2022'!$F$10:$N$469,8,FALSE))*1000,#N/A)</f>
        <v>#N/A</v>
      </c>
      <c r="BM354" s="196" t="e">
        <f>IFERROR((VLOOKUP($A354,'23 24'!$F$7:$M$408,6,FALSE)/VLOOKUP($A354,'2023'!$C$7:$N$469,9,FALSE))*1000,#N/A)</f>
        <v>#N/A</v>
      </c>
      <c r="BO354" s="196" t="e">
        <f>IFERROR((VLOOKUP($A354,'0910'!$F$10:$L$433,7,FALSE)/VLOOKUP($A354,'2010'!$C$5:$K$611,9,FALSE))*1000,#N/A)</f>
        <v>#N/A</v>
      </c>
      <c r="BP354" s="196" t="e">
        <f>IFERROR((VLOOKUP($A354,'1011'!$F$10:$L$433,7,FALSE)/VLOOKUP($A354,'2011'!$C$5:$K$611,9,FALSE))*1000,#N/A)</f>
        <v>#N/A</v>
      </c>
      <c r="BQ354" s="196">
        <f>IFERROR((VLOOKUP($A354,'1112'!$F$10:$L$408,7,FALSE)/VLOOKUP($A354,'2012'!$F$10:$M$460,8,FALSE))*1000,#N/A)</f>
        <v>3.8230196758079313</v>
      </c>
      <c r="BR354" s="196">
        <f>IFERROR((VLOOKUP($A354,'1213'!$F$10:$L$408,7,FALSE)/VLOOKUP($A354,'2013'!$F$10:$M$460,8,FALSE))*1000,#N/A)</f>
        <v>3.7046434914996191</v>
      </c>
      <c r="BS354" s="196">
        <f>IFERROR((VLOOKUP($A354,'1314'!$F$10:$L$408,7,FALSE)/VLOOKUP($A354,'2014'!$F$10:$M$460,8,FALSE))*1000,#N/A)</f>
        <v>4.1401595476118347</v>
      </c>
      <c r="BT354" s="196">
        <f>IFERROR((VLOOKUP($A354,'1415'!$F$10:$L$408,7,FALSE)/VLOOKUP($A354,'2015'!$F$10:$M$460,8,FALSE))*1000,#N/A)</f>
        <v>5.074611867557655</v>
      </c>
      <c r="BU354" s="196">
        <f>IFERROR((VLOOKUP($A354,'1516'!$F$10:$L$408,7,FALSE)/VLOOKUP($A354,'2016'!$F$10:$M$460,8,FALSE))*1000,#N/A)</f>
        <v>4.2400359155983445</v>
      </c>
      <c r="BV354" s="196">
        <f>IFERROR((VLOOKUP($A354,'1617'!$F$10:$L$408,7,FALSE)/VLOOKUP($A354,'2017'!$F$10:$M$460,8,FALSE))*1000,#N/A)</f>
        <v>5.2529857772932251</v>
      </c>
      <c r="BW354" s="196">
        <f>IFERROR((VLOOKUP($A354,'1718'!$F$10:$L$408,7,FALSE)/VLOOKUP($A354,'2018'!$F$10:$N$460,9,FALSE))*1000,#N/A)</f>
        <v>4.8247341473020882</v>
      </c>
      <c r="BX354" s="196">
        <f>IFERROR((VLOOKUP($A354,'1819'!$F$10:$L$408,7,FALSE)/VLOOKUP($A354,'2018'!$F$10:$N$460,9,FALSE))*1000,#N/A)</f>
        <v>4.0862544308782986</v>
      </c>
      <c r="BY354" s="196" t="e">
        <f>IFERROR((VLOOKUP($A354,'1920'!$F$10:$L$408,7,FALSE)/VLOOKUP($A354,'2019'!$F$10:$N$464,8,FALSE))*1000,#N/A)</f>
        <v>#N/A</v>
      </c>
      <c r="BZ354" s="196" t="e">
        <f>IFERROR((VLOOKUP($A354,'20 21'!$F$10:$L$408,7,FALSE)/VLOOKUP($A354,'2020'!$F$10:$N$469,8,FALSE))*1000,#N/A)</f>
        <v>#N/A</v>
      </c>
      <c r="CA354" s="196" t="e">
        <f>IFERROR((VLOOKUP($A354,'21 22'!$F$10:$L$408,7,FALSE)/VLOOKUP($A354,'2021'!$F$10:$N$469,8,FALSE))*1000,#N/A)</f>
        <v>#N/A</v>
      </c>
      <c r="CB354" s="196" t="e">
        <f>IFERROR((VLOOKUP($A354,'22 23'!$F$10:$L$408,7,FALSE)/VLOOKUP($A354,'2022'!$F$10:$N$469,8,FALSE))*1000,#N/A)</f>
        <v>#N/A</v>
      </c>
      <c r="CC354" s="196" t="e">
        <f>IFERROR((VLOOKUP($A354,'23 24'!$F$7:$M$408,7,FALSE)/VLOOKUP($A354,'2023'!$C$7:$N$469,9,FALSE))*1000,#N/A)</f>
        <v>#N/A</v>
      </c>
      <c r="CE354" s="198" t="e">
        <f>IFERROR((VLOOKUP($A354,'0910'!$F$10:$S$433,9,FALSE)/VLOOKUP($A354,'2010'!$C$5:$K$611,9,FALSE))*1000,#N/A)</f>
        <v>#N/A</v>
      </c>
      <c r="CF354" s="198" t="e">
        <f>IFERROR((VLOOKUP($A354,'1011'!$F$10:$S$433,10,FALSE)/VLOOKUP($A354,'2011'!$C$5:$K$611,9,FALSE))*1000,#N/A)</f>
        <v>#N/A</v>
      </c>
      <c r="CG354" s="198">
        <f>IFERROR((VLOOKUP($A354,'1112'!$F$10:$S$408,9,FALSE)/VLOOKUP($A354,'2012'!$F$10:$M$460,8,FALSE))*1000,#N/A)</f>
        <v>4.9954123763890301</v>
      </c>
      <c r="CH354" s="198">
        <f>IFERROR((VLOOKUP($A354,'1213'!$F$10:$S$408,9,FALSE)/VLOOKUP($A354,'2013'!$F$10:$M$460,8,FALSE))*1000,#N/A)</f>
        <v>4.1106318193351941</v>
      </c>
      <c r="CI354" s="198">
        <f>IFERROR((VLOOKUP($A354,'1314'!$F$10:$S$408,9,FALSE)/VLOOKUP($A354,'2014'!$F$10:$M$460,8,FALSE))*1000,#N/A)</f>
        <v>3.4333030394829849</v>
      </c>
      <c r="CJ354" s="198">
        <f>IFERROR((VLOOKUP($A354,'1415'!$F$10:$S$408,9,FALSE)/VLOOKUP($A354,'2015'!$F$10:$M$460,8,FALSE))*1000,#N/A)</f>
        <v>3.2155956388484146</v>
      </c>
      <c r="CK354" s="198">
        <f>IFERROR((VLOOKUP($A354,'1516'!$F$10:$S$408,9,FALSE)/VLOOKUP($A354,'2016'!$F$10:$M$460,8,FALSE))*1000,#N/A)</f>
        <v>4.5892153439417367</v>
      </c>
      <c r="CL354" s="198">
        <f>IFERROR((VLOOKUP($A354,'1617'!$F$10:$S$408,9,FALSE)/VLOOKUP($A354,'2017'!$F$10:$M$460,8,FALSE))*1000,#N/A)</f>
        <v>4.1627434461568962</v>
      </c>
      <c r="CM354" s="198">
        <f>IFERROR((VLOOKUP($A354,'1718'!$F$10:$S$408,9,FALSE)/VLOOKUP($A354,'2018'!$F$10:$N$460,9,FALSE))*1000,#N/A)</f>
        <v>4.4308782985427335</v>
      </c>
      <c r="CN354" s="198">
        <f>IFERROR((VLOOKUP($A354,'1819'!$F$10:$S$408,9,FALSE)/VLOOKUP($A354,'2018'!$F$10:$N$460,9,FALSE))*1000,#N/A)</f>
        <v>5.6124458448207957</v>
      </c>
      <c r="CO354" s="198" t="e">
        <f>IFERROR((VLOOKUP($A354,'1920'!$F$10:$S$408,9,FALSE)/VLOOKUP($A354,'2019'!$F$10:$N$464,8,FALSE))*1000,#N/A)</f>
        <v>#N/A</v>
      </c>
      <c r="CP354" s="198" t="e">
        <f>IFERROR((VLOOKUP($A354,'20 21'!$F$10:$S$408,9,FALSE)/VLOOKUP($A354,'2020'!$F$10:$N$469,8,FALSE))*1000,#N/A)</f>
        <v>#N/A</v>
      </c>
      <c r="CQ354" s="198" t="e">
        <f>IFERROR((VLOOKUP($A354,'21 22'!$F$10:$S$408,9,FALSE)/VLOOKUP($A354,'2021'!$F$10:$N$469,8,FALSE))*1000,#N/A)</f>
        <v>#N/A</v>
      </c>
      <c r="CR354" s="198" t="e">
        <f>IFERROR((VLOOKUP($A354,'22 23'!$F$10:$S$408,9,FALSE)/VLOOKUP($A354,'2022'!$F$10:$N$469,8,FALSE))*1000,#N/A)</f>
        <v>#N/A</v>
      </c>
      <c r="CS354" s="196" t="e">
        <f>IFERROR((VLOOKUP($A354,'23 24'!$F$7:$S$408,9,FALSE)/VLOOKUP($A354,'2023'!$C$7:$N$469,9,FALSE))*1000,#N/A)</f>
        <v>#N/A</v>
      </c>
      <c r="CU354" s="198" t="e">
        <f>IFERROR((VLOOKUP($A354,'0910'!$F$10:$S$433,10,FALSE)/VLOOKUP($A354,'2010'!$C$5:$K$611,9,FALSE))*1000,#N/A)</f>
        <v>#N/A</v>
      </c>
      <c r="CV354" s="198" t="e">
        <f>IFERROR((VLOOKUP($A354,'1011'!$F$10:$S$433,11,FALSE)/VLOOKUP($A354,'2011'!$C$5:$K$611,9,FALSE))*1000,#N/A)</f>
        <v>#N/A</v>
      </c>
      <c r="CW354" s="198">
        <f>IFERROR((VLOOKUP($A354,'1112'!$F$10:$S$408,10,FALSE)/VLOOKUP($A354,'2012'!$F$10:$M$460,8,FALSE))*1000,#N/A)</f>
        <v>1.0704455092262208</v>
      </c>
      <c r="CX354" s="198">
        <f>IFERROR((VLOOKUP($A354,'1213'!$F$10:$S$408,10,FALSE)/VLOOKUP($A354,'2013'!$F$10:$M$460,8,FALSE))*1000,#N/A)</f>
        <v>0.50748540979446843</v>
      </c>
      <c r="CY354" s="198">
        <f>IFERROR((VLOOKUP($A354,'1314'!$F$10:$S$408,10,FALSE)/VLOOKUP($A354,'2014'!$F$10:$M$460,8,FALSE))*1000,#N/A)</f>
        <v>1.0602847621932747</v>
      </c>
      <c r="CZ354" s="198">
        <f>IFERROR((VLOOKUP($A354,'1415'!$F$10:$S$408,10,FALSE)/VLOOKUP($A354,'2015'!$F$10:$M$460,8,FALSE))*1000,#N/A)</f>
        <v>0.7536552278550972</v>
      </c>
      <c r="DA354" s="198">
        <f>IFERROR((VLOOKUP($A354,'1516'!$F$10:$S$408,10,FALSE)/VLOOKUP($A354,'2016'!$F$10:$M$460,8,FALSE))*1000,#N/A)</f>
        <v>0.79812440764204118</v>
      </c>
      <c r="DB354" s="198">
        <f>IFERROR((VLOOKUP($A354,'1617'!$F$10:$S$408,10,FALSE)/VLOOKUP($A354,'2017'!$F$10:$M$460,8,FALSE))*1000,#N/A)</f>
        <v>0.74334704395658857</v>
      </c>
      <c r="DC354" s="198">
        <f>IFERROR((VLOOKUP($A354,'1718'!$F$10:$S$408,10,FALSE)/VLOOKUP($A354,'2018'!$F$10:$N$460,9,FALSE))*1000,#N/A)</f>
        <v>0.73847971642378885</v>
      </c>
      <c r="DD354" s="198">
        <f>IFERROR((VLOOKUP($A354,'1819'!$F$10:$S$408,10,FALSE)/VLOOKUP($A354,'2018'!$F$10:$N$460,9,FALSE))*1000,#N/A)</f>
        <v>0.59078377313903108</v>
      </c>
      <c r="DE354" s="198" t="e">
        <f>IFERROR((VLOOKUP($A354,'1920'!$F$10:$S$408,10,FALSE)/VLOOKUP($A354,'2019'!$F$10:$N$464,8,FALSE))*1000,#N/A)</f>
        <v>#N/A</v>
      </c>
      <c r="DF354" s="198" t="e">
        <f>IFERROR((VLOOKUP($A354,'20 21'!$F$10:$S$408,10,FALSE)/VLOOKUP($A354,'2020'!$F$10:$N$469,8,FALSE))*1000,#N/A)</f>
        <v>#N/A</v>
      </c>
      <c r="DG354" s="198" t="e">
        <f>IFERROR((VLOOKUP($A354,'21 22'!$F$10:$S$408,10,FALSE)/VLOOKUP($A354,'2021'!$F$10:$N$469,8,FALSE))*1000,#N/A)</f>
        <v>#N/A</v>
      </c>
      <c r="DH354" s="198" t="e">
        <f>IFERROR((VLOOKUP($A354,'22 23'!$F$10:$S$408,10,FALSE)/VLOOKUP($A354,'2022'!$F$10:$N$469,8,FALSE))*1000,#N/A)</f>
        <v>#N/A</v>
      </c>
      <c r="DI354" s="196" t="e">
        <f>IFERROR((VLOOKUP($A354,'23 24'!$F$7:$S$408,10,FALSE)/VLOOKUP($A354,'2023'!$C$7:$N$469,9,FALSE))*1000,#N/A)</f>
        <v>#N/A</v>
      </c>
      <c r="DK354" s="198" t="e">
        <f>IFERROR((VLOOKUP($A354,'0910'!$F$10:$S$433,11,FALSE)/VLOOKUP($A354,'2010'!$C$5:$K$611,9,FALSE))*1000,#N/A)</f>
        <v>#N/A</v>
      </c>
      <c r="DL354" s="198" t="e">
        <f>IFERROR((VLOOKUP($A354,'1011'!$F$10:$S$433,12,FALSE)/VLOOKUP($A354,'2011'!$C$5:$K$611,9,FALSE))*1000,#N/A)</f>
        <v>#N/A</v>
      </c>
      <c r="DM354" s="198">
        <f>IFERROR((VLOOKUP($A354,'1112'!$F$10:$S$408,11,FALSE)/VLOOKUP($A354,'2012'!$F$10:$M$460,8,FALSE))*1000,#N/A)</f>
        <v>0</v>
      </c>
      <c r="DN354" s="198">
        <f>IFERROR((VLOOKUP($A354,'1213'!$F$10:$S$408,11,FALSE)/VLOOKUP($A354,'2013'!$F$10:$M$460,8,FALSE))*1000,#N/A)</f>
        <v>5.0748540979446845E-2</v>
      </c>
      <c r="DO354" s="198">
        <f>IFERROR((VLOOKUP($A354,'1314'!$F$10:$S$408,11,FALSE)/VLOOKUP($A354,'2014'!$F$10:$M$460,8,FALSE))*1000,#N/A)</f>
        <v>0</v>
      </c>
      <c r="DP354" s="198">
        <f>IFERROR((VLOOKUP($A354,'1415'!$F$10:$S$408,11,FALSE)/VLOOKUP($A354,'2015'!$F$10:$M$460,8,FALSE))*1000,#N/A)</f>
        <v>0</v>
      </c>
      <c r="DQ354" s="198">
        <f>IFERROR((VLOOKUP($A354,'1516'!$F$10:$S$408,11,FALSE)/VLOOKUP($A354,'2016'!$F$10:$M$460,8,FALSE))*1000,#N/A)</f>
        <v>0</v>
      </c>
      <c r="DR354" s="198">
        <f>IFERROR((VLOOKUP($A354,'1617'!$F$10:$S$408,11,FALSE)/VLOOKUP($A354,'2017'!$F$10:$M$460,8,FALSE))*1000,#N/A)</f>
        <v>0</v>
      </c>
      <c r="DS354" s="198">
        <f>IFERROR((VLOOKUP($A354,'1718'!$F$10:$S$408,11,FALSE)/VLOOKUP($A354,'2018'!$F$10:$N$460,9,FALSE))*1000,#N/A)</f>
        <v>0</v>
      </c>
      <c r="DT354" s="198">
        <f>IFERROR((VLOOKUP($A354,'1819'!$F$10:$S$408,11,FALSE)/VLOOKUP($A354,'2018'!$F$10:$N$460,9,FALSE))*1000,#N/A)</f>
        <v>0</v>
      </c>
      <c r="DU354" s="198" t="e">
        <f>IFERROR((VLOOKUP($A354,'1920'!$F$10:$S$408,11,FALSE)/VLOOKUP($A354,'2019'!$F$10:$N$464,8,FALSE))*1000,#N/A)</f>
        <v>#N/A</v>
      </c>
      <c r="DV354" s="198" t="e">
        <f>IFERROR((VLOOKUP($A354,'20 21'!$F$10:$S$408,11,FALSE)/VLOOKUP($A354,'2020'!$F$10:$N$469,8,FALSE))*1000,#N/A)</f>
        <v>#N/A</v>
      </c>
      <c r="DW354" s="198" t="e">
        <f>IFERROR((VLOOKUP($A354,'21 22'!$F$10:$S$408,11,FALSE)/VLOOKUP($A354,'2021'!$F$10:$N$469,8,FALSE))*1000,#N/A)</f>
        <v>#N/A</v>
      </c>
      <c r="DX354" s="198" t="e">
        <f>IFERROR((VLOOKUP($A354,'22 23'!$F$10:$S$408,11,FALSE)/VLOOKUP($A354,'2022'!$F$10:$N$464,8,FALSE))*1000,#N/A)</f>
        <v>#N/A</v>
      </c>
      <c r="DY354" s="196" t="e">
        <f>IFERROR((VLOOKUP($A354,'23 24'!$F$7:$S$408,11,FALSE)/VLOOKUP($A354,'2023'!$C$7:$N$469,9,FALSE))*1000,#N/A)</f>
        <v>#N/A</v>
      </c>
      <c r="EA354" s="198" t="e">
        <f>IFERROR((VLOOKUP($A354,'0910'!$F$10:$S$433,12,FALSE)/VLOOKUP($A354,'2010'!$C$5:$K$611,9,FALSE))*1000,#N/A)</f>
        <v>#N/A</v>
      </c>
      <c r="EB354" s="198" t="e">
        <f>IFERROR((VLOOKUP($A354,'1011'!$F$10:$S$433,13,FALSE)/VLOOKUP($A354,'2011'!$C$5:$K$611,9,FALSE))*1000,#N/A)</f>
        <v>#N/A</v>
      </c>
      <c r="EC354" s="198">
        <f>IFERROR((VLOOKUP($A354,'1112'!$F$10:$S$408,12,FALSE)/VLOOKUP($A354,'2012'!$F$10:$M$460,8,FALSE))*1000,#N/A)</f>
        <v>6.0658578856152516</v>
      </c>
      <c r="ED354" s="198">
        <f>IFERROR((VLOOKUP($A354,'1213'!$F$10:$S$408,12,FALSE)/VLOOKUP($A354,'2013'!$F$10:$M$460,8,FALSE))*1000,#N/A)</f>
        <v>4.6688657701091092</v>
      </c>
      <c r="EE354" s="198">
        <f>IFERROR((VLOOKUP($A354,'1314'!$F$10:$S$408,12,FALSE)/VLOOKUP($A354,'2014'!$F$10:$M$460,8,FALSE))*1000,#N/A)</f>
        <v>4.4935878016762594</v>
      </c>
      <c r="EF354" s="198">
        <f>IFERROR((VLOOKUP($A354,'1415'!$F$10:$S$408,12,FALSE)/VLOOKUP($A354,'2015'!$F$10:$M$460,8,FALSE))*1000,#N/A)</f>
        <v>3.9692508667035127</v>
      </c>
      <c r="EG354" s="198">
        <f>IFERROR((VLOOKUP($A354,'1516'!$F$10:$S$408,12,FALSE)/VLOOKUP($A354,'2016'!$F$10:$M$460,8,FALSE))*1000,#N/A)</f>
        <v>5.3873397515837782</v>
      </c>
      <c r="EH354" s="198">
        <f>IFERROR((VLOOKUP($A354,'1617'!$F$10:$S$408,12,FALSE)/VLOOKUP($A354,'2017'!$F$10:$M$460,8,FALSE))*1000,#N/A)</f>
        <v>4.9060904901134847</v>
      </c>
      <c r="EI354" s="198">
        <f>IFERROR((VLOOKUP($A354,'1718'!$F$10:$S$408,12,FALSE)/VLOOKUP($A354,'2018'!$F$10:$N$460,9,FALSE))*1000,#N/A)</f>
        <v>5.1693580149665221</v>
      </c>
      <c r="EJ354" s="198">
        <f>IFERROR((VLOOKUP($A354,'1819'!$F$10:$S$408,12,FALSE)/VLOOKUP($A354,'2018'!$F$10:$N$460,9,FALSE))*1000,#N/A)</f>
        <v>6.2032296179598267</v>
      </c>
      <c r="EK354" s="198" t="e">
        <f>IFERROR((VLOOKUP($A354,'1920'!$F$10:$S$408,12,FALSE)/VLOOKUP($A354,'2019'!$F$10:$N$464,8,FALSE))*1000,#N/A)</f>
        <v>#N/A</v>
      </c>
      <c r="EL354" s="198" t="e">
        <f>IFERROR((VLOOKUP($A354,'20 21'!$F$10:$S$408,12,FALSE)/VLOOKUP($A354,'2020'!$F$10:$N$469,8,FALSE))*1000,#N/A)</f>
        <v>#N/A</v>
      </c>
      <c r="EM354" s="198" t="e">
        <f>IFERROR((VLOOKUP($A354,'21 22'!$F$10:$S$408,12,FALSE)/VLOOKUP($A354,'2021'!$F$10:$N$469,8,FALSE))*1000,#N/A)</f>
        <v>#N/A</v>
      </c>
      <c r="EN354" s="198" t="e">
        <f>IFERROR((VLOOKUP($A354,'22 23'!$F$10:$S$408,12,FALSE)/VLOOKUP($A354,'2022'!$F$10:$N$469,8,FALSE))*1000,#N/A)</f>
        <v>#N/A</v>
      </c>
      <c r="EO354" s="196" t="e">
        <f>IFERROR((VLOOKUP($A354,'23 24'!$F$7:$S$408,12,FALSE)/VLOOKUP($A354,'2023'!$C$7:$N$469,9,FALSE))*1000,#N/A)</f>
        <v>#N/A</v>
      </c>
    </row>
    <row r="355" spans="1:145" x14ac:dyDescent="0.3">
      <c r="A355" t="s">
        <v>635</v>
      </c>
      <c r="B355" t="s">
        <v>1741</v>
      </c>
      <c r="C355" t="str">
        <f>IF(VLOOKUP($A355,'0910'!$F$10:$L$433,1,FALSE)=VLOOKUP($A355,'2010'!$C$5:$K$611,1,FALSE),VLOOKUP($A355,'0910'!$F$10:$L$433,1,FALSE),FALSE)</f>
        <v>East Sussex</v>
      </c>
      <c r="D355" t="str">
        <f>IF(VLOOKUP($A355,'1011'!$F$10:$L$433,1,FALSE)=VLOOKUP($A355,'2011'!$C$5:$K$611,1,FALSE),VLOOKUP($A355,'1011'!$F$10:$L$433,1,FALSE),FALSE)</f>
        <v>East Sussex</v>
      </c>
      <c r="E355" t="str">
        <f>IF(VLOOKUP(A355,'1112'!$F$10:$L$408,1,FALSE)=VLOOKUP(A355,'2012'!$F$10:$M$460,1,FALSE),VLOOKUP(A355,'1112'!$F$10:$L$408,1,FALSE),FALSE)</f>
        <v>East Sussex</v>
      </c>
      <c r="F355" t="str">
        <f>IF(VLOOKUP($A355,'1213'!$F$10:$L$408,1,FALSE)=VLOOKUP($A355,'2013'!$F$10:$M$460,1,FALSE),VLOOKUP($A355,'1213'!$F$10:$L$408,1,FALSE),FALSE)</f>
        <v>East Sussex</v>
      </c>
      <c r="G355" t="str">
        <f>IF(VLOOKUP($A355,'1314'!$F$10:$L$408,1,FALSE)=VLOOKUP($A355,'2014'!$F$10:$M$460,1,FALSE),VLOOKUP($A355,'1314'!$F$10:$L$408,1,FALSE),FALSE)</f>
        <v>East Sussex</v>
      </c>
      <c r="H355" t="str">
        <f>IF(VLOOKUP($A355,'1415'!$F$10:$L$408,1,FALSE)=VLOOKUP($A355,'2015'!$F$10:$M$460,1,FALSE),VLOOKUP($A355,'1415'!$F$10:$L$408,1,FALSE),FALSE)</f>
        <v>East Sussex</v>
      </c>
      <c r="I355" t="str">
        <f>IF(VLOOKUP($A355,'1516'!$F$10:$L$408,1,FALSE)=VLOOKUP($A355,'2015'!$F$10:$M$460,1,FALSE),VLOOKUP($A355,'1516'!$F$10:$L$408,1,FALSE),FALSE)</f>
        <v>East Sussex</v>
      </c>
      <c r="J355" t="str">
        <f>IF(VLOOKUP($A355,'1617'!$F$10:$L$408,1,FALSE)=VLOOKUP($A355,'2016'!$F$10:$M$460,1,FALSE),VLOOKUP($A355,'1617'!$F$10:$L$408,1,FALSE),FALSE)</f>
        <v>East Sussex</v>
      </c>
      <c r="K355" t="str">
        <f>IF(VLOOKUP($A355,'1718'!$F$10:$M$408,1,FALSE)=VLOOKUP($A355,'2017'!$F$10:$M$460,1,FALSE),VLOOKUP($A355,'1718'!$F$10:$M$408,1,FALSE),FALSE)</f>
        <v>East Sussex</v>
      </c>
      <c r="L355" t="str">
        <f>IF(VLOOKUP($A355,'1819'!$F$10:$M$408,1,FALSE)=VLOOKUP($A355,'2018'!$F$10:$M$460,1,FALSE),VLOOKUP($A355,'1819'!$F$10:$M$408,1,FALSE),FALSE)</f>
        <v>East Sussex</v>
      </c>
      <c r="M355" t="str">
        <f>IF(VLOOKUP($A355,'1920'!$F$10:$M$408,1,FALSE)=VLOOKUP($A355,'2019'!$F$10:$M$464,1,FALSE),VLOOKUP($A355,'1920'!$F$10:$M$408,1,FALSE),FALSE)</f>
        <v>East Sussex</v>
      </c>
      <c r="N355" t="str">
        <f>IF(VLOOKUP($A355,'20 21'!$F$10:$N$408,1,FALSE)=VLOOKUP($A355,'2020'!$F$10:$O$464,1,FALSE),VLOOKUP($A355,'20 21'!$F$10:$N$408,1,FALSE),FALSE)</f>
        <v>East Sussex</v>
      </c>
      <c r="O355" t="str">
        <f>IF(VLOOKUP($A355,'21 22'!$F$10:$N$408,1,FALSE)=VLOOKUP($A355,'2021'!$F$10:$O$464,1,FALSE),VLOOKUP($A355,'21 22'!$F$10:$N$408,1,FALSE),FALSE)</f>
        <v>East Sussex</v>
      </c>
      <c r="P355" t="str">
        <f>IF(VLOOKUP($A355,'22 23'!$F$10:$N$408,1,FALSE)=VLOOKUP($A355,'2022'!$F$10:$O$464,1,FALSE),VLOOKUP($A355,'22 23'!$F$10:$N$408,1,FALSE),FALSE)</f>
        <v>East Sussex</v>
      </c>
      <c r="Q355" t="str">
        <f>IF(VLOOKUP($A355,'23 24'!$F$7:$N$408,1,FALSE)=VLOOKUP($A355,'2023'!$C$7:$O$468,1,FALSE),VLOOKUP($A355,'23 24'!$F$7:$N$408,1,FALSE),FALSE)</f>
        <v>East Sussex</v>
      </c>
      <c r="S355" s="196">
        <f>IFERROR((VLOOKUP($A355,'0910'!$F$10:$L$433,4,FALSE)/VLOOKUP($A355,'2010'!$C$5:$K$611,9,FALSE))*1000,#N/A)</f>
        <v>2.6911770794518279</v>
      </c>
      <c r="T355" s="196" t="e">
        <f>IFERROR((VLOOKUP($A355,'1011'!$F$10:$L$433,4,FALSE)/VLOOKUP($A355,'2011'!$C$5:$K$611,9,FALSE))*1000,#N/A)</f>
        <v>#N/A</v>
      </c>
      <c r="U355" s="196">
        <f>IFERROR((VLOOKUP($A355,'1112'!$F$10:$L$408,4,FALSE)/VLOOKUP($A355,'2012'!$F$10:$M$460,8,FALSE))*1000,#N/A)</f>
        <v>4.0836327997386475</v>
      </c>
      <c r="V355" s="196">
        <f>IFERROR((VLOOKUP($A355,'1213'!$F$10:$L$408,4,FALSE)/VLOOKUP($A355,'2013'!$F$10:$M$460,8,FALSE))*1000,#N/A)</f>
        <v>4.3057925095458609</v>
      </c>
      <c r="W355" s="196">
        <f>IFERROR((VLOOKUP($A355,'1314'!$F$10:$L$408,4,FALSE)/VLOOKUP($A355,'2014'!$F$10:$M$460,8,FALSE))*1000,#N/A)</f>
        <v>3.8803556992724331</v>
      </c>
      <c r="X355" s="196">
        <f>IFERROR((VLOOKUP($A355,'1415'!$F$10:$L$408,4,FALSE)/VLOOKUP($A355,'2015'!$F$10:$M$460,8,FALSE))*1000,#N/A)</f>
        <v>2.6927095892613133</v>
      </c>
      <c r="Y355" s="196">
        <f>IFERROR((VLOOKUP($A355,'1516'!$F$10:$L$408,4,FALSE)/VLOOKUP($A355,'2016'!$F$10:$M$460,8,FALSE))*1000,#N/A)</f>
        <v>3.8748851515998881</v>
      </c>
      <c r="Z355" s="196">
        <f>IFERROR((VLOOKUP($A355,'1617'!$F$10:$L$408,4,FALSE)/VLOOKUP($A355,'2017'!$F$10:$M$460,8,FALSE))*1000,#N/A)</f>
        <v>3.4553975693065375</v>
      </c>
      <c r="AA355" s="196">
        <f>IFERROR((VLOOKUP($A355,'1718'!$F$10:$L$408,4,FALSE)/VLOOKUP($A355,'2018'!$F$10:$N$460,9,FALSE))*1000,#N/A)</f>
        <v>3.5958430473781955</v>
      </c>
      <c r="AB355" s="196">
        <f>IFERROR((VLOOKUP($A355,'1819'!$F$10:$L$408,4,FALSE)/VLOOKUP($A355,'2018'!$F$10:$N$460,9,FALSE))*1000,#N/A)</f>
        <v>3.9514758762397757</v>
      </c>
      <c r="AC355" s="196">
        <f>IFERROR((VLOOKUP($A355,'1920'!$F$10:$L$408,4,FALSE)/VLOOKUP($A355,'2019'!$F$10:$N$464,8,FALSE))*1000,#N/A)</f>
        <v>3.6494774968508543</v>
      </c>
      <c r="AD355" s="196">
        <f>IFERROR((VLOOKUP($A355,'20 21'!$F$10:$L$408,4,FALSE)/VLOOKUP($A355,'2020'!$F$10:$N$464,8,FALSE))*1000,#N/A)</f>
        <v>3.8560546484738785</v>
      </c>
      <c r="AE355" s="196">
        <f>IFERROR((VLOOKUP($A355,'21 22'!$F$10:$L$408,4,FALSE)/VLOOKUP($A355,'2021'!$F$10:$N$464,8,FALSE))*1000,#N/A)</f>
        <v>5.0330828406719554</v>
      </c>
      <c r="AF355" s="196">
        <f>IFERROR((VLOOKUP($A355,'22 23'!$F$10:$L$408,4,FALSE)/VLOOKUP($A355,'2022'!$F$10:$N$464,8,FALSE))*1000,#N/A)</f>
        <v>5.2337685827647382</v>
      </c>
      <c r="AG355" s="196">
        <f>IFERROR((VLOOKUP($A355,'23 24'!$F$7:$M$408,4,FALSE)/VLOOKUP($A355,'2023'!$C$7:$N$469,9,FALSE))*1000,#N/A)</f>
        <v>5.6814065484883267</v>
      </c>
      <c r="AI355" s="196">
        <f>IFERROR((VLOOKUP($A355,'0910'!$F$10:$L$433,5,FALSE)/VLOOKUP($A355,'2010'!$C$5:$K$611,9,FALSE))*1000,#N/A)</f>
        <v>0.70384631308740109</v>
      </c>
      <c r="AJ355" s="196" t="e">
        <f>IFERROR((VLOOKUP($A355,'1011'!$F$10:$L$433,5,FALSE)/VLOOKUP($A355,'2011'!$C$5:$K$611,9,FALSE))*1000,#N/A)</f>
        <v>#N/A</v>
      </c>
      <c r="AK355" s="196">
        <f>IFERROR((VLOOKUP($A355,'1112'!$F$10:$L$408,5,FALSE)/VLOOKUP($A355,'2012'!$F$10:$M$460,8,FALSE))*1000,#N/A)</f>
        <v>0.73505390395295656</v>
      </c>
      <c r="AL355" s="196">
        <f>IFERROR((VLOOKUP($A355,'1213'!$F$10:$L$408,5,FALSE)/VLOOKUP($A355,'2013'!$F$10:$M$460,8,FALSE))*1000,#N/A)</f>
        <v>0.97489641725566656</v>
      </c>
      <c r="AM355" s="196">
        <f>IFERROR((VLOOKUP($A355,'1314'!$F$10:$L$408,5,FALSE)/VLOOKUP($A355,'2014'!$F$10:$M$460,8,FALSE))*1000,#N/A)</f>
        <v>0.40420371867421179</v>
      </c>
      <c r="AN355" s="196">
        <f>IFERROR((VLOOKUP($A355,'1415'!$F$10:$L$408,5,FALSE)/VLOOKUP($A355,'2015'!$F$10:$M$460,8,FALSE))*1000,#N/A)</f>
        <v>0.76360421188007388</v>
      </c>
      <c r="AO355" s="196">
        <f>IFERROR((VLOOKUP($A355,'1516'!$F$10:$L$408,5,FALSE)/VLOOKUP($A355,'2016'!$F$10:$M$460,8,FALSE))*1000,#N/A)</f>
        <v>0.39947269604122559</v>
      </c>
      <c r="AP355" s="196">
        <f>IFERROR((VLOOKUP($A355,'1617'!$F$10:$L$408,5,FALSE)/VLOOKUP($A355,'2017'!$F$10:$M$460,8,FALSE))*1000,#N/A)</f>
        <v>1.0326475494479308</v>
      </c>
      <c r="AQ355" s="196">
        <f>IFERROR((VLOOKUP($A355,'1718'!$F$10:$L$408,5,FALSE)/VLOOKUP($A355,'2018'!$F$10:$N$460,9,FALSE))*1000,#N/A)</f>
        <v>0.6717508989607619</v>
      </c>
      <c r="AR355" s="196">
        <f>IFERROR((VLOOKUP($A355,'1819'!$F$10:$L$408,5,FALSE)/VLOOKUP($A355,'2018'!$F$10:$N$460,9,FALSE))*1000,#N/A)</f>
        <v>1.2249575216343305</v>
      </c>
      <c r="AS355" s="196">
        <f>IFERROR((VLOOKUP($A355,'1920'!$F$10:$L$408,5,FALSE)/VLOOKUP($A355,'2019'!$F$10:$N$464,8,FALSE))*1000,#N/A)</f>
        <v>1.2164924989502848</v>
      </c>
      <c r="AT355" s="196">
        <f>IFERROR((VLOOKUP($A355,'20 21'!$F$10:$L$408,5,FALSE)/VLOOKUP($A355,'2020'!$F$10:$N$464,8,FALSE))*1000,#N/A)</f>
        <v>1.7527521129426722</v>
      </c>
      <c r="AU355" s="196">
        <f>IFERROR((VLOOKUP($A355,'21 22'!$F$10:$L$408,5,FALSE)/VLOOKUP($A355,'2021'!$F$10:$N$464,8,FALSE))*1000,#N/A)</f>
        <v>1.471208830350264</v>
      </c>
      <c r="AV355" s="196">
        <f>IFERROR((VLOOKUP($A355,'22 23'!$F$10:$L$408,5,FALSE)/VLOOKUP($A355,'2022'!$F$10:$N$464,8,FALSE))*1000,#N/A)</f>
        <v>1.5393437008131583</v>
      </c>
      <c r="AW355" s="196">
        <f>IFERROR((VLOOKUP($A355,'23 24'!$F$7:$M$408,5,FALSE)/VLOOKUP($A355,'2023'!$C$7:$N$469,9,FALSE))*1000,#N/A)</f>
        <v>1.4489493210909825</v>
      </c>
      <c r="AY355" s="196">
        <f>IFERROR((VLOOKUP($A355,'0910'!$F$10:$L$433,6,FALSE)/VLOOKUP($A355,'2010'!$C$5:$K$611,9,FALSE))*1000,#N/A)</f>
        <v>0</v>
      </c>
      <c r="AZ355" s="196" t="e">
        <f>IFERROR((VLOOKUP($A355,'1011'!$F$10:$L$433,6,FALSE)/VLOOKUP($A355,'2011'!$C$5:$K$611,9,FALSE))*1000,#N/A)</f>
        <v>#N/A</v>
      </c>
      <c r="BA355" s="196">
        <f>IFERROR((VLOOKUP($A355,'1112'!$F$10:$L$408,6,FALSE)/VLOOKUP($A355,'2012'!$F$10:$M$460,8,FALSE))*1000,#N/A)</f>
        <v>0</v>
      </c>
      <c r="BB355" s="196">
        <f>IFERROR((VLOOKUP($A355,'1213'!$F$10:$L$408,6,FALSE)/VLOOKUP($A355,'2013'!$F$10:$M$460,8,FALSE))*1000,#N/A)</f>
        <v>0</v>
      </c>
      <c r="BC355" s="196">
        <f>IFERROR((VLOOKUP($A355,'1314'!$F$10:$L$408,6,FALSE)/VLOOKUP($A355,'2014'!$F$10:$M$460,8,FALSE))*1000,#N/A)</f>
        <v>0</v>
      </c>
      <c r="BD355" s="196">
        <f>IFERROR((VLOOKUP($A355,'1415'!$F$10:$L$408,6,FALSE)/VLOOKUP($A355,'2015'!$F$10:$M$460,8,FALSE))*1000,#N/A)</f>
        <v>0</v>
      </c>
      <c r="BE355" s="196">
        <f>IFERROR((VLOOKUP($A355,'1516'!$F$10:$L$408,6,FALSE)/VLOOKUP($A355,'2016'!$F$10:$M$460,8,FALSE))*1000,#N/A)</f>
        <v>0</v>
      </c>
      <c r="BF355" s="196">
        <f>IFERROR((VLOOKUP($A355,'1617'!$F$10:$L$408,6,FALSE)/VLOOKUP($A355,'2017'!$F$10:$M$460,8,FALSE))*1000,#N/A)</f>
        <v>0</v>
      </c>
      <c r="BG355" s="196">
        <f>IFERROR((VLOOKUP($A355,'1718'!$F$10:$L$408,6,FALSE)/VLOOKUP($A355,'2018'!$F$10:$N$460,9,FALSE))*1000,#N/A)</f>
        <v>0</v>
      </c>
      <c r="BH355" s="196">
        <f>IFERROR((VLOOKUP($A355,'1819'!$F$10:$L$408,6,FALSE)/VLOOKUP($A355,'2018'!$F$10:$N$460,9,FALSE))*1000,#N/A)</f>
        <v>3.9514758762397753E-2</v>
      </c>
      <c r="BI355" s="196">
        <f>IFERROR((VLOOKUP($A355,'1920'!$F$10:$L$408,6,FALSE)/VLOOKUP($A355,'2019'!$F$10:$N$464,8,FALSE))*1000,#N/A)</f>
        <v>3.9241693514525312E-2</v>
      </c>
      <c r="BJ355" s="196">
        <f>IFERROR((VLOOKUP($A355,'20 21'!$F$10:$L$408,6,FALSE)/VLOOKUP($A355,'2020'!$F$10:$N$469,8,FALSE))*1000,#N/A)</f>
        <v>0</v>
      </c>
      <c r="BK355" s="196">
        <f>IFERROR((VLOOKUP($A355,'21 22'!$F$10:$L$408,6,FALSE)/VLOOKUP($A355,'2021'!$F$10:$N$469,8,FALSE))*1000,#N/A)</f>
        <v>0</v>
      </c>
      <c r="BL355" s="196">
        <f>IFERROR((VLOOKUP($A355,'22 23'!$F$10:$L$408,6,FALSE)/VLOOKUP($A355,'2022'!$F$10:$N$469,8,FALSE))*1000,#N/A)</f>
        <v>0</v>
      </c>
      <c r="BM355" s="196">
        <f>IFERROR((VLOOKUP($A355,'23 24'!$F$7:$M$408,6,FALSE)/VLOOKUP($A355,'2023'!$C$7:$N$469,9,FALSE))*1000,#N/A)</f>
        <v>0</v>
      </c>
      <c r="BO355" s="196">
        <f>IFERROR((VLOOKUP($A355,'0910'!$F$10:$L$433,7,FALSE)/VLOOKUP($A355,'2010'!$C$5:$K$611,9,FALSE))*1000,#N/A)</f>
        <v>3.3950233925392292</v>
      </c>
      <c r="BP355" s="196" t="e">
        <f>IFERROR((VLOOKUP($A355,'1011'!$F$10:$L$433,7,FALSE)/VLOOKUP($A355,'2011'!$C$5:$K$611,9,FALSE))*1000,#N/A)</f>
        <v>#N/A</v>
      </c>
      <c r="BQ355" s="196">
        <f>IFERROR((VLOOKUP($A355,'1112'!$F$10:$L$408,7,FALSE)/VLOOKUP($A355,'2012'!$F$10:$M$460,8,FALSE))*1000,#N/A)</f>
        <v>4.8186867036916041</v>
      </c>
      <c r="BR355" s="196">
        <f>IFERROR((VLOOKUP($A355,'1213'!$F$10:$L$408,7,FALSE)/VLOOKUP($A355,'2013'!$F$10:$M$460,8,FALSE))*1000,#N/A)</f>
        <v>5.2806889268015276</v>
      </c>
      <c r="BS355" s="196">
        <f>IFERROR((VLOOKUP($A355,'1314'!$F$10:$L$408,7,FALSE)/VLOOKUP($A355,'2014'!$F$10:$M$460,8,FALSE))*1000,#N/A)</f>
        <v>4.2845594179466451</v>
      </c>
      <c r="BT355" s="196">
        <f>IFERROR((VLOOKUP($A355,'1415'!$F$10:$L$408,7,FALSE)/VLOOKUP($A355,'2015'!$F$10:$M$460,8,FALSE))*1000,#N/A)</f>
        <v>3.4563138011413876</v>
      </c>
      <c r="BU355" s="196">
        <f>IFERROR((VLOOKUP($A355,'1516'!$F$10:$L$408,7,FALSE)/VLOOKUP($A355,'2016'!$F$10:$M$460,8,FALSE))*1000,#N/A)</f>
        <v>4.3143051172452358</v>
      </c>
      <c r="BV355" s="196">
        <f>IFERROR((VLOOKUP($A355,'1617'!$F$10:$L$408,7,FALSE)/VLOOKUP($A355,'2017'!$F$10:$M$460,8,FALSE))*1000,#N/A)</f>
        <v>4.4880451187544681</v>
      </c>
      <c r="BW355" s="196">
        <f>IFERROR((VLOOKUP($A355,'1718'!$F$10:$L$408,7,FALSE)/VLOOKUP($A355,'2018'!$F$10:$N$460,9,FALSE))*1000,#N/A)</f>
        <v>4.2675939463389581</v>
      </c>
      <c r="BX355" s="196">
        <f>IFERROR((VLOOKUP($A355,'1819'!$F$10:$L$408,7,FALSE)/VLOOKUP($A355,'2018'!$F$10:$N$460,9,FALSE))*1000,#N/A)</f>
        <v>5.2159481566365038</v>
      </c>
      <c r="BY355" s="196">
        <f>IFERROR((VLOOKUP($A355,'1920'!$F$10:$L$408,7,FALSE)/VLOOKUP($A355,'2019'!$F$10:$N$464,8,FALSE))*1000,#N/A)</f>
        <v>4.9444533828301891</v>
      </c>
      <c r="BZ355" s="196">
        <f>IFERROR((VLOOKUP($A355,'20 21'!$F$10:$L$408,7,FALSE)/VLOOKUP($A355,'2020'!$F$10:$N$469,8,FALSE))*1000,#N/A)</f>
        <v>5.6088067614165507</v>
      </c>
      <c r="CA355" s="196">
        <f>IFERROR((VLOOKUP($A355,'21 22'!$F$10:$L$408,7,FALSE)/VLOOKUP($A355,'2021'!$F$10:$N$469,8,FALSE))*1000,#N/A)</f>
        <v>6.465575649170896</v>
      </c>
      <c r="CB355" s="196">
        <f>IFERROR((VLOOKUP($A355,'22 23'!$F$10:$L$408,7,FALSE)/VLOOKUP($A355,'2022'!$F$10:$N$469,8,FALSE))*1000,#N/A)</f>
        <v>6.8115958760982256</v>
      </c>
      <c r="CC355" s="196">
        <f>IFERROR((VLOOKUP($A355,'23 24'!$F$7:$M$408,7,FALSE)/VLOOKUP($A355,'2023'!$C$7:$N$469,9,FALSE))*1000,#N/A)</f>
        <v>7.1303558695793097</v>
      </c>
      <c r="CE355" s="198">
        <f>IFERROR((VLOOKUP($A355,'0910'!$F$10:$S$433,9,FALSE)/VLOOKUP($A355,'2010'!$C$5:$K$611,9,FALSE))*1000,#N/A)</f>
        <v>3.2708152196414524</v>
      </c>
      <c r="CF355" s="198" t="e">
        <f>IFERROR((VLOOKUP($A355,'1011'!$F$10:$S$433,10,FALSE)/VLOOKUP($A355,'2011'!$C$5:$K$611,9,FALSE))*1000,#N/A)</f>
        <v>#N/A</v>
      </c>
      <c r="CG355" s="198">
        <f>IFERROR((VLOOKUP($A355,'1112'!$F$10:$S$408,9,FALSE)/VLOOKUP($A355,'2012'!$F$10:$M$460,8,FALSE))*1000,#N/A)</f>
        <v>4.3694870957203529</v>
      </c>
      <c r="CH355" s="198">
        <f>IFERROR((VLOOKUP($A355,'1213'!$F$10:$S$408,9,FALSE)/VLOOKUP($A355,'2013'!$F$10:$M$460,8,FALSE))*1000,#N/A)</f>
        <v>3.493378828499472</v>
      </c>
      <c r="CI355" s="198">
        <f>IFERROR((VLOOKUP($A355,'1314'!$F$10:$S$408,9,FALSE)/VLOOKUP($A355,'2014'!$F$10:$M$460,8,FALSE))*1000,#N/A)</f>
        <v>4.0420371867421183</v>
      </c>
      <c r="CJ355" s="198">
        <f>IFERROR((VLOOKUP($A355,'1415'!$F$10:$S$408,9,FALSE)/VLOOKUP($A355,'2015'!$F$10:$M$460,8,FALSE))*1000,#N/A)</f>
        <v>3.3357447150550597</v>
      </c>
      <c r="CK355" s="198">
        <f>IFERROR((VLOOKUP($A355,'1516'!$F$10:$S$408,9,FALSE)/VLOOKUP($A355,'2016'!$F$10:$M$460,8,FALSE))*1000,#N/A)</f>
        <v>2.516677985059721</v>
      </c>
      <c r="CL355" s="198">
        <f>IFERROR((VLOOKUP($A355,'1617'!$F$10:$S$408,9,FALSE)/VLOOKUP($A355,'2017'!$F$10:$M$460,8,FALSE))*1000,#N/A)</f>
        <v>3.2568115021050121</v>
      </c>
      <c r="CM355" s="198">
        <f>IFERROR((VLOOKUP($A355,'1718'!$F$10:$S$408,9,FALSE)/VLOOKUP($A355,'2018'!$F$10:$N$460,9,FALSE))*1000,#N/A)</f>
        <v>3.3192397360414114</v>
      </c>
      <c r="CN355" s="198">
        <f>IFERROR((VLOOKUP($A355,'1819'!$F$10:$S$408,9,FALSE)/VLOOKUP($A355,'2018'!$F$10:$N$460,9,FALSE))*1000,#N/A)</f>
        <v>3.2797249772790136</v>
      </c>
      <c r="CO355" s="198">
        <f>IFERROR((VLOOKUP($A355,'1920'!$F$10:$S$408,9,FALSE)/VLOOKUP($A355,'2019'!$F$10:$N$464,8,FALSE))*1000,#N/A)</f>
        <v>4.3558279801123092</v>
      </c>
      <c r="CP355" s="198">
        <f>IFERROR((VLOOKUP($A355,'20 21'!$F$10:$S$408,9,FALSE)/VLOOKUP($A355,'2020'!$F$10:$N$469,8,FALSE))*1000,#N/A)</f>
        <v>3.4665541789310628</v>
      </c>
      <c r="CQ355" s="198">
        <f>IFERROR((VLOOKUP($A355,'21 22'!$F$10:$S$408,9,FALSE)/VLOOKUP($A355,'2021'!$F$10:$N$469,8,FALSE))*1000,#N/A)</f>
        <v>4.336194447348146</v>
      </c>
      <c r="CR355" s="198">
        <f>IFERROR((VLOOKUP($A355,'22 23'!$F$10:$S$408,9,FALSE)/VLOOKUP($A355,'2022'!$F$10:$N$469,8,FALSE))*1000,#N/A)</f>
        <v>4.0407772146345406</v>
      </c>
      <c r="CS355" s="196">
        <f>IFERROR((VLOOKUP($A355,'23 24'!$F$7:$S$408,9,FALSE)/VLOOKUP($A355,'2023'!$C$7:$N$469,9,FALSE))*1000,#N/A)</f>
        <v>3.8130245291867961</v>
      </c>
      <c r="CU355" s="198">
        <f>IFERROR((VLOOKUP($A355,'0910'!$F$10:$S$433,10,FALSE)/VLOOKUP($A355,'2010'!$C$5:$K$611,9,FALSE))*1000,#N/A)</f>
        <v>0.82805448598517783</v>
      </c>
      <c r="CV355" s="198" t="e">
        <f>IFERROR((VLOOKUP($A355,'1011'!$F$10:$S$433,11,FALSE)/VLOOKUP($A355,'2011'!$C$5:$K$611,9,FALSE))*1000,#N/A)</f>
        <v>#N/A</v>
      </c>
      <c r="CW355" s="198">
        <f>IFERROR((VLOOKUP($A355,'1112'!$F$10:$S$408,10,FALSE)/VLOOKUP($A355,'2012'!$F$10:$M$460,8,FALSE))*1000,#N/A)</f>
        <v>0.81672655994772947</v>
      </c>
      <c r="CX355" s="198">
        <f>IFERROR((VLOOKUP($A355,'1213'!$F$10:$S$408,10,FALSE)/VLOOKUP($A355,'2013'!$F$10:$M$460,8,FALSE))*1000,#N/A)</f>
        <v>0.73117231294175</v>
      </c>
      <c r="CY355" s="198">
        <f>IFERROR((VLOOKUP($A355,'1314'!$F$10:$S$408,10,FALSE)/VLOOKUP($A355,'2014'!$F$10:$M$460,8,FALSE))*1000,#N/A)</f>
        <v>0.72756669361358117</v>
      </c>
      <c r="CZ355" s="198">
        <f>IFERROR((VLOOKUP($A355,'1415'!$F$10:$S$408,10,FALSE)/VLOOKUP($A355,'2015'!$F$10:$M$460,8,FALSE))*1000,#N/A)</f>
        <v>1.004742384052729</v>
      </c>
      <c r="DA355" s="198">
        <f>IFERROR((VLOOKUP($A355,'1516'!$F$10:$S$408,10,FALSE)/VLOOKUP($A355,'2016'!$F$10:$M$460,8,FALSE))*1000,#N/A)</f>
        <v>0.79894539208245119</v>
      </c>
      <c r="DB355" s="198">
        <f>IFERROR((VLOOKUP($A355,'1617'!$F$10:$S$408,10,FALSE)/VLOOKUP($A355,'2017'!$F$10:$M$460,8,FALSE))*1000,#N/A)</f>
        <v>0.79434426880610054</v>
      </c>
      <c r="DC355" s="198">
        <f>IFERROR((VLOOKUP($A355,'1718'!$F$10:$S$408,10,FALSE)/VLOOKUP($A355,'2018'!$F$10:$N$460,9,FALSE))*1000,#N/A)</f>
        <v>0.94835421029754607</v>
      </c>
      <c r="DD355" s="198">
        <f>IFERROR((VLOOKUP($A355,'1819'!$F$10:$S$408,10,FALSE)/VLOOKUP($A355,'2018'!$F$10:$N$460,9,FALSE))*1000,#N/A)</f>
        <v>0.71126565772315953</v>
      </c>
      <c r="DE355" s="198">
        <f>IFERROR((VLOOKUP($A355,'1920'!$F$10:$S$408,10,FALSE)/VLOOKUP($A355,'2019'!$F$10:$N$464,8,FALSE))*1000,#N/A)</f>
        <v>1.2164924989502848</v>
      </c>
      <c r="DF355" s="198">
        <f>IFERROR((VLOOKUP($A355,'20 21'!$F$10:$S$408,10,FALSE)/VLOOKUP($A355,'2020'!$F$10:$N$469,8,FALSE))*1000,#N/A)</f>
        <v>0.93480112690275841</v>
      </c>
      <c r="DG355" s="198">
        <f>IFERROR((VLOOKUP($A355,'21 22'!$F$10:$S$408,10,FALSE)/VLOOKUP($A355,'2021'!$F$10:$N$469,8,FALSE))*1000,#N/A)</f>
        <v>1.5099248522015867</v>
      </c>
      <c r="DH355" s="198">
        <f>IFERROR((VLOOKUP($A355,'22 23'!$F$10:$S$408,10,FALSE)/VLOOKUP($A355,'2022'!$F$10:$N$469,8,FALSE))*1000,#N/A)</f>
        <v>1.6163108858538162</v>
      </c>
      <c r="DI355" s="196">
        <f>IFERROR((VLOOKUP($A355,'23 24'!$F$7:$S$408,10,FALSE)/VLOOKUP($A355,'2023'!$C$7:$N$469,9,FALSE))*1000,#N/A)</f>
        <v>1.6014703022584544</v>
      </c>
      <c r="DK355" s="198">
        <f>IFERROR((VLOOKUP($A355,'0910'!$F$10:$S$433,11,FALSE)/VLOOKUP($A355,'2010'!$C$5:$K$611,9,FALSE))*1000,#N/A)</f>
        <v>0</v>
      </c>
      <c r="DL355" s="198" t="e">
        <f>IFERROR((VLOOKUP($A355,'1011'!$F$10:$S$433,12,FALSE)/VLOOKUP($A355,'2011'!$C$5:$K$611,9,FALSE))*1000,#N/A)</f>
        <v>#N/A</v>
      </c>
      <c r="DM355" s="198">
        <f>IFERROR((VLOOKUP($A355,'1112'!$F$10:$S$408,11,FALSE)/VLOOKUP($A355,'2012'!$F$10:$M$460,8,FALSE))*1000,#N/A)</f>
        <v>4.0836327997386471E-2</v>
      </c>
      <c r="DN355" s="198">
        <f>IFERROR((VLOOKUP($A355,'1213'!$F$10:$S$408,11,FALSE)/VLOOKUP($A355,'2013'!$F$10:$M$460,8,FALSE))*1000,#N/A)</f>
        <v>0</v>
      </c>
      <c r="DO355" s="198">
        <f>IFERROR((VLOOKUP($A355,'1314'!$F$10:$S$408,11,FALSE)/VLOOKUP($A355,'2014'!$F$10:$M$460,8,FALSE))*1000,#N/A)</f>
        <v>0</v>
      </c>
      <c r="DP355" s="198">
        <f>IFERROR((VLOOKUP($A355,'1415'!$F$10:$S$408,11,FALSE)/VLOOKUP($A355,'2015'!$F$10:$M$460,8,FALSE))*1000,#N/A)</f>
        <v>0</v>
      </c>
      <c r="DQ355" s="198">
        <f>IFERROR((VLOOKUP($A355,'1516'!$F$10:$S$408,11,FALSE)/VLOOKUP($A355,'2016'!$F$10:$M$460,8,FALSE))*1000,#N/A)</f>
        <v>0</v>
      </c>
      <c r="DR355" s="198">
        <f>IFERROR((VLOOKUP($A355,'1617'!$F$10:$S$408,11,FALSE)/VLOOKUP($A355,'2017'!$F$10:$M$460,8,FALSE))*1000,#N/A)</f>
        <v>0</v>
      </c>
      <c r="DS355" s="198">
        <f>IFERROR((VLOOKUP($A355,'1718'!$F$10:$S$408,11,FALSE)/VLOOKUP($A355,'2018'!$F$10:$N$460,9,FALSE))*1000,#N/A)</f>
        <v>3.9514758762397753E-2</v>
      </c>
      <c r="DT355" s="198">
        <f>IFERROR((VLOOKUP($A355,'1819'!$F$10:$S$408,11,FALSE)/VLOOKUP($A355,'2018'!$F$10:$N$460,9,FALSE))*1000,#N/A)</f>
        <v>0</v>
      </c>
      <c r="DU355" s="198">
        <f>IFERROR((VLOOKUP($A355,'1920'!$F$10:$S$408,11,FALSE)/VLOOKUP($A355,'2019'!$F$10:$N$464,8,FALSE))*1000,#N/A)</f>
        <v>3.9241693514525312E-2</v>
      </c>
      <c r="DV355" s="198">
        <f>IFERROR((VLOOKUP($A355,'20 21'!$F$10:$S$408,11,FALSE)/VLOOKUP($A355,'2020'!$F$10:$N$469,8,FALSE))*1000,#N/A)</f>
        <v>3.89500469542816E-2</v>
      </c>
      <c r="DW355" s="198">
        <f>IFERROR((VLOOKUP($A355,'21 22'!$F$10:$S$408,11,FALSE)/VLOOKUP($A355,'2021'!$F$10:$N$469,8,FALSE))*1000,#N/A)</f>
        <v>0</v>
      </c>
      <c r="DX355" s="198">
        <f>IFERROR((VLOOKUP($A355,'22 23'!$F$10:$S$408,11,FALSE)/VLOOKUP($A355,'2022'!$F$10:$N$464,8,FALSE))*1000,#N/A)</f>
        <v>0</v>
      </c>
      <c r="DY355" s="196">
        <f>IFERROR((VLOOKUP($A355,'23 24'!$F$7:$S$408,11,FALSE)/VLOOKUP($A355,'2023'!$C$7:$N$469,9,FALSE))*1000,#N/A)</f>
        <v>0</v>
      </c>
      <c r="EA355" s="198">
        <f>IFERROR((VLOOKUP($A355,'0910'!$F$10:$S$433,12,FALSE)/VLOOKUP($A355,'2010'!$C$5:$K$611,9,FALSE))*1000,#N/A)</f>
        <v>4.0988697056266297</v>
      </c>
      <c r="EB355" s="198" t="e">
        <f>IFERROR((VLOOKUP($A355,'1011'!$F$10:$S$433,13,FALSE)/VLOOKUP($A355,'2011'!$C$5:$K$611,9,FALSE))*1000,#N/A)</f>
        <v>#N/A</v>
      </c>
      <c r="EC355" s="198">
        <f>IFERROR((VLOOKUP($A355,'1112'!$F$10:$S$408,12,FALSE)/VLOOKUP($A355,'2012'!$F$10:$M$460,8,FALSE))*1000,#N/A)</f>
        <v>5.2270499836654682</v>
      </c>
      <c r="ED355" s="198">
        <f>IFERROR((VLOOKUP($A355,'1213'!$F$10:$S$408,12,FALSE)/VLOOKUP($A355,'2013'!$F$10:$M$460,8,FALSE))*1000,#N/A)</f>
        <v>4.2245511414412213</v>
      </c>
      <c r="EE355" s="198">
        <f>IFERROR((VLOOKUP($A355,'1314'!$F$10:$S$408,12,FALSE)/VLOOKUP($A355,'2014'!$F$10:$M$460,8,FALSE))*1000,#N/A)</f>
        <v>4.7291835084882781</v>
      </c>
      <c r="EF355" s="198">
        <f>IFERROR((VLOOKUP($A355,'1415'!$F$10:$S$408,12,FALSE)/VLOOKUP($A355,'2015'!$F$10:$M$460,8,FALSE))*1000,#N/A)</f>
        <v>4.3404870991077882</v>
      </c>
      <c r="EG355" s="198">
        <f>IFERROR((VLOOKUP($A355,'1516'!$F$10:$S$408,12,FALSE)/VLOOKUP($A355,'2016'!$F$10:$M$460,8,FALSE))*1000,#N/A)</f>
        <v>3.3156233771421721</v>
      </c>
      <c r="EH355" s="198">
        <f>IFERROR((VLOOKUP($A355,'1617'!$F$10:$S$408,12,FALSE)/VLOOKUP($A355,'2017'!$F$10:$M$460,8,FALSE))*1000,#N/A)</f>
        <v>4.0511557709111123</v>
      </c>
      <c r="EI355" s="198">
        <f>IFERROR((VLOOKUP($A355,'1718'!$F$10:$S$408,12,FALSE)/VLOOKUP($A355,'2018'!$F$10:$N$460,9,FALSE))*1000,#N/A)</f>
        <v>4.3071087051013555</v>
      </c>
      <c r="EJ355" s="198">
        <f>IFERROR((VLOOKUP($A355,'1819'!$F$10:$S$408,12,FALSE)/VLOOKUP($A355,'2018'!$F$10:$N$460,9,FALSE))*1000,#N/A)</f>
        <v>4.0305053937645718</v>
      </c>
      <c r="EK355" s="198">
        <f>IFERROR((VLOOKUP($A355,'1920'!$F$10:$S$408,12,FALSE)/VLOOKUP($A355,'2019'!$F$10:$N$464,8,FALSE))*1000,#N/A)</f>
        <v>5.6115621725771199</v>
      </c>
      <c r="EL355" s="198">
        <f>IFERROR((VLOOKUP($A355,'20 21'!$F$10:$S$408,12,FALSE)/VLOOKUP($A355,'2020'!$F$10:$N$469,8,FALSE))*1000,#N/A)</f>
        <v>4.4403053527881031</v>
      </c>
      <c r="EM355" s="198">
        <f>IFERROR((VLOOKUP($A355,'21 22'!$F$10:$S$408,12,FALSE)/VLOOKUP($A355,'2021'!$F$10:$N$469,8,FALSE))*1000,#N/A)</f>
        <v>5.8461192995497324</v>
      </c>
      <c r="EN355" s="198">
        <f>IFERROR((VLOOKUP($A355,'22 23'!$F$10:$S$408,12,FALSE)/VLOOKUP($A355,'2022'!$F$10:$N$469,8,FALSE))*1000,#N/A)</f>
        <v>5.618604507968028</v>
      </c>
      <c r="EO355" s="196">
        <f>IFERROR((VLOOKUP($A355,'23 24'!$F$7:$S$408,12,FALSE)/VLOOKUP($A355,'2023'!$C$7:$N$469,9,FALSE))*1000,#N/A)</f>
        <v>5.4144948314452508</v>
      </c>
    </row>
    <row r="356" spans="1:145" x14ac:dyDescent="0.3">
      <c r="A356" t="s">
        <v>657</v>
      </c>
      <c r="B356" t="s">
        <v>1741</v>
      </c>
      <c r="C356" t="str">
        <f>IF(VLOOKUP($A356,'0910'!$F$10:$L$433,1,FALSE)=VLOOKUP($A356,'2010'!$C$5:$K$611,1,FALSE),VLOOKUP($A356,'0910'!$F$10:$L$433,1,FALSE),FALSE)</f>
        <v>Essex</v>
      </c>
      <c r="D356" t="str">
        <f>IF(VLOOKUP($A356,'1011'!$F$10:$L$433,1,FALSE)=VLOOKUP($A356,'2011'!$C$5:$K$611,1,FALSE),VLOOKUP($A356,'1011'!$F$10:$L$433,1,FALSE),FALSE)</f>
        <v>Essex</v>
      </c>
      <c r="E356" t="str">
        <f>IF(VLOOKUP(A356,'1112'!$F$10:$L$408,1,FALSE)=VLOOKUP(A356,'2012'!$F$10:$M$460,1,FALSE),VLOOKUP(A356,'1112'!$F$10:$L$408,1,FALSE),FALSE)</f>
        <v>Essex</v>
      </c>
      <c r="F356" t="str">
        <f>IF(VLOOKUP($A356,'1213'!$F$10:$L$408,1,FALSE)=VLOOKUP($A356,'2013'!$F$10:$M$460,1,FALSE),VLOOKUP($A356,'1213'!$F$10:$L$408,1,FALSE),FALSE)</f>
        <v>Essex</v>
      </c>
      <c r="G356" t="str">
        <f>IF(VLOOKUP($A356,'1314'!$F$10:$L$408,1,FALSE)=VLOOKUP($A356,'2014'!$F$10:$M$460,1,FALSE),VLOOKUP($A356,'1314'!$F$10:$L$408,1,FALSE),FALSE)</f>
        <v>Essex</v>
      </c>
      <c r="H356" t="str">
        <f>IF(VLOOKUP($A356,'1415'!$F$10:$L$408,1,FALSE)=VLOOKUP($A356,'2015'!$F$10:$M$460,1,FALSE),VLOOKUP($A356,'1415'!$F$10:$L$408,1,FALSE),FALSE)</f>
        <v>Essex</v>
      </c>
      <c r="I356" t="str">
        <f>IF(VLOOKUP($A356,'1516'!$F$10:$L$408,1,FALSE)=VLOOKUP($A356,'2015'!$F$10:$M$460,1,FALSE),VLOOKUP($A356,'1516'!$F$10:$L$408,1,FALSE),FALSE)</f>
        <v>Essex</v>
      </c>
      <c r="J356" t="str">
        <f>IF(VLOOKUP($A356,'1617'!$F$10:$L$408,1,FALSE)=VLOOKUP($A356,'2016'!$F$10:$M$460,1,FALSE),VLOOKUP($A356,'1617'!$F$10:$L$408,1,FALSE),FALSE)</f>
        <v>Essex</v>
      </c>
      <c r="K356" t="str">
        <f>IF(VLOOKUP($A356,'1718'!$F$10:$M$408,1,FALSE)=VLOOKUP($A356,'2017'!$F$10:$M$460,1,FALSE),VLOOKUP($A356,'1718'!$F$10:$M$408,1,FALSE),FALSE)</f>
        <v>Essex</v>
      </c>
      <c r="L356" t="str">
        <f>IF(VLOOKUP($A356,'1819'!$F$10:$M$408,1,FALSE)=VLOOKUP($A356,'2018'!$F$10:$M$460,1,FALSE),VLOOKUP($A356,'1819'!$F$10:$M$408,1,FALSE),FALSE)</f>
        <v>Essex</v>
      </c>
      <c r="M356" t="str">
        <f>IF(VLOOKUP($A356,'1920'!$F$10:$M$408,1,FALSE)=VLOOKUP($A356,'2019'!$F$10:$M$464,1,FALSE),VLOOKUP($A356,'1920'!$F$10:$M$408,1,FALSE),FALSE)</f>
        <v>Essex</v>
      </c>
      <c r="N356" t="str">
        <f>IF(VLOOKUP($A356,'20 21'!$F$10:$N$408,1,FALSE)=VLOOKUP($A356,'2020'!$F$10:$O$464,1,FALSE),VLOOKUP($A356,'20 21'!$F$10:$N$408,1,FALSE),FALSE)</f>
        <v>Essex</v>
      </c>
      <c r="O356" t="str">
        <f>IF(VLOOKUP($A356,'21 22'!$F$10:$N$408,1,FALSE)=VLOOKUP($A356,'2021'!$F$10:$O$464,1,FALSE),VLOOKUP($A356,'21 22'!$F$10:$N$408,1,FALSE),FALSE)</f>
        <v>Essex</v>
      </c>
      <c r="P356" t="str">
        <f>IF(VLOOKUP($A356,'22 23'!$F$10:$N$408,1,FALSE)=VLOOKUP($A356,'2022'!$F$10:$O$464,1,FALSE),VLOOKUP($A356,'22 23'!$F$10:$N$408,1,FALSE),FALSE)</f>
        <v>Essex</v>
      </c>
      <c r="Q356" t="str">
        <f>IF(VLOOKUP($A356,'23 24'!$F$7:$N$408,1,FALSE)=VLOOKUP($A356,'2023'!$C$7:$O$468,1,FALSE),VLOOKUP($A356,'23 24'!$F$7:$N$408,1,FALSE),FALSE)</f>
        <v>Essex</v>
      </c>
      <c r="S356" s="196">
        <f>IFERROR((VLOOKUP($A356,'0910'!$F$10:$L$433,4,FALSE)/VLOOKUP($A356,'2010'!$C$5:$K$611,9,FALSE))*1000,#N/A)</f>
        <v>3.6480543710021323</v>
      </c>
      <c r="T356" s="196">
        <f>IFERROR((VLOOKUP($A356,'1011'!$F$10:$L$433,4,FALSE)/VLOOKUP($A356,'2011'!$C$5:$K$611,9,FALSE))*1000,#N/A)</f>
        <v>4.0408055113937467</v>
      </c>
      <c r="U356" s="196">
        <f>IFERROR((VLOOKUP($A356,'1112'!$F$10:$L$408,4,FALSE)/VLOOKUP($A356,'2012'!$F$10:$M$460,8,FALSE))*1000,#N/A)</f>
        <v>4.4746409594156642</v>
      </c>
      <c r="V356" s="196">
        <f>IFERROR((VLOOKUP($A356,'1213'!$F$10:$L$408,4,FALSE)/VLOOKUP($A356,'2013'!$F$10:$M$460,8,FALSE))*1000,#N/A)</f>
        <v>2.7163685752155913</v>
      </c>
      <c r="W356" s="196">
        <f>IFERROR((VLOOKUP($A356,'1314'!$F$10:$L$408,4,FALSE)/VLOOKUP($A356,'2014'!$F$10:$M$460,8,FALSE))*1000,#N/A)</f>
        <v>4.9169651579290132</v>
      </c>
      <c r="X356" s="196">
        <f>IFERROR((VLOOKUP($A356,'1415'!$F$10:$L$408,4,FALSE)/VLOOKUP($A356,'2015'!$F$10:$M$460,8,FALSE))*1000,#N/A)</f>
        <v>4.7674456187982805</v>
      </c>
      <c r="Y356" s="196">
        <f>IFERROR((VLOOKUP($A356,'1516'!$F$10:$L$408,4,FALSE)/VLOOKUP($A356,'2016'!$F$10:$M$460,8,FALSE))*1000,#N/A)</f>
        <v>5.0018436282604162</v>
      </c>
      <c r="Z356" s="196">
        <f>IFERROR((VLOOKUP($A356,'1617'!$F$10:$L$408,4,FALSE)/VLOOKUP($A356,'2017'!$F$10:$M$460,8,FALSE))*1000,#N/A)</f>
        <v>6.6943344623066032</v>
      </c>
      <c r="AA356" s="196">
        <f>IFERROR((VLOOKUP($A356,'1718'!$F$10:$L$408,4,FALSE)/VLOOKUP($A356,'2018'!$F$10:$N$460,9,FALSE))*1000,#N/A)</f>
        <v>5.6692020598100825</v>
      </c>
      <c r="AB356" s="196">
        <f>IFERROR((VLOOKUP($A356,'1819'!$F$10:$L$408,4,FALSE)/VLOOKUP($A356,'2018'!$F$10:$N$460,9,FALSE))*1000,#N/A)</f>
        <v>6.2361222657910895</v>
      </c>
      <c r="AC356" s="196">
        <f>IFERROR((VLOOKUP($A356,'1920'!$F$10:$L$408,4,FALSE)/VLOOKUP($A356,'2019'!$F$10:$N$464,8,FALSE))*1000,#N/A)</f>
        <v>5.0754545723462456</v>
      </c>
      <c r="AD356" s="196">
        <f>IFERROR((VLOOKUP($A356,'20 21'!$F$10:$L$408,4,FALSE)/VLOOKUP($A356,'2020'!$F$10:$N$464,8,FALSE))*1000,#N/A)</f>
        <v>4.0188061651258167</v>
      </c>
      <c r="AE356" s="196">
        <f>IFERROR((VLOOKUP($A356,'21 22'!$F$10:$L$408,4,FALSE)/VLOOKUP($A356,'2021'!$F$10:$N$464,8,FALSE))*1000,#N/A)</f>
        <v>6.182384935130754</v>
      </c>
      <c r="AF356" s="196">
        <f>IFERROR((VLOOKUP($A356,'22 23'!$F$10:$L$408,4,FALSE)/VLOOKUP($A356,'2022'!$F$10:$N$464,8,FALSE))*1000,#N/A)</f>
        <v>5.8492348384658985</v>
      </c>
      <c r="AG356" s="196">
        <f>IFERROR((VLOOKUP($A356,'23 24'!$F$7:$M$408,4,FALSE)/VLOOKUP($A356,'2023'!$C$7:$N$469,9,FALSE))*1000,#N/A)</f>
        <v>4.2534518109370625</v>
      </c>
      <c r="AI356" s="196">
        <f>IFERROR((VLOOKUP($A356,'0910'!$F$10:$L$433,5,FALSE)/VLOOKUP($A356,'2010'!$C$5:$K$611,9,FALSE))*1000,#N/A)</f>
        <v>1.2826492537313432</v>
      </c>
      <c r="AJ356" s="196">
        <f>IFERROR((VLOOKUP($A356,'1011'!$F$10:$L$433,5,FALSE)/VLOOKUP($A356,'2011'!$C$5:$K$611,9,FALSE))*1000,#N/A)</f>
        <v>1.2420508744038157</v>
      </c>
      <c r="AK356" s="196">
        <f>IFERROR((VLOOKUP($A356,'1112'!$F$10:$L$408,5,FALSE)/VLOOKUP($A356,'2012'!$F$10:$M$460,8,FALSE))*1000,#N/A)</f>
        <v>0.85544606577064175</v>
      </c>
      <c r="AL356" s="196">
        <f>IFERROR((VLOOKUP($A356,'1213'!$F$10:$L$408,5,FALSE)/VLOOKUP($A356,'2013'!$F$10:$M$460,8,FALSE))*1000,#N/A)</f>
        <v>0.93272896859812471</v>
      </c>
      <c r="AM356" s="196">
        <f>IFERROR((VLOOKUP($A356,'1314'!$F$10:$L$408,5,FALSE)/VLOOKUP($A356,'2014'!$F$10:$M$460,8,FALSE))*1000,#N/A)</f>
        <v>1.2373819602735265</v>
      </c>
      <c r="AN356" s="196">
        <f>IFERROR((VLOOKUP($A356,'1415'!$F$10:$L$408,5,FALSE)/VLOOKUP($A356,'2015'!$F$10:$M$460,8,FALSE))*1000,#N/A)</f>
        <v>1.2282232780632858</v>
      </c>
      <c r="AO356" s="196">
        <f>IFERROR((VLOOKUP($A356,'1516'!$F$10:$L$408,5,FALSE)/VLOOKUP($A356,'2016'!$F$10:$M$460,8,FALSE))*1000,#N/A)</f>
        <v>0.78554595443833475</v>
      </c>
      <c r="AP356" s="196">
        <f>IFERROR((VLOOKUP($A356,'1617'!$F$10:$L$408,5,FALSE)/VLOOKUP($A356,'2017'!$F$10:$M$460,8,FALSE))*1000,#N/A)</f>
        <v>0.85865572675666646</v>
      </c>
      <c r="AQ356" s="196">
        <f>IFERROR((VLOOKUP($A356,'1718'!$F$10:$L$408,5,FALSE)/VLOOKUP($A356,'2018'!$F$10:$N$460,9,FALSE))*1000,#N/A)</f>
        <v>1.1023448449630715</v>
      </c>
      <c r="AR356" s="196">
        <f>IFERROR((VLOOKUP($A356,'1819'!$F$10:$L$408,5,FALSE)/VLOOKUP($A356,'2018'!$F$10:$N$460,9,FALSE))*1000,#N/A)</f>
        <v>1.5590305664477724</v>
      </c>
      <c r="AS356" s="196">
        <f>IFERROR((VLOOKUP($A356,'1920'!$F$10:$L$408,5,FALSE)/VLOOKUP($A356,'2019'!$F$10:$N$464,8,FALSE))*1000,#N/A)</f>
        <v>1.8526966076969424</v>
      </c>
      <c r="AT356" s="196">
        <f>IFERROR((VLOOKUP($A356,'20 21'!$F$10:$L$408,5,FALSE)/VLOOKUP($A356,'2020'!$F$10:$N$464,8,FALSE))*1000,#N/A)</f>
        <v>1.2780111559595508</v>
      </c>
      <c r="AU356" s="196">
        <f>IFERROR((VLOOKUP($A356,'21 22'!$F$10:$L$408,5,FALSE)/VLOOKUP($A356,'2021'!$F$10:$N$464,8,FALSE))*1000,#N/A)</f>
        <v>1.6639011306895115</v>
      </c>
      <c r="AV356" s="196">
        <f>IFERROR((VLOOKUP($A356,'22 23'!$F$10:$L$408,5,FALSE)/VLOOKUP($A356,'2022'!$F$10:$N$464,8,FALSE))*1000,#N/A)</f>
        <v>2.0555450595125637</v>
      </c>
      <c r="AW356" s="196">
        <f>IFERROR((VLOOKUP($A356,'23 24'!$F$7:$M$408,5,FALSE)/VLOOKUP($A356,'2023'!$C$7:$N$469,9,FALSE))*1000,#N/A)</f>
        <v>1.42280958464444</v>
      </c>
      <c r="AY356" s="196">
        <f>IFERROR((VLOOKUP($A356,'0910'!$F$10:$L$433,6,FALSE)/VLOOKUP($A356,'2010'!$C$5:$K$611,9,FALSE))*1000,#N/A)</f>
        <v>0</v>
      </c>
      <c r="AZ356" s="196">
        <f>IFERROR((VLOOKUP($A356,'1011'!$F$10:$L$433,6,FALSE)/VLOOKUP($A356,'2011'!$C$5:$K$611,9,FALSE))*1000,#N/A)</f>
        <v>0</v>
      </c>
      <c r="BA356" s="196">
        <f>IFERROR((VLOOKUP($A356,'1112'!$F$10:$L$408,6,FALSE)/VLOOKUP($A356,'2012'!$F$10:$M$460,8,FALSE))*1000,#N/A)</f>
        <v>0</v>
      </c>
      <c r="BB356" s="196">
        <f>IFERROR((VLOOKUP($A356,'1213'!$F$10:$L$408,6,FALSE)/VLOOKUP($A356,'2013'!$F$10:$M$460,8,FALSE))*1000,#N/A)</f>
        <v>0</v>
      </c>
      <c r="BC356" s="196">
        <f>IFERROR((VLOOKUP($A356,'1314'!$F$10:$L$408,6,FALSE)/VLOOKUP($A356,'2014'!$F$10:$M$460,8,FALSE))*1000,#N/A)</f>
        <v>0</v>
      </c>
      <c r="BD356" s="196">
        <f>IFERROR((VLOOKUP($A356,'1415'!$F$10:$L$408,6,FALSE)/VLOOKUP($A356,'2015'!$F$10:$M$460,8,FALSE))*1000,#N/A)</f>
        <v>8.0804163030479326E-2</v>
      </c>
      <c r="BE356" s="196">
        <f>IFERROR((VLOOKUP($A356,'1516'!$F$10:$L$408,6,FALSE)/VLOOKUP($A356,'2016'!$F$10:$M$460,8,FALSE))*1000,#N/A)</f>
        <v>0.11222085063404781</v>
      </c>
      <c r="BF356" s="196">
        <f>IFERROR((VLOOKUP($A356,'1617'!$F$10:$L$408,6,FALSE)/VLOOKUP($A356,'2017'!$F$10:$M$460,8,FALSE))*1000,#N/A)</f>
        <v>1.5901031976975306E-2</v>
      </c>
      <c r="BG356" s="196">
        <f>IFERROR((VLOOKUP($A356,'1718'!$F$10:$L$408,6,FALSE)/VLOOKUP($A356,'2018'!$F$10:$N$460,9,FALSE))*1000,#N/A)</f>
        <v>7.873891749736224E-2</v>
      </c>
      <c r="BH356" s="196">
        <f>IFERROR((VLOOKUP($A356,'1819'!$F$10:$L$408,6,FALSE)/VLOOKUP($A356,'2018'!$F$10:$N$460,9,FALSE))*1000,#N/A)</f>
        <v>4.7243350498417346E-2</v>
      </c>
      <c r="BI356" s="196">
        <f>IFERROR((VLOOKUP($A356,'1920'!$F$10:$L$408,6,FALSE)/VLOOKUP($A356,'2019'!$F$10:$N$464,8,FALSE))*1000,#N/A)</f>
        <v>0.17125766961904509</v>
      </c>
      <c r="BJ356" s="196">
        <f>IFERROR((VLOOKUP($A356,'20 21'!$F$10:$L$408,6,FALSE)/VLOOKUP($A356,'2020'!$F$10:$N$469,8,FALSE))*1000,#N/A)</f>
        <v>6.159089908238799E-2</v>
      </c>
      <c r="BK356" s="196">
        <f>IFERROR((VLOOKUP($A356,'21 22'!$F$10:$L$408,6,FALSE)/VLOOKUP($A356,'2021'!$F$10:$N$469,8,FALSE))*1000,#N/A)</f>
        <v>3.0530295975954337E-2</v>
      </c>
      <c r="BL356" s="196">
        <f>IFERROR((VLOOKUP($A356,'22 23'!$F$10:$L$408,6,FALSE)/VLOOKUP($A356,'2022'!$F$10:$N$469,8,FALSE))*1000,#N/A)</f>
        <v>4.5342905724541846E-2</v>
      </c>
      <c r="BM356" s="196">
        <f>IFERROR((VLOOKUP($A356,'23 24'!$F$7:$M$408,6,FALSE)/VLOOKUP($A356,'2023'!$C$7:$N$469,9,FALSE))*1000,#N/A)</f>
        <v>8.9861657977543571E-2</v>
      </c>
      <c r="BO356" s="196">
        <f>IFERROR((VLOOKUP($A356,'0910'!$F$10:$L$433,7,FALSE)/VLOOKUP($A356,'2010'!$C$5:$K$611,9,FALSE))*1000,#N/A)</f>
        <v>4.914045842217484</v>
      </c>
      <c r="BP356" s="196">
        <f>IFERROR((VLOOKUP($A356,'1011'!$F$10:$L$433,7,FALSE)/VLOOKUP($A356,'2011'!$C$5:$K$611,9,FALSE))*1000,#N/A)</f>
        <v>5.2662957074721781</v>
      </c>
      <c r="BQ356" s="196">
        <f>IFERROR((VLOOKUP($A356,'1112'!$F$10:$L$408,7,FALSE)/VLOOKUP($A356,'2012'!$F$10:$M$460,8,FALSE))*1000,#N/A)</f>
        <v>5.3300870251863062</v>
      </c>
      <c r="BR356" s="196">
        <f>IFERROR((VLOOKUP($A356,'1213'!$F$10:$L$408,7,FALSE)/VLOOKUP($A356,'2013'!$F$10:$M$460,8,FALSE))*1000,#N/A)</f>
        <v>3.6327338776979596</v>
      </c>
      <c r="BS356" s="196">
        <f>IFERROR((VLOOKUP($A356,'1314'!$F$10:$L$408,7,FALSE)/VLOOKUP($A356,'2014'!$F$10:$M$460,8,FALSE))*1000,#N/A)</f>
        <v>6.1543471182025398</v>
      </c>
      <c r="BT356" s="196">
        <f>IFERROR((VLOOKUP($A356,'1415'!$F$10:$L$408,7,FALSE)/VLOOKUP($A356,'2015'!$F$10:$M$460,8,FALSE))*1000,#N/A)</f>
        <v>6.076473059892046</v>
      </c>
      <c r="BU356" s="196">
        <f>IFERROR((VLOOKUP($A356,'1516'!$F$10:$L$408,7,FALSE)/VLOOKUP($A356,'2016'!$F$10:$M$460,8,FALSE))*1000,#N/A)</f>
        <v>5.9156419834233773</v>
      </c>
      <c r="BV356" s="196">
        <f>IFERROR((VLOOKUP($A356,'1617'!$F$10:$L$408,7,FALSE)/VLOOKUP($A356,'2017'!$F$10:$M$460,8,FALSE))*1000,#N/A)</f>
        <v>7.5688912210402455</v>
      </c>
      <c r="BW356" s="196">
        <f>IFERROR((VLOOKUP($A356,'1718'!$F$10:$L$408,7,FALSE)/VLOOKUP($A356,'2018'!$F$10:$N$460,9,FALSE))*1000,#N/A)</f>
        <v>6.8345380387710435</v>
      </c>
      <c r="BX356" s="196">
        <f>IFERROR((VLOOKUP($A356,'1819'!$F$10:$L$408,7,FALSE)/VLOOKUP($A356,'2018'!$F$10:$N$460,9,FALSE))*1000,#N/A)</f>
        <v>7.8423961827372803</v>
      </c>
      <c r="BY356" s="196">
        <f>IFERROR((VLOOKUP($A356,'1920'!$F$10:$L$408,7,FALSE)/VLOOKUP($A356,'2019'!$F$10:$N$464,8,FALSE))*1000,#N/A)</f>
        <v>7.0994088496622334</v>
      </c>
      <c r="BZ356" s="196">
        <f>IFERROR((VLOOKUP($A356,'20 21'!$F$10:$L$408,7,FALSE)/VLOOKUP($A356,'2020'!$F$10:$N$469,8,FALSE))*1000,#N/A)</f>
        <v>5.3430104953971584</v>
      </c>
      <c r="CA356" s="196">
        <f>IFERROR((VLOOKUP($A356,'21 22'!$F$10:$L$408,7,FALSE)/VLOOKUP($A356,'2021'!$F$10:$N$469,8,FALSE))*1000,#N/A)</f>
        <v>7.8920815097841963</v>
      </c>
      <c r="CB356" s="196">
        <f>IFERROR((VLOOKUP($A356,'22 23'!$F$10:$L$408,7,FALSE)/VLOOKUP($A356,'2022'!$F$10:$N$469,8,FALSE))*1000,#N/A)</f>
        <v>7.9652371056111848</v>
      </c>
      <c r="CC356" s="196">
        <f>IFERROR((VLOOKUP($A356,'23 24'!$F$7:$M$408,7,FALSE)/VLOOKUP($A356,'2023'!$C$7:$N$469,9,FALSE))*1000,#N/A)</f>
        <v>5.7661230535590455</v>
      </c>
      <c r="CE356" s="198">
        <f>IFERROR((VLOOKUP($A356,'0910'!$F$10:$S$433,9,FALSE)/VLOOKUP($A356,'2010'!$C$5:$K$611,9,FALSE))*1000,#N/A)</f>
        <v>4.2144189765458426</v>
      </c>
      <c r="CF356" s="198">
        <f>IFERROR((VLOOKUP($A356,'1011'!$F$10:$S$433,10,FALSE)/VLOOKUP($A356,'2011'!$C$5:$K$611,9,FALSE))*1000,#N/A)</f>
        <v>4.1898516163222048</v>
      </c>
      <c r="CG356" s="198">
        <f>IFERROR((VLOOKUP($A356,'1112'!$F$10:$S$408,9,FALSE)/VLOOKUP($A356,'2012'!$F$10:$M$460,8,FALSE))*1000,#N/A)</f>
        <v>4.5568953888166881</v>
      </c>
      <c r="CH356" s="198">
        <f>IFERROR((VLOOKUP($A356,'1213'!$F$10:$S$408,9,FALSE)/VLOOKUP($A356,'2013'!$F$10:$M$460,8,FALSE))*1000,#N/A)</f>
        <v>4.0254618644761173</v>
      </c>
      <c r="CI356" s="198">
        <f>IFERROR((VLOOKUP($A356,'1314'!$F$10:$S$408,9,FALSE)/VLOOKUP($A356,'2014'!$F$10:$M$460,8,FALSE))*1000,#N/A)</f>
        <v>3.7121458808205796</v>
      </c>
      <c r="CJ356" s="198">
        <f>IFERROR((VLOOKUP($A356,'1415'!$F$10:$S$408,9,FALSE)/VLOOKUP($A356,'2015'!$F$10:$M$460,8,FALSE))*1000,#N/A)</f>
        <v>3.9109214906751997</v>
      </c>
      <c r="CK356" s="198">
        <f>IFERROR((VLOOKUP($A356,'1516'!$F$10:$S$408,9,FALSE)/VLOOKUP($A356,'2016'!$F$10:$M$460,8,FALSE))*1000,#N/A)</f>
        <v>6.3484938358689904</v>
      </c>
      <c r="CL356" s="198">
        <f>IFERROR((VLOOKUP($A356,'1617'!$F$10:$S$408,9,FALSE)/VLOOKUP($A356,'2017'!$F$10:$M$460,8,FALSE))*1000,#N/A)</f>
        <v>4.8975178489083939</v>
      </c>
      <c r="CM356" s="198">
        <f>IFERROR((VLOOKUP($A356,'1718'!$F$10:$S$408,9,FALSE)/VLOOKUP($A356,'2018'!$F$10:$N$460,9,FALSE))*1000,#N/A)</f>
        <v>5.9211665958016413</v>
      </c>
      <c r="CN356" s="198">
        <f>IFERROR((VLOOKUP($A356,'1819'!$F$10:$S$408,9,FALSE)/VLOOKUP($A356,'2018'!$F$10:$N$460,9,FALSE))*1000,#N/A)</f>
        <v>6.0786444307963654</v>
      </c>
      <c r="CO356" s="198">
        <f>IFERROR((VLOOKUP($A356,'1920'!$F$10:$S$408,9,FALSE)/VLOOKUP($A356,'2019'!$F$10:$N$464,8,FALSE))*1000,#N/A)</f>
        <v>7.0838399706059567</v>
      </c>
      <c r="CP356" s="198">
        <f>IFERROR((VLOOKUP($A356,'20 21'!$F$10:$S$408,9,FALSE)/VLOOKUP($A356,'2020'!$F$10:$N$469,8,FALSE))*1000,#N/A)</f>
        <v>5.1428400733793973</v>
      </c>
      <c r="CQ356" s="198">
        <f>IFERROR((VLOOKUP($A356,'21 22'!$F$10:$S$408,9,FALSE)/VLOOKUP($A356,'2021'!$F$10:$N$469,8,FALSE))*1000,#N/A)</f>
        <v>5.2054154639002146</v>
      </c>
      <c r="CR356" s="198">
        <f>IFERROR((VLOOKUP($A356,'22 23'!$F$10:$S$408,9,FALSE)/VLOOKUP($A356,'2022'!$F$10:$N$469,8,FALSE))*1000,#N/A)</f>
        <v>6.0003778575477043</v>
      </c>
      <c r="CS356" s="196">
        <f>IFERROR((VLOOKUP($A356,'23 24'!$F$7:$S$408,9,FALSE)/VLOOKUP($A356,'2023'!$C$7:$N$469,9,FALSE))*1000,#N/A)</f>
        <v>5.8859385975291039</v>
      </c>
      <c r="CU356" s="198">
        <f>IFERROR((VLOOKUP($A356,'0910'!$F$10:$S$433,10,FALSE)/VLOOKUP($A356,'2010'!$C$5:$K$611,9,FALSE))*1000,#N/A)</f>
        <v>1.3659381663113006</v>
      </c>
      <c r="CV356" s="198">
        <f>IFERROR((VLOOKUP($A356,'1011'!$F$10:$S$433,11,FALSE)/VLOOKUP($A356,'2011'!$C$5:$K$611,9,FALSE))*1000,#N/A)</f>
        <v>1.2751722310545841</v>
      </c>
      <c r="CW356" s="198">
        <f>IFERROR((VLOOKUP($A356,'1112'!$F$10:$S$408,10,FALSE)/VLOOKUP($A356,'2012'!$F$10:$M$460,8,FALSE))*1000,#N/A)</f>
        <v>1.9083027621037392</v>
      </c>
      <c r="CX356" s="198">
        <f>IFERROR((VLOOKUP($A356,'1213'!$F$10:$S$408,10,FALSE)/VLOOKUP($A356,'2013'!$F$10:$M$460,8,FALSE))*1000,#N/A)</f>
        <v>0.83454697190358529</v>
      </c>
      <c r="CY356" s="198">
        <f>IFERROR((VLOOKUP($A356,'1314'!$F$10:$S$408,10,FALSE)/VLOOKUP($A356,'2014'!$F$10:$M$460,8,FALSE))*1000,#N/A)</f>
        <v>0.61869098013676327</v>
      </c>
      <c r="CZ356" s="198">
        <f>IFERROR((VLOOKUP($A356,'1415'!$F$10:$S$408,10,FALSE)/VLOOKUP($A356,'2015'!$F$10:$M$460,8,FALSE))*1000,#N/A)</f>
        <v>1.0827757846084229</v>
      </c>
      <c r="DA356" s="198">
        <f>IFERROR((VLOOKUP($A356,'1516'!$F$10:$S$408,10,FALSE)/VLOOKUP($A356,'2016'!$F$10:$M$460,8,FALSE))*1000,#N/A)</f>
        <v>1.2825240072462607</v>
      </c>
      <c r="DB356" s="198">
        <f>IFERROR((VLOOKUP($A356,'1617'!$F$10:$S$408,10,FALSE)/VLOOKUP($A356,'2017'!$F$10:$M$460,8,FALSE))*1000,#N/A)</f>
        <v>0.89045779071061704</v>
      </c>
      <c r="DC356" s="198">
        <f>IFERROR((VLOOKUP($A356,'1718'!$F$10:$S$408,10,FALSE)/VLOOKUP($A356,'2018'!$F$10:$N$460,9,FALSE))*1000,#N/A)</f>
        <v>0.78738917497362249</v>
      </c>
      <c r="DD356" s="198">
        <f>IFERROR((VLOOKUP($A356,'1819'!$F$10:$S$408,10,FALSE)/VLOOKUP($A356,'2018'!$F$10:$N$460,9,FALSE))*1000,#N/A)</f>
        <v>1.1968315459599062</v>
      </c>
      <c r="DE356" s="198">
        <f>IFERROR((VLOOKUP($A356,'1920'!$F$10:$S$408,10,FALSE)/VLOOKUP($A356,'2019'!$F$10:$N$464,8,FALSE))*1000,#N/A)</f>
        <v>1.7281455752467278</v>
      </c>
      <c r="DF356" s="198">
        <f>IFERROR((VLOOKUP($A356,'20 21'!$F$10:$S$408,10,FALSE)/VLOOKUP($A356,'2020'!$F$10:$N$469,8,FALSE))*1000,#N/A)</f>
        <v>1.4627838532067148</v>
      </c>
      <c r="DG356" s="198">
        <f>IFERROR((VLOOKUP($A356,'21 22'!$F$10:$S$408,10,FALSE)/VLOOKUP($A356,'2021'!$F$10:$N$469,8,FALSE))*1000,#N/A)</f>
        <v>1.7096965746534429</v>
      </c>
      <c r="DH356" s="198">
        <f>IFERROR((VLOOKUP($A356,'22 23'!$F$10:$S$408,10,FALSE)/VLOOKUP($A356,'2022'!$F$10:$N$469,8,FALSE))*1000,#N/A)</f>
        <v>1.6928018137162291</v>
      </c>
      <c r="DI356" s="196">
        <f>IFERROR((VLOOKUP($A356,'23 24'!$F$7:$S$408,10,FALSE)/VLOOKUP($A356,'2023'!$C$7:$N$469,9,FALSE))*1000,#N/A)</f>
        <v>2.18663367745356</v>
      </c>
      <c r="DK356" s="198">
        <f>IFERROR((VLOOKUP($A356,'0910'!$F$10:$S$433,11,FALSE)/VLOOKUP($A356,'2010'!$C$5:$K$611,9,FALSE))*1000,#N/A)</f>
        <v>0</v>
      </c>
      <c r="DL356" s="198">
        <f>IFERROR((VLOOKUP($A356,'1011'!$F$10:$S$433,12,FALSE)/VLOOKUP($A356,'2011'!$C$5:$K$611,9,FALSE))*1000,#N/A)</f>
        <v>1.6560678325384208E-2</v>
      </c>
      <c r="DM356" s="198">
        <f>IFERROR((VLOOKUP($A356,'1112'!$F$10:$S$408,11,FALSE)/VLOOKUP($A356,'2012'!$F$10:$M$460,8,FALSE))*1000,#N/A)</f>
        <v>0</v>
      </c>
      <c r="DN356" s="198">
        <f>IFERROR((VLOOKUP($A356,'1213'!$F$10:$S$408,11,FALSE)/VLOOKUP($A356,'2013'!$F$10:$M$460,8,FALSE))*1000,#N/A)</f>
        <v>0</v>
      </c>
      <c r="DO356" s="198">
        <f>IFERROR((VLOOKUP($A356,'1314'!$F$10:$S$408,11,FALSE)/VLOOKUP($A356,'2014'!$F$10:$M$460,8,FALSE))*1000,#N/A)</f>
        <v>0</v>
      </c>
      <c r="DP356" s="198">
        <f>IFERROR((VLOOKUP($A356,'1415'!$F$10:$S$408,11,FALSE)/VLOOKUP($A356,'2015'!$F$10:$M$460,8,FALSE))*1000,#N/A)</f>
        <v>3.2321665212191729E-2</v>
      </c>
      <c r="DQ356" s="198">
        <f>IFERROR((VLOOKUP($A356,'1516'!$F$10:$S$408,11,FALSE)/VLOOKUP($A356,'2016'!$F$10:$M$460,8,FALSE))*1000,#N/A)</f>
        <v>4.8094650271734769E-2</v>
      </c>
      <c r="DR356" s="198">
        <f>IFERROR((VLOOKUP($A356,'1617'!$F$10:$S$408,11,FALSE)/VLOOKUP($A356,'2017'!$F$10:$M$460,8,FALSE))*1000,#N/A)</f>
        <v>3.1802063953950611E-2</v>
      </c>
      <c r="DS356" s="198">
        <f>IFERROR((VLOOKUP($A356,'1718'!$F$10:$S$408,11,FALSE)/VLOOKUP($A356,'2018'!$F$10:$N$460,9,FALSE))*1000,#N/A)</f>
        <v>4.7243350498417346E-2</v>
      </c>
      <c r="DT356" s="198">
        <f>IFERROR((VLOOKUP($A356,'1819'!$F$10:$S$408,11,FALSE)/VLOOKUP($A356,'2018'!$F$10:$N$460,9,FALSE))*1000,#N/A)</f>
        <v>3.1495566998944895E-2</v>
      </c>
      <c r="DU356" s="198">
        <f>IFERROR((VLOOKUP($A356,'1920'!$F$10:$S$408,11,FALSE)/VLOOKUP($A356,'2019'!$F$10:$N$464,8,FALSE))*1000,#N/A)</f>
        <v>0.15568879056276827</v>
      </c>
      <c r="DV356" s="198">
        <f>IFERROR((VLOOKUP($A356,'20 21'!$F$10:$S$408,11,FALSE)/VLOOKUP($A356,'2020'!$F$10:$N$469,8,FALSE))*1000,#N/A)</f>
        <v>4.6193174311790999E-2</v>
      </c>
      <c r="DW356" s="198">
        <f>IFERROR((VLOOKUP($A356,'21 22'!$F$10:$S$408,11,FALSE)/VLOOKUP($A356,'2021'!$F$10:$N$469,8,FALSE))*1000,#N/A)</f>
        <v>6.1060591951908674E-2</v>
      </c>
      <c r="DX356" s="198">
        <f>IFERROR((VLOOKUP($A356,'22 23'!$F$10:$S$408,11,FALSE)/VLOOKUP($A356,'2022'!$F$10:$N$464,8,FALSE))*1000,#N/A)</f>
        <v>7.5571509540903081E-2</v>
      </c>
      <c r="DY356" s="196">
        <f>IFERROR((VLOOKUP($A356,'23 24'!$F$7:$S$408,11,FALSE)/VLOOKUP($A356,'2023'!$C$7:$N$469,9,FALSE))*1000,#N/A)</f>
        <v>5.990777198502905E-2</v>
      </c>
      <c r="EA356" s="198">
        <f>IFERROR((VLOOKUP($A356,'0910'!$F$10:$S$433,12,FALSE)/VLOOKUP($A356,'2010'!$C$5:$K$611,9,FALSE))*1000,#N/A)</f>
        <v>5.5803571428571432</v>
      </c>
      <c r="EB356" s="198">
        <f>IFERROR((VLOOKUP($A356,'1011'!$F$10:$S$433,13,FALSE)/VLOOKUP($A356,'2011'!$C$5:$K$611,9,FALSE))*1000,#N/A)</f>
        <v>5.4815845257021731</v>
      </c>
      <c r="EC356" s="198">
        <f>IFERROR((VLOOKUP($A356,'1112'!$F$10:$S$408,12,FALSE)/VLOOKUP($A356,'2012'!$F$10:$M$460,8,FALSE))*1000,#N/A)</f>
        <v>6.4651981509204273</v>
      </c>
      <c r="ED356" s="198">
        <f>IFERROR((VLOOKUP($A356,'1213'!$F$10:$S$408,12,FALSE)/VLOOKUP($A356,'2013'!$F$10:$M$460,8,FALSE))*1000,#N/A)</f>
        <v>4.860008836379702</v>
      </c>
      <c r="EE356" s="198">
        <f>IFERROR((VLOOKUP($A356,'1314'!$F$10:$S$408,12,FALSE)/VLOOKUP($A356,'2014'!$F$10:$M$460,8,FALSE))*1000,#N/A)</f>
        <v>4.3308368609573433</v>
      </c>
      <c r="EF356" s="198">
        <f>IFERROR((VLOOKUP($A356,'1415'!$F$10:$S$408,12,FALSE)/VLOOKUP($A356,'2015'!$F$10:$M$460,8,FALSE))*1000,#N/A)</f>
        <v>5.0260189404958142</v>
      </c>
      <c r="EG356" s="198">
        <f>IFERROR((VLOOKUP($A356,'1516'!$F$10:$S$408,12,FALSE)/VLOOKUP($A356,'2016'!$F$10:$M$460,8,FALSE))*1000,#N/A)</f>
        <v>7.6791124933869863</v>
      </c>
      <c r="EH356" s="198">
        <f>IFERROR((VLOOKUP($A356,'1617'!$F$10:$S$408,12,FALSE)/VLOOKUP($A356,'2017'!$F$10:$M$460,8,FALSE))*1000,#N/A)</f>
        <v>5.8197777035729619</v>
      </c>
      <c r="EI356" s="198">
        <f>IFERROR((VLOOKUP($A356,'1718'!$F$10:$S$408,12,FALSE)/VLOOKUP($A356,'2018'!$F$10:$N$460,9,FALSE))*1000,#N/A)</f>
        <v>6.7557991212736814</v>
      </c>
      <c r="EJ356" s="198">
        <f>IFERROR((VLOOKUP($A356,'1819'!$F$10:$S$408,12,FALSE)/VLOOKUP($A356,'2018'!$F$10:$N$460,9,FALSE))*1000,#N/A)</f>
        <v>7.3069715437552167</v>
      </c>
      <c r="EK356" s="198">
        <f>IFERROR((VLOOKUP($A356,'1920'!$F$10:$S$408,12,FALSE)/VLOOKUP($A356,'2019'!$F$10:$N$464,8,FALSE))*1000,#N/A)</f>
        <v>8.9521054573591758</v>
      </c>
      <c r="EL356" s="198">
        <f>IFERROR((VLOOKUP($A356,'20 21'!$F$10:$S$408,12,FALSE)/VLOOKUP($A356,'2020'!$F$10:$N$469,8,FALSE))*1000,#N/A)</f>
        <v>6.6518171008979028</v>
      </c>
      <c r="EM356" s="198">
        <f>IFERROR((VLOOKUP($A356,'21 22'!$F$10:$S$408,12,FALSE)/VLOOKUP($A356,'2021'!$F$10:$N$469,8,FALSE))*1000,#N/A)</f>
        <v>6.9609074825175892</v>
      </c>
      <c r="EN356" s="198">
        <f>IFERROR((VLOOKUP($A356,'22 23'!$F$10:$S$408,12,FALSE)/VLOOKUP($A356,'2022'!$F$10:$N$469,8,FALSE))*1000,#N/A)</f>
        <v>7.7838654827130176</v>
      </c>
      <c r="EO356" s="196">
        <f>IFERROR((VLOOKUP($A356,'23 24'!$F$7:$S$408,12,FALSE)/VLOOKUP($A356,'2023'!$C$7:$N$469,9,FALSE))*1000,#N/A)</f>
        <v>8.1175031039714352</v>
      </c>
    </row>
    <row r="357" spans="1:145" x14ac:dyDescent="0.3">
      <c r="A357" t="s">
        <v>707</v>
      </c>
      <c r="B357" t="s">
        <v>1741</v>
      </c>
      <c r="C357" t="str">
        <f>IF(VLOOKUP($A357,'0910'!$F$10:$L$433,1,FALSE)=VLOOKUP($A357,'2010'!$C$5:$K$611,1,FALSE),VLOOKUP($A357,'0910'!$F$10:$L$433,1,FALSE),FALSE)</f>
        <v>Gloucestershire</v>
      </c>
      <c r="D357" t="str">
        <f>IF(VLOOKUP($A357,'1011'!$F$10:$L$433,1,FALSE)=VLOOKUP($A357,'2011'!$C$5:$K$611,1,FALSE),VLOOKUP($A357,'1011'!$F$10:$L$433,1,FALSE),FALSE)</f>
        <v>Gloucestershire</v>
      </c>
      <c r="E357" t="str">
        <f>IF(VLOOKUP(A357,'1112'!$F$10:$L$408,1,FALSE)=VLOOKUP(A357,'2012'!$F$10:$M$460,1,FALSE),VLOOKUP(A357,'1112'!$F$10:$L$408,1,FALSE),FALSE)</f>
        <v>Gloucestershire</v>
      </c>
      <c r="F357" t="str">
        <f>IF(VLOOKUP($A357,'1213'!$F$10:$L$408,1,FALSE)=VLOOKUP($A357,'2013'!$F$10:$M$460,1,FALSE),VLOOKUP($A357,'1213'!$F$10:$L$408,1,FALSE),FALSE)</f>
        <v>Gloucestershire</v>
      </c>
      <c r="G357" t="str">
        <f>IF(VLOOKUP($A357,'1314'!$F$10:$L$408,1,FALSE)=VLOOKUP($A357,'2014'!$F$10:$M$460,1,FALSE),VLOOKUP($A357,'1314'!$F$10:$L$408,1,FALSE),FALSE)</f>
        <v>Gloucestershire</v>
      </c>
      <c r="H357" t="str">
        <f>IF(VLOOKUP($A357,'1415'!$F$10:$L$408,1,FALSE)=VLOOKUP($A357,'2015'!$F$10:$M$460,1,FALSE),VLOOKUP($A357,'1415'!$F$10:$L$408,1,FALSE),FALSE)</f>
        <v>Gloucestershire</v>
      </c>
      <c r="I357" t="str">
        <f>IF(VLOOKUP($A357,'1516'!$F$10:$L$408,1,FALSE)=VLOOKUP($A357,'2015'!$F$10:$M$460,1,FALSE),VLOOKUP($A357,'1516'!$F$10:$L$408,1,FALSE),FALSE)</f>
        <v>Gloucestershire</v>
      </c>
      <c r="J357" t="str">
        <f>IF(VLOOKUP($A357,'1617'!$F$10:$L$408,1,FALSE)=VLOOKUP($A357,'2016'!$F$10:$M$460,1,FALSE),VLOOKUP($A357,'1617'!$F$10:$L$408,1,FALSE),FALSE)</f>
        <v>Gloucestershire</v>
      </c>
      <c r="K357" t="str">
        <f>IF(VLOOKUP($A357,'1718'!$F$10:$M$408,1,FALSE)=VLOOKUP($A357,'2017'!$F$10:$M$460,1,FALSE),VLOOKUP($A357,'1718'!$F$10:$M$408,1,FALSE),FALSE)</f>
        <v>Gloucestershire</v>
      </c>
      <c r="L357" t="str">
        <f>IF(VLOOKUP($A357,'1819'!$F$10:$M$408,1,FALSE)=VLOOKUP($A357,'2018'!$F$10:$M$460,1,FALSE),VLOOKUP($A357,'1819'!$F$10:$M$408,1,FALSE),FALSE)</f>
        <v>Gloucestershire</v>
      </c>
      <c r="M357" t="str">
        <f>IF(VLOOKUP($A357,'1920'!$F$10:$M$408,1,FALSE)=VLOOKUP($A357,'2019'!$F$10:$M$464,1,FALSE),VLOOKUP($A357,'1920'!$F$10:$M$408,1,FALSE),FALSE)</f>
        <v>Gloucestershire</v>
      </c>
      <c r="N357" t="str">
        <f>IF(VLOOKUP($A357,'20 21'!$F$10:$N$408,1,FALSE)=VLOOKUP($A357,'2020'!$F$10:$O$464,1,FALSE),VLOOKUP($A357,'20 21'!$F$10:$N$408,1,FALSE),FALSE)</f>
        <v>Gloucestershire</v>
      </c>
      <c r="O357" t="str">
        <f>IF(VLOOKUP($A357,'21 22'!$F$10:$N$408,1,FALSE)=VLOOKUP($A357,'2021'!$F$10:$O$464,1,FALSE),VLOOKUP($A357,'21 22'!$F$10:$N$408,1,FALSE),FALSE)</f>
        <v>Gloucestershire</v>
      </c>
      <c r="P357" t="str">
        <f>IF(VLOOKUP($A357,'22 23'!$F$10:$N$408,1,FALSE)=VLOOKUP($A357,'2022'!$F$10:$O$464,1,FALSE),VLOOKUP($A357,'22 23'!$F$10:$N$408,1,FALSE),FALSE)</f>
        <v>Gloucestershire</v>
      </c>
      <c r="Q357" t="str">
        <f>IF(VLOOKUP($A357,'23 24'!$F$7:$N$408,1,FALSE)=VLOOKUP($A357,'2023'!$C$7:$O$468,1,FALSE),VLOOKUP($A357,'23 24'!$F$7:$N$408,1,FALSE),FALSE)</f>
        <v>Gloucestershire</v>
      </c>
      <c r="S357" s="196" t="e">
        <f>IFERROR((VLOOKUP($A357,'0910'!$F$10:$L$433,4,FALSE)/VLOOKUP($A357,'2010'!$C$5:$K$611,9,FALSE))*1000,#N/A)</f>
        <v>#N/A</v>
      </c>
      <c r="T357" s="196">
        <f>IFERROR((VLOOKUP($A357,'1011'!$F$10:$L$433,4,FALSE)/VLOOKUP($A357,'2011'!$C$5:$K$611,9,FALSE))*1000,#N/A)</f>
        <v>4.3875957462631074</v>
      </c>
      <c r="U357" s="196">
        <f>IFERROR((VLOOKUP($A357,'1112'!$F$10:$L$408,4,FALSE)/VLOOKUP($A357,'2012'!$F$10:$M$460,8,FALSE))*1000,#N/A)</f>
        <v>6.3447563539783838</v>
      </c>
      <c r="V357" s="196">
        <f>IFERROR((VLOOKUP($A357,'1213'!$F$10:$L$408,4,FALSE)/VLOOKUP($A357,'2013'!$F$10:$M$460,8,FALSE))*1000,#N/A)</f>
        <v>5.2668154054350609</v>
      </c>
      <c r="W357" s="196">
        <f>IFERROR((VLOOKUP($A357,'1314'!$F$10:$L$408,4,FALSE)/VLOOKUP($A357,'2014'!$F$10:$M$460,8,FALSE))*1000,#N/A)</f>
        <v>6.3742711238274605</v>
      </c>
      <c r="X357" s="196">
        <f>IFERROR((VLOOKUP($A357,'1415'!$F$10:$L$408,4,FALSE)/VLOOKUP($A357,'2015'!$F$10:$M$460,8,FALSE))*1000,#N/A)</f>
        <v>5.8794005879400588</v>
      </c>
      <c r="Y357" s="196">
        <f>IFERROR((VLOOKUP($A357,'1516'!$F$10:$L$408,4,FALSE)/VLOOKUP($A357,'2016'!$F$10:$M$460,8,FALSE))*1000,#N/A)</f>
        <v>6.6013628620102214</v>
      </c>
      <c r="Z357" s="196">
        <f>IFERROR((VLOOKUP($A357,'1617'!$F$10:$L$408,4,FALSE)/VLOOKUP($A357,'2017'!$F$10:$M$460,8,FALSE))*1000,#N/A)</f>
        <v>7.3441563005130366</v>
      </c>
      <c r="AA357" s="196">
        <f>IFERROR((VLOOKUP($A357,'1718'!$F$10:$L$408,4,FALSE)/VLOOKUP($A357,'2018'!$F$10:$N$460,9,FALSE))*1000,#N/A)</f>
        <v>7.4958356468628544</v>
      </c>
      <c r="AB357" s="196">
        <f>IFERROR((VLOOKUP($A357,'1819'!$F$10:$L$408,4,FALSE)/VLOOKUP($A357,'2018'!$F$10:$N$460,9,FALSE))*1000,#N/A)</f>
        <v>7.2876179900055522</v>
      </c>
      <c r="AC357" s="196">
        <f>IFERROR((VLOOKUP($A357,'1920'!$F$10:$L$408,4,FALSE)/VLOOKUP($A357,'2019'!$F$10:$N$464,8,FALSE))*1000,#N/A)</f>
        <v>5.0679030523843114</v>
      </c>
      <c r="AD357" s="196">
        <f>IFERROR((VLOOKUP($A357,'20 21'!$F$10:$L$408,4,FALSE)/VLOOKUP($A357,'2020'!$F$10:$N$464,8,FALSE))*1000,#N/A)</f>
        <v>5.292839941127335</v>
      </c>
      <c r="AE357" s="196">
        <f>IFERROR((VLOOKUP($A357,'21 22'!$F$10:$L$408,4,FALSE)/VLOOKUP($A357,'2021'!$F$10:$N$464,8,FALSE))*1000,#N/A)</f>
        <v>7.11760499306705</v>
      </c>
      <c r="AF357" s="196">
        <f>IFERROR((VLOOKUP($A357,'22 23'!$F$10:$L$408,4,FALSE)/VLOOKUP($A357,'2022'!$F$10:$N$464,8,FALSE))*1000,#N/A)</f>
        <v>6.8106764829002184</v>
      </c>
      <c r="AG357" s="196">
        <f>IFERROR((VLOOKUP($A357,'23 24'!$F$7:$M$408,4,FALSE)/VLOOKUP($A357,'2023'!$C$7:$N$469,9,FALSE))*1000,#N/A)</f>
        <v>3.9092142479361649</v>
      </c>
      <c r="AI357" s="196" t="e">
        <f>IFERROR((VLOOKUP($A357,'0910'!$F$10:$L$433,5,FALSE)/VLOOKUP($A357,'2010'!$C$5:$K$611,9,FALSE))*1000,#N/A)</f>
        <v>#N/A</v>
      </c>
      <c r="AJ357" s="196">
        <f>IFERROR((VLOOKUP($A357,'1011'!$F$10:$L$433,5,FALSE)/VLOOKUP($A357,'2011'!$C$5:$K$611,9,FALSE))*1000,#N/A)</f>
        <v>1.7847847103443149</v>
      </c>
      <c r="AK357" s="196">
        <f>IFERROR((VLOOKUP($A357,'1112'!$F$10:$L$408,5,FALSE)/VLOOKUP($A357,'2012'!$F$10:$M$460,8,FALSE))*1000,#N/A)</f>
        <v>1.6968534435058467</v>
      </c>
      <c r="AL357" s="196">
        <f>IFERROR((VLOOKUP($A357,'1213'!$F$10:$L$408,5,FALSE)/VLOOKUP($A357,'2013'!$F$10:$M$460,8,FALSE))*1000,#N/A)</f>
        <v>1.7190300281628323</v>
      </c>
      <c r="AM357" s="196">
        <f>IFERROR((VLOOKUP($A357,'1314'!$F$10:$L$408,5,FALSE)/VLOOKUP($A357,'2014'!$F$10:$M$460,8,FALSE))*1000,#N/A)</f>
        <v>1.666002680091268</v>
      </c>
      <c r="AN357" s="196">
        <f>IFERROR((VLOOKUP($A357,'1415'!$F$10:$L$408,5,FALSE)/VLOOKUP($A357,'2015'!$F$10:$M$460,8,FALSE))*1000,#N/A)</f>
        <v>1.7208001720800172</v>
      </c>
      <c r="AO357" s="196">
        <f>IFERROR((VLOOKUP($A357,'1516'!$F$10:$L$408,5,FALSE)/VLOOKUP($A357,'2016'!$F$10:$M$460,8,FALSE))*1000,#N/A)</f>
        <v>1.7745599091425328</v>
      </c>
      <c r="AP357" s="196">
        <f>IFERROR((VLOOKUP($A357,'1617'!$F$10:$L$408,5,FALSE)/VLOOKUP($A357,'2017'!$F$10:$M$460,8,FALSE))*1000,#N/A)</f>
        <v>2.6354627872654435</v>
      </c>
      <c r="AQ357" s="196">
        <f>IFERROR((VLOOKUP($A357,'1718'!$F$10:$L$408,5,FALSE)/VLOOKUP($A357,'2018'!$F$10:$N$460,9,FALSE))*1000,#N/A)</f>
        <v>2.8109383675735704</v>
      </c>
      <c r="AR357" s="196">
        <f>IFERROR((VLOOKUP($A357,'1819'!$F$10:$L$408,5,FALSE)/VLOOKUP($A357,'2018'!$F$10:$N$460,9,FALSE))*1000,#N/A)</f>
        <v>1.943364797334814</v>
      </c>
      <c r="AS357" s="196">
        <f>IFERROR((VLOOKUP($A357,'1920'!$F$10:$L$408,5,FALSE)/VLOOKUP($A357,'2019'!$F$10:$N$464,8,FALSE))*1000,#N/A)</f>
        <v>1.8833423505482239</v>
      </c>
      <c r="AT357" s="196">
        <f>IFERROR((VLOOKUP($A357,'20 21'!$F$10:$L$408,5,FALSE)/VLOOKUP($A357,'2020'!$F$10:$N$464,8,FALSE))*1000,#N/A)</f>
        <v>2.4428492035972309</v>
      </c>
      <c r="AU357" s="196">
        <f>IFERROR((VLOOKUP($A357,'21 22'!$F$10:$L$408,5,FALSE)/VLOOKUP($A357,'2021'!$F$10:$N$464,8,FALSE))*1000,#N/A)</f>
        <v>2.719462285086939</v>
      </c>
      <c r="AV357" s="196">
        <f>IFERROR((VLOOKUP($A357,'22 23'!$F$10:$L$408,5,FALSE)/VLOOKUP($A357,'2022'!$F$10:$N$464,8,FALSE))*1000,#N/A)</f>
        <v>2.5581565326015454</v>
      </c>
      <c r="AW357" s="196">
        <f>IFERROR((VLOOKUP($A357,'23 24'!$F$7:$M$408,5,FALSE)/VLOOKUP($A357,'2023'!$C$7:$N$469,9,FALSE))*1000,#N/A)</f>
        <v>2.5623421120926122</v>
      </c>
      <c r="AY357" s="196" t="e">
        <f>IFERROR((VLOOKUP($A357,'0910'!$F$10:$L$433,6,FALSE)/VLOOKUP($A357,'2010'!$C$5:$K$611,9,FALSE))*1000,#N/A)</f>
        <v>#N/A</v>
      </c>
      <c r="AZ357" s="196">
        <f>IFERROR((VLOOKUP($A357,'1011'!$F$10:$L$433,6,FALSE)/VLOOKUP($A357,'2011'!$C$5:$K$611,9,FALSE))*1000,#N/A)</f>
        <v>0</v>
      </c>
      <c r="BA357" s="196">
        <f>IFERROR((VLOOKUP($A357,'1112'!$F$10:$L$408,6,FALSE)/VLOOKUP($A357,'2012'!$F$10:$M$460,8,FALSE))*1000,#N/A)</f>
        <v>0</v>
      </c>
      <c r="BB357" s="196">
        <f>IFERROR((VLOOKUP($A357,'1213'!$F$10:$L$408,6,FALSE)/VLOOKUP($A357,'2013'!$F$10:$M$460,8,FALSE))*1000,#N/A)</f>
        <v>0</v>
      </c>
      <c r="BC357" s="196">
        <f>IFERROR((VLOOKUP($A357,'1314'!$F$10:$L$408,6,FALSE)/VLOOKUP($A357,'2014'!$F$10:$M$460,8,FALSE))*1000,#N/A)</f>
        <v>0</v>
      </c>
      <c r="BD357" s="196">
        <f>IFERROR((VLOOKUP($A357,'1415'!$F$10:$L$408,6,FALSE)/VLOOKUP($A357,'2015'!$F$10:$M$460,8,FALSE))*1000,#N/A)</f>
        <v>3.5850003585000359E-2</v>
      </c>
      <c r="BE357" s="196">
        <f>IFERROR((VLOOKUP($A357,'1516'!$F$10:$L$408,6,FALSE)/VLOOKUP($A357,'2016'!$F$10:$M$460,8,FALSE))*1000,#N/A)</f>
        <v>0.24843838727995454</v>
      </c>
      <c r="BF357" s="196">
        <f>IFERROR((VLOOKUP($A357,'1617'!$F$10:$L$408,6,FALSE)/VLOOKUP($A357,'2017'!$F$10:$M$460,8,FALSE))*1000,#N/A)</f>
        <v>0.17569751915102957</v>
      </c>
      <c r="BG357" s="196">
        <f>IFERROR((VLOOKUP($A357,'1718'!$F$10:$L$408,6,FALSE)/VLOOKUP($A357,'2018'!$F$10:$N$460,9,FALSE))*1000,#N/A)</f>
        <v>3.4702942809550254E-2</v>
      </c>
      <c r="BH357" s="196">
        <f>IFERROR((VLOOKUP($A357,'1819'!$F$10:$L$408,6,FALSE)/VLOOKUP($A357,'2018'!$F$10:$N$460,9,FALSE))*1000,#N/A)</f>
        <v>0</v>
      </c>
      <c r="BI357" s="196">
        <f>IFERROR((VLOOKUP($A357,'1920'!$F$10:$L$408,6,FALSE)/VLOOKUP($A357,'2019'!$F$10:$N$464,8,FALSE))*1000,#N/A)</f>
        <v>0</v>
      </c>
      <c r="BJ357" s="196">
        <f>IFERROR((VLOOKUP($A357,'20 21'!$F$10:$L$408,6,FALSE)/VLOOKUP($A357,'2020'!$F$10:$N$469,8,FALSE))*1000,#N/A)</f>
        <v>3.3928461161072655E-2</v>
      </c>
      <c r="BK357" s="196">
        <f>IFERROR((VLOOKUP($A357,'21 22'!$F$10:$L$408,6,FALSE)/VLOOKUP($A357,'2021'!$F$10:$N$469,8,FALSE))*1000,#N/A)</f>
        <v>6.7147216915726893E-2</v>
      </c>
      <c r="BL357" s="196">
        <f>IFERROR((VLOOKUP($A357,'22 23'!$F$10:$L$408,6,FALSE)/VLOOKUP($A357,'2022'!$F$10:$N$469,8,FALSE))*1000,#N/A)</f>
        <v>6.6445624223416766E-2</v>
      </c>
      <c r="BM357" s="196">
        <f>IFERROR((VLOOKUP($A357,'23 24'!$F$7:$M$408,6,FALSE)/VLOOKUP($A357,'2023'!$C$7:$N$469,9,FALSE))*1000,#N/A)</f>
        <v>0</v>
      </c>
      <c r="BO357" s="196" t="e">
        <f>IFERROR((VLOOKUP($A357,'0910'!$F$10:$L$433,7,FALSE)/VLOOKUP($A357,'2010'!$C$5:$K$611,9,FALSE))*1000,#N/A)</f>
        <v>#N/A</v>
      </c>
      <c r="BP357" s="196">
        <f>IFERROR((VLOOKUP($A357,'1011'!$F$10:$L$433,7,FALSE)/VLOOKUP($A357,'2011'!$C$5:$K$611,9,FALSE))*1000,#N/A)</f>
        <v>6.1723804566074216</v>
      </c>
      <c r="BQ357" s="196">
        <f>IFERROR((VLOOKUP($A357,'1112'!$F$10:$L$408,7,FALSE)/VLOOKUP($A357,'2012'!$F$10:$M$460,8,FALSE))*1000,#N/A)</f>
        <v>8.0416097974842291</v>
      </c>
      <c r="BR357" s="196">
        <f>IFERROR((VLOOKUP($A357,'1213'!$F$10:$L$408,7,FALSE)/VLOOKUP($A357,'2013'!$F$10:$M$460,8,FALSE))*1000,#N/A)</f>
        <v>6.985845433597893</v>
      </c>
      <c r="BS357" s="196">
        <f>IFERROR((VLOOKUP($A357,'1314'!$F$10:$L$408,7,FALSE)/VLOOKUP($A357,'2014'!$F$10:$M$460,8,FALSE))*1000,#N/A)</f>
        <v>8.040273803918728</v>
      </c>
      <c r="BT357" s="196">
        <f>IFERROR((VLOOKUP($A357,'1415'!$F$10:$L$408,7,FALSE)/VLOOKUP($A357,'2015'!$F$10:$M$460,8,FALSE))*1000,#N/A)</f>
        <v>7.6360507636050761</v>
      </c>
      <c r="BU357" s="196">
        <f>IFERROR((VLOOKUP($A357,'1516'!$F$10:$L$408,7,FALSE)/VLOOKUP($A357,'2016'!$F$10:$M$460,8,FALSE))*1000,#N/A)</f>
        <v>8.6243611584327091</v>
      </c>
      <c r="BV357" s="196">
        <f>IFERROR((VLOOKUP($A357,'1617'!$F$10:$L$408,7,FALSE)/VLOOKUP($A357,'2017'!$F$10:$M$460,8,FALSE))*1000,#N/A)</f>
        <v>10.15531660692951</v>
      </c>
      <c r="BW357" s="196">
        <f>IFERROR((VLOOKUP($A357,'1718'!$F$10:$L$408,7,FALSE)/VLOOKUP($A357,'2018'!$F$10:$N$460,9,FALSE))*1000,#N/A)</f>
        <v>10.341476957245973</v>
      </c>
      <c r="BX357" s="196">
        <f>IFERROR((VLOOKUP($A357,'1819'!$F$10:$L$408,7,FALSE)/VLOOKUP($A357,'2018'!$F$10:$N$460,9,FALSE))*1000,#N/A)</f>
        <v>9.2309827873403663</v>
      </c>
      <c r="BY357" s="196">
        <f>IFERROR((VLOOKUP($A357,'1920'!$F$10:$L$408,7,FALSE)/VLOOKUP($A357,'2019'!$F$10:$N$464,8,FALSE))*1000,#N/A)</f>
        <v>6.9512454029325355</v>
      </c>
      <c r="BZ357" s="196">
        <f>IFERROR((VLOOKUP($A357,'20 21'!$F$10:$L$408,7,FALSE)/VLOOKUP($A357,'2020'!$F$10:$N$469,8,FALSE))*1000,#N/A)</f>
        <v>7.7356891447245655</v>
      </c>
      <c r="CA357" s="196">
        <f>IFERROR((VLOOKUP($A357,'21 22'!$F$10:$L$408,7,FALSE)/VLOOKUP($A357,'2021'!$F$10:$N$469,8,FALSE))*1000,#N/A)</f>
        <v>9.9042144950697164</v>
      </c>
      <c r="CB357" s="196">
        <f>IFERROR((VLOOKUP($A357,'22 23'!$F$10:$L$408,7,FALSE)/VLOOKUP($A357,'2022'!$F$10:$N$469,8,FALSE))*1000,#N/A)</f>
        <v>9.4352786397251815</v>
      </c>
      <c r="CC357" s="196">
        <f>IFERROR((VLOOKUP($A357,'23 24'!$F$7:$M$408,7,FALSE)/VLOOKUP($A357,'2023'!$C$7:$N$469,9,FALSE))*1000,#N/A)</f>
        <v>6.4387058201301546</v>
      </c>
      <c r="CE357" s="198" t="e">
        <f>IFERROR((VLOOKUP($A357,'0910'!$F$10:$S$433,9,FALSE)/VLOOKUP($A357,'2010'!$C$5:$K$611,9,FALSE))*1000,#N/A)</f>
        <v>#N/A</v>
      </c>
      <c r="CF357" s="198">
        <f>IFERROR((VLOOKUP($A357,'1011'!$F$10:$S$433,10,FALSE)/VLOOKUP($A357,'2011'!$C$5:$K$611,9,FALSE))*1000,#N/A)</f>
        <v>4.4247787610619467</v>
      </c>
      <c r="CG357" s="198">
        <f>IFERROR((VLOOKUP($A357,'1112'!$F$10:$S$408,9,FALSE)/VLOOKUP($A357,'2012'!$F$10:$M$460,8,FALSE))*1000,#N/A)</f>
        <v>5.2381128038658744</v>
      </c>
      <c r="CH357" s="198">
        <f>IFERROR((VLOOKUP($A357,'1213'!$F$10:$S$408,9,FALSE)/VLOOKUP($A357,'2013'!$F$10:$M$460,8,FALSE))*1000,#N/A)</f>
        <v>5.3765407263816254</v>
      </c>
      <c r="CI357" s="198">
        <f>IFERROR((VLOOKUP($A357,'1314'!$F$10:$S$408,9,FALSE)/VLOOKUP($A357,'2014'!$F$10:$M$460,8,FALSE))*1000,#N/A)</f>
        <v>5.3963999855130194</v>
      </c>
      <c r="CJ357" s="198">
        <f>IFERROR((VLOOKUP($A357,'1415'!$F$10:$S$408,9,FALSE)/VLOOKUP($A357,'2015'!$F$10:$M$460,8,FALSE))*1000,#N/A)</f>
        <v>5.6643005664300565</v>
      </c>
      <c r="CK357" s="198">
        <f>IFERROR((VLOOKUP($A357,'1516'!$F$10:$S$408,9,FALSE)/VLOOKUP($A357,'2016'!$F$10:$M$460,8,FALSE))*1000,#N/A)</f>
        <v>6.4239068710959684</v>
      </c>
      <c r="CL357" s="198">
        <f>IFERROR((VLOOKUP($A357,'1617'!$F$10:$S$408,9,FALSE)/VLOOKUP($A357,'2017'!$F$10:$M$460,8,FALSE))*1000,#N/A)</f>
        <v>6.4305292009276833</v>
      </c>
      <c r="CM357" s="198">
        <f>IFERROR((VLOOKUP($A357,'1718'!$F$10:$S$408,9,FALSE)/VLOOKUP($A357,'2018'!$F$10:$N$460,9,FALSE))*1000,#N/A)</f>
        <v>6.8017767906718491</v>
      </c>
      <c r="CN357" s="198">
        <f>IFERROR((VLOOKUP($A357,'1819'!$F$10:$S$408,9,FALSE)/VLOOKUP($A357,'2018'!$F$10:$N$460,9,FALSE))*1000,#N/A)</f>
        <v>7.426429761243754</v>
      </c>
      <c r="CO357" s="198">
        <f>IFERROR((VLOOKUP($A357,'1920'!$F$10:$S$408,9,FALSE)/VLOOKUP($A357,'2019'!$F$10:$N$464,8,FALSE))*1000,#N/A)</f>
        <v>6.6430621092064621</v>
      </c>
      <c r="CP357" s="198">
        <f>IFERROR((VLOOKUP($A357,'20 21'!$F$10:$S$408,9,FALSE)/VLOOKUP($A357,'2020'!$F$10:$N$469,8,FALSE))*1000,#N/A)</f>
        <v>5.5303391692548436</v>
      </c>
      <c r="CQ357" s="198">
        <f>IFERROR((VLOOKUP($A357,'21 22'!$F$10:$S$408,9,FALSE)/VLOOKUP($A357,'2021'!$F$10:$N$469,8,FALSE))*1000,#N/A)</f>
        <v>6.4797064323676441</v>
      </c>
      <c r="CR357" s="198">
        <f>IFERROR((VLOOKUP($A357,'22 23'!$F$10:$S$408,9,FALSE)/VLOOKUP($A357,'2022'!$F$10:$N$469,8,FALSE))*1000,#N/A)</f>
        <v>6.3787799254480095</v>
      </c>
      <c r="CS357" s="196">
        <f>IFERROR((VLOOKUP($A357,'23 24'!$F$7:$S$408,9,FALSE)/VLOOKUP($A357,'2023'!$C$7:$N$469,9,FALSE))*1000,#N/A)</f>
        <v>5.2889369236783406</v>
      </c>
      <c r="CU357" s="198" t="e">
        <f>IFERROR((VLOOKUP($A357,'0910'!$F$10:$S$433,10,FALSE)/VLOOKUP($A357,'2010'!$C$5:$K$611,9,FALSE))*1000,#N/A)</f>
        <v>#N/A</v>
      </c>
      <c r="CV357" s="198">
        <f>IFERROR((VLOOKUP($A357,'1011'!$F$10:$S$433,11,FALSE)/VLOOKUP($A357,'2011'!$C$5:$K$611,9,FALSE))*1000,#N/A)</f>
        <v>1.4873205919535957</v>
      </c>
      <c r="CW357" s="198">
        <f>IFERROR((VLOOKUP($A357,'1112'!$F$10:$S$408,10,FALSE)/VLOOKUP($A357,'2012'!$F$10:$M$460,8,FALSE))*1000,#N/A)</f>
        <v>1.881294035191265</v>
      </c>
      <c r="CX357" s="198">
        <f>IFERROR((VLOOKUP($A357,'1213'!$F$10:$S$408,10,FALSE)/VLOOKUP($A357,'2013'!$F$10:$M$460,8,FALSE))*1000,#N/A)</f>
        <v>1.6824549211806445</v>
      </c>
      <c r="CY357" s="198">
        <f>IFERROR((VLOOKUP($A357,'1314'!$F$10:$S$408,10,FALSE)/VLOOKUP($A357,'2014'!$F$10:$M$460,8,FALSE))*1000,#N/A)</f>
        <v>1.448697982688059</v>
      </c>
      <c r="CZ357" s="198">
        <f>IFERROR((VLOOKUP($A357,'1415'!$F$10:$S$408,10,FALSE)/VLOOKUP($A357,'2015'!$F$10:$M$460,8,FALSE))*1000,#N/A)</f>
        <v>1.5415501541550154</v>
      </c>
      <c r="DA357" s="198">
        <f>IFERROR((VLOOKUP($A357,'1516'!$F$10:$S$408,10,FALSE)/VLOOKUP($A357,'2016'!$F$10:$M$460,8,FALSE))*1000,#N/A)</f>
        <v>1.7035775127768313</v>
      </c>
      <c r="DB357" s="198">
        <f>IFERROR((VLOOKUP($A357,'1617'!$F$10:$S$408,10,FALSE)/VLOOKUP($A357,'2017'!$F$10:$M$460,8,FALSE))*1000,#N/A)</f>
        <v>2.2137887413029729</v>
      </c>
      <c r="DC357" s="198">
        <f>IFERROR((VLOOKUP($A357,'1718'!$F$10:$S$408,10,FALSE)/VLOOKUP($A357,'2018'!$F$10:$N$460,9,FALSE))*1000,#N/A)</f>
        <v>2.3945030538589673</v>
      </c>
      <c r="DD357" s="198">
        <f>IFERROR((VLOOKUP($A357,'1819'!$F$10:$S$408,10,FALSE)/VLOOKUP($A357,'2018'!$F$10:$N$460,9,FALSE))*1000,#N/A)</f>
        <v>2.74153248195447</v>
      </c>
      <c r="DE357" s="198">
        <f>IFERROR((VLOOKUP($A357,'1920'!$F$10:$S$408,10,FALSE)/VLOOKUP($A357,'2019'!$F$10:$N$464,8,FALSE))*1000,#N/A)</f>
        <v>2.0203127033153674</v>
      </c>
      <c r="DF357" s="198">
        <f>IFERROR((VLOOKUP($A357,'20 21'!$F$10:$S$408,10,FALSE)/VLOOKUP($A357,'2020'!$F$10:$N$469,8,FALSE))*1000,#N/A)</f>
        <v>1.8660653638589961</v>
      </c>
      <c r="DG357" s="198">
        <f>IFERROR((VLOOKUP($A357,'21 22'!$F$10:$S$408,10,FALSE)/VLOOKUP($A357,'2021'!$F$10:$N$469,8,FALSE))*1000,#N/A)</f>
        <v>2.3501525920504411</v>
      </c>
      <c r="DH357" s="198">
        <f>IFERROR((VLOOKUP($A357,'22 23'!$F$10:$S$408,10,FALSE)/VLOOKUP($A357,'2022'!$F$10:$N$469,8,FALSE))*1000,#N/A)</f>
        <v>2.9236074658303379</v>
      </c>
      <c r="DI357" s="196">
        <f>IFERROR((VLOOKUP($A357,'23 24'!$F$7:$S$408,10,FALSE)/VLOOKUP($A357,'2023'!$C$7:$N$469,9,FALSE))*1000,#N/A)</f>
        <v>3.1865023701664539</v>
      </c>
      <c r="DK357" s="198" t="e">
        <f>IFERROR((VLOOKUP($A357,'0910'!$F$10:$S$433,11,FALSE)/VLOOKUP($A357,'2010'!$C$5:$K$611,9,FALSE))*1000,#N/A)</f>
        <v>#N/A</v>
      </c>
      <c r="DL357" s="198">
        <f>IFERROR((VLOOKUP($A357,'1011'!$F$10:$S$433,12,FALSE)/VLOOKUP($A357,'2011'!$C$5:$K$611,9,FALSE))*1000,#N/A)</f>
        <v>0</v>
      </c>
      <c r="DM357" s="198">
        <f>IFERROR((VLOOKUP($A357,'1112'!$F$10:$S$408,11,FALSE)/VLOOKUP($A357,'2012'!$F$10:$M$460,8,FALSE))*1000,#N/A)</f>
        <v>0</v>
      </c>
      <c r="DN357" s="198">
        <f>IFERROR((VLOOKUP($A357,'1213'!$F$10:$S$408,11,FALSE)/VLOOKUP($A357,'2013'!$F$10:$M$460,8,FALSE))*1000,#N/A)</f>
        <v>0</v>
      </c>
      <c r="DO357" s="198">
        <f>IFERROR((VLOOKUP($A357,'1314'!$F$10:$S$408,11,FALSE)/VLOOKUP($A357,'2014'!$F$10:$M$460,8,FALSE))*1000,#N/A)</f>
        <v>0</v>
      </c>
      <c r="DP357" s="198">
        <f>IFERROR((VLOOKUP($A357,'1415'!$F$10:$S$408,11,FALSE)/VLOOKUP($A357,'2015'!$F$10:$M$460,8,FALSE))*1000,#N/A)</f>
        <v>0</v>
      </c>
      <c r="DQ357" s="198">
        <f>IFERROR((VLOOKUP($A357,'1516'!$F$10:$S$408,11,FALSE)/VLOOKUP($A357,'2016'!$F$10:$M$460,8,FALSE))*1000,#N/A)</f>
        <v>7.0982396365701306E-2</v>
      </c>
      <c r="DR357" s="198">
        <f>IFERROR((VLOOKUP($A357,'1617'!$F$10:$S$408,11,FALSE)/VLOOKUP($A357,'2017'!$F$10:$M$460,8,FALSE))*1000,#N/A)</f>
        <v>0.24597652681144144</v>
      </c>
      <c r="DS357" s="198">
        <f>IFERROR((VLOOKUP($A357,'1718'!$F$10:$S$408,11,FALSE)/VLOOKUP($A357,'2018'!$F$10:$N$460,9,FALSE))*1000,#N/A)</f>
        <v>0.10410882842865075</v>
      </c>
      <c r="DT357" s="198">
        <f>IFERROR((VLOOKUP($A357,'1819'!$F$10:$S$408,11,FALSE)/VLOOKUP($A357,'2018'!$F$10:$N$460,9,FALSE))*1000,#N/A)</f>
        <v>3.4702942809550254E-2</v>
      </c>
      <c r="DU357" s="198">
        <f>IFERROR((VLOOKUP($A357,'1920'!$F$10:$S$408,11,FALSE)/VLOOKUP($A357,'2019'!$F$10:$N$464,8,FALSE))*1000,#N/A)</f>
        <v>0</v>
      </c>
      <c r="DV357" s="198">
        <f>IFERROR((VLOOKUP($A357,'20 21'!$F$10:$S$408,11,FALSE)/VLOOKUP($A357,'2020'!$F$10:$N$469,8,FALSE))*1000,#N/A)</f>
        <v>0</v>
      </c>
      <c r="DW357" s="198">
        <f>IFERROR((VLOOKUP($A357,'21 22'!$F$10:$S$408,11,FALSE)/VLOOKUP($A357,'2021'!$F$10:$N$469,8,FALSE))*1000,#N/A)</f>
        <v>3.3573608457863446E-2</v>
      </c>
      <c r="DX357" s="198">
        <f>IFERROR((VLOOKUP($A357,'22 23'!$F$10:$S$408,11,FALSE)/VLOOKUP($A357,'2022'!$F$10:$N$464,8,FALSE))*1000,#N/A)</f>
        <v>9.9668436335125149E-2</v>
      </c>
      <c r="DY357" s="196">
        <f>IFERROR((VLOOKUP($A357,'23 24'!$F$7:$S$408,11,FALSE)/VLOOKUP($A357,'2023'!$C$7:$N$469,9,FALSE))*1000,#N/A)</f>
        <v>0</v>
      </c>
      <c r="EA357" s="198" t="e">
        <f>IFERROR((VLOOKUP($A357,'0910'!$F$10:$S$433,12,FALSE)/VLOOKUP($A357,'2010'!$C$5:$K$611,9,FALSE))*1000,#N/A)</f>
        <v>#N/A</v>
      </c>
      <c r="EB357" s="198">
        <f>IFERROR((VLOOKUP($A357,'1011'!$F$10:$S$433,13,FALSE)/VLOOKUP($A357,'2011'!$C$5:$K$611,9,FALSE))*1000,#N/A)</f>
        <v>5.8749163382167033</v>
      </c>
      <c r="EC357" s="198">
        <f>IFERROR((VLOOKUP($A357,'1112'!$F$10:$S$408,12,FALSE)/VLOOKUP($A357,'2012'!$F$10:$M$460,8,FALSE))*1000,#N/A)</f>
        <v>7.1194068390571399</v>
      </c>
      <c r="ED357" s="198">
        <f>IFERROR((VLOOKUP($A357,'1213'!$F$10:$S$408,12,FALSE)/VLOOKUP($A357,'2013'!$F$10:$M$460,8,FALSE))*1000,#N/A)</f>
        <v>7.058995647562269</v>
      </c>
      <c r="EE357" s="198">
        <f>IFERROR((VLOOKUP($A357,'1314'!$F$10:$S$408,12,FALSE)/VLOOKUP($A357,'2014'!$F$10:$M$460,8,FALSE))*1000,#N/A)</f>
        <v>6.8450979682010793</v>
      </c>
      <c r="EF357" s="198">
        <f>IFERROR((VLOOKUP($A357,'1415'!$F$10:$S$408,12,FALSE)/VLOOKUP($A357,'2015'!$F$10:$M$460,8,FALSE))*1000,#N/A)</f>
        <v>7.1700007170000717</v>
      </c>
      <c r="EG357" s="198">
        <f>IFERROR((VLOOKUP($A357,'1516'!$F$10:$S$408,12,FALSE)/VLOOKUP($A357,'2016'!$F$10:$M$460,8,FALSE))*1000,#N/A)</f>
        <v>8.2339579784213512</v>
      </c>
      <c r="EH357" s="198">
        <f>IFERROR((VLOOKUP($A357,'1617'!$F$10:$S$408,12,FALSE)/VLOOKUP($A357,'2017'!$F$10:$M$460,8,FALSE))*1000,#N/A)</f>
        <v>8.8551549652118915</v>
      </c>
      <c r="EI357" s="198">
        <f>IFERROR((VLOOKUP($A357,'1718'!$F$10:$S$408,12,FALSE)/VLOOKUP($A357,'2018'!$F$10:$N$460,9,FALSE))*1000,#N/A)</f>
        <v>9.3003886729594676</v>
      </c>
      <c r="EJ357" s="198">
        <f>IFERROR((VLOOKUP($A357,'1819'!$F$10:$S$408,12,FALSE)/VLOOKUP($A357,'2018'!$F$10:$N$460,9,FALSE))*1000,#N/A)</f>
        <v>10.167962243198224</v>
      </c>
      <c r="EK357" s="198">
        <f>IFERROR((VLOOKUP($A357,'1920'!$F$10:$S$408,12,FALSE)/VLOOKUP($A357,'2019'!$F$10:$N$464,8,FALSE))*1000,#N/A)</f>
        <v>8.6976174007136162</v>
      </c>
      <c r="EL357" s="198">
        <f>IFERROR((VLOOKUP($A357,'20 21'!$F$10:$S$408,12,FALSE)/VLOOKUP($A357,'2020'!$F$10:$N$469,8,FALSE))*1000,#N/A)</f>
        <v>7.3964045331138388</v>
      </c>
      <c r="EM357" s="198">
        <f>IFERROR((VLOOKUP($A357,'21 22'!$F$10:$S$408,12,FALSE)/VLOOKUP($A357,'2021'!$F$10:$N$469,8,FALSE))*1000,#N/A)</f>
        <v>8.8634326328759485</v>
      </c>
      <c r="EN357" s="198">
        <f>IFERROR((VLOOKUP($A357,'22 23'!$F$10:$S$408,12,FALSE)/VLOOKUP($A357,'2022'!$F$10:$N$469,8,FALSE))*1000,#N/A)</f>
        <v>9.4020558276134718</v>
      </c>
      <c r="EO357" s="196">
        <f>IFERROR((VLOOKUP($A357,'23 24'!$F$7:$S$408,12,FALSE)/VLOOKUP($A357,'2023'!$C$7:$N$469,9,FALSE))*1000,#N/A)</f>
        <v>8.4754392938447936</v>
      </c>
    </row>
    <row r="358" spans="1:145" x14ac:dyDescent="0.3">
      <c r="A358" t="s">
        <v>733</v>
      </c>
      <c r="B358" t="s">
        <v>1741</v>
      </c>
      <c r="C358" t="str">
        <f>IF(VLOOKUP($A358,'0910'!$F$10:$L$433,1,FALSE)=VLOOKUP($A358,'2010'!$C$5:$K$611,1,FALSE),VLOOKUP($A358,'0910'!$F$10:$L$433,1,FALSE),FALSE)</f>
        <v>Hampshire</v>
      </c>
      <c r="D358" t="str">
        <f>IF(VLOOKUP($A358,'1011'!$F$10:$L$433,1,FALSE)=VLOOKUP($A358,'2011'!$C$5:$K$611,1,FALSE),VLOOKUP($A358,'1011'!$F$10:$L$433,1,FALSE),FALSE)</f>
        <v>Hampshire</v>
      </c>
      <c r="E358" t="str">
        <f>IF(VLOOKUP(A358,'1112'!$F$10:$L$408,1,FALSE)=VLOOKUP(A358,'2012'!$F$10:$M$460,1,FALSE),VLOOKUP(A358,'1112'!$F$10:$L$408,1,FALSE),FALSE)</f>
        <v>Hampshire</v>
      </c>
      <c r="F358" t="str">
        <f>IF(VLOOKUP($A358,'1213'!$F$10:$L$408,1,FALSE)=VLOOKUP($A358,'2013'!$F$10:$M$460,1,FALSE),VLOOKUP($A358,'1213'!$F$10:$L$408,1,FALSE),FALSE)</f>
        <v>Hampshire</v>
      </c>
      <c r="G358" t="str">
        <f>IF(VLOOKUP($A358,'1314'!$F$10:$L$408,1,FALSE)=VLOOKUP($A358,'2014'!$F$10:$M$460,1,FALSE),VLOOKUP($A358,'1314'!$F$10:$L$408,1,FALSE),FALSE)</f>
        <v>Hampshire</v>
      </c>
      <c r="H358" t="str">
        <f>IF(VLOOKUP($A358,'1415'!$F$10:$L$408,1,FALSE)=VLOOKUP($A358,'2015'!$F$10:$M$460,1,FALSE),VLOOKUP($A358,'1415'!$F$10:$L$408,1,FALSE),FALSE)</f>
        <v>Hampshire</v>
      </c>
      <c r="I358" t="str">
        <f>IF(VLOOKUP($A358,'1516'!$F$10:$L$408,1,FALSE)=VLOOKUP($A358,'2015'!$F$10:$M$460,1,FALSE),VLOOKUP($A358,'1516'!$F$10:$L$408,1,FALSE),FALSE)</f>
        <v>Hampshire</v>
      </c>
      <c r="J358" t="str">
        <f>IF(VLOOKUP($A358,'1617'!$F$10:$L$408,1,FALSE)=VLOOKUP($A358,'2016'!$F$10:$M$460,1,FALSE),VLOOKUP($A358,'1617'!$F$10:$L$408,1,FALSE),FALSE)</f>
        <v>Hampshire</v>
      </c>
      <c r="K358" t="str">
        <f>IF(VLOOKUP($A358,'1718'!$F$10:$M$408,1,FALSE)=VLOOKUP($A358,'2017'!$F$10:$M$460,1,FALSE),VLOOKUP($A358,'1718'!$F$10:$M$408,1,FALSE),FALSE)</f>
        <v>Hampshire</v>
      </c>
      <c r="L358" t="str">
        <f>IF(VLOOKUP($A358,'1819'!$F$10:$M$408,1,FALSE)=VLOOKUP($A358,'2018'!$F$10:$M$460,1,FALSE),VLOOKUP($A358,'1819'!$F$10:$M$408,1,FALSE),FALSE)</f>
        <v>Hampshire</v>
      </c>
      <c r="M358" t="str">
        <f>IF(VLOOKUP($A358,'1920'!$F$10:$M$408,1,FALSE)=VLOOKUP($A358,'2019'!$F$10:$M$464,1,FALSE),VLOOKUP($A358,'1920'!$F$10:$M$408,1,FALSE),FALSE)</f>
        <v>Hampshire</v>
      </c>
      <c r="N358" t="str">
        <f>IF(VLOOKUP($A358,'20 21'!$F$10:$N$408,1,FALSE)=VLOOKUP($A358,'2020'!$F$10:$O$464,1,FALSE),VLOOKUP($A358,'20 21'!$F$10:$N$408,1,FALSE),FALSE)</f>
        <v>Hampshire</v>
      </c>
      <c r="O358" t="str">
        <f>IF(VLOOKUP($A358,'21 22'!$F$10:$N$408,1,FALSE)=VLOOKUP($A358,'2021'!$F$10:$O$464,1,FALSE),VLOOKUP($A358,'21 22'!$F$10:$N$408,1,FALSE),FALSE)</f>
        <v>Hampshire</v>
      </c>
      <c r="P358" t="str">
        <f>IF(VLOOKUP($A358,'22 23'!$F$10:$N$408,1,FALSE)=VLOOKUP($A358,'2022'!$F$10:$O$464,1,FALSE),VLOOKUP($A358,'22 23'!$F$10:$N$408,1,FALSE),FALSE)</f>
        <v>Hampshire</v>
      </c>
      <c r="Q358" t="str">
        <f>IF(VLOOKUP($A358,'23 24'!$F$7:$N$408,1,FALSE)=VLOOKUP($A358,'2023'!$C$7:$O$468,1,FALSE),VLOOKUP($A358,'23 24'!$F$7:$N$408,1,FALSE),FALSE)</f>
        <v>Hampshire</v>
      </c>
      <c r="S358" s="196" t="e">
        <f>IFERROR((VLOOKUP($A358,'0910'!$F$10:$L$433,4,FALSE)/VLOOKUP($A358,'2010'!$C$5:$K$611,9,FALSE))*1000,#N/A)</f>
        <v>#N/A</v>
      </c>
      <c r="T358" s="196" t="e">
        <f>IFERROR((VLOOKUP($A358,'1011'!$F$10:$L$433,4,FALSE)/VLOOKUP($A358,'2011'!$C$5:$K$611,9,FALSE))*1000,#N/A)</f>
        <v>#N/A</v>
      </c>
      <c r="U358" s="196">
        <f>IFERROR((VLOOKUP($A358,'1112'!$F$10:$L$408,4,FALSE)/VLOOKUP($A358,'2012'!$F$10:$M$460,8,FALSE))*1000,#N/A)</f>
        <v>4.194867456288776</v>
      </c>
      <c r="V358" s="196">
        <f>IFERROR((VLOOKUP($A358,'1213'!$F$10:$L$408,4,FALSE)/VLOOKUP($A358,'2013'!$F$10:$M$460,8,FALSE))*1000,#N/A)</f>
        <v>4.9791367158736284</v>
      </c>
      <c r="W358" s="196">
        <f>IFERROR((VLOOKUP($A358,'1314'!$F$10:$L$408,4,FALSE)/VLOOKUP($A358,'2014'!$F$10:$M$460,8,FALSE))*1000,#N/A)</f>
        <v>5.3697827678789354</v>
      </c>
      <c r="X358" s="196">
        <f>IFERROR((VLOOKUP($A358,'1415'!$F$10:$L$408,4,FALSE)/VLOOKUP($A358,'2015'!$F$10:$M$460,8,FALSE))*1000,#N/A)</f>
        <v>5.5934610189450344</v>
      </c>
      <c r="Y358" s="196">
        <f>IFERROR((VLOOKUP($A358,'1516'!$F$10:$L$408,4,FALSE)/VLOOKUP($A358,'2016'!$F$10:$M$460,8,FALSE))*1000,#N/A)</f>
        <v>5.305540770247763</v>
      </c>
      <c r="Z358" s="196">
        <f>IFERROR((VLOOKUP($A358,'1617'!$F$10:$L$408,4,FALSE)/VLOOKUP($A358,'2017'!$F$10:$M$460,8,FALSE))*1000,#N/A)</f>
        <v>5.7148688641698131</v>
      </c>
      <c r="AA358" s="196">
        <f>IFERROR((VLOOKUP($A358,'1718'!$F$10:$L$408,4,FALSE)/VLOOKUP($A358,'2018'!$F$10:$N$460,9,FALSE))*1000,#N/A)</f>
        <v>6.0271389609077746</v>
      </c>
      <c r="AB358" s="196">
        <f>IFERROR((VLOOKUP($A358,'1819'!$F$10:$L$408,4,FALSE)/VLOOKUP($A358,'2018'!$F$10:$N$460,9,FALSE))*1000,#N/A)</f>
        <v>7.1214519007373989</v>
      </c>
      <c r="AC358" s="196">
        <f>IFERROR((VLOOKUP($A358,'1920'!$F$10:$L$408,4,FALSE)/VLOOKUP($A358,'2019'!$F$10:$N$464,8,FALSE))*1000,#N/A)</f>
        <v>4.176421355989171</v>
      </c>
      <c r="AD358" s="196">
        <f>IFERROR((VLOOKUP($A358,'20 21'!$F$10:$L$408,4,FALSE)/VLOOKUP($A358,'2020'!$F$10:$N$464,8,FALSE))*1000,#N/A)</f>
        <v>4.5866831326947164</v>
      </c>
      <c r="AE358" s="196">
        <f>IFERROR((VLOOKUP($A358,'21 22'!$F$10:$L$408,4,FALSE)/VLOOKUP($A358,'2021'!$F$10:$N$464,8,FALSE))*1000,#N/A)</f>
        <v>4.7204592844109277</v>
      </c>
      <c r="AF358" s="196">
        <f>IFERROR((VLOOKUP($A358,'22 23'!$F$10:$L$408,4,FALSE)/VLOOKUP($A358,'2022'!$F$10:$N$464,8,FALSE))*1000,#N/A)</f>
        <v>5.6143973799478895</v>
      </c>
      <c r="AG358" s="196">
        <f>IFERROR((VLOOKUP($A358,'23 24'!$F$7:$M$408,4,FALSE)/VLOOKUP($A358,'2023'!$C$7:$N$469,9,FALSE))*1000,#N/A)</f>
        <v>2.7188472087834756</v>
      </c>
      <c r="AI358" s="196" t="e">
        <f>IFERROR((VLOOKUP($A358,'0910'!$F$10:$L$433,5,FALSE)/VLOOKUP($A358,'2010'!$C$5:$K$611,9,FALSE))*1000,#N/A)</f>
        <v>#N/A</v>
      </c>
      <c r="AJ358" s="196" t="e">
        <f>IFERROR((VLOOKUP($A358,'1011'!$F$10:$L$433,5,FALSE)/VLOOKUP($A358,'2011'!$C$5:$K$611,9,FALSE))*1000,#N/A)</f>
        <v>#N/A</v>
      </c>
      <c r="AK358" s="196">
        <f>IFERROR((VLOOKUP($A358,'1112'!$F$10:$L$408,5,FALSE)/VLOOKUP($A358,'2012'!$F$10:$M$460,8,FALSE))*1000,#N/A)</f>
        <v>1.1632825719120135</v>
      </c>
      <c r="AL358" s="196">
        <f>IFERROR((VLOOKUP($A358,'1213'!$F$10:$L$408,5,FALSE)/VLOOKUP($A358,'2013'!$F$10:$M$460,8,FALSE))*1000,#N/A)</f>
        <v>1.3675093797117712</v>
      </c>
      <c r="AM358" s="196">
        <f>IFERROR((VLOOKUP($A358,'1314'!$F$10:$L$408,5,FALSE)/VLOOKUP($A358,'2014'!$F$10:$M$460,8,FALSE))*1000,#N/A)</f>
        <v>1.4644862094215279</v>
      </c>
      <c r="AN358" s="196">
        <f>IFERROR((VLOOKUP($A358,'1415'!$F$10:$L$408,5,FALSE)/VLOOKUP($A358,'2015'!$F$10:$M$460,8,FALSE))*1000,#N/A)</f>
        <v>1.610501160253524</v>
      </c>
      <c r="AO358" s="196">
        <f>IFERROR((VLOOKUP($A358,'1516'!$F$10:$L$408,5,FALSE)/VLOOKUP($A358,'2016'!$F$10:$M$460,8,FALSE))*1000,#N/A)</f>
        <v>1.4422829278343434</v>
      </c>
      <c r="AP358" s="196">
        <f>IFERROR((VLOOKUP($A358,'1617'!$F$10:$L$408,5,FALSE)/VLOOKUP($A358,'2017'!$F$10:$M$460,8,FALSE))*1000,#N/A)</f>
        <v>2.0410245943463616</v>
      </c>
      <c r="AQ358" s="196">
        <f>IFERROR((VLOOKUP($A358,'1718'!$F$10:$L$408,5,FALSE)/VLOOKUP($A358,'2018'!$F$10:$N$460,9,FALSE))*1000,#N/A)</f>
        <v>2.2222970470386207</v>
      </c>
      <c r="AR358" s="196">
        <f>IFERROR((VLOOKUP($A358,'1819'!$F$10:$L$408,5,FALSE)/VLOOKUP($A358,'2018'!$F$10:$N$460,9,FALSE))*1000,#N/A)</f>
        <v>2.3401461328664266</v>
      </c>
      <c r="AS358" s="196">
        <f>IFERROR((VLOOKUP($A358,'1920'!$F$10:$L$408,5,FALSE)/VLOOKUP($A358,'2019'!$F$10:$N$464,8,FALSE))*1000,#N/A)</f>
        <v>2.0798911135404241</v>
      </c>
      <c r="AT358" s="196">
        <f>IFERROR((VLOOKUP($A358,'20 21'!$F$10:$L$408,5,FALSE)/VLOOKUP($A358,'2020'!$F$10:$N$464,8,FALSE))*1000,#N/A)</f>
        <v>1.8248094183839192</v>
      </c>
      <c r="AU358" s="196">
        <f>IFERROR((VLOOKUP($A358,'21 22'!$F$10:$L$408,5,FALSE)/VLOOKUP($A358,'2021'!$F$10:$N$464,8,FALSE))*1000,#N/A)</f>
        <v>2.0997905092724469</v>
      </c>
      <c r="AV358" s="196">
        <f>IFERROR((VLOOKUP($A358,'22 23'!$F$10:$L$408,5,FALSE)/VLOOKUP($A358,'2022'!$F$10:$N$464,8,FALSE))*1000,#N/A)</f>
        <v>1.532665951422556</v>
      </c>
      <c r="AW358" s="196">
        <f>IFERROR((VLOOKUP($A358,'23 24'!$F$7:$M$408,5,FALSE)/VLOOKUP($A358,'2023'!$C$7:$N$469,9,FALSE))*1000,#N/A)</f>
        <v>1.8072337328972516</v>
      </c>
      <c r="AY358" s="196" t="e">
        <f>IFERROR((VLOOKUP($A358,'0910'!$F$10:$L$433,6,FALSE)/VLOOKUP($A358,'2010'!$C$5:$K$611,9,FALSE))*1000,#N/A)</f>
        <v>#N/A</v>
      </c>
      <c r="AZ358" s="196" t="e">
        <f>IFERROR((VLOOKUP($A358,'1011'!$F$10:$L$433,6,FALSE)/VLOOKUP($A358,'2011'!$C$5:$K$611,9,FALSE))*1000,#N/A)</f>
        <v>#N/A</v>
      </c>
      <c r="BA358" s="196">
        <f>IFERROR((VLOOKUP($A358,'1112'!$F$10:$L$408,6,FALSE)/VLOOKUP($A358,'2012'!$F$10:$M$460,8,FALSE))*1000,#N/A)</f>
        <v>0</v>
      </c>
      <c r="BB358" s="196">
        <f>IFERROR((VLOOKUP($A358,'1213'!$F$10:$L$408,6,FALSE)/VLOOKUP($A358,'2013'!$F$10:$M$460,8,FALSE))*1000,#N/A)</f>
        <v>1.7532171534766293E-2</v>
      </c>
      <c r="BC358" s="196">
        <f>IFERROR((VLOOKUP($A358,'1314'!$F$10:$L$408,6,FALSE)/VLOOKUP($A358,'2014'!$F$10:$M$460,8,FALSE))*1000,#N/A)</f>
        <v>0.10460615781582341</v>
      </c>
      <c r="BD358" s="196">
        <f>IFERROR((VLOOKUP($A358,'1415'!$F$10:$L$408,6,FALSE)/VLOOKUP($A358,'2015'!$F$10:$M$460,8,FALSE))*1000,#N/A)</f>
        <v>3.4634433553839224E-2</v>
      </c>
      <c r="BE358" s="196">
        <f>IFERROR((VLOOKUP($A358,'1516'!$F$10:$L$408,6,FALSE)/VLOOKUP($A358,'2016'!$F$10:$M$460,8,FALSE))*1000,#N/A)</f>
        <v>8.5850174275853786E-2</v>
      </c>
      <c r="BF358" s="196">
        <f>IFERROR((VLOOKUP($A358,'1617'!$F$10:$L$408,6,FALSE)/VLOOKUP($A358,'2017'!$F$10:$M$460,8,FALSE))*1000,#N/A)</f>
        <v>8.5042691431098411E-2</v>
      </c>
      <c r="BG358" s="196">
        <f>IFERROR((VLOOKUP($A358,'1718'!$F$10:$L$408,6,FALSE)/VLOOKUP($A358,'2018'!$F$10:$N$460,9,FALSE))*1000,#N/A)</f>
        <v>1.6835583689686521E-2</v>
      </c>
      <c r="BH358" s="196">
        <f>IFERROR((VLOOKUP($A358,'1819'!$F$10:$L$408,6,FALSE)/VLOOKUP($A358,'2018'!$F$10:$N$460,9,FALSE))*1000,#N/A)</f>
        <v>8.4177918448432615E-2</v>
      </c>
      <c r="BI358" s="196">
        <f>IFERROR((VLOOKUP($A358,'1920'!$F$10:$L$408,6,FALSE)/VLOOKUP($A358,'2019'!$F$10:$N$464,8,FALSE))*1000,#N/A)</f>
        <v>0.1497521601749105</v>
      </c>
      <c r="BJ358" s="196">
        <f>IFERROR((VLOOKUP($A358,'20 21'!$F$10:$L$408,6,FALSE)/VLOOKUP($A358,'2020'!$F$10:$N$469,8,FALSE))*1000,#N/A)</f>
        <v>8.2198622449726089E-2</v>
      </c>
      <c r="BK358" s="196">
        <f>IFERROR((VLOOKUP($A358,'21 22'!$F$10:$L$408,6,FALSE)/VLOOKUP($A358,'2021'!$F$10:$N$469,8,FALSE))*1000,#N/A)</f>
        <v>4.8832337424940628E-2</v>
      </c>
      <c r="BL358" s="196">
        <f>IFERROR((VLOOKUP($A358,'22 23'!$F$10:$L$408,6,FALSE)/VLOOKUP($A358,'2022'!$F$10:$N$469,8,FALSE))*1000,#N/A)</f>
        <v>1.6133325804447957E-2</v>
      </c>
      <c r="BM358" s="196">
        <f>IFERROR((VLOOKUP($A358,'23 24'!$F$7:$M$408,6,FALSE)/VLOOKUP($A358,'2023'!$C$7:$N$469,9,FALSE))*1000,#N/A)</f>
        <v>1.5993218875196915E-2</v>
      </c>
      <c r="BO358" s="196" t="e">
        <f>IFERROR((VLOOKUP($A358,'0910'!$F$10:$L$433,7,FALSE)/VLOOKUP($A358,'2010'!$C$5:$K$611,9,FALSE))*1000,#N/A)</f>
        <v>#N/A</v>
      </c>
      <c r="BP358" s="196" t="e">
        <f>IFERROR((VLOOKUP($A358,'1011'!$F$10:$L$433,7,FALSE)/VLOOKUP($A358,'2011'!$C$5:$K$611,9,FALSE))*1000,#N/A)</f>
        <v>#N/A</v>
      </c>
      <c r="BQ358" s="196">
        <f>IFERROR((VLOOKUP($A358,'1112'!$F$10:$L$408,7,FALSE)/VLOOKUP($A358,'2012'!$F$10:$M$460,8,FALSE))*1000,#N/A)</f>
        <v>5.3405245346869714</v>
      </c>
      <c r="BR358" s="196">
        <f>IFERROR((VLOOKUP($A358,'1213'!$F$10:$L$408,7,FALSE)/VLOOKUP($A358,'2013'!$F$10:$M$460,8,FALSE))*1000,#N/A)</f>
        <v>6.364178267120165</v>
      </c>
      <c r="BS358" s="196">
        <f>IFERROR((VLOOKUP($A358,'1314'!$F$10:$L$408,7,FALSE)/VLOOKUP($A358,'2014'!$F$10:$M$460,8,FALSE))*1000,#N/A)</f>
        <v>6.9388751351162865</v>
      </c>
      <c r="BT358" s="196">
        <f>IFERROR((VLOOKUP($A358,'1415'!$F$10:$L$408,7,FALSE)/VLOOKUP($A358,'2015'!$F$10:$M$460,8,FALSE))*1000,#N/A)</f>
        <v>7.2212793959754791</v>
      </c>
      <c r="BU358" s="196">
        <f>IFERROR((VLOOKUP($A358,'1516'!$F$10:$L$408,7,FALSE)/VLOOKUP($A358,'2016'!$F$10:$M$460,8,FALSE))*1000,#N/A)</f>
        <v>6.8508439072131315</v>
      </c>
      <c r="BV358" s="196">
        <f>IFERROR((VLOOKUP($A358,'1617'!$F$10:$L$408,7,FALSE)/VLOOKUP($A358,'2017'!$F$10:$M$460,8,FALSE))*1000,#N/A)</f>
        <v>7.8239276116610528</v>
      </c>
      <c r="BW358" s="196">
        <f>IFERROR((VLOOKUP($A358,'1718'!$F$10:$L$408,7,FALSE)/VLOOKUP($A358,'2018'!$F$10:$N$460,9,FALSE))*1000,#N/A)</f>
        <v>8.2662715916360821</v>
      </c>
      <c r="BX358" s="196">
        <f>IFERROR((VLOOKUP($A358,'1819'!$F$10:$L$408,7,FALSE)/VLOOKUP($A358,'2018'!$F$10:$N$460,9,FALSE))*1000,#N/A)</f>
        <v>9.5457759520522583</v>
      </c>
      <c r="BY358" s="196">
        <f>IFERROR((VLOOKUP($A358,'1920'!$F$10:$L$408,7,FALSE)/VLOOKUP($A358,'2019'!$F$10:$N$464,8,FALSE))*1000,#N/A)</f>
        <v>6.4060646297045061</v>
      </c>
      <c r="BZ358" s="196">
        <f>IFERROR((VLOOKUP($A358,'20 21'!$F$10:$L$408,7,FALSE)/VLOOKUP($A358,'2020'!$F$10:$N$469,8,FALSE))*1000,#N/A)</f>
        <v>6.510130898018307</v>
      </c>
      <c r="CA358" s="196">
        <f>IFERROR((VLOOKUP($A358,'21 22'!$F$10:$L$408,7,FALSE)/VLOOKUP($A358,'2021'!$F$10:$N$469,8,FALSE))*1000,#N/A)</f>
        <v>6.869082131108315</v>
      </c>
      <c r="CB358" s="196">
        <f>IFERROR((VLOOKUP($A358,'22 23'!$F$10:$L$408,7,FALSE)/VLOOKUP($A358,'2022'!$F$10:$N$469,8,FALSE))*1000,#N/A)</f>
        <v>7.1631966571748933</v>
      </c>
      <c r="CC358" s="196">
        <f>IFERROR((VLOOKUP($A358,'23 24'!$F$7:$M$408,7,FALSE)/VLOOKUP($A358,'2023'!$C$7:$N$469,9,FALSE))*1000,#N/A)</f>
        <v>4.5420741605559245</v>
      </c>
      <c r="CE358" s="198" t="e">
        <f>IFERROR((VLOOKUP($A358,'0910'!$F$10:$S$433,9,FALSE)/VLOOKUP($A358,'2010'!$C$5:$K$611,9,FALSE))*1000,#N/A)</f>
        <v>#N/A</v>
      </c>
      <c r="CF358" s="198" t="e">
        <f>IFERROR((VLOOKUP($A358,'1011'!$F$10:$S$433,10,FALSE)/VLOOKUP($A358,'2011'!$C$5:$K$611,9,FALSE))*1000,#N/A)</f>
        <v>#N/A</v>
      </c>
      <c r="CG358" s="198">
        <f>IFERROR((VLOOKUP($A358,'1112'!$F$10:$S$408,9,FALSE)/VLOOKUP($A358,'2012'!$F$10:$M$460,8,FALSE))*1000,#N/A)</f>
        <v>5.6049069373942473</v>
      </c>
      <c r="CH358" s="198">
        <f>IFERROR((VLOOKUP($A358,'1213'!$F$10:$S$408,9,FALSE)/VLOOKUP($A358,'2013'!$F$10:$M$460,8,FALSE))*1000,#N/A)</f>
        <v>4.488235912900171</v>
      </c>
      <c r="CI358" s="198">
        <f>IFERROR((VLOOKUP($A358,'1314'!$F$10:$S$408,9,FALSE)/VLOOKUP($A358,'2014'!$F$10:$M$460,8,FALSE))*1000,#N/A)</f>
        <v>4.7421458209839953</v>
      </c>
      <c r="CJ358" s="198">
        <f>IFERROR((VLOOKUP($A358,'1415'!$F$10:$S$408,9,FALSE)/VLOOKUP($A358,'2015'!$F$10:$M$460,8,FALSE))*1000,#N/A)</f>
        <v>4.9700412149759288</v>
      </c>
      <c r="CK358" s="198">
        <f>IFERROR((VLOOKUP($A358,'1516'!$F$10:$S$408,9,FALSE)/VLOOKUP($A358,'2016'!$F$10:$M$460,8,FALSE))*1000,#N/A)</f>
        <v>5.0995003519857152</v>
      </c>
      <c r="CL358" s="198">
        <f>IFERROR((VLOOKUP($A358,'1617'!$F$10:$S$408,9,FALSE)/VLOOKUP($A358,'2017'!$F$10:$M$460,8,FALSE))*1000,#N/A)</f>
        <v>5.3066639453005404</v>
      </c>
      <c r="CM358" s="198">
        <f>IFERROR((VLOOKUP($A358,'1718'!$F$10:$S$408,9,FALSE)/VLOOKUP($A358,'2018'!$F$10:$N$460,9,FALSE))*1000,#N/A)</f>
        <v>6.0103033772180883</v>
      </c>
      <c r="CN358" s="198">
        <f>IFERROR((VLOOKUP($A358,'1819'!$F$10:$S$408,9,FALSE)/VLOOKUP($A358,'2018'!$F$10:$N$460,9,FALSE))*1000,#N/A)</f>
        <v>6.4143573857705647</v>
      </c>
      <c r="CO358" s="198">
        <f>IFERROR((VLOOKUP($A358,'1920'!$F$10:$S$408,9,FALSE)/VLOOKUP($A358,'2019'!$F$10:$N$464,8,FALSE))*1000,#N/A)</f>
        <v>7.021712399312471</v>
      </c>
      <c r="CP358" s="198">
        <f>IFERROR((VLOOKUP($A358,'20 21'!$F$10:$S$408,9,FALSE)/VLOOKUP($A358,'2020'!$F$10:$N$469,8,FALSE))*1000,#N/A)</f>
        <v>5.1291940408629086</v>
      </c>
      <c r="CQ358" s="198">
        <f>IFERROR((VLOOKUP($A358,'21 22'!$F$10:$S$408,9,FALSE)/VLOOKUP($A358,'2021'!$F$10:$N$469,8,FALSE))*1000,#N/A)</f>
        <v>5.1436728754270788</v>
      </c>
      <c r="CR358" s="198">
        <f>IFERROR((VLOOKUP($A358,'22 23'!$F$10:$S$408,9,FALSE)/VLOOKUP($A358,'2022'!$F$10:$N$469,8,FALSE))*1000,#N/A)</f>
        <v>4.7270644607032519</v>
      </c>
      <c r="CS358" s="196">
        <f>IFERROR((VLOOKUP($A358,'23 24'!$F$7:$S$408,9,FALSE)/VLOOKUP($A358,'2023'!$C$7:$N$469,9,FALSE))*1000,#N/A)</f>
        <v>3.3905624015417462</v>
      </c>
      <c r="CU358" s="198" t="e">
        <f>IFERROR((VLOOKUP($A358,'0910'!$F$10:$S$433,10,FALSE)/VLOOKUP($A358,'2010'!$C$5:$K$611,9,FALSE))*1000,#N/A)</f>
        <v>#N/A</v>
      </c>
      <c r="CV358" s="198" t="e">
        <f>IFERROR((VLOOKUP($A358,'1011'!$F$10:$S$433,11,FALSE)/VLOOKUP($A358,'2011'!$C$5:$K$611,9,FALSE))*1000,#N/A)</f>
        <v>#N/A</v>
      </c>
      <c r="CW358" s="198">
        <f>IFERROR((VLOOKUP($A358,'1112'!$F$10:$S$408,10,FALSE)/VLOOKUP($A358,'2012'!$F$10:$M$460,8,FALSE))*1000,#N/A)</f>
        <v>1.9035532994923858</v>
      </c>
      <c r="CX358" s="198">
        <f>IFERROR((VLOOKUP($A358,'1213'!$F$10:$S$408,10,FALSE)/VLOOKUP($A358,'2013'!$F$10:$M$460,8,FALSE))*1000,#N/A)</f>
        <v>1.0343981205512116</v>
      </c>
      <c r="CY358" s="198">
        <f>IFERROR((VLOOKUP($A358,'1314'!$F$10:$S$408,10,FALSE)/VLOOKUP($A358,'2014'!$F$10:$M$460,8,FALSE))*1000,#N/A)</f>
        <v>1.1681020956100283</v>
      </c>
      <c r="CZ358" s="198">
        <f>IFERROR((VLOOKUP($A358,'1415'!$F$10:$S$408,10,FALSE)/VLOOKUP($A358,'2015'!$F$10:$M$460,8,FALSE))*1000,#N/A)</f>
        <v>1.6451355938073633</v>
      </c>
      <c r="DA358" s="198">
        <f>IFERROR((VLOOKUP($A358,'1516'!$F$10:$S$408,10,FALSE)/VLOOKUP($A358,'2016'!$F$10:$M$460,8,FALSE))*1000,#N/A)</f>
        <v>1.5109630672550265</v>
      </c>
      <c r="DB358" s="198">
        <f>IFERROR((VLOOKUP($A358,'1617'!$F$10:$S$408,10,FALSE)/VLOOKUP($A358,'2017'!$F$10:$M$460,8,FALSE))*1000,#N/A)</f>
        <v>2.0240160560601423</v>
      </c>
      <c r="DC358" s="198">
        <f>IFERROR((VLOOKUP($A358,'1718'!$F$10:$S$408,10,FALSE)/VLOOKUP($A358,'2018'!$F$10:$N$460,9,FALSE))*1000,#N/A)</f>
        <v>1.969763291693323</v>
      </c>
      <c r="DD358" s="198">
        <f>IFERROR((VLOOKUP($A358,'1819'!$F$10:$S$408,10,FALSE)/VLOOKUP($A358,'2018'!$F$10:$N$460,9,FALSE))*1000,#N/A)</f>
        <v>2.6263510555910976</v>
      </c>
      <c r="DE358" s="198">
        <f>IFERROR((VLOOKUP($A358,'1920'!$F$10:$S$408,10,FALSE)/VLOOKUP($A358,'2019'!$F$10:$N$464,8,FALSE))*1000,#N/A)</f>
        <v>2.545786722973479</v>
      </c>
      <c r="DF358" s="198">
        <f>IFERROR((VLOOKUP($A358,'20 21'!$F$10:$S$408,10,FALSE)/VLOOKUP($A358,'2020'!$F$10:$N$469,8,FALSE))*1000,#N/A)</f>
        <v>1.9892066632833716</v>
      </c>
      <c r="DG358" s="198">
        <f>IFERROR((VLOOKUP($A358,'21 22'!$F$10:$S$408,10,FALSE)/VLOOKUP($A358,'2021'!$F$10:$N$469,8,FALSE))*1000,#N/A)</f>
        <v>2.2300100757389552</v>
      </c>
      <c r="DH358" s="198">
        <f>IFERROR((VLOOKUP($A358,'22 23'!$F$10:$S$408,10,FALSE)/VLOOKUP($A358,'2022'!$F$10:$N$469,8,FALSE))*1000,#N/A)</f>
        <v>1.7585325126848275</v>
      </c>
      <c r="DI358" s="196">
        <f>IFERROR((VLOOKUP($A358,'23 24'!$F$7:$S$408,10,FALSE)/VLOOKUP($A358,'2023'!$C$7:$N$469,9,FALSE))*1000,#N/A)</f>
        <v>1.8072337328972516</v>
      </c>
      <c r="DK358" s="198" t="e">
        <f>IFERROR((VLOOKUP($A358,'0910'!$F$10:$S$433,11,FALSE)/VLOOKUP($A358,'2010'!$C$5:$K$611,9,FALSE))*1000,#N/A)</f>
        <v>#N/A</v>
      </c>
      <c r="DL358" s="198" t="e">
        <f>IFERROR((VLOOKUP($A358,'1011'!$F$10:$S$433,12,FALSE)/VLOOKUP($A358,'2011'!$C$5:$K$611,9,FALSE))*1000,#N/A)</f>
        <v>#N/A</v>
      </c>
      <c r="DM358" s="198">
        <f>IFERROR((VLOOKUP($A358,'1112'!$F$10:$S$408,11,FALSE)/VLOOKUP($A358,'2012'!$F$10:$M$460,8,FALSE))*1000,#N/A)</f>
        <v>0</v>
      </c>
      <c r="DN358" s="198">
        <f>IFERROR((VLOOKUP($A358,'1213'!$F$10:$S$408,11,FALSE)/VLOOKUP($A358,'2013'!$F$10:$M$460,8,FALSE))*1000,#N/A)</f>
        <v>0</v>
      </c>
      <c r="DO358" s="198">
        <f>IFERROR((VLOOKUP($A358,'1314'!$F$10:$S$408,11,FALSE)/VLOOKUP($A358,'2014'!$F$10:$M$460,8,FALSE))*1000,#N/A)</f>
        <v>1.7434359635970571E-2</v>
      </c>
      <c r="DP358" s="198">
        <f>IFERROR((VLOOKUP($A358,'1415'!$F$10:$S$408,11,FALSE)/VLOOKUP($A358,'2015'!$F$10:$M$460,8,FALSE))*1000,#N/A)</f>
        <v>1.7317216776919612E-2</v>
      </c>
      <c r="DQ358" s="198">
        <f>IFERROR((VLOOKUP($A358,'1516'!$F$10:$S$408,11,FALSE)/VLOOKUP($A358,'2016'!$F$10:$M$460,8,FALSE))*1000,#N/A)</f>
        <v>3.4340069710341509E-2</v>
      </c>
      <c r="DR358" s="198">
        <f>IFERROR((VLOOKUP($A358,'1617'!$F$10:$S$408,11,FALSE)/VLOOKUP($A358,'2017'!$F$10:$M$460,8,FALSE))*1000,#N/A)</f>
        <v>1.7008538286219683E-2</v>
      </c>
      <c r="DS358" s="198">
        <f>IFERROR((VLOOKUP($A358,'1718'!$F$10:$S$408,11,FALSE)/VLOOKUP($A358,'2018'!$F$10:$N$460,9,FALSE))*1000,#N/A)</f>
        <v>0</v>
      </c>
      <c r="DT358" s="198">
        <f>IFERROR((VLOOKUP($A358,'1819'!$F$10:$S$408,11,FALSE)/VLOOKUP($A358,'2018'!$F$10:$N$460,9,FALSE))*1000,#N/A)</f>
        <v>0</v>
      </c>
      <c r="DU358" s="198">
        <f>IFERROR((VLOOKUP($A358,'1920'!$F$10:$S$408,11,FALSE)/VLOOKUP($A358,'2019'!$F$10:$N$464,8,FALSE))*1000,#N/A)</f>
        <v>6.6556515633293567E-2</v>
      </c>
      <c r="DV358" s="198">
        <f>IFERROR((VLOOKUP($A358,'20 21'!$F$10:$S$408,11,FALSE)/VLOOKUP($A358,'2020'!$F$10:$N$469,8,FALSE))*1000,#N/A)</f>
        <v>3.2879448979890438E-2</v>
      </c>
      <c r="DW358" s="198">
        <f>IFERROR((VLOOKUP($A358,'21 22'!$F$10:$S$408,11,FALSE)/VLOOKUP($A358,'2021'!$F$10:$N$469,8,FALSE))*1000,#N/A)</f>
        <v>0.13021956646650834</v>
      </c>
      <c r="DX358" s="198">
        <f>IFERROR((VLOOKUP($A358,'22 23'!$F$10:$S$408,11,FALSE)/VLOOKUP($A358,'2022'!$F$10:$N$464,8,FALSE))*1000,#N/A)</f>
        <v>0</v>
      </c>
      <c r="DY358" s="196">
        <f>IFERROR((VLOOKUP($A358,'23 24'!$F$7:$S$408,11,FALSE)/VLOOKUP($A358,'2023'!$C$7:$N$469,9,FALSE))*1000,#N/A)</f>
        <v>1.5993218875196915E-2</v>
      </c>
      <c r="EA358" s="198" t="e">
        <f>IFERROR((VLOOKUP($A358,'0910'!$F$10:$S$433,12,FALSE)/VLOOKUP($A358,'2010'!$C$5:$K$611,9,FALSE))*1000,#N/A)</f>
        <v>#N/A</v>
      </c>
      <c r="EB358" s="198" t="e">
        <f>IFERROR((VLOOKUP($A358,'1011'!$F$10:$S$433,13,FALSE)/VLOOKUP($A358,'2011'!$C$5:$K$611,9,FALSE))*1000,#N/A)</f>
        <v>#N/A</v>
      </c>
      <c r="EC358" s="198">
        <f>IFERROR((VLOOKUP($A358,'1112'!$F$10:$S$408,12,FALSE)/VLOOKUP($A358,'2012'!$F$10:$M$460,8,FALSE))*1000,#N/A)</f>
        <v>7.5260857304004514</v>
      </c>
      <c r="ED358" s="198">
        <f>IFERROR((VLOOKUP($A358,'1213'!$F$10:$S$408,12,FALSE)/VLOOKUP($A358,'2013'!$F$10:$M$460,8,FALSE))*1000,#N/A)</f>
        <v>5.54016620498615</v>
      </c>
      <c r="EE358" s="198">
        <f>IFERROR((VLOOKUP($A358,'1314'!$F$10:$S$408,12,FALSE)/VLOOKUP($A358,'2014'!$F$10:$M$460,8,FALSE))*1000,#N/A)</f>
        <v>5.9276822762299934</v>
      </c>
      <c r="EF358" s="198">
        <f>IFERROR((VLOOKUP($A358,'1415'!$F$10:$S$408,12,FALSE)/VLOOKUP($A358,'2015'!$F$10:$M$460,8,FALSE))*1000,#N/A)</f>
        <v>6.6498112423371314</v>
      </c>
      <c r="EG358" s="198">
        <f>IFERROR((VLOOKUP($A358,'1516'!$F$10:$S$408,12,FALSE)/VLOOKUP($A358,'2016'!$F$10:$M$460,8,FALSE))*1000,#N/A)</f>
        <v>6.6448034889510819</v>
      </c>
      <c r="EH358" s="198">
        <f>IFERROR((VLOOKUP($A358,'1617'!$F$10:$S$408,12,FALSE)/VLOOKUP($A358,'2017'!$F$10:$M$460,8,FALSE))*1000,#N/A)</f>
        <v>7.3476885396469021</v>
      </c>
      <c r="EI358" s="198">
        <f>IFERROR((VLOOKUP($A358,'1718'!$F$10:$S$408,12,FALSE)/VLOOKUP($A358,'2018'!$F$10:$N$460,9,FALSE))*1000,#N/A)</f>
        <v>7.9800666689114115</v>
      </c>
      <c r="EJ358" s="198">
        <f>IFERROR((VLOOKUP($A358,'1819'!$F$10:$S$408,12,FALSE)/VLOOKUP($A358,'2018'!$F$10:$N$460,9,FALSE))*1000,#N/A)</f>
        <v>9.0407084413616623</v>
      </c>
      <c r="EK358" s="198">
        <f>IFERROR((VLOOKUP($A358,'1920'!$F$10:$S$408,12,FALSE)/VLOOKUP($A358,'2019'!$F$10:$N$464,8,FALSE))*1000,#N/A)</f>
        <v>9.6506947668275664</v>
      </c>
      <c r="EL358" s="198">
        <f>IFERROR((VLOOKUP($A358,'20 21'!$F$10:$S$408,12,FALSE)/VLOOKUP($A358,'2020'!$F$10:$N$469,8,FALSE))*1000,#N/A)</f>
        <v>7.1677198776161157</v>
      </c>
      <c r="EM358" s="198">
        <f>IFERROR((VLOOKUP($A358,'21 22'!$F$10:$S$408,12,FALSE)/VLOOKUP($A358,'2021'!$F$10:$N$469,8,FALSE))*1000,#N/A)</f>
        <v>7.5039025176325431</v>
      </c>
      <c r="EN358" s="198">
        <f>IFERROR((VLOOKUP($A358,'22 23'!$F$10:$S$408,12,FALSE)/VLOOKUP($A358,'2022'!$F$10:$N$469,8,FALSE))*1000,#N/A)</f>
        <v>6.501730299192527</v>
      </c>
      <c r="EO358" s="196">
        <f>IFERROR((VLOOKUP($A358,'23 24'!$F$7:$S$408,12,FALSE)/VLOOKUP($A358,'2023'!$C$7:$N$469,9,FALSE))*1000,#N/A)</f>
        <v>5.213789353314195</v>
      </c>
    </row>
    <row r="359" spans="1:145" x14ac:dyDescent="0.3">
      <c r="A359" t="s">
        <v>779</v>
      </c>
      <c r="B359" t="s">
        <v>1743</v>
      </c>
      <c r="C359" t="str">
        <f>IF(VLOOKUP($A359,'0910'!$F$10:$L$433,1,FALSE)=VLOOKUP($A359,'2010'!$C$5:$K$611,1,FALSE),VLOOKUP($A359,'0910'!$F$10:$L$433,1,FALSE),FALSE)</f>
        <v>Hertfordshire</v>
      </c>
      <c r="D359" t="str">
        <f>IF(VLOOKUP($A359,'1011'!$F$10:$L$433,1,FALSE)=VLOOKUP($A359,'2011'!$C$5:$K$611,1,FALSE),VLOOKUP($A359,'1011'!$F$10:$L$433,1,FALSE),FALSE)</f>
        <v>Hertfordshire</v>
      </c>
      <c r="E359" t="str">
        <f>IF(VLOOKUP(A359,'1112'!$F$10:$L$408,1,FALSE)=VLOOKUP(A359,'2012'!$F$10:$M$460,1,FALSE),VLOOKUP(A359,'1112'!$F$10:$L$408,1,FALSE),FALSE)</f>
        <v>Hertfordshire</v>
      </c>
      <c r="F359" t="str">
        <f>IF(VLOOKUP($A359,'1213'!$F$10:$L$408,1,FALSE)=VLOOKUP($A359,'2013'!$F$10:$M$460,1,FALSE),VLOOKUP($A359,'1213'!$F$10:$L$408,1,FALSE),FALSE)</f>
        <v>Hertfordshire</v>
      </c>
      <c r="G359" t="str">
        <f>IF(VLOOKUP($A359,'1314'!$F$10:$L$408,1,FALSE)=VLOOKUP($A359,'2014'!$F$10:$M$460,1,FALSE),VLOOKUP($A359,'1314'!$F$10:$L$408,1,FALSE),FALSE)</f>
        <v>Hertfordshire</v>
      </c>
      <c r="H359" t="str">
        <f>IF(VLOOKUP($A359,'1415'!$F$10:$L$408,1,FALSE)=VLOOKUP($A359,'2015'!$F$10:$M$460,1,FALSE),VLOOKUP($A359,'1415'!$F$10:$L$408,1,FALSE),FALSE)</f>
        <v>Hertfordshire</v>
      </c>
      <c r="I359" t="str">
        <f>IF(VLOOKUP($A359,'1516'!$F$10:$L$408,1,FALSE)=VLOOKUP($A359,'2015'!$F$10:$M$460,1,FALSE),VLOOKUP($A359,'1516'!$F$10:$L$408,1,FALSE),FALSE)</f>
        <v>Hertfordshire</v>
      </c>
      <c r="J359" t="str">
        <f>IF(VLOOKUP($A359,'1617'!$F$10:$L$408,1,FALSE)=VLOOKUP($A359,'2016'!$F$10:$M$460,1,FALSE),VLOOKUP($A359,'1617'!$F$10:$L$408,1,FALSE),FALSE)</f>
        <v>Hertfordshire</v>
      </c>
      <c r="K359" t="str">
        <f>IF(VLOOKUP($A359,'1718'!$F$10:$M$408,1,FALSE)=VLOOKUP($A359,'2017'!$F$10:$M$460,1,FALSE),VLOOKUP($A359,'1718'!$F$10:$M$408,1,FALSE),FALSE)</f>
        <v>Hertfordshire</v>
      </c>
      <c r="L359" t="str">
        <f>IF(VLOOKUP($A359,'1819'!$F$10:$M$408,1,FALSE)=VLOOKUP($A359,'2018'!$F$10:$M$460,1,FALSE),VLOOKUP($A359,'1819'!$F$10:$M$408,1,FALSE),FALSE)</f>
        <v>Hertfordshire</v>
      </c>
      <c r="M359" t="str">
        <f>IF(VLOOKUP($A359,'1920'!$F$10:$M$408,1,FALSE)=VLOOKUP($A359,'2019'!$F$10:$M$464,1,FALSE),VLOOKUP($A359,'1920'!$F$10:$M$408,1,FALSE),FALSE)</f>
        <v>Hertfordshire</v>
      </c>
      <c r="N359" t="str">
        <f>IF(VLOOKUP($A359,'20 21'!$F$10:$N$408,1,FALSE)=VLOOKUP($A359,'2020'!$F$10:$O$464,1,FALSE),VLOOKUP($A359,'20 21'!$F$10:$N$408,1,FALSE),FALSE)</f>
        <v>Hertfordshire</v>
      </c>
      <c r="O359" t="str">
        <f>IF(VLOOKUP($A359,'21 22'!$F$10:$N$408,1,FALSE)=VLOOKUP($A359,'2021'!$F$10:$O$464,1,FALSE),VLOOKUP($A359,'21 22'!$F$10:$N$408,1,FALSE),FALSE)</f>
        <v>Hertfordshire</v>
      </c>
      <c r="P359" t="str">
        <f>IF(VLOOKUP($A359,'22 23'!$F$10:$N$408,1,FALSE)=VLOOKUP($A359,'2022'!$F$10:$O$464,1,FALSE),VLOOKUP($A359,'22 23'!$F$10:$N$408,1,FALSE),FALSE)</f>
        <v>Hertfordshire</v>
      </c>
      <c r="Q359" t="str">
        <f>IF(VLOOKUP($A359,'23 24'!$F$7:$N$408,1,FALSE)=VLOOKUP($A359,'2023'!$C$7:$O$468,1,FALSE),VLOOKUP($A359,'23 24'!$F$7:$N$408,1,FALSE),FALSE)</f>
        <v>Hertfordshire</v>
      </c>
      <c r="S359" s="196" t="e">
        <f>IFERROR((VLOOKUP($A359,'0910'!$F$10:$L$433,4,FALSE)/VLOOKUP($A359,'2010'!$C$5:$K$611,9,FALSE))*1000,#N/A)</f>
        <v>#N/A</v>
      </c>
      <c r="T359" s="196" t="e">
        <f>IFERROR((VLOOKUP($A359,'1011'!$F$10:$L$433,4,FALSE)/VLOOKUP($A359,'2011'!$C$5:$K$611,9,FALSE))*1000,#N/A)</f>
        <v>#N/A</v>
      </c>
      <c r="U359" s="196">
        <f>IFERROR((VLOOKUP($A359,'1112'!$F$10:$L$408,4,FALSE)/VLOOKUP($A359,'2012'!$F$10:$M$460,8,FALSE))*1000,#N/A)</f>
        <v>4.5219089673913038</v>
      </c>
      <c r="V359" s="196">
        <f>IFERROR((VLOOKUP($A359,'1213'!$F$10:$L$408,4,FALSE)/VLOOKUP($A359,'2013'!$F$10:$M$460,8,FALSE))*1000,#N/A)</f>
        <v>3.4174331280060755</v>
      </c>
      <c r="W359" s="196">
        <f>IFERROR((VLOOKUP($A359,'1314'!$F$10:$L$408,4,FALSE)/VLOOKUP($A359,'2014'!$F$10:$M$460,8,FALSE))*1000,#N/A)</f>
        <v>4.3840328907347974</v>
      </c>
      <c r="X359" s="196">
        <f>IFERROR((VLOOKUP($A359,'1415'!$F$10:$L$408,4,FALSE)/VLOOKUP($A359,'2015'!$F$10:$M$460,8,FALSE))*1000,#N/A)</f>
        <v>3.9191161142380655</v>
      </c>
      <c r="Y359" s="196">
        <f>IFERROR((VLOOKUP($A359,'1516'!$F$10:$L$408,4,FALSE)/VLOOKUP($A359,'2016'!$F$10:$M$460,8,FALSE))*1000,#N/A)</f>
        <v>4.2627157223854653</v>
      </c>
      <c r="Z359" s="196">
        <f>IFERROR((VLOOKUP($A359,'1617'!$F$10:$L$408,4,FALSE)/VLOOKUP($A359,'2017'!$F$10:$M$460,8,FALSE))*1000,#N/A)</f>
        <v>4.3266076115485559</v>
      </c>
      <c r="AA359" s="196">
        <f>IFERROR((VLOOKUP($A359,'1718'!$F$10:$L$408,4,FALSE)/VLOOKUP($A359,'2018'!$F$10:$N$460,9,FALSE))*1000,#N/A)</f>
        <v>4.1741325948851609</v>
      </c>
      <c r="AB359" s="196">
        <f>IFERROR((VLOOKUP($A359,'1819'!$F$10:$L$408,4,FALSE)/VLOOKUP($A359,'2018'!$F$10:$N$460,9,FALSE))*1000,#N/A)</f>
        <v>3.2578595862518323</v>
      </c>
      <c r="AC359" s="196">
        <f>IFERROR((VLOOKUP($A359,'1920'!$F$10:$L$408,4,FALSE)/VLOOKUP($A359,'2019'!$F$10:$N$464,8,FALSE))*1000,#N/A)</f>
        <v>4.6198415132099218</v>
      </c>
      <c r="AD359" s="196">
        <f>IFERROR((VLOOKUP($A359,'20 21'!$F$10:$L$408,4,FALSE)/VLOOKUP($A359,'2020'!$F$10:$N$464,8,FALSE))*1000,#N/A)</f>
        <v>6.3431220846900835</v>
      </c>
      <c r="AE359" s="196">
        <f>IFERROR((VLOOKUP($A359,'21 22'!$F$10:$L$408,4,FALSE)/VLOOKUP($A359,'2021'!$F$10:$N$464,8,FALSE))*1000,#N/A)</f>
        <v>5.3771441610365383</v>
      </c>
      <c r="AF359" s="196">
        <f>IFERROR((VLOOKUP($A359,'22 23'!$F$10:$L$408,4,FALSE)/VLOOKUP($A359,'2022'!$F$10:$N$464,8,FALSE))*1000,#N/A)</f>
        <v>4.8807656504309049</v>
      </c>
      <c r="AG359" s="196">
        <f>IFERROR((VLOOKUP($A359,'23 24'!$F$7:$M$408,4,FALSE)/VLOOKUP($A359,'2023'!$C$7:$N$469,9,FALSE))*1000,#N/A)</f>
        <v>4.1159568429245539</v>
      </c>
      <c r="AI359" s="196" t="e">
        <f>IFERROR((VLOOKUP($A359,'0910'!$F$10:$L$433,5,FALSE)/VLOOKUP($A359,'2010'!$C$5:$K$611,9,FALSE))*1000,#N/A)</f>
        <v>#N/A</v>
      </c>
      <c r="AJ359" s="196" t="e">
        <f>IFERROR((VLOOKUP($A359,'1011'!$F$10:$L$433,5,FALSE)/VLOOKUP($A359,'2011'!$C$5:$K$611,9,FALSE))*1000,#N/A)</f>
        <v>#N/A</v>
      </c>
      <c r="AK359" s="196">
        <f>IFERROR((VLOOKUP($A359,'1112'!$F$10:$L$408,5,FALSE)/VLOOKUP($A359,'2012'!$F$10:$M$460,8,FALSE))*1000,#N/A)</f>
        <v>0.78549592391304346</v>
      </c>
      <c r="AL359" s="196">
        <f>IFERROR((VLOOKUP($A359,'1213'!$F$10:$L$408,5,FALSE)/VLOOKUP($A359,'2013'!$F$10:$M$460,8,FALSE))*1000,#N/A)</f>
        <v>0.48519112311197371</v>
      </c>
      <c r="AM359" s="196">
        <f>IFERROR((VLOOKUP($A359,'1314'!$F$10:$L$408,5,FALSE)/VLOOKUP($A359,'2014'!$F$10:$M$460,8,FALSE))*1000,#N/A)</f>
        <v>0.90197805885931237</v>
      </c>
      <c r="AN359" s="196">
        <f>IFERROR((VLOOKUP($A359,'1415'!$F$10:$L$408,5,FALSE)/VLOOKUP($A359,'2015'!$F$10:$M$460,8,FALSE))*1000,#N/A)</f>
        <v>1.0006253908692933</v>
      </c>
      <c r="AO359" s="196">
        <f>IFERROR((VLOOKUP($A359,'1516'!$F$10:$L$408,5,FALSE)/VLOOKUP($A359,'2016'!$F$10:$M$460,8,FALSE))*1000,#N/A)</f>
        <v>1.0553325332119354</v>
      </c>
      <c r="AP359" s="196">
        <f>IFERROR((VLOOKUP($A359,'1617'!$F$10:$L$408,5,FALSE)/VLOOKUP($A359,'2017'!$F$10:$M$460,8,FALSE))*1000,#N/A)</f>
        <v>0.94324146981627299</v>
      </c>
      <c r="AQ359" s="196">
        <f>IFERROR((VLOOKUP($A359,'1718'!$F$10:$L$408,5,FALSE)/VLOOKUP($A359,'2018'!$F$10:$N$460,9,FALSE))*1000,#N/A)</f>
        <v>0.75338002932073622</v>
      </c>
      <c r="AR359" s="196">
        <f>IFERROR((VLOOKUP($A359,'1819'!$F$10:$L$408,5,FALSE)/VLOOKUP($A359,'2018'!$F$10:$N$460,9,FALSE))*1000,#N/A)</f>
        <v>0.77374165173481024</v>
      </c>
      <c r="AS359" s="196">
        <f>IFERROR((VLOOKUP($A359,'1920'!$F$10:$L$408,5,FALSE)/VLOOKUP($A359,'2019'!$F$10:$N$464,8,FALSE))*1000,#N/A)</f>
        <v>0.96835105953745093</v>
      </c>
      <c r="AT359" s="196">
        <f>IFERROR((VLOOKUP($A359,'20 21'!$F$10:$L$408,5,FALSE)/VLOOKUP($A359,'2020'!$F$10:$N$464,8,FALSE))*1000,#N/A)</f>
        <v>1.3406598727893866</v>
      </c>
      <c r="AU359" s="196">
        <f>IFERROR((VLOOKUP($A359,'21 22'!$F$10:$L$408,5,FALSE)/VLOOKUP($A359,'2021'!$F$10:$N$464,8,FALSE))*1000,#N/A)</f>
        <v>1.527823248707799</v>
      </c>
      <c r="AV359" s="196">
        <f>IFERROR((VLOOKUP($A359,'22 23'!$F$10:$L$408,5,FALSE)/VLOOKUP($A359,'2022'!$F$10:$N$464,8,FALSE))*1000,#N/A)</f>
        <v>1.0824278660229829</v>
      </c>
      <c r="AW359" s="196">
        <f>IFERROR((VLOOKUP($A359,'23 24'!$F$7:$M$408,5,FALSE)/VLOOKUP($A359,'2023'!$C$7:$N$469,9,FALSE))*1000,#N/A)</f>
        <v>1.5605523575069395</v>
      </c>
      <c r="AY359" s="196" t="e">
        <f>IFERROR((VLOOKUP($A359,'0910'!$F$10:$L$433,6,FALSE)/VLOOKUP($A359,'2010'!$C$5:$K$611,9,FALSE))*1000,#N/A)</f>
        <v>#N/A</v>
      </c>
      <c r="AZ359" s="196" t="e">
        <f>IFERROR((VLOOKUP($A359,'1011'!$F$10:$L$433,6,FALSE)/VLOOKUP($A359,'2011'!$C$5:$K$611,9,FALSE))*1000,#N/A)</f>
        <v>#N/A</v>
      </c>
      <c r="BA359" s="196">
        <f>IFERROR((VLOOKUP($A359,'1112'!$F$10:$L$408,6,FALSE)/VLOOKUP($A359,'2012'!$F$10:$M$460,8,FALSE))*1000,#N/A)</f>
        <v>0</v>
      </c>
      <c r="BB359" s="196">
        <f>IFERROR((VLOOKUP($A359,'1213'!$F$10:$L$408,6,FALSE)/VLOOKUP($A359,'2013'!$F$10:$M$460,8,FALSE))*1000,#N/A)</f>
        <v>0</v>
      </c>
      <c r="BC359" s="196">
        <f>IFERROR((VLOOKUP($A359,'1314'!$F$10:$L$408,6,FALSE)/VLOOKUP($A359,'2014'!$F$10:$M$460,8,FALSE))*1000,#N/A)</f>
        <v>0</v>
      </c>
      <c r="BD359" s="196">
        <f>IFERROR((VLOOKUP($A359,'1415'!$F$10:$L$408,6,FALSE)/VLOOKUP($A359,'2015'!$F$10:$M$460,8,FALSE))*1000,#N/A)</f>
        <v>0</v>
      </c>
      <c r="BE359" s="196">
        <f>IFERROR((VLOOKUP($A359,'1516'!$F$10:$L$408,6,FALSE)/VLOOKUP($A359,'2016'!$F$10:$M$460,8,FALSE))*1000,#N/A)</f>
        <v>8.2771179075445928E-2</v>
      </c>
      <c r="BF359" s="196">
        <f>IFERROR((VLOOKUP($A359,'1617'!$F$10:$L$408,6,FALSE)/VLOOKUP($A359,'2017'!$F$10:$M$460,8,FALSE))*1000,#N/A)</f>
        <v>6.1515748031496065E-2</v>
      </c>
      <c r="BG359" s="196">
        <f>IFERROR((VLOOKUP($A359,'1718'!$F$10:$L$408,6,FALSE)/VLOOKUP($A359,'2018'!$F$10:$N$460,9,FALSE))*1000,#N/A)</f>
        <v>4.0723244828147903E-2</v>
      </c>
      <c r="BH359" s="196">
        <f>IFERROR((VLOOKUP($A359,'1819'!$F$10:$L$408,6,FALSE)/VLOOKUP($A359,'2018'!$F$10:$N$460,9,FALSE))*1000,#N/A)</f>
        <v>0</v>
      </c>
      <c r="BI359" s="196">
        <f>IFERROR((VLOOKUP($A359,'1920'!$F$10:$L$408,6,FALSE)/VLOOKUP($A359,'2019'!$F$10:$N$464,8,FALSE))*1000,#N/A)</f>
        <v>2.017398040703023E-2</v>
      </c>
      <c r="BJ359" s="196">
        <f>IFERROR((VLOOKUP($A359,'20 21'!$F$10:$L$408,6,FALSE)/VLOOKUP($A359,'2020'!$F$10:$N$469,8,FALSE))*1000,#N/A)</f>
        <v>2.0009848847602787E-2</v>
      </c>
      <c r="BK359" s="196">
        <f>IFERROR((VLOOKUP($A359,'21 22'!$F$10:$L$408,6,FALSE)/VLOOKUP($A359,'2021'!$F$10:$N$469,8,FALSE))*1000,#N/A)</f>
        <v>1.9841860372828556E-2</v>
      </c>
      <c r="BL359" s="196">
        <f>IFERROR((VLOOKUP($A359,'22 23'!$F$10:$L$408,6,FALSE)/VLOOKUP($A359,'2022'!$F$10:$N$469,8,FALSE))*1000,#N/A)</f>
        <v>9.8402533274816628E-2</v>
      </c>
      <c r="BM359" s="196">
        <f>IFERROR((VLOOKUP($A359,'23 24'!$F$7:$M$408,6,FALSE)/VLOOKUP($A359,'2023'!$C$7:$N$469,9,FALSE))*1000,#N/A)</f>
        <v>0</v>
      </c>
      <c r="BO359" s="196" t="e">
        <f>IFERROR((VLOOKUP($A359,'0910'!$F$10:$L$433,7,FALSE)/VLOOKUP($A359,'2010'!$C$5:$K$611,9,FALSE))*1000,#N/A)</f>
        <v>#N/A</v>
      </c>
      <c r="BP359" s="196" t="e">
        <f>IFERROR((VLOOKUP($A359,'1011'!$F$10:$L$433,7,FALSE)/VLOOKUP($A359,'2011'!$C$5:$K$611,9,FALSE))*1000,#N/A)</f>
        <v>#N/A</v>
      </c>
      <c r="BQ359" s="196">
        <f>IFERROR((VLOOKUP($A359,'1112'!$F$10:$L$408,7,FALSE)/VLOOKUP($A359,'2012'!$F$10:$M$460,8,FALSE))*1000,#N/A)</f>
        <v>5.3074048913043477</v>
      </c>
      <c r="BR359" s="196">
        <f>IFERROR((VLOOKUP($A359,'1213'!$F$10:$L$408,7,FALSE)/VLOOKUP($A359,'2013'!$F$10:$M$460,8,FALSE))*1000,#N/A)</f>
        <v>3.9026242511180489</v>
      </c>
      <c r="BS359" s="196">
        <f>IFERROR((VLOOKUP($A359,'1314'!$F$10:$L$408,7,FALSE)/VLOOKUP($A359,'2014'!$F$10:$M$460,8,FALSE))*1000,#N/A)</f>
        <v>5.2860109495941101</v>
      </c>
      <c r="BT359" s="196">
        <f>IFERROR((VLOOKUP($A359,'1415'!$F$10:$L$408,7,FALSE)/VLOOKUP($A359,'2015'!$F$10:$M$460,8,FALSE))*1000,#N/A)</f>
        <v>4.9197415051073587</v>
      </c>
      <c r="BU359" s="196">
        <f>IFERROR((VLOOKUP($A359,'1516'!$F$10:$L$408,7,FALSE)/VLOOKUP($A359,'2016'!$F$10:$M$460,8,FALSE))*1000,#N/A)</f>
        <v>5.3801266399039855</v>
      </c>
      <c r="BV359" s="196">
        <f>IFERROR((VLOOKUP($A359,'1617'!$F$10:$L$408,7,FALSE)/VLOOKUP($A359,'2017'!$F$10:$M$460,8,FALSE))*1000,#N/A)</f>
        <v>5.3313648293963256</v>
      </c>
      <c r="BW359" s="196">
        <f>IFERROR((VLOOKUP($A359,'1718'!$F$10:$L$408,7,FALSE)/VLOOKUP($A359,'2018'!$F$10:$N$460,9,FALSE))*1000,#N/A)</f>
        <v>4.9885974914481181</v>
      </c>
      <c r="BX359" s="196">
        <f>IFERROR((VLOOKUP($A359,'1819'!$F$10:$L$408,7,FALSE)/VLOOKUP($A359,'2018'!$F$10:$N$460,9,FALSE))*1000,#N/A)</f>
        <v>4.031601237986643</v>
      </c>
      <c r="BY359" s="196">
        <f>IFERROR((VLOOKUP($A359,'1920'!$F$10:$L$408,7,FALSE)/VLOOKUP($A359,'2019'!$F$10:$N$464,8,FALSE))*1000,#N/A)</f>
        <v>5.6083665531544034</v>
      </c>
      <c r="BZ359" s="196">
        <f>IFERROR((VLOOKUP($A359,'20 21'!$F$10:$L$408,7,FALSE)/VLOOKUP($A359,'2020'!$F$10:$N$469,8,FALSE))*1000,#N/A)</f>
        <v>7.7037918063270725</v>
      </c>
      <c r="CA359" s="196">
        <f>IFERROR((VLOOKUP($A359,'21 22'!$F$10:$L$408,7,FALSE)/VLOOKUP($A359,'2021'!$F$10:$N$469,8,FALSE))*1000,#N/A)</f>
        <v>6.9248092701171657</v>
      </c>
      <c r="CB359" s="196">
        <f>IFERROR((VLOOKUP($A359,'22 23'!$F$10:$L$408,7,FALSE)/VLOOKUP($A359,'2022'!$F$10:$N$469,8,FALSE))*1000,#N/A)</f>
        <v>6.0615960497287045</v>
      </c>
      <c r="CC359" s="196">
        <f>IFERROR((VLOOKUP($A359,'23 24'!$F$7:$M$408,7,FALSE)/VLOOKUP($A359,'2023'!$C$7:$N$469,9,FALSE))*1000,#N/A)</f>
        <v>5.6765092004314921</v>
      </c>
      <c r="CE359" s="198" t="e">
        <f>IFERROR((VLOOKUP($A359,'0910'!$F$10:$S$433,9,FALSE)/VLOOKUP($A359,'2010'!$C$5:$K$611,9,FALSE))*1000,#N/A)</f>
        <v>#N/A</v>
      </c>
      <c r="CF359" s="198" t="e">
        <f>IFERROR((VLOOKUP($A359,'1011'!$F$10:$S$433,10,FALSE)/VLOOKUP($A359,'2011'!$C$5:$K$611,9,FALSE))*1000,#N/A)</f>
        <v>#N/A</v>
      </c>
      <c r="CG359" s="198">
        <f>IFERROR((VLOOKUP($A359,'1112'!$F$10:$S$408,9,FALSE)/VLOOKUP($A359,'2012'!$F$10:$M$460,8,FALSE))*1000,#N/A)</f>
        <v>4.097316576086957</v>
      </c>
      <c r="CH359" s="198">
        <f>IFERROR((VLOOKUP($A359,'1213'!$F$10:$S$408,9,FALSE)/VLOOKUP($A359,'2013'!$F$10:$M$460,8,FALSE))*1000,#N/A)</f>
        <v>4.4721964391190614</v>
      </c>
      <c r="CI359" s="198">
        <f>IFERROR((VLOOKUP($A359,'1314'!$F$10:$S$408,9,FALSE)/VLOOKUP($A359,'2014'!$F$10:$M$460,8,FALSE))*1000,#N/A)</f>
        <v>4.5518427621504838</v>
      </c>
      <c r="CJ359" s="198">
        <f>IFERROR((VLOOKUP($A359,'1415'!$F$10:$S$408,9,FALSE)/VLOOKUP($A359,'2015'!$F$10:$M$460,8,FALSE))*1000,#N/A)</f>
        <v>2.9601834479883262</v>
      </c>
      <c r="CK359" s="198">
        <f>IFERROR((VLOOKUP($A359,'1516'!$F$10:$S$408,9,FALSE)/VLOOKUP($A359,'2016'!$F$10:$M$460,8,FALSE))*1000,#N/A)</f>
        <v>3.9316310060836819</v>
      </c>
      <c r="CL359" s="198">
        <f>IFERROR((VLOOKUP($A359,'1617'!$F$10:$S$408,9,FALSE)/VLOOKUP($A359,'2017'!$F$10:$M$460,8,FALSE))*1000,#N/A)</f>
        <v>4.5316601049868765</v>
      </c>
      <c r="CM359" s="198">
        <f>IFERROR((VLOOKUP($A359,'1718'!$F$10:$S$408,9,FALSE)/VLOOKUP($A359,'2018'!$F$10:$N$460,9,FALSE))*1000,#N/A)</f>
        <v>3.9297931259162731</v>
      </c>
      <c r="CN359" s="198">
        <f>IFERROR((VLOOKUP($A359,'1819'!$F$10:$S$408,9,FALSE)/VLOOKUP($A359,'2018'!$F$10:$N$460,9,FALSE))*1000,#N/A)</f>
        <v>3.8687082586740513</v>
      </c>
      <c r="CO359" s="198">
        <f>IFERROR((VLOOKUP($A359,'1920'!$F$10:$S$408,9,FALSE)/VLOOKUP($A359,'2019'!$F$10:$N$464,8,FALSE))*1000,#N/A)</f>
        <v>3.8128822969287128</v>
      </c>
      <c r="CP359" s="198">
        <f>IFERROR((VLOOKUP($A359,'20 21'!$F$10:$S$408,9,FALSE)/VLOOKUP($A359,'2020'!$F$10:$N$469,8,FALSE))*1000,#N/A)</f>
        <v>4.482206141863025</v>
      </c>
      <c r="CQ359" s="198">
        <f>IFERROR((VLOOKUP($A359,'21 22'!$F$10:$S$408,9,FALSE)/VLOOKUP($A359,'2021'!$F$10:$N$469,8,FALSE))*1000,#N/A)</f>
        <v>4.4247348631407677</v>
      </c>
      <c r="CR359" s="198">
        <f>IFERROR((VLOOKUP($A359,'22 23'!$F$10:$S$408,9,FALSE)/VLOOKUP($A359,'2022'!$F$10:$N$469,8,FALSE))*1000,#N/A)</f>
        <v>7.0849823957867972</v>
      </c>
      <c r="CS359" s="196">
        <f>IFERROR((VLOOKUP($A359,'23 24'!$F$7:$S$408,9,FALSE)/VLOOKUP($A359,'2023'!$C$7:$N$469,9,FALSE))*1000,#N/A)</f>
        <v>4.837712308271513</v>
      </c>
      <c r="CU359" s="198" t="e">
        <f>IFERROR((VLOOKUP($A359,'0910'!$F$10:$S$433,10,FALSE)/VLOOKUP($A359,'2010'!$C$5:$K$611,9,FALSE))*1000,#N/A)</f>
        <v>#N/A</v>
      </c>
      <c r="CV359" s="198" t="e">
        <f>IFERROR((VLOOKUP($A359,'1011'!$F$10:$S$433,11,FALSE)/VLOOKUP($A359,'2011'!$C$5:$K$611,9,FALSE))*1000,#N/A)</f>
        <v>#N/A</v>
      </c>
      <c r="CW359" s="198">
        <f>IFERROR((VLOOKUP($A359,'1112'!$F$10:$S$408,10,FALSE)/VLOOKUP($A359,'2012'!$F$10:$M$460,8,FALSE))*1000,#N/A)</f>
        <v>0.82795516304347827</v>
      </c>
      <c r="CX359" s="198">
        <f>IFERROR((VLOOKUP($A359,'1213'!$F$10:$S$408,10,FALSE)/VLOOKUP($A359,'2013'!$F$10:$M$460,8,FALSE))*1000,#N/A)</f>
        <v>1.0969538435575057</v>
      </c>
      <c r="CY359" s="198">
        <f>IFERROR((VLOOKUP($A359,'1314'!$F$10:$S$408,10,FALSE)/VLOOKUP($A359,'2014'!$F$10:$M$460,8,FALSE))*1000,#N/A)</f>
        <v>0.90197805885931237</v>
      </c>
      <c r="CZ359" s="198">
        <f>IFERROR((VLOOKUP($A359,'1415'!$F$10:$S$408,10,FALSE)/VLOOKUP($A359,'2015'!$F$10:$M$460,8,FALSE))*1000,#N/A)</f>
        <v>0.83385449239107778</v>
      </c>
      <c r="DA359" s="198">
        <f>IFERROR((VLOOKUP($A359,'1516'!$F$10:$S$408,10,FALSE)/VLOOKUP($A359,'2016'!$F$10:$M$460,8,FALSE))*1000,#N/A)</f>
        <v>0.91048296982990518</v>
      </c>
      <c r="DB359" s="198">
        <f>IFERROR((VLOOKUP($A359,'1617'!$F$10:$S$408,10,FALSE)/VLOOKUP($A359,'2017'!$F$10:$M$460,8,FALSE))*1000,#N/A)</f>
        <v>0.86122047244094491</v>
      </c>
      <c r="DC359" s="198">
        <f>IFERROR((VLOOKUP($A359,'1718'!$F$10:$S$408,10,FALSE)/VLOOKUP($A359,'2018'!$F$10:$N$460,9,FALSE))*1000,#N/A)</f>
        <v>1.1809741000162892</v>
      </c>
      <c r="DD359" s="198">
        <f>IFERROR((VLOOKUP($A359,'1819'!$F$10:$S$408,10,FALSE)/VLOOKUP($A359,'2018'!$F$10:$N$460,9,FALSE))*1000,#N/A)</f>
        <v>1.0995276103599936</v>
      </c>
      <c r="DE359" s="198">
        <f>IFERROR((VLOOKUP($A359,'1920'!$F$10:$S$408,10,FALSE)/VLOOKUP($A359,'2019'!$F$10:$N$464,8,FALSE))*1000,#N/A)</f>
        <v>1.3113087264569649</v>
      </c>
      <c r="DF359" s="198">
        <f>IFERROR((VLOOKUP($A359,'20 21'!$F$10:$S$408,10,FALSE)/VLOOKUP($A359,'2020'!$F$10:$N$469,8,FALSE))*1000,#N/A)</f>
        <v>1.1005416866181532</v>
      </c>
      <c r="DG359" s="198">
        <f>IFERROR((VLOOKUP($A359,'21 22'!$F$10:$S$408,10,FALSE)/VLOOKUP($A359,'2021'!$F$10:$N$469,8,FALSE))*1000,#N/A)</f>
        <v>1.4286139468436561</v>
      </c>
      <c r="DH359" s="198">
        <f>IFERROR((VLOOKUP($A359,'22 23'!$F$10:$S$408,10,FALSE)/VLOOKUP($A359,'2022'!$F$10:$N$469,8,FALSE))*1000,#N/A)</f>
        <v>1.7712455989466993</v>
      </c>
      <c r="DI359" s="196">
        <f>IFERROR((VLOOKUP($A359,'23 24'!$F$7:$S$408,10,FALSE)/VLOOKUP($A359,'2023'!$C$7:$N$469,9,FALSE))*1000,#N/A)</f>
        <v>1.3849902172874087</v>
      </c>
      <c r="DK359" s="198" t="e">
        <f>IFERROR((VLOOKUP($A359,'0910'!$F$10:$S$433,11,FALSE)/VLOOKUP($A359,'2010'!$C$5:$K$611,9,FALSE))*1000,#N/A)</f>
        <v>#N/A</v>
      </c>
      <c r="DL359" s="198" t="e">
        <f>IFERROR((VLOOKUP($A359,'1011'!$F$10:$S$433,12,FALSE)/VLOOKUP($A359,'2011'!$C$5:$K$611,9,FALSE))*1000,#N/A)</f>
        <v>#N/A</v>
      </c>
      <c r="DM359" s="198">
        <f>IFERROR((VLOOKUP($A359,'1112'!$F$10:$S$408,11,FALSE)/VLOOKUP($A359,'2012'!$F$10:$M$460,8,FALSE))*1000,#N/A)</f>
        <v>0</v>
      </c>
      <c r="DN359" s="198">
        <f>IFERROR((VLOOKUP($A359,'1213'!$F$10:$S$408,11,FALSE)/VLOOKUP($A359,'2013'!$F$10:$M$460,8,FALSE))*1000,#N/A)</f>
        <v>0</v>
      </c>
      <c r="DO359" s="198">
        <f>IFERROR((VLOOKUP($A359,'1314'!$F$10:$S$408,11,FALSE)/VLOOKUP($A359,'2014'!$F$10:$M$460,8,FALSE))*1000,#N/A)</f>
        <v>0</v>
      </c>
      <c r="DP359" s="198">
        <f>IFERROR((VLOOKUP($A359,'1415'!$F$10:$S$408,11,FALSE)/VLOOKUP($A359,'2015'!$F$10:$M$460,8,FALSE))*1000,#N/A)</f>
        <v>0</v>
      </c>
      <c r="DQ359" s="198">
        <f>IFERROR((VLOOKUP($A359,'1516'!$F$10:$S$408,11,FALSE)/VLOOKUP($A359,'2016'!$F$10:$M$460,8,FALSE))*1000,#N/A)</f>
        <v>0</v>
      </c>
      <c r="DR359" s="198">
        <f>IFERROR((VLOOKUP($A359,'1617'!$F$10:$S$408,11,FALSE)/VLOOKUP($A359,'2017'!$F$10:$M$460,8,FALSE))*1000,#N/A)</f>
        <v>4.1010498687664043E-2</v>
      </c>
      <c r="DS359" s="198">
        <f>IFERROR((VLOOKUP($A359,'1718'!$F$10:$S$408,11,FALSE)/VLOOKUP($A359,'2018'!$F$10:$N$460,9,FALSE))*1000,#N/A)</f>
        <v>0</v>
      </c>
      <c r="DT359" s="198">
        <f>IFERROR((VLOOKUP($A359,'1819'!$F$10:$S$408,11,FALSE)/VLOOKUP($A359,'2018'!$F$10:$N$460,9,FALSE))*1000,#N/A)</f>
        <v>0.10180811207036976</v>
      </c>
      <c r="DU359" s="198">
        <f>IFERROR((VLOOKUP($A359,'1920'!$F$10:$S$408,11,FALSE)/VLOOKUP($A359,'2019'!$F$10:$N$464,8,FALSE))*1000,#N/A)</f>
        <v>6.0521941221090683E-2</v>
      </c>
      <c r="DV359" s="198">
        <f>IFERROR((VLOOKUP($A359,'20 21'!$F$10:$S$408,11,FALSE)/VLOOKUP($A359,'2020'!$F$10:$N$469,8,FALSE))*1000,#N/A)</f>
        <v>0.22010833732363064</v>
      </c>
      <c r="DW359" s="198">
        <f>IFERROR((VLOOKUP($A359,'21 22'!$F$10:$S$408,11,FALSE)/VLOOKUP($A359,'2021'!$F$10:$N$469,8,FALSE))*1000,#N/A)</f>
        <v>0</v>
      </c>
      <c r="DX359" s="198">
        <f>IFERROR((VLOOKUP($A359,'22 23'!$F$10:$S$408,11,FALSE)/VLOOKUP($A359,'2022'!$F$10:$N$464,8,FALSE))*1000,#N/A)</f>
        <v>3.9361013309926654E-2</v>
      </c>
      <c r="DY359" s="196">
        <f>IFERROR((VLOOKUP($A359,'23 24'!$F$7:$S$408,11,FALSE)/VLOOKUP($A359,'2023'!$C$7:$N$469,9,FALSE))*1000,#N/A)</f>
        <v>0.1755621402195307</v>
      </c>
      <c r="EA359" s="198" t="e">
        <f>IFERROR((VLOOKUP($A359,'0910'!$F$10:$S$433,12,FALSE)/VLOOKUP($A359,'2010'!$C$5:$K$611,9,FALSE))*1000,#N/A)</f>
        <v>#N/A</v>
      </c>
      <c r="EB359" s="198" t="e">
        <f>IFERROR((VLOOKUP($A359,'1011'!$F$10:$S$433,13,FALSE)/VLOOKUP($A359,'2011'!$C$5:$K$611,9,FALSE))*1000,#N/A)</f>
        <v>#N/A</v>
      </c>
      <c r="EC359" s="198">
        <f>IFERROR((VLOOKUP($A359,'1112'!$F$10:$S$408,12,FALSE)/VLOOKUP($A359,'2012'!$F$10:$M$460,8,FALSE))*1000,#N/A)</f>
        <v>4.9040421195652169</v>
      </c>
      <c r="ED359" s="198">
        <f>IFERROR((VLOOKUP($A359,'1213'!$F$10:$S$408,12,FALSE)/VLOOKUP($A359,'2013'!$F$10:$M$460,8,FALSE))*1000,#N/A)</f>
        <v>5.5691502826765671</v>
      </c>
      <c r="EE359" s="198">
        <f>IFERROR((VLOOKUP($A359,'1314'!$F$10:$S$408,12,FALSE)/VLOOKUP($A359,'2014'!$F$10:$M$460,8,FALSE))*1000,#N/A)</f>
        <v>5.4538208210097956</v>
      </c>
      <c r="EF359" s="198">
        <f>IFERROR((VLOOKUP($A359,'1415'!$F$10:$S$408,12,FALSE)/VLOOKUP($A359,'2015'!$F$10:$M$460,8,FALSE))*1000,#N/A)</f>
        <v>3.794037940379404</v>
      </c>
      <c r="EG359" s="198">
        <f>IFERROR((VLOOKUP($A359,'1516'!$F$10:$S$408,12,FALSE)/VLOOKUP($A359,'2016'!$F$10:$M$460,8,FALSE))*1000,#N/A)</f>
        <v>4.8628067706824485</v>
      </c>
      <c r="EH359" s="198">
        <f>IFERROR((VLOOKUP($A359,'1617'!$F$10:$S$408,12,FALSE)/VLOOKUP($A359,'2017'!$F$10:$M$460,8,FALSE))*1000,#N/A)</f>
        <v>5.4338910761154855</v>
      </c>
      <c r="EI359" s="198">
        <f>IFERROR((VLOOKUP($A359,'1718'!$F$10:$S$408,12,FALSE)/VLOOKUP($A359,'2018'!$F$10:$N$460,9,FALSE))*1000,#N/A)</f>
        <v>5.090405603518489</v>
      </c>
      <c r="EJ359" s="198">
        <f>IFERROR((VLOOKUP($A359,'1819'!$F$10:$S$408,12,FALSE)/VLOOKUP($A359,'2018'!$F$10:$N$460,9,FALSE))*1000,#N/A)</f>
        <v>5.0700439811044147</v>
      </c>
      <c r="EK359" s="198">
        <f>IFERROR((VLOOKUP($A359,'1920'!$F$10:$S$408,12,FALSE)/VLOOKUP($A359,'2019'!$F$10:$N$464,8,FALSE))*1000,#N/A)</f>
        <v>5.1645389841997389</v>
      </c>
      <c r="EL359" s="198">
        <f>IFERROR((VLOOKUP($A359,'20 21'!$F$10:$S$408,12,FALSE)/VLOOKUP($A359,'2020'!$F$10:$N$469,8,FALSE))*1000,#N/A)</f>
        <v>5.8028561658048083</v>
      </c>
      <c r="EM359" s="198">
        <f>IFERROR((VLOOKUP($A359,'21 22'!$F$10:$S$408,12,FALSE)/VLOOKUP($A359,'2021'!$F$10:$N$469,8,FALSE))*1000,#N/A)</f>
        <v>5.8533488099844249</v>
      </c>
      <c r="EN359" s="198">
        <f>IFERROR((VLOOKUP($A359,'22 23'!$F$10:$S$408,12,FALSE)/VLOOKUP($A359,'2022'!$F$10:$N$469,8,FALSE))*1000,#N/A)</f>
        <v>8.895589008043423</v>
      </c>
      <c r="EO359" s="196">
        <f>IFERROR((VLOOKUP($A359,'23 24'!$F$7:$S$408,12,FALSE)/VLOOKUP($A359,'2023'!$C$7:$N$469,9,FALSE))*1000,#N/A)</f>
        <v>6.3982646657784521</v>
      </c>
    </row>
    <row r="360" spans="1:145" x14ac:dyDescent="0.3">
      <c r="A360" t="s">
        <v>821</v>
      </c>
      <c r="B360" t="s">
        <v>1741</v>
      </c>
      <c r="C360" t="str">
        <f>IF(VLOOKUP($A360,'0910'!$F$10:$L$433,1,FALSE)=VLOOKUP($A360,'2010'!$C$5:$K$611,1,FALSE),VLOOKUP($A360,'0910'!$F$10:$L$433,1,FALSE),FALSE)</f>
        <v>Kent</v>
      </c>
      <c r="D360" t="str">
        <f>IF(VLOOKUP($A360,'1011'!$F$10:$L$433,1,FALSE)=VLOOKUP($A360,'2011'!$C$5:$K$611,1,FALSE),VLOOKUP($A360,'1011'!$F$10:$L$433,1,FALSE),FALSE)</f>
        <v>Kent</v>
      </c>
      <c r="E360" t="str">
        <f>IF(VLOOKUP(A360,'1112'!$F$10:$L$408,1,FALSE)=VLOOKUP(A360,'2012'!$F$10:$M$460,1,FALSE),VLOOKUP(A360,'1112'!$F$10:$L$408,1,FALSE),FALSE)</f>
        <v>Kent</v>
      </c>
      <c r="F360" t="str">
        <f>IF(VLOOKUP($A360,'1213'!$F$10:$L$408,1,FALSE)=VLOOKUP($A360,'2013'!$F$10:$M$460,1,FALSE),VLOOKUP($A360,'1213'!$F$10:$L$408,1,FALSE),FALSE)</f>
        <v>Kent</v>
      </c>
      <c r="G360" t="str">
        <f>IF(VLOOKUP($A360,'1314'!$F$10:$L$408,1,FALSE)=VLOOKUP($A360,'2014'!$F$10:$M$460,1,FALSE),VLOOKUP($A360,'1314'!$F$10:$L$408,1,FALSE),FALSE)</f>
        <v>Kent</v>
      </c>
      <c r="H360" t="str">
        <f>IF(VLOOKUP($A360,'1415'!$F$10:$L$408,1,FALSE)=VLOOKUP($A360,'2015'!$F$10:$M$460,1,FALSE),VLOOKUP($A360,'1415'!$F$10:$L$408,1,FALSE),FALSE)</f>
        <v>Kent</v>
      </c>
      <c r="I360" t="str">
        <f>IF(VLOOKUP($A360,'1516'!$F$10:$L$408,1,FALSE)=VLOOKUP($A360,'2015'!$F$10:$M$460,1,FALSE),VLOOKUP($A360,'1516'!$F$10:$L$408,1,FALSE),FALSE)</f>
        <v>Kent</v>
      </c>
      <c r="J360" t="str">
        <f>IF(VLOOKUP($A360,'1617'!$F$10:$L$408,1,FALSE)=VLOOKUP($A360,'2016'!$F$10:$M$460,1,FALSE),VLOOKUP($A360,'1617'!$F$10:$L$408,1,FALSE),FALSE)</f>
        <v>Kent</v>
      </c>
      <c r="K360" t="str">
        <f>IF(VLOOKUP($A360,'1718'!$F$10:$M$408,1,FALSE)=VLOOKUP($A360,'2017'!$F$10:$M$460,1,FALSE),VLOOKUP($A360,'1718'!$F$10:$M$408,1,FALSE),FALSE)</f>
        <v>Kent</v>
      </c>
      <c r="L360" t="str">
        <f>IF(VLOOKUP($A360,'1819'!$F$10:$M$408,1,FALSE)=VLOOKUP($A360,'2018'!$F$10:$M$460,1,FALSE),VLOOKUP($A360,'1819'!$F$10:$M$408,1,FALSE),FALSE)</f>
        <v>Kent</v>
      </c>
      <c r="M360" t="str">
        <f>IF(VLOOKUP($A360,'1920'!$F$10:$M$408,1,FALSE)=VLOOKUP($A360,'2019'!$F$10:$M$464,1,FALSE),VLOOKUP($A360,'1920'!$F$10:$M$408,1,FALSE),FALSE)</f>
        <v>Kent</v>
      </c>
      <c r="N360" t="str">
        <f>IF(VLOOKUP($A360,'20 21'!$F$10:$N$408,1,FALSE)=VLOOKUP($A360,'2020'!$F$10:$O$464,1,FALSE),VLOOKUP($A360,'20 21'!$F$10:$N$408,1,FALSE),FALSE)</f>
        <v>Kent</v>
      </c>
      <c r="O360" t="str">
        <f>IF(VLOOKUP($A360,'21 22'!$F$10:$N$408,1,FALSE)=VLOOKUP($A360,'2021'!$F$10:$O$464,1,FALSE),VLOOKUP($A360,'21 22'!$F$10:$N$408,1,FALSE),FALSE)</f>
        <v>Kent</v>
      </c>
      <c r="P360" t="str">
        <f>IF(VLOOKUP($A360,'22 23'!$F$10:$N$408,1,FALSE)=VLOOKUP($A360,'2022'!$F$10:$O$464,1,FALSE),VLOOKUP($A360,'22 23'!$F$10:$N$408,1,FALSE),FALSE)</f>
        <v>Kent</v>
      </c>
      <c r="Q360" t="str">
        <f>IF(VLOOKUP($A360,'23 24'!$F$7:$N$408,1,FALSE)=VLOOKUP($A360,'2023'!$C$7:$O$468,1,FALSE),VLOOKUP($A360,'23 24'!$F$7:$N$408,1,FALSE),FALSE)</f>
        <v>Kent</v>
      </c>
      <c r="S360" s="196" t="e">
        <f>IFERROR((VLOOKUP($A360,'0910'!$F$10:$L$433,4,FALSE)/VLOOKUP($A360,'2010'!$C$5:$K$611,9,FALSE))*1000,#N/A)</f>
        <v>#N/A</v>
      </c>
      <c r="T360" s="196" t="e">
        <f>IFERROR((VLOOKUP($A360,'1011'!$F$10:$L$433,4,FALSE)/VLOOKUP($A360,'2011'!$C$5:$K$611,9,FALSE))*1000,#N/A)</f>
        <v>#N/A</v>
      </c>
      <c r="U360" s="196">
        <f>IFERROR((VLOOKUP($A360,'1112'!$F$10:$L$408,4,FALSE)/VLOOKUP($A360,'2012'!$F$10:$M$460,8,FALSE))*1000,#N/A)</f>
        <v>3.6522665997868202</v>
      </c>
      <c r="V360" s="196">
        <f>IFERROR((VLOOKUP($A360,'1213'!$F$10:$L$408,4,FALSE)/VLOOKUP($A360,'2013'!$F$10:$M$460,8,FALSE))*1000,#N/A)</f>
        <v>3.1948383879313034</v>
      </c>
      <c r="W360" s="196">
        <f>IFERROR((VLOOKUP($A360,'1314'!$F$10:$L$408,4,FALSE)/VLOOKUP($A360,'2014'!$F$10:$M$460,8,FALSE))*1000,#N/A)</f>
        <v>3.6884356693425908</v>
      </c>
      <c r="X360" s="196">
        <f>IFERROR((VLOOKUP($A360,'1415'!$F$10:$L$408,4,FALSE)/VLOOKUP($A360,'2015'!$F$10:$M$460,8,FALSE))*1000,#N/A)</f>
        <v>5.2615384615384615</v>
      </c>
      <c r="Y360" s="196">
        <f>IFERROR((VLOOKUP($A360,'1516'!$F$10:$L$408,4,FALSE)/VLOOKUP($A360,'2016'!$F$10:$M$460,8,FALSE))*1000,#N/A)</f>
        <v>5.6337170351422134</v>
      </c>
      <c r="Z360" s="196">
        <f>IFERROR((VLOOKUP($A360,'1617'!$F$10:$L$408,4,FALSE)/VLOOKUP($A360,'2017'!$F$10:$M$460,8,FALSE))*1000,#N/A)</f>
        <v>6.7623537208006388</v>
      </c>
      <c r="AA360" s="196">
        <f>IFERROR((VLOOKUP($A360,'1718'!$F$10:$L$408,4,FALSE)/VLOOKUP($A360,'2018'!$F$10:$N$460,9,FALSE))*1000,#N/A)</f>
        <v>6.1903840716655996</v>
      </c>
      <c r="AB360" s="196">
        <f>IFERROR((VLOOKUP($A360,'1819'!$F$10:$L$408,4,FALSE)/VLOOKUP($A360,'2018'!$F$10:$N$460,9,FALSE))*1000,#N/A)</f>
        <v>5.3273016770583768</v>
      </c>
      <c r="AC360" s="196">
        <f>IFERROR((VLOOKUP($A360,'1920'!$F$10:$L$408,4,FALSE)/VLOOKUP($A360,'2019'!$F$10:$N$464,8,FALSE))*1000,#N/A)</f>
        <v>5.7154809989718034</v>
      </c>
      <c r="AD360" s="196">
        <f>IFERROR((VLOOKUP($A360,'20 21'!$F$10:$L$408,4,FALSE)/VLOOKUP($A360,'2020'!$F$10:$N$464,8,FALSE))*1000,#N/A)</f>
        <v>4.7528461675731091</v>
      </c>
      <c r="AE360" s="196">
        <f>IFERROR((VLOOKUP($A360,'21 22'!$F$10:$L$408,4,FALSE)/VLOOKUP($A360,'2021'!$F$10:$N$464,8,FALSE))*1000,#N/A)</f>
        <v>7.2998176488239501</v>
      </c>
      <c r="AF360" s="196">
        <f>IFERROR((VLOOKUP($A360,'22 23'!$F$10:$L$408,4,FALSE)/VLOOKUP($A360,'2022'!$F$10:$N$464,8,FALSE))*1000,#N/A)</f>
        <v>6.8478591167117724</v>
      </c>
      <c r="AG360" s="196">
        <f>IFERROR((VLOOKUP($A360,'23 24'!$F$7:$M$408,4,FALSE)/VLOOKUP($A360,'2023'!$C$7:$N$469,9,FALSE))*1000,#N/A)</f>
        <v>4.670984858106487</v>
      </c>
      <c r="AI360" s="196" t="e">
        <f>IFERROR((VLOOKUP($A360,'0910'!$F$10:$L$433,5,FALSE)/VLOOKUP($A360,'2010'!$C$5:$K$611,9,FALSE))*1000,#N/A)</f>
        <v>#N/A</v>
      </c>
      <c r="AJ360" s="196" t="e">
        <f>IFERROR((VLOOKUP($A360,'1011'!$F$10:$L$433,5,FALSE)/VLOOKUP($A360,'2011'!$C$5:$K$611,9,FALSE))*1000,#N/A)</f>
        <v>#N/A</v>
      </c>
      <c r="AK360" s="196">
        <f>IFERROR((VLOOKUP($A360,'1112'!$F$10:$L$408,5,FALSE)/VLOOKUP($A360,'2012'!$F$10:$M$460,8,FALSE))*1000,#N/A)</f>
        <v>1.2383221518590508</v>
      </c>
      <c r="AL360" s="196">
        <f>IFERROR((VLOOKUP($A360,'1213'!$F$10:$L$408,5,FALSE)/VLOOKUP($A360,'2013'!$F$10:$M$460,8,FALSE))*1000,#N/A)</f>
        <v>0.54546021257363708</v>
      </c>
      <c r="AM360" s="196">
        <f>IFERROR((VLOOKUP($A360,'1314'!$F$10:$L$408,5,FALSE)/VLOOKUP($A360,'2014'!$F$10:$M$460,8,FALSE))*1000,#N/A)</f>
        <v>0.82137432972755176</v>
      </c>
      <c r="AN360" s="196">
        <f>IFERROR((VLOOKUP($A360,'1415'!$F$10:$L$408,5,FALSE)/VLOOKUP($A360,'2015'!$F$10:$M$460,8,FALSE))*1000,#N/A)</f>
        <v>1.0461538461538462</v>
      </c>
      <c r="AO360" s="196">
        <f>IFERROR((VLOOKUP($A360,'1516'!$F$10:$L$408,5,FALSE)/VLOOKUP($A360,'2016'!$F$10:$M$460,8,FALSE))*1000,#N/A)</f>
        <v>1.279006029599854</v>
      </c>
      <c r="AP360" s="196">
        <f>IFERROR((VLOOKUP($A360,'1617'!$F$10:$L$408,5,FALSE)/VLOOKUP($A360,'2017'!$F$10:$M$460,8,FALSE))*1000,#N/A)</f>
        <v>1.6265795141346746</v>
      </c>
      <c r="AQ360" s="196">
        <f>IFERROR((VLOOKUP($A360,'1718'!$F$10:$L$408,5,FALSE)/VLOOKUP($A360,'2018'!$F$10:$N$460,9,FALSE))*1000,#N/A)</f>
        <v>1.0118897040222614</v>
      </c>
      <c r="AR360" s="196">
        <f>IFERROR((VLOOKUP($A360,'1819'!$F$10:$L$408,5,FALSE)/VLOOKUP($A360,'2018'!$F$10:$N$460,9,FALSE))*1000,#N/A)</f>
        <v>1.35414651567685</v>
      </c>
      <c r="AS360" s="196">
        <f>IFERROR((VLOOKUP($A360,'1920'!$F$10:$L$408,5,FALSE)/VLOOKUP($A360,'2019'!$F$10:$N$464,8,FALSE))*1000,#N/A)</f>
        <v>1.7087520512389924</v>
      </c>
      <c r="AT360" s="196">
        <f>IFERROR((VLOOKUP($A360,'20 21'!$F$10:$L$408,5,FALSE)/VLOOKUP($A360,'2020'!$F$10:$N$464,8,FALSE))*1000,#N/A)</f>
        <v>1.2683975968676702</v>
      </c>
      <c r="AU360" s="196">
        <f>IFERROR((VLOOKUP($A360,'21 22'!$F$10:$L$408,5,FALSE)/VLOOKUP($A360,'2021'!$F$10:$N$464,8,FALSE))*1000,#N/A)</f>
        <v>1.9908593587701684</v>
      </c>
      <c r="AV360" s="196">
        <f>IFERROR((VLOOKUP($A360,'22 23'!$F$10:$L$408,5,FALSE)/VLOOKUP($A360,'2022'!$F$10:$N$464,8,FALSE))*1000,#N/A)</f>
        <v>1.9544931228948184</v>
      </c>
      <c r="AW360" s="196">
        <f>IFERROR((VLOOKUP($A360,'23 24'!$F$7:$M$408,5,FALSE)/VLOOKUP($A360,'2023'!$C$7:$N$469,9,FALSE))*1000,#N/A)</f>
        <v>1.9756431424015355</v>
      </c>
      <c r="AY360" s="196" t="e">
        <f>IFERROR((VLOOKUP($A360,'0910'!$F$10:$L$433,6,FALSE)/VLOOKUP($A360,'2010'!$C$5:$K$611,9,FALSE))*1000,#N/A)</f>
        <v>#N/A</v>
      </c>
      <c r="AZ360" s="196" t="e">
        <f>IFERROR((VLOOKUP($A360,'1011'!$F$10:$L$433,6,FALSE)/VLOOKUP($A360,'2011'!$C$5:$K$611,9,FALSE))*1000,#N/A)</f>
        <v>#N/A</v>
      </c>
      <c r="BA360" s="196">
        <f>IFERROR((VLOOKUP($A360,'1112'!$F$10:$L$408,6,FALSE)/VLOOKUP($A360,'2012'!$F$10:$M$460,8,FALSE))*1000,#N/A)</f>
        <v>6.2699855790331688E-2</v>
      </c>
      <c r="BB360" s="196">
        <f>IFERROR((VLOOKUP($A360,'1213'!$F$10:$L$408,6,FALSE)/VLOOKUP($A360,'2013'!$F$10:$M$460,8,FALSE))*1000,#N/A)</f>
        <v>0</v>
      </c>
      <c r="BC360" s="196">
        <f>IFERROR((VLOOKUP($A360,'1314'!$F$10:$L$408,6,FALSE)/VLOOKUP($A360,'2014'!$F$10:$M$460,8,FALSE))*1000,#N/A)</f>
        <v>0</v>
      </c>
      <c r="BD360" s="196">
        <f>IFERROR((VLOOKUP($A360,'1415'!$F$10:$L$408,6,FALSE)/VLOOKUP($A360,'2015'!$F$10:$M$460,8,FALSE))*1000,#N/A)</f>
        <v>3.0769230769230767E-2</v>
      </c>
      <c r="BE360" s="196">
        <f>IFERROR((VLOOKUP($A360,'1516'!$F$10:$L$408,6,FALSE)/VLOOKUP($A360,'2016'!$F$10:$M$460,8,FALSE))*1000,#N/A)</f>
        <v>0</v>
      </c>
      <c r="BF360" s="196">
        <f>IFERROR((VLOOKUP($A360,'1617'!$F$10:$L$408,6,FALSE)/VLOOKUP($A360,'2017'!$F$10:$M$460,8,FALSE))*1000,#N/A)</f>
        <v>7.5304607135864565E-2</v>
      </c>
      <c r="BG360" s="196">
        <f>IFERROR((VLOOKUP($A360,'1718'!$F$10:$L$408,6,FALSE)/VLOOKUP($A360,'2018'!$F$10:$N$460,9,FALSE))*1000,#N/A)</f>
        <v>4.464219282451154E-2</v>
      </c>
      <c r="BH360" s="196">
        <f>IFERROR((VLOOKUP($A360,'1819'!$F$10:$L$408,6,FALSE)/VLOOKUP($A360,'2018'!$F$10:$N$460,9,FALSE))*1000,#N/A)</f>
        <v>0.10416511659052692</v>
      </c>
      <c r="BI360" s="196">
        <f>IFERROR((VLOOKUP($A360,'1920'!$F$10:$L$408,6,FALSE)/VLOOKUP($A360,'2019'!$F$10:$N$464,8,FALSE))*1000,#N/A)</f>
        <v>1.4730621131370625E-2</v>
      </c>
      <c r="BJ360" s="196">
        <f>IFERROR((VLOOKUP($A360,'20 21'!$F$10:$L$408,6,FALSE)/VLOOKUP($A360,'2020'!$F$10:$N$469,8,FALSE))*1000,#N/A)</f>
        <v>1.4579282722616899E-2</v>
      </c>
      <c r="BK360" s="196">
        <f>IFERROR((VLOOKUP($A360,'21 22'!$F$10:$L$408,6,FALSE)/VLOOKUP($A360,'2021'!$F$10:$N$469,8,FALSE))*1000,#N/A)</f>
        <v>0</v>
      </c>
      <c r="BL360" s="196">
        <f>IFERROR((VLOOKUP($A360,'22 23'!$F$10:$L$408,6,FALSE)/VLOOKUP($A360,'2022'!$F$10:$N$469,8,FALSE))*1000,#N/A)</f>
        <v>0</v>
      </c>
      <c r="BM360" s="196">
        <f>IFERROR((VLOOKUP($A360,'23 24'!$F$7:$M$408,6,FALSE)/VLOOKUP($A360,'2023'!$C$7:$N$469,9,FALSE))*1000,#N/A)</f>
        <v>0.33868168155454892</v>
      </c>
      <c r="BO360" s="196" t="e">
        <f>IFERROR((VLOOKUP($A360,'0910'!$F$10:$L$433,7,FALSE)/VLOOKUP($A360,'2010'!$C$5:$K$611,9,FALSE))*1000,#N/A)</f>
        <v>#N/A</v>
      </c>
      <c r="BP360" s="196" t="e">
        <f>IFERROR((VLOOKUP($A360,'1011'!$F$10:$L$433,7,FALSE)/VLOOKUP($A360,'2011'!$C$5:$K$611,9,FALSE))*1000,#N/A)</f>
        <v>#N/A</v>
      </c>
      <c r="BQ360" s="196">
        <f>IFERROR((VLOOKUP($A360,'1112'!$F$10:$L$408,7,FALSE)/VLOOKUP($A360,'2012'!$F$10:$M$460,8,FALSE))*1000,#N/A)</f>
        <v>4.9532886074362033</v>
      </c>
      <c r="BR360" s="196">
        <f>IFERROR((VLOOKUP($A360,'1213'!$F$10:$L$408,7,FALSE)/VLOOKUP($A360,'2013'!$F$10:$M$460,8,FALSE))*1000,#N/A)</f>
        <v>3.7402986005049406</v>
      </c>
      <c r="BS360" s="196">
        <f>IFERROR((VLOOKUP($A360,'1314'!$F$10:$L$408,7,FALSE)/VLOOKUP($A360,'2014'!$F$10:$M$460,8,FALSE))*1000,#N/A)</f>
        <v>4.5253076279329258</v>
      </c>
      <c r="BT360" s="196">
        <f>IFERROR((VLOOKUP($A360,'1415'!$F$10:$L$408,7,FALSE)/VLOOKUP($A360,'2015'!$F$10:$M$460,8,FALSE))*1000,#N/A)</f>
        <v>6.3230769230769237</v>
      </c>
      <c r="BU360" s="196">
        <f>IFERROR((VLOOKUP($A360,'1516'!$F$10:$L$408,7,FALSE)/VLOOKUP($A360,'2016'!$F$10:$M$460,8,FALSE))*1000,#N/A)</f>
        <v>6.9279493269992081</v>
      </c>
      <c r="BV360" s="196">
        <f>IFERROR((VLOOKUP($A360,'1617'!$F$10:$L$408,7,FALSE)/VLOOKUP($A360,'2017'!$F$10:$M$460,8,FALSE))*1000,#N/A)</f>
        <v>8.4642378420711779</v>
      </c>
      <c r="BW360" s="196">
        <f>IFERROR((VLOOKUP($A360,'1718'!$F$10:$L$408,7,FALSE)/VLOOKUP($A360,'2018'!$F$10:$N$460,9,FALSE))*1000,#N/A)</f>
        <v>7.2320352375708694</v>
      </c>
      <c r="BX360" s="196">
        <f>IFERROR((VLOOKUP($A360,'1819'!$F$10:$L$408,7,FALSE)/VLOOKUP($A360,'2018'!$F$10:$N$460,9,FALSE))*1000,#N/A)</f>
        <v>6.7856133093257549</v>
      </c>
      <c r="BY360" s="196">
        <f>IFERROR((VLOOKUP($A360,'1920'!$F$10:$L$408,7,FALSE)/VLOOKUP($A360,'2019'!$F$10:$N$464,8,FALSE))*1000,#N/A)</f>
        <v>7.4242330502107956</v>
      </c>
      <c r="BZ360" s="196">
        <f>IFERROR((VLOOKUP($A360,'20 21'!$F$10:$L$408,7,FALSE)/VLOOKUP($A360,'2020'!$F$10:$N$469,8,FALSE))*1000,#N/A)</f>
        <v>6.0358230471633956</v>
      </c>
      <c r="CA360" s="196">
        <f>IFERROR((VLOOKUP($A360,'21 22'!$F$10:$L$408,7,FALSE)/VLOOKUP($A360,'2021'!$F$10:$N$469,8,FALSE))*1000,#N/A)</f>
        <v>9.2906770075941179</v>
      </c>
      <c r="CB360" s="196">
        <f>IFERROR((VLOOKUP($A360,'22 23'!$F$10:$L$408,7,FALSE)/VLOOKUP($A360,'2022'!$F$10:$N$469,8,FALSE))*1000,#N/A)</f>
        <v>8.8023522396065914</v>
      </c>
      <c r="CC360" s="196">
        <f>IFERROR((VLOOKUP($A360,'23 24'!$F$7:$M$408,7,FALSE)/VLOOKUP($A360,'2023'!$C$7:$N$469,9,FALSE))*1000,#N/A)</f>
        <v>6.9853096820625717</v>
      </c>
      <c r="CE360" s="198" t="e">
        <f>IFERROR((VLOOKUP($A360,'0910'!$F$10:$S$433,9,FALSE)/VLOOKUP($A360,'2010'!$C$5:$K$611,9,FALSE))*1000,#N/A)</f>
        <v>#N/A</v>
      </c>
      <c r="CF360" s="198" t="e">
        <f>IFERROR((VLOOKUP($A360,'1011'!$F$10:$S$433,10,FALSE)/VLOOKUP($A360,'2011'!$C$5:$K$611,9,FALSE))*1000,#N/A)</f>
        <v>#N/A</v>
      </c>
      <c r="CG360" s="198">
        <f>IFERROR((VLOOKUP($A360,'1112'!$F$10:$S$408,9,FALSE)/VLOOKUP($A360,'2012'!$F$10:$M$460,8,FALSE))*1000,#N/A)</f>
        <v>4.2635901937425542</v>
      </c>
      <c r="CH360" s="198">
        <f>IFERROR((VLOOKUP($A360,'1213'!$F$10:$S$408,9,FALSE)/VLOOKUP($A360,'2013'!$F$10:$M$460,8,FALSE))*1000,#N/A)</f>
        <v>3.4753607829691737</v>
      </c>
      <c r="CI360" s="198">
        <f>IFERROR((VLOOKUP($A360,'1314'!$F$10:$S$408,9,FALSE)/VLOOKUP($A360,'2014'!$F$10:$M$460,8,FALSE))*1000,#N/A)</f>
        <v>3.4094783498124785</v>
      </c>
      <c r="CJ360" s="198">
        <f>IFERROR((VLOOKUP($A360,'1415'!$F$10:$S$408,9,FALSE)/VLOOKUP($A360,'2015'!$F$10:$M$460,8,FALSE))*1000,#N/A)</f>
        <v>3.6769230769230767</v>
      </c>
      <c r="CK360" s="198">
        <f>IFERROR((VLOOKUP($A360,'1516'!$F$10:$S$408,9,FALSE)/VLOOKUP($A360,'2016'!$F$10:$M$460,8,FALSE))*1000,#N/A)</f>
        <v>4.7353675619708868</v>
      </c>
      <c r="CL360" s="198">
        <f>IFERROR((VLOOKUP($A360,'1617'!$F$10:$S$408,9,FALSE)/VLOOKUP($A360,'2017'!$F$10:$M$460,8,FALSE))*1000,#N/A)</f>
        <v>5.4671144780637677</v>
      </c>
      <c r="CM360" s="198">
        <f>IFERROR((VLOOKUP($A360,'1718'!$F$10:$S$408,9,FALSE)/VLOOKUP($A360,'2018'!$F$10:$N$460,9,FALSE))*1000,#N/A)</f>
        <v>6.6219252689692114</v>
      </c>
      <c r="CN360" s="198">
        <f>IFERROR((VLOOKUP($A360,'1819'!$F$10:$S$408,9,FALSE)/VLOOKUP($A360,'2018'!$F$10:$N$460,9,FALSE))*1000,#N/A)</f>
        <v>5.9820538384845463</v>
      </c>
      <c r="CO360" s="198">
        <f>IFERROR((VLOOKUP($A360,'1920'!$F$10:$S$408,9,FALSE)/VLOOKUP($A360,'2019'!$F$10:$N$464,8,FALSE))*1000,#N/A)</f>
        <v>5.9511709370737327</v>
      </c>
      <c r="CP360" s="198">
        <f>IFERROR((VLOOKUP($A360,'20 21'!$F$10:$S$408,9,FALSE)/VLOOKUP($A360,'2020'!$F$10:$N$469,8,FALSE))*1000,#N/A)</f>
        <v>4.7382668848504919</v>
      </c>
      <c r="CQ360" s="198">
        <f>IFERROR((VLOOKUP($A360,'21 22'!$F$10:$S$408,9,FALSE)/VLOOKUP($A360,'2021'!$F$10:$N$469,8,FALSE))*1000,#N/A)</f>
        <v>5.8715924566627429</v>
      </c>
      <c r="CR360" s="198">
        <f>IFERROR((VLOOKUP($A360,'22 23'!$F$10:$S$408,9,FALSE)/VLOOKUP($A360,'2022'!$F$10:$N$469,8,FALSE))*1000,#N/A)</f>
        <v>6.7194617582734262</v>
      </c>
      <c r="CS360" s="196">
        <f>IFERROR((VLOOKUP($A360,'23 24'!$F$7:$S$408,9,FALSE)/VLOOKUP($A360,'2023'!$C$7:$N$469,9,FALSE))*1000,#N/A)</f>
        <v>5.7434768496958917</v>
      </c>
      <c r="CU360" s="198" t="e">
        <f>IFERROR((VLOOKUP($A360,'0910'!$F$10:$S$433,10,FALSE)/VLOOKUP($A360,'2010'!$C$5:$K$611,9,FALSE))*1000,#N/A)</f>
        <v>#N/A</v>
      </c>
      <c r="CV360" s="198" t="e">
        <f>IFERROR((VLOOKUP($A360,'1011'!$F$10:$S$433,11,FALSE)/VLOOKUP($A360,'2011'!$C$5:$K$611,9,FALSE))*1000,#N/A)</f>
        <v>#N/A</v>
      </c>
      <c r="CW360" s="198">
        <f>IFERROR((VLOOKUP($A360,'1112'!$F$10:$S$408,10,FALSE)/VLOOKUP($A360,'2012'!$F$10:$M$460,8,FALSE))*1000,#N/A)</f>
        <v>1.1912972600163019</v>
      </c>
      <c r="CX360" s="198">
        <f>IFERROR((VLOOKUP($A360,'1213'!$F$10:$S$408,10,FALSE)/VLOOKUP($A360,'2013'!$F$10:$M$460,8,FALSE))*1000,#N/A)</f>
        <v>1.2467662001683135</v>
      </c>
      <c r="CY360" s="198">
        <f>IFERROR((VLOOKUP($A360,'1314'!$F$10:$S$408,10,FALSE)/VLOOKUP($A360,'2014'!$F$10:$M$460,8,FALSE))*1000,#N/A)</f>
        <v>0.72838855655084767</v>
      </c>
      <c r="CZ360" s="198">
        <f>IFERROR((VLOOKUP($A360,'1415'!$F$10:$S$408,10,FALSE)/VLOOKUP($A360,'2015'!$F$10:$M$460,8,FALSE))*1000,#N/A)</f>
        <v>0.93846153846153846</v>
      </c>
      <c r="DA360" s="198">
        <f>IFERROR((VLOOKUP($A360,'1516'!$F$10:$S$408,10,FALSE)/VLOOKUP($A360,'2016'!$F$10:$M$460,8,FALSE))*1000,#N/A)</f>
        <v>1.0810646202570191</v>
      </c>
      <c r="DB360" s="198">
        <f>IFERROR((VLOOKUP($A360,'1617'!$F$10:$S$408,10,FALSE)/VLOOKUP($A360,'2017'!$F$10:$M$460,8,FALSE))*1000,#N/A)</f>
        <v>1.7922496498335767</v>
      </c>
      <c r="DC360" s="198">
        <f>IFERROR((VLOOKUP($A360,'1718'!$F$10:$S$408,10,FALSE)/VLOOKUP($A360,'2018'!$F$10:$N$460,9,FALSE))*1000,#N/A)</f>
        <v>1.9196142914539962</v>
      </c>
      <c r="DD360" s="198">
        <f>IFERROR((VLOOKUP($A360,'1819'!$F$10:$S$408,10,FALSE)/VLOOKUP($A360,'2018'!$F$10:$N$460,9,FALSE))*1000,#N/A)</f>
        <v>1.5327152869748961</v>
      </c>
      <c r="DE360" s="198">
        <f>IFERROR((VLOOKUP($A360,'1920'!$F$10:$S$408,10,FALSE)/VLOOKUP($A360,'2019'!$F$10:$N$464,8,FALSE))*1000,#N/A)</f>
        <v>1.9002501259468108</v>
      </c>
      <c r="DF360" s="198">
        <f>IFERROR((VLOOKUP($A360,'20 21'!$F$10:$S$408,10,FALSE)/VLOOKUP($A360,'2020'!$F$10:$N$469,8,FALSE))*1000,#N/A)</f>
        <v>1.9244653193854306</v>
      </c>
      <c r="DG360" s="198">
        <f>IFERROR((VLOOKUP($A360,'21 22'!$F$10:$S$408,10,FALSE)/VLOOKUP($A360,'2021'!$F$10:$N$469,8,FALSE))*1000,#N/A)</f>
        <v>1.8465941878447938</v>
      </c>
      <c r="DH360" s="198">
        <f>IFERROR((VLOOKUP($A360,'22 23'!$F$10:$S$408,10,FALSE)/VLOOKUP($A360,'2022'!$F$10:$N$469,8,FALSE))*1000,#N/A)</f>
        <v>2.2683533324107747</v>
      </c>
      <c r="DI360" s="196">
        <f>IFERROR((VLOOKUP($A360,'23 24'!$F$7:$S$408,10,FALSE)/VLOOKUP($A360,'2023'!$C$7:$N$469,9,FALSE))*1000,#N/A)</f>
        <v>2.0462018260587334</v>
      </c>
      <c r="DK360" s="198" t="e">
        <f>IFERROR((VLOOKUP($A360,'0910'!$F$10:$S$433,11,FALSE)/VLOOKUP($A360,'2010'!$C$5:$K$611,9,FALSE))*1000,#N/A)</f>
        <v>#N/A</v>
      </c>
      <c r="DL360" s="198" t="e">
        <f>IFERROR((VLOOKUP($A360,'1011'!$F$10:$S$433,12,FALSE)/VLOOKUP($A360,'2011'!$C$5:$K$611,9,FALSE))*1000,#N/A)</f>
        <v>#N/A</v>
      </c>
      <c r="DM360" s="198">
        <f>IFERROR((VLOOKUP($A360,'1112'!$F$10:$S$408,11,FALSE)/VLOOKUP($A360,'2012'!$F$10:$M$460,8,FALSE))*1000,#N/A)</f>
        <v>1.5674963947582922E-2</v>
      </c>
      <c r="DN360" s="198">
        <f>IFERROR((VLOOKUP($A360,'1213'!$F$10:$S$408,11,FALSE)/VLOOKUP($A360,'2013'!$F$10:$M$460,8,FALSE))*1000,#N/A)</f>
        <v>0</v>
      </c>
      <c r="DO360" s="198">
        <f>IFERROR((VLOOKUP($A360,'1314'!$F$10:$S$408,11,FALSE)/VLOOKUP($A360,'2014'!$F$10:$M$460,8,FALSE))*1000,#N/A)</f>
        <v>0</v>
      </c>
      <c r="DP360" s="198">
        <f>IFERROR((VLOOKUP($A360,'1415'!$F$10:$S$408,11,FALSE)/VLOOKUP($A360,'2015'!$F$10:$M$460,8,FALSE))*1000,#N/A)</f>
        <v>3.0769230769230767E-2</v>
      </c>
      <c r="DQ360" s="198">
        <f>IFERROR((VLOOKUP($A360,'1516'!$F$10:$S$408,11,FALSE)/VLOOKUP($A360,'2016'!$F$10:$M$460,8,FALSE))*1000,#N/A)</f>
        <v>0</v>
      </c>
      <c r="DR360" s="198">
        <f>IFERROR((VLOOKUP($A360,'1617'!$F$10:$S$408,11,FALSE)/VLOOKUP($A360,'2017'!$F$10:$M$460,8,FALSE))*1000,#N/A)</f>
        <v>4.5182764281518746E-2</v>
      </c>
      <c r="DS360" s="198">
        <f>IFERROR((VLOOKUP($A360,'1718'!$F$10:$S$408,11,FALSE)/VLOOKUP($A360,'2018'!$F$10:$N$460,9,FALSE))*1000,#N/A)</f>
        <v>0.13392657847353462</v>
      </c>
      <c r="DT360" s="198">
        <f>IFERROR((VLOOKUP($A360,'1819'!$F$10:$S$408,11,FALSE)/VLOOKUP($A360,'2018'!$F$10:$N$460,9,FALSE))*1000,#N/A)</f>
        <v>0.14880730941503847</v>
      </c>
      <c r="DU360" s="198">
        <f>IFERROR((VLOOKUP($A360,'1920'!$F$10:$S$408,11,FALSE)/VLOOKUP($A360,'2019'!$F$10:$N$464,8,FALSE))*1000,#N/A)</f>
        <v>4.419186339411188E-2</v>
      </c>
      <c r="DV360" s="198">
        <f>IFERROR((VLOOKUP($A360,'20 21'!$F$10:$S$408,11,FALSE)/VLOOKUP($A360,'2020'!$F$10:$N$469,8,FALSE))*1000,#N/A)</f>
        <v>2.9158565445233799E-2</v>
      </c>
      <c r="DW360" s="198">
        <f>IFERROR((VLOOKUP($A360,'21 22'!$F$10:$S$408,11,FALSE)/VLOOKUP($A360,'2021'!$F$10:$N$469,8,FALSE))*1000,#N/A)</f>
        <v>1.4426517092537451E-2</v>
      </c>
      <c r="DX360" s="198">
        <f>IFERROR((VLOOKUP($A360,'22 23'!$F$10:$S$408,11,FALSE)/VLOOKUP($A360,'2022'!$F$10:$N$464,8,FALSE))*1000,#N/A)</f>
        <v>1.4266373159816192E-2</v>
      </c>
      <c r="DY360" s="196">
        <f>IFERROR((VLOOKUP($A360,'23 24'!$F$7:$S$408,11,FALSE)/VLOOKUP($A360,'2023'!$C$7:$N$469,9,FALSE))*1000,#N/A)</f>
        <v>0</v>
      </c>
      <c r="EA360" s="198" t="e">
        <f>IFERROR((VLOOKUP($A360,'0910'!$F$10:$S$433,12,FALSE)/VLOOKUP($A360,'2010'!$C$5:$K$611,9,FALSE))*1000,#N/A)</f>
        <v>#N/A</v>
      </c>
      <c r="EB360" s="198" t="e">
        <f>IFERROR((VLOOKUP($A360,'1011'!$F$10:$S$433,13,FALSE)/VLOOKUP($A360,'2011'!$C$5:$K$611,9,FALSE))*1000,#N/A)</f>
        <v>#N/A</v>
      </c>
      <c r="EC360" s="198">
        <f>IFERROR((VLOOKUP($A360,'1112'!$F$10:$S$408,12,FALSE)/VLOOKUP($A360,'2012'!$F$10:$M$460,8,FALSE))*1000,#N/A)</f>
        <v>5.4705624177064385</v>
      </c>
      <c r="ED360" s="198">
        <f>IFERROR((VLOOKUP($A360,'1213'!$F$10:$S$408,12,FALSE)/VLOOKUP($A360,'2013'!$F$10:$M$460,8,FALSE))*1000,#N/A)</f>
        <v>4.7221269831374872</v>
      </c>
      <c r="EE360" s="198">
        <f>IFERROR((VLOOKUP($A360,'1314'!$F$10:$S$408,12,FALSE)/VLOOKUP($A360,'2014'!$F$10:$M$460,8,FALSE))*1000,#N/A)</f>
        <v>4.1378669063633264</v>
      </c>
      <c r="EF360" s="198">
        <f>IFERROR((VLOOKUP($A360,'1415'!$F$10:$S$408,12,FALSE)/VLOOKUP($A360,'2015'!$F$10:$M$460,8,FALSE))*1000,#N/A)</f>
        <v>4.6307692307692312</v>
      </c>
      <c r="EG360" s="198">
        <f>IFERROR((VLOOKUP($A360,'1516'!$F$10:$S$408,12,FALSE)/VLOOKUP($A360,'2016'!$F$10:$M$460,8,FALSE))*1000,#N/A)</f>
        <v>5.8164321822279073</v>
      </c>
      <c r="EH360" s="198">
        <f>IFERROR((VLOOKUP($A360,'1617'!$F$10:$S$408,12,FALSE)/VLOOKUP($A360,'2017'!$F$10:$M$460,8,FALSE))*1000,#N/A)</f>
        <v>7.3045468921788634</v>
      </c>
      <c r="EI360" s="198">
        <f>IFERROR((VLOOKUP($A360,'1718'!$F$10:$S$408,12,FALSE)/VLOOKUP($A360,'2018'!$F$10:$N$460,9,FALSE))*1000,#N/A)</f>
        <v>8.6605854079552387</v>
      </c>
      <c r="EJ360" s="198">
        <f>IFERROR((VLOOKUP($A360,'1819'!$F$10:$S$408,12,FALSE)/VLOOKUP($A360,'2018'!$F$10:$N$460,9,FALSE))*1000,#N/A)</f>
        <v>7.6635764348744813</v>
      </c>
      <c r="EK360" s="198">
        <f>IFERROR((VLOOKUP($A360,'1920'!$F$10:$S$408,12,FALSE)/VLOOKUP($A360,'2019'!$F$10:$N$464,8,FALSE))*1000,#N/A)</f>
        <v>7.8956129264146551</v>
      </c>
      <c r="EL360" s="198">
        <f>IFERROR((VLOOKUP($A360,'20 21'!$F$10:$S$408,12,FALSE)/VLOOKUP($A360,'2020'!$F$10:$N$469,8,FALSE))*1000,#N/A)</f>
        <v>6.691890769681156</v>
      </c>
      <c r="EM360" s="198">
        <f>IFERROR((VLOOKUP($A360,'21 22'!$F$10:$S$408,12,FALSE)/VLOOKUP($A360,'2021'!$F$10:$N$469,8,FALSE))*1000,#N/A)</f>
        <v>7.7181866445075364</v>
      </c>
      <c r="EN360" s="198">
        <f>IFERROR((VLOOKUP($A360,'22 23'!$F$10:$S$408,12,FALSE)/VLOOKUP($A360,'2022'!$F$10:$N$469,8,FALSE))*1000,#N/A)</f>
        <v>9.0020814638440179</v>
      </c>
      <c r="EO360" s="196">
        <f>IFERROR((VLOOKUP($A360,'23 24'!$F$7:$S$408,12,FALSE)/VLOOKUP($A360,'2023'!$C$7:$N$469,9,FALSE))*1000,#N/A)</f>
        <v>7.789678675754625</v>
      </c>
    </row>
    <row r="361" spans="1:145" x14ac:dyDescent="0.3">
      <c r="A361" t="s">
        <v>870</v>
      </c>
      <c r="B361" t="s">
        <v>1743</v>
      </c>
      <c r="C361" t="str">
        <f>IF(VLOOKUP($A361,'0910'!$F$10:$L$433,1,FALSE)=VLOOKUP($A361,'2010'!$C$5:$K$611,1,FALSE),VLOOKUP($A361,'0910'!$F$10:$L$433,1,FALSE),FALSE)</f>
        <v>Lancashire</v>
      </c>
      <c r="D361" t="str">
        <f>IF(VLOOKUP($A361,'1011'!$F$10:$L$433,1,FALSE)=VLOOKUP($A361,'2011'!$C$5:$K$611,1,FALSE),VLOOKUP($A361,'1011'!$F$10:$L$433,1,FALSE),FALSE)</f>
        <v>Lancashire</v>
      </c>
      <c r="E361" t="str">
        <f>IF(VLOOKUP(A361,'1112'!$F$10:$L$408,1,FALSE)=VLOOKUP(A361,'2012'!$F$10:$M$460,1,FALSE),VLOOKUP(A361,'1112'!$F$10:$L$408,1,FALSE),FALSE)</f>
        <v>Lancashire</v>
      </c>
      <c r="F361" t="str">
        <f>IF(VLOOKUP($A361,'1213'!$F$10:$L$408,1,FALSE)=VLOOKUP($A361,'2013'!$F$10:$M$460,1,FALSE),VLOOKUP($A361,'1213'!$F$10:$L$408,1,FALSE),FALSE)</f>
        <v>Lancashire</v>
      </c>
      <c r="G361" t="str">
        <f>IF(VLOOKUP($A361,'1314'!$F$10:$L$408,1,FALSE)=VLOOKUP($A361,'2014'!$F$10:$M$460,1,FALSE),VLOOKUP($A361,'1314'!$F$10:$L$408,1,FALSE),FALSE)</f>
        <v>Lancashire</v>
      </c>
      <c r="H361" t="str">
        <f>IF(VLOOKUP($A361,'1415'!$F$10:$L$408,1,FALSE)=VLOOKUP($A361,'2015'!$F$10:$M$460,1,FALSE),VLOOKUP($A361,'1415'!$F$10:$L$408,1,FALSE),FALSE)</f>
        <v>Lancashire</v>
      </c>
      <c r="I361" t="str">
        <f>IF(VLOOKUP($A361,'1516'!$F$10:$L$408,1,FALSE)=VLOOKUP($A361,'2015'!$F$10:$M$460,1,FALSE),VLOOKUP($A361,'1516'!$F$10:$L$408,1,FALSE),FALSE)</f>
        <v>Lancashire</v>
      </c>
      <c r="J361" t="str">
        <f>IF(VLOOKUP($A361,'1617'!$F$10:$L$408,1,FALSE)=VLOOKUP($A361,'2016'!$F$10:$M$460,1,FALSE),VLOOKUP($A361,'1617'!$F$10:$L$408,1,FALSE),FALSE)</f>
        <v>Lancashire</v>
      </c>
      <c r="K361" t="str">
        <f>IF(VLOOKUP($A361,'1718'!$F$10:$M$408,1,FALSE)=VLOOKUP($A361,'2017'!$F$10:$M$460,1,FALSE),VLOOKUP($A361,'1718'!$F$10:$M$408,1,FALSE),FALSE)</f>
        <v>Lancashire</v>
      </c>
      <c r="L361" t="str">
        <f>IF(VLOOKUP($A361,'1819'!$F$10:$M$408,1,FALSE)=VLOOKUP($A361,'2018'!$F$10:$M$460,1,FALSE),VLOOKUP($A361,'1819'!$F$10:$M$408,1,FALSE),FALSE)</f>
        <v>Lancashire</v>
      </c>
      <c r="M361" t="str">
        <f>IF(VLOOKUP($A361,'1920'!$F$10:$M$408,1,FALSE)=VLOOKUP($A361,'2019'!$F$10:$M$464,1,FALSE),VLOOKUP($A361,'1920'!$F$10:$M$408,1,FALSE),FALSE)</f>
        <v>Lancashire</v>
      </c>
      <c r="N361" t="str">
        <f>IF(VLOOKUP($A361,'20 21'!$F$10:$N$408,1,FALSE)=VLOOKUP($A361,'2020'!$F$10:$O$464,1,FALSE),VLOOKUP($A361,'20 21'!$F$10:$N$408,1,FALSE),FALSE)</f>
        <v>Lancashire</v>
      </c>
      <c r="O361" t="str">
        <f>IF(VLOOKUP($A361,'21 22'!$F$10:$N$408,1,FALSE)=VLOOKUP($A361,'2021'!$F$10:$O$464,1,FALSE),VLOOKUP($A361,'21 22'!$F$10:$N$408,1,FALSE),FALSE)</f>
        <v>Lancashire</v>
      </c>
      <c r="P361" t="str">
        <f>IF(VLOOKUP($A361,'22 23'!$F$10:$N$408,1,FALSE)=VLOOKUP($A361,'2022'!$F$10:$O$464,1,FALSE),VLOOKUP($A361,'22 23'!$F$10:$N$408,1,FALSE),FALSE)</f>
        <v>Lancashire</v>
      </c>
      <c r="Q361" t="str">
        <f>IF(VLOOKUP($A361,'23 24'!$F$7:$N$408,1,FALSE)=VLOOKUP($A361,'2023'!$C$7:$O$468,1,FALSE),VLOOKUP($A361,'23 24'!$F$7:$N$408,1,FALSE),FALSE)</f>
        <v>Lancashire</v>
      </c>
      <c r="S361" s="196">
        <f>IFERROR((VLOOKUP($A361,'0910'!$F$10:$L$433,4,FALSE)/VLOOKUP($A361,'2010'!$C$5:$K$611,9,FALSE))*1000,#N/A)</f>
        <v>1.7683126069156399</v>
      </c>
      <c r="T361" s="196" t="e">
        <f>IFERROR((VLOOKUP($A361,'1011'!$F$10:$L$433,4,FALSE)/VLOOKUP($A361,'2011'!$C$5:$K$611,9,FALSE))*1000,#N/A)</f>
        <v>#N/A</v>
      </c>
      <c r="U361" s="196">
        <f>IFERROR((VLOOKUP($A361,'1112'!$F$10:$L$408,4,FALSE)/VLOOKUP($A361,'2012'!$F$10:$M$460,8,FALSE))*1000,#N/A)</f>
        <v>2.5763850455161355</v>
      </c>
      <c r="V361" s="196">
        <f>IFERROR((VLOOKUP($A361,'1213'!$F$10:$L$408,4,FALSE)/VLOOKUP($A361,'2013'!$F$10:$M$460,8,FALSE))*1000,#N/A)</f>
        <v>3.574756136981613</v>
      </c>
      <c r="W361" s="196">
        <f>IFERROR((VLOOKUP($A361,'1314'!$F$10:$L$408,4,FALSE)/VLOOKUP($A361,'2014'!$F$10:$M$460,8,FALSE))*1000,#N/A)</f>
        <v>4.8238810487684916</v>
      </c>
      <c r="X361" s="196">
        <f>IFERROR((VLOOKUP($A361,'1415'!$F$10:$L$408,4,FALSE)/VLOOKUP($A361,'2015'!$F$10:$M$460,8,FALSE))*1000,#N/A)</f>
        <v>5.1083649476016975</v>
      </c>
      <c r="Y361" s="196">
        <f>IFERROR((VLOOKUP($A361,'1516'!$F$10:$L$408,4,FALSE)/VLOOKUP($A361,'2016'!$F$10:$M$460,8,FALSE))*1000,#N/A)</f>
        <v>6.135426962310949</v>
      </c>
      <c r="Z361" s="196">
        <f>IFERROR((VLOOKUP($A361,'1617'!$F$10:$L$408,4,FALSE)/VLOOKUP($A361,'2017'!$F$10:$M$460,8,FALSE))*1000,#N/A)</f>
        <v>5.7326725349508099</v>
      </c>
      <c r="AA361" s="196">
        <f>IFERROR((VLOOKUP($A361,'1718'!$F$10:$L$408,4,FALSE)/VLOOKUP($A361,'2018'!$F$10:$N$460,9,FALSE))*1000,#N/A)</f>
        <v>5.8517078181751474</v>
      </c>
      <c r="AB361" s="196">
        <f>IFERROR((VLOOKUP($A361,'1819'!$F$10:$L$408,4,FALSE)/VLOOKUP($A361,'2018'!$F$10:$N$460,9,FALSE))*1000,#N/A)</f>
        <v>7.0990938107642076</v>
      </c>
      <c r="AC361" s="196">
        <f>IFERROR((VLOOKUP($A361,'1920'!$F$10:$L$408,4,FALSE)/VLOOKUP($A361,'2019'!$F$10:$N$464,8,FALSE))*1000,#N/A)</f>
        <v>6.403795704362949</v>
      </c>
      <c r="AD361" s="196">
        <f>IFERROR((VLOOKUP($A361,'20 21'!$F$10:$L$408,4,FALSE)/VLOOKUP($A361,'2020'!$F$10:$N$464,8,FALSE))*1000,#N/A)</f>
        <v>6.0247005507369975</v>
      </c>
      <c r="AE361" s="196">
        <f>IFERROR((VLOOKUP($A361,'21 22'!$F$10:$L$408,4,FALSE)/VLOOKUP($A361,'2021'!$F$10:$N$464,8,FALSE))*1000,#N/A)</f>
        <v>7.0662781108171302</v>
      </c>
      <c r="AF361" s="196">
        <f>IFERROR((VLOOKUP($A361,'22 23'!$F$10:$L$408,4,FALSE)/VLOOKUP($A361,'2022'!$F$10:$N$464,8,FALSE))*1000,#N/A)</f>
        <v>7.7803771444775274</v>
      </c>
      <c r="AG361" s="196">
        <f>IFERROR((VLOOKUP($A361,'23 24'!$F$7:$M$408,4,FALSE)/VLOOKUP($A361,'2023'!$C$7:$N$469,9,FALSE))*1000,#N/A)</f>
        <v>5.4537770474899476</v>
      </c>
      <c r="AI361" s="196">
        <f>IFERROR((VLOOKUP($A361,'0910'!$F$10:$L$433,5,FALSE)/VLOOKUP($A361,'2010'!$C$5:$K$611,9,FALSE))*1000,#N/A)</f>
        <v>0.26909104887846691</v>
      </c>
      <c r="AJ361" s="196" t="e">
        <f>IFERROR((VLOOKUP($A361,'1011'!$F$10:$L$433,5,FALSE)/VLOOKUP($A361,'2011'!$C$5:$K$611,9,FALSE))*1000,#N/A)</f>
        <v>#N/A</v>
      </c>
      <c r="AK361" s="196">
        <f>IFERROR((VLOOKUP($A361,'1112'!$F$10:$L$408,5,FALSE)/VLOOKUP($A361,'2012'!$F$10:$M$460,8,FALSE))*1000,#N/A)</f>
        <v>0.32443367239832821</v>
      </c>
      <c r="AL361" s="196">
        <f>IFERROR((VLOOKUP($A361,'1213'!$F$10:$L$408,5,FALSE)/VLOOKUP($A361,'2013'!$F$10:$M$460,8,FALSE))*1000,#N/A)</f>
        <v>0.30423456484949896</v>
      </c>
      <c r="AM361" s="196">
        <f>IFERROR((VLOOKUP($A361,'1314'!$F$10:$L$408,5,FALSE)/VLOOKUP($A361,'2014'!$F$10:$M$460,8,FALSE))*1000,#N/A)</f>
        <v>0.4540123340017404</v>
      </c>
      <c r="AN361" s="196">
        <f>IFERROR((VLOOKUP($A361,'1415'!$F$10:$L$408,5,FALSE)/VLOOKUP($A361,'2015'!$F$10:$M$460,8,FALSE))*1000,#N/A)</f>
        <v>0.78879164632085041</v>
      </c>
      <c r="AO361" s="196">
        <f>IFERROR((VLOOKUP($A361,'1516'!$F$10:$L$408,5,FALSE)/VLOOKUP($A361,'2016'!$F$10:$M$460,8,FALSE))*1000,#N/A)</f>
        <v>0.78324599518863169</v>
      </c>
      <c r="AP361" s="196">
        <f>IFERROR((VLOOKUP($A361,'1617'!$F$10:$L$408,5,FALSE)/VLOOKUP($A361,'2017'!$F$10:$M$460,8,FALSE))*1000,#N/A)</f>
        <v>0.36984984096456841</v>
      </c>
      <c r="AQ361" s="196">
        <f>IFERROR((VLOOKUP($A361,'1718'!$F$10:$L$408,5,FALSE)/VLOOKUP($A361,'2018'!$F$10:$N$460,9,FALSE))*1000,#N/A)</f>
        <v>0.44025387973731522</v>
      </c>
      <c r="AR361" s="196">
        <f>IFERROR((VLOOKUP($A361,'1819'!$F$10:$L$408,5,FALSE)/VLOOKUP($A361,'2018'!$F$10:$N$460,9,FALSE))*1000,#N/A)</f>
        <v>0.49528561470447963</v>
      </c>
      <c r="AS361" s="196">
        <f>IFERROR((VLOOKUP($A361,'1920'!$F$10:$L$408,5,FALSE)/VLOOKUP($A361,'2019'!$F$10:$N$464,8,FALSE))*1000,#N/A)</f>
        <v>0.54577804298547872</v>
      </c>
      <c r="AT361" s="196">
        <f>IFERROR((VLOOKUP($A361,'20 21'!$F$10:$L$408,5,FALSE)/VLOOKUP($A361,'2020'!$F$10:$N$464,8,FALSE))*1000,#N/A)</f>
        <v>1.0642435104595296</v>
      </c>
      <c r="AU361" s="196">
        <f>IFERROR((VLOOKUP($A361,'21 22'!$F$10:$L$408,5,FALSE)/VLOOKUP($A361,'2021'!$F$10:$N$464,8,FALSE))*1000,#N/A)</f>
        <v>1.788931167295476</v>
      </c>
      <c r="AV361" s="196">
        <f>IFERROR((VLOOKUP($A361,'22 23'!$F$10:$L$408,5,FALSE)/VLOOKUP($A361,'2022'!$F$10:$N$464,8,FALSE))*1000,#N/A)</f>
        <v>0.88614773855097129</v>
      </c>
      <c r="AW361" s="196">
        <f>IFERROR((VLOOKUP($A361,'23 24'!$F$7:$M$408,5,FALSE)/VLOOKUP($A361,'2023'!$C$7:$N$469,9,FALSE))*1000,#N/A)</f>
        <v>0.78913172712877044</v>
      </c>
      <c r="AY361" s="196">
        <f>IFERROR((VLOOKUP($A361,'0910'!$F$10:$L$433,6,FALSE)/VLOOKUP($A361,'2010'!$C$5:$K$611,9,FALSE))*1000,#N/A)</f>
        <v>0</v>
      </c>
      <c r="AZ361" s="196" t="e">
        <f>IFERROR((VLOOKUP($A361,'1011'!$F$10:$L$433,6,FALSE)/VLOOKUP($A361,'2011'!$C$5:$K$611,9,FALSE))*1000,#N/A)</f>
        <v>#N/A</v>
      </c>
      <c r="BA361" s="196">
        <f>IFERROR((VLOOKUP($A361,'1112'!$F$10:$L$408,6,FALSE)/VLOOKUP($A361,'2012'!$F$10:$M$460,8,FALSE))*1000,#N/A)</f>
        <v>0</v>
      </c>
      <c r="BB361" s="196">
        <f>IFERROR((VLOOKUP($A361,'1213'!$F$10:$L$408,6,FALSE)/VLOOKUP($A361,'2013'!$F$10:$M$460,8,FALSE))*1000,#N/A)</f>
        <v>0</v>
      </c>
      <c r="BC361" s="196">
        <f>IFERROR((VLOOKUP($A361,'1314'!$F$10:$L$408,6,FALSE)/VLOOKUP($A361,'2014'!$F$10:$M$460,8,FALSE))*1000,#N/A)</f>
        <v>1.891718058340585E-2</v>
      </c>
      <c r="BD361" s="196">
        <f>IFERROR((VLOOKUP($A361,'1415'!$F$10:$L$408,6,FALSE)/VLOOKUP($A361,'2015'!$F$10:$M$460,8,FALSE))*1000,#N/A)</f>
        <v>0</v>
      </c>
      <c r="BE361" s="196">
        <f>IFERROR((VLOOKUP($A361,'1516'!$F$10:$L$408,6,FALSE)/VLOOKUP($A361,'2016'!$F$10:$M$460,8,FALSE))*1000,#N/A)</f>
        <v>3.7297428342315801E-2</v>
      </c>
      <c r="BF361" s="196">
        <f>IFERROR((VLOOKUP($A361,'1617'!$F$10:$L$408,6,FALSE)/VLOOKUP($A361,'2017'!$F$10:$M$460,8,FALSE))*1000,#N/A)</f>
        <v>0</v>
      </c>
      <c r="BG361" s="196">
        <f>IFERROR((VLOOKUP($A361,'1718'!$F$10:$L$408,6,FALSE)/VLOOKUP($A361,'2018'!$F$10:$N$460,9,FALSE))*1000,#N/A)</f>
        <v>0</v>
      </c>
      <c r="BH361" s="196">
        <f>IFERROR((VLOOKUP($A361,'1819'!$F$10:$L$408,6,FALSE)/VLOOKUP($A361,'2018'!$F$10:$N$460,9,FALSE))*1000,#N/A)</f>
        <v>1.8343911655721464E-2</v>
      </c>
      <c r="BI361" s="196">
        <f>IFERROR((VLOOKUP($A361,'1920'!$F$10:$L$408,6,FALSE)/VLOOKUP($A361,'2019'!$F$10:$N$464,8,FALSE))*1000,#N/A)</f>
        <v>0</v>
      </c>
      <c r="BJ361" s="196">
        <f>IFERROR((VLOOKUP($A361,'20 21'!$F$10:$L$408,6,FALSE)/VLOOKUP($A361,'2020'!$F$10:$N$469,8,FALSE))*1000,#N/A)</f>
        <v>0</v>
      </c>
      <c r="BK361" s="196">
        <f>IFERROR((VLOOKUP($A361,'21 22'!$F$10:$L$408,6,FALSE)/VLOOKUP($A361,'2021'!$F$10:$N$469,8,FALSE))*1000,#N/A)</f>
        <v>0</v>
      </c>
      <c r="BL361" s="196">
        <f>IFERROR((VLOOKUP($A361,'22 23'!$F$10:$L$408,6,FALSE)/VLOOKUP($A361,'2022'!$F$10:$N$469,8,FALSE))*1000,#N/A)</f>
        <v>3.5445909542038849E-2</v>
      </c>
      <c r="BM361" s="196">
        <f>IFERROR((VLOOKUP($A361,'23 24'!$F$7:$M$408,6,FALSE)/VLOOKUP($A361,'2023'!$C$7:$N$469,9,FALSE))*1000,#N/A)</f>
        <v>0</v>
      </c>
      <c r="BO361" s="196">
        <f>IFERROR((VLOOKUP($A361,'0910'!$F$10:$L$433,7,FALSE)/VLOOKUP($A361,'2010'!$C$5:$K$611,9,FALSE))*1000,#N/A)</f>
        <v>2.0566244449997115</v>
      </c>
      <c r="BP361" s="196" t="e">
        <f>IFERROR((VLOOKUP($A361,'1011'!$F$10:$L$433,7,FALSE)/VLOOKUP($A361,'2011'!$C$5:$K$611,9,FALSE))*1000,#N/A)</f>
        <v>#N/A</v>
      </c>
      <c r="BQ361" s="196">
        <f>IFERROR((VLOOKUP($A361,'1112'!$F$10:$L$408,7,FALSE)/VLOOKUP($A361,'2012'!$F$10:$M$460,8,FALSE))*1000,#N/A)</f>
        <v>2.8817343842439742</v>
      </c>
      <c r="BR361" s="196">
        <f>IFERROR((VLOOKUP($A361,'1213'!$F$10:$L$408,7,FALSE)/VLOOKUP($A361,'2013'!$F$10:$M$460,8,FALSE))*1000,#N/A)</f>
        <v>3.8789907018311114</v>
      </c>
      <c r="BS361" s="196">
        <f>IFERROR((VLOOKUP($A361,'1314'!$F$10:$L$408,7,FALSE)/VLOOKUP($A361,'2014'!$F$10:$M$460,8,FALSE))*1000,#N/A)</f>
        <v>5.2968105633536382</v>
      </c>
      <c r="BT361" s="196">
        <f>IFERROR((VLOOKUP($A361,'1415'!$F$10:$L$408,7,FALSE)/VLOOKUP($A361,'2015'!$F$10:$M$460,8,FALSE))*1000,#N/A)</f>
        <v>5.8971565939225483</v>
      </c>
      <c r="BU361" s="196">
        <f>IFERROR((VLOOKUP($A361,'1516'!$F$10:$L$408,7,FALSE)/VLOOKUP($A361,'2016'!$F$10:$M$460,8,FALSE))*1000,#N/A)</f>
        <v>6.955970385841896</v>
      </c>
      <c r="BV361" s="196">
        <f>IFERROR((VLOOKUP($A361,'1617'!$F$10:$L$408,7,FALSE)/VLOOKUP($A361,'2017'!$F$10:$M$460,8,FALSE))*1000,#N/A)</f>
        <v>6.1025223759153784</v>
      </c>
      <c r="BW361" s="196">
        <f>IFERROR((VLOOKUP($A361,'1718'!$F$10:$L$408,7,FALSE)/VLOOKUP($A361,'2018'!$F$10:$N$460,9,FALSE))*1000,#N/A)</f>
        <v>6.2919616979124626</v>
      </c>
      <c r="BX361" s="196">
        <f>IFERROR((VLOOKUP($A361,'1819'!$F$10:$L$408,7,FALSE)/VLOOKUP($A361,'2018'!$F$10:$N$460,9,FALSE))*1000,#N/A)</f>
        <v>7.6127233371244083</v>
      </c>
      <c r="BY361" s="196">
        <f>IFERROR((VLOOKUP($A361,'1920'!$F$10:$L$408,7,FALSE)/VLOOKUP($A361,'2019'!$F$10:$N$464,8,FALSE))*1000,#N/A)</f>
        <v>6.9495737473484285</v>
      </c>
      <c r="BZ361" s="196">
        <f>IFERROR((VLOOKUP($A361,'20 21'!$F$10:$L$408,7,FALSE)/VLOOKUP($A361,'2020'!$F$10:$N$469,8,FALSE))*1000,#N/A)</f>
        <v>7.0889440611965266</v>
      </c>
      <c r="CA361" s="196">
        <f>IFERROR((VLOOKUP($A361,'21 22'!$F$10:$L$408,7,FALSE)/VLOOKUP($A361,'2021'!$F$10:$N$469,8,FALSE))*1000,#N/A)</f>
        <v>8.8730985897855597</v>
      </c>
      <c r="CB361" s="196">
        <f>IFERROR((VLOOKUP($A361,'22 23'!$F$10:$L$408,7,FALSE)/VLOOKUP($A361,'2022'!$F$10:$N$469,8,FALSE))*1000,#N/A)</f>
        <v>8.6842478377995178</v>
      </c>
      <c r="CC361" s="196">
        <f>IFERROR((VLOOKUP($A361,'23 24'!$F$7:$M$408,7,FALSE)/VLOOKUP($A361,'2023'!$C$7:$N$469,9,FALSE))*1000,#N/A)</f>
        <v>6.2429087746187184</v>
      </c>
      <c r="CE361" s="198">
        <f>IFERROR((VLOOKUP($A361,'0910'!$F$10:$S$433,9,FALSE)/VLOOKUP($A361,'2010'!$C$5:$K$611,9,FALSE))*1000,#N/A)</f>
        <v>2.2872739154669688</v>
      </c>
      <c r="CF361" s="198" t="e">
        <f>IFERROR((VLOOKUP($A361,'1011'!$F$10:$S$433,10,FALSE)/VLOOKUP($A361,'2011'!$C$5:$K$611,9,FALSE))*1000,#N/A)</f>
        <v>#N/A</v>
      </c>
      <c r="CG361" s="198">
        <f>IFERROR((VLOOKUP($A361,'1112'!$F$10:$S$408,9,FALSE)/VLOOKUP($A361,'2012'!$F$10:$M$460,8,FALSE))*1000,#N/A)</f>
        <v>2.3664573751407469</v>
      </c>
      <c r="CH361" s="198">
        <f>IFERROR((VLOOKUP($A361,'1213'!$F$10:$S$408,9,FALSE)/VLOOKUP($A361,'2013'!$F$10:$M$460,8,FALSE))*1000,#N/A)</f>
        <v>2.7000817630393033</v>
      </c>
      <c r="CI361" s="198">
        <f>IFERROR((VLOOKUP($A361,'1314'!$F$10:$S$408,9,FALSE)/VLOOKUP($A361,'2014'!$F$10:$M$460,8,FALSE))*1000,#N/A)</f>
        <v>3.3672581438462412</v>
      </c>
      <c r="CJ361" s="198">
        <f>IFERROR((VLOOKUP($A361,'1415'!$F$10:$S$408,9,FALSE)/VLOOKUP($A361,'2015'!$F$10:$M$460,8,FALSE))*1000,#N/A)</f>
        <v>4.5449423430868041</v>
      </c>
      <c r="CK361" s="198">
        <f>IFERROR((VLOOKUP($A361,'1516'!$F$10:$S$408,9,FALSE)/VLOOKUP($A361,'2016'!$F$10:$M$460,8,FALSE))*1000,#N/A)</f>
        <v>4.718124685302949</v>
      </c>
      <c r="CL361" s="198">
        <f>IFERROR((VLOOKUP($A361,'1617'!$F$10:$S$408,9,FALSE)/VLOOKUP($A361,'2017'!$F$10:$M$460,8,FALSE))*1000,#N/A)</f>
        <v>5.0854353132628152</v>
      </c>
      <c r="CM361" s="198">
        <f>IFERROR((VLOOKUP($A361,'1718'!$F$10:$S$408,9,FALSE)/VLOOKUP($A361,'2018'!$F$10:$N$460,9,FALSE))*1000,#N/A)</f>
        <v>5.191326998569175</v>
      </c>
      <c r="CN361" s="198">
        <f>IFERROR((VLOOKUP($A361,'1819'!$F$10:$S$408,9,FALSE)/VLOOKUP($A361,'2018'!$F$10:$N$460,9,FALSE))*1000,#N/A)</f>
        <v>5.8150199948637047</v>
      </c>
      <c r="CO361" s="198">
        <f>IFERROR((VLOOKUP($A361,'1920'!$F$10:$S$408,9,FALSE)/VLOOKUP($A361,'2019'!$F$10:$N$464,8,FALSE))*1000,#N/A)</f>
        <v>7.0223441530798256</v>
      </c>
      <c r="CP361" s="198">
        <f>IFERROR((VLOOKUP($A361,'20 21'!$F$10:$S$408,9,FALSE)/VLOOKUP($A361,'2020'!$F$10:$N$469,8,FALSE))*1000,#N/A)</f>
        <v>5.7721681923228711</v>
      </c>
      <c r="CQ361" s="198">
        <f>IFERROR((VLOOKUP($A361,'21 22'!$F$10:$S$408,9,FALSE)/VLOOKUP($A361,'2021'!$F$10:$N$469,8,FALSE))*1000,#N/A)</f>
        <v>6.5117094489555329</v>
      </c>
      <c r="CR361" s="198">
        <f>IFERROR((VLOOKUP($A361,'22 23'!$F$10:$S$408,9,FALSE)/VLOOKUP($A361,'2022'!$F$10:$N$469,8,FALSE))*1000,#N/A)</f>
        <v>7.0182900893236919</v>
      </c>
      <c r="CS361" s="196">
        <f>IFERROR((VLOOKUP($A361,'23 24'!$F$7:$S$408,9,FALSE)/VLOOKUP($A361,'2023'!$C$7:$N$469,9,FALSE))*1000,#N/A)</f>
        <v>6.48841642305878</v>
      </c>
      <c r="CU361" s="198">
        <f>IFERROR((VLOOKUP($A361,'0910'!$F$10:$S$433,10,FALSE)/VLOOKUP($A361,'2010'!$C$5:$K$611,9,FALSE))*1000,#N/A)</f>
        <v>0.2114286812616526</v>
      </c>
      <c r="CV361" s="198" t="e">
        <f>IFERROR((VLOOKUP($A361,'1011'!$F$10:$S$433,11,FALSE)/VLOOKUP($A361,'2011'!$C$5:$K$611,9,FALSE))*1000,#N/A)</f>
        <v>#N/A</v>
      </c>
      <c r="CW361" s="198">
        <f>IFERROR((VLOOKUP($A361,'1112'!$F$10:$S$408,10,FALSE)/VLOOKUP($A361,'2012'!$F$10:$M$460,8,FALSE))*1000,#N/A)</f>
        <v>0.17175900303440905</v>
      </c>
      <c r="CX361" s="198">
        <f>IFERROR((VLOOKUP($A361,'1213'!$F$10:$S$408,10,FALSE)/VLOOKUP($A361,'2013'!$F$10:$M$460,8,FALSE))*1000,#N/A)</f>
        <v>0.2471905839402179</v>
      </c>
      <c r="CY361" s="198">
        <f>IFERROR((VLOOKUP($A361,'1314'!$F$10:$S$408,10,FALSE)/VLOOKUP($A361,'2014'!$F$10:$M$460,8,FALSE))*1000,#N/A)</f>
        <v>0.58643259808558124</v>
      </c>
      <c r="CZ361" s="198">
        <f>IFERROR((VLOOKUP($A361,'1415'!$F$10:$S$408,10,FALSE)/VLOOKUP($A361,'2015'!$F$10:$M$460,8,FALSE))*1000,#N/A)</f>
        <v>0.75123013935319083</v>
      </c>
      <c r="DA361" s="198">
        <f>IFERROR((VLOOKUP($A361,'1516'!$F$10:$S$408,10,FALSE)/VLOOKUP($A361,'2016'!$F$10:$M$460,8,FALSE))*1000,#N/A)</f>
        <v>0.83919213770210543</v>
      </c>
      <c r="DB361" s="198">
        <f>IFERROR((VLOOKUP($A361,'1617'!$F$10:$S$408,10,FALSE)/VLOOKUP($A361,'2017'!$F$10:$M$460,8,FALSE))*1000,#N/A)</f>
        <v>0.94311709445964931</v>
      </c>
      <c r="DC361" s="198">
        <f>IFERROR((VLOOKUP($A361,'1718'!$F$10:$S$408,10,FALSE)/VLOOKUP($A361,'2018'!$F$10:$N$460,9,FALSE))*1000,#N/A)</f>
        <v>0.75210037788458006</v>
      </c>
      <c r="DD361" s="198">
        <f>IFERROR((VLOOKUP($A361,'1819'!$F$10:$S$408,10,FALSE)/VLOOKUP($A361,'2018'!$F$10:$N$460,9,FALSE))*1000,#N/A)</f>
        <v>0.47694170304875816</v>
      </c>
      <c r="DE361" s="198">
        <f>IFERROR((VLOOKUP($A361,'1920'!$F$10:$S$408,10,FALSE)/VLOOKUP($A361,'2019'!$F$10:$N$464,8,FALSE))*1000,#N/A)</f>
        <v>0.563970644418328</v>
      </c>
      <c r="DF361" s="198">
        <f>IFERROR((VLOOKUP($A361,'20 21'!$F$10:$S$408,10,FALSE)/VLOOKUP($A361,'2020'!$F$10:$N$469,8,FALSE))*1000,#N/A)</f>
        <v>0.52310274242926025</v>
      </c>
      <c r="DG361" s="198">
        <f>IFERROR((VLOOKUP($A361,'21 22'!$F$10:$S$408,10,FALSE)/VLOOKUP($A361,'2021'!$F$10:$N$469,8,FALSE))*1000,#N/A)</f>
        <v>1.109137323723195</v>
      </c>
      <c r="DH361" s="198">
        <f>IFERROR((VLOOKUP($A361,'22 23'!$F$10:$S$408,10,FALSE)/VLOOKUP($A361,'2022'!$F$10:$N$469,8,FALSE))*1000,#N/A)</f>
        <v>1.6836807032468455</v>
      </c>
      <c r="DI361" s="196">
        <f>IFERROR((VLOOKUP($A361,'23 24'!$F$7:$S$408,10,FALSE)/VLOOKUP($A361,'2023'!$C$7:$N$469,9,FALSE))*1000,#N/A)</f>
        <v>1.3327558058174791</v>
      </c>
      <c r="DK361" s="198">
        <f>IFERROR((VLOOKUP($A361,'0910'!$F$10:$S$433,11,FALSE)/VLOOKUP($A361,'2010'!$C$5:$K$611,9,FALSE))*1000,#N/A)</f>
        <v>0</v>
      </c>
      <c r="DL361" s="198" t="e">
        <f>IFERROR((VLOOKUP($A361,'1011'!$F$10:$S$433,12,FALSE)/VLOOKUP($A361,'2011'!$C$5:$K$611,9,FALSE))*1000,#N/A)</f>
        <v>#N/A</v>
      </c>
      <c r="DM361" s="198">
        <f>IFERROR((VLOOKUP($A361,'1112'!$F$10:$S$408,11,FALSE)/VLOOKUP($A361,'2012'!$F$10:$M$460,8,FALSE))*1000,#N/A)</f>
        <v>3.8168667340979789E-2</v>
      </c>
      <c r="DN361" s="198">
        <f>IFERROR((VLOOKUP($A361,'1213'!$F$10:$S$408,11,FALSE)/VLOOKUP($A361,'2013'!$F$10:$M$460,8,FALSE))*1000,#N/A)</f>
        <v>0</v>
      </c>
      <c r="DO361" s="198">
        <f>IFERROR((VLOOKUP($A361,'1314'!$F$10:$S$408,11,FALSE)/VLOOKUP($A361,'2014'!$F$10:$M$460,8,FALSE))*1000,#N/A)</f>
        <v>1.891718058340585E-2</v>
      </c>
      <c r="DP361" s="198">
        <f>IFERROR((VLOOKUP($A361,'1415'!$F$10:$S$408,11,FALSE)/VLOOKUP($A361,'2015'!$F$10:$M$460,8,FALSE))*1000,#N/A)</f>
        <v>0</v>
      </c>
      <c r="DQ361" s="198">
        <f>IFERROR((VLOOKUP($A361,'1516'!$F$10:$S$408,11,FALSE)/VLOOKUP($A361,'2016'!$F$10:$M$460,8,FALSE))*1000,#N/A)</f>
        <v>1.8648714171157901E-2</v>
      </c>
      <c r="DR361" s="198">
        <f>IFERROR((VLOOKUP($A361,'1617'!$F$10:$S$408,11,FALSE)/VLOOKUP($A361,'2017'!$F$10:$M$460,8,FALSE))*1000,#N/A)</f>
        <v>5.5477476144685255E-2</v>
      </c>
      <c r="DS361" s="198">
        <f>IFERROR((VLOOKUP($A361,'1718'!$F$10:$S$408,11,FALSE)/VLOOKUP($A361,'2018'!$F$10:$N$460,9,FALSE))*1000,#N/A)</f>
        <v>0</v>
      </c>
      <c r="DT361" s="198">
        <f>IFERROR((VLOOKUP($A361,'1819'!$F$10:$S$408,11,FALSE)/VLOOKUP($A361,'2018'!$F$10:$N$460,9,FALSE))*1000,#N/A)</f>
        <v>1.8343911655721464E-2</v>
      </c>
      <c r="DU361" s="198">
        <f>IFERROR((VLOOKUP($A361,'1920'!$F$10:$S$408,11,FALSE)/VLOOKUP($A361,'2019'!$F$10:$N$464,8,FALSE))*1000,#N/A)</f>
        <v>1.8192601432849287E-2</v>
      </c>
      <c r="DV361" s="198">
        <f>IFERROR((VLOOKUP($A361,'20 21'!$F$10:$S$408,11,FALSE)/VLOOKUP($A361,'2020'!$F$10:$N$469,8,FALSE))*1000,#N/A)</f>
        <v>0</v>
      </c>
      <c r="DW361" s="198">
        <f>IFERROR((VLOOKUP($A361,'21 22'!$F$10:$S$408,11,FALSE)/VLOOKUP($A361,'2021'!$F$10:$N$469,8,FALSE))*1000,#N/A)</f>
        <v>0</v>
      </c>
      <c r="DX361" s="198">
        <f>IFERROR((VLOOKUP($A361,'22 23'!$F$10:$S$408,11,FALSE)/VLOOKUP($A361,'2022'!$F$10:$N$464,8,FALSE))*1000,#N/A)</f>
        <v>1.7722954771019424E-2</v>
      </c>
      <c r="DY361" s="196">
        <f>IFERROR((VLOOKUP($A361,'23 24'!$F$7:$S$408,11,FALSE)/VLOOKUP($A361,'2023'!$C$7:$N$469,9,FALSE))*1000,#N/A)</f>
        <v>0</v>
      </c>
      <c r="EA361" s="198">
        <f>IFERROR((VLOOKUP($A361,'0910'!$F$10:$S$433,12,FALSE)/VLOOKUP($A361,'2010'!$C$5:$K$611,9,FALSE))*1000,#N/A)</f>
        <v>2.4987025967286214</v>
      </c>
      <c r="EB361" s="198" t="e">
        <f>IFERROR((VLOOKUP($A361,'1011'!$F$10:$S$433,13,FALSE)/VLOOKUP($A361,'2011'!$C$5:$K$611,9,FALSE))*1000,#N/A)</f>
        <v>#N/A</v>
      </c>
      <c r="EC361" s="198">
        <f>IFERROR((VLOOKUP($A361,'1112'!$F$10:$S$408,12,FALSE)/VLOOKUP($A361,'2012'!$F$10:$M$460,8,FALSE))*1000,#N/A)</f>
        <v>2.5763850455161355</v>
      </c>
      <c r="ED361" s="198">
        <f>IFERROR((VLOOKUP($A361,'1213'!$F$10:$S$408,12,FALSE)/VLOOKUP($A361,'2013'!$F$10:$M$460,8,FALSE))*1000,#N/A)</f>
        <v>2.9472723469795215</v>
      </c>
      <c r="EE361" s="198">
        <f>IFERROR((VLOOKUP($A361,'1314'!$F$10:$S$408,12,FALSE)/VLOOKUP($A361,'2014'!$F$10:$M$460,8,FALSE))*1000,#N/A)</f>
        <v>3.9726079225152287</v>
      </c>
      <c r="EF361" s="198">
        <f>IFERROR((VLOOKUP($A361,'1415'!$F$10:$S$408,12,FALSE)/VLOOKUP($A361,'2015'!$F$10:$M$460,8,FALSE))*1000,#N/A)</f>
        <v>5.2961724824399949</v>
      </c>
      <c r="EG361" s="198">
        <f>IFERROR((VLOOKUP($A361,'1516'!$F$10:$S$408,12,FALSE)/VLOOKUP($A361,'2016'!$F$10:$M$460,8,FALSE))*1000,#N/A)</f>
        <v>5.5946142513473696</v>
      </c>
      <c r="EH361" s="198">
        <f>IFERROR((VLOOKUP($A361,'1617'!$F$10:$S$408,12,FALSE)/VLOOKUP($A361,'2017'!$F$10:$M$460,8,FALSE))*1000,#N/A)</f>
        <v>6.0840298838671503</v>
      </c>
      <c r="EI361" s="198">
        <f>IFERROR((VLOOKUP($A361,'1718'!$F$10:$S$408,12,FALSE)/VLOOKUP($A361,'2018'!$F$10:$N$460,9,FALSE))*1000,#N/A)</f>
        <v>5.9434273764537551</v>
      </c>
      <c r="EJ361" s="198">
        <f>IFERROR((VLOOKUP($A361,'1819'!$F$10:$S$408,12,FALSE)/VLOOKUP($A361,'2018'!$F$10:$N$460,9,FALSE))*1000,#N/A)</f>
        <v>6.3103056095681849</v>
      </c>
      <c r="EK361" s="198">
        <f>IFERROR((VLOOKUP($A361,'1920'!$F$10:$S$408,12,FALSE)/VLOOKUP($A361,'2019'!$F$10:$N$464,8,FALSE))*1000,#N/A)</f>
        <v>7.5863147974981535</v>
      </c>
      <c r="EL361" s="198">
        <f>IFERROR((VLOOKUP($A361,'20 21'!$F$10:$S$408,12,FALSE)/VLOOKUP($A361,'2020'!$F$10:$N$469,8,FALSE))*1000,#N/A)</f>
        <v>6.2952709347521321</v>
      </c>
      <c r="EM361" s="198">
        <f>IFERROR((VLOOKUP($A361,'21 22'!$F$10:$S$408,12,FALSE)/VLOOKUP($A361,'2021'!$F$10:$N$469,8,FALSE))*1000,#N/A)</f>
        <v>7.6208467726787283</v>
      </c>
      <c r="EN361" s="198">
        <f>IFERROR((VLOOKUP($A361,'22 23'!$F$10:$S$408,12,FALSE)/VLOOKUP($A361,'2022'!$F$10:$N$469,8,FALSE))*1000,#N/A)</f>
        <v>8.7019707925705365</v>
      </c>
      <c r="EO361" s="196">
        <f>IFERROR((VLOOKUP($A361,'23 24'!$F$7:$S$408,12,FALSE)/VLOOKUP($A361,'2023'!$C$7:$N$469,9,FALSE))*1000,#N/A)</f>
        <v>7.8211722288762591</v>
      </c>
    </row>
    <row r="362" spans="1:145" x14ac:dyDescent="0.3">
      <c r="A362" t="s">
        <v>920</v>
      </c>
      <c r="B362" t="s">
        <v>1741</v>
      </c>
      <c r="C362" t="str">
        <f>IF(VLOOKUP($A362,'0910'!$F$10:$L$433,1,FALSE)=VLOOKUP($A362,'2010'!$C$5:$K$611,1,FALSE),VLOOKUP($A362,'0910'!$F$10:$L$433,1,FALSE),FALSE)</f>
        <v>Leicestershire</v>
      </c>
      <c r="D362" t="str">
        <f>IF(VLOOKUP($A362,'1011'!$F$10:$L$433,1,FALSE)=VLOOKUP($A362,'2011'!$C$5:$K$611,1,FALSE),VLOOKUP($A362,'1011'!$F$10:$L$433,1,FALSE),FALSE)</f>
        <v>Leicestershire</v>
      </c>
      <c r="E362" t="str">
        <f>IF(VLOOKUP(A362,'1112'!$F$10:$L$408,1,FALSE)=VLOOKUP(A362,'2012'!$F$10:$M$460,1,FALSE),VLOOKUP(A362,'1112'!$F$10:$L$408,1,FALSE),FALSE)</f>
        <v>Leicestershire</v>
      </c>
      <c r="F362" t="str">
        <f>IF(VLOOKUP($A362,'1213'!$F$10:$L$408,1,FALSE)=VLOOKUP($A362,'2013'!$F$10:$M$460,1,FALSE),VLOOKUP($A362,'1213'!$F$10:$L$408,1,FALSE),FALSE)</f>
        <v>Leicestershire</v>
      </c>
      <c r="G362" t="str">
        <f>IF(VLOOKUP($A362,'1314'!$F$10:$L$408,1,FALSE)=VLOOKUP($A362,'2014'!$F$10:$M$460,1,FALSE),VLOOKUP($A362,'1314'!$F$10:$L$408,1,FALSE),FALSE)</f>
        <v>Leicestershire</v>
      </c>
      <c r="H362" t="str">
        <f>IF(VLOOKUP($A362,'1415'!$F$10:$L$408,1,FALSE)=VLOOKUP($A362,'2015'!$F$10:$M$460,1,FALSE),VLOOKUP($A362,'1415'!$F$10:$L$408,1,FALSE),FALSE)</f>
        <v>Leicestershire</v>
      </c>
      <c r="I362" t="str">
        <f>IF(VLOOKUP($A362,'1516'!$F$10:$L$408,1,FALSE)=VLOOKUP($A362,'2015'!$F$10:$M$460,1,FALSE),VLOOKUP($A362,'1516'!$F$10:$L$408,1,FALSE),FALSE)</f>
        <v>Leicestershire</v>
      </c>
      <c r="J362" t="str">
        <f>IF(VLOOKUP($A362,'1617'!$F$10:$L$408,1,FALSE)=VLOOKUP($A362,'2016'!$F$10:$M$460,1,FALSE),VLOOKUP($A362,'1617'!$F$10:$L$408,1,FALSE),FALSE)</f>
        <v>Leicestershire</v>
      </c>
      <c r="K362" t="str">
        <f>IF(VLOOKUP($A362,'1718'!$F$10:$M$408,1,FALSE)=VLOOKUP($A362,'2017'!$F$10:$M$460,1,FALSE),VLOOKUP($A362,'1718'!$F$10:$M$408,1,FALSE),FALSE)</f>
        <v>Leicestershire</v>
      </c>
      <c r="L362" t="str">
        <f>IF(VLOOKUP($A362,'1819'!$F$10:$M$408,1,FALSE)=VLOOKUP($A362,'2018'!$F$10:$M$460,1,FALSE),VLOOKUP($A362,'1819'!$F$10:$M$408,1,FALSE),FALSE)</f>
        <v>Leicestershire</v>
      </c>
      <c r="M362" t="str">
        <f>IF(VLOOKUP($A362,'1920'!$F$10:$M$408,1,FALSE)=VLOOKUP($A362,'2019'!$F$10:$M$464,1,FALSE),VLOOKUP($A362,'1920'!$F$10:$M$408,1,FALSE),FALSE)</f>
        <v>Leicestershire</v>
      </c>
      <c r="N362" t="str">
        <f>IF(VLOOKUP($A362,'20 21'!$F$10:$N$408,1,FALSE)=VLOOKUP($A362,'2020'!$F$10:$O$464,1,FALSE),VLOOKUP($A362,'20 21'!$F$10:$N$408,1,FALSE),FALSE)</f>
        <v>Leicestershire</v>
      </c>
      <c r="O362" t="str">
        <f>IF(VLOOKUP($A362,'21 22'!$F$10:$N$408,1,FALSE)=VLOOKUP($A362,'2021'!$F$10:$O$464,1,FALSE),VLOOKUP($A362,'21 22'!$F$10:$N$408,1,FALSE),FALSE)</f>
        <v>Leicestershire</v>
      </c>
      <c r="P362" t="str">
        <f>IF(VLOOKUP($A362,'22 23'!$F$10:$N$408,1,FALSE)=VLOOKUP($A362,'2022'!$F$10:$O$464,1,FALSE),VLOOKUP($A362,'22 23'!$F$10:$N$408,1,FALSE),FALSE)</f>
        <v>Leicestershire</v>
      </c>
      <c r="Q362" t="str">
        <f>IF(VLOOKUP($A362,'23 24'!$F$7:$N$408,1,FALSE)=VLOOKUP($A362,'2023'!$C$7:$O$468,1,FALSE),VLOOKUP($A362,'23 24'!$F$7:$N$408,1,FALSE),FALSE)</f>
        <v>Leicestershire</v>
      </c>
      <c r="S362" s="196" t="e">
        <f>IFERROR((VLOOKUP($A362,'0910'!$F$10:$L$433,4,FALSE)/VLOOKUP($A362,'2010'!$C$5:$K$611,9,FALSE))*1000,#N/A)</f>
        <v>#N/A</v>
      </c>
      <c r="T362" s="196" t="e">
        <f>IFERROR((VLOOKUP($A362,'1011'!$F$10:$L$433,4,FALSE)/VLOOKUP($A362,'2011'!$C$5:$K$611,9,FALSE))*1000,#N/A)</f>
        <v>#N/A</v>
      </c>
      <c r="U362" s="196">
        <f>IFERROR((VLOOKUP($A362,'1112'!$F$10:$L$408,4,FALSE)/VLOOKUP($A362,'2012'!$F$10:$M$460,8,FALSE))*1000,#N/A)</f>
        <v>5.8408284659762781</v>
      </c>
      <c r="V362" s="196">
        <f>IFERROR((VLOOKUP($A362,'1213'!$F$10:$L$408,4,FALSE)/VLOOKUP($A362,'2013'!$F$10:$M$460,8,FALSE))*1000,#N/A)</f>
        <v>5.1990598960188024</v>
      </c>
      <c r="W362" s="196">
        <f>IFERROR((VLOOKUP($A362,'1314'!$F$10:$L$408,4,FALSE)/VLOOKUP($A362,'2014'!$F$10:$M$460,8,FALSE))*1000,#N/A)</f>
        <v>7.7716546559276525</v>
      </c>
      <c r="X362" s="196">
        <f>IFERROR((VLOOKUP($A362,'1415'!$F$10:$L$408,4,FALSE)/VLOOKUP($A362,'2015'!$F$10:$M$460,8,FALSE))*1000,#N/A)</f>
        <v>9.9179325999650789</v>
      </c>
      <c r="Y362" s="196">
        <f>IFERROR((VLOOKUP($A362,'1516'!$F$10:$L$408,4,FALSE)/VLOOKUP($A362,'2016'!$F$10:$M$460,8,FALSE))*1000,#N/A)</f>
        <v>9.0270121278941566</v>
      </c>
      <c r="Z362" s="196">
        <f>IFERROR((VLOOKUP($A362,'1617'!$F$10:$L$408,4,FALSE)/VLOOKUP($A362,'2017'!$F$10:$M$460,8,FALSE))*1000,#N/A)</f>
        <v>9.7245834750084992</v>
      </c>
      <c r="AA362" s="196">
        <f>IFERROR((VLOOKUP($A362,'1718'!$F$10:$L$408,4,FALSE)/VLOOKUP($A362,'2018'!$F$10:$N$460,9,FALSE))*1000,#N/A)</f>
        <v>7.8864353312302837</v>
      </c>
      <c r="AB362" s="196">
        <f>IFERROR((VLOOKUP($A362,'1819'!$F$10:$L$408,4,FALSE)/VLOOKUP($A362,'2018'!$F$10:$N$460,9,FALSE))*1000,#N/A)</f>
        <v>8.9603329082488745</v>
      </c>
      <c r="AC362" s="196">
        <f>IFERROR((VLOOKUP($A362,'1920'!$F$10:$L$408,4,FALSE)/VLOOKUP($A362,'2019'!$F$10:$N$464,8,FALSE))*1000,#N/A)</f>
        <v>7.7225963833059339</v>
      </c>
      <c r="AD362" s="196">
        <f>IFERROR((VLOOKUP($A362,'20 21'!$F$10:$L$408,4,FALSE)/VLOOKUP($A362,'2020'!$F$10:$N$464,8,FALSE))*1000,#N/A)</f>
        <v>6.9782958540693505</v>
      </c>
      <c r="AE362" s="196">
        <f>IFERROR((VLOOKUP($A362,'21 22'!$F$10:$L$408,4,FALSE)/VLOOKUP($A362,'2021'!$F$10:$N$464,8,FALSE))*1000,#N/A)</f>
        <v>9.7253799891361972</v>
      </c>
      <c r="AF362" s="196">
        <f>IFERROR((VLOOKUP($A362,'22 23'!$F$10:$L$408,4,FALSE)/VLOOKUP($A362,'2022'!$F$10:$N$464,8,FALSE))*1000,#N/A)</f>
        <v>9.3428838368109624</v>
      </c>
      <c r="AG362" s="196">
        <f>IFERROR((VLOOKUP($A362,'23 24'!$F$7:$M$408,4,FALSE)/VLOOKUP($A362,'2023'!$C$7:$N$469,9,FALSE))*1000,#N/A)</f>
        <v>7.9534076073868469</v>
      </c>
      <c r="AI362" s="196" t="e">
        <f>IFERROR((VLOOKUP($A362,'0910'!$F$10:$L$433,5,FALSE)/VLOOKUP($A362,'2010'!$C$5:$K$611,9,FALSE))*1000,#N/A)</f>
        <v>#N/A</v>
      </c>
      <c r="AJ362" s="196" t="e">
        <f>IFERROR((VLOOKUP($A362,'1011'!$F$10:$L$433,5,FALSE)/VLOOKUP($A362,'2011'!$C$5:$K$611,9,FALSE))*1000,#N/A)</f>
        <v>#N/A</v>
      </c>
      <c r="AK362" s="196">
        <f>IFERROR((VLOOKUP($A362,'1112'!$F$10:$L$408,5,FALSE)/VLOOKUP($A362,'2012'!$F$10:$M$460,8,FALSE))*1000,#N/A)</f>
        <v>1.2899989250008959</v>
      </c>
      <c r="AL362" s="196">
        <f>IFERROR((VLOOKUP($A362,'1213'!$F$10:$L$408,5,FALSE)/VLOOKUP($A362,'2013'!$F$10:$M$460,8,FALSE))*1000,#N/A)</f>
        <v>1.3887899722242005</v>
      </c>
      <c r="AM362" s="196">
        <f>IFERROR((VLOOKUP($A362,'1314'!$F$10:$L$408,5,FALSE)/VLOOKUP($A362,'2014'!$F$10:$M$460,8,FALSE))*1000,#N/A)</f>
        <v>1.6249823371485093</v>
      </c>
      <c r="AN362" s="196">
        <f>IFERROR((VLOOKUP($A362,'1415'!$F$10:$L$408,5,FALSE)/VLOOKUP($A362,'2015'!$F$10:$M$460,8,FALSE))*1000,#N/A)</f>
        <v>2.3048716605552646</v>
      </c>
      <c r="AO362" s="196">
        <f>IFERROR((VLOOKUP($A362,'1516'!$F$10:$L$408,5,FALSE)/VLOOKUP($A362,'2016'!$F$10:$M$460,8,FALSE))*1000,#N/A)</f>
        <v>2.1706174200661521</v>
      </c>
      <c r="AP362" s="196">
        <f>IFERROR((VLOOKUP($A362,'1617'!$F$10:$L$408,5,FALSE)/VLOOKUP($A362,'2017'!$F$10:$M$460,8,FALSE))*1000,#N/A)</f>
        <v>1.6320979258755526</v>
      </c>
      <c r="AQ362" s="196">
        <f>IFERROR((VLOOKUP($A362,'1718'!$F$10:$L$408,5,FALSE)/VLOOKUP($A362,'2018'!$F$10:$N$460,9,FALSE))*1000,#N/A)</f>
        <v>1.7786428619370427</v>
      </c>
      <c r="AR362" s="196">
        <f>IFERROR((VLOOKUP($A362,'1819'!$F$10:$L$408,5,FALSE)/VLOOKUP($A362,'2018'!$F$10:$N$460,9,FALSE))*1000,#N/A)</f>
        <v>2.4833881468554937</v>
      </c>
      <c r="AS362" s="196">
        <f>IFERROR((VLOOKUP($A362,'1920'!$F$10:$L$408,5,FALSE)/VLOOKUP($A362,'2019'!$F$10:$N$464,8,FALSE))*1000,#N/A)</f>
        <v>1.7897862862597445</v>
      </c>
      <c r="AT362" s="196">
        <f>IFERROR((VLOOKUP($A362,'20 21'!$F$10:$L$408,5,FALSE)/VLOOKUP($A362,'2020'!$F$10:$N$464,8,FALSE))*1000,#N/A)</f>
        <v>1.5799915141289096</v>
      </c>
      <c r="AU362" s="196">
        <f>IFERROR((VLOOKUP($A362,'21 22'!$F$10:$L$408,5,FALSE)/VLOOKUP($A362,'2021'!$F$10:$N$464,8,FALSE))*1000,#N/A)</f>
        <v>2.6021083582973104</v>
      </c>
      <c r="AV362" s="196">
        <f>IFERROR((VLOOKUP($A362,'22 23'!$F$10:$L$408,5,FALSE)/VLOOKUP($A362,'2022'!$F$10:$N$464,8,FALSE))*1000,#N/A)</f>
        <v>3.4032497824809691</v>
      </c>
      <c r="AW362" s="196">
        <f>IFERROR((VLOOKUP($A362,'23 24'!$F$7:$M$408,5,FALSE)/VLOOKUP($A362,'2023'!$C$7:$N$469,9,FALSE))*1000,#N/A)</f>
        <v>1.4575966133059559</v>
      </c>
      <c r="AY362" s="196" t="e">
        <f>IFERROR((VLOOKUP($A362,'0910'!$F$10:$L$433,6,FALSE)/VLOOKUP($A362,'2010'!$C$5:$K$611,9,FALSE))*1000,#N/A)</f>
        <v>#N/A</v>
      </c>
      <c r="AZ362" s="196" t="e">
        <f>IFERROR((VLOOKUP($A362,'1011'!$F$10:$L$433,6,FALSE)/VLOOKUP($A362,'2011'!$C$5:$K$611,9,FALSE))*1000,#N/A)</f>
        <v>#N/A</v>
      </c>
      <c r="BA362" s="196">
        <f>IFERROR((VLOOKUP($A362,'1112'!$F$10:$L$408,6,FALSE)/VLOOKUP($A362,'2012'!$F$10:$M$460,8,FALSE))*1000,#N/A)</f>
        <v>0</v>
      </c>
      <c r="BB362" s="196">
        <f>IFERROR((VLOOKUP($A362,'1213'!$F$10:$L$408,6,FALSE)/VLOOKUP($A362,'2013'!$F$10:$M$460,8,FALSE))*1000,#N/A)</f>
        <v>0</v>
      </c>
      <c r="BC362" s="196">
        <f>IFERROR((VLOOKUP($A362,'1314'!$F$10:$L$408,6,FALSE)/VLOOKUP($A362,'2014'!$F$10:$M$460,8,FALSE))*1000,#N/A)</f>
        <v>0</v>
      </c>
      <c r="BD362" s="196">
        <f>IFERROR((VLOOKUP($A362,'1415'!$F$10:$L$408,6,FALSE)/VLOOKUP($A362,'2015'!$F$10:$M$460,8,FALSE))*1000,#N/A)</f>
        <v>0</v>
      </c>
      <c r="BE362" s="196">
        <f>IFERROR((VLOOKUP($A362,'1516'!$F$10:$L$408,6,FALSE)/VLOOKUP($A362,'2016'!$F$10:$M$460,8,FALSE))*1000,#N/A)</f>
        <v>0</v>
      </c>
      <c r="BF362" s="196">
        <f>IFERROR((VLOOKUP($A362,'1617'!$F$10:$L$408,6,FALSE)/VLOOKUP($A362,'2017'!$F$10:$M$460,8,FALSE))*1000,#N/A)</f>
        <v>3.4002040122407345E-2</v>
      </c>
      <c r="BG362" s="196">
        <f>IFERROR((VLOOKUP($A362,'1718'!$F$10:$L$408,6,FALSE)/VLOOKUP($A362,'2018'!$F$10:$N$460,9,FALSE))*1000,#N/A)</f>
        <v>0</v>
      </c>
      <c r="BH362" s="196">
        <f>IFERROR((VLOOKUP($A362,'1819'!$F$10:$L$408,6,FALSE)/VLOOKUP($A362,'2018'!$F$10:$N$460,9,FALSE))*1000,#N/A)</f>
        <v>3.3559299281830997E-2</v>
      </c>
      <c r="BI362" s="196">
        <f>IFERROR((VLOOKUP($A362,'1920'!$F$10:$L$408,6,FALSE)/VLOOKUP($A362,'2019'!$F$10:$N$464,8,FALSE))*1000,#N/A)</f>
        <v>0</v>
      </c>
      <c r="BJ362" s="196">
        <f>IFERROR((VLOOKUP($A362,'20 21'!$F$10:$L$408,6,FALSE)/VLOOKUP($A362,'2020'!$F$10:$N$469,8,FALSE))*1000,#N/A)</f>
        <v>6.5832979755371238E-2</v>
      </c>
      <c r="BK362" s="196">
        <f>IFERROR((VLOOKUP($A362,'21 22'!$F$10:$L$408,6,FALSE)/VLOOKUP($A362,'2021'!$F$10:$N$469,8,FALSE))*1000,#N/A)</f>
        <v>0</v>
      </c>
      <c r="BL362" s="196">
        <f>IFERROR((VLOOKUP($A362,'22 23'!$F$10:$L$408,6,FALSE)/VLOOKUP($A362,'2022'!$F$10:$N$469,8,FALSE))*1000,#N/A)</f>
        <v>0</v>
      </c>
      <c r="BM362" s="196">
        <f>IFERROR((VLOOKUP($A362,'23 24'!$F$7:$M$408,6,FALSE)/VLOOKUP($A362,'2023'!$C$7:$N$469,9,FALSE))*1000,#N/A)</f>
        <v>0</v>
      </c>
      <c r="BO362" s="196" t="e">
        <f>IFERROR((VLOOKUP($A362,'0910'!$F$10:$L$433,7,FALSE)/VLOOKUP($A362,'2010'!$C$5:$K$611,9,FALSE))*1000,#N/A)</f>
        <v>#N/A</v>
      </c>
      <c r="BP362" s="196" t="e">
        <f>IFERROR((VLOOKUP($A362,'1011'!$F$10:$L$433,7,FALSE)/VLOOKUP($A362,'2011'!$C$5:$K$611,9,FALSE))*1000,#N/A)</f>
        <v>#N/A</v>
      </c>
      <c r="BQ362" s="196">
        <f>IFERROR((VLOOKUP($A362,'1112'!$F$10:$L$408,7,FALSE)/VLOOKUP($A362,'2012'!$F$10:$M$460,8,FALSE))*1000,#N/A)</f>
        <v>7.1308273909771742</v>
      </c>
      <c r="BR362" s="196">
        <f>IFERROR((VLOOKUP($A362,'1213'!$F$10:$L$408,7,FALSE)/VLOOKUP($A362,'2013'!$F$10:$M$460,8,FALSE))*1000,#N/A)</f>
        <v>6.5522398689552022</v>
      </c>
      <c r="BS362" s="196">
        <f>IFERROR((VLOOKUP($A362,'1314'!$F$10:$L$408,7,FALSE)/VLOOKUP($A362,'2014'!$F$10:$M$460,8,FALSE))*1000,#N/A)</f>
        <v>9.3966369930761626</v>
      </c>
      <c r="BT362" s="196">
        <f>IFERROR((VLOOKUP($A362,'1415'!$F$10:$L$408,7,FALSE)/VLOOKUP($A362,'2015'!$F$10:$M$460,8,FALSE))*1000,#N/A)</f>
        <v>12.257726558407542</v>
      </c>
      <c r="BU362" s="196">
        <f>IFERROR((VLOOKUP($A362,'1516'!$F$10:$L$408,7,FALSE)/VLOOKUP($A362,'2016'!$F$10:$M$460,8,FALSE))*1000,#N/A)</f>
        <v>11.197629547960307</v>
      </c>
      <c r="BV362" s="196">
        <f>IFERROR((VLOOKUP($A362,'1617'!$F$10:$L$408,7,FALSE)/VLOOKUP($A362,'2017'!$F$10:$M$460,8,FALSE))*1000,#N/A)</f>
        <v>11.390683441006461</v>
      </c>
      <c r="BW362" s="196">
        <f>IFERROR((VLOOKUP($A362,'1718'!$F$10:$L$408,7,FALSE)/VLOOKUP($A362,'2018'!$F$10:$N$460,9,FALSE))*1000,#N/A)</f>
        <v>9.6650781931673269</v>
      </c>
      <c r="BX362" s="196">
        <f>IFERROR((VLOOKUP($A362,'1819'!$F$10:$L$408,7,FALSE)/VLOOKUP($A362,'2018'!$F$10:$N$460,9,FALSE))*1000,#N/A)</f>
        <v>11.477280354386201</v>
      </c>
      <c r="BY362" s="196">
        <f>IFERROR((VLOOKUP($A362,'1920'!$F$10:$L$408,7,FALSE)/VLOOKUP($A362,'2019'!$F$10:$N$464,8,FALSE))*1000,#N/A)</f>
        <v>9.4792384790793864</v>
      </c>
      <c r="BZ362" s="196">
        <f>IFERROR((VLOOKUP($A362,'20 21'!$F$10:$L$408,7,FALSE)/VLOOKUP($A362,'2020'!$F$10:$N$469,8,FALSE))*1000,#N/A)</f>
        <v>8.6241203479536317</v>
      </c>
      <c r="CA362" s="196">
        <f>IFERROR((VLOOKUP($A362,'21 22'!$F$10:$L$408,7,FALSE)/VLOOKUP($A362,'2021'!$F$10:$N$469,8,FALSE))*1000,#N/A)</f>
        <v>12.294961992954791</v>
      </c>
      <c r="CB362" s="196">
        <f>IFERROR((VLOOKUP($A362,'22 23'!$F$10:$L$408,7,FALSE)/VLOOKUP($A362,'2022'!$F$10:$N$469,8,FALSE))*1000,#N/A)</f>
        <v>12.714027489268526</v>
      </c>
      <c r="CC362" s="196">
        <f>IFERROR((VLOOKUP($A362,'23 24'!$F$7:$M$408,7,FALSE)/VLOOKUP($A362,'2023'!$C$7:$N$469,9,FALSE))*1000,#N/A)</f>
        <v>9.4426911035907573</v>
      </c>
      <c r="CE362" s="198" t="e">
        <f>IFERROR((VLOOKUP($A362,'0910'!$F$10:$S$433,9,FALSE)/VLOOKUP($A362,'2010'!$C$5:$K$611,9,FALSE))*1000,#N/A)</f>
        <v>#N/A</v>
      </c>
      <c r="CF362" s="198" t="e">
        <f>IFERROR((VLOOKUP($A362,'1011'!$F$10:$S$433,10,FALSE)/VLOOKUP($A362,'2011'!$C$5:$K$611,9,FALSE))*1000,#N/A)</f>
        <v>#N/A</v>
      </c>
      <c r="CG362" s="198">
        <f>IFERROR((VLOOKUP($A362,'1112'!$F$10:$S$408,9,FALSE)/VLOOKUP($A362,'2012'!$F$10:$M$460,8,FALSE))*1000,#N/A)</f>
        <v>6.0199949833375141</v>
      </c>
      <c r="CH362" s="198">
        <f>IFERROR((VLOOKUP($A362,'1213'!$F$10:$S$408,9,FALSE)/VLOOKUP($A362,'2013'!$F$10:$M$460,8,FALSE))*1000,#N/A)</f>
        <v>5.8400398831992018</v>
      </c>
      <c r="CI362" s="198">
        <f>IFERROR((VLOOKUP($A362,'1314'!$F$10:$S$408,9,FALSE)/VLOOKUP($A362,'2014'!$F$10:$M$460,8,FALSE))*1000,#N/A)</f>
        <v>6.9591634873533978</v>
      </c>
      <c r="CJ362" s="198">
        <f>IFERROR((VLOOKUP($A362,'1415'!$F$10:$S$408,9,FALSE)/VLOOKUP($A362,'2015'!$F$10:$M$460,8,FALSE))*1000,#N/A)</f>
        <v>9.5687096210930669</v>
      </c>
      <c r="CK362" s="198">
        <f>IFERROR((VLOOKUP($A362,'1516'!$F$10:$S$408,9,FALSE)/VLOOKUP($A362,'2016'!$F$10:$M$460,8,FALSE))*1000,#N/A)</f>
        <v>10.542998897464166</v>
      </c>
      <c r="CL362" s="198">
        <f>IFERROR((VLOOKUP($A362,'1617'!$F$10:$S$408,9,FALSE)/VLOOKUP($A362,'2017'!$F$10:$M$460,8,FALSE))*1000,#N/A)</f>
        <v>10.472628357701462</v>
      </c>
      <c r="CM362" s="198">
        <f>IFERROR((VLOOKUP($A362,'1718'!$F$10:$S$408,9,FALSE)/VLOOKUP($A362,'2018'!$F$10:$N$460,9,FALSE))*1000,#N/A)</f>
        <v>8.3227062218940873</v>
      </c>
      <c r="CN362" s="198">
        <f>IFERROR((VLOOKUP($A362,'1819'!$F$10:$S$408,9,FALSE)/VLOOKUP($A362,'2018'!$F$10:$N$460,9,FALSE))*1000,#N/A)</f>
        <v>8.7925364118397198</v>
      </c>
      <c r="CO362" s="198">
        <f>IFERROR((VLOOKUP($A362,'1920'!$F$10:$S$408,9,FALSE)/VLOOKUP($A362,'2019'!$F$10:$N$464,8,FALSE))*1000,#N/A)</f>
        <v>9.180940764702763</v>
      </c>
      <c r="CP362" s="198">
        <f>IFERROR((VLOOKUP($A362,'20 21'!$F$10:$S$408,9,FALSE)/VLOOKUP($A362,'2020'!$F$10:$N$469,8,FALSE))*1000,#N/A)</f>
        <v>7.4391267123569493</v>
      </c>
      <c r="CQ362" s="198">
        <f>IFERROR((VLOOKUP($A362,'21 22'!$F$10:$S$408,9,FALSE)/VLOOKUP($A362,'2021'!$F$10:$N$469,8,FALSE))*1000,#N/A)</f>
        <v>7.9689568472855132</v>
      </c>
      <c r="CR362" s="198">
        <f>IFERROR((VLOOKUP($A362,'22 23'!$F$10:$S$408,9,FALSE)/VLOOKUP($A362,'2022'!$F$10:$N$469,8,FALSE))*1000,#N/A)</f>
        <v>8.9576102765300991</v>
      </c>
      <c r="CS362" s="196">
        <f>IFERROR((VLOOKUP($A362,'23 24'!$F$7:$S$408,9,FALSE)/VLOOKUP($A362,'2023'!$C$7:$N$469,9,FALSE))*1000,#N/A)</f>
        <v>7.7949731928970687</v>
      </c>
      <c r="CU362" s="198" t="e">
        <f>IFERROR((VLOOKUP($A362,'0910'!$F$10:$S$433,10,FALSE)/VLOOKUP($A362,'2010'!$C$5:$K$611,9,FALSE))*1000,#N/A)</f>
        <v>#N/A</v>
      </c>
      <c r="CV362" s="198" t="e">
        <f>IFERROR((VLOOKUP($A362,'1011'!$F$10:$S$433,11,FALSE)/VLOOKUP($A362,'2011'!$C$5:$K$611,9,FALSE))*1000,#N/A)</f>
        <v>#N/A</v>
      </c>
      <c r="CW362" s="198">
        <f>IFERROR((VLOOKUP($A362,'1112'!$F$10:$S$408,10,FALSE)/VLOOKUP($A362,'2012'!$F$10:$M$460,8,FALSE))*1000,#N/A)</f>
        <v>1.2899989250008959</v>
      </c>
      <c r="CX362" s="198">
        <f>IFERROR((VLOOKUP($A362,'1213'!$F$10:$S$408,10,FALSE)/VLOOKUP($A362,'2013'!$F$10:$M$460,8,FALSE))*1000,#N/A)</f>
        <v>1.3531799729364007</v>
      </c>
      <c r="CY362" s="198">
        <f>IFERROR((VLOOKUP($A362,'1314'!$F$10:$S$408,10,FALSE)/VLOOKUP($A362,'2014'!$F$10:$M$460,8,FALSE))*1000,#N/A)</f>
        <v>1.6249823371485093</v>
      </c>
      <c r="CZ362" s="198">
        <f>IFERROR((VLOOKUP($A362,'1415'!$F$10:$S$408,10,FALSE)/VLOOKUP($A362,'2015'!$F$10:$M$460,8,FALSE))*1000,#N/A)</f>
        <v>2.6890169373144754</v>
      </c>
      <c r="DA362" s="198">
        <f>IFERROR((VLOOKUP($A362,'1516'!$F$10:$S$408,10,FALSE)/VLOOKUP($A362,'2016'!$F$10:$M$460,8,FALSE))*1000,#N/A)</f>
        <v>2.6529768467475194</v>
      </c>
      <c r="DB362" s="198">
        <f>IFERROR((VLOOKUP($A362,'1617'!$F$10:$S$408,10,FALSE)/VLOOKUP($A362,'2017'!$F$10:$M$460,8,FALSE))*1000,#N/A)</f>
        <v>1.9721183270996261</v>
      </c>
      <c r="DC362" s="198">
        <f>IFERROR((VLOOKUP($A362,'1718'!$F$10:$S$408,10,FALSE)/VLOOKUP($A362,'2018'!$F$10:$N$460,9,FALSE))*1000,#N/A)</f>
        <v>2.2484730518826765</v>
      </c>
      <c r="DD362" s="198">
        <f>IFERROR((VLOOKUP($A362,'1819'!$F$10:$S$408,10,FALSE)/VLOOKUP($A362,'2018'!$F$10:$N$460,9,FALSE))*1000,#N/A)</f>
        <v>1.4094905698369018</v>
      </c>
      <c r="DE362" s="198">
        <f>IFERROR((VLOOKUP($A362,'1920'!$F$10:$S$408,10,FALSE)/VLOOKUP($A362,'2019'!$F$10:$N$464,8,FALSE))*1000,#N/A)</f>
        <v>2.4858142864718675</v>
      </c>
      <c r="DF362" s="198">
        <f>IFERROR((VLOOKUP($A362,'20 21'!$F$10:$S$408,10,FALSE)/VLOOKUP($A362,'2020'!$F$10:$N$469,8,FALSE))*1000,#N/A)</f>
        <v>1.4483255546181673</v>
      </c>
      <c r="DG362" s="198">
        <f>IFERROR((VLOOKUP($A362,'21 22'!$F$10:$S$408,10,FALSE)/VLOOKUP($A362,'2021'!$F$10:$N$469,8,FALSE))*1000,#N/A)</f>
        <v>2.1792657500739976</v>
      </c>
      <c r="DH362" s="198">
        <f>IFERROR((VLOOKUP($A362,'22 23'!$F$10:$S$408,10,FALSE)/VLOOKUP($A362,'2022'!$F$10:$N$469,8,FALSE))*1000,#N/A)</f>
        <v>2.504278141825619</v>
      </c>
      <c r="DI362" s="196">
        <f>IFERROR((VLOOKUP($A362,'23 24'!$F$7:$S$408,10,FALSE)/VLOOKUP($A362,'2023'!$C$7:$N$469,9,FALSE))*1000,#N/A)</f>
        <v>3.1686882897955564</v>
      </c>
      <c r="DK362" s="198" t="e">
        <f>IFERROR((VLOOKUP($A362,'0910'!$F$10:$S$433,11,FALSE)/VLOOKUP($A362,'2010'!$C$5:$K$611,9,FALSE))*1000,#N/A)</f>
        <v>#N/A</v>
      </c>
      <c r="DL362" s="198" t="e">
        <f>IFERROR((VLOOKUP($A362,'1011'!$F$10:$S$433,12,FALSE)/VLOOKUP($A362,'2011'!$C$5:$K$611,9,FALSE))*1000,#N/A)</f>
        <v>#N/A</v>
      </c>
      <c r="DM362" s="198">
        <f>IFERROR((VLOOKUP($A362,'1112'!$F$10:$S$408,11,FALSE)/VLOOKUP($A362,'2012'!$F$10:$M$460,8,FALSE))*1000,#N/A)</f>
        <v>0</v>
      </c>
      <c r="DN362" s="198">
        <f>IFERROR((VLOOKUP($A362,'1213'!$F$10:$S$408,11,FALSE)/VLOOKUP($A362,'2013'!$F$10:$M$460,8,FALSE))*1000,#N/A)</f>
        <v>0</v>
      </c>
      <c r="DO362" s="198">
        <f>IFERROR((VLOOKUP($A362,'1314'!$F$10:$S$408,11,FALSE)/VLOOKUP($A362,'2014'!$F$10:$M$460,8,FALSE))*1000,#N/A)</f>
        <v>0</v>
      </c>
      <c r="DP362" s="198">
        <f>IFERROR((VLOOKUP($A362,'1415'!$F$10:$S$408,11,FALSE)/VLOOKUP($A362,'2015'!$F$10:$M$460,8,FALSE))*1000,#N/A)</f>
        <v>0</v>
      </c>
      <c r="DQ362" s="198">
        <f>IFERROR((VLOOKUP($A362,'1516'!$F$10:$S$408,11,FALSE)/VLOOKUP($A362,'2016'!$F$10:$M$460,8,FALSE))*1000,#N/A)</f>
        <v>3.4454244762954798E-2</v>
      </c>
      <c r="DR362" s="198">
        <f>IFERROR((VLOOKUP($A362,'1617'!$F$10:$S$408,11,FALSE)/VLOOKUP($A362,'2017'!$F$10:$M$460,8,FALSE))*1000,#N/A)</f>
        <v>0</v>
      </c>
      <c r="DS362" s="198">
        <f>IFERROR((VLOOKUP($A362,'1718'!$F$10:$S$408,11,FALSE)/VLOOKUP($A362,'2018'!$F$10:$N$460,9,FALSE))*1000,#N/A)</f>
        <v>0</v>
      </c>
      <c r="DT362" s="198">
        <f>IFERROR((VLOOKUP($A362,'1819'!$F$10:$S$408,11,FALSE)/VLOOKUP($A362,'2018'!$F$10:$N$460,9,FALSE))*1000,#N/A)</f>
        <v>3.3559299281830997E-2</v>
      </c>
      <c r="DU362" s="198">
        <f>IFERROR((VLOOKUP($A362,'1920'!$F$10:$S$408,11,FALSE)/VLOOKUP($A362,'2019'!$F$10:$N$464,8,FALSE))*1000,#N/A)</f>
        <v>0</v>
      </c>
      <c r="DV362" s="198">
        <f>IFERROR((VLOOKUP($A362,'20 21'!$F$10:$S$408,11,FALSE)/VLOOKUP($A362,'2020'!$F$10:$N$469,8,FALSE))*1000,#N/A)</f>
        <v>0</v>
      </c>
      <c r="DW362" s="198">
        <f>IFERROR((VLOOKUP($A362,'21 22'!$F$10:$S$408,11,FALSE)/VLOOKUP($A362,'2021'!$F$10:$N$469,8,FALSE))*1000,#N/A)</f>
        <v>0</v>
      </c>
      <c r="DX362" s="198">
        <f>IFERROR((VLOOKUP($A362,'22 23'!$F$10:$S$408,11,FALSE)/VLOOKUP($A362,'2022'!$F$10:$N$464,8,FALSE))*1000,#N/A)</f>
        <v>0</v>
      </c>
      <c r="DY362" s="196">
        <f>IFERROR((VLOOKUP($A362,'23 24'!$F$7:$S$408,11,FALSE)/VLOOKUP($A362,'2023'!$C$7:$N$469,9,FALSE))*1000,#N/A)</f>
        <v>0</v>
      </c>
      <c r="EA362" s="198" t="e">
        <f>IFERROR((VLOOKUP($A362,'0910'!$F$10:$S$433,12,FALSE)/VLOOKUP($A362,'2010'!$C$5:$K$611,9,FALSE))*1000,#N/A)</f>
        <v>#N/A</v>
      </c>
      <c r="EB362" s="198" t="e">
        <f>IFERROR((VLOOKUP($A362,'1011'!$F$10:$S$433,13,FALSE)/VLOOKUP($A362,'2011'!$C$5:$K$611,9,FALSE))*1000,#N/A)</f>
        <v>#N/A</v>
      </c>
      <c r="EC362" s="198">
        <f>IFERROR((VLOOKUP($A362,'1112'!$F$10:$S$408,12,FALSE)/VLOOKUP($A362,'2012'!$F$10:$M$460,8,FALSE))*1000,#N/A)</f>
        <v>7.3099939083384093</v>
      </c>
      <c r="ED362" s="198">
        <f>IFERROR((VLOOKUP($A362,'1213'!$F$10:$S$408,12,FALSE)/VLOOKUP($A362,'2013'!$F$10:$M$460,8,FALSE))*1000,#N/A)</f>
        <v>7.1576098568478024</v>
      </c>
      <c r="EE362" s="198">
        <f>IFERROR((VLOOKUP($A362,'1314'!$F$10:$S$408,12,FALSE)/VLOOKUP($A362,'2014'!$F$10:$M$460,8,FALSE))*1000,#N/A)</f>
        <v>8.584145824501908</v>
      </c>
      <c r="EF362" s="198">
        <f>IFERROR((VLOOKUP($A362,'1415'!$F$10:$S$408,12,FALSE)/VLOOKUP($A362,'2015'!$F$10:$M$460,8,FALSE))*1000,#N/A)</f>
        <v>12.292648856294745</v>
      </c>
      <c r="EG362" s="198">
        <f>IFERROR((VLOOKUP($A362,'1516'!$F$10:$S$408,12,FALSE)/VLOOKUP($A362,'2016'!$F$10:$M$460,8,FALSE))*1000,#N/A)</f>
        <v>13.230429988974642</v>
      </c>
      <c r="EH362" s="198">
        <f>IFERROR((VLOOKUP($A362,'1617'!$F$10:$S$408,12,FALSE)/VLOOKUP($A362,'2017'!$F$10:$M$460,8,FALSE))*1000,#N/A)</f>
        <v>12.444746684801089</v>
      </c>
      <c r="EI362" s="198">
        <f>IFERROR((VLOOKUP($A362,'1718'!$F$10:$S$408,12,FALSE)/VLOOKUP($A362,'2018'!$F$10:$N$460,9,FALSE))*1000,#N/A)</f>
        <v>10.537619974494932</v>
      </c>
      <c r="EJ362" s="198">
        <f>IFERROR((VLOOKUP($A362,'1819'!$F$10:$S$408,12,FALSE)/VLOOKUP($A362,'2018'!$F$10:$N$460,9,FALSE))*1000,#N/A)</f>
        <v>10.235586280958454</v>
      </c>
      <c r="EK362" s="198">
        <f>IFERROR((VLOOKUP($A362,'1920'!$F$10:$S$408,12,FALSE)/VLOOKUP($A362,'2019'!$F$10:$N$464,8,FALSE))*1000,#N/A)</f>
        <v>11.666755051174629</v>
      </c>
      <c r="EL362" s="198">
        <f>IFERROR((VLOOKUP($A362,'20 21'!$F$10:$S$408,12,FALSE)/VLOOKUP($A362,'2020'!$F$10:$N$469,8,FALSE))*1000,#N/A)</f>
        <v>8.9203687568528025</v>
      </c>
      <c r="EM362" s="198">
        <f>IFERROR((VLOOKUP($A362,'21 22'!$F$10:$S$408,12,FALSE)/VLOOKUP($A362,'2021'!$F$10:$N$469,8,FALSE))*1000,#N/A)</f>
        <v>10.148222597359512</v>
      </c>
      <c r="EN362" s="198">
        <f>IFERROR((VLOOKUP($A362,'22 23'!$F$10:$S$408,12,FALSE)/VLOOKUP($A362,'2022'!$F$10:$N$469,8,FALSE))*1000,#N/A)</f>
        <v>11.493994548379122</v>
      </c>
      <c r="EO362" s="196">
        <f>IFERROR((VLOOKUP($A362,'23 24'!$F$7:$S$408,12,FALSE)/VLOOKUP($A362,'2023'!$C$7:$N$469,9,FALSE))*1000,#N/A)</f>
        <v>10.963661482692626</v>
      </c>
    </row>
    <row r="363" spans="1:145" x14ac:dyDescent="0.3">
      <c r="A363" t="s">
        <v>950</v>
      </c>
      <c r="B363" t="s">
        <v>1742</v>
      </c>
      <c r="C363" t="str">
        <f>IF(VLOOKUP($A363,'0910'!$F$10:$L$433,1,FALSE)=VLOOKUP($A363,'2010'!$C$5:$K$611,1,FALSE),VLOOKUP($A363,'0910'!$F$10:$L$433,1,FALSE),FALSE)</f>
        <v>Lincolnshire</v>
      </c>
      <c r="D363" t="str">
        <f>IF(VLOOKUP($A363,'1011'!$F$10:$L$433,1,FALSE)=VLOOKUP($A363,'2011'!$C$5:$K$611,1,FALSE),VLOOKUP($A363,'1011'!$F$10:$L$433,1,FALSE),FALSE)</f>
        <v>Lincolnshire</v>
      </c>
      <c r="E363" t="str">
        <f>IF(VLOOKUP(A363,'1112'!$F$10:$L$408,1,FALSE)=VLOOKUP(A363,'2012'!$F$10:$M$460,1,FALSE),VLOOKUP(A363,'1112'!$F$10:$L$408,1,FALSE),FALSE)</f>
        <v>Lincolnshire</v>
      </c>
      <c r="F363" t="str">
        <f>IF(VLOOKUP($A363,'1213'!$F$10:$L$408,1,FALSE)=VLOOKUP($A363,'2013'!$F$10:$M$460,1,FALSE),VLOOKUP($A363,'1213'!$F$10:$L$408,1,FALSE),FALSE)</f>
        <v>Lincolnshire</v>
      </c>
      <c r="G363" t="str">
        <f>IF(VLOOKUP($A363,'1314'!$F$10:$L$408,1,FALSE)=VLOOKUP($A363,'2014'!$F$10:$M$460,1,FALSE),VLOOKUP($A363,'1314'!$F$10:$L$408,1,FALSE),FALSE)</f>
        <v>Lincolnshire</v>
      </c>
      <c r="H363" t="str">
        <f>IF(VLOOKUP($A363,'1415'!$F$10:$L$408,1,FALSE)=VLOOKUP($A363,'2015'!$F$10:$M$460,1,FALSE),VLOOKUP($A363,'1415'!$F$10:$L$408,1,FALSE),FALSE)</f>
        <v>Lincolnshire</v>
      </c>
      <c r="I363" t="str">
        <f>IF(VLOOKUP($A363,'1516'!$F$10:$L$408,1,FALSE)=VLOOKUP($A363,'2015'!$F$10:$M$460,1,FALSE),VLOOKUP($A363,'1516'!$F$10:$L$408,1,FALSE),FALSE)</f>
        <v>Lincolnshire</v>
      </c>
      <c r="J363" t="str">
        <f>IF(VLOOKUP($A363,'1617'!$F$10:$L$408,1,FALSE)=VLOOKUP($A363,'2016'!$F$10:$M$460,1,FALSE),VLOOKUP($A363,'1617'!$F$10:$L$408,1,FALSE),FALSE)</f>
        <v>Lincolnshire</v>
      </c>
      <c r="K363" t="str">
        <f>IF(VLOOKUP($A363,'1718'!$F$10:$M$408,1,FALSE)=VLOOKUP($A363,'2017'!$F$10:$M$460,1,FALSE),VLOOKUP($A363,'1718'!$F$10:$M$408,1,FALSE),FALSE)</f>
        <v>Lincolnshire</v>
      </c>
      <c r="L363" t="str">
        <f>IF(VLOOKUP($A363,'1819'!$F$10:$M$408,1,FALSE)=VLOOKUP($A363,'2018'!$F$10:$M$460,1,FALSE),VLOOKUP($A363,'1819'!$F$10:$M$408,1,FALSE),FALSE)</f>
        <v>Lincolnshire</v>
      </c>
      <c r="M363" t="str">
        <f>IF(VLOOKUP($A363,'1920'!$F$10:$M$408,1,FALSE)=VLOOKUP($A363,'2019'!$F$10:$M$464,1,FALSE),VLOOKUP($A363,'1920'!$F$10:$M$408,1,FALSE),FALSE)</f>
        <v>Lincolnshire</v>
      </c>
      <c r="N363" t="str">
        <f>IF(VLOOKUP($A363,'20 21'!$F$10:$N$408,1,FALSE)=VLOOKUP($A363,'2020'!$F$10:$O$464,1,FALSE),VLOOKUP($A363,'20 21'!$F$10:$N$408,1,FALSE),FALSE)</f>
        <v>Lincolnshire</v>
      </c>
      <c r="O363" t="str">
        <f>IF(VLOOKUP($A363,'21 22'!$F$10:$N$408,1,FALSE)=VLOOKUP($A363,'2021'!$F$10:$O$464,1,FALSE),VLOOKUP($A363,'21 22'!$F$10:$N$408,1,FALSE),FALSE)</f>
        <v>Lincolnshire</v>
      </c>
      <c r="P363" t="str">
        <f>IF(VLOOKUP($A363,'22 23'!$F$10:$N$408,1,FALSE)=VLOOKUP($A363,'2022'!$F$10:$O$464,1,FALSE),VLOOKUP($A363,'22 23'!$F$10:$N$408,1,FALSE),FALSE)</f>
        <v>Lincolnshire</v>
      </c>
      <c r="Q363" t="str">
        <f>IF(VLOOKUP($A363,'23 24'!$F$7:$N$408,1,FALSE)=VLOOKUP($A363,'2023'!$C$7:$O$468,1,FALSE),VLOOKUP($A363,'23 24'!$F$7:$N$408,1,FALSE),FALSE)</f>
        <v>Lincolnshire</v>
      </c>
      <c r="S363" s="196" t="e">
        <f>IFERROR((VLOOKUP($A363,'0910'!$F$10:$L$433,4,FALSE)/VLOOKUP($A363,'2010'!$C$5:$K$611,9,FALSE))*1000,#N/A)</f>
        <v>#N/A</v>
      </c>
      <c r="T363" s="196">
        <f>IFERROR((VLOOKUP($A363,'1011'!$F$10:$L$433,4,FALSE)/VLOOKUP($A363,'2011'!$C$5:$K$611,9,FALSE))*1000,#N/A)</f>
        <v>5.2180395080134172</v>
      </c>
      <c r="U363" s="196">
        <f>IFERROR((VLOOKUP($A363,'1112'!$F$10:$L$408,4,FALSE)/VLOOKUP($A363,'2012'!$F$10:$M$460,8,FALSE))*1000,#N/A)</f>
        <v>5.5526421322145785</v>
      </c>
      <c r="V363" s="196">
        <f>IFERROR((VLOOKUP($A363,'1213'!$F$10:$L$408,4,FALSE)/VLOOKUP($A363,'2013'!$F$10:$M$460,8,FALSE))*1000,#N/A)</f>
        <v>4.0500736377025044</v>
      </c>
      <c r="W363" s="196">
        <f>IFERROR((VLOOKUP($A363,'1314'!$F$10:$L$408,4,FALSE)/VLOOKUP($A363,'2014'!$F$10:$M$460,8,FALSE))*1000,#N/A)</f>
        <v>5.33487790750846</v>
      </c>
      <c r="X363" s="196">
        <f>IFERROR((VLOOKUP($A363,'1415'!$F$10:$L$408,4,FALSE)/VLOOKUP($A363,'2015'!$F$10:$M$460,8,FALSE))*1000,#N/A)</f>
        <v>5.5972407116059548</v>
      </c>
      <c r="Y363" s="196">
        <f>IFERROR((VLOOKUP($A363,'1516'!$F$10:$L$408,4,FALSE)/VLOOKUP($A363,'2016'!$F$10:$M$460,8,FALSE))*1000,#N/A)</f>
        <v>4.8384673178061606</v>
      </c>
      <c r="Z363" s="196">
        <f>IFERROR((VLOOKUP($A363,'1617'!$F$10:$L$408,4,FALSE)/VLOOKUP($A363,'2017'!$F$10:$M$460,8,FALSE))*1000,#N/A)</f>
        <v>5.4310524902270894</v>
      </c>
      <c r="AA363" s="196">
        <f>IFERROR((VLOOKUP($A363,'1718'!$F$10:$L$408,4,FALSE)/VLOOKUP($A363,'2018'!$F$10:$N$460,9,FALSE))*1000,#N/A)</f>
        <v>7.4595938665561548</v>
      </c>
      <c r="AB363" s="196">
        <f>IFERROR((VLOOKUP($A363,'1819'!$F$10:$L$408,4,FALSE)/VLOOKUP($A363,'2018'!$F$10:$N$460,9,FALSE))*1000,#N/A)</f>
        <v>7.518796992481203</v>
      </c>
      <c r="AC363" s="196">
        <f>IFERROR((VLOOKUP($A363,'1920'!$F$10:$L$408,4,FALSE)/VLOOKUP($A363,'2019'!$F$10:$N$464,8,FALSE))*1000,#N/A)</f>
        <v>6.9358072021187862</v>
      </c>
      <c r="AD363" s="196">
        <f>IFERROR((VLOOKUP($A363,'20 21'!$F$10:$L$408,4,FALSE)/VLOOKUP($A363,'2020'!$F$10:$N$464,8,FALSE))*1000,#N/A)</f>
        <v>5.7539716789513955</v>
      </c>
      <c r="AE363" s="196">
        <f>IFERROR((VLOOKUP($A363,'21 22'!$F$10:$L$408,4,FALSE)/VLOOKUP($A363,'2021'!$F$10:$N$464,8,FALSE))*1000,#N/A)</f>
        <v>7.3236513401471219</v>
      </c>
      <c r="AF363" s="196">
        <f>IFERROR((VLOOKUP($A363,'22 23'!$F$10:$L$408,4,FALSE)/VLOOKUP($A363,'2022'!$F$10:$N$464,8,FALSE))*1000,#N/A)</f>
        <v>8.4118709179655067</v>
      </c>
      <c r="AG363" s="196">
        <f>IFERROR((VLOOKUP($A363,'23 24'!$F$7:$M$408,4,FALSE)/VLOOKUP($A363,'2023'!$C$7:$N$469,9,FALSE))*1000,#N/A)</f>
        <v>6.9205253235544459</v>
      </c>
      <c r="AI363" s="196" t="e">
        <f>IFERROR((VLOOKUP($A363,'0910'!$F$10:$L$433,5,FALSE)/VLOOKUP($A363,'2010'!$C$5:$K$611,9,FALSE))*1000,#N/A)</f>
        <v>#N/A</v>
      </c>
      <c r="AJ363" s="196">
        <f>IFERROR((VLOOKUP($A363,'1011'!$F$10:$L$433,5,FALSE)/VLOOKUP($A363,'2011'!$C$5:$K$611,9,FALSE))*1000,#N/A)</f>
        <v>1.1492110821220027</v>
      </c>
      <c r="AK363" s="196">
        <f>IFERROR((VLOOKUP($A363,'1112'!$F$10:$L$408,5,FALSE)/VLOOKUP($A363,'2012'!$F$10:$M$460,8,FALSE))*1000,#N/A)</f>
        <v>0.64780824875836762</v>
      </c>
      <c r="AL363" s="196">
        <f>IFERROR((VLOOKUP($A363,'1213'!$F$10:$L$408,5,FALSE)/VLOOKUP($A363,'2013'!$F$10:$M$460,8,FALSE))*1000,#N/A)</f>
        <v>0.64432989690721654</v>
      </c>
      <c r="AM363" s="196">
        <f>IFERROR((VLOOKUP($A363,'1314'!$F$10:$L$408,5,FALSE)/VLOOKUP($A363,'2014'!$F$10:$M$460,8,FALSE))*1000,#N/A)</f>
        <v>0.4877602658293449</v>
      </c>
      <c r="AN363" s="196">
        <f>IFERROR((VLOOKUP($A363,'1415'!$F$10:$L$408,5,FALSE)/VLOOKUP($A363,'2015'!$F$10:$M$460,8,FALSE))*1000,#N/A)</f>
        <v>0.78663923514462053</v>
      </c>
      <c r="AO363" s="196">
        <f>IFERROR((VLOOKUP($A363,'1516'!$F$10:$L$408,5,FALSE)/VLOOKUP($A363,'2016'!$F$10:$M$460,8,FALSE))*1000,#N/A)</f>
        <v>0.66115702479338845</v>
      </c>
      <c r="AP363" s="196">
        <f>IFERROR((VLOOKUP($A363,'1617'!$F$10:$L$408,5,FALSE)/VLOOKUP($A363,'2017'!$F$10:$M$460,8,FALSE))*1000,#N/A)</f>
        <v>0.92506938020351526</v>
      </c>
      <c r="AQ363" s="196">
        <f>IFERROR((VLOOKUP($A363,'1718'!$F$10:$L$408,5,FALSE)/VLOOKUP($A363,'2018'!$F$10:$N$460,9,FALSE))*1000,#N/A)</f>
        <v>1.2136640814635011</v>
      </c>
      <c r="AR363" s="196">
        <f>IFERROR((VLOOKUP($A363,'1819'!$F$10:$L$408,5,FALSE)/VLOOKUP($A363,'2018'!$F$10:$N$460,9,FALSE))*1000,#N/A)</f>
        <v>0.97685157776330589</v>
      </c>
      <c r="AS363" s="196">
        <f>IFERROR((VLOOKUP($A363,'1920'!$F$10:$L$408,5,FALSE)/VLOOKUP($A363,'2019'!$F$10:$N$464,8,FALSE))*1000,#N/A)</f>
        <v>1.3169254181238204</v>
      </c>
      <c r="AT363" s="196">
        <f>IFERROR((VLOOKUP($A363,'20 21'!$F$10:$L$408,5,FALSE)/VLOOKUP($A363,'2020'!$F$10:$N$464,8,FALSE))*1000,#N/A)</f>
        <v>1.2329939312038705</v>
      </c>
      <c r="AU363" s="196">
        <f>IFERROR((VLOOKUP($A363,'21 22'!$F$10:$L$408,5,FALSE)/VLOOKUP($A363,'2021'!$F$10:$N$464,8,FALSE))*1000,#N/A)</f>
        <v>1.7295707961971063</v>
      </c>
      <c r="AV363" s="196">
        <f>IFERROR((VLOOKUP($A363,'22 23'!$F$10:$L$408,5,FALSE)/VLOOKUP($A363,'2022'!$F$10:$N$464,8,FALSE))*1000,#N/A)</f>
        <v>2.4914139979961534</v>
      </c>
      <c r="AW363" s="196">
        <f>IFERROR((VLOOKUP($A363,'23 24'!$F$7:$M$408,5,FALSE)/VLOOKUP($A363,'2023'!$C$7:$N$469,9,FALSE))*1000,#N/A)</f>
        <v>2.0416875475620393</v>
      </c>
      <c r="AY363" s="196" t="e">
        <f>IFERROR((VLOOKUP($A363,'0910'!$F$10:$L$433,6,FALSE)/VLOOKUP($A363,'2010'!$C$5:$K$611,9,FALSE))*1000,#N/A)</f>
        <v>#N/A</v>
      </c>
      <c r="AZ363" s="196">
        <f>IFERROR((VLOOKUP($A363,'1011'!$F$10:$L$433,6,FALSE)/VLOOKUP($A363,'2011'!$C$5:$K$611,9,FALSE))*1000,#N/A)</f>
        <v>0</v>
      </c>
      <c r="BA363" s="196">
        <f>IFERROR((VLOOKUP($A363,'1112'!$F$10:$L$408,6,FALSE)/VLOOKUP($A363,'2012'!$F$10:$M$460,8,FALSE))*1000,#N/A)</f>
        <v>3.0848011845636545E-2</v>
      </c>
      <c r="BB363" s="196">
        <f>IFERROR((VLOOKUP($A363,'1213'!$F$10:$L$408,6,FALSE)/VLOOKUP($A363,'2013'!$F$10:$M$460,8,FALSE))*1000,#N/A)</f>
        <v>0</v>
      </c>
      <c r="BC363" s="196">
        <f>IFERROR((VLOOKUP($A363,'1314'!$F$10:$L$408,6,FALSE)/VLOOKUP($A363,'2014'!$F$10:$M$460,8,FALSE))*1000,#N/A)</f>
        <v>9.1455049843002165E-2</v>
      </c>
      <c r="BD363" s="196">
        <f>IFERROR((VLOOKUP($A363,'1415'!$F$10:$L$408,6,FALSE)/VLOOKUP($A363,'2015'!$F$10:$M$460,8,FALSE))*1000,#N/A)</f>
        <v>0</v>
      </c>
      <c r="BE363" s="196">
        <f>IFERROR((VLOOKUP($A363,'1516'!$F$10:$L$408,6,FALSE)/VLOOKUP($A363,'2016'!$F$10:$M$460,8,FALSE))*1000,#N/A)</f>
        <v>6.0105184072126221E-2</v>
      </c>
      <c r="BF363" s="196">
        <f>IFERROR((VLOOKUP($A363,'1617'!$F$10:$L$408,6,FALSE)/VLOOKUP($A363,'2017'!$F$10:$M$460,8,FALSE))*1000,#N/A)</f>
        <v>0</v>
      </c>
      <c r="BG363" s="196">
        <f>IFERROR((VLOOKUP($A363,'1718'!$F$10:$L$408,6,FALSE)/VLOOKUP($A363,'2018'!$F$10:$N$460,9,FALSE))*1000,#N/A)</f>
        <v>5.9203125925048838E-2</v>
      </c>
      <c r="BH363" s="196">
        <f>IFERROR((VLOOKUP($A363,'1819'!$F$10:$L$408,6,FALSE)/VLOOKUP($A363,'2018'!$F$10:$N$460,9,FALSE))*1000,#N/A)</f>
        <v>2.9601562962524419E-2</v>
      </c>
      <c r="BI363" s="196">
        <f>IFERROR((VLOOKUP($A363,'1920'!$F$10:$L$408,6,FALSE)/VLOOKUP($A363,'2019'!$F$10:$N$464,8,FALSE))*1000,#N/A)</f>
        <v>0.1170600371665618</v>
      </c>
      <c r="BJ363" s="196">
        <f>IFERROR((VLOOKUP($A363,'20 21'!$F$10:$L$408,6,FALSE)/VLOOKUP($A363,'2020'!$F$10:$N$469,8,FALSE))*1000,#N/A)</f>
        <v>2.7399865137863785E-2</v>
      </c>
      <c r="BK363" s="196">
        <f>IFERROR((VLOOKUP($A363,'21 22'!$F$10:$L$408,6,FALSE)/VLOOKUP($A363,'2021'!$F$10:$N$469,8,FALSE))*1000,#N/A)</f>
        <v>0</v>
      </c>
      <c r="BL363" s="196">
        <f>IFERROR((VLOOKUP($A363,'22 23'!$F$10:$L$408,6,FALSE)/VLOOKUP($A363,'2022'!$F$10:$N$469,8,FALSE))*1000,#N/A)</f>
        <v>0</v>
      </c>
      <c r="BM363" s="196">
        <f>IFERROR((VLOOKUP($A363,'23 24'!$F$7:$M$408,6,FALSE)/VLOOKUP($A363,'2023'!$C$7:$N$469,9,FALSE))*1000,#N/A)</f>
        <v>0</v>
      </c>
      <c r="BO363" s="196" t="e">
        <f>IFERROR((VLOOKUP($A363,'0910'!$F$10:$L$433,7,FALSE)/VLOOKUP($A363,'2010'!$C$5:$K$611,9,FALSE))*1000,#N/A)</f>
        <v>#N/A</v>
      </c>
      <c r="BP363" s="196">
        <f>IFERROR((VLOOKUP($A363,'1011'!$F$10:$L$433,7,FALSE)/VLOOKUP($A363,'2011'!$C$5:$K$611,9,FALSE))*1000,#N/A)</f>
        <v>6.3983103491116911</v>
      </c>
      <c r="BQ363" s="196">
        <f>IFERROR((VLOOKUP($A363,'1112'!$F$10:$L$408,7,FALSE)/VLOOKUP($A363,'2012'!$F$10:$M$460,8,FALSE))*1000,#N/A)</f>
        <v>6.2004503809729465</v>
      </c>
      <c r="BR363" s="196">
        <f>IFERROR((VLOOKUP($A363,'1213'!$F$10:$L$408,7,FALSE)/VLOOKUP($A363,'2013'!$F$10:$M$460,8,FALSE))*1000,#N/A)</f>
        <v>4.7250859106529211</v>
      </c>
      <c r="BS363" s="196">
        <f>IFERROR((VLOOKUP($A363,'1314'!$F$10:$L$408,7,FALSE)/VLOOKUP($A363,'2014'!$F$10:$M$460,8,FALSE))*1000,#N/A)</f>
        <v>5.9140932231808065</v>
      </c>
      <c r="BT363" s="196">
        <f>IFERROR((VLOOKUP($A363,'1415'!$F$10:$L$408,7,FALSE)/VLOOKUP($A363,'2015'!$F$10:$M$460,8,FALSE))*1000,#N/A)</f>
        <v>6.3838799467505751</v>
      </c>
      <c r="BU363" s="196">
        <f>IFERROR((VLOOKUP($A363,'1516'!$F$10:$L$408,7,FALSE)/VLOOKUP($A363,'2016'!$F$10:$M$460,8,FALSE))*1000,#N/A)</f>
        <v>5.5296769346356127</v>
      </c>
      <c r="BV363" s="196">
        <f>IFERROR((VLOOKUP($A363,'1617'!$F$10:$L$408,7,FALSE)/VLOOKUP($A363,'2017'!$F$10:$M$460,8,FALSE))*1000,#N/A)</f>
        <v>6.3561218704306048</v>
      </c>
      <c r="BW363" s="196">
        <f>IFERROR((VLOOKUP($A363,'1718'!$F$10:$L$408,7,FALSE)/VLOOKUP($A363,'2018'!$F$10:$N$460,9,FALSE))*1000,#N/A)</f>
        <v>8.7324610739447053</v>
      </c>
      <c r="BX363" s="196">
        <f>IFERROR((VLOOKUP($A363,'1819'!$F$10:$L$408,7,FALSE)/VLOOKUP($A363,'2018'!$F$10:$N$460,9,FALSE))*1000,#N/A)</f>
        <v>8.4956485702445086</v>
      </c>
      <c r="BY363" s="196">
        <f>IFERROR((VLOOKUP($A363,'1920'!$F$10:$L$408,7,FALSE)/VLOOKUP($A363,'2019'!$F$10:$N$464,8,FALSE))*1000,#N/A)</f>
        <v>8.3405276481175292</v>
      </c>
      <c r="BZ363" s="196">
        <f>IFERROR((VLOOKUP($A363,'20 21'!$F$10:$L$408,7,FALSE)/VLOOKUP($A363,'2020'!$F$10:$N$469,8,FALSE))*1000,#N/A)</f>
        <v>7.014365475293129</v>
      </c>
      <c r="CA363" s="196">
        <f>IFERROR((VLOOKUP($A363,'21 22'!$F$10:$L$408,7,FALSE)/VLOOKUP($A363,'2021'!$F$10:$N$469,8,FALSE))*1000,#N/A)</f>
        <v>9.0532221363442265</v>
      </c>
      <c r="CB363" s="196">
        <f>IFERROR((VLOOKUP($A363,'22 23'!$F$10:$L$408,7,FALSE)/VLOOKUP($A363,'2022'!$F$10:$N$469,8,FALSE))*1000,#N/A)</f>
        <v>10.903284915961658</v>
      </c>
      <c r="CC363" s="196">
        <f>IFERROR((VLOOKUP($A363,'23 24'!$F$7:$M$408,7,FALSE)/VLOOKUP($A363,'2023'!$C$7:$N$469,9,FALSE))*1000,#N/A)</f>
        <v>8.9887282938120965</v>
      </c>
      <c r="CE363" s="198" t="e">
        <f>IFERROR((VLOOKUP($A363,'0910'!$F$10:$S$433,9,FALSE)/VLOOKUP($A363,'2010'!$C$5:$K$611,9,FALSE))*1000,#N/A)</f>
        <v>#N/A</v>
      </c>
      <c r="CF363" s="198">
        <f>IFERROR((VLOOKUP($A363,'1011'!$F$10:$S$433,10,FALSE)/VLOOKUP($A363,'2011'!$C$5:$K$611,9,FALSE))*1000,#N/A)</f>
        <v>5.5596968567523914</v>
      </c>
      <c r="CG363" s="198">
        <f>IFERROR((VLOOKUP($A363,'1112'!$F$10:$S$408,9,FALSE)/VLOOKUP($A363,'2012'!$F$10:$M$460,8,FALSE))*1000,#N/A)</f>
        <v>5.9228182743622177</v>
      </c>
      <c r="CH363" s="198">
        <f>IFERROR((VLOOKUP($A363,'1213'!$F$10:$S$408,9,FALSE)/VLOOKUP($A363,'2013'!$F$10:$M$460,8,FALSE))*1000,#N/A)</f>
        <v>5.0319096710849296</v>
      </c>
      <c r="CI363" s="198">
        <f>IFERROR((VLOOKUP($A363,'1314'!$F$10:$S$408,9,FALSE)/VLOOKUP($A363,'2014'!$F$10:$M$460,8,FALSE))*1000,#N/A)</f>
        <v>5.1214827912081207</v>
      </c>
      <c r="CJ363" s="198">
        <f>IFERROR((VLOOKUP($A363,'1415'!$F$10:$S$408,9,FALSE)/VLOOKUP($A363,'2015'!$F$10:$M$460,8,FALSE))*1000,#N/A)</f>
        <v>5.7787728427931748</v>
      </c>
      <c r="CK363" s="198">
        <f>IFERROR((VLOOKUP($A363,'1516'!$F$10:$S$408,9,FALSE)/VLOOKUP($A363,'2016'!$F$10:$M$460,8,FALSE))*1000,#N/A)</f>
        <v>5.0488354620586033</v>
      </c>
      <c r="CL363" s="198">
        <f>IFERROR((VLOOKUP($A363,'1617'!$F$10:$S$408,9,FALSE)/VLOOKUP($A363,'2017'!$F$10:$M$460,8,FALSE))*1000,#N/A)</f>
        <v>4.8939154307540802</v>
      </c>
      <c r="CM363" s="198">
        <f>IFERROR((VLOOKUP($A363,'1718'!$F$10:$S$408,9,FALSE)/VLOOKUP($A363,'2018'!$F$10:$N$460,9,FALSE))*1000,#N/A)</f>
        <v>5.1802735184417736</v>
      </c>
      <c r="CN363" s="198">
        <f>IFERROR((VLOOKUP($A363,'1819'!$F$10:$S$408,9,FALSE)/VLOOKUP($A363,'2018'!$F$10:$N$460,9,FALSE))*1000,#N/A)</f>
        <v>6.7491563554555682</v>
      </c>
      <c r="CO363" s="198">
        <f>IFERROR((VLOOKUP($A363,'1920'!$F$10:$S$408,9,FALSE)/VLOOKUP($A363,'2019'!$F$10:$N$464,8,FALSE))*1000,#N/A)</f>
        <v>7.1406622671602697</v>
      </c>
      <c r="CP363" s="198">
        <f>IFERROR((VLOOKUP($A363,'20 21'!$F$10:$S$408,9,FALSE)/VLOOKUP($A363,'2020'!$F$10:$N$469,8,FALSE))*1000,#N/A)</f>
        <v>6.4389683073979906</v>
      </c>
      <c r="CQ363" s="198">
        <f>IFERROR((VLOOKUP($A363,'21 22'!$F$10:$S$408,9,FALSE)/VLOOKUP($A363,'2021'!$F$10:$N$469,8,FALSE))*1000,#N/A)</f>
        <v>6.6750622915732061</v>
      </c>
      <c r="CR363" s="198">
        <f>IFERROR((VLOOKUP($A363,'22 23'!$F$10:$S$408,9,FALSE)/VLOOKUP($A363,'2022'!$F$10:$N$469,8,FALSE))*1000,#N/A)</f>
        <v>6.9384540374301471</v>
      </c>
      <c r="CS363" s="196">
        <f>IFERROR((VLOOKUP($A363,'23 24'!$F$7:$S$408,9,FALSE)/VLOOKUP($A363,'2023'!$C$7:$N$469,9,FALSE))*1000,#N/A)</f>
        <v>5.9659701065124526</v>
      </c>
      <c r="CU363" s="198" t="e">
        <f>IFERROR((VLOOKUP($A363,'0910'!$F$10:$S$433,10,FALSE)/VLOOKUP($A363,'2010'!$C$5:$K$611,9,FALSE))*1000,#N/A)</f>
        <v>#N/A</v>
      </c>
      <c r="CV363" s="198">
        <f>IFERROR((VLOOKUP($A363,'1011'!$F$10:$S$433,11,FALSE)/VLOOKUP($A363,'2011'!$C$5:$K$611,9,FALSE))*1000,#N/A)</f>
        <v>1.5529879488135172</v>
      </c>
      <c r="CW363" s="198">
        <f>IFERROR((VLOOKUP($A363,'1112'!$F$10:$S$408,10,FALSE)/VLOOKUP($A363,'2012'!$F$10:$M$460,8,FALSE))*1000,#N/A)</f>
        <v>0.86374433167782338</v>
      </c>
      <c r="CX363" s="198">
        <f>IFERROR((VLOOKUP($A363,'1213'!$F$10:$S$408,10,FALSE)/VLOOKUP($A363,'2013'!$F$10:$M$460,8,FALSE))*1000,#N/A)</f>
        <v>0.49091801669121254</v>
      </c>
      <c r="CY363" s="198">
        <f>IFERROR((VLOOKUP($A363,'1314'!$F$10:$S$408,10,FALSE)/VLOOKUP($A363,'2014'!$F$10:$M$460,8,FALSE))*1000,#N/A)</f>
        <v>0.51824528244367896</v>
      </c>
      <c r="CZ363" s="198">
        <f>IFERROR((VLOOKUP($A363,'1415'!$F$10:$S$408,10,FALSE)/VLOOKUP($A363,'2015'!$F$10:$M$460,8,FALSE))*1000,#N/A)</f>
        <v>0.78663923514462053</v>
      </c>
      <c r="DA363" s="198">
        <f>IFERROR((VLOOKUP($A363,'1516'!$F$10:$S$408,10,FALSE)/VLOOKUP($A363,'2016'!$F$10:$M$460,8,FALSE))*1000,#N/A)</f>
        <v>0.72126220886551473</v>
      </c>
      <c r="DB363" s="198">
        <f>IFERROR((VLOOKUP($A363,'1617'!$F$10:$S$408,10,FALSE)/VLOOKUP($A363,'2017'!$F$10:$M$460,8,FALSE))*1000,#N/A)</f>
        <v>0.62665990271851035</v>
      </c>
      <c r="DC363" s="198">
        <f>IFERROR((VLOOKUP($A363,'1718'!$F$10:$S$408,10,FALSE)/VLOOKUP($A363,'2018'!$F$10:$N$460,9,FALSE))*1000,#N/A)</f>
        <v>1.2136640814635011</v>
      </c>
      <c r="DD363" s="198">
        <f>IFERROR((VLOOKUP($A363,'1819'!$F$10:$S$408,10,FALSE)/VLOOKUP($A363,'2018'!$F$10:$N$460,9,FALSE))*1000,#N/A)</f>
        <v>1.4208750222011721</v>
      </c>
      <c r="DE363" s="198">
        <f>IFERROR((VLOOKUP($A363,'1920'!$F$10:$S$408,10,FALSE)/VLOOKUP($A363,'2019'!$F$10:$N$464,8,FALSE))*1000,#N/A)</f>
        <v>1.3169254181238204</v>
      </c>
      <c r="DF363" s="198">
        <f>IFERROR((VLOOKUP($A363,'20 21'!$F$10:$S$408,10,FALSE)/VLOOKUP($A363,'2020'!$F$10:$N$469,8,FALSE))*1000,#N/A)</f>
        <v>1.2329939312038705</v>
      </c>
      <c r="DG363" s="198">
        <f>IFERROR((VLOOKUP($A363,'21 22'!$F$10:$S$408,10,FALSE)/VLOOKUP($A363,'2021'!$F$10:$N$469,8,FALSE))*1000,#N/A)</f>
        <v>1.783619883578266</v>
      </c>
      <c r="DH363" s="198">
        <f>IFERROR((VLOOKUP($A363,'22 23'!$F$10:$S$408,10,FALSE)/VLOOKUP($A363,'2022'!$F$10:$N$469,8,FALSE))*1000,#N/A)</f>
        <v>1.4466274827074437</v>
      </c>
      <c r="DI363" s="196">
        <f>IFERROR((VLOOKUP($A363,'23 24'!$F$7:$S$408,10,FALSE)/VLOOKUP($A363,'2023'!$C$7:$N$469,9,FALSE))*1000,#N/A)</f>
        <v>1.9621412794752067</v>
      </c>
      <c r="DK363" s="198" t="e">
        <f>IFERROR((VLOOKUP($A363,'0910'!$F$10:$S$433,11,FALSE)/VLOOKUP($A363,'2010'!$C$5:$K$611,9,FALSE))*1000,#N/A)</f>
        <v>#N/A</v>
      </c>
      <c r="DL363" s="198">
        <f>IFERROR((VLOOKUP($A363,'1011'!$F$10:$S$433,12,FALSE)/VLOOKUP($A363,'2011'!$C$5:$K$611,9,FALSE))*1000,#N/A)</f>
        <v>0</v>
      </c>
      <c r="DM363" s="198">
        <f>IFERROR((VLOOKUP($A363,'1112'!$F$10:$S$408,11,FALSE)/VLOOKUP($A363,'2012'!$F$10:$M$460,8,FALSE))*1000,#N/A)</f>
        <v>0</v>
      </c>
      <c r="DN363" s="198">
        <f>IFERROR((VLOOKUP($A363,'1213'!$F$10:$S$408,11,FALSE)/VLOOKUP($A363,'2013'!$F$10:$M$460,8,FALSE))*1000,#N/A)</f>
        <v>3.0682376043200784E-2</v>
      </c>
      <c r="DO363" s="198">
        <f>IFERROR((VLOOKUP($A363,'1314'!$F$10:$S$408,11,FALSE)/VLOOKUP($A363,'2014'!$F$10:$M$460,8,FALSE))*1000,#N/A)</f>
        <v>0</v>
      </c>
      <c r="DP363" s="198">
        <f>IFERROR((VLOOKUP($A363,'1415'!$F$10:$S$408,11,FALSE)/VLOOKUP($A363,'2015'!$F$10:$M$460,8,FALSE))*1000,#N/A)</f>
        <v>3.0255355197870024E-2</v>
      </c>
      <c r="DQ363" s="198">
        <f>IFERROR((VLOOKUP($A363,'1516'!$F$10:$S$408,11,FALSE)/VLOOKUP($A363,'2016'!$F$10:$M$460,8,FALSE))*1000,#N/A)</f>
        <v>6.0105184072126221E-2</v>
      </c>
      <c r="DR363" s="198">
        <f>IFERROR((VLOOKUP($A363,'1617'!$F$10:$S$408,11,FALSE)/VLOOKUP($A363,'2017'!$F$10:$M$460,8,FALSE))*1000,#N/A)</f>
        <v>0</v>
      </c>
      <c r="DS363" s="198">
        <f>IFERROR((VLOOKUP($A363,'1718'!$F$10:$S$408,11,FALSE)/VLOOKUP($A363,'2018'!$F$10:$N$460,9,FALSE))*1000,#N/A)</f>
        <v>5.9203125925048838E-2</v>
      </c>
      <c r="DT363" s="198">
        <f>IFERROR((VLOOKUP($A363,'1819'!$F$10:$S$408,11,FALSE)/VLOOKUP($A363,'2018'!$F$10:$N$460,9,FALSE))*1000,#N/A)</f>
        <v>0.11840625185009768</v>
      </c>
      <c r="DU363" s="198">
        <f>IFERROR((VLOOKUP($A363,'1920'!$F$10:$S$408,11,FALSE)/VLOOKUP($A363,'2019'!$F$10:$N$464,8,FALSE))*1000,#N/A)</f>
        <v>0.1170600371665618</v>
      </c>
      <c r="DV363" s="198">
        <f>IFERROR((VLOOKUP($A363,'20 21'!$F$10:$S$408,11,FALSE)/VLOOKUP($A363,'2020'!$F$10:$N$469,8,FALSE))*1000,#N/A)</f>
        <v>8.2199595413591356E-2</v>
      </c>
      <c r="DW363" s="198">
        <f>IFERROR((VLOOKUP($A363,'21 22'!$F$10:$S$408,11,FALSE)/VLOOKUP($A363,'2021'!$F$10:$N$469,8,FALSE))*1000,#N/A)</f>
        <v>0</v>
      </c>
      <c r="DX363" s="198">
        <f>IFERROR((VLOOKUP($A363,'22 23'!$F$10:$S$408,11,FALSE)/VLOOKUP($A363,'2022'!$F$10:$N$464,8,FALSE))*1000,#N/A)</f>
        <v>0</v>
      </c>
      <c r="DY363" s="196">
        <f>IFERROR((VLOOKUP($A363,'23 24'!$F$7:$S$408,11,FALSE)/VLOOKUP($A363,'2023'!$C$7:$N$469,9,FALSE))*1000,#N/A)</f>
        <v>2.6515422695610899E-2</v>
      </c>
      <c r="EA363" s="198" t="e">
        <f>IFERROR((VLOOKUP($A363,'0910'!$F$10:$S$433,12,FALSE)/VLOOKUP($A363,'2010'!$C$5:$K$611,9,FALSE))*1000,#N/A)</f>
        <v>#N/A</v>
      </c>
      <c r="EB363" s="198">
        <f>IFERROR((VLOOKUP($A363,'1011'!$F$10:$S$433,13,FALSE)/VLOOKUP($A363,'2011'!$C$5:$K$611,9,FALSE))*1000,#N/A)</f>
        <v>7.1126848055659089</v>
      </c>
      <c r="EC363" s="198">
        <f>IFERROR((VLOOKUP($A363,'1112'!$F$10:$S$408,12,FALSE)/VLOOKUP($A363,'2012'!$F$10:$M$460,8,FALSE))*1000,#N/A)</f>
        <v>6.8174106178856766</v>
      </c>
      <c r="ED363" s="198">
        <f>IFERROR((VLOOKUP($A363,'1213'!$F$10:$S$408,12,FALSE)/VLOOKUP($A363,'2013'!$F$10:$M$460,8,FALSE))*1000,#N/A)</f>
        <v>5.553510063819342</v>
      </c>
      <c r="EE363" s="198">
        <f>IFERROR((VLOOKUP($A363,'1314'!$F$10:$S$408,12,FALSE)/VLOOKUP($A363,'2014'!$F$10:$M$460,8,FALSE))*1000,#N/A)</f>
        <v>5.6702130902661345</v>
      </c>
      <c r="EF363" s="198">
        <f>IFERROR((VLOOKUP($A363,'1415'!$F$10:$S$408,12,FALSE)/VLOOKUP($A363,'2015'!$F$10:$M$460,8,FALSE))*1000,#N/A)</f>
        <v>6.5956674331356648</v>
      </c>
      <c r="EG363" s="198">
        <f>IFERROR((VLOOKUP($A363,'1516'!$F$10:$S$408,12,FALSE)/VLOOKUP($A363,'2016'!$F$10:$M$460,8,FALSE))*1000,#N/A)</f>
        <v>5.8302028549962435</v>
      </c>
      <c r="EH363" s="198">
        <f>IFERROR((VLOOKUP($A363,'1617'!$F$10:$S$408,12,FALSE)/VLOOKUP($A363,'2017'!$F$10:$M$460,8,FALSE))*1000,#N/A)</f>
        <v>5.4907343857240907</v>
      </c>
      <c r="EI363" s="198">
        <f>IFERROR((VLOOKUP($A363,'1718'!$F$10:$S$408,12,FALSE)/VLOOKUP($A363,'2018'!$F$10:$N$460,9,FALSE))*1000,#N/A)</f>
        <v>6.4235391628678</v>
      </c>
      <c r="EJ363" s="198">
        <f>IFERROR((VLOOKUP($A363,'1819'!$F$10:$S$408,12,FALSE)/VLOOKUP($A363,'2018'!$F$10:$N$460,9,FALSE))*1000,#N/A)</f>
        <v>8.2884376295068378</v>
      </c>
      <c r="EK363" s="198">
        <f>IFERROR((VLOOKUP($A363,'1920'!$F$10:$S$408,12,FALSE)/VLOOKUP($A363,'2019'!$F$10:$N$464,8,FALSE))*1000,#N/A)</f>
        <v>8.5746477224506528</v>
      </c>
      <c r="EL363" s="198">
        <f>IFERROR((VLOOKUP($A363,'20 21'!$F$10:$S$408,12,FALSE)/VLOOKUP($A363,'2020'!$F$10:$N$469,8,FALSE))*1000,#N/A)</f>
        <v>7.7541618340154521</v>
      </c>
      <c r="EM363" s="198">
        <f>IFERROR((VLOOKUP($A363,'21 22'!$F$10:$S$408,12,FALSE)/VLOOKUP($A363,'2021'!$F$10:$N$469,8,FALSE))*1000,#N/A)</f>
        <v>8.4586821751514716</v>
      </c>
      <c r="EN363" s="198">
        <f>IFERROR((VLOOKUP($A363,'22 23'!$F$10:$S$408,12,FALSE)/VLOOKUP($A363,'2022'!$F$10:$N$469,8,FALSE))*1000,#N/A)</f>
        <v>8.358292122309674</v>
      </c>
      <c r="EO363" s="196">
        <f>IFERROR((VLOOKUP($A363,'23 24'!$F$7:$S$408,12,FALSE)/VLOOKUP($A363,'2023'!$C$7:$N$469,9,FALSE))*1000,#N/A)</f>
        <v>7.9811422313788816</v>
      </c>
    </row>
    <row r="364" spans="1:145" x14ac:dyDescent="0.3">
      <c r="A364" t="s">
        <v>980</v>
      </c>
      <c r="B364" t="s">
        <v>1742</v>
      </c>
      <c r="C364" t="str">
        <f>IF(VLOOKUP($A364,'0910'!$F$10:$L$433,1,FALSE)=VLOOKUP($A364,'2010'!$C$5:$K$611,1,FALSE),VLOOKUP($A364,'0910'!$F$10:$L$433,1,FALSE),FALSE)</f>
        <v>Norfolk</v>
      </c>
      <c r="D364" t="str">
        <f>IF(VLOOKUP($A364,'1011'!$F$10:$L$433,1,FALSE)=VLOOKUP($A364,'2011'!$C$5:$K$611,1,FALSE),VLOOKUP($A364,'1011'!$F$10:$L$433,1,FALSE),FALSE)</f>
        <v>Norfolk</v>
      </c>
      <c r="E364" t="str">
        <f>IF(VLOOKUP(A364,'1112'!$F$10:$L$408,1,FALSE)=VLOOKUP(A364,'2012'!$F$10:$M$460,1,FALSE),VLOOKUP(A364,'1112'!$F$10:$L$408,1,FALSE),FALSE)</f>
        <v>Norfolk</v>
      </c>
      <c r="F364" t="str">
        <f>IF(VLOOKUP($A364,'1213'!$F$10:$L$408,1,FALSE)=VLOOKUP($A364,'2013'!$F$10:$M$460,1,FALSE),VLOOKUP($A364,'1213'!$F$10:$L$408,1,FALSE),FALSE)</f>
        <v>Norfolk</v>
      </c>
      <c r="G364" t="str">
        <f>IF(VLOOKUP($A364,'1314'!$F$10:$L$408,1,FALSE)=VLOOKUP($A364,'2014'!$F$10:$M$460,1,FALSE),VLOOKUP($A364,'1314'!$F$10:$L$408,1,FALSE),FALSE)</f>
        <v>Norfolk</v>
      </c>
      <c r="H364" t="str">
        <f>IF(VLOOKUP($A364,'1415'!$F$10:$L$408,1,FALSE)=VLOOKUP($A364,'2015'!$F$10:$M$460,1,FALSE),VLOOKUP($A364,'1415'!$F$10:$L$408,1,FALSE),FALSE)</f>
        <v>Norfolk</v>
      </c>
      <c r="I364" t="str">
        <f>IF(VLOOKUP($A364,'1516'!$F$10:$L$408,1,FALSE)=VLOOKUP($A364,'2015'!$F$10:$M$460,1,FALSE),VLOOKUP($A364,'1516'!$F$10:$L$408,1,FALSE),FALSE)</f>
        <v>Norfolk</v>
      </c>
      <c r="J364" t="str">
        <f>IF(VLOOKUP($A364,'1617'!$F$10:$L$408,1,FALSE)=VLOOKUP($A364,'2016'!$F$10:$M$460,1,FALSE),VLOOKUP($A364,'1617'!$F$10:$L$408,1,FALSE),FALSE)</f>
        <v>Norfolk</v>
      </c>
      <c r="K364" t="str">
        <f>IF(VLOOKUP($A364,'1718'!$F$10:$M$408,1,FALSE)=VLOOKUP($A364,'2017'!$F$10:$M$460,1,FALSE),VLOOKUP($A364,'1718'!$F$10:$M$408,1,FALSE),FALSE)</f>
        <v>Norfolk</v>
      </c>
      <c r="L364" t="str">
        <f>IF(VLOOKUP($A364,'1819'!$F$10:$M$408,1,FALSE)=VLOOKUP($A364,'2018'!$F$10:$M$460,1,FALSE),VLOOKUP($A364,'1819'!$F$10:$M$408,1,FALSE),FALSE)</f>
        <v>Norfolk</v>
      </c>
      <c r="M364" t="str">
        <f>IF(VLOOKUP($A364,'1920'!$F$10:$M$408,1,FALSE)=VLOOKUP($A364,'2019'!$F$10:$M$464,1,FALSE),VLOOKUP($A364,'1920'!$F$10:$M$408,1,FALSE),FALSE)</f>
        <v>Norfolk</v>
      </c>
      <c r="N364" t="str">
        <f>IF(VLOOKUP($A364,'20 21'!$F$10:$N$408,1,FALSE)=VLOOKUP($A364,'2020'!$F$10:$O$464,1,FALSE),VLOOKUP($A364,'20 21'!$F$10:$N$408,1,FALSE),FALSE)</f>
        <v>Norfolk</v>
      </c>
      <c r="O364" t="str">
        <f>IF(VLOOKUP($A364,'21 22'!$F$10:$N$408,1,FALSE)=VLOOKUP($A364,'2021'!$F$10:$O$464,1,FALSE),VLOOKUP($A364,'21 22'!$F$10:$N$408,1,FALSE),FALSE)</f>
        <v>Norfolk</v>
      </c>
      <c r="P364" t="str">
        <f>IF(VLOOKUP($A364,'22 23'!$F$10:$N$408,1,FALSE)=VLOOKUP($A364,'2022'!$F$10:$O$464,1,FALSE),VLOOKUP($A364,'22 23'!$F$10:$N$408,1,FALSE),FALSE)</f>
        <v>Norfolk</v>
      </c>
      <c r="Q364" t="str">
        <f>IF(VLOOKUP($A364,'23 24'!$F$7:$N$408,1,FALSE)=VLOOKUP($A364,'2023'!$C$7:$O$468,1,FALSE),VLOOKUP($A364,'23 24'!$F$7:$N$408,1,FALSE),FALSE)</f>
        <v>Norfolk</v>
      </c>
      <c r="S364" s="196">
        <f>IFERROR((VLOOKUP($A364,'0910'!$F$10:$L$433,4,FALSE)/VLOOKUP($A364,'2010'!$C$5:$K$611,9,FALSE))*1000,#N/A)</f>
        <v>4.2390949908445581</v>
      </c>
      <c r="T364" s="196">
        <f>IFERROR((VLOOKUP($A364,'1011'!$F$10:$L$433,4,FALSE)/VLOOKUP($A364,'2011'!$C$5:$K$611,9,FALSE))*1000,#N/A)</f>
        <v>4.1318199920350454</v>
      </c>
      <c r="U364" s="196">
        <f>IFERROR((VLOOKUP($A364,'1112'!$F$10:$L$408,4,FALSE)/VLOOKUP($A364,'2012'!$F$10:$M$460,8,FALSE))*1000,#N/A)</f>
        <v>4.9946838760724974</v>
      </c>
      <c r="V364" s="196">
        <f>IFERROR((VLOOKUP($A364,'1213'!$F$10:$L$408,4,FALSE)/VLOOKUP($A364,'2013'!$F$10:$M$460,8,FALSE))*1000,#N/A)</f>
        <v>3.8846409165785656</v>
      </c>
      <c r="W364" s="196">
        <f>IFERROR((VLOOKUP($A364,'1314'!$F$10:$L$408,4,FALSE)/VLOOKUP($A364,'2014'!$F$10:$M$460,8,FALSE))*1000,#N/A)</f>
        <v>5.1061542596076324</v>
      </c>
      <c r="X364" s="196">
        <f>IFERROR((VLOOKUP($A364,'1415'!$F$10:$L$408,4,FALSE)/VLOOKUP($A364,'2015'!$F$10:$M$460,8,FALSE))*1000,#N/A)</f>
        <v>5.8183228684331745</v>
      </c>
      <c r="Y364" s="196">
        <f>IFERROR((VLOOKUP($A364,'1516'!$F$10:$L$408,4,FALSE)/VLOOKUP($A364,'2016'!$F$10:$M$460,8,FALSE))*1000,#N/A)</f>
        <v>6.7754258667499583</v>
      </c>
      <c r="Z364" s="196">
        <f>IFERROR((VLOOKUP($A364,'1617'!$F$10:$L$408,4,FALSE)/VLOOKUP($A364,'2017'!$F$10:$M$460,8,FALSE))*1000,#N/A)</f>
        <v>7.1605290703206776</v>
      </c>
      <c r="AA364" s="196">
        <f>IFERROR((VLOOKUP($A364,'1718'!$F$10:$L$408,4,FALSE)/VLOOKUP($A364,'2018'!$F$10:$N$460,9,FALSE))*1000,#N/A)</f>
        <v>6.5322485555948591</v>
      </c>
      <c r="AB364" s="196">
        <f>IFERROR((VLOOKUP($A364,'1819'!$F$10:$L$408,4,FALSE)/VLOOKUP($A364,'2018'!$F$10:$N$460,9,FALSE))*1000,#N/A)</f>
        <v>6.5794128050937388</v>
      </c>
      <c r="AC364" s="196">
        <f>IFERROR((VLOOKUP($A364,'1920'!$F$10:$L$408,4,FALSE)/VLOOKUP($A364,'2019'!$F$10:$N$464,8,FALSE))*1000,#N/A)</f>
        <v>5.5962971167410895</v>
      </c>
      <c r="AD364" s="196">
        <f>IFERROR((VLOOKUP($A364,'20 21'!$F$10:$L$408,4,FALSE)/VLOOKUP($A364,'2020'!$F$10:$N$464,8,FALSE))*1000,#N/A)</f>
        <v>4.674710717561152</v>
      </c>
      <c r="AE364" s="196">
        <f>IFERROR((VLOOKUP($A364,'21 22'!$F$10:$L$408,4,FALSE)/VLOOKUP($A364,'2021'!$F$10:$N$464,8,FALSE))*1000,#N/A)</f>
        <v>7.328700246970306</v>
      </c>
      <c r="AF364" s="196">
        <f>IFERROR((VLOOKUP($A364,'22 23'!$F$10:$L$408,4,FALSE)/VLOOKUP($A364,'2022'!$F$10:$N$464,8,FALSE))*1000,#N/A)</f>
        <v>7.2889617785066738</v>
      </c>
      <c r="AG364" s="196">
        <f>IFERROR((VLOOKUP($A364,'23 24'!$F$7:$M$408,4,FALSE)/VLOOKUP($A364,'2023'!$C$7:$N$469,9,FALSE))*1000,#N/A)</f>
        <v>4.4414784486840144</v>
      </c>
      <c r="AI364" s="196">
        <f>IFERROR((VLOOKUP($A364,'0910'!$F$10:$L$433,5,FALSE)/VLOOKUP($A364,'2010'!$C$5:$K$611,9,FALSE))*1000,#N/A)</f>
        <v>0.80266887400607023</v>
      </c>
      <c r="AJ364" s="196">
        <f>IFERROR((VLOOKUP($A364,'1011'!$F$10:$L$433,5,FALSE)/VLOOKUP($A364,'2011'!$C$5:$K$611,9,FALSE))*1000,#N/A)</f>
        <v>0.69693349263241733</v>
      </c>
      <c r="AK364" s="196">
        <f>IFERROR((VLOOKUP($A364,'1112'!$F$10:$L$408,5,FALSE)/VLOOKUP($A364,'2012'!$F$10:$M$460,8,FALSE))*1000,#N/A)</f>
        <v>1.0879509433029202</v>
      </c>
      <c r="AL364" s="196">
        <f>IFERROR((VLOOKUP($A364,'1213'!$F$10:$L$408,5,FALSE)/VLOOKUP($A364,'2013'!$F$10:$M$460,8,FALSE))*1000,#N/A)</f>
        <v>0.51631303321613853</v>
      </c>
      <c r="AM364" s="196">
        <f>IFERROR((VLOOKUP($A364,'1314'!$F$10:$L$408,5,FALSE)/VLOOKUP($A364,'2014'!$F$10:$M$460,8,FALSE))*1000,#N/A)</f>
        <v>0.41533312159487917</v>
      </c>
      <c r="AN364" s="196">
        <f>IFERROR((VLOOKUP($A364,'1415'!$F$10:$L$408,5,FALSE)/VLOOKUP($A364,'2015'!$F$10:$M$460,8,FALSE))*1000,#N/A)</f>
        <v>0.53334626293970766</v>
      </c>
      <c r="AO364" s="196">
        <f>IFERROR((VLOOKUP($A364,'1516'!$F$10:$L$408,5,FALSE)/VLOOKUP($A364,'2016'!$F$10:$M$460,8,FALSE))*1000,#N/A)</f>
        <v>0.60065832152038634</v>
      </c>
      <c r="AP364" s="196">
        <f>IFERROR((VLOOKUP($A364,'1617'!$F$10:$L$408,5,FALSE)/VLOOKUP($A364,'2017'!$F$10:$M$460,8,FALSE))*1000,#N/A)</f>
        <v>0.76125225996764678</v>
      </c>
      <c r="AQ364" s="196">
        <f>IFERROR((VLOOKUP($A364,'1718'!$F$10:$L$408,5,FALSE)/VLOOKUP($A364,'2018'!$F$10:$N$460,9,FALSE))*1000,#N/A)</f>
        <v>0.68388161773375777</v>
      </c>
      <c r="AR364" s="196">
        <f>IFERROR((VLOOKUP($A364,'1819'!$F$10:$L$408,5,FALSE)/VLOOKUP($A364,'2018'!$F$10:$N$460,9,FALSE))*1000,#N/A)</f>
        <v>0.49522461973823845</v>
      </c>
      <c r="AS364" s="196">
        <f>IFERROR((VLOOKUP($A364,'1920'!$F$10:$L$408,5,FALSE)/VLOOKUP($A364,'2019'!$F$10:$N$464,8,FALSE))*1000,#N/A)</f>
        <v>0.55962971167410891</v>
      </c>
      <c r="AT364" s="196">
        <f>IFERROR((VLOOKUP($A364,'20 21'!$F$10:$L$408,5,FALSE)/VLOOKUP($A364,'2020'!$F$10:$N$464,8,FALSE))*1000,#N/A)</f>
        <v>0.83311676154555181</v>
      </c>
      <c r="AU364" s="196">
        <f>IFERROR((VLOOKUP($A364,'21 22'!$F$10:$L$408,5,FALSE)/VLOOKUP($A364,'2021'!$F$10:$N$464,8,FALSE))*1000,#N/A)</f>
        <v>0.94193326058239046</v>
      </c>
      <c r="AV364" s="196">
        <f>IFERROR((VLOOKUP($A364,'22 23'!$F$10:$L$408,5,FALSE)/VLOOKUP($A364,'2022'!$F$10:$N$464,8,FALSE))*1000,#N/A)</f>
        <v>1.9589084779736685</v>
      </c>
      <c r="AW364" s="196">
        <f>IFERROR((VLOOKUP($A364,'23 24'!$F$7:$M$408,5,FALSE)/VLOOKUP($A364,'2023'!$C$7:$N$469,9,FALSE))*1000,#N/A)</f>
        <v>1.2850978252537506</v>
      </c>
      <c r="AY364" s="196">
        <f>IFERROR((VLOOKUP($A364,'0910'!$F$10:$L$433,6,FALSE)/VLOOKUP($A364,'2010'!$C$5:$K$611,9,FALSE))*1000,#N/A)</f>
        <v>7.5250206938069081E-2</v>
      </c>
      <c r="AZ364" s="196">
        <f>IFERROR((VLOOKUP($A364,'1011'!$F$10:$L$433,6,FALSE)/VLOOKUP($A364,'2011'!$C$5:$K$611,9,FALSE))*1000,#N/A)</f>
        <v>0.12445240939864595</v>
      </c>
      <c r="BA364" s="196">
        <f>IFERROR((VLOOKUP($A364,'1112'!$F$10:$L$408,6,FALSE)/VLOOKUP($A364,'2012'!$F$10:$M$460,8,FALSE))*1000,#N/A)</f>
        <v>2.4726157802339093E-2</v>
      </c>
      <c r="BB364" s="196">
        <f>IFERROR((VLOOKUP($A364,'1213'!$F$10:$L$408,6,FALSE)/VLOOKUP($A364,'2013'!$F$10:$M$460,8,FALSE))*1000,#N/A)</f>
        <v>0</v>
      </c>
      <c r="BC364" s="196">
        <f>IFERROR((VLOOKUP($A364,'1314'!$F$10:$L$408,6,FALSE)/VLOOKUP($A364,'2014'!$F$10:$M$460,8,FALSE))*1000,#N/A)</f>
        <v>0</v>
      </c>
      <c r="BD364" s="196">
        <f>IFERROR((VLOOKUP($A364,'1415'!$F$10:$L$408,6,FALSE)/VLOOKUP($A364,'2015'!$F$10:$M$460,8,FALSE))*1000,#N/A)</f>
        <v>0</v>
      </c>
      <c r="BE364" s="196">
        <f>IFERROR((VLOOKUP($A364,'1516'!$F$10:$L$408,6,FALSE)/VLOOKUP($A364,'2016'!$F$10:$M$460,8,FALSE))*1000,#N/A)</f>
        <v>0</v>
      </c>
      <c r="BF364" s="196">
        <f>IFERROR((VLOOKUP($A364,'1617'!$F$10:$L$408,6,FALSE)/VLOOKUP($A364,'2017'!$F$10:$M$460,8,FALSE))*1000,#N/A)</f>
        <v>2.3789133123988962E-2</v>
      </c>
      <c r="BG364" s="196">
        <f>IFERROR((VLOOKUP($A364,'1718'!$F$10:$L$408,6,FALSE)/VLOOKUP($A364,'2018'!$F$10:$N$460,9,FALSE))*1000,#N/A)</f>
        <v>0</v>
      </c>
      <c r="BH364" s="196">
        <f>IFERROR((VLOOKUP($A364,'1819'!$F$10:$L$408,6,FALSE)/VLOOKUP($A364,'2018'!$F$10:$N$460,9,FALSE))*1000,#N/A)</f>
        <v>0</v>
      </c>
      <c r="BI364" s="196">
        <f>IFERROR((VLOOKUP($A364,'1920'!$F$10:$L$408,6,FALSE)/VLOOKUP($A364,'2019'!$F$10:$N$464,8,FALSE))*1000,#N/A)</f>
        <v>0</v>
      </c>
      <c r="BJ364" s="196">
        <f>IFERROR((VLOOKUP($A364,'20 21'!$F$10:$L$408,6,FALSE)/VLOOKUP($A364,'2020'!$F$10:$N$469,8,FALSE))*1000,#N/A)</f>
        <v>0</v>
      </c>
      <c r="BK364" s="196">
        <f>IFERROR((VLOOKUP($A364,'21 22'!$F$10:$L$408,6,FALSE)/VLOOKUP($A364,'2021'!$F$10:$N$469,8,FALSE))*1000,#N/A)</f>
        <v>0</v>
      </c>
      <c r="BL364" s="196">
        <f>IFERROR((VLOOKUP($A364,'22 23'!$F$10:$L$408,6,FALSE)/VLOOKUP($A364,'2022'!$F$10:$N$469,8,FALSE))*1000,#N/A)</f>
        <v>0</v>
      </c>
      <c r="BM364" s="196">
        <f>IFERROR((VLOOKUP($A364,'23 24'!$F$7:$M$408,6,FALSE)/VLOOKUP($A364,'2023'!$C$7:$N$469,9,FALSE))*1000,#N/A)</f>
        <v>0</v>
      </c>
      <c r="BO364" s="196">
        <f>IFERROR((VLOOKUP($A364,'0910'!$F$10:$L$433,7,FALSE)/VLOOKUP($A364,'2010'!$C$5:$K$611,9,FALSE))*1000,#N/A)</f>
        <v>5.1170140717886978</v>
      </c>
      <c r="BP364" s="196">
        <f>IFERROR((VLOOKUP($A364,'1011'!$F$10:$L$433,7,FALSE)/VLOOKUP($A364,'2011'!$C$5:$K$611,9,FALSE))*1000,#N/A)</f>
        <v>4.9283154121863797</v>
      </c>
      <c r="BQ364" s="196">
        <f>IFERROR((VLOOKUP($A364,'1112'!$F$10:$L$408,7,FALSE)/VLOOKUP($A364,'2012'!$F$10:$M$460,8,FALSE))*1000,#N/A)</f>
        <v>6.1073609771777564</v>
      </c>
      <c r="BR364" s="196">
        <f>IFERROR((VLOOKUP($A364,'1213'!$F$10:$L$408,7,FALSE)/VLOOKUP($A364,'2013'!$F$10:$M$460,8,FALSE))*1000,#N/A)</f>
        <v>4.4009539497947037</v>
      </c>
      <c r="BS364" s="196">
        <f>IFERROR((VLOOKUP($A364,'1314'!$F$10:$L$408,7,FALSE)/VLOOKUP($A364,'2014'!$F$10:$M$460,8,FALSE))*1000,#N/A)</f>
        <v>5.5214873812025118</v>
      </c>
      <c r="BT364" s="196">
        <f>IFERROR((VLOOKUP($A364,'1415'!$F$10:$L$408,7,FALSE)/VLOOKUP($A364,'2015'!$F$10:$M$460,8,FALSE))*1000,#N/A)</f>
        <v>6.3516691313728817</v>
      </c>
      <c r="BU364" s="196">
        <f>IFERROR((VLOOKUP($A364,'1516'!$F$10:$L$408,7,FALSE)/VLOOKUP($A364,'2016'!$F$10:$M$460,8,FALSE))*1000,#N/A)</f>
        <v>7.4001105211311593</v>
      </c>
      <c r="BV364" s="196">
        <f>IFERROR((VLOOKUP($A364,'1617'!$F$10:$L$408,7,FALSE)/VLOOKUP($A364,'2017'!$F$10:$M$460,8,FALSE))*1000,#N/A)</f>
        <v>7.945570463412313</v>
      </c>
      <c r="BW364" s="196">
        <f>IFERROR((VLOOKUP($A364,'1718'!$F$10:$L$408,7,FALSE)/VLOOKUP($A364,'2018'!$F$10:$N$460,9,FALSE))*1000,#N/A)</f>
        <v>7.2161301733286169</v>
      </c>
      <c r="BX364" s="196">
        <f>IFERROR((VLOOKUP($A364,'1819'!$F$10:$L$408,7,FALSE)/VLOOKUP($A364,'2018'!$F$10:$N$460,9,FALSE))*1000,#N/A)</f>
        <v>7.0746374248319777</v>
      </c>
      <c r="BY364" s="196">
        <f>IFERROR((VLOOKUP($A364,'1920'!$F$10:$L$408,7,FALSE)/VLOOKUP($A364,'2019'!$F$10:$N$464,8,FALSE))*1000,#N/A)</f>
        <v>6.1559268284151987</v>
      </c>
      <c r="BZ364" s="196">
        <f>IFERROR((VLOOKUP($A364,'20 21'!$F$10:$L$408,7,FALSE)/VLOOKUP($A364,'2020'!$F$10:$N$469,8,FALSE))*1000,#N/A)</f>
        <v>5.5309696113718578</v>
      </c>
      <c r="CA364" s="196">
        <f>IFERROR((VLOOKUP($A364,'21 22'!$F$10:$L$408,7,FALSE)/VLOOKUP($A364,'2021'!$F$10:$N$469,8,FALSE))*1000,#N/A)</f>
        <v>8.247659525587272</v>
      </c>
      <c r="CB364" s="196">
        <f>IFERROR((VLOOKUP($A364,'22 23'!$F$10:$L$408,7,FALSE)/VLOOKUP($A364,'2022'!$F$10:$N$469,8,FALSE))*1000,#N/A)</f>
        <v>9.2478702564803417</v>
      </c>
      <c r="CC364" s="196">
        <f>IFERROR((VLOOKUP($A364,'23 24'!$F$7:$M$408,7,FALSE)/VLOOKUP($A364,'2023'!$C$7:$N$469,9,FALSE))*1000,#N/A)</f>
        <v>5.7040306980561208</v>
      </c>
      <c r="CE364" s="198">
        <f>IFERROR((VLOOKUP($A364,'0910'!$F$10:$S$433,9,FALSE)/VLOOKUP($A364,'2010'!$C$5:$K$611,9,FALSE))*1000,#N/A)</f>
        <v>5.7190157272932503</v>
      </c>
      <c r="CF364" s="198">
        <f>IFERROR((VLOOKUP($A364,'1011'!$F$10:$S$433,10,FALSE)/VLOOKUP($A364,'2011'!$C$5:$K$611,9,FALSE))*1000,#N/A)</f>
        <v>4.1069295101553172</v>
      </c>
      <c r="CG364" s="198">
        <f>IFERROR((VLOOKUP($A364,'1112'!$F$10:$S$408,9,FALSE)/VLOOKUP($A364,'2012'!$F$10:$M$460,8,FALSE))*1000,#N/A)</f>
        <v>4.3270776154093422</v>
      </c>
      <c r="CH364" s="198">
        <f>IFERROR((VLOOKUP($A364,'1213'!$F$10:$S$408,9,FALSE)/VLOOKUP($A364,'2013'!$F$10:$M$460,8,FALSE))*1000,#N/A)</f>
        <v>4.1550906006441624</v>
      </c>
      <c r="CI364" s="198">
        <f>IFERROR((VLOOKUP($A364,'1314'!$F$10:$S$408,9,FALSE)/VLOOKUP($A364,'2014'!$F$10:$M$460,8,FALSE))*1000,#N/A)</f>
        <v>4.5198016173560385</v>
      </c>
      <c r="CJ364" s="198">
        <f>IFERROR((VLOOKUP($A364,'1415'!$F$10:$S$408,9,FALSE)/VLOOKUP($A364,'2015'!$F$10:$M$460,8,FALSE))*1000,#N/A)</f>
        <v>4.9455744381681983</v>
      </c>
      <c r="CK364" s="198">
        <f>IFERROR((VLOOKUP($A364,'1516'!$F$10:$S$408,9,FALSE)/VLOOKUP($A364,'2016'!$F$10:$M$460,8,FALSE))*1000,#N/A)</f>
        <v>5.7182672208740772</v>
      </c>
      <c r="CL364" s="198">
        <f>IFERROR((VLOOKUP($A364,'1617'!$F$10:$S$408,9,FALSE)/VLOOKUP($A364,'2017'!$F$10:$M$460,8,FALSE))*1000,#N/A)</f>
        <v>6.4706442097249983</v>
      </c>
      <c r="CM364" s="198">
        <f>IFERROR((VLOOKUP($A364,'1718'!$F$10:$S$408,9,FALSE)/VLOOKUP($A364,'2018'!$F$10:$N$460,9,FALSE))*1000,#N/A)</f>
        <v>6.154934559603821</v>
      </c>
      <c r="CN364" s="198">
        <f>IFERROR((VLOOKUP($A364,'1819'!$F$10:$S$408,9,FALSE)/VLOOKUP($A364,'2018'!$F$10:$N$460,9,FALSE))*1000,#N/A)</f>
        <v>6.0370239358566202</v>
      </c>
      <c r="CO364" s="198">
        <f>IFERROR((VLOOKUP($A364,'1920'!$F$10:$S$408,9,FALSE)/VLOOKUP($A364,'2019'!$F$10:$N$464,8,FALSE))*1000,#N/A)</f>
        <v>6.1326089237621106</v>
      </c>
      <c r="CP364" s="198">
        <f>IFERROR((VLOOKUP($A364,'20 21'!$F$10:$S$408,9,FALSE)/VLOOKUP($A364,'2020'!$F$10:$N$469,8,FALSE))*1000,#N/A)</f>
        <v>4.8367056434172309</v>
      </c>
      <c r="CQ364" s="198">
        <f>IFERROR((VLOOKUP($A364,'21 22'!$F$10:$S$408,9,FALSE)/VLOOKUP($A364,'2021'!$F$10:$N$469,8,FALSE))*1000,#N/A)</f>
        <v>6.2948710585262191</v>
      </c>
      <c r="CR364" s="198">
        <f>IFERROR((VLOOKUP($A364,'22 23'!$F$10:$S$408,9,FALSE)/VLOOKUP($A364,'2022'!$F$10:$N$469,8,FALSE))*1000,#N/A)</f>
        <v>6.6283996173295074</v>
      </c>
      <c r="CS364" s="196">
        <f>IFERROR((VLOOKUP($A364,'23 24'!$F$7:$S$408,9,FALSE)/VLOOKUP($A364,'2023'!$C$7:$N$469,9,FALSE))*1000,#N/A)</f>
        <v>5.9971231845175019</v>
      </c>
      <c r="CU364" s="198">
        <f>IFERROR((VLOOKUP($A364,'0910'!$F$10:$S$433,10,FALSE)/VLOOKUP($A364,'2010'!$C$5:$K$611,9,FALSE))*1000,#N/A)</f>
        <v>0.95316928788220834</v>
      </c>
      <c r="CV364" s="198">
        <f>IFERROR((VLOOKUP($A364,'1011'!$F$10:$S$433,11,FALSE)/VLOOKUP($A364,'2011'!$C$5:$K$611,9,FALSE))*1000,#N/A)</f>
        <v>0.69693349263241733</v>
      </c>
      <c r="CW364" s="198">
        <f>IFERROR((VLOOKUP($A364,'1112'!$F$10:$S$408,10,FALSE)/VLOOKUP($A364,'2012'!$F$10:$M$460,8,FALSE))*1000,#N/A)</f>
        <v>1.0879509433029202</v>
      </c>
      <c r="CX364" s="198">
        <f>IFERROR((VLOOKUP($A364,'1213'!$F$10:$S$408,10,FALSE)/VLOOKUP($A364,'2013'!$F$10:$M$460,8,FALSE))*1000,#N/A)</f>
        <v>0.76217638236668062</v>
      </c>
      <c r="CY364" s="198">
        <f>IFERROR((VLOOKUP($A364,'1314'!$F$10:$S$408,10,FALSE)/VLOOKUP($A364,'2014'!$F$10:$M$460,8,FALSE))*1000,#N/A)</f>
        <v>0.61078400234541064</v>
      </c>
      <c r="CZ364" s="198">
        <f>IFERROR((VLOOKUP($A364,'1415'!$F$10:$S$408,10,FALSE)/VLOOKUP($A364,'2015'!$F$10:$M$460,8,FALSE))*1000,#N/A)</f>
        <v>0.46061722708429298</v>
      </c>
      <c r="DA364" s="198">
        <f>IFERROR((VLOOKUP($A364,'1516'!$F$10:$S$408,10,FALSE)/VLOOKUP($A364,'2016'!$F$10:$M$460,8,FALSE))*1000,#N/A)</f>
        <v>0.55260565579875542</v>
      </c>
      <c r="DB364" s="198">
        <f>IFERROR((VLOOKUP($A364,'1617'!$F$10:$S$408,10,FALSE)/VLOOKUP($A364,'2017'!$F$10:$M$460,8,FALSE))*1000,#N/A)</f>
        <v>0.76125225996764678</v>
      </c>
      <c r="DC364" s="198">
        <f>IFERROR((VLOOKUP($A364,'1718'!$F$10:$S$408,10,FALSE)/VLOOKUP($A364,'2018'!$F$10:$N$460,9,FALSE))*1000,#N/A)</f>
        <v>0.82537436623039739</v>
      </c>
      <c r="DD364" s="198">
        <f>IFERROR((VLOOKUP($A364,'1819'!$F$10:$S$408,10,FALSE)/VLOOKUP($A364,'2018'!$F$10:$N$460,9,FALSE))*1000,#N/A)</f>
        <v>0.49522461973823845</v>
      </c>
      <c r="DE364" s="198">
        <f>IFERROR((VLOOKUP($A364,'1920'!$F$10:$S$408,10,FALSE)/VLOOKUP($A364,'2019'!$F$10:$N$464,8,FALSE))*1000,#N/A)</f>
        <v>0.76949085355189983</v>
      </c>
      <c r="DF364" s="198">
        <f>IFERROR((VLOOKUP($A364,'20 21'!$F$10:$S$408,10,FALSE)/VLOOKUP($A364,'2020'!$F$10:$N$469,8,FALSE))*1000,#N/A)</f>
        <v>0.6479797034243181</v>
      </c>
      <c r="DG364" s="198">
        <f>IFERROR((VLOOKUP($A364,'21 22'!$F$10:$S$408,10,FALSE)/VLOOKUP($A364,'2021'!$F$10:$N$469,8,FALSE))*1000,#N/A)</f>
        <v>0.45947963930848318</v>
      </c>
      <c r="DH364" s="198">
        <f>IFERROR((VLOOKUP($A364,'22 23'!$F$10:$S$408,10,FALSE)/VLOOKUP($A364,'2022'!$F$10:$N$469,8,FALSE))*1000,#N/A)</f>
        <v>0.88834221675550085</v>
      </c>
      <c r="DI364" s="196">
        <f>IFERROR((VLOOKUP($A364,'23 24'!$F$7:$S$408,10,FALSE)/VLOOKUP($A364,'2023'!$C$7:$N$469,9,FALSE))*1000,#N/A)</f>
        <v>1.7811004946499349</v>
      </c>
      <c r="DK364" s="198">
        <f>IFERROR((VLOOKUP($A364,'0910'!$F$10:$S$433,11,FALSE)/VLOOKUP($A364,'2010'!$C$5:$K$611,9,FALSE))*1000,#N/A)</f>
        <v>2.5083402312689695E-2</v>
      </c>
      <c r="DL364" s="198">
        <f>IFERROR((VLOOKUP($A364,'1011'!$F$10:$S$433,12,FALSE)/VLOOKUP($A364,'2011'!$C$5:$K$611,9,FALSE))*1000,#N/A)</f>
        <v>0.19912385503783353</v>
      </c>
      <c r="DM364" s="198">
        <f>IFERROR((VLOOKUP($A364,'1112'!$F$10:$S$408,11,FALSE)/VLOOKUP($A364,'2012'!$F$10:$M$460,8,FALSE))*1000,#N/A)</f>
        <v>4.9452315604678186E-2</v>
      </c>
      <c r="DN364" s="198">
        <f>IFERROR((VLOOKUP($A364,'1213'!$F$10:$S$408,11,FALSE)/VLOOKUP($A364,'2013'!$F$10:$M$460,8,FALSE))*1000,#N/A)</f>
        <v>9.8345339660216857E-2</v>
      </c>
      <c r="DO364" s="198">
        <f>IFERROR((VLOOKUP($A364,'1314'!$F$10:$S$408,11,FALSE)/VLOOKUP($A364,'2014'!$F$10:$M$460,8,FALSE))*1000,#N/A)</f>
        <v>0</v>
      </c>
      <c r="DP364" s="198">
        <f>IFERROR((VLOOKUP($A364,'1415'!$F$10:$S$408,11,FALSE)/VLOOKUP($A364,'2015'!$F$10:$M$460,8,FALSE))*1000,#N/A)</f>
        <v>2.4243011951804894E-2</v>
      </c>
      <c r="DQ364" s="198">
        <f>IFERROR((VLOOKUP($A364,'1516'!$F$10:$S$408,11,FALSE)/VLOOKUP($A364,'2016'!$F$10:$M$460,8,FALSE))*1000,#N/A)</f>
        <v>0</v>
      </c>
      <c r="DR364" s="198">
        <f>IFERROR((VLOOKUP($A364,'1617'!$F$10:$S$408,11,FALSE)/VLOOKUP($A364,'2017'!$F$10:$M$460,8,FALSE))*1000,#N/A)</f>
        <v>0</v>
      </c>
      <c r="DS364" s="198">
        <f>IFERROR((VLOOKUP($A364,'1718'!$F$10:$S$408,11,FALSE)/VLOOKUP($A364,'2018'!$F$10:$N$460,9,FALSE))*1000,#N/A)</f>
        <v>2.3582124749439923E-2</v>
      </c>
      <c r="DT364" s="198">
        <f>IFERROR((VLOOKUP($A364,'1819'!$F$10:$S$408,11,FALSE)/VLOOKUP($A364,'2018'!$F$10:$N$460,9,FALSE))*1000,#N/A)</f>
        <v>0</v>
      </c>
      <c r="DU364" s="198">
        <f>IFERROR((VLOOKUP($A364,'1920'!$F$10:$S$408,11,FALSE)/VLOOKUP($A364,'2019'!$F$10:$N$464,8,FALSE))*1000,#N/A)</f>
        <v>9.3271618612351503E-2</v>
      </c>
      <c r="DV364" s="198">
        <f>IFERROR((VLOOKUP($A364,'20 21'!$F$10:$S$408,11,FALSE)/VLOOKUP($A364,'2020'!$F$10:$N$469,8,FALSE))*1000,#N/A)</f>
        <v>0</v>
      </c>
      <c r="DW364" s="198">
        <f>IFERROR((VLOOKUP($A364,'21 22'!$F$10:$S$408,11,FALSE)/VLOOKUP($A364,'2021'!$F$10:$N$469,8,FALSE))*1000,#N/A)</f>
        <v>0</v>
      </c>
      <c r="DX364" s="198">
        <f>IFERROR((VLOOKUP($A364,'22 23'!$F$10:$S$408,11,FALSE)/VLOOKUP($A364,'2022'!$F$10:$N$464,8,FALSE))*1000,#N/A)</f>
        <v>0.13666803334700012</v>
      </c>
      <c r="DY364" s="196">
        <f>IFERROR((VLOOKUP($A364,'23 24'!$F$7:$S$408,11,FALSE)/VLOOKUP($A364,'2023'!$C$7:$N$469,9,FALSE))*1000,#N/A)</f>
        <v>6.7636727644934225E-2</v>
      </c>
      <c r="EA364" s="198">
        <f>IFERROR((VLOOKUP($A364,'0910'!$F$10:$S$433,12,FALSE)/VLOOKUP($A364,'2010'!$C$5:$K$611,9,FALSE))*1000,#N/A)</f>
        <v>6.6972684174881483</v>
      </c>
      <c r="EB364" s="198">
        <f>IFERROR((VLOOKUP($A364,'1011'!$F$10:$S$433,13,FALSE)/VLOOKUP($A364,'2011'!$C$5:$K$611,9,FALSE))*1000,#N/A)</f>
        <v>5.0029868578255678</v>
      </c>
      <c r="EC364" s="198">
        <f>IFERROR((VLOOKUP($A364,'1112'!$F$10:$S$408,12,FALSE)/VLOOKUP($A364,'2012'!$F$10:$M$460,8,FALSE))*1000,#N/A)</f>
        <v>5.4644808743169397</v>
      </c>
      <c r="ED364" s="198">
        <f>IFERROR((VLOOKUP($A364,'1213'!$F$10:$S$408,12,FALSE)/VLOOKUP($A364,'2013'!$F$10:$M$460,8,FALSE))*1000,#N/A)</f>
        <v>4.9910259877560055</v>
      </c>
      <c r="EE364" s="198">
        <f>IFERROR((VLOOKUP($A364,'1314'!$F$10:$S$408,12,FALSE)/VLOOKUP($A364,'2014'!$F$10:$M$460,8,FALSE))*1000,#N/A)</f>
        <v>5.1061542596076324</v>
      </c>
      <c r="EF364" s="198">
        <f>IFERROR((VLOOKUP($A364,'1415'!$F$10:$S$408,12,FALSE)/VLOOKUP($A364,'2015'!$F$10:$M$460,8,FALSE))*1000,#N/A)</f>
        <v>5.4304346772042953</v>
      </c>
      <c r="EG364" s="198">
        <f>IFERROR((VLOOKUP($A364,'1516'!$F$10:$S$408,12,FALSE)/VLOOKUP($A364,'2016'!$F$10:$M$460,8,FALSE))*1000,#N/A)</f>
        <v>6.2708728766728337</v>
      </c>
      <c r="EH364" s="198">
        <f>IFERROR((VLOOKUP($A364,'1617'!$F$10:$S$408,12,FALSE)/VLOOKUP($A364,'2017'!$F$10:$M$460,8,FALSE))*1000,#N/A)</f>
        <v>7.2318964696926447</v>
      </c>
      <c r="EI364" s="198">
        <f>IFERROR((VLOOKUP($A364,'1718'!$F$10:$S$408,12,FALSE)/VLOOKUP($A364,'2018'!$F$10:$N$460,9,FALSE))*1000,#N/A)</f>
        <v>7.0038910505836576</v>
      </c>
      <c r="EJ364" s="198">
        <f>IFERROR((VLOOKUP($A364,'1819'!$F$10:$S$408,12,FALSE)/VLOOKUP($A364,'2018'!$F$10:$N$460,9,FALSE))*1000,#N/A)</f>
        <v>6.5086664308454187</v>
      </c>
      <c r="EK364" s="198">
        <f>IFERROR((VLOOKUP($A364,'1920'!$F$10:$S$408,12,FALSE)/VLOOKUP($A364,'2019'!$F$10:$N$464,8,FALSE))*1000,#N/A)</f>
        <v>6.9953713959263624</v>
      </c>
      <c r="EL364" s="198">
        <f>IFERROR((VLOOKUP($A364,'20 21'!$F$10:$S$408,12,FALSE)/VLOOKUP($A364,'2020'!$F$10:$N$469,8,FALSE))*1000,#N/A)</f>
        <v>5.4615432145763956</v>
      </c>
      <c r="EM364" s="198">
        <f>IFERROR((VLOOKUP($A364,'21 22'!$F$10:$S$408,12,FALSE)/VLOOKUP($A364,'2021'!$F$10:$N$469,8,FALSE))*1000,#N/A)</f>
        <v>6.7543506978347025</v>
      </c>
      <c r="EN364" s="198">
        <f>IFERROR((VLOOKUP($A364,'22 23'!$F$10:$S$408,12,FALSE)/VLOOKUP($A364,'2022'!$F$10:$N$469,8,FALSE))*1000,#N/A)</f>
        <v>7.6534098674320079</v>
      </c>
      <c r="EO364" s="196">
        <f>IFERROR((VLOOKUP($A364,'23 24'!$F$7:$S$408,12,FALSE)/VLOOKUP($A364,'2023'!$C$7:$N$469,9,FALSE))*1000,#N/A)</f>
        <v>7.8458604068123714</v>
      </c>
    </row>
    <row r="365" spans="1:145" x14ac:dyDescent="0.3">
      <c r="A365" t="s">
        <v>1040</v>
      </c>
      <c r="B365" t="s">
        <v>1742</v>
      </c>
      <c r="C365" t="str">
        <f>IF(VLOOKUP($A365,'0910'!$F$10:$L$433,1,FALSE)=VLOOKUP($A365,'2010'!$C$5:$K$611,1,FALSE),VLOOKUP($A365,'0910'!$F$10:$L$433,1,FALSE),FALSE)</f>
        <v>North Yorkshire</v>
      </c>
      <c r="D365" t="str">
        <f>IF(VLOOKUP($A365,'1011'!$F$10:$L$433,1,FALSE)=VLOOKUP($A365,'2011'!$C$5:$K$611,1,FALSE),VLOOKUP($A365,'1011'!$F$10:$L$433,1,FALSE),FALSE)</f>
        <v>North Yorkshire</v>
      </c>
      <c r="E365" t="str">
        <f>IF(VLOOKUP(A365,'1112'!$F$10:$L$408,1,FALSE)=VLOOKUP(A365,'2012'!$F$10:$M$460,1,FALSE),VLOOKUP(A365,'1112'!$F$10:$L$408,1,FALSE),FALSE)</f>
        <v>North Yorkshire</v>
      </c>
      <c r="F365" t="str">
        <f>IF(VLOOKUP($A365,'1213'!$F$10:$L$408,1,FALSE)=VLOOKUP($A365,'2013'!$F$10:$M$460,1,FALSE),VLOOKUP($A365,'1213'!$F$10:$L$408,1,FALSE),FALSE)</f>
        <v>North Yorkshire</v>
      </c>
      <c r="G365" t="str">
        <f>IF(VLOOKUP($A365,'1314'!$F$10:$L$408,1,FALSE)=VLOOKUP($A365,'2014'!$F$10:$M$460,1,FALSE),VLOOKUP($A365,'1314'!$F$10:$L$408,1,FALSE),FALSE)</f>
        <v>North Yorkshire</v>
      </c>
      <c r="H365" t="str">
        <f>IF(VLOOKUP($A365,'1415'!$F$10:$L$408,1,FALSE)=VLOOKUP($A365,'2015'!$F$10:$M$460,1,FALSE),VLOOKUP($A365,'1415'!$F$10:$L$408,1,FALSE),FALSE)</f>
        <v>North Yorkshire</v>
      </c>
      <c r="I365" t="str">
        <f>IF(VLOOKUP($A365,'1516'!$F$10:$L$408,1,FALSE)=VLOOKUP($A365,'2015'!$F$10:$M$460,1,FALSE),VLOOKUP($A365,'1516'!$F$10:$L$408,1,FALSE),FALSE)</f>
        <v>North Yorkshire</v>
      </c>
      <c r="J365" t="str">
        <f>IF(VLOOKUP($A365,'1617'!$F$10:$L$408,1,FALSE)=VLOOKUP($A365,'2016'!$F$10:$M$460,1,FALSE),VLOOKUP($A365,'1617'!$F$10:$L$408,1,FALSE),FALSE)</f>
        <v>North Yorkshire</v>
      </c>
      <c r="K365" t="str">
        <f>IF(VLOOKUP($A365,'1718'!$F$10:$M$408,1,FALSE)=VLOOKUP($A365,'2017'!$F$10:$M$460,1,FALSE),VLOOKUP($A365,'1718'!$F$10:$M$408,1,FALSE),FALSE)</f>
        <v>North Yorkshire</v>
      </c>
      <c r="L365" t="str">
        <f>IF(VLOOKUP($A365,'1819'!$F$10:$M$408,1,FALSE)=VLOOKUP($A365,'2018'!$F$10:$M$460,1,FALSE),VLOOKUP($A365,'1819'!$F$10:$M$408,1,FALSE),FALSE)</f>
        <v>North Yorkshire</v>
      </c>
      <c r="M365" t="str">
        <f>IF(VLOOKUP($A365,'1920'!$F$10:$M$408,1,FALSE)=VLOOKUP($A365,'2019'!$F$10:$M$464,1,FALSE),VLOOKUP($A365,'1920'!$F$10:$M$408,1,FALSE),FALSE)</f>
        <v>North Yorkshire</v>
      </c>
      <c r="N365" t="str">
        <f>IF(VLOOKUP($A365,'20 21'!$F$10:$N$408,1,FALSE)=VLOOKUP($A365,'2020'!$F$10:$O$464,1,FALSE),VLOOKUP($A365,'20 21'!$F$10:$N$408,1,FALSE),FALSE)</f>
        <v>North Yorkshire</v>
      </c>
      <c r="O365" t="str">
        <f>IF(VLOOKUP($A365,'21 22'!$F$10:$N$408,1,FALSE)=VLOOKUP($A365,'2021'!$F$10:$O$464,1,FALSE),VLOOKUP($A365,'21 22'!$F$10:$N$408,1,FALSE),FALSE)</f>
        <v>North Yorkshire</v>
      </c>
      <c r="P365" t="str">
        <f>IF(VLOOKUP($A365,'22 23'!$F$10:$N$408,1,FALSE)=VLOOKUP($A365,'2022'!$F$10:$O$464,1,FALSE),VLOOKUP($A365,'22 23'!$F$10:$N$408,1,FALSE),FALSE)</f>
        <v>North Yorkshire</v>
      </c>
      <c r="Q365" t="e">
        <f>IF(VLOOKUP($A365,'23 24'!$F$7:$N$408,1,FALSE)=VLOOKUP($A365,'2023'!$C$7:$O$468,1,FALSE),VLOOKUP($A365,'23 24'!$F$7:$N$408,1,FALSE),FALSE)</f>
        <v>#N/A</v>
      </c>
      <c r="S365" s="196">
        <f>IFERROR((VLOOKUP($A365,'0910'!$F$10:$L$433,4,FALSE)/VLOOKUP($A365,'2010'!$C$5:$K$611,9,FALSE))*1000,#N/A)</f>
        <v>2.7573195951093856</v>
      </c>
      <c r="T365" s="196">
        <f>IFERROR((VLOOKUP($A365,'1011'!$F$10:$L$433,4,FALSE)/VLOOKUP($A365,'2011'!$C$5:$K$611,9,FALSE))*1000,#N/A)</f>
        <v>3.062180272353916</v>
      </c>
      <c r="U365" s="196">
        <f>IFERROR((VLOOKUP($A365,'1112'!$F$10:$L$408,4,FALSE)/VLOOKUP($A365,'2012'!$F$10:$M$460,8,FALSE))*1000,#N/A)</f>
        <v>2.6862464183381087</v>
      </c>
      <c r="V365" s="196">
        <f>IFERROR((VLOOKUP($A365,'1213'!$F$10:$L$408,4,FALSE)/VLOOKUP($A365,'2013'!$F$10:$M$460,8,FALSE))*1000,#N/A)</f>
        <v>2.3552922703590036</v>
      </c>
      <c r="W365" s="196">
        <f>IFERROR((VLOOKUP($A365,'1314'!$F$10:$L$408,4,FALSE)/VLOOKUP($A365,'2014'!$F$10:$M$460,8,FALSE))*1000,#N/A)</f>
        <v>6.4667424673109721</v>
      </c>
      <c r="X365" s="196">
        <f>IFERROR((VLOOKUP($A365,'1415'!$F$10:$L$408,4,FALSE)/VLOOKUP($A365,'2015'!$F$10:$M$460,8,FALSE))*1000,#N/A)</f>
        <v>5.5355757703970099</v>
      </c>
      <c r="Y365" s="196">
        <f>IFERROR((VLOOKUP($A365,'1516'!$F$10:$L$408,4,FALSE)/VLOOKUP($A365,'2016'!$F$10:$M$460,8,FALSE))*1000,#N/A)</f>
        <v>4.9017891530408599</v>
      </c>
      <c r="Z365" s="196">
        <f>IFERROR((VLOOKUP($A365,'1617'!$F$10:$L$408,4,FALSE)/VLOOKUP($A365,'2017'!$F$10:$M$460,8,FALSE))*1000,#N/A)</f>
        <v>5.8272632674297604</v>
      </c>
      <c r="AA365" s="196">
        <f>IFERROR((VLOOKUP($A365,'1718'!$F$10:$L$408,4,FALSE)/VLOOKUP($A365,'2018'!$F$10:$N$460,9,FALSE))*1000,#N/A)</f>
        <v>6.8683677324083927</v>
      </c>
      <c r="AB365" s="196">
        <f>IFERROR((VLOOKUP($A365,'1819'!$F$10:$L$408,4,FALSE)/VLOOKUP($A365,'2018'!$F$10:$N$460,9,FALSE))*1000,#N/A)</f>
        <v>6.9370514097324767</v>
      </c>
      <c r="AC365" s="196">
        <f>IFERROR((VLOOKUP($A365,'1920'!$F$10:$L$408,4,FALSE)/VLOOKUP($A365,'2019'!$F$10:$N$464,8,FALSE))*1000,#N/A)</f>
        <v>6.3234334203655358</v>
      </c>
      <c r="AD365" s="196">
        <f>IFERROR((VLOOKUP($A365,'20 21'!$F$10:$L$408,4,FALSE)/VLOOKUP($A365,'2020'!$F$10:$N$464,8,FALSE))*1000,#N/A)</f>
        <v>6.6138324932191344</v>
      </c>
      <c r="AE365" s="196">
        <f>IFERROR((VLOOKUP($A365,'21 22'!$F$10:$L$408,4,FALSE)/VLOOKUP($A365,'2021'!$F$10:$N$464,8,FALSE))*1000,#N/A)</f>
        <v>6.2847667950363713</v>
      </c>
      <c r="AF365" s="196">
        <f>IFERROR((VLOOKUP($A365,'22 23'!$F$10:$L$408,4,FALSE)/VLOOKUP($A365,'2022'!$F$10:$N$464,8,FALSE))*1000,#N/A)</f>
        <v>5.8176625557388268</v>
      </c>
      <c r="AG365" s="196" t="e">
        <f>IFERROR((VLOOKUP($A365,'23 24'!$F$7:$M$408,4,FALSE)/VLOOKUP($A365,'2023'!$C$7:$N$469,9,FALSE))*1000,#N/A)</f>
        <v>#N/A</v>
      </c>
      <c r="AI365" s="196">
        <f>IFERROR((VLOOKUP($A365,'0910'!$F$10:$L$433,5,FALSE)/VLOOKUP($A365,'2010'!$C$5:$K$611,9,FALSE))*1000,#N/A)</f>
        <v>0.21768312592968833</v>
      </c>
      <c r="AJ365" s="196">
        <f>IFERROR((VLOOKUP($A365,'1011'!$F$10:$L$433,5,FALSE)/VLOOKUP($A365,'2011'!$C$5:$K$611,9,FALSE))*1000,#N/A)</f>
        <v>0.57641040420779599</v>
      </c>
      <c r="AK365" s="196">
        <f>IFERROR((VLOOKUP($A365,'1112'!$F$10:$L$408,5,FALSE)/VLOOKUP($A365,'2012'!$F$10:$M$460,8,FALSE))*1000,#N/A)</f>
        <v>0.39398280802292263</v>
      </c>
      <c r="AL365" s="196">
        <f>IFERROR((VLOOKUP($A365,'1213'!$F$10:$L$408,5,FALSE)/VLOOKUP($A365,'2013'!$F$10:$M$460,8,FALSE))*1000,#N/A)</f>
        <v>0.42823495824709157</v>
      </c>
      <c r="AM365" s="196">
        <f>IFERROR((VLOOKUP($A365,'1314'!$F$10:$L$408,5,FALSE)/VLOOKUP($A365,'2014'!$F$10:$M$460,8,FALSE))*1000,#N/A)</f>
        <v>0.99488345650938048</v>
      </c>
      <c r="AN365" s="196">
        <f>IFERROR((VLOOKUP($A365,'1415'!$F$10:$L$408,5,FALSE)/VLOOKUP($A365,'2015'!$F$10:$M$460,8,FALSE))*1000,#N/A)</f>
        <v>1.0577533319229957</v>
      </c>
      <c r="AO365" s="196">
        <f>IFERROR((VLOOKUP($A365,'1516'!$F$10:$L$408,5,FALSE)/VLOOKUP($A365,'2016'!$F$10:$M$460,8,FALSE))*1000,#N/A)</f>
        <v>0.49017891530408597</v>
      </c>
      <c r="AP365" s="196">
        <f>IFERROR((VLOOKUP($A365,'1617'!$F$10:$L$408,5,FALSE)/VLOOKUP($A365,'2017'!$F$10:$M$460,8,FALSE))*1000,#N/A)</f>
        <v>1.1099549080818591</v>
      </c>
      <c r="AQ365" s="196">
        <f>IFERROR((VLOOKUP($A365,'1718'!$F$10:$L$408,5,FALSE)/VLOOKUP($A365,'2018'!$F$10:$N$460,9,FALSE))*1000,#N/A)</f>
        <v>0.96157148253717506</v>
      </c>
      <c r="AR365" s="196">
        <f>IFERROR((VLOOKUP($A365,'1819'!$F$10:$L$408,5,FALSE)/VLOOKUP($A365,'2018'!$F$10:$N$460,9,FALSE))*1000,#N/A)</f>
        <v>1.7514337717641402</v>
      </c>
      <c r="AS365" s="196">
        <f>IFERROR((VLOOKUP($A365,'1920'!$F$10:$L$408,5,FALSE)/VLOOKUP($A365,'2019'!$F$10:$N$464,8,FALSE))*1000,#N/A)</f>
        <v>1.7678416013925153</v>
      </c>
      <c r="AT365" s="196">
        <f>IFERROR((VLOOKUP($A365,'20 21'!$F$10:$L$408,5,FALSE)/VLOOKUP($A365,'2020'!$F$10:$N$464,8,FALSE))*1000,#N/A)</f>
        <v>1.3497617333100274</v>
      </c>
      <c r="AU365" s="196">
        <f>IFERROR((VLOOKUP($A365,'21 22'!$F$10:$L$408,5,FALSE)/VLOOKUP($A365,'2021'!$F$10:$N$464,8,FALSE))*1000,#N/A)</f>
        <v>1.7717693624304665</v>
      </c>
      <c r="AV365" s="196">
        <f>IFERROR((VLOOKUP($A365,'22 23'!$F$10:$L$408,5,FALSE)/VLOOKUP($A365,'2022'!$F$10:$N$464,8,FALSE))*1000,#N/A)</f>
        <v>1.322196035395188</v>
      </c>
      <c r="AW365" s="196" t="e">
        <f>IFERROR((VLOOKUP($A365,'23 24'!$F$7:$M$408,5,FALSE)/VLOOKUP($A365,'2023'!$C$7:$N$469,9,FALSE))*1000,#N/A)</f>
        <v>#N/A</v>
      </c>
      <c r="AY365" s="196">
        <f>IFERROR((VLOOKUP($A365,'0910'!$F$10:$L$433,6,FALSE)/VLOOKUP($A365,'2010'!$C$5:$K$611,9,FALSE))*1000,#N/A)</f>
        <v>0</v>
      </c>
      <c r="AZ365" s="196">
        <f>IFERROR((VLOOKUP($A365,'1011'!$F$10:$L$433,6,FALSE)/VLOOKUP($A365,'2011'!$C$5:$K$611,9,FALSE))*1000,#N/A)</f>
        <v>0</v>
      </c>
      <c r="BA365" s="196">
        <f>IFERROR((VLOOKUP($A365,'1112'!$F$10:$L$408,6,FALSE)/VLOOKUP($A365,'2012'!$F$10:$M$460,8,FALSE))*1000,#N/A)</f>
        <v>0</v>
      </c>
      <c r="BB365" s="196">
        <f>IFERROR((VLOOKUP($A365,'1213'!$F$10:$L$408,6,FALSE)/VLOOKUP($A365,'2013'!$F$10:$M$460,8,FALSE))*1000,#N/A)</f>
        <v>0</v>
      </c>
      <c r="BC365" s="196">
        <f>IFERROR((VLOOKUP($A365,'1314'!$F$10:$L$408,6,FALSE)/VLOOKUP($A365,'2014'!$F$10:$M$460,8,FALSE))*1000,#N/A)</f>
        <v>0</v>
      </c>
      <c r="BD365" s="196">
        <f>IFERROR((VLOOKUP($A365,'1415'!$F$10:$L$408,6,FALSE)/VLOOKUP($A365,'2015'!$F$10:$M$460,8,FALSE))*1000,#N/A)</f>
        <v>0</v>
      </c>
      <c r="BE365" s="196">
        <f>IFERROR((VLOOKUP($A365,'1516'!$F$10:$L$408,6,FALSE)/VLOOKUP($A365,'2016'!$F$10:$M$460,8,FALSE))*1000,#N/A)</f>
        <v>0</v>
      </c>
      <c r="BF365" s="196">
        <f>IFERROR((VLOOKUP($A365,'1617'!$F$10:$L$408,6,FALSE)/VLOOKUP($A365,'2017'!$F$10:$M$460,8,FALSE))*1000,#N/A)</f>
        <v>3.4686090877558098E-2</v>
      </c>
      <c r="BG365" s="196">
        <f>IFERROR((VLOOKUP($A365,'1718'!$F$10:$L$408,6,FALSE)/VLOOKUP($A365,'2018'!$F$10:$N$460,9,FALSE))*1000,#N/A)</f>
        <v>0</v>
      </c>
      <c r="BH365" s="196">
        <f>IFERROR((VLOOKUP($A365,'1819'!$F$10:$L$408,6,FALSE)/VLOOKUP($A365,'2018'!$F$10:$N$460,9,FALSE))*1000,#N/A)</f>
        <v>0</v>
      </c>
      <c r="BI365" s="196">
        <f>IFERROR((VLOOKUP($A365,'1920'!$F$10:$L$408,6,FALSE)/VLOOKUP($A365,'2019'!$F$10:$N$464,8,FALSE))*1000,#N/A)</f>
        <v>0</v>
      </c>
      <c r="BJ365" s="196">
        <f>IFERROR((VLOOKUP($A365,'20 21'!$F$10:$L$408,6,FALSE)/VLOOKUP($A365,'2020'!$F$10:$N$469,8,FALSE))*1000,#N/A)</f>
        <v>0</v>
      </c>
      <c r="BK365" s="196">
        <f>IFERROR((VLOOKUP($A365,'21 22'!$F$10:$L$408,6,FALSE)/VLOOKUP($A365,'2021'!$F$10:$N$469,8,FALSE))*1000,#N/A)</f>
        <v>3.3429610611895595E-2</v>
      </c>
      <c r="BL365" s="196">
        <f>IFERROR((VLOOKUP($A365,'22 23'!$F$10:$L$408,6,FALSE)/VLOOKUP($A365,'2022'!$F$10:$N$469,8,FALSE))*1000,#N/A)</f>
        <v>3.3054900884879695E-2</v>
      </c>
      <c r="BM365" s="196" t="e">
        <f>IFERROR((VLOOKUP($A365,'23 24'!$F$7:$M$408,6,FALSE)/VLOOKUP($A365,'2023'!$C$7:$N$469,9,FALSE))*1000,#N/A)</f>
        <v>#N/A</v>
      </c>
      <c r="BO365" s="196">
        <f>IFERROR((VLOOKUP($A365,'0910'!$F$10:$L$433,7,FALSE)/VLOOKUP($A365,'2010'!$C$5:$K$611,9,FALSE))*1000,#N/A)</f>
        <v>2.9750027210390741</v>
      </c>
      <c r="BP365" s="196">
        <f>IFERROR((VLOOKUP($A365,'1011'!$F$10:$L$433,7,FALSE)/VLOOKUP($A365,'2011'!$C$5:$K$611,9,FALSE))*1000,#N/A)</f>
        <v>3.6025650262987248</v>
      </c>
      <c r="BQ365" s="196">
        <f>IFERROR((VLOOKUP($A365,'1112'!$F$10:$L$408,7,FALSE)/VLOOKUP($A365,'2012'!$F$10:$M$460,8,FALSE))*1000,#N/A)</f>
        <v>3.0802292263610314</v>
      </c>
      <c r="BR365" s="196">
        <f>IFERROR((VLOOKUP($A365,'1213'!$F$10:$L$408,7,FALSE)/VLOOKUP($A365,'2013'!$F$10:$M$460,8,FALSE))*1000,#N/A)</f>
        <v>2.7478409820855041</v>
      </c>
      <c r="BS365" s="196">
        <f>IFERROR((VLOOKUP($A365,'1314'!$F$10:$L$408,7,FALSE)/VLOOKUP($A365,'2014'!$F$10:$M$460,8,FALSE))*1000,#N/A)</f>
        <v>7.4260943718021606</v>
      </c>
      <c r="BT365" s="196">
        <f>IFERROR((VLOOKUP($A365,'1415'!$F$10:$L$408,7,FALSE)/VLOOKUP($A365,'2015'!$F$10:$M$460,8,FALSE))*1000,#N/A)</f>
        <v>6.5933291023200056</v>
      </c>
      <c r="BU365" s="196">
        <f>IFERROR((VLOOKUP($A365,'1516'!$F$10:$L$408,7,FALSE)/VLOOKUP($A365,'2016'!$F$10:$M$460,8,FALSE))*1000,#N/A)</f>
        <v>5.391968068344946</v>
      </c>
      <c r="BV365" s="196">
        <f>IFERROR((VLOOKUP($A365,'1617'!$F$10:$L$408,7,FALSE)/VLOOKUP($A365,'2017'!$F$10:$M$460,8,FALSE))*1000,#N/A)</f>
        <v>6.93721817551162</v>
      </c>
      <c r="BW365" s="196">
        <f>IFERROR((VLOOKUP($A365,'1718'!$F$10:$L$408,7,FALSE)/VLOOKUP($A365,'2018'!$F$10:$N$460,9,FALSE))*1000,#N/A)</f>
        <v>7.8299392149455675</v>
      </c>
      <c r="BX365" s="196">
        <f>IFERROR((VLOOKUP($A365,'1819'!$F$10:$L$408,7,FALSE)/VLOOKUP($A365,'2018'!$F$10:$N$460,9,FALSE))*1000,#N/A)</f>
        <v>8.7228270201586593</v>
      </c>
      <c r="BY365" s="196">
        <f>IFERROR((VLOOKUP($A365,'1920'!$F$10:$L$408,7,FALSE)/VLOOKUP($A365,'2019'!$F$10:$N$464,8,FALSE))*1000,#N/A)</f>
        <v>8.1252719756309837</v>
      </c>
      <c r="BZ365" s="196">
        <f>IFERROR((VLOOKUP($A365,'20 21'!$F$10:$L$408,7,FALSE)/VLOOKUP($A365,'2020'!$F$10:$N$469,8,FALSE))*1000,#N/A)</f>
        <v>7.9298501831964101</v>
      </c>
      <c r="CA365" s="196">
        <f>IFERROR((VLOOKUP($A365,'21 22'!$F$10:$L$408,7,FALSE)/VLOOKUP($A365,'2021'!$F$10:$N$469,8,FALSE))*1000,#N/A)</f>
        <v>8.0899657680787342</v>
      </c>
      <c r="CB365" s="196">
        <f>IFERROR((VLOOKUP($A365,'22 23'!$F$10:$L$408,7,FALSE)/VLOOKUP($A365,'2022'!$F$10:$N$469,8,FALSE))*1000,#N/A)</f>
        <v>7.1398585911340149</v>
      </c>
      <c r="CC365" s="196" t="e">
        <f>IFERROR((VLOOKUP($A365,'23 24'!$F$7:$M$408,7,FALSE)/VLOOKUP($A365,'2023'!$C$7:$N$469,9,FALSE))*1000,#N/A)</f>
        <v>#N/A</v>
      </c>
      <c r="CE365" s="198">
        <f>IFERROR((VLOOKUP($A365,'0910'!$F$10:$S$433,9,FALSE)/VLOOKUP($A365,'2010'!$C$5:$K$611,9,FALSE))*1000,#N/A)</f>
        <v>3.0112832420273556</v>
      </c>
      <c r="CF365" s="198">
        <f>IFERROR((VLOOKUP($A365,'1011'!$F$10:$S$433,10,FALSE)/VLOOKUP($A365,'2011'!$C$5:$K$611,9,FALSE))*1000,#N/A)</f>
        <v>3.2783341739318392</v>
      </c>
      <c r="CG365" s="198">
        <f>IFERROR((VLOOKUP($A365,'1112'!$F$10:$S$408,9,FALSE)/VLOOKUP($A365,'2012'!$F$10:$M$460,8,FALSE))*1000,#N/A)</f>
        <v>3.5458452722063036</v>
      </c>
      <c r="CH365" s="198">
        <f>IFERROR((VLOOKUP($A365,'1213'!$F$10:$S$408,9,FALSE)/VLOOKUP($A365,'2013'!$F$10:$M$460,8,FALSE))*1000,#N/A)</f>
        <v>2.1768610377560487</v>
      </c>
      <c r="CI365" s="198">
        <f>IFERROR((VLOOKUP($A365,'1314'!$F$10:$S$408,9,FALSE)/VLOOKUP($A365,'2014'!$F$10:$M$460,8,FALSE))*1000,#N/A)</f>
        <v>2.7714610574189882</v>
      </c>
      <c r="CJ365" s="198">
        <f>IFERROR((VLOOKUP($A365,'1415'!$F$10:$S$408,9,FALSE)/VLOOKUP($A365,'2015'!$F$10:$M$460,8,FALSE))*1000,#N/A)</f>
        <v>3.807911994922784</v>
      </c>
      <c r="CK365" s="198">
        <f>IFERROR((VLOOKUP($A365,'1516'!$F$10:$S$408,9,FALSE)/VLOOKUP($A365,'2016'!$F$10:$M$460,8,FALSE))*1000,#N/A)</f>
        <v>4.6917124750533947</v>
      </c>
      <c r="CL365" s="198">
        <f>IFERROR((VLOOKUP($A365,'1617'!$F$10:$S$408,9,FALSE)/VLOOKUP($A365,'2017'!$F$10:$M$460,8,FALSE))*1000,#N/A)</f>
        <v>5.5150884495317376</v>
      </c>
      <c r="CM365" s="198">
        <f>IFERROR((VLOOKUP($A365,'1718'!$F$10:$S$408,9,FALSE)/VLOOKUP($A365,'2018'!$F$10:$N$460,9,FALSE))*1000,#N/A)</f>
        <v>6.0441636045193858</v>
      </c>
      <c r="CN365" s="198">
        <f>IFERROR((VLOOKUP($A365,'1819'!$F$10:$S$408,9,FALSE)/VLOOKUP($A365,'2018'!$F$10:$N$460,9,FALSE))*1000,#N/A)</f>
        <v>6.5592911844500152</v>
      </c>
      <c r="CO365" s="198">
        <f>IFERROR((VLOOKUP($A365,'1920'!$F$10:$S$408,9,FALSE)/VLOOKUP($A365,'2019'!$F$10:$N$464,8,FALSE))*1000,#N/A)</f>
        <v>7.3773389904264572</v>
      </c>
      <c r="CP365" s="198">
        <f>IFERROR((VLOOKUP($A365,'20 21'!$F$10:$S$408,9,FALSE)/VLOOKUP($A365,'2020'!$F$10:$N$469,8,FALSE))*1000,#N/A)</f>
        <v>7.2212252732086464</v>
      </c>
      <c r="CQ365" s="198">
        <f>IFERROR((VLOOKUP($A365,'21 22'!$F$10:$S$408,9,FALSE)/VLOOKUP($A365,'2021'!$F$10:$N$469,8,FALSE))*1000,#N/A)</f>
        <v>8.1902545999144198</v>
      </c>
      <c r="CR365" s="198">
        <f>IFERROR((VLOOKUP($A365,'22 23'!$F$10:$S$408,9,FALSE)/VLOOKUP($A365,'2022'!$F$10:$N$469,8,FALSE))*1000,#N/A)</f>
        <v>7.4042977982130518</v>
      </c>
      <c r="CS365" s="196" t="e">
        <f>IFERROR((VLOOKUP($A365,'23 24'!$F$7:$S$408,9,FALSE)/VLOOKUP($A365,'2023'!$C$7:$N$469,9,FALSE))*1000,#N/A)</f>
        <v>#N/A</v>
      </c>
      <c r="CU365" s="198">
        <f>IFERROR((VLOOKUP($A365,'0910'!$F$10:$S$433,10,FALSE)/VLOOKUP($A365,'2010'!$C$5:$K$611,9,FALSE))*1000,#N/A)</f>
        <v>0.50792729383593949</v>
      </c>
      <c r="CV365" s="198">
        <f>IFERROR((VLOOKUP($A365,'1011'!$F$10:$S$433,11,FALSE)/VLOOKUP($A365,'2011'!$C$5:$K$611,9,FALSE))*1000,#N/A)</f>
        <v>0.36025650262987247</v>
      </c>
      <c r="CW365" s="198">
        <f>IFERROR((VLOOKUP($A365,'1112'!$F$10:$S$408,10,FALSE)/VLOOKUP($A365,'2012'!$F$10:$M$460,8,FALSE))*1000,#N/A)</f>
        <v>0.60888252148997135</v>
      </c>
      <c r="CX365" s="198">
        <f>IFERROR((VLOOKUP($A365,'1213'!$F$10:$S$408,10,FALSE)/VLOOKUP($A365,'2013'!$F$10:$M$460,8,FALSE))*1000,#N/A)</f>
        <v>0.35686246520590964</v>
      </c>
      <c r="CY365" s="198">
        <f>IFERROR((VLOOKUP($A365,'1314'!$F$10:$S$408,10,FALSE)/VLOOKUP($A365,'2014'!$F$10:$M$460,8,FALSE))*1000,#N/A)</f>
        <v>0.49744172825469024</v>
      </c>
      <c r="CZ365" s="198">
        <f>IFERROR((VLOOKUP($A365,'1415'!$F$10:$S$408,10,FALSE)/VLOOKUP($A365,'2015'!$F$10:$M$460,8,FALSE))*1000,#N/A)</f>
        <v>0.8814611099358296</v>
      </c>
      <c r="DA365" s="198">
        <f>IFERROR((VLOOKUP($A365,'1516'!$F$10:$S$408,10,FALSE)/VLOOKUP($A365,'2016'!$F$10:$M$460,8,FALSE))*1000,#N/A)</f>
        <v>0.66524281362697391</v>
      </c>
      <c r="DB365" s="198">
        <f>IFERROR((VLOOKUP($A365,'1617'!$F$10:$S$408,10,FALSE)/VLOOKUP($A365,'2017'!$F$10:$M$460,8,FALSE))*1000,#N/A)</f>
        <v>0.76309399930627819</v>
      </c>
      <c r="DC365" s="198">
        <f>IFERROR((VLOOKUP($A365,'1718'!$F$10:$S$408,10,FALSE)/VLOOKUP($A365,'2018'!$F$10:$N$460,9,FALSE))*1000,#N/A)</f>
        <v>1.0645969985233008</v>
      </c>
      <c r="DD365" s="198">
        <f>IFERROR((VLOOKUP($A365,'1819'!$F$10:$S$408,10,FALSE)/VLOOKUP($A365,'2018'!$F$10:$N$460,9,FALSE))*1000,#N/A)</f>
        <v>1.133280675847385</v>
      </c>
      <c r="DE365" s="198">
        <f>IFERROR((VLOOKUP($A365,'1920'!$F$10:$S$408,10,FALSE)/VLOOKUP($A365,'2019'!$F$10:$N$464,8,FALSE))*1000,#N/A)</f>
        <v>1.9038294168842471</v>
      </c>
      <c r="DF365" s="198">
        <f>IFERROR((VLOOKUP($A365,'20 21'!$F$10:$S$408,10,FALSE)/VLOOKUP($A365,'2020'!$F$10:$N$469,8,FALSE))*1000,#N/A)</f>
        <v>1.4172498199755286</v>
      </c>
      <c r="DG365" s="198">
        <f>IFERROR((VLOOKUP($A365,'21 22'!$F$10:$S$408,10,FALSE)/VLOOKUP($A365,'2021'!$F$10:$N$469,8,FALSE))*1000,#N/A)</f>
        <v>1.4374732563115105</v>
      </c>
      <c r="DH365" s="198">
        <f>IFERROR((VLOOKUP($A365,'22 23'!$F$10:$S$408,10,FALSE)/VLOOKUP($A365,'2022'!$F$10:$N$469,8,FALSE))*1000,#N/A)</f>
        <v>1.3883058371649473</v>
      </c>
      <c r="DI365" s="196" t="e">
        <f>IFERROR((VLOOKUP($A365,'23 24'!$F$7:$S$408,10,FALSE)/VLOOKUP($A365,'2023'!$C$7:$N$469,9,FALSE))*1000,#N/A)</f>
        <v>#N/A</v>
      </c>
      <c r="DK365" s="198">
        <f>IFERROR((VLOOKUP($A365,'0910'!$F$10:$S$433,11,FALSE)/VLOOKUP($A365,'2010'!$C$5:$K$611,9,FALSE))*1000,#N/A)</f>
        <v>0</v>
      </c>
      <c r="DL365" s="198">
        <f>IFERROR((VLOOKUP($A365,'1011'!$F$10:$S$433,12,FALSE)/VLOOKUP($A365,'2011'!$C$5:$K$611,9,FALSE))*1000,#N/A)</f>
        <v>0</v>
      </c>
      <c r="DM365" s="198">
        <f>IFERROR((VLOOKUP($A365,'1112'!$F$10:$S$408,11,FALSE)/VLOOKUP($A365,'2012'!$F$10:$M$460,8,FALSE))*1000,#N/A)</f>
        <v>0</v>
      </c>
      <c r="DN365" s="198">
        <f>IFERROR((VLOOKUP($A365,'1213'!$F$10:$S$408,11,FALSE)/VLOOKUP($A365,'2013'!$F$10:$M$460,8,FALSE))*1000,#N/A)</f>
        <v>0</v>
      </c>
      <c r="DO365" s="198">
        <f>IFERROR((VLOOKUP($A365,'1314'!$F$10:$S$408,11,FALSE)/VLOOKUP($A365,'2014'!$F$10:$M$460,8,FALSE))*1000,#N/A)</f>
        <v>0</v>
      </c>
      <c r="DP365" s="198">
        <f>IFERROR((VLOOKUP($A365,'1415'!$F$10:$S$408,11,FALSE)/VLOOKUP($A365,'2015'!$F$10:$M$460,8,FALSE))*1000,#N/A)</f>
        <v>0</v>
      </c>
      <c r="DQ365" s="198">
        <f>IFERROR((VLOOKUP($A365,'1516'!$F$10:$S$408,11,FALSE)/VLOOKUP($A365,'2016'!$F$10:$M$460,8,FALSE))*1000,#N/A)</f>
        <v>0</v>
      </c>
      <c r="DR365" s="198">
        <f>IFERROR((VLOOKUP($A365,'1617'!$F$10:$S$408,11,FALSE)/VLOOKUP($A365,'2017'!$F$10:$M$460,8,FALSE))*1000,#N/A)</f>
        <v>6.9372181755116197E-2</v>
      </c>
      <c r="DS365" s="198">
        <f>IFERROR((VLOOKUP($A365,'1718'!$F$10:$S$408,11,FALSE)/VLOOKUP($A365,'2018'!$F$10:$N$460,9,FALSE))*1000,#N/A)</f>
        <v>0</v>
      </c>
      <c r="DT365" s="198">
        <f>IFERROR((VLOOKUP($A365,'1819'!$F$10:$S$408,11,FALSE)/VLOOKUP($A365,'2018'!$F$10:$N$460,9,FALSE))*1000,#N/A)</f>
        <v>0</v>
      </c>
      <c r="DU365" s="198">
        <f>IFERROR((VLOOKUP($A365,'1920'!$F$10:$S$408,11,FALSE)/VLOOKUP($A365,'2019'!$F$10:$N$464,8,FALSE))*1000,#N/A)</f>
        <v>0</v>
      </c>
      <c r="DV365" s="198">
        <f>IFERROR((VLOOKUP($A365,'20 21'!$F$10:$S$408,11,FALSE)/VLOOKUP($A365,'2020'!$F$10:$N$469,8,FALSE))*1000,#N/A)</f>
        <v>0</v>
      </c>
      <c r="DW365" s="198">
        <f>IFERROR((VLOOKUP($A365,'21 22'!$F$10:$S$408,11,FALSE)/VLOOKUP($A365,'2021'!$F$10:$N$469,8,FALSE))*1000,#N/A)</f>
        <v>0</v>
      </c>
      <c r="DX365" s="198">
        <f>IFERROR((VLOOKUP($A365,'22 23'!$F$10:$S$408,11,FALSE)/VLOOKUP($A365,'2022'!$F$10:$N$464,8,FALSE))*1000,#N/A)</f>
        <v>0</v>
      </c>
      <c r="DY365" s="196" t="e">
        <f>IFERROR((VLOOKUP($A365,'23 24'!$F$7:$S$408,11,FALSE)/VLOOKUP($A365,'2023'!$C$7:$N$469,9,FALSE))*1000,#N/A)</f>
        <v>#N/A</v>
      </c>
      <c r="EA365" s="198">
        <f>IFERROR((VLOOKUP($A365,'0910'!$F$10:$S$433,12,FALSE)/VLOOKUP($A365,'2010'!$C$5:$K$611,9,FALSE))*1000,#N/A)</f>
        <v>3.5192105358632952</v>
      </c>
      <c r="EB365" s="198">
        <f>IFERROR((VLOOKUP($A365,'1011'!$F$10:$S$433,13,FALSE)/VLOOKUP($A365,'2011'!$C$5:$K$611,9,FALSE))*1000,#N/A)</f>
        <v>3.6025650262987248</v>
      </c>
      <c r="EC365" s="198">
        <f>IFERROR((VLOOKUP($A365,'1112'!$F$10:$S$408,12,FALSE)/VLOOKUP($A365,'2012'!$F$10:$M$460,8,FALSE))*1000,#N/A)</f>
        <v>4.1547277936962752</v>
      </c>
      <c r="ED365" s="198">
        <f>IFERROR((VLOOKUP($A365,'1213'!$F$10:$S$408,12,FALSE)/VLOOKUP($A365,'2013'!$F$10:$M$460,8,FALSE))*1000,#N/A)</f>
        <v>2.5694097494825492</v>
      </c>
      <c r="EE365" s="198">
        <f>IFERROR((VLOOKUP($A365,'1314'!$F$10:$S$408,12,FALSE)/VLOOKUP($A365,'2014'!$F$10:$M$460,8,FALSE))*1000,#N/A)</f>
        <v>3.2333712336554861</v>
      </c>
      <c r="EF365" s="198">
        <f>IFERROR((VLOOKUP($A365,'1415'!$F$10:$S$408,12,FALSE)/VLOOKUP($A365,'2015'!$F$10:$M$460,8,FALSE))*1000,#N/A)</f>
        <v>4.6893731048586131</v>
      </c>
      <c r="EG365" s="198">
        <f>IFERROR((VLOOKUP($A365,'1516'!$F$10:$S$408,12,FALSE)/VLOOKUP($A365,'2016'!$F$10:$M$460,8,FALSE))*1000,#N/A)</f>
        <v>5.3569552886803686</v>
      </c>
      <c r="EH365" s="198">
        <f>IFERROR((VLOOKUP($A365,'1617'!$F$10:$S$408,12,FALSE)/VLOOKUP($A365,'2017'!$F$10:$M$460,8,FALSE))*1000,#N/A)</f>
        <v>6.3475546305931321</v>
      </c>
      <c r="EI365" s="198">
        <f>IFERROR((VLOOKUP($A365,'1718'!$F$10:$S$408,12,FALSE)/VLOOKUP($A365,'2018'!$F$10:$N$460,9,FALSE))*1000,#N/A)</f>
        <v>7.1431024417047286</v>
      </c>
      <c r="EJ365" s="198">
        <f>IFERROR((VLOOKUP($A365,'1819'!$F$10:$S$408,12,FALSE)/VLOOKUP($A365,'2018'!$F$10:$N$460,9,FALSE))*1000,#N/A)</f>
        <v>7.6925718602974005</v>
      </c>
      <c r="EK365" s="198">
        <f>IFERROR((VLOOKUP($A365,'1920'!$F$10:$S$408,12,FALSE)/VLOOKUP($A365,'2019'!$F$10:$N$464,8,FALSE))*1000,#N/A)</f>
        <v>9.2811684073107052</v>
      </c>
      <c r="EL365" s="198">
        <f>IFERROR((VLOOKUP($A365,'20 21'!$F$10:$S$408,12,FALSE)/VLOOKUP($A365,'2020'!$F$10:$N$469,8,FALSE))*1000,#N/A)</f>
        <v>8.6722191365169241</v>
      </c>
      <c r="EM365" s="198">
        <f>IFERROR((VLOOKUP($A365,'21 22'!$F$10:$S$408,12,FALSE)/VLOOKUP($A365,'2021'!$F$10:$N$469,8,FALSE))*1000,#N/A)</f>
        <v>9.6277278562259312</v>
      </c>
      <c r="EN365" s="198">
        <f>IFERROR((VLOOKUP($A365,'22 23'!$F$10:$S$408,12,FALSE)/VLOOKUP($A365,'2022'!$F$10:$N$469,8,FALSE))*1000,#N/A)</f>
        <v>8.7926036353780006</v>
      </c>
      <c r="EO365" s="196" t="e">
        <f>IFERROR((VLOOKUP($A365,'23 24'!$F$7:$S$408,12,FALSE)/VLOOKUP($A365,'2023'!$C$7:$N$469,9,FALSE))*1000,#N/A)</f>
        <v>#N/A</v>
      </c>
    </row>
    <row r="366" spans="1:145" x14ac:dyDescent="0.3">
      <c r="A366" t="s">
        <v>1010</v>
      </c>
      <c r="B366" t="s">
        <v>1741</v>
      </c>
      <c r="C366" t="str">
        <f>IF(VLOOKUP($A366,'0910'!$F$10:$L$433,1,FALSE)=VLOOKUP($A366,'2010'!$C$5:$K$611,1,FALSE),VLOOKUP($A366,'0910'!$F$10:$L$433,1,FALSE),FALSE)</f>
        <v>Northamptonshire</v>
      </c>
      <c r="D366" t="str">
        <f>IF(VLOOKUP($A366,'1011'!$F$10:$L$433,1,FALSE)=VLOOKUP($A366,'2011'!$C$5:$K$611,1,FALSE),VLOOKUP($A366,'1011'!$F$10:$L$433,1,FALSE),FALSE)</f>
        <v>Northamptonshire</v>
      </c>
      <c r="E366" t="str">
        <f>IF(VLOOKUP(A366,'1112'!$F$10:$L$408,1,FALSE)=VLOOKUP(A366,'2012'!$F$10:$M$460,1,FALSE),VLOOKUP(A366,'1112'!$F$10:$L$408,1,FALSE),FALSE)</f>
        <v>Northamptonshire</v>
      </c>
      <c r="F366" t="str">
        <f>IF(VLOOKUP($A366,'1213'!$F$10:$L$408,1,FALSE)=VLOOKUP($A366,'2013'!$F$10:$M$460,1,FALSE),VLOOKUP($A366,'1213'!$F$10:$L$408,1,FALSE),FALSE)</f>
        <v>Northamptonshire</v>
      </c>
      <c r="G366" t="str">
        <f>IF(VLOOKUP($A366,'1314'!$F$10:$L$408,1,FALSE)=VLOOKUP($A366,'2014'!$F$10:$M$460,1,FALSE),VLOOKUP($A366,'1314'!$F$10:$L$408,1,FALSE),FALSE)</f>
        <v>Northamptonshire</v>
      </c>
      <c r="H366" t="str">
        <f>IF(VLOOKUP($A366,'1415'!$F$10:$L$408,1,FALSE)=VLOOKUP($A366,'2015'!$F$10:$M$460,1,FALSE),VLOOKUP($A366,'1415'!$F$10:$L$408,1,FALSE),FALSE)</f>
        <v>Northamptonshire</v>
      </c>
      <c r="I366" t="str">
        <f>IF(VLOOKUP($A366,'1516'!$F$10:$L$408,1,FALSE)=VLOOKUP($A366,'2015'!$F$10:$M$460,1,FALSE),VLOOKUP($A366,'1516'!$F$10:$L$408,1,FALSE),FALSE)</f>
        <v>Northamptonshire</v>
      </c>
      <c r="J366" t="str">
        <f>IF(VLOOKUP($A366,'1617'!$F$10:$L$408,1,FALSE)=VLOOKUP($A366,'2016'!$F$10:$M$460,1,FALSE),VLOOKUP($A366,'1617'!$F$10:$L$408,1,FALSE),FALSE)</f>
        <v>Northamptonshire</v>
      </c>
      <c r="K366" t="str">
        <f>IF(VLOOKUP($A366,'1718'!$F$10:$M$408,1,FALSE)=VLOOKUP($A366,'2017'!$F$10:$M$460,1,FALSE),VLOOKUP($A366,'1718'!$F$10:$M$408,1,FALSE),FALSE)</f>
        <v>Northamptonshire</v>
      </c>
      <c r="L366" t="str">
        <f>IF(VLOOKUP($A366,'1819'!$F$10:$M$408,1,FALSE)=VLOOKUP($A366,'2018'!$F$10:$M$460,1,FALSE),VLOOKUP($A366,'1819'!$F$10:$M$408,1,FALSE),FALSE)</f>
        <v>Northamptonshire</v>
      </c>
      <c r="M366" t="str">
        <f>IF(VLOOKUP($A366,'1920'!$F$10:$M$408,1,FALSE)=VLOOKUP($A366,'2019'!$F$10:$M$464,1,FALSE),VLOOKUP($A366,'1920'!$F$10:$M$408,1,FALSE),FALSE)</f>
        <v>Northamptonshire</v>
      </c>
      <c r="N366" t="str">
        <f>IF(VLOOKUP($A366,'20 21'!$F$10:$N$408,1,FALSE)=VLOOKUP($A366,'2020'!$F$10:$O$464,1,FALSE),VLOOKUP($A366,'20 21'!$F$10:$N$408,1,FALSE),FALSE)</f>
        <v>Northamptonshire</v>
      </c>
      <c r="O366" t="e">
        <f>IF(VLOOKUP($A366,'21 22'!$F$10:$N$408,1,FALSE)=VLOOKUP($A366,'2021'!$F$10:$O$464,1,FALSE),VLOOKUP($A366,'21 22'!$F$10:$N$408,1,FALSE),FALSE)</f>
        <v>#N/A</v>
      </c>
      <c r="P366" t="e">
        <f>IF(VLOOKUP($A366,'22 23'!$F$10:$N$408,1,FALSE)=VLOOKUP($A366,'2022'!$F$10:$O$464,1,FALSE),VLOOKUP($A366,'22 23'!$F$10:$N$408,1,FALSE),FALSE)</f>
        <v>#N/A</v>
      </c>
      <c r="Q366" t="e">
        <f>IF(VLOOKUP($A366,'23 24'!$F$7:$N$408,1,FALSE)=VLOOKUP($A366,'2023'!$C$7:$O$468,1,FALSE),VLOOKUP($A366,'23 24'!$F$7:$N$408,1,FALSE),FALSE)</f>
        <v>#N/A</v>
      </c>
      <c r="S366" s="196" t="e">
        <f>IFERROR((VLOOKUP($A366,'0910'!$F$10:$L$433,4,FALSE)/VLOOKUP($A366,'2010'!$C$5:$K$611,9,FALSE))*1000,#N/A)</f>
        <v>#N/A</v>
      </c>
      <c r="T366" s="196">
        <f>IFERROR((VLOOKUP($A366,'1011'!$F$10:$L$433,4,FALSE)/VLOOKUP($A366,'2011'!$C$5:$K$611,9,FALSE))*1000,#N/A)</f>
        <v>4.8291357859083135</v>
      </c>
      <c r="U366" s="196">
        <f>IFERROR((VLOOKUP($A366,'1112'!$F$10:$L$408,4,FALSE)/VLOOKUP($A366,'2012'!$F$10:$M$460,8,FALSE))*1000,#N/A)</f>
        <v>3.9973351099267158</v>
      </c>
      <c r="V366" s="196">
        <f>IFERROR((VLOOKUP($A366,'1213'!$F$10:$L$408,4,FALSE)/VLOOKUP($A366,'2013'!$F$10:$M$460,8,FALSE))*1000,#N/A)</f>
        <v>4.3340170713954871</v>
      </c>
      <c r="W366" s="196">
        <f>IFERROR((VLOOKUP($A366,'1314'!$F$10:$L$408,4,FALSE)/VLOOKUP($A366,'2014'!$F$10:$M$460,8,FALSE))*1000,#N/A)</f>
        <v>7.1124221566699442</v>
      </c>
      <c r="X366" s="196">
        <f>IFERROR((VLOOKUP($A366,'1415'!$F$10:$L$408,4,FALSE)/VLOOKUP($A366,'2015'!$F$10:$M$460,8,FALSE))*1000,#N/A)</f>
        <v>9.0531507560516573</v>
      </c>
      <c r="Y366" s="196">
        <f>IFERROR((VLOOKUP($A366,'1516'!$F$10:$L$408,4,FALSE)/VLOOKUP($A366,'2016'!$F$10:$M$460,8,FALSE))*1000,#N/A)</f>
        <v>9.0436790456032323</v>
      </c>
      <c r="Z366" s="196">
        <f>IFERROR((VLOOKUP($A366,'1617'!$F$10:$L$408,4,FALSE)/VLOOKUP($A366,'2017'!$F$10:$M$460,8,FALSE))*1000,#N/A)</f>
        <v>8.9285714285714288</v>
      </c>
      <c r="AA366" s="196">
        <f>IFERROR((VLOOKUP($A366,'1718'!$F$10:$L$408,4,FALSE)/VLOOKUP($A366,'2018'!$F$10:$N$460,9,FALSE))*1000,#N/A)</f>
        <v>8.1836639075433393</v>
      </c>
      <c r="AB366" s="196">
        <f>IFERROR((VLOOKUP($A366,'1819'!$F$10:$L$408,4,FALSE)/VLOOKUP($A366,'2018'!$F$10:$N$460,9,FALSE))*1000,#N/A)</f>
        <v>6.059659534593159</v>
      </c>
      <c r="AC366" s="196">
        <f>IFERROR((VLOOKUP($A366,'1920'!$F$10:$L$408,4,FALSE)/VLOOKUP($A366,'2019'!$F$10:$N$464,8,FALSE))*1000,#N/A)</f>
        <v>6.5039135313697409</v>
      </c>
      <c r="AD366" s="196">
        <f>IFERROR((VLOOKUP($A366,'20 21'!$F$10:$L$408,4,FALSE)/VLOOKUP($A366,'2020'!$F$10:$N$464,8,FALSE))*1000,#N/A)</f>
        <v>6.3430750796735937</v>
      </c>
      <c r="AE366" s="196" t="e">
        <f>IFERROR((VLOOKUP($A366,'21 22'!$F$10:$L$408,4,FALSE)/VLOOKUP($A366,'2021'!$F$10:$N$464,8,FALSE))*1000,#N/A)</f>
        <v>#N/A</v>
      </c>
      <c r="AF366" s="196" t="e">
        <f>IFERROR((VLOOKUP($A366,'22 23'!$F$10:$L$408,4,FALSE)/VLOOKUP($A366,'2022'!$F$10:$N$464,8,FALSE))*1000,#N/A)</f>
        <v>#N/A</v>
      </c>
      <c r="AG366" s="196" t="e">
        <f>IFERROR((VLOOKUP($A366,'23 24'!$F$7:$M$408,4,FALSE)/VLOOKUP($A366,'2023'!$C$7:$N$469,9,FALSE))*1000,#N/A)</f>
        <v>#N/A</v>
      </c>
      <c r="AI366" s="196" t="e">
        <f>IFERROR((VLOOKUP($A366,'0910'!$F$10:$L$433,5,FALSE)/VLOOKUP($A366,'2010'!$C$5:$K$611,9,FALSE))*1000,#N/A)</f>
        <v>#N/A</v>
      </c>
      <c r="AJ366" s="196">
        <f>IFERROR((VLOOKUP($A366,'1011'!$F$10:$L$433,5,FALSE)/VLOOKUP($A366,'2011'!$C$5:$K$611,9,FALSE))*1000,#N/A)</f>
        <v>0.87192729467788999</v>
      </c>
      <c r="AK366" s="196">
        <f>IFERROR((VLOOKUP($A366,'1112'!$F$10:$L$408,5,FALSE)/VLOOKUP($A366,'2012'!$F$10:$M$460,8,FALSE))*1000,#N/A)</f>
        <v>0.86608927381745504</v>
      </c>
      <c r="AL366" s="196">
        <f>IFERROR((VLOOKUP($A366,'1213'!$F$10:$L$408,5,FALSE)/VLOOKUP($A366,'2013'!$F$10:$M$460,8,FALSE))*1000,#N/A)</f>
        <v>1.4226162906107325</v>
      </c>
      <c r="AM366" s="196">
        <f>IFERROR((VLOOKUP($A366,'1314'!$F$10:$L$408,5,FALSE)/VLOOKUP($A366,'2014'!$F$10:$M$460,8,FALSE))*1000,#N/A)</f>
        <v>1.6060308095706326</v>
      </c>
      <c r="AN366" s="196">
        <f>IFERROR((VLOOKUP($A366,'1415'!$F$10:$L$408,5,FALSE)/VLOOKUP($A366,'2015'!$F$10:$M$460,8,FALSE))*1000,#N/A)</f>
        <v>2.1740541242131224</v>
      </c>
      <c r="AO366" s="196">
        <f>IFERROR((VLOOKUP($A366,'1516'!$F$10:$L$408,5,FALSE)/VLOOKUP($A366,'2016'!$F$10:$M$460,8,FALSE))*1000,#N/A)</f>
        <v>2.24488486947598</v>
      </c>
      <c r="AP366" s="196">
        <f>IFERROR((VLOOKUP($A366,'1617'!$F$10:$L$408,5,FALSE)/VLOOKUP($A366,'2017'!$F$10:$M$460,8,FALSE))*1000,#N/A)</f>
        <v>2.0263424518743669</v>
      </c>
      <c r="AQ366" s="196">
        <f>IFERROR((VLOOKUP($A366,'1718'!$F$10:$L$408,5,FALSE)/VLOOKUP($A366,'2018'!$F$10:$N$460,9,FALSE))*1000,#N/A)</f>
        <v>1.5930032797126348</v>
      </c>
      <c r="AR366" s="196">
        <f>IFERROR((VLOOKUP($A366,'1819'!$F$10:$L$408,5,FALSE)/VLOOKUP($A366,'2018'!$F$10:$N$460,9,FALSE))*1000,#N/A)</f>
        <v>1.9990629392472279</v>
      </c>
      <c r="AS366" s="196">
        <f>IFERROR((VLOOKUP($A366,'1920'!$F$10:$L$408,5,FALSE)/VLOOKUP($A366,'2019'!$F$10:$N$464,8,FALSE))*1000,#N/A)</f>
        <v>1.4795632677997514</v>
      </c>
      <c r="AT366" s="196">
        <f>IFERROR((VLOOKUP($A366,'20 21'!$F$10:$L$408,5,FALSE)/VLOOKUP($A366,'2020'!$F$10:$N$464,8,FALSE))*1000,#N/A)</f>
        <v>1.3894354936427871</v>
      </c>
      <c r="AU366" s="196" t="e">
        <f>IFERROR((VLOOKUP($A366,'21 22'!$F$10:$L$408,5,FALSE)/VLOOKUP($A366,'2021'!$F$10:$N$464,8,FALSE))*1000,#N/A)</f>
        <v>#N/A</v>
      </c>
      <c r="AV366" s="196" t="e">
        <f>IFERROR((VLOOKUP($A366,'22 23'!$F$10:$L$408,5,FALSE)/VLOOKUP($A366,'2022'!$F$10:$N$464,8,FALSE))*1000,#N/A)</f>
        <v>#N/A</v>
      </c>
      <c r="AW366" s="196" t="e">
        <f>IFERROR((VLOOKUP($A366,'23 24'!$F$7:$M$408,5,FALSE)/VLOOKUP($A366,'2023'!$C$7:$N$469,9,FALSE))*1000,#N/A)</f>
        <v>#N/A</v>
      </c>
      <c r="AY366" s="196" t="e">
        <f>IFERROR((VLOOKUP($A366,'0910'!$F$10:$L$433,6,FALSE)/VLOOKUP($A366,'2010'!$C$5:$K$611,9,FALSE))*1000,#N/A)</f>
        <v>#N/A</v>
      </c>
      <c r="AZ366" s="196">
        <f>IFERROR((VLOOKUP($A366,'1011'!$F$10:$L$433,6,FALSE)/VLOOKUP($A366,'2011'!$C$5:$K$611,9,FALSE))*1000,#N/A)</f>
        <v>0.2682853214393508</v>
      </c>
      <c r="BA366" s="196">
        <f>IFERROR((VLOOKUP($A366,'1112'!$F$10:$L$408,6,FALSE)/VLOOKUP($A366,'2012'!$F$10:$M$460,8,FALSE))*1000,#N/A)</f>
        <v>6.6622251832111928E-2</v>
      </c>
      <c r="BB366" s="196">
        <f>IFERROR((VLOOKUP($A366,'1213'!$F$10:$L$408,6,FALSE)/VLOOKUP($A366,'2013'!$F$10:$M$460,8,FALSE))*1000,#N/A)</f>
        <v>0.16542049890822472</v>
      </c>
      <c r="BC366" s="196">
        <f>IFERROR((VLOOKUP($A366,'1314'!$F$10:$L$408,6,FALSE)/VLOOKUP($A366,'2014'!$F$10:$M$460,8,FALSE))*1000,#N/A)</f>
        <v>3.2776138970829233E-2</v>
      </c>
      <c r="BD366" s="196">
        <f>IFERROR((VLOOKUP($A366,'1415'!$F$10:$L$408,6,FALSE)/VLOOKUP($A366,'2015'!$F$10:$M$460,8,FALSE))*1000,#N/A)</f>
        <v>0.16224284509053152</v>
      </c>
      <c r="BE366" s="196">
        <f>IFERROR((VLOOKUP($A366,'1516'!$F$10:$L$408,6,FALSE)/VLOOKUP($A366,'2016'!$F$10:$M$460,8,FALSE))*1000,#N/A)</f>
        <v>0</v>
      </c>
      <c r="BF366" s="196">
        <f>IFERROR((VLOOKUP($A366,'1617'!$F$10:$L$408,6,FALSE)/VLOOKUP($A366,'2017'!$F$10:$M$460,8,FALSE))*1000,#N/A)</f>
        <v>3.1661600810536983E-2</v>
      </c>
      <c r="BG366" s="196">
        <f>IFERROR((VLOOKUP($A366,'1718'!$F$10:$L$408,6,FALSE)/VLOOKUP($A366,'2018'!$F$10:$N$460,9,FALSE))*1000,#N/A)</f>
        <v>6.2470716851475872E-2</v>
      </c>
      <c r="BH366" s="196">
        <f>IFERROR((VLOOKUP($A366,'1819'!$F$10:$L$408,6,FALSE)/VLOOKUP($A366,'2018'!$F$10:$N$460,9,FALSE))*1000,#N/A)</f>
        <v>0</v>
      </c>
      <c r="BI366" s="196">
        <f>IFERROR((VLOOKUP($A366,'1920'!$F$10:$L$408,6,FALSE)/VLOOKUP($A366,'2019'!$F$10:$N$464,8,FALSE))*1000,#N/A)</f>
        <v>0</v>
      </c>
      <c r="BJ366" s="196">
        <f>IFERROR((VLOOKUP($A366,'20 21'!$F$10:$L$408,6,FALSE)/VLOOKUP($A366,'2020'!$F$10:$N$469,8,FALSE))*1000,#N/A)</f>
        <v>0</v>
      </c>
      <c r="BK366" s="196" t="e">
        <f>IFERROR((VLOOKUP($A366,'21 22'!$F$10:$L$408,6,FALSE)/VLOOKUP($A366,'2021'!$F$10:$N$469,8,FALSE))*1000,#N/A)</f>
        <v>#N/A</v>
      </c>
      <c r="BL366" s="196" t="e">
        <f>IFERROR((VLOOKUP($A366,'22 23'!$F$10:$L$408,6,FALSE)/VLOOKUP($A366,'2022'!$F$10:$N$469,8,FALSE))*1000,#N/A)</f>
        <v>#N/A</v>
      </c>
      <c r="BM366" s="196" t="e">
        <f>IFERROR((VLOOKUP($A366,'23 24'!$F$7:$M$408,6,FALSE)/VLOOKUP($A366,'2023'!$C$7:$N$469,9,FALSE))*1000,#N/A)</f>
        <v>#N/A</v>
      </c>
      <c r="BO366" s="196" t="e">
        <f>IFERROR((VLOOKUP($A366,'0910'!$F$10:$L$433,7,FALSE)/VLOOKUP($A366,'2010'!$C$5:$K$611,9,FALSE))*1000,#N/A)</f>
        <v>#N/A</v>
      </c>
      <c r="BP366" s="196">
        <f>IFERROR((VLOOKUP($A366,'1011'!$F$10:$L$433,7,FALSE)/VLOOKUP($A366,'2011'!$C$5:$K$611,9,FALSE))*1000,#N/A)</f>
        <v>5.9693484020255543</v>
      </c>
      <c r="BQ366" s="196">
        <f>IFERROR((VLOOKUP($A366,'1112'!$F$10:$L$408,7,FALSE)/VLOOKUP($A366,'2012'!$F$10:$M$460,8,FALSE))*1000,#N/A)</f>
        <v>4.9300466355762822</v>
      </c>
      <c r="BR366" s="196">
        <f>IFERROR((VLOOKUP($A366,'1213'!$F$10:$L$408,7,FALSE)/VLOOKUP($A366,'2013'!$F$10:$M$460,8,FALSE))*1000,#N/A)</f>
        <v>5.9220538609144446</v>
      </c>
      <c r="BS366" s="196">
        <f>IFERROR((VLOOKUP($A366,'1314'!$F$10:$L$408,7,FALSE)/VLOOKUP($A366,'2014'!$F$10:$M$460,8,FALSE))*1000,#N/A)</f>
        <v>8.7512291052114062</v>
      </c>
      <c r="BT366" s="196">
        <f>IFERROR((VLOOKUP($A366,'1415'!$F$10:$L$408,7,FALSE)/VLOOKUP($A366,'2015'!$F$10:$M$460,8,FALSE))*1000,#N/A)</f>
        <v>11.389447725355311</v>
      </c>
      <c r="BU366" s="196">
        <f>IFERROR((VLOOKUP($A366,'1516'!$F$10:$L$408,7,FALSE)/VLOOKUP($A366,'2016'!$F$10:$M$460,8,FALSE))*1000,#N/A)</f>
        <v>11.320633698928869</v>
      </c>
      <c r="BV366" s="196">
        <f>IFERROR((VLOOKUP($A366,'1617'!$F$10:$L$408,7,FALSE)/VLOOKUP($A366,'2017'!$F$10:$M$460,8,FALSE))*1000,#N/A)</f>
        <v>10.986575481256331</v>
      </c>
      <c r="BW366" s="196">
        <f>IFERROR((VLOOKUP($A366,'1718'!$F$10:$L$408,7,FALSE)/VLOOKUP($A366,'2018'!$F$10:$N$460,9,FALSE))*1000,#N/A)</f>
        <v>9.8391379041074494</v>
      </c>
      <c r="BX366" s="196">
        <f>IFERROR((VLOOKUP($A366,'1819'!$F$10:$L$408,7,FALSE)/VLOOKUP($A366,'2018'!$F$10:$N$460,9,FALSE))*1000,#N/A)</f>
        <v>8.0587224738403886</v>
      </c>
      <c r="BY366" s="196">
        <f>IFERROR((VLOOKUP($A366,'1920'!$F$10:$L$408,7,FALSE)/VLOOKUP($A366,'2019'!$F$10:$N$464,8,FALSE))*1000,#N/A)</f>
        <v>8.01430103391532</v>
      </c>
      <c r="BZ366" s="196">
        <f>IFERROR((VLOOKUP($A366,'20 21'!$F$10:$L$408,7,FALSE)/VLOOKUP($A366,'2020'!$F$10:$N$469,8,FALSE))*1000,#N/A)</f>
        <v>7.7325105733163815</v>
      </c>
      <c r="CA366" s="196" t="e">
        <f>IFERROR((VLOOKUP($A366,'21 22'!$F$10:$L$408,7,FALSE)/VLOOKUP($A366,'2021'!$F$10:$N$469,8,FALSE))*1000,#N/A)</f>
        <v>#N/A</v>
      </c>
      <c r="CB366" s="196" t="e">
        <f>IFERROR((VLOOKUP($A366,'22 23'!$F$10:$L$408,7,FALSE)/VLOOKUP($A366,'2022'!$F$10:$N$469,8,FALSE))*1000,#N/A)</f>
        <v>#N/A</v>
      </c>
      <c r="CC366" s="196" t="e">
        <f>IFERROR((VLOOKUP($A366,'23 24'!$F$7:$M$408,7,FALSE)/VLOOKUP($A366,'2023'!$C$7:$N$469,9,FALSE))*1000,#N/A)</f>
        <v>#N/A</v>
      </c>
      <c r="CE366" s="198" t="e">
        <f>IFERROR((VLOOKUP($A366,'0910'!$F$10:$S$433,9,FALSE)/VLOOKUP($A366,'2010'!$C$5:$K$611,9,FALSE))*1000,#N/A)</f>
        <v>#N/A</v>
      </c>
      <c r="CF366" s="198">
        <f>IFERROR((VLOOKUP($A366,'1011'!$F$10:$S$433,10,FALSE)/VLOOKUP($A366,'2011'!$C$5:$K$611,9,FALSE))*1000,#N/A)</f>
        <v>4.6949931251886374</v>
      </c>
      <c r="CG366" s="198">
        <f>IFERROR((VLOOKUP($A366,'1112'!$F$10:$S$408,9,FALSE)/VLOOKUP($A366,'2012'!$F$10:$M$460,8,FALSE))*1000,#N/A)</f>
        <v>4.1972018654230512</v>
      </c>
      <c r="CH366" s="198">
        <f>IFERROR((VLOOKUP($A366,'1213'!$F$10:$S$408,9,FALSE)/VLOOKUP($A366,'2013'!$F$10:$M$460,8,FALSE))*1000,#N/A)</f>
        <v>4.6648580692119364</v>
      </c>
      <c r="CI366" s="198">
        <f>IFERROR((VLOOKUP($A366,'1314'!$F$10:$S$408,9,FALSE)/VLOOKUP($A366,'2014'!$F$10:$M$460,8,FALSE))*1000,#N/A)</f>
        <v>5.8669288757784335</v>
      </c>
      <c r="CJ366" s="198">
        <f>IFERROR((VLOOKUP($A366,'1415'!$F$10:$S$408,9,FALSE)/VLOOKUP($A366,'2015'!$F$10:$M$460,8,FALSE))*1000,#N/A)</f>
        <v>6.8790966318385358</v>
      </c>
      <c r="CK366" s="198">
        <f>IFERROR((VLOOKUP($A366,'1516'!$F$10:$S$408,9,FALSE)/VLOOKUP($A366,'2016'!$F$10:$M$460,8,FALSE))*1000,#N/A)</f>
        <v>8.145725097812841</v>
      </c>
      <c r="CL366" s="198">
        <f>IFERROR((VLOOKUP($A366,'1617'!$F$10:$S$408,9,FALSE)/VLOOKUP($A366,'2017'!$F$10:$M$460,8,FALSE))*1000,#N/A)</f>
        <v>8.4219858156028362</v>
      </c>
      <c r="CM366" s="198">
        <f>IFERROR((VLOOKUP($A366,'1718'!$F$10:$S$408,9,FALSE)/VLOOKUP($A366,'2018'!$F$10:$N$460,9,FALSE))*1000,#N/A)</f>
        <v>9.5267843198500692</v>
      </c>
      <c r="CN366" s="198">
        <f>IFERROR((VLOOKUP($A366,'1819'!$F$10:$S$408,9,FALSE)/VLOOKUP($A366,'2018'!$F$10:$N$460,9,FALSE))*1000,#N/A)</f>
        <v>9.3393721692956415</v>
      </c>
      <c r="CO366" s="198">
        <f>IFERROR((VLOOKUP($A366,'1920'!$F$10:$S$408,9,FALSE)/VLOOKUP($A366,'2019'!$F$10:$N$464,8,FALSE))*1000,#N/A)</f>
        <v>7.027925522048819</v>
      </c>
      <c r="CP366" s="198">
        <f>IFERROR((VLOOKUP($A366,'20 21'!$F$10:$S$408,9,FALSE)/VLOOKUP($A366,'2020'!$F$10:$N$469,8,FALSE))*1000,#N/A)</f>
        <v>6.3732801991006101</v>
      </c>
      <c r="CQ366" s="198" t="e">
        <f>IFERROR((VLOOKUP($A366,'21 22'!$F$10:$S$408,9,FALSE)/VLOOKUP($A366,'2021'!$F$10:$N$469,8,FALSE))*1000,#N/A)</f>
        <v>#N/A</v>
      </c>
      <c r="CR366" s="198" t="e">
        <f>IFERROR((VLOOKUP($A366,'22 23'!$F$10:$S$408,9,FALSE)/VLOOKUP($A366,'2022'!$F$10:$N$469,8,FALSE))*1000,#N/A)</f>
        <v>#N/A</v>
      </c>
      <c r="CS366" s="196" t="e">
        <f>IFERROR((VLOOKUP($A366,'23 24'!$F$7:$S$408,9,FALSE)/VLOOKUP($A366,'2023'!$C$7:$N$469,9,FALSE))*1000,#N/A)</f>
        <v>#N/A</v>
      </c>
      <c r="CU366" s="198" t="e">
        <f>IFERROR((VLOOKUP($A366,'0910'!$F$10:$S$433,10,FALSE)/VLOOKUP($A366,'2010'!$C$5:$K$611,9,FALSE))*1000,#N/A)</f>
        <v>#N/A</v>
      </c>
      <c r="CV366" s="198">
        <f>IFERROR((VLOOKUP($A366,'1011'!$F$10:$S$433,11,FALSE)/VLOOKUP($A366,'2011'!$C$5:$K$611,9,FALSE))*1000,#N/A)</f>
        <v>1.2408196116569972</v>
      </c>
      <c r="CW366" s="198">
        <f>IFERROR((VLOOKUP($A366,'1112'!$F$10:$S$408,10,FALSE)/VLOOKUP($A366,'2012'!$F$10:$M$460,8,FALSE))*1000,#N/A)</f>
        <v>0.83277814790139904</v>
      </c>
      <c r="CX366" s="198">
        <f>IFERROR((VLOOKUP($A366,'1213'!$F$10:$S$408,10,FALSE)/VLOOKUP($A366,'2013'!$F$10:$M$460,8,FALSE))*1000,#N/A)</f>
        <v>1.2241116919208628</v>
      </c>
      <c r="CY366" s="198">
        <f>IFERROR((VLOOKUP($A366,'1314'!$F$10:$S$408,10,FALSE)/VLOOKUP($A366,'2014'!$F$10:$M$460,8,FALSE))*1000,#N/A)</f>
        <v>1.1143887250081941</v>
      </c>
      <c r="CZ366" s="198">
        <f>IFERROR((VLOOKUP($A366,'1415'!$F$10:$S$408,10,FALSE)/VLOOKUP($A366,'2015'!$F$10:$M$460,8,FALSE))*1000,#N/A)</f>
        <v>1.7522227269777402</v>
      </c>
      <c r="DA366" s="198">
        <f>IFERROR((VLOOKUP($A366,'1516'!$F$10:$S$408,10,FALSE)/VLOOKUP($A366,'2016'!$F$10:$M$460,8,FALSE))*1000,#N/A)</f>
        <v>2.1486755179270092</v>
      </c>
      <c r="DB366" s="198">
        <f>IFERROR((VLOOKUP($A366,'1617'!$F$10:$S$408,10,FALSE)/VLOOKUP($A366,'2017'!$F$10:$M$460,8,FALSE))*1000,#N/A)</f>
        <v>2.4062816616008109</v>
      </c>
      <c r="DC366" s="198">
        <f>IFERROR((VLOOKUP($A366,'1718'!$F$10:$S$408,10,FALSE)/VLOOKUP($A366,'2018'!$F$10:$N$460,9,FALSE))*1000,#N/A)</f>
        <v>1.905356863970014</v>
      </c>
      <c r="DD366" s="198">
        <f>IFERROR((VLOOKUP($A366,'1819'!$F$10:$S$408,10,FALSE)/VLOOKUP($A366,'2018'!$F$10:$N$460,9,FALSE))*1000,#N/A)</f>
        <v>2.4675933156332968</v>
      </c>
      <c r="DE366" s="198">
        <f>IFERROR((VLOOKUP($A366,'1920'!$F$10:$S$408,10,FALSE)/VLOOKUP($A366,'2019'!$F$10:$N$464,8,FALSE))*1000,#N/A)</f>
        <v>1.5412117372914078</v>
      </c>
      <c r="DF366" s="198">
        <f>IFERROR((VLOOKUP($A366,'20 21'!$F$10:$S$408,10,FALSE)/VLOOKUP($A366,'2020'!$F$10:$N$469,8,FALSE))*1000,#N/A)</f>
        <v>1.5404610907778729</v>
      </c>
      <c r="DG366" s="198" t="e">
        <f>IFERROR((VLOOKUP($A366,'21 22'!$F$10:$S$408,10,FALSE)/VLOOKUP($A366,'2021'!$F$10:$N$469,8,FALSE))*1000,#N/A)</f>
        <v>#N/A</v>
      </c>
      <c r="DH366" s="198" t="e">
        <f>IFERROR((VLOOKUP($A366,'22 23'!$F$10:$S$408,10,FALSE)/VLOOKUP($A366,'2022'!$F$10:$N$469,8,FALSE))*1000,#N/A)</f>
        <v>#N/A</v>
      </c>
      <c r="DI366" s="196" t="e">
        <f>IFERROR((VLOOKUP($A366,'23 24'!$F$7:$S$408,10,FALSE)/VLOOKUP($A366,'2023'!$C$7:$N$469,9,FALSE))*1000,#N/A)</f>
        <v>#N/A</v>
      </c>
      <c r="DK366" s="198" t="e">
        <f>IFERROR((VLOOKUP($A366,'0910'!$F$10:$S$433,11,FALSE)/VLOOKUP($A366,'2010'!$C$5:$K$611,9,FALSE))*1000,#N/A)</f>
        <v>#N/A</v>
      </c>
      <c r="DL366" s="198">
        <f>IFERROR((VLOOKUP($A366,'1011'!$F$10:$S$433,12,FALSE)/VLOOKUP($A366,'2011'!$C$5:$K$611,9,FALSE))*1000,#N/A)</f>
        <v>0.1341426607196754</v>
      </c>
      <c r="DM366" s="198">
        <f>IFERROR((VLOOKUP($A366,'1112'!$F$10:$S$408,11,FALSE)/VLOOKUP($A366,'2012'!$F$10:$M$460,8,FALSE))*1000,#N/A)</f>
        <v>0.13324450366422386</v>
      </c>
      <c r="DN366" s="198">
        <f>IFERROR((VLOOKUP($A366,'1213'!$F$10:$S$408,11,FALSE)/VLOOKUP($A366,'2013'!$F$10:$M$460,8,FALSE))*1000,#N/A)</f>
        <v>3.3084099781644942E-2</v>
      </c>
      <c r="DO366" s="198">
        <f>IFERROR((VLOOKUP($A366,'1314'!$F$10:$S$408,11,FALSE)/VLOOKUP($A366,'2014'!$F$10:$M$460,8,FALSE))*1000,#N/A)</f>
        <v>0</v>
      </c>
      <c r="DP366" s="198">
        <f>IFERROR((VLOOKUP($A366,'1415'!$F$10:$S$408,11,FALSE)/VLOOKUP($A366,'2015'!$F$10:$M$460,8,FALSE))*1000,#N/A)</f>
        <v>3.2448569018106298E-2</v>
      </c>
      <c r="DQ366" s="198">
        <f>IFERROR((VLOOKUP($A366,'1516'!$F$10:$S$408,11,FALSE)/VLOOKUP($A366,'2016'!$F$10:$M$460,8,FALSE))*1000,#N/A)</f>
        <v>0.12827913539862743</v>
      </c>
      <c r="DR366" s="198">
        <f>IFERROR((VLOOKUP($A366,'1617'!$F$10:$S$408,11,FALSE)/VLOOKUP($A366,'2017'!$F$10:$M$460,8,FALSE))*1000,#N/A)</f>
        <v>0</v>
      </c>
      <c r="DS366" s="198">
        <f>IFERROR((VLOOKUP($A366,'1718'!$F$10:$S$408,11,FALSE)/VLOOKUP($A366,'2018'!$F$10:$N$460,9,FALSE))*1000,#N/A)</f>
        <v>9.3706075277213807E-2</v>
      </c>
      <c r="DT366" s="198">
        <f>IFERROR((VLOOKUP($A366,'1819'!$F$10:$S$408,11,FALSE)/VLOOKUP($A366,'2018'!$F$10:$N$460,9,FALSE))*1000,#N/A)</f>
        <v>0</v>
      </c>
      <c r="DU366" s="198">
        <f>IFERROR((VLOOKUP($A366,'1920'!$F$10:$S$408,11,FALSE)/VLOOKUP($A366,'2019'!$F$10:$N$464,8,FALSE))*1000,#N/A)</f>
        <v>0</v>
      </c>
      <c r="DV366" s="198">
        <f>IFERROR((VLOOKUP($A366,'20 21'!$F$10:$S$408,11,FALSE)/VLOOKUP($A366,'2020'!$F$10:$N$469,8,FALSE))*1000,#N/A)</f>
        <v>0</v>
      </c>
      <c r="DW366" s="198" t="e">
        <f>IFERROR((VLOOKUP($A366,'21 22'!$F$10:$S$408,11,FALSE)/VLOOKUP($A366,'2021'!$F$10:$N$469,8,FALSE))*1000,#N/A)</f>
        <v>#N/A</v>
      </c>
      <c r="DX366" s="198" t="e">
        <f>IFERROR((VLOOKUP($A366,'22 23'!$F$10:$S$408,11,FALSE)/VLOOKUP($A366,'2022'!$F$10:$N$464,8,FALSE))*1000,#N/A)</f>
        <v>#N/A</v>
      </c>
      <c r="DY366" s="196" t="e">
        <f>IFERROR((VLOOKUP($A366,'23 24'!$F$7:$S$408,11,FALSE)/VLOOKUP($A366,'2023'!$C$7:$N$469,9,FALSE))*1000,#N/A)</f>
        <v>#N/A</v>
      </c>
      <c r="EA366" s="198" t="e">
        <f>IFERROR((VLOOKUP($A366,'0910'!$F$10:$S$433,12,FALSE)/VLOOKUP($A366,'2010'!$C$5:$K$611,9,FALSE))*1000,#N/A)</f>
        <v>#N/A</v>
      </c>
      <c r="EB366" s="198">
        <f>IFERROR((VLOOKUP($A366,'1011'!$F$10:$S$433,13,FALSE)/VLOOKUP($A366,'2011'!$C$5:$K$611,9,FALSE))*1000,#N/A)</f>
        <v>6.0364197323853919</v>
      </c>
      <c r="EC366" s="198">
        <f>IFERROR((VLOOKUP($A366,'1112'!$F$10:$S$408,12,FALSE)/VLOOKUP($A366,'2012'!$F$10:$M$460,8,FALSE))*1000,#N/A)</f>
        <v>5.1632245169886746</v>
      </c>
      <c r="ED366" s="198">
        <f>IFERROR((VLOOKUP($A366,'1213'!$F$10:$S$408,12,FALSE)/VLOOKUP($A366,'2013'!$F$10:$M$460,8,FALSE))*1000,#N/A)</f>
        <v>5.9551379606960895</v>
      </c>
      <c r="EE366" s="198">
        <f>IFERROR((VLOOKUP($A366,'1314'!$F$10:$S$408,12,FALSE)/VLOOKUP($A366,'2014'!$F$10:$M$460,8,FALSE))*1000,#N/A)</f>
        <v>6.9813176007866273</v>
      </c>
      <c r="EF366" s="198">
        <f>IFERROR((VLOOKUP($A366,'1415'!$F$10:$S$408,12,FALSE)/VLOOKUP($A366,'2015'!$F$10:$M$460,8,FALSE))*1000,#N/A)</f>
        <v>8.6313193588162758</v>
      </c>
      <c r="EG366" s="198">
        <f>IFERROR((VLOOKUP($A366,'1516'!$F$10:$S$408,12,FALSE)/VLOOKUP($A366,'2016'!$F$10:$M$460,8,FALSE))*1000,#N/A)</f>
        <v>10.422679751138476</v>
      </c>
      <c r="EH366" s="198">
        <f>IFERROR((VLOOKUP($A366,'1617'!$F$10:$S$408,12,FALSE)/VLOOKUP($A366,'2017'!$F$10:$M$460,8,FALSE))*1000,#N/A)</f>
        <v>10.828267477203648</v>
      </c>
      <c r="EI366" s="198">
        <f>IFERROR((VLOOKUP($A366,'1718'!$F$10:$S$408,12,FALSE)/VLOOKUP($A366,'2018'!$F$10:$N$460,9,FALSE))*1000,#N/A)</f>
        <v>11.525847259097297</v>
      </c>
      <c r="EJ366" s="198">
        <f>IFERROR((VLOOKUP($A366,'1819'!$F$10:$S$408,12,FALSE)/VLOOKUP($A366,'2018'!$F$10:$N$460,9,FALSE))*1000,#N/A)</f>
        <v>11.80696548492894</v>
      </c>
      <c r="EK366" s="198">
        <f>IFERROR((VLOOKUP($A366,'1920'!$F$10:$S$408,12,FALSE)/VLOOKUP($A366,'2019'!$F$10:$N$464,8,FALSE))*1000,#N/A)</f>
        <v>8.5999614940860543</v>
      </c>
      <c r="EL366" s="198">
        <f>IFERROR((VLOOKUP($A366,'20 21'!$F$10:$S$408,12,FALSE)/VLOOKUP($A366,'2020'!$F$10:$N$469,8,FALSE))*1000,#N/A)</f>
        <v>7.9137412898784838</v>
      </c>
      <c r="EM366" s="198" t="e">
        <f>IFERROR((VLOOKUP($A366,'21 22'!$F$10:$S$408,12,FALSE)/VLOOKUP($A366,'2021'!$F$10:$N$469,8,FALSE))*1000,#N/A)</f>
        <v>#N/A</v>
      </c>
      <c r="EN366" s="198" t="e">
        <f>IFERROR((VLOOKUP($A366,'22 23'!$F$10:$S$408,12,FALSE)/VLOOKUP($A366,'2022'!$F$10:$N$469,8,FALSE))*1000,#N/A)</f>
        <v>#N/A</v>
      </c>
      <c r="EO366" s="196" t="e">
        <f>IFERROR((VLOOKUP($A366,'23 24'!$F$7:$S$408,12,FALSE)/VLOOKUP($A366,'2023'!$C$7:$N$469,9,FALSE))*1000,#N/A)</f>
        <v>#N/A</v>
      </c>
    </row>
    <row r="367" spans="1:145" x14ac:dyDescent="0.3">
      <c r="A367" t="s">
        <v>1070</v>
      </c>
      <c r="B367" t="s">
        <v>1741</v>
      </c>
      <c r="C367" t="str">
        <f>IF(VLOOKUP($A367,'0910'!$F$10:$L$433,1,FALSE)=VLOOKUP($A367,'2010'!$C$5:$K$611,1,FALSE),VLOOKUP($A367,'0910'!$F$10:$L$433,1,FALSE),FALSE)</f>
        <v>Nottinghamshire</v>
      </c>
      <c r="D367" t="str">
        <f>IF(VLOOKUP($A367,'1011'!$F$10:$L$433,1,FALSE)=VLOOKUP($A367,'2011'!$C$5:$K$611,1,FALSE),VLOOKUP($A367,'1011'!$F$10:$L$433,1,FALSE),FALSE)</f>
        <v>Nottinghamshire</v>
      </c>
      <c r="E367" t="str">
        <f>IF(VLOOKUP(A367,'1112'!$F$10:$L$408,1,FALSE)=VLOOKUP(A367,'2012'!$F$10:$M$460,1,FALSE),VLOOKUP(A367,'1112'!$F$10:$L$408,1,FALSE),FALSE)</f>
        <v>Nottinghamshire</v>
      </c>
      <c r="F367" t="str">
        <f>IF(VLOOKUP($A367,'1213'!$F$10:$L$408,1,FALSE)=VLOOKUP($A367,'2013'!$F$10:$M$460,1,FALSE),VLOOKUP($A367,'1213'!$F$10:$L$408,1,FALSE),FALSE)</f>
        <v>Nottinghamshire</v>
      </c>
      <c r="G367" t="str">
        <f>IF(VLOOKUP($A367,'1314'!$F$10:$L$408,1,FALSE)=VLOOKUP($A367,'2014'!$F$10:$M$460,1,FALSE),VLOOKUP($A367,'1314'!$F$10:$L$408,1,FALSE),FALSE)</f>
        <v>Nottinghamshire</v>
      </c>
      <c r="H367" t="str">
        <f>IF(VLOOKUP($A367,'1415'!$F$10:$L$408,1,FALSE)=VLOOKUP($A367,'2015'!$F$10:$M$460,1,FALSE),VLOOKUP($A367,'1415'!$F$10:$L$408,1,FALSE),FALSE)</f>
        <v>Nottinghamshire</v>
      </c>
      <c r="I367" t="str">
        <f>IF(VLOOKUP($A367,'1516'!$F$10:$L$408,1,FALSE)=VLOOKUP($A367,'2015'!$F$10:$M$460,1,FALSE),VLOOKUP($A367,'1516'!$F$10:$L$408,1,FALSE),FALSE)</f>
        <v>Nottinghamshire</v>
      </c>
      <c r="J367" t="str">
        <f>IF(VLOOKUP($A367,'1617'!$F$10:$L$408,1,FALSE)=VLOOKUP($A367,'2016'!$F$10:$M$460,1,FALSE),VLOOKUP($A367,'1617'!$F$10:$L$408,1,FALSE),FALSE)</f>
        <v>Nottinghamshire</v>
      </c>
      <c r="K367" t="str">
        <f>IF(VLOOKUP($A367,'1718'!$F$10:$M$408,1,FALSE)=VLOOKUP($A367,'2017'!$F$10:$M$460,1,FALSE),VLOOKUP($A367,'1718'!$F$10:$M$408,1,FALSE),FALSE)</f>
        <v>Nottinghamshire</v>
      </c>
      <c r="L367" t="str">
        <f>IF(VLOOKUP($A367,'1819'!$F$10:$M$408,1,FALSE)=VLOOKUP($A367,'2018'!$F$10:$M$460,1,FALSE),VLOOKUP($A367,'1819'!$F$10:$M$408,1,FALSE),FALSE)</f>
        <v>Nottinghamshire</v>
      </c>
      <c r="M367" t="str">
        <f>IF(VLOOKUP($A367,'1920'!$F$10:$M$408,1,FALSE)=VLOOKUP($A367,'2019'!$F$10:$M$464,1,FALSE),VLOOKUP($A367,'1920'!$F$10:$M$408,1,FALSE),FALSE)</f>
        <v>Nottinghamshire</v>
      </c>
      <c r="N367" t="str">
        <f>IF(VLOOKUP($A367,'20 21'!$F$10:$N$408,1,FALSE)=VLOOKUP($A367,'2020'!$F$10:$O$464,1,FALSE),VLOOKUP($A367,'20 21'!$F$10:$N$408,1,FALSE),FALSE)</f>
        <v>Nottinghamshire</v>
      </c>
      <c r="O367" t="str">
        <f>IF(VLOOKUP($A367,'21 22'!$F$10:$N$408,1,FALSE)=VLOOKUP($A367,'2021'!$F$10:$O$464,1,FALSE),VLOOKUP($A367,'21 22'!$F$10:$N$408,1,FALSE),FALSE)</f>
        <v>Nottinghamshire</v>
      </c>
      <c r="P367" t="str">
        <f>IF(VLOOKUP($A367,'22 23'!$F$10:$N$408,1,FALSE)=VLOOKUP($A367,'2022'!$F$10:$O$464,1,FALSE),VLOOKUP($A367,'22 23'!$F$10:$N$408,1,FALSE),FALSE)</f>
        <v>Nottinghamshire</v>
      </c>
      <c r="Q367" t="str">
        <f>IF(VLOOKUP($A367,'23 24'!$F$7:$N$408,1,FALSE)=VLOOKUP($A367,'2023'!$C$7:$O$468,1,FALSE),VLOOKUP($A367,'23 24'!$F$7:$N$408,1,FALSE),FALSE)</f>
        <v>Nottinghamshire</v>
      </c>
      <c r="S367" s="196" t="e">
        <f>IFERROR((VLOOKUP($A367,'0910'!$F$10:$L$433,4,FALSE)/VLOOKUP($A367,'2010'!$C$5:$K$611,9,FALSE))*1000,#N/A)</f>
        <v>#N/A</v>
      </c>
      <c r="T367" s="196">
        <f>IFERROR((VLOOKUP($A367,'1011'!$F$10:$L$433,4,FALSE)/VLOOKUP($A367,'2011'!$C$5:$K$611,9,FALSE))*1000,#N/A)</f>
        <v>4.2666051660516606</v>
      </c>
      <c r="U367" s="196">
        <f>IFERROR((VLOOKUP($A367,'1112'!$F$10:$L$408,4,FALSE)/VLOOKUP($A367,'2012'!$F$10:$M$460,8,FALSE))*1000,#N/A)</f>
        <v>4.529426941490124</v>
      </c>
      <c r="V367" s="196">
        <f>IFERROR((VLOOKUP($A367,'1213'!$F$10:$L$408,4,FALSE)/VLOOKUP($A367,'2013'!$F$10:$M$460,8,FALSE))*1000,#N/A)</f>
        <v>3.794037940379404</v>
      </c>
      <c r="W367" s="196">
        <f>IFERROR((VLOOKUP($A367,'1314'!$F$10:$L$408,4,FALSE)/VLOOKUP($A367,'2014'!$F$10:$M$460,8,FALSE))*1000,#N/A)</f>
        <v>4.5393934235537774</v>
      </c>
      <c r="X367" s="196">
        <f>IFERROR((VLOOKUP($A367,'1415'!$F$10:$L$408,4,FALSE)/VLOOKUP($A367,'2015'!$F$10:$M$460,8,FALSE))*1000,#N/A)</f>
        <v>3.8924773643979349</v>
      </c>
      <c r="Y367" s="196">
        <f>IFERROR((VLOOKUP($A367,'1516'!$F$10:$L$408,4,FALSE)/VLOOKUP($A367,'2016'!$F$10:$M$460,8,FALSE))*1000,#N/A)</f>
        <v>5.3224270267241867</v>
      </c>
      <c r="Z367" s="196">
        <f>IFERROR((VLOOKUP($A367,'1617'!$F$10:$L$408,4,FALSE)/VLOOKUP($A367,'2017'!$F$10:$M$460,8,FALSE))*1000,#N/A)</f>
        <v>4.8638132295719849</v>
      </c>
      <c r="AA367" s="196">
        <f>IFERROR((VLOOKUP($A367,'1718'!$F$10:$L$408,4,FALSE)/VLOOKUP($A367,'2018'!$F$10:$N$460,9,FALSE))*1000,#N/A)</f>
        <v>5.5705697424300924</v>
      </c>
      <c r="AB367" s="196">
        <f>IFERROR((VLOOKUP($A367,'1819'!$F$10:$L$408,4,FALSE)/VLOOKUP($A367,'2018'!$F$10:$N$460,9,FALSE))*1000,#N/A)</f>
        <v>5.2672218851690475</v>
      </c>
      <c r="AC367" s="196">
        <f>IFERROR((VLOOKUP($A367,'1920'!$F$10:$L$408,4,FALSE)/VLOOKUP($A367,'2019'!$F$10:$N$464,8,FALSE))*1000,#N/A)</f>
        <v>6.0985448270392526</v>
      </c>
      <c r="AD367" s="196">
        <f>IFERROR((VLOOKUP($A367,'20 21'!$F$10:$L$408,4,FALSE)/VLOOKUP($A367,'2020'!$F$10:$N$464,8,FALSE))*1000,#N/A)</f>
        <v>6.4037058272642238</v>
      </c>
      <c r="AE367" s="196">
        <f>IFERROR((VLOOKUP($A367,'21 22'!$F$10:$L$408,4,FALSE)/VLOOKUP($A367,'2021'!$F$10:$N$464,8,FALSE))*1000,#N/A)</f>
        <v>9.5523506274583259</v>
      </c>
      <c r="AF367" s="196">
        <f>IFERROR((VLOOKUP($A367,'22 23'!$F$10:$L$408,4,FALSE)/VLOOKUP($A367,'2022'!$F$10:$N$464,8,FALSE))*1000,#N/A)</f>
        <v>9.8752227220138042</v>
      </c>
      <c r="AG367" s="196">
        <f>IFERROR((VLOOKUP($A367,'23 24'!$F$7:$M$408,4,FALSE)/VLOOKUP($A367,'2023'!$C$7:$N$469,9,FALSE))*1000,#N/A)</f>
        <v>5.2064119972476659</v>
      </c>
      <c r="AI367" s="196" t="e">
        <f>IFERROR((VLOOKUP($A367,'0910'!$F$10:$L$433,5,FALSE)/VLOOKUP($A367,'2010'!$C$5:$K$611,9,FALSE))*1000,#N/A)</f>
        <v>#N/A</v>
      </c>
      <c r="AJ367" s="196">
        <f>IFERROR((VLOOKUP($A367,'1011'!$F$10:$L$433,5,FALSE)/VLOOKUP($A367,'2011'!$C$5:$K$611,9,FALSE))*1000,#N/A)</f>
        <v>0.40359778597785978</v>
      </c>
      <c r="AK367" s="196">
        <f>IFERROR((VLOOKUP($A367,'1112'!$F$10:$L$408,5,FALSE)/VLOOKUP($A367,'2012'!$F$10:$M$460,8,FALSE))*1000,#N/A)</f>
        <v>0.4586761459736835</v>
      </c>
      <c r="AL367" s="196">
        <f>IFERROR((VLOOKUP($A367,'1213'!$F$10:$L$408,5,FALSE)/VLOOKUP($A367,'2013'!$F$10:$M$460,8,FALSE))*1000,#N/A)</f>
        <v>0.3708458137212951</v>
      </c>
      <c r="AM367" s="196">
        <f>IFERROR((VLOOKUP($A367,'1314'!$F$10:$L$408,5,FALSE)/VLOOKUP($A367,'2014'!$F$10:$M$460,8,FALSE))*1000,#N/A)</f>
        <v>0.34045450676653333</v>
      </c>
      <c r="AN367" s="196">
        <f>IFERROR((VLOOKUP($A367,'1415'!$F$10:$L$408,5,FALSE)/VLOOKUP($A367,'2015'!$F$10:$M$460,8,FALSE))*1000,#N/A)</f>
        <v>0.36668265026937069</v>
      </c>
      <c r="AO367" s="196">
        <f>IFERROR((VLOOKUP($A367,'1516'!$F$10:$L$408,5,FALSE)/VLOOKUP($A367,'2016'!$F$10:$M$460,8,FALSE))*1000,#N/A)</f>
        <v>0.67230657179673936</v>
      </c>
      <c r="AP367" s="196">
        <f>IFERROR((VLOOKUP($A367,'1617'!$F$10:$L$408,5,FALSE)/VLOOKUP($A367,'2017'!$F$10:$M$460,8,FALSE))*1000,#N/A)</f>
        <v>0.72262367982212339</v>
      </c>
      <c r="AQ367" s="196">
        <f>IFERROR((VLOOKUP($A367,'1718'!$F$10:$L$408,5,FALSE)/VLOOKUP($A367,'2018'!$F$10:$N$460,9,FALSE))*1000,#N/A)</f>
        <v>0.88246649385031162</v>
      </c>
      <c r="AR367" s="196">
        <f>IFERROR((VLOOKUP($A367,'1819'!$F$10:$L$408,5,FALSE)/VLOOKUP($A367,'2018'!$F$10:$N$460,9,FALSE))*1000,#N/A)</f>
        <v>0.49638740279080035</v>
      </c>
      <c r="AS367" s="196">
        <f>IFERROR((VLOOKUP($A367,'1920'!$F$10:$L$408,5,FALSE)/VLOOKUP($A367,'2019'!$F$10:$N$464,8,FALSE))*1000,#N/A)</f>
        <v>0.79308430486160675</v>
      </c>
      <c r="AT367" s="196">
        <f>IFERROR((VLOOKUP($A367,'20 21'!$F$10:$L$408,5,FALSE)/VLOOKUP($A367,'2020'!$F$10:$N$464,8,FALSE))*1000,#N/A)</f>
        <v>0.43231769297986328</v>
      </c>
      <c r="AU367" s="196">
        <f>IFERROR((VLOOKUP($A367,'21 22'!$F$10:$L$408,5,FALSE)/VLOOKUP($A367,'2021'!$F$10:$N$464,8,FALSE))*1000,#N/A)</f>
        <v>1.4716506568913388</v>
      </c>
      <c r="AV367" s="196">
        <f>IFERROR((VLOOKUP($A367,'22 23'!$F$10:$L$408,5,FALSE)/VLOOKUP($A367,'2022'!$F$10:$N$464,8,FALSE))*1000,#N/A)</f>
        <v>2.0650599794023505</v>
      </c>
      <c r="AW367" s="196">
        <f>IFERROR((VLOOKUP($A367,'23 24'!$F$7:$M$408,5,FALSE)/VLOOKUP($A367,'2023'!$C$7:$N$469,9,FALSE))*1000,#N/A)</f>
        <v>2.171518571716363</v>
      </c>
      <c r="AY367" s="196" t="e">
        <f>IFERROR((VLOOKUP($A367,'0910'!$F$10:$L$433,6,FALSE)/VLOOKUP($A367,'2010'!$C$5:$K$611,9,FALSE))*1000,#N/A)</f>
        <v>#N/A</v>
      </c>
      <c r="AZ367" s="196">
        <f>IFERROR((VLOOKUP($A367,'1011'!$F$10:$L$433,6,FALSE)/VLOOKUP($A367,'2011'!$C$5:$K$611,9,FALSE))*1000,#N/A)</f>
        <v>0.20179889298892989</v>
      </c>
      <c r="BA367" s="196">
        <f>IFERROR((VLOOKUP($A367,'1112'!$F$10:$L$408,6,FALSE)/VLOOKUP($A367,'2012'!$F$10:$M$460,8,FALSE))*1000,#N/A)</f>
        <v>8.6001777370065646E-2</v>
      </c>
      <c r="BB367" s="196">
        <f>IFERROR((VLOOKUP($A367,'1213'!$F$10:$L$408,6,FALSE)/VLOOKUP($A367,'2013'!$F$10:$M$460,8,FALSE))*1000,#N/A)</f>
        <v>2.8526601055484237E-2</v>
      </c>
      <c r="BC367" s="196">
        <f>IFERROR((VLOOKUP($A367,'1314'!$F$10:$L$408,6,FALSE)/VLOOKUP($A367,'2014'!$F$10:$M$460,8,FALSE))*1000,#N/A)</f>
        <v>0</v>
      </c>
      <c r="BD367" s="196">
        <f>IFERROR((VLOOKUP($A367,'1415'!$F$10:$L$408,6,FALSE)/VLOOKUP($A367,'2015'!$F$10:$M$460,8,FALSE))*1000,#N/A)</f>
        <v>0.19744450399119962</v>
      </c>
      <c r="BE367" s="196">
        <f>IFERROR((VLOOKUP($A367,'1516'!$F$10:$L$408,6,FALSE)/VLOOKUP($A367,'2016'!$F$10:$M$460,8,FALSE))*1000,#N/A)</f>
        <v>0.1400638691243207</v>
      </c>
      <c r="BF367" s="196">
        <f>IFERROR((VLOOKUP($A367,'1617'!$F$10:$L$408,6,FALSE)/VLOOKUP($A367,'2017'!$F$10:$M$460,8,FALSE))*1000,#N/A)</f>
        <v>5.5586436909394105E-2</v>
      </c>
      <c r="BG367" s="196">
        <f>IFERROR((VLOOKUP($A367,'1718'!$F$10:$L$408,6,FALSE)/VLOOKUP($A367,'2018'!$F$10:$N$460,9,FALSE))*1000,#N/A)</f>
        <v>0</v>
      </c>
      <c r="BH367" s="196">
        <f>IFERROR((VLOOKUP($A367,'1819'!$F$10:$L$408,6,FALSE)/VLOOKUP($A367,'2018'!$F$10:$N$460,9,FALSE))*1000,#N/A)</f>
        <v>5.5154155865644476E-2</v>
      </c>
      <c r="BI367" s="196">
        <f>IFERROR((VLOOKUP($A367,'1920'!$F$10:$L$408,6,FALSE)/VLOOKUP($A367,'2019'!$F$10:$N$464,8,FALSE))*1000,#N/A)</f>
        <v>0</v>
      </c>
      <c r="BJ367" s="196">
        <f>IFERROR((VLOOKUP($A367,'20 21'!$F$10:$L$408,6,FALSE)/VLOOKUP($A367,'2020'!$F$10:$N$469,8,FALSE))*1000,#N/A)</f>
        <v>0</v>
      </c>
      <c r="BK367" s="196">
        <f>IFERROR((VLOOKUP($A367,'21 22'!$F$10:$L$408,6,FALSE)/VLOOKUP($A367,'2021'!$F$10:$N$469,8,FALSE))*1000,#N/A)</f>
        <v>5.3514569341503226E-2</v>
      </c>
      <c r="BL367" s="196">
        <f>IFERROR((VLOOKUP($A367,'22 23'!$F$10:$L$408,6,FALSE)/VLOOKUP($A367,'2022'!$F$10:$N$469,8,FALSE))*1000,#N/A)</f>
        <v>0</v>
      </c>
      <c r="BM367" s="196">
        <f>IFERROR((VLOOKUP($A367,'23 24'!$F$7:$M$408,6,FALSE)/VLOOKUP($A367,'2023'!$C$7:$N$469,9,FALSE))*1000,#N/A)</f>
        <v>0</v>
      </c>
      <c r="BO367" s="196" t="e">
        <f>IFERROR((VLOOKUP($A367,'0910'!$F$10:$L$433,7,FALSE)/VLOOKUP($A367,'2010'!$C$5:$K$611,9,FALSE))*1000,#N/A)</f>
        <v>#N/A</v>
      </c>
      <c r="BP367" s="196">
        <f>IFERROR((VLOOKUP($A367,'1011'!$F$10:$L$433,7,FALSE)/VLOOKUP($A367,'2011'!$C$5:$K$611,9,FALSE))*1000,#N/A)</f>
        <v>4.8431734317343178</v>
      </c>
      <c r="BQ367" s="196">
        <f>IFERROR((VLOOKUP($A367,'1112'!$F$10:$L$408,7,FALSE)/VLOOKUP($A367,'2012'!$F$10:$M$460,8,FALSE))*1000,#N/A)</f>
        <v>5.0741048648338731</v>
      </c>
      <c r="BR367" s="196">
        <f>IFERROR((VLOOKUP($A367,'1213'!$F$10:$L$408,7,FALSE)/VLOOKUP($A367,'2013'!$F$10:$M$460,8,FALSE))*1000,#N/A)</f>
        <v>4.1934103551561828</v>
      </c>
      <c r="BS367" s="196">
        <f>IFERROR((VLOOKUP($A367,'1314'!$F$10:$L$408,7,FALSE)/VLOOKUP($A367,'2014'!$F$10:$M$460,8,FALSE))*1000,#N/A)</f>
        <v>4.8798479303203113</v>
      </c>
      <c r="BT367" s="196">
        <f>IFERROR((VLOOKUP($A367,'1415'!$F$10:$L$408,7,FALSE)/VLOOKUP($A367,'2015'!$F$10:$M$460,8,FALSE))*1000,#N/A)</f>
        <v>4.484810876371534</v>
      </c>
      <c r="BU367" s="196">
        <f>IFERROR((VLOOKUP($A367,'1516'!$F$10:$L$408,7,FALSE)/VLOOKUP($A367,'2016'!$F$10:$M$460,8,FALSE))*1000,#N/A)</f>
        <v>6.1347974676452459</v>
      </c>
      <c r="BV367" s="196">
        <f>IFERROR((VLOOKUP($A367,'1617'!$F$10:$L$408,7,FALSE)/VLOOKUP($A367,'2017'!$F$10:$M$460,8,FALSE))*1000,#N/A)</f>
        <v>5.6420233463035014</v>
      </c>
      <c r="BW367" s="196">
        <f>IFERROR((VLOOKUP($A367,'1718'!$F$10:$L$408,7,FALSE)/VLOOKUP($A367,'2018'!$F$10:$N$460,9,FALSE))*1000,#N/A)</f>
        <v>6.4806133142132261</v>
      </c>
      <c r="BX367" s="196">
        <f>IFERROR((VLOOKUP($A367,'1819'!$F$10:$L$408,7,FALSE)/VLOOKUP($A367,'2018'!$F$10:$N$460,9,FALSE))*1000,#N/A)</f>
        <v>5.8187634438254925</v>
      </c>
      <c r="BY367" s="196">
        <f>IFERROR((VLOOKUP($A367,'1920'!$F$10:$L$408,7,FALSE)/VLOOKUP($A367,'2019'!$F$10:$N$464,8,FALSE))*1000,#N/A)</f>
        <v>6.918976866551259</v>
      </c>
      <c r="BZ367" s="196">
        <f>IFERROR((VLOOKUP($A367,'20 21'!$F$10:$L$408,7,FALSE)/VLOOKUP($A367,'2020'!$F$10:$N$469,8,FALSE))*1000,#N/A)</f>
        <v>6.8630433760553284</v>
      </c>
      <c r="CA367" s="196">
        <f>IFERROR((VLOOKUP($A367,'21 22'!$F$10:$L$408,7,FALSE)/VLOOKUP($A367,'2021'!$F$10:$N$469,8,FALSE))*1000,#N/A)</f>
        <v>11.077515853691168</v>
      </c>
      <c r="CB367" s="196">
        <f>IFERROR((VLOOKUP($A367,'22 23'!$F$10:$L$408,7,FALSE)/VLOOKUP($A367,'2022'!$F$10:$N$469,8,FALSE))*1000,#N/A)</f>
        <v>11.940282701416153</v>
      </c>
      <c r="CC367" s="196">
        <f>IFERROR((VLOOKUP($A367,'23 24'!$F$7:$M$408,7,FALSE)/VLOOKUP($A367,'2023'!$C$7:$N$469,9,FALSE))*1000,#N/A)</f>
        <v>7.3779305689640289</v>
      </c>
      <c r="CE367" s="198" t="e">
        <f>IFERROR((VLOOKUP($A367,'0910'!$F$10:$S$433,9,FALSE)/VLOOKUP($A367,'2010'!$C$5:$K$611,9,FALSE))*1000,#N/A)</f>
        <v>#N/A</v>
      </c>
      <c r="CF367" s="198">
        <f>IFERROR((VLOOKUP($A367,'1011'!$F$10:$S$433,10,FALSE)/VLOOKUP($A367,'2011'!$C$5:$K$611,9,FALSE))*1000,#N/A)</f>
        <v>4.4107472324723247</v>
      </c>
      <c r="CG367" s="198">
        <f>IFERROR((VLOOKUP($A367,'1112'!$F$10:$S$408,9,FALSE)/VLOOKUP($A367,'2012'!$F$10:$M$460,8,FALSE))*1000,#N/A)</f>
        <v>4.5580942006134793</v>
      </c>
      <c r="CH367" s="198">
        <f>IFERROR((VLOOKUP($A367,'1213'!$F$10:$S$408,9,FALSE)/VLOOKUP($A367,'2013'!$F$10:$M$460,8,FALSE))*1000,#N/A)</f>
        <v>4.6783625730994149</v>
      </c>
      <c r="CI367" s="198">
        <f>IFERROR((VLOOKUP($A367,'1314'!$F$10:$S$408,9,FALSE)/VLOOKUP($A367,'2014'!$F$10:$M$460,8,FALSE))*1000,#N/A)</f>
        <v>4.5677646324509888</v>
      </c>
      <c r="CJ367" s="198">
        <f>IFERROR((VLOOKUP($A367,'1415'!$F$10:$S$408,9,FALSE)/VLOOKUP($A367,'2015'!$F$10:$M$460,8,FALSE))*1000,#N/A)</f>
        <v>4.37198544551942</v>
      </c>
      <c r="CK367" s="198">
        <f>IFERROR((VLOOKUP($A367,'1516'!$F$10:$S$408,9,FALSE)/VLOOKUP($A367,'2016'!$F$10:$M$460,8,FALSE))*1000,#N/A)</f>
        <v>4.3980054905036701</v>
      </c>
      <c r="CL367" s="198">
        <f>IFERROR((VLOOKUP($A367,'1617'!$F$10:$S$408,9,FALSE)/VLOOKUP($A367,'2017'!$F$10:$M$460,8,FALSE))*1000,#N/A)</f>
        <v>5.336297943301834</v>
      </c>
      <c r="CM367" s="198">
        <f>IFERROR((VLOOKUP($A367,'1718'!$F$10:$S$408,9,FALSE)/VLOOKUP($A367,'2018'!$F$10:$N$460,9,FALSE))*1000,#N/A)</f>
        <v>4.9914511058408246</v>
      </c>
      <c r="CN367" s="198">
        <f>IFERROR((VLOOKUP($A367,'1819'!$F$10:$S$408,9,FALSE)/VLOOKUP($A367,'2018'!$F$10:$N$460,9,FALSE))*1000,#N/A)</f>
        <v>5.7360322100270258</v>
      </c>
      <c r="CO367" s="198">
        <f>IFERROR((VLOOKUP($A367,'1920'!$F$10:$S$408,9,FALSE)/VLOOKUP($A367,'2019'!$F$10:$N$464,8,FALSE))*1000,#N/A)</f>
        <v>6.5087608467952558</v>
      </c>
      <c r="CP367" s="198">
        <f>IFERROR((VLOOKUP($A367,'20 21'!$F$10:$S$408,9,FALSE)/VLOOKUP($A367,'2020'!$F$10:$N$469,8,FALSE))*1000,#N/A)</f>
        <v>5.9173484226618775</v>
      </c>
      <c r="CQ367" s="198">
        <f>IFERROR((VLOOKUP($A367,'21 22'!$F$10:$S$408,9,FALSE)/VLOOKUP($A367,'2021'!$F$10:$N$469,8,FALSE))*1000,#N/A)</f>
        <v>7.518796992481203</v>
      </c>
      <c r="CR367" s="198">
        <f>IFERROR((VLOOKUP($A367,'22 23'!$F$10:$S$408,9,FALSE)/VLOOKUP($A367,'2022'!$F$10:$N$469,8,FALSE))*1000,#N/A)</f>
        <v>8.7367922205484057</v>
      </c>
      <c r="CS367" s="196">
        <f>IFERROR((VLOOKUP($A367,'23 24'!$F$7:$S$408,9,FALSE)/VLOOKUP($A367,'2023'!$C$7:$N$469,9,FALSE))*1000,#N/A)</f>
        <v>7.2471161971738862</v>
      </c>
      <c r="CU367" s="198" t="e">
        <f>IFERROR((VLOOKUP($A367,'0910'!$F$10:$S$433,10,FALSE)/VLOOKUP($A367,'2010'!$C$5:$K$611,9,FALSE))*1000,#N/A)</f>
        <v>#N/A</v>
      </c>
      <c r="CV367" s="198">
        <f>IFERROR((VLOOKUP($A367,'1011'!$F$10:$S$433,11,FALSE)/VLOOKUP($A367,'2011'!$C$5:$K$611,9,FALSE))*1000,#N/A)</f>
        <v>0.43242619926199261</v>
      </c>
      <c r="CW367" s="198">
        <f>IFERROR((VLOOKUP($A367,'1112'!$F$10:$S$408,10,FALSE)/VLOOKUP($A367,'2012'!$F$10:$M$460,8,FALSE))*1000,#N/A)</f>
        <v>0.3726743686036178</v>
      </c>
      <c r="CX367" s="198">
        <f>IFERROR((VLOOKUP($A367,'1213'!$F$10:$S$408,10,FALSE)/VLOOKUP($A367,'2013'!$F$10:$M$460,8,FALSE))*1000,#N/A)</f>
        <v>0.51347881899871628</v>
      </c>
      <c r="CY367" s="198">
        <f>IFERROR((VLOOKUP($A367,'1314'!$F$10:$S$408,10,FALSE)/VLOOKUP($A367,'2014'!$F$10:$M$460,8,FALSE))*1000,#N/A)</f>
        <v>0.19859846228047776</v>
      </c>
      <c r="CZ367" s="198">
        <f>IFERROR((VLOOKUP($A367,'1415'!$F$10:$S$408,10,FALSE)/VLOOKUP($A367,'2015'!$F$10:$M$460,8,FALSE))*1000,#N/A)</f>
        <v>0.36668265026937069</v>
      </c>
      <c r="DA367" s="198">
        <f>IFERROR((VLOOKUP($A367,'1516'!$F$10:$S$408,10,FALSE)/VLOOKUP($A367,'2016'!$F$10:$M$460,8,FALSE))*1000,#N/A)</f>
        <v>0.42019160737296207</v>
      </c>
      <c r="DB367" s="198">
        <f>IFERROR((VLOOKUP($A367,'1617'!$F$10:$S$408,10,FALSE)/VLOOKUP($A367,'2017'!$F$10:$M$460,8,FALSE))*1000,#N/A)</f>
        <v>0.77821011673151752</v>
      </c>
      <c r="DC367" s="198">
        <f>IFERROR((VLOOKUP($A367,'1718'!$F$10:$S$408,10,FALSE)/VLOOKUP($A367,'2018'!$F$10:$N$460,9,FALSE))*1000,#N/A)</f>
        <v>0.82731233798466708</v>
      </c>
      <c r="DD367" s="198">
        <f>IFERROR((VLOOKUP($A367,'1819'!$F$10:$S$408,10,FALSE)/VLOOKUP($A367,'2018'!$F$10:$N$460,9,FALSE))*1000,#N/A)</f>
        <v>0.74458110418620049</v>
      </c>
      <c r="DE367" s="198">
        <f>IFERROR((VLOOKUP($A367,'1920'!$F$10:$S$408,10,FALSE)/VLOOKUP($A367,'2019'!$F$10:$N$464,8,FALSE))*1000,#N/A)</f>
        <v>0.5469546930080047</v>
      </c>
      <c r="DF367" s="198">
        <f>IFERROR((VLOOKUP($A367,'20 21'!$F$10:$S$408,10,FALSE)/VLOOKUP($A367,'2020'!$F$10:$N$469,8,FALSE))*1000,#N/A)</f>
        <v>0.81059567433724355</v>
      </c>
      <c r="DG367" s="198">
        <f>IFERROR((VLOOKUP($A367,'21 22'!$F$10:$S$408,10,FALSE)/VLOOKUP($A367,'2021'!$F$10:$N$469,8,FALSE))*1000,#N/A)</f>
        <v>0.56190297808578393</v>
      </c>
      <c r="DH367" s="198">
        <f>IFERROR((VLOOKUP($A367,'22 23'!$F$10:$S$408,10,FALSE)/VLOOKUP($A367,'2022'!$F$10:$N$469,8,FALSE))*1000,#N/A)</f>
        <v>1.3237563970527888</v>
      </c>
      <c r="DI367" s="196">
        <f>IFERROR((VLOOKUP($A367,'23 24'!$F$7:$S$408,10,FALSE)/VLOOKUP($A367,'2023'!$C$7:$N$469,9,FALSE))*1000,#N/A)</f>
        <v>2.0145413255681923</v>
      </c>
      <c r="DK367" s="198" t="e">
        <f>IFERROR((VLOOKUP($A367,'0910'!$F$10:$S$433,11,FALSE)/VLOOKUP($A367,'2010'!$C$5:$K$611,9,FALSE))*1000,#N/A)</f>
        <v>#N/A</v>
      </c>
      <c r="DL367" s="198">
        <f>IFERROR((VLOOKUP($A367,'1011'!$F$10:$S$433,12,FALSE)/VLOOKUP($A367,'2011'!$C$5:$K$611,9,FALSE))*1000,#N/A)</f>
        <v>2.8828413284132839E-2</v>
      </c>
      <c r="DM367" s="198">
        <f>IFERROR((VLOOKUP($A367,'1112'!$F$10:$S$408,11,FALSE)/VLOOKUP($A367,'2012'!$F$10:$M$460,8,FALSE))*1000,#N/A)</f>
        <v>0.17200355474013129</v>
      </c>
      <c r="DN367" s="198">
        <f>IFERROR((VLOOKUP($A367,'1213'!$F$10:$S$408,11,FALSE)/VLOOKUP($A367,'2013'!$F$10:$M$460,8,FALSE))*1000,#N/A)</f>
        <v>0</v>
      </c>
      <c r="DO367" s="198">
        <f>IFERROR((VLOOKUP($A367,'1314'!$F$10:$S$408,11,FALSE)/VLOOKUP($A367,'2014'!$F$10:$M$460,8,FALSE))*1000,#N/A)</f>
        <v>2.8371208897211109E-2</v>
      </c>
      <c r="DP367" s="198">
        <f>IFERROR((VLOOKUP($A367,'1415'!$F$10:$S$408,11,FALSE)/VLOOKUP($A367,'2015'!$F$10:$M$460,8,FALSE))*1000,#N/A)</f>
        <v>0</v>
      </c>
      <c r="DQ367" s="198">
        <f>IFERROR((VLOOKUP($A367,'1516'!$F$10:$S$408,11,FALSE)/VLOOKUP($A367,'2016'!$F$10:$M$460,8,FALSE))*1000,#N/A)</f>
        <v>0.22410219059891309</v>
      </c>
      <c r="DR367" s="198">
        <f>IFERROR((VLOOKUP($A367,'1617'!$F$10:$S$408,11,FALSE)/VLOOKUP($A367,'2017'!$F$10:$M$460,8,FALSE))*1000,#N/A)</f>
        <v>0.30572540300166762</v>
      </c>
      <c r="DS367" s="198">
        <f>IFERROR((VLOOKUP($A367,'1718'!$F$10:$S$408,11,FALSE)/VLOOKUP($A367,'2018'!$F$10:$N$460,9,FALSE))*1000,#N/A)</f>
        <v>8.2731233798466711E-2</v>
      </c>
      <c r="DT367" s="198">
        <f>IFERROR((VLOOKUP($A367,'1819'!$F$10:$S$408,11,FALSE)/VLOOKUP($A367,'2018'!$F$10:$N$460,9,FALSE))*1000,#N/A)</f>
        <v>0.13788538966411121</v>
      </c>
      <c r="DU367" s="198">
        <f>IFERROR((VLOOKUP($A367,'1920'!$F$10:$S$408,11,FALSE)/VLOOKUP($A367,'2019'!$F$10:$N$464,8,FALSE))*1000,#N/A)</f>
        <v>5.4695469300800471E-2</v>
      </c>
      <c r="DV367" s="198">
        <f>IFERROR((VLOOKUP($A367,'20 21'!$F$10:$S$408,11,FALSE)/VLOOKUP($A367,'2020'!$F$10:$N$469,8,FALSE))*1000,#N/A)</f>
        <v>2.7019855811241455E-2</v>
      </c>
      <c r="DW367" s="198">
        <f>IFERROR((VLOOKUP($A367,'21 22'!$F$10:$S$408,11,FALSE)/VLOOKUP($A367,'2021'!$F$10:$N$469,8,FALSE))*1000,#N/A)</f>
        <v>2.6757284670751613E-2</v>
      </c>
      <c r="DX367" s="198">
        <f>IFERROR((VLOOKUP($A367,'22 23'!$F$10:$S$408,11,FALSE)/VLOOKUP($A367,'2022'!$F$10:$N$464,8,FALSE))*1000,#N/A)</f>
        <v>0</v>
      </c>
      <c r="DY367" s="196">
        <f>IFERROR((VLOOKUP($A367,'23 24'!$F$7:$S$408,11,FALSE)/VLOOKUP($A367,'2023'!$C$7:$N$469,9,FALSE))*1000,#N/A)</f>
        <v>0</v>
      </c>
      <c r="EA367" s="198" t="e">
        <f>IFERROR((VLOOKUP($A367,'0910'!$F$10:$S$433,12,FALSE)/VLOOKUP($A367,'2010'!$C$5:$K$611,9,FALSE))*1000,#N/A)</f>
        <v>#N/A</v>
      </c>
      <c r="EB367" s="198">
        <f>IFERROR((VLOOKUP($A367,'1011'!$F$10:$S$433,13,FALSE)/VLOOKUP($A367,'2011'!$C$5:$K$611,9,FALSE))*1000,#N/A)</f>
        <v>4.9008302583025838</v>
      </c>
      <c r="EC367" s="198">
        <f>IFERROR((VLOOKUP($A367,'1112'!$F$10:$S$408,12,FALSE)/VLOOKUP($A367,'2012'!$F$10:$M$460,8,FALSE))*1000,#N/A)</f>
        <v>5.1027721239572283</v>
      </c>
      <c r="ED367" s="198">
        <f>IFERROR((VLOOKUP($A367,'1213'!$F$10:$S$408,12,FALSE)/VLOOKUP($A367,'2013'!$F$10:$M$460,8,FALSE))*1000,#N/A)</f>
        <v>5.1918413920981319</v>
      </c>
      <c r="EE367" s="198">
        <f>IFERROR((VLOOKUP($A367,'1314'!$F$10:$S$408,12,FALSE)/VLOOKUP($A367,'2014'!$F$10:$M$460,8,FALSE))*1000,#N/A)</f>
        <v>4.7947343036286778</v>
      </c>
      <c r="EF367" s="198">
        <f>IFERROR((VLOOKUP($A367,'1415'!$F$10:$S$408,12,FALSE)/VLOOKUP($A367,'2015'!$F$10:$M$460,8,FALSE))*1000,#N/A)</f>
        <v>4.7386680957887908</v>
      </c>
      <c r="EG367" s="198">
        <f>IFERROR((VLOOKUP($A367,'1516'!$F$10:$S$408,12,FALSE)/VLOOKUP($A367,'2016'!$F$10:$M$460,8,FALSE))*1000,#N/A)</f>
        <v>5.0422992884755446</v>
      </c>
      <c r="EH367" s="198">
        <f>IFERROR((VLOOKUP($A367,'1617'!$F$10:$S$408,12,FALSE)/VLOOKUP($A367,'2017'!$F$10:$M$460,8,FALSE))*1000,#N/A)</f>
        <v>6.4202334630350189</v>
      </c>
      <c r="EI367" s="198">
        <f>IFERROR((VLOOKUP($A367,'1718'!$F$10:$S$408,12,FALSE)/VLOOKUP($A367,'2018'!$F$10:$N$460,9,FALSE))*1000,#N/A)</f>
        <v>5.9014946776239592</v>
      </c>
      <c r="EJ367" s="198">
        <f>IFERROR((VLOOKUP($A367,'1819'!$F$10:$S$408,12,FALSE)/VLOOKUP($A367,'2018'!$F$10:$N$460,9,FALSE))*1000,#N/A)</f>
        <v>6.6460757818101595</v>
      </c>
      <c r="EK367" s="198">
        <f>IFERROR((VLOOKUP($A367,'1920'!$F$10:$S$408,12,FALSE)/VLOOKUP($A367,'2019'!$F$10:$N$464,8,FALSE))*1000,#N/A)</f>
        <v>7.1104110091040607</v>
      </c>
      <c r="EL367" s="198">
        <f>IFERROR((VLOOKUP($A367,'20 21'!$F$10:$S$408,12,FALSE)/VLOOKUP($A367,'2020'!$F$10:$N$469,8,FALSE))*1000,#N/A)</f>
        <v>6.7549639528103631</v>
      </c>
      <c r="EM367" s="198">
        <f>IFERROR((VLOOKUP($A367,'21 22'!$F$10:$S$408,12,FALSE)/VLOOKUP($A367,'2021'!$F$10:$N$469,8,FALSE))*1000,#N/A)</f>
        <v>8.1074572552377386</v>
      </c>
      <c r="EN367" s="198">
        <f>IFERROR((VLOOKUP($A367,'22 23'!$F$10:$S$408,12,FALSE)/VLOOKUP($A367,'2022'!$F$10:$N$469,8,FALSE))*1000,#N/A)</f>
        <v>10.08702374554225</v>
      </c>
      <c r="EO367" s="196">
        <f>IFERROR((VLOOKUP($A367,'23 24'!$F$7:$S$408,12,FALSE)/VLOOKUP($A367,'2023'!$C$7:$N$469,9,FALSE))*1000,#N/A)</f>
        <v>9.2616575227420785</v>
      </c>
    </row>
    <row r="368" spans="1:145" x14ac:dyDescent="0.3">
      <c r="A368" t="s">
        <v>1100</v>
      </c>
      <c r="B368" t="s">
        <v>1742</v>
      </c>
      <c r="C368" t="str">
        <f>IF(VLOOKUP($A368,'0910'!$F$10:$L$433,1,FALSE)=VLOOKUP($A368,'2010'!$C$5:$K$611,1,FALSE),VLOOKUP($A368,'0910'!$F$10:$L$433,1,FALSE),FALSE)</f>
        <v>Oxfordshire</v>
      </c>
      <c r="D368" t="str">
        <f>IF(VLOOKUP($A368,'1011'!$F$10:$L$433,1,FALSE)=VLOOKUP($A368,'2011'!$C$5:$K$611,1,FALSE),VLOOKUP($A368,'1011'!$F$10:$L$433,1,FALSE),FALSE)</f>
        <v>Oxfordshire</v>
      </c>
      <c r="E368" t="str">
        <f>IF(VLOOKUP(A368,'1112'!$F$10:$L$408,1,FALSE)=VLOOKUP(A368,'2012'!$F$10:$M$460,1,FALSE),VLOOKUP(A368,'1112'!$F$10:$L$408,1,FALSE),FALSE)</f>
        <v>Oxfordshire</v>
      </c>
      <c r="F368" t="str">
        <f>IF(VLOOKUP($A368,'1213'!$F$10:$L$408,1,FALSE)=VLOOKUP($A368,'2013'!$F$10:$M$460,1,FALSE),VLOOKUP($A368,'1213'!$F$10:$L$408,1,FALSE),FALSE)</f>
        <v>Oxfordshire</v>
      </c>
      <c r="G368" t="str">
        <f>IF(VLOOKUP($A368,'1314'!$F$10:$L$408,1,FALSE)=VLOOKUP($A368,'2014'!$F$10:$M$460,1,FALSE),VLOOKUP($A368,'1314'!$F$10:$L$408,1,FALSE),FALSE)</f>
        <v>Oxfordshire</v>
      </c>
      <c r="H368" t="str">
        <f>IF(VLOOKUP($A368,'1415'!$F$10:$L$408,1,FALSE)=VLOOKUP($A368,'2015'!$F$10:$M$460,1,FALSE),VLOOKUP($A368,'1415'!$F$10:$L$408,1,FALSE),FALSE)</f>
        <v>Oxfordshire</v>
      </c>
      <c r="I368" t="str">
        <f>IF(VLOOKUP($A368,'1516'!$F$10:$L$408,1,FALSE)=VLOOKUP($A368,'2015'!$F$10:$M$460,1,FALSE),VLOOKUP($A368,'1516'!$F$10:$L$408,1,FALSE),FALSE)</f>
        <v>Oxfordshire</v>
      </c>
      <c r="J368" t="str">
        <f>IF(VLOOKUP($A368,'1617'!$F$10:$L$408,1,FALSE)=VLOOKUP($A368,'2016'!$F$10:$M$460,1,FALSE),VLOOKUP($A368,'1617'!$F$10:$L$408,1,FALSE),FALSE)</f>
        <v>Oxfordshire</v>
      </c>
      <c r="K368" t="str">
        <f>IF(VLOOKUP($A368,'1718'!$F$10:$M$408,1,FALSE)=VLOOKUP($A368,'2017'!$F$10:$M$460,1,FALSE),VLOOKUP($A368,'1718'!$F$10:$M$408,1,FALSE),FALSE)</f>
        <v>Oxfordshire</v>
      </c>
      <c r="L368" t="str">
        <f>IF(VLOOKUP($A368,'1819'!$F$10:$M$408,1,FALSE)=VLOOKUP($A368,'2018'!$F$10:$M$460,1,FALSE),VLOOKUP($A368,'1819'!$F$10:$M$408,1,FALSE),FALSE)</f>
        <v>Oxfordshire</v>
      </c>
      <c r="M368" t="str">
        <f>IF(VLOOKUP($A368,'1920'!$F$10:$M$408,1,FALSE)=VLOOKUP($A368,'2019'!$F$10:$M$464,1,FALSE),VLOOKUP($A368,'1920'!$F$10:$M$408,1,FALSE),FALSE)</f>
        <v>Oxfordshire</v>
      </c>
      <c r="N368" t="str">
        <f>IF(VLOOKUP($A368,'20 21'!$F$10:$N$408,1,FALSE)=VLOOKUP($A368,'2020'!$F$10:$O$464,1,FALSE),VLOOKUP($A368,'20 21'!$F$10:$N$408,1,FALSE),FALSE)</f>
        <v>Oxfordshire</v>
      </c>
      <c r="O368" t="str">
        <f>IF(VLOOKUP($A368,'21 22'!$F$10:$N$408,1,FALSE)=VLOOKUP($A368,'2021'!$F$10:$O$464,1,FALSE),VLOOKUP($A368,'21 22'!$F$10:$N$408,1,FALSE),FALSE)</f>
        <v>Oxfordshire</v>
      </c>
      <c r="P368" t="str">
        <f>IF(VLOOKUP($A368,'22 23'!$F$10:$N$408,1,FALSE)=VLOOKUP($A368,'2022'!$F$10:$O$464,1,FALSE),VLOOKUP($A368,'22 23'!$F$10:$N$408,1,FALSE),FALSE)</f>
        <v>Oxfordshire</v>
      </c>
      <c r="Q368" t="str">
        <f>IF(VLOOKUP($A368,'23 24'!$F$7:$N$408,1,FALSE)=VLOOKUP($A368,'2023'!$C$7:$O$468,1,FALSE),VLOOKUP($A368,'23 24'!$F$7:$N$408,1,FALSE),FALSE)</f>
        <v>Oxfordshire</v>
      </c>
      <c r="S368" s="196">
        <f>IFERROR((VLOOKUP($A368,'0910'!$F$10:$L$433,4,FALSE)/VLOOKUP($A368,'2010'!$C$5:$K$611,9,FALSE))*1000,#N/A)</f>
        <v>4.8473097430925831</v>
      </c>
      <c r="T368" s="196" t="e">
        <f>IFERROR((VLOOKUP($A368,'1011'!$F$10:$L$433,4,FALSE)/VLOOKUP($A368,'2011'!$C$5:$K$611,9,FALSE))*1000,#N/A)</f>
        <v>#N/A</v>
      </c>
      <c r="U368" s="196">
        <f>IFERROR((VLOOKUP($A368,'1112'!$F$10:$L$408,4,FALSE)/VLOOKUP($A368,'2012'!$F$10:$M$460,8,FALSE))*1000,#N/A)</f>
        <v>4.1649773322030157</v>
      </c>
      <c r="V368" s="196">
        <f>IFERROR((VLOOKUP($A368,'1213'!$F$10:$L$408,4,FALSE)/VLOOKUP($A368,'2013'!$F$10:$M$460,8,FALSE))*1000,#N/A)</f>
        <v>3.1142375613687987</v>
      </c>
      <c r="W368" s="196">
        <f>IFERROR((VLOOKUP($A368,'1314'!$F$10:$L$408,4,FALSE)/VLOOKUP($A368,'2014'!$F$10:$M$460,8,FALSE))*1000,#N/A)</f>
        <v>5.4246914479193213</v>
      </c>
      <c r="X368" s="196">
        <f>IFERROR((VLOOKUP($A368,'1415'!$F$10:$L$408,4,FALSE)/VLOOKUP($A368,'2015'!$F$10:$M$460,8,FALSE))*1000,#N/A)</f>
        <v>5.8334233552986934</v>
      </c>
      <c r="Y368" s="196">
        <f>IFERROR((VLOOKUP($A368,'1516'!$F$10:$L$408,4,FALSE)/VLOOKUP($A368,'2016'!$F$10:$M$460,8,FALSE))*1000,#N/A)</f>
        <v>7.6737245985505185</v>
      </c>
      <c r="Z368" s="196">
        <f>IFERROR((VLOOKUP($A368,'1617'!$F$10:$L$408,4,FALSE)/VLOOKUP($A368,'2017'!$F$10:$M$460,8,FALSE))*1000,#N/A)</f>
        <v>8.0489938757655288</v>
      </c>
      <c r="AA368" s="196">
        <f>IFERROR((VLOOKUP($A368,'1718'!$F$10:$L$408,4,FALSE)/VLOOKUP($A368,'2018'!$F$10:$N$460,9,FALSE))*1000,#N/A)</f>
        <v>9.402445324608232</v>
      </c>
      <c r="AB368" s="196">
        <f>IFERROR((VLOOKUP($A368,'1819'!$F$10:$L$408,4,FALSE)/VLOOKUP($A368,'2018'!$F$10:$N$460,9,FALSE))*1000,#N/A)</f>
        <v>9.6090924745996222</v>
      </c>
      <c r="AC368" s="196">
        <f>IFERROR((VLOOKUP($A368,'1920'!$F$10:$L$408,4,FALSE)/VLOOKUP($A368,'2019'!$F$10:$N$464,8,FALSE))*1000,#N/A)</f>
        <v>7.9183261876643298</v>
      </c>
      <c r="AD368" s="196">
        <f>IFERROR((VLOOKUP($A368,'20 21'!$F$10:$L$408,4,FALSE)/VLOOKUP($A368,'2020'!$F$10:$N$464,8,FALSE))*1000,#N/A)</f>
        <v>6.9354440201301255</v>
      </c>
      <c r="AE368" s="196">
        <f>IFERROR((VLOOKUP($A368,'21 22'!$F$10:$L$408,4,FALSE)/VLOOKUP($A368,'2021'!$F$10:$N$464,8,FALSE))*1000,#N/A)</f>
        <v>8.4499169803876448</v>
      </c>
      <c r="AF368" s="196">
        <f>IFERROR((VLOOKUP($A368,'22 23'!$F$10:$L$408,4,FALSE)/VLOOKUP($A368,'2022'!$F$10:$N$464,8,FALSE))*1000,#N/A)</f>
        <v>10.290695981127252</v>
      </c>
      <c r="AG368" s="196">
        <f>IFERROR((VLOOKUP($A368,'23 24'!$F$7:$M$408,4,FALSE)/VLOOKUP($A368,'2023'!$C$7:$N$469,9,FALSE))*1000,#N/A)</f>
        <v>5.0628397117683956</v>
      </c>
      <c r="AI368" s="196" t="e">
        <f>IFERROR((VLOOKUP($A368,'0910'!$F$10:$L$433,5,FALSE)/VLOOKUP($A368,'2010'!$C$5:$K$611,9,FALSE))*1000,#N/A)</f>
        <v>#N/A</v>
      </c>
      <c r="AJ368" s="196" t="e">
        <f>IFERROR((VLOOKUP($A368,'1011'!$F$10:$L$433,5,FALSE)/VLOOKUP($A368,'2011'!$C$5:$K$611,9,FALSE))*1000,#N/A)</f>
        <v>#N/A</v>
      </c>
      <c r="AK368" s="196">
        <f>IFERROR((VLOOKUP($A368,'1112'!$F$10:$L$408,5,FALSE)/VLOOKUP($A368,'2012'!$F$10:$M$460,8,FALSE))*1000,#N/A)</f>
        <v>1.5111864656665808</v>
      </c>
      <c r="AL368" s="196">
        <f>IFERROR((VLOOKUP($A368,'1213'!$F$10:$L$408,5,FALSE)/VLOOKUP($A368,'2013'!$F$10:$M$460,8,FALSE))*1000,#N/A)</f>
        <v>0.84267604601743973</v>
      </c>
      <c r="AM368" s="196">
        <f>IFERROR((VLOOKUP($A368,'1314'!$F$10:$L$408,5,FALSE)/VLOOKUP($A368,'2014'!$F$10:$M$460,8,FALSE))*1000,#N/A)</f>
        <v>1.4927003313066589</v>
      </c>
      <c r="AN368" s="196">
        <f>IFERROR((VLOOKUP($A368,'1415'!$F$10:$L$408,5,FALSE)/VLOOKUP($A368,'2015'!$F$10:$M$460,8,FALSE))*1000,#N/A)</f>
        <v>2.3405710993482409</v>
      </c>
      <c r="AO368" s="196">
        <f>IFERROR((VLOOKUP($A368,'1516'!$F$10:$L$408,5,FALSE)/VLOOKUP($A368,'2016'!$F$10:$M$460,8,FALSE))*1000,#N/A)</f>
        <v>2.8065937189143102</v>
      </c>
      <c r="AP368" s="196">
        <f>IFERROR((VLOOKUP($A368,'1617'!$F$10:$L$408,5,FALSE)/VLOOKUP($A368,'2017'!$F$10:$M$460,8,FALSE))*1000,#N/A)</f>
        <v>3.394575678040245</v>
      </c>
      <c r="AQ368" s="196">
        <f>IFERROR((VLOOKUP($A368,'1718'!$F$10:$L$408,5,FALSE)/VLOOKUP($A368,'2018'!$F$10:$N$460,9,FALSE))*1000,#N/A)</f>
        <v>2.9619424832099193</v>
      </c>
      <c r="AR368" s="196">
        <f>IFERROR((VLOOKUP($A368,'1819'!$F$10:$L$408,5,FALSE)/VLOOKUP($A368,'2018'!$F$10:$N$460,9,FALSE))*1000,#N/A)</f>
        <v>4.339590149819184</v>
      </c>
      <c r="AS368" s="196">
        <f>IFERROR((VLOOKUP($A368,'1920'!$F$10:$L$408,5,FALSE)/VLOOKUP($A368,'2019'!$F$10:$N$464,8,FALSE))*1000,#N/A)</f>
        <v>3.722290088218275</v>
      </c>
      <c r="AT368" s="196">
        <f>IFERROR((VLOOKUP($A368,'20 21'!$F$10:$L$408,5,FALSE)/VLOOKUP($A368,'2020'!$F$10:$N$464,8,FALSE))*1000,#N/A)</f>
        <v>2.3673871414867258</v>
      </c>
      <c r="AU368" s="196">
        <f>IFERROR((VLOOKUP($A368,'21 22'!$F$10:$L$408,5,FALSE)/VLOOKUP($A368,'2021'!$F$10:$N$464,8,FALSE))*1000,#N/A)</f>
        <v>3.7153331470186917</v>
      </c>
      <c r="AV368" s="196">
        <f>IFERROR((VLOOKUP($A368,'22 23'!$F$10:$L$408,5,FALSE)/VLOOKUP($A368,'2022'!$F$10:$N$464,8,FALSE))*1000,#N/A)</f>
        <v>3.5920353896387578</v>
      </c>
      <c r="AW368" s="196">
        <f>IFERROR((VLOOKUP($A368,'23 24'!$F$7:$M$408,5,FALSE)/VLOOKUP($A368,'2023'!$C$7:$N$469,9,FALSE))*1000,#N/A)</f>
        <v>2.9294418458030971</v>
      </c>
      <c r="AY368" s="196" t="e">
        <f>IFERROR((VLOOKUP($A368,'0910'!$F$10:$L$433,6,FALSE)/VLOOKUP($A368,'2010'!$C$5:$K$611,9,FALSE))*1000,#N/A)</f>
        <v>#N/A</v>
      </c>
      <c r="AZ368" s="196" t="e">
        <f>IFERROR((VLOOKUP($A368,'1011'!$F$10:$L$433,6,FALSE)/VLOOKUP($A368,'2011'!$C$5:$K$611,9,FALSE))*1000,#N/A)</f>
        <v>#N/A</v>
      </c>
      <c r="BA368" s="196">
        <f>IFERROR((VLOOKUP($A368,'1112'!$F$10:$L$408,6,FALSE)/VLOOKUP($A368,'2012'!$F$10:$M$460,8,FALSE))*1000,#N/A)</f>
        <v>0.1105746194390181</v>
      </c>
      <c r="BB368" s="196">
        <f>IFERROR((VLOOKUP($A368,'1213'!$F$10:$L$408,6,FALSE)/VLOOKUP($A368,'2013'!$F$10:$M$460,8,FALSE))*1000,#N/A)</f>
        <v>3.6638088957279991E-2</v>
      </c>
      <c r="BC368" s="196">
        <f>IFERROR((VLOOKUP($A368,'1314'!$F$10:$L$408,6,FALSE)/VLOOKUP($A368,'2014'!$F$10:$M$460,8,FALSE))*1000,#N/A)</f>
        <v>0.10922197546146284</v>
      </c>
      <c r="BD368" s="196">
        <f>IFERROR((VLOOKUP($A368,'1415'!$F$10:$L$408,6,FALSE)/VLOOKUP($A368,'2015'!$F$10:$M$460,8,FALSE))*1000,#N/A)</f>
        <v>0.21605271686291455</v>
      </c>
      <c r="BE368" s="196">
        <f>IFERROR((VLOOKUP($A368,'1516'!$F$10:$L$408,6,FALSE)/VLOOKUP($A368,'2016'!$F$10:$M$460,8,FALSE))*1000,#N/A)</f>
        <v>0</v>
      </c>
      <c r="BF368" s="196">
        <f>IFERROR((VLOOKUP($A368,'1617'!$F$10:$L$408,6,FALSE)/VLOOKUP($A368,'2017'!$F$10:$M$460,8,FALSE))*1000,#N/A)</f>
        <v>0.27996500437445321</v>
      </c>
      <c r="BG368" s="196">
        <f>IFERROR((VLOOKUP($A368,'1718'!$F$10:$L$408,6,FALSE)/VLOOKUP($A368,'2018'!$F$10:$N$460,9,FALSE))*1000,#N/A)</f>
        <v>0.10332357499569486</v>
      </c>
      <c r="BH368" s="196">
        <f>IFERROR((VLOOKUP($A368,'1819'!$F$10:$L$408,6,FALSE)/VLOOKUP($A368,'2018'!$F$10:$N$460,9,FALSE))*1000,#N/A)</f>
        <v>0.10332357499569486</v>
      </c>
      <c r="BI368" s="196">
        <f>IFERROR((VLOOKUP($A368,'1920'!$F$10:$L$408,6,FALSE)/VLOOKUP($A368,'2019'!$F$10:$N$464,8,FALSE))*1000,#N/A)</f>
        <v>0</v>
      </c>
      <c r="BJ368" s="196">
        <f>IFERROR((VLOOKUP($A368,'20 21'!$F$10:$L$408,6,FALSE)/VLOOKUP($A368,'2020'!$F$10:$N$469,8,FALSE))*1000,#N/A)</f>
        <v>3.3343480866010224E-2</v>
      </c>
      <c r="BK368" s="196">
        <f>IFERROR((VLOOKUP($A368,'21 22'!$F$10:$L$408,6,FALSE)/VLOOKUP($A368,'2021'!$F$10:$N$469,8,FALSE))*1000,#N/A)</f>
        <v>0.13151621759358201</v>
      </c>
      <c r="BL368" s="196">
        <f>IFERROR((VLOOKUP($A368,'22 23'!$F$10:$L$408,6,FALSE)/VLOOKUP($A368,'2022'!$F$10:$N$469,8,FALSE))*1000,#N/A)</f>
        <v>6.4721358371869514E-2</v>
      </c>
      <c r="BM368" s="196">
        <f>IFERROR((VLOOKUP($A368,'23 24'!$F$7:$M$408,6,FALSE)/VLOOKUP($A368,'2023'!$C$7:$N$469,9,FALSE))*1000,#N/A)</f>
        <v>3.1841759193511926E-2</v>
      </c>
      <c r="BO368" s="196" t="e">
        <f>IFERROR((VLOOKUP($A368,'0910'!$F$10:$L$433,7,FALSE)/VLOOKUP($A368,'2010'!$C$5:$K$611,9,FALSE))*1000,#N/A)</f>
        <v>#N/A</v>
      </c>
      <c r="BP368" s="196">
        <f>IFERROR((VLOOKUP($A368,'1011'!$F$10:$L$433,7,FALSE)/VLOOKUP($A368,'2011'!$C$5:$K$611,9,FALSE))*1000,#N/A)</f>
        <v>4.5272376428677452</v>
      </c>
      <c r="BQ368" s="196">
        <f>IFERROR((VLOOKUP($A368,'1112'!$F$10:$L$408,7,FALSE)/VLOOKUP($A368,'2012'!$F$10:$M$460,8,FALSE))*1000,#N/A)</f>
        <v>5.7867384173086132</v>
      </c>
      <c r="BR368" s="196">
        <f>IFERROR((VLOOKUP($A368,'1213'!$F$10:$L$408,7,FALSE)/VLOOKUP($A368,'2013'!$F$10:$M$460,8,FALSE))*1000,#N/A)</f>
        <v>3.9935516963435189</v>
      </c>
      <c r="BS368" s="196">
        <f>IFERROR((VLOOKUP($A368,'1314'!$F$10:$L$408,7,FALSE)/VLOOKUP($A368,'2014'!$F$10:$M$460,8,FALSE))*1000,#N/A)</f>
        <v>6.9902064295336217</v>
      </c>
      <c r="BT368" s="196">
        <f>IFERROR((VLOOKUP($A368,'1415'!$F$10:$L$408,7,FALSE)/VLOOKUP($A368,'2015'!$F$10:$M$460,8,FALSE))*1000,#N/A)</f>
        <v>8.4260559576536682</v>
      </c>
      <c r="BU368" s="196">
        <f>IFERROR((VLOOKUP($A368,'1516'!$F$10:$L$408,7,FALSE)/VLOOKUP($A368,'2016'!$F$10:$M$460,8,FALSE))*1000,#N/A)</f>
        <v>10.444791814693762</v>
      </c>
      <c r="BV368" s="196">
        <f>IFERROR((VLOOKUP($A368,'1617'!$F$10:$L$408,7,FALSE)/VLOOKUP($A368,'2017'!$F$10:$M$460,8,FALSE))*1000,#N/A)</f>
        <v>11.723534558180226</v>
      </c>
      <c r="BW368" s="196">
        <f>IFERROR((VLOOKUP($A368,'1718'!$F$10:$L$408,7,FALSE)/VLOOKUP($A368,'2018'!$F$10:$N$460,9,FALSE))*1000,#N/A)</f>
        <v>12.502152574479076</v>
      </c>
      <c r="BX368" s="196">
        <f>IFERROR((VLOOKUP($A368,'1819'!$F$10:$L$408,7,FALSE)/VLOOKUP($A368,'2018'!$F$10:$N$460,9,FALSE))*1000,#N/A)</f>
        <v>14.0520061994145</v>
      </c>
      <c r="BY368" s="196">
        <f>IFERROR((VLOOKUP($A368,'1920'!$F$10:$L$408,7,FALSE)/VLOOKUP($A368,'2019'!$F$10:$N$464,8,FALSE))*1000,#N/A)</f>
        <v>11.640616275882605</v>
      </c>
      <c r="BZ368" s="196">
        <f>IFERROR((VLOOKUP($A368,'20 21'!$F$10:$L$408,7,FALSE)/VLOOKUP($A368,'2020'!$F$10:$N$469,8,FALSE))*1000,#N/A)</f>
        <v>9.3361746424828613</v>
      </c>
      <c r="CA368" s="196">
        <f>IFERROR((VLOOKUP($A368,'21 22'!$F$10:$L$408,7,FALSE)/VLOOKUP($A368,'2021'!$F$10:$N$469,8,FALSE))*1000,#N/A)</f>
        <v>12.263887290601524</v>
      </c>
      <c r="CB368" s="196">
        <f>IFERROR((VLOOKUP($A368,'22 23'!$F$10:$L$408,7,FALSE)/VLOOKUP($A368,'2022'!$F$10:$N$469,8,FALSE))*1000,#N/A)</f>
        <v>13.979813408323814</v>
      </c>
      <c r="CC368" s="196">
        <f>IFERROR((VLOOKUP($A368,'23 24'!$F$7:$M$408,7,FALSE)/VLOOKUP($A368,'2023'!$C$7:$N$469,9,FALSE))*1000,#N/A)</f>
        <v>8.0559650759585164</v>
      </c>
      <c r="CE368" s="198">
        <f>IFERROR((VLOOKUP($A368,'0910'!$F$10:$S$433,9,FALSE)/VLOOKUP($A368,'2010'!$C$5:$K$611,9,FALSE))*1000,#N/A)</f>
        <v>5.2574667213542634</v>
      </c>
      <c r="CF368" s="198">
        <f>IFERROR((VLOOKUP($A368,'1011'!$F$10:$S$433,10,FALSE)/VLOOKUP($A368,'2011'!$C$5:$K$611,9,FALSE))*1000,#N/A)</f>
        <v>2.9686804215526195</v>
      </c>
      <c r="CG368" s="198">
        <f>IFERROR((VLOOKUP($A368,'1112'!$F$10:$S$408,9,FALSE)/VLOOKUP($A368,'2012'!$F$10:$M$460,8,FALSE))*1000,#N/A)</f>
        <v>3.3172385831705427</v>
      </c>
      <c r="CH368" s="198">
        <f>IFERROR((VLOOKUP($A368,'1213'!$F$10:$S$408,9,FALSE)/VLOOKUP($A368,'2013'!$F$10:$M$460,8,FALSE))*1000,#N/A)</f>
        <v>3.8836374294716789</v>
      </c>
      <c r="CI368" s="198">
        <f>IFERROR((VLOOKUP($A368,'1314'!$F$10:$S$408,9,FALSE)/VLOOKUP($A368,'2014'!$F$10:$M$460,8,FALSE))*1000,#N/A)</f>
        <v>3.5315105399206321</v>
      </c>
      <c r="CJ368" s="198">
        <f>IFERROR((VLOOKUP($A368,'1415'!$F$10:$S$408,9,FALSE)/VLOOKUP($A368,'2015'!$F$10:$M$460,8,FALSE))*1000,#N/A)</f>
        <v>4.2850455511144725</v>
      </c>
      <c r="CK368" s="198">
        <f>IFERROR((VLOOKUP($A368,'1516'!$F$10:$S$408,9,FALSE)/VLOOKUP($A368,'2016'!$F$10:$M$460,8,FALSE))*1000,#N/A)</f>
        <v>6.2526644877078299</v>
      </c>
      <c r="CL368" s="198">
        <f>IFERROR((VLOOKUP($A368,'1617'!$F$10:$S$408,9,FALSE)/VLOOKUP($A368,'2017'!$F$10:$M$460,8,FALSE))*1000,#N/A)</f>
        <v>8.1889763779527573</v>
      </c>
      <c r="CM368" s="198">
        <f>IFERROR((VLOOKUP($A368,'1718'!$F$10:$S$408,9,FALSE)/VLOOKUP($A368,'2018'!$F$10:$N$460,9,FALSE))*1000,#N/A)</f>
        <v>8.4380919579817455</v>
      </c>
      <c r="CN368" s="198">
        <f>IFERROR((VLOOKUP($A368,'1819'!$F$10:$S$408,9,FALSE)/VLOOKUP($A368,'2018'!$F$10:$N$460,9,FALSE))*1000,#N/A)</f>
        <v>10.504563457895642</v>
      </c>
      <c r="CO368" s="198">
        <f>IFERROR((VLOOKUP($A368,'1920'!$F$10:$S$408,9,FALSE)/VLOOKUP($A368,'2019'!$F$10:$N$464,8,FALSE))*1000,#N/A)</f>
        <v>10.456251247813155</v>
      </c>
      <c r="CP368" s="198">
        <f>IFERROR((VLOOKUP($A368,'20 21'!$F$10:$S$408,9,FALSE)/VLOOKUP($A368,'2020'!$F$10:$N$469,8,FALSE))*1000,#N/A)</f>
        <v>8.1691528121725039</v>
      </c>
      <c r="CQ368" s="198">
        <f>IFERROR((VLOOKUP($A368,'21 22'!$F$10:$S$408,9,FALSE)/VLOOKUP($A368,'2021'!$F$10:$N$469,8,FALSE))*1000,#N/A)</f>
        <v>9.0746190139571592</v>
      </c>
      <c r="CR368" s="198">
        <f>IFERROR((VLOOKUP($A368,'22 23'!$F$10:$S$408,9,FALSE)/VLOOKUP($A368,'2022'!$F$10:$N$469,8,FALSE))*1000,#N/A)</f>
        <v>8.9315474553179914</v>
      </c>
      <c r="CS368" s="196">
        <f>IFERROR((VLOOKUP($A368,'23 24'!$F$7:$S$408,9,FALSE)/VLOOKUP($A368,'2023'!$C$7:$N$469,9,FALSE))*1000,#N/A)</f>
        <v>6.7186111898310159</v>
      </c>
      <c r="CU368" s="198" t="e">
        <f>IFERROR((VLOOKUP($A368,'0910'!$F$10:$S$433,10,FALSE)/VLOOKUP($A368,'2010'!$C$5:$K$611,9,FALSE))*1000,#N/A)</f>
        <v>#N/A</v>
      </c>
      <c r="CV368" s="198">
        <f>IFERROR((VLOOKUP($A368,'1011'!$F$10:$S$433,11,FALSE)/VLOOKUP($A368,'2011'!$C$5:$K$611,9,FALSE))*1000,#N/A)</f>
        <v>1.2616891791598634</v>
      </c>
      <c r="CW368" s="198">
        <f>IFERROR((VLOOKUP($A368,'1112'!$F$10:$S$408,10,FALSE)/VLOOKUP($A368,'2012'!$F$10:$M$460,8,FALSE))*1000,#N/A)</f>
        <v>1.1794626073495265</v>
      </c>
      <c r="CX368" s="198">
        <f>IFERROR((VLOOKUP($A368,'1213'!$F$10:$S$408,10,FALSE)/VLOOKUP($A368,'2013'!$F$10:$M$460,8,FALSE))*1000,#N/A)</f>
        <v>1.3922473803766395</v>
      </c>
      <c r="CY368" s="198">
        <f>IFERROR((VLOOKUP($A368,'1314'!$F$10:$S$408,10,FALSE)/VLOOKUP($A368,'2014'!$F$10:$M$460,8,FALSE))*1000,#N/A)</f>
        <v>1.3106637055375541</v>
      </c>
      <c r="CZ368" s="198">
        <f>IFERROR((VLOOKUP($A368,'1415'!$F$10:$S$408,10,FALSE)/VLOOKUP($A368,'2015'!$F$10:$M$460,8,FALSE))*1000,#N/A)</f>
        <v>1.3683338734651256</v>
      </c>
      <c r="DA368" s="198">
        <f>IFERROR((VLOOKUP($A368,'1516'!$F$10:$S$408,10,FALSE)/VLOOKUP($A368,'2016'!$F$10:$M$460,8,FALSE))*1000,#N/A)</f>
        <v>2.4513286912036376</v>
      </c>
      <c r="DB368" s="198">
        <f>IFERROR((VLOOKUP($A368,'1617'!$F$10:$S$408,10,FALSE)/VLOOKUP($A368,'2017'!$F$10:$M$460,8,FALSE))*1000,#N/A)</f>
        <v>2.4496937882764653</v>
      </c>
      <c r="DC368" s="198">
        <f>IFERROR((VLOOKUP($A368,'1718'!$F$10:$S$408,10,FALSE)/VLOOKUP($A368,'2018'!$F$10:$N$460,9,FALSE))*1000,#N/A)</f>
        <v>3.4785603581883935</v>
      </c>
      <c r="DD368" s="198">
        <f>IFERROR((VLOOKUP($A368,'1819'!$F$10:$S$408,10,FALSE)/VLOOKUP($A368,'2018'!$F$10:$N$460,9,FALSE))*1000,#N/A)</f>
        <v>3.9607370415016363</v>
      </c>
      <c r="DE368" s="198">
        <f>IFERROR((VLOOKUP($A368,'1920'!$F$10:$S$408,10,FALSE)/VLOOKUP($A368,'2019'!$F$10:$N$464,8,FALSE))*1000,#N/A)</f>
        <v>4.9066551162877259</v>
      </c>
      <c r="DF368" s="198">
        <f>IFERROR((VLOOKUP($A368,'20 21'!$F$10:$S$408,10,FALSE)/VLOOKUP($A368,'2020'!$F$10:$N$469,8,FALSE))*1000,#N/A)</f>
        <v>3.3343480866010218</v>
      </c>
      <c r="DG368" s="198">
        <f>IFERROR((VLOOKUP($A368,'21 22'!$F$10:$S$408,10,FALSE)/VLOOKUP($A368,'2021'!$F$10:$N$469,8,FALSE))*1000,#N/A)</f>
        <v>2.9591148958555951</v>
      </c>
      <c r="DH368" s="198">
        <f>IFERROR((VLOOKUP($A368,'22 23'!$F$10:$S$408,10,FALSE)/VLOOKUP($A368,'2022'!$F$10:$N$469,8,FALSE))*1000,#N/A)</f>
        <v>4.3039703317293228</v>
      </c>
      <c r="DI368" s="196">
        <f>IFERROR((VLOOKUP($A368,'23 24'!$F$7:$S$408,10,FALSE)/VLOOKUP($A368,'2023'!$C$7:$N$469,9,FALSE))*1000,#N/A)</f>
        <v>3.0568088825771444</v>
      </c>
      <c r="DK368" s="198" t="e">
        <f>IFERROR((VLOOKUP($A368,'0910'!$F$10:$S$433,11,FALSE)/VLOOKUP($A368,'2010'!$C$5:$K$611,9,FALSE))*1000,#N/A)</f>
        <v>#N/A</v>
      </c>
      <c r="DL368" s="198">
        <f>IFERROR((VLOOKUP($A368,'1011'!$F$10:$S$433,12,FALSE)/VLOOKUP($A368,'2011'!$C$5:$K$611,9,FALSE))*1000,#N/A)</f>
        <v>0.14843402107763098</v>
      </c>
      <c r="DM368" s="198">
        <f>IFERROR((VLOOKUP($A368,'1112'!$F$10:$S$408,11,FALSE)/VLOOKUP($A368,'2012'!$F$10:$M$460,8,FALSE))*1000,#N/A)</f>
        <v>0.25800744535770892</v>
      </c>
      <c r="DN368" s="198">
        <f>IFERROR((VLOOKUP($A368,'1213'!$F$10:$S$408,11,FALSE)/VLOOKUP($A368,'2013'!$F$10:$M$460,8,FALSE))*1000,#N/A)</f>
        <v>0.21982853374367994</v>
      </c>
      <c r="DO368" s="198">
        <f>IFERROR((VLOOKUP($A368,'1314'!$F$10:$S$408,11,FALSE)/VLOOKUP($A368,'2014'!$F$10:$M$460,8,FALSE))*1000,#N/A)</f>
        <v>0.18203662576910476</v>
      </c>
      <c r="DP368" s="198">
        <f>IFERROR((VLOOKUP($A368,'1415'!$F$10:$S$408,11,FALSE)/VLOOKUP($A368,'2015'!$F$10:$M$460,8,FALSE))*1000,#N/A)</f>
        <v>0.21605271686291455</v>
      </c>
      <c r="DQ368" s="198">
        <f>IFERROR((VLOOKUP($A368,'1516'!$F$10:$S$408,11,FALSE)/VLOOKUP($A368,'2016'!$F$10:$M$460,8,FALSE))*1000,#N/A)</f>
        <v>3.5526502771067218E-2</v>
      </c>
      <c r="DR368" s="198">
        <f>IFERROR((VLOOKUP($A368,'1617'!$F$10:$S$408,11,FALSE)/VLOOKUP($A368,'2017'!$F$10:$M$460,8,FALSE))*1000,#N/A)</f>
        <v>0.20997375328083989</v>
      </c>
      <c r="DS368" s="198">
        <f>IFERROR((VLOOKUP($A368,'1718'!$F$10:$S$408,11,FALSE)/VLOOKUP($A368,'2018'!$F$10:$N$460,9,FALSE))*1000,#N/A)</f>
        <v>0.13776476666092646</v>
      </c>
      <c r="DT368" s="198">
        <f>IFERROR((VLOOKUP($A368,'1819'!$F$10:$S$408,11,FALSE)/VLOOKUP($A368,'2018'!$F$10:$N$460,9,FALSE))*1000,#N/A)</f>
        <v>0.17220595832615807</v>
      </c>
      <c r="DU368" s="198">
        <f>IFERROR((VLOOKUP($A368,'1920'!$F$10:$S$408,11,FALSE)/VLOOKUP($A368,'2019'!$F$10:$N$464,8,FALSE))*1000,#N/A)</f>
        <v>0</v>
      </c>
      <c r="DV368" s="198">
        <f>IFERROR((VLOOKUP($A368,'20 21'!$F$10:$S$408,11,FALSE)/VLOOKUP($A368,'2020'!$F$10:$N$469,8,FALSE))*1000,#N/A)</f>
        <v>0</v>
      </c>
      <c r="DW368" s="198">
        <f>IFERROR((VLOOKUP($A368,'21 22'!$F$10:$S$408,11,FALSE)/VLOOKUP($A368,'2021'!$F$10:$N$469,8,FALSE))*1000,#N/A)</f>
        <v>9.8637163195186506E-2</v>
      </c>
      <c r="DX368" s="198">
        <f>IFERROR((VLOOKUP($A368,'22 23'!$F$10:$S$408,11,FALSE)/VLOOKUP($A368,'2022'!$F$10:$N$464,8,FALSE))*1000,#N/A)</f>
        <v>0.12944271674373903</v>
      </c>
      <c r="DY368" s="196">
        <f>IFERROR((VLOOKUP($A368,'23 24'!$F$7:$S$408,11,FALSE)/VLOOKUP($A368,'2023'!$C$7:$N$469,9,FALSE))*1000,#N/A)</f>
        <v>3.1841759193511926E-2</v>
      </c>
      <c r="EA368" s="198" t="e">
        <f>IFERROR((VLOOKUP($A368,'0910'!$F$10:$S$433,12,FALSE)/VLOOKUP($A368,'2010'!$C$5:$K$611,9,FALSE))*1000,#N/A)</f>
        <v>#N/A</v>
      </c>
      <c r="EB368" s="198">
        <f>IFERROR((VLOOKUP($A368,'1011'!$F$10:$S$433,13,FALSE)/VLOOKUP($A368,'2011'!$C$5:$K$611,9,FALSE))*1000,#N/A)</f>
        <v>4.3788036217901141</v>
      </c>
      <c r="EC368" s="198">
        <f>IFERROR((VLOOKUP($A368,'1112'!$F$10:$S$408,12,FALSE)/VLOOKUP($A368,'2012'!$F$10:$M$460,8,FALSE))*1000,#N/A)</f>
        <v>4.7547086358777779</v>
      </c>
      <c r="ED368" s="198">
        <f>IFERROR((VLOOKUP($A368,'1213'!$F$10:$S$408,12,FALSE)/VLOOKUP($A368,'2013'!$F$10:$M$460,8,FALSE))*1000,#N/A)</f>
        <v>5.4957133435919978</v>
      </c>
      <c r="EE368" s="198">
        <f>IFERROR((VLOOKUP($A368,'1314'!$F$10:$S$408,12,FALSE)/VLOOKUP($A368,'2014'!$F$10:$M$460,8,FALSE))*1000,#N/A)</f>
        <v>5.0606181963811121</v>
      </c>
      <c r="EF368" s="198">
        <f>IFERROR((VLOOKUP($A368,'1415'!$F$10:$S$408,12,FALSE)/VLOOKUP($A368,'2015'!$F$10:$M$460,8,FALSE))*1000,#N/A)</f>
        <v>5.8694321414425126</v>
      </c>
      <c r="EG368" s="198">
        <f>IFERROR((VLOOKUP($A368,'1516'!$F$10:$S$408,12,FALSE)/VLOOKUP($A368,'2016'!$F$10:$M$460,8,FALSE))*1000,#N/A)</f>
        <v>8.739519681682534</v>
      </c>
      <c r="EH368" s="198">
        <f>IFERROR((VLOOKUP($A368,'1617'!$F$10:$S$408,12,FALSE)/VLOOKUP($A368,'2017'!$F$10:$M$460,8,FALSE))*1000,#N/A)</f>
        <v>10.813648293963254</v>
      </c>
      <c r="EI368" s="198">
        <f>IFERROR((VLOOKUP($A368,'1718'!$F$10:$S$408,12,FALSE)/VLOOKUP($A368,'2018'!$F$10:$N$460,9,FALSE))*1000,#N/A)</f>
        <v>12.088858274496298</v>
      </c>
      <c r="EJ368" s="198">
        <f>IFERROR((VLOOKUP($A368,'1819'!$F$10:$S$408,12,FALSE)/VLOOKUP($A368,'2018'!$F$10:$N$460,9,FALSE))*1000,#N/A)</f>
        <v>14.603065266058206</v>
      </c>
      <c r="EK368" s="198">
        <f>IFERROR((VLOOKUP($A368,'1920'!$F$10:$S$408,12,FALSE)/VLOOKUP($A368,'2019'!$F$10:$N$464,8,FALSE))*1000,#N/A)</f>
        <v>15.36290636410088</v>
      </c>
      <c r="EL368" s="198">
        <f>IFERROR((VLOOKUP($A368,'20 21'!$F$10:$S$408,12,FALSE)/VLOOKUP($A368,'2020'!$F$10:$N$469,8,FALSE))*1000,#N/A)</f>
        <v>11.503500898773526</v>
      </c>
      <c r="EM368" s="198">
        <f>IFERROR((VLOOKUP($A368,'21 22'!$F$10:$S$408,12,FALSE)/VLOOKUP($A368,'2021'!$F$10:$N$469,8,FALSE))*1000,#N/A)</f>
        <v>12.132371073007942</v>
      </c>
      <c r="EN368" s="198">
        <f>IFERROR((VLOOKUP($A368,'22 23'!$F$10:$S$408,12,FALSE)/VLOOKUP($A368,'2022'!$F$10:$N$469,8,FALSE))*1000,#N/A)</f>
        <v>13.397321182976988</v>
      </c>
      <c r="EO368" s="196">
        <f>IFERROR((VLOOKUP($A368,'23 24'!$F$7:$S$408,12,FALSE)/VLOOKUP($A368,'2023'!$C$7:$N$469,9,FALSE))*1000,#N/A)</f>
        <v>9.8072618316016715</v>
      </c>
    </row>
    <row r="369" spans="1:145" x14ac:dyDescent="0.3">
      <c r="A369" t="s">
        <v>1122</v>
      </c>
      <c r="B369" t="s">
        <v>1742</v>
      </c>
      <c r="C369" t="str">
        <f>IF(VLOOKUP($A369,'0910'!$F$10:$L$433,1,FALSE)=VLOOKUP($A369,'2010'!$C$5:$K$611,1,FALSE),VLOOKUP($A369,'0910'!$F$10:$L$433,1,FALSE),FALSE)</f>
        <v>Somerset</v>
      </c>
      <c r="D369" t="str">
        <f>IF(VLOOKUP($A369,'1011'!$F$10:$L$433,1,FALSE)=VLOOKUP($A369,'2011'!$C$5:$K$611,1,FALSE),VLOOKUP($A369,'1011'!$F$10:$L$433,1,FALSE),FALSE)</f>
        <v>Somerset</v>
      </c>
      <c r="E369" t="str">
        <f>IF(VLOOKUP(A369,'1112'!$F$10:$L$408,1,FALSE)=VLOOKUP(A369,'2012'!$F$10:$M$460,1,FALSE),VLOOKUP(A369,'1112'!$F$10:$L$408,1,FALSE),FALSE)</f>
        <v>Somerset</v>
      </c>
      <c r="F369" t="str">
        <f>IF(VLOOKUP($A369,'1213'!$F$10:$L$408,1,FALSE)=VLOOKUP($A369,'2013'!$F$10:$M$460,1,FALSE),VLOOKUP($A369,'1213'!$F$10:$L$408,1,FALSE),FALSE)</f>
        <v>Somerset</v>
      </c>
      <c r="G369" t="str">
        <f>IF(VLOOKUP($A369,'1314'!$F$10:$L$408,1,FALSE)=VLOOKUP($A369,'2014'!$F$10:$M$460,1,FALSE),VLOOKUP($A369,'1314'!$F$10:$L$408,1,FALSE),FALSE)</f>
        <v>Somerset</v>
      </c>
      <c r="H369" t="str">
        <f>IF(VLOOKUP($A369,'1415'!$F$10:$L$408,1,FALSE)=VLOOKUP($A369,'2015'!$F$10:$M$460,1,FALSE),VLOOKUP($A369,'1415'!$F$10:$L$408,1,FALSE),FALSE)</f>
        <v>Somerset</v>
      </c>
      <c r="I369" t="str">
        <f>IF(VLOOKUP($A369,'1516'!$F$10:$L$408,1,FALSE)=VLOOKUP($A369,'2015'!$F$10:$M$460,1,FALSE),VLOOKUP($A369,'1516'!$F$10:$L$408,1,FALSE),FALSE)</f>
        <v>Somerset</v>
      </c>
      <c r="J369" t="str">
        <f>IF(VLOOKUP($A369,'1617'!$F$10:$L$408,1,FALSE)=VLOOKUP($A369,'2016'!$F$10:$M$460,1,FALSE),VLOOKUP($A369,'1617'!$F$10:$L$408,1,FALSE),FALSE)</f>
        <v>Somerset</v>
      </c>
      <c r="K369" t="str">
        <f>IF(VLOOKUP($A369,'1718'!$F$10:$M$408,1,FALSE)=VLOOKUP($A369,'2017'!$F$10:$M$460,1,FALSE),VLOOKUP($A369,'1718'!$F$10:$M$408,1,FALSE),FALSE)</f>
        <v>Somerset</v>
      </c>
      <c r="L369" t="str">
        <f>IF(VLOOKUP($A369,'1819'!$F$10:$M$408,1,FALSE)=VLOOKUP($A369,'2018'!$F$10:$M$460,1,FALSE),VLOOKUP($A369,'1819'!$F$10:$M$408,1,FALSE),FALSE)</f>
        <v>Somerset</v>
      </c>
      <c r="M369" t="str">
        <f>IF(VLOOKUP($A369,'1920'!$F$10:$M$408,1,FALSE)=VLOOKUP($A369,'2019'!$F$10:$M$464,1,FALSE),VLOOKUP($A369,'1920'!$F$10:$M$408,1,FALSE),FALSE)</f>
        <v>Somerset</v>
      </c>
      <c r="N369" t="str">
        <f>IF(VLOOKUP($A369,'20 21'!$F$10:$N$408,1,FALSE)=VLOOKUP($A369,'2020'!$F$10:$O$464,1,FALSE),VLOOKUP($A369,'20 21'!$F$10:$N$408,1,FALSE),FALSE)</f>
        <v>Somerset</v>
      </c>
      <c r="O369" t="str">
        <f>IF(VLOOKUP($A369,'21 22'!$F$10:$N$408,1,FALSE)=VLOOKUP($A369,'2021'!$F$10:$O$464,1,FALSE),VLOOKUP($A369,'21 22'!$F$10:$N$408,1,FALSE),FALSE)</f>
        <v>Somerset</v>
      </c>
      <c r="P369" t="str">
        <f>IF(VLOOKUP($A369,'22 23'!$F$10:$N$408,1,FALSE)=VLOOKUP($A369,'2022'!$F$10:$O$464,1,FALSE),VLOOKUP($A369,'22 23'!$F$10:$N$408,1,FALSE),FALSE)</f>
        <v>Somerset</v>
      </c>
      <c r="Q369" t="e">
        <f>IF(VLOOKUP($A369,'23 24'!$F$7:$N$408,1,FALSE)=VLOOKUP($A369,'2023'!$C$7:$O$468,1,FALSE),VLOOKUP($A369,'23 24'!$F$7:$N$408,1,FALSE),FALSE)</f>
        <v>#N/A</v>
      </c>
      <c r="S369" s="196" t="e">
        <f>IFERROR((VLOOKUP($A369,'0910'!$F$10:$L$433,4,FALSE)/VLOOKUP($A369,'2010'!$C$5:$K$611,9,FALSE))*1000,#N/A)</f>
        <v>#N/A</v>
      </c>
      <c r="T369" s="196" t="e">
        <f>IFERROR((VLOOKUP($A369,'1011'!$F$10:$L$433,4,FALSE)/VLOOKUP($A369,'2011'!$C$5:$K$611,9,FALSE))*1000,#N/A)</f>
        <v>#N/A</v>
      </c>
      <c r="U369" s="196">
        <f>IFERROR((VLOOKUP($A369,'1112'!$F$10:$L$408,4,FALSE)/VLOOKUP($A369,'2012'!$F$10:$M$460,8,FALSE))*1000,#N/A)</f>
        <v>5.2910052910052912</v>
      </c>
      <c r="V369" s="196">
        <f>IFERROR((VLOOKUP($A369,'1213'!$F$10:$L$408,4,FALSE)/VLOOKUP($A369,'2013'!$F$10:$M$460,8,FALSE))*1000,#N/A)</f>
        <v>5.3320208358968051</v>
      </c>
      <c r="W369" s="196">
        <f>IFERROR((VLOOKUP($A369,'1314'!$F$10:$L$408,4,FALSE)/VLOOKUP($A369,'2014'!$F$10:$M$460,8,FALSE))*1000,#N/A)</f>
        <v>7.2832322903527684</v>
      </c>
      <c r="X369" s="196">
        <f>IFERROR((VLOOKUP($A369,'1415'!$F$10:$L$408,4,FALSE)/VLOOKUP($A369,'2015'!$F$10:$M$460,8,FALSE))*1000,#N/A)</f>
        <v>7.0770839197394348</v>
      </c>
      <c r="Y369" s="196">
        <f>IFERROR((VLOOKUP($A369,'1516'!$F$10:$L$408,4,FALSE)/VLOOKUP($A369,'2016'!$F$10:$M$460,8,FALSE))*1000,#N/A)</f>
        <v>7.204266836491005</v>
      </c>
      <c r="Z369" s="196">
        <f>IFERROR((VLOOKUP($A369,'1617'!$F$10:$L$408,4,FALSE)/VLOOKUP($A369,'2017'!$F$10:$M$460,8,FALSE))*1000,#N/A)</f>
        <v>6.2241481189678947</v>
      </c>
      <c r="AA369" s="196">
        <f>IFERROR((VLOOKUP($A369,'1718'!$F$10:$L$408,4,FALSE)/VLOOKUP($A369,'2018'!$F$10:$N$460,9,FALSE))*1000,#N/A)</f>
        <v>6.7059144606027523</v>
      </c>
      <c r="AB369" s="196">
        <f>IFERROR((VLOOKUP($A369,'1819'!$F$10:$L$408,4,FALSE)/VLOOKUP($A369,'2018'!$F$10:$N$460,9,FALSE))*1000,#N/A)</f>
        <v>5.380326718390581</v>
      </c>
      <c r="AC369" s="196">
        <f>IFERROR((VLOOKUP($A369,'1920'!$F$10:$L$408,4,FALSE)/VLOOKUP($A369,'2019'!$F$10:$N$464,8,FALSE))*1000,#N/A)</f>
        <v>6.1084585322096032</v>
      </c>
      <c r="AD369" s="196">
        <f>IFERROR((VLOOKUP($A369,'20 21'!$F$10:$L$408,4,FALSE)/VLOOKUP($A369,'2020'!$F$10:$N$464,8,FALSE))*1000,#N/A)</f>
        <v>5.4121985137082804</v>
      </c>
      <c r="AE369" s="196">
        <f>IFERROR((VLOOKUP($A369,'21 22'!$F$10:$L$408,4,FALSE)/VLOOKUP($A369,'2021'!$F$10:$N$464,8,FALSE))*1000,#N/A)</f>
        <v>6.7186290977032108</v>
      </c>
      <c r="AF369" s="196">
        <f>IFERROR((VLOOKUP($A369,'22 23'!$F$10:$L$408,4,FALSE)/VLOOKUP($A369,'2022'!$F$10:$N$464,8,FALSE))*1000,#N/A)</f>
        <v>4.9735429949703649</v>
      </c>
      <c r="AG369" s="196" t="e">
        <f>IFERROR((VLOOKUP($A369,'23 24'!$F$7:$M$408,4,FALSE)/VLOOKUP($A369,'2023'!$C$7:$N$469,9,FALSE))*1000,#N/A)</f>
        <v>#N/A</v>
      </c>
      <c r="AI369" s="196" t="e">
        <f>IFERROR((VLOOKUP($A369,'0910'!$F$10:$L$433,5,FALSE)/VLOOKUP($A369,'2010'!$C$5:$K$611,9,FALSE))*1000,#N/A)</f>
        <v>#N/A</v>
      </c>
      <c r="AJ369" s="196" t="e">
        <f>IFERROR((VLOOKUP($A369,'1011'!$F$10:$L$433,5,FALSE)/VLOOKUP($A369,'2011'!$C$5:$K$611,9,FALSE))*1000,#N/A)</f>
        <v>#N/A</v>
      </c>
      <c r="AK369" s="196">
        <f>IFERROR((VLOOKUP($A369,'1112'!$F$10:$L$408,5,FALSE)/VLOOKUP($A369,'2012'!$F$10:$M$460,8,FALSE))*1000,#N/A)</f>
        <v>2.7695105820105819</v>
      </c>
      <c r="AL369" s="196">
        <f>IFERROR((VLOOKUP($A369,'1213'!$F$10:$L$408,5,FALSE)/VLOOKUP($A369,'2013'!$F$10:$M$460,8,FALSE))*1000,#N/A)</f>
        <v>0.94335753250481935</v>
      </c>
      <c r="AM369" s="196">
        <f>IFERROR((VLOOKUP($A369,'1314'!$F$10:$L$408,5,FALSE)/VLOOKUP($A369,'2014'!$F$10:$M$460,8,FALSE))*1000,#N/A)</f>
        <v>1.6682263905277293</v>
      </c>
      <c r="AN369" s="196">
        <f>IFERROR((VLOOKUP($A369,'1415'!$F$10:$L$408,5,FALSE)/VLOOKUP($A369,'2015'!$F$10:$M$460,8,FALSE))*1000,#N/A)</f>
        <v>1.7692709799348587</v>
      </c>
      <c r="AO369" s="196">
        <f>IFERROR((VLOOKUP($A369,'1516'!$F$10:$L$408,5,FALSE)/VLOOKUP($A369,'2016'!$F$10:$M$460,8,FALSE))*1000,#N/A)</f>
        <v>0.95526190097118302</v>
      </c>
      <c r="AP369" s="196">
        <f>IFERROR((VLOOKUP($A369,'1617'!$F$10:$L$408,5,FALSE)/VLOOKUP($A369,'2017'!$F$10:$M$460,8,FALSE))*1000,#N/A)</f>
        <v>1.1030135907031713</v>
      </c>
      <c r="AQ369" s="196">
        <f>IFERROR((VLOOKUP($A369,'1718'!$F$10:$L$408,5,FALSE)/VLOOKUP($A369,'2018'!$F$10:$N$460,9,FALSE))*1000,#N/A)</f>
        <v>0.89672111973176338</v>
      </c>
      <c r="AR369" s="196">
        <f>IFERROR((VLOOKUP($A369,'1819'!$F$10:$L$408,5,FALSE)/VLOOKUP($A369,'2018'!$F$10:$N$460,9,FALSE))*1000,#N/A)</f>
        <v>1.1696362431283871</v>
      </c>
      <c r="AS369" s="196">
        <f>IFERROR((VLOOKUP($A369,'1920'!$F$10:$L$408,5,FALSE)/VLOOKUP($A369,'2019'!$F$10:$N$464,8,FALSE))*1000,#N/A)</f>
        <v>1.1598338985208108</v>
      </c>
      <c r="AT369" s="196">
        <f>IFERROR((VLOOKUP($A369,'20 21'!$F$10:$L$408,5,FALSE)/VLOOKUP($A369,'2020'!$F$10:$N$464,8,FALSE))*1000,#N/A)</f>
        <v>1.448334813527568</v>
      </c>
      <c r="AU369" s="196">
        <f>IFERROR((VLOOKUP($A369,'21 22'!$F$10:$L$408,5,FALSE)/VLOOKUP($A369,'2021'!$F$10:$N$464,8,FALSE))*1000,#N/A)</f>
        <v>2.2647064374280483</v>
      </c>
      <c r="AV369" s="196">
        <f>IFERROR((VLOOKUP($A369,'22 23'!$F$10:$L$408,5,FALSE)/VLOOKUP($A369,'2022'!$F$10:$N$464,8,FALSE))*1000,#N/A)</f>
        <v>1.0470616831516557</v>
      </c>
      <c r="AW369" s="196" t="e">
        <f>IFERROR((VLOOKUP($A369,'23 24'!$F$7:$M$408,5,FALSE)/VLOOKUP($A369,'2023'!$C$7:$N$469,9,FALSE))*1000,#N/A)</f>
        <v>#N/A</v>
      </c>
      <c r="AY369" s="196" t="e">
        <f>IFERROR((VLOOKUP($A369,'0910'!$F$10:$L$433,6,FALSE)/VLOOKUP($A369,'2010'!$C$5:$K$611,9,FALSE))*1000,#N/A)</f>
        <v>#N/A</v>
      </c>
      <c r="AZ369" s="196" t="e">
        <f>IFERROR((VLOOKUP($A369,'1011'!$F$10:$L$433,6,FALSE)/VLOOKUP($A369,'2011'!$C$5:$K$611,9,FALSE))*1000,#N/A)</f>
        <v>#N/A</v>
      </c>
      <c r="BA369" s="196">
        <f>IFERROR((VLOOKUP($A369,'1112'!$F$10:$L$408,6,FALSE)/VLOOKUP($A369,'2012'!$F$10:$M$460,8,FALSE))*1000,#N/A)</f>
        <v>0</v>
      </c>
      <c r="BB369" s="196">
        <f>IFERROR((VLOOKUP($A369,'1213'!$F$10:$L$408,6,FALSE)/VLOOKUP($A369,'2013'!$F$10:$M$460,8,FALSE))*1000,#N/A)</f>
        <v>0</v>
      </c>
      <c r="BC369" s="196">
        <f>IFERROR((VLOOKUP($A369,'1314'!$F$10:$L$408,6,FALSE)/VLOOKUP($A369,'2014'!$F$10:$M$460,8,FALSE))*1000,#N/A)</f>
        <v>0</v>
      </c>
      <c r="BD369" s="196">
        <f>IFERROR((VLOOKUP($A369,'1415'!$F$10:$L$408,6,FALSE)/VLOOKUP($A369,'2015'!$F$10:$M$460,8,FALSE))*1000,#N/A)</f>
        <v>0</v>
      </c>
      <c r="BE369" s="196">
        <f>IFERROR((VLOOKUP($A369,'1516'!$F$10:$L$408,6,FALSE)/VLOOKUP($A369,'2016'!$F$10:$M$460,8,FALSE))*1000,#N/A)</f>
        <v>0</v>
      </c>
      <c r="BF369" s="196">
        <f>IFERROR((VLOOKUP($A369,'1617'!$F$10:$L$408,6,FALSE)/VLOOKUP($A369,'2017'!$F$10:$M$460,8,FALSE))*1000,#N/A)</f>
        <v>7.8786685050226513E-2</v>
      </c>
      <c r="BG369" s="196">
        <f>IFERROR((VLOOKUP($A369,'1718'!$F$10:$L$408,6,FALSE)/VLOOKUP($A369,'2018'!$F$10:$N$460,9,FALSE))*1000,#N/A)</f>
        <v>0</v>
      </c>
      <c r="BH369" s="196">
        <f>IFERROR((VLOOKUP($A369,'1819'!$F$10:$L$408,6,FALSE)/VLOOKUP($A369,'2018'!$F$10:$N$460,9,FALSE))*1000,#N/A)</f>
        <v>0</v>
      </c>
      <c r="BI369" s="196">
        <f>IFERROR((VLOOKUP($A369,'1920'!$F$10:$L$408,6,FALSE)/VLOOKUP($A369,'2019'!$F$10:$N$464,8,FALSE))*1000,#N/A)</f>
        <v>0</v>
      </c>
      <c r="BJ369" s="196">
        <f>IFERROR((VLOOKUP($A369,'20 21'!$F$10:$L$408,6,FALSE)/VLOOKUP($A369,'2020'!$F$10:$N$469,8,FALSE))*1000,#N/A)</f>
        <v>0</v>
      </c>
      <c r="BK369" s="196">
        <f>IFERROR((VLOOKUP($A369,'21 22'!$F$10:$L$408,6,FALSE)/VLOOKUP($A369,'2021'!$F$10:$N$469,8,FALSE))*1000,#N/A)</f>
        <v>0</v>
      </c>
      <c r="BL369" s="196">
        <f>IFERROR((VLOOKUP($A369,'22 23'!$F$10:$L$408,6,FALSE)/VLOOKUP($A369,'2022'!$F$10:$N$469,8,FALSE))*1000,#N/A)</f>
        <v>0</v>
      </c>
      <c r="BM369" s="196" t="e">
        <f>IFERROR((VLOOKUP($A369,'23 24'!$F$7:$M$408,6,FALSE)/VLOOKUP($A369,'2023'!$C$7:$N$469,9,FALSE))*1000,#N/A)</f>
        <v>#N/A</v>
      </c>
      <c r="BO369" s="196" t="e">
        <f>IFERROR((VLOOKUP($A369,'0910'!$F$10:$L$433,7,FALSE)/VLOOKUP($A369,'2010'!$C$5:$K$611,9,FALSE))*1000,#N/A)</f>
        <v>#N/A</v>
      </c>
      <c r="BP369" s="196" t="e">
        <f>IFERROR((VLOOKUP($A369,'1011'!$F$10:$L$433,7,FALSE)/VLOOKUP($A369,'2011'!$C$5:$K$611,9,FALSE))*1000,#N/A)</f>
        <v>#N/A</v>
      </c>
      <c r="BQ369" s="196">
        <f>IFERROR((VLOOKUP($A369,'1112'!$F$10:$L$408,7,FALSE)/VLOOKUP($A369,'2012'!$F$10:$M$460,8,FALSE))*1000,#N/A)</f>
        <v>8.0605158730158735</v>
      </c>
      <c r="BR369" s="196">
        <f>IFERROR((VLOOKUP($A369,'1213'!$F$10:$L$408,7,FALSE)/VLOOKUP($A369,'2013'!$F$10:$M$460,8,FALSE))*1000,#N/A)</f>
        <v>6.2753783684016238</v>
      </c>
      <c r="BS369" s="196">
        <f>IFERROR((VLOOKUP($A369,'1314'!$F$10:$L$408,7,FALSE)/VLOOKUP($A369,'2014'!$F$10:$M$460,8,FALSE))*1000,#N/A)</f>
        <v>8.9514586808804992</v>
      </c>
      <c r="BT369" s="196">
        <f>IFERROR((VLOOKUP($A369,'1415'!$F$10:$L$408,7,FALSE)/VLOOKUP($A369,'2015'!$F$10:$M$460,8,FALSE))*1000,#N/A)</f>
        <v>8.8865656037637226</v>
      </c>
      <c r="BU369" s="196">
        <f>IFERROR((VLOOKUP($A369,'1516'!$F$10:$L$408,7,FALSE)/VLOOKUP($A369,'2016'!$F$10:$M$460,8,FALSE))*1000,#N/A)</f>
        <v>8.1595287374621872</v>
      </c>
      <c r="BV369" s="196">
        <f>IFERROR((VLOOKUP($A369,'1617'!$F$10:$L$408,7,FALSE)/VLOOKUP($A369,'2017'!$F$10:$M$460,8,FALSE))*1000,#N/A)</f>
        <v>7.4059483947212916</v>
      </c>
      <c r="BW369" s="196">
        <f>IFERROR((VLOOKUP($A369,'1718'!$F$10:$L$408,7,FALSE)/VLOOKUP($A369,'2018'!$F$10:$N$460,9,FALSE))*1000,#N/A)</f>
        <v>7.6026355803345158</v>
      </c>
      <c r="BX369" s="196">
        <f>IFERROR((VLOOKUP($A369,'1819'!$F$10:$L$408,7,FALSE)/VLOOKUP($A369,'2018'!$F$10:$N$460,9,FALSE))*1000,#N/A)</f>
        <v>6.5499629615189674</v>
      </c>
      <c r="BY369" s="196">
        <f>IFERROR((VLOOKUP($A369,'1920'!$F$10:$L$408,7,FALSE)/VLOOKUP($A369,'2019'!$F$10:$N$464,8,FALSE))*1000,#N/A)</f>
        <v>7.2682924307304138</v>
      </c>
      <c r="BZ369" s="196">
        <f>IFERROR((VLOOKUP($A369,'20 21'!$F$10:$L$408,7,FALSE)/VLOOKUP($A369,'2020'!$F$10:$N$469,8,FALSE))*1000,#N/A)</f>
        <v>6.8605333272358484</v>
      </c>
      <c r="CA369" s="196">
        <f>IFERROR((VLOOKUP($A369,'21 22'!$F$10:$L$408,7,FALSE)/VLOOKUP($A369,'2021'!$F$10:$N$469,8,FALSE))*1000,#N/A)</f>
        <v>8.9833355351312587</v>
      </c>
      <c r="CB369" s="196">
        <f>IFERROR((VLOOKUP($A369,'22 23'!$F$10:$L$408,7,FALSE)/VLOOKUP($A369,'2022'!$F$10:$N$469,8,FALSE))*1000,#N/A)</f>
        <v>6.0206046781220204</v>
      </c>
      <c r="CC369" s="196" t="e">
        <f>IFERROR((VLOOKUP($A369,'23 24'!$F$7:$M$408,7,FALSE)/VLOOKUP($A369,'2023'!$C$7:$N$469,9,FALSE))*1000,#N/A)</f>
        <v>#N/A</v>
      </c>
      <c r="CE369" s="198" t="e">
        <f>IFERROR((VLOOKUP($A369,'0910'!$F$10:$S$433,9,FALSE)/VLOOKUP($A369,'2010'!$C$5:$K$611,9,FALSE))*1000,#N/A)</f>
        <v>#N/A</v>
      </c>
      <c r="CF369" s="198" t="e">
        <f>IFERROR((VLOOKUP($A369,'1011'!$F$10:$S$433,10,FALSE)/VLOOKUP($A369,'2011'!$C$5:$K$611,9,FALSE))*1000,#N/A)</f>
        <v>#N/A</v>
      </c>
      <c r="CG369" s="198">
        <f>IFERROR((VLOOKUP($A369,'1112'!$F$10:$S$408,9,FALSE)/VLOOKUP($A369,'2012'!$F$10:$M$460,8,FALSE))*1000,#N/A)</f>
        <v>5.4976851851851851</v>
      </c>
      <c r="CH369" s="198">
        <f>IFERROR((VLOOKUP($A369,'1213'!$F$10:$S$408,9,FALSE)/VLOOKUP($A369,'2013'!$F$10:$M$460,8,FALSE))*1000,#N/A)</f>
        <v>6.0292850990525411</v>
      </c>
      <c r="CI369" s="198">
        <f>IFERROR((VLOOKUP($A369,'1314'!$F$10:$S$408,9,FALSE)/VLOOKUP($A369,'2014'!$F$10:$M$460,8,FALSE))*1000,#N/A)</f>
        <v>6.4287748708141761</v>
      </c>
      <c r="CJ369" s="198">
        <f>IFERROR((VLOOKUP($A369,'1415'!$F$10:$S$408,9,FALSE)/VLOOKUP($A369,'2015'!$F$10:$M$460,8,FALSE))*1000,#N/A)</f>
        <v>6.8760303992922918</v>
      </c>
      <c r="CK369" s="198">
        <f>IFERROR((VLOOKUP($A369,'1516'!$F$10:$S$408,9,FALSE)/VLOOKUP($A369,'2016'!$F$10:$M$460,8,FALSE))*1000,#N/A)</f>
        <v>7.6420952077694642</v>
      </c>
      <c r="CL369" s="198">
        <f>IFERROR((VLOOKUP($A369,'1617'!$F$10:$S$408,9,FALSE)/VLOOKUP($A369,'2017'!$F$10:$M$460,8,FALSE))*1000,#N/A)</f>
        <v>6.9332282844199336</v>
      </c>
      <c r="CM369" s="198">
        <f>IFERROR((VLOOKUP($A369,'1718'!$F$10:$S$408,9,FALSE)/VLOOKUP($A369,'2018'!$F$10:$N$460,9,FALSE))*1000,#N/A)</f>
        <v>6.5109750867480214</v>
      </c>
      <c r="CN369" s="198">
        <f>IFERROR((VLOOKUP($A369,'1819'!$F$10:$S$408,9,FALSE)/VLOOKUP($A369,'2018'!$F$10:$N$460,9,FALSE))*1000,#N/A)</f>
        <v>6.5889508362899134</v>
      </c>
      <c r="CO369" s="198">
        <f>IFERROR((VLOOKUP($A369,'1920'!$F$10:$S$408,9,FALSE)/VLOOKUP($A369,'2019'!$F$10:$N$464,8,FALSE))*1000,#N/A)</f>
        <v>5.4898804529985039</v>
      </c>
      <c r="CP369" s="198">
        <f>IFERROR((VLOOKUP($A369,'20 21'!$F$10:$S$408,9,FALSE)/VLOOKUP($A369,'2020'!$F$10:$N$469,8,FALSE))*1000,#N/A)</f>
        <v>5.5646548098690767</v>
      </c>
      <c r="CQ369" s="198">
        <f>IFERROR((VLOOKUP($A369,'21 22'!$F$10:$S$408,9,FALSE)/VLOOKUP($A369,'2021'!$F$10:$N$469,8,FALSE))*1000,#N/A)</f>
        <v>6.982844848736482</v>
      </c>
      <c r="CR369" s="198">
        <f>IFERROR((VLOOKUP($A369,'22 23'!$F$10:$S$408,9,FALSE)/VLOOKUP($A369,'2022'!$F$10:$N$469,8,FALSE))*1000,#N/A)</f>
        <v>7.3294317820615902</v>
      </c>
      <c r="CS369" s="196" t="e">
        <f>IFERROR((VLOOKUP($A369,'23 24'!$F$7:$S$408,9,FALSE)/VLOOKUP($A369,'2023'!$C$7:$N$469,9,FALSE))*1000,#N/A)</f>
        <v>#N/A</v>
      </c>
      <c r="CU369" s="198" t="e">
        <f>IFERROR((VLOOKUP($A369,'0910'!$F$10:$S$433,10,FALSE)/VLOOKUP($A369,'2010'!$C$5:$K$611,9,FALSE))*1000,#N/A)</f>
        <v>#N/A</v>
      </c>
      <c r="CV369" s="198" t="e">
        <f>IFERROR((VLOOKUP($A369,'1011'!$F$10:$S$433,11,FALSE)/VLOOKUP($A369,'2011'!$C$5:$K$611,9,FALSE))*1000,#N/A)</f>
        <v>#N/A</v>
      </c>
      <c r="CW369" s="198">
        <f>IFERROR((VLOOKUP($A369,'1112'!$F$10:$S$408,10,FALSE)/VLOOKUP($A369,'2012'!$F$10:$M$460,8,FALSE))*1000,#N/A)</f>
        <v>3.1828703703703702</v>
      </c>
      <c r="CX369" s="198">
        <f>IFERROR((VLOOKUP($A369,'1213'!$F$10:$S$408,10,FALSE)/VLOOKUP($A369,'2013'!$F$10:$M$460,8,FALSE))*1000,#N/A)</f>
        <v>1.8867150650096387</v>
      </c>
      <c r="CY369" s="198">
        <f>IFERROR((VLOOKUP($A369,'1314'!$F$10:$S$408,10,FALSE)/VLOOKUP($A369,'2014'!$F$10:$M$460,8,FALSE))*1000,#N/A)</f>
        <v>1.0578996622858772</v>
      </c>
      <c r="CZ369" s="198">
        <f>IFERROR((VLOOKUP($A369,'1415'!$F$10:$S$408,10,FALSE)/VLOOKUP($A369,'2015'!$F$10:$M$460,8,FALSE))*1000,#N/A)</f>
        <v>1.6888495717560013</v>
      </c>
      <c r="DA369" s="198">
        <f>IFERROR((VLOOKUP($A369,'1516'!$F$10:$S$408,10,FALSE)/VLOOKUP($A369,'2016'!$F$10:$M$460,8,FALSE))*1000,#N/A)</f>
        <v>1.3134851138353765</v>
      </c>
      <c r="DB369" s="198">
        <f>IFERROR((VLOOKUP($A369,'1617'!$F$10:$S$408,10,FALSE)/VLOOKUP($A369,'2017'!$F$10:$M$460,8,FALSE))*1000,#N/A)</f>
        <v>1.0242269056529447</v>
      </c>
      <c r="DC369" s="198">
        <f>IFERROR((VLOOKUP($A369,'1718'!$F$10:$S$408,10,FALSE)/VLOOKUP($A369,'2018'!$F$10:$N$460,9,FALSE))*1000,#N/A)</f>
        <v>1.0526726188155484</v>
      </c>
      <c r="DD369" s="198">
        <f>IFERROR((VLOOKUP($A369,'1819'!$F$10:$S$408,10,FALSE)/VLOOKUP($A369,'2018'!$F$10:$N$460,9,FALSE))*1000,#N/A)</f>
        <v>1.0526726188155484</v>
      </c>
      <c r="DE369" s="198">
        <f>IFERROR((VLOOKUP($A369,'1920'!$F$10:$S$408,10,FALSE)/VLOOKUP($A369,'2019'!$F$10:$N$464,8,FALSE))*1000,#N/A)</f>
        <v>1.3144784183235854</v>
      </c>
      <c r="DF369" s="198">
        <f>IFERROR((VLOOKUP($A369,'20 21'!$F$10:$S$408,10,FALSE)/VLOOKUP($A369,'2020'!$F$10:$N$469,8,FALSE))*1000,#N/A)</f>
        <v>0.91473777696477987</v>
      </c>
      <c r="DG369" s="198">
        <f>IFERROR((VLOOKUP($A369,'21 22'!$F$10:$S$408,10,FALSE)/VLOOKUP($A369,'2021'!$F$10:$N$469,8,FALSE))*1000,#N/A)</f>
        <v>2.226961330137581</v>
      </c>
      <c r="DH369" s="198">
        <f>IFERROR((VLOOKUP($A369,'22 23'!$F$10:$S$408,10,FALSE)/VLOOKUP($A369,'2022'!$F$10:$N$469,8,FALSE))*1000,#N/A)</f>
        <v>1.7201727651777201</v>
      </c>
      <c r="DI369" s="196" t="e">
        <f>IFERROR((VLOOKUP($A369,'23 24'!$F$7:$S$408,10,FALSE)/VLOOKUP($A369,'2023'!$C$7:$N$469,9,FALSE))*1000,#N/A)</f>
        <v>#N/A</v>
      </c>
      <c r="DK369" s="198" t="e">
        <f>IFERROR((VLOOKUP($A369,'0910'!$F$10:$S$433,11,FALSE)/VLOOKUP($A369,'2010'!$C$5:$K$611,9,FALSE))*1000,#N/A)</f>
        <v>#N/A</v>
      </c>
      <c r="DL369" s="198" t="e">
        <f>IFERROR((VLOOKUP($A369,'1011'!$F$10:$S$433,12,FALSE)/VLOOKUP($A369,'2011'!$C$5:$K$611,9,FALSE))*1000,#N/A)</f>
        <v>#N/A</v>
      </c>
      <c r="DM369" s="198">
        <f>IFERROR((VLOOKUP($A369,'1112'!$F$10:$S$408,11,FALSE)/VLOOKUP($A369,'2012'!$F$10:$M$460,8,FALSE))*1000,#N/A)</f>
        <v>0</v>
      </c>
      <c r="DN369" s="198">
        <f>IFERROR((VLOOKUP($A369,'1213'!$F$10:$S$408,11,FALSE)/VLOOKUP($A369,'2013'!$F$10:$M$460,8,FALSE))*1000,#N/A)</f>
        <v>0</v>
      </c>
      <c r="DO369" s="198">
        <f>IFERROR((VLOOKUP($A369,'1314'!$F$10:$S$408,11,FALSE)/VLOOKUP($A369,'2014'!$F$10:$M$460,8,FALSE))*1000,#N/A)</f>
        <v>4.0688448549456809E-2</v>
      </c>
      <c r="DP369" s="198">
        <f>IFERROR((VLOOKUP($A369,'1415'!$F$10:$S$408,11,FALSE)/VLOOKUP($A369,'2015'!$F$10:$M$460,8,FALSE))*1000,#N/A)</f>
        <v>0</v>
      </c>
      <c r="DQ369" s="198">
        <f>IFERROR((VLOOKUP($A369,'1516'!$F$10:$S$408,11,FALSE)/VLOOKUP($A369,'2016'!$F$10:$M$460,8,FALSE))*1000,#N/A)</f>
        <v>0</v>
      </c>
      <c r="DR369" s="198">
        <f>IFERROR((VLOOKUP($A369,'1617'!$F$10:$S$408,11,FALSE)/VLOOKUP($A369,'2017'!$F$10:$M$460,8,FALSE))*1000,#N/A)</f>
        <v>3.9393342525113256E-2</v>
      </c>
      <c r="DS369" s="198">
        <f>IFERROR((VLOOKUP($A369,'1718'!$F$10:$S$408,11,FALSE)/VLOOKUP($A369,'2018'!$F$10:$N$460,9,FALSE))*1000,#N/A)</f>
        <v>0</v>
      </c>
      <c r="DT369" s="198">
        <f>IFERROR((VLOOKUP($A369,'1819'!$F$10:$S$408,11,FALSE)/VLOOKUP($A369,'2018'!$F$10:$N$460,9,FALSE))*1000,#N/A)</f>
        <v>0</v>
      </c>
      <c r="DU369" s="198">
        <f>IFERROR((VLOOKUP($A369,'1920'!$F$10:$S$408,11,FALSE)/VLOOKUP($A369,'2019'!$F$10:$N$464,8,FALSE))*1000,#N/A)</f>
        <v>0</v>
      </c>
      <c r="DV369" s="198">
        <f>IFERROR((VLOOKUP($A369,'20 21'!$F$10:$S$408,11,FALSE)/VLOOKUP($A369,'2020'!$F$10:$N$469,8,FALSE))*1000,#N/A)</f>
        <v>0</v>
      </c>
      <c r="DW369" s="198">
        <f>IFERROR((VLOOKUP($A369,'21 22'!$F$10:$S$408,11,FALSE)/VLOOKUP($A369,'2021'!$F$10:$N$469,8,FALSE))*1000,#N/A)</f>
        <v>0</v>
      </c>
      <c r="DX369" s="198">
        <f>IFERROR((VLOOKUP($A369,'22 23'!$F$10:$S$408,11,FALSE)/VLOOKUP($A369,'2022'!$F$10:$N$464,8,FALSE))*1000,#N/A)</f>
        <v>0</v>
      </c>
      <c r="DY369" s="196" t="e">
        <f>IFERROR((VLOOKUP($A369,'23 24'!$F$7:$S$408,11,FALSE)/VLOOKUP($A369,'2023'!$C$7:$N$469,9,FALSE))*1000,#N/A)</f>
        <v>#N/A</v>
      </c>
      <c r="EA369" s="198" t="e">
        <f>IFERROR((VLOOKUP($A369,'0910'!$F$10:$S$433,12,FALSE)/VLOOKUP($A369,'2010'!$C$5:$K$611,9,FALSE))*1000,#N/A)</f>
        <v>#N/A</v>
      </c>
      <c r="EB369" s="198" t="e">
        <f>IFERROR((VLOOKUP($A369,'1011'!$F$10:$S$433,13,FALSE)/VLOOKUP($A369,'2011'!$C$5:$K$611,9,FALSE))*1000,#N/A)</f>
        <v>#N/A</v>
      </c>
      <c r="EC369" s="198">
        <f>IFERROR((VLOOKUP($A369,'1112'!$F$10:$S$408,12,FALSE)/VLOOKUP($A369,'2012'!$F$10:$M$460,8,FALSE))*1000,#N/A)</f>
        <v>8.7218915343915349</v>
      </c>
      <c r="ED369" s="198">
        <f>IFERROR((VLOOKUP($A369,'1213'!$F$10:$S$408,12,FALSE)/VLOOKUP($A369,'2013'!$F$10:$M$460,8,FALSE))*1000,#N/A)</f>
        <v>7.9160001640621802</v>
      </c>
      <c r="EE369" s="198">
        <f>IFERROR((VLOOKUP($A369,'1314'!$F$10:$S$408,12,FALSE)/VLOOKUP($A369,'2014'!$F$10:$M$460,8,FALSE))*1000,#N/A)</f>
        <v>7.5273629816495102</v>
      </c>
      <c r="EF369" s="198">
        <f>IFERROR((VLOOKUP($A369,'1415'!$F$10:$S$408,12,FALSE)/VLOOKUP($A369,'2015'!$F$10:$M$460,8,FALSE))*1000,#N/A)</f>
        <v>8.6050906751377205</v>
      </c>
      <c r="EG369" s="198">
        <f>IFERROR((VLOOKUP($A369,'1516'!$F$10:$S$408,12,FALSE)/VLOOKUP($A369,'2016'!$F$10:$M$460,8,FALSE))*1000,#N/A)</f>
        <v>8.95558032160484</v>
      </c>
      <c r="EH369" s="198">
        <f>IFERROR((VLOOKUP($A369,'1617'!$F$10:$S$408,12,FALSE)/VLOOKUP($A369,'2017'!$F$10:$M$460,8,FALSE))*1000,#N/A)</f>
        <v>7.9968485325979906</v>
      </c>
      <c r="EI369" s="198">
        <f>IFERROR((VLOOKUP($A369,'1718'!$F$10:$S$408,12,FALSE)/VLOOKUP($A369,'2018'!$F$10:$N$460,9,FALSE))*1000,#N/A)</f>
        <v>7.5636477055635698</v>
      </c>
      <c r="EJ369" s="198">
        <f>IFERROR((VLOOKUP($A369,'1819'!$F$10:$S$408,12,FALSE)/VLOOKUP($A369,'2018'!$F$10:$N$460,9,FALSE))*1000,#N/A)</f>
        <v>7.6806113298764087</v>
      </c>
      <c r="EK369" s="198">
        <f>IFERROR((VLOOKUP($A369,'1920'!$F$10:$S$408,12,FALSE)/VLOOKUP($A369,'2019'!$F$10:$N$464,8,FALSE))*1000,#N/A)</f>
        <v>6.8043588713220897</v>
      </c>
      <c r="EL369" s="198">
        <f>IFERROR((VLOOKUP($A369,'20 21'!$F$10:$S$408,12,FALSE)/VLOOKUP($A369,'2020'!$F$10:$N$469,8,FALSE))*1000,#N/A)</f>
        <v>6.4793925868338569</v>
      </c>
      <c r="EM369" s="198">
        <f>IFERROR((VLOOKUP($A369,'21 22'!$F$10:$S$408,12,FALSE)/VLOOKUP($A369,'2021'!$F$10:$N$469,8,FALSE))*1000,#N/A)</f>
        <v>9.2098061788740644</v>
      </c>
      <c r="EN369" s="198">
        <f>IFERROR((VLOOKUP($A369,'22 23'!$F$10:$S$408,12,FALSE)/VLOOKUP($A369,'2022'!$F$10:$N$469,8,FALSE))*1000,#N/A)</f>
        <v>9.0496045472393103</v>
      </c>
      <c r="EO369" s="196" t="e">
        <f>IFERROR((VLOOKUP($A369,'23 24'!$F$7:$S$408,12,FALSE)/VLOOKUP($A369,'2023'!$C$7:$N$469,9,FALSE))*1000,#N/A)</f>
        <v>#N/A</v>
      </c>
    </row>
    <row r="370" spans="1:145" x14ac:dyDescent="0.3">
      <c r="A370" t="s">
        <v>1144</v>
      </c>
      <c r="B370" t="s">
        <v>1741</v>
      </c>
      <c r="C370" t="str">
        <f>IF(VLOOKUP($A370,'0910'!$F$10:$L$433,1,FALSE)=VLOOKUP($A370,'2010'!$C$5:$K$611,1,FALSE),VLOOKUP($A370,'0910'!$F$10:$L$433,1,FALSE),FALSE)</f>
        <v>Staffordshire</v>
      </c>
      <c r="D370" t="str">
        <f>IF(VLOOKUP($A370,'1011'!$F$10:$L$433,1,FALSE)=VLOOKUP($A370,'2011'!$C$5:$K$611,1,FALSE),VLOOKUP($A370,'1011'!$F$10:$L$433,1,FALSE),FALSE)</f>
        <v>Staffordshire</v>
      </c>
      <c r="E370" t="str">
        <f>IF(VLOOKUP(A370,'1112'!$F$10:$L$408,1,FALSE)=VLOOKUP(A370,'2012'!$F$10:$M$460,1,FALSE),VLOOKUP(A370,'1112'!$F$10:$L$408,1,FALSE),FALSE)</f>
        <v>Staffordshire</v>
      </c>
      <c r="F370" t="str">
        <f>IF(VLOOKUP($A370,'1213'!$F$10:$L$408,1,FALSE)=VLOOKUP($A370,'2013'!$F$10:$M$460,1,FALSE),VLOOKUP($A370,'1213'!$F$10:$L$408,1,FALSE),FALSE)</f>
        <v>Staffordshire</v>
      </c>
      <c r="G370" t="str">
        <f>IF(VLOOKUP($A370,'1314'!$F$10:$L$408,1,FALSE)=VLOOKUP($A370,'2014'!$F$10:$M$460,1,FALSE),VLOOKUP($A370,'1314'!$F$10:$L$408,1,FALSE),FALSE)</f>
        <v>Staffordshire</v>
      </c>
      <c r="H370" t="str">
        <f>IF(VLOOKUP($A370,'1415'!$F$10:$L$408,1,FALSE)=VLOOKUP($A370,'2015'!$F$10:$M$460,1,FALSE),VLOOKUP($A370,'1415'!$F$10:$L$408,1,FALSE),FALSE)</f>
        <v>Staffordshire</v>
      </c>
      <c r="I370" t="str">
        <f>IF(VLOOKUP($A370,'1516'!$F$10:$L$408,1,FALSE)=VLOOKUP($A370,'2015'!$F$10:$M$460,1,FALSE),VLOOKUP($A370,'1516'!$F$10:$L$408,1,FALSE),FALSE)</f>
        <v>Staffordshire</v>
      </c>
      <c r="J370" t="str">
        <f>IF(VLOOKUP($A370,'1617'!$F$10:$L$408,1,FALSE)=VLOOKUP($A370,'2016'!$F$10:$M$460,1,FALSE),VLOOKUP($A370,'1617'!$F$10:$L$408,1,FALSE),FALSE)</f>
        <v>Staffordshire</v>
      </c>
      <c r="K370" t="str">
        <f>IF(VLOOKUP($A370,'1718'!$F$10:$M$408,1,FALSE)=VLOOKUP($A370,'2017'!$F$10:$M$460,1,FALSE),VLOOKUP($A370,'1718'!$F$10:$M$408,1,FALSE),FALSE)</f>
        <v>Staffordshire</v>
      </c>
      <c r="L370" t="str">
        <f>IF(VLOOKUP($A370,'1819'!$F$10:$M$408,1,FALSE)=VLOOKUP($A370,'2018'!$F$10:$M$460,1,FALSE),VLOOKUP($A370,'1819'!$F$10:$M$408,1,FALSE),FALSE)</f>
        <v>Staffordshire</v>
      </c>
      <c r="M370" t="str">
        <f>IF(VLOOKUP($A370,'1920'!$F$10:$M$408,1,FALSE)=VLOOKUP($A370,'2019'!$F$10:$M$464,1,FALSE),VLOOKUP($A370,'1920'!$F$10:$M$408,1,FALSE),FALSE)</f>
        <v>Staffordshire</v>
      </c>
      <c r="N370" t="str">
        <f>IF(VLOOKUP($A370,'20 21'!$F$10:$N$408,1,FALSE)=VLOOKUP($A370,'2020'!$F$10:$O$464,1,FALSE),VLOOKUP($A370,'20 21'!$F$10:$N$408,1,FALSE),FALSE)</f>
        <v>Staffordshire</v>
      </c>
      <c r="O370" t="str">
        <f>IF(VLOOKUP($A370,'21 22'!$F$10:$N$408,1,FALSE)=VLOOKUP($A370,'2021'!$F$10:$O$464,1,FALSE),VLOOKUP($A370,'21 22'!$F$10:$N$408,1,FALSE),FALSE)</f>
        <v>Staffordshire</v>
      </c>
      <c r="P370" t="str">
        <f>IF(VLOOKUP($A370,'22 23'!$F$10:$N$408,1,FALSE)=VLOOKUP($A370,'2022'!$F$10:$O$464,1,FALSE),VLOOKUP($A370,'22 23'!$F$10:$N$408,1,FALSE),FALSE)</f>
        <v>Staffordshire</v>
      </c>
      <c r="Q370" t="str">
        <f>IF(VLOOKUP($A370,'23 24'!$F$7:$N$408,1,FALSE)=VLOOKUP($A370,'2023'!$C$7:$O$468,1,FALSE),VLOOKUP($A370,'23 24'!$F$7:$N$408,1,FALSE),FALSE)</f>
        <v>Staffordshire</v>
      </c>
      <c r="S370" s="196">
        <f>IFERROR((VLOOKUP($A370,'0910'!$F$10:$L$433,4,FALSE)/VLOOKUP($A370,'2010'!$C$5:$K$611,9,FALSE))*1000,#N/A)</f>
        <v>3.0672326441188549</v>
      </c>
      <c r="T370" s="196" t="e">
        <f>IFERROR((VLOOKUP($A370,'1011'!$F$10:$L$433,4,FALSE)/VLOOKUP($A370,'2011'!$C$5:$K$611,9,FALSE))*1000,#N/A)</f>
        <v>#N/A</v>
      </c>
      <c r="U370" s="196">
        <f>IFERROR((VLOOKUP($A370,'1112'!$F$10:$L$408,4,FALSE)/VLOOKUP($A370,'2012'!$F$10:$M$460,8,FALSE))*1000,#N/A)</f>
        <v>2.7383889596833226</v>
      </c>
      <c r="V370" s="196">
        <f>IFERROR((VLOOKUP($A370,'1213'!$F$10:$L$408,4,FALSE)/VLOOKUP($A370,'2013'!$F$10:$M$460,8,FALSE))*1000,#N/A)</f>
        <v>2.8341610883178578</v>
      </c>
      <c r="W370" s="196">
        <f>IFERROR((VLOOKUP($A370,'1314'!$F$10:$L$408,4,FALSE)/VLOOKUP($A370,'2014'!$F$10:$M$460,8,FALSE))*1000,#N/A)</f>
        <v>2.7678499449117244</v>
      </c>
      <c r="X370" s="196">
        <f>IFERROR((VLOOKUP($A370,'1415'!$F$10:$L$408,4,FALSE)/VLOOKUP($A370,'2015'!$F$10:$M$460,8,FALSE))*1000,#N/A)</f>
        <v>3.604421423612965</v>
      </c>
      <c r="Y370" s="196">
        <f>IFERROR((VLOOKUP($A370,'1516'!$F$10:$L$408,4,FALSE)/VLOOKUP($A370,'2016'!$F$10:$M$460,8,FALSE))*1000,#N/A)</f>
        <v>4.9948192034857462</v>
      </c>
      <c r="Z370" s="196">
        <f>IFERROR((VLOOKUP($A370,'1617'!$F$10:$L$408,4,FALSE)/VLOOKUP($A370,'2017'!$F$10:$M$460,8,FALSE))*1000,#N/A)</f>
        <v>7.9567909366354899</v>
      </c>
      <c r="AA370" s="196">
        <f>IFERROR((VLOOKUP($A370,'1718'!$F$10:$L$408,4,FALSE)/VLOOKUP($A370,'2018'!$F$10:$N$460,9,FALSE))*1000,#N/A)</f>
        <v>6.6041922263697828</v>
      </c>
      <c r="AB370" s="196">
        <f>IFERROR((VLOOKUP($A370,'1819'!$F$10:$L$408,4,FALSE)/VLOOKUP($A370,'2018'!$F$10:$N$460,9,FALSE))*1000,#N/A)</f>
        <v>6.0560181680545044</v>
      </c>
      <c r="AC370" s="196">
        <f>IFERROR((VLOOKUP($A370,'1920'!$F$10:$L$408,4,FALSE)/VLOOKUP($A370,'2019'!$F$10:$N$464,8,FALSE))*1000,#N/A)</f>
        <v>5.8988252044454859</v>
      </c>
      <c r="AD370" s="196">
        <f>IFERROR((VLOOKUP($A370,'20 21'!$F$10:$L$408,4,FALSE)/VLOOKUP($A370,'2020'!$F$10:$N$464,8,FALSE))*1000,#N/A)</f>
        <v>5.8817024932526794</v>
      </c>
      <c r="AE370" s="196">
        <f>IFERROR((VLOOKUP($A370,'21 22'!$F$10:$L$408,4,FALSE)/VLOOKUP($A370,'2021'!$F$10:$N$464,8,FALSE))*1000,#N/A)</f>
        <v>6.9563794091169493</v>
      </c>
      <c r="AF370" s="196">
        <f>IFERROR((VLOOKUP($A370,'22 23'!$F$10:$L$408,4,FALSE)/VLOOKUP($A370,'2022'!$F$10:$N$464,8,FALSE))*1000,#N/A)</f>
        <v>5.9453332928544684</v>
      </c>
      <c r="AG370" s="196">
        <f>IFERROR((VLOOKUP($A370,'23 24'!$F$7:$M$408,4,FALSE)/VLOOKUP($A370,'2023'!$C$7:$N$469,9,FALSE))*1000,#N/A)</f>
        <v>3.4799066684024478</v>
      </c>
      <c r="AI370" s="196">
        <f>IFERROR((VLOOKUP($A370,'0910'!$F$10:$L$433,5,FALSE)/VLOOKUP($A370,'2010'!$C$5:$K$611,9,FALSE))*1000,#N/A)</f>
        <v>0.84896617828289733</v>
      </c>
      <c r="AJ370" s="196" t="e">
        <f>IFERROR((VLOOKUP($A370,'1011'!$F$10:$L$433,5,FALSE)/VLOOKUP($A370,'2011'!$C$5:$K$611,9,FALSE))*1000,#N/A)</f>
        <v>#N/A</v>
      </c>
      <c r="AK370" s="196">
        <f>IFERROR((VLOOKUP($A370,'1112'!$F$10:$L$408,5,FALSE)/VLOOKUP($A370,'2012'!$F$10:$M$460,8,FALSE))*1000,#N/A)</f>
        <v>0.40669142965593907</v>
      </c>
      <c r="AL370" s="196">
        <f>IFERROR((VLOOKUP($A370,'1213'!$F$10:$L$408,5,FALSE)/VLOOKUP($A370,'2013'!$F$10:$M$460,8,FALSE))*1000,#N/A)</f>
        <v>0.67480025912329944</v>
      </c>
      <c r="AM370" s="196">
        <f>IFERROR((VLOOKUP($A370,'1314'!$F$10:$L$408,5,FALSE)/VLOOKUP($A370,'2014'!$F$10:$M$460,8,FALSE))*1000,#N/A)</f>
        <v>0.96740386424099112</v>
      </c>
      <c r="AN370" s="196">
        <f>IFERROR((VLOOKUP($A370,'1415'!$F$10:$L$408,5,FALSE)/VLOOKUP($A370,'2015'!$F$10:$M$460,8,FALSE))*1000,#N/A)</f>
        <v>0.98787846424947934</v>
      </c>
      <c r="AO370" s="196">
        <f>IFERROR((VLOOKUP($A370,'1516'!$F$10:$L$408,5,FALSE)/VLOOKUP($A370,'2016'!$F$10:$M$460,8,FALSE))*1000,#N/A)</f>
        <v>1.5675230479024418</v>
      </c>
      <c r="AP370" s="196">
        <f>IFERROR((VLOOKUP($A370,'1617'!$F$10:$L$408,5,FALSE)/VLOOKUP($A370,'2017'!$F$10:$M$460,8,FALSE))*1000,#N/A)</f>
        <v>1.4227374522460809</v>
      </c>
      <c r="AQ370" s="196">
        <f>IFERROR((VLOOKUP($A370,'1718'!$F$10:$L$408,5,FALSE)/VLOOKUP($A370,'2018'!$F$10:$N$460,9,FALSE))*1000,#N/A)</f>
        <v>1.696729228118719</v>
      </c>
      <c r="AR370" s="196">
        <f>IFERROR((VLOOKUP($A370,'1819'!$F$10:$L$408,5,FALSE)/VLOOKUP($A370,'2018'!$F$10:$N$460,9,FALSE))*1000,#N/A)</f>
        <v>1.3312798559085333</v>
      </c>
      <c r="AS370" s="196">
        <f>IFERROR((VLOOKUP($A370,'1920'!$F$10:$L$408,5,FALSE)/VLOOKUP($A370,'2019'!$F$10:$N$464,8,FALSE))*1000,#N/A)</f>
        <v>1.655810583703996</v>
      </c>
      <c r="AT370" s="196">
        <f>IFERROR((VLOOKUP($A370,'20 21'!$F$10:$L$408,5,FALSE)/VLOOKUP($A370,'2020'!$F$10:$N$464,8,FALSE))*1000,#N/A)</f>
        <v>2.3475216091490956</v>
      </c>
      <c r="AU370" s="196">
        <f>IFERROR((VLOOKUP($A370,'21 22'!$F$10:$L$408,5,FALSE)/VLOOKUP($A370,'2021'!$F$10:$N$464,8,FALSE))*1000,#N/A)</f>
        <v>1.6623700793845648</v>
      </c>
      <c r="AV370" s="196">
        <f>IFERROR((VLOOKUP($A370,'22 23'!$F$10:$L$408,5,FALSE)/VLOOKUP($A370,'2022'!$F$10:$N$464,8,FALSE))*1000,#N/A)</f>
        <v>1.3661616928261331</v>
      </c>
      <c r="AW370" s="196">
        <f>IFERROR((VLOOKUP($A370,'23 24'!$F$7:$M$408,5,FALSE)/VLOOKUP($A370,'2023'!$C$7:$N$469,9,FALSE))*1000,#N/A)</f>
        <v>1.4019767872700506</v>
      </c>
      <c r="AY370" s="196">
        <f>IFERROR((VLOOKUP($A370,'0910'!$F$10:$L$433,6,FALSE)/VLOOKUP($A370,'2010'!$C$5:$K$611,9,FALSE))*1000,#N/A)</f>
        <v>0</v>
      </c>
      <c r="AZ370" s="196" t="e">
        <f>IFERROR((VLOOKUP($A370,'1011'!$F$10:$L$433,6,FALSE)/VLOOKUP($A370,'2011'!$C$5:$K$611,9,FALSE))*1000,#N/A)</f>
        <v>#N/A</v>
      </c>
      <c r="BA370" s="196">
        <f>IFERROR((VLOOKUP($A370,'1112'!$F$10:$L$408,6,FALSE)/VLOOKUP($A370,'2012'!$F$10:$M$460,8,FALSE))*1000,#N/A)</f>
        <v>0</v>
      </c>
      <c r="BB370" s="196">
        <f>IFERROR((VLOOKUP($A370,'1213'!$F$10:$L$408,6,FALSE)/VLOOKUP($A370,'2013'!$F$10:$M$460,8,FALSE))*1000,#N/A)</f>
        <v>0</v>
      </c>
      <c r="BC370" s="196">
        <f>IFERROR((VLOOKUP($A370,'1314'!$F$10:$L$408,6,FALSE)/VLOOKUP($A370,'2014'!$F$10:$M$460,8,FALSE))*1000,#N/A)</f>
        <v>0</v>
      </c>
      <c r="BD370" s="196">
        <f>IFERROR((VLOOKUP($A370,'1415'!$F$10:$L$408,6,FALSE)/VLOOKUP($A370,'2015'!$F$10:$M$460,8,FALSE))*1000,#N/A)</f>
        <v>0</v>
      </c>
      <c r="BE370" s="196">
        <f>IFERROR((VLOOKUP($A370,'1516'!$F$10:$L$408,6,FALSE)/VLOOKUP($A370,'2016'!$F$10:$M$460,8,FALSE))*1000,#N/A)</f>
        <v>0.15940912351550254</v>
      </c>
      <c r="BF370" s="196">
        <f>IFERROR((VLOOKUP($A370,'1617'!$F$10:$L$408,6,FALSE)/VLOOKUP($A370,'2017'!$F$10:$M$460,8,FALSE))*1000,#N/A)</f>
        <v>0.10538795942563561</v>
      </c>
      <c r="BG370" s="196">
        <f>IFERROR((VLOOKUP($A370,'1718'!$F$10:$L$408,6,FALSE)/VLOOKUP($A370,'2018'!$F$10:$N$460,9,FALSE))*1000,#N/A)</f>
        <v>0</v>
      </c>
      <c r="BH370" s="196">
        <f>IFERROR((VLOOKUP($A370,'1819'!$F$10:$L$408,6,FALSE)/VLOOKUP($A370,'2018'!$F$10:$N$460,9,FALSE))*1000,#N/A)</f>
        <v>2.6103526586441828E-2</v>
      </c>
      <c r="BI370" s="196">
        <f>IFERROR((VLOOKUP($A370,'1920'!$F$10:$L$408,6,FALSE)/VLOOKUP($A370,'2019'!$F$10:$N$464,8,FALSE))*1000,#N/A)</f>
        <v>0</v>
      </c>
      <c r="BJ370" s="196">
        <f>IFERROR((VLOOKUP($A370,'20 21'!$F$10:$L$408,6,FALSE)/VLOOKUP($A370,'2020'!$F$10:$N$469,8,FALSE))*1000,#N/A)</f>
        <v>7.7390822279640517E-2</v>
      </c>
      <c r="BK370" s="196">
        <f>IFERROR((VLOOKUP($A370,'21 22'!$F$10:$L$408,6,FALSE)/VLOOKUP($A370,'2021'!$F$10:$N$469,8,FALSE))*1000,#N/A)</f>
        <v>0</v>
      </c>
      <c r="BL370" s="196">
        <f>IFERROR((VLOOKUP($A370,'22 23'!$F$10:$L$408,6,FALSE)/VLOOKUP($A370,'2022'!$F$10:$N$469,8,FALSE))*1000,#N/A)</f>
        <v>0</v>
      </c>
      <c r="BM370" s="196">
        <f>IFERROR((VLOOKUP($A370,'23 24'!$F$7:$M$408,6,FALSE)/VLOOKUP($A370,'2023'!$C$7:$N$469,9,FALSE))*1000,#N/A)</f>
        <v>0</v>
      </c>
      <c r="BO370" s="196">
        <f>IFERROR((VLOOKUP($A370,'0910'!$F$10:$L$433,7,FALSE)/VLOOKUP($A370,'2010'!$C$5:$K$611,9,FALSE))*1000,#N/A)</f>
        <v>3.9161988224017525</v>
      </c>
      <c r="BP370" s="196" t="e">
        <f>IFERROR((VLOOKUP($A370,'1011'!$F$10:$L$433,7,FALSE)/VLOOKUP($A370,'2011'!$C$5:$K$611,9,FALSE))*1000,#N/A)</f>
        <v>#N/A</v>
      </c>
      <c r="BQ370" s="196">
        <f>IFERROR((VLOOKUP($A370,'1112'!$F$10:$L$408,7,FALSE)/VLOOKUP($A370,'2012'!$F$10:$M$460,8,FALSE))*1000,#N/A)</f>
        <v>3.1721931513163248</v>
      </c>
      <c r="BR370" s="196">
        <f>IFERROR((VLOOKUP($A370,'1213'!$F$10:$L$408,7,FALSE)/VLOOKUP($A370,'2013'!$F$10:$M$460,8,FALSE))*1000,#N/A)</f>
        <v>3.5089613474411574</v>
      </c>
      <c r="BS370" s="196">
        <f>IFERROR((VLOOKUP($A370,'1314'!$F$10:$L$408,7,FALSE)/VLOOKUP($A370,'2014'!$F$10:$M$460,8,FALSE))*1000,#N/A)</f>
        <v>3.7352538091527152</v>
      </c>
      <c r="BT370" s="196">
        <f>IFERROR((VLOOKUP($A370,'1415'!$F$10:$L$408,7,FALSE)/VLOOKUP($A370,'2015'!$F$10:$M$460,8,FALSE))*1000,#N/A)</f>
        <v>4.5922998878624446</v>
      </c>
      <c r="BU370" s="196">
        <f>IFERROR((VLOOKUP($A370,'1516'!$F$10:$L$408,7,FALSE)/VLOOKUP($A370,'2016'!$F$10:$M$460,8,FALSE))*1000,#N/A)</f>
        <v>6.7217513749036906</v>
      </c>
      <c r="BV370" s="196">
        <f>IFERROR((VLOOKUP($A370,'1617'!$F$10:$L$408,7,FALSE)/VLOOKUP($A370,'2017'!$F$10:$M$460,8,FALSE))*1000,#N/A)</f>
        <v>9.4849163483072054</v>
      </c>
      <c r="BW370" s="196">
        <f>IFERROR((VLOOKUP($A370,'1718'!$F$10:$L$408,7,FALSE)/VLOOKUP($A370,'2018'!$F$10:$N$460,9,FALSE))*1000,#N/A)</f>
        <v>8.2748179279020597</v>
      </c>
      <c r="BX370" s="196">
        <f>IFERROR((VLOOKUP($A370,'1819'!$F$10:$L$408,7,FALSE)/VLOOKUP($A370,'2018'!$F$10:$N$460,9,FALSE))*1000,#N/A)</f>
        <v>7.4134015505494792</v>
      </c>
      <c r="BY370" s="196">
        <f>IFERROR((VLOOKUP($A370,'1920'!$F$10:$L$408,7,FALSE)/VLOOKUP($A370,'2019'!$F$10:$N$464,8,FALSE))*1000,#N/A)</f>
        <v>7.5546357881494819</v>
      </c>
      <c r="BZ370" s="196">
        <f>IFERROR((VLOOKUP($A370,'20 21'!$F$10:$L$408,7,FALSE)/VLOOKUP($A370,'2020'!$F$10:$N$469,8,FALSE))*1000,#N/A)</f>
        <v>8.3324118654412942</v>
      </c>
      <c r="CA370" s="196">
        <f>IFERROR((VLOOKUP($A370,'21 22'!$F$10:$L$408,7,FALSE)/VLOOKUP($A370,'2021'!$F$10:$N$469,8,FALSE))*1000,#N/A)</f>
        <v>8.6187494885015141</v>
      </c>
      <c r="CB370" s="196">
        <f>IFERROR((VLOOKUP($A370,'22 23'!$F$10:$L$408,7,FALSE)/VLOOKUP($A370,'2022'!$F$10:$N$469,8,FALSE))*1000,#N/A)</f>
        <v>7.3114949856806017</v>
      </c>
      <c r="CC370" s="196">
        <f>IFERROR((VLOOKUP($A370,'23 24'!$F$7:$M$408,7,FALSE)/VLOOKUP($A370,'2023'!$C$7:$N$469,9,FALSE))*1000,#N/A)</f>
        <v>4.8818834556724982</v>
      </c>
      <c r="CE370" s="198">
        <f>IFERROR((VLOOKUP($A370,'0910'!$F$10:$S$433,9,FALSE)/VLOOKUP($A370,'2010'!$C$5:$K$611,9,FALSE))*1000,#N/A)</f>
        <v>3.1493906613720388</v>
      </c>
      <c r="CF370" s="198" t="e">
        <f>IFERROR((VLOOKUP($A370,'1011'!$F$10:$S$433,10,FALSE)/VLOOKUP($A370,'2011'!$C$5:$K$611,9,FALSE))*1000,#N/A)</f>
        <v>#N/A</v>
      </c>
      <c r="CG370" s="198">
        <f>IFERROR((VLOOKUP($A370,'1112'!$F$10:$S$408,9,FALSE)/VLOOKUP($A370,'2012'!$F$10:$M$460,8,FALSE))*1000,#N/A)</f>
        <v>3.0095165794539489</v>
      </c>
      <c r="CH370" s="198">
        <f>IFERROR((VLOOKUP($A370,'1213'!$F$10:$S$408,9,FALSE)/VLOOKUP($A370,'2013'!$F$10:$M$460,8,FALSE))*1000,#N/A)</f>
        <v>2.6722090261282658</v>
      </c>
      <c r="CI370" s="198">
        <f>IFERROR((VLOOKUP($A370,'1314'!$F$10:$S$408,9,FALSE)/VLOOKUP($A370,'2014'!$F$10:$M$460,8,FALSE))*1000,#N/A)</f>
        <v>2.7141052857872245</v>
      </c>
      <c r="CJ370" s="198">
        <f>IFERROR((VLOOKUP($A370,'1415'!$F$10:$S$408,9,FALSE)/VLOOKUP($A370,'2015'!$F$10:$M$460,8,FALSE))*1000,#N/A)</f>
        <v>2.9903348107011269</v>
      </c>
      <c r="CK370" s="198">
        <f>IFERROR((VLOOKUP($A370,'1516'!$F$10:$S$408,9,FALSE)/VLOOKUP($A370,'2016'!$F$10:$M$460,8,FALSE))*1000,#N/A)</f>
        <v>3.6398416536039746</v>
      </c>
      <c r="CL370" s="198">
        <f>IFERROR((VLOOKUP($A370,'1617'!$F$10:$S$408,9,FALSE)/VLOOKUP($A370,'2017'!$F$10:$M$460,8,FALSE))*1000,#N/A)</f>
        <v>4.9532340930048742</v>
      </c>
      <c r="CM370" s="198">
        <f>IFERROR((VLOOKUP($A370,'1718'!$F$10:$S$408,9,FALSE)/VLOOKUP($A370,'2018'!$F$10:$N$460,9,FALSE))*1000,#N/A)</f>
        <v>5.8993970085358534</v>
      </c>
      <c r="CN370" s="198">
        <f>IFERROR((VLOOKUP($A370,'1819'!$F$10:$S$408,9,FALSE)/VLOOKUP($A370,'2018'!$F$10:$N$460,9,FALSE))*1000,#N/A)</f>
        <v>6.917434545407084</v>
      </c>
      <c r="CO370" s="198">
        <f>IFERROR((VLOOKUP($A370,'1920'!$F$10:$S$408,9,FALSE)/VLOOKUP($A370,'2019'!$F$10:$N$464,8,FALSE))*1000,#N/A)</f>
        <v>6.9078347788901082</v>
      </c>
      <c r="CP370" s="198">
        <f>IFERROR((VLOOKUP($A370,'20 21'!$F$10:$S$408,9,FALSE)/VLOOKUP($A370,'2020'!$F$10:$N$469,8,FALSE))*1000,#N/A)</f>
        <v>6.1912657823712411</v>
      </c>
      <c r="CQ370" s="198">
        <f>IFERROR((VLOOKUP($A370,'21 22'!$F$10:$S$408,9,FALSE)/VLOOKUP($A370,'2021'!$F$10:$N$469,8,FALSE))*1000,#N/A)</f>
        <v>7.0586791063098451</v>
      </c>
      <c r="CR370" s="198">
        <f>IFERROR((VLOOKUP($A370,'22 23'!$F$10:$S$408,9,FALSE)/VLOOKUP($A370,'2022'!$F$10:$N$469,8,FALSE))*1000,#N/A)</f>
        <v>7.4632907293279498</v>
      </c>
      <c r="CS370" s="196">
        <f>IFERROR((VLOOKUP($A370,'23 24'!$F$7:$S$408,9,FALSE)/VLOOKUP($A370,'2023'!$C$7:$N$469,9,FALSE))*1000,#N/A)</f>
        <v>5.3575541513534084</v>
      </c>
      <c r="CU370" s="198">
        <f>IFERROR((VLOOKUP($A370,'0910'!$F$10:$S$433,10,FALSE)/VLOOKUP($A370,'2010'!$C$5:$K$611,9,FALSE))*1000,#N/A)</f>
        <v>0.57510612077228529</v>
      </c>
      <c r="CV370" s="198" t="e">
        <f>IFERROR((VLOOKUP($A370,'1011'!$F$10:$S$433,11,FALSE)/VLOOKUP($A370,'2011'!$C$5:$K$611,9,FALSE))*1000,#N/A)</f>
        <v>#N/A</v>
      </c>
      <c r="CW370" s="198">
        <f>IFERROR((VLOOKUP($A370,'1112'!$F$10:$S$408,10,FALSE)/VLOOKUP($A370,'2012'!$F$10:$M$460,8,FALSE))*1000,#N/A)</f>
        <v>0.59648076349537726</v>
      </c>
      <c r="CX370" s="198">
        <f>IFERROR((VLOOKUP($A370,'1213'!$F$10:$S$408,10,FALSE)/VLOOKUP($A370,'2013'!$F$10:$M$460,8,FALSE))*1000,#N/A)</f>
        <v>0.67480025912329944</v>
      </c>
      <c r="CY370" s="198">
        <f>IFERROR((VLOOKUP($A370,'1314'!$F$10:$S$408,10,FALSE)/VLOOKUP($A370,'2014'!$F$10:$M$460,8,FALSE))*1000,#N/A)</f>
        <v>0.69868056861849359</v>
      </c>
      <c r="CZ370" s="198">
        <f>IFERROR((VLOOKUP($A370,'1415'!$F$10:$S$408,10,FALSE)/VLOOKUP($A370,'2015'!$F$10:$M$460,8,FALSE))*1000,#N/A)</f>
        <v>0.98787846424947934</v>
      </c>
      <c r="DA370" s="198">
        <f>IFERROR((VLOOKUP($A370,'1516'!$F$10:$S$408,10,FALSE)/VLOOKUP($A370,'2016'!$F$10:$M$460,8,FALSE))*1000,#N/A)</f>
        <v>1.1158638646085177</v>
      </c>
      <c r="DB370" s="198">
        <f>IFERROR((VLOOKUP($A370,'1617'!$F$10:$S$408,10,FALSE)/VLOOKUP($A370,'2017'!$F$10:$M$460,8,FALSE))*1000,#N/A)</f>
        <v>1.5281254116717164</v>
      </c>
      <c r="DC370" s="198">
        <f>IFERROR((VLOOKUP($A370,'1718'!$F$10:$S$408,10,FALSE)/VLOOKUP($A370,'2018'!$F$10:$N$460,9,FALSE))*1000,#N/A)</f>
        <v>1.5662115951865097</v>
      </c>
      <c r="DD370" s="198">
        <f>IFERROR((VLOOKUP($A370,'1819'!$F$10:$S$408,10,FALSE)/VLOOKUP($A370,'2018'!$F$10:$N$460,9,FALSE))*1000,#N/A)</f>
        <v>1.696729228118719</v>
      </c>
      <c r="DE370" s="198">
        <f>IFERROR((VLOOKUP($A370,'1920'!$F$10:$S$408,10,FALSE)/VLOOKUP($A370,'2019'!$F$10:$N$464,8,FALSE))*1000,#N/A)</f>
        <v>1.6040665029632462</v>
      </c>
      <c r="DF370" s="198">
        <f>IFERROR((VLOOKUP($A370,'20 21'!$F$10:$S$408,10,FALSE)/VLOOKUP($A370,'2020'!$F$10:$N$469,8,FALSE))*1000,#N/A)</f>
        <v>1.5736133863526904</v>
      </c>
      <c r="DG370" s="198">
        <f>IFERROR((VLOOKUP($A370,'21 22'!$F$10:$S$408,10,FALSE)/VLOOKUP($A370,'2021'!$F$10:$N$469,8,FALSE))*1000,#N/A)</f>
        <v>2.9666912185939927</v>
      </c>
      <c r="DH370" s="198">
        <f>IFERROR((VLOOKUP($A370,'22 23'!$F$10:$S$408,10,FALSE)/VLOOKUP($A370,'2022'!$F$10:$N$469,8,FALSE))*1000,#N/A)</f>
        <v>2.0998411204549825</v>
      </c>
      <c r="DI370" s="196">
        <f>IFERROR((VLOOKUP($A370,'23 24'!$F$7:$S$408,10,FALSE)/VLOOKUP($A370,'2023'!$C$7:$N$469,9,FALSE))*1000,#N/A)</f>
        <v>1.5271532861334483</v>
      </c>
      <c r="DK370" s="198">
        <f>IFERROR((VLOOKUP($A370,'0910'!$F$10:$S$433,11,FALSE)/VLOOKUP($A370,'2010'!$C$5:$K$611,9,FALSE))*1000,#N/A)</f>
        <v>2.7386005751061208E-2</v>
      </c>
      <c r="DL370" s="198" t="e">
        <f>IFERROR((VLOOKUP($A370,'1011'!$F$10:$S$433,12,FALSE)/VLOOKUP($A370,'2011'!$C$5:$K$611,9,FALSE))*1000,#N/A)</f>
        <v>#N/A</v>
      </c>
      <c r="DM370" s="198">
        <f>IFERROR((VLOOKUP($A370,'1112'!$F$10:$S$408,11,FALSE)/VLOOKUP($A370,'2012'!$F$10:$M$460,8,FALSE))*1000,#N/A)</f>
        <v>0</v>
      </c>
      <c r="DN370" s="198">
        <f>IFERROR((VLOOKUP($A370,'1213'!$F$10:$S$408,11,FALSE)/VLOOKUP($A370,'2013'!$F$10:$M$460,8,FALSE))*1000,#N/A)</f>
        <v>0</v>
      </c>
      <c r="DO370" s="198">
        <f>IFERROR((VLOOKUP($A370,'1314'!$F$10:$S$408,11,FALSE)/VLOOKUP($A370,'2014'!$F$10:$M$460,8,FALSE))*1000,#N/A)</f>
        <v>0</v>
      </c>
      <c r="DP370" s="198">
        <f>IFERROR((VLOOKUP($A370,'1415'!$F$10:$S$408,11,FALSE)/VLOOKUP($A370,'2015'!$F$10:$M$460,8,FALSE))*1000,#N/A)</f>
        <v>0</v>
      </c>
      <c r="DQ370" s="198">
        <f>IFERROR((VLOOKUP($A370,'1516'!$F$10:$S$408,11,FALSE)/VLOOKUP($A370,'2016'!$F$10:$M$460,8,FALSE))*1000,#N/A)</f>
        <v>2.6568187252583756E-2</v>
      </c>
      <c r="DR370" s="198">
        <f>IFERROR((VLOOKUP($A370,'1617'!$F$10:$S$408,11,FALSE)/VLOOKUP($A370,'2017'!$F$10:$M$460,8,FALSE))*1000,#N/A)</f>
        <v>0.10538795942563561</v>
      </c>
      <c r="DS370" s="198">
        <f>IFERROR((VLOOKUP($A370,'1718'!$F$10:$S$408,11,FALSE)/VLOOKUP($A370,'2018'!$F$10:$N$460,9,FALSE))*1000,#N/A)</f>
        <v>2.6103526586441828E-2</v>
      </c>
      <c r="DT370" s="198">
        <f>IFERROR((VLOOKUP($A370,'1819'!$F$10:$S$408,11,FALSE)/VLOOKUP($A370,'2018'!$F$10:$N$460,9,FALSE))*1000,#N/A)</f>
        <v>2.6103526586441828E-2</v>
      </c>
      <c r="DU370" s="198">
        <f>IFERROR((VLOOKUP($A370,'1920'!$F$10:$S$408,11,FALSE)/VLOOKUP($A370,'2019'!$F$10:$N$464,8,FALSE))*1000,#N/A)</f>
        <v>0</v>
      </c>
      <c r="DV370" s="198">
        <f>IFERROR((VLOOKUP($A370,'20 21'!$F$10:$S$408,11,FALSE)/VLOOKUP($A370,'2020'!$F$10:$N$469,8,FALSE))*1000,#N/A)</f>
        <v>5.1593881519760347E-2</v>
      </c>
      <c r="DW370" s="198">
        <f>IFERROR((VLOOKUP($A370,'21 22'!$F$10:$S$408,11,FALSE)/VLOOKUP($A370,'2021'!$F$10:$N$469,8,FALSE))*1000,#N/A)</f>
        <v>0.12787462149112039</v>
      </c>
      <c r="DX370" s="198">
        <f>IFERROR((VLOOKUP($A370,'22 23'!$F$10:$S$408,11,FALSE)/VLOOKUP($A370,'2022'!$F$10:$N$464,8,FALSE))*1000,#N/A)</f>
        <v>0</v>
      </c>
      <c r="DY370" s="196">
        <f>IFERROR((VLOOKUP($A370,'23 24'!$F$7:$S$408,11,FALSE)/VLOOKUP($A370,'2023'!$C$7:$N$469,9,FALSE))*1000,#N/A)</f>
        <v>0</v>
      </c>
      <c r="EA370" s="198">
        <f>IFERROR((VLOOKUP($A370,'0910'!$F$10:$S$433,12,FALSE)/VLOOKUP($A370,'2010'!$C$5:$K$611,9,FALSE))*1000,#N/A)</f>
        <v>3.7518827878953855</v>
      </c>
      <c r="EB370" s="198" t="e">
        <f>IFERROR((VLOOKUP($A370,'1011'!$F$10:$S$433,13,FALSE)/VLOOKUP($A370,'2011'!$C$5:$K$611,9,FALSE))*1000,#N/A)</f>
        <v>#N/A</v>
      </c>
      <c r="EC370" s="198">
        <f>IFERROR((VLOOKUP($A370,'1112'!$F$10:$S$408,12,FALSE)/VLOOKUP($A370,'2012'!$F$10:$M$460,8,FALSE))*1000,#N/A)</f>
        <v>3.6059973429493262</v>
      </c>
      <c r="ED370" s="198">
        <f>IFERROR((VLOOKUP($A370,'1213'!$F$10:$S$408,12,FALSE)/VLOOKUP($A370,'2013'!$F$10:$M$460,8,FALSE))*1000,#N/A)</f>
        <v>3.3470092852515658</v>
      </c>
      <c r="EE370" s="198">
        <f>IFERROR((VLOOKUP($A370,'1314'!$F$10:$S$408,12,FALSE)/VLOOKUP($A370,'2014'!$F$10:$M$460,8,FALSE))*1000,#N/A)</f>
        <v>3.4127858544057181</v>
      </c>
      <c r="EF370" s="198">
        <f>IFERROR((VLOOKUP($A370,'1415'!$F$10:$S$408,12,FALSE)/VLOOKUP($A370,'2015'!$F$10:$M$460,8,FALSE))*1000,#N/A)</f>
        <v>3.9782132749506061</v>
      </c>
      <c r="EG370" s="198">
        <f>IFERROR((VLOOKUP($A370,'1516'!$F$10:$S$408,12,FALSE)/VLOOKUP($A370,'2016'!$F$10:$M$460,8,FALSE))*1000,#N/A)</f>
        <v>4.8088418927176599</v>
      </c>
      <c r="EH370" s="198">
        <f>IFERROR((VLOOKUP($A370,'1617'!$F$10:$S$408,12,FALSE)/VLOOKUP($A370,'2017'!$F$10:$M$460,8,FALSE))*1000,#N/A)</f>
        <v>6.5867474641022268</v>
      </c>
      <c r="EI370" s="198">
        <f>IFERROR((VLOOKUP($A370,'1718'!$F$10:$S$408,12,FALSE)/VLOOKUP($A370,'2018'!$F$10:$N$460,9,FALSE))*1000,#N/A)</f>
        <v>7.4917121303088043</v>
      </c>
      <c r="EJ370" s="198">
        <f>IFERROR((VLOOKUP($A370,'1819'!$F$10:$S$408,12,FALSE)/VLOOKUP($A370,'2018'!$F$10:$N$460,9,FALSE))*1000,#N/A)</f>
        <v>8.614163773525803</v>
      </c>
      <c r="EK370" s="198">
        <f>IFERROR((VLOOKUP($A370,'1920'!$F$10:$S$408,12,FALSE)/VLOOKUP($A370,'2019'!$F$10:$N$464,8,FALSE))*1000,#N/A)</f>
        <v>8.4860292414829797</v>
      </c>
      <c r="EL370" s="198">
        <f>IFERROR((VLOOKUP($A370,'20 21'!$F$10:$S$408,12,FALSE)/VLOOKUP($A370,'2020'!$F$10:$N$469,8,FALSE))*1000,#N/A)</f>
        <v>7.8164730502436921</v>
      </c>
      <c r="EM370" s="198">
        <f>IFERROR((VLOOKUP($A370,'21 22'!$F$10:$S$408,12,FALSE)/VLOOKUP($A370,'2021'!$F$10:$N$469,8,FALSE))*1000,#N/A)</f>
        <v>10.127670022096734</v>
      </c>
      <c r="EN370" s="198">
        <f>IFERROR((VLOOKUP($A370,'22 23'!$F$10:$S$408,12,FALSE)/VLOOKUP($A370,'2022'!$F$10:$N$469,8,FALSE))*1000,#N/A)</f>
        <v>9.5631318497829323</v>
      </c>
      <c r="EO370" s="196">
        <f>IFERROR((VLOOKUP($A370,'23 24'!$F$7:$S$408,12,FALSE)/VLOOKUP($A370,'2023'!$C$7:$N$469,9,FALSE))*1000,#N/A)</f>
        <v>6.8596721377141767</v>
      </c>
    </row>
    <row r="371" spans="1:145" x14ac:dyDescent="0.3">
      <c r="A371" t="s">
        <v>1178</v>
      </c>
      <c r="B371" t="s">
        <v>1742</v>
      </c>
      <c r="C371" t="str">
        <f>IF(VLOOKUP($A371,'0910'!$F$10:$L$433,1,FALSE)=VLOOKUP($A371,'2010'!$C$5:$K$611,1,FALSE),VLOOKUP($A371,'0910'!$F$10:$L$433,1,FALSE),FALSE)</f>
        <v>Suffolk</v>
      </c>
      <c r="D371" t="str">
        <f>IF(VLOOKUP($A371,'1011'!$F$10:$L$433,1,FALSE)=VLOOKUP($A371,'2011'!$C$5:$K$611,1,FALSE),VLOOKUP($A371,'1011'!$F$10:$L$433,1,FALSE),FALSE)</f>
        <v>Suffolk</v>
      </c>
      <c r="E371" t="str">
        <f>IF(VLOOKUP(A371,'1112'!$F$10:$L$408,1,FALSE)=VLOOKUP(A371,'2012'!$F$10:$M$460,1,FALSE),VLOOKUP(A371,'1112'!$F$10:$L$408,1,FALSE),FALSE)</f>
        <v>Suffolk</v>
      </c>
      <c r="F371" t="str">
        <f>IF(VLOOKUP($A371,'1213'!$F$10:$L$408,1,FALSE)=VLOOKUP($A371,'2013'!$F$10:$M$460,1,FALSE),VLOOKUP($A371,'1213'!$F$10:$L$408,1,FALSE),FALSE)</f>
        <v>Suffolk</v>
      </c>
      <c r="G371" t="str">
        <f>IF(VLOOKUP($A371,'1314'!$F$10:$L$408,1,FALSE)=VLOOKUP($A371,'2014'!$F$10:$M$460,1,FALSE),VLOOKUP($A371,'1314'!$F$10:$L$408,1,FALSE),FALSE)</f>
        <v>Suffolk</v>
      </c>
      <c r="H371" t="str">
        <f>IF(VLOOKUP($A371,'1415'!$F$10:$L$408,1,FALSE)=VLOOKUP($A371,'2015'!$F$10:$M$460,1,FALSE),VLOOKUP($A371,'1415'!$F$10:$L$408,1,FALSE),FALSE)</f>
        <v>Suffolk</v>
      </c>
      <c r="I371" t="str">
        <f>IF(VLOOKUP($A371,'1516'!$F$10:$L$408,1,FALSE)=VLOOKUP($A371,'2015'!$F$10:$M$460,1,FALSE),VLOOKUP($A371,'1516'!$F$10:$L$408,1,FALSE),FALSE)</f>
        <v>Suffolk</v>
      </c>
      <c r="J371" t="str">
        <f>IF(VLOOKUP($A371,'1617'!$F$10:$L$408,1,FALSE)=VLOOKUP($A371,'2016'!$F$10:$M$460,1,FALSE),VLOOKUP($A371,'1617'!$F$10:$L$408,1,FALSE),FALSE)</f>
        <v>Suffolk</v>
      </c>
      <c r="K371" t="str">
        <f>IF(VLOOKUP($A371,'1718'!$F$10:$M$408,1,FALSE)=VLOOKUP($A371,'2017'!$F$10:$M$460,1,FALSE),VLOOKUP($A371,'1718'!$F$10:$M$408,1,FALSE),FALSE)</f>
        <v>Suffolk</v>
      </c>
      <c r="L371" t="str">
        <f>IF(VLOOKUP($A371,'1819'!$F$10:$M$408,1,FALSE)=VLOOKUP($A371,'2018'!$F$10:$M$460,1,FALSE),VLOOKUP($A371,'1819'!$F$10:$M$408,1,FALSE),FALSE)</f>
        <v>Suffolk</v>
      </c>
      <c r="M371" t="str">
        <f>IF(VLOOKUP($A371,'1920'!$F$10:$M$408,1,FALSE)=VLOOKUP($A371,'2019'!$F$10:$M$464,1,FALSE),VLOOKUP($A371,'1920'!$F$10:$M$408,1,FALSE),FALSE)</f>
        <v>Suffolk</v>
      </c>
      <c r="N371" t="str">
        <f>IF(VLOOKUP($A371,'20 21'!$F$10:$N$408,1,FALSE)=VLOOKUP($A371,'2020'!$F$10:$O$464,1,FALSE),VLOOKUP($A371,'20 21'!$F$10:$N$408,1,FALSE),FALSE)</f>
        <v>Suffolk</v>
      </c>
      <c r="O371" t="str">
        <f>IF(VLOOKUP($A371,'21 22'!$F$10:$N$408,1,FALSE)=VLOOKUP($A371,'2021'!$F$10:$O$464,1,FALSE),VLOOKUP($A371,'21 22'!$F$10:$N$408,1,FALSE),FALSE)</f>
        <v>Suffolk</v>
      </c>
      <c r="P371" t="str">
        <f>IF(VLOOKUP($A371,'22 23'!$F$10:$N$408,1,FALSE)=VLOOKUP($A371,'2022'!$F$10:$O$464,1,FALSE),VLOOKUP($A371,'22 23'!$F$10:$N$408,1,FALSE),FALSE)</f>
        <v>Suffolk</v>
      </c>
      <c r="Q371" t="str">
        <f>IF(VLOOKUP($A371,'23 24'!$F$7:$N$408,1,FALSE)=VLOOKUP($A371,'2023'!$C$7:$O$468,1,FALSE),VLOOKUP($A371,'23 24'!$F$7:$N$408,1,FALSE),FALSE)</f>
        <v>Suffolk</v>
      </c>
      <c r="S371" s="196">
        <f>IFERROR((VLOOKUP($A371,'0910'!$F$10:$L$433,4,FALSE)/VLOOKUP($A371,'2010'!$C$5:$K$611,9,FALSE))*1000,#N/A)</f>
        <v>3.9343456076719741</v>
      </c>
      <c r="T371" s="196">
        <f>IFERROR((VLOOKUP($A371,'1011'!$F$10:$L$433,4,FALSE)/VLOOKUP($A371,'2011'!$C$5:$K$611,9,FALSE))*1000,#N/A)</f>
        <v>3.8435726923311573</v>
      </c>
      <c r="U371" s="196">
        <f>IFERROR((VLOOKUP($A371,'1112'!$F$10:$L$408,4,FALSE)/VLOOKUP($A371,'2012'!$F$10:$M$460,8,FALSE))*1000,#N/A)</f>
        <v>3.5791197791865086</v>
      </c>
      <c r="V371" s="196">
        <f>IFERROR((VLOOKUP($A371,'1213'!$F$10:$L$408,4,FALSE)/VLOOKUP($A371,'2013'!$F$10:$M$460,8,FALSE))*1000,#N/A)</f>
        <v>3.7428312707515845</v>
      </c>
      <c r="W371" s="196">
        <f>IFERROR((VLOOKUP($A371,'1314'!$F$10:$L$408,4,FALSE)/VLOOKUP($A371,'2014'!$F$10:$M$460,8,FALSE))*1000,#N/A)</f>
        <v>3.7221588521342377</v>
      </c>
      <c r="X371" s="196">
        <f>IFERROR((VLOOKUP($A371,'1415'!$F$10:$L$408,4,FALSE)/VLOOKUP($A371,'2015'!$F$10:$M$460,8,FALSE))*1000,#N/A)</f>
        <v>3.6378816793893129</v>
      </c>
      <c r="Y371" s="196">
        <f>IFERROR((VLOOKUP($A371,'1516'!$F$10:$L$408,4,FALSE)/VLOOKUP($A371,'2016'!$F$10:$M$460,8,FALSE))*1000,#N/A)</f>
        <v>3.8207505257234251</v>
      </c>
      <c r="Z371" s="196">
        <f>IFERROR((VLOOKUP($A371,'1617'!$F$10:$L$408,4,FALSE)/VLOOKUP($A371,'2017'!$F$10:$M$460,8,FALSE))*1000,#N/A)</f>
        <v>5.0888339804682898</v>
      </c>
      <c r="AA371" s="196">
        <f>IFERROR((VLOOKUP($A371,'1718'!$F$10:$L$408,4,FALSE)/VLOOKUP($A371,'2018'!$F$10:$N$460,9,FALSE))*1000,#N/A)</f>
        <v>5.31635216451481</v>
      </c>
      <c r="AB371" s="196">
        <f>IFERROR((VLOOKUP($A371,'1819'!$F$10:$L$408,4,FALSE)/VLOOKUP($A371,'2018'!$F$10:$N$460,9,FALSE))*1000,#N/A)</f>
        <v>5.9589881404451717</v>
      </c>
      <c r="AC371" s="196">
        <f>IFERROR((VLOOKUP($A371,'1920'!$F$10:$L$408,4,FALSE)/VLOOKUP($A371,'2019'!$F$10:$N$464,8,FALSE))*1000,#N/A)</f>
        <v>5.0350257119715307</v>
      </c>
      <c r="AD371" s="196">
        <f>IFERROR((VLOOKUP($A371,'20 21'!$F$10:$L$408,4,FALSE)/VLOOKUP($A371,'2020'!$F$10:$N$464,8,FALSE))*1000,#N/A)</f>
        <v>4.9037219172780153</v>
      </c>
      <c r="AE371" s="196">
        <f>IFERROR((VLOOKUP($A371,'21 22'!$F$10:$L$408,4,FALSE)/VLOOKUP($A371,'2021'!$F$10:$N$464,8,FALSE))*1000,#N/A)</f>
        <v>7.7072277300934537</v>
      </c>
      <c r="AF371" s="196">
        <f>IFERROR((VLOOKUP($A371,'22 23'!$F$10:$L$408,4,FALSE)/VLOOKUP($A371,'2022'!$F$10:$N$464,8,FALSE))*1000,#N/A)</f>
        <v>7.6880834706205379</v>
      </c>
      <c r="AG371" s="196">
        <f>IFERROR((VLOOKUP($A371,'23 24'!$F$7:$M$408,4,FALSE)/VLOOKUP($A371,'2023'!$C$7:$N$469,9,FALSE))*1000,#N/A)</f>
        <v>5.4318002657403825</v>
      </c>
      <c r="AI371" s="196">
        <f>IFERROR((VLOOKUP($A371,'0910'!$F$10:$L$433,5,FALSE)/VLOOKUP($A371,'2010'!$C$5:$K$611,9,FALSE))*1000,#N/A)</f>
        <v>1.0757976270978054</v>
      </c>
      <c r="AJ371" s="196">
        <f>IFERROR((VLOOKUP($A371,'1011'!$F$10:$L$433,5,FALSE)/VLOOKUP($A371,'2011'!$C$5:$K$611,9,FALSE))*1000,#N/A)</f>
        <v>0.64059544872185958</v>
      </c>
      <c r="AK371" s="196">
        <f>IFERROR((VLOOKUP($A371,'1112'!$F$10:$L$408,5,FALSE)/VLOOKUP($A371,'2012'!$F$10:$M$460,8,FALSE))*1000,#N/A)</f>
        <v>0.57629894749613275</v>
      </c>
      <c r="AL371" s="196">
        <f>IFERROR((VLOOKUP($A371,'1213'!$F$10:$L$408,5,FALSE)/VLOOKUP($A371,'2013'!$F$10:$M$460,8,FALSE))*1000,#N/A)</f>
        <v>0.30184123151222453</v>
      </c>
      <c r="AM371" s="196">
        <f>IFERROR((VLOOKUP($A371,'1314'!$F$10:$L$408,5,FALSE)/VLOOKUP($A371,'2014'!$F$10:$M$460,8,FALSE))*1000,#N/A)</f>
        <v>0.60034820195713512</v>
      </c>
      <c r="AN371" s="196">
        <f>IFERROR((VLOOKUP($A371,'1415'!$F$10:$L$408,5,FALSE)/VLOOKUP($A371,'2015'!$F$10:$M$460,8,FALSE))*1000,#N/A)</f>
        <v>0.77528625954198471</v>
      </c>
      <c r="AO371" s="196">
        <f>IFERROR((VLOOKUP($A371,'1516'!$F$10:$L$408,5,FALSE)/VLOOKUP($A371,'2016'!$F$10:$M$460,8,FALSE))*1000,#N/A)</f>
        <v>1.0662559606670023</v>
      </c>
      <c r="AP371" s="196">
        <f>IFERROR((VLOOKUP($A371,'1617'!$F$10:$L$408,5,FALSE)/VLOOKUP($A371,'2017'!$F$10:$M$460,8,FALSE))*1000,#N/A)</f>
        <v>1.0589481115425343</v>
      </c>
      <c r="AQ371" s="196">
        <f>IFERROR((VLOOKUP($A371,'1718'!$F$10:$L$408,5,FALSE)/VLOOKUP($A371,'2018'!$F$10:$N$460,9,FALSE))*1000,#N/A)</f>
        <v>0.84711105918093121</v>
      </c>
      <c r="AR371" s="196">
        <f>IFERROR((VLOOKUP($A371,'1819'!$F$10:$L$408,5,FALSE)/VLOOKUP($A371,'2018'!$F$10:$N$460,9,FALSE))*1000,#N/A)</f>
        <v>1.1684290471461121</v>
      </c>
      <c r="AS371" s="196">
        <f>IFERROR((VLOOKUP($A371,'1920'!$F$10:$L$408,5,FALSE)/VLOOKUP($A371,'2019'!$F$10:$N$464,8,FALSE))*1000,#N/A)</f>
        <v>1.6494049746113635</v>
      </c>
      <c r="AT371" s="196">
        <f>IFERROR((VLOOKUP($A371,'20 21'!$F$10:$L$408,5,FALSE)/VLOOKUP($A371,'2020'!$F$10:$N$464,8,FALSE))*1000,#N/A)</f>
        <v>1.2904531361257936</v>
      </c>
      <c r="AU371" s="196">
        <f>IFERROR((VLOOKUP($A371,'21 22'!$F$10:$L$408,5,FALSE)/VLOOKUP($A371,'2021'!$F$10:$N$464,8,FALSE))*1000,#N/A)</f>
        <v>2.3036363326109583</v>
      </c>
      <c r="AV371" s="196">
        <f>IFERROR((VLOOKUP($A371,'22 23'!$F$10:$L$408,5,FALSE)/VLOOKUP($A371,'2022'!$F$10:$N$464,8,FALSE))*1000,#N/A)</f>
        <v>1.8586575423478224</v>
      </c>
      <c r="AW371" s="196">
        <f>IFERROR((VLOOKUP($A371,'23 24'!$F$7:$M$408,5,FALSE)/VLOOKUP($A371,'2023'!$C$7:$N$469,9,FALSE))*1000,#N/A)</f>
        <v>1.2256369830388554</v>
      </c>
      <c r="AY371" s="196">
        <f>IFERROR((VLOOKUP($A371,'0910'!$F$10:$L$433,6,FALSE)/VLOOKUP($A371,'2010'!$C$5:$K$611,9,FALSE))*1000,#N/A)</f>
        <v>0</v>
      </c>
      <c r="AZ371" s="196">
        <f>IFERROR((VLOOKUP($A371,'1011'!$F$10:$L$433,6,FALSE)/VLOOKUP($A371,'2011'!$C$5:$K$611,9,FALSE))*1000,#N/A)</f>
        <v>0</v>
      </c>
      <c r="BA371" s="196">
        <f>IFERROR((VLOOKUP($A371,'1112'!$F$10:$L$408,6,FALSE)/VLOOKUP($A371,'2012'!$F$10:$M$460,8,FALSE))*1000,#N/A)</f>
        <v>0</v>
      </c>
      <c r="BB371" s="196">
        <f>IFERROR((VLOOKUP($A371,'1213'!$F$10:$L$408,6,FALSE)/VLOOKUP($A371,'2013'!$F$10:$M$460,8,FALSE))*1000,#N/A)</f>
        <v>0</v>
      </c>
      <c r="BC371" s="196">
        <f>IFERROR((VLOOKUP($A371,'1314'!$F$10:$L$408,6,FALSE)/VLOOKUP($A371,'2014'!$F$10:$M$460,8,FALSE))*1000,#N/A)</f>
        <v>0</v>
      </c>
      <c r="BD371" s="196">
        <f>IFERROR((VLOOKUP($A371,'1415'!$F$10:$L$408,6,FALSE)/VLOOKUP($A371,'2015'!$F$10:$M$460,8,FALSE))*1000,#N/A)</f>
        <v>0.20873091603053434</v>
      </c>
      <c r="BE371" s="196">
        <f>IFERROR((VLOOKUP($A371,'1516'!$F$10:$L$408,6,FALSE)/VLOOKUP($A371,'2016'!$F$10:$M$460,8,FALSE))*1000,#N/A)</f>
        <v>5.9236442259277905E-2</v>
      </c>
      <c r="BF371" s="196">
        <f>IFERROR((VLOOKUP($A371,'1617'!$F$10:$L$408,6,FALSE)/VLOOKUP($A371,'2017'!$F$10:$M$460,8,FALSE))*1000,#N/A)</f>
        <v>0</v>
      </c>
      <c r="BG371" s="196">
        <f>IFERROR((VLOOKUP($A371,'1718'!$F$10:$L$408,6,FALSE)/VLOOKUP($A371,'2018'!$F$10:$N$460,9,FALSE))*1000,#N/A)</f>
        <v>0</v>
      </c>
      <c r="BH371" s="196">
        <f>IFERROR((VLOOKUP($A371,'1819'!$F$10:$L$408,6,FALSE)/VLOOKUP($A371,'2018'!$F$10:$N$460,9,FALSE))*1000,#N/A)</f>
        <v>5.84214523573056E-2</v>
      </c>
      <c r="BI371" s="196">
        <f>IFERROR((VLOOKUP($A371,'1920'!$F$10:$L$408,6,FALSE)/VLOOKUP($A371,'2019'!$F$10:$N$464,8,FALSE))*1000,#N/A)</f>
        <v>5.7873858758293456E-2</v>
      </c>
      <c r="BJ371" s="196">
        <f>IFERROR((VLOOKUP($A371,'20 21'!$F$10:$L$408,6,FALSE)/VLOOKUP($A371,'2020'!$F$10:$N$469,8,FALSE))*1000,#N/A)</f>
        <v>0.20073715450845678</v>
      </c>
      <c r="BK371" s="196">
        <f>IFERROR((VLOOKUP($A371,'21 22'!$F$10:$L$408,6,FALSE)/VLOOKUP($A371,'2021'!$F$10:$N$469,8,FALSE))*1000,#N/A)</f>
        <v>0.11375981889436833</v>
      </c>
      <c r="BL371" s="196">
        <f>IFERROR((VLOOKUP($A371,'22 23'!$F$10:$L$408,6,FALSE)/VLOOKUP($A371,'2022'!$F$10:$N$469,8,FALSE))*1000,#N/A)</f>
        <v>0</v>
      </c>
      <c r="BM371" s="196">
        <f>IFERROR((VLOOKUP($A371,'23 24'!$F$7:$M$408,6,FALSE)/VLOOKUP($A371,'2023'!$C$7:$N$469,9,FALSE))*1000,#N/A)</f>
        <v>0.27855385978155811</v>
      </c>
      <c r="BO371" s="196">
        <f>IFERROR((VLOOKUP($A371,'0910'!$F$10:$L$433,7,FALSE)/VLOOKUP($A371,'2010'!$C$5:$K$611,9,FALSE))*1000,#N/A)</f>
        <v>5.010143234769779</v>
      </c>
      <c r="BP371" s="196">
        <f>IFERROR((VLOOKUP($A371,'1011'!$F$10:$L$433,7,FALSE)/VLOOKUP($A371,'2011'!$C$5:$K$611,9,FALSE))*1000,#N/A)</f>
        <v>4.5146726862302478</v>
      </c>
      <c r="BQ371" s="196">
        <f>IFERROR((VLOOKUP($A371,'1112'!$F$10:$L$408,7,FALSE)/VLOOKUP($A371,'2012'!$F$10:$M$460,8,FALSE))*1000,#N/A)</f>
        <v>4.1554187266826412</v>
      </c>
      <c r="BR371" s="196">
        <f>IFERROR((VLOOKUP($A371,'1213'!$F$10:$L$408,7,FALSE)/VLOOKUP($A371,'2013'!$F$10:$M$460,8,FALSE))*1000,#N/A)</f>
        <v>4.0446725022638095</v>
      </c>
      <c r="BS371" s="196">
        <f>IFERROR((VLOOKUP($A371,'1314'!$F$10:$L$408,7,FALSE)/VLOOKUP($A371,'2014'!$F$10:$M$460,8,FALSE))*1000,#N/A)</f>
        <v>4.35252446418923</v>
      </c>
      <c r="BT371" s="196">
        <f>IFERROR((VLOOKUP($A371,'1415'!$F$10:$L$408,7,FALSE)/VLOOKUP($A371,'2015'!$F$10:$M$460,8,FALSE))*1000,#N/A)</f>
        <v>4.6218988549618327</v>
      </c>
      <c r="BU371" s="196">
        <f>IFERROR((VLOOKUP($A371,'1516'!$F$10:$L$408,7,FALSE)/VLOOKUP($A371,'2016'!$F$10:$M$460,8,FALSE))*1000,#N/A)</f>
        <v>4.9462429286497045</v>
      </c>
      <c r="BV371" s="196">
        <f>IFERROR((VLOOKUP($A371,'1617'!$F$10:$L$408,7,FALSE)/VLOOKUP($A371,'2017'!$F$10:$M$460,8,FALSE))*1000,#N/A)</f>
        <v>6.1183668666901987</v>
      </c>
      <c r="BW371" s="196">
        <f>IFERROR((VLOOKUP($A371,'1718'!$F$10:$L$408,7,FALSE)/VLOOKUP($A371,'2018'!$F$10:$N$460,9,FALSE))*1000,#N/A)</f>
        <v>6.1634632236957412</v>
      </c>
      <c r="BX371" s="196">
        <f>IFERROR((VLOOKUP($A371,'1819'!$F$10:$L$408,7,FALSE)/VLOOKUP($A371,'2018'!$F$10:$N$460,9,FALSE))*1000,#N/A)</f>
        <v>7.1566279137699365</v>
      </c>
      <c r="BY371" s="196">
        <f>IFERROR((VLOOKUP($A371,'1920'!$F$10:$L$408,7,FALSE)/VLOOKUP($A371,'2019'!$F$10:$N$464,8,FALSE))*1000,#N/A)</f>
        <v>6.7423045453411881</v>
      </c>
      <c r="BZ371" s="196">
        <f>IFERROR((VLOOKUP($A371,'20 21'!$F$10:$L$408,7,FALSE)/VLOOKUP($A371,'2020'!$F$10:$N$469,8,FALSE))*1000,#N/A)</f>
        <v>6.3662354715539156</v>
      </c>
      <c r="CA371" s="196">
        <f>IFERROR((VLOOKUP($A371,'21 22'!$F$10:$L$408,7,FALSE)/VLOOKUP($A371,'2021'!$F$10:$N$469,8,FALSE))*1000,#N/A)</f>
        <v>10.124623881598781</v>
      </c>
      <c r="CB371" s="196">
        <f>IFERROR((VLOOKUP($A371,'22 23'!$F$10:$L$408,7,FALSE)/VLOOKUP($A371,'2022'!$F$10:$N$469,8,FALSE))*1000,#N/A)</f>
        <v>9.5467410129683596</v>
      </c>
      <c r="CC371" s="196">
        <f>IFERROR((VLOOKUP($A371,'23 24'!$F$7:$M$408,7,FALSE)/VLOOKUP($A371,'2023'!$C$7:$N$469,9,FALSE))*1000,#N/A)</f>
        <v>6.9081357225826396</v>
      </c>
      <c r="CE371" s="198">
        <f>IFERROR((VLOOKUP($A371,'0910'!$F$10:$S$433,9,FALSE)/VLOOKUP($A371,'2010'!$C$5:$K$611,9,FALSE))*1000,#N/A)</f>
        <v>5.5634105858486507</v>
      </c>
      <c r="CF371" s="198">
        <f>IFERROR((VLOOKUP($A371,'1011'!$F$10:$S$433,10,FALSE)/VLOOKUP($A371,'2011'!$C$5:$K$611,9,FALSE))*1000,#N/A)</f>
        <v>4.4536635958757858</v>
      </c>
      <c r="CG371" s="198">
        <f>IFERROR((VLOOKUP($A371,'1112'!$F$10:$S$408,9,FALSE)/VLOOKUP($A371,'2012'!$F$10:$M$460,8,FALSE))*1000,#N/A)</f>
        <v>3.973429585368073</v>
      </c>
      <c r="CH371" s="198">
        <f>IFERROR((VLOOKUP($A371,'1213'!$F$10:$S$408,9,FALSE)/VLOOKUP($A371,'2013'!$F$10:$M$460,8,FALSE))*1000,#N/A)</f>
        <v>3.6824630244491399</v>
      </c>
      <c r="CI371" s="198">
        <f>IFERROR((VLOOKUP($A371,'1314'!$F$10:$S$408,9,FALSE)/VLOOKUP($A371,'2014'!$F$10:$M$460,8,FALSE))*1000,#N/A)</f>
        <v>4.112385183406376</v>
      </c>
      <c r="CJ371" s="198">
        <f>IFERROR((VLOOKUP($A371,'1415'!$F$10:$S$408,9,FALSE)/VLOOKUP($A371,'2015'!$F$10:$M$460,8,FALSE))*1000,#N/A)</f>
        <v>4.1746183206106871</v>
      </c>
      <c r="CK371" s="198">
        <f>IFERROR((VLOOKUP($A371,'1516'!$F$10:$S$408,9,FALSE)/VLOOKUP($A371,'2016'!$F$10:$M$460,8,FALSE))*1000,#N/A)</f>
        <v>4.4427331694458427</v>
      </c>
      <c r="CL371" s="198">
        <f>IFERROR((VLOOKUP($A371,'1617'!$F$10:$S$408,9,FALSE)/VLOOKUP($A371,'2017'!$F$10:$M$460,8,FALSE))*1000,#N/A)</f>
        <v>3.9122249676432519</v>
      </c>
      <c r="CM371" s="198">
        <f>IFERROR((VLOOKUP($A371,'1718'!$F$10:$S$408,9,FALSE)/VLOOKUP($A371,'2018'!$F$10:$N$460,9,FALSE))*1000,#N/A)</f>
        <v>4.498451831512531</v>
      </c>
      <c r="CN371" s="198">
        <f>IFERROR((VLOOKUP($A371,'1819'!$F$10:$S$408,9,FALSE)/VLOOKUP($A371,'2018'!$F$10:$N$460,9,FALSE))*1000,#N/A)</f>
        <v>5.8129345095519076</v>
      </c>
      <c r="CO371" s="198">
        <f>IFERROR((VLOOKUP($A371,'1920'!$F$10:$S$408,9,FALSE)/VLOOKUP($A371,'2019'!$F$10:$N$464,8,FALSE))*1000,#N/A)</f>
        <v>5.7584489464501987</v>
      </c>
      <c r="CP371" s="198">
        <f>IFERROR((VLOOKUP($A371,'20 21'!$F$10:$S$408,9,FALSE)/VLOOKUP($A371,'2020'!$F$10:$N$469,8,FALSE))*1000,#N/A)</f>
        <v>4.5596010809778047</v>
      </c>
      <c r="CQ371" s="198">
        <f>IFERROR((VLOOKUP($A371,'21 22'!$F$10:$S$408,9,FALSE)/VLOOKUP($A371,'2021'!$F$10:$N$469,8,FALSE))*1000,#N/A)</f>
        <v>5.6595509899948242</v>
      </c>
      <c r="CR371" s="198">
        <f>IFERROR((VLOOKUP($A371,'22 23'!$F$10:$S$408,9,FALSE)/VLOOKUP($A371,'2022'!$F$10:$N$469,8,FALSE))*1000,#N/A)</f>
        <v>6.7305932215322652</v>
      </c>
      <c r="CS371" s="196">
        <f>IFERROR((VLOOKUP($A371,'23 24'!$F$7:$S$408,9,FALSE)/VLOOKUP($A371,'2023'!$C$7:$N$469,9,FALSE))*1000,#N/A)</f>
        <v>6.8802803366044838</v>
      </c>
      <c r="CU371" s="198">
        <f>IFERROR((VLOOKUP($A371,'0910'!$F$10:$S$433,10,FALSE)/VLOOKUP($A371,'2010'!$C$5:$K$611,9,FALSE))*1000,#N/A)</f>
        <v>0.95284932685805623</v>
      </c>
      <c r="CV371" s="198">
        <f>IFERROR((VLOOKUP($A371,'1011'!$F$10:$S$433,11,FALSE)/VLOOKUP($A371,'2011'!$C$5:$K$611,9,FALSE))*1000,#N/A)</f>
        <v>0.97614544567140504</v>
      </c>
      <c r="CW371" s="198">
        <f>IFERROR((VLOOKUP($A371,'1112'!$F$10:$S$408,10,FALSE)/VLOOKUP($A371,'2012'!$F$10:$M$460,8,FALSE))*1000,#N/A)</f>
        <v>0.69762504170584483</v>
      </c>
      <c r="CX371" s="198">
        <f>IFERROR((VLOOKUP($A371,'1213'!$F$10:$S$408,10,FALSE)/VLOOKUP($A371,'2013'!$F$10:$M$460,8,FALSE))*1000,#N/A)</f>
        <v>0.57349833987322663</v>
      </c>
      <c r="CY371" s="198">
        <f>IFERROR((VLOOKUP($A371,'1314'!$F$10:$S$408,10,FALSE)/VLOOKUP($A371,'2014'!$F$10:$M$460,8,FALSE))*1000,#N/A)</f>
        <v>0.54031338176142163</v>
      </c>
      <c r="CZ371" s="198">
        <f>IFERROR((VLOOKUP($A371,'1415'!$F$10:$S$408,10,FALSE)/VLOOKUP($A371,'2015'!$F$10:$M$460,8,FALSE))*1000,#N/A)</f>
        <v>0.62619274809160297</v>
      </c>
      <c r="DA371" s="198">
        <f>IFERROR((VLOOKUP($A371,'1516'!$F$10:$S$408,10,FALSE)/VLOOKUP($A371,'2016'!$F$10:$M$460,8,FALSE))*1000,#N/A)</f>
        <v>1.1847288451855582</v>
      </c>
      <c r="DB371" s="198">
        <f>IFERROR((VLOOKUP($A371,'1617'!$F$10:$S$408,10,FALSE)/VLOOKUP($A371,'2017'!$F$10:$M$460,8,FALSE))*1000,#N/A)</f>
        <v>0.82362630897752676</v>
      </c>
      <c r="DC371" s="198">
        <f>IFERROR((VLOOKUP($A371,'1718'!$F$10:$S$408,10,FALSE)/VLOOKUP($A371,'2018'!$F$10:$N$460,9,FALSE))*1000,#N/A)</f>
        <v>1.1392183209674591</v>
      </c>
      <c r="DD371" s="198">
        <f>IFERROR((VLOOKUP($A371,'1819'!$F$10:$S$408,10,FALSE)/VLOOKUP($A371,'2018'!$F$10:$N$460,9,FALSE))*1000,#N/A)</f>
        <v>0.93474323771688961</v>
      </c>
      <c r="DE371" s="198">
        <f>IFERROR((VLOOKUP($A371,'1920'!$F$10:$S$408,10,FALSE)/VLOOKUP($A371,'2019'!$F$10:$N$464,8,FALSE))*1000,#N/A)</f>
        <v>1.3021618220616029</v>
      </c>
      <c r="DF371" s="198">
        <f>IFERROR((VLOOKUP($A371,'20 21'!$F$10:$S$408,10,FALSE)/VLOOKUP($A371,'2020'!$F$10:$N$469,8,FALSE))*1000,#N/A)</f>
        <v>1.6058972360676542</v>
      </c>
      <c r="DG371" s="198">
        <f>IFERROR((VLOOKUP($A371,'21 22'!$F$10:$S$408,10,FALSE)/VLOOKUP($A371,'2021'!$F$10:$N$469,8,FALSE))*1000,#N/A)</f>
        <v>1.7632771928627091</v>
      </c>
      <c r="DH371" s="198">
        <f>IFERROR((VLOOKUP($A371,'22 23'!$F$10:$S$408,10,FALSE)/VLOOKUP($A371,'2022'!$F$10:$N$469,8,FALSE))*1000,#N/A)</f>
        <v>1.9994649319196272</v>
      </c>
      <c r="DI371" s="196">
        <f>IFERROR((VLOOKUP($A371,'23 24'!$F$7:$S$408,10,FALSE)/VLOOKUP($A371,'2023'!$C$7:$N$469,9,FALSE))*1000,#N/A)</f>
        <v>2.1448647203179969</v>
      </c>
      <c r="DK371" s="198">
        <f>IFERROR((VLOOKUP($A371,'0910'!$F$10:$S$433,11,FALSE)/VLOOKUP($A371,'2010'!$C$5:$K$611,9,FALSE))*1000,#N/A)</f>
        <v>0</v>
      </c>
      <c r="DL371" s="198">
        <f>IFERROR((VLOOKUP($A371,'1011'!$F$10:$S$433,12,FALSE)/VLOOKUP($A371,'2011'!$C$5:$K$611,9,FALSE))*1000,#N/A)</f>
        <v>0</v>
      </c>
      <c r="DM371" s="198">
        <f>IFERROR((VLOOKUP($A371,'1112'!$F$10:$S$408,11,FALSE)/VLOOKUP($A371,'2012'!$F$10:$M$460,8,FALSE))*1000,#N/A)</f>
        <v>0</v>
      </c>
      <c r="DN371" s="198">
        <f>IFERROR((VLOOKUP($A371,'1213'!$F$10:$S$408,11,FALSE)/VLOOKUP($A371,'2013'!$F$10:$M$460,8,FALSE))*1000,#N/A)</f>
        <v>0</v>
      </c>
      <c r="DO371" s="198">
        <f>IFERROR((VLOOKUP($A371,'1314'!$F$10:$S$408,11,FALSE)/VLOOKUP($A371,'2014'!$F$10:$M$460,8,FALSE))*1000,#N/A)</f>
        <v>3.0017410097856755E-2</v>
      </c>
      <c r="DP371" s="198">
        <f>IFERROR((VLOOKUP($A371,'1415'!$F$10:$S$408,11,FALSE)/VLOOKUP($A371,'2015'!$F$10:$M$460,8,FALSE))*1000,#N/A)</f>
        <v>2.9818702290076333E-2</v>
      </c>
      <c r="DQ371" s="198">
        <f>IFERROR((VLOOKUP($A371,'1516'!$F$10:$S$408,11,FALSE)/VLOOKUP($A371,'2016'!$F$10:$M$460,8,FALSE))*1000,#N/A)</f>
        <v>0.32580043242602846</v>
      </c>
      <c r="DR371" s="198">
        <f>IFERROR((VLOOKUP($A371,'1617'!$F$10:$S$408,11,FALSE)/VLOOKUP($A371,'2017'!$F$10:$M$460,8,FALSE))*1000,#N/A)</f>
        <v>0</v>
      </c>
      <c r="DS371" s="198">
        <f>IFERROR((VLOOKUP($A371,'1718'!$F$10:$S$408,11,FALSE)/VLOOKUP($A371,'2018'!$F$10:$N$460,9,FALSE))*1000,#N/A)</f>
        <v>0</v>
      </c>
      <c r="DT371" s="198">
        <f>IFERROR((VLOOKUP($A371,'1819'!$F$10:$S$408,11,FALSE)/VLOOKUP($A371,'2018'!$F$10:$N$460,9,FALSE))*1000,#N/A)</f>
        <v>0</v>
      </c>
      <c r="DU371" s="198">
        <f>IFERROR((VLOOKUP($A371,'1920'!$F$10:$S$408,11,FALSE)/VLOOKUP($A371,'2019'!$F$10:$N$464,8,FALSE))*1000,#N/A)</f>
        <v>8.6810788137440184E-2</v>
      </c>
      <c r="DV371" s="198">
        <f>IFERROR((VLOOKUP($A371,'20 21'!$F$10:$S$408,11,FALSE)/VLOOKUP($A371,'2020'!$F$10:$N$469,8,FALSE))*1000,#N/A)</f>
        <v>0.11470694543340387</v>
      </c>
      <c r="DW371" s="198">
        <f>IFERROR((VLOOKUP($A371,'21 22'!$F$10:$S$408,11,FALSE)/VLOOKUP($A371,'2021'!$F$10:$N$469,8,FALSE))*1000,#N/A)</f>
        <v>0.19907968306514454</v>
      </c>
      <c r="DX371" s="198">
        <f>IFERROR((VLOOKUP($A371,'22 23'!$F$10:$S$408,11,FALSE)/VLOOKUP($A371,'2022'!$F$10:$N$464,8,FALSE))*1000,#N/A)</f>
        <v>8.4484433743082829E-2</v>
      </c>
      <c r="DY371" s="196">
        <f>IFERROR((VLOOKUP($A371,'23 24'!$F$7:$S$408,11,FALSE)/VLOOKUP($A371,'2023'!$C$7:$N$469,9,FALSE))*1000,#N/A)</f>
        <v>0</v>
      </c>
      <c r="EA371" s="198">
        <f>IFERROR((VLOOKUP($A371,'0910'!$F$10:$S$433,12,FALSE)/VLOOKUP($A371,'2010'!$C$5:$K$611,9,FALSE))*1000,#N/A)</f>
        <v>6.5469969877666436</v>
      </c>
      <c r="EB371" s="198">
        <f>IFERROR((VLOOKUP($A371,'1011'!$F$10:$S$433,13,FALSE)/VLOOKUP($A371,'2011'!$C$5:$K$611,9,FALSE))*1000,#N/A)</f>
        <v>5.4298090415471911</v>
      </c>
      <c r="EC371" s="198">
        <f>IFERROR((VLOOKUP($A371,'1112'!$F$10:$S$408,12,FALSE)/VLOOKUP($A371,'2012'!$F$10:$M$460,8,FALSE))*1000,#N/A)</f>
        <v>4.6710546270739179</v>
      </c>
      <c r="ED371" s="198">
        <f>IFERROR((VLOOKUP($A371,'1213'!$F$10:$S$408,12,FALSE)/VLOOKUP($A371,'2013'!$F$10:$M$460,8,FALSE))*1000,#N/A)</f>
        <v>4.2559613643223662</v>
      </c>
      <c r="EE371" s="198">
        <f>IFERROR((VLOOKUP($A371,'1314'!$F$10:$S$408,12,FALSE)/VLOOKUP($A371,'2014'!$F$10:$M$460,8,FALSE))*1000,#N/A)</f>
        <v>4.652698565167797</v>
      </c>
      <c r="EF371" s="198">
        <f>IFERROR((VLOOKUP($A371,'1415'!$F$10:$S$408,12,FALSE)/VLOOKUP($A371,'2015'!$F$10:$M$460,8,FALSE))*1000,#N/A)</f>
        <v>4.8008110687022896</v>
      </c>
      <c r="EG371" s="198">
        <f>IFERROR((VLOOKUP($A371,'1516'!$F$10:$S$408,12,FALSE)/VLOOKUP($A371,'2016'!$F$10:$M$460,8,FALSE))*1000,#N/A)</f>
        <v>5.9532624470574298</v>
      </c>
      <c r="EH371" s="198">
        <f>IFERROR((VLOOKUP($A371,'1617'!$F$10:$S$408,12,FALSE)/VLOOKUP($A371,'2017'!$F$10:$M$460,8,FALSE))*1000,#N/A)</f>
        <v>4.7358512766207781</v>
      </c>
      <c r="EI371" s="198">
        <f>IFERROR((VLOOKUP($A371,'1718'!$F$10:$S$408,12,FALSE)/VLOOKUP($A371,'2018'!$F$10:$N$460,9,FALSE))*1000,#N/A)</f>
        <v>5.6376701524799904</v>
      </c>
      <c r="EJ371" s="198">
        <f>IFERROR((VLOOKUP($A371,'1819'!$F$10:$S$408,12,FALSE)/VLOOKUP($A371,'2018'!$F$10:$N$460,9,FALSE))*1000,#N/A)</f>
        <v>6.7476777472687965</v>
      </c>
      <c r="EK371" s="198">
        <f>IFERROR((VLOOKUP($A371,'1920'!$F$10:$S$408,12,FALSE)/VLOOKUP($A371,'2019'!$F$10:$N$464,8,FALSE))*1000,#N/A)</f>
        <v>7.1474215566492418</v>
      </c>
      <c r="EL371" s="198">
        <f>IFERROR((VLOOKUP($A371,'20 21'!$F$10:$S$408,12,FALSE)/VLOOKUP($A371,'2020'!$F$10:$N$469,8,FALSE))*1000,#N/A)</f>
        <v>6.2802052624788622</v>
      </c>
      <c r="EM371" s="198">
        <f>IFERROR((VLOOKUP($A371,'21 22'!$F$10:$S$408,12,FALSE)/VLOOKUP($A371,'2021'!$F$10:$N$469,8,FALSE))*1000,#N/A)</f>
        <v>7.6219078659226769</v>
      </c>
      <c r="EN371" s="198">
        <f>IFERROR((VLOOKUP($A371,'22 23'!$F$10:$S$408,12,FALSE)/VLOOKUP($A371,'2022'!$F$10:$N$469,8,FALSE))*1000,#N/A)</f>
        <v>8.842704065109336</v>
      </c>
      <c r="EO371" s="196">
        <f>IFERROR((VLOOKUP($A371,'23 24'!$F$7:$S$408,12,FALSE)/VLOOKUP($A371,'2023'!$C$7:$N$469,9,FALSE))*1000,#N/A)</f>
        <v>9.0251450569224811</v>
      </c>
    </row>
    <row r="372" spans="1:145" x14ac:dyDescent="0.3">
      <c r="A372" t="s">
        <v>1208</v>
      </c>
      <c r="B372" t="s">
        <v>1743</v>
      </c>
      <c r="C372" t="str">
        <f>IF(VLOOKUP($A372,'0910'!$F$10:$L$433,1,FALSE)=VLOOKUP($A372,'2010'!$C$5:$K$611,1,FALSE),VLOOKUP($A372,'0910'!$F$10:$L$433,1,FALSE),FALSE)</f>
        <v>Surrey</v>
      </c>
      <c r="D372" t="str">
        <f>IF(VLOOKUP($A372,'1011'!$F$10:$L$433,1,FALSE)=VLOOKUP($A372,'2011'!$C$5:$K$611,1,FALSE),VLOOKUP($A372,'1011'!$F$10:$L$433,1,FALSE),FALSE)</f>
        <v>Surrey</v>
      </c>
      <c r="E372" t="str">
        <f>IF(VLOOKUP(A372,'1112'!$F$10:$L$408,1,FALSE)=VLOOKUP(A372,'2012'!$F$10:$M$460,1,FALSE),VLOOKUP(A372,'1112'!$F$10:$L$408,1,FALSE),FALSE)</f>
        <v>Surrey</v>
      </c>
      <c r="F372" t="str">
        <f>IF(VLOOKUP($A372,'1213'!$F$10:$L$408,1,FALSE)=VLOOKUP($A372,'2013'!$F$10:$M$460,1,FALSE),VLOOKUP($A372,'1213'!$F$10:$L$408,1,FALSE),FALSE)</f>
        <v>Surrey</v>
      </c>
      <c r="G372" t="str">
        <f>IF(VLOOKUP($A372,'1314'!$F$10:$L$408,1,FALSE)=VLOOKUP($A372,'2014'!$F$10:$M$460,1,FALSE),VLOOKUP($A372,'1314'!$F$10:$L$408,1,FALSE),FALSE)</f>
        <v>Surrey</v>
      </c>
      <c r="H372" t="str">
        <f>IF(VLOOKUP($A372,'1415'!$F$10:$L$408,1,FALSE)=VLOOKUP($A372,'2015'!$F$10:$M$460,1,FALSE),VLOOKUP($A372,'1415'!$F$10:$L$408,1,FALSE),FALSE)</f>
        <v>Surrey</v>
      </c>
      <c r="I372" t="str">
        <f>IF(VLOOKUP($A372,'1516'!$F$10:$L$408,1,FALSE)=VLOOKUP($A372,'2015'!$F$10:$M$460,1,FALSE),VLOOKUP($A372,'1516'!$F$10:$L$408,1,FALSE),FALSE)</f>
        <v>Surrey</v>
      </c>
      <c r="J372" t="str">
        <f>IF(VLOOKUP($A372,'1617'!$F$10:$L$408,1,FALSE)=VLOOKUP($A372,'2016'!$F$10:$M$460,1,FALSE),VLOOKUP($A372,'1617'!$F$10:$L$408,1,FALSE),FALSE)</f>
        <v>Surrey</v>
      </c>
      <c r="K372" t="str">
        <f>IF(VLOOKUP($A372,'1718'!$F$10:$M$408,1,FALSE)=VLOOKUP($A372,'2017'!$F$10:$M$460,1,FALSE),VLOOKUP($A372,'1718'!$F$10:$M$408,1,FALSE),FALSE)</f>
        <v>Surrey</v>
      </c>
      <c r="L372" t="str">
        <f>IF(VLOOKUP($A372,'1819'!$F$10:$M$408,1,FALSE)=VLOOKUP($A372,'2018'!$F$10:$M$460,1,FALSE),VLOOKUP($A372,'1819'!$F$10:$M$408,1,FALSE),FALSE)</f>
        <v>Surrey</v>
      </c>
      <c r="M372" t="str">
        <f>IF(VLOOKUP($A372,'1920'!$F$10:$M$408,1,FALSE)=VLOOKUP($A372,'2019'!$F$10:$M$464,1,FALSE),VLOOKUP($A372,'1920'!$F$10:$M$408,1,FALSE),FALSE)</f>
        <v>Surrey</v>
      </c>
      <c r="N372" t="str">
        <f>IF(VLOOKUP($A372,'20 21'!$F$10:$N$408,1,FALSE)=VLOOKUP($A372,'2020'!$F$10:$O$464,1,FALSE),VLOOKUP($A372,'20 21'!$F$10:$N$408,1,FALSE),FALSE)</f>
        <v>Surrey</v>
      </c>
      <c r="O372" t="str">
        <f>IF(VLOOKUP($A372,'21 22'!$F$10:$N$408,1,FALSE)=VLOOKUP($A372,'2021'!$F$10:$O$464,1,FALSE),VLOOKUP($A372,'21 22'!$F$10:$N$408,1,FALSE),FALSE)</f>
        <v>Surrey</v>
      </c>
      <c r="P372" t="str">
        <f>IF(VLOOKUP($A372,'22 23'!$F$10:$N$408,1,FALSE)=VLOOKUP($A372,'2022'!$F$10:$O$464,1,FALSE),VLOOKUP($A372,'22 23'!$F$10:$N$408,1,FALSE),FALSE)</f>
        <v>Surrey</v>
      </c>
      <c r="Q372" t="str">
        <f>IF(VLOOKUP($A372,'23 24'!$F$7:$N$408,1,FALSE)=VLOOKUP($A372,'2023'!$C$7:$O$468,1,FALSE),VLOOKUP($A372,'23 24'!$F$7:$N$408,1,FALSE),FALSE)</f>
        <v>Surrey</v>
      </c>
      <c r="S372" s="196">
        <f>IFERROR((VLOOKUP($A372,'0910'!$F$10:$L$433,4,FALSE)/VLOOKUP($A372,'2010'!$C$5:$K$611,9,FALSE))*1000,#N/A)</f>
        <v>3.3742201095029922</v>
      </c>
      <c r="T372" s="196">
        <f>IFERROR((VLOOKUP($A372,'1011'!$F$10:$L$433,4,FALSE)/VLOOKUP($A372,'2011'!$C$5:$K$611,9,FALSE))*1000,#N/A)</f>
        <v>3.9310169921379661</v>
      </c>
      <c r="U372" s="196">
        <f>IFERROR((VLOOKUP($A372,'1112'!$F$10:$L$408,4,FALSE)/VLOOKUP($A372,'2012'!$F$10:$M$460,8,FALSE))*1000,#N/A)</f>
        <v>4.1205037105556368</v>
      </c>
      <c r="V372" s="196">
        <f>IFERROR((VLOOKUP($A372,'1213'!$F$10:$L$408,4,FALSE)/VLOOKUP($A372,'2013'!$F$10:$M$460,8,FALSE))*1000,#N/A)</f>
        <v>3.3849432708581459</v>
      </c>
      <c r="W372" s="196">
        <f>IFERROR((VLOOKUP($A372,'1314'!$F$10:$L$408,4,FALSE)/VLOOKUP($A372,'2014'!$F$10:$M$460,8,FALSE))*1000,#N/A)</f>
        <v>3.9091740830075694</v>
      </c>
      <c r="X372" s="196">
        <f>IFERROR((VLOOKUP($A372,'1415'!$F$10:$L$408,4,FALSE)/VLOOKUP($A372,'2015'!$F$10:$M$460,8,FALSE))*1000,#N/A)</f>
        <v>4.9678127134607024</v>
      </c>
      <c r="Y372" s="196">
        <f>IFERROR((VLOOKUP($A372,'1516'!$F$10:$L$408,4,FALSE)/VLOOKUP($A372,'2016'!$F$10:$M$460,8,FALSE))*1000,#N/A)</f>
        <v>3.8031411890469533</v>
      </c>
      <c r="Z372" s="196">
        <f>IFERROR((VLOOKUP($A372,'1617'!$F$10:$L$408,4,FALSE)/VLOOKUP($A372,'2017'!$F$10:$M$460,8,FALSE))*1000,#N/A)</f>
        <v>4.6939733463948237</v>
      </c>
      <c r="AA372" s="196">
        <f>IFERROR((VLOOKUP($A372,'1718'!$F$10:$L$408,4,FALSE)/VLOOKUP($A372,'2018'!$F$10:$N$460,9,FALSE))*1000,#N/A)</f>
        <v>5.2441888717907181</v>
      </c>
      <c r="AB372" s="196">
        <f>IFERROR((VLOOKUP($A372,'1819'!$F$10:$L$408,4,FALSE)/VLOOKUP($A372,'2018'!$F$10:$N$460,9,FALSE))*1000,#N/A)</f>
        <v>5.0012148700089094</v>
      </c>
      <c r="AC372" s="196">
        <f>IFERROR((VLOOKUP($A372,'1920'!$F$10:$L$408,4,FALSE)/VLOOKUP($A372,'2019'!$F$10:$N$464,8,FALSE))*1000,#N/A)</f>
        <v>4.0192802255416371</v>
      </c>
      <c r="AD372" s="196">
        <f>IFERROR((VLOOKUP($A372,'20 21'!$F$10:$L$408,4,FALSE)/VLOOKUP($A372,'2020'!$F$10:$N$464,8,FALSE))*1000,#N/A)</f>
        <v>4.4446317677969427</v>
      </c>
      <c r="AE372" s="196">
        <f>IFERROR((VLOOKUP($A372,'21 22'!$F$10:$L$408,4,FALSE)/VLOOKUP($A372,'2021'!$F$10:$N$464,8,FALSE))*1000,#N/A)</f>
        <v>4.7804074408424579</v>
      </c>
      <c r="AF372" s="196">
        <f>IFERROR((VLOOKUP($A372,'22 23'!$F$10:$L$408,4,FALSE)/VLOOKUP($A372,'2022'!$F$10:$N$464,8,FALSE))*1000,#N/A)</f>
        <v>5.8501386228499763</v>
      </c>
      <c r="AG372" s="196">
        <f>IFERROR((VLOOKUP($A372,'23 24'!$F$7:$M$408,4,FALSE)/VLOOKUP($A372,'2023'!$C$7:$N$469,9,FALSE))*1000,#N/A)</f>
        <v>3.6016567621105708</v>
      </c>
      <c r="AI372" s="196">
        <f>IFERROR((VLOOKUP($A372,'0910'!$F$10:$L$433,5,FALSE)/VLOOKUP($A372,'2010'!$C$5:$K$611,9,FALSE))*1000,#N/A)</f>
        <v>1.0186324858876958</v>
      </c>
      <c r="AJ372" s="196">
        <f>IFERROR((VLOOKUP($A372,'1011'!$F$10:$L$433,5,FALSE)/VLOOKUP($A372,'2011'!$C$5:$K$611,9,FALSE))*1000,#N/A)</f>
        <v>0.92991799814016396</v>
      </c>
      <c r="AK372" s="196">
        <f>IFERROR((VLOOKUP($A372,'1112'!$F$10:$L$408,5,FALSE)/VLOOKUP($A372,'2012'!$F$10:$M$460,8,FALSE))*1000,#N/A)</f>
        <v>1.0511489057539891</v>
      </c>
      <c r="AL372" s="196">
        <f>IFERROR((VLOOKUP($A372,'1213'!$F$10:$L$408,5,FALSE)/VLOOKUP($A372,'2013'!$F$10:$M$460,8,FALSE))*1000,#N/A)</f>
        <v>0.83578846194028289</v>
      </c>
      <c r="AM372" s="196">
        <f>IFERROR((VLOOKUP($A372,'1314'!$F$10:$L$408,5,FALSE)/VLOOKUP($A372,'2014'!$F$10:$M$460,8,FALSE))*1000,#N/A)</f>
        <v>1.2268152707310989</v>
      </c>
      <c r="AN372" s="196">
        <f>IFERROR((VLOOKUP($A372,'1415'!$F$10:$L$408,5,FALSE)/VLOOKUP($A372,'2015'!$F$10:$M$460,8,FALSE))*1000,#N/A)</f>
        <v>1.0970586408892384</v>
      </c>
      <c r="AO372" s="196">
        <f>IFERROR((VLOOKUP($A372,'1516'!$F$10:$L$408,5,FALSE)/VLOOKUP($A372,'2016'!$F$10:$M$460,8,FALSE))*1000,#N/A)</f>
        <v>0.49338047857906425</v>
      </c>
      <c r="AP372" s="196">
        <f>IFERROR((VLOOKUP($A372,'1617'!$F$10:$L$408,5,FALSE)/VLOOKUP($A372,'2017'!$F$10:$M$460,8,FALSE))*1000,#N/A)</f>
        <v>0.63266597277495462</v>
      </c>
      <c r="AQ372" s="196">
        <f>IFERROR((VLOOKUP($A372,'1718'!$F$10:$L$408,5,FALSE)/VLOOKUP($A372,'2018'!$F$10:$N$460,9,FALSE))*1000,#N/A)</f>
        <v>0.97189600712723734</v>
      </c>
      <c r="AR372" s="196">
        <f>IFERROR((VLOOKUP($A372,'1819'!$F$10:$L$408,5,FALSE)/VLOOKUP($A372,'2018'!$F$10:$N$460,9,FALSE))*1000,#N/A)</f>
        <v>1.2148700089090467</v>
      </c>
      <c r="AS372" s="196">
        <f>IFERROR((VLOOKUP($A372,'1920'!$F$10:$L$408,5,FALSE)/VLOOKUP($A372,'2019'!$F$10:$N$464,8,FALSE))*1000,#N/A)</f>
        <v>1.3464588755564486</v>
      </c>
      <c r="AT372" s="196">
        <f>IFERROR((VLOOKUP($A372,'20 21'!$F$10:$L$408,5,FALSE)/VLOOKUP($A372,'2020'!$F$10:$N$464,8,FALSE))*1000,#N/A)</f>
        <v>1.0364163763472691</v>
      </c>
      <c r="AU372" s="196">
        <f>IFERROR((VLOOKUP($A372,'21 22'!$F$10:$L$408,5,FALSE)/VLOOKUP($A372,'2021'!$F$10:$N$464,8,FALSE))*1000,#N/A)</f>
        <v>0.88891873899963059</v>
      </c>
      <c r="AV372" s="196">
        <f>IFERROR((VLOOKUP($A372,'22 23'!$F$10:$L$408,5,FALSE)/VLOOKUP($A372,'2022'!$F$10:$N$464,8,FALSE))*1000,#N/A)</f>
        <v>0.93915268861805645</v>
      </c>
      <c r="AW372" s="196">
        <f>IFERROR((VLOOKUP($A372,'23 24'!$F$7:$M$408,5,FALSE)/VLOOKUP($A372,'2023'!$C$7:$N$469,9,FALSE))*1000,#N/A)</f>
        <v>0.83264107941265886</v>
      </c>
      <c r="AY372" s="196">
        <f>IFERROR((VLOOKUP($A372,'0910'!$F$10:$L$433,6,FALSE)/VLOOKUP($A372,'2010'!$C$5:$K$611,9,FALSE))*1000,#N/A)</f>
        <v>2.1221510122660329E-2</v>
      </c>
      <c r="AZ372" s="196">
        <f>IFERROR((VLOOKUP($A372,'1011'!$F$10:$L$433,6,FALSE)/VLOOKUP($A372,'2011'!$C$5:$K$611,9,FALSE))*1000,#N/A)</f>
        <v>0</v>
      </c>
      <c r="BA372" s="196">
        <f>IFERROR((VLOOKUP($A372,'1112'!$F$10:$L$408,6,FALSE)/VLOOKUP($A372,'2012'!$F$10:$M$460,8,FALSE))*1000,#N/A)</f>
        <v>2.102297811507978E-2</v>
      </c>
      <c r="BB372" s="196">
        <f>IFERROR((VLOOKUP($A372,'1213'!$F$10:$L$408,6,FALSE)/VLOOKUP($A372,'2013'!$F$10:$M$460,8,FALSE))*1000,#N/A)</f>
        <v>0</v>
      </c>
      <c r="BC372" s="196">
        <f>IFERROR((VLOOKUP($A372,'1314'!$F$10:$L$408,6,FALSE)/VLOOKUP($A372,'2014'!$F$10:$M$460,8,FALSE))*1000,#N/A)</f>
        <v>2.0793479164933876E-2</v>
      </c>
      <c r="BD372" s="196">
        <f>IFERROR((VLOOKUP($A372,'1415'!$F$10:$L$408,6,FALSE)/VLOOKUP($A372,'2015'!$F$10:$M$460,8,FALSE))*1000,#N/A)</f>
        <v>0.22769141603361553</v>
      </c>
      <c r="BE372" s="196">
        <f>IFERROR((VLOOKUP($A372,'1516'!$F$10:$L$408,6,FALSE)/VLOOKUP($A372,'2016'!$F$10:$M$460,8,FALSE))*1000,#N/A)</f>
        <v>0.10278759970397171</v>
      </c>
      <c r="BF372" s="196">
        <f>IFERROR((VLOOKUP($A372,'1617'!$F$10:$L$408,6,FALSE)/VLOOKUP($A372,'2017'!$F$10:$M$460,8,FALSE))*1000,#N/A)</f>
        <v>6.1225739300802051E-2</v>
      </c>
      <c r="BG372" s="196">
        <f>IFERROR((VLOOKUP($A372,'1718'!$F$10:$L$408,6,FALSE)/VLOOKUP($A372,'2018'!$F$10:$N$460,9,FALSE))*1000,#N/A)</f>
        <v>0.16198266785453957</v>
      </c>
      <c r="BH372" s="196">
        <f>IFERROR((VLOOKUP($A372,'1819'!$F$10:$L$408,6,FALSE)/VLOOKUP($A372,'2018'!$F$10:$N$460,9,FALSE))*1000,#N/A)</f>
        <v>0.12148700089090467</v>
      </c>
      <c r="BI372" s="196">
        <f>IFERROR((VLOOKUP($A372,'1920'!$F$10:$L$408,6,FALSE)/VLOOKUP($A372,'2019'!$F$10:$N$464,8,FALSE))*1000,#N/A)</f>
        <v>6.0289203383124559E-2</v>
      </c>
      <c r="BJ372" s="196">
        <f>IFERROR((VLOOKUP($A372,'20 21'!$F$10:$L$408,6,FALSE)/VLOOKUP($A372,'2020'!$F$10:$N$469,8,FALSE))*1000,#N/A)</f>
        <v>5.9793252481573224E-2</v>
      </c>
      <c r="BK372" s="196">
        <f>IFERROR((VLOOKUP($A372,'21 22'!$F$10:$L$408,6,FALSE)/VLOOKUP($A372,'2021'!$F$10:$N$469,8,FALSE))*1000,#N/A)</f>
        <v>0.11852249853328409</v>
      </c>
      <c r="BL372" s="196">
        <f>IFERROR((VLOOKUP($A372,'22 23'!$F$10:$L$408,6,FALSE)/VLOOKUP($A372,'2022'!$F$10:$N$469,8,FALSE))*1000,#N/A)</f>
        <v>9.7828405064380869E-2</v>
      </c>
      <c r="BM372" s="196">
        <f>IFERROR((VLOOKUP($A372,'23 24'!$F$7:$M$408,6,FALSE)/VLOOKUP($A372,'2023'!$C$7:$N$469,9,FALSE))*1000,#N/A)</f>
        <v>3.8727492065705062E-2</v>
      </c>
      <c r="BO372" s="196">
        <f>IFERROR((VLOOKUP($A372,'0910'!$F$10:$L$433,7,FALSE)/VLOOKUP($A372,'2010'!$C$5:$K$611,9,FALSE))*1000,#N/A)</f>
        <v>4.4352956156360088</v>
      </c>
      <c r="BP372" s="196">
        <f>IFERROR((VLOOKUP($A372,'1011'!$F$10:$L$433,7,FALSE)/VLOOKUP($A372,'2011'!$C$5:$K$611,9,FALSE))*1000,#N/A)</f>
        <v>4.86093499027813</v>
      </c>
      <c r="BQ372" s="196">
        <f>IFERROR((VLOOKUP($A372,'1112'!$F$10:$L$408,7,FALSE)/VLOOKUP($A372,'2012'!$F$10:$M$460,8,FALSE))*1000,#N/A)</f>
        <v>5.1926755944247063</v>
      </c>
      <c r="BR372" s="196">
        <f>IFERROR((VLOOKUP($A372,'1213'!$F$10:$L$408,7,FALSE)/VLOOKUP($A372,'2013'!$F$10:$M$460,8,FALSE))*1000,#N/A)</f>
        <v>4.2207317327984288</v>
      </c>
      <c r="BS372" s="196">
        <f>IFERROR((VLOOKUP($A372,'1314'!$F$10:$L$408,7,FALSE)/VLOOKUP($A372,'2014'!$F$10:$M$460,8,FALSE))*1000,#N/A)</f>
        <v>5.1359893537386672</v>
      </c>
      <c r="BT372" s="196">
        <f>IFERROR((VLOOKUP($A372,'1415'!$F$10:$L$408,7,FALSE)/VLOOKUP($A372,'2015'!$F$10:$M$460,8,FALSE))*1000,#N/A)</f>
        <v>6.2925627703835563</v>
      </c>
      <c r="BU372" s="196">
        <f>IFERROR((VLOOKUP($A372,'1516'!$F$10:$L$408,7,FALSE)/VLOOKUP($A372,'2016'!$F$10:$M$460,8,FALSE))*1000,#N/A)</f>
        <v>4.3993092673299898</v>
      </c>
      <c r="BV372" s="196">
        <f>IFERROR((VLOOKUP($A372,'1617'!$F$10:$L$408,7,FALSE)/VLOOKUP($A372,'2017'!$F$10:$M$460,8,FALSE))*1000,#N/A)</f>
        <v>5.3878650584705809</v>
      </c>
      <c r="BW372" s="196">
        <f>IFERROR((VLOOKUP($A372,'1718'!$F$10:$L$408,7,FALSE)/VLOOKUP($A372,'2018'!$F$10:$N$460,9,FALSE))*1000,#N/A)</f>
        <v>6.3780675467724954</v>
      </c>
      <c r="BX372" s="196">
        <f>IFERROR((VLOOKUP($A372,'1819'!$F$10:$L$408,7,FALSE)/VLOOKUP($A372,'2018'!$F$10:$N$460,9,FALSE))*1000,#N/A)</f>
        <v>6.3375718798088601</v>
      </c>
      <c r="BY372" s="196">
        <f>IFERROR((VLOOKUP($A372,'1920'!$F$10:$L$408,7,FALSE)/VLOOKUP($A372,'2019'!$F$10:$N$464,8,FALSE))*1000,#N/A)</f>
        <v>5.4260283044812105</v>
      </c>
      <c r="BZ372" s="196">
        <f>IFERROR((VLOOKUP($A372,'20 21'!$F$10:$L$408,7,FALSE)/VLOOKUP($A372,'2020'!$F$10:$N$469,8,FALSE))*1000,#N/A)</f>
        <v>5.5408413966257859</v>
      </c>
      <c r="CA372" s="196">
        <f>IFERROR((VLOOKUP($A372,'21 22'!$F$10:$L$408,7,FALSE)/VLOOKUP($A372,'2021'!$F$10:$N$469,8,FALSE))*1000,#N/A)</f>
        <v>5.7878486783753722</v>
      </c>
      <c r="CB372" s="196">
        <f>IFERROR((VLOOKUP($A372,'22 23'!$F$10:$L$408,7,FALSE)/VLOOKUP($A372,'2022'!$F$10:$N$469,8,FALSE))*1000,#N/A)</f>
        <v>6.8871197165324141</v>
      </c>
      <c r="CC372" s="196">
        <f>IFERROR((VLOOKUP($A372,'23 24'!$F$7:$M$408,7,FALSE)/VLOOKUP($A372,'2023'!$C$7:$N$469,9,FALSE))*1000,#N/A)</f>
        <v>4.4923890796217876</v>
      </c>
      <c r="CE372" s="198">
        <f>IFERROR((VLOOKUP($A372,'0910'!$F$10:$S$433,9,FALSE)/VLOOKUP($A372,'2010'!$C$5:$K$611,9,FALSE))*1000,#N/A)</f>
        <v>4.6262892067399521</v>
      </c>
      <c r="CF372" s="198">
        <f>IFERROR((VLOOKUP($A372,'1011'!$F$10:$S$433,10,FALSE)/VLOOKUP($A372,'2011'!$C$5:$K$611,9,FALSE))*1000,#N/A)</f>
        <v>3.825344492349311</v>
      </c>
      <c r="CG372" s="198">
        <f>IFERROR((VLOOKUP($A372,'1112'!$F$10:$S$408,9,FALSE)/VLOOKUP($A372,'2012'!$F$10:$M$460,8,FALSE))*1000,#N/A)</f>
        <v>4.351756469821515</v>
      </c>
      <c r="CH372" s="198">
        <f>IFERROR((VLOOKUP($A372,'1213'!$F$10:$S$408,9,FALSE)/VLOOKUP($A372,'2013'!$F$10:$M$460,8,FALSE))*1000,#N/A)</f>
        <v>4.3043105789924567</v>
      </c>
      <c r="CI372" s="198">
        <f>IFERROR((VLOOKUP($A372,'1314'!$F$10:$S$408,9,FALSE)/VLOOKUP($A372,'2014'!$F$10:$M$460,8,FALSE))*1000,#N/A)</f>
        <v>4.0339349579971726</v>
      </c>
      <c r="CJ372" s="198">
        <f>IFERROR((VLOOKUP($A372,'1415'!$F$10:$S$408,9,FALSE)/VLOOKUP($A372,'2015'!$F$10:$M$460,8,FALSE))*1000,#N/A)</f>
        <v>3.270476703028296</v>
      </c>
      <c r="CK372" s="198">
        <f>IFERROR((VLOOKUP($A372,'1516'!$F$10:$S$408,9,FALSE)/VLOOKUP($A372,'2016'!$F$10:$M$460,8,FALSE))*1000,#N/A)</f>
        <v>4.132061508099663</v>
      </c>
      <c r="CL372" s="198">
        <f>IFERROR((VLOOKUP($A372,'1617'!$F$10:$S$408,9,FALSE)/VLOOKUP($A372,'2017'!$F$10:$M$460,8,FALSE))*1000,#N/A)</f>
        <v>4.5307047082593526</v>
      </c>
      <c r="CM372" s="198">
        <f>IFERROR((VLOOKUP($A372,'1718'!$F$10:$S$408,9,FALSE)/VLOOKUP($A372,'2018'!$F$10:$N$460,9,FALSE))*1000,#N/A)</f>
        <v>3.9685753624362192</v>
      </c>
      <c r="CN372" s="198">
        <f>IFERROR((VLOOKUP($A372,'1819'!$F$10:$S$408,9,FALSE)/VLOOKUP($A372,'2018'!$F$10:$N$460,9,FALSE))*1000,#N/A)</f>
        <v>4.9404713695634559</v>
      </c>
      <c r="CO372" s="198">
        <f>IFERROR((VLOOKUP($A372,'1920'!$F$10:$S$408,9,FALSE)/VLOOKUP($A372,'2019'!$F$10:$N$464,8,FALSE))*1000,#N/A)</f>
        <v>4.4814974514789254</v>
      </c>
      <c r="CP372" s="198">
        <f>IFERROR((VLOOKUP($A372,'20 21'!$F$10:$S$408,9,FALSE)/VLOOKUP($A372,'2020'!$F$10:$N$469,8,FALSE))*1000,#N/A)</f>
        <v>4.9229777876495282</v>
      </c>
      <c r="CQ372" s="198">
        <f>IFERROR((VLOOKUP($A372,'21 22'!$F$10:$S$408,9,FALSE)/VLOOKUP($A372,'2021'!$F$10:$N$469,8,FALSE))*1000,#N/A)</f>
        <v>5.1754824359534046</v>
      </c>
      <c r="CR372" s="198">
        <f>IFERROR((VLOOKUP($A372,'22 23'!$F$10:$S$408,9,FALSE)/VLOOKUP($A372,'2022'!$F$10:$N$469,8,FALSE))*1000,#N/A)</f>
        <v>4.4218439089100157</v>
      </c>
      <c r="CS372" s="196">
        <f>IFERROR((VLOOKUP($A372,'23 24'!$F$7:$S$408,9,FALSE)/VLOOKUP($A372,'2023'!$C$7:$N$469,9,FALSE))*1000,#N/A)</f>
        <v>3.2724730795520776</v>
      </c>
      <c r="CU372" s="198">
        <f>IFERROR((VLOOKUP($A372,'0910'!$F$10:$S$433,10,FALSE)/VLOOKUP($A372,'2010'!$C$5:$K$611,9,FALSE))*1000,#N/A)</f>
        <v>0.87008191502907339</v>
      </c>
      <c r="CV372" s="198">
        <f>IFERROR((VLOOKUP($A372,'1011'!$F$10:$S$433,11,FALSE)/VLOOKUP($A372,'2011'!$C$5:$K$611,9,FALSE))*1000,#N/A)</f>
        <v>1.6273564967452869</v>
      </c>
      <c r="CW372" s="198">
        <f>IFERROR((VLOOKUP($A372,'1112'!$F$10:$S$408,10,FALSE)/VLOOKUP($A372,'2012'!$F$10:$M$460,8,FALSE))*1000,#N/A)</f>
        <v>0.9880799714087497</v>
      </c>
      <c r="CX372" s="198">
        <f>IFERROR((VLOOKUP($A372,'1213'!$F$10:$S$408,10,FALSE)/VLOOKUP($A372,'2013'!$F$10:$M$460,8,FALSE))*1000,#N/A)</f>
        <v>1.149209135167889</v>
      </c>
      <c r="CY372" s="198">
        <f>IFERROR((VLOOKUP($A372,'1314'!$F$10:$S$408,10,FALSE)/VLOOKUP($A372,'2014'!$F$10:$M$460,8,FALSE))*1000,#N/A)</f>
        <v>0.62380437494801622</v>
      </c>
      <c r="CZ372" s="198">
        <f>IFERROR((VLOOKUP($A372,'1415'!$F$10:$S$408,10,FALSE)/VLOOKUP($A372,'2015'!$F$10:$M$460,8,FALSE))*1000,#N/A)</f>
        <v>1.1384570801680778</v>
      </c>
      <c r="DA372" s="198">
        <f>IFERROR((VLOOKUP($A372,'1516'!$F$10:$S$408,10,FALSE)/VLOOKUP($A372,'2016'!$F$10:$M$460,8,FALSE))*1000,#N/A)</f>
        <v>1.3156812762108381</v>
      </c>
      <c r="DB372" s="198">
        <f>IFERROR((VLOOKUP($A372,'1617'!$F$10:$S$408,10,FALSE)/VLOOKUP($A372,'2017'!$F$10:$M$460,8,FALSE))*1000,#N/A)</f>
        <v>0.71430029184269073</v>
      </c>
      <c r="DC372" s="198">
        <f>IFERROR((VLOOKUP($A372,'1718'!$F$10:$S$408,10,FALSE)/VLOOKUP($A372,'2018'!$F$10:$N$460,9,FALSE))*1000,#N/A)</f>
        <v>0.9314003401636024</v>
      </c>
      <c r="DD372" s="198">
        <f>IFERROR((VLOOKUP($A372,'1819'!$F$10:$S$408,10,FALSE)/VLOOKUP($A372,'2018'!$F$10:$N$460,9,FALSE))*1000,#N/A)</f>
        <v>0.91115250668178505</v>
      </c>
      <c r="DE372" s="198">
        <f>IFERROR((VLOOKUP($A372,'1920'!$F$10:$S$408,10,FALSE)/VLOOKUP($A372,'2019'!$F$10:$N$464,8,FALSE))*1000,#N/A)</f>
        <v>1.3866516778118649</v>
      </c>
      <c r="DF372" s="198">
        <f>IFERROR((VLOOKUP($A372,'20 21'!$F$10:$S$408,10,FALSE)/VLOOKUP($A372,'2020'!$F$10:$N$469,8,FALSE))*1000,#N/A)</f>
        <v>1.2157961337919889</v>
      </c>
      <c r="DG372" s="198">
        <f>IFERROR((VLOOKUP($A372,'21 22'!$F$10:$S$408,10,FALSE)/VLOOKUP($A372,'2021'!$F$10:$N$469,8,FALSE))*1000,#N/A)</f>
        <v>1.7185762287326192</v>
      </c>
      <c r="DH372" s="198">
        <f>IFERROR((VLOOKUP($A372,'22 23'!$F$10:$S$408,10,FALSE)/VLOOKUP($A372,'2022'!$F$10:$N$469,8,FALSE))*1000,#N/A)</f>
        <v>1.5652544810300939</v>
      </c>
      <c r="DI372" s="196">
        <f>IFERROR((VLOOKUP($A372,'23 24'!$F$7:$S$408,10,FALSE)/VLOOKUP($A372,'2023'!$C$7:$N$469,9,FALSE))*1000,#N/A)</f>
        <v>0.79391358734695372</v>
      </c>
      <c r="DK372" s="198">
        <f>IFERROR((VLOOKUP($A372,'0910'!$F$10:$S$433,11,FALSE)/VLOOKUP($A372,'2010'!$C$5:$K$611,9,FALSE))*1000,#N/A)</f>
        <v>0</v>
      </c>
      <c r="DL372" s="198">
        <f>IFERROR((VLOOKUP($A372,'1011'!$F$10:$S$433,12,FALSE)/VLOOKUP($A372,'2011'!$C$5:$K$611,9,FALSE))*1000,#N/A)</f>
        <v>0</v>
      </c>
      <c r="DM372" s="198">
        <f>IFERROR((VLOOKUP($A372,'1112'!$F$10:$S$408,11,FALSE)/VLOOKUP($A372,'2012'!$F$10:$M$460,8,FALSE))*1000,#N/A)</f>
        <v>0</v>
      </c>
      <c r="DN372" s="198">
        <f>IFERROR((VLOOKUP($A372,'1213'!$F$10:$S$408,11,FALSE)/VLOOKUP($A372,'2013'!$F$10:$M$460,8,FALSE))*1000,#N/A)</f>
        <v>0</v>
      </c>
      <c r="DO372" s="198">
        <f>IFERROR((VLOOKUP($A372,'1314'!$F$10:$S$408,11,FALSE)/VLOOKUP($A372,'2014'!$F$10:$M$460,8,FALSE))*1000,#N/A)</f>
        <v>0</v>
      </c>
      <c r="DP372" s="198">
        <f>IFERROR((VLOOKUP($A372,'1415'!$F$10:$S$408,11,FALSE)/VLOOKUP($A372,'2015'!$F$10:$M$460,8,FALSE))*1000,#N/A)</f>
        <v>8.279687855767838E-2</v>
      </c>
      <c r="DQ372" s="198">
        <f>IFERROR((VLOOKUP($A372,'1516'!$F$10:$S$408,11,FALSE)/VLOOKUP($A372,'2016'!$F$10:$M$460,8,FALSE))*1000,#N/A)</f>
        <v>0.43170791875668119</v>
      </c>
      <c r="DR372" s="198">
        <f>IFERROR((VLOOKUP($A372,'1617'!$F$10:$S$408,11,FALSE)/VLOOKUP($A372,'2017'!$F$10:$M$460,8,FALSE))*1000,#N/A)</f>
        <v>0.38776301557174636</v>
      </c>
      <c r="DS372" s="198">
        <f>IFERROR((VLOOKUP($A372,'1718'!$F$10:$S$408,11,FALSE)/VLOOKUP($A372,'2018'!$F$10:$N$460,9,FALSE))*1000,#N/A)</f>
        <v>6.0743500445452334E-2</v>
      </c>
      <c r="DT372" s="198">
        <f>IFERROR((VLOOKUP($A372,'1819'!$F$10:$S$408,11,FALSE)/VLOOKUP($A372,'2018'!$F$10:$N$460,9,FALSE))*1000,#N/A)</f>
        <v>0.16198266785453957</v>
      </c>
      <c r="DU372" s="198">
        <f>IFERROR((VLOOKUP($A372,'1920'!$F$10:$S$408,11,FALSE)/VLOOKUP($A372,'2019'!$F$10:$N$464,8,FALSE))*1000,#N/A)</f>
        <v>0.12057840676624912</v>
      </c>
      <c r="DV372" s="198">
        <f>IFERROR((VLOOKUP($A372,'20 21'!$F$10:$S$408,11,FALSE)/VLOOKUP($A372,'2020'!$F$10:$N$469,8,FALSE))*1000,#N/A)</f>
        <v>9.9655420802622047E-2</v>
      </c>
      <c r="DW372" s="198">
        <f>IFERROR((VLOOKUP($A372,'21 22'!$F$10:$S$408,11,FALSE)/VLOOKUP($A372,'2021'!$F$10:$N$469,8,FALSE))*1000,#N/A)</f>
        <v>0.21729124731102084</v>
      </c>
      <c r="DX372" s="198">
        <f>IFERROR((VLOOKUP($A372,'22 23'!$F$10:$S$408,11,FALSE)/VLOOKUP($A372,'2022'!$F$10:$N$464,8,FALSE))*1000,#N/A)</f>
        <v>5.8697043038628528E-2</v>
      </c>
      <c r="DY372" s="196">
        <f>IFERROR((VLOOKUP($A372,'23 24'!$F$7:$S$408,11,FALSE)/VLOOKUP($A372,'2023'!$C$7:$N$469,9,FALSE))*1000,#N/A)</f>
        <v>0.11618247619711519</v>
      </c>
      <c r="EA372" s="198">
        <f>IFERROR((VLOOKUP($A372,'0910'!$F$10:$S$433,12,FALSE)/VLOOKUP($A372,'2010'!$C$5:$K$611,9,FALSE))*1000,#N/A)</f>
        <v>5.496371121769025</v>
      </c>
      <c r="EB372" s="198">
        <f>IFERROR((VLOOKUP($A372,'1011'!$F$10:$S$433,13,FALSE)/VLOOKUP($A372,'2011'!$C$5:$K$611,9,FALSE))*1000,#N/A)</f>
        <v>5.4527009890945983</v>
      </c>
      <c r="EC372" s="198">
        <f>IFERROR((VLOOKUP($A372,'1112'!$F$10:$S$408,12,FALSE)/VLOOKUP($A372,'2012'!$F$10:$M$460,8,FALSE))*1000,#N/A)</f>
        <v>5.3398364412302648</v>
      </c>
      <c r="ED372" s="198">
        <f>IFERROR((VLOOKUP($A372,'1213'!$F$10:$S$408,12,FALSE)/VLOOKUP($A372,'2013'!$F$10:$M$460,8,FALSE))*1000,#N/A)</f>
        <v>5.4744144257088534</v>
      </c>
      <c r="EE372" s="198">
        <f>IFERROR((VLOOKUP($A372,'1314'!$F$10:$S$408,12,FALSE)/VLOOKUP($A372,'2014'!$F$10:$M$460,8,FALSE))*1000,#N/A)</f>
        <v>4.6577393329451882</v>
      </c>
      <c r="EF372" s="198">
        <f>IFERROR((VLOOKUP($A372,'1415'!$F$10:$S$408,12,FALSE)/VLOOKUP($A372,'2015'!$F$10:$M$460,8,FALSE))*1000,#N/A)</f>
        <v>4.491730661754052</v>
      </c>
      <c r="EG372" s="198">
        <f>IFERROR((VLOOKUP($A372,'1516'!$F$10:$S$408,12,FALSE)/VLOOKUP($A372,'2016'!$F$10:$M$460,8,FALSE))*1000,#N/A)</f>
        <v>5.8794507030671825</v>
      </c>
      <c r="EH372" s="198">
        <f>IFERROR((VLOOKUP($A372,'1617'!$F$10:$S$408,12,FALSE)/VLOOKUP($A372,'2017'!$F$10:$M$460,8,FALSE))*1000,#N/A)</f>
        <v>5.6327680156737889</v>
      </c>
      <c r="EI372" s="198">
        <f>IFERROR((VLOOKUP($A372,'1718'!$F$10:$S$408,12,FALSE)/VLOOKUP($A372,'2018'!$F$10:$N$460,9,FALSE))*1000,#N/A)</f>
        <v>4.9404713695634559</v>
      </c>
      <c r="EJ372" s="198">
        <f>IFERROR((VLOOKUP($A372,'1819'!$F$10:$S$408,12,FALSE)/VLOOKUP($A372,'2018'!$F$10:$N$460,9,FALSE))*1000,#N/A)</f>
        <v>6.0136065440997815</v>
      </c>
      <c r="EK372" s="198">
        <f>IFERROR((VLOOKUP($A372,'1920'!$F$10:$S$408,12,FALSE)/VLOOKUP($A372,'2019'!$F$10:$N$464,8,FALSE))*1000,#N/A)</f>
        <v>5.9887275360570404</v>
      </c>
      <c r="EL372" s="198">
        <f>IFERROR((VLOOKUP($A372,'20 21'!$F$10:$S$408,12,FALSE)/VLOOKUP($A372,'2020'!$F$10:$N$469,8,FALSE))*1000,#N/A)</f>
        <v>6.2384293422441397</v>
      </c>
      <c r="EM372" s="198">
        <f>IFERROR((VLOOKUP($A372,'21 22'!$F$10:$S$408,12,FALSE)/VLOOKUP($A372,'2021'!$F$10:$N$469,8,FALSE))*1000,#N/A)</f>
        <v>7.1113499119970447</v>
      </c>
      <c r="EN372" s="198">
        <f>IFERROR((VLOOKUP($A372,'22 23'!$F$10:$S$408,12,FALSE)/VLOOKUP($A372,'2022'!$F$10:$N$469,8,FALSE))*1000,#N/A)</f>
        <v>6.0457954329787373</v>
      </c>
      <c r="EO372" s="196">
        <f>IFERROR((VLOOKUP($A372,'23 24'!$F$7:$S$408,12,FALSE)/VLOOKUP($A372,'2023'!$C$7:$N$469,9,FALSE))*1000,#N/A)</f>
        <v>4.1825691430961465</v>
      </c>
    </row>
    <row r="373" spans="1:145" x14ac:dyDescent="0.3">
      <c r="A373" t="s">
        <v>1254</v>
      </c>
      <c r="B373" t="s">
        <v>1741</v>
      </c>
      <c r="C373" t="str">
        <f>IF(VLOOKUP($A373,'0910'!$F$10:$L$433,1,FALSE)=VLOOKUP($A373,'2010'!$C$5:$K$611,1,FALSE),VLOOKUP($A373,'0910'!$F$10:$L$433,1,FALSE),FALSE)</f>
        <v>Warwickshire</v>
      </c>
      <c r="D373" t="str">
        <f>IF(VLOOKUP($A373,'1011'!$F$10:$L$433,1,FALSE)=VLOOKUP($A373,'2011'!$C$5:$K$611,1,FALSE),VLOOKUP($A373,'1011'!$F$10:$L$433,1,FALSE),FALSE)</f>
        <v>Warwickshire</v>
      </c>
      <c r="E373" t="str">
        <f>IF(VLOOKUP(A373,'1112'!$F$10:$L$408,1,FALSE)=VLOOKUP(A373,'2012'!$F$10:$M$460,1,FALSE),VLOOKUP(A373,'1112'!$F$10:$L$408,1,FALSE),FALSE)</f>
        <v>Warwickshire</v>
      </c>
      <c r="F373" t="str">
        <f>IF(VLOOKUP($A373,'1213'!$F$10:$L$408,1,FALSE)=VLOOKUP($A373,'2013'!$F$10:$M$460,1,FALSE),VLOOKUP($A373,'1213'!$F$10:$L$408,1,FALSE),FALSE)</f>
        <v>Warwickshire</v>
      </c>
      <c r="G373" t="str">
        <f>IF(VLOOKUP($A373,'1314'!$F$10:$L$408,1,FALSE)=VLOOKUP($A373,'2014'!$F$10:$M$460,1,FALSE),VLOOKUP($A373,'1314'!$F$10:$L$408,1,FALSE),FALSE)</f>
        <v>Warwickshire</v>
      </c>
      <c r="H373" t="str">
        <f>IF(VLOOKUP($A373,'1415'!$F$10:$L$408,1,FALSE)=VLOOKUP($A373,'2015'!$F$10:$M$460,1,FALSE),VLOOKUP($A373,'1415'!$F$10:$L$408,1,FALSE),FALSE)</f>
        <v>Warwickshire</v>
      </c>
      <c r="I373" t="str">
        <f>IF(VLOOKUP($A373,'1516'!$F$10:$L$408,1,FALSE)=VLOOKUP($A373,'2015'!$F$10:$M$460,1,FALSE),VLOOKUP($A373,'1516'!$F$10:$L$408,1,FALSE),FALSE)</f>
        <v>Warwickshire</v>
      </c>
      <c r="J373" t="str">
        <f>IF(VLOOKUP($A373,'1617'!$F$10:$L$408,1,FALSE)=VLOOKUP($A373,'2016'!$F$10:$M$460,1,FALSE),VLOOKUP($A373,'1617'!$F$10:$L$408,1,FALSE),FALSE)</f>
        <v>Warwickshire</v>
      </c>
      <c r="K373" t="str">
        <f>IF(VLOOKUP($A373,'1718'!$F$10:$M$408,1,FALSE)=VLOOKUP($A373,'2017'!$F$10:$M$460,1,FALSE),VLOOKUP($A373,'1718'!$F$10:$M$408,1,FALSE),FALSE)</f>
        <v>Warwickshire</v>
      </c>
      <c r="L373" t="str">
        <f>IF(VLOOKUP($A373,'1819'!$F$10:$M$408,1,FALSE)=VLOOKUP($A373,'2018'!$F$10:$M$460,1,FALSE),VLOOKUP($A373,'1819'!$F$10:$M$408,1,FALSE),FALSE)</f>
        <v>Warwickshire</v>
      </c>
      <c r="M373" t="str">
        <f>IF(VLOOKUP($A373,'1920'!$F$10:$M$408,1,FALSE)=VLOOKUP($A373,'2019'!$F$10:$M$464,1,FALSE),VLOOKUP($A373,'1920'!$F$10:$M$408,1,FALSE),FALSE)</f>
        <v>Warwickshire</v>
      </c>
      <c r="N373" t="str">
        <f>IF(VLOOKUP($A373,'20 21'!$F$10:$N$408,1,FALSE)=VLOOKUP($A373,'2020'!$F$10:$O$464,1,FALSE),VLOOKUP($A373,'20 21'!$F$10:$N$408,1,FALSE),FALSE)</f>
        <v>Warwickshire</v>
      </c>
      <c r="O373" t="str">
        <f>IF(VLOOKUP($A373,'21 22'!$F$10:$N$408,1,FALSE)=VLOOKUP($A373,'2021'!$F$10:$O$464,1,FALSE),VLOOKUP($A373,'21 22'!$F$10:$N$408,1,FALSE),FALSE)</f>
        <v>Warwickshire</v>
      </c>
      <c r="P373" t="str">
        <f>IF(VLOOKUP($A373,'22 23'!$F$10:$N$408,1,FALSE)=VLOOKUP($A373,'2022'!$F$10:$O$464,1,FALSE),VLOOKUP($A373,'22 23'!$F$10:$N$408,1,FALSE),FALSE)</f>
        <v>Warwickshire</v>
      </c>
      <c r="Q373" t="str">
        <f>IF(VLOOKUP($A373,'23 24'!$F$7:$N$408,1,FALSE)=VLOOKUP($A373,'2023'!$C$7:$O$468,1,FALSE),VLOOKUP($A373,'23 24'!$F$7:$N$408,1,FALSE),FALSE)</f>
        <v>Warwickshire</v>
      </c>
      <c r="S373" s="196" t="e">
        <f>IFERROR((VLOOKUP($A373,'0910'!$F$10:$L$433,4,FALSE)/VLOOKUP($A373,'2010'!$C$5:$K$611,9,FALSE))*1000,#N/A)</f>
        <v>#N/A</v>
      </c>
      <c r="T373" s="196">
        <f>IFERROR((VLOOKUP($A373,'1011'!$F$10:$L$433,4,FALSE)/VLOOKUP($A373,'2011'!$C$5:$K$611,9,FALSE))*1000,#N/A)</f>
        <v>1.7946577629382305</v>
      </c>
      <c r="U373" s="196">
        <f>IFERROR((VLOOKUP($A373,'1112'!$F$10:$L$408,4,FALSE)/VLOOKUP($A373,'2012'!$F$10:$M$460,8,FALSE))*1000,#N/A)</f>
        <v>1.9539369751392699</v>
      </c>
      <c r="V373" s="196">
        <f>IFERROR((VLOOKUP($A373,'1213'!$F$10:$L$408,4,FALSE)/VLOOKUP($A373,'2013'!$F$10:$M$460,8,FALSE))*1000,#N/A)</f>
        <v>3.0200231673010096</v>
      </c>
      <c r="W373" s="196">
        <f>IFERROR((VLOOKUP($A373,'1314'!$F$10:$L$408,4,FALSE)/VLOOKUP($A373,'2014'!$F$10:$M$460,8,FALSE))*1000,#N/A)</f>
        <v>3.9525691699604741</v>
      </c>
      <c r="X373" s="196">
        <f>IFERROR((VLOOKUP($A373,'1415'!$F$10:$L$408,4,FALSE)/VLOOKUP($A373,'2015'!$F$10:$M$460,8,FALSE))*1000,#N/A)</f>
        <v>5.5453618756371048</v>
      </c>
      <c r="Y373" s="196">
        <f>IFERROR((VLOOKUP($A373,'1516'!$F$10:$L$408,4,FALSE)/VLOOKUP($A373,'2016'!$F$10:$M$460,8,FALSE))*1000,#N/A)</f>
        <v>6.933247339567882</v>
      </c>
      <c r="Z373" s="196">
        <f>IFERROR((VLOOKUP($A373,'1617'!$F$10:$L$408,4,FALSE)/VLOOKUP($A373,'2017'!$F$10:$M$460,8,FALSE))*1000,#N/A)</f>
        <v>8.0327673281107081</v>
      </c>
      <c r="AA373" s="196">
        <f>IFERROR((VLOOKUP($A373,'1718'!$F$10:$L$408,4,FALSE)/VLOOKUP($A373,'2018'!$F$10:$N$460,9,FALSE))*1000,#N/A)</f>
        <v>8.1565428806713456</v>
      </c>
      <c r="AB373" s="196">
        <f>IFERROR((VLOOKUP($A373,'1819'!$F$10:$L$408,4,FALSE)/VLOOKUP($A373,'2018'!$F$10:$N$460,9,FALSE))*1000,#N/A)</f>
        <v>9.3329673346143291</v>
      </c>
      <c r="AC373" s="196">
        <f>IFERROR((VLOOKUP($A373,'1920'!$F$10:$L$408,4,FALSE)/VLOOKUP($A373,'2019'!$F$10:$N$464,8,FALSE))*1000,#N/A)</f>
        <v>8.0601619745468565</v>
      </c>
      <c r="AD373" s="196">
        <f>IFERROR((VLOOKUP($A373,'20 21'!$F$10:$L$408,4,FALSE)/VLOOKUP($A373,'2020'!$F$10:$N$464,8,FALSE))*1000,#N/A)</f>
        <v>6.8334068557293168</v>
      </c>
      <c r="AE373" s="196">
        <f>IFERROR((VLOOKUP($A373,'21 22'!$F$10:$L$408,4,FALSE)/VLOOKUP($A373,'2021'!$F$10:$N$464,8,FALSE))*1000,#N/A)</f>
        <v>11.55375497036537</v>
      </c>
      <c r="AF373" s="196">
        <f>IFERROR((VLOOKUP($A373,'22 23'!$F$10:$L$408,4,FALSE)/VLOOKUP($A373,'2022'!$F$10:$N$464,8,FALSE))*1000,#N/A)</f>
        <v>9.4666273758656256</v>
      </c>
      <c r="AG373" s="196">
        <f>IFERROR((VLOOKUP($A373,'23 24'!$F$7:$M$408,4,FALSE)/VLOOKUP($A373,'2023'!$C$7:$N$469,9,FALSE))*1000,#N/A)</f>
        <v>5.8385795932577098</v>
      </c>
      <c r="AI373" s="196" t="e">
        <f>IFERROR((VLOOKUP($A373,'0910'!$F$10:$L$433,5,FALSE)/VLOOKUP($A373,'2010'!$C$5:$K$611,9,FALSE))*1000,#N/A)</f>
        <v>#N/A</v>
      </c>
      <c r="AJ373" s="196">
        <f>IFERROR((VLOOKUP($A373,'1011'!$F$10:$L$433,5,FALSE)/VLOOKUP($A373,'2011'!$C$5:$K$611,9,FALSE))*1000,#N/A)</f>
        <v>0.5008347245409015</v>
      </c>
      <c r="AK373" s="196">
        <f>IFERROR((VLOOKUP($A373,'1112'!$F$10:$L$408,5,FALSE)/VLOOKUP($A373,'2012'!$F$10:$M$460,8,FALSE))*1000,#N/A)</f>
        <v>0.83146254261245534</v>
      </c>
      <c r="AL373" s="196">
        <f>IFERROR((VLOOKUP($A373,'1213'!$F$10:$L$408,5,FALSE)/VLOOKUP($A373,'2013'!$F$10:$M$460,8,FALSE))*1000,#N/A)</f>
        <v>0.86877378785371506</v>
      </c>
      <c r="AM373" s="196">
        <f>IFERROR((VLOOKUP($A373,'1314'!$F$10:$L$408,5,FALSE)/VLOOKUP($A373,'2014'!$F$10:$M$460,8,FALSE))*1000,#N/A)</f>
        <v>0.94696969696969702</v>
      </c>
      <c r="AN373" s="196">
        <f>IFERROR((VLOOKUP($A373,'1415'!$F$10:$L$408,5,FALSE)/VLOOKUP($A373,'2015'!$F$10:$M$460,8,FALSE))*1000,#N/A)</f>
        <v>1.99796126401631</v>
      </c>
      <c r="AO373" s="196">
        <f>IFERROR((VLOOKUP($A373,'1516'!$F$10:$L$408,5,FALSE)/VLOOKUP($A373,'2016'!$F$10:$M$460,8,FALSE))*1000,#N/A)</f>
        <v>2.1767171880038698</v>
      </c>
      <c r="AP373" s="196">
        <f>IFERROR((VLOOKUP($A373,'1617'!$F$10:$L$408,5,FALSE)/VLOOKUP($A373,'2017'!$F$10:$M$460,8,FALSE))*1000,#N/A)</f>
        <v>2.9029307670895137</v>
      </c>
      <c r="AQ373" s="196">
        <f>IFERROR((VLOOKUP($A373,'1718'!$F$10:$L$408,5,FALSE)/VLOOKUP($A373,'2018'!$F$10:$N$460,9,FALSE))*1000,#N/A)</f>
        <v>2.7842045409983922</v>
      </c>
      <c r="AR373" s="196">
        <f>IFERROR((VLOOKUP($A373,'1819'!$F$10:$L$408,5,FALSE)/VLOOKUP($A373,'2018'!$F$10:$N$460,9,FALSE))*1000,#N/A)</f>
        <v>3.8037724010823104</v>
      </c>
      <c r="AS373" s="196">
        <f>IFERROR((VLOOKUP($A373,'1920'!$F$10:$L$408,5,FALSE)/VLOOKUP($A373,'2019'!$F$10:$N$464,8,FALSE))*1000,#N/A)</f>
        <v>2.9695333590435791</v>
      </c>
      <c r="AT373" s="196">
        <f>IFERROR((VLOOKUP($A373,'20 21'!$F$10:$L$408,5,FALSE)/VLOOKUP($A373,'2020'!$F$10:$N$464,8,FALSE))*1000,#N/A)</f>
        <v>2.771326113712445</v>
      </c>
      <c r="AU373" s="196">
        <f>IFERROR((VLOOKUP($A373,'21 22'!$F$10:$L$408,5,FALSE)/VLOOKUP($A373,'2021'!$F$10:$N$464,8,FALSE))*1000,#N/A)</f>
        <v>4.3139020181559014</v>
      </c>
      <c r="AV373" s="196">
        <f>IFERROR((VLOOKUP($A373,'22 23'!$F$10:$L$408,5,FALSE)/VLOOKUP($A373,'2022'!$F$10:$N$464,8,FALSE))*1000,#N/A)</f>
        <v>4.4938853690879617</v>
      </c>
      <c r="AW373" s="196">
        <f>IFERROR((VLOOKUP($A373,'23 24'!$F$7:$M$408,5,FALSE)/VLOOKUP($A373,'2023'!$C$7:$N$469,9,FALSE))*1000,#N/A)</f>
        <v>3.0099509704372047</v>
      </c>
      <c r="AY373" s="196" t="e">
        <f>IFERROR((VLOOKUP($A373,'0910'!$F$10:$L$433,6,FALSE)/VLOOKUP($A373,'2010'!$C$5:$K$611,9,FALSE))*1000,#N/A)</f>
        <v>#N/A</v>
      </c>
      <c r="AZ373" s="196">
        <f>IFERROR((VLOOKUP($A373,'1011'!$F$10:$L$433,6,FALSE)/VLOOKUP($A373,'2011'!$C$5:$K$611,9,FALSE))*1000,#N/A)</f>
        <v>0.41736227045075125</v>
      </c>
      <c r="BA373" s="196">
        <f>IFERROR((VLOOKUP($A373,'1112'!$F$10:$L$408,6,FALSE)/VLOOKUP($A373,'2012'!$F$10:$M$460,8,FALSE))*1000,#N/A)</f>
        <v>0.45730439843685045</v>
      </c>
      <c r="BB373" s="196">
        <f>IFERROR((VLOOKUP($A373,'1213'!$F$10:$L$408,6,FALSE)/VLOOKUP($A373,'2013'!$F$10:$M$460,8,FALSE))*1000,#N/A)</f>
        <v>0.45507198411385075</v>
      </c>
      <c r="BC373" s="196">
        <f>IFERROR((VLOOKUP($A373,'1314'!$F$10:$L$408,6,FALSE)/VLOOKUP($A373,'2014'!$F$10:$M$460,8,FALSE))*1000,#N/A)</f>
        <v>0.20586297760210803</v>
      </c>
      <c r="BD373" s="196">
        <f>IFERROR((VLOOKUP($A373,'1415'!$F$10:$L$408,6,FALSE)/VLOOKUP($A373,'2015'!$F$10:$M$460,8,FALSE))*1000,#N/A)</f>
        <v>0</v>
      </c>
      <c r="BE373" s="196">
        <f>IFERROR((VLOOKUP($A373,'1516'!$F$10:$L$408,6,FALSE)/VLOOKUP($A373,'2016'!$F$10:$M$460,8,FALSE))*1000,#N/A)</f>
        <v>0</v>
      </c>
      <c r="BF373" s="196">
        <f>IFERROR((VLOOKUP($A373,'1617'!$F$10:$L$408,6,FALSE)/VLOOKUP($A373,'2017'!$F$10:$M$460,8,FALSE))*1000,#N/A)</f>
        <v>0</v>
      </c>
      <c r="BG373" s="196">
        <f>IFERROR((VLOOKUP($A373,'1718'!$F$10:$L$408,6,FALSE)/VLOOKUP($A373,'2018'!$F$10:$N$460,9,FALSE))*1000,#N/A)</f>
        <v>0</v>
      </c>
      <c r="BH373" s="196">
        <f>IFERROR((VLOOKUP($A373,'1819'!$F$10:$L$408,6,FALSE)/VLOOKUP($A373,'2018'!$F$10:$N$460,9,FALSE))*1000,#N/A)</f>
        <v>0</v>
      </c>
      <c r="BI373" s="196">
        <f>IFERROR((VLOOKUP($A373,'1920'!$F$10:$L$408,6,FALSE)/VLOOKUP($A373,'2019'!$F$10:$N$464,8,FALSE))*1000,#N/A)</f>
        <v>0</v>
      </c>
      <c r="BJ373" s="196">
        <f>IFERROR((VLOOKUP($A373,'20 21'!$F$10:$L$408,6,FALSE)/VLOOKUP($A373,'2020'!$F$10:$N$469,8,FALSE))*1000,#N/A)</f>
        <v>0</v>
      </c>
      <c r="BK373" s="196">
        <f>IFERROR((VLOOKUP($A373,'21 22'!$F$10:$L$408,6,FALSE)/VLOOKUP($A373,'2021'!$F$10:$N$469,8,FALSE))*1000,#N/A)</f>
        <v>0</v>
      </c>
      <c r="BL373" s="196">
        <f>IFERROR((VLOOKUP($A373,'22 23'!$F$10:$L$408,6,FALSE)/VLOOKUP($A373,'2022'!$F$10:$N$469,8,FALSE))*1000,#N/A)</f>
        <v>0</v>
      </c>
      <c r="BM373" s="196">
        <f>IFERROR((VLOOKUP($A373,'23 24'!$F$7:$M$408,6,FALSE)/VLOOKUP($A373,'2023'!$C$7:$N$469,9,FALSE))*1000,#N/A)</f>
        <v>0</v>
      </c>
      <c r="BO373" s="196" t="e">
        <f>IFERROR((VLOOKUP($A373,'0910'!$F$10:$L$433,7,FALSE)/VLOOKUP($A373,'2010'!$C$5:$K$611,9,FALSE))*1000,#N/A)</f>
        <v>#N/A</v>
      </c>
      <c r="BP373" s="196">
        <f>IFERROR((VLOOKUP($A373,'1011'!$F$10:$L$433,7,FALSE)/VLOOKUP($A373,'2011'!$C$5:$K$611,9,FALSE))*1000,#N/A)</f>
        <v>2.7545909849749584</v>
      </c>
      <c r="BQ373" s="196">
        <f>IFERROR((VLOOKUP($A373,'1112'!$F$10:$L$408,7,FALSE)/VLOOKUP($A373,'2012'!$F$10:$M$460,8,FALSE))*1000,#N/A)</f>
        <v>3.2842770433191983</v>
      </c>
      <c r="BR373" s="196">
        <f>IFERROR((VLOOKUP($A373,'1213'!$F$10:$L$408,7,FALSE)/VLOOKUP($A373,'2013'!$F$10:$M$460,8,FALSE))*1000,#N/A)</f>
        <v>4.3438689392685754</v>
      </c>
      <c r="BS373" s="196">
        <f>IFERROR((VLOOKUP($A373,'1314'!$F$10:$L$408,7,FALSE)/VLOOKUP($A373,'2014'!$F$10:$M$460,8,FALSE))*1000,#N/A)</f>
        <v>5.1054018445322793</v>
      </c>
      <c r="BT373" s="196">
        <f>IFERROR((VLOOKUP($A373,'1415'!$F$10:$L$408,7,FALSE)/VLOOKUP($A373,'2015'!$F$10:$M$460,8,FALSE))*1000,#N/A)</f>
        <v>7.5433231396534151</v>
      </c>
      <c r="BU373" s="196">
        <f>IFERROR((VLOOKUP($A373,'1516'!$F$10:$L$408,7,FALSE)/VLOOKUP($A373,'2016'!$F$10:$M$460,8,FALSE))*1000,#N/A)</f>
        <v>9.1099645275717513</v>
      </c>
      <c r="BV373" s="196">
        <f>IFERROR((VLOOKUP($A373,'1617'!$F$10:$L$408,7,FALSE)/VLOOKUP($A373,'2017'!$F$10:$M$460,8,FALSE))*1000,#N/A)</f>
        <v>10.975464270091859</v>
      </c>
      <c r="BW373" s="196">
        <f>IFERROR((VLOOKUP($A373,'1718'!$F$10:$L$408,7,FALSE)/VLOOKUP($A373,'2018'!$F$10:$N$460,9,FALSE))*1000,#N/A)</f>
        <v>10.940747421669737</v>
      </c>
      <c r="BX373" s="196">
        <f>IFERROR((VLOOKUP($A373,'1819'!$F$10:$L$408,7,FALSE)/VLOOKUP($A373,'2018'!$F$10:$N$460,9,FALSE))*1000,#N/A)</f>
        <v>13.097525587231873</v>
      </c>
      <c r="BY373" s="196">
        <f>IFERROR((VLOOKUP($A373,'1920'!$F$10:$L$408,7,FALSE)/VLOOKUP($A373,'2019'!$F$10:$N$464,8,FALSE))*1000,#N/A)</f>
        <v>11.068260701889702</v>
      </c>
      <c r="BZ373" s="196">
        <f>IFERROR((VLOOKUP($A373,'20 21'!$F$10:$L$408,7,FALSE)/VLOOKUP($A373,'2020'!$F$10:$N$469,8,FALSE))*1000,#N/A)</f>
        <v>9.5667695980210432</v>
      </c>
      <c r="CA373" s="196">
        <f>IFERROR((VLOOKUP($A373,'21 22'!$F$10:$L$408,7,FALSE)/VLOOKUP($A373,'2021'!$F$10:$N$469,8,FALSE))*1000,#N/A)</f>
        <v>15.867656988521269</v>
      </c>
      <c r="CB373" s="196">
        <f>IFERROR((VLOOKUP($A373,'22 23'!$F$10:$L$408,7,FALSE)/VLOOKUP($A373,'2022'!$F$10:$N$469,8,FALSE))*1000,#N/A)</f>
        <v>13.960512744953588</v>
      </c>
      <c r="CC373" s="196">
        <f>IFERROR((VLOOKUP($A373,'23 24'!$F$7:$M$408,7,FALSE)/VLOOKUP($A373,'2023'!$C$7:$N$469,9,FALSE))*1000,#N/A)</f>
        <v>8.8485305636949132</v>
      </c>
      <c r="CE373" s="198" t="e">
        <f>IFERROR((VLOOKUP($A373,'0910'!$F$10:$S$433,9,FALSE)/VLOOKUP($A373,'2010'!$C$5:$K$611,9,FALSE))*1000,#N/A)</f>
        <v>#N/A</v>
      </c>
      <c r="CF373" s="198">
        <f>IFERROR((VLOOKUP($A373,'1011'!$F$10:$S$433,10,FALSE)/VLOOKUP($A373,'2011'!$C$5:$K$611,9,FALSE))*1000,#N/A)</f>
        <v>2.0868113522537564</v>
      </c>
      <c r="CG373" s="198">
        <f>IFERROR((VLOOKUP($A373,'1112'!$F$10:$S$408,9,FALSE)/VLOOKUP($A373,'2012'!$F$10:$M$460,8,FALSE))*1000,#N/A)</f>
        <v>1.9955101022698929</v>
      </c>
      <c r="CH373" s="198">
        <f>IFERROR((VLOOKUP($A373,'1213'!$F$10:$S$408,9,FALSE)/VLOOKUP($A373,'2013'!$F$10:$M$460,8,FALSE))*1000,#N/A)</f>
        <v>2.6476915439351316</v>
      </c>
      <c r="CI373" s="198">
        <f>IFERROR((VLOOKUP($A373,'1314'!$F$10:$S$408,9,FALSE)/VLOOKUP($A373,'2014'!$F$10:$M$460,8,FALSE))*1000,#N/A)</f>
        <v>2.9644268774703555</v>
      </c>
      <c r="CJ373" s="198">
        <f>IFERROR((VLOOKUP($A373,'1415'!$F$10:$S$408,9,FALSE)/VLOOKUP($A373,'2015'!$F$10:$M$460,8,FALSE))*1000,#N/A)</f>
        <v>3.7920489296636082</v>
      </c>
      <c r="CK373" s="198">
        <f>IFERROR((VLOOKUP($A373,'1516'!$F$10:$S$408,9,FALSE)/VLOOKUP($A373,'2016'!$F$10:$M$460,8,FALSE))*1000,#N/A)</f>
        <v>5.4821025475653009</v>
      </c>
      <c r="CL373" s="198">
        <f>IFERROR((VLOOKUP($A373,'1617'!$F$10:$S$408,9,FALSE)/VLOOKUP($A373,'2017'!$F$10:$M$460,8,FALSE))*1000,#N/A)</f>
        <v>6.2432894579870366</v>
      </c>
      <c r="CM373" s="198">
        <f>IFERROR((VLOOKUP($A373,'1718'!$F$10:$S$408,9,FALSE)/VLOOKUP($A373,'2018'!$F$10:$N$460,9,FALSE))*1000,#N/A)</f>
        <v>8.5486843653190068</v>
      </c>
      <c r="CN373" s="198">
        <f>IFERROR((VLOOKUP($A373,'1819'!$F$10:$S$408,9,FALSE)/VLOOKUP($A373,'2018'!$F$10:$N$460,9,FALSE))*1000,#N/A)</f>
        <v>10.313321046233481</v>
      </c>
      <c r="CO373" s="198">
        <f>IFERROR((VLOOKUP($A373,'1920'!$F$10:$S$408,9,FALSE)/VLOOKUP($A373,'2019'!$F$10:$N$464,8,FALSE))*1000,#N/A)</f>
        <v>9.8727342846124184</v>
      </c>
      <c r="CP373" s="198">
        <f>IFERROR((VLOOKUP($A373,'20 21'!$F$10:$S$408,9,FALSE)/VLOOKUP($A373,'2020'!$F$10:$N$469,8,FALSE))*1000,#N/A)</f>
        <v>8.6176853125030828</v>
      </c>
      <c r="CQ373" s="198">
        <f>IFERROR((VLOOKUP($A373,'21 22'!$F$10:$S$408,9,FALSE)/VLOOKUP($A373,'2021'!$F$10:$N$469,8,FALSE))*1000,#N/A)</f>
        <v>10.278340460649712</v>
      </c>
      <c r="CR373" s="198">
        <f>IFERROR((VLOOKUP($A373,'22 23'!$F$10:$S$408,9,FALSE)/VLOOKUP($A373,'2022'!$F$10:$N$469,8,FALSE))*1000,#N/A)</f>
        <v>10.313835273316636</v>
      </c>
      <c r="CS373" s="196">
        <f>IFERROR((VLOOKUP($A373,'23 24'!$F$7:$S$408,9,FALSE)/VLOOKUP($A373,'2023'!$C$7:$N$469,9,FALSE))*1000,#N/A)</f>
        <v>6.9627781484812443</v>
      </c>
      <c r="CU373" s="198" t="e">
        <f>IFERROR((VLOOKUP($A373,'0910'!$F$10:$S$433,10,FALSE)/VLOOKUP($A373,'2010'!$C$5:$K$611,9,FALSE))*1000,#N/A)</f>
        <v>#N/A</v>
      </c>
      <c r="CV373" s="198">
        <f>IFERROR((VLOOKUP($A373,'1011'!$F$10:$S$433,11,FALSE)/VLOOKUP($A373,'2011'!$C$5:$K$611,9,FALSE))*1000,#N/A)</f>
        <v>0.79298831385642743</v>
      </c>
      <c r="CW373" s="198">
        <f>IFERROR((VLOOKUP($A373,'1112'!$F$10:$S$408,10,FALSE)/VLOOKUP($A373,'2012'!$F$10:$M$460,8,FALSE))*1000,#N/A)</f>
        <v>0.74831628835120978</v>
      </c>
      <c r="CX373" s="198">
        <f>IFERROR((VLOOKUP($A373,'1213'!$F$10:$S$408,10,FALSE)/VLOOKUP($A373,'2013'!$F$10:$M$460,8,FALSE))*1000,#N/A)</f>
        <v>1.0342545093496609</v>
      </c>
      <c r="CY373" s="198">
        <f>IFERROR((VLOOKUP($A373,'1314'!$F$10:$S$408,10,FALSE)/VLOOKUP($A373,'2014'!$F$10:$M$460,8,FALSE))*1000,#N/A)</f>
        <v>0.65876152832674573</v>
      </c>
      <c r="CZ373" s="198">
        <f>IFERROR((VLOOKUP($A373,'1415'!$F$10:$S$408,10,FALSE)/VLOOKUP($A373,'2015'!$F$10:$M$460,8,FALSE))*1000,#N/A)</f>
        <v>1.2232415902140672</v>
      </c>
      <c r="DA373" s="198">
        <f>IFERROR((VLOOKUP($A373,'1516'!$F$10:$S$408,10,FALSE)/VLOOKUP($A373,'2016'!$F$10:$M$460,8,FALSE))*1000,#N/A)</f>
        <v>2.1767171880038698</v>
      </c>
      <c r="DB373" s="198">
        <f>IFERROR((VLOOKUP($A373,'1617'!$F$10:$S$408,10,FALSE)/VLOOKUP($A373,'2017'!$F$10:$M$460,8,FALSE))*1000,#N/A)</f>
        <v>2.4257366683898676</v>
      </c>
      <c r="DC373" s="198">
        <f>IFERROR((VLOOKUP($A373,'1718'!$F$10:$S$408,10,FALSE)/VLOOKUP($A373,'2018'!$F$10:$N$460,9,FALSE))*1000,#N/A)</f>
        <v>2.7842045409983922</v>
      </c>
      <c r="DD373" s="198">
        <f>IFERROR((VLOOKUP($A373,'1819'!$F$10:$S$408,10,FALSE)/VLOOKUP($A373,'2018'!$F$10:$N$460,9,FALSE))*1000,#N/A)</f>
        <v>3.2155601741108191</v>
      </c>
      <c r="DE373" s="198">
        <f>IFERROR((VLOOKUP($A373,'1920'!$F$10:$S$408,10,FALSE)/VLOOKUP($A373,'2019'!$F$10:$N$464,8,FALSE))*1000,#N/A)</f>
        <v>4.3193212495179329</v>
      </c>
      <c r="DF373" s="198">
        <f>IFERROR((VLOOKUP($A373,'20 21'!$F$10:$S$408,10,FALSE)/VLOOKUP($A373,'2020'!$F$10:$N$469,8,FALSE))*1000,#N/A)</f>
        <v>2.9611429708160375</v>
      </c>
      <c r="DG373" s="198">
        <f>IFERROR((VLOOKUP($A373,'21 22'!$F$10:$S$408,10,FALSE)/VLOOKUP($A373,'2021'!$F$10:$N$469,8,FALSE))*1000,#N/A)</f>
        <v>3.3010728486758198</v>
      </c>
      <c r="DH373" s="198">
        <f>IFERROR((VLOOKUP($A373,'22 23'!$F$10:$S$408,10,FALSE)/VLOOKUP($A373,'2022'!$F$10:$N$469,8,FALSE))*1000,#N/A)</f>
        <v>3.9413584794459999</v>
      </c>
      <c r="DI373" s="196">
        <f>IFERROR((VLOOKUP($A373,'23 24'!$F$7:$S$408,10,FALSE)/VLOOKUP($A373,'2023'!$C$7:$N$469,9,FALSE))*1000,#N/A)</f>
        <v>5.0407612637442343</v>
      </c>
      <c r="DK373" s="198" t="e">
        <f>IFERROR((VLOOKUP($A373,'0910'!$F$10:$S$433,11,FALSE)/VLOOKUP($A373,'2010'!$C$5:$K$611,9,FALSE))*1000,#N/A)</f>
        <v>#N/A</v>
      </c>
      <c r="DL373" s="198">
        <f>IFERROR((VLOOKUP($A373,'1011'!$F$10:$S$433,12,FALSE)/VLOOKUP($A373,'2011'!$C$5:$K$611,9,FALSE))*1000,#N/A)</f>
        <v>0.41736227045075125</v>
      </c>
      <c r="DM373" s="198">
        <f>IFERROR((VLOOKUP($A373,'1112'!$F$10:$S$408,11,FALSE)/VLOOKUP($A373,'2012'!$F$10:$M$460,8,FALSE))*1000,#N/A)</f>
        <v>1.0809013053961918</v>
      </c>
      <c r="DN373" s="198">
        <f>IFERROR((VLOOKUP($A373,'1213'!$F$10:$S$408,11,FALSE)/VLOOKUP($A373,'2013'!$F$10:$M$460,8,FALSE))*1000,#N/A)</f>
        <v>0.57918252523581004</v>
      </c>
      <c r="DO373" s="198">
        <f>IFERROR((VLOOKUP($A373,'1314'!$F$10:$S$408,11,FALSE)/VLOOKUP($A373,'2014'!$F$10:$M$460,8,FALSE))*1000,#N/A)</f>
        <v>0.7822793148880105</v>
      </c>
      <c r="DP373" s="198">
        <f>IFERROR((VLOOKUP($A373,'1415'!$F$10:$S$408,11,FALSE)/VLOOKUP($A373,'2015'!$F$10:$M$460,8,FALSE))*1000,#N/A)</f>
        <v>0.12232415902140674</v>
      </c>
      <c r="DQ373" s="198">
        <f>IFERROR((VLOOKUP($A373,'1516'!$F$10:$S$408,11,FALSE)/VLOOKUP($A373,'2016'!$F$10:$M$460,8,FALSE))*1000,#N/A)</f>
        <v>0</v>
      </c>
      <c r="DR373" s="198">
        <f>IFERROR((VLOOKUP($A373,'1617'!$F$10:$S$408,11,FALSE)/VLOOKUP($A373,'2017'!$F$10:$M$460,8,FALSE))*1000,#N/A)</f>
        <v>0</v>
      </c>
      <c r="DS373" s="198">
        <f>IFERROR((VLOOKUP($A373,'1718'!$F$10:$S$408,11,FALSE)/VLOOKUP($A373,'2018'!$F$10:$N$460,9,FALSE))*1000,#N/A)</f>
        <v>0</v>
      </c>
      <c r="DT373" s="198">
        <f>IFERROR((VLOOKUP($A373,'1819'!$F$10:$S$408,11,FALSE)/VLOOKUP($A373,'2018'!$F$10:$N$460,9,FALSE))*1000,#N/A)</f>
        <v>0</v>
      </c>
      <c r="DU373" s="198">
        <f>IFERROR((VLOOKUP($A373,'1920'!$F$10:$S$408,11,FALSE)/VLOOKUP($A373,'2019'!$F$10:$N$464,8,FALSE))*1000,#N/A)</f>
        <v>0</v>
      </c>
      <c r="DV373" s="198">
        <f>IFERROR((VLOOKUP($A373,'20 21'!$F$10:$S$408,11,FALSE)/VLOOKUP($A373,'2020'!$F$10:$N$469,8,FALSE))*1000,#N/A)</f>
        <v>0</v>
      </c>
      <c r="DW373" s="198">
        <f>IFERROR((VLOOKUP($A373,'21 22'!$F$10:$S$408,11,FALSE)/VLOOKUP($A373,'2021'!$F$10:$N$469,8,FALSE))*1000,#N/A)</f>
        <v>0</v>
      </c>
      <c r="DX373" s="198">
        <f>IFERROR((VLOOKUP($A373,'22 23'!$F$10:$S$408,11,FALSE)/VLOOKUP($A373,'2022'!$F$10:$N$464,8,FALSE))*1000,#N/A)</f>
        <v>0</v>
      </c>
      <c r="DY373" s="196">
        <f>IFERROR((VLOOKUP($A373,'23 24'!$F$7:$S$408,11,FALSE)/VLOOKUP($A373,'2023'!$C$7:$N$469,9,FALSE))*1000,#N/A)</f>
        <v>0</v>
      </c>
      <c r="EA373" s="198" t="e">
        <f>IFERROR((VLOOKUP($A373,'0910'!$F$10:$S$433,12,FALSE)/VLOOKUP($A373,'2010'!$C$5:$K$611,9,FALSE))*1000,#N/A)</f>
        <v>#N/A</v>
      </c>
      <c r="EB373" s="198">
        <f>IFERROR((VLOOKUP($A373,'1011'!$F$10:$S$433,13,FALSE)/VLOOKUP($A373,'2011'!$C$5:$K$611,9,FALSE))*1000,#N/A)</f>
        <v>3.297161936560935</v>
      </c>
      <c r="EC373" s="198">
        <f>IFERROR((VLOOKUP($A373,'1112'!$F$10:$S$408,12,FALSE)/VLOOKUP($A373,'2012'!$F$10:$M$460,8,FALSE))*1000,#N/A)</f>
        <v>3.8247276960172947</v>
      </c>
      <c r="ED373" s="198">
        <f>IFERROR((VLOOKUP($A373,'1213'!$F$10:$S$408,12,FALSE)/VLOOKUP($A373,'2013'!$F$10:$M$460,8,FALSE))*1000,#N/A)</f>
        <v>4.2611285785206023</v>
      </c>
      <c r="EE373" s="198">
        <f>IFERROR((VLOOKUP($A373,'1314'!$F$10:$S$408,12,FALSE)/VLOOKUP($A373,'2014'!$F$10:$M$460,8,FALSE))*1000,#N/A)</f>
        <v>4.4054677206851123</v>
      </c>
      <c r="EF373" s="198">
        <f>IFERROR((VLOOKUP($A373,'1415'!$F$10:$S$408,12,FALSE)/VLOOKUP($A373,'2015'!$F$10:$M$460,8,FALSE))*1000,#N/A)</f>
        <v>5.0968399592252807</v>
      </c>
      <c r="EG373" s="198">
        <f>IFERROR((VLOOKUP($A373,'1516'!$F$10:$S$408,12,FALSE)/VLOOKUP($A373,'2016'!$F$10:$M$460,8,FALSE))*1000,#N/A)</f>
        <v>7.6185101580135441</v>
      </c>
      <c r="EH373" s="198">
        <f>IFERROR((VLOOKUP($A373,'1617'!$F$10:$S$408,12,FALSE)/VLOOKUP($A373,'2017'!$F$10:$M$460,8,FALSE))*1000,#N/A)</f>
        <v>8.6690261263769042</v>
      </c>
      <c r="EI373" s="198">
        <f>IFERROR((VLOOKUP($A373,'1718'!$F$10:$S$408,12,FALSE)/VLOOKUP($A373,'2018'!$F$10:$N$460,9,FALSE))*1000,#N/A)</f>
        <v>11.332888906317399</v>
      </c>
      <c r="EJ373" s="198">
        <f>IFERROR((VLOOKUP($A373,'1819'!$F$10:$S$408,12,FALSE)/VLOOKUP($A373,'2018'!$F$10:$N$460,9,FALSE))*1000,#N/A)</f>
        <v>13.528881220344299</v>
      </c>
      <c r="EK373" s="198">
        <f>IFERROR((VLOOKUP($A373,'1920'!$F$10:$S$408,12,FALSE)/VLOOKUP($A373,'2019'!$F$10:$N$464,8,FALSE))*1000,#N/A)</f>
        <v>14.230620902429619</v>
      </c>
      <c r="EL373" s="198">
        <f>IFERROR((VLOOKUP($A373,'20 21'!$F$10:$S$408,12,FALSE)/VLOOKUP($A373,'2020'!$F$10:$N$469,8,FALSE))*1000,#N/A)</f>
        <v>11.578828283319121</v>
      </c>
      <c r="EM373" s="198">
        <f>IFERROR((VLOOKUP($A373,'21 22'!$F$10:$S$408,12,FALSE)/VLOOKUP($A373,'2021'!$F$10:$N$469,8,FALSE))*1000,#N/A)</f>
        <v>13.579413309325531</v>
      </c>
      <c r="EN373" s="198">
        <f>IFERROR((VLOOKUP($A373,'22 23'!$F$10:$S$408,12,FALSE)/VLOOKUP($A373,'2022'!$F$10:$N$469,8,FALSE))*1000,#N/A)</f>
        <v>14.255193752762635</v>
      </c>
      <c r="EO373" s="196">
        <f>IFERROR((VLOOKUP($A373,'23 24'!$F$7:$S$408,12,FALSE)/VLOOKUP($A373,'2023'!$C$7:$N$469,9,FALSE))*1000,#N/A)</f>
        <v>12.003539412225479</v>
      </c>
    </row>
    <row r="374" spans="1:145" x14ac:dyDescent="0.3">
      <c r="A374" t="s">
        <v>1276</v>
      </c>
      <c r="B374" t="s">
        <v>1743</v>
      </c>
      <c r="C374" t="str">
        <f>IF(VLOOKUP($A374,'0910'!$F$10:$L$433,1,FALSE)=VLOOKUP($A374,'2010'!$C$5:$K$611,1,FALSE),VLOOKUP($A374,'0910'!$F$10:$L$433,1,FALSE),FALSE)</f>
        <v>West Sussex</v>
      </c>
      <c r="D374" t="str">
        <f>IF(VLOOKUP($A374,'1011'!$F$10:$L$433,1,FALSE)=VLOOKUP($A374,'2011'!$C$5:$K$611,1,FALSE),VLOOKUP($A374,'1011'!$F$10:$L$433,1,FALSE),FALSE)</f>
        <v>West Sussex</v>
      </c>
      <c r="E374" t="str">
        <f>IF(VLOOKUP(A374,'1112'!$F$10:$L$408,1,FALSE)=VLOOKUP(A374,'2012'!$F$10:$M$460,1,FALSE),VLOOKUP(A374,'1112'!$F$10:$L$408,1,FALSE),FALSE)</f>
        <v>West Sussex</v>
      </c>
      <c r="F374" t="str">
        <f>IF(VLOOKUP($A374,'1213'!$F$10:$L$408,1,FALSE)=VLOOKUP($A374,'2013'!$F$10:$M$460,1,FALSE),VLOOKUP($A374,'1213'!$F$10:$L$408,1,FALSE),FALSE)</f>
        <v>West Sussex</v>
      </c>
      <c r="G374" t="str">
        <f>IF(VLOOKUP($A374,'1314'!$F$10:$L$408,1,FALSE)=VLOOKUP($A374,'2014'!$F$10:$M$460,1,FALSE),VLOOKUP($A374,'1314'!$F$10:$L$408,1,FALSE),FALSE)</f>
        <v>West Sussex</v>
      </c>
      <c r="H374" t="str">
        <f>IF(VLOOKUP($A374,'1415'!$F$10:$L$408,1,FALSE)=VLOOKUP($A374,'2015'!$F$10:$M$460,1,FALSE),VLOOKUP($A374,'1415'!$F$10:$L$408,1,FALSE),FALSE)</f>
        <v>West Sussex</v>
      </c>
      <c r="I374" t="str">
        <f>IF(VLOOKUP($A374,'1516'!$F$10:$L$408,1,FALSE)=VLOOKUP($A374,'2015'!$F$10:$M$460,1,FALSE),VLOOKUP($A374,'1516'!$F$10:$L$408,1,FALSE),FALSE)</f>
        <v>West Sussex</v>
      </c>
      <c r="J374" t="str">
        <f>IF(VLOOKUP($A374,'1617'!$F$10:$L$408,1,FALSE)=VLOOKUP($A374,'2016'!$F$10:$M$460,1,FALSE),VLOOKUP($A374,'1617'!$F$10:$L$408,1,FALSE),FALSE)</f>
        <v>West Sussex</v>
      </c>
      <c r="K374" t="str">
        <f>IF(VLOOKUP($A374,'1718'!$F$10:$M$408,1,FALSE)=VLOOKUP($A374,'2017'!$F$10:$M$460,1,FALSE),VLOOKUP($A374,'1718'!$F$10:$M$408,1,FALSE),FALSE)</f>
        <v>West Sussex</v>
      </c>
      <c r="L374" t="str">
        <f>IF(VLOOKUP($A374,'1819'!$F$10:$M$408,1,FALSE)=VLOOKUP($A374,'2018'!$F$10:$M$460,1,FALSE),VLOOKUP($A374,'1819'!$F$10:$M$408,1,FALSE),FALSE)</f>
        <v>West Sussex</v>
      </c>
      <c r="M374" t="str">
        <f>IF(VLOOKUP($A374,'1920'!$F$10:$M$408,1,FALSE)=VLOOKUP($A374,'2019'!$F$10:$M$464,1,FALSE),VLOOKUP($A374,'1920'!$F$10:$M$408,1,FALSE),FALSE)</f>
        <v>West Sussex</v>
      </c>
      <c r="N374" t="str">
        <f>IF(VLOOKUP($A374,'20 21'!$F$10:$N$408,1,FALSE)=VLOOKUP($A374,'2020'!$F$10:$O$464,1,FALSE),VLOOKUP($A374,'20 21'!$F$10:$N$408,1,FALSE),FALSE)</f>
        <v>West Sussex</v>
      </c>
      <c r="O374" t="str">
        <f>IF(VLOOKUP($A374,'21 22'!$F$10:$N$408,1,FALSE)=VLOOKUP($A374,'2021'!$F$10:$O$464,1,FALSE),VLOOKUP($A374,'21 22'!$F$10:$N$408,1,FALSE),FALSE)</f>
        <v>West Sussex</v>
      </c>
      <c r="P374" t="str">
        <f>IF(VLOOKUP($A374,'22 23'!$F$10:$N$408,1,FALSE)=VLOOKUP($A374,'2022'!$F$10:$O$464,1,FALSE),VLOOKUP($A374,'22 23'!$F$10:$N$408,1,FALSE),FALSE)</f>
        <v>West Sussex</v>
      </c>
      <c r="Q374" t="str">
        <f>IF(VLOOKUP($A374,'23 24'!$F$7:$N$408,1,FALSE)=VLOOKUP($A374,'2023'!$C$7:$O$468,1,FALSE),VLOOKUP($A374,'23 24'!$F$7:$N$408,1,FALSE),FALSE)</f>
        <v>West Sussex</v>
      </c>
      <c r="S374" s="196" t="e">
        <f>IFERROR((VLOOKUP($A374,'0910'!$F$10:$L$433,4,FALSE)/VLOOKUP($A374,'2010'!$C$5:$K$611,9,FALSE))*1000,#N/A)</f>
        <v>#N/A</v>
      </c>
      <c r="T374" s="196" t="e">
        <f>IFERROR((VLOOKUP($A374,'1011'!$F$10:$L$433,4,FALSE)/VLOOKUP($A374,'2011'!$C$5:$K$611,9,FALSE))*1000,#N/A)</f>
        <v>#N/A</v>
      </c>
      <c r="U374" s="196">
        <f>IFERROR((VLOOKUP($A374,'1112'!$F$10:$L$408,4,FALSE)/VLOOKUP($A374,'2012'!$F$10:$M$460,8,FALSE))*1000,#N/A)</f>
        <v>4.3452990506767044</v>
      </c>
      <c r="V374" s="196">
        <f>IFERROR((VLOOKUP($A374,'1213'!$F$10:$L$408,4,FALSE)/VLOOKUP($A374,'2013'!$F$10:$M$460,8,FALSE))*1000,#N/A)</f>
        <v>4.09881161971831</v>
      </c>
      <c r="W374" s="196">
        <f>IFERROR((VLOOKUP($A374,'1314'!$F$10:$L$408,4,FALSE)/VLOOKUP($A374,'2014'!$F$10:$M$460,8,FALSE))*1000,#N/A)</f>
        <v>6.9110576923076916</v>
      </c>
      <c r="X374" s="196">
        <f>IFERROR((VLOOKUP($A374,'1415'!$F$10:$L$408,4,FALSE)/VLOOKUP($A374,'2015'!$F$10:$M$460,8,FALSE))*1000,#N/A)</f>
        <v>6.3363119415109663</v>
      </c>
      <c r="Y374" s="196">
        <f>IFERROR((VLOOKUP($A374,'1516'!$F$10:$L$408,4,FALSE)/VLOOKUP($A374,'2016'!$F$10:$M$460,8,FALSE))*1000,#N/A)</f>
        <v>5.9902658180456765</v>
      </c>
      <c r="Z374" s="196">
        <f>IFERROR((VLOOKUP($A374,'1617'!$F$10:$L$408,4,FALSE)/VLOOKUP($A374,'2017'!$F$10:$M$460,8,FALSE))*1000,#N/A)</f>
        <v>7.5410790358002799</v>
      </c>
      <c r="AA374" s="196">
        <f>IFERROR((VLOOKUP($A374,'1718'!$F$10:$L$408,4,FALSE)/VLOOKUP($A374,'2018'!$F$10:$N$460,9,FALSE))*1000,#N/A)</f>
        <v>6.5438174013192336</v>
      </c>
      <c r="AB374" s="196">
        <f>IFERROR((VLOOKUP($A374,'1819'!$F$10:$L$408,4,FALSE)/VLOOKUP($A374,'2018'!$F$10:$N$460,9,FALSE))*1000,#N/A)</f>
        <v>6.674693749345618</v>
      </c>
      <c r="AC374" s="196">
        <f>IFERROR((VLOOKUP($A374,'1920'!$F$10:$L$408,4,FALSE)/VLOOKUP($A374,'2019'!$F$10:$N$464,8,FALSE))*1000,#N/A)</f>
        <v>5.2037622424331857</v>
      </c>
      <c r="AD374" s="196">
        <f>IFERROR((VLOOKUP($A374,'20 21'!$F$10:$L$408,4,FALSE)/VLOOKUP($A374,'2020'!$F$10:$N$464,8,FALSE))*1000,#N/A)</f>
        <v>5.4586453794873329</v>
      </c>
      <c r="AE374" s="196">
        <f>IFERROR((VLOOKUP($A374,'21 22'!$F$10:$L$408,4,FALSE)/VLOOKUP($A374,'2021'!$F$10:$N$464,8,FALSE))*1000,#N/A)</f>
        <v>7.6613967081363024</v>
      </c>
      <c r="AF374" s="196">
        <f>IFERROR((VLOOKUP($A374,'22 23'!$F$10:$L$408,4,FALSE)/VLOOKUP($A374,'2022'!$F$10:$N$464,8,FALSE))*1000,#N/A)</f>
        <v>6.0296205107591039</v>
      </c>
      <c r="AG374" s="196">
        <f>IFERROR((VLOOKUP($A374,'23 24'!$F$7:$M$408,4,FALSE)/VLOOKUP($A374,'2023'!$C$7:$N$469,9,FALSE))*1000,#N/A)</f>
        <v>6.4689490445859876</v>
      </c>
      <c r="AI374" s="196" t="e">
        <f>IFERROR((VLOOKUP($A374,'0910'!$F$10:$L$433,5,FALSE)/VLOOKUP($A374,'2010'!$C$5:$K$611,9,FALSE))*1000,#N/A)</f>
        <v>#N/A</v>
      </c>
      <c r="AJ374" s="196" t="e">
        <f>IFERROR((VLOOKUP($A374,'1011'!$F$10:$L$433,5,FALSE)/VLOOKUP($A374,'2011'!$C$5:$K$611,9,FALSE))*1000,#N/A)</f>
        <v>#N/A</v>
      </c>
      <c r="AK374" s="196">
        <f>IFERROR((VLOOKUP($A374,'1112'!$F$10:$L$408,5,FALSE)/VLOOKUP($A374,'2012'!$F$10:$M$460,8,FALSE))*1000,#N/A)</f>
        <v>1.6329467770058954</v>
      </c>
      <c r="AL374" s="196">
        <f>IFERROR((VLOOKUP($A374,'1213'!$F$10:$L$408,5,FALSE)/VLOOKUP($A374,'2013'!$F$10:$M$460,8,FALSE))*1000,#N/A)</f>
        <v>1.1278609154929577</v>
      </c>
      <c r="AM374" s="196">
        <f>IFERROR((VLOOKUP($A374,'1314'!$F$10:$L$408,5,FALSE)/VLOOKUP($A374,'2014'!$F$10:$M$460,8,FALSE))*1000,#N/A)</f>
        <v>1.8028846153846154</v>
      </c>
      <c r="AN374" s="196">
        <f>IFERROR((VLOOKUP($A374,'1415'!$F$10:$L$408,5,FALSE)/VLOOKUP($A374,'2015'!$F$10:$M$460,8,FALSE))*1000,#N/A)</f>
        <v>1.5163823449769835</v>
      </c>
      <c r="AO374" s="196">
        <f>IFERROR((VLOOKUP($A374,'1516'!$F$10:$L$408,5,FALSE)/VLOOKUP($A374,'2016'!$F$10:$M$460,8,FALSE))*1000,#N/A)</f>
        <v>1.417339680162593</v>
      </c>
      <c r="AP374" s="196">
        <f>IFERROR((VLOOKUP($A374,'1617'!$F$10:$L$408,5,FALSE)/VLOOKUP($A374,'2017'!$F$10:$M$460,8,FALSE))*1000,#N/A)</f>
        <v>1.4552959542772472</v>
      </c>
      <c r="AQ374" s="196">
        <f>IFERROR((VLOOKUP($A374,'1718'!$F$10:$L$408,5,FALSE)/VLOOKUP($A374,'2018'!$F$10:$N$460,9,FALSE))*1000,#N/A)</f>
        <v>1.8322688723693854</v>
      </c>
      <c r="AR374" s="196">
        <f>IFERROR((VLOOKUP($A374,'1819'!$F$10:$L$408,5,FALSE)/VLOOKUP($A374,'2018'!$F$10:$N$460,9,FALSE))*1000,#N/A)</f>
        <v>2.0940215684221544</v>
      </c>
      <c r="AS374" s="196">
        <f>IFERROR((VLOOKUP($A374,'1920'!$F$10:$L$408,5,FALSE)/VLOOKUP($A374,'2019'!$F$10:$N$464,8,FALSE))*1000,#N/A)</f>
        <v>1.1391320331694537</v>
      </c>
      <c r="AT374" s="196">
        <f>IFERROR((VLOOKUP($A374,'20 21'!$F$10:$L$408,5,FALSE)/VLOOKUP($A374,'2020'!$F$10:$N$464,8,FALSE))*1000,#N/A)</f>
        <v>1.7170386874443724</v>
      </c>
      <c r="AU374" s="196">
        <f>IFERROR((VLOOKUP($A374,'21 22'!$F$10:$L$408,5,FALSE)/VLOOKUP($A374,'2021'!$F$10:$N$464,8,FALSE))*1000,#N/A)</f>
        <v>2.4607797373815274</v>
      </c>
      <c r="AV374" s="196">
        <f>IFERROR((VLOOKUP($A374,'22 23'!$F$10:$L$408,5,FALSE)/VLOOKUP($A374,'2022'!$F$10:$N$464,8,FALSE))*1000,#N/A)</f>
        <v>1.8842564096122199</v>
      </c>
      <c r="AW374" s="196">
        <f>IFERROR((VLOOKUP($A374,'23 24'!$F$7:$M$408,5,FALSE)/VLOOKUP($A374,'2023'!$C$7:$N$469,9,FALSE))*1000,#N/A)</f>
        <v>2.5875796178343946</v>
      </c>
      <c r="AY374" s="196">
        <f>IFERROR((VLOOKUP($A374,'0910'!$F$10:$L$433,6,FALSE)/VLOOKUP($A374,'2010'!$C$5:$K$611,9,FALSE))*1000,#N/A)</f>
        <v>0</v>
      </c>
      <c r="AZ374" s="196">
        <f>IFERROR((VLOOKUP($A374,'1011'!$F$10:$L$433,6,FALSE)/VLOOKUP($A374,'2011'!$C$5:$K$611,9,FALSE))*1000,#N/A)</f>
        <v>0</v>
      </c>
      <c r="BA374" s="196">
        <f>IFERROR((VLOOKUP($A374,'1112'!$F$10:$L$408,6,FALSE)/VLOOKUP($A374,'2012'!$F$10:$M$460,8,FALSE))*1000,#N/A)</f>
        <v>2.7677064017049072E-2</v>
      </c>
      <c r="BB374" s="196">
        <f>IFERROR((VLOOKUP($A374,'1213'!$F$10:$L$408,6,FALSE)/VLOOKUP($A374,'2013'!$F$10:$M$460,8,FALSE))*1000,#N/A)</f>
        <v>0</v>
      </c>
      <c r="BC374" s="196">
        <f>IFERROR((VLOOKUP($A374,'1314'!$F$10:$L$408,6,FALSE)/VLOOKUP($A374,'2014'!$F$10:$M$460,8,FALSE))*1000,#N/A)</f>
        <v>0</v>
      </c>
      <c r="BD374" s="196">
        <f>IFERROR((VLOOKUP($A374,'1415'!$F$10:$L$408,6,FALSE)/VLOOKUP($A374,'2015'!$F$10:$M$460,8,FALSE))*1000,#N/A)</f>
        <v>0</v>
      </c>
      <c r="BE374" s="196">
        <f>IFERROR((VLOOKUP($A374,'1516'!$F$10:$L$408,6,FALSE)/VLOOKUP($A374,'2016'!$F$10:$M$460,8,FALSE))*1000,#N/A)</f>
        <v>0</v>
      </c>
      <c r="BF374" s="196">
        <f>IFERROR((VLOOKUP($A374,'1617'!$F$10:$L$408,6,FALSE)/VLOOKUP($A374,'2017'!$F$10:$M$460,8,FALSE))*1000,#N/A)</f>
        <v>0.26459926441404491</v>
      </c>
      <c r="BG374" s="196">
        <f>IFERROR((VLOOKUP($A374,'1718'!$F$10:$L$408,6,FALSE)/VLOOKUP($A374,'2018'!$F$10:$N$460,9,FALSE))*1000,#N/A)</f>
        <v>0</v>
      </c>
      <c r="BH374" s="196">
        <f>IFERROR((VLOOKUP($A374,'1819'!$F$10:$L$408,6,FALSE)/VLOOKUP($A374,'2018'!$F$10:$N$460,9,FALSE))*1000,#N/A)</f>
        <v>0.2617526960527693</v>
      </c>
      <c r="BI374" s="196">
        <f>IFERROR((VLOOKUP($A374,'1920'!$F$10:$L$408,6,FALSE)/VLOOKUP($A374,'2019'!$F$10:$N$464,8,FALSE))*1000,#N/A)</f>
        <v>0</v>
      </c>
      <c r="BJ374" s="196">
        <f>IFERROR((VLOOKUP($A374,'20 21'!$F$10:$L$408,6,FALSE)/VLOOKUP($A374,'2020'!$F$10:$N$469,8,FALSE))*1000,#N/A)</f>
        <v>0</v>
      </c>
      <c r="BK374" s="196">
        <f>IFERROR((VLOOKUP($A374,'21 22'!$F$10:$L$408,6,FALSE)/VLOOKUP($A374,'2021'!$F$10:$N$469,8,FALSE))*1000,#N/A)</f>
        <v>0</v>
      </c>
      <c r="BL374" s="196">
        <f>IFERROR((VLOOKUP($A374,'22 23'!$F$10:$L$408,6,FALSE)/VLOOKUP($A374,'2022'!$F$10:$N$469,8,FALSE))*1000,#N/A)</f>
        <v>0</v>
      </c>
      <c r="BM374" s="196">
        <f>IFERROR((VLOOKUP($A374,'23 24'!$F$7:$M$408,6,FALSE)/VLOOKUP($A374,'2023'!$C$7:$N$469,9,FALSE))*1000,#N/A)</f>
        <v>0</v>
      </c>
      <c r="BO374" s="196">
        <f>IFERROR((VLOOKUP($A374,'0910'!$F$10:$L$433,7,FALSE)/VLOOKUP($A374,'2010'!$C$5:$K$611,9,FALSE))*1000,#N/A)</f>
        <v>4.4062754343128177</v>
      </c>
      <c r="BP374" s="196">
        <f>IFERROR((VLOOKUP($A374,'1011'!$F$10:$L$433,7,FALSE)/VLOOKUP($A374,'2011'!$C$5:$K$611,9,FALSE))*1000,#N/A)</f>
        <v>4.7399972117663456</v>
      </c>
      <c r="BQ374" s="196">
        <f>IFERROR((VLOOKUP($A374,'1112'!$F$10:$L$408,7,FALSE)/VLOOKUP($A374,'2012'!$F$10:$M$460,8,FALSE))*1000,#N/A)</f>
        <v>5.9505687636655509</v>
      </c>
      <c r="BR374" s="196">
        <f>IFERROR((VLOOKUP($A374,'1213'!$F$10:$L$408,7,FALSE)/VLOOKUP($A374,'2013'!$F$10:$M$460,8,FALSE))*1000,#N/A)</f>
        <v>5.226672535211268</v>
      </c>
      <c r="BS374" s="196">
        <f>IFERROR((VLOOKUP($A374,'1314'!$F$10:$L$408,7,FALSE)/VLOOKUP($A374,'2014'!$F$10:$M$460,8,FALSE))*1000,#N/A)</f>
        <v>8.7139423076923084</v>
      </c>
      <c r="BT374" s="196">
        <f>IFERROR((VLOOKUP($A374,'1415'!$F$10:$L$408,7,FALSE)/VLOOKUP($A374,'2015'!$F$10:$M$460,8,FALSE))*1000,#N/A)</f>
        <v>7.8797725426482526</v>
      </c>
      <c r="BU374" s="196">
        <f>IFERROR((VLOOKUP($A374,'1516'!$F$10:$L$408,7,FALSE)/VLOOKUP($A374,'2016'!$F$10:$M$460,8,FALSE))*1000,#N/A)</f>
        <v>7.4076054982082686</v>
      </c>
      <c r="BV374" s="196">
        <f>IFERROR((VLOOKUP($A374,'1617'!$F$10:$L$408,7,FALSE)/VLOOKUP($A374,'2017'!$F$10:$M$460,8,FALSE))*1000,#N/A)</f>
        <v>9.2874341809329781</v>
      </c>
      <c r="BW374" s="196">
        <f>IFERROR((VLOOKUP($A374,'1718'!$F$10:$L$408,7,FALSE)/VLOOKUP($A374,'2018'!$F$10:$N$460,9,FALSE))*1000,#N/A)</f>
        <v>8.3760862736886175</v>
      </c>
      <c r="BX374" s="196">
        <f>IFERROR((VLOOKUP($A374,'1819'!$F$10:$L$408,7,FALSE)/VLOOKUP($A374,'2018'!$F$10:$N$460,9,FALSE))*1000,#N/A)</f>
        <v>9.030468013820542</v>
      </c>
      <c r="BY374" s="196">
        <f>IFERROR((VLOOKUP($A374,'1920'!$F$10:$L$408,7,FALSE)/VLOOKUP($A374,'2019'!$F$10:$N$464,8,FALSE))*1000,#N/A)</f>
        <v>6.3428942756026396</v>
      </c>
      <c r="BZ374" s="196">
        <f>IFERROR((VLOOKUP($A374,'20 21'!$F$10:$L$408,7,FALSE)/VLOOKUP($A374,'2020'!$F$10:$N$469,8,FALSE))*1000,#N/A)</f>
        <v>7.1756840669317059</v>
      </c>
      <c r="CA374" s="196">
        <f>IFERROR((VLOOKUP($A374,'21 22'!$F$10:$L$408,7,FALSE)/VLOOKUP($A374,'2021'!$F$10:$N$469,8,FALSE))*1000,#N/A)</f>
        <v>10.122176445517828</v>
      </c>
      <c r="CB374" s="196">
        <f>IFERROR((VLOOKUP($A374,'22 23'!$F$10:$L$408,7,FALSE)/VLOOKUP($A374,'2022'!$F$10:$N$469,8,FALSE))*1000,#N/A)</f>
        <v>7.9138769203713242</v>
      </c>
      <c r="CC374" s="196">
        <f>IFERROR((VLOOKUP($A374,'23 24'!$F$7:$M$408,7,FALSE)/VLOOKUP($A374,'2023'!$C$7:$N$469,9,FALSE))*1000,#N/A)</f>
        <v>9.0565286624203818</v>
      </c>
      <c r="CE374" s="198" t="e">
        <f>IFERROR((VLOOKUP($A374,'0910'!$F$10:$S$433,9,FALSE)/VLOOKUP($A374,'2010'!$C$5:$K$611,9,FALSE))*1000,#N/A)</f>
        <v>#N/A</v>
      </c>
      <c r="CF374" s="198" t="e">
        <f>IFERROR((VLOOKUP($A374,'1011'!$F$10:$S$433,10,FALSE)/VLOOKUP($A374,'2011'!$C$5:$K$611,9,FALSE))*1000,#N/A)</f>
        <v>#N/A</v>
      </c>
      <c r="CG374" s="198">
        <f>IFERROR((VLOOKUP($A374,'1112'!$F$10:$S$408,9,FALSE)/VLOOKUP($A374,'2012'!$F$10:$M$460,8,FALSE))*1000,#N/A)</f>
        <v>4.6497467548642435</v>
      </c>
      <c r="CH374" s="198">
        <f>IFERROR((VLOOKUP($A374,'1213'!$F$10:$S$408,9,FALSE)/VLOOKUP($A374,'2013'!$F$10:$M$460,8,FALSE))*1000,#N/A)</f>
        <v>4.1538292253521121</v>
      </c>
      <c r="CI374" s="198">
        <f>IFERROR((VLOOKUP($A374,'1314'!$F$10:$S$408,9,FALSE)/VLOOKUP($A374,'2014'!$F$10:$M$460,8,FALSE))*1000,#N/A)</f>
        <v>4.1794143356643358</v>
      </c>
      <c r="CJ374" s="198">
        <f>IFERROR((VLOOKUP($A374,'1415'!$F$10:$S$408,9,FALSE)/VLOOKUP($A374,'2015'!$F$10:$M$460,8,FALSE))*1000,#N/A)</f>
        <v>5.1990251827782288</v>
      </c>
      <c r="CK374" s="198">
        <f>IFERROR((VLOOKUP($A374,'1516'!$F$10:$S$408,9,FALSE)/VLOOKUP($A374,'2016'!$F$10:$M$460,8,FALSE))*1000,#N/A)</f>
        <v>6.311172915440979</v>
      </c>
      <c r="CL374" s="198">
        <f>IFERROR((VLOOKUP($A374,'1617'!$F$10:$S$408,9,FALSE)/VLOOKUP($A374,'2017'!$F$10:$M$460,8,FALSE))*1000,#N/A)</f>
        <v>6.5620617574683138</v>
      </c>
      <c r="CM374" s="198">
        <f>IFERROR((VLOOKUP($A374,'1718'!$F$10:$S$408,9,FALSE)/VLOOKUP($A374,'2018'!$F$10:$N$460,9,FALSE))*1000,#N/A)</f>
        <v>8.4807873521097275</v>
      </c>
      <c r="CN374" s="198">
        <f>IFERROR((VLOOKUP($A374,'1819'!$F$10:$S$408,9,FALSE)/VLOOKUP($A374,'2018'!$F$10:$N$460,9,FALSE))*1000,#N/A)</f>
        <v>7.5384776463197571</v>
      </c>
      <c r="CO374" s="198">
        <f>IFERROR((VLOOKUP($A374,'1920'!$F$10:$S$408,9,FALSE)/VLOOKUP($A374,'2019'!$F$10:$N$464,8,FALSE))*1000,#N/A)</f>
        <v>7.1972433004797294</v>
      </c>
      <c r="CP374" s="198">
        <f>IFERROR((VLOOKUP($A374,'20 21'!$F$10:$S$408,9,FALSE)/VLOOKUP($A374,'2020'!$F$10:$N$469,8,FALSE))*1000,#N/A)</f>
        <v>5.4586453794873329</v>
      </c>
      <c r="CQ374" s="198">
        <f>IFERROR((VLOOKUP($A374,'21 22'!$F$10:$S$408,9,FALSE)/VLOOKUP($A374,'2021'!$F$10:$N$469,8,FALSE))*1000,#N/A)</f>
        <v>6.2914780914496786</v>
      </c>
      <c r="CR374" s="198">
        <f>IFERROR((VLOOKUP($A374,'22 23'!$F$10:$S$408,9,FALSE)/VLOOKUP($A374,'2022'!$F$10:$N$469,8,FALSE))*1000,#N/A)</f>
        <v>6.4818420490660369</v>
      </c>
      <c r="CS374" s="196">
        <f>IFERROR((VLOOKUP($A374,'23 24'!$F$7:$S$408,9,FALSE)/VLOOKUP($A374,'2023'!$C$7:$N$469,9,FALSE))*1000,#N/A)</f>
        <v>6.3943073248407645</v>
      </c>
      <c r="CU374" s="198" t="e">
        <f>IFERROR((VLOOKUP($A374,'0910'!$F$10:$S$433,10,FALSE)/VLOOKUP($A374,'2010'!$C$5:$K$611,9,FALSE))*1000,#N/A)</f>
        <v>#N/A</v>
      </c>
      <c r="CV374" s="198" t="e">
        <f>IFERROR((VLOOKUP($A374,'1011'!$F$10:$S$433,11,FALSE)/VLOOKUP($A374,'2011'!$C$5:$K$611,9,FALSE))*1000,#N/A)</f>
        <v>#N/A</v>
      </c>
      <c r="CW374" s="198">
        <f>IFERROR((VLOOKUP($A374,'1112'!$F$10:$S$408,10,FALSE)/VLOOKUP($A374,'2012'!$F$10:$M$460,8,FALSE))*1000,#N/A)</f>
        <v>1.1624366887160609</v>
      </c>
      <c r="CX374" s="198">
        <f>IFERROR((VLOOKUP($A374,'1213'!$F$10:$S$408,10,FALSE)/VLOOKUP($A374,'2013'!$F$10:$M$460,8,FALSE))*1000,#N/A)</f>
        <v>1.4304577464788732</v>
      </c>
      <c r="CY374" s="198">
        <f>IFERROR((VLOOKUP($A374,'1314'!$F$10:$S$408,10,FALSE)/VLOOKUP($A374,'2014'!$F$10:$M$460,8,FALSE))*1000,#N/A)</f>
        <v>1.2838723776223775</v>
      </c>
      <c r="CZ374" s="198">
        <f>IFERROR((VLOOKUP($A374,'1415'!$F$10:$S$408,10,FALSE)/VLOOKUP($A374,'2015'!$F$10:$M$460,8,FALSE))*1000,#N/A)</f>
        <v>1.6246953696181965</v>
      </c>
      <c r="DA374" s="198">
        <f>IFERROR((VLOOKUP($A374,'1516'!$F$10:$S$408,10,FALSE)/VLOOKUP($A374,'2016'!$F$10:$M$460,8,FALSE))*1000,#N/A)</f>
        <v>1.1499170989998395</v>
      </c>
      <c r="DB374" s="198">
        <f>IFERROR((VLOOKUP($A374,'1617'!$F$10:$S$408,10,FALSE)/VLOOKUP($A374,'2017'!$F$10:$M$460,8,FALSE))*1000,#N/A)</f>
        <v>1.6669753658084832</v>
      </c>
      <c r="DC374" s="198">
        <f>IFERROR((VLOOKUP($A374,'1718'!$F$10:$S$408,10,FALSE)/VLOOKUP($A374,'2018'!$F$10:$N$460,9,FALSE))*1000,#N/A)</f>
        <v>1.2564129410532929</v>
      </c>
      <c r="DD374" s="198">
        <f>IFERROR((VLOOKUP($A374,'1819'!$F$10:$S$408,10,FALSE)/VLOOKUP($A374,'2018'!$F$10:$N$460,9,FALSE))*1000,#N/A)</f>
        <v>1.7275677939482776</v>
      </c>
      <c r="DE374" s="198">
        <f>IFERROR((VLOOKUP($A374,'1920'!$F$10:$S$408,10,FALSE)/VLOOKUP($A374,'2019'!$F$10:$N$464,8,FALSE))*1000,#N/A)</f>
        <v>2.1488172443878333</v>
      </c>
      <c r="DF374" s="198">
        <f>IFERROR((VLOOKUP($A374,'20 21'!$F$10:$S$408,10,FALSE)/VLOOKUP($A374,'2020'!$F$10:$N$469,8,FALSE))*1000,#N/A)</f>
        <v>1.5632740288672644</v>
      </c>
      <c r="DG374" s="198">
        <f>IFERROR((VLOOKUP($A374,'21 22'!$F$10:$S$408,10,FALSE)/VLOOKUP($A374,'2021'!$F$10:$N$469,8,FALSE))*1000,#N/A)</f>
        <v>1.3952874799585981</v>
      </c>
      <c r="DH374" s="198">
        <f>IFERROR((VLOOKUP($A374,'22 23'!$F$10:$S$408,10,FALSE)/VLOOKUP($A374,'2022'!$F$10:$N$469,8,FALSE))*1000,#N/A)</f>
        <v>2.4369716230984713</v>
      </c>
      <c r="DI374" s="196">
        <f>IFERROR((VLOOKUP($A374,'23 24'!$F$7:$S$408,10,FALSE)/VLOOKUP($A374,'2023'!$C$7:$N$469,9,FALSE))*1000,#N/A)</f>
        <v>2.6871019108280252</v>
      </c>
      <c r="DK374" s="198">
        <f>IFERROR((VLOOKUP($A374,'0910'!$F$10:$S$433,11,FALSE)/VLOOKUP($A374,'2010'!$C$5:$K$611,9,FALSE))*1000,#N/A)</f>
        <v>0</v>
      </c>
      <c r="DL374" s="198">
        <f>IFERROR((VLOOKUP($A374,'1011'!$F$10:$S$433,12,FALSE)/VLOOKUP($A374,'2011'!$C$5:$K$611,9,FALSE))*1000,#N/A)</f>
        <v>0</v>
      </c>
      <c r="DM374" s="198">
        <f>IFERROR((VLOOKUP($A374,'1112'!$F$10:$S$408,11,FALSE)/VLOOKUP($A374,'2012'!$F$10:$M$460,8,FALSE))*1000,#N/A)</f>
        <v>0</v>
      </c>
      <c r="DN374" s="198">
        <f>IFERROR((VLOOKUP($A374,'1213'!$F$10:$S$408,11,FALSE)/VLOOKUP($A374,'2013'!$F$10:$M$460,8,FALSE))*1000,#N/A)</f>
        <v>0</v>
      </c>
      <c r="DO374" s="198">
        <f>IFERROR((VLOOKUP($A374,'1314'!$F$10:$S$408,11,FALSE)/VLOOKUP($A374,'2014'!$F$10:$M$460,8,FALSE))*1000,#N/A)</f>
        <v>0</v>
      </c>
      <c r="DP374" s="198">
        <f>IFERROR((VLOOKUP($A374,'1415'!$F$10:$S$408,11,FALSE)/VLOOKUP($A374,'2015'!$F$10:$M$460,8,FALSE))*1000,#N/A)</f>
        <v>0</v>
      </c>
      <c r="DQ374" s="198">
        <f>IFERROR((VLOOKUP($A374,'1516'!$F$10:$S$408,11,FALSE)/VLOOKUP($A374,'2016'!$F$10:$M$460,8,FALSE))*1000,#N/A)</f>
        <v>0</v>
      </c>
      <c r="DR374" s="198">
        <f>IFERROR((VLOOKUP($A374,'1617'!$F$10:$S$408,11,FALSE)/VLOOKUP($A374,'2017'!$F$10:$M$460,8,FALSE))*1000,#N/A)</f>
        <v>2.6459926441404494E-2</v>
      </c>
      <c r="DS374" s="198">
        <f>IFERROR((VLOOKUP($A374,'1718'!$F$10:$S$408,11,FALSE)/VLOOKUP($A374,'2018'!$F$10:$N$460,9,FALSE))*1000,#N/A)</f>
        <v>5.2350539210553867E-2</v>
      </c>
      <c r="DT374" s="198">
        <f>IFERROR((VLOOKUP($A374,'1819'!$F$10:$S$408,11,FALSE)/VLOOKUP($A374,'2018'!$F$10:$N$460,9,FALSE))*1000,#N/A)</f>
        <v>0</v>
      </c>
      <c r="DU374" s="198">
        <f>IFERROR((VLOOKUP($A374,'1920'!$F$10:$S$408,11,FALSE)/VLOOKUP($A374,'2019'!$F$10:$N$464,8,FALSE))*1000,#N/A)</f>
        <v>0</v>
      </c>
      <c r="DV374" s="198">
        <f>IFERROR((VLOOKUP($A374,'20 21'!$F$10:$S$408,11,FALSE)/VLOOKUP($A374,'2020'!$F$10:$N$469,8,FALSE))*1000,#N/A)</f>
        <v>0</v>
      </c>
      <c r="DW374" s="198">
        <f>IFERROR((VLOOKUP($A374,'21 22'!$F$10:$S$408,11,FALSE)/VLOOKUP($A374,'2021'!$F$10:$N$469,8,FALSE))*1000,#N/A)</f>
        <v>0</v>
      </c>
      <c r="DX374" s="198">
        <f>IFERROR((VLOOKUP($A374,'22 23'!$F$10:$S$408,11,FALSE)/VLOOKUP($A374,'2022'!$F$10:$N$464,8,FALSE))*1000,#N/A)</f>
        <v>0</v>
      </c>
      <c r="DY374" s="196">
        <f>IFERROR((VLOOKUP($A374,'23 24'!$F$7:$S$408,11,FALSE)/VLOOKUP($A374,'2023'!$C$7:$N$469,9,FALSE))*1000,#N/A)</f>
        <v>0</v>
      </c>
      <c r="EA374" s="198">
        <f>IFERROR((VLOOKUP($A374,'0910'!$F$10:$S$433,12,FALSE)/VLOOKUP($A374,'2010'!$C$5:$K$611,9,FALSE))*1000,#N/A)</f>
        <v>5.8376133142488289</v>
      </c>
      <c r="EB374" s="198">
        <f>IFERROR((VLOOKUP($A374,'1011'!$F$10:$S$433,13,FALSE)/VLOOKUP($A374,'2011'!$C$5:$K$611,9,FALSE))*1000,#N/A)</f>
        <v>4.907291231005158</v>
      </c>
      <c r="EC374" s="198">
        <f>IFERROR((VLOOKUP($A374,'1112'!$F$10:$S$408,12,FALSE)/VLOOKUP($A374,'2012'!$F$10:$M$460,8,FALSE))*1000,#N/A)</f>
        <v>5.812183443580305</v>
      </c>
      <c r="ED374" s="198">
        <f>IFERROR((VLOOKUP($A374,'1213'!$F$10:$S$408,12,FALSE)/VLOOKUP($A374,'2013'!$F$10:$M$460,8,FALSE))*1000,#N/A)</f>
        <v>5.584286971830986</v>
      </c>
      <c r="EE374" s="198">
        <f>IFERROR((VLOOKUP($A374,'1314'!$F$10:$S$408,12,FALSE)/VLOOKUP($A374,'2014'!$F$10:$M$460,8,FALSE))*1000,#N/A)</f>
        <v>5.4632867132867133</v>
      </c>
      <c r="EF374" s="198">
        <f>IFERROR((VLOOKUP($A374,'1415'!$F$10:$S$408,12,FALSE)/VLOOKUP($A374,'2015'!$F$10:$M$460,8,FALSE))*1000,#N/A)</f>
        <v>6.8237205523964253</v>
      </c>
      <c r="EG374" s="198">
        <f>IFERROR((VLOOKUP($A374,'1516'!$F$10:$S$408,12,FALSE)/VLOOKUP($A374,'2016'!$F$10:$M$460,8,FALSE))*1000,#N/A)</f>
        <v>7.4610900144408197</v>
      </c>
      <c r="EH374" s="198">
        <f>IFERROR((VLOOKUP($A374,'1617'!$F$10:$S$408,12,FALSE)/VLOOKUP($A374,'2017'!$F$10:$M$460,8,FALSE))*1000,#N/A)</f>
        <v>8.2819569761596057</v>
      </c>
      <c r="EI374" s="198">
        <f>IFERROR((VLOOKUP($A374,'1718'!$F$10:$S$408,12,FALSE)/VLOOKUP($A374,'2018'!$F$10:$N$460,9,FALSE))*1000,#N/A)</f>
        <v>9.7633755627682959</v>
      </c>
      <c r="EJ374" s="198">
        <f>IFERROR((VLOOKUP($A374,'1819'!$F$10:$S$408,12,FALSE)/VLOOKUP($A374,'2018'!$F$10:$N$460,9,FALSE))*1000,#N/A)</f>
        <v>9.2660454402680337</v>
      </c>
      <c r="EK374" s="198">
        <f>IFERROR((VLOOKUP($A374,'1920'!$F$10:$S$408,12,FALSE)/VLOOKUP($A374,'2019'!$F$10:$N$464,8,FALSE))*1000,#N/A)</f>
        <v>9.3460605448675622</v>
      </c>
      <c r="EL374" s="198">
        <f>IFERROR((VLOOKUP($A374,'20 21'!$F$10:$S$408,12,FALSE)/VLOOKUP($A374,'2020'!$F$10:$N$469,8,FALSE))*1000,#N/A)</f>
        <v>7.0219194083545968</v>
      </c>
      <c r="EM374" s="198">
        <f>IFERROR((VLOOKUP($A374,'21 22'!$F$10:$S$408,12,FALSE)/VLOOKUP($A374,'2021'!$F$10:$N$469,8,FALSE))*1000,#N/A)</f>
        <v>7.6867655714082765</v>
      </c>
      <c r="EN374" s="198">
        <f>IFERROR((VLOOKUP($A374,'22 23'!$F$10:$S$408,12,FALSE)/VLOOKUP($A374,'2022'!$F$10:$N$469,8,FALSE))*1000,#N/A)</f>
        <v>8.9188136721645073</v>
      </c>
      <c r="EO374" s="196">
        <f>IFERROR((VLOOKUP($A374,'23 24'!$F$7:$S$408,12,FALSE)/VLOOKUP($A374,'2023'!$C$7:$N$469,9,FALSE))*1000,#N/A)</f>
        <v>9.0814092356687901</v>
      </c>
    </row>
    <row r="375" spans="1:145" x14ac:dyDescent="0.3">
      <c r="A375" t="s">
        <v>1306</v>
      </c>
      <c r="B375" t="s">
        <v>1741</v>
      </c>
      <c r="C375" t="str">
        <f>IF(VLOOKUP($A375,'0910'!$F$10:$L$433,1,FALSE)=VLOOKUP($A375,'2010'!$C$5:$K$611,1,FALSE),VLOOKUP($A375,'0910'!$F$10:$L$433,1,FALSE),FALSE)</f>
        <v>Worcestershire</v>
      </c>
      <c r="D375" t="str">
        <f>IF(VLOOKUP($A375,'1011'!$F$10:$L$433,1,FALSE)=VLOOKUP($A375,'2011'!$C$5:$K$611,1,FALSE),VLOOKUP($A375,'1011'!$F$10:$L$433,1,FALSE),FALSE)</f>
        <v>Worcestershire</v>
      </c>
      <c r="E375" t="str">
        <f>IF(VLOOKUP(A375,'1112'!$F$10:$L$408,1,FALSE)=VLOOKUP(A375,'2012'!$F$10:$M$460,1,FALSE),VLOOKUP(A375,'1112'!$F$10:$L$408,1,FALSE),FALSE)</f>
        <v>Worcestershire</v>
      </c>
      <c r="F375" t="str">
        <f>IF(VLOOKUP($A375,'1213'!$F$10:$L$408,1,FALSE)=VLOOKUP($A375,'2013'!$F$10:$M$460,1,FALSE),VLOOKUP($A375,'1213'!$F$10:$L$408,1,FALSE),FALSE)</f>
        <v>Worcestershire</v>
      </c>
      <c r="G375" t="str">
        <f>IF(VLOOKUP($A375,'1314'!$F$10:$L$408,1,FALSE)=VLOOKUP($A375,'2014'!$F$10:$M$460,1,FALSE),VLOOKUP($A375,'1314'!$F$10:$L$408,1,FALSE),FALSE)</f>
        <v>Worcestershire</v>
      </c>
      <c r="H375" t="str">
        <f>IF(VLOOKUP($A375,'1415'!$F$10:$L$408,1,FALSE)=VLOOKUP($A375,'2015'!$F$10:$M$460,1,FALSE),VLOOKUP($A375,'1415'!$F$10:$L$408,1,FALSE),FALSE)</f>
        <v>Worcestershire</v>
      </c>
      <c r="I375" t="str">
        <f>IF(VLOOKUP($A375,'1516'!$F$10:$L$408,1,FALSE)=VLOOKUP($A375,'2015'!$F$10:$M$460,1,FALSE),VLOOKUP($A375,'1516'!$F$10:$L$408,1,FALSE),FALSE)</f>
        <v>Worcestershire</v>
      </c>
      <c r="J375" t="str">
        <f>IF(VLOOKUP($A375,'1617'!$F$10:$L$408,1,FALSE)=VLOOKUP($A375,'2016'!$F$10:$M$460,1,FALSE),VLOOKUP($A375,'1617'!$F$10:$L$408,1,FALSE),FALSE)</f>
        <v>Worcestershire</v>
      </c>
      <c r="K375" t="str">
        <f>IF(VLOOKUP($A375,'1718'!$F$10:$M$408,1,FALSE)=VLOOKUP($A375,'2017'!$F$10:$M$460,1,FALSE),VLOOKUP($A375,'1718'!$F$10:$M$408,1,FALSE),FALSE)</f>
        <v>Worcestershire</v>
      </c>
      <c r="L375" t="str">
        <f>IF(VLOOKUP($A375,'1819'!$F$10:$M$408,1,FALSE)=VLOOKUP($A375,'2018'!$F$10:$M$460,1,FALSE),VLOOKUP($A375,'1819'!$F$10:$M$408,1,FALSE),FALSE)</f>
        <v>Worcestershire</v>
      </c>
      <c r="M375" t="str">
        <f>IF(VLOOKUP($A375,'1920'!$F$10:$M$408,1,FALSE)=VLOOKUP($A375,'2019'!$F$10:$M$464,1,FALSE),VLOOKUP($A375,'1920'!$F$10:$M$408,1,FALSE),FALSE)</f>
        <v>Worcestershire</v>
      </c>
      <c r="N375" t="str">
        <f>IF(VLOOKUP($A375,'20 21'!$F$10:$N$408,1,FALSE)=VLOOKUP($A375,'2020'!$F$10:$O$464,1,FALSE),VLOOKUP($A375,'20 21'!$F$10:$N$408,1,FALSE),FALSE)</f>
        <v>Worcestershire</v>
      </c>
      <c r="O375" t="str">
        <f>IF(VLOOKUP($A375,'21 22'!$F$10:$N$408,1,FALSE)=VLOOKUP($A375,'2021'!$F$10:$O$464,1,FALSE),VLOOKUP($A375,'21 22'!$F$10:$N$408,1,FALSE),FALSE)</f>
        <v>Worcestershire</v>
      </c>
      <c r="P375" t="str">
        <f>IF(VLOOKUP($A375,'22 23'!$F$10:$N$408,1,FALSE)=VLOOKUP($A375,'2022'!$F$10:$O$464,1,FALSE),VLOOKUP($A375,'22 23'!$F$10:$N$408,1,FALSE),FALSE)</f>
        <v>Worcestershire</v>
      </c>
      <c r="Q375" t="str">
        <f>IF(VLOOKUP($A375,'23 24'!$F$7:$N$408,1,FALSE)=VLOOKUP($A375,'2023'!$C$7:$O$468,1,FALSE),VLOOKUP($A375,'23 24'!$F$7:$N$408,1,FALSE),FALSE)</f>
        <v>Worcestershire</v>
      </c>
      <c r="S375" s="196" t="e">
        <f>IFERROR((VLOOKUP($A375,'0910'!$F$10:$L$433,4,FALSE)/VLOOKUP($A375,'2010'!$C$5:$K$611,9,FALSE))*1000,#N/A)</f>
        <v>#N/A</v>
      </c>
      <c r="T375" s="196" t="e">
        <f>IFERROR((VLOOKUP($A375,'1011'!$F$10:$L$433,4,FALSE)/VLOOKUP($A375,'2011'!$C$5:$K$611,9,FALSE))*1000,#N/A)</f>
        <v>#N/A</v>
      </c>
      <c r="U375" s="196">
        <f>IFERROR((VLOOKUP($A375,'1112'!$F$10:$L$408,4,FALSE)/VLOOKUP($A375,'2012'!$F$10:$M$460,8,FALSE))*1000,#N/A)</f>
        <v>3.6405824931989117</v>
      </c>
      <c r="V375" s="196">
        <f>IFERROR((VLOOKUP($A375,'1213'!$F$10:$L$408,4,FALSE)/VLOOKUP($A375,'2013'!$F$10:$M$460,8,FALSE))*1000,#N/A)</f>
        <v>3.3829499323410013</v>
      </c>
      <c r="W375" s="196">
        <f>IFERROR((VLOOKUP($A375,'1314'!$F$10:$L$408,4,FALSE)/VLOOKUP($A375,'2014'!$F$10:$M$460,8,FALSE))*1000,#N/A)</f>
        <v>5.5270430319778914</v>
      </c>
      <c r="X375" s="196">
        <f>IFERROR((VLOOKUP($A375,'1415'!$F$10:$L$408,4,FALSE)/VLOOKUP($A375,'2015'!$F$10:$M$460,8,FALSE))*1000,#N/A)</f>
        <v>6.1745281175505093</v>
      </c>
      <c r="Y375" s="196">
        <f>IFERROR((VLOOKUP($A375,'1516'!$F$10:$L$408,4,FALSE)/VLOOKUP($A375,'2016'!$F$10:$M$460,8,FALSE))*1000,#N/A)</f>
        <v>5.9938128383604026</v>
      </c>
      <c r="Z375" s="196">
        <f>IFERROR((VLOOKUP($A375,'1617'!$F$10:$L$408,4,FALSE)/VLOOKUP($A375,'2017'!$F$10:$M$460,8,FALSE))*1000,#N/A)</f>
        <v>5.8264336093222937</v>
      </c>
      <c r="AA375" s="196">
        <f>IFERROR((VLOOKUP($A375,'1718'!$F$10:$L$408,4,FALSE)/VLOOKUP($A375,'2018'!$F$10:$N$460,9,FALSE))*1000,#N/A)</f>
        <v>5.7639073224375261</v>
      </c>
      <c r="AB375" s="196">
        <f>IFERROR((VLOOKUP($A375,'1819'!$F$10:$L$408,4,FALSE)/VLOOKUP($A375,'2018'!$F$10:$N$460,9,FALSE))*1000,#N/A)</f>
        <v>6.9773614955822687</v>
      </c>
      <c r="AC375" s="196">
        <f>IFERROR((VLOOKUP($A375,'1920'!$F$10:$L$408,4,FALSE)/VLOOKUP($A375,'2019'!$F$10:$N$464,8,FALSE))*1000,#N/A)</f>
        <v>6.1893490680340753</v>
      </c>
      <c r="AD375" s="196">
        <f>IFERROR((VLOOKUP($A375,'20 21'!$F$10:$L$408,4,FALSE)/VLOOKUP($A375,'2020'!$F$10:$N$464,8,FALSE))*1000,#N/A)</f>
        <v>4.7416785393851972</v>
      </c>
      <c r="AE375" s="196">
        <f>IFERROR((VLOOKUP($A375,'21 22'!$F$10:$L$408,4,FALSE)/VLOOKUP($A375,'2021'!$F$10:$N$464,8,FALSE))*1000,#N/A)</f>
        <v>3.7858182513195233</v>
      </c>
      <c r="AF375" s="196">
        <f>IFERROR((VLOOKUP($A375,'22 23'!$F$10:$L$408,4,FALSE)/VLOOKUP($A375,'2022'!$F$10:$N$464,8,FALSE))*1000,#N/A)</f>
        <v>4.2644234098621174</v>
      </c>
      <c r="AG375" s="196">
        <f>IFERROR((VLOOKUP($A375,'23 24'!$F$7:$M$408,4,FALSE)/VLOOKUP($A375,'2023'!$C$7:$N$469,9,FALSE))*1000,#N/A)</f>
        <v>2.7140675549508213</v>
      </c>
      <c r="AI375" s="196" t="e">
        <f>IFERROR((VLOOKUP($A375,'0910'!$F$10:$L$433,5,FALSE)/VLOOKUP($A375,'2010'!$C$5:$K$611,9,FALSE))*1000,#N/A)</f>
        <v>#N/A</v>
      </c>
      <c r="AJ375" s="196" t="e">
        <f>IFERROR((VLOOKUP($A375,'1011'!$F$10:$L$433,5,FALSE)/VLOOKUP($A375,'2011'!$C$5:$K$611,9,FALSE))*1000,#N/A)</f>
        <v>#N/A</v>
      </c>
      <c r="AK375" s="196">
        <f>IFERROR((VLOOKUP($A375,'1112'!$F$10:$L$408,5,FALSE)/VLOOKUP($A375,'2012'!$F$10:$M$460,8,FALSE))*1000,#N/A)</f>
        <v>1.4002240358457352</v>
      </c>
      <c r="AL375" s="196">
        <f>IFERROR((VLOOKUP($A375,'1213'!$F$10:$L$408,5,FALSE)/VLOOKUP($A375,'2013'!$F$10:$M$460,8,FALSE))*1000,#N/A)</f>
        <v>1.2337817400302475</v>
      </c>
      <c r="AM375" s="196">
        <f>IFERROR((VLOOKUP($A375,'1314'!$F$10:$L$408,5,FALSE)/VLOOKUP($A375,'2014'!$F$10:$M$460,8,FALSE))*1000,#N/A)</f>
        <v>2.0529016975917882</v>
      </c>
      <c r="AN375" s="196">
        <f>IFERROR((VLOOKUP($A375,'1415'!$F$10:$L$408,5,FALSE)/VLOOKUP($A375,'2015'!$F$10:$M$460,8,FALSE))*1000,#N/A)</f>
        <v>2.3056782211106337</v>
      </c>
      <c r="AO375" s="196">
        <f>IFERROR((VLOOKUP($A375,'1516'!$F$10:$L$408,5,FALSE)/VLOOKUP($A375,'2016'!$F$10:$M$460,8,FALSE))*1000,#N/A)</f>
        <v>2.2815158546017016</v>
      </c>
      <c r="AP375" s="196">
        <f>IFERROR((VLOOKUP($A375,'1617'!$F$10:$L$408,5,FALSE)/VLOOKUP($A375,'2017'!$F$10:$M$460,8,FALSE))*1000,#N/A)</f>
        <v>1.8399264029438822</v>
      </c>
      <c r="AQ375" s="196">
        <f>IFERROR((VLOOKUP($A375,'1718'!$F$10:$L$408,5,FALSE)/VLOOKUP($A375,'2018'!$F$10:$N$460,9,FALSE))*1000,#N/A)</f>
        <v>2.161465245914072</v>
      </c>
      <c r="AR375" s="196">
        <f>IFERROR((VLOOKUP($A375,'1819'!$F$10:$L$408,5,FALSE)/VLOOKUP($A375,'2018'!$F$10:$N$460,9,FALSE))*1000,#N/A)</f>
        <v>2.4648287892002578</v>
      </c>
      <c r="AS375" s="196">
        <f>IFERROR((VLOOKUP($A375,'1920'!$F$10:$L$408,5,FALSE)/VLOOKUP($A375,'2019'!$F$10:$N$464,8,FALSE))*1000,#N/A)</f>
        <v>1.763026704227888</v>
      </c>
      <c r="AT375" s="196">
        <f>IFERROR((VLOOKUP($A375,'20 21'!$F$10:$L$408,5,FALSE)/VLOOKUP($A375,'2020'!$F$10:$N$464,8,FALSE))*1000,#N/A)</f>
        <v>2.0003956338031301</v>
      </c>
      <c r="AU375" s="196">
        <f>IFERROR((VLOOKUP($A375,'21 22'!$F$10:$L$408,5,FALSE)/VLOOKUP($A375,'2021'!$F$10:$N$464,8,FALSE))*1000,#N/A)</f>
        <v>1.8010203331520063</v>
      </c>
      <c r="AV375" s="196">
        <f>IFERROR((VLOOKUP($A375,'22 23'!$F$10:$L$408,5,FALSE)/VLOOKUP($A375,'2022'!$F$10:$N$464,8,FALSE))*1000,#N/A)</f>
        <v>2.3326760532579103</v>
      </c>
      <c r="AW375" s="196">
        <f>IFERROR((VLOOKUP($A375,'23 24'!$F$7:$M$408,5,FALSE)/VLOOKUP($A375,'2023'!$C$7:$N$469,9,FALSE))*1000,#N/A)</f>
        <v>0.79612648278557419</v>
      </c>
      <c r="AY375" s="196" t="e">
        <f>IFERROR((VLOOKUP($A375,'0910'!$F$10:$L$433,6,FALSE)/VLOOKUP($A375,'2010'!$C$5:$K$611,9,FALSE))*1000,#N/A)</f>
        <v>#N/A</v>
      </c>
      <c r="AZ375" s="196" t="e">
        <f>IFERROR((VLOOKUP($A375,'1011'!$F$10:$L$433,6,FALSE)/VLOOKUP($A375,'2011'!$C$5:$K$611,9,FALSE))*1000,#N/A)</f>
        <v>#N/A</v>
      </c>
      <c r="BA375" s="196">
        <f>IFERROR((VLOOKUP($A375,'1112'!$F$10:$L$408,6,FALSE)/VLOOKUP($A375,'2012'!$F$10:$M$460,8,FALSE))*1000,#N/A)</f>
        <v>0</v>
      </c>
      <c r="BB375" s="196">
        <f>IFERROR((VLOOKUP($A375,'1213'!$F$10:$L$408,6,FALSE)/VLOOKUP($A375,'2013'!$F$10:$M$460,8,FALSE))*1000,#N/A)</f>
        <v>3.9799410968717662E-2</v>
      </c>
      <c r="BC375" s="196">
        <f>IFERROR((VLOOKUP($A375,'1314'!$F$10:$L$408,6,FALSE)/VLOOKUP($A375,'2014'!$F$10:$M$460,8,FALSE))*1000,#N/A)</f>
        <v>7.8957757599684167E-2</v>
      </c>
      <c r="BD375" s="196">
        <f>IFERROR((VLOOKUP($A375,'1415'!$F$10:$L$408,6,FALSE)/VLOOKUP($A375,'2015'!$F$10:$M$460,8,FALSE))*1000,#N/A)</f>
        <v>3.9079291883231074E-2</v>
      </c>
      <c r="BE375" s="196">
        <f>IFERROR((VLOOKUP($A375,'1516'!$F$10:$L$408,6,FALSE)/VLOOKUP($A375,'2016'!$F$10:$M$460,8,FALSE))*1000,#N/A)</f>
        <v>0</v>
      </c>
      <c r="BF375" s="196">
        <f>IFERROR((VLOOKUP($A375,'1617'!$F$10:$L$408,6,FALSE)/VLOOKUP($A375,'2017'!$F$10:$M$460,8,FALSE))*1000,#N/A)</f>
        <v>0.11499540018399264</v>
      </c>
      <c r="BG375" s="196">
        <f>IFERROR((VLOOKUP($A375,'1718'!$F$10:$L$408,6,FALSE)/VLOOKUP($A375,'2018'!$F$10:$N$460,9,FALSE))*1000,#N/A)</f>
        <v>7.5840885821546397E-2</v>
      </c>
      <c r="BH375" s="196">
        <f>IFERROR((VLOOKUP($A375,'1819'!$F$10:$L$408,6,FALSE)/VLOOKUP($A375,'2018'!$F$10:$N$460,9,FALSE))*1000,#N/A)</f>
        <v>0</v>
      </c>
      <c r="BI375" s="196">
        <f>IFERROR((VLOOKUP($A375,'1920'!$F$10:$L$408,6,FALSE)/VLOOKUP($A375,'2019'!$F$10:$N$464,8,FALSE))*1000,#N/A)</f>
        <v>7.5022412945867575E-2</v>
      </c>
      <c r="BJ375" s="196">
        <f>IFERROR((VLOOKUP($A375,'20 21'!$F$10:$L$408,6,FALSE)/VLOOKUP($A375,'2020'!$F$10:$N$469,8,FALSE))*1000,#N/A)</f>
        <v>0</v>
      </c>
      <c r="BK375" s="196">
        <f>IFERROR((VLOOKUP($A375,'21 22'!$F$10:$L$408,6,FALSE)/VLOOKUP($A375,'2021'!$F$10:$N$469,8,FALSE))*1000,#N/A)</f>
        <v>0.29404413602481733</v>
      </c>
      <c r="BL375" s="196">
        <f>IFERROR((VLOOKUP($A375,'22 23'!$F$10:$L$408,6,FALSE)/VLOOKUP($A375,'2022'!$F$10:$N$469,8,FALSE))*1000,#N/A)</f>
        <v>7.2896126664309696E-2</v>
      </c>
      <c r="BM375" s="196">
        <f>IFERROR((VLOOKUP($A375,'23 24'!$F$7:$M$408,6,FALSE)/VLOOKUP($A375,'2023'!$C$7:$N$469,9,FALSE))*1000,#N/A)</f>
        <v>0</v>
      </c>
      <c r="BO375" s="196" t="e">
        <f>IFERROR((VLOOKUP($A375,'0910'!$F$10:$L$433,7,FALSE)/VLOOKUP($A375,'2010'!$C$5:$K$611,9,FALSE))*1000,#N/A)</f>
        <v>#N/A</v>
      </c>
      <c r="BP375" s="196" t="e">
        <f>IFERROR((VLOOKUP($A375,'1011'!$F$10:$L$433,7,FALSE)/VLOOKUP($A375,'2011'!$C$5:$K$611,9,FALSE))*1000,#N/A)</f>
        <v>#N/A</v>
      </c>
      <c r="BQ375" s="196">
        <f>IFERROR((VLOOKUP($A375,'1112'!$F$10:$L$408,7,FALSE)/VLOOKUP($A375,'2012'!$F$10:$M$460,8,FALSE))*1000,#N/A)</f>
        <v>5.0408065290446471</v>
      </c>
      <c r="BR375" s="196">
        <f>IFERROR((VLOOKUP($A375,'1213'!$F$10:$L$408,7,FALSE)/VLOOKUP($A375,'2013'!$F$10:$M$460,8,FALSE))*1000,#N/A)</f>
        <v>4.6963304943086843</v>
      </c>
      <c r="BS375" s="196">
        <f>IFERROR((VLOOKUP($A375,'1314'!$F$10:$L$408,7,FALSE)/VLOOKUP($A375,'2014'!$F$10:$M$460,8,FALSE))*1000,#N/A)</f>
        <v>7.6589024871693647</v>
      </c>
      <c r="BT375" s="196">
        <f>IFERROR((VLOOKUP($A375,'1415'!$F$10:$L$408,7,FALSE)/VLOOKUP($A375,'2015'!$F$10:$M$460,8,FALSE))*1000,#N/A)</f>
        <v>8.5583649224276055</v>
      </c>
      <c r="BU375" s="196">
        <f>IFERROR((VLOOKUP($A375,'1516'!$F$10:$L$408,7,FALSE)/VLOOKUP($A375,'2016'!$F$10:$M$460,8,FALSE))*1000,#N/A)</f>
        <v>8.2753286929621019</v>
      </c>
      <c r="BV375" s="196">
        <f>IFERROR((VLOOKUP($A375,'1617'!$F$10:$L$408,7,FALSE)/VLOOKUP($A375,'2017'!$F$10:$M$460,8,FALSE))*1000,#N/A)</f>
        <v>7.7430236123888374</v>
      </c>
      <c r="BW375" s="196">
        <f>IFERROR((VLOOKUP($A375,'1718'!$F$10:$L$408,7,FALSE)/VLOOKUP($A375,'2018'!$F$10:$N$460,9,FALSE))*1000,#N/A)</f>
        <v>8.0012134541731452</v>
      </c>
      <c r="BX375" s="196">
        <f>IFERROR((VLOOKUP($A375,'1819'!$F$10:$L$408,7,FALSE)/VLOOKUP($A375,'2018'!$F$10:$N$460,9,FALSE))*1000,#N/A)</f>
        <v>9.4421902847825265</v>
      </c>
      <c r="BY375" s="196">
        <f>IFERROR((VLOOKUP($A375,'1920'!$F$10:$L$408,7,FALSE)/VLOOKUP($A375,'2019'!$F$10:$N$464,8,FALSE))*1000,#N/A)</f>
        <v>8.0273981852078311</v>
      </c>
      <c r="BZ375" s="196">
        <f>IFERROR((VLOOKUP($A375,'20 21'!$F$10:$L$408,7,FALSE)/VLOOKUP($A375,'2020'!$F$10:$N$469,8,FALSE))*1000,#N/A)</f>
        <v>6.7420741731883274</v>
      </c>
      <c r="CA375" s="196">
        <f>IFERROR((VLOOKUP($A375,'21 22'!$F$10:$L$408,7,FALSE)/VLOOKUP($A375,'2021'!$F$10:$N$469,8,FALSE))*1000,#N/A)</f>
        <v>5.8808827204963459</v>
      </c>
      <c r="CB375" s="196">
        <f>IFERROR((VLOOKUP($A375,'22 23'!$F$10:$L$408,7,FALSE)/VLOOKUP($A375,'2022'!$F$10:$N$469,8,FALSE))*1000,#N/A)</f>
        <v>6.7064436531164917</v>
      </c>
      <c r="CC375" s="196">
        <f>IFERROR((VLOOKUP($A375,'23 24'!$F$7:$M$408,7,FALSE)/VLOOKUP($A375,'2023'!$C$7:$N$469,9,FALSE))*1000,#N/A)</f>
        <v>3.5463816051357395</v>
      </c>
      <c r="CE375" s="198" t="e">
        <f>IFERROR((VLOOKUP($A375,'0910'!$F$10:$S$433,9,FALSE)/VLOOKUP($A375,'2010'!$C$5:$K$611,9,FALSE))*1000,#N/A)</f>
        <v>#N/A</v>
      </c>
      <c r="CF375" s="198" t="e">
        <f>IFERROR((VLOOKUP($A375,'1011'!$F$10:$S$433,10,FALSE)/VLOOKUP($A375,'2011'!$C$5:$K$611,9,FALSE))*1000,#N/A)</f>
        <v>#N/A</v>
      </c>
      <c r="CG375" s="198">
        <f>IFERROR((VLOOKUP($A375,'1112'!$F$10:$S$408,9,FALSE)/VLOOKUP($A375,'2012'!$F$10:$M$460,8,FALSE))*1000,#N/A)</f>
        <v>3.040486477836454</v>
      </c>
      <c r="CH375" s="198">
        <f>IFERROR((VLOOKUP($A375,'1213'!$F$10:$S$408,9,FALSE)/VLOOKUP($A375,'2013'!$F$10:$M$460,8,FALSE))*1000,#N/A)</f>
        <v>3.9003422749343311</v>
      </c>
      <c r="CI375" s="198">
        <f>IFERROR((VLOOKUP($A375,'1314'!$F$10:$S$408,9,FALSE)/VLOOKUP($A375,'2014'!$F$10:$M$460,8,FALSE))*1000,#N/A)</f>
        <v>4.5400710619818394</v>
      </c>
      <c r="CJ375" s="198">
        <f>IFERROR((VLOOKUP($A375,'1415'!$F$10:$S$408,9,FALSE)/VLOOKUP($A375,'2015'!$F$10:$M$460,8,FALSE))*1000,#N/A)</f>
        <v>5.1584665285865023</v>
      </c>
      <c r="CK375" s="198">
        <f>IFERROR((VLOOKUP($A375,'1516'!$F$10:$S$408,9,FALSE)/VLOOKUP($A375,'2016'!$F$10:$M$460,8,FALSE))*1000,#N/A)</f>
        <v>6.1098221191028612</v>
      </c>
      <c r="CL375" s="198">
        <f>IFERROR((VLOOKUP($A375,'1617'!$F$10:$S$408,9,FALSE)/VLOOKUP($A375,'2017'!$F$10:$M$460,8,FALSE))*1000,#N/A)</f>
        <v>5.3281202085249921</v>
      </c>
      <c r="CM375" s="198">
        <f>IFERROR((VLOOKUP($A375,'1718'!$F$10:$S$408,9,FALSE)/VLOOKUP($A375,'2018'!$F$10:$N$460,9,FALSE))*1000,#N/A)</f>
        <v>6.1431117515452582</v>
      </c>
      <c r="CN375" s="198">
        <f>IFERROR((VLOOKUP($A375,'1819'!$F$10:$S$408,9,FALSE)/VLOOKUP($A375,'2018'!$F$10:$N$460,9,FALSE))*1000,#N/A)</f>
        <v>6.370634409009897</v>
      </c>
      <c r="CO375" s="198">
        <f>IFERROR((VLOOKUP($A375,'1920'!$F$10:$S$408,9,FALSE)/VLOOKUP($A375,'2019'!$F$10:$N$464,8,FALSE))*1000,#N/A)</f>
        <v>6.339393893925811</v>
      </c>
      <c r="CP375" s="198">
        <f>IFERROR((VLOOKUP($A375,'20 21'!$F$10:$S$408,9,FALSE)/VLOOKUP($A375,'2020'!$F$10:$N$469,8,FALSE))*1000,#N/A)</f>
        <v>6.0011869014093904</v>
      </c>
      <c r="CQ375" s="198">
        <f>IFERROR((VLOOKUP($A375,'21 22'!$F$10:$S$408,9,FALSE)/VLOOKUP($A375,'2021'!$F$10:$N$469,8,FALSE))*1000,#N/A)</f>
        <v>4.7782172104032812</v>
      </c>
      <c r="CR375" s="198">
        <f>IFERROR((VLOOKUP($A375,'22 23'!$F$10:$S$408,9,FALSE)/VLOOKUP($A375,'2022'!$F$10:$N$469,8,FALSE))*1000,#N/A)</f>
        <v>4.2279753465299619</v>
      </c>
      <c r="CS375" s="196">
        <f>IFERROR((VLOOKUP($A375,'23 24'!$F$7:$S$408,9,FALSE)/VLOOKUP($A375,'2023'!$C$7:$N$469,9,FALSE))*1000,#N/A)</f>
        <v>3.0759432289442641</v>
      </c>
      <c r="CU375" s="198" t="e">
        <f>IFERROR((VLOOKUP($A375,'0910'!$F$10:$S$433,10,FALSE)/VLOOKUP($A375,'2010'!$C$5:$K$611,9,FALSE))*1000,#N/A)</f>
        <v>#N/A</v>
      </c>
      <c r="CV375" s="198" t="e">
        <f>IFERROR((VLOOKUP($A375,'1011'!$F$10:$S$433,11,FALSE)/VLOOKUP($A375,'2011'!$C$5:$K$611,9,FALSE))*1000,#N/A)</f>
        <v>#N/A</v>
      </c>
      <c r="CW375" s="198">
        <f>IFERROR((VLOOKUP($A375,'1112'!$F$10:$S$408,10,FALSE)/VLOOKUP($A375,'2012'!$F$10:$M$460,8,FALSE))*1000,#N/A)</f>
        <v>1.2802048327732436</v>
      </c>
      <c r="CX375" s="198">
        <f>IFERROR((VLOOKUP($A375,'1213'!$F$10:$S$408,10,FALSE)/VLOOKUP($A375,'2013'!$F$10:$M$460,8,FALSE))*1000,#N/A)</f>
        <v>1.4327787948738357</v>
      </c>
      <c r="CY375" s="198">
        <f>IFERROR((VLOOKUP($A375,'1314'!$F$10:$S$408,10,FALSE)/VLOOKUP($A375,'2014'!$F$10:$M$460,8,FALSE))*1000,#N/A)</f>
        <v>1.5001973943939992</v>
      </c>
      <c r="CZ375" s="198">
        <f>IFERROR((VLOOKUP($A375,'1415'!$F$10:$S$408,10,FALSE)/VLOOKUP($A375,'2015'!$F$10:$M$460,8,FALSE))*1000,#N/A)</f>
        <v>2.1102817616944782</v>
      </c>
      <c r="DA375" s="198">
        <f>IFERROR((VLOOKUP($A375,'1516'!$F$10:$S$408,10,FALSE)/VLOOKUP($A375,'2016'!$F$10:$M$460,8,FALSE))*1000,#N/A)</f>
        <v>1.9721577726218098</v>
      </c>
      <c r="DB375" s="198">
        <f>IFERROR((VLOOKUP($A375,'1617'!$F$10:$S$408,10,FALSE)/VLOOKUP($A375,'2017'!$F$10:$M$460,8,FALSE))*1000,#N/A)</f>
        <v>1.8399264029438822</v>
      </c>
      <c r="DC375" s="198">
        <f>IFERROR((VLOOKUP($A375,'1718'!$F$10:$S$408,10,FALSE)/VLOOKUP($A375,'2018'!$F$10:$N$460,9,FALSE))*1000,#N/A)</f>
        <v>2.2752265746463918</v>
      </c>
      <c r="DD375" s="198">
        <f>IFERROR((VLOOKUP($A375,'1819'!$F$10:$S$408,10,FALSE)/VLOOKUP($A375,'2018'!$F$10:$N$460,9,FALSE))*1000,#N/A)</f>
        <v>2.4269083462894847</v>
      </c>
      <c r="DE375" s="198">
        <f>IFERROR((VLOOKUP($A375,'1920'!$F$10:$S$408,10,FALSE)/VLOOKUP($A375,'2019'!$F$10:$N$464,8,FALSE))*1000,#N/A)</f>
        <v>2.4382284207406966</v>
      </c>
      <c r="DF375" s="198">
        <f>IFERROR((VLOOKUP($A375,'20 21'!$F$10:$S$408,10,FALSE)/VLOOKUP($A375,'2020'!$F$10:$N$469,8,FALSE))*1000,#N/A)</f>
        <v>1.9633512702141833</v>
      </c>
      <c r="DG375" s="198">
        <f>IFERROR((VLOOKUP($A375,'21 22'!$F$10:$S$408,10,FALSE)/VLOOKUP($A375,'2021'!$F$10:$N$469,8,FALSE))*1000,#N/A)</f>
        <v>1.5804872311333931</v>
      </c>
      <c r="DH375" s="198">
        <f>IFERROR((VLOOKUP($A375,'22 23'!$F$10:$S$408,10,FALSE)/VLOOKUP($A375,'2022'!$F$10:$N$469,8,FALSE))*1000,#N/A)</f>
        <v>2.0410915466006716</v>
      </c>
      <c r="DI375" s="196">
        <f>IFERROR((VLOOKUP($A375,'23 24'!$F$7:$S$408,10,FALSE)/VLOOKUP($A375,'2023'!$C$7:$N$469,9,FALSE))*1000,#N/A)</f>
        <v>2.4969421505547555</v>
      </c>
      <c r="DK375" s="198" t="e">
        <f>IFERROR((VLOOKUP($A375,'0910'!$F$10:$S$433,11,FALSE)/VLOOKUP($A375,'2010'!$C$5:$K$611,9,FALSE))*1000,#N/A)</f>
        <v>#N/A</v>
      </c>
      <c r="DL375" s="198" t="e">
        <f>IFERROR((VLOOKUP($A375,'1011'!$F$10:$S$433,12,FALSE)/VLOOKUP($A375,'2011'!$C$5:$K$611,9,FALSE))*1000,#N/A)</f>
        <v>#N/A</v>
      </c>
      <c r="DM375" s="198">
        <f>IFERROR((VLOOKUP($A375,'1112'!$F$10:$S$408,11,FALSE)/VLOOKUP($A375,'2012'!$F$10:$M$460,8,FALSE))*1000,#N/A)</f>
        <v>0</v>
      </c>
      <c r="DN375" s="198">
        <f>IFERROR((VLOOKUP($A375,'1213'!$F$10:$S$408,11,FALSE)/VLOOKUP($A375,'2013'!$F$10:$M$460,8,FALSE))*1000,#N/A)</f>
        <v>0</v>
      </c>
      <c r="DO375" s="198">
        <f>IFERROR((VLOOKUP($A375,'1314'!$F$10:$S$408,11,FALSE)/VLOOKUP($A375,'2014'!$F$10:$M$460,8,FALSE))*1000,#N/A)</f>
        <v>0.11843663639952626</v>
      </c>
      <c r="DP375" s="198">
        <f>IFERROR((VLOOKUP($A375,'1415'!$F$10:$S$408,11,FALSE)/VLOOKUP($A375,'2015'!$F$10:$M$460,8,FALSE))*1000,#N/A)</f>
        <v>3.9079291883231074E-2</v>
      </c>
      <c r="DQ375" s="198">
        <f>IFERROR((VLOOKUP($A375,'1516'!$F$10:$S$408,11,FALSE)/VLOOKUP($A375,'2016'!$F$10:$M$460,8,FALSE))*1000,#N/A)</f>
        <v>0</v>
      </c>
      <c r="DR375" s="198">
        <f>IFERROR((VLOOKUP($A375,'1617'!$F$10:$S$408,11,FALSE)/VLOOKUP($A375,'2017'!$F$10:$M$460,8,FALSE))*1000,#N/A)</f>
        <v>0.30665440049064707</v>
      </c>
      <c r="DS375" s="198">
        <f>IFERROR((VLOOKUP($A375,'1718'!$F$10:$S$408,11,FALSE)/VLOOKUP($A375,'2018'!$F$10:$N$460,9,FALSE))*1000,#N/A)</f>
        <v>3.7920442910773199E-2</v>
      </c>
      <c r="DT375" s="198">
        <f>IFERROR((VLOOKUP($A375,'1819'!$F$10:$S$408,11,FALSE)/VLOOKUP($A375,'2018'!$F$10:$N$460,9,FALSE))*1000,#N/A)</f>
        <v>0</v>
      </c>
      <c r="DU375" s="198">
        <f>IFERROR((VLOOKUP($A375,'1920'!$F$10:$S$408,11,FALSE)/VLOOKUP($A375,'2019'!$F$10:$N$464,8,FALSE))*1000,#N/A)</f>
        <v>7.5022412945867575E-2</v>
      </c>
      <c r="DV375" s="198">
        <f>IFERROR((VLOOKUP($A375,'20 21'!$F$10:$S$408,11,FALSE)/VLOOKUP($A375,'2020'!$F$10:$N$469,8,FALSE))*1000,#N/A)</f>
        <v>0</v>
      </c>
      <c r="DW375" s="198">
        <f>IFERROR((VLOOKUP($A375,'21 22'!$F$10:$S$408,11,FALSE)/VLOOKUP($A375,'2021'!$F$10:$N$469,8,FALSE))*1000,#N/A)</f>
        <v>3.6755517003102166E-2</v>
      </c>
      <c r="DX375" s="198">
        <f>IFERROR((VLOOKUP($A375,'22 23'!$F$10:$S$408,11,FALSE)/VLOOKUP($A375,'2022'!$F$10:$N$464,8,FALSE))*1000,#N/A)</f>
        <v>7.2896126664309696E-2</v>
      </c>
      <c r="DY375" s="196">
        <f>IFERROR((VLOOKUP($A375,'23 24'!$F$7:$S$408,11,FALSE)/VLOOKUP($A375,'2023'!$C$7:$N$469,9,FALSE))*1000,#N/A)</f>
        <v>7.2375134798688567E-2</v>
      </c>
      <c r="EA375" s="198" t="e">
        <f>IFERROR((VLOOKUP($A375,'0910'!$F$10:$S$433,12,FALSE)/VLOOKUP($A375,'2010'!$C$5:$K$611,9,FALSE))*1000,#N/A)</f>
        <v>#N/A</v>
      </c>
      <c r="EB375" s="198" t="e">
        <f>IFERROR((VLOOKUP($A375,'1011'!$F$10:$S$433,13,FALSE)/VLOOKUP($A375,'2011'!$C$5:$K$611,9,FALSE))*1000,#N/A)</f>
        <v>#N/A</v>
      </c>
      <c r="EC375" s="198">
        <f>IFERROR((VLOOKUP($A375,'1112'!$F$10:$S$408,12,FALSE)/VLOOKUP($A375,'2012'!$F$10:$M$460,8,FALSE))*1000,#N/A)</f>
        <v>4.3606977116338612</v>
      </c>
      <c r="ED375" s="198">
        <f>IFERROR((VLOOKUP($A375,'1213'!$F$10:$S$408,12,FALSE)/VLOOKUP($A375,'2013'!$F$10:$M$460,8,FALSE))*1000,#N/A)</f>
        <v>5.3331210698081666</v>
      </c>
      <c r="EE375" s="198">
        <f>IFERROR((VLOOKUP($A375,'1314'!$F$10:$S$408,12,FALSE)/VLOOKUP($A375,'2014'!$F$10:$M$460,8,FALSE))*1000,#N/A)</f>
        <v>6.1587050927753655</v>
      </c>
      <c r="EF375" s="198">
        <f>IFERROR((VLOOKUP($A375,'1415'!$F$10:$S$408,12,FALSE)/VLOOKUP($A375,'2015'!$F$10:$M$460,8,FALSE))*1000,#N/A)</f>
        <v>7.3078275821642116</v>
      </c>
      <c r="EG375" s="198">
        <f>IFERROR((VLOOKUP($A375,'1516'!$F$10:$S$408,12,FALSE)/VLOOKUP($A375,'2016'!$F$10:$M$460,8,FALSE))*1000,#N/A)</f>
        <v>8.0819798917246715</v>
      </c>
      <c r="EH375" s="198">
        <f>IFERROR((VLOOKUP($A375,'1617'!$F$10:$S$408,12,FALSE)/VLOOKUP($A375,'2017'!$F$10:$M$460,8,FALSE))*1000,#N/A)</f>
        <v>7.4363692118981906</v>
      </c>
      <c r="EI375" s="198">
        <f>IFERROR((VLOOKUP($A375,'1718'!$F$10:$S$408,12,FALSE)/VLOOKUP($A375,'2018'!$F$10:$N$460,9,FALSE))*1000,#N/A)</f>
        <v>8.4562587691024245</v>
      </c>
      <c r="EJ375" s="198">
        <f>IFERROR((VLOOKUP($A375,'1819'!$F$10:$S$408,12,FALSE)/VLOOKUP($A375,'2018'!$F$10:$N$460,9,FALSE))*1000,#N/A)</f>
        <v>8.7975427552993821</v>
      </c>
      <c r="EK375" s="198">
        <f>IFERROR((VLOOKUP($A375,'1920'!$F$10:$S$408,12,FALSE)/VLOOKUP($A375,'2019'!$F$10:$N$464,8,FALSE))*1000,#N/A)</f>
        <v>8.8526447276123754</v>
      </c>
      <c r="EL375" s="198">
        <f>IFERROR((VLOOKUP($A375,'20 21'!$F$10:$S$408,12,FALSE)/VLOOKUP($A375,'2020'!$F$10:$N$469,8,FALSE))*1000,#N/A)</f>
        <v>7.927493808034626</v>
      </c>
      <c r="EM375" s="198">
        <f>IFERROR((VLOOKUP($A375,'21 22'!$F$10:$S$408,12,FALSE)/VLOOKUP($A375,'2021'!$F$10:$N$469,8,FALSE))*1000,#N/A)</f>
        <v>6.3587044415366751</v>
      </c>
      <c r="EN375" s="198">
        <f>IFERROR((VLOOKUP($A375,'22 23'!$F$10:$S$408,12,FALSE)/VLOOKUP($A375,'2022'!$F$10:$N$469,8,FALSE))*1000,#N/A)</f>
        <v>6.3419630197949433</v>
      </c>
      <c r="EO375" s="196">
        <f>IFERROR((VLOOKUP($A375,'23 24'!$F$7:$S$408,12,FALSE)/VLOOKUP($A375,'2023'!$C$7:$N$469,9,FALSE))*1000,#N/A)</f>
        <v>5.6452605142977079</v>
      </c>
    </row>
    <row r="378" spans="1:145" x14ac:dyDescent="0.3">
      <c r="S378" s="216" t="s">
        <v>1838</v>
      </c>
      <c r="AI378" s="216" t="s">
        <v>1839</v>
      </c>
      <c r="AY378" s="216" t="s">
        <v>1840</v>
      </c>
      <c r="BO378" s="216" t="s">
        <v>1841</v>
      </c>
      <c r="CE378" s="217" t="s">
        <v>1842</v>
      </c>
      <c r="CF378" s="217"/>
      <c r="CG378" s="217"/>
      <c r="CH378" s="217"/>
      <c r="CI378" s="217"/>
      <c r="CJ378" s="217"/>
      <c r="CK378" s="217"/>
      <c r="CL378" s="217"/>
      <c r="CM378" s="217"/>
      <c r="CN378" s="217"/>
      <c r="CO378" s="217"/>
      <c r="CP378" s="217"/>
      <c r="CQ378" s="217"/>
      <c r="CR378" s="217"/>
      <c r="CS378" s="217"/>
      <c r="CT378" s="218"/>
      <c r="CU378" s="217" t="s">
        <v>1843</v>
      </c>
      <c r="CV378" s="217"/>
      <c r="CW378" s="217"/>
      <c r="CX378" s="217"/>
      <c r="CY378" s="217"/>
      <c r="CZ378" s="217"/>
      <c r="DA378" s="217"/>
      <c r="DB378" s="217"/>
      <c r="DC378" s="217"/>
      <c r="DD378" s="217"/>
      <c r="DE378" s="217"/>
      <c r="DF378" s="217"/>
      <c r="DG378" s="217"/>
      <c r="DH378" s="217"/>
      <c r="DI378" s="217"/>
      <c r="DJ378" s="218"/>
      <c r="DK378" s="217" t="s">
        <v>1844</v>
      </c>
      <c r="DL378" s="217"/>
      <c r="DM378" s="217"/>
      <c r="DN378" s="217"/>
      <c r="DO378" s="217"/>
      <c r="DP378" s="217"/>
      <c r="DQ378" s="217"/>
      <c r="DR378" s="217"/>
      <c r="DS378" s="217"/>
      <c r="DT378" s="217"/>
      <c r="DU378" s="217"/>
      <c r="DV378" s="217"/>
      <c r="DW378" s="217"/>
      <c r="DX378" s="217"/>
      <c r="DY378" s="217"/>
      <c r="DZ378" s="218"/>
      <c r="EA378" s="217" t="s">
        <v>1845</v>
      </c>
      <c r="EB378" s="217"/>
      <c r="EC378" s="217"/>
      <c r="ED378" s="217"/>
      <c r="EE378" s="217"/>
      <c r="EF378" s="217"/>
      <c r="EG378" s="217"/>
      <c r="EH378" s="217"/>
      <c r="EI378" s="217"/>
      <c r="EJ378" s="217"/>
      <c r="EK378" s="217"/>
      <c r="EL378" s="217"/>
      <c r="EM378" s="217"/>
      <c r="EN378" s="217"/>
      <c r="EO378" s="217"/>
    </row>
    <row r="379" spans="1:145" x14ac:dyDescent="0.3">
      <c r="S379" s="196" t="s">
        <v>1846</v>
      </c>
      <c r="T379" s="196" t="s">
        <v>1847</v>
      </c>
      <c r="U379" s="196" t="s">
        <v>1848</v>
      </c>
      <c r="V379" s="196" t="s">
        <v>1849</v>
      </c>
      <c r="W379" s="196" t="s">
        <v>1850</v>
      </c>
      <c r="X379" s="196" t="s">
        <v>1851</v>
      </c>
      <c r="Y379" s="196" t="s">
        <v>1852</v>
      </c>
      <c r="Z379" s="196" t="s">
        <v>1864</v>
      </c>
      <c r="AA379" s="196" t="s">
        <v>1874</v>
      </c>
      <c r="AB379" s="196" t="s">
        <v>1985</v>
      </c>
      <c r="AC379" s="196" t="s">
        <v>2018</v>
      </c>
      <c r="AD379" s="196" t="s">
        <v>2096</v>
      </c>
      <c r="AE379" s="196" t="s">
        <v>2095</v>
      </c>
      <c r="AF379" s="196" t="s">
        <v>2094</v>
      </c>
      <c r="AG379" s="196" t="s">
        <v>2119</v>
      </c>
      <c r="AI379" s="196" t="s">
        <v>1846</v>
      </c>
      <c r="AJ379" s="196" t="s">
        <v>1847</v>
      </c>
      <c r="AK379" s="196" t="s">
        <v>1848</v>
      </c>
      <c r="AL379" s="196" t="s">
        <v>1849</v>
      </c>
      <c r="AM379" s="196" t="s">
        <v>1850</v>
      </c>
      <c r="AN379" s="196" t="s">
        <v>1851</v>
      </c>
      <c r="AO379" s="196" t="s">
        <v>1852</v>
      </c>
      <c r="AP379" s="196" t="s">
        <v>1864</v>
      </c>
      <c r="AQ379" s="196" t="s">
        <v>1874</v>
      </c>
      <c r="AR379" s="196" t="s">
        <v>1985</v>
      </c>
      <c r="AS379" s="196" t="s">
        <v>2018</v>
      </c>
      <c r="AT379" s="196" t="s">
        <v>2096</v>
      </c>
      <c r="AU379" s="196" t="s">
        <v>2095</v>
      </c>
      <c r="AV379" s="196" t="s">
        <v>2094</v>
      </c>
      <c r="AW379" s="196" t="s">
        <v>2119</v>
      </c>
      <c r="AY379" s="196" t="s">
        <v>1846</v>
      </c>
      <c r="AZ379" s="196" t="s">
        <v>1847</v>
      </c>
      <c r="BA379" s="196" t="s">
        <v>1848</v>
      </c>
      <c r="BB379" s="196" t="s">
        <v>1849</v>
      </c>
      <c r="BC379" s="196" t="s">
        <v>1850</v>
      </c>
      <c r="BD379" s="196" t="s">
        <v>1851</v>
      </c>
      <c r="BE379" s="196" t="s">
        <v>1852</v>
      </c>
      <c r="BF379" s="196" t="s">
        <v>1864</v>
      </c>
      <c r="BG379" s="196" t="s">
        <v>1874</v>
      </c>
      <c r="BH379" s="196" t="s">
        <v>1985</v>
      </c>
      <c r="BI379" s="196" t="s">
        <v>2018</v>
      </c>
      <c r="BJ379" s="196" t="s">
        <v>2096</v>
      </c>
      <c r="BK379" s="196" t="s">
        <v>2095</v>
      </c>
      <c r="BL379" s="196" t="s">
        <v>2094</v>
      </c>
      <c r="BM379" s="196" t="s">
        <v>2119</v>
      </c>
      <c r="BO379" s="196" t="s">
        <v>1846</v>
      </c>
      <c r="BP379" s="196" t="s">
        <v>1847</v>
      </c>
      <c r="BQ379" s="196" t="s">
        <v>1848</v>
      </c>
      <c r="BR379" s="196" t="s">
        <v>1849</v>
      </c>
      <c r="BS379" s="196" t="s">
        <v>1850</v>
      </c>
      <c r="BT379" s="196" t="s">
        <v>1851</v>
      </c>
      <c r="BU379" s="196" t="s">
        <v>1852</v>
      </c>
      <c r="BV379" s="196" t="s">
        <v>1864</v>
      </c>
      <c r="BW379" s="196" t="s">
        <v>1874</v>
      </c>
      <c r="BX379" s="196" t="s">
        <v>1985</v>
      </c>
      <c r="BY379" s="196" t="s">
        <v>2018</v>
      </c>
      <c r="BZ379" s="196" t="s">
        <v>2096</v>
      </c>
      <c r="CA379" s="196" t="s">
        <v>2095</v>
      </c>
      <c r="CB379" s="196" t="s">
        <v>2094</v>
      </c>
      <c r="CC379" s="196" t="s">
        <v>2119</v>
      </c>
      <c r="CE379" s="198" t="s">
        <v>1846</v>
      </c>
      <c r="CF379" s="198" t="s">
        <v>1847</v>
      </c>
      <c r="CG379" s="198" t="s">
        <v>1848</v>
      </c>
      <c r="CH379" s="198" t="s">
        <v>1849</v>
      </c>
      <c r="CI379" s="198" t="s">
        <v>1850</v>
      </c>
      <c r="CJ379" s="198" t="s">
        <v>1851</v>
      </c>
      <c r="CK379" s="198" t="s">
        <v>1852</v>
      </c>
      <c r="CL379" s="198" t="s">
        <v>1864</v>
      </c>
      <c r="CM379" s="198" t="s">
        <v>1874</v>
      </c>
      <c r="CN379" s="196" t="s">
        <v>1985</v>
      </c>
      <c r="CO379" s="196" t="s">
        <v>2018</v>
      </c>
      <c r="CP379" s="196" t="s">
        <v>2096</v>
      </c>
      <c r="CQ379" s="196" t="s">
        <v>2095</v>
      </c>
      <c r="CR379" s="196" t="s">
        <v>2094</v>
      </c>
      <c r="CS379" s="196" t="s">
        <v>2119</v>
      </c>
      <c r="CU379" s="198" t="s">
        <v>1846</v>
      </c>
      <c r="CV379" s="198" t="s">
        <v>1847</v>
      </c>
      <c r="CW379" s="198" t="s">
        <v>1848</v>
      </c>
      <c r="CX379" s="198" t="s">
        <v>1849</v>
      </c>
      <c r="CY379" s="198" t="s">
        <v>1850</v>
      </c>
      <c r="CZ379" s="198" t="s">
        <v>1851</v>
      </c>
      <c r="DA379" s="198" t="s">
        <v>1852</v>
      </c>
      <c r="DB379" s="198" t="s">
        <v>1864</v>
      </c>
      <c r="DC379" s="198" t="s">
        <v>1874</v>
      </c>
      <c r="DD379" s="196" t="s">
        <v>1985</v>
      </c>
      <c r="DE379" s="196" t="s">
        <v>2018</v>
      </c>
      <c r="DF379" s="196" t="s">
        <v>2096</v>
      </c>
      <c r="DG379" s="196" t="s">
        <v>2095</v>
      </c>
      <c r="DH379" s="196" t="s">
        <v>2094</v>
      </c>
      <c r="DI379" s="196" t="s">
        <v>2119</v>
      </c>
      <c r="DK379" s="198" t="s">
        <v>1846</v>
      </c>
      <c r="DL379" s="198" t="s">
        <v>1847</v>
      </c>
      <c r="DM379" s="198" t="s">
        <v>1848</v>
      </c>
      <c r="DN379" s="198" t="s">
        <v>1849</v>
      </c>
      <c r="DO379" s="198" t="s">
        <v>1850</v>
      </c>
      <c r="DP379" s="198" t="s">
        <v>1851</v>
      </c>
      <c r="DQ379" s="198" t="s">
        <v>1852</v>
      </c>
      <c r="DR379" s="198" t="s">
        <v>1864</v>
      </c>
      <c r="DS379" s="198" t="s">
        <v>1874</v>
      </c>
      <c r="DT379" s="196" t="s">
        <v>1985</v>
      </c>
      <c r="DU379" s="196" t="s">
        <v>2018</v>
      </c>
      <c r="DV379" s="196" t="s">
        <v>2096</v>
      </c>
      <c r="DW379" s="196" t="s">
        <v>2095</v>
      </c>
      <c r="DX379" s="196" t="s">
        <v>2094</v>
      </c>
      <c r="DY379" s="196" t="s">
        <v>2119</v>
      </c>
      <c r="EA379" s="198" t="s">
        <v>1846</v>
      </c>
      <c r="EB379" s="198" t="s">
        <v>1847</v>
      </c>
      <c r="EC379" s="198" t="s">
        <v>1848</v>
      </c>
      <c r="ED379" s="198" t="s">
        <v>1849</v>
      </c>
      <c r="EE379" s="198" t="s">
        <v>1850</v>
      </c>
      <c r="EF379" s="198" t="s">
        <v>1851</v>
      </c>
      <c r="EG379" s="198" t="s">
        <v>1852</v>
      </c>
      <c r="EH379" s="198" t="s">
        <v>1864</v>
      </c>
      <c r="EI379" s="198" t="s">
        <v>1874</v>
      </c>
      <c r="EJ379" s="196" t="s">
        <v>1985</v>
      </c>
      <c r="EK379" s="196" t="s">
        <v>2018</v>
      </c>
      <c r="EL379" s="196" t="s">
        <v>2096</v>
      </c>
      <c r="EM379" s="196" t="s">
        <v>2095</v>
      </c>
      <c r="EN379" s="196" t="s">
        <v>2094</v>
      </c>
      <c r="EO379" s="196" t="s">
        <v>2119</v>
      </c>
    </row>
    <row r="380" spans="1:145" x14ac:dyDescent="0.3">
      <c r="A380" t="s">
        <v>1835</v>
      </c>
      <c r="B380" t="s">
        <v>1742</v>
      </c>
      <c r="S380" s="196">
        <f>1000*(SUMIFS('0910'!$I$10:$I$433,'0910'!$H$10:$H$433,calculations!$B380,'0910'!$G$10:$G$433,"Shire district")+SUMIFS('0910'!$I$10:$I$433,'0910'!$H$10:$H$433,calculations!$B380,'0910'!$G$10:$G$433,"Metropolitan district")+SUMIFS('0910'!$I$10:$I$433,'0910'!$H$10:$H$433,calculations!$B380,'0910'!$G$10:$G$433,"London borough")+SUMIFS('0910'!$I$10:$I$433,'0910'!$H$10:$H$433,calculations!$B380,'0910'!$G$10:$G$433,"Unitary authority"))/(SUMIFS('2010'!$K$5:$K$611,'2010'!$E$5:$E$611,calculations!$B380,'2010'!$D$5:$D$611,"Shire district")+SUMIFS('2010'!$K$5:$K$611,'2010'!$E$5:$E$611,calculations!$B380,'2010'!$D$5:$D$611,"Metropolitan district")+SUMIFS('2010'!$K$5:$K$611,'2010'!$E$5:$E$611,calculations!$B380,'2010'!$D$5:$D$611,"London borough")+SUMIFS('2010'!$K$5:$K$611,'2010'!$E$5:$E$611,calculations!$B380,'2010'!$D$5:$D$611,"Unitary authority"))</f>
        <v>3.487619355882829</v>
      </c>
      <c r="T380" s="196">
        <f>1000*(SUMIFS('1011'!$I$10:$I$433,'1011'!$H$10:$H$433,calculations!$B380,'1011'!$G$10:$G$433,"Shire district")+SUMIFS('1011'!$I$10:$I$433,'1011'!$H$10:$H$433,calculations!$B380,'1011'!$G$10:$G$433,"Metropolitan district")+SUMIFS('1011'!$I$10:$I$433,'1011'!$H$10:$H$433,calculations!$B380,'1011'!$G$10:$G$433,"London borough")+SUMIFS('1011'!$I$10:$I$433,'1011'!$H$10:$H$433,calculations!$B380,'1011'!$G$10:$G$433,"Unitary authority"))/(SUMIFS('2011'!$K$5:$K$611,'2011'!$E$5:$E$611,calculations!$B380,'2011'!$D$5:$D$611,"Shire district")+SUMIFS('2011'!$K$5:$K$611,'2011'!$E$5:$E$611,calculations!$B380,'2011'!$D$5:$D$611,"Metropolitan district")+SUMIFS('2011'!$K$5:$K$611,'2011'!$E$5:$E$611,calculations!$B380,'2011'!$D$5:$D$611,"London borough")+SUMIFS('2011'!$K$5:$K$611,'2011'!$E$5:$E$611,calculations!$B380,'2011'!$D$5:$D$611,"Unitary authority"))</f>
        <v>4.2724317725974092</v>
      </c>
      <c r="U380" s="196">
        <f>1000*(SUMIFS('1112'!$I$10:$I$408,'1112'!$H$10:$H$408,calculations!$B380,'1112'!$G$10:$G$408,"Shire district")+SUMIFS('1112'!$I$10:$I$408,'1112'!$H$10:$H$408,calculations!$B380,'1112'!$G$10:$G$408,"Metropolitan district")+SUMIFS('1112'!$I$10:$I$408,'1112'!$H$10:$H$408,calculations!$B380,'1112'!$G$10:$G$408,"London borough")+SUMIFS('1112'!$I$10:$I$408,'1112'!$H$10:$H$408,calculations!$B380,'1112'!$G$10:$G$408,"Unitary authority"))/(SUMIFS('2012'!$M$10:$M$460,'2012'!$H$10:$H$460,calculations!$B380,'2012'!$G$10:$G$460,"Shire district")+SUMIFS('2012'!$M$10:$M$460,'2012'!$H$10:$H$460,calculations!$B380,'2012'!$G$10:$G$460,"Metropolitan district")+SUMIFS('2012'!$M$10:$M$460,'2012'!$H$10:$H$460,calculations!$B380,'2012'!$G$10:$G$460,"London borough")+SUMIFS('2012'!$M$10:$M$460,'2012'!$H$10:$H$460,calculations!$B380,'2012'!$G$10:$G$460,"Unitary authority"))</f>
        <v>4.5694417585572369</v>
      </c>
      <c r="V380" s="196">
        <f>1000*(SUMIFS('1213'!$I$10:$I$408,'1213'!$H$10:$H$408,calculations!$B380,'1213'!$G$10:$G$408,"Shire district")+SUMIFS('1213'!$I$10:$I$408,'1213'!$H$10:$H$408,calculations!$B380,'1213'!$G$10:$G$408,"Metropolitan district")+SUMIFS('1213'!$I$10:$I$408,'1213'!$H$10:$H$408,calculations!$B380,'1213'!$G$10:$G$408,"London borough")+SUMIFS('1213'!$I$10:$I$408,'1213'!$H$10:$H$408,calculations!$B380,'1213'!$G$10:$G$408,"Unitary authority"))/(SUMIFS('2013'!$M$10:$M$460,'2013'!$H$10:$H$460,calculations!$B380,'2013'!$G$10:$G$460,"Shire district")+SUMIFS('2013'!$M$10:$M$460,'2013'!$H$10:$H$460,calculations!$B380,'2013'!$G$10:$G$460,"Metropolitan district")+SUMIFS('2013'!$M$10:$M$460,'2013'!$H$10:$H$460,calculations!$B380,'2013'!$G$10:$G$460,"London borough")+SUMIFS('2013'!$M$10:$M$460,'2013'!$H$10:$H$460,calculations!$B380,'2013'!$G$10:$G$460,"Unitary authority"))</f>
        <v>4.4740469626390338</v>
      </c>
      <c r="W380" s="196">
        <f>1000*(SUMIFS('1314'!$I$10:$I$408,'1314'!$H$10:$H$408,calculations!$B380,'1314'!$G$10:$G$408,"Shire district")+SUMIFS('1314'!$I$10:$I$408,'1314'!$H$10:$H$408,calculations!$B380,'1314'!$G$10:$G$408,"Metropolitan district")+SUMIFS('1314'!$I$10:$I$408,'1314'!$H$10:$H$408,calculations!$B380,'1314'!$G$10:$G$408,"London borough")+SUMIFS('1314'!$I$10:$I$408,'1314'!$H$10:$H$408,calculations!$B380,'1314'!$G$10:$G$408,"Unitary authority"))/(SUMIFS('2014'!$M$10:$M$460,'2014'!$H$10:$H$460,calculations!$B380,'2014'!$G$10:$G$460,"Shire district")+SUMIFS('2014'!$M$10:$M$460,'2014'!$H$10:$H$460,calculations!$B380,'2014'!$G$10:$G$460,"Metropolitan district")+SUMIFS('2014'!$M$10:$M$460,'2014'!$H$10:$H$460,calculations!$B380,'2014'!$G$10:$G$460,"London borough")+SUMIFS('2014'!$M$10:$M$460,'2014'!$H$10:$H$460,calculations!$B380,'2014'!$G$10:$G$460,"Unitary authority"))</f>
        <v>6.1888514144681857</v>
      </c>
      <c r="X380" s="196">
        <f>1000*(SUMIFS('1415'!$I$10:$I$408,'1415'!$H$10:$H$408,calculations!$B380,'1415'!$G$10:$G$408,"Shire district")+SUMIFS('1415'!$I$10:$I$408,'1415'!$H$10:$H$408,calculations!$B380,'1415'!$G$10:$G$408,"Metropolitan district")+SUMIFS('1415'!$I$10:$I$408,'1415'!$H$10:$H$408,calculations!$B380,'1415'!$G$10:$G$408,"London borough")+SUMIFS('1415'!$I$10:$I$408,'1415'!$H$10:$H$408,calculations!$B380,'1415'!$G$10:$G$408,"Unitary authority"))/(SUMIFS('2015'!$M$10:$M$460,'2015'!$H$10:$H$460,calculations!$B380,'2015'!$G$10:$G$460,"Shire district")+SUMIFS('2015'!$M$10:$M$460,'2015'!$H$10:$H$460,calculations!$B380,'2015'!$G$10:$G$460,"Metropolitan district")+SUMIFS('2015'!$M$10:$M$460,'2015'!$H$10:$H$460,calculations!$B380,'2015'!$G$10:$G$460,"London borough")+SUMIFS('2015'!$M$10:$M$460,'2015'!$H$10:$H$460,calculations!$B380,'2015'!$G$10:$G$460,"Unitary authority"))</f>
        <v>6.2390120492260195</v>
      </c>
      <c r="Y380" s="196">
        <f>1000*(SUMIFS('1516'!$I$10:$I$408,'1516'!$H$10:$H$408,calculations!$B380,'1516'!$G$10:$G$408,"Shire district")+SUMIFS('1516'!$I$10:$I$408,'1516'!$H$10:$H$408,calculations!$B380,'1516'!$G$10:$G$408,"Metropolitan district")+SUMIFS('1516'!$I$10:$I$408,'1516'!$H$10:$H$408,calculations!$B380,'1516'!$G$10:$G$408,"London borough")+SUMIFS('1516'!$I$10:$I$408,'1516'!$H$10:$H$408,calculations!$B380,'1516'!$G$10:$G$408,"Unitary authority"))/(SUMIFS('2016'!$M$10:$M$460,'2016'!$H$10:$H$460,calculations!$B380,'2016'!$G$10:$G$460,"Shire district")+SUMIFS('2016'!$M$10:$M$460,'2016'!$H$10:$H$460,calculations!$B380,'2016'!$G$10:$G$460,"Metropolitan district")+SUMIFS('2016'!$M$10:$M$460,'2016'!$H$10:$H$460,calculations!$B380,'2016'!$G$10:$G$460,"London borough")+SUMIFS('2016'!$M$10:$M$460,'2016'!$H$10:$H$460,calculations!$B380,'2016'!$G$10:$G$460,"Unitary authority"))</f>
        <v>6.6651215790795142</v>
      </c>
      <c r="Z380" s="196">
        <f>1000*(SUMIFS('1617'!$I$10:$I$408,'1617'!$H$10:$H$408,calculations!$B380,'1617'!$G$10:$G$408,"Shire district")+SUMIFS('1617'!$I$10:$I$408,'1617'!$H$10:$H$408,calculations!$B380,'1617'!$G$10:$G$408,"Metropolitan district")+SUMIFS('1617'!$I$10:$I$408,'1617'!$H$10:$H$408,calculations!$B380,'1617'!$G$10:$G$408,"London borough")+SUMIFS('1617'!$I$10:$I$408,'1617'!$H$10:$H$408,calculations!$B380,'1617'!$G$10:$G$408,"Unitary authority"))/(SUMIFS('2017'!$M$10:$M$460,'2017'!$H$10:$H$460,calculations!$B380,'2017'!$G$10:$G$460,"Shire district")+SUMIFS('2017'!$M$10:$M$460,'2017'!$H$10:$H$460,calculations!$B380,'2017'!$G$10:$G$460,"Metropolitan district")+SUMIFS('2017'!$M$10:$M$460,'2017'!$H$10:$H$460,calculations!$B380,'2017'!$G$10:$G$460,"London borough")+SUMIFS('2017'!$M$10:$M$460,'2017'!$H$10:$H$460,calculations!$B380,'2017'!$G$10:$G$460,"Unitary authority"))</f>
        <v>7.4366925262195984</v>
      </c>
      <c r="AA380" s="196">
        <f>1000*(SUMIFS('1718'!$I$10:$I$408,'1718'!$H$10:$H$408,calculations!$B380,'1718'!$G$10:$G$408,"Shire district")+SUMIFS('1718'!$I$10:$I$408,'1718'!$H$10:$H$408,calculations!$B380,'1718'!$G$10:$G$408,"Metropolitan district")+SUMIFS('1718'!$I$10:$I$408,'1718'!$H$10:$H$408,calculations!$B380,'1718'!$G$10:$G$408,"London borough")+SUMIFS('1718'!$I$10:$I$408,'1718'!$H$10:$H$408,calculations!$B380,'1718'!$G$10:$G$408,"Unitary authority"))/(SUMIFS('2018'!$N$10:$N$460,'2018'!$H$10:$H$460,calculations!$B380,'2018'!$G$10:$G$460,"Shire district")+SUMIFS('2018'!$N$10:$N$460,'2018'!$H$10:$H$460,calculations!$B380,'2018'!$G$10:$G$460,"Metropolitan district")+SUMIFS('2018'!$N$10:$N$460,'2018'!$H$10:$H$460,calculations!$B380,'2018'!$G$10:$G$460,"London borough")+SUMIFS('2018'!$N$10:$N$460,'2018'!$H$10:$H$460,calculations!$B380,'2018'!$G$10:$G$460,"Unitary authority"))</f>
        <v>7.5592849876911092</v>
      </c>
      <c r="AB380" s="196">
        <f>1000*(SUMIFS('1819'!$I$10:$I$408,'1819'!$H$10:$H$408,calculations!$B380,'1819'!$G$10:$G$408,"Shire district")+SUMIFS('1819'!$I$10:$I$408,'1819'!$H$10:$H$408,calculations!$B380,'1819'!$G$10:$G$408,"Metropolitan district")+SUMIFS('1819'!$I$10:$I$408,'1819'!$H$10:$H$408,calculations!$B380,'1819'!$G$10:$G$408,"London borough")+SUMIFS('1819'!$I$10:$I$408,'1819'!$H$10:$H$408,calculations!$B380,'1819'!$G$10:$G$408,"Unitary authority"))/(SUMIFS('2018'!$N$10:$N$460,'2018'!$H$10:$H$460,calculations!$B380,'2018'!$G$10:$G$460,"Shire district")+SUMIFS('2018'!$N$10:$N$460,'2018'!$H$10:$H$460,calculations!$B380,'2018'!$G$10:$G$460,"Metropolitan district")+SUMIFS('2018'!$N$10:$N$460,'2018'!$H$10:$H$460,calculations!$B380,'2018'!$G$10:$G$460,"London borough")+SUMIFS('2018'!$N$10:$N$460,'2018'!$H$10:$H$460,calculations!$B380,'2018'!$G$10:$G$460,"Unitary authority"))</f>
        <v>7.7710508502777538</v>
      </c>
      <c r="AC380" s="196">
        <f>1000*(SUMIFS('1920'!$I$10:$I$408,'1920'!$H$10:$H$408,calculations!$B380,'1920'!$G$10:$G$408,"Shire district")+SUMIFS('1920'!$I$10:$I$408,'1920'!$H$10:$H$408,calculations!$B380,'1920'!$G$10:$G$408,"Metropolitan district")+SUMIFS('1920'!$I$10:$I$408,'1920'!$H$10:$H$408,calculations!$B380,'1920'!$G$10:$G$408,"London borough")+SUMIFS('1920'!$I$10:$I$408,'1920'!$H$10:$H$408,calculations!$B380,'1920'!$G$10:$G$408,"Unitary authority"))/(SUMIFS('2019'!$M$10:$M$470,'2019'!$H$10:$H$470,calculations!$B380,'2019'!$G$10:$G$470,"Shire district")+SUMIFS('2019'!$M$10:$M$470,'2019'!$H$10:$H$470,calculations!$B380,'2019'!$G$10:$G$470,"Metropolitan district")+SUMIFS('2019'!$M$10:$M$470,'2019'!$H$10:$H$470,calculations!$B380,'2019'!$G$10:$G$470,"London borough")+SUMIFS('2019'!$M$10:$M$470,'2019'!$H$10:$H$470,calculations!$B380,'2019'!$G$10:$G$470,"Unitary authority"))</f>
        <v>6.4541130280006769</v>
      </c>
      <c r="AD380" s="196">
        <f>1000*(SUMIFS('20 21'!$I$10:$I$408,'20 21'!$H$10:$H$408,calculations!$B380,'20 21'!$G$10:$G$408,"Shire district")+SUMIFS('20 21'!$I$10:$I$408,'20 21'!$H$10:$H$408,calculations!$B380,'20 21'!$G$10:$G$408,"Metropolitan district")+SUMIFS('20 21'!$I$10:$I$408,'20 21'!$H$10:$H$408,calculations!$B380,'20 21'!$G$10:$G$408,"London borough")+SUMIFS('20 21'!$I$10:$I$408,'20 21'!$H$10:$H$408,calculations!$B380,'20 21'!$G$10:$G$408,"Unitary authority"))/(SUMIFS('2020'!$M$10:$M$470,'2020'!$H$10:$H$470,calculations!$B380,'2020'!$G$10:$G$470,"Shire district")+SUMIFS('2020'!$M$10:$M$470,'2020'!$H$10:$H$470,calculations!$B380,'2020'!$G$10:$G$470,"Metropolitan district")+SUMIFS('2020'!$M$10:$M$470,'2020'!$H$10:$H$470,calculations!$B380,'2020'!$G$10:$G$470,"London borough")+SUMIFS('2020'!$M$10:$M$470,'2020'!$H$10:$H$470,calculations!$B380,'2020'!$G$10:$G$470,"Unitary authority"))</f>
        <v>6.4397378530783227</v>
      </c>
      <c r="AE380" s="196">
        <f>1000*(SUMIFS('21 22'!$I$10:$I$408,'21 22'!$H$10:$H$408,calculations!$B380,'21 22'!$G$10:$G$408,"Shire district")+SUMIFS('21 22'!$I$10:$I$408,'21 22'!$H$10:$H$408,calculations!$B380,'21 22'!$G$10:$G$408,"Metropolitan district")+SUMIFS('21 22'!$I$10:$I$408,'21 22'!$H$10:$H$408,calculations!$B380,'21 22'!$G$10:$G$408,"London borough")+SUMIFS('21 22'!$I$10:$I$408,'21 22'!$H$10:$H$408,calculations!$B380,'21 22'!$G$10:$G$408,"Unitary authority"))/(SUMIFS('2021'!$M$10:$M$470,'2021'!$H$10:$H$470,calculations!$B380,'2021'!$G$10:$G$470,"Shire district")+SUMIFS('2021'!$M$10:$M$470,'2021'!$H$10:$H$470,calculations!$B380,'2021'!$G$10:$G$470,"Metropolitan district")+SUMIFS('2021'!$M$10:$M$470,'2021'!$H$10:$H$470,calculations!$B380,'2021'!$G$10:$G$470,"London borough")+SUMIFS('2021'!$M$10:$M$470,'2021'!$H$10:$H$470,calculations!$B380,'2021'!$G$10:$G$470,"Unitary authority"))</f>
        <v>8.1243599103914637</v>
      </c>
      <c r="AF380" s="196">
        <f>1000*(SUMIFS('22 23'!$I$10:$I$408,'22 23'!$H$10:$H$408,calculations!$B380,'22 23'!$G$10:$G$408,"Shire district")+SUMIFS('22 23'!$I$10:$I$408,'22 23'!$H$10:$H$408,calculations!$B380,'22 23'!$G$10:$G$408,"Metropolitan district")+SUMIFS('22 23'!$I$10:$I$408,'22 23'!$H$10:$H$408,calculations!$B380,'22 23'!$G$10:$G$408,"London borough")+SUMIFS('22 23'!$I$10:$I$408,'22 23'!$H$10:$H$408,calculations!$B380,'22 23'!$G$10:$G$408,"Unitary authority"))/(SUMIFS('2022'!$M$10:$M$470,'2022'!$H$10:$H$470,calculations!$B380,'2022'!$G$10:$G$470,"Shire district")+SUMIFS('2022'!$M$10:$M$470,'2022'!$H$10:$H$470,calculations!$B380,'2022'!$G$10:$G$470,"Metropolitan district")+SUMIFS('2022'!$M$10:$M$470,'2022'!$H$10:$H$470,calculations!$B380,'2022'!$G$10:$G$470,"London borough")+SUMIFS('2022'!$M$10:$M$470,'2022'!$H$10:$H$470,calculations!$B380,'2022'!$G$10:$G$470,"Unitary authority"))</f>
        <v>8.0222728415888458</v>
      </c>
      <c r="AG380" s="196">
        <f>1000*(SUMIFS('23 24'!$I$7:$I$408,'23 24'!$H$7:$H$408,calculations!$B380,'23 24'!$G$7:$G$408,"Shire district")+SUMIFS('23 24'!$I$7:$I$408,'23 24'!$H$7:$H$408,calculations!$B380,'23 24'!$G$7:$G$408,"Metropolitan district")+SUMIFS('23 24'!$I$7:$I$408,'23 24'!$H$7:$H$408,calculations!$B380,'23 24'!$G$7:$G$408,"London borough")+SUMIFS('23 24'!$I$7:$I$408,'23 24'!$H$7:$H$408,calculations!$B380,'23 24'!$G$7:$G$408,"Unitary authority"))/(SUMIFS('2023'!$K$7:$K$470,'2023'!$F$7:$F$470,calculations!$B380,'2023'!$E$7:$E$470,"Shire district")+SUMIFS('2023'!$K$7:$K$470,'2023'!$F$7:$F$470,calculations!$B380,'2023'!$E$7:$E$470,"Metropolitan district")+SUMIFS('2023'!$K$7:$K$470,'2023'!$F$7:$F$470,calculations!$B380,'2023'!$E$7:$E$470,"London borough")+SUMIFS('2023'!$K$7:$K$470,'2023'!$F$7:$F$470,calculations!$B380,'2023'!$E$7:$E$470,"Unitary authority"))</f>
        <v>4.7724247777350497</v>
      </c>
      <c r="AI380" s="196">
        <f>1000*(SUMIFS('0910'!$J$10:$J$433,'0910'!$H$10:$H$433,calculations!$B380,'0910'!$G$10:$G$433,"Shire district")+SUMIFS('0910'!$J$10:$J$433,'0910'!$H$10:$H$433,calculations!$B380,'0910'!$G$10:$G$433,"Metropolitan district")+SUMIFS('0910'!$J$10:$J$433,'0910'!$H$10:$H$433,calculations!$B380,'0910'!$G$10:$G$433,"London borough")+SUMIFS('0910'!$J$10:$J$433,'0910'!$H$10:$H$433,calculations!$B380,'0910'!$G$10:$G$433,"Unitary authority"))/(SUMIFS('2010'!$K$5:$K$611,'2010'!$E$5:$E$611,calculations!$B380,'2010'!$D$5:$D$611,"Shire district")+SUMIFS('2010'!$K$5:$K$611,'2010'!$E$5:$E$611,calculations!$B380,'2010'!$D$5:$D$611,"Metropolitan district")+SUMIFS('2010'!$K$5:$K$611,'2010'!$E$5:$E$611,calculations!$B380,'2010'!$D$5:$D$611,"London borough")+SUMIFS('2010'!$K$5:$K$611,'2010'!$E$5:$E$611,calculations!$B380,'2010'!$D$5:$D$611,"Unitary authority"))</f>
        <v>0.7930085774397152</v>
      </c>
      <c r="AJ380" s="196">
        <f>1000*(SUMIFS('1011'!$J$10:$J$433,'1011'!$H$10:$H$433,calculations!$B380,'1011'!$G$10:$G$433,"Shire district")+SUMIFS('1011'!$J$10:$J$433,'1011'!$H$10:$H$433,calculations!$B380,'1011'!$G$10:$G$433,"Metropolitan district")+SUMIFS('1011'!$J$10:$J$433,'1011'!$H$10:$H$433,calculations!$B380,'1011'!$G$10:$G$433,"London borough")+SUMIFS('1011'!$J$10:$J$433,'1011'!$H$10:$H$433,calculations!$B380,'1011'!$G$10:$G$433,"Unitary authority"))/(SUMIFS('2011'!$K$5:$K$611,'2011'!$E$5:$E$611,calculations!$B380,'2011'!$D$5:$D$611,"Shire district")+SUMIFS('2011'!$K$5:$K$611,'2011'!$E$5:$E$611,calculations!$B380,'2011'!$D$5:$D$611,"Metropolitan district")+SUMIFS('2011'!$K$5:$K$611,'2011'!$E$5:$E$611,calculations!$B380,'2011'!$D$5:$D$611,"London borough")+SUMIFS('2011'!$K$5:$K$611,'2011'!$E$5:$E$611,calculations!$B380,'2011'!$D$5:$D$611,"Unitary authority"))</f>
        <v>1.1263318723811779</v>
      </c>
      <c r="AK380" s="196">
        <f>1000*(SUMIFS('1112'!$J$10:$J$408,'1112'!$H$10:$H$408,calculations!$B380,'1112'!$G$10:$G$408,"Shire district")+SUMIFS('1112'!$J$10:$J$408,'1112'!$H$10:$H$408,calculations!$B380,'1112'!$G$10:$G$408,"Metropolitan district")+SUMIFS('1112'!$J$10:$J$408,'1112'!$H$10:$H$408,calculations!$B380,'1112'!$G$10:$G$408,"London borough")+SUMIFS('1112'!$J$10:$J$408,'1112'!$H$10:$H$408,calculations!$B380,'1112'!$G$10:$G$408,"Unitary authority"))/(SUMIFS('2012'!$M$10:$M$460,'2012'!$H$10:$H$460,calculations!$B380,'2012'!$G$10:$G$460,"Shire district")+SUMIFS('2012'!$M$10:$M$460,'2012'!$H$10:$H$460,calculations!$B380,'2012'!$G$10:$G$460,"Metropolitan district")+SUMIFS('2012'!$M$10:$M$460,'2012'!$H$10:$H$460,calculations!$B380,'2012'!$G$10:$G$460,"London borough")+SUMIFS('2012'!$M$10:$M$460,'2012'!$H$10:$H$460,calculations!$B380,'2012'!$G$10:$G$460,"Unitary authority"))</f>
        <v>1.1303985502190022</v>
      </c>
      <c r="AL380" s="196">
        <f>1000*(SUMIFS('1213'!$J$10:$J$408,'1213'!$H$10:$H$408,calculations!$B380,'1213'!$G$10:$G$408,"Shire district")+SUMIFS('1213'!$J$10:$J$408,'1213'!$H$10:$H$408,calculations!$B380,'1213'!$G$10:$G$408,"Metropolitan district")+SUMIFS('1213'!$J$10:$J$408,'1213'!$H$10:$H$408,calculations!$B380,'1213'!$G$10:$G$408,"London borough")+SUMIFS('1213'!$J$10:$J$408,'1213'!$H$10:$H$408,calculations!$B380,'1213'!$G$10:$G$408,"Unitary authority"))/(SUMIFS('2013'!$M$10:$M$460,'2013'!$H$10:$H$460,calculations!$B380,'2013'!$G$10:$G$460,"Shire district")+SUMIFS('2013'!$M$10:$M$460,'2013'!$H$10:$H$460,calculations!$B380,'2013'!$G$10:$G$460,"Metropolitan district")+SUMIFS('2013'!$M$10:$M$460,'2013'!$H$10:$H$460,calculations!$B380,'2013'!$G$10:$G$460,"London borough")+SUMIFS('2013'!$M$10:$M$460,'2013'!$H$10:$H$460,calculations!$B380,'2013'!$G$10:$G$460,"Unitary authority"))</f>
        <v>0.98631048578762237</v>
      </c>
      <c r="AM380" s="196">
        <f>1000*(SUMIFS('1314'!$J$10:$J$408,'1314'!$H$10:$H$408,calculations!$B380,'1314'!$G$10:$G$408,"Shire district")+SUMIFS('1314'!$J$10:$J$408,'1314'!$H$10:$H$408,calculations!$B380,'1314'!$G$10:$G$408,"Metropolitan district")+SUMIFS('1314'!$J$10:$J$408,'1314'!$H$10:$H$408,calculations!$B380,'1314'!$G$10:$G$408,"London borough")+SUMIFS('1314'!$J$10:$J$408,'1314'!$H$10:$H$408,calculations!$B380,'1314'!$G$10:$G$408,"Unitary authority"))/(SUMIFS('2014'!$M$10:$M$460,'2014'!$H$10:$H$460,calculations!$B380,'2014'!$G$10:$G$460,"Shire district")+SUMIFS('2014'!$M$10:$M$460,'2014'!$H$10:$H$460,calculations!$B380,'2014'!$G$10:$G$460,"Metropolitan district")+SUMIFS('2014'!$M$10:$M$460,'2014'!$H$10:$H$460,calculations!$B380,'2014'!$G$10:$G$460,"London borough")+SUMIFS('2014'!$M$10:$M$460,'2014'!$H$10:$H$460,calculations!$B380,'2014'!$G$10:$G$460,"Unitary authority"))</f>
        <v>1.4454419414153532</v>
      </c>
      <c r="AN380" s="196">
        <f>1000*(SUMIFS('1415'!$J$10:$J$408,'1415'!$H$10:$H$408,calculations!$B380,'1415'!$G$10:$G$408,"Shire district")+SUMIFS('1415'!$J$10:$J$408,'1415'!$H$10:$H$408,calculations!$B380,'1415'!$G$10:$G$408,"Metropolitan district")+SUMIFS('1415'!$J$10:$J$408,'1415'!$H$10:$H$408,calculations!$B380,'1415'!$G$10:$G$408,"London borough")+SUMIFS('1415'!$J$10:$J$408,'1415'!$H$10:$H$408,calculations!$B380,'1415'!$G$10:$G$408,"Unitary authority"))/(SUMIFS('2015'!$M$10:$M$460,'2015'!$H$10:$H$460,calculations!$B380,'2015'!$G$10:$G$460,"Shire district")+SUMIFS('2015'!$M$10:$M$460,'2015'!$H$10:$H$460,calculations!$B380,'2015'!$G$10:$G$460,"Metropolitan district")+SUMIFS('2015'!$M$10:$M$460,'2015'!$H$10:$H$460,calculations!$B380,'2015'!$G$10:$G$460,"London borough")+SUMIFS('2015'!$M$10:$M$460,'2015'!$H$10:$H$460,calculations!$B380,'2015'!$G$10:$G$460,"Unitary authority"))</f>
        <v>1.4462189754844443</v>
      </c>
      <c r="AO380" s="196">
        <f>1000*(SUMIFS('1516'!$J$10:$J$408,'1516'!$H$10:$H$408,calculations!$B380,'1516'!$G$10:$G$408,"Shire district")+SUMIFS('1516'!$J$10:$J$408,'1516'!$H$10:$H$408,calculations!$B380,'1516'!$G$10:$G$408,"Metropolitan district")+SUMIFS('1516'!$J$10:$J$408,'1516'!$H$10:$H$408,calculations!$B380,'1516'!$G$10:$G$408,"London borough")+SUMIFS('1516'!$J$10:$J$408,'1516'!$H$10:$H$408,calculations!$B380,'1516'!$G$10:$G$408,"Unitary authority"))/(SUMIFS('2016'!$M$10:$M$460,'2016'!$H$10:$H$460,calculations!$B380,'2016'!$G$10:$G$460,"Shire district")+SUMIFS('2016'!$M$10:$M$460,'2016'!$H$10:$H$460,calculations!$B380,'2016'!$G$10:$G$460,"Metropolitan district")+SUMIFS('2016'!$M$10:$M$460,'2016'!$H$10:$H$460,calculations!$B380,'2016'!$G$10:$G$460,"London borough")+SUMIFS('2016'!$M$10:$M$460,'2016'!$H$10:$H$460,calculations!$B380,'2016'!$G$10:$G$460,"Unitary authority"))</f>
        <v>1.3133244490797071</v>
      </c>
      <c r="AP380" s="196">
        <f>1000*(SUMIFS('1617'!$J$10:$J$408,'1617'!$H$10:$H$408,calculations!$B380,'1617'!$G$10:$G$408,"Shire district")+SUMIFS('1617'!$J$10:$J$408,'1617'!$H$10:$H$408,calculations!$B380,'1617'!$G$10:$G$408,"Metropolitan district")+SUMIFS('1617'!$J$10:$J$408,'1617'!$H$10:$H$408,calculations!$B380,'1617'!$G$10:$G$408,"London borough")+SUMIFS('1617'!$J$10:$J$408,'1617'!$H$10:$H$408,calculations!$B380,'1617'!$G$10:$G$408,"Unitary authority"))/(SUMIFS('2017'!$M$10:$M$460,'2017'!$H$10:$H$460,calculations!$B380,'2017'!$G$10:$G$460,"Shire district")+SUMIFS('2017'!$M$10:$M$460,'2017'!$H$10:$H$460,calculations!$B380,'2017'!$G$10:$G$460,"Metropolitan district")+SUMIFS('2017'!$M$10:$M$460,'2017'!$H$10:$H$460,calculations!$B380,'2017'!$G$10:$G$460,"London borough")+SUMIFS('2017'!$M$10:$M$460,'2017'!$H$10:$H$460,calculations!$B380,'2017'!$G$10:$G$460,"Unitary authority"))</f>
        <v>1.5963080358337698</v>
      </c>
      <c r="AQ380" s="196">
        <f>1000*(SUMIFS('1718'!$J$10:$J$408,'1718'!$H$10:$H$408,calculations!$B380,'1718'!$G$10:$G$408,"Shire district")+SUMIFS('1718'!$J$10:$J$408,'1718'!$H$10:$H$408,calculations!$B380,'1718'!$G$10:$G$408,"Metropolitan district")+SUMIFS('1718'!$J$10:$J$408,'1718'!$H$10:$H$408,calculations!$B380,'1718'!$G$10:$G$408,"London borough")+SUMIFS('1718'!$J$10:$J$408,'1718'!$H$10:$H$408,calculations!$B380,'1718'!$G$10:$G$408,"Unitary authority"))/(SUMIFS('2018'!$N$10:$N$460,'2018'!$H$10:$H$460,calculations!$B380,'2018'!$G$10:$G$460,"Shire district")+SUMIFS('2018'!$N$10:$N$460,'2018'!$H$10:$H$460,calculations!$B380,'2018'!$G$10:$G$460,"Metropolitan district")+SUMIFS('2018'!$N$10:$N$460,'2018'!$H$10:$H$460,calculations!$B380,'2018'!$G$10:$G$460,"London borough")+SUMIFS('2018'!$N$10:$N$460,'2018'!$H$10:$H$460,calculations!$B380,'2018'!$G$10:$G$460,"Unitary authority"))</f>
        <v>1.6166054688534013</v>
      </c>
      <c r="AR380" s="196">
        <f>1000*(SUMIFS('1819'!$J$10:$J$408,'1819'!$H$10:$H$408,calculations!$B380,'1819'!$G$10:$G$408,"Shire district")+SUMIFS('1819'!$J$10:$J$408,'1819'!$H$10:$H$408,calculations!$B380,'1819'!$G$10:$G$408,"Metropolitan district")+SUMIFS('1819'!$J$10:$J$408,'1819'!$H$10:$H$408,calculations!$B380,'1819'!$G$10:$G$408,"London borough")+SUMIFS('1819'!$J$10:$J$408,'1819'!$H$10:$H$408,calculations!$B380,'1819'!$G$10:$G$408,"Unitary authority"))/(SUMIFS('2018'!$N$10:$N$460,'2018'!$H$10:$H$460,calculations!$B380,'2018'!$G$10:$G$460,"Shire district")+SUMIFS('2018'!$N$10:$N$460,'2018'!$H$10:$H$460,calculations!$B380,'2018'!$G$10:$G$460,"Metropolitan district")+SUMIFS('2018'!$N$10:$N$460,'2018'!$H$10:$H$460,calculations!$B380,'2018'!$G$10:$G$460,"London borough")+SUMIFS('2018'!$N$10:$N$460,'2018'!$H$10:$H$460,calculations!$B380,'2018'!$G$10:$G$460,"Unitary authority"))</f>
        <v>1.8624051307843279</v>
      </c>
      <c r="AS380" s="196">
        <f>1000*(SUMIFS('1920'!$J$10:$J$408,'1920'!$H$10:$H$408,calculations!$B380,'1920'!$G$10:$G$408,"Shire district")+SUMIFS('1920'!$J$10:$J$408,'1920'!$H$10:$H$408,calculations!$B380,'1920'!$G$10:$G$408,"Metropolitan district")+SUMIFS('1920'!$J$10:$J$408,'1920'!$H$10:$H$408,calculations!$B380,'1920'!$G$10:$G$408,"London borough")+SUMIFS('1920'!$J$10:$J$408,'1920'!$H$10:$H$408,calculations!$B380,'1920'!$G$10:$G$408,"Unitary authority"))/(SUMIFS('2019'!$M$10:$M$470,'2019'!$H$10:$H$470,calculations!$B380,'2019'!$G$10:$G$470,"Shire district")+SUMIFS('2019'!$M$10:$M$470,'2019'!$H$10:$H$470,calculations!$B380,'2019'!$G$10:$G$470,"Metropolitan district")+SUMIFS('2019'!$M$10:$M$470,'2019'!$H$10:$H$470,calculations!$B380,'2019'!$G$10:$G$470,"London borough")+SUMIFS('2019'!$M$10:$M$470,'2019'!$H$10:$H$470,calculations!$B380,'2019'!$G$10:$G$470,"Unitary authority"))</f>
        <v>1.666077762433704</v>
      </c>
      <c r="AT380" s="196">
        <f>1000*(SUMIFS('20 21'!$J$10:$J$408,'20 21'!$H$10:$H$408,calculations!$B380,'20 21'!$G$10:$G$408,"Shire district")+SUMIFS('20 21'!$J$10:$J$408,'20 21'!$H$10:$H$408,calculations!$B380,'20 21'!$G$10:$G$408,"Metropolitan district")+SUMIFS('20 21'!$J$10:$J$408,'20 21'!$H$10:$H$408,calculations!$B380,'20 21'!$G$10:$G$408,"London borough")+SUMIFS('20 21'!$J$10:$J$408,'20 21'!$H$10:$H$408,calculations!$B380,'20 21'!$G$10:$G$408,"Unitary authority"))/(SUMIFS('2020'!$M$10:$M$470,'2020'!$H$10:$H$470,calculations!$B380,'2020'!$G$10:$G$470,"Shire district")+SUMIFS('2020'!$M$10:$M$470,'2020'!$H$10:$H$470,calculations!$B380,'2020'!$G$10:$G$470,"Metropolitan district")+SUMIFS('2020'!$M$10:$M$470,'2020'!$H$10:$H$470,calculations!$B380,'2020'!$G$10:$G$470,"London borough")+SUMIFS('2020'!$M$10:$M$470,'2020'!$H$10:$H$470,calculations!$B380,'2020'!$G$10:$G$470,"Unitary authority"))</f>
        <v>1.552278408111166</v>
      </c>
      <c r="AU380" s="196">
        <f>1000*(SUMIFS('21 22'!$J$10:$J$408,'21 22'!$H$10:$H$408,calculations!$B380,'21 22'!$G$10:$G$408,"Shire district")+SUMIFS('21 22'!$J$10:$J$408,'21 22'!$H$10:$H$408,calculations!$B380,'21 22'!$G$10:$G$408,"Metropolitan district")+SUMIFS('21 22'!$J$10:$J$408,'21 22'!$H$10:$H$408,calculations!$B380,'21 22'!$G$10:$G$408,"London borough")+SUMIFS('21 22'!$J$10:$J$408,'21 22'!$H$10:$H$408,calculations!$B380,'21 22'!$G$10:$G$408,"Unitary authority"))/(SUMIFS('2021'!$M$10:$M$470,'2021'!$H$10:$H$470,calculations!$B380,'2021'!$G$10:$G$470,"Shire district")+SUMIFS('2021'!$M$10:$M$470,'2021'!$H$10:$H$470,calculations!$B380,'2021'!$G$10:$G$470,"Metropolitan district")+SUMIFS('2021'!$M$10:$M$470,'2021'!$H$10:$H$470,calculations!$B380,'2021'!$G$10:$G$470,"London borough")+SUMIFS('2021'!$M$10:$M$470,'2021'!$H$10:$H$470,calculations!$B380,'2021'!$G$10:$G$470,"Unitary authority"))</f>
        <v>2.1438045563064119</v>
      </c>
      <c r="AV380" s="196">
        <f>1000*(SUMIFS('22 23'!$J$10:$J$408,'22 23'!$H$10:$H$408,calculations!$B380,'22 23'!$G$10:$G$408,"Shire district")+SUMIFS('22 23'!$J$10:$J$408,'22 23'!$H$10:$H$408,calculations!$B380,'22 23'!$G$10:$G$408,"Metropolitan district")+SUMIFS('22 23'!$J$10:$J$408,'22 23'!$H$10:$H$408,calculations!$B380,'22 23'!$G$10:$G$408,"London borough")+SUMIFS('22 23'!$J$10:$J$408,'22 23'!$H$10:$H$408,calculations!$B380,'22 23'!$G$10:$G$408,"Unitary authority"))/(SUMIFS('2022'!$M$10:$M$470,'2022'!$H$10:$H$470,calculations!$B380,'2022'!$G$10:$G$470,"Shire district")+SUMIFS('2022'!$M$10:$M$470,'2022'!$H$10:$H$470,calculations!$B380,'2022'!$G$10:$G$470,"Metropolitan district")+SUMIFS('2022'!$M$10:$M$470,'2022'!$H$10:$H$470,calculations!$B380,'2022'!$G$10:$G$470,"London borough")+SUMIFS('2022'!$M$10:$M$470,'2022'!$H$10:$H$470,calculations!$B380,'2022'!$G$10:$G$470,"Unitary authority"))</f>
        <v>2.0375456060716335</v>
      </c>
      <c r="AW380" s="196">
        <f>1000*(SUMIFS('23 24'!$J$7:$J$408,'23 24'!$H$7:$H$408,calculations!$B380,'23 24'!$G$7:$G$408,"Shire district")+SUMIFS('23 24'!$J$7:$J$408,'23 24'!$H$7:$H$408,calculations!$B380,'23 24'!$G$7:$G$408,"Metropolitan district")+SUMIFS('23 24'!$J$7:$J$408,'23 24'!$H$7:$H$408,calculations!$B380,'23 24'!$G$7:$G$408,"London borough")+SUMIFS('23 24'!$J$7:$J$408,'23 24'!$H$7:$H$408,calculations!$B380,'23 24'!$G$7:$G$408,"Unitary authority"))/(SUMIFS('2023'!$K$7:$K$470,'2023'!$F$7:$F$470,calculations!$B380,'2023'!$E$7:$E$470,"Shire district")+SUMIFS('2023'!$K$7:$K$470,'2023'!$F$7:$F$470,calculations!$B380,'2023'!$E$7:$E$470,"Metropolitan district")+SUMIFS('2023'!$K$7:$K$470,'2023'!$F$7:$F$470,calculations!$B380,'2023'!$E$7:$E$470,"London borough")+SUMIFS('2023'!$K$7:$K$470,'2023'!$F$7:$F$470,calculations!$B380,'2023'!$E$7:$E$470,"Unitary authority"))</f>
        <v>1.5670417181845193</v>
      </c>
      <c r="AY380" s="196">
        <f>1000*(SUMIFS('0910'!$K$10:$K$433,'0910'!$H$10:$H$433,calculations!$B380,'0910'!$G$10:$G$433,"Shire district")+SUMIFS('0910'!$K$10:$K$433,'0910'!$H$10:$H$433,calculations!$B380,'0910'!$G$10:$G$433,"Metropolitan district")+SUMIFS('0910'!$K$10:$K$433,'0910'!$H$10:$H$433,calculations!$B380,'0910'!$G$10:$G$433,"London borough")+SUMIFS('0910'!$K$10:$K$433,'0910'!$H$10:$H$433,calculations!$B380,'0910'!$G$10:$G$433,"Unitary authority"))/(SUMIFS('2010'!$K$5:$K$611,'2010'!$E$5:$E$611,calculations!$B380,'2010'!$D$5:$D$611,"Shire district")+SUMIFS('2010'!$K$5:$K$611,'2010'!$E$5:$E$611,calculations!$B380,'2010'!$D$5:$D$611,"Metropolitan district")+SUMIFS('2010'!$K$5:$K$611,'2010'!$E$5:$E$611,calculations!$B380,'2010'!$D$5:$D$611,"London borough")+SUMIFS('2010'!$K$5:$K$611,'2010'!$E$5:$E$611,calculations!$B380,'2010'!$D$5:$D$611,"Unitary authority"))</f>
        <v>1.2137886389383396E-2</v>
      </c>
      <c r="AZ380" s="196">
        <f>1000*(SUMIFS('1011'!$K$10:$K$433,'1011'!$H$10:$H$433,calculations!$B380,'1011'!$G$10:$G$433,"Shire district")+SUMIFS('1011'!$K$10:$K$433,'1011'!$H$10:$H$433,calculations!$B380,'1011'!$G$10:$G$433,"Metropolitan district")+SUMIFS('1011'!$K$10:$K$433,'1011'!$H$10:$H$433,calculations!$B380,'1011'!$G$10:$G$433,"London borough")+SUMIFS('1011'!$K$10:$K$433,'1011'!$H$10:$H$433,calculations!$B380,'1011'!$G$10:$G$433,"Unitary authority"))/(SUMIFS('2011'!$K$5:$K$611,'2011'!$E$5:$E$611,calculations!$B380,'2011'!$D$5:$D$611,"Shire district")+SUMIFS('2011'!$K$5:$K$611,'2011'!$E$5:$E$611,calculations!$B380,'2011'!$D$5:$D$611,"Metropolitan district")+SUMIFS('2011'!$K$5:$K$611,'2011'!$E$5:$E$611,calculations!$B380,'2011'!$D$5:$D$611,"London borough")+SUMIFS('2011'!$K$5:$K$611,'2011'!$E$5:$E$611,calculations!$B380,'2011'!$D$5:$D$611,"Unitary authority"))</f>
        <v>6.826253772007139E-2</v>
      </c>
      <c r="BA380" s="196">
        <f>1000*(SUMIFS('1112'!$K$10:$K$408,'1112'!$H$10:$H$408,calculations!$B380,'1112'!$G$10:$G$408,"Shire district")+SUMIFS('1112'!$K$10:$K$408,'1112'!$H$10:$H$408,calculations!$B380,'1112'!$G$10:$G$408,"Metropolitan district")+SUMIFS('1112'!$K$10:$K$408,'1112'!$H$10:$H$408,calculations!$B380,'1112'!$G$10:$G$408,"London borough")+SUMIFS('1112'!$K$10:$K$408,'1112'!$H$10:$H$408,calculations!$B380,'1112'!$G$10:$G$408,"Unitary authority"))/(SUMIFS('2012'!$M$10:$M$460,'2012'!$H$10:$H$460,calculations!$B380,'2012'!$G$10:$G$460,"Shire district")+SUMIFS('2012'!$M$10:$M$460,'2012'!$H$10:$H$460,calculations!$B380,'2012'!$G$10:$G$460,"Metropolitan district")+SUMIFS('2012'!$M$10:$M$460,'2012'!$H$10:$H$460,calculations!$B380,'2012'!$G$10:$G$460,"London borough")+SUMIFS('2012'!$M$10:$M$460,'2012'!$H$10:$H$460,calculations!$B380,'2012'!$G$10:$G$460,"Unitary authority"))</f>
        <v>1.395553765702472E-2</v>
      </c>
      <c r="BB380" s="196">
        <f>1000*(SUMIFS('1213'!$K$10:$K$408,'1213'!$H$10:$H$408,calculations!$B380,'1213'!$G$10:$G$408,"Shire district")+SUMIFS('1213'!$K$10:$K$408,'1213'!$H$10:$H$408,calculations!$B380,'1213'!$G$10:$G$408,"Metropolitan district")+SUMIFS('1213'!$K$10:$K$408,'1213'!$H$10:$H$408,calculations!$B380,'1213'!$G$10:$G$408,"London borough")+SUMIFS('1213'!$K$10:$K$408,'1213'!$H$10:$H$408,calculations!$B380,'1213'!$G$10:$G$408,"Unitary authority"))/(SUMIFS('2013'!$M$10:$M$460,'2013'!$H$10:$H$460,calculations!$B380,'2013'!$G$10:$G$460,"Shire district")+SUMIFS('2013'!$M$10:$M$460,'2013'!$H$10:$H$460,calculations!$B380,'2013'!$G$10:$G$460,"Metropolitan district")+SUMIFS('2013'!$M$10:$M$460,'2013'!$H$10:$H$460,calculations!$B380,'2013'!$G$10:$G$460,"London borough")+SUMIFS('2013'!$M$10:$M$460,'2013'!$H$10:$H$460,calculations!$B380,'2013'!$G$10:$G$460,"Unitary authority"))</f>
        <v>3.9610862883037046E-3</v>
      </c>
      <c r="BC380" s="196">
        <f>1000*(SUMIFS('1314'!$K$10:$K$408,'1314'!$H$10:$H$408,calculations!$B380,'1314'!$G$10:$G$408,"Shire district")+SUMIFS('1314'!$K$10:$K$408,'1314'!$H$10:$H$408,calculations!$B380,'1314'!$G$10:$G$408,"Metropolitan district")+SUMIFS('1314'!$K$10:$K$408,'1314'!$H$10:$H$408,calculations!$B380,'1314'!$G$10:$G$408,"London borough")+SUMIFS('1314'!$K$10:$K$408,'1314'!$H$10:$H$408,calculations!$B380,'1314'!$G$10:$G$408,"Unitary authority"))/(SUMIFS('2014'!$M$10:$M$460,'2014'!$H$10:$H$460,calculations!$B380,'2014'!$G$10:$G$460,"Shire district")+SUMIFS('2014'!$M$10:$M$460,'2014'!$H$10:$H$460,calculations!$B380,'2014'!$G$10:$G$460,"Metropolitan district")+SUMIFS('2014'!$M$10:$M$460,'2014'!$H$10:$H$460,calculations!$B380,'2014'!$G$10:$G$460,"London borough")+SUMIFS('2014'!$M$10:$M$460,'2014'!$H$10:$H$460,calculations!$B380,'2014'!$G$10:$G$460,"Unitary authority"))</f>
        <v>3.9331753507900764E-3</v>
      </c>
      <c r="BD380" s="196">
        <f>1000*(SUMIFS('1415'!$K$10:$K$408,'1415'!$H$10:$H$408,calculations!$B380,'1415'!$G$10:$G$408,"Shire district")+SUMIFS('1415'!$K$10:$K$408,'1415'!$H$10:$H$408,calculations!$B380,'1415'!$G$10:$G$408,"Metropolitan district")+SUMIFS('1415'!$K$10:$K$408,'1415'!$H$10:$H$408,calculations!$B380,'1415'!$G$10:$G$408,"London borough")+SUMIFS('1415'!$K$10:$K$408,'1415'!$H$10:$H$408,calculations!$B380,'1415'!$G$10:$G$408,"Unitary authority"))/(SUMIFS('2015'!$M$10:$M$460,'2015'!$H$10:$H$460,calculations!$B380,'2015'!$G$10:$G$460,"Shire district")+SUMIFS('2015'!$M$10:$M$460,'2015'!$H$10:$H$460,calculations!$B380,'2015'!$G$10:$G$460,"Metropolitan district")+SUMIFS('2015'!$M$10:$M$460,'2015'!$H$10:$H$460,calculations!$B380,'2015'!$G$10:$G$460,"London borough")+SUMIFS('2015'!$M$10:$M$460,'2015'!$H$10:$H$460,calculations!$B380,'2015'!$G$10:$G$460,"Unitary authority"))</f>
        <v>2.5338068303635816E-2</v>
      </c>
      <c r="BE380" s="196">
        <f>1000*(SUMIFS('1516'!$K$10:$K$408,'1516'!$H$10:$H$408,calculations!$B380,'1516'!$G$10:$G$408,"Shire district")+SUMIFS('1516'!$K$10:$K$408,'1516'!$H$10:$H$408,calculations!$B380,'1516'!$G$10:$G$408,"Metropolitan district")+SUMIFS('1516'!$K$10:$K$408,'1516'!$H$10:$H$408,calculations!$B380,'1516'!$G$10:$G$408,"London borough")+SUMIFS('1516'!$K$10:$K$408,'1516'!$H$10:$H$408,calculations!$B380,'1516'!$G$10:$G$408,"Unitary authority"))/(SUMIFS('2016'!$M$10:$M$460,'2016'!$H$10:$H$460,calculations!$B380,'2016'!$G$10:$G$460,"Shire district")+SUMIFS('2016'!$M$10:$M$460,'2016'!$H$10:$H$460,calculations!$B380,'2016'!$G$10:$G$460,"Metropolitan district")+SUMIFS('2016'!$M$10:$M$460,'2016'!$H$10:$H$460,calculations!$B380,'2016'!$G$10:$G$460,"London borough")+SUMIFS('2016'!$M$10:$M$460,'2016'!$H$10:$H$460,calculations!$B380,'2016'!$G$10:$G$460,"Unitary authority"))</f>
        <v>1.3519516387585221E-2</v>
      </c>
      <c r="BF380" s="196">
        <f>1000*(SUMIFS('1617'!$K$10:$K$408,'1617'!$H$10:$H$408,calculations!$B380,'1617'!$G$10:$G$408,"Shire district")+SUMIFS('1617'!$K$10:$K$408,'1617'!$H$10:$H$408,calculations!$B380,'1617'!$G$10:$G$408,"Metropolitan district")+SUMIFS('1617'!$K$10:$K$408,'1617'!$H$10:$H$408,calculations!$B380,'1617'!$G$10:$G$408,"London borough")+SUMIFS('1617'!$K$10:$K$408,'1617'!$H$10:$H$408,calculations!$B380,'1617'!$G$10:$G$408,"Unitary authority"))/(SUMIFS('2017'!$M$10:$M$460,'2017'!$H$10:$H$460,calculations!$B380,'2017'!$G$10:$G$460,"Shire district")+SUMIFS('2017'!$M$10:$M$460,'2017'!$H$10:$H$460,calculations!$B380,'2017'!$G$10:$G$460,"Metropolitan district")+SUMIFS('2017'!$M$10:$M$460,'2017'!$H$10:$H$460,calculations!$B380,'2017'!$G$10:$G$460,"London borough")+SUMIFS('2017'!$M$10:$M$460,'2017'!$H$10:$H$460,calculations!$B380,'2017'!$G$10:$G$460,"Unitary authority"))</f>
        <v>5.1617146068876393E-2</v>
      </c>
      <c r="BG380" s="196">
        <f>1000*(SUMIFS('1718'!$K$10:$K$408,'1718'!$H$10:$H$408,calculations!$B380,'1718'!$G$10:$G$408,"Shire district")+SUMIFS('1718'!$K$10:$K$408,'1718'!$H$10:$H$408,calculations!$B380,'1718'!$G$10:$G$408,"Metropolitan district")+SUMIFS('1718'!$K$10:$K$408,'1718'!$H$10:$H$408,calculations!$B380,'1718'!$G$10:$G$408,"London borough")+SUMIFS('1718'!$K$10:$K$408,'1718'!$H$10:$H$408,calculations!$B380,'1718'!$G$10:$G$408,"Unitary authority"))/(SUMIFS('2018'!$N$10:$N$460,'2018'!$H$10:$H$460,calculations!$B380,'2018'!$G$10:$G$460,"Shire district")+SUMIFS('2018'!$N$10:$N$460,'2018'!$H$10:$H$460,calculations!$B380,'2018'!$G$10:$G$460,"Metropolitan district")+SUMIFS('2018'!$N$10:$N$460,'2018'!$H$10:$H$460,calculations!$B380,'2018'!$G$10:$G$460,"London borough")+SUMIFS('2018'!$N$10:$N$460,'2018'!$H$10:$H$460,calculations!$B380,'2018'!$G$10:$G$460,"Unitary authority"))</f>
        <v>2.0798432932616857E-2</v>
      </c>
      <c r="BH380" s="196">
        <f>1000*(SUMIFS('1819'!$K$10:$K$408,'1819'!$H$10:$H$408,calculations!$B380,'1819'!$G$10:$G$408,"Shire district")+SUMIFS('1819'!$K$10:$K$408,'1819'!$H$10:$H$408,calculations!$B380,'1819'!$G$10:$G$408,"Metropolitan district")+SUMIFS('1819'!$K$10:$K$408,'1819'!$H$10:$H$408,calculations!$B380,'1819'!$G$10:$G$408,"London borough")+SUMIFS('1819'!$K$10:$K$408,'1819'!$H$10:$H$408,calculations!$B380,'1819'!$G$10:$G$408,"Unitary authority"))/(SUMIFS('2018'!$N$10:$N$460,'2018'!$H$10:$H$460,calculations!$B380,'2018'!$G$10:$G$460,"Shire district")+SUMIFS('2018'!$N$10:$N$460,'2018'!$H$10:$H$460,calculations!$B380,'2018'!$G$10:$G$460,"Metropolitan district")+SUMIFS('2018'!$N$10:$N$460,'2018'!$H$10:$H$460,calculations!$B380,'2018'!$G$10:$G$460,"London borough")+SUMIFS('2018'!$N$10:$N$460,'2018'!$H$10:$H$460,calculations!$B380,'2018'!$G$10:$G$460,"Unitary authority"))</f>
        <v>9.6429098142132713E-2</v>
      </c>
      <c r="BI380" s="196">
        <f>1000*(SUMIFS('1920'!$K$10:$K$408,'1920'!$H$10:$H$408,calculations!$B380,'1920'!$G$10:$G$408,"Shire district")+SUMIFS('1920'!$K$10:$K$408,'1920'!$H$10:$H$408,calculations!$B380,'1920'!$G$10:$G$408,"Metropolitan district")+SUMIFS('1920'!$K$10:$K$408,'1920'!$H$10:$H$408,calculations!$B380,'1920'!$G$10:$G$408,"London borough")+SUMIFS('1920'!$K$10:$K$408,'1920'!$H$10:$H$408,calculations!$B380,'1920'!$G$10:$G$408,"Unitary authority"))/(SUMIFS('2019'!$M$10:$M$470,'2019'!$H$10:$H$470,calculations!$B380,'2019'!$G$10:$G$470,"Shire district")+SUMIFS('2019'!$M$10:$M$470,'2019'!$H$10:$H$470,calculations!$B380,'2019'!$G$10:$G$470,"Metropolitan district")+SUMIFS('2019'!$M$10:$M$470,'2019'!$H$10:$H$470,calculations!$B380,'2019'!$G$10:$G$470,"London borough")+SUMIFS('2019'!$M$10:$M$470,'2019'!$H$10:$H$470,calculations!$B380,'2019'!$G$10:$G$470,"Unitary authority"))</f>
        <v>5.8579776548858258E-2</v>
      </c>
      <c r="BJ380" s="196">
        <f>1000*(SUMIFS('20 21'!$K$10:$K$408,'20 21'!$H$10:$H$408,calculations!$B380,'20 21'!$G$10:$G$408,"Shire district")+SUMIFS('20 21'!$K$10:$K$408,'20 21'!$H$10:$H$408,calculations!$B380,'20 21'!$G$10:$G$408,"Metropolitan district")+SUMIFS('20 21'!$K$10:$K$408,'20 21'!$H$10:$H$408,calculations!$B380,'20 21'!$G$10:$G$408,"London borough")+SUMIFS('20 21'!$K$10:$K$408,'20 21'!$H$10:$H$408,calculations!$B380,'20 21'!$G$10:$G$408,"Unitary authority"))/(SUMIFS('2020'!$M$10:$M$470,'2020'!$H$10:$H$470,calculations!$B380,'2020'!$G$10:$G$470,"Shire district")+SUMIFS('2020'!$M$10:$M$470,'2020'!$H$10:$H$470,calculations!$B380,'2020'!$G$10:$G$470,"Metropolitan district")+SUMIFS('2020'!$M$10:$M$470,'2020'!$H$10:$H$470,calculations!$B380,'2020'!$G$10:$G$470,"London borough")+SUMIFS('2020'!$M$10:$M$470,'2020'!$H$10:$H$470,calculations!$B380,'2020'!$G$10:$G$470,"Unitary authority"))</f>
        <v>2.4836454529778656E-2</v>
      </c>
      <c r="BK380" s="196">
        <f>1000*(SUMIFS('21 22'!$K$10:$K$408,'21 22'!$H$10:$H$408,calculations!$B380,'21 22'!$G$10:$G$408,"Shire district")+SUMIFS('21 22'!$K$10:$K$408,'21 22'!$H$10:$H$408,calculations!$B380,'21 22'!$G$10:$G$408,"Metropolitan district")+SUMIFS('21 22'!$K$10:$K$408,'21 22'!$H$10:$H$408,calculations!$B380,'21 22'!$G$10:$G$408,"London borough")+SUMIFS('21 22'!$K$10:$K$408,'21 22'!$H$10:$H$408,calculations!$B380,'21 22'!$G$10:$G$408,"Unitary authority"))/(SUMIFS('2021'!$M$10:$M$470,'2021'!$H$10:$H$470,calculations!$B380,'2021'!$G$10:$G$470,"Shire district")+SUMIFS('2021'!$M$10:$M$470,'2021'!$H$10:$H$470,calculations!$B380,'2021'!$G$10:$G$470,"Metropolitan district")+SUMIFS('2021'!$M$10:$M$470,'2021'!$H$10:$H$470,calculations!$B380,'2021'!$G$10:$G$470,"London borough")+SUMIFS('2021'!$M$10:$M$470,'2021'!$H$10:$H$470,calculations!$B380,'2021'!$G$10:$G$470,"Unitary authority"))</f>
        <v>2.1384584102807101E-2</v>
      </c>
      <c r="BL380" s="196">
        <f>1000*(SUMIFS('22 23'!$K$10:$K$408,'22 23'!$H$10:$H$408,calculations!$B380,'22 23'!$G$10:$G$408,"Shire district")+SUMIFS('22 23'!$K$10:$K$408,'22 23'!$H$10:$H$408,calculations!$B380,'22 23'!$G$10:$G$408,"Metropolitan district")+SUMIFS('22 23'!$K$10:$K$408,'22 23'!$H$10:$H$408,calculations!$B380,'22 23'!$G$10:$G$408,"London borough")+SUMIFS('22 23'!$K$10:$K$408,'22 23'!$H$10:$H$408,calculations!$B380,'22 23'!$G$10:$G$408,"Unitary authority"))/(SUMIFS('2022'!$M$10:$M$470,'2022'!$H$10:$H$470,calculations!$B380,'2022'!$G$10:$G$470,"Shire district")+SUMIFS('2022'!$M$10:$M$470,'2022'!$H$10:$H$470,calculations!$B380,'2022'!$G$10:$G$470,"Metropolitan district")+SUMIFS('2022'!$M$10:$M$470,'2022'!$H$10:$H$470,calculations!$B380,'2022'!$G$10:$G$470,"London borough")+SUMIFS('2022'!$M$10:$M$470,'2022'!$H$10:$H$470,calculations!$B380,'2022'!$G$10:$G$470,"Unitary authority"))</f>
        <v>1.2610803927941146E-2</v>
      </c>
      <c r="BM380" s="196">
        <f>1000*(SUMIFS('23 24'!$K$7:$K$408,'23 24'!$H$7:$H$408,calculations!$B380,'23 24'!$G$7:$G$408,"Shire district")+SUMIFS('23 24'!$K$7:$K$408,'23 24'!$H$7:$H$408,calculations!$B380,'23 24'!$G$7:$G$408,"Metropolitan district")+SUMIFS('23 24'!$K$7:$K$408,'23 24'!$H$7:$H$408,calculations!$B380,'23 24'!$G$7:$G$408,"London borough")+SUMIFS('23 24'!$K$7:$K$408,'23 24'!$H$7:$H$408,calculations!$B380,'23 24'!$G$7:$G$408,"Unitary authority"))/(SUMIFS('2023'!$K$7:$K$470,'2023'!$F$7:$F$470,calculations!$B380,'2023'!$E$7:$E$470,"Shire district")+SUMIFS('2023'!$K$7:$K$470,'2023'!$F$7:$F$470,calculations!$B380,'2023'!$E$7:$E$470,"Metropolitan district")+SUMIFS('2023'!$K$7:$K$470,'2023'!$F$7:$F$470,calculations!$B380,'2023'!$E$7:$E$470,"London borough")+SUMIFS('2023'!$K$7:$K$470,'2023'!$F$7:$F$470,calculations!$B380,'2023'!$E$7:$E$470,"Unitary authority"))</f>
        <v>1.0849942658053053E-2</v>
      </c>
      <c r="BO380" s="196">
        <f>1000*(SUMIFS('0910'!$L$10:$L$433,'0910'!$H$10:$H$433,calculations!$B380,'0910'!$G$10:$G$433,"Shire district")+SUMIFS('0910'!$L$10:$L$433,'0910'!$H$10:$H$433,calculations!$B380,'0910'!$G$10:$G$433,"Metropolitan district")+SUMIFS('0910'!$L$10:$L$433,'0910'!$H$10:$H$433,calculations!$B380,'0910'!$G$10:$G$433,"London borough")+SUMIFS('0910'!$L$10:$L$433,'0910'!$H$10:$H$433,calculations!$B380,'0910'!$G$10:$G$433,"Unitary authority"))/(SUMIFS('2010'!$K$5:$K$611,'2010'!$E$5:$E$611,calculations!$B380,'2010'!$D$5:$D$611,"Shire district")+SUMIFS('2010'!$K$5:$K$611,'2010'!$E$5:$E$611,calculations!$B380,'2010'!$D$5:$D$611,"Metropolitan district")+SUMIFS('2010'!$K$5:$K$611,'2010'!$E$5:$E$611,calculations!$B380,'2010'!$D$5:$D$611,"London borough")+SUMIFS('2010'!$K$5:$K$611,'2010'!$E$5:$E$611,calculations!$B380,'2010'!$D$5:$D$611,"Unitary authority"))</f>
        <v>4.1329503155850462</v>
      </c>
      <c r="BP380" s="196">
        <f>1000*(SUMIFS('1011'!$L$10:$L$433,'1011'!$H$10:$H$433,calculations!$B380,'1011'!$G$10:$G$433,"Shire district")+SUMIFS('1011'!$L$10:$L$433,'1011'!$H$10:$H$433,calculations!$B380,'1011'!$G$10:$G$433,"Metropolitan district")+SUMIFS('1011'!$L$10:$L$433,'1011'!$H$10:$H$433,calculations!$B380,'1011'!$G$10:$G$433,"London borough")+SUMIFS('1011'!$L$10:$L$433,'1011'!$H$10:$H$433,calculations!$B380,'1011'!$G$10:$G$433,"Unitary authority"))/(SUMIFS('2011'!$K$5:$K$611,'2011'!$E$5:$E$611,calculations!$B380,'2011'!$D$5:$D$611,"Shire district")+SUMIFS('2011'!$K$5:$K$611,'2011'!$E$5:$E$611,calculations!$B380,'2011'!$D$5:$D$611,"Metropolitan district")+SUMIFS('2011'!$K$5:$K$611,'2011'!$E$5:$E$611,calculations!$B380,'2011'!$D$5:$D$611,"London borough")+SUMIFS('2011'!$K$5:$K$611,'2011'!$E$5:$E$611,calculations!$B380,'2011'!$D$5:$D$611,"Unitary authority"))</f>
        <v>5.446948965722167</v>
      </c>
      <c r="BQ380" s="196">
        <f>1000*(SUMIFS('1112'!$L$10:$L$408,'1112'!$H$10:$H$408,calculations!$B380,'1112'!$G$10:$G$408,"Shire district")+SUMIFS('1112'!$L$10:$L$408,'1112'!$H$10:$H$408,calculations!$B380,'1112'!$G$10:$G$408,"Metropolitan district")+SUMIFS('1112'!$L$10:$L$408,'1112'!$H$10:$H$408,calculations!$B380,'1112'!$G$10:$G$408,"London borough")+SUMIFS('1112'!$L$10:$L$408,'1112'!$H$10:$H$408,calculations!$B380,'1112'!$G$10:$G$408,"Unitary authority"))/(SUMIFS('2012'!$M$10:$M$460,'2012'!$H$10:$H$460,calculations!$B380,'2012'!$G$10:$G$460,"Shire district")+SUMIFS('2012'!$M$10:$M$460,'2012'!$H$10:$H$460,calculations!$B380,'2012'!$G$10:$G$460,"Metropolitan district")+SUMIFS('2012'!$M$10:$M$460,'2012'!$H$10:$H$460,calculations!$B380,'2012'!$G$10:$G$460,"London borough")+SUMIFS('2012'!$M$10:$M$460,'2012'!$H$10:$H$460,calculations!$B380,'2012'!$G$10:$G$460,"Unitary authority"))</f>
        <v>5.7018339570129566</v>
      </c>
      <c r="BR380" s="196">
        <f>1000*(SUMIFS('1213'!$L$10:$L$408,'1213'!$H$10:$H$408,calculations!$B380,'1213'!$G$10:$G$408,"Shire district")+SUMIFS('1213'!$L$10:$L$408,'1213'!$H$10:$H$408,calculations!$B380,'1213'!$G$10:$G$408,"Metropolitan district")+SUMIFS('1213'!$L$10:$L$408,'1213'!$H$10:$H$408,calculations!$B380,'1213'!$G$10:$G$408,"London borough")+SUMIFS('1213'!$L$10:$L$408,'1213'!$H$10:$H$408,calculations!$B380,'1213'!$G$10:$G$408,"Unitary authority"))/(SUMIFS('2013'!$M$10:$M$460,'2013'!$H$10:$H$460,calculations!$B380,'2013'!$G$10:$G$460,"Shire district")+SUMIFS('2013'!$M$10:$M$460,'2013'!$H$10:$H$460,calculations!$B380,'2013'!$G$10:$G$460,"Metropolitan district")+SUMIFS('2013'!$M$10:$M$460,'2013'!$H$10:$H$460,calculations!$B380,'2013'!$G$10:$G$460,"London borough")+SUMIFS('2013'!$M$10:$M$460,'2013'!$H$10:$H$460,calculations!$B380,'2013'!$G$10:$G$460,"Unitary authority"))</f>
        <v>5.4722407072915678</v>
      </c>
      <c r="BS380" s="196">
        <f>1000*(SUMIFS('1314'!$L$10:$L$408,'1314'!$H$10:$H$408,calculations!$B380,'1314'!$G$10:$G$408,"Shire district")+SUMIFS('1314'!$L$10:$L$408,'1314'!$H$10:$H$408,calculations!$B380,'1314'!$G$10:$G$408,"Metropolitan district")+SUMIFS('1314'!$L$10:$L$408,'1314'!$H$10:$H$408,calculations!$B380,'1314'!$G$10:$G$408,"London borough")+SUMIFS('1314'!$L$10:$L$408,'1314'!$H$10:$H$408,calculations!$B380,'1314'!$G$10:$G$408,"Unitary authority"))/(SUMIFS('2014'!$M$10:$M$460,'2014'!$H$10:$H$460,calculations!$B380,'2014'!$G$10:$G$460,"Shire district")+SUMIFS('2014'!$M$10:$M$460,'2014'!$H$10:$H$460,calculations!$B380,'2014'!$G$10:$G$460,"Metropolitan district")+SUMIFS('2014'!$M$10:$M$460,'2014'!$H$10:$H$460,calculations!$B380,'2014'!$G$10:$G$460,"London borough")+SUMIFS('2014'!$M$10:$M$460,'2014'!$H$10:$H$460,calculations!$B380,'2014'!$G$10:$G$460,"Unitary authority"))</f>
        <v>7.6382265312343289</v>
      </c>
      <c r="BT380" s="196">
        <f>1000*(SUMIFS('1415'!$L$10:$L$408,'1415'!$H$10:$H$408,calculations!$B380,'1415'!$G$10:$G$408,"Shire district")+SUMIFS('1415'!$L$10:$L$408,'1415'!$H$10:$H$408,calculations!$B380,'1415'!$G$10:$G$408,"Metropolitan district")+SUMIFS('1415'!$L$10:$L$408,'1415'!$H$10:$H$408,calculations!$B380,'1415'!$G$10:$G$408,"London borough")+SUMIFS('1415'!$L$10:$L$408,'1415'!$H$10:$H$408,calculations!$B380,'1415'!$G$10:$G$408,"Unitary authority"))/(SUMIFS('2015'!$M$10:$M$460,'2015'!$H$10:$H$460,calculations!$B380,'2015'!$G$10:$G$460,"Shire district")+SUMIFS('2015'!$M$10:$M$460,'2015'!$H$10:$H$460,calculations!$B380,'2015'!$G$10:$G$460,"Metropolitan district")+SUMIFS('2015'!$M$10:$M$460,'2015'!$H$10:$H$460,calculations!$B380,'2015'!$G$10:$G$460,"London borough")+SUMIFS('2015'!$M$10:$M$460,'2015'!$H$10:$H$460,calculations!$B380,'2015'!$G$10:$G$460,"Unitary authority"))</f>
        <v>7.6949764355964776</v>
      </c>
      <c r="BU380" s="196">
        <f>1000*(SUMIFS('1516'!$L$10:$L$408,'1516'!$H$10:$H$408,calculations!$B380,'1516'!$G$10:$G$408,"Shire district")+SUMIFS('1516'!$L$10:$L$408,'1516'!$H$10:$H$408,calculations!$B380,'1516'!$G$10:$G$408,"Metropolitan district")+SUMIFS('1516'!$L$10:$L$408,'1516'!$H$10:$H$408,calculations!$B380,'1516'!$G$10:$G$408,"London borough")+SUMIFS('1516'!$L$10:$L$408,'1516'!$H$10:$H$408,calculations!$B380,'1516'!$G$10:$G$408,"Unitary authority"))/(SUMIFS('2016'!$M$10:$M$460,'2016'!$H$10:$H$460,calculations!$B380,'2016'!$G$10:$G$460,"Shire district")+SUMIFS('2016'!$M$10:$M$460,'2016'!$H$10:$H$460,calculations!$B380,'2016'!$G$10:$G$460,"Metropolitan district")+SUMIFS('2016'!$M$10:$M$460,'2016'!$H$10:$H$460,calculations!$B380,'2016'!$G$10:$G$460,"London borough")+SUMIFS('2016'!$M$10:$M$460,'2016'!$H$10:$H$460,calculations!$B380,'2016'!$G$10:$G$460,"Unitary authority"))</f>
        <v>7.9784460281592215</v>
      </c>
      <c r="BV380" s="196">
        <f>1000*(SUMIFS('1617'!$L$10:$L$408,'1617'!$H$10:$H$408,calculations!$B380,'1617'!$G$10:$G$408,"Shire district")+SUMIFS('1617'!$L$10:$L$408,'1617'!$H$10:$H$408,calculations!$B380,'1617'!$G$10:$G$408,"Metropolitan district")+SUMIFS('1617'!$L$10:$L$408,'1617'!$H$10:$H$408,calculations!$B380,'1617'!$G$10:$G$408,"London borough")+SUMIFS('1617'!$L$10:$L$408,'1617'!$H$10:$H$408,calculations!$B380,'1617'!$G$10:$G$408,"Unitary authority"))/(SUMIFS('2017'!$M$10:$M$460,'2017'!$H$10:$H$460,calculations!$B380,'2017'!$G$10:$G$460,"Shire district")+SUMIFS('2017'!$M$10:$M$460,'2017'!$H$10:$H$460,calculations!$B380,'2017'!$G$10:$G$460,"Metropolitan district")+SUMIFS('2017'!$M$10:$M$460,'2017'!$H$10:$H$460,calculations!$B380,'2017'!$G$10:$G$460,"London borough")+SUMIFS('2017'!$M$10:$M$460,'2017'!$H$10:$H$460,calculations!$B380,'2017'!$G$10:$G$460,"Unitary authority"))</f>
        <v>9.0616767543138543</v>
      </c>
      <c r="BW380" s="196">
        <f>1000*(SUMIFS('1718'!$L$10:$L$408,'1718'!$H$10:$H$408,calculations!$B380,'1718'!$G$10:$G$408,"Shire district")+SUMIFS('1718'!$L$10:$L$408,'1718'!$H$10:$H$408,calculations!$B380,'1718'!$G$10:$G$408,"Metropolitan district")+SUMIFS('1718'!$L$10:$L$408,'1718'!$H$10:$H$408,calculations!$B380,'1718'!$G$10:$G$408,"London borough")+SUMIFS('1718'!$L$10:$L$408,'1718'!$H$10:$H$408,calculations!$B380,'1718'!$G$10:$G$408,"Unitary authority"))/(SUMIFS('2018'!$N$10:$N$460,'2018'!$H$10:$H$460,calculations!$B380,'2018'!$G$10:$G$460,"Shire district")+SUMIFS('2018'!$N$10:$N$460,'2018'!$H$10:$H$460,calculations!$B380,'2018'!$G$10:$G$460,"Metropolitan district")+SUMIFS('2018'!$N$10:$N$460,'2018'!$H$10:$H$460,calculations!$B380,'2018'!$G$10:$G$460,"London borough")+SUMIFS('2018'!$N$10:$N$460,'2018'!$H$10:$H$460,calculations!$B380,'2018'!$G$10:$G$460,"Unitary authority"))</f>
        <v>9.1947981228468887</v>
      </c>
      <c r="BX380" s="196">
        <f>1000*(SUMIFS('1819'!$L$10:$L$408,'1819'!$H$10:$H$408,calculations!$B380,'1819'!$G$10:$G$408,"Shire district")+SUMIFS('1819'!$L$10:$L$408,'1819'!$H$10:$H$408,calculations!$B380,'1819'!$G$10:$G$408,"Metropolitan district")+SUMIFS('1819'!$L$10:$L$408,'1819'!$H$10:$H$408,calculations!$B380,'1819'!$G$10:$G$408,"London borough")+SUMIFS('1819'!$L$10:$L$408,'1819'!$H$10:$H$408,calculations!$B380,'1819'!$G$10:$G$408,"Unitary authority"))/(SUMIFS('2018'!$N$10:$N$460,'2018'!$H$10:$H$460,calculations!$B380,'2018'!$G$10:$G$460,"Shire district")+SUMIFS('2018'!$N$10:$N$460,'2018'!$H$10:$H$460,calculations!$B380,'2018'!$G$10:$G$460,"Metropolitan district")+SUMIFS('2018'!$N$10:$N$460,'2018'!$H$10:$H$460,calculations!$B380,'2018'!$G$10:$G$460,"London borough")+SUMIFS('2018'!$N$10:$N$460,'2018'!$H$10:$H$460,calculations!$B380,'2018'!$G$10:$G$460,"Unitary authority"))</f>
        <v>9.7242127793135005</v>
      </c>
      <c r="BY380" s="196">
        <f>1000*(SUMIFS('1920'!$L$10:$L$408,'1920'!$H$10:$H$408,calculations!$B380,'1920'!$G$10:$G$408,"Shire district")+SUMIFS('1920'!$L$10:$L$408,'1920'!$H$10:$H$408,calculations!$B380,'1920'!$G$10:$G$408,"Metropolitan district")+SUMIFS('1920'!$L$10:$L$408,'1920'!$H$10:$H$408,calculations!$B380,'1920'!$G$10:$G$408,"London borough")+SUMIFS('1920'!$L$10:$L$408,'1920'!$H$10:$H$408,calculations!$B380,'1920'!$G$10:$G$408,"Unitary authority"))/(SUMIFS('2019'!$M$10:$M$470,'2019'!$H$10:$H$470,calculations!$B380,'2019'!$G$10:$G$470,"Shire district")+SUMIFS('2019'!$M$10:$M$470,'2019'!$H$10:$H$470,calculations!$B380,'2019'!$G$10:$G$470,"Metropolitan district")+SUMIFS('2019'!$M$10:$M$470,'2019'!$H$10:$H$470,calculations!$B380,'2019'!$G$10:$G$470,"London borough")+SUMIFS('2019'!$M$10:$M$470,'2019'!$H$10:$H$470,calculations!$B380,'2019'!$G$10:$G$470,"Unitary authority"))</f>
        <v>8.1649870901482142</v>
      </c>
      <c r="BZ380" s="196">
        <f>1000*(SUMIFS('20 21'!$L$10:$L$408,'20 21'!$H$10:$H$408,calculations!$B380,'20 21'!$G$10:$G$408,"Shire district")+SUMIFS('20 21'!$L$10:$L$408,'20 21'!$H$10:$H$408,calculations!$B380,'20 21'!$G$10:$G$408,"Metropolitan district")+SUMIFS('20 21'!$L$10:$L$408,'20 21'!$H$10:$H$408,calculations!$B380,'20 21'!$G$10:$G$408,"London borough")+SUMIFS('20 21'!$L$10:$L$408,'20 21'!$H$10:$H$408,calculations!$B380,'20 21'!$G$10:$G$408,"Unitary authority"))/(SUMIFS('2020'!$M$10:$M$470,'2020'!$H$10:$H$470,calculations!$B380,'2020'!$G$10:$G$470,"Shire district")+SUMIFS('2020'!$M$10:$M$470,'2020'!$H$10:$H$470,calculations!$B380,'2020'!$G$10:$G$470,"Metropolitan district")+SUMIFS('2020'!$M$10:$M$470,'2020'!$H$10:$H$470,calculations!$B380,'2020'!$G$10:$G$470,"London borough")+SUMIFS('2020'!$M$10:$M$470,'2020'!$H$10:$H$470,calculations!$B380,'2020'!$G$10:$G$470,"Unitary authority"))</f>
        <v>8.0168527157192671</v>
      </c>
      <c r="CA380" s="196">
        <f>1000*(SUMIFS('21 22'!$L$10:$L$408,'21 22'!$H$10:$H$408,calculations!$B380,'21 22'!$G$10:$G$408,"Shire district")+SUMIFS('21 22'!$L$10:$L$408,'21 22'!$H$10:$H$408,calculations!$B380,'21 22'!$G$10:$G$408,"Metropolitan district")+SUMIFS('21 22'!$L$10:$L$408,'21 22'!$H$10:$H$408,calculations!$B380,'21 22'!$G$10:$G$408,"London borough")+SUMIFS('21 22'!$L$10:$L$408,'21 22'!$H$10:$H$408,calculations!$B380,'21 22'!$G$10:$G$408,"Unitary authority"))/(SUMIFS('2021'!$M$10:$M$470,'2021'!$H$10:$H$470,calculations!$B380,'2021'!$G$10:$G$470,"Shire district")+SUMIFS('2021'!$M$10:$M$470,'2021'!$H$10:$H$470,calculations!$B380,'2021'!$G$10:$G$470,"Metropolitan district")+SUMIFS('2021'!$M$10:$M$470,'2021'!$H$10:$H$470,calculations!$B380,'2021'!$G$10:$G$470,"London borough")+SUMIFS('2021'!$M$10:$M$470,'2021'!$H$10:$H$470,calculations!$B380,'2021'!$G$10:$G$470,"Unitary authority"))</f>
        <v>10.277074710074046</v>
      </c>
      <c r="CB380" s="196">
        <f>1000*(SUMIFS('22 23'!$L$10:$L$408,'22 23'!$H$10:$H$408,calculations!$B380,'22 23'!$G$10:$G$408,"Shire district")+SUMIFS('22 23'!$L$10:$L$408,'22 23'!$H$10:$H$408,calculations!$B380,'22 23'!$G$10:$G$408,"Metropolitan district")+SUMIFS('22 23'!$L$10:$L$408,'22 23'!$H$10:$H$408,calculations!$B380,'22 23'!$G$10:$G$408,"London borough")+SUMIFS('22 23'!$L$10:$L$408,'22 23'!$H$10:$H$408,calculations!$B380,'22 23'!$G$10:$G$408,"Unitary authority"))/(SUMIFS('2022'!$M$10:$M$470,'2022'!$H$10:$H$470,calculations!$B380,'2022'!$G$10:$G$470,"Shire district")+SUMIFS('2022'!$M$10:$M$470,'2022'!$H$10:$H$470,calculations!$B380,'2022'!$G$10:$G$470,"Metropolitan district")+SUMIFS('2022'!$M$10:$M$470,'2022'!$H$10:$H$470,calculations!$B380,'2022'!$G$10:$G$470,"London borough")+SUMIFS('2022'!$M$10:$M$470,'2022'!$H$10:$H$470,calculations!$B380,'2022'!$G$10:$G$470,"Unitary authority"))</f>
        <v>10.061619991078757</v>
      </c>
      <c r="CC380" s="196">
        <f>1000*(SUMIFS('23 24'!$L$7:$L$408,'23 24'!$H$7:$H$408,calculations!$B380,'23 24'!$G$7:$G$408,"Shire district")+SUMIFS('23 24'!$L$7:$L$408,'23 24'!$H$7:$H$408,calculations!$B380,'23 24'!$G$7:$G$408,"Metropolitan district")+SUMIFS('23 24'!$L$7:$L$408,'23 24'!$H$7:$H$408,calculations!$B380,'23 24'!$G$7:$G$408,"London borough")+SUMIFS('23 24'!$L$7:$L$408,'23 24'!$H$7:$H$408,calculations!$B380,'23 24'!$G$7:$G$408,"Unitary authority"))/(SUMIFS('2023'!$K$7:$K$470,'2023'!$F$7:$F$470,calculations!$B380,'2023'!$E$7:$E$470,"Shire district")+SUMIFS('2023'!$K$7:$K$470,'2023'!$F$7:$F$470,calculations!$B380,'2023'!$E$7:$E$470,"Metropolitan district")+SUMIFS('2023'!$K$7:$K$470,'2023'!$F$7:$F$470,calculations!$B380,'2023'!$E$7:$E$470,"London borough")+SUMIFS('2023'!$K$7:$K$470,'2023'!$F$7:$F$470,calculations!$B380,'2023'!$E$7:$E$470,"Unitary authority"))</f>
        <v>6.3549664140025017</v>
      </c>
      <c r="CE380" s="196">
        <f>1000*(SUMIFS('0910'!$N$10:$N$433,'0910'!$H$10:$H$433,calculations!$B380,'0910'!$G$10:$G$433,"Shire district")+SUMIFS('0910'!$N$10:$N$433,'0910'!$H$10:$H$433,calculations!$B380,'0910'!$G$10:$G$433,"Metropolitan district")+SUMIFS('0910'!$N$10:$N$433,'0910'!$H$10:$H$433,calculations!$B380,'0910'!$G$10:$G$433,"London borough")+SUMIFS('0910'!$N$10:$N$433,'0910'!$H$10:$H$433,calculations!$B380,'0910'!$G$10:$G$433,"Unitary authority"))/(SUMIFS('2010'!$K$5:$K$611,'2010'!$E$5:$E$611,calculations!$B380,'2010'!$D$5:$D$611,"Shire district")+SUMIFS('2010'!$K$5:$K$611,'2010'!$E$5:$E$611,calculations!$B380,'2010'!$D$5:$D$611,"Metropolitan district")+SUMIFS('2010'!$K$5:$K$611,'2010'!$E$5:$E$611,calculations!$B380,'2010'!$D$5:$D$611,"London borough")+SUMIFS('2010'!$K$5:$K$611,'2010'!$E$5:$E$611,calculations!$B380,'2010'!$D$5:$D$611,"Unitary authority"))</f>
        <v>4.1066515617413817</v>
      </c>
      <c r="CF380" s="196">
        <f>1000*(SUMIFS('1011'!$O$10:$O$433,'1011'!$H$10:$H$433,calculations!$B380,'1011'!$G$10:$G$433,"Shire district")+SUMIFS('1011'!$O$10:$O$433,'1011'!$H$10:$H$433,calculations!$B380,'1011'!$G$10:$G$433,"Metropolitan district")+SUMIFS('1011'!$O$10:$O$433,'1011'!$H$10:$H$433,calculations!$B380,'1011'!$G$10:$G$433,"London borough")+SUMIFS('1011'!$O$10:$O$433,'1011'!$H$10:$H$433,calculations!$B380,'1011'!$G$10:$G$433,"Unitary authority"))/(SUMIFS('2011'!$K$5:$K$611,'2011'!$E$5:$E$611,calculations!$B380,'2011'!$D$5:$D$611,"Shire district")+SUMIFS('2011'!$K$5:$K$611,'2011'!$E$5:$E$611,calculations!$B380,'2011'!$D$5:$D$611,"Metropolitan district")+SUMIFS('2011'!$K$5:$K$611,'2011'!$E$5:$E$611,calculations!$B380,'2011'!$D$5:$D$611,"London borough")+SUMIFS('2011'!$K$5:$K$611,'2011'!$E$5:$E$611,calculations!$B380,'2011'!$D$5:$D$611,"Unitary authority"))</f>
        <v>4.2523545556209177</v>
      </c>
      <c r="CG380" s="196">
        <f>1000*(SUMIFS('1112'!$N$10:$N$408,'1112'!$H$10:$H$408,calculations!$B380,'1112'!$G$10:$G$408,"Shire district")+SUMIFS('1112'!$N$10:$N$408,'1112'!$H$10:$H$408,calculations!$B380,'1112'!$G$10:$G$408,"Metropolitan district")+SUMIFS('1112'!$N$10:$N$408,'1112'!$H$10:$H$408,calculations!$B380,'1112'!$G$10:$G$408,"London borough")+SUMIFS('1112'!$N$10:$N$408,'1112'!$H$10:$H$408,calculations!$B380,'1112'!$G$10:$G$408,"Unitary authority"))/(SUMIFS('2012'!$M$10:$M$460,'2012'!$H$10:$H$460,calculations!$B380,'2012'!$G$10:$G$460,"Shire district")+SUMIFS('2012'!$M$10:$M$460,'2012'!$H$10:$H$460,calculations!$B380,'2012'!$G$10:$G$460,"Metropolitan district")+SUMIFS('2012'!$M$10:$M$460,'2012'!$H$10:$H$460,calculations!$B380,'2012'!$G$10:$G$460,"London borough")+SUMIFS('2012'!$M$10:$M$460,'2012'!$H$10:$H$460,calculations!$B380,'2012'!$G$10:$G$460,"Unitary authority"))</f>
        <v>4.6850733562868703</v>
      </c>
      <c r="CH380" s="196">
        <f>1000*(SUMIFS('1213'!$N$10:$N$408,'1213'!$H$10:$H$408,calculations!$B380,'1213'!$G$10:$G$408,"Shire district")+SUMIFS('1213'!$N$10:$N$408,'1213'!$H$10:$H$408,calculations!$B380,'1213'!$G$10:$G$408,"Metropolitan district")+SUMIFS('1213'!$N$10:$N$408,'1213'!$H$10:$H$408,calculations!$B380,'1213'!$G$10:$G$408,"London borough")+SUMIFS('1213'!$N$10:$N$408,'1213'!$H$10:$H$408,calculations!$B380,'1213'!$G$10:$G$408,"Unitary authority"))/(SUMIFS('2013'!$M$10:$M$460,'2013'!$H$10:$H$460,calculations!$B380,'2013'!$G$10:$G$460,"Shire district")+SUMIFS('2013'!$M$10:$M$460,'2013'!$H$10:$H$460,calculations!$B380,'2013'!$G$10:$G$460,"Metropolitan district")+SUMIFS('2013'!$M$10:$M$460,'2013'!$H$10:$H$460,calculations!$B380,'2013'!$G$10:$G$460,"London borough")+SUMIFS('2013'!$M$10:$M$460,'2013'!$H$10:$H$460,calculations!$B380,'2013'!$G$10:$G$460,"Unitary authority"))</f>
        <v>4.511677282377919</v>
      </c>
      <c r="CI380" s="196">
        <f>1000*(SUMIFS('1314'!$N$10:$N$408,'1314'!$H$10:$H$408,calculations!$B380,'1314'!$G$10:$G$408,"Shire district")+SUMIFS('1314'!$N$10:$N$408,'1314'!$H$10:$H$408,calculations!$B380,'1314'!$G$10:$G$408,"Metropolitan district")+SUMIFS('1314'!$N$10:$N$408,'1314'!$H$10:$H$408,calculations!$B380,'1314'!$G$10:$G$408,"London borough")+SUMIFS('1314'!$N$10:$N$408,'1314'!$H$10:$H$408,calculations!$B380,'1314'!$G$10:$G$408,"Unitary authority"))/(SUMIFS('2014'!$M$10:$M$460,'2014'!$H$10:$H$460,calculations!$B380,'2014'!$G$10:$G$460,"Shire district")+SUMIFS('2014'!$M$10:$M$460,'2014'!$H$10:$H$460,calculations!$B380,'2014'!$G$10:$G$460,"Metropolitan district")+SUMIFS('2014'!$M$10:$M$460,'2014'!$H$10:$H$460,calculations!$B380,'2014'!$G$10:$G$460,"London borough")+SUMIFS('2014'!$M$10:$M$460,'2014'!$H$10:$H$460,calculations!$B380,'2014'!$G$10:$G$460,"Unitary authority"))</f>
        <v>4.9361350652415465</v>
      </c>
      <c r="CJ380" s="196">
        <f>1000*(SUMIFS('1415'!$N$10:$N$408,'1415'!$H$10:$H$408,calculations!$B380,'1415'!$G$10:$G$408,"Shire district")+SUMIFS('1415'!$N$10:$N$408,'1415'!$H$10:$H$408,calculations!$B380,'1415'!$G$10:$G$408,"Metropolitan district")+SUMIFS('1415'!$N$10:$N$408,'1415'!$H$10:$H$408,calculations!$B380,'1415'!$G$10:$G$408,"London borough")+SUMIFS('1415'!$N$10:$N$408,'1415'!$H$10:$H$408,calculations!$B380,'1415'!$G$10:$G$408,"Unitary authority"))/(SUMIFS('2015'!$M$10:$M$460,'2015'!$H$10:$H$460,calculations!$B380,'2015'!$G$10:$G$460,"Shire district")+SUMIFS('2015'!$M$10:$M$460,'2015'!$H$10:$H$460,calculations!$B380,'2015'!$G$10:$G$460,"Metropolitan district")+SUMIFS('2015'!$M$10:$M$460,'2015'!$H$10:$H$460,calculations!$B380,'2015'!$G$10:$G$460,"London borough")+SUMIFS('2015'!$M$10:$M$460,'2015'!$H$10:$H$460,calculations!$B380,'2015'!$G$10:$G$460,"Unitary authority"))</f>
        <v>5.5919167663947045</v>
      </c>
      <c r="CK380" s="196">
        <f>1000*(SUMIFS('1516'!$N$10:$N$408,'1516'!$H$10:$H$408,calculations!$B380,'1516'!$G$10:$G$408,"Shire district")+SUMIFS('1516'!$N$10:$N$408,'1516'!$H$10:$H$408,calculations!$B380,'1516'!$G$10:$G$408,"Metropolitan district")+SUMIFS('1516'!$N$10:$N$408,'1516'!$H$10:$H$408,calculations!$B380,'1516'!$G$10:$G$408,"London borough")+SUMIFS('1516'!$N$10:$N$408,'1516'!$H$10:$H$408,calculations!$B380,'1516'!$G$10:$G$408,"Unitary authority"))/(SUMIFS('2016'!$M$10:$M$460,'2016'!$H$10:$H$460,calculations!$B380,'2016'!$G$10:$G$460,"Shire district")+SUMIFS('2016'!$M$10:$M$460,'2016'!$H$10:$H$460,calculations!$B380,'2016'!$G$10:$G$460,"Metropolitan district")+SUMIFS('2016'!$M$10:$M$460,'2016'!$H$10:$H$460,calculations!$B380,'2016'!$G$10:$G$460,"London borough")+SUMIFS('2016'!$M$10:$M$460,'2016'!$H$10:$H$460,calculations!$B380,'2016'!$G$10:$G$460,"Unitary authority"))</f>
        <v>6.0876450933812309</v>
      </c>
      <c r="CL380" s="196">
        <f>1000*(SUMIFS('1617'!$N$10:$N$408,'1617'!$H$10:$H$408,calculations!$B380,'1617'!$G$10:$G$408,"Shire district")+SUMIFS('1617'!$N$10:$N$408,'1617'!$H$10:$H$408,calculations!$B380,'1617'!$G$10:$G$408,"Metropolitan district")+SUMIFS('1617'!$N$10:$N$408,'1617'!$H$10:$H$408,calculations!$B380,'1617'!$G$10:$G$408,"London borough")+SUMIFS('1617'!$N$10:$N$408,'1617'!$H$10:$H$408,calculations!$B380,'1617'!$G$10:$G$408,"Unitary authority"))/(SUMIFS('2017'!$M$10:$M$460,'2017'!$H$10:$H$460,calculations!$B380,'2017'!$G$10:$G$460,"Shire district")+SUMIFS('2017'!$M$10:$M$460,'2017'!$H$10:$H$460,calculations!$B380,'2017'!$G$10:$G$460,"Metropolitan district")+SUMIFS('2017'!$M$10:$M$460,'2017'!$H$10:$H$460,calculations!$B380,'2017'!$G$10:$G$460,"London borough")+SUMIFS('2017'!$M$10:$M$460,'2017'!$H$10:$H$460,calculations!$B380,'2017'!$G$10:$G$460,"Unitary authority"))</f>
        <v>6.6567000967343555</v>
      </c>
      <c r="CM380" s="196">
        <f>1000*(SUMIFS('1718'!$N$10:$N$408,'1718'!$H$10:$H$408,calculations!$B380,'1718'!$G$10:$G$408,"Shire district")+SUMIFS('1718'!$N$10:$N$408,'1718'!$H$10:$H$408,calculations!$B380,'1718'!$G$10:$G$408,"Metropolitan district")+SUMIFS('1718'!$N$10:$N$408,'1718'!$H$10:$H$408,calculations!$B380,'1718'!$G$10:$G$408,"London borough")+SUMIFS('1718'!$N$10:$N$408,'1718'!$H$10:$H$408,calculations!$B380,'1718'!$G$10:$G$408,"Unitary authority"))/(SUMIFS('2018'!$N$10:$N$460,'2018'!$H$10:$H$460,calculations!$B380,'2018'!$G$10:$G$460,"Shire district")+SUMIFS('2018'!$N$10:$N$460,'2018'!$H$10:$H$460,calculations!$B380,'2018'!$G$10:$G$460,"Metropolitan district")+SUMIFS('2018'!$N$10:$N$460,'2018'!$H$10:$H$460,calculations!$B380,'2018'!$G$10:$G$460,"London borough")+SUMIFS('2018'!$N$10:$N$460,'2018'!$H$10:$H$460,calculations!$B380,'2018'!$G$10:$G$460,"Unitary authority"))</f>
        <v>7.0506687641571153</v>
      </c>
      <c r="CN380" s="196">
        <f>1000*(SUMIFS('1819'!$N$10:$N$408,'1819'!$H$10:$H$408,calculations!$B380,'1819'!$G$10:$G$408,"Shire district")+SUMIFS('1819'!$N$10:$N$408,'1819'!$H$10:$H$408,calculations!$B380,'1819'!$G$10:$G$408,"Metropolitan district")+SUMIFS('1819'!$N$10:$N$408,'1819'!$H$10:$H$408,calculations!$B380,'1819'!$G$10:$G$408,"London borough")+SUMIFS('1819'!$N$10:$N$408,'1819'!$H$10:$H$408,calculations!$B380,'1819'!$G$10:$G$408,"Unitary authority"))/(SUMIFS('2018'!$N$10:$N$460,'2018'!$H$10:$H$460,calculations!$B380,'2018'!$G$10:$G$460,"Shire district")+SUMIFS('2018'!$N$10:$N$460,'2018'!$H$10:$H$460,calculations!$B380,'2018'!$G$10:$G$460,"Metropolitan district")+SUMIFS('2018'!$N$10:$N$460,'2018'!$H$10:$H$460,calculations!$B380,'2018'!$G$10:$G$460,"London borough")+SUMIFS('2018'!$N$10:$N$460,'2018'!$H$10:$H$460,calculations!$B380,'2018'!$G$10:$G$460,"Unitary authority"))</f>
        <v>7.5876464871446778</v>
      </c>
      <c r="CO380" s="196">
        <f>1000*(SUMIFS('1920'!$N$10:$N$408,'1920'!$H$10:$H$408,calculations!$B380,'1920'!$G$10:$G$408,"Shire district")+SUMIFS('1920'!$N$10:$N$408,'1920'!$H$10:$H$408,calculations!$B380,'1920'!$G$10:$G$408,"Metropolitan district")+SUMIFS('1920'!$N$10:$N$408,'1920'!$H$10:$H$408,calculations!$B380,'1920'!$G$10:$G$408,"London borough")+SUMIFS('1920'!$N$10:$N$408,'1920'!$H$10:$H$408,calculations!$B380,'1920'!$G$10:$G$408,"Unitary authority"))/(SUMIFS('2019'!$M$10:$M$470,'2019'!$H$10:$H$470,calculations!$B380,'2019'!$G$10:$G$470,"Shire district")+SUMIFS('2019'!$M$10:$M$470,'2019'!$H$10:$H$470,calculations!$B380,'2019'!$G$10:$G$470,"Metropolitan district")+SUMIFS('2019'!$M$10:$M$470,'2019'!$H$10:$H$470,calculations!$B380,'2019'!$G$10:$G$470,"London borough")+SUMIFS('2019'!$M$10:$M$470,'2019'!$H$10:$H$470,calculations!$B380,'2019'!$G$10:$G$470,"Unitary authority"))</f>
        <v>7.522332482715151</v>
      </c>
      <c r="CP380" s="196">
        <f>1000*(SUMIFS('20 21'!$N$10:$N$408,'20 21'!$H$10:$H$408,calculations!$B380,'20 21'!$G$10:$G$408,"Shire district")+SUMIFS('20 21'!$N$10:$N$408,'20 21'!$H$10:$H$408,calculations!$B380,'20 21'!$G$10:$G$408,"Metropolitan district")+SUMIFS('20 21'!$N$10:$N$408,'20 21'!$H$10:$H$408,calculations!$B380,'20 21'!$G$10:$G$408,"London borough")+SUMIFS('20 21'!$N$10:$N$408,'20 21'!$H$10:$H$408,calculations!$B380,'20 21'!$G$10:$G$408,"Unitary authority"))/(SUMIFS('2020'!$M$10:$M$470,'2020'!$H$10:$H$470,calculations!$B380,'2020'!$G$10:$G$470,"Shire district")+SUMIFS('2020'!$M$10:$M$470,'2020'!$H$10:$H$470,calculations!$B380,'2020'!$G$10:$G$470,"Metropolitan district")+SUMIFS('2020'!$M$10:$M$470,'2020'!$H$10:$H$470,calculations!$B380,'2020'!$G$10:$G$470,"London borough")+SUMIFS('2020'!$M$10:$M$470,'2020'!$H$10:$H$470,calculations!$B380,'2020'!$G$10:$G$470,"Unitary authority"))</f>
        <v>6.5674681906600414</v>
      </c>
      <c r="CQ380" s="196">
        <f>1000*(SUMIFS('21 22'!$N$10:$N$408,'21 22'!$H$10:$H$408,calculations!$B380,'21 22'!$G$10:$G$408,"Shire district")+SUMIFS('21 22'!$N$10:$N$408,'21 22'!$H$10:$H$408,calculations!$B380,'21 22'!$G$10:$G$408,"Metropolitan district")+SUMIFS('21 22'!$N$10:$N$408,'21 22'!$H$10:$H$408,calculations!$B380,'21 22'!$G$10:$G$408,"London borough")+SUMIFS('21 22'!$N$10:$N$408,'21 22'!$H$10:$H$408,calculations!$B380,'21 22'!$G$10:$G$408,"Unitary authority"))/(SUMIFS('2021'!$M$10:$M$470,'2021'!$H$10:$H$470,calculations!$B380,'2021'!$G$10:$G$470,"Shire district")+SUMIFS('2021'!$M$10:$M$470,'2021'!$H$10:$H$470,calculations!$B380,'2021'!$G$10:$G$470,"Metropolitan district")+SUMIFS('2021'!$M$10:$M$470,'2021'!$H$10:$H$470,calculations!$B380,'2021'!$G$10:$G$470,"London borough")+SUMIFS('2021'!$M$10:$M$470,'2021'!$H$10:$H$470,calculations!$B380,'2021'!$G$10:$G$470,"Unitary authority"))</f>
        <v>7.4952967280338889</v>
      </c>
      <c r="CR380" s="196">
        <f>1000*(SUMIFS('22 23'!$N$10:$N$408,'22 23'!$H$10:$H$408,calculations!$B380,'22 23'!$G$10:$G$408,"Shire district")+SUMIFS('22 23'!$N$10:$N$408,'22 23'!$H$10:$H$408,calculations!$B380,'22 23'!$G$10:$G$408,"Metropolitan district")+SUMIFS('22 23'!$N$10:$N$408,'22 23'!$H$10:$H$408,calculations!$B380,'22 23'!$G$10:$G$408,"London borough")+SUMIFS('22 23'!$N$10:$N$408,'22 23'!$H$10:$H$408,calculations!$B380,'22 23'!$G$10:$G$408,"Unitary authority"))/(SUMIFS('2022'!$M$10:$M$470,'2022'!$H$10:$H$470,calculations!$B380,'2022'!$G$10:$G$470,"Shire district")+SUMIFS('2022'!$M$10:$M$470,'2022'!$H$10:$H$470,calculations!$B380,'2022'!$G$10:$G$470,"Metropolitan district")+SUMIFS('2022'!$M$10:$M$470,'2022'!$H$10:$H$470,calculations!$B380,'2022'!$G$10:$G$470,"London borough")+SUMIFS('2022'!$M$10:$M$470,'2022'!$H$10:$H$470,calculations!$B380,'2022'!$G$10:$G$470,"Unitary authority"))</f>
        <v>8.0042574074060724</v>
      </c>
      <c r="CS380" s="196">
        <f>1000*(SUMIFS('23 24'!$N$7:$N$408,'23 24'!$H$7:$H$408,calculations!$B380,'23 24'!$G$7:$G$408,"Shire district")+SUMIFS('23 24'!$N$7:$N$408,'23 24'!$H$7:$H$408,calculations!$B380,'23 24'!$G$7:$G$408,"Metropolitan district")+SUMIFS('23 24'!$N$7:$N$408,'23 24'!$H$7:$H$408,calculations!$B380,'23 24'!$G$7:$G$408,"London borough")+SUMIFS('23 24'!$N$7:$N$408,'23 24'!$H$7:$H$408,calculations!$B380,'23 24'!$G$7:$G$408,"Unitary authority"))/(SUMIFS('2023'!$K$7:$K$470,'2023'!$F$7:$F$470,calculations!$B380,'2023'!$E$7:$E$470,"Shire district")+SUMIFS('2023'!$K$7:$K$470,'2023'!$F$7:$F$470,calculations!$B380,'2023'!$E$7:$E$470,"Metropolitan district")+SUMIFS('2023'!$K$7:$K$470,'2023'!$F$7:$F$470,calculations!$B380,'2023'!$E$7:$E$470,"London borough")+SUMIFS('2023'!$K$7:$K$470,'2023'!$F$7:$F$470,calculations!$B380,'2023'!$E$7:$E$470,"Unitary authority"))</f>
        <v>5.8155692647164363</v>
      </c>
      <c r="CU380" s="196">
        <f>1000*(SUMIFS('0910'!$O$10:$O$433,'0910'!$H$10:$H$433,calculations!$B380,'0910'!$G$10:$G$433,"Shire district")+SUMIFS('0910'!$O$10:$O$433,'0910'!$H$10:$H$433,calculations!$B380,'0910'!$G$10:$G$433,"Metropolitan district")+SUMIFS('0910'!$O$10:$O$433,'0910'!$H$10:$H$433,calculations!$B380,'0910'!$G$10:$G$433,"London borough")+SUMIFS('0910'!$O$10:$O$433,'0910'!$H$10:$H$433,calculations!$B380,'0910'!$G$10:$G$433,"Unitary authority"))/(SUMIFS('2010'!$K$5:$K$611,'2010'!$E$5:$E$611,calculations!$B380,'2010'!$D$5:$D$611,"Shire district")+SUMIFS('2010'!$K$5:$K$611,'2010'!$E$5:$E$611,calculations!$B380,'2010'!$D$5:$D$611,"Metropolitan district")+SUMIFS('2010'!$K$5:$K$611,'2010'!$E$5:$E$611,calculations!$B380,'2010'!$D$5:$D$611,"London borough")+SUMIFS('2010'!$K$5:$K$611,'2010'!$E$5:$E$611,calculations!$B380,'2010'!$D$5:$D$611,"Unitary authority"))</f>
        <v>0.90427253600906299</v>
      </c>
      <c r="CV380" s="196">
        <f>1000*(SUMIFS('1011'!$P$10:$P$433,'1011'!$H$10:$H$433,calculations!$B380,'1011'!$G$10:$G$433,"Shire district")+SUMIFS('1011'!$P$10:$P$433,'1011'!$H$10:$H$433,calculations!$B380,'1011'!$G$10:$G$433,"Metropolitan district")+SUMIFS('1011'!$P$10:$P$433,'1011'!$H$10:$H$433,calculations!$B380,'1011'!$G$10:$G$433,"London borough")+SUMIFS('1011'!$P$10:$P$433,'1011'!$H$10:$H$433,calculations!$B380,'1011'!$G$10:$G$433,"Unitary authority"))/(SUMIFS('2011'!$K$5:$K$611,'2011'!$E$5:$E$611,calculations!$B380,'2011'!$D$5:$D$611,"Shire district")+SUMIFS('2011'!$K$5:$K$611,'2011'!$E$5:$E$611,calculations!$B380,'2011'!$D$5:$D$611,"Metropolitan district")+SUMIFS('2011'!$K$5:$K$611,'2011'!$E$5:$E$611,calculations!$B380,'2011'!$D$5:$D$611,"London borough")+SUMIFS('2011'!$K$5:$K$611,'2011'!$E$5:$E$611,calculations!$B380,'2011'!$D$5:$D$611,"Unitary authority"))</f>
        <v>1.0319689525916675</v>
      </c>
      <c r="CW380" s="196">
        <f>1000*(SUMIFS('1112'!$O$10:$O$408,'1112'!$H$10:$H$408,calculations!$B380,'1112'!$G$10:$G$408,"Shire district")+SUMIFS('1112'!$O$10:$O$408,'1112'!$H$10:$H$408,calculations!$B380,'1112'!$G$10:$G$408,"Metropolitan district")+SUMIFS('1112'!$O$10:$O$408,'1112'!$H$10:$H$408,calculations!$B380,'1112'!$G$10:$G$408,"London borough")+SUMIFS('1112'!$O$10:$O$408,'1112'!$H$10:$H$408,calculations!$B380,'1112'!$G$10:$G$408,"Unitary authority"))/(SUMIFS('2012'!$M$10:$M$460,'2012'!$H$10:$H$460,calculations!$B380,'2012'!$G$10:$G$460,"Shire district")+SUMIFS('2012'!$M$10:$M$460,'2012'!$H$10:$H$460,calculations!$B380,'2012'!$G$10:$G$460,"Metropolitan district")+SUMIFS('2012'!$M$10:$M$460,'2012'!$H$10:$H$460,calculations!$B380,'2012'!$G$10:$G$460,"London borough")+SUMIFS('2012'!$M$10:$M$460,'2012'!$H$10:$H$460,calculations!$B380,'2012'!$G$10:$G$460,"Unitary authority"))</f>
        <v>1.3118205397603235</v>
      </c>
      <c r="CX380" s="196">
        <f>1000*(SUMIFS('1213'!$O$10:$O$408,'1213'!$H$10:$H$408,calculations!$B380,'1213'!$G$10:$G$408,"Shire district")+SUMIFS('1213'!$O$10:$O$408,'1213'!$H$10:$H$408,calculations!$B380,'1213'!$G$10:$G$408,"Metropolitan district")+SUMIFS('1213'!$O$10:$O$408,'1213'!$H$10:$H$408,calculations!$B380,'1213'!$G$10:$G$408,"London borough")+SUMIFS('1213'!$O$10:$O$408,'1213'!$H$10:$H$408,calculations!$B380,'1213'!$G$10:$G$408,"Unitary authority"))/(SUMIFS('2013'!$M$10:$M$460,'2013'!$H$10:$H$460,calculations!$B380,'2013'!$G$10:$G$460,"Shire district")+SUMIFS('2013'!$M$10:$M$460,'2013'!$H$10:$H$460,calculations!$B380,'2013'!$G$10:$G$460,"Metropolitan district")+SUMIFS('2013'!$M$10:$M$460,'2013'!$H$10:$H$460,calculations!$B380,'2013'!$G$10:$G$460,"London borough")+SUMIFS('2013'!$M$10:$M$460,'2013'!$H$10:$H$460,calculations!$B380,'2013'!$G$10:$G$460,"Unitary authority"))</f>
        <v>1.0734543841303039</v>
      </c>
      <c r="CY380" s="196">
        <f>1000*(SUMIFS('1314'!$O$10:$O$408,'1314'!$H$10:$H$408,calculations!$B380,'1314'!$G$10:$G$408,"Shire district")+SUMIFS('1314'!$O$10:$O$408,'1314'!$H$10:$H$408,calculations!$B380,'1314'!$G$10:$G$408,"Metropolitan district")+SUMIFS('1314'!$O$10:$O$408,'1314'!$H$10:$H$408,calculations!$B380,'1314'!$G$10:$G$408,"London borough")+SUMIFS('1314'!$O$10:$O$408,'1314'!$H$10:$H$408,calculations!$B380,'1314'!$G$10:$G$408,"Unitary authority"))/(SUMIFS('2014'!$M$10:$M$460,'2014'!$H$10:$H$460,calculations!$B380,'2014'!$G$10:$G$460,"Shire district")+SUMIFS('2014'!$M$10:$M$460,'2014'!$H$10:$H$460,calculations!$B380,'2014'!$G$10:$G$460,"Metropolitan district")+SUMIFS('2014'!$M$10:$M$460,'2014'!$H$10:$H$460,calculations!$B380,'2014'!$G$10:$G$460,"London borough")+SUMIFS('2014'!$M$10:$M$460,'2014'!$H$10:$H$460,calculations!$B380,'2014'!$G$10:$G$460,"Unitary authority"))</f>
        <v>1.1720862545354429</v>
      </c>
      <c r="CZ380" s="196">
        <f>1000*(SUMIFS('1415'!$O$10:$O$408,'1415'!$H$10:$H$408,calculations!$B380,'1415'!$G$10:$G$408,"Shire district")+SUMIFS('1415'!$O$10:$O$408,'1415'!$H$10:$H$408,calculations!$B380,'1415'!$G$10:$G$408,"Metropolitan district")+SUMIFS('1415'!$O$10:$O$408,'1415'!$H$10:$H$408,calculations!$B380,'1415'!$G$10:$G$408,"London borough")+SUMIFS('1415'!$O$10:$O$408,'1415'!$H$10:$H$408,calculations!$B380,'1415'!$G$10:$G$408,"Unitary authority"))/(SUMIFS('2015'!$M$10:$M$460,'2015'!$H$10:$H$460,calculations!$B380,'2015'!$G$10:$G$460,"Shire district")+SUMIFS('2015'!$M$10:$M$460,'2015'!$H$10:$H$460,calculations!$B380,'2015'!$G$10:$G$460,"Metropolitan district")+SUMIFS('2015'!$M$10:$M$460,'2015'!$H$10:$H$460,calculations!$B380,'2015'!$G$10:$G$460,"London borough")+SUMIFS('2015'!$M$10:$M$460,'2015'!$H$10:$H$460,calculations!$B380,'2015'!$G$10:$G$460,"Unitary authority"))</f>
        <v>1.4540153041932553</v>
      </c>
      <c r="DA380" s="196">
        <f>1000*(SUMIFS('1516'!$O$10:$O$408,'1516'!$H$10:$H$408,calculations!$B380,'1516'!$G$10:$G$408,"Shire district")+SUMIFS('1516'!$O$10:$O$408,'1516'!$H$10:$H$408,calculations!$B380,'1516'!$G$10:$G$408,"Metropolitan district")+SUMIFS('1516'!$O$10:$O$408,'1516'!$H$10:$H$408,calculations!$B380,'1516'!$G$10:$G$408,"London borough")+SUMIFS('1516'!$O$10:$O$408,'1516'!$H$10:$H$408,calculations!$B380,'1516'!$G$10:$G$408,"Unitary authority"))/(SUMIFS('2016'!$M$10:$M$460,'2016'!$H$10:$H$460,calculations!$B380,'2016'!$G$10:$G$460,"Shire district")+SUMIFS('2016'!$M$10:$M$460,'2016'!$H$10:$H$460,calculations!$B380,'2016'!$G$10:$G$460,"Metropolitan district")+SUMIFS('2016'!$M$10:$M$460,'2016'!$H$10:$H$460,calculations!$B380,'2016'!$G$10:$G$460,"London borough")+SUMIFS('2016'!$M$10:$M$460,'2016'!$H$10:$H$460,calculations!$B380,'2016'!$G$10:$G$460,"Unitary authority"))</f>
        <v>1.3287753249512331</v>
      </c>
      <c r="DB380" s="196">
        <f>1000*(SUMIFS('1617'!$O$10:$O$408,'1617'!$H$10:$H$408,calculations!$B380,'1617'!$G$10:$G$408,"Shire district")+SUMIFS('1617'!$O$10:$O$408,'1617'!$H$10:$H$408,calculations!$B380,'1617'!$G$10:$G$408,"Metropolitan district")+SUMIFS('1617'!$O$10:$O$408,'1617'!$H$10:$H$408,calculations!$B380,'1617'!$G$10:$G$408,"London borough")+SUMIFS('1617'!$O$10:$O$408,'1617'!$H$10:$H$408,calculations!$B380,'1617'!$G$10:$G$408,"Unitary authority"))/(SUMIFS('2017'!$M$10:$M$460,'2017'!$H$10:$H$460,calculations!$B380,'2017'!$G$10:$G$460,"Shire district")+SUMIFS('2017'!$M$10:$M$460,'2017'!$H$10:$H$460,calculations!$B380,'2017'!$G$10:$G$460,"Metropolitan district")+SUMIFS('2017'!$M$10:$M$460,'2017'!$H$10:$H$460,calculations!$B380,'2017'!$G$10:$G$460,"London borough")+SUMIFS('2017'!$M$10:$M$460,'2017'!$H$10:$H$460,calculations!$B380,'2017'!$G$10:$G$460,"Unitary authority"))</f>
        <v>1.3668984977498748</v>
      </c>
      <c r="DC380" s="196">
        <f>1000*(SUMIFS('1718'!$O$10:$O$408,'1718'!$H$10:$H$408,calculations!$B380,'1718'!$G$10:$G$408,"Shire district")+SUMIFS('1718'!$O$10:$O$408,'1718'!$H$10:$H$408,calculations!$B380,'1718'!$G$10:$G$408,"Metropolitan district")+SUMIFS('1718'!$O$10:$O$408,'1718'!$H$10:$H$408,calculations!$B380,'1718'!$G$10:$G$408,"London borough")+SUMIFS('1718'!$O$10:$O$408,'1718'!$H$10:$H$408,calculations!$B380,'1718'!$G$10:$G$408,"Unitary authority"))/(SUMIFS('2018'!$N$10:$N$460,'2018'!$H$10:$H$460,calculations!$B380,'2018'!$G$10:$G$460,"Shire district")+SUMIFS('2018'!$N$10:$N$460,'2018'!$H$10:$H$460,calculations!$B380,'2018'!$G$10:$G$460,"Metropolitan district")+SUMIFS('2018'!$N$10:$N$460,'2018'!$H$10:$H$460,calculations!$B380,'2018'!$G$10:$G$460,"London borough")+SUMIFS('2018'!$N$10:$N$460,'2018'!$H$10:$H$460,calculations!$B380,'2018'!$G$10:$G$460,"Unitary authority"))</f>
        <v>1.5920255026603087</v>
      </c>
      <c r="DD380" s="196">
        <f>1000*(SUMIFS('1819'!$O$10:$O$408,'1819'!$H$10:$H$408,calculations!$B380,'1819'!$G$10:$G$408,"Shire district")+SUMIFS('1819'!$O$10:$O$408,'1819'!$H$10:$H$408,calculations!$B380,'1819'!$G$10:$G$408,"Metropolitan district")+SUMIFS('1819'!$O$10:$O$408,'1819'!$H$10:$H$408,calculations!$B380,'1819'!$G$10:$G$408,"London borough")+SUMIFS('1819'!$O$10:$O$408,'1819'!$H$10:$H$408,calculations!$B380,'1819'!$G$10:$G$408,"Unitary authority"))/(SUMIFS('2018'!$N$10:$N$460,'2018'!$H$10:$H$460,calculations!$B380,'2018'!$G$10:$G$460,"Shire district")+SUMIFS('2018'!$N$10:$N$460,'2018'!$H$10:$H$460,calculations!$B380,'2018'!$G$10:$G$460,"Metropolitan district")+SUMIFS('2018'!$N$10:$N$460,'2018'!$H$10:$H$460,calculations!$B380,'2018'!$G$10:$G$460,"London borough")+SUMIFS('2018'!$N$10:$N$460,'2018'!$H$10:$H$460,calculations!$B380,'2018'!$G$10:$G$460,"Unitary authority"))</f>
        <v>1.7962282987260014</v>
      </c>
      <c r="DE380" s="196">
        <f>1000*(SUMIFS('1920'!$O$10:$O$408,'1920'!$H$10:$H$408,calculations!$B380,'1920'!$G$10:$G$408,"Shire district")+SUMIFS('1920'!$O$10:$O$408,'1920'!$H$10:$H$408,calculations!$B380,'1920'!$G$10:$G$408,"Metropolitan district")+SUMIFS('1920'!$O$10:$O$408,'1920'!$H$10:$H$408,calculations!$B380,'1920'!$G$10:$G$408,"London borough")+SUMIFS('1920'!$O$10:$O$408,'1920'!$H$10:$H$408,calculations!$B380,'1920'!$G$10:$G$408,"Unitary authority"))/(SUMIFS('2019'!$M$10:$M$470,'2019'!$H$10:$H$470,calculations!$B380,'2019'!$G$10:$G$470,"Shire district")+SUMIFS('2019'!$M$10:$M$470,'2019'!$H$10:$H$470,calculations!$B380,'2019'!$G$10:$G$470,"Metropolitan district")+SUMIFS('2019'!$M$10:$M$470,'2019'!$H$10:$H$470,calculations!$B380,'2019'!$G$10:$G$470,"London borough")+SUMIFS('2019'!$M$10:$M$470,'2019'!$H$10:$H$470,calculations!$B380,'2019'!$G$10:$G$470,"Unitary authority"))</f>
        <v>1.8711069803547078</v>
      </c>
      <c r="DF380" s="196">
        <f>1000*(SUMIFS('20 21'!$O$10:$O$408,'20 21'!$H$10:$H$408,calculations!$B380,'20 21'!$G$10:$G$408,"Shire district")+SUMIFS('20 21'!$O$10:$O$408,'20 21'!$H$10:$H$408,calculations!$B380,'20 21'!$G$10:$G$408,"Metropolitan district")+SUMIFS('20 21'!$O$10:$O$408,'20 21'!$H$10:$H$408,calculations!$B380,'20 21'!$G$10:$G$408,"London borough")+SUMIFS('20 21'!$O$10:$O$408,'20 21'!$H$10:$H$408,calculations!$B380,'20 21'!$G$10:$G$408,"Unitary authority"))/(SUMIFS('2020'!$M$10:$M$470,'2020'!$H$10:$H$470,calculations!$B380,'2020'!$G$10:$G$470,"Shire district")+SUMIFS('2020'!$M$10:$M$470,'2020'!$H$10:$H$470,calculations!$B380,'2020'!$G$10:$G$470,"Metropolitan district")+SUMIFS('2020'!$M$10:$M$470,'2020'!$H$10:$H$470,calculations!$B380,'2020'!$G$10:$G$470,"London borough")+SUMIFS('2020'!$M$10:$M$470,'2020'!$H$10:$H$470,calculations!$B380,'2020'!$G$10:$G$470,"Unitary authority"))</f>
        <v>1.4671248497233533</v>
      </c>
      <c r="DG380" s="196">
        <f>1000*(SUMIFS('21 22'!$O$10:$O$408,'21 22'!$H$10:$H$408,calculations!$B380,'21 22'!$G$10:$G$408,"Shire district")+SUMIFS('21 22'!$O$10:$O$408,'21 22'!$H$10:$H$408,calculations!$B380,'21 22'!$G$10:$G$408,"Metropolitan district")+SUMIFS('21 22'!$O$10:$O$408,'21 22'!$H$10:$H$408,calculations!$B380,'21 22'!$G$10:$G$408,"London borough")+SUMIFS('21 22'!$O$10:$O$408,'21 22'!$H$10:$H$408,calculations!$B380,'21 22'!$G$10:$G$408,"Unitary authority"))/(SUMIFS('2021'!$M$10:$M$470,'2021'!$H$10:$H$470,calculations!$B380,'2021'!$G$10:$G$470,"Shire district")+SUMIFS('2021'!$M$10:$M$470,'2021'!$H$10:$H$470,calculations!$B380,'2021'!$G$10:$G$470,"Metropolitan district")+SUMIFS('2021'!$M$10:$M$470,'2021'!$H$10:$H$470,calculations!$B380,'2021'!$G$10:$G$470,"London borough")+SUMIFS('2021'!$M$10:$M$470,'2021'!$H$10:$H$470,calculations!$B380,'2021'!$G$10:$G$470,"Unitary authority"))</f>
        <v>1.8265998921147732</v>
      </c>
      <c r="DH380" s="196">
        <f>1000*(SUMIFS('22 23'!$O$10:$O$408,'22 23'!$H$10:$H$408,calculations!$B380,'22 23'!$G$10:$G$408,"Shire district")+SUMIFS('22 23'!$O$10:$O$408,'22 23'!$H$10:$H$408,calculations!$B380,'22 23'!$G$10:$G$408,"Metropolitan district")+SUMIFS('22 23'!$O$10:$O$408,'22 23'!$H$10:$H$408,calculations!$B380,'22 23'!$G$10:$G$408,"London borough")+SUMIFS('22 23'!$O$10:$O$408,'22 23'!$H$10:$H$408,calculations!$B380,'22 23'!$G$10:$G$408,"Unitary authority"))/(SUMIFS('2022'!$M$10:$M$470,'2022'!$H$10:$H$470,calculations!$B380,'2022'!$G$10:$G$470,"Shire district")+SUMIFS('2022'!$M$10:$M$470,'2022'!$H$10:$H$470,calculations!$B380,'2022'!$G$10:$G$470,"Metropolitan district")+SUMIFS('2022'!$M$10:$M$470,'2022'!$H$10:$H$470,calculations!$B380,'2022'!$G$10:$G$470,"London borough")+SUMIFS('2022'!$M$10:$M$470,'2022'!$H$10:$H$470,calculations!$B380,'2022'!$G$10:$G$470,"Unitary authority"))</f>
        <v>1.9708884995953733</v>
      </c>
      <c r="DI380" s="196">
        <f>1000*(SUMIFS('23 24'!$O$7:$O$408,'23 24'!$H$7:$H$408,calculations!$B380,'23 24'!$G$7:$G$408,"Shire district")+SUMIFS('23 24'!$O$7:$O$408,'23 24'!$H$7:$H$408,calculations!$B380,'23 24'!$G$7:$G$408,"Metropolitan district")+SUMIFS('23 24'!$O$7:$O$408,'23 24'!$H$7:$H$408,calculations!$B380,'23 24'!$G$7:$G$408,"London borough")+SUMIFS('23 24'!$O$7:$O$408,'23 24'!$H$7:$H$408,calculations!$B380,'23 24'!$G$7:$G$408,"Unitary authority"))/(SUMIFS('2023'!$K$7:$K$470,'2023'!$F$7:$F$470,calculations!$B380,'2023'!$E$7:$E$470,"Shire district")+SUMIFS('2023'!$K$7:$K$470,'2023'!$F$7:$F$470,calculations!$B380,'2023'!$E$7:$E$470,"Metropolitan district")+SUMIFS('2023'!$K$7:$K$470,'2023'!$F$7:$F$470,calculations!$B380,'2023'!$E$7:$E$470,"London borough")+SUMIFS('2023'!$K$7:$K$470,'2023'!$F$7:$F$470,calculations!$B380,'2023'!$E$7:$E$470,"Unitary authority"))</f>
        <v>1.9669396047241889</v>
      </c>
      <c r="DK380" s="196">
        <f>1000*(SUMIFS('0910'!$P$10:$P$433,'0910'!$H$10:$H$433,calculations!$B380,'0910'!$G$10:$G$433,"Shire district")+SUMIFS('0910'!$P$10:$P$433,'0910'!$H$10:$H$433,calculations!$B380,'0910'!$G$10:$G$433,"Metropolitan district")+SUMIFS('0910'!$P$10:$P$433,'0910'!$H$10:$H$433,calculations!$B380,'0910'!$G$10:$G$433,"London borough")+SUMIFS('0910'!$P$10:$P$433,'0910'!$H$10:$H$433,calculations!$B380,'0910'!$G$10:$G$433,"Unitary authority"))/(SUMIFS('2010'!$K$5:$K$611,'2010'!$E$5:$E$611,calculations!$B380,'2010'!$D$5:$D$611,"Shire district")+SUMIFS('2010'!$K$5:$K$611,'2010'!$E$5:$E$611,calculations!$B380,'2010'!$D$5:$D$611,"Metropolitan district")+SUMIFS('2010'!$K$5:$K$611,'2010'!$E$5:$E$611,calculations!$B380,'2010'!$D$5:$D$611,"London borough")+SUMIFS('2010'!$K$5:$K$611,'2010'!$E$5:$E$611,calculations!$B380,'2010'!$D$5:$D$611,"Unitary authority"))</f>
        <v>4.0459621297944653E-3</v>
      </c>
      <c r="DL380" s="196">
        <f>1000*(SUMIFS('1011'!$Q$10:$Q$433,'1011'!$H$10:$H$433,calculations!$B380,'1011'!$G$10:$G$433,"Shire district")+SUMIFS('1011'!$Q$10:$Q$433,'1011'!$H$10:$H$433,calculations!$B380,'1011'!$G$10:$G$433,"Metropolitan district")+SUMIFS('1011'!$Q$10:$Q$433,'1011'!$H$10:$H$433,calculations!$B380,'1011'!$G$10:$G$433,"London borough")+SUMIFS('1011'!$Q$10:$Q$433,'1011'!$H$10:$H$433,calculations!$B380,'1011'!$G$10:$G$433,"Unitary authority"))/(SUMIFS('2011'!$K$5:$K$611,'2011'!$E$5:$E$611,calculations!$B380,'2011'!$D$5:$D$611,"Shire district")+SUMIFS('2011'!$K$5:$K$611,'2011'!$E$5:$E$611,calculations!$B380,'2011'!$D$5:$D$611,"Metropolitan district")+SUMIFS('2011'!$K$5:$K$611,'2011'!$E$5:$E$611,calculations!$B380,'2011'!$D$5:$D$611,"London borough")+SUMIFS('2011'!$K$5:$K$611,'2011'!$E$5:$E$611,calculations!$B380,'2011'!$D$5:$D$611,"Unitary authority"))</f>
        <v>1.0038608488245794E-2</v>
      </c>
      <c r="DM380" s="196">
        <f>1000*(SUMIFS('1112'!$P$10:$P$408,'1112'!$H$10:$H$408,calculations!$B380,'1112'!$G$10:$G$408,"Shire district")+SUMIFS('1112'!$P$10:$P$408,'1112'!$H$10:$H$408,calculations!$B380,'1112'!$G$10:$G$408,"Metropolitan district")+SUMIFS('1112'!$P$10:$P$408,'1112'!$H$10:$H$408,calculations!$B380,'1112'!$G$10:$G$408,"London borough")+SUMIFS('1112'!$P$10:$P$408,'1112'!$H$10:$H$408,calculations!$B380,'1112'!$G$10:$G$408,"Unitary authority"))/(SUMIFS('2012'!$M$10:$M$460,'2012'!$H$10:$H$460,calculations!$B380,'2012'!$G$10:$G$460,"Shire district")+SUMIFS('2012'!$M$10:$M$460,'2012'!$H$10:$H$460,calculations!$B380,'2012'!$G$10:$G$460,"Metropolitan district")+SUMIFS('2012'!$M$10:$M$460,'2012'!$H$10:$H$460,calculations!$B380,'2012'!$G$10:$G$460,"London borough")+SUMIFS('2012'!$M$10:$M$460,'2012'!$H$10:$H$460,calculations!$B380,'2012'!$G$10:$G$460,"Unitary authority"))</f>
        <v>4.9841205917945428E-2</v>
      </c>
      <c r="DN380" s="196">
        <f>1000*(SUMIFS('1213'!$P$10:$P$408,'1213'!$H$10:$H$408,calculations!$B380,'1213'!$G$10:$G$408,"Shire district")+SUMIFS('1213'!$P$10:$P$408,'1213'!$H$10:$H$408,calculations!$B380,'1213'!$G$10:$G$408,"Metropolitan district")+SUMIFS('1213'!$P$10:$P$408,'1213'!$H$10:$H$408,calculations!$B380,'1213'!$G$10:$G$408,"London borough")+SUMIFS('1213'!$P$10:$P$408,'1213'!$H$10:$H$408,calculations!$B380,'1213'!$G$10:$G$408,"Unitary authority"))/(SUMIFS('2013'!$M$10:$M$460,'2013'!$H$10:$H$460,calculations!$B380,'2013'!$G$10:$G$460,"Shire district")+SUMIFS('2013'!$M$10:$M$460,'2013'!$H$10:$H$460,calculations!$B380,'2013'!$G$10:$G$460,"Metropolitan district")+SUMIFS('2013'!$M$10:$M$460,'2013'!$H$10:$H$460,calculations!$B380,'2013'!$G$10:$G$460,"London borough")+SUMIFS('2013'!$M$10:$M$460,'2013'!$H$10:$H$460,calculations!$B380,'2013'!$G$10:$G$460,"Unitary authority"))</f>
        <v>1.782488829736667E-2</v>
      </c>
      <c r="DO380" s="196">
        <f>1000*(SUMIFS('1314'!$P$10:$P$408,'1314'!$H$10:$H$408,calculations!$B380,'1314'!$G$10:$G$408,"Shire district")+SUMIFS('1314'!$P$10:$P$408,'1314'!$H$10:$H$408,calculations!$B380,'1314'!$G$10:$G$408,"Metropolitan district")+SUMIFS('1314'!$P$10:$P$408,'1314'!$H$10:$H$408,calculations!$B380,'1314'!$G$10:$G$408,"London borough")+SUMIFS('1314'!$P$10:$P$408,'1314'!$H$10:$H$408,calculations!$B380,'1314'!$G$10:$G$408,"Unitary authority"))/(SUMIFS('2014'!$M$10:$M$460,'2014'!$H$10:$H$460,calculations!$B380,'2014'!$G$10:$G$460,"Shire district")+SUMIFS('2014'!$M$10:$M$460,'2014'!$H$10:$H$460,calculations!$B380,'2014'!$G$10:$G$460,"Metropolitan district")+SUMIFS('2014'!$M$10:$M$460,'2014'!$H$10:$H$460,calculations!$B380,'2014'!$G$10:$G$460,"London borough")+SUMIFS('2014'!$M$10:$M$460,'2014'!$H$10:$H$460,calculations!$B380,'2014'!$G$10:$G$460,"Unitary authority"))</f>
        <v>3.9331753507900764E-3</v>
      </c>
      <c r="DP380" s="196">
        <f>1000*(SUMIFS('1415'!$P$10:$P$408,'1415'!$H$10:$H$408,calculations!$B380,'1415'!$G$10:$G$408,"Shire district")+SUMIFS('1415'!$P$10:$P$408,'1415'!$H$10:$H$408,calculations!$B380,'1415'!$G$10:$G$408,"Metropolitan district")+SUMIFS('1415'!$P$10:$P$408,'1415'!$H$10:$H$408,calculations!$B380,'1415'!$G$10:$G$408,"London borough")+SUMIFS('1415'!$P$10:$P$408,'1415'!$H$10:$H$408,calculations!$B380,'1415'!$G$10:$G$408,"Unitary authority"))/(SUMIFS('2015'!$M$10:$M$460,'2015'!$H$10:$H$460,calculations!$B380,'2015'!$G$10:$G$460,"Shire district")+SUMIFS('2015'!$M$10:$M$460,'2015'!$H$10:$H$460,calculations!$B380,'2015'!$G$10:$G$460,"Metropolitan district")+SUMIFS('2015'!$M$10:$M$460,'2015'!$H$10:$H$460,calculations!$B380,'2015'!$G$10:$G$460,"London borough")+SUMIFS('2015'!$M$10:$M$460,'2015'!$H$10:$H$460,calculations!$B380,'2015'!$G$10:$G$460,"Unitary authority"))</f>
        <v>3.8981643544055103E-2</v>
      </c>
      <c r="DQ380" s="196">
        <f>1000*(SUMIFS('1516'!$P$10:$P$408,'1516'!$H$10:$H$408,calculations!$B380,'1516'!$G$10:$G$408,"Shire district")+SUMIFS('1516'!$P$10:$P$408,'1516'!$H$10:$H$408,calculations!$B380,'1516'!$G$10:$G$408,"Metropolitan district")+SUMIFS('1516'!$P$10:$P$408,'1516'!$H$10:$H$408,calculations!$B380,'1516'!$G$10:$G$408,"London borough")+SUMIFS('1516'!$P$10:$P$408,'1516'!$H$10:$H$408,calculations!$B380,'1516'!$G$10:$G$408,"Unitary authority"))/(SUMIFS('2016'!$M$10:$M$460,'2016'!$H$10:$H$460,calculations!$B380,'2016'!$G$10:$G$460,"Shire district")+SUMIFS('2016'!$M$10:$M$460,'2016'!$H$10:$H$460,calculations!$B380,'2016'!$G$10:$G$460,"Metropolitan district")+SUMIFS('2016'!$M$10:$M$460,'2016'!$H$10:$H$460,calculations!$B380,'2016'!$G$10:$G$460,"London borough")+SUMIFS('2016'!$M$10:$M$460,'2016'!$H$10:$H$460,calculations!$B380,'2016'!$G$10:$G$460,"Unitary authority"))</f>
        <v>2.3176313807288951E-2</v>
      </c>
      <c r="DR380" s="196">
        <f>1000*(SUMIFS('1617'!$P$10:$P$408,'1617'!$H$10:$H$408,calculations!$B380,'1617'!$G$10:$G$408,"Shire district")+SUMIFS('1617'!$P$10:$P$408,'1617'!$H$10:$H$408,calculations!$B380,'1617'!$G$10:$G$408,"Metropolitan district")+SUMIFS('1617'!$P$10:$P$408,'1617'!$H$10:$H$408,calculations!$B380,'1617'!$G$10:$G$408,"London borough")+SUMIFS('1617'!$P$10:$P$408,'1617'!$H$10:$H$408,calculations!$B380,'1617'!$G$10:$G$408,"Unitary authority"))/(SUMIFS('2017'!$M$10:$M$460,'2017'!$H$10:$H$460,calculations!$B380,'2017'!$G$10:$G$460,"Shire district")+SUMIFS('2017'!$M$10:$M$460,'2017'!$H$10:$H$460,calculations!$B380,'2017'!$G$10:$G$460,"Metropolitan district")+SUMIFS('2017'!$M$10:$M$460,'2017'!$H$10:$H$460,calculations!$B380,'2017'!$G$10:$G$460,"London borough")+SUMIFS('2017'!$M$10:$M$460,'2017'!$H$10:$H$460,calculations!$B380,'2017'!$G$10:$G$460,"Unitary authority"))</f>
        <v>4.9705399918177268E-2</v>
      </c>
      <c r="DS380" s="196">
        <f>1000*(SUMIFS('1718'!$P$10:$P$408,'1718'!$H$10:$H$408,calculations!$B380,'1718'!$G$10:$G$408,"Shire district")+SUMIFS('1718'!$P$10:$P$408,'1718'!$H$10:$H$408,calculations!$B380,'1718'!$G$10:$G$408,"Metropolitan district")+SUMIFS('1718'!$P$10:$P$408,'1718'!$H$10:$H$408,calculations!$B380,'1718'!$G$10:$G$408,"London borough")+SUMIFS('1718'!$P$10:$P$408,'1718'!$H$10:$H$408,calculations!$B380,'1718'!$G$10:$G$408,"Unitary authority"))/(SUMIFS('2018'!$N$10:$N$460,'2018'!$H$10:$H$460,calculations!$B380,'2018'!$G$10:$G$460,"Shire district")+SUMIFS('2018'!$N$10:$N$460,'2018'!$H$10:$H$460,calculations!$B380,'2018'!$G$10:$G$460,"Metropolitan district")+SUMIFS('2018'!$N$10:$N$460,'2018'!$H$10:$H$460,calculations!$B380,'2018'!$G$10:$G$460,"London borough")+SUMIFS('2018'!$N$10:$N$460,'2018'!$H$10:$H$460,calculations!$B380,'2018'!$G$10:$G$460,"Unitary authority"))</f>
        <v>2.2689199562854756E-2</v>
      </c>
      <c r="DT380" s="196">
        <f>1000*(SUMIFS('1819'!$P$10:$P$408,'1819'!$H$10:$H$408,calculations!$B380,'1819'!$G$10:$G$408,"Shire district")+SUMIFS('1819'!$P$10:$P$408,'1819'!$H$10:$H$408,calculations!$B380,'1819'!$G$10:$G$408,"Metropolitan district")+SUMIFS('1819'!$P$10:$P$408,'1819'!$H$10:$H$408,calculations!$B380,'1819'!$G$10:$G$408,"London borough")+SUMIFS('1819'!$P$10:$P$408,'1819'!$H$10:$H$408,calculations!$B380,'1819'!$G$10:$G$408,"Unitary authority"))/(SUMIFS('2018'!$N$10:$N$460,'2018'!$H$10:$H$460,calculations!$B380,'2018'!$G$10:$G$460,"Shire district")+SUMIFS('2018'!$N$10:$N$460,'2018'!$H$10:$H$460,calculations!$B380,'2018'!$G$10:$G$460,"Metropolitan district")+SUMIFS('2018'!$N$10:$N$460,'2018'!$H$10:$H$460,calculations!$B380,'2018'!$G$10:$G$460,"London borough")+SUMIFS('2018'!$N$10:$N$460,'2018'!$H$10:$H$460,calculations!$B380,'2018'!$G$10:$G$460,"Unitary authority"))</f>
        <v>9.0756798251419024E-2</v>
      </c>
      <c r="DU380" s="196">
        <f>1000*(SUMIFS('1920'!$P$10:$P$408,'1920'!$H$10:$H$408,calculations!$B380,'1920'!$G$10:$G$408,"Shire district")+SUMIFS('1920'!$P$10:$P$408,'1920'!$H$10:$H$408,calculations!$B380,'1920'!$G$10:$G$408,"Metropolitan district")+SUMIFS('1920'!$P$10:$P$408,'1920'!$H$10:$H$408,calculations!$B380,'1920'!$G$10:$G$408,"London borough")+SUMIFS('1920'!$P$10:$P$408,'1920'!$H$10:$H$408,calculations!$B380,'1920'!$G$10:$G$408,"Unitary authority"))/(SUMIFS('2019'!$M$10:$M$470,'2019'!$H$10:$H$470,calculations!$B380,'2019'!$G$10:$G$470,"Shire district")+SUMIFS('2019'!$M$10:$M$470,'2019'!$H$10:$H$470,calculations!$B380,'2019'!$G$10:$G$470,"Metropolitan district")+SUMIFS('2019'!$M$10:$M$470,'2019'!$H$10:$H$470,calculations!$B380,'2019'!$G$10:$G$470,"London borough")+SUMIFS('2019'!$M$10:$M$470,'2019'!$H$10:$H$470,calculations!$B380,'2019'!$G$10:$G$470,"Unitary authority"))</f>
        <v>2.5844019065672758E-2</v>
      </c>
      <c r="DV380" s="196">
        <f>1000*(SUMIFS('20 21'!$P$10:$P$408,'20 21'!$H$10:$H$408,calculations!$B380,'20 21'!$G$10:$G$408,"Shire district")+SUMIFS('20 21'!$P$10:$P$408,'20 21'!$H$10:$H$408,calculations!$B380,'20 21'!$G$10:$G$408,"Metropolitan district")+SUMIFS('20 21'!$P$10:$P$408,'20 21'!$H$10:$H$408,calculations!$B380,'20 21'!$G$10:$G$408,"London borough")+SUMIFS('20 21'!$P$10:$P$408,'20 21'!$H$10:$H$408,calculations!$B380,'20 21'!$G$10:$G$408,"Unitary authority"))/(SUMIFS('2020'!$M$10:$M$470,'2020'!$H$10:$H$470,calculations!$B380,'2020'!$G$10:$G$470,"Shire district")+SUMIFS('2020'!$M$10:$M$470,'2020'!$H$10:$H$470,calculations!$B380,'2020'!$G$10:$G$470,"Metropolitan district")+SUMIFS('2020'!$M$10:$M$470,'2020'!$H$10:$H$470,calculations!$B380,'2020'!$G$10:$G$470,"London borough")+SUMIFS('2020'!$M$10:$M$470,'2020'!$H$10:$H$470,calculations!$B380,'2020'!$G$10:$G$470,"Unitary authority"))</f>
        <v>1.9514357130540373E-2</v>
      </c>
      <c r="DW380" s="196">
        <f>1000*(SUMIFS('21 22'!$P$10:$P$408,'21 22'!$H$10:$H$408,calculations!$B380,'21 22'!$G$10:$G$408,"Shire district")+SUMIFS('21 22'!$P$10:$P$408,'21 22'!$H$10:$H$408,calculations!$B380,'21 22'!$G$10:$G$408,"Metropolitan district")+SUMIFS('21 22'!$P$10:$P$408,'21 22'!$H$10:$H$408,calculations!$B380,'21 22'!$G$10:$G$408,"London borough")+SUMIFS('21 22'!$P$10:$P$408,'21 22'!$H$10:$H$408,calculations!$B380,'21 22'!$G$10:$G$408,"Unitary authority"))/(SUMIFS('2021'!$M$10:$M$470,'2021'!$H$10:$H$470,calculations!$B380,'2021'!$G$10:$G$470,"Shire district")+SUMIFS('2021'!$M$10:$M$470,'2021'!$H$10:$H$470,calculations!$B380,'2021'!$G$10:$G$470,"Metropolitan district")+SUMIFS('2021'!$M$10:$M$470,'2021'!$H$10:$H$470,calculations!$B380,'2021'!$G$10:$G$470,"London borough")+SUMIFS('2021'!$M$10:$M$470,'2021'!$H$10:$H$470,calculations!$B380,'2021'!$G$10:$G$470,"Unitary authority"))</f>
        <v>2.8512778803742801E-2</v>
      </c>
      <c r="DX380" s="196">
        <f>1000*(SUMIFS('22 23'!$P$10:$P$408,'22 23'!$H$10:$H$408,calculations!$B380,'22 23'!$G$10:$G$408,"Shire district")+SUMIFS('22 23'!$P$10:$P$408,'22 23'!$H$10:$H$408,calculations!$B380,'22 23'!$G$10:$G$408,"Metropolitan district")+SUMIFS('22 23'!$P$10:$P$408,'22 23'!$H$10:$H$408,calculations!$B380,'22 23'!$G$10:$G$408,"London borough")+SUMIFS('22 23'!$P$10:$P$408,'22 23'!$H$10:$H$408,calculations!$B380,'22 23'!$G$10:$G$408,"Unitary authority"))/(SUMIFS('2022'!$M$10:$M$470,'2022'!$H$10:$H$470,calculations!$B380,'2022'!$G$10:$G$470,"Shire district")+SUMIFS('2022'!$M$10:$M$470,'2022'!$H$10:$H$470,calculations!$B380,'2022'!$G$10:$G$470,"Metropolitan district")+SUMIFS('2022'!$M$10:$M$470,'2022'!$H$10:$H$470,calculations!$B380,'2022'!$G$10:$G$470,"London borough")+SUMIFS('2022'!$M$10:$M$470,'2022'!$H$10:$H$470,calculations!$B380,'2022'!$G$10:$G$470,"Unitary authority"))</f>
        <v>1.8015434182773064E-2</v>
      </c>
      <c r="DY380" s="196">
        <f>1000*(SUMIFS('23 24'!$P$7:$P$408,'23 24'!$H$7:$H$408,calculations!$B380,'23 24'!$G$7:$G$408,"Shire district")+SUMIFS('23 24'!$P$7:$P$408,'23 24'!$H$7:$H$408,calculations!$B380,'23 24'!$G$7:$G$408,"Metropolitan district")+SUMIFS('23 24'!$P$7:$P$408,'23 24'!$H$7:$H$408,calculations!$B380,'23 24'!$G$7:$G$408,"London borough")+SUMIFS('23 24'!$P$7:$P$408,'23 24'!$H$7:$H$408,calculations!$B380,'23 24'!$G$7:$G$408,"Unitary authority"))/(SUMIFS('2023'!$K$7:$K$470,'2023'!$F$7:$F$470,calculations!$B380,'2023'!$E$7:$E$470,"Shire district")+SUMIFS('2023'!$K$7:$K$470,'2023'!$F$7:$F$470,calculations!$B380,'2023'!$E$7:$E$470,"Metropolitan district")+SUMIFS('2023'!$K$7:$K$470,'2023'!$F$7:$F$470,calculations!$B380,'2023'!$E$7:$E$470,"London borough")+SUMIFS('2023'!$K$7:$K$470,'2023'!$F$7:$F$470,calculations!$B380,'2023'!$E$7:$E$470,"Unitary authority"))</f>
        <v>2.9449844357572572E-2</v>
      </c>
      <c r="EA380" s="196">
        <f>1000*(SUMIFS('0910'!$Q$10:$Q$433,'0910'!$H$10:$H$433,calculations!$B380,'0910'!$G$10:$G$433,"Shire district")+SUMIFS('0910'!$Q$10:$Q$433,'0910'!$H$10:$H$433,calculations!$B380,'0910'!$G$10:$G$433,"Metropolitan district")+SUMIFS('0910'!$Q$10:$Q$433,'0910'!$H$10:$H$433,calculations!$B380,'0910'!$G$10:$G$433,"London borough")+SUMIFS('0910'!$Q$10:$Q$433,'0910'!$H$10:$H$433,calculations!$B380,'0910'!$G$10:$G$433,"Unitary authority"))/(SUMIFS('2010'!$K$5:$K$611,'2010'!$E$5:$E$611,calculations!$B380,'2010'!$D$5:$D$611,"Shire district")+SUMIFS('2010'!$K$5:$K$611,'2010'!$E$5:$E$611,calculations!$B380,'2010'!$D$5:$D$611,"Metropolitan district")+SUMIFS('2010'!$K$5:$K$611,'2010'!$E$5:$E$611,calculations!$B380,'2010'!$D$5:$D$611,"London borough")+SUMIFS('2010'!$K$5:$K$611,'2010'!$E$5:$E$611,calculations!$B380,'2010'!$D$5:$D$611,"Unitary authority"))</f>
        <v>4.8511085936235636</v>
      </c>
      <c r="EB380" s="196">
        <f>1000*(SUMIFS('1011'!$R$10:$R$433,'1011'!$H$10:$H$433,calculations!$B380,'1011'!$G$10:$G$433,"Shire district")+SUMIFS('1011'!$R$10:$R$433,'1011'!$H$10:$H$433,calculations!$B380,'1011'!$G$10:$G$433,"Metropolitan district")+SUMIFS('1011'!$R$10:$R$433,'1011'!$H$10:$H$433,calculations!$B380,'1011'!$G$10:$G$433,"London borough")+SUMIFS('1011'!$R$10:$R$433,'1011'!$H$10:$H$433,calculations!$B380,'1011'!$G$10:$G$433,"Unitary authority"))/(SUMIFS('2011'!$K$5:$K$611,'2011'!$E$5:$E$611,calculations!$B380,'2011'!$D$5:$D$611,"Shire district")+SUMIFS('2011'!$K$5:$K$611,'2011'!$E$5:$E$611,calculations!$B380,'2011'!$D$5:$D$611,"Metropolitan district")+SUMIFS('2011'!$K$5:$K$611,'2011'!$E$5:$E$611,calculations!$B380,'2011'!$D$5:$D$611,"London borough")+SUMIFS('2011'!$K$5:$K$611,'2011'!$E$5:$E$611,calculations!$B380,'2011'!$D$5:$D$611,"Unitary authority"))</f>
        <v>5.2762926214219892</v>
      </c>
      <c r="EC380" s="196">
        <f>1000*(SUMIFS('1112'!$Q$10:$Q$408,'1112'!$H$10:$H$408,calculations!$B380,'1112'!$G$10:$G$408,"Shire district")+SUMIFS('1112'!$Q$10:$Q$408,'1112'!$H$10:$H$408,calculations!$B380,'1112'!$G$10:$G$408,"Metropolitan district")+SUMIFS('1112'!$Q$10:$Q$408,'1112'!$H$10:$H$408,calculations!$B380,'1112'!$G$10:$G$408,"London borough")+SUMIFS('1112'!$Q$10:$Q$408,'1112'!$H$10:$H$408,calculations!$B380,'1112'!$G$10:$G$408,"Unitary authority"))/(SUMIFS('2012'!$M$10:$M$460,'2012'!$H$10:$H$460,calculations!$B380,'2012'!$G$10:$G$460,"Shire district")+SUMIFS('2012'!$M$10:$M$460,'2012'!$H$10:$H$460,calculations!$B380,'2012'!$G$10:$G$460,"Metropolitan district")+SUMIFS('2012'!$M$10:$M$460,'2012'!$H$10:$H$460,calculations!$B380,'2012'!$G$10:$G$460,"London borough")+SUMIFS('2012'!$M$10:$M$460,'2012'!$H$10:$H$460,calculations!$B380,'2012'!$G$10:$G$460,"Unitary authority"))</f>
        <v>6.0427478054917039</v>
      </c>
      <c r="ED380" s="196">
        <f>1000*(SUMIFS('1213'!$Q$10:$Q$408,'1213'!$H$10:$H$408,calculations!$B380,'1213'!$G$10:$G$408,"Shire district")+SUMIFS('1213'!$Q$10:$Q$408,'1213'!$H$10:$H$408,calculations!$B380,'1213'!$G$10:$G$408,"Metropolitan district")+SUMIFS('1213'!$Q$10:$Q$408,'1213'!$H$10:$H$408,calculations!$B380,'1213'!$G$10:$G$408,"London borough")+SUMIFS('1213'!$Q$10:$Q$408,'1213'!$H$10:$H$408,calculations!$B380,'1213'!$G$10:$G$408,"Unitary authority"))/(SUMIFS('2013'!$M$10:$M$460,'2013'!$H$10:$H$460,calculations!$B380,'2013'!$G$10:$G$460,"Shire district")+SUMIFS('2013'!$M$10:$M$460,'2013'!$H$10:$H$460,calculations!$B380,'2013'!$G$10:$G$460,"Metropolitan district")+SUMIFS('2013'!$M$10:$M$460,'2013'!$H$10:$H$460,calculations!$B380,'2013'!$G$10:$G$460,"London borough")+SUMIFS('2013'!$M$10:$M$460,'2013'!$H$10:$H$460,calculations!$B380,'2013'!$G$10:$G$460,"Unitary authority"))</f>
        <v>5.6009760116614382</v>
      </c>
      <c r="EE380" s="196">
        <f>1000*(SUMIFS('1314'!$Q$10:$Q$408,'1314'!$H$10:$H$408,calculations!$B380,'1314'!$G$10:$G$408,"Shire district")+SUMIFS('1314'!$Q$10:$Q$408,'1314'!$H$10:$H$408,calculations!$B380,'1314'!$G$10:$G$408,"Metropolitan district")+SUMIFS('1314'!$Q$10:$Q$408,'1314'!$H$10:$H$408,calculations!$B380,'1314'!$G$10:$G$408,"London borough")+SUMIFS('1314'!$Q$10:$Q$408,'1314'!$H$10:$H$408,calculations!$B380,'1314'!$G$10:$G$408,"Unitary authority"))/(SUMIFS('2014'!$M$10:$M$460,'2014'!$H$10:$H$460,calculations!$B380,'2014'!$G$10:$G$460,"Shire district")+SUMIFS('2014'!$M$10:$M$460,'2014'!$H$10:$H$460,calculations!$B380,'2014'!$G$10:$G$460,"Metropolitan district")+SUMIFS('2014'!$M$10:$M$460,'2014'!$H$10:$H$460,calculations!$B380,'2014'!$G$10:$G$460,"London borough")+SUMIFS('2014'!$M$10:$M$460,'2014'!$H$10:$H$460,calculations!$B380,'2014'!$G$10:$G$460,"Unitary authority"))</f>
        <v>6.1101879074523842</v>
      </c>
      <c r="EF380" s="196">
        <f>1000*(SUMIFS('1415'!$Q$10:$Q$408,'1415'!$H$10:$H$408,calculations!$B380,'1415'!$G$10:$G$408,"Shire district")+SUMIFS('1415'!$Q$10:$Q$408,'1415'!$H$10:$H$408,calculations!$B380,'1415'!$G$10:$G$408,"Metropolitan district")+SUMIFS('1415'!$Q$10:$Q$408,'1415'!$H$10:$H$408,calculations!$B380,'1415'!$G$10:$G$408,"London borough")+SUMIFS('1415'!$Q$10:$Q$408,'1415'!$H$10:$H$408,calculations!$B380,'1415'!$G$10:$G$408,"Unitary authority"))/(SUMIFS('2015'!$M$10:$M$460,'2015'!$H$10:$H$460,calculations!$B380,'2015'!$G$10:$G$460,"Shire district")+SUMIFS('2015'!$M$10:$M$460,'2015'!$H$10:$H$460,calculations!$B380,'2015'!$G$10:$G$460,"Metropolitan district")+SUMIFS('2015'!$M$10:$M$460,'2015'!$H$10:$H$460,calculations!$B380,'2015'!$G$10:$G$460,"London borough")+SUMIFS('2015'!$M$10:$M$460,'2015'!$H$10:$H$460,calculations!$B380,'2015'!$G$10:$G$460,"Unitary authority"))</f>
        <v>7.0868627963092177</v>
      </c>
      <c r="EG380" s="196">
        <f>1000*(SUMIFS('1516'!$Q$10:$Q$408,'1516'!$H$10:$H$408,calculations!$B380,'1516'!$G$10:$G$408,"Shire district")+SUMIFS('1516'!$Q$10:$Q$408,'1516'!$H$10:$H$408,calculations!$B380,'1516'!$G$10:$G$408,"Metropolitan district")+SUMIFS('1516'!$Q$10:$Q$408,'1516'!$H$10:$H$408,calculations!$B380,'1516'!$G$10:$G$408,"London borough")+SUMIFS('1516'!$Q$10:$Q$408,'1516'!$H$10:$H$408,calculations!$B380,'1516'!$G$10:$G$408,"Unitary authority"))/(SUMIFS('2016'!$M$10:$M$460,'2016'!$H$10:$H$460,calculations!$B380,'2016'!$G$10:$G$460,"Shire district")+SUMIFS('2016'!$M$10:$M$460,'2016'!$H$10:$H$460,calculations!$B380,'2016'!$G$10:$G$460,"Metropolitan district")+SUMIFS('2016'!$M$10:$M$460,'2016'!$H$10:$H$460,calculations!$B380,'2016'!$G$10:$G$460,"London borough")+SUMIFS('2016'!$M$10:$M$460,'2016'!$H$10:$H$460,calculations!$B380,'2016'!$G$10:$G$460,"Unitary authority"))</f>
        <v>7.4434594511076346</v>
      </c>
      <c r="EH380" s="196">
        <f>1000*(SUMIFS('1617'!$Q$10:$Q$408,'1617'!$H$10:$H$408,calculations!$B380,'1617'!$G$10:$G$408,"Shire district")+SUMIFS('1617'!$Q$10:$Q$408,'1617'!$H$10:$H$408,calculations!$B380,'1617'!$G$10:$G$408,"Metropolitan district")+SUMIFS('1617'!$Q$10:$Q$408,'1617'!$H$10:$H$408,calculations!$B380,'1617'!$G$10:$G$408,"London borough")+SUMIFS('1617'!$Q$10:$Q$408,'1617'!$H$10:$H$408,calculations!$B380,'1617'!$G$10:$G$408,"Unitary authority"))/(SUMIFS('2017'!$M$10:$M$460,'2017'!$H$10:$H$460,calculations!$B380,'2017'!$G$10:$G$460,"Shire district")+SUMIFS('2017'!$M$10:$M$460,'2017'!$H$10:$H$460,calculations!$B380,'2017'!$G$10:$G$460,"Metropolitan district")+SUMIFS('2017'!$M$10:$M$460,'2017'!$H$10:$H$460,calculations!$B380,'2017'!$G$10:$G$460,"London borough")+SUMIFS('2017'!$M$10:$M$460,'2017'!$H$10:$H$460,calculations!$B380,'2017'!$G$10:$G$460,"Unitary authority"))</f>
        <v>8.06756875595031</v>
      </c>
      <c r="EI380" s="196">
        <f>1000*(SUMIFS('1718'!$Q$10:$Q$408,'1718'!$H$10:$H$408,calculations!$B380,'1718'!$G$10:$G$408,"Shire district")+SUMIFS('1718'!$Q$10:$Q$408,'1718'!$H$10:$H$408,calculations!$B380,'1718'!$G$10:$G$408,"Metropolitan district")+SUMIFS('1718'!$Q$10:$Q$408,'1718'!$H$10:$H$408,calculations!$B380,'1718'!$G$10:$G$408,"London borough")+SUMIFS('1718'!$Q$10:$Q$408,'1718'!$H$10:$H$408,calculations!$B380,'1718'!$G$10:$G$408,"Unitary authority"))/(SUMIFS('2018'!$N$10:$N$460,'2018'!$H$10:$H$460,calculations!$B380,'2018'!$G$10:$G$460,"Shire district")+SUMIFS('2018'!$N$10:$N$460,'2018'!$H$10:$H$460,calculations!$B380,'2018'!$G$10:$G$460,"Metropolitan district")+SUMIFS('2018'!$N$10:$N$460,'2018'!$H$10:$H$460,calculations!$B380,'2018'!$G$10:$G$460,"London borough")+SUMIFS('2018'!$N$10:$N$460,'2018'!$H$10:$H$460,calculations!$B380,'2018'!$G$10:$G$460,"Unitary authority"))</f>
        <v>8.6672742330105166</v>
      </c>
      <c r="EJ380" s="196">
        <f>1000*(SUMIFS('1819'!$Q$10:$Q$408,'1819'!$H$10:$H$408,calculations!$B380,'1819'!$G$10:$G$408,"Shire district")+SUMIFS('1819'!$Q$10:$Q$408,'1819'!$H$10:$H$408,calculations!$B380,'1819'!$G$10:$G$408,"Metropolitan district")+SUMIFS('1819'!$Q$10:$Q$408,'1819'!$H$10:$H$408,calculations!$B380,'1819'!$G$10:$G$408,"London borough")+SUMIFS('1819'!$Q$10:$Q$408,'1819'!$H$10:$H$408,calculations!$B380,'1819'!$G$10:$G$408,"Unitary authority"))/(SUMIFS('2018'!$N$10:$N$460,'2018'!$H$10:$H$460,calculations!$B380,'2018'!$G$10:$G$460,"Shire district")+SUMIFS('2018'!$N$10:$N$460,'2018'!$H$10:$H$460,calculations!$B380,'2018'!$G$10:$G$460,"Metropolitan district")+SUMIFS('2018'!$N$10:$N$460,'2018'!$H$10:$H$460,calculations!$B380,'2018'!$G$10:$G$460,"London borough")+SUMIFS('2018'!$N$10:$N$460,'2018'!$H$10:$H$460,calculations!$B380,'2018'!$G$10:$G$460,"Unitary authority"))</f>
        <v>9.4765223507523366</v>
      </c>
      <c r="EK380" s="196">
        <f>1000*(SUMIFS('1920'!$Q$10:$Q$408,'1920'!$H$10:$H$408,calculations!$B380,'1920'!$G$10:$G$408,"Shire district")+SUMIFS('1920'!$Q$10:$Q$408,'1920'!$H$10:$H$408,calculations!$B380,'1920'!$G$10:$G$408,"Metropolitan district")+SUMIFS('1920'!$Q$10:$Q$408,'1920'!$H$10:$H$408,calculations!$B380,'1920'!$G$10:$G$408,"London borough")+SUMIFS('1920'!$Q$10:$Q$408,'1920'!$H$10:$H$408,calculations!$B380,'1920'!$G$10:$G$408,"Unitary authority"))/(SUMIFS('2019'!$M$10:$M$470,'2019'!$H$10:$H$470,calculations!$B380,'2019'!$G$10:$G$470,"Shire district")+SUMIFS('2019'!$M$10:$M$470,'2019'!$H$10:$H$470,calculations!$B380,'2019'!$G$10:$G$470,"Metropolitan district")+SUMIFS('2019'!$M$10:$M$470,'2019'!$H$10:$H$470,calculations!$B380,'2019'!$G$10:$G$470,"London borough")+SUMIFS('2019'!$M$10:$M$470,'2019'!$H$10:$H$470,calculations!$B380,'2019'!$G$10:$G$470,"Unitary authority"))</f>
        <v>9.414114678322397</v>
      </c>
      <c r="EL380" s="196">
        <f>1000*(SUMIFS('20 21'!$Q$10:$Q$408,'20 21'!$H$10:$H$408,calculations!$B380,'20 21'!$G$10:$G$408,"Shire district")+SUMIFS('20 21'!$Q$10:$Q$408,'20 21'!$H$10:$H$408,calculations!$B380,'20 21'!$G$10:$G$408,"Metropolitan district")+SUMIFS('20 21'!$Q$10:$Q$408,'20 21'!$H$10:$H$408,calculations!$B380,'20 21'!$G$10:$G$408,"London borough")+SUMIFS('20 21'!$Q$10:$Q$408,'20 21'!$H$10:$H$408,calculations!$B380,'20 21'!$G$10:$G$408,"Unitary authority"))/(SUMIFS('2020'!$M$10:$M$470,'2020'!$H$10:$H$470,calculations!$B380,'2020'!$G$10:$G$470,"Shire district")+SUMIFS('2020'!$M$10:$M$470,'2020'!$H$10:$H$470,calculations!$B380,'2020'!$G$10:$G$470,"Metropolitan district")+SUMIFS('2020'!$M$10:$M$470,'2020'!$H$10:$H$470,calculations!$B380,'2020'!$G$10:$G$470,"London borough")+SUMIFS('2020'!$M$10:$M$470,'2020'!$H$10:$H$470,calculations!$B380,'2020'!$G$10:$G$470,"Unitary authority"))</f>
        <v>8.0487853001146963</v>
      </c>
      <c r="EM380" s="196">
        <f>1000*(SUMIFS('21 22'!$Q$10:$Q$408,'21 22'!$H$10:$H$408,calculations!$B380,'21 22'!$G$10:$G$408,"Shire district")+SUMIFS('21 22'!$Q$10:$Q$408,'21 22'!$H$10:$H$408,calculations!$B380,'21 22'!$G$10:$G$408,"Metropolitan district")+SUMIFS('21 22'!$Q$10:$Q$408,'21 22'!$H$10:$H$408,calculations!$B380,'21 22'!$G$10:$G$408,"London borough")+SUMIFS('21 22'!$Q$10:$Q$408,'21 22'!$H$10:$H$408,calculations!$B380,'21 22'!$G$10:$G$408,"Unitary authority"))/(SUMIFS('2021'!$M$10:$M$470,'2021'!$H$10:$H$470,calculations!$B380,'2021'!$G$10:$G$470,"Shire district")+SUMIFS('2021'!$M$10:$M$470,'2021'!$H$10:$H$470,calculations!$B380,'2021'!$G$10:$G$470,"Metropolitan district")+SUMIFS('2021'!$M$10:$M$470,'2021'!$H$10:$H$470,calculations!$B380,'2021'!$G$10:$G$470,"London borough")+SUMIFS('2021'!$M$10:$M$470,'2021'!$H$10:$H$470,calculations!$B380,'2021'!$G$10:$G$470,"Unitary authority"))</f>
        <v>9.3343709608752992</v>
      </c>
      <c r="EN380" s="196">
        <f>1000*(SUMIFS('22 23'!$Q$10:$Q$408,'22 23'!$H$10:$H$408,calculations!$B380,'22 23'!$G$10:$G$408,"Shire district")+SUMIFS('22 23'!$Q$10:$Q$408,'22 23'!$H$10:$H$408,calculations!$B380,'22 23'!$G$10:$G$408,"Metropolitan district")+SUMIFS('22 23'!$Q$10:$Q$408,'22 23'!$H$10:$H$408,calculations!$B380,'22 23'!$G$10:$G$408,"London borough")+SUMIFS('22 23'!$Q$10:$Q$408,'22 23'!$H$10:$H$408,calculations!$B380,'22 23'!$G$10:$G$408,"Unitary authority"))/(SUMIFS('2022'!$M$10:$M$470,'2022'!$H$10:$H$470,calculations!$B380,'2022'!$G$10:$G$470,"Shire district")+SUMIFS('2022'!$M$10:$M$470,'2022'!$H$10:$H$470,calculations!$B380,'2022'!$G$10:$G$470,"Metropolitan district")+SUMIFS('2022'!$M$10:$M$470,'2022'!$H$10:$H$470,calculations!$B380,'2022'!$G$10:$G$470,"London borough")+SUMIFS('2022'!$M$10:$M$470,'2022'!$H$10:$H$470,calculations!$B380,'2022'!$G$10:$G$470,"Unitary authority"))</f>
        <v>9.9895582543476653</v>
      </c>
      <c r="EO380" s="196">
        <f>1000*(SUMIFS('23 24'!$Q$7:$Q$408,'23 24'!$H$7:$H$408,calculations!$B380,'23 24'!$G$7:$G$408,"Shire district")+SUMIFS('23 24'!$Q$7:$Q$408,'23 24'!$H$7:$H$408,calculations!$B380,'23 24'!$G$7:$G$408,"Metropolitan district")+SUMIFS('23 24'!$Q$7:$Q$408,'23 24'!$H$7:$H$408,calculations!$B380,'23 24'!$G$7:$G$408,"London borough")+SUMIFS('23 24'!$Q$7:$Q$408,'23 24'!$H$7:$H$408,calculations!$B380,'23 24'!$G$7:$G$408,"Unitary authority"))/(SUMIFS('2023'!$K$7:$K$470,'2023'!$F$7:$F$470,calculations!$B380,'2023'!$E$7:$E$470,"Shire district")+SUMIFS('2023'!$K$7:$K$470,'2023'!$F$7:$F$470,calculations!$B380,'2023'!$E$7:$E$470,"Metropolitan district")+SUMIFS('2023'!$K$7:$K$470,'2023'!$F$7:$F$470,calculations!$B380,'2023'!$E$7:$E$470,"London borough")+SUMIFS('2023'!$K$7:$K$470,'2023'!$F$7:$F$470,calculations!$B380,'2023'!$E$7:$E$470,"Unitary authority"))</f>
        <v>7.8104087219899041</v>
      </c>
    </row>
    <row r="381" spans="1:145" x14ac:dyDescent="0.3">
      <c r="A381" t="s">
        <v>1836</v>
      </c>
      <c r="B381" t="s">
        <v>1743</v>
      </c>
      <c r="S381" s="196">
        <f>1000*(SUMIFS('0910'!$I$10:$I$433,'0910'!$H$10:$H$433,calculations!$B381,'0910'!$G$10:$G$433,"Shire district")+SUMIFS('0910'!$I$10:$I$433,'0910'!$H$10:$H$433,calculations!$B381,'0910'!$G$10:$G$433,"Metropolitan district")+SUMIFS('0910'!$I$10:$I$433,'0910'!$H$10:$H$433,calculations!$B381,'0910'!$G$10:$G$433,"London borough")+SUMIFS('0910'!$I$10:$I$433,'0910'!$H$10:$H$433,calculations!$B381,'0910'!$G$10:$G$433,"Unitary authority"))/(SUMIFS('2010'!$K$5:$K$611,'2010'!$E$5:$E$611,calculations!$B381,'2010'!$D$5:$D$611,"Shire district")+SUMIFS('2010'!$K$5:$K$611,'2010'!$E$5:$E$611,calculations!$B381,'2010'!$D$5:$D$611,"Metropolitan district")+SUMIFS('2010'!$K$5:$K$611,'2010'!$E$5:$E$611,calculations!$B381,'2010'!$D$5:$D$611,"London borough")+SUMIFS('2010'!$K$5:$K$611,'2010'!$E$5:$E$611,calculations!$B381,'2010'!$D$5:$D$611,"Unitary authority"))</f>
        <v>2.3854167226308354</v>
      </c>
      <c r="T381" s="196">
        <f>1000*(SUMIFS('1011'!$I$10:$I$433,'1011'!$H$10:$H$433,calculations!$B381,'1011'!$G$10:$G$433,"Shire district")+SUMIFS('1011'!$I$10:$I$433,'1011'!$H$10:$H$433,calculations!$B381,'1011'!$G$10:$G$433,"Metropolitan district")+SUMIFS('1011'!$I$10:$I$433,'1011'!$H$10:$H$433,calculations!$B381,'1011'!$G$10:$G$433,"London borough")+SUMIFS('1011'!$I$10:$I$433,'1011'!$H$10:$H$433,calculations!$B381,'1011'!$G$10:$G$433,"Unitary authority"))/(SUMIFS('2011'!$K$5:$K$611,'2011'!$E$5:$E$611,calculations!$B381,'2011'!$D$5:$D$611,"Shire district")+SUMIFS('2011'!$K$5:$K$611,'2011'!$E$5:$E$611,calculations!$B381,'2011'!$D$5:$D$611,"Metropolitan district")+SUMIFS('2011'!$K$5:$K$611,'2011'!$E$5:$E$611,calculations!$B381,'2011'!$D$5:$D$611,"London borough")+SUMIFS('2011'!$K$5:$K$611,'2011'!$E$5:$E$611,calculations!$B381,'2011'!$D$5:$D$611,"Unitary authority"))</f>
        <v>2.7839282911369154</v>
      </c>
      <c r="U381" s="196">
        <f>1000*(SUMIFS('1112'!$I$10:$I$408,'1112'!$H$10:$H$408,calculations!$B381,'1112'!$G$10:$G$408,"Shire district")+SUMIFS('1112'!$I$10:$I$408,'1112'!$H$10:$H$408,calculations!$B381,'1112'!$G$10:$G$408,"Metropolitan district")+SUMIFS('1112'!$I$10:$I$408,'1112'!$H$10:$H$408,calculations!$B381,'1112'!$G$10:$G$408,"London borough")+SUMIFS('1112'!$I$10:$I$408,'1112'!$H$10:$H$408,calculations!$B381,'1112'!$G$10:$G$408,"Unitary authority"))/(SUMIFS('2012'!$M$10:$M$460,'2012'!$H$10:$H$460,calculations!$B381,'2012'!$G$10:$G$460,"Shire district")+SUMIFS('2012'!$M$10:$M$460,'2012'!$H$10:$H$460,calculations!$B381,'2012'!$G$10:$G$460,"Metropolitan district")+SUMIFS('2012'!$M$10:$M$460,'2012'!$H$10:$H$460,calculations!$B381,'2012'!$G$10:$G$460,"London borough")+SUMIFS('2012'!$M$10:$M$460,'2012'!$H$10:$H$460,calculations!$B381,'2012'!$G$10:$G$460,"Unitary authority"))</f>
        <v>3.3993359436761192</v>
      </c>
      <c r="V381" s="196">
        <f>1000*(SUMIFS('1213'!$I$10:$I$408,'1213'!$H$10:$H$408,calculations!$B381,'1213'!$G$10:$G$408,"Shire district")+SUMIFS('1213'!$I$10:$I$408,'1213'!$H$10:$H$408,calculations!$B381,'1213'!$G$10:$G$408,"Metropolitan district")+SUMIFS('1213'!$I$10:$I$408,'1213'!$H$10:$H$408,calculations!$B381,'1213'!$G$10:$G$408,"London borough")+SUMIFS('1213'!$I$10:$I$408,'1213'!$H$10:$H$408,calculations!$B381,'1213'!$G$10:$G$408,"Unitary authority"))/(SUMIFS('2013'!$M$10:$M$460,'2013'!$H$10:$H$460,calculations!$B381,'2013'!$G$10:$G$460,"Shire district")+SUMIFS('2013'!$M$10:$M$460,'2013'!$H$10:$H$460,calculations!$B381,'2013'!$G$10:$G$460,"Metropolitan district")+SUMIFS('2013'!$M$10:$M$460,'2013'!$H$10:$H$460,calculations!$B381,'2013'!$G$10:$G$460,"London borough")+SUMIFS('2013'!$M$10:$M$460,'2013'!$H$10:$H$460,calculations!$B381,'2013'!$G$10:$G$460,"Unitary authority"))</f>
        <v>3.2367505103645309</v>
      </c>
      <c r="W381" s="196">
        <f>1000*(SUMIFS('1314'!$I$10:$I$408,'1314'!$H$10:$H$408,calculations!$B381,'1314'!$G$10:$G$408,"Shire district")+SUMIFS('1314'!$I$10:$I$408,'1314'!$H$10:$H$408,calculations!$B381,'1314'!$G$10:$G$408,"Metropolitan district")+SUMIFS('1314'!$I$10:$I$408,'1314'!$H$10:$H$408,calculations!$B381,'1314'!$G$10:$G$408,"London borough")+SUMIFS('1314'!$I$10:$I$408,'1314'!$H$10:$H$408,calculations!$B381,'1314'!$G$10:$G$408,"Unitary authority"))/(SUMIFS('2014'!$M$10:$M$460,'2014'!$H$10:$H$460,calculations!$B381,'2014'!$G$10:$G$460,"Shire district")+SUMIFS('2014'!$M$10:$M$460,'2014'!$H$10:$H$460,calculations!$B381,'2014'!$G$10:$G$460,"Metropolitan district")+SUMIFS('2014'!$M$10:$M$460,'2014'!$H$10:$H$460,calculations!$B381,'2014'!$G$10:$G$460,"London borough")+SUMIFS('2014'!$M$10:$M$460,'2014'!$H$10:$H$460,calculations!$B381,'2014'!$G$10:$G$460,"Unitary authority"))</f>
        <v>3.9844042227716492</v>
      </c>
      <c r="X381" s="196">
        <f>1000*(SUMIFS('1415'!$I$10:$I$408,'1415'!$H$10:$H$408,calculations!$B381,'1415'!$G$10:$G$408,"Shire district")+SUMIFS('1415'!$I$10:$I$408,'1415'!$H$10:$H$408,calculations!$B381,'1415'!$G$10:$G$408,"Metropolitan district")+SUMIFS('1415'!$I$10:$I$408,'1415'!$H$10:$H$408,calculations!$B381,'1415'!$G$10:$G$408,"London borough")+SUMIFS('1415'!$I$10:$I$408,'1415'!$H$10:$H$408,calculations!$B381,'1415'!$G$10:$G$408,"Unitary authority"))/(SUMIFS('2015'!$M$10:$M$460,'2015'!$H$10:$H$460,calculations!$B381,'2015'!$G$10:$G$460,"Shire district")+SUMIFS('2015'!$M$10:$M$460,'2015'!$H$10:$H$460,calculations!$B381,'2015'!$G$10:$G$460,"Metropolitan district")+SUMIFS('2015'!$M$10:$M$460,'2015'!$H$10:$H$460,calculations!$B381,'2015'!$G$10:$G$460,"London borough")+SUMIFS('2015'!$M$10:$M$460,'2015'!$H$10:$H$460,calculations!$B381,'2015'!$G$10:$G$460,"Unitary authority"))</f>
        <v>4.2504174342210517</v>
      </c>
      <c r="Y381" s="196">
        <f>1000*(SUMIFS('1516'!$I$10:$I$408,'1516'!$H$10:$H$408,calculations!$B381,'1516'!$G$10:$G$408,"Shire district")+SUMIFS('1516'!$I$10:$I$408,'1516'!$H$10:$H$408,calculations!$B381,'1516'!$G$10:$G$408,"Metropolitan district")+SUMIFS('1516'!$I$10:$I$408,'1516'!$H$10:$H$408,calculations!$B381,'1516'!$G$10:$G$408,"London borough")+SUMIFS('1516'!$I$10:$I$408,'1516'!$H$10:$H$408,calculations!$B381,'1516'!$G$10:$G$408,"Unitary authority"))/(SUMIFS('2016'!$M$10:$M$460,'2016'!$H$10:$H$460,calculations!$B381,'2016'!$G$10:$G$460,"Shire district")+SUMIFS('2016'!$M$10:$M$460,'2016'!$H$10:$H$460,calculations!$B381,'2016'!$G$10:$G$460,"Metropolitan district")+SUMIFS('2016'!$M$10:$M$460,'2016'!$H$10:$H$460,calculations!$B381,'2016'!$G$10:$G$460,"London borough")+SUMIFS('2016'!$M$10:$M$460,'2016'!$H$10:$H$460,calculations!$B381,'2016'!$G$10:$G$460,"Unitary authority"))</f>
        <v>4.167549759442287</v>
      </c>
      <c r="Z381" s="196">
        <f>1000*(SUMIFS('1617'!$I$10:$I$408,'1617'!$H$10:$H$408,calculations!$B381,'1617'!$G$10:$G$408,"Shire district")+SUMIFS('1617'!$I$10:$I$408,'1617'!$H$10:$H$408,calculations!$B381,'1617'!$G$10:$G$408,"Metropolitan district")+SUMIFS('1617'!$I$10:$I$408,'1617'!$H$10:$H$408,calculations!$B381,'1617'!$G$10:$G$408,"London borough")+SUMIFS('1617'!$I$10:$I$408,'1617'!$H$10:$H$408,calculations!$B381,'1617'!$G$10:$G$408,"Unitary authority"))/(SUMIFS('2017'!$M$10:$M$460,'2017'!$H$10:$H$460,calculations!$B381,'2017'!$G$10:$G$460,"Shire district")+SUMIFS('2017'!$M$10:$M$460,'2017'!$H$10:$H$460,calculations!$B381,'2017'!$G$10:$G$460,"Metropolitan district")+SUMIFS('2017'!$M$10:$M$460,'2017'!$H$10:$H$460,calculations!$B381,'2017'!$G$10:$G$460,"London borough")+SUMIFS('2017'!$M$10:$M$460,'2017'!$H$10:$H$460,calculations!$B381,'2017'!$G$10:$G$460,"Unitary authority"))</f>
        <v>4.6395184154181095</v>
      </c>
      <c r="AA381" s="196">
        <f>1000*(SUMIFS('1718'!$I$10:$I$408,'1718'!$H$10:$H$408,calculations!$B381,'1718'!$G$10:$G$408,"Shire district")+SUMIFS('1718'!$I$10:$I$408,'1718'!$H$10:$H$408,calculations!$B381,'1718'!$G$10:$G$408,"Metropolitan district")+SUMIFS('1718'!$I$10:$I$408,'1718'!$H$10:$H$408,calculations!$B381,'1718'!$G$10:$G$408,"London borough")+SUMIFS('1718'!$I$10:$I$408,'1718'!$H$10:$H$408,calculations!$B381,'1718'!$G$10:$G$408,"Unitary authority"))/(SUMIFS('2018'!$N$10:$N$460,'2018'!$H$10:$H$460,calculations!$B381,'2018'!$G$10:$G$460,"Shire district")+SUMIFS('2018'!$N$10:$N$460,'2018'!$H$10:$H$460,calculations!$B381,'2018'!$G$10:$G$460,"Metropolitan district")+SUMIFS('2018'!$N$10:$N$460,'2018'!$H$10:$H$460,calculations!$B381,'2018'!$G$10:$G$460,"London borough")+SUMIFS('2018'!$N$10:$N$460,'2018'!$H$10:$H$460,calculations!$B381,'2018'!$G$10:$G$460,"Unitary authority"))</f>
        <v>4.431469936548539</v>
      </c>
      <c r="AB381" s="196">
        <f>1000*(SUMIFS('1819'!$I$10:$I$408,'1819'!$H$10:$H$408,calculations!$B381,'1819'!$G$10:$G$408,"Shire district")+SUMIFS('1819'!$I$10:$I$408,'1819'!$H$10:$H$408,calculations!$B381,'1819'!$G$10:$G$408,"Metropolitan district")+SUMIFS('1819'!$I$10:$I$408,'1819'!$H$10:$H$408,calculations!$B381,'1819'!$G$10:$G$408,"London borough")+SUMIFS('1819'!$I$10:$I$408,'1819'!$H$10:$H$408,calculations!$B381,'1819'!$G$10:$G$408,"Unitary authority"))/(SUMIFS('2018'!$N$10:$N$460,'2018'!$H$10:$H$460,calculations!$B381,'2018'!$G$10:$G$460,"Shire district")+SUMIFS('2018'!$N$10:$N$460,'2018'!$H$10:$H$460,calculations!$B381,'2018'!$G$10:$G$460,"Metropolitan district")+SUMIFS('2018'!$N$10:$N$460,'2018'!$H$10:$H$460,calculations!$B381,'2018'!$G$10:$G$460,"London borough")+SUMIFS('2018'!$N$10:$N$460,'2018'!$H$10:$H$460,calculations!$B381,'2018'!$G$10:$G$460,"Unitary authority"))</f>
        <v>4.5162248260453683</v>
      </c>
      <c r="AC381" s="196">
        <f>1000*(SUMIFS('1920'!$I$10:$I$408,'1920'!$H$10:$H$408,calculations!$B381,'1920'!$G$10:$G$408,"Shire district")+SUMIFS('1920'!$I$10:$I$408,'1920'!$H$10:$H$408,calculations!$B381,'1920'!$G$10:$G$408,"Metropolitan district")+SUMIFS('1920'!$I$10:$I$408,'1920'!$H$10:$H$408,calculations!$B381,'1920'!$G$10:$G$408,"London borough")+SUMIFS('1920'!$I$10:$I$408,'1920'!$H$10:$H$408,calculations!$B381,'1920'!$G$10:$G$408,"Unitary authority"))/(SUMIFS('2019'!$M$10:$M$470,'2019'!$H$10:$H$470,calculations!$B381,'2019'!$G$10:$G$470,"Shire district")+SUMIFS('2019'!$M$10:$M$470,'2019'!$H$10:$H$470,calculations!$B381,'2019'!$G$10:$G$470,"Metropolitan district")+SUMIFS('2019'!$M$10:$M$470,'2019'!$H$10:$H$470,calculations!$B381,'2019'!$G$10:$G$470,"London borough")+SUMIFS('2019'!$M$10:$M$470,'2019'!$H$10:$H$470,calculations!$B381,'2019'!$G$10:$G$470,"Unitary authority"))</f>
        <v>3.7418335337115263</v>
      </c>
      <c r="AD381" s="196">
        <f>1000*(SUMIFS('20 21'!$I$10:$I$408,'20 21'!$H$10:$H$408,calculations!$B381,'20 21'!$G$10:$G$408,"Shire district")+SUMIFS('20 21'!$I$10:$I$408,'20 21'!$H$10:$H$408,calculations!$B381,'20 21'!$G$10:$G$408,"Metropolitan district")+SUMIFS('20 21'!$I$10:$I$408,'20 21'!$H$10:$H$408,calculations!$B381,'20 21'!$G$10:$G$408,"London borough")+SUMIFS('20 21'!$I$10:$I$408,'20 21'!$H$10:$H$408,calculations!$B381,'20 21'!$G$10:$G$408,"Unitary authority"))/(SUMIFS('2020'!$M$10:$M$470,'2020'!$H$10:$H$470,calculations!$B381,'2020'!$G$10:$G$470,"Shire district")+SUMIFS('2020'!$M$10:$M$470,'2020'!$H$10:$H$470,calculations!$B381,'2020'!$G$10:$G$470,"Metropolitan district")+SUMIFS('2020'!$M$10:$M$470,'2020'!$H$10:$H$470,calculations!$B381,'2020'!$G$10:$G$470,"London borough")+SUMIFS('2020'!$M$10:$M$470,'2020'!$H$10:$H$470,calculations!$B381,'2020'!$G$10:$G$470,"Unitary authority"))</f>
        <v>3.5124185664877472</v>
      </c>
      <c r="AE381" s="196">
        <f>1000*(SUMIFS('21 22'!$I$10:$I$408,'21 22'!$H$10:$H$408,calculations!$B381,'21 22'!$G$10:$G$408,"Shire district")+SUMIFS('21 22'!$I$10:$I$408,'21 22'!$H$10:$H$408,calculations!$B381,'21 22'!$G$10:$G$408,"Metropolitan district")+SUMIFS('21 22'!$I$10:$I$408,'21 22'!$H$10:$H$408,calculations!$B381,'21 22'!$G$10:$G$408,"London borough")+SUMIFS('21 22'!$I$10:$I$408,'21 22'!$H$10:$H$408,calculations!$B381,'21 22'!$G$10:$G$408,"Unitary authority"))/(SUMIFS('2021'!$M$10:$M$470,'2021'!$H$10:$H$470,calculations!$B381,'2021'!$G$10:$G$470,"Shire district")+SUMIFS('2021'!$M$10:$M$470,'2021'!$H$10:$H$470,calculations!$B381,'2021'!$G$10:$G$470,"Metropolitan district")+SUMIFS('2021'!$M$10:$M$470,'2021'!$H$10:$H$470,calculations!$B381,'2021'!$G$10:$G$470,"London borough")+SUMIFS('2021'!$M$10:$M$470,'2021'!$H$10:$H$470,calculations!$B381,'2021'!$G$10:$G$470,"Unitary authority"))</f>
        <v>4.2628498447033669</v>
      </c>
      <c r="AF381" s="196">
        <f>1000*(SUMIFS('22 23'!$I$10:$I$408,'22 23'!$H$10:$H$408,calculations!$B381,'22 23'!$G$10:$G$408,"Shire district")+SUMIFS('22 23'!$I$10:$I$408,'22 23'!$H$10:$H$408,calculations!$B381,'22 23'!$G$10:$G$408,"Metropolitan district")+SUMIFS('22 23'!$I$10:$I$408,'22 23'!$H$10:$H$408,calculations!$B381,'22 23'!$G$10:$G$408,"London borough")+SUMIFS('22 23'!$I$10:$I$408,'22 23'!$H$10:$H$408,calculations!$B381,'22 23'!$G$10:$G$408,"Unitary authority"))/(SUMIFS('2022'!$M$10:$M$470,'2022'!$H$10:$H$470,calculations!$B381,'2022'!$G$10:$G$470,"Shire district")+SUMIFS('2022'!$M$10:$M$470,'2022'!$H$10:$H$470,calculations!$B381,'2022'!$G$10:$G$470,"Metropolitan district")+SUMIFS('2022'!$M$10:$M$470,'2022'!$H$10:$H$470,calculations!$B381,'2022'!$G$10:$G$470,"London borough")+SUMIFS('2022'!$M$10:$M$470,'2022'!$H$10:$H$470,calculations!$B381,'2022'!$G$10:$G$470,"Unitary authority"))</f>
        <v>4.3426911087870605</v>
      </c>
      <c r="AG381" s="196">
        <f>1000*(SUMIFS('23 24'!$I$7:$I$408,'23 24'!$H$7:$H$408,calculations!$B381,'23 24'!$G$7:$G$408,"Shire district")+SUMIFS('23 24'!$I$7:$I$408,'23 24'!$H$7:$H$408,calculations!$B381,'23 24'!$G$7:$G$408,"Metropolitan district")+SUMIFS('23 24'!$I$7:$I$408,'23 24'!$H$7:$H$408,calculations!$B381,'23 24'!$G$7:$G$408,"London borough")+SUMIFS('23 24'!$I$7:$I$408,'23 24'!$H$7:$H$408,calculations!$B381,'23 24'!$G$7:$G$408,"Unitary authority"))/(SUMIFS('2023'!$K$7:$K$470,'2023'!$F$7:$F$470,calculations!$B381,'2023'!$E$7:$E$470,"Shire district")+SUMIFS('2023'!$K$7:$K$470,'2023'!$F$7:$F$470,calculations!$B381,'2023'!$E$7:$E$470,"Metropolitan district")+SUMIFS('2023'!$K$7:$K$470,'2023'!$F$7:$F$470,calculations!$B381,'2023'!$E$7:$E$470,"London borough")+SUMIFS('2023'!$K$7:$K$470,'2023'!$F$7:$F$470,calculations!$B381,'2023'!$E$7:$E$470,"Unitary authority"))</f>
        <v>3.2833337804238392</v>
      </c>
      <c r="AI381" s="196">
        <f>1000*(SUMIFS('0910'!$J$10:$J$433,'0910'!$H$10:$H$433,calculations!$B381,'0910'!$G$10:$G$433,"Shire district")+SUMIFS('0910'!$J$10:$J$433,'0910'!$H$10:$H$433,calculations!$B381,'0910'!$G$10:$G$433,"Metropolitan district")+SUMIFS('0910'!$J$10:$J$433,'0910'!$H$10:$H$433,calculations!$B381,'0910'!$G$10:$G$433,"London borough")+SUMIFS('0910'!$J$10:$J$433,'0910'!$H$10:$H$433,calculations!$B381,'0910'!$G$10:$G$433,"Unitary authority"))/(SUMIFS('2010'!$K$5:$K$611,'2010'!$E$5:$E$611,calculations!$B381,'2010'!$D$5:$D$611,"Shire district")+SUMIFS('2010'!$K$5:$K$611,'2010'!$E$5:$E$611,calculations!$B381,'2010'!$D$5:$D$611,"Metropolitan district")+SUMIFS('2010'!$K$5:$K$611,'2010'!$E$5:$E$611,calculations!$B381,'2010'!$D$5:$D$611,"London borough")+SUMIFS('2010'!$K$5:$K$611,'2010'!$E$5:$E$611,calculations!$B381,'2010'!$D$5:$D$611,"Unitary authority"))</f>
        <v>0.80655559793908593</v>
      </c>
      <c r="AJ381" s="196">
        <f>1000*(SUMIFS('1011'!$J$10:$J$433,'1011'!$H$10:$H$433,calculations!$B381,'1011'!$G$10:$G$433,"Shire district")+SUMIFS('1011'!$J$10:$J$433,'1011'!$H$10:$H$433,calculations!$B381,'1011'!$G$10:$G$433,"Metropolitan district")+SUMIFS('1011'!$J$10:$J$433,'1011'!$H$10:$H$433,calculations!$B381,'1011'!$G$10:$G$433,"London borough")+SUMIFS('1011'!$J$10:$J$433,'1011'!$H$10:$H$433,calculations!$B381,'1011'!$G$10:$G$433,"Unitary authority"))/(SUMIFS('2011'!$K$5:$K$611,'2011'!$E$5:$E$611,calculations!$B381,'2011'!$D$5:$D$611,"Shire district")+SUMIFS('2011'!$K$5:$K$611,'2011'!$E$5:$E$611,calculations!$B381,'2011'!$D$5:$D$611,"Metropolitan district")+SUMIFS('2011'!$K$5:$K$611,'2011'!$E$5:$E$611,calculations!$B381,'2011'!$D$5:$D$611,"London borough")+SUMIFS('2011'!$K$5:$K$611,'2011'!$E$5:$E$611,calculations!$B381,'2011'!$D$5:$D$611,"Unitary authority"))</f>
        <v>0.97517641676101163</v>
      </c>
      <c r="AK381" s="196">
        <f>1000*(SUMIFS('1112'!$J$10:$J$408,'1112'!$H$10:$H$408,calculations!$B381,'1112'!$G$10:$G$408,"Shire district")+SUMIFS('1112'!$J$10:$J$408,'1112'!$H$10:$H$408,calculations!$B381,'1112'!$G$10:$G$408,"Metropolitan district")+SUMIFS('1112'!$J$10:$J$408,'1112'!$H$10:$H$408,calculations!$B381,'1112'!$G$10:$G$408,"London borough")+SUMIFS('1112'!$J$10:$J$408,'1112'!$H$10:$H$408,calculations!$B381,'1112'!$G$10:$G$408,"Unitary authority"))/(SUMIFS('2012'!$M$10:$M$460,'2012'!$H$10:$H$460,calculations!$B381,'2012'!$G$10:$G$460,"Shire district")+SUMIFS('2012'!$M$10:$M$460,'2012'!$H$10:$H$460,calculations!$B381,'2012'!$G$10:$G$460,"Metropolitan district")+SUMIFS('2012'!$M$10:$M$460,'2012'!$H$10:$H$460,calculations!$B381,'2012'!$G$10:$G$460,"London borough")+SUMIFS('2012'!$M$10:$M$460,'2012'!$H$10:$H$460,calculations!$B381,'2012'!$G$10:$G$460,"Unitary authority"))</f>
        <v>0.88221968598825218</v>
      </c>
      <c r="AL381" s="196">
        <f>1000*(SUMIFS('1213'!$J$10:$J$408,'1213'!$H$10:$H$408,calculations!$B381,'1213'!$G$10:$G$408,"Shire district")+SUMIFS('1213'!$J$10:$J$408,'1213'!$H$10:$H$408,calculations!$B381,'1213'!$G$10:$G$408,"Metropolitan district")+SUMIFS('1213'!$J$10:$J$408,'1213'!$H$10:$H$408,calculations!$B381,'1213'!$G$10:$G$408,"London borough")+SUMIFS('1213'!$J$10:$J$408,'1213'!$H$10:$H$408,calculations!$B381,'1213'!$G$10:$G$408,"Unitary authority"))/(SUMIFS('2013'!$M$10:$M$460,'2013'!$H$10:$H$460,calculations!$B381,'2013'!$G$10:$G$460,"Shire district")+SUMIFS('2013'!$M$10:$M$460,'2013'!$H$10:$H$460,calculations!$B381,'2013'!$G$10:$G$460,"Metropolitan district")+SUMIFS('2013'!$M$10:$M$460,'2013'!$H$10:$H$460,calculations!$B381,'2013'!$G$10:$G$460,"London borough")+SUMIFS('2013'!$M$10:$M$460,'2013'!$H$10:$H$460,calculations!$B381,'2013'!$G$10:$G$460,"Unitary authority"))</f>
        <v>0.85549354781969078</v>
      </c>
      <c r="AM381" s="196">
        <f>1000*(SUMIFS('1314'!$J$10:$J$408,'1314'!$H$10:$H$408,calculations!$B381,'1314'!$G$10:$G$408,"Shire district")+SUMIFS('1314'!$J$10:$J$408,'1314'!$H$10:$H$408,calculations!$B381,'1314'!$G$10:$G$408,"Metropolitan district")+SUMIFS('1314'!$J$10:$J$408,'1314'!$H$10:$H$408,calculations!$B381,'1314'!$G$10:$G$408,"London borough")+SUMIFS('1314'!$J$10:$J$408,'1314'!$H$10:$H$408,calculations!$B381,'1314'!$G$10:$G$408,"Unitary authority"))/(SUMIFS('2014'!$M$10:$M$460,'2014'!$H$10:$H$460,calculations!$B381,'2014'!$G$10:$G$460,"Shire district")+SUMIFS('2014'!$M$10:$M$460,'2014'!$H$10:$H$460,calculations!$B381,'2014'!$G$10:$G$460,"Metropolitan district")+SUMIFS('2014'!$M$10:$M$460,'2014'!$H$10:$H$460,calculations!$B381,'2014'!$G$10:$G$460,"London borough")+SUMIFS('2014'!$M$10:$M$460,'2014'!$H$10:$H$460,calculations!$B381,'2014'!$G$10:$G$460,"Unitary authority"))</f>
        <v>1.0202599164727932</v>
      </c>
      <c r="AN381" s="196">
        <f>1000*(SUMIFS('1415'!$J$10:$J$408,'1415'!$H$10:$H$408,calculations!$B381,'1415'!$G$10:$G$408,"Shire district")+SUMIFS('1415'!$J$10:$J$408,'1415'!$H$10:$H$408,calculations!$B381,'1415'!$G$10:$G$408,"Metropolitan district")+SUMIFS('1415'!$J$10:$J$408,'1415'!$H$10:$H$408,calculations!$B381,'1415'!$G$10:$G$408,"London borough")+SUMIFS('1415'!$J$10:$J$408,'1415'!$H$10:$H$408,calculations!$B381,'1415'!$G$10:$G$408,"Unitary authority"))/(SUMIFS('2015'!$M$10:$M$460,'2015'!$H$10:$H$460,calculations!$B381,'2015'!$G$10:$G$460,"Shire district")+SUMIFS('2015'!$M$10:$M$460,'2015'!$H$10:$H$460,calculations!$B381,'2015'!$G$10:$G$460,"Metropolitan district")+SUMIFS('2015'!$M$10:$M$460,'2015'!$H$10:$H$460,calculations!$B381,'2015'!$G$10:$G$460,"London borough")+SUMIFS('2015'!$M$10:$M$460,'2015'!$H$10:$H$460,calculations!$B381,'2015'!$G$10:$G$460,"Unitary authority"))</f>
        <v>1.0291377901877981</v>
      </c>
      <c r="AO381" s="196">
        <f>1000*(SUMIFS('1516'!$J$10:$J$408,'1516'!$H$10:$H$408,calculations!$B381,'1516'!$G$10:$G$408,"Shire district")+SUMIFS('1516'!$J$10:$J$408,'1516'!$H$10:$H$408,calculations!$B381,'1516'!$G$10:$G$408,"Metropolitan district")+SUMIFS('1516'!$J$10:$J$408,'1516'!$H$10:$H$408,calculations!$B381,'1516'!$G$10:$G$408,"London borough")+SUMIFS('1516'!$J$10:$J$408,'1516'!$H$10:$H$408,calculations!$B381,'1516'!$G$10:$G$408,"Unitary authority"))/(SUMIFS('2016'!$M$10:$M$460,'2016'!$H$10:$H$460,calculations!$B381,'2016'!$G$10:$G$460,"Shire district")+SUMIFS('2016'!$M$10:$M$460,'2016'!$H$10:$H$460,calculations!$B381,'2016'!$G$10:$G$460,"Metropolitan district")+SUMIFS('2016'!$M$10:$M$460,'2016'!$H$10:$H$460,calculations!$B381,'2016'!$G$10:$G$460,"London borough")+SUMIFS('2016'!$M$10:$M$460,'2016'!$H$10:$H$460,calculations!$B381,'2016'!$G$10:$G$460,"Unitary authority"))</f>
        <v>0.82573225404812967</v>
      </c>
      <c r="AP381" s="196">
        <f>1000*(SUMIFS('1617'!$J$10:$J$408,'1617'!$H$10:$H$408,calculations!$B381,'1617'!$G$10:$G$408,"Shire district")+SUMIFS('1617'!$J$10:$J$408,'1617'!$H$10:$H$408,calculations!$B381,'1617'!$G$10:$G$408,"Metropolitan district")+SUMIFS('1617'!$J$10:$J$408,'1617'!$H$10:$H$408,calculations!$B381,'1617'!$G$10:$G$408,"London borough")+SUMIFS('1617'!$J$10:$J$408,'1617'!$H$10:$H$408,calculations!$B381,'1617'!$G$10:$G$408,"Unitary authority"))/(SUMIFS('2017'!$M$10:$M$460,'2017'!$H$10:$H$460,calculations!$B381,'2017'!$G$10:$G$460,"Shire district")+SUMIFS('2017'!$M$10:$M$460,'2017'!$H$10:$H$460,calculations!$B381,'2017'!$G$10:$G$460,"Metropolitan district")+SUMIFS('2017'!$M$10:$M$460,'2017'!$H$10:$H$460,calculations!$B381,'2017'!$G$10:$G$460,"London borough")+SUMIFS('2017'!$M$10:$M$460,'2017'!$H$10:$H$460,calculations!$B381,'2017'!$G$10:$G$460,"Unitary authority"))</f>
        <v>0.81287961156563826</v>
      </c>
      <c r="AQ381" s="196">
        <f>1000*(SUMIFS('1718'!$J$10:$J$408,'1718'!$H$10:$H$408,calculations!$B381,'1718'!$G$10:$G$408,"Shire district")+SUMIFS('1718'!$J$10:$J$408,'1718'!$H$10:$H$408,calculations!$B381,'1718'!$G$10:$G$408,"Metropolitan district")+SUMIFS('1718'!$J$10:$J$408,'1718'!$H$10:$H$408,calculations!$B381,'1718'!$G$10:$G$408,"London borough")+SUMIFS('1718'!$J$10:$J$408,'1718'!$H$10:$H$408,calculations!$B381,'1718'!$G$10:$G$408,"Unitary authority"))/(SUMIFS('2018'!$N$10:$N$460,'2018'!$H$10:$H$460,calculations!$B381,'2018'!$G$10:$G$460,"Shire district")+SUMIFS('2018'!$N$10:$N$460,'2018'!$H$10:$H$460,calculations!$B381,'2018'!$G$10:$G$460,"Metropolitan district")+SUMIFS('2018'!$N$10:$N$460,'2018'!$H$10:$H$460,calculations!$B381,'2018'!$G$10:$G$460,"London borough")+SUMIFS('2018'!$N$10:$N$460,'2018'!$H$10:$H$460,calculations!$B381,'2018'!$G$10:$G$460,"Unitary authority"))</f>
        <v>0.78828419780134351</v>
      </c>
      <c r="AR381" s="196">
        <f>1000*(SUMIFS('1819'!$J$10:$J$408,'1819'!$H$10:$H$408,calculations!$B381,'1819'!$G$10:$G$408,"Shire district")+SUMIFS('1819'!$J$10:$J$408,'1819'!$H$10:$H$408,calculations!$B381,'1819'!$G$10:$G$408,"Metropolitan district")+SUMIFS('1819'!$J$10:$J$408,'1819'!$H$10:$H$408,calculations!$B381,'1819'!$G$10:$G$408,"London borough")+SUMIFS('1819'!$J$10:$J$408,'1819'!$H$10:$H$408,calculations!$B381,'1819'!$G$10:$G$408,"Unitary authority"))/(SUMIFS('2018'!$N$10:$N$460,'2018'!$H$10:$H$460,calculations!$B381,'2018'!$G$10:$G$460,"Shire district")+SUMIFS('2018'!$N$10:$N$460,'2018'!$H$10:$H$460,calculations!$B381,'2018'!$G$10:$G$460,"Metropolitan district")+SUMIFS('2018'!$N$10:$N$460,'2018'!$H$10:$H$460,calculations!$B381,'2018'!$G$10:$G$460,"London borough")+SUMIFS('2018'!$N$10:$N$460,'2018'!$H$10:$H$460,calculations!$B381,'2018'!$G$10:$G$460,"Unitary authority"))</f>
        <v>0.84372536611881865</v>
      </c>
      <c r="AS381" s="196">
        <f>1000*(SUMIFS('1920'!$J$10:$J$408,'1920'!$H$10:$H$408,calculations!$B381,'1920'!$G$10:$G$408,"Shire district")+SUMIFS('1920'!$J$10:$J$408,'1920'!$H$10:$H$408,calculations!$B381,'1920'!$G$10:$G$408,"Metropolitan district")+SUMIFS('1920'!$J$10:$J$408,'1920'!$H$10:$H$408,calculations!$B381,'1920'!$G$10:$G$408,"London borough")+SUMIFS('1920'!$J$10:$J$408,'1920'!$H$10:$H$408,calculations!$B381,'1920'!$G$10:$G$408,"Unitary authority"))/(SUMIFS('2019'!$M$10:$M$470,'2019'!$H$10:$H$470,calculations!$B381,'2019'!$G$10:$G$470,"Shire district")+SUMIFS('2019'!$M$10:$M$470,'2019'!$H$10:$H$470,calculations!$B381,'2019'!$G$10:$G$470,"Metropolitan district")+SUMIFS('2019'!$M$10:$M$470,'2019'!$H$10:$H$470,calculations!$B381,'2019'!$G$10:$G$470,"London borough")+SUMIFS('2019'!$M$10:$M$470,'2019'!$H$10:$H$470,calculations!$B381,'2019'!$G$10:$G$470,"Unitary authority"))</f>
        <v>0.76343449278409659</v>
      </c>
      <c r="AT381" s="196">
        <f>1000*(SUMIFS('20 21'!$J$10:$J$408,'20 21'!$H$10:$H$408,calculations!$B381,'20 21'!$G$10:$G$408,"Shire district")+SUMIFS('20 21'!$J$10:$J$408,'20 21'!$H$10:$H$408,calculations!$B381,'20 21'!$G$10:$G$408,"Metropolitan district")+SUMIFS('20 21'!$J$10:$J$408,'20 21'!$H$10:$H$408,calculations!$B381,'20 21'!$G$10:$G$408,"London borough")+SUMIFS('20 21'!$J$10:$J$408,'20 21'!$H$10:$H$408,calculations!$B381,'20 21'!$G$10:$G$408,"Unitary authority"))/(SUMIFS('2020'!$M$10:$M$470,'2020'!$H$10:$H$470,calculations!$B381,'2020'!$G$10:$G$470,"Shire district")+SUMIFS('2020'!$M$10:$M$470,'2020'!$H$10:$H$470,calculations!$B381,'2020'!$G$10:$G$470,"Metropolitan district")+SUMIFS('2020'!$M$10:$M$470,'2020'!$H$10:$H$470,calculations!$B381,'2020'!$G$10:$G$470,"London borough")+SUMIFS('2020'!$M$10:$M$470,'2020'!$H$10:$H$470,calculations!$B381,'2020'!$G$10:$G$470,"Unitary authority"))</f>
        <v>0.90582437081171441</v>
      </c>
      <c r="AU381" s="196">
        <f>1000*(SUMIFS('21 22'!$J$10:$J$408,'21 22'!$H$10:$H$408,calculations!$B381,'21 22'!$G$10:$G$408,"Shire district")+SUMIFS('21 22'!$J$10:$J$408,'21 22'!$H$10:$H$408,calculations!$B381,'21 22'!$G$10:$G$408,"Metropolitan district")+SUMIFS('21 22'!$J$10:$J$408,'21 22'!$H$10:$H$408,calculations!$B381,'21 22'!$G$10:$G$408,"London borough")+SUMIFS('21 22'!$J$10:$J$408,'21 22'!$H$10:$H$408,calculations!$B381,'21 22'!$G$10:$G$408,"Unitary authority"))/(SUMIFS('2021'!$M$10:$M$470,'2021'!$H$10:$H$470,calculations!$B381,'2021'!$G$10:$G$470,"Shire district")+SUMIFS('2021'!$M$10:$M$470,'2021'!$H$10:$H$470,calculations!$B381,'2021'!$G$10:$G$470,"Metropolitan district")+SUMIFS('2021'!$M$10:$M$470,'2021'!$H$10:$H$470,calculations!$B381,'2021'!$G$10:$G$470,"London borough")+SUMIFS('2021'!$M$10:$M$470,'2021'!$H$10:$H$470,calculations!$B381,'2021'!$G$10:$G$470,"Unitary authority"))</f>
        <v>0.90738602905189036</v>
      </c>
      <c r="AV381" s="196">
        <f>1000*(SUMIFS('22 23'!$J$10:$J$408,'22 23'!$H$10:$H$408,calculations!$B381,'22 23'!$G$10:$G$408,"Shire district")+SUMIFS('22 23'!$J$10:$J$408,'22 23'!$H$10:$H$408,calculations!$B381,'22 23'!$G$10:$G$408,"Metropolitan district")+SUMIFS('22 23'!$J$10:$J$408,'22 23'!$H$10:$H$408,calculations!$B381,'22 23'!$G$10:$G$408,"London borough")+SUMIFS('22 23'!$J$10:$J$408,'22 23'!$H$10:$H$408,calculations!$B381,'22 23'!$G$10:$G$408,"Unitary authority"))/(SUMIFS('2022'!$M$10:$M$470,'2022'!$H$10:$H$470,calculations!$B381,'2022'!$G$10:$G$470,"Shire district")+SUMIFS('2022'!$M$10:$M$470,'2022'!$H$10:$H$470,calculations!$B381,'2022'!$G$10:$G$470,"Metropolitan district")+SUMIFS('2022'!$M$10:$M$470,'2022'!$H$10:$H$470,calculations!$B381,'2022'!$G$10:$G$470,"London borough")+SUMIFS('2022'!$M$10:$M$470,'2022'!$H$10:$H$470,calculations!$B381,'2022'!$G$10:$G$470,"Unitary authority"))</f>
        <v>1.013232277642095</v>
      </c>
      <c r="AW381" s="196">
        <f>1000*(SUMIFS('23 24'!$J$7:$J$408,'23 24'!$H$7:$H$408,calculations!$B381,'23 24'!$G$7:$G$408,"Shire district")+SUMIFS('23 24'!$J$7:$J$408,'23 24'!$H$7:$H$408,calculations!$B381,'23 24'!$G$7:$G$408,"Metropolitan district")+SUMIFS('23 24'!$J$7:$J$408,'23 24'!$H$7:$H$408,calculations!$B381,'23 24'!$G$7:$G$408,"London borough")+SUMIFS('23 24'!$J$7:$J$408,'23 24'!$H$7:$H$408,calculations!$B381,'23 24'!$G$7:$G$408,"Unitary authority"))/(SUMIFS('2023'!$K$7:$K$470,'2023'!$F$7:$F$470,calculations!$B381,'2023'!$E$7:$E$470,"Shire district")+SUMIFS('2023'!$K$7:$K$470,'2023'!$F$7:$F$470,calculations!$B381,'2023'!$E$7:$E$470,"Metropolitan district")+SUMIFS('2023'!$K$7:$K$470,'2023'!$F$7:$F$470,calculations!$B381,'2023'!$E$7:$E$470,"London borough")+SUMIFS('2023'!$K$7:$K$470,'2023'!$F$7:$F$470,calculations!$B381,'2023'!$E$7:$E$470,"Unitary authority"))</f>
        <v>0.96546825395746183</v>
      </c>
      <c r="AY381" s="196">
        <f>1000*(SUMIFS('0910'!$K$10:$K$433,'0910'!$H$10:$H$433,calculations!$B381,'0910'!$G$10:$G$433,"Shire district")+SUMIFS('0910'!$K$10:$K$433,'0910'!$H$10:$H$433,calculations!$B381,'0910'!$G$10:$G$433,"Metropolitan district")+SUMIFS('0910'!$K$10:$K$433,'0910'!$H$10:$H$433,calculations!$B381,'0910'!$G$10:$G$433,"London borough")+SUMIFS('0910'!$K$10:$K$433,'0910'!$H$10:$H$433,calculations!$B381,'0910'!$G$10:$G$433,"Unitary authority"))/(SUMIFS('2010'!$K$5:$K$611,'2010'!$E$5:$E$611,calculations!$B381,'2010'!$D$5:$D$611,"Shire district")+SUMIFS('2010'!$K$5:$K$611,'2010'!$E$5:$E$611,calculations!$B381,'2010'!$D$5:$D$611,"Metropolitan district")+SUMIFS('2010'!$K$5:$K$611,'2010'!$E$5:$E$611,calculations!$B381,'2010'!$D$5:$D$611,"London borough")+SUMIFS('2010'!$K$5:$K$611,'2010'!$E$5:$E$611,calculations!$B381,'2010'!$D$5:$D$611,"Unitary authority"))</f>
        <v>1.6789250581579641E-2</v>
      </c>
      <c r="AZ381" s="196">
        <f>1000*(SUMIFS('1011'!$K$10:$K$433,'1011'!$H$10:$H$433,calculations!$B381,'1011'!$G$10:$G$433,"Shire district")+SUMIFS('1011'!$K$10:$K$433,'1011'!$H$10:$H$433,calculations!$B381,'1011'!$G$10:$G$433,"Metropolitan district")+SUMIFS('1011'!$K$10:$K$433,'1011'!$H$10:$H$433,calculations!$B381,'1011'!$G$10:$G$433,"London borough")+SUMIFS('1011'!$K$10:$K$433,'1011'!$H$10:$H$433,calculations!$B381,'1011'!$G$10:$G$433,"Unitary authority"))/(SUMIFS('2011'!$K$5:$K$611,'2011'!$E$5:$E$611,calculations!$B381,'2011'!$D$5:$D$611,"Shire district")+SUMIFS('2011'!$K$5:$K$611,'2011'!$E$5:$E$611,calculations!$B381,'2011'!$D$5:$D$611,"Metropolitan district")+SUMIFS('2011'!$K$5:$K$611,'2011'!$E$5:$E$611,calculations!$B381,'2011'!$D$5:$D$611,"London borough")+SUMIFS('2011'!$K$5:$K$611,'2011'!$E$5:$E$611,calculations!$B381,'2011'!$D$5:$D$611,"Unitary authority"))</f>
        <v>6.7460834310179574E-2</v>
      </c>
      <c r="BA381" s="196">
        <f>1000*(SUMIFS('1112'!$K$10:$K$408,'1112'!$H$10:$H$408,calculations!$B381,'1112'!$G$10:$G$408,"Shire district")+SUMIFS('1112'!$K$10:$K$408,'1112'!$H$10:$H$408,calculations!$B381,'1112'!$G$10:$G$408,"Metropolitan district")+SUMIFS('1112'!$K$10:$K$408,'1112'!$H$10:$H$408,calculations!$B381,'1112'!$G$10:$G$408,"London borough")+SUMIFS('1112'!$K$10:$K$408,'1112'!$H$10:$H$408,calculations!$B381,'1112'!$G$10:$G$408,"Unitary authority"))/(SUMIFS('2012'!$M$10:$M$460,'2012'!$H$10:$H$460,calculations!$B381,'2012'!$G$10:$G$460,"Shire district")+SUMIFS('2012'!$M$10:$M$460,'2012'!$H$10:$H$460,calculations!$B381,'2012'!$G$10:$G$460,"Metropolitan district")+SUMIFS('2012'!$M$10:$M$460,'2012'!$H$10:$H$460,calculations!$B381,'2012'!$G$10:$G$460,"London borough")+SUMIFS('2012'!$M$10:$M$460,'2012'!$H$10:$H$460,calculations!$B381,'2012'!$G$10:$G$460,"Unitary authority"))</f>
        <v>8.5033222745855633E-2</v>
      </c>
      <c r="BB381" s="196">
        <f>1000*(SUMIFS('1213'!$K$10:$K$408,'1213'!$H$10:$H$408,calculations!$B381,'1213'!$G$10:$G$408,"Shire district")+SUMIFS('1213'!$K$10:$K$408,'1213'!$H$10:$H$408,calculations!$B381,'1213'!$G$10:$G$408,"Metropolitan district")+SUMIFS('1213'!$K$10:$K$408,'1213'!$H$10:$H$408,calculations!$B381,'1213'!$G$10:$G$408,"London borough")+SUMIFS('1213'!$K$10:$K$408,'1213'!$H$10:$H$408,calculations!$B381,'1213'!$G$10:$G$408,"Unitary authority"))/(SUMIFS('2013'!$M$10:$M$460,'2013'!$H$10:$H$460,calculations!$B381,'2013'!$G$10:$G$460,"Shire district")+SUMIFS('2013'!$M$10:$M$460,'2013'!$H$10:$H$460,calculations!$B381,'2013'!$G$10:$G$460,"Metropolitan district")+SUMIFS('2013'!$M$10:$M$460,'2013'!$H$10:$H$460,calculations!$B381,'2013'!$G$10:$G$460,"London borough")+SUMIFS('2013'!$M$10:$M$460,'2013'!$H$10:$H$460,calculations!$B381,'2013'!$G$10:$G$460,"Unitary authority"))</f>
        <v>0.10327219619318696</v>
      </c>
      <c r="BC381" s="196">
        <f>1000*(SUMIFS('1314'!$K$10:$K$408,'1314'!$H$10:$H$408,calculations!$B381,'1314'!$G$10:$G$408,"Shire district")+SUMIFS('1314'!$K$10:$K$408,'1314'!$H$10:$H$408,calculations!$B381,'1314'!$G$10:$G$408,"Metropolitan district")+SUMIFS('1314'!$K$10:$K$408,'1314'!$H$10:$H$408,calculations!$B381,'1314'!$G$10:$G$408,"London borough")+SUMIFS('1314'!$K$10:$K$408,'1314'!$H$10:$H$408,calculations!$B381,'1314'!$G$10:$G$408,"Unitary authority"))/(SUMIFS('2014'!$M$10:$M$460,'2014'!$H$10:$H$460,calculations!$B381,'2014'!$G$10:$G$460,"Shire district")+SUMIFS('2014'!$M$10:$M$460,'2014'!$H$10:$H$460,calculations!$B381,'2014'!$G$10:$G$460,"Metropolitan district")+SUMIFS('2014'!$M$10:$M$460,'2014'!$H$10:$H$460,calculations!$B381,'2014'!$G$10:$G$460,"London borough")+SUMIFS('2014'!$M$10:$M$460,'2014'!$H$10:$H$460,calculations!$B381,'2014'!$G$10:$G$460,"Unitary authority"))</f>
        <v>0.13673586509429186</v>
      </c>
      <c r="BD381" s="196">
        <f>1000*(SUMIFS('1415'!$K$10:$K$408,'1415'!$H$10:$H$408,calculations!$B381,'1415'!$G$10:$G$408,"Shire district")+SUMIFS('1415'!$K$10:$K$408,'1415'!$H$10:$H$408,calculations!$B381,'1415'!$G$10:$G$408,"Metropolitan district")+SUMIFS('1415'!$K$10:$K$408,'1415'!$H$10:$H$408,calculations!$B381,'1415'!$G$10:$G$408,"London borough")+SUMIFS('1415'!$K$10:$K$408,'1415'!$H$10:$H$408,calculations!$B381,'1415'!$G$10:$G$408,"Unitary authority"))/(SUMIFS('2015'!$M$10:$M$460,'2015'!$H$10:$H$460,calculations!$B381,'2015'!$G$10:$G$460,"Shire district")+SUMIFS('2015'!$M$10:$M$460,'2015'!$H$10:$H$460,calculations!$B381,'2015'!$G$10:$G$460,"Metropolitan district")+SUMIFS('2015'!$M$10:$M$460,'2015'!$H$10:$H$460,calculations!$B381,'2015'!$G$10:$G$460,"London borough")+SUMIFS('2015'!$M$10:$M$460,'2015'!$H$10:$H$460,calculations!$B381,'2015'!$G$10:$G$460,"Unitary authority"))</f>
        <v>0.10644001256383952</v>
      </c>
      <c r="BE381" s="196">
        <f>1000*(SUMIFS('1516'!$K$10:$K$408,'1516'!$H$10:$H$408,calculations!$B381,'1516'!$G$10:$G$408,"Shire district")+SUMIFS('1516'!$K$10:$K$408,'1516'!$H$10:$H$408,calculations!$B381,'1516'!$G$10:$G$408,"Metropolitan district")+SUMIFS('1516'!$K$10:$K$408,'1516'!$H$10:$H$408,calculations!$B381,'1516'!$G$10:$G$408,"London borough")+SUMIFS('1516'!$K$10:$K$408,'1516'!$H$10:$H$408,calculations!$B381,'1516'!$G$10:$G$408,"Unitary authority"))/(SUMIFS('2016'!$M$10:$M$460,'2016'!$H$10:$H$460,calculations!$B381,'2016'!$G$10:$G$460,"Shire district")+SUMIFS('2016'!$M$10:$M$460,'2016'!$H$10:$H$460,calculations!$B381,'2016'!$G$10:$G$460,"Metropolitan district")+SUMIFS('2016'!$M$10:$M$460,'2016'!$H$10:$H$460,calculations!$B381,'2016'!$G$10:$G$460,"London borough")+SUMIFS('2016'!$M$10:$M$460,'2016'!$H$10:$H$460,calculations!$B381,'2016'!$G$10:$G$460,"Unitary authority"))</f>
        <v>7.648069542988957E-2</v>
      </c>
      <c r="BF381" s="196">
        <f>1000*(SUMIFS('1617'!$K$10:$K$408,'1617'!$H$10:$H$408,calculations!$B381,'1617'!$G$10:$G$408,"Shire district")+SUMIFS('1617'!$K$10:$K$408,'1617'!$H$10:$H$408,calculations!$B381,'1617'!$G$10:$G$408,"Metropolitan district")+SUMIFS('1617'!$K$10:$K$408,'1617'!$H$10:$H$408,calculations!$B381,'1617'!$G$10:$G$408,"London borough")+SUMIFS('1617'!$K$10:$K$408,'1617'!$H$10:$H$408,calculations!$B381,'1617'!$G$10:$G$408,"Unitary authority"))/(SUMIFS('2017'!$M$10:$M$460,'2017'!$H$10:$H$460,calculations!$B381,'2017'!$G$10:$G$460,"Shire district")+SUMIFS('2017'!$M$10:$M$460,'2017'!$H$10:$H$460,calculations!$B381,'2017'!$G$10:$G$460,"Metropolitan district")+SUMIFS('2017'!$M$10:$M$460,'2017'!$H$10:$H$460,calculations!$B381,'2017'!$G$10:$G$460,"London borough")+SUMIFS('2017'!$M$10:$M$460,'2017'!$H$10:$H$460,calculations!$B381,'2017'!$G$10:$G$460,"Unitary authority"))</f>
        <v>8.0966664867407445E-2</v>
      </c>
      <c r="BG381" s="196">
        <f>1000*(SUMIFS('1718'!$K$10:$K$408,'1718'!$H$10:$H$408,calculations!$B381,'1718'!$G$10:$G$408,"Shire district")+SUMIFS('1718'!$K$10:$K$408,'1718'!$H$10:$H$408,calculations!$B381,'1718'!$G$10:$G$408,"Metropolitan district")+SUMIFS('1718'!$K$10:$K$408,'1718'!$H$10:$H$408,calculations!$B381,'1718'!$G$10:$G$408,"London borough")+SUMIFS('1718'!$K$10:$K$408,'1718'!$H$10:$H$408,calculations!$B381,'1718'!$G$10:$G$408,"Unitary authority"))/(SUMIFS('2018'!$N$10:$N$460,'2018'!$H$10:$H$460,calculations!$B381,'2018'!$G$10:$G$460,"Shire district")+SUMIFS('2018'!$N$10:$N$460,'2018'!$H$10:$H$460,calculations!$B381,'2018'!$G$10:$G$460,"Metropolitan district")+SUMIFS('2018'!$N$10:$N$460,'2018'!$H$10:$H$460,calculations!$B381,'2018'!$G$10:$G$460,"London borough")+SUMIFS('2018'!$N$10:$N$460,'2018'!$H$10:$H$460,calculations!$B381,'2018'!$G$10:$G$460,"Unitary authority"))</f>
        <v>9.3039202004038923E-2</v>
      </c>
      <c r="BH381" s="196">
        <f>1000*(SUMIFS('1819'!$K$10:$K$408,'1819'!$H$10:$H$408,calculations!$B381,'1819'!$G$10:$G$408,"Shire district")+SUMIFS('1819'!$K$10:$K$408,'1819'!$H$10:$H$408,calculations!$B381,'1819'!$G$10:$G$408,"Metropolitan district")+SUMIFS('1819'!$K$10:$K$408,'1819'!$H$10:$H$408,calculations!$B381,'1819'!$G$10:$G$408,"London borough")+SUMIFS('1819'!$K$10:$K$408,'1819'!$H$10:$H$408,calculations!$B381,'1819'!$G$10:$G$408,"Unitary authority"))/(SUMIFS('2018'!$N$10:$N$460,'2018'!$H$10:$H$460,calculations!$B381,'2018'!$G$10:$G$460,"Shire district")+SUMIFS('2018'!$N$10:$N$460,'2018'!$H$10:$H$460,calculations!$B381,'2018'!$G$10:$G$460,"Metropolitan district")+SUMIFS('2018'!$N$10:$N$460,'2018'!$H$10:$H$460,calculations!$B381,'2018'!$G$10:$G$460,"London borough")+SUMIFS('2018'!$N$10:$N$460,'2018'!$H$10:$H$460,calculations!$B381,'2018'!$G$10:$G$460,"Unitary authority"))</f>
        <v>0.11661762990917207</v>
      </c>
      <c r="BI381" s="196">
        <f>1000*(SUMIFS('1920'!$K$10:$K$408,'1920'!$H$10:$H$408,calculations!$B381,'1920'!$G$10:$G$408,"Shire district")+SUMIFS('1920'!$K$10:$K$408,'1920'!$H$10:$H$408,calculations!$B381,'1920'!$G$10:$G$408,"Metropolitan district")+SUMIFS('1920'!$K$10:$K$408,'1920'!$H$10:$H$408,calculations!$B381,'1920'!$G$10:$G$408,"London borough")+SUMIFS('1920'!$K$10:$K$408,'1920'!$H$10:$H$408,calculations!$B381,'1920'!$G$10:$G$408,"Unitary authority"))/(SUMIFS('2019'!$M$10:$M$470,'2019'!$H$10:$H$470,calculations!$B381,'2019'!$G$10:$G$470,"Shire district")+SUMIFS('2019'!$M$10:$M$470,'2019'!$H$10:$H$470,calculations!$B381,'2019'!$G$10:$G$470,"Metropolitan district")+SUMIFS('2019'!$M$10:$M$470,'2019'!$H$10:$H$470,calculations!$B381,'2019'!$G$10:$G$470,"London borough")+SUMIFS('2019'!$M$10:$M$470,'2019'!$H$10:$H$470,calculations!$B381,'2019'!$G$10:$G$470,"Unitary authority"))</f>
        <v>8.0361525556220698E-2</v>
      </c>
      <c r="BJ381" s="196">
        <f>1000*(SUMIFS('20 21'!$K$10:$K$408,'20 21'!$H$10:$H$408,calculations!$B381,'20 21'!$G$10:$G$408,"Shire district")+SUMIFS('20 21'!$K$10:$K$408,'20 21'!$H$10:$H$408,calculations!$B381,'20 21'!$G$10:$G$408,"Metropolitan district")+SUMIFS('20 21'!$K$10:$K$408,'20 21'!$H$10:$H$408,calculations!$B381,'20 21'!$G$10:$G$408,"London borough")+SUMIFS('20 21'!$K$10:$K$408,'20 21'!$H$10:$H$408,calculations!$B381,'20 21'!$G$10:$G$408,"Unitary authority"))/(SUMIFS('2020'!$M$10:$M$470,'2020'!$H$10:$H$470,calculations!$B381,'2020'!$G$10:$G$470,"Shire district")+SUMIFS('2020'!$M$10:$M$470,'2020'!$H$10:$H$470,calculations!$B381,'2020'!$G$10:$G$470,"Metropolitan district")+SUMIFS('2020'!$M$10:$M$470,'2020'!$H$10:$H$470,calculations!$B381,'2020'!$G$10:$G$470,"London borough")+SUMIFS('2020'!$M$10:$M$470,'2020'!$H$10:$H$470,calculations!$B381,'2020'!$G$10:$G$470,"Unitary authority"))</f>
        <v>0.12278117336037069</v>
      </c>
      <c r="BK381" s="196">
        <f>1000*(SUMIFS('21 22'!$K$10:$K$408,'21 22'!$H$10:$H$408,calculations!$B381,'21 22'!$G$10:$G$408,"Shire district")+SUMIFS('21 22'!$K$10:$K$408,'21 22'!$H$10:$H$408,calculations!$B381,'21 22'!$G$10:$G$408,"Metropolitan district")+SUMIFS('21 22'!$K$10:$K$408,'21 22'!$H$10:$H$408,calculations!$B381,'21 22'!$G$10:$G$408,"London borough")+SUMIFS('21 22'!$K$10:$K$408,'21 22'!$H$10:$H$408,calculations!$B381,'21 22'!$G$10:$G$408,"Unitary authority"))/(SUMIFS('2021'!$M$10:$M$470,'2021'!$H$10:$H$470,calculations!$B381,'2021'!$G$10:$G$470,"Shire district")+SUMIFS('2021'!$M$10:$M$470,'2021'!$H$10:$H$470,calculations!$B381,'2021'!$G$10:$G$470,"Metropolitan district")+SUMIFS('2021'!$M$10:$M$470,'2021'!$H$10:$H$470,calculations!$B381,'2021'!$G$10:$G$470,"London borough")+SUMIFS('2021'!$M$10:$M$470,'2021'!$H$10:$H$470,calculations!$B381,'2021'!$G$10:$G$470,"Unitary authority"))</f>
        <v>0.12181346691381542</v>
      </c>
      <c r="BL381" s="196">
        <f>1000*(SUMIFS('22 23'!$K$10:$K$408,'22 23'!$H$10:$H$408,calculations!$B381,'22 23'!$G$10:$G$408,"Shire district")+SUMIFS('22 23'!$K$10:$K$408,'22 23'!$H$10:$H$408,calculations!$B381,'22 23'!$G$10:$G$408,"Metropolitan district")+SUMIFS('22 23'!$K$10:$K$408,'22 23'!$H$10:$H$408,calculations!$B381,'22 23'!$G$10:$G$408,"London borough")+SUMIFS('22 23'!$K$10:$K$408,'22 23'!$H$10:$H$408,calculations!$B381,'22 23'!$G$10:$G$408,"Unitary authority"))/(SUMIFS('2022'!$M$10:$M$470,'2022'!$H$10:$H$470,calculations!$B381,'2022'!$G$10:$G$470,"Shire district")+SUMIFS('2022'!$M$10:$M$470,'2022'!$H$10:$H$470,calculations!$B381,'2022'!$G$10:$G$470,"Metropolitan district")+SUMIFS('2022'!$M$10:$M$470,'2022'!$H$10:$H$470,calculations!$B381,'2022'!$G$10:$G$470,"London borough")+SUMIFS('2022'!$M$10:$M$470,'2022'!$H$10:$H$470,calculations!$B381,'2022'!$G$10:$G$470,"Unitary authority"))</f>
        <v>0.10281877356146721</v>
      </c>
      <c r="BM381" s="196">
        <f>1000*(SUMIFS('23 24'!$K$7:$K$408,'23 24'!$H$7:$H$408,calculations!$B381,'23 24'!$G$7:$G$408,"Shire district")+SUMIFS('23 24'!$K$7:$K$408,'23 24'!$H$7:$H$408,calculations!$B381,'23 24'!$G$7:$G$408,"Metropolitan district")+SUMIFS('23 24'!$K$7:$K$408,'23 24'!$H$7:$H$408,calculations!$B381,'23 24'!$G$7:$G$408,"London borough")+SUMIFS('23 24'!$K$7:$K$408,'23 24'!$H$7:$H$408,calculations!$B381,'23 24'!$G$7:$G$408,"Unitary authority"))/(SUMIFS('2023'!$K$7:$K$470,'2023'!$F$7:$F$470,calculations!$B381,'2023'!$E$7:$E$470,"Shire district")+SUMIFS('2023'!$K$7:$K$470,'2023'!$F$7:$F$470,calculations!$B381,'2023'!$E$7:$E$470,"Metropolitan district")+SUMIFS('2023'!$K$7:$K$470,'2023'!$F$7:$F$470,calculations!$B381,'2023'!$E$7:$E$470,"London borough")+SUMIFS('2023'!$K$7:$K$470,'2023'!$F$7:$F$470,calculations!$B381,'2023'!$E$7:$E$470,"Unitary authority"))</f>
        <v>0.16874061032675228</v>
      </c>
      <c r="BO381" s="196">
        <f>1000*(SUMIFS('0910'!$L$10:$L$433,'0910'!$H$10:$H$433,calculations!$B381,'0910'!$G$10:$G$433,"Shire district")+SUMIFS('0910'!$L$10:$L$433,'0910'!$H$10:$H$433,calculations!$B381,'0910'!$G$10:$G$433,"Metropolitan district")+SUMIFS('0910'!$L$10:$L$433,'0910'!$H$10:$H$433,calculations!$B381,'0910'!$G$10:$G$433,"London borough")+SUMIFS('0910'!$L$10:$L$433,'0910'!$H$10:$H$433,calculations!$B381,'0910'!$G$10:$G$433,"Unitary authority"))/(SUMIFS('2010'!$K$5:$K$611,'2010'!$E$5:$E$611,calculations!$B381,'2010'!$D$5:$D$611,"Shire district")+SUMIFS('2010'!$K$5:$K$611,'2010'!$E$5:$E$611,calculations!$B381,'2010'!$D$5:$D$611,"Metropolitan district")+SUMIFS('2010'!$K$5:$K$611,'2010'!$E$5:$E$611,calculations!$B381,'2010'!$D$5:$D$611,"London borough")+SUMIFS('2010'!$K$5:$K$611,'2010'!$E$5:$E$611,calculations!$B381,'2010'!$D$5:$D$611,"Unitary authority"))</f>
        <v>3.2074184311049745</v>
      </c>
      <c r="BP381" s="196">
        <f>1000*(SUMIFS('1011'!$L$10:$L$433,'1011'!$H$10:$H$433,calculations!$B381,'1011'!$G$10:$G$433,"Shire district")+SUMIFS('1011'!$L$10:$L$433,'1011'!$H$10:$H$433,calculations!$B381,'1011'!$G$10:$G$433,"Metropolitan district")+SUMIFS('1011'!$L$10:$L$433,'1011'!$H$10:$H$433,calculations!$B381,'1011'!$G$10:$G$433,"London borough")+SUMIFS('1011'!$L$10:$L$433,'1011'!$H$10:$H$433,calculations!$B381,'1011'!$G$10:$G$433,"Unitary authority"))/(SUMIFS('2011'!$K$5:$K$611,'2011'!$E$5:$E$611,calculations!$B381,'2011'!$D$5:$D$611,"Shire district")+SUMIFS('2011'!$K$5:$K$611,'2011'!$E$5:$E$611,calculations!$B381,'2011'!$D$5:$D$611,"Metropolitan district")+SUMIFS('2011'!$K$5:$K$611,'2011'!$E$5:$E$611,calculations!$B381,'2011'!$D$5:$D$611,"London borough")+SUMIFS('2011'!$K$5:$K$611,'2011'!$E$5:$E$611,calculations!$B381,'2011'!$D$5:$D$611,"Unitary authority"))</f>
        <v>3.8559544205214524</v>
      </c>
      <c r="BQ381" s="196">
        <f>1000*(SUMIFS('1112'!$L$10:$L$408,'1112'!$H$10:$H$408,calculations!$B381,'1112'!$G$10:$G$408,"Shire district")+SUMIFS('1112'!$L$10:$L$408,'1112'!$H$10:$H$408,calculations!$B381,'1112'!$G$10:$G$408,"Metropolitan district")+SUMIFS('1112'!$L$10:$L$408,'1112'!$H$10:$H$408,calculations!$B381,'1112'!$G$10:$G$408,"London borough")+SUMIFS('1112'!$L$10:$L$408,'1112'!$H$10:$H$408,calculations!$B381,'1112'!$G$10:$G$408,"Unitary authority"))/(SUMIFS('2012'!$M$10:$M$460,'2012'!$H$10:$H$460,calculations!$B381,'2012'!$G$10:$G$460,"Shire district")+SUMIFS('2012'!$M$10:$M$460,'2012'!$H$10:$H$460,calculations!$B381,'2012'!$G$10:$G$460,"Metropolitan district")+SUMIFS('2012'!$M$10:$M$460,'2012'!$H$10:$H$460,calculations!$B381,'2012'!$G$10:$G$460,"London borough")+SUMIFS('2012'!$M$10:$M$460,'2012'!$H$10:$H$460,calculations!$B381,'2012'!$G$10:$G$460,"Unitary authority"))</f>
        <v>4.366588852410227</v>
      </c>
      <c r="BR381" s="196">
        <f>1000*(SUMIFS('1213'!$L$10:$L$408,'1213'!$H$10:$H$408,calculations!$B381,'1213'!$G$10:$G$408,"Shire district")+SUMIFS('1213'!$L$10:$L$408,'1213'!$H$10:$H$408,calculations!$B381,'1213'!$G$10:$G$408,"Metropolitan district")+SUMIFS('1213'!$L$10:$L$408,'1213'!$H$10:$H$408,calculations!$B381,'1213'!$G$10:$G$408,"London borough")+SUMIFS('1213'!$L$10:$L$408,'1213'!$H$10:$H$408,calculations!$B381,'1213'!$G$10:$G$408,"Unitary authority"))/(SUMIFS('2013'!$M$10:$M$460,'2013'!$H$10:$H$460,calculations!$B381,'2013'!$G$10:$G$460,"Shire district")+SUMIFS('2013'!$M$10:$M$460,'2013'!$H$10:$H$460,calculations!$B381,'2013'!$G$10:$G$460,"Metropolitan district")+SUMIFS('2013'!$M$10:$M$460,'2013'!$H$10:$H$460,calculations!$B381,'2013'!$G$10:$G$460,"London borough")+SUMIFS('2013'!$M$10:$M$460,'2013'!$H$10:$H$460,calculations!$B381,'2013'!$G$10:$G$460,"Unitary authority"))</f>
        <v>4.1941837099103996</v>
      </c>
      <c r="BS381" s="196">
        <f>1000*(SUMIFS('1314'!$L$10:$L$408,'1314'!$H$10:$H$408,calculations!$B381,'1314'!$G$10:$G$408,"Shire district")+SUMIFS('1314'!$L$10:$L$408,'1314'!$H$10:$H$408,calculations!$B381,'1314'!$G$10:$G$408,"Metropolitan district")+SUMIFS('1314'!$L$10:$L$408,'1314'!$H$10:$H$408,calculations!$B381,'1314'!$G$10:$G$408,"London borough")+SUMIFS('1314'!$L$10:$L$408,'1314'!$H$10:$H$408,calculations!$B381,'1314'!$G$10:$G$408,"Unitary authority"))/(SUMIFS('2014'!$M$10:$M$460,'2014'!$H$10:$H$460,calculations!$B381,'2014'!$G$10:$G$460,"Shire district")+SUMIFS('2014'!$M$10:$M$460,'2014'!$H$10:$H$460,calculations!$B381,'2014'!$G$10:$G$460,"Metropolitan district")+SUMIFS('2014'!$M$10:$M$460,'2014'!$H$10:$H$460,calculations!$B381,'2014'!$G$10:$G$460,"London borough")+SUMIFS('2014'!$M$10:$M$460,'2014'!$H$10:$H$460,calculations!$B381,'2014'!$G$10:$G$460,"Unitary authority"))</f>
        <v>5.1394278524383354</v>
      </c>
      <c r="BT381" s="196">
        <f>1000*(SUMIFS('1415'!$L$10:$L$408,'1415'!$H$10:$H$408,calculations!$B381,'1415'!$G$10:$G$408,"Shire district")+SUMIFS('1415'!$L$10:$L$408,'1415'!$H$10:$H$408,calculations!$B381,'1415'!$G$10:$G$408,"Metropolitan district")+SUMIFS('1415'!$L$10:$L$408,'1415'!$H$10:$H$408,calculations!$B381,'1415'!$G$10:$G$408,"London borough")+SUMIFS('1415'!$L$10:$L$408,'1415'!$H$10:$H$408,calculations!$B381,'1415'!$G$10:$G$408,"Unitary authority"))/(SUMIFS('2015'!$M$10:$M$460,'2015'!$H$10:$H$460,calculations!$B381,'2015'!$G$10:$G$460,"Shire district")+SUMIFS('2015'!$M$10:$M$460,'2015'!$H$10:$H$460,calculations!$B381,'2015'!$G$10:$G$460,"Metropolitan district")+SUMIFS('2015'!$M$10:$M$460,'2015'!$H$10:$H$460,calculations!$B381,'2015'!$G$10:$G$460,"London borough")+SUMIFS('2015'!$M$10:$M$460,'2015'!$H$10:$H$460,calculations!$B381,'2015'!$G$10:$G$460,"Unitary authority"))</f>
        <v>5.3820771997004009</v>
      </c>
      <c r="BU381" s="196">
        <f>1000*(SUMIFS('1516'!$L$10:$L$408,'1516'!$H$10:$H$408,calculations!$B381,'1516'!$G$10:$G$408,"Shire district")+SUMIFS('1516'!$L$10:$L$408,'1516'!$H$10:$H$408,calculations!$B381,'1516'!$G$10:$G$408,"Metropolitan district")+SUMIFS('1516'!$L$10:$L$408,'1516'!$H$10:$H$408,calculations!$B381,'1516'!$G$10:$G$408,"London borough")+SUMIFS('1516'!$L$10:$L$408,'1516'!$H$10:$H$408,calculations!$B381,'1516'!$G$10:$G$408,"Unitary authority"))/(SUMIFS('2016'!$M$10:$M$460,'2016'!$H$10:$H$460,calculations!$B381,'2016'!$G$10:$G$460,"Shire district")+SUMIFS('2016'!$M$10:$M$460,'2016'!$H$10:$H$460,calculations!$B381,'2016'!$G$10:$G$460,"Metropolitan district")+SUMIFS('2016'!$M$10:$M$460,'2016'!$H$10:$H$460,calculations!$B381,'2016'!$G$10:$G$460,"London borough")+SUMIFS('2016'!$M$10:$M$460,'2016'!$H$10:$H$460,calculations!$B381,'2016'!$G$10:$G$460,"Unitary authority"))</f>
        <v>5.0652257185134486</v>
      </c>
      <c r="BV381" s="196">
        <f>1000*(SUMIFS('1617'!$L$10:$L$408,'1617'!$H$10:$H$408,calculations!$B381,'1617'!$G$10:$G$408,"Shire district")+SUMIFS('1617'!$L$10:$L$408,'1617'!$H$10:$H$408,calculations!$B381,'1617'!$G$10:$G$408,"Metropolitan district")+SUMIFS('1617'!$L$10:$L$408,'1617'!$H$10:$H$408,calculations!$B381,'1617'!$G$10:$G$408,"London borough")+SUMIFS('1617'!$L$10:$L$408,'1617'!$H$10:$H$408,calculations!$B381,'1617'!$G$10:$G$408,"Unitary authority"))/(SUMIFS('2017'!$M$10:$M$460,'2017'!$H$10:$H$460,calculations!$B381,'2017'!$G$10:$G$460,"Shire district")+SUMIFS('2017'!$M$10:$M$460,'2017'!$H$10:$H$460,calculations!$B381,'2017'!$G$10:$G$460,"Metropolitan district")+SUMIFS('2017'!$M$10:$M$460,'2017'!$H$10:$H$460,calculations!$B381,'2017'!$G$10:$G$460,"London borough")+SUMIFS('2017'!$M$10:$M$460,'2017'!$H$10:$H$460,calculations!$B381,'2017'!$G$10:$G$460,"Unitary authority"))</f>
        <v>5.5269387660680271</v>
      </c>
      <c r="BW381" s="196">
        <f>1000*(SUMIFS('1718'!$L$10:$L$408,'1718'!$H$10:$H$408,calculations!$B381,'1718'!$G$10:$G$408,"Shire district")+SUMIFS('1718'!$L$10:$L$408,'1718'!$H$10:$H$408,calculations!$B381,'1718'!$G$10:$G$408,"Metropolitan district")+SUMIFS('1718'!$L$10:$L$408,'1718'!$H$10:$H$408,calculations!$B381,'1718'!$G$10:$G$408,"London borough")+SUMIFS('1718'!$L$10:$L$408,'1718'!$H$10:$H$408,calculations!$B381,'1718'!$G$10:$G$408,"Unitary authority"))/(SUMIFS('2018'!$N$10:$N$460,'2018'!$H$10:$H$460,calculations!$B381,'2018'!$G$10:$G$460,"Shire district")+SUMIFS('2018'!$N$10:$N$460,'2018'!$H$10:$H$460,calculations!$B381,'2018'!$G$10:$G$460,"Metropolitan district")+SUMIFS('2018'!$N$10:$N$460,'2018'!$H$10:$H$460,calculations!$B381,'2018'!$G$10:$G$460,"London borough")+SUMIFS('2018'!$N$10:$N$460,'2018'!$H$10:$H$460,calculations!$B381,'2018'!$G$10:$G$460,"Unitary authority"))</f>
        <v>5.3121560815456741</v>
      </c>
      <c r="BX381" s="196">
        <f>1000*(SUMIFS('1819'!$L$10:$L$408,'1819'!$H$10:$H$408,calculations!$B381,'1819'!$G$10:$G$408,"Shire district")+SUMIFS('1819'!$L$10:$L$408,'1819'!$H$10:$H$408,calculations!$B381,'1819'!$G$10:$G$408,"Metropolitan district")+SUMIFS('1819'!$L$10:$L$408,'1819'!$H$10:$H$408,calculations!$B381,'1819'!$G$10:$G$408,"London borough")+SUMIFS('1819'!$L$10:$L$408,'1819'!$H$10:$H$408,calculations!$B381,'1819'!$G$10:$G$408,"Unitary authority"))/(SUMIFS('2018'!$N$10:$N$460,'2018'!$H$10:$H$460,calculations!$B381,'2018'!$G$10:$G$460,"Shire district")+SUMIFS('2018'!$N$10:$N$460,'2018'!$H$10:$H$460,calculations!$B381,'2018'!$G$10:$G$460,"Metropolitan district")+SUMIFS('2018'!$N$10:$N$460,'2018'!$H$10:$H$460,calculations!$B381,'2018'!$G$10:$G$460,"London borough")+SUMIFS('2018'!$N$10:$N$460,'2018'!$H$10:$H$460,calculations!$B381,'2018'!$G$10:$G$460,"Unitary authority"))</f>
        <v>5.4765678220733598</v>
      </c>
      <c r="BY381" s="196">
        <f>1000*(SUMIFS('1920'!$L$10:$L$408,'1920'!$H$10:$H$408,calculations!$B381,'1920'!$G$10:$G$408,"Shire district")+SUMIFS('1920'!$L$10:$L$408,'1920'!$H$10:$H$408,calculations!$B381,'1920'!$G$10:$G$408,"Metropolitan district")+SUMIFS('1920'!$L$10:$L$408,'1920'!$H$10:$H$408,calculations!$B381,'1920'!$G$10:$G$408,"London borough")+SUMIFS('1920'!$L$10:$L$408,'1920'!$H$10:$H$408,calculations!$B381,'1920'!$G$10:$G$408,"Unitary authority"))/(SUMIFS('2019'!$M$10:$M$470,'2019'!$H$10:$H$470,calculations!$B381,'2019'!$G$10:$G$470,"Shire district")+SUMIFS('2019'!$M$10:$M$470,'2019'!$H$10:$H$470,calculations!$B381,'2019'!$G$10:$G$470,"Metropolitan district")+SUMIFS('2019'!$M$10:$M$470,'2019'!$H$10:$H$470,calculations!$B381,'2019'!$G$10:$G$470,"London borough")+SUMIFS('2019'!$M$10:$M$470,'2019'!$H$10:$H$470,calculations!$B381,'2019'!$G$10:$G$470,"Unitary authority"))</f>
        <v>4.573073063683684</v>
      </c>
      <c r="BZ381" s="196">
        <f>1000*(SUMIFS('20 21'!$L$10:$L$408,'20 21'!$H$10:$H$408,calculations!$B381,'20 21'!$G$10:$G$408,"Shire district")+SUMIFS('20 21'!$L$10:$L$408,'20 21'!$H$10:$H$408,calculations!$B381,'20 21'!$G$10:$G$408,"Metropolitan district")+SUMIFS('20 21'!$L$10:$L$408,'20 21'!$H$10:$H$408,calculations!$B381,'20 21'!$G$10:$G$408,"London borough")+SUMIFS('20 21'!$L$10:$L$408,'20 21'!$H$10:$H$408,calculations!$B381,'20 21'!$G$10:$G$408,"Unitary authority"))/(SUMIFS('2020'!$M$10:$M$470,'2020'!$H$10:$H$470,calculations!$B381,'2020'!$G$10:$G$470,"Shire district")+SUMIFS('2020'!$M$10:$M$470,'2020'!$H$10:$H$470,calculations!$B381,'2020'!$G$10:$G$470,"Metropolitan district")+SUMIFS('2020'!$M$10:$M$470,'2020'!$H$10:$H$470,calculations!$B381,'2020'!$G$10:$G$470,"London borough")+SUMIFS('2020'!$M$10:$M$470,'2020'!$H$10:$H$470,calculations!$B381,'2020'!$G$10:$G$470,"Unitary authority"))</f>
        <v>4.5353861996381823</v>
      </c>
      <c r="CA381" s="196">
        <f>1000*(SUMIFS('21 22'!$L$10:$L$408,'21 22'!$H$10:$H$408,calculations!$B381,'21 22'!$G$10:$G$408,"Shire district")+SUMIFS('21 22'!$L$10:$L$408,'21 22'!$H$10:$H$408,calculations!$B381,'21 22'!$G$10:$G$408,"Metropolitan district")+SUMIFS('21 22'!$L$10:$L$408,'21 22'!$H$10:$H$408,calculations!$B381,'21 22'!$G$10:$G$408,"London borough")+SUMIFS('21 22'!$L$10:$L$408,'21 22'!$H$10:$H$408,calculations!$B381,'21 22'!$G$10:$G$408,"Unitary authority"))/(SUMIFS('2021'!$M$10:$M$470,'2021'!$H$10:$H$470,calculations!$B381,'2021'!$G$10:$G$470,"Shire district")+SUMIFS('2021'!$M$10:$M$470,'2021'!$H$10:$H$470,calculations!$B381,'2021'!$G$10:$G$470,"Metropolitan district")+SUMIFS('2021'!$M$10:$M$470,'2021'!$H$10:$H$470,calculations!$B381,'2021'!$G$10:$G$470,"London borough")+SUMIFS('2021'!$M$10:$M$470,'2021'!$H$10:$H$470,calculations!$B381,'2021'!$G$10:$G$470,"Unitary authority"))</f>
        <v>5.2814838869061402</v>
      </c>
      <c r="CB381" s="196">
        <f>1000*(SUMIFS('22 23'!$L$10:$L$408,'22 23'!$H$10:$H$408,calculations!$B381,'22 23'!$G$10:$G$408,"Shire district")+SUMIFS('22 23'!$L$10:$L$408,'22 23'!$H$10:$H$408,calculations!$B381,'22 23'!$G$10:$G$408,"Metropolitan district")+SUMIFS('22 23'!$L$10:$L$408,'22 23'!$H$10:$H$408,calculations!$B381,'22 23'!$G$10:$G$408,"London borough")+SUMIFS('22 23'!$L$10:$L$408,'22 23'!$H$10:$H$408,calculations!$B381,'22 23'!$G$10:$G$408,"Unitary authority"))/(SUMIFS('2022'!$M$10:$M$470,'2022'!$H$10:$H$470,calculations!$B381,'2022'!$G$10:$G$470,"Shire district")+SUMIFS('2022'!$M$10:$M$470,'2022'!$H$10:$H$470,calculations!$B381,'2022'!$G$10:$G$470,"Metropolitan district")+SUMIFS('2022'!$M$10:$M$470,'2022'!$H$10:$H$470,calculations!$B381,'2022'!$G$10:$G$470,"London borough")+SUMIFS('2022'!$M$10:$M$470,'2022'!$H$10:$H$470,calculations!$B381,'2022'!$G$10:$G$470,"Unitary authority"))</f>
        <v>5.4562495836618599</v>
      </c>
      <c r="CC381" s="196">
        <f>1000*(SUMIFS('23 24'!$L$7:$L$408,'23 24'!$H$7:$H$408,calculations!$B381,'23 24'!$G$7:$G$408,"Shire district")+SUMIFS('23 24'!$L$7:$L$408,'23 24'!$H$7:$H$408,calculations!$B381,'23 24'!$G$7:$G$408,"Metropolitan district")+SUMIFS('23 24'!$L$7:$L$408,'23 24'!$H$7:$H$408,calculations!$B381,'23 24'!$G$7:$G$408,"London borough")+SUMIFS('23 24'!$L$7:$L$408,'23 24'!$H$7:$H$408,calculations!$B381,'23 24'!$G$7:$G$408,"Unitary authority"))/(SUMIFS('2023'!$K$7:$K$470,'2023'!$F$7:$F$470,calculations!$B381,'2023'!$E$7:$E$470,"Shire district")+SUMIFS('2023'!$K$7:$K$470,'2023'!$F$7:$F$470,calculations!$B381,'2023'!$E$7:$E$470,"Metropolitan district")+SUMIFS('2023'!$K$7:$K$470,'2023'!$F$7:$F$470,calculations!$B381,'2023'!$E$7:$E$470,"London borough")+SUMIFS('2023'!$K$7:$K$470,'2023'!$F$7:$F$470,calculations!$B381,'2023'!$E$7:$E$470,"Unitary authority"))</f>
        <v>4.4119797674445342</v>
      </c>
      <c r="CE381" s="196">
        <f>1000*(SUMIFS('0910'!$N$10:$N$433,'0910'!$H$10:$H$433,calculations!$B381,'0910'!$G$10:$G$433,"Shire district")+SUMIFS('0910'!$N$10:$N$433,'0910'!$H$10:$H$433,calculations!$B381,'0910'!$G$10:$G$433,"Metropolitan district")+SUMIFS('0910'!$N$10:$N$433,'0910'!$H$10:$H$433,calculations!$B381,'0910'!$G$10:$G$433,"London borough")+SUMIFS('0910'!$N$10:$N$433,'0910'!$H$10:$H$433,calculations!$B381,'0910'!$G$10:$G$433,"Unitary authority"))/(SUMIFS('2010'!$K$5:$K$611,'2010'!$E$5:$E$611,calculations!$B381,'2010'!$D$5:$D$611,"Shire district")+SUMIFS('2010'!$K$5:$K$611,'2010'!$E$5:$E$611,calculations!$B381,'2010'!$D$5:$D$611,"Metropolitan district")+SUMIFS('2010'!$K$5:$K$611,'2010'!$E$5:$E$611,calculations!$B381,'2010'!$D$5:$D$611,"London borough")+SUMIFS('2010'!$K$5:$K$611,'2010'!$E$5:$E$611,calculations!$B381,'2010'!$D$5:$D$611,"Unitary authority"))</f>
        <v>3.2779332835476089</v>
      </c>
      <c r="CF381" s="196">
        <f>1000*(SUMIFS('1011'!$O$10:$O$433,'1011'!$H$10:$H$433,calculations!$B381,'1011'!$G$10:$G$433,"Shire district")+SUMIFS('1011'!$O$10:$O$433,'1011'!$H$10:$H$433,calculations!$B381,'1011'!$G$10:$G$433,"Metropolitan district")+SUMIFS('1011'!$O$10:$O$433,'1011'!$H$10:$H$433,calculations!$B381,'1011'!$G$10:$G$433,"London borough")+SUMIFS('1011'!$O$10:$O$433,'1011'!$H$10:$H$433,calculations!$B381,'1011'!$G$10:$G$433,"Unitary authority"))/(SUMIFS('2011'!$K$5:$K$611,'2011'!$E$5:$E$611,calculations!$B381,'2011'!$D$5:$D$611,"Shire district")+SUMIFS('2011'!$K$5:$K$611,'2011'!$E$5:$E$611,calculations!$B381,'2011'!$D$5:$D$611,"Metropolitan district")+SUMIFS('2011'!$K$5:$K$611,'2011'!$E$5:$E$611,calculations!$B381,'2011'!$D$5:$D$611,"London borough")+SUMIFS('2011'!$K$5:$K$611,'2011'!$E$5:$E$611,calculations!$B381,'2011'!$D$5:$D$611,"Unitary authority"))</f>
        <v>2.8360267572378461</v>
      </c>
      <c r="CG381" s="196">
        <f>1000*(SUMIFS('1112'!$N$10:$N$408,'1112'!$H$10:$H$408,calculations!$B381,'1112'!$G$10:$G$408,"Shire district")+SUMIFS('1112'!$N$10:$N$408,'1112'!$H$10:$H$408,calculations!$B381,'1112'!$G$10:$G$408,"Metropolitan district")+SUMIFS('1112'!$N$10:$N$408,'1112'!$H$10:$H$408,calculations!$B381,'1112'!$G$10:$G$408,"London borough")+SUMIFS('1112'!$N$10:$N$408,'1112'!$H$10:$H$408,calculations!$B381,'1112'!$G$10:$G$408,"Unitary authority"))/(SUMIFS('2012'!$M$10:$M$460,'2012'!$H$10:$H$460,calculations!$B381,'2012'!$G$10:$G$460,"Shire district")+SUMIFS('2012'!$M$10:$M$460,'2012'!$H$10:$H$460,calculations!$B381,'2012'!$G$10:$G$460,"Metropolitan district")+SUMIFS('2012'!$M$10:$M$460,'2012'!$H$10:$H$460,calculations!$B381,'2012'!$G$10:$G$460,"London borough")+SUMIFS('2012'!$M$10:$M$460,'2012'!$H$10:$H$460,calculations!$B381,'2012'!$G$10:$G$460,"Unitary authority"))</f>
        <v>3.5003128956868226</v>
      </c>
      <c r="CH381" s="196">
        <f>1000*(SUMIFS('1213'!$N$10:$N$408,'1213'!$H$10:$H$408,calculations!$B381,'1213'!$G$10:$G$408,"Shire district")+SUMIFS('1213'!$N$10:$N$408,'1213'!$H$10:$H$408,calculations!$B381,'1213'!$G$10:$G$408,"Metropolitan district")+SUMIFS('1213'!$N$10:$N$408,'1213'!$H$10:$H$408,calculations!$B381,'1213'!$G$10:$G$408,"London borough")+SUMIFS('1213'!$N$10:$N$408,'1213'!$H$10:$H$408,calculations!$B381,'1213'!$G$10:$G$408,"Unitary authority"))/(SUMIFS('2013'!$M$10:$M$460,'2013'!$H$10:$H$460,calculations!$B381,'2013'!$G$10:$G$460,"Shire district")+SUMIFS('2013'!$M$10:$M$460,'2013'!$H$10:$H$460,calculations!$B381,'2013'!$G$10:$G$460,"Metropolitan district")+SUMIFS('2013'!$M$10:$M$460,'2013'!$H$10:$H$460,calculations!$B381,'2013'!$G$10:$G$460,"London borough")+SUMIFS('2013'!$M$10:$M$460,'2013'!$H$10:$H$460,calculations!$B381,'2013'!$G$10:$G$460,"Unitary authority"))</f>
        <v>3.3633422347303727</v>
      </c>
      <c r="CI381" s="196">
        <f>1000*(SUMIFS('1314'!$N$10:$N$408,'1314'!$H$10:$H$408,calculations!$B381,'1314'!$G$10:$G$408,"Shire district")+SUMIFS('1314'!$N$10:$N$408,'1314'!$H$10:$H$408,calculations!$B381,'1314'!$G$10:$G$408,"Metropolitan district")+SUMIFS('1314'!$N$10:$N$408,'1314'!$H$10:$H$408,calculations!$B381,'1314'!$G$10:$G$408,"London borough")+SUMIFS('1314'!$N$10:$N$408,'1314'!$H$10:$H$408,calculations!$B381,'1314'!$G$10:$G$408,"Unitary authority"))/(SUMIFS('2014'!$M$10:$M$460,'2014'!$H$10:$H$460,calculations!$B381,'2014'!$G$10:$G$460,"Shire district")+SUMIFS('2014'!$M$10:$M$460,'2014'!$H$10:$H$460,calculations!$B381,'2014'!$G$10:$G$460,"Metropolitan district")+SUMIFS('2014'!$M$10:$M$460,'2014'!$H$10:$H$460,calculations!$B381,'2014'!$G$10:$G$460,"London borough")+SUMIFS('2014'!$M$10:$M$460,'2014'!$H$10:$H$460,calculations!$B381,'2014'!$G$10:$G$460,"Unitary authority"))</f>
        <v>3.4677004248672576</v>
      </c>
      <c r="CJ381" s="196">
        <f>1000*(SUMIFS('1415'!$N$10:$N$408,'1415'!$H$10:$H$408,calculations!$B381,'1415'!$G$10:$G$408,"Shire district")+SUMIFS('1415'!$N$10:$N$408,'1415'!$H$10:$H$408,calculations!$B381,'1415'!$G$10:$G$408,"Metropolitan district")+SUMIFS('1415'!$N$10:$N$408,'1415'!$H$10:$H$408,calculations!$B381,'1415'!$G$10:$G$408,"London borough")+SUMIFS('1415'!$N$10:$N$408,'1415'!$H$10:$H$408,calculations!$B381,'1415'!$G$10:$G$408,"Unitary authority"))/(SUMIFS('2015'!$M$10:$M$460,'2015'!$H$10:$H$460,calculations!$B381,'2015'!$G$10:$G$460,"Shire district")+SUMIFS('2015'!$M$10:$M$460,'2015'!$H$10:$H$460,calculations!$B381,'2015'!$G$10:$G$460,"Metropolitan district")+SUMIFS('2015'!$M$10:$M$460,'2015'!$H$10:$H$460,calculations!$B381,'2015'!$G$10:$G$460,"London borough")+SUMIFS('2015'!$M$10:$M$460,'2015'!$H$10:$H$460,calculations!$B381,'2015'!$G$10:$G$460,"Unitary authority"))</f>
        <v>3.5314575947560991</v>
      </c>
      <c r="CK381" s="196">
        <f>1000*(SUMIFS('1516'!$N$10:$N$408,'1516'!$H$10:$H$408,calculations!$B381,'1516'!$G$10:$G$408,"Shire district")+SUMIFS('1516'!$N$10:$N$408,'1516'!$H$10:$H$408,calculations!$B381,'1516'!$G$10:$G$408,"Metropolitan district")+SUMIFS('1516'!$N$10:$N$408,'1516'!$H$10:$H$408,calculations!$B381,'1516'!$G$10:$G$408,"London borough")+SUMIFS('1516'!$N$10:$N$408,'1516'!$H$10:$H$408,calculations!$B381,'1516'!$G$10:$G$408,"Unitary authority"))/(SUMIFS('2016'!$M$10:$M$460,'2016'!$H$10:$H$460,calculations!$B381,'2016'!$G$10:$G$460,"Shire district")+SUMIFS('2016'!$M$10:$M$460,'2016'!$H$10:$H$460,calculations!$B381,'2016'!$G$10:$G$460,"Metropolitan district")+SUMIFS('2016'!$M$10:$M$460,'2016'!$H$10:$H$460,calculations!$B381,'2016'!$G$10:$G$460,"London borough")+SUMIFS('2016'!$M$10:$M$460,'2016'!$H$10:$H$460,calculations!$B381,'2016'!$G$10:$G$460,"Unitary authority"))</f>
        <v>4.1312538361874243</v>
      </c>
      <c r="CL381" s="196">
        <f>1000*(SUMIFS('1617'!$N$10:$N$408,'1617'!$H$10:$H$408,calculations!$B381,'1617'!$G$10:$G$408,"Shire district")+SUMIFS('1617'!$N$10:$N$408,'1617'!$H$10:$H$408,calculations!$B381,'1617'!$G$10:$G$408,"Metropolitan district")+SUMIFS('1617'!$N$10:$N$408,'1617'!$H$10:$H$408,calculations!$B381,'1617'!$G$10:$G$408,"London borough")+SUMIFS('1617'!$N$10:$N$408,'1617'!$H$10:$H$408,calculations!$B381,'1617'!$G$10:$G$408,"Unitary authority"))/(SUMIFS('2017'!$M$10:$M$460,'2017'!$H$10:$H$460,calculations!$B381,'2017'!$G$10:$G$460,"Shire district")+SUMIFS('2017'!$M$10:$M$460,'2017'!$H$10:$H$460,calculations!$B381,'2017'!$G$10:$G$460,"Metropolitan district")+SUMIFS('2017'!$M$10:$M$460,'2017'!$H$10:$H$460,calculations!$B381,'2017'!$G$10:$G$460,"London borough")+SUMIFS('2017'!$M$10:$M$460,'2017'!$H$10:$H$460,calculations!$B381,'2017'!$G$10:$G$460,"Unitary authority"))</f>
        <v>4.2912332379725946</v>
      </c>
      <c r="CM381" s="196">
        <f>1000*(SUMIFS('1718'!$N$10:$N$408,'1718'!$H$10:$H$408,calculations!$B381,'1718'!$G$10:$G$408,"Shire district")+SUMIFS('1718'!$N$10:$N$408,'1718'!$H$10:$H$408,calculations!$B381,'1718'!$G$10:$G$408,"Metropolitan district")+SUMIFS('1718'!$N$10:$N$408,'1718'!$H$10:$H$408,calculations!$B381,'1718'!$G$10:$G$408,"London borough")+SUMIFS('1718'!$N$10:$N$408,'1718'!$H$10:$H$408,calculations!$B381,'1718'!$G$10:$G$408,"Unitary authority"))/(SUMIFS('2018'!$N$10:$N$460,'2018'!$H$10:$H$460,calculations!$B381,'2018'!$G$10:$G$460,"Shire district")+SUMIFS('2018'!$N$10:$N$460,'2018'!$H$10:$H$460,calculations!$B381,'2018'!$G$10:$G$460,"Metropolitan district")+SUMIFS('2018'!$N$10:$N$460,'2018'!$H$10:$H$460,calculations!$B381,'2018'!$G$10:$G$460,"London borough")+SUMIFS('2018'!$N$10:$N$460,'2018'!$H$10:$H$460,calculations!$B381,'2018'!$G$10:$G$460,"Unitary authority"))</f>
        <v>4.6366659848040221</v>
      </c>
      <c r="CN381" s="196">
        <f>1000*(SUMIFS('1819'!$N$10:$N$408,'1819'!$H$10:$H$408,calculations!$B381,'1819'!$G$10:$G$408,"Shire district")+SUMIFS('1819'!$N$10:$N$408,'1819'!$H$10:$H$408,calculations!$B381,'1819'!$G$10:$G$408,"Metropolitan district")+SUMIFS('1819'!$N$10:$N$408,'1819'!$H$10:$H$408,calculations!$B381,'1819'!$G$10:$G$408,"London borough")+SUMIFS('1819'!$N$10:$N$408,'1819'!$H$10:$H$408,calculations!$B381,'1819'!$G$10:$G$408,"Unitary authority"))/(SUMIFS('2018'!$N$10:$N$460,'2018'!$H$10:$H$460,calculations!$B381,'2018'!$G$10:$G$460,"Shire district")+SUMIFS('2018'!$N$10:$N$460,'2018'!$H$10:$H$460,calculations!$B381,'2018'!$G$10:$G$460,"Metropolitan district")+SUMIFS('2018'!$N$10:$N$460,'2018'!$H$10:$H$460,calculations!$B381,'2018'!$G$10:$G$460,"London borough")+SUMIFS('2018'!$N$10:$N$460,'2018'!$H$10:$H$460,calculations!$B381,'2018'!$G$10:$G$460,"Unitary authority"))</f>
        <v>4.7469110666307257</v>
      </c>
      <c r="CO381" s="196">
        <f>1000*(SUMIFS('1920'!$N$10:$N$408,'1920'!$H$10:$H$408,calculations!$B381,'1920'!$G$10:$G$408,"Shire district")+SUMIFS('1920'!$N$10:$N$408,'1920'!$H$10:$H$408,calculations!$B381,'1920'!$G$10:$G$408,"Metropolitan district")+SUMIFS('1920'!$N$10:$N$408,'1920'!$H$10:$H$408,calculations!$B381,'1920'!$G$10:$G$408,"London borough")+SUMIFS('1920'!$N$10:$N$408,'1920'!$H$10:$H$408,calculations!$B381,'1920'!$G$10:$G$408,"Unitary authority"))/(SUMIFS('2019'!$M$10:$M$470,'2019'!$H$10:$H$470,calculations!$B381,'2019'!$G$10:$G$470,"Shire district")+SUMIFS('2019'!$M$10:$M$470,'2019'!$H$10:$H$470,calculations!$B381,'2019'!$G$10:$G$470,"Metropolitan district")+SUMIFS('2019'!$M$10:$M$470,'2019'!$H$10:$H$470,calculations!$B381,'2019'!$G$10:$G$470,"London borough")+SUMIFS('2019'!$M$10:$M$470,'2019'!$H$10:$H$470,calculations!$B381,'2019'!$G$10:$G$470,"Unitary authority"))</f>
        <v>4.8869852728876708</v>
      </c>
      <c r="CP381" s="196">
        <f>1000*(SUMIFS('20 21'!$N$10:$N$408,'20 21'!$H$10:$H$408,calculations!$B381,'20 21'!$G$10:$G$408,"Shire district")+SUMIFS('20 21'!$N$10:$N$408,'20 21'!$H$10:$H$408,calculations!$B381,'20 21'!$G$10:$G$408,"Metropolitan district")+SUMIFS('20 21'!$N$10:$N$408,'20 21'!$H$10:$H$408,calculations!$B381,'20 21'!$G$10:$G$408,"London borough")+SUMIFS('20 21'!$N$10:$N$408,'20 21'!$H$10:$H$408,calculations!$B381,'20 21'!$G$10:$G$408,"Unitary authority"))/(SUMIFS('2020'!$M$10:$M$470,'2020'!$H$10:$H$470,calculations!$B381,'2020'!$G$10:$G$470,"Shire district")+SUMIFS('2020'!$M$10:$M$470,'2020'!$H$10:$H$470,calculations!$B381,'2020'!$G$10:$G$470,"Metropolitan district")+SUMIFS('2020'!$M$10:$M$470,'2020'!$H$10:$H$470,calculations!$B381,'2020'!$G$10:$G$470,"London borough")+SUMIFS('2020'!$M$10:$M$470,'2020'!$H$10:$H$470,calculations!$B381,'2020'!$G$10:$G$470,"Unitary authority"))</f>
        <v>4.3292892300689889</v>
      </c>
      <c r="CQ381" s="196">
        <f>1000*(SUMIFS('21 22'!$N$10:$N$408,'21 22'!$H$10:$H$408,calculations!$B381,'21 22'!$G$10:$G$408,"Shire district")+SUMIFS('21 22'!$N$10:$N$408,'21 22'!$H$10:$H$408,calculations!$B381,'21 22'!$G$10:$G$408,"Metropolitan district")+SUMIFS('21 22'!$N$10:$N$408,'21 22'!$H$10:$H$408,calculations!$B381,'21 22'!$G$10:$G$408,"London borough")+SUMIFS('21 22'!$N$10:$N$408,'21 22'!$H$10:$H$408,calculations!$B381,'21 22'!$G$10:$G$408,"Unitary authority"))/(SUMIFS('2021'!$M$10:$M$470,'2021'!$H$10:$H$470,calculations!$B381,'2021'!$G$10:$G$470,"Shire district")+SUMIFS('2021'!$M$10:$M$470,'2021'!$H$10:$H$470,calculations!$B381,'2021'!$G$10:$G$470,"Metropolitan district")+SUMIFS('2021'!$M$10:$M$470,'2021'!$H$10:$H$470,calculations!$B381,'2021'!$G$10:$G$470,"London borough")+SUMIFS('2021'!$M$10:$M$470,'2021'!$H$10:$H$470,calculations!$B381,'2021'!$G$10:$G$470,"Unitary authority"))</f>
        <v>4.4269251266689142</v>
      </c>
      <c r="CR381" s="196">
        <f>1000*(SUMIFS('22 23'!$N$10:$N$408,'22 23'!$H$10:$H$408,calculations!$B381,'22 23'!$G$10:$G$408,"Shire district")+SUMIFS('22 23'!$N$10:$N$408,'22 23'!$H$10:$H$408,calculations!$B381,'22 23'!$G$10:$G$408,"Metropolitan district")+SUMIFS('22 23'!$N$10:$N$408,'22 23'!$H$10:$H$408,calculations!$B381,'22 23'!$G$10:$G$408,"London borough")+SUMIFS('22 23'!$N$10:$N$408,'22 23'!$H$10:$H$408,calculations!$B381,'22 23'!$G$10:$G$408,"Unitary authority"))/(SUMIFS('2022'!$M$10:$M$470,'2022'!$H$10:$H$470,calculations!$B381,'2022'!$G$10:$G$470,"Shire district")+SUMIFS('2022'!$M$10:$M$470,'2022'!$H$10:$H$470,calculations!$B381,'2022'!$G$10:$G$470,"Metropolitan district")+SUMIFS('2022'!$M$10:$M$470,'2022'!$H$10:$H$470,calculations!$B381,'2022'!$G$10:$G$470,"London borough")+SUMIFS('2022'!$M$10:$M$470,'2022'!$H$10:$H$470,calculations!$B381,'2022'!$G$10:$G$470,"Unitary authority"))</f>
        <v>4.3638780075815449</v>
      </c>
      <c r="CS381" s="196">
        <f>1000*(SUMIFS('23 24'!$N$7:$N$408,'23 24'!$H$7:$H$408,calculations!$B381,'23 24'!$G$7:$G$408,"Shire district")+SUMIFS('23 24'!$N$7:$N$408,'23 24'!$H$7:$H$408,calculations!$B381,'23 24'!$G$7:$G$408,"Metropolitan district")+SUMIFS('23 24'!$N$7:$N$408,'23 24'!$H$7:$H$408,calculations!$B381,'23 24'!$G$7:$G$408,"London borough")+SUMIFS('23 24'!$N$7:$N$408,'23 24'!$H$7:$H$408,calculations!$B381,'23 24'!$G$7:$G$408,"Unitary authority"))/(SUMIFS('2023'!$K$7:$K$470,'2023'!$F$7:$F$470,calculations!$B381,'2023'!$E$7:$E$470,"Shire district")+SUMIFS('2023'!$K$7:$K$470,'2023'!$F$7:$F$470,calculations!$B381,'2023'!$E$7:$E$470,"Metropolitan district")+SUMIFS('2023'!$K$7:$K$470,'2023'!$F$7:$F$470,calculations!$B381,'2023'!$E$7:$E$470,"London borough")+SUMIFS('2023'!$K$7:$K$470,'2023'!$F$7:$F$470,calculations!$B381,'2023'!$E$7:$E$470,"Unitary authority"))</f>
        <v>3.8526015537239817</v>
      </c>
      <c r="CU381" s="196">
        <f>1000*(SUMIFS('0910'!$O$10:$O$433,'0910'!$H$10:$H$433,calculations!$B381,'0910'!$G$10:$G$433,"Shire district")+SUMIFS('0910'!$O$10:$O$433,'0910'!$H$10:$H$433,calculations!$B381,'0910'!$G$10:$G$433,"Metropolitan district")+SUMIFS('0910'!$O$10:$O$433,'0910'!$H$10:$H$433,calculations!$B381,'0910'!$G$10:$G$433,"London borough")+SUMIFS('0910'!$O$10:$O$433,'0910'!$H$10:$H$433,calculations!$B381,'0910'!$G$10:$G$433,"Unitary authority"))/(SUMIFS('2010'!$K$5:$K$611,'2010'!$E$5:$E$611,calculations!$B381,'2010'!$D$5:$D$611,"Shire district")+SUMIFS('2010'!$K$5:$K$611,'2010'!$E$5:$E$611,calculations!$B381,'2010'!$D$5:$D$611,"Metropolitan district")+SUMIFS('2010'!$K$5:$K$611,'2010'!$E$5:$E$611,calculations!$B381,'2010'!$D$5:$D$611,"London borough")+SUMIFS('2010'!$K$5:$K$611,'2010'!$E$5:$E$611,calculations!$B381,'2010'!$D$5:$D$611,"Unitary authority"))</f>
        <v>1.038247255964885</v>
      </c>
      <c r="CV381" s="196">
        <f>1000*(SUMIFS('1011'!$P$10:$P$433,'1011'!$H$10:$H$433,calculations!$B381,'1011'!$G$10:$G$433,"Shire district")+SUMIFS('1011'!$P$10:$P$433,'1011'!$H$10:$H$433,calculations!$B381,'1011'!$G$10:$G$433,"Metropolitan district")+SUMIFS('1011'!$P$10:$P$433,'1011'!$H$10:$H$433,calculations!$B381,'1011'!$G$10:$G$433,"London borough")+SUMIFS('1011'!$P$10:$P$433,'1011'!$H$10:$H$433,calculations!$B381,'1011'!$G$10:$G$433,"Unitary authority"))/(SUMIFS('2011'!$K$5:$K$611,'2011'!$E$5:$E$611,calculations!$B381,'2011'!$D$5:$D$611,"Shire district")+SUMIFS('2011'!$K$5:$K$611,'2011'!$E$5:$E$611,calculations!$B381,'2011'!$D$5:$D$611,"Metropolitan district")+SUMIFS('2011'!$K$5:$K$611,'2011'!$E$5:$E$611,calculations!$B381,'2011'!$D$5:$D$611,"London borough")+SUMIFS('2011'!$K$5:$K$611,'2011'!$E$5:$E$611,calculations!$B381,'2011'!$D$5:$D$611,"Unitary authority"))</f>
        <v>0.925081737817809</v>
      </c>
      <c r="CW381" s="196">
        <f>1000*(SUMIFS('1112'!$O$10:$O$408,'1112'!$H$10:$H$408,calculations!$B381,'1112'!$G$10:$G$408,"Shire district")+SUMIFS('1112'!$O$10:$O$408,'1112'!$H$10:$H$408,calculations!$B381,'1112'!$G$10:$G$408,"Metropolitan district")+SUMIFS('1112'!$O$10:$O$408,'1112'!$H$10:$H$408,calculations!$B381,'1112'!$G$10:$G$408,"London borough")+SUMIFS('1112'!$O$10:$O$408,'1112'!$H$10:$H$408,calculations!$B381,'1112'!$G$10:$G$408,"Unitary authority"))/(SUMIFS('2012'!$M$10:$M$460,'2012'!$H$10:$H$460,calculations!$B381,'2012'!$G$10:$G$460,"Shire district")+SUMIFS('2012'!$M$10:$M$460,'2012'!$H$10:$H$460,calculations!$B381,'2012'!$G$10:$G$460,"Metropolitan district")+SUMIFS('2012'!$M$10:$M$460,'2012'!$H$10:$H$460,calculations!$B381,'2012'!$G$10:$G$460,"London borough")+SUMIFS('2012'!$M$10:$M$460,'2012'!$H$10:$H$460,calculations!$B381,'2012'!$G$10:$G$460,"Unitary authority"))</f>
        <v>1.158577659912283</v>
      </c>
      <c r="CX381" s="196">
        <f>1000*(SUMIFS('1213'!$O$10:$O$408,'1213'!$H$10:$H$408,calculations!$B381,'1213'!$G$10:$G$408,"Shire district")+SUMIFS('1213'!$O$10:$O$408,'1213'!$H$10:$H$408,calculations!$B381,'1213'!$G$10:$G$408,"Metropolitan district")+SUMIFS('1213'!$O$10:$O$408,'1213'!$H$10:$H$408,calculations!$B381,'1213'!$G$10:$G$408,"London borough")+SUMIFS('1213'!$O$10:$O$408,'1213'!$H$10:$H$408,calculations!$B381,'1213'!$G$10:$G$408,"Unitary authority"))/(SUMIFS('2013'!$M$10:$M$460,'2013'!$H$10:$H$460,calculations!$B381,'2013'!$G$10:$G$460,"Shire district")+SUMIFS('2013'!$M$10:$M$460,'2013'!$H$10:$H$460,calculations!$B381,'2013'!$G$10:$G$460,"Metropolitan district")+SUMIFS('2013'!$M$10:$M$460,'2013'!$H$10:$H$460,calculations!$B381,'2013'!$G$10:$G$460,"London borough")+SUMIFS('2013'!$M$10:$M$460,'2013'!$H$10:$H$460,calculations!$B381,'2013'!$G$10:$G$460,"Unitary authority"))</f>
        <v>0.94877166051031125</v>
      </c>
      <c r="CY381" s="196">
        <f>1000*(SUMIFS('1314'!$O$10:$O$408,'1314'!$H$10:$H$408,calculations!$B381,'1314'!$G$10:$G$408,"Shire district")+SUMIFS('1314'!$O$10:$O$408,'1314'!$H$10:$H$408,calculations!$B381,'1314'!$G$10:$G$408,"Metropolitan district")+SUMIFS('1314'!$O$10:$O$408,'1314'!$H$10:$H$408,calculations!$B381,'1314'!$G$10:$G$408,"London borough")+SUMIFS('1314'!$O$10:$O$408,'1314'!$H$10:$H$408,calculations!$B381,'1314'!$G$10:$G$408,"Unitary authority"))/(SUMIFS('2014'!$M$10:$M$460,'2014'!$H$10:$H$460,calculations!$B381,'2014'!$G$10:$G$460,"Shire district")+SUMIFS('2014'!$M$10:$M$460,'2014'!$H$10:$H$460,calculations!$B381,'2014'!$G$10:$G$460,"Metropolitan district")+SUMIFS('2014'!$M$10:$M$460,'2014'!$H$10:$H$460,calculations!$B381,'2014'!$G$10:$G$460,"London borough")+SUMIFS('2014'!$M$10:$M$460,'2014'!$H$10:$H$460,calculations!$B381,'2014'!$G$10:$G$460,"Unitary authority"))</f>
        <v>0.892727426913694</v>
      </c>
      <c r="CZ381" s="196">
        <f>1000*(SUMIFS('1415'!$O$10:$O$408,'1415'!$H$10:$H$408,calculations!$B381,'1415'!$G$10:$G$408,"Shire district")+SUMIFS('1415'!$O$10:$O$408,'1415'!$H$10:$H$408,calculations!$B381,'1415'!$G$10:$G$408,"Metropolitan district")+SUMIFS('1415'!$O$10:$O$408,'1415'!$H$10:$H$408,calculations!$B381,'1415'!$G$10:$G$408,"London borough")+SUMIFS('1415'!$O$10:$O$408,'1415'!$H$10:$H$408,calculations!$B381,'1415'!$G$10:$G$408,"Unitary authority"))/(SUMIFS('2015'!$M$10:$M$460,'2015'!$H$10:$H$460,calculations!$B381,'2015'!$G$10:$G$460,"Shire district")+SUMIFS('2015'!$M$10:$M$460,'2015'!$H$10:$H$460,calculations!$B381,'2015'!$G$10:$G$460,"Metropolitan district")+SUMIFS('2015'!$M$10:$M$460,'2015'!$H$10:$H$460,calculations!$B381,'2015'!$G$10:$G$460,"London borough")+SUMIFS('2015'!$M$10:$M$460,'2015'!$H$10:$H$460,calculations!$B381,'2015'!$G$10:$G$460,"Unitary authority"))</f>
        <v>1.0310968088239423</v>
      </c>
      <c r="DA381" s="196">
        <f>1000*(SUMIFS('1516'!$O$10:$O$408,'1516'!$H$10:$H$408,calculations!$B381,'1516'!$G$10:$G$408,"Shire district")+SUMIFS('1516'!$O$10:$O$408,'1516'!$H$10:$H$408,calculations!$B381,'1516'!$G$10:$G$408,"Metropolitan district")+SUMIFS('1516'!$O$10:$O$408,'1516'!$H$10:$H$408,calculations!$B381,'1516'!$G$10:$G$408,"London borough")+SUMIFS('1516'!$O$10:$O$408,'1516'!$H$10:$H$408,calculations!$B381,'1516'!$G$10:$G$408,"Unitary authority"))/(SUMIFS('2016'!$M$10:$M$460,'2016'!$H$10:$H$460,calculations!$B381,'2016'!$G$10:$G$460,"Shire district")+SUMIFS('2016'!$M$10:$M$460,'2016'!$H$10:$H$460,calculations!$B381,'2016'!$G$10:$G$460,"Metropolitan district")+SUMIFS('2016'!$M$10:$M$460,'2016'!$H$10:$H$460,calculations!$B381,'2016'!$G$10:$G$460,"London borough")+SUMIFS('2016'!$M$10:$M$460,'2016'!$H$10:$H$460,calculations!$B381,'2016'!$G$10:$G$460,"Unitary authority"))</f>
        <v>1.0091562947825259</v>
      </c>
      <c r="DB381" s="196">
        <f>1000*(SUMIFS('1617'!$O$10:$O$408,'1617'!$H$10:$H$408,calculations!$B381,'1617'!$G$10:$G$408,"Shire district")+SUMIFS('1617'!$O$10:$O$408,'1617'!$H$10:$H$408,calculations!$B381,'1617'!$G$10:$G$408,"Metropolitan district")+SUMIFS('1617'!$O$10:$O$408,'1617'!$H$10:$H$408,calculations!$B381,'1617'!$G$10:$G$408,"London borough")+SUMIFS('1617'!$O$10:$O$408,'1617'!$H$10:$H$408,calculations!$B381,'1617'!$G$10:$G$408,"Unitary authority"))/(SUMIFS('2017'!$M$10:$M$460,'2017'!$H$10:$H$460,calculations!$B381,'2017'!$G$10:$G$460,"Shire district")+SUMIFS('2017'!$M$10:$M$460,'2017'!$H$10:$H$460,calculations!$B381,'2017'!$G$10:$G$460,"Metropolitan district")+SUMIFS('2017'!$M$10:$M$460,'2017'!$H$10:$H$460,calculations!$B381,'2017'!$G$10:$G$460,"London borough")+SUMIFS('2017'!$M$10:$M$460,'2017'!$H$10:$H$460,calculations!$B381,'2017'!$G$10:$G$460,"Unitary authority"))</f>
        <v>0.85529072173428022</v>
      </c>
      <c r="DC381" s="196">
        <f>1000*(SUMIFS('1718'!$O$10:$O$408,'1718'!$H$10:$H$408,calculations!$B381,'1718'!$G$10:$G$408,"Shire district")+SUMIFS('1718'!$O$10:$O$408,'1718'!$H$10:$H$408,calculations!$B381,'1718'!$G$10:$G$408,"Metropolitan district")+SUMIFS('1718'!$O$10:$O$408,'1718'!$H$10:$H$408,calculations!$B381,'1718'!$G$10:$G$408,"London borough")+SUMIFS('1718'!$O$10:$O$408,'1718'!$H$10:$H$408,calculations!$B381,'1718'!$G$10:$G$408,"Unitary authority"))/(SUMIFS('2018'!$N$10:$N$460,'2018'!$H$10:$H$460,calculations!$B381,'2018'!$G$10:$G$460,"Shire district")+SUMIFS('2018'!$N$10:$N$460,'2018'!$H$10:$H$460,calculations!$B381,'2018'!$G$10:$G$460,"Metropolitan district")+SUMIFS('2018'!$N$10:$N$460,'2018'!$H$10:$H$460,calculations!$B381,'2018'!$G$10:$G$460,"London borough")+SUMIFS('2018'!$N$10:$N$460,'2018'!$H$10:$H$460,calculations!$B381,'2018'!$G$10:$G$460,"Unitary authority"))</f>
        <v>0.85073516900953394</v>
      </c>
      <c r="DD381" s="196">
        <f>1000*(SUMIFS('1819'!$O$10:$O$408,'1819'!$H$10:$H$408,calculations!$B381,'1819'!$G$10:$G$408,"Shire district")+SUMIFS('1819'!$O$10:$O$408,'1819'!$H$10:$H$408,calculations!$B381,'1819'!$G$10:$G$408,"Metropolitan district")+SUMIFS('1819'!$O$10:$O$408,'1819'!$H$10:$H$408,calculations!$B381,'1819'!$G$10:$G$408,"London borough")+SUMIFS('1819'!$O$10:$O$408,'1819'!$H$10:$H$408,calculations!$B381,'1819'!$G$10:$G$408,"Unitary authority"))/(SUMIFS('2018'!$N$10:$N$460,'2018'!$H$10:$H$460,calculations!$B381,'2018'!$G$10:$G$460,"Shire district")+SUMIFS('2018'!$N$10:$N$460,'2018'!$H$10:$H$460,calculations!$B381,'2018'!$G$10:$G$460,"Metropolitan district")+SUMIFS('2018'!$N$10:$N$460,'2018'!$H$10:$H$460,calculations!$B381,'2018'!$G$10:$G$460,"London borough")+SUMIFS('2018'!$N$10:$N$460,'2018'!$H$10:$H$460,calculations!$B381,'2018'!$G$10:$G$460,"Unitary authority"))</f>
        <v>0.85073516900953394</v>
      </c>
      <c r="DE381" s="196">
        <f>1000*(SUMIFS('1920'!$O$10:$O$408,'1920'!$H$10:$H$408,calculations!$B381,'1920'!$G$10:$G$408,"Shire district")+SUMIFS('1920'!$O$10:$O$408,'1920'!$H$10:$H$408,calculations!$B381,'1920'!$G$10:$G$408,"Metropolitan district")+SUMIFS('1920'!$O$10:$O$408,'1920'!$H$10:$H$408,calculations!$B381,'1920'!$G$10:$G$408,"London borough")+SUMIFS('1920'!$O$10:$O$408,'1920'!$H$10:$H$408,calculations!$B381,'1920'!$G$10:$G$408,"Unitary authority"))/(SUMIFS('2019'!$M$10:$M$470,'2019'!$H$10:$H$470,calculations!$B381,'2019'!$G$10:$G$470,"Shire district")+SUMIFS('2019'!$M$10:$M$470,'2019'!$H$10:$H$470,calculations!$B381,'2019'!$G$10:$G$470,"Metropolitan district")+SUMIFS('2019'!$M$10:$M$470,'2019'!$H$10:$H$470,calculations!$B381,'2019'!$G$10:$G$470,"London borough")+SUMIFS('2019'!$M$10:$M$470,'2019'!$H$10:$H$470,calculations!$B381,'2019'!$G$10:$G$470,"Unitary authority"))</f>
        <v>1.0045190694527586</v>
      </c>
      <c r="DF381" s="196">
        <f>1000*(SUMIFS('20 21'!$O$10:$O$408,'20 21'!$H$10:$H$408,calculations!$B381,'20 21'!$G$10:$G$408,"Shire district")+SUMIFS('20 21'!$O$10:$O$408,'20 21'!$H$10:$H$408,calculations!$B381,'20 21'!$G$10:$G$408,"Metropolitan district")+SUMIFS('20 21'!$O$10:$O$408,'20 21'!$H$10:$H$408,calculations!$B381,'20 21'!$G$10:$G$408,"London borough")+SUMIFS('20 21'!$O$10:$O$408,'20 21'!$H$10:$H$408,calculations!$B381,'20 21'!$G$10:$G$408,"Unitary authority"))/(SUMIFS('2020'!$M$10:$M$470,'2020'!$H$10:$H$470,calculations!$B381,'2020'!$G$10:$G$470,"Shire district")+SUMIFS('2020'!$M$10:$M$470,'2020'!$H$10:$H$470,calculations!$B381,'2020'!$G$10:$G$470,"Metropolitan district")+SUMIFS('2020'!$M$10:$M$470,'2020'!$H$10:$H$470,calculations!$B381,'2020'!$G$10:$G$470,"London borough")+SUMIFS('2020'!$M$10:$M$470,'2020'!$H$10:$H$470,calculations!$B381,'2020'!$G$10:$G$470,"Unitary authority"))</f>
        <v>0.81624422902328064</v>
      </c>
      <c r="DG381" s="196">
        <f>1000*(SUMIFS('21 22'!$O$10:$O$408,'21 22'!$H$10:$H$408,calculations!$B381,'21 22'!$G$10:$G$408,"Shire district")+SUMIFS('21 22'!$O$10:$O$408,'21 22'!$H$10:$H$408,calculations!$B381,'21 22'!$G$10:$G$408,"Metropolitan district")+SUMIFS('21 22'!$O$10:$O$408,'21 22'!$H$10:$H$408,calculations!$B381,'21 22'!$G$10:$G$408,"London borough")+SUMIFS('21 22'!$O$10:$O$408,'21 22'!$H$10:$H$408,calculations!$B381,'21 22'!$G$10:$G$408,"Unitary authority"))/(SUMIFS('2021'!$M$10:$M$470,'2021'!$H$10:$H$470,calculations!$B381,'2021'!$G$10:$G$470,"Shire district")+SUMIFS('2021'!$M$10:$M$470,'2021'!$H$10:$H$470,calculations!$B381,'2021'!$G$10:$G$470,"Metropolitan district")+SUMIFS('2021'!$M$10:$M$470,'2021'!$H$10:$H$470,calculations!$B381,'2021'!$G$10:$G$470,"London borough")+SUMIFS('2021'!$M$10:$M$470,'2021'!$H$10:$H$470,calculations!$B381,'2021'!$G$10:$G$470,"Unitary authority"))</f>
        <v>0.89371308888809475</v>
      </c>
      <c r="DH381" s="196">
        <f>1000*(SUMIFS('22 23'!$O$10:$O$408,'22 23'!$H$10:$H$408,calculations!$B381,'22 23'!$G$10:$G$408,"Shire district")+SUMIFS('22 23'!$O$10:$O$408,'22 23'!$H$10:$H$408,calculations!$B381,'22 23'!$G$10:$G$408,"Metropolitan district")+SUMIFS('22 23'!$O$10:$O$408,'22 23'!$H$10:$H$408,calculations!$B381,'22 23'!$G$10:$G$408,"London borough")+SUMIFS('22 23'!$O$10:$O$408,'22 23'!$H$10:$H$408,calculations!$B381,'22 23'!$G$10:$G$408,"Unitary authority"))/(SUMIFS('2022'!$M$10:$M$470,'2022'!$H$10:$H$470,calculations!$B381,'2022'!$G$10:$G$470,"Shire district")+SUMIFS('2022'!$M$10:$M$470,'2022'!$H$10:$H$470,calculations!$B381,'2022'!$G$10:$G$470,"Metropolitan district")+SUMIFS('2022'!$M$10:$M$470,'2022'!$H$10:$H$470,calculations!$B381,'2022'!$G$10:$G$470,"London borough")+SUMIFS('2022'!$M$10:$M$470,'2022'!$H$10:$H$470,calculations!$B381,'2022'!$G$10:$G$470,"Unitary authority"))</f>
        <v>1.0057545486558066</v>
      </c>
      <c r="DI381" s="196">
        <f>1000*(SUMIFS('23 24'!$O$7:$O$408,'23 24'!$H$7:$H$408,calculations!$B381,'23 24'!$G$7:$G$408,"Shire district")+SUMIFS('23 24'!$O$7:$O$408,'23 24'!$H$7:$H$408,calculations!$B381,'23 24'!$G$7:$G$408,"Metropolitan district")+SUMIFS('23 24'!$O$7:$O$408,'23 24'!$H$7:$H$408,calculations!$B381,'23 24'!$G$7:$G$408,"London borough")+SUMIFS('23 24'!$O$7:$O$408,'23 24'!$H$7:$H$408,calculations!$B381,'23 24'!$G$7:$G$408,"Unitary authority"))/(SUMIFS('2023'!$K$7:$K$470,'2023'!$F$7:$F$470,calculations!$B381,'2023'!$E$7:$E$470,"Shire district")+SUMIFS('2023'!$K$7:$K$470,'2023'!$F$7:$F$470,calculations!$B381,'2023'!$E$7:$E$470,"Metropolitan district")+SUMIFS('2023'!$K$7:$K$470,'2023'!$F$7:$F$470,calculations!$B381,'2023'!$E$7:$E$470,"London borough")+SUMIFS('2023'!$K$7:$K$470,'2023'!$F$7:$F$470,calculations!$B381,'2023'!$E$7:$E$470,"Unitary authority"))</f>
        <v>1.0414942432255589</v>
      </c>
      <c r="DK381" s="196">
        <f>1000*(SUMIFS('0910'!$P$10:$P$433,'0910'!$H$10:$H$433,calculations!$B381,'0910'!$G$10:$G$433,"Shire district")+SUMIFS('0910'!$P$10:$P$433,'0910'!$H$10:$H$433,calculations!$B381,'0910'!$G$10:$G$433,"Metropolitan district")+SUMIFS('0910'!$P$10:$P$433,'0910'!$H$10:$H$433,calculations!$B381,'0910'!$G$10:$G$433,"London borough")+SUMIFS('0910'!$P$10:$P$433,'0910'!$H$10:$H$433,calculations!$B381,'0910'!$G$10:$G$433,"Unitary authority"))/(SUMIFS('2010'!$K$5:$K$611,'2010'!$E$5:$E$611,calculations!$B381,'2010'!$D$5:$D$611,"Shire district")+SUMIFS('2010'!$K$5:$K$611,'2010'!$E$5:$E$611,calculations!$B381,'2010'!$D$5:$D$611,"Metropolitan district")+SUMIFS('2010'!$K$5:$K$611,'2010'!$E$5:$E$611,calculations!$B381,'2010'!$D$5:$D$611,"London borough")+SUMIFS('2010'!$K$5:$K$611,'2010'!$E$5:$E$611,calculations!$B381,'2010'!$D$5:$D$611,"Unitary authority"))</f>
        <v>2.0147100697895569E-2</v>
      </c>
      <c r="DL381" s="196">
        <f>1000*(SUMIFS('1011'!$Q$10:$Q$433,'1011'!$H$10:$H$433,calculations!$B381,'1011'!$G$10:$G$433,"Shire district")+SUMIFS('1011'!$Q$10:$Q$433,'1011'!$H$10:$H$433,calculations!$B381,'1011'!$G$10:$G$433,"Metropolitan district")+SUMIFS('1011'!$Q$10:$Q$433,'1011'!$H$10:$H$433,calculations!$B381,'1011'!$G$10:$G$433,"London borough")+SUMIFS('1011'!$Q$10:$Q$433,'1011'!$H$10:$H$433,calculations!$B381,'1011'!$G$10:$G$433,"Unitary authority"))/(SUMIFS('2011'!$K$5:$K$611,'2011'!$E$5:$E$611,calculations!$B381,'2011'!$D$5:$D$611,"Shire district")+SUMIFS('2011'!$K$5:$K$611,'2011'!$E$5:$E$611,calculations!$B381,'2011'!$D$5:$D$611,"Metropolitan district")+SUMIFS('2011'!$K$5:$K$611,'2011'!$E$5:$E$611,calculations!$B381,'2011'!$D$5:$D$611,"London borough")+SUMIFS('2011'!$K$5:$K$611,'2011'!$E$5:$E$611,calculations!$B381,'2011'!$D$5:$D$611,"Unitary authority"))</f>
        <v>4.809089178547455E-2</v>
      </c>
      <c r="DM381" s="196">
        <f>1000*(SUMIFS('1112'!$P$10:$P$408,'1112'!$H$10:$H$408,calculations!$B381,'1112'!$G$10:$G$408,"Shire district")+SUMIFS('1112'!$P$10:$P$408,'1112'!$H$10:$H$408,calculations!$B381,'1112'!$G$10:$G$408,"Metropolitan district")+SUMIFS('1112'!$P$10:$P$408,'1112'!$H$10:$H$408,calculations!$B381,'1112'!$G$10:$G$408,"London borough")+SUMIFS('1112'!$P$10:$P$408,'1112'!$H$10:$H$408,calculations!$B381,'1112'!$G$10:$G$408,"Unitary authority"))/(SUMIFS('2012'!$M$10:$M$460,'2012'!$H$10:$H$460,calculations!$B381,'2012'!$G$10:$G$460,"Shire district")+SUMIFS('2012'!$M$10:$M$460,'2012'!$H$10:$H$460,calculations!$B381,'2012'!$G$10:$G$460,"Metropolitan district")+SUMIFS('2012'!$M$10:$M$460,'2012'!$H$10:$H$460,calculations!$B381,'2012'!$G$10:$G$460,"London borough")+SUMIFS('2012'!$M$10:$M$460,'2012'!$H$10:$H$460,calculations!$B381,'2012'!$G$10:$G$460,"Unitary authority"))</f>
        <v>0.10828449459042552</v>
      </c>
      <c r="DN381" s="196">
        <f>1000*(SUMIFS('1213'!$P$10:$P$408,'1213'!$H$10:$H$408,calculations!$B381,'1213'!$G$10:$G$408,"Shire district")+SUMIFS('1213'!$P$10:$P$408,'1213'!$H$10:$H$408,calculations!$B381,'1213'!$G$10:$G$408,"Metropolitan district")+SUMIFS('1213'!$P$10:$P$408,'1213'!$H$10:$H$408,calculations!$B381,'1213'!$G$10:$G$408,"London borough")+SUMIFS('1213'!$P$10:$P$408,'1213'!$H$10:$H$408,calculations!$B381,'1213'!$G$10:$G$408,"Unitary authority"))/(SUMIFS('2013'!$M$10:$M$460,'2013'!$H$10:$H$460,calculations!$B381,'2013'!$G$10:$G$460,"Shire district")+SUMIFS('2013'!$M$10:$M$460,'2013'!$H$10:$H$460,calculations!$B381,'2013'!$G$10:$G$460,"Metropolitan district")+SUMIFS('2013'!$M$10:$M$460,'2013'!$H$10:$H$460,calculations!$B381,'2013'!$G$10:$G$460,"London borough")+SUMIFS('2013'!$M$10:$M$460,'2013'!$H$10:$H$460,calculations!$B381,'2013'!$G$10:$G$460,"Unitary authority"))</f>
        <v>8.3950301421558432E-2</v>
      </c>
      <c r="DO381" s="196">
        <f>1000*(SUMIFS('1314'!$P$10:$P$408,'1314'!$H$10:$H$408,calculations!$B381,'1314'!$G$10:$G$408,"Shire district")+SUMIFS('1314'!$P$10:$P$408,'1314'!$H$10:$H$408,calculations!$B381,'1314'!$G$10:$G$408,"Metropolitan district")+SUMIFS('1314'!$P$10:$P$408,'1314'!$H$10:$H$408,calculations!$B381,'1314'!$G$10:$G$408,"London borough")+SUMIFS('1314'!$P$10:$P$408,'1314'!$H$10:$H$408,calculations!$B381,'1314'!$G$10:$G$408,"Unitary authority"))/(SUMIFS('2014'!$M$10:$M$460,'2014'!$H$10:$H$460,calculations!$B381,'2014'!$G$10:$G$460,"Shire district")+SUMIFS('2014'!$M$10:$M$460,'2014'!$H$10:$H$460,calculations!$B381,'2014'!$G$10:$G$460,"Metropolitan district")+SUMIFS('2014'!$M$10:$M$460,'2014'!$H$10:$H$460,calculations!$B381,'2014'!$G$10:$G$460,"London borough")+SUMIFS('2014'!$M$10:$M$460,'2014'!$H$10:$H$460,calculations!$B381,'2014'!$G$10:$G$460,"Unitary authority"))</f>
        <v>5.0618565443559971E-2</v>
      </c>
      <c r="DP381" s="196">
        <f>1000*(SUMIFS('1415'!$P$10:$P$408,'1415'!$H$10:$H$408,calculations!$B381,'1415'!$G$10:$G$408,"Shire district")+SUMIFS('1415'!$P$10:$P$408,'1415'!$H$10:$H$408,calculations!$B381,'1415'!$G$10:$G$408,"Metropolitan district")+SUMIFS('1415'!$P$10:$P$408,'1415'!$H$10:$H$408,calculations!$B381,'1415'!$G$10:$G$408,"London borough")+SUMIFS('1415'!$P$10:$P$408,'1415'!$H$10:$H$408,calculations!$B381,'1415'!$G$10:$G$408,"Unitary authority"))/(SUMIFS('2015'!$M$10:$M$460,'2015'!$H$10:$H$460,calculations!$B381,'2015'!$G$10:$G$460,"Shire district")+SUMIFS('2015'!$M$10:$M$460,'2015'!$H$10:$H$460,calculations!$B381,'2015'!$G$10:$G$460,"Metropolitan district")+SUMIFS('2015'!$M$10:$M$460,'2015'!$H$10:$H$460,calculations!$B381,'2015'!$G$10:$G$460,"London borough")+SUMIFS('2015'!$M$10:$M$460,'2015'!$H$10:$H$460,calculations!$B381,'2015'!$G$10:$G$460,"Unitary authority"))</f>
        <v>6.9218658477098099E-2</v>
      </c>
      <c r="DQ381" s="196">
        <f>1000*(SUMIFS('1516'!$P$10:$P$408,'1516'!$H$10:$H$408,calculations!$B381,'1516'!$G$10:$G$408,"Shire district")+SUMIFS('1516'!$P$10:$P$408,'1516'!$H$10:$H$408,calculations!$B381,'1516'!$G$10:$G$408,"Metropolitan district")+SUMIFS('1516'!$P$10:$P$408,'1516'!$H$10:$H$408,calculations!$B381,'1516'!$G$10:$G$408,"London borough")+SUMIFS('1516'!$P$10:$P$408,'1516'!$H$10:$H$408,calculations!$B381,'1516'!$G$10:$G$408,"Unitary authority"))/(SUMIFS('2016'!$M$10:$M$460,'2016'!$H$10:$H$460,calculations!$B381,'2016'!$G$10:$G$460,"Shire district")+SUMIFS('2016'!$M$10:$M$460,'2016'!$H$10:$H$460,calculations!$B381,'2016'!$G$10:$G$460,"Metropolitan district")+SUMIFS('2016'!$M$10:$M$460,'2016'!$H$10:$H$460,calculations!$B381,'2016'!$G$10:$G$460,"London borough")+SUMIFS('2016'!$M$10:$M$460,'2016'!$H$10:$H$460,calculations!$B381,'2016'!$G$10:$G$460,"Unitary authority"))</f>
        <v>0.11018405273797649</v>
      </c>
      <c r="DR381" s="196">
        <f>1000*(SUMIFS('1617'!$P$10:$P$408,'1617'!$H$10:$H$408,calculations!$B381,'1617'!$G$10:$G$408,"Shire district")+SUMIFS('1617'!$P$10:$P$408,'1617'!$H$10:$H$408,calculations!$B381,'1617'!$G$10:$G$408,"Metropolitan district")+SUMIFS('1617'!$P$10:$P$408,'1617'!$H$10:$H$408,calculations!$B381,'1617'!$G$10:$G$408,"London borough")+SUMIFS('1617'!$P$10:$P$408,'1617'!$H$10:$H$408,calculations!$B381,'1617'!$G$10:$G$408,"Unitary authority"))/(SUMIFS('2017'!$M$10:$M$460,'2017'!$H$10:$H$460,calculations!$B381,'2017'!$G$10:$G$460,"Shire district")+SUMIFS('2017'!$M$10:$M$460,'2017'!$H$10:$H$460,calculations!$B381,'2017'!$G$10:$G$460,"Metropolitan district")+SUMIFS('2017'!$M$10:$M$460,'2017'!$H$10:$H$460,calculations!$B381,'2017'!$G$10:$G$460,"London borough")+SUMIFS('2017'!$M$10:$M$460,'2017'!$H$10:$H$460,calculations!$B381,'2017'!$G$10:$G$460,"Unitary authority"))</f>
        <v>8.417962775897124E-2</v>
      </c>
      <c r="DS381" s="196">
        <f>1000*(SUMIFS('1718'!$P$10:$P$408,'1718'!$H$10:$H$408,calculations!$B381,'1718'!$G$10:$G$408,"Shire district")+SUMIFS('1718'!$P$10:$P$408,'1718'!$H$10:$H$408,calculations!$B381,'1718'!$G$10:$G$408,"Metropolitan district")+SUMIFS('1718'!$P$10:$P$408,'1718'!$H$10:$H$408,calculations!$B381,'1718'!$G$10:$G$408,"London borough")+SUMIFS('1718'!$P$10:$P$408,'1718'!$H$10:$H$408,calculations!$B381,'1718'!$G$10:$G$408,"Unitary authority"))/(SUMIFS('2018'!$N$10:$N$460,'2018'!$H$10:$H$460,calculations!$B381,'2018'!$G$10:$G$460,"Shire district")+SUMIFS('2018'!$N$10:$N$460,'2018'!$H$10:$H$460,calculations!$B381,'2018'!$G$10:$G$460,"Metropolitan district")+SUMIFS('2018'!$N$10:$N$460,'2018'!$H$10:$H$460,calculations!$B381,'2018'!$G$10:$G$460,"London borough")+SUMIFS('2018'!$N$10:$N$460,'2018'!$H$10:$H$460,calculations!$B381,'2018'!$G$10:$G$460,"Unitary authority"))</f>
        <v>0.1064215529772226</v>
      </c>
      <c r="DT381" s="196">
        <f>1000*(SUMIFS('1819'!$P$10:$P$408,'1819'!$H$10:$H$408,calculations!$B381,'1819'!$G$10:$G$408,"Shire district")+SUMIFS('1819'!$P$10:$P$408,'1819'!$H$10:$H$408,calculations!$B381,'1819'!$G$10:$G$408,"Metropolitan district")+SUMIFS('1819'!$P$10:$P$408,'1819'!$H$10:$H$408,calculations!$B381,'1819'!$G$10:$G$408,"London borough")+SUMIFS('1819'!$P$10:$P$408,'1819'!$H$10:$H$408,calculations!$B381,'1819'!$G$10:$G$408,"Unitary authority"))/(SUMIFS('2018'!$N$10:$N$460,'2018'!$H$10:$H$460,calculations!$B381,'2018'!$G$10:$G$460,"Shire district")+SUMIFS('2018'!$N$10:$N$460,'2018'!$H$10:$H$460,calculations!$B381,'2018'!$G$10:$G$460,"Metropolitan district")+SUMIFS('2018'!$N$10:$N$460,'2018'!$H$10:$H$460,calculations!$B381,'2018'!$G$10:$G$460,"London borough")+SUMIFS('2018'!$N$10:$N$460,'2018'!$H$10:$H$460,calculations!$B381,'2018'!$G$10:$G$460,"Unitary authority"))</f>
        <v>0.12681370684112153</v>
      </c>
      <c r="DU381" s="196">
        <f>1000*(SUMIFS('1920'!$P$10:$P$408,'1920'!$H$10:$H$408,calculations!$B381,'1920'!$G$10:$G$408,"Shire district")+SUMIFS('1920'!$P$10:$P$408,'1920'!$H$10:$H$408,calculations!$B381,'1920'!$G$10:$G$408,"Metropolitan district")+SUMIFS('1920'!$P$10:$P$408,'1920'!$H$10:$H$408,calculations!$B381,'1920'!$G$10:$G$408,"London borough")+SUMIFS('1920'!$P$10:$P$408,'1920'!$H$10:$H$408,calculations!$B381,'1920'!$G$10:$G$408,"Unitary authority"))/(SUMIFS('2019'!$M$10:$M$470,'2019'!$H$10:$H$470,calculations!$B381,'2019'!$G$10:$G$470,"Shire district")+SUMIFS('2019'!$M$10:$M$470,'2019'!$H$10:$H$470,calculations!$B381,'2019'!$G$10:$G$470,"Metropolitan district")+SUMIFS('2019'!$M$10:$M$470,'2019'!$H$10:$H$470,calculations!$B381,'2019'!$G$10:$G$470,"London borough")+SUMIFS('2019'!$M$10:$M$470,'2019'!$H$10:$H$470,calculations!$B381,'2019'!$G$10:$G$470,"Unitary authority"))</f>
        <v>9.3545838342788151E-2</v>
      </c>
      <c r="DV381" s="196">
        <f>1000*(SUMIFS('20 21'!$P$10:$P$408,'20 21'!$H$10:$H$408,calculations!$B381,'20 21'!$G$10:$G$408,"Shire district")+SUMIFS('20 21'!$P$10:$P$408,'20 21'!$H$10:$H$408,calculations!$B381,'20 21'!$G$10:$G$408,"Metropolitan district")+SUMIFS('20 21'!$P$10:$P$408,'20 21'!$H$10:$H$408,calculations!$B381,'20 21'!$G$10:$G$408,"London borough")+SUMIFS('20 21'!$P$10:$P$408,'20 21'!$H$10:$H$408,calculations!$B381,'20 21'!$G$10:$G$408,"Unitary authority"))/(SUMIFS('2020'!$M$10:$M$470,'2020'!$H$10:$H$470,calculations!$B381,'2020'!$G$10:$G$470,"Shire district")+SUMIFS('2020'!$M$10:$M$470,'2020'!$H$10:$H$470,calculations!$B381,'2020'!$G$10:$G$470,"Metropolitan district")+SUMIFS('2020'!$M$10:$M$470,'2020'!$H$10:$H$470,calculations!$B381,'2020'!$G$10:$G$470,"London borough")+SUMIFS('2020'!$M$10:$M$470,'2020'!$H$10:$H$470,calculations!$B381,'2020'!$G$10:$G$470,"Unitary authority"))</f>
        <v>8.4568665324745121E-2</v>
      </c>
      <c r="DW381" s="196">
        <f>1000*(SUMIFS('21 22'!$P$10:$P$408,'21 22'!$H$10:$H$408,calculations!$B381,'21 22'!$G$10:$G$408,"Shire district")+SUMIFS('21 22'!$P$10:$P$408,'21 22'!$H$10:$H$408,calculations!$B381,'21 22'!$G$10:$G$408,"Metropolitan district")+SUMIFS('21 22'!$P$10:$P$408,'21 22'!$H$10:$H$408,calculations!$B381,'21 22'!$G$10:$G$408,"London borough")+SUMIFS('21 22'!$P$10:$P$408,'21 22'!$H$10:$H$408,calculations!$B381,'21 22'!$G$10:$G$408,"Unitary authority"))/(SUMIFS('2021'!$M$10:$M$470,'2021'!$H$10:$H$470,calculations!$B381,'2021'!$G$10:$G$470,"Shire district")+SUMIFS('2021'!$M$10:$M$470,'2021'!$H$10:$H$470,calculations!$B381,'2021'!$G$10:$G$470,"Metropolitan district")+SUMIFS('2021'!$M$10:$M$470,'2021'!$H$10:$H$470,calculations!$B381,'2021'!$G$10:$G$470,"London borough")+SUMIFS('2021'!$M$10:$M$470,'2021'!$H$10:$H$470,calculations!$B381,'2021'!$G$10:$G$470,"Unitary authority"))</f>
        <v>6.6500208978460457E-2</v>
      </c>
      <c r="DX381" s="196">
        <f>1000*(SUMIFS('22 23'!$P$10:$P$408,'22 23'!$H$10:$H$408,calculations!$B381,'22 23'!$G$10:$G$408,"Shire district")+SUMIFS('22 23'!$P$10:$P$408,'22 23'!$H$10:$H$408,calculations!$B381,'22 23'!$G$10:$G$408,"Metropolitan district")+SUMIFS('22 23'!$P$10:$P$408,'22 23'!$H$10:$H$408,calculations!$B381,'22 23'!$G$10:$G$408,"London borough")+SUMIFS('22 23'!$P$10:$P$408,'22 23'!$H$10:$H$408,calculations!$B381,'22 23'!$G$10:$G$408,"Unitary authority"))/(SUMIFS('2022'!$M$10:$M$470,'2022'!$H$10:$H$470,calculations!$B381,'2022'!$G$10:$G$470,"Shire district")+SUMIFS('2022'!$M$10:$M$470,'2022'!$H$10:$H$470,calculations!$B381,'2022'!$G$10:$G$470,"Metropolitan district")+SUMIFS('2022'!$M$10:$M$470,'2022'!$H$10:$H$470,calculations!$B381,'2022'!$G$10:$G$470,"London borough")+SUMIFS('2022'!$M$10:$M$470,'2022'!$H$10:$H$470,calculations!$B381,'2022'!$G$10:$G$470,"Unitary authority"))</f>
        <v>0.10531134989023005</v>
      </c>
      <c r="DY381" s="196">
        <f>1000*(SUMIFS('23 24'!$P$7:$P$408,'23 24'!$H$7:$H$408,calculations!$B381,'23 24'!$G$7:$G$408,"Shire district")+SUMIFS('23 24'!$P$7:$P$408,'23 24'!$H$7:$H$408,calculations!$B381,'23 24'!$G$7:$G$408,"Metropolitan district")+SUMIFS('23 24'!$P$7:$P$408,'23 24'!$H$7:$H$408,calculations!$B381,'23 24'!$G$7:$G$408,"London borough")+SUMIFS('23 24'!$P$7:$P$408,'23 24'!$H$7:$H$408,calculations!$B381,'23 24'!$G$7:$G$408,"Unitary authority"))/(SUMIFS('2023'!$K$7:$K$470,'2023'!$F$7:$F$470,calculations!$B381,'2023'!$E$7:$E$470,"Shire district")+SUMIFS('2023'!$K$7:$K$470,'2023'!$F$7:$F$470,calculations!$B381,'2023'!$E$7:$E$470,"Metropolitan district")+SUMIFS('2023'!$K$7:$K$470,'2023'!$F$7:$F$470,calculations!$B381,'2023'!$E$7:$E$470,"London borough")+SUMIFS('2023'!$K$7:$K$470,'2023'!$F$7:$F$470,calculations!$B381,'2023'!$E$7:$E$470,"Unitary authority"))</f>
        <v>0.16194153811578424</v>
      </c>
      <c r="EA381" s="196">
        <f>1000*(SUMIFS('0910'!$Q$10:$Q$433,'0910'!$H$10:$H$433,calculations!$B381,'0910'!$G$10:$G$433,"Shire district")+SUMIFS('0910'!$Q$10:$Q$433,'0910'!$H$10:$H$433,calculations!$B381,'0910'!$G$10:$G$433,"Metropolitan district")+SUMIFS('0910'!$Q$10:$Q$433,'0910'!$H$10:$H$433,calculations!$B381,'0910'!$G$10:$G$433,"London borough")+SUMIFS('0910'!$Q$10:$Q$433,'0910'!$H$10:$H$433,calculations!$B381,'0910'!$G$10:$G$433,"Unitary authority"))/(SUMIFS('2010'!$K$5:$K$611,'2010'!$E$5:$E$611,calculations!$B381,'2010'!$D$5:$D$611,"Shire district")+SUMIFS('2010'!$K$5:$K$611,'2010'!$E$5:$E$611,calculations!$B381,'2010'!$D$5:$D$611,"Metropolitan district")+SUMIFS('2010'!$K$5:$K$611,'2010'!$E$5:$E$611,calculations!$B381,'2010'!$D$5:$D$611,"London borough")+SUMIFS('2010'!$K$5:$K$611,'2010'!$E$5:$E$611,calculations!$B381,'2010'!$D$5:$D$611,"Unitary authority"))</f>
        <v>4.3255825198381785</v>
      </c>
      <c r="EB381" s="196">
        <f>1000*(SUMIFS('1011'!$R$10:$R$433,'1011'!$H$10:$H$433,calculations!$B381,'1011'!$G$10:$G$433,"Shire district")+SUMIFS('1011'!$R$10:$R$433,'1011'!$H$10:$H$433,calculations!$B381,'1011'!$G$10:$G$433,"Metropolitan district")+SUMIFS('1011'!$R$10:$R$433,'1011'!$H$10:$H$433,calculations!$B381,'1011'!$G$10:$G$433,"London borough")+SUMIFS('1011'!$R$10:$R$433,'1011'!$H$10:$H$433,calculations!$B381,'1011'!$G$10:$G$433,"Unitary authority"))/(SUMIFS('2011'!$K$5:$K$611,'2011'!$E$5:$E$611,calculations!$B381,'2011'!$D$5:$D$611,"Shire district")+SUMIFS('2011'!$K$5:$K$611,'2011'!$E$5:$E$611,calculations!$B381,'2011'!$D$5:$D$611,"Metropolitan district")+SUMIFS('2011'!$K$5:$K$611,'2011'!$E$5:$E$611,calculations!$B381,'2011'!$D$5:$D$611,"London borough")+SUMIFS('2011'!$K$5:$K$611,'2011'!$E$5:$E$611,calculations!$B381,'2011'!$D$5:$D$611,"Unitary authority"))</f>
        <v>3.8539506333637239</v>
      </c>
      <c r="EC381" s="196">
        <f>1000*(SUMIFS('1112'!$Q$10:$Q$408,'1112'!$H$10:$H$408,calculations!$B381,'1112'!$G$10:$G$408,"Shire district")+SUMIFS('1112'!$Q$10:$Q$408,'1112'!$H$10:$H$408,calculations!$B381,'1112'!$G$10:$G$408,"Metropolitan district")+SUMIFS('1112'!$Q$10:$Q$408,'1112'!$H$10:$H$408,calculations!$B381,'1112'!$G$10:$G$408,"London borough")+SUMIFS('1112'!$Q$10:$Q$408,'1112'!$H$10:$H$408,calculations!$B381,'1112'!$G$10:$G$408,"Unitary authority"))/(SUMIFS('2012'!$M$10:$M$460,'2012'!$H$10:$H$460,calculations!$B381,'2012'!$G$10:$G$460,"Shire district")+SUMIFS('2012'!$M$10:$M$460,'2012'!$H$10:$H$460,calculations!$B381,'2012'!$G$10:$G$460,"Metropolitan district")+SUMIFS('2012'!$M$10:$M$460,'2012'!$H$10:$H$460,calculations!$B381,'2012'!$G$10:$G$460,"London borough")+SUMIFS('2012'!$M$10:$M$460,'2012'!$H$10:$H$460,calculations!$B381,'2012'!$G$10:$G$460,"Unitary authority"))</f>
        <v>4.7638534399260211</v>
      </c>
      <c r="ED381" s="196">
        <f>1000*(SUMIFS('1213'!$Q$10:$Q$408,'1213'!$H$10:$H$408,calculations!$B381,'1213'!$G$10:$G$408,"Shire district")+SUMIFS('1213'!$Q$10:$Q$408,'1213'!$H$10:$H$408,calculations!$B381,'1213'!$G$10:$G$408,"Metropolitan district")+SUMIFS('1213'!$Q$10:$Q$408,'1213'!$H$10:$H$408,calculations!$B381,'1213'!$G$10:$G$408,"London borough")+SUMIFS('1213'!$Q$10:$Q$408,'1213'!$H$10:$H$408,calculations!$B381,'1213'!$G$10:$G$408,"Unitary authority"))/(SUMIFS('2013'!$M$10:$M$460,'2013'!$H$10:$H$460,calculations!$B381,'2013'!$G$10:$G$460,"Shire district")+SUMIFS('2013'!$M$10:$M$460,'2013'!$H$10:$H$460,calculations!$B381,'2013'!$G$10:$G$460,"Metropolitan district")+SUMIFS('2013'!$M$10:$M$460,'2013'!$H$10:$H$460,calculations!$B381,'2013'!$G$10:$G$460,"London borough")+SUMIFS('2013'!$M$10:$M$460,'2013'!$H$10:$H$460,calculations!$B381,'2013'!$G$10:$G$460,"Unitary authority"))</f>
        <v>4.3880689298601894</v>
      </c>
      <c r="EE381" s="196">
        <f>1000*(SUMIFS('1314'!$Q$10:$Q$408,'1314'!$H$10:$H$408,calculations!$B381,'1314'!$G$10:$G$408,"Shire district")+SUMIFS('1314'!$Q$10:$Q$408,'1314'!$H$10:$H$408,calculations!$B381,'1314'!$G$10:$G$408,"Metropolitan district")+SUMIFS('1314'!$Q$10:$Q$408,'1314'!$H$10:$H$408,calculations!$B381,'1314'!$G$10:$G$408,"London borough")+SUMIFS('1314'!$Q$10:$Q$408,'1314'!$H$10:$H$408,calculations!$B381,'1314'!$G$10:$G$408,"Unitary authority"))/(SUMIFS('2014'!$M$10:$M$460,'2014'!$H$10:$H$460,calculations!$B381,'2014'!$G$10:$G$460,"Shire district")+SUMIFS('2014'!$M$10:$M$460,'2014'!$H$10:$H$460,calculations!$B381,'2014'!$G$10:$G$460,"Metropolitan district")+SUMIFS('2014'!$M$10:$M$460,'2014'!$H$10:$H$460,calculations!$B381,'2014'!$G$10:$G$460,"London borough")+SUMIFS('2014'!$M$10:$M$460,'2014'!$H$10:$H$460,calculations!$B381,'2014'!$G$10:$G$460,"Unitary authority"))</f>
        <v>4.4097316492909124</v>
      </c>
      <c r="EF381" s="196">
        <f>1000*(SUMIFS('1415'!$Q$10:$Q$408,'1415'!$H$10:$H$408,calculations!$B381,'1415'!$G$10:$G$408,"Shire district")+SUMIFS('1415'!$Q$10:$Q$408,'1415'!$H$10:$H$408,calculations!$B381,'1415'!$G$10:$G$408,"Metropolitan district")+SUMIFS('1415'!$Q$10:$Q$408,'1415'!$H$10:$H$408,calculations!$B381,'1415'!$G$10:$G$408,"London borough")+SUMIFS('1415'!$Q$10:$Q$408,'1415'!$H$10:$H$408,calculations!$B381,'1415'!$G$10:$G$408,"Unitary authority"))/(SUMIFS('2015'!$M$10:$M$460,'2015'!$H$10:$H$460,calculations!$B381,'2015'!$G$10:$G$460,"Shire district")+SUMIFS('2015'!$M$10:$M$460,'2015'!$H$10:$H$460,calculations!$B381,'2015'!$G$10:$G$460,"Metropolitan district")+SUMIFS('2015'!$M$10:$M$460,'2015'!$H$10:$H$460,calculations!$B381,'2015'!$G$10:$G$460,"London borough")+SUMIFS('2015'!$M$10:$M$460,'2015'!$H$10:$H$460,calculations!$B381,'2015'!$G$10:$G$460,"Unitary authority"))</f>
        <v>4.6278550247848509</v>
      </c>
      <c r="EG381" s="196">
        <f>1000*(SUMIFS('1516'!$Q$10:$Q$408,'1516'!$H$10:$H$408,calculations!$B381,'1516'!$G$10:$G$408,"Shire district")+SUMIFS('1516'!$Q$10:$Q$408,'1516'!$H$10:$H$408,calculations!$B381,'1516'!$G$10:$G$408,"Metropolitan district")+SUMIFS('1516'!$Q$10:$Q$408,'1516'!$H$10:$H$408,calculations!$B381,'1516'!$G$10:$G$408,"London borough")+SUMIFS('1516'!$Q$10:$Q$408,'1516'!$H$10:$H$408,calculations!$B381,'1516'!$G$10:$G$408,"Unitary authority"))/(SUMIFS('2016'!$M$10:$M$460,'2016'!$H$10:$H$460,calculations!$B381,'2016'!$G$10:$G$460,"Shire district")+SUMIFS('2016'!$M$10:$M$460,'2016'!$H$10:$H$460,calculations!$B381,'2016'!$G$10:$G$460,"Metropolitan district")+SUMIFS('2016'!$M$10:$M$460,'2016'!$H$10:$H$460,calculations!$B381,'2016'!$G$10:$G$460,"London borough")+SUMIFS('2016'!$M$10:$M$460,'2016'!$H$10:$H$460,calculations!$B381,'2016'!$G$10:$G$460,"Unitary authority"))</f>
        <v>5.242816485867599</v>
      </c>
      <c r="EH381" s="196">
        <f>1000*(SUMIFS('1617'!$Q$10:$Q$408,'1617'!$H$10:$H$408,calculations!$B381,'1617'!$G$10:$G$408,"Shire district")+SUMIFS('1617'!$Q$10:$Q$408,'1617'!$H$10:$H$408,calculations!$B381,'1617'!$G$10:$G$408,"Metropolitan district")+SUMIFS('1617'!$Q$10:$Q$408,'1617'!$H$10:$H$408,calculations!$B381,'1617'!$G$10:$G$408,"London borough")+SUMIFS('1617'!$Q$10:$Q$408,'1617'!$H$10:$H$408,calculations!$B381,'1617'!$G$10:$G$408,"Unitary authority"))/(SUMIFS('2017'!$M$10:$M$460,'2017'!$H$10:$H$460,calculations!$B381,'2017'!$G$10:$G$460,"Shire district")+SUMIFS('2017'!$M$10:$M$460,'2017'!$H$10:$H$460,calculations!$B381,'2017'!$G$10:$G$460,"Metropolitan district")+SUMIFS('2017'!$M$10:$M$460,'2017'!$H$10:$H$460,calculations!$B381,'2017'!$G$10:$G$460,"London borough")+SUMIFS('2017'!$M$10:$M$460,'2017'!$H$10:$H$460,calculations!$B381,'2017'!$G$10:$G$460,"Unitary authority"))</f>
        <v>5.2274906245742825</v>
      </c>
      <c r="EI381" s="196">
        <f>1000*(SUMIFS('1718'!$Q$10:$Q$408,'1718'!$H$10:$H$408,calculations!$B381,'1718'!$G$10:$G$408,"Shire district")+SUMIFS('1718'!$Q$10:$Q$408,'1718'!$H$10:$H$408,calculations!$B381,'1718'!$G$10:$G$408,"Metropolitan district")+SUMIFS('1718'!$Q$10:$Q$408,'1718'!$H$10:$H$408,calculations!$B381,'1718'!$G$10:$G$408,"London borough")+SUMIFS('1718'!$Q$10:$Q$408,'1718'!$H$10:$H$408,calculations!$B381,'1718'!$G$10:$G$408,"Unitary authority"))/(SUMIFS('2018'!$N$10:$N$460,'2018'!$H$10:$H$460,calculations!$B381,'2018'!$G$10:$G$460,"Shire district")+SUMIFS('2018'!$N$10:$N$460,'2018'!$H$10:$H$460,calculations!$B381,'2018'!$G$10:$G$460,"Metropolitan district")+SUMIFS('2018'!$N$10:$N$460,'2018'!$H$10:$H$460,calculations!$B381,'2018'!$G$10:$G$460,"London borough")+SUMIFS('2018'!$N$10:$N$460,'2018'!$H$10:$H$460,calculations!$B381,'2018'!$G$10:$G$460,"Unitary authority"))</f>
        <v>5.5861756490918166</v>
      </c>
      <c r="EJ381" s="196">
        <f>1000*(SUMIFS('1819'!$Q$10:$Q$408,'1819'!$H$10:$H$408,calculations!$B381,'1819'!$G$10:$G$408,"Shire district")+SUMIFS('1819'!$Q$10:$Q$408,'1819'!$H$10:$H$408,calculations!$B381,'1819'!$G$10:$G$408,"Metropolitan district")+SUMIFS('1819'!$Q$10:$Q$408,'1819'!$H$10:$H$408,calculations!$B381,'1819'!$G$10:$G$408,"London borough")+SUMIFS('1819'!$Q$10:$Q$408,'1819'!$H$10:$H$408,calculations!$B381,'1819'!$G$10:$G$408,"Unitary authority"))/(SUMIFS('2018'!$N$10:$N$460,'2018'!$H$10:$H$460,calculations!$B381,'2018'!$G$10:$G$460,"Shire district")+SUMIFS('2018'!$N$10:$N$460,'2018'!$H$10:$H$460,calculations!$B381,'2018'!$G$10:$G$460,"Metropolitan district")+SUMIFS('2018'!$N$10:$N$460,'2018'!$H$10:$H$460,calculations!$B381,'2018'!$G$10:$G$460,"London borough")+SUMIFS('2018'!$N$10:$N$460,'2018'!$H$10:$H$460,calculations!$B381,'2018'!$G$10:$G$460,"Unitary authority"))</f>
        <v>5.7263717069061215</v>
      </c>
      <c r="EK381" s="196">
        <f>1000*(SUMIFS('1920'!$Q$10:$Q$408,'1920'!$H$10:$H$408,calculations!$B381,'1920'!$G$10:$G$408,"Shire district")+SUMIFS('1920'!$Q$10:$Q$408,'1920'!$H$10:$H$408,calculations!$B381,'1920'!$G$10:$G$408,"Metropolitan district")+SUMIFS('1920'!$Q$10:$Q$408,'1920'!$H$10:$H$408,calculations!$B381,'1920'!$G$10:$G$408,"London borough")+SUMIFS('1920'!$Q$10:$Q$408,'1920'!$H$10:$H$408,calculations!$B381,'1920'!$G$10:$G$408,"Unitary authority"))/(SUMIFS('2019'!$M$10:$M$470,'2019'!$H$10:$H$470,calculations!$B381,'2019'!$G$10:$G$470,"Shire district")+SUMIFS('2019'!$M$10:$M$470,'2019'!$H$10:$H$470,calculations!$B381,'2019'!$G$10:$G$470,"Metropolitan district")+SUMIFS('2019'!$M$10:$M$470,'2019'!$H$10:$H$470,calculations!$B381,'2019'!$G$10:$G$470,"London borough")+SUMIFS('2019'!$M$10:$M$470,'2019'!$H$10:$H$470,calculations!$B381,'2019'!$G$10:$G$470,"Unitary authority"))</f>
        <v>5.977516287662322</v>
      </c>
      <c r="EL381" s="196">
        <f>1000*(SUMIFS('20 21'!$Q$10:$Q$408,'20 21'!$H$10:$H$408,calculations!$B381,'20 21'!$G$10:$G$408,"Shire district")+SUMIFS('20 21'!$Q$10:$Q$408,'20 21'!$H$10:$H$408,calculations!$B381,'20 21'!$G$10:$G$408,"Metropolitan district")+SUMIFS('20 21'!$Q$10:$Q$408,'20 21'!$H$10:$H$408,calculations!$B381,'20 21'!$G$10:$G$408,"London borough")+SUMIFS('20 21'!$Q$10:$Q$408,'20 21'!$H$10:$H$408,calculations!$B381,'20 21'!$G$10:$G$408,"Unitary authority"))/(SUMIFS('2020'!$M$10:$M$470,'2020'!$H$10:$H$470,calculations!$B381,'2020'!$G$10:$G$470,"Shire district")+SUMIFS('2020'!$M$10:$M$470,'2020'!$H$10:$H$470,calculations!$B381,'2020'!$G$10:$G$470,"Metropolitan district")+SUMIFS('2020'!$M$10:$M$470,'2020'!$H$10:$H$470,calculations!$B381,'2020'!$G$10:$G$470,"London borough")+SUMIFS('2020'!$M$10:$M$470,'2020'!$H$10:$H$470,calculations!$B381,'2020'!$G$10:$G$470,"Unitary authority"))</f>
        <v>5.2163205641418706</v>
      </c>
      <c r="EM381" s="196">
        <f>1000*(SUMIFS('21 22'!$Q$10:$Q$408,'21 22'!$H$10:$H$408,calculations!$B381,'21 22'!$G$10:$G$408,"Shire district")+SUMIFS('21 22'!$Q$10:$Q$408,'21 22'!$H$10:$H$408,calculations!$B381,'21 22'!$G$10:$G$408,"Metropolitan district")+SUMIFS('21 22'!$Q$10:$Q$408,'21 22'!$H$10:$H$408,calculations!$B381,'21 22'!$G$10:$G$408,"London borough")+SUMIFS('21 22'!$Q$10:$Q$408,'21 22'!$H$10:$H$408,calculations!$B381,'21 22'!$G$10:$G$408,"Unitary authority"))/(SUMIFS('2021'!$M$10:$M$470,'2021'!$H$10:$H$470,calculations!$B381,'2021'!$G$10:$G$470,"Shire district")+SUMIFS('2021'!$M$10:$M$470,'2021'!$H$10:$H$470,calculations!$B381,'2021'!$G$10:$G$470,"Metropolitan district")+SUMIFS('2021'!$M$10:$M$470,'2021'!$H$10:$H$470,calculations!$B381,'2021'!$G$10:$G$470,"London borough")+SUMIFS('2021'!$M$10:$M$470,'2021'!$H$10:$H$470,calculations!$B381,'2021'!$G$10:$G$470,"Unitary authority"))</f>
        <v>5.3771944680527088</v>
      </c>
      <c r="EN381" s="196">
        <f>1000*(SUMIFS('22 23'!$Q$10:$Q$408,'22 23'!$H$10:$H$408,calculations!$B381,'22 23'!$G$10:$G$408,"Shire district")+SUMIFS('22 23'!$Q$10:$Q$408,'22 23'!$H$10:$H$408,calculations!$B381,'22 23'!$G$10:$G$408,"Metropolitan district")+SUMIFS('22 23'!$Q$10:$Q$408,'22 23'!$H$10:$H$408,calculations!$B381,'22 23'!$G$10:$G$408,"London borough")+SUMIFS('22 23'!$Q$10:$Q$408,'22 23'!$H$10:$H$408,calculations!$B381,'22 23'!$G$10:$G$408,"Unitary authority"))/(SUMIFS('2022'!$M$10:$M$470,'2022'!$H$10:$H$470,calculations!$B381,'2022'!$G$10:$G$470,"Shire district")+SUMIFS('2022'!$M$10:$M$470,'2022'!$H$10:$H$470,calculations!$B381,'2022'!$G$10:$G$470,"Metropolitan district")+SUMIFS('2022'!$M$10:$M$470,'2022'!$H$10:$H$470,calculations!$B381,'2022'!$G$10:$G$470,"London borough")+SUMIFS('2022'!$M$10:$M$470,'2022'!$H$10:$H$470,calculations!$B381,'2022'!$G$10:$G$470,"Unitary authority"))</f>
        <v>5.4730744738810095</v>
      </c>
      <c r="EO381" s="196">
        <f>1000*(SUMIFS('23 24'!$Q$7:$Q$408,'23 24'!$H$7:$H$408,calculations!$B381,'23 24'!$G$7:$G$408,"Shire district")+SUMIFS('23 24'!$Q$7:$Q$408,'23 24'!$H$7:$H$408,calculations!$B381,'23 24'!$G$7:$G$408,"Metropolitan district")+SUMIFS('23 24'!$Q$7:$Q$408,'23 24'!$H$7:$H$408,calculations!$B381,'23 24'!$G$7:$G$408,"London borough")+SUMIFS('23 24'!$Q$7:$Q$408,'23 24'!$H$7:$H$408,calculations!$B381,'23 24'!$G$7:$G$408,"Unitary authority"))/(SUMIFS('2023'!$K$7:$K$470,'2023'!$F$7:$F$470,calculations!$B381,'2023'!$E$7:$E$470,"Shire district")+SUMIFS('2023'!$K$7:$K$470,'2023'!$F$7:$F$470,calculations!$B381,'2023'!$E$7:$E$470,"Metropolitan district")+SUMIFS('2023'!$K$7:$K$470,'2023'!$F$7:$F$470,calculations!$B381,'2023'!$E$7:$E$470,"London borough")+SUMIFS('2023'!$K$7:$K$470,'2023'!$F$7:$F$470,calculations!$B381,'2023'!$E$7:$E$470,"Unitary authority"))</f>
        <v>5.052328750222979</v>
      </c>
    </row>
    <row r="382" spans="1:145" x14ac:dyDescent="0.3">
      <c r="A382" t="str">
        <f>VLOOKUP(frontsheet!B9,regions!N1:O5,2,FALSE)&amp;" average"</f>
        <v>Shire district average</v>
      </c>
      <c r="S382" s="196">
        <f>1000*SUMIF('0910'!$G$10:$G$433,calculations!$A385,'0910'!$I$10:$I$433)/SUMIF('2010'!$D$5:$D$611,calculations!$A385,'2010'!$K$5:$K$611)</f>
        <v>3.382692071667424</v>
      </c>
      <c r="T382" s="196">
        <f>1000*(SUMIF('1011'!$G$10:$G$433,calculations!$A385,'1011'!$I$10:$I$433)/SUMIF('2011'!$D$5:$D$611,calculations!$A385,'2011'!$K$5:$K$611))</f>
        <v>3.6666631012610837</v>
      </c>
      <c r="U382" s="196">
        <f>1000*(SUMIF('1112'!$G$10:$G$408,calculations!$A385,'1112'!$I$10:$I$408)/SUMIF('2012'!$G$10:$G$460,calculations!$A385,'2012'!$M$10:$M$460))</f>
        <v>4.159261558346584</v>
      </c>
      <c r="V382" s="196">
        <f>1000*(SUMIF('1213'!$G$10:$G$408,calculations!$A385,'1213'!$I$10:$I$408)/SUMIF('2013'!$G$10:$G$460,calculations!$A385,'2013'!$M$10:$M$460))</f>
        <v>3.9679142237146827</v>
      </c>
      <c r="W382" s="196">
        <f>1000*(SUMIF('1314'!$G$10:$G$408,calculations!$A385,'1314'!$I$10:$I$408)/SUMIF('2014'!$G$10:$G$460,calculations!$A385,'2014'!$M$10:$M$460))</f>
        <v>5.0967350223008419</v>
      </c>
      <c r="X382" s="196">
        <f>1000*(SUMIF('1415'!$G$10:$G$408,calculations!$A385,'1415'!$I$10:$I$408)/SUMIF('2015'!$G$10:$G$460,calculations!$A385,'2015'!$M$10:$M$460))</f>
        <v>5.4489551305435402</v>
      </c>
      <c r="Y382" s="196">
        <f>1000*(SUMIF('1516'!$G$10:$G$408,calculations!$A385,'1516'!$I$10:$I$408)/SUMIF('2016'!$G$10:$G$460,calculations!$A385,'2016'!$M$10:$M$460))</f>
        <v>5.7889766643178762</v>
      </c>
      <c r="Z382" s="196">
        <f>1000*(SUMIF('1617'!$G$10:$G$408,calculations!$A385,'1617'!$I$10:$I$408)/SUMIF('2017'!$G$10:$G$460,calculations!$A385,'2017'!$M$10:$M$460))</f>
        <v>6.3835340235096645</v>
      </c>
      <c r="AA382" s="196">
        <f>1000*(SUMIF('1718'!$G$10:$G$408,calculations!$A385,'1718'!$I$10:$I$408)/SUMIF('2018'!$G$10:$G$460,calculations!$A385,'2018'!$N$10:$N$460))</f>
        <v>6.308249974919006</v>
      </c>
      <c r="AB382" s="196">
        <f>1000*(SUMIF('1819'!$G$10:$G$408,calculations!$A385,'1819'!$I$10:$I$408)/SUMIF('2018'!$G$10:$G$460,calculations!$A385,'2018'!$N$10:$N$460))</f>
        <v>6.397426842034327</v>
      </c>
      <c r="AC382" s="196">
        <f>1000*(SUMIF('1920'!$G$10:$G$408,calculations!$A385,'1920'!$I$10:$I$408)/SUMIF('2019'!$G$10:$G$470,calculations!$A385,'2019'!$M$10:$M$470))</f>
        <v>5.5589259136147176</v>
      </c>
      <c r="AD382" s="196">
        <f>1000*(SUMIF('20 21'!$G$10:$G$408,calculations!$A385,'20 21'!$I$10:$I$408)/SUMIF('2020'!$G$10:$G$470,calculations!$A385,'2020'!$M$10:$M$470))</f>
        <v>5.4594997506009282</v>
      </c>
      <c r="AE382" s="196">
        <f>1000*(SUMIF('21 22'!$G$10:$G$408,calculations!$A385,'21 22'!$I$10:$I$408)/SUMIF('2021'!$G$10:$G$470,calculations!$A385,'2021'!$M$10:$M$470))</f>
        <v>6.8110960698694436</v>
      </c>
      <c r="AF382" s="196">
        <f>1000*(SUMIF('22 23'!$G$10:$G$408,calculations!$A385,'22 23'!$I$10:$I$408)/SUMIF('2022'!$G$10:$G$470,calculations!$A385,'2022'!$M$10:$M$470))</f>
        <v>7.0969643903639295</v>
      </c>
      <c r="AG382" s="196">
        <f>1000*(SUMIF('23 24'!$G$7:$G$408,calculations!$A385,'23 24'!$I$7:$I$408)/SUMIF('2023'!$E$7:$E$470,calculations!$A385,'2023'!$K$7:$K$470))</f>
        <v>4.6713059574430931</v>
      </c>
      <c r="AI382" s="196">
        <f>1000*SUMIF('0910'!$G$10:$G$433,calculations!$A385,'0910'!$J$10:$J$433)/SUMIF('2010'!$D$5:$D$611,calculations!$A385,'2010'!$K$5:$K$611)</f>
        <v>0.84298150608389333</v>
      </c>
      <c r="AJ382" s="196">
        <f>1000*(SUMIF('1011'!$G$10:$G$433,calculations!$A385,'1011'!$J$10:$J$433)/SUMIF('2011'!$D$5:$D$611,calculations!$A385,'2011'!$K$5:$K$611))</f>
        <v>0.90276069354269395</v>
      </c>
      <c r="AK382" s="196">
        <f>1000*(SUMIF('1112'!$G$10:$G$408,calculations!$A385,'1112'!$J$10:$J$408)/SUMIF('2012'!$G$10:$G$460,calculations!$A385,'2012'!$M$10:$M$460))</f>
        <v>0.97683653772566092</v>
      </c>
      <c r="AL382" s="196">
        <f>1000*(SUMIF('1213'!$G$10:$G$408,calculations!$A385,'1213'!$J$10:$J$408)/SUMIF('2013'!$G$10:$G$460,calculations!$A385,'2013'!$M$10:$M$460))</f>
        <v>0.85932718803410679</v>
      </c>
      <c r="AM382" s="196">
        <f>1000*(SUMIF('1314'!$G$10:$G$408,calculations!$A385,'1314'!$J$10:$J$408)/SUMIF('2014'!$G$10:$G$460,calculations!$A385,'2014'!$M$10:$M$460))</f>
        <v>1.1071637909120129</v>
      </c>
      <c r="AN382" s="196">
        <f>1000*(SUMIF('1415'!$G$10:$G$408,calculations!$A385,'1415'!$J$10:$J$408)/SUMIF('2015'!$G$10:$G$460,calculations!$A385,'2015'!$M$10:$M$460))</f>
        <v>1.2434207097816456</v>
      </c>
      <c r="AO382" s="196">
        <f>1000*(SUMIF('1516'!$G$10:$G$408,calculations!$A385,'1516'!$J$10:$J$408)/SUMIF('2016'!$G$10:$G$460,calculations!$A385,'2016'!$M$10:$M$460))</f>
        <v>1.2129678036603937</v>
      </c>
      <c r="AP382" s="196">
        <f>1000*(SUMIF('1617'!$G$10:$G$408,calculations!$A385,'1617'!$J$10:$J$408)/SUMIF('2017'!$G$10:$G$460,calculations!$A385,'2017'!$M$10:$M$460))</f>
        <v>1.3612474348673806</v>
      </c>
      <c r="AQ382" s="196">
        <f>1000*(SUMIF('1718'!$G$10:$G$408,calculations!$A385,'1718'!$J$10:$J$408)/SUMIF('2018'!$G$10:$G$460,calculations!$A385,'2018'!$N$10:$N$460))</f>
        <v>1.3366396332398665</v>
      </c>
      <c r="AR382" s="196">
        <f>1000*(SUMIF('1819'!$G$10:$G$408,calculations!$A385,'1819'!$J$10:$J$408)/SUMIF('2018'!$G$10:$G$460,calculations!$A385,'2018'!$N$10:$N$460))</f>
        <v>1.594036499686361</v>
      </c>
      <c r="AS382" s="196">
        <f>1000*(SUMIF('1920'!$G$10:$G$408,calculations!$A385,'1920'!$J$10:$J$408)/SUMIF('2019'!$G$10:$G$470,calculations!$A385,'2019'!$M$10:$M$470))</f>
        <v>1.4426852502761287</v>
      </c>
      <c r="AT382" s="196">
        <f>1000*(SUMIF('20 21'!$G$10:$G$408,calculations!$A385,'20 21'!$J$10:$J$408)/SUMIF('2020'!$G$10:$G$470,calculations!$A385,'2020'!$M$10:$M$470))</f>
        <v>1.4123928058499069</v>
      </c>
      <c r="AU382" s="196">
        <f>1000*(SUMIF('21 22'!$G$10:$G$408,calculations!$A385,'21 22'!$J$10:$J$408)/SUMIF('2021'!$G$10:$G$470,calculations!$A385,'2021'!$M$10:$M$470))</f>
        <v>1.8460171590421171</v>
      </c>
      <c r="AV382" s="196">
        <f>1000*(SUMIF('22 23'!$G$10:$G$408,calculations!$A385,'22 23'!$J$10:$J$408)/SUMIF('2022'!$G$10:$G$470,calculations!$A385,'2022'!$M$10:$M$470))</f>
        <v>1.8638067843827701</v>
      </c>
      <c r="AW382" s="196">
        <f>1000*(SUMIF('23 24'!$G$7:$G$408,calculations!$A385,'23 24'!$J$7:$J$408)/SUMIF('2023'!$E$7:$E$470,calculations!$A385,'2023'!$K$7:$K$470))</f>
        <v>1.5674965251055148</v>
      </c>
      <c r="AY382" s="196">
        <f>1000*SUMIF('0910'!$G$10:$G$433,calculations!$A385,'0910'!$K$10:$K$433)/SUMIF('2010'!$D$5:$D$611,calculations!$A385,'2010'!$K$5:$K$611)</f>
        <v>2.3685304130071076E-2</v>
      </c>
      <c r="AZ382" s="196">
        <f>1000*(SUMIF('1011'!$G$10:$G$433,calculations!$A385,'1011'!$K$10:$K$433)/SUMIF('2011'!$D$5:$D$611,calculations!$A385,'2011'!$K$5:$K$611))</f>
        <v>4.0645623642917503E-2</v>
      </c>
      <c r="BA382" s="196">
        <f>1000*(SUMIF('1112'!$G$10:$G$408,calculations!$A385,'1112'!$K$10:$K$408)/SUMIF('2012'!$G$10:$G$460,calculations!$A385,'2012'!$M$10:$M$460))</f>
        <v>2.6573355215605575E-2</v>
      </c>
      <c r="BB382" s="196">
        <f>1000*(SUMIF('1213'!$G$10:$G$408,calculations!$A385,'1213'!$K$10:$K$408)/SUMIF('2013'!$G$10:$G$460,calculations!$A385,'2013'!$M$10:$M$460))</f>
        <v>2.2196643233353307E-2</v>
      </c>
      <c r="BC382" s="196">
        <f>1000*(SUMIF('1314'!$G$10:$G$408,calculations!$A385,'1314'!$K$10:$K$408)/SUMIF('2014'!$G$10:$G$460,calculations!$A385,'2014'!$M$10:$M$460))</f>
        <v>2.4160120674550568E-2</v>
      </c>
      <c r="BD382" s="196">
        <f>1000*(SUMIF('1415'!$G$10:$G$408,calculations!$A385,'1415'!$K$10:$K$408)/SUMIF('2015'!$G$10:$G$460,calculations!$A385,'2015'!$M$10:$M$460))</f>
        <v>5.0028662254416593E-2</v>
      </c>
      <c r="BE382" s="196">
        <f>1000*(SUMIF('1516'!$G$10:$G$408,calculations!$A385,'1516'!$K$10:$K$408)/SUMIF('2016'!$G$10:$G$460,calculations!$A385,'2016'!$M$10:$M$460))</f>
        <v>5.3726001524991893E-2</v>
      </c>
      <c r="BF382" s="196">
        <f>1000*(SUMIF('1617'!$G$10:$G$408,calculations!$A385,'1617'!$K$10:$K$408)/SUMIF('2017'!$G$10:$G$460,calculations!$A385,'2017'!$M$10:$M$460))</f>
        <v>5.8339175780030603E-2</v>
      </c>
      <c r="BG382" s="196">
        <f>1000*(SUMIF('1718'!$G$10:$G$408,calculations!$A385,'1718'!$K$10:$K$408)/SUMIF('2018'!$G$10:$G$460,calculations!$A385,'2018'!$N$10:$N$460))</f>
        <v>3.0401204698404849E-2</v>
      </c>
      <c r="BH382" s="196">
        <f>1000*(SUMIF('1819'!$G$10:$G$408,calculations!$A385,'1819'!$K$10:$K$408)/SUMIF('2018'!$G$10:$G$460,calculations!$A385,'2018'!$N$10:$N$460))</f>
        <v>4.5601807047607273E-2</v>
      </c>
      <c r="BI382" s="196">
        <f>1000*(SUMIF('1920'!$G$10:$G$408,calculations!$A385,'1920'!$K$10:$K$408)/SUMIF('2019'!$G$10:$G$470,calculations!$A385,'2019'!$M$10:$M$470))</f>
        <v>3.611593657660133E-2</v>
      </c>
      <c r="BJ382" s="196">
        <f>1000*(SUMIF('20 21'!$G$10:$G$408,calculations!$A385,'20 21'!$K$10:$K$408)/SUMIF('2020'!$G$10:$G$470,calculations!$A385,'2020'!$M$10:$M$470))</f>
        <v>2.931953569767165E-2</v>
      </c>
      <c r="BK382" s="196">
        <f>1000*(SUMIF('21 22'!$G$10:$G$408,calculations!$A385,'21 22'!$K$10:$K$408)/SUMIF('2021'!$G$10:$G$470,calculations!$A385,'2021'!$M$10:$M$470))</f>
        <v>3.484985197525374E-2</v>
      </c>
      <c r="BL382" s="196">
        <f>1000*(SUMIF('22 23'!$G$10:$G$408,calculations!$A385,'22 23'!$K$10:$K$408)/SUMIF('2022'!$G$10:$G$470,calculations!$A385,'2022'!$M$10:$M$470))</f>
        <v>2.4164349515672891E-2</v>
      </c>
      <c r="BM382" s="196">
        <f>1000*(SUMIF('23 24'!$G$7:$G$408,calculations!$A385,'23 24'!$K$7:$K$408)/SUMIF('2023'!$E$7:$E$470,calculations!$A385,'2023'!$K$7:$K$470))</f>
        <v>5.7169966101328462E-2</v>
      </c>
      <c r="BO382" s="196">
        <f>1000*SUMIF('0910'!$G$10:$G$433,calculations!$A385,'0910'!$L$10:$L$433)/SUMIF('2010'!$D$5:$D$611,calculations!$A385,'2010'!$K$5:$K$611)</f>
        <v>4.197681854688506</v>
      </c>
      <c r="BP382" s="196">
        <f>1000*(SUMIF('1011'!$G$10:$G$433,calculations!$A385,'1011'!$L$10:$L$433)/SUMIF('2011'!$D$5:$D$611,calculations!$A385,'2011'!$K$5:$K$611))</f>
        <v>4.6549935287888671</v>
      </c>
      <c r="BQ382" s="196">
        <f>1000*(SUMIF('1112'!$G$10:$G$408,calculations!$A385,'1112'!$L$10:$L$408)/SUMIF('2012'!$G$10:$G$460,calculations!$A385,'2012'!$M$10:$M$460))</f>
        <v>5.1531050434102328</v>
      </c>
      <c r="BR382" s="196">
        <f>1000*(SUMIF('1213'!$G$10:$G$408,calculations!$A385,'1213'!$L$10:$L$408)/SUMIF('2013'!$G$10:$G$460,calculations!$A385,'2013'!$M$10:$M$460))</f>
        <v>4.8589509020821513</v>
      </c>
      <c r="BS382" s="196">
        <f>1000*(SUMIF('1314'!$G$10:$G$408,calculations!$A385,'1314'!$L$10:$L$408)/SUMIF('2014'!$G$10:$G$460,calculations!$A385,'2014'!$M$10:$M$460))</f>
        <v>6.2343615740633744</v>
      </c>
      <c r="BT382" s="196">
        <f>1000*(SUMIF('1415'!$G$10:$G$408,calculations!$A385,'1415'!$L$10:$L$408)/SUMIF('2015'!$G$10:$G$460,calculations!$A385,'2015'!$M$10:$M$460))</f>
        <v>6.7382354473917347</v>
      </c>
      <c r="BU382" s="196">
        <f>1000*(SUMIF('1516'!$G$10:$G$408,calculations!$A385,'1516'!$L$10:$L$408)/SUMIF('2016'!$G$10:$G$460,calculations!$A385,'2016'!$M$10:$M$460))</f>
        <v>7.042238969122014</v>
      </c>
      <c r="BV382" s="196">
        <f>1000*(SUMIF('1617'!$G$10:$G$408,calculations!$A385,'1617'!$L$10:$L$408)/SUMIF('2017'!$G$10:$G$460,calculations!$A385,'2017'!$M$10:$M$460))</f>
        <v>7.7928856910377728</v>
      </c>
      <c r="BW382" s="196">
        <f>1000*(SUMIF('1718'!$G$10:$G$408,calculations!$A385,'1718'!$L$10:$L$408)/SUMIF('2018'!$G$10:$G$460,calculations!$A385,'2018'!$N$10:$N$460))</f>
        <v>7.6813710537969584</v>
      </c>
      <c r="BX382" s="196">
        <f>1000*(SUMIF('1819'!$G$10:$G$408,calculations!$A385,'1819'!$L$10:$L$408)/SUMIF('2018'!$G$10:$G$460,calculations!$A385,'2018'!$N$10:$N$460))</f>
        <v>8.0370651487682956</v>
      </c>
      <c r="BY382" s="196">
        <f>1000*(SUMIF('1920'!$G$10:$G$408,calculations!$A385,'1920'!$L$10:$L$408)/SUMIF('2019'!$G$10:$G$470,calculations!$A385,'2019'!$M$10:$M$470))</f>
        <v>7.0152766534063176</v>
      </c>
      <c r="BZ382" s="196">
        <f>1000*(SUMIF('20 21'!$G$10:$G$408,calculations!$A385,'20 21'!$L$10:$L$408)/SUMIF('2020'!$G$10:$G$470,calculations!$A385,'2020'!$M$10:$M$470))</f>
        <v>6.8961569997868386</v>
      </c>
      <c r="CA382" s="196">
        <f>1000*(SUMIF('21 22'!$G$10:$G$408,calculations!$A385,'21 22'!$L$10:$L$408)/SUMIF('2021'!$G$10:$G$470,calculations!$A385,'2021'!$M$10:$M$470))</f>
        <v>8.6796631331308429</v>
      </c>
      <c r="CB382" s="196">
        <f>1000*(SUMIF('22 23'!$G$10:$G$408,calculations!$A385,'22 23'!$L$10:$L$408)/SUMIF('2022'!$G$10:$G$470,calculations!$A385,'2022'!$M$10:$M$470))</f>
        <v>8.9733786614505284</v>
      </c>
      <c r="CC382" s="196">
        <f>1000*(SUMIF('23 24'!$G$7:$G$408,calculations!$A385,'23 24'!$L$7:$L$408)/SUMIF('2023'!$E$7:$E$470,calculations!$A385,'2023'!$K$7:$K$470))</f>
        <v>6.297011902579051</v>
      </c>
      <c r="CE382" s="196">
        <f>1000*SUMIF('0910'!$G$10:$G$433,calculations!$A385,'0910'!$N$10:$N$433)/SUMIF('2010'!$D$5:$D$611,calculations!$A385,'2010'!$K$5:$K$611)</f>
        <v>4.018965468979788</v>
      </c>
      <c r="CF382" s="196">
        <f>1000*(SUMIF('1011'!$G$10:$G$433,calculations!$A385,'1011'!$O$10:$O$433)/SUMIF('2011'!$D$5:$D$611,calculations!$A385,'2011'!$K$5:$K$611))</f>
        <v>3.7511632135713597</v>
      </c>
      <c r="CG382" s="196">
        <f>1000*(SUMIF('1112'!$G$10:$G$408,calculations!$A385,'1112'!$N$10:$N$408)/SUMIF('2012'!$G$10:$G$460,calculations!$A385,'2012'!$M$10:$M$460))</f>
        <v>4.3686595974455562</v>
      </c>
      <c r="CH382" s="196">
        <f>1000*(SUMIF('1213'!$G$10:$G$408,calculations!$A385,'1213'!$N$10:$N$408)/SUMIF('2013'!$G$10:$G$460,calculations!$A385,'2013'!$M$10:$M$460))</f>
        <v>4.0640996777258795</v>
      </c>
      <c r="CI382" s="196">
        <f>1000*(SUMIF('1314'!$G$10:$G$408,calculations!$A385,'1314'!$N$10:$N$408)/SUMIF('2014'!$G$10:$G$460,calculations!$A385,'2014'!$M$10:$M$460))</f>
        <v>4.3950410827095476</v>
      </c>
      <c r="CJ382" s="196">
        <f>1000*(SUMIF('1415'!$G$10:$G$408,calculations!$A385,'1415'!$N$10:$N$408)/SUMIF('2015'!$G$10:$G$460,calculations!$A385,'2015'!$M$10:$M$460))</f>
        <v>4.720412736463599</v>
      </c>
      <c r="CK382" s="196">
        <f>1000*(SUMIF('1516'!$G$10:$G$408,calculations!$A385,'1516'!$N$10:$N$408)/SUMIF('2016'!$G$10:$G$460,calculations!$A385,'2016'!$M$10:$M$460))</f>
        <v>5.4376912697313902</v>
      </c>
      <c r="CL382" s="196">
        <f>1000*(SUMIF('1617'!$G$10:$G$408,calculations!$A385,'1617'!$N$10:$N$408)/SUMIF('2017'!$G$10:$G$460,calculations!$A385,'2017'!$M$10:$M$460))</f>
        <v>5.7745549079110994</v>
      </c>
      <c r="CM382" s="196">
        <f>1000*(SUMIF('1718'!$G$10:$G$408,calculations!$A385,'1718'!$N$10:$N$408)/SUMIF('2018'!$G$10:$G$460,calculations!$A385,'2018'!$N$10:$N$460))</f>
        <v>6.1106421443793746</v>
      </c>
      <c r="CN382" s="196">
        <f>1000*(SUMIF('1819'!$G$10:$G$408,calculations!$A385,'1819'!$N$10:$N$408)/SUMIF('2018'!$G$10:$G$460,calculations!$A385,'2018'!$N$10:$N$460))</f>
        <v>6.5413258776067771</v>
      </c>
      <c r="CO382" s="196">
        <f>1000*(SUMIF('1920'!$G$10:$G$408,calculations!$A385,'1920'!$N$10:$N$408)/SUMIF('2019'!$G$10:$G$470,calculations!$A385,'2019'!$M$10:$M$470))</f>
        <v>6.4774420303331466</v>
      </c>
      <c r="CP382" s="196">
        <f>1000*(SUMIF('20 21'!$G$10:$G$408,calculations!$A385,'20 21'!$N$10:$N$408)/SUMIF('2020'!$G$10:$G$470,calculations!$A385,'2020'!$M$10:$M$470))</f>
        <v>5.6475491864549596</v>
      </c>
      <c r="CQ382" s="196">
        <f>1000*(SUMIF('21 22'!$G$10:$G$408,calculations!$A385,'21 22'!$N$10:$N$408)/SUMIF('2021'!$G$10:$G$470,calculations!$A385,'2021'!$M$10:$M$470))</f>
        <v>6.2493984556800593</v>
      </c>
      <c r="CR382" s="196">
        <f>1000*(SUMIF('22 23'!$G$10:$G$408,calculations!$A385,'22 23'!$N$10:$N$408)/SUMIF('2022'!$G$10:$G$470,calculations!$A385,'2022'!$M$10:$M$470))</f>
        <v>6.9320164393221626</v>
      </c>
      <c r="CS382" s="196">
        <f>1000*(SUMIF('23 24'!$G$7:$G$408,calculations!$A385,'23 24'!$N$7:$N$408)/SUMIF('2023'!$E$7:$E$470,calculations!$A385,'2023'!$K$7:$K$470))</f>
        <v>5.4165944246185935</v>
      </c>
      <c r="CU382" s="196">
        <f>1000*SUMIF('0910'!$G$10:$G$433,calculations!$A385,'0910'!$O$10:$O$433)/SUMIF('2010'!$D$5:$D$611,calculations!$A385,'2010'!$K$5:$K$611)</f>
        <v>1.034617148590832</v>
      </c>
      <c r="CV382" s="196">
        <f>1000*(SUMIF('1011'!$G$10:$G$433,calculations!$A385,'1011'!$P$10:$P$433)/SUMIF('2011'!$D$5:$D$611,calculations!$A385,'2011'!$K$5:$K$611))</f>
        <v>0.97014685905595188</v>
      </c>
      <c r="CW382" s="196">
        <f>1000*(SUMIF('1112'!$G$10:$G$408,calculations!$A385,'1112'!$O$10:$O$408)/SUMIF('2012'!$G$10:$G$460,calculations!$A385,'2012'!$M$10:$M$460))</f>
        <v>1.1437172084796638</v>
      </c>
      <c r="CX382" s="196">
        <f>1000*(SUMIF('1213'!$G$10:$G$408,calculations!$A385,'1213'!$O$10:$O$408)/SUMIF('2013'!$G$10:$G$460,calculations!$A385,'2013'!$M$10:$M$460))</f>
        <v>0.97982325130088188</v>
      </c>
      <c r="CY382" s="196">
        <f>1000*(SUMIF('1314'!$G$10:$G$408,calculations!$A385,'1314'!$O$10:$O$408)/SUMIF('2014'!$G$10:$G$460,calculations!$A385,'2014'!$M$10:$M$460))</f>
        <v>0.90022710513434079</v>
      </c>
      <c r="CZ382" s="196">
        <f>1000*(SUMIF('1415'!$G$10:$G$408,calculations!$A385,'1415'!$O$10:$O$408)/SUMIF('2015'!$G$10:$G$460,calculations!$A385,'2015'!$M$10:$M$460))</f>
        <v>1.1944343113241962</v>
      </c>
      <c r="DA382" s="196">
        <f>1000*(SUMIF('1516'!$G$10:$G$408,calculations!$A385,'1516'!$O$10:$O$408)/SUMIF('2016'!$G$10:$G$460,calculations!$A385,'2016'!$M$10:$M$460))</f>
        <v>1.2243329193676036</v>
      </c>
      <c r="DB382" s="196">
        <f>1000*(SUMIF('1617'!$G$10:$G$408,calculations!$A385,'1617'!$O$10:$O$408)/SUMIF('2017'!$G$10:$G$460,calculations!$A385,'2017'!$M$10:$M$460))</f>
        <v>1.288579338720325</v>
      </c>
      <c r="DC382" s="196">
        <f>1000*(SUMIF('1718'!$G$10:$G$408,calculations!$A385,'1718'!$O$10:$O$408)/SUMIF('2018'!$G$10:$G$460,calculations!$A385,'2018'!$N$10:$N$460))</f>
        <v>1.4501374641139113</v>
      </c>
      <c r="DD382" s="196">
        <f>1000*(SUMIF('1819'!$G$10:$G$408,calculations!$A385,'1819'!$O$10:$O$408)/SUMIF('2018'!$G$10:$G$460,calculations!$A385,'2018'!$N$10:$N$460))</f>
        <v>1.4906724037117844</v>
      </c>
      <c r="DE382" s="196">
        <f>1000*(SUMIF('1920'!$G$10:$G$408,calculations!$A385,'1920'!$O$10:$O$408)/SUMIF('2019'!$G$10:$G$470,calculations!$A385,'2019'!$M$10:$M$470))</f>
        <v>1.7198994661613931</v>
      </c>
      <c r="DF382" s="196">
        <f>1000*(SUMIF('20 21'!$G$10:$G$408,calculations!$A385,'20 21'!$O$10:$O$408)/SUMIF('2020'!$G$10:$G$470,calculations!$A385,'2020'!$M$10:$M$470))</f>
        <v>1.4053156765435724</v>
      </c>
      <c r="DG382" s="196">
        <f>1000*(SUMIF('21 22'!$G$10:$G$408,calculations!$A385,'21 22'!$O$10:$O$408)/SUMIF('2021'!$G$10:$G$470,calculations!$A385,'2021'!$M$10:$M$470))</f>
        <v>1.6717678991658482</v>
      </c>
      <c r="DH382" s="196">
        <f>1000*(SUMIF('22 23'!$G$10:$G$408,calculations!$A385,'22 23'!$O$10:$O$408)/SUMIF('2022'!$G$10:$G$470,calculations!$A385,'2022'!$M$10:$M$470))</f>
        <v>1.9173886028740446</v>
      </c>
      <c r="DI382" s="196">
        <f>1000*(SUMIF('23 24'!$G$7:$G$408,calculations!$A385,'23 24'!$O$7:$O$408)/SUMIF('2023'!$E$7:$E$470,calculations!$A385,'2023'!$K$7:$K$470))</f>
        <v>1.9011612363514501</v>
      </c>
      <c r="DK382" s="196">
        <f>1000*SUMIF('0910'!$G$10:$G$433,calculations!$A385,'0910'!$P$10:$P$433)/SUMIF('2010'!$D$5:$D$611,calculations!$A385,'2010'!$K$5:$K$611)</f>
        <v>1.8302280464145834E-2</v>
      </c>
      <c r="DL382" s="196">
        <f>1000*(SUMIF('1011'!$G$10:$G$433,calculations!$A385,'1011'!$Q$10:$Q$433)/SUMIF('2011'!$D$5:$D$611,calculations!$A385,'2011'!$K$5:$K$611))</f>
        <v>3.2088650244408552E-2</v>
      </c>
      <c r="DM382" s="196">
        <f>1000*(SUMIF('1112'!$G$10:$G$408,calculations!$A385,'1112'!$P$10:$P$408)/SUMIF('2012'!$G$10:$G$460,calculations!$A385,'2012'!$M$10:$M$460))</f>
        <v>5.314671043121115E-2</v>
      </c>
      <c r="DN382" s="196">
        <f>1000*(SUMIF('1213'!$G$10:$G$408,calculations!$A385,'1213'!$P$10:$P$408)/SUMIF('2013'!$G$10:$G$460,calculations!$A385,'2013'!$M$10:$M$460))</f>
        <v>3.1709490333361866E-2</v>
      </c>
      <c r="DO382" s="196">
        <f>1000*(SUMIF('1314'!$G$10:$G$408,calculations!$A385,'1314'!$P$10:$P$408)/SUMIF('2014'!$G$10:$G$460,calculations!$A385,'2014'!$M$10:$M$460))</f>
        <v>3.4664520967833429E-2</v>
      </c>
      <c r="DP382" s="196">
        <f>1000*(SUMIF('1415'!$G$10:$G$408,calculations!$A385,'1415'!$P$10:$P$408)/SUMIF('2015'!$G$10:$G$460,calculations!$A385,'2015'!$M$10:$M$460))</f>
        <v>2.3972067330241282E-2</v>
      </c>
      <c r="DQ382" s="196">
        <f>1000*(SUMIF('1516'!$G$10:$G$408,calculations!$A385,'1516'!$P$10:$P$408)/SUMIF('2016'!$G$10:$G$460,calculations!$A385,'2016'!$M$10:$M$460))</f>
        <v>6.1991540221144496E-2</v>
      </c>
      <c r="DR382" s="196">
        <f>1000*(SUMIF('1617'!$G$10:$G$408,calculations!$A385,'1617'!$P$10:$P$408)/SUMIF('2017'!$G$10:$G$460,calculations!$A385,'2017'!$M$10:$M$460))</f>
        <v>7.778556770670747E-2</v>
      </c>
      <c r="DS382" s="196">
        <f>1000*(SUMIF('1718'!$G$10:$G$408,calculations!$A385,'1718'!$P$10:$P$408)/SUMIF('2018'!$G$10:$G$460,calculations!$A385,'2018'!$N$10:$N$460))</f>
        <v>4.0534939597873132E-2</v>
      </c>
      <c r="DT382" s="196">
        <f>1000*(SUMIF('1819'!$G$10:$G$408,calculations!$A385,'1819'!$P$10:$P$408)/SUMIF('2018'!$G$10:$G$460,calculations!$A385,'2018'!$N$10:$N$460))</f>
        <v>4.4588433557660442E-2</v>
      </c>
      <c r="DU382" s="196">
        <f>1000*(SUMIF('1920'!$G$10:$G$408,calculations!$A385,'1920'!$P$10:$P$408)/SUMIF('2019'!$G$10:$G$470,calculations!$A385,'2019'!$M$10:$M$470))</f>
        <v>4.3924787728298914E-2</v>
      </c>
      <c r="DV382" s="196">
        <f>1000*(SUMIF('20 21'!$G$10:$G$408,calculations!$A385,'20 21'!$P$10:$P$408)/SUMIF('2020'!$G$10:$G$470,calculations!$A385,'2020'!$M$10:$M$470))</f>
        <v>3.8418701948673202E-2</v>
      </c>
      <c r="DW382" s="196">
        <f>1000*(SUMIF('21 22'!$G$10:$G$408,calculations!$A385,'21 22'!$P$10:$P$408)/SUMIF('2021'!$G$10:$G$470,calculations!$A385,'2021'!$M$10:$M$470))</f>
        <v>4.304981714590167E-2</v>
      </c>
      <c r="DX382" s="196">
        <f>1000*(SUMIF('22 23'!$G$10:$G$408,calculations!$A385,'22 23'!$P$10:$P$408)/SUMIF('2022'!$G$10:$G$470,calculations!$A385,'2022'!$M$10:$M$470))</f>
        <v>3.2569340651559121E-2</v>
      </c>
      <c r="DY382" s="196">
        <f>1000*(SUMIF('23 24'!$G$7:$G$408,calculations!$A385,'23 24'!$P$7:$P$408)/SUMIF('2023'!$E$7:$E$470,calculations!$A385,'2023'!$K$7:$K$470))</f>
        <v>2.7025802156991637E-2</v>
      </c>
      <c r="EA382" s="196">
        <f>1000*SUMIF('0910'!$G$10:$G$433,calculations!$A385,'0910'!$Q$10:$Q$433)/SUMIF('2010'!$D$5:$D$611,calculations!$A385,'2010'!$K$5:$K$611)</f>
        <v>5.0159014519091434</v>
      </c>
      <c r="EB382" s="196">
        <f>1000*(SUMIF('1011'!$G$10:$G$433,calculations!$A385,'1011'!$R$10:$R$433)/SUMIF('2011'!$D$5:$D$611,calculations!$A385,'2011'!$K$5:$K$611))</f>
        <v>4.7747911563679928</v>
      </c>
      <c r="EC382" s="196">
        <f>1000*(SUMIF('1112'!$G$10:$G$408,calculations!$A385,'1112'!$Q$10:$Q$408)/SUMIF('2012'!$G$10:$G$460,calculations!$A385,'2012'!$M$10:$M$460))</f>
        <v>5.5708381873995521</v>
      </c>
      <c r="ED382" s="196">
        <f>1000*(SUMIF('1213'!$G$10:$G$408,calculations!$A385,'1213'!$Q$10:$Q$408)/SUMIF('2013'!$G$10:$G$460,calculations!$A385,'2013'!$M$10:$M$460))</f>
        <v>5.0661195722601153</v>
      </c>
      <c r="EE382" s="196">
        <f>1000*(SUMIF('1314'!$G$10:$G$408,calculations!$A385,'1314'!$Q$10:$Q$408)/SUMIF('2014'!$G$10:$G$460,calculations!$A385,'2014'!$M$10:$M$460))</f>
        <v>5.3225796286064231</v>
      </c>
      <c r="EF382" s="196">
        <f>1000*(SUMIF('1415'!$G$10:$G$408,calculations!$A385,'1415'!$Q$10:$Q$408)/SUMIF('2015'!$G$10:$G$460,calculations!$A385,'2015'!$M$10:$M$460))</f>
        <v>5.9409036427119704</v>
      </c>
      <c r="EG382" s="196">
        <f>1000*(SUMIF('1516'!$G$10:$G$408,calculations!$A385,'1516'!$Q$10:$Q$408)/SUMIF('2016'!$G$10:$G$460,calculations!$A385,'2016'!$M$10:$M$460))</f>
        <v>6.7188497676350432</v>
      </c>
      <c r="EH382" s="196">
        <f>1000*(SUMIF('1617'!$G$10:$G$408,calculations!$A385,'1617'!$Q$10:$Q$408)/SUMIF('2017'!$G$10:$G$460,calculations!$A385,'2017'!$M$10:$M$460))</f>
        <v>7.1265908939711071</v>
      </c>
      <c r="EI382" s="196">
        <f>1000*(SUMIF('1718'!$G$10:$G$408,calculations!$A385,'1718'!$Q$10:$Q$408)/SUMIF('2018'!$G$10:$G$460,calculations!$A385,'2018'!$N$10:$N$460))</f>
        <v>7.597261054131371</v>
      </c>
      <c r="EJ382" s="196">
        <f>1000*(SUMIF('1819'!$G$10:$G$408,calculations!$A385,'1819'!$Q$10:$Q$408)/SUMIF('2018'!$G$10:$G$460,calculations!$A385,'2018'!$N$10:$N$460))</f>
        <v>8.0806402088360088</v>
      </c>
      <c r="EK382" s="196">
        <f>1000*(SUMIF('1920'!$G$10:$G$408,calculations!$A385,'1920'!$Q$10:$Q$408)/SUMIF('2019'!$G$10:$G$470,calculations!$A385,'2019'!$M$10:$M$470))</f>
        <v>8.2334574330711412</v>
      </c>
      <c r="EL382" s="196">
        <f>1000*(SUMIF('20 21'!$G$10:$G$408,calculations!$A385,'20 21'!$Q$10:$Q$408)/SUMIF('2020'!$G$10:$G$470,calculations!$A385,'2020'!$M$10:$M$470))</f>
        <v>7.0751072693898696</v>
      </c>
      <c r="EM382" s="196">
        <f>1000*(SUMIF('21 22'!$G$10:$G$408,calculations!$A385,'21 22'!$Q$10:$Q$408)/SUMIF('2021'!$G$10:$G$470,calculations!$A385,'2021'!$M$10:$M$470))</f>
        <v>7.9488412372968451</v>
      </c>
      <c r="EN382" s="196">
        <f>1000*(SUMIF('22 23'!$G$10:$G$408,calculations!$A385,'22 23'!$Q$10:$Q$408)/SUMIF('2022'!$G$10:$G$470,calculations!$A385,'2022'!$M$10:$M$470))</f>
        <v>8.8861768784157089</v>
      </c>
      <c r="EO382" s="196">
        <f>1000*(SUMIF('23 24'!$G$7:$G$408,calculations!$A385,'23 24'!$Q$7:$Q$408)/SUMIF('2023'!$E$7:$E$470,calculations!$A385,'2023'!$K$7:$K$470))</f>
        <v>7.3427025552688043</v>
      </c>
    </row>
    <row r="383" spans="1:145" x14ac:dyDescent="0.3">
      <c r="A383" t="str">
        <f>frontsheet!B7</f>
        <v>Babergh</v>
      </c>
      <c r="S383" s="196">
        <f t="shared" ref="S383:AG383" si="0">VLOOKUP($A383,$A$11:$EG$375,S$6,FALSE)</f>
        <v>4.6463603510583376</v>
      </c>
      <c r="T383" s="196">
        <f t="shared" si="0"/>
        <v>6.6632496155817531</v>
      </c>
      <c r="U383" s="196">
        <f t="shared" si="0"/>
        <v>6.3661828367710722</v>
      </c>
      <c r="V383" s="196">
        <f t="shared" si="0"/>
        <v>4.5581159787287922</v>
      </c>
      <c r="W383" s="196">
        <f t="shared" si="0"/>
        <v>4.2735042735042743</v>
      </c>
      <c r="X383" s="196">
        <f t="shared" si="0"/>
        <v>3.0037546933667083</v>
      </c>
      <c r="Y383" s="196">
        <f t="shared" si="0"/>
        <v>3.2410870107205185</v>
      </c>
      <c r="Z383" s="196">
        <f t="shared" si="0"/>
        <v>6.1988594098685841</v>
      </c>
      <c r="AA383" s="196">
        <f t="shared" si="0"/>
        <v>3.4423407917383821</v>
      </c>
      <c r="AB383" s="196">
        <f t="shared" si="0"/>
        <v>11.310548315711827</v>
      </c>
      <c r="AC383" s="196">
        <f t="shared" si="0"/>
        <v>6.5463799711426596</v>
      </c>
      <c r="AD383" s="196">
        <f t="shared" si="0"/>
        <v>9.6500373261119261</v>
      </c>
      <c r="AE383" s="196">
        <f t="shared" si="0"/>
        <v>13.383041774208966</v>
      </c>
      <c r="AF383" s="196">
        <f t="shared" si="0"/>
        <v>15.022768884089949</v>
      </c>
      <c r="AG383" s="196">
        <f t="shared" si="0"/>
        <v>8.0932340563289102</v>
      </c>
      <c r="AI383" s="196">
        <f t="shared" ref="AI383:AW383" si="1">VLOOKUP($A383,$A$11:$EG$375,AI$6,FALSE)</f>
        <v>0</v>
      </c>
      <c r="AJ383" s="196">
        <f t="shared" si="1"/>
        <v>0.25627883136852897</v>
      </c>
      <c r="AK383" s="196">
        <f t="shared" si="1"/>
        <v>0.5092946269416857</v>
      </c>
      <c r="AL383" s="196">
        <f t="shared" si="1"/>
        <v>0.25322866548493289</v>
      </c>
      <c r="AM383" s="196">
        <f t="shared" si="1"/>
        <v>1.0055304172951232</v>
      </c>
      <c r="AN383" s="196">
        <f t="shared" si="1"/>
        <v>0.25031289111389238</v>
      </c>
      <c r="AO383" s="196">
        <f t="shared" si="1"/>
        <v>0.99725754176015957</v>
      </c>
      <c r="AP383" s="196">
        <f t="shared" si="1"/>
        <v>0.74386312918423014</v>
      </c>
      <c r="AQ383" s="196">
        <f t="shared" si="1"/>
        <v>0.98352594049668063</v>
      </c>
      <c r="AR383" s="196">
        <f t="shared" si="1"/>
        <v>1.2294074256208507</v>
      </c>
      <c r="AS383" s="196">
        <f t="shared" si="1"/>
        <v>1.2122925872486405</v>
      </c>
      <c r="AT383" s="196">
        <f t="shared" si="1"/>
        <v>2.1712583983751834</v>
      </c>
      <c r="AU383" s="196">
        <f t="shared" si="1"/>
        <v>3.8237262212025618</v>
      </c>
      <c r="AV383" s="196">
        <f t="shared" si="1"/>
        <v>6.1029998591615415</v>
      </c>
      <c r="AW383" s="196">
        <f t="shared" si="1"/>
        <v>2.7748231050270542</v>
      </c>
      <c r="AY383" s="196">
        <f t="shared" ref="AY383:BM383" si="2">VLOOKUP($A383,$A$11:$EG$375,AY$6,FALSE)</f>
        <v>0</v>
      </c>
      <c r="AZ383" s="196">
        <f t="shared" si="2"/>
        <v>0</v>
      </c>
      <c r="BA383" s="196">
        <f t="shared" si="2"/>
        <v>0</v>
      </c>
      <c r="BB383" s="196">
        <f t="shared" si="2"/>
        <v>0</v>
      </c>
      <c r="BC383" s="196">
        <f t="shared" si="2"/>
        <v>0</v>
      </c>
      <c r="BD383" s="196">
        <f t="shared" si="2"/>
        <v>0</v>
      </c>
      <c r="BE383" s="196">
        <f t="shared" si="2"/>
        <v>0</v>
      </c>
      <c r="BF383" s="196">
        <f t="shared" si="2"/>
        <v>0</v>
      </c>
      <c r="BG383" s="196">
        <f t="shared" si="2"/>
        <v>0</v>
      </c>
      <c r="BH383" s="196">
        <f t="shared" si="2"/>
        <v>0</v>
      </c>
      <c r="BI383" s="196">
        <f t="shared" si="2"/>
        <v>0.24245851744972813</v>
      </c>
      <c r="BJ383" s="196">
        <f t="shared" si="2"/>
        <v>0.48250186630559633</v>
      </c>
      <c r="BK383" s="196">
        <f t="shared" si="2"/>
        <v>0.47796577765032022</v>
      </c>
      <c r="BL383" s="196">
        <f t="shared" si="2"/>
        <v>0</v>
      </c>
      <c r="BM383" s="196">
        <f t="shared" si="2"/>
        <v>0</v>
      </c>
      <c r="BO383" s="196">
        <f t="shared" ref="BO383:CC383" si="3">VLOOKUP($A383,$A$11:$EG$375,BO$6,FALSE)</f>
        <v>4.6463603510583376</v>
      </c>
      <c r="BP383" s="196">
        <f t="shared" si="3"/>
        <v>6.6632496155817531</v>
      </c>
      <c r="BQ383" s="196">
        <f t="shared" si="3"/>
        <v>6.875477463712758</v>
      </c>
      <c r="BR383" s="196">
        <f t="shared" si="3"/>
        <v>5.0645733096986572</v>
      </c>
      <c r="BS383" s="196">
        <f t="shared" si="3"/>
        <v>5.2790346907993966</v>
      </c>
      <c r="BT383" s="196">
        <f t="shared" si="3"/>
        <v>3.2540675844806008</v>
      </c>
      <c r="BU383" s="196">
        <f t="shared" si="3"/>
        <v>4.2383445524806778</v>
      </c>
      <c r="BV383" s="196">
        <f t="shared" si="3"/>
        <v>7.1906769154475576</v>
      </c>
      <c r="BW383" s="196">
        <f t="shared" si="3"/>
        <v>4.4258667322350629</v>
      </c>
      <c r="BX383" s="196">
        <f t="shared" si="3"/>
        <v>12.539955741332678</v>
      </c>
      <c r="BY383" s="196">
        <f t="shared" si="3"/>
        <v>7.7586725583913001</v>
      </c>
      <c r="BZ383" s="196">
        <f t="shared" si="3"/>
        <v>12.303797590792705</v>
      </c>
      <c r="CA383" s="196">
        <f t="shared" si="3"/>
        <v>17.684733773061847</v>
      </c>
      <c r="CB383" s="196">
        <f t="shared" si="3"/>
        <v>20.891037979437584</v>
      </c>
      <c r="CC383" s="196">
        <f t="shared" si="3"/>
        <v>10.868057161355964</v>
      </c>
      <c r="CE383" s="196">
        <f t="shared" ref="CE383:CS383" si="4">VLOOKUP($A383,$A$11:$EG$375,CE$6,FALSE)</f>
        <v>4.6463603510583376</v>
      </c>
      <c r="CF383" s="196">
        <f t="shared" si="4"/>
        <v>5.1255766273705792</v>
      </c>
      <c r="CG383" s="196">
        <f t="shared" si="4"/>
        <v>4.8382989559460148</v>
      </c>
      <c r="CH383" s="196">
        <f t="shared" si="4"/>
        <v>5.8242593061534569</v>
      </c>
      <c r="CI383" s="196">
        <f t="shared" si="4"/>
        <v>5.7817998994469582</v>
      </c>
      <c r="CJ383" s="196">
        <f t="shared" si="4"/>
        <v>3.7546933667083855</v>
      </c>
      <c r="CK383" s="196">
        <f t="shared" si="4"/>
        <v>1.7452006980802792</v>
      </c>
      <c r="CL383" s="196">
        <f t="shared" si="4"/>
        <v>4.215224398710637</v>
      </c>
      <c r="CM383" s="196">
        <f t="shared" si="4"/>
        <v>5.6552741578559136</v>
      </c>
      <c r="CN383" s="196">
        <f t="shared" si="4"/>
        <v>7.6223260388492751</v>
      </c>
      <c r="CO383" s="196">
        <f t="shared" si="4"/>
        <v>8.9709651456399406</v>
      </c>
      <c r="CP383" s="196">
        <f t="shared" si="4"/>
        <v>7.4787789277367427</v>
      </c>
      <c r="CQ383" s="196">
        <f t="shared" si="4"/>
        <v>10.515247108307046</v>
      </c>
      <c r="CR383" s="196">
        <f t="shared" si="4"/>
        <v>11.736538190695274</v>
      </c>
      <c r="CS383" s="196">
        <f t="shared" si="4"/>
        <v>11.561762937612727</v>
      </c>
      <c r="CU383" s="196">
        <f t="shared" ref="CU383:DI383" si="5">VLOOKUP($A383,$A$11:$EG$375,CU$6,FALSE)</f>
        <v>0</v>
      </c>
      <c r="CV383" s="196">
        <f t="shared" si="5"/>
        <v>0</v>
      </c>
      <c r="CW383" s="196">
        <f t="shared" si="5"/>
        <v>0.76394194041252861</v>
      </c>
      <c r="CX383" s="196">
        <f t="shared" si="5"/>
        <v>0</v>
      </c>
      <c r="CY383" s="196">
        <f t="shared" si="5"/>
        <v>1.0055304172951232</v>
      </c>
      <c r="CZ383" s="196">
        <f t="shared" si="5"/>
        <v>0</v>
      </c>
      <c r="DA383" s="196">
        <f t="shared" si="5"/>
        <v>0.24931438544003989</v>
      </c>
      <c r="DB383" s="196">
        <f t="shared" si="5"/>
        <v>0.99181750557897352</v>
      </c>
      <c r="DC383" s="196">
        <f t="shared" si="5"/>
        <v>1.4752889107450209</v>
      </c>
      <c r="DD383" s="196">
        <f t="shared" si="5"/>
        <v>0.49176297024834031</v>
      </c>
      <c r="DE383" s="196">
        <f t="shared" si="5"/>
        <v>0.7273755523491845</v>
      </c>
      <c r="DF383" s="196">
        <f t="shared" si="5"/>
        <v>1.688756532069587</v>
      </c>
      <c r="DG383" s="196">
        <f t="shared" si="5"/>
        <v>2.8677946659019216</v>
      </c>
      <c r="DH383" s="196">
        <f t="shared" si="5"/>
        <v>3.7556922210224872</v>
      </c>
      <c r="DI383" s="196">
        <f t="shared" si="5"/>
        <v>6.0121167275586176</v>
      </c>
      <c r="DK383" s="196">
        <f t="shared" ref="DK383:DT383" si="6">VLOOKUP($A383,$A$11:$EG$375,DK$6,FALSE)</f>
        <v>0</v>
      </c>
      <c r="DL383" s="196">
        <f t="shared" si="6"/>
        <v>0</v>
      </c>
      <c r="DM383" s="196">
        <f t="shared" si="6"/>
        <v>0</v>
      </c>
      <c r="DN383" s="196">
        <f t="shared" si="6"/>
        <v>0</v>
      </c>
      <c r="DO383" s="196">
        <f t="shared" si="6"/>
        <v>0</v>
      </c>
      <c r="DP383" s="196">
        <f t="shared" si="6"/>
        <v>0</v>
      </c>
      <c r="DQ383" s="196">
        <f t="shared" si="6"/>
        <v>0.24931438544003989</v>
      </c>
      <c r="DR383" s="196">
        <f t="shared" si="6"/>
        <v>0</v>
      </c>
      <c r="DS383" s="196">
        <f t="shared" si="6"/>
        <v>0</v>
      </c>
      <c r="DT383" s="196">
        <f t="shared" si="6"/>
        <v>0</v>
      </c>
      <c r="DU383" s="196">
        <f>VLOOKUP($A383,$A$11:$EG$375,DU$6,FALSE)</f>
        <v>0</v>
      </c>
      <c r="DV383" s="196">
        <f t="shared" ref="DV383:DY383" si="7">VLOOKUP($A383,$A$11:$EG$375,DV$6,FALSE)</f>
        <v>0</v>
      </c>
      <c r="DW383" s="196">
        <f t="shared" si="7"/>
        <v>0.95593155530064045</v>
      </c>
      <c r="DX383" s="196">
        <f t="shared" si="7"/>
        <v>0</v>
      </c>
      <c r="DY383" s="196">
        <f t="shared" si="7"/>
        <v>0</v>
      </c>
      <c r="EA383" s="196">
        <f t="shared" ref="EA383:EG383" si="8">VLOOKUP($A383,$A$11:$EG$375,EA$6,FALSE)</f>
        <v>4.6463603510583376</v>
      </c>
      <c r="EB383" s="196">
        <f t="shared" si="8"/>
        <v>5.1255766273705792</v>
      </c>
      <c r="EC383" s="196">
        <f t="shared" si="8"/>
        <v>5.6022408963585431</v>
      </c>
      <c r="ED383" s="196">
        <f t="shared" si="8"/>
        <v>5.8242593061534569</v>
      </c>
      <c r="EE383" s="196">
        <f t="shared" si="8"/>
        <v>6.7873303167420813</v>
      </c>
      <c r="EF383" s="196">
        <f t="shared" si="8"/>
        <v>3.7546933667083855</v>
      </c>
      <c r="EG383" s="196">
        <f t="shared" si="8"/>
        <v>2.2438294689603588</v>
      </c>
      <c r="EH383" s="196">
        <f>VLOOKUP($A383,$A$11:$EH$375,EH$6,FALSE)</f>
        <v>5.2070419042896106</v>
      </c>
      <c r="EI383" s="196">
        <f>VLOOKUP($A383,$A$11:$EI$375,EI$6,FALSE)</f>
        <v>6.8846815834767643</v>
      </c>
      <c r="EJ383" s="196">
        <f>VLOOKUP($A383,$A$11:$EJ$375,EJ$6,FALSE)</f>
        <v>8.114089009097615</v>
      </c>
      <c r="EK383" s="196">
        <f>VLOOKUP($A383,$A$11:EK$375,EK$6,FALSE)</f>
        <v>9.6983406979891242</v>
      </c>
      <c r="EL383" s="196">
        <f>VLOOKUP($A383,$A$11:EL$375,EL$6,FALSE)</f>
        <v>9.167535459806329</v>
      </c>
      <c r="EM383" s="196">
        <f>VLOOKUP($A383,$A$11:EM$375,EM$6,FALSE)</f>
        <v>14.338973329509606</v>
      </c>
      <c r="EN383" s="196">
        <f>VLOOKUP($A383,$A$11:EN$375,EN$6,FALSE)</f>
        <v>15.49223041171776</v>
      </c>
      <c r="EO383" s="196">
        <f>VLOOKUP($A383,$A$11:$EO$375,EO$6,FALSE)</f>
        <v>17.573879665171347</v>
      </c>
    </row>
    <row r="385" spans="1:1" x14ac:dyDescent="0.3">
      <c r="A385" t="str">
        <f>frontsheet!B9</f>
        <v>Shire District</v>
      </c>
    </row>
  </sheetData>
  <sortState xmlns:xlrd2="http://schemas.microsoft.com/office/spreadsheetml/2017/richdata2" ref="A11:B336">
    <sortCondition ref="A336"/>
  </sortState>
  <mergeCells count="17">
    <mergeCell ref="CE8:CL8"/>
    <mergeCell ref="CU8:DB8"/>
    <mergeCell ref="DK8:DR8"/>
    <mergeCell ref="EA8:EH8"/>
    <mergeCell ref="EA9:EH9"/>
    <mergeCell ref="DK9:DR9"/>
    <mergeCell ref="CU9:DB9"/>
    <mergeCell ref="CE9:CL9"/>
    <mergeCell ref="BO9:BV9"/>
    <mergeCell ref="AY9:BF9"/>
    <mergeCell ref="AI9:AP9"/>
    <mergeCell ref="S9:Z9"/>
    <mergeCell ref="C8:J8"/>
    <mergeCell ref="S8:Z8"/>
    <mergeCell ref="AI8:AP8"/>
    <mergeCell ref="AY8:BF8"/>
    <mergeCell ref="BO8:BV8"/>
  </mergeCells>
  <phoneticPr fontId="53"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I460"/>
  <sheetViews>
    <sheetView topLeftCell="A449" workbookViewId="0">
      <selection activeCell="A391" sqref="A391"/>
    </sheetView>
  </sheetViews>
  <sheetFormatPr defaultColWidth="9.109375" defaultRowHeight="14.4" x14ac:dyDescent="0.3"/>
  <cols>
    <col min="1" max="1" width="47.21875" customWidth="1"/>
  </cols>
  <sheetData>
    <row r="1" spans="1:9" x14ac:dyDescent="0.3">
      <c r="A1" t="s">
        <v>1695</v>
      </c>
      <c r="B1" t="s">
        <v>1879</v>
      </c>
      <c r="C1" t="s">
        <v>1365</v>
      </c>
      <c r="H1" t="s">
        <v>1880</v>
      </c>
      <c r="I1" t="s">
        <v>1881</v>
      </c>
    </row>
    <row r="2" spans="1:9" x14ac:dyDescent="0.3">
      <c r="A2" t="s">
        <v>1449</v>
      </c>
      <c r="B2" t="s">
        <v>1879</v>
      </c>
      <c r="C2" t="s">
        <v>1365</v>
      </c>
      <c r="H2" t="s">
        <v>412</v>
      </c>
      <c r="I2" t="s">
        <v>1786</v>
      </c>
    </row>
    <row r="3" spans="1:9" x14ac:dyDescent="0.3">
      <c r="A3" t="s">
        <v>1666</v>
      </c>
      <c r="B3" t="s">
        <v>1879</v>
      </c>
      <c r="C3" t="s">
        <v>1365</v>
      </c>
      <c r="H3" t="s">
        <v>416</v>
      </c>
      <c r="I3" t="s">
        <v>1786</v>
      </c>
    </row>
    <row r="4" spans="1:9" x14ac:dyDescent="0.3">
      <c r="A4" t="s">
        <v>1667</v>
      </c>
      <c r="B4" t="s">
        <v>1879</v>
      </c>
      <c r="C4" t="s">
        <v>1365</v>
      </c>
      <c r="H4" t="s">
        <v>420</v>
      </c>
      <c r="I4" t="s">
        <v>1786</v>
      </c>
    </row>
    <row r="5" spans="1:9" x14ac:dyDescent="0.3">
      <c r="A5" t="s">
        <v>1697</v>
      </c>
      <c r="B5" t="s">
        <v>1879</v>
      </c>
      <c r="C5" t="s">
        <v>1365</v>
      </c>
      <c r="H5" t="s">
        <v>426</v>
      </c>
      <c r="I5" t="s">
        <v>1391</v>
      </c>
    </row>
    <row r="6" spans="1:9" x14ac:dyDescent="0.3">
      <c r="A6" t="s">
        <v>1986</v>
      </c>
      <c r="B6" t="s">
        <v>1879</v>
      </c>
      <c r="H6" t="s">
        <v>430</v>
      </c>
      <c r="I6" t="s">
        <v>1391</v>
      </c>
    </row>
    <row r="7" spans="1:9" x14ac:dyDescent="0.3">
      <c r="A7" t="s">
        <v>1685</v>
      </c>
      <c r="B7" t="s">
        <v>1879</v>
      </c>
      <c r="C7" t="s">
        <v>1365</v>
      </c>
      <c r="H7" t="s">
        <v>434</v>
      </c>
      <c r="I7" t="s">
        <v>1391</v>
      </c>
    </row>
    <row r="8" spans="1:9" x14ac:dyDescent="0.3">
      <c r="A8" t="s">
        <v>1686</v>
      </c>
      <c r="B8" t="s">
        <v>1879</v>
      </c>
      <c r="C8" t="s">
        <v>1365</v>
      </c>
      <c r="H8" t="s">
        <v>438</v>
      </c>
      <c r="I8" t="s">
        <v>1391</v>
      </c>
    </row>
    <row r="9" spans="1:9" x14ac:dyDescent="0.3">
      <c r="A9" t="s">
        <v>1728</v>
      </c>
      <c r="B9" t="s">
        <v>1879</v>
      </c>
      <c r="C9" t="s">
        <v>1365</v>
      </c>
      <c r="H9" t="s">
        <v>442</v>
      </c>
      <c r="I9" t="s">
        <v>1391</v>
      </c>
    </row>
    <row r="10" spans="1:9" x14ac:dyDescent="0.3">
      <c r="A10" t="s">
        <v>1731</v>
      </c>
      <c r="B10" t="s">
        <v>1879</v>
      </c>
      <c r="C10" t="s">
        <v>1365</v>
      </c>
      <c r="H10" t="s">
        <v>446</v>
      </c>
      <c r="I10" t="s">
        <v>1391</v>
      </c>
    </row>
    <row r="11" spans="1:9" x14ac:dyDescent="0.3">
      <c r="A11" t="s">
        <v>1715</v>
      </c>
      <c r="B11" t="s">
        <v>1879</v>
      </c>
      <c r="C11" t="s">
        <v>1365</v>
      </c>
      <c r="H11" t="s">
        <v>450</v>
      </c>
      <c r="I11" t="s">
        <v>1391</v>
      </c>
    </row>
    <row r="12" spans="1:9" x14ac:dyDescent="0.3">
      <c r="A12" t="s">
        <v>1716</v>
      </c>
      <c r="B12" t="s">
        <v>1879</v>
      </c>
      <c r="C12" t="s">
        <v>1365</v>
      </c>
      <c r="H12" t="s">
        <v>456</v>
      </c>
      <c r="I12" t="s">
        <v>1763</v>
      </c>
    </row>
    <row r="13" spans="1:9" x14ac:dyDescent="0.3">
      <c r="A13" t="s">
        <v>1717</v>
      </c>
      <c r="B13" t="s">
        <v>1879</v>
      </c>
      <c r="C13" t="s">
        <v>1365</v>
      </c>
      <c r="H13" t="s">
        <v>874</v>
      </c>
      <c r="I13" t="s">
        <v>870</v>
      </c>
    </row>
    <row r="14" spans="1:9" x14ac:dyDescent="0.3">
      <c r="A14" t="s">
        <v>1718</v>
      </c>
      <c r="B14" t="s">
        <v>1879</v>
      </c>
      <c r="C14" t="s">
        <v>1365</v>
      </c>
      <c r="H14" t="s">
        <v>460</v>
      </c>
      <c r="I14" t="s">
        <v>1763</v>
      </c>
    </row>
    <row r="15" spans="1:9" x14ac:dyDescent="0.3">
      <c r="A15" t="s">
        <v>1659</v>
      </c>
      <c r="B15" t="s">
        <v>1879</v>
      </c>
      <c r="C15" t="s">
        <v>1365</v>
      </c>
      <c r="H15" t="s">
        <v>647</v>
      </c>
      <c r="I15" t="s">
        <v>635</v>
      </c>
    </row>
    <row r="16" spans="1:9" x14ac:dyDescent="0.3">
      <c r="A16" t="s">
        <v>1675</v>
      </c>
      <c r="B16" t="s">
        <v>1879</v>
      </c>
      <c r="C16" t="s">
        <v>1365</v>
      </c>
      <c r="H16" t="s">
        <v>1104</v>
      </c>
      <c r="I16" t="s">
        <v>1100</v>
      </c>
    </row>
    <row r="17" spans="1:9" x14ac:dyDescent="0.3">
      <c r="A17" t="s">
        <v>1987</v>
      </c>
      <c r="B17" t="s">
        <v>1879</v>
      </c>
      <c r="H17" t="s">
        <v>211</v>
      </c>
      <c r="I17" t="s">
        <v>1882</v>
      </c>
    </row>
    <row r="18" spans="1:9" x14ac:dyDescent="0.3">
      <c r="A18" t="s">
        <v>1671</v>
      </c>
      <c r="B18" t="s">
        <v>1879</v>
      </c>
      <c r="C18" t="s">
        <v>1365</v>
      </c>
      <c r="H18" t="s">
        <v>464</v>
      </c>
      <c r="I18" t="s">
        <v>1763</v>
      </c>
    </row>
    <row r="19" spans="1:9" x14ac:dyDescent="0.3">
      <c r="A19" t="s">
        <v>1668</v>
      </c>
      <c r="B19" t="s">
        <v>1879</v>
      </c>
      <c r="C19" t="s">
        <v>1365</v>
      </c>
      <c r="H19" t="s">
        <v>1108</v>
      </c>
      <c r="I19" t="s">
        <v>1100</v>
      </c>
    </row>
    <row r="20" spans="1:9" x14ac:dyDescent="0.3">
      <c r="A20" t="s">
        <v>1661</v>
      </c>
      <c r="B20" t="s">
        <v>1879</v>
      </c>
      <c r="C20" t="s">
        <v>1365</v>
      </c>
      <c r="H20" t="s">
        <v>878</v>
      </c>
      <c r="I20" t="s">
        <v>870</v>
      </c>
    </row>
    <row r="21" spans="1:9" x14ac:dyDescent="0.3">
      <c r="A21" t="s">
        <v>1719</v>
      </c>
      <c r="B21" t="s">
        <v>1879</v>
      </c>
      <c r="C21" t="s">
        <v>1365</v>
      </c>
      <c r="H21" t="s">
        <v>651</v>
      </c>
      <c r="I21" t="s">
        <v>635</v>
      </c>
    </row>
    <row r="22" spans="1:9" x14ac:dyDescent="0.3">
      <c r="A22" t="s">
        <v>1687</v>
      </c>
      <c r="B22" t="s">
        <v>1879</v>
      </c>
      <c r="C22" t="s">
        <v>1365</v>
      </c>
      <c r="H22" t="s">
        <v>882</v>
      </c>
      <c r="I22" t="s">
        <v>870</v>
      </c>
    </row>
    <row r="23" spans="1:9" x14ac:dyDescent="0.3">
      <c r="A23" t="s">
        <v>1496</v>
      </c>
      <c r="B23" t="s">
        <v>1879</v>
      </c>
      <c r="C23" t="s">
        <v>1365</v>
      </c>
      <c r="H23" t="s">
        <v>655</v>
      </c>
      <c r="I23" t="s">
        <v>635</v>
      </c>
    </row>
    <row r="24" spans="1:9" x14ac:dyDescent="0.3">
      <c r="A24" t="s">
        <v>1724</v>
      </c>
      <c r="B24" t="s">
        <v>1879</v>
      </c>
      <c r="C24" t="s">
        <v>1365</v>
      </c>
      <c r="H24" t="s">
        <v>468</v>
      </c>
      <c r="I24" t="s">
        <v>1763</v>
      </c>
    </row>
    <row r="25" spans="1:9" x14ac:dyDescent="0.3">
      <c r="A25" t="s">
        <v>1676</v>
      </c>
      <c r="B25" t="s">
        <v>1879</v>
      </c>
      <c r="C25" t="s">
        <v>1365</v>
      </c>
      <c r="H25" t="s">
        <v>1112</v>
      </c>
      <c r="I25" t="s">
        <v>1100</v>
      </c>
    </row>
    <row r="26" spans="1:9" x14ac:dyDescent="0.3">
      <c r="A26" t="s">
        <v>1680</v>
      </c>
      <c r="B26" t="s">
        <v>1879</v>
      </c>
      <c r="C26" t="s">
        <v>1365</v>
      </c>
      <c r="H26" t="s">
        <v>187</v>
      </c>
      <c r="I26" t="s">
        <v>1883</v>
      </c>
    </row>
    <row r="27" spans="1:9" x14ac:dyDescent="0.3">
      <c r="A27" t="s">
        <v>1730</v>
      </c>
      <c r="B27" t="s">
        <v>1879</v>
      </c>
      <c r="C27" t="s">
        <v>1365</v>
      </c>
      <c r="H27" t="s">
        <v>472</v>
      </c>
      <c r="I27" t="s">
        <v>1763</v>
      </c>
    </row>
    <row r="28" spans="1:9" x14ac:dyDescent="0.3">
      <c r="A28" t="s">
        <v>1662</v>
      </c>
      <c r="B28" t="s">
        <v>1879</v>
      </c>
      <c r="C28" t="s">
        <v>1365</v>
      </c>
      <c r="H28" t="s">
        <v>661</v>
      </c>
      <c r="I28" t="s">
        <v>657</v>
      </c>
    </row>
    <row r="29" spans="1:9" x14ac:dyDescent="0.3">
      <c r="A29" t="s">
        <v>1688</v>
      </c>
      <c r="B29" t="s">
        <v>1879</v>
      </c>
      <c r="C29" t="s">
        <v>1365</v>
      </c>
      <c r="H29" t="s">
        <v>886</v>
      </c>
      <c r="I29" t="s">
        <v>870</v>
      </c>
    </row>
    <row r="30" spans="1:9" x14ac:dyDescent="0.3">
      <c r="A30" t="s">
        <v>1672</v>
      </c>
      <c r="B30" t="s">
        <v>1879</v>
      </c>
      <c r="C30" t="s">
        <v>1365</v>
      </c>
      <c r="H30" t="s">
        <v>191</v>
      </c>
      <c r="I30" t="s">
        <v>1883</v>
      </c>
    </row>
    <row r="31" spans="1:9" x14ac:dyDescent="0.3">
      <c r="A31" t="s">
        <v>1673</v>
      </c>
      <c r="B31" t="s">
        <v>1879</v>
      </c>
      <c r="C31" t="s">
        <v>1365</v>
      </c>
      <c r="H31" t="s">
        <v>1116</v>
      </c>
      <c r="I31" t="s">
        <v>1100</v>
      </c>
    </row>
    <row r="32" spans="1:9" x14ac:dyDescent="0.3">
      <c r="A32" t="s">
        <v>1720</v>
      </c>
      <c r="B32" t="s">
        <v>1879</v>
      </c>
      <c r="C32" t="s">
        <v>1365</v>
      </c>
      <c r="H32" t="s">
        <v>665</v>
      </c>
      <c r="I32" t="s">
        <v>657</v>
      </c>
    </row>
    <row r="33" spans="1:9" x14ac:dyDescent="0.3">
      <c r="A33" t="s">
        <v>1543</v>
      </c>
      <c r="B33" t="s">
        <v>1879</v>
      </c>
      <c r="C33" t="s">
        <v>1365</v>
      </c>
      <c r="H33" t="s">
        <v>479</v>
      </c>
      <c r="I33" t="s">
        <v>475</v>
      </c>
    </row>
    <row r="34" spans="1:9" x14ac:dyDescent="0.3">
      <c r="A34" t="s">
        <v>1726</v>
      </c>
      <c r="B34" t="s">
        <v>1879</v>
      </c>
      <c r="C34" t="s">
        <v>1365</v>
      </c>
      <c r="H34" t="s">
        <v>890</v>
      </c>
      <c r="I34" t="s">
        <v>870</v>
      </c>
    </row>
    <row r="35" spans="1:9" x14ac:dyDescent="0.3">
      <c r="A35" t="s">
        <v>1681</v>
      </c>
      <c r="B35" t="s">
        <v>1879</v>
      </c>
      <c r="C35" t="s">
        <v>1365</v>
      </c>
      <c r="H35" t="s">
        <v>195</v>
      </c>
      <c r="I35" t="s">
        <v>1883</v>
      </c>
    </row>
    <row r="36" spans="1:9" x14ac:dyDescent="0.3">
      <c r="A36" t="s">
        <v>1698</v>
      </c>
      <c r="B36" t="s">
        <v>1879</v>
      </c>
      <c r="C36" t="s">
        <v>1365</v>
      </c>
      <c r="H36" t="s">
        <v>669</v>
      </c>
      <c r="I36" t="s">
        <v>657</v>
      </c>
    </row>
    <row r="37" spans="1:9" x14ac:dyDescent="0.3">
      <c r="A37" t="s">
        <v>1699</v>
      </c>
      <c r="B37" t="s">
        <v>1879</v>
      </c>
      <c r="C37" t="s">
        <v>1365</v>
      </c>
      <c r="H37" t="s">
        <v>1120</v>
      </c>
      <c r="I37" t="s">
        <v>1100</v>
      </c>
    </row>
    <row r="38" spans="1:9" x14ac:dyDescent="0.3">
      <c r="A38" t="s">
        <v>1689</v>
      </c>
      <c r="B38" t="s">
        <v>1879</v>
      </c>
      <c r="C38" t="s">
        <v>1365</v>
      </c>
      <c r="H38" t="s">
        <v>894</v>
      </c>
      <c r="I38" t="s">
        <v>870</v>
      </c>
    </row>
    <row r="39" spans="1:9" x14ac:dyDescent="0.3">
      <c r="A39" t="s">
        <v>1690</v>
      </c>
      <c r="B39" t="s">
        <v>1879</v>
      </c>
      <c r="C39" t="s">
        <v>1365</v>
      </c>
      <c r="H39" t="s">
        <v>199</v>
      </c>
      <c r="I39" t="s">
        <v>1883</v>
      </c>
    </row>
    <row r="40" spans="1:9" x14ac:dyDescent="0.3">
      <c r="A40" t="s">
        <v>1663</v>
      </c>
      <c r="B40" t="s">
        <v>1879</v>
      </c>
      <c r="C40" t="s">
        <v>1365</v>
      </c>
      <c r="H40" t="s">
        <v>483</v>
      </c>
      <c r="I40" t="s">
        <v>475</v>
      </c>
    </row>
    <row r="41" spans="1:9" x14ac:dyDescent="0.3">
      <c r="A41" t="s">
        <v>1721</v>
      </c>
      <c r="B41" t="s">
        <v>1879</v>
      </c>
      <c r="C41" t="s">
        <v>1365</v>
      </c>
      <c r="H41" t="s">
        <v>1126</v>
      </c>
      <c r="I41" t="s">
        <v>1122</v>
      </c>
    </row>
    <row r="42" spans="1:9" x14ac:dyDescent="0.3">
      <c r="A42" t="s">
        <v>1569</v>
      </c>
      <c r="B42" t="s">
        <v>1879</v>
      </c>
      <c r="C42" t="s">
        <v>1365</v>
      </c>
      <c r="H42" t="s">
        <v>673</v>
      </c>
      <c r="I42" t="s">
        <v>657</v>
      </c>
    </row>
    <row r="43" spans="1:9" x14ac:dyDescent="0.3">
      <c r="A43" t="s">
        <v>1691</v>
      </c>
      <c r="B43" t="s">
        <v>1879</v>
      </c>
      <c r="C43" t="s">
        <v>1365</v>
      </c>
      <c r="H43" t="s">
        <v>487</v>
      </c>
      <c r="I43" t="s">
        <v>475</v>
      </c>
    </row>
    <row r="44" spans="1:9" x14ac:dyDescent="0.3">
      <c r="A44" t="s">
        <v>1700</v>
      </c>
      <c r="B44" t="s">
        <v>1879</v>
      </c>
      <c r="C44" t="s">
        <v>1365</v>
      </c>
      <c r="H44" t="s">
        <v>203</v>
      </c>
      <c r="I44" t="s">
        <v>1883</v>
      </c>
    </row>
    <row r="45" spans="1:9" x14ac:dyDescent="0.3">
      <c r="A45" t="s">
        <v>1692</v>
      </c>
      <c r="B45" t="s">
        <v>1879</v>
      </c>
      <c r="C45" t="s">
        <v>1365</v>
      </c>
      <c r="H45" t="s">
        <v>898</v>
      </c>
      <c r="I45" t="s">
        <v>870</v>
      </c>
    </row>
    <row r="46" spans="1:9" x14ac:dyDescent="0.3">
      <c r="A46" t="s">
        <v>1729</v>
      </c>
      <c r="B46" t="s">
        <v>1879</v>
      </c>
      <c r="C46" t="s">
        <v>1365</v>
      </c>
      <c r="H46" t="s">
        <v>677</v>
      </c>
      <c r="I46" t="s">
        <v>657</v>
      </c>
    </row>
    <row r="47" spans="1:9" x14ac:dyDescent="0.3">
      <c r="A47" t="s">
        <v>1664</v>
      </c>
      <c r="B47" t="s">
        <v>1879</v>
      </c>
      <c r="C47" t="s">
        <v>1365</v>
      </c>
      <c r="H47" t="s">
        <v>1130</v>
      </c>
      <c r="I47" t="s">
        <v>1122</v>
      </c>
    </row>
    <row r="48" spans="1:9" x14ac:dyDescent="0.3">
      <c r="A48" t="s">
        <v>1679</v>
      </c>
      <c r="B48" t="s">
        <v>1879</v>
      </c>
      <c r="C48" t="s">
        <v>1365</v>
      </c>
      <c r="H48" t="s">
        <v>902</v>
      </c>
      <c r="I48" t="s">
        <v>870</v>
      </c>
    </row>
    <row r="49" spans="1:9" x14ac:dyDescent="0.3">
      <c r="A49" t="s">
        <v>1701</v>
      </c>
      <c r="B49" t="s">
        <v>1879</v>
      </c>
      <c r="C49" t="s">
        <v>1365</v>
      </c>
      <c r="H49" t="s">
        <v>207</v>
      </c>
      <c r="I49" t="s">
        <v>1882</v>
      </c>
    </row>
    <row r="50" spans="1:9" x14ac:dyDescent="0.3">
      <c r="A50" t="s">
        <v>1727</v>
      </c>
      <c r="B50" t="s">
        <v>1879</v>
      </c>
      <c r="C50" t="s">
        <v>1365</v>
      </c>
      <c r="H50" t="s">
        <v>491</v>
      </c>
      <c r="I50" t="s">
        <v>475</v>
      </c>
    </row>
    <row r="51" spans="1:9" x14ac:dyDescent="0.3">
      <c r="A51" t="s">
        <v>1682</v>
      </c>
      <c r="B51" t="s">
        <v>1879</v>
      </c>
      <c r="C51" t="s">
        <v>1365</v>
      </c>
      <c r="H51" t="s">
        <v>681</v>
      </c>
      <c r="I51" t="s">
        <v>657</v>
      </c>
    </row>
    <row r="52" spans="1:9" x14ac:dyDescent="0.3">
      <c r="A52" t="s">
        <v>1702</v>
      </c>
      <c r="B52" t="s">
        <v>1879</v>
      </c>
      <c r="C52" t="s">
        <v>1365</v>
      </c>
      <c r="H52" t="s">
        <v>1134</v>
      </c>
      <c r="I52" t="s">
        <v>1122</v>
      </c>
    </row>
    <row r="53" spans="1:9" x14ac:dyDescent="0.3">
      <c r="A53" t="s">
        <v>1669</v>
      </c>
      <c r="B53" t="s">
        <v>1879</v>
      </c>
      <c r="C53" t="s">
        <v>1365</v>
      </c>
      <c r="H53" t="s">
        <v>497</v>
      </c>
      <c r="I53" t="s">
        <v>493</v>
      </c>
    </row>
    <row r="54" spans="1:9" x14ac:dyDescent="0.3">
      <c r="A54" t="s">
        <v>1722</v>
      </c>
      <c r="B54" t="s">
        <v>1879</v>
      </c>
      <c r="C54" t="s">
        <v>1365</v>
      </c>
      <c r="H54" t="s">
        <v>215</v>
      </c>
      <c r="I54" t="s">
        <v>1883</v>
      </c>
    </row>
    <row r="55" spans="1:9" x14ac:dyDescent="0.3">
      <c r="A55" t="s">
        <v>1591</v>
      </c>
      <c r="B55" t="s">
        <v>1879</v>
      </c>
      <c r="C55" t="s">
        <v>1365</v>
      </c>
      <c r="H55" t="s">
        <v>906</v>
      </c>
      <c r="I55" t="s">
        <v>870</v>
      </c>
    </row>
    <row r="56" spans="1:9" x14ac:dyDescent="0.3">
      <c r="A56" t="s">
        <v>1693</v>
      </c>
      <c r="B56" t="s">
        <v>1879</v>
      </c>
      <c r="C56" t="s">
        <v>1365</v>
      </c>
      <c r="H56" t="s">
        <v>1138</v>
      </c>
      <c r="I56" t="s">
        <v>1122</v>
      </c>
    </row>
    <row r="57" spans="1:9" x14ac:dyDescent="0.3">
      <c r="A57" t="s">
        <v>1694</v>
      </c>
      <c r="B57" t="s">
        <v>1879</v>
      </c>
      <c r="C57" t="s">
        <v>1365</v>
      </c>
      <c r="H57" t="s">
        <v>685</v>
      </c>
      <c r="I57" t="s">
        <v>657</v>
      </c>
    </row>
    <row r="58" spans="1:9" x14ac:dyDescent="0.3">
      <c r="A58" t="s">
        <v>1725</v>
      </c>
      <c r="B58" t="s">
        <v>1879</v>
      </c>
      <c r="C58" t="s">
        <v>1365</v>
      </c>
      <c r="H58" t="s">
        <v>910</v>
      </c>
      <c r="I58" t="s">
        <v>870</v>
      </c>
    </row>
    <row r="59" spans="1:9" x14ac:dyDescent="0.3">
      <c r="A59" t="s">
        <v>2093</v>
      </c>
      <c r="B59" t="s">
        <v>1879</v>
      </c>
      <c r="H59" t="s">
        <v>219</v>
      </c>
      <c r="I59" t="s">
        <v>1883</v>
      </c>
    </row>
    <row r="60" spans="1:9" x14ac:dyDescent="0.3">
      <c r="A60" t="s">
        <v>2062</v>
      </c>
      <c r="B60" t="s">
        <v>1879</v>
      </c>
      <c r="H60" t="s">
        <v>501</v>
      </c>
      <c r="I60" t="s">
        <v>493</v>
      </c>
    </row>
    <row r="61" spans="1:9" x14ac:dyDescent="0.3">
      <c r="A61" t="s">
        <v>2065</v>
      </c>
      <c r="B61" t="s">
        <v>1879</v>
      </c>
      <c r="H61" t="s">
        <v>689</v>
      </c>
      <c r="I61" t="s">
        <v>657</v>
      </c>
    </row>
    <row r="62" spans="1:9" x14ac:dyDescent="0.3">
      <c r="A62" t="s">
        <v>2113</v>
      </c>
      <c r="B62" t="s">
        <v>1879</v>
      </c>
      <c r="H62" t="s">
        <v>1142</v>
      </c>
      <c r="I62" t="s">
        <v>1122</v>
      </c>
    </row>
    <row r="63" spans="1:9" x14ac:dyDescent="0.3">
      <c r="A63" t="s">
        <v>2114</v>
      </c>
      <c r="B63" t="s">
        <v>1879</v>
      </c>
      <c r="H63" t="s">
        <v>505</v>
      </c>
      <c r="I63" t="s">
        <v>493</v>
      </c>
    </row>
    <row r="64" spans="1:9" x14ac:dyDescent="0.3">
      <c r="A64" t="s">
        <v>2117</v>
      </c>
      <c r="B64" t="s">
        <v>1879</v>
      </c>
      <c r="H64" t="s">
        <v>223</v>
      </c>
      <c r="I64" t="s">
        <v>1883</v>
      </c>
    </row>
    <row r="65" spans="1:9" x14ac:dyDescent="0.3">
      <c r="A65" t="s">
        <v>2118</v>
      </c>
      <c r="B65" t="s">
        <v>1879</v>
      </c>
      <c r="H65" t="s">
        <v>914</v>
      </c>
      <c r="I65" t="s">
        <v>870</v>
      </c>
    </row>
    <row r="66" spans="1:9" x14ac:dyDescent="0.3">
      <c r="A66" t="s">
        <v>187</v>
      </c>
      <c r="B66" t="s">
        <v>1884</v>
      </c>
      <c r="C66" t="s">
        <v>1883</v>
      </c>
      <c r="H66" t="s">
        <v>693</v>
      </c>
      <c r="I66" t="s">
        <v>657</v>
      </c>
    </row>
    <row r="67" spans="1:9" x14ac:dyDescent="0.3">
      <c r="A67" t="s">
        <v>191</v>
      </c>
      <c r="B67" t="s">
        <v>1884</v>
      </c>
      <c r="C67" t="s">
        <v>1883</v>
      </c>
      <c r="H67" t="s">
        <v>1148</v>
      </c>
      <c r="I67" t="s">
        <v>1144</v>
      </c>
    </row>
    <row r="68" spans="1:9" x14ac:dyDescent="0.3">
      <c r="A68" t="s">
        <v>195</v>
      </c>
      <c r="B68" t="s">
        <v>1884</v>
      </c>
      <c r="C68" t="s">
        <v>1883</v>
      </c>
      <c r="H68" t="s">
        <v>918</v>
      </c>
      <c r="I68" t="s">
        <v>870</v>
      </c>
    </row>
    <row r="69" spans="1:9" x14ac:dyDescent="0.3">
      <c r="A69" t="s">
        <v>199</v>
      </c>
      <c r="B69" t="s">
        <v>1884</v>
      </c>
      <c r="C69" t="s">
        <v>1883</v>
      </c>
      <c r="H69" t="s">
        <v>227</v>
      </c>
      <c r="I69" t="s">
        <v>1883</v>
      </c>
    </row>
    <row r="70" spans="1:9" x14ac:dyDescent="0.3">
      <c r="A70" t="s">
        <v>203</v>
      </c>
      <c r="B70" t="s">
        <v>1884</v>
      </c>
      <c r="C70" t="s">
        <v>1883</v>
      </c>
      <c r="H70" t="s">
        <v>509</v>
      </c>
      <c r="I70" t="s">
        <v>493</v>
      </c>
    </row>
    <row r="71" spans="1:9" x14ac:dyDescent="0.3">
      <c r="A71" t="s">
        <v>207</v>
      </c>
      <c r="B71" t="s">
        <v>1884</v>
      </c>
      <c r="C71" t="s">
        <v>1882</v>
      </c>
      <c r="H71" t="s">
        <v>697</v>
      </c>
      <c r="I71" t="s">
        <v>657</v>
      </c>
    </row>
    <row r="72" spans="1:9" x14ac:dyDescent="0.3">
      <c r="A72" t="s">
        <v>211</v>
      </c>
      <c r="B72" t="s">
        <v>1884</v>
      </c>
      <c r="C72" t="s">
        <v>1882</v>
      </c>
      <c r="H72" t="s">
        <v>1152</v>
      </c>
      <c r="I72" t="s">
        <v>1144</v>
      </c>
    </row>
    <row r="73" spans="1:9" x14ac:dyDescent="0.3">
      <c r="A73" t="s">
        <v>215</v>
      </c>
      <c r="B73" t="s">
        <v>1884</v>
      </c>
      <c r="C73" t="s">
        <v>1883</v>
      </c>
      <c r="H73" t="s">
        <v>513</v>
      </c>
      <c r="I73" t="s">
        <v>493</v>
      </c>
    </row>
    <row r="74" spans="1:9" x14ac:dyDescent="0.3">
      <c r="A74" t="s">
        <v>219</v>
      </c>
      <c r="B74" t="s">
        <v>1884</v>
      </c>
      <c r="C74" t="s">
        <v>1883</v>
      </c>
      <c r="H74" t="s">
        <v>231</v>
      </c>
      <c r="I74" t="s">
        <v>1882</v>
      </c>
    </row>
    <row r="75" spans="1:9" x14ac:dyDescent="0.3">
      <c r="A75" t="s">
        <v>223</v>
      </c>
      <c r="B75" t="s">
        <v>1884</v>
      </c>
      <c r="C75" t="s">
        <v>1883</v>
      </c>
      <c r="H75" t="s">
        <v>924</v>
      </c>
      <c r="I75" t="s">
        <v>920</v>
      </c>
    </row>
    <row r="76" spans="1:9" x14ac:dyDescent="0.3">
      <c r="A76" t="s">
        <v>227</v>
      </c>
      <c r="B76" t="s">
        <v>1884</v>
      </c>
      <c r="C76" t="s">
        <v>1883</v>
      </c>
      <c r="H76" t="s">
        <v>1156</v>
      </c>
      <c r="I76" t="s">
        <v>1144</v>
      </c>
    </row>
    <row r="77" spans="1:9" x14ac:dyDescent="0.3">
      <c r="A77" t="s">
        <v>231</v>
      </c>
      <c r="B77" t="s">
        <v>1884</v>
      </c>
      <c r="C77" t="s">
        <v>1882</v>
      </c>
      <c r="H77" t="s">
        <v>701</v>
      </c>
      <c r="I77" t="s">
        <v>657</v>
      </c>
    </row>
    <row r="78" spans="1:9" x14ac:dyDescent="0.3">
      <c r="A78" t="s">
        <v>235</v>
      </c>
      <c r="B78" t="s">
        <v>1884</v>
      </c>
      <c r="C78" t="s">
        <v>1882</v>
      </c>
      <c r="H78" t="s">
        <v>519</v>
      </c>
      <c r="I78" t="s">
        <v>515</v>
      </c>
    </row>
    <row r="79" spans="1:9" x14ac:dyDescent="0.3">
      <c r="A79" t="s">
        <v>239</v>
      </c>
      <c r="B79" t="s">
        <v>1884</v>
      </c>
      <c r="C79" t="s">
        <v>1882</v>
      </c>
      <c r="H79" t="s">
        <v>235</v>
      </c>
      <c r="I79" t="s">
        <v>1882</v>
      </c>
    </row>
    <row r="80" spans="1:9" x14ac:dyDescent="0.3">
      <c r="A80" t="s">
        <v>243</v>
      </c>
      <c r="B80" t="s">
        <v>1884</v>
      </c>
      <c r="C80" t="s">
        <v>1883</v>
      </c>
      <c r="H80" t="s">
        <v>928</v>
      </c>
      <c r="I80" t="s">
        <v>920</v>
      </c>
    </row>
    <row r="81" spans="1:9" x14ac:dyDescent="0.3">
      <c r="A81" t="s">
        <v>247</v>
      </c>
      <c r="B81" t="s">
        <v>1884</v>
      </c>
      <c r="C81" t="s">
        <v>1883</v>
      </c>
      <c r="H81" t="s">
        <v>705</v>
      </c>
      <c r="I81" t="s">
        <v>657</v>
      </c>
    </row>
    <row r="82" spans="1:9" x14ac:dyDescent="0.3">
      <c r="A82" t="s">
        <v>251</v>
      </c>
      <c r="B82" t="s">
        <v>1884</v>
      </c>
      <c r="C82" t="s">
        <v>1883</v>
      </c>
      <c r="H82" t="s">
        <v>1160</v>
      </c>
      <c r="I82" t="s">
        <v>1144</v>
      </c>
    </row>
    <row r="83" spans="1:9" x14ac:dyDescent="0.3">
      <c r="A83" t="s">
        <v>255</v>
      </c>
      <c r="B83" t="s">
        <v>1884</v>
      </c>
      <c r="C83" t="s">
        <v>1883</v>
      </c>
      <c r="H83" t="s">
        <v>932</v>
      </c>
      <c r="I83" t="s">
        <v>920</v>
      </c>
    </row>
    <row r="84" spans="1:9" x14ac:dyDescent="0.3">
      <c r="A84" t="s">
        <v>259</v>
      </c>
      <c r="B84" t="s">
        <v>1884</v>
      </c>
      <c r="C84" t="s">
        <v>1882</v>
      </c>
      <c r="H84" t="s">
        <v>239</v>
      </c>
      <c r="I84" t="s">
        <v>1882</v>
      </c>
    </row>
    <row r="85" spans="1:9" x14ac:dyDescent="0.3">
      <c r="A85" t="s">
        <v>263</v>
      </c>
      <c r="B85" t="s">
        <v>1884</v>
      </c>
      <c r="C85" t="s">
        <v>1882</v>
      </c>
      <c r="H85" t="s">
        <v>523</v>
      </c>
      <c r="I85" t="s">
        <v>515</v>
      </c>
    </row>
    <row r="86" spans="1:9" x14ac:dyDescent="0.3">
      <c r="A86" t="s">
        <v>267</v>
      </c>
      <c r="B86" t="s">
        <v>1884</v>
      </c>
      <c r="C86" t="s">
        <v>1883</v>
      </c>
      <c r="H86" t="s">
        <v>711</v>
      </c>
      <c r="I86" t="s">
        <v>707</v>
      </c>
    </row>
    <row r="87" spans="1:9" x14ac:dyDescent="0.3">
      <c r="A87" t="s">
        <v>271</v>
      </c>
      <c r="B87" t="s">
        <v>1884</v>
      </c>
      <c r="C87" t="s">
        <v>1882</v>
      </c>
      <c r="H87" t="s">
        <v>1164</v>
      </c>
      <c r="I87" t="s">
        <v>1144</v>
      </c>
    </row>
    <row r="88" spans="1:9" x14ac:dyDescent="0.3">
      <c r="A88" t="s">
        <v>275</v>
      </c>
      <c r="B88" t="s">
        <v>1884</v>
      </c>
      <c r="C88" t="s">
        <v>1882</v>
      </c>
      <c r="H88" t="s">
        <v>243</v>
      </c>
      <c r="I88" t="s">
        <v>1883</v>
      </c>
    </row>
    <row r="89" spans="1:9" x14ac:dyDescent="0.3">
      <c r="A89" t="s">
        <v>279</v>
      </c>
      <c r="B89" t="s">
        <v>1884</v>
      </c>
      <c r="C89" t="s">
        <v>1883</v>
      </c>
      <c r="H89" t="s">
        <v>936</v>
      </c>
      <c r="I89" t="s">
        <v>920</v>
      </c>
    </row>
    <row r="90" spans="1:9" x14ac:dyDescent="0.3">
      <c r="A90" t="s">
        <v>283</v>
      </c>
      <c r="B90" t="s">
        <v>1884</v>
      </c>
      <c r="C90" t="s">
        <v>1882</v>
      </c>
      <c r="H90" t="s">
        <v>527</v>
      </c>
      <c r="I90" t="s">
        <v>515</v>
      </c>
    </row>
    <row r="91" spans="1:9" x14ac:dyDescent="0.3">
      <c r="A91" t="s">
        <v>287</v>
      </c>
      <c r="B91" t="s">
        <v>1884</v>
      </c>
      <c r="C91" t="s">
        <v>1883</v>
      </c>
      <c r="H91" t="s">
        <v>1168</v>
      </c>
      <c r="I91" t="s">
        <v>1144</v>
      </c>
    </row>
    <row r="92" spans="1:9" x14ac:dyDescent="0.3">
      <c r="A92" t="s">
        <v>291</v>
      </c>
      <c r="B92" t="s">
        <v>1884</v>
      </c>
      <c r="C92" t="s">
        <v>1883</v>
      </c>
      <c r="H92" t="s">
        <v>715</v>
      </c>
      <c r="I92" t="s">
        <v>707</v>
      </c>
    </row>
    <row r="93" spans="1:9" x14ac:dyDescent="0.3">
      <c r="A93" t="s">
        <v>295</v>
      </c>
      <c r="B93" t="s">
        <v>1884</v>
      </c>
      <c r="C93" t="s">
        <v>1882</v>
      </c>
      <c r="H93" t="s">
        <v>940</v>
      </c>
      <c r="I93" t="s">
        <v>920</v>
      </c>
    </row>
    <row r="94" spans="1:9" x14ac:dyDescent="0.3">
      <c r="A94" t="s">
        <v>299</v>
      </c>
      <c r="B94" t="s">
        <v>1884</v>
      </c>
      <c r="C94" t="s">
        <v>1883</v>
      </c>
      <c r="H94" t="s">
        <v>247</v>
      </c>
      <c r="I94" t="s">
        <v>1883</v>
      </c>
    </row>
    <row r="95" spans="1:9" x14ac:dyDescent="0.3">
      <c r="A95" t="s">
        <v>303</v>
      </c>
      <c r="B95" t="s">
        <v>1884</v>
      </c>
      <c r="C95" t="s">
        <v>1882</v>
      </c>
      <c r="H95" t="s">
        <v>531</v>
      </c>
      <c r="I95" t="s">
        <v>515</v>
      </c>
    </row>
    <row r="96" spans="1:9" x14ac:dyDescent="0.3">
      <c r="A96" t="s">
        <v>307</v>
      </c>
      <c r="B96" t="s">
        <v>1884</v>
      </c>
      <c r="C96" t="s">
        <v>1883</v>
      </c>
      <c r="H96" t="s">
        <v>719</v>
      </c>
      <c r="I96" t="s">
        <v>707</v>
      </c>
    </row>
    <row r="97" spans="1:9" x14ac:dyDescent="0.3">
      <c r="A97" t="s">
        <v>311</v>
      </c>
      <c r="B97" t="s">
        <v>1884</v>
      </c>
      <c r="C97" t="s">
        <v>1882</v>
      </c>
      <c r="H97" t="s">
        <v>1172</v>
      </c>
      <c r="I97" t="s">
        <v>1144</v>
      </c>
    </row>
    <row r="98" spans="1:9" x14ac:dyDescent="0.3">
      <c r="A98" t="s">
        <v>315</v>
      </c>
      <c r="B98" t="s">
        <v>1884</v>
      </c>
      <c r="C98" t="s">
        <v>1882</v>
      </c>
      <c r="H98" t="s">
        <v>535</v>
      </c>
      <c r="I98" t="s">
        <v>515</v>
      </c>
    </row>
    <row r="99" spans="1:9" x14ac:dyDescent="0.3">
      <c r="H99" t="s">
        <v>251</v>
      </c>
      <c r="I99" t="s">
        <v>1883</v>
      </c>
    </row>
    <row r="100" spans="1:9" x14ac:dyDescent="0.3">
      <c r="H100" t="s">
        <v>944</v>
      </c>
      <c r="I100" t="s">
        <v>920</v>
      </c>
    </row>
    <row r="101" spans="1:9" x14ac:dyDescent="0.3">
      <c r="H101" t="s">
        <v>1176</v>
      </c>
      <c r="I101" t="s">
        <v>1144</v>
      </c>
    </row>
    <row r="102" spans="1:9" x14ac:dyDescent="0.3">
      <c r="H102" t="s">
        <v>723</v>
      </c>
      <c r="I102" t="s">
        <v>707</v>
      </c>
    </row>
    <row r="103" spans="1:9" x14ac:dyDescent="0.3">
      <c r="A103" t="s">
        <v>322</v>
      </c>
      <c r="B103" t="s">
        <v>1885</v>
      </c>
      <c r="C103" t="s">
        <v>1762</v>
      </c>
      <c r="H103" t="s">
        <v>948</v>
      </c>
      <c r="I103" t="s">
        <v>920</v>
      </c>
    </row>
    <row r="104" spans="1:9" x14ac:dyDescent="0.3">
      <c r="A104" t="s">
        <v>326</v>
      </c>
      <c r="B104" t="s">
        <v>1885</v>
      </c>
      <c r="C104" t="s">
        <v>1762</v>
      </c>
      <c r="H104" t="s">
        <v>255</v>
      </c>
      <c r="I104" t="s">
        <v>1883</v>
      </c>
    </row>
    <row r="105" spans="1:9" x14ac:dyDescent="0.3">
      <c r="A105" t="s">
        <v>330</v>
      </c>
      <c r="B105" t="s">
        <v>1885</v>
      </c>
      <c r="C105" t="s">
        <v>1762</v>
      </c>
      <c r="H105" t="s">
        <v>539</v>
      </c>
      <c r="I105" t="s">
        <v>515</v>
      </c>
    </row>
    <row r="106" spans="1:9" x14ac:dyDescent="0.3">
      <c r="A106" t="s">
        <v>334</v>
      </c>
      <c r="B106" t="s">
        <v>1885</v>
      </c>
      <c r="C106" t="s">
        <v>1762</v>
      </c>
      <c r="H106" t="s">
        <v>1182</v>
      </c>
      <c r="I106" t="s">
        <v>1178</v>
      </c>
    </row>
    <row r="107" spans="1:9" x14ac:dyDescent="0.3">
      <c r="A107" t="s">
        <v>338</v>
      </c>
      <c r="B107" t="s">
        <v>1885</v>
      </c>
      <c r="C107" t="s">
        <v>1762</v>
      </c>
      <c r="H107" t="s">
        <v>545</v>
      </c>
      <c r="I107" t="s">
        <v>541</v>
      </c>
    </row>
    <row r="108" spans="1:9" x14ac:dyDescent="0.3">
      <c r="A108" t="s">
        <v>342</v>
      </c>
      <c r="B108" t="s">
        <v>1885</v>
      </c>
      <c r="C108" t="s">
        <v>1762</v>
      </c>
      <c r="H108" t="s">
        <v>259</v>
      </c>
      <c r="I108" t="s">
        <v>1882</v>
      </c>
    </row>
    <row r="109" spans="1:9" x14ac:dyDescent="0.3">
      <c r="A109" t="s">
        <v>346</v>
      </c>
      <c r="B109" t="s">
        <v>1885</v>
      </c>
      <c r="C109" t="s">
        <v>1762</v>
      </c>
      <c r="H109" t="s">
        <v>954</v>
      </c>
      <c r="I109" t="s">
        <v>950</v>
      </c>
    </row>
    <row r="110" spans="1:9" x14ac:dyDescent="0.3">
      <c r="A110" t="s">
        <v>350</v>
      </c>
      <c r="B110" t="s">
        <v>1885</v>
      </c>
      <c r="C110" t="s">
        <v>1762</v>
      </c>
      <c r="H110" t="s">
        <v>727</v>
      </c>
      <c r="I110" t="s">
        <v>707</v>
      </c>
    </row>
    <row r="111" spans="1:9" x14ac:dyDescent="0.3">
      <c r="A111" t="s">
        <v>354</v>
      </c>
      <c r="B111" t="s">
        <v>1885</v>
      </c>
      <c r="C111" t="s">
        <v>1762</v>
      </c>
      <c r="H111" t="s">
        <v>549</v>
      </c>
      <c r="I111" t="s">
        <v>541</v>
      </c>
    </row>
    <row r="112" spans="1:9" x14ac:dyDescent="0.3">
      <c r="A112" t="s">
        <v>358</v>
      </c>
      <c r="B112" t="s">
        <v>1885</v>
      </c>
      <c r="C112" t="s">
        <v>1762</v>
      </c>
      <c r="H112" t="s">
        <v>263</v>
      </c>
      <c r="I112" t="s">
        <v>1882</v>
      </c>
    </row>
    <row r="113" spans="1:9" x14ac:dyDescent="0.3">
      <c r="H113" t="s">
        <v>958</v>
      </c>
      <c r="I113" t="s">
        <v>950</v>
      </c>
    </row>
    <row r="114" spans="1:9" x14ac:dyDescent="0.3">
      <c r="H114" t="s">
        <v>731</v>
      </c>
      <c r="I114" t="s">
        <v>707</v>
      </c>
    </row>
    <row r="115" spans="1:9" x14ac:dyDescent="0.3">
      <c r="A115" t="s">
        <v>364</v>
      </c>
      <c r="B115" t="s">
        <v>1885</v>
      </c>
      <c r="C115" t="s">
        <v>1791</v>
      </c>
      <c r="H115" t="s">
        <v>1186</v>
      </c>
      <c r="I115" t="s">
        <v>1178</v>
      </c>
    </row>
    <row r="116" spans="1:9" x14ac:dyDescent="0.3">
      <c r="A116" t="s">
        <v>368</v>
      </c>
      <c r="B116" t="s">
        <v>1885</v>
      </c>
      <c r="C116" t="s">
        <v>1791</v>
      </c>
      <c r="H116" t="s">
        <v>553</v>
      </c>
      <c r="I116" t="s">
        <v>541</v>
      </c>
    </row>
    <row r="117" spans="1:9" x14ac:dyDescent="0.3">
      <c r="A117" t="s">
        <v>372</v>
      </c>
      <c r="B117" t="s">
        <v>1885</v>
      </c>
      <c r="C117" t="s">
        <v>1791</v>
      </c>
      <c r="H117" t="s">
        <v>962</v>
      </c>
      <c r="I117" t="s">
        <v>950</v>
      </c>
    </row>
    <row r="118" spans="1:9" x14ac:dyDescent="0.3">
      <c r="A118" t="s">
        <v>376</v>
      </c>
      <c r="B118" t="s">
        <v>1885</v>
      </c>
      <c r="C118" t="s">
        <v>1791</v>
      </c>
      <c r="H118" t="s">
        <v>1190</v>
      </c>
      <c r="I118" t="s">
        <v>1178</v>
      </c>
    </row>
    <row r="119" spans="1:9" x14ac:dyDescent="0.3">
      <c r="A119" t="s">
        <v>380</v>
      </c>
      <c r="B119" t="s">
        <v>1885</v>
      </c>
      <c r="C119" t="s">
        <v>1791</v>
      </c>
      <c r="H119" t="s">
        <v>267</v>
      </c>
      <c r="I119" t="s">
        <v>1883</v>
      </c>
    </row>
    <row r="120" spans="1:9" x14ac:dyDescent="0.3">
      <c r="H120" t="s">
        <v>737</v>
      </c>
      <c r="I120" t="s">
        <v>733</v>
      </c>
    </row>
    <row r="121" spans="1:9" x14ac:dyDescent="0.3">
      <c r="H121" t="s">
        <v>557</v>
      </c>
      <c r="I121" t="s">
        <v>541</v>
      </c>
    </row>
    <row r="122" spans="1:9" x14ac:dyDescent="0.3">
      <c r="A122" t="s">
        <v>386</v>
      </c>
      <c r="B122" t="s">
        <v>1885</v>
      </c>
      <c r="C122" t="s">
        <v>1759</v>
      </c>
      <c r="H122" t="s">
        <v>966</v>
      </c>
      <c r="I122" t="s">
        <v>950</v>
      </c>
    </row>
    <row r="123" spans="1:9" x14ac:dyDescent="0.3">
      <c r="A123" t="s">
        <v>390</v>
      </c>
      <c r="B123" t="s">
        <v>1885</v>
      </c>
      <c r="C123" t="s">
        <v>1759</v>
      </c>
      <c r="H123" t="s">
        <v>1194</v>
      </c>
      <c r="I123" t="s">
        <v>1178</v>
      </c>
    </row>
    <row r="124" spans="1:9" x14ac:dyDescent="0.3">
      <c r="A124" t="s">
        <v>394</v>
      </c>
      <c r="B124" t="s">
        <v>1885</v>
      </c>
      <c r="C124" t="s">
        <v>1759</v>
      </c>
      <c r="H124" t="s">
        <v>741</v>
      </c>
      <c r="I124" t="s">
        <v>733</v>
      </c>
    </row>
    <row r="125" spans="1:9" x14ac:dyDescent="0.3">
      <c r="A125" t="s">
        <v>398</v>
      </c>
      <c r="B125" t="s">
        <v>1885</v>
      </c>
      <c r="C125" t="s">
        <v>1759</v>
      </c>
      <c r="H125" t="s">
        <v>271</v>
      </c>
      <c r="I125" t="s">
        <v>1882</v>
      </c>
    </row>
    <row r="126" spans="1:9" x14ac:dyDescent="0.3">
      <c r="H126" t="s">
        <v>561</v>
      </c>
      <c r="I126" t="s">
        <v>541</v>
      </c>
    </row>
    <row r="127" spans="1:9" x14ac:dyDescent="0.3">
      <c r="H127" t="s">
        <v>970</v>
      </c>
      <c r="I127" t="s">
        <v>950</v>
      </c>
    </row>
    <row r="128" spans="1:9" x14ac:dyDescent="0.3">
      <c r="A128" t="s">
        <v>404</v>
      </c>
      <c r="B128" t="s">
        <v>1885</v>
      </c>
      <c r="C128" t="s">
        <v>1786</v>
      </c>
      <c r="H128" t="s">
        <v>1198</v>
      </c>
      <c r="I128" t="s">
        <v>1178</v>
      </c>
    </row>
    <row r="129" spans="1:9" x14ac:dyDescent="0.3">
      <c r="A129" t="s">
        <v>408</v>
      </c>
      <c r="B129" t="s">
        <v>1885</v>
      </c>
      <c r="C129" t="s">
        <v>1786</v>
      </c>
      <c r="H129" t="s">
        <v>275</v>
      </c>
      <c r="I129" t="s">
        <v>1882</v>
      </c>
    </row>
    <row r="130" spans="1:9" x14ac:dyDescent="0.3">
      <c r="A130" t="s">
        <v>412</v>
      </c>
      <c r="B130" t="s">
        <v>1885</v>
      </c>
      <c r="C130" t="s">
        <v>1786</v>
      </c>
      <c r="H130" t="s">
        <v>745</v>
      </c>
      <c r="I130" t="s">
        <v>733</v>
      </c>
    </row>
    <row r="131" spans="1:9" x14ac:dyDescent="0.3">
      <c r="A131" t="s">
        <v>416</v>
      </c>
      <c r="B131" t="s">
        <v>1885</v>
      </c>
      <c r="C131" t="s">
        <v>1786</v>
      </c>
      <c r="H131" t="s">
        <v>565</v>
      </c>
      <c r="I131" t="s">
        <v>541</v>
      </c>
    </row>
    <row r="132" spans="1:9" x14ac:dyDescent="0.3">
      <c r="A132" t="s">
        <v>420</v>
      </c>
      <c r="B132" t="s">
        <v>1885</v>
      </c>
      <c r="C132" t="s">
        <v>1786</v>
      </c>
      <c r="H132" t="s">
        <v>974</v>
      </c>
      <c r="I132" t="s">
        <v>950</v>
      </c>
    </row>
    <row r="133" spans="1:9" x14ac:dyDescent="0.3">
      <c r="H133" t="s">
        <v>1202</v>
      </c>
      <c r="I133" t="s">
        <v>1178</v>
      </c>
    </row>
    <row r="134" spans="1:9" x14ac:dyDescent="0.3">
      <c r="H134" t="s">
        <v>749</v>
      </c>
      <c r="I134" t="s">
        <v>733</v>
      </c>
    </row>
    <row r="135" spans="1:9" x14ac:dyDescent="0.3">
      <c r="A135" t="s">
        <v>426</v>
      </c>
      <c r="B135" t="s">
        <v>1885</v>
      </c>
      <c r="C135" t="s">
        <v>1391</v>
      </c>
      <c r="H135" t="s">
        <v>279</v>
      </c>
      <c r="I135" t="s">
        <v>1883</v>
      </c>
    </row>
    <row r="136" spans="1:9" x14ac:dyDescent="0.3">
      <c r="A136" t="s">
        <v>430</v>
      </c>
      <c r="B136" t="s">
        <v>1885</v>
      </c>
      <c r="C136" t="s">
        <v>1391</v>
      </c>
      <c r="H136" t="s">
        <v>569</v>
      </c>
      <c r="I136" t="s">
        <v>541</v>
      </c>
    </row>
    <row r="137" spans="1:9" x14ac:dyDescent="0.3">
      <c r="A137" t="s">
        <v>434</v>
      </c>
      <c r="B137" t="s">
        <v>1885</v>
      </c>
      <c r="C137" t="s">
        <v>1391</v>
      </c>
      <c r="H137" t="s">
        <v>978</v>
      </c>
      <c r="I137" t="s">
        <v>950</v>
      </c>
    </row>
    <row r="138" spans="1:9" x14ac:dyDescent="0.3">
      <c r="A138" t="s">
        <v>438</v>
      </c>
      <c r="B138" t="s">
        <v>1885</v>
      </c>
      <c r="C138" t="s">
        <v>1391</v>
      </c>
      <c r="H138" t="s">
        <v>1206</v>
      </c>
      <c r="I138" t="s">
        <v>1178</v>
      </c>
    </row>
    <row r="139" spans="1:9" x14ac:dyDescent="0.3">
      <c r="A139" t="s">
        <v>442</v>
      </c>
      <c r="B139" t="s">
        <v>1885</v>
      </c>
      <c r="C139" t="s">
        <v>1391</v>
      </c>
      <c r="H139" t="s">
        <v>753</v>
      </c>
      <c r="I139" t="s">
        <v>733</v>
      </c>
    </row>
    <row r="140" spans="1:9" x14ac:dyDescent="0.3">
      <c r="A140" t="s">
        <v>446</v>
      </c>
      <c r="B140" t="s">
        <v>1885</v>
      </c>
      <c r="C140" t="s">
        <v>1391</v>
      </c>
      <c r="H140" t="s">
        <v>283</v>
      </c>
      <c r="I140" t="s">
        <v>1882</v>
      </c>
    </row>
    <row r="141" spans="1:9" x14ac:dyDescent="0.3">
      <c r="A141" t="s">
        <v>450</v>
      </c>
      <c r="B141" t="s">
        <v>1885</v>
      </c>
      <c r="C141" t="s">
        <v>1391</v>
      </c>
      <c r="H141" t="s">
        <v>573</v>
      </c>
      <c r="I141" t="s">
        <v>541</v>
      </c>
    </row>
    <row r="142" spans="1:9" x14ac:dyDescent="0.3">
      <c r="H142" t="s">
        <v>984</v>
      </c>
      <c r="I142" t="s">
        <v>980</v>
      </c>
    </row>
    <row r="143" spans="1:9" x14ac:dyDescent="0.3">
      <c r="H143" t="s">
        <v>1212</v>
      </c>
      <c r="I143" t="s">
        <v>1208</v>
      </c>
    </row>
    <row r="144" spans="1:9" x14ac:dyDescent="0.3">
      <c r="A144" t="s">
        <v>456</v>
      </c>
      <c r="B144" t="s">
        <v>1885</v>
      </c>
      <c r="C144" t="s">
        <v>1763</v>
      </c>
      <c r="H144" t="s">
        <v>757</v>
      </c>
      <c r="I144" t="s">
        <v>733</v>
      </c>
    </row>
    <row r="145" spans="1:9" x14ac:dyDescent="0.3">
      <c r="A145" t="s">
        <v>460</v>
      </c>
      <c r="B145" t="s">
        <v>1885</v>
      </c>
      <c r="C145" t="s">
        <v>1763</v>
      </c>
      <c r="H145" t="s">
        <v>287</v>
      </c>
      <c r="I145" t="s">
        <v>1883</v>
      </c>
    </row>
    <row r="146" spans="1:9" x14ac:dyDescent="0.3">
      <c r="A146" t="s">
        <v>464</v>
      </c>
      <c r="B146" t="s">
        <v>1885</v>
      </c>
      <c r="C146" t="s">
        <v>1763</v>
      </c>
      <c r="H146" t="s">
        <v>579</v>
      </c>
      <c r="I146" t="s">
        <v>575</v>
      </c>
    </row>
    <row r="147" spans="1:9" x14ac:dyDescent="0.3">
      <c r="A147" t="s">
        <v>468</v>
      </c>
      <c r="B147" t="s">
        <v>1885</v>
      </c>
      <c r="C147" t="s">
        <v>1763</v>
      </c>
      <c r="H147" t="s">
        <v>988</v>
      </c>
      <c r="I147" t="s">
        <v>980</v>
      </c>
    </row>
    <row r="148" spans="1:9" x14ac:dyDescent="0.3">
      <c r="A148" t="s">
        <v>472</v>
      </c>
      <c r="B148" t="s">
        <v>1885</v>
      </c>
      <c r="C148" t="s">
        <v>1763</v>
      </c>
      <c r="H148" t="s">
        <v>1216</v>
      </c>
      <c r="I148" t="s">
        <v>1208</v>
      </c>
    </row>
    <row r="149" spans="1:9" x14ac:dyDescent="0.3">
      <c r="H149" t="s">
        <v>761</v>
      </c>
      <c r="I149" t="s">
        <v>733</v>
      </c>
    </row>
    <row r="150" spans="1:9" x14ac:dyDescent="0.3">
      <c r="H150" t="s">
        <v>291</v>
      </c>
      <c r="I150" t="s">
        <v>1883</v>
      </c>
    </row>
    <row r="151" spans="1:9" x14ac:dyDescent="0.3">
      <c r="H151" t="s">
        <v>583</v>
      </c>
      <c r="I151" t="s">
        <v>575</v>
      </c>
    </row>
    <row r="152" spans="1:9" x14ac:dyDescent="0.3">
      <c r="H152" t="s">
        <v>992</v>
      </c>
      <c r="I152" t="s">
        <v>980</v>
      </c>
    </row>
    <row r="153" spans="1:9" x14ac:dyDescent="0.3">
      <c r="H153" t="s">
        <v>765</v>
      </c>
      <c r="I153" t="s">
        <v>733</v>
      </c>
    </row>
    <row r="154" spans="1:9" x14ac:dyDescent="0.3">
      <c r="H154" t="s">
        <v>1220</v>
      </c>
      <c r="I154" t="s">
        <v>1208</v>
      </c>
    </row>
    <row r="155" spans="1:9" x14ac:dyDescent="0.3">
      <c r="H155" t="s">
        <v>295</v>
      </c>
      <c r="I155" t="s">
        <v>1882</v>
      </c>
    </row>
    <row r="156" spans="1:9" x14ac:dyDescent="0.3">
      <c r="H156" t="s">
        <v>587</v>
      </c>
      <c r="I156" t="s">
        <v>575</v>
      </c>
    </row>
    <row r="157" spans="1:9" x14ac:dyDescent="0.3">
      <c r="A157" t="s">
        <v>475</v>
      </c>
      <c r="B157" t="s">
        <v>1887</v>
      </c>
      <c r="C157" t="s">
        <v>1365</v>
      </c>
      <c r="H157" t="s">
        <v>996</v>
      </c>
      <c r="I157" t="s">
        <v>980</v>
      </c>
    </row>
    <row r="158" spans="1:9" x14ac:dyDescent="0.3">
      <c r="A158" t="s">
        <v>479</v>
      </c>
      <c r="B158" t="s">
        <v>1888</v>
      </c>
      <c r="C158" t="s">
        <v>475</v>
      </c>
      <c r="H158" t="s">
        <v>769</v>
      </c>
      <c r="I158" t="s">
        <v>733</v>
      </c>
    </row>
    <row r="159" spans="1:9" x14ac:dyDescent="0.3">
      <c r="A159" t="s">
        <v>483</v>
      </c>
      <c r="B159" t="s">
        <v>1888</v>
      </c>
      <c r="C159" t="s">
        <v>475</v>
      </c>
      <c r="H159" t="s">
        <v>1224</v>
      </c>
      <c r="I159" t="s">
        <v>1208</v>
      </c>
    </row>
    <row r="160" spans="1:9" x14ac:dyDescent="0.3">
      <c r="A160" t="s">
        <v>487</v>
      </c>
      <c r="B160" t="s">
        <v>1888</v>
      </c>
      <c r="C160" t="s">
        <v>475</v>
      </c>
      <c r="H160" t="s">
        <v>299</v>
      </c>
      <c r="I160" t="s">
        <v>1883</v>
      </c>
    </row>
    <row r="161" spans="1:9" x14ac:dyDescent="0.3">
      <c r="A161" t="s">
        <v>491</v>
      </c>
      <c r="B161" t="s">
        <v>1888</v>
      </c>
      <c r="C161" t="s">
        <v>475</v>
      </c>
      <c r="H161" t="s">
        <v>591</v>
      </c>
      <c r="I161" t="s">
        <v>575</v>
      </c>
    </row>
    <row r="162" spans="1:9" x14ac:dyDescent="0.3">
      <c r="H162" t="s">
        <v>1000</v>
      </c>
      <c r="I162" t="s">
        <v>980</v>
      </c>
    </row>
    <row r="163" spans="1:9" x14ac:dyDescent="0.3">
      <c r="A163" t="s">
        <v>493</v>
      </c>
      <c r="B163" t="s">
        <v>1887</v>
      </c>
      <c r="C163" t="s">
        <v>1365</v>
      </c>
      <c r="H163" t="s">
        <v>773</v>
      </c>
      <c r="I163" t="s">
        <v>733</v>
      </c>
    </row>
    <row r="164" spans="1:9" x14ac:dyDescent="0.3">
      <c r="A164" t="s">
        <v>497</v>
      </c>
      <c r="B164" t="s">
        <v>1888</v>
      </c>
      <c r="C164" t="s">
        <v>493</v>
      </c>
      <c r="H164" t="s">
        <v>1228</v>
      </c>
      <c r="I164" t="s">
        <v>1208</v>
      </c>
    </row>
    <row r="165" spans="1:9" x14ac:dyDescent="0.3">
      <c r="A165" t="s">
        <v>501</v>
      </c>
      <c r="B165" t="s">
        <v>1888</v>
      </c>
      <c r="C165" t="s">
        <v>493</v>
      </c>
      <c r="H165" t="s">
        <v>303</v>
      </c>
      <c r="I165" t="s">
        <v>1882</v>
      </c>
    </row>
    <row r="166" spans="1:9" x14ac:dyDescent="0.3">
      <c r="A166" t="s">
        <v>505</v>
      </c>
      <c r="B166" t="s">
        <v>1888</v>
      </c>
      <c r="C166" t="s">
        <v>493</v>
      </c>
      <c r="H166" t="s">
        <v>595</v>
      </c>
      <c r="I166" t="s">
        <v>575</v>
      </c>
    </row>
    <row r="167" spans="1:9" x14ac:dyDescent="0.3">
      <c r="A167" t="s">
        <v>509</v>
      </c>
      <c r="B167" t="s">
        <v>1888</v>
      </c>
      <c r="C167" t="s">
        <v>493</v>
      </c>
      <c r="H167" t="s">
        <v>1004</v>
      </c>
      <c r="I167" t="s">
        <v>980</v>
      </c>
    </row>
    <row r="168" spans="1:9" x14ac:dyDescent="0.3">
      <c r="A168" t="s">
        <v>513</v>
      </c>
      <c r="B168" t="s">
        <v>1888</v>
      </c>
      <c r="C168" t="s">
        <v>493</v>
      </c>
      <c r="H168" t="s">
        <v>1232</v>
      </c>
      <c r="I168" t="s">
        <v>1208</v>
      </c>
    </row>
    <row r="169" spans="1:9" x14ac:dyDescent="0.3">
      <c r="H169" t="s">
        <v>777</v>
      </c>
      <c r="I169" t="s">
        <v>733</v>
      </c>
    </row>
    <row r="170" spans="1:9" x14ac:dyDescent="0.3">
      <c r="H170" t="s">
        <v>307</v>
      </c>
      <c r="I170" t="s">
        <v>1883</v>
      </c>
    </row>
    <row r="171" spans="1:9" x14ac:dyDescent="0.3">
      <c r="H171" t="s">
        <v>1008</v>
      </c>
      <c r="I171" t="s">
        <v>980</v>
      </c>
    </row>
    <row r="172" spans="1:9" x14ac:dyDescent="0.3">
      <c r="H172" t="s">
        <v>599</v>
      </c>
      <c r="I172" t="s">
        <v>575</v>
      </c>
    </row>
    <row r="173" spans="1:9" x14ac:dyDescent="0.3">
      <c r="H173" t="s">
        <v>1236</v>
      </c>
      <c r="I173" t="s">
        <v>1208</v>
      </c>
    </row>
    <row r="174" spans="1:9" x14ac:dyDescent="0.3">
      <c r="H174" t="s">
        <v>783</v>
      </c>
      <c r="I174" t="s">
        <v>779</v>
      </c>
    </row>
    <row r="175" spans="1:9" x14ac:dyDescent="0.3">
      <c r="H175" t="s">
        <v>311</v>
      </c>
      <c r="I175" t="s">
        <v>1882</v>
      </c>
    </row>
    <row r="176" spans="1:9" x14ac:dyDescent="0.3">
      <c r="H176" t="s">
        <v>1014</v>
      </c>
      <c r="I176" t="s">
        <v>1010</v>
      </c>
    </row>
    <row r="177" spans="1:9" x14ac:dyDescent="0.3">
      <c r="H177" t="s">
        <v>603</v>
      </c>
      <c r="I177" t="s">
        <v>575</v>
      </c>
    </row>
    <row r="178" spans="1:9" x14ac:dyDescent="0.3">
      <c r="H178" t="s">
        <v>787</v>
      </c>
      <c r="I178" t="s">
        <v>779</v>
      </c>
    </row>
    <row r="179" spans="1:9" x14ac:dyDescent="0.3">
      <c r="H179" t="s">
        <v>315</v>
      </c>
      <c r="I179" t="s">
        <v>1882</v>
      </c>
    </row>
    <row r="180" spans="1:9" x14ac:dyDescent="0.3">
      <c r="H180" t="s">
        <v>1240</v>
      </c>
      <c r="I180" t="s">
        <v>1208</v>
      </c>
    </row>
    <row r="181" spans="1:9" x14ac:dyDescent="0.3">
      <c r="H181" t="s">
        <v>607</v>
      </c>
      <c r="I181" t="s">
        <v>575</v>
      </c>
    </row>
    <row r="182" spans="1:9" x14ac:dyDescent="0.3">
      <c r="H182" t="s">
        <v>1018</v>
      </c>
      <c r="I182" t="s">
        <v>1010</v>
      </c>
    </row>
    <row r="183" spans="1:9" x14ac:dyDescent="0.3">
      <c r="H183" t="s">
        <v>791</v>
      </c>
      <c r="I183" t="s">
        <v>779</v>
      </c>
    </row>
    <row r="184" spans="1:9" x14ac:dyDescent="0.3">
      <c r="H184" t="s">
        <v>322</v>
      </c>
      <c r="I184" t="s">
        <v>1762</v>
      </c>
    </row>
    <row r="185" spans="1:9" x14ac:dyDescent="0.3">
      <c r="H185" t="s">
        <v>1244</v>
      </c>
      <c r="I185" t="s">
        <v>1208</v>
      </c>
    </row>
    <row r="186" spans="1:9" x14ac:dyDescent="0.3">
      <c r="H186" t="s">
        <v>1022</v>
      </c>
      <c r="I186" t="s">
        <v>1010</v>
      </c>
    </row>
    <row r="187" spans="1:9" x14ac:dyDescent="0.3">
      <c r="A187" t="s">
        <v>515</v>
      </c>
      <c r="B187" t="s">
        <v>1887</v>
      </c>
      <c r="C187" t="s">
        <v>1365</v>
      </c>
      <c r="H187" t="s">
        <v>795</v>
      </c>
      <c r="I187" t="s">
        <v>779</v>
      </c>
    </row>
    <row r="188" spans="1:9" x14ac:dyDescent="0.3">
      <c r="A188" t="s">
        <v>519</v>
      </c>
      <c r="B188" t="s">
        <v>1888</v>
      </c>
      <c r="C188" t="s">
        <v>515</v>
      </c>
      <c r="H188" t="s">
        <v>613</v>
      </c>
      <c r="I188" t="s">
        <v>609</v>
      </c>
    </row>
    <row r="189" spans="1:9" x14ac:dyDescent="0.3">
      <c r="A189" t="s">
        <v>523</v>
      </c>
      <c r="B189" t="s">
        <v>1888</v>
      </c>
      <c r="C189" t="s">
        <v>515</v>
      </c>
      <c r="H189" t="s">
        <v>326</v>
      </c>
      <c r="I189" t="s">
        <v>1762</v>
      </c>
    </row>
    <row r="190" spans="1:9" x14ac:dyDescent="0.3">
      <c r="A190" t="s">
        <v>527</v>
      </c>
      <c r="B190" t="s">
        <v>1888</v>
      </c>
      <c r="C190" t="s">
        <v>515</v>
      </c>
      <c r="H190" t="s">
        <v>1248</v>
      </c>
      <c r="I190" t="s">
        <v>1208</v>
      </c>
    </row>
    <row r="191" spans="1:9" x14ac:dyDescent="0.3">
      <c r="A191" t="s">
        <v>531</v>
      </c>
      <c r="B191" t="s">
        <v>1888</v>
      </c>
      <c r="C191" t="s">
        <v>515</v>
      </c>
      <c r="H191" t="s">
        <v>1026</v>
      </c>
      <c r="I191" t="s">
        <v>1010</v>
      </c>
    </row>
    <row r="192" spans="1:9" x14ac:dyDescent="0.3">
      <c r="A192" t="s">
        <v>535</v>
      </c>
      <c r="B192" t="s">
        <v>1888</v>
      </c>
      <c r="C192" t="s">
        <v>515</v>
      </c>
      <c r="H192" t="s">
        <v>1252</v>
      </c>
      <c r="I192" t="s">
        <v>1208</v>
      </c>
    </row>
    <row r="193" spans="1:9" x14ac:dyDescent="0.3">
      <c r="A193" t="s">
        <v>539</v>
      </c>
      <c r="B193" t="s">
        <v>1888</v>
      </c>
      <c r="C193" t="s">
        <v>515</v>
      </c>
      <c r="H193" t="s">
        <v>617</v>
      </c>
      <c r="I193" t="s">
        <v>609</v>
      </c>
    </row>
    <row r="194" spans="1:9" x14ac:dyDescent="0.3">
      <c r="H194" t="s">
        <v>330</v>
      </c>
      <c r="I194" t="s">
        <v>1762</v>
      </c>
    </row>
    <row r="195" spans="1:9" x14ac:dyDescent="0.3">
      <c r="A195" t="s">
        <v>541</v>
      </c>
      <c r="B195" t="s">
        <v>1887</v>
      </c>
      <c r="C195" t="s">
        <v>1365</v>
      </c>
      <c r="H195" t="s">
        <v>799</v>
      </c>
      <c r="I195" t="s">
        <v>779</v>
      </c>
    </row>
    <row r="196" spans="1:9" x14ac:dyDescent="0.3">
      <c r="A196" t="s">
        <v>545</v>
      </c>
      <c r="B196" t="s">
        <v>1888</v>
      </c>
      <c r="C196" t="s">
        <v>541</v>
      </c>
      <c r="H196" t="s">
        <v>1030</v>
      </c>
      <c r="I196" t="s">
        <v>1010</v>
      </c>
    </row>
    <row r="197" spans="1:9" x14ac:dyDescent="0.3">
      <c r="A197" t="s">
        <v>549</v>
      </c>
      <c r="B197" t="s">
        <v>1888</v>
      </c>
      <c r="C197" t="s">
        <v>541</v>
      </c>
      <c r="H197" t="s">
        <v>1258</v>
      </c>
      <c r="I197" t="s">
        <v>1254</v>
      </c>
    </row>
    <row r="198" spans="1:9" x14ac:dyDescent="0.3">
      <c r="A198" t="s">
        <v>553</v>
      </c>
      <c r="B198" t="s">
        <v>1888</v>
      </c>
      <c r="C198" t="s">
        <v>541</v>
      </c>
      <c r="H198" t="s">
        <v>621</v>
      </c>
      <c r="I198" t="s">
        <v>609</v>
      </c>
    </row>
    <row r="199" spans="1:9" x14ac:dyDescent="0.3">
      <c r="A199" t="s">
        <v>557</v>
      </c>
      <c r="B199" t="s">
        <v>1888</v>
      </c>
      <c r="C199" t="s">
        <v>541</v>
      </c>
      <c r="H199" t="s">
        <v>803</v>
      </c>
      <c r="I199" t="s">
        <v>779</v>
      </c>
    </row>
    <row r="200" spans="1:9" x14ac:dyDescent="0.3">
      <c r="A200" t="s">
        <v>561</v>
      </c>
      <c r="B200" t="s">
        <v>1888</v>
      </c>
      <c r="C200" t="s">
        <v>541</v>
      </c>
      <c r="H200" t="s">
        <v>334</v>
      </c>
      <c r="I200" t="s">
        <v>1762</v>
      </c>
    </row>
    <row r="201" spans="1:9" x14ac:dyDescent="0.3">
      <c r="A201" t="s">
        <v>565</v>
      </c>
      <c r="B201" t="s">
        <v>1888</v>
      </c>
      <c r="C201" t="s">
        <v>541</v>
      </c>
      <c r="H201" t="s">
        <v>1034</v>
      </c>
      <c r="I201" t="s">
        <v>1010</v>
      </c>
    </row>
    <row r="202" spans="1:9" x14ac:dyDescent="0.3">
      <c r="A202" t="s">
        <v>569</v>
      </c>
      <c r="B202" t="s">
        <v>1888</v>
      </c>
      <c r="C202" t="s">
        <v>541</v>
      </c>
      <c r="H202" t="s">
        <v>338</v>
      </c>
      <c r="I202" t="s">
        <v>1762</v>
      </c>
    </row>
    <row r="203" spans="1:9" x14ac:dyDescent="0.3">
      <c r="A203" t="s">
        <v>573</v>
      </c>
      <c r="B203" t="s">
        <v>1888</v>
      </c>
      <c r="C203" t="s">
        <v>541</v>
      </c>
      <c r="H203" t="s">
        <v>625</v>
      </c>
      <c r="I203" t="s">
        <v>609</v>
      </c>
    </row>
    <row r="204" spans="1:9" x14ac:dyDescent="0.3">
      <c r="H204" t="s">
        <v>1262</v>
      </c>
      <c r="I204" t="s">
        <v>1254</v>
      </c>
    </row>
    <row r="205" spans="1:9" x14ac:dyDescent="0.3">
      <c r="A205" t="s">
        <v>575</v>
      </c>
      <c r="B205" t="s">
        <v>1887</v>
      </c>
      <c r="C205" t="s">
        <v>1365</v>
      </c>
      <c r="H205" t="s">
        <v>807</v>
      </c>
      <c r="I205" t="s">
        <v>779</v>
      </c>
    </row>
    <row r="206" spans="1:9" x14ac:dyDescent="0.3">
      <c r="A206" t="s">
        <v>579</v>
      </c>
      <c r="B206" t="s">
        <v>1888</v>
      </c>
      <c r="C206" t="s">
        <v>575</v>
      </c>
      <c r="H206" t="s">
        <v>1038</v>
      </c>
      <c r="I206" t="s">
        <v>1010</v>
      </c>
    </row>
    <row r="207" spans="1:9" x14ac:dyDescent="0.3">
      <c r="A207" t="s">
        <v>583</v>
      </c>
      <c r="B207" t="s">
        <v>1888</v>
      </c>
      <c r="C207" t="s">
        <v>575</v>
      </c>
      <c r="H207" t="s">
        <v>342</v>
      </c>
      <c r="I207" t="s">
        <v>1762</v>
      </c>
    </row>
    <row r="208" spans="1:9" x14ac:dyDescent="0.3">
      <c r="A208" t="s">
        <v>587</v>
      </c>
      <c r="B208" t="s">
        <v>1888</v>
      </c>
      <c r="C208" t="s">
        <v>575</v>
      </c>
      <c r="H208" t="s">
        <v>629</v>
      </c>
      <c r="I208" t="s">
        <v>609</v>
      </c>
    </row>
    <row r="209" spans="1:9" x14ac:dyDescent="0.3">
      <c r="A209" t="s">
        <v>591</v>
      </c>
      <c r="B209" t="s">
        <v>1888</v>
      </c>
      <c r="C209" t="s">
        <v>575</v>
      </c>
      <c r="H209" t="s">
        <v>1266</v>
      </c>
      <c r="I209" t="s">
        <v>1254</v>
      </c>
    </row>
    <row r="210" spans="1:9" x14ac:dyDescent="0.3">
      <c r="A210" t="s">
        <v>595</v>
      </c>
      <c r="B210" t="s">
        <v>1888</v>
      </c>
      <c r="C210" t="s">
        <v>575</v>
      </c>
      <c r="H210" t="s">
        <v>811</v>
      </c>
      <c r="I210" t="s">
        <v>779</v>
      </c>
    </row>
    <row r="211" spans="1:9" x14ac:dyDescent="0.3">
      <c r="A211" t="s">
        <v>599</v>
      </c>
      <c r="B211" t="s">
        <v>1888</v>
      </c>
      <c r="C211" t="s">
        <v>575</v>
      </c>
      <c r="H211" t="s">
        <v>1044</v>
      </c>
      <c r="I211" t="s">
        <v>1040</v>
      </c>
    </row>
    <row r="212" spans="1:9" x14ac:dyDescent="0.3">
      <c r="A212" t="s">
        <v>603</v>
      </c>
      <c r="B212" t="s">
        <v>1888</v>
      </c>
      <c r="C212" t="s">
        <v>575</v>
      </c>
      <c r="H212" t="s">
        <v>815</v>
      </c>
      <c r="I212" t="s">
        <v>779</v>
      </c>
    </row>
    <row r="213" spans="1:9" x14ac:dyDescent="0.3">
      <c r="A213" t="s">
        <v>607</v>
      </c>
      <c r="B213" t="s">
        <v>1888</v>
      </c>
      <c r="C213" t="s">
        <v>575</v>
      </c>
      <c r="H213" t="s">
        <v>633</v>
      </c>
      <c r="I213" t="s">
        <v>609</v>
      </c>
    </row>
    <row r="214" spans="1:9" x14ac:dyDescent="0.3">
      <c r="H214" t="s">
        <v>1270</v>
      </c>
      <c r="I214" t="s">
        <v>1254</v>
      </c>
    </row>
    <row r="215" spans="1:9" x14ac:dyDescent="0.3">
      <c r="A215" t="s">
        <v>609</v>
      </c>
      <c r="B215" t="s">
        <v>1887</v>
      </c>
      <c r="C215" t="s">
        <v>1365</v>
      </c>
      <c r="H215" t="s">
        <v>346</v>
      </c>
      <c r="I215" t="s">
        <v>1762</v>
      </c>
    </row>
    <row r="216" spans="1:9" x14ac:dyDescent="0.3">
      <c r="A216" t="s">
        <v>613</v>
      </c>
      <c r="B216" t="s">
        <v>1888</v>
      </c>
      <c r="C216" t="s">
        <v>609</v>
      </c>
      <c r="H216" t="s">
        <v>1048</v>
      </c>
      <c r="I216" t="s">
        <v>1040</v>
      </c>
    </row>
    <row r="217" spans="1:9" x14ac:dyDescent="0.3">
      <c r="A217" t="s">
        <v>617</v>
      </c>
      <c r="B217" t="s">
        <v>1888</v>
      </c>
      <c r="C217" t="s">
        <v>609</v>
      </c>
      <c r="H217" t="s">
        <v>819</v>
      </c>
      <c r="I217" t="s">
        <v>779</v>
      </c>
    </row>
    <row r="218" spans="1:9" x14ac:dyDescent="0.3">
      <c r="A218" t="s">
        <v>621</v>
      </c>
      <c r="B218" t="s">
        <v>1888</v>
      </c>
      <c r="C218" t="s">
        <v>609</v>
      </c>
      <c r="H218" t="s">
        <v>639</v>
      </c>
      <c r="I218" t="s">
        <v>635</v>
      </c>
    </row>
    <row r="219" spans="1:9" x14ac:dyDescent="0.3">
      <c r="A219" t="s">
        <v>625</v>
      </c>
      <c r="B219" t="s">
        <v>1888</v>
      </c>
      <c r="C219" t="s">
        <v>609</v>
      </c>
      <c r="H219" t="s">
        <v>1274</v>
      </c>
      <c r="I219" t="s">
        <v>1254</v>
      </c>
    </row>
    <row r="220" spans="1:9" x14ac:dyDescent="0.3">
      <c r="A220" t="s">
        <v>629</v>
      </c>
      <c r="B220" t="s">
        <v>1888</v>
      </c>
      <c r="C220" t="s">
        <v>609</v>
      </c>
      <c r="H220" t="s">
        <v>350</v>
      </c>
      <c r="I220" t="s">
        <v>1762</v>
      </c>
    </row>
    <row r="221" spans="1:9" x14ac:dyDescent="0.3">
      <c r="A221" t="s">
        <v>633</v>
      </c>
      <c r="B221" t="s">
        <v>1888</v>
      </c>
      <c r="C221" t="s">
        <v>609</v>
      </c>
      <c r="H221" t="s">
        <v>1052</v>
      </c>
      <c r="I221" t="s">
        <v>1040</v>
      </c>
    </row>
    <row r="222" spans="1:9" x14ac:dyDescent="0.3">
      <c r="H222" t="s">
        <v>825</v>
      </c>
      <c r="I222" t="s">
        <v>821</v>
      </c>
    </row>
    <row r="223" spans="1:9" x14ac:dyDescent="0.3">
      <c r="H223" t="s">
        <v>643</v>
      </c>
      <c r="I223" t="s">
        <v>635</v>
      </c>
    </row>
    <row r="224" spans="1:9" x14ac:dyDescent="0.3">
      <c r="H224" t="s">
        <v>1280</v>
      </c>
      <c r="I224" t="s">
        <v>1276</v>
      </c>
    </row>
    <row r="225" spans="1:9" x14ac:dyDescent="0.3">
      <c r="H225" t="s">
        <v>354</v>
      </c>
      <c r="I225" t="s">
        <v>1762</v>
      </c>
    </row>
    <row r="226" spans="1:9" x14ac:dyDescent="0.3">
      <c r="H226" t="s">
        <v>1056</v>
      </c>
      <c r="I226" t="s">
        <v>1040</v>
      </c>
    </row>
    <row r="227" spans="1:9" x14ac:dyDescent="0.3">
      <c r="H227" t="s">
        <v>829</v>
      </c>
      <c r="I227" t="s">
        <v>821</v>
      </c>
    </row>
    <row r="228" spans="1:9" x14ac:dyDescent="0.3">
      <c r="H228" t="s">
        <v>1284</v>
      </c>
      <c r="I228" t="s">
        <v>1276</v>
      </c>
    </row>
    <row r="229" spans="1:9" x14ac:dyDescent="0.3">
      <c r="H229" t="s">
        <v>358</v>
      </c>
      <c r="I229" t="s">
        <v>1762</v>
      </c>
    </row>
    <row r="230" spans="1:9" x14ac:dyDescent="0.3">
      <c r="H230" t="s">
        <v>1060</v>
      </c>
      <c r="I230" t="s">
        <v>1040</v>
      </c>
    </row>
    <row r="231" spans="1:9" x14ac:dyDescent="0.3">
      <c r="H231" t="s">
        <v>833</v>
      </c>
      <c r="I231" t="s">
        <v>821</v>
      </c>
    </row>
    <row r="232" spans="1:9" x14ac:dyDescent="0.3">
      <c r="A232" t="s">
        <v>635</v>
      </c>
      <c r="B232" t="s">
        <v>1887</v>
      </c>
      <c r="C232" t="s">
        <v>1365</v>
      </c>
      <c r="H232" t="s">
        <v>1288</v>
      </c>
      <c r="I232" t="s">
        <v>1276</v>
      </c>
    </row>
    <row r="233" spans="1:9" x14ac:dyDescent="0.3">
      <c r="A233" t="s">
        <v>639</v>
      </c>
      <c r="B233" t="s">
        <v>1888</v>
      </c>
      <c r="C233" t="s">
        <v>635</v>
      </c>
      <c r="H233" t="s">
        <v>364</v>
      </c>
      <c r="I233" t="s">
        <v>1791</v>
      </c>
    </row>
    <row r="234" spans="1:9" x14ac:dyDescent="0.3">
      <c r="A234" t="s">
        <v>643</v>
      </c>
      <c r="B234" t="s">
        <v>1888</v>
      </c>
      <c r="C234" t="s">
        <v>635</v>
      </c>
      <c r="H234" t="s">
        <v>1064</v>
      </c>
      <c r="I234" t="s">
        <v>1040</v>
      </c>
    </row>
    <row r="235" spans="1:9" x14ac:dyDescent="0.3">
      <c r="A235" t="s">
        <v>647</v>
      </c>
      <c r="B235" t="s">
        <v>1888</v>
      </c>
      <c r="C235" t="s">
        <v>635</v>
      </c>
      <c r="H235" t="s">
        <v>837</v>
      </c>
      <c r="I235" t="s">
        <v>821</v>
      </c>
    </row>
    <row r="236" spans="1:9" x14ac:dyDescent="0.3">
      <c r="A236" t="s">
        <v>651</v>
      </c>
      <c r="B236" t="s">
        <v>1888</v>
      </c>
      <c r="C236" t="s">
        <v>635</v>
      </c>
      <c r="H236" t="s">
        <v>368</v>
      </c>
      <c r="I236" t="s">
        <v>1791</v>
      </c>
    </row>
    <row r="237" spans="1:9" x14ac:dyDescent="0.3">
      <c r="A237" t="s">
        <v>655</v>
      </c>
      <c r="B237" t="s">
        <v>1888</v>
      </c>
      <c r="C237" t="s">
        <v>635</v>
      </c>
      <c r="H237" t="s">
        <v>1292</v>
      </c>
      <c r="I237" t="s">
        <v>1276</v>
      </c>
    </row>
    <row r="238" spans="1:9" x14ac:dyDescent="0.3">
      <c r="H238" t="s">
        <v>1068</v>
      </c>
      <c r="I238" t="s">
        <v>1040</v>
      </c>
    </row>
    <row r="239" spans="1:9" x14ac:dyDescent="0.3">
      <c r="A239" t="s">
        <v>657</v>
      </c>
      <c r="B239" t="s">
        <v>1887</v>
      </c>
      <c r="C239" t="s">
        <v>1365</v>
      </c>
      <c r="H239" t="s">
        <v>841</v>
      </c>
      <c r="I239" t="s">
        <v>821</v>
      </c>
    </row>
    <row r="240" spans="1:9" x14ac:dyDescent="0.3">
      <c r="A240" t="s">
        <v>661</v>
      </c>
      <c r="B240" t="s">
        <v>1888</v>
      </c>
      <c r="C240" t="s">
        <v>657</v>
      </c>
      <c r="H240" t="s">
        <v>1886</v>
      </c>
      <c r="I240" t="s">
        <v>1791</v>
      </c>
    </row>
    <row r="241" spans="1:9" x14ac:dyDescent="0.3">
      <c r="A241" t="s">
        <v>665</v>
      </c>
      <c r="B241" t="s">
        <v>1888</v>
      </c>
      <c r="C241" t="s">
        <v>657</v>
      </c>
      <c r="H241" t="s">
        <v>1296</v>
      </c>
      <c r="I241" t="s">
        <v>1276</v>
      </c>
    </row>
    <row r="242" spans="1:9" x14ac:dyDescent="0.3">
      <c r="A242" t="s">
        <v>669</v>
      </c>
      <c r="B242" t="s">
        <v>1888</v>
      </c>
      <c r="C242" t="s">
        <v>657</v>
      </c>
      <c r="H242" t="s">
        <v>1074</v>
      </c>
      <c r="I242" t="s">
        <v>1070</v>
      </c>
    </row>
    <row r="243" spans="1:9" x14ac:dyDescent="0.3">
      <c r="A243" t="s">
        <v>673</v>
      </c>
      <c r="B243" t="s">
        <v>1888</v>
      </c>
      <c r="C243" t="s">
        <v>657</v>
      </c>
      <c r="H243" t="s">
        <v>845</v>
      </c>
      <c r="I243" t="s">
        <v>821</v>
      </c>
    </row>
    <row r="244" spans="1:9" x14ac:dyDescent="0.3">
      <c r="A244" t="s">
        <v>677</v>
      </c>
      <c r="B244" t="s">
        <v>1888</v>
      </c>
      <c r="C244" t="s">
        <v>657</v>
      </c>
      <c r="H244" t="s">
        <v>1300</v>
      </c>
      <c r="I244" t="s">
        <v>1276</v>
      </c>
    </row>
    <row r="245" spans="1:9" x14ac:dyDescent="0.3">
      <c r="A245" t="s">
        <v>681</v>
      </c>
      <c r="B245" t="s">
        <v>1888</v>
      </c>
      <c r="C245" t="s">
        <v>657</v>
      </c>
      <c r="H245" t="s">
        <v>372</v>
      </c>
      <c r="I245" t="s">
        <v>1791</v>
      </c>
    </row>
    <row r="246" spans="1:9" x14ac:dyDescent="0.3">
      <c r="A246" t="s">
        <v>685</v>
      </c>
      <c r="B246" t="s">
        <v>1888</v>
      </c>
      <c r="C246" t="s">
        <v>657</v>
      </c>
      <c r="H246" t="s">
        <v>1078</v>
      </c>
      <c r="I246" t="s">
        <v>1070</v>
      </c>
    </row>
    <row r="247" spans="1:9" x14ac:dyDescent="0.3">
      <c r="A247" t="s">
        <v>689</v>
      </c>
      <c r="B247" t="s">
        <v>1888</v>
      </c>
      <c r="C247" t="s">
        <v>657</v>
      </c>
      <c r="H247" t="s">
        <v>849</v>
      </c>
      <c r="I247" t="s">
        <v>821</v>
      </c>
    </row>
    <row r="248" spans="1:9" x14ac:dyDescent="0.3">
      <c r="A248" t="s">
        <v>693</v>
      </c>
      <c r="B248" t="s">
        <v>1888</v>
      </c>
      <c r="C248" t="s">
        <v>657</v>
      </c>
      <c r="H248" t="s">
        <v>380</v>
      </c>
      <c r="I248" t="s">
        <v>1791</v>
      </c>
    </row>
    <row r="249" spans="1:9" x14ac:dyDescent="0.3">
      <c r="A249" t="s">
        <v>697</v>
      </c>
      <c r="B249" t="s">
        <v>1888</v>
      </c>
      <c r="C249" t="s">
        <v>657</v>
      </c>
      <c r="H249" t="s">
        <v>1304</v>
      </c>
      <c r="I249" t="s">
        <v>1276</v>
      </c>
    </row>
    <row r="250" spans="1:9" x14ac:dyDescent="0.3">
      <c r="A250" t="s">
        <v>701</v>
      </c>
      <c r="B250" t="s">
        <v>1888</v>
      </c>
      <c r="C250" t="s">
        <v>657</v>
      </c>
      <c r="H250" t="s">
        <v>1082</v>
      </c>
      <c r="I250" t="s">
        <v>1070</v>
      </c>
    </row>
    <row r="251" spans="1:9" x14ac:dyDescent="0.3">
      <c r="A251" t="s">
        <v>705</v>
      </c>
      <c r="B251" t="s">
        <v>1888</v>
      </c>
      <c r="C251" t="s">
        <v>657</v>
      </c>
      <c r="H251" t="s">
        <v>1875</v>
      </c>
      <c r="I251" t="s">
        <v>821</v>
      </c>
    </row>
    <row r="252" spans="1:9" x14ac:dyDescent="0.3">
      <c r="H252" t="s">
        <v>386</v>
      </c>
      <c r="I252" t="s">
        <v>1759</v>
      </c>
    </row>
    <row r="253" spans="1:9" x14ac:dyDescent="0.3">
      <c r="A253" t="s">
        <v>707</v>
      </c>
      <c r="B253" t="s">
        <v>1887</v>
      </c>
      <c r="C253" t="s">
        <v>1365</v>
      </c>
      <c r="H253" t="s">
        <v>1310</v>
      </c>
      <c r="I253" t="s">
        <v>1306</v>
      </c>
    </row>
    <row r="254" spans="1:9" x14ac:dyDescent="0.3">
      <c r="A254" t="s">
        <v>711</v>
      </c>
      <c r="B254" t="s">
        <v>1888</v>
      </c>
      <c r="C254" t="s">
        <v>707</v>
      </c>
      <c r="H254" t="s">
        <v>1086</v>
      </c>
      <c r="I254" t="s">
        <v>1070</v>
      </c>
    </row>
    <row r="255" spans="1:9" x14ac:dyDescent="0.3">
      <c r="A255" t="s">
        <v>715</v>
      </c>
      <c r="B255" t="s">
        <v>1888</v>
      </c>
      <c r="C255" t="s">
        <v>707</v>
      </c>
      <c r="H255" t="s">
        <v>1090</v>
      </c>
      <c r="I255" t="s">
        <v>1070</v>
      </c>
    </row>
    <row r="256" spans="1:9" x14ac:dyDescent="0.3">
      <c r="A256" t="s">
        <v>719</v>
      </c>
      <c r="B256" t="s">
        <v>1888</v>
      </c>
      <c r="C256" t="s">
        <v>707</v>
      </c>
      <c r="H256" t="s">
        <v>1314</v>
      </c>
      <c r="I256" t="s">
        <v>1306</v>
      </c>
    </row>
    <row r="257" spans="1:9" x14ac:dyDescent="0.3">
      <c r="A257" t="s">
        <v>723</v>
      </c>
      <c r="B257" t="s">
        <v>1888</v>
      </c>
      <c r="C257" t="s">
        <v>707</v>
      </c>
      <c r="H257" t="s">
        <v>390</v>
      </c>
      <c r="I257" t="s">
        <v>1759</v>
      </c>
    </row>
    <row r="258" spans="1:9" x14ac:dyDescent="0.3">
      <c r="A258" t="s">
        <v>727</v>
      </c>
      <c r="B258" t="s">
        <v>1888</v>
      </c>
      <c r="C258" t="s">
        <v>707</v>
      </c>
      <c r="H258" t="s">
        <v>856</v>
      </c>
      <c r="I258" t="s">
        <v>821</v>
      </c>
    </row>
    <row r="259" spans="1:9" x14ac:dyDescent="0.3">
      <c r="A259" t="s">
        <v>731</v>
      </c>
      <c r="B259" t="s">
        <v>1888</v>
      </c>
      <c r="C259" t="s">
        <v>707</v>
      </c>
      <c r="H259" t="s">
        <v>1094</v>
      </c>
      <c r="I259" t="s">
        <v>1070</v>
      </c>
    </row>
    <row r="260" spans="1:9" x14ac:dyDescent="0.3">
      <c r="H260" t="s">
        <v>1318</v>
      </c>
      <c r="I260" t="s">
        <v>1306</v>
      </c>
    </row>
    <row r="261" spans="1:9" x14ac:dyDescent="0.3">
      <c r="A261" t="s">
        <v>733</v>
      </c>
      <c r="B261" t="s">
        <v>1887</v>
      </c>
      <c r="C261" t="s">
        <v>1365</v>
      </c>
      <c r="H261" t="s">
        <v>394</v>
      </c>
      <c r="I261" t="s">
        <v>1759</v>
      </c>
    </row>
    <row r="262" spans="1:9" x14ac:dyDescent="0.3">
      <c r="A262" t="s">
        <v>737</v>
      </c>
      <c r="B262" t="s">
        <v>1888</v>
      </c>
      <c r="C262" t="s">
        <v>733</v>
      </c>
      <c r="H262" t="s">
        <v>860</v>
      </c>
      <c r="I262" t="s">
        <v>821</v>
      </c>
    </row>
    <row r="263" spans="1:9" x14ac:dyDescent="0.3">
      <c r="A263" t="s">
        <v>741</v>
      </c>
      <c r="B263" t="s">
        <v>1888</v>
      </c>
      <c r="C263" t="s">
        <v>733</v>
      </c>
      <c r="H263" t="s">
        <v>1098</v>
      </c>
      <c r="I263" t="s">
        <v>1070</v>
      </c>
    </row>
    <row r="264" spans="1:9" x14ac:dyDescent="0.3">
      <c r="A264" t="s">
        <v>745</v>
      </c>
      <c r="B264" t="s">
        <v>1888</v>
      </c>
      <c r="C264" t="s">
        <v>733</v>
      </c>
      <c r="H264" t="s">
        <v>1322</v>
      </c>
      <c r="I264" t="s">
        <v>1306</v>
      </c>
    </row>
    <row r="265" spans="1:9" x14ac:dyDescent="0.3">
      <c r="A265" t="s">
        <v>749</v>
      </c>
      <c r="B265" t="s">
        <v>1888</v>
      </c>
      <c r="C265" t="s">
        <v>733</v>
      </c>
      <c r="H265" t="s">
        <v>398</v>
      </c>
      <c r="I265" t="s">
        <v>1759</v>
      </c>
    </row>
    <row r="266" spans="1:9" x14ac:dyDescent="0.3">
      <c r="A266" t="s">
        <v>753</v>
      </c>
      <c r="B266" t="s">
        <v>1888</v>
      </c>
      <c r="C266" t="s">
        <v>733</v>
      </c>
      <c r="H266" t="s">
        <v>864</v>
      </c>
      <c r="I266" t="s">
        <v>821</v>
      </c>
    </row>
    <row r="267" spans="1:9" x14ac:dyDescent="0.3">
      <c r="A267" t="s">
        <v>757</v>
      </c>
      <c r="B267" t="s">
        <v>1888</v>
      </c>
      <c r="C267" t="s">
        <v>733</v>
      </c>
      <c r="H267" t="s">
        <v>868</v>
      </c>
      <c r="I267" t="s">
        <v>821</v>
      </c>
    </row>
    <row r="268" spans="1:9" x14ac:dyDescent="0.3">
      <c r="A268" t="s">
        <v>761</v>
      </c>
      <c r="B268" t="s">
        <v>1888</v>
      </c>
      <c r="C268" t="s">
        <v>733</v>
      </c>
      <c r="H268" t="s">
        <v>1326</v>
      </c>
      <c r="I268" t="s">
        <v>1306</v>
      </c>
    </row>
    <row r="269" spans="1:9" x14ac:dyDescent="0.3">
      <c r="A269" t="s">
        <v>765</v>
      </c>
      <c r="B269" t="s">
        <v>1888</v>
      </c>
      <c r="C269" t="s">
        <v>733</v>
      </c>
      <c r="H269" t="s">
        <v>404</v>
      </c>
      <c r="I269" t="s">
        <v>1786</v>
      </c>
    </row>
    <row r="270" spans="1:9" x14ac:dyDescent="0.3">
      <c r="A270" t="s">
        <v>769</v>
      </c>
      <c r="B270" t="s">
        <v>1888</v>
      </c>
      <c r="C270" t="s">
        <v>733</v>
      </c>
      <c r="H270" t="s">
        <v>1330</v>
      </c>
      <c r="I270" t="s">
        <v>1306</v>
      </c>
    </row>
    <row r="271" spans="1:9" x14ac:dyDescent="0.3">
      <c r="A271" t="s">
        <v>773</v>
      </c>
      <c r="B271" t="s">
        <v>1888</v>
      </c>
      <c r="C271" t="s">
        <v>733</v>
      </c>
      <c r="H271" t="s">
        <v>408</v>
      </c>
      <c r="I271" t="s">
        <v>1786</v>
      </c>
    </row>
    <row r="272" spans="1:9" x14ac:dyDescent="0.3">
      <c r="A272" t="s">
        <v>777</v>
      </c>
      <c r="B272" t="s">
        <v>1888</v>
      </c>
      <c r="C272" t="s">
        <v>733</v>
      </c>
    </row>
    <row r="274" spans="1:3" x14ac:dyDescent="0.3">
      <c r="A274" t="s">
        <v>779</v>
      </c>
      <c r="B274" t="s">
        <v>1887</v>
      </c>
      <c r="C274" t="s">
        <v>1365</v>
      </c>
    </row>
    <row r="275" spans="1:3" x14ac:dyDescent="0.3">
      <c r="A275" t="s">
        <v>783</v>
      </c>
      <c r="B275" t="s">
        <v>1888</v>
      </c>
      <c r="C275" t="s">
        <v>779</v>
      </c>
    </row>
    <row r="276" spans="1:3" x14ac:dyDescent="0.3">
      <c r="A276" t="s">
        <v>787</v>
      </c>
      <c r="B276" t="s">
        <v>1888</v>
      </c>
      <c r="C276" t="s">
        <v>779</v>
      </c>
    </row>
    <row r="277" spans="1:3" x14ac:dyDescent="0.3">
      <c r="A277" t="s">
        <v>791</v>
      </c>
      <c r="B277" t="s">
        <v>1888</v>
      </c>
      <c r="C277" t="s">
        <v>779</v>
      </c>
    </row>
    <row r="278" spans="1:3" x14ac:dyDescent="0.3">
      <c r="A278" t="s">
        <v>795</v>
      </c>
      <c r="B278" t="s">
        <v>1888</v>
      </c>
      <c r="C278" t="s">
        <v>779</v>
      </c>
    </row>
    <row r="279" spans="1:3" x14ac:dyDescent="0.3">
      <c r="A279" t="s">
        <v>799</v>
      </c>
      <c r="B279" t="s">
        <v>1888</v>
      </c>
      <c r="C279" t="s">
        <v>779</v>
      </c>
    </row>
    <row r="280" spans="1:3" x14ac:dyDescent="0.3">
      <c r="A280" t="s">
        <v>803</v>
      </c>
      <c r="B280" t="s">
        <v>1888</v>
      </c>
      <c r="C280" t="s">
        <v>779</v>
      </c>
    </row>
    <row r="281" spans="1:3" x14ac:dyDescent="0.3">
      <c r="A281" t="s">
        <v>807</v>
      </c>
      <c r="B281" t="s">
        <v>1888</v>
      </c>
      <c r="C281" t="s">
        <v>779</v>
      </c>
    </row>
    <row r="282" spans="1:3" x14ac:dyDescent="0.3">
      <c r="A282" t="s">
        <v>811</v>
      </c>
      <c r="B282" t="s">
        <v>1888</v>
      </c>
      <c r="C282" t="s">
        <v>779</v>
      </c>
    </row>
    <row r="283" spans="1:3" x14ac:dyDescent="0.3">
      <c r="A283" t="s">
        <v>815</v>
      </c>
      <c r="B283" t="s">
        <v>1888</v>
      </c>
      <c r="C283" t="s">
        <v>779</v>
      </c>
    </row>
    <row r="284" spans="1:3" x14ac:dyDescent="0.3">
      <c r="A284" t="s">
        <v>819</v>
      </c>
      <c r="B284" t="s">
        <v>1888</v>
      </c>
      <c r="C284" t="s">
        <v>779</v>
      </c>
    </row>
    <row r="286" spans="1:3" x14ac:dyDescent="0.3">
      <c r="A286" t="s">
        <v>821</v>
      </c>
      <c r="B286" t="s">
        <v>1887</v>
      </c>
      <c r="C286" t="s">
        <v>1365</v>
      </c>
    </row>
    <row r="287" spans="1:3" x14ac:dyDescent="0.3">
      <c r="A287" t="s">
        <v>825</v>
      </c>
      <c r="B287" t="s">
        <v>1888</v>
      </c>
      <c r="C287" t="s">
        <v>821</v>
      </c>
    </row>
    <row r="288" spans="1:3" x14ac:dyDescent="0.3">
      <c r="A288" t="s">
        <v>829</v>
      </c>
      <c r="B288" t="s">
        <v>1888</v>
      </c>
      <c r="C288" t="s">
        <v>821</v>
      </c>
    </row>
    <row r="289" spans="1:3" x14ac:dyDescent="0.3">
      <c r="A289" t="s">
        <v>833</v>
      </c>
      <c r="B289" t="s">
        <v>1888</v>
      </c>
      <c r="C289" t="s">
        <v>821</v>
      </c>
    </row>
    <row r="290" spans="1:3" x14ac:dyDescent="0.3">
      <c r="A290" t="s">
        <v>837</v>
      </c>
      <c r="B290" t="s">
        <v>1888</v>
      </c>
      <c r="C290" t="s">
        <v>821</v>
      </c>
    </row>
    <row r="291" spans="1:3" x14ac:dyDescent="0.3">
      <c r="A291" t="s">
        <v>841</v>
      </c>
      <c r="B291" t="s">
        <v>1888</v>
      </c>
      <c r="C291" t="s">
        <v>821</v>
      </c>
    </row>
    <row r="292" spans="1:3" x14ac:dyDescent="0.3">
      <c r="A292" t="s">
        <v>845</v>
      </c>
      <c r="B292" t="s">
        <v>1888</v>
      </c>
      <c r="C292" t="s">
        <v>821</v>
      </c>
    </row>
    <row r="293" spans="1:3" x14ac:dyDescent="0.3">
      <c r="A293" t="s">
        <v>849</v>
      </c>
      <c r="B293" t="s">
        <v>1888</v>
      </c>
      <c r="C293" t="s">
        <v>821</v>
      </c>
    </row>
    <row r="294" spans="1:3" x14ac:dyDescent="0.3">
      <c r="A294" t="s">
        <v>1875</v>
      </c>
      <c r="B294" t="s">
        <v>1888</v>
      </c>
      <c r="C294" t="s">
        <v>821</v>
      </c>
    </row>
    <row r="295" spans="1:3" x14ac:dyDescent="0.3">
      <c r="A295" t="s">
        <v>856</v>
      </c>
      <c r="B295" t="s">
        <v>1888</v>
      </c>
      <c r="C295" t="s">
        <v>821</v>
      </c>
    </row>
    <row r="296" spans="1:3" x14ac:dyDescent="0.3">
      <c r="A296" t="s">
        <v>860</v>
      </c>
      <c r="B296" t="s">
        <v>1888</v>
      </c>
      <c r="C296" t="s">
        <v>821</v>
      </c>
    </row>
    <row r="297" spans="1:3" x14ac:dyDescent="0.3">
      <c r="A297" t="s">
        <v>864</v>
      </c>
      <c r="B297" t="s">
        <v>1888</v>
      </c>
      <c r="C297" t="s">
        <v>821</v>
      </c>
    </row>
    <row r="298" spans="1:3" x14ac:dyDescent="0.3">
      <c r="A298" t="s">
        <v>868</v>
      </c>
      <c r="B298" t="s">
        <v>1888</v>
      </c>
      <c r="C298" t="s">
        <v>821</v>
      </c>
    </row>
    <row r="300" spans="1:3" x14ac:dyDescent="0.3">
      <c r="A300" t="s">
        <v>870</v>
      </c>
      <c r="B300" t="s">
        <v>1887</v>
      </c>
      <c r="C300" t="s">
        <v>1365</v>
      </c>
    </row>
    <row r="301" spans="1:3" x14ac:dyDescent="0.3">
      <c r="A301" t="s">
        <v>874</v>
      </c>
      <c r="B301" t="s">
        <v>1888</v>
      </c>
      <c r="C301" t="s">
        <v>870</v>
      </c>
    </row>
    <row r="302" spans="1:3" x14ac:dyDescent="0.3">
      <c r="A302" t="s">
        <v>878</v>
      </c>
      <c r="B302" t="s">
        <v>1888</v>
      </c>
      <c r="C302" t="s">
        <v>870</v>
      </c>
    </row>
    <row r="303" spans="1:3" x14ac:dyDescent="0.3">
      <c r="A303" t="s">
        <v>882</v>
      </c>
      <c r="B303" t="s">
        <v>1888</v>
      </c>
      <c r="C303" t="s">
        <v>870</v>
      </c>
    </row>
    <row r="304" spans="1:3" x14ac:dyDescent="0.3">
      <c r="A304" t="s">
        <v>886</v>
      </c>
      <c r="B304" t="s">
        <v>1888</v>
      </c>
      <c r="C304" t="s">
        <v>870</v>
      </c>
    </row>
    <row r="305" spans="1:3" x14ac:dyDescent="0.3">
      <c r="A305" t="s">
        <v>890</v>
      </c>
      <c r="B305" t="s">
        <v>1888</v>
      </c>
      <c r="C305" t="s">
        <v>870</v>
      </c>
    </row>
    <row r="306" spans="1:3" x14ac:dyDescent="0.3">
      <c r="A306" t="s">
        <v>894</v>
      </c>
      <c r="B306" t="s">
        <v>1888</v>
      </c>
      <c r="C306" t="s">
        <v>870</v>
      </c>
    </row>
    <row r="307" spans="1:3" x14ac:dyDescent="0.3">
      <c r="A307" t="s">
        <v>898</v>
      </c>
      <c r="B307" t="s">
        <v>1888</v>
      </c>
      <c r="C307" t="s">
        <v>870</v>
      </c>
    </row>
    <row r="308" spans="1:3" x14ac:dyDescent="0.3">
      <c r="A308" t="s">
        <v>902</v>
      </c>
      <c r="B308" t="s">
        <v>1888</v>
      </c>
      <c r="C308" t="s">
        <v>870</v>
      </c>
    </row>
    <row r="309" spans="1:3" x14ac:dyDescent="0.3">
      <c r="A309" t="s">
        <v>906</v>
      </c>
      <c r="B309" t="s">
        <v>1888</v>
      </c>
      <c r="C309" t="s">
        <v>870</v>
      </c>
    </row>
    <row r="310" spans="1:3" x14ac:dyDescent="0.3">
      <c r="A310" t="s">
        <v>910</v>
      </c>
      <c r="B310" t="s">
        <v>1888</v>
      </c>
      <c r="C310" t="s">
        <v>870</v>
      </c>
    </row>
    <row r="311" spans="1:3" x14ac:dyDescent="0.3">
      <c r="A311" t="s">
        <v>914</v>
      </c>
      <c r="B311" t="s">
        <v>1888</v>
      </c>
      <c r="C311" t="s">
        <v>870</v>
      </c>
    </row>
    <row r="312" spans="1:3" x14ac:dyDescent="0.3">
      <c r="A312" t="s">
        <v>918</v>
      </c>
      <c r="B312" t="s">
        <v>1888</v>
      </c>
      <c r="C312" t="s">
        <v>870</v>
      </c>
    </row>
    <row r="314" spans="1:3" x14ac:dyDescent="0.3">
      <c r="A314" t="s">
        <v>920</v>
      </c>
      <c r="B314" t="s">
        <v>1887</v>
      </c>
      <c r="C314" t="s">
        <v>1365</v>
      </c>
    </row>
    <row r="315" spans="1:3" x14ac:dyDescent="0.3">
      <c r="A315" t="s">
        <v>924</v>
      </c>
      <c r="B315" t="s">
        <v>1888</v>
      </c>
      <c r="C315" t="s">
        <v>920</v>
      </c>
    </row>
    <row r="316" spans="1:3" x14ac:dyDescent="0.3">
      <c r="A316" t="s">
        <v>928</v>
      </c>
      <c r="B316" t="s">
        <v>1888</v>
      </c>
      <c r="C316" t="s">
        <v>920</v>
      </c>
    </row>
    <row r="317" spans="1:3" x14ac:dyDescent="0.3">
      <c r="A317" t="s">
        <v>932</v>
      </c>
      <c r="B317" t="s">
        <v>1888</v>
      </c>
      <c r="C317" t="s">
        <v>920</v>
      </c>
    </row>
    <row r="318" spans="1:3" x14ac:dyDescent="0.3">
      <c r="A318" t="s">
        <v>936</v>
      </c>
      <c r="B318" t="s">
        <v>1888</v>
      </c>
      <c r="C318" t="s">
        <v>920</v>
      </c>
    </row>
    <row r="319" spans="1:3" x14ac:dyDescent="0.3">
      <c r="A319" t="s">
        <v>940</v>
      </c>
      <c r="B319" t="s">
        <v>1888</v>
      </c>
      <c r="C319" t="s">
        <v>920</v>
      </c>
    </row>
    <row r="320" spans="1:3" x14ac:dyDescent="0.3">
      <c r="A320" t="s">
        <v>944</v>
      </c>
      <c r="B320" t="s">
        <v>1888</v>
      </c>
      <c r="C320" t="s">
        <v>920</v>
      </c>
    </row>
    <row r="321" spans="1:3" x14ac:dyDescent="0.3">
      <c r="A321" t="s">
        <v>948</v>
      </c>
      <c r="B321" t="s">
        <v>1888</v>
      </c>
      <c r="C321" t="s">
        <v>920</v>
      </c>
    </row>
    <row r="323" spans="1:3" x14ac:dyDescent="0.3">
      <c r="A323" t="s">
        <v>950</v>
      </c>
      <c r="B323" t="s">
        <v>1887</v>
      </c>
      <c r="C323" t="s">
        <v>1365</v>
      </c>
    </row>
    <row r="324" spans="1:3" x14ac:dyDescent="0.3">
      <c r="A324" t="s">
        <v>954</v>
      </c>
      <c r="B324" t="s">
        <v>1888</v>
      </c>
      <c r="C324" t="s">
        <v>950</v>
      </c>
    </row>
    <row r="325" spans="1:3" x14ac:dyDescent="0.3">
      <c r="A325" t="s">
        <v>958</v>
      </c>
      <c r="B325" t="s">
        <v>1888</v>
      </c>
      <c r="C325" t="s">
        <v>950</v>
      </c>
    </row>
    <row r="326" spans="1:3" x14ac:dyDescent="0.3">
      <c r="A326" t="s">
        <v>962</v>
      </c>
      <c r="B326" t="s">
        <v>1888</v>
      </c>
      <c r="C326" t="s">
        <v>950</v>
      </c>
    </row>
    <row r="327" spans="1:3" x14ac:dyDescent="0.3">
      <c r="A327" t="s">
        <v>966</v>
      </c>
      <c r="B327" t="s">
        <v>1888</v>
      </c>
      <c r="C327" t="s">
        <v>950</v>
      </c>
    </row>
    <row r="328" spans="1:3" x14ac:dyDescent="0.3">
      <c r="A328" t="s">
        <v>970</v>
      </c>
      <c r="B328" t="s">
        <v>1888</v>
      </c>
      <c r="C328" t="s">
        <v>950</v>
      </c>
    </row>
    <row r="329" spans="1:3" x14ac:dyDescent="0.3">
      <c r="A329" t="s">
        <v>974</v>
      </c>
      <c r="B329" t="s">
        <v>1888</v>
      </c>
      <c r="C329" t="s">
        <v>950</v>
      </c>
    </row>
    <row r="330" spans="1:3" x14ac:dyDescent="0.3">
      <c r="A330" t="s">
        <v>978</v>
      </c>
      <c r="B330" t="s">
        <v>1888</v>
      </c>
      <c r="C330" t="s">
        <v>950</v>
      </c>
    </row>
    <row r="332" spans="1:3" x14ac:dyDescent="0.3">
      <c r="A332" t="s">
        <v>980</v>
      </c>
      <c r="B332" t="s">
        <v>1887</v>
      </c>
      <c r="C332" t="s">
        <v>1365</v>
      </c>
    </row>
    <row r="333" spans="1:3" x14ac:dyDescent="0.3">
      <c r="A333" t="s">
        <v>984</v>
      </c>
      <c r="B333" t="s">
        <v>1888</v>
      </c>
      <c r="C333" t="s">
        <v>980</v>
      </c>
    </row>
    <row r="334" spans="1:3" x14ac:dyDescent="0.3">
      <c r="A334" t="s">
        <v>988</v>
      </c>
      <c r="B334" t="s">
        <v>1888</v>
      </c>
      <c r="C334" t="s">
        <v>980</v>
      </c>
    </row>
    <row r="335" spans="1:3" x14ac:dyDescent="0.3">
      <c r="A335" t="s">
        <v>992</v>
      </c>
      <c r="B335" t="s">
        <v>1888</v>
      </c>
      <c r="C335" t="s">
        <v>980</v>
      </c>
    </row>
    <row r="336" spans="1:3" x14ac:dyDescent="0.3">
      <c r="A336" s="129" t="s">
        <v>996</v>
      </c>
      <c r="B336" t="s">
        <v>1888</v>
      </c>
      <c r="C336" t="s">
        <v>980</v>
      </c>
    </row>
    <row r="337" spans="1:3" x14ac:dyDescent="0.3">
      <c r="A337" t="s">
        <v>1000</v>
      </c>
      <c r="B337" t="s">
        <v>1888</v>
      </c>
      <c r="C337" t="s">
        <v>980</v>
      </c>
    </row>
    <row r="338" spans="1:3" x14ac:dyDescent="0.3">
      <c r="A338" t="s">
        <v>1004</v>
      </c>
      <c r="B338" t="s">
        <v>1888</v>
      </c>
      <c r="C338" t="s">
        <v>980</v>
      </c>
    </row>
    <row r="339" spans="1:3" x14ac:dyDescent="0.3">
      <c r="A339" t="s">
        <v>1008</v>
      </c>
      <c r="B339" t="s">
        <v>1888</v>
      </c>
      <c r="C339" t="s">
        <v>980</v>
      </c>
    </row>
    <row r="341" spans="1:3" x14ac:dyDescent="0.3">
      <c r="A341" t="s">
        <v>1010</v>
      </c>
      <c r="B341" t="s">
        <v>1887</v>
      </c>
      <c r="C341" t="s">
        <v>1365</v>
      </c>
    </row>
    <row r="342" spans="1:3" x14ac:dyDescent="0.3">
      <c r="A342" t="s">
        <v>1014</v>
      </c>
      <c r="B342" t="s">
        <v>1888</v>
      </c>
      <c r="C342" t="s">
        <v>1010</v>
      </c>
    </row>
    <row r="343" spans="1:3" x14ac:dyDescent="0.3">
      <c r="A343" t="s">
        <v>1018</v>
      </c>
      <c r="B343" t="s">
        <v>1888</v>
      </c>
      <c r="C343" t="s">
        <v>1010</v>
      </c>
    </row>
    <row r="344" spans="1:3" x14ac:dyDescent="0.3">
      <c r="A344" t="s">
        <v>1022</v>
      </c>
      <c r="B344" t="s">
        <v>1888</v>
      </c>
      <c r="C344" t="s">
        <v>1010</v>
      </c>
    </row>
    <row r="345" spans="1:3" x14ac:dyDescent="0.3">
      <c r="A345" t="s">
        <v>1026</v>
      </c>
      <c r="B345" t="s">
        <v>1888</v>
      </c>
      <c r="C345" t="s">
        <v>1010</v>
      </c>
    </row>
    <row r="346" spans="1:3" x14ac:dyDescent="0.3">
      <c r="A346" t="s">
        <v>1030</v>
      </c>
      <c r="B346" t="s">
        <v>1888</v>
      </c>
      <c r="C346" t="s">
        <v>1010</v>
      </c>
    </row>
    <row r="347" spans="1:3" x14ac:dyDescent="0.3">
      <c r="A347" t="s">
        <v>1034</v>
      </c>
      <c r="B347" t="s">
        <v>1888</v>
      </c>
      <c r="C347" t="s">
        <v>1010</v>
      </c>
    </row>
    <row r="348" spans="1:3" x14ac:dyDescent="0.3">
      <c r="A348" t="s">
        <v>1038</v>
      </c>
      <c r="B348" t="s">
        <v>1888</v>
      </c>
      <c r="C348" t="s">
        <v>1010</v>
      </c>
    </row>
    <row r="358" spans="1:3" x14ac:dyDescent="0.3">
      <c r="A358" t="s">
        <v>1040</v>
      </c>
      <c r="B358" t="s">
        <v>1887</v>
      </c>
      <c r="C358" t="s">
        <v>1365</v>
      </c>
    </row>
    <row r="359" spans="1:3" x14ac:dyDescent="0.3">
      <c r="A359" t="s">
        <v>1044</v>
      </c>
      <c r="B359" t="s">
        <v>1888</v>
      </c>
      <c r="C359" t="s">
        <v>1040</v>
      </c>
    </row>
    <row r="360" spans="1:3" x14ac:dyDescent="0.3">
      <c r="A360" t="s">
        <v>1048</v>
      </c>
      <c r="B360" t="s">
        <v>1888</v>
      </c>
      <c r="C360" t="s">
        <v>1040</v>
      </c>
    </row>
    <row r="361" spans="1:3" x14ac:dyDescent="0.3">
      <c r="A361" t="s">
        <v>1052</v>
      </c>
      <c r="B361" t="s">
        <v>1888</v>
      </c>
      <c r="C361" t="s">
        <v>1040</v>
      </c>
    </row>
    <row r="362" spans="1:3" x14ac:dyDescent="0.3">
      <c r="A362" t="s">
        <v>1056</v>
      </c>
      <c r="B362" t="s">
        <v>1888</v>
      </c>
      <c r="C362" t="s">
        <v>1040</v>
      </c>
    </row>
    <row r="363" spans="1:3" x14ac:dyDescent="0.3">
      <c r="A363" t="s">
        <v>1060</v>
      </c>
      <c r="B363" t="s">
        <v>1888</v>
      </c>
      <c r="C363" t="s">
        <v>1040</v>
      </c>
    </row>
    <row r="364" spans="1:3" x14ac:dyDescent="0.3">
      <c r="A364" t="s">
        <v>1064</v>
      </c>
      <c r="B364" t="s">
        <v>1888</v>
      </c>
      <c r="C364" t="s">
        <v>1040</v>
      </c>
    </row>
    <row r="365" spans="1:3" x14ac:dyDescent="0.3">
      <c r="A365" t="s">
        <v>1068</v>
      </c>
      <c r="B365" t="s">
        <v>1888</v>
      </c>
      <c r="C365" t="s">
        <v>1040</v>
      </c>
    </row>
    <row r="367" spans="1:3" x14ac:dyDescent="0.3">
      <c r="A367" t="s">
        <v>1070</v>
      </c>
      <c r="B367" t="s">
        <v>1887</v>
      </c>
      <c r="C367" t="s">
        <v>1365</v>
      </c>
    </row>
    <row r="368" spans="1:3" x14ac:dyDescent="0.3">
      <c r="A368" t="s">
        <v>1074</v>
      </c>
      <c r="B368" t="s">
        <v>1888</v>
      </c>
      <c r="C368" t="s">
        <v>1070</v>
      </c>
    </row>
    <row r="369" spans="1:3" x14ac:dyDescent="0.3">
      <c r="A369" t="s">
        <v>1078</v>
      </c>
      <c r="B369" t="s">
        <v>1888</v>
      </c>
      <c r="C369" t="s">
        <v>1070</v>
      </c>
    </row>
    <row r="370" spans="1:3" x14ac:dyDescent="0.3">
      <c r="A370" t="s">
        <v>1082</v>
      </c>
      <c r="B370" t="s">
        <v>1888</v>
      </c>
      <c r="C370" t="s">
        <v>1070</v>
      </c>
    </row>
    <row r="371" spans="1:3" x14ac:dyDescent="0.3">
      <c r="A371" t="s">
        <v>1086</v>
      </c>
      <c r="B371" t="s">
        <v>1888</v>
      </c>
      <c r="C371" t="s">
        <v>1070</v>
      </c>
    </row>
    <row r="372" spans="1:3" x14ac:dyDescent="0.3">
      <c r="A372" t="s">
        <v>1090</v>
      </c>
      <c r="B372" t="s">
        <v>1888</v>
      </c>
      <c r="C372" t="s">
        <v>1070</v>
      </c>
    </row>
    <row r="373" spans="1:3" x14ac:dyDescent="0.3">
      <c r="A373" t="s">
        <v>1094</v>
      </c>
      <c r="B373" t="s">
        <v>1888</v>
      </c>
      <c r="C373" t="s">
        <v>1070</v>
      </c>
    </row>
    <row r="374" spans="1:3" x14ac:dyDescent="0.3">
      <c r="A374" t="s">
        <v>1098</v>
      </c>
      <c r="B374" t="s">
        <v>1888</v>
      </c>
      <c r="C374" t="s">
        <v>1070</v>
      </c>
    </row>
    <row r="376" spans="1:3" x14ac:dyDescent="0.3">
      <c r="A376" t="s">
        <v>1100</v>
      </c>
      <c r="B376" t="s">
        <v>1887</v>
      </c>
      <c r="C376" t="s">
        <v>1365</v>
      </c>
    </row>
    <row r="377" spans="1:3" x14ac:dyDescent="0.3">
      <c r="A377" t="s">
        <v>1104</v>
      </c>
      <c r="B377" t="s">
        <v>1888</v>
      </c>
      <c r="C377" t="s">
        <v>1100</v>
      </c>
    </row>
    <row r="378" spans="1:3" x14ac:dyDescent="0.3">
      <c r="A378" t="s">
        <v>1108</v>
      </c>
      <c r="B378" t="s">
        <v>1888</v>
      </c>
      <c r="C378" t="s">
        <v>1100</v>
      </c>
    </row>
    <row r="379" spans="1:3" x14ac:dyDescent="0.3">
      <c r="A379" t="s">
        <v>1112</v>
      </c>
      <c r="B379" t="s">
        <v>1888</v>
      </c>
      <c r="C379" t="s">
        <v>1100</v>
      </c>
    </row>
    <row r="380" spans="1:3" x14ac:dyDescent="0.3">
      <c r="A380" t="s">
        <v>1116</v>
      </c>
      <c r="B380" t="s">
        <v>1888</v>
      </c>
      <c r="C380" t="s">
        <v>1100</v>
      </c>
    </row>
    <row r="381" spans="1:3" x14ac:dyDescent="0.3">
      <c r="A381" t="s">
        <v>1120</v>
      </c>
      <c r="B381" t="s">
        <v>1888</v>
      </c>
      <c r="C381" t="s">
        <v>1100</v>
      </c>
    </row>
    <row r="390" spans="1:3" x14ac:dyDescent="0.3">
      <c r="A390" t="s">
        <v>1122</v>
      </c>
      <c r="B390" t="s">
        <v>1887</v>
      </c>
      <c r="C390" t="s">
        <v>1365</v>
      </c>
    </row>
    <row r="391" spans="1:3" x14ac:dyDescent="0.3">
      <c r="A391" t="s">
        <v>1126</v>
      </c>
      <c r="B391" t="s">
        <v>1888</v>
      </c>
      <c r="C391" t="s">
        <v>1122</v>
      </c>
    </row>
    <row r="392" spans="1:3" x14ac:dyDescent="0.3">
      <c r="A392" t="s">
        <v>1130</v>
      </c>
      <c r="B392" t="s">
        <v>1888</v>
      </c>
      <c r="C392" t="s">
        <v>1122</v>
      </c>
    </row>
    <row r="393" spans="1:3" x14ac:dyDescent="0.3">
      <c r="A393" t="s">
        <v>1134</v>
      </c>
      <c r="B393" t="s">
        <v>1888</v>
      </c>
      <c r="C393" t="s">
        <v>1122</v>
      </c>
    </row>
    <row r="394" spans="1:3" x14ac:dyDescent="0.3">
      <c r="A394" t="s">
        <v>1138</v>
      </c>
      <c r="B394" t="s">
        <v>1888</v>
      </c>
      <c r="C394" t="s">
        <v>1122</v>
      </c>
    </row>
    <row r="395" spans="1:3" x14ac:dyDescent="0.3">
      <c r="A395" t="s">
        <v>1990</v>
      </c>
      <c r="B395" t="s">
        <v>1888</v>
      </c>
      <c r="C395" t="s">
        <v>1122</v>
      </c>
    </row>
    <row r="396" spans="1:3" x14ac:dyDescent="0.3">
      <c r="A396" t="s">
        <v>1142</v>
      </c>
      <c r="B396" t="s">
        <v>1888</v>
      </c>
      <c r="C396" t="s">
        <v>1122</v>
      </c>
    </row>
    <row r="398" spans="1:3" x14ac:dyDescent="0.3">
      <c r="A398" t="s">
        <v>1144</v>
      </c>
      <c r="B398" t="s">
        <v>1887</v>
      </c>
      <c r="C398" t="s">
        <v>1365</v>
      </c>
    </row>
    <row r="399" spans="1:3" x14ac:dyDescent="0.3">
      <c r="A399" t="s">
        <v>1148</v>
      </c>
      <c r="B399" t="s">
        <v>1888</v>
      </c>
      <c r="C399" t="s">
        <v>1144</v>
      </c>
    </row>
    <row r="400" spans="1:3" x14ac:dyDescent="0.3">
      <c r="A400" t="s">
        <v>1152</v>
      </c>
      <c r="B400" t="s">
        <v>1888</v>
      </c>
      <c r="C400" t="s">
        <v>1144</v>
      </c>
    </row>
    <row r="401" spans="1:3" x14ac:dyDescent="0.3">
      <c r="A401" t="s">
        <v>1156</v>
      </c>
      <c r="B401" t="s">
        <v>1888</v>
      </c>
      <c r="C401" t="s">
        <v>1144</v>
      </c>
    </row>
    <row r="402" spans="1:3" x14ac:dyDescent="0.3">
      <c r="A402" t="s">
        <v>1160</v>
      </c>
      <c r="B402" t="s">
        <v>1888</v>
      </c>
      <c r="C402" t="s">
        <v>1144</v>
      </c>
    </row>
    <row r="403" spans="1:3" x14ac:dyDescent="0.3">
      <c r="A403" t="s">
        <v>1164</v>
      </c>
      <c r="B403" t="s">
        <v>1888</v>
      </c>
      <c r="C403" t="s">
        <v>1144</v>
      </c>
    </row>
    <row r="404" spans="1:3" x14ac:dyDescent="0.3">
      <c r="A404" t="s">
        <v>1168</v>
      </c>
      <c r="B404" t="s">
        <v>1888</v>
      </c>
      <c r="C404" t="s">
        <v>1144</v>
      </c>
    </row>
    <row r="405" spans="1:3" x14ac:dyDescent="0.3">
      <c r="A405" t="s">
        <v>1172</v>
      </c>
      <c r="B405" t="s">
        <v>1888</v>
      </c>
      <c r="C405" t="s">
        <v>1144</v>
      </c>
    </row>
    <row r="406" spans="1:3" x14ac:dyDescent="0.3">
      <c r="A406" t="s">
        <v>1176</v>
      </c>
      <c r="B406" t="s">
        <v>1888</v>
      </c>
      <c r="C406" t="s">
        <v>1144</v>
      </c>
    </row>
    <row r="408" spans="1:3" x14ac:dyDescent="0.3">
      <c r="A408" t="s">
        <v>1178</v>
      </c>
      <c r="B408" t="s">
        <v>1887</v>
      </c>
      <c r="C408" t="s">
        <v>1365</v>
      </c>
    </row>
    <row r="409" spans="1:3" x14ac:dyDescent="0.3">
      <c r="A409" t="s">
        <v>1182</v>
      </c>
      <c r="B409" t="s">
        <v>1888</v>
      </c>
      <c r="C409" t="s">
        <v>1178</v>
      </c>
    </row>
    <row r="410" spans="1:3" x14ac:dyDescent="0.3">
      <c r="A410" t="s">
        <v>1186</v>
      </c>
      <c r="B410" t="s">
        <v>1888</v>
      </c>
      <c r="C410" t="s">
        <v>1178</v>
      </c>
    </row>
    <row r="411" spans="1:3" x14ac:dyDescent="0.3">
      <c r="A411" t="s">
        <v>1190</v>
      </c>
      <c r="B411" t="s">
        <v>1888</v>
      </c>
      <c r="C411" t="s">
        <v>1178</v>
      </c>
    </row>
    <row r="412" spans="1:3" x14ac:dyDescent="0.3">
      <c r="A412" t="s">
        <v>1194</v>
      </c>
      <c r="B412" t="s">
        <v>1888</v>
      </c>
      <c r="C412" t="s">
        <v>1178</v>
      </c>
    </row>
    <row r="413" spans="1:3" x14ac:dyDescent="0.3">
      <c r="A413" t="s">
        <v>1198</v>
      </c>
      <c r="B413" t="s">
        <v>1888</v>
      </c>
      <c r="C413" t="s">
        <v>1178</v>
      </c>
    </row>
    <row r="414" spans="1:3" x14ac:dyDescent="0.3">
      <c r="A414" t="s">
        <v>1988</v>
      </c>
      <c r="B414" t="s">
        <v>1888</v>
      </c>
      <c r="C414" t="s">
        <v>1178</v>
      </c>
    </row>
    <row r="415" spans="1:3" x14ac:dyDescent="0.3">
      <c r="A415" t="s">
        <v>1989</v>
      </c>
      <c r="B415" t="s">
        <v>1888</v>
      </c>
      <c r="C415" t="s">
        <v>1178</v>
      </c>
    </row>
    <row r="416" spans="1:3" x14ac:dyDescent="0.3">
      <c r="A416" t="s">
        <v>1202</v>
      </c>
      <c r="B416" t="s">
        <v>1888</v>
      </c>
      <c r="C416" t="s">
        <v>1178</v>
      </c>
    </row>
    <row r="417" spans="1:3" x14ac:dyDescent="0.3">
      <c r="A417" t="s">
        <v>1206</v>
      </c>
      <c r="B417" t="s">
        <v>1888</v>
      </c>
      <c r="C417" t="s">
        <v>1178</v>
      </c>
    </row>
    <row r="419" spans="1:3" x14ac:dyDescent="0.3">
      <c r="A419" t="s">
        <v>1208</v>
      </c>
      <c r="B419" t="s">
        <v>1887</v>
      </c>
      <c r="C419" t="s">
        <v>1365</v>
      </c>
    </row>
    <row r="420" spans="1:3" x14ac:dyDescent="0.3">
      <c r="A420" t="s">
        <v>1212</v>
      </c>
      <c r="B420" t="s">
        <v>1888</v>
      </c>
      <c r="C420" t="s">
        <v>1208</v>
      </c>
    </row>
    <row r="421" spans="1:3" x14ac:dyDescent="0.3">
      <c r="A421" t="s">
        <v>1216</v>
      </c>
      <c r="B421" t="s">
        <v>1888</v>
      </c>
      <c r="C421" t="s">
        <v>1208</v>
      </c>
    </row>
    <row r="422" spans="1:3" x14ac:dyDescent="0.3">
      <c r="A422" t="s">
        <v>1220</v>
      </c>
      <c r="B422" t="s">
        <v>1888</v>
      </c>
      <c r="C422" t="s">
        <v>1208</v>
      </c>
    </row>
    <row r="423" spans="1:3" x14ac:dyDescent="0.3">
      <c r="A423" t="s">
        <v>1224</v>
      </c>
      <c r="B423" t="s">
        <v>1888</v>
      </c>
      <c r="C423" t="s">
        <v>1208</v>
      </c>
    </row>
    <row r="424" spans="1:3" x14ac:dyDescent="0.3">
      <c r="A424" t="s">
        <v>1228</v>
      </c>
      <c r="B424" t="s">
        <v>1888</v>
      </c>
      <c r="C424" t="s">
        <v>1208</v>
      </c>
    </row>
    <row r="425" spans="1:3" x14ac:dyDescent="0.3">
      <c r="A425" t="s">
        <v>1232</v>
      </c>
      <c r="B425" t="s">
        <v>1888</v>
      </c>
      <c r="C425" t="s">
        <v>1208</v>
      </c>
    </row>
    <row r="426" spans="1:3" x14ac:dyDescent="0.3">
      <c r="A426" t="s">
        <v>1236</v>
      </c>
      <c r="B426" t="s">
        <v>1888</v>
      </c>
      <c r="C426" t="s">
        <v>1208</v>
      </c>
    </row>
    <row r="427" spans="1:3" x14ac:dyDescent="0.3">
      <c r="A427" t="s">
        <v>1240</v>
      </c>
      <c r="B427" t="s">
        <v>1888</v>
      </c>
      <c r="C427" t="s">
        <v>1208</v>
      </c>
    </row>
    <row r="428" spans="1:3" x14ac:dyDescent="0.3">
      <c r="A428" t="s">
        <v>1244</v>
      </c>
      <c r="B428" t="s">
        <v>1888</v>
      </c>
      <c r="C428" t="s">
        <v>1208</v>
      </c>
    </row>
    <row r="429" spans="1:3" x14ac:dyDescent="0.3">
      <c r="A429" t="s">
        <v>1248</v>
      </c>
      <c r="B429" t="s">
        <v>1888</v>
      </c>
      <c r="C429" t="s">
        <v>1208</v>
      </c>
    </row>
    <row r="430" spans="1:3" x14ac:dyDescent="0.3">
      <c r="A430" t="s">
        <v>1252</v>
      </c>
      <c r="B430" t="s">
        <v>1888</v>
      </c>
      <c r="C430" t="s">
        <v>1208</v>
      </c>
    </row>
    <row r="432" spans="1:3" x14ac:dyDescent="0.3">
      <c r="A432" t="s">
        <v>1254</v>
      </c>
      <c r="B432" t="s">
        <v>1887</v>
      </c>
      <c r="C432" t="s">
        <v>1365</v>
      </c>
    </row>
    <row r="433" spans="1:3" x14ac:dyDescent="0.3">
      <c r="A433" t="s">
        <v>1258</v>
      </c>
      <c r="B433" t="s">
        <v>1888</v>
      </c>
      <c r="C433" t="s">
        <v>1254</v>
      </c>
    </row>
    <row r="434" spans="1:3" x14ac:dyDescent="0.3">
      <c r="A434" t="s">
        <v>1262</v>
      </c>
      <c r="B434" t="s">
        <v>1888</v>
      </c>
      <c r="C434" t="s">
        <v>1254</v>
      </c>
    </row>
    <row r="435" spans="1:3" x14ac:dyDescent="0.3">
      <c r="A435" t="s">
        <v>1266</v>
      </c>
      <c r="B435" t="s">
        <v>1888</v>
      </c>
      <c r="C435" t="s">
        <v>1254</v>
      </c>
    </row>
    <row r="436" spans="1:3" x14ac:dyDescent="0.3">
      <c r="A436" t="s">
        <v>1270</v>
      </c>
      <c r="B436" t="s">
        <v>1888</v>
      </c>
      <c r="C436" t="s">
        <v>1254</v>
      </c>
    </row>
    <row r="437" spans="1:3" x14ac:dyDescent="0.3">
      <c r="A437" t="s">
        <v>1274</v>
      </c>
      <c r="B437" t="s">
        <v>1888</v>
      </c>
      <c r="C437" t="s">
        <v>1254</v>
      </c>
    </row>
    <row r="439" spans="1:3" x14ac:dyDescent="0.3">
      <c r="A439" t="s">
        <v>1276</v>
      </c>
      <c r="B439" t="s">
        <v>1887</v>
      </c>
      <c r="C439" t="s">
        <v>1365</v>
      </c>
    </row>
    <row r="440" spans="1:3" x14ac:dyDescent="0.3">
      <c r="A440" t="s">
        <v>1280</v>
      </c>
      <c r="B440" t="s">
        <v>1888</v>
      </c>
      <c r="C440" t="s">
        <v>1276</v>
      </c>
    </row>
    <row r="441" spans="1:3" x14ac:dyDescent="0.3">
      <c r="A441" t="s">
        <v>1284</v>
      </c>
      <c r="B441" t="s">
        <v>1888</v>
      </c>
      <c r="C441" t="s">
        <v>1276</v>
      </c>
    </row>
    <row r="442" spans="1:3" x14ac:dyDescent="0.3">
      <c r="A442" t="s">
        <v>1288</v>
      </c>
      <c r="B442" t="s">
        <v>1888</v>
      </c>
      <c r="C442" t="s">
        <v>1276</v>
      </c>
    </row>
    <row r="443" spans="1:3" x14ac:dyDescent="0.3">
      <c r="A443" t="s">
        <v>1292</v>
      </c>
      <c r="B443" t="s">
        <v>1888</v>
      </c>
      <c r="C443" t="s">
        <v>1276</v>
      </c>
    </row>
    <row r="444" spans="1:3" x14ac:dyDescent="0.3">
      <c r="A444" t="s">
        <v>1296</v>
      </c>
      <c r="B444" t="s">
        <v>1888</v>
      </c>
      <c r="C444" t="s">
        <v>1276</v>
      </c>
    </row>
    <row r="445" spans="1:3" x14ac:dyDescent="0.3">
      <c r="A445" t="s">
        <v>1300</v>
      </c>
      <c r="B445" t="s">
        <v>1888</v>
      </c>
      <c r="C445" t="s">
        <v>1276</v>
      </c>
    </row>
    <row r="446" spans="1:3" x14ac:dyDescent="0.3">
      <c r="A446" t="s">
        <v>1304</v>
      </c>
      <c r="B446" t="s">
        <v>1888</v>
      </c>
      <c r="C446" t="s">
        <v>1276</v>
      </c>
    </row>
    <row r="454" spans="1:3" x14ac:dyDescent="0.3">
      <c r="A454" t="s">
        <v>1306</v>
      </c>
      <c r="B454" t="s">
        <v>1887</v>
      </c>
      <c r="C454" t="s">
        <v>1365</v>
      </c>
    </row>
    <row r="455" spans="1:3" x14ac:dyDescent="0.3">
      <c r="A455" t="s">
        <v>1310</v>
      </c>
      <c r="B455" t="s">
        <v>1888</v>
      </c>
      <c r="C455" t="s">
        <v>1306</v>
      </c>
    </row>
    <row r="456" spans="1:3" x14ac:dyDescent="0.3">
      <c r="A456" t="s">
        <v>1314</v>
      </c>
      <c r="B456" t="s">
        <v>1888</v>
      </c>
      <c r="C456" t="s">
        <v>1306</v>
      </c>
    </row>
    <row r="457" spans="1:3" x14ac:dyDescent="0.3">
      <c r="A457" t="s">
        <v>1318</v>
      </c>
      <c r="B457" t="s">
        <v>1888</v>
      </c>
      <c r="C457" t="s">
        <v>1306</v>
      </c>
    </row>
    <row r="458" spans="1:3" x14ac:dyDescent="0.3">
      <c r="A458" t="s">
        <v>1322</v>
      </c>
      <c r="B458" t="s">
        <v>1888</v>
      </c>
      <c r="C458" t="s">
        <v>1306</v>
      </c>
    </row>
    <row r="459" spans="1:3" x14ac:dyDescent="0.3">
      <c r="A459" t="s">
        <v>1326</v>
      </c>
      <c r="B459" t="s">
        <v>1888</v>
      </c>
      <c r="C459" t="s">
        <v>1306</v>
      </c>
    </row>
    <row r="460" spans="1:3" x14ac:dyDescent="0.3">
      <c r="A460" t="s">
        <v>1330</v>
      </c>
      <c r="B460" t="s">
        <v>1888</v>
      </c>
      <c r="C460" t="s">
        <v>1306</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W3500"/>
  <sheetViews>
    <sheetView workbookViewId="0">
      <selection activeCell="F1" sqref="F1:I1048576"/>
    </sheetView>
  </sheetViews>
  <sheetFormatPr defaultColWidth="9.109375" defaultRowHeight="13.2" x14ac:dyDescent="0.25"/>
  <cols>
    <col min="1" max="1" width="5.109375" style="90" customWidth="1"/>
    <col min="2" max="2" width="11.6640625" style="3" customWidth="1"/>
    <col min="3" max="3" width="10.33203125" style="3" customWidth="1"/>
    <col min="4" max="4" width="11" style="3" customWidth="1"/>
    <col min="5" max="5" width="37.88671875" style="2" bestFit="1" customWidth="1"/>
    <col min="6" max="7" width="30" style="3" customWidth="1"/>
    <col min="8" max="8" width="24.109375" style="3" bestFit="1" customWidth="1"/>
    <col min="9" max="9" width="12.44140625" style="3" bestFit="1" customWidth="1"/>
    <col min="10" max="10" width="20.33203125" style="3" bestFit="1" customWidth="1"/>
    <col min="11" max="11" width="10.88671875" style="3" customWidth="1"/>
    <col min="12" max="12" width="10.109375" style="3" customWidth="1"/>
    <col min="13" max="13" width="7.33203125" style="3" customWidth="1"/>
    <col min="14" max="14" width="12.5546875" style="3" customWidth="1"/>
    <col min="15" max="15" width="23.5546875" style="3" bestFit="1" customWidth="1"/>
    <col min="16" max="16" width="11.44140625" style="3" bestFit="1" customWidth="1"/>
    <col min="17" max="16384" width="9.109375" style="3"/>
  </cols>
  <sheetData>
    <row r="1" spans="1:17" ht="15.6" x14ac:dyDescent="0.25">
      <c r="A1" s="89" t="s">
        <v>1894</v>
      </c>
      <c r="B1" s="114"/>
      <c r="C1" s="114"/>
      <c r="D1" s="114"/>
      <c r="E1" s="114"/>
      <c r="F1" s="114"/>
      <c r="G1" s="114"/>
      <c r="H1" s="114"/>
      <c r="I1" s="114"/>
      <c r="J1" s="114"/>
      <c r="K1" s="114"/>
      <c r="L1" s="114"/>
      <c r="M1" s="114"/>
      <c r="N1" s="114"/>
      <c r="O1" s="114"/>
      <c r="P1" s="114"/>
      <c r="Q1" s="114"/>
    </row>
    <row r="2" spans="1:17" x14ac:dyDescent="0.25">
      <c r="B2" s="90"/>
      <c r="C2" s="90"/>
      <c r="D2" s="90"/>
      <c r="E2" s="114"/>
      <c r="F2" s="90"/>
      <c r="G2" s="90"/>
      <c r="H2" s="90"/>
      <c r="I2" s="90"/>
      <c r="J2" s="90"/>
      <c r="K2" s="90"/>
      <c r="L2" s="90"/>
      <c r="M2" s="90"/>
      <c r="N2" s="90"/>
      <c r="O2" s="90"/>
      <c r="P2" s="90"/>
      <c r="Q2" s="237" t="s">
        <v>1</v>
      </c>
    </row>
    <row r="3" spans="1:17" x14ac:dyDescent="0.25">
      <c r="B3" s="116"/>
      <c r="C3" s="116"/>
      <c r="D3" s="116"/>
      <c r="E3" s="117"/>
      <c r="F3" s="116"/>
      <c r="G3" s="116"/>
      <c r="H3" s="116"/>
      <c r="I3" s="238"/>
      <c r="J3" s="239" t="s">
        <v>2</v>
      </c>
      <c r="K3" s="240"/>
      <c r="L3" s="240"/>
      <c r="M3" s="241"/>
      <c r="N3" s="97"/>
      <c r="O3" s="97" t="s">
        <v>3</v>
      </c>
      <c r="P3" s="242"/>
      <c r="Q3" s="243"/>
    </row>
    <row r="4" spans="1:17" ht="27" thickBot="1" x14ac:dyDescent="0.3">
      <c r="A4" s="148"/>
      <c r="B4" s="118" t="s">
        <v>4</v>
      </c>
      <c r="C4" s="118" t="s">
        <v>5</v>
      </c>
      <c r="D4" s="118" t="s">
        <v>6</v>
      </c>
      <c r="E4" s="119" t="s">
        <v>7</v>
      </c>
      <c r="F4" s="118" t="s">
        <v>8</v>
      </c>
      <c r="G4" s="118"/>
      <c r="H4" s="118"/>
      <c r="I4" s="244" t="s">
        <v>9</v>
      </c>
      <c r="J4" s="244" t="s">
        <v>10</v>
      </c>
      <c r="K4" s="244" t="s">
        <v>11</v>
      </c>
      <c r="L4" s="244" t="s">
        <v>12</v>
      </c>
      <c r="M4" s="244"/>
      <c r="N4" s="244" t="s">
        <v>9</v>
      </c>
      <c r="O4" s="244" t="s">
        <v>10</v>
      </c>
      <c r="P4" s="244" t="s">
        <v>11</v>
      </c>
      <c r="Q4" s="244" t="s">
        <v>12</v>
      </c>
    </row>
    <row r="5" spans="1:17" x14ac:dyDescent="0.25">
      <c r="A5" s="245"/>
      <c r="B5" s="245"/>
      <c r="C5" s="245"/>
      <c r="D5" s="245"/>
      <c r="E5" s="246"/>
      <c r="F5" s="245"/>
      <c r="G5" s="245"/>
      <c r="H5" s="245"/>
      <c r="I5" s="245"/>
      <c r="J5" s="245"/>
      <c r="K5" s="245"/>
      <c r="L5" s="245"/>
      <c r="M5" s="245"/>
      <c r="N5" s="247"/>
      <c r="O5" s="245"/>
      <c r="P5" s="245"/>
      <c r="Q5" s="245"/>
    </row>
    <row r="6" spans="1:17" x14ac:dyDescent="0.25">
      <c r="A6" s="150" t="s">
        <v>13</v>
      </c>
      <c r="B6" s="121"/>
      <c r="C6" s="121"/>
      <c r="D6" s="248"/>
      <c r="E6" s="249"/>
      <c r="F6" s="248"/>
      <c r="G6" s="248"/>
      <c r="H6" s="248"/>
      <c r="I6" s="250">
        <v>135020</v>
      </c>
      <c r="J6" s="250">
        <v>27620</v>
      </c>
      <c r="K6" s="250">
        <v>2460</v>
      </c>
      <c r="L6" s="250">
        <v>165100</v>
      </c>
      <c r="M6" s="251" t="s">
        <v>1365</v>
      </c>
      <c r="N6" s="252">
        <v>138660</v>
      </c>
      <c r="O6" s="250">
        <v>27860</v>
      </c>
      <c r="P6" s="250">
        <v>2560</v>
      </c>
      <c r="Q6" s="250">
        <v>169070</v>
      </c>
    </row>
    <row r="7" spans="1:17" x14ac:dyDescent="0.25">
      <c r="B7" s="90"/>
      <c r="C7" s="90"/>
      <c r="D7" s="245"/>
      <c r="E7" s="246"/>
      <c r="F7" s="245"/>
      <c r="G7" s="245"/>
      <c r="H7" s="245"/>
      <c r="I7" s="251"/>
      <c r="J7" s="251"/>
      <c r="K7" s="251"/>
      <c r="L7" s="251"/>
      <c r="M7" s="251" t="s">
        <v>1365</v>
      </c>
      <c r="N7" s="253"/>
      <c r="O7" s="251"/>
      <c r="P7" s="251"/>
      <c r="Q7" s="251"/>
    </row>
    <row r="8" spans="1:17" x14ac:dyDescent="0.25">
      <c r="A8" s="150" t="s">
        <v>14</v>
      </c>
      <c r="B8" s="121"/>
      <c r="C8" s="121"/>
      <c r="D8" s="248"/>
      <c r="E8" s="249"/>
      <c r="F8" s="248"/>
      <c r="G8" s="248"/>
      <c r="H8" s="248"/>
      <c r="I8" s="250">
        <v>31920</v>
      </c>
      <c r="J8" s="250">
        <v>6030</v>
      </c>
      <c r="K8" s="250">
        <v>520</v>
      </c>
      <c r="L8" s="250">
        <v>38470</v>
      </c>
      <c r="M8" s="251" t="s">
        <v>1365</v>
      </c>
      <c r="N8" s="252">
        <v>33100</v>
      </c>
      <c r="O8" s="250">
        <v>6960</v>
      </c>
      <c r="P8" s="250">
        <v>750</v>
      </c>
      <c r="Q8" s="250">
        <v>40800</v>
      </c>
    </row>
    <row r="9" spans="1:17" x14ac:dyDescent="0.25">
      <c r="A9" s="245"/>
      <c r="B9" s="245"/>
      <c r="C9" s="245"/>
      <c r="D9" s="245"/>
      <c r="E9" s="246"/>
      <c r="F9" s="245"/>
      <c r="G9" s="245"/>
      <c r="H9" s="245"/>
      <c r="I9" s="251"/>
      <c r="J9" s="251"/>
      <c r="K9" s="251"/>
      <c r="L9" s="251"/>
      <c r="M9" s="254" t="s">
        <v>1365</v>
      </c>
      <c r="N9" s="253"/>
      <c r="O9" s="251"/>
      <c r="P9" s="251"/>
      <c r="Q9" s="251"/>
    </row>
    <row r="10" spans="1:17" ht="26.4" x14ac:dyDescent="0.25">
      <c r="A10" s="245"/>
      <c r="B10" s="223" t="s">
        <v>15</v>
      </c>
      <c r="C10" s="223" t="s">
        <v>16</v>
      </c>
      <c r="D10" s="223" t="s">
        <v>17</v>
      </c>
      <c r="E10" s="223"/>
      <c r="F10" s="223" t="s">
        <v>1695</v>
      </c>
      <c r="G10" s="223" t="str">
        <f>VLOOKUP(F10,regions!A$2:C$419,3,FALSE)</f>
        <v>Unitary authority</v>
      </c>
      <c r="H10" s="223" t="str">
        <f>IFERROR(VLOOKUP(F10,classifications!A$3:C$328,3,FALSE),VLOOKUP(F10,classifications!I$2:K$28,3,FALSE))</f>
        <v>Urban with Significant Rural</v>
      </c>
      <c r="I10" s="321">
        <v>540</v>
      </c>
      <c r="J10" s="321">
        <v>170</v>
      </c>
      <c r="K10" s="321">
        <v>0</v>
      </c>
      <c r="L10" s="321">
        <v>700</v>
      </c>
      <c r="M10" s="257" t="s">
        <v>1365</v>
      </c>
      <c r="N10" s="322">
        <v>810</v>
      </c>
      <c r="O10" s="321">
        <v>160</v>
      </c>
      <c r="P10" s="321">
        <v>0</v>
      </c>
      <c r="Q10" s="321">
        <v>970</v>
      </c>
    </row>
    <row r="11" spans="1:17" ht="26.4" x14ac:dyDescent="0.25">
      <c r="A11" s="245"/>
      <c r="B11" s="223" t="s">
        <v>18</v>
      </c>
      <c r="C11" s="223" t="s">
        <v>19</v>
      </c>
      <c r="D11" s="223" t="s">
        <v>20</v>
      </c>
      <c r="E11" s="223"/>
      <c r="F11" s="223" t="s">
        <v>1449</v>
      </c>
      <c r="G11" s="223" t="str">
        <f>VLOOKUP(F11,regions!A$2:C$419,3,FALSE)</f>
        <v>Unitary authority</v>
      </c>
      <c r="H11" s="223" t="str">
        <f>IFERROR(VLOOKUP(F11,classifications!A$3:C$328,3,FALSE),VLOOKUP(F11,classifications!I$2:K$28,3,FALSE))</f>
        <v>Urban with Significant Rural</v>
      </c>
      <c r="I11" s="321">
        <v>850</v>
      </c>
      <c r="J11" s="321">
        <v>230</v>
      </c>
      <c r="K11" s="321">
        <v>0</v>
      </c>
      <c r="L11" s="321">
        <v>1080</v>
      </c>
      <c r="M11" s="257" t="s">
        <v>1365</v>
      </c>
      <c r="N11" s="322">
        <v>850</v>
      </c>
      <c r="O11" s="321">
        <v>230</v>
      </c>
      <c r="P11" s="321">
        <v>0</v>
      </c>
      <c r="Q11" s="321">
        <v>1080</v>
      </c>
    </row>
    <row r="12" spans="1:17" x14ac:dyDescent="0.25">
      <c r="A12" s="245"/>
      <c r="B12" s="223" t="s">
        <v>21</v>
      </c>
      <c r="C12" s="223" t="s">
        <v>22</v>
      </c>
      <c r="D12" s="223" t="s">
        <v>23</v>
      </c>
      <c r="E12" s="223"/>
      <c r="F12" s="223" t="s">
        <v>1666</v>
      </c>
      <c r="G12" s="223" t="str">
        <f>VLOOKUP(F12,regions!A$2:C$419,3,FALSE)</f>
        <v>Unitary authority</v>
      </c>
      <c r="H12" s="223" t="str">
        <f>IFERROR(VLOOKUP(F12,classifications!A$3:C$328,3,FALSE),VLOOKUP(F12,classifications!I$2:K$28,3,FALSE))</f>
        <v>Predominantly Urban</v>
      </c>
      <c r="I12" s="321">
        <v>230</v>
      </c>
      <c r="J12" s="321">
        <v>10</v>
      </c>
      <c r="K12" s="321">
        <v>0</v>
      </c>
      <c r="L12" s="321">
        <v>250</v>
      </c>
      <c r="M12" s="257" t="s">
        <v>1365</v>
      </c>
      <c r="N12" s="322">
        <v>210</v>
      </c>
      <c r="O12" s="321">
        <v>70</v>
      </c>
      <c r="P12" s="321">
        <v>0</v>
      </c>
      <c r="Q12" s="321">
        <v>280</v>
      </c>
    </row>
    <row r="13" spans="1:17" x14ac:dyDescent="0.25">
      <c r="A13" s="245"/>
      <c r="B13" s="223" t="s">
        <v>24</v>
      </c>
      <c r="C13" s="223" t="s">
        <v>25</v>
      </c>
      <c r="D13" s="223" t="s">
        <v>26</v>
      </c>
      <c r="E13" s="223"/>
      <c r="F13" s="223" t="s">
        <v>1667</v>
      </c>
      <c r="G13" s="223" t="str">
        <f>VLOOKUP(F13,regions!A$2:C$419,3,FALSE)</f>
        <v>Unitary authority</v>
      </c>
      <c r="H13" s="223" t="str">
        <f>IFERROR(VLOOKUP(F13,classifications!A$3:C$328,3,FALSE),VLOOKUP(F13,classifications!I$2:K$28,3,FALSE))</f>
        <v>Predominantly Urban</v>
      </c>
      <c r="I13" s="321">
        <v>130</v>
      </c>
      <c r="J13" s="321">
        <v>0</v>
      </c>
      <c r="K13" s="321">
        <v>20</v>
      </c>
      <c r="L13" s="321">
        <v>150</v>
      </c>
      <c r="M13" s="257" t="s">
        <v>1365</v>
      </c>
      <c r="N13" s="322">
        <v>100</v>
      </c>
      <c r="O13" s="321">
        <v>10</v>
      </c>
      <c r="P13" s="321">
        <v>30</v>
      </c>
      <c r="Q13" s="321">
        <v>140</v>
      </c>
    </row>
    <row r="14" spans="1:17" x14ac:dyDescent="0.25">
      <c r="A14" s="245"/>
      <c r="B14" s="223" t="s">
        <v>27</v>
      </c>
      <c r="C14" s="223" t="s">
        <v>28</v>
      </c>
      <c r="D14" s="223" t="s">
        <v>29</v>
      </c>
      <c r="E14" s="223"/>
      <c r="F14" s="223" t="s">
        <v>1697</v>
      </c>
      <c r="G14" s="223" t="str">
        <f>VLOOKUP(F14,regions!A$2:C$419,3,FALSE)</f>
        <v>Unitary authority</v>
      </c>
      <c r="H14" s="223" t="str">
        <f>IFERROR(VLOOKUP(F14,classifications!A$3:C$328,3,FALSE),VLOOKUP(F14,classifications!I$2:K$28,3,FALSE))</f>
        <v>Predominantly Urban</v>
      </c>
      <c r="I14" s="321">
        <v>190</v>
      </c>
      <c r="J14" s="321">
        <v>0</v>
      </c>
      <c r="K14" s="321">
        <v>0</v>
      </c>
      <c r="L14" s="321">
        <v>190</v>
      </c>
      <c r="M14" s="257" t="s">
        <v>1365</v>
      </c>
      <c r="N14" s="322">
        <v>200</v>
      </c>
      <c r="O14" s="321">
        <v>10</v>
      </c>
      <c r="P14" s="321">
        <v>10</v>
      </c>
      <c r="Q14" s="321">
        <v>220</v>
      </c>
    </row>
    <row r="15" spans="1:17" x14ac:dyDescent="0.25">
      <c r="A15" s="245"/>
      <c r="B15" s="223" t="s">
        <v>30</v>
      </c>
      <c r="C15" s="223" t="s">
        <v>31</v>
      </c>
      <c r="D15" s="223" t="s">
        <v>32</v>
      </c>
      <c r="E15" s="223"/>
      <c r="F15" s="223" t="s">
        <v>1685</v>
      </c>
      <c r="G15" s="223" t="str">
        <f>VLOOKUP(F15,regions!A$2:C$419,3,FALSE)</f>
        <v>Unitary authority</v>
      </c>
      <c r="H15" s="223" t="str">
        <f>IFERROR(VLOOKUP(F15,classifications!A$3:C$328,3,FALSE),VLOOKUP(F15,classifications!I$2:K$28,3,FALSE))</f>
        <v>Predominantly Urban</v>
      </c>
      <c r="I15" s="321">
        <v>550</v>
      </c>
      <c r="J15" s="321">
        <v>100</v>
      </c>
      <c r="K15" s="321">
        <v>0</v>
      </c>
      <c r="L15" s="321">
        <v>650</v>
      </c>
      <c r="M15" s="257" t="s">
        <v>1365</v>
      </c>
      <c r="N15" s="322">
        <v>450</v>
      </c>
      <c r="O15" s="321">
        <v>70</v>
      </c>
      <c r="P15" s="321">
        <v>0</v>
      </c>
      <c r="Q15" s="321">
        <v>520</v>
      </c>
    </row>
    <row r="16" spans="1:17" x14ac:dyDescent="0.25">
      <c r="A16" s="245"/>
      <c r="B16" s="223" t="s">
        <v>33</v>
      </c>
      <c r="C16" s="223" t="s">
        <v>34</v>
      </c>
      <c r="D16" s="223" t="s">
        <v>35</v>
      </c>
      <c r="E16" s="223"/>
      <c r="F16" s="223" t="s">
        <v>1686</v>
      </c>
      <c r="G16" s="223" t="str">
        <f>VLOOKUP(F16,regions!A$2:C$419,3,FALSE)</f>
        <v>Unitary authority</v>
      </c>
      <c r="H16" s="223" t="str">
        <f>IFERROR(VLOOKUP(F16,classifications!A$3:C$328,3,FALSE),VLOOKUP(F16,classifications!I$2:K$28,3,FALSE))</f>
        <v>Predominantly Urban</v>
      </c>
      <c r="I16" s="321">
        <v>110</v>
      </c>
      <c r="J16" s="321">
        <v>0</v>
      </c>
      <c r="K16" s="321">
        <v>0</v>
      </c>
      <c r="L16" s="321">
        <v>110</v>
      </c>
      <c r="M16" s="257" t="s">
        <v>1365</v>
      </c>
      <c r="N16" s="322">
        <v>130</v>
      </c>
      <c r="O16" s="321">
        <v>0</v>
      </c>
      <c r="P16" s="321">
        <v>0</v>
      </c>
      <c r="Q16" s="321">
        <v>130</v>
      </c>
    </row>
    <row r="17" spans="1:18" x14ac:dyDescent="0.25">
      <c r="A17" s="245"/>
      <c r="B17" s="223" t="s">
        <v>36</v>
      </c>
      <c r="C17" s="223" t="s">
        <v>37</v>
      </c>
      <c r="D17" s="223" t="s">
        <v>38</v>
      </c>
      <c r="E17" s="223"/>
      <c r="F17" s="223" t="s">
        <v>1728</v>
      </c>
      <c r="G17" s="223" t="str">
        <f>VLOOKUP(F17,regions!A$2:C$419,3,FALSE)</f>
        <v>Unitary authority</v>
      </c>
      <c r="H17" s="223" t="str">
        <f>IFERROR(VLOOKUP(F17,classifications!A$3:C$328,3,FALSE),VLOOKUP(F17,classifications!I$2:K$28,3,FALSE))</f>
        <v>Predominantly Urban</v>
      </c>
      <c r="I17" s="323">
        <v>570</v>
      </c>
      <c r="J17" s="323">
        <v>150</v>
      </c>
      <c r="K17" s="323">
        <v>0</v>
      </c>
      <c r="L17" s="323">
        <v>720</v>
      </c>
      <c r="M17" s="257" t="s">
        <v>1365</v>
      </c>
      <c r="N17" s="324">
        <v>600</v>
      </c>
      <c r="O17" s="323">
        <v>150</v>
      </c>
      <c r="P17" s="323">
        <v>0</v>
      </c>
      <c r="Q17" s="323">
        <v>750</v>
      </c>
    </row>
    <row r="18" spans="1:18" x14ac:dyDescent="0.25">
      <c r="A18" s="245"/>
      <c r="B18" s="223" t="s">
        <v>39</v>
      </c>
      <c r="C18" s="223" t="s">
        <v>40</v>
      </c>
      <c r="D18" s="223" t="s">
        <v>41</v>
      </c>
      <c r="E18" s="223"/>
      <c r="F18" s="223" t="s">
        <v>1731</v>
      </c>
      <c r="G18" s="223" t="str">
        <f>VLOOKUP(F18,regions!A$2:C$419,3,FALSE)</f>
        <v>Unitary authority</v>
      </c>
      <c r="H18" s="223" t="str">
        <f>IFERROR(VLOOKUP(F18,classifications!A$3:C$328,3,FALSE),VLOOKUP(F18,classifications!I$2:K$28,3,FALSE))</f>
        <v>Predominantly Rural</v>
      </c>
      <c r="I18" s="321">
        <v>960</v>
      </c>
      <c r="J18" s="321">
        <v>230</v>
      </c>
      <c r="K18" s="321">
        <v>0</v>
      </c>
      <c r="L18" s="321">
        <v>1190</v>
      </c>
      <c r="M18" s="257" t="s">
        <v>1365</v>
      </c>
      <c r="N18" s="322">
        <v>1290</v>
      </c>
      <c r="O18" s="321">
        <v>230</v>
      </c>
      <c r="P18" s="321">
        <v>0</v>
      </c>
      <c r="Q18" s="321">
        <v>1520</v>
      </c>
    </row>
    <row r="19" spans="1:18" ht="26.4" x14ac:dyDescent="0.25">
      <c r="A19" s="245"/>
      <c r="B19" s="223" t="s">
        <v>42</v>
      </c>
      <c r="C19" s="223" t="s">
        <v>43</v>
      </c>
      <c r="D19" s="223" t="s">
        <v>44</v>
      </c>
      <c r="E19" s="223"/>
      <c r="F19" s="223" t="s">
        <v>1715</v>
      </c>
      <c r="G19" s="223" t="str">
        <f>VLOOKUP(F19,regions!A$2:C$419,3,FALSE)</f>
        <v>Unitary authority</v>
      </c>
      <c r="H19" s="223" t="str">
        <f>IFERROR(VLOOKUP(F19,classifications!A$3:C$328,3,FALSE),VLOOKUP(F19,classifications!I$2:K$28,3,FALSE))</f>
        <v>Urban with Significant Rural</v>
      </c>
      <c r="I19" s="323">
        <v>1720</v>
      </c>
      <c r="J19" s="323">
        <v>130</v>
      </c>
      <c r="K19" s="323">
        <v>0</v>
      </c>
      <c r="L19" s="323">
        <v>1850</v>
      </c>
      <c r="M19" s="257" t="s">
        <v>1365</v>
      </c>
      <c r="N19" s="324">
        <v>1630</v>
      </c>
      <c r="O19" s="323">
        <v>270</v>
      </c>
      <c r="P19" s="323">
        <v>0</v>
      </c>
      <c r="Q19" s="323">
        <v>1900</v>
      </c>
    </row>
    <row r="20" spans="1:18" ht="26.4" x14ac:dyDescent="0.25">
      <c r="A20" s="245"/>
      <c r="B20" s="223" t="s">
        <v>45</v>
      </c>
      <c r="C20" s="223" t="s">
        <v>46</v>
      </c>
      <c r="D20" s="223" t="s">
        <v>47</v>
      </c>
      <c r="E20" s="223"/>
      <c r="F20" s="223" t="s">
        <v>1716</v>
      </c>
      <c r="G20" s="223" t="str">
        <f>VLOOKUP(F20,regions!A$2:C$419,3,FALSE)</f>
        <v>Unitary authority</v>
      </c>
      <c r="H20" s="223" t="str">
        <f>IFERROR(VLOOKUP(F20,classifications!A$3:C$328,3,FALSE),VLOOKUP(F20,classifications!I$2:K$28,3,FALSE))</f>
        <v>Urban with Significant Rural</v>
      </c>
      <c r="I20" s="323">
        <v>1250</v>
      </c>
      <c r="J20" s="323">
        <v>190</v>
      </c>
      <c r="K20" s="323">
        <v>0</v>
      </c>
      <c r="L20" s="323">
        <v>1440</v>
      </c>
      <c r="M20" s="257" t="s">
        <v>1365</v>
      </c>
      <c r="N20" s="324">
        <v>1510</v>
      </c>
      <c r="O20" s="323">
        <v>310</v>
      </c>
      <c r="P20" s="323">
        <v>0</v>
      </c>
      <c r="Q20" s="323">
        <v>1820</v>
      </c>
    </row>
    <row r="21" spans="1:18" x14ac:dyDescent="0.25">
      <c r="A21" s="245"/>
      <c r="B21" s="223" t="s">
        <v>48</v>
      </c>
      <c r="C21" s="223" t="s">
        <v>49</v>
      </c>
      <c r="D21" s="223" t="s">
        <v>50</v>
      </c>
      <c r="E21" s="223"/>
      <c r="F21" s="223" t="s">
        <v>1717</v>
      </c>
      <c r="G21" s="223" t="str">
        <f>VLOOKUP(F21,regions!A$2:C$419,3,FALSE)</f>
        <v>Unitary authority</v>
      </c>
      <c r="H21" s="223" t="str">
        <f>IFERROR(VLOOKUP(F21,classifications!A$3:C$328,3,FALSE),VLOOKUP(F21,classifications!I$2:K$28,3,FALSE))</f>
        <v>Predominantly Rural</v>
      </c>
      <c r="I21" s="321">
        <v>2000</v>
      </c>
      <c r="J21" s="323">
        <v>170</v>
      </c>
      <c r="K21" s="323">
        <v>350</v>
      </c>
      <c r="L21" s="323">
        <v>2520</v>
      </c>
      <c r="M21" s="257" t="s">
        <v>1365</v>
      </c>
      <c r="N21" s="322">
        <v>1590</v>
      </c>
      <c r="O21" s="323">
        <v>240</v>
      </c>
      <c r="P21" s="323">
        <v>200</v>
      </c>
      <c r="Q21" s="323">
        <v>2030</v>
      </c>
    </row>
    <row r="22" spans="1:18" x14ac:dyDescent="0.25">
      <c r="A22" s="245"/>
      <c r="B22" s="223" t="s">
        <v>51</v>
      </c>
      <c r="C22" s="223" t="s">
        <v>52</v>
      </c>
      <c r="D22" s="223" t="s">
        <v>53</v>
      </c>
      <c r="E22" s="223"/>
      <c r="F22" s="223" t="s">
        <v>1718</v>
      </c>
      <c r="G22" s="223" t="str">
        <f>VLOOKUP(F22,regions!A$2:C$419,3,FALSE)</f>
        <v>Unitary authority</v>
      </c>
      <c r="H22" s="223" t="str">
        <f>IFERROR(VLOOKUP(F22,classifications!A$3:C$328,3,FALSE),VLOOKUP(F22,classifications!I$2:K$28,3,FALSE))</f>
        <v>Predominantly Rural</v>
      </c>
      <c r="I22" s="321">
        <v>1740</v>
      </c>
      <c r="J22" s="321">
        <v>90</v>
      </c>
      <c r="K22" s="321">
        <v>10</v>
      </c>
      <c r="L22" s="321">
        <v>1850</v>
      </c>
      <c r="M22" s="257" t="s">
        <v>1365</v>
      </c>
      <c r="N22" s="322">
        <v>1510</v>
      </c>
      <c r="O22" s="321">
        <v>70</v>
      </c>
      <c r="P22" s="321">
        <v>0</v>
      </c>
      <c r="Q22" s="321">
        <v>1580</v>
      </c>
    </row>
    <row r="23" spans="1:18" x14ac:dyDescent="0.25">
      <c r="A23" s="245"/>
      <c r="B23" s="223" t="s">
        <v>54</v>
      </c>
      <c r="C23" s="223" t="s">
        <v>55</v>
      </c>
      <c r="D23" s="223" t="s">
        <v>56</v>
      </c>
      <c r="E23" s="223"/>
      <c r="F23" s="223" t="s">
        <v>1659</v>
      </c>
      <c r="G23" s="223" t="str">
        <f>VLOOKUP(F23,regions!A$2:C$419,3,FALSE)</f>
        <v>Unitary authority</v>
      </c>
      <c r="H23" s="223" t="str">
        <f>IFERROR(VLOOKUP(F23,classifications!A$3:C$328,3,FALSE),VLOOKUP(F23,classifications!I$2:K$28,3,FALSE))</f>
        <v>Predominantly Urban</v>
      </c>
      <c r="I23" s="321">
        <v>460</v>
      </c>
      <c r="J23" s="321">
        <v>40</v>
      </c>
      <c r="K23" s="321">
        <v>40</v>
      </c>
      <c r="L23" s="321">
        <v>540</v>
      </c>
      <c r="M23" s="257" t="s">
        <v>1365</v>
      </c>
      <c r="N23" s="322">
        <v>310</v>
      </c>
      <c r="O23" s="321">
        <v>160</v>
      </c>
      <c r="P23" s="321">
        <v>130</v>
      </c>
      <c r="Q23" s="321">
        <v>600</v>
      </c>
    </row>
    <row r="24" spans="1:18" x14ac:dyDescent="0.25">
      <c r="A24" s="245"/>
      <c r="B24" s="223" t="s">
        <v>57</v>
      </c>
      <c r="C24" s="223" t="s">
        <v>58</v>
      </c>
      <c r="D24" s="223" t="s">
        <v>59</v>
      </c>
      <c r="E24" s="223"/>
      <c r="F24" s="223" t="s">
        <v>1675</v>
      </c>
      <c r="G24" s="223" t="str">
        <f>VLOOKUP(F24,regions!A$2:C$419,3,FALSE)</f>
        <v>Unitary authority</v>
      </c>
      <c r="H24" s="223" t="str">
        <f>IFERROR(VLOOKUP(F24,classifications!A$3:C$328,3,FALSE),VLOOKUP(F24,classifications!I$2:K$28,3,FALSE))</f>
        <v>Predominantly Urban</v>
      </c>
      <c r="I24" s="323">
        <v>440</v>
      </c>
      <c r="J24" s="323">
        <v>80</v>
      </c>
      <c r="K24" s="323">
        <v>0</v>
      </c>
      <c r="L24" s="323">
        <v>520</v>
      </c>
      <c r="M24" s="257" t="s">
        <v>1365</v>
      </c>
      <c r="N24" s="324">
        <v>320</v>
      </c>
      <c r="O24" s="323">
        <v>60</v>
      </c>
      <c r="P24" s="323">
        <v>0</v>
      </c>
      <c r="Q24" s="323">
        <v>390</v>
      </c>
      <c r="R24" s="32"/>
    </row>
    <row r="25" spans="1:18" x14ac:dyDescent="0.25">
      <c r="A25" s="245"/>
      <c r="B25" s="223" t="s">
        <v>60</v>
      </c>
      <c r="C25" s="223" t="s">
        <v>61</v>
      </c>
      <c r="D25" s="223" t="s">
        <v>62</v>
      </c>
      <c r="E25" s="223"/>
      <c r="F25" s="223" t="s">
        <v>1671</v>
      </c>
      <c r="G25" s="223" t="str">
        <f>VLOOKUP(F25,regions!A$2:C$419,3,FALSE)</f>
        <v>Unitary authority</v>
      </c>
      <c r="H25" s="223" t="str">
        <f>IFERROR(VLOOKUP(F25,classifications!A$3:C$328,3,FALSE),VLOOKUP(F25,classifications!I$2:K$28,3,FALSE))</f>
        <v>Predominantly Rural</v>
      </c>
      <c r="I25" s="321">
        <v>1200</v>
      </c>
      <c r="J25" s="321">
        <v>210</v>
      </c>
      <c r="K25" s="321">
        <v>0</v>
      </c>
      <c r="L25" s="321">
        <v>1400</v>
      </c>
      <c r="M25" s="257" t="s">
        <v>1365</v>
      </c>
      <c r="N25" s="322">
        <v>970</v>
      </c>
      <c r="O25" s="321">
        <v>170</v>
      </c>
      <c r="P25" s="321">
        <v>0</v>
      </c>
      <c r="Q25" s="321">
        <v>1140</v>
      </c>
    </row>
    <row r="26" spans="1:18" x14ac:dyDescent="0.25">
      <c r="A26" s="245"/>
      <c r="B26" s="223" t="s">
        <v>63</v>
      </c>
      <c r="C26" s="223" t="s">
        <v>64</v>
      </c>
      <c r="D26" s="223" t="s">
        <v>65</v>
      </c>
      <c r="E26" s="223"/>
      <c r="F26" s="223" t="s">
        <v>1668</v>
      </c>
      <c r="G26" s="223" t="str">
        <f>VLOOKUP(F26,regions!A$2:C$419,3,FALSE)</f>
        <v>Unitary authority</v>
      </c>
      <c r="H26" s="223" t="str">
        <f>IFERROR(VLOOKUP(F26,classifications!A$3:C$328,3,FALSE),VLOOKUP(F26,classifications!I$2:K$28,3,FALSE))</f>
        <v>Predominantly Urban</v>
      </c>
      <c r="I26" s="321">
        <v>390</v>
      </c>
      <c r="J26" s="321">
        <v>30</v>
      </c>
      <c r="K26" s="321">
        <v>0</v>
      </c>
      <c r="L26" s="321">
        <v>420</v>
      </c>
      <c r="M26" s="257" t="s">
        <v>1365</v>
      </c>
      <c r="N26" s="322">
        <v>450</v>
      </c>
      <c r="O26" s="321">
        <v>40</v>
      </c>
      <c r="P26" s="321">
        <v>0</v>
      </c>
      <c r="Q26" s="321">
        <v>480</v>
      </c>
    </row>
    <row r="27" spans="1:18" x14ac:dyDescent="0.25">
      <c r="A27" s="245"/>
      <c r="B27" s="223" t="s">
        <v>66</v>
      </c>
      <c r="C27" s="223" t="s">
        <v>67</v>
      </c>
      <c r="D27" s="223" t="s">
        <v>68</v>
      </c>
      <c r="E27" s="223"/>
      <c r="F27" s="223" t="s">
        <v>1661</v>
      </c>
      <c r="G27" s="223" t="str">
        <f>VLOOKUP(F27,regions!A$2:C$419,3,FALSE)</f>
        <v>Unitary authority</v>
      </c>
      <c r="H27" s="223" t="str">
        <f>IFERROR(VLOOKUP(F27,classifications!A$3:C$328,3,FALSE),VLOOKUP(F27,classifications!I$2:K$28,3,FALSE))</f>
        <v>Predominantly Urban</v>
      </c>
      <c r="I27" s="321">
        <v>270</v>
      </c>
      <c r="J27" s="321">
        <v>0</v>
      </c>
      <c r="K27" s="321">
        <v>0</v>
      </c>
      <c r="L27" s="321">
        <v>270</v>
      </c>
      <c r="M27" s="257" t="s">
        <v>1365</v>
      </c>
      <c r="N27" s="322">
        <v>330</v>
      </c>
      <c r="O27" s="321">
        <v>0</v>
      </c>
      <c r="P27" s="321">
        <v>0</v>
      </c>
      <c r="Q27" s="321">
        <v>330</v>
      </c>
    </row>
    <row r="28" spans="1:18" x14ac:dyDescent="0.25">
      <c r="A28" s="245"/>
      <c r="B28" s="223" t="s">
        <v>69</v>
      </c>
      <c r="C28" s="223" t="s">
        <v>70</v>
      </c>
      <c r="D28" s="223" t="s">
        <v>71</v>
      </c>
      <c r="E28" s="223"/>
      <c r="F28" s="223" t="s">
        <v>1719</v>
      </c>
      <c r="G28" s="223" t="str">
        <f>VLOOKUP(F28,regions!A$2:C$419,3,FALSE)</f>
        <v>Unitary authority</v>
      </c>
      <c r="H28" s="223" t="str">
        <f>IFERROR(VLOOKUP(F28,classifications!A$3:C$328,3,FALSE),VLOOKUP(F28,classifications!I$2:K$28,3,FALSE))</f>
        <v>Predominantly Rural</v>
      </c>
      <c r="I28" s="321">
        <v>630</v>
      </c>
      <c r="J28" s="321">
        <v>90</v>
      </c>
      <c r="K28" s="321">
        <v>0</v>
      </c>
      <c r="L28" s="321">
        <v>720</v>
      </c>
      <c r="M28" s="257" t="s">
        <v>1365</v>
      </c>
      <c r="N28" s="322">
        <v>450</v>
      </c>
      <c r="O28" s="321">
        <v>300</v>
      </c>
      <c r="P28" s="321">
        <v>0</v>
      </c>
      <c r="Q28" s="321">
        <v>750</v>
      </c>
    </row>
    <row r="29" spans="1:18" x14ac:dyDescent="0.25">
      <c r="A29" s="245"/>
      <c r="B29" s="223" t="s">
        <v>72</v>
      </c>
      <c r="C29" s="223" t="s">
        <v>73</v>
      </c>
      <c r="D29" s="223" t="s">
        <v>74</v>
      </c>
      <c r="E29" s="223"/>
      <c r="F29" s="223" t="s">
        <v>1687</v>
      </c>
      <c r="G29" s="223" t="str">
        <f>VLOOKUP(F29,regions!A$2:C$419,3,FALSE)</f>
        <v>Unitary authority</v>
      </c>
      <c r="H29" s="223" t="str">
        <f>IFERROR(VLOOKUP(F29,classifications!A$3:C$328,3,FALSE),VLOOKUP(F29,classifications!I$2:K$28,3,FALSE))</f>
        <v>Predominantly Rural</v>
      </c>
      <c r="I29" s="321">
        <v>270</v>
      </c>
      <c r="J29" s="321">
        <v>30</v>
      </c>
      <c r="K29" s="321">
        <v>0</v>
      </c>
      <c r="L29" s="321">
        <v>290</v>
      </c>
      <c r="M29" s="257" t="s">
        <v>1365</v>
      </c>
      <c r="N29" s="322">
        <v>220</v>
      </c>
      <c r="O29" s="321">
        <v>0</v>
      </c>
      <c r="P29" s="321">
        <v>0</v>
      </c>
      <c r="Q29" s="321">
        <v>220</v>
      </c>
    </row>
    <row r="30" spans="1:18" x14ac:dyDescent="0.25">
      <c r="A30" s="245"/>
      <c r="B30" s="223" t="s">
        <v>75</v>
      </c>
      <c r="C30" s="223" t="s">
        <v>76</v>
      </c>
      <c r="D30" s="223" t="s">
        <v>77</v>
      </c>
      <c r="E30" s="223"/>
      <c r="F30" s="223" t="s">
        <v>1496</v>
      </c>
      <c r="G30" s="223" t="str">
        <f>VLOOKUP(F30,regions!A$2:C$419,3,FALSE)</f>
        <v>Unitary authority</v>
      </c>
      <c r="H30" s="223" t="str">
        <f>IFERROR(VLOOKUP(F30,classifications!A$3:C$328,3,FALSE),VLOOKUP(F30,classifications!I$2:K$28,3,FALSE))</f>
        <v>Predominantly Rural</v>
      </c>
      <c r="I30" s="321">
        <v>0</v>
      </c>
      <c r="J30" s="321">
        <v>0</v>
      </c>
      <c r="K30" s="321">
        <v>0</v>
      </c>
      <c r="L30" s="321">
        <v>0</v>
      </c>
      <c r="M30" s="257" t="s">
        <v>1365</v>
      </c>
      <c r="N30" s="322">
        <v>0</v>
      </c>
      <c r="O30" s="321">
        <v>0</v>
      </c>
      <c r="P30" s="321">
        <v>0</v>
      </c>
      <c r="Q30" s="321">
        <v>0</v>
      </c>
    </row>
    <row r="31" spans="1:18" x14ac:dyDescent="0.25">
      <c r="A31" s="245"/>
      <c r="B31" s="223" t="s">
        <v>78</v>
      </c>
      <c r="C31" s="223" t="s">
        <v>79</v>
      </c>
      <c r="D31" s="223" t="s">
        <v>80</v>
      </c>
      <c r="E31" s="223"/>
      <c r="F31" s="223" t="s">
        <v>1724</v>
      </c>
      <c r="G31" s="223" t="str">
        <f>VLOOKUP(F31,regions!A$2:C$419,3,FALSE)</f>
        <v>Unitary authority</v>
      </c>
      <c r="H31" s="223" t="str">
        <f>IFERROR(VLOOKUP(F31,classifications!A$3:C$328,3,FALSE),VLOOKUP(F31,classifications!I$2:K$28,3,FALSE))</f>
        <v>Predominantly Urban</v>
      </c>
      <c r="I31" s="321">
        <v>460</v>
      </c>
      <c r="J31" s="321">
        <v>20</v>
      </c>
      <c r="K31" s="321">
        <v>0</v>
      </c>
      <c r="L31" s="321">
        <v>480</v>
      </c>
      <c r="M31" s="257" t="s">
        <v>1365</v>
      </c>
      <c r="N31" s="322">
        <v>560</v>
      </c>
      <c r="O31" s="321">
        <v>150</v>
      </c>
      <c r="P31" s="321">
        <v>0</v>
      </c>
      <c r="Q31" s="321">
        <v>720</v>
      </c>
    </row>
    <row r="32" spans="1:18" x14ac:dyDescent="0.25">
      <c r="A32" s="245"/>
      <c r="B32" s="223" t="s">
        <v>81</v>
      </c>
      <c r="C32" s="223" t="s">
        <v>82</v>
      </c>
      <c r="D32" s="223" t="s">
        <v>83</v>
      </c>
      <c r="E32" s="223"/>
      <c r="F32" s="223" t="s">
        <v>1676</v>
      </c>
      <c r="G32" s="223" t="str">
        <f>VLOOKUP(F32,regions!A$2:C$419,3,FALSE)</f>
        <v>Unitary authority</v>
      </c>
      <c r="H32" s="223" t="str">
        <f>IFERROR(VLOOKUP(F32,classifications!A$3:C$328,3,FALSE),VLOOKUP(F32,classifications!I$2:K$28,3,FALSE))</f>
        <v>Predominantly Urban</v>
      </c>
      <c r="I32" s="321">
        <v>190</v>
      </c>
      <c r="J32" s="321">
        <v>60</v>
      </c>
      <c r="K32" s="321">
        <v>0</v>
      </c>
      <c r="L32" s="321">
        <v>260</v>
      </c>
      <c r="M32" s="257" t="s">
        <v>1365</v>
      </c>
      <c r="N32" s="322">
        <v>320</v>
      </c>
      <c r="O32" s="321">
        <v>70</v>
      </c>
      <c r="P32" s="321">
        <v>0</v>
      </c>
      <c r="Q32" s="321">
        <v>390</v>
      </c>
    </row>
    <row r="33" spans="1:17" x14ac:dyDescent="0.25">
      <c r="A33" s="245"/>
      <c r="B33" s="223" t="s">
        <v>84</v>
      </c>
      <c r="C33" s="223" t="s">
        <v>85</v>
      </c>
      <c r="D33" s="223" t="s">
        <v>86</v>
      </c>
      <c r="E33" s="223"/>
      <c r="F33" s="223" t="s">
        <v>1680</v>
      </c>
      <c r="G33" s="223" t="str">
        <f>VLOOKUP(F33,regions!A$2:C$419,3,FALSE)</f>
        <v>Unitary authority</v>
      </c>
      <c r="H33" s="223" t="str">
        <f>IFERROR(VLOOKUP(F33,classifications!A$3:C$328,3,FALSE),VLOOKUP(F33,classifications!I$2:K$28,3,FALSE))</f>
        <v>Predominantly Urban</v>
      </c>
      <c r="I33" s="321">
        <v>160</v>
      </c>
      <c r="J33" s="321">
        <v>250</v>
      </c>
      <c r="K33" s="321">
        <v>0</v>
      </c>
      <c r="L33" s="321">
        <v>400</v>
      </c>
      <c r="M33" s="257" t="s">
        <v>1365</v>
      </c>
      <c r="N33" s="322">
        <v>180</v>
      </c>
      <c r="O33" s="321">
        <v>70</v>
      </c>
      <c r="P33" s="321">
        <v>0</v>
      </c>
      <c r="Q33" s="321">
        <v>250</v>
      </c>
    </row>
    <row r="34" spans="1:17" x14ac:dyDescent="0.25">
      <c r="A34" s="245"/>
      <c r="B34" s="223" t="s">
        <v>87</v>
      </c>
      <c r="C34" s="223" t="s">
        <v>88</v>
      </c>
      <c r="D34" s="223" t="s">
        <v>89</v>
      </c>
      <c r="E34" s="223"/>
      <c r="F34" s="223" t="s">
        <v>1730</v>
      </c>
      <c r="G34" s="223" t="str">
        <f>VLOOKUP(F34,regions!A$2:C$419,3,FALSE)</f>
        <v>Unitary authority</v>
      </c>
      <c r="H34" s="223" t="str">
        <f>IFERROR(VLOOKUP(F34,classifications!A$3:C$328,3,FALSE),VLOOKUP(F34,classifications!I$2:K$28,3,FALSE))</f>
        <v>Predominantly Urban</v>
      </c>
      <c r="I34" s="321">
        <v>600</v>
      </c>
      <c r="J34" s="321">
        <v>110</v>
      </c>
      <c r="K34" s="321">
        <v>0</v>
      </c>
      <c r="L34" s="321">
        <v>710</v>
      </c>
      <c r="M34" s="257" t="s">
        <v>1365</v>
      </c>
      <c r="N34" s="322">
        <v>360</v>
      </c>
      <c r="O34" s="321">
        <v>130</v>
      </c>
      <c r="P34" s="321">
        <v>0</v>
      </c>
      <c r="Q34" s="321">
        <v>490</v>
      </c>
    </row>
    <row r="35" spans="1:17" x14ac:dyDescent="0.25">
      <c r="A35" s="245"/>
      <c r="B35" s="223" t="s">
        <v>90</v>
      </c>
      <c r="C35" s="223" t="s">
        <v>91</v>
      </c>
      <c r="D35" s="223" t="s">
        <v>92</v>
      </c>
      <c r="E35" s="223"/>
      <c r="F35" s="223" t="s">
        <v>1662</v>
      </c>
      <c r="G35" s="223" t="str">
        <f>VLOOKUP(F35,regions!A$2:C$419,3,FALSE)</f>
        <v>Unitary authority</v>
      </c>
      <c r="H35" s="223" t="str">
        <f>IFERROR(VLOOKUP(F35,classifications!A$3:C$328,3,FALSE),VLOOKUP(F35,classifications!I$2:K$28,3,FALSE))</f>
        <v>Predominantly Urban</v>
      </c>
      <c r="I35" s="321">
        <v>600</v>
      </c>
      <c r="J35" s="321">
        <v>0</v>
      </c>
      <c r="K35" s="321">
        <v>0</v>
      </c>
      <c r="L35" s="321">
        <v>600</v>
      </c>
      <c r="M35" s="257" t="s">
        <v>1365</v>
      </c>
      <c r="N35" s="322">
        <v>480</v>
      </c>
      <c r="O35" s="321">
        <v>0</v>
      </c>
      <c r="P35" s="321">
        <v>0</v>
      </c>
      <c r="Q35" s="321">
        <v>480</v>
      </c>
    </row>
    <row r="36" spans="1:17" x14ac:dyDescent="0.25">
      <c r="A36" s="245"/>
      <c r="B36" s="223" t="s">
        <v>93</v>
      </c>
      <c r="C36" s="223" t="s">
        <v>94</v>
      </c>
      <c r="D36" s="223" t="s">
        <v>95</v>
      </c>
      <c r="E36" s="223"/>
      <c r="F36" s="223" t="s">
        <v>1688</v>
      </c>
      <c r="G36" s="223" t="str">
        <f>VLOOKUP(F36,regions!A$2:C$419,3,FALSE)</f>
        <v>Unitary authority</v>
      </c>
      <c r="H36" s="223" t="str">
        <f>IFERROR(VLOOKUP(F36,classifications!A$3:C$328,3,FALSE),VLOOKUP(F36,classifications!I$2:K$28,3,FALSE))</f>
        <v>Predominantly Urban</v>
      </c>
      <c r="I36" s="321">
        <v>1350</v>
      </c>
      <c r="J36" s="321">
        <v>440</v>
      </c>
      <c r="K36" s="321">
        <v>0</v>
      </c>
      <c r="L36" s="321">
        <v>1790</v>
      </c>
      <c r="M36" s="257" t="s">
        <v>1365</v>
      </c>
      <c r="N36" s="322">
        <v>1430</v>
      </c>
      <c r="O36" s="321">
        <v>310</v>
      </c>
      <c r="P36" s="321">
        <v>20</v>
      </c>
      <c r="Q36" s="321">
        <v>1760</v>
      </c>
    </row>
    <row r="37" spans="1:17" x14ac:dyDescent="0.25">
      <c r="A37" s="245"/>
      <c r="B37" s="223" t="s">
        <v>96</v>
      </c>
      <c r="C37" s="223" t="s">
        <v>97</v>
      </c>
      <c r="D37" s="223" t="s">
        <v>98</v>
      </c>
      <c r="E37" s="223"/>
      <c r="F37" s="223" t="s">
        <v>1672</v>
      </c>
      <c r="G37" s="223" t="str">
        <f>VLOOKUP(F37,regions!A$2:C$419,3,FALSE)</f>
        <v>Unitary authority</v>
      </c>
      <c r="H37" s="223" t="str">
        <f>IFERROR(VLOOKUP(F37,classifications!A$3:C$328,3,FALSE),VLOOKUP(F37,classifications!I$2:K$28,3,FALSE))</f>
        <v>Predominantly Urban</v>
      </c>
      <c r="I37" s="321">
        <v>240</v>
      </c>
      <c r="J37" s="321">
        <v>20</v>
      </c>
      <c r="K37" s="321">
        <v>0</v>
      </c>
      <c r="L37" s="321">
        <v>260</v>
      </c>
      <c r="M37" s="257" t="s">
        <v>1365</v>
      </c>
      <c r="N37" s="322">
        <v>180</v>
      </c>
      <c r="O37" s="321">
        <v>10</v>
      </c>
      <c r="P37" s="321">
        <v>0</v>
      </c>
      <c r="Q37" s="321">
        <v>190</v>
      </c>
    </row>
    <row r="38" spans="1:17" ht="26.4" x14ac:dyDescent="0.25">
      <c r="A38" s="245"/>
      <c r="B38" s="223" t="s">
        <v>99</v>
      </c>
      <c r="C38" s="223" t="s">
        <v>100</v>
      </c>
      <c r="D38" s="223" t="s">
        <v>101</v>
      </c>
      <c r="E38" s="223"/>
      <c r="F38" s="223" t="s">
        <v>1673</v>
      </c>
      <c r="G38" s="223" t="str">
        <f>VLOOKUP(F38,regions!A$2:C$419,3,FALSE)</f>
        <v>Unitary authority</v>
      </c>
      <c r="H38" s="223" t="str">
        <f>IFERROR(VLOOKUP(F38,classifications!A$3:C$328,3,FALSE),VLOOKUP(F38,classifications!I$2:K$28,3,FALSE))</f>
        <v>Urban with Significant Rural</v>
      </c>
      <c r="I38" s="323">
        <v>280</v>
      </c>
      <c r="J38" s="323">
        <v>0</v>
      </c>
      <c r="K38" s="323">
        <v>0</v>
      </c>
      <c r="L38" s="323">
        <v>280</v>
      </c>
      <c r="M38" s="257" t="s">
        <v>1365</v>
      </c>
      <c r="N38" s="324">
        <v>280</v>
      </c>
      <c r="O38" s="323">
        <v>20</v>
      </c>
      <c r="P38" s="323">
        <v>0</v>
      </c>
      <c r="Q38" s="323">
        <v>300</v>
      </c>
    </row>
    <row r="39" spans="1:17" ht="26.4" x14ac:dyDescent="0.25">
      <c r="A39" s="245"/>
      <c r="B39" s="223" t="s">
        <v>102</v>
      </c>
      <c r="C39" s="223" t="s">
        <v>103</v>
      </c>
      <c r="D39" s="223" t="s">
        <v>104</v>
      </c>
      <c r="E39" s="223"/>
      <c r="F39" s="223" t="s">
        <v>1720</v>
      </c>
      <c r="G39" s="223" t="str">
        <f>VLOOKUP(F39,regions!A$2:C$419,3,FALSE)</f>
        <v>Unitary authority</v>
      </c>
      <c r="H39" s="223" t="str">
        <f>IFERROR(VLOOKUP(F39,classifications!A$3:C$328,3,FALSE),VLOOKUP(F39,classifications!I$2:K$28,3,FALSE))</f>
        <v>Urban with Significant Rural</v>
      </c>
      <c r="I39" s="321">
        <v>180</v>
      </c>
      <c r="J39" s="321">
        <v>60</v>
      </c>
      <c r="K39" s="321">
        <v>0</v>
      </c>
      <c r="L39" s="321">
        <v>240</v>
      </c>
      <c r="M39" s="257" t="s">
        <v>1365</v>
      </c>
      <c r="N39" s="322">
        <v>570</v>
      </c>
      <c r="O39" s="321">
        <v>30</v>
      </c>
      <c r="P39" s="321">
        <v>0</v>
      </c>
      <c r="Q39" s="321">
        <v>600</v>
      </c>
    </row>
    <row r="40" spans="1:17" x14ac:dyDescent="0.25">
      <c r="A40" s="245"/>
      <c r="B40" s="223" t="s">
        <v>105</v>
      </c>
      <c r="C40" s="223" t="s">
        <v>106</v>
      </c>
      <c r="D40" s="223" t="s">
        <v>107</v>
      </c>
      <c r="E40" s="223"/>
      <c r="F40" s="223" t="s">
        <v>1543</v>
      </c>
      <c r="G40" s="223" t="str">
        <f>VLOOKUP(F40,regions!A$2:C$419,3,FALSE)</f>
        <v>Unitary authority</v>
      </c>
      <c r="H40" s="223" t="str">
        <f>IFERROR(VLOOKUP(F40,classifications!A$3:C$328,3,FALSE),VLOOKUP(F40,classifications!I$2:K$28,3,FALSE))</f>
        <v>Predominantly Rural</v>
      </c>
      <c r="I40" s="321">
        <v>1460</v>
      </c>
      <c r="J40" s="321">
        <v>180</v>
      </c>
      <c r="K40" s="321">
        <v>30</v>
      </c>
      <c r="L40" s="321">
        <v>1670</v>
      </c>
      <c r="M40" s="257" t="s">
        <v>1365</v>
      </c>
      <c r="N40" s="322">
        <v>1510</v>
      </c>
      <c r="O40" s="321">
        <v>140</v>
      </c>
      <c r="P40" s="321">
        <v>70</v>
      </c>
      <c r="Q40" s="321">
        <v>1720</v>
      </c>
    </row>
    <row r="41" spans="1:17" x14ac:dyDescent="0.25">
      <c r="A41" s="245"/>
      <c r="B41" s="223" t="s">
        <v>108</v>
      </c>
      <c r="C41" s="223" t="s">
        <v>109</v>
      </c>
      <c r="D41" s="223" t="s">
        <v>110</v>
      </c>
      <c r="E41" s="223"/>
      <c r="F41" s="223" t="s">
        <v>1726</v>
      </c>
      <c r="G41" s="223" t="str">
        <f>VLOOKUP(F41,regions!A$2:C$419,3,FALSE)</f>
        <v>Unitary authority</v>
      </c>
      <c r="H41" s="223" t="str">
        <f>IFERROR(VLOOKUP(F41,classifications!A$3:C$328,3,FALSE),VLOOKUP(F41,classifications!I$2:K$28,3,FALSE))</f>
        <v>Predominantly Urban</v>
      </c>
      <c r="I41" s="321">
        <v>300</v>
      </c>
      <c r="J41" s="321">
        <v>10</v>
      </c>
      <c r="K41" s="321">
        <v>0</v>
      </c>
      <c r="L41" s="321">
        <v>320</v>
      </c>
      <c r="M41" s="257" t="s">
        <v>1365</v>
      </c>
      <c r="N41" s="322">
        <v>340</v>
      </c>
      <c r="O41" s="321">
        <v>0</v>
      </c>
      <c r="P41" s="321">
        <v>10</v>
      </c>
      <c r="Q41" s="321">
        <v>360</v>
      </c>
    </row>
    <row r="42" spans="1:17" x14ac:dyDescent="0.25">
      <c r="A42" s="245"/>
      <c r="B42" s="223" t="s">
        <v>111</v>
      </c>
      <c r="C42" s="223" t="s">
        <v>112</v>
      </c>
      <c r="D42" s="223" t="s">
        <v>113</v>
      </c>
      <c r="E42" s="223"/>
      <c r="F42" s="223" t="s">
        <v>1681</v>
      </c>
      <c r="G42" s="223" t="str">
        <f>VLOOKUP(F42,regions!A$2:C$419,3,FALSE)</f>
        <v>Unitary authority</v>
      </c>
      <c r="H42" s="223" t="str">
        <f>IFERROR(VLOOKUP(F42,classifications!A$3:C$328,3,FALSE),VLOOKUP(F42,classifications!I$2:K$28,3,FALSE))</f>
        <v>Predominantly Urban</v>
      </c>
      <c r="I42" s="321">
        <v>550</v>
      </c>
      <c r="J42" s="321">
        <v>210</v>
      </c>
      <c r="K42" s="321">
        <v>0</v>
      </c>
      <c r="L42" s="321">
        <v>760</v>
      </c>
      <c r="M42" s="257" t="s">
        <v>1365</v>
      </c>
      <c r="N42" s="322">
        <v>790</v>
      </c>
      <c r="O42" s="321">
        <v>100</v>
      </c>
      <c r="P42" s="321">
        <v>0</v>
      </c>
      <c r="Q42" s="321">
        <v>890</v>
      </c>
    </row>
    <row r="43" spans="1:17" x14ac:dyDescent="0.25">
      <c r="A43" s="245"/>
      <c r="B43" s="223" t="s">
        <v>114</v>
      </c>
      <c r="C43" s="223" t="s">
        <v>115</v>
      </c>
      <c r="D43" s="223" t="s">
        <v>116</v>
      </c>
      <c r="E43" s="223"/>
      <c r="F43" s="223" t="s">
        <v>1698</v>
      </c>
      <c r="G43" s="223" t="str">
        <f>VLOOKUP(F43,regions!A$2:C$419,3,FALSE)</f>
        <v>Unitary authority</v>
      </c>
      <c r="H43" s="223" t="str">
        <f>IFERROR(VLOOKUP(F43,classifications!A$3:C$328,3,FALSE),VLOOKUP(F43,classifications!I$2:K$28,3,FALSE))</f>
        <v>Predominantly Urban</v>
      </c>
      <c r="I43" s="321">
        <v>290</v>
      </c>
      <c r="J43" s="321">
        <v>50</v>
      </c>
      <c r="K43" s="321">
        <v>0</v>
      </c>
      <c r="L43" s="321">
        <v>350</v>
      </c>
      <c r="M43" s="257" t="s">
        <v>1365</v>
      </c>
      <c r="N43" s="322">
        <v>400</v>
      </c>
      <c r="O43" s="321">
        <v>130</v>
      </c>
      <c r="P43" s="321">
        <v>0</v>
      </c>
      <c r="Q43" s="321">
        <v>530</v>
      </c>
    </row>
    <row r="44" spans="1:17" x14ac:dyDescent="0.25">
      <c r="A44" s="245"/>
      <c r="B44" s="223" t="s">
        <v>117</v>
      </c>
      <c r="C44" s="223" t="s">
        <v>118</v>
      </c>
      <c r="D44" s="223" t="s">
        <v>119</v>
      </c>
      <c r="E44" s="223"/>
      <c r="F44" s="223" t="s">
        <v>1699</v>
      </c>
      <c r="G44" s="223" t="str">
        <f>VLOOKUP(F44,regions!A$2:C$419,3,FALSE)</f>
        <v>Unitary authority</v>
      </c>
      <c r="H44" s="223" t="str">
        <f>IFERROR(VLOOKUP(F44,classifications!A$3:C$328,3,FALSE),VLOOKUP(F44,classifications!I$2:K$28,3,FALSE))</f>
        <v>Predominantly Urban</v>
      </c>
      <c r="I44" s="321">
        <v>260</v>
      </c>
      <c r="J44" s="321">
        <v>0</v>
      </c>
      <c r="K44" s="321">
        <v>0</v>
      </c>
      <c r="L44" s="321">
        <v>260</v>
      </c>
      <c r="M44" s="257" t="s">
        <v>1365</v>
      </c>
      <c r="N44" s="322">
        <v>330</v>
      </c>
      <c r="O44" s="321">
        <v>0</v>
      </c>
      <c r="P44" s="321">
        <v>0</v>
      </c>
      <c r="Q44" s="321">
        <v>330</v>
      </c>
    </row>
    <row r="45" spans="1:17" x14ac:dyDescent="0.25">
      <c r="A45" s="245"/>
      <c r="B45" s="223" t="s">
        <v>120</v>
      </c>
      <c r="C45" s="223" t="s">
        <v>121</v>
      </c>
      <c r="D45" s="223" t="s">
        <v>122</v>
      </c>
      <c r="E45" s="223"/>
      <c r="F45" s="223" t="s">
        <v>1689</v>
      </c>
      <c r="G45" s="223" t="str">
        <f>VLOOKUP(F45,regions!A$2:C$419,3,FALSE)</f>
        <v>Unitary authority</v>
      </c>
      <c r="H45" s="223" t="str">
        <f>IFERROR(VLOOKUP(F45,classifications!A$3:C$328,3,FALSE),VLOOKUP(F45,classifications!I$2:K$28,3,FALSE))</f>
        <v>Predominantly Urban</v>
      </c>
      <c r="I45" s="321">
        <v>10</v>
      </c>
      <c r="J45" s="321">
        <v>0</v>
      </c>
      <c r="K45" s="321">
        <v>0</v>
      </c>
      <c r="L45" s="321">
        <v>10</v>
      </c>
      <c r="M45" s="257" t="s">
        <v>1365</v>
      </c>
      <c r="N45" s="322">
        <v>250</v>
      </c>
      <c r="O45" s="321">
        <v>0</v>
      </c>
      <c r="P45" s="321">
        <v>60</v>
      </c>
      <c r="Q45" s="321">
        <v>310</v>
      </c>
    </row>
    <row r="46" spans="1:17" x14ac:dyDescent="0.25">
      <c r="A46" s="245"/>
      <c r="B46" s="223" t="s">
        <v>123</v>
      </c>
      <c r="C46" s="223" t="s">
        <v>124</v>
      </c>
      <c r="D46" s="223" t="s">
        <v>125</v>
      </c>
      <c r="E46" s="223"/>
      <c r="F46" s="223" t="s">
        <v>1690</v>
      </c>
      <c r="G46" s="223" t="str">
        <f>VLOOKUP(F46,regions!A$2:C$419,3,FALSE)</f>
        <v>Unitary authority</v>
      </c>
      <c r="H46" s="223" t="str">
        <f>IFERROR(VLOOKUP(F46,classifications!A$3:C$328,3,FALSE),VLOOKUP(F46,classifications!I$2:K$28,3,FALSE))</f>
        <v>Predominantly Urban</v>
      </c>
      <c r="I46" s="321">
        <v>250</v>
      </c>
      <c r="J46" s="321">
        <v>0</v>
      </c>
      <c r="K46" s="321">
        <v>0</v>
      </c>
      <c r="L46" s="321">
        <v>250</v>
      </c>
      <c r="M46" s="257" t="s">
        <v>1365</v>
      </c>
      <c r="N46" s="322">
        <v>560</v>
      </c>
      <c r="O46" s="321">
        <v>40</v>
      </c>
      <c r="P46" s="321">
        <v>0</v>
      </c>
      <c r="Q46" s="321">
        <v>600</v>
      </c>
    </row>
    <row r="47" spans="1:17" ht="26.4" x14ac:dyDescent="0.25">
      <c r="A47" s="245"/>
      <c r="B47" s="223" t="s">
        <v>126</v>
      </c>
      <c r="C47" s="223" t="s">
        <v>127</v>
      </c>
      <c r="D47" s="223" t="s">
        <v>128</v>
      </c>
      <c r="E47" s="223"/>
      <c r="F47" s="223" t="s">
        <v>1663</v>
      </c>
      <c r="G47" s="223" t="str">
        <f>VLOOKUP(F47,regions!A$2:C$419,3,FALSE)</f>
        <v>Unitary authority</v>
      </c>
      <c r="H47" s="223" t="str">
        <f>IFERROR(VLOOKUP(F47,classifications!A$3:C$328,3,FALSE),VLOOKUP(F47,classifications!I$2:K$28,3,FALSE))</f>
        <v>Urban with Significant Rural</v>
      </c>
      <c r="I47" s="321">
        <v>330</v>
      </c>
      <c r="J47" s="321">
        <v>80</v>
      </c>
      <c r="K47" s="321">
        <v>0</v>
      </c>
      <c r="L47" s="321">
        <v>410</v>
      </c>
      <c r="M47" s="257" t="s">
        <v>1365</v>
      </c>
      <c r="N47" s="322">
        <v>330</v>
      </c>
      <c r="O47" s="321">
        <v>100</v>
      </c>
      <c r="P47" s="321">
        <v>0</v>
      </c>
      <c r="Q47" s="321">
        <v>430</v>
      </c>
    </row>
    <row r="48" spans="1:17" x14ac:dyDescent="0.25">
      <c r="A48" s="245"/>
      <c r="B48" s="223" t="s">
        <v>129</v>
      </c>
      <c r="C48" s="223" t="s">
        <v>130</v>
      </c>
      <c r="D48" s="223" t="s">
        <v>131</v>
      </c>
      <c r="E48" s="223"/>
      <c r="F48" s="223" t="s">
        <v>1721</v>
      </c>
      <c r="G48" s="223" t="str">
        <f>VLOOKUP(F48,regions!A$2:C$419,3,FALSE)</f>
        <v>Unitary authority</v>
      </c>
      <c r="H48" s="223" t="str">
        <f>IFERROR(VLOOKUP(F48,classifications!A$3:C$328,3,FALSE),VLOOKUP(F48,classifications!I$2:K$28,3,FALSE))</f>
        <v>Predominantly Rural</v>
      </c>
      <c r="I48" s="321">
        <v>160</v>
      </c>
      <c r="J48" s="323">
        <v>30</v>
      </c>
      <c r="K48" s="323">
        <v>0</v>
      </c>
      <c r="L48" s="323">
        <v>190</v>
      </c>
      <c r="M48" s="257" t="s">
        <v>1365</v>
      </c>
      <c r="N48" s="322">
        <v>110</v>
      </c>
      <c r="O48" s="323">
        <v>30</v>
      </c>
      <c r="P48" s="323">
        <v>0</v>
      </c>
      <c r="Q48" s="323">
        <v>140</v>
      </c>
    </row>
    <row r="49" spans="1:17" x14ac:dyDescent="0.25">
      <c r="A49" s="245"/>
      <c r="B49" s="223" t="s">
        <v>132</v>
      </c>
      <c r="C49" s="223" t="s">
        <v>133</v>
      </c>
      <c r="D49" s="223" t="s">
        <v>134</v>
      </c>
      <c r="E49" s="223"/>
      <c r="F49" s="223" t="s">
        <v>1569</v>
      </c>
      <c r="G49" s="223" t="str">
        <f>VLOOKUP(F49,regions!A$2:C$419,3,FALSE)</f>
        <v>Unitary authority</v>
      </c>
      <c r="H49" s="223" t="str">
        <f>IFERROR(VLOOKUP(F49,classifications!A$3:C$328,3,FALSE),VLOOKUP(F49,classifications!I$2:K$28,3,FALSE))</f>
        <v>Predominantly Rural</v>
      </c>
      <c r="I49" s="321">
        <v>1000</v>
      </c>
      <c r="J49" s="321">
        <v>70</v>
      </c>
      <c r="K49" s="321">
        <v>0</v>
      </c>
      <c r="L49" s="321">
        <v>1070</v>
      </c>
      <c r="M49" s="257" t="s">
        <v>1365</v>
      </c>
      <c r="N49" s="322">
        <v>1020</v>
      </c>
      <c r="O49" s="321">
        <v>50</v>
      </c>
      <c r="P49" s="321">
        <v>0</v>
      </c>
      <c r="Q49" s="321">
        <v>1080</v>
      </c>
    </row>
    <row r="50" spans="1:17" x14ac:dyDescent="0.25">
      <c r="A50" s="245"/>
      <c r="B50" s="223" t="s">
        <v>135</v>
      </c>
      <c r="C50" s="223" t="s">
        <v>136</v>
      </c>
      <c r="D50" s="223" t="s">
        <v>137</v>
      </c>
      <c r="E50" s="223"/>
      <c r="F50" s="223" t="s">
        <v>1691</v>
      </c>
      <c r="G50" s="223" t="str">
        <f>VLOOKUP(F50,regions!A$2:C$419,3,FALSE)</f>
        <v>Unitary authority</v>
      </c>
      <c r="H50" s="223" t="str">
        <f>IFERROR(VLOOKUP(F50,classifications!A$3:C$328,3,FALSE),VLOOKUP(F50,classifications!I$2:K$28,3,FALSE))</f>
        <v>Predominantly Urban</v>
      </c>
      <c r="I50" s="321">
        <v>50</v>
      </c>
      <c r="J50" s="321">
        <v>0</v>
      </c>
      <c r="K50" s="321">
        <v>10</v>
      </c>
      <c r="L50" s="321">
        <v>60</v>
      </c>
      <c r="M50" s="257" t="s">
        <v>1365</v>
      </c>
      <c r="N50" s="322">
        <v>350</v>
      </c>
      <c r="O50" s="321">
        <v>20</v>
      </c>
      <c r="P50" s="321">
        <v>20</v>
      </c>
      <c r="Q50" s="321">
        <v>390</v>
      </c>
    </row>
    <row r="51" spans="1:17" x14ac:dyDescent="0.25">
      <c r="A51" s="245"/>
      <c r="B51" s="223" t="s">
        <v>138</v>
      </c>
      <c r="C51" s="223" t="s">
        <v>139</v>
      </c>
      <c r="D51" s="223" t="s">
        <v>140</v>
      </c>
      <c r="E51" s="223"/>
      <c r="F51" s="223" t="s">
        <v>1700</v>
      </c>
      <c r="G51" s="223" t="str">
        <f>VLOOKUP(F51,regions!A$2:C$419,3,FALSE)</f>
        <v>Unitary authority</v>
      </c>
      <c r="H51" s="223" t="str">
        <f>IFERROR(VLOOKUP(F51,classifications!A$3:C$328,3,FALSE),VLOOKUP(F51,classifications!I$2:K$28,3,FALSE))</f>
        <v>Predominantly Urban</v>
      </c>
      <c r="I51" s="321">
        <v>1030</v>
      </c>
      <c r="J51" s="321">
        <v>710</v>
      </c>
      <c r="K51" s="323">
        <v>0</v>
      </c>
      <c r="L51" s="323">
        <v>1740</v>
      </c>
      <c r="M51" s="257" t="s">
        <v>1365</v>
      </c>
      <c r="N51" s="322">
        <v>970</v>
      </c>
      <c r="O51" s="321">
        <v>620</v>
      </c>
      <c r="P51" s="323">
        <v>0</v>
      </c>
      <c r="Q51" s="323">
        <v>1590</v>
      </c>
    </row>
    <row r="52" spans="1:17" x14ac:dyDescent="0.25">
      <c r="A52" s="245"/>
      <c r="B52" s="223" t="s">
        <v>141</v>
      </c>
      <c r="C52" s="223" t="s">
        <v>142</v>
      </c>
      <c r="D52" s="223" t="s">
        <v>143</v>
      </c>
      <c r="E52" s="223"/>
      <c r="F52" s="223" t="s">
        <v>1692</v>
      </c>
      <c r="G52" s="223" t="str">
        <f>VLOOKUP(F52,regions!A$2:C$419,3,FALSE)</f>
        <v>Unitary authority</v>
      </c>
      <c r="H52" s="223" t="str">
        <f>IFERROR(VLOOKUP(F52,classifications!A$3:C$328,3,FALSE),VLOOKUP(F52,classifications!I$2:K$28,3,FALSE))</f>
        <v>Predominantly Urban</v>
      </c>
      <c r="I52" s="321">
        <v>460</v>
      </c>
      <c r="J52" s="321">
        <v>70</v>
      </c>
      <c r="K52" s="321">
        <v>0</v>
      </c>
      <c r="L52" s="321">
        <v>530</v>
      </c>
      <c r="M52" s="257" t="s">
        <v>1365</v>
      </c>
      <c r="N52" s="322">
        <v>880</v>
      </c>
      <c r="O52" s="321">
        <v>40</v>
      </c>
      <c r="P52" s="321">
        <v>0</v>
      </c>
      <c r="Q52" s="321">
        <v>910</v>
      </c>
    </row>
    <row r="53" spans="1:17" x14ac:dyDescent="0.25">
      <c r="A53" s="245"/>
      <c r="B53" s="223" t="s">
        <v>144</v>
      </c>
      <c r="C53" s="223" t="s">
        <v>145</v>
      </c>
      <c r="D53" s="223" t="s">
        <v>146</v>
      </c>
      <c r="E53" s="223"/>
      <c r="F53" s="223" t="s">
        <v>1729</v>
      </c>
      <c r="G53" s="223" t="str">
        <f>VLOOKUP(F53,regions!A$2:C$419,3,FALSE)</f>
        <v>Unitary authority</v>
      </c>
      <c r="H53" s="223" t="str">
        <f>IFERROR(VLOOKUP(F53,classifications!A$3:C$328,3,FALSE),VLOOKUP(F53,classifications!I$2:K$28,3,FALSE))</f>
        <v>Predominantly Urban</v>
      </c>
      <c r="I53" s="321">
        <v>60</v>
      </c>
      <c r="J53" s="321">
        <v>0</v>
      </c>
      <c r="K53" s="321">
        <v>0</v>
      </c>
      <c r="L53" s="321">
        <v>60</v>
      </c>
      <c r="M53" s="257" t="s">
        <v>1365</v>
      </c>
      <c r="N53" s="322">
        <v>100</v>
      </c>
      <c r="O53" s="321">
        <v>90</v>
      </c>
      <c r="P53" s="321">
        <v>0</v>
      </c>
      <c r="Q53" s="321">
        <v>200</v>
      </c>
    </row>
    <row r="54" spans="1:17" x14ac:dyDescent="0.25">
      <c r="A54" s="245"/>
      <c r="B54" s="223" t="s">
        <v>147</v>
      </c>
      <c r="C54" s="223" t="s">
        <v>148</v>
      </c>
      <c r="D54" s="223" t="s">
        <v>149</v>
      </c>
      <c r="E54" s="223"/>
      <c r="F54" s="223" t="s">
        <v>1664</v>
      </c>
      <c r="G54" s="223" t="str">
        <f>VLOOKUP(F54,regions!A$2:C$419,3,FALSE)</f>
        <v>Unitary authority</v>
      </c>
      <c r="H54" s="223" t="str">
        <f>IFERROR(VLOOKUP(F54,classifications!A$3:C$328,3,FALSE),VLOOKUP(F54,classifications!I$2:K$28,3,FALSE))</f>
        <v>Predominantly Urban</v>
      </c>
      <c r="I54" s="321">
        <v>950</v>
      </c>
      <c r="J54" s="321">
        <v>60</v>
      </c>
      <c r="K54" s="321">
        <v>0</v>
      </c>
      <c r="L54" s="321">
        <v>1010</v>
      </c>
      <c r="M54" s="257" t="s">
        <v>1365</v>
      </c>
      <c r="N54" s="322">
        <v>720</v>
      </c>
      <c r="O54" s="321">
        <v>70</v>
      </c>
      <c r="P54" s="321">
        <v>0</v>
      </c>
      <c r="Q54" s="321">
        <v>780</v>
      </c>
    </row>
    <row r="55" spans="1:17" x14ac:dyDescent="0.25">
      <c r="A55" s="245"/>
      <c r="B55" s="223" t="s">
        <v>150</v>
      </c>
      <c r="C55" s="223" t="s">
        <v>151</v>
      </c>
      <c r="D55" s="223" t="s">
        <v>152</v>
      </c>
      <c r="E55" s="223"/>
      <c r="F55" s="223" t="s">
        <v>1679</v>
      </c>
      <c r="G55" s="223" t="str">
        <f>VLOOKUP(F55,regions!A$2:C$419,3,FALSE)</f>
        <v>Unitary authority</v>
      </c>
      <c r="H55" s="223" t="str">
        <f>IFERROR(VLOOKUP(F55,classifications!A$3:C$328,3,FALSE),VLOOKUP(F55,classifications!I$2:K$28,3,FALSE))</f>
        <v>Predominantly Urban</v>
      </c>
      <c r="I55" s="321">
        <v>460</v>
      </c>
      <c r="J55" s="321">
        <v>10</v>
      </c>
      <c r="K55" s="321">
        <v>0</v>
      </c>
      <c r="L55" s="321">
        <v>470</v>
      </c>
      <c r="M55" s="257" t="s">
        <v>1365</v>
      </c>
      <c r="N55" s="322">
        <v>410</v>
      </c>
      <c r="O55" s="321">
        <v>0</v>
      </c>
      <c r="P55" s="321">
        <v>0</v>
      </c>
      <c r="Q55" s="321">
        <v>410</v>
      </c>
    </row>
    <row r="56" spans="1:17" x14ac:dyDescent="0.25">
      <c r="A56" s="245"/>
      <c r="B56" s="223" t="s">
        <v>153</v>
      </c>
      <c r="C56" s="223" t="s">
        <v>154</v>
      </c>
      <c r="D56" s="223" t="s">
        <v>155</v>
      </c>
      <c r="E56" s="223"/>
      <c r="F56" s="223" t="s">
        <v>1701</v>
      </c>
      <c r="G56" s="223" t="str">
        <f>VLOOKUP(F56,regions!A$2:C$419,3,FALSE)</f>
        <v>Unitary authority</v>
      </c>
      <c r="H56" s="223" t="str">
        <f>IFERROR(VLOOKUP(F56,classifications!A$3:C$328,3,FALSE),VLOOKUP(F56,classifications!I$2:K$28,3,FALSE))</f>
        <v>Predominantly Urban</v>
      </c>
      <c r="I56" s="321">
        <v>550</v>
      </c>
      <c r="J56" s="321">
        <v>210</v>
      </c>
      <c r="K56" s="321">
        <v>0</v>
      </c>
      <c r="L56" s="321">
        <v>760</v>
      </c>
      <c r="M56" s="257" t="s">
        <v>1365</v>
      </c>
      <c r="N56" s="322">
        <v>940</v>
      </c>
      <c r="O56" s="321">
        <v>180</v>
      </c>
      <c r="P56" s="321">
        <v>0</v>
      </c>
      <c r="Q56" s="321">
        <v>1130</v>
      </c>
    </row>
    <row r="57" spans="1:17" x14ac:dyDescent="0.25">
      <c r="A57" s="245"/>
      <c r="B57" s="223" t="s">
        <v>156</v>
      </c>
      <c r="C57" s="223" t="s">
        <v>157</v>
      </c>
      <c r="D57" s="223" t="s">
        <v>158</v>
      </c>
      <c r="E57" s="223"/>
      <c r="F57" s="223" t="s">
        <v>1727</v>
      </c>
      <c r="G57" s="223" t="str">
        <f>VLOOKUP(F57,regions!A$2:C$419,3,FALSE)</f>
        <v>Unitary authority</v>
      </c>
      <c r="H57" s="223" t="str">
        <f>IFERROR(VLOOKUP(F57,classifications!A$3:C$328,3,FALSE),VLOOKUP(F57,classifications!I$2:K$28,3,FALSE))</f>
        <v>Predominantly Urban</v>
      </c>
      <c r="I57" s="321">
        <v>860</v>
      </c>
      <c r="J57" s="321">
        <v>200</v>
      </c>
      <c r="K57" s="321">
        <v>40</v>
      </c>
      <c r="L57" s="321">
        <v>1100</v>
      </c>
      <c r="M57" s="257" t="s">
        <v>1365</v>
      </c>
      <c r="N57" s="322">
        <v>720</v>
      </c>
      <c r="O57" s="321">
        <v>260</v>
      </c>
      <c r="P57" s="321">
        <v>100</v>
      </c>
      <c r="Q57" s="321">
        <v>1080</v>
      </c>
    </row>
    <row r="58" spans="1:17" x14ac:dyDescent="0.25">
      <c r="A58" s="245"/>
      <c r="B58" s="223" t="s">
        <v>159</v>
      </c>
      <c r="C58" s="223" t="s">
        <v>160</v>
      </c>
      <c r="D58" s="223" t="s">
        <v>161</v>
      </c>
      <c r="E58" s="223"/>
      <c r="F58" s="223" t="s">
        <v>1682</v>
      </c>
      <c r="G58" s="223" t="str">
        <f>VLOOKUP(F58,regions!A$2:C$419,3,FALSE)</f>
        <v>Unitary authority</v>
      </c>
      <c r="H58" s="223" t="str">
        <f>IFERROR(VLOOKUP(F58,classifications!A$3:C$328,3,FALSE),VLOOKUP(F58,classifications!I$2:K$28,3,FALSE))</f>
        <v>Predominantly Urban</v>
      </c>
      <c r="I58" s="321">
        <v>560</v>
      </c>
      <c r="J58" s="321">
        <v>10</v>
      </c>
      <c r="K58" s="321">
        <v>0</v>
      </c>
      <c r="L58" s="321">
        <v>560</v>
      </c>
      <c r="M58" s="257" t="s">
        <v>1365</v>
      </c>
      <c r="N58" s="322">
        <v>250</v>
      </c>
      <c r="O58" s="321">
        <v>50</v>
      </c>
      <c r="P58" s="321">
        <v>0</v>
      </c>
      <c r="Q58" s="321">
        <v>300</v>
      </c>
    </row>
    <row r="59" spans="1:17" x14ac:dyDescent="0.25">
      <c r="A59" s="245"/>
      <c r="B59" s="223" t="s">
        <v>162</v>
      </c>
      <c r="C59" s="223" t="s">
        <v>163</v>
      </c>
      <c r="D59" s="223" t="s">
        <v>164</v>
      </c>
      <c r="E59" s="223"/>
      <c r="F59" s="223" t="s">
        <v>1702</v>
      </c>
      <c r="G59" s="223" t="str">
        <f>VLOOKUP(F59,regions!A$2:C$419,3,FALSE)</f>
        <v>Unitary authority</v>
      </c>
      <c r="H59" s="223" t="str">
        <f>IFERROR(VLOOKUP(F59,classifications!A$3:C$328,3,FALSE),VLOOKUP(F59,classifications!I$2:K$28,3,FALSE))</f>
        <v>Predominantly Urban</v>
      </c>
      <c r="I59" s="321">
        <v>240</v>
      </c>
      <c r="J59" s="321">
        <v>30</v>
      </c>
      <c r="K59" s="321">
        <v>0</v>
      </c>
      <c r="L59" s="321">
        <v>260</v>
      </c>
      <c r="M59" s="257" t="s">
        <v>1365</v>
      </c>
      <c r="N59" s="322">
        <v>290</v>
      </c>
      <c r="O59" s="321">
        <v>70</v>
      </c>
      <c r="P59" s="321">
        <v>0</v>
      </c>
      <c r="Q59" s="321">
        <v>360</v>
      </c>
    </row>
    <row r="60" spans="1:17" x14ac:dyDescent="0.25">
      <c r="A60" s="245"/>
      <c r="B60" s="223" t="s">
        <v>165</v>
      </c>
      <c r="C60" s="223" t="s">
        <v>166</v>
      </c>
      <c r="D60" s="223" t="s">
        <v>167</v>
      </c>
      <c r="E60" s="223"/>
      <c r="F60" s="223" t="s">
        <v>1669</v>
      </c>
      <c r="G60" s="223" t="str">
        <f>VLOOKUP(F60,regions!A$2:C$419,3,FALSE)</f>
        <v>Unitary authority</v>
      </c>
      <c r="H60" s="223" t="str">
        <f>IFERROR(VLOOKUP(F60,classifications!A$3:C$328,3,FALSE),VLOOKUP(F60,classifications!I$2:K$28,3,FALSE))</f>
        <v>Predominantly Urban</v>
      </c>
      <c r="I60" s="321">
        <v>400</v>
      </c>
      <c r="J60" s="321">
        <v>30</v>
      </c>
      <c r="K60" s="321">
        <v>0</v>
      </c>
      <c r="L60" s="321">
        <v>430</v>
      </c>
      <c r="M60" s="257" t="s">
        <v>1365</v>
      </c>
      <c r="N60" s="322">
        <v>270</v>
      </c>
      <c r="O60" s="321">
        <v>90</v>
      </c>
      <c r="P60" s="321">
        <v>0</v>
      </c>
      <c r="Q60" s="321">
        <v>360</v>
      </c>
    </row>
    <row r="61" spans="1:17" ht="26.4" x14ac:dyDescent="0.25">
      <c r="A61" s="245"/>
      <c r="B61" s="223" t="s">
        <v>168</v>
      </c>
      <c r="C61" s="223" t="s">
        <v>169</v>
      </c>
      <c r="D61" s="223" t="s">
        <v>170</v>
      </c>
      <c r="E61" s="223"/>
      <c r="F61" s="223" t="s">
        <v>1722</v>
      </c>
      <c r="G61" s="223" t="str">
        <f>VLOOKUP(F61,regions!A$2:C$419,3,FALSE)</f>
        <v>Unitary authority</v>
      </c>
      <c r="H61" s="223" t="str">
        <f>IFERROR(VLOOKUP(F61,classifications!A$3:C$328,3,FALSE),VLOOKUP(F61,classifications!I$2:K$28,3,FALSE))</f>
        <v>Urban with Significant Rural</v>
      </c>
      <c r="I61" s="323">
        <v>270</v>
      </c>
      <c r="J61" s="323">
        <v>40</v>
      </c>
      <c r="K61" s="323">
        <v>0</v>
      </c>
      <c r="L61" s="323">
        <v>310</v>
      </c>
      <c r="M61" s="257" t="s">
        <v>1365</v>
      </c>
      <c r="N61" s="324">
        <v>380</v>
      </c>
      <c r="O61" s="323">
        <v>70</v>
      </c>
      <c r="P61" s="323">
        <v>0</v>
      </c>
      <c r="Q61" s="323">
        <v>440</v>
      </c>
    </row>
    <row r="62" spans="1:17" x14ac:dyDescent="0.25">
      <c r="A62" s="245"/>
      <c r="B62" s="223" t="s">
        <v>171</v>
      </c>
      <c r="C62" s="223" t="s">
        <v>172</v>
      </c>
      <c r="D62" s="223" t="s">
        <v>173</v>
      </c>
      <c r="E62" s="223"/>
      <c r="F62" s="223" t="s">
        <v>1591</v>
      </c>
      <c r="G62" s="223" t="str">
        <f>VLOOKUP(F62,regions!A$2:C$419,3,FALSE)</f>
        <v>Unitary authority</v>
      </c>
      <c r="H62" s="223" t="str">
        <f>IFERROR(VLOOKUP(F62,classifications!A$3:C$328,3,FALSE),VLOOKUP(F62,classifications!I$2:K$28,3,FALSE))</f>
        <v>Predominantly Rural</v>
      </c>
      <c r="I62" s="321">
        <v>1030</v>
      </c>
      <c r="J62" s="321">
        <v>820</v>
      </c>
      <c r="K62" s="321">
        <v>20</v>
      </c>
      <c r="L62" s="321">
        <v>1880</v>
      </c>
      <c r="M62" s="257" t="s">
        <v>1365</v>
      </c>
      <c r="N62" s="322">
        <v>1280</v>
      </c>
      <c r="O62" s="321">
        <v>1020</v>
      </c>
      <c r="P62" s="321">
        <v>100</v>
      </c>
      <c r="Q62" s="321">
        <v>2400</v>
      </c>
    </row>
    <row r="63" spans="1:17" x14ac:dyDescent="0.25">
      <c r="A63" s="245"/>
      <c r="B63" s="223" t="s">
        <v>174</v>
      </c>
      <c r="C63" s="223" t="s">
        <v>175</v>
      </c>
      <c r="D63" s="223" t="s">
        <v>176</v>
      </c>
      <c r="E63" s="223"/>
      <c r="F63" s="223" t="s">
        <v>1693</v>
      </c>
      <c r="G63" s="223" t="str">
        <f>VLOOKUP(F63,regions!A$2:C$419,3,FALSE)</f>
        <v>Unitary authority</v>
      </c>
      <c r="H63" s="223" t="str">
        <f>IFERROR(VLOOKUP(F63,classifications!A$3:C$328,3,FALSE),VLOOKUP(F63,classifications!I$2:K$28,3,FALSE))</f>
        <v>Predominantly Urban</v>
      </c>
      <c r="I63" s="323">
        <v>440</v>
      </c>
      <c r="J63" s="323">
        <v>20</v>
      </c>
      <c r="K63" s="323">
        <v>0</v>
      </c>
      <c r="L63" s="323">
        <v>460</v>
      </c>
      <c r="M63" s="257" t="s">
        <v>1365</v>
      </c>
      <c r="N63" s="324">
        <v>260</v>
      </c>
      <c r="O63" s="323">
        <v>80</v>
      </c>
      <c r="P63" s="323">
        <v>0</v>
      </c>
      <c r="Q63" s="323">
        <v>340</v>
      </c>
    </row>
    <row r="64" spans="1:17" x14ac:dyDescent="0.25">
      <c r="A64" s="245"/>
      <c r="B64" s="223" t="s">
        <v>177</v>
      </c>
      <c r="C64" s="223" t="s">
        <v>178</v>
      </c>
      <c r="D64" s="223" t="s">
        <v>179</v>
      </c>
      <c r="E64" s="223"/>
      <c r="F64" s="223" t="s">
        <v>1694</v>
      </c>
      <c r="G64" s="223" t="str">
        <f>VLOOKUP(F64,regions!A$2:C$419,3,FALSE)</f>
        <v>Unitary authority</v>
      </c>
      <c r="H64" s="223" t="str">
        <f>IFERROR(VLOOKUP(F64,classifications!A$3:C$328,3,FALSE),VLOOKUP(F64,classifications!I$2:K$28,3,FALSE))</f>
        <v>Predominantly Urban</v>
      </c>
      <c r="I64" s="323">
        <v>1230</v>
      </c>
      <c r="J64" s="323">
        <v>290</v>
      </c>
      <c r="K64" s="323">
        <v>0</v>
      </c>
      <c r="L64" s="323">
        <v>1520</v>
      </c>
      <c r="M64" s="257" t="s">
        <v>1365</v>
      </c>
      <c r="N64" s="324">
        <v>1180</v>
      </c>
      <c r="O64" s="323">
        <v>330</v>
      </c>
      <c r="P64" s="323">
        <v>0</v>
      </c>
      <c r="Q64" s="323">
        <v>1510</v>
      </c>
    </row>
    <row r="65" spans="1:17" x14ac:dyDescent="0.25">
      <c r="A65" s="245"/>
      <c r="B65" s="223" t="s">
        <v>180</v>
      </c>
      <c r="C65" s="223" t="s">
        <v>181</v>
      </c>
      <c r="D65" s="223" t="s">
        <v>182</v>
      </c>
      <c r="E65" s="223"/>
      <c r="F65" s="223" t="s">
        <v>1725</v>
      </c>
      <c r="G65" s="223" t="str">
        <f>VLOOKUP(F65,regions!A$2:C$419,3,FALSE)</f>
        <v>Unitary authority</v>
      </c>
      <c r="H65" s="223" t="str">
        <f>IFERROR(VLOOKUP(F65,classifications!A$3:C$328,3,FALSE),VLOOKUP(F65,classifications!I$2:K$28,3,FALSE))</f>
        <v>Predominantly Urban</v>
      </c>
      <c r="I65" s="321">
        <v>170</v>
      </c>
      <c r="J65" s="321">
        <v>10</v>
      </c>
      <c r="K65" s="321">
        <v>0</v>
      </c>
      <c r="L65" s="321">
        <v>180</v>
      </c>
      <c r="M65" s="257" t="s">
        <v>1365</v>
      </c>
      <c r="N65" s="322">
        <v>190</v>
      </c>
      <c r="O65" s="321">
        <v>60</v>
      </c>
      <c r="P65" s="321">
        <v>0</v>
      </c>
      <c r="Q65" s="321">
        <v>250</v>
      </c>
    </row>
    <row r="66" spans="1:17" x14ac:dyDescent="0.25">
      <c r="A66" s="245"/>
      <c r="B66" s="223"/>
      <c r="C66" s="223"/>
      <c r="D66" s="223"/>
      <c r="E66" s="223"/>
      <c r="F66" s="223"/>
      <c r="G66" s="223"/>
      <c r="H66" s="223"/>
      <c r="I66" s="251"/>
      <c r="J66" s="251"/>
      <c r="K66" s="251"/>
      <c r="L66" s="251"/>
      <c r="M66" s="261" t="s">
        <v>1365</v>
      </c>
      <c r="N66" s="253"/>
      <c r="O66" s="251"/>
      <c r="P66" s="251"/>
      <c r="Q66" s="251"/>
    </row>
    <row r="67" spans="1:17" x14ac:dyDescent="0.25">
      <c r="A67" s="263" t="s">
        <v>183</v>
      </c>
      <c r="B67" s="228"/>
      <c r="C67" s="228"/>
      <c r="D67" s="228"/>
      <c r="E67" s="229"/>
      <c r="F67" s="228"/>
      <c r="G67" s="228"/>
      <c r="H67" s="229"/>
      <c r="I67" s="250">
        <v>11340</v>
      </c>
      <c r="J67" s="250">
        <v>2640</v>
      </c>
      <c r="K67" s="250">
        <v>970</v>
      </c>
      <c r="L67" s="250">
        <v>14950</v>
      </c>
      <c r="M67" s="325"/>
      <c r="N67" s="252">
        <v>15170</v>
      </c>
      <c r="O67" s="250">
        <v>3330</v>
      </c>
      <c r="P67" s="250">
        <v>860</v>
      </c>
      <c r="Q67" s="250">
        <v>19350</v>
      </c>
    </row>
    <row r="68" spans="1:17" x14ac:dyDescent="0.25">
      <c r="A68" s="245"/>
      <c r="B68" s="223"/>
      <c r="C68" s="223"/>
      <c r="D68" s="223"/>
      <c r="E68" s="223"/>
      <c r="F68" s="223"/>
      <c r="G68" s="223"/>
      <c r="H68" s="223"/>
      <c r="I68" s="251"/>
      <c r="J68" s="251"/>
      <c r="K68" s="251"/>
      <c r="L68" s="251"/>
      <c r="M68" s="254" t="s">
        <v>1365</v>
      </c>
      <c r="N68" s="253"/>
      <c r="O68" s="251"/>
      <c r="P68" s="251"/>
      <c r="Q68" s="251"/>
    </row>
    <row r="69" spans="1:17" x14ac:dyDescent="0.25">
      <c r="A69" s="245"/>
      <c r="B69" s="223" t="s">
        <v>184</v>
      </c>
      <c r="C69" s="223" t="s">
        <v>185</v>
      </c>
      <c r="D69" s="223" t="s">
        <v>186</v>
      </c>
      <c r="E69" s="223"/>
      <c r="F69" s="223" t="s">
        <v>187</v>
      </c>
      <c r="G69" s="223" t="str">
        <f>VLOOKUP(F69,regions!A$2:C$419,3,FALSE)</f>
        <v>London borough</v>
      </c>
      <c r="H69" s="223" t="str">
        <f>IFERROR(VLOOKUP(F69,classifications!A$3:C$328,3,FALSE),VLOOKUP(F69,classifications!I$2:K$28,3,FALSE))</f>
        <v>Predominantly Urban</v>
      </c>
      <c r="I69" s="323">
        <v>110</v>
      </c>
      <c r="J69" s="323">
        <v>250</v>
      </c>
      <c r="K69" s="323">
        <v>0</v>
      </c>
      <c r="L69" s="323">
        <v>360</v>
      </c>
      <c r="M69" s="326"/>
      <c r="N69" s="324">
        <v>210</v>
      </c>
      <c r="O69" s="323">
        <v>110</v>
      </c>
      <c r="P69" s="323">
        <v>10</v>
      </c>
      <c r="Q69" s="323">
        <v>330</v>
      </c>
    </row>
    <row r="70" spans="1:17" x14ac:dyDescent="0.25">
      <c r="A70" s="245"/>
      <c r="B70" s="223" t="s">
        <v>188</v>
      </c>
      <c r="C70" s="223" t="s">
        <v>189</v>
      </c>
      <c r="D70" s="223" t="s">
        <v>190</v>
      </c>
      <c r="E70" s="223"/>
      <c r="F70" s="223" t="s">
        <v>191</v>
      </c>
      <c r="G70" s="223" t="str">
        <f>VLOOKUP(F70,regions!A$2:C$419,3,FALSE)</f>
        <v>London borough</v>
      </c>
      <c r="H70" s="223" t="str">
        <f>IFERROR(VLOOKUP(F70,classifications!A$3:C$328,3,FALSE),VLOOKUP(F70,classifications!I$2:K$28,3,FALSE))</f>
        <v>Predominantly Urban</v>
      </c>
      <c r="I70" s="323">
        <v>890</v>
      </c>
      <c r="J70" s="323">
        <v>270</v>
      </c>
      <c r="K70" s="323">
        <v>80</v>
      </c>
      <c r="L70" s="323">
        <v>1240</v>
      </c>
      <c r="M70" s="326"/>
      <c r="N70" s="324">
        <v>1260</v>
      </c>
      <c r="O70" s="323">
        <v>110</v>
      </c>
      <c r="P70" s="323">
        <v>10</v>
      </c>
      <c r="Q70" s="323">
        <v>1390</v>
      </c>
    </row>
    <row r="71" spans="1:17" x14ac:dyDescent="0.25">
      <c r="A71" s="245"/>
      <c r="B71" s="223" t="s">
        <v>192</v>
      </c>
      <c r="C71" s="223" t="s">
        <v>193</v>
      </c>
      <c r="D71" s="223" t="s">
        <v>194</v>
      </c>
      <c r="E71" s="223"/>
      <c r="F71" s="223" t="s">
        <v>195</v>
      </c>
      <c r="G71" s="223" t="str">
        <f>VLOOKUP(F71,regions!A$2:C$419,3,FALSE)</f>
        <v>London borough</v>
      </c>
      <c r="H71" s="223" t="str">
        <f>IFERROR(VLOOKUP(F71,classifications!A$3:C$328,3,FALSE),VLOOKUP(F71,classifications!I$2:K$28,3,FALSE))</f>
        <v>Predominantly Urban</v>
      </c>
      <c r="I71" s="321">
        <v>390</v>
      </c>
      <c r="J71" s="321">
        <v>70</v>
      </c>
      <c r="K71" s="321">
        <v>0</v>
      </c>
      <c r="L71" s="321">
        <v>460</v>
      </c>
      <c r="M71" s="256"/>
      <c r="N71" s="322">
        <v>100</v>
      </c>
      <c r="O71" s="321">
        <v>110</v>
      </c>
      <c r="P71" s="321">
        <v>0</v>
      </c>
      <c r="Q71" s="321">
        <v>210</v>
      </c>
    </row>
    <row r="72" spans="1:17" x14ac:dyDescent="0.25">
      <c r="A72" s="245"/>
      <c r="B72" s="223" t="s">
        <v>196</v>
      </c>
      <c r="C72" s="223" t="s">
        <v>197</v>
      </c>
      <c r="D72" s="223" t="s">
        <v>198</v>
      </c>
      <c r="E72" s="223"/>
      <c r="F72" s="223" t="s">
        <v>199</v>
      </c>
      <c r="G72" s="223" t="str">
        <f>VLOOKUP(F72,regions!A$2:C$419,3,FALSE)</f>
        <v>London borough</v>
      </c>
      <c r="H72" s="223" t="str">
        <f>IFERROR(VLOOKUP(F72,classifications!A$3:C$328,3,FALSE),VLOOKUP(F72,classifications!I$2:K$28,3,FALSE))</f>
        <v>Predominantly Urban</v>
      </c>
      <c r="I72" s="323">
        <v>360</v>
      </c>
      <c r="J72" s="323">
        <v>0</v>
      </c>
      <c r="K72" s="323">
        <v>0</v>
      </c>
      <c r="L72" s="323">
        <v>360</v>
      </c>
      <c r="M72" s="326"/>
      <c r="N72" s="324">
        <v>880</v>
      </c>
      <c r="O72" s="323">
        <v>130</v>
      </c>
      <c r="P72" s="323">
        <v>0</v>
      </c>
      <c r="Q72" s="323">
        <v>1010</v>
      </c>
    </row>
    <row r="73" spans="1:17" x14ac:dyDescent="0.25">
      <c r="A73" s="245"/>
      <c r="B73" s="223" t="s">
        <v>200</v>
      </c>
      <c r="C73" s="223" t="s">
        <v>201</v>
      </c>
      <c r="D73" s="223" t="s">
        <v>202</v>
      </c>
      <c r="E73" s="223"/>
      <c r="F73" s="223" t="s">
        <v>203</v>
      </c>
      <c r="G73" s="223" t="str">
        <f>VLOOKUP(F73,regions!A$2:C$419,3,FALSE)</f>
        <v>London borough</v>
      </c>
      <c r="H73" s="223" t="str">
        <f>IFERROR(VLOOKUP(F73,classifications!A$3:C$328,3,FALSE),VLOOKUP(F73,classifications!I$2:K$28,3,FALSE))</f>
        <v>Predominantly Urban</v>
      </c>
      <c r="I73" s="321">
        <v>110</v>
      </c>
      <c r="J73" s="323">
        <v>20</v>
      </c>
      <c r="K73" s="323">
        <v>0</v>
      </c>
      <c r="L73" s="323">
        <v>130</v>
      </c>
      <c r="M73" s="326"/>
      <c r="N73" s="322">
        <v>710</v>
      </c>
      <c r="O73" s="323">
        <v>100</v>
      </c>
      <c r="P73" s="323">
        <v>0</v>
      </c>
      <c r="Q73" s="323">
        <v>810</v>
      </c>
    </row>
    <row r="74" spans="1:17" x14ac:dyDescent="0.25">
      <c r="A74" s="245"/>
      <c r="B74" s="223" t="s">
        <v>204</v>
      </c>
      <c r="C74" s="223" t="s">
        <v>205</v>
      </c>
      <c r="D74" s="223" t="s">
        <v>206</v>
      </c>
      <c r="E74" s="223"/>
      <c r="F74" s="223" t="s">
        <v>207</v>
      </c>
      <c r="G74" s="223" t="str">
        <f>VLOOKUP(F74,regions!A$2:C$419,3,FALSE)</f>
        <v>London borough</v>
      </c>
      <c r="H74" s="223" t="str">
        <f>IFERROR(VLOOKUP(F74,classifications!A$3:C$328,3,FALSE),VLOOKUP(F74,classifications!I$2:K$28,3,FALSE))</f>
        <v>Predominantly Urban</v>
      </c>
      <c r="I74" s="321">
        <v>230</v>
      </c>
      <c r="J74" s="321">
        <v>0</v>
      </c>
      <c r="K74" s="321">
        <v>0</v>
      </c>
      <c r="L74" s="321">
        <v>230</v>
      </c>
      <c r="M74" s="256"/>
      <c r="N74" s="322">
        <v>70</v>
      </c>
      <c r="O74" s="321">
        <v>0</v>
      </c>
      <c r="P74" s="321">
        <v>90</v>
      </c>
      <c r="Q74" s="321">
        <v>160</v>
      </c>
    </row>
    <row r="75" spans="1:17" x14ac:dyDescent="0.25">
      <c r="A75" s="245"/>
      <c r="B75" s="223" t="s">
        <v>208</v>
      </c>
      <c r="C75" s="223" t="s">
        <v>209</v>
      </c>
      <c r="D75" s="223" t="s">
        <v>210</v>
      </c>
      <c r="E75" s="223"/>
      <c r="F75" s="223" t="s">
        <v>211</v>
      </c>
      <c r="G75" s="223" t="str">
        <f>VLOOKUP(F75,regions!A$2:C$419,3,FALSE)</f>
        <v>London borough</v>
      </c>
      <c r="H75" s="223" t="str">
        <f>IFERROR(VLOOKUP(F75,classifications!A$3:C$328,3,FALSE),VLOOKUP(F75,classifications!I$2:K$28,3,FALSE))</f>
        <v>Predominantly Urban</v>
      </c>
      <c r="I75" s="321">
        <v>0</v>
      </c>
      <c r="J75" s="321">
        <v>0</v>
      </c>
      <c r="K75" s="321">
        <v>0</v>
      </c>
      <c r="L75" s="321">
        <v>0</v>
      </c>
      <c r="M75" s="256"/>
      <c r="N75" s="322">
        <v>170</v>
      </c>
      <c r="O75" s="321">
        <v>0</v>
      </c>
      <c r="P75" s="321">
        <v>0</v>
      </c>
      <c r="Q75" s="321">
        <v>170</v>
      </c>
    </row>
    <row r="76" spans="1:17" x14ac:dyDescent="0.25">
      <c r="A76" s="245"/>
      <c r="B76" s="223" t="s">
        <v>212</v>
      </c>
      <c r="C76" s="223" t="s">
        <v>213</v>
      </c>
      <c r="D76" s="223" t="s">
        <v>214</v>
      </c>
      <c r="E76" s="223"/>
      <c r="F76" s="223" t="s">
        <v>215</v>
      </c>
      <c r="G76" s="223" t="str">
        <f>VLOOKUP(F76,regions!A$2:C$419,3,FALSE)</f>
        <v>London borough</v>
      </c>
      <c r="H76" s="223" t="str">
        <f>IFERROR(VLOOKUP(F76,classifications!A$3:C$328,3,FALSE),VLOOKUP(F76,classifications!I$2:K$28,3,FALSE))</f>
        <v>Predominantly Urban</v>
      </c>
      <c r="I76" s="323">
        <v>1050</v>
      </c>
      <c r="J76" s="323">
        <v>70</v>
      </c>
      <c r="K76" s="323">
        <v>0</v>
      </c>
      <c r="L76" s="323">
        <v>1120</v>
      </c>
      <c r="M76" s="326"/>
      <c r="N76" s="324">
        <v>1160</v>
      </c>
      <c r="O76" s="323">
        <v>110</v>
      </c>
      <c r="P76" s="323">
        <v>0</v>
      </c>
      <c r="Q76" s="323">
        <v>1270</v>
      </c>
    </row>
    <row r="77" spans="1:17" x14ac:dyDescent="0.25">
      <c r="A77" s="245"/>
      <c r="B77" s="223" t="s">
        <v>216</v>
      </c>
      <c r="C77" s="223" t="s">
        <v>217</v>
      </c>
      <c r="D77" s="223" t="s">
        <v>218</v>
      </c>
      <c r="E77" s="223"/>
      <c r="F77" s="223" t="s">
        <v>219</v>
      </c>
      <c r="G77" s="223" t="str">
        <f>VLOOKUP(F77,regions!A$2:C$419,3,FALSE)</f>
        <v>London borough</v>
      </c>
      <c r="H77" s="223" t="str">
        <f>IFERROR(VLOOKUP(F77,classifications!A$3:C$328,3,FALSE),VLOOKUP(F77,classifications!I$2:K$28,3,FALSE))</f>
        <v>Predominantly Urban</v>
      </c>
      <c r="I77" s="321">
        <v>760</v>
      </c>
      <c r="J77" s="321">
        <v>360</v>
      </c>
      <c r="K77" s="321">
        <v>810</v>
      </c>
      <c r="L77" s="321">
        <v>1930</v>
      </c>
      <c r="M77" s="256"/>
      <c r="N77" s="322">
        <v>380</v>
      </c>
      <c r="O77" s="321">
        <v>210</v>
      </c>
      <c r="P77" s="321">
        <v>130</v>
      </c>
      <c r="Q77" s="321">
        <v>710</v>
      </c>
    </row>
    <row r="78" spans="1:17" x14ac:dyDescent="0.25">
      <c r="A78" s="245"/>
      <c r="B78" s="223" t="s">
        <v>220</v>
      </c>
      <c r="C78" s="223" t="s">
        <v>221</v>
      </c>
      <c r="D78" s="223" t="s">
        <v>222</v>
      </c>
      <c r="E78" s="223"/>
      <c r="F78" s="223" t="s">
        <v>223</v>
      </c>
      <c r="G78" s="223" t="str">
        <f>VLOOKUP(F78,regions!A$2:C$419,3,FALSE)</f>
        <v>London borough</v>
      </c>
      <c r="H78" s="223" t="str">
        <f>IFERROR(VLOOKUP(F78,classifications!A$3:C$328,3,FALSE),VLOOKUP(F78,classifications!I$2:K$28,3,FALSE))</f>
        <v>Predominantly Urban</v>
      </c>
      <c r="I78" s="323">
        <v>250</v>
      </c>
      <c r="J78" s="323">
        <v>240</v>
      </c>
      <c r="K78" s="323">
        <v>0</v>
      </c>
      <c r="L78" s="323">
        <v>480</v>
      </c>
      <c r="M78" s="326"/>
      <c r="N78" s="324">
        <v>210</v>
      </c>
      <c r="O78" s="323">
        <v>20</v>
      </c>
      <c r="P78" s="323">
        <v>0</v>
      </c>
      <c r="Q78" s="323">
        <v>230</v>
      </c>
    </row>
    <row r="79" spans="1:17" x14ac:dyDescent="0.25">
      <c r="A79" s="245"/>
      <c r="B79" s="223" t="s">
        <v>224</v>
      </c>
      <c r="C79" s="223" t="s">
        <v>225</v>
      </c>
      <c r="D79" s="223" t="s">
        <v>226</v>
      </c>
      <c r="E79" s="223"/>
      <c r="F79" s="223" t="s">
        <v>227</v>
      </c>
      <c r="G79" s="223" t="str">
        <f>VLOOKUP(F79,regions!A$2:C$419,3,FALSE)</f>
        <v>London borough</v>
      </c>
      <c r="H79" s="223" t="str">
        <f>IFERROR(VLOOKUP(F79,classifications!A$3:C$328,3,FALSE),VLOOKUP(F79,classifications!I$2:K$28,3,FALSE))</f>
        <v>Predominantly Urban</v>
      </c>
      <c r="I79" s="323">
        <v>160</v>
      </c>
      <c r="J79" s="323">
        <v>10</v>
      </c>
      <c r="K79" s="323">
        <v>0</v>
      </c>
      <c r="L79" s="323">
        <v>170</v>
      </c>
      <c r="M79" s="326"/>
      <c r="N79" s="324">
        <v>820</v>
      </c>
      <c r="O79" s="323">
        <v>100</v>
      </c>
      <c r="P79" s="323">
        <v>0</v>
      </c>
      <c r="Q79" s="323">
        <v>930</v>
      </c>
    </row>
    <row r="80" spans="1:17" x14ac:dyDescent="0.25">
      <c r="A80" s="245"/>
      <c r="B80" s="223" t="s">
        <v>228</v>
      </c>
      <c r="C80" s="223" t="s">
        <v>229</v>
      </c>
      <c r="D80" s="223" t="s">
        <v>230</v>
      </c>
      <c r="E80" s="223"/>
      <c r="F80" s="223" t="s">
        <v>231</v>
      </c>
      <c r="G80" s="223" t="str">
        <f>VLOOKUP(F80,regions!A$2:C$419,3,FALSE)</f>
        <v>London borough</v>
      </c>
      <c r="H80" s="223" t="str">
        <f>IFERROR(VLOOKUP(F80,classifications!A$3:C$328,3,FALSE),VLOOKUP(F80,classifications!I$2:K$28,3,FALSE))</f>
        <v>Predominantly Urban</v>
      </c>
      <c r="I80" s="321">
        <v>120</v>
      </c>
      <c r="J80" s="321">
        <v>20</v>
      </c>
      <c r="K80" s="321">
        <v>0</v>
      </c>
      <c r="L80" s="321">
        <v>130</v>
      </c>
      <c r="M80" s="256"/>
      <c r="N80" s="322">
        <v>650</v>
      </c>
      <c r="O80" s="321">
        <v>80</v>
      </c>
      <c r="P80" s="321">
        <v>390</v>
      </c>
      <c r="Q80" s="321">
        <v>1120</v>
      </c>
    </row>
    <row r="81" spans="1:17" x14ac:dyDescent="0.25">
      <c r="A81" s="245"/>
      <c r="B81" s="223" t="s">
        <v>232</v>
      </c>
      <c r="C81" s="223" t="s">
        <v>233</v>
      </c>
      <c r="D81" s="223" t="s">
        <v>234</v>
      </c>
      <c r="E81" s="223"/>
      <c r="F81" s="223" t="s">
        <v>235</v>
      </c>
      <c r="G81" s="223" t="str">
        <f>VLOOKUP(F81,regions!A$2:C$419,3,FALSE)</f>
        <v>London borough</v>
      </c>
      <c r="H81" s="223" t="str">
        <f>IFERROR(VLOOKUP(F81,classifications!A$3:C$328,3,FALSE),VLOOKUP(F81,classifications!I$2:K$28,3,FALSE))</f>
        <v>Predominantly Urban</v>
      </c>
      <c r="I81" s="323">
        <v>340</v>
      </c>
      <c r="J81" s="323">
        <v>0</v>
      </c>
      <c r="K81" s="323">
        <v>0</v>
      </c>
      <c r="L81" s="323">
        <v>340</v>
      </c>
      <c r="M81" s="326"/>
      <c r="N81" s="322">
        <v>290</v>
      </c>
      <c r="O81" s="321">
        <v>90</v>
      </c>
      <c r="P81" s="321">
        <v>0</v>
      </c>
      <c r="Q81" s="321">
        <v>380</v>
      </c>
    </row>
    <row r="82" spans="1:17" x14ac:dyDescent="0.25">
      <c r="A82" s="245"/>
      <c r="B82" s="223" t="s">
        <v>236</v>
      </c>
      <c r="C82" s="223" t="s">
        <v>237</v>
      </c>
      <c r="D82" s="223" t="s">
        <v>238</v>
      </c>
      <c r="E82" s="223"/>
      <c r="F82" s="223" t="s">
        <v>239</v>
      </c>
      <c r="G82" s="223" t="str">
        <f>VLOOKUP(F82,regions!A$2:C$419,3,FALSE)</f>
        <v>London borough</v>
      </c>
      <c r="H82" s="223" t="str">
        <f>IFERROR(VLOOKUP(F82,classifications!A$3:C$328,3,FALSE),VLOOKUP(F82,classifications!I$2:K$28,3,FALSE))</f>
        <v>Predominantly Urban</v>
      </c>
      <c r="I82" s="321">
        <v>370</v>
      </c>
      <c r="J82" s="321">
        <v>0</v>
      </c>
      <c r="K82" s="321">
        <v>0</v>
      </c>
      <c r="L82" s="321">
        <v>370</v>
      </c>
      <c r="M82" s="256"/>
      <c r="N82" s="322">
        <v>200</v>
      </c>
      <c r="O82" s="321">
        <v>30</v>
      </c>
      <c r="P82" s="321">
        <v>10</v>
      </c>
      <c r="Q82" s="321">
        <v>240</v>
      </c>
    </row>
    <row r="83" spans="1:17" x14ac:dyDescent="0.25">
      <c r="A83" s="245"/>
      <c r="B83" s="223" t="s">
        <v>240</v>
      </c>
      <c r="C83" s="223" t="s">
        <v>241</v>
      </c>
      <c r="D83" s="223" t="s">
        <v>242</v>
      </c>
      <c r="E83" s="223"/>
      <c r="F83" s="223" t="s">
        <v>243</v>
      </c>
      <c r="G83" s="223" t="str">
        <f>VLOOKUP(F83,regions!A$2:C$419,3,FALSE)</f>
        <v>London borough</v>
      </c>
      <c r="H83" s="223" t="str">
        <f>IFERROR(VLOOKUP(F83,classifications!A$3:C$328,3,FALSE),VLOOKUP(F83,classifications!I$2:K$28,3,FALSE))</f>
        <v>Predominantly Urban</v>
      </c>
      <c r="I83" s="321">
        <v>240</v>
      </c>
      <c r="J83" s="321">
        <v>40</v>
      </c>
      <c r="K83" s="321">
        <v>0</v>
      </c>
      <c r="L83" s="321">
        <v>280</v>
      </c>
      <c r="M83" s="256"/>
      <c r="N83" s="322">
        <v>570</v>
      </c>
      <c r="O83" s="321">
        <v>90</v>
      </c>
      <c r="P83" s="321">
        <v>30</v>
      </c>
      <c r="Q83" s="321">
        <v>690</v>
      </c>
    </row>
    <row r="84" spans="1:17" x14ac:dyDescent="0.25">
      <c r="A84" s="245"/>
      <c r="B84" s="223" t="s">
        <v>244</v>
      </c>
      <c r="C84" s="223" t="s">
        <v>245</v>
      </c>
      <c r="D84" s="223" t="s">
        <v>246</v>
      </c>
      <c r="E84" s="223"/>
      <c r="F84" s="223" t="s">
        <v>247</v>
      </c>
      <c r="G84" s="223" t="str">
        <f>VLOOKUP(F84,regions!A$2:C$419,3,FALSE)</f>
        <v>London borough</v>
      </c>
      <c r="H84" s="223" t="str">
        <f>IFERROR(VLOOKUP(F84,classifications!A$3:C$328,3,FALSE),VLOOKUP(F84,classifications!I$2:K$28,3,FALSE))</f>
        <v>Predominantly Urban</v>
      </c>
      <c r="I84" s="321">
        <v>200</v>
      </c>
      <c r="J84" s="321">
        <v>30</v>
      </c>
      <c r="K84" s="321">
        <v>0</v>
      </c>
      <c r="L84" s="321">
        <v>220</v>
      </c>
      <c r="M84" s="256"/>
      <c r="N84" s="322">
        <v>170</v>
      </c>
      <c r="O84" s="321">
        <v>70</v>
      </c>
      <c r="P84" s="321">
        <v>0</v>
      </c>
      <c r="Q84" s="321">
        <v>240</v>
      </c>
    </row>
    <row r="85" spans="1:17" x14ac:dyDescent="0.25">
      <c r="A85" s="245"/>
      <c r="B85" s="223" t="s">
        <v>248</v>
      </c>
      <c r="C85" s="223" t="s">
        <v>249</v>
      </c>
      <c r="D85" s="223" t="s">
        <v>250</v>
      </c>
      <c r="E85" s="223"/>
      <c r="F85" s="223" t="s">
        <v>251</v>
      </c>
      <c r="G85" s="223" t="str">
        <f>VLOOKUP(F85,regions!A$2:C$419,3,FALSE)</f>
        <v>London borough</v>
      </c>
      <c r="H85" s="223" t="str">
        <f>IFERROR(VLOOKUP(F85,classifications!A$3:C$328,3,FALSE),VLOOKUP(F85,classifications!I$2:K$28,3,FALSE))</f>
        <v>Predominantly Urban</v>
      </c>
      <c r="I85" s="321">
        <v>430</v>
      </c>
      <c r="J85" s="321">
        <v>240</v>
      </c>
      <c r="K85" s="321">
        <v>0</v>
      </c>
      <c r="L85" s="321">
        <v>670</v>
      </c>
      <c r="M85" s="256"/>
      <c r="N85" s="322">
        <v>250</v>
      </c>
      <c r="O85" s="321">
        <v>10</v>
      </c>
      <c r="P85" s="321">
        <v>120</v>
      </c>
      <c r="Q85" s="321">
        <v>380</v>
      </c>
    </row>
    <row r="86" spans="1:17" x14ac:dyDescent="0.25">
      <c r="A86" s="245"/>
      <c r="B86" s="223" t="s">
        <v>252</v>
      </c>
      <c r="C86" s="223" t="s">
        <v>253</v>
      </c>
      <c r="D86" s="223" t="s">
        <v>254</v>
      </c>
      <c r="E86" s="223"/>
      <c r="F86" s="223" t="s">
        <v>255</v>
      </c>
      <c r="G86" s="223" t="str">
        <f>VLOOKUP(F86,regions!A$2:C$419,3,FALSE)</f>
        <v>London borough</v>
      </c>
      <c r="H86" s="223" t="str">
        <f>IFERROR(VLOOKUP(F86,classifications!A$3:C$328,3,FALSE),VLOOKUP(F86,classifications!I$2:K$28,3,FALSE))</f>
        <v>Predominantly Urban</v>
      </c>
      <c r="I86" s="321">
        <v>770</v>
      </c>
      <c r="J86" s="321">
        <v>220</v>
      </c>
      <c r="K86" s="321">
        <v>0</v>
      </c>
      <c r="L86" s="321">
        <v>990</v>
      </c>
      <c r="M86" s="256"/>
      <c r="N86" s="322">
        <v>350</v>
      </c>
      <c r="O86" s="321">
        <v>50</v>
      </c>
      <c r="P86" s="321">
        <v>0</v>
      </c>
      <c r="Q86" s="321">
        <v>410</v>
      </c>
    </row>
    <row r="87" spans="1:17" x14ac:dyDescent="0.25">
      <c r="A87" s="245"/>
      <c r="B87" s="223" t="s">
        <v>256</v>
      </c>
      <c r="C87" s="223" t="s">
        <v>257</v>
      </c>
      <c r="D87" s="223" t="s">
        <v>258</v>
      </c>
      <c r="E87" s="223"/>
      <c r="F87" s="223" t="s">
        <v>259</v>
      </c>
      <c r="G87" s="223" t="str">
        <f>VLOOKUP(F87,regions!A$2:C$419,3,FALSE)</f>
        <v>London borough</v>
      </c>
      <c r="H87" s="223" t="str">
        <f>IFERROR(VLOOKUP(F87,classifications!A$3:C$328,3,FALSE),VLOOKUP(F87,classifications!I$2:K$28,3,FALSE))</f>
        <v>Predominantly Urban</v>
      </c>
      <c r="I87" s="321">
        <v>40</v>
      </c>
      <c r="J87" s="321">
        <v>30</v>
      </c>
      <c r="K87" s="321">
        <v>30</v>
      </c>
      <c r="L87" s="321">
        <v>90</v>
      </c>
      <c r="M87" s="256"/>
      <c r="N87" s="322">
        <v>40</v>
      </c>
      <c r="O87" s="321">
        <v>310</v>
      </c>
      <c r="P87" s="321">
        <v>30</v>
      </c>
      <c r="Q87" s="321">
        <v>370</v>
      </c>
    </row>
    <row r="88" spans="1:17" x14ac:dyDescent="0.25">
      <c r="A88" s="245"/>
      <c r="B88" s="223" t="s">
        <v>260</v>
      </c>
      <c r="C88" s="223" t="s">
        <v>261</v>
      </c>
      <c r="D88" s="223" t="s">
        <v>262</v>
      </c>
      <c r="E88" s="223"/>
      <c r="F88" s="223" t="s">
        <v>263</v>
      </c>
      <c r="G88" s="223" t="str">
        <f>VLOOKUP(F88,regions!A$2:C$419,3,FALSE)</f>
        <v>London borough</v>
      </c>
      <c r="H88" s="223" t="str">
        <f>IFERROR(VLOOKUP(F88,classifications!A$3:C$328,3,FALSE),VLOOKUP(F88,classifications!I$2:K$28,3,FALSE))</f>
        <v>Predominantly Urban</v>
      </c>
      <c r="I88" s="323">
        <v>160</v>
      </c>
      <c r="J88" s="323">
        <v>10</v>
      </c>
      <c r="K88" s="323">
        <v>0</v>
      </c>
      <c r="L88" s="323">
        <v>170</v>
      </c>
      <c r="M88" s="326"/>
      <c r="N88" s="324">
        <v>190</v>
      </c>
      <c r="O88" s="323">
        <v>0</v>
      </c>
      <c r="P88" s="323">
        <v>0</v>
      </c>
      <c r="Q88" s="323">
        <v>190</v>
      </c>
    </row>
    <row r="89" spans="1:17" x14ac:dyDescent="0.25">
      <c r="A89" s="245"/>
      <c r="B89" s="223" t="s">
        <v>264</v>
      </c>
      <c r="C89" s="223" t="s">
        <v>265</v>
      </c>
      <c r="D89" s="223" t="s">
        <v>266</v>
      </c>
      <c r="E89" s="223"/>
      <c r="F89" s="223" t="s">
        <v>267</v>
      </c>
      <c r="G89" s="223" t="str">
        <f>VLOOKUP(F89,regions!A$2:C$419,3,FALSE)</f>
        <v>London borough</v>
      </c>
      <c r="H89" s="223" t="str">
        <f>IFERROR(VLOOKUP(F89,classifications!A$3:C$328,3,FALSE),VLOOKUP(F89,classifications!I$2:K$28,3,FALSE))</f>
        <v>Predominantly Urban</v>
      </c>
      <c r="I89" s="323">
        <v>40</v>
      </c>
      <c r="J89" s="323">
        <v>0</v>
      </c>
      <c r="K89" s="323">
        <v>0</v>
      </c>
      <c r="L89" s="323">
        <v>40</v>
      </c>
      <c r="M89" s="326"/>
      <c r="N89" s="324">
        <v>120</v>
      </c>
      <c r="O89" s="323">
        <v>0</v>
      </c>
      <c r="P89" s="323">
        <v>0</v>
      </c>
      <c r="Q89" s="323">
        <v>120</v>
      </c>
    </row>
    <row r="90" spans="1:17" x14ac:dyDescent="0.25">
      <c r="A90" s="245"/>
      <c r="B90" s="223" t="s">
        <v>268</v>
      </c>
      <c r="C90" s="223" t="s">
        <v>269</v>
      </c>
      <c r="D90" s="223" t="s">
        <v>270</v>
      </c>
      <c r="E90" s="223"/>
      <c r="F90" s="223" t="s">
        <v>271</v>
      </c>
      <c r="G90" s="223" t="str">
        <f>VLOOKUP(F90,regions!A$2:C$419,3,FALSE)</f>
        <v>London borough</v>
      </c>
      <c r="H90" s="223" t="str">
        <f>IFERROR(VLOOKUP(F90,classifications!A$3:C$328,3,FALSE),VLOOKUP(F90,classifications!I$2:K$28,3,FALSE))</f>
        <v>Predominantly Urban</v>
      </c>
      <c r="I90" s="321">
        <v>60</v>
      </c>
      <c r="J90" s="321">
        <v>20</v>
      </c>
      <c r="K90" s="321">
        <v>0</v>
      </c>
      <c r="L90" s="321">
        <v>80</v>
      </c>
      <c r="M90" s="256"/>
      <c r="N90" s="322">
        <v>520</v>
      </c>
      <c r="O90" s="321">
        <v>320</v>
      </c>
      <c r="P90" s="321">
        <v>0</v>
      </c>
      <c r="Q90" s="321">
        <v>840</v>
      </c>
    </row>
    <row r="91" spans="1:17" x14ac:dyDescent="0.25">
      <c r="A91" s="245"/>
      <c r="B91" s="223" t="s">
        <v>272</v>
      </c>
      <c r="C91" s="223" t="s">
        <v>273</v>
      </c>
      <c r="D91" s="223" t="s">
        <v>274</v>
      </c>
      <c r="E91" s="223"/>
      <c r="F91" s="223" t="s">
        <v>275</v>
      </c>
      <c r="G91" s="223" t="str">
        <f>VLOOKUP(F91,regions!A$2:C$419,3,FALSE)</f>
        <v>London borough</v>
      </c>
      <c r="H91" s="223" t="str">
        <f>IFERROR(VLOOKUP(F91,classifications!A$3:C$328,3,FALSE),VLOOKUP(F91,classifications!I$2:K$28,3,FALSE))</f>
        <v>Predominantly Urban</v>
      </c>
      <c r="I91" s="323">
        <v>140</v>
      </c>
      <c r="J91" s="323">
        <v>50</v>
      </c>
      <c r="K91" s="323">
        <v>0</v>
      </c>
      <c r="L91" s="323">
        <v>200</v>
      </c>
      <c r="M91" s="326"/>
      <c r="N91" s="324">
        <v>460</v>
      </c>
      <c r="O91" s="323">
        <v>140</v>
      </c>
      <c r="P91" s="323">
        <v>0</v>
      </c>
      <c r="Q91" s="323">
        <v>600</v>
      </c>
    </row>
    <row r="92" spans="1:17" x14ac:dyDescent="0.25">
      <c r="A92" s="245"/>
      <c r="B92" s="223" t="s">
        <v>276</v>
      </c>
      <c r="C92" s="223" t="s">
        <v>277</v>
      </c>
      <c r="D92" s="223" t="s">
        <v>278</v>
      </c>
      <c r="E92" s="223"/>
      <c r="F92" s="223" t="s">
        <v>279</v>
      </c>
      <c r="G92" s="223" t="str">
        <f>VLOOKUP(F92,regions!A$2:C$419,3,FALSE)</f>
        <v>London borough</v>
      </c>
      <c r="H92" s="223" t="str">
        <f>IFERROR(VLOOKUP(F92,classifications!A$3:C$328,3,FALSE),VLOOKUP(F92,classifications!I$2:K$28,3,FALSE))</f>
        <v>Predominantly Urban</v>
      </c>
      <c r="I92" s="321">
        <v>140</v>
      </c>
      <c r="J92" s="321">
        <v>40</v>
      </c>
      <c r="K92" s="321">
        <v>0</v>
      </c>
      <c r="L92" s="321">
        <v>180</v>
      </c>
      <c r="M92" s="256"/>
      <c r="N92" s="322">
        <v>110</v>
      </c>
      <c r="O92" s="321">
        <v>0</v>
      </c>
      <c r="P92" s="321">
        <v>0</v>
      </c>
      <c r="Q92" s="321">
        <v>110</v>
      </c>
    </row>
    <row r="93" spans="1:17" x14ac:dyDescent="0.25">
      <c r="A93" s="245"/>
      <c r="B93" s="223" t="s">
        <v>280</v>
      </c>
      <c r="C93" s="223" t="s">
        <v>281</v>
      </c>
      <c r="D93" s="223" t="s">
        <v>282</v>
      </c>
      <c r="E93" s="223"/>
      <c r="F93" s="223" t="s">
        <v>283</v>
      </c>
      <c r="G93" s="223" t="str">
        <f>VLOOKUP(F93,regions!A$2:C$419,3,FALSE)</f>
        <v>London borough</v>
      </c>
      <c r="H93" s="223" t="str">
        <f>IFERROR(VLOOKUP(F93,classifications!A$3:C$328,3,FALSE),VLOOKUP(F93,classifications!I$2:K$28,3,FALSE))</f>
        <v>Predominantly Urban</v>
      </c>
      <c r="I93" s="321">
        <v>770</v>
      </c>
      <c r="J93" s="323">
        <v>200</v>
      </c>
      <c r="K93" s="323">
        <v>0</v>
      </c>
      <c r="L93" s="323">
        <v>970</v>
      </c>
      <c r="M93" s="326"/>
      <c r="N93" s="322">
        <v>1090</v>
      </c>
      <c r="O93" s="323">
        <v>510</v>
      </c>
      <c r="P93" s="323">
        <v>0</v>
      </c>
      <c r="Q93" s="323">
        <v>1600</v>
      </c>
    </row>
    <row r="94" spans="1:17" x14ac:dyDescent="0.25">
      <c r="A94" s="245"/>
      <c r="B94" s="223" t="s">
        <v>284</v>
      </c>
      <c r="C94" s="223" t="s">
        <v>285</v>
      </c>
      <c r="D94" s="223" t="s">
        <v>286</v>
      </c>
      <c r="E94" s="223"/>
      <c r="F94" s="223" t="s">
        <v>287</v>
      </c>
      <c r="G94" s="223" t="str">
        <f>VLOOKUP(F94,regions!A$2:C$419,3,FALSE)</f>
        <v>London borough</v>
      </c>
      <c r="H94" s="223" t="str">
        <f>IFERROR(VLOOKUP(F94,classifications!A$3:C$328,3,FALSE),VLOOKUP(F94,classifications!I$2:K$28,3,FALSE))</f>
        <v>Predominantly Urban</v>
      </c>
      <c r="I94" s="321">
        <v>130</v>
      </c>
      <c r="J94" s="321">
        <v>0</v>
      </c>
      <c r="K94" s="321">
        <v>0</v>
      </c>
      <c r="L94" s="321">
        <v>130</v>
      </c>
      <c r="M94" s="256"/>
      <c r="N94" s="322">
        <v>400</v>
      </c>
      <c r="O94" s="321">
        <v>70</v>
      </c>
      <c r="P94" s="321">
        <v>0</v>
      </c>
      <c r="Q94" s="321">
        <v>470</v>
      </c>
    </row>
    <row r="95" spans="1:17" x14ac:dyDescent="0.25">
      <c r="A95" s="245"/>
      <c r="B95" s="223" t="s">
        <v>288</v>
      </c>
      <c r="C95" s="223" t="s">
        <v>289</v>
      </c>
      <c r="D95" s="223" t="s">
        <v>290</v>
      </c>
      <c r="E95" s="223"/>
      <c r="F95" s="223" t="s">
        <v>291</v>
      </c>
      <c r="G95" s="223" t="str">
        <f>VLOOKUP(F95,regions!A$2:C$419,3,FALSE)</f>
        <v>London borough</v>
      </c>
      <c r="H95" s="223" t="str">
        <f>IFERROR(VLOOKUP(F95,classifications!A$3:C$328,3,FALSE),VLOOKUP(F95,classifications!I$2:K$28,3,FALSE))</f>
        <v>Predominantly Urban</v>
      </c>
      <c r="I95" s="321">
        <v>40</v>
      </c>
      <c r="J95" s="321">
        <v>0</v>
      </c>
      <c r="K95" s="321">
        <v>0</v>
      </c>
      <c r="L95" s="321">
        <v>40</v>
      </c>
      <c r="M95" s="256"/>
      <c r="N95" s="322">
        <v>90</v>
      </c>
      <c r="O95" s="321">
        <v>30</v>
      </c>
      <c r="P95" s="321">
        <v>10</v>
      </c>
      <c r="Q95" s="321">
        <v>130</v>
      </c>
    </row>
    <row r="96" spans="1:17" x14ac:dyDescent="0.25">
      <c r="A96" s="245"/>
      <c r="B96" s="223" t="s">
        <v>292</v>
      </c>
      <c r="C96" s="223" t="s">
        <v>293</v>
      </c>
      <c r="D96" s="223" t="s">
        <v>294</v>
      </c>
      <c r="E96" s="223"/>
      <c r="F96" s="223" t="s">
        <v>295</v>
      </c>
      <c r="G96" s="223" t="str">
        <f>VLOOKUP(F96,regions!A$2:C$419,3,FALSE)</f>
        <v>London borough</v>
      </c>
      <c r="H96" s="223" t="str">
        <f>IFERROR(VLOOKUP(F96,classifications!A$3:C$328,3,FALSE),VLOOKUP(F96,classifications!I$2:K$28,3,FALSE))</f>
        <v>Predominantly Urban</v>
      </c>
      <c r="I96" s="323">
        <v>700</v>
      </c>
      <c r="J96" s="323">
        <v>90</v>
      </c>
      <c r="K96" s="323">
        <v>0</v>
      </c>
      <c r="L96" s="323">
        <v>780</v>
      </c>
      <c r="M96" s="326"/>
      <c r="N96" s="324">
        <v>990</v>
      </c>
      <c r="O96" s="323">
        <v>140</v>
      </c>
      <c r="P96" s="323">
        <v>0</v>
      </c>
      <c r="Q96" s="323">
        <v>1130</v>
      </c>
    </row>
    <row r="97" spans="1:18" x14ac:dyDescent="0.25">
      <c r="A97" s="245"/>
      <c r="B97" s="223" t="s">
        <v>296</v>
      </c>
      <c r="C97" s="223" t="s">
        <v>297</v>
      </c>
      <c r="D97" s="223" t="s">
        <v>298</v>
      </c>
      <c r="E97" s="223"/>
      <c r="F97" s="223" t="s">
        <v>299</v>
      </c>
      <c r="G97" s="223" t="str">
        <f>VLOOKUP(F97,regions!A$2:C$419,3,FALSE)</f>
        <v>London borough</v>
      </c>
      <c r="H97" s="223" t="str">
        <f>IFERROR(VLOOKUP(F97,classifications!A$3:C$328,3,FALSE),VLOOKUP(F97,classifications!I$2:K$28,3,FALSE))</f>
        <v>Predominantly Urban</v>
      </c>
      <c r="I97" s="321">
        <v>220</v>
      </c>
      <c r="J97" s="321">
        <v>50</v>
      </c>
      <c r="K97" s="321">
        <v>0</v>
      </c>
      <c r="L97" s="321">
        <v>270</v>
      </c>
      <c r="M97" s="256"/>
      <c r="N97" s="322">
        <v>190</v>
      </c>
      <c r="O97" s="321">
        <v>70</v>
      </c>
      <c r="P97" s="321">
        <v>0</v>
      </c>
      <c r="Q97" s="321">
        <v>260</v>
      </c>
    </row>
    <row r="98" spans="1:18" x14ac:dyDescent="0.25">
      <c r="A98" s="245"/>
      <c r="B98" s="223" t="s">
        <v>300</v>
      </c>
      <c r="C98" s="223" t="s">
        <v>301</v>
      </c>
      <c r="D98" s="223" t="s">
        <v>302</v>
      </c>
      <c r="E98" s="223"/>
      <c r="F98" s="223" t="s">
        <v>303</v>
      </c>
      <c r="G98" s="223" t="str">
        <f>VLOOKUP(F98,regions!A$2:C$419,3,FALSE)</f>
        <v>London borough</v>
      </c>
      <c r="H98" s="223" t="str">
        <f>IFERROR(VLOOKUP(F98,classifications!A$3:C$328,3,FALSE),VLOOKUP(F98,classifications!I$2:K$28,3,FALSE))</f>
        <v>Predominantly Urban</v>
      </c>
      <c r="I98" s="323">
        <v>1320</v>
      </c>
      <c r="J98" s="323">
        <v>300</v>
      </c>
      <c r="K98" s="323">
        <v>30</v>
      </c>
      <c r="L98" s="323">
        <v>1660</v>
      </c>
      <c r="M98" s="326"/>
      <c r="N98" s="324">
        <v>1650</v>
      </c>
      <c r="O98" s="323">
        <v>170</v>
      </c>
      <c r="P98" s="323">
        <v>0</v>
      </c>
      <c r="Q98" s="323">
        <v>1820</v>
      </c>
    </row>
    <row r="99" spans="1:18" x14ac:dyDescent="0.25">
      <c r="A99" s="245"/>
      <c r="B99" s="223" t="s">
        <v>304</v>
      </c>
      <c r="C99" s="223" t="s">
        <v>305</v>
      </c>
      <c r="D99" s="223" t="s">
        <v>306</v>
      </c>
      <c r="E99" s="223"/>
      <c r="F99" s="223" t="s">
        <v>307</v>
      </c>
      <c r="G99" s="223" t="str">
        <f>VLOOKUP(F99,regions!A$2:C$419,3,FALSE)</f>
        <v>London borough</v>
      </c>
      <c r="H99" s="223" t="str">
        <f>IFERROR(VLOOKUP(F99,classifications!A$3:C$328,3,FALSE),VLOOKUP(F99,classifications!I$2:K$28,3,FALSE))</f>
        <v>Predominantly Urban</v>
      </c>
      <c r="I99" s="323">
        <v>370</v>
      </c>
      <c r="J99" s="323">
        <v>0</v>
      </c>
      <c r="K99" s="323">
        <v>20</v>
      </c>
      <c r="L99" s="323">
        <v>390</v>
      </c>
      <c r="M99" s="326"/>
      <c r="N99" s="324">
        <v>350</v>
      </c>
      <c r="O99" s="323">
        <v>90</v>
      </c>
      <c r="P99" s="323">
        <v>30</v>
      </c>
      <c r="Q99" s="323">
        <v>470</v>
      </c>
    </row>
    <row r="100" spans="1:18" x14ac:dyDescent="0.25">
      <c r="A100" s="245"/>
      <c r="B100" s="223" t="s">
        <v>308</v>
      </c>
      <c r="C100" s="223" t="s">
        <v>309</v>
      </c>
      <c r="D100" s="223" t="s">
        <v>310</v>
      </c>
      <c r="E100" s="223"/>
      <c r="F100" s="223" t="s">
        <v>311</v>
      </c>
      <c r="G100" s="223" t="str">
        <f>VLOOKUP(F100,regions!A$2:C$419,3,FALSE)</f>
        <v>London borough</v>
      </c>
      <c r="H100" s="223" t="str">
        <f>IFERROR(VLOOKUP(F100,classifications!A$3:C$328,3,FALSE),VLOOKUP(F100,classifications!I$2:K$28,3,FALSE))</f>
        <v>Predominantly Urban</v>
      </c>
      <c r="I100" s="323">
        <v>50</v>
      </c>
      <c r="J100" s="323">
        <v>40</v>
      </c>
      <c r="K100" s="323">
        <v>0</v>
      </c>
      <c r="L100" s="323">
        <v>90</v>
      </c>
      <c r="M100" s="326"/>
      <c r="N100" s="324">
        <v>380</v>
      </c>
      <c r="O100" s="323">
        <v>0</v>
      </c>
      <c r="P100" s="323">
        <v>0</v>
      </c>
      <c r="Q100" s="323">
        <v>380</v>
      </c>
    </row>
    <row r="101" spans="1:18" x14ac:dyDescent="0.25">
      <c r="A101" s="245"/>
      <c r="B101" s="223" t="s">
        <v>312</v>
      </c>
      <c r="C101" s="223" t="s">
        <v>313</v>
      </c>
      <c r="D101" s="223" t="s">
        <v>314</v>
      </c>
      <c r="E101" s="223"/>
      <c r="F101" s="223" t="s">
        <v>315</v>
      </c>
      <c r="G101" s="223" t="str">
        <f>VLOOKUP(F101,regions!A$2:C$419,3,FALSE)</f>
        <v>London borough</v>
      </c>
      <c r="H101" s="223" t="str">
        <f>IFERROR(VLOOKUP(F101,classifications!A$3:C$328,3,FALSE),VLOOKUP(F101,classifications!I$2:K$28,3,FALSE))</f>
        <v>Predominantly Urban</v>
      </c>
      <c r="I101" s="323">
        <v>400</v>
      </c>
      <c r="J101" s="323">
        <v>0</v>
      </c>
      <c r="K101" s="323">
        <v>0</v>
      </c>
      <c r="L101" s="323">
        <v>400</v>
      </c>
      <c r="M101" s="326"/>
      <c r="N101" s="324">
        <v>140</v>
      </c>
      <c r="O101" s="323">
        <v>60</v>
      </c>
      <c r="P101" s="323">
        <v>10</v>
      </c>
      <c r="Q101" s="323">
        <v>210</v>
      </c>
    </row>
    <row r="102" spans="1:18" x14ac:dyDescent="0.25">
      <c r="A102" s="245"/>
      <c r="B102" s="223"/>
      <c r="C102" s="223"/>
      <c r="D102" s="223"/>
      <c r="E102" s="223"/>
      <c r="F102" s="223"/>
      <c r="G102" s="223"/>
      <c r="H102" s="223"/>
      <c r="I102" s="251"/>
      <c r="J102" s="251"/>
      <c r="K102" s="251"/>
      <c r="L102" s="251"/>
      <c r="M102" s="261" t="s">
        <v>1365</v>
      </c>
      <c r="N102" s="253"/>
      <c r="O102" s="251"/>
      <c r="P102" s="251"/>
      <c r="Q102" s="251"/>
    </row>
    <row r="103" spans="1:18" x14ac:dyDescent="0.25">
      <c r="A103" s="263" t="s">
        <v>316</v>
      </c>
      <c r="B103" s="228"/>
      <c r="C103" s="228"/>
      <c r="D103" s="228"/>
      <c r="E103" s="229"/>
      <c r="F103" s="228"/>
      <c r="G103" s="228"/>
      <c r="H103" s="229"/>
      <c r="I103" s="250">
        <v>25280</v>
      </c>
      <c r="J103" s="250">
        <v>3100</v>
      </c>
      <c r="K103" s="250">
        <v>510</v>
      </c>
      <c r="L103" s="250">
        <v>28890</v>
      </c>
      <c r="M103" s="250"/>
      <c r="N103" s="252">
        <v>23940</v>
      </c>
      <c r="O103" s="250">
        <v>2690</v>
      </c>
      <c r="P103" s="250">
        <v>500</v>
      </c>
      <c r="Q103" s="250">
        <v>27130</v>
      </c>
      <c r="R103" s="34"/>
    </row>
    <row r="104" spans="1:18" x14ac:dyDescent="0.25">
      <c r="A104" s="245"/>
      <c r="B104" s="223"/>
      <c r="C104" s="223"/>
      <c r="D104" s="223"/>
      <c r="E104" s="223"/>
      <c r="F104" s="223"/>
      <c r="G104" s="223"/>
      <c r="H104" s="223"/>
      <c r="I104" s="251"/>
      <c r="J104" s="251"/>
      <c r="K104" s="251"/>
      <c r="L104" s="251"/>
      <c r="M104" s="254" t="s">
        <v>1365</v>
      </c>
      <c r="N104" s="253"/>
      <c r="O104" s="251"/>
      <c r="P104" s="251"/>
      <c r="Q104" s="251"/>
    </row>
    <row r="105" spans="1:18" x14ac:dyDescent="0.25">
      <c r="A105" s="245"/>
      <c r="B105" s="223"/>
      <c r="C105" s="223"/>
      <c r="D105" s="223" t="s">
        <v>317</v>
      </c>
      <c r="E105" s="264" t="s">
        <v>318</v>
      </c>
      <c r="F105" s="223"/>
      <c r="G105" s="223"/>
      <c r="H105" s="223"/>
      <c r="I105" s="321">
        <v>7350</v>
      </c>
      <c r="J105" s="321">
        <v>870</v>
      </c>
      <c r="K105" s="321">
        <v>50</v>
      </c>
      <c r="L105" s="321">
        <v>8270</v>
      </c>
      <c r="M105" s="256"/>
      <c r="N105" s="322">
        <v>6260</v>
      </c>
      <c r="O105" s="321">
        <v>700</v>
      </c>
      <c r="P105" s="321">
        <v>120</v>
      </c>
      <c r="Q105" s="321">
        <v>7080</v>
      </c>
    </row>
    <row r="106" spans="1:18" x14ac:dyDescent="0.25">
      <c r="A106" s="245"/>
      <c r="B106" s="223" t="s">
        <v>319</v>
      </c>
      <c r="C106" s="223" t="s">
        <v>320</v>
      </c>
      <c r="D106" s="223" t="s">
        <v>321</v>
      </c>
      <c r="E106" s="223"/>
      <c r="F106" s="223" t="s">
        <v>322</v>
      </c>
      <c r="G106" s="223" t="str">
        <f>VLOOKUP(F106,regions!A$2:C$419,3,FALSE)</f>
        <v>Metropolitan district</v>
      </c>
      <c r="H106" s="223" t="str">
        <f>IFERROR(VLOOKUP(F106,classifications!A$3:C$328,3,FALSE),VLOOKUP(F106,classifications!I$2:K$28,3,FALSE))</f>
        <v>Predominantly Urban</v>
      </c>
      <c r="I106" s="321">
        <v>320</v>
      </c>
      <c r="J106" s="321">
        <v>90</v>
      </c>
      <c r="K106" s="321">
        <v>0</v>
      </c>
      <c r="L106" s="321">
        <v>410</v>
      </c>
      <c r="M106" s="256"/>
      <c r="N106" s="322">
        <v>340</v>
      </c>
      <c r="O106" s="321">
        <v>110</v>
      </c>
      <c r="P106" s="321">
        <v>0</v>
      </c>
      <c r="Q106" s="321">
        <v>460</v>
      </c>
    </row>
    <row r="107" spans="1:18" x14ac:dyDescent="0.25">
      <c r="A107" s="245"/>
      <c r="B107" s="223" t="s">
        <v>323</v>
      </c>
      <c r="C107" s="223" t="s">
        <v>324</v>
      </c>
      <c r="D107" s="223" t="s">
        <v>325</v>
      </c>
      <c r="E107" s="223"/>
      <c r="F107" s="223" t="s">
        <v>326</v>
      </c>
      <c r="G107" s="223" t="str">
        <f>VLOOKUP(F107,regions!A$2:C$419,3,FALSE)</f>
        <v>Metropolitan district</v>
      </c>
      <c r="H107" s="223" t="str">
        <f>IFERROR(VLOOKUP(F107,classifications!A$3:C$328,3,FALSE),VLOOKUP(F107,classifications!I$2:K$28,3,FALSE))</f>
        <v>Predominantly Urban</v>
      </c>
      <c r="I107" s="321">
        <v>110</v>
      </c>
      <c r="J107" s="321">
        <v>0</v>
      </c>
      <c r="K107" s="321">
        <v>0</v>
      </c>
      <c r="L107" s="321">
        <v>110</v>
      </c>
      <c r="M107" s="256"/>
      <c r="N107" s="322">
        <v>250</v>
      </c>
      <c r="O107" s="321">
        <v>70</v>
      </c>
      <c r="P107" s="321">
        <v>0</v>
      </c>
      <c r="Q107" s="321">
        <v>320</v>
      </c>
    </row>
    <row r="108" spans="1:18" x14ac:dyDescent="0.25">
      <c r="A108" s="245"/>
      <c r="B108" s="223" t="s">
        <v>327</v>
      </c>
      <c r="C108" s="223" t="s">
        <v>328</v>
      </c>
      <c r="D108" s="223" t="s">
        <v>329</v>
      </c>
      <c r="E108" s="223"/>
      <c r="F108" s="223" t="s">
        <v>330</v>
      </c>
      <c r="G108" s="223" t="str">
        <f>VLOOKUP(F108,regions!A$2:C$419,3,FALSE)</f>
        <v>Metropolitan district</v>
      </c>
      <c r="H108" s="223" t="str">
        <f>IFERROR(VLOOKUP(F108,classifications!A$3:C$328,3,FALSE),VLOOKUP(F108,classifications!I$2:K$28,3,FALSE))</f>
        <v>Predominantly Urban</v>
      </c>
      <c r="I108" s="321">
        <v>3310</v>
      </c>
      <c r="J108" s="321">
        <v>330</v>
      </c>
      <c r="K108" s="321">
        <v>30</v>
      </c>
      <c r="L108" s="321">
        <v>3670</v>
      </c>
      <c r="M108" s="256"/>
      <c r="N108" s="322">
        <v>2120</v>
      </c>
      <c r="O108" s="321">
        <v>170</v>
      </c>
      <c r="P108" s="321">
        <v>50</v>
      </c>
      <c r="Q108" s="321">
        <v>2350</v>
      </c>
    </row>
    <row r="109" spans="1:18" x14ac:dyDescent="0.25">
      <c r="A109" s="245"/>
      <c r="B109" s="223" t="s">
        <v>331</v>
      </c>
      <c r="C109" s="223" t="s">
        <v>332</v>
      </c>
      <c r="D109" s="223" t="s">
        <v>333</v>
      </c>
      <c r="E109" s="223"/>
      <c r="F109" s="223" t="s">
        <v>334</v>
      </c>
      <c r="G109" s="223" t="str">
        <f>VLOOKUP(F109,regions!A$2:C$419,3,FALSE)</f>
        <v>Metropolitan district</v>
      </c>
      <c r="H109" s="223" t="str">
        <f>IFERROR(VLOOKUP(F109,classifications!A$3:C$328,3,FALSE),VLOOKUP(F109,classifications!I$2:K$28,3,FALSE))</f>
        <v>Predominantly Urban</v>
      </c>
      <c r="I109" s="321">
        <v>350</v>
      </c>
      <c r="J109" s="321">
        <v>140</v>
      </c>
      <c r="K109" s="321">
        <v>0</v>
      </c>
      <c r="L109" s="321">
        <v>490</v>
      </c>
      <c r="M109" s="256"/>
      <c r="N109" s="322">
        <v>390</v>
      </c>
      <c r="O109" s="321">
        <v>30</v>
      </c>
      <c r="P109" s="321">
        <v>0</v>
      </c>
      <c r="Q109" s="321">
        <v>410</v>
      </c>
    </row>
    <row r="110" spans="1:18" x14ac:dyDescent="0.25">
      <c r="A110" s="245"/>
      <c r="B110" s="223" t="s">
        <v>335</v>
      </c>
      <c r="C110" s="223" t="s">
        <v>336</v>
      </c>
      <c r="D110" s="223" t="s">
        <v>337</v>
      </c>
      <c r="E110" s="223"/>
      <c r="F110" s="223" t="s">
        <v>338</v>
      </c>
      <c r="G110" s="223" t="str">
        <f>VLOOKUP(F110,regions!A$2:C$419,3,FALSE)</f>
        <v>Metropolitan district</v>
      </c>
      <c r="H110" s="223" t="str">
        <f>IFERROR(VLOOKUP(F110,classifications!A$3:C$328,3,FALSE),VLOOKUP(F110,classifications!I$2:K$28,3,FALSE))</f>
        <v>Predominantly Urban</v>
      </c>
      <c r="I110" s="321">
        <v>380</v>
      </c>
      <c r="J110" s="321">
        <v>20</v>
      </c>
      <c r="K110" s="321">
        <v>0</v>
      </c>
      <c r="L110" s="321">
        <v>400</v>
      </c>
      <c r="M110" s="256"/>
      <c r="N110" s="322">
        <v>430</v>
      </c>
      <c r="O110" s="321">
        <v>30</v>
      </c>
      <c r="P110" s="321">
        <v>0</v>
      </c>
      <c r="Q110" s="321">
        <v>460</v>
      </c>
    </row>
    <row r="111" spans="1:18" x14ac:dyDescent="0.25">
      <c r="A111" s="245"/>
      <c r="B111" s="223" t="s">
        <v>339</v>
      </c>
      <c r="C111" s="223" t="s">
        <v>340</v>
      </c>
      <c r="D111" s="223" t="s">
        <v>341</v>
      </c>
      <c r="E111" s="223"/>
      <c r="F111" s="223" t="s">
        <v>342</v>
      </c>
      <c r="G111" s="223" t="str">
        <f>VLOOKUP(F111,regions!A$2:C$419,3,FALSE)</f>
        <v>Metropolitan district</v>
      </c>
      <c r="H111" s="223" t="str">
        <f>IFERROR(VLOOKUP(F111,classifications!A$3:C$328,3,FALSE),VLOOKUP(F111,classifications!I$2:K$28,3,FALSE))</f>
        <v>Predominantly Urban</v>
      </c>
      <c r="I111" s="321">
        <v>370</v>
      </c>
      <c r="J111" s="321">
        <v>50</v>
      </c>
      <c r="K111" s="321">
        <v>0</v>
      </c>
      <c r="L111" s="321">
        <v>420</v>
      </c>
      <c r="M111" s="256"/>
      <c r="N111" s="322">
        <v>750</v>
      </c>
      <c r="O111" s="321">
        <v>10</v>
      </c>
      <c r="P111" s="321">
        <v>0</v>
      </c>
      <c r="Q111" s="321">
        <v>760</v>
      </c>
    </row>
    <row r="112" spans="1:18" x14ac:dyDescent="0.25">
      <c r="A112" s="245"/>
      <c r="B112" s="223" t="s">
        <v>343</v>
      </c>
      <c r="C112" s="223" t="s">
        <v>344</v>
      </c>
      <c r="D112" s="223" t="s">
        <v>345</v>
      </c>
      <c r="E112" s="223"/>
      <c r="F112" s="223" t="s">
        <v>346</v>
      </c>
      <c r="G112" s="223" t="str">
        <f>VLOOKUP(F112,regions!A$2:C$419,3,FALSE)</f>
        <v>Metropolitan district</v>
      </c>
      <c r="H112" s="223" t="str">
        <f>IFERROR(VLOOKUP(F112,classifications!A$3:C$328,3,FALSE),VLOOKUP(F112,classifications!I$2:K$28,3,FALSE))</f>
        <v>Predominantly Urban</v>
      </c>
      <c r="I112" s="321">
        <v>300</v>
      </c>
      <c r="J112" s="321">
        <v>10</v>
      </c>
      <c r="K112" s="321">
        <v>0</v>
      </c>
      <c r="L112" s="321">
        <v>310</v>
      </c>
      <c r="M112" s="256"/>
      <c r="N112" s="322">
        <v>450</v>
      </c>
      <c r="O112" s="321">
        <v>40</v>
      </c>
      <c r="P112" s="321">
        <v>20</v>
      </c>
      <c r="Q112" s="321">
        <v>510</v>
      </c>
    </row>
    <row r="113" spans="1:17" x14ac:dyDescent="0.25">
      <c r="A113" s="245"/>
      <c r="B113" s="223" t="s">
        <v>347</v>
      </c>
      <c r="C113" s="223" t="s">
        <v>348</v>
      </c>
      <c r="D113" s="223" t="s">
        <v>349</v>
      </c>
      <c r="E113" s="223"/>
      <c r="F113" s="223" t="s">
        <v>350</v>
      </c>
      <c r="G113" s="223" t="str">
        <f>VLOOKUP(F113,regions!A$2:C$419,3,FALSE)</f>
        <v>Metropolitan district</v>
      </c>
      <c r="H113" s="223" t="str">
        <f>IFERROR(VLOOKUP(F113,classifications!A$3:C$328,3,FALSE),VLOOKUP(F113,classifications!I$2:K$28,3,FALSE))</f>
        <v>Predominantly Urban</v>
      </c>
      <c r="I113" s="321">
        <v>390</v>
      </c>
      <c r="J113" s="321">
        <v>40</v>
      </c>
      <c r="K113" s="321">
        <v>0</v>
      </c>
      <c r="L113" s="321">
        <v>430</v>
      </c>
      <c r="M113" s="256"/>
      <c r="N113" s="322">
        <v>510</v>
      </c>
      <c r="O113" s="321">
        <v>20</v>
      </c>
      <c r="P113" s="321">
        <v>0</v>
      </c>
      <c r="Q113" s="321">
        <v>540</v>
      </c>
    </row>
    <row r="114" spans="1:17" x14ac:dyDescent="0.25">
      <c r="A114" s="245"/>
      <c r="B114" s="223" t="s">
        <v>351</v>
      </c>
      <c r="C114" s="223" t="s">
        <v>352</v>
      </c>
      <c r="D114" s="223" t="s">
        <v>353</v>
      </c>
      <c r="E114" s="223"/>
      <c r="F114" s="223" t="s">
        <v>354</v>
      </c>
      <c r="G114" s="223" t="str">
        <f>VLOOKUP(F114,regions!A$2:C$419,3,FALSE)</f>
        <v>Metropolitan district</v>
      </c>
      <c r="H114" s="223" t="str">
        <f>IFERROR(VLOOKUP(F114,classifications!A$3:C$328,3,FALSE),VLOOKUP(F114,classifications!I$2:K$28,3,FALSE))</f>
        <v>Predominantly Urban</v>
      </c>
      <c r="I114" s="321">
        <v>870</v>
      </c>
      <c r="J114" s="321">
        <v>30</v>
      </c>
      <c r="K114" s="321">
        <v>0</v>
      </c>
      <c r="L114" s="321">
        <v>890</v>
      </c>
      <c r="M114" s="256"/>
      <c r="N114" s="322">
        <v>190</v>
      </c>
      <c r="O114" s="321">
        <v>0</v>
      </c>
      <c r="P114" s="321">
        <v>0</v>
      </c>
      <c r="Q114" s="321">
        <v>190</v>
      </c>
    </row>
    <row r="115" spans="1:17" x14ac:dyDescent="0.25">
      <c r="A115" s="245"/>
      <c r="B115" s="223" t="s">
        <v>355</v>
      </c>
      <c r="C115" s="223" t="s">
        <v>356</v>
      </c>
      <c r="D115" s="223" t="s">
        <v>357</v>
      </c>
      <c r="E115" s="223"/>
      <c r="F115" s="223" t="s">
        <v>358</v>
      </c>
      <c r="G115" s="223" t="str">
        <f>VLOOKUP(F115,regions!A$2:C$419,3,FALSE)</f>
        <v>Metropolitan district</v>
      </c>
      <c r="H115" s="223" t="str">
        <f>IFERROR(VLOOKUP(F115,classifications!A$3:C$328,3,FALSE),VLOOKUP(F115,classifications!I$2:K$28,3,FALSE))</f>
        <v>Predominantly Urban</v>
      </c>
      <c r="I115" s="321">
        <v>950</v>
      </c>
      <c r="J115" s="323">
        <v>160</v>
      </c>
      <c r="K115" s="323">
        <v>10</v>
      </c>
      <c r="L115" s="323">
        <v>1130</v>
      </c>
      <c r="M115" s="326"/>
      <c r="N115" s="322">
        <v>830</v>
      </c>
      <c r="O115" s="323">
        <v>210</v>
      </c>
      <c r="P115" s="323">
        <v>50</v>
      </c>
      <c r="Q115" s="323">
        <v>1090</v>
      </c>
    </row>
    <row r="116" spans="1:17" x14ac:dyDescent="0.25">
      <c r="A116" s="245"/>
      <c r="B116" s="223"/>
      <c r="C116" s="223"/>
      <c r="D116" s="223"/>
      <c r="E116" s="223"/>
      <c r="F116" s="223"/>
      <c r="G116" s="223"/>
      <c r="H116" s="223"/>
      <c r="I116" s="251"/>
      <c r="J116" s="251"/>
      <c r="K116" s="251"/>
      <c r="L116" s="251"/>
      <c r="M116" s="257"/>
      <c r="N116" s="253"/>
      <c r="O116" s="251"/>
      <c r="P116" s="251"/>
      <c r="Q116" s="251"/>
    </row>
    <row r="117" spans="1:17" x14ac:dyDescent="0.25">
      <c r="A117" s="245"/>
      <c r="B117" s="223"/>
      <c r="C117" s="223"/>
      <c r="D117" s="223" t="s">
        <v>359</v>
      </c>
      <c r="E117" s="264" t="s">
        <v>360</v>
      </c>
      <c r="F117" s="223"/>
      <c r="G117" s="223"/>
      <c r="H117" s="223"/>
      <c r="I117" s="321">
        <v>3220</v>
      </c>
      <c r="J117" s="321">
        <v>650</v>
      </c>
      <c r="K117" s="321">
        <v>0</v>
      </c>
      <c r="L117" s="321">
        <v>3880</v>
      </c>
      <c r="M117" s="256"/>
      <c r="N117" s="322">
        <v>2990</v>
      </c>
      <c r="O117" s="321">
        <v>300</v>
      </c>
      <c r="P117" s="321">
        <v>0</v>
      </c>
      <c r="Q117" s="321">
        <v>3290</v>
      </c>
    </row>
    <row r="118" spans="1:17" x14ac:dyDescent="0.25">
      <c r="A118" s="245"/>
      <c r="B118" s="223" t="s">
        <v>361</v>
      </c>
      <c r="C118" s="223" t="s">
        <v>362</v>
      </c>
      <c r="D118" s="223" t="s">
        <v>363</v>
      </c>
      <c r="E118" s="223"/>
      <c r="F118" s="223" t="s">
        <v>364</v>
      </c>
      <c r="G118" s="223" t="str">
        <f>VLOOKUP(F118,regions!A$2:C$419,3,FALSE)</f>
        <v>Metropolitan district</v>
      </c>
      <c r="H118" s="223" t="str">
        <f>IFERROR(VLOOKUP(F118,classifications!A$3:C$328,3,FALSE),VLOOKUP(F118,classifications!I$2:K$28,3,FALSE))</f>
        <v>Predominantly Urban</v>
      </c>
      <c r="I118" s="323">
        <v>920</v>
      </c>
      <c r="J118" s="323">
        <v>150</v>
      </c>
      <c r="K118" s="323">
        <v>0</v>
      </c>
      <c r="L118" s="323">
        <v>1060</v>
      </c>
      <c r="M118" s="326"/>
      <c r="N118" s="324">
        <v>680</v>
      </c>
      <c r="O118" s="323">
        <v>90</v>
      </c>
      <c r="P118" s="323">
        <v>0</v>
      </c>
      <c r="Q118" s="323">
        <v>770</v>
      </c>
    </row>
    <row r="119" spans="1:17" x14ac:dyDescent="0.25">
      <c r="A119" s="245"/>
      <c r="B119" s="223" t="s">
        <v>365</v>
      </c>
      <c r="C119" s="223" t="s">
        <v>366</v>
      </c>
      <c r="D119" s="223" t="s">
        <v>367</v>
      </c>
      <c r="E119" s="223"/>
      <c r="F119" s="223" t="s">
        <v>368</v>
      </c>
      <c r="G119" s="223" t="str">
        <f>VLOOKUP(F119,regions!A$2:C$419,3,FALSE)</f>
        <v>Metropolitan district</v>
      </c>
      <c r="H119" s="223" t="str">
        <f>IFERROR(VLOOKUP(F119,classifications!A$3:C$328,3,FALSE),VLOOKUP(F119,classifications!I$2:K$28,3,FALSE))</f>
        <v>Predominantly Urban</v>
      </c>
      <c r="I119" s="321">
        <v>1130</v>
      </c>
      <c r="J119" s="321">
        <v>140</v>
      </c>
      <c r="K119" s="321">
        <v>0</v>
      </c>
      <c r="L119" s="321">
        <v>1270</v>
      </c>
      <c r="M119" s="256"/>
      <c r="N119" s="322">
        <v>1160</v>
      </c>
      <c r="O119" s="321">
        <v>60</v>
      </c>
      <c r="P119" s="321">
        <v>0</v>
      </c>
      <c r="Q119" s="321">
        <v>1220</v>
      </c>
    </row>
    <row r="120" spans="1:17" x14ac:dyDescent="0.25">
      <c r="A120" s="245"/>
      <c r="B120" s="223" t="s">
        <v>369</v>
      </c>
      <c r="C120" s="223" t="s">
        <v>370</v>
      </c>
      <c r="D120" s="223" t="s">
        <v>371</v>
      </c>
      <c r="E120" s="223"/>
      <c r="F120" s="223" t="s">
        <v>372</v>
      </c>
      <c r="G120" s="223" t="str">
        <f>VLOOKUP(F120,regions!A$2:C$419,3,FALSE)</f>
        <v>Metropolitan district</v>
      </c>
      <c r="H120" s="223" t="str">
        <f>IFERROR(VLOOKUP(F120,classifications!A$3:C$328,3,FALSE),VLOOKUP(F120,classifications!I$2:K$28,3,FALSE))</f>
        <v>Predominantly Urban</v>
      </c>
      <c r="I120" s="321">
        <v>330</v>
      </c>
      <c r="J120" s="321">
        <v>90</v>
      </c>
      <c r="K120" s="321">
        <v>0</v>
      </c>
      <c r="L120" s="321">
        <v>430</v>
      </c>
      <c r="M120" s="256"/>
      <c r="N120" s="322">
        <v>360</v>
      </c>
      <c r="O120" s="321">
        <v>80</v>
      </c>
      <c r="P120" s="321">
        <v>0</v>
      </c>
      <c r="Q120" s="321">
        <v>440</v>
      </c>
    </row>
    <row r="121" spans="1:17" x14ac:dyDescent="0.25">
      <c r="A121" s="245"/>
      <c r="B121" s="223" t="s">
        <v>373</v>
      </c>
      <c r="C121" s="223" t="s">
        <v>374</v>
      </c>
      <c r="D121" s="223" t="s">
        <v>375</v>
      </c>
      <c r="E121" s="223"/>
      <c r="F121" s="223" t="s">
        <v>376</v>
      </c>
      <c r="G121" s="223" t="str">
        <f>VLOOKUP(F121,regions!A$2:C$419,3,FALSE)</f>
        <v>Metropolitan district</v>
      </c>
      <c r="H121" s="223" t="str">
        <f>IFERROR(VLOOKUP(F121,classifications!A$3:C$328,3,FALSE),VLOOKUP(F121,classifications!I$2:K$28,3,FALSE))</f>
        <v>Predominantly Urban</v>
      </c>
      <c r="I121" s="321">
        <v>580</v>
      </c>
      <c r="J121" s="323">
        <v>240</v>
      </c>
      <c r="K121" s="323">
        <v>0</v>
      </c>
      <c r="L121" s="323">
        <v>820</v>
      </c>
      <c r="M121" s="326"/>
      <c r="N121" s="322">
        <v>440</v>
      </c>
      <c r="O121" s="323">
        <v>60</v>
      </c>
      <c r="P121" s="323">
        <v>0</v>
      </c>
      <c r="Q121" s="323">
        <v>490</v>
      </c>
    </row>
    <row r="122" spans="1:17" x14ac:dyDescent="0.25">
      <c r="A122" s="245"/>
      <c r="B122" s="223" t="s">
        <v>377</v>
      </c>
      <c r="C122" s="223" t="s">
        <v>378</v>
      </c>
      <c r="D122" s="223" t="s">
        <v>379</v>
      </c>
      <c r="E122" s="223"/>
      <c r="F122" s="223" t="s">
        <v>380</v>
      </c>
      <c r="G122" s="223" t="str">
        <f>VLOOKUP(F122,regions!A$2:C$419,3,FALSE)</f>
        <v>Metropolitan district</v>
      </c>
      <c r="H122" s="223" t="str">
        <f>IFERROR(VLOOKUP(F122,classifications!A$3:C$328,3,FALSE),VLOOKUP(F122,classifications!I$2:K$28,3,FALSE))</f>
        <v>Predominantly Urban</v>
      </c>
      <c r="I122" s="321">
        <v>270</v>
      </c>
      <c r="J122" s="323">
        <v>30</v>
      </c>
      <c r="K122" s="323">
        <v>0</v>
      </c>
      <c r="L122" s="323">
        <v>300</v>
      </c>
      <c r="M122" s="326"/>
      <c r="N122" s="322">
        <v>370</v>
      </c>
      <c r="O122" s="323">
        <v>10</v>
      </c>
      <c r="P122" s="323">
        <v>0</v>
      </c>
      <c r="Q122" s="323">
        <v>380</v>
      </c>
    </row>
    <row r="123" spans="1:17" x14ac:dyDescent="0.25">
      <c r="A123" s="245"/>
      <c r="B123" s="223"/>
      <c r="C123" s="223"/>
      <c r="D123" s="223"/>
      <c r="E123" s="223"/>
      <c r="F123" s="223"/>
      <c r="G123" s="223"/>
      <c r="H123" s="223"/>
      <c r="I123" s="251"/>
      <c r="J123" s="251"/>
      <c r="K123" s="251"/>
      <c r="L123" s="251"/>
      <c r="M123" s="257"/>
      <c r="N123" s="253"/>
      <c r="O123" s="251"/>
      <c r="P123" s="251"/>
      <c r="Q123" s="251"/>
    </row>
    <row r="124" spans="1:17" x14ac:dyDescent="0.25">
      <c r="A124" s="245"/>
      <c r="B124" s="223"/>
      <c r="C124" s="223"/>
      <c r="D124" s="223" t="s">
        <v>381</v>
      </c>
      <c r="E124" s="264" t="s">
        <v>382</v>
      </c>
      <c r="F124" s="223"/>
      <c r="G124" s="223"/>
      <c r="H124" s="223"/>
      <c r="I124" s="321">
        <v>3220</v>
      </c>
      <c r="J124" s="321">
        <v>130</v>
      </c>
      <c r="K124" s="321">
        <v>20</v>
      </c>
      <c r="L124" s="321">
        <v>3370</v>
      </c>
      <c r="M124" s="256"/>
      <c r="N124" s="322">
        <v>3290</v>
      </c>
      <c r="O124" s="321">
        <v>170</v>
      </c>
      <c r="P124" s="321">
        <v>40</v>
      </c>
      <c r="Q124" s="321">
        <v>3500</v>
      </c>
    </row>
    <row r="125" spans="1:17" x14ac:dyDescent="0.25">
      <c r="A125" s="245"/>
      <c r="B125" s="223" t="s">
        <v>383</v>
      </c>
      <c r="C125" s="223" t="s">
        <v>384</v>
      </c>
      <c r="D125" s="223" t="s">
        <v>385</v>
      </c>
      <c r="E125" s="223"/>
      <c r="F125" s="223" t="s">
        <v>386</v>
      </c>
      <c r="G125" s="223" t="str">
        <f>VLOOKUP(F125,regions!A$2:C$419,3,FALSE)</f>
        <v>Metropolitan district</v>
      </c>
      <c r="H125" s="223" t="str">
        <f>IFERROR(VLOOKUP(F125,classifications!A$3:C$328,3,FALSE),VLOOKUP(F125,classifications!I$2:K$28,3,FALSE))</f>
        <v>Predominantly Urban</v>
      </c>
      <c r="I125" s="321">
        <v>810</v>
      </c>
      <c r="J125" s="321">
        <v>40</v>
      </c>
      <c r="K125" s="321">
        <v>0</v>
      </c>
      <c r="L125" s="321">
        <v>850</v>
      </c>
      <c r="M125" s="256"/>
      <c r="N125" s="322">
        <v>1150</v>
      </c>
      <c r="O125" s="321">
        <v>40</v>
      </c>
      <c r="P125" s="321">
        <v>0</v>
      </c>
      <c r="Q125" s="321">
        <v>1180</v>
      </c>
    </row>
    <row r="126" spans="1:17" x14ac:dyDescent="0.25">
      <c r="A126" s="245"/>
      <c r="B126" s="223" t="s">
        <v>387</v>
      </c>
      <c r="C126" s="223" t="s">
        <v>388</v>
      </c>
      <c r="D126" s="223" t="s">
        <v>389</v>
      </c>
      <c r="E126" s="223"/>
      <c r="F126" s="223" t="s">
        <v>390</v>
      </c>
      <c r="G126" s="223" t="str">
        <f>VLOOKUP(F126,regions!A$2:C$419,3,FALSE)</f>
        <v>Metropolitan district</v>
      </c>
      <c r="H126" s="223" t="str">
        <f>IFERROR(VLOOKUP(F126,classifications!A$3:C$328,3,FALSE),VLOOKUP(F126,classifications!I$2:K$28,3,FALSE))</f>
        <v>Predominantly Urban</v>
      </c>
      <c r="I126" s="321">
        <v>1020</v>
      </c>
      <c r="J126" s="321">
        <v>20</v>
      </c>
      <c r="K126" s="321">
        <v>20</v>
      </c>
      <c r="L126" s="321">
        <v>1070</v>
      </c>
      <c r="M126" s="256"/>
      <c r="N126" s="322">
        <v>930</v>
      </c>
      <c r="O126" s="321">
        <v>60</v>
      </c>
      <c r="P126" s="321">
        <v>40</v>
      </c>
      <c r="Q126" s="321">
        <v>1020</v>
      </c>
    </row>
    <row r="127" spans="1:17" x14ac:dyDescent="0.25">
      <c r="A127" s="245"/>
      <c r="B127" s="223" t="s">
        <v>391</v>
      </c>
      <c r="C127" s="223" t="s">
        <v>392</v>
      </c>
      <c r="D127" s="223" t="s">
        <v>393</v>
      </c>
      <c r="E127" s="223"/>
      <c r="F127" s="223" t="s">
        <v>394</v>
      </c>
      <c r="G127" s="223" t="str">
        <f>VLOOKUP(F127,regions!A$2:C$419,3,FALSE)</f>
        <v>Metropolitan district</v>
      </c>
      <c r="H127" s="223" t="str">
        <f>IFERROR(VLOOKUP(F127,classifications!A$3:C$328,3,FALSE),VLOOKUP(F127,classifications!I$2:K$28,3,FALSE))</f>
        <v>Predominantly Urban</v>
      </c>
      <c r="I127" s="321">
        <v>540</v>
      </c>
      <c r="J127" s="321">
        <v>30</v>
      </c>
      <c r="K127" s="321">
        <v>0</v>
      </c>
      <c r="L127" s="321">
        <v>580</v>
      </c>
      <c r="M127" s="256"/>
      <c r="N127" s="322">
        <v>400</v>
      </c>
      <c r="O127" s="321">
        <v>10</v>
      </c>
      <c r="P127" s="321">
        <v>0</v>
      </c>
      <c r="Q127" s="321">
        <v>410</v>
      </c>
    </row>
    <row r="128" spans="1:17" x14ac:dyDescent="0.25">
      <c r="A128" s="245"/>
      <c r="B128" s="223" t="s">
        <v>395</v>
      </c>
      <c r="C128" s="223" t="s">
        <v>396</v>
      </c>
      <c r="D128" s="223" t="s">
        <v>397</v>
      </c>
      <c r="E128" s="223"/>
      <c r="F128" s="223" t="s">
        <v>398</v>
      </c>
      <c r="G128" s="223" t="str">
        <f>VLOOKUP(F128,regions!A$2:C$419,3,FALSE)</f>
        <v>Metropolitan district</v>
      </c>
      <c r="H128" s="223" t="str">
        <f>IFERROR(VLOOKUP(F128,classifications!A$3:C$328,3,FALSE),VLOOKUP(F128,classifications!I$2:K$28,3,FALSE))</f>
        <v>Predominantly Urban</v>
      </c>
      <c r="I128" s="321">
        <v>850</v>
      </c>
      <c r="J128" s="321">
        <v>30</v>
      </c>
      <c r="K128" s="321">
        <v>0</v>
      </c>
      <c r="L128" s="321">
        <v>880</v>
      </c>
      <c r="M128" s="256"/>
      <c r="N128" s="322">
        <v>820</v>
      </c>
      <c r="O128" s="321">
        <v>60</v>
      </c>
      <c r="P128" s="321">
        <v>0</v>
      </c>
      <c r="Q128" s="321">
        <v>880</v>
      </c>
    </row>
    <row r="129" spans="1:17" x14ac:dyDescent="0.25">
      <c r="A129" s="245"/>
      <c r="B129" s="223"/>
      <c r="C129" s="223"/>
      <c r="D129" s="223"/>
      <c r="E129" s="223"/>
      <c r="F129" s="223"/>
      <c r="G129" s="223"/>
      <c r="H129" s="223"/>
      <c r="I129" s="251"/>
      <c r="J129" s="251"/>
      <c r="K129" s="251"/>
      <c r="L129" s="251"/>
      <c r="M129" s="257"/>
      <c r="N129" s="253"/>
      <c r="O129" s="251"/>
      <c r="P129" s="251"/>
      <c r="Q129" s="251"/>
    </row>
    <row r="130" spans="1:17" x14ac:dyDescent="0.25">
      <c r="A130" s="245"/>
      <c r="B130" s="223"/>
      <c r="C130" s="223"/>
      <c r="D130" s="223" t="s">
        <v>399</v>
      </c>
      <c r="E130" s="264" t="s">
        <v>400</v>
      </c>
      <c r="F130" s="223"/>
      <c r="G130" s="223"/>
      <c r="H130" s="223"/>
      <c r="I130" s="321">
        <v>2320</v>
      </c>
      <c r="J130" s="321">
        <v>270</v>
      </c>
      <c r="K130" s="321">
        <v>100</v>
      </c>
      <c r="L130" s="321">
        <v>2680</v>
      </c>
      <c r="M130" s="256"/>
      <c r="N130" s="322">
        <v>2690</v>
      </c>
      <c r="O130" s="321">
        <v>440</v>
      </c>
      <c r="P130" s="321">
        <v>80</v>
      </c>
      <c r="Q130" s="321">
        <v>3200</v>
      </c>
    </row>
    <row r="131" spans="1:17" x14ac:dyDescent="0.25">
      <c r="A131" s="245"/>
      <c r="B131" s="223" t="s">
        <v>401</v>
      </c>
      <c r="C131" s="223" t="s">
        <v>402</v>
      </c>
      <c r="D131" s="223" t="s">
        <v>403</v>
      </c>
      <c r="E131" s="223"/>
      <c r="F131" s="223" t="s">
        <v>404</v>
      </c>
      <c r="G131" s="223" t="str">
        <f>VLOOKUP(F131,regions!A$2:C$419,3,FALSE)</f>
        <v>Metropolitan district</v>
      </c>
      <c r="H131" s="223" t="str">
        <f>IFERROR(VLOOKUP(F131,classifications!A$3:C$328,3,FALSE),VLOOKUP(F131,classifications!I$2:K$28,3,FALSE))</f>
        <v>Predominantly Urban</v>
      </c>
      <c r="I131" s="321">
        <v>280</v>
      </c>
      <c r="J131" s="321">
        <v>40</v>
      </c>
      <c r="K131" s="321">
        <v>70</v>
      </c>
      <c r="L131" s="321">
        <v>390</v>
      </c>
      <c r="M131" s="256"/>
      <c r="N131" s="322">
        <v>290</v>
      </c>
      <c r="O131" s="321">
        <v>0</v>
      </c>
      <c r="P131" s="321">
        <v>50</v>
      </c>
      <c r="Q131" s="321">
        <v>350</v>
      </c>
    </row>
    <row r="132" spans="1:17" x14ac:dyDescent="0.25">
      <c r="A132" s="245"/>
      <c r="B132" s="223" t="s">
        <v>405</v>
      </c>
      <c r="C132" s="223" t="s">
        <v>406</v>
      </c>
      <c r="D132" s="223" t="s">
        <v>407</v>
      </c>
      <c r="E132" s="223"/>
      <c r="F132" s="223" t="s">
        <v>408</v>
      </c>
      <c r="G132" s="223" t="str">
        <f>VLOOKUP(F132,regions!A$2:C$419,3,FALSE)</f>
        <v>Metropolitan district</v>
      </c>
      <c r="H132" s="223" t="str">
        <f>IFERROR(VLOOKUP(F132,classifications!A$3:C$328,3,FALSE),VLOOKUP(F132,classifications!I$2:K$28,3,FALSE))</f>
        <v>Predominantly Urban</v>
      </c>
      <c r="I132" s="321">
        <v>750</v>
      </c>
      <c r="J132" s="321">
        <v>70</v>
      </c>
      <c r="K132" s="321">
        <v>20</v>
      </c>
      <c r="L132" s="321">
        <v>830</v>
      </c>
      <c r="M132" s="256"/>
      <c r="N132" s="322">
        <v>820</v>
      </c>
      <c r="O132" s="321">
        <v>220</v>
      </c>
      <c r="P132" s="321">
        <v>0</v>
      </c>
      <c r="Q132" s="321">
        <v>1040</v>
      </c>
    </row>
    <row r="133" spans="1:17" x14ac:dyDescent="0.25">
      <c r="A133" s="245"/>
      <c r="B133" s="223" t="s">
        <v>409</v>
      </c>
      <c r="C133" s="223" t="s">
        <v>410</v>
      </c>
      <c r="D133" s="223" t="s">
        <v>411</v>
      </c>
      <c r="E133" s="223"/>
      <c r="F133" s="223" t="s">
        <v>412</v>
      </c>
      <c r="G133" s="223" t="str">
        <f>VLOOKUP(F133,regions!A$2:C$419,3,FALSE)</f>
        <v>Metropolitan district</v>
      </c>
      <c r="H133" s="223" t="str">
        <f>IFERROR(VLOOKUP(F133,classifications!A$3:C$328,3,FALSE),VLOOKUP(F133,classifications!I$2:K$28,3,FALSE))</f>
        <v>Predominantly Urban</v>
      </c>
      <c r="I133" s="321">
        <v>450</v>
      </c>
      <c r="J133" s="321">
        <v>30</v>
      </c>
      <c r="K133" s="321">
        <v>0</v>
      </c>
      <c r="L133" s="321">
        <v>480</v>
      </c>
      <c r="M133" s="256"/>
      <c r="N133" s="322">
        <v>740</v>
      </c>
      <c r="O133" s="321">
        <v>20</v>
      </c>
      <c r="P133" s="321">
        <v>0</v>
      </c>
      <c r="Q133" s="321">
        <v>760</v>
      </c>
    </row>
    <row r="134" spans="1:17" x14ac:dyDescent="0.25">
      <c r="A134" s="245"/>
      <c r="B134" s="223" t="s">
        <v>413</v>
      </c>
      <c r="C134" s="223" t="s">
        <v>414</v>
      </c>
      <c r="D134" s="223" t="s">
        <v>415</v>
      </c>
      <c r="E134" s="223"/>
      <c r="F134" s="223" t="s">
        <v>416</v>
      </c>
      <c r="G134" s="223" t="str">
        <f>VLOOKUP(F134,regions!A$2:C$419,3,FALSE)</f>
        <v>Metropolitan district</v>
      </c>
      <c r="H134" s="223" t="str">
        <f>IFERROR(VLOOKUP(F134,classifications!A$3:C$328,3,FALSE),VLOOKUP(F134,classifications!I$2:K$28,3,FALSE))</f>
        <v>Predominantly Urban</v>
      </c>
      <c r="I134" s="321">
        <v>230</v>
      </c>
      <c r="J134" s="321">
        <v>60</v>
      </c>
      <c r="K134" s="321">
        <v>10</v>
      </c>
      <c r="L134" s="321">
        <v>300</v>
      </c>
      <c r="M134" s="256"/>
      <c r="N134" s="322">
        <v>300</v>
      </c>
      <c r="O134" s="321">
        <v>80</v>
      </c>
      <c r="P134" s="321">
        <v>30</v>
      </c>
      <c r="Q134" s="321">
        <v>400</v>
      </c>
    </row>
    <row r="135" spans="1:17" x14ac:dyDescent="0.25">
      <c r="A135" s="245"/>
      <c r="B135" s="223" t="s">
        <v>417</v>
      </c>
      <c r="C135" s="223" t="s">
        <v>418</v>
      </c>
      <c r="D135" s="223" t="s">
        <v>419</v>
      </c>
      <c r="E135" s="223"/>
      <c r="F135" s="223" t="s">
        <v>420</v>
      </c>
      <c r="G135" s="223" t="str">
        <f>VLOOKUP(F135,regions!A$2:C$419,3,FALSE)</f>
        <v>Metropolitan district</v>
      </c>
      <c r="H135" s="223" t="str">
        <f>IFERROR(VLOOKUP(F135,classifications!A$3:C$328,3,FALSE),VLOOKUP(F135,classifications!I$2:K$28,3,FALSE))</f>
        <v>Predominantly Urban</v>
      </c>
      <c r="I135" s="321">
        <v>620</v>
      </c>
      <c r="J135" s="321">
        <v>70</v>
      </c>
      <c r="K135" s="321">
        <v>0</v>
      </c>
      <c r="L135" s="321">
        <v>690</v>
      </c>
      <c r="M135" s="256"/>
      <c r="N135" s="322">
        <v>540</v>
      </c>
      <c r="O135" s="321">
        <v>110</v>
      </c>
      <c r="P135" s="321">
        <v>0</v>
      </c>
      <c r="Q135" s="321">
        <v>650</v>
      </c>
    </row>
    <row r="136" spans="1:17" x14ac:dyDescent="0.25">
      <c r="A136" s="245"/>
      <c r="B136" s="223"/>
      <c r="C136" s="223"/>
      <c r="D136" s="223"/>
      <c r="E136" s="223"/>
      <c r="F136" s="223"/>
      <c r="G136" s="223"/>
      <c r="H136" s="223"/>
      <c r="I136" s="251"/>
      <c r="J136" s="251"/>
      <c r="K136" s="251"/>
      <c r="L136" s="251"/>
      <c r="M136" s="257"/>
      <c r="N136" s="253"/>
      <c r="O136" s="251"/>
      <c r="P136" s="251"/>
      <c r="Q136" s="251"/>
    </row>
    <row r="137" spans="1:17" x14ac:dyDescent="0.25">
      <c r="A137" s="245"/>
      <c r="B137" s="223"/>
      <c r="C137" s="223"/>
      <c r="D137" s="223" t="s">
        <v>421</v>
      </c>
      <c r="E137" s="264" t="s">
        <v>422</v>
      </c>
      <c r="F137" s="223"/>
      <c r="G137" s="223"/>
      <c r="H137" s="223"/>
      <c r="I137" s="321">
        <v>4090</v>
      </c>
      <c r="J137" s="321">
        <v>640</v>
      </c>
      <c r="K137" s="321">
        <v>340</v>
      </c>
      <c r="L137" s="321">
        <v>5080</v>
      </c>
      <c r="M137" s="256"/>
      <c r="N137" s="322">
        <v>3610</v>
      </c>
      <c r="O137" s="321">
        <v>530</v>
      </c>
      <c r="P137" s="321">
        <v>270</v>
      </c>
      <c r="Q137" s="321">
        <v>4400</v>
      </c>
    </row>
    <row r="138" spans="1:17" x14ac:dyDescent="0.25">
      <c r="A138" s="245"/>
      <c r="B138" s="223" t="s">
        <v>423</v>
      </c>
      <c r="C138" s="223" t="s">
        <v>424</v>
      </c>
      <c r="D138" s="223" t="s">
        <v>425</v>
      </c>
      <c r="E138" s="223"/>
      <c r="F138" s="223" t="s">
        <v>426</v>
      </c>
      <c r="G138" s="223" t="str">
        <f>VLOOKUP(F138,regions!A$2:C$419,3,FALSE)</f>
        <v>Metropolitan district</v>
      </c>
      <c r="H138" s="223" t="str">
        <f>IFERROR(VLOOKUP(F138,classifications!A$3:C$328,3,FALSE),VLOOKUP(F138,classifications!I$2:K$28,3,FALSE))</f>
        <v>Predominantly Urban</v>
      </c>
      <c r="I138" s="321">
        <v>1760</v>
      </c>
      <c r="J138" s="321">
        <v>270</v>
      </c>
      <c r="K138" s="321">
        <v>70</v>
      </c>
      <c r="L138" s="321">
        <v>2090</v>
      </c>
      <c r="M138" s="256"/>
      <c r="N138" s="322">
        <v>770</v>
      </c>
      <c r="O138" s="321">
        <v>130</v>
      </c>
      <c r="P138" s="321">
        <v>10</v>
      </c>
      <c r="Q138" s="321">
        <v>910</v>
      </c>
    </row>
    <row r="139" spans="1:17" x14ac:dyDescent="0.25">
      <c r="A139" s="245"/>
      <c r="B139" s="223" t="s">
        <v>427</v>
      </c>
      <c r="C139" s="223" t="s">
        <v>428</v>
      </c>
      <c r="D139" s="223" t="s">
        <v>429</v>
      </c>
      <c r="E139" s="223"/>
      <c r="F139" s="223" t="s">
        <v>430</v>
      </c>
      <c r="G139" s="223" t="str">
        <f>VLOOKUP(F139,regions!A$2:C$419,3,FALSE)</f>
        <v>Metropolitan district</v>
      </c>
      <c r="H139" s="223" t="str">
        <f>IFERROR(VLOOKUP(F139,classifications!A$3:C$328,3,FALSE),VLOOKUP(F139,classifications!I$2:K$28,3,FALSE))</f>
        <v>Predominantly Urban</v>
      </c>
      <c r="I139" s="321">
        <v>350</v>
      </c>
      <c r="J139" s="321">
        <v>70</v>
      </c>
      <c r="K139" s="321">
        <v>0</v>
      </c>
      <c r="L139" s="321">
        <v>420</v>
      </c>
      <c r="M139" s="256"/>
      <c r="N139" s="322">
        <v>620</v>
      </c>
      <c r="O139" s="321">
        <v>90</v>
      </c>
      <c r="P139" s="321">
        <v>0</v>
      </c>
      <c r="Q139" s="321">
        <v>710</v>
      </c>
    </row>
    <row r="140" spans="1:17" x14ac:dyDescent="0.25">
      <c r="A140" s="245"/>
      <c r="B140" s="223" t="s">
        <v>431</v>
      </c>
      <c r="C140" s="223" t="s">
        <v>432</v>
      </c>
      <c r="D140" s="223" t="s">
        <v>433</v>
      </c>
      <c r="E140" s="223"/>
      <c r="F140" s="223" t="s">
        <v>434</v>
      </c>
      <c r="G140" s="223" t="str">
        <f>VLOOKUP(F140,regions!A$2:C$419,3,FALSE)</f>
        <v>Metropolitan district</v>
      </c>
      <c r="H140" s="223" t="str">
        <f>IFERROR(VLOOKUP(F140,classifications!A$3:C$328,3,FALSE),VLOOKUP(F140,classifications!I$2:K$28,3,FALSE))</f>
        <v>Predominantly Urban</v>
      </c>
      <c r="I140" s="321">
        <v>460</v>
      </c>
      <c r="J140" s="321">
        <v>50</v>
      </c>
      <c r="K140" s="321">
        <v>0</v>
      </c>
      <c r="L140" s="321">
        <v>510</v>
      </c>
      <c r="M140" s="256"/>
      <c r="N140" s="322">
        <v>270</v>
      </c>
      <c r="O140" s="321">
        <v>70</v>
      </c>
      <c r="P140" s="321">
        <v>0</v>
      </c>
      <c r="Q140" s="321">
        <v>330</v>
      </c>
    </row>
    <row r="141" spans="1:17" x14ac:dyDescent="0.25">
      <c r="A141" s="245"/>
      <c r="B141" s="223" t="s">
        <v>435</v>
      </c>
      <c r="C141" s="223" t="s">
        <v>436</v>
      </c>
      <c r="D141" s="223" t="s">
        <v>437</v>
      </c>
      <c r="E141" s="223"/>
      <c r="F141" s="223" t="s">
        <v>438</v>
      </c>
      <c r="G141" s="223" t="str">
        <f>VLOOKUP(F141,regions!A$2:C$419,3,FALSE)</f>
        <v>Metropolitan district</v>
      </c>
      <c r="H141" s="223" t="str">
        <f>IFERROR(VLOOKUP(F141,classifications!A$3:C$328,3,FALSE),VLOOKUP(F141,classifications!I$2:K$28,3,FALSE))</f>
        <v>Predominantly Urban</v>
      </c>
      <c r="I141" s="321">
        <v>290</v>
      </c>
      <c r="J141" s="321">
        <v>0</v>
      </c>
      <c r="K141" s="321">
        <v>70</v>
      </c>
      <c r="L141" s="321">
        <v>360</v>
      </c>
      <c r="M141" s="256"/>
      <c r="N141" s="322">
        <v>450</v>
      </c>
      <c r="O141" s="321">
        <v>0</v>
      </c>
      <c r="P141" s="321">
        <v>100</v>
      </c>
      <c r="Q141" s="321">
        <v>550</v>
      </c>
    </row>
    <row r="142" spans="1:17" x14ac:dyDescent="0.25">
      <c r="A142" s="245"/>
      <c r="B142" s="223" t="s">
        <v>439</v>
      </c>
      <c r="C142" s="223" t="s">
        <v>440</v>
      </c>
      <c r="D142" s="223" t="s">
        <v>441</v>
      </c>
      <c r="E142" s="223"/>
      <c r="F142" s="223" t="s">
        <v>442</v>
      </c>
      <c r="G142" s="223" t="str">
        <f>VLOOKUP(F142,regions!A$2:C$419,3,FALSE)</f>
        <v>Metropolitan district</v>
      </c>
      <c r="H142" s="223" t="str">
        <f>IFERROR(VLOOKUP(F142,classifications!A$3:C$328,3,FALSE),VLOOKUP(F142,classifications!I$2:K$28,3,FALSE))</f>
        <v>Predominantly Urban</v>
      </c>
      <c r="I142" s="321">
        <v>400</v>
      </c>
      <c r="J142" s="321">
        <v>130</v>
      </c>
      <c r="K142" s="321">
        <v>10</v>
      </c>
      <c r="L142" s="321">
        <v>540</v>
      </c>
      <c r="M142" s="256"/>
      <c r="N142" s="322">
        <v>440</v>
      </c>
      <c r="O142" s="321">
        <v>140</v>
      </c>
      <c r="P142" s="321">
        <v>10</v>
      </c>
      <c r="Q142" s="321">
        <v>590</v>
      </c>
    </row>
    <row r="143" spans="1:17" x14ac:dyDescent="0.25">
      <c r="A143" s="245"/>
      <c r="B143" s="223" t="s">
        <v>443</v>
      </c>
      <c r="C143" s="223" t="s">
        <v>444</v>
      </c>
      <c r="D143" s="223" t="s">
        <v>445</v>
      </c>
      <c r="E143" s="223"/>
      <c r="F143" s="223" t="s">
        <v>446</v>
      </c>
      <c r="G143" s="223" t="str">
        <f>VLOOKUP(F143,regions!A$2:C$419,3,FALSE)</f>
        <v>Metropolitan district</v>
      </c>
      <c r="H143" s="223" t="str">
        <f>IFERROR(VLOOKUP(F143,classifications!A$3:C$328,3,FALSE),VLOOKUP(F143,classifications!I$2:K$28,3,FALSE))</f>
        <v>Predominantly Urban</v>
      </c>
      <c r="I143" s="321">
        <v>430</v>
      </c>
      <c r="J143" s="321">
        <v>0</v>
      </c>
      <c r="K143" s="321">
        <v>170</v>
      </c>
      <c r="L143" s="321">
        <v>600</v>
      </c>
      <c r="M143" s="256"/>
      <c r="N143" s="322">
        <v>690</v>
      </c>
      <c r="O143" s="321">
        <v>0</v>
      </c>
      <c r="P143" s="321">
        <v>130</v>
      </c>
      <c r="Q143" s="321">
        <v>820</v>
      </c>
    </row>
    <row r="144" spans="1:17" x14ac:dyDescent="0.25">
      <c r="A144" s="245"/>
      <c r="B144" s="223" t="s">
        <v>447</v>
      </c>
      <c r="C144" s="223" t="s">
        <v>448</v>
      </c>
      <c r="D144" s="223" t="s">
        <v>449</v>
      </c>
      <c r="E144" s="223"/>
      <c r="F144" s="223" t="s">
        <v>450</v>
      </c>
      <c r="G144" s="223" t="str">
        <f>VLOOKUP(F144,regions!A$2:C$419,3,FALSE)</f>
        <v>Metropolitan district</v>
      </c>
      <c r="H144" s="223" t="str">
        <f>IFERROR(VLOOKUP(F144,classifications!A$3:C$328,3,FALSE),VLOOKUP(F144,classifications!I$2:K$28,3,FALSE))</f>
        <v>Predominantly Urban</v>
      </c>
      <c r="I144" s="321">
        <v>400</v>
      </c>
      <c r="J144" s="321">
        <v>130</v>
      </c>
      <c r="K144" s="321">
        <v>30</v>
      </c>
      <c r="L144" s="321">
        <v>560</v>
      </c>
      <c r="M144" s="256"/>
      <c r="N144" s="322">
        <v>370</v>
      </c>
      <c r="O144" s="321">
        <v>100</v>
      </c>
      <c r="P144" s="321">
        <v>20</v>
      </c>
      <c r="Q144" s="321">
        <v>490</v>
      </c>
    </row>
    <row r="145" spans="1:17" x14ac:dyDescent="0.25">
      <c r="A145" s="245"/>
      <c r="B145" s="223"/>
      <c r="C145" s="223"/>
      <c r="D145" s="223"/>
      <c r="E145" s="223"/>
      <c r="F145" s="223"/>
      <c r="G145" s="223"/>
      <c r="H145" s="223"/>
      <c r="I145" s="251"/>
      <c r="J145" s="251"/>
      <c r="K145" s="251"/>
      <c r="L145" s="251"/>
      <c r="M145" s="257"/>
      <c r="N145" s="253"/>
      <c r="O145" s="251"/>
      <c r="P145" s="251"/>
      <c r="Q145" s="251"/>
    </row>
    <row r="146" spans="1:17" x14ac:dyDescent="0.25">
      <c r="A146" s="245"/>
      <c r="B146" s="223"/>
      <c r="C146" s="223"/>
      <c r="D146" s="223" t="s">
        <v>451</v>
      </c>
      <c r="E146" s="264" t="s">
        <v>452</v>
      </c>
      <c r="F146" s="223"/>
      <c r="G146" s="223"/>
      <c r="H146" s="223"/>
      <c r="I146" s="321">
        <v>5080</v>
      </c>
      <c r="J146" s="321">
        <v>540</v>
      </c>
      <c r="K146" s="321">
        <v>0</v>
      </c>
      <c r="L146" s="321">
        <v>5620</v>
      </c>
      <c r="M146" s="256"/>
      <c r="N146" s="322">
        <v>5110</v>
      </c>
      <c r="O146" s="321">
        <v>560</v>
      </c>
      <c r="P146" s="321">
        <v>0</v>
      </c>
      <c r="Q146" s="321">
        <v>5660</v>
      </c>
    </row>
    <row r="147" spans="1:17" x14ac:dyDescent="0.25">
      <c r="A147" s="245"/>
      <c r="B147" s="223" t="s">
        <v>453</v>
      </c>
      <c r="C147" s="223" t="s">
        <v>454</v>
      </c>
      <c r="D147" s="223" t="s">
        <v>455</v>
      </c>
      <c r="E147" s="223"/>
      <c r="F147" s="223" t="s">
        <v>456</v>
      </c>
      <c r="G147" s="223" t="str">
        <f>VLOOKUP(F147,regions!A$2:C$419,3,FALSE)</f>
        <v>Metropolitan district</v>
      </c>
      <c r="H147" s="223" t="str">
        <f>IFERROR(VLOOKUP(F147,classifications!A$3:C$328,3,FALSE),VLOOKUP(F147,classifications!I$2:K$28,3,FALSE))</f>
        <v>Predominantly Urban</v>
      </c>
      <c r="I147" s="323">
        <v>770</v>
      </c>
      <c r="J147" s="323">
        <v>80</v>
      </c>
      <c r="K147" s="323">
        <v>0</v>
      </c>
      <c r="L147" s="323">
        <v>850</v>
      </c>
      <c r="M147" s="326"/>
      <c r="N147" s="324">
        <v>760</v>
      </c>
      <c r="O147" s="323">
        <v>50</v>
      </c>
      <c r="P147" s="323">
        <v>0</v>
      </c>
      <c r="Q147" s="323">
        <v>810</v>
      </c>
    </row>
    <row r="148" spans="1:17" x14ac:dyDescent="0.25">
      <c r="A148" s="245"/>
      <c r="B148" s="223" t="s">
        <v>457</v>
      </c>
      <c r="C148" s="223" t="s">
        <v>458</v>
      </c>
      <c r="D148" s="223" t="s">
        <v>459</v>
      </c>
      <c r="E148" s="223"/>
      <c r="F148" s="223" t="s">
        <v>460</v>
      </c>
      <c r="G148" s="223" t="str">
        <f>VLOOKUP(F148,regions!A$2:C$419,3,FALSE)</f>
        <v>Metropolitan district</v>
      </c>
      <c r="H148" s="223" t="str">
        <f>IFERROR(VLOOKUP(F148,classifications!A$3:C$328,3,FALSE),VLOOKUP(F148,classifications!I$2:K$28,3,FALSE))</f>
        <v>Predominantly Urban</v>
      </c>
      <c r="I148" s="321">
        <v>280</v>
      </c>
      <c r="J148" s="321">
        <v>30</v>
      </c>
      <c r="K148" s="321">
        <v>0</v>
      </c>
      <c r="L148" s="321">
        <v>300</v>
      </c>
      <c r="M148" s="256"/>
      <c r="N148" s="322">
        <v>300</v>
      </c>
      <c r="O148" s="321">
        <v>10</v>
      </c>
      <c r="P148" s="321">
        <v>0</v>
      </c>
      <c r="Q148" s="321">
        <v>310</v>
      </c>
    </row>
    <row r="149" spans="1:17" x14ac:dyDescent="0.25">
      <c r="A149" s="245"/>
      <c r="B149" s="223" t="s">
        <v>461</v>
      </c>
      <c r="C149" s="223" t="s">
        <v>462</v>
      </c>
      <c r="D149" s="223" t="s">
        <v>463</v>
      </c>
      <c r="E149" s="223"/>
      <c r="F149" s="223" t="s">
        <v>464</v>
      </c>
      <c r="G149" s="223" t="str">
        <f>VLOOKUP(F149,regions!A$2:C$419,3,FALSE)</f>
        <v>Metropolitan district</v>
      </c>
      <c r="H149" s="223" t="str">
        <f>IFERROR(VLOOKUP(F149,classifications!A$3:C$328,3,FALSE),VLOOKUP(F149,classifications!I$2:K$28,3,FALSE))</f>
        <v>Predominantly Urban</v>
      </c>
      <c r="I149" s="321">
        <v>1100</v>
      </c>
      <c r="J149" s="321">
        <v>50</v>
      </c>
      <c r="K149" s="321">
        <v>0</v>
      </c>
      <c r="L149" s="321">
        <v>1140</v>
      </c>
      <c r="M149" s="256"/>
      <c r="N149" s="322">
        <v>760</v>
      </c>
      <c r="O149" s="321">
        <v>30</v>
      </c>
      <c r="P149" s="321">
        <v>0</v>
      </c>
      <c r="Q149" s="321">
        <v>790</v>
      </c>
    </row>
    <row r="150" spans="1:17" x14ac:dyDescent="0.25">
      <c r="A150" s="245"/>
      <c r="B150" s="223" t="s">
        <v>465</v>
      </c>
      <c r="C150" s="223" t="s">
        <v>466</v>
      </c>
      <c r="D150" s="223" t="s">
        <v>467</v>
      </c>
      <c r="E150" s="223"/>
      <c r="F150" s="223" t="s">
        <v>468</v>
      </c>
      <c r="G150" s="223" t="str">
        <f>VLOOKUP(F150,regions!A$2:C$419,3,FALSE)</f>
        <v>Metropolitan district</v>
      </c>
      <c r="H150" s="223" t="str">
        <f>IFERROR(VLOOKUP(F150,classifications!A$3:C$328,3,FALSE),VLOOKUP(F150,classifications!I$2:K$28,3,FALSE))</f>
        <v>Predominantly Urban</v>
      </c>
      <c r="I150" s="321">
        <v>1720</v>
      </c>
      <c r="J150" s="321">
        <v>180</v>
      </c>
      <c r="K150" s="321">
        <v>0</v>
      </c>
      <c r="L150" s="321">
        <v>1900</v>
      </c>
      <c r="M150" s="256"/>
      <c r="N150" s="322">
        <v>1590</v>
      </c>
      <c r="O150" s="321">
        <v>260</v>
      </c>
      <c r="P150" s="321">
        <v>0</v>
      </c>
      <c r="Q150" s="321">
        <v>1840</v>
      </c>
    </row>
    <row r="151" spans="1:17" x14ac:dyDescent="0.25">
      <c r="A151" s="245"/>
      <c r="B151" s="223" t="s">
        <v>469</v>
      </c>
      <c r="C151" s="223" t="s">
        <v>470</v>
      </c>
      <c r="D151" s="223" t="s">
        <v>471</v>
      </c>
      <c r="E151" s="223"/>
      <c r="F151" s="223" t="s">
        <v>472</v>
      </c>
      <c r="G151" s="223" t="str">
        <f>VLOOKUP(F151,regions!A$2:C$419,3,FALSE)</f>
        <v>Metropolitan district</v>
      </c>
      <c r="H151" s="223" t="str">
        <f>IFERROR(VLOOKUP(F151,classifications!A$3:C$328,3,FALSE),VLOOKUP(F151,classifications!I$2:K$28,3,FALSE))</f>
        <v>Predominantly Urban</v>
      </c>
      <c r="I151" s="321">
        <v>1210</v>
      </c>
      <c r="J151" s="321">
        <v>210</v>
      </c>
      <c r="K151" s="321">
        <v>0</v>
      </c>
      <c r="L151" s="321">
        <v>1420</v>
      </c>
      <c r="M151" s="256"/>
      <c r="N151" s="322">
        <v>1700</v>
      </c>
      <c r="O151" s="321">
        <v>220</v>
      </c>
      <c r="P151" s="321">
        <v>0</v>
      </c>
      <c r="Q151" s="321">
        <v>1920</v>
      </c>
    </row>
    <row r="152" spans="1:17" x14ac:dyDescent="0.25">
      <c r="A152" s="245"/>
      <c r="B152" s="223"/>
      <c r="C152" s="223"/>
      <c r="D152" s="223"/>
      <c r="E152" s="223"/>
      <c r="F152" s="223"/>
      <c r="G152" s="223"/>
      <c r="H152" s="223"/>
      <c r="I152" s="251"/>
      <c r="J152" s="251"/>
      <c r="K152" s="251"/>
      <c r="L152" s="251"/>
      <c r="M152" s="261" t="s">
        <v>1365</v>
      </c>
      <c r="N152" s="253"/>
      <c r="O152" s="251"/>
      <c r="P152" s="251"/>
      <c r="Q152" s="251"/>
    </row>
    <row r="153" spans="1:17" x14ac:dyDescent="0.25">
      <c r="A153" s="263" t="s">
        <v>473</v>
      </c>
      <c r="B153" s="228"/>
      <c r="C153" s="228"/>
      <c r="D153" s="228"/>
      <c r="E153" s="229"/>
      <c r="F153" s="266"/>
      <c r="G153" s="266"/>
      <c r="H153" s="267"/>
      <c r="I153" s="250">
        <v>63070</v>
      </c>
      <c r="J153" s="250">
        <v>15650</v>
      </c>
      <c r="K153" s="250">
        <v>460</v>
      </c>
      <c r="L153" s="250">
        <v>79180</v>
      </c>
      <c r="M153" s="250"/>
      <c r="N153" s="252">
        <v>64460</v>
      </c>
      <c r="O153" s="250">
        <v>14710</v>
      </c>
      <c r="P153" s="250">
        <v>450</v>
      </c>
      <c r="Q153" s="250">
        <v>79610</v>
      </c>
    </row>
    <row r="154" spans="1:17" x14ac:dyDescent="0.25">
      <c r="A154" s="245"/>
      <c r="B154" s="223"/>
      <c r="C154" s="223"/>
      <c r="D154" s="223"/>
      <c r="E154" s="223"/>
      <c r="F154" s="223"/>
      <c r="G154" s="223"/>
      <c r="H154" s="223"/>
      <c r="I154" s="251"/>
      <c r="J154" s="251"/>
      <c r="K154" s="251"/>
      <c r="L154" s="251"/>
      <c r="M154" s="254" t="s">
        <v>1365</v>
      </c>
      <c r="N154" s="253"/>
      <c r="O154" s="251"/>
      <c r="P154" s="251"/>
      <c r="Q154" s="251"/>
    </row>
    <row r="155" spans="1:17" ht="26.4" x14ac:dyDescent="0.25">
      <c r="A155" s="245"/>
      <c r="B155" s="223"/>
      <c r="C155" s="223"/>
      <c r="D155" s="223" t="s">
        <v>474</v>
      </c>
      <c r="E155" s="264" t="s">
        <v>475</v>
      </c>
      <c r="F155" s="264" t="s">
        <v>475</v>
      </c>
      <c r="G155" s="223" t="str">
        <f>VLOOKUP(F155,regions!A$2:C$419,3,FALSE)</f>
        <v>Shire county</v>
      </c>
      <c r="H155" s="223" t="str">
        <f>IFERROR(VLOOKUP(F155,classifications!A$3:C$328,3,FALSE),VLOOKUP(F155,classifications!I$2:K$28,3,FALSE))</f>
        <v>Urban with Significant Rural</v>
      </c>
      <c r="I155" s="321">
        <v>1460</v>
      </c>
      <c r="J155" s="321">
        <v>480</v>
      </c>
      <c r="K155" s="321">
        <v>0</v>
      </c>
      <c r="L155" s="321">
        <v>1940</v>
      </c>
      <c r="M155" s="256"/>
      <c r="N155" s="322">
        <v>1770</v>
      </c>
      <c r="O155" s="321">
        <v>370</v>
      </c>
      <c r="P155" s="321">
        <v>0</v>
      </c>
      <c r="Q155" s="321">
        <v>2130</v>
      </c>
    </row>
    <row r="156" spans="1:17" x14ac:dyDescent="0.25">
      <c r="A156" s="245"/>
      <c r="B156" s="223" t="s">
        <v>476</v>
      </c>
      <c r="C156" s="223" t="s">
        <v>477</v>
      </c>
      <c r="D156" s="223" t="s">
        <v>478</v>
      </c>
      <c r="E156" s="223"/>
      <c r="F156" s="223" t="s">
        <v>479</v>
      </c>
      <c r="G156" s="223" t="str">
        <f>VLOOKUP(F156,regions!A$2:C$419,3,FALSE)</f>
        <v>Shire district</v>
      </c>
      <c r="H156" s="223" t="str">
        <f>IFERROR(VLOOKUP(F156,classifications!A$3:C$328,3,FALSE),VLOOKUP(F156,classifications!I$2:K$28,3,FALSE))</f>
        <v>Predominantly Rural</v>
      </c>
      <c r="I156" s="321">
        <v>940</v>
      </c>
      <c r="J156" s="321">
        <v>370</v>
      </c>
      <c r="K156" s="321">
        <v>0</v>
      </c>
      <c r="L156" s="321">
        <v>1310</v>
      </c>
      <c r="M156" s="256"/>
      <c r="N156" s="322">
        <v>990</v>
      </c>
      <c r="O156" s="321">
        <v>310</v>
      </c>
      <c r="P156" s="321">
        <v>0</v>
      </c>
      <c r="Q156" s="321">
        <v>1300</v>
      </c>
    </row>
    <row r="157" spans="1:17" ht="26.4" x14ac:dyDescent="0.25">
      <c r="A157" s="245"/>
      <c r="B157" s="223" t="s">
        <v>480</v>
      </c>
      <c r="C157" s="223" t="s">
        <v>481</v>
      </c>
      <c r="D157" s="223" t="s">
        <v>482</v>
      </c>
      <c r="E157" s="223"/>
      <c r="F157" s="223" t="s">
        <v>483</v>
      </c>
      <c r="G157" s="223" t="str">
        <f>VLOOKUP(F157,regions!A$2:C$419,3,FALSE)</f>
        <v>Shire district</v>
      </c>
      <c r="H157" s="223" t="str">
        <f>IFERROR(VLOOKUP(F157,classifications!A$3:C$328,3,FALSE),VLOOKUP(F157,classifications!I$2:K$28,3,FALSE))</f>
        <v>Urban with Significant Rural</v>
      </c>
      <c r="I157" s="321">
        <v>160</v>
      </c>
      <c r="J157" s="321">
        <v>0</v>
      </c>
      <c r="K157" s="321">
        <v>0</v>
      </c>
      <c r="L157" s="321">
        <v>160</v>
      </c>
      <c r="M157" s="256"/>
      <c r="N157" s="322">
        <v>140</v>
      </c>
      <c r="O157" s="321">
        <v>10</v>
      </c>
      <c r="P157" s="321">
        <v>0</v>
      </c>
      <c r="Q157" s="321">
        <v>150</v>
      </c>
    </row>
    <row r="158" spans="1:17" ht="26.4" x14ac:dyDescent="0.25">
      <c r="A158" s="245"/>
      <c r="B158" s="223" t="s">
        <v>484</v>
      </c>
      <c r="C158" s="223" t="s">
        <v>485</v>
      </c>
      <c r="D158" s="223" t="s">
        <v>486</v>
      </c>
      <c r="E158" s="223"/>
      <c r="F158" s="223" t="s">
        <v>487</v>
      </c>
      <c r="G158" s="223" t="str">
        <f>VLOOKUP(F158,regions!A$2:C$419,3,FALSE)</f>
        <v>Shire district</v>
      </c>
      <c r="H158" s="223" t="str">
        <f>IFERROR(VLOOKUP(F158,classifications!A$3:C$328,3,FALSE),VLOOKUP(F158,classifications!I$2:K$28,3,FALSE))</f>
        <v>Urban with Significant Rural</v>
      </c>
      <c r="I158" s="321">
        <v>100</v>
      </c>
      <c r="J158" s="321">
        <v>0</v>
      </c>
      <c r="K158" s="321">
        <v>0</v>
      </c>
      <c r="L158" s="321">
        <v>100</v>
      </c>
      <c r="M158" s="256"/>
      <c r="N158" s="322">
        <v>250</v>
      </c>
      <c r="O158" s="321">
        <v>0</v>
      </c>
      <c r="P158" s="321">
        <v>0</v>
      </c>
      <c r="Q158" s="321">
        <v>250</v>
      </c>
    </row>
    <row r="159" spans="1:17" ht="26.4" x14ac:dyDescent="0.25">
      <c r="A159" s="245"/>
      <c r="B159" s="223" t="s">
        <v>488</v>
      </c>
      <c r="C159" s="223" t="s">
        <v>489</v>
      </c>
      <c r="D159" s="223" t="s">
        <v>490</v>
      </c>
      <c r="E159" s="223"/>
      <c r="F159" s="223" t="s">
        <v>491</v>
      </c>
      <c r="G159" s="223" t="str">
        <f>VLOOKUP(F159,regions!A$2:C$419,3,FALSE)</f>
        <v>Shire district</v>
      </c>
      <c r="H159" s="223" t="str">
        <f>IFERROR(VLOOKUP(F159,classifications!A$3:C$328,3,FALSE),VLOOKUP(F159,classifications!I$2:K$28,3,FALSE))</f>
        <v>Urban with Significant Rural</v>
      </c>
      <c r="I159" s="321">
        <v>270</v>
      </c>
      <c r="J159" s="321">
        <v>110</v>
      </c>
      <c r="K159" s="321">
        <v>0</v>
      </c>
      <c r="L159" s="321">
        <v>380</v>
      </c>
      <c r="M159" s="256"/>
      <c r="N159" s="322">
        <v>380</v>
      </c>
      <c r="O159" s="321">
        <v>50</v>
      </c>
      <c r="P159" s="321">
        <v>0</v>
      </c>
      <c r="Q159" s="321">
        <v>430</v>
      </c>
    </row>
    <row r="160" spans="1:17" x14ac:dyDescent="0.25">
      <c r="A160" s="245"/>
      <c r="B160" s="223"/>
      <c r="C160" s="223"/>
      <c r="D160" s="223"/>
      <c r="E160" s="223"/>
      <c r="F160" s="223"/>
      <c r="G160" s="223"/>
      <c r="H160" s="223"/>
      <c r="I160" s="251"/>
      <c r="J160" s="251"/>
      <c r="K160" s="251"/>
      <c r="L160" s="251"/>
      <c r="M160" s="257"/>
      <c r="N160" s="253"/>
      <c r="O160" s="251"/>
      <c r="P160" s="251"/>
      <c r="Q160" s="251"/>
    </row>
    <row r="161" spans="1:17" x14ac:dyDescent="0.25">
      <c r="A161" s="245"/>
      <c r="B161" s="223"/>
      <c r="C161" s="223"/>
      <c r="D161" s="223" t="s">
        <v>492</v>
      </c>
      <c r="E161" s="264" t="s">
        <v>493</v>
      </c>
      <c r="F161" s="264" t="s">
        <v>493</v>
      </c>
      <c r="G161" s="223" t="str">
        <f>VLOOKUP(F161,regions!A$2:C$419,3,FALSE)</f>
        <v>Shire county</v>
      </c>
      <c r="H161" s="223" t="str">
        <f>IFERROR(VLOOKUP(F161,classifications!A$3:C$328,3,FALSE),VLOOKUP(F161,classifications!I$2:K$28,3,FALSE))</f>
        <v>Predominantly Rural</v>
      </c>
      <c r="I161" s="321">
        <v>2390</v>
      </c>
      <c r="J161" s="321">
        <v>670</v>
      </c>
      <c r="K161" s="321">
        <v>0</v>
      </c>
      <c r="L161" s="321">
        <v>3070</v>
      </c>
      <c r="M161" s="256"/>
      <c r="N161" s="322">
        <v>2230</v>
      </c>
      <c r="O161" s="321">
        <v>580</v>
      </c>
      <c r="P161" s="321">
        <v>0</v>
      </c>
      <c r="Q161" s="321">
        <v>2810</v>
      </c>
    </row>
    <row r="162" spans="1:17" x14ac:dyDescent="0.25">
      <c r="A162" s="245"/>
      <c r="B162" s="223" t="s">
        <v>494</v>
      </c>
      <c r="C162" s="223" t="s">
        <v>495</v>
      </c>
      <c r="D162" s="223" t="s">
        <v>496</v>
      </c>
      <c r="E162" s="223"/>
      <c r="F162" s="223" t="s">
        <v>497</v>
      </c>
      <c r="G162" s="223" t="str">
        <f>VLOOKUP(F162,regions!A$2:C$419,3,FALSE)</f>
        <v>Shire district</v>
      </c>
      <c r="H162" s="223" t="str">
        <f>IFERROR(VLOOKUP(F162,classifications!A$3:C$328,3,FALSE),VLOOKUP(F162,classifications!I$2:K$28,3,FALSE))</f>
        <v>Predominantly Urban</v>
      </c>
      <c r="I162" s="321">
        <v>370</v>
      </c>
      <c r="J162" s="321">
        <v>180</v>
      </c>
      <c r="K162" s="321">
        <v>0</v>
      </c>
      <c r="L162" s="321">
        <v>540</v>
      </c>
      <c r="M162" s="256"/>
      <c r="N162" s="322">
        <v>220</v>
      </c>
      <c r="O162" s="321">
        <v>80</v>
      </c>
      <c r="P162" s="321">
        <v>0</v>
      </c>
      <c r="Q162" s="321">
        <v>290</v>
      </c>
    </row>
    <row r="163" spans="1:17" x14ac:dyDescent="0.25">
      <c r="A163" s="245"/>
      <c r="B163" s="223" t="s">
        <v>498</v>
      </c>
      <c r="C163" s="223" t="s">
        <v>499</v>
      </c>
      <c r="D163" s="223" t="s">
        <v>500</v>
      </c>
      <c r="E163" s="223"/>
      <c r="F163" s="223" t="s">
        <v>501</v>
      </c>
      <c r="G163" s="223" t="str">
        <f>VLOOKUP(F163,regions!A$2:C$419,3,FALSE)</f>
        <v>Shire district</v>
      </c>
      <c r="H163" s="223" t="str">
        <f>IFERROR(VLOOKUP(F163,classifications!A$3:C$328,3,FALSE),VLOOKUP(F163,classifications!I$2:K$28,3,FALSE))</f>
        <v>Predominantly Rural</v>
      </c>
      <c r="I163" s="321">
        <v>350</v>
      </c>
      <c r="J163" s="321">
        <v>10</v>
      </c>
      <c r="K163" s="321">
        <v>0</v>
      </c>
      <c r="L163" s="321">
        <v>360</v>
      </c>
      <c r="M163" s="256"/>
      <c r="N163" s="322">
        <v>440</v>
      </c>
      <c r="O163" s="321">
        <v>0</v>
      </c>
      <c r="P163" s="321">
        <v>0</v>
      </c>
      <c r="Q163" s="321">
        <v>440</v>
      </c>
    </row>
    <row r="164" spans="1:17" x14ac:dyDescent="0.25">
      <c r="A164" s="245"/>
      <c r="B164" s="223" t="s">
        <v>502</v>
      </c>
      <c r="C164" s="223" t="s">
        <v>503</v>
      </c>
      <c r="D164" s="223" t="s">
        <v>504</v>
      </c>
      <c r="E164" s="223"/>
      <c r="F164" s="223" t="s">
        <v>505</v>
      </c>
      <c r="G164" s="223" t="str">
        <f>VLOOKUP(F164,regions!A$2:C$419,3,FALSE)</f>
        <v>Shire district</v>
      </c>
      <c r="H164" s="223" t="str">
        <f>IFERROR(VLOOKUP(F164,classifications!A$3:C$328,3,FALSE),VLOOKUP(F164,classifications!I$2:K$28,3,FALSE))</f>
        <v>Predominantly Rural</v>
      </c>
      <c r="I164" s="321">
        <v>390</v>
      </c>
      <c r="J164" s="321">
        <v>20</v>
      </c>
      <c r="K164" s="321">
        <v>0</v>
      </c>
      <c r="L164" s="321">
        <v>410</v>
      </c>
      <c r="M164" s="256"/>
      <c r="N164" s="322">
        <v>300</v>
      </c>
      <c r="O164" s="321">
        <v>10</v>
      </c>
      <c r="P164" s="321">
        <v>0</v>
      </c>
      <c r="Q164" s="321">
        <v>310</v>
      </c>
    </row>
    <row r="165" spans="1:17" x14ac:dyDescent="0.25">
      <c r="A165" s="245"/>
      <c r="B165" s="223" t="s">
        <v>506</v>
      </c>
      <c r="C165" s="223" t="s">
        <v>507</v>
      </c>
      <c r="D165" s="223" t="s">
        <v>508</v>
      </c>
      <c r="E165" s="223"/>
      <c r="F165" s="223" t="s">
        <v>509</v>
      </c>
      <c r="G165" s="223" t="str">
        <f>VLOOKUP(F165,regions!A$2:C$419,3,FALSE)</f>
        <v>Shire district</v>
      </c>
      <c r="H165" s="223" t="str">
        <f>IFERROR(VLOOKUP(F165,classifications!A$3:C$328,3,FALSE),VLOOKUP(F165,classifications!I$2:K$28,3,FALSE))</f>
        <v>Predominantly Rural</v>
      </c>
      <c r="I165" s="321">
        <v>560</v>
      </c>
      <c r="J165" s="321">
        <v>220</v>
      </c>
      <c r="K165" s="321">
        <v>0</v>
      </c>
      <c r="L165" s="321">
        <v>770</v>
      </c>
      <c r="M165" s="256"/>
      <c r="N165" s="322">
        <v>580</v>
      </c>
      <c r="O165" s="321">
        <v>270</v>
      </c>
      <c r="P165" s="321">
        <v>0</v>
      </c>
      <c r="Q165" s="321">
        <v>850</v>
      </c>
    </row>
    <row r="166" spans="1:17" x14ac:dyDescent="0.25">
      <c r="A166" s="245"/>
      <c r="B166" s="223" t="s">
        <v>510</v>
      </c>
      <c r="C166" s="223" t="s">
        <v>511</v>
      </c>
      <c r="D166" s="223" t="s">
        <v>512</v>
      </c>
      <c r="E166" s="223"/>
      <c r="F166" s="223" t="s">
        <v>513</v>
      </c>
      <c r="G166" s="223" t="str">
        <f>VLOOKUP(F166,regions!A$2:C$419,3,FALSE)</f>
        <v>Shire district</v>
      </c>
      <c r="H166" s="223" t="str">
        <f>IFERROR(VLOOKUP(F166,classifications!A$3:C$328,3,FALSE),VLOOKUP(F166,classifications!I$2:K$28,3,FALSE))</f>
        <v>Predominantly Rural</v>
      </c>
      <c r="I166" s="321">
        <v>740</v>
      </c>
      <c r="J166" s="321">
        <v>240</v>
      </c>
      <c r="K166" s="321">
        <v>0</v>
      </c>
      <c r="L166" s="321">
        <v>980</v>
      </c>
      <c r="M166" s="256"/>
      <c r="N166" s="322">
        <v>700</v>
      </c>
      <c r="O166" s="321">
        <v>220</v>
      </c>
      <c r="P166" s="321">
        <v>0</v>
      </c>
      <c r="Q166" s="321">
        <v>920</v>
      </c>
    </row>
    <row r="167" spans="1:17" x14ac:dyDescent="0.25">
      <c r="A167" s="245"/>
      <c r="B167" s="223"/>
      <c r="C167" s="223"/>
      <c r="D167" s="223"/>
      <c r="E167" s="223"/>
      <c r="F167" s="223"/>
      <c r="G167" s="223"/>
      <c r="H167" s="223"/>
      <c r="I167" s="251"/>
      <c r="J167" s="251"/>
      <c r="K167" s="251"/>
      <c r="L167" s="251"/>
      <c r="M167" s="257"/>
      <c r="N167" s="253"/>
      <c r="O167" s="251"/>
      <c r="P167" s="251"/>
      <c r="Q167" s="251"/>
    </row>
    <row r="168" spans="1:17" x14ac:dyDescent="0.25">
      <c r="A168" s="245"/>
      <c r="B168" s="223"/>
      <c r="C168" s="223"/>
      <c r="D168" s="223" t="s">
        <v>514</v>
      </c>
      <c r="E168" s="264" t="s">
        <v>515</v>
      </c>
      <c r="F168" s="264" t="s">
        <v>515</v>
      </c>
      <c r="G168" s="223" t="str">
        <f>VLOOKUP(F168,regions!A$2:C$419,3,FALSE)</f>
        <v>Shire county</v>
      </c>
      <c r="H168" s="223" t="str">
        <f>IFERROR(VLOOKUP(F168,classifications!A$3:C$328,3,FALSE),VLOOKUP(F168,classifications!I$2:K$28,3,FALSE))</f>
        <v>Predominantly Rural</v>
      </c>
      <c r="I168" s="321">
        <v>1390</v>
      </c>
      <c r="J168" s="321">
        <v>70</v>
      </c>
      <c r="K168" s="321">
        <v>0</v>
      </c>
      <c r="L168" s="321">
        <v>1470</v>
      </c>
      <c r="M168" s="256"/>
      <c r="N168" s="322">
        <v>1250</v>
      </c>
      <c r="O168" s="321">
        <v>100</v>
      </c>
      <c r="P168" s="321">
        <v>0</v>
      </c>
      <c r="Q168" s="321">
        <v>1340</v>
      </c>
    </row>
    <row r="169" spans="1:17" x14ac:dyDescent="0.25">
      <c r="A169" s="245"/>
      <c r="B169" s="223" t="s">
        <v>516</v>
      </c>
      <c r="C169" s="223" t="s">
        <v>517</v>
      </c>
      <c r="D169" s="223" t="s">
        <v>518</v>
      </c>
      <c r="E169" s="223"/>
      <c r="F169" s="223" t="s">
        <v>519</v>
      </c>
      <c r="G169" s="223" t="str">
        <f>VLOOKUP(F169,regions!A$2:C$419,3,FALSE)</f>
        <v>Shire district</v>
      </c>
      <c r="H169" s="223" t="str">
        <f>IFERROR(VLOOKUP(F169,classifications!A$3:C$328,3,FALSE),VLOOKUP(F169,classifications!I$2:K$28,3,FALSE))</f>
        <v>Predominantly Rural</v>
      </c>
      <c r="I169" s="321">
        <v>360</v>
      </c>
      <c r="J169" s="321">
        <v>0</v>
      </c>
      <c r="K169" s="321">
        <v>0</v>
      </c>
      <c r="L169" s="321">
        <v>360</v>
      </c>
      <c r="M169" s="256"/>
      <c r="N169" s="322">
        <v>290</v>
      </c>
      <c r="O169" s="321">
        <v>20</v>
      </c>
      <c r="P169" s="321">
        <v>0</v>
      </c>
      <c r="Q169" s="321">
        <v>310</v>
      </c>
    </row>
    <row r="170" spans="1:17" ht="26.4" x14ac:dyDescent="0.25">
      <c r="A170" s="245"/>
      <c r="B170" s="223" t="s">
        <v>520</v>
      </c>
      <c r="C170" s="223" t="s">
        <v>521</v>
      </c>
      <c r="D170" s="223" t="s">
        <v>522</v>
      </c>
      <c r="E170" s="223"/>
      <c r="F170" s="223" t="s">
        <v>523</v>
      </c>
      <c r="G170" s="223" t="str">
        <f>VLOOKUP(F170,regions!A$2:C$419,3,FALSE)</f>
        <v>Shire district</v>
      </c>
      <c r="H170" s="223" t="str">
        <f>IFERROR(VLOOKUP(F170,classifications!A$3:C$328,3,FALSE),VLOOKUP(F170,classifications!I$2:K$28,3,FALSE))</f>
        <v>Urban with Significant Rural</v>
      </c>
      <c r="I170" s="321">
        <v>100</v>
      </c>
      <c r="J170" s="321">
        <v>10</v>
      </c>
      <c r="K170" s="321">
        <v>0</v>
      </c>
      <c r="L170" s="321">
        <v>110</v>
      </c>
      <c r="M170" s="256"/>
      <c r="N170" s="322">
        <v>90</v>
      </c>
      <c r="O170" s="321">
        <v>0</v>
      </c>
      <c r="P170" s="321">
        <v>0</v>
      </c>
      <c r="Q170" s="321">
        <v>90</v>
      </c>
    </row>
    <row r="171" spans="1:17" ht="26.4" x14ac:dyDescent="0.25">
      <c r="A171" s="245"/>
      <c r="B171" s="223" t="s">
        <v>524</v>
      </c>
      <c r="C171" s="223" t="s">
        <v>525</v>
      </c>
      <c r="D171" s="223" t="s">
        <v>526</v>
      </c>
      <c r="E171" s="223"/>
      <c r="F171" s="223" t="s">
        <v>527</v>
      </c>
      <c r="G171" s="223" t="str">
        <f>VLOOKUP(F171,regions!A$2:C$419,3,FALSE)</f>
        <v>Shire district</v>
      </c>
      <c r="H171" s="223" t="str">
        <f>IFERROR(VLOOKUP(F171,classifications!A$3:C$328,3,FALSE),VLOOKUP(F171,classifications!I$2:K$28,3,FALSE))</f>
        <v>Urban with Significant Rural</v>
      </c>
      <c r="I171" s="321">
        <v>460</v>
      </c>
      <c r="J171" s="321">
        <v>40</v>
      </c>
      <c r="K171" s="321">
        <v>0</v>
      </c>
      <c r="L171" s="321">
        <v>500</v>
      </c>
      <c r="M171" s="256"/>
      <c r="N171" s="322">
        <v>400</v>
      </c>
      <c r="O171" s="321">
        <v>40</v>
      </c>
      <c r="P171" s="321">
        <v>0</v>
      </c>
      <c r="Q171" s="321">
        <v>440</v>
      </c>
    </row>
    <row r="172" spans="1:17" x14ac:dyDescent="0.25">
      <c r="A172" s="245"/>
      <c r="B172" s="223" t="s">
        <v>528</v>
      </c>
      <c r="C172" s="223" t="s">
        <v>529</v>
      </c>
      <c r="D172" s="223" t="s">
        <v>530</v>
      </c>
      <c r="E172" s="223"/>
      <c r="F172" s="223" t="s">
        <v>531</v>
      </c>
      <c r="G172" s="223" t="str">
        <f>VLOOKUP(F172,regions!A$2:C$419,3,FALSE)</f>
        <v>Shire district</v>
      </c>
      <c r="H172" s="223" t="str">
        <f>IFERROR(VLOOKUP(F172,classifications!A$3:C$328,3,FALSE),VLOOKUP(F172,classifications!I$2:K$28,3,FALSE))</f>
        <v>Predominantly Rural</v>
      </c>
      <c r="I172" s="321">
        <v>100</v>
      </c>
      <c r="J172" s="321">
        <v>0</v>
      </c>
      <c r="K172" s="321">
        <v>0</v>
      </c>
      <c r="L172" s="321">
        <v>100</v>
      </c>
      <c r="M172" s="256"/>
      <c r="N172" s="322">
        <v>90</v>
      </c>
      <c r="O172" s="321">
        <v>0</v>
      </c>
      <c r="P172" s="321">
        <v>0</v>
      </c>
      <c r="Q172" s="321">
        <v>90</v>
      </c>
    </row>
    <row r="173" spans="1:17" x14ac:dyDescent="0.25">
      <c r="A173" s="245"/>
      <c r="B173" s="223" t="s">
        <v>532</v>
      </c>
      <c r="C173" s="223" t="s">
        <v>533</v>
      </c>
      <c r="D173" s="223" t="s">
        <v>534</v>
      </c>
      <c r="E173" s="223"/>
      <c r="F173" s="223" t="s">
        <v>535</v>
      </c>
      <c r="G173" s="223" t="str">
        <f>VLOOKUP(F173,regions!A$2:C$419,3,FALSE)</f>
        <v>Shire district</v>
      </c>
      <c r="H173" s="223" t="str">
        <f>IFERROR(VLOOKUP(F173,classifications!A$3:C$328,3,FALSE),VLOOKUP(F173,classifications!I$2:K$28,3,FALSE))</f>
        <v>Predominantly Rural</v>
      </c>
      <c r="I173" s="323">
        <v>200</v>
      </c>
      <c r="J173" s="323">
        <v>0</v>
      </c>
      <c r="K173" s="323">
        <v>0</v>
      </c>
      <c r="L173" s="323">
        <v>200</v>
      </c>
      <c r="M173" s="326"/>
      <c r="N173" s="324">
        <v>200</v>
      </c>
      <c r="O173" s="323">
        <v>10</v>
      </c>
      <c r="P173" s="323">
        <v>0</v>
      </c>
      <c r="Q173" s="323">
        <v>210</v>
      </c>
    </row>
    <row r="174" spans="1:17" x14ac:dyDescent="0.25">
      <c r="A174" s="245"/>
      <c r="B174" s="223" t="s">
        <v>536</v>
      </c>
      <c r="C174" s="223" t="s">
        <v>537</v>
      </c>
      <c r="D174" s="223" t="s">
        <v>538</v>
      </c>
      <c r="E174" s="223"/>
      <c r="F174" s="223" t="s">
        <v>539</v>
      </c>
      <c r="G174" s="223" t="str">
        <f>VLOOKUP(F174,regions!A$2:C$419,3,FALSE)</f>
        <v>Shire district</v>
      </c>
      <c r="H174" s="223" t="str">
        <f>IFERROR(VLOOKUP(F174,classifications!A$3:C$328,3,FALSE),VLOOKUP(F174,classifications!I$2:K$28,3,FALSE))</f>
        <v>Predominantly Rural</v>
      </c>
      <c r="I174" s="321">
        <v>180</v>
      </c>
      <c r="J174" s="321">
        <v>30</v>
      </c>
      <c r="K174" s="321">
        <v>0</v>
      </c>
      <c r="L174" s="321">
        <v>210</v>
      </c>
      <c r="M174" s="256"/>
      <c r="N174" s="322">
        <v>180</v>
      </c>
      <c r="O174" s="321">
        <v>30</v>
      </c>
      <c r="P174" s="321">
        <v>0</v>
      </c>
      <c r="Q174" s="321">
        <v>210</v>
      </c>
    </row>
    <row r="175" spans="1:17" x14ac:dyDescent="0.25">
      <c r="A175" s="245"/>
      <c r="B175" s="223"/>
      <c r="C175" s="223"/>
      <c r="D175" s="223"/>
      <c r="E175" s="223"/>
      <c r="F175" s="223"/>
      <c r="G175" s="223"/>
      <c r="H175" s="223"/>
      <c r="I175" s="251"/>
      <c r="J175" s="251"/>
      <c r="K175" s="251"/>
      <c r="L175" s="251"/>
      <c r="M175" s="257"/>
      <c r="N175" s="253"/>
      <c r="O175" s="251"/>
      <c r="P175" s="251"/>
      <c r="Q175" s="251"/>
    </row>
    <row r="176" spans="1:17" ht="26.4" x14ac:dyDescent="0.25">
      <c r="A176" s="245"/>
      <c r="B176" s="223"/>
      <c r="C176" s="223"/>
      <c r="D176" s="223" t="s">
        <v>540</v>
      </c>
      <c r="E176" s="264" t="s">
        <v>541</v>
      </c>
      <c r="F176" s="264" t="s">
        <v>541</v>
      </c>
      <c r="G176" s="223" t="str">
        <f>VLOOKUP(F176,regions!A$2:C$419,3,FALSE)</f>
        <v>Shire county</v>
      </c>
      <c r="H176" s="223" t="str">
        <f>IFERROR(VLOOKUP(F176,classifications!A$3:C$328,3,FALSE),VLOOKUP(F176,classifications!I$2:K$28,3,FALSE))</f>
        <v>Urban with Significant Rural</v>
      </c>
      <c r="I176" s="321">
        <v>2260</v>
      </c>
      <c r="J176" s="321">
        <v>410</v>
      </c>
      <c r="K176" s="321">
        <v>10</v>
      </c>
      <c r="L176" s="321">
        <v>2670</v>
      </c>
      <c r="M176" s="256"/>
      <c r="N176" s="322">
        <v>2300</v>
      </c>
      <c r="O176" s="321">
        <v>370</v>
      </c>
      <c r="P176" s="321">
        <v>0</v>
      </c>
      <c r="Q176" s="321">
        <v>2670</v>
      </c>
    </row>
    <row r="177" spans="1:18" x14ac:dyDescent="0.25">
      <c r="A177" s="245"/>
      <c r="B177" s="223" t="s">
        <v>542</v>
      </c>
      <c r="C177" s="223" t="s">
        <v>543</v>
      </c>
      <c r="D177" s="223" t="s">
        <v>544</v>
      </c>
      <c r="E177" s="223"/>
      <c r="F177" s="223" t="s">
        <v>545</v>
      </c>
      <c r="G177" s="223" t="str">
        <f>VLOOKUP(F177,regions!A$2:C$419,3,FALSE)</f>
        <v>Shire district</v>
      </c>
      <c r="H177" s="223" t="str">
        <f>IFERROR(VLOOKUP(F177,classifications!A$3:C$328,3,FALSE),VLOOKUP(F177,classifications!I$2:K$28,3,FALSE))</f>
        <v>Predominantly Urban</v>
      </c>
      <c r="I177" s="323">
        <v>230</v>
      </c>
      <c r="J177" s="323">
        <v>20</v>
      </c>
      <c r="K177" s="323">
        <v>0</v>
      </c>
      <c r="L177" s="323">
        <v>250</v>
      </c>
      <c r="M177" s="326"/>
      <c r="N177" s="324">
        <v>300</v>
      </c>
      <c r="O177" s="323">
        <v>10</v>
      </c>
      <c r="P177" s="323">
        <v>0</v>
      </c>
      <c r="Q177" s="323">
        <v>320</v>
      </c>
    </row>
    <row r="178" spans="1:18" ht="26.4" x14ac:dyDescent="0.25">
      <c r="A178" s="245"/>
      <c r="B178" s="223" t="s">
        <v>546</v>
      </c>
      <c r="C178" s="223" t="s">
        <v>547</v>
      </c>
      <c r="D178" s="223" t="s">
        <v>548</v>
      </c>
      <c r="E178" s="223"/>
      <c r="F178" s="223" t="s">
        <v>549</v>
      </c>
      <c r="G178" s="223" t="str">
        <f>VLOOKUP(F178,regions!A$2:C$419,3,FALSE)</f>
        <v>Shire district</v>
      </c>
      <c r="H178" s="223" t="str">
        <f>IFERROR(VLOOKUP(F178,classifications!A$3:C$328,3,FALSE),VLOOKUP(F178,classifications!I$2:K$28,3,FALSE))</f>
        <v>Urban with Significant Rural</v>
      </c>
      <c r="I178" s="323">
        <v>250</v>
      </c>
      <c r="J178" s="323">
        <v>10</v>
      </c>
      <c r="K178" s="323">
        <v>0</v>
      </c>
      <c r="L178" s="323">
        <v>260</v>
      </c>
      <c r="M178" s="326"/>
      <c r="N178" s="324">
        <v>180</v>
      </c>
      <c r="O178" s="323">
        <v>10</v>
      </c>
      <c r="P178" s="323">
        <v>0</v>
      </c>
      <c r="Q178" s="323">
        <v>190</v>
      </c>
    </row>
    <row r="179" spans="1:18" x14ac:dyDescent="0.25">
      <c r="A179" s="245"/>
      <c r="B179" s="223" t="s">
        <v>550</v>
      </c>
      <c r="C179" s="223" t="s">
        <v>551</v>
      </c>
      <c r="D179" s="223" t="s">
        <v>552</v>
      </c>
      <c r="E179" s="223"/>
      <c r="F179" s="223" t="s">
        <v>553</v>
      </c>
      <c r="G179" s="223" t="str">
        <f>VLOOKUP(F179,regions!A$2:C$419,3,FALSE)</f>
        <v>Shire district</v>
      </c>
      <c r="H179" s="223" t="str">
        <f>IFERROR(VLOOKUP(F179,classifications!A$3:C$328,3,FALSE),VLOOKUP(F179,classifications!I$2:K$28,3,FALSE))</f>
        <v>Predominantly Urban</v>
      </c>
      <c r="I179" s="323">
        <v>200</v>
      </c>
      <c r="J179" s="323">
        <v>20</v>
      </c>
      <c r="K179" s="323">
        <v>0</v>
      </c>
      <c r="L179" s="323">
        <v>230</v>
      </c>
      <c r="M179" s="326"/>
      <c r="N179" s="324">
        <v>110</v>
      </c>
      <c r="O179" s="323">
        <v>10</v>
      </c>
      <c r="P179" s="323">
        <v>0</v>
      </c>
      <c r="Q179" s="323">
        <v>110</v>
      </c>
    </row>
    <row r="180" spans="1:18" x14ac:dyDescent="0.25">
      <c r="A180" s="245"/>
      <c r="B180" s="223" t="s">
        <v>554</v>
      </c>
      <c r="C180" s="223" t="s">
        <v>555</v>
      </c>
      <c r="D180" s="223" t="s">
        <v>556</v>
      </c>
      <c r="E180" s="223"/>
      <c r="F180" s="223" t="s">
        <v>557</v>
      </c>
      <c r="G180" s="223" t="str">
        <f>VLOOKUP(F180,regions!A$2:C$419,3,FALSE)</f>
        <v>Shire district</v>
      </c>
      <c r="H180" s="223" t="str">
        <f>IFERROR(VLOOKUP(F180,classifications!A$3:C$328,3,FALSE),VLOOKUP(F180,classifications!I$2:K$28,3,FALSE))</f>
        <v>Predominantly Rural</v>
      </c>
      <c r="I180" s="323">
        <v>250</v>
      </c>
      <c r="J180" s="323">
        <v>40</v>
      </c>
      <c r="K180" s="323">
        <v>0</v>
      </c>
      <c r="L180" s="323">
        <v>290</v>
      </c>
      <c r="M180" s="326"/>
      <c r="N180" s="324">
        <v>160</v>
      </c>
      <c r="O180" s="323">
        <v>30</v>
      </c>
      <c r="P180" s="323">
        <v>0</v>
      </c>
      <c r="Q180" s="323">
        <v>190</v>
      </c>
    </row>
    <row r="181" spans="1:18" x14ac:dyDescent="0.25">
      <c r="A181" s="245"/>
      <c r="B181" s="223" t="s">
        <v>558</v>
      </c>
      <c r="C181" s="223" t="s">
        <v>559</v>
      </c>
      <c r="D181" s="223" t="s">
        <v>560</v>
      </c>
      <c r="E181" s="223"/>
      <c r="F181" s="223" t="s">
        <v>561</v>
      </c>
      <c r="G181" s="223" t="str">
        <f>VLOOKUP(F181,regions!A$2:C$419,3,FALSE)</f>
        <v>Shire district</v>
      </c>
      <c r="H181" s="223" t="str">
        <f>IFERROR(VLOOKUP(F181,classifications!A$3:C$328,3,FALSE),VLOOKUP(F181,classifications!I$2:K$28,3,FALSE))</f>
        <v>Predominantly Urban</v>
      </c>
      <c r="I181" s="323">
        <v>80</v>
      </c>
      <c r="J181" s="323">
        <v>0</v>
      </c>
      <c r="K181" s="323">
        <v>0</v>
      </c>
      <c r="L181" s="323">
        <v>80</v>
      </c>
      <c r="M181" s="326"/>
      <c r="N181" s="324">
        <v>210</v>
      </c>
      <c r="O181" s="323">
        <v>10</v>
      </c>
      <c r="P181" s="323">
        <v>0</v>
      </c>
      <c r="Q181" s="323">
        <v>220</v>
      </c>
    </row>
    <row r="182" spans="1:18" x14ac:dyDescent="0.25">
      <c r="A182" s="245"/>
      <c r="B182" s="223" t="s">
        <v>562</v>
      </c>
      <c r="C182" s="223" t="s">
        <v>563</v>
      </c>
      <c r="D182" s="223" t="s">
        <v>564</v>
      </c>
      <c r="E182" s="223"/>
      <c r="F182" s="223" t="s">
        <v>565</v>
      </c>
      <c r="G182" s="223" t="str">
        <f>VLOOKUP(F182,regions!A$2:C$419,3,FALSE)</f>
        <v>Shire district</v>
      </c>
      <c r="H182" s="223" t="str">
        <f>IFERROR(VLOOKUP(F182,classifications!A$3:C$328,3,FALSE),VLOOKUP(F182,classifications!I$2:K$28,3,FALSE))</f>
        <v>Predominantly Rural</v>
      </c>
      <c r="I182" s="321">
        <v>130</v>
      </c>
      <c r="J182" s="321">
        <v>20</v>
      </c>
      <c r="K182" s="321">
        <v>0</v>
      </c>
      <c r="L182" s="321">
        <v>150</v>
      </c>
      <c r="M182" s="256"/>
      <c r="N182" s="322">
        <v>250</v>
      </c>
      <c r="O182" s="321">
        <v>40</v>
      </c>
      <c r="P182" s="321">
        <v>0</v>
      </c>
      <c r="Q182" s="321">
        <v>290</v>
      </c>
    </row>
    <row r="183" spans="1:18" x14ac:dyDescent="0.25">
      <c r="A183" s="245"/>
      <c r="B183" s="223" t="s">
        <v>566</v>
      </c>
      <c r="C183" s="223" t="s">
        <v>567</v>
      </c>
      <c r="D183" s="223" t="s">
        <v>568</v>
      </c>
      <c r="E183" s="223"/>
      <c r="F183" s="223" t="s">
        <v>569</v>
      </c>
      <c r="G183" s="223" t="str">
        <f>VLOOKUP(F183,regions!A$2:C$419,3,FALSE)</f>
        <v>Shire district</v>
      </c>
      <c r="H183" s="223" t="str">
        <f>IFERROR(VLOOKUP(F183,classifications!A$3:C$328,3,FALSE),VLOOKUP(F183,classifications!I$2:K$28,3,FALSE))</f>
        <v>Predominantly Urban</v>
      </c>
      <c r="I183" s="323">
        <v>220</v>
      </c>
      <c r="J183" s="323">
        <v>10</v>
      </c>
      <c r="K183" s="323">
        <v>0</v>
      </c>
      <c r="L183" s="323">
        <v>230</v>
      </c>
      <c r="M183" s="326"/>
      <c r="N183" s="324">
        <v>190</v>
      </c>
      <c r="O183" s="323">
        <v>60</v>
      </c>
      <c r="P183" s="323">
        <v>0</v>
      </c>
      <c r="Q183" s="323">
        <v>250</v>
      </c>
    </row>
    <row r="184" spans="1:18" ht="26.4" x14ac:dyDescent="0.25">
      <c r="A184" s="245"/>
      <c r="B184" s="223" t="s">
        <v>570</v>
      </c>
      <c r="C184" s="223" t="s">
        <v>571</v>
      </c>
      <c r="D184" s="223" t="s">
        <v>572</v>
      </c>
      <c r="E184" s="223"/>
      <c r="F184" s="223" t="s">
        <v>573</v>
      </c>
      <c r="G184" s="223" t="str">
        <f>VLOOKUP(F184,regions!A$2:C$419,3,FALSE)</f>
        <v>Shire district</v>
      </c>
      <c r="H184" s="223" t="str">
        <f>IFERROR(VLOOKUP(F184,classifications!A$3:C$328,3,FALSE),VLOOKUP(F184,classifications!I$2:K$28,3,FALSE))</f>
        <v>Urban with Significant Rural</v>
      </c>
      <c r="I184" s="321">
        <v>900</v>
      </c>
      <c r="J184" s="321">
        <v>290</v>
      </c>
      <c r="K184" s="321">
        <v>10</v>
      </c>
      <c r="L184" s="321">
        <v>1200</v>
      </c>
      <c r="M184" s="256"/>
      <c r="N184" s="322">
        <v>900</v>
      </c>
      <c r="O184" s="321">
        <v>200</v>
      </c>
      <c r="P184" s="321">
        <v>0</v>
      </c>
      <c r="Q184" s="321">
        <v>1110</v>
      </c>
    </row>
    <row r="185" spans="1:18" x14ac:dyDescent="0.25">
      <c r="A185" s="245"/>
      <c r="B185" s="223"/>
      <c r="C185" s="223"/>
      <c r="D185" s="223"/>
      <c r="E185" s="223"/>
      <c r="F185" s="223"/>
      <c r="G185" s="223"/>
      <c r="H185" s="223"/>
      <c r="I185" s="251"/>
      <c r="J185" s="251"/>
      <c r="K185" s="251"/>
      <c r="L185" s="251"/>
      <c r="M185" s="257"/>
      <c r="N185" s="253"/>
      <c r="O185" s="251"/>
      <c r="P185" s="251"/>
      <c r="Q185" s="251"/>
    </row>
    <row r="186" spans="1:18" x14ac:dyDescent="0.25">
      <c r="A186" s="245"/>
      <c r="B186" s="223"/>
      <c r="C186" s="223"/>
      <c r="D186" s="223" t="s">
        <v>574</v>
      </c>
      <c r="E186" s="264" t="s">
        <v>575</v>
      </c>
      <c r="F186" s="264" t="s">
        <v>575</v>
      </c>
      <c r="G186" s="223" t="str">
        <f>VLOOKUP(F186,regions!A$2:C$419,3,FALSE)</f>
        <v>Shire county</v>
      </c>
      <c r="H186" s="223" t="str">
        <f>IFERROR(VLOOKUP(F186,classifications!A$3:C$328,3,FALSE),VLOOKUP(F186,classifications!I$2:K$28,3,FALSE))</f>
        <v>Predominantly Rural</v>
      </c>
      <c r="I186" s="321">
        <v>2940</v>
      </c>
      <c r="J186" s="321">
        <v>960</v>
      </c>
      <c r="K186" s="321">
        <v>10</v>
      </c>
      <c r="L186" s="321">
        <v>3920</v>
      </c>
      <c r="M186" s="256"/>
      <c r="N186" s="322">
        <v>2610</v>
      </c>
      <c r="O186" s="321">
        <v>620</v>
      </c>
      <c r="P186" s="321">
        <v>30</v>
      </c>
      <c r="Q186" s="321">
        <v>3250</v>
      </c>
    </row>
    <row r="187" spans="1:18" x14ac:dyDescent="0.25">
      <c r="A187" s="245"/>
      <c r="B187" s="223" t="s">
        <v>576</v>
      </c>
      <c r="C187" s="223" t="s">
        <v>577</v>
      </c>
      <c r="D187" s="223" t="s">
        <v>578</v>
      </c>
      <c r="E187" s="223"/>
      <c r="F187" s="223" t="s">
        <v>579</v>
      </c>
      <c r="G187" s="223" t="str">
        <f>VLOOKUP(F187,regions!A$2:C$419,3,FALSE)</f>
        <v>Shire district</v>
      </c>
      <c r="H187" s="223" t="str">
        <f>IFERROR(VLOOKUP(F187,classifications!A$3:C$328,3,FALSE),VLOOKUP(F187,classifications!I$2:K$28,3,FALSE))</f>
        <v>Predominantly Rural</v>
      </c>
      <c r="I187" s="321">
        <v>890</v>
      </c>
      <c r="J187" s="321">
        <v>350</v>
      </c>
      <c r="K187" s="321">
        <v>0</v>
      </c>
      <c r="L187" s="321">
        <v>1240</v>
      </c>
      <c r="M187" s="256"/>
      <c r="N187" s="322">
        <v>690</v>
      </c>
      <c r="O187" s="321">
        <v>180</v>
      </c>
      <c r="P187" s="321">
        <v>0</v>
      </c>
      <c r="Q187" s="321">
        <v>870</v>
      </c>
    </row>
    <row r="188" spans="1:18" x14ac:dyDescent="0.25">
      <c r="A188" s="245"/>
      <c r="B188" s="223" t="s">
        <v>580</v>
      </c>
      <c r="C188" s="223" t="s">
        <v>581</v>
      </c>
      <c r="D188" s="223" t="s">
        <v>582</v>
      </c>
      <c r="E188" s="223"/>
      <c r="F188" s="223" t="s">
        <v>583</v>
      </c>
      <c r="G188" s="223" t="str">
        <f>VLOOKUP(F188,regions!A$2:C$419,3,FALSE)</f>
        <v>Shire district</v>
      </c>
      <c r="H188" s="223" t="str">
        <f>IFERROR(VLOOKUP(F188,classifications!A$3:C$328,3,FALSE),VLOOKUP(F188,classifications!I$2:K$28,3,FALSE))</f>
        <v>Predominantly Urban</v>
      </c>
      <c r="I188" s="321">
        <v>300</v>
      </c>
      <c r="J188" s="321">
        <v>120</v>
      </c>
      <c r="K188" s="321">
        <v>10</v>
      </c>
      <c r="L188" s="321">
        <v>430</v>
      </c>
      <c r="M188" s="256"/>
      <c r="N188" s="322">
        <v>390</v>
      </c>
      <c r="O188" s="321">
        <v>100</v>
      </c>
      <c r="P188" s="321">
        <v>30</v>
      </c>
      <c r="Q188" s="321">
        <v>520</v>
      </c>
    </row>
    <row r="189" spans="1:18" x14ac:dyDescent="0.25">
      <c r="A189" s="245"/>
      <c r="B189" s="223" t="s">
        <v>584</v>
      </c>
      <c r="C189" s="223" t="s">
        <v>585</v>
      </c>
      <c r="D189" s="223" t="s">
        <v>586</v>
      </c>
      <c r="E189" s="223"/>
      <c r="F189" s="223" t="s">
        <v>587</v>
      </c>
      <c r="G189" s="223" t="str">
        <f>VLOOKUP(F189,regions!A$2:C$419,3,FALSE)</f>
        <v>Shire district</v>
      </c>
      <c r="H189" s="223" t="str">
        <f>IFERROR(VLOOKUP(F189,classifications!A$3:C$328,3,FALSE),VLOOKUP(F189,classifications!I$2:K$28,3,FALSE))</f>
        <v>Predominantly Rural</v>
      </c>
      <c r="I189" s="323">
        <v>250</v>
      </c>
      <c r="J189" s="323">
        <v>110</v>
      </c>
      <c r="K189" s="323">
        <v>0</v>
      </c>
      <c r="L189" s="323">
        <v>350</v>
      </c>
      <c r="M189" s="326"/>
      <c r="N189" s="324">
        <v>240</v>
      </c>
      <c r="O189" s="323">
        <v>60</v>
      </c>
      <c r="P189" s="323">
        <v>0</v>
      </c>
      <c r="Q189" s="323">
        <v>300</v>
      </c>
    </row>
    <row r="190" spans="1:18" x14ac:dyDescent="0.25">
      <c r="A190" s="245"/>
      <c r="B190" s="223" t="s">
        <v>588</v>
      </c>
      <c r="C190" s="223" t="s">
        <v>589</v>
      </c>
      <c r="D190" s="223" t="s">
        <v>590</v>
      </c>
      <c r="E190" s="223"/>
      <c r="F190" s="223" t="s">
        <v>591</v>
      </c>
      <c r="G190" s="223" t="str">
        <f>VLOOKUP(F190,regions!A$2:C$419,3,FALSE)</f>
        <v>Shire district</v>
      </c>
      <c r="H190" s="223" t="str">
        <f>IFERROR(VLOOKUP(F190,classifications!A$3:C$328,3,FALSE),VLOOKUP(F190,classifications!I$2:K$28,3,FALSE))</f>
        <v>Predominantly Rural</v>
      </c>
      <c r="I190" s="323">
        <v>500</v>
      </c>
      <c r="J190" s="323">
        <v>190</v>
      </c>
      <c r="K190" s="323">
        <v>0</v>
      </c>
      <c r="L190" s="323">
        <v>700</v>
      </c>
      <c r="M190" s="326"/>
      <c r="N190" s="324">
        <v>350</v>
      </c>
      <c r="O190" s="323">
        <v>120</v>
      </c>
      <c r="P190" s="323">
        <v>0</v>
      </c>
      <c r="Q190" s="323">
        <v>470</v>
      </c>
      <c r="R190" s="32"/>
    </row>
    <row r="191" spans="1:18" x14ac:dyDescent="0.25">
      <c r="A191" s="245"/>
      <c r="B191" s="223" t="s">
        <v>592</v>
      </c>
      <c r="C191" s="223" t="s">
        <v>593</v>
      </c>
      <c r="D191" s="223" t="s">
        <v>594</v>
      </c>
      <c r="E191" s="223"/>
      <c r="F191" s="223" t="s">
        <v>595</v>
      </c>
      <c r="G191" s="223" t="str">
        <f>VLOOKUP(F191,regions!A$2:C$419,3,FALSE)</f>
        <v>Shire district</v>
      </c>
      <c r="H191" s="223" t="str">
        <f>IFERROR(VLOOKUP(F191,classifications!A$3:C$328,3,FALSE),VLOOKUP(F191,classifications!I$2:K$28,3,FALSE))</f>
        <v>Predominantly Rural</v>
      </c>
      <c r="I191" s="321">
        <v>410</v>
      </c>
      <c r="J191" s="321">
        <v>130</v>
      </c>
      <c r="K191" s="321">
        <v>0</v>
      </c>
      <c r="L191" s="321">
        <v>540</v>
      </c>
      <c r="M191" s="256"/>
      <c r="N191" s="322">
        <v>320</v>
      </c>
      <c r="O191" s="321">
        <v>50</v>
      </c>
      <c r="P191" s="321">
        <v>0</v>
      </c>
      <c r="Q191" s="321">
        <v>380</v>
      </c>
    </row>
    <row r="192" spans="1:18" x14ac:dyDescent="0.25">
      <c r="A192" s="245"/>
      <c r="B192" s="223" t="s">
        <v>596</v>
      </c>
      <c r="C192" s="223" t="s">
        <v>597</v>
      </c>
      <c r="D192" s="223" t="s">
        <v>598</v>
      </c>
      <c r="E192" s="223"/>
      <c r="F192" s="223" t="s">
        <v>599</v>
      </c>
      <c r="G192" s="223" t="str">
        <f>VLOOKUP(F192,regions!A$2:C$419,3,FALSE)</f>
        <v>Shire district</v>
      </c>
      <c r="H192" s="223" t="str">
        <f>IFERROR(VLOOKUP(F192,classifications!A$3:C$328,3,FALSE),VLOOKUP(F192,classifications!I$2:K$28,3,FALSE))</f>
        <v>Predominantly Rural</v>
      </c>
      <c r="I192" s="321">
        <v>280</v>
      </c>
      <c r="J192" s="321">
        <v>50</v>
      </c>
      <c r="K192" s="321">
        <v>0</v>
      </c>
      <c r="L192" s="321">
        <v>330</v>
      </c>
      <c r="M192" s="256"/>
      <c r="N192" s="322">
        <v>380</v>
      </c>
      <c r="O192" s="321">
        <v>70</v>
      </c>
      <c r="P192" s="321">
        <v>0</v>
      </c>
      <c r="Q192" s="321">
        <v>460</v>
      </c>
    </row>
    <row r="193" spans="1:17" x14ac:dyDescent="0.25">
      <c r="A193" s="245"/>
      <c r="B193" s="223" t="s">
        <v>600</v>
      </c>
      <c r="C193" s="223" t="s">
        <v>601</v>
      </c>
      <c r="D193" s="223" t="s">
        <v>602</v>
      </c>
      <c r="E193" s="223"/>
      <c r="F193" s="223" t="s">
        <v>603</v>
      </c>
      <c r="G193" s="223" t="str">
        <f>VLOOKUP(F193,regions!A$2:C$419,3,FALSE)</f>
        <v>Shire district</v>
      </c>
      <c r="H193" s="223" t="str">
        <f>IFERROR(VLOOKUP(F193,classifications!A$3:C$328,3,FALSE),VLOOKUP(F193,classifications!I$2:K$28,3,FALSE))</f>
        <v>Predominantly Rural</v>
      </c>
      <c r="I193" s="321">
        <v>150</v>
      </c>
      <c r="J193" s="321">
        <v>10</v>
      </c>
      <c r="K193" s="321">
        <v>0</v>
      </c>
      <c r="L193" s="321">
        <v>150</v>
      </c>
      <c r="M193" s="256"/>
      <c r="N193" s="322">
        <v>170</v>
      </c>
      <c r="O193" s="321">
        <v>20</v>
      </c>
      <c r="P193" s="321">
        <v>0</v>
      </c>
      <c r="Q193" s="321">
        <v>180</v>
      </c>
    </row>
    <row r="194" spans="1:17" x14ac:dyDescent="0.25">
      <c r="A194" s="245"/>
      <c r="B194" s="223" t="s">
        <v>604</v>
      </c>
      <c r="C194" s="223" t="s">
        <v>605</v>
      </c>
      <c r="D194" s="223" t="s">
        <v>606</v>
      </c>
      <c r="E194" s="223"/>
      <c r="F194" s="223" t="s">
        <v>607</v>
      </c>
      <c r="G194" s="223" t="str">
        <f>VLOOKUP(F194,regions!A$2:C$419,3,FALSE)</f>
        <v>Shire district</v>
      </c>
      <c r="H194" s="223" t="str">
        <f>IFERROR(VLOOKUP(F194,classifications!A$3:C$328,3,FALSE),VLOOKUP(F194,classifications!I$2:K$28,3,FALSE))</f>
        <v>Predominantly Rural</v>
      </c>
      <c r="I194" s="321">
        <v>160</v>
      </c>
      <c r="J194" s="321">
        <v>10</v>
      </c>
      <c r="K194" s="321">
        <v>0</v>
      </c>
      <c r="L194" s="321">
        <v>180</v>
      </c>
      <c r="M194" s="256"/>
      <c r="N194" s="322">
        <v>70</v>
      </c>
      <c r="O194" s="321">
        <v>0</v>
      </c>
      <c r="P194" s="321">
        <v>0</v>
      </c>
      <c r="Q194" s="321">
        <v>70</v>
      </c>
    </row>
    <row r="195" spans="1:17" x14ac:dyDescent="0.25">
      <c r="A195" s="245"/>
      <c r="B195" s="223"/>
      <c r="C195" s="223"/>
      <c r="D195" s="223"/>
      <c r="E195" s="223"/>
      <c r="F195" s="223"/>
      <c r="G195" s="223"/>
      <c r="H195" s="223"/>
      <c r="I195" s="251"/>
      <c r="J195" s="251"/>
      <c r="K195" s="251"/>
      <c r="L195" s="251"/>
      <c r="M195" s="257"/>
      <c r="N195" s="253"/>
      <c r="O195" s="251"/>
      <c r="P195" s="251"/>
      <c r="Q195" s="251"/>
    </row>
    <row r="196" spans="1:17" x14ac:dyDescent="0.25">
      <c r="A196" s="245"/>
      <c r="B196" s="223"/>
      <c r="C196" s="223"/>
      <c r="D196" s="223" t="s">
        <v>608</v>
      </c>
      <c r="E196" s="264" t="s">
        <v>609</v>
      </c>
      <c r="F196" s="264" t="s">
        <v>609</v>
      </c>
      <c r="G196" s="223" t="str">
        <f>VLOOKUP(F196,regions!A$2:C$419,3,FALSE)</f>
        <v>Shire county</v>
      </c>
      <c r="H196" s="223" t="str">
        <f>IFERROR(VLOOKUP(F196,classifications!A$3:C$328,3,FALSE),VLOOKUP(F196,classifications!I$2:K$28,3,FALSE))</f>
        <v>Predominantly Rural</v>
      </c>
      <c r="I196" s="321">
        <v>670</v>
      </c>
      <c r="J196" s="321">
        <v>160</v>
      </c>
      <c r="K196" s="321">
        <v>0</v>
      </c>
      <c r="L196" s="321">
        <v>830</v>
      </c>
      <c r="M196" s="256"/>
      <c r="N196" s="322">
        <v>1140</v>
      </c>
      <c r="O196" s="321">
        <v>120</v>
      </c>
      <c r="P196" s="321">
        <v>0</v>
      </c>
      <c r="Q196" s="321">
        <v>1260</v>
      </c>
    </row>
    <row r="197" spans="1:17" x14ac:dyDescent="0.25">
      <c r="A197" s="245"/>
      <c r="B197" s="223" t="s">
        <v>610</v>
      </c>
      <c r="C197" s="223" t="s">
        <v>611</v>
      </c>
      <c r="D197" s="223" t="s">
        <v>612</v>
      </c>
      <c r="E197" s="223"/>
      <c r="F197" s="223" t="s">
        <v>613</v>
      </c>
      <c r="G197" s="223" t="str">
        <f>VLOOKUP(F197,regions!A$2:C$419,3,FALSE)</f>
        <v>Shire district</v>
      </c>
      <c r="H197" s="223" t="str">
        <f>IFERROR(VLOOKUP(F197,classifications!A$3:C$328,3,FALSE),VLOOKUP(F197,classifications!I$2:K$28,3,FALSE))</f>
        <v>Predominantly Urban</v>
      </c>
      <c r="I197" s="321">
        <v>50</v>
      </c>
      <c r="J197" s="321">
        <v>0</v>
      </c>
      <c r="K197" s="321">
        <v>0</v>
      </c>
      <c r="L197" s="321">
        <v>50</v>
      </c>
      <c r="M197" s="256"/>
      <c r="N197" s="322">
        <v>130</v>
      </c>
      <c r="O197" s="321">
        <v>0</v>
      </c>
      <c r="P197" s="321">
        <v>0</v>
      </c>
      <c r="Q197" s="321">
        <v>130</v>
      </c>
    </row>
    <row r="198" spans="1:17" ht="26.4" x14ac:dyDescent="0.25">
      <c r="A198" s="245"/>
      <c r="B198" s="223" t="s">
        <v>614</v>
      </c>
      <c r="C198" s="223" t="s">
        <v>615</v>
      </c>
      <c r="D198" s="223" t="s">
        <v>616</v>
      </c>
      <c r="E198" s="223"/>
      <c r="F198" s="223" t="s">
        <v>617</v>
      </c>
      <c r="G198" s="223" t="str">
        <f>VLOOKUP(F198,regions!A$2:C$419,3,FALSE)</f>
        <v>Shire district</v>
      </c>
      <c r="H198" s="223" t="str">
        <f>IFERROR(VLOOKUP(F198,classifications!A$3:C$328,3,FALSE),VLOOKUP(F198,classifications!I$2:K$28,3,FALSE))</f>
        <v>Urban with Significant Rural</v>
      </c>
      <c r="I198" s="321">
        <v>200</v>
      </c>
      <c r="J198" s="321">
        <v>60</v>
      </c>
      <c r="K198" s="321">
        <v>0</v>
      </c>
      <c r="L198" s="321">
        <v>260</v>
      </c>
      <c r="M198" s="256"/>
      <c r="N198" s="322">
        <v>260</v>
      </c>
      <c r="O198" s="321">
        <v>10</v>
      </c>
      <c r="P198" s="321">
        <v>0</v>
      </c>
      <c r="Q198" s="321">
        <v>270</v>
      </c>
    </row>
    <row r="199" spans="1:17" x14ac:dyDescent="0.25">
      <c r="A199" s="245"/>
      <c r="B199" s="223" t="s">
        <v>618</v>
      </c>
      <c r="C199" s="223" t="s">
        <v>619</v>
      </c>
      <c r="D199" s="223" t="s">
        <v>620</v>
      </c>
      <c r="E199" s="223"/>
      <c r="F199" s="223" t="s">
        <v>621</v>
      </c>
      <c r="G199" s="223" t="str">
        <f>VLOOKUP(F199,regions!A$2:C$419,3,FALSE)</f>
        <v>Shire district</v>
      </c>
      <c r="H199" s="223" t="str">
        <f>IFERROR(VLOOKUP(F199,classifications!A$3:C$328,3,FALSE),VLOOKUP(F199,classifications!I$2:K$28,3,FALSE))</f>
        <v>Predominantly Rural</v>
      </c>
      <c r="I199" s="321">
        <v>90</v>
      </c>
      <c r="J199" s="321">
        <v>20</v>
      </c>
      <c r="K199" s="321">
        <v>0</v>
      </c>
      <c r="L199" s="321">
        <v>100</v>
      </c>
      <c r="M199" s="256"/>
      <c r="N199" s="322">
        <v>190</v>
      </c>
      <c r="O199" s="321">
        <v>30</v>
      </c>
      <c r="P199" s="321">
        <v>0</v>
      </c>
      <c r="Q199" s="321">
        <v>220</v>
      </c>
    </row>
    <row r="200" spans="1:17" x14ac:dyDescent="0.25">
      <c r="A200" s="245"/>
      <c r="B200" s="223" t="s">
        <v>622</v>
      </c>
      <c r="C200" s="223" t="s">
        <v>623</v>
      </c>
      <c r="D200" s="223" t="s">
        <v>624</v>
      </c>
      <c r="E200" s="223"/>
      <c r="F200" s="223" t="s">
        <v>625</v>
      </c>
      <c r="G200" s="223" t="str">
        <f>VLOOKUP(F200,regions!A$2:C$419,3,FALSE)</f>
        <v>Shire district</v>
      </c>
      <c r="H200" s="223" t="str">
        <f>IFERROR(VLOOKUP(F200,classifications!A$3:C$328,3,FALSE),VLOOKUP(F200,classifications!I$2:K$28,3,FALSE))</f>
        <v>Predominantly Rural</v>
      </c>
      <c r="I200" s="321">
        <v>70</v>
      </c>
      <c r="J200" s="321">
        <v>0</v>
      </c>
      <c r="K200" s="321">
        <v>0</v>
      </c>
      <c r="L200" s="321">
        <v>70</v>
      </c>
      <c r="M200" s="256"/>
      <c r="N200" s="322">
        <v>50</v>
      </c>
      <c r="O200" s="321">
        <v>0</v>
      </c>
      <c r="P200" s="321">
        <v>0</v>
      </c>
      <c r="Q200" s="321">
        <v>50</v>
      </c>
    </row>
    <row r="201" spans="1:17" x14ac:dyDescent="0.25">
      <c r="A201" s="245"/>
      <c r="B201" s="223" t="s">
        <v>626</v>
      </c>
      <c r="C201" s="223" t="s">
        <v>627</v>
      </c>
      <c r="D201" s="223" t="s">
        <v>628</v>
      </c>
      <c r="E201" s="223"/>
      <c r="F201" s="223" t="s">
        <v>629</v>
      </c>
      <c r="G201" s="223" t="str">
        <f>VLOOKUP(F201,regions!A$2:C$419,3,FALSE)</f>
        <v>Shire district</v>
      </c>
      <c r="H201" s="223" t="str">
        <f>IFERROR(VLOOKUP(F201,classifications!A$3:C$328,3,FALSE),VLOOKUP(F201,classifications!I$2:K$28,3,FALSE))</f>
        <v>Predominantly Rural</v>
      </c>
      <c r="I201" s="321">
        <v>170</v>
      </c>
      <c r="J201" s="321">
        <v>80</v>
      </c>
      <c r="K201" s="321">
        <v>0</v>
      </c>
      <c r="L201" s="321">
        <v>240</v>
      </c>
      <c r="M201" s="256"/>
      <c r="N201" s="322">
        <v>380</v>
      </c>
      <c r="O201" s="321">
        <v>80</v>
      </c>
      <c r="P201" s="321">
        <v>0</v>
      </c>
      <c r="Q201" s="321">
        <v>470</v>
      </c>
    </row>
    <row r="202" spans="1:17" x14ac:dyDescent="0.25">
      <c r="A202" s="245"/>
      <c r="B202" s="223" t="s">
        <v>630</v>
      </c>
      <c r="C202" s="223" t="s">
        <v>631</v>
      </c>
      <c r="D202" s="223" t="s">
        <v>632</v>
      </c>
      <c r="E202" s="223"/>
      <c r="F202" s="223" t="s">
        <v>633</v>
      </c>
      <c r="G202" s="223" t="str">
        <f>VLOOKUP(F202,regions!A$2:C$419,3,FALSE)</f>
        <v>Shire district</v>
      </c>
      <c r="H202" s="223" t="str">
        <f>IFERROR(VLOOKUP(F202,classifications!A$3:C$328,3,FALSE),VLOOKUP(F202,classifications!I$2:K$28,3,FALSE))</f>
        <v>Predominantly Urban</v>
      </c>
      <c r="I202" s="321">
        <v>100</v>
      </c>
      <c r="J202" s="321">
        <v>0</v>
      </c>
      <c r="K202" s="321">
        <v>0</v>
      </c>
      <c r="L202" s="321">
        <v>100</v>
      </c>
      <c r="M202" s="256"/>
      <c r="N202" s="322">
        <v>120</v>
      </c>
      <c r="O202" s="321">
        <v>0</v>
      </c>
      <c r="P202" s="321">
        <v>0</v>
      </c>
      <c r="Q202" s="321">
        <v>120</v>
      </c>
    </row>
    <row r="203" spans="1:17" x14ac:dyDescent="0.25">
      <c r="A203" s="245"/>
      <c r="B203" s="223"/>
      <c r="C203" s="223"/>
      <c r="D203" s="223"/>
      <c r="E203" s="223"/>
      <c r="F203" s="223"/>
      <c r="G203" s="223"/>
      <c r="H203" s="223"/>
      <c r="I203" s="251"/>
      <c r="J203" s="251"/>
      <c r="K203" s="251"/>
      <c r="L203" s="251"/>
      <c r="M203" s="257"/>
      <c r="N203" s="253"/>
      <c r="O203" s="251"/>
      <c r="P203" s="251"/>
      <c r="Q203" s="251"/>
    </row>
    <row r="204" spans="1:17" ht="26.4" x14ac:dyDescent="0.25">
      <c r="A204" s="245"/>
      <c r="B204" s="223"/>
      <c r="C204" s="223"/>
      <c r="D204" s="223" t="s">
        <v>634</v>
      </c>
      <c r="E204" s="264" t="s">
        <v>635</v>
      </c>
      <c r="F204" s="264" t="s">
        <v>635</v>
      </c>
      <c r="G204" s="223" t="str">
        <f>VLOOKUP(F204,regions!A$2:C$419,3,FALSE)</f>
        <v>Shire county</v>
      </c>
      <c r="H204" s="223" t="str">
        <f>IFERROR(VLOOKUP(F204,classifications!A$3:C$328,3,FALSE),VLOOKUP(F204,classifications!I$2:K$28,3,FALSE))</f>
        <v>Urban with Significant Rural</v>
      </c>
      <c r="I204" s="321">
        <v>1000</v>
      </c>
      <c r="J204" s="321">
        <v>310</v>
      </c>
      <c r="K204" s="321">
        <v>10</v>
      </c>
      <c r="L204" s="321">
        <v>1320</v>
      </c>
      <c r="M204" s="256"/>
      <c r="N204" s="322">
        <v>830</v>
      </c>
      <c r="O204" s="321">
        <v>180</v>
      </c>
      <c r="P204" s="321">
        <v>0</v>
      </c>
      <c r="Q204" s="321">
        <v>1020</v>
      </c>
    </row>
    <row r="205" spans="1:17" x14ac:dyDescent="0.25">
      <c r="A205" s="245"/>
      <c r="B205" s="223" t="s">
        <v>636</v>
      </c>
      <c r="C205" s="223" t="s">
        <v>637</v>
      </c>
      <c r="D205" s="223" t="s">
        <v>638</v>
      </c>
      <c r="E205" s="264"/>
      <c r="F205" s="223" t="s">
        <v>639</v>
      </c>
      <c r="G205" s="223" t="str">
        <f>VLOOKUP(F205,regions!A$2:C$419,3,FALSE)</f>
        <v>Shire district</v>
      </c>
      <c r="H205" s="223" t="str">
        <f>IFERROR(VLOOKUP(F205,classifications!A$3:C$328,3,FALSE),VLOOKUP(F205,classifications!I$2:K$28,3,FALSE))</f>
        <v>Predominantly Urban</v>
      </c>
      <c r="I205" s="321">
        <v>40</v>
      </c>
      <c r="J205" s="321">
        <v>0</v>
      </c>
      <c r="K205" s="321">
        <v>0</v>
      </c>
      <c r="L205" s="321">
        <v>40</v>
      </c>
      <c r="M205" s="256"/>
      <c r="N205" s="322">
        <v>40</v>
      </c>
      <c r="O205" s="321">
        <v>0</v>
      </c>
      <c r="P205" s="321">
        <v>0</v>
      </c>
      <c r="Q205" s="321">
        <v>40</v>
      </c>
    </row>
    <row r="206" spans="1:17" x14ac:dyDescent="0.25">
      <c r="A206" s="245"/>
      <c r="B206" s="223" t="s">
        <v>640</v>
      </c>
      <c r="C206" s="223" t="s">
        <v>641</v>
      </c>
      <c r="D206" s="223" t="s">
        <v>642</v>
      </c>
      <c r="E206" s="223"/>
      <c r="F206" s="223" t="s">
        <v>643</v>
      </c>
      <c r="G206" s="223" t="str">
        <f>VLOOKUP(F206,regions!A$2:C$419,3,FALSE)</f>
        <v>Shire district</v>
      </c>
      <c r="H206" s="223" t="str">
        <f>IFERROR(VLOOKUP(F206,classifications!A$3:C$328,3,FALSE),VLOOKUP(F206,classifications!I$2:K$28,3,FALSE))</f>
        <v>Predominantly Urban</v>
      </c>
      <c r="I206" s="321">
        <v>70</v>
      </c>
      <c r="J206" s="321">
        <v>0</v>
      </c>
      <c r="K206" s="321">
        <v>0</v>
      </c>
      <c r="L206" s="321">
        <v>70</v>
      </c>
      <c r="M206" s="256"/>
      <c r="N206" s="322">
        <v>10</v>
      </c>
      <c r="O206" s="321">
        <v>10</v>
      </c>
      <c r="P206" s="321">
        <v>0</v>
      </c>
      <c r="Q206" s="321">
        <v>20</v>
      </c>
    </row>
    <row r="207" spans="1:17" ht="26.4" x14ac:dyDescent="0.25">
      <c r="A207" s="245"/>
      <c r="B207" s="223" t="s">
        <v>644</v>
      </c>
      <c r="C207" s="223" t="s">
        <v>645</v>
      </c>
      <c r="D207" s="223" t="s">
        <v>646</v>
      </c>
      <c r="E207" s="223"/>
      <c r="F207" s="223" t="s">
        <v>647</v>
      </c>
      <c r="G207" s="223" t="str">
        <f>VLOOKUP(F207,regions!A$2:C$419,3,FALSE)</f>
        <v>Shire district</v>
      </c>
      <c r="H207" s="223" t="str">
        <f>IFERROR(VLOOKUP(F207,classifications!A$3:C$328,3,FALSE),VLOOKUP(F207,classifications!I$2:K$28,3,FALSE))</f>
        <v>Urban with Significant Rural</v>
      </c>
      <c r="I207" s="321">
        <v>190</v>
      </c>
      <c r="J207" s="321">
        <v>60</v>
      </c>
      <c r="K207" s="321">
        <v>10</v>
      </c>
      <c r="L207" s="321">
        <v>270</v>
      </c>
      <c r="M207" s="256"/>
      <c r="N207" s="322">
        <v>200</v>
      </c>
      <c r="O207" s="321">
        <v>20</v>
      </c>
      <c r="P207" s="321">
        <v>0</v>
      </c>
      <c r="Q207" s="321">
        <v>220</v>
      </c>
    </row>
    <row r="208" spans="1:17" x14ac:dyDescent="0.25">
      <c r="A208" s="245"/>
      <c r="B208" s="223" t="s">
        <v>648</v>
      </c>
      <c r="C208" s="223" t="s">
        <v>649</v>
      </c>
      <c r="D208" s="223" t="s">
        <v>650</v>
      </c>
      <c r="E208" s="223"/>
      <c r="F208" s="223" t="s">
        <v>651</v>
      </c>
      <c r="G208" s="223" t="str">
        <f>VLOOKUP(F208,regions!A$2:C$419,3,FALSE)</f>
        <v>Shire district</v>
      </c>
      <c r="H208" s="223" t="str">
        <f>IFERROR(VLOOKUP(F208,classifications!A$3:C$328,3,FALSE),VLOOKUP(F208,classifications!I$2:K$28,3,FALSE))</f>
        <v>Predominantly Rural</v>
      </c>
      <c r="I208" s="321">
        <v>110</v>
      </c>
      <c r="J208" s="321">
        <v>50</v>
      </c>
      <c r="K208" s="321">
        <v>0</v>
      </c>
      <c r="L208" s="321">
        <v>160</v>
      </c>
      <c r="M208" s="256"/>
      <c r="N208" s="322">
        <v>160</v>
      </c>
      <c r="O208" s="321">
        <v>80</v>
      </c>
      <c r="P208" s="321">
        <v>0</v>
      </c>
      <c r="Q208" s="321">
        <v>240</v>
      </c>
    </row>
    <row r="209" spans="1:17" x14ac:dyDescent="0.25">
      <c r="A209" s="245"/>
      <c r="B209" s="223" t="s">
        <v>652</v>
      </c>
      <c r="C209" s="223" t="s">
        <v>653</v>
      </c>
      <c r="D209" s="223" t="s">
        <v>654</v>
      </c>
      <c r="E209" s="223"/>
      <c r="F209" s="223" t="s">
        <v>655</v>
      </c>
      <c r="G209" s="223" t="str">
        <f>VLOOKUP(F209,regions!A$2:C$419,3,FALSE)</f>
        <v>Shire district</v>
      </c>
      <c r="H209" s="223" t="str">
        <f>IFERROR(VLOOKUP(F209,classifications!A$3:C$328,3,FALSE),VLOOKUP(F209,classifications!I$2:K$28,3,FALSE))</f>
        <v>Predominantly Rural</v>
      </c>
      <c r="I209" s="321">
        <v>590</v>
      </c>
      <c r="J209" s="321">
        <v>190</v>
      </c>
      <c r="K209" s="321">
        <v>0</v>
      </c>
      <c r="L209" s="321">
        <v>790</v>
      </c>
      <c r="M209" s="256"/>
      <c r="N209" s="322">
        <v>420</v>
      </c>
      <c r="O209" s="321">
        <v>70</v>
      </c>
      <c r="P209" s="321">
        <v>0</v>
      </c>
      <c r="Q209" s="321">
        <v>490</v>
      </c>
    </row>
    <row r="210" spans="1:17" x14ac:dyDescent="0.25">
      <c r="A210" s="245"/>
      <c r="B210" s="223"/>
      <c r="C210" s="223"/>
      <c r="D210" s="223"/>
      <c r="E210" s="223"/>
      <c r="F210" s="223"/>
      <c r="G210" s="223"/>
      <c r="H210" s="223"/>
      <c r="I210" s="251"/>
      <c r="J210" s="251"/>
      <c r="K210" s="251"/>
      <c r="L210" s="251"/>
      <c r="M210" s="257"/>
      <c r="N210" s="253"/>
      <c r="O210" s="251"/>
      <c r="P210" s="251"/>
      <c r="Q210" s="251"/>
    </row>
    <row r="211" spans="1:17" ht="26.4" x14ac:dyDescent="0.25">
      <c r="A211" s="245"/>
      <c r="B211" s="223"/>
      <c r="C211" s="223"/>
      <c r="D211" s="223" t="s">
        <v>656</v>
      </c>
      <c r="E211" s="264" t="s">
        <v>657</v>
      </c>
      <c r="F211" s="264" t="s">
        <v>657</v>
      </c>
      <c r="G211" s="223" t="str">
        <f>VLOOKUP(F211,regions!A$2:C$419,3,FALSE)</f>
        <v>Shire county</v>
      </c>
      <c r="H211" s="223" t="str">
        <f>IFERROR(VLOOKUP(F211,classifications!A$3:C$328,3,FALSE),VLOOKUP(F211,classifications!I$2:K$28,3,FALSE))</f>
        <v>Urban with Significant Rural</v>
      </c>
      <c r="I211" s="321">
        <v>3960</v>
      </c>
      <c r="J211" s="321">
        <v>990</v>
      </c>
      <c r="K211" s="321">
        <v>30</v>
      </c>
      <c r="L211" s="321">
        <v>4980</v>
      </c>
      <c r="M211" s="256"/>
      <c r="N211" s="322">
        <v>3860</v>
      </c>
      <c r="O211" s="321">
        <v>760</v>
      </c>
      <c r="P211" s="321">
        <v>20</v>
      </c>
      <c r="Q211" s="321">
        <v>4640</v>
      </c>
    </row>
    <row r="212" spans="1:17" x14ac:dyDescent="0.25">
      <c r="A212" s="245"/>
      <c r="B212" s="223" t="s">
        <v>658</v>
      </c>
      <c r="C212" s="223" t="s">
        <v>659</v>
      </c>
      <c r="D212" s="223" t="s">
        <v>660</v>
      </c>
      <c r="E212" s="223"/>
      <c r="F212" s="223" t="s">
        <v>661</v>
      </c>
      <c r="G212" s="223" t="str">
        <f>VLOOKUP(F212,regions!A$2:C$419,3,FALSE)</f>
        <v>Shire district</v>
      </c>
      <c r="H212" s="223" t="str">
        <f>IFERROR(VLOOKUP(F212,classifications!A$3:C$328,3,FALSE),VLOOKUP(F212,classifications!I$2:K$28,3,FALSE))</f>
        <v>Predominantly Urban</v>
      </c>
      <c r="I212" s="321">
        <v>220</v>
      </c>
      <c r="J212" s="321">
        <v>20</v>
      </c>
      <c r="K212" s="321">
        <v>20</v>
      </c>
      <c r="L212" s="321">
        <v>250</v>
      </c>
      <c r="M212" s="256"/>
      <c r="N212" s="322">
        <v>180</v>
      </c>
      <c r="O212" s="321">
        <v>20</v>
      </c>
      <c r="P212" s="321">
        <v>0</v>
      </c>
      <c r="Q212" s="321">
        <v>210</v>
      </c>
    </row>
    <row r="213" spans="1:17" x14ac:dyDescent="0.25">
      <c r="A213" s="245"/>
      <c r="B213" s="223" t="s">
        <v>662</v>
      </c>
      <c r="C213" s="223" t="s">
        <v>663</v>
      </c>
      <c r="D213" s="223" t="s">
        <v>664</v>
      </c>
      <c r="E213" s="223"/>
      <c r="F213" s="223" t="s">
        <v>665</v>
      </c>
      <c r="G213" s="223" t="str">
        <f>VLOOKUP(F213,regions!A$2:C$419,3,FALSE)</f>
        <v>Shire district</v>
      </c>
      <c r="H213" s="223" t="str">
        <f>IFERROR(VLOOKUP(F213,classifications!A$3:C$328,3,FALSE),VLOOKUP(F213,classifications!I$2:K$28,3,FALSE))</f>
        <v>Predominantly Rural</v>
      </c>
      <c r="I213" s="321">
        <v>560</v>
      </c>
      <c r="J213" s="321">
        <v>230</v>
      </c>
      <c r="K213" s="321">
        <v>0</v>
      </c>
      <c r="L213" s="321">
        <v>780</v>
      </c>
      <c r="M213" s="256"/>
      <c r="N213" s="322">
        <v>300</v>
      </c>
      <c r="O213" s="321">
        <v>130</v>
      </c>
      <c r="P213" s="321">
        <v>0</v>
      </c>
      <c r="Q213" s="321">
        <v>430</v>
      </c>
    </row>
    <row r="214" spans="1:17" ht="26.4" x14ac:dyDescent="0.25">
      <c r="A214" s="245"/>
      <c r="B214" s="223" t="s">
        <v>666</v>
      </c>
      <c r="C214" s="223" t="s">
        <v>667</v>
      </c>
      <c r="D214" s="223" t="s">
        <v>668</v>
      </c>
      <c r="E214" s="223"/>
      <c r="F214" s="223" t="s">
        <v>669</v>
      </c>
      <c r="G214" s="223" t="str">
        <f>VLOOKUP(F214,regions!A$2:C$419,3,FALSE)</f>
        <v>Shire district</v>
      </c>
      <c r="H214" s="223" t="str">
        <f>IFERROR(VLOOKUP(F214,classifications!A$3:C$328,3,FALSE),VLOOKUP(F214,classifications!I$2:K$28,3,FALSE))</f>
        <v>Urban with Significant Rural</v>
      </c>
      <c r="I214" s="321">
        <v>170</v>
      </c>
      <c r="J214" s="321">
        <v>0</v>
      </c>
      <c r="K214" s="321">
        <v>0</v>
      </c>
      <c r="L214" s="321">
        <v>170</v>
      </c>
      <c r="M214" s="256"/>
      <c r="N214" s="322">
        <v>130</v>
      </c>
      <c r="O214" s="321">
        <v>0</v>
      </c>
      <c r="P214" s="321">
        <v>0</v>
      </c>
      <c r="Q214" s="321">
        <v>130</v>
      </c>
    </row>
    <row r="215" spans="1:17" x14ac:dyDescent="0.25">
      <c r="A215" s="245"/>
      <c r="B215" s="223" t="s">
        <v>670</v>
      </c>
      <c r="C215" s="223" t="s">
        <v>671</v>
      </c>
      <c r="D215" s="223" t="s">
        <v>672</v>
      </c>
      <c r="E215" s="223"/>
      <c r="F215" s="223" t="s">
        <v>673</v>
      </c>
      <c r="G215" s="223" t="str">
        <f>VLOOKUP(F215,regions!A$2:C$419,3,FALSE)</f>
        <v>Shire district</v>
      </c>
      <c r="H215" s="223" t="str">
        <f>IFERROR(VLOOKUP(F215,classifications!A$3:C$328,3,FALSE),VLOOKUP(F215,classifications!I$2:K$28,3,FALSE))</f>
        <v>Predominantly Urban</v>
      </c>
      <c r="I215" s="321">
        <v>110</v>
      </c>
      <c r="J215" s="321">
        <v>0</v>
      </c>
      <c r="K215" s="321">
        <v>0</v>
      </c>
      <c r="L215" s="321">
        <v>110</v>
      </c>
      <c r="M215" s="256"/>
      <c r="N215" s="322">
        <v>50</v>
      </c>
      <c r="O215" s="321">
        <v>0</v>
      </c>
      <c r="P215" s="321">
        <v>0</v>
      </c>
      <c r="Q215" s="321">
        <v>50</v>
      </c>
    </row>
    <row r="216" spans="1:17" x14ac:dyDescent="0.25">
      <c r="A216" s="245"/>
      <c r="B216" s="223" t="s">
        <v>674</v>
      </c>
      <c r="C216" s="223" t="s">
        <v>675</v>
      </c>
      <c r="D216" s="223" t="s">
        <v>676</v>
      </c>
      <c r="E216" s="223"/>
      <c r="F216" s="223" t="s">
        <v>677</v>
      </c>
      <c r="G216" s="223" t="str">
        <f>VLOOKUP(F216,regions!A$2:C$419,3,FALSE)</f>
        <v>Shire district</v>
      </c>
      <c r="H216" s="223" t="str">
        <f>IFERROR(VLOOKUP(F216,classifications!A$3:C$328,3,FALSE),VLOOKUP(F216,classifications!I$2:K$28,3,FALSE))</f>
        <v>Predominantly Urban</v>
      </c>
      <c r="I216" s="321">
        <v>420</v>
      </c>
      <c r="J216" s="321">
        <v>250</v>
      </c>
      <c r="K216" s="321">
        <v>0</v>
      </c>
      <c r="L216" s="321">
        <v>670</v>
      </c>
      <c r="M216" s="256"/>
      <c r="N216" s="322">
        <v>560</v>
      </c>
      <c r="O216" s="321">
        <v>100</v>
      </c>
      <c r="P216" s="321">
        <v>0</v>
      </c>
      <c r="Q216" s="321">
        <v>660</v>
      </c>
    </row>
    <row r="217" spans="1:17" ht="26.4" x14ac:dyDescent="0.25">
      <c r="A217" s="245"/>
      <c r="B217" s="223" t="s">
        <v>678</v>
      </c>
      <c r="C217" s="223" t="s">
        <v>679</v>
      </c>
      <c r="D217" s="223" t="s">
        <v>680</v>
      </c>
      <c r="E217" s="223"/>
      <c r="F217" s="223" t="s">
        <v>681</v>
      </c>
      <c r="G217" s="223" t="str">
        <f>VLOOKUP(F217,regions!A$2:C$419,3,FALSE)</f>
        <v>Shire district</v>
      </c>
      <c r="H217" s="223" t="str">
        <f>IFERROR(VLOOKUP(F217,classifications!A$3:C$328,3,FALSE),VLOOKUP(F217,classifications!I$2:K$28,3,FALSE))</f>
        <v>Urban with Significant Rural</v>
      </c>
      <c r="I217" s="321">
        <v>490</v>
      </c>
      <c r="J217" s="321">
        <v>70</v>
      </c>
      <c r="K217" s="321">
        <v>0</v>
      </c>
      <c r="L217" s="321">
        <v>560</v>
      </c>
      <c r="M217" s="256"/>
      <c r="N217" s="322">
        <v>800</v>
      </c>
      <c r="O217" s="321">
        <v>110</v>
      </c>
      <c r="P217" s="321">
        <v>0</v>
      </c>
      <c r="Q217" s="321">
        <v>900</v>
      </c>
    </row>
    <row r="218" spans="1:17" ht="26.4" x14ac:dyDescent="0.25">
      <c r="A218" s="245"/>
      <c r="B218" s="223" t="s">
        <v>682</v>
      </c>
      <c r="C218" s="223" t="s">
        <v>683</v>
      </c>
      <c r="D218" s="223" t="s">
        <v>684</v>
      </c>
      <c r="E218" s="223"/>
      <c r="F218" s="223" t="s">
        <v>685</v>
      </c>
      <c r="G218" s="223" t="str">
        <f>VLOOKUP(F218,regions!A$2:C$419,3,FALSE)</f>
        <v>Shire district</v>
      </c>
      <c r="H218" s="223" t="str">
        <f>IFERROR(VLOOKUP(F218,classifications!A$3:C$328,3,FALSE),VLOOKUP(F218,classifications!I$2:K$28,3,FALSE))</f>
        <v>Urban with Significant Rural</v>
      </c>
      <c r="I218" s="321">
        <v>140</v>
      </c>
      <c r="J218" s="321">
        <v>10</v>
      </c>
      <c r="K218" s="321">
        <v>10</v>
      </c>
      <c r="L218" s="321">
        <v>160</v>
      </c>
      <c r="M218" s="256"/>
      <c r="N218" s="322">
        <v>290</v>
      </c>
      <c r="O218" s="321">
        <v>10</v>
      </c>
      <c r="P218" s="321">
        <v>20</v>
      </c>
      <c r="Q218" s="321">
        <v>320</v>
      </c>
    </row>
    <row r="219" spans="1:17" x14ac:dyDescent="0.25">
      <c r="A219" s="245"/>
      <c r="B219" s="223" t="s">
        <v>686</v>
      </c>
      <c r="C219" s="223" t="s">
        <v>687</v>
      </c>
      <c r="D219" s="223" t="s">
        <v>688</v>
      </c>
      <c r="E219" s="223"/>
      <c r="F219" s="223" t="s">
        <v>689</v>
      </c>
      <c r="G219" s="223" t="str">
        <f>VLOOKUP(F219,regions!A$2:C$419,3,FALSE)</f>
        <v>Shire district</v>
      </c>
      <c r="H219" s="223" t="str">
        <f>IFERROR(VLOOKUP(F219,classifications!A$3:C$328,3,FALSE),VLOOKUP(F219,classifications!I$2:K$28,3,FALSE))</f>
        <v>Predominantly Urban</v>
      </c>
      <c r="I219" s="321">
        <v>430</v>
      </c>
      <c r="J219" s="321">
        <v>160</v>
      </c>
      <c r="K219" s="321">
        <v>0</v>
      </c>
      <c r="L219" s="321">
        <v>590</v>
      </c>
      <c r="M219" s="256"/>
      <c r="N219" s="322">
        <v>220</v>
      </c>
      <c r="O219" s="321">
        <v>40</v>
      </c>
      <c r="P219" s="321">
        <v>0</v>
      </c>
      <c r="Q219" s="321">
        <v>250</v>
      </c>
    </row>
    <row r="220" spans="1:17" x14ac:dyDescent="0.25">
      <c r="A220" s="245"/>
      <c r="B220" s="223" t="s">
        <v>690</v>
      </c>
      <c r="C220" s="223" t="s">
        <v>691</v>
      </c>
      <c r="D220" s="223" t="s">
        <v>692</v>
      </c>
      <c r="E220" s="223"/>
      <c r="F220" s="223" t="s">
        <v>693</v>
      </c>
      <c r="G220" s="223" t="str">
        <f>VLOOKUP(F220,regions!A$2:C$419,3,FALSE)</f>
        <v>Shire district</v>
      </c>
      <c r="H220" s="223" t="str">
        <f>IFERROR(VLOOKUP(F220,classifications!A$3:C$328,3,FALSE),VLOOKUP(F220,classifications!I$2:K$28,3,FALSE))</f>
        <v>Predominantly Rural</v>
      </c>
      <c r="I220" s="321">
        <v>240</v>
      </c>
      <c r="J220" s="321">
        <v>70</v>
      </c>
      <c r="K220" s="321">
        <v>0</v>
      </c>
      <c r="L220" s="321">
        <v>310</v>
      </c>
      <c r="M220" s="256"/>
      <c r="N220" s="322">
        <v>230</v>
      </c>
      <c r="O220" s="321">
        <v>50</v>
      </c>
      <c r="P220" s="321">
        <v>0</v>
      </c>
      <c r="Q220" s="321">
        <v>270</v>
      </c>
    </row>
    <row r="221" spans="1:17" x14ac:dyDescent="0.25">
      <c r="A221" s="245"/>
      <c r="B221" s="223" t="s">
        <v>694</v>
      </c>
      <c r="C221" s="223" t="s">
        <v>695</v>
      </c>
      <c r="D221" s="223" t="s">
        <v>696</v>
      </c>
      <c r="E221" s="223"/>
      <c r="F221" s="223" t="s">
        <v>697</v>
      </c>
      <c r="G221" s="223" t="str">
        <f>VLOOKUP(F221,regions!A$2:C$419,3,FALSE)</f>
        <v>Shire district</v>
      </c>
      <c r="H221" s="223" t="str">
        <f>IFERROR(VLOOKUP(F221,classifications!A$3:C$328,3,FALSE),VLOOKUP(F221,classifications!I$2:K$28,3,FALSE))</f>
        <v>Predominantly Urban</v>
      </c>
      <c r="I221" s="321">
        <v>220</v>
      </c>
      <c r="J221" s="321">
        <v>70</v>
      </c>
      <c r="K221" s="321">
        <v>0</v>
      </c>
      <c r="L221" s="321">
        <v>290</v>
      </c>
      <c r="M221" s="256"/>
      <c r="N221" s="322">
        <v>180</v>
      </c>
      <c r="O221" s="321">
        <v>60</v>
      </c>
      <c r="P221" s="321">
        <v>0</v>
      </c>
      <c r="Q221" s="321">
        <v>230</v>
      </c>
    </row>
    <row r="222" spans="1:17" x14ac:dyDescent="0.25">
      <c r="A222" s="245"/>
      <c r="B222" s="223" t="s">
        <v>698</v>
      </c>
      <c r="C222" s="223" t="s">
        <v>699</v>
      </c>
      <c r="D222" s="223" t="s">
        <v>700</v>
      </c>
      <c r="E222" s="223"/>
      <c r="F222" s="223" t="s">
        <v>701</v>
      </c>
      <c r="G222" s="223" t="str">
        <f>VLOOKUP(F222,regions!A$2:C$419,3,FALSE)</f>
        <v>Shire district</v>
      </c>
      <c r="H222" s="223" t="str">
        <f>IFERROR(VLOOKUP(F222,classifications!A$3:C$328,3,FALSE),VLOOKUP(F222,classifications!I$2:K$28,3,FALSE))</f>
        <v>Predominantly Rural</v>
      </c>
      <c r="I222" s="321">
        <v>700</v>
      </c>
      <c r="J222" s="321">
        <v>70</v>
      </c>
      <c r="K222" s="321">
        <v>0</v>
      </c>
      <c r="L222" s="321">
        <v>770</v>
      </c>
      <c r="M222" s="256"/>
      <c r="N222" s="322">
        <v>370</v>
      </c>
      <c r="O222" s="321">
        <v>20</v>
      </c>
      <c r="P222" s="321">
        <v>0</v>
      </c>
      <c r="Q222" s="321">
        <v>390</v>
      </c>
    </row>
    <row r="223" spans="1:17" x14ac:dyDescent="0.25">
      <c r="A223" s="245"/>
      <c r="B223" s="223" t="s">
        <v>702</v>
      </c>
      <c r="C223" s="223" t="s">
        <v>703</v>
      </c>
      <c r="D223" s="223" t="s">
        <v>704</v>
      </c>
      <c r="E223" s="223"/>
      <c r="F223" s="223" t="s">
        <v>705</v>
      </c>
      <c r="G223" s="223" t="str">
        <f>VLOOKUP(F223,regions!A$2:C$419,3,FALSE)</f>
        <v>Shire district</v>
      </c>
      <c r="H223" s="223" t="str">
        <f>IFERROR(VLOOKUP(F223,classifications!A$3:C$328,3,FALSE),VLOOKUP(F223,classifications!I$2:K$28,3,FALSE))</f>
        <v>Predominantly Rural</v>
      </c>
      <c r="I223" s="321">
        <v>280</v>
      </c>
      <c r="J223" s="321">
        <v>50</v>
      </c>
      <c r="K223" s="321">
        <v>0</v>
      </c>
      <c r="L223" s="321">
        <v>330</v>
      </c>
      <c r="M223" s="256"/>
      <c r="N223" s="322">
        <v>560</v>
      </c>
      <c r="O223" s="321">
        <v>230</v>
      </c>
      <c r="P223" s="321">
        <v>0</v>
      </c>
      <c r="Q223" s="321">
        <v>780</v>
      </c>
    </row>
    <row r="224" spans="1:17" x14ac:dyDescent="0.25">
      <c r="A224" s="245"/>
      <c r="B224" s="223"/>
      <c r="C224" s="223"/>
      <c r="D224" s="223"/>
      <c r="E224" s="223"/>
      <c r="F224" s="223"/>
      <c r="G224" s="223"/>
      <c r="H224" s="223"/>
      <c r="I224" s="251"/>
      <c r="J224" s="251"/>
      <c r="K224" s="251"/>
      <c r="L224" s="251"/>
      <c r="M224" s="257"/>
      <c r="N224" s="253"/>
      <c r="O224" s="251"/>
      <c r="P224" s="251"/>
      <c r="Q224" s="251"/>
    </row>
    <row r="225" spans="1:17" ht="26.4" x14ac:dyDescent="0.25">
      <c r="A225" s="245"/>
      <c r="B225" s="223"/>
      <c r="C225" s="223"/>
      <c r="D225" s="223" t="s">
        <v>706</v>
      </c>
      <c r="E225" s="264" t="s">
        <v>707</v>
      </c>
      <c r="F225" s="264" t="s">
        <v>707</v>
      </c>
      <c r="G225" s="223" t="str">
        <f>VLOOKUP(F225,regions!A$2:C$419,3,FALSE)</f>
        <v>Shire county</v>
      </c>
      <c r="H225" s="223" t="str">
        <f>IFERROR(VLOOKUP(F225,classifications!A$3:C$328,3,FALSE),VLOOKUP(F225,classifications!I$2:K$28,3,FALSE))</f>
        <v>Urban with Significant Rural</v>
      </c>
      <c r="I225" s="321">
        <v>2100</v>
      </c>
      <c r="J225" s="321">
        <v>560</v>
      </c>
      <c r="K225" s="321">
        <v>0</v>
      </c>
      <c r="L225" s="321">
        <v>2660</v>
      </c>
      <c r="M225" s="256"/>
      <c r="N225" s="322">
        <v>2140</v>
      </c>
      <c r="O225" s="321">
        <v>790</v>
      </c>
      <c r="P225" s="321">
        <v>10</v>
      </c>
      <c r="Q225" s="321">
        <v>2930</v>
      </c>
    </row>
    <row r="226" spans="1:17" x14ac:dyDescent="0.25">
      <c r="A226" s="245"/>
      <c r="B226" s="223" t="s">
        <v>708</v>
      </c>
      <c r="C226" s="223" t="s">
        <v>709</v>
      </c>
      <c r="D226" s="223" t="s">
        <v>710</v>
      </c>
      <c r="E226" s="264"/>
      <c r="F226" s="223" t="s">
        <v>711</v>
      </c>
      <c r="G226" s="223" t="str">
        <f>VLOOKUP(F226,regions!A$2:C$419,3,FALSE)</f>
        <v>Shire district</v>
      </c>
      <c r="H226" s="223" t="str">
        <f>IFERROR(VLOOKUP(F226,classifications!A$3:C$328,3,FALSE),VLOOKUP(F226,classifications!I$2:K$28,3,FALSE))</f>
        <v>Predominantly Urban</v>
      </c>
      <c r="I226" s="321">
        <v>280</v>
      </c>
      <c r="J226" s="321">
        <v>30</v>
      </c>
      <c r="K226" s="321">
        <v>0</v>
      </c>
      <c r="L226" s="321">
        <v>310</v>
      </c>
      <c r="M226" s="256"/>
      <c r="N226" s="322">
        <v>390</v>
      </c>
      <c r="O226" s="321">
        <v>70</v>
      </c>
      <c r="P226" s="321">
        <v>10</v>
      </c>
      <c r="Q226" s="321">
        <v>460</v>
      </c>
    </row>
    <row r="227" spans="1:17" x14ac:dyDescent="0.25">
      <c r="A227" s="245"/>
      <c r="B227" s="223" t="s">
        <v>712</v>
      </c>
      <c r="C227" s="223" t="s">
        <v>713</v>
      </c>
      <c r="D227" s="223" t="s">
        <v>714</v>
      </c>
      <c r="E227" s="223"/>
      <c r="F227" s="223" t="s">
        <v>715</v>
      </c>
      <c r="G227" s="223" t="str">
        <f>VLOOKUP(F227,regions!A$2:C$419,3,FALSE)</f>
        <v>Shire district</v>
      </c>
      <c r="H227" s="223" t="str">
        <f>IFERROR(VLOOKUP(F227,classifications!A$3:C$328,3,FALSE),VLOOKUP(F227,classifications!I$2:K$28,3,FALSE))</f>
        <v>Predominantly Rural</v>
      </c>
      <c r="I227" s="321">
        <v>280</v>
      </c>
      <c r="J227" s="321">
        <v>100</v>
      </c>
      <c r="K227" s="321">
        <v>0</v>
      </c>
      <c r="L227" s="321">
        <v>380</v>
      </c>
      <c r="M227" s="256"/>
      <c r="N227" s="322">
        <v>510</v>
      </c>
      <c r="O227" s="321">
        <v>250</v>
      </c>
      <c r="P227" s="321">
        <v>0</v>
      </c>
      <c r="Q227" s="321">
        <v>760</v>
      </c>
    </row>
    <row r="228" spans="1:17" x14ac:dyDescent="0.25">
      <c r="A228" s="245"/>
      <c r="B228" s="223" t="s">
        <v>716</v>
      </c>
      <c r="C228" s="223" t="s">
        <v>717</v>
      </c>
      <c r="D228" s="223" t="s">
        <v>718</v>
      </c>
      <c r="E228" s="223"/>
      <c r="F228" s="223" t="s">
        <v>719</v>
      </c>
      <c r="G228" s="223" t="str">
        <f>VLOOKUP(F228,regions!A$2:C$419,3,FALSE)</f>
        <v>Shire district</v>
      </c>
      <c r="H228" s="223" t="str">
        <f>IFERROR(VLOOKUP(F228,classifications!A$3:C$328,3,FALSE),VLOOKUP(F228,classifications!I$2:K$28,3,FALSE))</f>
        <v>Predominantly Rural</v>
      </c>
      <c r="I228" s="321">
        <v>260</v>
      </c>
      <c r="J228" s="321">
        <v>60</v>
      </c>
      <c r="K228" s="321">
        <v>0</v>
      </c>
      <c r="L228" s="321">
        <v>320</v>
      </c>
      <c r="M228" s="256"/>
      <c r="N228" s="322">
        <v>150</v>
      </c>
      <c r="O228" s="321">
        <v>20</v>
      </c>
      <c r="P228" s="321">
        <v>0</v>
      </c>
      <c r="Q228" s="321">
        <v>170</v>
      </c>
    </row>
    <row r="229" spans="1:17" x14ac:dyDescent="0.25">
      <c r="A229" s="245"/>
      <c r="B229" s="223" t="s">
        <v>720</v>
      </c>
      <c r="C229" s="223" t="s">
        <v>721</v>
      </c>
      <c r="D229" s="223" t="s">
        <v>722</v>
      </c>
      <c r="E229" s="223"/>
      <c r="F229" s="223" t="s">
        <v>723</v>
      </c>
      <c r="G229" s="223" t="str">
        <f>VLOOKUP(F229,regions!A$2:C$419,3,FALSE)</f>
        <v>Shire district</v>
      </c>
      <c r="H229" s="223" t="str">
        <f>IFERROR(VLOOKUP(F229,classifications!A$3:C$328,3,FALSE),VLOOKUP(F229,classifications!I$2:K$28,3,FALSE))</f>
        <v>Predominantly Urban</v>
      </c>
      <c r="I229" s="321">
        <v>260</v>
      </c>
      <c r="J229" s="321">
        <v>50</v>
      </c>
      <c r="K229" s="321">
        <v>0</v>
      </c>
      <c r="L229" s="321">
        <v>320</v>
      </c>
      <c r="M229" s="256"/>
      <c r="N229" s="322">
        <v>120</v>
      </c>
      <c r="O229" s="321">
        <v>100</v>
      </c>
      <c r="P229" s="321">
        <v>0</v>
      </c>
      <c r="Q229" s="321">
        <v>220</v>
      </c>
    </row>
    <row r="230" spans="1:17" ht="26.4" x14ac:dyDescent="0.25">
      <c r="A230" s="245"/>
      <c r="B230" s="223" t="s">
        <v>724</v>
      </c>
      <c r="C230" s="223" t="s">
        <v>725</v>
      </c>
      <c r="D230" s="223" t="s">
        <v>726</v>
      </c>
      <c r="E230" s="223"/>
      <c r="F230" s="223" t="s">
        <v>727</v>
      </c>
      <c r="G230" s="223" t="str">
        <f>VLOOKUP(F230,regions!A$2:C$419,3,FALSE)</f>
        <v>Shire district</v>
      </c>
      <c r="H230" s="223" t="str">
        <f>IFERROR(VLOOKUP(F230,classifications!A$3:C$328,3,FALSE),VLOOKUP(F230,classifications!I$2:K$28,3,FALSE))</f>
        <v>Urban with Significant Rural</v>
      </c>
      <c r="I230" s="321">
        <v>540</v>
      </c>
      <c r="J230" s="321">
        <v>140</v>
      </c>
      <c r="K230" s="321">
        <v>0</v>
      </c>
      <c r="L230" s="321">
        <v>690</v>
      </c>
      <c r="M230" s="256"/>
      <c r="N230" s="322">
        <v>380</v>
      </c>
      <c r="O230" s="321">
        <v>80</v>
      </c>
      <c r="P230" s="321">
        <v>0</v>
      </c>
      <c r="Q230" s="321">
        <v>460</v>
      </c>
    </row>
    <row r="231" spans="1:17" x14ac:dyDescent="0.25">
      <c r="A231" s="245"/>
      <c r="B231" s="223" t="s">
        <v>728</v>
      </c>
      <c r="C231" s="223" t="s">
        <v>729</v>
      </c>
      <c r="D231" s="223" t="s">
        <v>730</v>
      </c>
      <c r="E231" s="223"/>
      <c r="F231" s="223" t="s">
        <v>731</v>
      </c>
      <c r="G231" s="223" t="str">
        <f>VLOOKUP(F231,regions!A$2:C$419,3,FALSE)</f>
        <v>Shire district</v>
      </c>
      <c r="H231" s="223" t="str">
        <f>IFERROR(VLOOKUP(F231,classifications!A$3:C$328,3,FALSE),VLOOKUP(F231,classifications!I$2:K$28,3,FALSE))</f>
        <v>Predominantly Rural</v>
      </c>
      <c r="I231" s="321">
        <v>470</v>
      </c>
      <c r="J231" s="321">
        <v>180</v>
      </c>
      <c r="K231" s="321">
        <v>0</v>
      </c>
      <c r="L231" s="321">
        <v>650</v>
      </c>
      <c r="M231" s="256"/>
      <c r="N231" s="322">
        <v>590</v>
      </c>
      <c r="O231" s="321">
        <v>260</v>
      </c>
      <c r="P231" s="321">
        <v>0</v>
      </c>
      <c r="Q231" s="321">
        <v>860</v>
      </c>
    </row>
    <row r="232" spans="1:17" x14ac:dyDescent="0.25">
      <c r="A232" s="245"/>
      <c r="B232" s="223"/>
      <c r="C232" s="223"/>
      <c r="D232" s="223"/>
      <c r="E232" s="223"/>
      <c r="F232" s="223"/>
      <c r="G232" s="223"/>
      <c r="H232" s="223"/>
      <c r="I232" s="251"/>
      <c r="J232" s="251"/>
      <c r="K232" s="251"/>
      <c r="L232" s="251"/>
      <c r="M232" s="257"/>
      <c r="N232" s="253"/>
      <c r="O232" s="251"/>
      <c r="P232" s="251"/>
      <c r="Q232" s="251"/>
    </row>
    <row r="233" spans="1:17" ht="26.4" x14ac:dyDescent="0.25">
      <c r="A233" s="245"/>
      <c r="B233" s="223"/>
      <c r="C233" s="223"/>
      <c r="D233" s="223" t="s">
        <v>732</v>
      </c>
      <c r="E233" s="264" t="s">
        <v>733</v>
      </c>
      <c r="F233" s="264" t="s">
        <v>733</v>
      </c>
      <c r="G233" s="223" t="str">
        <f>VLOOKUP(F233,regions!A$2:C$419,3,FALSE)</f>
        <v>Shire county</v>
      </c>
      <c r="H233" s="223" t="str">
        <f>IFERROR(VLOOKUP(F233,classifications!A$3:C$328,3,FALSE),VLOOKUP(F233,classifications!I$2:K$28,3,FALSE))</f>
        <v>Urban with Significant Rural</v>
      </c>
      <c r="I233" s="321">
        <v>4230</v>
      </c>
      <c r="J233" s="321">
        <v>1390</v>
      </c>
      <c r="K233" s="321">
        <v>50</v>
      </c>
      <c r="L233" s="321">
        <v>5670</v>
      </c>
      <c r="M233" s="256"/>
      <c r="N233" s="322">
        <v>3810</v>
      </c>
      <c r="O233" s="321">
        <v>1560</v>
      </c>
      <c r="P233" s="321">
        <v>0</v>
      </c>
      <c r="Q233" s="321">
        <v>5370</v>
      </c>
    </row>
    <row r="234" spans="1:17" ht="26.4" x14ac:dyDescent="0.25">
      <c r="A234" s="245"/>
      <c r="B234" s="223" t="s">
        <v>734</v>
      </c>
      <c r="C234" s="223" t="s">
        <v>735</v>
      </c>
      <c r="D234" s="223" t="s">
        <v>736</v>
      </c>
      <c r="E234" s="223"/>
      <c r="F234" s="223" t="s">
        <v>737</v>
      </c>
      <c r="G234" s="223" t="str">
        <f>VLOOKUP(F234,regions!A$2:C$419,3,FALSE)</f>
        <v>Shire district</v>
      </c>
      <c r="H234" s="223" t="str">
        <f>IFERROR(VLOOKUP(F234,classifications!A$3:C$328,3,FALSE),VLOOKUP(F234,classifications!I$2:K$28,3,FALSE))</f>
        <v>Urban with Significant Rural</v>
      </c>
      <c r="I234" s="321">
        <v>590</v>
      </c>
      <c r="J234" s="321">
        <v>280</v>
      </c>
      <c r="K234" s="321">
        <v>0</v>
      </c>
      <c r="L234" s="321">
        <v>870</v>
      </c>
      <c r="M234" s="256"/>
      <c r="N234" s="322">
        <v>740</v>
      </c>
      <c r="O234" s="321">
        <v>320</v>
      </c>
      <c r="P234" s="321">
        <v>0</v>
      </c>
      <c r="Q234" s="321">
        <v>1060</v>
      </c>
    </row>
    <row r="235" spans="1:17" x14ac:dyDescent="0.25">
      <c r="A235" s="245"/>
      <c r="B235" s="223" t="s">
        <v>738</v>
      </c>
      <c r="C235" s="223" t="s">
        <v>739</v>
      </c>
      <c r="D235" s="223" t="s">
        <v>740</v>
      </c>
      <c r="E235" s="223"/>
      <c r="F235" s="223" t="s">
        <v>741</v>
      </c>
      <c r="G235" s="223" t="str">
        <f>VLOOKUP(F235,regions!A$2:C$419,3,FALSE)</f>
        <v>Shire district</v>
      </c>
      <c r="H235" s="223" t="str">
        <f>IFERROR(VLOOKUP(F235,classifications!A$3:C$328,3,FALSE),VLOOKUP(F235,classifications!I$2:K$28,3,FALSE))</f>
        <v>Predominantly Rural</v>
      </c>
      <c r="I235" s="321">
        <v>470</v>
      </c>
      <c r="J235" s="321">
        <v>220</v>
      </c>
      <c r="K235" s="321">
        <v>0</v>
      </c>
      <c r="L235" s="321">
        <v>690</v>
      </c>
      <c r="M235" s="256"/>
      <c r="N235" s="322">
        <v>540</v>
      </c>
      <c r="O235" s="321">
        <v>240</v>
      </c>
      <c r="P235" s="321">
        <v>0</v>
      </c>
      <c r="Q235" s="321">
        <v>780</v>
      </c>
    </row>
    <row r="236" spans="1:17" x14ac:dyDescent="0.25">
      <c r="A236" s="245"/>
      <c r="B236" s="223" t="s">
        <v>742</v>
      </c>
      <c r="C236" s="223" t="s">
        <v>743</v>
      </c>
      <c r="D236" s="223" t="s">
        <v>744</v>
      </c>
      <c r="E236" s="223"/>
      <c r="F236" s="223" t="s">
        <v>745</v>
      </c>
      <c r="G236" s="223" t="str">
        <f>VLOOKUP(F236,regions!A$2:C$419,3,FALSE)</f>
        <v>Shire district</v>
      </c>
      <c r="H236" s="223" t="str">
        <f>IFERROR(VLOOKUP(F236,classifications!A$3:C$328,3,FALSE),VLOOKUP(F236,classifications!I$2:K$28,3,FALSE))</f>
        <v>Predominantly Urban</v>
      </c>
      <c r="I236" s="321">
        <v>1330</v>
      </c>
      <c r="J236" s="321">
        <v>300</v>
      </c>
      <c r="K236" s="321">
        <v>0</v>
      </c>
      <c r="L236" s="321">
        <v>1630</v>
      </c>
      <c r="M236" s="256"/>
      <c r="N236" s="322">
        <v>560</v>
      </c>
      <c r="O236" s="321">
        <v>290</v>
      </c>
      <c r="P236" s="321">
        <v>0</v>
      </c>
      <c r="Q236" s="321">
        <v>850</v>
      </c>
    </row>
    <row r="237" spans="1:17" x14ac:dyDescent="0.25">
      <c r="A237" s="245"/>
      <c r="B237" s="223" t="s">
        <v>746</v>
      </c>
      <c r="C237" s="223" t="s">
        <v>747</v>
      </c>
      <c r="D237" s="223" t="s">
        <v>748</v>
      </c>
      <c r="E237" s="223"/>
      <c r="F237" s="223" t="s">
        <v>749</v>
      </c>
      <c r="G237" s="223" t="str">
        <f>VLOOKUP(F237,regions!A$2:C$419,3,FALSE)</f>
        <v>Shire district</v>
      </c>
      <c r="H237" s="223" t="str">
        <f>IFERROR(VLOOKUP(F237,classifications!A$3:C$328,3,FALSE),VLOOKUP(F237,classifications!I$2:K$28,3,FALSE))</f>
        <v>Predominantly Urban</v>
      </c>
      <c r="I237" s="321">
        <v>120</v>
      </c>
      <c r="J237" s="321">
        <v>10</v>
      </c>
      <c r="K237" s="321">
        <v>0</v>
      </c>
      <c r="L237" s="321">
        <v>130</v>
      </c>
      <c r="M237" s="256"/>
      <c r="N237" s="322">
        <v>130</v>
      </c>
      <c r="O237" s="321">
        <v>20</v>
      </c>
      <c r="P237" s="321">
        <v>0</v>
      </c>
      <c r="Q237" s="321">
        <v>150</v>
      </c>
    </row>
    <row r="238" spans="1:17" x14ac:dyDescent="0.25">
      <c r="A238" s="245"/>
      <c r="B238" s="223" t="s">
        <v>750</v>
      </c>
      <c r="C238" s="223" t="s">
        <v>751</v>
      </c>
      <c r="D238" s="223" t="s">
        <v>752</v>
      </c>
      <c r="E238" s="223"/>
      <c r="F238" s="223" t="s">
        <v>753</v>
      </c>
      <c r="G238" s="223" t="str">
        <f>VLOOKUP(F238,regions!A$2:C$419,3,FALSE)</f>
        <v>Shire district</v>
      </c>
      <c r="H238" s="223" t="str">
        <f>IFERROR(VLOOKUP(F238,classifications!A$3:C$328,3,FALSE),VLOOKUP(F238,classifications!I$2:K$28,3,FALSE))</f>
        <v>Predominantly Urban</v>
      </c>
      <c r="I238" s="321">
        <v>20</v>
      </c>
      <c r="J238" s="321">
        <v>0</v>
      </c>
      <c r="K238" s="321">
        <v>0</v>
      </c>
      <c r="L238" s="321">
        <v>20</v>
      </c>
      <c r="M238" s="256"/>
      <c r="N238" s="322">
        <v>40</v>
      </c>
      <c r="O238" s="321">
        <v>0</v>
      </c>
      <c r="P238" s="321">
        <v>0</v>
      </c>
      <c r="Q238" s="321">
        <v>40</v>
      </c>
    </row>
    <row r="239" spans="1:17" ht="26.4" x14ac:dyDescent="0.25">
      <c r="A239" s="245"/>
      <c r="B239" s="223" t="s">
        <v>754</v>
      </c>
      <c r="C239" s="223" t="s">
        <v>755</v>
      </c>
      <c r="D239" s="223" t="s">
        <v>756</v>
      </c>
      <c r="E239" s="223"/>
      <c r="F239" s="223" t="s">
        <v>757</v>
      </c>
      <c r="G239" s="223" t="str">
        <f>VLOOKUP(F239,regions!A$2:C$419,3,FALSE)</f>
        <v>Shire district</v>
      </c>
      <c r="H239" s="223" t="str">
        <f>IFERROR(VLOOKUP(F239,classifications!A$3:C$328,3,FALSE),VLOOKUP(F239,classifications!I$2:K$28,3,FALSE))</f>
        <v>Urban with Significant Rural</v>
      </c>
      <c r="I239" s="321">
        <v>270</v>
      </c>
      <c r="J239" s="321">
        <v>90</v>
      </c>
      <c r="K239" s="321">
        <v>0</v>
      </c>
      <c r="L239" s="321">
        <v>360</v>
      </c>
      <c r="M239" s="256"/>
      <c r="N239" s="322">
        <v>270</v>
      </c>
      <c r="O239" s="321">
        <v>110</v>
      </c>
      <c r="P239" s="321">
        <v>0</v>
      </c>
      <c r="Q239" s="321">
        <v>380</v>
      </c>
    </row>
    <row r="240" spans="1:17" x14ac:dyDescent="0.25">
      <c r="A240" s="245"/>
      <c r="B240" s="223" t="s">
        <v>758</v>
      </c>
      <c r="C240" s="223" t="s">
        <v>759</v>
      </c>
      <c r="D240" s="223" t="s">
        <v>760</v>
      </c>
      <c r="E240" s="223"/>
      <c r="F240" s="223" t="s">
        <v>761</v>
      </c>
      <c r="G240" s="223" t="str">
        <f>VLOOKUP(F240,regions!A$2:C$419,3,FALSE)</f>
        <v>Shire district</v>
      </c>
      <c r="H240" s="223" t="str">
        <f>IFERROR(VLOOKUP(F240,classifications!A$3:C$328,3,FALSE),VLOOKUP(F240,classifications!I$2:K$28,3,FALSE))</f>
        <v>Predominantly Urban</v>
      </c>
      <c r="I240" s="321">
        <v>230</v>
      </c>
      <c r="J240" s="321">
        <v>70</v>
      </c>
      <c r="K240" s="321">
        <v>0</v>
      </c>
      <c r="L240" s="321">
        <v>300</v>
      </c>
      <c r="M240" s="256"/>
      <c r="N240" s="322">
        <v>210</v>
      </c>
      <c r="O240" s="321">
        <v>70</v>
      </c>
      <c r="P240" s="321">
        <v>0</v>
      </c>
      <c r="Q240" s="321">
        <v>280</v>
      </c>
    </row>
    <row r="241" spans="1:17" ht="26.4" x14ac:dyDescent="0.25">
      <c r="A241" s="245"/>
      <c r="B241" s="223" t="s">
        <v>762</v>
      </c>
      <c r="C241" s="223" t="s">
        <v>763</v>
      </c>
      <c r="D241" s="223" t="s">
        <v>764</v>
      </c>
      <c r="E241" s="223"/>
      <c r="F241" s="223" t="s">
        <v>765</v>
      </c>
      <c r="G241" s="223" t="str">
        <f>VLOOKUP(F241,regions!A$2:C$419,3,FALSE)</f>
        <v>Shire district</v>
      </c>
      <c r="H241" s="223" t="str">
        <f>IFERROR(VLOOKUP(F241,classifications!A$3:C$328,3,FALSE),VLOOKUP(F241,classifications!I$2:K$28,3,FALSE))</f>
        <v>Urban with Significant Rural</v>
      </c>
      <c r="I241" s="321">
        <v>160</v>
      </c>
      <c r="J241" s="321">
        <v>40</v>
      </c>
      <c r="K241" s="321">
        <v>0</v>
      </c>
      <c r="L241" s="321">
        <v>190</v>
      </c>
      <c r="M241" s="256"/>
      <c r="N241" s="322">
        <v>280</v>
      </c>
      <c r="O241" s="321">
        <v>50</v>
      </c>
      <c r="P241" s="321">
        <v>0</v>
      </c>
      <c r="Q241" s="321">
        <v>330</v>
      </c>
    </row>
    <row r="242" spans="1:17" x14ac:dyDescent="0.25">
      <c r="A242" s="245"/>
      <c r="B242" s="223" t="s">
        <v>766</v>
      </c>
      <c r="C242" s="223" t="s">
        <v>767</v>
      </c>
      <c r="D242" s="223" t="s">
        <v>768</v>
      </c>
      <c r="E242" s="223"/>
      <c r="F242" s="223" t="s">
        <v>769</v>
      </c>
      <c r="G242" s="223" t="str">
        <f>VLOOKUP(F242,regions!A$2:C$419,3,FALSE)</f>
        <v>Shire district</v>
      </c>
      <c r="H242" s="223" t="str">
        <f>IFERROR(VLOOKUP(F242,classifications!A$3:C$328,3,FALSE),VLOOKUP(F242,classifications!I$2:K$28,3,FALSE))</f>
        <v>Predominantly Urban</v>
      </c>
      <c r="I242" s="321">
        <v>270</v>
      </c>
      <c r="J242" s="321">
        <v>100</v>
      </c>
      <c r="K242" s="321">
        <v>0</v>
      </c>
      <c r="L242" s="321">
        <v>370</v>
      </c>
      <c r="M242" s="256"/>
      <c r="N242" s="322">
        <v>110</v>
      </c>
      <c r="O242" s="321">
        <v>80</v>
      </c>
      <c r="P242" s="321">
        <v>0</v>
      </c>
      <c r="Q242" s="321">
        <v>200</v>
      </c>
    </row>
    <row r="243" spans="1:17" ht="26.4" x14ac:dyDescent="0.25">
      <c r="A243" s="245"/>
      <c r="B243" s="223" t="s">
        <v>770</v>
      </c>
      <c r="C243" s="223" t="s">
        <v>771</v>
      </c>
      <c r="D243" s="223" t="s">
        <v>772</v>
      </c>
      <c r="E243" s="223"/>
      <c r="F243" s="223" t="s">
        <v>773</v>
      </c>
      <c r="G243" s="223" t="str">
        <f>VLOOKUP(F243,regions!A$2:C$419,3,FALSE)</f>
        <v>Shire district</v>
      </c>
      <c r="H243" s="223" t="str">
        <f>IFERROR(VLOOKUP(F243,classifications!A$3:C$328,3,FALSE),VLOOKUP(F243,classifications!I$2:K$28,3,FALSE))</f>
        <v>Urban with Significant Rural</v>
      </c>
      <c r="I243" s="321">
        <v>440</v>
      </c>
      <c r="J243" s="321">
        <v>160</v>
      </c>
      <c r="K243" s="321">
        <v>0</v>
      </c>
      <c r="L243" s="321">
        <v>600</v>
      </c>
      <c r="M243" s="256"/>
      <c r="N243" s="322">
        <v>550</v>
      </c>
      <c r="O243" s="321">
        <v>190</v>
      </c>
      <c r="P243" s="321">
        <v>0</v>
      </c>
      <c r="Q243" s="321">
        <v>740</v>
      </c>
    </row>
    <row r="244" spans="1:17" x14ac:dyDescent="0.25">
      <c r="A244" s="245"/>
      <c r="B244" s="223" t="s">
        <v>774</v>
      </c>
      <c r="C244" s="223" t="s">
        <v>775</v>
      </c>
      <c r="D244" s="223" t="s">
        <v>776</v>
      </c>
      <c r="E244" s="223"/>
      <c r="F244" s="223" t="s">
        <v>777</v>
      </c>
      <c r="G244" s="223" t="str">
        <f>VLOOKUP(F244,regions!A$2:C$419,3,FALSE)</f>
        <v>Shire district</v>
      </c>
      <c r="H244" s="223" t="str">
        <f>IFERROR(VLOOKUP(F244,classifications!A$3:C$328,3,FALSE),VLOOKUP(F244,classifications!I$2:K$28,3,FALSE))</f>
        <v>Predominantly Rural</v>
      </c>
      <c r="I244" s="321">
        <v>320</v>
      </c>
      <c r="J244" s="321">
        <v>140</v>
      </c>
      <c r="K244" s="321">
        <v>50</v>
      </c>
      <c r="L244" s="321">
        <v>510</v>
      </c>
      <c r="M244" s="256"/>
      <c r="N244" s="322">
        <v>390</v>
      </c>
      <c r="O244" s="321">
        <v>200</v>
      </c>
      <c r="P244" s="321">
        <v>0</v>
      </c>
      <c r="Q244" s="321">
        <v>590</v>
      </c>
    </row>
    <row r="245" spans="1:17" x14ac:dyDescent="0.25">
      <c r="A245" s="245"/>
      <c r="B245" s="223"/>
      <c r="C245" s="223"/>
      <c r="D245" s="223"/>
      <c r="E245" s="223"/>
      <c r="F245" s="223"/>
      <c r="G245" s="223"/>
      <c r="H245" s="223"/>
      <c r="I245" s="251"/>
      <c r="J245" s="251"/>
      <c r="K245" s="251"/>
      <c r="L245" s="251"/>
      <c r="M245" s="257"/>
      <c r="N245" s="253"/>
      <c r="O245" s="251"/>
      <c r="P245" s="251"/>
      <c r="Q245" s="251"/>
    </row>
    <row r="246" spans="1:17" x14ac:dyDescent="0.25">
      <c r="A246" s="245"/>
      <c r="B246" s="223"/>
      <c r="C246" s="223"/>
      <c r="D246" s="223" t="s">
        <v>778</v>
      </c>
      <c r="E246" s="264" t="s">
        <v>779</v>
      </c>
      <c r="F246" s="264" t="s">
        <v>779</v>
      </c>
      <c r="G246" s="223" t="str">
        <f>VLOOKUP(F246,regions!A$2:C$419,3,FALSE)</f>
        <v>Shire county</v>
      </c>
      <c r="H246" s="223" t="str">
        <f>IFERROR(VLOOKUP(F246,classifications!A$3:C$328,3,FALSE),VLOOKUP(F246,classifications!I$2:K$28,3,FALSE))</f>
        <v>Predominantly Urban</v>
      </c>
      <c r="I246" s="321">
        <v>1600</v>
      </c>
      <c r="J246" s="321">
        <v>380</v>
      </c>
      <c r="K246" s="321">
        <v>0</v>
      </c>
      <c r="L246" s="321">
        <v>1980</v>
      </c>
      <c r="M246" s="256"/>
      <c r="N246" s="322">
        <v>1900</v>
      </c>
      <c r="O246" s="321">
        <v>540</v>
      </c>
      <c r="P246" s="321">
        <v>50</v>
      </c>
      <c r="Q246" s="321">
        <v>2490</v>
      </c>
    </row>
    <row r="247" spans="1:17" x14ac:dyDescent="0.25">
      <c r="A247" s="245"/>
      <c r="B247" s="223" t="s">
        <v>780</v>
      </c>
      <c r="C247" s="223" t="s">
        <v>781</v>
      </c>
      <c r="D247" s="223" t="s">
        <v>782</v>
      </c>
      <c r="E247" s="223"/>
      <c r="F247" s="223" t="s">
        <v>783</v>
      </c>
      <c r="G247" s="223" t="str">
        <f>VLOOKUP(F247,regions!A$2:C$419,3,FALSE)</f>
        <v>Shire district</v>
      </c>
      <c r="H247" s="223" t="str">
        <f>IFERROR(VLOOKUP(F247,classifications!A$3:C$328,3,FALSE),VLOOKUP(F247,classifications!I$2:K$28,3,FALSE))</f>
        <v>Predominantly Urban</v>
      </c>
      <c r="I247" s="323">
        <v>60</v>
      </c>
      <c r="J247" s="323">
        <v>20</v>
      </c>
      <c r="K247" s="323">
        <v>0</v>
      </c>
      <c r="L247" s="323">
        <v>80</v>
      </c>
      <c r="M247" s="326"/>
      <c r="N247" s="324">
        <v>120</v>
      </c>
      <c r="O247" s="323">
        <v>30</v>
      </c>
      <c r="P247" s="323">
        <v>0</v>
      </c>
      <c r="Q247" s="323">
        <v>150</v>
      </c>
    </row>
    <row r="248" spans="1:17" ht="26.4" x14ac:dyDescent="0.25">
      <c r="A248" s="245"/>
      <c r="B248" s="223" t="s">
        <v>784</v>
      </c>
      <c r="C248" s="223" t="s">
        <v>785</v>
      </c>
      <c r="D248" s="223" t="s">
        <v>786</v>
      </c>
      <c r="E248" s="223"/>
      <c r="F248" s="223" t="s">
        <v>787</v>
      </c>
      <c r="G248" s="223" t="str">
        <f>VLOOKUP(F248,regions!A$2:C$419,3,FALSE)</f>
        <v>Shire district</v>
      </c>
      <c r="H248" s="223" t="str">
        <f>IFERROR(VLOOKUP(F248,classifications!A$3:C$328,3,FALSE),VLOOKUP(F248,classifications!I$2:K$28,3,FALSE))</f>
        <v>Urban with Significant Rural</v>
      </c>
      <c r="I248" s="321">
        <v>210</v>
      </c>
      <c r="J248" s="321">
        <v>0</v>
      </c>
      <c r="K248" s="321">
        <v>0</v>
      </c>
      <c r="L248" s="321">
        <v>210</v>
      </c>
      <c r="M248" s="256"/>
      <c r="N248" s="322">
        <v>260</v>
      </c>
      <c r="O248" s="321">
        <v>120</v>
      </c>
      <c r="P248" s="321">
        <v>0</v>
      </c>
      <c r="Q248" s="321">
        <v>380</v>
      </c>
    </row>
    <row r="249" spans="1:17" ht="26.4" x14ac:dyDescent="0.25">
      <c r="A249" s="245"/>
      <c r="B249" s="223" t="s">
        <v>788</v>
      </c>
      <c r="C249" s="223" t="s">
        <v>789</v>
      </c>
      <c r="D249" s="223" t="s">
        <v>790</v>
      </c>
      <c r="E249" s="223"/>
      <c r="F249" s="223" t="s">
        <v>791</v>
      </c>
      <c r="G249" s="223" t="str">
        <f>VLOOKUP(F249,regions!A$2:C$419,3,FALSE)</f>
        <v>Shire district</v>
      </c>
      <c r="H249" s="223" t="str">
        <f>IFERROR(VLOOKUP(F249,classifications!A$3:C$328,3,FALSE),VLOOKUP(F249,classifications!I$2:K$28,3,FALSE))</f>
        <v>Urban with Significant Rural</v>
      </c>
      <c r="I249" s="323">
        <v>380</v>
      </c>
      <c r="J249" s="323">
        <v>170</v>
      </c>
      <c r="K249" s="323">
        <v>0</v>
      </c>
      <c r="L249" s="323">
        <v>540</v>
      </c>
      <c r="M249" s="326"/>
      <c r="N249" s="324">
        <v>440</v>
      </c>
      <c r="O249" s="323">
        <v>140</v>
      </c>
      <c r="P249" s="323">
        <v>0</v>
      </c>
      <c r="Q249" s="323">
        <v>580</v>
      </c>
    </row>
    <row r="250" spans="1:17" x14ac:dyDescent="0.25">
      <c r="A250" s="245"/>
      <c r="B250" s="223" t="s">
        <v>792</v>
      </c>
      <c r="C250" s="223" t="s">
        <v>793</v>
      </c>
      <c r="D250" s="223" t="s">
        <v>794</v>
      </c>
      <c r="E250" s="223"/>
      <c r="F250" s="223" t="s">
        <v>795</v>
      </c>
      <c r="G250" s="223" t="str">
        <f>VLOOKUP(F250,regions!A$2:C$419,3,FALSE)</f>
        <v>Shire district</v>
      </c>
      <c r="H250" s="223" t="str">
        <f>IFERROR(VLOOKUP(F250,classifications!A$3:C$328,3,FALSE),VLOOKUP(F250,classifications!I$2:K$28,3,FALSE))</f>
        <v>Predominantly Urban</v>
      </c>
      <c r="I250" s="323">
        <v>210</v>
      </c>
      <c r="J250" s="323">
        <v>30</v>
      </c>
      <c r="K250" s="323">
        <v>0</v>
      </c>
      <c r="L250" s="323">
        <v>240</v>
      </c>
      <c r="M250" s="326"/>
      <c r="N250" s="324">
        <v>320</v>
      </c>
      <c r="O250" s="323">
        <v>50</v>
      </c>
      <c r="P250" s="323">
        <v>0</v>
      </c>
      <c r="Q250" s="323">
        <v>370</v>
      </c>
    </row>
    <row r="251" spans="1:17" ht="26.4" x14ac:dyDescent="0.25">
      <c r="A251" s="245"/>
      <c r="B251" s="223" t="s">
        <v>796</v>
      </c>
      <c r="C251" s="223" t="s">
        <v>797</v>
      </c>
      <c r="D251" s="223" t="s">
        <v>798</v>
      </c>
      <c r="E251" s="223"/>
      <c r="F251" s="223" t="s">
        <v>799</v>
      </c>
      <c r="G251" s="223" t="str">
        <f>VLOOKUP(F251,regions!A$2:C$419,3,FALSE)</f>
        <v>Shire district</v>
      </c>
      <c r="H251" s="223" t="str">
        <f>IFERROR(VLOOKUP(F251,classifications!A$3:C$328,3,FALSE),VLOOKUP(F251,classifications!I$2:K$28,3,FALSE))</f>
        <v>Urban with Significant Rural</v>
      </c>
      <c r="I251" s="323">
        <v>230</v>
      </c>
      <c r="J251" s="323">
        <v>30</v>
      </c>
      <c r="K251" s="323">
        <v>0</v>
      </c>
      <c r="L251" s="323">
        <v>260</v>
      </c>
      <c r="M251" s="326"/>
      <c r="N251" s="324">
        <v>170</v>
      </c>
      <c r="O251" s="323">
        <v>0</v>
      </c>
      <c r="P251" s="323">
        <v>0</v>
      </c>
      <c r="Q251" s="323">
        <v>170</v>
      </c>
    </row>
    <row r="252" spans="1:17" x14ac:dyDescent="0.25">
      <c r="A252" s="245"/>
      <c r="B252" s="223" t="s">
        <v>800</v>
      </c>
      <c r="C252" s="223" t="s">
        <v>801</v>
      </c>
      <c r="D252" s="223" t="s">
        <v>802</v>
      </c>
      <c r="E252" s="223"/>
      <c r="F252" s="223" t="s">
        <v>803</v>
      </c>
      <c r="G252" s="223" t="str">
        <f>VLOOKUP(F252,regions!A$2:C$419,3,FALSE)</f>
        <v>Shire district</v>
      </c>
      <c r="H252" s="223" t="str">
        <f>IFERROR(VLOOKUP(F252,classifications!A$3:C$328,3,FALSE),VLOOKUP(F252,classifications!I$2:K$28,3,FALSE))</f>
        <v>Predominantly Urban</v>
      </c>
      <c r="I252" s="321">
        <v>220</v>
      </c>
      <c r="J252" s="321">
        <v>60</v>
      </c>
      <c r="K252" s="321">
        <v>0</v>
      </c>
      <c r="L252" s="321">
        <v>280</v>
      </c>
      <c r="M252" s="256"/>
      <c r="N252" s="322">
        <v>130</v>
      </c>
      <c r="O252" s="321">
        <v>30</v>
      </c>
      <c r="P252" s="321">
        <v>50</v>
      </c>
      <c r="Q252" s="321">
        <v>210</v>
      </c>
    </row>
    <row r="253" spans="1:17" x14ac:dyDescent="0.25">
      <c r="A253" s="245"/>
      <c r="B253" s="223" t="s">
        <v>804</v>
      </c>
      <c r="C253" s="223" t="s">
        <v>805</v>
      </c>
      <c r="D253" s="223" t="s">
        <v>806</v>
      </c>
      <c r="E253" s="223"/>
      <c r="F253" s="223" t="s">
        <v>807</v>
      </c>
      <c r="G253" s="223" t="str">
        <f>VLOOKUP(F253,regions!A$2:C$419,3,FALSE)</f>
        <v>Shire district</v>
      </c>
      <c r="H253" s="223" t="str">
        <f>IFERROR(VLOOKUP(F253,classifications!A$3:C$328,3,FALSE),VLOOKUP(F253,classifications!I$2:K$28,3,FALSE))</f>
        <v>Predominantly Urban</v>
      </c>
      <c r="I253" s="323">
        <v>30</v>
      </c>
      <c r="J253" s="323">
        <v>0</v>
      </c>
      <c r="K253" s="323">
        <v>0</v>
      </c>
      <c r="L253" s="323">
        <v>30</v>
      </c>
      <c r="M253" s="326"/>
      <c r="N253" s="324">
        <v>20</v>
      </c>
      <c r="O253" s="323">
        <v>0</v>
      </c>
      <c r="P253" s="323">
        <v>0</v>
      </c>
      <c r="Q253" s="323">
        <v>20</v>
      </c>
    </row>
    <row r="254" spans="1:17" x14ac:dyDescent="0.25">
      <c r="A254" s="245"/>
      <c r="B254" s="223" t="s">
        <v>808</v>
      </c>
      <c r="C254" s="223" t="s">
        <v>809</v>
      </c>
      <c r="D254" s="223" t="s">
        <v>810</v>
      </c>
      <c r="E254" s="223"/>
      <c r="F254" s="223" t="s">
        <v>811</v>
      </c>
      <c r="G254" s="223" t="str">
        <f>VLOOKUP(F254,regions!A$2:C$419,3,FALSE)</f>
        <v>Shire district</v>
      </c>
      <c r="H254" s="223" t="str">
        <f>IFERROR(VLOOKUP(F254,classifications!A$3:C$328,3,FALSE),VLOOKUP(F254,classifications!I$2:K$28,3,FALSE))</f>
        <v>Predominantly Urban</v>
      </c>
      <c r="I254" s="321">
        <v>40</v>
      </c>
      <c r="J254" s="321">
        <v>10</v>
      </c>
      <c r="K254" s="321">
        <v>0</v>
      </c>
      <c r="L254" s="321">
        <v>40</v>
      </c>
      <c r="M254" s="256"/>
      <c r="N254" s="322">
        <v>110</v>
      </c>
      <c r="O254" s="321">
        <v>50</v>
      </c>
      <c r="P254" s="321">
        <v>0</v>
      </c>
      <c r="Q254" s="321">
        <v>150</v>
      </c>
    </row>
    <row r="255" spans="1:17" x14ac:dyDescent="0.25">
      <c r="A255" s="245"/>
      <c r="B255" s="223" t="s">
        <v>812</v>
      </c>
      <c r="C255" s="223" t="s">
        <v>813</v>
      </c>
      <c r="D255" s="223" t="s">
        <v>814</v>
      </c>
      <c r="E255" s="223"/>
      <c r="F255" s="223" t="s">
        <v>815</v>
      </c>
      <c r="G255" s="223" t="str">
        <f>VLOOKUP(F255,regions!A$2:C$419,3,FALSE)</f>
        <v>Shire district</v>
      </c>
      <c r="H255" s="223" t="str">
        <f>IFERROR(VLOOKUP(F255,classifications!A$3:C$328,3,FALSE),VLOOKUP(F255,classifications!I$2:K$28,3,FALSE))</f>
        <v>Predominantly Urban</v>
      </c>
      <c r="I255" s="323">
        <v>120</v>
      </c>
      <c r="J255" s="323">
        <v>60</v>
      </c>
      <c r="K255" s="323">
        <v>0</v>
      </c>
      <c r="L255" s="323">
        <v>180</v>
      </c>
      <c r="M255" s="326"/>
      <c r="N255" s="324">
        <v>180</v>
      </c>
      <c r="O255" s="323">
        <v>80</v>
      </c>
      <c r="P255" s="323">
        <v>0</v>
      </c>
      <c r="Q255" s="323">
        <v>260</v>
      </c>
    </row>
    <row r="256" spans="1:17" x14ac:dyDescent="0.25">
      <c r="A256" s="245"/>
      <c r="B256" s="223" t="s">
        <v>816</v>
      </c>
      <c r="C256" s="223" t="s">
        <v>817</v>
      </c>
      <c r="D256" s="223" t="s">
        <v>818</v>
      </c>
      <c r="E256" s="223"/>
      <c r="F256" s="223" t="s">
        <v>819</v>
      </c>
      <c r="G256" s="223" t="str">
        <f>VLOOKUP(F256,regions!A$2:C$419,3,FALSE)</f>
        <v>Shire district</v>
      </c>
      <c r="H256" s="223" t="str">
        <f>IFERROR(VLOOKUP(F256,classifications!A$3:C$328,3,FALSE),VLOOKUP(F256,classifications!I$2:K$28,3,FALSE))</f>
        <v>Predominantly Urban</v>
      </c>
      <c r="I256" s="323">
        <v>100</v>
      </c>
      <c r="J256" s="323">
        <v>20</v>
      </c>
      <c r="K256" s="323">
        <v>0</v>
      </c>
      <c r="L256" s="323">
        <v>120</v>
      </c>
      <c r="M256" s="326"/>
      <c r="N256" s="324">
        <v>150</v>
      </c>
      <c r="O256" s="323">
        <v>40</v>
      </c>
      <c r="P256" s="323">
        <v>0</v>
      </c>
      <c r="Q256" s="323">
        <v>190</v>
      </c>
    </row>
    <row r="257" spans="1:17" x14ac:dyDescent="0.25">
      <c r="A257" s="245"/>
      <c r="B257" s="223"/>
      <c r="C257" s="223"/>
      <c r="D257" s="223"/>
      <c r="E257" s="223"/>
      <c r="F257" s="223"/>
      <c r="G257" s="223"/>
      <c r="H257" s="223"/>
      <c r="I257" s="251"/>
      <c r="J257" s="251"/>
      <c r="K257" s="251"/>
      <c r="L257" s="251"/>
      <c r="M257" s="257"/>
      <c r="N257" s="253"/>
      <c r="O257" s="251"/>
      <c r="P257" s="251"/>
      <c r="Q257" s="251"/>
    </row>
    <row r="258" spans="1:17" ht="26.4" x14ac:dyDescent="0.25">
      <c r="A258" s="245"/>
      <c r="B258" s="223"/>
      <c r="C258" s="223"/>
      <c r="D258" s="223" t="s">
        <v>820</v>
      </c>
      <c r="E258" s="264" t="s">
        <v>821</v>
      </c>
      <c r="F258" s="264" t="s">
        <v>821</v>
      </c>
      <c r="G258" s="223" t="str">
        <f>VLOOKUP(F258,regions!A$2:C$419,3,FALSE)</f>
        <v>Shire county</v>
      </c>
      <c r="H258" s="223" t="str">
        <f>IFERROR(VLOOKUP(F258,classifications!A$3:C$328,3,FALSE),VLOOKUP(F258,classifications!I$2:K$28,3,FALSE))</f>
        <v>Urban with Significant Rural</v>
      </c>
      <c r="I258" s="321">
        <v>3580</v>
      </c>
      <c r="J258" s="321">
        <v>910</v>
      </c>
      <c r="K258" s="321">
        <v>70</v>
      </c>
      <c r="L258" s="321">
        <v>4560</v>
      </c>
      <c r="M258" s="256"/>
      <c r="N258" s="322">
        <v>4020</v>
      </c>
      <c r="O258" s="321">
        <v>1030</v>
      </c>
      <c r="P258" s="321">
        <v>100</v>
      </c>
      <c r="Q258" s="321">
        <v>5150</v>
      </c>
    </row>
    <row r="259" spans="1:17" ht="26.4" x14ac:dyDescent="0.25">
      <c r="A259" s="245"/>
      <c r="B259" s="223" t="s">
        <v>822</v>
      </c>
      <c r="C259" s="223" t="s">
        <v>823</v>
      </c>
      <c r="D259" s="223" t="s">
        <v>824</v>
      </c>
      <c r="E259" s="223"/>
      <c r="F259" s="223" t="s">
        <v>825</v>
      </c>
      <c r="G259" s="223" t="str">
        <f>VLOOKUP(F259,regions!A$2:C$419,3,FALSE)</f>
        <v>Shire district</v>
      </c>
      <c r="H259" s="223" t="str">
        <f>IFERROR(VLOOKUP(F259,classifications!A$3:C$328,3,FALSE),VLOOKUP(F259,classifications!I$2:K$28,3,FALSE))</f>
        <v>Urban with Significant Rural</v>
      </c>
      <c r="I259" s="321">
        <v>310</v>
      </c>
      <c r="J259" s="321">
        <v>10</v>
      </c>
      <c r="K259" s="321">
        <v>20</v>
      </c>
      <c r="L259" s="321">
        <v>330</v>
      </c>
      <c r="M259" s="256"/>
      <c r="N259" s="322">
        <v>420</v>
      </c>
      <c r="O259" s="321">
        <v>60</v>
      </c>
      <c r="P259" s="321">
        <v>50</v>
      </c>
      <c r="Q259" s="321">
        <v>530</v>
      </c>
    </row>
    <row r="260" spans="1:17" x14ac:dyDescent="0.25">
      <c r="A260" s="245"/>
      <c r="B260" s="223" t="s">
        <v>826</v>
      </c>
      <c r="C260" s="223" t="s">
        <v>827</v>
      </c>
      <c r="D260" s="223" t="s">
        <v>828</v>
      </c>
      <c r="E260" s="223"/>
      <c r="F260" s="223" t="s">
        <v>829</v>
      </c>
      <c r="G260" s="223" t="str">
        <f>VLOOKUP(F260,regions!A$2:C$419,3,FALSE)</f>
        <v>Shire district</v>
      </c>
      <c r="H260" s="223" t="str">
        <f>IFERROR(VLOOKUP(F260,classifications!A$3:C$328,3,FALSE),VLOOKUP(F260,classifications!I$2:K$28,3,FALSE))</f>
        <v>Predominantly Urban</v>
      </c>
      <c r="I260" s="321">
        <v>300</v>
      </c>
      <c r="J260" s="321">
        <v>90</v>
      </c>
      <c r="K260" s="321">
        <v>0</v>
      </c>
      <c r="L260" s="321">
        <v>390</v>
      </c>
      <c r="M260" s="256"/>
      <c r="N260" s="322">
        <v>210</v>
      </c>
      <c r="O260" s="321">
        <v>30</v>
      </c>
      <c r="P260" s="321">
        <v>0</v>
      </c>
      <c r="Q260" s="321">
        <v>250</v>
      </c>
    </row>
    <row r="261" spans="1:17" x14ac:dyDescent="0.25">
      <c r="A261" s="245"/>
      <c r="B261" s="223" t="s">
        <v>830</v>
      </c>
      <c r="C261" s="223" t="s">
        <v>831</v>
      </c>
      <c r="D261" s="223" t="s">
        <v>832</v>
      </c>
      <c r="E261" s="223"/>
      <c r="F261" s="223" t="s">
        <v>833</v>
      </c>
      <c r="G261" s="223" t="str">
        <f>VLOOKUP(F261,regions!A$2:C$419,3,FALSE)</f>
        <v>Shire district</v>
      </c>
      <c r="H261" s="223" t="str">
        <f>IFERROR(VLOOKUP(F261,classifications!A$3:C$328,3,FALSE),VLOOKUP(F261,classifications!I$2:K$28,3,FALSE))</f>
        <v>Predominantly Urban</v>
      </c>
      <c r="I261" s="321">
        <v>520</v>
      </c>
      <c r="J261" s="321">
        <v>140</v>
      </c>
      <c r="K261" s="321">
        <v>30</v>
      </c>
      <c r="L261" s="321">
        <v>690</v>
      </c>
      <c r="M261" s="256"/>
      <c r="N261" s="322">
        <v>800</v>
      </c>
      <c r="O261" s="321">
        <v>190</v>
      </c>
      <c r="P261" s="321">
        <v>30</v>
      </c>
      <c r="Q261" s="321">
        <v>1020</v>
      </c>
    </row>
    <row r="262" spans="1:17" ht="26.4" x14ac:dyDescent="0.25">
      <c r="A262" s="245"/>
      <c r="B262" s="223" t="s">
        <v>834</v>
      </c>
      <c r="C262" s="223" t="s">
        <v>835</v>
      </c>
      <c r="D262" s="223" t="s">
        <v>836</v>
      </c>
      <c r="E262" s="223"/>
      <c r="F262" s="223" t="s">
        <v>837</v>
      </c>
      <c r="G262" s="223" t="str">
        <f>VLOOKUP(F262,regions!A$2:C$419,3,FALSE)</f>
        <v>Shire district</v>
      </c>
      <c r="H262" s="223" t="str">
        <f>IFERROR(VLOOKUP(F262,classifications!A$3:C$328,3,FALSE),VLOOKUP(F262,classifications!I$2:K$28,3,FALSE))</f>
        <v>Urban with Significant Rural</v>
      </c>
      <c r="I262" s="321">
        <v>210</v>
      </c>
      <c r="J262" s="321">
        <v>0</v>
      </c>
      <c r="K262" s="321">
        <v>0</v>
      </c>
      <c r="L262" s="321">
        <v>210</v>
      </c>
      <c r="M262" s="256"/>
      <c r="N262" s="322">
        <v>390</v>
      </c>
      <c r="O262" s="321">
        <v>20</v>
      </c>
      <c r="P262" s="321">
        <v>0</v>
      </c>
      <c r="Q262" s="321">
        <v>410</v>
      </c>
    </row>
    <row r="263" spans="1:17" x14ac:dyDescent="0.25">
      <c r="A263" s="245"/>
      <c r="B263" s="223" t="s">
        <v>838</v>
      </c>
      <c r="C263" s="223" t="s">
        <v>839</v>
      </c>
      <c r="D263" s="223" t="s">
        <v>840</v>
      </c>
      <c r="E263" s="223"/>
      <c r="F263" s="223" t="s">
        <v>841</v>
      </c>
      <c r="G263" s="223" t="str">
        <f>VLOOKUP(F263,regions!A$2:C$419,3,FALSE)</f>
        <v>Shire district</v>
      </c>
      <c r="H263" s="223" t="str">
        <f>IFERROR(VLOOKUP(F263,classifications!A$3:C$328,3,FALSE),VLOOKUP(F263,classifications!I$2:K$28,3,FALSE))</f>
        <v>Predominantly Urban</v>
      </c>
      <c r="I263" s="321">
        <v>70</v>
      </c>
      <c r="J263" s="321">
        <v>50</v>
      </c>
      <c r="K263" s="321">
        <v>0</v>
      </c>
      <c r="L263" s="321">
        <v>120</v>
      </c>
      <c r="M263" s="256"/>
      <c r="N263" s="322">
        <v>230</v>
      </c>
      <c r="O263" s="321">
        <v>50</v>
      </c>
      <c r="P263" s="321">
        <v>0</v>
      </c>
      <c r="Q263" s="321">
        <v>290</v>
      </c>
    </row>
    <row r="264" spans="1:17" ht="26.4" x14ac:dyDescent="0.25">
      <c r="A264" s="245"/>
      <c r="B264" s="223" t="s">
        <v>842</v>
      </c>
      <c r="C264" s="223" t="s">
        <v>843</v>
      </c>
      <c r="D264" s="223" t="s">
        <v>844</v>
      </c>
      <c r="E264" s="223"/>
      <c r="F264" s="223" t="s">
        <v>845</v>
      </c>
      <c r="G264" s="223" t="str">
        <f>VLOOKUP(F264,regions!A$2:C$419,3,FALSE)</f>
        <v>Shire district</v>
      </c>
      <c r="H264" s="223" t="str">
        <f>IFERROR(VLOOKUP(F264,classifications!A$3:C$328,3,FALSE),VLOOKUP(F264,classifications!I$2:K$28,3,FALSE))</f>
        <v>Urban with Significant Rural</v>
      </c>
      <c r="I264" s="321">
        <v>690</v>
      </c>
      <c r="J264" s="321">
        <v>420</v>
      </c>
      <c r="K264" s="321">
        <v>20</v>
      </c>
      <c r="L264" s="321">
        <v>1120</v>
      </c>
      <c r="M264" s="256"/>
      <c r="N264" s="322">
        <v>660</v>
      </c>
      <c r="O264" s="321">
        <v>410</v>
      </c>
      <c r="P264" s="321">
        <v>0</v>
      </c>
      <c r="Q264" s="321">
        <v>1080</v>
      </c>
    </row>
    <row r="265" spans="1:17" x14ac:dyDescent="0.25">
      <c r="A265" s="245"/>
      <c r="B265" s="223" t="s">
        <v>846</v>
      </c>
      <c r="C265" s="223" t="s">
        <v>847</v>
      </c>
      <c r="D265" s="223" t="s">
        <v>848</v>
      </c>
      <c r="E265" s="223"/>
      <c r="F265" s="223" t="s">
        <v>849</v>
      </c>
      <c r="G265" s="223" t="str">
        <f>VLOOKUP(F265,regions!A$2:C$419,3,FALSE)</f>
        <v>Shire district</v>
      </c>
      <c r="H265" s="223" t="str">
        <f>IFERROR(VLOOKUP(F265,classifications!A$3:C$328,3,FALSE),VLOOKUP(F265,classifications!I$2:K$28,3,FALSE))</f>
        <v>Predominantly Rural</v>
      </c>
      <c r="I265" s="321">
        <v>200</v>
      </c>
      <c r="J265" s="321">
        <v>50</v>
      </c>
      <c r="K265" s="321">
        <v>0</v>
      </c>
      <c r="L265" s="321">
        <v>240</v>
      </c>
      <c r="M265" s="256"/>
      <c r="N265" s="322">
        <v>190</v>
      </c>
      <c r="O265" s="321">
        <v>30</v>
      </c>
      <c r="P265" s="321">
        <v>0</v>
      </c>
      <c r="Q265" s="321">
        <v>220</v>
      </c>
    </row>
    <row r="266" spans="1:17" ht="26.4" x14ac:dyDescent="0.25">
      <c r="A266" s="245"/>
      <c r="B266" s="223" t="s">
        <v>850</v>
      </c>
      <c r="C266" s="223" t="s">
        <v>851</v>
      </c>
      <c r="D266" s="223" t="s">
        <v>852</v>
      </c>
      <c r="E266" s="223"/>
      <c r="F266" s="223" t="s">
        <v>1875</v>
      </c>
      <c r="G266" s="223" t="str">
        <f>VLOOKUP(F266,regions!A$2:C$419,3,FALSE)</f>
        <v>Shire district</v>
      </c>
      <c r="H266" s="223" t="str">
        <f>IFERROR(VLOOKUP(F266,classifications!A$3:C$328,3,FALSE),VLOOKUP(F266,classifications!I$2:K$28,3,FALSE))</f>
        <v>Urban with Significant Rural</v>
      </c>
      <c r="I266" s="321">
        <v>170</v>
      </c>
      <c r="J266" s="321">
        <v>50</v>
      </c>
      <c r="K266" s="321">
        <v>0</v>
      </c>
      <c r="L266" s="321">
        <v>220</v>
      </c>
      <c r="M266" s="256"/>
      <c r="N266" s="322">
        <v>180</v>
      </c>
      <c r="O266" s="321">
        <v>10</v>
      </c>
      <c r="P266" s="321">
        <v>0</v>
      </c>
      <c r="Q266" s="321">
        <v>190</v>
      </c>
    </row>
    <row r="267" spans="1:17" x14ac:dyDescent="0.25">
      <c r="A267" s="245"/>
      <c r="B267" s="223" t="s">
        <v>853</v>
      </c>
      <c r="C267" s="223" t="s">
        <v>854</v>
      </c>
      <c r="D267" s="223" t="s">
        <v>855</v>
      </c>
      <c r="E267" s="223"/>
      <c r="F267" s="223" t="s">
        <v>856</v>
      </c>
      <c r="G267" s="223" t="str">
        <f>VLOOKUP(F267,regions!A$2:C$419,3,FALSE)</f>
        <v>Shire district</v>
      </c>
      <c r="H267" s="223" t="str">
        <f>IFERROR(VLOOKUP(F267,classifications!A$3:C$328,3,FALSE),VLOOKUP(F267,classifications!I$2:K$28,3,FALSE))</f>
        <v>Predominantly Rural</v>
      </c>
      <c r="I267" s="321">
        <v>340</v>
      </c>
      <c r="J267" s="321">
        <v>30</v>
      </c>
      <c r="K267" s="321">
        <v>0</v>
      </c>
      <c r="L267" s="321">
        <v>370</v>
      </c>
      <c r="M267" s="256"/>
      <c r="N267" s="322">
        <v>310</v>
      </c>
      <c r="O267" s="321">
        <v>60</v>
      </c>
      <c r="P267" s="321">
        <v>0</v>
      </c>
      <c r="Q267" s="321">
        <v>370</v>
      </c>
    </row>
    <row r="268" spans="1:17" x14ac:dyDescent="0.25">
      <c r="A268" s="245"/>
      <c r="B268" s="223" t="s">
        <v>857</v>
      </c>
      <c r="C268" s="223" t="s">
        <v>858</v>
      </c>
      <c r="D268" s="223" t="s">
        <v>859</v>
      </c>
      <c r="E268" s="223"/>
      <c r="F268" s="223" t="s">
        <v>860</v>
      </c>
      <c r="G268" s="223" t="str">
        <f>VLOOKUP(F268,regions!A$2:C$419,3,FALSE)</f>
        <v>Shire district</v>
      </c>
      <c r="H268" s="223" t="str">
        <f>IFERROR(VLOOKUP(F268,classifications!A$3:C$328,3,FALSE),VLOOKUP(F268,classifications!I$2:K$28,3,FALSE))</f>
        <v>Predominantly Urban</v>
      </c>
      <c r="I268" s="321">
        <v>180</v>
      </c>
      <c r="J268" s="321">
        <v>0</v>
      </c>
      <c r="K268" s="321">
        <v>0</v>
      </c>
      <c r="L268" s="321">
        <v>180</v>
      </c>
      <c r="M268" s="256"/>
      <c r="N268" s="322">
        <v>80</v>
      </c>
      <c r="O268" s="321">
        <v>0</v>
      </c>
      <c r="P268" s="321">
        <v>10</v>
      </c>
      <c r="Q268" s="321">
        <v>90</v>
      </c>
    </row>
    <row r="269" spans="1:17" ht="26.4" x14ac:dyDescent="0.25">
      <c r="A269" s="245"/>
      <c r="B269" s="223" t="s">
        <v>861</v>
      </c>
      <c r="C269" s="223" t="s">
        <v>862</v>
      </c>
      <c r="D269" s="223" t="s">
        <v>863</v>
      </c>
      <c r="E269" s="223"/>
      <c r="F269" s="223" t="s">
        <v>864</v>
      </c>
      <c r="G269" s="223" t="str">
        <f>VLOOKUP(F269,regions!A$2:C$419,3,FALSE)</f>
        <v>Shire district</v>
      </c>
      <c r="H269" s="223" t="str">
        <f>IFERROR(VLOOKUP(F269,classifications!A$3:C$328,3,FALSE),VLOOKUP(F269,classifications!I$2:K$28,3,FALSE))</f>
        <v>Urban with Significant Rural</v>
      </c>
      <c r="I269" s="321">
        <v>320</v>
      </c>
      <c r="J269" s="321">
        <v>80</v>
      </c>
      <c r="K269" s="321">
        <v>0</v>
      </c>
      <c r="L269" s="321">
        <v>410</v>
      </c>
      <c r="M269" s="256"/>
      <c r="N269" s="322">
        <v>350</v>
      </c>
      <c r="O269" s="321">
        <v>130</v>
      </c>
      <c r="P269" s="321">
        <v>0</v>
      </c>
      <c r="Q269" s="321">
        <v>480</v>
      </c>
    </row>
    <row r="270" spans="1:17" ht="26.4" x14ac:dyDescent="0.25">
      <c r="A270" s="245"/>
      <c r="B270" s="223" t="s">
        <v>865</v>
      </c>
      <c r="C270" s="223" t="s">
        <v>866</v>
      </c>
      <c r="D270" s="223" t="s">
        <v>867</v>
      </c>
      <c r="E270" s="223"/>
      <c r="F270" s="223" t="s">
        <v>868</v>
      </c>
      <c r="G270" s="223" t="str">
        <f>VLOOKUP(F270,regions!A$2:C$419,3,FALSE)</f>
        <v>Shire district</v>
      </c>
      <c r="H270" s="223" t="str">
        <f>IFERROR(VLOOKUP(F270,classifications!A$3:C$328,3,FALSE),VLOOKUP(F270,classifications!I$2:K$28,3,FALSE))</f>
        <v>Urban with Significant Rural</v>
      </c>
      <c r="I270" s="321">
        <v>270</v>
      </c>
      <c r="J270" s="321">
        <v>10</v>
      </c>
      <c r="K270" s="321">
        <v>0</v>
      </c>
      <c r="L270" s="321">
        <v>280</v>
      </c>
      <c r="M270" s="256"/>
      <c r="N270" s="322">
        <v>200</v>
      </c>
      <c r="O270" s="321">
        <v>30</v>
      </c>
      <c r="P270" s="321">
        <v>0</v>
      </c>
      <c r="Q270" s="321">
        <v>230</v>
      </c>
    </row>
    <row r="271" spans="1:17" x14ac:dyDescent="0.25">
      <c r="A271" s="245"/>
      <c r="B271" s="223"/>
      <c r="C271" s="223"/>
      <c r="D271" s="223"/>
      <c r="E271" s="223"/>
      <c r="F271" s="223"/>
      <c r="G271" s="223"/>
      <c r="H271" s="223"/>
      <c r="I271" s="251"/>
      <c r="J271" s="251"/>
      <c r="K271" s="251"/>
      <c r="L271" s="251"/>
      <c r="M271" s="257"/>
      <c r="N271" s="253"/>
      <c r="O271" s="251"/>
      <c r="P271" s="251"/>
      <c r="Q271" s="251"/>
    </row>
    <row r="272" spans="1:17" x14ac:dyDescent="0.25">
      <c r="A272" s="245"/>
      <c r="B272" s="223"/>
      <c r="C272" s="223"/>
      <c r="D272" s="223" t="s">
        <v>869</v>
      </c>
      <c r="E272" s="264" t="s">
        <v>870</v>
      </c>
      <c r="F272" s="264" t="s">
        <v>870</v>
      </c>
      <c r="G272" s="223" t="str">
        <f>VLOOKUP(F272,regions!A$2:C$419,3,FALSE)</f>
        <v>Shire county</v>
      </c>
      <c r="H272" s="223" t="str">
        <f>IFERROR(VLOOKUP(F272,classifications!A$3:C$328,3,FALSE),VLOOKUP(F272,classifications!I$2:K$28,3,FALSE))</f>
        <v>Predominantly Urban</v>
      </c>
      <c r="I272" s="321">
        <v>3870</v>
      </c>
      <c r="J272" s="321">
        <v>270</v>
      </c>
      <c r="K272" s="321">
        <v>10</v>
      </c>
      <c r="L272" s="321">
        <v>4150</v>
      </c>
      <c r="M272" s="256"/>
      <c r="N272" s="322">
        <v>3170</v>
      </c>
      <c r="O272" s="321">
        <v>260</v>
      </c>
      <c r="P272" s="321">
        <v>10</v>
      </c>
      <c r="Q272" s="321">
        <v>3440</v>
      </c>
    </row>
    <row r="273" spans="1:17" x14ac:dyDescent="0.25">
      <c r="A273" s="245"/>
      <c r="B273" s="223" t="s">
        <v>871</v>
      </c>
      <c r="C273" s="223" t="s">
        <v>872</v>
      </c>
      <c r="D273" s="223" t="s">
        <v>873</v>
      </c>
      <c r="E273" s="223"/>
      <c r="F273" s="223" t="s">
        <v>874</v>
      </c>
      <c r="G273" s="223" t="str">
        <f>VLOOKUP(F273,regions!A$2:C$419,3,FALSE)</f>
        <v>Shire district</v>
      </c>
      <c r="H273" s="223" t="str">
        <f>IFERROR(VLOOKUP(F273,classifications!A$3:C$328,3,FALSE),VLOOKUP(F273,classifications!I$2:K$28,3,FALSE))</f>
        <v>Predominantly Urban</v>
      </c>
      <c r="I273" s="321">
        <v>130</v>
      </c>
      <c r="J273" s="321">
        <v>0</v>
      </c>
      <c r="K273" s="321">
        <v>0</v>
      </c>
      <c r="L273" s="321">
        <v>130</v>
      </c>
      <c r="M273" s="256"/>
      <c r="N273" s="322">
        <v>140</v>
      </c>
      <c r="O273" s="321">
        <v>30</v>
      </c>
      <c r="P273" s="321">
        <v>0</v>
      </c>
      <c r="Q273" s="321">
        <v>160</v>
      </c>
    </row>
    <row r="274" spans="1:17" ht="26.4" x14ac:dyDescent="0.25">
      <c r="A274" s="245"/>
      <c r="B274" s="223" t="s">
        <v>875</v>
      </c>
      <c r="C274" s="223" t="s">
        <v>876</v>
      </c>
      <c r="D274" s="223" t="s">
        <v>877</v>
      </c>
      <c r="E274" s="223"/>
      <c r="F274" s="223" t="s">
        <v>878</v>
      </c>
      <c r="G274" s="223" t="str">
        <f>VLOOKUP(F274,regions!A$2:C$419,3,FALSE)</f>
        <v>Shire district</v>
      </c>
      <c r="H274" s="223" t="str">
        <f>IFERROR(VLOOKUP(F274,classifications!A$3:C$328,3,FALSE),VLOOKUP(F274,classifications!I$2:K$28,3,FALSE))</f>
        <v>Urban with Significant Rural</v>
      </c>
      <c r="I274" s="321">
        <v>550</v>
      </c>
      <c r="J274" s="321">
        <v>70</v>
      </c>
      <c r="K274" s="321">
        <v>0</v>
      </c>
      <c r="L274" s="321">
        <v>620</v>
      </c>
      <c r="M274" s="256"/>
      <c r="N274" s="322">
        <v>360</v>
      </c>
      <c r="O274" s="321">
        <v>40</v>
      </c>
      <c r="P274" s="321">
        <v>0</v>
      </c>
      <c r="Q274" s="321">
        <v>400</v>
      </c>
    </row>
    <row r="275" spans="1:17" x14ac:dyDescent="0.25">
      <c r="A275" s="245"/>
      <c r="B275" s="223" t="s">
        <v>879</v>
      </c>
      <c r="C275" s="223" t="s">
        <v>880</v>
      </c>
      <c r="D275" s="223" t="s">
        <v>881</v>
      </c>
      <c r="E275" s="223"/>
      <c r="F275" s="223" t="s">
        <v>882</v>
      </c>
      <c r="G275" s="223" t="str">
        <f>VLOOKUP(F275,regions!A$2:C$419,3,FALSE)</f>
        <v>Shire district</v>
      </c>
      <c r="H275" s="223" t="str">
        <f>IFERROR(VLOOKUP(F275,classifications!A$3:C$328,3,FALSE),VLOOKUP(F275,classifications!I$2:K$28,3,FALSE))</f>
        <v>Predominantly Urban</v>
      </c>
      <c r="I275" s="321">
        <v>530</v>
      </c>
      <c r="J275" s="321">
        <v>20</v>
      </c>
      <c r="K275" s="321">
        <v>0</v>
      </c>
      <c r="L275" s="321">
        <v>550</v>
      </c>
      <c r="M275" s="256"/>
      <c r="N275" s="322">
        <v>490</v>
      </c>
      <c r="O275" s="321">
        <v>0</v>
      </c>
      <c r="P275" s="321">
        <v>0</v>
      </c>
      <c r="Q275" s="321">
        <v>490</v>
      </c>
    </row>
    <row r="276" spans="1:17" x14ac:dyDescent="0.25">
      <c r="A276" s="245"/>
      <c r="B276" s="223" t="s">
        <v>883</v>
      </c>
      <c r="C276" s="223" t="s">
        <v>884</v>
      </c>
      <c r="D276" s="223" t="s">
        <v>885</v>
      </c>
      <c r="E276" s="223"/>
      <c r="F276" s="223" t="s">
        <v>886</v>
      </c>
      <c r="G276" s="223" t="str">
        <f>VLOOKUP(F276,regions!A$2:C$419,3,FALSE)</f>
        <v>Shire district</v>
      </c>
      <c r="H276" s="223" t="str">
        <f>IFERROR(VLOOKUP(F276,classifications!A$3:C$328,3,FALSE),VLOOKUP(F276,classifications!I$2:K$28,3,FALSE))</f>
        <v>Predominantly Urban</v>
      </c>
      <c r="I276" s="321">
        <v>90</v>
      </c>
      <c r="J276" s="321">
        <v>10</v>
      </c>
      <c r="K276" s="321">
        <v>0</v>
      </c>
      <c r="L276" s="321">
        <v>100</v>
      </c>
      <c r="M276" s="256"/>
      <c r="N276" s="322">
        <v>80</v>
      </c>
      <c r="O276" s="321">
        <v>10</v>
      </c>
      <c r="P276" s="321">
        <v>0</v>
      </c>
      <c r="Q276" s="321">
        <v>90</v>
      </c>
    </row>
    <row r="277" spans="1:17" ht="26.4" x14ac:dyDescent="0.25">
      <c r="A277" s="245"/>
      <c r="B277" s="223" t="s">
        <v>887</v>
      </c>
      <c r="C277" s="223" t="s">
        <v>888</v>
      </c>
      <c r="D277" s="223" t="s">
        <v>889</v>
      </c>
      <c r="E277" s="223"/>
      <c r="F277" s="223" t="s">
        <v>890</v>
      </c>
      <c r="G277" s="223" t="str">
        <f>VLOOKUP(F277,regions!A$2:C$419,3,FALSE)</f>
        <v>Shire district</v>
      </c>
      <c r="H277" s="223" t="str">
        <f>IFERROR(VLOOKUP(F277,classifications!A$3:C$328,3,FALSE),VLOOKUP(F277,classifications!I$2:K$28,3,FALSE))</f>
        <v>Urban with Significant Rural</v>
      </c>
      <c r="I277" s="321">
        <v>210</v>
      </c>
      <c r="J277" s="321">
        <v>0</v>
      </c>
      <c r="K277" s="321">
        <v>0</v>
      </c>
      <c r="L277" s="321">
        <v>210</v>
      </c>
      <c r="M277" s="256"/>
      <c r="N277" s="322">
        <v>240</v>
      </c>
      <c r="O277" s="321">
        <v>10</v>
      </c>
      <c r="P277" s="321">
        <v>0</v>
      </c>
      <c r="Q277" s="321">
        <v>240</v>
      </c>
    </row>
    <row r="278" spans="1:17" x14ac:dyDescent="0.25">
      <c r="A278" s="245"/>
      <c r="B278" s="223" t="s">
        <v>891</v>
      </c>
      <c r="C278" s="223" t="s">
        <v>892</v>
      </c>
      <c r="D278" s="223" t="s">
        <v>893</v>
      </c>
      <c r="E278" s="223"/>
      <c r="F278" s="223" t="s">
        <v>894</v>
      </c>
      <c r="G278" s="223" t="str">
        <f>VLOOKUP(F278,regions!A$2:C$419,3,FALSE)</f>
        <v>Shire district</v>
      </c>
      <c r="H278" s="223" t="str">
        <f>IFERROR(VLOOKUP(F278,classifications!A$3:C$328,3,FALSE),VLOOKUP(F278,classifications!I$2:K$28,3,FALSE))</f>
        <v>Predominantly Urban</v>
      </c>
      <c r="I278" s="321">
        <v>90</v>
      </c>
      <c r="J278" s="321">
        <v>20</v>
      </c>
      <c r="K278" s="321">
        <v>0</v>
      </c>
      <c r="L278" s="321">
        <v>110</v>
      </c>
      <c r="M278" s="256"/>
      <c r="N278" s="322">
        <v>120</v>
      </c>
      <c r="O278" s="321">
        <v>0</v>
      </c>
      <c r="P278" s="321">
        <v>0</v>
      </c>
      <c r="Q278" s="321">
        <v>120</v>
      </c>
    </row>
    <row r="279" spans="1:17" x14ac:dyDescent="0.25">
      <c r="A279" s="245"/>
      <c r="B279" s="223" t="s">
        <v>895</v>
      </c>
      <c r="C279" s="223" t="s">
        <v>896</v>
      </c>
      <c r="D279" s="223" t="s">
        <v>897</v>
      </c>
      <c r="E279" s="223"/>
      <c r="F279" s="223" t="s">
        <v>898</v>
      </c>
      <c r="G279" s="223" t="str">
        <f>VLOOKUP(F279,regions!A$2:C$419,3,FALSE)</f>
        <v>Shire district</v>
      </c>
      <c r="H279" s="223" t="str">
        <f>IFERROR(VLOOKUP(F279,classifications!A$3:C$328,3,FALSE),VLOOKUP(F279,classifications!I$2:K$28,3,FALSE))</f>
        <v>Predominantly Urban</v>
      </c>
      <c r="I279" s="321">
        <v>680</v>
      </c>
      <c r="J279" s="321">
        <v>50</v>
      </c>
      <c r="K279" s="321">
        <v>0</v>
      </c>
      <c r="L279" s="321">
        <v>730</v>
      </c>
      <c r="M279" s="256"/>
      <c r="N279" s="322">
        <v>480</v>
      </c>
      <c r="O279" s="321">
        <v>70</v>
      </c>
      <c r="P279" s="321">
        <v>0</v>
      </c>
      <c r="Q279" s="321">
        <v>560</v>
      </c>
    </row>
    <row r="280" spans="1:17" x14ac:dyDescent="0.25">
      <c r="A280" s="245"/>
      <c r="B280" s="223" t="s">
        <v>899</v>
      </c>
      <c r="C280" s="223" t="s">
        <v>900</v>
      </c>
      <c r="D280" s="223" t="s">
        <v>901</v>
      </c>
      <c r="E280" s="223"/>
      <c r="F280" s="223" t="s">
        <v>902</v>
      </c>
      <c r="G280" s="223" t="str">
        <f>VLOOKUP(F280,regions!A$2:C$419,3,FALSE)</f>
        <v>Shire district</v>
      </c>
      <c r="H280" s="223" t="str">
        <f>IFERROR(VLOOKUP(F280,classifications!A$3:C$328,3,FALSE),VLOOKUP(F280,classifications!I$2:K$28,3,FALSE))</f>
        <v>Predominantly Rural</v>
      </c>
      <c r="I280" s="321">
        <v>430</v>
      </c>
      <c r="J280" s="321">
        <v>50</v>
      </c>
      <c r="K280" s="321">
        <v>0</v>
      </c>
      <c r="L280" s="321">
        <v>470</v>
      </c>
      <c r="M280" s="256"/>
      <c r="N280" s="322">
        <v>310</v>
      </c>
      <c r="O280" s="321">
        <v>50</v>
      </c>
      <c r="P280" s="321">
        <v>0</v>
      </c>
      <c r="Q280" s="321">
        <v>360</v>
      </c>
    </row>
    <row r="281" spans="1:17" x14ac:dyDescent="0.25">
      <c r="A281" s="245"/>
      <c r="B281" s="223" t="s">
        <v>903</v>
      </c>
      <c r="C281" s="223" t="s">
        <v>904</v>
      </c>
      <c r="D281" s="223" t="s">
        <v>905</v>
      </c>
      <c r="E281" s="223"/>
      <c r="F281" s="223" t="s">
        <v>906</v>
      </c>
      <c r="G281" s="223" t="str">
        <f>VLOOKUP(F281,regions!A$2:C$419,3,FALSE)</f>
        <v>Shire district</v>
      </c>
      <c r="H281" s="223" t="str">
        <f>IFERROR(VLOOKUP(F281,classifications!A$3:C$328,3,FALSE),VLOOKUP(F281,classifications!I$2:K$28,3,FALSE))</f>
        <v>Predominantly Urban</v>
      </c>
      <c r="I281" s="321">
        <v>90</v>
      </c>
      <c r="J281" s="321">
        <v>0</v>
      </c>
      <c r="K281" s="321">
        <v>0</v>
      </c>
      <c r="L281" s="321">
        <v>90</v>
      </c>
      <c r="M281" s="256"/>
      <c r="N281" s="322">
        <v>50</v>
      </c>
      <c r="O281" s="321">
        <v>0</v>
      </c>
      <c r="P281" s="321">
        <v>0</v>
      </c>
      <c r="Q281" s="321">
        <v>50</v>
      </c>
    </row>
    <row r="282" spans="1:17" x14ac:dyDescent="0.25">
      <c r="A282" s="245"/>
      <c r="B282" s="223" t="s">
        <v>907</v>
      </c>
      <c r="C282" s="223" t="s">
        <v>908</v>
      </c>
      <c r="D282" s="223" t="s">
        <v>909</v>
      </c>
      <c r="E282" s="223"/>
      <c r="F282" s="223" t="s">
        <v>910</v>
      </c>
      <c r="G282" s="223" t="str">
        <f>VLOOKUP(F282,regions!A$2:C$419,3,FALSE)</f>
        <v>Shire district</v>
      </c>
      <c r="H282" s="223" t="str">
        <f>IFERROR(VLOOKUP(F282,classifications!A$3:C$328,3,FALSE),VLOOKUP(F282,classifications!I$2:K$28,3,FALSE))</f>
        <v>Predominantly Urban</v>
      </c>
      <c r="I282" s="321">
        <v>350</v>
      </c>
      <c r="J282" s="321">
        <v>0</v>
      </c>
      <c r="K282" s="321">
        <v>0</v>
      </c>
      <c r="L282" s="321">
        <v>350</v>
      </c>
      <c r="M282" s="256"/>
      <c r="N282" s="322">
        <v>360</v>
      </c>
      <c r="O282" s="321">
        <v>20</v>
      </c>
      <c r="P282" s="321">
        <v>0</v>
      </c>
      <c r="Q282" s="321">
        <v>380</v>
      </c>
    </row>
    <row r="283" spans="1:17" ht="26.4" x14ac:dyDescent="0.25">
      <c r="A283" s="245"/>
      <c r="B283" s="223" t="s">
        <v>911</v>
      </c>
      <c r="C283" s="223" t="s">
        <v>912</v>
      </c>
      <c r="D283" s="223" t="s">
        <v>913</v>
      </c>
      <c r="E283" s="223"/>
      <c r="F283" s="223" t="s">
        <v>914</v>
      </c>
      <c r="G283" s="223" t="str">
        <f>VLOOKUP(F283,regions!A$2:C$419,3,FALSE)</f>
        <v>Shire district</v>
      </c>
      <c r="H283" s="223" t="str">
        <f>IFERROR(VLOOKUP(F283,classifications!A$3:C$328,3,FALSE),VLOOKUP(F283,classifications!I$2:K$28,3,FALSE))</f>
        <v>Urban with Significant Rural</v>
      </c>
      <c r="I283" s="321">
        <v>420</v>
      </c>
      <c r="J283" s="321">
        <v>40</v>
      </c>
      <c r="K283" s="321">
        <v>10</v>
      </c>
      <c r="L283" s="321">
        <v>470</v>
      </c>
      <c r="M283" s="256"/>
      <c r="N283" s="322">
        <v>250</v>
      </c>
      <c r="O283" s="321">
        <v>10</v>
      </c>
      <c r="P283" s="321">
        <v>10</v>
      </c>
      <c r="Q283" s="321">
        <v>280</v>
      </c>
    </row>
    <row r="284" spans="1:17" x14ac:dyDescent="0.25">
      <c r="A284" s="245"/>
      <c r="B284" s="223" t="s">
        <v>915</v>
      </c>
      <c r="C284" s="223" t="s">
        <v>916</v>
      </c>
      <c r="D284" s="223" t="s">
        <v>917</v>
      </c>
      <c r="E284" s="223"/>
      <c r="F284" s="223" t="s">
        <v>918</v>
      </c>
      <c r="G284" s="223" t="str">
        <f>VLOOKUP(F284,regions!A$2:C$419,3,FALSE)</f>
        <v>Shire district</v>
      </c>
      <c r="H284" s="223" t="str">
        <f>IFERROR(VLOOKUP(F284,classifications!A$3:C$328,3,FALSE),VLOOKUP(F284,classifications!I$2:K$28,3,FALSE))</f>
        <v>Predominantly Rural</v>
      </c>
      <c r="I284" s="321">
        <v>310</v>
      </c>
      <c r="J284" s="321">
        <v>10</v>
      </c>
      <c r="K284" s="321">
        <v>0</v>
      </c>
      <c r="L284" s="321">
        <v>320</v>
      </c>
      <c r="M284" s="256"/>
      <c r="N284" s="322">
        <v>300</v>
      </c>
      <c r="O284" s="321">
        <v>20</v>
      </c>
      <c r="P284" s="321">
        <v>0</v>
      </c>
      <c r="Q284" s="321">
        <v>330</v>
      </c>
    </row>
    <row r="285" spans="1:17" x14ac:dyDescent="0.25">
      <c r="A285" s="245"/>
      <c r="B285" s="223"/>
      <c r="C285" s="223"/>
      <c r="D285" s="223"/>
      <c r="E285" s="223"/>
      <c r="F285" s="223"/>
      <c r="G285" s="223"/>
      <c r="H285" s="223"/>
      <c r="I285" s="251"/>
      <c r="J285" s="251"/>
      <c r="K285" s="251"/>
      <c r="L285" s="251"/>
      <c r="M285" s="257"/>
      <c r="N285" s="253"/>
      <c r="O285" s="251"/>
      <c r="P285" s="251"/>
      <c r="Q285" s="251"/>
    </row>
    <row r="286" spans="1:17" ht="26.4" x14ac:dyDescent="0.25">
      <c r="A286" s="245"/>
      <c r="B286" s="223"/>
      <c r="C286" s="223"/>
      <c r="D286" s="223" t="s">
        <v>919</v>
      </c>
      <c r="E286" s="264" t="s">
        <v>920</v>
      </c>
      <c r="F286" s="264" t="s">
        <v>920</v>
      </c>
      <c r="G286" s="223" t="str">
        <f>VLOOKUP(F286,regions!A$2:C$419,3,FALSE)</f>
        <v>Shire county</v>
      </c>
      <c r="H286" s="223" t="str">
        <f>IFERROR(VLOOKUP(F286,classifications!A$3:C$328,3,FALSE),VLOOKUP(F286,classifications!I$2:K$28,3,FALSE))</f>
        <v>Urban with Significant Rural</v>
      </c>
      <c r="I286" s="321">
        <v>2670</v>
      </c>
      <c r="J286" s="321">
        <v>740</v>
      </c>
      <c r="K286" s="321">
        <v>10</v>
      </c>
      <c r="L286" s="321">
        <v>3420</v>
      </c>
      <c r="M286" s="256"/>
      <c r="N286" s="322">
        <v>2620</v>
      </c>
      <c r="O286" s="321">
        <v>420</v>
      </c>
      <c r="P286" s="321">
        <v>10</v>
      </c>
      <c r="Q286" s="321">
        <v>3050</v>
      </c>
    </row>
    <row r="287" spans="1:17" x14ac:dyDescent="0.25">
      <c r="A287" s="245"/>
      <c r="B287" s="223" t="s">
        <v>921</v>
      </c>
      <c r="C287" s="223" t="s">
        <v>922</v>
      </c>
      <c r="D287" s="223" t="s">
        <v>923</v>
      </c>
      <c r="E287" s="223"/>
      <c r="F287" s="223" t="s">
        <v>924</v>
      </c>
      <c r="G287" s="223" t="str">
        <f>VLOOKUP(F287,regions!A$2:C$419,3,FALSE)</f>
        <v>Shire district</v>
      </c>
      <c r="H287" s="223" t="str">
        <f>IFERROR(VLOOKUP(F287,classifications!A$3:C$328,3,FALSE),VLOOKUP(F287,classifications!I$2:K$28,3,FALSE))</f>
        <v>Predominantly Urban</v>
      </c>
      <c r="I287" s="321">
        <v>290</v>
      </c>
      <c r="J287" s="323">
        <v>60</v>
      </c>
      <c r="K287" s="323">
        <v>0</v>
      </c>
      <c r="L287" s="323">
        <v>350</v>
      </c>
      <c r="M287" s="326"/>
      <c r="N287" s="322">
        <v>320</v>
      </c>
      <c r="O287" s="323">
        <v>60</v>
      </c>
      <c r="P287" s="323">
        <v>0</v>
      </c>
      <c r="Q287" s="323">
        <v>380</v>
      </c>
    </row>
    <row r="288" spans="1:17" x14ac:dyDescent="0.25">
      <c r="A288" s="245"/>
      <c r="B288" s="223" t="s">
        <v>925</v>
      </c>
      <c r="C288" s="223" t="s">
        <v>926</v>
      </c>
      <c r="D288" s="223" t="s">
        <v>927</v>
      </c>
      <c r="E288" s="223"/>
      <c r="F288" s="223" t="s">
        <v>928</v>
      </c>
      <c r="G288" s="223" t="str">
        <f>VLOOKUP(F288,regions!A$2:C$419,3,FALSE)</f>
        <v>Shire district</v>
      </c>
      <c r="H288" s="223" t="str">
        <f>IFERROR(VLOOKUP(F288,classifications!A$3:C$328,3,FALSE),VLOOKUP(F288,classifications!I$2:K$28,3,FALSE))</f>
        <v>Predominantly Urban</v>
      </c>
      <c r="I288" s="321">
        <v>570</v>
      </c>
      <c r="J288" s="321">
        <v>190</v>
      </c>
      <c r="K288" s="321">
        <v>0</v>
      </c>
      <c r="L288" s="321">
        <v>770</v>
      </c>
      <c r="M288" s="256"/>
      <c r="N288" s="322">
        <v>790</v>
      </c>
      <c r="O288" s="321">
        <v>130</v>
      </c>
      <c r="P288" s="321">
        <v>0</v>
      </c>
      <c r="Q288" s="321">
        <v>920</v>
      </c>
    </row>
    <row r="289" spans="1:18" x14ac:dyDescent="0.25">
      <c r="A289" s="245"/>
      <c r="B289" s="223" t="s">
        <v>929</v>
      </c>
      <c r="C289" s="223" t="s">
        <v>930</v>
      </c>
      <c r="D289" s="223" t="s">
        <v>931</v>
      </c>
      <c r="E289" s="223"/>
      <c r="F289" s="223" t="s">
        <v>932</v>
      </c>
      <c r="G289" s="223" t="str">
        <f>VLOOKUP(F289,regions!A$2:C$419,3,FALSE)</f>
        <v>Shire district</v>
      </c>
      <c r="H289" s="223" t="str">
        <f>IFERROR(VLOOKUP(F289,classifications!A$3:C$328,3,FALSE),VLOOKUP(F289,classifications!I$2:K$28,3,FALSE))</f>
        <v>Predominantly Rural</v>
      </c>
      <c r="I289" s="321">
        <v>730</v>
      </c>
      <c r="J289" s="321">
        <v>210</v>
      </c>
      <c r="K289" s="321">
        <v>0</v>
      </c>
      <c r="L289" s="321">
        <v>950</v>
      </c>
      <c r="M289" s="256"/>
      <c r="N289" s="322">
        <v>540</v>
      </c>
      <c r="O289" s="321">
        <v>120</v>
      </c>
      <c r="P289" s="321">
        <v>0</v>
      </c>
      <c r="Q289" s="321">
        <v>660</v>
      </c>
    </row>
    <row r="290" spans="1:18" x14ac:dyDescent="0.25">
      <c r="A290" s="245"/>
      <c r="B290" s="223" t="s">
        <v>933</v>
      </c>
      <c r="C290" s="223" t="s">
        <v>934</v>
      </c>
      <c r="D290" s="223" t="s">
        <v>935</v>
      </c>
      <c r="E290" s="223"/>
      <c r="F290" s="223" t="s">
        <v>936</v>
      </c>
      <c r="G290" s="223" t="str">
        <f>VLOOKUP(F290,regions!A$2:C$419,3,FALSE)</f>
        <v>Shire district</v>
      </c>
      <c r="H290" s="223" t="str">
        <f>IFERROR(VLOOKUP(F290,classifications!A$3:C$328,3,FALSE),VLOOKUP(F290,classifications!I$2:K$28,3,FALSE))</f>
        <v>Predominantly Rural</v>
      </c>
      <c r="I290" s="321">
        <v>150</v>
      </c>
      <c r="J290" s="321">
        <v>130</v>
      </c>
      <c r="K290" s="321">
        <v>0</v>
      </c>
      <c r="L290" s="321">
        <v>280</v>
      </c>
      <c r="M290" s="256"/>
      <c r="N290" s="322">
        <v>280</v>
      </c>
      <c r="O290" s="321">
        <v>70</v>
      </c>
      <c r="P290" s="321">
        <v>10</v>
      </c>
      <c r="Q290" s="321">
        <v>360</v>
      </c>
    </row>
    <row r="291" spans="1:18" x14ac:dyDescent="0.25">
      <c r="A291" s="245"/>
      <c r="B291" s="223" t="s">
        <v>937</v>
      </c>
      <c r="C291" s="223" t="s">
        <v>938</v>
      </c>
      <c r="D291" s="223" t="s">
        <v>939</v>
      </c>
      <c r="E291" s="223"/>
      <c r="F291" s="223" t="s">
        <v>940</v>
      </c>
      <c r="G291" s="223" t="str">
        <f>VLOOKUP(F291,regions!A$2:C$419,3,FALSE)</f>
        <v>Shire district</v>
      </c>
      <c r="H291" s="223" t="str">
        <f>IFERROR(VLOOKUP(F291,classifications!A$3:C$328,3,FALSE),VLOOKUP(F291,classifications!I$2:K$28,3,FALSE))</f>
        <v>Predominantly Rural</v>
      </c>
      <c r="I291" s="321">
        <v>170</v>
      </c>
      <c r="J291" s="321">
        <v>50</v>
      </c>
      <c r="K291" s="321">
        <v>0</v>
      </c>
      <c r="L291" s="321">
        <v>210</v>
      </c>
      <c r="M291" s="256"/>
      <c r="N291" s="322">
        <v>70</v>
      </c>
      <c r="O291" s="321">
        <v>0</v>
      </c>
      <c r="P291" s="321">
        <v>0</v>
      </c>
      <c r="Q291" s="321">
        <v>80</v>
      </c>
    </row>
    <row r="292" spans="1:18" x14ac:dyDescent="0.25">
      <c r="A292" s="245"/>
      <c r="B292" s="223" t="s">
        <v>941</v>
      </c>
      <c r="C292" s="223" t="s">
        <v>942</v>
      </c>
      <c r="D292" s="223" t="s">
        <v>943</v>
      </c>
      <c r="E292" s="223"/>
      <c r="F292" s="223" t="s">
        <v>944</v>
      </c>
      <c r="G292" s="223" t="str">
        <f>VLOOKUP(F292,regions!A$2:C$419,3,FALSE)</f>
        <v>Shire district</v>
      </c>
      <c r="H292" s="223" t="str">
        <f>IFERROR(VLOOKUP(F292,classifications!A$3:C$328,3,FALSE),VLOOKUP(F292,classifications!I$2:K$28,3,FALSE))</f>
        <v>Predominantly Rural</v>
      </c>
      <c r="I292" s="323">
        <v>620</v>
      </c>
      <c r="J292" s="323">
        <v>70</v>
      </c>
      <c r="K292" s="323">
        <v>10</v>
      </c>
      <c r="L292" s="323">
        <v>700</v>
      </c>
      <c r="M292" s="326"/>
      <c r="N292" s="324">
        <v>550</v>
      </c>
      <c r="O292" s="323">
        <v>40</v>
      </c>
      <c r="P292" s="323">
        <v>0</v>
      </c>
      <c r="Q292" s="323">
        <v>590</v>
      </c>
      <c r="R292" s="32"/>
    </row>
    <row r="293" spans="1:18" x14ac:dyDescent="0.25">
      <c r="A293" s="245"/>
      <c r="B293" s="223" t="s">
        <v>945</v>
      </c>
      <c r="C293" s="223" t="s">
        <v>946</v>
      </c>
      <c r="D293" s="223" t="s">
        <v>947</v>
      </c>
      <c r="E293" s="223"/>
      <c r="F293" s="223" t="s">
        <v>948</v>
      </c>
      <c r="G293" s="223" t="str">
        <f>VLOOKUP(F293,regions!A$2:C$419,3,FALSE)</f>
        <v>Shire district</v>
      </c>
      <c r="H293" s="223" t="str">
        <f>IFERROR(VLOOKUP(F293,classifications!A$3:C$328,3,FALSE),VLOOKUP(F293,classifications!I$2:K$28,3,FALSE))</f>
        <v>Predominantly Urban</v>
      </c>
      <c r="I293" s="321">
        <v>130</v>
      </c>
      <c r="J293" s="321">
        <v>30</v>
      </c>
      <c r="K293" s="321">
        <v>0</v>
      </c>
      <c r="L293" s="321">
        <v>160</v>
      </c>
      <c r="M293" s="256"/>
      <c r="N293" s="322">
        <v>70</v>
      </c>
      <c r="O293" s="321">
        <v>0</v>
      </c>
      <c r="P293" s="321">
        <v>0</v>
      </c>
      <c r="Q293" s="321">
        <v>70</v>
      </c>
    </row>
    <row r="294" spans="1:18" x14ac:dyDescent="0.25">
      <c r="A294" s="245"/>
      <c r="B294" s="223"/>
      <c r="C294" s="223"/>
      <c r="D294" s="223"/>
      <c r="E294" s="223"/>
      <c r="F294" s="223"/>
      <c r="G294" s="223"/>
      <c r="H294" s="223"/>
      <c r="I294" s="251"/>
      <c r="J294" s="251"/>
      <c r="K294" s="251"/>
      <c r="L294" s="251"/>
      <c r="M294" s="257"/>
      <c r="N294" s="253"/>
      <c r="O294" s="251"/>
      <c r="P294" s="251"/>
      <c r="Q294" s="251"/>
    </row>
    <row r="295" spans="1:18" x14ac:dyDescent="0.25">
      <c r="A295" s="245"/>
      <c r="B295" s="223"/>
      <c r="C295" s="223"/>
      <c r="D295" s="223" t="s">
        <v>949</v>
      </c>
      <c r="E295" s="264" t="s">
        <v>950</v>
      </c>
      <c r="F295" s="264" t="s">
        <v>950</v>
      </c>
      <c r="G295" s="223" t="str">
        <f>VLOOKUP(F295,regions!A$2:C$419,3,FALSE)</f>
        <v>Shire county</v>
      </c>
      <c r="H295" s="223" t="str">
        <f>IFERROR(VLOOKUP(F295,classifications!A$3:C$328,3,FALSE),VLOOKUP(F295,classifications!I$2:K$28,3,FALSE))</f>
        <v>Predominantly Rural</v>
      </c>
      <c r="I295" s="321">
        <v>2540</v>
      </c>
      <c r="J295" s="321">
        <v>330</v>
      </c>
      <c r="K295" s="321">
        <v>10</v>
      </c>
      <c r="L295" s="321">
        <v>2870</v>
      </c>
      <c r="M295" s="256"/>
      <c r="N295" s="322">
        <v>2280</v>
      </c>
      <c r="O295" s="321">
        <v>480</v>
      </c>
      <c r="P295" s="321">
        <v>40</v>
      </c>
      <c r="Q295" s="321">
        <v>2800</v>
      </c>
    </row>
    <row r="296" spans="1:18" ht="26.4" x14ac:dyDescent="0.25">
      <c r="A296" s="245"/>
      <c r="B296" s="223" t="s">
        <v>951</v>
      </c>
      <c r="C296" s="223" t="s">
        <v>952</v>
      </c>
      <c r="D296" s="223" t="s">
        <v>953</v>
      </c>
      <c r="E296" s="223"/>
      <c r="F296" s="223" t="s">
        <v>954</v>
      </c>
      <c r="G296" s="223" t="str">
        <f>VLOOKUP(F296,regions!A$2:C$419,3,FALSE)</f>
        <v>Shire district</v>
      </c>
      <c r="H296" s="223" t="str">
        <f>IFERROR(VLOOKUP(F296,classifications!A$3:C$328,3,FALSE),VLOOKUP(F296,classifications!I$2:K$28,3,FALSE))</f>
        <v>Urban with Significant Rural</v>
      </c>
      <c r="I296" s="321">
        <v>210</v>
      </c>
      <c r="J296" s="321">
        <v>50</v>
      </c>
      <c r="K296" s="321">
        <v>0</v>
      </c>
      <c r="L296" s="321">
        <v>260</v>
      </c>
      <c r="M296" s="256"/>
      <c r="N296" s="322">
        <v>250</v>
      </c>
      <c r="O296" s="321">
        <v>120</v>
      </c>
      <c r="P296" s="321">
        <v>0</v>
      </c>
      <c r="Q296" s="321">
        <v>360</v>
      </c>
    </row>
    <row r="297" spans="1:18" x14ac:dyDescent="0.25">
      <c r="A297" s="245"/>
      <c r="B297" s="223" t="s">
        <v>955</v>
      </c>
      <c r="C297" s="223" t="s">
        <v>956</v>
      </c>
      <c r="D297" s="223" t="s">
        <v>957</v>
      </c>
      <c r="E297" s="223"/>
      <c r="F297" s="223" t="s">
        <v>958</v>
      </c>
      <c r="G297" s="223" t="str">
        <f>VLOOKUP(F297,regions!A$2:C$419,3,FALSE)</f>
        <v>Shire district</v>
      </c>
      <c r="H297" s="223" t="str">
        <f>IFERROR(VLOOKUP(F297,classifications!A$3:C$328,3,FALSE),VLOOKUP(F297,classifications!I$2:K$28,3,FALSE))</f>
        <v>Predominantly Rural</v>
      </c>
      <c r="I297" s="321">
        <v>380</v>
      </c>
      <c r="J297" s="321">
        <v>80</v>
      </c>
      <c r="K297" s="321">
        <v>0</v>
      </c>
      <c r="L297" s="321">
        <v>460</v>
      </c>
      <c r="M297" s="256"/>
      <c r="N297" s="322">
        <v>360</v>
      </c>
      <c r="O297" s="321">
        <v>80</v>
      </c>
      <c r="P297" s="321">
        <v>0</v>
      </c>
      <c r="Q297" s="321">
        <v>440</v>
      </c>
    </row>
    <row r="298" spans="1:18" x14ac:dyDescent="0.25">
      <c r="A298" s="245"/>
      <c r="B298" s="223" t="s">
        <v>959</v>
      </c>
      <c r="C298" s="223" t="s">
        <v>960</v>
      </c>
      <c r="D298" s="223" t="s">
        <v>961</v>
      </c>
      <c r="E298" s="223"/>
      <c r="F298" s="223" t="s">
        <v>962</v>
      </c>
      <c r="G298" s="223" t="str">
        <f>VLOOKUP(F298,regions!A$2:C$419,3,FALSE)</f>
        <v>Shire district</v>
      </c>
      <c r="H298" s="223" t="str">
        <f>IFERROR(VLOOKUP(F298,classifications!A$3:C$328,3,FALSE),VLOOKUP(F298,classifications!I$2:K$28,3,FALSE))</f>
        <v>Predominantly Urban</v>
      </c>
      <c r="I298" s="323">
        <v>130</v>
      </c>
      <c r="J298" s="323">
        <v>0</v>
      </c>
      <c r="K298" s="323">
        <v>0</v>
      </c>
      <c r="L298" s="323">
        <v>130</v>
      </c>
      <c r="M298" s="326"/>
      <c r="N298" s="324">
        <v>80</v>
      </c>
      <c r="O298" s="323">
        <v>70</v>
      </c>
      <c r="P298" s="323">
        <v>30</v>
      </c>
      <c r="Q298" s="323">
        <v>190</v>
      </c>
    </row>
    <row r="299" spans="1:18" x14ac:dyDescent="0.25">
      <c r="A299" s="245"/>
      <c r="B299" s="223" t="s">
        <v>963</v>
      </c>
      <c r="C299" s="223" t="s">
        <v>964</v>
      </c>
      <c r="D299" s="223" t="s">
        <v>965</v>
      </c>
      <c r="E299" s="223"/>
      <c r="F299" s="223" t="s">
        <v>966</v>
      </c>
      <c r="G299" s="223" t="str">
        <f>VLOOKUP(F299,regions!A$2:C$419,3,FALSE)</f>
        <v>Shire district</v>
      </c>
      <c r="H299" s="223" t="str">
        <f>IFERROR(VLOOKUP(F299,classifications!A$3:C$328,3,FALSE),VLOOKUP(F299,classifications!I$2:K$28,3,FALSE))</f>
        <v>Predominantly Rural</v>
      </c>
      <c r="I299" s="321">
        <v>510</v>
      </c>
      <c r="J299" s="321">
        <v>100</v>
      </c>
      <c r="K299" s="321">
        <v>0</v>
      </c>
      <c r="L299" s="321">
        <v>600</v>
      </c>
      <c r="M299" s="256"/>
      <c r="N299" s="322">
        <v>450</v>
      </c>
      <c r="O299" s="321">
        <v>50</v>
      </c>
      <c r="P299" s="321">
        <v>0</v>
      </c>
      <c r="Q299" s="321">
        <v>490</v>
      </c>
    </row>
    <row r="300" spans="1:18" x14ac:dyDescent="0.25">
      <c r="A300" s="245"/>
      <c r="B300" s="223" t="s">
        <v>967</v>
      </c>
      <c r="C300" s="223" t="s">
        <v>968</v>
      </c>
      <c r="D300" s="223" t="s">
        <v>969</v>
      </c>
      <c r="E300" s="223"/>
      <c r="F300" s="223" t="s">
        <v>970</v>
      </c>
      <c r="G300" s="223" t="str">
        <f>VLOOKUP(F300,regions!A$2:C$419,3,FALSE)</f>
        <v>Shire district</v>
      </c>
      <c r="H300" s="223" t="str">
        <f>IFERROR(VLOOKUP(F300,classifications!A$3:C$328,3,FALSE),VLOOKUP(F300,classifications!I$2:K$28,3,FALSE))</f>
        <v>Predominantly Rural</v>
      </c>
      <c r="I300" s="321">
        <v>530</v>
      </c>
      <c r="J300" s="321">
        <v>30</v>
      </c>
      <c r="K300" s="321">
        <v>10</v>
      </c>
      <c r="L300" s="321">
        <v>560</v>
      </c>
      <c r="M300" s="256"/>
      <c r="N300" s="322">
        <v>350</v>
      </c>
      <c r="O300" s="321">
        <v>110</v>
      </c>
      <c r="P300" s="321">
        <v>10</v>
      </c>
      <c r="Q300" s="321">
        <v>460</v>
      </c>
    </row>
    <row r="301" spans="1:18" x14ac:dyDescent="0.25">
      <c r="A301" s="245"/>
      <c r="B301" s="223" t="s">
        <v>971</v>
      </c>
      <c r="C301" s="223" t="s">
        <v>972</v>
      </c>
      <c r="D301" s="223" t="s">
        <v>973</v>
      </c>
      <c r="E301" s="223"/>
      <c r="F301" s="223" t="s">
        <v>974</v>
      </c>
      <c r="G301" s="223" t="str">
        <f>VLOOKUP(F301,regions!A$2:C$419,3,FALSE)</f>
        <v>Shire district</v>
      </c>
      <c r="H301" s="223" t="str">
        <f>IFERROR(VLOOKUP(F301,classifications!A$3:C$328,3,FALSE),VLOOKUP(F301,classifications!I$2:K$28,3,FALSE))</f>
        <v>Predominantly Rural</v>
      </c>
      <c r="I301" s="321">
        <v>440</v>
      </c>
      <c r="J301" s="321">
        <v>60</v>
      </c>
      <c r="K301" s="321">
        <v>0</v>
      </c>
      <c r="L301" s="321">
        <v>500</v>
      </c>
      <c r="M301" s="256"/>
      <c r="N301" s="322">
        <v>510</v>
      </c>
      <c r="O301" s="321">
        <v>40</v>
      </c>
      <c r="P301" s="321">
        <v>0</v>
      </c>
      <c r="Q301" s="321">
        <v>560</v>
      </c>
    </row>
    <row r="302" spans="1:18" x14ac:dyDescent="0.25">
      <c r="A302" s="245"/>
      <c r="B302" s="223" t="s">
        <v>975</v>
      </c>
      <c r="C302" s="223" t="s">
        <v>976</v>
      </c>
      <c r="D302" s="223" t="s">
        <v>977</v>
      </c>
      <c r="E302" s="223"/>
      <c r="F302" s="223" t="s">
        <v>978</v>
      </c>
      <c r="G302" s="223" t="str">
        <f>VLOOKUP(F302,regions!A$2:C$419,3,FALSE)</f>
        <v>Shire district</v>
      </c>
      <c r="H302" s="223" t="str">
        <f>IFERROR(VLOOKUP(F302,classifications!A$3:C$328,3,FALSE),VLOOKUP(F302,classifications!I$2:K$28,3,FALSE))</f>
        <v>Predominantly Rural</v>
      </c>
      <c r="I302" s="321">
        <v>340</v>
      </c>
      <c r="J302" s="321">
        <v>10</v>
      </c>
      <c r="K302" s="321">
        <v>0</v>
      </c>
      <c r="L302" s="321">
        <v>360</v>
      </c>
      <c r="M302" s="256"/>
      <c r="N302" s="322">
        <v>290</v>
      </c>
      <c r="O302" s="321">
        <v>10</v>
      </c>
      <c r="P302" s="321">
        <v>0</v>
      </c>
      <c r="Q302" s="321">
        <v>300</v>
      </c>
    </row>
    <row r="303" spans="1:18" x14ac:dyDescent="0.25">
      <c r="A303" s="245"/>
      <c r="B303" s="223"/>
      <c r="C303" s="223"/>
      <c r="D303" s="223"/>
      <c r="E303" s="223"/>
      <c r="F303" s="223"/>
      <c r="G303" s="223"/>
      <c r="H303" s="223"/>
      <c r="I303" s="251"/>
      <c r="J303" s="251"/>
      <c r="K303" s="251"/>
      <c r="L303" s="251"/>
      <c r="M303" s="257"/>
      <c r="N303" s="253"/>
      <c r="O303" s="251"/>
      <c r="P303" s="251"/>
      <c r="Q303" s="251"/>
    </row>
    <row r="304" spans="1:18" x14ac:dyDescent="0.25">
      <c r="A304" s="245"/>
      <c r="B304" s="223"/>
      <c r="C304" s="223"/>
      <c r="D304" s="223" t="s">
        <v>979</v>
      </c>
      <c r="E304" s="264" t="s">
        <v>980</v>
      </c>
      <c r="F304" s="264" t="s">
        <v>980</v>
      </c>
      <c r="G304" s="223" t="str">
        <f>VLOOKUP(F304,regions!A$2:C$419,3,FALSE)</f>
        <v>Shire county</v>
      </c>
      <c r="H304" s="223" t="str">
        <f>IFERROR(VLOOKUP(F304,classifications!A$3:C$328,3,FALSE),VLOOKUP(F304,classifications!I$2:K$28,3,FALSE))</f>
        <v>Predominantly Rural</v>
      </c>
      <c r="I304" s="321">
        <v>2790</v>
      </c>
      <c r="J304" s="321">
        <v>210</v>
      </c>
      <c r="K304" s="321">
        <v>0</v>
      </c>
      <c r="L304" s="321">
        <v>3000</v>
      </c>
      <c r="M304" s="256"/>
      <c r="N304" s="322">
        <v>2560</v>
      </c>
      <c r="O304" s="321">
        <v>210</v>
      </c>
      <c r="P304" s="321">
        <v>0</v>
      </c>
      <c r="Q304" s="321">
        <v>2760</v>
      </c>
    </row>
    <row r="305" spans="1:17" x14ac:dyDescent="0.25">
      <c r="A305" s="245"/>
      <c r="B305" s="223" t="s">
        <v>981</v>
      </c>
      <c r="C305" s="223" t="s">
        <v>982</v>
      </c>
      <c r="D305" s="223" t="s">
        <v>983</v>
      </c>
      <c r="E305" s="223"/>
      <c r="F305" s="223" t="s">
        <v>984</v>
      </c>
      <c r="G305" s="223" t="str">
        <f>VLOOKUP(F305,regions!A$2:C$419,3,FALSE)</f>
        <v>Shire district</v>
      </c>
      <c r="H305" s="223" t="str">
        <f>IFERROR(VLOOKUP(F305,classifications!A$3:C$328,3,FALSE),VLOOKUP(F305,classifications!I$2:K$28,3,FALSE))</f>
        <v>Predominantly Rural</v>
      </c>
      <c r="I305" s="321">
        <v>640</v>
      </c>
      <c r="J305" s="321">
        <v>30</v>
      </c>
      <c r="K305" s="321">
        <v>0</v>
      </c>
      <c r="L305" s="321">
        <v>670</v>
      </c>
      <c r="M305" s="256"/>
      <c r="N305" s="322">
        <v>410</v>
      </c>
      <c r="O305" s="321">
        <v>30</v>
      </c>
      <c r="P305" s="321">
        <v>0</v>
      </c>
      <c r="Q305" s="321">
        <v>440</v>
      </c>
    </row>
    <row r="306" spans="1:17" ht="26.4" x14ac:dyDescent="0.25">
      <c r="A306" s="245"/>
      <c r="B306" s="223" t="s">
        <v>985</v>
      </c>
      <c r="C306" s="223" t="s">
        <v>986</v>
      </c>
      <c r="D306" s="223" t="s">
        <v>987</v>
      </c>
      <c r="E306" s="223"/>
      <c r="F306" s="223" t="s">
        <v>988</v>
      </c>
      <c r="G306" s="223" t="str">
        <f>VLOOKUP(F306,regions!A$2:C$419,3,FALSE)</f>
        <v>Shire district</v>
      </c>
      <c r="H306" s="223" t="str">
        <f>IFERROR(VLOOKUP(F306,classifications!A$3:C$328,3,FALSE),VLOOKUP(F306,classifications!I$2:K$28,3,FALSE))</f>
        <v>Urban with Significant Rural</v>
      </c>
      <c r="I306" s="321">
        <v>450</v>
      </c>
      <c r="J306" s="321">
        <v>70</v>
      </c>
      <c r="K306" s="321">
        <v>0</v>
      </c>
      <c r="L306" s="321">
        <v>520</v>
      </c>
      <c r="M306" s="256"/>
      <c r="N306" s="322">
        <v>500</v>
      </c>
      <c r="O306" s="321">
        <v>0</v>
      </c>
      <c r="P306" s="321">
        <v>0</v>
      </c>
      <c r="Q306" s="321">
        <v>510</v>
      </c>
    </row>
    <row r="307" spans="1:17" ht="26.4" x14ac:dyDescent="0.25">
      <c r="A307" s="245"/>
      <c r="B307" s="223" t="s">
        <v>989</v>
      </c>
      <c r="C307" s="223" t="s">
        <v>990</v>
      </c>
      <c r="D307" s="223" t="s">
        <v>991</v>
      </c>
      <c r="E307" s="223"/>
      <c r="F307" s="223" t="s">
        <v>992</v>
      </c>
      <c r="G307" s="223" t="str">
        <f>VLOOKUP(F307,regions!A$2:C$419,3,FALSE)</f>
        <v>Shire district</v>
      </c>
      <c r="H307" s="223" t="str">
        <f>IFERROR(VLOOKUP(F307,classifications!A$3:C$328,3,FALSE),VLOOKUP(F307,classifications!I$2:K$28,3,FALSE))</f>
        <v>Urban with Significant Rural</v>
      </c>
      <c r="I307" s="321">
        <v>350</v>
      </c>
      <c r="J307" s="321">
        <v>10</v>
      </c>
      <c r="K307" s="321">
        <v>0</v>
      </c>
      <c r="L307" s="321">
        <v>360</v>
      </c>
      <c r="M307" s="256"/>
      <c r="N307" s="322">
        <v>200</v>
      </c>
      <c r="O307" s="321">
        <v>0</v>
      </c>
      <c r="P307" s="321">
        <v>0</v>
      </c>
      <c r="Q307" s="321">
        <v>200</v>
      </c>
    </row>
    <row r="308" spans="1:17" x14ac:dyDescent="0.25">
      <c r="A308" s="245"/>
      <c r="B308" s="223" t="s">
        <v>993</v>
      </c>
      <c r="C308" s="223" t="s">
        <v>994</v>
      </c>
      <c r="D308" s="223" t="s">
        <v>995</v>
      </c>
      <c r="E308" s="223"/>
      <c r="F308" s="223" t="s">
        <v>996</v>
      </c>
      <c r="G308" s="223" t="str">
        <f>VLOOKUP(F308,regions!A$2:C$419,3,FALSE)</f>
        <v>Shire district</v>
      </c>
      <c r="H308" s="223" t="str">
        <f>IFERROR(VLOOKUP(F308,classifications!A$3:C$328,3,FALSE),VLOOKUP(F308,classifications!I$2:K$28,3,FALSE))</f>
        <v>Predominantly Rural</v>
      </c>
      <c r="I308" s="321">
        <v>270</v>
      </c>
      <c r="J308" s="321">
        <v>10</v>
      </c>
      <c r="K308" s="321">
        <v>0</v>
      </c>
      <c r="L308" s="321">
        <v>280</v>
      </c>
      <c r="M308" s="256"/>
      <c r="N308" s="322">
        <v>230</v>
      </c>
      <c r="O308" s="321">
        <v>10</v>
      </c>
      <c r="P308" s="321">
        <v>0</v>
      </c>
      <c r="Q308" s="321">
        <v>240</v>
      </c>
    </row>
    <row r="309" spans="1:17" x14ac:dyDescent="0.25">
      <c r="A309" s="245"/>
      <c r="B309" s="223" t="s">
        <v>997</v>
      </c>
      <c r="C309" s="223" t="s">
        <v>998</v>
      </c>
      <c r="D309" s="223" t="s">
        <v>999</v>
      </c>
      <c r="E309" s="223"/>
      <c r="F309" s="223" t="s">
        <v>1000</v>
      </c>
      <c r="G309" s="223" t="str">
        <f>VLOOKUP(F309,regions!A$2:C$419,3,FALSE)</f>
        <v>Shire district</v>
      </c>
      <c r="H309" s="223" t="str">
        <f>IFERROR(VLOOKUP(F309,classifications!A$3:C$328,3,FALSE),VLOOKUP(F309,classifications!I$2:K$28,3,FALSE))</f>
        <v>Predominantly Rural</v>
      </c>
      <c r="I309" s="321">
        <v>250</v>
      </c>
      <c r="J309" s="321">
        <v>10</v>
      </c>
      <c r="K309" s="321">
        <v>0</v>
      </c>
      <c r="L309" s="321">
        <v>260</v>
      </c>
      <c r="M309" s="256"/>
      <c r="N309" s="322">
        <v>310</v>
      </c>
      <c r="O309" s="321">
        <v>0</v>
      </c>
      <c r="P309" s="321">
        <v>0</v>
      </c>
      <c r="Q309" s="321">
        <v>310</v>
      </c>
    </row>
    <row r="310" spans="1:17" x14ac:dyDescent="0.25">
      <c r="A310" s="245"/>
      <c r="B310" s="223" t="s">
        <v>1001</v>
      </c>
      <c r="C310" s="223" t="s">
        <v>1002</v>
      </c>
      <c r="D310" s="223" t="s">
        <v>1003</v>
      </c>
      <c r="E310" s="223"/>
      <c r="F310" s="223" t="s">
        <v>1004</v>
      </c>
      <c r="G310" s="223" t="str">
        <f>VLOOKUP(F310,regions!A$2:C$419,3,FALSE)</f>
        <v>Shire district</v>
      </c>
      <c r="H310" s="223" t="str">
        <f>IFERROR(VLOOKUP(F310,classifications!A$3:C$328,3,FALSE),VLOOKUP(F310,classifications!I$2:K$28,3,FALSE))</f>
        <v>Predominantly Urban</v>
      </c>
      <c r="I310" s="321">
        <v>170</v>
      </c>
      <c r="J310" s="321">
        <v>0</v>
      </c>
      <c r="K310" s="321">
        <v>0</v>
      </c>
      <c r="L310" s="321">
        <v>170</v>
      </c>
      <c r="M310" s="256"/>
      <c r="N310" s="322">
        <v>170</v>
      </c>
      <c r="O310" s="321">
        <v>20</v>
      </c>
      <c r="P310" s="321">
        <v>0</v>
      </c>
      <c r="Q310" s="321">
        <v>200</v>
      </c>
    </row>
    <row r="311" spans="1:17" x14ac:dyDescent="0.25">
      <c r="A311" s="245"/>
      <c r="B311" s="223" t="s">
        <v>1005</v>
      </c>
      <c r="C311" s="223" t="s">
        <v>1006</v>
      </c>
      <c r="D311" s="223" t="s">
        <v>1007</v>
      </c>
      <c r="E311" s="223"/>
      <c r="F311" s="223" t="s">
        <v>1008</v>
      </c>
      <c r="G311" s="223" t="str">
        <f>VLOOKUP(F311,regions!A$2:C$419,3,FALSE)</f>
        <v>Shire district</v>
      </c>
      <c r="H311" s="223" t="str">
        <f>IFERROR(VLOOKUP(F311,classifications!A$3:C$328,3,FALSE),VLOOKUP(F311,classifications!I$2:K$28,3,FALSE))</f>
        <v>Predominantly Rural</v>
      </c>
      <c r="I311" s="321">
        <v>660</v>
      </c>
      <c r="J311" s="321">
        <v>80</v>
      </c>
      <c r="K311" s="321">
        <v>0</v>
      </c>
      <c r="L311" s="321">
        <v>740</v>
      </c>
      <c r="M311" s="256"/>
      <c r="N311" s="322">
        <v>730</v>
      </c>
      <c r="O311" s="321">
        <v>140</v>
      </c>
      <c r="P311" s="321">
        <v>0</v>
      </c>
      <c r="Q311" s="321">
        <v>870</v>
      </c>
    </row>
    <row r="312" spans="1:17" x14ac:dyDescent="0.25">
      <c r="A312" s="245"/>
      <c r="B312" s="223"/>
      <c r="C312" s="223"/>
      <c r="D312" s="223"/>
      <c r="E312" s="223"/>
      <c r="F312" s="223"/>
      <c r="G312" s="223"/>
      <c r="H312" s="223"/>
      <c r="I312" s="251"/>
      <c r="J312" s="251"/>
      <c r="K312" s="251"/>
      <c r="L312" s="251"/>
      <c r="M312" s="257"/>
      <c r="N312" s="253"/>
      <c r="O312" s="251"/>
      <c r="P312" s="251"/>
      <c r="Q312" s="251"/>
    </row>
    <row r="313" spans="1:17" ht="26.4" x14ac:dyDescent="0.25">
      <c r="A313" s="245"/>
      <c r="B313" s="223"/>
      <c r="C313" s="223"/>
      <c r="D313" s="223" t="s">
        <v>1009</v>
      </c>
      <c r="E313" s="264" t="s">
        <v>1010</v>
      </c>
      <c r="F313" s="264" t="s">
        <v>1010</v>
      </c>
      <c r="G313" s="223" t="str">
        <f>VLOOKUP(F313,regions!A$2:C$419,3,FALSE)</f>
        <v>Shire county</v>
      </c>
      <c r="H313" s="223" t="str">
        <f>IFERROR(VLOOKUP(F313,classifications!A$3:C$328,3,FALSE),VLOOKUP(F313,classifications!I$2:K$28,3,FALSE))</f>
        <v>Urban with Significant Rural</v>
      </c>
      <c r="I313" s="321">
        <v>1940</v>
      </c>
      <c r="J313" s="321">
        <v>640</v>
      </c>
      <c r="K313" s="321">
        <v>0</v>
      </c>
      <c r="L313" s="321">
        <v>2580</v>
      </c>
      <c r="M313" s="256"/>
      <c r="N313" s="322">
        <v>2990</v>
      </c>
      <c r="O313" s="321">
        <v>790</v>
      </c>
      <c r="P313" s="321">
        <v>0</v>
      </c>
      <c r="Q313" s="321">
        <v>3780</v>
      </c>
    </row>
    <row r="314" spans="1:17" x14ac:dyDescent="0.25">
      <c r="A314" s="245"/>
      <c r="B314" s="223" t="s">
        <v>1011</v>
      </c>
      <c r="C314" s="223" t="s">
        <v>1012</v>
      </c>
      <c r="D314" s="223" t="s">
        <v>1013</v>
      </c>
      <c r="E314" s="223"/>
      <c r="F314" s="223" t="s">
        <v>1014</v>
      </c>
      <c r="G314" s="223" t="str">
        <f>VLOOKUP(F314,regions!A$2:C$419,3,FALSE)</f>
        <v>Shire district</v>
      </c>
      <c r="H314" s="223" t="str">
        <f>IFERROR(VLOOKUP(F314,classifications!A$3:C$328,3,FALSE),VLOOKUP(F314,classifications!I$2:K$28,3,FALSE))</f>
        <v>Predominantly Urban</v>
      </c>
      <c r="I314" s="321">
        <v>320</v>
      </c>
      <c r="J314" s="321">
        <v>10</v>
      </c>
      <c r="K314" s="321">
        <v>0</v>
      </c>
      <c r="L314" s="321">
        <v>330</v>
      </c>
      <c r="M314" s="256"/>
      <c r="N314" s="322">
        <v>600</v>
      </c>
      <c r="O314" s="321">
        <v>70</v>
      </c>
      <c r="P314" s="321">
        <v>0</v>
      </c>
      <c r="Q314" s="321">
        <v>670</v>
      </c>
    </row>
    <row r="315" spans="1:17" x14ac:dyDescent="0.25">
      <c r="A315" s="245"/>
      <c r="B315" s="223" t="s">
        <v>1015</v>
      </c>
      <c r="C315" s="223" t="s">
        <v>1016</v>
      </c>
      <c r="D315" s="223" t="s">
        <v>1017</v>
      </c>
      <c r="E315" s="223"/>
      <c r="F315" s="223" t="s">
        <v>1018</v>
      </c>
      <c r="G315" s="223" t="str">
        <f>VLOOKUP(F315,regions!A$2:C$419,3,FALSE)</f>
        <v>Shire district</v>
      </c>
      <c r="H315" s="223" t="str">
        <f>IFERROR(VLOOKUP(F315,classifications!A$3:C$328,3,FALSE),VLOOKUP(F315,classifications!I$2:K$28,3,FALSE))</f>
        <v>Predominantly Rural</v>
      </c>
      <c r="I315" s="321">
        <v>370</v>
      </c>
      <c r="J315" s="321">
        <v>140</v>
      </c>
      <c r="K315" s="321">
        <v>0</v>
      </c>
      <c r="L315" s="321">
        <v>520</v>
      </c>
      <c r="M315" s="256"/>
      <c r="N315" s="322">
        <v>510</v>
      </c>
      <c r="O315" s="321">
        <v>230</v>
      </c>
      <c r="P315" s="321">
        <v>0</v>
      </c>
      <c r="Q315" s="321">
        <v>740</v>
      </c>
    </row>
    <row r="316" spans="1:17" x14ac:dyDescent="0.25">
      <c r="A316" s="245"/>
      <c r="B316" s="223" t="s">
        <v>1019</v>
      </c>
      <c r="C316" s="223" t="s">
        <v>1020</v>
      </c>
      <c r="D316" s="223" t="s">
        <v>1021</v>
      </c>
      <c r="E316" s="223"/>
      <c r="F316" s="223" t="s">
        <v>1022</v>
      </c>
      <c r="G316" s="223" t="str">
        <f>VLOOKUP(F316,regions!A$2:C$419,3,FALSE)</f>
        <v>Shire district</v>
      </c>
      <c r="H316" s="223" t="str">
        <f>IFERROR(VLOOKUP(F316,classifications!A$3:C$328,3,FALSE),VLOOKUP(F316,classifications!I$2:K$28,3,FALSE))</f>
        <v>Predominantly Rural</v>
      </c>
      <c r="I316" s="321">
        <v>280</v>
      </c>
      <c r="J316" s="321">
        <v>50</v>
      </c>
      <c r="K316" s="321">
        <v>0</v>
      </c>
      <c r="L316" s="321">
        <v>330</v>
      </c>
      <c r="M316" s="256"/>
      <c r="N316" s="322">
        <v>330</v>
      </c>
      <c r="O316" s="321">
        <v>70</v>
      </c>
      <c r="P316" s="321">
        <v>0</v>
      </c>
      <c r="Q316" s="321">
        <v>400</v>
      </c>
    </row>
    <row r="317" spans="1:17" x14ac:dyDescent="0.25">
      <c r="A317" s="245"/>
      <c r="B317" s="223" t="s">
        <v>1023</v>
      </c>
      <c r="C317" s="223" t="s">
        <v>1024</v>
      </c>
      <c r="D317" s="223" t="s">
        <v>1025</v>
      </c>
      <c r="E317" s="223"/>
      <c r="F317" s="223" t="s">
        <v>1026</v>
      </c>
      <c r="G317" s="223" t="str">
        <f>VLOOKUP(F317,regions!A$2:C$419,3,FALSE)</f>
        <v>Shire district</v>
      </c>
      <c r="H317" s="223" t="str">
        <f>IFERROR(VLOOKUP(F317,classifications!A$3:C$328,3,FALSE),VLOOKUP(F317,classifications!I$2:K$28,3,FALSE))</f>
        <v>Predominantly Urban</v>
      </c>
      <c r="I317" s="321">
        <v>160</v>
      </c>
      <c r="J317" s="321">
        <v>140</v>
      </c>
      <c r="K317" s="321">
        <v>0</v>
      </c>
      <c r="L317" s="321">
        <v>290</v>
      </c>
      <c r="M317" s="256"/>
      <c r="N317" s="322">
        <v>350</v>
      </c>
      <c r="O317" s="321">
        <v>80</v>
      </c>
      <c r="P317" s="321">
        <v>0</v>
      </c>
      <c r="Q317" s="321">
        <v>430</v>
      </c>
    </row>
    <row r="318" spans="1:17" x14ac:dyDescent="0.25">
      <c r="A318" s="245"/>
      <c r="B318" s="223" t="s">
        <v>1027</v>
      </c>
      <c r="C318" s="223" t="s">
        <v>1028</v>
      </c>
      <c r="D318" s="223" t="s">
        <v>1029</v>
      </c>
      <c r="E318" s="223"/>
      <c r="F318" s="223" t="s">
        <v>1030</v>
      </c>
      <c r="G318" s="223" t="str">
        <f>VLOOKUP(F318,regions!A$2:C$419,3,FALSE)</f>
        <v>Shire district</v>
      </c>
      <c r="H318" s="223" t="str">
        <f>IFERROR(VLOOKUP(F318,classifications!A$3:C$328,3,FALSE),VLOOKUP(F318,classifications!I$2:K$28,3,FALSE))</f>
        <v>Predominantly Urban</v>
      </c>
      <c r="I318" s="321">
        <v>160</v>
      </c>
      <c r="J318" s="321">
        <v>100</v>
      </c>
      <c r="K318" s="321">
        <v>0</v>
      </c>
      <c r="L318" s="321">
        <v>260</v>
      </c>
      <c r="M318" s="256"/>
      <c r="N318" s="322">
        <v>300</v>
      </c>
      <c r="O318" s="321">
        <v>70</v>
      </c>
      <c r="P318" s="321">
        <v>0</v>
      </c>
      <c r="Q318" s="321">
        <v>370</v>
      </c>
    </row>
    <row r="319" spans="1:17" x14ac:dyDescent="0.25">
      <c r="A319" s="245"/>
      <c r="B319" s="223" t="s">
        <v>1031</v>
      </c>
      <c r="C319" s="223" t="s">
        <v>1032</v>
      </c>
      <c r="D319" s="223" t="s">
        <v>1033</v>
      </c>
      <c r="E319" s="223"/>
      <c r="F319" s="223" t="s">
        <v>1034</v>
      </c>
      <c r="G319" s="223" t="str">
        <f>VLOOKUP(F319,regions!A$2:C$419,3,FALSE)</f>
        <v>Shire district</v>
      </c>
      <c r="H319" s="223" t="str">
        <f>IFERROR(VLOOKUP(F319,classifications!A$3:C$328,3,FALSE),VLOOKUP(F319,classifications!I$2:K$28,3,FALSE))</f>
        <v>Predominantly Rural</v>
      </c>
      <c r="I319" s="321">
        <v>480</v>
      </c>
      <c r="J319" s="321">
        <v>150</v>
      </c>
      <c r="K319" s="321">
        <v>0</v>
      </c>
      <c r="L319" s="321">
        <v>630</v>
      </c>
      <c r="M319" s="256"/>
      <c r="N319" s="322">
        <v>670</v>
      </c>
      <c r="O319" s="321">
        <v>190</v>
      </c>
      <c r="P319" s="321">
        <v>0</v>
      </c>
      <c r="Q319" s="321">
        <v>860</v>
      </c>
    </row>
    <row r="320" spans="1:17" ht="26.4" x14ac:dyDescent="0.25">
      <c r="A320" s="245"/>
      <c r="B320" s="223" t="s">
        <v>1035</v>
      </c>
      <c r="C320" s="223" t="s">
        <v>1036</v>
      </c>
      <c r="D320" s="223" t="s">
        <v>1037</v>
      </c>
      <c r="E320" s="223"/>
      <c r="F320" s="223" t="s">
        <v>1038</v>
      </c>
      <c r="G320" s="223" t="str">
        <f>VLOOKUP(F320,regions!A$2:C$419,3,FALSE)</f>
        <v>Shire district</v>
      </c>
      <c r="H320" s="223" t="str">
        <f>IFERROR(VLOOKUP(F320,classifications!A$3:C$328,3,FALSE),VLOOKUP(F320,classifications!I$2:K$28,3,FALSE))</f>
        <v>Urban with Significant Rural</v>
      </c>
      <c r="I320" s="321">
        <v>180</v>
      </c>
      <c r="J320" s="321">
        <v>40</v>
      </c>
      <c r="K320" s="321">
        <v>0</v>
      </c>
      <c r="L320" s="321">
        <v>220</v>
      </c>
      <c r="M320" s="256"/>
      <c r="N320" s="322">
        <v>240</v>
      </c>
      <c r="O320" s="321">
        <v>70</v>
      </c>
      <c r="P320" s="321">
        <v>0</v>
      </c>
      <c r="Q320" s="321">
        <v>320</v>
      </c>
    </row>
    <row r="321" spans="1:17" x14ac:dyDescent="0.25">
      <c r="A321" s="245"/>
      <c r="B321" s="223"/>
      <c r="C321" s="223"/>
      <c r="D321" s="223"/>
      <c r="E321" s="223"/>
      <c r="F321" s="223"/>
      <c r="G321" s="223"/>
      <c r="H321" s="223"/>
      <c r="I321" s="251"/>
      <c r="J321" s="251"/>
      <c r="K321" s="251"/>
      <c r="L321" s="251"/>
      <c r="M321" s="257"/>
      <c r="N321" s="253"/>
      <c r="O321" s="251"/>
      <c r="P321" s="251"/>
      <c r="Q321" s="251"/>
    </row>
    <row r="322" spans="1:17" x14ac:dyDescent="0.25">
      <c r="A322" s="245"/>
      <c r="B322" s="223"/>
      <c r="C322" s="223"/>
      <c r="D322" s="223" t="s">
        <v>1039</v>
      </c>
      <c r="E322" s="264" t="s">
        <v>1040</v>
      </c>
      <c r="F322" s="264" t="s">
        <v>1040</v>
      </c>
      <c r="G322" s="223" t="str">
        <f>VLOOKUP(F322,regions!A$2:C$419,3,FALSE)</f>
        <v>Shire county</v>
      </c>
      <c r="H322" s="223" t="str">
        <f>IFERROR(VLOOKUP(F322,classifications!A$3:C$328,3,FALSE),VLOOKUP(F322,classifications!I$2:K$28,3,FALSE))</f>
        <v>Predominantly Rural</v>
      </c>
      <c r="I322" s="321">
        <v>2020</v>
      </c>
      <c r="J322" s="321">
        <v>510</v>
      </c>
      <c r="K322" s="321">
        <v>0</v>
      </c>
      <c r="L322" s="321">
        <v>2540</v>
      </c>
      <c r="M322" s="256"/>
      <c r="N322" s="322">
        <v>1910</v>
      </c>
      <c r="O322" s="321">
        <v>330</v>
      </c>
      <c r="P322" s="321">
        <v>0</v>
      </c>
      <c r="Q322" s="321">
        <v>2240</v>
      </c>
    </row>
    <row r="323" spans="1:17" x14ac:dyDescent="0.25">
      <c r="A323" s="245"/>
      <c r="B323" s="223" t="s">
        <v>1041</v>
      </c>
      <c r="C323" s="223" t="s">
        <v>1042</v>
      </c>
      <c r="D323" s="223" t="s">
        <v>1043</v>
      </c>
      <c r="E323" s="264"/>
      <c r="F323" s="223" t="s">
        <v>1044</v>
      </c>
      <c r="G323" s="223" t="str">
        <f>VLOOKUP(F323,regions!A$2:C$419,3,FALSE)</f>
        <v>Shire district</v>
      </c>
      <c r="H323" s="223" t="str">
        <f>IFERROR(VLOOKUP(F323,classifications!A$3:C$328,3,FALSE),VLOOKUP(F323,classifications!I$2:K$28,3,FALSE))</f>
        <v>Predominantly Rural</v>
      </c>
      <c r="I323" s="321">
        <v>120</v>
      </c>
      <c r="J323" s="321">
        <v>100</v>
      </c>
      <c r="K323" s="321">
        <v>0</v>
      </c>
      <c r="L323" s="321">
        <v>220</v>
      </c>
      <c r="M323" s="256"/>
      <c r="N323" s="322">
        <v>140</v>
      </c>
      <c r="O323" s="321">
        <v>0</v>
      </c>
      <c r="P323" s="321">
        <v>0</v>
      </c>
      <c r="Q323" s="321">
        <v>140</v>
      </c>
    </row>
    <row r="324" spans="1:17" x14ac:dyDescent="0.25">
      <c r="A324" s="245"/>
      <c r="B324" s="223" t="s">
        <v>1045</v>
      </c>
      <c r="C324" s="223" t="s">
        <v>1046</v>
      </c>
      <c r="D324" s="223" t="s">
        <v>1047</v>
      </c>
      <c r="E324" s="223"/>
      <c r="F324" s="223" t="s">
        <v>1048</v>
      </c>
      <c r="G324" s="223" t="str">
        <f>VLOOKUP(F324,regions!A$2:C$419,3,FALSE)</f>
        <v>Shire district</v>
      </c>
      <c r="H324" s="223" t="str">
        <f>IFERROR(VLOOKUP(F324,classifications!A$3:C$328,3,FALSE),VLOOKUP(F324,classifications!I$2:K$28,3,FALSE))</f>
        <v>Predominantly Rural</v>
      </c>
      <c r="I324" s="321">
        <v>420</v>
      </c>
      <c r="J324" s="321">
        <v>70</v>
      </c>
      <c r="K324" s="321">
        <v>0</v>
      </c>
      <c r="L324" s="321">
        <v>490</v>
      </c>
      <c r="M324" s="256"/>
      <c r="N324" s="322">
        <v>330</v>
      </c>
      <c r="O324" s="321">
        <v>50</v>
      </c>
      <c r="P324" s="321">
        <v>0</v>
      </c>
      <c r="Q324" s="321">
        <v>380</v>
      </c>
    </row>
    <row r="325" spans="1:17" ht="26.4" x14ac:dyDescent="0.25">
      <c r="A325" s="245"/>
      <c r="B325" s="223" t="s">
        <v>1049</v>
      </c>
      <c r="C325" s="223" t="s">
        <v>1050</v>
      </c>
      <c r="D325" s="223" t="s">
        <v>1051</v>
      </c>
      <c r="E325" s="223"/>
      <c r="F325" s="223" t="s">
        <v>1052</v>
      </c>
      <c r="G325" s="223" t="str">
        <f>VLOOKUP(F325,regions!A$2:C$419,3,FALSE)</f>
        <v>Shire district</v>
      </c>
      <c r="H325" s="223" t="str">
        <f>IFERROR(VLOOKUP(F325,classifications!A$3:C$328,3,FALSE),VLOOKUP(F325,classifications!I$2:K$28,3,FALSE))</f>
        <v>Urban with Significant Rural</v>
      </c>
      <c r="I325" s="321">
        <v>530</v>
      </c>
      <c r="J325" s="321">
        <v>190</v>
      </c>
      <c r="K325" s="321">
        <v>0</v>
      </c>
      <c r="L325" s="321">
        <v>720</v>
      </c>
      <c r="M325" s="256"/>
      <c r="N325" s="322">
        <v>330</v>
      </c>
      <c r="O325" s="321">
        <v>150</v>
      </c>
      <c r="P325" s="321">
        <v>0</v>
      </c>
      <c r="Q325" s="321">
        <v>480</v>
      </c>
    </row>
    <row r="326" spans="1:17" x14ac:dyDescent="0.25">
      <c r="A326" s="245"/>
      <c r="B326" s="223" t="s">
        <v>1053</v>
      </c>
      <c r="C326" s="223" t="s">
        <v>1054</v>
      </c>
      <c r="D326" s="223" t="s">
        <v>1055</v>
      </c>
      <c r="E326" s="223"/>
      <c r="F326" s="223" t="s">
        <v>1056</v>
      </c>
      <c r="G326" s="223" t="str">
        <f>VLOOKUP(F326,regions!A$2:C$419,3,FALSE)</f>
        <v>Shire district</v>
      </c>
      <c r="H326" s="223" t="str">
        <f>IFERROR(VLOOKUP(F326,classifications!A$3:C$328,3,FALSE),VLOOKUP(F326,classifications!I$2:K$28,3,FALSE))</f>
        <v>Predominantly Rural</v>
      </c>
      <c r="I326" s="321">
        <v>50</v>
      </c>
      <c r="J326" s="321">
        <v>0</v>
      </c>
      <c r="K326" s="321">
        <v>0</v>
      </c>
      <c r="L326" s="321">
        <v>50</v>
      </c>
      <c r="M326" s="256"/>
      <c r="N326" s="322">
        <v>130</v>
      </c>
      <c r="O326" s="321">
        <v>10</v>
      </c>
      <c r="P326" s="321">
        <v>0</v>
      </c>
      <c r="Q326" s="321">
        <v>140</v>
      </c>
    </row>
    <row r="327" spans="1:17" x14ac:dyDescent="0.25">
      <c r="A327" s="245"/>
      <c r="B327" s="223" t="s">
        <v>1057</v>
      </c>
      <c r="C327" s="223" t="s">
        <v>1058</v>
      </c>
      <c r="D327" s="223" t="s">
        <v>1059</v>
      </c>
      <c r="E327" s="223"/>
      <c r="F327" s="223" t="s">
        <v>1060</v>
      </c>
      <c r="G327" s="223" t="str">
        <f>VLOOKUP(F327,regions!A$2:C$419,3,FALSE)</f>
        <v>Shire district</v>
      </c>
      <c r="H327" s="223" t="str">
        <f>IFERROR(VLOOKUP(F327,classifications!A$3:C$328,3,FALSE),VLOOKUP(F327,classifications!I$2:K$28,3,FALSE))</f>
        <v>Predominantly Rural</v>
      </c>
      <c r="I327" s="321">
        <v>220</v>
      </c>
      <c r="J327" s="323">
        <v>30</v>
      </c>
      <c r="K327" s="323">
        <v>0</v>
      </c>
      <c r="L327" s="323">
        <v>250</v>
      </c>
      <c r="M327" s="326"/>
      <c r="N327" s="322">
        <v>160</v>
      </c>
      <c r="O327" s="323">
        <v>30</v>
      </c>
      <c r="P327" s="323">
        <v>0</v>
      </c>
      <c r="Q327" s="323">
        <v>190</v>
      </c>
    </row>
    <row r="328" spans="1:17" ht="26.4" x14ac:dyDescent="0.25">
      <c r="A328" s="245"/>
      <c r="B328" s="223" t="s">
        <v>1061</v>
      </c>
      <c r="C328" s="223" t="s">
        <v>1062</v>
      </c>
      <c r="D328" s="223" t="s">
        <v>1063</v>
      </c>
      <c r="E328" s="223"/>
      <c r="F328" s="223" t="s">
        <v>1064</v>
      </c>
      <c r="G328" s="223" t="str">
        <f>VLOOKUP(F328,regions!A$2:C$419,3,FALSE)</f>
        <v>Shire district</v>
      </c>
      <c r="H328" s="223" t="str">
        <f>IFERROR(VLOOKUP(F328,classifications!A$3:C$328,3,FALSE),VLOOKUP(F328,classifications!I$2:K$28,3,FALSE))</f>
        <v>Urban with Significant Rural</v>
      </c>
      <c r="I328" s="321">
        <v>220</v>
      </c>
      <c r="J328" s="321">
        <v>50</v>
      </c>
      <c r="K328" s="321">
        <v>0</v>
      </c>
      <c r="L328" s="321">
        <v>270</v>
      </c>
      <c r="M328" s="256"/>
      <c r="N328" s="322">
        <v>260</v>
      </c>
      <c r="O328" s="321">
        <v>10</v>
      </c>
      <c r="P328" s="321">
        <v>0</v>
      </c>
      <c r="Q328" s="321">
        <v>270</v>
      </c>
    </row>
    <row r="329" spans="1:17" x14ac:dyDescent="0.25">
      <c r="A329" s="245"/>
      <c r="B329" s="223" t="s">
        <v>1065</v>
      </c>
      <c r="C329" s="223" t="s">
        <v>1066</v>
      </c>
      <c r="D329" s="223" t="s">
        <v>1067</v>
      </c>
      <c r="E329" s="223"/>
      <c r="F329" s="223" t="s">
        <v>1068</v>
      </c>
      <c r="G329" s="223" t="str">
        <f>VLOOKUP(F329,regions!A$2:C$419,3,FALSE)</f>
        <v>Shire district</v>
      </c>
      <c r="H329" s="223" t="str">
        <f>IFERROR(VLOOKUP(F329,classifications!A$3:C$328,3,FALSE),VLOOKUP(F329,classifications!I$2:K$28,3,FALSE))</f>
        <v>Predominantly Rural</v>
      </c>
      <c r="I329" s="321">
        <v>470</v>
      </c>
      <c r="J329" s="323">
        <v>70</v>
      </c>
      <c r="K329" s="323">
        <v>0</v>
      </c>
      <c r="L329" s="323">
        <v>540</v>
      </c>
      <c r="M329" s="326"/>
      <c r="N329" s="322">
        <v>560</v>
      </c>
      <c r="O329" s="323">
        <v>90</v>
      </c>
      <c r="P329" s="323">
        <v>0</v>
      </c>
      <c r="Q329" s="323">
        <v>640</v>
      </c>
    </row>
    <row r="330" spans="1:17" x14ac:dyDescent="0.25">
      <c r="A330" s="245"/>
      <c r="B330" s="223"/>
      <c r="C330" s="223"/>
      <c r="D330" s="223"/>
      <c r="E330" s="223"/>
      <c r="F330" s="223"/>
      <c r="G330" s="223"/>
      <c r="H330" s="223"/>
      <c r="I330" s="251"/>
      <c r="J330" s="251"/>
      <c r="K330" s="251"/>
      <c r="L330" s="251"/>
      <c r="M330" s="257"/>
      <c r="N330" s="253"/>
      <c r="O330" s="251"/>
      <c r="P330" s="251"/>
      <c r="Q330" s="251"/>
    </row>
    <row r="331" spans="1:17" ht="26.4" x14ac:dyDescent="0.25">
      <c r="A331" s="245"/>
      <c r="B331" s="223"/>
      <c r="C331" s="223"/>
      <c r="D331" s="223" t="s">
        <v>1069</v>
      </c>
      <c r="E331" s="264" t="s">
        <v>1070</v>
      </c>
      <c r="F331" s="264" t="s">
        <v>1070</v>
      </c>
      <c r="G331" s="223" t="str">
        <f>VLOOKUP(F331,regions!A$2:C$419,3,FALSE)</f>
        <v>Shire county</v>
      </c>
      <c r="H331" s="223" t="str">
        <f>IFERROR(VLOOKUP(F331,classifications!A$3:C$328,3,FALSE),VLOOKUP(F331,classifications!I$2:K$28,3,FALSE))</f>
        <v>Urban with Significant Rural</v>
      </c>
      <c r="I331" s="321">
        <v>1910</v>
      </c>
      <c r="J331" s="321">
        <v>180</v>
      </c>
      <c r="K331" s="321">
        <v>20</v>
      </c>
      <c r="L331" s="321">
        <v>2110</v>
      </c>
      <c r="M331" s="256"/>
      <c r="N331" s="322">
        <v>2080</v>
      </c>
      <c r="O331" s="321">
        <v>270</v>
      </c>
      <c r="P331" s="321">
        <v>50</v>
      </c>
      <c r="Q331" s="321">
        <v>2410</v>
      </c>
    </row>
    <row r="332" spans="1:17" x14ac:dyDescent="0.25">
      <c r="A332" s="245"/>
      <c r="B332" s="223" t="s">
        <v>1071</v>
      </c>
      <c r="C332" s="223" t="s">
        <v>1072</v>
      </c>
      <c r="D332" s="223" t="s">
        <v>1073</v>
      </c>
      <c r="E332" s="223"/>
      <c r="F332" s="223" t="s">
        <v>1074</v>
      </c>
      <c r="G332" s="223" t="str">
        <f>VLOOKUP(F332,regions!A$2:C$419,3,FALSE)</f>
        <v>Shire district</v>
      </c>
      <c r="H332" s="223" t="str">
        <f>IFERROR(VLOOKUP(F332,classifications!A$3:C$328,3,FALSE),VLOOKUP(F332,classifications!I$2:K$28,3,FALSE))</f>
        <v>Predominantly Urban</v>
      </c>
      <c r="I332" s="321">
        <v>120</v>
      </c>
      <c r="J332" s="321">
        <v>0</v>
      </c>
      <c r="K332" s="321">
        <v>0</v>
      </c>
      <c r="L332" s="321">
        <v>120</v>
      </c>
      <c r="M332" s="256"/>
      <c r="N332" s="322">
        <v>230</v>
      </c>
      <c r="O332" s="321">
        <v>10</v>
      </c>
      <c r="P332" s="321">
        <v>0</v>
      </c>
      <c r="Q332" s="321">
        <v>240</v>
      </c>
    </row>
    <row r="333" spans="1:17" x14ac:dyDescent="0.25">
      <c r="A333" s="245"/>
      <c r="B333" s="223" t="s">
        <v>1075</v>
      </c>
      <c r="C333" s="223" t="s">
        <v>1076</v>
      </c>
      <c r="D333" s="223" t="s">
        <v>1077</v>
      </c>
      <c r="E333" s="223"/>
      <c r="F333" s="223" t="s">
        <v>1078</v>
      </c>
      <c r="G333" s="223" t="str">
        <f>VLOOKUP(F333,regions!A$2:C$419,3,FALSE)</f>
        <v>Shire district</v>
      </c>
      <c r="H333" s="223" t="str">
        <f>IFERROR(VLOOKUP(F333,classifications!A$3:C$328,3,FALSE),VLOOKUP(F333,classifications!I$2:K$28,3,FALSE))</f>
        <v>Predominantly Rural</v>
      </c>
      <c r="I333" s="321">
        <v>430</v>
      </c>
      <c r="J333" s="321">
        <v>20</v>
      </c>
      <c r="K333" s="321">
        <v>0</v>
      </c>
      <c r="L333" s="321">
        <v>450</v>
      </c>
      <c r="M333" s="256"/>
      <c r="N333" s="322">
        <v>340</v>
      </c>
      <c r="O333" s="321">
        <v>20</v>
      </c>
      <c r="P333" s="321">
        <v>0</v>
      </c>
      <c r="Q333" s="321">
        <v>360</v>
      </c>
    </row>
    <row r="334" spans="1:17" x14ac:dyDescent="0.25">
      <c r="A334" s="245"/>
      <c r="B334" s="223" t="s">
        <v>1079</v>
      </c>
      <c r="C334" s="223" t="s">
        <v>1080</v>
      </c>
      <c r="D334" s="223" t="s">
        <v>1081</v>
      </c>
      <c r="E334" s="223"/>
      <c r="F334" s="223" t="s">
        <v>1082</v>
      </c>
      <c r="G334" s="223" t="str">
        <f>VLOOKUP(F334,regions!A$2:C$419,3,FALSE)</f>
        <v>Shire district</v>
      </c>
      <c r="H334" s="223" t="str">
        <f>IFERROR(VLOOKUP(F334,classifications!A$3:C$328,3,FALSE),VLOOKUP(F334,classifications!I$2:K$28,3,FALSE))</f>
        <v>Predominantly Urban</v>
      </c>
      <c r="I334" s="323">
        <v>90</v>
      </c>
      <c r="J334" s="323">
        <v>0</v>
      </c>
      <c r="K334" s="323">
        <v>0</v>
      </c>
      <c r="L334" s="323">
        <v>90</v>
      </c>
      <c r="M334" s="326"/>
      <c r="N334" s="324">
        <v>100</v>
      </c>
      <c r="O334" s="323">
        <v>0</v>
      </c>
      <c r="P334" s="323">
        <v>0</v>
      </c>
      <c r="Q334" s="323">
        <v>110</v>
      </c>
    </row>
    <row r="335" spans="1:17" x14ac:dyDescent="0.25">
      <c r="A335" s="245"/>
      <c r="B335" s="223" t="s">
        <v>1083</v>
      </c>
      <c r="C335" s="223" t="s">
        <v>1084</v>
      </c>
      <c r="D335" s="223" t="s">
        <v>1085</v>
      </c>
      <c r="E335" s="223"/>
      <c r="F335" s="223" t="s">
        <v>1086</v>
      </c>
      <c r="G335" s="223" t="str">
        <f>VLOOKUP(F335,regions!A$2:C$419,3,FALSE)</f>
        <v>Shire district</v>
      </c>
      <c r="H335" s="223" t="str">
        <f>IFERROR(VLOOKUP(F335,classifications!A$3:C$328,3,FALSE),VLOOKUP(F335,classifications!I$2:K$28,3,FALSE))</f>
        <v>Predominantly Urban</v>
      </c>
      <c r="I335" s="321">
        <v>220</v>
      </c>
      <c r="J335" s="321">
        <v>0</v>
      </c>
      <c r="K335" s="321">
        <v>0</v>
      </c>
      <c r="L335" s="321">
        <v>220</v>
      </c>
      <c r="M335" s="256"/>
      <c r="N335" s="322">
        <v>270</v>
      </c>
      <c r="O335" s="321">
        <v>10</v>
      </c>
      <c r="P335" s="321">
        <v>0</v>
      </c>
      <c r="Q335" s="321">
        <v>280</v>
      </c>
    </row>
    <row r="336" spans="1:17" x14ac:dyDescent="0.25">
      <c r="A336" s="245"/>
      <c r="B336" s="223" t="s">
        <v>1087</v>
      </c>
      <c r="C336" s="223" t="s">
        <v>1088</v>
      </c>
      <c r="D336" s="223" t="s">
        <v>1089</v>
      </c>
      <c r="E336" s="223"/>
      <c r="F336" s="223" t="s">
        <v>1090</v>
      </c>
      <c r="G336" s="223" t="str">
        <f>VLOOKUP(F336,regions!A$2:C$419,3,FALSE)</f>
        <v>Shire district</v>
      </c>
      <c r="H336" s="223" t="str">
        <f>IFERROR(VLOOKUP(F336,classifications!A$3:C$328,3,FALSE),VLOOKUP(F336,classifications!I$2:K$28,3,FALSE))</f>
        <v>Predominantly Urban</v>
      </c>
      <c r="I336" s="321">
        <v>270</v>
      </c>
      <c r="J336" s="321">
        <v>10</v>
      </c>
      <c r="K336" s="321">
        <v>20</v>
      </c>
      <c r="L336" s="321">
        <v>290</v>
      </c>
      <c r="M336" s="256"/>
      <c r="N336" s="322">
        <v>200</v>
      </c>
      <c r="O336" s="321">
        <v>20</v>
      </c>
      <c r="P336" s="321">
        <v>50</v>
      </c>
      <c r="Q336" s="321">
        <v>270</v>
      </c>
    </row>
    <row r="337" spans="1:17" x14ac:dyDescent="0.25">
      <c r="A337" s="245"/>
      <c r="B337" s="223" t="s">
        <v>1091</v>
      </c>
      <c r="C337" s="223" t="s">
        <v>1092</v>
      </c>
      <c r="D337" s="223" t="s">
        <v>1093</v>
      </c>
      <c r="E337" s="223"/>
      <c r="F337" s="223" t="s">
        <v>1094</v>
      </c>
      <c r="G337" s="223" t="str">
        <f>VLOOKUP(F337,regions!A$2:C$419,3,FALSE)</f>
        <v>Shire district</v>
      </c>
      <c r="H337" s="223" t="str">
        <f>IFERROR(VLOOKUP(F337,classifications!A$3:C$328,3,FALSE),VLOOKUP(F337,classifications!I$2:K$28,3,FALSE))</f>
        <v>Predominantly Rural</v>
      </c>
      <c r="I337" s="321">
        <v>400</v>
      </c>
      <c r="J337" s="321">
        <v>20</v>
      </c>
      <c r="K337" s="321">
        <v>0</v>
      </c>
      <c r="L337" s="321">
        <v>420</v>
      </c>
      <c r="M337" s="256"/>
      <c r="N337" s="322">
        <v>460</v>
      </c>
      <c r="O337" s="321">
        <v>30</v>
      </c>
      <c r="P337" s="321">
        <v>0</v>
      </c>
      <c r="Q337" s="321">
        <v>500</v>
      </c>
    </row>
    <row r="338" spans="1:17" x14ac:dyDescent="0.25">
      <c r="A338" s="245"/>
      <c r="B338" s="223" t="s">
        <v>1095</v>
      </c>
      <c r="C338" s="223" t="s">
        <v>1096</v>
      </c>
      <c r="D338" s="223" t="s">
        <v>1097</v>
      </c>
      <c r="E338" s="223"/>
      <c r="F338" s="223" t="s">
        <v>1098</v>
      </c>
      <c r="G338" s="223" t="str">
        <f>VLOOKUP(F338,regions!A$2:C$419,3,FALSE)</f>
        <v>Shire district</v>
      </c>
      <c r="H338" s="223" t="str">
        <f>IFERROR(VLOOKUP(F338,classifications!A$3:C$328,3,FALSE),VLOOKUP(F338,classifications!I$2:K$28,3,FALSE))</f>
        <v>Predominantly Rural</v>
      </c>
      <c r="I338" s="321">
        <v>380</v>
      </c>
      <c r="J338" s="321">
        <v>130</v>
      </c>
      <c r="K338" s="321">
        <v>0</v>
      </c>
      <c r="L338" s="321">
        <v>510</v>
      </c>
      <c r="M338" s="256"/>
      <c r="N338" s="322">
        <v>480</v>
      </c>
      <c r="O338" s="321">
        <v>180</v>
      </c>
      <c r="P338" s="321">
        <v>0</v>
      </c>
      <c r="Q338" s="321">
        <v>650</v>
      </c>
    </row>
    <row r="339" spans="1:17" x14ac:dyDescent="0.25">
      <c r="A339" s="245"/>
      <c r="B339" s="223"/>
      <c r="C339" s="223"/>
      <c r="D339" s="223"/>
      <c r="E339" s="223"/>
      <c r="F339" s="223"/>
      <c r="G339" s="223"/>
      <c r="H339" s="223"/>
      <c r="I339" s="251"/>
      <c r="J339" s="251"/>
      <c r="K339" s="251"/>
      <c r="L339" s="251"/>
      <c r="M339" s="257"/>
      <c r="N339" s="253"/>
      <c r="O339" s="251"/>
      <c r="P339" s="251"/>
      <c r="Q339" s="251"/>
    </row>
    <row r="340" spans="1:17" x14ac:dyDescent="0.25">
      <c r="A340" s="245"/>
      <c r="B340" s="223"/>
      <c r="C340" s="223"/>
      <c r="D340" s="223" t="s">
        <v>1099</v>
      </c>
      <c r="E340" s="264" t="s">
        <v>1100</v>
      </c>
      <c r="F340" s="264" t="s">
        <v>1100</v>
      </c>
      <c r="G340" s="223" t="str">
        <f>VLOOKUP(F340,regions!A$2:C$419,3,FALSE)</f>
        <v>Shire county</v>
      </c>
      <c r="H340" s="223" t="str">
        <f>IFERROR(VLOOKUP(F340,classifications!A$3:C$328,3,FALSE),VLOOKUP(F340,classifications!I$2:K$28,3,FALSE))</f>
        <v>Predominantly Rural</v>
      </c>
      <c r="I340" s="321">
        <v>2790</v>
      </c>
      <c r="J340" s="321">
        <v>1260</v>
      </c>
      <c r="K340" s="321">
        <v>30</v>
      </c>
      <c r="L340" s="321">
        <v>4080</v>
      </c>
      <c r="M340" s="256"/>
      <c r="N340" s="322">
        <v>3050</v>
      </c>
      <c r="O340" s="321">
        <v>1150</v>
      </c>
      <c r="P340" s="321">
        <v>50</v>
      </c>
      <c r="Q340" s="321">
        <v>4240</v>
      </c>
    </row>
    <row r="341" spans="1:17" ht="26.4" x14ac:dyDescent="0.25">
      <c r="A341" s="245"/>
      <c r="B341" s="223" t="s">
        <v>1101</v>
      </c>
      <c r="C341" s="223" t="s">
        <v>1102</v>
      </c>
      <c r="D341" s="223" t="s">
        <v>1103</v>
      </c>
      <c r="E341" s="223"/>
      <c r="F341" s="223" t="s">
        <v>1104</v>
      </c>
      <c r="G341" s="223" t="str">
        <f>VLOOKUP(F341,regions!A$2:C$419,3,FALSE)</f>
        <v>Shire district</v>
      </c>
      <c r="H341" s="223" t="str">
        <f>IFERROR(VLOOKUP(F341,classifications!A$3:C$328,3,FALSE),VLOOKUP(F341,classifications!I$2:K$28,3,FALSE))</f>
        <v>Urban with Significant Rural</v>
      </c>
      <c r="I341" s="323">
        <v>760</v>
      </c>
      <c r="J341" s="323">
        <v>310</v>
      </c>
      <c r="K341" s="323">
        <v>0</v>
      </c>
      <c r="L341" s="323">
        <v>1070</v>
      </c>
      <c r="M341" s="326"/>
      <c r="N341" s="324">
        <v>900</v>
      </c>
      <c r="O341" s="323">
        <v>340</v>
      </c>
      <c r="P341" s="323">
        <v>0</v>
      </c>
      <c r="Q341" s="323">
        <v>1230</v>
      </c>
    </row>
    <row r="342" spans="1:17" x14ac:dyDescent="0.25">
      <c r="A342" s="245"/>
      <c r="B342" s="223" t="s">
        <v>1105</v>
      </c>
      <c r="C342" s="223" t="s">
        <v>1106</v>
      </c>
      <c r="D342" s="223" t="s">
        <v>1107</v>
      </c>
      <c r="E342" s="223"/>
      <c r="F342" s="223" t="s">
        <v>1108</v>
      </c>
      <c r="G342" s="223" t="str">
        <f>VLOOKUP(F342,regions!A$2:C$419,3,FALSE)</f>
        <v>Shire district</v>
      </c>
      <c r="H342" s="223" t="str">
        <f>IFERROR(VLOOKUP(F342,classifications!A$3:C$328,3,FALSE),VLOOKUP(F342,classifications!I$2:K$28,3,FALSE))</f>
        <v>Predominantly Urban</v>
      </c>
      <c r="I342" s="321">
        <v>170</v>
      </c>
      <c r="J342" s="321">
        <v>50</v>
      </c>
      <c r="K342" s="321">
        <v>0</v>
      </c>
      <c r="L342" s="321">
        <v>220</v>
      </c>
      <c r="M342" s="256"/>
      <c r="N342" s="322">
        <v>130</v>
      </c>
      <c r="O342" s="321">
        <v>20</v>
      </c>
      <c r="P342" s="321">
        <v>0</v>
      </c>
      <c r="Q342" s="321">
        <v>160</v>
      </c>
    </row>
    <row r="343" spans="1:17" x14ac:dyDescent="0.25">
      <c r="A343" s="245"/>
      <c r="B343" s="223" t="s">
        <v>1109</v>
      </c>
      <c r="C343" s="223" t="s">
        <v>1110</v>
      </c>
      <c r="D343" s="223" t="s">
        <v>1111</v>
      </c>
      <c r="E343" s="223"/>
      <c r="F343" s="223" t="s">
        <v>1112</v>
      </c>
      <c r="G343" s="223" t="str">
        <f>VLOOKUP(F343,regions!A$2:C$419,3,FALSE)</f>
        <v>Shire district</v>
      </c>
      <c r="H343" s="223" t="str">
        <f>IFERROR(VLOOKUP(F343,classifications!A$3:C$328,3,FALSE),VLOOKUP(F343,classifications!I$2:K$28,3,FALSE))</f>
        <v>Predominantly Rural</v>
      </c>
      <c r="I343" s="321">
        <v>600</v>
      </c>
      <c r="J343" s="323">
        <v>270</v>
      </c>
      <c r="K343" s="323">
        <v>20</v>
      </c>
      <c r="L343" s="323">
        <v>890</v>
      </c>
      <c r="M343" s="326"/>
      <c r="N343" s="322">
        <v>770</v>
      </c>
      <c r="O343" s="323">
        <v>310</v>
      </c>
      <c r="P343" s="323">
        <v>40</v>
      </c>
      <c r="Q343" s="323">
        <v>1110</v>
      </c>
    </row>
    <row r="344" spans="1:17" x14ac:dyDescent="0.25">
      <c r="A344" s="245"/>
      <c r="B344" s="223" t="s">
        <v>1113</v>
      </c>
      <c r="C344" s="223" t="s">
        <v>1114</v>
      </c>
      <c r="D344" s="223" t="s">
        <v>1115</v>
      </c>
      <c r="E344" s="223"/>
      <c r="F344" s="223" t="s">
        <v>1116</v>
      </c>
      <c r="G344" s="223" t="str">
        <f>VLOOKUP(F344,regions!A$2:C$419,3,FALSE)</f>
        <v>Shire district</v>
      </c>
      <c r="H344" s="223" t="str">
        <f>IFERROR(VLOOKUP(F344,classifications!A$3:C$328,3,FALSE),VLOOKUP(F344,classifications!I$2:K$28,3,FALSE))</f>
        <v>Predominantly Rural</v>
      </c>
      <c r="I344" s="321">
        <v>640</v>
      </c>
      <c r="J344" s="323">
        <v>310</v>
      </c>
      <c r="K344" s="323">
        <v>10</v>
      </c>
      <c r="L344" s="323">
        <v>960</v>
      </c>
      <c r="M344" s="326"/>
      <c r="N344" s="322">
        <v>710</v>
      </c>
      <c r="O344" s="323">
        <v>350</v>
      </c>
      <c r="P344" s="323">
        <v>10</v>
      </c>
      <c r="Q344" s="323">
        <v>1080</v>
      </c>
    </row>
    <row r="345" spans="1:17" x14ac:dyDescent="0.25">
      <c r="A345" s="245"/>
      <c r="B345" s="223" t="s">
        <v>1117</v>
      </c>
      <c r="C345" s="223" t="s">
        <v>1118</v>
      </c>
      <c r="D345" s="223" t="s">
        <v>1119</v>
      </c>
      <c r="E345" s="223"/>
      <c r="F345" s="223" t="s">
        <v>1120</v>
      </c>
      <c r="G345" s="223" t="str">
        <f>VLOOKUP(F345,regions!A$2:C$419,3,FALSE)</f>
        <v>Shire district</v>
      </c>
      <c r="H345" s="223" t="str">
        <f>IFERROR(VLOOKUP(F345,classifications!A$3:C$328,3,FALSE),VLOOKUP(F345,classifications!I$2:K$28,3,FALSE))</f>
        <v>Predominantly Rural</v>
      </c>
      <c r="I345" s="321">
        <v>620</v>
      </c>
      <c r="J345" s="321">
        <v>320</v>
      </c>
      <c r="K345" s="321">
        <v>0</v>
      </c>
      <c r="L345" s="321">
        <v>950</v>
      </c>
      <c r="M345" s="256"/>
      <c r="N345" s="322">
        <v>540</v>
      </c>
      <c r="O345" s="321">
        <v>130</v>
      </c>
      <c r="P345" s="321">
        <v>0</v>
      </c>
      <c r="Q345" s="321">
        <v>670</v>
      </c>
    </row>
    <row r="346" spans="1:17" x14ac:dyDescent="0.25">
      <c r="A346" s="245"/>
      <c r="B346" s="223"/>
      <c r="C346" s="223"/>
      <c r="D346" s="223"/>
      <c r="E346" s="223"/>
      <c r="F346" s="223"/>
      <c r="G346" s="223"/>
      <c r="H346" s="223"/>
      <c r="I346" s="251"/>
      <c r="J346" s="251"/>
      <c r="K346" s="251"/>
      <c r="L346" s="251"/>
      <c r="M346" s="257"/>
      <c r="N346" s="253"/>
      <c r="O346" s="251"/>
      <c r="P346" s="251"/>
      <c r="Q346" s="251"/>
    </row>
    <row r="347" spans="1:17" x14ac:dyDescent="0.25">
      <c r="A347" s="245"/>
      <c r="B347" s="223"/>
      <c r="C347" s="223"/>
      <c r="D347" s="223" t="s">
        <v>1121</v>
      </c>
      <c r="E347" s="264" t="s">
        <v>1122</v>
      </c>
      <c r="F347" s="264" t="s">
        <v>1122</v>
      </c>
      <c r="G347" s="223" t="str">
        <f>VLOOKUP(F347,regions!A$2:C$419,3,FALSE)</f>
        <v>Shire county</v>
      </c>
      <c r="H347" s="223" t="str">
        <f>IFERROR(VLOOKUP(F347,classifications!A$3:C$328,3,FALSE),VLOOKUP(F347,classifications!I$2:K$28,3,FALSE))</f>
        <v>Predominantly Rural</v>
      </c>
      <c r="I347" s="321">
        <v>1380</v>
      </c>
      <c r="J347" s="321">
        <v>300</v>
      </c>
      <c r="K347" s="321">
        <v>0</v>
      </c>
      <c r="L347" s="321">
        <v>1680</v>
      </c>
      <c r="M347" s="256"/>
      <c r="N347" s="322">
        <v>1690</v>
      </c>
      <c r="O347" s="321">
        <v>270</v>
      </c>
      <c r="P347" s="321">
        <v>0</v>
      </c>
      <c r="Q347" s="321">
        <v>1970</v>
      </c>
    </row>
    <row r="348" spans="1:17" x14ac:dyDescent="0.25">
      <c r="A348" s="245"/>
      <c r="B348" s="223" t="s">
        <v>1123</v>
      </c>
      <c r="C348" s="223" t="s">
        <v>1124</v>
      </c>
      <c r="D348" s="223" t="s">
        <v>1125</v>
      </c>
      <c r="E348" s="223"/>
      <c r="F348" s="223" t="s">
        <v>1126</v>
      </c>
      <c r="G348" s="223" t="str">
        <f>VLOOKUP(F348,regions!A$2:C$419,3,FALSE)</f>
        <v>Shire district</v>
      </c>
      <c r="H348" s="223" t="str">
        <f>IFERROR(VLOOKUP(F348,classifications!A$3:C$328,3,FALSE),VLOOKUP(F348,classifications!I$2:K$28,3,FALSE))</f>
        <v>Predominantly Rural</v>
      </c>
      <c r="I348" s="321">
        <v>280</v>
      </c>
      <c r="J348" s="321">
        <v>70</v>
      </c>
      <c r="K348" s="321">
        <v>0</v>
      </c>
      <c r="L348" s="321">
        <v>350</v>
      </c>
      <c r="M348" s="256"/>
      <c r="N348" s="322">
        <v>400</v>
      </c>
      <c r="O348" s="321">
        <v>100</v>
      </c>
      <c r="P348" s="321">
        <v>0</v>
      </c>
      <c r="Q348" s="321">
        <v>500</v>
      </c>
    </row>
    <row r="349" spans="1:17" x14ac:dyDescent="0.25">
      <c r="A349" s="245"/>
      <c r="B349" s="223" t="s">
        <v>1127</v>
      </c>
      <c r="C349" s="223" t="s">
        <v>1128</v>
      </c>
      <c r="D349" s="223" t="s">
        <v>1129</v>
      </c>
      <c r="E349" s="223"/>
      <c r="F349" s="223" t="s">
        <v>1130</v>
      </c>
      <c r="G349" s="223" t="str">
        <f>VLOOKUP(F349,regions!A$2:C$419,3,FALSE)</f>
        <v>Shire district</v>
      </c>
      <c r="H349" s="223" t="str">
        <f>IFERROR(VLOOKUP(F349,classifications!A$3:C$328,3,FALSE),VLOOKUP(F349,classifications!I$2:K$28,3,FALSE))</f>
        <v>Predominantly Rural</v>
      </c>
      <c r="I349" s="321">
        <v>280</v>
      </c>
      <c r="J349" s="321">
        <v>80</v>
      </c>
      <c r="K349" s="321">
        <v>0</v>
      </c>
      <c r="L349" s="321">
        <v>360</v>
      </c>
      <c r="M349" s="256"/>
      <c r="N349" s="322">
        <v>370</v>
      </c>
      <c r="O349" s="321">
        <v>40</v>
      </c>
      <c r="P349" s="321">
        <v>0</v>
      </c>
      <c r="Q349" s="321">
        <v>410</v>
      </c>
    </row>
    <row r="350" spans="1:17" x14ac:dyDescent="0.25">
      <c r="A350" s="245"/>
      <c r="B350" s="223" t="s">
        <v>1131</v>
      </c>
      <c r="C350" s="223" t="s">
        <v>1132</v>
      </c>
      <c r="D350" s="223" t="s">
        <v>1133</v>
      </c>
      <c r="E350" s="223"/>
      <c r="F350" s="223" t="s">
        <v>1134</v>
      </c>
      <c r="G350" s="223" t="str">
        <f>VLOOKUP(F350,regions!A$2:C$419,3,FALSE)</f>
        <v>Shire district</v>
      </c>
      <c r="H350" s="223" t="str">
        <f>IFERROR(VLOOKUP(F350,classifications!A$3:C$328,3,FALSE),VLOOKUP(F350,classifications!I$2:K$28,3,FALSE))</f>
        <v>Predominantly Rural</v>
      </c>
      <c r="I350" s="321">
        <v>500</v>
      </c>
      <c r="J350" s="321">
        <v>140</v>
      </c>
      <c r="K350" s="321">
        <v>0</v>
      </c>
      <c r="L350" s="321">
        <v>640</v>
      </c>
      <c r="M350" s="256"/>
      <c r="N350" s="322">
        <v>470</v>
      </c>
      <c r="O350" s="321">
        <v>80</v>
      </c>
      <c r="P350" s="321">
        <v>0</v>
      </c>
      <c r="Q350" s="321">
        <v>560</v>
      </c>
    </row>
    <row r="351" spans="1:17" ht="26.4" x14ac:dyDescent="0.25">
      <c r="A351" s="245"/>
      <c r="B351" s="223" t="s">
        <v>1135</v>
      </c>
      <c r="C351" s="223" t="s">
        <v>1136</v>
      </c>
      <c r="D351" s="223" t="s">
        <v>1137</v>
      </c>
      <c r="E351" s="223"/>
      <c r="F351" s="223" t="s">
        <v>1138</v>
      </c>
      <c r="G351" s="223" t="str">
        <f>VLOOKUP(F351,regions!A$2:C$419,3,FALSE)</f>
        <v>Shire district</v>
      </c>
      <c r="H351" s="223" t="str">
        <f>IFERROR(VLOOKUP(F351,classifications!A$3:C$328,3,FALSE),VLOOKUP(F351,classifications!I$2:K$28,3,FALSE))</f>
        <v>Urban with Significant Rural</v>
      </c>
      <c r="I351" s="321">
        <v>310</v>
      </c>
      <c r="J351" s="321">
        <v>20</v>
      </c>
      <c r="K351" s="321">
        <v>0</v>
      </c>
      <c r="L351" s="321">
        <v>330</v>
      </c>
      <c r="M351" s="256"/>
      <c r="N351" s="322">
        <v>420</v>
      </c>
      <c r="O351" s="321">
        <v>50</v>
      </c>
      <c r="P351" s="321">
        <v>0</v>
      </c>
      <c r="Q351" s="321">
        <v>470</v>
      </c>
    </row>
    <row r="352" spans="1:17" x14ac:dyDescent="0.25">
      <c r="A352" s="245"/>
      <c r="B352" s="223" t="s">
        <v>1139</v>
      </c>
      <c r="C352" s="223" t="s">
        <v>1140</v>
      </c>
      <c r="D352" s="223" t="s">
        <v>1141</v>
      </c>
      <c r="E352" s="223"/>
      <c r="F352" s="223" t="s">
        <v>1142</v>
      </c>
      <c r="G352" s="223" t="str">
        <f>VLOOKUP(F352,regions!A$2:C$419,3,FALSE)</f>
        <v>Shire district</v>
      </c>
      <c r="H352" s="223" t="str">
        <f>IFERROR(VLOOKUP(F352,classifications!A$3:C$328,3,FALSE),VLOOKUP(F352,classifications!I$2:K$28,3,FALSE))</f>
        <v>Predominantly Rural</v>
      </c>
      <c r="I352" s="321">
        <v>20</v>
      </c>
      <c r="J352" s="321">
        <v>0</v>
      </c>
      <c r="K352" s="321">
        <v>0</v>
      </c>
      <c r="L352" s="321">
        <v>20</v>
      </c>
      <c r="M352" s="256"/>
      <c r="N352" s="322">
        <v>30</v>
      </c>
      <c r="O352" s="321">
        <v>0</v>
      </c>
      <c r="P352" s="321">
        <v>0</v>
      </c>
      <c r="Q352" s="321">
        <v>30</v>
      </c>
    </row>
    <row r="353" spans="1:17" x14ac:dyDescent="0.25">
      <c r="A353" s="245"/>
      <c r="B353" s="223"/>
      <c r="C353" s="223"/>
      <c r="D353" s="223"/>
      <c r="E353" s="223"/>
      <c r="F353" s="223"/>
      <c r="G353" s="223"/>
      <c r="H353" s="223"/>
      <c r="I353" s="251"/>
      <c r="J353" s="251"/>
      <c r="K353" s="251"/>
      <c r="L353" s="251"/>
      <c r="M353" s="257"/>
      <c r="N353" s="253"/>
      <c r="O353" s="251"/>
      <c r="P353" s="251"/>
      <c r="Q353" s="251"/>
    </row>
    <row r="354" spans="1:17" ht="26.4" x14ac:dyDescent="0.25">
      <c r="A354" s="245"/>
      <c r="B354" s="223"/>
      <c r="C354" s="223"/>
      <c r="D354" s="223" t="s">
        <v>1143</v>
      </c>
      <c r="E354" s="264" t="s">
        <v>1144</v>
      </c>
      <c r="F354" s="264" t="s">
        <v>1144</v>
      </c>
      <c r="G354" s="223" t="str">
        <f>VLOOKUP(F354,regions!A$2:C$419,3,FALSE)</f>
        <v>Shire county</v>
      </c>
      <c r="H354" s="223" t="str">
        <f>IFERROR(VLOOKUP(F354,classifications!A$3:C$328,3,FALSE),VLOOKUP(F354,classifications!I$2:K$28,3,FALSE))</f>
        <v>Urban with Significant Rural</v>
      </c>
      <c r="I354" s="321">
        <v>2320</v>
      </c>
      <c r="J354" s="321">
        <v>510</v>
      </c>
      <c r="K354" s="321">
        <v>10</v>
      </c>
      <c r="L354" s="321">
        <v>2840</v>
      </c>
      <c r="M354" s="256"/>
      <c r="N354" s="322">
        <v>2650</v>
      </c>
      <c r="O354" s="321">
        <v>650</v>
      </c>
      <c r="P354" s="321">
        <v>10</v>
      </c>
      <c r="Q354" s="321">
        <v>3300</v>
      </c>
    </row>
    <row r="355" spans="1:17" ht="26.4" x14ac:dyDescent="0.25">
      <c r="A355" s="245"/>
      <c r="B355" s="223" t="s">
        <v>1145</v>
      </c>
      <c r="C355" s="223" t="s">
        <v>1146</v>
      </c>
      <c r="D355" s="223" t="s">
        <v>1147</v>
      </c>
      <c r="E355" s="223"/>
      <c r="F355" s="223" t="s">
        <v>1148</v>
      </c>
      <c r="G355" s="223" t="str">
        <f>VLOOKUP(F355,regions!A$2:C$419,3,FALSE)</f>
        <v>Shire district</v>
      </c>
      <c r="H355" s="223" t="str">
        <f>IFERROR(VLOOKUP(F355,classifications!A$3:C$328,3,FALSE),VLOOKUP(F355,classifications!I$2:K$28,3,FALSE))</f>
        <v>Urban with Significant Rural</v>
      </c>
      <c r="I355" s="321">
        <v>160</v>
      </c>
      <c r="J355" s="321">
        <v>70</v>
      </c>
      <c r="K355" s="321">
        <v>10</v>
      </c>
      <c r="L355" s="321">
        <v>240</v>
      </c>
      <c r="M355" s="256"/>
      <c r="N355" s="322">
        <v>270</v>
      </c>
      <c r="O355" s="321">
        <v>40</v>
      </c>
      <c r="P355" s="321">
        <v>10</v>
      </c>
      <c r="Q355" s="321">
        <v>320</v>
      </c>
    </row>
    <row r="356" spans="1:17" ht="26.4" x14ac:dyDescent="0.25">
      <c r="A356" s="245"/>
      <c r="B356" s="223" t="s">
        <v>1149</v>
      </c>
      <c r="C356" s="223" t="s">
        <v>1150</v>
      </c>
      <c r="D356" s="223" t="s">
        <v>1151</v>
      </c>
      <c r="E356" s="223"/>
      <c r="F356" s="223" t="s">
        <v>1152</v>
      </c>
      <c r="G356" s="223" t="str">
        <f>VLOOKUP(F356,regions!A$2:C$419,3,FALSE)</f>
        <v>Shire district</v>
      </c>
      <c r="H356" s="223" t="str">
        <f>IFERROR(VLOOKUP(F356,classifications!A$3:C$328,3,FALSE),VLOOKUP(F356,classifications!I$2:K$28,3,FALSE))</f>
        <v>Urban with Significant Rural</v>
      </c>
      <c r="I356" s="321">
        <v>420</v>
      </c>
      <c r="J356" s="321">
        <v>50</v>
      </c>
      <c r="K356" s="321">
        <v>0</v>
      </c>
      <c r="L356" s="321">
        <v>470</v>
      </c>
      <c r="M356" s="256"/>
      <c r="N356" s="322">
        <v>540</v>
      </c>
      <c r="O356" s="321">
        <v>70</v>
      </c>
      <c r="P356" s="321">
        <v>0</v>
      </c>
      <c r="Q356" s="321">
        <v>620</v>
      </c>
    </row>
    <row r="357" spans="1:17" ht="26.4" x14ac:dyDescent="0.25">
      <c r="A357" s="245"/>
      <c r="B357" s="223" t="s">
        <v>1153</v>
      </c>
      <c r="C357" s="223" t="s">
        <v>1154</v>
      </c>
      <c r="D357" s="223" t="s">
        <v>1155</v>
      </c>
      <c r="E357" s="223"/>
      <c r="F357" s="223" t="s">
        <v>1156</v>
      </c>
      <c r="G357" s="223" t="str">
        <f>VLOOKUP(F357,regions!A$2:C$419,3,FALSE)</f>
        <v>Shire district</v>
      </c>
      <c r="H357" s="223" t="str">
        <f>IFERROR(VLOOKUP(F357,classifications!A$3:C$328,3,FALSE),VLOOKUP(F357,classifications!I$2:K$28,3,FALSE))</f>
        <v>Urban with Significant Rural</v>
      </c>
      <c r="I357" s="321">
        <v>340</v>
      </c>
      <c r="J357" s="321">
        <v>120</v>
      </c>
      <c r="K357" s="321">
        <v>0</v>
      </c>
      <c r="L357" s="321">
        <v>460</v>
      </c>
      <c r="M357" s="256"/>
      <c r="N357" s="322">
        <v>570</v>
      </c>
      <c r="O357" s="321">
        <v>210</v>
      </c>
      <c r="P357" s="321">
        <v>0</v>
      </c>
      <c r="Q357" s="321">
        <v>780</v>
      </c>
    </row>
    <row r="358" spans="1:17" x14ac:dyDescent="0.25">
      <c r="A358" s="245"/>
      <c r="B358" s="223" t="s">
        <v>1157</v>
      </c>
      <c r="C358" s="223" t="s">
        <v>1158</v>
      </c>
      <c r="D358" s="223" t="s">
        <v>1159</v>
      </c>
      <c r="E358" s="223"/>
      <c r="F358" s="223" t="s">
        <v>1160</v>
      </c>
      <c r="G358" s="223" t="str">
        <f>VLOOKUP(F358,regions!A$2:C$419,3,FALSE)</f>
        <v>Shire district</v>
      </c>
      <c r="H358" s="223" t="str">
        <f>IFERROR(VLOOKUP(F358,classifications!A$3:C$328,3,FALSE),VLOOKUP(F358,classifications!I$2:K$28,3,FALSE))</f>
        <v>Predominantly Urban</v>
      </c>
      <c r="I358" s="321">
        <v>210</v>
      </c>
      <c r="J358" s="321">
        <v>10</v>
      </c>
      <c r="K358" s="321">
        <v>0</v>
      </c>
      <c r="L358" s="321">
        <v>220</v>
      </c>
      <c r="M358" s="256"/>
      <c r="N358" s="322">
        <v>90</v>
      </c>
      <c r="O358" s="321">
        <v>30</v>
      </c>
      <c r="P358" s="321">
        <v>0</v>
      </c>
      <c r="Q358" s="321">
        <v>120</v>
      </c>
    </row>
    <row r="359" spans="1:17" ht="26.4" x14ac:dyDescent="0.25">
      <c r="A359" s="245"/>
      <c r="B359" s="223" t="s">
        <v>1161</v>
      </c>
      <c r="C359" s="223" t="s">
        <v>1162</v>
      </c>
      <c r="D359" s="223" t="s">
        <v>1163</v>
      </c>
      <c r="E359" s="223"/>
      <c r="F359" s="223" t="s">
        <v>1164</v>
      </c>
      <c r="G359" s="223" t="str">
        <f>VLOOKUP(F359,regions!A$2:C$419,3,FALSE)</f>
        <v>Shire district</v>
      </c>
      <c r="H359" s="223" t="str">
        <f>IFERROR(VLOOKUP(F359,classifications!A$3:C$328,3,FALSE),VLOOKUP(F359,classifications!I$2:K$28,3,FALSE))</f>
        <v>Urban with Significant Rural</v>
      </c>
      <c r="I359" s="321">
        <v>190</v>
      </c>
      <c r="J359" s="321">
        <v>80</v>
      </c>
      <c r="K359" s="321">
        <v>0</v>
      </c>
      <c r="L359" s="321">
        <v>270</v>
      </c>
      <c r="M359" s="256"/>
      <c r="N359" s="322">
        <v>240</v>
      </c>
      <c r="O359" s="321">
        <v>80</v>
      </c>
      <c r="P359" s="321">
        <v>0</v>
      </c>
      <c r="Q359" s="321">
        <v>320</v>
      </c>
    </row>
    <row r="360" spans="1:17" ht="26.4" x14ac:dyDescent="0.25">
      <c r="A360" s="245"/>
      <c r="B360" s="223" t="s">
        <v>1165</v>
      </c>
      <c r="C360" s="223" t="s">
        <v>1166</v>
      </c>
      <c r="D360" s="223" t="s">
        <v>1167</v>
      </c>
      <c r="E360" s="223"/>
      <c r="F360" s="223" t="s">
        <v>1168</v>
      </c>
      <c r="G360" s="223" t="str">
        <f>VLOOKUP(F360,regions!A$2:C$419,3,FALSE)</f>
        <v>Shire district</v>
      </c>
      <c r="H360" s="223" t="str">
        <f>IFERROR(VLOOKUP(F360,classifications!A$3:C$328,3,FALSE),VLOOKUP(F360,classifications!I$2:K$28,3,FALSE))</f>
        <v>Urban with Significant Rural</v>
      </c>
      <c r="I360" s="321">
        <v>450</v>
      </c>
      <c r="J360" s="321">
        <v>110</v>
      </c>
      <c r="K360" s="321">
        <v>0</v>
      </c>
      <c r="L360" s="321">
        <v>560</v>
      </c>
      <c r="M360" s="256"/>
      <c r="N360" s="322">
        <v>500</v>
      </c>
      <c r="O360" s="321">
        <v>160</v>
      </c>
      <c r="P360" s="321">
        <v>0</v>
      </c>
      <c r="Q360" s="321">
        <v>660</v>
      </c>
    </row>
    <row r="361" spans="1:17" x14ac:dyDescent="0.25">
      <c r="A361" s="245"/>
      <c r="B361" s="223" t="s">
        <v>1169</v>
      </c>
      <c r="C361" s="223" t="s">
        <v>1170</v>
      </c>
      <c r="D361" s="223" t="s">
        <v>1171</v>
      </c>
      <c r="E361" s="223"/>
      <c r="F361" s="223" t="s">
        <v>1172</v>
      </c>
      <c r="G361" s="223" t="str">
        <f>VLOOKUP(F361,regions!A$2:C$419,3,FALSE)</f>
        <v>Shire district</v>
      </c>
      <c r="H361" s="223" t="str">
        <f>IFERROR(VLOOKUP(F361,classifications!A$3:C$328,3,FALSE),VLOOKUP(F361,classifications!I$2:K$28,3,FALSE))</f>
        <v>Predominantly Rural</v>
      </c>
      <c r="I361" s="321">
        <v>230</v>
      </c>
      <c r="J361" s="321">
        <v>0</v>
      </c>
      <c r="K361" s="321">
        <v>0</v>
      </c>
      <c r="L361" s="321">
        <v>230</v>
      </c>
      <c r="M361" s="256"/>
      <c r="N361" s="322">
        <v>140</v>
      </c>
      <c r="O361" s="321">
        <v>0</v>
      </c>
      <c r="P361" s="321">
        <v>0</v>
      </c>
      <c r="Q361" s="321">
        <v>140</v>
      </c>
    </row>
    <row r="362" spans="1:17" x14ac:dyDescent="0.25">
      <c r="A362" s="245"/>
      <c r="B362" s="223" t="s">
        <v>1173</v>
      </c>
      <c r="C362" s="223" t="s">
        <v>1174</v>
      </c>
      <c r="D362" s="223" t="s">
        <v>1175</v>
      </c>
      <c r="E362" s="223"/>
      <c r="F362" s="223" t="s">
        <v>1176</v>
      </c>
      <c r="G362" s="223" t="str">
        <f>VLOOKUP(F362,regions!A$2:C$419,3,FALSE)</f>
        <v>Shire district</v>
      </c>
      <c r="H362" s="223" t="str">
        <f>IFERROR(VLOOKUP(F362,classifications!A$3:C$328,3,FALSE),VLOOKUP(F362,classifications!I$2:K$28,3,FALSE))</f>
        <v>Predominantly Urban</v>
      </c>
      <c r="I362" s="321">
        <v>310</v>
      </c>
      <c r="J362" s="321">
        <v>70</v>
      </c>
      <c r="K362" s="321">
        <v>0</v>
      </c>
      <c r="L362" s="321">
        <v>390</v>
      </c>
      <c r="M362" s="256"/>
      <c r="N362" s="322">
        <v>300</v>
      </c>
      <c r="O362" s="321">
        <v>50</v>
      </c>
      <c r="P362" s="321">
        <v>0</v>
      </c>
      <c r="Q362" s="321">
        <v>350</v>
      </c>
    </row>
    <row r="363" spans="1:17" x14ac:dyDescent="0.25">
      <c r="A363" s="245"/>
      <c r="B363" s="223"/>
      <c r="C363" s="223"/>
      <c r="D363" s="223"/>
      <c r="E363" s="223"/>
      <c r="F363" s="223"/>
      <c r="G363" s="223"/>
      <c r="H363" s="223"/>
      <c r="I363" s="251"/>
      <c r="J363" s="251"/>
      <c r="K363" s="251"/>
      <c r="L363" s="251"/>
      <c r="M363" s="257"/>
      <c r="N363" s="253"/>
      <c r="O363" s="251"/>
      <c r="P363" s="251"/>
      <c r="Q363" s="251"/>
    </row>
    <row r="364" spans="1:17" x14ac:dyDescent="0.25">
      <c r="A364" s="245"/>
      <c r="B364" s="223"/>
      <c r="C364" s="223"/>
      <c r="D364" s="223" t="s">
        <v>1177</v>
      </c>
      <c r="E364" s="264" t="s">
        <v>1178</v>
      </c>
      <c r="F364" s="264" t="s">
        <v>1178</v>
      </c>
      <c r="G364" s="223" t="str">
        <f>VLOOKUP(F364,regions!A$2:C$419,3,FALSE)</f>
        <v>Shire county</v>
      </c>
      <c r="H364" s="223" t="str">
        <f>IFERROR(VLOOKUP(F364,classifications!A$3:C$328,3,FALSE),VLOOKUP(F364,classifications!I$2:K$28,3,FALSE))</f>
        <v>Predominantly Rural</v>
      </c>
      <c r="I364" s="321">
        <v>2040</v>
      </c>
      <c r="J364" s="321">
        <v>400</v>
      </c>
      <c r="K364" s="321">
        <v>20</v>
      </c>
      <c r="L364" s="321">
        <v>2450</v>
      </c>
      <c r="M364" s="256"/>
      <c r="N364" s="322">
        <v>1990</v>
      </c>
      <c r="O364" s="321">
        <v>320</v>
      </c>
      <c r="P364" s="321">
        <v>0</v>
      </c>
      <c r="Q364" s="321">
        <v>2310</v>
      </c>
    </row>
    <row r="365" spans="1:17" x14ac:dyDescent="0.25">
      <c r="A365" s="245"/>
      <c r="B365" s="223" t="s">
        <v>1179</v>
      </c>
      <c r="C365" s="223" t="s">
        <v>1180</v>
      </c>
      <c r="D365" s="223" t="s">
        <v>1181</v>
      </c>
      <c r="E365" s="223"/>
      <c r="F365" s="223" t="s">
        <v>1182</v>
      </c>
      <c r="G365" s="223" t="str">
        <f>VLOOKUP(F365,regions!A$2:C$419,3,FALSE)</f>
        <v>Shire district</v>
      </c>
      <c r="H365" s="223" t="str">
        <f>IFERROR(VLOOKUP(F365,classifications!A$3:C$328,3,FALSE),VLOOKUP(F365,classifications!I$2:K$28,3,FALSE))</f>
        <v>Predominantly Rural</v>
      </c>
      <c r="I365" s="321">
        <v>460</v>
      </c>
      <c r="J365" s="321">
        <v>50</v>
      </c>
      <c r="K365" s="321">
        <v>0</v>
      </c>
      <c r="L365" s="321">
        <v>510</v>
      </c>
      <c r="M365" s="256"/>
      <c r="N365" s="322">
        <v>310</v>
      </c>
      <c r="O365" s="321">
        <v>20</v>
      </c>
      <c r="P365" s="321">
        <v>0</v>
      </c>
      <c r="Q365" s="321">
        <v>330</v>
      </c>
    </row>
    <row r="366" spans="1:17" x14ac:dyDescent="0.25">
      <c r="A366" s="245"/>
      <c r="B366" s="223" t="s">
        <v>1183</v>
      </c>
      <c r="C366" s="223" t="s">
        <v>1184</v>
      </c>
      <c r="D366" s="223" t="s">
        <v>1185</v>
      </c>
      <c r="E366" s="223"/>
      <c r="F366" s="223" t="s">
        <v>1186</v>
      </c>
      <c r="G366" s="223" t="str">
        <f>VLOOKUP(F366,regions!A$2:C$419,3,FALSE)</f>
        <v>Shire district</v>
      </c>
      <c r="H366" s="223" t="str">
        <f>IFERROR(VLOOKUP(F366,classifications!A$3:C$328,3,FALSE),VLOOKUP(F366,classifications!I$2:K$28,3,FALSE))</f>
        <v>Predominantly Rural</v>
      </c>
      <c r="I366" s="321">
        <v>190</v>
      </c>
      <c r="J366" s="321">
        <v>40</v>
      </c>
      <c r="K366" s="321">
        <v>0</v>
      </c>
      <c r="L366" s="321">
        <v>230</v>
      </c>
      <c r="M366" s="256"/>
      <c r="N366" s="322">
        <v>190</v>
      </c>
      <c r="O366" s="321">
        <v>90</v>
      </c>
      <c r="P366" s="321">
        <v>0</v>
      </c>
      <c r="Q366" s="321">
        <v>280</v>
      </c>
    </row>
    <row r="367" spans="1:17" x14ac:dyDescent="0.25">
      <c r="A367" s="245"/>
      <c r="B367" s="223" t="s">
        <v>1187</v>
      </c>
      <c r="C367" s="223" t="s">
        <v>1188</v>
      </c>
      <c r="D367" s="223" t="s">
        <v>1189</v>
      </c>
      <c r="E367" s="223"/>
      <c r="F367" s="223" t="s">
        <v>1190</v>
      </c>
      <c r="G367" s="223" t="str">
        <f>VLOOKUP(F367,regions!A$2:C$419,3,FALSE)</f>
        <v>Shire district</v>
      </c>
      <c r="H367" s="223" t="str">
        <f>IFERROR(VLOOKUP(F367,classifications!A$3:C$328,3,FALSE),VLOOKUP(F367,classifications!I$2:K$28,3,FALSE))</f>
        <v>Predominantly Urban</v>
      </c>
      <c r="I367" s="321">
        <v>130</v>
      </c>
      <c r="J367" s="321">
        <v>20</v>
      </c>
      <c r="K367" s="321">
        <v>20</v>
      </c>
      <c r="L367" s="321">
        <v>170</v>
      </c>
      <c r="M367" s="256"/>
      <c r="N367" s="322">
        <v>110</v>
      </c>
      <c r="O367" s="321">
        <v>10</v>
      </c>
      <c r="P367" s="321">
        <v>0</v>
      </c>
      <c r="Q367" s="321">
        <v>110</v>
      </c>
    </row>
    <row r="368" spans="1:17" x14ac:dyDescent="0.25">
      <c r="A368" s="245"/>
      <c r="B368" s="223" t="s">
        <v>1191</v>
      </c>
      <c r="C368" s="223" t="s">
        <v>1192</v>
      </c>
      <c r="D368" s="223" t="s">
        <v>1193</v>
      </c>
      <c r="E368" s="223"/>
      <c r="F368" s="223" t="s">
        <v>1194</v>
      </c>
      <c r="G368" s="223" t="str">
        <f>VLOOKUP(F368,regions!A$2:C$419,3,FALSE)</f>
        <v>Shire district</v>
      </c>
      <c r="H368" s="223" t="str">
        <f>IFERROR(VLOOKUP(F368,classifications!A$3:C$328,3,FALSE),VLOOKUP(F368,classifications!I$2:K$28,3,FALSE))</f>
        <v>Predominantly Rural</v>
      </c>
      <c r="I368" s="321">
        <v>530</v>
      </c>
      <c r="J368" s="321">
        <v>40</v>
      </c>
      <c r="K368" s="321">
        <v>0</v>
      </c>
      <c r="L368" s="321">
        <v>570</v>
      </c>
      <c r="M368" s="256"/>
      <c r="N368" s="322">
        <v>480</v>
      </c>
      <c r="O368" s="321">
        <v>40</v>
      </c>
      <c r="P368" s="321">
        <v>0</v>
      </c>
      <c r="Q368" s="321">
        <v>510</v>
      </c>
    </row>
    <row r="369" spans="1:17" x14ac:dyDescent="0.25">
      <c r="A369" s="245"/>
      <c r="B369" s="223" t="s">
        <v>1195</v>
      </c>
      <c r="C369" s="223" t="s">
        <v>1196</v>
      </c>
      <c r="D369" s="223" t="s">
        <v>1197</v>
      </c>
      <c r="E369" s="223"/>
      <c r="F369" s="223" t="s">
        <v>1198</v>
      </c>
      <c r="G369" s="223" t="str">
        <f>VLOOKUP(F369,regions!A$2:C$419,3,FALSE)</f>
        <v>Shire district</v>
      </c>
      <c r="H369" s="223" t="str">
        <f>IFERROR(VLOOKUP(F369,classifications!A$3:C$328,3,FALSE),VLOOKUP(F369,classifications!I$2:K$28,3,FALSE))</f>
        <v>Predominantly Rural</v>
      </c>
      <c r="I369" s="321">
        <v>210</v>
      </c>
      <c r="J369" s="321">
        <v>110</v>
      </c>
      <c r="K369" s="321">
        <v>0</v>
      </c>
      <c r="L369" s="321">
        <v>320</v>
      </c>
      <c r="M369" s="256"/>
      <c r="N369" s="322">
        <v>220</v>
      </c>
      <c r="O369" s="321">
        <v>50</v>
      </c>
      <c r="P369" s="321">
        <v>0</v>
      </c>
      <c r="Q369" s="321">
        <v>270</v>
      </c>
    </row>
    <row r="370" spans="1:17" x14ac:dyDescent="0.25">
      <c r="A370" s="245"/>
      <c r="B370" s="223" t="s">
        <v>1199</v>
      </c>
      <c r="C370" s="223" t="s">
        <v>1200</v>
      </c>
      <c r="D370" s="223" t="s">
        <v>1201</v>
      </c>
      <c r="E370" s="223"/>
      <c r="F370" s="223" t="s">
        <v>1202</v>
      </c>
      <c r="G370" s="223" t="str">
        <f>VLOOKUP(F370,regions!A$2:C$419,3,FALSE)</f>
        <v>Shire district</v>
      </c>
      <c r="H370" s="223" t="str">
        <f>IFERROR(VLOOKUP(F370,classifications!A$3:C$328,3,FALSE),VLOOKUP(F370,classifications!I$2:K$28,3,FALSE))</f>
        <v>Predominantly Rural</v>
      </c>
      <c r="I370" s="321">
        <v>440</v>
      </c>
      <c r="J370" s="321">
        <v>120</v>
      </c>
      <c r="K370" s="321">
        <v>0</v>
      </c>
      <c r="L370" s="321">
        <v>560</v>
      </c>
      <c r="M370" s="256"/>
      <c r="N370" s="322">
        <v>480</v>
      </c>
      <c r="O370" s="321">
        <v>40</v>
      </c>
      <c r="P370" s="321">
        <v>0</v>
      </c>
      <c r="Q370" s="321">
        <v>520</v>
      </c>
    </row>
    <row r="371" spans="1:17" ht="26.4" x14ac:dyDescent="0.25">
      <c r="A371" s="245"/>
      <c r="B371" s="223" t="s">
        <v>1203</v>
      </c>
      <c r="C371" s="223" t="s">
        <v>1204</v>
      </c>
      <c r="D371" s="223" t="s">
        <v>1205</v>
      </c>
      <c r="E371" s="223"/>
      <c r="F371" s="223" t="s">
        <v>1206</v>
      </c>
      <c r="G371" s="223" t="str">
        <f>VLOOKUP(F371,regions!A$2:C$419,3,FALSE)</f>
        <v>Shire district</v>
      </c>
      <c r="H371" s="223" t="str">
        <f>IFERROR(VLOOKUP(F371,classifications!A$3:C$328,3,FALSE),VLOOKUP(F371,classifications!I$2:K$28,3,FALSE))</f>
        <v>Urban with Significant Rural</v>
      </c>
      <c r="I371" s="321">
        <v>80</v>
      </c>
      <c r="J371" s="321">
        <v>20</v>
      </c>
      <c r="K371" s="321">
        <v>0</v>
      </c>
      <c r="L371" s="321">
        <v>100</v>
      </c>
      <c r="M371" s="256"/>
      <c r="N371" s="322">
        <v>210</v>
      </c>
      <c r="O371" s="321">
        <v>70</v>
      </c>
      <c r="P371" s="321">
        <v>0</v>
      </c>
      <c r="Q371" s="321">
        <v>280</v>
      </c>
    </row>
    <row r="372" spans="1:17" x14ac:dyDescent="0.25">
      <c r="A372" s="245"/>
      <c r="B372" s="223"/>
      <c r="C372" s="223"/>
      <c r="D372" s="223"/>
      <c r="E372" s="223"/>
      <c r="F372" s="223"/>
      <c r="G372" s="223"/>
      <c r="H372" s="223"/>
      <c r="I372" s="251"/>
      <c r="J372" s="251"/>
      <c r="K372" s="251"/>
      <c r="L372" s="251"/>
      <c r="M372" s="257"/>
      <c r="N372" s="253"/>
      <c r="O372" s="251"/>
      <c r="P372" s="251"/>
      <c r="Q372" s="251"/>
    </row>
    <row r="373" spans="1:17" x14ac:dyDescent="0.25">
      <c r="A373" s="245"/>
      <c r="B373" s="223"/>
      <c r="C373" s="223"/>
      <c r="D373" s="223" t="s">
        <v>1207</v>
      </c>
      <c r="E373" s="264" t="s">
        <v>1208</v>
      </c>
      <c r="F373" s="264" t="s">
        <v>1208</v>
      </c>
      <c r="G373" s="223" t="str">
        <f>VLOOKUP(F373,regions!A$2:C$419,3,FALSE)</f>
        <v>Shire county</v>
      </c>
      <c r="H373" s="223" t="str">
        <f>IFERROR(VLOOKUP(F373,classifications!A$3:C$328,3,FALSE),VLOOKUP(F373,classifications!I$2:K$28,3,FALSE))</f>
        <v>Predominantly Urban</v>
      </c>
      <c r="I373" s="321">
        <v>2470</v>
      </c>
      <c r="J373" s="321">
        <v>600</v>
      </c>
      <c r="K373" s="321">
        <v>60</v>
      </c>
      <c r="L373" s="321">
        <v>3130</v>
      </c>
      <c r="M373" s="256"/>
      <c r="N373" s="322">
        <v>2440</v>
      </c>
      <c r="O373" s="321">
        <v>450</v>
      </c>
      <c r="P373" s="321">
        <v>80</v>
      </c>
      <c r="Q373" s="321">
        <v>2970</v>
      </c>
    </row>
    <row r="374" spans="1:17" x14ac:dyDescent="0.25">
      <c r="A374" s="245"/>
      <c r="B374" s="223" t="s">
        <v>1209</v>
      </c>
      <c r="C374" s="223" t="s">
        <v>1210</v>
      </c>
      <c r="D374" s="223" t="s">
        <v>1211</v>
      </c>
      <c r="E374" s="223"/>
      <c r="F374" s="223" t="s">
        <v>1212</v>
      </c>
      <c r="G374" s="223" t="str">
        <f>VLOOKUP(F374,regions!A$2:C$419,3,FALSE)</f>
        <v>Shire district</v>
      </c>
      <c r="H374" s="223" t="str">
        <f>IFERROR(VLOOKUP(F374,classifications!A$3:C$328,3,FALSE),VLOOKUP(F374,classifications!I$2:K$28,3,FALSE))</f>
        <v>Predominantly Urban</v>
      </c>
      <c r="I374" s="321">
        <v>250</v>
      </c>
      <c r="J374" s="321">
        <v>60</v>
      </c>
      <c r="K374" s="321">
        <v>0</v>
      </c>
      <c r="L374" s="321">
        <v>320</v>
      </c>
      <c r="M374" s="256"/>
      <c r="N374" s="322">
        <v>290</v>
      </c>
      <c r="O374" s="321">
        <v>0</v>
      </c>
      <c r="P374" s="321">
        <v>0</v>
      </c>
      <c r="Q374" s="321">
        <v>290</v>
      </c>
    </row>
    <row r="375" spans="1:17" x14ac:dyDescent="0.25">
      <c r="A375" s="245"/>
      <c r="B375" s="223" t="s">
        <v>1213</v>
      </c>
      <c r="C375" s="223" t="s">
        <v>1214</v>
      </c>
      <c r="D375" s="223" t="s">
        <v>1215</v>
      </c>
      <c r="E375" s="223"/>
      <c r="F375" s="223" t="s">
        <v>1216</v>
      </c>
      <c r="G375" s="223" t="str">
        <f>VLOOKUP(F375,regions!A$2:C$419,3,FALSE)</f>
        <v>Shire district</v>
      </c>
      <c r="H375" s="223" t="str">
        <f>IFERROR(VLOOKUP(F375,classifications!A$3:C$328,3,FALSE),VLOOKUP(F375,classifications!I$2:K$28,3,FALSE))</f>
        <v>Predominantly Urban</v>
      </c>
      <c r="I375" s="321">
        <v>180</v>
      </c>
      <c r="J375" s="321">
        <v>20</v>
      </c>
      <c r="K375" s="321">
        <v>0</v>
      </c>
      <c r="L375" s="321">
        <v>190</v>
      </c>
      <c r="M375" s="256"/>
      <c r="N375" s="322">
        <v>50</v>
      </c>
      <c r="O375" s="321">
        <v>10</v>
      </c>
      <c r="P375" s="321">
        <v>0</v>
      </c>
      <c r="Q375" s="321">
        <v>60</v>
      </c>
    </row>
    <row r="376" spans="1:17" x14ac:dyDescent="0.25">
      <c r="A376" s="245"/>
      <c r="B376" s="223" t="s">
        <v>1217</v>
      </c>
      <c r="C376" s="223" t="s">
        <v>1218</v>
      </c>
      <c r="D376" s="223" t="s">
        <v>1219</v>
      </c>
      <c r="E376" s="223"/>
      <c r="F376" s="223" t="s">
        <v>1220</v>
      </c>
      <c r="G376" s="223" t="str">
        <f>VLOOKUP(F376,regions!A$2:C$419,3,FALSE)</f>
        <v>Shire district</v>
      </c>
      <c r="H376" s="223" t="str">
        <f>IFERROR(VLOOKUP(F376,classifications!A$3:C$328,3,FALSE),VLOOKUP(F376,classifications!I$2:K$28,3,FALSE))</f>
        <v>Predominantly Urban</v>
      </c>
      <c r="I376" s="321">
        <v>200</v>
      </c>
      <c r="J376" s="321">
        <v>0</v>
      </c>
      <c r="K376" s="321">
        <v>30</v>
      </c>
      <c r="L376" s="321">
        <v>240</v>
      </c>
      <c r="M376" s="256"/>
      <c r="N376" s="322">
        <v>300</v>
      </c>
      <c r="O376" s="321">
        <v>40</v>
      </c>
      <c r="P376" s="321">
        <v>10</v>
      </c>
      <c r="Q376" s="321">
        <v>350</v>
      </c>
    </row>
    <row r="377" spans="1:17" ht="26.4" x14ac:dyDescent="0.25">
      <c r="A377" s="245"/>
      <c r="B377" s="223" t="s">
        <v>1221</v>
      </c>
      <c r="C377" s="223" t="s">
        <v>1222</v>
      </c>
      <c r="D377" s="223" t="s">
        <v>1223</v>
      </c>
      <c r="E377" s="223"/>
      <c r="F377" s="223" t="s">
        <v>1224</v>
      </c>
      <c r="G377" s="223" t="str">
        <f>VLOOKUP(F377,regions!A$2:C$419,3,FALSE)</f>
        <v>Shire district</v>
      </c>
      <c r="H377" s="223" t="str">
        <f>IFERROR(VLOOKUP(F377,classifications!A$3:C$328,3,FALSE),VLOOKUP(F377,classifications!I$2:K$28,3,FALSE))</f>
        <v>Urban with Significant Rural</v>
      </c>
      <c r="I377" s="321">
        <v>130</v>
      </c>
      <c r="J377" s="321">
        <v>10</v>
      </c>
      <c r="K377" s="321">
        <v>0</v>
      </c>
      <c r="L377" s="321">
        <v>140</v>
      </c>
      <c r="M377" s="256"/>
      <c r="N377" s="322">
        <v>90</v>
      </c>
      <c r="O377" s="321">
        <v>30</v>
      </c>
      <c r="P377" s="321">
        <v>0</v>
      </c>
      <c r="Q377" s="321">
        <v>110</v>
      </c>
    </row>
    <row r="378" spans="1:17" x14ac:dyDescent="0.25">
      <c r="A378" s="245"/>
      <c r="B378" s="223" t="s">
        <v>1225</v>
      </c>
      <c r="C378" s="223" t="s">
        <v>1226</v>
      </c>
      <c r="D378" s="223" t="s">
        <v>1227</v>
      </c>
      <c r="E378" s="223"/>
      <c r="F378" s="223" t="s">
        <v>1228</v>
      </c>
      <c r="G378" s="223" t="str">
        <f>VLOOKUP(F378,regions!A$2:C$419,3,FALSE)</f>
        <v>Shire district</v>
      </c>
      <c r="H378" s="223" t="str">
        <f>IFERROR(VLOOKUP(F378,classifications!A$3:C$328,3,FALSE),VLOOKUP(F378,classifications!I$2:K$28,3,FALSE))</f>
        <v>Predominantly Urban</v>
      </c>
      <c r="I378" s="321">
        <v>450</v>
      </c>
      <c r="J378" s="323">
        <v>120</v>
      </c>
      <c r="K378" s="321">
        <v>0</v>
      </c>
      <c r="L378" s="323">
        <v>580</v>
      </c>
      <c r="M378" s="326"/>
      <c r="N378" s="322">
        <v>320</v>
      </c>
      <c r="O378" s="323">
        <v>80</v>
      </c>
      <c r="P378" s="321">
        <v>0</v>
      </c>
      <c r="Q378" s="323">
        <v>400</v>
      </c>
    </row>
    <row r="379" spans="1:17" x14ac:dyDescent="0.25">
      <c r="A379" s="245"/>
      <c r="B379" s="223" t="s">
        <v>1229</v>
      </c>
      <c r="C379" s="223" t="s">
        <v>1230</v>
      </c>
      <c r="D379" s="223" t="s">
        <v>1231</v>
      </c>
      <c r="E379" s="223"/>
      <c r="F379" s="223" t="s">
        <v>1232</v>
      </c>
      <c r="G379" s="223" t="str">
        <f>VLOOKUP(F379,regions!A$2:C$419,3,FALSE)</f>
        <v>Shire district</v>
      </c>
      <c r="H379" s="223" t="str">
        <f>IFERROR(VLOOKUP(F379,classifications!A$3:C$328,3,FALSE),VLOOKUP(F379,classifications!I$2:K$28,3,FALSE))</f>
        <v>Predominantly Urban</v>
      </c>
      <c r="I379" s="321">
        <v>140</v>
      </c>
      <c r="J379" s="321">
        <v>0</v>
      </c>
      <c r="K379" s="321">
        <v>0</v>
      </c>
      <c r="L379" s="321">
        <v>140</v>
      </c>
      <c r="M379" s="256"/>
      <c r="N379" s="322">
        <v>510</v>
      </c>
      <c r="O379" s="321">
        <v>30</v>
      </c>
      <c r="P379" s="321">
        <v>10</v>
      </c>
      <c r="Q379" s="321">
        <v>560</v>
      </c>
    </row>
    <row r="380" spans="1:17" x14ac:dyDescent="0.25">
      <c r="A380" s="245"/>
      <c r="B380" s="223" t="s">
        <v>1233</v>
      </c>
      <c r="C380" s="223" t="s">
        <v>1234</v>
      </c>
      <c r="D380" s="223" t="s">
        <v>1235</v>
      </c>
      <c r="E380" s="223"/>
      <c r="F380" s="223" t="s">
        <v>1236</v>
      </c>
      <c r="G380" s="223" t="str">
        <f>VLOOKUP(F380,regions!A$2:C$419,3,FALSE)</f>
        <v>Shire district</v>
      </c>
      <c r="H380" s="223" t="str">
        <f>IFERROR(VLOOKUP(F380,classifications!A$3:C$328,3,FALSE),VLOOKUP(F380,classifications!I$2:K$28,3,FALSE))</f>
        <v>Predominantly Urban</v>
      </c>
      <c r="I380" s="321">
        <v>160</v>
      </c>
      <c r="J380" s="321">
        <v>20</v>
      </c>
      <c r="K380" s="321">
        <v>0</v>
      </c>
      <c r="L380" s="321">
        <v>190</v>
      </c>
      <c r="M380" s="256"/>
      <c r="N380" s="322">
        <v>130</v>
      </c>
      <c r="O380" s="321">
        <v>0</v>
      </c>
      <c r="P380" s="321">
        <v>0</v>
      </c>
      <c r="Q380" s="321">
        <v>130</v>
      </c>
    </row>
    <row r="381" spans="1:17" x14ac:dyDescent="0.25">
      <c r="A381" s="245"/>
      <c r="B381" s="223" t="s">
        <v>1237</v>
      </c>
      <c r="C381" s="223" t="s">
        <v>1238</v>
      </c>
      <c r="D381" s="223" t="s">
        <v>1239</v>
      </c>
      <c r="E381" s="223"/>
      <c r="F381" s="223" t="s">
        <v>1240</v>
      </c>
      <c r="G381" s="223" t="str">
        <f>VLOOKUP(F381,regions!A$2:C$419,3,FALSE)</f>
        <v>Shire district</v>
      </c>
      <c r="H381" s="223" t="str">
        <f>IFERROR(VLOOKUP(F381,classifications!A$3:C$328,3,FALSE),VLOOKUP(F381,classifications!I$2:K$28,3,FALSE))</f>
        <v>Predominantly Urban</v>
      </c>
      <c r="I381" s="321">
        <v>220</v>
      </c>
      <c r="J381" s="321">
        <v>110</v>
      </c>
      <c r="K381" s="321">
        <v>0</v>
      </c>
      <c r="L381" s="321">
        <v>330</v>
      </c>
      <c r="M381" s="256"/>
      <c r="N381" s="322">
        <v>180</v>
      </c>
      <c r="O381" s="321">
        <v>100</v>
      </c>
      <c r="P381" s="321">
        <v>0</v>
      </c>
      <c r="Q381" s="321">
        <v>280</v>
      </c>
    </row>
    <row r="382" spans="1:17" ht="26.4" x14ac:dyDescent="0.25">
      <c r="A382" s="245"/>
      <c r="B382" s="223" t="s">
        <v>1241</v>
      </c>
      <c r="C382" s="223" t="s">
        <v>1242</v>
      </c>
      <c r="D382" s="223" t="s">
        <v>1243</v>
      </c>
      <c r="E382" s="223"/>
      <c r="F382" s="223" t="s">
        <v>1244</v>
      </c>
      <c r="G382" s="223" t="str">
        <f>VLOOKUP(F382,regions!A$2:C$419,3,FALSE)</f>
        <v>Shire district</v>
      </c>
      <c r="H382" s="223" t="str">
        <f>IFERROR(VLOOKUP(F382,classifications!A$3:C$328,3,FALSE),VLOOKUP(F382,classifications!I$2:K$28,3,FALSE))</f>
        <v>Urban with Significant Rural</v>
      </c>
      <c r="I382" s="321">
        <v>110</v>
      </c>
      <c r="J382" s="321">
        <v>80</v>
      </c>
      <c r="K382" s="321">
        <v>20</v>
      </c>
      <c r="L382" s="321">
        <v>210</v>
      </c>
      <c r="M382" s="256"/>
      <c r="N382" s="322">
        <v>120</v>
      </c>
      <c r="O382" s="321">
        <v>40</v>
      </c>
      <c r="P382" s="321">
        <v>10</v>
      </c>
      <c r="Q382" s="321">
        <v>170</v>
      </c>
    </row>
    <row r="383" spans="1:17" x14ac:dyDescent="0.25">
      <c r="A383" s="245"/>
      <c r="B383" s="223" t="s">
        <v>1245</v>
      </c>
      <c r="C383" s="223" t="s">
        <v>1246</v>
      </c>
      <c r="D383" s="223" t="s">
        <v>1247</v>
      </c>
      <c r="E383" s="223"/>
      <c r="F383" s="223" t="s">
        <v>1248</v>
      </c>
      <c r="G383" s="223" t="str">
        <f>VLOOKUP(F383,regions!A$2:C$419,3,FALSE)</f>
        <v>Shire district</v>
      </c>
      <c r="H383" s="223" t="str">
        <f>IFERROR(VLOOKUP(F383,classifications!A$3:C$328,3,FALSE),VLOOKUP(F383,classifications!I$2:K$28,3,FALSE))</f>
        <v>Predominantly Rural</v>
      </c>
      <c r="I383" s="321">
        <v>570</v>
      </c>
      <c r="J383" s="321">
        <v>170</v>
      </c>
      <c r="K383" s="321">
        <v>0</v>
      </c>
      <c r="L383" s="321">
        <v>750</v>
      </c>
      <c r="M383" s="256"/>
      <c r="N383" s="322">
        <v>280</v>
      </c>
      <c r="O383" s="321">
        <v>90</v>
      </c>
      <c r="P383" s="321">
        <v>40</v>
      </c>
      <c r="Q383" s="321">
        <v>410</v>
      </c>
    </row>
    <row r="384" spans="1:17" x14ac:dyDescent="0.25">
      <c r="A384" s="245"/>
      <c r="B384" s="223" t="s">
        <v>1249</v>
      </c>
      <c r="C384" s="223" t="s">
        <v>1250</v>
      </c>
      <c r="D384" s="223" t="s">
        <v>1251</v>
      </c>
      <c r="E384" s="223"/>
      <c r="F384" s="223" t="s">
        <v>1252</v>
      </c>
      <c r="G384" s="223" t="str">
        <f>VLOOKUP(F384,regions!A$2:C$419,3,FALSE)</f>
        <v>Shire district</v>
      </c>
      <c r="H384" s="223" t="str">
        <f>IFERROR(VLOOKUP(F384,classifications!A$3:C$328,3,FALSE),VLOOKUP(F384,classifications!I$2:K$28,3,FALSE))</f>
        <v>Predominantly Urban</v>
      </c>
      <c r="I384" s="321">
        <v>40</v>
      </c>
      <c r="J384" s="321">
        <v>0</v>
      </c>
      <c r="K384" s="321">
        <v>10</v>
      </c>
      <c r="L384" s="321">
        <v>50</v>
      </c>
      <c r="M384" s="256"/>
      <c r="N384" s="322">
        <v>180</v>
      </c>
      <c r="O384" s="321">
        <v>40</v>
      </c>
      <c r="P384" s="321">
        <v>0</v>
      </c>
      <c r="Q384" s="321">
        <v>220</v>
      </c>
    </row>
    <row r="385" spans="1:17" x14ac:dyDescent="0.25">
      <c r="A385" s="245"/>
      <c r="B385" s="223"/>
      <c r="C385" s="223"/>
      <c r="D385" s="223"/>
      <c r="E385" s="223"/>
      <c r="F385" s="223"/>
      <c r="G385" s="223"/>
      <c r="H385" s="223"/>
      <c r="I385" s="251"/>
      <c r="J385" s="251"/>
      <c r="K385" s="251"/>
      <c r="L385" s="251"/>
      <c r="M385" s="257"/>
      <c r="N385" s="253"/>
      <c r="O385" s="251"/>
      <c r="P385" s="251"/>
      <c r="Q385" s="251"/>
    </row>
    <row r="386" spans="1:17" ht="26.4" x14ac:dyDescent="0.25">
      <c r="A386" s="245"/>
      <c r="B386" s="223"/>
      <c r="C386" s="223"/>
      <c r="D386" s="223" t="s">
        <v>1253</v>
      </c>
      <c r="E386" s="264" t="s">
        <v>1254</v>
      </c>
      <c r="F386" s="264" t="s">
        <v>1254</v>
      </c>
      <c r="G386" s="223" t="str">
        <f>VLOOKUP(F386,regions!A$2:C$419,3,FALSE)</f>
        <v>Shire county</v>
      </c>
      <c r="H386" s="223" t="str">
        <f>IFERROR(VLOOKUP(F386,classifications!A$3:C$328,3,FALSE),VLOOKUP(F386,classifications!I$2:K$28,3,FALSE))</f>
        <v>Urban with Significant Rural</v>
      </c>
      <c r="I386" s="321">
        <v>2380</v>
      </c>
      <c r="J386" s="321">
        <v>970</v>
      </c>
      <c r="K386" s="321">
        <v>0</v>
      </c>
      <c r="L386" s="321">
        <v>3340</v>
      </c>
      <c r="M386" s="256"/>
      <c r="N386" s="322">
        <v>2630</v>
      </c>
      <c r="O386" s="321">
        <v>820</v>
      </c>
      <c r="P386" s="321">
        <v>0</v>
      </c>
      <c r="Q386" s="321">
        <v>3450</v>
      </c>
    </row>
    <row r="387" spans="1:17" x14ac:dyDescent="0.25">
      <c r="A387" s="245"/>
      <c r="B387" s="223" t="s">
        <v>1255</v>
      </c>
      <c r="C387" s="223" t="s">
        <v>1256</v>
      </c>
      <c r="D387" s="223" t="s">
        <v>1257</v>
      </c>
      <c r="E387" s="223"/>
      <c r="F387" s="223" t="s">
        <v>1258</v>
      </c>
      <c r="G387" s="223" t="str">
        <f>VLOOKUP(F387,regions!A$2:C$419,3,FALSE)</f>
        <v>Shire district</v>
      </c>
      <c r="H387" s="223" t="str">
        <f>IFERROR(VLOOKUP(F387,classifications!A$3:C$328,3,FALSE),VLOOKUP(F387,classifications!I$2:K$28,3,FALSE))</f>
        <v>Predominantly Rural</v>
      </c>
      <c r="I387" s="321">
        <v>120</v>
      </c>
      <c r="J387" s="321">
        <v>20</v>
      </c>
      <c r="K387" s="321">
        <v>0</v>
      </c>
      <c r="L387" s="321">
        <v>140</v>
      </c>
      <c r="M387" s="256"/>
      <c r="N387" s="322">
        <v>80</v>
      </c>
      <c r="O387" s="321">
        <v>10</v>
      </c>
      <c r="P387" s="321">
        <v>0</v>
      </c>
      <c r="Q387" s="321">
        <v>80</v>
      </c>
    </row>
    <row r="388" spans="1:17" x14ac:dyDescent="0.25">
      <c r="A388" s="245"/>
      <c r="B388" s="223" t="s">
        <v>1259</v>
      </c>
      <c r="C388" s="223" t="s">
        <v>1260</v>
      </c>
      <c r="D388" s="223" t="s">
        <v>1261</v>
      </c>
      <c r="E388" s="223"/>
      <c r="F388" s="223" t="s">
        <v>1262</v>
      </c>
      <c r="G388" s="223" t="str">
        <f>VLOOKUP(F388,regions!A$2:C$419,3,FALSE)</f>
        <v>Shire district</v>
      </c>
      <c r="H388" s="223" t="str">
        <f>IFERROR(VLOOKUP(F388,classifications!A$3:C$328,3,FALSE),VLOOKUP(F388,classifications!I$2:K$28,3,FALSE))</f>
        <v>Predominantly Urban</v>
      </c>
      <c r="I388" s="321">
        <v>410</v>
      </c>
      <c r="J388" s="321">
        <v>130</v>
      </c>
      <c r="K388" s="321">
        <v>0</v>
      </c>
      <c r="L388" s="321">
        <v>550</v>
      </c>
      <c r="M388" s="256"/>
      <c r="N388" s="322">
        <v>460</v>
      </c>
      <c r="O388" s="321">
        <v>130</v>
      </c>
      <c r="P388" s="321">
        <v>0</v>
      </c>
      <c r="Q388" s="321">
        <v>590</v>
      </c>
    </row>
    <row r="389" spans="1:17" x14ac:dyDescent="0.25">
      <c r="A389" s="245"/>
      <c r="B389" s="223" t="s">
        <v>1263</v>
      </c>
      <c r="C389" s="223" t="s">
        <v>1264</v>
      </c>
      <c r="D389" s="223" t="s">
        <v>1265</v>
      </c>
      <c r="E389" s="223"/>
      <c r="F389" s="223" t="s">
        <v>1266</v>
      </c>
      <c r="G389" s="223" t="str">
        <f>VLOOKUP(F389,regions!A$2:C$419,3,FALSE)</f>
        <v>Shire district</v>
      </c>
      <c r="H389" s="223" t="str">
        <f>IFERROR(VLOOKUP(F389,classifications!A$3:C$328,3,FALSE),VLOOKUP(F389,classifications!I$2:K$28,3,FALSE))</f>
        <v>Predominantly Urban</v>
      </c>
      <c r="I389" s="321">
        <v>590</v>
      </c>
      <c r="J389" s="321">
        <v>210</v>
      </c>
      <c r="K389" s="321">
        <v>0</v>
      </c>
      <c r="L389" s="321">
        <v>800</v>
      </c>
      <c r="M389" s="256"/>
      <c r="N389" s="322">
        <v>680</v>
      </c>
      <c r="O389" s="321">
        <v>160</v>
      </c>
      <c r="P389" s="321">
        <v>0</v>
      </c>
      <c r="Q389" s="321">
        <v>840</v>
      </c>
    </row>
    <row r="390" spans="1:17" x14ac:dyDescent="0.25">
      <c r="A390" s="245"/>
      <c r="B390" s="223" t="s">
        <v>1267</v>
      </c>
      <c r="C390" s="223" t="s">
        <v>1268</v>
      </c>
      <c r="D390" s="223" t="s">
        <v>1269</v>
      </c>
      <c r="E390" s="223"/>
      <c r="F390" s="223" t="s">
        <v>1270</v>
      </c>
      <c r="G390" s="223" t="str">
        <f>VLOOKUP(F390,regions!A$2:C$419,3,FALSE)</f>
        <v>Shire district</v>
      </c>
      <c r="H390" s="223" t="str">
        <f>IFERROR(VLOOKUP(F390,classifications!A$3:C$328,3,FALSE),VLOOKUP(F390,classifications!I$2:K$28,3,FALSE))</f>
        <v>Predominantly Rural</v>
      </c>
      <c r="I390" s="321">
        <v>890</v>
      </c>
      <c r="J390" s="321">
        <v>290</v>
      </c>
      <c r="K390" s="321">
        <v>0</v>
      </c>
      <c r="L390" s="321">
        <v>1170</v>
      </c>
      <c r="M390" s="256"/>
      <c r="N390" s="322">
        <v>870</v>
      </c>
      <c r="O390" s="321">
        <v>270</v>
      </c>
      <c r="P390" s="321">
        <v>0</v>
      </c>
      <c r="Q390" s="321">
        <v>1140</v>
      </c>
    </row>
    <row r="391" spans="1:17" x14ac:dyDescent="0.25">
      <c r="A391" s="245"/>
      <c r="B391" s="223" t="s">
        <v>1271</v>
      </c>
      <c r="C391" s="223" t="s">
        <v>1272</v>
      </c>
      <c r="D391" s="223" t="s">
        <v>1273</v>
      </c>
      <c r="E391" s="223"/>
      <c r="F391" s="223" t="s">
        <v>1274</v>
      </c>
      <c r="G391" s="223" t="str">
        <f>VLOOKUP(F391,regions!A$2:C$419,3,FALSE)</f>
        <v>Shire district</v>
      </c>
      <c r="H391" s="223" t="str">
        <f>IFERROR(VLOOKUP(F391,classifications!A$3:C$328,3,FALSE),VLOOKUP(F391,classifications!I$2:K$28,3,FALSE))</f>
        <v>Predominantly Urban</v>
      </c>
      <c r="I391" s="321">
        <v>370</v>
      </c>
      <c r="J391" s="321">
        <v>320</v>
      </c>
      <c r="K391" s="321">
        <v>0</v>
      </c>
      <c r="L391" s="321">
        <v>680</v>
      </c>
      <c r="M391" s="256"/>
      <c r="N391" s="322">
        <v>550</v>
      </c>
      <c r="O391" s="321">
        <v>250</v>
      </c>
      <c r="P391" s="321">
        <v>0</v>
      </c>
      <c r="Q391" s="321">
        <v>800</v>
      </c>
    </row>
    <row r="392" spans="1:17" x14ac:dyDescent="0.25">
      <c r="A392" s="245"/>
      <c r="B392" s="223"/>
      <c r="C392" s="223"/>
      <c r="D392" s="223"/>
      <c r="E392" s="223"/>
      <c r="F392" s="223"/>
      <c r="G392" s="223"/>
      <c r="H392" s="223"/>
      <c r="I392" s="251"/>
      <c r="J392" s="251"/>
      <c r="K392" s="251"/>
      <c r="L392" s="251"/>
      <c r="M392" s="257"/>
      <c r="N392" s="253"/>
      <c r="O392" s="251"/>
      <c r="P392" s="251"/>
      <c r="Q392" s="251"/>
    </row>
    <row r="393" spans="1:17" x14ac:dyDescent="0.25">
      <c r="A393" s="245"/>
      <c r="B393" s="223"/>
      <c r="C393" s="223"/>
      <c r="D393" s="223" t="s">
        <v>1275</v>
      </c>
      <c r="E393" s="264" t="s">
        <v>1276</v>
      </c>
      <c r="F393" s="264" t="s">
        <v>1276</v>
      </c>
      <c r="G393" s="223" t="str">
        <f>VLOOKUP(F393,regions!A$2:C$419,3,FALSE)</f>
        <v>Shire county</v>
      </c>
      <c r="H393" s="223" t="str">
        <f>IFERROR(VLOOKUP(F393,classifications!A$3:C$328,3,FALSE),VLOOKUP(F393,classifications!I$2:K$28,3,FALSE))</f>
        <v>Predominantly Urban</v>
      </c>
      <c r="I393" s="321">
        <v>2550</v>
      </c>
      <c r="J393" s="321">
        <v>800</v>
      </c>
      <c r="K393" s="321">
        <v>100</v>
      </c>
      <c r="L393" s="321">
        <v>3450</v>
      </c>
      <c r="M393" s="256"/>
      <c r="N393" s="322">
        <v>2880</v>
      </c>
      <c r="O393" s="321">
        <v>660</v>
      </c>
      <c r="P393" s="321">
        <v>0</v>
      </c>
      <c r="Q393" s="321">
        <v>3540</v>
      </c>
    </row>
    <row r="394" spans="1:17" x14ac:dyDescent="0.25">
      <c r="A394" s="245"/>
      <c r="B394" s="223" t="s">
        <v>1277</v>
      </c>
      <c r="C394" s="223" t="s">
        <v>1278</v>
      </c>
      <c r="D394" s="223" t="s">
        <v>1279</v>
      </c>
      <c r="E394" s="223"/>
      <c r="F394" s="223" t="s">
        <v>1280</v>
      </c>
      <c r="G394" s="223" t="str">
        <f>VLOOKUP(F394,regions!A$2:C$419,3,FALSE)</f>
        <v>Shire district</v>
      </c>
      <c r="H394" s="223" t="str">
        <f>IFERROR(VLOOKUP(F394,classifications!A$3:C$328,3,FALSE),VLOOKUP(F394,classifications!I$2:K$28,3,FALSE))</f>
        <v>Predominantly Urban</v>
      </c>
      <c r="I394" s="321">
        <v>30</v>
      </c>
      <c r="J394" s="323">
        <v>0</v>
      </c>
      <c r="K394" s="323">
        <v>0</v>
      </c>
      <c r="L394" s="323">
        <v>30</v>
      </c>
      <c r="M394" s="326"/>
      <c r="N394" s="322">
        <v>10</v>
      </c>
      <c r="O394" s="323">
        <v>0</v>
      </c>
      <c r="P394" s="323">
        <v>0</v>
      </c>
      <c r="Q394" s="323">
        <v>10</v>
      </c>
    </row>
    <row r="395" spans="1:17" x14ac:dyDescent="0.25">
      <c r="A395" s="245"/>
      <c r="B395" s="223" t="s">
        <v>1281</v>
      </c>
      <c r="C395" s="223" t="s">
        <v>1282</v>
      </c>
      <c r="D395" s="223" t="s">
        <v>1283</v>
      </c>
      <c r="E395" s="223"/>
      <c r="F395" s="223" t="s">
        <v>1284</v>
      </c>
      <c r="G395" s="223" t="str">
        <f>VLOOKUP(F395,regions!A$2:C$419,3,FALSE)</f>
        <v>Shire district</v>
      </c>
      <c r="H395" s="223" t="str">
        <f>IFERROR(VLOOKUP(F395,classifications!A$3:C$328,3,FALSE),VLOOKUP(F395,classifications!I$2:K$28,3,FALSE))</f>
        <v>Predominantly Urban</v>
      </c>
      <c r="I395" s="321">
        <v>400</v>
      </c>
      <c r="J395" s="321">
        <v>60</v>
      </c>
      <c r="K395" s="321">
        <v>0</v>
      </c>
      <c r="L395" s="321">
        <v>460</v>
      </c>
      <c r="M395" s="256"/>
      <c r="N395" s="322">
        <v>470</v>
      </c>
      <c r="O395" s="321">
        <v>80</v>
      </c>
      <c r="P395" s="321">
        <v>0</v>
      </c>
      <c r="Q395" s="321">
        <v>560</v>
      </c>
    </row>
    <row r="396" spans="1:17" x14ac:dyDescent="0.25">
      <c r="A396" s="245"/>
      <c r="B396" s="223" t="s">
        <v>1285</v>
      </c>
      <c r="C396" s="223" t="s">
        <v>1286</v>
      </c>
      <c r="D396" s="223" t="s">
        <v>1287</v>
      </c>
      <c r="E396" s="223"/>
      <c r="F396" s="223" t="s">
        <v>1288</v>
      </c>
      <c r="G396" s="223" t="str">
        <f>VLOOKUP(F396,regions!A$2:C$419,3,FALSE)</f>
        <v>Shire district</v>
      </c>
      <c r="H396" s="223" t="str">
        <f>IFERROR(VLOOKUP(F396,classifications!A$3:C$328,3,FALSE),VLOOKUP(F396,classifications!I$2:K$28,3,FALSE))</f>
        <v>Predominantly Rural</v>
      </c>
      <c r="I396" s="321">
        <v>420</v>
      </c>
      <c r="J396" s="321">
        <v>220</v>
      </c>
      <c r="K396" s="321">
        <v>0</v>
      </c>
      <c r="L396" s="321">
        <v>640</v>
      </c>
      <c r="M396" s="256"/>
      <c r="N396" s="322">
        <v>350</v>
      </c>
      <c r="O396" s="321">
        <v>140</v>
      </c>
      <c r="P396" s="321">
        <v>0</v>
      </c>
      <c r="Q396" s="321">
        <v>490</v>
      </c>
    </row>
    <row r="397" spans="1:17" x14ac:dyDescent="0.25">
      <c r="A397" s="245"/>
      <c r="B397" s="223" t="s">
        <v>1289</v>
      </c>
      <c r="C397" s="223" t="s">
        <v>1290</v>
      </c>
      <c r="D397" s="223" t="s">
        <v>1291</v>
      </c>
      <c r="E397" s="223"/>
      <c r="F397" s="223" t="s">
        <v>1292</v>
      </c>
      <c r="G397" s="223" t="str">
        <f>VLOOKUP(F397,regions!A$2:C$419,3,FALSE)</f>
        <v>Shire district</v>
      </c>
      <c r="H397" s="223" t="str">
        <f>IFERROR(VLOOKUP(F397,classifications!A$3:C$328,3,FALSE),VLOOKUP(F397,classifications!I$2:K$28,3,FALSE))</f>
        <v>Predominantly Urban</v>
      </c>
      <c r="I397" s="321">
        <v>340</v>
      </c>
      <c r="J397" s="321">
        <v>50</v>
      </c>
      <c r="K397" s="321">
        <v>100</v>
      </c>
      <c r="L397" s="321">
        <v>500</v>
      </c>
      <c r="M397" s="256"/>
      <c r="N397" s="322">
        <v>360</v>
      </c>
      <c r="O397" s="321">
        <v>30</v>
      </c>
      <c r="P397" s="321">
        <v>0</v>
      </c>
      <c r="Q397" s="321">
        <v>390</v>
      </c>
    </row>
    <row r="398" spans="1:17" x14ac:dyDescent="0.25">
      <c r="A398" s="245"/>
      <c r="B398" s="223" t="s">
        <v>1293</v>
      </c>
      <c r="C398" s="223" t="s">
        <v>1294</v>
      </c>
      <c r="D398" s="223" t="s">
        <v>1295</v>
      </c>
      <c r="E398" s="223"/>
      <c r="F398" s="223" t="s">
        <v>1296</v>
      </c>
      <c r="G398" s="223" t="str">
        <f>VLOOKUP(F398,regions!A$2:C$419,3,FALSE)</f>
        <v>Shire district</v>
      </c>
      <c r="H398" s="223" t="str">
        <f>IFERROR(VLOOKUP(F398,classifications!A$3:C$328,3,FALSE),VLOOKUP(F398,classifications!I$2:K$28,3,FALSE))</f>
        <v>Predominantly Rural</v>
      </c>
      <c r="I398" s="321">
        <v>680</v>
      </c>
      <c r="J398" s="321">
        <v>240</v>
      </c>
      <c r="K398" s="321">
        <v>0</v>
      </c>
      <c r="L398" s="321">
        <v>920</v>
      </c>
      <c r="M398" s="256"/>
      <c r="N398" s="322">
        <v>910</v>
      </c>
      <c r="O398" s="321">
        <v>260</v>
      </c>
      <c r="P398" s="321">
        <v>0</v>
      </c>
      <c r="Q398" s="321">
        <v>1170</v>
      </c>
    </row>
    <row r="399" spans="1:17" x14ac:dyDescent="0.25">
      <c r="A399" s="245"/>
      <c r="B399" s="223" t="s">
        <v>1297</v>
      </c>
      <c r="C399" s="223" t="s">
        <v>1298</v>
      </c>
      <c r="D399" s="223" t="s">
        <v>1299</v>
      </c>
      <c r="E399" s="223"/>
      <c r="F399" s="223" t="s">
        <v>1300</v>
      </c>
      <c r="G399" s="223" t="str">
        <f>VLOOKUP(F399,regions!A$2:C$419,3,FALSE)</f>
        <v>Shire district</v>
      </c>
      <c r="H399" s="223" t="str">
        <f>IFERROR(VLOOKUP(F399,classifications!A$3:C$328,3,FALSE),VLOOKUP(F399,classifications!I$2:K$28,3,FALSE))</f>
        <v>Predominantly Urban</v>
      </c>
      <c r="I399" s="321">
        <v>590</v>
      </c>
      <c r="J399" s="321">
        <v>190</v>
      </c>
      <c r="K399" s="321">
        <v>0</v>
      </c>
      <c r="L399" s="321">
        <v>790</v>
      </c>
      <c r="M399" s="256"/>
      <c r="N399" s="322">
        <v>450</v>
      </c>
      <c r="O399" s="321">
        <v>80</v>
      </c>
      <c r="P399" s="321">
        <v>0</v>
      </c>
      <c r="Q399" s="321">
        <v>530</v>
      </c>
    </row>
    <row r="400" spans="1:17" x14ac:dyDescent="0.25">
      <c r="A400" s="245"/>
      <c r="B400" s="223" t="s">
        <v>1301</v>
      </c>
      <c r="C400" s="223" t="s">
        <v>1302</v>
      </c>
      <c r="D400" s="223" t="s">
        <v>1303</v>
      </c>
      <c r="E400" s="223"/>
      <c r="F400" s="223" t="s">
        <v>1304</v>
      </c>
      <c r="G400" s="223" t="str">
        <f>VLOOKUP(F400,regions!A$2:C$419,3,FALSE)</f>
        <v>Shire district</v>
      </c>
      <c r="H400" s="223" t="str">
        <f>IFERROR(VLOOKUP(F400,classifications!A$3:C$328,3,FALSE),VLOOKUP(F400,classifications!I$2:K$28,3,FALSE))</f>
        <v>Predominantly Urban</v>
      </c>
      <c r="I400" s="321">
        <v>80</v>
      </c>
      <c r="J400" s="323">
        <v>40</v>
      </c>
      <c r="K400" s="323">
        <v>0</v>
      </c>
      <c r="L400" s="323">
        <v>120</v>
      </c>
      <c r="M400" s="326"/>
      <c r="N400" s="322">
        <v>330</v>
      </c>
      <c r="O400" s="323">
        <v>70</v>
      </c>
      <c r="P400" s="323">
        <v>0</v>
      </c>
      <c r="Q400" s="323">
        <v>390</v>
      </c>
    </row>
    <row r="401" spans="1:23" x14ac:dyDescent="0.25">
      <c r="A401" s="245"/>
      <c r="B401" s="223"/>
      <c r="C401" s="223"/>
      <c r="D401" s="223"/>
      <c r="E401" s="223"/>
      <c r="F401" s="223"/>
      <c r="G401" s="223"/>
      <c r="H401" s="223"/>
      <c r="I401" s="251"/>
      <c r="J401" s="251"/>
      <c r="K401" s="251"/>
      <c r="L401" s="251"/>
      <c r="M401" s="257"/>
      <c r="N401" s="253"/>
      <c r="O401" s="251"/>
      <c r="P401" s="251"/>
      <c r="Q401" s="251"/>
    </row>
    <row r="402" spans="1:23" ht="26.4" x14ac:dyDescent="0.25">
      <c r="A402" s="245"/>
      <c r="B402" s="223"/>
      <c r="C402" s="223"/>
      <c r="D402" s="223" t="s">
        <v>1305</v>
      </c>
      <c r="E402" s="264" t="s">
        <v>1306</v>
      </c>
      <c r="F402" s="264" t="s">
        <v>1306</v>
      </c>
      <c r="G402" s="223" t="str">
        <f>VLOOKUP(F402,regions!A$2:C$419,3,FALSE)</f>
        <v>Shire county</v>
      </c>
      <c r="H402" s="223" t="str">
        <f>IFERROR(VLOOKUP(F402,classifications!A$3:C$328,3,FALSE),VLOOKUP(F402,classifications!I$2:K$28,3,FALSE))</f>
        <v>Urban with Significant Rural</v>
      </c>
      <c r="I402" s="321">
        <v>1840</v>
      </c>
      <c r="J402" s="321">
        <v>650</v>
      </c>
      <c r="K402" s="321">
        <v>0</v>
      </c>
      <c r="L402" s="321">
        <v>2490</v>
      </c>
      <c r="M402" s="256"/>
      <c r="N402" s="322">
        <v>1680</v>
      </c>
      <c r="O402" s="321">
        <v>640</v>
      </c>
      <c r="P402" s="321">
        <v>0</v>
      </c>
      <c r="Q402" s="321">
        <v>2320</v>
      </c>
    </row>
    <row r="403" spans="1:23" x14ac:dyDescent="0.25">
      <c r="A403" s="245"/>
      <c r="B403" s="223" t="s">
        <v>1307</v>
      </c>
      <c r="C403" s="223" t="s">
        <v>1308</v>
      </c>
      <c r="D403" s="223" t="s">
        <v>1309</v>
      </c>
      <c r="E403" s="223"/>
      <c r="F403" s="223" t="s">
        <v>1310</v>
      </c>
      <c r="G403" s="223" t="str">
        <f>VLOOKUP(F403,regions!A$2:C$419,3,FALSE)</f>
        <v>Shire district</v>
      </c>
      <c r="H403" s="223" t="str">
        <f>IFERROR(VLOOKUP(F403,classifications!A$3:C$328,3,FALSE),VLOOKUP(F403,classifications!I$2:K$28,3,FALSE))</f>
        <v>Predominantly Urban</v>
      </c>
      <c r="I403" s="321">
        <v>240</v>
      </c>
      <c r="J403" s="323">
        <v>90</v>
      </c>
      <c r="K403" s="321">
        <v>0</v>
      </c>
      <c r="L403" s="323">
        <v>330</v>
      </c>
      <c r="M403" s="326"/>
      <c r="N403" s="322">
        <v>280</v>
      </c>
      <c r="O403" s="323">
        <v>150</v>
      </c>
      <c r="P403" s="321">
        <v>0</v>
      </c>
      <c r="Q403" s="323">
        <v>430</v>
      </c>
    </row>
    <row r="404" spans="1:23" x14ac:dyDescent="0.25">
      <c r="A404" s="245"/>
      <c r="B404" s="223" t="s">
        <v>1311</v>
      </c>
      <c r="C404" s="223" t="s">
        <v>1312</v>
      </c>
      <c r="D404" s="223" t="s">
        <v>1313</v>
      </c>
      <c r="E404" s="223"/>
      <c r="F404" s="223" t="s">
        <v>1314</v>
      </c>
      <c r="G404" s="223" t="str">
        <f>VLOOKUP(F404,regions!A$2:C$419,3,FALSE)</f>
        <v>Shire district</v>
      </c>
      <c r="H404" s="223" t="str">
        <f>IFERROR(VLOOKUP(F404,classifications!A$3:C$328,3,FALSE),VLOOKUP(F404,classifications!I$2:K$28,3,FALSE))</f>
        <v>Predominantly Rural</v>
      </c>
      <c r="I404" s="321">
        <v>340</v>
      </c>
      <c r="J404" s="321">
        <v>110</v>
      </c>
      <c r="K404" s="321">
        <v>0</v>
      </c>
      <c r="L404" s="321">
        <v>460</v>
      </c>
      <c r="M404" s="256"/>
      <c r="N404" s="322">
        <v>300</v>
      </c>
      <c r="O404" s="321">
        <v>90</v>
      </c>
      <c r="P404" s="321">
        <v>0</v>
      </c>
      <c r="Q404" s="321">
        <v>390</v>
      </c>
    </row>
    <row r="405" spans="1:23" x14ac:dyDescent="0.25">
      <c r="A405" s="245"/>
      <c r="B405" s="223" t="s">
        <v>1315</v>
      </c>
      <c r="C405" s="223" t="s">
        <v>1316</v>
      </c>
      <c r="D405" s="223" t="s">
        <v>1317</v>
      </c>
      <c r="E405" s="223"/>
      <c r="F405" s="223" t="s">
        <v>1318</v>
      </c>
      <c r="G405" s="223" t="str">
        <f>VLOOKUP(F405,regions!A$2:C$419,3,FALSE)</f>
        <v>Shire district</v>
      </c>
      <c r="H405" s="223" t="str">
        <f>IFERROR(VLOOKUP(F405,classifications!A$3:C$328,3,FALSE),VLOOKUP(F405,classifications!I$2:K$28,3,FALSE))</f>
        <v>Predominantly Urban</v>
      </c>
      <c r="I405" s="323">
        <v>260</v>
      </c>
      <c r="J405" s="323">
        <v>100</v>
      </c>
      <c r="K405" s="321">
        <v>0</v>
      </c>
      <c r="L405" s="323">
        <v>360</v>
      </c>
      <c r="M405" s="326"/>
      <c r="N405" s="324">
        <v>200</v>
      </c>
      <c r="O405" s="323">
        <v>80</v>
      </c>
      <c r="P405" s="321">
        <v>0</v>
      </c>
      <c r="Q405" s="323">
        <v>280</v>
      </c>
    </row>
    <row r="406" spans="1:23" x14ac:dyDescent="0.25">
      <c r="A406" s="245"/>
      <c r="B406" s="223" t="s">
        <v>1319</v>
      </c>
      <c r="C406" s="223" t="s">
        <v>1320</v>
      </c>
      <c r="D406" s="223" t="s">
        <v>1321</v>
      </c>
      <c r="E406" s="223"/>
      <c r="F406" s="223" t="s">
        <v>1322</v>
      </c>
      <c r="G406" s="223" t="str">
        <f>VLOOKUP(F406,regions!A$2:C$419,3,FALSE)</f>
        <v>Shire district</v>
      </c>
      <c r="H406" s="223" t="str">
        <f>IFERROR(VLOOKUP(F406,classifications!A$3:C$328,3,FALSE),VLOOKUP(F406,classifications!I$2:K$28,3,FALSE))</f>
        <v>Predominantly Urban</v>
      </c>
      <c r="I406" s="321">
        <v>370</v>
      </c>
      <c r="J406" s="321">
        <v>30</v>
      </c>
      <c r="K406" s="321">
        <v>0</v>
      </c>
      <c r="L406" s="321">
        <v>400</v>
      </c>
      <c r="M406" s="256"/>
      <c r="N406" s="322">
        <v>130</v>
      </c>
      <c r="O406" s="321">
        <v>0</v>
      </c>
      <c r="P406" s="321">
        <v>0</v>
      </c>
      <c r="Q406" s="321">
        <v>130</v>
      </c>
    </row>
    <row r="407" spans="1:23" x14ac:dyDescent="0.25">
      <c r="A407" s="245"/>
      <c r="B407" s="223" t="s">
        <v>1323</v>
      </c>
      <c r="C407" s="223" t="s">
        <v>1324</v>
      </c>
      <c r="D407" s="223" t="s">
        <v>1325</v>
      </c>
      <c r="E407" s="223"/>
      <c r="F407" s="223" t="s">
        <v>1326</v>
      </c>
      <c r="G407" s="223" t="str">
        <f>VLOOKUP(F407,regions!A$2:C$419,3,FALSE)</f>
        <v>Shire district</v>
      </c>
      <c r="H407" s="223" t="str">
        <f>IFERROR(VLOOKUP(F407,classifications!A$3:C$328,3,FALSE),VLOOKUP(F407,classifications!I$2:K$28,3,FALSE))</f>
        <v>Predominantly Rural</v>
      </c>
      <c r="I407" s="321">
        <v>590</v>
      </c>
      <c r="J407" s="321">
        <v>280</v>
      </c>
      <c r="K407" s="321">
        <v>0</v>
      </c>
      <c r="L407" s="321">
        <v>870</v>
      </c>
      <c r="M407" s="256"/>
      <c r="N407" s="322">
        <v>740</v>
      </c>
      <c r="O407" s="321">
        <v>280</v>
      </c>
      <c r="P407" s="321">
        <v>0</v>
      </c>
      <c r="Q407" s="321">
        <v>1020</v>
      </c>
    </row>
    <row r="408" spans="1:23" ht="26.4" x14ac:dyDescent="0.25">
      <c r="A408" s="245"/>
      <c r="B408" s="223" t="s">
        <v>1327</v>
      </c>
      <c r="C408" s="223" t="s">
        <v>1328</v>
      </c>
      <c r="D408" s="223" t="s">
        <v>1329</v>
      </c>
      <c r="E408" s="223"/>
      <c r="F408" s="223" t="s">
        <v>1330</v>
      </c>
      <c r="G408" s="223" t="str">
        <f>VLOOKUP(F408,regions!A$2:C$419,3,FALSE)</f>
        <v>Shire district</v>
      </c>
      <c r="H408" s="223" t="str">
        <f>IFERROR(VLOOKUP(F408,classifications!A$3:C$328,3,FALSE),VLOOKUP(F408,classifications!I$2:K$28,3,FALSE))</f>
        <v>Urban with Significant Rural</v>
      </c>
      <c r="I408" s="321">
        <v>40</v>
      </c>
      <c r="J408" s="321">
        <v>40</v>
      </c>
      <c r="K408" s="321">
        <v>0</v>
      </c>
      <c r="L408" s="321">
        <v>80</v>
      </c>
      <c r="M408" s="256"/>
      <c r="N408" s="322">
        <v>40</v>
      </c>
      <c r="O408" s="321">
        <v>40</v>
      </c>
      <c r="P408" s="321">
        <v>0</v>
      </c>
      <c r="Q408" s="321">
        <v>80</v>
      </c>
    </row>
    <row r="409" spans="1:23" x14ac:dyDescent="0.25">
      <c r="A409" s="268"/>
      <c r="B409" s="268"/>
      <c r="C409" s="268"/>
      <c r="D409" s="268"/>
      <c r="E409" s="269"/>
      <c r="F409" s="268"/>
      <c r="G409" s="268"/>
      <c r="H409" s="268"/>
      <c r="I409" s="268"/>
      <c r="J409" s="268"/>
      <c r="K409" s="268"/>
      <c r="L409" s="268"/>
      <c r="M409" s="268"/>
      <c r="N409" s="268"/>
      <c r="O409" s="268"/>
      <c r="P409" s="268"/>
      <c r="Q409" s="268"/>
    </row>
    <row r="410" spans="1:23" s="38" customFormat="1" x14ac:dyDescent="0.25">
      <c r="A410" s="270"/>
      <c r="B410" s="271"/>
      <c r="C410" s="271"/>
      <c r="D410" s="271"/>
      <c r="E410" s="272"/>
      <c r="F410" s="271"/>
      <c r="G410" s="271"/>
      <c r="H410" s="271"/>
      <c r="I410" s="271"/>
      <c r="J410" s="271"/>
      <c r="K410" s="271"/>
      <c r="L410" s="271"/>
      <c r="M410" s="271"/>
      <c r="N410" s="271"/>
      <c r="O410" s="271"/>
      <c r="P410" s="271"/>
      <c r="Q410" s="271"/>
      <c r="T410" s="3"/>
      <c r="U410" s="3"/>
      <c r="V410" s="3"/>
      <c r="W410" s="3"/>
    </row>
    <row r="411" spans="1:23" s="38" customFormat="1" x14ac:dyDescent="0.25">
      <c r="A411" s="42" t="s">
        <v>1331</v>
      </c>
      <c r="B411" s="273"/>
      <c r="C411" s="273"/>
      <c r="D411" s="273"/>
      <c r="E411" s="273"/>
      <c r="F411" s="273"/>
      <c r="G411" s="273"/>
      <c r="H411" s="274"/>
      <c r="I411" s="274"/>
      <c r="J411" s="274"/>
      <c r="K411" s="274"/>
      <c r="L411" s="274"/>
      <c r="M411" s="274"/>
      <c r="N411" s="274"/>
      <c r="O411" s="274"/>
      <c r="P411" s="274"/>
      <c r="Q411" s="274"/>
      <c r="T411" s="3"/>
      <c r="U411" s="3"/>
      <c r="V411" s="3"/>
      <c r="W411" s="3"/>
    </row>
    <row r="412" spans="1:23" s="38" customFormat="1" x14ac:dyDescent="0.25">
      <c r="A412" s="42" t="s">
        <v>1332</v>
      </c>
      <c r="B412" s="273"/>
      <c r="C412" s="273"/>
      <c r="D412" s="273"/>
      <c r="E412" s="273"/>
      <c r="F412" s="273"/>
      <c r="G412" s="273"/>
      <c r="H412" s="274"/>
      <c r="I412" s="274"/>
      <c r="J412" s="274"/>
      <c r="K412" s="274"/>
      <c r="L412" s="274"/>
      <c r="M412" s="274"/>
      <c r="N412" s="274"/>
      <c r="O412" s="274"/>
      <c r="P412" s="274"/>
      <c r="Q412" s="274"/>
      <c r="T412" s="3"/>
      <c r="U412" s="3"/>
      <c r="V412" s="3"/>
      <c r="W412" s="3"/>
    </row>
    <row r="413" spans="1:23" s="38" customFormat="1" x14ac:dyDescent="0.25">
      <c r="A413" s="42" t="s">
        <v>1333</v>
      </c>
      <c r="B413" s="42"/>
      <c r="C413" s="42"/>
      <c r="D413" s="42"/>
      <c r="E413" s="42"/>
      <c r="F413" s="42"/>
      <c r="G413" s="42"/>
      <c r="H413" s="274"/>
      <c r="I413" s="274"/>
      <c r="J413" s="274"/>
      <c r="K413" s="274"/>
      <c r="L413" s="274"/>
      <c r="M413" s="274"/>
      <c r="N413" s="42" t="s">
        <v>1334</v>
      </c>
      <c r="O413" s="42"/>
      <c r="P413" s="42"/>
      <c r="Q413" s="274"/>
      <c r="T413" s="3"/>
      <c r="U413" s="3"/>
      <c r="V413" s="3"/>
      <c r="W413" s="3"/>
    </row>
    <row r="414" spans="1:23" s="38" customFormat="1" x14ac:dyDescent="0.25">
      <c r="A414" s="42" t="s">
        <v>1854</v>
      </c>
      <c r="B414" s="42"/>
      <c r="C414" s="42"/>
      <c r="D414" s="42"/>
      <c r="E414" s="42"/>
      <c r="F414" s="42"/>
      <c r="G414" s="42"/>
      <c r="H414" s="274"/>
      <c r="I414" s="274"/>
      <c r="J414" s="274"/>
      <c r="K414" s="274"/>
      <c r="L414" s="274"/>
      <c r="M414" s="274"/>
      <c r="N414" s="42"/>
      <c r="O414" s="42"/>
      <c r="P414" s="42"/>
      <c r="Q414" s="274"/>
      <c r="T414" s="3"/>
      <c r="U414" s="3"/>
      <c r="V414" s="3"/>
      <c r="W414" s="3"/>
    </row>
    <row r="415" spans="1:23" s="38" customFormat="1" x14ac:dyDescent="0.25">
      <c r="A415" s="42" t="s">
        <v>1335</v>
      </c>
      <c r="B415" s="274"/>
      <c r="C415" s="274"/>
      <c r="D415" s="274"/>
      <c r="E415" s="275"/>
      <c r="F415" s="42"/>
      <c r="G415" s="42"/>
      <c r="H415" s="274"/>
      <c r="I415" s="274"/>
      <c r="J415" s="274"/>
      <c r="K415" s="274"/>
      <c r="L415" s="274"/>
      <c r="M415" s="274"/>
      <c r="N415" s="42" t="s">
        <v>1336</v>
      </c>
      <c r="O415" s="42"/>
      <c r="P415" s="42"/>
      <c r="Q415" s="274"/>
      <c r="T415" s="3"/>
      <c r="U415" s="3"/>
      <c r="V415" s="3"/>
      <c r="W415" s="3"/>
    </row>
    <row r="416" spans="1:23" s="38" customFormat="1" x14ac:dyDescent="0.25">
      <c r="A416" s="276"/>
      <c r="B416" s="42"/>
      <c r="C416" s="42"/>
      <c r="D416" s="42"/>
      <c r="E416" s="42"/>
      <c r="F416" s="42"/>
      <c r="G416" s="42"/>
      <c r="H416" s="274"/>
      <c r="I416" s="274"/>
      <c r="J416" s="274"/>
      <c r="K416" s="274"/>
      <c r="L416" s="274"/>
      <c r="M416" s="274"/>
      <c r="N416" s="42" t="s">
        <v>1337</v>
      </c>
      <c r="O416" s="42"/>
      <c r="P416" s="42"/>
      <c r="Q416" s="274"/>
      <c r="T416" s="3"/>
      <c r="U416" s="3"/>
      <c r="V416" s="3"/>
      <c r="W416" s="3"/>
    </row>
    <row r="417" spans="1:23" s="38" customFormat="1" x14ac:dyDescent="0.25">
      <c r="A417" s="42" t="s">
        <v>1338</v>
      </c>
      <c r="B417" s="277"/>
      <c r="C417" s="277"/>
      <c r="D417" s="277"/>
      <c r="E417" s="278"/>
      <c r="F417" s="42"/>
      <c r="G417" s="42"/>
      <c r="H417" s="274"/>
      <c r="I417" s="274"/>
      <c r="J417" s="274"/>
      <c r="K417" s="274"/>
      <c r="L417" s="274"/>
      <c r="M417" s="274"/>
      <c r="N417" s="42" t="s">
        <v>1339</v>
      </c>
      <c r="O417" s="42"/>
      <c r="P417" s="42"/>
      <c r="Q417" s="274"/>
      <c r="T417" s="3"/>
      <c r="U417" s="3"/>
      <c r="V417" s="3"/>
      <c r="W417" s="3"/>
    </row>
    <row r="418" spans="1:23" s="38" customFormat="1" x14ac:dyDescent="0.25">
      <c r="A418" s="45" t="s">
        <v>1340</v>
      </c>
      <c r="B418" s="50"/>
      <c r="C418" s="50"/>
      <c r="D418" s="50"/>
      <c r="E418" s="279"/>
      <c r="F418" s="280"/>
      <c r="G418" s="280"/>
      <c r="H418" s="281"/>
      <c r="I418" s="281"/>
      <c r="J418" s="281"/>
      <c r="K418" s="281"/>
      <c r="L418" s="281"/>
      <c r="M418" s="281"/>
      <c r="N418" s="42"/>
      <c r="O418" s="42"/>
      <c r="P418" s="42"/>
      <c r="Q418" s="274"/>
      <c r="T418" s="3"/>
      <c r="U418" s="3"/>
      <c r="V418" s="3"/>
      <c r="W418" s="3"/>
    </row>
    <row r="419" spans="1:23" s="38" customFormat="1" x14ac:dyDescent="0.25">
      <c r="A419" s="50" t="s">
        <v>1341</v>
      </c>
      <c r="B419" s="280"/>
      <c r="C419" s="280"/>
      <c r="D419" s="280"/>
      <c r="E419" s="282"/>
      <c r="F419" s="281"/>
      <c r="G419" s="281"/>
      <c r="H419" s="281"/>
      <c r="I419" s="281"/>
      <c r="J419" s="281"/>
      <c r="K419" s="274"/>
      <c r="L419" s="274"/>
      <c r="M419" s="274"/>
      <c r="N419" s="42"/>
      <c r="O419" s="42"/>
      <c r="P419" s="42"/>
      <c r="Q419" s="274"/>
      <c r="T419" s="3"/>
      <c r="U419" s="3"/>
      <c r="V419" s="3"/>
      <c r="W419" s="3"/>
    </row>
    <row r="420" spans="1:23" x14ac:dyDescent="0.25">
      <c r="A420" s="42" t="s">
        <v>1342</v>
      </c>
      <c r="B420" s="42"/>
      <c r="C420" s="42"/>
      <c r="D420" s="42"/>
      <c r="E420" s="42"/>
      <c r="F420" s="42"/>
      <c r="G420" s="42"/>
      <c r="H420" s="42"/>
      <c r="I420" s="42"/>
      <c r="J420" s="42"/>
      <c r="K420" s="42"/>
      <c r="L420" s="42"/>
      <c r="M420" s="42"/>
      <c r="N420" s="52" t="s">
        <v>1949</v>
      </c>
      <c r="O420" s="52"/>
      <c r="P420" s="42"/>
      <c r="Q420" s="42"/>
    </row>
    <row r="421" spans="1:23" x14ac:dyDescent="0.25">
      <c r="A421" s="42" t="s">
        <v>1950</v>
      </c>
      <c r="B421" s="283"/>
      <c r="C421" s="42"/>
      <c r="D421" s="42"/>
      <c r="E421" s="42"/>
      <c r="F421" s="42"/>
      <c r="G421" s="42"/>
      <c r="H421" s="42"/>
      <c r="I421" s="42"/>
      <c r="J421" s="42"/>
      <c r="K421" s="42"/>
      <c r="L421" s="42"/>
      <c r="M421" s="42"/>
      <c r="N421" s="52" t="s">
        <v>1951</v>
      </c>
      <c r="O421" s="52"/>
      <c r="P421" s="42"/>
      <c r="Q421" s="42"/>
    </row>
    <row r="422" spans="1:23" x14ac:dyDescent="0.25">
      <c r="A422" s="42" t="s">
        <v>1952</v>
      </c>
      <c r="B422" s="42"/>
      <c r="C422" s="42"/>
      <c r="D422" s="42"/>
      <c r="E422" s="42"/>
      <c r="F422" s="42"/>
      <c r="G422" s="42"/>
      <c r="H422" s="42"/>
      <c r="I422" s="42"/>
      <c r="J422" s="42"/>
      <c r="K422" s="42"/>
      <c r="L422" s="42"/>
      <c r="M422" s="42"/>
      <c r="N422" s="42"/>
      <c r="O422" s="42"/>
      <c r="P422" s="42"/>
      <c r="Q422" s="42"/>
    </row>
    <row r="423" spans="1:23" x14ac:dyDescent="0.25">
      <c r="A423" s="42" t="s">
        <v>1953</v>
      </c>
      <c r="B423" s="42"/>
      <c r="C423" s="42"/>
      <c r="D423" s="42"/>
      <c r="E423" s="42"/>
      <c r="F423" s="42"/>
      <c r="G423" s="42"/>
      <c r="H423" s="42"/>
      <c r="I423" s="42"/>
      <c r="J423" s="42"/>
      <c r="K423" s="42"/>
      <c r="L423" s="42"/>
      <c r="M423" s="42"/>
      <c r="N423" s="42"/>
      <c r="O423" s="42"/>
      <c r="P423" s="42"/>
      <c r="Q423" s="42"/>
    </row>
    <row r="424" spans="1:23" x14ac:dyDescent="0.25">
      <c r="A424" s="42"/>
      <c r="B424" s="42"/>
      <c r="C424" s="42"/>
      <c r="D424" s="42"/>
      <c r="E424" s="42"/>
      <c r="F424" s="42"/>
      <c r="G424" s="42"/>
      <c r="H424" s="42"/>
      <c r="I424" s="42"/>
      <c r="J424" s="42"/>
      <c r="K424" s="42"/>
      <c r="L424" s="42"/>
      <c r="M424" s="42"/>
      <c r="N424" s="42"/>
      <c r="O424" s="42"/>
      <c r="P424" s="42"/>
      <c r="Q424" s="42"/>
    </row>
    <row r="425" spans="1:23" x14ac:dyDescent="0.25">
      <c r="A425" s="42" t="s">
        <v>1348</v>
      </c>
      <c r="B425" s="42"/>
      <c r="C425" s="42"/>
      <c r="D425" s="42"/>
      <c r="E425" s="42"/>
      <c r="F425" s="42"/>
      <c r="G425" s="42"/>
      <c r="H425" s="42"/>
      <c r="I425" s="42"/>
      <c r="J425" s="42"/>
      <c r="K425" s="42"/>
      <c r="L425" s="42"/>
      <c r="M425" s="42"/>
      <c r="N425" s="42"/>
      <c r="O425" s="42"/>
      <c r="P425" s="42"/>
      <c r="Q425" s="42"/>
    </row>
    <row r="426" spans="1:23" x14ac:dyDescent="0.25">
      <c r="B426" s="90"/>
      <c r="C426" s="90"/>
      <c r="D426" s="90"/>
      <c r="E426" s="90"/>
      <c r="F426" s="90"/>
      <c r="G426" s="90"/>
      <c r="H426" s="90"/>
      <c r="I426" s="90"/>
      <c r="J426" s="90"/>
      <c r="K426" s="90"/>
      <c r="L426" s="90"/>
      <c r="M426" s="90"/>
      <c r="N426" s="90"/>
      <c r="O426" s="90"/>
      <c r="P426" s="90"/>
      <c r="Q426" s="90"/>
    </row>
    <row r="427" spans="1:23" x14ac:dyDescent="0.25">
      <c r="B427" s="90"/>
      <c r="C427" s="90"/>
      <c r="D427" s="90"/>
      <c r="E427" s="90"/>
      <c r="F427" s="90"/>
      <c r="G427" s="90"/>
      <c r="H427" s="90"/>
      <c r="I427" s="90"/>
      <c r="J427" s="90"/>
      <c r="K427" s="90"/>
      <c r="L427" s="90"/>
      <c r="M427" s="90"/>
      <c r="N427" s="90"/>
      <c r="O427" s="90"/>
      <c r="P427" s="90"/>
      <c r="Q427" s="90"/>
    </row>
    <row r="428" spans="1:23" x14ac:dyDescent="0.25">
      <c r="A428" s="3"/>
      <c r="E428" s="3"/>
    </row>
    <row r="429" spans="1:23" x14ac:dyDescent="0.25">
      <c r="A429" s="3"/>
      <c r="E429" s="3"/>
    </row>
    <row r="430" spans="1:23" x14ac:dyDescent="0.25">
      <c r="A430" s="3"/>
      <c r="D430" s="2"/>
      <c r="E430" s="3"/>
    </row>
    <row r="431" spans="1:23" x14ac:dyDescent="0.25">
      <c r="A431" s="3"/>
      <c r="E431" s="3"/>
    </row>
    <row r="432" spans="1:23" x14ac:dyDescent="0.25">
      <c r="A432" s="3"/>
      <c r="E432" s="3"/>
      <c r="M432" s="40"/>
    </row>
    <row r="433" spans="1:13" x14ac:dyDescent="0.25">
      <c r="A433" s="3"/>
      <c r="E433" s="3"/>
      <c r="M433" s="40"/>
    </row>
    <row r="434" spans="1:13" x14ac:dyDescent="0.25">
      <c r="A434" s="3"/>
      <c r="E434" s="3"/>
    </row>
    <row r="435" spans="1:13" x14ac:dyDescent="0.25">
      <c r="A435" s="3"/>
      <c r="E435" s="3"/>
    </row>
    <row r="436" spans="1:13" x14ac:dyDescent="0.25">
      <c r="A436" s="3"/>
      <c r="E436" s="3"/>
    </row>
    <row r="437" spans="1:13" x14ac:dyDescent="0.25">
      <c r="A437" s="3"/>
    </row>
    <row r="438" spans="1:13" x14ac:dyDescent="0.25">
      <c r="A438" s="3"/>
    </row>
    <row r="439" spans="1:13" x14ac:dyDescent="0.25">
      <c r="A439" s="3"/>
    </row>
    <row r="440" spans="1:13" x14ac:dyDescent="0.25">
      <c r="A440" s="3"/>
    </row>
    <row r="441" spans="1:13" x14ac:dyDescent="0.25">
      <c r="A441" s="3"/>
    </row>
    <row r="442" spans="1:13" x14ac:dyDescent="0.25">
      <c r="A442" s="3"/>
    </row>
    <row r="443" spans="1:13" x14ac:dyDescent="0.25">
      <c r="A443" s="3"/>
    </row>
    <row r="444" spans="1:13" x14ac:dyDescent="0.25">
      <c r="A444" s="3"/>
    </row>
    <row r="445" spans="1:13" x14ac:dyDescent="0.25">
      <c r="A445" s="3"/>
    </row>
    <row r="446" spans="1:13" x14ac:dyDescent="0.25">
      <c r="A446" s="3"/>
    </row>
    <row r="447" spans="1:13" x14ac:dyDescent="0.25">
      <c r="A447" s="3"/>
    </row>
    <row r="448" spans="1:13" x14ac:dyDescent="0.25">
      <c r="A448" s="3"/>
    </row>
    <row r="449" spans="1:1" x14ac:dyDescent="0.25">
      <c r="A449" s="3"/>
    </row>
    <row r="450" spans="1:1" x14ac:dyDescent="0.25">
      <c r="A450" s="3"/>
    </row>
    <row r="451" spans="1:1" x14ac:dyDescent="0.25">
      <c r="A451" s="3"/>
    </row>
    <row r="452" spans="1:1" x14ac:dyDescent="0.25">
      <c r="A452" s="3"/>
    </row>
    <row r="453" spans="1:1" x14ac:dyDescent="0.25">
      <c r="A453" s="3"/>
    </row>
    <row r="454" spans="1:1" x14ac:dyDescent="0.25">
      <c r="A454" s="3"/>
    </row>
    <row r="455" spans="1:1" x14ac:dyDescent="0.25">
      <c r="A455" s="3"/>
    </row>
    <row r="456" spans="1:1" x14ac:dyDescent="0.25">
      <c r="A456" s="3"/>
    </row>
    <row r="457" spans="1:1" x14ac:dyDescent="0.25">
      <c r="A457" s="3"/>
    </row>
    <row r="458" spans="1:1" x14ac:dyDescent="0.25">
      <c r="A458" s="3"/>
    </row>
    <row r="459" spans="1:1" x14ac:dyDescent="0.25">
      <c r="A459" s="3"/>
    </row>
    <row r="460" spans="1:1" x14ac:dyDescent="0.25">
      <c r="A460" s="3"/>
    </row>
    <row r="461" spans="1:1" x14ac:dyDescent="0.25">
      <c r="A461" s="3"/>
    </row>
    <row r="462" spans="1:1" x14ac:dyDescent="0.25">
      <c r="A462" s="3"/>
    </row>
    <row r="463" spans="1:1" x14ac:dyDescent="0.25">
      <c r="A463" s="3"/>
    </row>
    <row r="464" spans="1:1" x14ac:dyDescent="0.25">
      <c r="A464" s="3"/>
    </row>
    <row r="465" spans="1:1" x14ac:dyDescent="0.25">
      <c r="A465" s="3"/>
    </row>
    <row r="466" spans="1:1" x14ac:dyDescent="0.25">
      <c r="A466" s="3"/>
    </row>
    <row r="467" spans="1:1" x14ac:dyDescent="0.25">
      <c r="A467" s="3"/>
    </row>
    <row r="468" spans="1:1" x14ac:dyDescent="0.25">
      <c r="A468" s="3"/>
    </row>
    <row r="469" spans="1:1" x14ac:dyDescent="0.25">
      <c r="A469" s="3"/>
    </row>
    <row r="470" spans="1:1" x14ac:dyDescent="0.25">
      <c r="A470" s="3"/>
    </row>
    <row r="471" spans="1:1" x14ac:dyDescent="0.25">
      <c r="A471" s="3"/>
    </row>
    <row r="472" spans="1:1" x14ac:dyDescent="0.25">
      <c r="A472" s="3"/>
    </row>
    <row r="473" spans="1:1" x14ac:dyDescent="0.25">
      <c r="A473" s="3"/>
    </row>
    <row r="474" spans="1:1" x14ac:dyDescent="0.25">
      <c r="A474" s="3"/>
    </row>
    <row r="475" spans="1:1" x14ac:dyDescent="0.25">
      <c r="A475" s="3"/>
    </row>
    <row r="476" spans="1:1" x14ac:dyDescent="0.25">
      <c r="A476" s="3"/>
    </row>
    <row r="477" spans="1:1" x14ac:dyDescent="0.25">
      <c r="A477" s="3"/>
    </row>
    <row r="478" spans="1:1" x14ac:dyDescent="0.25">
      <c r="A478" s="3"/>
    </row>
    <row r="479" spans="1:1" x14ac:dyDescent="0.25">
      <c r="A479" s="3"/>
    </row>
    <row r="480" spans="1:1" x14ac:dyDescent="0.25">
      <c r="A480" s="3"/>
    </row>
    <row r="481" spans="1:1" x14ac:dyDescent="0.25">
      <c r="A481" s="3"/>
    </row>
    <row r="482" spans="1:1" x14ac:dyDescent="0.25">
      <c r="A482" s="3"/>
    </row>
    <row r="483" spans="1:1" x14ac:dyDescent="0.25">
      <c r="A483" s="3"/>
    </row>
    <row r="484" spans="1:1" x14ac:dyDescent="0.25">
      <c r="A484" s="3"/>
    </row>
    <row r="485" spans="1:1" x14ac:dyDescent="0.25">
      <c r="A485" s="3"/>
    </row>
    <row r="486" spans="1:1" x14ac:dyDescent="0.25">
      <c r="A486" s="3"/>
    </row>
    <row r="487" spans="1:1" x14ac:dyDescent="0.25">
      <c r="A487" s="3"/>
    </row>
    <row r="488" spans="1:1" x14ac:dyDescent="0.25">
      <c r="A488" s="3"/>
    </row>
    <row r="489" spans="1:1" x14ac:dyDescent="0.25">
      <c r="A489" s="3"/>
    </row>
    <row r="490" spans="1:1" x14ac:dyDescent="0.25">
      <c r="A490" s="3"/>
    </row>
    <row r="491" spans="1:1" x14ac:dyDescent="0.25">
      <c r="A491" s="3"/>
    </row>
    <row r="492" spans="1:1" x14ac:dyDescent="0.25">
      <c r="A492" s="3"/>
    </row>
    <row r="493" spans="1:1" x14ac:dyDescent="0.25">
      <c r="A493" s="3"/>
    </row>
    <row r="494" spans="1:1" x14ac:dyDescent="0.25">
      <c r="A494" s="3"/>
    </row>
    <row r="495" spans="1:1" x14ac:dyDescent="0.25">
      <c r="A495" s="3"/>
    </row>
    <row r="496" spans="1:1" x14ac:dyDescent="0.25">
      <c r="A496" s="3"/>
    </row>
    <row r="497" spans="1:1" x14ac:dyDescent="0.25">
      <c r="A497" s="3"/>
    </row>
    <row r="498" spans="1:1" x14ac:dyDescent="0.25">
      <c r="A498" s="3"/>
    </row>
    <row r="499" spans="1:1" x14ac:dyDescent="0.25">
      <c r="A499" s="3"/>
    </row>
    <row r="500" spans="1:1" x14ac:dyDescent="0.25">
      <c r="A500" s="3"/>
    </row>
    <row r="501" spans="1:1" x14ac:dyDescent="0.25">
      <c r="A501" s="3"/>
    </row>
    <row r="502" spans="1:1" x14ac:dyDescent="0.25">
      <c r="A502" s="3"/>
    </row>
    <row r="503" spans="1:1" x14ac:dyDescent="0.25">
      <c r="A503" s="3"/>
    </row>
    <row r="504" spans="1:1" x14ac:dyDescent="0.25">
      <c r="A504" s="3"/>
    </row>
    <row r="505" spans="1:1" x14ac:dyDescent="0.25">
      <c r="A505" s="3"/>
    </row>
    <row r="506" spans="1:1" x14ac:dyDescent="0.25">
      <c r="A506" s="3"/>
    </row>
    <row r="507" spans="1:1" x14ac:dyDescent="0.25">
      <c r="A507" s="3"/>
    </row>
    <row r="508" spans="1:1" x14ac:dyDescent="0.25">
      <c r="A508" s="3"/>
    </row>
    <row r="509" spans="1:1" x14ac:dyDescent="0.25">
      <c r="A509" s="3"/>
    </row>
    <row r="510" spans="1:1" x14ac:dyDescent="0.25">
      <c r="A510" s="3"/>
    </row>
    <row r="511" spans="1:1" x14ac:dyDescent="0.25">
      <c r="A511" s="3"/>
    </row>
    <row r="512" spans="1:1" x14ac:dyDescent="0.25">
      <c r="A512" s="3"/>
    </row>
    <row r="513" spans="1:1" x14ac:dyDescent="0.25">
      <c r="A513" s="3"/>
    </row>
    <row r="514" spans="1:1" x14ac:dyDescent="0.25">
      <c r="A514" s="3"/>
    </row>
    <row r="515" spans="1:1" x14ac:dyDescent="0.25">
      <c r="A515" s="3"/>
    </row>
    <row r="516" spans="1:1" x14ac:dyDescent="0.25">
      <c r="A516" s="3"/>
    </row>
    <row r="517" spans="1:1" x14ac:dyDescent="0.25">
      <c r="A517" s="3"/>
    </row>
    <row r="518" spans="1:1" x14ac:dyDescent="0.25">
      <c r="A518" s="3"/>
    </row>
    <row r="519" spans="1:1" x14ac:dyDescent="0.25">
      <c r="A519" s="3"/>
    </row>
    <row r="520" spans="1:1" x14ac:dyDescent="0.25">
      <c r="A520" s="3"/>
    </row>
    <row r="521" spans="1:1" x14ac:dyDescent="0.25">
      <c r="A521" s="3"/>
    </row>
    <row r="522" spans="1:1" x14ac:dyDescent="0.25">
      <c r="A522" s="3"/>
    </row>
    <row r="523" spans="1:1" x14ac:dyDescent="0.25">
      <c r="A523" s="3"/>
    </row>
    <row r="524" spans="1:1" x14ac:dyDescent="0.25">
      <c r="A524" s="3"/>
    </row>
    <row r="525" spans="1:1" x14ac:dyDescent="0.25">
      <c r="A525" s="3"/>
    </row>
    <row r="526" spans="1:1" x14ac:dyDescent="0.25">
      <c r="A526" s="3"/>
    </row>
    <row r="527" spans="1:1" x14ac:dyDescent="0.25">
      <c r="A527" s="3"/>
    </row>
    <row r="528" spans="1:1" x14ac:dyDescent="0.25">
      <c r="A528" s="3"/>
    </row>
    <row r="529" spans="1:1" x14ac:dyDescent="0.25">
      <c r="A529" s="3"/>
    </row>
    <row r="530" spans="1:1" x14ac:dyDescent="0.25">
      <c r="A530" s="3"/>
    </row>
    <row r="531" spans="1:1" x14ac:dyDescent="0.25">
      <c r="A531" s="3"/>
    </row>
    <row r="532" spans="1:1" x14ac:dyDescent="0.25">
      <c r="A532" s="3"/>
    </row>
    <row r="533" spans="1:1" x14ac:dyDescent="0.25">
      <c r="A533" s="3"/>
    </row>
    <row r="534" spans="1:1" x14ac:dyDescent="0.25">
      <c r="A534" s="3"/>
    </row>
    <row r="535" spans="1:1" x14ac:dyDescent="0.25">
      <c r="A535" s="3"/>
    </row>
    <row r="536" spans="1:1" x14ac:dyDescent="0.25">
      <c r="A536" s="3"/>
    </row>
    <row r="537" spans="1:1" x14ac:dyDescent="0.25">
      <c r="A537" s="3"/>
    </row>
    <row r="538" spans="1:1" x14ac:dyDescent="0.25">
      <c r="A538" s="3"/>
    </row>
    <row r="539" spans="1:1" x14ac:dyDescent="0.25">
      <c r="A539" s="3"/>
    </row>
    <row r="540" spans="1:1" x14ac:dyDescent="0.25">
      <c r="A540" s="3"/>
    </row>
    <row r="541" spans="1:1" x14ac:dyDescent="0.25">
      <c r="A541" s="3"/>
    </row>
    <row r="542" spans="1:1" x14ac:dyDescent="0.25">
      <c r="A542" s="3"/>
    </row>
    <row r="543" spans="1:1" x14ac:dyDescent="0.25">
      <c r="A543" s="3"/>
    </row>
    <row r="544" spans="1:1" x14ac:dyDescent="0.25">
      <c r="A544" s="3"/>
    </row>
    <row r="545" spans="1:1" x14ac:dyDescent="0.25">
      <c r="A545" s="3"/>
    </row>
    <row r="546" spans="1:1" x14ac:dyDescent="0.25">
      <c r="A546" s="3"/>
    </row>
    <row r="547" spans="1:1" x14ac:dyDescent="0.25">
      <c r="A547" s="3"/>
    </row>
    <row r="548" spans="1:1" x14ac:dyDescent="0.25">
      <c r="A548" s="3"/>
    </row>
    <row r="549" spans="1:1" x14ac:dyDescent="0.25">
      <c r="A549" s="3"/>
    </row>
    <row r="550" spans="1:1" x14ac:dyDescent="0.25">
      <c r="A550" s="3"/>
    </row>
    <row r="551" spans="1:1" x14ac:dyDescent="0.25">
      <c r="A551" s="3"/>
    </row>
    <row r="552" spans="1:1" x14ac:dyDescent="0.25">
      <c r="A552" s="3"/>
    </row>
    <row r="553" spans="1:1" x14ac:dyDescent="0.25">
      <c r="A553" s="3"/>
    </row>
    <row r="554" spans="1:1" x14ac:dyDescent="0.25">
      <c r="A554" s="3"/>
    </row>
    <row r="555" spans="1:1" x14ac:dyDescent="0.25">
      <c r="A555" s="3"/>
    </row>
    <row r="556" spans="1:1" x14ac:dyDescent="0.25">
      <c r="A556" s="3"/>
    </row>
    <row r="557" spans="1:1" x14ac:dyDescent="0.25">
      <c r="A557" s="3"/>
    </row>
    <row r="558" spans="1:1" x14ac:dyDescent="0.25">
      <c r="A558" s="3"/>
    </row>
    <row r="559" spans="1:1" x14ac:dyDescent="0.25">
      <c r="A559" s="3"/>
    </row>
    <row r="560" spans="1:1" x14ac:dyDescent="0.25">
      <c r="A560" s="3"/>
    </row>
    <row r="561" spans="1:1" x14ac:dyDescent="0.25">
      <c r="A561" s="3"/>
    </row>
    <row r="562" spans="1:1" x14ac:dyDescent="0.25">
      <c r="A562" s="3"/>
    </row>
    <row r="563" spans="1:1" x14ac:dyDescent="0.25">
      <c r="A563" s="3"/>
    </row>
    <row r="564" spans="1:1" x14ac:dyDescent="0.25">
      <c r="A564" s="3"/>
    </row>
    <row r="565" spans="1:1" x14ac:dyDescent="0.25">
      <c r="A565" s="3"/>
    </row>
    <row r="566" spans="1:1" x14ac:dyDescent="0.25">
      <c r="A566" s="3"/>
    </row>
    <row r="567" spans="1:1" x14ac:dyDescent="0.25">
      <c r="A567" s="3"/>
    </row>
    <row r="568" spans="1:1" x14ac:dyDescent="0.25">
      <c r="A568" s="3"/>
    </row>
    <row r="569" spans="1:1" x14ac:dyDescent="0.25">
      <c r="A569" s="3"/>
    </row>
    <row r="570" spans="1:1" x14ac:dyDescent="0.25">
      <c r="A570" s="3"/>
    </row>
    <row r="571" spans="1:1" x14ac:dyDescent="0.25">
      <c r="A571" s="3"/>
    </row>
    <row r="572" spans="1:1" x14ac:dyDescent="0.25">
      <c r="A572" s="3"/>
    </row>
    <row r="573" spans="1:1" x14ac:dyDescent="0.25">
      <c r="A573" s="3"/>
    </row>
    <row r="574" spans="1:1" x14ac:dyDescent="0.25">
      <c r="A574" s="3"/>
    </row>
    <row r="575" spans="1:1" x14ac:dyDescent="0.25">
      <c r="A575" s="3"/>
    </row>
    <row r="576" spans="1:1" x14ac:dyDescent="0.25">
      <c r="A576" s="3"/>
    </row>
    <row r="577" spans="1:1" x14ac:dyDescent="0.25">
      <c r="A577" s="3"/>
    </row>
    <row r="578" spans="1:1" x14ac:dyDescent="0.25">
      <c r="A578" s="3"/>
    </row>
    <row r="579" spans="1:1" x14ac:dyDescent="0.25">
      <c r="A579" s="3"/>
    </row>
    <row r="580" spans="1:1" x14ac:dyDescent="0.25">
      <c r="A580" s="3"/>
    </row>
    <row r="581" spans="1:1" x14ac:dyDescent="0.25">
      <c r="A581" s="3"/>
    </row>
    <row r="582" spans="1:1" x14ac:dyDescent="0.25">
      <c r="A582" s="3"/>
    </row>
    <row r="583" spans="1:1" x14ac:dyDescent="0.25">
      <c r="A583" s="3"/>
    </row>
    <row r="584" spans="1:1" x14ac:dyDescent="0.25">
      <c r="A584" s="3"/>
    </row>
    <row r="585" spans="1:1" x14ac:dyDescent="0.25">
      <c r="A585" s="3"/>
    </row>
    <row r="586" spans="1:1" x14ac:dyDescent="0.25">
      <c r="A586" s="3"/>
    </row>
    <row r="587" spans="1:1" x14ac:dyDescent="0.25">
      <c r="A587" s="3"/>
    </row>
    <row r="588" spans="1:1" x14ac:dyDescent="0.25">
      <c r="A588" s="3"/>
    </row>
    <row r="589" spans="1:1" x14ac:dyDescent="0.25">
      <c r="A589" s="3"/>
    </row>
    <row r="590" spans="1:1" x14ac:dyDescent="0.25">
      <c r="A590" s="3"/>
    </row>
    <row r="591" spans="1:1" x14ac:dyDescent="0.25">
      <c r="A591" s="3"/>
    </row>
    <row r="592" spans="1:1" x14ac:dyDescent="0.25">
      <c r="A592" s="3"/>
    </row>
    <row r="593" spans="1:1" x14ac:dyDescent="0.25">
      <c r="A593" s="3"/>
    </row>
    <row r="594" spans="1:1" x14ac:dyDescent="0.25">
      <c r="A594" s="3"/>
    </row>
    <row r="595" spans="1:1" x14ac:dyDescent="0.25">
      <c r="A595" s="3"/>
    </row>
    <row r="596" spans="1:1" x14ac:dyDescent="0.25">
      <c r="A596" s="3"/>
    </row>
    <row r="597" spans="1:1" x14ac:dyDescent="0.25">
      <c r="A597" s="3"/>
    </row>
    <row r="598" spans="1:1" x14ac:dyDescent="0.25">
      <c r="A598" s="3"/>
    </row>
    <row r="599" spans="1:1" x14ac:dyDescent="0.25">
      <c r="A599" s="3"/>
    </row>
    <row r="600" spans="1:1" x14ac:dyDescent="0.25">
      <c r="A600" s="3"/>
    </row>
    <row r="601" spans="1:1" x14ac:dyDescent="0.25">
      <c r="A601" s="3"/>
    </row>
    <row r="602" spans="1:1" x14ac:dyDescent="0.25">
      <c r="A602" s="3"/>
    </row>
    <row r="603" spans="1:1" x14ac:dyDescent="0.25">
      <c r="A603" s="3"/>
    </row>
    <row r="604" spans="1:1" x14ac:dyDescent="0.25">
      <c r="A604" s="3"/>
    </row>
    <row r="605" spans="1:1" x14ac:dyDescent="0.25">
      <c r="A605" s="3"/>
    </row>
    <row r="606" spans="1:1" x14ac:dyDescent="0.25">
      <c r="A606" s="3"/>
    </row>
    <row r="607" spans="1:1" x14ac:dyDescent="0.25">
      <c r="A607" s="3"/>
    </row>
    <row r="608" spans="1:1" x14ac:dyDescent="0.25">
      <c r="A608" s="3"/>
    </row>
    <row r="609" spans="1:1" x14ac:dyDescent="0.25">
      <c r="A609" s="3"/>
    </row>
    <row r="610" spans="1:1" x14ac:dyDescent="0.25">
      <c r="A610" s="3"/>
    </row>
    <row r="611" spans="1:1" x14ac:dyDescent="0.25">
      <c r="A611" s="3"/>
    </row>
    <row r="612" spans="1:1" x14ac:dyDescent="0.25">
      <c r="A612" s="3"/>
    </row>
    <row r="613" spans="1:1" x14ac:dyDescent="0.25">
      <c r="A613" s="3"/>
    </row>
    <row r="614" spans="1:1" x14ac:dyDescent="0.25">
      <c r="A614" s="3"/>
    </row>
    <row r="615" spans="1:1" x14ac:dyDescent="0.25">
      <c r="A615" s="3"/>
    </row>
    <row r="616" spans="1:1" x14ac:dyDescent="0.25">
      <c r="A616" s="3"/>
    </row>
    <row r="617" spans="1:1" x14ac:dyDescent="0.25">
      <c r="A617" s="3"/>
    </row>
    <row r="618" spans="1:1" x14ac:dyDescent="0.25">
      <c r="A618" s="3"/>
    </row>
    <row r="619" spans="1:1" x14ac:dyDescent="0.25">
      <c r="A619" s="3"/>
    </row>
    <row r="620" spans="1:1" x14ac:dyDescent="0.25">
      <c r="A620" s="3"/>
    </row>
    <row r="621" spans="1:1" x14ac:dyDescent="0.25">
      <c r="A621" s="3"/>
    </row>
    <row r="622" spans="1:1" x14ac:dyDescent="0.25">
      <c r="A622" s="3"/>
    </row>
    <row r="623" spans="1:1" x14ac:dyDescent="0.25">
      <c r="A623" s="3"/>
    </row>
    <row r="624" spans="1:1" x14ac:dyDescent="0.25">
      <c r="A624" s="3"/>
    </row>
    <row r="625" spans="1:1" x14ac:dyDescent="0.25">
      <c r="A625" s="3"/>
    </row>
    <row r="626" spans="1:1" x14ac:dyDescent="0.25">
      <c r="A626" s="3"/>
    </row>
    <row r="627" spans="1:1" x14ac:dyDescent="0.25">
      <c r="A627" s="3"/>
    </row>
    <row r="628" spans="1:1" x14ac:dyDescent="0.25">
      <c r="A628" s="3"/>
    </row>
    <row r="629" spans="1:1" x14ac:dyDescent="0.25">
      <c r="A629" s="3"/>
    </row>
    <row r="630" spans="1:1" x14ac:dyDescent="0.25">
      <c r="A630" s="3"/>
    </row>
    <row r="631" spans="1:1" x14ac:dyDescent="0.25">
      <c r="A631" s="3"/>
    </row>
    <row r="632" spans="1:1" x14ac:dyDescent="0.25">
      <c r="A632" s="3"/>
    </row>
    <row r="633" spans="1:1" x14ac:dyDescent="0.25">
      <c r="A633" s="3"/>
    </row>
    <row r="634" spans="1:1" x14ac:dyDescent="0.25">
      <c r="A634" s="3"/>
    </row>
    <row r="635" spans="1:1" x14ac:dyDescent="0.25">
      <c r="A635" s="3"/>
    </row>
    <row r="636" spans="1:1" x14ac:dyDescent="0.25">
      <c r="A636" s="3"/>
    </row>
    <row r="637" spans="1:1" x14ac:dyDescent="0.25">
      <c r="A637" s="3"/>
    </row>
    <row r="638" spans="1:1" x14ac:dyDescent="0.25">
      <c r="A638" s="3"/>
    </row>
    <row r="639" spans="1:1" x14ac:dyDescent="0.25">
      <c r="A639" s="3"/>
    </row>
    <row r="640" spans="1:1" x14ac:dyDescent="0.25">
      <c r="A640" s="3"/>
    </row>
    <row r="641" spans="1:1" x14ac:dyDescent="0.25">
      <c r="A641" s="3"/>
    </row>
    <row r="642" spans="1:1" x14ac:dyDescent="0.25">
      <c r="A642" s="3"/>
    </row>
    <row r="643" spans="1:1" x14ac:dyDescent="0.25">
      <c r="A643" s="3"/>
    </row>
    <row r="644" spans="1:1" x14ac:dyDescent="0.25">
      <c r="A644" s="3"/>
    </row>
    <row r="645" spans="1:1" x14ac:dyDescent="0.25">
      <c r="A645" s="3"/>
    </row>
    <row r="646" spans="1:1" x14ac:dyDescent="0.25">
      <c r="A646" s="3"/>
    </row>
    <row r="647" spans="1:1" x14ac:dyDescent="0.25">
      <c r="A647" s="3"/>
    </row>
    <row r="648" spans="1:1" x14ac:dyDescent="0.25">
      <c r="A648" s="3"/>
    </row>
    <row r="649" spans="1:1" x14ac:dyDescent="0.25">
      <c r="A649" s="3"/>
    </row>
    <row r="650" spans="1:1" x14ac:dyDescent="0.25">
      <c r="A650" s="3"/>
    </row>
    <row r="651" spans="1:1" x14ac:dyDescent="0.25">
      <c r="A651" s="3"/>
    </row>
    <row r="652" spans="1:1" x14ac:dyDescent="0.25">
      <c r="A652" s="3"/>
    </row>
    <row r="653" spans="1:1" x14ac:dyDescent="0.25">
      <c r="A653" s="3"/>
    </row>
    <row r="654" spans="1:1" x14ac:dyDescent="0.25">
      <c r="A654" s="3"/>
    </row>
    <row r="655" spans="1:1" x14ac:dyDescent="0.25">
      <c r="A655" s="3"/>
    </row>
    <row r="656" spans="1:1" x14ac:dyDescent="0.25">
      <c r="A656" s="3"/>
    </row>
    <row r="657" spans="1:1" x14ac:dyDescent="0.25">
      <c r="A657" s="3"/>
    </row>
    <row r="658" spans="1:1" x14ac:dyDescent="0.25">
      <c r="A658" s="3"/>
    </row>
    <row r="659" spans="1:1" x14ac:dyDescent="0.25">
      <c r="A659" s="3"/>
    </row>
    <row r="660" spans="1:1" x14ac:dyDescent="0.25">
      <c r="A660" s="3"/>
    </row>
    <row r="661" spans="1:1" x14ac:dyDescent="0.25">
      <c r="A661" s="3"/>
    </row>
    <row r="662" spans="1:1" x14ac:dyDescent="0.25">
      <c r="A662" s="3"/>
    </row>
    <row r="663" spans="1:1" x14ac:dyDescent="0.25">
      <c r="A663" s="3"/>
    </row>
    <row r="664" spans="1:1" x14ac:dyDescent="0.25">
      <c r="A664" s="3"/>
    </row>
    <row r="665" spans="1:1" x14ac:dyDescent="0.25">
      <c r="A665" s="3"/>
    </row>
    <row r="666" spans="1:1" x14ac:dyDescent="0.25">
      <c r="A666" s="3"/>
    </row>
    <row r="667" spans="1:1" x14ac:dyDescent="0.25">
      <c r="A667" s="3"/>
    </row>
    <row r="668" spans="1:1" x14ac:dyDescent="0.25">
      <c r="A668" s="3"/>
    </row>
    <row r="669" spans="1:1" x14ac:dyDescent="0.25">
      <c r="A669" s="3"/>
    </row>
    <row r="670" spans="1:1" x14ac:dyDescent="0.25">
      <c r="A670" s="3"/>
    </row>
    <row r="671" spans="1:1" x14ac:dyDescent="0.25">
      <c r="A671" s="3"/>
    </row>
    <row r="672" spans="1:1" x14ac:dyDescent="0.25">
      <c r="A672" s="3"/>
    </row>
    <row r="673" spans="1:1" x14ac:dyDescent="0.25">
      <c r="A673" s="3"/>
    </row>
    <row r="674" spans="1:1" x14ac:dyDescent="0.25">
      <c r="A674" s="3"/>
    </row>
    <row r="675" spans="1:1" x14ac:dyDescent="0.25">
      <c r="A675" s="3"/>
    </row>
    <row r="676" spans="1:1" x14ac:dyDescent="0.25">
      <c r="A676" s="3"/>
    </row>
    <row r="677" spans="1:1" x14ac:dyDescent="0.25">
      <c r="A677" s="3"/>
    </row>
    <row r="678" spans="1:1" x14ac:dyDescent="0.25">
      <c r="A678" s="3"/>
    </row>
    <row r="679" spans="1:1" x14ac:dyDescent="0.25">
      <c r="A679" s="3"/>
    </row>
    <row r="680" spans="1:1" x14ac:dyDescent="0.25">
      <c r="A680" s="3"/>
    </row>
    <row r="681" spans="1:1" x14ac:dyDescent="0.25">
      <c r="A681" s="3"/>
    </row>
    <row r="682" spans="1:1" x14ac:dyDescent="0.25">
      <c r="A682" s="3"/>
    </row>
    <row r="683" spans="1:1" x14ac:dyDescent="0.25">
      <c r="A683" s="3"/>
    </row>
    <row r="684" spans="1:1" x14ac:dyDescent="0.25">
      <c r="A684" s="3"/>
    </row>
    <row r="685" spans="1:1" x14ac:dyDescent="0.25">
      <c r="A685" s="3"/>
    </row>
    <row r="686" spans="1:1" x14ac:dyDescent="0.25">
      <c r="A686" s="3"/>
    </row>
    <row r="687" spans="1:1" x14ac:dyDescent="0.25">
      <c r="A687" s="3"/>
    </row>
    <row r="688" spans="1:1" x14ac:dyDescent="0.25">
      <c r="A688" s="3"/>
    </row>
    <row r="689" spans="1:1" x14ac:dyDescent="0.25">
      <c r="A689" s="3"/>
    </row>
    <row r="690" spans="1:1" x14ac:dyDescent="0.25">
      <c r="A690" s="3"/>
    </row>
    <row r="691" spans="1:1" x14ac:dyDescent="0.25">
      <c r="A691" s="3"/>
    </row>
    <row r="692" spans="1:1" x14ac:dyDescent="0.25">
      <c r="A692" s="3"/>
    </row>
    <row r="693" spans="1:1" x14ac:dyDescent="0.25">
      <c r="A693" s="3"/>
    </row>
    <row r="694" spans="1:1" x14ac:dyDescent="0.25">
      <c r="A694" s="3"/>
    </row>
    <row r="695" spans="1:1" x14ac:dyDescent="0.25">
      <c r="A695" s="3"/>
    </row>
    <row r="696" spans="1:1" x14ac:dyDescent="0.25">
      <c r="A696" s="3"/>
    </row>
    <row r="697" spans="1:1" x14ac:dyDescent="0.25">
      <c r="A697" s="3"/>
    </row>
    <row r="698" spans="1:1" x14ac:dyDescent="0.25">
      <c r="A698" s="3"/>
    </row>
    <row r="699" spans="1:1" x14ac:dyDescent="0.25">
      <c r="A699" s="3"/>
    </row>
    <row r="700" spans="1:1" x14ac:dyDescent="0.25">
      <c r="A700" s="3"/>
    </row>
    <row r="701" spans="1:1" x14ac:dyDescent="0.25">
      <c r="A701" s="3"/>
    </row>
    <row r="702" spans="1:1" x14ac:dyDescent="0.25">
      <c r="A702" s="3"/>
    </row>
    <row r="703" spans="1:1" x14ac:dyDescent="0.25">
      <c r="A703" s="3"/>
    </row>
    <row r="704" spans="1:1" x14ac:dyDescent="0.25">
      <c r="A704" s="3"/>
    </row>
    <row r="705" spans="1:1" x14ac:dyDescent="0.25">
      <c r="A705" s="3"/>
    </row>
    <row r="706" spans="1:1" x14ac:dyDescent="0.25">
      <c r="A706" s="3"/>
    </row>
    <row r="707" spans="1:1" x14ac:dyDescent="0.25">
      <c r="A707" s="3"/>
    </row>
    <row r="708" spans="1:1" x14ac:dyDescent="0.25">
      <c r="A708" s="3"/>
    </row>
    <row r="709" spans="1:1" x14ac:dyDescent="0.25">
      <c r="A709" s="3"/>
    </row>
    <row r="710" spans="1:1" x14ac:dyDescent="0.25">
      <c r="A710" s="3"/>
    </row>
    <row r="711" spans="1:1" x14ac:dyDescent="0.25">
      <c r="A711" s="3"/>
    </row>
    <row r="712" spans="1:1" x14ac:dyDescent="0.25">
      <c r="A712" s="3"/>
    </row>
    <row r="713" spans="1:1" x14ac:dyDescent="0.25">
      <c r="A713" s="3"/>
    </row>
    <row r="714" spans="1:1" x14ac:dyDescent="0.25">
      <c r="A714" s="3"/>
    </row>
    <row r="715" spans="1:1" x14ac:dyDescent="0.25">
      <c r="A715" s="3"/>
    </row>
    <row r="716" spans="1:1" x14ac:dyDescent="0.25">
      <c r="A716" s="3"/>
    </row>
    <row r="717" spans="1:1" x14ac:dyDescent="0.25">
      <c r="A717" s="3"/>
    </row>
    <row r="718" spans="1:1" x14ac:dyDescent="0.25">
      <c r="A718" s="3"/>
    </row>
    <row r="719" spans="1:1" x14ac:dyDescent="0.25">
      <c r="A719" s="3"/>
    </row>
    <row r="720" spans="1:1" x14ac:dyDescent="0.25">
      <c r="A720" s="3"/>
    </row>
    <row r="721" spans="1:1" x14ac:dyDescent="0.25">
      <c r="A721" s="3"/>
    </row>
    <row r="722" spans="1:1" x14ac:dyDescent="0.25">
      <c r="A722" s="3"/>
    </row>
    <row r="723" spans="1:1" x14ac:dyDescent="0.25">
      <c r="A723" s="3"/>
    </row>
    <row r="724" spans="1:1" x14ac:dyDescent="0.25">
      <c r="A724" s="3"/>
    </row>
    <row r="725" spans="1:1" x14ac:dyDescent="0.25">
      <c r="A725" s="3"/>
    </row>
    <row r="726" spans="1:1" x14ac:dyDescent="0.25">
      <c r="A726" s="3"/>
    </row>
    <row r="727" spans="1:1" x14ac:dyDescent="0.25">
      <c r="A727" s="3"/>
    </row>
    <row r="728" spans="1:1" x14ac:dyDescent="0.25">
      <c r="A728" s="3"/>
    </row>
    <row r="729" spans="1:1" x14ac:dyDescent="0.25">
      <c r="A729" s="3"/>
    </row>
    <row r="730" spans="1:1" x14ac:dyDescent="0.25">
      <c r="A730" s="3"/>
    </row>
    <row r="731" spans="1:1" x14ac:dyDescent="0.25">
      <c r="A731" s="3"/>
    </row>
    <row r="732" spans="1:1" x14ac:dyDescent="0.25">
      <c r="A732" s="3"/>
    </row>
    <row r="733" spans="1:1" x14ac:dyDescent="0.25">
      <c r="A733" s="3"/>
    </row>
    <row r="734" spans="1:1" x14ac:dyDescent="0.25">
      <c r="A734" s="3"/>
    </row>
    <row r="735" spans="1:1" x14ac:dyDescent="0.25">
      <c r="A735" s="3"/>
    </row>
    <row r="736" spans="1:1" x14ac:dyDescent="0.25">
      <c r="A736" s="3"/>
    </row>
    <row r="737" spans="1:1" x14ac:dyDescent="0.25">
      <c r="A737" s="3"/>
    </row>
    <row r="738" spans="1:1" x14ac:dyDescent="0.25">
      <c r="A738" s="3"/>
    </row>
    <row r="739" spans="1:1" x14ac:dyDescent="0.25">
      <c r="A739" s="3"/>
    </row>
    <row r="740" spans="1:1" x14ac:dyDescent="0.25">
      <c r="A740" s="3"/>
    </row>
    <row r="741" spans="1:1" x14ac:dyDescent="0.25">
      <c r="A741" s="3"/>
    </row>
    <row r="742" spans="1:1" x14ac:dyDescent="0.25">
      <c r="A742" s="3"/>
    </row>
    <row r="743" spans="1:1" x14ac:dyDescent="0.25">
      <c r="A743" s="3"/>
    </row>
    <row r="744" spans="1:1" x14ac:dyDescent="0.25">
      <c r="A744" s="3"/>
    </row>
    <row r="745" spans="1:1" x14ac:dyDescent="0.25">
      <c r="A745" s="3"/>
    </row>
    <row r="746" spans="1:1" x14ac:dyDescent="0.25">
      <c r="A746" s="3"/>
    </row>
    <row r="747" spans="1:1" x14ac:dyDescent="0.25">
      <c r="A747" s="3"/>
    </row>
    <row r="748" spans="1:1" x14ac:dyDescent="0.25">
      <c r="A748" s="3"/>
    </row>
    <row r="749" spans="1:1" x14ac:dyDescent="0.25">
      <c r="A749" s="3"/>
    </row>
    <row r="750" spans="1:1" x14ac:dyDescent="0.25">
      <c r="A750" s="3"/>
    </row>
    <row r="751" spans="1:1" x14ac:dyDescent="0.25">
      <c r="A751" s="3"/>
    </row>
    <row r="752" spans="1:1" x14ac:dyDescent="0.25">
      <c r="A752" s="3"/>
    </row>
    <row r="753" spans="1:1" x14ac:dyDescent="0.25">
      <c r="A753" s="3"/>
    </row>
    <row r="754" spans="1:1" x14ac:dyDescent="0.25">
      <c r="A754" s="3"/>
    </row>
    <row r="755" spans="1:1" x14ac:dyDescent="0.25">
      <c r="A755" s="3"/>
    </row>
    <row r="756" spans="1:1" x14ac:dyDescent="0.25">
      <c r="A756" s="3"/>
    </row>
    <row r="757" spans="1:1" x14ac:dyDescent="0.25">
      <c r="A757" s="3"/>
    </row>
    <row r="758" spans="1:1" x14ac:dyDescent="0.25">
      <c r="A758" s="3"/>
    </row>
    <row r="759" spans="1:1" x14ac:dyDescent="0.25">
      <c r="A759" s="3"/>
    </row>
    <row r="760" spans="1:1" x14ac:dyDescent="0.25">
      <c r="A760" s="3"/>
    </row>
    <row r="761" spans="1:1" x14ac:dyDescent="0.25">
      <c r="A761" s="3"/>
    </row>
    <row r="762" spans="1:1" x14ac:dyDescent="0.25">
      <c r="A762" s="3"/>
    </row>
    <row r="763" spans="1:1" x14ac:dyDescent="0.25">
      <c r="A763" s="3"/>
    </row>
    <row r="764" spans="1:1" x14ac:dyDescent="0.25">
      <c r="A764" s="3"/>
    </row>
    <row r="765" spans="1:1" x14ac:dyDescent="0.25">
      <c r="A765" s="3"/>
    </row>
    <row r="766" spans="1:1" x14ac:dyDescent="0.25">
      <c r="A766" s="3"/>
    </row>
    <row r="767" spans="1:1" x14ac:dyDescent="0.25">
      <c r="A767" s="3"/>
    </row>
    <row r="768" spans="1:1" x14ac:dyDescent="0.25">
      <c r="A768" s="3"/>
    </row>
    <row r="769" spans="1:1" x14ac:dyDescent="0.25">
      <c r="A769" s="3"/>
    </row>
    <row r="770" spans="1:1" x14ac:dyDescent="0.25">
      <c r="A770" s="3"/>
    </row>
    <row r="771" spans="1:1" x14ac:dyDescent="0.25">
      <c r="A771" s="3"/>
    </row>
    <row r="772" spans="1:1" x14ac:dyDescent="0.25">
      <c r="A772" s="3"/>
    </row>
    <row r="773" spans="1:1" x14ac:dyDescent="0.25">
      <c r="A773" s="3"/>
    </row>
    <row r="774" spans="1:1" x14ac:dyDescent="0.25">
      <c r="A774" s="3"/>
    </row>
    <row r="775" spans="1:1" x14ac:dyDescent="0.25">
      <c r="A775" s="3"/>
    </row>
    <row r="776" spans="1:1" x14ac:dyDescent="0.25">
      <c r="A776" s="3"/>
    </row>
    <row r="777" spans="1:1" x14ac:dyDescent="0.25">
      <c r="A777" s="3"/>
    </row>
    <row r="778" spans="1:1" x14ac:dyDescent="0.25">
      <c r="A778" s="3"/>
    </row>
    <row r="779" spans="1:1" x14ac:dyDescent="0.25">
      <c r="A779" s="3"/>
    </row>
    <row r="780" spans="1:1" x14ac:dyDescent="0.25">
      <c r="A780" s="3"/>
    </row>
    <row r="781" spans="1:1" x14ac:dyDescent="0.25">
      <c r="A781" s="3"/>
    </row>
    <row r="782" spans="1:1" x14ac:dyDescent="0.25">
      <c r="A782" s="3"/>
    </row>
    <row r="783" spans="1:1" x14ac:dyDescent="0.25">
      <c r="A783" s="3"/>
    </row>
    <row r="784" spans="1:1" x14ac:dyDescent="0.25">
      <c r="A784" s="3"/>
    </row>
    <row r="785" spans="1:1" x14ac:dyDescent="0.25">
      <c r="A785" s="3"/>
    </row>
    <row r="786" spans="1:1" x14ac:dyDescent="0.25">
      <c r="A786" s="3"/>
    </row>
    <row r="787" spans="1:1" x14ac:dyDescent="0.25">
      <c r="A787" s="3"/>
    </row>
    <row r="788" spans="1:1" x14ac:dyDescent="0.25">
      <c r="A788" s="3"/>
    </row>
    <row r="789" spans="1:1" x14ac:dyDescent="0.25">
      <c r="A789" s="3"/>
    </row>
    <row r="790" spans="1:1" x14ac:dyDescent="0.25">
      <c r="A790" s="3"/>
    </row>
    <row r="791" spans="1:1" x14ac:dyDescent="0.25">
      <c r="A791" s="3"/>
    </row>
    <row r="792" spans="1:1" x14ac:dyDescent="0.25">
      <c r="A792" s="3"/>
    </row>
    <row r="793" spans="1:1" x14ac:dyDescent="0.25">
      <c r="A793" s="3"/>
    </row>
    <row r="794" spans="1:1" x14ac:dyDescent="0.25">
      <c r="A794" s="3"/>
    </row>
    <row r="795" spans="1:1" x14ac:dyDescent="0.25">
      <c r="A795" s="3"/>
    </row>
    <row r="796" spans="1:1" x14ac:dyDescent="0.25">
      <c r="A796" s="3"/>
    </row>
    <row r="797" spans="1:1" x14ac:dyDescent="0.25">
      <c r="A797" s="3"/>
    </row>
    <row r="798" spans="1:1" x14ac:dyDescent="0.25">
      <c r="A798" s="3"/>
    </row>
    <row r="799" spans="1:1" x14ac:dyDescent="0.25">
      <c r="A799" s="3"/>
    </row>
    <row r="800" spans="1:1" x14ac:dyDescent="0.25">
      <c r="A800" s="3"/>
    </row>
    <row r="801" spans="1:1" x14ac:dyDescent="0.25">
      <c r="A801" s="3"/>
    </row>
    <row r="802" spans="1:1" x14ac:dyDescent="0.25">
      <c r="A802" s="3"/>
    </row>
    <row r="803" spans="1:1" x14ac:dyDescent="0.25">
      <c r="A803" s="3"/>
    </row>
    <row r="804" spans="1:1" x14ac:dyDescent="0.25">
      <c r="A804" s="3"/>
    </row>
    <row r="805" spans="1:1" x14ac:dyDescent="0.25">
      <c r="A805" s="3"/>
    </row>
    <row r="806" spans="1:1" x14ac:dyDescent="0.25">
      <c r="A806" s="3"/>
    </row>
    <row r="807" spans="1:1" x14ac:dyDescent="0.25">
      <c r="A807" s="3"/>
    </row>
    <row r="808" spans="1:1" x14ac:dyDescent="0.25">
      <c r="A808" s="3"/>
    </row>
    <row r="809" spans="1:1" x14ac:dyDescent="0.25">
      <c r="A809" s="3"/>
    </row>
    <row r="810" spans="1:1" x14ac:dyDescent="0.25">
      <c r="A810" s="3"/>
    </row>
    <row r="811" spans="1:1" x14ac:dyDescent="0.25">
      <c r="A811" s="3"/>
    </row>
    <row r="812" spans="1:1" x14ac:dyDescent="0.25">
      <c r="A812" s="3"/>
    </row>
    <row r="813" spans="1:1" x14ac:dyDescent="0.25">
      <c r="A813" s="3"/>
    </row>
    <row r="814" spans="1:1" x14ac:dyDescent="0.25">
      <c r="A814" s="3"/>
    </row>
    <row r="815" spans="1:1" x14ac:dyDescent="0.25">
      <c r="A815" s="3"/>
    </row>
    <row r="816" spans="1:1" x14ac:dyDescent="0.25">
      <c r="A816" s="3"/>
    </row>
    <row r="817" spans="1:1" x14ac:dyDescent="0.25">
      <c r="A817" s="3"/>
    </row>
    <row r="818" spans="1:1" x14ac:dyDescent="0.25">
      <c r="A818" s="3"/>
    </row>
    <row r="819" spans="1:1" x14ac:dyDescent="0.25">
      <c r="A819" s="3"/>
    </row>
    <row r="820" spans="1:1" x14ac:dyDescent="0.25">
      <c r="A820" s="3"/>
    </row>
    <row r="821" spans="1:1" x14ac:dyDescent="0.25">
      <c r="A821" s="3"/>
    </row>
    <row r="822" spans="1:1" x14ac:dyDescent="0.25">
      <c r="A822" s="3"/>
    </row>
    <row r="823" spans="1:1" x14ac:dyDescent="0.25">
      <c r="A823" s="3"/>
    </row>
    <row r="824" spans="1:1" x14ac:dyDescent="0.25">
      <c r="A824" s="3"/>
    </row>
    <row r="825" spans="1:1" x14ac:dyDescent="0.25">
      <c r="A825" s="3"/>
    </row>
    <row r="826" spans="1:1" x14ac:dyDescent="0.25">
      <c r="A826" s="3"/>
    </row>
    <row r="827" spans="1:1" x14ac:dyDescent="0.25">
      <c r="A827" s="3"/>
    </row>
    <row r="828" spans="1:1" x14ac:dyDescent="0.25">
      <c r="A828" s="3"/>
    </row>
    <row r="829" spans="1:1" x14ac:dyDescent="0.25">
      <c r="A829" s="3"/>
    </row>
    <row r="830" spans="1:1" x14ac:dyDescent="0.25">
      <c r="A830" s="3"/>
    </row>
    <row r="831" spans="1:1" x14ac:dyDescent="0.25">
      <c r="A831" s="3"/>
    </row>
    <row r="832" spans="1:1" x14ac:dyDescent="0.25">
      <c r="A832" s="3"/>
    </row>
    <row r="833" spans="1:1" x14ac:dyDescent="0.25">
      <c r="A833" s="3"/>
    </row>
    <row r="834" spans="1:1" x14ac:dyDescent="0.25">
      <c r="A834" s="3"/>
    </row>
    <row r="835" spans="1:1" x14ac:dyDescent="0.25">
      <c r="A835" s="3"/>
    </row>
    <row r="836" spans="1:1" x14ac:dyDescent="0.25">
      <c r="A836" s="3"/>
    </row>
    <row r="837" spans="1:1" x14ac:dyDescent="0.25">
      <c r="A837" s="3"/>
    </row>
    <row r="838" spans="1:1" x14ac:dyDescent="0.25">
      <c r="A838" s="3"/>
    </row>
    <row r="839" spans="1:1" x14ac:dyDescent="0.25">
      <c r="A839" s="3"/>
    </row>
    <row r="840" spans="1:1" x14ac:dyDescent="0.25">
      <c r="A840" s="3"/>
    </row>
    <row r="841" spans="1:1" x14ac:dyDescent="0.25">
      <c r="A841" s="3"/>
    </row>
    <row r="842" spans="1:1" x14ac:dyDescent="0.25">
      <c r="A842" s="3"/>
    </row>
    <row r="843" spans="1:1" x14ac:dyDescent="0.25">
      <c r="A843" s="3"/>
    </row>
    <row r="844" spans="1:1" x14ac:dyDescent="0.25">
      <c r="A844" s="3"/>
    </row>
    <row r="845" spans="1:1" x14ac:dyDescent="0.25">
      <c r="A845" s="3"/>
    </row>
    <row r="846" spans="1:1" x14ac:dyDescent="0.25">
      <c r="A846" s="3"/>
    </row>
    <row r="847" spans="1:1" x14ac:dyDescent="0.25">
      <c r="A847" s="3"/>
    </row>
    <row r="848" spans="1:1" x14ac:dyDescent="0.25">
      <c r="A848" s="3"/>
    </row>
    <row r="849" spans="1:1" x14ac:dyDescent="0.25">
      <c r="A849" s="3"/>
    </row>
    <row r="850" spans="1:1" x14ac:dyDescent="0.25">
      <c r="A850" s="3"/>
    </row>
    <row r="851" spans="1:1" x14ac:dyDescent="0.25">
      <c r="A851" s="3"/>
    </row>
    <row r="852" spans="1:1" x14ac:dyDescent="0.25">
      <c r="A852" s="3"/>
    </row>
    <row r="853" spans="1:1" x14ac:dyDescent="0.25">
      <c r="A853" s="3"/>
    </row>
    <row r="854" spans="1:1" x14ac:dyDescent="0.25">
      <c r="A854" s="3"/>
    </row>
    <row r="855" spans="1:1" x14ac:dyDescent="0.25">
      <c r="A855" s="3"/>
    </row>
    <row r="856" spans="1:1" x14ac:dyDescent="0.25">
      <c r="A856" s="3"/>
    </row>
    <row r="857" spans="1:1" x14ac:dyDescent="0.25">
      <c r="A857" s="3"/>
    </row>
    <row r="858" spans="1:1" x14ac:dyDescent="0.25">
      <c r="A858" s="3"/>
    </row>
    <row r="859" spans="1:1" x14ac:dyDescent="0.25">
      <c r="A859" s="3"/>
    </row>
    <row r="860" spans="1:1" x14ac:dyDescent="0.25">
      <c r="A860" s="3"/>
    </row>
    <row r="861" spans="1:1" x14ac:dyDescent="0.25">
      <c r="A861" s="3"/>
    </row>
    <row r="862" spans="1:1" x14ac:dyDescent="0.25">
      <c r="A862" s="3"/>
    </row>
    <row r="863" spans="1:1" x14ac:dyDescent="0.25">
      <c r="A863" s="3"/>
    </row>
    <row r="864" spans="1:1" x14ac:dyDescent="0.25">
      <c r="A864" s="3"/>
    </row>
    <row r="865" spans="1:1" x14ac:dyDescent="0.25">
      <c r="A865" s="3"/>
    </row>
    <row r="866" spans="1:1" x14ac:dyDescent="0.25">
      <c r="A866" s="3"/>
    </row>
    <row r="867" spans="1:1" x14ac:dyDescent="0.25">
      <c r="A867" s="3"/>
    </row>
    <row r="868" spans="1:1" x14ac:dyDescent="0.25">
      <c r="A868" s="3"/>
    </row>
    <row r="869" spans="1:1" x14ac:dyDescent="0.25">
      <c r="A869" s="3"/>
    </row>
    <row r="870" spans="1:1" x14ac:dyDescent="0.25">
      <c r="A870" s="3"/>
    </row>
    <row r="871" spans="1:1" x14ac:dyDescent="0.25">
      <c r="A871" s="3"/>
    </row>
    <row r="872" spans="1:1" x14ac:dyDescent="0.25">
      <c r="A872" s="3"/>
    </row>
    <row r="873" spans="1:1" x14ac:dyDescent="0.25">
      <c r="A873" s="3"/>
    </row>
    <row r="874" spans="1:1" x14ac:dyDescent="0.25">
      <c r="A874" s="3"/>
    </row>
    <row r="875" spans="1:1" x14ac:dyDescent="0.25">
      <c r="A875" s="3"/>
    </row>
    <row r="876" spans="1:1" x14ac:dyDescent="0.25">
      <c r="A876" s="3"/>
    </row>
    <row r="877" spans="1:1" x14ac:dyDescent="0.25">
      <c r="A877" s="3"/>
    </row>
    <row r="878" spans="1:1" x14ac:dyDescent="0.25">
      <c r="A878" s="3"/>
    </row>
    <row r="879" spans="1:1" x14ac:dyDescent="0.25">
      <c r="A879" s="3"/>
    </row>
    <row r="880" spans="1:1" x14ac:dyDescent="0.25">
      <c r="A880" s="3"/>
    </row>
    <row r="881" spans="1:1" x14ac:dyDescent="0.25">
      <c r="A881" s="3"/>
    </row>
    <row r="882" spans="1:1" x14ac:dyDescent="0.25">
      <c r="A882" s="3"/>
    </row>
    <row r="883" spans="1:1" x14ac:dyDescent="0.25">
      <c r="A883" s="3"/>
    </row>
    <row r="884" spans="1:1" x14ac:dyDescent="0.25">
      <c r="A884" s="3"/>
    </row>
    <row r="885" spans="1:1" x14ac:dyDescent="0.25">
      <c r="A885" s="3"/>
    </row>
    <row r="886" spans="1:1" x14ac:dyDescent="0.25">
      <c r="A886" s="3"/>
    </row>
    <row r="887" spans="1:1" x14ac:dyDescent="0.25">
      <c r="A887" s="3"/>
    </row>
    <row r="888" spans="1:1" x14ac:dyDescent="0.25">
      <c r="A888" s="3"/>
    </row>
    <row r="889" spans="1:1" x14ac:dyDescent="0.25">
      <c r="A889" s="3"/>
    </row>
    <row r="890" spans="1:1" x14ac:dyDescent="0.25">
      <c r="A890" s="3"/>
    </row>
    <row r="891" spans="1:1" x14ac:dyDescent="0.25">
      <c r="A891" s="3"/>
    </row>
    <row r="892" spans="1:1" x14ac:dyDescent="0.25">
      <c r="A892" s="3"/>
    </row>
    <row r="893" spans="1:1" x14ac:dyDescent="0.25">
      <c r="A893" s="3"/>
    </row>
    <row r="894" spans="1:1" x14ac:dyDescent="0.25">
      <c r="A894" s="3"/>
    </row>
    <row r="895" spans="1:1" x14ac:dyDescent="0.25">
      <c r="A895" s="3"/>
    </row>
    <row r="896" spans="1:1" x14ac:dyDescent="0.25">
      <c r="A896" s="3"/>
    </row>
    <row r="897" spans="1:1" x14ac:dyDescent="0.25">
      <c r="A897" s="3"/>
    </row>
    <row r="898" spans="1:1" x14ac:dyDescent="0.25">
      <c r="A898" s="3"/>
    </row>
    <row r="899" spans="1:1" x14ac:dyDescent="0.25">
      <c r="A899" s="3"/>
    </row>
    <row r="900" spans="1:1" x14ac:dyDescent="0.25">
      <c r="A900" s="3"/>
    </row>
    <row r="901" spans="1:1" x14ac:dyDescent="0.25">
      <c r="A901" s="3"/>
    </row>
    <row r="902" spans="1:1" x14ac:dyDescent="0.25">
      <c r="A902" s="3"/>
    </row>
    <row r="903" spans="1:1" x14ac:dyDescent="0.25">
      <c r="A903" s="3"/>
    </row>
    <row r="904" spans="1:1" x14ac:dyDescent="0.25">
      <c r="A904" s="3"/>
    </row>
    <row r="905" spans="1:1" x14ac:dyDescent="0.25">
      <c r="A905" s="3"/>
    </row>
    <row r="906" spans="1:1" x14ac:dyDescent="0.25">
      <c r="A906" s="3"/>
    </row>
    <row r="907" spans="1:1" x14ac:dyDescent="0.25">
      <c r="A907" s="3"/>
    </row>
    <row r="908" spans="1:1" x14ac:dyDescent="0.25">
      <c r="A908" s="3"/>
    </row>
    <row r="909" spans="1:1" x14ac:dyDescent="0.25">
      <c r="A909" s="3"/>
    </row>
    <row r="910" spans="1:1" x14ac:dyDescent="0.25">
      <c r="A910" s="3"/>
    </row>
    <row r="911" spans="1:1" x14ac:dyDescent="0.25">
      <c r="A911" s="3"/>
    </row>
    <row r="912" spans="1:1" x14ac:dyDescent="0.25">
      <c r="A912" s="3"/>
    </row>
    <row r="913" spans="1:1" x14ac:dyDescent="0.25">
      <c r="A913" s="3"/>
    </row>
    <row r="914" spans="1:1" x14ac:dyDescent="0.25">
      <c r="A914" s="3"/>
    </row>
    <row r="915" spans="1:1" x14ac:dyDescent="0.25">
      <c r="A915" s="3"/>
    </row>
    <row r="916" spans="1:1" x14ac:dyDescent="0.25">
      <c r="A916" s="3"/>
    </row>
    <row r="917" spans="1:1" x14ac:dyDescent="0.25">
      <c r="A917" s="3"/>
    </row>
    <row r="918" spans="1:1" x14ac:dyDescent="0.25">
      <c r="A918" s="3"/>
    </row>
    <row r="919" spans="1:1" x14ac:dyDescent="0.25">
      <c r="A919" s="3"/>
    </row>
    <row r="920" spans="1:1" x14ac:dyDescent="0.25">
      <c r="A920" s="3"/>
    </row>
    <row r="921" spans="1:1" x14ac:dyDescent="0.25">
      <c r="A921" s="3"/>
    </row>
    <row r="922" spans="1:1" x14ac:dyDescent="0.25">
      <c r="A922" s="3"/>
    </row>
    <row r="923" spans="1:1" x14ac:dyDescent="0.25">
      <c r="A923" s="3"/>
    </row>
    <row r="924" spans="1:1" x14ac:dyDescent="0.25">
      <c r="A924" s="3"/>
    </row>
    <row r="925" spans="1:1" x14ac:dyDescent="0.25">
      <c r="A925" s="3"/>
    </row>
    <row r="926" spans="1:1" x14ac:dyDescent="0.25">
      <c r="A926" s="3"/>
    </row>
    <row r="927" spans="1:1" x14ac:dyDescent="0.25">
      <c r="A927" s="3"/>
    </row>
    <row r="928" spans="1:1" x14ac:dyDescent="0.25">
      <c r="A928" s="3"/>
    </row>
    <row r="929" spans="1:1" x14ac:dyDescent="0.25">
      <c r="A929" s="3"/>
    </row>
    <row r="930" spans="1:1" x14ac:dyDescent="0.25">
      <c r="A930" s="3"/>
    </row>
    <row r="931" spans="1:1" x14ac:dyDescent="0.25">
      <c r="A931" s="3"/>
    </row>
    <row r="932" spans="1:1" x14ac:dyDescent="0.25">
      <c r="A932" s="3"/>
    </row>
    <row r="933" spans="1:1" x14ac:dyDescent="0.25">
      <c r="A933" s="3"/>
    </row>
    <row r="934" spans="1:1" x14ac:dyDescent="0.25">
      <c r="A934" s="3"/>
    </row>
    <row r="935" spans="1:1" x14ac:dyDescent="0.25">
      <c r="A935" s="3"/>
    </row>
    <row r="936" spans="1:1" x14ac:dyDescent="0.25">
      <c r="A936" s="3"/>
    </row>
    <row r="937" spans="1:1" x14ac:dyDescent="0.25">
      <c r="A937" s="3"/>
    </row>
    <row r="938" spans="1:1" x14ac:dyDescent="0.25">
      <c r="A938" s="3"/>
    </row>
    <row r="939" spans="1:1" x14ac:dyDescent="0.25">
      <c r="A939" s="3"/>
    </row>
    <row r="940" spans="1:1" x14ac:dyDescent="0.25">
      <c r="A940" s="3"/>
    </row>
    <row r="941" spans="1:1" x14ac:dyDescent="0.25">
      <c r="A941" s="3"/>
    </row>
    <row r="942" spans="1:1" x14ac:dyDescent="0.25">
      <c r="A942" s="3"/>
    </row>
    <row r="943" spans="1:1" x14ac:dyDescent="0.25">
      <c r="A943" s="3"/>
    </row>
    <row r="944" spans="1:1" x14ac:dyDescent="0.25">
      <c r="A944" s="3"/>
    </row>
    <row r="945" spans="1:1" x14ac:dyDescent="0.25">
      <c r="A945" s="3"/>
    </row>
    <row r="946" spans="1:1" x14ac:dyDescent="0.25">
      <c r="A946" s="3"/>
    </row>
    <row r="947" spans="1:1" x14ac:dyDescent="0.25">
      <c r="A947" s="3"/>
    </row>
    <row r="948" spans="1:1" x14ac:dyDescent="0.25">
      <c r="A948" s="3"/>
    </row>
    <row r="949" spans="1:1" x14ac:dyDescent="0.25">
      <c r="A949" s="3"/>
    </row>
    <row r="950" spans="1:1" x14ac:dyDescent="0.25">
      <c r="A950" s="3"/>
    </row>
    <row r="951" spans="1:1" x14ac:dyDescent="0.25">
      <c r="A951" s="3"/>
    </row>
    <row r="952" spans="1:1" x14ac:dyDescent="0.25">
      <c r="A952" s="3"/>
    </row>
    <row r="953" spans="1:1" x14ac:dyDescent="0.25">
      <c r="A953" s="3"/>
    </row>
    <row r="954" spans="1:1" x14ac:dyDescent="0.25">
      <c r="A954" s="3"/>
    </row>
    <row r="955" spans="1:1" x14ac:dyDescent="0.25">
      <c r="A955" s="3"/>
    </row>
    <row r="956" spans="1:1" x14ac:dyDescent="0.25">
      <c r="A956" s="3"/>
    </row>
    <row r="957" spans="1:1" x14ac:dyDescent="0.25">
      <c r="A957" s="3"/>
    </row>
    <row r="958" spans="1:1" x14ac:dyDescent="0.25">
      <c r="A958" s="3"/>
    </row>
    <row r="959" spans="1:1" x14ac:dyDescent="0.25">
      <c r="A959" s="3"/>
    </row>
    <row r="960" spans="1:1" x14ac:dyDescent="0.25">
      <c r="A960" s="3"/>
    </row>
    <row r="961" spans="1:1" x14ac:dyDescent="0.25">
      <c r="A961" s="3"/>
    </row>
    <row r="962" spans="1:1" x14ac:dyDescent="0.25">
      <c r="A962" s="3"/>
    </row>
    <row r="963" spans="1:1" x14ac:dyDescent="0.25">
      <c r="A963" s="3"/>
    </row>
    <row r="964" spans="1:1" x14ac:dyDescent="0.25">
      <c r="A964" s="3"/>
    </row>
    <row r="965" spans="1:1" x14ac:dyDescent="0.25">
      <c r="A965" s="3"/>
    </row>
    <row r="966" spans="1:1" x14ac:dyDescent="0.25">
      <c r="A966" s="3"/>
    </row>
    <row r="967" spans="1:1" x14ac:dyDescent="0.25">
      <c r="A967" s="3"/>
    </row>
    <row r="968" spans="1:1" x14ac:dyDescent="0.25">
      <c r="A968" s="3"/>
    </row>
    <row r="969" spans="1:1" x14ac:dyDescent="0.25">
      <c r="A969" s="3"/>
    </row>
    <row r="970" spans="1:1" x14ac:dyDescent="0.25">
      <c r="A970" s="3"/>
    </row>
    <row r="971" spans="1:1" x14ac:dyDescent="0.25">
      <c r="A971" s="3"/>
    </row>
    <row r="972" spans="1:1" x14ac:dyDescent="0.25">
      <c r="A972" s="3"/>
    </row>
    <row r="973" spans="1:1" x14ac:dyDescent="0.25">
      <c r="A973" s="3"/>
    </row>
    <row r="974" spans="1:1" x14ac:dyDescent="0.25">
      <c r="A974" s="3"/>
    </row>
    <row r="975" spans="1:1" x14ac:dyDescent="0.25">
      <c r="A975" s="3"/>
    </row>
    <row r="976" spans="1:1" x14ac:dyDescent="0.25">
      <c r="A976" s="3"/>
    </row>
    <row r="977" spans="1:1" x14ac:dyDescent="0.25">
      <c r="A977" s="3"/>
    </row>
    <row r="978" spans="1:1" x14ac:dyDescent="0.25">
      <c r="A978" s="3"/>
    </row>
    <row r="979" spans="1:1" x14ac:dyDescent="0.25">
      <c r="A979" s="3"/>
    </row>
    <row r="980" spans="1:1" x14ac:dyDescent="0.25">
      <c r="A980" s="3"/>
    </row>
    <row r="981" spans="1:1" x14ac:dyDescent="0.25">
      <c r="A981" s="3"/>
    </row>
    <row r="982" spans="1:1" x14ac:dyDescent="0.25">
      <c r="A982" s="3"/>
    </row>
    <row r="983" spans="1:1" x14ac:dyDescent="0.25">
      <c r="A983" s="3"/>
    </row>
    <row r="984" spans="1:1" x14ac:dyDescent="0.25">
      <c r="A984" s="3"/>
    </row>
    <row r="985" spans="1:1" x14ac:dyDescent="0.25">
      <c r="A985" s="3"/>
    </row>
    <row r="986" spans="1:1" x14ac:dyDescent="0.25">
      <c r="A986" s="3"/>
    </row>
    <row r="987" spans="1:1" x14ac:dyDescent="0.25">
      <c r="A987" s="3"/>
    </row>
    <row r="988" spans="1:1" x14ac:dyDescent="0.25">
      <c r="A988" s="3"/>
    </row>
    <row r="989" spans="1:1" x14ac:dyDescent="0.25">
      <c r="A989" s="3"/>
    </row>
    <row r="990" spans="1:1" x14ac:dyDescent="0.25">
      <c r="A990" s="3"/>
    </row>
    <row r="991" spans="1:1" x14ac:dyDescent="0.25">
      <c r="A991" s="3"/>
    </row>
    <row r="992" spans="1:1" x14ac:dyDescent="0.25">
      <c r="A992" s="3"/>
    </row>
    <row r="993" spans="1:1" x14ac:dyDescent="0.25">
      <c r="A993" s="3"/>
    </row>
    <row r="994" spans="1:1" x14ac:dyDescent="0.25">
      <c r="A994" s="3"/>
    </row>
    <row r="995" spans="1:1" x14ac:dyDescent="0.25">
      <c r="A995" s="3"/>
    </row>
    <row r="996" spans="1:1" x14ac:dyDescent="0.25">
      <c r="A996" s="3"/>
    </row>
    <row r="997" spans="1:1" x14ac:dyDescent="0.25">
      <c r="A997" s="3"/>
    </row>
    <row r="998" spans="1:1" x14ac:dyDescent="0.25">
      <c r="A998" s="3"/>
    </row>
    <row r="999" spans="1:1" x14ac:dyDescent="0.25">
      <c r="A999" s="3"/>
    </row>
    <row r="1000" spans="1:1" x14ac:dyDescent="0.25">
      <c r="A1000" s="3"/>
    </row>
    <row r="1001" spans="1:1" x14ac:dyDescent="0.25">
      <c r="A1001" s="3"/>
    </row>
    <row r="1002" spans="1:1" x14ac:dyDescent="0.25">
      <c r="A1002" s="3"/>
    </row>
    <row r="1003" spans="1:1" x14ac:dyDescent="0.25">
      <c r="A1003" s="3"/>
    </row>
    <row r="1004" spans="1:1" x14ac:dyDescent="0.25">
      <c r="A1004" s="3"/>
    </row>
    <row r="1005" spans="1:1" x14ac:dyDescent="0.25">
      <c r="A1005" s="3"/>
    </row>
    <row r="1006" spans="1:1" x14ac:dyDescent="0.25">
      <c r="A1006" s="3"/>
    </row>
    <row r="1007" spans="1:1" x14ac:dyDescent="0.25">
      <c r="A1007" s="3"/>
    </row>
    <row r="1008" spans="1:1" x14ac:dyDescent="0.25">
      <c r="A1008" s="3"/>
    </row>
    <row r="1009" spans="1:1" x14ac:dyDescent="0.25">
      <c r="A1009" s="3"/>
    </row>
    <row r="1010" spans="1:1" x14ac:dyDescent="0.25">
      <c r="A1010" s="3"/>
    </row>
    <row r="1011" spans="1:1" x14ac:dyDescent="0.25">
      <c r="A1011" s="3"/>
    </row>
    <row r="1012" spans="1:1" x14ac:dyDescent="0.25">
      <c r="A1012" s="3"/>
    </row>
    <row r="1013" spans="1:1" x14ac:dyDescent="0.25">
      <c r="A1013" s="3"/>
    </row>
    <row r="1014" spans="1:1" x14ac:dyDescent="0.25">
      <c r="A1014" s="3"/>
    </row>
    <row r="1015" spans="1:1" x14ac:dyDescent="0.25">
      <c r="A1015" s="3"/>
    </row>
    <row r="1016" spans="1:1" x14ac:dyDescent="0.25">
      <c r="A1016" s="3"/>
    </row>
    <row r="1017" spans="1:1" x14ac:dyDescent="0.25">
      <c r="A1017" s="3"/>
    </row>
    <row r="1018" spans="1:1" x14ac:dyDescent="0.25">
      <c r="A1018" s="3"/>
    </row>
    <row r="1019" spans="1:1" x14ac:dyDescent="0.25">
      <c r="A1019" s="3"/>
    </row>
    <row r="1020" spans="1:1" x14ac:dyDescent="0.25">
      <c r="A1020" s="3"/>
    </row>
    <row r="1021" spans="1:1" x14ac:dyDescent="0.25">
      <c r="A1021" s="3"/>
    </row>
    <row r="1022" spans="1:1" x14ac:dyDescent="0.25">
      <c r="A1022" s="3"/>
    </row>
    <row r="1023" spans="1:1" x14ac:dyDescent="0.25">
      <c r="A1023" s="3"/>
    </row>
    <row r="1024" spans="1:1" x14ac:dyDescent="0.25">
      <c r="A1024" s="3"/>
    </row>
    <row r="1025" spans="1:1" x14ac:dyDescent="0.25">
      <c r="A1025" s="3"/>
    </row>
    <row r="1026" spans="1:1" x14ac:dyDescent="0.25">
      <c r="A1026" s="3"/>
    </row>
    <row r="1027" spans="1:1" x14ac:dyDescent="0.25">
      <c r="A1027" s="3"/>
    </row>
    <row r="1028" spans="1:1" x14ac:dyDescent="0.25">
      <c r="A1028" s="3"/>
    </row>
    <row r="1029" spans="1:1" x14ac:dyDescent="0.25">
      <c r="A1029" s="3"/>
    </row>
    <row r="1030" spans="1:1" x14ac:dyDescent="0.25">
      <c r="A1030" s="3"/>
    </row>
    <row r="1031" spans="1:1" x14ac:dyDescent="0.25">
      <c r="A1031" s="3"/>
    </row>
    <row r="1032" spans="1:1" x14ac:dyDescent="0.25">
      <c r="A1032" s="3"/>
    </row>
    <row r="1033" spans="1:1" x14ac:dyDescent="0.25">
      <c r="A1033" s="3"/>
    </row>
    <row r="1034" spans="1:1" x14ac:dyDescent="0.25">
      <c r="A1034" s="3"/>
    </row>
    <row r="1035" spans="1:1" x14ac:dyDescent="0.25">
      <c r="A1035" s="3"/>
    </row>
    <row r="1036" spans="1:1" x14ac:dyDescent="0.25">
      <c r="A1036" s="3"/>
    </row>
    <row r="1037" spans="1:1" x14ac:dyDescent="0.25">
      <c r="A1037" s="3"/>
    </row>
    <row r="1038" spans="1:1" x14ac:dyDescent="0.25">
      <c r="A1038" s="3"/>
    </row>
    <row r="1039" spans="1:1" x14ac:dyDescent="0.25">
      <c r="A1039" s="3"/>
    </row>
    <row r="1040" spans="1:1" x14ac:dyDescent="0.25">
      <c r="A1040" s="3"/>
    </row>
    <row r="1041" spans="1:1" x14ac:dyDescent="0.25">
      <c r="A1041" s="3"/>
    </row>
    <row r="1042" spans="1:1" x14ac:dyDescent="0.25">
      <c r="A1042" s="3"/>
    </row>
    <row r="1043" spans="1:1" x14ac:dyDescent="0.25">
      <c r="A1043" s="3"/>
    </row>
    <row r="1044" spans="1:1" x14ac:dyDescent="0.25">
      <c r="A1044" s="3"/>
    </row>
    <row r="1045" spans="1:1" x14ac:dyDescent="0.25">
      <c r="A1045" s="3"/>
    </row>
    <row r="1046" spans="1:1" x14ac:dyDescent="0.25">
      <c r="A1046" s="3"/>
    </row>
    <row r="1047" spans="1:1" x14ac:dyDescent="0.25">
      <c r="A1047" s="3"/>
    </row>
    <row r="1048" spans="1:1" x14ac:dyDescent="0.25">
      <c r="A1048" s="3"/>
    </row>
    <row r="1049" spans="1:1" x14ac:dyDescent="0.25">
      <c r="A1049" s="3"/>
    </row>
    <row r="1050" spans="1:1" x14ac:dyDescent="0.25">
      <c r="A1050" s="3"/>
    </row>
    <row r="1051" spans="1:1" x14ac:dyDescent="0.25">
      <c r="A1051" s="3"/>
    </row>
    <row r="1052" spans="1:1" x14ac:dyDescent="0.25">
      <c r="A1052" s="3"/>
    </row>
    <row r="1053" spans="1:1" x14ac:dyDescent="0.25">
      <c r="A1053" s="3"/>
    </row>
    <row r="1054" spans="1:1" x14ac:dyDescent="0.25">
      <c r="A1054" s="3"/>
    </row>
    <row r="1055" spans="1:1" x14ac:dyDescent="0.25">
      <c r="A1055" s="3"/>
    </row>
    <row r="1056" spans="1:1" x14ac:dyDescent="0.25">
      <c r="A1056" s="3"/>
    </row>
    <row r="1057" spans="1:1" x14ac:dyDescent="0.25">
      <c r="A1057" s="3"/>
    </row>
    <row r="1058" spans="1:1" x14ac:dyDescent="0.25">
      <c r="A1058" s="3"/>
    </row>
    <row r="1059" spans="1:1" x14ac:dyDescent="0.25">
      <c r="A1059" s="3"/>
    </row>
    <row r="1060" spans="1:1" x14ac:dyDescent="0.25">
      <c r="A1060" s="3"/>
    </row>
    <row r="1061" spans="1:1" x14ac:dyDescent="0.25">
      <c r="A1061" s="3"/>
    </row>
    <row r="1062" spans="1:1" x14ac:dyDescent="0.25">
      <c r="A1062" s="3"/>
    </row>
    <row r="1063" spans="1:1" x14ac:dyDescent="0.25">
      <c r="A1063" s="3"/>
    </row>
    <row r="1064" spans="1:1" x14ac:dyDescent="0.25">
      <c r="A1064" s="3"/>
    </row>
    <row r="1065" spans="1:1" x14ac:dyDescent="0.25">
      <c r="A1065" s="3"/>
    </row>
    <row r="1066" spans="1:1" x14ac:dyDescent="0.25">
      <c r="A1066" s="3"/>
    </row>
    <row r="1067" spans="1:1" x14ac:dyDescent="0.25">
      <c r="A1067" s="3"/>
    </row>
    <row r="1068" spans="1:1" x14ac:dyDescent="0.25">
      <c r="A1068" s="3"/>
    </row>
    <row r="1069" spans="1:1" x14ac:dyDescent="0.25">
      <c r="A1069" s="3"/>
    </row>
    <row r="1070" spans="1:1" x14ac:dyDescent="0.25">
      <c r="A1070" s="3"/>
    </row>
    <row r="1071" spans="1:1" x14ac:dyDescent="0.25">
      <c r="A1071" s="3"/>
    </row>
    <row r="1072" spans="1:1" x14ac:dyDescent="0.25">
      <c r="A1072" s="3"/>
    </row>
    <row r="1073" spans="1:1" x14ac:dyDescent="0.25">
      <c r="A1073" s="3"/>
    </row>
    <row r="1074" spans="1:1" x14ac:dyDescent="0.25">
      <c r="A1074" s="3"/>
    </row>
    <row r="1075" spans="1:1" x14ac:dyDescent="0.25">
      <c r="A1075" s="3"/>
    </row>
    <row r="1076" spans="1:1" x14ac:dyDescent="0.25">
      <c r="A1076" s="3"/>
    </row>
    <row r="1077" spans="1:1" x14ac:dyDescent="0.25">
      <c r="A1077" s="3"/>
    </row>
    <row r="1078" spans="1:1" x14ac:dyDescent="0.25">
      <c r="A1078" s="3"/>
    </row>
    <row r="1079" spans="1:1" x14ac:dyDescent="0.25">
      <c r="A1079" s="3"/>
    </row>
    <row r="1080" spans="1:1" x14ac:dyDescent="0.25">
      <c r="A1080" s="3"/>
    </row>
    <row r="1081" spans="1:1" x14ac:dyDescent="0.25">
      <c r="A1081" s="3"/>
    </row>
    <row r="1082" spans="1:1" x14ac:dyDescent="0.25">
      <c r="A1082" s="3"/>
    </row>
    <row r="1083" spans="1:1" x14ac:dyDescent="0.25">
      <c r="A1083" s="3"/>
    </row>
    <row r="1084" spans="1:1" x14ac:dyDescent="0.25">
      <c r="A1084" s="3"/>
    </row>
    <row r="1085" spans="1:1" x14ac:dyDescent="0.25">
      <c r="A1085" s="3"/>
    </row>
    <row r="1086" spans="1:1" x14ac:dyDescent="0.25">
      <c r="A1086" s="3"/>
    </row>
    <row r="1087" spans="1:1" x14ac:dyDescent="0.25">
      <c r="A1087" s="3"/>
    </row>
    <row r="1088" spans="1:1" x14ac:dyDescent="0.25">
      <c r="A1088" s="3"/>
    </row>
    <row r="1089" spans="1:1" x14ac:dyDescent="0.25">
      <c r="A1089" s="3"/>
    </row>
    <row r="1090" spans="1:1" x14ac:dyDescent="0.25">
      <c r="A1090" s="3"/>
    </row>
    <row r="1091" spans="1:1" x14ac:dyDescent="0.25">
      <c r="A1091" s="3"/>
    </row>
    <row r="1092" spans="1:1" x14ac:dyDescent="0.25">
      <c r="A1092" s="3"/>
    </row>
    <row r="1093" spans="1:1" x14ac:dyDescent="0.25">
      <c r="A1093" s="3"/>
    </row>
    <row r="1094" spans="1:1" x14ac:dyDescent="0.25">
      <c r="A1094" s="3"/>
    </row>
    <row r="1095" spans="1:1" x14ac:dyDescent="0.25">
      <c r="A1095" s="3"/>
    </row>
    <row r="1096" spans="1:1" x14ac:dyDescent="0.25">
      <c r="A1096" s="3"/>
    </row>
    <row r="1097" spans="1:1" x14ac:dyDescent="0.25">
      <c r="A1097" s="3"/>
    </row>
    <row r="1098" spans="1:1" x14ac:dyDescent="0.25">
      <c r="A1098" s="3"/>
    </row>
    <row r="1099" spans="1:1" x14ac:dyDescent="0.25">
      <c r="A1099" s="3"/>
    </row>
    <row r="1100" spans="1:1" x14ac:dyDescent="0.25">
      <c r="A1100" s="3"/>
    </row>
    <row r="1101" spans="1:1" x14ac:dyDescent="0.25">
      <c r="A1101" s="3"/>
    </row>
    <row r="1102" spans="1:1" x14ac:dyDescent="0.25">
      <c r="A1102" s="3"/>
    </row>
    <row r="1103" spans="1:1" x14ac:dyDescent="0.25">
      <c r="A1103" s="3"/>
    </row>
    <row r="1104" spans="1:1" x14ac:dyDescent="0.25">
      <c r="A1104" s="3"/>
    </row>
    <row r="1105" spans="1:1" x14ac:dyDescent="0.25">
      <c r="A1105" s="3"/>
    </row>
    <row r="1106" spans="1:1" x14ac:dyDescent="0.25">
      <c r="A1106" s="3"/>
    </row>
    <row r="1107" spans="1:1" x14ac:dyDescent="0.25">
      <c r="A1107" s="3"/>
    </row>
    <row r="1108" spans="1:1" x14ac:dyDescent="0.25">
      <c r="A1108" s="3"/>
    </row>
    <row r="1109" spans="1:1" x14ac:dyDescent="0.25">
      <c r="A1109" s="3"/>
    </row>
    <row r="1110" spans="1:1" x14ac:dyDescent="0.25">
      <c r="A1110" s="3"/>
    </row>
    <row r="1111" spans="1:1" x14ac:dyDescent="0.25">
      <c r="A1111" s="3"/>
    </row>
    <row r="1112" spans="1:1" x14ac:dyDescent="0.25">
      <c r="A1112" s="3"/>
    </row>
    <row r="1113" spans="1:1" x14ac:dyDescent="0.25">
      <c r="A1113" s="3"/>
    </row>
    <row r="1114" spans="1:1" x14ac:dyDescent="0.25">
      <c r="A1114" s="3"/>
    </row>
    <row r="1115" spans="1:1" x14ac:dyDescent="0.25">
      <c r="A1115" s="3"/>
    </row>
    <row r="1116" spans="1:1" x14ac:dyDescent="0.25">
      <c r="A1116" s="3"/>
    </row>
    <row r="1117" spans="1:1" x14ac:dyDescent="0.25">
      <c r="A1117" s="3"/>
    </row>
    <row r="1118" spans="1:1" x14ac:dyDescent="0.25">
      <c r="A1118" s="3"/>
    </row>
    <row r="1119" spans="1:1" x14ac:dyDescent="0.25">
      <c r="A1119" s="3"/>
    </row>
    <row r="1120" spans="1:1" x14ac:dyDescent="0.25">
      <c r="A1120" s="3"/>
    </row>
    <row r="1121" spans="1:1" x14ac:dyDescent="0.25">
      <c r="A1121" s="3"/>
    </row>
    <row r="1122" spans="1:1" x14ac:dyDescent="0.25">
      <c r="A1122" s="3"/>
    </row>
    <row r="1123" spans="1:1" x14ac:dyDescent="0.25">
      <c r="A1123" s="3"/>
    </row>
    <row r="1124" spans="1:1" x14ac:dyDescent="0.25">
      <c r="A1124" s="3"/>
    </row>
    <row r="1125" spans="1:1" x14ac:dyDescent="0.25">
      <c r="A1125" s="3"/>
    </row>
    <row r="1126" spans="1:1" x14ac:dyDescent="0.25">
      <c r="A1126" s="3"/>
    </row>
    <row r="1127" spans="1:1" x14ac:dyDescent="0.25">
      <c r="A1127" s="3"/>
    </row>
    <row r="1128" spans="1:1" x14ac:dyDescent="0.25">
      <c r="A1128" s="3"/>
    </row>
    <row r="1129" spans="1:1" x14ac:dyDescent="0.25">
      <c r="A1129" s="3"/>
    </row>
    <row r="1130" spans="1:1" x14ac:dyDescent="0.25">
      <c r="A1130" s="3"/>
    </row>
    <row r="1131" spans="1:1" x14ac:dyDescent="0.25">
      <c r="A1131" s="3"/>
    </row>
    <row r="1132" spans="1:1" x14ac:dyDescent="0.25">
      <c r="A1132" s="3"/>
    </row>
    <row r="1133" spans="1:1" x14ac:dyDescent="0.25">
      <c r="A1133" s="3"/>
    </row>
    <row r="1134" spans="1:1" x14ac:dyDescent="0.25">
      <c r="A1134" s="3"/>
    </row>
    <row r="1135" spans="1:1" x14ac:dyDescent="0.25">
      <c r="A1135" s="3"/>
    </row>
    <row r="1136" spans="1:1" x14ac:dyDescent="0.25">
      <c r="A1136" s="3"/>
    </row>
    <row r="1137" spans="1:1" x14ac:dyDescent="0.25">
      <c r="A1137" s="3"/>
    </row>
    <row r="1138" spans="1:1" x14ac:dyDescent="0.25">
      <c r="A1138" s="3"/>
    </row>
    <row r="1139" spans="1:1" x14ac:dyDescent="0.25">
      <c r="A1139" s="3"/>
    </row>
    <row r="1140" spans="1:1" x14ac:dyDescent="0.25">
      <c r="A1140" s="3"/>
    </row>
    <row r="1141" spans="1:1" x14ac:dyDescent="0.25">
      <c r="A1141" s="3"/>
    </row>
    <row r="1142" spans="1:1" x14ac:dyDescent="0.25">
      <c r="A1142" s="3"/>
    </row>
    <row r="1143" spans="1:1" x14ac:dyDescent="0.25">
      <c r="A1143" s="3"/>
    </row>
    <row r="1144" spans="1:1" x14ac:dyDescent="0.25">
      <c r="A1144" s="3"/>
    </row>
    <row r="1145" spans="1:1" x14ac:dyDescent="0.25">
      <c r="A1145" s="3"/>
    </row>
    <row r="1146" spans="1:1" x14ac:dyDescent="0.25">
      <c r="A1146" s="3"/>
    </row>
    <row r="1147" spans="1:1" x14ac:dyDescent="0.25">
      <c r="A1147" s="3"/>
    </row>
    <row r="1148" spans="1:1" x14ac:dyDescent="0.25">
      <c r="A1148" s="3"/>
    </row>
    <row r="1149" spans="1:1" x14ac:dyDescent="0.25">
      <c r="A1149" s="3"/>
    </row>
    <row r="1150" spans="1:1" x14ac:dyDescent="0.25">
      <c r="A1150" s="3"/>
    </row>
    <row r="1151" spans="1:1" x14ac:dyDescent="0.25">
      <c r="A1151" s="3"/>
    </row>
    <row r="1152" spans="1:1" x14ac:dyDescent="0.25">
      <c r="A1152" s="3"/>
    </row>
    <row r="1153" spans="1:1" x14ac:dyDescent="0.25">
      <c r="A1153" s="3"/>
    </row>
    <row r="1154" spans="1:1" x14ac:dyDescent="0.25">
      <c r="A1154" s="3"/>
    </row>
    <row r="1155" spans="1:1" x14ac:dyDescent="0.25">
      <c r="A1155" s="3"/>
    </row>
    <row r="1156" spans="1:1" x14ac:dyDescent="0.25">
      <c r="A1156" s="3"/>
    </row>
    <row r="1157" spans="1:1" x14ac:dyDescent="0.25">
      <c r="A1157" s="3"/>
    </row>
    <row r="1158" spans="1:1" x14ac:dyDescent="0.25">
      <c r="A1158" s="3"/>
    </row>
    <row r="1159" spans="1:1" x14ac:dyDescent="0.25">
      <c r="A1159" s="3"/>
    </row>
    <row r="1160" spans="1:1" x14ac:dyDescent="0.25">
      <c r="A1160" s="3"/>
    </row>
    <row r="1161" spans="1:1" x14ac:dyDescent="0.25">
      <c r="A1161" s="3"/>
    </row>
    <row r="1162" spans="1:1" x14ac:dyDescent="0.25">
      <c r="A1162" s="3"/>
    </row>
    <row r="1163" spans="1:1" x14ac:dyDescent="0.25">
      <c r="A1163" s="3"/>
    </row>
    <row r="1164" spans="1:1" x14ac:dyDescent="0.25">
      <c r="A1164" s="3"/>
    </row>
    <row r="1165" spans="1:1" x14ac:dyDescent="0.25">
      <c r="A1165" s="3"/>
    </row>
    <row r="1166" spans="1:1" x14ac:dyDescent="0.25">
      <c r="A1166" s="3"/>
    </row>
    <row r="1167" spans="1:1" x14ac:dyDescent="0.25">
      <c r="A1167" s="3"/>
    </row>
    <row r="1168" spans="1:1" x14ac:dyDescent="0.25">
      <c r="A1168" s="3"/>
    </row>
    <row r="1169" spans="1:1" x14ac:dyDescent="0.25">
      <c r="A1169" s="3"/>
    </row>
    <row r="1170" spans="1:1" x14ac:dyDescent="0.25">
      <c r="A1170" s="3"/>
    </row>
    <row r="1171" spans="1:1" x14ac:dyDescent="0.25">
      <c r="A1171" s="3"/>
    </row>
    <row r="1172" spans="1:1" x14ac:dyDescent="0.25">
      <c r="A1172" s="3"/>
    </row>
    <row r="1173" spans="1:1" x14ac:dyDescent="0.25">
      <c r="A1173" s="3"/>
    </row>
    <row r="1174" spans="1:1" x14ac:dyDescent="0.25">
      <c r="A1174" s="3"/>
    </row>
    <row r="1175" spans="1:1" x14ac:dyDescent="0.25">
      <c r="A1175" s="3"/>
    </row>
    <row r="1176" spans="1:1" x14ac:dyDescent="0.25">
      <c r="A1176" s="3"/>
    </row>
    <row r="1177" spans="1:1" x14ac:dyDescent="0.25">
      <c r="A1177" s="3"/>
    </row>
    <row r="1178" spans="1:1" x14ac:dyDescent="0.25">
      <c r="A1178" s="3"/>
    </row>
    <row r="1179" spans="1:1" x14ac:dyDescent="0.25">
      <c r="A1179" s="3"/>
    </row>
    <row r="1180" spans="1:1" x14ac:dyDescent="0.25">
      <c r="A1180" s="3"/>
    </row>
    <row r="1181" spans="1:1" x14ac:dyDescent="0.25">
      <c r="A1181" s="3"/>
    </row>
    <row r="1182" spans="1:1" x14ac:dyDescent="0.25">
      <c r="A1182" s="3"/>
    </row>
    <row r="1183" spans="1:1" x14ac:dyDescent="0.25">
      <c r="A1183" s="3"/>
    </row>
    <row r="1184" spans="1:1" x14ac:dyDescent="0.25">
      <c r="A1184" s="3"/>
    </row>
    <row r="1185" spans="1:1" x14ac:dyDescent="0.25">
      <c r="A1185" s="3"/>
    </row>
    <row r="1186" spans="1:1" x14ac:dyDescent="0.25">
      <c r="A1186" s="3"/>
    </row>
    <row r="1187" spans="1:1" x14ac:dyDescent="0.25">
      <c r="A1187" s="3"/>
    </row>
    <row r="1188" spans="1:1" x14ac:dyDescent="0.25">
      <c r="A1188" s="3"/>
    </row>
    <row r="1189" spans="1:1" x14ac:dyDescent="0.25">
      <c r="A1189" s="3"/>
    </row>
    <row r="1190" spans="1:1" x14ac:dyDescent="0.25">
      <c r="A1190" s="3"/>
    </row>
    <row r="1191" spans="1:1" x14ac:dyDescent="0.25">
      <c r="A1191" s="3"/>
    </row>
    <row r="1192" spans="1:1" x14ac:dyDescent="0.25">
      <c r="A1192" s="3"/>
    </row>
    <row r="1193" spans="1:1" x14ac:dyDescent="0.25">
      <c r="A1193" s="3"/>
    </row>
    <row r="1194" spans="1:1" x14ac:dyDescent="0.25">
      <c r="A1194" s="3"/>
    </row>
    <row r="1195" spans="1:1" x14ac:dyDescent="0.25">
      <c r="A1195" s="3"/>
    </row>
    <row r="1196" spans="1:1" x14ac:dyDescent="0.25">
      <c r="A1196" s="3"/>
    </row>
    <row r="1197" spans="1:1" x14ac:dyDescent="0.25">
      <c r="A1197" s="3"/>
    </row>
    <row r="1198" spans="1:1" x14ac:dyDescent="0.25">
      <c r="A1198" s="3"/>
    </row>
    <row r="1199" spans="1:1" x14ac:dyDescent="0.25">
      <c r="A1199" s="3"/>
    </row>
    <row r="1200" spans="1:1" x14ac:dyDescent="0.25">
      <c r="A1200" s="3"/>
    </row>
    <row r="1201" spans="1:1" x14ac:dyDescent="0.25">
      <c r="A1201" s="3"/>
    </row>
    <row r="1202" spans="1:1" x14ac:dyDescent="0.25">
      <c r="A1202" s="3"/>
    </row>
    <row r="1203" spans="1:1" x14ac:dyDescent="0.25">
      <c r="A1203" s="3"/>
    </row>
    <row r="1204" spans="1:1" x14ac:dyDescent="0.25">
      <c r="A1204" s="3"/>
    </row>
    <row r="1205" spans="1:1" x14ac:dyDescent="0.25">
      <c r="A1205" s="3"/>
    </row>
    <row r="1206" spans="1:1" x14ac:dyDescent="0.25">
      <c r="A1206" s="3"/>
    </row>
    <row r="1207" spans="1:1" x14ac:dyDescent="0.25">
      <c r="A1207" s="3"/>
    </row>
    <row r="1208" spans="1:1" x14ac:dyDescent="0.25">
      <c r="A1208" s="3"/>
    </row>
    <row r="1209" spans="1:1" x14ac:dyDescent="0.25">
      <c r="A1209" s="3"/>
    </row>
    <row r="1210" spans="1:1" x14ac:dyDescent="0.25">
      <c r="A1210" s="3"/>
    </row>
    <row r="1211" spans="1:1" x14ac:dyDescent="0.25">
      <c r="A1211" s="3"/>
    </row>
    <row r="1212" spans="1:1" x14ac:dyDescent="0.25">
      <c r="A1212" s="3"/>
    </row>
    <row r="1213" spans="1:1" x14ac:dyDescent="0.25">
      <c r="A1213" s="3"/>
    </row>
    <row r="1214" spans="1:1" x14ac:dyDescent="0.25">
      <c r="A1214" s="3"/>
    </row>
    <row r="1215" spans="1:1" x14ac:dyDescent="0.25">
      <c r="A1215" s="3"/>
    </row>
    <row r="1216" spans="1:1" x14ac:dyDescent="0.25">
      <c r="A1216" s="3"/>
    </row>
    <row r="1217" spans="1:1" x14ac:dyDescent="0.25">
      <c r="A1217" s="3"/>
    </row>
    <row r="1218" spans="1:1" x14ac:dyDescent="0.25">
      <c r="A1218" s="3"/>
    </row>
    <row r="1219" spans="1:1" x14ac:dyDescent="0.25">
      <c r="A1219" s="3"/>
    </row>
    <row r="1220" spans="1:1" x14ac:dyDescent="0.25">
      <c r="A1220" s="3"/>
    </row>
    <row r="1221" spans="1:1" x14ac:dyDescent="0.25">
      <c r="A1221" s="3"/>
    </row>
    <row r="1222" spans="1:1" x14ac:dyDescent="0.25">
      <c r="A1222" s="3"/>
    </row>
    <row r="1223" spans="1:1" x14ac:dyDescent="0.25">
      <c r="A1223" s="3"/>
    </row>
    <row r="1224" spans="1:1" x14ac:dyDescent="0.25">
      <c r="A1224" s="3"/>
    </row>
    <row r="1225" spans="1:1" x14ac:dyDescent="0.25">
      <c r="A1225" s="3"/>
    </row>
    <row r="1226" spans="1:1" x14ac:dyDescent="0.25">
      <c r="A1226" s="3"/>
    </row>
    <row r="1227" spans="1:1" x14ac:dyDescent="0.25">
      <c r="A1227" s="3"/>
    </row>
    <row r="1228" spans="1:1" x14ac:dyDescent="0.25">
      <c r="A1228" s="3"/>
    </row>
    <row r="1229" spans="1:1" x14ac:dyDescent="0.25">
      <c r="A1229" s="3"/>
    </row>
    <row r="1230" spans="1:1" x14ac:dyDescent="0.25">
      <c r="A1230" s="3"/>
    </row>
    <row r="1231" spans="1:1" x14ac:dyDescent="0.25">
      <c r="A1231" s="3"/>
    </row>
    <row r="1232" spans="1:1" x14ac:dyDescent="0.25">
      <c r="A1232" s="3"/>
    </row>
    <row r="1233" spans="1:1" x14ac:dyDescent="0.25">
      <c r="A1233" s="3"/>
    </row>
    <row r="1234" spans="1:1" x14ac:dyDescent="0.25">
      <c r="A1234" s="3"/>
    </row>
    <row r="1235" spans="1:1" x14ac:dyDescent="0.25">
      <c r="A1235" s="3"/>
    </row>
    <row r="1236" spans="1:1" x14ac:dyDescent="0.25">
      <c r="A1236" s="3"/>
    </row>
    <row r="1237" spans="1:1" x14ac:dyDescent="0.25">
      <c r="A1237" s="3"/>
    </row>
    <row r="1238" spans="1:1" x14ac:dyDescent="0.25">
      <c r="A1238" s="3"/>
    </row>
    <row r="1239" spans="1:1" x14ac:dyDescent="0.25">
      <c r="A1239" s="3"/>
    </row>
    <row r="1240" spans="1:1" x14ac:dyDescent="0.25">
      <c r="A1240" s="3"/>
    </row>
    <row r="1241" spans="1:1" x14ac:dyDescent="0.25">
      <c r="A1241" s="3"/>
    </row>
    <row r="1242" spans="1:1" x14ac:dyDescent="0.25">
      <c r="A1242" s="3"/>
    </row>
    <row r="1243" spans="1:1" x14ac:dyDescent="0.25">
      <c r="A1243" s="3"/>
    </row>
    <row r="1244" spans="1:1" x14ac:dyDescent="0.25">
      <c r="A1244" s="3"/>
    </row>
    <row r="1245" spans="1:1" x14ac:dyDescent="0.25">
      <c r="A1245" s="3"/>
    </row>
    <row r="1246" spans="1:1" x14ac:dyDescent="0.25">
      <c r="A1246" s="3"/>
    </row>
    <row r="1247" spans="1:1" x14ac:dyDescent="0.25">
      <c r="A1247" s="3"/>
    </row>
    <row r="1248" spans="1:1" x14ac:dyDescent="0.25">
      <c r="A1248" s="3"/>
    </row>
    <row r="1249" spans="1:1" x14ac:dyDescent="0.25">
      <c r="A1249" s="3"/>
    </row>
    <row r="1250" spans="1:1" x14ac:dyDescent="0.25">
      <c r="A1250" s="3"/>
    </row>
    <row r="1251" spans="1:1" x14ac:dyDescent="0.25">
      <c r="A1251" s="3"/>
    </row>
    <row r="1252" spans="1:1" x14ac:dyDescent="0.25">
      <c r="A1252" s="3"/>
    </row>
    <row r="1253" spans="1:1" x14ac:dyDescent="0.25">
      <c r="A1253" s="3"/>
    </row>
    <row r="1254" spans="1:1" x14ac:dyDescent="0.25">
      <c r="A1254" s="3"/>
    </row>
    <row r="1255" spans="1:1" x14ac:dyDescent="0.25">
      <c r="A1255" s="3"/>
    </row>
    <row r="1256" spans="1:1" x14ac:dyDescent="0.25">
      <c r="A1256" s="3"/>
    </row>
    <row r="1257" spans="1:1" x14ac:dyDescent="0.25">
      <c r="A1257" s="3"/>
    </row>
    <row r="1258" spans="1:1" x14ac:dyDescent="0.25">
      <c r="A1258" s="3"/>
    </row>
    <row r="1259" spans="1:1" x14ac:dyDescent="0.25">
      <c r="A1259" s="3"/>
    </row>
    <row r="1260" spans="1:1" x14ac:dyDescent="0.25">
      <c r="A1260" s="3"/>
    </row>
    <row r="1261" spans="1:1" x14ac:dyDescent="0.25">
      <c r="A1261" s="3"/>
    </row>
    <row r="1262" spans="1:1" x14ac:dyDescent="0.25">
      <c r="A1262" s="3"/>
    </row>
    <row r="1263" spans="1:1" x14ac:dyDescent="0.25">
      <c r="A1263" s="3"/>
    </row>
    <row r="1264" spans="1:1" x14ac:dyDescent="0.25">
      <c r="A1264" s="3"/>
    </row>
    <row r="1265" spans="1:1" x14ac:dyDescent="0.25">
      <c r="A1265" s="3"/>
    </row>
    <row r="1266" spans="1:1" x14ac:dyDescent="0.25">
      <c r="A1266" s="3"/>
    </row>
    <row r="1267" spans="1:1" x14ac:dyDescent="0.25">
      <c r="A1267" s="3"/>
    </row>
    <row r="1268" spans="1:1" x14ac:dyDescent="0.25">
      <c r="A1268" s="3"/>
    </row>
    <row r="1269" spans="1:1" x14ac:dyDescent="0.25">
      <c r="A1269" s="3"/>
    </row>
    <row r="1270" spans="1:1" x14ac:dyDescent="0.25">
      <c r="A1270" s="3"/>
    </row>
    <row r="1271" spans="1:1" x14ac:dyDescent="0.25">
      <c r="A1271" s="3"/>
    </row>
    <row r="1272" spans="1:1" x14ac:dyDescent="0.25">
      <c r="A1272" s="3"/>
    </row>
    <row r="1273" spans="1:1" x14ac:dyDescent="0.25">
      <c r="A1273" s="3"/>
    </row>
    <row r="1274" spans="1:1" x14ac:dyDescent="0.25">
      <c r="A1274" s="3"/>
    </row>
    <row r="1275" spans="1:1" x14ac:dyDescent="0.25">
      <c r="A1275" s="3"/>
    </row>
    <row r="1276" spans="1:1" x14ac:dyDescent="0.25">
      <c r="A1276" s="3"/>
    </row>
    <row r="1277" spans="1:1" x14ac:dyDescent="0.25">
      <c r="A1277" s="3"/>
    </row>
    <row r="1278" spans="1:1" x14ac:dyDescent="0.25">
      <c r="A1278" s="3"/>
    </row>
    <row r="1279" spans="1:1" x14ac:dyDescent="0.25">
      <c r="A1279" s="3"/>
    </row>
    <row r="1280" spans="1:1" x14ac:dyDescent="0.25">
      <c r="A1280" s="3"/>
    </row>
    <row r="1281" spans="1:1" x14ac:dyDescent="0.25">
      <c r="A1281" s="3"/>
    </row>
    <row r="1282" spans="1:1" x14ac:dyDescent="0.25">
      <c r="A1282" s="3"/>
    </row>
    <row r="1283" spans="1:1" x14ac:dyDescent="0.25">
      <c r="A1283" s="3"/>
    </row>
    <row r="1284" spans="1:1" x14ac:dyDescent="0.25">
      <c r="A1284" s="3"/>
    </row>
    <row r="1285" spans="1:1" x14ac:dyDescent="0.25">
      <c r="A1285" s="3"/>
    </row>
    <row r="1286" spans="1:1" x14ac:dyDescent="0.25">
      <c r="A1286" s="3"/>
    </row>
    <row r="1287" spans="1:1" x14ac:dyDescent="0.25">
      <c r="A1287" s="3"/>
    </row>
    <row r="1288" spans="1:1" x14ac:dyDescent="0.25">
      <c r="A1288" s="3"/>
    </row>
    <row r="1289" spans="1:1" x14ac:dyDescent="0.25">
      <c r="A1289" s="3"/>
    </row>
    <row r="1290" spans="1:1" x14ac:dyDescent="0.25">
      <c r="A1290" s="3"/>
    </row>
    <row r="1291" spans="1:1" x14ac:dyDescent="0.25">
      <c r="A1291" s="3"/>
    </row>
    <row r="1292" spans="1:1" x14ac:dyDescent="0.25">
      <c r="A1292" s="3"/>
    </row>
    <row r="1293" spans="1:1" x14ac:dyDescent="0.25">
      <c r="A1293" s="3"/>
    </row>
    <row r="1294" spans="1:1" x14ac:dyDescent="0.25">
      <c r="A1294" s="3"/>
    </row>
    <row r="1295" spans="1:1" x14ac:dyDescent="0.25">
      <c r="A1295" s="3"/>
    </row>
    <row r="1296" spans="1:1" x14ac:dyDescent="0.25">
      <c r="A1296" s="3"/>
    </row>
    <row r="1297" spans="1:1" x14ac:dyDescent="0.25">
      <c r="A1297" s="3"/>
    </row>
    <row r="1298" spans="1:1" x14ac:dyDescent="0.25">
      <c r="A1298" s="3"/>
    </row>
    <row r="1299" spans="1:1" x14ac:dyDescent="0.25">
      <c r="A1299" s="3"/>
    </row>
    <row r="1300" spans="1:1" x14ac:dyDescent="0.25">
      <c r="A1300" s="3"/>
    </row>
    <row r="1301" spans="1:1" x14ac:dyDescent="0.25">
      <c r="A1301" s="3"/>
    </row>
    <row r="1302" spans="1:1" x14ac:dyDescent="0.25">
      <c r="A1302" s="3"/>
    </row>
    <row r="1303" spans="1:1" x14ac:dyDescent="0.25">
      <c r="A1303" s="3"/>
    </row>
    <row r="1304" spans="1:1" x14ac:dyDescent="0.25">
      <c r="A1304" s="3"/>
    </row>
    <row r="1305" spans="1:1" x14ac:dyDescent="0.25">
      <c r="A1305" s="3"/>
    </row>
    <row r="1306" spans="1:1" x14ac:dyDescent="0.25">
      <c r="A1306" s="3"/>
    </row>
    <row r="1307" spans="1:1" x14ac:dyDescent="0.25">
      <c r="A1307" s="3"/>
    </row>
    <row r="1308" spans="1:1" x14ac:dyDescent="0.25">
      <c r="A1308" s="3"/>
    </row>
    <row r="1309" spans="1:1" x14ac:dyDescent="0.25">
      <c r="A1309" s="3"/>
    </row>
    <row r="1310" spans="1:1" x14ac:dyDescent="0.25">
      <c r="A1310" s="3"/>
    </row>
    <row r="1311" spans="1:1" x14ac:dyDescent="0.25">
      <c r="A1311" s="3"/>
    </row>
    <row r="1312" spans="1:1" x14ac:dyDescent="0.25">
      <c r="A1312" s="3"/>
    </row>
    <row r="1313" spans="1:1" x14ac:dyDescent="0.25">
      <c r="A1313" s="3"/>
    </row>
    <row r="1314" spans="1:1" x14ac:dyDescent="0.25">
      <c r="A1314" s="3"/>
    </row>
    <row r="1315" spans="1:1" x14ac:dyDescent="0.25">
      <c r="A1315" s="3"/>
    </row>
    <row r="1316" spans="1:1" x14ac:dyDescent="0.25">
      <c r="A1316" s="3"/>
    </row>
    <row r="1317" spans="1:1" x14ac:dyDescent="0.25">
      <c r="A1317" s="3"/>
    </row>
    <row r="1318" spans="1:1" x14ac:dyDescent="0.25">
      <c r="A1318" s="3"/>
    </row>
    <row r="1319" spans="1:1" x14ac:dyDescent="0.25">
      <c r="A1319" s="3"/>
    </row>
    <row r="1320" spans="1:1" x14ac:dyDescent="0.25">
      <c r="A1320" s="3"/>
    </row>
    <row r="1321" spans="1:1" x14ac:dyDescent="0.25">
      <c r="A1321" s="3"/>
    </row>
    <row r="1322" spans="1:1" x14ac:dyDescent="0.25">
      <c r="A1322" s="3"/>
    </row>
    <row r="1323" spans="1:1" x14ac:dyDescent="0.25">
      <c r="A1323" s="3"/>
    </row>
    <row r="1324" spans="1:1" x14ac:dyDescent="0.25">
      <c r="A1324" s="3"/>
    </row>
    <row r="1325" spans="1:1" x14ac:dyDescent="0.25">
      <c r="A1325" s="3"/>
    </row>
    <row r="1326" spans="1:1" x14ac:dyDescent="0.25">
      <c r="A1326" s="3"/>
    </row>
    <row r="1327" spans="1:1" x14ac:dyDescent="0.25">
      <c r="A1327" s="3"/>
    </row>
    <row r="1328" spans="1:1" x14ac:dyDescent="0.25">
      <c r="A1328" s="3"/>
    </row>
    <row r="1329" spans="1:1" x14ac:dyDescent="0.25">
      <c r="A1329" s="3"/>
    </row>
    <row r="1330" spans="1:1" x14ac:dyDescent="0.25">
      <c r="A1330" s="3"/>
    </row>
    <row r="1331" spans="1:1" x14ac:dyDescent="0.25">
      <c r="A1331" s="3"/>
    </row>
    <row r="1332" spans="1:1" x14ac:dyDescent="0.25">
      <c r="A1332" s="3"/>
    </row>
    <row r="1333" spans="1:1" x14ac:dyDescent="0.25">
      <c r="A1333" s="3"/>
    </row>
    <row r="1334" spans="1:1" x14ac:dyDescent="0.25">
      <c r="A1334" s="3"/>
    </row>
    <row r="1335" spans="1:1" x14ac:dyDescent="0.25">
      <c r="A1335" s="3"/>
    </row>
    <row r="1336" spans="1:1" x14ac:dyDescent="0.25">
      <c r="A1336" s="3"/>
    </row>
    <row r="1337" spans="1:1" x14ac:dyDescent="0.25">
      <c r="A1337" s="3"/>
    </row>
    <row r="1338" spans="1:1" x14ac:dyDescent="0.25">
      <c r="A1338" s="3"/>
    </row>
    <row r="1339" spans="1:1" x14ac:dyDescent="0.25">
      <c r="A1339" s="3"/>
    </row>
    <row r="1340" spans="1:1" x14ac:dyDescent="0.25">
      <c r="A1340" s="3"/>
    </row>
    <row r="1341" spans="1:1" x14ac:dyDescent="0.25">
      <c r="A1341" s="3"/>
    </row>
    <row r="1342" spans="1:1" x14ac:dyDescent="0.25">
      <c r="A1342" s="3"/>
    </row>
    <row r="1343" spans="1:1" x14ac:dyDescent="0.25">
      <c r="A1343" s="3"/>
    </row>
    <row r="1344" spans="1:1" x14ac:dyDescent="0.25">
      <c r="A1344" s="3"/>
    </row>
    <row r="1345" spans="1:1" x14ac:dyDescent="0.25">
      <c r="A1345" s="3"/>
    </row>
    <row r="1346" spans="1:1" x14ac:dyDescent="0.25">
      <c r="A1346" s="3"/>
    </row>
    <row r="1347" spans="1:1" x14ac:dyDescent="0.25">
      <c r="A1347" s="3"/>
    </row>
    <row r="1348" spans="1:1" x14ac:dyDescent="0.25">
      <c r="A1348" s="3"/>
    </row>
    <row r="1349" spans="1:1" x14ac:dyDescent="0.25">
      <c r="A1349" s="3"/>
    </row>
    <row r="1350" spans="1:1" x14ac:dyDescent="0.25">
      <c r="A1350" s="3"/>
    </row>
    <row r="1351" spans="1:1" x14ac:dyDescent="0.25">
      <c r="A1351" s="3"/>
    </row>
    <row r="1352" spans="1:1" x14ac:dyDescent="0.25">
      <c r="A1352" s="3"/>
    </row>
    <row r="1353" spans="1:1" x14ac:dyDescent="0.25">
      <c r="A1353" s="3"/>
    </row>
    <row r="1354" spans="1:1" x14ac:dyDescent="0.25">
      <c r="A1354" s="3"/>
    </row>
    <row r="1355" spans="1:1" x14ac:dyDescent="0.25">
      <c r="A1355" s="3"/>
    </row>
    <row r="1356" spans="1:1" x14ac:dyDescent="0.25">
      <c r="A1356" s="3"/>
    </row>
    <row r="1357" spans="1:1" x14ac:dyDescent="0.25">
      <c r="A1357" s="3"/>
    </row>
    <row r="1358" spans="1:1" x14ac:dyDescent="0.25">
      <c r="A1358" s="3"/>
    </row>
    <row r="1359" spans="1:1" x14ac:dyDescent="0.25">
      <c r="A1359" s="3"/>
    </row>
    <row r="1360" spans="1:1" x14ac:dyDescent="0.25">
      <c r="A1360" s="3"/>
    </row>
    <row r="1361" spans="1:1" x14ac:dyDescent="0.25">
      <c r="A1361" s="3"/>
    </row>
    <row r="1362" spans="1:1" x14ac:dyDescent="0.25">
      <c r="A1362" s="3"/>
    </row>
    <row r="1363" spans="1:1" x14ac:dyDescent="0.25">
      <c r="A1363" s="3"/>
    </row>
    <row r="1364" spans="1:1" x14ac:dyDescent="0.25">
      <c r="A1364" s="3"/>
    </row>
    <row r="1365" spans="1:1" x14ac:dyDescent="0.25">
      <c r="A1365" s="3"/>
    </row>
    <row r="1366" spans="1:1" x14ac:dyDescent="0.25">
      <c r="A1366" s="3"/>
    </row>
    <row r="1367" spans="1:1" x14ac:dyDescent="0.25">
      <c r="A1367" s="3"/>
    </row>
    <row r="1368" spans="1:1" x14ac:dyDescent="0.25">
      <c r="A1368" s="3"/>
    </row>
    <row r="1369" spans="1:1" x14ac:dyDescent="0.25">
      <c r="A1369" s="3"/>
    </row>
    <row r="1370" spans="1:1" x14ac:dyDescent="0.25">
      <c r="A1370" s="3"/>
    </row>
    <row r="1371" spans="1:1" x14ac:dyDescent="0.25">
      <c r="A1371" s="3"/>
    </row>
    <row r="1372" spans="1:1" x14ac:dyDescent="0.25">
      <c r="A1372" s="3"/>
    </row>
    <row r="1373" spans="1:1" x14ac:dyDescent="0.25">
      <c r="A1373" s="3"/>
    </row>
    <row r="1374" spans="1:1" x14ac:dyDescent="0.25">
      <c r="A1374" s="3"/>
    </row>
    <row r="1375" spans="1:1" x14ac:dyDescent="0.25">
      <c r="A1375" s="3"/>
    </row>
    <row r="1376" spans="1:1" x14ac:dyDescent="0.25">
      <c r="A1376" s="3"/>
    </row>
    <row r="1377" spans="1:1" x14ac:dyDescent="0.25">
      <c r="A1377" s="3"/>
    </row>
    <row r="1378" spans="1:1" x14ac:dyDescent="0.25">
      <c r="A1378" s="3"/>
    </row>
    <row r="1379" spans="1:1" x14ac:dyDescent="0.25">
      <c r="A1379" s="3"/>
    </row>
    <row r="1380" spans="1:1" x14ac:dyDescent="0.25">
      <c r="A1380" s="3"/>
    </row>
    <row r="1381" spans="1:1" x14ac:dyDescent="0.25">
      <c r="A1381" s="3"/>
    </row>
    <row r="1382" spans="1:1" x14ac:dyDescent="0.25">
      <c r="A1382" s="3"/>
    </row>
    <row r="1383" spans="1:1" x14ac:dyDescent="0.25">
      <c r="A1383" s="3"/>
    </row>
    <row r="1384" spans="1:1" x14ac:dyDescent="0.25">
      <c r="A1384" s="3"/>
    </row>
    <row r="1385" spans="1:1" x14ac:dyDescent="0.25">
      <c r="A1385" s="3"/>
    </row>
    <row r="1386" spans="1:1" x14ac:dyDescent="0.25">
      <c r="A1386" s="3"/>
    </row>
    <row r="1387" spans="1:1" x14ac:dyDescent="0.25">
      <c r="A1387" s="3"/>
    </row>
    <row r="1388" spans="1:1" x14ac:dyDescent="0.25">
      <c r="A1388" s="3"/>
    </row>
    <row r="1389" spans="1:1" x14ac:dyDescent="0.25">
      <c r="A1389" s="3"/>
    </row>
    <row r="1390" spans="1:1" x14ac:dyDescent="0.25">
      <c r="A1390" s="3"/>
    </row>
    <row r="1391" spans="1:1" x14ac:dyDescent="0.25">
      <c r="A1391" s="3"/>
    </row>
    <row r="1392" spans="1:1" x14ac:dyDescent="0.25">
      <c r="A1392" s="3"/>
    </row>
    <row r="1393" spans="1:1" x14ac:dyDescent="0.25">
      <c r="A1393" s="3"/>
    </row>
    <row r="1394" spans="1:1" x14ac:dyDescent="0.25">
      <c r="A1394" s="3"/>
    </row>
    <row r="1395" spans="1:1" x14ac:dyDescent="0.25">
      <c r="A1395" s="3"/>
    </row>
    <row r="1396" spans="1:1" x14ac:dyDescent="0.25">
      <c r="A1396" s="3"/>
    </row>
    <row r="1397" spans="1:1" x14ac:dyDescent="0.25">
      <c r="A1397" s="3"/>
    </row>
    <row r="1398" spans="1:1" x14ac:dyDescent="0.25">
      <c r="A1398" s="3"/>
    </row>
    <row r="1399" spans="1:1" x14ac:dyDescent="0.25">
      <c r="A1399" s="3"/>
    </row>
    <row r="1400" spans="1:1" x14ac:dyDescent="0.25">
      <c r="A1400" s="3"/>
    </row>
    <row r="1401" spans="1:1" x14ac:dyDescent="0.25">
      <c r="A1401" s="3"/>
    </row>
    <row r="1402" spans="1:1" x14ac:dyDescent="0.25">
      <c r="A1402" s="3"/>
    </row>
    <row r="1403" spans="1:1" x14ac:dyDescent="0.25">
      <c r="A1403" s="3"/>
    </row>
    <row r="1404" spans="1:1" x14ac:dyDescent="0.25">
      <c r="A1404" s="3"/>
    </row>
    <row r="1405" spans="1:1" x14ac:dyDescent="0.25">
      <c r="A1405" s="3"/>
    </row>
    <row r="1406" spans="1:1" x14ac:dyDescent="0.25">
      <c r="A1406" s="3"/>
    </row>
    <row r="1407" spans="1:1" x14ac:dyDescent="0.25">
      <c r="A1407" s="3"/>
    </row>
    <row r="1408" spans="1:1" x14ac:dyDescent="0.25">
      <c r="A1408" s="3"/>
    </row>
    <row r="1409" spans="1:1" x14ac:dyDescent="0.25">
      <c r="A1409" s="3"/>
    </row>
    <row r="1410" spans="1:1" x14ac:dyDescent="0.25">
      <c r="A1410" s="3"/>
    </row>
    <row r="1411" spans="1:1" x14ac:dyDescent="0.25">
      <c r="A1411" s="3"/>
    </row>
    <row r="1412" spans="1:1" x14ac:dyDescent="0.25">
      <c r="A1412" s="3"/>
    </row>
    <row r="1413" spans="1:1" x14ac:dyDescent="0.25">
      <c r="A1413" s="3"/>
    </row>
    <row r="1414" spans="1:1" x14ac:dyDescent="0.25">
      <c r="A1414" s="3"/>
    </row>
    <row r="1415" spans="1:1" x14ac:dyDescent="0.25">
      <c r="A1415" s="3"/>
    </row>
    <row r="1416" spans="1:1" x14ac:dyDescent="0.25">
      <c r="A1416" s="3"/>
    </row>
    <row r="1417" spans="1:1" x14ac:dyDescent="0.25">
      <c r="A1417" s="3"/>
    </row>
    <row r="1418" spans="1:1" x14ac:dyDescent="0.25">
      <c r="A1418" s="3"/>
    </row>
    <row r="1419" spans="1:1" x14ac:dyDescent="0.25">
      <c r="A1419" s="3"/>
    </row>
    <row r="1420" spans="1:1" x14ac:dyDescent="0.25">
      <c r="A1420" s="3"/>
    </row>
    <row r="1421" spans="1:1" x14ac:dyDescent="0.25">
      <c r="A1421" s="3"/>
    </row>
    <row r="1422" spans="1:1" x14ac:dyDescent="0.25">
      <c r="A1422" s="3"/>
    </row>
    <row r="1423" spans="1:1" x14ac:dyDescent="0.25">
      <c r="A1423" s="3"/>
    </row>
    <row r="1424" spans="1:1" x14ac:dyDescent="0.25">
      <c r="A1424" s="3"/>
    </row>
    <row r="1425" spans="1:1" x14ac:dyDescent="0.25">
      <c r="A1425" s="3"/>
    </row>
    <row r="1426" spans="1:1" x14ac:dyDescent="0.25">
      <c r="A1426" s="3"/>
    </row>
    <row r="1427" spans="1:1" x14ac:dyDescent="0.25">
      <c r="A1427" s="3"/>
    </row>
    <row r="1428" spans="1:1" x14ac:dyDescent="0.25">
      <c r="A1428" s="3"/>
    </row>
    <row r="1429" spans="1:1" x14ac:dyDescent="0.25">
      <c r="A1429" s="3"/>
    </row>
    <row r="1430" spans="1:1" x14ac:dyDescent="0.25">
      <c r="A1430" s="3"/>
    </row>
    <row r="1431" spans="1:1" x14ac:dyDescent="0.25">
      <c r="A1431" s="3"/>
    </row>
    <row r="1432" spans="1:1" x14ac:dyDescent="0.25">
      <c r="A1432" s="3"/>
    </row>
    <row r="1433" spans="1:1" x14ac:dyDescent="0.25">
      <c r="A1433" s="3"/>
    </row>
    <row r="1434" spans="1:1" x14ac:dyDescent="0.25">
      <c r="A1434" s="3"/>
    </row>
    <row r="1435" spans="1:1" x14ac:dyDescent="0.25">
      <c r="A1435" s="3"/>
    </row>
    <row r="1436" spans="1:1" x14ac:dyDescent="0.25">
      <c r="A1436" s="3"/>
    </row>
    <row r="1437" spans="1:1" x14ac:dyDescent="0.25">
      <c r="A1437" s="3"/>
    </row>
    <row r="1438" spans="1:1" x14ac:dyDescent="0.25">
      <c r="A1438" s="3"/>
    </row>
    <row r="1439" spans="1:1" x14ac:dyDescent="0.25">
      <c r="A1439" s="3"/>
    </row>
    <row r="1440" spans="1:1" x14ac:dyDescent="0.25">
      <c r="A1440" s="3"/>
    </row>
    <row r="1441" spans="1:1" x14ac:dyDescent="0.25">
      <c r="A1441" s="3"/>
    </row>
    <row r="1442" spans="1:1" x14ac:dyDescent="0.25">
      <c r="A1442" s="3"/>
    </row>
    <row r="1443" spans="1:1" x14ac:dyDescent="0.25">
      <c r="A1443" s="3"/>
    </row>
    <row r="1444" spans="1:1" x14ac:dyDescent="0.25">
      <c r="A1444" s="3"/>
    </row>
    <row r="1445" spans="1:1" x14ac:dyDescent="0.25">
      <c r="A1445" s="3"/>
    </row>
    <row r="1446" spans="1:1" x14ac:dyDescent="0.25">
      <c r="A1446" s="3"/>
    </row>
    <row r="1447" spans="1:1" x14ac:dyDescent="0.25">
      <c r="A1447" s="3"/>
    </row>
    <row r="1448" spans="1:1" x14ac:dyDescent="0.25">
      <c r="A1448" s="3"/>
    </row>
    <row r="1449" spans="1:1" x14ac:dyDescent="0.25">
      <c r="A1449" s="3"/>
    </row>
    <row r="1450" spans="1:1" x14ac:dyDescent="0.25">
      <c r="A1450" s="3"/>
    </row>
    <row r="1451" spans="1:1" x14ac:dyDescent="0.25">
      <c r="A1451" s="3"/>
    </row>
    <row r="1452" spans="1:1" x14ac:dyDescent="0.25">
      <c r="A1452" s="3"/>
    </row>
    <row r="1453" spans="1:1" x14ac:dyDescent="0.25">
      <c r="A1453" s="3"/>
    </row>
    <row r="1454" spans="1:1" x14ac:dyDescent="0.25">
      <c r="A1454" s="3"/>
    </row>
    <row r="1455" spans="1:1" x14ac:dyDescent="0.25">
      <c r="A1455" s="3"/>
    </row>
    <row r="1456" spans="1:1" x14ac:dyDescent="0.25">
      <c r="A1456" s="3"/>
    </row>
    <row r="1457" spans="1:1" x14ac:dyDescent="0.25">
      <c r="A1457" s="3"/>
    </row>
    <row r="1458" spans="1:1" x14ac:dyDescent="0.25">
      <c r="A1458" s="3"/>
    </row>
    <row r="1459" spans="1:1" x14ac:dyDescent="0.25">
      <c r="A1459" s="3"/>
    </row>
    <row r="1460" spans="1:1" x14ac:dyDescent="0.25">
      <c r="A1460" s="3"/>
    </row>
    <row r="1461" spans="1:1" x14ac:dyDescent="0.25">
      <c r="A1461" s="3"/>
    </row>
    <row r="1462" spans="1:1" x14ac:dyDescent="0.25">
      <c r="A1462" s="3"/>
    </row>
    <row r="1463" spans="1:1" x14ac:dyDescent="0.25">
      <c r="A1463" s="3"/>
    </row>
    <row r="1464" spans="1:1" x14ac:dyDescent="0.25">
      <c r="A1464" s="3"/>
    </row>
    <row r="1465" spans="1:1" x14ac:dyDescent="0.25">
      <c r="A1465" s="3"/>
    </row>
    <row r="1466" spans="1:1" x14ac:dyDescent="0.25">
      <c r="A1466" s="3"/>
    </row>
    <row r="1467" spans="1:1" x14ac:dyDescent="0.25">
      <c r="A1467" s="3"/>
    </row>
    <row r="1468" spans="1:1" x14ac:dyDescent="0.25">
      <c r="A1468" s="3"/>
    </row>
    <row r="1469" spans="1:1" x14ac:dyDescent="0.25">
      <c r="A1469" s="3"/>
    </row>
    <row r="1470" spans="1:1" x14ac:dyDescent="0.25">
      <c r="A1470" s="3"/>
    </row>
    <row r="1471" spans="1:1" x14ac:dyDescent="0.25">
      <c r="A1471" s="3"/>
    </row>
    <row r="1472" spans="1:1" x14ac:dyDescent="0.25">
      <c r="A1472" s="3"/>
    </row>
    <row r="1473" spans="1:1" x14ac:dyDescent="0.25">
      <c r="A1473" s="3"/>
    </row>
    <row r="1474" spans="1:1" x14ac:dyDescent="0.25">
      <c r="A1474" s="3"/>
    </row>
    <row r="1475" spans="1:1" x14ac:dyDescent="0.25">
      <c r="A1475" s="3"/>
    </row>
    <row r="1476" spans="1:1" x14ac:dyDescent="0.25">
      <c r="A1476" s="3"/>
    </row>
    <row r="1477" spans="1:1" x14ac:dyDescent="0.25">
      <c r="A1477" s="3"/>
    </row>
    <row r="1478" spans="1:1" x14ac:dyDescent="0.25">
      <c r="A1478" s="3"/>
    </row>
    <row r="1479" spans="1:1" x14ac:dyDescent="0.25">
      <c r="A1479" s="3"/>
    </row>
    <row r="1480" spans="1:1" x14ac:dyDescent="0.25">
      <c r="A1480" s="3"/>
    </row>
    <row r="1481" spans="1:1" x14ac:dyDescent="0.25">
      <c r="A1481" s="3"/>
    </row>
    <row r="1482" spans="1:1" x14ac:dyDescent="0.25">
      <c r="A1482" s="3"/>
    </row>
    <row r="1483" spans="1:1" x14ac:dyDescent="0.25">
      <c r="A1483" s="3"/>
    </row>
    <row r="1484" spans="1:1" x14ac:dyDescent="0.25">
      <c r="A1484" s="3"/>
    </row>
    <row r="1485" spans="1:1" x14ac:dyDescent="0.25">
      <c r="A1485" s="3"/>
    </row>
    <row r="1486" spans="1:1" x14ac:dyDescent="0.25">
      <c r="A1486" s="3"/>
    </row>
    <row r="1487" spans="1:1" x14ac:dyDescent="0.25">
      <c r="A1487" s="3"/>
    </row>
    <row r="1488" spans="1:1" x14ac:dyDescent="0.25">
      <c r="A1488" s="3"/>
    </row>
    <row r="1489" spans="1:1" x14ac:dyDescent="0.25">
      <c r="A1489" s="3"/>
    </row>
    <row r="1490" spans="1:1" x14ac:dyDescent="0.25">
      <c r="A1490" s="3"/>
    </row>
    <row r="1491" spans="1:1" x14ac:dyDescent="0.25">
      <c r="A1491" s="3"/>
    </row>
    <row r="1492" spans="1:1" x14ac:dyDescent="0.25">
      <c r="A1492" s="3"/>
    </row>
    <row r="1493" spans="1:1" x14ac:dyDescent="0.25">
      <c r="A1493" s="3"/>
    </row>
    <row r="1494" spans="1:1" x14ac:dyDescent="0.25">
      <c r="A1494" s="3"/>
    </row>
    <row r="1495" spans="1:1" x14ac:dyDescent="0.25">
      <c r="A1495" s="3"/>
    </row>
    <row r="1496" spans="1:1" x14ac:dyDescent="0.25">
      <c r="A1496" s="3"/>
    </row>
    <row r="1497" spans="1:1" x14ac:dyDescent="0.25">
      <c r="A1497" s="3"/>
    </row>
    <row r="1498" spans="1:1" x14ac:dyDescent="0.25">
      <c r="A1498" s="3"/>
    </row>
    <row r="1499" spans="1:1" x14ac:dyDescent="0.25">
      <c r="A1499" s="3"/>
    </row>
    <row r="1500" spans="1:1" x14ac:dyDescent="0.25">
      <c r="A1500" s="3"/>
    </row>
    <row r="1501" spans="1:1" x14ac:dyDescent="0.25">
      <c r="A1501" s="3"/>
    </row>
    <row r="1502" spans="1:1" x14ac:dyDescent="0.25">
      <c r="A1502" s="3"/>
    </row>
    <row r="1503" spans="1:1" x14ac:dyDescent="0.25">
      <c r="A1503" s="3"/>
    </row>
    <row r="1504" spans="1:1" x14ac:dyDescent="0.25">
      <c r="A1504" s="3"/>
    </row>
    <row r="1505" spans="1:1" x14ac:dyDescent="0.25">
      <c r="A1505" s="3"/>
    </row>
    <row r="1506" spans="1:1" x14ac:dyDescent="0.25">
      <c r="A1506" s="3"/>
    </row>
    <row r="1507" spans="1:1" x14ac:dyDescent="0.25">
      <c r="A1507" s="3"/>
    </row>
    <row r="1508" spans="1:1" x14ac:dyDescent="0.25">
      <c r="A1508" s="3"/>
    </row>
    <row r="1509" spans="1:1" x14ac:dyDescent="0.25">
      <c r="A1509" s="3"/>
    </row>
    <row r="1510" spans="1:1" x14ac:dyDescent="0.25">
      <c r="A1510" s="3"/>
    </row>
    <row r="1511" spans="1:1" x14ac:dyDescent="0.25">
      <c r="A1511" s="3"/>
    </row>
    <row r="1512" spans="1:1" x14ac:dyDescent="0.25">
      <c r="A1512" s="3"/>
    </row>
    <row r="1513" spans="1:1" x14ac:dyDescent="0.25">
      <c r="A1513" s="3"/>
    </row>
    <row r="1514" spans="1:1" x14ac:dyDescent="0.25">
      <c r="A1514" s="3"/>
    </row>
    <row r="1515" spans="1:1" x14ac:dyDescent="0.25">
      <c r="A1515" s="3"/>
    </row>
    <row r="1516" spans="1:1" x14ac:dyDescent="0.25">
      <c r="A1516" s="3"/>
    </row>
    <row r="1517" spans="1:1" x14ac:dyDescent="0.25">
      <c r="A1517" s="3"/>
    </row>
    <row r="1518" spans="1:1" x14ac:dyDescent="0.25">
      <c r="A1518" s="3"/>
    </row>
    <row r="1519" spans="1:1" x14ac:dyDescent="0.25">
      <c r="A1519" s="3"/>
    </row>
    <row r="1520" spans="1:1" x14ac:dyDescent="0.25">
      <c r="A1520" s="3"/>
    </row>
    <row r="1521" spans="1:1" x14ac:dyDescent="0.25">
      <c r="A1521" s="3"/>
    </row>
    <row r="1522" spans="1:1" x14ac:dyDescent="0.25">
      <c r="A1522" s="3"/>
    </row>
    <row r="1523" spans="1:1" x14ac:dyDescent="0.25">
      <c r="A1523" s="3"/>
    </row>
    <row r="1524" spans="1:1" x14ac:dyDescent="0.25">
      <c r="A1524" s="3"/>
    </row>
    <row r="1525" spans="1:1" x14ac:dyDescent="0.25">
      <c r="A1525" s="3"/>
    </row>
    <row r="1526" spans="1:1" x14ac:dyDescent="0.25">
      <c r="A1526" s="3"/>
    </row>
    <row r="1527" spans="1:1" x14ac:dyDescent="0.25">
      <c r="A1527" s="3"/>
    </row>
    <row r="1528" spans="1:1" x14ac:dyDescent="0.25">
      <c r="A1528" s="3"/>
    </row>
    <row r="1529" spans="1:1" x14ac:dyDescent="0.25">
      <c r="A1529" s="3"/>
    </row>
    <row r="1530" spans="1:1" x14ac:dyDescent="0.25">
      <c r="A1530" s="3"/>
    </row>
    <row r="1531" spans="1:1" x14ac:dyDescent="0.25">
      <c r="A1531" s="3"/>
    </row>
    <row r="1532" spans="1:1" x14ac:dyDescent="0.25">
      <c r="A1532" s="3"/>
    </row>
    <row r="1533" spans="1:1" x14ac:dyDescent="0.25">
      <c r="A1533" s="3"/>
    </row>
    <row r="1534" spans="1:1" x14ac:dyDescent="0.25">
      <c r="A1534" s="3"/>
    </row>
    <row r="1535" spans="1:1" x14ac:dyDescent="0.25">
      <c r="A1535" s="3"/>
    </row>
    <row r="1536" spans="1:1" x14ac:dyDescent="0.25">
      <c r="A1536" s="3"/>
    </row>
    <row r="1537" spans="1:1" x14ac:dyDescent="0.25">
      <c r="A1537" s="3"/>
    </row>
    <row r="1538" spans="1:1" x14ac:dyDescent="0.25">
      <c r="A1538" s="3"/>
    </row>
    <row r="1539" spans="1:1" x14ac:dyDescent="0.25">
      <c r="A1539" s="3"/>
    </row>
    <row r="1540" spans="1:1" x14ac:dyDescent="0.25">
      <c r="A1540" s="3"/>
    </row>
    <row r="1541" spans="1:1" x14ac:dyDescent="0.25">
      <c r="A1541" s="3"/>
    </row>
    <row r="1542" spans="1:1" x14ac:dyDescent="0.25">
      <c r="A1542" s="3"/>
    </row>
    <row r="1543" spans="1:1" x14ac:dyDescent="0.25">
      <c r="A1543" s="3"/>
    </row>
    <row r="1544" spans="1:1" x14ac:dyDescent="0.25">
      <c r="A1544" s="3"/>
    </row>
    <row r="1545" spans="1:1" x14ac:dyDescent="0.25">
      <c r="A1545" s="3"/>
    </row>
    <row r="1546" spans="1:1" x14ac:dyDescent="0.25">
      <c r="A1546" s="3"/>
    </row>
    <row r="1547" spans="1:1" x14ac:dyDescent="0.25">
      <c r="A1547" s="3"/>
    </row>
    <row r="1548" spans="1:1" x14ac:dyDescent="0.25">
      <c r="A1548" s="3"/>
    </row>
    <row r="1549" spans="1:1" x14ac:dyDescent="0.25">
      <c r="A1549" s="3"/>
    </row>
    <row r="1550" spans="1:1" x14ac:dyDescent="0.25">
      <c r="A1550" s="3"/>
    </row>
    <row r="1551" spans="1:1" x14ac:dyDescent="0.25">
      <c r="A1551" s="3"/>
    </row>
    <row r="1552" spans="1:1" x14ac:dyDescent="0.25">
      <c r="A1552" s="3"/>
    </row>
    <row r="1553" spans="1:1" x14ac:dyDescent="0.25">
      <c r="A1553" s="3"/>
    </row>
    <row r="1554" spans="1:1" x14ac:dyDescent="0.25">
      <c r="A1554" s="3"/>
    </row>
    <row r="1555" spans="1:1" x14ac:dyDescent="0.25">
      <c r="A1555" s="3"/>
    </row>
    <row r="1556" spans="1:1" x14ac:dyDescent="0.25">
      <c r="A1556" s="3"/>
    </row>
    <row r="1557" spans="1:1" x14ac:dyDescent="0.25">
      <c r="A1557" s="3"/>
    </row>
    <row r="1558" spans="1:1" x14ac:dyDescent="0.25">
      <c r="A1558" s="3"/>
    </row>
    <row r="1559" spans="1:1" x14ac:dyDescent="0.25">
      <c r="A1559" s="3"/>
    </row>
    <row r="1560" spans="1:1" x14ac:dyDescent="0.25">
      <c r="A1560" s="3"/>
    </row>
    <row r="1561" spans="1:1" x14ac:dyDescent="0.25">
      <c r="A1561" s="3"/>
    </row>
    <row r="1562" spans="1:1" x14ac:dyDescent="0.25">
      <c r="A1562" s="3"/>
    </row>
    <row r="1563" spans="1:1" x14ac:dyDescent="0.25">
      <c r="A1563" s="3"/>
    </row>
    <row r="1564" spans="1:1" x14ac:dyDescent="0.25">
      <c r="A1564" s="3"/>
    </row>
    <row r="1565" spans="1:1" x14ac:dyDescent="0.25">
      <c r="A1565" s="3"/>
    </row>
    <row r="1566" spans="1:1" x14ac:dyDescent="0.25">
      <c r="A1566" s="3"/>
    </row>
    <row r="1567" spans="1:1" x14ac:dyDescent="0.25">
      <c r="A1567" s="3"/>
    </row>
    <row r="1568" spans="1:1" x14ac:dyDescent="0.25">
      <c r="A1568" s="3"/>
    </row>
    <row r="1569" spans="1:1" x14ac:dyDescent="0.25">
      <c r="A1569" s="3"/>
    </row>
    <row r="1570" spans="1:1" x14ac:dyDescent="0.25">
      <c r="A1570" s="3"/>
    </row>
    <row r="1571" spans="1:1" x14ac:dyDescent="0.25">
      <c r="A1571" s="3"/>
    </row>
    <row r="1572" spans="1:1" x14ac:dyDescent="0.25">
      <c r="A1572" s="3"/>
    </row>
    <row r="1573" spans="1:1" x14ac:dyDescent="0.25">
      <c r="A1573" s="3"/>
    </row>
    <row r="1574" spans="1:1" x14ac:dyDescent="0.25">
      <c r="A1574" s="3"/>
    </row>
    <row r="1575" spans="1:1" x14ac:dyDescent="0.25">
      <c r="A1575" s="3"/>
    </row>
    <row r="1576" spans="1:1" x14ac:dyDescent="0.25">
      <c r="A1576" s="3"/>
    </row>
    <row r="1577" spans="1:1" x14ac:dyDescent="0.25">
      <c r="A1577" s="3"/>
    </row>
    <row r="1578" spans="1:1" x14ac:dyDescent="0.25">
      <c r="A1578" s="3"/>
    </row>
    <row r="1579" spans="1:1" x14ac:dyDescent="0.25">
      <c r="A1579" s="3"/>
    </row>
    <row r="1580" spans="1:1" x14ac:dyDescent="0.25">
      <c r="A1580" s="3"/>
    </row>
    <row r="1581" spans="1:1" x14ac:dyDescent="0.25">
      <c r="A1581" s="3"/>
    </row>
    <row r="1582" spans="1:1" x14ac:dyDescent="0.25">
      <c r="A1582" s="3"/>
    </row>
    <row r="1583" spans="1:1" x14ac:dyDescent="0.25">
      <c r="A1583" s="3"/>
    </row>
    <row r="1584" spans="1:1" x14ac:dyDescent="0.25">
      <c r="A1584" s="3"/>
    </row>
    <row r="1585" spans="1:1" x14ac:dyDescent="0.25">
      <c r="A1585" s="3"/>
    </row>
    <row r="1586" spans="1:1" x14ac:dyDescent="0.25">
      <c r="A1586" s="3"/>
    </row>
    <row r="1587" spans="1:1" x14ac:dyDescent="0.25">
      <c r="A1587" s="3"/>
    </row>
    <row r="1588" spans="1:1" x14ac:dyDescent="0.25">
      <c r="A1588" s="3"/>
    </row>
    <row r="1589" spans="1:1" x14ac:dyDescent="0.25">
      <c r="A1589" s="3"/>
    </row>
    <row r="1590" spans="1:1" x14ac:dyDescent="0.25">
      <c r="A1590" s="3"/>
    </row>
    <row r="1591" spans="1:1" x14ac:dyDescent="0.25">
      <c r="A1591" s="3"/>
    </row>
    <row r="1592" spans="1:1" x14ac:dyDescent="0.25">
      <c r="A1592" s="3"/>
    </row>
    <row r="1593" spans="1:1" x14ac:dyDescent="0.25">
      <c r="A1593" s="3"/>
    </row>
    <row r="1594" spans="1:1" x14ac:dyDescent="0.25">
      <c r="A1594" s="3"/>
    </row>
    <row r="1595" spans="1:1" x14ac:dyDescent="0.25">
      <c r="A1595" s="3"/>
    </row>
    <row r="1596" spans="1:1" x14ac:dyDescent="0.25">
      <c r="A1596" s="3"/>
    </row>
    <row r="1597" spans="1:1" x14ac:dyDescent="0.25">
      <c r="A1597" s="3"/>
    </row>
    <row r="1598" spans="1:1" x14ac:dyDescent="0.25">
      <c r="A1598" s="3"/>
    </row>
    <row r="1599" spans="1:1" x14ac:dyDescent="0.25">
      <c r="A1599" s="3"/>
    </row>
    <row r="1600" spans="1:1" x14ac:dyDescent="0.25">
      <c r="A1600" s="3"/>
    </row>
    <row r="1601" spans="1:1" x14ac:dyDescent="0.25">
      <c r="A1601" s="3"/>
    </row>
    <row r="1602" spans="1:1" x14ac:dyDescent="0.25">
      <c r="A1602" s="3"/>
    </row>
    <row r="1603" spans="1:1" x14ac:dyDescent="0.25">
      <c r="A1603" s="3"/>
    </row>
    <row r="1604" spans="1:1" x14ac:dyDescent="0.25">
      <c r="A1604" s="3"/>
    </row>
    <row r="1605" spans="1:1" x14ac:dyDescent="0.25">
      <c r="A1605" s="3"/>
    </row>
    <row r="1606" spans="1:1" x14ac:dyDescent="0.25">
      <c r="A1606" s="3"/>
    </row>
    <row r="1607" spans="1:1" x14ac:dyDescent="0.25">
      <c r="A1607" s="3"/>
    </row>
    <row r="1608" spans="1:1" x14ac:dyDescent="0.25">
      <c r="A1608" s="3"/>
    </row>
    <row r="1609" spans="1:1" x14ac:dyDescent="0.25">
      <c r="A1609" s="3"/>
    </row>
    <row r="1610" spans="1:1" x14ac:dyDescent="0.25">
      <c r="A1610" s="3"/>
    </row>
    <row r="1611" spans="1:1" x14ac:dyDescent="0.25">
      <c r="A1611" s="3"/>
    </row>
    <row r="1612" spans="1:1" x14ac:dyDescent="0.25">
      <c r="A1612" s="3"/>
    </row>
    <row r="1613" spans="1:1" x14ac:dyDescent="0.25">
      <c r="A1613" s="3"/>
    </row>
    <row r="1614" spans="1:1" x14ac:dyDescent="0.25">
      <c r="A1614" s="3"/>
    </row>
    <row r="1615" spans="1:1" x14ac:dyDescent="0.25">
      <c r="A1615" s="3"/>
    </row>
    <row r="1616" spans="1:1" x14ac:dyDescent="0.25">
      <c r="A1616" s="3"/>
    </row>
    <row r="1617" spans="1:1" x14ac:dyDescent="0.25">
      <c r="A1617" s="3"/>
    </row>
    <row r="1618" spans="1:1" x14ac:dyDescent="0.25">
      <c r="A1618" s="3"/>
    </row>
    <row r="1619" spans="1:1" x14ac:dyDescent="0.25">
      <c r="A1619" s="3"/>
    </row>
    <row r="1620" spans="1:1" x14ac:dyDescent="0.25">
      <c r="A1620" s="3"/>
    </row>
    <row r="1621" spans="1:1" x14ac:dyDescent="0.25">
      <c r="A1621" s="3"/>
    </row>
    <row r="1622" spans="1:1" x14ac:dyDescent="0.25">
      <c r="A1622" s="3"/>
    </row>
    <row r="1623" spans="1:1" x14ac:dyDescent="0.25">
      <c r="A1623" s="3"/>
    </row>
    <row r="1624" spans="1:1" x14ac:dyDescent="0.25">
      <c r="A1624" s="3"/>
    </row>
    <row r="1625" spans="1:1" x14ac:dyDescent="0.25">
      <c r="A1625" s="3"/>
    </row>
    <row r="1626" spans="1:1" x14ac:dyDescent="0.25">
      <c r="A1626" s="3"/>
    </row>
    <row r="1627" spans="1:1" x14ac:dyDescent="0.25">
      <c r="A1627" s="3"/>
    </row>
    <row r="1628" spans="1:1" x14ac:dyDescent="0.25">
      <c r="A1628" s="3"/>
    </row>
    <row r="1629" spans="1:1" x14ac:dyDescent="0.25">
      <c r="A1629" s="3"/>
    </row>
    <row r="1630" spans="1:1" x14ac:dyDescent="0.25">
      <c r="A1630" s="3"/>
    </row>
    <row r="1631" spans="1:1" x14ac:dyDescent="0.25">
      <c r="A1631" s="3"/>
    </row>
    <row r="1632" spans="1:1" x14ac:dyDescent="0.25">
      <c r="A1632" s="3"/>
    </row>
    <row r="1633" spans="1:1" x14ac:dyDescent="0.25">
      <c r="A1633" s="3"/>
    </row>
    <row r="1634" spans="1:1" x14ac:dyDescent="0.25">
      <c r="A1634" s="3"/>
    </row>
    <row r="1635" spans="1:1" x14ac:dyDescent="0.25">
      <c r="A1635" s="3"/>
    </row>
    <row r="1636" spans="1:1" x14ac:dyDescent="0.25">
      <c r="A1636" s="3"/>
    </row>
    <row r="1637" spans="1:1" x14ac:dyDescent="0.25">
      <c r="A1637" s="3"/>
    </row>
    <row r="1638" spans="1:1" x14ac:dyDescent="0.25">
      <c r="A1638" s="3"/>
    </row>
    <row r="1639" spans="1:1" x14ac:dyDescent="0.25">
      <c r="A1639" s="3"/>
    </row>
    <row r="1640" spans="1:1" x14ac:dyDescent="0.25">
      <c r="A1640" s="3"/>
    </row>
    <row r="1641" spans="1:1" x14ac:dyDescent="0.25">
      <c r="A1641" s="3"/>
    </row>
    <row r="1642" spans="1:1" x14ac:dyDescent="0.25">
      <c r="A1642" s="3"/>
    </row>
    <row r="1643" spans="1:1" x14ac:dyDescent="0.25">
      <c r="A1643" s="3"/>
    </row>
    <row r="1644" spans="1:1" x14ac:dyDescent="0.25">
      <c r="A1644" s="3"/>
    </row>
    <row r="1645" spans="1:1" x14ac:dyDescent="0.25">
      <c r="A1645" s="3"/>
    </row>
    <row r="1646" spans="1:1" x14ac:dyDescent="0.25">
      <c r="A1646" s="3"/>
    </row>
    <row r="1647" spans="1:1" x14ac:dyDescent="0.25">
      <c r="A1647" s="3"/>
    </row>
    <row r="1648" spans="1:1" x14ac:dyDescent="0.25">
      <c r="A1648" s="3"/>
    </row>
    <row r="1649" spans="1:1" x14ac:dyDescent="0.25">
      <c r="A1649" s="3"/>
    </row>
    <row r="1650" spans="1:1" x14ac:dyDescent="0.25">
      <c r="A1650" s="3"/>
    </row>
    <row r="1651" spans="1:1" x14ac:dyDescent="0.25">
      <c r="A1651" s="3"/>
    </row>
    <row r="1652" spans="1:1" x14ac:dyDescent="0.25">
      <c r="A1652" s="3"/>
    </row>
    <row r="1653" spans="1:1" x14ac:dyDescent="0.25">
      <c r="A1653" s="3"/>
    </row>
    <row r="1654" spans="1:1" x14ac:dyDescent="0.25">
      <c r="A1654" s="3"/>
    </row>
    <row r="1655" spans="1:1" x14ac:dyDescent="0.25">
      <c r="A1655" s="3"/>
    </row>
    <row r="1656" spans="1:1" x14ac:dyDescent="0.25">
      <c r="A1656" s="3"/>
    </row>
    <row r="1657" spans="1:1" x14ac:dyDescent="0.25">
      <c r="A1657" s="3"/>
    </row>
    <row r="1658" spans="1:1" x14ac:dyDescent="0.25">
      <c r="A1658" s="3"/>
    </row>
    <row r="1659" spans="1:1" x14ac:dyDescent="0.25">
      <c r="A1659" s="3"/>
    </row>
    <row r="1660" spans="1:1" x14ac:dyDescent="0.25">
      <c r="A1660" s="3"/>
    </row>
    <row r="1661" spans="1:1" x14ac:dyDescent="0.25">
      <c r="A1661" s="3"/>
    </row>
    <row r="1662" spans="1:1" x14ac:dyDescent="0.25">
      <c r="A1662" s="3"/>
    </row>
    <row r="1663" spans="1:1" x14ac:dyDescent="0.25">
      <c r="A1663" s="3"/>
    </row>
    <row r="1664" spans="1:1" x14ac:dyDescent="0.25">
      <c r="A1664" s="3"/>
    </row>
    <row r="1665" spans="1:1" x14ac:dyDescent="0.25">
      <c r="A1665" s="3"/>
    </row>
    <row r="1666" spans="1:1" x14ac:dyDescent="0.25">
      <c r="A1666" s="3"/>
    </row>
    <row r="1667" spans="1:1" x14ac:dyDescent="0.25">
      <c r="A1667" s="3"/>
    </row>
    <row r="1668" spans="1:1" x14ac:dyDescent="0.25">
      <c r="A1668" s="3"/>
    </row>
    <row r="1669" spans="1:1" x14ac:dyDescent="0.25">
      <c r="A1669" s="3"/>
    </row>
    <row r="1670" spans="1:1" x14ac:dyDescent="0.25">
      <c r="A1670" s="3"/>
    </row>
    <row r="1671" spans="1:1" x14ac:dyDescent="0.25">
      <c r="A1671" s="3"/>
    </row>
    <row r="1672" spans="1:1" x14ac:dyDescent="0.25">
      <c r="A1672" s="3"/>
    </row>
    <row r="1673" spans="1:1" x14ac:dyDescent="0.25">
      <c r="A1673" s="3"/>
    </row>
    <row r="1674" spans="1:1" x14ac:dyDescent="0.25">
      <c r="A1674" s="3"/>
    </row>
    <row r="1675" spans="1:1" x14ac:dyDescent="0.25">
      <c r="A1675" s="3"/>
    </row>
    <row r="1676" spans="1:1" x14ac:dyDescent="0.25">
      <c r="A1676" s="3"/>
    </row>
    <row r="1677" spans="1:1" x14ac:dyDescent="0.25">
      <c r="A1677" s="3"/>
    </row>
    <row r="1678" spans="1:1" x14ac:dyDescent="0.25">
      <c r="A1678" s="3"/>
    </row>
    <row r="1679" spans="1:1" x14ac:dyDescent="0.25">
      <c r="A1679" s="3"/>
    </row>
    <row r="1680" spans="1:1" x14ac:dyDescent="0.25">
      <c r="A1680" s="3"/>
    </row>
    <row r="1681" spans="1:1" x14ac:dyDescent="0.25">
      <c r="A1681" s="3"/>
    </row>
    <row r="1682" spans="1:1" x14ac:dyDescent="0.25">
      <c r="A1682" s="3"/>
    </row>
    <row r="1683" spans="1:1" x14ac:dyDescent="0.25">
      <c r="A1683" s="3"/>
    </row>
    <row r="1684" spans="1:1" x14ac:dyDescent="0.25">
      <c r="A1684" s="3"/>
    </row>
    <row r="1685" spans="1:1" x14ac:dyDescent="0.25">
      <c r="A1685" s="3"/>
    </row>
    <row r="1686" spans="1:1" x14ac:dyDescent="0.25">
      <c r="A1686" s="3"/>
    </row>
    <row r="1687" spans="1:1" x14ac:dyDescent="0.25">
      <c r="A1687" s="3"/>
    </row>
    <row r="1688" spans="1:1" x14ac:dyDescent="0.25">
      <c r="A1688" s="3"/>
    </row>
    <row r="1689" spans="1:1" x14ac:dyDescent="0.25">
      <c r="A1689" s="3"/>
    </row>
    <row r="1690" spans="1:1" x14ac:dyDescent="0.25">
      <c r="A1690" s="3"/>
    </row>
    <row r="1691" spans="1:1" x14ac:dyDescent="0.25">
      <c r="A1691" s="3"/>
    </row>
    <row r="1692" spans="1:1" x14ac:dyDescent="0.25">
      <c r="A1692" s="3"/>
    </row>
    <row r="1693" spans="1:1" x14ac:dyDescent="0.25">
      <c r="A1693" s="3"/>
    </row>
    <row r="1694" spans="1:1" x14ac:dyDescent="0.25">
      <c r="A1694" s="3"/>
    </row>
    <row r="1695" spans="1:1" x14ac:dyDescent="0.25">
      <c r="A1695" s="3"/>
    </row>
    <row r="1696" spans="1:1" x14ac:dyDescent="0.25">
      <c r="A1696" s="3"/>
    </row>
    <row r="1697" spans="1:1" x14ac:dyDescent="0.25">
      <c r="A1697" s="3"/>
    </row>
    <row r="1698" spans="1:1" x14ac:dyDescent="0.25">
      <c r="A1698" s="3"/>
    </row>
    <row r="1699" spans="1:1" x14ac:dyDescent="0.25">
      <c r="A1699" s="3"/>
    </row>
    <row r="1700" spans="1:1" x14ac:dyDescent="0.25">
      <c r="A1700" s="3"/>
    </row>
    <row r="1701" spans="1:1" x14ac:dyDescent="0.25">
      <c r="A1701" s="3"/>
    </row>
    <row r="1702" spans="1:1" x14ac:dyDescent="0.25">
      <c r="A1702" s="3"/>
    </row>
    <row r="1703" spans="1:1" x14ac:dyDescent="0.25">
      <c r="A1703" s="3"/>
    </row>
    <row r="1704" spans="1:1" x14ac:dyDescent="0.25">
      <c r="A1704" s="3"/>
    </row>
    <row r="1705" spans="1:1" x14ac:dyDescent="0.25">
      <c r="A1705" s="3"/>
    </row>
    <row r="1706" spans="1:1" x14ac:dyDescent="0.25">
      <c r="A1706" s="3"/>
    </row>
    <row r="1707" spans="1:1" x14ac:dyDescent="0.25">
      <c r="A1707" s="3"/>
    </row>
    <row r="1708" spans="1:1" x14ac:dyDescent="0.25">
      <c r="A1708" s="3"/>
    </row>
    <row r="1709" spans="1:1" x14ac:dyDescent="0.25">
      <c r="A1709" s="3"/>
    </row>
    <row r="1710" spans="1:1" x14ac:dyDescent="0.25">
      <c r="A1710" s="3"/>
    </row>
    <row r="1711" spans="1:1" x14ac:dyDescent="0.25">
      <c r="A1711" s="3"/>
    </row>
    <row r="1712" spans="1:1" x14ac:dyDescent="0.25">
      <c r="A1712" s="3"/>
    </row>
    <row r="1713" spans="1:1" x14ac:dyDescent="0.25">
      <c r="A1713" s="3"/>
    </row>
    <row r="1714" spans="1:1" x14ac:dyDescent="0.25">
      <c r="A1714" s="3"/>
    </row>
    <row r="1715" spans="1:1" x14ac:dyDescent="0.25">
      <c r="A1715" s="3"/>
    </row>
    <row r="1716" spans="1:1" x14ac:dyDescent="0.25">
      <c r="A1716" s="3"/>
    </row>
    <row r="1717" spans="1:1" x14ac:dyDescent="0.25">
      <c r="A1717" s="3"/>
    </row>
    <row r="1718" spans="1:1" x14ac:dyDescent="0.25">
      <c r="A1718" s="3"/>
    </row>
    <row r="1719" spans="1:1" x14ac:dyDescent="0.25">
      <c r="A1719" s="3"/>
    </row>
    <row r="1720" spans="1:1" x14ac:dyDescent="0.25">
      <c r="A1720" s="3"/>
    </row>
    <row r="1721" spans="1:1" x14ac:dyDescent="0.25">
      <c r="A1721" s="3"/>
    </row>
    <row r="1722" spans="1:1" x14ac:dyDescent="0.25">
      <c r="A1722" s="3"/>
    </row>
    <row r="1723" spans="1:1" x14ac:dyDescent="0.25">
      <c r="A1723" s="3"/>
    </row>
    <row r="1724" spans="1:1" x14ac:dyDescent="0.25">
      <c r="A1724" s="3"/>
    </row>
    <row r="1725" spans="1:1" x14ac:dyDescent="0.25">
      <c r="A1725" s="3"/>
    </row>
    <row r="1726" spans="1:1" x14ac:dyDescent="0.25">
      <c r="A1726" s="3"/>
    </row>
    <row r="1727" spans="1:1" x14ac:dyDescent="0.25">
      <c r="A1727" s="3"/>
    </row>
    <row r="1728" spans="1:1" x14ac:dyDescent="0.25">
      <c r="A1728" s="3"/>
    </row>
    <row r="1729" spans="1:1" x14ac:dyDescent="0.25">
      <c r="A1729" s="3"/>
    </row>
    <row r="1730" spans="1:1" x14ac:dyDescent="0.25">
      <c r="A1730" s="3"/>
    </row>
    <row r="1731" spans="1:1" x14ac:dyDescent="0.25">
      <c r="A1731" s="3"/>
    </row>
    <row r="1732" spans="1:1" x14ac:dyDescent="0.25">
      <c r="A1732" s="3"/>
    </row>
    <row r="1733" spans="1:1" x14ac:dyDescent="0.25">
      <c r="A1733" s="3"/>
    </row>
    <row r="1734" spans="1:1" x14ac:dyDescent="0.25">
      <c r="A1734" s="3"/>
    </row>
    <row r="1735" spans="1:1" x14ac:dyDescent="0.25">
      <c r="A1735" s="3"/>
    </row>
    <row r="1736" spans="1:1" x14ac:dyDescent="0.25">
      <c r="A1736" s="3"/>
    </row>
    <row r="1737" spans="1:1" x14ac:dyDescent="0.25">
      <c r="A1737" s="3"/>
    </row>
    <row r="1738" spans="1:1" x14ac:dyDescent="0.25">
      <c r="A1738" s="3"/>
    </row>
    <row r="1739" spans="1:1" x14ac:dyDescent="0.25">
      <c r="A1739" s="3"/>
    </row>
    <row r="1740" spans="1:1" x14ac:dyDescent="0.25">
      <c r="A1740" s="3"/>
    </row>
    <row r="1741" spans="1:1" x14ac:dyDescent="0.25">
      <c r="A1741" s="3"/>
    </row>
    <row r="1742" spans="1:1" x14ac:dyDescent="0.25">
      <c r="A1742" s="3"/>
    </row>
    <row r="1743" spans="1:1" x14ac:dyDescent="0.25">
      <c r="A1743" s="3"/>
    </row>
    <row r="1744" spans="1:1" x14ac:dyDescent="0.25">
      <c r="A1744" s="3"/>
    </row>
    <row r="1745" spans="1:1" x14ac:dyDescent="0.25">
      <c r="A1745" s="3"/>
    </row>
    <row r="1746" spans="1:1" x14ac:dyDescent="0.25">
      <c r="A1746" s="3"/>
    </row>
    <row r="1747" spans="1:1" x14ac:dyDescent="0.25">
      <c r="A1747" s="3"/>
    </row>
    <row r="1748" spans="1:1" x14ac:dyDescent="0.25">
      <c r="A1748" s="3"/>
    </row>
    <row r="1749" spans="1:1" x14ac:dyDescent="0.25">
      <c r="A1749" s="3"/>
    </row>
    <row r="1750" spans="1:1" x14ac:dyDescent="0.25">
      <c r="A1750" s="3"/>
    </row>
    <row r="1751" spans="1:1" x14ac:dyDescent="0.25">
      <c r="A1751" s="3"/>
    </row>
    <row r="1752" spans="1:1" x14ac:dyDescent="0.25">
      <c r="A1752" s="3"/>
    </row>
    <row r="1753" spans="1:1" x14ac:dyDescent="0.25">
      <c r="A1753" s="3"/>
    </row>
    <row r="1754" spans="1:1" x14ac:dyDescent="0.25">
      <c r="A1754" s="3"/>
    </row>
    <row r="1755" spans="1:1" x14ac:dyDescent="0.25">
      <c r="A1755" s="3"/>
    </row>
    <row r="1756" spans="1:1" x14ac:dyDescent="0.25">
      <c r="A1756" s="3"/>
    </row>
    <row r="1757" spans="1:1" x14ac:dyDescent="0.25">
      <c r="A1757" s="3"/>
    </row>
    <row r="1758" spans="1:1" x14ac:dyDescent="0.25">
      <c r="A1758" s="3"/>
    </row>
    <row r="1759" spans="1:1" x14ac:dyDescent="0.25">
      <c r="A1759" s="3"/>
    </row>
    <row r="1760" spans="1:1" x14ac:dyDescent="0.25">
      <c r="A1760" s="3"/>
    </row>
    <row r="1761" spans="1:1" x14ac:dyDescent="0.25">
      <c r="A1761" s="3"/>
    </row>
    <row r="1762" spans="1:1" x14ac:dyDescent="0.25">
      <c r="A1762" s="3"/>
    </row>
    <row r="1763" spans="1:1" x14ac:dyDescent="0.25">
      <c r="A1763" s="3"/>
    </row>
    <row r="1764" spans="1:1" x14ac:dyDescent="0.25">
      <c r="A1764" s="3"/>
    </row>
    <row r="1765" spans="1:1" x14ac:dyDescent="0.25">
      <c r="A1765" s="3"/>
    </row>
    <row r="1766" spans="1:1" x14ac:dyDescent="0.25">
      <c r="A1766" s="3"/>
    </row>
    <row r="1767" spans="1:1" x14ac:dyDescent="0.25">
      <c r="A1767" s="3"/>
    </row>
    <row r="1768" spans="1:1" x14ac:dyDescent="0.25">
      <c r="A1768" s="3"/>
    </row>
    <row r="1769" spans="1:1" x14ac:dyDescent="0.25">
      <c r="A1769" s="3"/>
    </row>
    <row r="1770" spans="1:1" x14ac:dyDescent="0.25">
      <c r="A1770" s="3"/>
    </row>
    <row r="1771" spans="1:1" x14ac:dyDescent="0.25">
      <c r="A1771" s="3"/>
    </row>
    <row r="1772" spans="1:1" x14ac:dyDescent="0.25">
      <c r="A1772" s="3"/>
    </row>
    <row r="1773" spans="1:1" x14ac:dyDescent="0.25">
      <c r="A1773" s="3"/>
    </row>
    <row r="1774" spans="1:1" x14ac:dyDescent="0.25">
      <c r="A1774" s="3"/>
    </row>
    <row r="1775" spans="1:1" x14ac:dyDescent="0.25">
      <c r="A1775" s="3"/>
    </row>
    <row r="1776" spans="1:1" x14ac:dyDescent="0.25">
      <c r="A1776" s="3"/>
    </row>
    <row r="1777" spans="1:1" x14ac:dyDescent="0.25">
      <c r="A1777" s="3"/>
    </row>
    <row r="1778" spans="1:1" x14ac:dyDescent="0.25">
      <c r="A1778" s="3"/>
    </row>
    <row r="1779" spans="1:1" x14ac:dyDescent="0.25">
      <c r="A1779" s="3"/>
    </row>
    <row r="1780" spans="1:1" x14ac:dyDescent="0.25">
      <c r="A1780" s="3"/>
    </row>
    <row r="1781" spans="1:1" x14ac:dyDescent="0.25">
      <c r="A1781" s="3"/>
    </row>
    <row r="1782" spans="1:1" x14ac:dyDescent="0.25">
      <c r="A1782" s="3"/>
    </row>
    <row r="1783" spans="1:1" x14ac:dyDescent="0.25">
      <c r="A1783" s="3"/>
    </row>
    <row r="1784" spans="1:1" x14ac:dyDescent="0.25">
      <c r="A1784" s="3"/>
    </row>
    <row r="1785" spans="1:1" x14ac:dyDescent="0.25">
      <c r="A1785" s="3"/>
    </row>
    <row r="1786" spans="1:1" x14ac:dyDescent="0.25">
      <c r="A1786" s="3"/>
    </row>
    <row r="1787" spans="1:1" x14ac:dyDescent="0.25">
      <c r="A1787" s="3"/>
    </row>
    <row r="1788" spans="1:1" x14ac:dyDescent="0.25">
      <c r="A1788" s="3"/>
    </row>
    <row r="1789" spans="1:1" x14ac:dyDescent="0.25">
      <c r="A1789" s="3"/>
    </row>
    <row r="1790" spans="1:1" x14ac:dyDescent="0.25">
      <c r="A1790" s="3"/>
    </row>
    <row r="1791" spans="1:1" x14ac:dyDescent="0.25">
      <c r="A1791" s="3"/>
    </row>
    <row r="1792" spans="1:1" x14ac:dyDescent="0.25">
      <c r="A1792" s="3"/>
    </row>
    <row r="1793" spans="1:1" x14ac:dyDescent="0.25">
      <c r="A1793" s="3"/>
    </row>
    <row r="1794" spans="1:1" x14ac:dyDescent="0.25">
      <c r="A1794" s="3"/>
    </row>
    <row r="1795" spans="1:1" x14ac:dyDescent="0.25">
      <c r="A1795" s="3"/>
    </row>
    <row r="1796" spans="1:1" x14ac:dyDescent="0.25">
      <c r="A1796" s="3"/>
    </row>
    <row r="1797" spans="1:1" x14ac:dyDescent="0.25">
      <c r="A1797" s="3"/>
    </row>
    <row r="1798" spans="1:1" x14ac:dyDescent="0.25">
      <c r="A1798" s="3"/>
    </row>
    <row r="1799" spans="1:1" x14ac:dyDescent="0.25">
      <c r="A1799" s="3"/>
    </row>
    <row r="1800" spans="1:1" x14ac:dyDescent="0.25">
      <c r="A1800" s="3"/>
    </row>
    <row r="1801" spans="1:1" x14ac:dyDescent="0.25">
      <c r="A1801" s="3"/>
    </row>
    <row r="1802" spans="1:1" x14ac:dyDescent="0.25">
      <c r="A1802" s="3"/>
    </row>
    <row r="1803" spans="1:1" x14ac:dyDescent="0.25">
      <c r="A1803" s="3"/>
    </row>
    <row r="1804" spans="1:1" x14ac:dyDescent="0.25">
      <c r="A1804" s="3"/>
    </row>
    <row r="1805" spans="1:1" x14ac:dyDescent="0.25">
      <c r="A1805" s="3"/>
    </row>
    <row r="1806" spans="1:1" x14ac:dyDescent="0.25">
      <c r="A1806" s="3"/>
    </row>
    <row r="1807" spans="1:1" x14ac:dyDescent="0.25">
      <c r="A1807" s="3"/>
    </row>
    <row r="1808" spans="1:1" x14ac:dyDescent="0.25">
      <c r="A1808" s="3"/>
    </row>
    <row r="1809" spans="1:1" x14ac:dyDescent="0.25">
      <c r="A1809" s="3"/>
    </row>
    <row r="1810" spans="1:1" x14ac:dyDescent="0.25">
      <c r="A1810" s="3"/>
    </row>
    <row r="1811" spans="1:1" x14ac:dyDescent="0.25">
      <c r="A1811" s="3"/>
    </row>
    <row r="1812" spans="1:1" x14ac:dyDescent="0.25">
      <c r="A1812" s="3"/>
    </row>
    <row r="1813" spans="1:1" x14ac:dyDescent="0.25">
      <c r="A1813" s="3"/>
    </row>
    <row r="1814" spans="1:1" x14ac:dyDescent="0.25">
      <c r="A1814" s="3"/>
    </row>
    <row r="1815" spans="1:1" x14ac:dyDescent="0.25">
      <c r="A1815" s="3"/>
    </row>
    <row r="1816" spans="1:1" x14ac:dyDescent="0.25">
      <c r="A1816" s="3"/>
    </row>
    <row r="1817" spans="1:1" x14ac:dyDescent="0.25">
      <c r="A1817" s="3"/>
    </row>
    <row r="1818" spans="1:1" x14ac:dyDescent="0.25">
      <c r="A1818" s="3"/>
    </row>
    <row r="1819" spans="1:1" x14ac:dyDescent="0.25">
      <c r="A1819" s="3"/>
    </row>
    <row r="1820" spans="1:1" x14ac:dyDescent="0.25">
      <c r="A1820" s="3"/>
    </row>
    <row r="1821" spans="1:1" x14ac:dyDescent="0.25">
      <c r="A1821" s="3"/>
    </row>
    <row r="1822" spans="1:1" x14ac:dyDescent="0.25">
      <c r="A1822" s="3"/>
    </row>
    <row r="1823" spans="1:1" x14ac:dyDescent="0.25">
      <c r="A1823" s="3"/>
    </row>
    <row r="1824" spans="1:1" x14ac:dyDescent="0.25">
      <c r="A1824" s="3"/>
    </row>
    <row r="1825" spans="1:1" x14ac:dyDescent="0.25">
      <c r="A1825" s="3"/>
    </row>
    <row r="1826" spans="1:1" x14ac:dyDescent="0.25">
      <c r="A1826" s="3"/>
    </row>
    <row r="1827" spans="1:1" x14ac:dyDescent="0.25">
      <c r="A1827" s="3"/>
    </row>
    <row r="1828" spans="1:1" x14ac:dyDescent="0.25">
      <c r="A1828" s="3"/>
    </row>
    <row r="1829" spans="1:1" x14ac:dyDescent="0.25">
      <c r="A1829" s="3"/>
    </row>
    <row r="1830" spans="1:1" x14ac:dyDescent="0.25">
      <c r="A1830" s="3"/>
    </row>
    <row r="1831" spans="1:1" x14ac:dyDescent="0.25">
      <c r="A1831" s="3"/>
    </row>
    <row r="1832" spans="1:1" x14ac:dyDescent="0.25">
      <c r="A1832" s="3"/>
    </row>
    <row r="1833" spans="1:1" x14ac:dyDescent="0.25">
      <c r="A1833" s="3"/>
    </row>
    <row r="1834" spans="1:1" x14ac:dyDescent="0.25">
      <c r="A1834" s="3"/>
    </row>
    <row r="1835" spans="1:1" x14ac:dyDescent="0.25">
      <c r="A1835" s="3"/>
    </row>
    <row r="1836" spans="1:1" x14ac:dyDescent="0.25">
      <c r="A1836" s="3"/>
    </row>
    <row r="1837" spans="1:1" x14ac:dyDescent="0.25">
      <c r="A1837" s="3"/>
    </row>
    <row r="1838" spans="1:1" x14ac:dyDescent="0.25">
      <c r="A1838" s="3"/>
    </row>
    <row r="1839" spans="1:1" x14ac:dyDescent="0.25">
      <c r="A1839" s="3"/>
    </row>
    <row r="1840" spans="1:1" x14ac:dyDescent="0.25">
      <c r="A1840" s="3"/>
    </row>
    <row r="1841" spans="1:1" x14ac:dyDescent="0.25">
      <c r="A1841" s="3"/>
    </row>
    <row r="1842" spans="1:1" x14ac:dyDescent="0.25">
      <c r="A1842" s="3"/>
    </row>
    <row r="1843" spans="1:1" x14ac:dyDescent="0.25">
      <c r="A1843" s="3"/>
    </row>
    <row r="1844" spans="1:1" x14ac:dyDescent="0.25">
      <c r="A1844" s="3"/>
    </row>
    <row r="1845" spans="1:1" x14ac:dyDescent="0.25">
      <c r="A1845" s="3"/>
    </row>
    <row r="1846" spans="1:1" x14ac:dyDescent="0.25">
      <c r="A1846" s="3"/>
    </row>
    <row r="1847" spans="1:1" x14ac:dyDescent="0.25">
      <c r="A1847" s="3"/>
    </row>
    <row r="1848" spans="1:1" x14ac:dyDescent="0.25">
      <c r="A1848" s="3"/>
    </row>
    <row r="1849" spans="1:1" x14ac:dyDescent="0.25">
      <c r="A1849" s="3"/>
    </row>
    <row r="1850" spans="1:1" x14ac:dyDescent="0.25">
      <c r="A1850" s="3"/>
    </row>
    <row r="1851" spans="1:1" x14ac:dyDescent="0.25">
      <c r="A1851" s="3"/>
    </row>
    <row r="1852" spans="1:1" x14ac:dyDescent="0.25">
      <c r="A1852" s="3"/>
    </row>
    <row r="1853" spans="1:1" x14ac:dyDescent="0.25">
      <c r="A1853" s="3"/>
    </row>
    <row r="1854" spans="1:1" x14ac:dyDescent="0.25">
      <c r="A1854" s="3"/>
    </row>
    <row r="1855" spans="1:1" x14ac:dyDescent="0.25">
      <c r="A1855" s="3"/>
    </row>
    <row r="1856" spans="1:1" x14ac:dyDescent="0.25">
      <c r="A1856" s="3"/>
    </row>
    <row r="1857" spans="1:1" x14ac:dyDescent="0.25">
      <c r="A1857" s="3"/>
    </row>
    <row r="1858" spans="1:1" x14ac:dyDescent="0.25">
      <c r="A1858" s="3"/>
    </row>
    <row r="1859" spans="1:1" x14ac:dyDescent="0.25">
      <c r="A1859" s="3"/>
    </row>
    <row r="1860" spans="1:1" x14ac:dyDescent="0.25">
      <c r="A1860" s="3"/>
    </row>
    <row r="1861" spans="1:1" x14ac:dyDescent="0.25">
      <c r="A1861" s="3"/>
    </row>
    <row r="1862" spans="1:1" x14ac:dyDescent="0.25">
      <c r="A1862" s="3"/>
    </row>
    <row r="1863" spans="1:1" x14ac:dyDescent="0.25">
      <c r="A1863" s="3"/>
    </row>
    <row r="1864" spans="1:1" x14ac:dyDescent="0.25">
      <c r="A1864" s="3"/>
    </row>
    <row r="1865" spans="1:1" x14ac:dyDescent="0.25">
      <c r="A1865" s="3"/>
    </row>
    <row r="1866" spans="1:1" x14ac:dyDescent="0.25">
      <c r="A1866" s="3"/>
    </row>
    <row r="1867" spans="1:1" x14ac:dyDescent="0.25">
      <c r="A1867" s="3"/>
    </row>
    <row r="1868" spans="1:1" x14ac:dyDescent="0.25">
      <c r="A1868" s="3"/>
    </row>
    <row r="1869" spans="1:1" x14ac:dyDescent="0.25">
      <c r="A1869" s="3"/>
    </row>
    <row r="1870" spans="1:1" x14ac:dyDescent="0.25">
      <c r="A1870" s="3"/>
    </row>
    <row r="1871" spans="1:1" x14ac:dyDescent="0.25">
      <c r="A1871" s="3"/>
    </row>
    <row r="1872" spans="1:1" x14ac:dyDescent="0.25">
      <c r="A1872" s="3"/>
    </row>
    <row r="1873" spans="1:1" x14ac:dyDescent="0.25">
      <c r="A1873" s="3"/>
    </row>
    <row r="1874" spans="1:1" x14ac:dyDescent="0.25">
      <c r="A1874" s="3"/>
    </row>
    <row r="1875" spans="1:1" x14ac:dyDescent="0.25">
      <c r="A1875" s="3"/>
    </row>
    <row r="1876" spans="1:1" x14ac:dyDescent="0.25">
      <c r="A1876" s="3"/>
    </row>
    <row r="1877" spans="1:1" x14ac:dyDescent="0.25">
      <c r="A1877" s="3"/>
    </row>
    <row r="1878" spans="1:1" x14ac:dyDescent="0.25">
      <c r="A1878" s="3"/>
    </row>
    <row r="1879" spans="1:1" x14ac:dyDescent="0.25">
      <c r="A1879" s="3"/>
    </row>
    <row r="1880" spans="1:1" x14ac:dyDescent="0.25">
      <c r="A1880" s="3"/>
    </row>
    <row r="1881" spans="1:1" x14ac:dyDescent="0.25">
      <c r="A1881" s="3"/>
    </row>
    <row r="1882" spans="1:1" x14ac:dyDescent="0.25">
      <c r="A1882" s="3"/>
    </row>
    <row r="1883" spans="1:1" x14ac:dyDescent="0.25">
      <c r="A1883" s="3"/>
    </row>
    <row r="1884" spans="1:1" x14ac:dyDescent="0.25">
      <c r="A1884" s="3"/>
    </row>
    <row r="1885" spans="1:1" x14ac:dyDescent="0.25">
      <c r="A1885" s="3"/>
    </row>
    <row r="1886" spans="1:1" x14ac:dyDescent="0.25">
      <c r="A1886" s="3"/>
    </row>
    <row r="1887" spans="1:1" x14ac:dyDescent="0.25">
      <c r="A1887" s="3"/>
    </row>
    <row r="1888" spans="1:1" x14ac:dyDescent="0.25">
      <c r="A1888" s="3"/>
    </row>
    <row r="1889" spans="1:1" x14ac:dyDescent="0.25">
      <c r="A1889" s="3"/>
    </row>
    <row r="1890" spans="1:1" x14ac:dyDescent="0.25">
      <c r="A1890" s="3"/>
    </row>
    <row r="1891" spans="1:1" x14ac:dyDescent="0.25">
      <c r="A1891" s="3"/>
    </row>
    <row r="1892" spans="1:1" x14ac:dyDescent="0.25">
      <c r="A1892" s="3"/>
    </row>
    <row r="1893" spans="1:1" x14ac:dyDescent="0.25">
      <c r="A1893" s="3"/>
    </row>
    <row r="1894" spans="1:1" x14ac:dyDescent="0.25">
      <c r="A1894" s="3"/>
    </row>
    <row r="1895" spans="1:1" x14ac:dyDescent="0.25">
      <c r="A1895" s="3"/>
    </row>
    <row r="1896" spans="1:1" x14ac:dyDescent="0.25">
      <c r="A1896" s="3"/>
    </row>
    <row r="1897" spans="1:1" x14ac:dyDescent="0.25">
      <c r="A1897" s="3"/>
    </row>
    <row r="1898" spans="1:1" x14ac:dyDescent="0.25">
      <c r="A1898" s="3"/>
    </row>
    <row r="1899" spans="1:1" x14ac:dyDescent="0.25">
      <c r="A1899" s="3"/>
    </row>
    <row r="1900" spans="1:1" x14ac:dyDescent="0.25">
      <c r="A1900" s="3"/>
    </row>
    <row r="1901" spans="1:1" x14ac:dyDescent="0.25">
      <c r="A1901" s="3"/>
    </row>
    <row r="1902" spans="1:1" x14ac:dyDescent="0.25">
      <c r="A1902" s="3"/>
    </row>
    <row r="1903" spans="1:1" x14ac:dyDescent="0.25">
      <c r="A1903" s="3"/>
    </row>
    <row r="1904" spans="1:1" x14ac:dyDescent="0.25">
      <c r="A1904" s="3"/>
    </row>
    <row r="1905" spans="1:1" x14ac:dyDescent="0.25">
      <c r="A1905" s="3"/>
    </row>
    <row r="1906" spans="1:1" x14ac:dyDescent="0.25">
      <c r="A1906" s="3"/>
    </row>
    <row r="1907" spans="1:1" x14ac:dyDescent="0.25">
      <c r="A1907" s="3"/>
    </row>
    <row r="1908" spans="1:1" x14ac:dyDescent="0.25">
      <c r="A1908" s="3"/>
    </row>
    <row r="1909" spans="1:1" x14ac:dyDescent="0.25">
      <c r="A1909" s="3"/>
    </row>
    <row r="1910" spans="1:1" x14ac:dyDescent="0.25">
      <c r="A1910" s="3"/>
    </row>
    <row r="1911" spans="1:1" x14ac:dyDescent="0.25">
      <c r="A1911" s="3"/>
    </row>
    <row r="1912" spans="1:1" x14ac:dyDescent="0.25">
      <c r="A1912" s="3"/>
    </row>
    <row r="1913" spans="1:1" x14ac:dyDescent="0.25">
      <c r="A1913" s="3"/>
    </row>
    <row r="1914" spans="1:1" x14ac:dyDescent="0.25">
      <c r="A1914" s="3"/>
    </row>
    <row r="1915" spans="1:1" x14ac:dyDescent="0.25">
      <c r="A1915" s="3"/>
    </row>
    <row r="1916" spans="1:1" x14ac:dyDescent="0.25">
      <c r="A1916" s="3"/>
    </row>
    <row r="1917" spans="1:1" x14ac:dyDescent="0.25">
      <c r="A1917" s="3"/>
    </row>
    <row r="1918" spans="1:1" x14ac:dyDescent="0.25">
      <c r="A1918" s="3"/>
    </row>
    <row r="1919" spans="1:1" x14ac:dyDescent="0.25">
      <c r="A1919" s="3"/>
    </row>
    <row r="1920" spans="1:1" x14ac:dyDescent="0.25">
      <c r="A1920" s="3"/>
    </row>
    <row r="1921" spans="1:1" x14ac:dyDescent="0.25">
      <c r="A1921" s="3"/>
    </row>
    <row r="1922" spans="1:1" x14ac:dyDescent="0.25">
      <c r="A1922" s="3"/>
    </row>
    <row r="1923" spans="1:1" x14ac:dyDescent="0.25">
      <c r="A1923" s="3"/>
    </row>
    <row r="1924" spans="1:1" x14ac:dyDescent="0.25">
      <c r="A1924" s="3"/>
    </row>
    <row r="1925" spans="1:1" x14ac:dyDescent="0.25">
      <c r="A1925" s="3"/>
    </row>
    <row r="1926" spans="1:1" x14ac:dyDescent="0.25">
      <c r="A1926" s="3"/>
    </row>
    <row r="1927" spans="1:1" x14ac:dyDescent="0.25">
      <c r="A1927" s="3"/>
    </row>
    <row r="1928" spans="1:1" x14ac:dyDescent="0.25">
      <c r="A1928" s="3"/>
    </row>
    <row r="1929" spans="1:1" x14ac:dyDescent="0.25">
      <c r="A1929" s="3"/>
    </row>
    <row r="1930" spans="1:1" x14ac:dyDescent="0.25">
      <c r="A1930" s="3"/>
    </row>
    <row r="1931" spans="1:1" x14ac:dyDescent="0.25">
      <c r="A1931" s="3"/>
    </row>
    <row r="1932" spans="1:1" x14ac:dyDescent="0.25">
      <c r="A1932" s="3"/>
    </row>
    <row r="1933" spans="1:1" x14ac:dyDescent="0.25">
      <c r="A1933" s="3"/>
    </row>
    <row r="1934" spans="1:1" x14ac:dyDescent="0.25">
      <c r="A1934" s="3"/>
    </row>
    <row r="1935" spans="1:1" x14ac:dyDescent="0.25">
      <c r="A1935" s="3"/>
    </row>
    <row r="1936" spans="1:1" x14ac:dyDescent="0.25">
      <c r="A1936" s="3"/>
    </row>
    <row r="1937" spans="1:1" x14ac:dyDescent="0.25">
      <c r="A1937" s="3"/>
    </row>
    <row r="1938" spans="1:1" x14ac:dyDescent="0.25">
      <c r="A1938" s="3"/>
    </row>
    <row r="1939" spans="1:1" x14ac:dyDescent="0.25">
      <c r="A1939" s="3"/>
    </row>
    <row r="1940" spans="1:1" x14ac:dyDescent="0.25">
      <c r="A1940" s="3"/>
    </row>
    <row r="1941" spans="1:1" x14ac:dyDescent="0.25">
      <c r="A1941" s="3"/>
    </row>
    <row r="1942" spans="1:1" x14ac:dyDescent="0.25">
      <c r="A1942" s="3"/>
    </row>
    <row r="1943" spans="1:1" x14ac:dyDescent="0.25">
      <c r="A1943" s="3"/>
    </row>
    <row r="1944" spans="1:1" x14ac:dyDescent="0.25">
      <c r="A1944" s="3"/>
    </row>
    <row r="1945" spans="1:1" x14ac:dyDescent="0.25">
      <c r="A1945" s="3"/>
    </row>
    <row r="1946" spans="1:1" x14ac:dyDescent="0.25">
      <c r="A1946" s="3"/>
    </row>
    <row r="1947" spans="1:1" x14ac:dyDescent="0.25">
      <c r="A1947" s="3"/>
    </row>
    <row r="1948" spans="1:1" x14ac:dyDescent="0.25">
      <c r="A1948" s="3"/>
    </row>
    <row r="1949" spans="1:1" x14ac:dyDescent="0.25">
      <c r="A1949" s="3"/>
    </row>
    <row r="1950" spans="1:1" x14ac:dyDescent="0.25">
      <c r="A1950" s="3"/>
    </row>
    <row r="1951" spans="1:1" x14ac:dyDescent="0.25">
      <c r="A1951" s="3"/>
    </row>
    <row r="1952" spans="1:1" x14ac:dyDescent="0.25">
      <c r="A1952" s="3"/>
    </row>
    <row r="1953" spans="1:1" x14ac:dyDescent="0.25">
      <c r="A1953" s="3"/>
    </row>
    <row r="1954" spans="1:1" x14ac:dyDescent="0.25">
      <c r="A1954" s="3"/>
    </row>
    <row r="1955" spans="1:1" x14ac:dyDescent="0.25">
      <c r="A1955" s="3"/>
    </row>
    <row r="1956" spans="1:1" x14ac:dyDescent="0.25">
      <c r="A1956" s="3"/>
    </row>
    <row r="1957" spans="1:1" x14ac:dyDescent="0.25">
      <c r="A1957" s="3"/>
    </row>
    <row r="1958" spans="1:1" x14ac:dyDescent="0.25">
      <c r="A1958" s="3"/>
    </row>
    <row r="1959" spans="1:1" x14ac:dyDescent="0.25">
      <c r="A1959" s="3"/>
    </row>
    <row r="1960" spans="1:1" x14ac:dyDescent="0.25">
      <c r="A1960" s="3"/>
    </row>
    <row r="1961" spans="1:1" x14ac:dyDescent="0.25">
      <c r="A1961" s="3"/>
    </row>
    <row r="1962" spans="1:1" x14ac:dyDescent="0.25">
      <c r="A1962" s="3"/>
    </row>
    <row r="1963" spans="1:1" x14ac:dyDescent="0.25">
      <c r="A1963" s="3"/>
    </row>
    <row r="1964" spans="1:1" x14ac:dyDescent="0.25">
      <c r="A1964" s="3"/>
    </row>
    <row r="1965" spans="1:1" x14ac:dyDescent="0.25">
      <c r="A1965" s="3"/>
    </row>
    <row r="1966" spans="1:1" x14ac:dyDescent="0.25">
      <c r="A1966" s="3"/>
    </row>
    <row r="1967" spans="1:1" x14ac:dyDescent="0.25">
      <c r="A1967" s="3"/>
    </row>
    <row r="1968" spans="1:1" x14ac:dyDescent="0.25">
      <c r="A1968" s="3"/>
    </row>
    <row r="1969" spans="1:1" x14ac:dyDescent="0.25">
      <c r="A1969" s="3"/>
    </row>
    <row r="1970" spans="1:1" x14ac:dyDescent="0.25">
      <c r="A1970" s="3"/>
    </row>
    <row r="1971" spans="1:1" x14ac:dyDescent="0.25">
      <c r="A1971" s="3"/>
    </row>
    <row r="1972" spans="1:1" x14ac:dyDescent="0.25">
      <c r="A1972" s="3"/>
    </row>
    <row r="1973" spans="1:1" x14ac:dyDescent="0.25">
      <c r="A1973" s="3"/>
    </row>
    <row r="1974" spans="1:1" x14ac:dyDescent="0.25">
      <c r="A1974" s="3"/>
    </row>
    <row r="1975" spans="1:1" x14ac:dyDescent="0.25">
      <c r="A1975" s="3"/>
    </row>
    <row r="1976" spans="1:1" x14ac:dyDescent="0.25">
      <c r="A1976" s="3"/>
    </row>
    <row r="1977" spans="1:1" x14ac:dyDescent="0.25">
      <c r="A1977" s="3"/>
    </row>
    <row r="1978" spans="1:1" x14ac:dyDescent="0.25">
      <c r="A1978" s="3"/>
    </row>
    <row r="1979" spans="1:1" x14ac:dyDescent="0.25">
      <c r="A1979" s="3"/>
    </row>
    <row r="1980" spans="1:1" x14ac:dyDescent="0.25">
      <c r="A1980" s="3"/>
    </row>
    <row r="1981" spans="1:1" x14ac:dyDescent="0.25">
      <c r="A1981" s="3"/>
    </row>
    <row r="1982" spans="1:1" x14ac:dyDescent="0.25">
      <c r="A1982" s="3"/>
    </row>
    <row r="1983" spans="1:1" x14ac:dyDescent="0.25">
      <c r="A1983" s="3"/>
    </row>
    <row r="1984" spans="1:1" x14ac:dyDescent="0.25">
      <c r="A1984" s="3"/>
    </row>
    <row r="1985" spans="1:1" x14ac:dyDescent="0.25">
      <c r="A1985" s="3"/>
    </row>
    <row r="1986" spans="1:1" x14ac:dyDescent="0.25">
      <c r="A1986" s="3"/>
    </row>
    <row r="1987" spans="1:1" x14ac:dyDescent="0.25">
      <c r="A1987" s="3"/>
    </row>
    <row r="1988" spans="1:1" x14ac:dyDescent="0.25">
      <c r="A1988" s="3"/>
    </row>
    <row r="1989" spans="1:1" x14ac:dyDescent="0.25">
      <c r="A1989" s="3"/>
    </row>
    <row r="1990" spans="1:1" x14ac:dyDescent="0.25">
      <c r="A1990" s="3"/>
    </row>
    <row r="1991" spans="1:1" x14ac:dyDescent="0.25">
      <c r="A1991" s="3"/>
    </row>
    <row r="1992" spans="1:1" x14ac:dyDescent="0.25">
      <c r="A1992" s="3"/>
    </row>
    <row r="1993" spans="1:1" x14ac:dyDescent="0.25">
      <c r="A1993" s="3"/>
    </row>
    <row r="1994" spans="1:1" x14ac:dyDescent="0.25">
      <c r="A1994" s="3"/>
    </row>
    <row r="1995" spans="1:1" x14ac:dyDescent="0.25">
      <c r="A1995" s="3"/>
    </row>
    <row r="1996" spans="1:1" x14ac:dyDescent="0.25">
      <c r="A1996" s="3"/>
    </row>
    <row r="1997" spans="1:1" x14ac:dyDescent="0.25">
      <c r="A1997" s="3"/>
    </row>
    <row r="1998" spans="1:1" x14ac:dyDescent="0.25">
      <c r="A1998" s="3"/>
    </row>
    <row r="1999" spans="1:1" x14ac:dyDescent="0.25">
      <c r="A1999" s="3"/>
    </row>
    <row r="2000" spans="1:1" x14ac:dyDescent="0.25">
      <c r="A2000" s="3"/>
    </row>
    <row r="2001" spans="1:1" x14ac:dyDescent="0.25">
      <c r="A2001" s="3"/>
    </row>
    <row r="2002" spans="1:1" x14ac:dyDescent="0.25">
      <c r="A2002" s="3"/>
    </row>
    <row r="2003" spans="1:1" x14ac:dyDescent="0.25">
      <c r="A2003" s="3"/>
    </row>
    <row r="2004" spans="1:1" x14ac:dyDescent="0.25">
      <c r="A2004" s="3"/>
    </row>
    <row r="2005" spans="1:1" x14ac:dyDescent="0.25">
      <c r="A2005" s="3"/>
    </row>
    <row r="2006" spans="1:1" x14ac:dyDescent="0.25">
      <c r="A2006" s="3"/>
    </row>
    <row r="2007" spans="1:1" x14ac:dyDescent="0.25">
      <c r="A2007" s="3"/>
    </row>
    <row r="2008" spans="1:1" x14ac:dyDescent="0.25">
      <c r="A2008" s="3"/>
    </row>
    <row r="2009" spans="1:1" x14ac:dyDescent="0.25">
      <c r="A2009" s="3"/>
    </row>
    <row r="2010" spans="1:1" x14ac:dyDescent="0.25">
      <c r="A2010" s="3"/>
    </row>
    <row r="2011" spans="1:1" x14ac:dyDescent="0.25">
      <c r="A2011" s="3"/>
    </row>
    <row r="2012" spans="1:1" x14ac:dyDescent="0.25">
      <c r="A2012" s="3"/>
    </row>
    <row r="2013" spans="1:1" x14ac:dyDescent="0.25">
      <c r="A2013" s="3"/>
    </row>
    <row r="2014" spans="1:1" x14ac:dyDescent="0.25">
      <c r="A2014" s="3"/>
    </row>
    <row r="2015" spans="1:1" x14ac:dyDescent="0.25">
      <c r="A2015" s="3"/>
    </row>
    <row r="2016" spans="1:1" x14ac:dyDescent="0.25">
      <c r="A2016" s="3"/>
    </row>
    <row r="2017" spans="1:1" x14ac:dyDescent="0.25">
      <c r="A2017" s="3"/>
    </row>
    <row r="2018" spans="1:1" x14ac:dyDescent="0.25">
      <c r="A2018" s="3"/>
    </row>
    <row r="2019" spans="1:1" x14ac:dyDescent="0.25">
      <c r="A2019" s="3"/>
    </row>
    <row r="2020" spans="1:1" x14ac:dyDescent="0.25">
      <c r="A2020" s="3"/>
    </row>
    <row r="2021" spans="1:1" x14ac:dyDescent="0.25">
      <c r="A2021" s="3"/>
    </row>
    <row r="2022" spans="1:1" x14ac:dyDescent="0.25">
      <c r="A2022" s="3"/>
    </row>
    <row r="2023" spans="1:1" x14ac:dyDescent="0.25">
      <c r="A2023" s="3"/>
    </row>
    <row r="2024" spans="1:1" x14ac:dyDescent="0.25">
      <c r="A2024" s="3"/>
    </row>
    <row r="2025" spans="1:1" x14ac:dyDescent="0.25">
      <c r="A2025" s="3"/>
    </row>
    <row r="2026" spans="1:1" x14ac:dyDescent="0.25">
      <c r="A2026" s="3"/>
    </row>
    <row r="2027" spans="1:1" x14ac:dyDescent="0.25">
      <c r="A2027" s="3"/>
    </row>
    <row r="2028" spans="1:1" x14ac:dyDescent="0.25">
      <c r="A2028" s="3"/>
    </row>
    <row r="2029" spans="1:1" x14ac:dyDescent="0.25">
      <c r="A2029" s="3"/>
    </row>
    <row r="2030" spans="1:1" x14ac:dyDescent="0.25">
      <c r="A2030" s="3"/>
    </row>
    <row r="2031" spans="1:1" x14ac:dyDescent="0.25">
      <c r="A2031" s="3"/>
    </row>
    <row r="2032" spans="1:1" x14ac:dyDescent="0.25">
      <c r="A2032" s="3"/>
    </row>
    <row r="2033" spans="1:1" x14ac:dyDescent="0.25">
      <c r="A2033" s="3"/>
    </row>
    <row r="2034" spans="1:1" x14ac:dyDescent="0.25">
      <c r="A2034" s="3"/>
    </row>
    <row r="2035" spans="1:1" x14ac:dyDescent="0.25">
      <c r="A2035" s="3"/>
    </row>
    <row r="2036" spans="1:1" x14ac:dyDescent="0.25">
      <c r="A2036" s="3"/>
    </row>
    <row r="2037" spans="1:1" x14ac:dyDescent="0.25">
      <c r="A2037" s="3"/>
    </row>
    <row r="2038" spans="1:1" x14ac:dyDescent="0.25">
      <c r="A2038" s="3"/>
    </row>
    <row r="2039" spans="1:1" x14ac:dyDescent="0.25">
      <c r="A2039" s="3"/>
    </row>
    <row r="2040" spans="1:1" x14ac:dyDescent="0.25">
      <c r="A2040" s="3"/>
    </row>
    <row r="2041" spans="1:1" x14ac:dyDescent="0.25">
      <c r="A2041" s="3"/>
    </row>
    <row r="2042" spans="1:1" x14ac:dyDescent="0.25">
      <c r="A2042" s="3"/>
    </row>
    <row r="2043" spans="1:1" x14ac:dyDescent="0.25">
      <c r="A2043" s="3"/>
    </row>
    <row r="2044" spans="1:1" x14ac:dyDescent="0.25">
      <c r="A2044" s="3"/>
    </row>
    <row r="2045" spans="1:1" x14ac:dyDescent="0.25">
      <c r="A2045" s="3"/>
    </row>
    <row r="2046" spans="1:1" x14ac:dyDescent="0.25">
      <c r="A2046" s="3"/>
    </row>
    <row r="2047" spans="1:1" x14ac:dyDescent="0.25">
      <c r="A2047" s="3"/>
    </row>
    <row r="2048" spans="1:1" x14ac:dyDescent="0.25">
      <c r="A2048" s="3"/>
    </row>
    <row r="2049" spans="1:1" x14ac:dyDescent="0.25">
      <c r="A2049" s="3"/>
    </row>
    <row r="2050" spans="1:1" x14ac:dyDescent="0.25">
      <c r="A2050" s="3"/>
    </row>
    <row r="2051" spans="1:1" x14ac:dyDescent="0.25">
      <c r="A2051" s="3"/>
    </row>
    <row r="2052" spans="1:1" x14ac:dyDescent="0.25">
      <c r="A2052" s="3"/>
    </row>
    <row r="2053" spans="1:1" x14ac:dyDescent="0.25">
      <c r="A2053" s="3"/>
    </row>
    <row r="2054" spans="1:1" x14ac:dyDescent="0.25">
      <c r="A2054" s="3"/>
    </row>
    <row r="2055" spans="1:1" x14ac:dyDescent="0.25">
      <c r="A2055" s="3"/>
    </row>
    <row r="2056" spans="1:1" x14ac:dyDescent="0.25">
      <c r="A2056" s="3"/>
    </row>
    <row r="2057" spans="1:1" x14ac:dyDescent="0.25">
      <c r="A2057" s="3"/>
    </row>
    <row r="2058" spans="1:1" x14ac:dyDescent="0.25">
      <c r="A2058" s="3"/>
    </row>
    <row r="2059" spans="1:1" x14ac:dyDescent="0.25">
      <c r="A2059" s="3"/>
    </row>
    <row r="2060" spans="1:1" x14ac:dyDescent="0.25">
      <c r="A2060" s="3"/>
    </row>
    <row r="2061" spans="1:1" x14ac:dyDescent="0.25">
      <c r="A2061" s="3"/>
    </row>
    <row r="2062" spans="1:1" x14ac:dyDescent="0.25">
      <c r="A2062" s="3"/>
    </row>
    <row r="2063" spans="1:1" x14ac:dyDescent="0.25">
      <c r="A2063" s="3"/>
    </row>
    <row r="2064" spans="1:1" x14ac:dyDescent="0.25">
      <c r="A2064" s="3"/>
    </row>
    <row r="2065" spans="1:1" x14ac:dyDescent="0.25">
      <c r="A2065" s="3"/>
    </row>
    <row r="2066" spans="1:1" x14ac:dyDescent="0.25">
      <c r="A2066" s="3"/>
    </row>
    <row r="2067" spans="1:1" x14ac:dyDescent="0.25">
      <c r="A2067" s="3"/>
    </row>
    <row r="2068" spans="1:1" x14ac:dyDescent="0.25">
      <c r="A2068" s="3"/>
    </row>
    <row r="2069" spans="1:1" x14ac:dyDescent="0.25">
      <c r="A2069" s="3"/>
    </row>
    <row r="2070" spans="1:1" x14ac:dyDescent="0.25">
      <c r="A2070" s="3"/>
    </row>
    <row r="2071" spans="1:1" x14ac:dyDescent="0.25">
      <c r="A2071" s="3"/>
    </row>
    <row r="2072" spans="1:1" x14ac:dyDescent="0.25">
      <c r="A2072" s="3"/>
    </row>
    <row r="2073" spans="1:1" x14ac:dyDescent="0.25">
      <c r="A2073" s="3"/>
    </row>
    <row r="2074" spans="1:1" x14ac:dyDescent="0.25">
      <c r="A2074" s="3"/>
    </row>
    <row r="2075" spans="1:1" x14ac:dyDescent="0.25">
      <c r="A2075" s="3"/>
    </row>
    <row r="2076" spans="1:1" x14ac:dyDescent="0.25">
      <c r="A2076" s="3"/>
    </row>
    <row r="2077" spans="1:1" x14ac:dyDescent="0.25">
      <c r="A2077" s="3"/>
    </row>
    <row r="2078" spans="1:1" x14ac:dyDescent="0.25">
      <c r="A2078" s="3"/>
    </row>
    <row r="2079" spans="1:1" x14ac:dyDescent="0.25">
      <c r="A2079" s="3"/>
    </row>
    <row r="2080" spans="1:1" x14ac:dyDescent="0.25">
      <c r="A2080" s="3"/>
    </row>
    <row r="2081" spans="1:1" x14ac:dyDescent="0.25">
      <c r="A2081" s="3"/>
    </row>
    <row r="2082" spans="1:1" x14ac:dyDescent="0.25">
      <c r="A2082" s="3"/>
    </row>
    <row r="2083" spans="1:1" x14ac:dyDescent="0.25">
      <c r="A2083" s="3"/>
    </row>
    <row r="2084" spans="1:1" x14ac:dyDescent="0.25">
      <c r="A2084" s="3"/>
    </row>
    <row r="2085" spans="1:1" x14ac:dyDescent="0.25">
      <c r="A2085" s="3"/>
    </row>
    <row r="2086" spans="1:1" x14ac:dyDescent="0.25">
      <c r="A2086" s="3"/>
    </row>
    <row r="2087" spans="1:1" x14ac:dyDescent="0.25">
      <c r="A2087" s="3"/>
    </row>
    <row r="2088" spans="1:1" x14ac:dyDescent="0.25">
      <c r="A2088" s="3"/>
    </row>
    <row r="2089" spans="1:1" x14ac:dyDescent="0.25">
      <c r="A2089" s="3"/>
    </row>
    <row r="2090" spans="1:1" x14ac:dyDescent="0.25">
      <c r="A2090" s="3"/>
    </row>
    <row r="2091" spans="1:1" x14ac:dyDescent="0.25">
      <c r="A2091" s="3"/>
    </row>
    <row r="2092" spans="1:1" x14ac:dyDescent="0.25">
      <c r="A2092" s="3"/>
    </row>
    <row r="2093" spans="1:1" x14ac:dyDescent="0.25">
      <c r="A2093" s="3"/>
    </row>
    <row r="2094" spans="1:1" x14ac:dyDescent="0.25">
      <c r="A2094" s="3"/>
    </row>
    <row r="2095" spans="1:1" x14ac:dyDescent="0.25">
      <c r="A2095" s="3"/>
    </row>
    <row r="2096" spans="1:1" x14ac:dyDescent="0.25">
      <c r="A2096" s="3"/>
    </row>
    <row r="2097" spans="1:1" x14ac:dyDescent="0.25">
      <c r="A2097" s="3"/>
    </row>
    <row r="2098" spans="1:1" x14ac:dyDescent="0.25">
      <c r="A2098" s="3"/>
    </row>
    <row r="2099" spans="1:1" x14ac:dyDescent="0.25">
      <c r="A2099" s="3"/>
    </row>
    <row r="2100" spans="1:1" x14ac:dyDescent="0.25">
      <c r="A2100" s="3"/>
    </row>
    <row r="2101" spans="1:1" x14ac:dyDescent="0.25">
      <c r="A2101" s="3"/>
    </row>
    <row r="2102" spans="1:1" x14ac:dyDescent="0.25">
      <c r="A2102" s="3"/>
    </row>
    <row r="2103" spans="1:1" x14ac:dyDescent="0.25">
      <c r="A2103" s="3"/>
    </row>
    <row r="2104" spans="1:1" x14ac:dyDescent="0.25">
      <c r="A2104" s="3"/>
    </row>
    <row r="2105" spans="1:1" x14ac:dyDescent="0.25">
      <c r="A2105" s="3"/>
    </row>
    <row r="2106" spans="1:1" x14ac:dyDescent="0.25">
      <c r="A2106" s="3"/>
    </row>
    <row r="2107" spans="1:1" x14ac:dyDescent="0.25">
      <c r="A2107" s="3"/>
    </row>
    <row r="2108" spans="1:1" x14ac:dyDescent="0.25">
      <c r="A2108" s="3"/>
    </row>
    <row r="2109" spans="1:1" x14ac:dyDescent="0.25">
      <c r="A2109" s="3"/>
    </row>
    <row r="2110" spans="1:1" x14ac:dyDescent="0.25">
      <c r="A2110" s="3"/>
    </row>
    <row r="2111" spans="1:1" x14ac:dyDescent="0.25">
      <c r="A2111" s="3"/>
    </row>
    <row r="2112" spans="1:1" x14ac:dyDescent="0.25">
      <c r="A2112" s="3"/>
    </row>
    <row r="2113" spans="1:1" x14ac:dyDescent="0.25">
      <c r="A2113" s="3"/>
    </row>
    <row r="2114" spans="1:1" x14ac:dyDescent="0.25">
      <c r="A2114" s="3"/>
    </row>
    <row r="2115" spans="1:1" x14ac:dyDescent="0.25">
      <c r="A2115" s="3"/>
    </row>
    <row r="2116" spans="1:1" x14ac:dyDescent="0.25">
      <c r="A2116" s="3"/>
    </row>
    <row r="2117" spans="1:1" x14ac:dyDescent="0.25">
      <c r="A2117" s="3"/>
    </row>
    <row r="2118" spans="1:1" x14ac:dyDescent="0.25">
      <c r="A2118" s="3"/>
    </row>
    <row r="2119" spans="1:1" x14ac:dyDescent="0.25">
      <c r="A2119" s="3"/>
    </row>
    <row r="2120" spans="1:1" x14ac:dyDescent="0.25">
      <c r="A2120" s="3"/>
    </row>
    <row r="2121" spans="1:1" x14ac:dyDescent="0.25">
      <c r="A2121" s="3"/>
    </row>
    <row r="2122" spans="1:1" x14ac:dyDescent="0.25">
      <c r="A2122" s="3"/>
    </row>
    <row r="2123" spans="1:1" x14ac:dyDescent="0.25">
      <c r="A2123" s="3"/>
    </row>
    <row r="2124" spans="1:1" x14ac:dyDescent="0.25">
      <c r="A2124" s="3"/>
    </row>
    <row r="2125" spans="1:1" x14ac:dyDescent="0.25">
      <c r="A2125" s="3"/>
    </row>
    <row r="2126" spans="1:1" x14ac:dyDescent="0.25">
      <c r="A2126" s="3"/>
    </row>
    <row r="2127" spans="1:1" x14ac:dyDescent="0.25">
      <c r="A2127" s="3"/>
    </row>
    <row r="2128" spans="1:1" x14ac:dyDescent="0.25">
      <c r="A2128" s="3"/>
    </row>
    <row r="2129" spans="1:1" x14ac:dyDescent="0.25">
      <c r="A2129" s="3"/>
    </row>
    <row r="2130" spans="1:1" x14ac:dyDescent="0.25">
      <c r="A2130" s="3"/>
    </row>
    <row r="2131" spans="1:1" x14ac:dyDescent="0.25">
      <c r="A2131" s="3"/>
    </row>
    <row r="2132" spans="1:1" x14ac:dyDescent="0.25">
      <c r="A2132" s="3"/>
    </row>
    <row r="2133" spans="1:1" x14ac:dyDescent="0.25">
      <c r="A2133" s="3"/>
    </row>
    <row r="2134" spans="1:1" x14ac:dyDescent="0.25">
      <c r="A2134" s="3"/>
    </row>
    <row r="2135" spans="1:1" x14ac:dyDescent="0.25">
      <c r="A2135" s="3"/>
    </row>
    <row r="2136" spans="1:1" x14ac:dyDescent="0.25">
      <c r="A2136" s="3"/>
    </row>
    <row r="2137" spans="1:1" x14ac:dyDescent="0.25">
      <c r="A2137" s="3"/>
    </row>
    <row r="2138" spans="1:1" x14ac:dyDescent="0.25">
      <c r="A2138" s="3"/>
    </row>
    <row r="2139" spans="1:1" x14ac:dyDescent="0.25">
      <c r="A2139" s="3"/>
    </row>
    <row r="2140" spans="1:1" x14ac:dyDescent="0.25">
      <c r="A2140" s="3"/>
    </row>
    <row r="2141" spans="1:1" x14ac:dyDescent="0.25">
      <c r="A2141" s="3"/>
    </row>
    <row r="2142" spans="1:1" x14ac:dyDescent="0.25">
      <c r="A2142" s="3"/>
    </row>
    <row r="2143" spans="1:1" x14ac:dyDescent="0.25">
      <c r="A2143" s="3"/>
    </row>
    <row r="2144" spans="1:1" x14ac:dyDescent="0.25">
      <c r="A2144" s="3"/>
    </row>
    <row r="2145" spans="1:1" x14ac:dyDescent="0.25">
      <c r="A2145" s="3"/>
    </row>
    <row r="2146" spans="1:1" x14ac:dyDescent="0.25">
      <c r="A2146" s="3"/>
    </row>
    <row r="2147" spans="1:1" x14ac:dyDescent="0.25">
      <c r="A2147" s="3"/>
    </row>
    <row r="2148" spans="1:1" x14ac:dyDescent="0.25">
      <c r="A2148" s="3"/>
    </row>
    <row r="2149" spans="1:1" x14ac:dyDescent="0.25">
      <c r="A2149" s="3"/>
    </row>
    <row r="2150" spans="1:1" x14ac:dyDescent="0.25">
      <c r="A2150" s="3"/>
    </row>
    <row r="2151" spans="1:1" x14ac:dyDescent="0.25">
      <c r="A2151" s="3"/>
    </row>
    <row r="2152" spans="1:1" x14ac:dyDescent="0.25">
      <c r="A2152" s="3"/>
    </row>
    <row r="2153" spans="1:1" x14ac:dyDescent="0.25">
      <c r="A2153" s="3"/>
    </row>
    <row r="2154" spans="1:1" x14ac:dyDescent="0.25">
      <c r="A2154" s="3"/>
    </row>
    <row r="2155" spans="1:1" x14ac:dyDescent="0.25">
      <c r="A2155" s="3"/>
    </row>
    <row r="2156" spans="1:1" x14ac:dyDescent="0.25">
      <c r="A2156" s="3"/>
    </row>
    <row r="2157" spans="1:1" x14ac:dyDescent="0.25">
      <c r="A2157" s="3"/>
    </row>
    <row r="2158" spans="1:1" x14ac:dyDescent="0.25">
      <c r="A2158" s="3"/>
    </row>
    <row r="2159" spans="1:1" x14ac:dyDescent="0.25">
      <c r="A2159" s="3"/>
    </row>
    <row r="2160" spans="1:1" x14ac:dyDescent="0.25">
      <c r="A2160" s="3"/>
    </row>
    <row r="2161" spans="1:1" x14ac:dyDescent="0.25">
      <c r="A2161" s="3"/>
    </row>
    <row r="2162" spans="1:1" x14ac:dyDescent="0.25">
      <c r="A2162" s="3"/>
    </row>
    <row r="2163" spans="1:1" x14ac:dyDescent="0.25">
      <c r="A2163" s="3"/>
    </row>
    <row r="2164" spans="1:1" x14ac:dyDescent="0.25">
      <c r="A2164" s="3"/>
    </row>
    <row r="2165" spans="1:1" x14ac:dyDescent="0.25">
      <c r="A2165" s="3"/>
    </row>
    <row r="2166" spans="1:1" x14ac:dyDescent="0.25">
      <c r="A2166" s="3"/>
    </row>
    <row r="2167" spans="1:1" x14ac:dyDescent="0.25">
      <c r="A2167" s="3"/>
    </row>
    <row r="2168" spans="1:1" x14ac:dyDescent="0.25">
      <c r="A2168" s="3"/>
    </row>
    <row r="2169" spans="1:1" x14ac:dyDescent="0.25">
      <c r="A2169" s="3"/>
    </row>
    <row r="2170" spans="1:1" x14ac:dyDescent="0.25">
      <c r="A2170" s="3"/>
    </row>
    <row r="2171" spans="1:1" x14ac:dyDescent="0.25">
      <c r="A2171" s="3"/>
    </row>
    <row r="2172" spans="1:1" x14ac:dyDescent="0.25">
      <c r="A2172" s="3"/>
    </row>
    <row r="2173" spans="1:1" x14ac:dyDescent="0.25">
      <c r="A2173" s="3"/>
    </row>
    <row r="2174" spans="1:1" x14ac:dyDescent="0.25">
      <c r="A2174" s="3"/>
    </row>
    <row r="2175" spans="1:1" x14ac:dyDescent="0.25">
      <c r="A2175" s="3"/>
    </row>
    <row r="2176" spans="1:1" x14ac:dyDescent="0.25">
      <c r="A2176" s="3"/>
    </row>
    <row r="2177" spans="1:1" x14ac:dyDescent="0.25">
      <c r="A2177" s="3"/>
    </row>
    <row r="2178" spans="1:1" x14ac:dyDescent="0.25">
      <c r="A2178" s="3"/>
    </row>
    <row r="2179" spans="1:1" x14ac:dyDescent="0.25">
      <c r="A2179" s="3"/>
    </row>
    <row r="2180" spans="1:1" x14ac:dyDescent="0.25">
      <c r="A2180" s="3"/>
    </row>
    <row r="2181" spans="1:1" x14ac:dyDescent="0.25">
      <c r="A2181" s="3"/>
    </row>
    <row r="2182" spans="1:1" x14ac:dyDescent="0.25">
      <c r="A2182" s="3"/>
    </row>
    <row r="2183" spans="1:1" x14ac:dyDescent="0.25">
      <c r="A2183" s="3"/>
    </row>
    <row r="2184" spans="1:1" x14ac:dyDescent="0.25">
      <c r="A2184" s="3"/>
    </row>
    <row r="2185" spans="1:1" x14ac:dyDescent="0.25">
      <c r="A2185" s="3"/>
    </row>
    <row r="2186" spans="1:1" x14ac:dyDescent="0.25">
      <c r="A2186" s="3"/>
    </row>
    <row r="2187" spans="1:1" x14ac:dyDescent="0.25">
      <c r="A2187" s="3"/>
    </row>
    <row r="2188" spans="1:1" x14ac:dyDescent="0.25">
      <c r="A2188" s="3"/>
    </row>
    <row r="2189" spans="1:1" x14ac:dyDescent="0.25">
      <c r="A2189" s="3"/>
    </row>
    <row r="2190" spans="1:1" x14ac:dyDescent="0.25">
      <c r="A2190" s="3"/>
    </row>
    <row r="2191" spans="1:1" x14ac:dyDescent="0.25">
      <c r="A2191" s="3"/>
    </row>
    <row r="2192" spans="1:1" x14ac:dyDescent="0.25">
      <c r="A2192" s="3"/>
    </row>
    <row r="2193" spans="1:1" x14ac:dyDescent="0.25">
      <c r="A2193" s="3"/>
    </row>
    <row r="2194" spans="1:1" x14ac:dyDescent="0.25">
      <c r="A2194" s="3"/>
    </row>
    <row r="2195" spans="1:1" x14ac:dyDescent="0.25">
      <c r="A2195" s="3"/>
    </row>
    <row r="2196" spans="1:1" x14ac:dyDescent="0.25">
      <c r="A2196" s="3"/>
    </row>
    <row r="2197" spans="1:1" x14ac:dyDescent="0.25">
      <c r="A2197" s="3"/>
    </row>
    <row r="2198" spans="1:1" x14ac:dyDescent="0.25">
      <c r="A2198" s="3"/>
    </row>
    <row r="2199" spans="1:1" x14ac:dyDescent="0.25">
      <c r="A2199" s="3"/>
    </row>
    <row r="2200" spans="1:1" x14ac:dyDescent="0.25">
      <c r="A2200" s="3"/>
    </row>
    <row r="2201" spans="1:1" x14ac:dyDescent="0.25">
      <c r="A2201" s="3"/>
    </row>
    <row r="2202" spans="1:1" x14ac:dyDescent="0.25">
      <c r="A2202" s="3"/>
    </row>
    <row r="2203" spans="1:1" x14ac:dyDescent="0.25">
      <c r="A2203" s="3"/>
    </row>
    <row r="2204" spans="1:1" x14ac:dyDescent="0.25">
      <c r="A2204" s="3"/>
    </row>
    <row r="2205" spans="1:1" x14ac:dyDescent="0.25">
      <c r="A2205" s="3"/>
    </row>
    <row r="2206" spans="1:1" x14ac:dyDescent="0.25">
      <c r="A2206" s="3"/>
    </row>
    <row r="2207" spans="1:1" x14ac:dyDescent="0.25">
      <c r="A2207" s="3"/>
    </row>
    <row r="2208" spans="1:1" x14ac:dyDescent="0.25">
      <c r="A2208" s="3"/>
    </row>
    <row r="2209" spans="1:1" x14ac:dyDescent="0.25">
      <c r="A2209" s="3"/>
    </row>
    <row r="2210" spans="1:1" x14ac:dyDescent="0.25">
      <c r="A2210" s="3"/>
    </row>
    <row r="2211" spans="1:1" x14ac:dyDescent="0.25">
      <c r="A2211" s="3"/>
    </row>
    <row r="2212" spans="1:1" x14ac:dyDescent="0.25">
      <c r="A2212" s="3"/>
    </row>
    <row r="2213" spans="1:1" x14ac:dyDescent="0.25">
      <c r="A2213" s="3"/>
    </row>
    <row r="2214" spans="1:1" x14ac:dyDescent="0.25">
      <c r="A2214" s="3"/>
    </row>
    <row r="2215" spans="1:1" x14ac:dyDescent="0.25">
      <c r="A2215" s="3"/>
    </row>
    <row r="2216" spans="1:1" x14ac:dyDescent="0.25">
      <c r="A2216" s="3"/>
    </row>
    <row r="2217" spans="1:1" x14ac:dyDescent="0.25">
      <c r="A2217" s="3"/>
    </row>
    <row r="2218" spans="1:1" x14ac:dyDescent="0.25">
      <c r="A2218" s="3"/>
    </row>
    <row r="2219" spans="1:1" x14ac:dyDescent="0.25">
      <c r="A2219" s="3"/>
    </row>
    <row r="2220" spans="1:1" x14ac:dyDescent="0.25">
      <c r="A2220" s="3"/>
    </row>
    <row r="2221" spans="1:1" x14ac:dyDescent="0.25">
      <c r="A2221" s="3"/>
    </row>
    <row r="2222" spans="1:1" x14ac:dyDescent="0.25">
      <c r="A2222" s="3"/>
    </row>
    <row r="2223" spans="1:1" x14ac:dyDescent="0.25">
      <c r="A2223" s="3"/>
    </row>
    <row r="2224" spans="1:1" x14ac:dyDescent="0.25">
      <c r="A2224" s="3"/>
    </row>
    <row r="2225" spans="1:1" x14ac:dyDescent="0.25">
      <c r="A2225" s="3"/>
    </row>
    <row r="2226" spans="1:1" x14ac:dyDescent="0.25">
      <c r="A2226" s="3"/>
    </row>
    <row r="2227" spans="1:1" x14ac:dyDescent="0.25">
      <c r="A2227" s="3"/>
    </row>
    <row r="2228" spans="1:1" x14ac:dyDescent="0.25">
      <c r="A2228" s="3"/>
    </row>
    <row r="2229" spans="1:1" x14ac:dyDescent="0.25">
      <c r="A2229" s="3"/>
    </row>
    <row r="2230" spans="1:1" x14ac:dyDescent="0.25">
      <c r="A2230" s="3"/>
    </row>
    <row r="2231" spans="1:1" x14ac:dyDescent="0.25">
      <c r="A2231" s="3"/>
    </row>
    <row r="2232" spans="1:1" x14ac:dyDescent="0.25">
      <c r="A2232" s="3"/>
    </row>
    <row r="2233" spans="1:1" x14ac:dyDescent="0.25">
      <c r="A2233" s="3"/>
    </row>
    <row r="2234" spans="1:1" x14ac:dyDescent="0.25">
      <c r="A2234" s="3"/>
    </row>
    <row r="2235" spans="1:1" x14ac:dyDescent="0.25">
      <c r="A2235" s="3"/>
    </row>
    <row r="2236" spans="1:1" x14ac:dyDescent="0.25">
      <c r="A2236" s="3"/>
    </row>
    <row r="2237" spans="1:1" x14ac:dyDescent="0.25">
      <c r="A2237" s="3"/>
    </row>
    <row r="2238" spans="1:1" x14ac:dyDescent="0.25">
      <c r="A2238" s="3"/>
    </row>
    <row r="2239" spans="1:1" x14ac:dyDescent="0.25">
      <c r="A2239" s="3"/>
    </row>
    <row r="2240" spans="1:1" x14ac:dyDescent="0.25">
      <c r="A2240" s="3"/>
    </row>
    <row r="2241" spans="1:1" x14ac:dyDescent="0.25">
      <c r="A2241" s="3"/>
    </row>
    <row r="2242" spans="1:1" x14ac:dyDescent="0.25">
      <c r="A2242" s="3"/>
    </row>
    <row r="2243" spans="1:1" x14ac:dyDescent="0.25">
      <c r="A2243" s="3"/>
    </row>
    <row r="2244" spans="1:1" x14ac:dyDescent="0.25">
      <c r="A2244" s="3"/>
    </row>
    <row r="2245" spans="1:1" x14ac:dyDescent="0.25">
      <c r="A2245" s="3"/>
    </row>
    <row r="2246" spans="1:1" x14ac:dyDescent="0.25">
      <c r="A2246" s="3"/>
    </row>
    <row r="2247" spans="1:1" x14ac:dyDescent="0.25">
      <c r="A2247" s="3"/>
    </row>
    <row r="2248" spans="1:1" x14ac:dyDescent="0.25">
      <c r="A2248" s="3"/>
    </row>
    <row r="2249" spans="1:1" x14ac:dyDescent="0.25">
      <c r="A2249" s="3"/>
    </row>
    <row r="2250" spans="1:1" x14ac:dyDescent="0.25">
      <c r="A2250" s="3"/>
    </row>
    <row r="2251" spans="1:1" x14ac:dyDescent="0.25">
      <c r="A2251" s="3"/>
    </row>
    <row r="2252" spans="1:1" x14ac:dyDescent="0.25">
      <c r="A2252" s="3"/>
    </row>
    <row r="2253" spans="1:1" x14ac:dyDescent="0.25">
      <c r="A2253" s="3"/>
    </row>
    <row r="2254" spans="1:1" x14ac:dyDescent="0.25">
      <c r="A2254" s="3"/>
    </row>
    <row r="2255" spans="1:1" x14ac:dyDescent="0.25">
      <c r="A2255" s="3"/>
    </row>
    <row r="2256" spans="1:1" x14ac:dyDescent="0.25">
      <c r="A2256" s="3"/>
    </row>
    <row r="2257" spans="1:1" x14ac:dyDescent="0.25">
      <c r="A2257" s="3"/>
    </row>
    <row r="2258" spans="1:1" x14ac:dyDescent="0.25">
      <c r="A2258" s="3"/>
    </row>
    <row r="2259" spans="1:1" x14ac:dyDescent="0.25">
      <c r="A2259" s="3"/>
    </row>
    <row r="2260" spans="1:1" x14ac:dyDescent="0.25">
      <c r="A2260" s="3"/>
    </row>
    <row r="2261" spans="1:1" x14ac:dyDescent="0.25">
      <c r="A2261" s="3"/>
    </row>
    <row r="2262" spans="1:1" x14ac:dyDescent="0.25">
      <c r="A2262" s="3"/>
    </row>
    <row r="2263" spans="1:1" x14ac:dyDescent="0.25">
      <c r="A2263" s="3"/>
    </row>
    <row r="2264" spans="1:1" x14ac:dyDescent="0.25">
      <c r="A2264" s="3"/>
    </row>
    <row r="2265" spans="1:1" x14ac:dyDescent="0.25">
      <c r="A2265" s="3"/>
    </row>
    <row r="2266" spans="1:1" x14ac:dyDescent="0.25">
      <c r="A2266" s="3"/>
    </row>
    <row r="2267" spans="1:1" x14ac:dyDescent="0.25">
      <c r="A2267" s="3"/>
    </row>
    <row r="2268" spans="1:1" x14ac:dyDescent="0.25">
      <c r="A2268" s="3"/>
    </row>
    <row r="2269" spans="1:1" x14ac:dyDescent="0.25">
      <c r="A2269" s="3"/>
    </row>
    <row r="2270" spans="1:1" x14ac:dyDescent="0.25">
      <c r="A2270" s="3"/>
    </row>
    <row r="2271" spans="1:1" x14ac:dyDescent="0.25">
      <c r="A2271" s="3"/>
    </row>
    <row r="2272" spans="1:1" x14ac:dyDescent="0.25">
      <c r="A2272" s="3"/>
    </row>
    <row r="2273" spans="1:1" x14ac:dyDescent="0.25">
      <c r="A2273" s="3"/>
    </row>
    <row r="2274" spans="1:1" x14ac:dyDescent="0.25">
      <c r="A2274" s="3"/>
    </row>
    <row r="2275" spans="1:1" x14ac:dyDescent="0.25">
      <c r="A2275" s="3"/>
    </row>
    <row r="2276" spans="1:1" x14ac:dyDescent="0.25">
      <c r="A2276" s="3"/>
    </row>
    <row r="2277" spans="1:1" x14ac:dyDescent="0.25">
      <c r="A2277" s="3"/>
    </row>
    <row r="2278" spans="1:1" x14ac:dyDescent="0.25">
      <c r="A2278" s="3"/>
    </row>
    <row r="2279" spans="1:1" x14ac:dyDescent="0.25">
      <c r="A2279" s="3"/>
    </row>
    <row r="2280" spans="1:1" x14ac:dyDescent="0.25">
      <c r="A2280" s="3"/>
    </row>
    <row r="2281" spans="1:1" x14ac:dyDescent="0.25">
      <c r="A2281" s="3"/>
    </row>
    <row r="2282" spans="1:1" x14ac:dyDescent="0.25">
      <c r="A2282" s="3"/>
    </row>
    <row r="2283" spans="1:1" x14ac:dyDescent="0.25">
      <c r="A2283" s="3"/>
    </row>
    <row r="2284" spans="1:1" x14ac:dyDescent="0.25">
      <c r="A2284" s="3"/>
    </row>
    <row r="2285" spans="1:1" x14ac:dyDescent="0.25">
      <c r="A2285" s="3"/>
    </row>
    <row r="2286" spans="1:1" x14ac:dyDescent="0.25">
      <c r="A2286" s="3"/>
    </row>
    <row r="2287" spans="1:1" x14ac:dyDescent="0.25">
      <c r="A2287" s="3"/>
    </row>
    <row r="2288" spans="1:1" x14ac:dyDescent="0.25">
      <c r="A2288" s="3"/>
    </row>
    <row r="2289" spans="1:1" x14ac:dyDescent="0.25">
      <c r="A2289" s="3"/>
    </row>
    <row r="2290" spans="1:1" x14ac:dyDescent="0.25">
      <c r="A2290" s="3"/>
    </row>
    <row r="2291" spans="1:1" x14ac:dyDescent="0.25">
      <c r="A2291" s="3"/>
    </row>
    <row r="2292" spans="1:1" x14ac:dyDescent="0.25">
      <c r="A2292" s="3"/>
    </row>
    <row r="2293" spans="1:1" x14ac:dyDescent="0.25">
      <c r="A2293" s="3"/>
    </row>
    <row r="2294" spans="1:1" x14ac:dyDescent="0.25">
      <c r="A2294" s="3"/>
    </row>
    <row r="2295" spans="1:1" x14ac:dyDescent="0.25">
      <c r="A2295" s="3"/>
    </row>
    <row r="2296" spans="1:1" x14ac:dyDescent="0.25">
      <c r="A2296" s="3"/>
    </row>
    <row r="2297" spans="1:1" x14ac:dyDescent="0.25">
      <c r="A2297" s="3"/>
    </row>
    <row r="2298" spans="1:1" x14ac:dyDescent="0.25">
      <c r="A2298" s="3"/>
    </row>
    <row r="2299" spans="1:1" x14ac:dyDescent="0.25">
      <c r="A2299" s="3"/>
    </row>
    <row r="2300" spans="1:1" x14ac:dyDescent="0.25">
      <c r="A2300" s="3"/>
    </row>
    <row r="2301" spans="1:1" x14ac:dyDescent="0.25">
      <c r="A2301" s="3"/>
    </row>
    <row r="2302" spans="1:1" x14ac:dyDescent="0.25">
      <c r="A2302" s="3"/>
    </row>
    <row r="2303" spans="1:1" x14ac:dyDescent="0.25">
      <c r="A2303" s="3"/>
    </row>
    <row r="2304" spans="1:1" x14ac:dyDescent="0.25">
      <c r="A2304" s="3"/>
    </row>
    <row r="2305" spans="1:1" x14ac:dyDescent="0.25">
      <c r="A2305" s="3"/>
    </row>
    <row r="2306" spans="1:1" x14ac:dyDescent="0.25">
      <c r="A2306" s="3"/>
    </row>
    <row r="2307" spans="1:1" x14ac:dyDescent="0.25">
      <c r="A2307" s="3"/>
    </row>
    <row r="2308" spans="1:1" x14ac:dyDescent="0.25">
      <c r="A2308" s="3"/>
    </row>
    <row r="2309" spans="1:1" x14ac:dyDescent="0.25">
      <c r="A2309" s="3"/>
    </row>
    <row r="2310" spans="1:1" x14ac:dyDescent="0.25">
      <c r="A2310" s="3"/>
    </row>
    <row r="2311" spans="1:1" x14ac:dyDescent="0.25">
      <c r="A2311" s="3"/>
    </row>
    <row r="2312" spans="1:1" x14ac:dyDescent="0.25">
      <c r="A2312" s="3"/>
    </row>
    <row r="2313" spans="1:1" x14ac:dyDescent="0.25">
      <c r="A2313" s="3"/>
    </row>
    <row r="2314" spans="1:1" x14ac:dyDescent="0.25">
      <c r="A2314" s="3"/>
    </row>
    <row r="2315" spans="1:1" x14ac:dyDescent="0.25">
      <c r="A2315" s="3"/>
    </row>
    <row r="2316" spans="1:1" x14ac:dyDescent="0.25">
      <c r="A2316" s="3"/>
    </row>
    <row r="2317" spans="1:1" x14ac:dyDescent="0.25">
      <c r="A2317" s="3"/>
    </row>
    <row r="2318" spans="1:1" x14ac:dyDescent="0.25">
      <c r="A2318" s="3"/>
    </row>
    <row r="2319" spans="1:1" x14ac:dyDescent="0.25">
      <c r="A2319" s="3"/>
    </row>
    <row r="2320" spans="1:1" x14ac:dyDescent="0.25">
      <c r="A2320" s="3"/>
    </row>
    <row r="2321" spans="1:1" x14ac:dyDescent="0.25">
      <c r="A2321" s="3"/>
    </row>
    <row r="2322" spans="1:1" x14ac:dyDescent="0.25">
      <c r="A2322" s="3"/>
    </row>
    <row r="2323" spans="1:1" x14ac:dyDescent="0.25">
      <c r="A2323" s="3"/>
    </row>
    <row r="2324" spans="1:1" x14ac:dyDescent="0.25">
      <c r="A2324" s="3"/>
    </row>
    <row r="2325" spans="1:1" x14ac:dyDescent="0.25">
      <c r="A2325" s="3"/>
    </row>
    <row r="2326" spans="1:1" x14ac:dyDescent="0.25">
      <c r="A2326" s="3"/>
    </row>
    <row r="2327" spans="1:1" x14ac:dyDescent="0.25">
      <c r="A2327" s="3"/>
    </row>
    <row r="2328" spans="1:1" x14ac:dyDescent="0.25">
      <c r="A2328" s="3"/>
    </row>
    <row r="2329" spans="1:1" x14ac:dyDescent="0.25">
      <c r="A2329" s="3"/>
    </row>
    <row r="2330" spans="1:1" x14ac:dyDescent="0.25">
      <c r="A2330" s="3"/>
    </row>
    <row r="2331" spans="1:1" x14ac:dyDescent="0.25">
      <c r="A2331" s="3"/>
    </row>
    <row r="2332" spans="1:1" x14ac:dyDescent="0.25">
      <c r="A2332" s="3"/>
    </row>
    <row r="2333" spans="1:1" x14ac:dyDescent="0.25">
      <c r="A2333" s="3"/>
    </row>
    <row r="2334" spans="1:1" x14ac:dyDescent="0.25">
      <c r="A2334" s="3"/>
    </row>
    <row r="2335" spans="1:1" x14ac:dyDescent="0.25">
      <c r="A2335" s="3"/>
    </row>
    <row r="2336" spans="1:1" x14ac:dyDescent="0.25">
      <c r="A2336" s="3"/>
    </row>
    <row r="2337" spans="1:1" x14ac:dyDescent="0.25">
      <c r="A2337" s="3"/>
    </row>
    <row r="2338" spans="1:1" x14ac:dyDescent="0.25">
      <c r="A2338" s="3"/>
    </row>
    <row r="2339" spans="1:1" x14ac:dyDescent="0.25">
      <c r="A2339" s="3"/>
    </row>
    <row r="2340" spans="1:1" x14ac:dyDescent="0.25">
      <c r="A2340" s="3"/>
    </row>
    <row r="2341" spans="1:1" x14ac:dyDescent="0.25">
      <c r="A2341" s="3"/>
    </row>
    <row r="2342" spans="1:1" x14ac:dyDescent="0.25">
      <c r="A2342" s="3"/>
    </row>
    <row r="2343" spans="1:1" x14ac:dyDescent="0.25">
      <c r="A2343" s="3"/>
    </row>
    <row r="2344" spans="1:1" x14ac:dyDescent="0.25">
      <c r="A2344" s="3"/>
    </row>
    <row r="2345" spans="1:1" x14ac:dyDescent="0.25">
      <c r="A2345" s="3"/>
    </row>
    <row r="2346" spans="1:1" x14ac:dyDescent="0.25">
      <c r="A2346" s="3"/>
    </row>
    <row r="2347" spans="1:1" x14ac:dyDescent="0.25">
      <c r="A2347" s="3"/>
    </row>
    <row r="2348" spans="1:1" x14ac:dyDescent="0.25">
      <c r="A2348" s="3"/>
    </row>
    <row r="2349" spans="1:1" x14ac:dyDescent="0.25">
      <c r="A2349" s="3"/>
    </row>
    <row r="2350" spans="1:1" x14ac:dyDescent="0.25">
      <c r="A2350" s="3"/>
    </row>
    <row r="2351" spans="1:1" x14ac:dyDescent="0.25">
      <c r="A2351" s="3"/>
    </row>
    <row r="2352" spans="1:1" x14ac:dyDescent="0.25">
      <c r="A2352" s="3"/>
    </row>
    <row r="2353" spans="1:1" x14ac:dyDescent="0.25">
      <c r="A2353" s="3"/>
    </row>
    <row r="2354" spans="1:1" x14ac:dyDescent="0.25">
      <c r="A2354" s="3"/>
    </row>
    <row r="2355" spans="1:1" x14ac:dyDescent="0.25">
      <c r="A2355" s="3"/>
    </row>
    <row r="2356" spans="1:1" x14ac:dyDescent="0.25">
      <c r="A2356" s="3"/>
    </row>
    <row r="2357" spans="1:1" x14ac:dyDescent="0.25">
      <c r="A2357" s="3"/>
    </row>
    <row r="2358" spans="1:1" x14ac:dyDescent="0.25">
      <c r="A2358" s="3"/>
    </row>
    <row r="2359" spans="1:1" x14ac:dyDescent="0.25">
      <c r="A2359" s="3"/>
    </row>
    <row r="2360" spans="1:1" x14ac:dyDescent="0.25">
      <c r="A2360" s="3"/>
    </row>
    <row r="2361" spans="1:1" x14ac:dyDescent="0.25">
      <c r="A2361" s="3"/>
    </row>
    <row r="2362" spans="1:1" x14ac:dyDescent="0.25">
      <c r="A2362" s="3"/>
    </row>
    <row r="2363" spans="1:1" x14ac:dyDescent="0.25">
      <c r="A2363" s="3"/>
    </row>
    <row r="2364" spans="1:1" x14ac:dyDescent="0.25">
      <c r="A2364" s="3"/>
    </row>
    <row r="2365" spans="1:1" x14ac:dyDescent="0.25">
      <c r="A2365" s="3"/>
    </row>
    <row r="2366" spans="1:1" x14ac:dyDescent="0.25">
      <c r="A2366" s="3"/>
    </row>
    <row r="2367" spans="1:1" x14ac:dyDescent="0.25">
      <c r="A2367" s="3"/>
    </row>
    <row r="2368" spans="1:1" x14ac:dyDescent="0.25">
      <c r="A2368" s="3"/>
    </row>
    <row r="2369" spans="1:1" x14ac:dyDescent="0.25">
      <c r="A2369" s="3"/>
    </row>
    <row r="2370" spans="1:1" x14ac:dyDescent="0.25">
      <c r="A2370" s="3"/>
    </row>
    <row r="2371" spans="1:1" x14ac:dyDescent="0.25">
      <c r="A2371" s="3"/>
    </row>
    <row r="2372" spans="1:1" x14ac:dyDescent="0.25">
      <c r="A2372" s="3"/>
    </row>
    <row r="2373" spans="1:1" x14ac:dyDescent="0.25">
      <c r="A2373" s="3"/>
    </row>
    <row r="2374" spans="1:1" x14ac:dyDescent="0.25">
      <c r="A2374" s="3"/>
    </row>
    <row r="2375" spans="1:1" x14ac:dyDescent="0.25">
      <c r="A2375" s="3"/>
    </row>
    <row r="2376" spans="1:1" x14ac:dyDescent="0.25">
      <c r="A2376" s="3"/>
    </row>
    <row r="2377" spans="1:1" x14ac:dyDescent="0.25">
      <c r="A2377" s="3"/>
    </row>
    <row r="2378" spans="1:1" x14ac:dyDescent="0.25">
      <c r="A2378" s="3"/>
    </row>
    <row r="2379" spans="1:1" x14ac:dyDescent="0.25">
      <c r="A2379" s="3"/>
    </row>
    <row r="2380" spans="1:1" x14ac:dyDescent="0.25">
      <c r="A2380" s="3"/>
    </row>
    <row r="2381" spans="1:1" x14ac:dyDescent="0.25">
      <c r="A2381" s="3"/>
    </row>
    <row r="2382" spans="1:1" x14ac:dyDescent="0.25">
      <c r="A2382" s="3"/>
    </row>
    <row r="2383" spans="1:1" x14ac:dyDescent="0.25">
      <c r="A2383" s="3"/>
    </row>
    <row r="2384" spans="1:1" x14ac:dyDescent="0.25">
      <c r="A2384" s="3"/>
    </row>
    <row r="2385" spans="1:1" x14ac:dyDescent="0.25">
      <c r="A2385" s="3"/>
    </row>
    <row r="2386" spans="1:1" x14ac:dyDescent="0.25">
      <c r="A2386" s="3"/>
    </row>
    <row r="2387" spans="1:1" x14ac:dyDescent="0.25">
      <c r="A2387" s="3"/>
    </row>
    <row r="2388" spans="1:1" x14ac:dyDescent="0.25">
      <c r="A2388" s="3"/>
    </row>
    <row r="2389" spans="1:1" x14ac:dyDescent="0.25">
      <c r="A2389" s="3"/>
    </row>
    <row r="2390" spans="1:1" x14ac:dyDescent="0.25">
      <c r="A2390" s="3"/>
    </row>
    <row r="2391" spans="1:1" x14ac:dyDescent="0.25">
      <c r="A2391" s="3"/>
    </row>
    <row r="2392" spans="1:1" x14ac:dyDescent="0.25">
      <c r="A2392" s="3"/>
    </row>
    <row r="2393" spans="1:1" x14ac:dyDescent="0.25">
      <c r="A2393" s="3"/>
    </row>
    <row r="2394" spans="1:1" x14ac:dyDescent="0.25">
      <c r="A2394" s="3"/>
    </row>
    <row r="2395" spans="1:1" x14ac:dyDescent="0.25">
      <c r="A2395" s="3"/>
    </row>
    <row r="2396" spans="1:1" x14ac:dyDescent="0.25">
      <c r="A2396" s="3"/>
    </row>
    <row r="2397" spans="1:1" x14ac:dyDescent="0.25">
      <c r="A2397" s="3"/>
    </row>
    <row r="2398" spans="1:1" x14ac:dyDescent="0.25">
      <c r="A2398" s="3"/>
    </row>
    <row r="2399" spans="1:1" x14ac:dyDescent="0.25">
      <c r="A2399" s="3"/>
    </row>
    <row r="2400" spans="1:1" x14ac:dyDescent="0.25">
      <c r="A2400" s="3"/>
    </row>
    <row r="2401" spans="1:1" x14ac:dyDescent="0.25">
      <c r="A2401" s="3"/>
    </row>
    <row r="2402" spans="1:1" x14ac:dyDescent="0.25">
      <c r="A2402" s="3"/>
    </row>
    <row r="2403" spans="1:1" x14ac:dyDescent="0.25">
      <c r="A2403" s="3"/>
    </row>
    <row r="2404" spans="1:1" x14ac:dyDescent="0.25">
      <c r="A2404" s="3"/>
    </row>
    <row r="2405" spans="1:1" x14ac:dyDescent="0.25">
      <c r="A2405" s="3"/>
    </row>
    <row r="2406" spans="1:1" x14ac:dyDescent="0.25">
      <c r="A2406" s="3"/>
    </row>
    <row r="2407" spans="1:1" x14ac:dyDescent="0.25">
      <c r="A2407" s="3"/>
    </row>
    <row r="2408" spans="1:1" x14ac:dyDescent="0.25">
      <c r="A2408" s="3"/>
    </row>
    <row r="2409" spans="1:1" x14ac:dyDescent="0.25">
      <c r="A2409" s="3"/>
    </row>
    <row r="2410" spans="1:1" x14ac:dyDescent="0.25">
      <c r="A2410" s="3"/>
    </row>
    <row r="2411" spans="1:1" x14ac:dyDescent="0.25">
      <c r="A2411" s="3"/>
    </row>
    <row r="2412" spans="1:1" x14ac:dyDescent="0.25">
      <c r="A2412" s="3"/>
    </row>
    <row r="2413" spans="1:1" x14ac:dyDescent="0.25">
      <c r="A2413" s="3"/>
    </row>
    <row r="2414" spans="1:1" x14ac:dyDescent="0.25">
      <c r="A2414" s="3"/>
    </row>
    <row r="2415" spans="1:1" x14ac:dyDescent="0.25">
      <c r="A2415" s="3"/>
    </row>
    <row r="2416" spans="1:1" x14ac:dyDescent="0.25">
      <c r="A2416" s="3"/>
    </row>
    <row r="2417" spans="1:1" x14ac:dyDescent="0.25">
      <c r="A2417" s="3"/>
    </row>
    <row r="2418" spans="1:1" x14ac:dyDescent="0.25">
      <c r="A2418" s="3"/>
    </row>
    <row r="2419" spans="1:1" x14ac:dyDescent="0.25">
      <c r="A2419" s="3"/>
    </row>
    <row r="2420" spans="1:1" x14ac:dyDescent="0.25">
      <c r="A2420" s="3"/>
    </row>
    <row r="2421" spans="1:1" x14ac:dyDescent="0.25">
      <c r="A2421" s="3"/>
    </row>
    <row r="2422" spans="1:1" x14ac:dyDescent="0.25">
      <c r="A2422" s="3"/>
    </row>
    <row r="2423" spans="1:1" x14ac:dyDescent="0.25">
      <c r="A2423" s="3"/>
    </row>
    <row r="2424" spans="1:1" x14ac:dyDescent="0.25">
      <c r="A2424" s="3"/>
    </row>
    <row r="2425" spans="1:1" x14ac:dyDescent="0.25">
      <c r="A2425" s="3"/>
    </row>
    <row r="2426" spans="1:1" x14ac:dyDescent="0.25">
      <c r="A2426" s="3"/>
    </row>
    <row r="2427" spans="1:1" x14ac:dyDescent="0.25">
      <c r="A2427" s="3"/>
    </row>
    <row r="2428" spans="1:1" x14ac:dyDescent="0.25">
      <c r="A2428" s="3"/>
    </row>
    <row r="2429" spans="1:1" x14ac:dyDescent="0.25">
      <c r="A2429" s="3"/>
    </row>
    <row r="2430" spans="1:1" x14ac:dyDescent="0.25">
      <c r="A2430" s="3"/>
    </row>
    <row r="2431" spans="1:1" x14ac:dyDescent="0.25">
      <c r="A2431" s="3"/>
    </row>
    <row r="2432" spans="1:1" x14ac:dyDescent="0.25">
      <c r="A2432" s="3"/>
    </row>
    <row r="2433" spans="1:1" x14ac:dyDescent="0.25">
      <c r="A2433" s="3"/>
    </row>
    <row r="2434" spans="1:1" x14ac:dyDescent="0.25">
      <c r="A2434" s="3"/>
    </row>
    <row r="2435" spans="1:1" x14ac:dyDescent="0.25">
      <c r="A2435" s="3"/>
    </row>
    <row r="2436" spans="1:1" x14ac:dyDescent="0.25">
      <c r="A2436" s="3"/>
    </row>
    <row r="2437" spans="1:1" x14ac:dyDescent="0.25">
      <c r="A2437" s="3"/>
    </row>
    <row r="2438" spans="1:1" x14ac:dyDescent="0.25">
      <c r="A2438" s="3"/>
    </row>
    <row r="2439" spans="1:1" x14ac:dyDescent="0.25">
      <c r="A2439" s="3"/>
    </row>
    <row r="2440" spans="1:1" x14ac:dyDescent="0.25">
      <c r="A2440" s="3"/>
    </row>
    <row r="2441" spans="1:1" x14ac:dyDescent="0.25">
      <c r="A2441" s="3"/>
    </row>
    <row r="2442" spans="1:1" x14ac:dyDescent="0.25">
      <c r="A2442" s="3"/>
    </row>
    <row r="2443" spans="1:1" x14ac:dyDescent="0.25">
      <c r="A2443" s="3"/>
    </row>
    <row r="2444" spans="1:1" x14ac:dyDescent="0.25">
      <c r="A2444" s="3"/>
    </row>
    <row r="2445" spans="1:1" x14ac:dyDescent="0.25">
      <c r="A2445" s="3"/>
    </row>
    <row r="2446" spans="1:1" x14ac:dyDescent="0.25">
      <c r="A2446" s="3"/>
    </row>
    <row r="2447" spans="1:1" x14ac:dyDescent="0.25">
      <c r="A2447" s="3"/>
    </row>
    <row r="2448" spans="1:1" x14ac:dyDescent="0.25">
      <c r="A2448" s="3"/>
    </row>
    <row r="2449" spans="1:1" x14ac:dyDescent="0.25">
      <c r="A2449" s="3"/>
    </row>
    <row r="2450" spans="1:1" x14ac:dyDescent="0.25">
      <c r="A2450" s="3"/>
    </row>
    <row r="2451" spans="1:1" x14ac:dyDescent="0.25">
      <c r="A2451" s="3"/>
    </row>
    <row r="2452" spans="1:1" x14ac:dyDescent="0.25">
      <c r="A2452" s="3"/>
    </row>
    <row r="2453" spans="1:1" x14ac:dyDescent="0.25">
      <c r="A2453" s="3"/>
    </row>
    <row r="2454" spans="1:1" x14ac:dyDescent="0.25">
      <c r="A2454" s="3"/>
    </row>
    <row r="2455" spans="1:1" x14ac:dyDescent="0.25">
      <c r="A2455" s="3"/>
    </row>
    <row r="2456" spans="1:1" x14ac:dyDescent="0.25">
      <c r="A2456" s="3"/>
    </row>
    <row r="2457" spans="1:1" x14ac:dyDescent="0.25">
      <c r="A2457" s="3"/>
    </row>
    <row r="2458" spans="1:1" x14ac:dyDescent="0.25">
      <c r="A2458" s="3"/>
    </row>
    <row r="2459" spans="1:1" x14ac:dyDescent="0.25">
      <c r="A2459" s="3"/>
    </row>
    <row r="2460" spans="1:1" x14ac:dyDescent="0.25">
      <c r="A2460" s="3"/>
    </row>
    <row r="2461" spans="1:1" x14ac:dyDescent="0.25">
      <c r="A2461" s="3"/>
    </row>
    <row r="2462" spans="1:1" x14ac:dyDescent="0.25">
      <c r="A2462" s="3"/>
    </row>
    <row r="2463" spans="1:1" x14ac:dyDescent="0.25">
      <c r="A2463" s="3"/>
    </row>
    <row r="2464" spans="1:1" x14ac:dyDescent="0.25">
      <c r="A2464" s="3"/>
    </row>
    <row r="2465" spans="1:1" x14ac:dyDescent="0.25">
      <c r="A2465" s="3"/>
    </row>
    <row r="2466" spans="1:1" x14ac:dyDescent="0.25">
      <c r="A2466" s="3"/>
    </row>
    <row r="2467" spans="1:1" x14ac:dyDescent="0.25">
      <c r="A2467" s="3"/>
    </row>
    <row r="2468" spans="1:1" x14ac:dyDescent="0.25">
      <c r="A2468" s="3"/>
    </row>
    <row r="2469" spans="1:1" x14ac:dyDescent="0.25">
      <c r="A2469" s="3"/>
    </row>
    <row r="2470" spans="1:1" x14ac:dyDescent="0.25">
      <c r="A2470" s="3"/>
    </row>
    <row r="2471" spans="1:1" x14ac:dyDescent="0.25">
      <c r="A2471" s="3"/>
    </row>
    <row r="2472" spans="1:1" x14ac:dyDescent="0.25">
      <c r="A2472" s="3"/>
    </row>
    <row r="2473" spans="1:1" x14ac:dyDescent="0.25">
      <c r="A2473" s="3"/>
    </row>
    <row r="2474" spans="1:1" x14ac:dyDescent="0.25">
      <c r="A2474" s="3"/>
    </row>
    <row r="2475" spans="1:1" x14ac:dyDescent="0.25">
      <c r="A2475" s="3"/>
    </row>
    <row r="2476" spans="1:1" x14ac:dyDescent="0.25">
      <c r="A2476" s="3"/>
    </row>
    <row r="2477" spans="1:1" x14ac:dyDescent="0.25">
      <c r="A2477" s="3"/>
    </row>
    <row r="2478" spans="1:1" x14ac:dyDescent="0.25">
      <c r="A2478" s="3"/>
    </row>
    <row r="2479" spans="1:1" x14ac:dyDescent="0.25">
      <c r="A2479" s="3"/>
    </row>
    <row r="2480" spans="1:1" x14ac:dyDescent="0.25">
      <c r="A2480" s="3"/>
    </row>
    <row r="2481" spans="1:1" x14ac:dyDescent="0.25">
      <c r="A2481" s="3"/>
    </row>
    <row r="2482" spans="1:1" x14ac:dyDescent="0.25">
      <c r="A2482" s="3"/>
    </row>
    <row r="2483" spans="1:1" x14ac:dyDescent="0.25">
      <c r="A2483" s="3"/>
    </row>
    <row r="2484" spans="1:1" x14ac:dyDescent="0.25">
      <c r="A2484" s="3"/>
    </row>
    <row r="2485" spans="1:1" x14ac:dyDescent="0.25">
      <c r="A2485" s="3"/>
    </row>
    <row r="2486" spans="1:1" x14ac:dyDescent="0.25">
      <c r="A2486" s="3"/>
    </row>
    <row r="2487" spans="1:1" x14ac:dyDescent="0.25">
      <c r="A2487" s="3"/>
    </row>
    <row r="2488" spans="1:1" x14ac:dyDescent="0.25">
      <c r="A2488" s="3"/>
    </row>
    <row r="2489" spans="1:1" x14ac:dyDescent="0.25">
      <c r="A2489" s="3"/>
    </row>
    <row r="2490" spans="1:1" x14ac:dyDescent="0.25">
      <c r="A2490" s="3"/>
    </row>
    <row r="2491" spans="1:1" x14ac:dyDescent="0.25">
      <c r="A2491" s="3"/>
    </row>
    <row r="2492" spans="1:1" x14ac:dyDescent="0.25">
      <c r="A2492" s="3"/>
    </row>
    <row r="2493" spans="1:1" x14ac:dyDescent="0.25">
      <c r="A2493" s="3"/>
    </row>
    <row r="2494" spans="1:1" x14ac:dyDescent="0.25">
      <c r="A2494" s="3"/>
    </row>
    <row r="2495" spans="1:1" x14ac:dyDescent="0.25">
      <c r="A2495" s="3"/>
    </row>
    <row r="2496" spans="1:1" x14ac:dyDescent="0.25">
      <c r="A2496" s="3"/>
    </row>
    <row r="2497" spans="1:1" x14ac:dyDescent="0.25">
      <c r="A2497" s="3"/>
    </row>
    <row r="2498" spans="1:1" x14ac:dyDescent="0.25">
      <c r="A2498" s="3"/>
    </row>
    <row r="2499" spans="1:1" x14ac:dyDescent="0.25">
      <c r="A2499" s="3"/>
    </row>
    <row r="2500" spans="1:1" x14ac:dyDescent="0.25">
      <c r="A2500" s="3"/>
    </row>
    <row r="2501" spans="1:1" x14ac:dyDescent="0.25">
      <c r="A2501" s="3"/>
    </row>
    <row r="2502" spans="1:1" x14ac:dyDescent="0.25">
      <c r="A2502" s="3"/>
    </row>
    <row r="2503" spans="1:1" x14ac:dyDescent="0.25">
      <c r="A2503" s="3"/>
    </row>
    <row r="2504" spans="1:1" x14ac:dyDescent="0.25">
      <c r="A2504" s="3"/>
    </row>
    <row r="2505" spans="1:1" x14ac:dyDescent="0.25">
      <c r="A2505" s="3"/>
    </row>
    <row r="2506" spans="1:1" x14ac:dyDescent="0.25">
      <c r="A2506" s="3"/>
    </row>
    <row r="2507" spans="1:1" x14ac:dyDescent="0.25">
      <c r="A2507" s="3"/>
    </row>
    <row r="2508" spans="1:1" x14ac:dyDescent="0.25">
      <c r="A2508" s="3"/>
    </row>
    <row r="2509" spans="1:1" x14ac:dyDescent="0.25">
      <c r="A2509" s="3"/>
    </row>
    <row r="2510" spans="1:1" x14ac:dyDescent="0.25">
      <c r="A2510" s="3"/>
    </row>
    <row r="2511" spans="1:1" x14ac:dyDescent="0.25">
      <c r="A2511" s="3"/>
    </row>
    <row r="2512" spans="1:1" x14ac:dyDescent="0.25">
      <c r="A2512" s="3"/>
    </row>
    <row r="2513" spans="1:1" x14ac:dyDescent="0.25">
      <c r="A2513" s="3"/>
    </row>
    <row r="2514" spans="1:1" x14ac:dyDescent="0.25">
      <c r="A2514" s="3"/>
    </row>
    <row r="2515" spans="1:1" x14ac:dyDescent="0.25">
      <c r="A2515" s="3"/>
    </row>
    <row r="2516" spans="1:1" x14ac:dyDescent="0.25">
      <c r="A2516" s="3"/>
    </row>
    <row r="2517" spans="1:1" x14ac:dyDescent="0.25">
      <c r="A2517" s="3"/>
    </row>
    <row r="2518" spans="1:1" x14ac:dyDescent="0.25">
      <c r="A2518" s="3"/>
    </row>
    <row r="2519" spans="1:1" x14ac:dyDescent="0.25">
      <c r="A2519" s="3"/>
    </row>
    <row r="2520" spans="1:1" x14ac:dyDescent="0.25">
      <c r="A2520" s="3"/>
    </row>
    <row r="2521" spans="1:1" x14ac:dyDescent="0.25">
      <c r="A2521" s="3"/>
    </row>
    <row r="2522" spans="1:1" x14ac:dyDescent="0.25">
      <c r="A2522" s="3"/>
    </row>
    <row r="2523" spans="1:1" x14ac:dyDescent="0.25">
      <c r="A2523" s="3"/>
    </row>
    <row r="2524" spans="1:1" x14ac:dyDescent="0.25">
      <c r="A2524" s="3"/>
    </row>
    <row r="2525" spans="1:1" x14ac:dyDescent="0.25">
      <c r="A2525" s="3"/>
    </row>
    <row r="2526" spans="1:1" x14ac:dyDescent="0.25">
      <c r="A2526" s="3"/>
    </row>
    <row r="2527" spans="1:1" x14ac:dyDescent="0.25">
      <c r="A2527" s="3"/>
    </row>
    <row r="2528" spans="1:1" x14ac:dyDescent="0.25">
      <c r="A2528" s="3"/>
    </row>
    <row r="2529" spans="1:1" x14ac:dyDescent="0.25">
      <c r="A2529" s="3"/>
    </row>
    <row r="2530" spans="1:1" x14ac:dyDescent="0.25">
      <c r="A2530" s="3"/>
    </row>
    <row r="2531" spans="1:1" x14ac:dyDescent="0.25">
      <c r="A2531" s="3"/>
    </row>
    <row r="2532" spans="1:1" x14ac:dyDescent="0.25">
      <c r="A2532" s="3"/>
    </row>
    <row r="2533" spans="1:1" x14ac:dyDescent="0.25">
      <c r="A2533" s="3"/>
    </row>
    <row r="2534" spans="1:1" x14ac:dyDescent="0.25">
      <c r="A2534" s="3"/>
    </row>
    <row r="2535" spans="1:1" x14ac:dyDescent="0.25">
      <c r="A2535" s="3"/>
    </row>
    <row r="2536" spans="1:1" x14ac:dyDescent="0.25">
      <c r="A2536" s="3"/>
    </row>
    <row r="2537" spans="1:1" x14ac:dyDescent="0.25">
      <c r="A2537" s="3"/>
    </row>
    <row r="2538" spans="1:1" x14ac:dyDescent="0.25">
      <c r="A2538" s="3"/>
    </row>
    <row r="2539" spans="1:1" x14ac:dyDescent="0.25">
      <c r="A2539" s="3"/>
    </row>
    <row r="2540" spans="1:1" x14ac:dyDescent="0.25">
      <c r="A2540" s="3"/>
    </row>
    <row r="2541" spans="1:1" x14ac:dyDescent="0.25">
      <c r="A2541" s="3"/>
    </row>
    <row r="2542" spans="1:1" x14ac:dyDescent="0.25">
      <c r="A2542" s="3"/>
    </row>
    <row r="2543" spans="1:1" x14ac:dyDescent="0.25">
      <c r="A2543" s="3"/>
    </row>
    <row r="2544" spans="1:1" x14ac:dyDescent="0.25">
      <c r="A2544" s="3"/>
    </row>
    <row r="2545" spans="1:1" x14ac:dyDescent="0.25">
      <c r="A2545" s="3"/>
    </row>
    <row r="2546" spans="1:1" x14ac:dyDescent="0.25">
      <c r="A2546" s="3"/>
    </row>
    <row r="2547" spans="1:1" x14ac:dyDescent="0.25">
      <c r="A2547" s="3"/>
    </row>
    <row r="2548" spans="1:1" x14ac:dyDescent="0.25">
      <c r="A2548" s="3"/>
    </row>
    <row r="2549" spans="1:1" x14ac:dyDescent="0.25">
      <c r="A2549" s="3"/>
    </row>
    <row r="2550" spans="1:1" x14ac:dyDescent="0.25">
      <c r="A2550" s="3"/>
    </row>
    <row r="2551" spans="1:1" x14ac:dyDescent="0.25">
      <c r="A2551" s="3"/>
    </row>
    <row r="2552" spans="1:1" x14ac:dyDescent="0.25">
      <c r="A2552" s="3"/>
    </row>
    <row r="2553" spans="1:1" x14ac:dyDescent="0.25">
      <c r="A2553" s="3"/>
    </row>
    <row r="2554" spans="1:1" x14ac:dyDescent="0.25">
      <c r="A2554" s="3"/>
    </row>
    <row r="2555" spans="1:1" x14ac:dyDescent="0.25">
      <c r="A2555" s="3"/>
    </row>
    <row r="2556" spans="1:1" x14ac:dyDescent="0.25">
      <c r="A2556" s="3"/>
    </row>
    <row r="2557" spans="1:1" x14ac:dyDescent="0.25">
      <c r="A2557" s="3"/>
    </row>
    <row r="2558" spans="1:1" x14ac:dyDescent="0.25">
      <c r="A2558" s="3"/>
    </row>
    <row r="2559" spans="1:1" x14ac:dyDescent="0.25">
      <c r="A2559" s="3"/>
    </row>
    <row r="2560" spans="1:1" x14ac:dyDescent="0.25">
      <c r="A2560" s="3"/>
    </row>
    <row r="2561" spans="1:1" x14ac:dyDescent="0.25">
      <c r="A2561" s="3"/>
    </row>
    <row r="2562" spans="1:1" x14ac:dyDescent="0.25">
      <c r="A2562" s="3"/>
    </row>
    <row r="2563" spans="1:1" x14ac:dyDescent="0.25">
      <c r="A2563" s="3"/>
    </row>
    <row r="2564" spans="1:1" x14ac:dyDescent="0.25">
      <c r="A2564" s="3"/>
    </row>
    <row r="2565" spans="1:1" x14ac:dyDescent="0.25">
      <c r="A2565" s="3"/>
    </row>
    <row r="2566" spans="1:1" x14ac:dyDescent="0.25">
      <c r="A2566" s="3"/>
    </row>
    <row r="2567" spans="1:1" x14ac:dyDescent="0.25">
      <c r="A2567" s="3"/>
    </row>
    <row r="2568" spans="1:1" x14ac:dyDescent="0.25">
      <c r="A2568" s="3"/>
    </row>
    <row r="2569" spans="1:1" x14ac:dyDescent="0.25">
      <c r="A2569" s="3"/>
    </row>
    <row r="2570" spans="1:1" x14ac:dyDescent="0.25">
      <c r="A2570" s="3"/>
    </row>
    <row r="2571" spans="1:1" x14ac:dyDescent="0.25">
      <c r="A2571" s="3"/>
    </row>
    <row r="2572" spans="1:1" x14ac:dyDescent="0.25">
      <c r="A2572" s="3"/>
    </row>
    <row r="2573" spans="1:1" x14ac:dyDescent="0.25">
      <c r="A2573" s="3"/>
    </row>
    <row r="2574" spans="1:1" x14ac:dyDescent="0.25">
      <c r="A2574" s="3"/>
    </row>
    <row r="2575" spans="1:1" x14ac:dyDescent="0.25">
      <c r="A2575" s="3"/>
    </row>
    <row r="2576" spans="1:1" x14ac:dyDescent="0.25">
      <c r="A2576" s="3"/>
    </row>
    <row r="2577" spans="1:1" x14ac:dyDescent="0.25">
      <c r="A2577" s="3"/>
    </row>
    <row r="2578" spans="1:1" x14ac:dyDescent="0.25">
      <c r="A2578" s="3"/>
    </row>
    <row r="2579" spans="1:1" x14ac:dyDescent="0.25">
      <c r="A2579" s="3"/>
    </row>
    <row r="2580" spans="1:1" x14ac:dyDescent="0.25">
      <c r="A2580" s="3"/>
    </row>
    <row r="2581" spans="1:1" x14ac:dyDescent="0.25">
      <c r="A2581" s="3"/>
    </row>
    <row r="2582" spans="1:1" x14ac:dyDescent="0.25">
      <c r="A2582" s="3"/>
    </row>
    <row r="2583" spans="1:1" x14ac:dyDescent="0.25">
      <c r="A2583" s="3"/>
    </row>
    <row r="2584" spans="1:1" x14ac:dyDescent="0.25">
      <c r="A2584" s="3"/>
    </row>
    <row r="2585" spans="1:1" x14ac:dyDescent="0.25">
      <c r="A2585" s="3"/>
    </row>
    <row r="2586" spans="1:1" x14ac:dyDescent="0.25">
      <c r="A2586" s="3"/>
    </row>
    <row r="2587" spans="1:1" x14ac:dyDescent="0.25">
      <c r="A2587" s="3"/>
    </row>
    <row r="2588" spans="1:1" x14ac:dyDescent="0.25">
      <c r="A2588" s="3"/>
    </row>
    <row r="2589" spans="1:1" x14ac:dyDescent="0.25">
      <c r="A2589" s="3"/>
    </row>
    <row r="2590" spans="1:1" x14ac:dyDescent="0.25">
      <c r="A2590" s="3"/>
    </row>
    <row r="2591" spans="1:1" x14ac:dyDescent="0.25">
      <c r="A2591" s="3"/>
    </row>
    <row r="2592" spans="1:1" x14ac:dyDescent="0.25">
      <c r="A2592" s="3"/>
    </row>
    <row r="2593" spans="1:1" x14ac:dyDescent="0.25">
      <c r="A2593" s="3"/>
    </row>
    <row r="2594" spans="1:1" x14ac:dyDescent="0.25">
      <c r="A2594" s="3"/>
    </row>
    <row r="2595" spans="1:1" x14ac:dyDescent="0.25">
      <c r="A2595" s="3"/>
    </row>
    <row r="2596" spans="1:1" x14ac:dyDescent="0.25">
      <c r="A2596" s="3"/>
    </row>
    <row r="2597" spans="1:1" x14ac:dyDescent="0.25">
      <c r="A2597" s="3"/>
    </row>
    <row r="2598" spans="1:1" x14ac:dyDescent="0.25">
      <c r="A2598" s="3"/>
    </row>
    <row r="2599" spans="1:1" x14ac:dyDescent="0.25">
      <c r="A2599" s="3"/>
    </row>
    <row r="2600" spans="1:1" x14ac:dyDescent="0.25">
      <c r="A2600" s="3"/>
    </row>
    <row r="2601" spans="1:1" x14ac:dyDescent="0.25">
      <c r="A2601" s="3"/>
    </row>
    <row r="2602" spans="1:1" x14ac:dyDescent="0.25">
      <c r="A2602" s="3"/>
    </row>
    <row r="2603" spans="1:1" x14ac:dyDescent="0.25">
      <c r="A2603" s="3"/>
    </row>
    <row r="2604" spans="1:1" x14ac:dyDescent="0.25">
      <c r="A2604" s="3"/>
    </row>
    <row r="2605" spans="1:1" x14ac:dyDescent="0.25">
      <c r="A2605" s="3"/>
    </row>
    <row r="2606" spans="1:1" x14ac:dyDescent="0.25">
      <c r="A2606" s="3"/>
    </row>
    <row r="2607" spans="1:1" x14ac:dyDescent="0.25">
      <c r="A2607" s="3"/>
    </row>
    <row r="2608" spans="1:1" x14ac:dyDescent="0.25">
      <c r="A2608" s="3"/>
    </row>
    <row r="2609" spans="1:1" x14ac:dyDescent="0.25">
      <c r="A2609" s="3"/>
    </row>
    <row r="2610" spans="1:1" x14ac:dyDescent="0.25">
      <c r="A2610" s="3"/>
    </row>
    <row r="2611" spans="1:1" x14ac:dyDescent="0.25">
      <c r="A2611" s="3"/>
    </row>
    <row r="2612" spans="1:1" x14ac:dyDescent="0.25">
      <c r="A2612" s="3"/>
    </row>
    <row r="2613" spans="1:1" x14ac:dyDescent="0.25">
      <c r="A2613" s="3"/>
    </row>
    <row r="2614" spans="1:1" x14ac:dyDescent="0.25">
      <c r="A2614" s="3"/>
    </row>
    <row r="2615" spans="1:1" x14ac:dyDescent="0.25">
      <c r="A2615" s="3"/>
    </row>
    <row r="2616" spans="1:1" x14ac:dyDescent="0.25">
      <c r="A2616" s="3"/>
    </row>
    <row r="2617" spans="1:1" x14ac:dyDescent="0.25">
      <c r="A2617" s="3"/>
    </row>
    <row r="2618" spans="1:1" x14ac:dyDescent="0.25">
      <c r="A2618" s="3"/>
    </row>
    <row r="2619" spans="1:1" x14ac:dyDescent="0.25">
      <c r="A2619" s="3"/>
    </row>
    <row r="2620" spans="1:1" x14ac:dyDescent="0.25">
      <c r="A2620" s="3"/>
    </row>
    <row r="2621" spans="1:1" x14ac:dyDescent="0.25">
      <c r="A2621" s="3"/>
    </row>
    <row r="2622" spans="1:1" x14ac:dyDescent="0.25">
      <c r="A2622" s="3"/>
    </row>
    <row r="2623" spans="1:1" x14ac:dyDescent="0.25">
      <c r="A2623" s="3"/>
    </row>
    <row r="2624" spans="1:1" x14ac:dyDescent="0.25">
      <c r="A2624" s="3"/>
    </row>
    <row r="2625" spans="1:1" x14ac:dyDescent="0.25">
      <c r="A2625" s="3"/>
    </row>
    <row r="2626" spans="1:1" x14ac:dyDescent="0.25">
      <c r="A2626" s="3"/>
    </row>
    <row r="2627" spans="1:1" x14ac:dyDescent="0.25">
      <c r="A2627" s="3"/>
    </row>
    <row r="2628" spans="1:1" x14ac:dyDescent="0.25">
      <c r="A2628" s="3"/>
    </row>
    <row r="2629" spans="1:1" x14ac:dyDescent="0.25">
      <c r="A2629" s="3"/>
    </row>
    <row r="2630" spans="1:1" x14ac:dyDescent="0.25">
      <c r="A2630" s="3"/>
    </row>
    <row r="2631" spans="1:1" x14ac:dyDescent="0.25">
      <c r="A2631" s="3"/>
    </row>
    <row r="2632" spans="1:1" x14ac:dyDescent="0.25">
      <c r="A2632" s="3"/>
    </row>
    <row r="2633" spans="1:1" x14ac:dyDescent="0.25">
      <c r="A2633" s="3"/>
    </row>
    <row r="2634" spans="1:1" x14ac:dyDescent="0.25">
      <c r="A2634" s="3"/>
    </row>
    <row r="2635" spans="1:1" x14ac:dyDescent="0.25">
      <c r="A2635" s="3"/>
    </row>
    <row r="2636" spans="1:1" x14ac:dyDescent="0.25">
      <c r="A2636" s="3"/>
    </row>
    <row r="2637" spans="1:1" x14ac:dyDescent="0.25">
      <c r="A2637" s="3"/>
    </row>
    <row r="2638" spans="1:1" x14ac:dyDescent="0.25">
      <c r="A2638" s="3"/>
    </row>
    <row r="2639" spans="1:1" x14ac:dyDescent="0.25">
      <c r="A2639" s="3"/>
    </row>
    <row r="2640" spans="1:1" x14ac:dyDescent="0.25">
      <c r="A2640" s="3"/>
    </row>
    <row r="2641" spans="1:1" x14ac:dyDescent="0.25">
      <c r="A2641" s="3"/>
    </row>
    <row r="2642" spans="1:1" x14ac:dyDescent="0.25">
      <c r="A2642" s="3"/>
    </row>
    <row r="2643" spans="1:1" x14ac:dyDescent="0.25">
      <c r="A2643" s="3"/>
    </row>
    <row r="2644" spans="1:1" x14ac:dyDescent="0.25">
      <c r="A2644" s="3"/>
    </row>
    <row r="2645" spans="1:1" x14ac:dyDescent="0.25">
      <c r="A2645" s="3"/>
    </row>
    <row r="2646" spans="1:1" x14ac:dyDescent="0.25">
      <c r="A2646" s="3"/>
    </row>
    <row r="2647" spans="1:1" x14ac:dyDescent="0.25">
      <c r="A2647" s="3"/>
    </row>
    <row r="2648" spans="1:1" x14ac:dyDescent="0.25">
      <c r="A2648" s="3"/>
    </row>
    <row r="2649" spans="1:1" x14ac:dyDescent="0.25">
      <c r="A2649" s="3"/>
    </row>
    <row r="2650" spans="1:1" x14ac:dyDescent="0.25">
      <c r="A2650" s="3"/>
    </row>
    <row r="2651" spans="1:1" x14ac:dyDescent="0.25">
      <c r="A2651" s="3"/>
    </row>
    <row r="2652" spans="1:1" x14ac:dyDescent="0.25">
      <c r="A2652" s="3"/>
    </row>
    <row r="2653" spans="1:1" x14ac:dyDescent="0.25">
      <c r="A2653" s="3"/>
    </row>
    <row r="2654" spans="1:1" x14ac:dyDescent="0.25">
      <c r="A2654" s="3"/>
    </row>
    <row r="2655" spans="1:1" x14ac:dyDescent="0.25">
      <c r="A2655" s="3"/>
    </row>
    <row r="2656" spans="1:1" x14ac:dyDescent="0.25">
      <c r="A2656" s="3"/>
    </row>
    <row r="2657" spans="1:1" x14ac:dyDescent="0.25">
      <c r="A2657" s="3"/>
    </row>
    <row r="2658" spans="1:1" x14ac:dyDescent="0.25">
      <c r="A2658" s="3"/>
    </row>
    <row r="2659" spans="1:1" x14ac:dyDescent="0.25">
      <c r="A2659" s="3"/>
    </row>
    <row r="2660" spans="1:1" x14ac:dyDescent="0.25">
      <c r="A2660" s="3"/>
    </row>
    <row r="2661" spans="1:1" x14ac:dyDescent="0.25">
      <c r="A2661" s="3"/>
    </row>
    <row r="2662" spans="1:1" x14ac:dyDescent="0.25">
      <c r="A2662" s="3"/>
    </row>
    <row r="2663" spans="1:1" x14ac:dyDescent="0.25">
      <c r="A2663" s="3"/>
    </row>
    <row r="2664" spans="1:1" x14ac:dyDescent="0.25">
      <c r="A2664" s="3"/>
    </row>
    <row r="2665" spans="1:1" x14ac:dyDescent="0.25">
      <c r="A2665" s="3"/>
    </row>
    <row r="2666" spans="1:1" x14ac:dyDescent="0.25">
      <c r="A2666" s="3"/>
    </row>
    <row r="2667" spans="1:1" x14ac:dyDescent="0.25">
      <c r="A2667" s="3"/>
    </row>
    <row r="2668" spans="1:1" x14ac:dyDescent="0.25">
      <c r="A2668" s="3"/>
    </row>
    <row r="2669" spans="1:1" x14ac:dyDescent="0.25">
      <c r="A2669" s="3"/>
    </row>
    <row r="2670" spans="1:1" x14ac:dyDescent="0.25">
      <c r="A2670" s="3"/>
    </row>
    <row r="2671" spans="1:1" x14ac:dyDescent="0.25">
      <c r="A2671" s="3"/>
    </row>
    <row r="2672" spans="1:1" x14ac:dyDescent="0.25">
      <c r="A2672" s="3"/>
    </row>
    <row r="2673" spans="1:1" x14ac:dyDescent="0.25">
      <c r="A2673" s="3"/>
    </row>
    <row r="2674" spans="1:1" x14ac:dyDescent="0.25">
      <c r="A2674" s="3"/>
    </row>
    <row r="2675" spans="1:1" x14ac:dyDescent="0.25">
      <c r="A2675" s="3"/>
    </row>
    <row r="2676" spans="1:1" x14ac:dyDescent="0.25">
      <c r="A2676" s="3"/>
    </row>
    <row r="2677" spans="1:1" x14ac:dyDescent="0.25">
      <c r="A2677" s="3"/>
    </row>
    <row r="2678" spans="1:1" x14ac:dyDescent="0.25">
      <c r="A2678" s="3"/>
    </row>
    <row r="2679" spans="1:1" x14ac:dyDescent="0.25">
      <c r="A2679" s="3"/>
    </row>
    <row r="2680" spans="1:1" x14ac:dyDescent="0.25">
      <c r="A2680" s="3"/>
    </row>
    <row r="2681" spans="1:1" x14ac:dyDescent="0.25">
      <c r="A2681" s="3"/>
    </row>
    <row r="2682" spans="1:1" x14ac:dyDescent="0.25">
      <c r="A2682" s="3"/>
    </row>
    <row r="2683" spans="1:1" x14ac:dyDescent="0.25">
      <c r="A2683" s="3"/>
    </row>
    <row r="2684" spans="1:1" x14ac:dyDescent="0.25">
      <c r="A2684" s="3"/>
    </row>
    <row r="2685" spans="1:1" x14ac:dyDescent="0.25">
      <c r="A2685" s="3"/>
    </row>
    <row r="2686" spans="1:1" x14ac:dyDescent="0.25">
      <c r="A2686" s="3"/>
    </row>
    <row r="2687" spans="1:1" x14ac:dyDescent="0.25">
      <c r="A2687" s="3"/>
    </row>
    <row r="2688" spans="1:1" x14ac:dyDescent="0.25">
      <c r="A2688" s="3"/>
    </row>
    <row r="2689" spans="1:1" x14ac:dyDescent="0.25">
      <c r="A2689" s="3"/>
    </row>
    <row r="2690" spans="1:1" x14ac:dyDescent="0.25">
      <c r="A2690" s="3"/>
    </row>
    <row r="2691" spans="1:1" x14ac:dyDescent="0.25">
      <c r="A2691" s="3"/>
    </row>
    <row r="2692" spans="1:1" x14ac:dyDescent="0.25">
      <c r="A2692" s="3"/>
    </row>
    <row r="2693" spans="1:1" x14ac:dyDescent="0.25">
      <c r="A2693" s="3"/>
    </row>
    <row r="2694" spans="1:1" x14ac:dyDescent="0.25">
      <c r="A2694" s="3"/>
    </row>
    <row r="2695" spans="1:1" x14ac:dyDescent="0.25">
      <c r="A2695" s="3"/>
    </row>
    <row r="2696" spans="1:1" x14ac:dyDescent="0.25">
      <c r="A2696" s="3"/>
    </row>
    <row r="2697" spans="1:1" x14ac:dyDescent="0.25">
      <c r="A2697" s="3"/>
    </row>
    <row r="2698" spans="1:1" x14ac:dyDescent="0.25">
      <c r="A2698" s="3"/>
    </row>
    <row r="2699" spans="1:1" x14ac:dyDescent="0.25">
      <c r="A2699" s="3"/>
    </row>
    <row r="2700" spans="1:1" x14ac:dyDescent="0.25">
      <c r="A2700" s="3"/>
    </row>
    <row r="2701" spans="1:1" x14ac:dyDescent="0.25">
      <c r="A2701" s="3"/>
    </row>
    <row r="2702" spans="1:1" x14ac:dyDescent="0.25">
      <c r="A2702" s="3"/>
    </row>
    <row r="2703" spans="1:1" x14ac:dyDescent="0.25">
      <c r="A2703" s="3"/>
    </row>
    <row r="2704" spans="1:1" x14ac:dyDescent="0.25">
      <c r="A2704" s="3"/>
    </row>
    <row r="2705" spans="1:1" x14ac:dyDescent="0.25">
      <c r="A2705" s="3"/>
    </row>
    <row r="2706" spans="1:1" x14ac:dyDescent="0.25">
      <c r="A2706" s="3"/>
    </row>
    <row r="2707" spans="1:1" x14ac:dyDescent="0.25">
      <c r="A2707" s="3"/>
    </row>
    <row r="2708" spans="1:1" x14ac:dyDescent="0.25">
      <c r="A2708" s="3"/>
    </row>
    <row r="2709" spans="1:1" x14ac:dyDescent="0.25">
      <c r="A2709" s="3"/>
    </row>
    <row r="2710" spans="1:1" x14ac:dyDescent="0.25">
      <c r="A2710" s="3"/>
    </row>
    <row r="2711" spans="1:1" x14ac:dyDescent="0.25">
      <c r="A2711" s="3"/>
    </row>
    <row r="2712" spans="1:1" x14ac:dyDescent="0.25">
      <c r="A2712" s="3"/>
    </row>
    <row r="2713" spans="1:1" x14ac:dyDescent="0.25">
      <c r="A2713" s="3"/>
    </row>
    <row r="2714" spans="1:1" x14ac:dyDescent="0.25">
      <c r="A2714" s="3"/>
    </row>
    <row r="2715" spans="1:1" x14ac:dyDescent="0.25">
      <c r="A2715" s="3"/>
    </row>
    <row r="2716" spans="1:1" x14ac:dyDescent="0.25">
      <c r="A2716" s="3"/>
    </row>
    <row r="2717" spans="1:1" x14ac:dyDescent="0.25">
      <c r="A2717" s="3"/>
    </row>
    <row r="2718" spans="1:1" x14ac:dyDescent="0.25">
      <c r="A2718" s="3"/>
    </row>
    <row r="2719" spans="1:1" x14ac:dyDescent="0.25">
      <c r="A2719" s="3"/>
    </row>
    <row r="2720" spans="1:1" x14ac:dyDescent="0.25">
      <c r="A2720" s="3"/>
    </row>
    <row r="2721" spans="1:1" x14ac:dyDescent="0.25">
      <c r="A2721" s="3"/>
    </row>
    <row r="2722" spans="1:1" x14ac:dyDescent="0.25">
      <c r="A2722" s="3"/>
    </row>
    <row r="2723" spans="1:1" x14ac:dyDescent="0.25">
      <c r="A2723" s="3"/>
    </row>
    <row r="2724" spans="1:1" x14ac:dyDescent="0.25">
      <c r="A2724" s="3"/>
    </row>
    <row r="2725" spans="1:1" x14ac:dyDescent="0.25">
      <c r="A2725" s="3"/>
    </row>
    <row r="2726" spans="1:1" x14ac:dyDescent="0.25">
      <c r="A2726" s="3"/>
    </row>
    <row r="2727" spans="1:1" x14ac:dyDescent="0.25">
      <c r="A2727" s="3"/>
    </row>
    <row r="2728" spans="1:1" x14ac:dyDescent="0.25">
      <c r="A2728" s="3"/>
    </row>
    <row r="2729" spans="1:1" x14ac:dyDescent="0.25">
      <c r="A2729" s="3"/>
    </row>
    <row r="2730" spans="1:1" x14ac:dyDescent="0.25">
      <c r="A2730" s="3"/>
    </row>
    <row r="2731" spans="1:1" x14ac:dyDescent="0.25">
      <c r="A2731" s="3"/>
    </row>
    <row r="2732" spans="1:1" x14ac:dyDescent="0.25">
      <c r="A2732" s="3"/>
    </row>
    <row r="2733" spans="1:1" x14ac:dyDescent="0.25">
      <c r="A2733" s="3"/>
    </row>
    <row r="2734" spans="1:1" x14ac:dyDescent="0.25">
      <c r="A2734" s="3"/>
    </row>
    <row r="2735" spans="1:1" x14ac:dyDescent="0.25">
      <c r="A2735" s="3"/>
    </row>
    <row r="2736" spans="1:1" x14ac:dyDescent="0.25">
      <c r="A2736" s="3"/>
    </row>
    <row r="2737" spans="1:1" x14ac:dyDescent="0.25">
      <c r="A2737" s="3"/>
    </row>
    <row r="2738" spans="1:1" x14ac:dyDescent="0.25">
      <c r="A2738" s="3"/>
    </row>
    <row r="2739" spans="1:1" x14ac:dyDescent="0.25">
      <c r="A2739" s="3"/>
    </row>
    <row r="2740" spans="1:1" x14ac:dyDescent="0.25">
      <c r="A2740" s="3"/>
    </row>
    <row r="2741" spans="1:1" x14ac:dyDescent="0.25">
      <c r="A2741" s="3"/>
    </row>
    <row r="2742" spans="1:1" x14ac:dyDescent="0.25">
      <c r="A2742" s="3"/>
    </row>
    <row r="2743" spans="1:1" x14ac:dyDescent="0.25">
      <c r="A2743" s="3"/>
    </row>
    <row r="2744" spans="1:1" x14ac:dyDescent="0.25">
      <c r="A2744" s="3"/>
    </row>
    <row r="2745" spans="1:1" x14ac:dyDescent="0.25">
      <c r="A2745" s="3"/>
    </row>
    <row r="2746" spans="1:1" x14ac:dyDescent="0.25">
      <c r="A2746" s="3"/>
    </row>
    <row r="2747" spans="1:1" x14ac:dyDescent="0.25">
      <c r="A2747" s="3"/>
    </row>
    <row r="2748" spans="1:1" x14ac:dyDescent="0.25">
      <c r="A2748" s="3"/>
    </row>
    <row r="2749" spans="1:1" x14ac:dyDescent="0.25">
      <c r="A2749" s="3"/>
    </row>
    <row r="2750" spans="1:1" x14ac:dyDescent="0.25">
      <c r="A2750" s="3"/>
    </row>
    <row r="2751" spans="1:1" x14ac:dyDescent="0.25">
      <c r="A2751" s="3"/>
    </row>
    <row r="2752" spans="1:1" x14ac:dyDescent="0.25">
      <c r="A2752" s="3"/>
    </row>
    <row r="2753" spans="1:1" x14ac:dyDescent="0.25">
      <c r="A2753" s="3"/>
    </row>
    <row r="2754" spans="1:1" x14ac:dyDescent="0.25">
      <c r="A2754" s="3"/>
    </row>
    <row r="2755" spans="1:1" x14ac:dyDescent="0.25">
      <c r="A2755" s="3"/>
    </row>
    <row r="2756" spans="1:1" x14ac:dyDescent="0.25">
      <c r="A2756" s="3"/>
    </row>
    <row r="2757" spans="1:1" x14ac:dyDescent="0.25">
      <c r="A2757" s="3"/>
    </row>
    <row r="2758" spans="1:1" x14ac:dyDescent="0.25">
      <c r="A2758" s="3"/>
    </row>
    <row r="2759" spans="1:1" x14ac:dyDescent="0.25">
      <c r="A2759" s="3"/>
    </row>
    <row r="2760" spans="1:1" x14ac:dyDescent="0.25">
      <c r="A2760" s="3"/>
    </row>
    <row r="2761" spans="1:1" x14ac:dyDescent="0.25">
      <c r="A2761" s="3"/>
    </row>
    <row r="2762" spans="1:1" x14ac:dyDescent="0.25">
      <c r="A2762" s="3"/>
    </row>
    <row r="2763" spans="1:1" x14ac:dyDescent="0.25">
      <c r="A2763" s="3"/>
    </row>
    <row r="2764" spans="1:1" x14ac:dyDescent="0.25">
      <c r="A2764" s="3"/>
    </row>
    <row r="2765" spans="1:1" x14ac:dyDescent="0.25">
      <c r="A2765" s="3"/>
    </row>
    <row r="2766" spans="1:1" x14ac:dyDescent="0.25">
      <c r="A2766" s="3"/>
    </row>
    <row r="2767" spans="1:1" x14ac:dyDescent="0.25">
      <c r="A2767" s="3"/>
    </row>
    <row r="2768" spans="1:1" x14ac:dyDescent="0.25">
      <c r="A2768" s="3"/>
    </row>
    <row r="2769" spans="1:1" x14ac:dyDescent="0.25">
      <c r="A2769" s="3"/>
    </row>
    <row r="2770" spans="1:1" x14ac:dyDescent="0.25">
      <c r="A2770" s="3"/>
    </row>
    <row r="2771" spans="1:1" x14ac:dyDescent="0.25">
      <c r="A2771" s="3"/>
    </row>
    <row r="2772" spans="1:1" x14ac:dyDescent="0.25">
      <c r="A2772" s="3"/>
    </row>
    <row r="2773" spans="1:1" x14ac:dyDescent="0.25">
      <c r="A2773" s="3"/>
    </row>
    <row r="2774" spans="1:1" x14ac:dyDescent="0.25">
      <c r="A2774" s="3"/>
    </row>
    <row r="2775" spans="1:1" x14ac:dyDescent="0.25">
      <c r="A2775" s="3"/>
    </row>
    <row r="2776" spans="1:1" x14ac:dyDescent="0.25">
      <c r="A2776" s="3"/>
    </row>
    <row r="2777" spans="1:1" x14ac:dyDescent="0.25">
      <c r="A2777" s="3"/>
    </row>
    <row r="2778" spans="1:1" x14ac:dyDescent="0.25">
      <c r="A2778" s="3"/>
    </row>
    <row r="2779" spans="1:1" x14ac:dyDescent="0.25">
      <c r="A2779" s="3"/>
    </row>
    <row r="2780" spans="1:1" x14ac:dyDescent="0.25">
      <c r="A2780" s="3"/>
    </row>
    <row r="2781" spans="1:1" x14ac:dyDescent="0.25">
      <c r="A2781" s="3"/>
    </row>
    <row r="2782" spans="1:1" x14ac:dyDescent="0.25">
      <c r="A2782" s="3"/>
    </row>
    <row r="2783" spans="1:1" x14ac:dyDescent="0.25">
      <c r="A2783" s="3"/>
    </row>
    <row r="2784" spans="1:1" x14ac:dyDescent="0.25">
      <c r="A2784" s="3"/>
    </row>
    <row r="2785" spans="1:1" x14ac:dyDescent="0.25">
      <c r="A2785" s="3"/>
    </row>
    <row r="2786" spans="1:1" x14ac:dyDescent="0.25">
      <c r="A2786" s="3"/>
    </row>
    <row r="2787" spans="1:1" x14ac:dyDescent="0.25">
      <c r="A2787" s="3"/>
    </row>
    <row r="2788" spans="1:1" x14ac:dyDescent="0.25">
      <c r="A2788" s="3"/>
    </row>
    <row r="2789" spans="1:1" x14ac:dyDescent="0.25">
      <c r="A2789" s="3"/>
    </row>
    <row r="2790" spans="1:1" x14ac:dyDescent="0.25">
      <c r="A2790" s="3"/>
    </row>
    <row r="2791" spans="1:1" x14ac:dyDescent="0.25">
      <c r="A2791" s="3"/>
    </row>
    <row r="2792" spans="1:1" x14ac:dyDescent="0.25">
      <c r="A2792" s="3"/>
    </row>
    <row r="2793" spans="1:1" x14ac:dyDescent="0.25">
      <c r="A2793" s="3"/>
    </row>
    <row r="2794" spans="1:1" x14ac:dyDescent="0.25">
      <c r="A2794" s="3"/>
    </row>
    <row r="2795" spans="1:1" x14ac:dyDescent="0.25">
      <c r="A2795" s="3"/>
    </row>
    <row r="2796" spans="1:1" x14ac:dyDescent="0.25">
      <c r="A2796" s="3"/>
    </row>
    <row r="2797" spans="1:1" x14ac:dyDescent="0.25">
      <c r="A2797" s="3"/>
    </row>
    <row r="2798" spans="1:1" x14ac:dyDescent="0.25">
      <c r="A2798" s="3"/>
    </row>
    <row r="2799" spans="1:1" x14ac:dyDescent="0.25">
      <c r="A2799" s="3"/>
    </row>
    <row r="2800" spans="1:1" x14ac:dyDescent="0.25">
      <c r="A2800" s="3"/>
    </row>
    <row r="2801" spans="1:1" x14ac:dyDescent="0.25">
      <c r="A2801" s="3"/>
    </row>
    <row r="2802" spans="1:1" x14ac:dyDescent="0.25">
      <c r="A2802" s="3"/>
    </row>
    <row r="2803" spans="1:1" x14ac:dyDescent="0.25">
      <c r="A2803" s="3"/>
    </row>
    <row r="2804" spans="1:1" x14ac:dyDescent="0.25">
      <c r="A2804" s="3"/>
    </row>
    <row r="2805" spans="1:1" x14ac:dyDescent="0.25">
      <c r="A2805" s="3"/>
    </row>
    <row r="2806" spans="1:1" x14ac:dyDescent="0.25">
      <c r="A2806" s="3"/>
    </row>
    <row r="2807" spans="1:1" x14ac:dyDescent="0.25">
      <c r="A2807" s="3"/>
    </row>
    <row r="2808" spans="1:1" x14ac:dyDescent="0.25">
      <c r="A2808" s="3"/>
    </row>
    <row r="2809" spans="1:1" x14ac:dyDescent="0.25">
      <c r="A2809" s="3"/>
    </row>
    <row r="2810" spans="1:1" x14ac:dyDescent="0.25">
      <c r="A2810" s="3"/>
    </row>
    <row r="2811" spans="1:1" x14ac:dyDescent="0.25">
      <c r="A2811" s="3"/>
    </row>
    <row r="2812" spans="1:1" x14ac:dyDescent="0.25">
      <c r="A2812" s="3"/>
    </row>
    <row r="2813" spans="1:1" x14ac:dyDescent="0.25">
      <c r="A2813" s="3"/>
    </row>
    <row r="2814" spans="1:1" x14ac:dyDescent="0.25">
      <c r="A2814" s="3"/>
    </row>
    <row r="2815" spans="1:1" x14ac:dyDescent="0.25">
      <c r="A2815" s="3"/>
    </row>
    <row r="2816" spans="1:1" x14ac:dyDescent="0.25">
      <c r="A2816" s="3"/>
    </row>
    <row r="2817" spans="1:1" x14ac:dyDescent="0.25">
      <c r="A2817" s="3"/>
    </row>
    <row r="2818" spans="1:1" x14ac:dyDescent="0.25">
      <c r="A2818" s="3"/>
    </row>
    <row r="2819" spans="1:1" x14ac:dyDescent="0.25">
      <c r="A2819" s="3"/>
    </row>
    <row r="2820" spans="1:1" x14ac:dyDescent="0.25">
      <c r="A2820" s="3"/>
    </row>
    <row r="2821" spans="1:1" x14ac:dyDescent="0.25">
      <c r="A2821" s="3"/>
    </row>
    <row r="2822" spans="1:1" x14ac:dyDescent="0.25">
      <c r="A2822" s="3"/>
    </row>
    <row r="2823" spans="1:1" x14ac:dyDescent="0.25">
      <c r="A2823" s="3"/>
    </row>
    <row r="2824" spans="1:1" x14ac:dyDescent="0.25">
      <c r="A2824" s="3"/>
    </row>
    <row r="2825" spans="1:1" x14ac:dyDescent="0.25">
      <c r="A2825" s="3"/>
    </row>
    <row r="2826" spans="1:1" x14ac:dyDescent="0.25">
      <c r="A2826" s="3"/>
    </row>
    <row r="2827" spans="1:1" x14ac:dyDescent="0.25">
      <c r="A2827" s="3"/>
    </row>
    <row r="2828" spans="1:1" x14ac:dyDescent="0.25">
      <c r="A2828" s="3"/>
    </row>
    <row r="2829" spans="1:1" x14ac:dyDescent="0.25">
      <c r="A2829" s="3"/>
    </row>
    <row r="2830" spans="1:1" x14ac:dyDescent="0.25">
      <c r="A2830" s="3"/>
    </row>
    <row r="2831" spans="1:1" x14ac:dyDescent="0.25">
      <c r="A2831" s="3"/>
    </row>
    <row r="2832" spans="1:1" x14ac:dyDescent="0.25">
      <c r="A2832" s="3"/>
    </row>
    <row r="2833" spans="1:1" x14ac:dyDescent="0.25">
      <c r="A2833" s="3"/>
    </row>
    <row r="2834" spans="1:1" x14ac:dyDescent="0.25">
      <c r="A2834" s="3"/>
    </row>
    <row r="2835" spans="1:1" x14ac:dyDescent="0.25">
      <c r="A2835" s="3"/>
    </row>
    <row r="2836" spans="1:1" x14ac:dyDescent="0.25">
      <c r="A2836" s="3"/>
    </row>
    <row r="2837" spans="1:1" x14ac:dyDescent="0.25">
      <c r="A2837" s="3"/>
    </row>
    <row r="2838" spans="1:1" x14ac:dyDescent="0.25">
      <c r="A2838" s="3"/>
    </row>
    <row r="2839" spans="1:1" x14ac:dyDescent="0.25">
      <c r="A2839" s="3"/>
    </row>
    <row r="2840" spans="1:1" x14ac:dyDescent="0.25">
      <c r="A2840" s="3"/>
    </row>
    <row r="2841" spans="1:1" x14ac:dyDescent="0.25">
      <c r="A2841" s="3"/>
    </row>
    <row r="2842" spans="1:1" x14ac:dyDescent="0.25">
      <c r="A2842" s="3"/>
    </row>
    <row r="2843" spans="1:1" x14ac:dyDescent="0.25">
      <c r="A2843" s="3"/>
    </row>
    <row r="2844" spans="1:1" x14ac:dyDescent="0.25">
      <c r="A2844" s="3"/>
    </row>
    <row r="2845" spans="1:1" x14ac:dyDescent="0.25">
      <c r="A2845" s="3"/>
    </row>
    <row r="2846" spans="1:1" x14ac:dyDescent="0.25">
      <c r="A2846" s="3"/>
    </row>
    <row r="2847" spans="1:1" x14ac:dyDescent="0.25">
      <c r="A2847" s="3"/>
    </row>
    <row r="2848" spans="1:1" x14ac:dyDescent="0.25">
      <c r="A2848" s="3"/>
    </row>
    <row r="2849" spans="1:1" x14ac:dyDescent="0.25">
      <c r="A2849" s="3"/>
    </row>
    <row r="2850" spans="1:1" x14ac:dyDescent="0.25">
      <c r="A2850" s="3"/>
    </row>
    <row r="2851" spans="1:1" x14ac:dyDescent="0.25">
      <c r="A2851" s="3"/>
    </row>
    <row r="2852" spans="1:1" x14ac:dyDescent="0.25">
      <c r="A2852" s="3"/>
    </row>
    <row r="2853" spans="1:1" x14ac:dyDescent="0.25">
      <c r="A2853" s="3"/>
    </row>
    <row r="2854" spans="1:1" x14ac:dyDescent="0.25">
      <c r="A2854" s="3"/>
    </row>
    <row r="2855" spans="1:1" x14ac:dyDescent="0.25">
      <c r="A2855" s="3"/>
    </row>
    <row r="2856" spans="1:1" x14ac:dyDescent="0.25">
      <c r="A2856" s="3"/>
    </row>
    <row r="2857" spans="1:1" x14ac:dyDescent="0.25">
      <c r="A2857" s="3"/>
    </row>
    <row r="2858" spans="1:1" x14ac:dyDescent="0.25">
      <c r="A2858" s="3"/>
    </row>
    <row r="2859" spans="1:1" x14ac:dyDescent="0.25">
      <c r="A2859" s="3"/>
    </row>
    <row r="2860" spans="1:1" x14ac:dyDescent="0.25">
      <c r="A2860" s="3"/>
    </row>
    <row r="2861" spans="1:1" x14ac:dyDescent="0.25">
      <c r="A2861" s="3"/>
    </row>
    <row r="2862" spans="1:1" x14ac:dyDescent="0.25">
      <c r="A2862" s="3"/>
    </row>
    <row r="2863" spans="1:1" x14ac:dyDescent="0.25">
      <c r="A2863" s="3"/>
    </row>
    <row r="2864" spans="1:1" x14ac:dyDescent="0.25">
      <c r="A2864" s="3"/>
    </row>
    <row r="2865" spans="1:1" x14ac:dyDescent="0.25">
      <c r="A2865" s="3"/>
    </row>
    <row r="2866" spans="1:1" x14ac:dyDescent="0.25">
      <c r="A2866" s="3"/>
    </row>
    <row r="2867" spans="1:1" x14ac:dyDescent="0.25">
      <c r="A2867" s="3"/>
    </row>
    <row r="2868" spans="1:1" x14ac:dyDescent="0.25">
      <c r="A2868" s="3"/>
    </row>
    <row r="2869" spans="1:1" x14ac:dyDescent="0.25">
      <c r="A2869" s="3"/>
    </row>
    <row r="2870" spans="1:1" x14ac:dyDescent="0.25">
      <c r="A2870" s="3"/>
    </row>
    <row r="2871" spans="1:1" x14ac:dyDescent="0.25">
      <c r="A2871" s="3"/>
    </row>
    <row r="2872" spans="1:1" x14ac:dyDescent="0.25">
      <c r="A2872" s="3"/>
    </row>
    <row r="2873" spans="1:1" x14ac:dyDescent="0.25">
      <c r="A2873" s="3"/>
    </row>
    <row r="2874" spans="1:1" x14ac:dyDescent="0.25">
      <c r="A2874" s="3"/>
    </row>
    <row r="2875" spans="1:1" x14ac:dyDescent="0.25">
      <c r="A2875" s="3"/>
    </row>
    <row r="2876" spans="1:1" x14ac:dyDescent="0.25">
      <c r="A2876" s="3"/>
    </row>
    <row r="2877" spans="1:1" x14ac:dyDescent="0.25">
      <c r="A2877" s="3"/>
    </row>
    <row r="2878" spans="1:1" x14ac:dyDescent="0.25">
      <c r="A2878" s="3"/>
    </row>
    <row r="2879" spans="1:1" x14ac:dyDescent="0.25">
      <c r="A2879" s="3"/>
    </row>
    <row r="2880" spans="1:1" x14ac:dyDescent="0.25">
      <c r="A2880" s="3"/>
    </row>
    <row r="2881" spans="1:1" x14ac:dyDescent="0.25">
      <c r="A2881" s="3"/>
    </row>
    <row r="2882" spans="1:1" x14ac:dyDescent="0.25">
      <c r="A2882" s="3"/>
    </row>
    <row r="2883" spans="1:1" x14ac:dyDescent="0.25">
      <c r="A2883" s="3"/>
    </row>
    <row r="2884" spans="1:1" x14ac:dyDescent="0.25">
      <c r="A2884" s="3"/>
    </row>
    <row r="2885" spans="1:1" x14ac:dyDescent="0.25">
      <c r="A2885" s="3"/>
    </row>
    <row r="2886" spans="1:1" x14ac:dyDescent="0.25">
      <c r="A2886" s="3"/>
    </row>
    <row r="2887" spans="1:1" x14ac:dyDescent="0.25">
      <c r="A2887" s="3"/>
    </row>
    <row r="2888" spans="1:1" x14ac:dyDescent="0.25">
      <c r="A2888" s="3"/>
    </row>
    <row r="2889" spans="1:1" x14ac:dyDescent="0.25">
      <c r="A2889" s="3"/>
    </row>
    <row r="2890" spans="1:1" x14ac:dyDescent="0.25">
      <c r="A2890" s="3"/>
    </row>
    <row r="2891" spans="1:1" x14ac:dyDescent="0.25">
      <c r="A2891" s="3"/>
    </row>
    <row r="2892" spans="1:1" x14ac:dyDescent="0.25">
      <c r="A2892" s="3"/>
    </row>
    <row r="2893" spans="1:1" x14ac:dyDescent="0.25">
      <c r="A2893" s="3"/>
    </row>
    <row r="2894" spans="1:1" x14ac:dyDescent="0.25">
      <c r="A2894" s="3"/>
    </row>
    <row r="2895" spans="1:1" x14ac:dyDescent="0.25">
      <c r="A2895" s="3"/>
    </row>
    <row r="2896" spans="1:1" x14ac:dyDescent="0.25">
      <c r="A2896" s="3"/>
    </row>
    <row r="2897" spans="1:1" x14ac:dyDescent="0.25">
      <c r="A2897" s="3"/>
    </row>
    <row r="2898" spans="1:1" x14ac:dyDescent="0.25">
      <c r="A2898" s="3"/>
    </row>
    <row r="2899" spans="1:1" x14ac:dyDescent="0.25">
      <c r="A2899" s="3"/>
    </row>
    <row r="2900" spans="1:1" x14ac:dyDescent="0.25">
      <c r="A2900" s="3"/>
    </row>
    <row r="2901" spans="1:1" x14ac:dyDescent="0.25">
      <c r="A2901" s="3"/>
    </row>
    <row r="2902" spans="1:1" x14ac:dyDescent="0.25">
      <c r="A2902" s="3"/>
    </row>
    <row r="2903" spans="1:1" x14ac:dyDescent="0.25">
      <c r="A2903" s="3"/>
    </row>
    <row r="2904" spans="1:1" x14ac:dyDescent="0.25">
      <c r="A2904" s="3"/>
    </row>
    <row r="2905" spans="1:1" x14ac:dyDescent="0.25">
      <c r="A2905" s="3"/>
    </row>
    <row r="2906" spans="1:1" x14ac:dyDescent="0.25">
      <c r="A2906" s="3"/>
    </row>
    <row r="2907" spans="1:1" x14ac:dyDescent="0.25">
      <c r="A2907" s="3"/>
    </row>
    <row r="2908" spans="1:1" x14ac:dyDescent="0.25">
      <c r="A2908" s="3"/>
    </row>
    <row r="2909" spans="1:1" x14ac:dyDescent="0.25">
      <c r="A2909" s="3"/>
    </row>
    <row r="2910" spans="1:1" x14ac:dyDescent="0.25">
      <c r="A2910" s="3"/>
    </row>
    <row r="2911" spans="1:1" x14ac:dyDescent="0.25">
      <c r="A2911" s="3"/>
    </row>
    <row r="2912" spans="1:1" x14ac:dyDescent="0.25">
      <c r="A2912" s="3"/>
    </row>
    <row r="2913" spans="1:1" x14ac:dyDescent="0.25">
      <c r="A2913" s="3"/>
    </row>
    <row r="2914" spans="1:1" x14ac:dyDescent="0.25">
      <c r="A2914" s="3"/>
    </row>
    <row r="2915" spans="1:1" x14ac:dyDescent="0.25">
      <c r="A2915" s="3"/>
    </row>
    <row r="2916" spans="1:1" x14ac:dyDescent="0.25">
      <c r="A2916" s="3"/>
    </row>
    <row r="2917" spans="1:1" x14ac:dyDescent="0.25">
      <c r="A2917" s="3"/>
    </row>
    <row r="2918" spans="1:1" x14ac:dyDescent="0.25">
      <c r="A2918" s="3"/>
    </row>
    <row r="2919" spans="1:1" x14ac:dyDescent="0.25">
      <c r="A2919" s="3"/>
    </row>
    <row r="2920" spans="1:1" x14ac:dyDescent="0.25">
      <c r="A2920" s="3"/>
    </row>
    <row r="2921" spans="1:1" x14ac:dyDescent="0.25">
      <c r="A2921" s="3"/>
    </row>
    <row r="2922" spans="1:1" x14ac:dyDescent="0.25">
      <c r="A2922" s="3"/>
    </row>
    <row r="2923" spans="1:1" x14ac:dyDescent="0.25">
      <c r="A2923" s="3"/>
    </row>
    <row r="2924" spans="1:1" x14ac:dyDescent="0.25">
      <c r="A2924" s="3"/>
    </row>
    <row r="2925" spans="1:1" x14ac:dyDescent="0.25">
      <c r="A2925" s="3"/>
    </row>
    <row r="2926" spans="1:1" x14ac:dyDescent="0.25">
      <c r="A2926" s="3"/>
    </row>
    <row r="2927" spans="1:1" x14ac:dyDescent="0.25">
      <c r="A2927" s="3"/>
    </row>
    <row r="2928" spans="1:1" x14ac:dyDescent="0.25">
      <c r="A2928" s="3"/>
    </row>
    <row r="2929" spans="1:1" x14ac:dyDescent="0.25">
      <c r="A2929" s="3"/>
    </row>
    <row r="2930" spans="1:1" x14ac:dyDescent="0.25">
      <c r="A2930" s="3"/>
    </row>
    <row r="2931" spans="1:1" x14ac:dyDescent="0.25">
      <c r="A2931" s="3"/>
    </row>
    <row r="2932" spans="1:1" x14ac:dyDescent="0.25">
      <c r="A2932" s="3"/>
    </row>
    <row r="2933" spans="1:1" x14ac:dyDescent="0.25">
      <c r="A2933" s="3"/>
    </row>
    <row r="2934" spans="1:1" x14ac:dyDescent="0.25">
      <c r="A2934" s="3"/>
    </row>
    <row r="2935" spans="1:1" x14ac:dyDescent="0.25">
      <c r="A2935" s="3"/>
    </row>
    <row r="2936" spans="1:1" x14ac:dyDescent="0.25">
      <c r="A2936" s="3"/>
    </row>
    <row r="2937" spans="1:1" x14ac:dyDescent="0.25">
      <c r="A2937" s="3"/>
    </row>
    <row r="2938" spans="1:1" x14ac:dyDescent="0.25">
      <c r="A2938" s="3"/>
    </row>
    <row r="2939" spans="1:1" x14ac:dyDescent="0.25">
      <c r="A2939" s="3"/>
    </row>
    <row r="2940" spans="1:1" x14ac:dyDescent="0.25">
      <c r="A2940" s="3"/>
    </row>
    <row r="2941" spans="1:1" x14ac:dyDescent="0.25">
      <c r="A2941" s="3"/>
    </row>
    <row r="2942" spans="1:1" x14ac:dyDescent="0.25">
      <c r="A2942" s="3"/>
    </row>
    <row r="2943" spans="1:1" x14ac:dyDescent="0.25">
      <c r="A2943" s="3"/>
    </row>
    <row r="2944" spans="1:1" x14ac:dyDescent="0.25">
      <c r="A2944" s="3"/>
    </row>
    <row r="2945" spans="1:1" x14ac:dyDescent="0.25">
      <c r="A2945" s="3"/>
    </row>
    <row r="2946" spans="1:1" x14ac:dyDescent="0.25">
      <c r="A2946" s="3"/>
    </row>
    <row r="2947" spans="1:1" x14ac:dyDescent="0.25">
      <c r="A2947" s="3"/>
    </row>
    <row r="2948" spans="1:1" x14ac:dyDescent="0.25">
      <c r="A2948" s="3"/>
    </row>
    <row r="2949" spans="1:1" x14ac:dyDescent="0.25">
      <c r="A2949" s="3"/>
    </row>
    <row r="2950" spans="1:1" x14ac:dyDescent="0.25">
      <c r="A2950" s="3"/>
    </row>
    <row r="2951" spans="1:1" x14ac:dyDescent="0.25">
      <c r="A2951" s="3"/>
    </row>
    <row r="2952" spans="1:1" x14ac:dyDescent="0.25">
      <c r="A2952" s="3"/>
    </row>
    <row r="2953" spans="1:1" x14ac:dyDescent="0.25">
      <c r="A2953" s="3"/>
    </row>
    <row r="2954" spans="1:1" x14ac:dyDescent="0.25">
      <c r="A2954" s="3"/>
    </row>
    <row r="2955" spans="1:1" x14ac:dyDescent="0.25">
      <c r="A2955" s="3"/>
    </row>
    <row r="2956" spans="1:1" x14ac:dyDescent="0.25">
      <c r="A2956" s="3"/>
    </row>
    <row r="2957" spans="1:1" x14ac:dyDescent="0.25">
      <c r="A2957" s="3"/>
    </row>
    <row r="2958" spans="1:1" x14ac:dyDescent="0.25">
      <c r="A2958" s="3"/>
    </row>
    <row r="2959" spans="1:1" x14ac:dyDescent="0.25">
      <c r="A2959" s="3"/>
    </row>
    <row r="2960" spans="1:1" x14ac:dyDescent="0.25">
      <c r="A2960" s="3"/>
    </row>
    <row r="2961" spans="1:1" x14ac:dyDescent="0.25">
      <c r="A2961" s="3"/>
    </row>
    <row r="2962" spans="1:1" x14ac:dyDescent="0.25">
      <c r="A2962" s="3"/>
    </row>
    <row r="2963" spans="1:1" x14ac:dyDescent="0.25">
      <c r="A2963" s="3"/>
    </row>
    <row r="2964" spans="1:1" x14ac:dyDescent="0.25">
      <c r="A2964" s="3"/>
    </row>
    <row r="2965" spans="1:1" x14ac:dyDescent="0.25">
      <c r="A2965" s="3"/>
    </row>
    <row r="2966" spans="1:1" x14ac:dyDescent="0.25">
      <c r="A2966" s="3"/>
    </row>
    <row r="2967" spans="1:1" x14ac:dyDescent="0.25">
      <c r="A2967" s="3"/>
    </row>
    <row r="2968" spans="1:1" x14ac:dyDescent="0.25">
      <c r="A2968" s="3"/>
    </row>
    <row r="2969" spans="1:1" x14ac:dyDescent="0.25">
      <c r="A2969" s="3"/>
    </row>
    <row r="2970" spans="1:1" x14ac:dyDescent="0.25">
      <c r="A2970" s="3"/>
    </row>
    <row r="2971" spans="1:1" x14ac:dyDescent="0.25">
      <c r="A2971" s="3"/>
    </row>
    <row r="2972" spans="1:1" x14ac:dyDescent="0.25">
      <c r="A2972" s="3"/>
    </row>
    <row r="2973" spans="1:1" x14ac:dyDescent="0.25">
      <c r="A2973" s="3"/>
    </row>
    <row r="2974" spans="1:1" x14ac:dyDescent="0.25">
      <c r="A2974" s="3"/>
    </row>
    <row r="2975" spans="1:1" x14ac:dyDescent="0.25">
      <c r="A2975" s="3"/>
    </row>
    <row r="2976" spans="1:1" x14ac:dyDescent="0.25">
      <c r="A2976" s="3"/>
    </row>
    <row r="2977" spans="1:1" x14ac:dyDescent="0.25">
      <c r="A2977" s="3"/>
    </row>
    <row r="2978" spans="1:1" x14ac:dyDescent="0.25">
      <c r="A2978" s="3"/>
    </row>
    <row r="2979" spans="1:1" x14ac:dyDescent="0.25">
      <c r="A2979" s="3"/>
    </row>
    <row r="2980" spans="1:1" x14ac:dyDescent="0.25">
      <c r="A2980" s="3"/>
    </row>
    <row r="2981" spans="1:1" x14ac:dyDescent="0.25">
      <c r="A2981" s="3"/>
    </row>
    <row r="2982" spans="1:1" x14ac:dyDescent="0.25">
      <c r="A2982" s="3"/>
    </row>
    <row r="2983" spans="1:1" x14ac:dyDescent="0.25">
      <c r="A2983" s="3"/>
    </row>
    <row r="2984" spans="1:1" x14ac:dyDescent="0.25">
      <c r="A2984" s="3"/>
    </row>
    <row r="2985" spans="1:1" x14ac:dyDescent="0.25">
      <c r="A2985" s="3"/>
    </row>
    <row r="2986" spans="1:1" x14ac:dyDescent="0.25">
      <c r="A2986" s="3"/>
    </row>
    <row r="2987" spans="1:1" x14ac:dyDescent="0.25">
      <c r="A2987" s="3"/>
    </row>
    <row r="2988" spans="1:1" x14ac:dyDescent="0.25">
      <c r="A2988" s="3"/>
    </row>
    <row r="2989" spans="1:1" x14ac:dyDescent="0.25">
      <c r="A2989" s="3"/>
    </row>
    <row r="2990" spans="1:1" x14ac:dyDescent="0.25">
      <c r="A2990" s="3"/>
    </row>
    <row r="2991" spans="1:1" x14ac:dyDescent="0.25">
      <c r="A2991" s="3"/>
    </row>
    <row r="2992" spans="1:1" x14ac:dyDescent="0.25">
      <c r="A2992" s="3"/>
    </row>
    <row r="2993" spans="1:1" x14ac:dyDescent="0.25">
      <c r="A2993" s="3"/>
    </row>
    <row r="2994" spans="1:1" x14ac:dyDescent="0.25">
      <c r="A2994" s="3"/>
    </row>
    <row r="2995" spans="1:1" x14ac:dyDescent="0.25">
      <c r="A2995" s="3"/>
    </row>
    <row r="2996" spans="1:1" x14ac:dyDescent="0.25">
      <c r="A2996" s="3"/>
    </row>
    <row r="2997" spans="1:1" x14ac:dyDescent="0.25">
      <c r="A2997" s="3"/>
    </row>
    <row r="2998" spans="1:1" x14ac:dyDescent="0.25">
      <c r="A2998" s="3"/>
    </row>
    <row r="2999" spans="1:1" x14ac:dyDescent="0.25">
      <c r="A2999" s="3"/>
    </row>
    <row r="3000" spans="1:1" x14ac:dyDescent="0.25">
      <c r="A3000" s="3"/>
    </row>
    <row r="3001" spans="1:1" x14ac:dyDescent="0.25">
      <c r="A3001" s="3"/>
    </row>
    <row r="3002" spans="1:1" x14ac:dyDescent="0.25">
      <c r="A3002" s="3"/>
    </row>
    <row r="3003" spans="1:1" x14ac:dyDescent="0.25">
      <c r="A3003" s="3"/>
    </row>
    <row r="3004" spans="1:1" x14ac:dyDescent="0.25">
      <c r="A3004" s="3"/>
    </row>
    <row r="3005" spans="1:1" x14ac:dyDescent="0.25">
      <c r="A3005" s="3"/>
    </row>
    <row r="3006" spans="1:1" x14ac:dyDescent="0.25">
      <c r="A3006" s="3"/>
    </row>
    <row r="3007" spans="1:1" x14ac:dyDescent="0.25">
      <c r="A3007" s="3"/>
    </row>
    <row r="3008" spans="1:1" x14ac:dyDescent="0.25">
      <c r="A3008" s="3"/>
    </row>
    <row r="3009" spans="1:1" x14ac:dyDescent="0.25">
      <c r="A3009" s="3"/>
    </row>
    <row r="3010" spans="1:1" x14ac:dyDescent="0.25">
      <c r="A3010" s="3"/>
    </row>
    <row r="3011" spans="1:1" x14ac:dyDescent="0.25">
      <c r="A3011" s="3"/>
    </row>
    <row r="3012" spans="1:1" x14ac:dyDescent="0.25">
      <c r="A3012" s="3"/>
    </row>
    <row r="3013" spans="1:1" x14ac:dyDescent="0.25">
      <c r="A3013" s="3"/>
    </row>
    <row r="3014" spans="1:1" x14ac:dyDescent="0.25">
      <c r="A3014" s="3"/>
    </row>
    <row r="3015" spans="1:1" x14ac:dyDescent="0.25">
      <c r="A3015" s="3"/>
    </row>
    <row r="3016" spans="1:1" x14ac:dyDescent="0.25">
      <c r="A3016" s="3"/>
    </row>
    <row r="3017" spans="1:1" x14ac:dyDescent="0.25">
      <c r="A3017" s="3"/>
    </row>
    <row r="3018" spans="1:1" x14ac:dyDescent="0.25">
      <c r="A3018" s="3"/>
    </row>
    <row r="3019" spans="1:1" x14ac:dyDescent="0.25">
      <c r="A3019" s="3"/>
    </row>
    <row r="3020" spans="1:1" x14ac:dyDescent="0.25">
      <c r="A3020" s="3"/>
    </row>
    <row r="3021" spans="1:1" x14ac:dyDescent="0.25">
      <c r="A3021" s="3"/>
    </row>
    <row r="3022" spans="1:1" x14ac:dyDescent="0.25">
      <c r="A3022" s="3"/>
    </row>
    <row r="3023" spans="1:1" x14ac:dyDescent="0.25">
      <c r="A3023" s="3"/>
    </row>
    <row r="3024" spans="1:1" x14ac:dyDescent="0.25">
      <c r="A3024" s="3"/>
    </row>
    <row r="3025" spans="1:1" x14ac:dyDescent="0.25">
      <c r="A3025" s="3"/>
    </row>
    <row r="3026" spans="1:1" x14ac:dyDescent="0.25">
      <c r="A3026" s="3"/>
    </row>
    <row r="3027" spans="1:1" x14ac:dyDescent="0.25">
      <c r="A3027" s="3"/>
    </row>
    <row r="3028" spans="1:1" x14ac:dyDescent="0.25">
      <c r="A3028" s="3"/>
    </row>
    <row r="3029" spans="1:1" x14ac:dyDescent="0.25">
      <c r="A3029" s="3"/>
    </row>
    <row r="3030" spans="1:1" x14ac:dyDescent="0.25">
      <c r="A3030" s="3"/>
    </row>
    <row r="3031" spans="1:1" x14ac:dyDescent="0.25">
      <c r="A3031" s="3"/>
    </row>
    <row r="3032" spans="1:1" x14ac:dyDescent="0.25">
      <c r="A3032" s="3"/>
    </row>
    <row r="3033" spans="1:1" x14ac:dyDescent="0.25">
      <c r="A3033" s="3"/>
    </row>
    <row r="3034" spans="1:1" x14ac:dyDescent="0.25">
      <c r="A3034" s="3"/>
    </row>
    <row r="3035" spans="1:1" x14ac:dyDescent="0.25">
      <c r="A3035" s="3"/>
    </row>
    <row r="3036" spans="1:1" x14ac:dyDescent="0.25">
      <c r="A3036" s="3"/>
    </row>
    <row r="3037" spans="1:1" x14ac:dyDescent="0.25">
      <c r="A3037" s="3"/>
    </row>
    <row r="3038" spans="1:1" x14ac:dyDescent="0.25">
      <c r="A3038" s="3"/>
    </row>
    <row r="3039" spans="1:1" x14ac:dyDescent="0.25">
      <c r="A3039" s="3"/>
    </row>
    <row r="3040" spans="1:1" x14ac:dyDescent="0.25">
      <c r="A3040" s="3"/>
    </row>
    <row r="3041" spans="1:1" x14ac:dyDescent="0.25">
      <c r="A3041" s="3"/>
    </row>
    <row r="3042" spans="1:1" x14ac:dyDescent="0.25">
      <c r="A3042" s="3"/>
    </row>
    <row r="3043" spans="1:1" x14ac:dyDescent="0.25">
      <c r="A3043" s="3"/>
    </row>
    <row r="3044" spans="1:1" x14ac:dyDescent="0.25">
      <c r="A3044" s="3"/>
    </row>
    <row r="3045" spans="1:1" x14ac:dyDescent="0.25">
      <c r="A3045" s="3"/>
    </row>
    <row r="3046" spans="1:1" x14ac:dyDescent="0.25">
      <c r="A3046" s="3"/>
    </row>
    <row r="3047" spans="1:1" x14ac:dyDescent="0.25">
      <c r="A3047" s="3"/>
    </row>
    <row r="3048" spans="1:1" x14ac:dyDescent="0.25">
      <c r="A3048" s="3"/>
    </row>
    <row r="3049" spans="1:1" x14ac:dyDescent="0.25">
      <c r="A3049" s="3"/>
    </row>
    <row r="3050" spans="1:1" x14ac:dyDescent="0.25">
      <c r="A3050" s="3"/>
    </row>
    <row r="3051" spans="1:1" x14ac:dyDescent="0.25">
      <c r="A3051" s="3"/>
    </row>
    <row r="3052" spans="1:1" x14ac:dyDescent="0.25">
      <c r="A3052" s="3"/>
    </row>
    <row r="3053" spans="1:1" x14ac:dyDescent="0.25">
      <c r="A3053" s="3"/>
    </row>
    <row r="3054" spans="1:1" x14ac:dyDescent="0.25">
      <c r="A3054" s="3"/>
    </row>
    <row r="3055" spans="1:1" x14ac:dyDescent="0.25">
      <c r="A3055" s="3"/>
    </row>
    <row r="3056" spans="1:1" x14ac:dyDescent="0.25">
      <c r="A3056" s="3"/>
    </row>
    <row r="3057" spans="1:1" x14ac:dyDescent="0.25">
      <c r="A3057" s="3"/>
    </row>
    <row r="3058" spans="1:1" x14ac:dyDescent="0.25">
      <c r="A3058" s="3"/>
    </row>
    <row r="3059" spans="1:1" x14ac:dyDescent="0.25">
      <c r="A3059" s="3"/>
    </row>
    <row r="3060" spans="1:1" x14ac:dyDescent="0.25">
      <c r="A3060" s="3"/>
    </row>
    <row r="3061" spans="1:1" x14ac:dyDescent="0.25">
      <c r="A3061" s="3"/>
    </row>
    <row r="3062" spans="1:1" x14ac:dyDescent="0.25">
      <c r="A3062" s="3"/>
    </row>
    <row r="3063" spans="1:1" x14ac:dyDescent="0.25">
      <c r="A3063" s="3"/>
    </row>
    <row r="3064" spans="1:1" x14ac:dyDescent="0.25">
      <c r="A3064" s="3"/>
    </row>
    <row r="3065" spans="1:1" x14ac:dyDescent="0.25">
      <c r="A3065" s="3"/>
    </row>
    <row r="3066" spans="1:1" x14ac:dyDescent="0.25">
      <c r="A3066" s="3"/>
    </row>
    <row r="3067" spans="1:1" x14ac:dyDescent="0.25">
      <c r="A3067" s="3"/>
    </row>
    <row r="3068" spans="1:1" x14ac:dyDescent="0.25">
      <c r="A3068" s="3"/>
    </row>
    <row r="3069" spans="1:1" x14ac:dyDescent="0.25">
      <c r="A3069" s="3"/>
    </row>
    <row r="3070" spans="1:1" x14ac:dyDescent="0.25">
      <c r="A3070" s="3"/>
    </row>
    <row r="3071" spans="1:1" x14ac:dyDescent="0.25">
      <c r="A3071" s="3"/>
    </row>
    <row r="3072" spans="1:1" x14ac:dyDescent="0.25">
      <c r="A3072" s="3"/>
    </row>
    <row r="3073" spans="1:1" x14ac:dyDescent="0.25">
      <c r="A3073" s="3"/>
    </row>
    <row r="3074" spans="1:1" x14ac:dyDescent="0.25">
      <c r="A3074" s="3"/>
    </row>
    <row r="3075" spans="1:1" x14ac:dyDescent="0.25">
      <c r="A3075" s="3"/>
    </row>
    <row r="3076" spans="1:1" x14ac:dyDescent="0.25">
      <c r="A3076" s="3"/>
    </row>
    <row r="3077" spans="1:1" x14ac:dyDescent="0.25">
      <c r="A3077" s="3"/>
    </row>
    <row r="3078" spans="1:1" x14ac:dyDescent="0.25">
      <c r="A3078" s="3"/>
    </row>
    <row r="3079" spans="1:1" x14ac:dyDescent="0.25">
      <c r="A3079" s="3"/>
    </row>
    <row r="3080" spans="1:1" x14ac:dyDescent="0.25">
      <c r="A3080" s="3"/>
    </row>
    <row r="3081" spans="1:1" x14ac:dyDescent="0.25">
      <c r="A3081" s="3"/>
    </row>
    <row r="3082" spans="1:1" x14ac:dyDescent="0.25">
      <c r="A3082" s="3"/>
    </row>
    <row r="3083" spans="1:1" x14ac:dyDescent="0.25">
      <c r="A3083" s="3"/>
    </row>
    <row r="3084" spans="1:1" x14ac:dyDescent="0.25">
      <c r="A3084" s="3"/>
    </row>
    <row r="3085" spans="1:1" x14ac:dyDescent="0.25">
      <c r="A3085" s="3"/>
    </row>
    <row r="3086" spans="1:1" x14ac:dyDescent="0.25">
      <c r="A3086" s="3"/>
    </row>
    <row r="3087" spans="1:1" x14ac:dyDescent="0.25">
      <c r="A3087" s="3"/>
    </row>
    <row r="3088" spans="1:1" x14ac:dyDescent="0.25">
      <c r="A3088" s="3"/>
    </row>
    <row r="3089" spans="1:1" x14ac:dyDescent="0.25">
      <c r="A3089" s="3"/>
    </row>
    <row r="3090" spans="1:1" x14ac:dyDescent="0.25">
      <c r="A3090" s="3"/>
    </row>
    <row r="3091" spans="1:1" x14ac:dyDescent="0.25">
      <c r="A3091" s="3"/>
    </row>
    <row r="3092" spans="1:1" x14ac:dyDescent="0.25">
      <c r="A3092" s="3"/>
    </row>
    <row r="3093" spans="1:1" x14ac:dyDescent="0.25">
      <c r="A3093" s="3"/>
    </row>
    <row r="3094" spans="1:1" x14ac:dyDescent="0.25">
      <c r="A3094" s="3"/>
    </row>
    <row r="3095" spans="1:1" x14ac:dyDescent="0.25">
      <c r="A3095" s="3"/>
    </row>
    <row r="3096" spans="1:1" x14ac:dyDescent="0.25">
      <c r="A3096" s="3"/>
    </row>
    <row r="3097" spans="1:1" x14ac:dyDescent="0.25">
      <c r="A3097" s="3"/>
    </row>
    <row r="3098" spans="1:1" x14ac:dyDescent="0.25">
      <c r="A3098" s="3"/>
    </row>
    <row r="3099" spans="1:1" x14ac:dyDescent="0.25">
      <c r="A3099" s="3"/>
    </row>
    <row r="3100" spans="1:1" x14ac:dyDescent="0.25">
      <c r="A3100" s="3"/>
    </row>
    <row r="3101" spans="1:1" x14ac:dyDescent="0.25">
      <c r="A3101" s="3"/>
    </row>
    <row r="3102" spans="1:1" x14ac:dyDescent="0.25">
      <c r="A3102" s="3"/>
    </row>
    <row r="3103" spans="1:1" x14ac:dyDescent="0.25">
      <c r="A3103" s="3"/>
    </row>
    <row r="3104" spans="1:1" x14ac:dyDescent="0.25">
      <c r="A3104" s="3"/>
    </row>
    <row r="3105" spans="1:1" x14ac:dyDescent="0.25">
      <c r="A3105" s="3"/>
    </row>
    <row r="3106" spans="1:1" x14ac:dyDescent="0.25">
      <c r="A3106" s="3"/>
    </row>
    <row r="3107" spans="1:1" x14ac:dyDescent="0.25">
      <c r="A3107" s="3"/>
    </row>
    <row r="3108" spans="1:1" x14ac:dyDescent="0.25">
      <c r="A3108" s="3"/>
    </row>
    <row r="3109" spans="1:1" x14ac:dyDescent="0.25">
      <c r="A3109" s="3"/>
    </row>
    <row r="3110" spans="1:1" x14ac:dyDescent="0.25">
      <c r="A3110" s="3"/>
    </row>
    <row r="3111" spans="1:1" x14ac:dyDescent="0.25">
      <c r="A3111" s="3"/>
    </row>
    <row r="3112" spans="1:1" x14ac:dyDescent="0.25">
      <c r="A3112" s="3"/>
    </row>
    <row r="3113" spans="1:1" x14ac:dyDescent="0.25">
      <c r="A3113" s="3"/>
    </row>
    <row r="3114" spans="1:1" x14ac:dyDescent="0.25">
      <c r="A3114" s="3"/>
    </row>
    <row r="3115" spans="1:1" x14ac:dyDescent="0.25">
      <c r="A3115" s="3"/>
    </row>
    <row r="3116" spans="1:1" x14ac:dyDescent="0.25">
      <c r="A3116" s="3"/>
    </row>
    <row r="3117" spans="1:1" x14ac:dyDescent="0.25">
      <c r="A3117" s="3"/>
    </row>
    <row r="3118" spans="1:1" x14ac:dyDescent="0.25">
      <c r="A3118" s="3"/>
    </row>
    <row r="3119" spans="1:1" x14ac:dyDescent="0.25">
      <c r="A3119" s="3"/>
    </row>
    <row r="3120" spans="1:1" x14ac:dyDescent="0.25">
      <c r="A3120" s="3"/>
    </row>
    <row r="3121" spans="1:1" x14ac:dyDescent="0.25">
      <c r="A3121" s="3"/>
    </row>
    <row r="3122" spans="1:1" x14ac:dyDescent="0.25">
      <c r="A3122" s="3"/>
    </row>
    <row r="3123" spans="1:1" x14ac:dyDescent="0.25">
      <c r="A3123" s="3"/>
    </row>
    <row r="3124" spans="1:1" x14ac:dyDescent="0.25">
      <c r="A3124" s="3"/>
    </row>
    <row r="3125" spans="1:1" x14ac:dyDescent="0.25">
      <c r="A3125" s="3"/>
    </row>
    <row r="3126" spans="1:1" x14ac:dyDescent="0.25">
      <c r="A3126" s="3"/>
    </row>
    <row r="3127" spans="1:1" x14ac:dyDescent="0.25">
      <c r="A3127" s="3"/>
    </row>
    <row r="3128" spans="1:1" x14ac:dyDescent="0.25">
      <c r="A3128" s="3"/>
    </row>
    <row r="3129" spans="1:1" x14ac:dyDescent="0.25">
      <c r="A3129" s="3"/>
    </row>
    <row r="3130" spans="1:1" x14ac:dyDescent="0.25">
      <c r="A3130" s="3"/>
    </row>
    <row r="3131" spans="1:1" x14ac:dyDescent="0.25">
      <c r="A3131" s="3"/>
    </row>
    <row r="3132" spans="1:1" x14ac:dyDescent="0.25">
      <c r="A3132" s="3"/>
    </row>
    <row r="3133" spans="1:1" x14ac:dyDescent="0.25">
      <c r="A3133" s="3"/>
    </row>
    <row r="3134" spans="1:1" x14ac:dyDescent="0.25">
      <c r="A3134" s="3"/>
    </row>
    <row r="3135" spans="1:1" x14ac:dyDescent="0.25">
      <c r="A3135" s="3"/>
    </row>
    <row r="3136" spans="1:1" x14ac:dyDescent="0.25">
      <c r="A3136" s="3"/>
    </row>
    <row r="3137" spans="1:1" x14ac:dyDescent="0.25">
      <c r="A3137" s="3"/>
    </row>
    <row r="3138" spans="1:1" x14ac:dyDescent="0.25">
      <c r="A3138" s="3"/>
    </row>
    <row r="3139" spans="1:1" x14ac:dyDescent="0.25">
      <c r="A3139" s="3"/>
    </row>
    <row r="3140" spans="1:1" x14ac:dyDescent="0.25">
      <c r="A3140" s="3"/>
    </row>
    <row r="3141" spans="1:1" x14ac:dyDescent="0.25">
      <c r="A3141" s="3"/>
    </row>
    <row r="3142" spans="1:1" x14ac:dyDescent="0.25">
      <c r="A3142" s="3"/>
    </row>
    <row r="3143" spans="1:1" x14ac:dyDescent="0.25">
      <c r="A3143" s="3"/>
    </row>
    <row r="3144" spans="1:1" x14ac:dyDescent="0.25">
      <c r="A3144" s="3"/>
    </row>
    <row r="3145" spans="1:1" x14ac:dyDescent="0.25">
      <c r="A3145" s="3"/>
    </row>
    <row r="3146" spans="1:1" x14ac:dyDescent="0.25">
      <c r="A3146" s="3"/>
    </row>
    <row r="3147" spans="1:1" x14ac:dyDescent="0.25">
      <c r="A3147" s="3"/>
    </row>
    <row r="3148" spans="1:1" x14ac:dyDescent="0.25">
      <c r="A3148" s="3"/>
    </row>
    <row r="3149" spans="1:1" x14ac:dyDescent="0.25">
      <c r="A3149" s="3"/>
    </row>
    <row r="3150" spans="1:1" x14ac:dyDescent="0.25">
      <c r="A3150" s="3"/>
    </row>
    <row r="3151" spans="1:1" x14ac:dyDescent="0.25">
      <c r="A3151" s="3"/>
    </row>
    <row r="3152" spans="1:1" x14ac:dyDescent="0.25">
      <c r="A3152" s="3"/>
    </row>
    <row r="3153" spans="1:1" x14ac:dyDescent="0.25">
      <c r="A3153" s="3"/>
    </row>
    <row r="3154" spans="1:1" x14ac:dyDescent="0.25">
      <c r="A3154" s="3"/>
    </row>
    <row r="3155" spans="1:1" x14ac:dyDescent="0.25">
      <c r="A3155" s="3"/>
    </row>
    <row r="3156" spans="1:1" x14ac:dyDescent="0.25">
      <c r="A3156" s="3"/>
    </row>
    <row r="3157" spans="1:1" x14ac:dyDescent="0.25">
      <c r="A3157" s="3"/>
    </row>
    <row r="3158" spans="1:1" x14ac:dyDescent="0.25">
      <c r="A3158" s="3"/>
    </row>
    <row r="3159" spans="1:1" x14ac:dyDescent="0.25">
      <c r="A3159" s="3"/>
    </row>
    <row r="3160" spans="1:1" x14ac:dyDescent="0.25">
      <c r="A3160" s="3"/>
    </row>
    <row r="3161" spans="1:1" x14ac:dyDescent="0.25">
      <c r="A3161" s="3"/>
    </row>
    <row r="3162" spans="1:1" x14ac:dyDescent="0.25">
      <c r="A3162" s="3"/>
    </row>
    <row r="3163" spans="1:1" x14ac:dyDescent="0.25">
      <c r="A3163" s="3"/>
    </row>
    <row r="3164" spans="1:1" x14ac:dyDescent="0.25">
      <c r="A3164" s="3"/>
    </row>
    <row r="3165" spans="1:1" x14ac:dyDescent="0.25">
      <c r="A3165" s="3"/>
    </row>
    <row r="3166" spans="1:1" x14ac:dyDescent="0.25">
      <c r="A3166" s="3"/>
    </row>
    <row r="3167" spans="1:1" x14ac:dyDescent="0.25">
      <c r="A3167" s="3"/>
    </row>
    <row r="3168" spans="1:1" x14ac:dyDescent="0.25">
      <c r="A3168" s="3"/>
    </row>
    <row r="3169" spans="1:1" x14ac:dyDescent="0.25">
      <c r="A3169" s="3"/>
    </row>
    <row r="3170" spans="1:1" x14ac:dyDescent="0.25">
      <c r="A3170" s="3"/>
    </row>
    <row r="3171" spans="1:1" x14ac:dyDescent="0.25">
      <c r="A3171" s="3"/>
    </row>
    <row r="3172" spans="1:1" x14ac:dyDescent="0.25">
      <c r="A3172" s="3"/>
    </row>
    <row r="3173" spans="1:1" x14ac:dyDescent="0.25">
      <c r="A3173" s="3"/>
    </row>
    <row r="3174" spans="1:1" x14ac:dyDescent="0.25">
      <c r="A3174" s="3"/>
    </row>
    <row r="3175" spans="1:1" x14ac:dyDescent="0.25">
      <c r="A3175" s="3"/>
    </row>
    <row r="3176" spans="1:1" x14ac:dyDescent="0.25">
      <c r="A3176" s="3"/>
    </row>
    <row r="3177" spans="1:1" x14ac:dyDescent="0.25">
      <c r="A3177" s="3"/>
    </row>
    <row r="3178" spans="1:1" x14ac:dyDescent="0.25">
      <c r="A3178" s="3"/>
    </row>
    <row r="3179" spans="1:1" x14ac:dyDescent="0.25">
      <c r="A3179" s="3"/>
    </row>
    <row r="3180" spans="1:1" x14ac:dyDescent="0.25">
      <c r="A3180" s="3"/>
    </row>
    <row r="3181" spans="1:1" x14ac:dyDescent="0.25">
      <c r="A3181" s="3"/>
    </row>
    <row r="3182" spans="1:1" x14ac:dyDescent="0.25">
      <c r="A3182" s="3"/>
    </row>
    <row r="3183" spans="1:1" x14ac:dyDescent="0.25">
      <c r="A3183" s="3"/>
    </row>
    <row r="3184" spans="1:1" x14ac:dyDescent="0.25">
      <c r="A3184" s="3"/>
    </row>
    <row r="3185" spans="1:1" x14ac:dyDescent="0.25">
      <c r="A3185" s="3"/>
    </row>
    <row r="3186" spans="1:1" x14ac:dyDescent="0.25">
      <c r="A3186" s="3"/>
    </row>
    <row r="3187" spans="1:1" x14ac:dyDescent="0.25">
      <c r="A3187" s="3"/>
    </row>
    <row r="3188" spans="1:1" x14ac:dyDescent="0.25">
      <c r="A3188" s="3"/>
    </row>
    <row r="3189" spans="1:1" x14ac:dyDescent="0.25">
      <c r="A3189" s="3"/>
    </row>
    <row r="3190" spans="1:1" x14ac:dyDescent="0.25">
      <c r="A3190" s="3"/>
    </row>
    <row r="3191" spans="1:1" x14ac:dyDescent="0.25">
      <c r="A3191" s="3"/>
    </row>
    <row r="3192" spans="1:1" x14ac:dyDescent="0.25">
      <c r="A3192" s="3"/>
    </row>
    <row r="3193" spans="1:1" x14ac:dyDescent="0.25">
      <c r="A3193" s="3"/>
    </row>
    <row r="3194" spans="1:1" x14ac:dyDescent="0.25">
      <c r="A3194" s="3"/>
    </row>
    <row r="3195" spans="1:1" x14ac:dyDescent="0.25">
      <c r="A3195" s="3"/>
    </row>
    <row r="3196" spans="1:1" x14ac:dyDescent="0.25">
      <c r="A3196" s="3"/>
    </row>
    <row r="3197" spans="1:1" x14ac:dyDescent="0.25">
      <c r="A3197" s="3"/>
    </row>
    <row r="3198" spans="1:1" x14ac:dyDescent="0.25">
      <c r="A3198" s="3"/>
    </row>
    <row r="3199" spans="1:1" x14ac:dyDescent="0.25">
      <c r="A3199" s="3"/>
    </row>
    <row r="3200" spans="1:1" x14ac:dyDescent="0.25">
      <c r="A3200" s="3"/>
    </row>
    <row r="3201" spans="1:1" x14ac:dyDescent="0.25">
      <c r="A3201" s="3"/>
    </row>
    <row r="3202" spans="1:1" x14ac:dyDescent="0.25">
      <c r="A3202" s="3"/>
    </row>
    <row r="3203" spans="1:1" x14ac:dyDescent="0.25">
      <c r="A3203" s="3"/>
    </row>
    <row r="3204" spans="1:1" x14ac:dyDescent="0.25">
      <c r="A3204" s="3"/>
    </row>
    <row r="3205" spans="1:1" x14ac:dyDescent="0.25">
      <c r="A3205" s="3"/>
    </row>
    <row r="3206" spans="1:1" x14ac:dyDescent="0.25">
      <c r="A3206" s="3"/>
    </row>
    <row r="3207" spans="1:1" x14ac:dyDescent="0.25">
      <c r="A3207" s="3"/>
    </row>
    <row r="3208" spans="1:1" x14ac:dyDescent="0.25">
      <c r="A3208" s="3"/>
    </row>
    <row r="3209" spans="1:1" x14ac:dyDescent="0.25">
      <c r="A3209" s="3"/>
    </row>
    <row r="3210" spans="1:1" x14ac:dyDescent="0.25">
      <c r="A3210" s="3"/>
    </row>
    <row r="3211" spans="1:1" x14ac:dyDescent="0.25">
      <c r="A3211" s="3"/>
    </row>
    <row r="3212" spans="1:1" x14ac:dyDescent="0.25">
      <c r="A3212" s="3"/>
    </row>
    <row r="3213" spans="1:1" x14ac:dyDescent="0.25">
      <c r="A3213" s="3"/>
    </row>
    <row r="3214" spans="1:1" x14ac:dyDescent="0.25">
      <c r="A3214" s="3"/>
    </row>
    <row r="3215" spans="1:1" x14ac:dyDescent="0.25">
      <c r="A3215" s="3"/>
    </row>
    <row r="3216" spans="1:1" x14ac:dyDescent="0.25">
      <c r="A3216" s="3"/>
    </row>
    <row r="3217" spans="1:1" x14ac:dyDescent="0.25">
      <c r="A3217" s="3"/>
    </row>
    <row r="3218" spans="1:1" x14ac:dyDescent="0.25">
      <c r="A3218" s="3"/>
    </row>
    <row r="3219" spans="1:1" x14ac:dyDescent="0.25">
      <c r="A3219" s="3"/>
    </row>
    <row r="3220" spans="1:1" x14ac:dyDescent="0.25">
      <c r="A3220" s="3"/>
    </row>
    <row r="3221" spans="1:1" x14ac:dyDescent="0.25">
      <c r="A3221" s="3"/>
    </row>
    <row r="3222" spans="1:1" x14ac:dyDescent="0.25">
      <c r="A3222" s="3"/>
    </row>
    <row r="3223" spans="1:1" x14ac:dyDescent="0.25">
      <c r="A3223" s="3"/>
    </row>
    <row r="3224" spans="1:1" x14ac:dyDescent="0.25">
      <c r="A3224" s="3"/>
    </row>
    <row r="3225" spans="1:1" x14ac:dyDescent="0.25">
      <c r="A3225" s="3"/>
    </row>
    <row r="3226" spans="1:1" x14ac:dyDescent="0.25">
      <c r="A3226" s="3"/>
    </row>
    <row r="3227" spans="1:1" x14ac:dyDescent="0.25">
      <c r="A3227" s="3"/>
    </row>
    <row r="3228" spans="1:1" x14ac:dyDescent="0.25">
      <c r="A3228" s="3"/>
    </row>
    <row r="3229" spans="1:1" x14ac:dyDescent="0.25">
      <c r="A3229" s="3"/>
    </row>
    <row r="3230" spans="1:1" x14ac:dyDescent="0.25">
      <c r="A3230" s="3"/>
    </row>
    <row r="3231" spans="1:1" x14ac:dyDescent="0.25">
      <c r="A3231" s="3"/>
    </row>
    <row r="3232" spans="1:1" x14ac:dyDescent="0.25">
      <c r="A3232" s="3"/>
    </row>
    <row r="3233" spans="1:1" x14ac:dyDescent="0.25">
      <c r="A3233" s="3"/>
    </row>
    <row r="3234" spans="1:1" x14ac:dyDescent="0.25">
      <c r="A3234" s="3"/>
    </row>
    <row r="3235" spans="1:1" x14ac:dyDescent="0.25">
      <c r="A3235" s="3"/>
    </row>
    <row r="3236" spans="1:1" x14ac:dyDescent="0.25">
      <c r="A3236" s="3"/>
    </row>
    <row r="3237" spans="1:1" x14ac:dyDescent="0.25">
      <c r="A3237" s="3"/>
    </row>
    <row r="3238" spans="1:1" x14ac:dyDescent="0.25">
      <c r="A3238" s="3"/>
    </row>
    <row r="3239" spans="1:1" x14ac:dyDescent="0.25">
      <c r="A3239" s="3"/>
    </row>
    <row r="3240" spans="1:1" x14ac:dyDescent="0.25">
      <c r="A3240" s="3"/>
    </row>
    <row r="3241" spans="1:1" x14ac:dyDescent="0.25">
      <c r="A3241" s="3"/>
    </row>
    <row r="3242" spans="1:1" x14ac:dyDescent="0.25">
      <c r="A3242" s="3"/>
    </row>
    <row r="3243" spans="1:1" x14ac:dyDescent="0.25">
      <c r="A3243" s="3"/>
    </row>
    <row r="3244" spans="1:1" x14ac:dyDescent="0.25">
      <c r="A3244" s="3"/>
    </row>
    <row r="3245" spans="1:1" x14ac:dyDescent="0.25">
      <c r="A3245" s="3"/>
    </row>
    <row r="3246" spans="1:1" x14ac:dyDescent="0.25">
      <c r="A3246" s="3"/>
    </row>
    <row r="3247" spans="1:1" x14ac:dyDescent="0.25">
      <c r="A3247" s="3"/>
    </row>
    <row r="3248" spans="1:1" x14ac:dyDescent="0.25">
      <c r="A3248" s="3"/>
    </row>
    <row r="3249" spans="1:1" x14ac:dyDescent="0.25">
      <c r="A3249" s="3"/>
    </row>
    <row r="3250" spans="1:1" x14ac:dyDescent="0.25">
      <c r="A3250" s="3"/>
    </row>
    <row r="3251" spans="1:1" x14ac:dyDescent="0.25">
      <c r="A3251" s="3"/>
    </row>
    <row r="3252" spans="1:1" x14ac:dyDescent="0.25">
      <c r="A3252" s="3"/>
    </row>
    <row r="3253" spans="1:1" x14ac:dyDescent="0.25">
      <c r="A3253" s="3"/>
    </row>
    <row r="3254" spans="1:1" x14ac:dyDescent="0.25">
      <c r="A3254" s="3"/>
    </row>
    <row r="3255" spans="1:1" x14ac:dyDescent="0.25">
      <c r="A3255" s="3"/>
    </row>
    <row r="3256" spans="1:1" x14ac:dyDescent="0.25">
      <c r="A3256" s="3"/>
    </row>
    <row r="3257" spans="1:1" x14ac:dyDescent="0.25">
      <c r="A3257" s="3"/>
    </row>
    <row r="3258" spans="1:1" x14ac:dyDescent="0.25">
      <c r="A3258" s="3"/>
    </row>
    <row r="3259" spans="1:1" x14ac:dyDescent="0.25">
      <c r="A3259" s="3"/>
    </row>
    <row r="3260" spans="1:1" x14ac:dyDescent="0.25">
      <c r="A3260" s="3"/>
    </row>
    <row r="3261" spans="1:1" x14ac:dyDescent="0.25">
      <c r="A3261" s="3"/>
    </row>
    <row r="3262" spans="1:1" x14ac:dyDescent="0.25">
      <c r="A3262" s="3"/>
    </row>
    <row r="3263" spans="1:1" x14ac:dyDescent="0.25">
      <c r="A3263" s="3"/>
    </row>
    <row r="3264" spans="1:1" x14ac:dyDescent="0.25">
      <c r="A3264" s="3"/>
    </row>
    <row r="3265" spans="1:1" x14ac:dyDescent="0.25">
      <c r="A3265" s="3"/>
    </row>
    <row r="3266" spans="1:1" x14ac:dyDescent="0.25">
      <c r="A3266" s="3"/>
    </row>
    <row r="3267" spans="1:1" x14ac:dyDescent="0.25">
      <c r="A3267" s="3"/>
    </row>
    <row r="3268" spans="1:1" x14ac:dyDescent="0.25">
      <c r="A3268" s="3"/>
    </row>
    <row r="3269" spans="1:1" x14ac:dyDescent="0.25">
      <c r="A3269" s="3"/>
    </row>
    <row r="3270" spans="1:1" x14ac:dyDescent="0.25">
      <c r="A3270" s="3"/>
    </row>
    <row r="3271" spans="1:1" x14ac:dyDescent="0.25">
      <c r="A3271" s="3"/>
    </row>
    <row r="3272" spans="1:1" x14ac:dyDescent="0.25">
      <c r="A3272" s="3"/>
    </row>
    <row r="3273" spans="1:1" x14ac:dyDescent="0.25">
      <c r="A3273" s="3"/>
    </row>
    <row r="3274" spans="1:1" x14ac:dyDescent="0.25">
      <c r="A3274" s="3"/>
    </row>
    <row r="3275" spans="1:1" x14ac:dyDescent="0.25">
      <c r="A3275" s="3"/>
    </row>
    <row r="3276" spans="1:1" x14ac:dyDescent="0.25">
      <c r="A3276" s="3"/>
    </row>
    <row r="3277" spans="1:1" x14ac:dyDescent="0.25">
      <c r="A3277" s="3"/>
    </row>
    <row r="3278" spans="1:1" x14ac:dyDescent="0.25">
      <c r="A3278" s="3"/>
    </row>
    <row r="3279" spans="1:1" x14ac:dyDescent="0.25">
      <c r="A3279" s="3"/>
    </row>
    <row r="3280" spans="1:1" x14ac:dyDescent="0.25">
      <c r="A3280" s="3"/>
    </row>
    <row r="3281" spans="1:1" x14ac:dyDescent="0.25">
      <c r="A3281" s="3"/>
    </row>
    <row r="3282" spans="1:1" x14ac:dyDescent="0.25">
      <c r="A3282" s="3"/>
    </row>
    <row r="3283" spans="1:1" x14ac:dyDescent="0.25">
      <c r="A3283" s="3"/>
    </row>
    <row r="3284" spans="1:1" x14ac:dyDescent="0.25">
      <c r="A3284" s="3"/>
    </row>
    <row r="3285" spans="1:1" x14ac:dyDescent="0.25">
      <c r="A3285" s="3"/>
    </row>
    <row r="3286" spans="1:1" x14ac:dyDescent="0.25">
      <c r="A3286" s="3"/>
    </row>
    <row r="3287" spans="1:1" x14ac:dyDescent="0.25">
      <c r="A3287" s="3"/>
    </row>
    <row r="3288" spans="1:1" x14ac:dyDescent="0.25">
      <c r="A3288" s="3"/>
    </row>
    <row r="3289" spans="1:1" x14ac:dyDescent="0.25">
      <c r="A3289" s="3"/>
    </row>
    <row r="3290" spans="1:1" x14ac:dyDescent="0.25">
      <c r="A3290" s="3"/>
    </row>
    <row r="3291" spans="1:1" x14ac:dyDescent="0.25">
      <c r="A3291" s="3"/>
    </row>
    <row r="3292" spans="1:1" x14ac:dyDescent="0.25">
      <c r="A3292" s="3"/>
    </row>
    <row r="3293" spans="1:1" x14ac:dyDescent="0.25">
      <c r="A3293" s="3"/>
    </row>
    <row r="3294" spans="1:1" x14ac:dyDescent="0.25">
      <c r="A3294" s="3"/>
    </row>
    <row r="3295" spans="1:1" x14ac:dyDescent="0.25">
      <c r="A3295" s="3"/>
    </row>
    <row r="3296" spans="1:1" x14ac:dyDescent="0.25">
      <c r="A3296" s="3"/>
    </row>
    <row r="3297" spans="1:1" x14ac:dyDescent="0.25">
      <c r="A3297" s="3"/>
    </row>
    <row r="3298" spans="1:1" x14ac:dyDescent="0.25">
      <c r="A3298" s="3"/>
    </row>
    <row r="3299" spans="1:1" x14ac:dyDescent="0.25">
      <c r="A3299" s="3"/>
    </row>
    <row r="3300" spans="1:1" x14ac:dyDescent="0.25">
      <c r="A3300" s="3"/>
    </row>
    <row r="3301" spans="1:1" x14ac:dyDescent="0.25">
      <c r="A3301" s="3"/>
    </row>
    <row r="3302" spans="1:1" x14ac:dyDescent="0.25">
      <c r="A3302" s="3"/>
    </row>
    <row r="3303" spans="1:1" x14ac:dyDescent="0.25">
      <c r="A3303" s="3"/>
    </row>
    <row r="3304" spans="1:1" x14ac:dyDescent="0.25">
      <c r="A3304" s="3"/>
    </row>
    <row r="3305" spans="1:1" x14ac:dyDescent="0.25">
      <c r="A3305" s="3"/>
    </row>
    <row r="3306" spans="1:1" x14ac:dyDescent="0.25">
      <c r="A3306" s="3"/>
    </row>
    <row r="3307" spans="1:1" x14ac:dyDescent="0.25">
      <c r="A3307" s="3"/>
    </row>
    <row r="3308" spans="1:1" x14ac:dyDescent="0.25">
      <c r="A3308" s="3"/>
    </row>
    <row r="3309" spans="1:1" x14ac:dyDescent="0.25">
      <c r="A3309" s="3"/>
    </row>
    <row r="3310" spans="1:1" x14ac:dyDescent="0.25">
      <c r="A3310" s="3"/>
    </row>
    <row r="3311" spans="1:1" x14ac:dyDescent="0.25">
      <c r="A3311" s="3"/>
    </row>
    <row r="3312" spans="1:1" x14ac:dyDescent="0.25">
      <c r="A3312" s="3"/>
    </row>
    <row r="3313" spans="1:1" x14ac:dyDescent="0.25">
      <c r="A3313" s="3"/>
    </row>
    <row r="3314" spans="1:1" x14ac:dyDescent="0.25">
      <c r="A3314" s="3"/>
    </row>
    <row r="3315" spans="1:1" x14ac:dyDescent="0.25">
      <c r="A3315" s="3"/>
    </row>
    <row r="3316" spans="1:1" x14ac:dyDescent="0.25">
      <c r="A3316" s="3"/>
    </row>
    <row r="3317" spans="1:1" x14ac:dyDescent="0.25">
      <c r="A3317" s="3"/>
    </row>
    <row r="3318" spans="1:1" x14ac:dyDescent="0.25">
      <c r="A3318" s="3"/>
    </row>
    <row r="3319" spans="1:1" x14ac:dyDescent="0.25">
      <c r="A3319" s="3"/>
    </row>
    <row r="3320" spans="1:1" x14ac:dyDescent="0.25">
      <c r="A3320" s="3"/>
    </row>
    <row r="3321" spans="1:1" x14ac:dyDescent="0.25">
      <c r="A3321" s="3"/>
    </row>
    <row r="3322" spans="1:1" x14ac:dyDescent="0.25">
      <c r="A3322" s="3"/>
    </row>
    <row r="3323" spans="1:1" x14ac:dyDescent="0.25">
      <c r="A3323" s="3"/>
    </row>
    <row r="3324" spans="1:1" x14ac:dyDescent="0.25">
      <c r="A3324" s="3"/>
    </row>
    <row r="3325" spans="1:1" x14ac:dyDescent="0.25">
      <c r="A3325" s="3"/>
    </row>
    <row r="3326" spans="1:1" x14ac:dyDescent="0.25">
      <c r="A3326" s="3"/>
    </row>
    <row r="3327" spans="1:1" x14ac:dyDescent="0.25">
      <c r="A3327" s="3"/>
    </row>
    <row r="3328" spans="1:1" x14ac:dyDescent="0.25">
      <c r="A3328" s="3"/>
    </row>
    <row r="3329" spans="1:1" x14ac:dyDescent="0.25">
      <c r="A3329" s="3"/>
    </row>
    <row r="3330" spans="1:1" x14ac:dyDescent="0.25">
      <c r="A3330" s="3"/>
    </row>
    <row r="3331" spans="1:1" x14ac:dyDescent="0.25">
      <c r="A3331" s="3"/>
    </row>
    <row r="3332" spans="1:1" x14ac:dyDescent="0.25">
      <c r="A3332" s="3"/>
    </row>
    <row r="3333" spans="1:1" x14ac:dyDescent="0.25">
      <c r="A3333" s="3"/>
    </row>
    <row r="3334" spans="1:1" x14ac:dyDescent="0.25">
      <c r="A3334" s="3"/>
    </row>
    <row r="3335" spans="1:1" x14ac:dyDescent="0.25">
      <c r="A3335" s="3"/>
    </row>
    <row r="3336" spans="1:1" x14ac:dyDescent="0.25">
      <c r="A3336" s="3"/>
    </row>
    <row r="3337" spans="1:1" x14ac:dyDescent="0.25">
      <c r="A3337" s="3"/>
    </row>
    <row r="3338" spans="1:1" x14ac:dyDescent="0.25">
      <c r="A3338" s="3"/>
    </row>
    <row r="3339" spans="1:1" x14ac:dyDescent="0.25">
      <c r="A3339" s="3"/>
    </row>
    <row r="3340" spans="1:1" x14ac:dyDescent="0.25">
      <c r="A3340" s="3"/>
    </row>
    <row r="3341" spans="1:1" x14ac:dyDescent="0.25">
      <c r="A3341" s="3"/>
    </row>
    <row r="3342" spans="1:1" x14ac:dyDescent="0.25">
      <c r="A3342" s="3"/>
    </row>
    <row r="3343" spans="1:1" x14ac:dyDescent="0.25">
      <c r="A3343" s="3"/>
    </row>
    <row r="3344" spans="1:1" x14ac:dyDescent="0.25">
      <c r="A3344" s="3"/>
    </row>
    <row r="3345" spans="1:1" x14ac:dyDescent="0.25">
      <c r="A3345" s="3"/>
    </row>
    <row r="3346" spans="1:1" x14ac:dyDescent="0.25">
      <c r="A3346" s="3"/>
    </row>
    <row r="3347" spans="1:1" x14ac:dyDescent="0.25">
      <c r="A3347" s="3"/>
    </row>
    <row r="3348" spans="1:1" x14ac:dyDescent="0.25">
      <c r="A3348" s="3"/>
    </row>
    <row r="3349" spans="1:1" x14ac:dyDescent="0.25">
      <c r="A3349" s="3"/>
    </row>
    <row r="3350" spans="1:1" x14ac:dyDescent="0.25">
      <c r="A3350" s="3"/>
    </row>
    <row r="3351" spans="1:1" x14ac:dyDescent="0.25">
      <c r="A3351" s="3"/>
    </row>
    <row r="3352" spans="1:1" x14ac:dyDescent="0.25">
      <c r="A3352" s="3"/>
    </row>
    <row r="3353" spans="1:1" x14ac:dyDescent="0.25">
      <c r="A3353" s="3"/>
    </row>
    <row r="3354" spans="1:1" x14ac:dyDescent="0.25">
      <c r="A3354" s="3"/>
    </row>
    <row r="3355" spans="1:1" x14ac:dyDescent="0.25">
      <c r="A3355" s="3"/>
    </row>
    <row r="3356" spans="1:1" x14ac:dyDescent="0.25">
      <c r="A3356" s="3"/>
    </row>
    <row r="3357" spans="1:1" x14ac:dyDescent="0.25">
      <c r="A3357" s="3"/>
    </row>
    <row r="3358" spans="1:1" x14ac:dyDescent="0.25">
      <c r="A3358" s="3"/>
    </row>
    <row r="3359" spans="1:1" x14ac:dyDescent="0.25">
      <c r="A3359" s="3"/>
    </row>
    <row r="3360" spans="1:1" x14ac:dyDescent="0.25">
      <c r="A3360" s="3"/>
    </row>
    <row r="3361" spans="1:1" x14ac:dyDescent="0.25">
      <c r="A3361" s="3"/>
    </row>
    <row r="3362" spans="1:1" x14ac:dyDescent="0.25">
      <c r="A3362" s="3"/>
    </row>
    <row r="3363" spans="1:1" x14ac:dyDescent="0.25">
      <c r="A3363" s="3"/>
    </row>
    <row r="3364" spans="1:1" x14ac:dyDescent="0.25">
      <c r="A3364" s="3"/>
    </row>
    <row r="3365" spans="1:1" x14ac:dyDescent="0.25">
      <c r="A3365" s="3"/>
    </row>
    <row r="3366" spans="1:1" x14ac:dyDescent="0.25">
      <c r="A3366" s="3"/>
    </row>
    <row r="3367" spans="1:1" x14ac:dyDescent="0.25">
      <c r="A3367" s="3"/>
    </row>
    <row r="3368" spans="1:1" x14ac:dyDescent="0.25">
      <c r="A3368" s="3"/>
    </row>
    <row r="3369" spans="1:1" x14ac:dyDescent="0.25">
      <c r="A3369" s="3"/>
    </row>
    <row r="3370" spans="1:1" x14ac:dyDescent="0.25">
      <c r="A3370" s="3"/>
    </row>
    <row r="3371" spans="1:1" x14ac:dyDescent="0.25">
      <c r="A3371" s="3"/>
    </row>
    <row r="3372" spans="1:1" x14ac:dyDescent="0.25">
      <c r="A3372" s="3"/>
    </row>
    <row r="3373" spans="1:1" x14ac:dyDescent="0.25">
      <c r="A3373" s="3"/>
    </row>
    <row r="3374" spans="1:1" x14ac:dyDescent="0.25">
      <c r="A3374" s="3"/>
    </row>
    <row r="3375" spans="1:1" x14ac:dyDescent="0.25">
      <c r="A3375" s="3"/>
    </row>
    <row r="3376" spans="1:1" x14ac:dyDescent="0.25">
      <c r="A3376" s="3"/>
    </row>
    <row r="3377" spans="1:1" x14ac:dyDescent="0.25">
      <c r="A3377" s="3"/>
    </row>
    <row r="3378" spans="1:1" x14ac:dyDescent="0.25">
      <c r="A3378" s="3"/>
    </row>
    <row r="3379" spans="1:1" x14ac:dyDescent="0.25">
      <c r="A3379" s="3"/>
    </row>
    <row r="3380" spans="1:1" x14ac:dyDescent="0.25">
      <c r="A3380" s="3"/>
    </row>
    <row r="3381" spans="1:1" x14ac:dyDescent="0.25">
      <c r="A3381" s="3"/>
    </row>
    <row r="3382" spans="1:1" x14ac:dyDescent="0.25">
      <c r="A3382" s="3"/>
    </row>
    <row r="3383" spans="1:1" x14ac:dyDescent="0.25">
      <c r="A3383" s="3"/>
    </row>
    <row r="3384" spans="1:1" x14ac:dyDescent="0.25">
      <c r="A3384" s="3"/>
    </row>
    <row r="3385" spans="1:1" x14ac:dyDescent="0.25">
      <c r="A3385" s="3"/>
    </row>
    <row r="3386" spans="1:1" x14ac:dyDescent="0.25">
      <c r="A3386" s="3"/>
    </row>
    <row r="3387" spans="1:1" x14ac:dyDescent="0.25">
      <c r="A3387" s="3"/>
    </row>
    <row r="3388" spans="1:1" x14ac:dyDescent="0.25">
      <c r="A3388" s="3"/>
    </row>
    <row r="3389" spans="1:1" x14ac:dyDescent="0.25">
      <c r="A3389" s="3"/>
    </row>
    <row r="3390" spans="1:1" x14ac:dyDescent="0.25">
      <c r="A3390" s="3"/>
    </row>
    <row r="3391" spans="1:1" x14ac:dyDescent="0.25">
      <c r="A3391" s="3"/>
    </row>
    <row r="3392" spans="1:1" x14ac:dyDescent="0.25">
      <c r="A3392" s="3"/>
    </row>
    <row r="3393" spans="1:1" x14ac:dyDescent="0.25">
      <c r="A3393" s="3"/>
    </row>
    <row r="3394" spans="1:1" x14ac:dyDescent="0.25">
      <c r="A3394" s="3"/>
    </row>
    <row r="3395" spans="1:1" x14ac:dyDescent="0.25">
      <c r="A3395" s="3"/>
    </row>
    <row r="3396" spans="1:1" x14ac:dyDescent="0.25">
      <c r="A3396" s="3"/>
    </row>
    <row r="3397" spans="1:1" x14ac:dyDescent="0.25">
      <c r="A3397" s="3"/>
    </row>
    <row r="3398" spans="1:1" x14ac:dyDescent="0.25">
      <c r="A3398" s="3"/>
    </row>
    <row r="3399" spans="1:1" x14ac:dyDescent="0.25">
      <c r="A3399" s="3"/>
    </row>
    <row r="3400" spans="1:1" x14ac:dyDescent="0.25">
      <c r="A3400" s="3"/>
    </row>
    <row r="3401" spans="1:1" x14ac:dyDescent="0.25">
      <c r="A3401" s="3"/>
    </row>
    <row r="3402" spans="1:1" x14ac:dyDescent="0.25">
      <c r="A3402" s="3"/>
    </row>
    <row r="3403" spans="1:1" x14ac:dyDescent="0.25">
      <c r="A3403" s="3"/>
    </row>
    <row r="3404" spans="1:1" x14ac:dyDescent="0.25">
      <c r="A3404" s="3"/>
    </row>
    <row r="3405" spans="1:1" x14ac:dyDescent="0.25">
      <c r="A3405" s="3"/>
    </row>
    <row r="3406" spans="1:1" x14ac:dyDescent="0.25">
      <c r="A3406" s="3"/>
    </row>
    <row r="3407" spans="1:1" x14ac:dyDescent="0.25">
      <c r="A3407" s="3"/>
    </row>
    <row r="3408" spans="1:1" x14ac:dyDescent="0.25">
      <c r="A3408" s="3"/>
    </row>
    <row r="3409" spans="1:1" x14ac:dyDescent="0.25">
      <c r="A3409" s="3"/>
    </row>
    <row r="3410" spans="1:1" x14ac:dyDescent="0.25">
      <c r="A3410" s="3"/>
    </row>
    <row r="3411" spans="1:1" x14ac:dyDescent="0.25">
      <c r="A3411" s="3"/>
    </row>
    <row r="3412" spans="1:1" x14ac:dyDescent="0.25">
      <c r="A3412" s="3"/>
    </row>
    <row r="3413" spans="1:1" x14ac:dyDescent="0.25">
      <c r="A3413" s="3"/>
    </row>
    <row r="3414" spans="1:1" x14ac:dyDescent="0.25">
      <c r="A3414" s="3"/>
    </row>
    <row r="3415" spans="1:1" x14ac:dyDescent="0.25">
      <c r="A3415" s="3"/>
    </row>
    <row r="3416" spans="1:1" x14ac:dyDescent="0.25">
      <c r="A3416" s="3"/>
    </row>
    <row r="3417" spans="1:1" x14ac:dyDescent="0.25">
      <c r="A3417" s="3"/>
    </row>
    <row r="3418" spans="1:1" x14ac:dyDescent="0.25">
      <c r="A3418" s="3"/>
    </row>
    <row r="3419" spans="1:1" x14ac:dyDescent="0.25">
      <c r="A3419" s="3"/>
    </row>
    <row r="3420" spans="1:1" x14ac:dyDescent="0.25">
      <c r="A3420" s="3"/>
    </row>
    <row r="3421" spans="1:1" x14ac:dyDescent="0.25">
      <c r="A3421" s="3"/>
    </row>
    <row r="3422" spans="1:1" x14ac:dyDescent="0.25">
      <c r="A3422" s="3"/>
    </row>
    <row r="3423" spans="1:1" x14ac:dyDescent="0.25">
      <c r="A3423" s="3"/>
    </row>
    <row r="3424" spans="1:1" x14ac:dyDescent="0.25">
      <c r="A3424" s="3"/>
    </row>
    <row r="3425" spans="1:1" x14ac:dyDescent="0.25">
      <c r="A3425" s="3"/>
    </row>
    <row r="3426" spans="1:1" x14ac:dyDescent="0.25">
      <c r="A3426" s="3"/>
    </row>
    <row r="3427" spans="1:1" x14ac:dyDescent="0.25">
      <c r="A3427" s="3"/>
    </row>
    <row r="3428" spans="1:1" x14ac:dyDescent="0.25">
      <c r="A3428" s="3"/>
    </row>
    <row r="3429" spans="1:1" x14ac:dyDescent="0.25">
      <c r="A3429" s="3"/>
    </row>
    <row r="3430" spans="1:1" x14ac:dyDescent="0.25">
      <c r="A3430" s="3"/>
    </row>
    <row r="3431" spans="1:1" x14ac:dyDescent="0.25">
      <c r="A3431" s="3"/>
    </row>
    <row r="3432" spans="1:1" x14ac:dyDescent="0.25">
      <c r="A3432" s="3"/>
    </row>
    <row r="3433" spans="1:1" x14ac:dyDescent="0.25">
      <c r="A3433" s="3"/>
    </row>
    <row r="3434" spans="1:1" x14ac:dyDescent="0.25">
      <c r="A3434" s="3"/>
    </row>
    <row r="3435" spans="1:1" x14ac:dyDescent="0.25">
      <c r="A3435" s="3"/>
    </row>
    <row r="3436" spans="1:1" x14ac:dyDescent="0.25">
      <c r="A3436" s="3"/>
    </row>
    <row r="3437" spans="1:1" x14ac:dyDescent="0.25">
      <c r="A3437" s="3"/>
    </row>
    <row r="3438" spans="1:1" x14ac:dyDescent="0.25">
      <c r="A3438" s="3"/>
    </row>
    <row r="3439" spans="1:1" x14ac:dyDescent="0.25">
      <c r="A3439" s="3"/>
    </row>
    <row r="3440" spans="1:1" x14ac:dyDescent="0.25">
      <c r="A3440" s="3"/>
    </row>
    <row r="3441" spans="1:1" x14ac:dyDescent="0.25">
      <c r="A3441" s="3"/>
    </row>
    <row r="3442" spans="1:1" x14ac:dyDescent="0.25">
      <c r="A3442" s="3"/>
    </row>
    <row r="3443" spans="1:1" x14ac:dyDescent="0.25">
      <c r="A3443" s="3"/>
    </row>
    <row r="3444" spans="1:1" x14ac:dyDescent="0.25">
      <c r="A3444" s="3"/>
    </row>
    <row r="3445" spans="1:1" x14ac:dyDescent="0.25">
      <c r="A3445" s="3"/>
    </row>
    <row r="3446" spans="1:1" x14ac:dyDescent="0.25">
      <c r="A3446" s="3"/>
    </row>
    <row r="3447" spans="1:1" x14ac:dyDescent="0.25">
      <c r="A3447" s="3"/>
    </row>
    <row r="3448" spans="1:1" x14ac:dyDescent="0.25">
      <c r="A3448" s="3"/>
    </row>
    <row r="3449" spans="1:1" x14ac:dyDescent="0.25">
      <c r="A3449" s="3"/>
    </row>
    <row r="3450" spans="1:1" x14ac:dyDescent="0.25">
      <c r="A3450" s="3"/>
    </row>
    <row r="3451" spans="1:1" x14ac:dyDescent="0.25">
      <c r="A3451" s="3"/>
    </row>
    <row r="3452" spans="1:1" x14ac:dyDescent="0.25">
      <c r="A3452" s="3"/>
    </row>
    <row r="3453" spans="1:1" x14ac:dyDescent="0.25">
      <c r="A3453" s="3"/>
    </row>
    <row r="3454" spans="1:1" x14ac:dyDescent="0.25">
      <c r="A3454" s="3"/>
    </row>
    <row r="3455" spans="1:1" x14ac:dyDescent="0.25">
      <c r="A3455" s="3"/>
    </row>
    <row r="3456" spans="1:1" x14ac:dyDescent="0.25">
      <c r="A3456" s="3"/>
    </row>
    <row r="3457" spans="1:1" x14ac:dyDescent="0.25">
      <c r="A3457" s="3"/>
    </row>
    <row r="3458" spans="1:1" x14ac:dyDescent="0.25">
      <c r="A3458" s="3"/>
    </row>
    <row r="3459" spans="1:1" x14ac:dyDescent="0.25">
      <c r="A3459" s="3"/>
    </row>
    <row r="3460" spans="1:1" x14ac:dyDescent="0.25">
      <c r="A3460" s="3"/>
    </row>
    <row r="3461" spans="1:1" x14ac:dyDescent="0.25">
      <c r="A3461" s="3"/>
    </row>
    <row r="3462" spans="1:1" x14ac:dyDescent="0.25">
      <c r="A3462" s="3"/>
    </row>
    <row r="3463" spans="1:1" x14ac:dyDescent="0.25">
      <c r="A3463" s="3"/>
    </row>
    <row r="3464" spans="1:1" x14ac:dyDescent="0.25">
      <c r="A3464" s="3"/>
    </row>
    <row r="3465" spans="1:1" x14ac:dyDescent="0.25">
      <c r="A3465" s="3"/>
    </row>
    <row r="3466" spans="1:1" x14ac:dyDescent="0.25">
      <c r="A3466" s="3"/>
    </row>
    <row r="3467" spans="1:1" x14ac:dyDescent="0.25">
      <c r="A3467" s="3"/>
    </row>
    <row r="3468" spans="1:1" x14ac:dyDescent="0.25">
      <c r="A3468" s="3"/>
    </row>
    <row r="3469" spans="1:1" x14ac:dyDescent="0.25">
      <c r="A3469" s="3"/>
    </row>
    <row r="3470" spans="1:1" x14ac:dyDescent="0.25">
      <c r="A3470" s="3"/>
    </row>
    <row r="3471" spans="1:1" x14ac:dyDescent="0.25">
      <c r="A3471" s="3"/>
    </row>
    <row r="3472" spans="1:1" x14ac:dyDescent="0.25">
      <c r="A3472" s="3"/>
    </row>
    <row r="3473" spans="1:1" x14ac:dyDescent="0.25">
      <c r="A3473" s="3"/>
    </row>
    <row r="3474" spans="1:1" x14ac:dyDescent="0.25">
      <c r="A3474" s="3"/>
    </row>
    <row r="3475" spans="1:1" x14ac:dyDescent="0.25">
      <c r="A3475" s="3"/>
    </row>
    <row r="3476" spans="1:1" x14ac:dyDescent="0.25">
      <c r="A3476" s="3"/>
    </row>
    <row r="3477" spans="1:1" x14ac:dyDescent="0.25">
      <c r="A3477" s="3"/>
    </row>
    <row r="3478" spans="1:1" x14ac:dyDescent="0.25">
      <c r="A3478" s="3"/>
    </row>
    <row r="3479" spans="1:1" x14ac:dyDescent="0.25">
      <c r="A3479" s="3"/>
    </row>
    <row r="3480" spans="1:1" x14ac:dyDescent="0.25">
      <c r="A3480" s="3"/>
    </row>
    <row r="3481" spans="1:1" x14ac:dyDescent="0.25">
      <c r="A3481" s="3"/>
    </row>
    <row r="3482" spans="1:1" x14ac:dyDescent="0.25">
      <c r="A3482" s="3"/>
    </row>
    <row r="3483" spans="1:1" x14ac:dyDescent="0.25">
      <c r="A3483" s="3"/>
    </row>
    <row r="3484" spans="1:1" x14ac:dyDescent="0.25">
      <c r="A3484" s="3"/>
    </row>
    <row r="3485" spans="1:1" x14ac:dyDescent="0.25">
      <c r="A3485" s="3"/>
    </row>
    <row r="3486" spans="1:1" x14ac:dyDescent="0.25">
      <c r="A3486" s="3"/>
    </row>
    <row r="3487" spans="1:1" x14ac:dyDescent="0.25">
      <c r="A3487" s="3"/>
    </row>
    <row r="3488" spans="1:1" x14ac:dyDescent="0.25">
      <c r="A3488" s="3"/>
    </row>
    <row r="3489" spans="1:1" x14ac:dyDescent="0.25">
      <c r="A3489" s="3"/>
    </row>
    <row r="3490" spans="1:1" x14ac:dyDescent="0.25">
      <c r="A3490" s="3"/>
    </row>
    <row r="3491" spans="1:1" x14ac:dyDescent="0.25">
      <c r="A3491" s="3"/>
    </row>
    <row r="3492" spans="1:1" x14ac:dyDescent="0.25">
      <c r="A3492" s="3"/>
    </row>
    <row r="3493" spans="1:1" x14ac:dyDescent="0.25">
      <c r="A3493" s="3"/>
    </row>
    <row r="3494" spans="1:1" x14ac:dyDescent="0.25">
      <c r="A3494" s="3"/>
    </row>
    <row r="3495" spans="1:1" x14ac:dyDescent="0.25">
      <c r="A3495" s="3"/>
    </row>
    <row r="3496" spans="1:1" x14ac:dyDescent="0.25">
      <c r="A3496" s="3"/>
    </row>
    <row r="3497" spans="1:1" x14ac:dyDescent="0.25">
      <c r="A3497" s="3"/>
    </row>
    <row r="3498" spans="1:1" x14ac:dyDescent="0.25">
      <c r="A3498" s="3"/>
    </row>
    <row r="3499" spans="1:1" x14ac:dyDescent="0.25">
      <c r="A3499" s="3"/>
    </row>
    <row r="3500" spans="1:1" x14ac:dyDescent="0.25">
      <c r="A3500" s="3"/>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IX631"/>
  <sheetViews>
    <sheetView topLeftCell="H458" workbookViewId="0">
      <selection activeCell="F1" sqref="F1:N1048576"/>
    </sheetView>
  </sheetViews>
  <sheetFormatPr defaultRowHeight="13.2" x14ac:dyDescent="0.25"/>
  <cols>
    <col min="1" max="1" width="5.109375" style="3" customWidth="1"/>
    <col min="2" max="2" width="11.6640625" style="3" customWidth="1"/>
    <col min="3" max="3" width="11" style="3" customWidth="1"/>
    <col min="4" max="4" width="27.5546875" style="2" customWidth="1"/>
    <col min="5" max="8" width="30" style="3" customWidth="1"/>
    <col min="9" max="9" width="2.33203125" style="3" customWidth="1"/>
    <col min="10" max="14" width="13.6640625" style="90" customWidth="1"/>
    <col min="15" max="15" width="9.109375" style="3"/>
    <col min="16" max="16" width="10" style="3" bestFit="1" customWidth="1"/>
    <col min="17" max="33" width="9.109375" style="3"/>
    <col min="34" max="259" width="9.109375" style="90"/>
    <col min="260" max="260" width="5.109375" style="90" customWidth="1"/>
    <col min="261" max="261" width="11.6640625" style="90" customWidth="1"/>
    <col min="262" max="262" width="11" style="90" customWidth="1"/>
    <col min="263" max="263" width="27.5546875" style="90" customWidth="1"/>
    <col min="264" max="264" width="30" style="90" customWidth="1"/>
    <col min="265" max="265" width="2.33203125" style="90" customWidth="1"/>
    <col min="266" max="270" width="13.6640625" style="90" customWidth="1"/>
    <col min="271" max="271" width="9.109375" style="90"/>
    <col min="272" max="272" width="10" style="90" bestFit="1" customWidth="1"/>
    <col min="273" max="515" width="9.109375" style="90"/>
    <col min="516" max="516" width="5.109375" style="90" customWidth="1"/>
    <col min="517" max="517" width="11.6640625" style="90" customWidth="1"/>
    <col min="518" max="518" width="11" style="90" customWidth="1"/>
    <col min="519" max="519" width="27.5546875" style="90" customWidth="1"/>
    <col min="520" max="520" width="30" style="90" customWidth="1"/>
    <col min="521" max="521" width="2.33203125" style="90" customWidth="1"/>
    <col min="522" max="526" width="13.6640625" style="90" customWidth="1"/>
    <col min="527" max="527" width="9.109375" style="90"/>
    <col min="528" max="528" width="10" style="90" bestFit="1" customWidth="1"/>
    <col min="529" max="771" width="9.109375" style="90"/>
    <col min="772" max="772" width="5.109375" style="90" customWidth="1"/>
    <col min="773" max="773" width="11.6640625" style="90" customWidth="1"/>
    <col min="774" max="774" width="11" style="90" customWidth="1"/>
    <col min="775" max="775" width="27.5546875" style="90" customWidth="1"/>
    <col min="776" max="776" width="30" style="90" customWidth="1"/>
    <col min="777" max="777" width="2.33203125" style="90" customWidth="1"/>
    <col min="778" max="782" width="13.6640625" style="90" customWidth="1"/>
    <col min="783" max="783" width="9.109375" style="90"/>
    <col min="784" max="784" width="10" style="90" bestFit="1" customWidth="1"/>
    <col min="785" max="1027" width="9.109375" style="90"/>
    <col min="1028" max="1028" width="5.109375" style="90" customWidth="1"/>
    <col min="1029" max="1029" width="11.6640625" style="90" customWidth="1"/>
    <col min="1030" max="1030" width="11" style="90" customWidth="1"/>
    <col min="1031" max="1031" width="27.5546875" style="90" customWidth="1"/>
    <col min="1032" max="1032" width="30" style="90" customWidth="1"/>
    <col min="1033" max="1033" width="2.33203125" style="90" customWidth="1"/>
    <col min="1034" max="1038" width="13.6640625" style="90" customWidth="1"/>
    <col min="1039" max="1039" width="9.109375" style="90"/>
    <col min="1040" max="1040" width="10" style="90" bestFit="1" customWidth="1"/>
    <col min="1041" max="1283" width="9.109375" style="90"/>
    <col min="1284" max="1284" width="5.109375" style="90" customWidth="1"/>
    <col min="1285" max="1285" width="11.6640625" style="90" customWidth="1"/>
    <col min="1286" max="1286" width="11" style="90" customWidth="1"/>
    <col min="1287" max="1287" width="27.5546875" style="90" customWidth="1"/>
    <col min="1288" max="1288" width="30" style="90" customWidth="1"/>
    <col min="1289" max="1289" width="2.33203125" style="90" customWidth="1"/>
    <col min="1290" max="1294" width="13.6640625" style="90" customWidth="1"/>
    <col min="1295" max="1295" width="9.109375" style="90"/>
    <col min="1296" max="1296" width="10" style="90" bestFit="1" customWidth="1"/>
    <col min="1297" max="1539" width="9.109375" style="90"/>
    <col min="1540" max="1540" width="5.109375" style="90" customWidth="1"/>
    <col min="1541" max="1541" width="11.6640625" style="90" customWidth="1"/>
    <col min="1542" max="1542" width="11" style="90" customWidth="1"/>
    <col min="1543" max="1543" width="27.5546875" style="90" customWidth="1"/>
    <col min="1544" max="1544" width="30" style="90" customWidth="1"/>
    <col min="1545" max="1545" width="2.33203125" style="90" customWidth="1"/>
    <col min="1546" max="1550" width="13.6640625" style="90" customWidth="1"/>
    <col min="1551" max="1551" width="9.109375" style="90"/>
    <col min="1552" max="1552" width="10" style="90" bestFit="1" customWidth="1"/>
    <col min="1553" max="1795" width="9.109375" style="90"/>
    <col min="1796" max="1796" width="5.109375" style="90" customWidth="1"/>
    <col min="1797" max="1797" width="11.6640625" style="90" customWidth="1"/>
    <col min="1798" max="1798" width="11" style="90" customWidth="1"/>
    <col min="1799" max="1799" width="27.5546875" style="90" customWidth="1"/>
    <col min="1800" max="1800" width="30" style="90" customWidth="1"/>
    <col min="1801" max="1801" width="2.33203125" style="90" customWidth="1"/>
    <col min="1802" max="1806" width="13.6640625" style="90" customWidth="1"/>
    <col min="1807" max="1807" width="9.109375" style="90"/>
    <col min="1808" max="1808" width="10" style="90" bestFit="1" customWidth="1"/>
    <col min="1809" max="2051" width="9.109375" style="90"/>
    <col min="2052" max="2052" width="5.109375" style="90" customWidth="1"/>
    <col min="2053" max="2053" width="11.6640625" style="90" customWidth="1"/>
    <col min="2054" max="2054" width="11" style="90" customWidth="1"/>
    <col min="2055" max="2055" width="27.5546875" style="90" customWidth="1"/>
    <col min="2056" max="2056" width="30" style="90" customWidth="1"/>
    <col min="2057" max="2057" width="2.33203125" style="90" customWidth="1"/>
    <col min="2058" max="2062" width="13.6640625" style="90" customWidth="1"/>
    <col min="2063" max="2063" width="9.109375" style="90"/>
    <col min="2064" max="2064" width="10" style="90" bestFit="1" customWidth="1"/>
    <col min="2065" max="2307" width="9.109375" style="90"/>
    <col min="2308" max="2308" width="5.109375" style="90" customWidth="1"/>
    <col min="2309" max="2309" width="11.6640625" style="90" customWidth="1"/>
    <col min="2310" max="2310" width="11" style="90" customWidth="1"/>
    <col min="2311" max="2311" width="27.5546875" style="90" customWidth="1"/>
    <col min="2312" max="2312" width="30" style="90" customWidth="1"/>
    <col min="2313" max="2313" width="2.33203125" style="90" customWidth="1"/>
    <col min="2314" max="2318" width="13.6640625" style="90" customWidth="1"/>
    <col min="2319" max="2319" width="9.109375" style="90"/>
    <col min="2320" max="2320" width="10" style="90" bestFit="1" customWidth="1"/>
    <col min="2321" max="2563" width="9.109375" style="90"/>
    <col min="2564" max="2564" width="5.109375" style="90" customWidth="1"/>
    <col min="2565" max="2565" width="11.6640625" style="90" customWidth="1"/>
    <col min="2566" max="2566" width="11" style="90" customWidth="1"/>
    <col min="2567" max="2567" width="27.5546875" style="90" customWidth="1"/>
    <col min="2568" max="2568" width="30" style="90" customWidth="1"/>
    <col min="2569" max="2569" width="2.33203125" style="90" customWidth="1"/>
    <col min="2570" max="2574" width="13.6640625" style="90" customWidth="1"/>
    <col min="2575" max="2575" width="9.109375" style="90"/>
    <col min="2576" max="2576" width="10" style="90" bestFit="1" customWidth="1"/>
    <col min="2577" max="2819" width="9.109375" style="90"/>
    <col min="2820" max="2820" width="5.109375" style="90" customWidth="1"/>
    <col min="2821" max="2821" width="11.6640625" style="90" customWidth="1"/>
    <col min="2822" max="2822" width="11" style="90" customWidth="1"/>
    <col min="2823" max="2823" width="27.5546875" style="90" customWidth="1"/>
    <col min="2824" max="2824" width="30" style="90" customWidth="1"/>
    <col min="2825" max="2825" width="2.33203125" style="90" customWidth="1"/>
    <col min="2826" max="2830" width="13.6640625" style="90" customWidth="1"/>
    <col min="2831" max="2831" width="9.109375" style="90"/>
    <col min="2832" max="2832" width="10" style="90" bestFit="1" customWidth="1"/>
    <col min="2833" max="3075" width="9.109375" style="90"/>
    <col min="3076" max="3076" width="5.109375" style="90" customWidth="1"/>
    <col min="3077" max="3077" width="11.6640625" style="90" customWidth="1"/>
    <col min="3078" max="3078" width="11" style="90" customWidth="1"/>
    <col min="3079" max="3079" width="27.5546875" style="90" customWidth="1"/>
    <col min="3080" max="3080" width="30" style="90" customWidth="1"/>
    <col min="3081" max="3081" width="2.33203125" style="90" customWidth="1"/>
    <col min="3082" max="3086" width="13.6640625" style="90" customWidth="1"/>
    <col min="3087" max="3087" width="9.109375" style="90"/>
    <col min="3088" max="3088" width="10" style="90" bestFit="1" customWidth="1"/>
    <col min="3089" max="3331" width="9.109375" style="90"/>
    <col min="3332" max="3332" width="5.109375" style="90" customWidth="1"/>
    <col min="3333" max="3333" width="11.6640625" style="90" customWidth="1"/>
    <col min="3334" max="3334" width="11" style="90" customWidth="1"/>
    <col min="3335" max="3335" width="27.5546875" style="90" customWidth="1"/>
    <col min="3336" max="3336" width="30" style="90" customWidth="1"/>
    <col min="3337" max="3337" width="2.33203125" style="90" customWidth="1"/>
    <col min="3338" max="3342" width="13.6640625" style="90" customWidth="1"/>
    <col min="3343" max="3343" width="9.109375" style="90"/>
    <col min="3344" max="3344" width="10" style="90" bestFit="1" customWidth="1"/>
    <col min="3345" max="3587" width="9.109375" style="90"/>
    <col min="3588" max="3588" width="5.109375" style="90" customWidth="1"/>
    <col min="3589" max="3589" width="11.6640625" style="90" customWidth="1"/>
    <col min="3590" max="3590" width="11" style="90" customWidth="1"/>
    <col min="3591" max="3591" width="27.5546875" style="90" customWidth="1"/>
    <col min="3592" max="3592" width="30" style="90" customWidth="1"/>
    <col min="3593" max="3593" width="2.33203125" style="90" customWidth="1"/>
    <col min="3594" max="3598" width="13.6640625" style="90" customWidth="1"/>
    <col min="3599" max="3599" width="9.109375" style="90"/>
    <col min="3600" max="3600" width="10" style="90" bestFit="1" customWidth="1"/>
    <col min="3601" max="3843" width="9.109375" style="90"/>
    <col min="3844" max="3844" width="5.109375" style="90" customWidth="1"/>
    <col min="3845" max="3845" width="11.6640625" style="90" customWidth="1"/>
    <col min="3846" max="3846" width="11" style="90" customWidth="1"/>
    <col min="3847" max="3847" width="27.5546875" style="90" customWidth="1"/>
    <col min="3848" max="3848" width="30" style="90" customWidth="1"/>
    <col min="3849" max="3849" width="2.33203125" style="90" customWidth="1"/>
    <col min="3850" max="3854" width="13.6640625" style="90" customWidth="1"/>
    <col min="3855" max="3855" width="9.109375" style="90"/>
    <col min="3856" max="3856" width="10" style="90" bestFit="1" customWidth="1"/>
    <col min="3857" max="4099" width="9.109375" style="90"/>
    <col min="4100" max="4100" width="5.109375" style="90" customWidth="1"/>
    <col min="4101" max="4101" width="11.6640625" style="90" customWidth="1"/>
    <col min="4102" max="4102" width="11" style="90" customWidth="1"/>
    <col min="4103" max="4103" width="27.5546875" style="90" customWidth="1"/>
    <col min="4104" max="4104" width="30" style="90" customWidth="1"/>
    <col min="4105" max="4105" width="2.33203125" style="90" customWidth="1"/>
    <col min="4106" max="4110" width="13.6640625" style="90" customWidth="1"/>
    <col min="4111" max="4111" width="9.109375" style="90"/>
    <col min="4112" max="4112" width="10" style="90" bestFit="1" customWidth="1"/>
    <col min="4113" max="4355" width="9.109375" style="90"/>
    <col min="4356" max="4356" width="5.109375" style="90" customWidth="1"/>
    <col min="4357" max="4357" width="11.6640625" style="90" customWidth="1"/>
    <col min="4358" max="4358" width="11" style="90" customWidth="1"/>
    <col min="4359" max="4359" width="27.5546875" style="90" customWidth="1"/>
    <col min="4360" max="4360" width="30" style="90" customWidth="1"/>
    <col min="4361" max="4361" width="2.33203125" style="90" customWidth="1"/>
    <col min="4362" max="4366" width="13.6640625" style="90" customWidth="1"/>
    <col min="4367" max="4367" width="9.109375" style="90"/>
    <col min="4368" max="4368" width="10" style="90" bestFit="1" customWidth="1"/>
    <col min="4369" max="4611" width="9.109375" style="90"/>
    <col min="4612" max="4612" width="5.109375" style="90" customWidth="1"/>
    <col min="4613" max="4613" width="11.6640625" style="90" customWidth="1"/>
    <col min="4614" max="4614" width="11" style="90" customWidth="1"/>
    <col min="4615" max="4615" width="27.5546875" style="90" customWidth="1"/>
    <col min="4616" max="4616" width="30" style="90" customWidth="1"/>
    <col min="4617" max="4617" width="2.33203125" style="90" customWidth="1"/>
    <col min="4618" max="4622" width="13.6640625" style="90" customWidth="1"/>
    <col min="4623" max="4623" width="9.109375" style="90"/>
    <col min="4624" max="4624" width="10" style="90" bestFit="1" customWidth="1"/>
    <col min="4625" max="4867" width="9.109375" style="90"/>
    <col min="4868" max="4868" width="5.109375" style="90" customWidth="1"/>
    <col min="4869" max="4869" width="11.6640625" style="90" customWidth="1"/>
    <col min="4870" max="4870" width="11" style="90" customWidth="1"/>
    <col min="4871" max="4871" width="27.5546875" style="90" customWidth="1"/>
    <col min="4872" max="4872" width="30" style="90" customWidth="1"/>
    <col min="4873" max="4873" width="2.33203125" style="90" customWidth="1"/>
    <col min="4874" max="4878" width="13.6640625" style="90" customWidth="1"/>
    <col min="4879" max="4879" width="9.109375" style="90"/>
    <col min="4880" max="4880" width="10" style="90" bestFit="1" customWidth="1"/>
    <col min="4881" max="5123" width="9.109375" style="90"/>
    <col min="5124" max="5124" width="5.109375" style="90" customWidth="1"/>
    <col min="5125" max="5125" width="11.6640625" style="90" customWidth="1"/>
    <col min="5126" max="5126" width="11" style="90" customWidth="1"/>
    <col min="5127" max="5127" width="27.5546875" style="90" customWidth="1"/>
    <col min="5128" max="5128" width="30" style="90" customWidth="1"/>
    <col min="5129" max="5129" width="2.33203125" style="90" customWidth="1"/>
    <col min="5130" max="5134" width="13.6640625" style="90" customWidth="1"/>
    <col min="5135" max="5135" width="9.109375" style="90"/>
    <col min="5136" max="5136" width="10" style="90" bestFit="1" customWidth="1"/>
    <col min="5137" max="5379" width="9.109375" style="90"/>
    <col min="5380" max="5380" width="5.109375" style="90" customWidth="1"/>
    <col min="5381" max="5381" width="11.6640625" style="90" customWidth="1"/>
    <col min="5382" max="5382" width="11" style="90" customWidth="1"/>
    <col min="5383" max="5383" width="27.5546875" style="90" customWidth="1"/>
    <col min="5384" max="5384" width="30" style="90" customWidth="1"/>
    <col min="5385" max="5385" width="2.33203125" style="90" customWidth="1"/>
    <col min="5386" max="5390" width="13.6640625" style="90" customWidth="1"/>
    <col min="5391" max="5391" width="9.109375" style="90"/>
    <col min="5392" max="5392" width="10" style="90" bestFit="1" customWidth="1"/>
    <col min="5393" max="5635" width="9.109375" style="90"/>
    <col min="5636" max="5636" width="5.109375" style="90" customWidth="1"/>
    <col min="5637" max="5637" width="11.6640625" style="90" customWidth="1"/>
    <col min="5638" max="5638" width="11" style="90" customWidth="1"/>
    <col min="5639" max="5639" width="27.5546875" style="90" customWidth="1"/>
    <col min="5640" max="5640" width="30" style="90" customWidth="1"/>
    <col min="5641" max="5641" width="2.33203125" style="90" customWidth="1"/>
    <col min="5642" max="5646" width="13.6640625" style="90" customWidth="1"/>
    <col min="5647" max="5647" width="9.109375" style="90"/>
    <col min="5648" max="5648" width="10" style="90" bestFit="1" customWidth="1"/>
    <col min="5649" max="5891" width="9.109375" style="90"/>
    <col min="5892" max="5892" width="5.109375" style="90" customWidth="1"/>
    <col min="5893" max="5893" width="11.6640625" style="90" customWidth="1"/>
    <col min="5894" max="5894" width="11" style="90" customWidth="1"/>
    <col min="5895" max="5895" width="27.5546875" style="90" customWidth="1"/>
    <col min="5896" max="5896" width="30" style="90" customWidth="1"/>
    <col min="5897" max="5897" width="2.33203125" style="90" customWidth="1"/>
    <col min="5898" max="5902" width="13.6640625" style="90" customWidth="1"/>
    <col min="5903" max="5903" width="9.109375" style="90"/>
    <col min="5904" max="5904" width="10" style="90" bestFit="1" customWidth="1"/>
    <col min="5905" max="6147" width="9.109375" style="90"/>
    <col min="6148" max="6148" width="5.109375" style="90" customWidth="1"/>
    <col min="6149" max="6149" width="11.6640625" style="90" customWidth="1"/>
    <col min="6150" max="6150" width="11" style="90" customWidth="1"/>
    <col min="6151" max="6151" width="27.5546875" style="90" customWidth="1"/>
    <col min="6152" max="6152" width="30" style="90" customWidth="1"/>
    <col min="6153" max="6153" width="2.33203125" style="90" customWidth="1"/>
    <col min="6154" max="6158" width="13.6640625" style="90" customWidth="1"/>
    <col min="6159" max="6159" width="9.109375" style="90"/>
    <col min="6160" max="6160" width="10" style="90" bestFit="1" customWidth="1"/>
    <col min="6161" max="6403" width="9.109375" style="90"/>
    <col min="6404" max="6404" width="5.109375" style="90" customWidth="1"/>
    <col min="6405" max="6405" width="11.6640625" style="90" customWidth="1"/>
    <col min="6406" max="6406" width="11" style="90" customWidth="1"/>
    <col min="6407" max="6407" width="27.5546875" style="90" customWidth="1"/>
    <col min="6408" max="6408" width="30" style="90" customWidth="1"/>
    <col min="6409" max="6409" width="2.33203125" style="90" customWidth="1"/>
    <col min="6410" max="6414" width="13.6640625" style="90" customWidth="1"/>
    <col min="6415" max="6415" width="9.109375" style="90"/>
    <col min="6416" max="6416" width="10" style="90" bestFit="1" customWidth="1"/>
    <col min="6417" max="6659" width="9.109375" style="90"/>
    <col min="6660" max="6660" width="5.109375" style="90" customWidth="1"/>
    <col min="6661" max="6661" width="11.6640625" style="90" customWidth="1"/>
    <col min="6662" max="6662" width="11" style="90" customWidth="1"/>
    <col min="6663" max="6663" width="27.5546875" style="90" customWidth="1"/>
    <col min="6664" max="6664" width="30" style="90" customWidth="1"/>
    <col min="6665" max="6665" width="2.33203125" style="90" customWidth="1"/>
    <col min="6666" max="6670" width="13.6640625" style="90" customWidth="1"/>
    <col min="6671" max="6671" width="9.109375" style="90"/>
    <col min="6672" max="6672" width="10" style="90" bestFit="1" customWidth="1"/>
    <col min="6673" max="6915" width="9.109375" style="90"/>
    <col min="6916" max="6916" width="5.109375" style="90" customWidth="1"/>
    <col min="6917" max="6917" width="11.6640625" style="90" customWidth="1"/>
    <col min="6918" max="6918" width="11" style="90" customWidth="1"/>
    <col min="6919" max="6919" width="27.5546875" style="90" customWidth="1"/>
    <col min="6920" max="6920" width="30" style="90" customWidth="1"/>
    <col min="6921" max="6921" width="2.33203125" style="90" customWidth="1"/>
    <col min="6922" max="6926" width="13.6640625" style="90" customWidth="1"/>
    <col min="6927" max="6927" width="9.109375" style="90"/>
    <col min="6928" max="6928" width="10" style="90" bestFit="1" customWidth="1"/>
    <col min="6929" max="7171" width="9.109375" style="90"/>
    <col min="7172" max="7172" width="5.109375" style="90" customWidth="1"/>
    <col min="7173" max="7173" width="11.6640625" style="90" customWidth="1"/>
    <col min="7174" max="7174" width="11" style="90" customWidth="1"/>
    <col min="7175" max="7175" width="27.5546875" style="90" customWidth="1"/>
    <col min="7176" max="7176" width="30" style="90" customWidth="1"/>
    <col min="7177" max="7177" width="2.33203125" style="90" customWidth="1"/>
    <col min="7178" max="7182" width="13.6640625" style="90" customWidth="1"/>
    <col min="7183" max="7183" width="9.109375" style="90"/>
    <col min="7184" max="7184" width="10" style="90" bestFit="1" customWidth="1"/>
    <col min="7185" max="7427" width="9.109375" style="90"/>
    <col min="7428" max="7428" width="5.109375" style="90" customWidth="1"/>
    <col min="7429" max="7429" width="11.6640625" style="90" customWidth="1"/>
    <col min="7430" max="7430" width="11" style="90" customWidth="1"/>
    <col min="7431" max="7431" width="27.5546875" style="90" customWidth="1"/>
    <col min="7432" max="7432" width="30" style="90" customWidth="1"/>
    <col min="7433" max="7433" width="2.33203125" style="90" customWidth="1"/>
    <col min="7434" max="7438" width="13.6640625" style="90" customWidth="1"/>
    <col min="7439" max="7439" width="9.109375" style="90"/>
    <col min="7440" max="7440" width="10" style="90" bestFit="1" customWidth="1"/>
    <col min="7441" max="7683" width="9.109375" style="90"/>
    <col min="7684" max="7684" width="5.109375" style="90" customWidth="1"/>
    <col min="7685" max="7685" width="11.6640625" style="90" customWidth="1"/>
    <col min="7686" max="7686" width="11" style="90" customWidth="1"/>
    <col min="7687" max="7687" width="27.5546875" style="90" customWidth="1"/>
    <col min="7688" max="7688" width="30" style="90" customWidth="1"/>
    <col min="7689" max="7689" width="2.33203125" style="90" customWidth="1"/>
    <col min="7690" max="7694" width="13.6640625" style="90" customWidth="1"/>
    <col min="7695" max="7695" width="9.109375" style="90"/>
    <col min="7696" max="7696" width="10" style="90" bestFit="1" customWidth="1"/>
    <col min="7697" max="7939" width="9.109375" style="90"/>
    <col min="7940" max="7940" width="5.109375" style="90" customWidth="1"/>
    <col min="7941" max="7941" width="11.6640625" style="90" customWidth="1"/>
    <col min="7942" max="7942" width="11" style="90" customWidth="1"/>
    <col min="7943" max="7943" width="27.5546875" style="90" customWidth="1"/>
    <col min="7944" max="7944" width="30" style="90" customWidth="1"/>
    <col min="7945" max="7945" width="2.33203125" style="90" customWidth="1"/>
    <col min="7946" max="7950" width="13.6640625" style="90" customWidth="1"/>
    <col min="7951" max="7951" width="9.109375" style="90"/>
    <col min="7952" max="7952" width="10" style="90" bestFit="1" customWidth="1"/>
    <col min="7953" max="8195" width="9.109375" style="90"/>
    <col min="8196" max="8196" width="5.109375" style="90" customWidth="1"/>
    <col min="8197" max="8197" width="11.6640625" style="90" customWidth="1"/>
    <col min="8198" max="8198" width="11" style="90" customWidth="1"/>
    <col min="8199" max="8199" width="27.5546875" style="90" customWidth="1"/>
    <col min="8200" max="8200" width="30" style="90" customWidth="1"/>
    <col min="8201" max="8201" width="2.33203125" style="90" customWidth="1"/>
    <col min="8202" max="8206" width="13.6640625" style="90" customWidth="1"/>
    <col min="8207" max="8207" width="9.109375" style="90"/>
    <col min="8208" max="8208" width="10" style="90" bestFit="1" customWidth="1"/>
    <col min="8209" max="8451" width="9.109375" style="90"/>
    <col min="8452" max="8452" width="5.109375" style="90" customWidth="1"/>
    <col min="8453" max="8453" width="11.6640625" style="90" customWidth="1"/>
    <col min="8454" max="8454" width="11" style="90" customWidth="1"/>
    <col min="8455" max="8455" width="27.5546875" style="90" customWidth="1"/>
    <col min="8456" max="8456" width="30" style="90" customWidth="1"/>
    <col min="8457" max="8457" width="2.33203125" style="90" customWidth="1"/>
    <col min="8458" max="8462" width="13.6640625" style="90" customWidth="1"/>
    <col min="8463" max="8463" width="9.109375" style="90"/>
    <col min="8464" max="8464" width="10" style="90" bestFit="1" customWidth="1"/>
    <col min="8465" max="8707" width="9.109375" style="90"/>
    <col min="8708" max="8708" width="5.109375" style="90" customWidth="1"/>
    <col min="8709" max="8709" width="11.6640625" style="90" customWidth="1"/>
    <col min="8710" max="8710" width="11" style="90" customWidth="1"/>
    <col min="8711" max="8711" width="27.5546875" style="90" customWidth="1"/>
    <col min="8712" max="8712" width="30" style="90" customWidth="1"/>
    <col min="8713" max="8713" width="2.33203125" style="90" customWidth="1"/>
    <col min="8714" max="8718" width="13.6640625" style="90" customWidth="1"/>
    <col min="8719" max="8719" width="9.109375" style="90"/>
    <col min="8720" max="8720" width="10" style="90" bestFit="1" customWidth="1"/>
    <col min="8721" max="8963" width="9.109375" style="90"/>
    <col min="8964" max="8964" width="5.109375" style="90" customWidth="1"/>
    <col min="8965" max="8965" width="11.6640625" style="90" customWidth="1"/>
    <col min="8966" max="8966" width="11" style="90" customWidth="1"/>
    <col min="8967" max="8967" width="27.5546875" style="90" customWidth="1"/>
    <col min="8968" max="8968" width="30" style="90" customWidth="1"/>
    <col min="8969" max="8969" width="2.33203125" style="90" customWidth="1"/>
    <col min="8970" max="8974" width="13.6640625" style="90" customWidth="1"/>
    <col min="8975" max="8975" width="9.109375" style="90"/>
    <col min="8976" max="8976" width="10" style="90" bestFit="1" customWidth="1"/>
    <col min="8977" max="9219" width="9.109375" style="90"/>
    <col min="9220" max="9220" width="5.109375" style="90" customWidth="1"/>
    <col min="9221" max="9221" width="11.6640625" style="90" customWidth="1"/>
    <col min="9222" max="9222" width="11" style="90" customWidth="1"/>
    <col min="9223" max="9223" width="27.5546875" style="90" customWidth="1"/>
    <col min="9224" max="9224" width="30" style="90" customWidth="1"/>
    <col min="9225" max="9225" width="2.33203125" style="90" customWidth="1"/>
    <col min="9226" max="9230" width="13.6640625" style="90" customWidth="1"/>
    <col min="9231" max="9231" width="9.109375" style="90"/>
    <col min="9232" max="9232" width="10" style="90" bestFit="1" customWidth="1"/>
    <col min="9233" max="9475" width="9.109375" style="90"/>
    <col min="9476" max="9476" width="5.109375" style="90" customWidth="1"/>
    <col min="9477" max="9477" width="11.6640625" style="90" customWidth="1"/>
    <col min="9478" max="9478" width="11" style="90" customWidth="1"/>
    <col min="9479" max="9479" width="27.5546875" style="90" customWidth="1"/>
    <col min="9480" max="9480" width="30" style="90" customWidth="1"/>
    <col min="9481" max="9481" width="2.33203125" style="90" customWidth="1"/>
    <col min="9482" max="9486" width="13.6640625" style="90" customWidth="1"/>
    <col min="9487" max="9487" width="9.109375" style="90"/>
    <col min="9488" max="9488" width="10" style="90" bestFit="1" customWidth="1"/>
    <col min="9489" max="9731" width="9.109375" style="90"/>
    <col min="9732" max="9732" width="5.109375" style="90" customWidth="1"/>
    <col min="9733" max="9733" width="11.6640625" style="90" customWidth="1"/>
    <col min="9734" max="9734" width="11" style="90" customWidth="1"/>
    <col min="9735" max="9735" width="27.5546875" style="90" customWidth="1"/>
    <col min="9736" max="9736" width="30" style="90" customWidth="1"/>
    <col min="9737" max="9737" width="2.33203125" style="90" customWidth="1"/>
    <col min="9738" max="9742" width="13.6640625" style="90" customWidth="1"/>
    <col min="9743" max="9743" width="9.109375" style="90"/>
    <col min="9744" max="9744" width="10" style="90" bestFit="1" customWidth="1"/>
    <col min="9745" max="9987" width="9.109375" style="90"/>
    <col min="9988" max="9988" width="5.109375" style="90" customWidth="1"/>
    <col min="9989" max="9989" width="11.6640625" style="90" customWidth="1"/>
    <col min="9990" max="9990" width="11" style="90" customWidth="1"/>
    <col min="9991" max="9991" width="27.5546875" style="90" customWidth="1"/>
    <col min="9992" max="9992" width="30" style="90" customWidth="1"/>
    <col min="9993" max="9993" width="2.33203125" style="90" customWidth="1"/>
    <col min="9994" max="9998" width="13.6640625" style="90" customWidth="1"/>
    <col min="9999" max="9999" width="9.109375" style="90"/>
    <col min="10000" max="10000" width="10" style="90" bestFit="1" customWidth="1"/>
    <col min="10001" max="10243" width="9.109375" style="90"/>
    <col min="10244" max="10244" width="5.109375" style="90" customWidth="1"/>
    <col min="10245" max="10245" width="11.6640625" style="90" customWidth="1"/>
    <col min="10246" max="10246" width="11" style="90" customWidth="1"/>
    <col min="10247" max="10247" width="27.5546875" style="90" customWidth="1"/>
    <col min="10248" max="10248" width="30" style="90" customWidth="1"/>
    <col min="10249" max="10249" width="2.33203125" style="90" customWidth="1"/>
    <col min="10250" max="10254" width="13.6640625" style="90" customWidth="1"/>
    <col min="10255" max="10255" width="9.109375" style="90"/>
    <col min="10256" max="10256" width="10" style="90" bestFit="1" customWidth="1"/>
    <col min="10257" max="10499" width="9.109375" style="90"/>
    <col min="10500" max="10500" width="5.109375" style="90" customWidth="1"/>
    <col min="10501" max="10501" width="11.6640625" style="90" customWidth="1"/>
    <col min="10502" max="10502" width="11" style="90" customWidth="1"/>
    <col min="10503" max="10503" width="27.5546875" style="90" customWidth="1"/>
    <col min="10504" max="10504" width="30" style="90" customWidth="1"/>
    <col min="10505" max="10505" width="2.33203125" style="90" customWidth="1"/>
    <col min="10506" max="10510" width="13.6640625" style="90" customWidth="1"/>
    <col min="10511" max="10511" width="9.109375" style="90"/>
    <col min="10512" max="10512" width="10" style="90" bestFit="1" customWidth="1"/>
    <col min="10513" max="10755" width="9.109375" style="90"/>
    <col min="10756" max="10756" width="5.109375" style="90" customWidth="1"/>
    <col min="10757" max="10757" width="11.6640625" style="90" customWidth="1"/>
    <col min="10758" max="10758" width="11" style="90" customWidth="1"/>
    <col min="10759" max="10759" width="27.5546875" style="90" customWidth="1"/>
    <col min="10760" max="10760" width="30" style="90" customWidth="1"/>
    <col min="10761" max="10761" width="2.33203125" style="90" customWidth="1"/>
    <col min="10762" max="10766" width="13.6640625" style="90" customWidth="1"/>
    <col min="10767" max="10767" width="9.109375" style="90"/>
    <col min="10768" max="10768" width="10" style="90" bestFit="1" customWidth="1"/>
    <col min="10769" max="11011" width="9.109375" style="90"/>
    <col min="11012" max="11012" width="5.109375" style="90" customWidth="1"/>
    <col min="11013" max="11013" width="11.6640625" style="90" customWidth="1"/>
    <col min="11014" max="11014" width="11" style="90" customWidth="1"/>
    <col min="11015" max="11015" width="27.5546875" style="90" customWidth="1"/>
    <col min="11016" max="11016" width="30" style="90" customWidth="1"/>
    <col min="11017" max="11017" width="2.33203125" style="90" customWidth="1"/>
    <col min="11018" max="11022" width="13.6640625" style="90" customWidth="1"/>
    <col min="11023" max="11023" width="9.109375" style="90"/>
    <col min="11024" max="11024" width="10" style="90" bestFit="1" customWidth="1"/>
    <col min="11025" max="11267" width="9.109375" style="90"/>
    <col min="11268" max="11268" width="5.109375" style="90" customWidth="1"/>
    <col min="11269" max="11269" width="11.6640625" style="90" customWidth="1"/>
    <col min="11270" max="11270" width="11" style="90" customWidth="1"/>
    <col min="11271" max="11271" width="27.5546875" style="90" customWidth="1"/>
    <col min="11272" max="11272" width="30" style="90" customWidth="1"/>
    <col min="11273" max="11273" width="2.33203125" style="90" customWidth="1"/>
    <col min="11274" max="11278" width="13.6640625" style="90" customWidth="1"/>
    <col min="11279" max="11279" width="9.109375" style="90"/>
    <col min="11280" max="11280" width="10" style="90" bestFit="1" customWidth="1"/>
    <col min="11281" max="11523" width="9.109375" style="90"/>
    <col min="11524" max="11524" width="5.109375" style="90" customWidth="1"/>
    <col min="11525" max="11525" width="11.6640625" style="90" customWidth="1"/>
    <col min="11526" max="11526" width="11" style="90" customWidth="1"/>
    <col min="11527" max="11527" width="27.5546875" style="90" customWidth="1"/>
    <col min="11528" max="11528" width="30" style="90" customWidth="1"/>
    <col min="11529" max="11529" width="2.33203125" style="90" customWidth="1"/>
    <col min="11530" max="11534" width="13.6640625" style="90" customWidth="1"/>
    <col min="11535" max="11535" width="9.109375" style="90"/>
    <col min="11536" max="11536" width="10" style="90" bestFit="1" customWidth="1"/>
    <col min="11537" max="11779" width="9.109375" style="90"/>
    <col min="11780" max="11780" width="5.109375" style="90" customWidth="1"/>
    <col min="11781" max="11781" width="11.6640625" style="90" customWidth="1"/>
    <col min="11782" max="11782" width="11" style="90" customWidth="1"/>
    <col min="11783" max="11783" width="27.5546875" style="90" customWidth="1"/>
    <col min="11784" max="11784" width="30" style="90" customWidth="1"/>
    <col min="11785" max="11785" width="2.33203125" style="90" customWidth="1"/>
    <col min="11786" max="11790" width="13.6640625" style="90" customWidth="1"/>
    <col min="11791" max="11791" width="9.109375" style="90"/>
    <col min="11792" max="11792" width="10" style="90" bestFit="1" customWidth="1"/>
    <col min="11793" max="12035" width="9.109375" style="90"/>
    <col min="12036" max="12036" width="5.109375" style="90" customWidth="1"/>
    <col min="12037" max="12037" width="11.6640625" style="90" customWidth="1"/>
    <col min="12038" max="12038" width="11" style="90" customWidth="1"/>
    <col min="12039" max="12039" width="27.5546875" style="90" customWidth="1"/>
    <col min="12040" max="12040" width="30" style="90" customWidth="1"/>
    <col min="12041" max="12041" width="2.33203125" style="90" customWidth="1"/>
    <col min="12042" max="12046" width="13.6640625" style="90" customWidth="1"/>
    <col min="12047" max="12047" width="9.109375" style="90"/>
    <col min="12048" max="12048" width="10" style="90" bestFit="1" customWidth="1"/>
    <col min="12049" max="12291" width="9.109375" style="90"/>
    <col min="12292" max="12292" width="5.109375" style="90" customWidth="1"/>
    <col min="12293" max="12293" width="11.6640625" style="90" customWidth="1"/>
    <col min="12294" max="12294" width="11" style="90" customWidth="1"/>
    <col min="12295" max="12295" width="27.5546875" style="90" customWidth="1"/>
    <col min="12296" max="12296" width="30" style="90" customWidth="1"/>
    <col min="12297" max="12297" width="2.33203125" style="90" customWidth="1"/>
    <col min="12298" max="12302" width="13.6640625" style="90" customWidth="1"/>
    <col min="12303" max="12303" width="9.109375" style="90"/>
    <col min="12304" max="12304" width="10" style="90" bestFit="1" customWidth="1"/>
    <col min="12305" max="12547" width="9.109375" style="90"/>
    <col min="12548" max="12548" width="5.109375" style="90" customWidth="1"/>
    <col min="12549" max="12549" width="11.6640625" style="90" customWidth="1"/>
    <col min="12550" max="12550" width="11" style="90" customWidth="1"/>
    <col min="12551" max="12551" width="27.5546875" style="90" customWidth="1"/>
    <col min="12552" max="12552" width="30" style="90" customWidth="1"/>
    <col min="12553" max="12553" width="2.33203125" style="90" customWidth="1"/>
    <col min="12554" max="12558" width="13.6640625" style="90" customWidth="1"/>
    <col min="12559" max="12559" width="9.109375" style="90"/>
    <col min="12560" max="12560" width="10" style="90" bestFit="1" customWidth="1"/>
    <col min="12561" max="12803" width="9.109375" style="90"/>
    <col min="12804" max="12804" width="5.109375" style="90" customWidth="1"/>
    <col min="12805" max="12805" width="11.6640625" style="90" customWidth="1"/>
    <col min="12806" max="12806" width="11" style="90" customWidth="1"/>
    <col min="12807" max="12807" width="27.5546875" style="90" customWidth="1"/>
    <col min="12808" max="12808" width="30" style="90" customWidth="1"/>
    <col min="12809" max="12809" width="2.33203125" style="90" customWidth="1"/>
    <col min="12810" max="12814" width="13.6640625" style="90" customWidth="1"/>
    <col min="12815" max="12815" width="9.109375" style="90"/>
    <col min="12816" max="12816" width="10" style="90" bestFit="1" customWidth="1"/>
    <col min="12817" max="13059" width="9.109375" style="90"/>
    <col min="13060" max="13060" width="5.109375" style="90" customWidth="1"/>
    <col min="13061" max="13061" width="11.6640625" style="90" customWidth="1"/>
    <col min="13062" max="13062" width="11" style="90" customWidth="1"/>
    <col min="13063" max="13063" width="27.5546875" style="90" customWidth="1"/>
    <col min="13064" max="13064" width="30" style="90" customWidth="1"/>
    <col min="13065" max="13065" width="2.33203125" style="90" customWidth="1"/>
    <col min="13066" max="13070" width="13.6640625" style="90" customWidth="1"/>
    <col min="13071" max="13071" width="9.109375" style="90"/>
    <col min="13072" max="13072" width="10" style="90" bestFit="1" customWidth="1"/>
    <col min="13073" max="13315" width="9.109375" style="90"/>
    <col min="13316" max="13316" width="5.109375" style="90" customWidth="1"/>
    <col min="13317" max="13317" width="11.6640625" style="90" customWidth="1"/>
    <col min="13318" max="13318" width="11" style="90" customWidth="1"/>
    <col min="13319" max="13319" width="27.5546875" style="90" customWidth="1"/>
    <col min="13320" max="13320" width="30" style="90" customWidth="1"/>
    <col min="13321" max="13321" width="2.33203125" style="90" customWidth="1"/>
    <col min="13322" max="13326" width="13.6640625" style="90" customWidth="1"/>
    <col min="13327" max="13327" width="9.109375" style="90"/>
    <col min="13328" max="13328" width="10" style="90" bestFit="1" customWidth="1"/>
    <col min="13329" max="13571" width="9.109375" style="90"/>
    <col min="13572" max="13572" width="5.109375" style="90" customWidth="1"/>
    <col min="13573" max="13573" width="11.6640625" style="90" customWidth="1"/>
    <col min="13574" max="13574" width="11" style="90" customWidth="1"/>
    <col min="13575" max="13575" width="27.5546875" style="90" customWidth="1"/>
    <col min="13576" max="13576" width="30" style="90" customWidth="1"/>
    <col min="13577" max="13577" width="2.33203125" style="90" customWidth="1"/>
    <col min="13578" max="13582" width="13.6640625" style="90" customWidth="1"/>
    <col min="13583" max="13583" width="9.109375" style="90"/>
    <col min="13584" max="13584" width="10" style="90" bestFit="1" customWidth="1"/>
    <col min="13585" max="13827" width="9.109375" style="90"/>
    <col min="13828" max="13828" width="5.109375" style="90" customWidth="1"/>
    <col min="13829" max="13829" width="11.6640625" style="90" customWidth="1"/>
    <col min="13830" max="13830" width="11" style="90" customWidth="1"/>
    <col min="13831" max="13831" width="27.5546875" style="90" customWidth="1"/>
    <col min="13832" max="13832" width="30" style="90" customWidth="1"/>
    <col min="13833" max="13833" width="2.33203125" style="90" customWidth="1"/>
    <col min="13834" max="13838" width="13.6640625" style="90" customWidth="1"/>
    <col min="13839" max="13839" width="9.109375" style="90"/>
    <col min="13840" max="13840" width="10" style="90" bestFit="1" customWidth="1"/>
    <col min="13841" max="14083" width="9.109375" style="90"/>
    <col min="14084" max="14084" width="5.109375" style="90" customWidth="1"/>
    <col min="14085" max="14085" width="11.6640625" style="90" customWidth="1"/>
    <col min="14086" max="14086" width="11" style="90" customWidth="1"/>
    <col min="14087" max="14087" width="27.5546875" style="90" customWidth="1"/>
    <col min="14088" max="14088" width="30" style="90" customWidth="1"/>
    <col min="14089" max="14089" width="2.33203125" style="90" customWidth="1"/>
    <col min="14090" max="14094" width="13.6640625" style="90" customWidth="1"/>
    <col min="14095" max="14095" width="9.109375" style="90"/>
    <col min="14096" max="14096" width="10" style="90" bestFit="1" customWidth="1"/>
    <col min="14097" max="14339" width="9.109375" style="90"/>
    <col min="14340" max="14340" width="5.109375" style="90" customWidth="1"/>
    <col min="14341" max="14341" width="11.6640625" style="90" customWidth="1"/>
    <col min="14342" max="14342" width="11" style="90" customWidth="1"/>
    <col min="14343" max="14343" width="27.5546875" style="90" customWidth="1"/>
    <col min="14344" max="14344" width="30" style="90" customWidth="1"/>
    <col min="14345" max="14345" width="2.33203125" style="90" customWidth="1"/>
    <col min="14346" max="14350" width="13.6640625" style="90" customWidth="1"/>
    <col min="14351" max="14351" width="9.109375" style="90"/>
    <col min="14352" max="14352" width="10" style="90" bestFit="1" customWidth="1"/>
    <col min="14353" max="14595" width="9.109375" style="90"/>
    <col min="14596" max="14596" width="5.109375" style="90" customWidth="1"/>
    <col min="14597" max="14597" width="11.6640625" style="90" customWidth="1"/>
    <col min="14598" max="14598" width="11" style="90" customWidth="1"/>
    <col min="14599" max="14599" width="27.5546875" style="90" customWidth="1"/>
    <col min="14600" max="14600" width="30" style="90" customWidth="1"/>
    <col min="14601" max="14601" width="2.33203125" style="90" customWidth="1"/>
    <col min="14602" max="14606" width="13.6640625" style="90" customWidth="1"/>
    <col min="14607" max="14607" width="9.109375" style="90"/>
    <col min="14608" max="14608" width="10" style="90" bestFit="1" customWidth="1"/>
    <col min="14609" max="14851" width="9.109375" style="90"/>
    <col min="14852" max="14852" width="5.109375" style="90" customWidth="1"/>
    <col min="14853" max="14853" width="11.6640625" style="90" customWidth="1"/>
    <col min="14854" max="14854" width="11" style="90" customWidth="1"/>
    <col min="14855" max="14855" width="27.5546875" style="90" customWidth="1"/>
    <col min="14856" max="14856" width="30" style="90" customWidth="1"/>
    <col min="14857" max="14857" width="2.33203125" style="90" customWidth="1"/>
    <col min="14858" max="14862" width="13.6640625" style="90" customWidth="1"/>
    <col min="14863" max="14863" width="9.109375" style="90"/>
    <col min="14864" max="14864" width="10" style="90" bestFit="1" customWidth="1"/>
    <col min="14865" max="15107" width="9.109375" style="90"/>
    <col min="15108" max="15108" width="5.109375" style="90" customWidth="1"/>
    <col min="15109" max="15109" width="11.6640625" style="90" customWidth="1"/>
    <col min="15110" max="15110" width="11" style="90" customWidth="1"/>
    <col min="15111" max="15111" width="27.5546875" style="90" customWidth="1"/>
    <col min="15112" max="15112" width="30" style="90" customWidth="1"/>
    <col min="15113" max="15113" width="2.33203125" style="90" customWidth="1"/>
    <col min="15114" max="15118" width="13.6640625" style="90" customWidth="1"/>
    <col min="15119" max="15119" width="9.109375" style="90"/>
    <col min="15120" max="15120" width="10" style="90" bestFit="1" customWidth="1"/>
    <col min="15121" max="15363" width="9.109375" style="90"/>
    <col min="15364" max="15364" width="5.109375" style="90" customWidth="1"/>
    <col min="15365" max="15365" width="11.6640625" style="90" customWidth="1"/>
    <col min="15366" max="15366" width="11" style="90" customWidth="1"/>
    <col min="15367" max="15367" width="27.5546875" style="90" customWidth="1"/>
    <col min="15368" max="15368" width="30" style="90" customWidth="1"/>
    <col min="15369" max="15369" width="2.33203125" style="90" customWidth="1"/>
    <col min="15370" max="15374" width="13.6640625" style="90" customWidth="1"/>
    <col min="15375" max="15375" width="9.109375" style="90"/>
    <col min="15376" max="15376" width="10" style="90" bestFit="1" customWidth="1"/>
    <col min="15377" max="15619" width="9.109375" style="90"/>
    <col min="15620" max="15620" width="5.109375" style="90" customWidth="1"/>
    <col min="15621" max="15621" width="11.6640625" style="90" customWidth="1"/>
    <col min="15622" max="15622" width="11" style="90" customWidth="1"/>
    <col min="15623" max="15623" width="27.5546875" style="90" customWidth="1"/>
    <col min="15624" max="15624" width="30" style="90" customWidth="1"/>
    <col min="15625" max="15625" width="2.33203125" style="90" customWidth="1"/>
    <col min="15626" max="15630" width="13.6640625" style="90" customWidth="1"/>
    <col min="15631" max="15631" width="9.109375" style="90"/>
    <col min="15632" max="15632" width="10" style="90" bestFit="1" customWidth="1"/>
    <col min="15633" max="15875" width="9.109375" style="90"/>
    <col min="15876" max="15876" width="5.109375" style="90" customWidth="1"/>
    <col min="15877" max="15877" width="11.6640625" style="90" customWidth="1"/>
    <col min="15878" max="15878" width="11" style="90" customWidth="1"/>
    <col min="15879" max="15879" width="27.5546875" style="90" customWidth="1"/>
    <col min="15880" max="15880" width="30" style="90" customWidth="1"/>
    <col min="15881" max="15881" width="2.33203125" style="90" customWidth="1"/>
    <col min="15882" max="15886" width="13.6640625" style="90" customWidth="1"/>
    <col min="15887" max="15887" width="9.109375" style="90"/>
    <col min="15888" max="15888" width="10" style="90" bestFit="1" customWidth="1"/>
    <col min="15889" max="16131" width="9.109375" style="90"/>
    <col min="16132" max="16132" width="5.109375" style="90" customWidth="1"/>
    <col min="16133" max="16133" width="11.6640625" style="90" customWidth="1"/>
    <col min="16134" max="16134" width="11" style="90" customWidth="1"/>
    <col min="16135" max="16135" width="27.5546875" style="90" customWidth="1"/>
    <col min="16136" max="16136" width="30" style="90" customWidth="1"/>
    <col min="16137" max="16137" width="2.33203125" style="90" customWidth="1"/>
    <col min="16138" max="16142" width="13.6640625" style="90" customWidth="1"/>
    <col min="16143" max="16143" width="9.109375" style="90"/>
    <col min="16144" max="16144" width="10" style="90" bestFit="1" customWidth="1"/>
    <col min="16145" max="16384" width="9.109375" style="90"/>
  </cols>
  <sheetData>
    <row r="1" spans="1:33" ht="15.6" x14ac:dyDescent="0.3">
      <c r="A1" s="284" t="s">
        <v>1954</v>
      </c>
      <c r="B1" s="285"/>
      <c r="C1" s="285"/>
      <c r="D1" s="286"/>
      <c r="E1" s="285"/>
      <c r="F1" s="285"/>
      <c r="G1" s="285"/>
      <c r="H1" s="285"/>
      <c r="I1" s="285"/>
      <c r="J1" s="111"/>
      <c r="K1" s="111"/>
      <c r="L1" s="111"/>
      <c r="M1" s="111"/>
      <c r="N1" s="111"/>
    </row>
    <row r="2" spans="1:33" ht="13.8" thickBot="1" x14ac:dyDescent="0.3">
      <c r="A2" s="113"/>
      <c r="J2" s="3"/>
      <c r="K2" s="3"/>
      <c r="L2" s="3"/>
      <c r="M2" s="3"/>
      <c r="N2" s="115" t="s">
        <v>1438</v>
      </c>
    </row>
    <row r="3" spans="1:33" x14ac:dyDescent="0.25">
      <c r="B3" s="5"/>
      <c r="C3" s="5"/>
      <c r="D3" s="6"/>
      <c r="E3" s="5"/>
      <c r="F3" s="5"/>
      <c r="G3" s="5"/>
      <c r="H3" s="5"/>
      <c r="I3" s="5"/>
      <c r="J3" s="463"/>
      <c r="K3" s="463"/>
      <c r="L3" s="463"/>
      <c r="M3" s="463"/>
      <c r="N3" s="463"/>
    </row>
    <row r="4" spans="1:33" ht="53.4" thickBot="1" x14ac:dyDescent="0.3">
      <c r="A4" s="15"/>
      <c r="B4" s="16" t="s">
        <v>4</v>
      </c>
      <c r="C4" s="16" t="s">
        <v>6</v>
      </c>
      <c r="D4" s="17" t="s">
        <v>7</v>
      </c>
      <c r="E4" s="16" t="s">
        <v>8</v>
      </c>
      <c r="F4" s="16" t="s">
        <v>8</v>
      </c>
      <c r="G4" s="16"/>
      <c r="H4" s="16"/>
      <c r="I4" s="16"/>
      <c r="J4" s="120" t="s">
        <v>1439</v>
      </c>
      <c r="K4" s="120" t="s">
        <v>1440</v>
      </c>
      <c r="L4" s="120" t="s">
        <v>1441</v>
      </c>
      <c r="M4" s="120" t="s">
        <v>1442</v>
      </c>
      <c r="N4" s="120" t="s">
        <v>1443</v>
      </c>
    </row>
    <row r="5" spans="1:33" x14ac:dyDescent="0.25">
      <c r="J5" s="3"/>
      <c r="K5" s="3"/>
      <c r="L5" s="3"/>
      <c r="M5" s="3"/>
      <c r="N5" s="3"/>
    </row>
    <row r="6" spans="1:33" x14ac:dyDescent="0.25">
      <c r="A6" s="20" t="s">
        <v>13</v>
      </c>
      <c r="B6" s="21"/>
      <c r="C6" s="21" t="s">
        <v>1860</v>
      </c>
      <c r="D6" s="22"/>
      <c r="E6" s="21"/>
      <c r="F6" s="21"/>
      <c r="G6" s="21"/>
      <c r="H6" s="21"/>
      <c r="I6" s="21"/>
      <c r="J6" s="123">
        <v>1592000</v>
      </c>
      <c r="K6" s="123">
        <v>2539000</v>
      </c>
      <c r="L6" s="123">
        <v>43000</v>
      </c>
      <c r="M6" s="123">
        <v>19998000</v>
      </c>
      <c r="N6" s="123">
        <v>24172000</v>
      </c>
      <c r="O6" s="69"/>
      <c r="P6" s="124"/>
      <c r="Q6" s="69"/>
      <c r="R6" s="69"/>
      <c r="S6" s="69"/>
      <c r="T6" s="69"/>
      <c r="U6" s="69"/>
      <c r="V6" s="69"/>
      <c r="W6" s="69"/>
      <c r="X6" s="69"/>
      <c r="Y6" s="69"/>
      <c r="Z6" s="69"/>
      <c r="AA6" s="69"/>
      <c r="AB6" s="69"/>
      <c r="AC6" s="69"/>
      <c r="AD6" s="69"/>
      <c r="AE6" s="69"/>
      <c r="AF6" s="69"/>
      <c r="AG6" s="69"/>
    </row>
    <row r="7" spans="1:33" x14ac:dyDescent="0.25">
      <c r="J7" s="124"/>
      <c r="K7" s="124"/>
      <c r="L7" s="124"/>
      <c r="M7" s="124"/>
      <c r="N7" s="124"/>
      <c r="P7" s="124"/>
    </row>
    <row r="8" spans="1:33" x14ac:dyDescent="0.25">
      <c r="A8" s="20" t="s">
        <v>1357</v>
      </c>
      <c r="B8" s="21"/>
      <c r="C8" s="21"/>
      <c r="D8" s="22"/>
      <c r="E8" s="21"/>
      <c r="F8" s="21"/>
      <c r="G8" s="21"/>
      <c r="H8" s="21"/>
      <c r="I8" s="21"/>
      <c r="J8" s="123">
        <v>309190</v>
      </c>
      <c r="K8" s="123">
        <v>576160</v>
      </c>
      <c r="L8" s="123">
        <v>8930</v>
      </c>
      <c r="M8" s="123">
        <v>4695230</v>
      </c>
      <c r="N8" s="123">
        <v>5589500</v>
      </c>
      <c r="P8" s="124"/>
    </row>
    <row r="9" spans="1:33" x14ac:dyDescent="0.25">
      <c r="J9" s="125">
        <v>0</v>
      </c>
      <c r="K9" s="125">
        <v>0</v>
      </c>
      <c r="L9" s="125">
        <v>0</v>
      </c>
      <c r="M9" s="125">
        <v>0</v>
      </c>
      <c r="N9" s="125">
        <v>0</v>
      </c>
      <c r="P9" s="124"/>
    </row>
    <row r="10" spans="1:33" x14ac:dyDescent="0.25">
      <c r="B10" s="3" t="s">
        <v>15</v>
      </c>
      <c r="C10" s="3" t="s">
        <v>17</v>
      </c>
      <c r="E10" s="3" t="s">
        <v>1895</v>
      </c>
      <c r="F10" s="3" t="s">
        <v>1695</v>
      </c>
      <c r="G10" s="3" t="str">
        <f>VLOOKUP(F10,regions!A$2:C$419,3,FALSE)</f>
        <v>Unitary authority</v>
      </c>
      <c r="H10" s="3" t="str">
        <f>IFERROR(VLOOKUP(F10,classifications!A$3:C$328,3,FALSE),VLOOKUP(F10,classifications!I$2:K$28,3,FALSE))</f>
        <v>Urban with Significant Rural</v>
      </c>
      <c r="J10" s="124">
        <v>0</v>
      </c>
      <c r="K10" s="124">
        <v>11450</v>
      </c>
      <c r="L10" s="124">
        <v>0</v>
      </c>
      <c r="M10" s="124">
        <v>69600</v>
      </c>
      <c r="N10" s="124">
        <v>81050</v>
      </c>
      <c r="O10" s="124"/>
      <c r="P10" s="124"/>
    </row>
    <row r="11" spans="1:33" x14ac:dyDescent="0.25">
      <c r="B11" s="129" t="s">
        <v>18</v>
      </c>
      <c r="C11" s="129" t="s">
        <v>20</v>
      </c>
      <c r="D11" s="287"/>
      <c r="E11" s="129" t="s">
        <v>1896</v>
      </c>
      <c r="F11" s="129" t="s">
        <v>1449</v>
      </c>
      <c r="G11" s="3" t="str">
        <f>VLOOKUP(F11,regions!A$2:C$419,3,FALSE)</f>
        <v>Unitary authority</v>
      </c>
      <c r="H11" s="3" t="str">
        <f>IFERROR(VLOOKUP(F11,classifications!A$3:C$328,3,FALSE),VLOOKUP(F11,classifications!I$2:K$28,3,FALSE))</f>
        <v>Urban with Significant Rural</v>
      </c>
      <c r="J11" s="124">
        <v>0</v>
      </c>
      <c r="K11" s="124">
        <v>12090</v>
      </c>
      <c r="L11" s="124">
        <v>460</v>
      </c>
      <c r="M11" s="124">
        <v>61760</v>
      </c>
      <c r="N11" s="124">
        <v>74300</v>
      </c>
      <c r="O11" s="124"/>
      <c r="P11" s="124"/>
    </row>
    <row r="12" spans="1:33" x14ac:dyDescent="0.25">
      <c r="B12" s="129" t="s">
        <v>21</v>
      </c>
      <c r="C12" s="129" t="s">
        <v>23</v>
      </c>
      <c r="D12" s="287"/>
      <c r="E12" s="129" t="s">
        <v>1897</v>
      </c>
      <c r="F12" s="129" t="s">
        <v>1666</v>
      </c>
      <c r="G12" s="3" t="str">
        <f>VLOOKUP(F12,regions!A$2:C$419,3,FALSE)</f>
        <v>Unitary authority</v>
      </c>
      <c r="H12" s="3" t="str">
        <f>IFERROR(VLOOKUP(F12,classifications!A$3:C$328,3,FALSE),VLOOKUP(F12,classifications!I$2:K$28,3,FALSE))</f>
        <v>Predominantly Urban</v>
      </c>
      <c r="J12" s="124">
        <v>0</v>
      </c>
      <c r="K12" s="124">
        <v>11490</v>
      </c>
      <c r="L12" s="124">
        <v>10</v>
      </c>
      <c r="M12" s="124">
        <v>49300</v>
      </c>
      <c r="N12" s="124">
        <v>60800</v>
      </c>
      <c r="O12" s="124"/>
      <c r="P12" s="124"/>
    </row>
    <row r="13" spans="1:33" x14ac:dyDescent="0.25">
      <c r="B13" s="129" t="s">
        <v>24</v>
      </c>
      <c r="C13" s="129" t="s">
        <v>26</v>
      </c>
      <c r="D13" s="287"/>
      <c r="E13" s="129" t="s">
        <v>1898</v>
      </c>
      <c r="F13" s="129" t="s">
        <v>1667</v>
      </c>
      <c r="G13" s="3" t="str">
        <f>VLOOKUP(F13,regions!A$2:C$419,3,FALSE)</f>
        <v>Unitary authority</v>
      </c>
      <c r="H13" s="3" t="str">
        <f>IFERROR(VLOOKUP(F13,classifications!A$3:C$328,3,FALSE),VLOOKUP(F13,classifications!I$2:K$28,3,FALSE))</f>
        <v>Predominantly Urban</v>
      </c>
      <c r="J13" s="124">
        <v>4750</v>
      </c>
      <c r="K13" s="124">
        <v>2260</v>
      </c>
      <c r="L13" s="124">
        <v>0</v>
      </c>
      <c r="M13" s="124">
        <v>62810</v>
      </c>
      <c r="N13" s="124">
        <v>69820</v>
      </c>
      <c r="O13" s="124"/>
      <c r="P13" s="124"/>
    </row>
    <row r="14" spans="1:33" x14ac:dyDescent="0.25">
      <c r="B14" s="3" t="s">
        <v>27</v>
      </c>
      <c r="C14" s="3" t="s">
        <v>29</v>
      </c>
      <c r="E14" s="3" t="s">
        <v>1899</v>
      </c>
      <c r="F14" s="3" t="s">
        <v>1697</v>
      </c>
      <c r="G14" s="3" t="str">
        <f>VLOOKUP(F14,regions!A$2:C$419,3,FALSE)</f>
        <v>Unitary authority</v>
      </c>
      <c r="H14" s="3" t="str">
        <f>IFERROR(VLOOKUP(F14,classifications!A$3:C$328,3,FALSE),VLOOKUP(F14,classifications!I$2:K$28,3,FALSE))</f>
        <v>Predominantly Urban</v>
      </c>
      <c r="J14" s="124">
        <v>5260</v>
      </c>
      <c r="K14" s="124">
        <v>3630</v>
      </c>
      <c r="L14" s="124">
        <v>0</v>
      </c>
      <c r="M14" s="124">
        <v>80990</v>
      </c>
      <c r="N14" s="124">
        <v>89870</v>
      </c>
      <c r="O14" s="124"/>
      <c r="P14" s="124"/>
    </row>
    <row r="15" spans="1:33" x14ac:dyDescent="0.25">
      <c r="B15" s="3" t="s">
        <v>30</v>
      </c>
      <c r="C15" s="3" t="s">
        <v>32</v>
      </c>
      <c r="E15" s="3" t="s">
        <v>1900</v>
      </c>
      <c r="F15" s="3" t="s">
        <v>1685</v>
      </c>
      <c r="G15" s="3" t="str">
        <f>VLOOKUP(F15,regions!A$2:C$419,3,FALSE)</f>
        <v>Unitary authority</v>
      </c>
      <c r="H15" s="3" t="str">
        <f>IFERROR(VLOOKUP(F15,classifications!A$3:C$328,3,FALSE),VLOOKUP(F15,classifications!I$2:K$28,3,FALSE))</f>
        <v>Predominantly Urban</v>
      </c>
      <c r="J15" s="124">
        <v>80</v>
      </c>
      <c r="K15" s="124">
        <v>8040</v>
      </c>
      <c r="L15" s="124">
        <v>330</v>
      </c>
      <c r="M15" s="124">
        <v>41020</v>
      </c>
      <c r="N15" s="124">
        <v>49480</v>
      </c>
      <c r="O15" s="124"/>
      <c r="P15" s="124"/>
    </row>
    <row r="16" spans="1:33" x14ac:dyDescent="0.25">
      <c r="B16" s="3" t="s">
        <v>33</v>
      </c>
      <c r="C16" s="3" t="s">
        <v>35</v>
      </c>
      <c r="E16" s="3" t="s">
        <v>1901</v>
      </c>
      <c r="F16" s="3" t="s">
        <v>1686</v>
      </c>
      <c r="G16" s="3" t="str">
        <f>VLOOKUP(F16,regions!A$2:C$419,3,FALSE)</f>
        <v>Unitary authority</v>
      </c>
      <c r="H16" s="3" t="str">
        <f>IFERROR(VLOOKUP(F16,classifications!A$3:C$328,3,FALSE),VLOOKUP(F16,classifications!I$2:K$28,3,FALSE))</f>
        <v>Predominantly Urban</v>
      </c>
      <c r="J16" s="124">
        <v>11560</v>
      </c>
      <c r="K16" s="124">
        <v>7000</v>
      </c>
      <c r="L16" s="124">
        <v>20</v>
      </c>
      <c r="M16" s="124">
        <v>109030</v>
      </c>
      <c r="N16" s="124">
        <v>127600</v>
      </c>
      <c r="O16" s="124"/>
      <c r="P16" s="124"/>
    </row>
    <row r="17" spans="2:16" x14ac:dyDescent="0.25">
      <c r="B17" s="3" t="s">
        <v>36</v>
      </c>
      <c r="C17" s="3" t="s">
        <v>38</v>
      </c>
      <c r="E17" s="3" t="s">
        <v>1902</v>
      </c>
      <c r="F17" s="3" t="s">
        <v>1728</v>
      </c>
      <c r="G17" s="3" t="str">
        <f>VLOOKUP(F17,regions!A$2:C$419,3,FALSE)</f>
        <v>Unitary authority</v>
      </c>
      <c r="H17" s="3" t="str">
        <f>IFERROR(VLOOKUP(F17,classifications!A$3:C$328,3,FALSE),VLOOKUP(F17,classifications!I$2:K$28,3,FALSE))</f>
        <v>Predominantly Urban</v>
      </c>
      <c r="J17" s="124">
        <v>27100</v>
      </c>
      <c r="K17" s="124">
        <v>12140</v>
      </c>
      <c r="L17" s="124">
        <v>500</v>
      </c>
      <c r="M17" s="124">
        <v>159240</v>
      </c>
      <c r="N17" s="124">
        <v>198980</v>
      </c>
      <c r="O17" s="124"/>
      <c r="P17" s="124"/>
    </row>
    <row r="18" spans="2:16" x14ac:dyDescent="0.25">
      <c r="B18" s="129" t="s">
        <v>39</v>
      </c>
      <c r="C18" s="129" t="s">
        <v>41</v>
      </c>
      <c r="D18" s="287"/>
      <c r="E18" s="129" t="s">
        <v>1903</v>
      </c>
      <c r="F18" s="129" t="s">
        <v>1731</v>
      </c>
      <c r="G18" s="3" t="str">
        <f>VLOOKUP(F18,regions!A$2:C$419,3,FALSE)</f>
        <v>Unitary authority</v>
      </c>
      <c r="H18" s="3" t="str">
        <f>IFERROR(VLOOKUP(F18,classifications!A$3:C$328,3,FALSE),VLOOKUP(F18,classifications!I$2:K$28,3,FALSE))</f>
        <v>Predominantly Rural</v>
      </c>
      <c r="J18" s="124">
        <v>5200</v>
      </c>
      <c r="K18" s="124">
        <v>10400</v>
      </c>
      <c r="L18" s="124">
        <v>570</v>
      </c>
      <c r="M18" s="124">
        <v>103070</v>
      </c>
      <c r="N18" s="124">
        <v>119250</v>
      </c>
      <c r="O18" s="124"/>
      <c r="P18" s="124"/>
    </row>
    <row r="19" spans="2:16" x14ac:dyDescent="0.25">
      <c r="B19" s="129" t="s">
        <v>42</v>
      </c>
      <c r="C19" s="129" t="s">
        <v>44</v>
      </c>
      <c r="D19" s="287"/>
      <c r="E19" s="129" t="s">
        <v>1904</v>
      </c>
      <c r="F19" s="129" t="s">
        <v>1715</v>
      </c>
      <c r="G19" s="3" t="str">
        <f>VLOOKUP(F19,regions!A$2:C$419,3,FALSE)</f>
        <v>Unitary authority</v>
      </c>
      <c r="H19" s="3" t="str">
        <f>IFERROR(VLOOKUP(F19,classifications!A$3:C$328,3,FALSE),VLOOKUP(F19,classifications!I$2:K$28,3,FALSE))</f>
        <v>Urban with Significant Rural</v>
      </c>
      <c r="J19" s="124">
        <v>20</v>
      </c>
      <c r="K19" s="124">
        <v>20490</v>
      </c>
      <c r="L19" s="124">
        <v>110</v>
      </c>
      <c r="M19" s="124">
        <v>154610</v>
      </c>
      <c r="N19" s="124">
        <v>175230</v>
      </c>
      <c r="O19" s="124"/>
      <c r="P19" s="124"/>
    </row>
    <row r="20" spans="2:16" x14ac:dyDescent="0.25">
      <c r="B20" s="129" t="s">
        <v>45</v>
      </c>
      <c r="C20" s="129" t="s">
        <v>47</v>
      </c>
      <c r="D20" s="287"/>
      <c r="E20" s="126" t="s">
        <v>1955</v>
      </c>
      <c r="F20" s="126" t="s">
        <v>1716</v>
      </c>
      <c r="G20" s="3" t="str">
        <f>VLOOKUP(F20,regions!A$2:C$419,3,FALSE)</f>
        <v>Unitary authority</v>
      </c>
      <c r="H20" s="3" t="str">
        <f>IFERROR(VLOOKUP(F20,classifications!A$3:C$328,3,FALSE),VLOOKUP(F20,classifications!I$2:K$28,3,FALSE))</f>
        <v>Urban with Significant Rural</v>
      </c>
      <c r="I20" s="90"/>
      <c r="J20" s="153">
        <v>5400</v>
      </c>
      <c r="K20" s="153">
        <v>18220</v>
      </c>
      <c r="L20" s="153">
        <v>280</v>
      </c>
      <c r="M20" s="153">
        <v>134030</v>
      </c>
      <c r="N20" s="153">
        <v>157920</v>
      </c>
      <c r="O20" s="124"/>
      <c r="P20" s="124"/>
    </row>
    <row r="21" spans="2:16" x14ac:dyDescent="0.25">
      <c r="B21" s="129" t="s">
        <v>48</v>
      </c>
      <c r="C21" s="129" t="s">
        <v>50</v>
      </c>
      <c r="D21" s="287"/>
      <c r="E21" s="126" t="s">
        <v>1905</v>
      </c>
      <c r="F21" s="126" t="s">
        <v>1717</v>
      </c>
      <c r="G21" s="3" t="str">
        <f>VLOOKUP(F21,regions!A$2:C$419,3,FALSE)</f>
        <v>Unitary authority</v>
      </c>
      <c r="H21" s="3" t="str">
        <f>IFERROR(VLOOKUP(F21,classifications!A$3:C$328,3,FALSE),VLOOKUP(F21,classifications!I$2:K$28,3,FALSE))</f>
        <v>Predominantly Rural</v>
      </c>
      <c r="I21" s="90"/>
      <c r="J21" s="153">
        <v>10320</v>
      </c>
      <c r="K21" s="153">
        <v>21680</v>
      </c>
      <c r="L21" s="153">
        <v>0</v>
      </c>
      <c r="M21" s="153">
        <v>245370</v>
      </c>
      <c r="N21" s="153">
        <v>277370</v>
      </c>
      <c r="O21" s="124"/>
      <c r="P21" s="124"/>
    </row>
    <row r="22" spans="2:16" x14ac:dyDescent="0.25">
      <c r="B22" s="129" t="s">
        <v>51</v>
      </c>
      <c r="C22" s="129" t="s">
        <v>56</v>
      </c>
      <c r="D22" s="287"/>
      <c r="E22" s="90" t="s">
        <v>1906</v>
      </c>
      <c r="F22" s="90" t="s">
        <v>1659</v>
      </c>
      <c r="G22" s="3" t="str">
        <f>VLOOKUP(F22,regions!A$2:C$419,3,FALSE)</f>
        <v>Unitary authority</v>
      </c>
      <c r="H22" s="3" t="str">
        <f>IFERROR(VLOOKUP(F22,classifications!A$3:C$328,3,FALSE),VLOOKUP(F22,classifications!I$2:K$28,3,FALSE))</f>
        <v>Predominantly Urban</v>
      </c>
      <c r="I22" s="90"/>
      <c r="J22" s="153">
        <v>5340</v>
      </c>
      <c r="K22" s="153">
        <v>2660</v>
      </c>
      <c r="L22" s="153">
        <v>0</v>
      </c>
      <c r="M22" s="153">
        <v>42790</v>
      </c>
      <c r="N22" s="153">
        <v>50780</v>
      </c>
      <c r="O22" s="124"/>
      <c r="P22" s="124"/>
    </row>
    <row r="23" spans="2:16" x14ac:dyDescent="0.25">
      <c r="B23" s="3" t="s">
        <v>54</v>
      </c>
      <c r="C23" s="3" t="s">
        <v>59</v>
      </c>
      <c r="E23" s="126" t="s">
        <v>1907</v>
      </c>
      <c r="F23" s="126" t="s">
        <v>1675</v>
      </c>
      <c r="G23" s="3" t="str">
        <f>VLOOKUP(F23,regions!A$2:C$419,3,FALSE)</f>
        <v>Unitary authority</v>
      </c>
      <c r="H23" s="3" t="str">
        <f>IFERROR(VLOOKUP(F23,classifications!A$3:C$328,3,FALSE),VLOOKUP(F23,classifications!I$2:K$28,3,FALSE))</f>
        <v>Predominantly Urban</v>
      </c>
      <c r="I23" s="90"/>
      <c r="J23" s="153">
        <v>13020</v>
      </c>
      <c r="K23" s="153">
        <v>7900</v>
      </c>
      <c r="L23" s="153">
        <v>50</v>
      </c>
      <c r="M23" s="153">
        <v>89110</v>
      </c>
      <c r="N23" s="153">
        <v>110080</v>
      </c>
      <c r="O23" s="124"/>
      <c r="P23" s="124"/>
    </row>
    <row r="24" spans="2:16" x14ac:dyDescent="0.25">
      <c r="B24" s="129" t="s">
        <v>57</v>
      </c>
      <c r="C24" s="129" t="s">
        <v>53</v>
      </c>
      <c r="D24" s="287"/>
      <c r="E24" s="126" t="s">
        <v>1956</v>
      </c>
      <c r="F24" s="126" t="s">
        <v>1718</v>
      </c>
      <c r="G24" s="3" t="str">
        <f>VLOOKUP(F24,regions!A$2:C$419,3,FALSE)</f>
        <v>Unitary authority</v>
      </c>
      <c r="H24" s="3" t="str">
        <f>IFERROR(VLOOKUP(F24,classifications!A$3:C$328,3,FALSE),VLOOKUP(F24,classifications!I$2:K$28,3,FALSE))</f>
        <v>Predominantly Rural</v>
      </c>
      <c r="I24" s="90"/>
      <c r="J24" s="153">
        <v>0</v>
      </c>
      <c r="K24" s="153">
        <v>47780</v>
      </c>
      <c r="L24" s="153">
        <v>0</v>
      </c>
      <c r="M24" s="153">
        <v>194230</v>
      </c>
      <c r="N24" s="153">
        <v>242010</v>
      </c>
      <c r="O24" s="124"/>
      <c r="P24" s="124"/>
    </row>
    <row r="25" spans="2:16" x14ac:dyDescent="0.25">
      <c r="B25" s="129" t="s">
        <v>60</v>
      </c>
      <c r="C25" s="129" t="s">
        <v>62</v>
      </c>
      <c r="D25" s="287"/>
      <c r="E25" s="129" t="s">
        <v>1908</v>
      </c>
      <c r="F25" s="129" t="s">
        <v>1671</v>
      </c>
      <c r="G25" s="3" t="str">
        <f>VLOOKUP(F25,regions!A$2:C$419,3,FALSE)</f>
        <v>Unitary authority</v>
      </c>
      <c r="H25" s="3" t="str">
        <f>IFERROR(VLOOKUP(F25,classifications!A$3:C$328,3,FALSE),VLOOKUP(F25,classifications!I$2:K$28,3,FALSE))</f>
        <v>Predominantly Rural</v>
      </c>
      <c r="J25" s="124">
        <v>11570</v>
      </c>
      <c r="K25" s="124">
        <v>2850</v>
      </c>
      <c r="L25" s="124">
        <v>170</v>
      </c>
      <c r="M25" s="124">
        <v>144360</v>
      </c>
      <c r="N25" s="124">
        <v>158950</v>
      </c>
      <c r="O25" s="124"/>
      <c r="P25" s="124"/>
    </row>
    <row r="26" spans="2:16" x14ac:dyDescent="0.25">
      <c r="B26" s="129" t="s">
        <v>63</v>
      </c>
      <c r="C26" s="129" t="s">
        <v>65</v>
      </c>
      <c r="D26" s="287"/>
      <c r="E26" s="129" t="s">
        <v>1909</v>
      </c>
      <c r="F26" s="129" t="s">
        <v>1668</v>
      </c>
      <c r="G26" s="3" t="str">
        <f>VLOOKUP(F26,regions!A$2:C$419,3,FALSE)</f>
        <v>Unitary authority</v>
      </c>
      <c r="H26" s="3" t="str">
        <f>IFERROR(VLOOKUP(F26,classifications!A$3:C$328,3,FALSE),VLOOKUP(F26,classifications!I$2:K$28,3,FALSE))</f>
        <v>Predominantly Urban</v>
      </c>
      <c r="J26" s="124">
        <v>0</v>
      </c>
      <c r="K26" s="124">
        <v>14410</v>
      </c>
      <c r="L26" s="124">
        <v>0</v>
      </c>
      <c r="M26" s="124">
        <v>43620</v>
      </c>
      <c r="N26" s="124">
        <v>58030</v>
      </c>
      <c r="O26" s="124"/>
      <c r="P26" s="124"/>
    </row>
    <row r="27" spans="2:16" x14ac:dyDescent="0.25">
      <c r="B27" s="3" t="s">
        <v>66</v>
      </c>
      <c r="C27" s="3" t="s">
        <v>68</v>
      </c>
      <c r="E27" s="3" t="s">
        <v>1910</v>
      </c>
      <c r="F27" s="3" t="s">
        <v>1661</v>
      </c>
      <c r="G27" s="3" t="str">
        <f>VLOOKUP(F27,regions!A$2:C$419,3,FALSE)</f>
        <v>Unitary authority</v>
      </c>
      <c r="H27" s="3" t="str">
        <f>IFERROR(VLOOKUP(F27,classifications!A$3:C$328,3,FALSE),VLOOKUP(F27,classifications!I$2:K$28,3,FALSE))</f>
        <v>Predominantly Urban</v>
      </c>
      <c r="J27" s="124">
        <v>250</v>
      </c>
      <c r="K27" s="124">
        <v>9860</v>
      </c>
      <c r="L27" s="124">
        <v>0</v>
      </c>
      <c r="M27" s="124">
        <v>33770</v>
      </c>
      <c r="N27" s="124">
        <v>43880</v>
      </c>
      <c r="O27" s="124"/>
      <c r="P27" s="124"/>
    </row>
    <row r="28" spans="2:16" x14ac:dyDescent="0.25">
      <c r="B28" s="129" t="s">
        <v>69</v>
      </c>
      <c r="C28" s="129" t="s">
        <v>71</v>
      </c>
      <c r="D28" s="287"/>
      <c r="E28" s="129" t="s">
        <v>1911</v>
      </c>
      <c r="F28" s="129" t="s">
        <v>1719</v>
      </c>
      <c r="G28" s="3" t="str">
        <f>VLOOKUP(F28,regions!A$2:C$419,3,FALSE)</f>
        <v>Unitary authority</v>
      </c>
      <c r="H28" s="3" t="str">
        <f>IFERROR(VLOOKUP(F28,classifications!A$3:C$328,3,FALSE),VLOOKUP(F28,classifications!I$2:K$28,3,FALSE))</f>
        <v>Predominantly Rural</v>
      </c>
      <c r="J28" s="124">
        <v>0</v>
      </c>
      <c r="K28" s="124">
        <v>11210</v>
      </c>
      <c r="L28" s="124">
        <v>310</v>
      </c>
      <c r="M28" s="124">
        <v>73810</v>
      </c>
      <c r="N28" s="124">
        <v>85330</v>
      </c>
      <c r="O28" s="124"/>
      <c r="P28" s="124"/>
    </row>
    <row r="29" spans="2:16" x14ac:dyDescent="0.25">
      <c r="B29" s="3" t="s">
        <v>72</v>
      </c>
      <c r="C29" s="3" t="s">
        <v>74</v>
      </c>
      <c r="E29" s="3" t="s">
        <v>1912</v>
      </c>
      <c r="F29" s="3" t="s">
        <v>1687</v>
      </c>
      <c r="G29" s="3" t="str">
        <f>VLOOKUP(F29,regions!A$2:C$419,3,FALSE)</f>
        <v>Unitary authority</v>
      </c>
      <c r="H29" s="3" t="str">
        <f>IFERROR(VLOOKUP(F29,classifications!A$3:C$328,3,FALSE),VLOOKUP(F29,classifications!I$2:K$28,3,FALSE))</f>
        <v>Predominantly Rural</v>
      </c>
      <c r="J29" s="124">
        <v>0</v>
      </c>
      <c r="K29" s="124">
        <v>7090</v>
      </c>
      <c r="L29" s="124">
        <v>10</v>
      </c>
      <c r="M29" s="124">
        <v>63290</v>
      </c>
      <c r="N29" s="124">
        <v>70380</v>
      </c>
      <c r="O29" s="124"/>
      <c r="P29" s="124"/>
    </row>
    <row r="30" spans="2:16" x14ac:dyDescent="0.25">
      <c r="B30" s="129" t="s">
        <v>75</v>
      </c>
      <c r="C30" s="129" t="s">
        <v>77</v>
      </c>
      <c r="D30" s="129"/>
      <c r="E30" s="129" t="s">
        <v>1913</v>
      </c>
      <c r="F30" s="129" t="s">
        <v>1496</v>
      </c>
      <c r="G30" s="3" t="str">
        <f>VLOOKUP(F30,regions!A$2:C$419,3,FALSE)</f>
        <v>Unitary authority</v>
      </c>
      <c r="H30" s="3" t="str">
        <f>IFERROR(VLOOKUP(F30,classifications!A$3:C$328,3,FALSE),VLOOKUP(F30,classifications!I$2:K$28,3,FALSE))</f>
        <v>Predominantly Rural</v>
      </c>
      <c r="J30" s="124">
        <v>120</v>
      </c>
      <c r="K30" s="124">
        <v>60</v>
      </c>
      <c r="L30" s="124">
        <v>0</v>
      </c>
      <c r="M30" s="124">
        <v>1230</v>
      </c>
      <c r="N30" s="124">
        <v>1410</v>
      </c>
      <c r="O30" s="124"/>
      <c r="P30" s="124"/>
    </row>
    <row r="31" spans="2:16" x14ac:dyDescent="0.25">
      <c r="B31" s="129" t="s">
        <v>78</v>
      </c>
      <c r="C31" s="129" t="s">
        <v>80</v>
      </c>
      <c r="D31" s="287"/>
      <c r="E31" s="129" t="s">
        <v>1914</v>
      </c>
      <c r="F31" s="129" t="s">
        <v>1724</v>
      </c>
      <c r="G31" s="3" t="str">
        <f>VLOOKUP(F31,regions!A$2:C$419,3,FALSE)</f>
        <v>Unitary authority</v>
      </c>
      <c r="H31" s="3" t="str">
        <f>IFERROR(VLOOKUP(F31,classifications!A$3:C$328,3,FALSE),VLOOKUP(F31,classifications!I$2:K$28,3,FALSE))</f>
        <v>Predominantly Urban</v>
      </c>
      <c r="J31" s="124">
        <v>24190</v>
      </c>
      <c r="K31" s="124">
        <v>9050</v>
      </c>
      <c r="L31" s="124">
        <v>240</v>
      </c>
      <c r="M31" s="124">
        <v>87180</v>
      </c>
      <c r="N31" s="124">
        <v>120660</v>
      </c>
      <c r="O31" s="124"/>
      <c r="P31" s="124"/>
    </row>
    <row r="32" spans="2:16" x14ac:dyDescent="0.25">
      <c r="B32" s="129" t="s">
        <v>81</v>
      </c>
      <c r="C32" s="129" t="s">
        <v>83</v>
      </c>
      <c r="D32" s="287"/>
      <c r="E32" s="129" t="s">
        <v>1915</v>
      </c>
      <c r="F32" s="129" t="s">
        <v>1676</v>
      </c>
      <c r="G32" s="3" t="str">
        <f>VLOOKUP(F32,regions!A$2:C$419,3,FALSE)</f>
        <v>Unitary authority</v>
      </c>
      <c r="H32" s="3" t="str">
        <f>IFERROR(VLOOKUP(F32,classifications!A$3:C$328,3,FALSE),VLOOKUP(F32,classifications!I$2:K$28,3,FALSE))</f>
        <v>Predominantly Urban</v>
      </c>
      <c r="J32" s="124">
        <v>20830</v>
      </c>
      <c r="K32" s="124">
        <v>10840</v>
      </c>
      <c r="L32" s="124">
        <v>210</v>
      </c>
      <c r="M32" s="124">
        <v>103800</v>
      </c>
      <c r="N32" s="124">
        <v>135680</v>
      </c>
      <c r="O32" s="124"/>
      <c r="P32" s="124"/>
    </row>
    <row r="33" spans="2:16" x14ac:dyDescent="0.25">
      <c r="B33" s="129" t="s">
        <v>84</v>
      </c>
      <c r="C33" s="129" t="s">
        <v>86</v>
      </c>
      <c r="D33" s="287"/>
      <c r="E33" s="129" t="s">
        <v>1916</v>
      </c>
      <c r="F33" s="129" t="s">
        <v>1680</v>
      </c>
      <c r="G33" s="3" t="str">
        <f>VLOOKUP(F33,regions!A$2:C$419,3,FALSE)</f>
        <v>Unitary authority</v>
      </c>
      <c r="H33" s="3" t="str">
        <f>IFERROR(VLOOKUP(F33,classifications!A$3:C$328,3,FALSE),VLOOKUP(F33,classifications!I$2:K$28,3,FALSE))</f>
        <v>Predominantly Urban</v>
      </c>
      <c r="J33" s="124">
        <v>7730</v>
      </c>
      <c r="K33" s="124">
        <v>4580</v>
      </c>
      <c r="L33" s="124">
        <v>0</v>
      </c>
      <c r="M33" s="124">
        <v>67090</v>
      </c>
      <c r="N33" s="124">
        <v>79400</v>
      </c>
      <c r="O33" s="124"/>
      <c r="P33" s="124"/>
    </row>
    <row r="34" spans="2:16" x14ac:dyDescent="0.25">
      <c r="B34" s="3" t="s">
        <v>87</v>
      </c>
      <c r="C34" s="3" t="s">
        <v>89</v>
      </c>
      <c r="E34" s="3" t="s">
        <v>1917</v>
      </c>
      <c r="F34" s="3" t="s">
        <v>1730</v>
      </c>
      <c r="G34" s="3" t="str">
        <f>VLOOKUP(F34,regions!A$2:C$419,3,FALSE)</f>
        <v>Unitary authority</v>
      </c>
      <c r="H34" s="3" t="str">
        <f>IFERROR(VLOOKUP(F34,classifications!A$3:C$328,3,FALSE),VLOOKUP(F34,classifications!I$2:K$28,3,FALSE))</f>
        <v>Predominantly Urban</v>
      </c>
      <c r="J34" s="124">
        <v>3030</v>
      </c>
      <c r="K34" s="124">
        <v>5180</v>
      </c>
      <c r="L34" s="124">
        <v>300</v>
      </c>
      <c r="M34" s="124">
        <v>106000</v>
      </c>
      <c r="N34" s="124">
        <v>114500</v>
      </c>
      <c r="O34" s="124"/>
      <c r="P34" s="124"/>
    </row>
    <row r="35" spans="2:16" x14ac:dyDescent="0.25">
      <c r="B35" s="3" t="s">
        <v>90</v>
      </c>
      <c r="C35" s="3" t="s">
        <v>92</v>
      </c>
      <c r="E35" s="3" t="s">
        <v>1918</v>
      </c>
      <c r="F35" s="3" t="s">
        <v>1662</v>
      </c>
      <c r="G35" s="3" t="str">
        <f>VLOOKUP(F35,regions!A$2:C$419,3,FALSE)</f>
        <v>Unitary authority</v>
      </c>
      <c r="H35" s="3" t="str">
        <f>IFERROR(VLOOKUP(F35,classifications!A$3:C$328,3,FALSE),VLOOKUP(F35,classifications!I$2:K$28,3,FALSE))</f>
        <v>Predominantly Urban</v>
      </c>
      <c r="J35" s="124">
        <v>60</v>
      </c>
      <c r="K35" s="124">
        <v>15150</v>
      </c>
      <c r="L35" s="124">
        <v>0</v>
      </c>
      <c r="M35" s="124">
        <v>47510</v>
      </c>
      <c r="N35" s="124">
        <v>62720</v>
      </c>
      <c r="O35" s="124"/>
      <c r="P35" s="124"/>
    </row>
    <row r="36" spans="2:16" x14ac:dyDescent="0.25">
      <c r="B36" s="3" t="s">
        <v>93</v>
      </c>
      <c r="C36" s="3" t="s">
        <v>95</v>
      </c>
      <c r="E36" s="3" t="s">
        <v>1919</v>
      </c>
      <c r="F36" s="3" t="s">
        <v>1688</v>
      </c>
      <c r="G36" s="3" t="str">
        <f>VLOOKUP(F36,regions!A$2:C$419,3,FALSE)</f>
        <v>Unitary authority</v>
      </c>
      <c r="H36" s="3" t="str">
        <f>IFERROR(VLOOKUP(F36,classifications!A$3:C$328,3,FALSE),VLOOKUP(F36,classifications!I$2:K$28,3,FALSE))</f>
        <v>Predominantly Urban</v>
      </c>
      <c r="J36" s="124">
        <v>11160</v>
      </c>
      <c r="K36" s="124">
        <v>9330</v>
      </c>
      <c r="L36" s="124">
        <v>0</v>
      </c>
      <c r="M36" s="124">
        <v>90960</v>
      </c>
      <c r="N36" s="124">
        <v>111460</v>
      </c>
      <c r="O36" s="124"/>
      <c r="P36" s="124"/>
    </row>
    <row r="37" spans="2:16" x14ac:dyDescent="0.25">
      <c r="B37" s="129" t="s">
        <v>96</v>
      </c>
      <c r="C37" s="129" t="s">
        <v>98</v>
      </c>
      <c r="D37" s="287"/>
      <c r="E37" s="129" t="s">
        <v>1920</v>
      </c>
      <c r="F37" s="129" t="s">
        <v>1672</v>
      </c>
      <c r="G37" s="3" t="str">
        <f>VLOOKUP(F37,regions!A$2:C$419,3,FALSE)</f>
        <v>Unitary authority</v>
      </c>
      <c r="H37" s="3" t="str">
        <f>IFERROR(VLOOKUP(F37,classifications!A$3:C$328,3,FALSE),VLOOKUP(F37,classifications!I$2:K$28,3,FALSE))</f>
        <v>Predominantly Urban</v>
      </c>
      <c r="J37" s="124">
        <v>10</v>
      </c>
      <c r="K37" s="124">
        <v>10240</v>
      </c>
      <c r="L37" s="124">
        <v>0</v>
      </c>
      <c r="M37" s="124">
        <v>64470</v>
      </c>
      <c r="N37" s="124">
        <v>74710</v>
      </c>
      <c r="O37" s="124"/>
      <c r="P37" s="124"/>
    </row>
    <row r="38" spans="2:16" x14ac:dyDescent="0.25">
      <c r="B38" s="129" t="s">
        <v>99</v>
      </c>
      <c r="C38" s="129" t="s">
        <v>101</v>
      </c>
      <c r="D38" s="287"/>
      <c r="E38" s="129" t="s">
        <v>1921</v>
      </c>
      <c r="F38" s="129" t="s">
        <v>1673</v>
      </c>
      <c r="G38" s="3" t="str">
        <f>VLOOKUP(F38,regions!A$2:C$419,3,FALSE)</f>
        <v>Unitary authority</v>
      </c>
      <c r="H38" s="3" t="str">
        <f>IFERROR(VLOOKUP(F38,classifications!A$3:C$328,3,FALSE),VLOOKUP(F38,classifications!I$2:K$28,3,FALSE))</f>
        <v>Urban with Significant Rural</v>
      </c>
      <c r="J38" s="124">
        <v>10</v>
      </c>
      <c r="K38" s="124">
        <v>11330</v>
      </c>
      <c r="L38" s="124">
        <v>20</v>
      </c>
      <c r="M38" s="124">
        <v>64730</v>
      </c>
      <c r="N38" s="124">
        <v>76080</v>
      </c>
      <c r="O38" s="124"/>
      <c r="P38" s="124"/>
    </row>
    <row r="39" spans="2:16" x14ac:dyDescent="0.25">
      <c r="B39" s="3" t="s">
        <v>102</v>
      </c>
      <c r="C39" s="3" t="s">
        <v>104</v>
      </c>
      <c r="E39" s="3" t="s">
        <v>1922</v>
      </c>
      <c r="F39" s="3" t="s">
        <v>1720</v>
      </c>
      <c r="G39" s="3" t="str">
        <f>VLOOKUP(F39,regions!A$2:C$419,3,FALSE)</f>
        <v>Unitary authority</v>
      </c>
      <c r="H39" s="3" t="str">
        <f>IFERROR(VLOOKUP(F39,classifications!A$3:C$328,3,FALSE),VLOOKUP(F39,classifications!I$2:K$28,3,FALSE))</f>
        <v>Urban with Significant Rural</v>
      </c>
      <c r="J39" s="124">
        <v>10</v>
      </c>
      <c r="K39" s="124">
        <v>9430</v>
      </c>
      <c r="L39" s="124">
        <v>0</v>
      </c>
      <c r="M39" s="124">
        <v>87010</v>
      </c>
      <c r="N39" s="124">
        <v>96460</v>
      </c>
      <c r="O39" s="124"/>
      <c r="P39" s="124"/>
    </row>
    <row r="40" spans="2:16" x14ac:dyDescent="0.25">
      <c r="B40" s="129" t="s">
        <v>105</v>
      </c>
      <c r="C40" s="129" t="s">
        <v>107</v>
      </c>
      <c r="D40" s="287"/>
      <c r="E40" s="129" t="s">
        <v>1923</v>
      </c>
      <c r="F40" s="129" t="s">
        <v>1543</v>
      </c>
      <c r="G40" s="3" t="str">
        <f>VLOOKUP(F40,regions!A$2:C$419,3,FALSE)</f>
        <v>Unitary authority</v>
      </c>
      <c r="H40" s="3" t="str">
        <f>IFERROR(VLOOKUP(F40,classifications!A$3:C$328,3,FALSE),VLOOKUP(F40,classifications!I$2:K$28,3,FALSE))</f>
        <v>Predominantly Rural</v>
      </c>
      <c r="J40" s="124">
        <v>8480</v>
      </c>
      <c r="K40" s="124">
        <v>17660</v>
      </c>
      <c r="L40" s="124">
        <v>50</v>
      </c>
      <c r="M40" s="124">
        <v>128900</v>
      </c>
      <c r="N40" s="124">
        <v>155090</v>
      </c>
      <c r="O40" s="124"/>
      <c r="P40" s="124"/>
    </row>
    <row r="41" spans="2:16" x14ac:dyDescent="0.25">
      <c r="B41" s="129" t="s">
        <v>108</v>
      </c>
      <c r="C41" s="129" t="s">
        <v>110</v>
      </c>
      <c r="D41" s="287"/>
      <c r="E41" s="129" t="s">
        <v>1924</v>
      </c>
      <c r="F41" s="129" t="s">
        <v>1726</v>
      </c>
      <c r="G41" s="3" t="str">
        <f>VLOOKUP(F41,regions!A$2:C$419,3,FALSE)</f>
        <v>Unitary authority</v>
      </c>
      <c r="H41" s="3" t="str">
        <f>IFERROR(VLOOKUP(F41,classifications!A$3:C$328,3,FALSE),VLOOKUP(F41,classifications!I$2:K$28,3,FALSE))</f>
        <v>Predominantly Urban</v>
      </c>
      <c r="J41" s="124">
        <v>25810</v>
      </c>
      <c r="K41" s="124">
        <v>10150</v>
      </c>
      <c r="L41" s="124">
        <v>20</v>
      </c>
      <c r="M41" s="124">
        <v>101230</v>
      </c>
      <c r="N41" s="124">
        <v>137220</v>
      </c>
      <c r="O41" s="124"/>
      <c r="P41" s="124"/>
    </row>
    <row r="42" spans="2:16" x14ac:dyDescent="0.25">
      <c r="B42" s="129" t="s">
        <v>111</v>
      </c>
      <c r="C42" s="129" t="s">
        <v>113</v>
      </c>
      <c r="D42" s="287"/>
      <c r="E42" s="129" t="s">
        <v>1925</v>
      </c>
      <c r="F42" s="129" t="s">
        <v>1681</v>
      </c>
      <c r="G42" s="3" t="str">
        <f>VLOOKUP(F42,regions!A$2:C$419,3,FALSE)</f>
        <v>Unitary authority</v>
      </c>
      <c r="H42" s="3" t="str">
        <f>IFERROR(VLOOKUP(F42,classifications!A$3:C$328,3,FALSE),VLOOKUP(F42,classifications!I$2:K$28,3,FALSE))</f>
        <v>Predominantly Urban</v>
      </c>
      <c r="J42" s="124">
        <v>10</v>
      </c>
      <c r="K42" s="124">
        <v>15870</v>
      </c>
      <c r="L42" s="124">
        <v>530</v>
      </c>
      <c r="M42" s="124">
        <v>66900</v>
      </c>
      <c r="N42" s="124">
        <v>83310</v>
      </c>
      <c r="O42" s="124"/>
      <c r="P42" s="124"/>
    </row>
    <row r="43" spans="2:16" x14ac:dyDescent="0.25">
      <c r="B43" s="3" t="s">
        <v>114</v>
      </c>
      <c r="C43" s="3" t="s">
        <v>116</v>
      </c>
      <c r="E43" s="3" t="s">
        <v>1926</v>
      </c>
      <c r="F43" s="3" t="s">
        <v>1698</v>
      </c>
      <c r="G43" s="3" t="str">
        <f>VLOOKUP(F43,regions!A$2:C$419,3,FALSE)</f>
        <v>Unitary authority</v>
      </c>
      <c r="H43" s="3" t="str">
        <f>IFERROR(VLOOKUP(F43,classifications!A$3:C$328,3,FALSE),VLOOKUP(F43,classifications!I$2:K$28,3,FALSE))</f>
        <v>Predominantly Urban</v>
      </c>
      <c r="J43" s="124">
        <v>0</v>
      </c>
      <c r="K43" s="124">
        <v>22510</v>
      </c>
      <c r="L43" s="124">
        <v>1080</v>
      </c>
      <c r="M43" s="124">
        <v>95090</v>
      </c>
      <c r="N43" s="124">
        <v>118680</v>
      </c>
      <c r="O43" s="124"/>
      <c r="P43" s="124"/>
    </row>
    <row r="44" spans="2:16" x14ac:dyDescent="0.25">
      <c r="B44" s="3" t="s">
        <v>117</v>
      </c>
      <c r="C44" s="3" t="s">
        <v>119</v>
      </c>
      <c r="E44" s="3" t="s">
        <v>1927</v>
      </c>
      <c r="F44" s="3" t="s">
        <v>1699</v>
      </c>
      <c r="G44" s="3" t="str">
        <f>VLOOKUP(F44,regions!A$2:C$419,3,FALSE)</f>
        <v>Unitary authority</v>
      </c>
      <c r="H44" s="3" t="str">
        <f>IFERROR(VLOOKUP(F44,classifications!A$3:C$328,3,FALSE),VLOOKUP(F44,classifications!I$2:K$28,3,FALSE))</f>
        <v>Predominantly Urban</v>
      </c>
      <c r="J44" s="124">
        <v>4520</v>
      </c>
      <c r="K44" s="124">
        <v>2860</v>
      </c>
      <c r="L44" s="124">
        <v>0</v>
      </c>
      <c r="M44" s="124">
        <v>61270</v>
      </c>
      <c r="N44" s="124">
        <v>68650</v>
      </c>
      <c r="O44" s="124"/>
      <c r="P44" s="124"/>
    </row>
    <row r="45" spans="2:16" x14ac:dyDescent="0.25">
      <c r="B45" s="3" t="s">
        <v>120</v>
      </c>
      <c r="C45" s="3" t="s">
        <v>122</v>
      </c>
      <c r="E45" s="3" t="s">
        <v>1928</v>
      </c>
      <c r="F45" s="3" t="s">
        <v>1689</v>
      </c>
      <c r="G45" s="3" t="str">
        <f>VLOOKUP(F45,regions!A$2:C$419,3,FALSE)</f>
        <v>Unitary authority</v>
      </c>
      <c r="H45" s="3" t="str">
        <f>IFERROR(VLOOKUP(F45,classifications!A$3:C$328,3,FALSE),VLOOKUP(F45,classifications!I$2:K$28,3,FALSE))</f>
        <v>Predominantly Urban</v>
      </c>
      <c r="J45" s="124">
        <v>10000</v>
      </c>
      <c r="K45" s="124">
        <v>6320</v>
      </c>
      <c r="L45" s="124">
        <v>840</v>
      </c>
      <c r="M45" s="124">
        <v>73440</v>
      </c>
      <c r="N45" s="124">
        <v>90590</v>
      </c>
      <c r="O45" s="124"/>
      <c r="P45" s="124"/>
    </row>
    <row r="46" spans="2:16" x14ac:dyDescent="0.25">
      <c r="B46" s="3" t="s">
        <v>123</v>
      </c>
      <c r="C46" s="3" t="s">
        <v>125</v>
      </c>
      <c r="E46" s="3" t="s">
        <v>1929</v>
      </c>
      <c r="F46" s="3" t="s">
        <v>1690</v>
      </c>
      <c r="G46" s="3" t="str">
        <f>VLOOKUP(F46,regions!A$2:C$419,3,FALSE)</f>
        <v>Unitary authority</v>
      </c>
      <c r="H46" s="3" t="str">
        <f>IFERROR(VLOOKUP(F46,classifications!A$3:C$328,3,FALSE),VLOOKUP(F46,classifications!I$2:K$28,3,FALSE))</f>
        <v>Predominantly Urban</v>
      </c>
      <c r="J46" s="124">
        <v>6780</v>
      </c>
      <c r="K46" s="124">
        <v>4480</v>
      </c>
      <c r="L46" s="124">
        <v>0</v>
      </c>
      <c r="M46" s="124">
        <v>58210</v>
      </c>
      <c r="N46" s="124">
        <v>69470</v>
      </c>
      <c r="O46" s="124"/>
      <c r="P46" s="124"/>
    </row>
    <row r="47" spans="2:16" x14ac:dyDescent="0.25">
      <c r="B47" s="3" t="s">
        <v>126</v>
      </c>
      <c r="C47" s="3" t="s">
        <v>128</v>
      </c>
      <c r="E47" s="3" t="s">
        <v>1930</v>
      </c>
      <c r="F47" s="3" t="s">
        <v>1663</v>
      </c>
      <c r="G47" s="3" t="str">
        <f>VLOOKUP(F47,regions!A$2:C$419,3,FALSE)</f>
        <v>Unitary authority</v>
      </c>
      <c r="H47" s="3" t="str">
        <f>IFERROR(VLOOKUP(F47,classifications!A$3:C$328,3,FALSE),VLOOKUP(F47,classifications!I$2:K$28,3,FALSE))</f>
        <v>Urban with Significant Rural</v>
      </c>
      <c r="J47" s="124">
        <v>0</v>
      </c>
      <c r="K47" s="124">
        <v>12160</v>
      </c>
      <c r="L47" s="124">
        <v>0</v>
      </c>
      <c r="M47" s="124">
        <v>51990</v>
      </c>
      <c r="N47" s="124">
        <v>64150</v>
      </c>
      <c r="O47" s="124"/>
      <c r="P47" s="124"/>
    </row>
    <row r="48" spans="2:16" x14ac:dyDescent="0.25">
      <c r="B48" s="129" t="s">
        <v>129</v>
      </c>
      <c r="C48" s="129" t="s">
        <v>131</v>
      </c>
      <c r="D48" s="287"/>
      <c r="E48" s="129" t="s">
        <v>1931</v>
      </c>
      <c r="F48" s="129" t="s">
        <v>1721</v>
      </c>
      <c r="G48" s="3" t="str">
        <f>VLOOKUP(F48,regions!A$2:C$419,3,FALSE)</f>
        <v>Unitary authority</v>
      </c>
      <c r="H48" s="3" t="str">
        <f>IFERROR(VLOOKUP(F48,classifications!A$3:C$328,3,FALSE),VLOOKUP(F48,classifications!I$2:K$28,3,FALSE))</f>
        <v>Predominantly Rural</v>
      </c>
      <c r="J48" s="124">
        <v>0</v>
      </c>
      <c r="K48" s="124">
        <v>1800</v>
      </c>
      <c r="L48" s="124">
        <v>660</v>
      </c>
      <c r="M48" s="124">
        <v>14890</v>
      </c>
      <c r="N48" s="124">
        <v>17350</v>
      </c>
      <c r="O48" s="124"/>
      <c r="P48" s="124"/>
    </row>
    <row r="49" spans="2:16" x14ac:dyDescent="0.25">
      <c r="B49" s="129" t="s">
        <v>132</v>
      </c>
      <c r="C49" s="129" t="s">
        <v>134</v>
      </c>
      <c r="D49" s="287"/>
      <c r="E49" s="129" t="s">
        <v>1932</v>
      </c>
      <c r="F49" s="129" t="s">
        <v>1569</v>
      </c>
      <c r="G49" s="3" t="str">
        <f>VLOOKUP(F49,regions!A$2:C$419,3,FALSE)</f>
        <v>Unitary authority</v>
      </c>
      <c r="H49" s="3" t="str">
        <f>IFERROR(VLOOKUP(F49,classifications!A$3:C$328,3,FALSE),VLOOKUP(F49,classifications!I$2:K$28,3,FALSE))</f>
        <v>Predominantly Rural</v>
      </c>
      <c r="J49" s="124">
        <v>4280</v>
      </c>
      <c r="K49" s="124">
        <v>14540</v>
      </c>
      <c r="L49" s="124">
        <v>730</v>
      </c>
      <c r="M49" s="124">
        <v>124760</v>
      </c>
      <c r="N49" s="124">
        <v>144310</v>
      </c>
      <c r="O49" s="124"/>
      <c r="P49" s="124"/>
    </row>
    <row r="50" spans="2:16" x14ac:dyDescent="0.25">
      <c r="B50" s="3" t="s">
        <v>135</v>
      </c>
      <c r="C50" s="3" t="s">
        <v>137</v>
      </c>
      <c r="E50" s="3" t="s">
        <v>1933</v>
      </c>
      <c r="F50" s="3" t="s">
        <v>1691</v>
      </c>
      <c r="G50" s="3" t="str">
        <f>VLOOKUP(F50,regions!A$2:C$419,3,FALSE)</f>
        <v>Unitary authority</v>
      </c>
      <c r="H50" s="3" t="str">
        <f>IFERROR(VLOOKUP(F50,classifications!A$3:C$328,3,FALSE),VLOOKUP(F50,classifications!I$2:K$28,3,FALSE))</f>
        <v>Predominantly Urban</v>
      </c>
      <c r="J50" s="124">
        <v>6130</v>
      </c>
      <c r="K50" s="124">
        <v>4170</v>
      </c>
      <c r="L50" s="124">
        <v>100</v>
      </c>
      <c r="M50" s="124">
        <v>44840</v>
      </c>
      <c r="N50" s="124">
        <v>55240</v>
      </c>
      <c r="O50" s="124"/>
      <c r="P50" s="124"/>
    </row>
    <row r="51" spans="2:16" x14ac:dyDescent="0.25">
      <c r="B51" s="3" t="s">
        <v>138</v>
      </c>
      <c r="C51" s="3" t="s">
        <v>140</v>
      </c>
      <c r="E51" s="3" t="s">
        <v>1934</v>
      </c>
      <c r="F51" s="3" t="s">
        <v>1700</v>
      </c>
      <c r="G51" s="3" t="str">
        <f>VLOOKUP(F51,regions!A$2:C$419,3,FALSE)</f>
        <v>Unitary authority</v>
      </c>
      <c r="H51" s="3" t="str">
        <f>IFERROR(VLOOKUP(F51,classifications!A$3:C$328,3,FALSE),VLOOKUP(F51,classifications!I$2:K$28,3,FALSE))</f>
        <v>Predominantly Urban</v>
      </c>
      <c r="J51" s="124">
        <v>10</v>
      </c>
      <c r="K51" s="124">
        <v>12450</v>
      </c>
      <c r="L51" s="124">
        <v>210</v>
      </c>
      <c r="M51" s="124">
        <v>105710</v>
      </c>
      <c r="N51" s="124">
        <v>118390</v>
      </c>
      <c r="O51" s="124"/>
      <c r="P51" s="124"/>
    </row>
    <row r="52" spans="2:16" x14ac:dyDescent="0.25">
      <c r="B52" s="3" t="s">
        <v>141</v>
      </c>
      <c r="C52" s="3" t="s">
        <v>143</v>
      </c>
      <c r="E52" s="3" t="s">
        <v>1935</v>
      </c>
      <c r="F52" s="3" t="s">
        <v>1692</v>
      </c>
      <c r="G52" s="3" t="str">
        <f>VLOOKUP(F52,regions!A$2:C$419,3,FALSE)</f>
        <v>Unitary authority</v>
      </c>
      <c r="H52" s="3" t="str">
        <f>IFERROR(VLOOKUP(F52,classifications!A$3:C$328,3,FALSE),VLOOKUP(F52,classifications!I$2:K$28,3,FALSE))</f>
        <v>Predominantly Urban</v>
      </c>
      <c r="J52" s="124">
        <v>16120</v>
      </c>
      <c r="K52" s="124">
        <v>7870</v>
      </c>
      <c r="L52" s="124">
        <v>0</v>
      </c>
      <c r="M52" s="124">
        <v>82490</v>
      </c>
      <c r="N52" s="124">
        <v>106480</v>
      </c>
      <c r="O52" s="124"/>
      <c r="P52" s="124"/>
    </row>
    <row r="53" spans="2:16" x14ac:dyDescent="0.25">
      <c r="B53" s="129" t="s">
        <v>144</v>
      </c>
      <c r="C53" s="129" t="s">
        <v>146</v>
      </c>
      <c r="D53" s="287"/>
      <c r="E53" s="129" t="s">
        <v>1936</v>
      </c>
      <c r="F53" s="129" t="s">
        <v>1729</v>
      </c>
      <c r="G53" s="3" t="str">
        <f>VLOOKUP(F53,regions!A$2:C$419,3,FALSE)</f>
        <v>Unitary authority</v>
      </c>
      <c r="H53" s="3" t="str">
        <f>IFERROR(VLOOKUP(F53,classifications!A$3:C$328,3,FALSE),VLOOKUP(F53,classifications!I$2:K$28,3,FALSE))</f>
        <v>Predominantly Urban</v>
      </c>
      <c r="J53" s="124">
        <v>5980</v>
      </c>
      <c r="K53" s="124">
        <v>3580</v>
      </c>
      <c r="L53" s="124">
        <v>0</v>
      </c>
      <c r="M53" s="124">
        <v>71140</v>
      </c>
      <c r="N53" s="124">
        <v>80710</v>
      </c>
      <c r="O53" s="124"/>
      <c r="P53" s="124"/>
    </row>
    <row r="54" spans="2:16" x14ac:dyDescent="0.25">
      <c r="B54" s="3" t="s">
        <v>147</v>
      </c>
      <c r="C54" s="3" t="s">
        <v>149</v>
      </c>
      <c r="E54" s="3" t="s">
        <v>1937</v>
      </c>
      <c r="F54" s="3" t="s">
        <v>1664</v>
      </c>
      <c r="G54" s="3" t="str">
        <f>VLOOKUP(F54,regions!A$2:C$419,3,FALSE)</f>
        <v>Unitary authority</v>
      </c>
      <c r="H54" s="3" t="str">
        <f>IFERROR(VLOOKUP(F54,classifications!A$3:C$328,3,FALSE),VLOOKUP(F54,classifications!I$2:K$28,3,FALSE))</f>
        <v>Predominantly Urban</v>
      </c>
      <c r="J54" s="124">
        <v>0</v>
      </c>
      <c r="K54" s="124">
        <v>13940</v>
      </c>
      <c r="L54" s="124">
        <v>0</v>
      </c>
      <c r="M54" s="124">
        <v>72240</v>
      </c>
      <c r="N54" s="124">
        <v>86180</v>
      </c>
      <c r="O54" s="124"/>
      <c r="P54" s="124"/>
    </row>
    <row r="55" spans="2:16" x14ac:dyDescent="0.25">
      <c r="B55" s="129" t="s">
        <v>150</v>
      </c>
      <c r="C55" s="129" t="s">
        <v>152</v>
      </c>
      <c r="D55" s="287"/>
      <c r="E55" s="129" t="s">
        <v>1938</v>
      </c>
      <c r="F55" s="129" t="s">
        <v>1679</v>
      </c>
      <c r="G55" s="3" t="str">
        <f>VLOOKUP(F55,regions!A$2:C$419,3,FALSE)</f>
        <v>Unitary authority</v>
      </c>
      <c r="H55" s="3" t="str">
        <f>IFERROR(VLOOKUP(F55,classifications!A$3:C$328,3,FALSE),VLOOKUP(F55,classifications!I$2:K$28,3,FALSE))</f>
        <v>Predominantly Urban</v>
      </c>
      <c r="J55" s="124">
        <v>18180</v>
      </c>
      <c r="K55" s="124">
        <v>8160</v>
      </c>
      <c r="L55" s="124">
        <v>0</v>
      </c>
      <c r="M55" s="124">
        <v>88970</v>
      </c>
      <c r="N55" s="124">
        <v>115300</v>
      </c>
      <c r="O55" s="124"/>
      <c r="P55" s="124"/>
    </row>
    <row r="56" spans="2:16" x14ac:dyDescent="0.25">
      <c r="B56" s="3" t="s">
        <v>153</v>
      </c>
      <c r="C56" s="3" t="s">
        <v>155</v>
      </c>
      <c r="E56" s="3" t="s">
        <v>1939</v>
      </c>
      <c r="F56" s="3" t="s">
        <v>1701</v>
      </c>
      <c r="G56" s="3" t="str">
        <f>VLOOKUP(F56,regions!A$2:C$419,3,FALSE)</f>
        <v>Unitary authority</v>
      </c>
      <c r="H56" s="3" t="str">
        <f>IFERROR(VLOOKUP(F56,classifications!A$3:C$328,3,FALSE),VLOOKUP(F56,classifications!I$2:K$28,3,FALSE))</f>
        <v>Predominantly Urban</v>
      </c>
      <c r="J56" s="124">
        <v>10300</v>
      </c>
      <c r="K56" s="124">
        <v>5240</v>
      </c>
      <c r="L56" s="124">
        <v>0</v>
      </c>
      <c r="M56" s="124">
        <v>82290</v>
      </c>
      <c r="N56" s="124">
        <v>97830</v>
      </c>
      <c r="O56" s="124"/>
      <c r="P56" s="124"/>
    </row>
    <row r="57" spans="2:16" x14ac:dyDescent="0.25">
      <c r="B57" s="129" t="s">
        <v>156</v>
      </c>
      <c r="C57" s="129" t="s">
        <v>158</v>
      </c>
      <c r="D57" s="287"/>
      <c r="E57" s="129" t="s">
        <v>1940</v>
      </c>
      <c r="F57" s="129" t="s">
        <v>1727</v>
      </c>
      <c r="G57" s="3" t="str">
        <f>VLOOKUP(F57,regions!A$2:C$419,3,FALSE)</f>
        <v>Unitary authority</v>
      </c>
      <c r="H57" s="3" t="str">
        <f>IFERROR(VLOOKUP(F57,classifications!A$3:C$328,3,FALSE),VLOOKUP(F57,classifications!I$2:K$28,3,FALSE))</f>
        <v>Predominantly Urban</v>
      </c>
      <c r="J57" s="124">
        <v>0</v>
      </c>
      <c r="K57" s="124">
        <v>13440</v>
      </c>
      <c r="L57" s="124">
        <v>270</v>
      </c>
      <c r="M57" s="124">
        <v>61690</v>
      </c>
      <c r="N57" s="124">
        <v>75410</v>
      </c>
      <c r="O57" s="124"/>
      <c r="P57" s="124"/>
    </row>
    <row r="58" spans="2:16" x14ac:dyDescent="0.25">
      <c r="B58" s="129" t="s">
        <v>159</v>
      </c>
      <c r="C58" s="129" t="s">
        <v>161</v>
      </c>
      <c r="D58" s="287"/>
      <c r="E58" s="129" t="s">
        <v>1941</v>
      </c>
      <c r="F58" s="129" t="s">
        <v>1682</v>
      </c>
      <c r="G58" s="3" t="str">
        <f>VLOOKUP(F58,regions!A$2:C$419,3,FALSE)</f>
        <v>Unitary authority</v>
      </c>
      <c r="H58" s="3" t="str">
        <f>IFERROR(VLOOKUP(F58,classifications!A$3:C$328,3,FALSE),VLOOKUP(F58,classifications!I$2:K$28,3,FALSE))</f>
        <v>Predominantly Urban</v>
      </c>
      <c r="J58" s="124">
        <v>9940</v>
      </c>
      <c r="K58" s="124">
        <v>2000</v>
      </c>
      <c r="L58" s="124">
        <v>0</v>
      </c>
      <c r="M58" s="124">
        <v>55390</v>
      </c>
      <c r="N58" s="124">
        <v>67330</v>
      </c>
      <c r="O58" s="124"/>
      <c r="P58" s="124"/>
    </row>
    <row r="59" spans="2:16" x14ac:dyDescent="0.25">
      <c r="B59" s="3" t="s">
        <v>162</v>
      </c>
      <c r="C59" s="3" t="s">
        <v>164</v>
      </c>
      <c r="E59" s="3" t="s">
        <v>1942</v>
      </c>
      <c r="F59" s="3" t="s">
        <v>1702</v>
      </c>
      <c r="G59" s="3" t="str">
        <f>VLOOKUP(F59,regions!A$2:C$419,3,FALSE)</f>
        <v>Unitary authority</v>
      </c>
      <c r="H59" s="3" t="str">
        <f>IFERROR(VLOOKUP(F59,classifications!A$3:C$328,3,FALSE),VLOOKUP(F59,classifications!I$2:K$28,3,FALSE))</f>
        <v>Predominantly Urban</v>
      </c>
      <c r="J59" s="124">
        <v>0</v>
      </c>
      <c r="K59" s="124">
        <v>5440</v>
      </c>
      <c r="L59" s="124">
        <v>0</v>
      </c>
      <c r="M59" s="124">
        <v>60880</v>
      </c>
      <c r="N59" s="124">
        <v>66320</v>
      </c>
      <c r="O59" s="124"/>
      <c r="P59" s="124"/>
    </row>
    <row r="60" spans="2:16" x14ac:dyDescent="0.25">
      <c r="B60" s="129" t="s">
        <v>165</v>
      </c>
      <c r="C60" s="129" t="s">
        <v>167</v>
      </c>
      <c r="D60" s="287"/>
      <c r="E60" s="129" t="s">
        <v>1943</v>
      </c>
      <c r="F60" s="129" t="s">
        <v>1669</v>
      </c>
      <c r="G60" s="3" t="str">
        <f>VLOOKUP(F60,regions!A$2:C$419,3,FALSE)</f>
        <v>Unitary authority</v>
      </c>
      <c r="H60" s="3" t="str">
        <f>IFERROR(VLOOKUP(F60,classifications!A$3:C$328,3,FALSE),VLOOKUP(F60,classifications!I$2:K$28,3,FALSE))</f>
        <v>Predominantly Urban</v>
      </c>
      <c r="J60" s="124">
        <v>80</v>
      </c>
      <c r="K60" s="124">
        <v>14420</v>
      </c>
      <c r="L60" s="124">
        <v>0</v>
      </c>
      <c r="M60" s="124">
        <v>77520</v>
      </c>
      <c r="N60" s="124">
        <v>92020</v>
      </c>
      <c r="O60" s="124"/>
      <c r="P60" s="124"/>
    </row>
    <row r="61" spans="2:16" x14ac:dyDescent="0.25">
      <c r="B61" s="3" t="s">
        <v>168</v>
      </c>
      <c r="C61" s="3" t="s">
        <v>170</v>
      </c>
      <c r="E61" s="3" t="s">
        <v>1944</v>
      </c>
      <c r="F61" s="3" t="s">
        <v>1722</v>
      </c>
      <c r="G61" s="3" t="str">
        <f>VLOOKUP(F61,regions!A$2:C$419,3,FALSE)</f>
        <v>Unitary authority</v>
      </c>
      <c r="H61" s="3" t="str">
        <f>IFERROR(VLOOKUP(F61,classifications!A$3:C$328,3,FALSE),VLOOKUP(F61,classifications!I$2:K$28,3,FALSE))</f>
        <v>Urban with Significant Rural</v>
      </c>
      <c r="J61" s="124">
        <v>50</v>
      </c>
      <c r="K61" s="124">
        <v>9080</v>
      </c>
      <c r="L61" s="124">
        <v>350</v>
      </c>
      <c r="M61" s="124">
        <v>58410</v>
      </c>
      <c r="N61" s="124">
        <v>67900</v>
      </c>
      <c r="O61" s="124"/>
      <c r="P61" s="124"/>
    </row>
    <row r="62" spans="2:16" x14ac:dyDescent="0.25">
      <c r="B62" s="129" t="s">
        <v>171</v>
      </c>
      <c r="C62" s="129" t="s">
        <v>173</v>
      </c>
      <c r="D62" s="287"/>
      <c r="E62" s="129" t="s">
        <v>1945</v>
      </c>
      <c r="F62" s="129" t="s">
        <v>1591</v>
      </c>
      <c r="G62" s="3" t="str">
        <f>VLOOKUP(F62,regions!A$2:C$419,3,FALSE)</f>
        <v>Unitary authority</v>
      </c>
      <c r="H62" s="3" t="str">
        <f>IFERROR(VLOOKUP(F62,classifications!A$3:C$328,3,FALSE),VLOOKUP(F62,classifications!I$2:K$28,3,FALSE))</f>
        <v>Predominantly Rural</v>
      </c>
      <c r="J62" s="124">
        <v>5300</v>
      </c>
      <c r="K62" s="124">
        <v>25460</v>
      </c>
      <c r="L62" s="124">
        <v>70</v>
      </c>
      <c r="M62" s="124">
        <v>186030</v>
      </c>
      <c r="N62" s="124">
        <v>216850</v>
      </c>
      <c r="O62" s="124"/>
      <c r="P62" s="124"/>
    </row>
    <row r="63" spans="2:16" x14ac:dyDescent="0.25">
      <c r="B63" s="3" t="s">
        <v>174</v>
      </c>
      <c r="C63" s="3" t="s">
        <v>176</v>
      </c>
      <c r="E63" s="3" t="s">
        <v>1946</v>
      </c>
      <c r="F63" s="3" t="s">
        <v>1693</v>
      </c>
      <c r="G63" s="3" t="str">
        <f>VLOOKUP(F63,regions!A$2:C$419,3,FALSE)</f>
        <v>Unitary authority</v>
      </c>
      <c r="H63" s="3" t="str">
        <f>IFERROR(VLOOKUP(F63,classifications!A$3:C$328,3,FALSE),VLOOKUP(F63,classifications!I$2:K$28,3,FALSE))</f>
        <v>Predominantly Urban</v>
      </c>
      <c r="J63" s="124">
        <v>0</v>
      </c>
      <c r="K63" s="124">
        <v>7790</v>
      </c>
      <c r="L63" s="124">
        <v>0</v>
      </c>
      <c r="M63" s="124">
        <v>56060</v>
      </c>
      <c r="N63" s="124">
        <v>63850</v>
      </c>
      <c r="O63" s="124"/>
      <c r="P63" s="124"/>
    </row>
    <row r="64" spans="2:16" x14ac:dyDescent="0.25">
      <c r="B64" s="3" t="s">
        <v>177</v>
      </c>
      <c r="C64" s="3" t="s">
        <v>179</v>
      </c>
      <c r="E64" s="3" t="s">
        <v>1947</v>
      </c>
      <c r="F64" s="3" t="s">
        <v>1694</v>
      </c>
      <c r="G64" s="3" t="str">
        <f>VLOOKUP(F64,regions!A$2:C$419,3,FALSE)</f>
        <v>Unitary authority</v>
      </c>
      <c r="H64" s="3" t="str">
        <f>IFERROR(VLOOKUP(F64,classifications!A$3:C$328,3,FALSE),VLOOKUP(F64,classifications!I$2:K$28,3,FALSE))</f>
        <v>Predominantly Urban</v>
      </c>
      <c r="J64" s="124">
        <v>2600</v>
      </c>
      <c r="K64" s="124">
        <v>2010</v>
      </c>
      <c r="L64" s="124">
        <v>100</v>
      </c>
      <c r="M64" s="124">
        <v>62470</v>
      </c>
      <c r="N64" s="124">
        <v>67180</v>
      </c>
      <c r="O64" s="124"/>
      <c r="P64" s="124"/>
    </row>
    <row r="65" spans="1:16" x14ac:dyDescent="0.25">
      <c r="B65" s="129" t="s">
        <v>180</v>
      </c>
      <c r="C65" s="129" t="s">
        <v>182</v>
      </c>
      <c r="D65" s="287"/>
      <c r="E65" s="129" t="s">
        <v>1948</v>
      </c>
      <c r="F65" s="129" t="s">
        <v>1725</v>
      </c>
      <c r="G65" s="3" t="str">
        <f>VLOOKUP(F65,regions!A$2:C$419,3,FALSE)</f>
        <v>Unitary authority</v>
      </c>
      <c r="H65" s="3" t="str">
        <f>IFERROR(VLOOKUP(F65,classifications!A$3:C$328,3,FALSE),VLOOKUP(F65,classifications!I$2:K$28,3,FALSE))</f>
        <v>Predominantly Urban</v>
      </c>
      <c r="J65" s="124">
        <v>7620</v>
      </c>
      <c r="K65" s="124">
        <v>4950</v>
      </c>
      <c r="L65" s="124">
        <v>350</v>
      </c>
      <c r="M65" s="124">
        <v>76670</v>
      </c>
      <c r="N65" s="124">
        <v>89580</v>
      </c>
      <c r="O65" s="124"/>
      <c r="P65" s="124"/>
    </row>
    <row r="66" spans="1:16" x14ac:dyDescent="0.25">
      <c r="J66" s="124"/>
      <c r="K66" s="124"/>
      <c r="L66" s="124"/>
      <c r="M66" s="124"/>
      <c r="N66" s="124"/>
      <c r="O66" s="124"/>
      <c r="P66" s="124"/>
    </row>
    <row r="67" spans="1:16" x14ac:dyDescent="0.25">
      <c r="A67" s="20" t="s">
        <v>1358</v>
      </c>
      <c r="B67" s="21"/>
      <c r="C67" s="21"/>
      <c r="D67" s="22"/>
      <c r="E67" s="21"/>
      <c r="F67" s="21"/>
      <c r="G67" s="21"/>
      <c r="H67" s="21"/>
      <c r="I67" s="21"/>
      <c r="J67" s="123">
        <v>392770</v>
      </c>
      <c r="K67" s="123">
        <v>410470</v>
      </c>
      <c r="L67" s="123">
        <v>9140</v>
      </c>
      <c r="M67" s="123">
        <v>2743790</v>
      </c>
      <c r="N67" s="123">
        <v>3556160</v>
      </c>
      <c r="O67" s="124"/>
      <c r="P67" s="124"/>
    </row>
    <row r="68" spans="1:16" x14ac:dyDescent="0.25">
      <c r="J68" s="124"/>
      <c r="K68" s="124"/>
      <c r="L68" s="124"/>
      <c r="M68" s="124"/>
      <c r="N68" s="124"/>
      <c r="O68" s="124"/>
      <c r="P68" s="124"/>
    </row>
    <row r="69" spans="1:16" x14ac:dyDescent="0.25">
      <c r="B69" s="129" t="s">
        <v>184</v>
      </c>
      <c r="C69" s="129" t="s">
        <v>186</v>
      </c>
      <c r="D69" s="287"/>
      <c r="E69" s="129" t="s">
        <v>187</v>
      </c>
      <c r="F69" s="129" t="s">
        <v>187</v>
      </c>
      <c r="G69" s="3" t="str">
        <f>VLOOKUP(F69,regions!A$2:C$419,3,FALSE)</f>
        <v>London borough</v>
      </c>
      <c r="H69" s="3" t="str">
        <f>IFERROR(VLOOKUP(F69,classifications!A$3:C$328,3,FALSE),VLOOKUP(F69,classifications!I$2:K$28,3,FALSE))</f>
        <v>Predominantly Urban</v>
      </c>
      <c r="J69" s="124">
        <v>17770</v>
      </c>
      <c r="K69" s="124">
        <v>5140</v>
      </c>
      <c r="L69" s="124">
        <v>0</v>
      </c>
      <c r="M69" s="124">
        <v>52010</v>
      </c>
      <c r="N69" s="124">
        <v>74920</v>
      </c>
      <c r="O69" s="124"/>
      <c r="P69" s="124"/>
    </row>
    <row r="70" spans="1:16" x14ac:dyDescent="0.25">
      <c r="B70" s="129" t="s">
        <v>188</v>
      </c>
      <c r="C70" s="129" t="s">
        <v>190</v>
      </c>
      <c r="D70" s="287"/>
      <c r="E70" s="129" t="s">
        <v>191</v>
      </c>
      <c r="F70" s="129" t="s">
        <v>191</v>
      </c>
      <c r="G70" s="3" t="str">
        <f>VLOOKUP(F70,regions!A$2:C$419,3,FALSE)</f>
        <v>London borough</v>
      </c>
      <c r="H70" s="3" t="str">
        <f>IFERROR(VLOOKUP(F70,classifications!A$3:C$328,3,FALSE),VLOOKUP(F70,classifications!I$2:K$28,3,FALSE))</f>
        <v>Predominantly Urban</v>
      </c>
      <c r="J70" s="124">
        <v>10060</v>
      </c>
      <c r="K70" s="124">
        <v>8710</v>
      </c>
      <c r="L70" s="124">
        <v>10</v>
      </c>
      <c r="M70" s="124">
        <v>131960</v>
      </c>
      <c r="N70" s="124">
        <v>150740</v>
      </c>
      <c r="O70" s="124"/>
      <c r="P70" s="124"/>
    </row>
    <row r="71" spans="1:16" x14ac:dyDescent="0.25">
      <c r="B71" s="129" t="s">
        <v>192</v>
      </c>
      <c r="C71" s="129" t="s">
        <v>194</v>
      </c>
      <c r="D71" s="287"/>
      <c r="E71" s="129" t="s">
        <v>195</v>
      </c>
      <c r="F71" s="129" t="s">
        <v>195</v>
      </c>
      <c r="G71" s="3" t="str">
        <f>VLOOKUP(F71,regions!A$2:C$419,3,FALSE)</f>
        <v>London borough</v>
      </c>
      <c r="H71" s="3" t="str">
        <f>IFERROR(VLOOKUP(F71,classifications!A$3:C$328,3,FALSE),VLOOKUP(F71,classifications!I$2:K$28,3,FALSE))</f>
        <v>Predominantly Urban</v>
      </c>
      <c r="J71" s="124">
        <v>200</v>
      </c>
      <c r="K71" s="124">
        <v>13770</v>
      </c>
      <c r="L71" s="124">
        <v>0</v>
      </c>
      <c r="M71" s="124">
        <v>83940</v>
      </c>
      <c r="N71" s="124">
        <v>97910</v>
      </c>
      <c r="O71" s="124"/>
      <c r="P71" s="124"/>
    </row>
    <row r="72" spans="1:16" x14ac:dyDescent="0.25">
      <c r="B72" s="129" t="s">
        <v>196</v>
      </c>
      <c r="C72" s="129" t="s">
        <v>198</v>
      </c>
      <c r="D72" s="287"/>
      <c r="E72" s="129" t="s">
        <v>199</v>
      </c>
      <c r="F72" s="129" t="s">
        <v>199</v>
      </c>
      <c r="G72" s="3" t="str">
        <f>VLOOKUP(F72,regions!A$2:C$419,3,FALSE)</f>
        <v>London borough</v>
      </c>
      <c r="H72" s="3" t="str">
        <f>IFERROR(VLOOKUP(F72,classifications!A$3:C$328,3,FALSE),VLOOKUP(F72,classifications!I$2:K$28,3,FALSE))</f>
        <v>Predominantly Urban</v>
      </c>
      <c r="J72" s="124">
        <v>8350</v>
      </c>
      <c r="K72" s="124">
        <v>17940</v>
      </c>
      <c r="L72" s="124">
        <v>470</v>
      </c>
      <c r="M72" s="124">
        <v>91950</v>
      </c>
      <c r="N72" s="124">
        <v>118710</v>
      </c>
      <c r="O72" s="124"/>
      <c r="P72" s="124"/>
    </row>
    <row r="73" spans="1:16" x14ac:dyDescent="0.25">
      <c r="B73" s="129" t="s">
        <v>200</v>
      </c>
      <c r="C73" s="129" t="s">
        <v>202</v>
      </c>
      <c r="D73" s="287"/>
      <c r="E73" s="129" t="s">
        <v>203</v>
      </c>
      <c r="F73" s="129" t="s">
        <v>203</v>
      </c>
      <c r="G73" s="3" t="str">
        <f>VLOOKUP(F73,regions!A$2:C$419,3,FALSE)</f>
        <v>London borough</v>
      </c>
      <c r="H73" s="3" t="str">
        <f>IFERROR(VLOOKUP(F73,classifications!A$3:C$328,3,FALSE),VLOOKUP(F73,classifications!I$2:K$28,3,FALSE))</f>
        <v>Predominantly Urban</v>
      </c>
      <c r="J73" s="124">
        <v>60</v>
      </c>
      <c r="K73" s="124">
        <v>18960</v>
      </c>
      <c r="L73" s="124">
        <v>10</v>
      </c>
      <c r="M73" s="124">
        <v>119940</v>
      </c>
      <c r="N73" s="124">
        <v>138980</v>
      </c>
      <c r="O73" s="124"/>
      <c r="P73" s="124"/>
    </row>
    <row r="74" spans="1:16" x14ac:dyDescent="0.25">
      <c r="B74" s="129" t="s">
        <v>204</v>
      </c>
      <c r="C74" s="129" t="s">
        <v>206</v>
      </c>
      <c r="D74" s="287"/>
      <c r="E74" s="129" t="s">
        <v>207</v>
      </c>
      <c r="F74" s="129" t="s">
        <v>207</v>
      </c>
      <c r="G74" s="3" t="str">
        <f>VLOOKUP(F74,regions!A$2:C$419,3,FALSE)</f>
        <v>London borough</v>
      </c>
      <c r="H74" s="3" t="str">
        <f>IFERROR(VLOOKUP(F74,classifications!A$3:C$328,3,FALSE),VLOOKUP(F74,classifications!I$2:K$28,3,FALSE))</f>
        <v>Predominantly Urban</v>
      </c>
      <c r="J74" s="124">
        <v>23170</v>
      </c>
      <c r="K74" s="124">
        <v>11600</v>
      </c>
      <c r="L74" s="124">
        <v>0</v>
      </c>
      <c r="M74" s="124">
        <v>69990</v>
      </c>
      <c r="N74" s="124">
        <v>104770</v>
      </c>
      <c r="O74" s="124"/>
      <c r="P74" s="124"/>
    </row>
    <row r="75" spans="1:16" x14ac:dyDescent="0.25">
      <c r="B75" s="129" t="s">
        <v>208</v>
      </c>
      <c r="C75" s="129" t="s">
        <v>210</v>
      </c>
      <c r="D75" s="287"/>
      <c r="E75" s="129" t="s">
        <v>211</v>
      </c>
      <c r="F75" s="129" t="s">
        <v>211</v>
      </c>
      <c r="G75" s="3" t="str">
        <f>VLOOKUP(F75,regions!A$2:C$419,3,FALSE)</f>
        <v>London borough</v>
      </c>
      <c r="H75" s="3" t="str">
        <f>IFERROR(VLOOKUP(F75,classifications!A$3:C$328,3,FALSE),VLOOKUP(F75,classifications!I$2:K$28,3,FALSE))</f>
        <v>Predominantly Urban</v>
      </c>
      <c r="J75" s="124">
        <v>440</v>
      </c>
      <c r="K75" s="124">
        <v>230</v>
      </c>
      <c r="L75" s="124">
        <v>0</v>
      </c>
      <c r="M75" s="124">
        <v>5780</v>
      </c>
      <c r="N75" s="124">
        <v>6450</v>
      </c>
      <c r="O75" s="124"/>
      <c r="P75" s="124"/>
    </row>
    <row r="76" spans="1:16" x14ac:dyDescent="0.25">
      <c r="B76" s="129" t="s">
        <v>212</v>
      </c>
      <c r="C76" s="129" t="s">
        <v>214</v>
      </c>
      <c r="D76" s="287"/>
      <c r="E76" s="129" t="s">
        <v>215</v>
      </c>
      <c r="F76" s="129" t="s">
        <v>215</v>
      </c>
      <c r="G76" s="3" t="str">
        <f>VLOOKUP(F76,regions!A$2:C$419,3,FALSE)</f>
        <v>London borough</v>
      </c>
      <c r="H76" s="3" t="str">
        <f>IFERROR(VLOOKUP(F76,classifications!A$3:C$328,3,FALSE),VLOOKUP(F76,classifications!I$2:K$28,3,FALSE))</f>
        <v>Predominantly Urban</v>
      </c>
      <c r="J76" s="124">
        <v>13570</v>
      </c>
      <c r="K76" s="124">
        <v>13010</v>
      </c>
      <c r="L76" s="124">
        <v>0</v>
      </c>
      <c r="M76" s="124">
        <v>132890</v>
      </c>
      <c r="N76" s="124">
        <v>159470</v>
      </c>
      <c r="O76" s="124"/>
      <c r="P76" s="124"/>
    </row>
    <row r="77" spans="1:16" x14ac:dyDescent="0.25">
      <c r="B77" s="129" t="s">
        <v>216</v>
      </c>
      <c r="C77" s="129" t="s">
        <v>218</v>
      </c>
      <c r="D77" s="287"/>
      <c r="E77" s="129" t="s">
        <v>219</v>
      </c>
      <c r="F77" s="129" t="s">
        <v>219</v>
      </c>
      <c r="G77" s="3" t="str">
        <f>VLOOKUP(F77,regions!A$2:C$419,3,FALSE)</f>
        <v>London borough</v>
      </c>
      <c r="H77" s="3" t="str">
        <f>IFERROR(VLOOKUP(F77,classifications!A$3:C$328,3,FALSE),VLOOKUP(F77,classifications!I$2:K$28,3,FALSE))</f>
        <v>Predominantly Urban</v>
      </c>
      <c r="J77" s="124">
        <v>11950</v>
      </c>
      <c r="K77" s="124">
        <v>11650</v>
      </c>
      <c r="L77" s="124">
        <v>50</v>
      </c>
      <c r="M77" s="124">
        <v>109900</v>
      </c>
      <c r="N77" s="124">
        <v>133550</v>
      </c>
      <c r="O77" s="124"/>
      <c r="P77" s="124"/>
    </row>
    <row r="78" spans="1:16" x14ac:dyDescent="0.25">
      <c r="B78" s="129" t="s">
        <v>220</v>
      </c>
      <c r="C78" s="129" t="s">
        <v>222</v>
      </c>
      <c r="D78" s="287"/>
      <c r="E78" s="129" t="s">
        <v>223</v>
      </c>
      <c r="F78" s="129" t="s">
        <v>223</v>
      </c>
      <c r="G78" s="3" t="str">
        <f>VLOOKUP(F78,regions!A$2:C$419,3,FALSE)</f>
        <v>London borough</v>
      </c>
      <c r="H78" s="3" t="str">
        <f>IFERROR(VLOOKUP(F78,classifications!A$3:C$328,3,FALSE),VLOOKUP(F78,classifications!I$2:K$28,3,FALSE))</f>
        <v>Predominantly Urban</v>
      </c>
      <c r="J78" s="124">
        <v>10190</v>
      </c>
      <c r="K78" s="124">
        <v>8560</v>
      </c>
      <c r="L78" s="124">
        <v>40</v>
      </c>
      <c r="M78" s="124">
        <v>106970</v>
      </c>
      <c r="N78" s="124">
        <v>125760</v>
      </c>
      <c r="O78" s="124"/>
      <c r="P78" s="124"/>
    </row>
    <row r="79" spans="1:16" x14ac:dyDescent="0.25">
      <c r="B79" s="129" t="s">
        <v>224</v>
      </c>
      <c r="C79" s="129" t="s">
        <v>226</v>
      </c>
      <c r="D79" s="287"/>
      <c r="E79" s="129" t="s">
        <v>227</v>
      </c>
      <c r="F79" s="129" t="s">
        <v>227</v>
      </c>
      <c r="G79" s="3" t="str">
        <f>VLOOKUP(F79,regions!A$2:C$419,3,FALSE)</f>
        <v>London borough</v>
      </c>
      <c r="H79" s="3" t="str">
        <f>IFERROR(VLOOKUP(F79,classifications!A$3:C$328,3,FALSE),VLOOKUP(F79,classifications!I$2:K$28,3,FALSE))</f>
        <v>Predominantly Urban</v>
      </c>
      <c r="J79" s="124">
        <v>21080</v>
      </c>
      <c r="K79" s="124">
        <v>14430</v>
      </c>
      <c r="L79" s="124">
        <v>410</v>
      </c>
      <c r="M79" s="124">
        <v>76970</v>
      </c>
      <c r="N79" s="124">
        <v>112880</v>
      </c>
      <c r="O79" s="124"/>
      <c r="P79" s="124"/>
    </row>
    <row r="80" spans="1:16" x14ac:dyDescent="0.25">
      <c r="B80" s="129" t="s">
        <v>228</v>
      </c>
      <c r="C80" s="129" t="s">
        <v>230</v>
      </c>
      <c r="D80" s="287"/>
      <c r="E80" s="129" t="s">
        <v>231</v>
      </c>
      <c r="F80" s="129" t="s">
        <v>231</v>
      </c>
      <c r="G80" s="3" t="str">
        <f>VLOOKUP(F80,regions!A$2:C$419,3,FALSE)</f>
        <v>London borough</v>
      </c>
      <c r="H80" s="3" t="str">
        <f>IFERROR(VLOOKUP(F80,classifications!A$3:C$328,3,FALSE),VLOOKUP(F80,classifications!I$2:K$28,3,FALSE))</f>
        <v>Predominantly Urban</v>
      </c>
      <c r="J80" s="124">
        <v>21780</v>
      </c>
      <c r="K80" s="124">
        <v>23750</v>
      </c>
      <c r="L80" s="124">
        <v>0</v>
      </c>
      <c r="M80" s="124">
        <v>64500</v>
      </c>
      <c r="N80" s="124">
        <v>110040</v>
      </c>
      <c r="O80" s="124"/>
      <c r="P80" s="124"/>
    </row>
    <row r="81" spans="2:16" x14ac:dyDescent="0.25">
      <c r="B81" s="129" t="s">
        <v>232</v>
      </c>
      <c r="C81" s="129" t="s">
        <v>234</v>
      </c>
      <c r="D81" s="287"/>
      <c r="E81" s="129" t="s">
        <v>235</v>
      </c>
      <c r="F81" s="129" t="s">
        <v>235</v>
      </c>
      <c r="G81" s="3" t="str">
        <f>VLOOKUP(F81,regions!A$2:C$419,3,FALSE)</f>
        <v>London borough</v>
      </c>
      <c r="H81" s="3" t="str">
        <f>IFERROR(VLOOKUP(F81,classifications!A$3:C$328,3,FALSE),VLOOKUP(F81,classifications!I$2:K$28,3,FALSE))</f>
        <v>Predominantly Urban</v>
      </c>
      <c r="J81" s="124">
        <v>12230</v>
      </c>
      <c r="K81" s="124">
        <v>13270</v>
      </c>
      <c r="L81" s="124">
        <v>40</v>
      </c>
      <c r="M81" s="124">
        <v>62600</v>
      </c>
      <c r="N81" s="124">
        <v>88140</v>
      </c>
      <c r="O81" s="124"/>
      <c r="P81" s="124"/>
    </row>
    <row r="82" spans="2:16" x14ac:dyDescent="0.25">
      <c r="B82" s="129" t="s">
        <v>236</v>
      </c>
      <c r="C82" s="129" t="s">
        <v>238</v>
      </c>
      <c r="D82" s="287"/>
      <c r="E82" s="129" t="s">
        <v>239</v>
      </c>
      <c r="F82" s="129" t="s">
        <v>239</v>
      </c>
      <c r="G82" s="3" t="str">
        <f>VLOOKUP(F82,regions!A$2:C$419,3,FALSE)</f>
        <v>London borough</v>
      </c>
      <c r="H82" s="3" t="str">
        <f>IFERROR(VLOOKUP(F82,classifications!A$3:C$328,3,FALSE),VLOOKUP(F82,classifications!I$2:K$28,3,FALSE))</f>
        <v>Predominantly Urban</v>
      </c>
      <c r="J82" s="124">
        <v>15100</v>
      </c>
      <c r="K82" s="124">
        <v>11930</v>
      </c>
      <c r="L82" s="124">
        <v>80</v>
      </c>
      <c r="M82" s="124">
        <v>81720</v>
      </c>
      <c r="N82" s="124">
        <v>108820</v>
      </c>
      <c r="O82" s="124"/>
      <c r="P82" s="124"/>
    </row>
    <row r="83" spans="2:16" x14ac:dyDescent="0.25">
      <c r="B83" s="129" t="s">
        <v>240</v>
      </c>
      <c r="C83" s="129" t="s">
        <v>242</v>
      </c>
      <c r="D83" s="287"/>
      <c r="E83" s="129" t="s">
        <v>243</v>
      </c>
      <c r="F83" s="129" t="s">
        <v>243</v>
      </c>
      <c r="G83" s="3" t="str">
        <f>VLOOKUP(F83,regions!A$2:C$419,3,FALSE)</f>
        <v>London borough</v>
      </c>
      <c r="H83" s="3" t="str">
        <f>IFERROR(VLOOKUP(F83,classifications!A$3:C$328,3,FALSE),VLOOKUP(F83,classifications!I$2:K$28,3,FALSE))</f>
        <v>Predominantly Urban</v>
      </c>
      <c r="J83" s="124">
        <v>4810</v>
      </c>
      <c r="K83" s="124">
        <v>4260</v>
      </c>
      <c r="L83" s="124">
        <v>170</v>
      </c>
      <c r="M83" s="124">
        <v>81430</v>
      </c>
      <c r="N83" s="124">
        <v>90680</v>
      </c>
      <c r="O83" s="124"/>
      <c r="P83" s="124"/>
    </row>
    <row r="84" spans="2:16" x14ac:dyDescent="0.25">
      <c r="B84" s="129" t="s">
        <v>244</v>
      </c>
      <c r="C84" s="129" t="s">
        <v>246</v>
      </c>
      <c r="D84" s="287"/>
      <c r="E84" s="129" t="s">
        <v>247</v>
      </c>
      <c r="F84" s="129" t="s">
        <v>247</v>
      </c>
      <c r="G84" s="3" t="str">
        <f>VLOOKUP(F84,regions!A$2:C$419,3,FALSE)</f>
        <v>London borough</v>
      </c>
      <c r="H84" s="3" t="str">
        <f>IFERROR(VLOOKUP(F84,classifications!A$3:C$328,3,FALSE),VLOOKUP(F84,classifications!I$2:K$28,3,FALSE))</f>
        <v>Predominantly Urban</v>
      </c>
      <c r="J84" s="124">
        <v>9630</v>
      </c>
      <c r="K84" s="124">
        <v>4600</v>
      </c>
      <c r="L84" s="124">
        <v>0</v>
      </c>
      <c r="M84" s="124">
        <v>87770</v>
      </c>
      <c r="N84" s="124">
        <v>101990</v>
      </c>
      <c r="O84" s="124"/>
      <c r="P84" s="124"/>
    </row>
    <row r="85" spans="2:16" x14ac:dyDescent="0.25">
      <c r="B85" s="129" t="s">
        <v>248</v>
      </c>
      <c r="C85" s="129" t="s">
        <v>250</v>
      </c>
      <c r="D85" s="287"/>
      <c r="E85" s="129" t="s">
        <v>251</v>
      </c>
      <c r="F85" s="129" t="s">
        <v>251</v>
      </c>
      <c r="G85" s="3" t="str">
        <f>VLOOKUP(F85,regions!A$2:C$419,3,FALSE)</f>
        <v>London borough</v>
      </c>
      <c r="H85" s="3" t="str">
        <f>IFERROR(VLOOKUP(F85,classifications!A$3:C$328,3,FALSE),VLOOKUP(F85,classifications!I$2:K$28,3,FALSE))</f>
        <v>Predominantly Urban</v>
      </c>
      <c r="J85" s="124">
        <v>9930</v>
      </c>
      <c r="K85" s="124">
        <v>7590</v>
      </c>
      <c r="L85" s="124">
        <v>790</v>
      </c>
      <c r="M85" s="124">
        <v>91470</v>
      </c>
      <c r="N85" s="124">
        <v>109780</v>
      </c>
      <c r="O85" s="124"/>
      <c r="P85" s="124"/>
    </row>
    <row r="86" spans="2:16" x14ac:dyDescent="0.25">
      <c r="B86" s="129" t="s">
        <v>252</v>
      </c>
      <c r="C86" s="129" t="s">
        <v>254</v>
      </c>
      <c r="D86" s="287"/>
      <c r="E86" s="129" t="s">
        <v>255</v>
      </c>
      <c r="F86" s="129" t="s">
        <v>255</v>
      </c>
      <c r="G86" s="3" t="str">
        <f>VLOOKUP(F86,regions!A$2:C$419,3,FALSE)</f>
        <v>London borough</v>
      </c>
      <c r="H86" s="3" t="str">
        <f>IFERROR(VLOOKUP(F86,classifications!A$3:C$328,3,FALSE),VLOOKUP(F86,classifications!I$2:K$28,3,FALSE))</f>
        <v>Predominantly Urban</v>
      </c>
      <c r="J86" s="124">
        <v>13130</v>
      </c>
      <c r="K86" s="124">
        <v>8250</v>
      </c>
      <c r="L86" s="124">
        <v>5610</v>
      </c>
      <c r="M86" s="124">
        <v>73750</v>
      </c>
      <c r="N86" s="124">
        <v>100740</v>
      </c>
      <c r="O86" s="124"/>
      <c r="P86" s="124"/>
    </row>
    <row r="87" spans="2:16" x14ac:dyDescent="0.25">
      <c r="B87" s="129" t="s">
        <v>256</v>
      </c>
      <c r="C87" s="129" t="s">
        <v>258</v>
      </c>
      <c r="D87" s="287"/>
      <c r="E87" s="129" t="s">
        <v>259</v>
      </c>
      <c r="F87" s="129" t="s">
        <v>259</v>
      </c>
      <c r="G87" s="3" t="str">
        <f>VLOOKUP(F87,regions!A$2:C$419,3,FALSE)</f>
        <v>London borough</v>
      </c>
      <c r="H87" s="3" t="str">
        <f>IFERROR(VLOOKUP(F87,classifications!A$3:C$328,3,FALSE),VLOOKUP(F87,classifications!I$2:K$28,3,FALSE))</f>
        <v>Predominantly Urban</v>
      </c>
      <c r="J87" s="124">
        <v>25010</v>
      </c>
      <c r="K87" s="124">
        <v>15900</v>
      </c>
      <c r="L87" s="124">
        <v>0</v>
      </c>
      <c r="M87" s="124">
        <v>61910</v>
      </c>
      <c r="N87" s="124">
        <v>102820</v>
      </c>
      <c r="O87" s="124"/>
      <c r="P87" s="124"/>
    </row>
    <row r="88" spans="2:16" x14ac:dyDescent="0.25">
      <c r="B88" s="129" t="s">
        <v>260</v>
      </c>
      <c r="C88" s="129" t="s">
        <v>262</v>
      </c>
      <c r="D88" s="287"/>
      <c r="E88" s="129" t="s">
        <v>263</v>
      </c>
      <c r="F88" s="129" t="s">
        <v>263</v>
      </c>
      <c r="G88" s="3" t="str">
        <f>VLOOKUP(F88,regions!A$2:C$419,3,FALSE)</f>
        <v>London borough</v>
      </c>
      <c r="H88" s="3" t="str">
        <f>IFERROR(VLOOKUP(F88,classifications!A$3:C$328,3,FALSE),VLOOKUP(F88,classifications!I$2:K$28,3,FALSE))</f>
        <v>Predominantly Urban</v>
      </c>
      <c r="J88" s="124">
        <v>6790</v>
      </c>
      <c r="K88" s="124">
        <v>12920</v>
      </c>
      <c r="L88" s="124">
        <v>0</v>
      </c>
      <c r="M88" s="124">
        <v>67900</v>
      </c>
      <c r="N88" s="124">
        <v>87610</v>
      </c>
      <c r="O88" s="124"/>
      <c r="P88" s="124"/>
    </row>
    <row r="89" spans="2:16" x14ac:dyDescent="0.25">
      <c r="B89" s="129" t="s">
        <v>264</v>
      </c>
      <c r="C89" s="129" t="s">
        <v>266</v>
      </c>
      <c r="D89" s="287"/>
      <c r="E89" s="129" t="s">
        <v>267</v>
      </c>
      <c r="F89" s="129" t="s">
        <v>267</v>
      </c>
      <c r="G89" s="3" t="str">
        <f>VLOOKUP(F89,regions!A$2:C$419,3,FALSE)</f>
        <v>London borough</v>
      </c>
      <c r="H89" s="3" t="str">
        <f>IFERROR(VLOOKUP(F89,classifications!A$3:C$328,3,FALSE),VLOOKUP(F89,classifications!I$2:K$28,3,FALSE))</f>
        <v>Predominantly Urban</v>
      </c>
      <c r="J89" s="124">
        <v>4600</v>
      </c>
      <c r="K89" s="124">
        <v>2800</v>
      </c>
      <c r="L89" s="124">
        <v>0</v>
      </c>
      <c r="M89" s="124">
        <v>59740</v>
      </c>
      <c r="N89" s="124">
        <v>67140</v>
      </c>
      <c r="O89" s="124"/>
      <c r="P89" s="124"/>
    </row>
    <row r="90" spans="2:16" x14ac:dyDescent="0.25">
      <c r="B90" s="129" t="s">
        <v>268</v>
      </c>
      <c r="C90" s="129" t="s">
        <v>270</v>
      </c>
      <c r="D90" s="287"/>
      <c r="E90" s="129" t="s">
        <v>271</v>
      </c>
      <c r="F90" s="129" t="s">
        <v>271</v>
      </c>
      <c r="G90" s="3" t="str">
        <f>VLOOKUP(F90,regions!A$2:C$419,3,FALSE)</f>
        <v>London borough</v>
      </c>
      <c r="H90" s="3" t="str">
        <f>IFERROR(VLOOKUP(F90,classifications!A$3:C$328,3,FALSE),VLOOKUP(F90,classifications!I$2:K$28,3,FALSE))</f>
        <v>Predominantly Urban</v>
      </c>
      <c r="J90" s="124">
        <v>24180</v>
      </c>
      <c r="K90" s="124">
        <v>24180</v>
      </c>
      <c r="L90" s="124">
        <v>300</v>
      </c>
      <c r="M90" s="124">
        <v>91640</v>
      </c>
      <c r="N90" s="124">
        <v>140290</v>
      </c>
      <c r="O90" s="124"/>
      <c r="P90" s="124"/>
    </row>
    <row r="91" spans="2:16" x14ac:dyDescent="0.25">
      <c r="B91" s="129" t="s">
        <v>272</v>
      </c>
      <c r="C91" s="129" t="s">
        <v>274</v>
      </c>
      <c r="D91" s="287"/>
      <c r="E91" s="129" t="s">
        <v>275</v>
      </c>
      <c r="F91" s="129" t="s">
        <v>275</v>
      </c>
      <c r="G91" s="3" t="str">
        <f>VLOOKUP(F91,regions!A$2:C$419,3,FALSE)</f>
        <v>London borough</v>
      </c>
      <c r="H91" s="3" t="str">
        <f>IFERROR(VLOOKUP(F91,classifications!A$3:C$328,3,FALSE),VLOOKUP(F91,classifications!I$2:K$28,3,FALSE))</f>
        <v>Predominantly Urban</v>
      </c>
      <c r="J91" s="124">
        <v>14230</v>
      </c>
      <c r="K91" s="124">
        <v>22980</v>
      </c>
      <c r="L91" s="124">
        <v>0</v>
      </c>
      <c r="M91" s="124">
        <v>89280</v>
      </c>
      <c r="N91" s="124">
        <v>126490</v>
      </c>
      <c r="O91" s="124"/>
      <c r="P91" s="124"/>
    </row>
    <row r="92" spans="2:16" x14ac:dyDescent="0.25">
      <c r="B92" s="129" t="s">
        <v>276</v>
      </c>
      <c r="C92" s="129" t="s">
        <v>278</v>
      </c>
      <c r="D92" s="287"/>
      <c r="E92" s="129" t="s">
        <v>279</v>
      </c>
      <c r="F92" s="129" t="s">
        <v>279</v>
      </c>
      <c r="G92" s="3" t="str">
        <f>VLOOKUP(F92,regions!A$2:C$419,3,FALSE)</f>
        <v>London borough</v>
      </c>
      <c r="H92" s="3" t="str">
        <f>IFERROR(VLOOKUP(F92,classifications!A$3:C$328,3,FALSE),VLOOKUP(F92,classifications!I$2:K$28,3,FALSE))</f>
        <v>Predominantly Urban</v>
      </c>
      <c r="J92" s="124">
        <v>80</v>
      </c>
      <c r="K92" s="124">
        <v>11430</v>
      </c>
      <c r="L92" s="124">
        <v>30</v>
      </c>
      <c r="M92" s="124">
        <v>72750</v>
      </c>
      <c r="N92" s="124">
        <v>84300</v>
      </c>
      <c r="O92" s="124"/>
      <c r="P92" s="124"/>
    </row>
    <row r="93" spans="2:16" x14ac:dyDescent="0.25">
      <c r="B93" s="129" t="s">
        <v>280</v>
      </c>
      <c r="C93" s="129" t="s">
        <v>282</v>
      </c>
      <c r="D93" s="287"/>
      <c r="E93" s="129" t="s">
        <v>283</v>
      </c>
      <c r="F93" s="129" t="s">
        <v>283</v>
      </c>
      <c r="G93" s="3" t="str">
        <f>VLOOKUP(F93,regions!A$2:C$419,3,FALSE)</f>
        <v>London borough</v>
      </c>
      <c r="H93" s="3" t="str">
        <f>IFERROR(VLOOKUP(F93,classifications!A$3:C$328,3,FALSE),VLOOKUP(F93,classifications!I$2:K$28,3,FALSE))</f>
        <v>Predominantly Urban</v>
      </c>
      <c r="J93" s="124">
        <v>15710</v>
      </c>
      <c r="K93" s="124">
        <v>14400</v>
      </c>
      <c r="L93" s="124">
        <v>290</v>
      </c>
      <c r="M93" s="124">
        <v>84080</v>
      </c>
      <c r="N93" s="124">
        <v>114470</v>
      </c>
      <c r="O93" s="124"/>
      <c r="P93" s="124"/>
    </row>
    <row r="94" spans="2:16" x14ac:dyDescent="0.25">
      <c r="B94" s="129" t="s">
        <v>284</v>
      </c>
      <c r="C94" s="129" t="s">
        <v>286</v>
      </c>
      <c r="D94" s="287"/>
      <c r="E94" s="129" t="s">
        <v>287</v>
      </c>
      <c r="F94" s="129" t="s">
        <v>287</v>
      </c>
      <c r="G94" s="3" t="str">
        <f>VLOOKUP(F94,regions!A$2:C$419,3,FALSE)</f>
        <v>London borough</v>
      </c>
      <c r="H94" s="3" t="str">
        <f>IFERROR(VLOOKUP(F94,classifications!A$3:C$328,3,FALSE),VLOOKUP(F94,classifications!I$2:K$28,3,FALSE))</f>
        <v>Predominantly Urban</v>
      </c>
      <c r="J94" s="124">
        <v>4450</v>
      </c>
      <c r="K94" s="124">
        <v>4910</v>
      </c>
      <c r="L94" s="124">
        <v>0</v>
      </c>
      <c r="M94" s="124">
        <v>94570</v>
      </c>
      <c r="N94" s="124">
        <v>103920</v>
      </c>
      <c r="O94" s="124"/>
      <c r="P94" s="124"/>
    </row>
    <row r="95" spans="2:16" x14ac:dyDescent="0.25">
      <c r="B95" s="129" t="s">
        <v>288</v>
      </c>
      <c r="C95" s="129" t="s">
        <v>290</v>
      </c>
      <c r="D95" s="287"/>
      <c r="E95" s="129" t="s">
        <v>291</v>
      </c>
      <c r="F95" s="129" t="s">
        <v>291</v>
      </c>
      <c r="G95" s="3" t="str">
        <f>VLOOKUP(F95,regions!A$2:C$419,3,FALSE)</f>
        <v>London borough</v>
      </c>
      <c r="H95" s="3" t="str">
        <f>IFERROR(VLOOKUP(F95,classifications!A$3:C$328,3,FALSE),VLOOKUP(F95,classifications!I$2:K$28,3,FALSE))</f>
        <v>Predominantly Urban</v>
      </c>
      <c r="J95" s="124">
        <v>0</v>
      </c>
      <c r="K95" s="124">
        <v>9940</v>
      </c>
      <c r="L95" s="124">
        <v>50</v>
      </c>
      <c r="M95" s="124">
        <v>75160</v>
      </c>
      <c r="N95" s="124">
        <v>85140</v>
      </c>
      <c r="O95" s="124"/>
      <c r="P95" s="124"/>
    </row>
    <row r="96" spans="2:16" x14ac:dyDescent="0.25">
      <c r="B96" s="129" t="s">
        <v>292</v>
      </c>
      <c r="C96" s="129" t="s">
        <v>294</v>
      </c>
      <c r="D96" s="287"/>
      <c r="E96" s="129" t="s">
        <v>295</v>
      </c>
      <c r="F96" s="129" t="s">
        <v>295</v>
      </c>
      <c r="G96" s="3" t="str">
        <f>VLOOKUP(F96,regions!A$2:C$419,3,FALSE)</f>
        <v>London borough</v>
      </c>
      <c r="H96" s="3" t="str">
        <f>IFERROR(VLOOKUP(F96,classifications!A$3:C$328,3,FALSE),VLOOKUP(F96,classifications!I$2:K$28,3,FALSE))</f>
        <v>Predominantly Urban</v>
      </c>
      <c r="J96" s="124">
        <v>38490</v>
      </c>
      <c r="K96" s="124">
        <v>17110</v>
      </c>
      <c r="L96" s="124">
        <v>140</v>
      </c>
      <c r="M96" s="124">
        <v>77230</v>
      </c>
      <c r="N96" s="124">
        <v>132970</v>
      </c>
      <c r="O96" s="124"/>
      <c r="P96" s="124"/>
    </row>
    <row r="97" spans="1:16" x14ac:dyDescent="0.25">
      <c r="B97" s="129" t="s">
        <v>296</v>
      </c>
      <c r="C97" s="129" t="s">
        <v>298</v>
      </c>
      <c r="D97" s="287"/>
      <c r="E97" s="129" t="s">
        <v>299</v>
      </c>
      <c r="F97" s="129" t="s">
        <v>299</v>
      </c>
      <c r="G97" s="3" t="str">
        <f>VLOOKUP(F97,regions!A$2:C$419,3,FALSE)</f>
        <v>London borough</v>
      </c>
      <c r="H97" s="3" t="str">
        <f>IFERROR(VLOOKUP(F97,classifications!A$3:C$328,3,FALSE),VLOOKUP(F97,classifications!I$2:K$28,3,FALSE))</f>
        <v>Predominantly Urban</v>
      </c>
      <c r="J97" s="124">
        <v>5880</v>
      </c>
      <c r="K97" s="124">
        <v>5910</v>
      </c>
      <c r="L97" s="124">
        <v>30</v>
      </c>
      <c r="M97" s="124">
        <v>71160</v>
      </c>
      <c r="N97" s="124">
        <v>82980</v>
      </c>
      <c r="O97" s="124"/>
      <c r="P97" s="124"/>
    </row>
    <row r="98" spans="1:16" x14ac:dyDescent="0.25">
      <c r="B98" s="129" t="s">
        <v>300</v>
      </c>
      <c r="C98" s="129" t="s">
        <v>302</v>
      </c>
      <c r="D98" s="287"/>
      <c r="E98" s="129" t="s">
        <v>303</v>
      </c>
      <c r="F98" s="129" t="s">
        <v>303</v>
      </c>
      <c r="G98" s="3" t="str">
        <f>VLOOKUP(F98,regions!A$2:C$419,3,FALSE)</f>
        <v>London borough</v>
      </c>
      <c r="H98" s="3" t="str">
        <f>IFERROR(VLOOKUP(F98,classifications!A$3:C$328,3,FALSE),VLOOKUP(F98,classifications!I$2:K$28,3,FALSE))</f>
        <v>Predominantly Urban</v>
      </c>
      <c r="J98" s="124">
        <v>11570</v>
      </c>
      <c r="K98" s="124">
        <v>31710</v>
      </c>
      <c r="L98" s="124">
        <v>0</v>
      </c>
      <c r="M98" s="124">
        <v>76740</v>
      </c>
      <c r="N98" s="124">
        <v>120020</v>
      </c>
      <c r="O98" s="124"/>
      <c r="P98" s="124"/>
    </row>
    <row r="99" spans="1:16" x14ac:dyDescent="0.25">
      <c r="B99" s="129" t="s">
        <v>304</v>
      </c>
      <c r="C99" s="129" t="s">
        <v>306</v>
      </c>
      <c r="D99" s="287"/>
      <c r="E99" s="129" t="s">
        <v>307</v>
      </c>
      <c r="F99" s="129" t="s">
        <v>307</v>
      </c>
      <c r="G99" s="3" t="str">
        <f>VLOOKUP(F99,regions!A$2:C$419,3,FALSE)</f>
        <v>London borough</v>
      </c>
      <c r="H99" s="3" t="str">
        <f>IFERROR(VLOOKUP(F99,classifications!A$3:C$328,3,FALSE),VLOOKUP(F99,classifications!I$2:K$28,3,FALSE))</f>
        <v>Predominantly Urban</v>
      </c>
      <c r="J99" s="124">
        <v>9690</v>
      </c>
      <c r="K99" s="124">
        <v>12520</v>
      </c>
      <c r="L99" s="124">
        <v>0</v>
      </c>
      <c r="M99" s="124">
        <v>80820</v>
      </c>
      <c r="N99" s="124">
        <v>103030</v>
      </c>
      <c r="O99" s="124"/>
      <c r="P99" s="124"/>
    </row>
    <row r="100" spans="1:16" x14ac:dyDescent="0.25">
      <c r="B100" s="129" t="s">
        <v>308</v>
      </c>
      <c r="C100" s="129" t="s">
        <v>310</v>
      </c>
      <c r="D100" s="287"/>
      <c r="E100" s="129" t="s">
        <v>311</v>
      </c>
      <c r="F100" s="129" t="s">
        <v>311</v>
      </c>
      <c r="G100" s="3" t="str">
        <f>VLOOKUP(F100,regions!A$2:C$419,3,FALSE)</f>
        <v>London borough</v>
      </c>
      <c r="H100" s="3" t="str">
        <f>IFERROR(VLOOKUP(F100,classifications!A$3:C$328,3,FALSE),VLOOKUP(F100,classifications!I$2:K$28,3,FALSE))</f>
        <v>Predominantly Urban</v>
      </c>
      <c r="J100" s="124">
        <v>16800</v>
      </c>
      <c r="K100" s="124">
        <v>10800</v>
      </c>
      <c r="L100" s="124">
        <v>410</v>
      </c>
      <c r="M100" s="124">
        <v>118150</v>
      </c>
      <c r="N100" s="124">
        <v>146160</v>
      </c>
      <c r="O100" s="124"/>
      <c r="P100" s="124"/>
    </row>
    <row r="101" spans="1:16" x14ac:dyDescent="0.25">
      <c r="B101" s="129" t="s">
        <v>312</v>
      </c>
      <c r="C101" s="129" t="s">
        <v>314</v>
      </c>
      <c r="D101" s="287"/>
      <c r="E101" s="129" t="s">
        <v>315</v>
      </c>
      <c r="F101" s="129" t="s">
        <v>315</v>
      </c>
      <c r="G101" s="3" t="str">
        <f>VLOOKUP(F101,regions!A$2:C$419,3,FALSE)</f>
        <v>London borough</v>
      </c>
      <c r="H101" s="3" t="str">
        <f>IFERROR(VLOOKUP(F101,classifications!A$3:C$328,3,FALSE),VLOOKUP(F101,classifications!I$2:K$28,3,FALSE))</f>
        <v>Predominantly Urban</v>
      </c>
      <c r="J101" s="124">
        <v>11870</v>
      </c>
      <c r="K101" s="124">
        <v>15310</v>
      </c>
      <c r="L101" s="124">
        <v>210</v>
      </c>
      <c r="M101" s="124">
        <v>97120</v>
      </c>
      <c r="N101" s="124">
        <v>124510</v>
      </c>
      <c r="O101" s="124"/>
      <c r="P101" s="124"/>
    </row>
    <row r="102" spans="1:16" x14ac:dyDescent="0.25">
      <c r="J102" s="124"/>
      <c r="K102" s="124"/>
      <c r="L102" s="124"/>
      <c r="M102" s="124"/>
      <c r="N102" s="124"/>
      <c r="O102" s="124"/>
      <c r="P102" s="124"/>
    </row>
    <row r="103" spans="1:16" x14ac:dyDescent="0.25">
      <c r="A103" s="20" t="s">
        <v>1359</v>
      </c>
      <c r="B103" s="21"/>
      <c r="C103" s="21"/>
      <c r="D103" s="22"/>
      <c r="E103" s="21"/>
      <c r="F103" s="21"/>
      <c r="G103" s="21"/>
      <c r="H103" s="21"/>
      <c r="I103" s="21"/>
      <c r="J103" s="128">
        <v>459850</v>
      </c>
      <c r="K103" s="128">
        <v>652900</v>
      </c>
      <c r="L103" s="128">
        <v>3340</v>
      </c>
      <c r="M103" s="128">
        <v>4042530</v>
      </c>
      <c r="N103" s="128">
        <v>5158620</v>
      </c>
      <c r="O103" s="124"/>
      <c r="P103" s="124"/>
    </row>
    <row r="104" spans="1:16" x14ac:dyDescent="0.25">
      <c r="J104" s="124"/>
      <c r="K104" s="124"/>
      <c r="L104" s="124"/>
      <c r="M104" s="124"/>
      <c r="N104" s="124"/>
      <c r="O104" s="124"/>
      <c r="P104" s="124"/>
    </row>
    <row r="105" spans="1:16" x14ac:dyDescent="0.25">
      <c r="B105" s="129"/>
      <c r="C105" s="129" t="s">
        <v>317</v>
      </c>
      <c r="D105" s="287" t="s">
        <v>318</v>
      </c>
      <c r="E105" s="129"/>
      <c r="F105" s="129"/>
      <c r="G105" s="129"/>
      <c r="H105" s="129"/>
      <c r="I105" s="129"/>
      <c r="J105" s="130">
        <v>60350</v>
      </c>
      <c r="K105" s="130">
        <v>199000</v>
      </c>
      <c r="L105" s="130">
        <v>320</v>
      </c>
      <c r="M105" s="130">
        <v>952610</v>
      </c>
      <c r="N105" s="130">
        <v>1212280</v>
      </c>
      <c r="O105" s="124"/>
      <c r="P105" s="124"/>
    </row>
    <row r="106" spans="1:16" x14ac:dyDescent="0.25">
      <c r="B106" s="129" t="s">
        <v>319</v>
      </c>
      <c r="C106" s="129" t="s">
        <v>321</v>
      </c>
      <c r="D106" s="287"/>
      <c r="E106" s="129" t="s">
        <v>322</v>
      </c>
      <c r="F106" s="129" t="s">
        <v>322</v>
      </c>
      <c r="G106" s="3" t="str">
        <f>VLOOKUP(F106,regions!A$2:C$419,3,FALSE)</f>
        <v>Metropolitan district</v>
      </c>
      <c r="H106" s="3" t="str">
        <f>IFERROR(VLOOKUP(F106,classifications!A$3:C$328,3,FALSE),VLOOKUP(F106,classifications!I$2:K$28,3,FALSE))</f>
        <v>Predominantly Urban</v>
      </c>
      <c r="J106" s="124">
        <v>0</v>
      </c>
      <c r="K106" s="124">
        <v>25500</v>
      </c>
      <c r="L106" s="124">
        <v>0</v>
      </c>
      <c r="M106" s="124">
        <v>98400</v>
      </c>
      <c r="N106" s="124">
        <v>123900</v>
      </c>
      <c r="O106" s="124"/>
      <c r="P106" s="124"/>
    </row>
    <row r="107" spans="1:16" x14ac:dyDescent="0.25">
      <c r="B107" s="129" t="s">
        <v>323</v>
      </c>
      <c r="C107" s="129" t="s">
        <v>325</v>
      </c>
      <c r="D107" s="287"/>
      <c r="E107" s="129" t="s">
        <v>326</v>
      </c>
      <c r="F107" s="129" t="s">
        <v>326</v>
      </c>
      <c r="G107" s="3" t="str">
        <f>VLOOKUP(F107,regions!A$2:C$419,3,FALSE)</f>
        <v>Metropolitan district</v>
      </c>
      <c r="H107" s="3" t="str">
        <f>IFERROR(VLOOKUP(F107,classifications!A$3:C$328,3,FALSE),VLOOKUP(F107,classifications!I$2:K$28,3,FALSE))</f>
        <v>Predominantly Urban</v>
      </c>
      <c r="J107" s="124">
        <v>7940</v>
      </c>
      <c r="K107" s="124">
        <v>4770</v>
      </c>
      <c r="L107" s="124">
        <v>0</v>
      </c>
      <c r="M107" s="124">
        <v>71000</v>
      </c>
      <c r="N107" s="124">
        <v>83700</v>
      </c>
      <c r="O107" s="124"/>
      <c r="P107" s="124"/>
    </row>
    <row r="108" spans="1:16" x14ac:dyDescent="0.25">
      <c r="B108" s="129" t="s">
        <v>327</v>
      </c>
      <c r="C108" s="129" t="s">
        <v>329</v>
      </c>
      <c r="D108" s="287"/>
      <c r="E108" s="129" t="s">
        <v>330</v>
      </c>
      <c r="F108" s="129" t="s">
        <v>330</v>
      </c>
      <c r="G108" s="3" t="str">
        <f>VLOOKUP(F108,regions!A$2:C$419,3,FALSE)</f>
        <v>Metropolitan district</v>
      </c>
      <c r="H108" s="3" t="str">
        <f>IFERROR(VLOOKUP(F108,classifications!A$3:C$328,3,FALSE),VLOOKUP(F108,classifications!I$2:K$28,3,FALSE))</f>
        <v>Predominantly Urban</v>
      </c>
      <c r="J108" s="124">
        <v>15940</v>
      </c>
      <c r="K108" s="124">
        <v>51260</v>
      </c>
      <c r="L108" s="124">
        <v>300</v>
      </c>
      <c r="M108" s="124">
        <v>157150</v>
      </c>
      <c r="N108" s="124">
        <v>224650</v>
      </c>
      <c r="O108" s="124"/>
      <c r="P108" s="124"/>
    </row>
    <row r="109" spans="1:16" x14ac:dyDescent="0.25">
      <c r="B109" s="129" t="s">
        <v>331</v>
      </c>
      <c r="C109" s="129" t="s">
        <v>333</v>
      </c>
      <c r="D109" s="287"/>
      <c r="E109" s="129" t="s">
        <v>1957</v>
      </c>
      <c r="F109" s="129" t="s">
        <v>334</v>
      </c>
      <c r="G109" s="3" t="str">
        <f>VLOOKUP(F109,regions!A$2:C$419,3,FALSE)</f>
        <v>Metropolitan district</v>
      </c>
      <c r="H109" s="3" t="str">
        <f>IFERROR(VLOOKUP(F109,classifications!A$3:C$328,3,FALSE),VLOOKUP(F109,classifications!I$2:K$28,3,FALSE))</f>
        <v>Predominantly Urban</v>
      </c>
      <c r="J109" s="124">
        <v>2060</v>
      </c>
      <c r="K109" s="124">
        <v>18710</v>
      </c>
      <c r="L109" s="124">
        <v>0</v>
      </c>
      <c r="M109" s="124">
        <v>74200</v>
      </c>
      <c r="N109" s="124">
        <v>94980</v>
      </c>
      <c r="O109" s="124"/>
      <c r="P109" s="124"/>
    </row>
    <row r="110" spans="1:16" x14ac:dyDescent="0.25">
      <c r="B110" s="129" t="s">
        <v>335</v>
      </c>
      <c r="C110" s="129" t="s">
        <v>337</v>
      </c>
      <c r="D110" s="287"/>
      <c r="E110" s="129" t="s">
        <v>338</v>
      </c>
      <c r="F110" s="129" t="s">
        <v>338</v>
      </c>
      <c r="G110" s="3" t="str">
        <f>VLOOKUP(F110,regions!A$2:C$419,3,FALSE)</f>
        <v>Metropolitan district</v>
      </c>
      <c r="H110" s="3" t="str">
        <f>IFERROR(VLOOKUP(F110,classifications!A$3:C$328,3,FALSE),VLOOKUP(F110,classifications!I$2:K$28,3,FALSE))</f>
        <v>Predominantly Urban</v>
      </c>
      <c r="J110" s="124">
        <v>0</v>
      </c>
      <c r="K110" s="124">
        <v>20880</v>
      </c>
      <c r="L110" s="124">
        <v>0</v>
      </c>
      <c r="M110" s="124">
        <v>71990</v>
      </c>
      <c r="N110" s="124">
        <v>92870</v>
      </c>
      <c r="O110" s="124"/>
      <c r="P110" s="124"/>
    </row>
    <row r="111" spans="1:16" x14ac:dyDescent="0.25">
      <c r="B111" s="129" t="s">
        <v>339</v>
      </c>
      <c r="C111" s="129" t="s">
        <v>341</v>
      </c>
      <c r="D111" s="287"/>
      <c r="E111" s="129" t="s">
        <v>342</v>
      </c>
      <c r="F111" s="129" t="s">
        <v>342</v>
      </c>
      <c r="G111" s="3" t="str">
        <f>VLOOKUP(F111,regions!A$2:C$419,3,FALSE)</f>
        <v>Metropolitan district</v>
      </c>
      <c r="H111" s="3" t="str">
        <f>IFERROR(VLOOKUP(F111,classifications!A$3:C$328,3,FALSE),VLOOKUP(F111,classifications!I$2:K$28,3,FALSE))</f>
        <v>Predominantly Urban</v>
      </c>
      <c r="J111" s="124">
        <v>1230</v>
      </c>
      <c r="K111" s="124">
        <v>30020</v>
      </c>
      <c r="L111" s="124">
        <v>0</v>
      </c>
      <c r="M111" s="124">
        <v>84930</v>
      </c>
      <c r="N111" s="124">
        <v>116180</v>
      </c>
      <c r="O111" s="124"/>
      <c r="P111" s="124"/>
    </row>
    <row r="112" spans="1:16" x14ac:dyDescent="0.25">
      <c r="B112" s="129" t="s">
        <v>343</v>
      </c>
      <c r="C112" s="129" t="s">
        <v>345</v>
      </c>
      <c r="D112" s="287"/>
      <c r="E112" s="129" t="s">
        <v>346</v>
      </c>
      <c r="F112" s="129" t="s">
        <v>346</v>
      </c>
      <c r="G112" s="3" t="str">
        <f>VLOOKUP(F112,regions!A$2:C$419,3,FALSE)</f>
        <v>Metropolitan district</v>
      </c>
      <c r="H112" s="3" t="str">
        <f>IFERROR(VLOOKUP(F112,classifications!A$3:C$328,3,FALSE),VLOOKUP(F112,classifications!I$2:K$28,3,FALSE))</f>
        <v>Predominantly Urban</v>
      </c>
      <c r="J112" s="124">
        <v>11190</v>
      </c>
      <c r="K112" s="124">
        <v>6230</v>
      </c>
      <c r="L112" s="124">
        <v>0</v>
      </c>
      <c r="M112" s="124">
        <v>111490</v>
      </c>
      <c r="N112" s="124">
        <v>128910</v>
      </c>
      <c r="O112" s="124"/>
      <c r="P112" s="124"/>
    </row>
    <row r="113" spans="2:16" x14ac:dyDescent="0.25">
      <c r="B113" s="129" t="s">
        <v>347</v>
      </c>
      <c r="C113" s="129" t="s">
        <v>349</v>
      </c>
      <c r="D113" s="287"/>
      <c r="E113" s="129" t="s">
        <v>350</v>
      </c>
      <c r="F113" s="129" t="s">
        <v>350</v>
      </c>
      <c r="G113" s="3" t="str">
        <f>VLOOKUP(F113,regions!A$2:C$419,3,FALSE)</f>
        <v>Metropolitan district</v>
      </c>
      <c r="H113" s="3" t="str">
        <f>IFERROR(VLOOKUP(F113,classifications!A$3:C$328,3,FALSE),VLOOKUP(F113,classifications!I$2:K$28,3,FALSE))</f>
        <v>Predominantly Urban</v>
      </c>
      <c r="J113" s="124">
        <v>0</v>
      </c>
      <c r="K113" s="124">
        <v>22250</v>
      </c>
      <c r="L113" s="124">
        <v>0</v>
      </c>
      <c r="M113" s="124">
        <v>80100</v>
      </c>
      <c r="N113" s="124">
        <v>102350</v>
      </c>
      <c r="O113" s="124"/>
      <c r="P113" s="124"/>
    </row>
    <row r="114" spans="2:16" x14ac:dyDescent="0.25">
      <c r="B114" s="129" t="s">
        <v>351</v>
      </c>
      <c r="C114" s="129" t="s">
        <v>353</v>
      </c>
      <c r="D114" s="287"/>
      <c r="E114" s="129" t="s">
        <v>354</v>
      </c>
      <c r="F114" s="129" t="s">
        <v>354</v>
      </c>
      <c r="G114" s="3" t="str">
        <f>VLOOKUP(F114,regions!A$2:C$419,3,FALSE)</f>
        <v>Metropolitan district</v>
      </c>
      <c r="H114" s="3" t="str">
        <f>IFERROR(VLOOKUP(F114,classifications!A$3:C$328,3,FALSE),VLOOKUP(F114,classifications!I$2:K$28,3,FALSE))</f>
        <v>Predominantly Urban</v>
      </c>
      <c r="J114" s="124">
        <v>0</v>
      </c>
      <c r="K114" s="124">
        <v>15580</v>
      </c>
      <c r="L114" s="124">
        <v>0</v>
      </c>
      <c r="M114" s="124">
        <v>83530</v>
      </c>
      <c r="N114" s="124">
        <v>99120</v>
      </c>
      <c r="O114" s="124"/>
      <c r="P114" s="124"/>
    </row>
    <row r="115" spans="2:16" x14ac:dyDescent="0.25">
      <c r="B115" s="129" t="s">
        <v>355</v>
      </c>
      <c r="C115" s="129" t="s">
        <v>357</v>
      </c>
      <c r="D115" s="287"/>
      <c r="E115" s="129" t="s">
        <v>358</v>
      </c>
      <c r="F115" s="129" t="s">
        <v>358</v>
      </c>
      <c r="G115" s="3" t="str">
        <f>VLOOKUP(F115,regions!A$2:C$419,3,FALSE)</f>
        <v>Metropolitan district</v>
      </c>
      <c r="H115" s="3" t="str">
        <f>IFERROR(VLOOKUP(F115,classifications!A$3:C$328,3,FALSE),VLOOKUP(F115,classifications!I$2:K$28,3,FALSE))</f>
        <v>Predominantly Urban</v>
      </c>
      <c r="J115" s="124">
        <v>22000</v>
      </c>
      <c r="K115" s="124">
        <v>3800</v>
      </c>
      <c r="L115" s="124">
        <v>20</v>
      </c>
      <c r="M115" s="124">
        <v>119810</v>
      </c>
      <c r="N115" s="124">
        <v>145630</v>
      </c>
      <c r="O115" s="124"/>
      <c r="P115" s="124"/>
    </row>
    <row r="116" spans="2:16" x14ac:dyDescent="0.25">
      <c r="J116" s="124"/>
      <c r="K116" s="124"/>
      <c r="L116" s="124"/>
      <c r="M116" s="124"/>
      <c r="N116" s="124"/>
      <c r="O116" s="124"/>
      <c r="P116" s="124"/>
    </row>
    <row r="117" spans="2:16" x14ac:dyDescent="0.25">
      <c r="B117" s="129"/>
      <c r="C117" s="129" t="s">
        <v>359</v>
      </c>
      <c r="D117" s="287" t="s">
        <v>360</v>
      </c>
      <c r="E117" s="129"/>
      <c r="F117" s="129"/>
      <c r="G117" s="129"/>
      <c r="H117" s="129"/>
      <c r="J117" s="130">
        <v>390</v>
      </c>
      <c r="K117" s="130">
        <v>135550</v>
      </c>
      <c r="L117" s="130">
        <v>0</v>
      </c>
      <c r="M117" s="130">
        <v>513790</v>
      </c>
      <c r="N117" s="130">
        <v>649730</v>
      </c>
      <c r="O117" s="124"/>
      <c r="P117" s="124"/>
    </row>
    <row r="118" spans="2:16" x14ac:dyDescent="0.25">
      <c r="B118" s="129" t="s">
        <v>361</v>
      </c>
      <c r="C118" s="129" t="s">
        <v>363</v>
      </c>
      <c r="D118" s="287"/>
      <c r="E118" s="129" t="s">
        <v>1958</v>
      </c>
      <c r="F118" s="129" t="s">
        <v>364</v>
      </c>
      <c r="G118" s="3" t="str">
        <f>VLOOKUP(F118,regions!A$2:C$419,3,FALSE)</f>
        <v>Metropolitan district</v>
      </c>
      <c r="H118" s="3" t="str">
        <f>IFERROR(VLOOKUP(F118,classifications!A$3:C$328,3,FALSE),VLOOKUP(F118,classifications!I$2:K$28,3,FALSE))</f>
        <v>Predominantly Urban</v>
      </c>
      <c r="J118" s="124">
        <v>20</v>
      </c>
      <c r="K118" s="124">
        <v>18150</v>
      </c>
      <c r="L118" s="124">
        <v>0</v>
      </c>
      <c r="M118" s="124">
        <v>47510</v>
      </c>
      <c r="N118" s="124">
        <v>65680</v>
      </c>
      <c r="O118" s="124"/>
      <c r="P118" s="124"/>
    </row>
    <row r="119" spans="2:16" x14ac:dyDescent="0.25">
      <c r="B119" s="129" t="s">
        <v>365</v>
      </c>
      <c r="C119" s="129" t="s">
        <v>367</v>
      </c>
      <c r="D119" s="287"/>
      <c r="E119" s="129" t="s">
        <v>368</v>
      </c>
      <c r="F119" s="129" t="s">
        <v>368</v>
      </c>
      <c r="G119" s="3" t="str">
        <f>VLOOKUP(F119,regions!A$2:C$419,3,FALSE)</f>
        <v>Metropolitan district</v>
      </c>
      <c r="H119" s="3" t="str">
        <f>IFERROR(VLOOKUP(F119,classifications!A$3:C$328,3,FALSE),VLOOKUP(F119,classifications!I$2:K$28,3,FALSE))</f>
        <v>Predominantly Urban</v>
      </c>
      <c r="J119" s="124">
        <v>260</v>
      </c>
      <c r="K119" s="124">
        <v>58750</v>
      </c>
      <c r="L119" s="124">
        <v>0</v>
      </c>
      <c r="M119" s="124">
        <v>167740</v>
      </c>
      <c r="N119" s="124">
        <v>226750</v>
      </c>
      <c r="O119" s="124"/>
      <c r="P119" s="124"/>
    </row>
    <row r="120" spans="2:16" x14ac:dyDescent="0.25">
      <c r="B120" s="129" t="s">
        <v>373</v>
      </c>
      <c r="C120" s="129" t="s">
        <v>375</v>
      </c>
      <c r="D120" s="287"/>
      <c r="E120" s="129" t="s">
        <v>376</v>
      </c>
      <c r="F120" s="129" t="s">
        <v>376</v>
      </c>
      <c r="G120" s="3" t="str">
        <f>VLOOKUP(F120,regions!A$2:C$419,3,FALSE)</f>
        <v>Metropolitan district</v>
      </c>
      <c r="H120" s="3" t="str">
        <f>IFERROR(VLOOKUP(F120,classifications!A$3:C$328,3,FALSE),VLOOKUP(F120,classifications!I$2:K$28,3,FALSE))</f>
        <v>Predominantly Urban</v>
      </c>
      <c r="J120" s="124">
        <v>0</v>
      </c>
      <c r="K120" s="124">
        <v>17170</v>
      </c>
      <c r="L120" s="124">
        <v>0</v>
      </c>
      <c r="M120" s="124">
        <v>65390</v>
      </c>
      <c r="N120" s="124">
        <v>82570</v>
      </c>
      <c r="O120" s="124"/>
      <c r="P120" s="124"/>
    </row>
    <row r="121" spans="2:16" x14ac:dyDescent="0.25">
      <c r="B121" s="129" t="s">
        <v>369</v>
      </c>
      <c r="C121" s="129" t="s">
        <v>371</v>
      </c>
      <c r="D121" s="287"/>
      <c r="E121" s="129" t="s">
        <v>372</v>
      </c>
      <c r="F121" s="129" t="s">
        <v>372</v>
      </c>
      <c r="G121" s="3" t="str">
        <f>VLOOKUP(F121,regions!A$2:C$419,3,FALSE)</f>
        <v>Metropolitan district</v>
      </c>
      <c r="H121" s="3" t="str">
        <f>IFERROR(VLOOKUP(F121,classifications!A$3:C$328,3,FALSE),VLOOKUP(F121,classifications!I$2:K$28,3,FALSE))</f>
        <v>Predominantly Urban</v>
      </c>
      <c r="J121" s="124">
        <v>80</v>
      </c>
      <c r="K121" s="124">
        <v>18650</v>
      </c>
      <c r="L121" s="124">
        <v>0</v>
      </c>
      <c r="M121" s="124">
        <v>107670</v>
      </c>
      <c r="N121" s="124">
        <v>126400</v>
      </c>
      <c r="O121" s="124"/>
      <c r="P121" s="124"/>
    </row>
    <row r="122" spans="2:16" x14ac:dyDescent="0.25">
      <c r="B122" s="129" t="s">
        <v>377</v>
      </c>
      <c r="C122" s="129" t="s">
        <v>379</v>
      </c>
      <c r="D122" s="287"/>
      <c r="E122" s="129" t="s">
        <v>380</v>
      </c>
      <c r="F122" s="129" t="s">
        <v>380</v>
      </c>
      <c r="G122" s="3" t="str">
        <f>VLOOKUP(F122,regions!A$2:C$419,3,FALSE)</f>
        <v>Metropolitan district</v>
      </c>
      <c r="H122" s="3" t="str">
        <f>IFERROR(VLOOKUP(F122,classifications!A$3:C$328,3,FALSE),VLOOKUP(F122,classifications!I$2:K$28,3,FALSE))</f>
        <v>Predominantly Urban</v>
      </c>
      <c r="J122" s="124">
        <v>30</v>
      </c>
      <c r="K122" s="124">
        <v>22820</v>
      </c>
      <c r="L122" s="124">
        <v>0</v>
      </c>
      <c r="M122" s="124">
        <v>125480</v>
      </c>
      <c r="N122" s="124">
        <v>148340</v>
      </c>
      <c r="O122" s="124"/>
      <c r="P122" s="124"/>
    </row>
    <row r="123" spans="2:16" x14ac:dyDescent="0.25">
      <c r="J123" s="124"/>
      <c r="K123" s="124"/>
      <c r="L123" s="124"/>
      <c r="M123" s="124"/>
      <c r="N123" s="124"/>
      <c r="O123" s="124"/>
      <c r="P123" s="124"/>
    </row>
    <row r="124" spans="2:16" x14ac:dyDescent="0.25">
      <c r="B124" s="129"/>
      <c r="C124" s="129" t="s">
        <v>381</v>
      </c>
      <c r="D124" s="287" t="s">
        <v>382</v>
      </c>
      <c r="E124" s="129"/>
      <c r="F124" s="129"/>
      <c r="G124" s="129"/>
      <c r="H124" s="129"/>
      <c r="J124" s="130">
        <v>98640</v>
      </c>
      <c r="K124" s="130">
        <v>30200</v>
      </c>
      <c r="L124" s="130">
        <v>390</v>
      </c>
      <c r="M124" s="130">
        <v>480420</v>
      </c>
      <c r="N124" s="130">
        <v>609650</v>
      </c>
      <c r="O124" s="124"/>
      <c r="P124" s="124"/>
    </row>
    <row r="125" spans="2:16" x14ac:dyDescent="0.25">
      <c r="B125" s="129" t="s">
        <v>383</v>
      </c>
      <c r="C125" s="129" t="s">
        <v>385</v>
      </c>
      <c r="D125" s="287"/>
      <c r="E125" s="129" t="s">
        <v>386</v>
      </c>
      <c r="F125" s="129" t="s">
        <v>386</v>
      </c>
      <c r="G125" s="3" t="str">
        <f>VLOOKUP(F125,regions!A$2:C$419,3,FALSE)</f>
        <v>Metropolitan district</v>
      </c>
      <c r="H125" s="3" t="str">
        <f>IFERROR(VLOOKUP(F125,classifications!A$3:C$328,3,FALSE),VLOOKUP(F125,classifications!I$2:K$28,3,FALSE))</f>
        <v>Predominantly Urban</v>
      </c>
      <c r="J125" s="124">
        <v>18500</v>
      </c>
      <c r="K125" s="124">
        <v>3830</v>
      </c>
      <c r="L125" s="124">
        <v>0</v>
      </c>
      <c r="M125" s="124">
        <v>88070</v>
      </c>
      <c r="N125" s="124">
        <v>110390</v>
      </c>
      <c r="O125" s="124"/>
      <c r="P125" s="124"/>
    </row>
    <row r="126" spans="2:16" x14ac:dyDescent="0.25">
      <c r="B126" s="129" t="s">
        <v>387</v>
      </c>
      <c r="C126" s="129" t="s">
        <v>389</v>
      </c>
      <c r="D126" s="287"/>
      <c r="E126" s="129" t="s">
        <v>390</v>
      </c>
      <c r="F126" s="129" t="s">
        <v>390</v>
      </c>
      <c r="G126" s="3" t="str">
        <f>VLOOKUP(F126,regions!A$2:C$419,3,FALSE)</f>
        <v>Metropolitan district</v>
      </c>
      <c r="H126" s="3" t="str">
        <f>IFERROR(VLOOKUP(F126,classifications!A$3:C$328,3,FALSE),VLOOKUP(F126,classifications!I$2:K$28,3,FALSE))</f>
        <v>Predominantly Urban</v>
      </c>
      <c r="J126" s="124">
        <v>20170</v>
      </c>
      <c r="K126" s="124">
        <v>3840</v>
      </c>
      <c r="L126" s="124">
        <v>0</v>
      </c>
      <c r="M126" s="124">
        <v>112450</v>
      </c>
      <c r="N126" s="124">
        <v>136460</v>
      </c>
      <c r="O126" s="124"/>
      <c r="P126" s="124"/>
    </row>
    <row r="127" spans="2:16" x14ac:dyDescent="0.25">
      <c r="B127" s="129" t="s">
        <v>391</v>
      </c>
      <c r="C127" s="129" t="s">
        <v>393</v>
      </c>
      <c r="D127" s="287"/>
      <c r="E127" s="129" t="s">
        <v>1959</v>
      </c>
      <c r="F127" s="129" t="s">
        <v>394</v>
      </c>
      <c r="G127" s="3" t="str">
        <f>VLOOKUP(F127,regions!A$2:C$419,3,FALSE)</f>
        <v>Metropolitan district</v>
      </c>
      <c r="H127" s="3" t="str">
        <f>IFERROR(VLOOKUP(F127,classifications!A$3:C$328,3,FALSE),VLOOKUP(F127,classifications!I$2:K$28,3,FALSE))</f>
        <v>Predominantly Urban</v>
      </c>
      <c r="J127" s="124">
        <v>20420</v>
      </c>
      <c r="K127" s="124">
        <v>4680</v>
      </c>
      <c r="L127" s="124">
        <v>320</v>
      </c>
      <c r="M127" s="124">
        <v>90570</v>
      </c>
      <c r="N127" s="124">
        <v>115980</v>
      </c>
      <c r="O127" s="124"/>
      <c r="P127" s="124"/>
    </row>
    <row r="128" spans="2:16" x14ac:dyDescent="0.25">
      <c r="B128" s="129" t="s">
        <v>395</v>
      </c>
      <c r="C128" s="129" t="s">
        <v>397</v>
      </c>
      <c r="D128" s="287"/>
      <c r="E128" s="129" t="s">
        <v>398</v>
      </c>
      <c r="F128" s="129" t="s">
        <v>398</v>
      </c>
      <c r="G128" s="3" t="str">
        <f>VLOOKUP(F128,regions!A$2:C$419,3,FALSE)</f>
        <v>Metropolitan district</v>
      </c>
      <c r="H128" s="3" t="str">
        <f>IFERROR(VLOOKUP(F128,classifications!A$3:C$328,3,FALSE),VLOOKUP(F128,classifications!I$2:K$28,3,FALSE))</f>
        <v>Predominantly Urban</v>
      </c>
      <c r="J128" s="124">
        <v>39560</v>
      </c>
      <c r="K128" s="124">
        <v>17850</v>
      </c>
      <c r="L128" s="124">
        <v>70</v>
      </c>
      <c r="M128" s="124">
        <v>189340</v>
      </c>
      <c r="N128" s="124">
        <v>246830</v>
      </c>
      <c r="O128" s="124"/>
      <c r="P128" s="124"/>
    </row>
    <row r="129" spans="2:16" x14ac:dyDescent="0.25">
      <c r="J129" s="124"/>
      <c r="K129" s="124"/>
      <c r="L129" s="124"/>
      <c r="M129" s="124"/>
      <c r="N129" s="124"/>
      <c r="O129" s="124"/>
      <c r="P129" s="124"/>
    </row>
    <row r="130" spans="2:16" x14ac:dyDescent="0.25">
      <c r="B130" s="129"/>
      <c r="C130" s="129" t="s">
        <v>399</v>
      </c>
      <c r="D130" s="287" t="s">
        <v>400</v>
      </c>
      <c r="E130" s="129"/>
      <c r="F130" s="129"/>
      <c r="G130" s="129"/>
      <c r="H130" s="129"/>
      <c r="J130" s="130">
        <v>77010</v>
      </c>
      <c r="K130" s="130">
        <v>60740</v>
      </c>
      <c r="L130" s="130">
        <v>1400</v>
      </c>
      <c r="M130" s="130">
        <v>382800</v>
      </c>
      <c r="N130" s="130">
        <v>521960</v>
      </c>
      <c r="O130" s="124"/>
      <c r="P130" s="124"/>
    </row>
    <row r="131" spans="2:16" x14ac:dyDescent="0.25">
      <c r="B131" s="129" t="s">
        <v>401</v>
      </c>
      <c r="C131" s="129" t="s">
        <v>403</v>
      </c>
      <c r="D131" s="287"/>
      <c r="E131" s="129" t="s">
        <v>404</v>
      </c>
      <c r="F131" s="129" t="s">
        <v>404</v>
      </c>
      <c r="G131" s="3" t="str">
        <f>VLOOKUP(F131,regions!A$2:C$419,3,FALSE)</f>
        <v>Metropolitan district</v>
      </c>
      <c r="H131" s="3" t="str">
        <f>IFERROR(VLOOKUP(F131,classifications!A$3:C$328,3,FALSE),VLOOKUP(F131,classifications!I$2:K$28,3,FALSE))</f>
        <v>Predominantly Urban</v>
      </c>
      <c r="J131" s="124">
        <v>19290</v>
      </c>
      <c r="K131" s="124">
        <v>5220</v>
      </c>
      <c r="L131" s="124">
        <v>400</v>
      </c>
      <c r="M131" s="124">
        <v>69000</v>
      </c>
      <c r="N131" s="124">
        <v>93910</v>
      </c>
      <c r="O131" s="124"/>
      <c r="P131" s="124"/>
    </row>
    <row r="132" spans="2:16" x14ac:dyDescent="0.25">
      <c r="B132" s="129" t="s">
        <v>405</v>
      </c>
      <c r="C132" s="129" t="s">
        <v>407</v>
      </c>
      <c r="D132" s="287"/>
      <c r="E132" s="129" t="s">
        <v>408</v>
      </c>
      <c r="F132" s="129" t="s">
        <v>408</v>
      </c>
      <c r="G132" s="3" t="str">
        <f>VLOOKUP(F132,regions!A$2:C$419,3,FALSE)</f>
        <v>Metropolitan district</v>
      </c>
      <c r="H132" s="3" t="str">
        <f>IFERROR(VLOOKUP(F132,classifications!A$3:C$328,3,FALSE),VLOOKUP(F132,classifications!I$2:K$28,3,FALSE))</f>
        <v>Predominantly Urban</v>
      </c>
      <c r="J132" s="124">
        <v>25700</v>
      </c>
      <c r="K132" s="124">
        <v>10240</v>
      </c>
      <c r="L132" s="124">
        <v>1000</v>
      </c>
      <c r="M132" s="124">
        <v>92850</v>
      </c>
      <c r="N132" s="124">
        <v>129780</v>
      </c>
      <c r="O132" s="124"/>
      <c r="P132" s="124"/>
    </row>
    <row r="133" spans="2:16" x14ac:dyDescent="0.25">
      <c r="B133" s="129" t="s">
        <v>409</v>
      </c>
      <c r="C133" s="129" t="s">
        <v>411</v>
      </c>
      <c r="D133" s="287"/>
      <c r="E133" s="129" t="s">
        <v>412</v>
      </c>
      <c r="F133" s="129" t="s">
        <v>412</v>
      </c>
      <c r="G133" s="3" t="str">
        <f>VLOOKUP(F133,regions!A$2:C$419,3,FALSE)</f>
        <v>Metropolitan district</v>
      </c>
      <c r="H133" s="3" t="str">
        <f>IFERROR(VLOOKUP(F133,classifications!A$3:C$328,3,FALSE),VLOOKUP(F133,classifications!I$2:K$28,3,FALSE))</f>
        <v>Predominantly Urban</v>
      </c>
      <c r="J133" s="124">
        <v>14970</v>
      </c>
      <c r="K133" s="124">
        <v>5940</v>
      </c>
      <c r="L133" s="124">
        <v>0</v>
      </c>
      <c r="M133" s="124">
        <v>77650</v>
      </c>
      <c r="N133" s="124">
        <v>98560</v>
      </c>
      <c r="O133" s="124"/>
      <c r="P133" s="124"/>
    </row>
    <row r="134" spans="2:16" x14ac:dyDescent="0.25">
      <c r="B134" s="129" t="s">
        <v>413</v>
      </c>
      <c r="C134" s="129" t="s">
        <v>415</v>
      </c>
      <c r="D134" s="287"/>
      <c r="E134" s="129" t="s">
        <v>416</v>
      </c>
      <c r="F134" s="129" t="s">
        <v>416</v>
      </c>
      <c r="G134" s="3" t="str">
        <f>VLOOKUP(F134,regions!A$2:C$419,3,FALSE)</f>
        <v>Metropolitan district</v>
      </c>
      <c r="H134" s="3" t="str">
        <f>IFERROR(VLOOKUP(F134,classifications!A$3:C$328,3,FALSE),VLOOKUP(F134,classifications!I$2:K$28,3,FALSE))</f>
        <v>Predominantly Urban</v>
      </c>
      <c r="J134" s="124">
        <v>17050</v>
      </c>
      <c r="K134" s="124">
        <v>5090</v>
      </c>
      <c r="L134" s="124">
        <v>0</v>
      </c>
      <c r="M134" s="124">
        <v>49730</v>
      </c>
      <c r="N134" s="124">
        <v>71870</v>
      </c>
      <c r="O134" s="124"/>
      <c r="P134" s="124"/>
    </row>
    <row r="135" spans="2:16" x14ac:dyDescent="0.25">
      <c r="B135" s="129" t="s">
        <v>417</v>
      </c>
      <c r="C135" s="129" t="s">
        <v>419</v>
      </c>
      <c r="D135" s="287"/>
      <c r="E135" s="129" t="s">
        <v>420</v>
      </c>
      <c r="F135" s="129" t="s">
        <v>420</v>
      </c>
      <c r="G135" s="3" t="str">
        <f>VLOOKUP(F135,regions!A$2:C$419,3,FALSE)</f>
        <v>Metropolitan district</v>
      </c>
      <c r="H135" s="3" t="str">
        <f>IFERROR(VLOOKUP(F135,classifications!A$3:C$328,3,FALSE),VLOOKUP(F135,classifications!I$2:K$28,3,FALSE))</f>
        <v>Predominantly Urban</v>
      </c>
      <c r="J135" s="124">
        <v>0</v>
      </c>
      <c r="K135" s="124">
        <v>34260</v>
      </c>
      <c r="L135" s="124">
        <v>0</v>
      </c>
      <c r="M135" s="124">
        <v>93570</v>
      </c>
      <c r="N135" s="124">
        <v>127830</v>
      </c>
      <c r="O135" s="124"/>
      <c r="P135" s="124"/>
    </row>
    <row r="136" spans="2:16" x14ac:dyDescent="0.25">
      <c r="J136" s="124"/>
      <c r="K136" s="124"/>
      <c r="L136" s="124"/>
      <c r="M136" s="124"/>
      <c r="N136" s="124"/>
      <c r="O136" s="124"/>
      <c r="P136" s="124"/>
    </row>
    <row r="137" spans="2:16" x14ac:dyDescent="0.25">
      <c r="C137" s="3" t="s">
        <v>421</v>
      </c>
      <c r="D137" s="2" t="s">
        <v>422</v>
      </c>
      <c r="J137" s="130">
        <v>144590</v>
      </c>
      <c r="K137" s="130">
        <v>123330</v>
      </c>
      <c r="L137" s="130">
        <v>1200</v>
      </c>
      <c r="M137" s="130">
        <v>896300</v>
      </c>
      <c r="N137" s="130">
        <v>1165410</v>
      </c>
      <c r="O137" s="124"/>
      <c r="P137" s="124"/>
    </row>
    <row r="138" spans="2:16" x14ac:dyDescent="0.25">
      <c r="B138" s="3" t="s">
        <v>423</v>
      </c>
      <c r="C138" s="3" t="s">
        <v>425</v>
      </c>
      <c r="E138" s="3" t="s">
        <v>426</v>
      </c>
      <c r="F138" s="3" t="s">
        <v>426</v>
      </c>
      <c r="G138" s="3" t="str">
        <f>VLOOKUP(F138,regions!A$2:C$419,3,FALSE)</f>
        <v>Metropolitan district</v>
      </c>
      <c r="H138" s="3" t="str">
        <f>IFERROR(VLOOKUP(F138,classifications!A$3:C$328,3,FALSE),VLOOKUP(F138,classifications!I$2:K$28,3,FALSE))</f>
        <v>Predominantly Urban</v>
      </c>
      <c r="J138" s="124">
        <v>61430</v>
      </c>
      <c r="K138" s="124">
        <v>48790</v>
      </c>
      <c r="L138" s="124">
        <v>1100</v>
      </c>
      <c r="M138" s="124">
        <v>326030</v>
      </c>
      <c r="N138" s="124">
        <v>437350</v>
      </c>
      <c r="O138" s="124"/>
      <c r="P138" s="124"/>
    </row>
    <row r="139" spans="2:16" x14ac:dyDescent="0.25">
      <c r="B139" s="3" t="s">
        <v>427</v>
      </c>
      <c r="C139" s="3" t="s">
        <v>429</v>
      </c>
      <c r="E139" s="3" t="s">
        <v>430</v>
      </c>
      <c r="F139" s="3" t="s">
        <v>430</v>
      </c>
      <c r="G139" s="3" t="str">
        <f>VLOOKUP(F139,regions!A$2:C$419,3,FALSE)</f>
        <v>Metropolitan district</v>
      </c>
      <c r="H139" s="3" t="str">
        <f>IFERROR(VLOOKUP(F139,classifications!A$3:C$328,3,FALSE),VLOOKUP(F139,classifications!I$2:K$28,3,FALSE))</f>
        <v>Predominantly Urban</v>
      </c>
      <c r="J139" s="124">
        <v>120</v>
      </c>
      <c r="K139" s="124">
        <v>24750</v>
      </c>
      <c r="L139" s="124">
        <v>20</v>
      </c>
      <c r="M139" s="124">
        <v>115730</v>
      </c>
      <c r="N139" s="124">
        <v>140610</v>
      </c>
      <c r="O139" s="124"/>
      <c r="P139" s="124"/>
    </row>
    <row r="140" spans="2:16" x14ac:dyDescent="0.25">
      <c r="B140" s="3" t="s">
        <v>431</v>
      </c>
      <c r="C140" s="3" t="s">
        <v>433</v>
      </c>
      <c r="E140" s="3" t="s">
        <v>1960</v>
      </c>
      <c r="F140" s="3" t="s">
        <v>434</v>
      </c>
      <c r="G140" s="3" t="str">
        <f>VLOOKUP(F140,regions!A$2:C$419,3,FALSE)</f>
        <v>Metropolitan district</v>
      </c>
      <c r="H140" s="3" t="str">
        <f>IFERROR(VLOOKUP(F140,classifications!A$3:C$328,3,FALSE),VLOOKUP(F140,classifications!I$2:K$28,3,FALSE))</f>
        <v>Predominantly Urban</v>
      </c>
      <c r="J140" s="124">
        <v>21940</v>
      </c>
      <c r="K140" s="124">
        <v>4850</v>
      </c>
      <c r="L140" s="124">
        <v>10</v>
      </c>
      <c r="M140" s="124">
        <v>111650</v>
      </c>
      <c r="N140" s="124">
        <v>138460</v>
      </c>
      <c r="O140" s="124"/>
      <c r="P140" s="124"/>
    </row>
    <row r="141" spans="2:16" x14ac:dyDescent="0.25">
      <c r="B141" s="3" t="s">
        <v>435</v>
      </c>
      <c r="C141" s="3" t="s">
        <v>437</v>
      </c>
      <c r="E141" s="3" t="s">
        <v>1961</v>
      </c>
      <c r="F141" s="3" t="s">
        <v>438</v>
      </c>
      <c r="G141" s="3" t="str">
        <f>VLOOKUP(F141,regions!A$2:C$419,3,FALSE)</f>
        <v>Metropolitan district</v>
      </c>
      <c r="H141" s="3" t="str">
        <f>IFERROR(VLOOKUP(F141,classifications!A$3:C$328,3,FALSE),VLOOKUP(F141,classifications!I$2:K$28,3,FALSE))</f>
        <v>Predominantly Urban</v>
      </c>
      <c r="J141" s="124">
        <v>28770</v>
      </c>
      <c r="K141" s="124">
        <v>7310</v>
      </c>
      <c r="L141" s="124">
        <v>0</v>
      </c>
      <c r="M141" s="124">
        <v>95750</v>
      </c>
      <c r="N141" s="124">
        <v>131820</v>
      </c>
      <c r="O141" s="124"/>
      <c r="P141" s="124"/>
    </row>
    <row r="142" spans="2:16" x14ac:dyDescent="0.25">
      <c r="B142" s="3" t="s">
        <v>439</v>
      </c>
      <c r="C142" s="3" t="s">
        <v>441</v>
      </c>
      <c r="E142" s="3" t="s">
        <v>442</v>
      </c>
      <c r="F142" s="3" t="s">
        <v>442</v>
      </c>
      <c r="G142" s="3" t="str">
        <f>VLOOKUP(F142,regions!A$2:C$419,3,FALSE)</f>
        <v>Metropolitan district</v>
      </c>
      <c r="H142" s="3" t="str">
        <f>IFERROR(VLOOKUP(F142,classifications!A$3:C$328,3,FALSE),VLOOKUP(F142,classifications!I$2:K$28,3,FALSE))</f>
        <v>Predominantly Urban</v>
      </c>
      <c r="J142" s="124">
        <v>10110</v>
      </c>
      <c r="K142" s="124">
        <v>3190</v>
      </c>
      <c r="L142" s="124">
        <v>30</v>
      </c>
      <c r="M142" s="124">
        <v>78290</v>
      </c>
      <c r="N142" s="124">
        <v>91620</v>
      </c>
      <c r="O142" s="124"/>
      <c r="P142" s="124"/>
    </row>
    <row r="143" spans="2:16" x14ac:dyDescent="0.25">
      <c r="B143" s="3" t="s">
        <v>443</v>
      </c>
      <c r="C143" s="3" t="s">
        <v>445</v>
      </c>
      <c r="E143" s="3" t="s">
        <v>446</v>
      </c>
      <c r="F143" s="3" t="s">
        <v>446</v>
      </c>
      <c r="G143" s="3" t="str">
        <f>VLOOKUP(F143,regions!A$2:C$419,3,FALSE)</f>
        <v>Metropolitan district</v>
      </c>
      <c r="H143" s="3" t="str">
        <f>IFERROR(VLOOKUP(F143,classifications!A$3:C$328,3,FALSE),VLOOKUP(F143,classifications!I$2:K$28,3,FALSE))</f>
        <v>Predominantly Urban</v>
      </c>
      <c r="J143" s="124">
        <v>0</v>
      </c>
      <c r="K143" s="124">
        <v>28010</v>
      </c>
      <c r="L143" s="124">
        <v>40</v>
      </c>
      <c r="M143" s="124">
        <v>87430</v>
      </c>
      <c r="N143" s="124">
        <v>115480</v>
      </c>
      <c r="O143" s="124"/>
      <c r="P143" s="124"/>
    </row>
    <row r="144" spans="2:16" x14ac:dyDescent="0.25">
      <c r="B144" s="3" t="s">
        <v>447</v>
      </c>
      <c r="C144" s="3" t="s">
        <v>449</v>
      </c>
      <c r="E144" s="3" t="s">
        <v>450</v>
      </c>
      <c r="F144" s="3" t="s">
        <v>450</v>
      </c>
      <c r="G144" s="3" t="str">
        <f>VLOOKUP(F144,regions!A$2:C$419,3,FALSE)</f>
        <v>Metropolitan district</v>
      </c>
      <c r="H144" s="3" t="str">
        <f>IFERROR(VLOOKUP(F144,classifications!A$3:C$328,3,FALSE),VLOOKUP(F144,classifications!I$2:K$28,3,FALSE))</f>
        <v>Predominantly Urban</v>
      </c>
      <c r="J144" s="124">
        <v>22210</v>
      </c>
      <c r="K144" s="124">
        <v>6440</v>
      </c>
      <c r="L144" s="124">
        <v>0</v>
      </c>
      <c r="M144" s="124">
        <v>81430</v>
      </c>
      <c r="N144" s="124">
        <v>110080</v>
      </c>
      <c r="O144" s="124"/>
      <c r="P144" s="124"/>
    </row>
    <row r="145" spans="1:16" x14ac:dyDescent="0.25">
      <c r="J145" s="124"/>
      <c r="K145" s="124"/>
      <c r="L145" s="124"/>
      <c r="M145" s="124"/>
      <c r="N145" s="124"/>
      <c r="O145" s="124"/>
      <c r="P145" s="124"/>
    </row>
    <row r="146" spans="1:16" x14ac:dyDescent="0.25">
      <c r="B146" s="129"/>
      <c r="C146" s="129" t="s">
        <v>451</v>
      </c>
      <c r="D146" s="287" t="s">
        <v>452</v>
      </c>
      <c r="E146" s="129"/>
      <c r="F146" s="129"/>
      <c r="G146" s="129"/>
      <c r="H146" s="129"/>
      <c r="J146" s="130">
        <v>78870</v>
      </c>
      <c r="K146" s="130">
        <v>104090</v>
      </c>
      <c r="L146" s="130">
        <v>30</v>
      </c>
      <c r="M146" s="130">
        <v>816610</v>
      </c>
      <c r="N146" s="130">
        <v>999590</v>
      </c>
      <c r="O146" s="124"/>
      <c r="P146" s="124"/>
    </row>
    <row r="147" spans="1:16" x14ac:dyDescent="0.25">
      <c r="B147" s="129" t="s">
        <v>453</v>
      </c>
      <c r="C147" s="129" t="s">
        <v>455</v>
      </c>
      <c r="D147" s="287"/>
      <c r="E147" s="129" t="s">
        <v>1962</v>
      </c>
      <c r="F147" s="129" t="s">
        <v>456</v>
      </c>
      <c r="G147" s="3" t="str">
        <f>VLOOKUP(F147,regions!A$2:C$419,3,FALSE)</f>
        <v>Metropolitan district</v>
      </c>
      <c r="H147" s="3" t="str">
        <f>IFERROR(VLOOKUP(F147,classifications!A$3:C$328,3,FALSE),VLOOKUP(F147,classifications!I$2:K$28,3,FALSE))</f>
        <v>Predominantly Urban</v>
      </c>
      <c r="J147" s="124">
        <v>240</v>
      </c>
      <c r="K147" s="124">
        <v>31870</v>
      </c>
      <c r="L147" s="124">
        <v>0</v>
      </c>
      <c r="M147" s="124">
        <v>182640</v>
      </c>
      <c r="N147" s="124">
        <v>214750</v>
      </c>
      <c r="O147" s="124"/>
      <c r="P147" s="124"/>
    </row>
    <row r="148" spans="1:16" x14ac:dyDescent="0.25">
      <c r="B148" s="129" t="s">
        <v>457</v>
      </c>
      <c r="C148" s="129" t="s">
        <v>459</v>
      </c>
      <c r="D148" s="287"/>
      <c r="E148" s="129" t="s">
        <v>460</v>
      </c>
      <c r="F148" s="129" t="s">
        <v>460</v>
      </c>
      <c r="G148" s="3" t="str">
        <f>VLOOKUP(F148,regions!A$2:C$419,3,FALSE)</f>
        <v>Metropolitan district</v>
      </c>
      <c r="H148" s="3" t="str">
        <f>IFERROR(VLOOKUP(F148,classifications!A$3:C$328,3,FALSE),VLOOKUP(F148,classifications!I$2:K$28,3,FALSE))</f>
        <v>Predominantly Urban</v>
      </c>
      <c r="J148" s="124">
        <v>0</v>
      </c>
      <c r="K148" s="124">
        <v>14070</v>
      </c>
      <c r="L148" s="124">
        <v>0</v>
      </c>
      <c r="M148" s="124">
        <v>80860</v>
      </c>
      <c r="N148" s="124">
        <v>94930</v>
      </c>
      <c r="O148" s="124"/>
      <c r="P148" s="124"/>
    </row>
    <row r="149" spans="1:16" x14ac:dyDescent="0.25">
      <c r="B149" s="129" t="s">
        <v>461</v>
      </c>
      <c r="C149" s="129" t="s">
        <v>463</v>
      </c>
      <c r="D149" s="287"/>
      <c r="E149" s="129" t="s">
        <v>1963</v>
      </c>
      <c r="F149" s="129" t="s">
        <v>464</v>
      </c>
      <c r="G149" s="3" t="str">
        <f>VLOOKUP(F149,regions!A$2:C$419,3,FALSE)</f>
        <v>Metropolitan district</v>
      </c>
      <c r="H149" s="3" t="str">
        <f>IFERROR(VLOOKUP(F149,classifications!A$3:C$328,3,FALSE),VLOOKUP(F149,classifications!I$2:K$28,3,FALSE))</f>
        <v>Predominantly Urban</v>
      </c>
      <c r="J149" s="124">
        <v>22580</v>
      </c>
      <c r="K149" s="124">
        <v>5810</v>
      </c>
      <c r="L149" s="124">
        <v>0</v>
      </c>
      <c r="M149" s="124">
        <v>159240</v>
      </c>
      <c r="N149" s="124">
        <v>187630</v>
      </c>
      <c r="O149" s="124"/>
      <c r="P149" s="124"/>
    </row>
    <row r="150" spans="1:16" x14ac:dyDescent="0.25">
      <c r="B150" s="129" t="s">
        <v>465</v>
      </c>
      <c r="C150" s="129" t="s">
        <v>467</v>
      </c>
      <c r="D150" s="287"/>
      <c r="E150" s="129" t="s">
        <v>1964</v>
      </c>
      <c r="F150" s="129" t="s">
        <v>468</v>
      </c>
      <c r="G150" s="3" t="str">
        <f>VLOOKUP(F150,regions!A$2:C$419,3,FALSE)</f>
        <v>Metropolitan district</v>
      </c>
      <c r="H150" s="3" t="str">
        <f>IFERROR(VLOOKUP(F150,classifications!A$3:C$328,3,FALSE),VLOOKUP(F150,classifications!I$2:K$28,3,FALSE))</f>
        <v>Predominantly Urban</v>
      </c>
      <c r="J150" s="124">
        <v>55990</v>
      </c>
      <c r="K150" s="124">
        <v>17090</v>
      </c>
      <c r="L150" s="124">
        <v>20</v>
      </c>
      <c r="M150" s="124">
        <v>274010</v>
      </c>
      <c r="N150" s="124">
        <v>347100</v>
      </c>
      <c r="O150" s="124"/>
      <c r="P150" s="124"/>
    </row>
    <row r="151" spans="1:16" x14ac:dyDescent="0.25">
      <c r="B151" s="129" t="s">
        <v>469</v>
      </c>
      <c r="C151" s="129" t="s">
        <v>471</v>
      </c>
      <c r="D151" s="287"/>
      <c r="E151" s="129" t="s">
        <v>472</v>
      </c>
      <c r="F151" s="129" t="s">
        <v>472</v>
      </c>
      <c r="G151" s="3" t="str">
        <f>VLOOKUP(F151,regions!A$2:C$419,3,FALSE)</f>
        <v>Metropolitan district</v>
      </c>
      <c r="H151" s="3" t="str">
        <f>IFERROR(VLOOKUP(F151,classifications!A$3:C$328,3,FALSE),VLOOKUP(F151,classifications!I$2:K$28,3,FALSE))</f>
        <v>Predominantly Urban</v>
      </c>
      <c r="J151" s="124">
        <v>60</v>
      </c>
      <c r="K151" s="124">
        <v>35250</v>
      </c>
      <c r="L151" s="124">
        <v>10</v>
      </c>
      <c r="M151" s="124">
        <v>119860</v>
      </c>
      <c r="N151" s="124">
        <v>155180</v>
      </c>
      <c r="O151" s="124"/>
      <c r="P151" s="124"/>
    </row>
    <row r="152" spans="1:16" x14ac:dyDescent="0.25">
      <c r="J152" s="124"/>
      <c r="K152" s="124"/>
      <c r="L152" s="124"/>
      <c r="M152" s="124"/>
      <c r="N152" s="124"/>
      <c r="O152" s="124"/>
      <c r="P152" s="124"/>
    </row>
    <row r="153" spans="1:16" x14ac:dyDescent="0.25">
      <c r="A153" s="20" t="s">
        <v>1360</v>
      </c>
      <c r="B153" s="21"/>
      <c r="C153" s="21"/>
      <c r="D153" s="22"/>
      <c r="E153" s="21"/>
      <c r="F153" s="21"/>
      <c r="G153" s="21"/>
      <c r="H153" s="21"/>
      <c r="I153" s="21"/>
      <c r="J153" s="128">
        <v>430350</v>
      </c>
      <c r="K153" s="128">
        <v>899590</v>
      </c>
      <c r="L153" s="128">
        <v>21810</v>
      </c>
      <c r="M153" s="128">
        <v>8516140</v>
      </c>
      <c r="N153" s="128">
        <v>9867890</v>
      </c>
      <c r="O153" s="124"/>
      <c r="P153" s="124"/>
    </row>
    <row r="154" spans="1:16" x14ac:dyDescent="0.25">
      <c r="J154" s="124"/>
      <c r="K154" s="124"/>
      <c r="L154" s="124"/>
      <c r="M154" s="124"/>
      <c r="N154" s="124"/>
      <c r="O154" s="124"/>
      <c r="P154" s="124"/>
    </row>
    <row r="155" spans="1:16" x14ac:dyDescent="0.25">
      <c r="B155" s="129"/>
      <c r="C155" s="129" t="s">
        <v>1444</v>
      </c>
      <c r="D155" s="287" t="s">
        <v>1445</v>
      </c>
      <c r="E155" s="129"/>
      <c r="F155" s="129"/>
      <c r="G155" s="129"/>
      <c r="H155" s="129"/>
      <c r="J155" s="131">
        <v>0</v>
      </c>
      <c r="K155" s="131">
        <v>0</v>
      </c>
      <c r="L155" s="131">
        <v>0</v>
      </c>
      <c r="M155" s="131">
        <v>0</v>
      </c>
      <c r="N155" s="131">
        <v>0</v>
      </c>
      <c r="O155" s="124"/>
      <c r="P155" s="124"/>
    </row>
    <row r="156" spans="1:16" x14ac:dyDescent="0.25">
      <c r="B156" s="129" t="s">
        <v>1450</v>
      </c>
      <c r="C156" s="129" t="s">
        <v>1452</v>
      </c>
      <c r="D156" s="287"/>
      <c r="E156" s="129" t="s">
        <v>1453</v>
      </c>
      <c r="F156" s="129" t="s">
        <v>1453</v>
      </c>
      <c r="G156" s="3" t="e">
        <f>VLOOKUP(F156,regions!A$2:C$419,3,FALSE)</f>
        <v>#N/A</v>
      </c>
      <c r="H156" s="3" t="e">
        <f>IFERROR(VLOOKUP(F156,classifications!A$3:C$328,3,FALSE),VLOOKUP(F156,classifications!I$2:K$28,3,FALSE))</f>
        <v>#N/A</v>
      </c>
      <c r="I156" s="129"/>
      <c r="J156" s="131">
        <v>0</v>
      </c>
      <c r="K156" s="131">
        <v>0</v>
      </c>
      <c r="L156" s="131">
        <v>0</v>
      </c>
      <c r="M156" s="131">
        <v>0</v>
      </c>
      <c r="N156" s="131">
        <v>0</v>
      </c>
      <c r="O156" s="124"/>
      <c r="P156" s="124"/>
    </row>
    <row r="157" spans="1:16" x14ac:dyDescent="0.25">
      <c r="B157" s="129" t="s">
        <v>1446</v>
      </c>
      <c r="C157" s="129" t="s">
        <v>1448</v>
      </c>
      <c r="D157" s="287"/>
      <c r="E157" s="129" t="s">
        <v>1449</v>
      </c>
      <c r="F157" s="129" t="s">
        <v>1449</v>
      </c>
      <c r="G157" s="129"/>
      <c r="H157" s="129"/>
      <c r="I157" s="129"/>
      <c r="J157" s="131">
        <v>0</v>
      </c>
      <c r="K157" s="131">
        <v>0</v>
      </c>
      <c r="L157" s="131">
        <v>0</v>
      </c>
      <c r="M157" s="131">
        <v>0</v>
      </c>
      <c r="N157" s="131">
        <v>0</v>
      </c>
      <c r="O157" s="124"/>
      <c r="P157" s="124"/>
    </row>
    <row r="158" spans="1:16" x14ac:dyDescent="0.25">
      <c r="B158" s="129" t="s">
        <v>1454</v>
      </c>
      <c r="C158" s="129" t="s">
        <v>1456</v>
      </c>
      <c r="D158" s="287"/>
      <c r="E158" s="129" t="s">
        <v>1457</v>
      </c>
      <c r="F158" s="129" t="s">
        <v>1457</v>
      </c>
      <c r="G158" s="129"/>
      <c r="H158" s="129"/>
      <c r="I158" s="129"/>
      <c r="J158" s="131">
        <v>0</v>
      </c>
      <c r="K158" s="131">
        <v>0</v>
      </c>
      <c r="L158" s="131">
        <v>0</v>
      </c>
      <c r="M158" s="131">
        <v>0</v>
      </c>
      <c r="N158" s="131">
        <v>0</v>
      </c>
      <c r="O158" s="124"/>
      <c r="P158" s="124"/>
    </row>
    <row r="159" spans="1:16" x14ac:dyDescent="0.25">
      <c r="J159" s="124"/>
      <c r="K159" s="124"/>
      <c r="L159" s="124"/>
      <c r="M159" s="124"/>
      <c r="N159" s="124"/>
      <c r="O159" s="124"/>
      <c r="P159" s="124"/>
    </row>
    <row r="160" spans="1:16" x14ac:dyDescent="0.25">
      <c r="B160" s="129"/>
      <c r="C160" s="129" t="s">
        <v>474</v>
      </c>
      <c r="D160" s="287" t="s">
        <v>475</v>
      </c>
      <c r="E160" s="129"/>
      <c r="F160" s="287" t="s">
        <v>475</v>
      </c>
      <c r="G160" s="3" t="str">
        <f>VLOOKUP(F160,regions!A$2:C$419,3,FALSE)</f>
        <v>Shire county</v>
      </c>
      <c r="H160" s="3" t="str">
        <f>IFERROR(VLOOKUP(F160,classifications!A$3:C$328,3,FALSE),VLOOKUP(F160,classifications!I$2:K$28,3,FALSE))</f>
        <v>Urban with Significant Rural</v>
      </c>
      <c r="J160" s="132">
        <v>10</v>
      </c>
      <c r="K160" s="132">
        <v>28750</v>
      </c>
      <c r="L160" s="132">
        <v>980</v>
      </c>
      <c r="M160" s="132">
        <v>192790</v>
      </c>
      <c r="N160" s="132">
        <v>222530</v>
      </c>
      <c r="O160" s="124"/>
      <c r="P160" s="124"/>
    </row>
    <row r="161" spans="2:16" x14ac:dyDescent="0.25">
      <c r="B161" s="129" t="s">
        <v>476</v>
      </c>
      <c r="C161" s="129" t="s">
        <v>478</v>
      </c>
      <c r="D161" s="287"/>
      <c r="E161" s="129" t="s">
        <v>479</v>
      </c>
      <c r="F161" s="129" t="s">
        <v>479</v>
      </c>
      <c r="G161" s="3" t="str">
        <f>VLOOKUP(F161,regions!A$2:C$419,3,FALSE)</f>
        <v>Shire district</v>
      </c>
      <c r="H161" s="3" t="str">
        <f>IFERROR(VLOOKUP(F161,classifications!A$3:C$328,3,FALSE),VLOOKUP(F161,classifications!I$2:K$28,3,FALSE))</f>
        <v>Predominantly Rural</v>
      </c>
      <c r="J161" s="124">
        <v>0</v>
      </c>
      <c r="K161" s="124">
        <v>11200</v>
      </c>
      <c r="L161" s="124">
        <v>420</v>
      </c>
      <c r="M161" s="124">
        <v>68640</v>
      </c>
      <c r="N161" s="124">
        <v>80260</v>
      </c>
      <c r="O161" s="124"/>
      <c r="P161" s="124"/>
    </row>
    <row r="162" spans="2:16" x14ac:dyDescent="0.25">
      <c r="B162" s="129" t="s">
        <v>480</v>
      </c>
      <c r="C162" s="129" t="s">
        <v>482</v>
      </c>
      <c r="D162" s="287"/>
      <c r="E162" s="129" t="s">
        <v>483</v>
      </c>
      <c r="F162" s="129" t="s">
        <v>483</v>
      </c>
      <c r="G162" s="3" t="str">
        <f>VLOOKUP(F162,regions!A$2:C$419,3,FALSE)</f>
        <v>Shire district</v>
      </c>
      <c r="H162" s="3" t="str">
        <f>IFERROR(VLOOKUP(F162,classifications!A$3:C$328,3,FALSE),VLOOKUP(F162,classifications!I$2:K$28,3,FALSE))</f>
        <v>Urban with Significant Rural</v>
      </c>
      <c r="J162" s="124">
        <v>0</v>
      </c>
      <c r="K162" s="124">
        <v>4890</v>
      </c>
      <c r="L162" s="124">
        <v>50</v>
      </c>
      <c r="M162" s="124">
        <v>34810</v>
      </c>
      <c r="N162" s="124">
        <v>39740</v>
      </c>
      <c r="O162" s="124"/>
      <c r="P162" s="124"/>
    </row>
    <row r="163" spans="2:16" x14ac:dyDescent="0.25">
      <c r="B163" s="129" t="s">
        <v>484</v>
      </c>
      <c r="C163" s="129" t="s">
        <v>486</v>
      </c>
      <c r="D163" s="287"/>
      <c r="E163" s="129" t="s">
        <v>487</v>
      </c>
      <c r="F163" s="129" t="s">
        <v>487</v>
      </c>
      <c r="G163" s="3" t="str">
        <f>VLOOKUP(F163,regions!A$2:C$419,3,FALSE)</f>
        <v>Shire district</v>
      </c>
      <c r="H163" s="3" t="str">
        <f>IFERROR(VLOOKUP(F163,classifications!A$3:C$328,3,FALSE),VLOOKUP(F163,classifications!I$2:K$28,3,FALSE))</f>
        <v>Urban with Significant Rural</v>
      </c>
      <c r="J163" s="124">
        <v>0</v>
      </c>
      <c r="K163" s="124">
        <v>3550</v>
      </c>
      <c r="L163" s="124">
        <v>20</v>
      </c>
      <c r="M163" s="124">
        <v>25730</v>
      </c>
      <c r="N163" s="124">
        <v>29300</v>
      </c>
      <c r="O163" s="124"/>
      <c r="P163" s="124"/>
    </row>
    <row r="164" spans="2:16" x14ac:dyDescent="0.25">
      <c r="B164" s="129" t="s">
        <v>488</v>
      </c>
      <c r="C164" s="129" t="s">
        <v>490</v>
      </c>
      <c r="D164" s="287"/>
      <c r="E164" s="129" t="s">
        <v>491</v>
      </c>
      <c r="F164" s="129" t="s">
        <v>491</v>
      </c>
      <c r="G164" s="3" t="str">
        <f>VLOOKUP(F164,regions!A$2:C$419,3,FALSE)</f>
        <v>Shire district</v>
      </c>
      <c r="H164" s="3" t="str">
        <f>IFERROR(VLOOKUP(F164,classifications!A$3:C$328,3,FALSE),VLOOKUP(F164,classifications!I$2:K$28,3,FALSE))</f>
        <v>Urban with Significant Rural</v>
      </c>
      <c r="J164" s="124">
        <v>10</v>
      </c>
      <c r="K164" s="124">
        <v>9120</v>
      </c>
      <c r="L164" s="124">
        <v>490</v>
      </c>
      <c r="M164" s="124">
        <v>63610</v>
      </c>
      <c r="N164" s="124">
        <v>73230</v>
      </c>
      <c r="O164" s="124"/>
      <c r="P164" s="124"/>
    </row>
    <row r="165" spans="2:16" x14ac:dyDescent="0.25">
      <c r="J165" s="124"/>
      <c r="K165" s="124"/>
      <c r="L165" s="124"/>
      <c r="M165" s="124"/>
      <c r="N165" s="124"/>
      <c r="O165" s="124"/>
      <c r="P165" s="124"/>
    </row>
    <row r="166" spans="2:16" x14ac:dyDescent="0.25">
      <c r="B166" s="129"/>
      <c r="C166" s="129" t="s">
        <v>492</v>
      </c>
      <c r="D166" s="287" t="s">
        <v>493</v>
      </c>
      <c r="E166" s="129"/>
      <c r="F166" s="287" t="s">
        <v>493</v>
      </c>
      <c r="G166" s="3" t="str">
        <f>VLOOKUP(F166,regions!A$2:C$419,3,FALSE)</f>
        <v>Shire county</v>
      </c>
      <c r="H166" s="3" t="str">
        <f>IFERROR(VLOOKUP(F166,classifications!A$3:C$328,3,FALSE),VLOOKUP(F166,classifications!I$2:K$28,3,FALSE))</f>
        <v>Predominantly Rural</v>
      </c>
      <c r="J166" s="132">
        <v>12220</v>
      </c>
      <c r="K166" s="132">
        <v>29580</v>
      </c>
      <c r="L166" s="132">
        <v>850</v>
      </c>
      <c r="M166" s="132">
        <v>236140</v>
      </c>
      <c r="N166" s="132">
        <v>278790</v>
      </c>
      <c r="O166" s="124"/>
      <c r="P166" s="124"/>
    </row>
    <row r="167" spans="2:16" x14ac:dyDescent="0.25">
      <c r="B167" s="129" t="s">
        <v>494</v>
      </c>
      <c r="C167" s="129" t="s">
        <v>496</v>
      </c>
      <c r="D167" s="287"/>
      <c r="E167" s="129" t="s">
        <v>497</v>
      </c>
      <c r="F167" s="129" t="s">
        <v>497</v>
      </c>
      <c r="G167" s="3" t="str">
        <f>VLOOKUP(F167,regions!A$2:C$419,3,FALSE)</f>
        <v>Shire district</v>
      </c>
      <c r="H167" s="3" t="str">
        <f>IFERROR(VLOOKUP(F167,classifications!A$3:C$328,3,FALSE),VLOOKUP(F167,classifications!I$2:K$28,3,FALSE))</f>
        <v>Predominantly Urban</v>
      </c>
      <c r="J167" s="124">
        <v>6980</v>
      </c>
      <c r="K167" s="124">
        <v>5220</v>
      </c>
      <c r="L167" s="124">
        <v>100</v>
      </c>
      <c r="M167" s="124">
        <v>42020</v>
      </c>
      <c r="N167" s="124">
        <v>54330</v>
      </c>
      <c r="O167" s="124"/>
      <c r="P167" s="124"/>
    </row>
    <row r="168" spans="2:16" x14ac:dyDescent="0.25">
      <c r="B168" s="129" t="s">
        <v>498</v>
      </c>
      <c r="C168" s="129" t="s">
        <v>500</v>
      </c>
      <c r="D168" s="287"/>
      <c r="E168" s="129" t="s">
        <v>501</v>
      </c>
      <c r="F168" s="129" t="s">
        <v>501</v>
      </c>
      <c r="G168" s="3" t="str">
        <f>VLOOKUP(F168,regions!A$2:C$419,3,FALSE)</f>
        <v>Shire district</v>
      </c>
      <c r="H168" s="3" t="str">
        <f>IFERROR(VLOOKUP(F168,classifications!A$3:C$328,3,FALSE),VLOOKUP(F168,classifications!I$2:K$28,3,FALSE))</f>
        <v>Predominantly Rural</v>
      </c>
      <c r="J168" s="124">
        <v>10</v>
      </c>
      <c r="K168" s="124">
        <v>5210</v>
      </c>
      <c r="L168" s="124">
        <v>130</v>
      </c>
      <c r="M168" s="124">
        <v>32120</v>
      </c>
      <c r="N168" s="124">
        <v>37460</v>
      </c>
      <c r="O168" s="124"/>
      <c r="P168" s="124"/>
    </row>
    <row r="169" spans="2:16" x14ac:dyDescent="0.25">
      <c r="B169" s="129" t="s">
        <v>502</v>
      </c>
      <c r="C169" s="129" t="s">
        <v>504</v>
      </c>
      <c r="D169" s="287"/>
      <c r="E169" s="129" t="s">
        <v>505</v>
      </c>
      <c r="F169" s="129" t="s">
        <v>505</v>
      </c>
      <c r="G169" s="3" t="str">
        <f>VLOOKUP(F169,regions!A$2:C$419,3,FALSE)</f>
        <v>Shire district</v>
      </c>
      <c r="H169" s="3" t="str">
        <f>IFERROR(VLOOKUP(F169,classifications!A$3:C$328,3,FALSE),VLOOKUP(F169,classifications!I$2:K$28,3,FALSE))</f>
        <v>Predominantly Rural</v>
      </c>
      <c r="J169" s="124">
        <v>0</v>
      </c>
      <c r="K169" s="124">
        <v>5650</v>
      </c>
      <c r="L169" s="124">
        <v>20</v>
      </c>
      <c r="M169" s="124">
        <v>39020</v>
      </c>
      <c r="N169" s="124">
        <v>44690</v>
      </c>
      <c r="O169" s="124"/>
      <c r="P169" s="124"/>
    </row>
    <row r="170" spans="2:16" x14ac:dyDescent="0.25">
      <c r="B170" s="129" t="s">
        <v>506</v>
      </c>
      <c r="C170" s="129" t="s">
        <v>508</v>
      </c>
      <c r="D170" s="287"/>
      <c r="E170" s="129" t="s">
        <v>509</v>
      </c>
      <c r="F170" s="129" t="s">
        <v>509</v>
      </c>
      <c r="G170" s="3" t="str">
        <f>VLOOKUP(F170,regions!A$2:C$419,3,FALSE)</f>
        <v>Shire district</v>
      </c>
      <c r="H170" s="3" t="str">
        <f>IFERROR(VLOOKUP(F170,classifications!A$3:C$328,3,FALSE),VLOOKUP(F170,classifications!I$2:K$28,3,FALSE))</f>
        <v>Predominantly Rural</v>
      </c>
      <c r="J170" s="124">
        <v>0</v>
      </c>
      <c r="K170" s="124">
        <v>9730</v>
      </c>
      <c r="L170" s="124">
        <v>610</v>
      </c>
      <c r="M170" s="124">
        <v>65520</v>
      </c>
      <c r="N170" s="124">
        <v>75850</v>
      </c>
      <c r="O170" s="124"/>
      <c r="P170" s="124"/>
    </row>
    <row r="171" spans="2:16" x14ac:dyDescent="0.25">
      <c r="B171" s="129" t="s">
        <v>510</v>
      </c>
      <c r="C171" s="129" t="s">
        <v>512</v>
      </c>
      <c r="D171" s="287"/>
      <c r="E171" s="129" t="s">
        <v>513</v>
      </c>
      <c r="F171" s="129" t="s">
        <v>513</v>
      </c>
      <c r="G171" s="3" t="str">
        <f>VLOOKUP(F171,regions!A$2:C$419,3,FALSE)</f>
        <v>Shire district</v>
      </c>
      <c r="H171" s="3" t="str">
        <f>IFERROR(VLOOKUP(F171,classifications!A$3:C$328,3,FALSE),VLOOKUP(F171,classifications!I$2:K$28,3,FALSE))</f>
        <v>Predominantly Rural</v>
      </c>
      <c r="J171" s="124">
        <v>5230</v>
      </c>
      <c r="K171" s="124">
        <v>3770</v>
      </c>
      <c r="L171" s="124">
        <v>0</v>
      </c>
      <c r="M171" s="124">
        <v>57460</v>
      </c>
      <c r="N171" s="124">
        <v>66460</v>
      </c>
      <c r="O171" s="124"/>
      <c r="P171" s="124"/>
    </row>
    <row r="172" spans="2:16" x14ac:dyDescent="0.25">
      <c r="J172" s="124"/>
      <c r="K172" s="124"/>
      <c r="L172" s="124"/>
      <c r="M172" s="124"/>
      <c r="N172" s="124"/>
      <c r="O172" s="124"/>
      <c r="P172" s="124"/>
    </row>
    <row r="173" spans="2:16" x14ac:dyDescent="0.25">
      <c r="B173" s="129"/>
      <c r="C173" s="129" t="s">
        <v>1458</v>
      </c>
      <c r="D173" s="287" t="s">
        <v>1459</v>
      </c>
      <c r="E173" s="129"/>
      <c r="F173" s="129"/>
      <c r="G173" s="129"/>
      <c r="H173" s="129"/>
      <c r="J173" s="133">
        <v>0</v>
      </c>
      <c r="K173" s="133">
        <v>0</v>
      </c>
      <c r="L173" s="133">
        <v>0</v>
      </c>
      <c r="M173" s="133">
        <v>0</v>
      </c>
      <c r="N173" s="131">
        <v>0</v>
      </c>
      <c r="O173" s="124"/>
      <c r="P173" s="124"/>
    </row>
    <row r="174" spans="2:16" x14ac:dyDescent="0.25">
      <c r="B174" s="129" t="s">
        <v>1460</v>
      </c>
      <c r="C174" s="129" t="s">
        <v>1462</v>
      </c>
      <c r="D174" s="287"/>
      <c r="E174" s="129" t="s">
        <v>1463</v>
      </c>
      <c r="F174" s="129" t="s">
        <v>1463</v>
      </c>
      <c r="G174" s="3" t="e">
        <f>VLOOKUP(F174,regions!A$2:C$419,3,FALSE)</f>
        <v>#N/A</v>
      </c>
      <c r="H174" s="3" t="e">
        <f>IFERROR(VLOOKUP(F174,classifications!A$3:C$328,3,FALSE),VLOOKUP(F174,classifications!I$2:K$28,3,FALSE))</f>
        <v>#N/A</v>
      </c>
      <c r="I174" s="129"/>
      <c r="J174" s="131">
        <v>0</v>
      </c>
      <c r="K174" s="131">
        <v>0</v>
      </c>
      <c r="L174" s="131">
        <v>0</v>
      </c>
      <c r="M174" s="131">
        <v>0</v>
      </c>
      <c r="N174" s="131">
        <v>0</v>
      </c>
      <c r="O174" s="124"/>
      <c r="P174" s="124"/>
    </row>
    <row r="175" spans="2:16" x14ac:dyDescent="0.25">
      <c r="B175" s="129" t="s">
        <v>1464</v>
      </c>
      <c r="C175" s="129" t="s">
        <v>1466</v>
      </c>
      <c r="D175" s="287"/>
      <c r="E175" s="129" t="s">
        <v>1467</v>
      </c>
      <c r="F175" s="129" t="s">
        <v>1467</v>
      </c>
      <c r="G175" s="129"/>
      <c r="H175" s="129"/>
      <c r="I175" s="129"/>
      <c r="J175" s="131">
        <v>0</v>
      </c>
      <c r="K175" s="131">
        <v>0</v>
      </c>
      <c r="L175" s="131">
        <v>0</v>
      </c>
      <c r="M175" s="131">
        <v>0</v>
      </c>
      <c r="N175" s="131">
        <v>0</v>
      </c>
      <c r="O175" s="124"/>
      <c r="P175" s="124"/>
    </row>
    <row r="176" spans="2:16" x14ac:dyDescent="0.25">
      <c r="B176" s="129" t="s">
        <v>1468</v>
      </c>
      <c r="C176" s="129" t="s">
        <v>1470</v>
      </c>
      <c r="D176" s="287"/>
      <c r="E176" s="129" t="s">
        <v>1471</v>
      </c>
      <c r="F176" s="129" t="s">
        <v>1471</v>
      </c>
      <c r="G176" s="129"/>
      <c r="H176" s="129"/>
      <c r="I176" s="129"/>
      <c r="J176" s="131">
        <v>0</v>
      </c>
      <c r="K176" s="131">
        <v>0</v>
      </c>
      <c r="L176" s="131">
        <v>0</v>
      </c>
      <c r="M176" s="131">
        <v>0</v>
      </c>
      <c r="N176" s="131">
        <v>0</v>
      </c>
      <c r="O176" s="124"/>
      <c r="P176" s="124"/>
    </row>
    <row r="177" spans="2:16" x14ac:dyDescent="0.25">
      <c r="B177" s="129" t="s">
        <v>1472</v>
      </c>
      <c r="C177" s="129" t="s">
        <v>1474</v>
      </c>
      <c r="D177" s="287"/>
      <c r="E177" s="129" t="s">
        <v>1475</v>
      </c>
      <c r="F177" s="129" t="s">
        <v>1475</v>
      </c>
      <c r="G177" s="129"/>
      <c r="H177" s="129"/>
      <c r="I177" s="129"/>
      <c r="J177" s="131">
        <v>0</v>
      </c>
      <c r="K177" s="131">
        <v>0</v>
      </c>
      <c r="L177" s="131">
        <v>0</v>
      </c>
      <c r="M177" s="131">
        <v>0</v>
      </c>
      <c r="N177" s="131">
        <v>0</v>
      </c>
      <c r="O177" s="124"/>
      <c r="P177" s="124"/>
    </row>
    <row r="178" spans="2:16" x14ac:dyDescent="0.25">
      <c r="B178" s="129" t="s">
        <v>1476</v>
      </c>
      <c r="C178" s="129" t="s">
        <v>1478</v>
      </c>
      <c r="D178" s="287"/>
      <c r="E178" s="129" t="s">
        <v>1479</v>
      </c>
      <c r="F178" s="129" t="s">
        <v>1479</v>
      </c>
      <c r="G178" s="129"/>
      <c r="H178" s="129"/>
      <c r="I178" s="129"/>
      <c r="J178" s="131">
        <v>0</v>
      </c>
      <c r="K178" s="131">
        <v>0</v>
      </c>
      <c r="L178" s="131">
        <v>0</v>
      </c>
      <c r="M178" s="131">
        <v>0</v>
      </c>
      <c r="N178" s="131">
        <v>0</v>
      </c>
      <c r="O178" s="124"/>
      <c r="P178" s="124"/>
    </row>
    <row r="179" spans="2:16" x14ac:dyDescent="0.25">
      <c r="B179" s="129" t="s">
        <v>1480</v>
      </c>
      <c r="C179" s="129" t="s">
        <v>1482</v>
      </c>
      <c r="D179" s="287"/>
      <c r="E179" s="129" t="s">
        <v>1483</v>
      </c>
      <c r="F179" s="129" t="s">
        <v>1483</v>
      </c>
      <c r="G179" s="129"/>
      <c r="H179" s="129"/>
      <c r="I179" s="129"/>
      <c r="J179" s="131">
        <v>0</v>
      </c>
      <c r="K179" s="131">
        <v>0</v>
      </c>
      <c r="L179" s="131">
        <v>0</v>
      </c>
      <c r="M179" s="131">
        <v>0</v>
      </c>
      <c r="N179" s="131">
        <v>0</v>
      </c>
      <c r="O179" s="124"/>
      <c r="P179" s="124"/>
    </row>
    <row r="180" spans="2:16" x14ac:dyDescent="0.25">
      <c r="B180" s="129"/>
      <c r="C180" s="129"/>
      <c r="D180" s="287"/>
      <c r="E180" s="129"/>
      <c r="F180" s="129"/>
      <c r="G180" s="129"/>
      <c r="H180" s="129"/>
      <c r="J180" s="124"/>
      <c r="K180" s="124"/>
      <c r="L180" s="124"/>
      <c r="M180" s="124"/>
      <c r="N180" s="124"/>
      <c r="O180" s="124"/>
      <c r="P180" s="124"/>
    </row>
    <row r="181" spans="2:16" x14ac:dyDescent="0.25">
      <c r="B181" s="129"/>
      <c r="C181" s="129" t="s">
        <v>1484</v>
      </c>
      <c r="D181" s="287" t="s">
        <v>1485</v>
      </c>
      <c r="E181" s="129"/>
      <c r="F181" s="129"/>
      <c r="G181" s="129"/>
      <c r="H181" s="129"/>
      <c r="J181" s="131">
        <v>0</v>
      </c>
      <c r="K181" s="131">
        <v>0</v>
      </c>
      <c r="L181" s="131">
        <v>0</v>
      </c>
      <c r="M181" s="131">
        <v>0</v>
      </c>
      <c r="N181" s="131">
        <v>0</v>
      </c>
      <c r="O181" s="124"/>
      <c r="P181" s="124"/>
    </row>
    <row r="182" spans="2:16" x14ac:dyDescent="0.25">
      <c r="B182" s="129" t="s">
        <v>1486</v>
      </c>
      <c r="C182" s="129" t="s">
        <v>1488</v>
      </c>
      <c r="D182" s="287"/>
      <c r="E182" s="129" t="s">
        <v>1489</v>
      </c>
      <c r="F182" s="129" t="s">
        <v>1489</v>
      </c>
      <c r="G182" s="3" t="e">
        <f>VLOOKUP(F182,regions!A$2:C$419,3,FALSE)</f>
        <v>#N/A</v>
      </c>
      <c r="H182" s="3" t="e">
        <f>IFERROR(VLOOKUP(F182,classifications!A$3:C$328,3,FALSE),VLOOKUP(F182,classifications!I$2:K$28,3,FALSE))</f>
        <v>#N/A</v>
      </c>
      <c r="I182" s="129"/>
      <c r="J182" s="131">
        <v>0</v>
      </c>
      <c r="K182" s="131">
        <v>0</v>
      </c>
      <c r="L182" s="131">
        <v>0</v>
      </c>
      <c r="M182" s="131">
        <v>0</v>
      </c>
      <c r="N182" s="131">
        <v>0</v>
      </c>
      <c r="O182" s="124"/>
      <c r="P182" s="124"/>
    </row>
    <row r="183" spans="2:16" x14ac:dyDescent="0.25">
      <c r="B183" s="129" t="s">
        <v>1490</v>
      </c>
      <c r="C183" s="129" t="s">
        <v>1492</v>
      </c>
      <c r="D183" s="287"/>
      <c r="E183" s="129" t="s">
        <v>1493</v>
      </c>
      <c r="F183" s="129" t="s">
        <v>1493</v>
      </c>
      <c r="G183" s="129"/>
      <c r="H183" s="129"/>
      <c r="I183" s="129"/>
      <c r="J183" s="131">
        <v>0</v>
      </c>
      <c r="K183" s="131">
        <v>0</v>
      </c>
      <c r="L183" s="131">
        <v>0</v>
      </c>
      <c r="M183" s="131">
        <v>0</v>
      </c>
      <c r="N183" s="131">
        <v>0</v>
      </c>
      <c r="O183" s="124"/>
      <c r="P183" s="124"/>
    </row>
    <row r="184" spans="2:16" x14ac:dyDescent="0.25">
      <c r="B184" s="129" t="s">
        <v>1497</v>
      </c>
      <c r="C184" s="129" t="s">
        <v>1499</v>
      </c>
      <c r="D184" s="287"/>
      <c r="E184" s="129" t="s">
        <v>1500</v>
      </c>
      <c r="F184" s="129" t="s">
        <v>1500</v>
      </c>
      <c r="G184" s="129"/>
      <c r="H184" s="129"/>
      <c r="I184" s="129"/>
      <c r="J184" s="131">
        <v>0</v>
      </c>
      <c r="K184" s="131">
        <v>0</v>
      </c>
      <c r="L184" s="131">
        <v>0</v>
      </c>
      <c r="M184" s="131">
        <v>0</v>
      </c>
      <c r="N184" s="131">
        <v>0</v>
      </c>
      <c r="O184" s="124"/>
      <c r="P184" s="124"/>
    </row>
    <row r="185" spans="2:16" x14ac:dyDescent="0.25">
      <c r="B185" s="129" t="s">
        <v>1501</v>
      </c>
      <c r="C185" s="129" t="s">
        <v>1503</v>
      </c>
      <c r="D185" s="287"/>
      <c r="E185" s="129" t="s">
        <v>1504</v>
      </c>
      <c r="F185" s="129" t="s">
        <v>1504</v>
      </c>
      <c r="G185" s="129"/>
      <c r="H185" s="129"/>
      <c r="I185" s="129"/>
      <c r="J185" s="131">
        <v>0</v>
      </c>
      <c r="K185" s="131">
        <v>0</v>
      </c>
      <c r="L185" s="131">
        <v>0</v>
      </c>
      <c r="M185" s="131">
        <v>0</v>
      </c>
      <c r="N185" s="131">
        <v>0</v>
      </c>
      <c r="O185" s="124"/>
      <c r="P185" s="124"/>
    </row>
    <row r="186" spans="2:16" x14ac:dyDescent="0.25">
      <c r="B186" s="129" t="s">
        <v>1505</v>
      </c>
      <c r="C186" s="129" t="s">
        <v>1507</v>
      </c>
      <c r="D186" s="287"/>
      <c r="E186" s="129" t="s">
        <v>1508</v>
      </c>
      <c r="F186" s="129" t="s">
        <v>1508</v>
      </c>
      <c r="G186" s="129"/>
      <c r="H186" s="129"/>
      <c r="I186" s="129"/>
      <c r="J186" s="131">
        <v>0</v>
      </c>
      <c r="K186" s="131">
        <v>0</v>
      </c>
      <c r="L186" s="131">
        <v>0</v>
      </c>
      <c r="M186" s="131">
        <v>0</v>
      </c>
      <c r="N186" s="131">
        <v>0</v>
      </c>
      <c r="O186" s="124"/>
      <c r="P186" s="124"/>
    </row>
    <row r="187" spans="2:16" x14ac:dyDescent="0.25">
      <c r="B187" s="129" t="s">
        <v>1509</v>
      </c>
      <c r="C187" s="129" t="s">
        <v>1511</v>
      </c>
      <c r="D187" s="287"/>
      <c r="E187" s="129" t="s">
        <v>1512</v>
      </c>
      <c r="F187" s="129" t="s">
        <v>1512</v>
      </c>
      <c r="G187" s="129"/>
      <c r="H187" s="129"/>
      <c r="I187" s="129"/>
      <c r="J187" s="131">
        <v>0</v>
      </c>
      <c r="K187" s="131">
        <v>0</v>
      </c>
      <c r="L187" s="131">
        <v>0</v>
      </c>
      <c r="M187" s="131">
        <v>0</v>
      </c>
      <c r="N187" s="131">
        <v>0</v>
      </c>
      <c r="O187" s="124"/>
      <c r="P187" s="124"/>
    </row>
    <row r="188" spans="2:16" x14ac:dyDescent="0.25">
      <c r="B188" s="129" t="s">
        <v>75</v>
      </c>
      <c r="C188" s="129" t="s">
        <v>77</v>
      </c>
      <c r="D188" s="287"/>
      <c r="E188" s="129" t="s">
        <v>1965</v>
      </c>
      <c r="F188" s="129" t="s">
        <v>1965</v>
      </c>
      <c r="G188" s="129"/>
      <c r="H188" s="129"/>
      <c r="I188" s="129"/>
      <c r="J188" s="131">
        <v>0</v>
      </c>
      <c r="K188" s="131">
        <v>0</v>
      </c>
      <c r="L188" s="131">
        <v>0</v>
      </c>
      <c r="M188" s="131">
        <v>0</v>
      </c>
      <c r="N188" s="131">
        <v>0</v>
      </c>
      <c r="O188" s="124"/>
      <c r="P188" s="124"/>
    </row>
    <row r="189" spans="2:16" x14ac:dyDescent="0.25">
      <c r="J189" s="124"/>
      <c r="K189" s="124"/>
      <c r="L189" s="124"/>
      <c r="M189" s="124"/>
      <c r="N189" s="124"/>
      <c r="O189" s="124"/>
      <c r="P189" s="124"/>
    </row>
    <row r="190" spans="2:16" x14ac:dyDescent="0.25">
      <c r="B190" s="129"/>
      <c r="C190" s="129" t="s">
        <v>514</v>
      </c>
      <c r="D190" s="287" t="s">
        <v>515</v>
      </c>
      <c r="E190" s="129"/>
      <c r="F190" s="287" t="s">
        <v>515</v>
      </c>
      <c r="G190" s="3" t="str">
        <f>VLOOKUP(F190,regions!A$2:C$419,3,FALSE)</f>
        <v>Shire county</v>
      </c>
      <c r="H190" s="3" t="str">
        <f>IFERROR(VLOOKUP(F190,classifications!A$3:C$328,3,FALSE),VLOOKUP(F190,classifications!I$2:K$28,3,FALSE))</f>
        <v>Predominantly Rural</v>
      </c>
      <c r="J190" s="132">
        <v>2610</v>
      </c>
      <c r="K190" s="132">
        <v>30630</v>
      </c>
      <c r="L190" s="132">
        <v>90</v>
      </c>
      <c r="M190" s="132">
        <v>215850</v>
      </c>
      <c r="N190" s="132">
        <v>249170</v>
      </c>
      <c r="O190" s="124"/>
      <c r="P190" s="124"/>
    </row>
    <row r="191" spans="2:16" x14ac:dyDescent="0.25">
      <c r="B191" s="129" t="s">
        <v>516</v>
      </c>
      <c r="C191" s="129" t="s">
        <v>518</v>
      </c>
      <c r="D191" s="287"/>
      <c r="E191" s="129" t="s">
        <v>519</v>
      </c>
      <c r="F191" s="129" t="s">
        <v>519</v>
      </c>
      <c r="G191" s="3" t="str">
        <f>VLOOKUP(F191,regions!A$2:C$419,3,FALSE)</f>
        <v>Shire district</v>
      </c>
      <c r="H191" s="3" t="str">
        <f>IFERROR(VLOOKUP(F191,classifications!A$3:C$328,3,FALSE),VLOOKUP(F191,classifications!I$2:K$28,3,FALSE))</f>
        <v>Predominantly Rural</v>
      </c>
      <c r="J191" s="124">
        <v>0</v>
      </c>
      <c r="K191" s="124">
        <v>8820</v>
      </c>
      <c r="L191" s="124">
        <v>10</v>
      </c>
      <c r="M191" s="124">
        <v>38600</v>
      </c>
      <c r="N191" s="124">
        <v>47420</v>
      </c>
      <c r="O191" s="124"/>
      <c r="P191" s="124"/>
    </row>
    <row r="192" spans="2:16" x14ac:dyDescent="0.25">
      <c r="B192" s="129" t="s">
        <v>520</v>
      </c>
      <c r="C192" s="129" t="s">
        <v>522</v>
      </c>
      <c r="D192" s="287"/>
      <c r="E192" s="129" t="s">
        <v>523</v>
      </c>
      <c r="F192" s="129" t="s">
        <v>523</v>
      </c>
      <c r="G192" s="3" t="str">
        <f>VLOOKUP(F192,regions!A$2:C$419,3,FALSE)</f>
        <v>Shire district</v>
      </c>
      <c r="H192" s="3" t="str">
        <f>IFERROR(VLOOKUP(F192,classifications!A$3:C$328,3,FALSE),VLOOKUP(F192,classifications!I$2:K$28,3,FALSE))</f>
        <v>Urban with Significant Rural</v>
      </c>
      <c r="J192" s="124">
        <v>2590</v>
      </c>
      <c r="K192" s="124">
        <v>840</v>
      </c>
      <c r="L192" s="124">
        <v>0</v>
      </c>
      <c r="M192" s="124">
        <v>29960</v>
      </c>
      <c r="N192" s="124">
        <v>33390</v>
      </c>
      <c r="O192" s="124"/>
      <c r="P192" s="124"/>
    </row>
    <row r="193" spans="2:16" x14ac:dyDescent="0.25">
      <c r="B193" s="129" t="s">
        <v>524</v>
      </c>
      <c r="C193" s="129" t="s">
        <v>526</v>
      </c>
      <c r="D193" s="287"/>
      <c r="E193" s="129" t="s">
        <v>527</v>
      </c>
      <c r="F193" s="129" t="s">
        <v>527</v>
      </c>
      <c r="G193" s="3" t="str">
        <f>VLOOKUP(F193,regions!A$2:C$419,3,FALSE)</f>
        <v>Shire district</v>
      </c>
      <c r="H193" s="3" t="str">
        <f>IFERROR(VLOOKUP(F193,classifications!A$3:C$328,3,FALSE),VLOOKUP(F193,classifications!I$2:K$28,3,FALSE))</f>
        <v>Urban with Significant Rural</v>
      </c>
      <c r="J193" s="124">
        <v>20</v>
      </c>
      <c r="K193" s="124">
        <v>7640</v>
      </c>
      <c r="L193" s="124">
        <v>60</v>
      </c>
      <c r="M193" s="124">
        <v>45310</v>
      </c>
      <c r="N193" s="124">
        <v>53030</v>
      </c>
      <c r="O193" s="124"/>
      <c r="P193" s="124"/>
    </row>
    <row r="194" spans="2:16" x14ac:dyDescent="0.25">
      <c r="B194" s="129" t="s">
        <v>528</v>
      </c>
      <c r="C194" s="129" t="s">
        <v>530</v>
      </c>
      <c r="D194" s="287"/>
      <c r="E194" s="129" t="s">
        <v>531</v>
      </c>
      <c r="F194" s="129" t="s">
        <v>531</v>
      </c>
      <c r="G194" s="3" t="str">
        <f>VLOOKUP(F194,regions!A$2:C$419,3,FALSE)</f>
        <v>Shire district</v>
      </c>
      <c r="H194" s="3" t="str">
        <f>IFERROR(VLOOKUP(F194,classifications!A$3:C$328,3,FALSE),VLOOKUP(F194,classifications!I$2:K$28,3,FALSE))</f>
        <v>Predominantly Rural</v>
      </c>
      <c r="J194" s="124">
        <v>0</v>
      </c>
      <c r="K194" s="124">
        <v>6060</v>
      </c>
      <c r="L194" s="124">
        <v>0</v>
      </c>
      <c r="M194" s="124">
        <v>27260</v>
      </c>
      <c r="N194" s="124">
        <v>33320</v>
      </c>
      <c r="O194" s="124"/>
      <c r="P194" s="124"/>
    </row>
    <row r="195" spans="2:16" x14ac:dyDescent="0.25">
      <c r="B195" s="129" t="s">
        <v>532</v>
      </c>
      <c r="C195" s="129" t="s">
        <v>534</v>
      </c>
      <c r="D195" s="287"/>
      <c r="E195" s="129" t="s">
        <v>535</v>
      </c>
      <c r="F195" s="129" t="s">
        <v>535</v>
      </c>
      <c r="G195" s="3" t="str">
        <f>VLOOKUP(F195,regions!A$2:C$419,3,FALSE)</f>
        <v>Shire district</v>
      </c>
      <c r="H195" s="3" t="str">
        <f>IFERROR(VLOOKUP(F195,classifications!A$3:C$328,3,FALSE),VLOOKUP(F195,classifications!I$2:K$28,3,FALSE))</f>
        <v>Predominantly Rural</v>
      </c>
      <c r="J195" s="124">
        <v>0</v>
      </c>
      <c r="K195" s="124">
        <v>2520</v>
      </c>
      <c r="L195" s="124">
        <v>0</v>
      </c>
      <c r="M195" s="124">
        <v>23990</v>
      </c>
      <c r="N195" s="124">
        <v>26520</v>
      </c>
      <c r="O195" s="124"/>
      <c r="P195" s="124"/>
    </row>
    <row r="196" spans="2:16" x14ac:dyDescent="0.25">
      <c r="B196" s="129" t="s">
        <v>536</v>
      </c>
      <c r="C196" s="129" t="s">
        <v>538</v>
      </c>
      <c r="D196" s="287"/>
      <c r="E196" s="129" t="s">
        <v>539</v>
      </c>
      <c r="F196" s="129" t="s">
        <v>539</v>
      </c>
      <c r="G196" s="3" t="str">
        <f>VLOOKUP(F196,regions!A$2:C$419,3,FALSE)</f>
        <v>Shire district</v>
      </c>
      <c r="H196" s="3" t="str">
        <f>IFERROR(VLOOKUP(F196,classifications!A$3:C$328,3,FALSE),VLOOKUP(F196,classifications!I$2:K$28,3,FALSE))</f>
        <v>Predominantly Rural</v>
      </c>
      <c r="J196" s="124">
        <v>0</v>
      </c>
      <c r="K196" s="124">
        <v>4750</v>
      </c>
      <c r="L196" s="124">
        <v>20</v>
      </c>
      <c r="M196" s="124">
        <v>50730</v>
      </c>
      <c r="N196" s="124">
        <v>55490</v>
      </c>
      <c r="O196" s="124"/>
      <c r="P196" s="124"/>
    </row>
    <row r="197" spans="2:16" x14ac:dyDescent="0.25">
      <c r="J197" s="124"/>
      <c r="K197" s="124"/>
      <c r="L197" s="124"/>
      <c r="M197" s="124"/>
      <c r="N197" s="124"/>
      <c r="O197" s="124"/>
      <c r="P197" s="124"/>
    </row>
    <row r="198" spans="2:16" x14ac:dyDescent="0.25">
      <c r="B198" s="129"/>
      <c r="C198" s="129" t="s">
        <v>540</v>
      </c>
      <c r="D198" s="287" t="s">
        <v>541</v>
      </c>
      <c r="E198" s="129"/>
      <c r="F198" s="287" t="s">
        <v>541</v>
      </c>
      <c r="G198" s="3" t="str">
        <f>VLOOKUP(F198,regions!A$2:C$419,3,FALSE)</f>
        <v>Shire county</v>
      </c>
      <c r="H198" s="3" t="str">
        <f>IFERROR(VLOOKUP(F198,classifications!A$3:C$328,3,FALSE),VLOOKUP(F198,classifications!I$2:K$28,3,FALSE))</f>
        <v>Urban with Significant Rural</v>
      </c>
      <c r="J198" s="132">
        <v>29040</v>
      </c>
      <c r="K198" s="132">
        <v>23890</v>
      </c>
      <c r="L198" s="132">
        <v>80</v>
      </c>
      <c r="M198" s="132">
        <v>308850</v>
      </c>
      <c r="N198" s="132">
        <v>361860</v>
      </c>
      <c r="O198" s="124"/>
      <c r="P198" s="124"/>
    </row>
    <row r="199" spans="2:16" x14ac:dyDescent="0.25">
      <c r="B199" s="129" t="s">
        <v>542</v>
      </c>
      <c r="C199" s="129" t="s">
        <v>544</v>
      </c>
      <c r="D199" s="287"/>
      <c r="E199" s="129" t="s">
        <v>545</v>
      </c>
      <c r="F199" s="129" t="s">
        <v>545</v>
      </c>
      <c r="G199" s="3" t="str">
        <f>VLOOKUP(F199,regions!A$2:C$419,3,FALSE)</f>
        <v>Shire district</v>
      </c>
      <c r="H199" s="3" t="str">
        <f>IFERROR(VLOOKUP(F199,classifications!A$3:C$328,3,FALSE),VLOOKUP(F199,classifications!I$2:K$28,3,FALSE))</f>
        <v>Predominantly Urban</v>
      </c>
      <c r="J199" s="124">
        <v>0</v>
      </c>
      <c r="K199" s="124">
        <v>7170</v>
      </c>
      <c r="L199" s="124">
        <v>0</v>
      </c>
      <c r="M199" s="124">
        <v>50350</v>
      </c>
      <c r="N199" s="124">
        <v>57530</v>
      </c>
      <c r="O199" s="124"/>
      <c r="P199" s="124"/>
    </row>
    <row r="200" spans="2:16" x14ac:dyDescent="0.25">
      <c r="B200" s="129" t="s">
        <v>546</v>
      </c>
      <c r="C200" s="129" t="s">
        <v>548</v>
      </c>
      <c r="D200" s="287"/>
      <c r="E200" s="129" t="s">
        <v>549</v>
      </c>
      <c r="F200" s="129" t="s">
        <v>549</v>
      </c>
      <c r="G200" s="3" t="str">
        <f>VLOOKUP(F200,regions!A$2:C$419,3,FALSE)</f>
        <v>Shire district</v>
      </c>
      <c r="H200" s="3" t="str">
        <f>IFERROR(VLOOKUP(F200,classifications!A$3:C$328,3,FALSE),VLOOKUP(F200,classifications!I$2:K$28,3,FALSE))</f>
        <v>Urban with Significant Rural</v>
      </c>
      <c r="J200" s="124">
        <v>5080</v>
      </c>
      <c r="K200" s="124">
        <v>1070</v>
      </c>
      <c r="L200" s="124">
        <v>0</v>
      </c>
      <c r="M200" s="124">
        <v>29720</v>
      </c>
      <c r="N200" s="124">
        <v>35870</v>
      </c>
      <c r="O200" s="124"/>
      <c r="P200" s="124"/>
    </row>
    <row r="201" spans="2:16" x14ac:dyDescent="0.25">
      <c r="B201" s="129" t="s">
        <v>550</v>
      </c>
      <c r="C201" s="129" t="s">
        <v>552</v>
      </c>
      <c r="D201" s="287"/>
      <c r="E201" s="129" t="s">
        <v>553</v>
      </c>
      <c r="F201" s="129" t="s">
        <v>553</v>
      </c>
      <c r="G201" s="3" t="str">
        <f>VLOOKUP(F201,regions!A$2:C$419,3,FALSE)</f>
        <v>Shire district</v>
      </c>
      <c r="H201" s="3" t="str">
        <f>IFERROR(VLOOKUP(F201,classifications!A$3:C$328,3,FALSE),VLOOKUP(F201,classifications!I$2:K$28,3,FALSE))</f>
        <v>Predominantly Urban</v>
      </c>
      <c r="J201" s="124">
        <v>9150</v>
      </c>
      <c r="K201" s="124">
        <v>1450</v>
      </c>
      <c r="L201" s="124">
        <v>70</v>
      </c>
      <c r="M201" s="124">
        <v>38810</v>
      </c>
      <c r="N201" s="124">
        <v>49480</v>
      </c>
      <c r="O201" s="124"/>
      <c r="P201" s="124"/>
    </row>
    <row r="202" spans="2:16" x14ac:dyDescent="0.25">
      <c r="B202" s="129" t="s">
        <v>554</v>
      </c>
      <c r="C202" s="129" t="s">
        <v>556</v>
      </c>
      <c r="D202" s="287"/>
      <c r="E202" s="129" t="s">
        <v>557</v>
      </c>
      <c r="F202" s="129" t="s">
        <v>557</v>
      </c>
      <c r="G202" s="3" t="str">
        <f>VLOOKUP(F202,regions!A$2:C$419,3,FALSE)</f>
        <v>Shire district</v>
      </c>
      <c r="H202" s="3" t="str">
        <f>IFERROR(VLOOKUP(F202,classifications!A$3:C$328,3,FALSE),VLOOKUP(F202,classifications!I$2:K$28,3,FALSE))</f>
        <v>Predominantly Rural</v>
      </c>
      <c r="J202" s="124">
        <v>0</v>
      </c>
      <c r="K202" s="124">
        <v>4040</v>
      </c>
      <c r="L202" s="124">
        <v>0</v>
      </c>
      <c r="M202" s="124">
        <v>30690</v>
      </c>
      <c r="N202" s="124">
        <v>34730</v>
      </c>
      <c r="O202" s="124"/>
      <c r="P202" s="124"/>
    </row>
    <row r="203" spans="2:16" x14ac:dyDescent="0.25">
      <c r="B203" s="129" t="s">
        <v>558</v>
      </c>
      <c r="C203" s="129" t="s">
        <v>560</v>
      </c>
      <c r="D203" s="287"/>
      <c r="E203" s="129" t="s">
        <v>561</v>
      </c>
      <c r="F203" s="129" t="s">
        <v>561</v>
      </c>
      <c r="G203" s="3" t="str">
        <f>VLOOKUP(F203,regions!A$2:C$419,3,FALSE)</f>
        <v>Shire district</v>
      </c>
      <c r="H203" s="3" t="str">
        <f>IFERROR(VLOOKUP(F203,classifications!A$3:C$328,3,FALSE),VLOOKUP(F203,classifications!I$2:K$28,3,FALSE))</f>
        <v>Predominantly Urban</v>
      </c>
      <c r="J203" s="124">
        <v>0</v>
      </c>
      <c r="K203" s="124">
        <v>6580</v>
      </c>
      <c r="L203" s="124">
        <v>0</v>
      </c>
      <c r="M203" s="124">
        <v>45490</v>
      </c>
      <c r="N203" s="124">
        <v>52070</v>
      </c>
      <c r="O203" s="124"/>
      <c r="P203" s="124"/>
    </row>
    <row r="204" spans="2:16" x14ac:dyDescent="0.25">
      <c r="B204" s="129" t="s">
        <v>562</v>
      </c>
      <c r="C204" s="129" t="s">
        <v>564</v>
      </c>
      <c r="D204" s="287"/>
      <c r="E204" s="129" t="s">
        <v>565</v>
      </c>
      <c r="F204" s="129" t="s">
        <v>565</v>
      </c>
      <c r="G204" s="3" t="str">
        <f>VLOOKUP(F204,regions!A$2:C$419,3,FALSE)</f>
        <v>Shire district</v>
      </c>
      <c r="H204" s="3" t="str">
        <f>IFERROR(VLOOKUP(F204,classifications!A$3:C$328,3,FALSE),VLOOKUP(F204,classifications!I$2:K$28,3,FALSE))</f>
        <v>Predominantly Rural</v>
      </c>
      <c r="J204" s="124">
        <v>3970</v>
      </c>
      <c r="K204" s="124">
        <v>1250</v>
      </c>
      <c r="L204" s="124">
        <v>0</v>
      </c>
      <c r="M204" s="124">
        <v>37030</v>
      </c>
      <c r="N204" s="124">
        <v>42240</v>
      </c>
      <c r="O204" s="124"/>
      <c r="P204" s="124"/>
    </row>
    <row r="205" spans="2:16" x14ac:dyDescent="0.25">
      <c r="B205" s="129" t="s">
        <v>566</v>
      </c>
      <c r="C205" s="129" t="s">
        <v>568</v>
      </c>
      <c r="D205" s="287"/>
      <c r="E205" s="129" t="s">
        <v>569</v>
      </c>
      <c r="F205" s="129" t="s">
        <v>569</v>
      </c>
      <c r="G205" s="3" t="str">
        <f>VLOOKUP(F205,regions!A$2:C$419,3,FALSE)</f>
        <v>Shire district</v>
      </c>
      <c r="H205" s="3" t="str">
        <f>IFERROR(VLOOKUP(F205,classifications!A$3:C$328,3,FALSE),VLOOKUP(F205,classifications!I$2:K$28,3,FALSE))</f>
        <v>Predominantly Urban</v>
      </c>
      <c r="J205" s="124">
        <v>7850</v>
      </c>
      <c r="K205" s="124">
        <v>980</v>
      </c>
      <c r="L205" s="124">
        <v>0</v>
      </c>
      <c r="M205" s="124">
        <v>36970</v>
      </c>
      <c r="N205" s="124">
        <v>45800</v>
      </c>
      <c r="O205" s="124"/>
      <c r="P205" s="124"/>
    </row>
    <row r="206" spans="2:16" x14ac:dyDescent="0.25">
      <c r="B206" s="129" t="s">
        <v>570</v>
      </c>
      <c r="C206" s="129" t="s">
        <v>572</v>
      </c>
      <c r="D206" s="287"/>
      <c r="E206" s="129" t="s">
        <v>573</v>
      </c>
      <c r="F206" s="129" t="s">
        <v>573</v>
      </c>
      <c r="G206" s="3" t="str">
        <f>VLOOKUP(F206,regions!A$2:C$419,3,FALSE)</f>
        <v>Shire district</v>
      </c>
      <c r="H206" s="3" t="str">
        <f>IFERROR(VLOOKUP(F206,classifications!A$3:C$328,3,FALSE),VLOOKUP(F206,classifications!I$2:K$28,3,FALSE))</f>
        <v>Urban with Significant Rural</v>
      </c>
      <c r="J206" s="124">
        <v>2990</v>
      </c>
      <c r="K206" s="124">
        <v>1350</v>
      </c>
      <c r="L206" s="124">
        <v>0</v>
      </c>
      <c r="M206" s="124">
        <v>39800</v>
      </c>
      <c r="N206" s="124">
        <v>44150</v>
      </c>
      <c r="O206" s="124"/>
      <c r="P206" s="124"/>
    </row>
    <row r="207" spans="2:16" x14ac:dyDescent="0.25">
      <c r="J207" s="124"/>
      <c r="K207" s="124"/>
      <c r="L207" s="124"/>
      <c r="M207" s="124"/>
      <c r="N207" s="124"/>
      <c r="O207" s="124"/>
      <c r="P207" s="124"/>
    </row>
    <row r="208" spans="2:16" x14ac:dyDescent="0.25">
      <c r="B208" s="129"/>
      <c r="C208" s="129" t="s">
        <v>574</v>
      </c>
      <c r="D208" s="287" t="s">
        <v>575</v>
      </c>
      <c r="E208" s="129"/>
      <c r="F208" s="287" t="s">
        <v>575</v>
      </c>
      <c r="G208" s="3" t="str">
        <f>VLOOKUP(F208,regions!A$2:C$419,3,FALSE)</f>
        <v>Shire county</v>
      </c>
      <c r="H208" s="3" t="str">
        <f>IFERROR(VLOOKUP(F208,classifications!A$3:C$328,3,FALSE),VLOOKUP(F208,classifications!I$2:K$28,3,FALSE))</f>
        <v>Predominantly Rural</v>
      </c>
      <c r="J208" s="132">
        <v>12120</v>
      </c>
      <c r="K208" s="132">
        <v>28290</v>
      </c>
      <c r="L208" s="132">
        <v>530</v>
      </c>
      <c r="M208" s="132">
        <v>332270</v>
      </c>
      <c r="N208" s="132">
        <v>373210</v>
      </c>
      <c r="O208" s="124"/>
      <c r="P208" s="124"/>
    </row>
    <row r="209" spans="2:16" x14ac:dyDescent="0.25">
      <c r="B209" s="129" t="s">
        <v>576</v>
      </c>
      <c r="C209" s="129" t="s">
        <v>578</v>
      </c>
      <c r="D209" s="287"/>
      <c r="E209" s="129" t="s">
        <v>579</v>
      </c>
      <c r="F209" s="129" t="s">
        <v>579</v>
      </c>
      <c r="G209" s="3" t="str">
        <f>VLOOKUP(F209,regions!A$2:C$419,3,FALSE)</f>
        <v>Shire district</v>
      </c>
      <c r="H209" s="3" t="str">
        <f>IFERROR(VLOOKUP(F209,classifications!A$3:C$328,3,FALSE),VLOOKUP(F209,classifications!I$2:K$28,3,FALSE))</f>
        <v>Predominantly Rural</v>
      </c>
      <c r="J209" s="124">
        <v>4200</v>
      </c>
      <c r="K209" s="124">
        <v>2440</v>
      </c>
      <c r="L209" s="124">
        <v>0</v>
      </c>
      <c r="M209" s="124">
        <v>62600</v>
      </c>
      <c r="N209" s="124">
        <v>69250</v>
      </c>
      <c r="O209" s="124"/>
      <c r="P209" s="124"/>
    </row>
    <row r="210" spans="2:16" x14ac:dyDescent="0.25">
      <c r="B210" s="129" t="s">
        <v>580</v>
      </c>
      <c r="C210" s="129" t="s">
        <v>582</v>
      </c>
      <c r="D210" s="287"/>
      <c r="E210" s="129" t="s">
        <v>583</v>
      </c>
      <c r="F210" s="129" t="s">
        <v>583</v>
      </c>
      <c r="G210" s="3" t="str">
        <f>VLOOKUP(F210,regions!A$2:C$419,3,FALSE)</f>
        <v>Shire district</v>
      </c>
      <c r="H210" s="3" t="str">
        <f>IFERROR(VLOOKUP(F210,classifications!A$3:C$328,3,FALSE),VLOOKUP(F210,classifications!I$2:K$28,3,FALSE))</f>
        <v>Predominantly Urban</v>
      </c>
      <c r="J210" s="124">
        <v>4880</v>
      </c>
      <c r="K210" s="124">
        <v>4410</v>
      </c>
      <c r="L210" s="124">
        <v>120</v>
      </c>
      <c r="M210" s="124">
        <v>45220</v>
      </c>
      <c r="N210" s="124">
        <v>54640</v>
      </c>
      <c r="O210" s="124"/>
      <c r="P210" s="124"/>
    </row>
    <row r="211" spans="2:16" x14ac:dyDescent="0.25">
      <c r="B211" s="129" t="s">
        <v>584</v>
      </c>
      <c r="C211" s="129" t="s">
        <v>586</v>
      </c>
      <c r="D211" s="287"/>
      <c r="E211" s="129" t="s">
        <v>587</v>
      </c>
      <c r="F211" s="129" t="s">
        <v>587</v>
      </c>
      <c r="G211" s="3" t="str">
        <f>VLOOKUP(F211,regions!A$2:C$419,3,FALSE)</f>
        <v>Shire district</v>
      </c>
      <c r="H211" s="3" t="str">
        <f>IFERROR(VLOOKUP(F211,classifications!A$3:C$328,3,FALSE),VLOOKUP(F211,classifications!I$2:K$28,3,FALSE))</f>
        <v>Predominantly Rural</v>
      </c>
      <c r="J211" s="124">
        <v>3010</v>
      </c>
      <c r="K211" s="124">
        <v>1400</v>
      </c>
      <c r="L211" s="124">
        <v>0</v>
      </c>
      <c r="M211" s="124">
        <v>32010</v>
      </c>
      <c r="N211" s="124">
        <v>36410</v>
      </c>
      <c r="O211" s="124"/>
      <c r="P211" s="124"/>
    </row>
    <row r="212" spans="2:16" x14ac:dyDescent="0.25">
      <c r="B212" s="129" t="s">
        <v>588</v>
      </c>
      <c r="C212" s="129" t="s">
        <v>590</v>
      </c>
      <c r="D212" s="287"/>
      <c r="E212" s="129" t="s">
        <v>591</v>
      </c>
      <c r="F212" s="129" t="s">
        <v>591</v>
      </c>
      <c r="G212" s="3" t="str">
        <f>VLOOKUP(F212,regions!A$2:C$419,3,FALSE)</f>
        <v>Shire district</v>
      </c>
      <c r="H212" s="3" t="str">
        <f>IFERROR(VLOOKUP(F212,classifications!A$3:C$328,3,FALSE),VLOOKUP(F212,classifications!I$2:K$28,3,FALSE))</f>
        <v>Predominantly Rural</v>
      </c>
      <c r="J212" s="124">
        <v>0</v>
      </c>
      <c r="K212" s="124">
        <v>4600</v>
      </c>
      <c r="L212" s="124">
        <v>310</v>
      </c>
      <c r="M212" s="124">
        <v>42140</v>
      </c>
      <c r="N212" s="124">
        <v>47050</v>
      </c>
      <c r="O212" s="124"/>
      <c r="P212" s="124"/>
    </row>
    <row r="213" spans="2:16" x14ac:dyDescent="0.25">
      <c r="B213" s="129" t="s">
        <v>592</v>
      </c>
      <c r="C213" s="129" t="s">
        <v>594</v>
      </c>
      <c r="D213" s="287"/>
      <c r="E213" s="129" t="s">
        <v>595</v>
      </c>
      <c r="F213" s="129" t="s">
        <v>595</v>
      </c>
      <c r="G213" s="3" t="str">
        <f>VLOOKUP(F213,regions!A$2:C$419,3,FALSE)</f>
        <v>Shire district</v>
      </c>
      <c r="H213" s="3" t="str">
        <f>IFERROR(VLOOKUP(F213,classifications!A$3:C$328,3,FALSE),VLOOKUP(F213,classifications!I$2:K$28,3,FALSE))</f>
        <v>Predominantly Rural</v>
      </c>
      <c r="J213" s="124">
        <v>0</v>
      </c>
      <c r="K213" s="124">
        <v>4540</v>
      </c>
      <c r="L213" s="124">
        <v>60</v>
      </c>
      <c r="M213" s="124">
        <v>40810</v>
      </c>
      <c r="N213" s="124">
        <v>45410</v>
      </c>
      <c r="O213" s="124"/>
      <c r="P213" s="124"/>
    </row>
    <row r="214" spans="2:16" x14ac:dyDescent="0.25">
      <c r="B214" s="129" t="s">
        <v>596</v>
      </c>
      <c r="C214" s="129" t="s">
        <v>598</v>
      </c>
      <c r="D214" s="287"/>
      <c r="E214" s="129" t="s">
        <v>599</v>
      </c>
      <c r="F214" s="129" t="s">
        <v>599</v>
      </c>
      <c r="G214" s="3" t="str">
        <f>VLOOKUP(F214,regions!A$2:C$419,3,FALSE)</f>
        <v>Shire district</v>
      </c>
      <c r="H214" s="3" t="str">
        <f>IFERROR(VLOOKUP(F214,classifications!A$3:C$328,3,FALSE),VLOOKUP(F214,classifications!I$2:K$28,3,FALSE))</f>
        <v>Predominantly Rural</v>
      </c>
      <c r="J214" s="124">
        <v>20</v>
      </c>
      <c r="K214" s="124">
        <v>5700</v>
      </c>
      <c r="L214" s="124">
        <v>10</v>
      </c>
      <c r="M214" s="124">
        <v>56440</v>
      </c>
      <c r="N214" s="124">
        <v>62160</v>
      </c>
      <c r="O214" s="124"/>
      <c r="P214" s="124"/>
    </row>
    <row r="215" spans="2:16" x14ac:dyDescent="0.25">
      <c r="B215" s="129" t="s">
        <v>600</v>
      </c>
      <c r="C215" s="129" t="s">
        <v>602</v>
      </c>
      <c r="D215" s="287"/>
      <c r="E215" s="129" t="s">
        <v>603</v>
      </c>
      <c r="F215" s="129" t="s">
        <v>603</v>
      </c>
      <c r="G215" s="3" t="str">
        <f>VLOOKUP(F215,regions!A$2:C$419,3,FALSE)</f>
        <v>Shire district</v>
      </c>
      <c r="H215" s="3" t="str">
        <f>IFERROR(VLOOKUP(F215,classifications!A$3:C$328,3,FALSE),VLOOKUP(F215,classifications!I$2:K$28,3,FALSE))</f>
        <v>Predominantly Rural</v>
      </c>
      <c r="J215" s="124">
        <v>0</v>
      </c>
      <c r="K215" s="124">
        <v>2740</v>
      </c>
      <c r="L215" s="124">
        <v>0</v>
      </c>
      <c r="M215" s="124">
        <v>29970</v>
      </c>
      <c r="N215" s="124">
        <v>32720</v>
      </c>
      <c r="O215" s="124"/>
      <c r="P215" s="124"/>
    </row>
    <row r="216" spans="2:16" x14ac:dyDescent="0.25">
      <c r="B216" s="129" t="s">
        <v>604</v>
      </c>
      <c r="C216" s="129" t="s">
        <v>606</v>
      </c>
      <c r="D216" s="287"/>
      <c r="E216" s="129" t="s">
        <v>607</v>
      </c>
      <c r="F216" s="129" t="s">
        <v>607</v>
      </c>
      <c r="G216" s="3" t="str">
        <f>VLOOKUP(F216,regions!A$2:C$419,3,FALSE)</f>
        <v>Shire district</v>
      </c>
      <c r="H216" s="3" t="str">
        <f>IFERROR(VLOOKUP(F216,classifications!A$3:C$328,3,FALSE),VLOOKUP(F216,classifications!I$2:K$28,3,FALSE))</f>
        <v>Predominantly Rural</v>
      </c>
      <c r="J216" s="124">
        <v>0</v>
      </c>
      <c r="K216" s="124">
        <v>2470</v>
      </c>
      <c r="L216" s="124">
        <v>30</v>
      </c>
      <c r="M216" s="124">
        <v>23090</v>
      </c>
      <c r="N216" s="124">
        <v>25590</v>
      </c>
      <c r="O216" s="124"/>
      <c r="P216" s="124"/>
    </row>
    <row r="217" spans="2:16" x14ac:dyDescent="0.25">
      <c r="B217" s="129"/>
      <c r="C217" s="129"/>
      <c r="D217" s="287"/>
      <c r="E217" s="129"/>
      <c r="F217" s="129"/>
      <c r="G217" s="129"/>
      <c r="H217" s="129"/>
      <c r="J217" s="124"/>
      <c r="K217" s="124"/>
      <c r="L217" s="124"/>
      <c r="M217" s="124"/>
      <c r="N217" s="124"/>
      <c r="O217" s="124"/>
      <c r="P217" s="124"/>
    </row>
    <row r="218" spans="2:16" x14ac:dyDescent="0.25">
      <c r="B218" s="129"/>
      <c r="C218" s="129" t="s">
        <v>608</v>
      </c>
      <c r="D218" s="287" t="s">
        <v>609</v>
      </c>
      <c r="E218" s="129"/>
      <c r="F218" s="287" t="s">
        <v>609</v>
      </c>
      <c r="G218" s="3" t="str">
        <f>VLOOKUP(F218,regions!A$2:C$419,3,FALSE)</f>
        <v>Shire county</v>
      </c>
      <c r="H218" s="3" t="str">
        <f>IFERROR(VLOOKUP(F218,classifications!A$3:C$328,3,FALSE),VLOOKUP(F218,classifications!I$2:K$28,3,FALSE))</f>
        <v>Predominantly Rural</v>
      </c>
      <c r="J218" s="132">
        <v>0</v>
      </c>
      <c r="K218" s="132">
        <v>23450</v>
      </c>
      <c r="L218" s="132">
        <v>510</v>
      </c>
      <c r="M218" s="132">
        <v>179160</v>
      </c>
      <c r="N218" s="132">
        <v>203120</v>
      </c>
      <c r="O218" s="124"/>
      <c r="P218" s="124"/>
    </row>
    <row r="219" spans="2:16" x14ac:dyDescent="0.25">
      <c r="B219" s="129" t="s">
        <v>610</v>
      </c>
      <c r="C219" s="129" t="s">
        <v>612</v>
      </c>
      <c r="D219" s="287"/>
      <c r="E219" s="129" t="s">
        <v>613</v>
      </c>
      <c r="F219" s="129" t="s">
        <v>613</v>
      </c>
      <c r="G219" s="3" t="str">
        <f>VLOOKUP(F219,regions!A$2:C$419,3,FALSE)</f>
        <v>Shire district</v>
      </c>
      <c r="H219" s="3" t="str">
        <f>IFERROR(VLOOKUP(F219,classifications!A$3:C$328,3,FALSE),VLOOKUP(F219,classifications!I$2:K$28,3,FALSE))</f>
        <v>Predominantly Urban</v>
      </c>
      <c r="J219" s="124">
        <v>0</v>
      </c>
      <c r="K219" s="124">
        <v>2520</v>
      </c>
      <c r="L219" s="124">
        <v>0</v>
      </c>
      <c r="M219" s="124">
        <v>21450</v>
      </c>
      <c r="N219" s="124">
        <v>23970</v>
      </c>
      <c r="O219" s="124"/>
      <c r="P219" s="124"/>
    </row>
    <row r="220" spans="2:16" x14ac:dyDescent="0.25">
      <c r="B220" s="129" t="s">
        <v>614</v>
      </c>
      <c r="C220" s="129" t="s">
        <v>616</v>
      </c>
      <c r="D220" s="287"/>
      <c r="E220" s="129" t="s">
        <v>617</v>
      </c>
      <c r="F220" s="129" t="s">
        <v>617</v>
      </c>
      <c r="G220" s="3" t="str">
        <f>VLOOKUP(F220,regions!A$2:C$419,3,FALSE)</f>
        <v>Shire district</v>
      </c>
      <c r="H220" s="3" t="str">
        <f>IFERROR(VLOOKUP(F220,classifications!A$3:C$328,3,FALSE),VLOOKUP(F220,classifications!I$2:K$28,3,FALSE))</f>
        <v>Urban with Significant Rural</v>
      </c>
      <c r="J220" s="124">
        <v>0</v>
      </c>
      <c r="K220" s="124">
        <v>3210</v>
      </c>
      <c r="L220" s="124">
        <v>60</v>
      </c>
      <c r="M220" s="124">
        <v>36790</v>
      </c>
      <c r="N220" s="124">
        <v>40060</v>
      </c>
      <c r="O220" s="124"/>
      <c r="P220" s="124"/>
    </row>
    <row r="221" spans="2:16" x14ac:dyDescent="0.25">
      <c r="B221" s="129" t="s">
        <v>618</v>
      </c>
      <c r="C221" s="129" t="s">
        <v>620</v>
      </c>
      <c r="D221" s="287"/>
      <c r="E221" s="129" t="s">
        <v>621</v>
      </c>
      <c r="F221" s="129" t="s">
        <v>621</v>
      </c>
      <c r="G221" s="3" t="str">
        <f>VLOOKUP(F221,regions!A$2:C$419,3,FALSE)</f>
        <v>Shire district</v>
      </c>
      <c r="H221" s="3" t="str">
        <f>IFERROR(VLOOKUP(F221,classifications!A$3:C$328,3,FALSE),VLOOKUP(F221,classifications!I$2:K$28,3,FALSE))</f>
        <v>Predominantly Rural</v>
      </c>
      <c r="J221" s="124">
        <v>0</v>
      </c>
      <c r="K221" s="124">
        <v>4210</v>
      </c>
      <c r="L221" s="124">
        <v>0</v>
      </c>
      <c r="M221" s="124">
        <v>27630</v>
      </c>
      <c r="N221" s="124">
        <v>31840</v>
      </c>
      <c r="O221" s="124"/>
      <c r="P221" s="124"/>
    </row>
    <row r="222" spans="2:16" x14ac:dyDescent="0.25">
      <c r="B222" s="129" t="s">
        <v>622</v>
      </c>
      <c r="C222" s="129" t="s">
        <v>624</v>
      </c>
      <c r="D222" s="287"/>
      <c r="E222" s="129" t="s">
        <v>625</v>
      </c>
      <c r="F222" s="129" t="s">
        <v>625</v>
      </c>
      <c r="G222" s="3" t="str">
        <f>VLOOKUP(F222,regions!A$2:C$419,3,FALSE)</f>
        <v>Shire district</v>
      </c>
      <c r="H222" s="3" t="str">
        <f>IFERROR(VLOOKUP(F222,classifications!A$3:C$328,3,FALSE),VLOOKUP(F222,classifications!I$2:K$28,3,FALSE))</f>
        <v>Predominantly Rural</v>
      </c>
      <c r="J222" s="124">
        <v>0</v>
      </c>
      <c r="K222" s="124">
        <v>2510</v>
      </c>
      <c r="L222" s="124">
        <v>450</v>
      </c>
      <c r="M222" s="124">
        <v>19940</v>
      </c>
      <c r="N222" s="124">
        <v>22900</v>
      </c>
      <c r="O222" s="124"/>
      <c r="P222" s="124"/>
    </row>
    <row r="223" spans="2:16" x14ac:dyDescent="0.25">
      <c r="B223" s="129" t="s">
        <v>626</v>
      </c>
      <c r="C223" s="129" t="s">
        <v>628</v>
      </c>
      <c r="D223" s="287"/>
      <c r="E223" s="129" t="s">
        <v>629</v>
      </c>
      <c r="F223" s="129" t="s">
        <v>629</v>
      </c>
      <c r="G223" s="3" t="str">
        <f>VLOOKUP(F223,regions!A$2:C$419,3,FALSE)</f>
        <v>Shire district</v>
      </c>
      <c r="H223" s="3" t="str">
        <f>IFERROR(VLOOKUP(F223,classifications!A$3:C$328,3,FALSE),VLOOKUP(F223,classifications!I$2:K$28,3,FALSE))</f>
        <v>Predominantly Rural</v>
      </c>
      <c r="J223" s="124">
        <v>0</v>
      </c>
      <c r="K223" s="124">
        <v>6710</v>
      </c>
      <c r="L223" s="124">
        <v>0</v>
      </c>
      <c r="M223" s="124">
        <v>45350</v>
      </c>
      <c r="N223" s="124">
        <v>52060</v>
      </c>
      <c r="O223" s="124"/>
      <c r="P223" s="124"/>
    </row>
    <row r="224" spans="2:16" x14ac:dyDescent="0.25">
      <c r="B224" s="129" t="s">
        <v>630</v>
      </c>
      <c r="C224" s="129" t="s">
        <v>632</v>
      </c>
      <c r="D224" s="287"/>
      <c r="E224" s="129" t="s">
        <v>633</v>
      </c>
      <c r="F224" s="129" t="s">
        <v>633</v>
      </c>
      <c r="G224" s="3" t="str">
        <f>VLOOKUP(F224,regions!A$2:C$419,3,FALSE)</f>
        <v>Shire district</v>
      </c>
      <c r="H224" s="3" t="str">
        <f>IFERROR(VLOOKUP(F224,classifications!A$3:C$328,3,FALSE),VLOOKUP(F224,classifications!I$2:K$28,3,FALSE))</f>
        <v>Predominantly Urban</v>
      </c>
      <c r="J224" s="124">
        <v>0</v>
      </c>
      <c r="K224" s="124">
        <v>4300</v>
      </c>
      <c r="L224" s="124">
        <v>0</v>
      </c>
      <c r="M224" s="124">
        <v>27990</v>
      </c>
      <c r="N224" s="124">
        <v>32280</v>
      </c>
      <c r="O224" s="124"/>
      <c r="P224" s="124"/>
    </row>
    <row r="225" spans="2:16" x14ac:dyDescent="0.25">
      <c r="J225" s="124"/>
      <c r="K225" s="124"/>
      <c r="L225" s="124"/>
      <c r="M225" s="124"/>
      <c r="N225" s="124"/>
      <c r="O225" s="124"/>
      <c r="P225" s="124"/>
    </row>
    <row r="226" spans="2:16" x14ac:dyDescent="0.25">
      <c r="B226" s="129"/>
      <c r="C226" s="129" t="s">
        <v>1513</v>
      </c>
      <c r="D226" s="287" t="s">
        <v>1514</v>
      </c>
      <c r="E226" s="129"/>
      <c r="F226" s="129"/>
      <c r="G226" s="129"/>
      <c r="H226" s="129"/>
      <c r="J226" s="133">
        <v>0</v>
      </c>
      <c r="K226" s="133">
        <v>0</v>
      </c>
      <c r="L226" s="133">
        <v>0</v>
      </c>
      <c r="M226" s="133">
        <v>0</v>
      </c>
      <c r="N226" s="131">
        <v>0</v>
      </c>
      <c r="O226" s="124"/>
      <c r="P226" s="124"/>
    </row>
    <row r="227" spans="2:16" x14ac:dyDescent="0.25">
      <c r="B227" s="129" t="s">
        <v>1515</v>
      </c>
      <c r="C227" s="129" t="s">
        <v>1517</v>
      </c>
      <c r="D227" s="287"/>
      <c r="E227" s="129" t="s">
        <v>1518</v>
      </c>
      <c r="F227" s="129" t="s">
        <v>1518</v>
      </c>
      <c r="G227" s="129"/>
      <c r="H227" s="129"/>
      <c r="I227" s="129"/>
      <c r="J227" s="131">
        <v>0</v>
      </c>
      <c r="K227" s="131">
        <v>0</v>
      </c>
      <c r="L227" s="131">
        <v>0</v>
      </c>
      <c r="M227" s="131">
        <v>0</v>
      </c>
      <c r="N227" s="131">
        <v>0</v>
      </c>
      <c r="O227" s="124"/>
      <c r="P227" s="124"/>
    </row>
    <row r="228" spans="2:16" x14ac:dyDescent="0.25">
      <c r="B228" s="129" t="s">
        <v>1519</v>
      </c>
      <c r="C228" s="129" t="s">
        <v>1521</v>
      </c>
      <c r="D228" s="287"/>
      <c r="E228" s="129" t="s">
        <v>1522</v>
      </c>
      <c r="F228" s="129" t="s">
        <v>1522</v>
      </c>
      <c r="G228" s="129"/>
      <c r="H228" s="129"/>
      <c r="I228" s="129"/>
      <c r="J228" s="131">
        <v>0</v>
      </c>
      <c r="K228" s="131">
        <v>0</v>
      </c>
      <c r="L228" s="131">
        <v>0</v>
      </c>
      <c r="M228" s="131">
        <v>0</v>
      </c>
      <c r="N228" s="131">
        <v>0</v>
      </c>
      <c r="O228" s="124"/>
      <c r="P228" s="124"/>
    </row>
    <row r="229" spans="2:16" x14ac:dyDescent="0.25">
      <c r="B229" s="129" t="s">
        <v>1523</v>
      </c>
      <c r="C229" s="129" t="s">
        <v>1525</v>
      </c>
      <c r="D229" s="287"/>
      <c r="E229" s="129" t="s">
        <v>1514</v>
      </c>
      <c r="F229" s="129" t="s">
        <v>1514</v>
      </c>
      <c r="G229" s="129"/>
      <c r="H229" s="129"/>
      <c r="I229" s="129"/>
      <c r="J229" s="131">
        <v>0</v>
      </c>
      <c r="K229" s="131">
        <v>0</v>
      </c>
      <c r="L229" s="131">
        <v>0</v>
      </c>
      <c r="M229" s="131">
        <v>0</v>
      </c>
      <c r="N229" s="131">
        <v>0</v>
      </c>
      <c r="O229" s="124"/>
      <c r="P229" s="124"/>
    </row>
    <row r="230" spans="2:16" x14ac:dyDescent="0.25">
      <c r="B230" s="129" t="s">
        <v>1526</v>
      </c>
      <c r="C230" s="129" t="s">
        <v>1528</v>
      </c>
      <c r="D230" s="287"/>
      <c r="E230" s="129" t="s">
        <v>1529</v>
      </c>
      <c r="F230" s="129" t="s">
        <v>1529</v>
      </c>
      <c r="G230" s="129"/>
      <c r="H230" s="129"/>
      <c r="I230" s="129"/>
      <c r="J230" s="131">
        <v>0</v>
      </c>
      <c r="K230" s="131">
        <v>0</v>
      </c>
      <c r="L230" s="131">
        <v>0</v>
      </c>
      <c r="M230" s="131">
        <v>0</v>
      </c>
      <c r="N230" s="131">
        <v>0</v>
      </c>
      <c r="O230" s="124"/>
      <c r="P230" s="124"/>
    </row>
    <row r="231" spans="2:16" x14ac:dyDescent="0.25">
      <c r="B231" s="129" t="s">
        <v>1530</v>
      </c>
      <c r="C231" s="129" t="s">
        <v>1532</v>
      </c>
      <c r="D231" s="287"/>
      <c r="E231" s="129" t="s">
        <v>1533</v>
      </c>
      <c r="F231" s="129" t="s">
        <v>1533</v>
      </c>
      <c r="G231" s="129"/>
      <c r="H231" s="129"/>
      <c r="I231" s="129"/>
      <c r="J231" s="131">
        <v>0</v>
      </c>
      <c r="K231" s="131">
        <v>0</v>
      </c>
      <c r="L231" s="131">
        <v>0</v>
      </c>
      <c r="M231" s="131">
        <v>0</v>
      </c>
      <c r="N231" s="131">
        <v>0</v>
      </c>
      <c r="O231" s="124"/>
      <c r="P231" s="124"/>
    </row>
    <row r="232" spans="2:16" x14ac:dyDescent="0.25">
      <c r="B232" s="129" t="s">
        <v>1534</v>
      </c>
      <c r="C232" s="129" t="s">
        <v>1536</v>
      </c>
      <c r="D232" s="287"/>
      <c r="E232" s="129" t="s">
        <v>1537</v>
      </c>
      <c r="F232" s="129" t="s">
        <v>1537</v>
      </c>
      <c r="G232" s="129"/>
      <c r="H232" s="129"/>
      <c r="I232" s="129"/>
      <c r="J232" s="131">
        <v>0</v>
      </c>
      <c r="K232" s="131">
        <v>0</v>
      </c>
      <c r="L232" s="131">
        <v>0</v>
      </c>
      <c r="M232" s="131">
        <v>0</v>
      </c>
      <c r="N232" s="131">
        <v>0</v>
      </c>
      <c r="O232" s="124"/>
      <c r="P232" s="124"/>
    </row>
    <row r="233" spans="2:16" x14ac:dyDescent="0.25">
      <c r="B233" s="129" t="s">
        <v>1538</v>
      </c>
      <c r="C233" s="129" t="s">
        <v>1540</v>
      </c>
      <c r="D233" s="287"/>
      <c r="E233" s="129" t="s">
        <v>1541</v>
      </c>
      <c r="F233" s="129" t="s">
        <v>1541</v>
      </c>
      <c r="G233" s="129"/>
      <c r="H233" s="129"/>
      <c r="I233" s="129"/>
      <c r="J233" s="131">
        <v>0</v>
      </c>
      <c r="K233" s="131">
        <v>0</v>
      </c>
      <c r="L233" s="131">
        <v>0</v>
      </c>
      <c r="M233" s="131">
        <v>0</v>
      </c>
      <c r="N233" s="131">
        <v>0</v>
      </c>
      <c r="O233" s="124"/>
      <c r="P233" s="124"/>
    </row>
    <row r="234" spans="2:16" x14ac:dyDescent="0.25">
      <c r="J234" s="124"/>
      <c r="K234" s="124"/>
      <c r="L234" s="124"/>
      <c r="M234" s="124"/>
      <c r="N234" s="124"/>
      <c r="O234" s="124"/>
      <c r="P234" s="124"/>
    </row>
    <row r="235" spans="2:16" x14ac:dyDescent="0.25">
      <c r="B235" s="129"/>
      <c r="C235" s="129" t="s">
        <v>634</v>
      </c>
      <c r="D235" s="287" t="s">
        <v>635</v>
      </c>
      <c r="E235" s="129"/>
      <c r="F235" s="287" t="s">
        <v>635</v>
      </c>
      <c r="G235" s="3" t="str">
        <f>VLOOKUP(F235,regions!A$2:C$419,3,FALSE)</f>
        <v>Shire county</v>
      </c>
      <c r="H235" s="3" t="str">
        <f>IFERROR(VLOOKUP(F235,classifications!A$3:C$328,3,FALSE),VLOOKUP(F235,classifications!I$2:K$28,3,FALSE))</f>
        <v>Urban with Significant Rural</v>
      </c>
      <c r="J235" s="132">
        <v>9590</v>
      </c>
      <c r="K235" s="132">
        <v>17010</v>
      </c>
      <c r="L235" s="132">
        <v>20</v>
      </c>
      <c r="M235" s="132">
        <v>226440</v>
      </c>
      <c r="N235" s="132">
        <v>253070</v>
      </c>
      <c r="O235" s="124"/>
      <c r="P235" s="124"/>
    </row>
    <row r="236" spans="2:16" x14ac:dyDescent="0.25">
      <c r="B236" s="129" t="s">
        <v>636</v>
      </c>
      <c r="C236" s="129" t="s">
        <v>638</v>
      </c>
      <c r="D236" s="287"/>
      <c r="E236" s="129" t="s">
        <v>639</v>
      </c>
      <c r="F236" s="129" t="s">
        <v>639</v>
      </c>
      <c r="G236" s="3" t="str">
        <f>VLOOKUP(F236,regions!A$2:C$419,3,FALSE)</f>
        <v>Shire district</v>
      </c>
      <c r="H236" s="3" t="str">
        <f>IFERROR(VLOOKUP(F236,classifications!A$3:C$328,3,FALSE),VLOOKUP(F236,classifications!I$2:K$28,3,FALSE))</f>
        <v>Predominantly Urban</v>
      </c>
      <c r="J236" s="124">
        <v>3450</v>
      </c>
      <c r="K236" s="124">
        <v>2640</v>
      </c>
      <c r="L236" s="124">
        <v>0</v>
      </c>
      <c r="M236" s="124">
        <v>42700</v>
      </c>
      <c r="N236" s="124">
        <v>48800</v>
      </c>
      <c r="O236" s="124"/>
      <c r="P236" s="124"/>
    </row>
    <row r="237" spans="2:16" x14ac:dyDescent="0.25">
      <c r="B237" s="129" t="s">
        <v>640</v>
      </c>
      <c r="C237" s="129" t="s">
        <v>642</v>
      </c>
      <c r="D237" s="287"/>
      <c r="E237" s="129" t="s">
        <v>643</v>
      </c>
      <c r="F237" s="129" t="s">
        <v>643</v>
      </c>
      <c r="G237" s="3" t="str">
        <f>VLOOKUP(F237,regions!A$2:C$419,3,FALSE)</f>
        <v>Shire district</v>
      </c>
      <c r="H237" s="3" t="str">
        <f>IFERROR(VLOOKUP(F237,classifications!A$3:C$328,3,FALSE),VLOOKUP(F237,classifications!I$2:K$28,3,FALSE))</f>
        <v>Predominantly Urban</v>
      </c>
      <c r="J237" s="124">
        <v>0</v>
      </c>
      <c r="K237" s="124">
        <v>6100</v>
      </c>
      <c r="L237" s="124">
        <v>10</v>
      </c>
      <c r="M237" s="124">
        <v>38120</v>
      </c>
      <c r="N237" s="124">
        <v>44230</v>
      </c>
      <c r="O237" s="124"/>
      <c r="P237" s="124"/>
    </row>
    <row r="238" spans="2:16" x14ac:dyDescent="0.25">
      <c r="B238" s="129" t="s">
        <v>644</v>
      </c>
      <c r="C238" s="129" t="s">
        <v>646</v>
      </c>
      <c r="D238" s="287"/>
      <c r="E238" s="129" t="s">
        <v>647</v>
      </c>
      <c r="F238" s="129" t="s">
        <v>647</v>
      </c>
      <c r="G238" s="3" t="str">
        <f>VLOOKUP(F238,regions!A$2:C$419,3,FALSE)</f>
        <v>Shire district</v>
      </c>
      <c r="H238" s="3" t="str">
        <f>IFERROR(VLOOKUP(F238,classifications!A$3:C$328,3,FALSE),VLOOKUP(F238,classifications!I$2:K$28,3,FALSE))</f>
        <v>Urban with Significant Rural</v>
      </c>
      <c r="J238" s="124">
        <v>3210</v>
      </c>
      <c r="K238" s="124">
        <v>1480</v>
      </c>
      <c r="L238" s="124">
        <v>0</v>
      </c>
      <c r="M238" s="124">
        <v>40810</v>
      </c>
      <c r="N238" s="124">
        <v>45500</v>
      </c>
      <c r="O238" s="124"/>
      <c r="P238" s="124"/>
    </row>
    <row r="239" spans="2:16" x14ac:dyDescent="0.25">
      <c r="B239" s="129" t="s">
        <v>648</v>
      </c>
      <c r="C239" s="129" t="s">
        <v>650</v>
      </c>
      <c r="D239" s="287"/>
      <c r="E239" s="129" t="s">
        <v>651</v>
      </c>
      <c r="F239" s="129" t="s">
        <v>651</v>
      </c>
      <c r="G239" s="3" t="str">
        <f>VLOOKUP(F239,regions!A$2:C$419,3,FALSE)</f>
        <v>Shire district</v>
      </c>
      <c r="H239" s="3" t="str">
        <f>IFERROR(VLOOKUP(F239,classifications!A$3:C$328,3,FALSE),VLOOKUP(F239,classifications!I$2:K$28,3,FALSE))</f>
        <v>Predominantly Rural</v>
      </c>
      <c r="J239" s="124">
        <v>0</v>
      </c>
      <c r="K239" s="124">
        <v>4300</v>
      </c>
      <c r="L239" s="124">
        <v>0</v>
      </c>
      <c r="M239" s="124">
        <v>41050</v>
      </c>
      <c r="N239" s="124">
        <v>45350</v>
      </c>
      <c r="O239" s="124"/>
      <c r="P239" s="124"/>
    </row>
    <row r="240" spans="2:16" x14ac:dyDescent="0.25">
      <c r="B240" s="129" t="s">
        <v>652</v>
      </c>
      <c r="C240" s="129" t="s">
        <v>654</v>
      </c>
      <c r="D240" s="287"/>
      <c r="E240" s="129" t="s">
        <v>655</v>
      </c>
      <c r="F240" s="129" t="s">
        <v>655</v>
      </c>
      <c r="G240" s="3" t="str">
        <f>VLOOKUP(F240,regions!A$2:C$419,3,FALSE)</f>
        <v>Shire district</v>
      </c>
      <c r="H240" s="3" t="str">
        <f>IFERROR(VLOOKUP(F240,classifications!A$3:C$328,3,FALSE),VLOOKUP(F240,classifications!I$2:K$28,3,FALSE))</f>
        <v>Predominantly Rural</v>
      </c>
      <c r="J240" s="124">
        <v>2930</v>
      </c>
      <c r="K240" s="124">
        <v>2490</v>
      </c>
      <c r="L240" s="124">
        <v>10</v>
      </c>
      <c r="M240" s="124">
        <v>63760</v>
      </c>
      <c r="N240" s="124">
        <v>69190</v>
      </c>
      <c r="O240" s="124"/>
      <c r="P240" s="124"/>
    </row>
    <row r="241" spans="2:16" x14ac:dyDescent="0.25">
      <c r="J241" s="124"/>
      <c r="K241" s="124"/>
      <c r="L241" s="124"/>
      <c r="M241" s="124"/>
      <c r="N241" s="124"/>
      <c r="O241" s="124"/>
      <c r="P241" s="124"/>
    </row>
    <row r="242" spans="2:16" x14ac:dyDescent="0.25">
      <c r="B242" s="129"/>
      <c r="C242" s="129" t="s">
        <v>656</v>
      </c>
      <c r="D242" s="287" t="s">
        <v>657</v>
      </c>
      <c r="E242" s="129"/>
      <c r="F242" s="287" t="s">
        <v>657</v>
      </c>
      <c r="G242" s="3" t="str">
        <f>VLOOKUP(F242,regions!A$2:C$419,3,FALSE)</f>
        <v>Shire county</v>
      </c>
      <c r="H242" s="3" t="str">
        <f>IFERROR(VLOOKUP(F242,classifications!A$3:C$328,3,FALSE),VLOOKUP(F242,classifications!I$2:K$28,3,FALSE))</f>
        <v>Urban with Significant Rural</v>
      </c>
      <c r="J242" s="132">
        <v>42570</v>
      </c>
      <c r="K242" s="132">
        <v>48010</v>
      </c>
      <c r="L242" s="132">
        <v>310</v>
      </c>
      <c r="M242" s="132">
        <v>544120</v>
      </c>
      <c r="N242" s="132">
        <v>635010</v>
      </c>
      <c r="O242" s="124"/>
      <c r="P242" s="124"/>
    </row>
    <row r="243" spans="2:16" x14ac:dyDescent="0.25">
      <c r="B243" s="129" t="s">
        <v>658</v>
      </c>
      <c r="C243" s="129" t="s">
        <v>660</v>
      </c>
      <c r="D243" s="287"/>
      <c r="E243" s="129" t="s">
        <v>661</v>
      </c>
      <c r="F243" s="129" t="s">
        <v>661</v>
      </c>
      <c r="G243" s="3" t="str">
        <f>VLOOKUP(F243,regions!A$2:C$419,3,FALSE)</f>
        <v>Shire district</v>
      </c>
      <c r="H243" s="3" t="str">
        <f>IFERROR(VLOOKUP(F243,classifications!A$3:C$328,3,FALSE),VLOOKUP(F243,classifications!I$2:K$28,3,FALSE))</f>
        <v>Predominantly Urban</v>
      </c>
      <c r="J243" s="124">
        <v>10950</v>
      </c>
      <c r="K243" s="124">
        <v>5870</v>
      </c>
      <c r="L243" s="124">
        <v>70</v>
      </c>
      <c r="M243" s="124">
        <v>60800</v>
      </c>
      <c r="N243" s="124">
        <v>77690</v>
      </c>
      <c r="O243" s="124"/>
      <c r="P243" s="124"/>
    </row>
    <row r="244" spans="2:16" x14ac:dyDescent="0.25">
      <c r="B244" s="129" t="s">
        <v>662</v>
      </c>
      <c r="C244" s="129" t="s">
        <v>664</v>
      </c>
      <c r="D244" s="287"/>
      <c r="E244" s="129" t="s">
        <v>665</v>
      </c>
      <c r="F244" s="129" t="s">
        <v>665</v>
      </c>
      <c r="G244" s="3" t="str">
        <f>VLOOKUP(F244,regions!A$2:C$419,3,FALSE)</f>
        <v>Shire district</v>
      </c>
      <c r="H244" s="3" t="str">
        <f>IFERROR(VLOOKUP(F244,classifications!A$3:C$328,3,FALSE),VLOOKUP(F244,classifications!I$2:K$28,3,FALSE))</f>
        <v>Predominantly Rural</v>
      </c>
      <c r="J244" s="124">
        <v>0</v>
      </c>
      <c r="K244" s="124">
        <v>10540</v>
      </c>
      <c r="L244" s="124">
        <v>100</v>
      </c>
      <c r="M244" s="124">
        <v>54430</v>
      </c>
      <c r="N244" s="124">
        <v>65080</v>
      </c>
      <c r="O244" s="124"/>
      <c r="P244" s="124"/>
    </row>
    <row r="245" spans="2:16" x14ac:dyDescent="0.25">
      <c r="B245" s="129" t="s">
        <v>666</v>
      </c>
      <c r="C245" s="129" t="s">
        <v>668</v>
      </c>
      <c r="D245" s="287"/>
      <c r="E245" s="129" t="s">
        <v>669</v>
      </c>
      <c r="F245" s="129" t="s">
        <v>669</v>
      </c>
      <c r="G245" s="3" t="str">
        <f>VLOOKUP(F245,regions!A$2:C$419,3,FALSE)</f>
        <v>Shire district</v>
      </c>
      <c r="H245" s="3" t="str">
        <f>IFERROR(VLOOKUP(F245,classifications!A$3:C$328,3,FALSE),VLOOKUP(F245,classifications!I$2:K$28,3,FALSE))</f>
        <v>Urban with Significant Rural</v>
      </c>
      <c r="J245" s="124">
        <v>2440</v>
      </c>
      <c r="K245" s="124">
        <v>1050</v>
      </c>
      <c r="L245" s="124">
        <v>0</v>
      </c>
      <c r="M245" s="124">
        <v>29660</v>
      </c>
      <c r="N245" s="124">
        <v>33150</v>
      </c>
      <c r="O245" s="124"/>
      <c r="P245" s="124"/>
    </row>
    <row r="246" spans="2:16" x14ac:dyDescent="0.25">
      <c r="B246" s="129" t="s">
        <v>670</v>
      </c>
      <c r="C246" s="129" t="s">
        <v>672</v>
      </c>
      <c r="D246" s="287"/>
      <c r="E246" s="129" t="s">
        <v>673</v>
      </c>
      <c r="F246" s="129" t="s">
        <v>673</v>
      </c>
      <c r="G246" s="3" t="str">
        <f>VLOOKUP(F246,regions!A$2:C$419,3,FALSE)</f>
        <v>Shire district</v>
      </c>
      <c r="H246" s="3" t="str">
        <f>IFERROR(VLOOKUP(F246,classifications!A$3:C$328,3,FALSE),VLOOKUP(F246,classifications!I$2:K$28,3,FALSE))</f>
        <v>Predominantly Urban</v>
      </c>
      <c r="J246" s="124">
        <v>1520</v>
      </c>
      <c r="K246" s="124">
        <v>600</v>
      </c>
      <c r="L246" s="124">
        <v>0</v>
      </c>
      <c r="M246" s="124">
        <v>36510</v>
      </c>
      <c r="N246" s="124">
        <v>38630</v>
      </c>
      <c r="O246" s="124"/>
      <c r="P246" s="124"/>
    </row>
    <row r="247" spans="2:16" x14ac:dyDescent="0.25">
      <c r="B247" s="129" t="s">
        <v>674</v>
      </c>
      <c r="C247" s="129" t="s">
        <v>676</v>
      </c>
      <c r="D247" s="287"/>
      <c r="E247" s="129" t="s">
        <v>677</v>
      </c>
      <c r="F247" s="129" t="s">
        <v>677</v>
      </c>
      <c r="G247" s="3" t="str">
        <f>VLOOKUP(F247,regions!A$2:C$419,3,FALSE)</f>
        <v>Shire district</v>
      </c>
      <c r="H247" s="3" t="str">
        <f>IFERROR(VLOOKUP(F247,classifications!A$3:C$328,3,FALSE),VLOOKUP(F247,classifications!I$2:K$28,3,FALSE))</f>
        <v>Predominantly Urban</v>
      </c>
      <c r="J247" s="124">
        <v>60</v>
      </c>
      <c r="K247" s="124">
        <v>10340</v>
      </c>
      <c r="L247" s="124">
        <v>50</v>
      </c>
      <c r="M247" s="124">
        <v>65360</v>
      </c>
      <c r="N247" s="124">
        <v>75810</v>
      </c>
      <c r="O247" s="124"/>
      <c r="P247" s="124"/>
    </row>
    <row r="248" spans="2:16" x14ac:dyDescent="0.25">
      <c r="B248" s="129" t="s">
        <v>678</v>
      </c>
      <c r="C248" s="129" t="s">
        <v>680</v>
      </c>
      <c r="D248" s="287"/>
      <c r="E248" s="129" t="s">
        <v>681</v>
      </c>
      <c r="F248" s="129" t="s">
        <v>681</v>
      </c>
      <c r="G248" s="3" t="str">
        <f>VLOOKUP(F248,regions!A$2:C$419,3,FALSE)</f>
        <v>Shire district</v>
      </c>
      <c r="H248" s="3" t="str">
        <f>IFERROR(VLOOKUP(F248,classifications!A$3:C$328,3,FALSE),VLOOKUP(F248,classifications!I$2:K$28,3,FALSE))</f>
        <v>Urban with Significant Rural</v>
      </c>
      <c r="J248" s="124">
        <v>5950</v>
      </c>
      <c r="K248" s="124">
        <v>5150</v>
      </c>
      <c r="L248" s="124">
        <v>20</v>
      </c>
      <c r="M248" s="124">
        <v>69450</v>
      </c>
      <c r="N248" s="124">
        <v>80570</v>
      </c>
      <c r="O248" s="124"/>
      <c r="P248" s="124"/>
    </row>
    <row r="249" spans="2:16" x14ac:dyDescent="0.25">
      <c r="B249" s="129" t="s">
        <v>682</v>
      </c>
      <c r="C249" s="129" t="s">
        <v>684</v>
      </c>
      <c r="D249" s="287"/>
      <c r="E249" s="129" t="s">
        <v>685</v>
      </c>
      <c r="F249" s="129" t="s">
        <v>685</v>
      </c>
      <c r="G249" s="3" t="str">
        <f>VLOOKUP(F249,regions!A$2:C$419,3,FALSE)</f>
        <v>Shire district</v>
      </c>
      <c r="H249" s="3" t="str">
        <f>IFERROR(VLOOKUP(F249,classifications!A$3:C$328,3,FALSE),VLOOKUP(F249,classifications!I$2:K$28,3,FALSE))</f>
        <v>Urban with Significant Rural</v>
      </c>
      <c r="J249" s="124">
        <v>6450</v>
      </c>
      <c r="K249" s="124">
        <v>1790</v>
      </c>
      <c r="L249" s="124">
        <v>70</v>
      </c>
      <c r="M249" s="124">
        <v>48030</v>
      </c>
      <c r="N249" s="124">
        <v>56340</v>
      </c>
      <c r="O249" s="124"/>
      <c r="P249" s="124"/>
    </row>
    <row r="250" spans="2:16" x14ac:dyDescent="0.25">
      <c r="B250" s="129" t="s">
        <v>686</v>
      </c>
      <c r="C250" s="129" t="s">
        <v>688</v>
      </c>
      <c r="D250" s="287"/>
      <c r="E250" s="129" t="s">
        <v>689</v>
      </c>
      <c r="F250" s="129" t="s">
        <v>689</v>
      </c>
      <c r="G250" s="3" t="str">
        <f>VLOOKUP(F250,regions!A$2:C$419,3,FALSE)</f>
        <v>Shire district</v>
      </c>
      <c r="H250" s="3" t="str">
        <f>IFERROR(VLOOKUP(F250,classifications!A$3:C$328,3,FALSE),VLOOKUP(F250,classifications!I$2:K$28,3,FALSE))</f>
        <v>Predominantly Urban</v>
      </c>
      <c r="J250" s="124">
        <v>9280</v>
      </c>
      <c r="K250" s="124">
        <v>2110</v>
      </c>
      <c r="L250" s="124">
        <v>0</v>
      </c>
      <c r="M250" s="124">
        <v>26030</v>
      </c>
      <c r="N250" s="124">
        <v>37420</v>
      </c>
      <c r="O250" s="124"/>
      <c r="P250" s="124"/>
    </row>
    <row r="251" spans="2:16" x14ac:dyDescent="0.25">
      <c r="B251" s="129" t="s">
        <v>690</v>
      </c>
      <c r="C251" s="129" t="s">
        <v>692</v>
      </c>
      <c r="D251" s="287"/>
      <c r="E251" s="129" t="s">
        <v>693</v>
      </c>
      <c r="F251" s="129" t="s">
        <v>693</v>
      </c>
      <c r="G251" s="3" t="str">
        <f>VLOOKUP(F251,regions!A$2:C$419,3,FALSE)</f>
        <v>Shire district</v>
      </c>
      <c r="H251" s="3" t="str">
        <f>IFERROR(VLOOKUP(F251,classifications!A$3:C$328,3,FALSE),VLOOKUP(F251,classifications!I$2:K$28,3,FALSE))</f>
        <v>Predominantly Rural</v>
      </c>
      <c r="J251" s="124">
        <v>0</v>
      </c>
      <c r="K251" s="124">
        <v>3020</v>
      </c>
      <c r="L251" s="124">
        <v>0</v>
      </c>
      <c r="M251" s="124">
        <v>25220</v>
      </c>
      <c r="N251" s="124">
        <v>28240</v>
      </c>
      <c r="O251" s="124"/>
      <c r="P251" s="124"/>
    </row>
    <row r="252" spans="2:16" x14ac:dyDescent="0.25">
      <c r="B252" s="129" t="s">
        <v>694</v>
      </c>
      <c r="C252" s="129" t="s">
        <v>696</v>
      </c>
      <c r="D252" s="287"/>
      <c r="E252" s="129" t="s">
        <v>697</v>
      </c>
      <c r="F252" s="129" t="s">
        <v>697</v>
      </c>
      <c r="G252" s="3" t="str">
        <f>VLOOKUP(F252,regions!A$2:C$419,3,FALSE)</f>
        <v>Shire district</v>
      </c>
      <c r="H252" s="3" t="str">
        <f>IFERROR(VLOOKUP(F252,classifications!A$3:C$328,3,FALSE),VLOOKUP(F252,classifications!I$2:K$28,3,FALSE))</f>
        <v>Predominantly Urban</v>
      </c>
      <c r="J252" s="124">
        <v>0</v>
      </c>
      <c r="K252" s="124">
        <v>2880</v>
      </c>
      <c r="L252" s="124">
        <v>0</v>
      </c>
      <c r="M252" s="124">
        <v>32840</v>
      </c>
      <c r="N252" s="124">
        <v>35720</v>
      </c>
      <c r="O252" s="124"/>
      <c r="P252" s="124"/>
    </row>
    <row r="253" spans="2:16" x14ac:dyDescent="0.25">
      <c r="B253" s="129" t="s">
        <v>698</v>
      </c>
      <c r="C253" s="129" t="s">
        <v>700</v>
      </c>
      <c r="D253" s="287"/>
      <c r="E253" s="129" t="s">
        <v>701</v>
      </c>
      <c r="F253" s="129" t="s">
        <v>701</v>
      </c>
      <c r="G253" s="3" t="str">
        <f>VLOOKUP(F253,regions!A$2:C$419,3,FALSE)</f>
        <v>Shire district</v>
      </c>
      <c r="H253" s="3" t="str">
        <f>IFERROR(VLOOKUP(F253,classifications!A$3:C$328,3,FALSE),VLOOKUP(F253,classifications!I$2:K$28,3,FALSE))</f>
        <v>Predominantly Rural</v>
      </c>
      <c r="J253" s="124">
        <v>3130</v>
      </c>
      <c r="K253" s="124">
        <v>2860</v>
      </c>
      <c r="L253" s="124">
        <v>0</v>
      </c>
      <c r="M253" s="124">
        <v>63350</v>
      </c>
      <c r="N253" s="124">
        <v>69340</v>
      </c>
      <c r="O253" s="124"/>
      <c r="P253" s="124"/>
    </row>
    <row r="254" spans="2:16" x14ac:dyDescent="0.25">
      <c r="B254" s="129" t="s">
        <v>702</v>
      </c>
      <c r="C254" s="129" t="s">
        <v>704</v>
      </c>
      <c r="D254" s="287"/>
      <c r="E254" s="129" t="s">
        <v>705</v>
      </c>
      <c r="F254" s="129" t="s">
        <v>705</v>
      </c>
      <c r="G254" s="3" t="str">
        <f>VLOOKUP(F254,regions!A$2:C$419,3,FALSE)</f>
        <v>Shire district</v>
      </c>
      <c r="H254" s="3" t="str">
        <f>IFERROR(VLOOKUP(F254,classifications!A$3:C$328,3,FALSE),VLOOKUP(F254,classifications!I$2:K$28,3,FALSE))</f>
        <v>Predominantly Rural</v>
      </c>
      <c r="J254" s="124">
        <v>2790</v>
      </c>
      <c r="K254" s="124">
        <v>1800</v>
      </c>
      <c r="L254" s="124">
        <v>0</v>
      </c>
      <c r="M254" s="124">
        <v>32440</v>
      </c>
      <c r="N254" s="124">
        <v>37030</v>
      </c>
      <c r="O254" s="124"/>
      <c r="P254" s="124"/>
    </row>
    <row r="255" spans="2:16" x14ac:dyDescent="0.25">
      <c r="J255" s="124"/>
      <c r="K255" s="124"/>
      <c r="L255" s="124"/>
      <c r="M255" s="124"/>
      <c r="N255" s="124"/>
      <c r="O255" s="124"/>
      <c r="P255" s="124"/>
    </row>
    <row r="256" spans="2:16" x14ac:dyDescent="0.25">
      <c r="B256" s="129"/>
      <c r="C256" s="129" t="s">
        <v>706</v>
      </c>
      <c r="D256" s="287" t="s">
        <v>707</v>
      </c>
      <c r="E256" s="129"/>
      <c r="F256" s="287" t="s">
        <v>707</v>
      </c>
      <c r="G256" s="3" t="str">
        <f>VLOOKUP(F256,regions!A$2:C$419,3,FALSE)</f>
        <v>Shire county</v>
      </c>
      <c r="H256" s="3" t="str">
        <f>IFERROR(VLOOKUP(F256,classifications!A$3:C$328,3,FALSE),VLOOKUP(F256,classifications!I$2:K$28,3,FALSE))</f>
        <v>Urban with Significant Rural</v>
      </c>
      <c r="J256" s="132">
        <v>9600</v>
      </c>
      <c r="K256" s="132">
        <v>28270</v>
      </c>
      <c r="L256" s="132">
        <v>280</v>
      </c>
      <c r="M256" s="132">
        <v>250010</v>
      </c>
      <c r="N256" s="132">
        <v>288160</v>
      </c>
      <c r="O256" s="124"/>
      <c r="P256" s="124"/>
    </row>
    <row r="257" spans="2:16" x14ac:dyDescent="0.25">
      <c r="B257" s="129" t="s">
        <v>708</v>
      </c>
      <c r="C257" s="129" t="s">
        <v>710</v>
      </c>
      <c r="D257" s="287"/>
      <c r="E257" s="129" t="s">
        <v>711</v>
      </c>
      <c r="F257" s="129" t="s">
        <v>711</v>
      </c>
      <c r="G257" s="3" t="str">
        <f>VLOOKUP(F257,regions!A$2:C$419,3,FALSE)</f>
        <v>Shire district</v>
      </c>
      <c r="H257" s="3" t="str">
        <f>IFERROR(VLOOKUP(F257,classifications!A$3:C$328,3,FALSE),VLOOKUP(F257,classifications!I$2:K$28,3,FALSE))</f>
        <v>Predominantly Urban</v>
      </c>
      <c r="J257" s="124">
        <v>4460</v>
      </c>
      <c r="K257" s="124">
        <v>2450</v>
      </c>
      <c r="L257" s="124">
        <v>0</v>
      </c>
      <c r="M257" s="124">
        <v>48410</v>
      </c>
      <c r="N257" s="124">
        <v>55320</v>
      </c>
      <c r="O257" s="124"/>
      <c r="P257" s="124"/>
    </row>
    <row r="258" spans="2:16" x14ac:dyDescent="0.25">
      <c r="B258" s="129" t="s">
        <v>712</v>
      </c>
      <c r="C258" s="129" t="s">
        <v>714</v>
      </c>
      <c r="D258" s="287"/>
      <c r="E258" s="129" t="s">
        <v>715</v>
      </c>
      <c r="F258" s="129" t="s">
        <v>715</v>
      </c>
      <c r="G258" s="3" t="str">
        <f>VLOOKUP(F258,regions!A$2:C$419,3,FALSE)</f>
        <v>Shire district</v>
      </c>
      <c r="H258" s="3" t="str">
        <f>IFERROR(VLOOKUP(F258,classifications!A$3:C$328,3,FALSE),VLOOKUP(F258,classifications!I$2:K$28,3,FALSE))</f>
        <v>Predominantly Rural</v>
      </c>
      <c r="J258" s="124">
        <v>0</v>
      </c>
      <c r="K258" s="124">
        <v>5950</v>
      </c>
      <c r="L258" s="124">
        <v>260</v>
      </c>
      <c r="M258" s="124">
        <v>37920</v>
      </c>
      <c r="N258" s="124">
        <v>44130</v>
      </c>
      <c r="O258" s="124"/>
      <c r="P258" s="124"/>
    </row>
    <row r="259" spans="2:16" x14ac:dyDescent="0.25">
      <c r="B259" s="129" t="s">
        <v>716</v>
      </c>
      <c r="C259" s="129" t="s">
        <v>718</v>
      </c>
      <c r="D259" s="287"/>
      <c r="E259" s="129" t="s">
        <v>719</v>
      </c>
      <c r="F259" s="129" t="s">
        <v>719</v>
      </c>
      <c r="G259" s="3" t="str">
        <f>VLOOKUP(F259,regions!A$2:C$419,3,FALSE)</f>
        <v>Shire district</v>
      </c>
      <c r="H259" s="3" t="str">
        <f>IFERROR(VLOOKUP(F259,classifications!A$3:C$328,3,FALSE),VLOOKUP(F259,classifications!I$2:K$28,3,FALSE))</f>
        <v>Predominantly Rural</v>
      </c>
      <c r="J259" s="124">
        <v>0</v>
      </c>
      <c r="K259" s="124">
        <v>5070</v>
      </c>
      <c r="L259" s="124">
        <v>0</v>
      </c>
      <c r="M259" s="124">
        <v>33110</v>
      </c>
      <c r="N259" s="124">
        <v>38180</v>
      </c>
      <c r="O259" s="124"/>
      <c r="P259" s="124"/>
    </row>
    <row r="260" spans="2:16" x14ac:dyDescent="0.25">
      <c r="B260" s="129" t="s">
        <v>720</v>
      </c>
      <c r="C260" s="129" t="s">
        <v>722</v>
      </c>
      <c r="D260" s="287"/>
      <c r="E260" s="129" t="s">
        <v>723</v>
      </c>
      <c r="F260" s="129" t="s">
        <v>723</v>
      </c>
      <c r="G260" s="3" t="str">
        <f>VLOOKUP(F260,regions!A$2:C$419,3,FALSE)</f>
        <v>Shire district</v>
      </c>
      <c r="H260" s="3" t="str">
        <f>IFERROR(VLOOKUP(F260,classifications!A$3:C$328,3,FALSE),VLOOKUP(F260,classifications!I$2:K$28,3,FALSE))</f>
        <v>Predominantly Urban</v>
      </c>
      <c r="J260" s="124">
        <v>0</v>
      </c>
      <c r="K260" s="124">
        <v>8070</v>
      </c>
      <c r="L260" s="124">
        <v>20</v>
      </c>
      <c r="M260" s="124">
        <v>48070</v>
      </c>
      <c r="N260" s="124">
        <v>56160</v>
      </c>
      <c r="O260" s="124"/>
      <c r="P260" s="124"/>
    </row>
    <row r="261" spans="2:16" x14ac:dyDescent="0.25">
      <c r="B261" s="129" t="s">
        <v>724</v>
      </c>
      <c r="C261" s="129" t="s">
        <v>726</v>
      </c>
      <c r="D261" s="287"/>
      <c r="E261" s="129" t="s">
        <v>727</v>
      </c>
      <c r="F261" s="129" t="s">
        <v>727</v>
      </c>
      <c r="G261" s="3" t="str">
        <f>VLOOKUP(F261,regions!A$2:C$419,3,FALSE)</f>
        <v>Shire district</v>
      </c>
      <c r="H261" s="3" t="str">
        <f>IFERROR(VLOOKUP(F261,classifications!A$3:C$328,3,FALSE),VLOOKUP(F261,classifications!I$2:K$28,3,FALSE))</f>
        <v>Urban with Significant Rural</v>
      </c>
      <c r="J261" s="124">
        <v>5130</v>
      </c>
      <c r="K261" s="124">
        <v>1740</v>
      </c>
      <c r="L261" s="124">
        <v>0</v>
      </c>
      <c r="M261" s="124">
        <v>46210</v>
      </c>
      <c r="N261" s="124">
        <v>53080</v>
      </c>
      <c r="O261" s="124"/>
      <c r="P261" s="124"/>
    </row>
    <row r="262" spans="2:16" x14ac:dyDescent="0.25">
      <c r="B262" s="129" t="s">
        <v>728</v>
      </c>
      <c r="C262" s="129" t="s">
        <v>730</v>
      </c>
      <c r="D262" s="287"/>
      <c r="E262" s="129" t="s">
        <v>731</v>
      </c>
      <c r="F262" s="129" t="s">
        <v>731</v>
      </c>
      <c r="G262" s="3" t="str">
        <f>VLOOKUP(F262,regions!A$2:C$419,3,FALSE)</f>
        <v>Shire district</v>
      </c>
      <c r="H262" s="3" t="str">
        <f>IFERROR(VLOOKUP(F262,classifications!A$3:C$328,3,FALSE),VLOOKUP(F262,classifications!I$2:K$28,3,FALSE))</f>
        <v>Predominantly Rural</v>
      </c>
      <c r="J262" s="124">
        <v>0</v>
      </c>
      <c r="K262" s="124">
        <v>4990</v>
      </c>
      <c r="L262" s="124">
        <v>0</v>
      </c>
      <c r="M262" s="124">
        <v>36300</v>
      </c>
      <c r="N262" s="124">
        <v>41290</v>
      </c>
      <c r="O262" s="124"/>
      <c r="P262" s="124"/>
    </row>
    <row r="263" spans="2:16" x14ac:dyDescent="0.25">
      <c r="J263" s="124"/>
      <c r="K263" s="124"/>
      <c r="L263" s="124"/>
      <c r="M263" s="124"/>
      <c r="N263" s="124"/>
      <c r="O263" s="124"/>
      <c r="P263" s="124"/>
    </row>
    <row r="264" spans="2:16" x14ac:dyDescent="0.25">
      <c r="B264" s="129"/>
      <c r="C264" s="129" t="s">
        <v>732</v>
      </c>
      <c r="D264" s="287" t="s">
        <v>733</v>
      </c>
      <c r="E264" s="129"/>
      <c r="F264" s="287" t="s">
        <v>733</v>
      </c>
      <c r="G264" s="3" t="str">
        <f>VLOOKUP(F264,regions!A$2:C$419,3,FALSE)</f>
        <v>Shire county</v>
      </c>
      <c r="H264" s="3" t="str">
        <f>IFERROR(VLOOKUP(F264,classifications!A$3:C$328,3,FALSE),VLOOKUP(F264,classifications!I$2:K$28,3,FALSE))</f>
        <v>Urban with Significant Rural</v>
      </c>
      <c r="J264" s="132">
        <v>20250</v>
      </c>
      <c r="K264" s="132">
        <v>61150</v>
      </c>
      <c r="L264" s="132">
        <v>4350</v>
      </c>
      <c r="M264" s="132">
        <v>508230</v>
      </c>
      <c r="N264" s="132">
        <v>593980</v>
      </c>
      <c r="O264" s="124"/>
      <c r="P264" s="124"/>
    </row>
    <row r="265" spans="2:16" x14ac:dyDescent="0.25">
      <c r="B265" s="129" t="s">
        <v>734</v>
      </c>
      <c r="C265" s="129" t="s">
        <v>736</v>
      </c>
      <c r="D265" s="287"/>
      <c r="E265" s="129" t="s">
        <v>737</v>
      </c>
      <c r="F265" s="129" t="s">
        <v>737</v>
      </c>
      <c r="G265" s="3" t="str">
        <f>VLOOKUP(F265,regions!A$2:C$419,3,FALSE)</f>
        <v>Shire district</v>
      </c>
      <c r="H265" s="3" t="str">
        <f>IFERROR(VLOOKUP(F265,classifications!A$3:C$328,3,FALSE),VLOOKUP(F265,classifications!I$2:K$28,3,FALSE))</f>
        <v>Urban with Significant Rural</v>
      </c>
      <c r="J265" s="124">
        <v>0</v>
      </c>
      <c r="K265" s="124">
        <v>13810</v>
      </c>
      <c r="L265" s="124">
        <v>130</v>
      </c>
      <c r="M265" s="124">
        <v>60810</v>
      </c>
      <c r="N265" s="124">
        <v>74750</v>
      </c>
      <c r="O265" s="124"/>
      <c r="P265" s="124"/>
    </row>
    <row r="266" spans="2:16" x14ac:dyDescent="0.25">
      <c r="B266" s="129" t="s">
        <v>738</v>
      </c>
      <c r="C266" s="129" t="s">
        <v>740</v>
      </c>
      <c r="D266" s="287"/>
      <c r="E266" s="129" t="s">
        <v>741</v>
      </c>
      <c r="F266" s="129" t="s">
        <v>741</v>
      </c>
      <c r="G266" s="3" t="str">
        <f>VLOOKUP(F266,regions!A$2:C$419,3,FALSE)</f>
        <v>Shire district</v>
      </c>
      <c r="H266" s="3" t="str">
        <f>IFERROR(VLOOKUP(F266,classifications!A$3:C$328,3,FALSE),VLOOKUP(F266,classifications!I$2:K$28,3,FALSE))</f>
        <v>Predominantly Rural</v>
      </c>
      <c r="J266" s="124">
        <v>0</v>
      </c>
      <c r="K266" s="124">
        <v>6330</v>
      </c>
      <c r="L266" s="124">
        <v>0</v>
      </c>
      <c r="M266" s="124">
        <v>46140</v>
      </c>
      <c r="N266" s="124">
        <v>52470</v>
      </c>
      <c r="O266" s="124"/>
      <c r="P266" s="124"/>
    </row>
    <row r="267" spans="2:16" x14ac:dyDescent="0.25">
      <c r="B267" s="129" t="s">
        <v>742</v>
      </c>
      <c r="C267" s="129" t="s">
        <v>744</v>
      </c>
      <c r="D267" s="287"/>
      <c r="E267" s="129" t="s">
        <v>745</v>
      </c>
      <c r="F267" s="129" t="s">
        <v>745</v>
      </c>
      <c r="G267" s="3" t="str">
        <f>VLOOKUP(F267,regions!A$2:C$419,3,FALSE)</f>
        <v>Shire district</v>
      </c>
      <c r="H267" s="3" t="str">
        <f>IFERROR(VLOOKUP(F267,classifications!A$3:C$328,3,FALSE),VLOOKUP(F267,classifications!I$2:K$28,3,FALSE))</f>
        <v>Predominantly Urban</v>
      </c>
      <c r="J267" s="124">
        <v>0</v>
      </c>
      <c r="K267" s="124">
        <v>6900</v>
      </c>
      <c r="L267" s="124">
        <v>0</v>
      </c>
      <c r="M267" s="124">
        <v>49610</v>
      </c>
      <c r="N267" s="124">
        <v>56510</v>
      </c>
      <c r="O267" s="124"/>
      <c r="P267" s="124"/>
    </row>
    <row r="268" spans="2:16" x14ac:dyDescent="0.25">
      <c r="B268" s="129" t="s">
        <v>746</v>
      </c>
      <c r="C268" s="129" t="s">
        <v>748</v>
      </c>
      <c r="D268" s="287"/>
      <c r="E268" s="129" t="s">
        <v>749</v>
      </c>
      <c r="F268" s="129" t="s">
        <v>749</v>
      </c>
      <c r="G268" s="3" t="str">
        <f>VLOOKUP(F268,regions!A$2:C$419,3,FALSE)</f>
        <v>Shire district</v>
      </c>
      <c r="H268" s="3" t="str">
        <f>IFERROR(VLOOKUP(F268,classifications!A$3:C$328,3,FALSE),VLOOKUP(F268,classifications!I$2:K$28,3,FALSE))</f>
        <v>Predominantly Urban</v>
      </c>
      <c r="J268" s="124">
        <v>2380</v>
      </c>
      <c r="K268" s="124">
        <v>1800</v>
      </c>
      <c r="L268" s="124">
        <v>410</v>
      </c>
      <c r="M268" s="124">
        <v>45320</v>
      </c>
      <c r="N268" s="124">
        <v>49910</v>
      </c>
      <c r="O268" s="124"/>
      <c r="P268" s="124"/>
    </row>
    <row r="269" spans="2:16" x14ac:dyDescent="0.25">
      <c r="B269" s="129" t="s">
        <v>750</v>
      </c>
      <c r="C269" s="129" t="s">
        <v>752</v>
      </c>
      <c r="D269" s="287"/>
      <c r="E269" s="129" t="s">
        <v>753</v>
      </c>
      <c r="F269" s="129" t="s">
        <v>753</v>
      </c>
      <c r="G269" s="3" t="str">
        <f>VLOOKUP(F269,regions!A$2:C$419,3,FALSE)</f>
        <v>Shire district</v>
      </c>
      <c r="H269" s="3" t="str">
        <f>IFERROR(VLOOKUP(F269,classifications!A$3:C$328,3,FALSE),VLOOKUP(F269,classifications!I$2:K$28,3,FALSE))</f>
        <v>Predominantly Urban</v>
      </c>
      <c r="J269" s="124">
        <v>3130</v>
      </c>
      <c r="K269" s="124">
        <v>3020</v>
      </c>
      <c r="L269" s="124">
        <v>0</v>
      </c>
      <c r="M269" s="124">
        <v>31500</v>
      </c>
      <c r="N269" s="124">
        <v>37650</v>
      </c>
      <c r="O269" s="124"/>
      <c r="P269" s="124"/>
    </row>
    <row r="270" spans="2:16" x14ac:dyDescent="0.25">
      <c r="B270" s="129" t="s">
        <v>754</v>
      </c>
      <c r="C270" s="129" t="s">
        <v>756</v>
      </c>
      <c r="D270" s="287"/>
      <c r="E270" s="129" t="s">
        <v>757</v>
      </c>
      <c r="F270" s="129" t="s">
        <v>757</v>
      </c>
      <c r="G270" s="3" t="str">
        <f>VLOOKUP(F270,regions!A$2:C$419,3,FALSE)</f>
        <v>Shire district</v>
      </c>
      <c r="H270" s="3" t="str">
        <f>IFERROR(VLOOKUP(F270,classifications!A$3:C$328,3,FALSE),VLOOKUP(F270,classifications!I$2:K$28,3,FALSE))</f>
        <v>Urban with Significant Rural</v>
      </c>
      <c r="J270" s="124">
        <v>0</v>
      </c>
      <c r="K270" s="124">
        <v>3220</v>
      </c>
      <c r="L270" s="124">
        <v>750</v>
      </c>
      <c r="M270" s="124">
        <v>35540</v>
      </c>
      <c r="N270" s="124">
        <v>39510</v>
      </c>
      <c r="O270" s="124"/>
      <c r="P270" s="124"/>
    </row>
    <row r="271" spans="2:16" x14ac:dyDescent="0.25">
      <c r="B271" s="129" t="s">
        <v>758</v>
      </c>
      <c r="C271" s="129" t="s">
        <v>760</v>
      </c>
      <c r="D271" s="287"/>
      <c r="E271" s="129" t="s">
        <v>761</v>
      </c>
      <c r="F271" s="129" t="s">
        <v>761</v>
      </c>
      <c r="G271" s="3" t="str">
        <f>VLOOKUP(F271,regions!A$2:C$419,3,FALSE)</f>
        <v>Shire district</v>
      </c>
      <c r="H271" s="3" t="str">
        <f>IFERROR(VLOOKUP(F271,classifications!A$3:C$328,3,FALSE),VLOOKUP(F271,classifications!I$2:K$28,3,FALSE))</f>
        <v>Predominantly Urban</v>
      </c>
      <c r="J271" s="124">
        <v>4770</v>
      </c>
      <c r="K271" s="124">
        <v>5690</v>
      </c>
      <c r="L271" s="124">
        <v>0</v>
      </c>
      <c r="M271" s="124">
        <v>44960</v>
      </c>
      <c r="N271" s="124">
        <v>55410</v>
      </c>
      <c r="O271" s="124"/>
      <c r="P271" s="124"/>
    </row>
    <row r="272" spans="2:16" x14ac:dyDescent="0.25">
      <c r="B272" s="129" t="s">
        <v>762</v>
      </c>
      <c r="C272" s="129" t="s">
        <v>764</v>
      </c>
      <c r="D272" s="287"/>
      <c r="E272" s="129" t="s">
        <v>765</v>
      </c>
      <c r="F272" s="129" t="s">
        <v>765</v>
      </c>
      <c r="G272" s="3" t="str">
        <f>VLOOKUP(F272,regions!A$2:C$419,3,FALSE)</f>
        <v>Shire district</v>
      </c>
      <c r="H272" s="3" t="str">
        <f>IFERROR(VLOOKUP(F272,classifications!A$3:C$328,3,FALSE),VLOOKUP(F272,classifications!I$2:K$28,3,FALSE))</f>
        <v>Urban with Significant Rural</v>
      </c>
      <c r="J272" s="124">
        <v>4990</v>
      </c>
      <c r="K272" s="124">
        <v>3420</v>
      </c>
      <c r="L272" s="124">
        <v>310</v>
      </c>
      <c r="M272" s="124">
        <v>73110</v>
      </c>
      <c r="N272" s="124">
        <v>81830</v>
      </c>
      <c r="O272" s="124"/>
      <c r="P272" s="124"/>
    </row>
    <row r="273" spans="2:16" x14ac:dyDescent="0.25">
      <c r="B273" s="129" t="s">
        <v>766</v>
      </c>
      <c r="C273" s="129" t="s">
        <v>768</v>
      </c>
      <c r="D273" s="287"/>
      <c r="E273" s="129" t="s">
        <v>769</v>
      </c>
      <c r="F273" s="129" t="s">
        <v>769</v>
      </c>
      <c r="G273" s="3" t="str">
        <f>VLOOKUP(F273,regions!A$2:C$419,3,FALSE)</f>
        <v>Shire district</v>
      </c>
      <c r="H273" s="3" t="str">
        <f>IFERROR(VLOOKUP(F273,classifications!A$3:C$328,3,FALSE),VLOOKUP(F273,classifications!I$2:K$28,3,FALSE))</f>
        <v>Predominantly Urban</v>
      </c>
      <c r="J273" s="124">
        <v>0</v>
      </c>
      <c r="K273" s="124">
        <v>6420</v>
      </c>
      <c r="L273" s="124">
        <v>1990</v>
      </c>
      <c r="M273" s="124">
        <v>31160</v>
      </c>
      <c r="N273" s="124">
        <v>39560</v>
      </c>
      <c r="O273" s="124"/>
      <c r="P273" s="124"/>
    </row>
    <row r="274" spans="2:16" x14ac:dyDescent="0.25">
      <c r="B274" s="129" t="s">
        <v>770</v>
      </c>
      <c r="C274" s="129" t="s">
        <v>772</v>
      </c>
      <c r="D274" s="287"/>
      <c r="E274" s="129" t="s">
        <v>773</v>
      </c>
      <c r="F274" s="129" t="s">
        <v>773</v>
      </c>
      <c r="G274" s="3" t="str">
        <f>VLOOKUP(F274,regions!A$2:C$419,3,FALSE)</f>
        <v>Shire district</v>
      </c>
      <c r="H274" s="3" t="str">
        <f>IFERROR(VLOOKUP(F274,classifications!A$3:C$328,3,FALSE),VLOOKUP(F274,classifications!I$2:K$28,3,FALSE))</f>
        <v>Urban with Significant Rural</v>
      </c>
      <c r="J274" s="124">
        <v>0</v>
      </c>
      <c r="K274" s="124">
        <v>7840</v>
      </c>
      <c r="L274" s="124">
        <v>760</v>
      </c>
      <c r="M274" s="124">
        <v>45850</v>
      </c>
      <c r="N274" s="124">
        <v>54450</v>
      </c>
      <c r="O274" s="124"/>
      <c r="P274" s="124"/>
    </row>
    <row r="275" spans="2:16" x14ac:dyDescent="0.25">
      <c r="B275" s="129" t="s">
        <v>774</v>
      </c>
      <c r="C275" s="129" t="s">
        <v>776</v>
      </c>
      <c r="D275" s="287"/>
      <c r="E275" s="129" t="s">
        <v>777</v>
      </c>
      <c r="F275" s="129" t="s">
        <v>777</v>
      </c>
      <c r="G275" s="3" t="str">
        <f>VLOOKUP(F275,regions!A$2:C$419,3,FALSE)</f>
        <v>Shire district</v>
      </c>
      <c r="H275" s="3" t="str">
        <f>IFERROR(VLOOKUP(F275,classifications!A$3:C$328,3,FALSE),VLOOKUP(F275,classifications!I$2:K$28,3,FALSE))</f>
        <v>Predominantly Rural</v>
      </c>
      <c r="J275" s="124">
        <v>4990</v>
      </c>
      <c r="K275" s="124">
        <v>2710</v>
      </c>
      <c r="L275" s="124">
        <v>0</v>
      </c>
      <c r="M275" s="124">
        <v>44230</v>
      </c>
      <c r="N275" s="124">
        <v>51930</v>
      </c>
      <c r="O275" s="124"/>
      <c r="P275" s="124"/>
    </row>
    <row r="276" spans="2:16" x14ac:dyDescent="0.25">
      <c r="J276" s="124"/>
      <c r="K276" s="124"/>
      <c r="L276" s="124"/>
      <c r="M276" s="124"/>
      <c r="N276" s="124"/>
      <c r="O276" s="124"/>
      <c r="P276" s="124"/>
    </row>
    <row r="277" spans="2:16" x14ac:dyDescent="0.25">
      <c r="B277" s="129"/>
      <c r="C277" s="129" t="s">
        <v>778</v>
      </c>
      <c r="D277" s="287" t="s">
        <v>779</v>
      </c>
      <c r="E277" s="129"/>
      <c r="F277" s="287" t="s">
        <v>779</v>
      </c>
      <c r="G277" s="3" t="str">
        <f>VLOOKUP(F277,regions!A$2:C$419,3,FALSE)</f>
        <v>Shire county</v>
      </c>
      <c r="H277" s="3" t="str">
        <f>IFERROR(VLOOKUP(F277,classifications!A$3:C$328,3,FALSE),VLOOKUP(F277,classifications!I$2:K$28,3,FALSE))</f>
        <v>Predominantly Urban</v>
      </c>
      <c r="J277" s="132">
        <v>32380</v>
      </c>
      <c r="K277" s="132">
        <v>54930</v>
      </c>
      <c r="L277" s="132">
        <v>230</v>
      </c>
      <c r="M277" s="132">
        <v>403590</v>
      </c>
      <c r="N277" s="132">
        <v>491120</v>
      </c>
      <c r="O277" s="124"/>
      <c r="P277" s="124"/>
    </row>
    <row r="278" spans="2:16" x14ac:dyDescent="0.25">
      <c r="B278" s="129" t="s">
        <v>780</v>
      </c>
      <c r="C278" s="129" t="s">
        <v>782</v>
      </c>
      <c r="D278" s="287"/>
      <c r="E278" s="129" t="s">
        <v>783</v>
      </c>
      <c r="F278" s="129" t="s">
        <v>783</v>
      </c>
      <c r="G278" s="3" t="str">
        <f>VLOOKUP(F278,regions!A$2:C$419,3,FALSE)</f>
        <v>Shire district</v>
      </c>
      <c r="H278" s="3" t="str">
        <f>IFERROR(VLOOKUP(F278,classifications!A$3:C$328,3,FALSE),VLOOKUP(F278,classifications!I$2:K$28,3,FALSE))</f>
        <v>Predominantly Urban</v>
      </c>
      <c r="J278" s="124">
        <v>350</v>
      </c>
      <c r="K278" s="124">
        <v>5290</v>
      </c>
      <c r="L278" s="124">
        <v>10</v>
      </c>
      <c r="M278" s="124">
        <v>34910</v>
      </c>
      <c r="N278" s="124">
        <v>40560</v>
      </c>
      <c r="O278" s="124"/>
      <c r="P278" s="124"/>
    </row>
    <row r="279" spans="2:16" x14ac:dyDescent="0.25">
      <c r="B279" s="129" t="s">
        <v>784</v>
      </c>
      <c r="C279" s="129" t="s">
        <v>786</v>
      </c>
      <c r="D279" s="287"/>
      <c r="E279" s="129" t="s">
        <v>787</v>
      </c>
      <c r="F279" s="129" t="s">
        <v>787</v>
      </c>
      <c r="G279" s="3" t="str">
        <f>VLOOKUP(F279,regions!A$2:C$419,3,FALSE)</f>
        <v>Shire district</v>
      </c>
      <c r="H279" s="3" t="str">
        <f>IFERROR(VLOOKUP(F279,classifications!A$3:C$328,3,FALSE),VLOOKUP(F279,classifications!I$2:K$28,3,FALSE))</f>
        <v>Urban with Significant Rural</v>
      </c>
      <c r="J279" s="124">
        <v>10100</v>
      </c>
      <c r="K279" s="124">
        <v>3350</v>
      </c>
      <c r="L279" s="124">
        <v>0</v>
      </c>
      <c r="M279" s="124">
        <v>51740</v>
      </c>
      <c r="N279" s="124">
        <v>65190</v>
      </c>
      <c r="O279" s="124"/>
      <c r="P279" s="124"/>
    </row>
    <row r="280" spans="2:16" x14ac:dyDescent="0.25">
      <c r="B280" s="129" t="s">
        <v>788</v>
      </c>
      <c r="C280" s="129" t="s">
        <v>790</v>
      </c>
      <c r="D280" s="287"/>
      <c r="E280" s="129" t="s">
        <v>791</v>
      </c>
      <c r="F280" s="129" t="s">
        <v>791</v>
      </c>
      <c r="G280" s="3" t="str">
        <f>VLOOKUP(F280,regions!A$2:C$419,3,FALSE)</f>
        <v>Shire district</v>
      </c>
      <c r="H280" s="3" t="str">
        <f>IFERROR(VLOOKUP(F280,classifications!A$3:C$328,3,FALSE),VLOOKUP(F280,classifications!I$2:K$28,3,FALSE))</f>
        <v>Urban with Significant Rural</v>
      </c>
      <c r="J280" s="124">
        <v>20</v>
      </c>
      <c r="K280" s="124">
        <v>8000</v>
      </c>
      <c r="L280" s="124">
        <v>30</v>
      </c>
      <c r="M280" s="124">
        <v>54050</v>
      </c>
      <c r="N280" s="124">
        <v>62090</v>
      </c>
      <c r="O280" s="124"/>
      <c r="P280" s="124"/>
    </row>
    <row r="281" spans="2:16" x14ac:dyDescent="0.25">
      <c r="B281" s="129" t="s">
        <v>792</v>
      </c>
      <c r="C281" s="129" t="s">
        <v>794</v>
      </c>
      <c r="D281" s="287"/>
      <c r="E281" s="129" t="s">
        <v>795</v>
      </c>
      <c r="F281" s="129" t="s">
        <v>795</v>
      </c>
      <c r="G281" s="3" t="str">
        <f>VLOOKUP(F281,regions!A$2:C$419,3,FALSE)</f>
        <v>Shire district</v>
      </c>
      <c r="H281" s="3" t="str">
        <f>IFERROR(VLOOKUP(F281,classifications!A$3:C$328,3,FALSE),VLOOKUP(F281,classifications!I$2:K$28,3,FALSE))</f>
        <v>Predominantly Urban</v>
      </c>
      <c r="J281" s="124">
        <v>150</v>
      </c>
      <c r="K281" s="124">
        <v>7370</v>
      </c>
      <c r="L281" s="124">
        <v>0</v>
      </c>
      <c r="M281" s="124">
        <v>36120</v>
      </c>
      <c r="N281" s="124">
        <v>43640</v>
      </c>
      <c r="O281" s="124"/>
      <c r="P281" s="124"/>
    </row>
    <row r="282" spans="2:16" x14ac:dyDescent="0.25">
      <c r="B282" s="129" t="s">
        <v>796</v>
      </c>
      <c r="C282" s="129" t="s">
        <v>798</v>
      </c>
      <c r="D282" s="287"/>
      <c r="E282" s="129" t="s">
        <v>799</v>
      </c>
      <c r="F282" s="129" t="s">
        <v>799</v>
      </c>
      <c r="G282" s="3" t="str">
        <f>VLOOKUP(F282,regions!A$2:C$419,3,FALSE)</f>
        <v>Shire district</v>
      </c>
      <c r="H282" s="3" t="str">
        <f>IFERROR(VLOOKUP(F282,classifications!A$3:C$328,3,FALSE),VLOOKUP(F282,classifications!I$2:K$28,3,FALSE))</f>
        <v>Urban with Significant Rural</v>
      </c>
      <c r="J282" s="124">
        <v>0</v>
      </c>
      <c r="K282" s="124">
        <v>10740</v>
      </c>
      <c r="L282" s="124">
        <v>70</v>
      </c>
      <c r="M282" s="124">
        <v>46440</v>
      </c>
      <c r="N282" s="124">
        <v>57250</v>
      </c>
      <c r="O282" s="124"/>
      <c r="P282" s="124"/>
    </row>
    <row r="283" spans="2:16" x14ac:dyDescent="0.25">
      <c r="B283" s="129" t="s">
        <v>800</v>
      </c>
      <c r="C283" s="129" t="s">
        <v>802</v>
      </c>
      <c r="D283" s="287"/>
      <c r="E283" s="129" t="s">
        <v>803</v>
      </c>
      <c r="F283" s="129" t="s">
        <v>803</v>
      </c>
      <c r="G283" s="3" t="str">
        <f>VLOOKUP(F283,regions!A$2:C$419,3,FALSE)</f>
        <v>Shire district</v>
      </c>
      <c r="H283" s="3" t="str">
        <f>IFERROR(VLOOKUP(F283,classifications!A$3:C$328,3,FALSE),VLOOKUP(F283,classifications!I$2:K$28,3,FALSE))</f>
        <v>Predominantly Urban</v>
      </c>
      <c r="J283" s="124">
        <v>4880</v>
      </c>
      <c r="K283" s="124">
        <v>2490</v>
      </c>
      <c r="L283" s="124">
        <v>0</v>
      </c>
      <c r="M283" s="124">
        <v>53060</v>
      </c>
      <c r="N283" s="124">
        <v>60420</v>
      </c>
      <c r="O283" s="124"/>
      <c r="P283" s="124"/>
    </row>
    <row r="284" spans="2:16" x14ac:dyDescent="0.25">
      <c r="B284" s="129" t="s">
        <v>804</v>
      </c>
      <c r="C284" s="129" t="s">
        <v>806</v>
      </c>
      <c r="D284" s="287"/>
      <c r="E284" s="129" t="s">
        <v>807</v>
      </c>
      <c r="F284" s="129" t="s">
        <v>807</v>
      </c>
      <c r="G284" s="3" t="str">
        <f>VLOOKUP(F284,regions!A$2:C$419,3,FALSE)</f>
        <v>Shire district</v>
      </c>
      <c r="H284" s="3" t="str">
        <f>IFERROR(VLOOKUP(F284,classifications!A$3:C$328,3,FALSE),VLOOKUP(F284,classifications!I$2:K$28,3,FALSE))</f>
        <v>Predominantly Urban</v>
      </c>
      <c r="J284" s="124">
        <v>7900</v>
      </c>
      <c r="K284" s="124">
        <v>2150</v>
      </c>
      <c r="L284" s="124">
        <v>50</v>
      </c>
      <c r="M284" s="124">
        <v>26980</v>
      </c>
      <c r="N284" s="124">
        <v>37080</v>
      </c>
      <c r="O284" s="124"/>
      <c r="P284" s="124"/>
    </row>
    <row r="285" spans="2:16" x14ac:dyDescent="0.25">
      <c r="B285" s="129" t="s">
        <v>808</v>
      </c>
      <c r="C285" s="129" t="s">
        <v>810</v>
      </c>
      <c r="D285" s="287"/>
      <c r="E285" s="129" t="s">
        <v>811</v>
      </c>
      <c r="F285" s="129" t="s">
        <v>811</v>
      </c>
      <c r="G285" s="3" t="str">
        <f>VLOOKUP(F285,regions!A$2:C$419,3,FALSE)</f>
        <v>Shire district</v>
      </c>
      <c r="H285" s="3" t="str">
        <f>IFERROR(VLOOKUP(F285,classifications!A$3:C$328,3,FALSE),VLOOKUP(F285,classifications!I$2:K$28,3,FALSE))</f>
        <v>Predominantly Urban</v>
      </c>
      <c r="J285" s="124">
        <v>0</v>
      </c>
      <c r="K285" s="124">
        <v>5670</v>
      </c>
      <c r="L285" s="124">
        <v>0</v>
      </c>
      <c r="M285" s="124">
        <v>31900</v>
      </c>
      <c r="N285" s="124">
        <v>37570</v>
      </c>
      <c r="O285" s="124"/>
      <c r="P285" s="124"/>
    </row>
    <row r="286" spans="2:16" x14ac:dyDescent="0.25">
      <c r="B286" s="129" t="s">
        <v>812</v>
      </c>
      <c r="C286" s="129" t="s">
        <v>814</v>
      </c>
      <c r="D286" s="287"/>
      <c r="E286" s="129" t="s">
        <v>815</v>
      </c>
      <c r="F286" s="129" t="s">
        <v>815</v>
      </c>
      <c r="G286" s="3" t="str">
        <f>VLOOKUP(F286,regions!A$2:C$419,3,FALSE)</f>
        <v>Shire district</v>
      </c>
      <c r="H286" s="3" t="str">
        <f>IFERROR(VLOOKUP(F286,classifications!A$3:C$328,3,FALSE),VLOOKUP(F286,classifications!I$2:K$28,3,FALSE))</f>
        <v>Predominantly Urban</v>
      </c>
      <c r="J286" s="124">
        <v>30</v>
      </c>
      <c r="K286" s="124">
        <v>6500</v>
      </c>
      <c r="L286" s="124">
        <v>50</v>
      </c>
      <c r="M286" s="124">
        <v>33330</v>
      </c>
      <c r="N286" s="124">
        <v>39910</v>
      </c>
      <c r="O286" s="124"/>
      <c r="P286" s="124"/>
    </row>
    <row r="287" spans="2:16" x14ac:dyDescent="0.25">
      <c r="B287" s="129" t="s">
        <v>816</v>
      </c>
      <c r="C287" s="129" t="s">
        <v>818</v>
      </c>
      <c r="D287" s="287"/>
      <c r="E287" s="129" t="s">
        <v>819</v>
      </c>
      <c r="F287" s="129" t="s">
        <v>819</v>
      </c>
      <c r="G287" s="3" t="str">
        <f>VLOOKUP(F287,regions!A$2:C$419,3,FALSE)</f>
        <v>Shire district</v>
      </c>
      <c r="H287" s="3" t="str">
        <f>IFERROR(VLOOKUP(F287,classifications!A$3:C$328,3,FALSE),VLOOKUP(F287,classifications!I$2:K$28,3,FALSE))</f>
        <v>Predominantly Urban</v>
      </c>
      <c r="J287" s="124">
        <v>8950</v>
      </c>
      <c r="K287" s="124">
        <v>3380</v>
      </c>
      <c r="L287" s="124">
        <v>20</v>
      </c>
      <c r="M287" s="124">
        <v>35060</v>
      </c>
      <c r="N287" s="124">
        <v>47400</v>
      </c>
      <c r="O287" s="124"/>
      <c r="P287" s="124"/>
    </row>
    <row r="288" spans="2:16" x14ac:dyDescent="0.25">
      <c r="J288" s="124"/>
      <c r="K288" s="124"/>
      <c r="L288" s="124"/>
      <c r="M288" s="124"/>
      <c r="N288" s="124"/>
      <c r="O288" s="124"/>
      <c r="P288" s="124"/>
    </row>
    <row r="289" spans="2:16" x14ac:dyDescent="0.25">
      <c r="B289" s="129"/>
      <c r="C289" s="129" t="s">
        <v>820</v>
      </c>
      <c r="D289" s="287" t="s">
        <v>821</v>
      </c>
      <c r="E289" s="129"/>
      <c r="F289" s="287" t="s">
        <v>821</v>
      </c>
      <c r="G289" s="3" t="str">
        <f>VLOOKUP(F289,regions!A$2:C$419,3,FALSE)</f>
        <v>Shire county</v>
      </c>
      <c r="H289" s="3" t="str">
        <f>IFERROR(VLOOKUP(F289,classifications!A$3:C$328,3,FALSE),VLOOKUP(F289,classifications!I$2:K$28,3,FALSE))</f>
        <v>Urban with Significant Rural</v>
      </c>
      <c r="J289" s="132">
        <v>30820</v>
      </c>
      <c r="K289" s="132">
        <v>57750</v>
      </c>
      <c r="L289" s="132">
        <v>960</v>
      </c>
      <c r="M289" s="132">
        <v>582480</v>
      </c>
      <c r="N289" s="132">
        <v>672010</v>
      </c>
      <c r="O289" s="124"/>
      <c r="P289" s="124"/>
    </row>
    <row r="290" spans="2:16" x14ac:dyDescent="0.25">
      <c r="B290" s="129" t="s">
        <v>822</v>
      </c>
      <c r="C290" s="129" t="s">
        <v>824</v>
      </c>
      <c r="D290" s="287"/>
      <c r="E290" s="129" t="s">
        <v>825</v>
      </c>
      <c r="F290" s="129" t="s">
        <v>825</v>
      </c>
      <c r="G290" s="3" t="str">
        <f>VLOOKUP(F290,regions!A$2:C$419,3,FALSE)</f>
        <v>Shire district</v>
      </c>
      <c r="H290" s="3" t="str">
        <f>IFERROR(VLOOKUP(F290,classifications!A$3:C$328,3,FALSE),VLOOKUP(F290,classifications!I$2:K$28,3,FALSE))</f>
        <v>Urban with Significant Rural</v>
      </c>
      <c r="J290" s="124">
        <v>5010</v>
      </c>
      <c r="K290" s="124">
        <v>2530</v>
      </c>
      <c r="L290" s="124">
        <v>0</v>
      </c>
      <c r="M290" s="124">
        <v>45970</v>
      </c>
      <c r="N290" s="124">
        <v>53520</v>
      </c>
      <c r="O290" s="124"/>
      <c r="P290" s="124"/>
    </row>
    <row r="291" spans="2:16" x14ac:dyDescent="0.25">
      <c r="B291" s="129" t="s">
        <v>826</v>
      </c>
      <c r="C291" s="129" t="s">
        <v>828</v>
      </c>
      <c r="D291" s="287"/>
      <c r="E291" s="129" t="s">
        <v>829</v>
      </c>
      <c r="F291" s="129" t="s">
        <v>829</v>
      </c>
      <c r="G291" s="3" t="str">
        <f>VLOOKUP(F291,regions!A$2:C$419,3,FALSE)</f>
        <v>Shire district</v>
      </c>
      <c r="H291" s="3" t="str">
        <f>IFERROR(VLOOKUP(F291,classifications!A$3:C$328,3,FALSE),VLOOKUP(F291,classifications!I$2:K$28,3,FALSE))</f>
        <v>Predominantly Urban</v>
      </c>
      <c r="J291" s="124">
        <v>5120</v>
      </c>
      <c r="K291" s="124">
        <v>2520</v>
      </c>
      <c r="L291" s="124">
        <v>30</v>
      </c>
      <c r="M291" s="124">
        <v>60070</v>
      </c>
      <c r="N291" s="124">
        <v>67730</v>
      </c>
      <c r="O291" s="124"/>
      <c r="P291" s="124"/>
    </row>
    <row r="292" spans="2:16" x14ac:dyDescent="0.25">
      <c r="B292" s="129" t="s">
        <v>830</v>
      </c>
      <c r="C292" s="129" t="s">
        <v>832</v>
      </c>
      <c r="D292" s="287"/>
      <c r="E292" s="129" t="s">
        <v>833</v>
      </c>
      <c r="F292" s="129" t="s">
        <v>833</v>
      </c>
      <c r="G292" s="3" t="str">
        <f>VLOOKUP(F292,regions!A$2:C$419,3,FALSE)</f>
        <v>Shire district</v>
      </c>
      <c r="H292" s="3" t="str">
        <f>IFERROR(VLOOKUP(F292,classifications!A$3:C$328,3,FALSE),VLOOKUP(F292,classifications!I$2:K$28,3,FALSE))</f>
        <v>Predominantly Urban</v>
      </c>
      <c r="J292" s="124">
        <v>4210</v>
      </c>
      <c r="K292" s="124">
        <v>1940</v>
      </c>
      <c r="L292" s="124">
        <v>0</v>
      </c>
      <c r="M292" s="124">
        <v>40140</v>
      </c>
      <c r="N292" s="124">
        <v>46300</v>
      </c>
      <c r="O292" s="124"/>
      <c r="P292" s="124"/>
    </row>
    <row r="293" spans="2:16" x14ac:dyDescent="0.25">
      <c r="B293" s="129" t="s">
        <v>834</v>
      </c>
      <c r="C293" s="129" t="s">
        <v>836</v>
      </c>
      <c r="D293" s="287"/>
      <c r="E293" s="129" t="s">
        <v>837</v>
      </c>
      <c r="F293" s="129" t="s">
        <v>837</v>
      </c>
      <c r="G293" s="3" t="str">
        <f>VLOOKUP(F293,regions!A$2:C$419,3,FALSE)</f>
        <v>Shire district</v>
      </c>
      <c r="H293" s="3" t="str">
        <f>IFERROR(VLOOKUP(F293,classifications!A$3:C$328,3,FALSE),VLOOKUP(F293,classifications!I$2:K$28,3,FALSE))</f>
        <v>Urban with Significant Rural</v>
      </c>
      <c r="J293" s="124">
        <v>4310</v>
      </c>
      <c r="K293" s="124">
        <v>2660</v>
      </c>
      <c r="L293" s="124">
        <v>0</v>
      </c>
      <c r="M293" s="124">
        <v>47090</v>
      </c>
      <c r="N293" s="124">
        <v>54070</v>
      </c>
      <c r="O293" s="124"/>
      <c r="P293" s="124"/>
    </row>
    <row r="294" spans="2:16" x14ac:dyDescent="0.25">
      <c r="B294" s="129" t="s">
        <v>838</v>
      </c>
      <c r="C294" s="129" t="s">
        <v>840</v>
      </c>
      <c r="D294" s="287"/>
      <c r="E294" s="129" t="s">
        <v>841</v>
      </c>
      <c r="F294" s="129" t="s">
        <v>841</v>
      </c>
      <c r="G294" s="3" t="str">
        <f>VLOOKUP(F294,regions!A$2:C$419,3,FALSE)</f>
        <v>Shire district</v>
      </c>
      <c r="H294" s="3" t="str">
        <f>IFERROR(VLOOKUP(F294,classifications!A$3:C$328,3,FALSE),VLOOKUP(F294,classifications!I$2:K$28,3,FALSE))</f>
        <v>Predominantly Urban</v>
      </c>
      <c r="J294" s="124">
        <v>5690</v>
      </c>
      <c r="K294" s="124">
        <v>1740</v>
      </c>
      <c r="L294" s="124">
        <v>0</v>
      </c>
      <c r="M294" s="124">
        <v>35850</v>
      </c>
      <c r="N294" s="124">
        <v>43280</v>
      </c>
      <c r="O294" s="124"/>
      <c r="P294" s="124"/>
    </row>
    <row r="295" spans="2:16" x14ac:dyDescent="0.25">
      <c r="B295" s="129" t="s">
        <v>842</v>
      </c>
      <c r="C295" s="129" t="s">
        <v>844</v>
      </c>
      <c r="D295" s="287"/>
      <c r="E295" s="129" t="s">
        <v>845</v>
      </c>
      <c r="F295" s="129" t="s">
        <v>845</v>
      </c>
      <c r="G295" s="3" t="str">
        <f>VLOOKUP(F295,regions!A$2:C$419,3,FALSE)</f>
        <v>Shire district</v>
      </c>
      <c r="H295" s="3" t="str">
        <f>IFERROR(VLOOKUP(F295,classifications!A$3:C$328,3,FALSE),VLOOKUP(F295,classifications!I$2:K$28,3,FALSE))</f>
        <v>Urban with Significant Rural</v>
      </c>
      <c r="J295" s="124">
        <v>0</v>
      </c>
      <c r="K295" s="124">
        <v>9210</v>
      </c>
      <c r="L295" s="124">
        <v>0</v>
      </c>
      <c r="M295" s="124">
        <v>61780</v>
      </c>
      <c r="N295" s="124">
        <v>70990</v>
      </c>
      <c r="O295" s="124"/>
      <c r="P295" s="124"/>
    </row>
    <row r="296" spans="2:16" x14ac:dyDescent="0.25">
      <c r="B296" s="129" t="s">
        <v>846</v>
      </c>
      <c r="C296" s="129" t="s">
        <v>848</v>
      </c>
      <c r="D296" s="287"/>
      <c r="E296" s="129" t="s">
        <v>849</v>
      </c>
      <c r="F296" s="129" t="s">
        <v>849</v>
      </c>
      <c r="G296" s="3" t="str">
        <f>VLOOKUP(F296,regions!A$2:C$419,3,FALSE)</f>
        <v>Shire district</v>
      </c>
      <c r="H296" s="3" t="str">
        <f>IFERROR(VLOOKUP(F296,classifications!A$3:C$328,3,FALSE),VLOOKUP(F296,classifications!I$2:K$28,3,FALSE))</f>
        <v>Predominantly Rural</v>
      </c>
      <c r="J296" s="124">
        <v>0</v>
      </c>
      <c r="K296" s="124">
        <v>6570</v>
      </c>
      <c r="L296" s="124">
        <v>30</v>
      </c>
      <c r="M296" s="124">
        <v>43660</v>
      </c>
      <c r="N296" s="124">
        <v>50260</v>
      </c>
      <c r="O296" s="124"/>
      <c r="P296" s="124"/>
    </row>
    <row r="297" spans="2:16" ht="15.6" x14ac:dyDescent="0.25">
      <c r="B297" s="129" t="s">
        <v>850</v>
      </c>
      <c r="C297" s="129" t="s">
        <v>852</v>
      </c>
      <c r="D297" s="287"/>
      <c r="E297" s="129" t="s">
        <v>1966</v>
      </c>
      <c r="F297" s="129" t="s">
        <v>1875</v>
      </c>
      <c r="G297" s="3" t="str">
        <f>VLOOKUP(F297,regions!A$2:C$419,3,FALSE)</f>
        <v>Shire district</v>
      </c>
      <c r="H297" s="3" t="str">
        <f>IFERROR(VLOOKUP(F297,classifications!A$3:C$328,3,FALSE),VLOOKUP(F297,classifications!I$2:K$28,3,FALSE))</f>
        <v>Urban with Significant Rural</v>
      </c>
      <c r="J297" s="124">
        <v>3380</v>
      </c>
      <c r="K297" s="124">
        <v>1990</v>
      </c>
      <c r="L297" s="124">
        <v>300</v>
      </c>
      <c r="M297" s="124">
        <v>46160</v>
      </c>
      <c r="N297" s="124">
        <v>51820</v>
      </c>
      <c r="O297" s="124"/>
      <c r="P297" s="124"/>
    </row>
    <row r="298" spans="2:16" x14ac:dyDescent="0.25">
      <c r="B298" s="129" t="s">
        <v>853</v>
      </c>
      <c r="C298" s="129" t="s">
        <v>855</v>
      </c>
      <c r="D298" s="287"/>
      <c r="E298" s="129" t="s">
        <v>856</v>
      </c>
      <c r="F298" s="129" t="s">
        <v>856</v>
      </c>
      <c r="G298" s="3" t="str">
        <f>VLOOKUP(F298,regions!A$2:C$419,3,FALSE)</f>
        <v>Shire district</v>
      </c>
      <c r="H298" s="3" t="str">
        <f>IFERROR(VLOOKUP(F298,classifications!A$3:C$328,3,FALSE),VLOOKUP(F298,classifications!I$2:K$28,3,FALSE))</f>
        <v>Predominantly Rural</v>
      </c>
      <c r="J298" s="124">
        <v>10</v>
      </c>
      <c r="K298" s="124">
        <v>8370</v>
      </c>
      <c r="L298" s="124">
        <v>0</v>
      </c>
      <c r="M298" s="124">
        <v>52930</v>
      </c>
      <c r="N298" s="124">
        <v>61310</v>
      </c>
      <c r="O298" s="124"/>
      <c r="P298" s="124"/>
    </row>
    <row r="299" spans="2:16" x14ac:dyDescent="0.25">
      <c r="B299" s="129" t="s">
        <v>857</v>
      </c>
      <c r="C299" s="129" t="s">
        <v>859</v>
      </c>
      <c r="D299" s="287"/>
      <c r="E299" s="129" t="s">
        <v>860</v>
      </c>
      <c r="F299" s="129" t="s">
        <v>860</v>
      </c>
      <c r="G299" s="3" t="str">
        <f>VLOOKUP(F299,regions!A$2:C$419,3,FALSE)</f>
        <v>Shire district</v>
      </c>
      <c r="H299" s="3" t="str">
        <f>IFERROR(VLOOKUP(F299,classifications!A$3:C$328,3,FALSE),VLOOKUP(F299,classifications!I$2:K$28,3,FALSE))</f>
        <v>Predominantly Urban</v>
      </c>
      <c r="J299" s="124">
        <v>3050</v>
      </c>
      <c r="K299" s="124">
        <v>4780</v>
      </c>
      <c r="L299" s="124">
        <v>240</v>
      </c>
      <c r="M299" s="124">
        <v>59120</v>
      </c>
      <c r="N299" s="124">
        <v>67190</v>
      </c>
      <c r="O299" s="124"/>
      <c r="P299" s="124"/>
    </row>
    <row r="300" spans="2:16" x14ac:dyDescent="0.25">
      <c r="B300" s="129" t="s">
        <v>861</v>
      </c>
      <c r="C300" s="129" t="s">
        <v>863</v>
      </c>
      <c r="D300" s="287"/>
      <c r="E300" s="129" t="s">
        <v>864</v>
      </c>
      <c r="F300" s="129" t="s">
        <v>864</v>
      </c>
      <c r="G300" s="3" t="str">
        <f>VLOOKUP(F300,regions!A$2:C$419,3,FALSE)</f>
        <v>Shire district</v>
      </c>
      <c r="H300" s="3" t="str">
        <f>IFERROR(VLOOKUP(F300,classifications!A$3:C$328,3,FALSE),VLOOKUP(F300,classifications!I$2:K$28,3,FALSE))</f>
        <v>Urban with Significant Rural</v>
      </c>
      <c r="J300" s="124">
        <v>0</v>
      </c>
      <c r="K300" s="124">
        <v>8200</v>
      </c>
      <c r="L300" s="124">
        <v>350</v>
      </c>
      <c r="M300" s="124">
        <v>46220</v>
      </c>
      <c r="N300" s="124">
        <v>54760</v>
      </c>
      <c r="O300" s="124"/>
      <c r="P300" s="124"/>
    </row>
    <row r="301" spans="2:16" x14ac:dyDescent="0.25">
      <c r="B301" s="129" t="s">
        <v>865</v>
      </c>
      <c r="C301" s="129" t="s">
        <v>867</v>
      </c>
      <c r="D301" s="287"/>
      <c r="E301" s="129" t="s">
        <v>868</v>
      </c>
      <c r="F301" s="129" t="s">
        <v>868</v>
      </c>
      <c r="G301" s="3" t="str">
        <f>VLOOKUP(F301,regions!A$2:C$419,3,FALSE)</f>
        <v>Shire district</v>
      </c>
      <c r="H301" s="3" t="str">
        <f>IFERROR(VLOOKUP(F301,classifications!A$3:C$328,3,FALSE),VLOOKUP(F301,classifications!I$2:K$28,3,FALSE))</f>
        <v>Urban with Significant Rural</v>
      </c>
      <c r="J301" s="124">
        <v>60</v>
      </c>
      <c r="K301" s="124">
        <v>7240</v>
      </c>
      <c r="L301" s="124">
        <v>0</v>
      </c>
      <c r="M301" s="124">
        <v>43490</v>
      </c>
      <c r="N301" s="124">
        <v>50790</v>
      </c>
      <c r="O301" s="124"/>
      <c r="P301" s="124"/>
    </row>
    <row r="302" spans="2:16" x14ac:dyDescent="0.25">
      <c r="J302" s="124"/>
      <c r="K302" s="124"/>
      <c r="L302" s="124"/>
      <c r="M302" s="124"/>
      <c r="N302" s="124"/>
      <c r="O302" s="124"/>
      <c r="P302" s="124"/>
    </row>
    <row r="303" spans="2:16" x14ac:dyDescent="0.25">
      <c r="B303" s="129"/>
      <c r="C303" s="129" t="s">
        <v>869</v>
      </c>
      <c r="D303" s="287" t="s">
        <v>870</v>
      </c>
      <c r="E303" s="129"/>
      <c r="F303" s="287" t="s">
        <v>870</v>
      </c>
      <c r="G303" s="3" t="str">
        <f>VLOOKUP(F303,regions!A$2:C$419,3,FALSE)</f>
        <v>Shire county</v>
      </c>
      <c r="H303" s="3" t="str">
        <f>IFERROR(VLOOKUP(F303,classifications!A$3:C$328,3,FALSE),VLOOKUP(F303,classifications!I$2:K$28,3,FALSE))</f>
        <v>Predominantly Urban</v>
      </c>
      <c r="J303" s="132">
        <v>9730</v>
      </c>
      <c r="K303" s="132">
        <v>56760</v>
      </c>
      <c r="L303" s="132">
        <v>480</v>
      </c>
      <c r="M303" s="132">
        <v>478170</v>
      </c>
      <c r="N303" s="132">
        <v>545140</v>
      </c>
      <c r="O303" s="124"/>
      <c r="P303" s="124"/>
    </row>
    <row r="304" spans="2:16" x14ac:dyDescent="0.25">
      <c r="B304" s="129" t="s">
        <v>871</v>
      </c>
      <c r="C304" s="129" t="s">
        <v>873</v>
      </c>
      <c r="D304" s="287"/>
      <c r="E304" s="129" t="s">
        <v>874</v>
      </c>
      <c r="F304" s="129" t="s">
        <v>874</v>
      </c>
      <c r="G304" s="3" t="str">
        <f>VLOOKUP(F304,regions!A$2:C$419,3,FALSE)</f>
        <v>Shire district</v>
      </c>
      <c r="H304" s="3" t="str">
        <f>IFERROR(VLOOKUP(F304,classifications!A$3:C$328,3,FALSE),VLOOKUP(F304,classifications!I$2:K$28,3,FALSE))</f>
        <v>Predominantly Urban</v>
      </c>
      <c r="J304" s="124">
        <v>30</v>
      </c>
      <c r="K304" s="124">
        <v>5990</v>
      </c>
      <c r="L304" s="124">
        <v>0</v>
      </c>
      <c r="M304" s="124">
        <v>34810</v>
      </c>
      <c r="N304" s="124">
        <v>40830</v>
      </c>
      <c r="O304" s="124"/>
      <c r="P304" s="124"/>
    </row>
    <row r="305" spans="2:16" x14ac:dyDescent="0.25">
      <c r="B305" s="129" t="s">
        <v>875</v>
      </c>
      <c r="C305" s="129" t="s">
        <v>877</v>
      </c>
      <c r="D305" s="287"/>
      <c r="E305" s="129" t="s">
        <v>878</v>
      </c>
      <c r="F305" s="129" t="s">
        <v>878</v>
      </c>
      <c r="G305" s="3" t="str">
        <f>VLOOKUP(F305,regions!A$2:C$419,3,FALSE)</f>
        <v>Shire district</v>
      </c>
      <c r="H305" s="3" t="str">
        <f>IFERROR(VLOOKUP(F305,classifications!A$3:C$328,3,FALSE),VLOOKUP(F305,classifications!I$2:K$28,3,FALSE))</f>
        <v>Urban with Significant Rural</v>
      </c>
      <c r="J305" s="124">
        <v>0</v>
      </c>
      <c r="K305" s="124">
        <v>6870</v>
      </c>
      <c r="L305" s="124">
        <v>30</v>
      </c>
      <c r="M305" s="124">
        <v>44150</v>
      </c>
      <c r="N305" s="124">
        <v>51040</v>
      </c>
      <c r="O305" s="124"/>
      <c r="P305" s="124"/>
    </row>
    <row r="306" spans="2:16" x14ac:dyDescent="0.25">
      <c r="B306" s="129" t="s">
        <v>879</v>
      </c>
      <c r="C306" s="129" t="s">
        <v>881</v>
      </c>
      <c r="D306" s="287"/>
      <c r="E306" s="129" t="s">
        <v>882</v>
      </c>
      <c r="F306" s="129" t="s">
        <v>882</v>
      </c>
      <c r="G306" s="3" t="str">
        <f>VLOOKUP(F306,regions!A$2:C$419,3,FALSE)</f>
        <v>Shire district</v>
      </c>
      <c r="H306" s="3" t="str">
        <f>IFERROR(VLOOKUP(F306,classifications!A$3:C$328,3,FALSE),VLOOKUP(F306,classifications!I$2:K$28,3,FALSE))</f>
        <v>Predominantly Urban</v>
      </c>
      <c r="J306" s="124">
        <v>0</v>
      </c>
      <c r="K306" s="124">
        <v>2790</v>
      </c>
      <c r="L306" s="124">
        <v>250</v>
      </c>
      <c r="M306" s="124">
        <v>36290</v>
      </c>
      <c r="N306" s="124">
        <v>39330</v>
      </c>
      <c r="O306" s="124"/>
      <c r="P306" s="124"/>
    </row>
    <row r="307" spans="2:16" x14ac:dyDescent="0.25">
      <c r="B307" s="129" t="s">
        <v>883</v>
      </c>
      <c r="C307" s="129" t="s">
        <v>885</v>
      </c>
      <c r="D307" s="287"/>
      <c r="E307" s="129" t="s">
        <v>886</v>
      </c>
      <c r="F307" s="129" t="s">
        <v>886</v>
      </c>
      <c r="G307" s="3" t="str">
        <f>VLOOKUP(F307,regions!A$2:C$419,3,FALSE)</f>
        <v>Shire district</v>
      </c>
      <c r="H307" s="3" t="str">
        <f>IFERROR(VLOOKUP(F307,classifications!A$3:C$328,3,FALSE),VLOOKUP(F307,classifications!I$2:K$28,3,FALSE))</f>
        <v>Predominantly Urban</v>
      </c>
      <c r="J307" s="124">
        <v>40</v>
      </c>
      <c r="K307" s="124">
        <v>4890</v>
      </c>
      <c r="L307" s="124">
        <v>0</v>
      </c>
      <c r="M307" s="124">
        <v>31800</v>
      </c>
      <c r="N307" s="124">
        <v>36740</v>
      </c>
      <c r="O307" s="124"/>
      <c r="P307" s="124"/>
    </row>
    <row r="308" spans="2:16" x14ac:dyDescent="0.25">
      <c r="B308" s="129" t="s">
        <v>887</v>
      </c>
      <c r="C308" s="129" t="s">
        <v>889</v>
      </c>
      <c r="D308" s="287"/>
      <c r="E308" s="129" t="s">
        <v>890</v>
      </c>
      <c r="F308" s="129" t="s">
        <v>890</v>
      </c>
      <c r="G308" s="3" t="str">
        <f>VLOOKUP(F308,regions!A$2:C$419,3,FALSE)</f>
        <v>Shire district</v>
      </c>
      <c r="H308" s="3" t="str">
        <f>IFERROR(VLOOKUP(F308,classifications!A$3:C$328,3,FALSE),VLOOKUP(F308,classifications!I$2:K$28,3,FALSE))</f>
        <v>Urban with Significant Rural</v>
      </c>
      <c r="J308" s="124">
        <v>3720</v>
      </c>
      <c r="K308" s="124">
        <v>2820</v>
      </c>
      <c r="L308" s="124">
        <v>0</v>
      </c>
      <c r="M308" s="124">
        <v>56670</v>
      </c>
      <c r="N308" s="124">
        <v>63210</v>
      </c>
      <c r="O308" s="124"/>
      <c r="P308" s="124"/>
    </row>
    <row r="309" spans="2:16" x14ac:dyDescent="0.25">
      <c r="B309" s="129" t="s">
        <v>891</v>
      </c>
      <c r="C309" s="129" t="s">
        <v>893</v>
      </c>
      <c r="D309" s="287"/>
      <c r="E309" s="129" t="s">
        <v>894</v>
      </c>
      <c r="F309" s="129" t="s">
        <v>894</v>
      </c>
      <c r="G309" s="3" t="str">
        <f>VLOOKUP(F309,regions!A$2:C$419,3,FALSE)</f>
        <v>Shire district</v>
      </c>
      <c r="H309" s="3" t="str">
        <f>IFERROR(VLOOKUP(F309,classifications!A$3:C$328,3,FALSE),VLOOKUP(F309,classifications!I$2:K$28,3,FALSE))</f>
        <v>Predominantly Urban</v>
      </c>
      <c r="J309" s="124">
        <v>10</v>
      </c>
      <c r="K309" s="124">
        <v>4670</v>
      </c>
      <c r="L309" s="124">
        <v>0</v>
      </c>
      <c r="M309" s="124">
        <v>35370</v>
      </c>
      <c r="N309" s="124">
        <v>40050</v>
      </c>
      <c r="O309" s="124"/>
      <c r="P309" s="124"/>
    </row>
    <row r="310" spans="2:16" x14ac:dyDescent="0.25">
      <c r="B310" s="129" t="s">
        <v>895</v>
      </c>
      <c r="C310" s="129" t="s">
        <v>897</v>
      </c>
      <c r="D310" s="287"/>
      <c r="E310" s="129" t="s">
        <v>898</v>
      </c>
      <c r="F310" s="129" t="s">
        <v>898</v>
      </c>
      <c r="G310" s="3" t="str">
        <f>VLOOKUP(F310,regions!A$2:C$419,3,FALSE)</f>
        <v>Shire district</v>
      </c>
      <c r="H310" s="3" t="str">
        <f>IFERROR(VLOOKUP(F310,classifications!A$3:C$328,3,FALSE),VLOOKUP(F310,classifications!I$2:K$28,3,FALSE))</f>
        <v>Predominantly Urban</v>
      </c>
      <c r="J310" s="124">
        <v>0</v>
      </c>
      <c r="K310" s="124">
        <v>11540</v>
      </c>
      <c r="L310" s="124">
        <v>140</v>
      </c>
      <c r="M310" s="124">
        <v>51640</v>
      </c>
      <c r="N310" s="124">
        <v>63320</v>
      </c>
      <c r="O310" s="124"/>
      <c r="P310" s="124"/>
    </row>
    <row r="311" spans="2:16" x14ac:dyDescent="0.25">
      <c r="B311" s="129" t="s">
        <v>899</v>
      </c>
      <c r="C311" s="129" t="s">
        <v>901</v>
      </c>
      <c r="D311" s="287"/>
      <c r="E311" s="129" t="s">
        <v>902</v>
      </c>
      <c r="F311" s="129" t="s">
        <v>902</v>
      </c>
      <c r="G311" s="3" t="str">
        <f>VLOOKUP(F311,regions!A$2:C$419,3,FALSE)</f>
        <v>Shire district</v>
      </c>
      <c r="H311" s="3" t="str">
        <f>IFERROR(VLOOKUP(F311,classifications!A$3:C$328,3,FALSE),VLOOKUP(F311,classifications!I$2:K$28,3,FALSE))</f>
        <v>Predominantly Rural</v>
      </c>
      <c r="J311" s="124">
        <v>0</v>
      </c>
      <c r="K311" s="124">
        <v>2090</v>
      </c>
      <c r="L311" s="124">
        <v>50</v>
      </c>
      <c r="M311" s="124">
        <v>24800</v>
      </c>
      <c r="N311" s="124">
        <v>26950</v>
      </c>
      <c r="O311" s="124"/>
      <c r="P311" s="124"/>
    </row>
    <row r="312" spans="2:16" x14ac:dyDescent="0.25">
      <c r="B312" s="129" t="s">
        <v>903</v>
      </c>
      <c r="C312" s="129" t="s">
        <v>905</v>
      </c>
      <c r="D312" s="287"/>
      <c r="E312" s="129" t="s">
        <v>906</v>
      </c>
      <c r="F312" s="129" t="s">
        <v>906</v>
      </c>
      <c r="G312" s="3" t="str">
        <f>VLOOKUP(F312,regions!A$2:C$419,3,FALSE)</f>
        <v>Shire district</v>
      </c>
      <c r="H312" s="3" t="str">
        <f>IFERROR(VLOOKUP(F312,classifications!A$3:C$328,3,FALSE),VLOOKUP(F312,classifications!I$2:K$28,3,FALSE))</f>
        <v>Predominantly Urban</v>
      </c>
      <c r="J312" s="124">
        <v>0</v>
      </c>
      <c r="K312" s="124">
        <v>4660</v>
      </c>
      <c r="L312" s="124">
        <v>0</v>
      </c>
      <c r="M312" s="124">
        <v>27390</v>
      </c>
      <c r="N312" s="124">
        <v>32050</v>
      </c>
      <c r="O312" s="124"/>
      <c r="P312" s="124"/>
    </row>
    <row r="313" spans="2:16" x14ac:dyDescent="0.25">
      <c r="B313" s="129" t="s">
        <v>907</v>
      </c>
      <c r="C313" s="129" t="s">
        <v>909</v>
      </c>
      <c r="D313" s="287"/>
      <c r="E313" s="129" t="s">
        <v>910</v>
      </c>
      <c r="F313" s="129" t="s">
        <v>910</v>
      </c>
      <c r="G313" s="3" t="str">
        <f>VLOOKUP(F313,regions!A$2:C$419,3,FALSE)</f>
        <v>Shire district</v>
      </c>
      <c r="H313" s="3" t="str">
        <f>IFERROR(VLOOKUP(F313,classifications!A$3:C$328,3,FALSE),VLOOKUP(F313,classifications!I$2:K$28,3,FALSE))</f>
        <v>Predominantly Urban</v>
      </c>
      <c r="J313" s="124">
        <v>0</v>
      </c>
      <c r="K313" s="124">
        <v>5230</v>
      </c>
      <c r="L313" s="124">
        <v>0</v>
      </c>
      <c r="M313" s="124">
        <v>44490</v>
      </c>
      <c r="N313" s="124">
        <v>49720</v>
      </c>
      <c r="O313" s="124"/>
      <c r="P313" s="124"/>
    </row>
    <row r="314" spans="2:16" x14ac:dyDescent="0.25">
      <c r="B314" s="129" t="s">
        <v>911</v>
      </c>
      <c r="C314" s="129" t="s">
        <v>913</v>
      </c>
      <c r="D314" s="287"/>
      <c r="E314" s="129" t="s">
        <v>914</v>
      </c>
      <c r="F314" s="129" t="s">
        <v>914</v>
      </c>
      <c r="G314" s="3" t="str">
        <f>VLOOKUP(F314,regions!A$2:C$419,3,FALSE)</f>
        <v>Shire district</v>
      </c>
      <c r="H314" s="3" t="str">
        <f>IFERROR(VLOOKUP(F314,classifications!A$3:C$328,3,FALSE),VLOOKUP(F314,classifications!I$2:K$28,3,FALSE))</f>
        <v>Urban with Significant Rural</v>
      </c>
      <c r="J314" s="124">
        <v>5930</v>
      </c>
      <c r="K314" s="124">
        <v>1340</v>
      </c>
      <c r="L314" s="124">
        <v>0</v>
      </c>
      <c r="M314" s="124">
        <v>42610</v>
      </c>
      <c r="N314" s="124">
        <v>49890</v>
      </c>
      <c r="O314" s="124"/>
      <c r="P314" s="124"/>
    </row>
    <row r="315" spans="2:16" x14ac:dyDescent="0.25">
      <c r="B315" s="129" t="s">
        <v>915</v>
      </c>
      <c r="C315" s="129" t="s">
        <v>917</v>
      </c>
      <c r="D315" s="287"/>
      <c r="E315" s="129" t="s">
        <v>918</v>
      </c>
      <c r="F315" s="129" t="s">
        <v>918</v>
      </c>
      <c r="G315" s="3" t="str">
        <f>VLOOKUP(F315,regions!A$2:C$419,3,FALSE)</f>
        <v>Shire district</v>
      </c>
      <c r="H315" s="3" t="str">
        <f>IFERROR(VLOOKUP(F315,classifications!A$3:C$328,3,FALSE),VLOOKUP(F315,classifications!I$2:K$28,3,FALSE))</f>
        <v>Predominantly Rural</v>
      </c>
      <c r="J315" s="124">
        <v>0</v>
      </c>
      <c r="K315" s="124">
        <v>3860</v>
      </c>
      <c r="L315" s="124">
        <v>0</v>
      </c>
      <c r="M315" s="124">
        <v>48150</v>
      </c>
      <c r="N315" s="124">
        <v>52010</v>
      </c>
      <c r="O315" s="124"/>
      <c r="P315" s="124"/>
    </row>
    <row r="316" spans="2:16" x14ac:dyDescent="0.25">
      <c r="J316" s="124"/>
      <c r="K316" s="124"/>
      <c r="L316" s="124"/>
      <c r="M316" s="124"/>
      <c r="N316" s="124"/>
      <c r="O316" s="124"/>
      <c r="P316" s="124"/>
    </row>
    <row r="317" spans="2:16" x14ac:dyDescent="0.25">
      <c r="B317" s="129"/>
      <c r="C317" s="129" t="s">
        <v>919</v>
      </c>
      <c r="D317" s="287" t="s">
        <v>920</v>
      </c>
      <c r="E317" s="129"/>
      <c r="F317" s="287" t="s">
        <v>920</v>
      </c>
      <c r="G317" s="3" t="str">
        <f>VLOOKUP(F317,regions!A$2:C$419,3,FALSE)</f>
        <v>Shire county</v>
      </c>
      <c r="H317" s="3" t="str">
        <f>IFERROR(VLOOKUP(F317,classifications!A$3:C$328,3,FALSE),VLOOKUP(F317,classifications!I$2:K$28,3,FALSE))</f>
        <v>Urban with Significant Rural</v>
      </c>
      <c r="J317" s="132">
        <v>16200</v>
      </c>
      <c r="K317" s="132">
        <v>15620</v>
      </c>
      <c r="L317" s="132">
        <v>10</v>
      </c>
      <c r="M317" s="132">
        <v>266140</v>
      </c>
      <c r="N317" s="132">
        <v>297980</v>
      </c>
      <c r="O317" s="124"/>
      <c r="P317" s="124"/>
    </row>
    <row r="318" spans="2:16" x14ac:dyDescent="0.25">
      <c r="B318" s="129" t="s">
        <v>921</v>
      </c>
      <c r="C318" s="129" t="s">
        <v>923</v>
      </c>
      <c r="D318" s="287"/>
      <c r="E318" s="129" t="s">
        <v>924</v>
      </c>
      <c r="F318" s="129" t="s">
        <v>924</v>
      </c>
      <c r="G318" s="3" t="str">
        <f>VLOOKUP(F318,regions!A$2:C$419,3,FALSE)</f>
        <v>Shire district</v>
      </c>
      <c r="H318" s="3" t="str">
        <f>IFERROR(VLOOKUP(F318,classifications!A$3:C$328,3,FALSE),VLOOKUP(F318,classifications!I$2:K$28,3,FALSE))</f>
        <v>Predominantly Urban</v>
      </c>
      <c r="J318" s="124">
        <v>0</v>
      </c>
      <c r="K318" s="124">
        <v>3530</v>
      </c>
      <c r="L318" s="124">
        <v>0</v>
      </c>
      <c r="M318" s="124">
        <v>39480</v>
      </c>
      <c r="N318" s="124">
        <v>43010</v>
      </c>
      <c r="O318" s="124"/>
      <c r="P318" s="124"/>
    </row>
    <row r="319" spans="2:16" x14ac:dyDescent="0.25">
      <c r="B319" s="129" t="s">
        <v>925</v>
      </c>
      <c r="C319" s="129" t="s">
        <v>927</v>
      </c>
      <c r="D319" s="287"/>
      <c r="E319" s="129" t="s">
        <v>928</v>
      </c>
      <c r="F319" s="129" t="s">
        <v>928</v>
      </c>
      <c r="G319" s="3" t="str">
        <f>VLOOKUP(F319,regions!A$2:C$419,3,FALSE)</f>
        <v>Shire district</v>
      </c>
      <c r="H319" s="3" t="str">
        <f>IFERROR(VLOOKUP(F319,classifications!A$3:C$328,3,FALSE),VLOOKUP(F319,classifications!I$2:K$28,3,FALSE))</f>
        <v>Predominantly Urban</v>
      </c>
      <c r="J319" s="124">
        <v>5610</v>
      </c>
      <c r="K319" s="124">
        <v>3440</v>
      </c>
      <c r="L319" s="124">
        <v>10</v>
      </c>
      <c r="M319" s="124">
        <v>65490</v>
      </c>
      <c r="N319" s="124">
        <v>74550</v>
      </c>
      <c r="O319" s="124"/>
      <c r="P319" s="124"/>
    </row>
    <row r="320" spans="2:16" x14ac:dyDescent="0.25">
      <c r="B320" s="129" t="s">
        <v>929</v>
      </c>
      <c r="C320" s="129" t="s">
        <v>931</v>
      </c>
      <c r="D320" s="287"/>
      <c r="E320" s="129" t="s">
        <v>932</v>
      </c>
      <c r="F320" s="129" t="s">
        <v>932</v>
      </c>
      <c r="G320" s="3" t="str">
        <f>VLOOKUP(F320,regions!A$2:C$419,3,FALSE)</f>
        <v>Shire district</v>
      </c>
      <c r="H320" s="3" t="str">
        <f>IFERROR(VLOOKUP(F320,classifications!A$3:C$328,3,FALSE),VLOOKUP(F320,classifications!I$2:K$28,3,FALSE))</f>
        <v>Predominantly Rural</v>
      </c>
      <c r="J320" s="124">
        <v>0</v>
      </c>
      <c r="K320" s="124">
        <v>3260</v>
      </c>
      <c r="L320" s="124">
        <v>0</v>
      </c>
      <c r="M320" s="124">
        <v>35900</v>
      </c>
      <c r="N320" s="124">
        <v>39160</v>
      </c>
      <c r="O320" s="124"/>
      <c r="P320" s="124"/>
    </row>
    <row r="321" spans="2:16" x14ac:dyDescent="0.25">
      <c r="B321" s="129" t="s">
        <v>933</v>
      </c>
      <c r="C321" s="129" t="s">
        <v>935</v>
      </c>
      <c r="D321" s="287"/>
      <c r="E321" s="129" t="s">
        <v>936</v>
      </c>
      <c r="F321" s="129" t="s">
        <v>936</v>
      </c>
      <c r="G321" s="3" t="str">
        <f>VLOOKUP(F321,regions!A$2:C$419,3,FALSE)</f>
        <v>Shire district</v>
      </c>
      <c r="H321" s="3" t="str">
        <f>IFERROR(VLOOKUP(F321,classifications!A$3:C$328,3,FALSE),VLOOKUP(F321,classifications!I$2:K$28,3,FALSE))</f>
        <v>Predominantly Rural</v>
      </c>
      <c r="J321" s="124">
        <v>3290</v>
      </c>
      <c r="K321" s="124">
        <v>2040</v>
      </c>
      <c r="L321" s="124">
        <v>0</v>
      </c>
      <c r="M321" s="124">
        <v>45000</v>
      </c>
      <c r="N321" s="124">
        <v>50330</v>
      </c>
      <c r="O321" s="124"/>
      <c r="P321" s="124"/>
    </row>
    <row r="322" spans="2:16" x14ac:dyDescent="0.25">
      <c r="B322" s="129" t="s">
        <v>937</v>
      </c>
      <c r="C322" s="129" t="s">
        <v>939</v>
      </c>
      <c r="D322" s="287"/>
      <c r="E322" s="129" t="s">
        <v>940</v>
      </c>
      <c r="F322" s="129" t="s">
        <v>940</v>
      </c>
      <c r="G322" s="3" t="str">
        <f>VLOOKUP(F322,regions!A$2:C$419,3,FALSE)</f>
        <v>Shire district</v>
      </c>
      <c r="H322" s="3" t="str">
        <f>IFERROR(VLOOKUP(F322,classifications!A$3:C$328,3,FALSE),VLOOKUP(F322,classifications!I$2:K$28,3,FALSE))</f>
        <v>Predominantly Rural</v>
      </c>
      <c r="J322" s="124">
        <v>1820</v>
      </c>
      <c r="K322" s="124">
        <v>680</v>
      </c>
      <c r="L322" s="124">
        <v>0</v>
      </c>
      <c r="M322" s="124">
        <v>20460</v>
      </c>
      <c r="N322" s="124">
        <v>22960</v>
      </c>
      <c r="O322" s="124"/>
      <c r="P322" s="124"/>
    </row>
    <row r="323" spans="2:16" x14ac:dyDescent="0.25">
      <c r="B323" s="129" t="s">
        <v>941</v>
      </c>
      <c r="C323" s="129" t="s">
        <v>943</v>
      </c>
      <c r="D323" s="287"/>
      <c r="E323" s="129" t="s">
        <v>944</v>
      </c>
      <c r="F323" s="129" t="s">
        <v>944</v>
      </c>
      <c r="G323" s="3" t="str">
        <f>VLOOKUP(F323,regions!A$2:C$419,3,FALSE)</f>
        <v>Shire district</v>
      </c>
      <c r="H323" s="3" t="str">
        <f>IFERROR(VLOOKUP(F323,classifications!A$3:C$328,3,FALSE),VLOOKUP(F323,classifications!I$2:K$28,3,FALSE))</f>
        <v>Predominantly Rural</v>
      </c>
      <c r="J323" s="124">
        <v>4270</v>
      </c>
      <c r="K323" s="124">
        <v>2030</v>
      </c>
      <c r="L323" s="124">
        <v>0</v>
      </c>
      <c r="M323" s="124">
        <v>38500</v>
      </c>
      <c r="N323" s="124">
        <v>44800</v>
      </c>
      <c r="O323" s="124"/>
      <c r="P323" s="124"/>
    </row>
    <row r="324" spans="2:16" x14ac:dyDescent="0.25">
      <c r="B324" s="129" t="s">
        <v>945</v>
      </c>
      <c r="C324" s="129" t="s">
        <v>947</v>
      </c>
      <c r="D324" s="287"/>
      <c r="E324" s="129" t="s">
        <v>948</v>
      </c>
      <c r="F324" s="129" t="s">
        <v>948</v>
      </c>
      <c r="G324" s="3" t="str">
        <f>VLOOKUP(F324,regions!A$2:C$419,3,FALSE)</f>
        <v>Shire district</v>
      </c>
      <c r="H324" s="3" t="str">
        <f>IFERROR(VLOOKUP(F324,classifications!A$3:C$328,3,FALSE),VLOOKUP(F324,classifications!I$2:K$28,3,FALSE))</f>
        <v>Predominantly Urban</v>
      </c>
      <c r="J324" s="124">
        <v>1210</v>
      </c>
      <c r="K324" s="124">
        <v>630</v>
      </c>
      <c r="L324" s="124">
        <v>10</v>
      </c>
      <c r="M324" s="124">
        <v>21310</v>
      </c>
      <c r="N324" s="124">
        <v>23170</v>
      </c>
      <c r="O324" s="124"/>
      <c r="P324" s="124"/>
    </row>
    <row r="325" spans="2:16" x14ac:dyDescent="0.25">
      <c r="J325" s="124"/>
      <c r="K325" s="124"/>
      <c r="L325" s="124"/>
      <c r="M325" s="124"/>
      <c r="N325" s="124"/>
      <c r="O325" s="124"/>
      <c r="P325" s="124"/>
    </row>
    <row r="326" spans="2:16" x14ac:dyDescent="0.25">
      <c r="B326" s="129"/>
      <c r="C326" s="129" t="s">
        <v>949</v>
      </c>
      <c r="D326" s="287" t="s">
        <v>950</v>
      </c>
      <c r="E326" s="129"/>
      <c r="F326" s="287" t="s">
        <v>950</v>
      </c>
      <c r="G326" s="3" t="str">
        <f>VLOOKUP(F326,regions!A$2:C$419,3,FALSE)</f>
        <v>Shire county</v>
      </c>
      <c r="H326" s="3" t="str">
        <f>IFERROR(VLOOKUP(F326,classifications!A$3:C$328,3,FALSE),VLOOKUP(F326,classifications!I$2:K$28,3,FALSE))</f>
        <v>Predominantly Rural</v>
      </c>
      <c r="J326" s="132">
        <v>21420</v>
      </c>
      <c r="K326" s="132">
        <v>23940</v>
      </c>
      <c r="L326" s="132">
        <v>1820</v>
      </c>
      <c r="M326" s="132">
        <v>290650</v>
      </c>
      <c r="N326" s="132">
        <v>337820</v>
      </c>
      <c r="O326" s="124"/>
      <c r="P326" s="124"/>
    </row>
    <row r="327" spans="2:16" x14ac:dyDescent="0.25">
      <c r="B327" s="129" t="s">
        <v>951</v>
      </c>
      <c r="C327" s="129" t="s">
        <v>953</v>
      </c>
      <c r="D327" s="287"/>
      <c r="E327" s="129" t="s">
        <v>954</v>
      </c>
      <c r="F327" s="129" t="s">
        <v>954</v>
      </c>
      <c r="G327" s="3" t="str">
        <f>VLOOKUP(F327,regions!A$2:C$419,3,FALSE)</f>
        <v>Shire district</v>
      </c>
      <c r="H327" s="3" t="str">
        <f>IFERROR(VLOOKUP(F327,classifications!A$3:C$328,3,FALSE),VLOOKUP(F327,classifications!I$2:K$28,3,FALSE))</f>
        <v>Urban with Significant Rural</v>
      </c>
      <c r="J327" s="124">
        <v>0</v>
      </c>
      <c r="K327" s="124">
        <v>5520</v>
      </c>
      <c r="L327" s="124">
        <v>90</v>
      </c>
      <c r="M327" s="124">
        <v>24100</v>
      </c>
      <c r="N327" s="124">
        <v>29710</v>
      </c>
      <c r="O327" s="124"/>
      <c r="P327" s="124"/>
    </row>
    <row r="328" spans="2:16" x14ac:dyDescent="0.25">
      <c r="B328" s="129" t="s">
        <v>955</v>
      </c>
      <c r="C328" s="129" t="s">
        <v>957</v>
      </c>
      <c r="D328" s="287"/>
      <c r="E328" s="129" t="s">
        <v>958</v>
      </c>
      <c r="F328" s="129" t="s">
        <v>958</v>
      </c>
      <c r="G328" s="3" t="str">
        <f>VLOOKUP(F328,regions!A$2:C$419,3,FALSE)</f>
        <v>Shire district</v>
      </c>
      <c r="H328" s="3" t="str">
        <f>IFERROR(VLOOKUP(F328,classifications!A$3:C$328,3,FALSE),VLOOKUP(F328,classifications!I$2:K$28,3,FALSE))</f>
        <v>Predominantly Rural</v>
      </c>
      <c r="J328" s="124">
        <v>0</v>
      </c>
      <c r="K328" s="124">
        <v>7530</v>
      </c>
      <c r="L328" s="124">
        <v>450</v>
      </c>
      <c r="M328" s="124">
        <v>59580</v>
      </c>
      <c r="N328" s="124">
        <v>67570</v>
      </c>
      <c r="O328" s="124"/>
      <c r="P328" s="124"/>
    </row>
    <row r="329" spans="2:16" x14ac:dyDescent="0.25">
      <c r="B329" s="129" t="s">
        <v>959</v>
      </c>
      <c r="C329" s="129" t="s">
        <v>961</v>
      </c>
      <c r="D329" s="287"/>
      <c r="E329" s="129" t="s">
        <v>962</v>
      </c>
      <c r="F329" s="129" t="s">
        <v>962</v>
      </c>
      <c r="G329" s="3" t="str">
        <f>VLOOKUP(F329,regions!A$2:C$419,3,FALSE)</f>
        <v>Shire district</v>
      </c>
      <c r="H329" s="3" t="str">
        <f>IFERROR(VLOOKUP(F329,classifications!A$3:C$328,3,FALSE),VLOOKUP(F329,classifications!I$2:K$28,3,FALSE))</f>
        <v>Predominantly Urban</v>
      </c>
      <c r="J329" s="124">
        <v>7640</v>
      </c>
      <c r="K329" s="124">
        <v>1760</v>
      </c>
      <c r="L329" s="124">
        <v>0</v>
      </c>
      <c r="M329" s="124">
        <v>34740</v>
      </c>
      <c r="N329" s="124">
        <v>44140</v>
      </c>
      <c r="O329" s="124"/>
      <c r="P329" s="124"/>
    </row>
    <row r="330" spans="2:16" x14ac:dyDescent="0.25">
      <c r="B330" s="129" t="s">
        <v>963</v>
      </c>
      <c r="C330" s="129" t="s">
        <v>965</v>
      </c>
      <c r="D330" s="287"/>
      <c r="E330" s="129" t="s">
        <v>966</v>
      </c>
      <c r="F330" s="129" t="s">
        <v>966</v>
      </c>
      <c r="G330" s="3" t="str">
        <f>VLOOKUP(F330,regions!A$2:C$419,3,FALSE)</f>
        <v>Shire district</v>
      </c>
      <c r="H330" s="3" t="str">
        <f>IFERROR(VLOOKUP(F330,classifications!A$3:C$328,3,FALSE),VLOOKUP(F330,classifications!I$2:K$28,3,FALSE))</f>
        <v>Predominantly Rural</v>
      </c>
      <c r="J330" s="124">
        <v>3850</v>
      </c>
      <c r="K330" s="124">
        <v>1260</v>
      </c>
      <c r="L330" s="124">
        <v>1100</v>
      </c>
      <c r="M330" s="124">
        <v>44450</v>
      </c>
      <c r="N330" s="124">
        <v>50660</v>
      </c>
      <c r="O330" s="124"/>
      <c r="P330" s="124"/>
    </row>
    <row r="331" spans="2:16" x14ac:dyDescent="0.25">
      <c r="B331" s="129" t="s">
        <v>967</v>
      </c>
      <c r="C331" s="129" t="s">
        <v>969</v>
      </c>
      <c r="D331" s="287"/>
      <c r="E331" s="129" t="s">
        <v>970</v>
      </c>
      <c r="F331" s="129" t="s">
        <v>970</v>
      </c>
      <c r="G331" s="3" t="str">
        <f>VLOOKUP(F331,regions!A$2:C$419,3,FALSE)</f>
        <v>Shire district</v>
      </c>
      <c r="H331" s="3" t="str">
        <f>IFERROR(VLOOKUP(F331,classifications!A$3:C$328,3,FALSE),VLOOKUP(F331,classifications!I$2:K$28,3,FALSE))</f>
        <v>Predominantly Rural</v>
      </c>
      <c r="J331" s="124">
        <v>3830</v>
      </c>
      <c r="K331" s="124">
        <v>1070</v>
      </c>
      <c r="L331" s="124">
        <v>0</v>
      </c>
      <c r="M331" s="124">
        <v>35490</v>
      </c>
      <c r="N331" s="124">
        <v>40390</v>
      </c>
      <c r="O331" s="124"/>
      <c r="P331" s="124"/>
    </row>
    <row r="332" spans="2:16" x14ac:dyDescent="0.25">
      <c r="B332" s="129" t="s">
        <v>971</v>
      </c>
      <c r="C332" s="129" t="s">
        <v>973</v>
      </c>
      <c r="D332" s="287"/>
      <c r="E332" s="129" t="s">
        <v>974</v>
      </c>
      <c r="F332" s="129" t="s">
        <v>974</v>
      </c>
      <c r="G332" s="3" t="str">
        <f>VLOOKUP(F332,regions!A$2:C$419,3,FALSE)</f>
        <v>Shire district</v>
      </c>
      <c r="H332" s="3" t="str">
        <f>IFERROR(VLOOKUP(F332,classifications!A$3:C$328,3,FALSE),VLOOKUP(F332,classifications!I$2:K$28,3,FALSE))</f>
        <v>Predominantly Rural</v>
      </c>
      <c r="J332" s="124">
        <v>6080</v>
      </c>
      <c r="K332" s="124">
        <v>2100</v>
      </c>
      <c r="L332" s="124">
        <v>0</v>
      </c>
      <c r="M332" s="124">
        <v>54920</v>
      </c>
      <c r="N332" s="124">
        <v>63100</v>
      </c>
      <c r="O332" s="124"/>
      <c r="P332" s="124"/>
    </row>
    <row r="333" spans="2:16" x14ac:dyDescent="0.25">
      <c r="B333" s="129" t="s">
        <v>975</v>
      </c>
      <c r="C333" s="129" t="s">
        <v>977</v>
      </c>
      <c r="D333" s="287"/>
      <c r="E333" s="129" t="s">
        <v>978</v>
      </c>
      <c r="F333" s="129" t="s">
        <v>978</v>
      </c>
      <c r="G333" s="3" t="str">
        <f>VLOOKUP(F333,regions!A$2:C$419,3,FALSE)</f>
        <v>Shire district</v>
      </c>
      <c r="H333" s="3" t="str">
        <f>IFERROR(VLOOKUP(F333,classifications!A$3:C$328,3,FALSE),VLOOKUP(F333,classifications!I$2:K$28,3,FALSE))</f>
        <v>Predominantly Rural</v>
      </c>
      <c r="J333" s="124">
        <v>20</v>
      </c>
      <c r="K333" s="124">
        <v>4700</v>
      </c>
      <c r="L333" s="124">
        <v>180</v>
      </c>
      <c r="M333" s="124">
        <v>37360</v>
      </c>
      <c r="N333" s="124">
        <v>42260</v>
      </c>
      <c r="O333" s="124"/>
      <c r="P333" s="124"/>
    </row>
    <row r="334" spans="2:16" x14ac:dyDescent="0.25">
      <c r="J334" s="124"/>
      <c r="K334" s="124"/>
      <c r="L334" s="124"/>
      <c r="M334" s="124"/>
      <c r="N334" s="124"/>
      <c r="O334" s="124"/>
      <c r="P334" s="124"/>
    </row>
    <row r="335" spans="2:16" x14ac:dyDescent="0.25">
      <c r="B335" s="129"/>
      <c r="C335" s="129" t="s">
        <v>979</v>
      </c>
      <c r="D335" s="287" t="s">
        <v>980</v>
      </c>
      <c r="E335" s="129"/>
      <c r="F335" s="287" t="s">
        <v>980</v>
      </c>
      <c r="G335" s="3" t="str">
        <f>VLOOKUP(F335,regions!A$2:C$419,3,FALSE)</f>
        <v>Shire county</v>
      </c>
      <c r="H335" s="3" t="str">
        <f>IFERROR(VLOOKUP(F335,classifications!A$3:C$328,3,FALSE),VLOOKUP(F335,classifications!I$2:K$28,3,FALSE))</f>
        <v>Predominantly Rural</v>
      </c>
      <c r="J335" s="132">
        <v>20760</v>
      </c>
      <c r="K335" s="132">
        <v>44200</v>
      </c>
      <c r="L335" s="132">
        <v>910</v>
      </c>
      <c r="M335" s="132">
        <v>358200</v>
      </c>
      <c r="N335" s="132">
        <v>424050</v>
      </c>
      <c r="O335" s="124"/>
      <c r="P335" s="124"/>
    </row>
    <row r="336" spans="2:16" x14ac:dyDescent="0.25">
      <c r="B336" s="129" t="s">
        <v>981</v>
      </c>
      <c r="C336" s="129" t="s">
        <v>983</v>
      </c>
      <c r="D336" s="287"/>
      <c r="E336" s="129" t="s">
        <v>984</v>
      </c>
      <c r="F336" s="129" t="s">
        <v>984</v>
      </c>
      <c r="G336" s="3" t="str">
        <f>VLOOKUP(F336,regions!A$2:C$419,3,FALSE)</f>
        <v>Shire district</v>
      </c>
      <c r="H336" s="3" t="str">
        <f>IFERROR(VLOOKUP(F336,classifications!A$3:C$328,3,FALSE),VLOOKUP(F336,classifications!I$2:K$28,3,FALSE))</f>
        <v>Predominantly Rural</v>
      </c>
      <c r="J336" s="124">
        <v>10</v>
      </c>
      <c r="K336" s="124">
        <v>8430</v>
      </c>
      <c r="L336" s="124">
        <v>0</v>
      </c>
      <c r="M336" s="124">
        <v>52510</v>
      </c>
      <c r="N336" s="124">
        <v>60950</v>
      </c>
      <c r="O336" s="124"/>
      <c r="P336" s="124"/>
    </row>
    <row r="337" spans="2:16" x14ac:dyDescent="0.25">
      <c r="B337" s="129" t="s">
        <v>985</v>
      </c>
      <c r="C337" s="129" t="s">
        <v>987</v>
      </c>
      <c r="D337" s="287"/>
      <c r="E337" s="129" t="s">
        <v>988</v>
      </c>
      <c r="F337" s="129" t="s">
        <v>988</v>
      </c>
      <c r="G337" s="3" t="str">
        <f>VLOOKUP(F337,regions!A$2:C$419,3,FALSE)</f>
        <v>Shire district</v>
      </c>
      <c r="H337" s="3" t="str">
        <f>IFERROR(VLOOKUP(F337,classifications!A$3:C$328,3,FALSE),VLOOKUP(F337,classifications!I$2:K$28,3,FALSE))</f>
        <v>Urban with Significant Rural</v>
      </c>
      <c r="J337" s="124">
        <v>10</v>
      </c>
      <c r="K337" s="124">
        <v>5350</v>
      </c>
      <c r="L337" s="124">
        <v>140</v>
      </c>
      <c r="M337" s="124">
        <v>52720</v>
      </c>
      <c r="N337" s="124">
        <v>58220</v>
      </c>
      <c r="O337" s="124"/>
      <c r="P337" s="124"/>
    </row>
    <row r="338" spans="2:16" x14ac:dyDescent="0.25">
      <c r="B338" s="129" t="s">
        <v>989</v>
      </c>
      <c r="C338" s="129" t="s">
        <v>991</v>
      </c>
      <c r="D338" s="287"/>
      <c r="E338" s="129" t="s">
        <v>992</v>
      </c>
      <c r="F338" s="129" t="s">
        <v>992</v>
      </c>
      <c r="G338" s="3" t="str">
        <f>VLOOKUP(F338,regions!A$2:C$419,3,FALSE)</f>
        <v>Shire district</v>
      </c>
      <c r="H338" s="3" t="str">
        <f>IFERROR(VLOOKUP(F338,classifications!A$3:C$328,3,FALSE),VLOOKUP(F338,classifications!I$2:K$28,3,FALSE))</f>
        <v>Urban with Significant Rural</v>
      </c>
      <c r="J338" s="124">
        <v>5830</v>
      </c>
      <c r="K338" s="124">
        <v>1800</v>
      </c>
      <c r="L338" s="124">
        <v>0</v>
      </c>
      <c r="M338" s="124">
        <v>38070</v>
      </c>
      <c r="N338" s="124">
        <v>45700</v>
      </c>
      <c r="O338" s="124"/>
      <c r="P338" s="124"/>
    </row>
    <row r="339" spans="2:16" x14ac:dyDescent="0.25">
      <c r="B339" s="129" t="s">
        <v>993</v>
      </c>
      <c r="C339" s="129" t="s">
        <v>995</v>
      </c>
      <c r="D339" s="287"/>
      <c r="E339" s="129" t="s">
        <v>1967</v>
      </c>
      <c r="F339" s="129" t="s">
        <v>996</v>
      </c>
      <c r="G339" s="3" t="str">
        <f>VLOOKUP(F339,regions!A$2:C$419,3,FALSE)</f>
        <v>Shire district</v>
      </c>
      <c r="H339" s="3" t="str">
        <f>IFERROR(VLOOKUP(F339,classifications!A$3:C$328,3,FALSE),VLOOKUP(F339,classifications!I$2:K$28,3,FALSE))</f>
        <v>Predominantly Rural</v>
      </c>
      <c r="J339" s="124">
        <v>100</v>
      </c>
      <c r="K339" s="124">
        <v>9670</v>
      </c>
      <c r="L339" s="124">
        <v>740</v>
      </c>
      <c r="M339" s="124">
        <v>66350</v>
      </c>
      <c r="N339" s="124">
        <v>76850</v>
      </c>
      <c r="O339" s="124"/>
      <c r="P339" s="124"/>
    </row>
    <row r="340" spans="2:16" x14ac:dyDescent="0.25">
      <c r="B340" s="129" t="s">
        <v>997</v>
      </c>
      <c r="C340" s="129" t="s">
        <v>999</v>
      </c>
      <c r="D340" s="287"/>
      <c r="E340" s="129" t="s">
        <v>1000</v>
      </c>
      <c r="F340" s="129" t="s">
        <v>1000</v>
      </c>
      <c r="G340" s="3" t="str">
        <f>VLOOKUP(F340,regions!A$2:C$419,3,FALSE)</f>
        <v>Shire district</v>
      </c>
      <c r="H340" s="3" t="str">
        <f>IFERROR(VLOOKUP(F340,classifications!A$3:C$328,3,FALSE),VLOOKUP(F340,classifications!I$2:K$28,3,FALSE))</f>
        <v>Predominantly Rural</v>
      </c>
      <c r="J340" s="124">
        <v>0</v>
      </c>
      <c r="K340" s="124">
        <v>6300</v>
      </c>
      <c r="L340" s="124">
        <v>10</v>
      </c>
      <c r="M340" s="124">
        <v>49790</v>
      </c>
      <c r="N340" s="124">
        <v>56090</v>
      </c>
      <c r="O340" s="124"/>
      <c r="P340" s="124"/>
    </row>
    <row r="341" spans="2:16" x14ac:dyDescent="0.25">
      <c r="B341" s="129" t="s">
        <v>1001</v>
      </c>
      <c r="C341" s="129" t="s">
        <v>1003</v>
      </c>
      <c r="D341" s="287"/>
      <c r="E341" s="129" t="s">
        <v>1004</v>
      </c>
      <c r="F341" s="129" t="s">
        <v>1004</v>
      </c>
      <c r="G341" s="3" t="str">
        <f>VLOOKUP(F341,regions!A$2:C$419,3,FALSE)</f>
        <v>Shire district</v>
      </c>
      <c r="H341" s="3" t="str">
        <f>IFERROR(VLOOKUP(F341,classifications!A$3:C$328,3,FALSE),VLOOKUP(F341,classifications!I$2:K$28,3,FALSE))</f>
        <v>Predominantly Urban</v>
      </c>
      <c r="J341" s="124">
        <v>14810</v>
      </c>
      <c r="K341" s="124">
        <v>5480</v>
      </c>
      <c r="L341" s="124">
        <v>0</v>
      </c>
      <c r="M341" s="124">
        <v>45240</v>
      </c>
      <c r="N341" s="124">
        <v>65530</v>
      </c>
      <c r="O341" s="124"/>
      <c r="P341" s="124"/>
    </row>
    <row r="342" spans="2:16" x14ac:dyDescent="0.25">
      <c r="B342" s="129" t="s">
        <v>1005</v>
      </c>
      <c r="C342" s="129" t="s">
        <v>1007</v>
      </c>
      <c r="D342" s="287"/>
      <c r="E342" s="129" t="s">
        <v>1008</v>
      </c>
      <c r="F342" s="129" t="s">
        <v>1008</v>
      </c>
      <c r="G342" s="3" t="str">
        <f>VLOOKUP(F342,regions!A$2:C$419,3,FALSE)</f>
        <v>Shire district</v>
      </c>
      <c r="H342" s="3" t="str">
        <f>IFERROR(VLOOKUP(F342,classifications!A$3:C$328,3,FALSE),VLOOKUP(F342,classifications!I$2:K$28,3,FALSE))</f>
        <v>Predominantly Rural</v>
      </c>
      <c r="J342" s="124">
        <v>10</v>
      </c>
      <c r="K342" s="124">
        <v>7170</v>
      </c>
      <c r="L342" s="124">
        <v>10</v>
      </c>
      <c r="M342" s="124">
        <v>53530</v>
      </c>
      <c r="N342" s="124">
        <v>60710</v>
      </c>
      <c r="O342" s="124"/>
      <c r="P342" s="124"/>
    </row>
    <row r="343" spans="2:16" x14ac:dyDescent="0.25">
      <c r="J343" s="124"/>
      <c r="K343" s="124"/>
      <c r="L343" s="124"/>
      <c r="M343" s="124"/>
      <c r="N343" s="124"/>
      <c r="O343" s="124"/>
      <c r="P343" s="124"/>
    </row>
    <row r="344" spans="2:16" x14ac:dyDescent="0.25">
      <c r="B344" s="129"/>
      <c r="C344" s="129" t="s">
        <v>1009</v>
      </c>
      <c r="D344" s="287" t="s">
        <v>1010</v>
      </c>
      <c r="E344" s="129"/>
      <c r="F344" s="287" t="s">
        <v>1010</v>
      </c>
      <c r="G344" s="3" t="str">
        <f>VLOOKUP(F344,regions!A$2:C$419,3,FALSE)</f>
        <v>Shire county</v>
      </c>
      <c r="H344" s="3" t="str">
        <f>IFERROR(VLOOKUP(F344,classifications!A$3:C$328,3,FALSE),VLOOKUP(F344,classifications!I$2:K$28,3,FALSE))</f>
        <v>Urban with Significant Rural</v>
      </c>
      <c r="J344" s="130">
        <v>19890</v>
      </c>
      <c r="K344" s="130">
        <v>29290</v>
      </c>
      <c r="L344" s="130">
        <v>30</v>
      </c>
      <c r="M344" s="130">
        <v>270950</v>
      </c>
      <c r="N344" s="130">
        <v>320150</v>
      </c>
      <c r="O344" s="124"/>
      <c r="P344" s="124"/>
    </row>
    <row r="345" spans="2:16" x14ac:dyDescent="0.25">
      <c r="B345" s="129" t="s">
        <v>1011</v>
      </c>
      <c r="C345" s="129" t="s">
        <v>1013</v>
      </c>
      <c r="D345" s="287"/>
      <c r="E345" s="129" t="s">
        <v>1014</v>
      </c>
      <c r="F345" s="129" t="s">
        <v>1014</v>
      </c>
      <c r="G345" s="3" t="str">
        <f>VLOOKUP(F345,regions!A$2:C$419,3,FALSE)</f>
        <v>Shire district</v>
      </c>
      <c r="H345" s="3" t="str">
        <f>IFERROR(VLOOKUP(F345,classifications!A$3:C$328,3,FALSE),VLOOKUP(F345,classifications!I$2:K$28,3,FALSE))</f>
        <v>Predominantly Urban</v>
      </c>
      <c r="J345" s="124">
        <v>4670</v>
      </c>
      <c r="K345" s="124">
        <v>1170</v>
      </c>
      <c r="L345" s="124">
        <v>0</v>
      </c>
      <c r="M345" s="124">
        <v>23360</v>
      </c>
      <c r="N345" s="124">
        <v>29210</v>
      </c>
      <c r="O345" s="124"/>
      <c r="P345" s="124"/>
    </row>
    <row r="346" spans="2:16" x14ac:dyDescent="0.25">
      <c r="B346" s="129" t="s">
        <v>1015</v>
      </c>
      <c r="C346" s="129" t="s">
        <v>1017</v>
      </c>
      <c r="D346" s="287"/>
      <c r="E346" s="129" t="s">
        <v>1018</v>
      </c>
      <c r="F346" s="129" t="s">
        <v>1018</v>
      </c>
      <c r="G346" s="3" t="str">
        <f>VLOOKUP(F346,regions!A$2:C$419,3,FALSE)</f>
        <v>Shire district</v>
      </c>
      <c r="H346" s="3" t="str">
        <f>IFERROR(VLOOKUP(F346,classifications!A$3:C$328,3,FALSE),VLOOKUP(F346,classifications!I$2:K$28,3,FALSE))</f>
        <v>Predominantly Rural</v>
      </c>
      <c r="J346" s="124">
        <v>0</v>
      </c>
      <c r="K346" s="124">
        <v>4990</v>
      </c>
      <c r="L346" s="124">
        <v>0</v>
      </c>
      <c r="M346" s="124">
        <v>30500</v>
      </c>
      <c r="N346" s="124">
        <v>35490</v>
      </c>
      <c r="O346" s="124"/>
      <c r="P346" s="124"/>
    </row>
    <row r="347" spans="2:16" x14ac:dyDescent="0.25">
      <c r="B347" s="129" t="s">
        <v>1019</v>
      </c>
      <c r="C347" s="129" t="s">
        <v>1021</v>
      </c>
      <c r="D347" s="287"/>
      <c r="E347" s="129" t="s">
        <v>1022</v>
      </c>
      <c r="F347" s="129" t="s">
        <v>1022</v>
      </c>
      <c r="G347" s="3" t="str">
        <f>VLOOKUP(F347,regions!A$2:C$419,3,FALSE)</f>
        <v>Shire district</v>
      </c>
      <c r="H347" s="3" t="str">
        <f>IFERROR(VLOOKUP(F347,classifications!A$3:C$328,3,FALSE),VLOOKUP(F347,classifications!I$2:K$28,3,FALSE))</f>
        <v>Predominantly Rural</v>
      </c>
      <c r="J347" s="124">
        <v>0</v>
      </c>
      <c r="K347" s="124">
        <v>5310</v>
      </c>
      <c r="L347" s="124">
        <v>10</v>
      </c>
      <c r="M347" s="124">
        <v>34690</v>
      </c>
      <c r="N347" s="124">
        <v>40010</v>
      </c>
      <c r="O347" s="124"/>
      <c r="P347" s="124"/>
    </row>
    <row r="348" spans="2:16" x14ac:dyDescent="0.25">
      <c r="B348" s="129" t="s">
        <v>1023</v>
      </c>
      <c r="C348" s="129" t="s">
        <v>1025</v>
      </c>
      <c r="D348" s="287"/>
      <c r="E348" s="129" t="s">
        <v>1026</v>
      </c>
      <c r="F348" s="129" t="s">
        <v>1026</v>
      </c>
      <c r="G348" s="3" t="str">
        <f>VLOOKUP(F348,regions!A$2:C$419,3,FALSE)</f>
        <v>Shire district</v>
      </c>
      <c r="H348" s="3" t="str">
        <f>IFERROR(VLOOKUP(F348,classifications!A$3:C$328,3,FALSE),VLOOKUP(F348,classifications!I$2:K$28,3,FALSE))</f>
        <v>Predominantly Urban</v>
      </c>
      <c r="J348" s="124">
        <v>3680</v>
      </c>
      <c r="K348" s="124">
        <v>2670</v>
      </c>
      <c r="L348" s="124">
        <v>10</v>
      </c>
      <c r="M348" s="124">
        <v>38340</v>
      </c>
      <c r="N348" s="124">
        <v>44700</v>
      </c>
      <c r="O348" s="124"/>
      <c r="P348" s="124"/>
    </row>
    <row r="349" spans="2:16" x14ac:dyDescent="0.25">
      <c r="B349" s="129" t="s">
        <v>1027</v>
      </c>
      <c r="C349" s="129" t="s">
        <v>1029</v>
      </c>
      <c r="D349" s="287"/>
      <c r="E349" s="129" t="s">
        <v>1030</v>
      </c>
      <c r="F349" s="129" t="s">
        <v>1030</v>
      </c>
      <c r="G349" s="3" t="str">
        <f>VLOOKUP(F349,regions!A$2:C$419,3,FALSE)</f>
        <v>Shire district</v>
      </c>
      <c r="H349" s="3" t="str">
        <f>IFERROR(VLOOKUP(F349,classifications!A$3:C$328,3,FALSE),VLOOKUP(F349,classifications!I$2:K$28,3,FALSE))</f>
        <v>Predominantly Urban</v>
      </c>
      <c r="J349" s="124">
        <v>11540</v>
      </c>
      <c r="K349" s="124">
        <v>4890</v>
      </c>
      <c r="L349" s="124">
        <v>0</v>
      </c>
      <c r="M349" s="124">
        <v>80200</v>
      </c>
      <c r="N349" s="124">
        <v>96630</v>
      </c>
      <c r="O349" s="124"/>
      <c r="P349" s="124"/>
    </row>
    <row r="350" spans="2:16" x14ac:dyDescent="0.25">
      <c r="B350" s="129" t="s">
        <v>1031</v>
      </c>
      <c r="C350" s="129" t="s">
        <v>1033</v>
      </c>
      <c r="D350" s="287"/>
      <c r="E350" s="129" t="s">
        <v>1034</v>
      </c>
      <c r="F350" s="129" t="s">
        <v>1034</v>
      </c>
      <c r="G350" s="3" t="str">
        <f>VLOOKUP(F350,regions!A$2:C$419,3,FALSE)</f>
        <v>Shire district</v>
      </c>
      <c r="H350" s="3" t="str">
        <f>IFERROR(VLOOKUP(F350,classifications!A$3:C$328,3,FALSE),VLOOKUP(F350,classifications!I$2:K$28,3,FALSE))</f>
        <v>Predominantly Rural</v>
      </c>
      <c r="J350" s="124">
        <v>0</v>
      </c>
      <c r="K350" s="124">
        <v>3980</v>
      </c>
      <c r="L350" s="124">
        <v>20</v>
      </c>
      <c r="M350" s="124">
        <v>35250</v>
      </c>
      <c r="N350" s="124">
        <v>39250</v>
      </c>
      <c r="O350" s="124"/>
      <c r="P350" s="124"/>
    </row>
    <row r="351" spans="2:16" x14ac:dyDescent="0.25">
      <c r="B351" s="129" t="s">
        <v>1035</v>
      </c>
      <c r="C351" s="129" t="s">
        <v>1037</v>
      </c>
      <c r="D351" s="287"/>
      <c r="E351" s="129" t="s">
        <v>1038</v>
      </c>
      <c r="F351" s="129" t="s">
        <v>1038</v>
      </c>
      <c r="G351" s="3" t="str">
        <f>VLOOKUP(F351,regions!A$2:C$419,3,FALSE)</f>
        <v>Shire district</v>
      </c>
      <c r="H351" s="3" t="str">
        <f>IFERROR(VLOOKUP(F351,classifications!A$3:C$328,3,FALSE),VLOOKUP(F351,classifications!I$2:K$28,3,FALSE))</f>
        <v>Urban with Significant Rural</v>
      </c>
      <c r="J351" s="124">
        <v>0</v>
      </c>
      <c r="K351" s="124">
        <v>6270</v>
      </c>
      <c r="L351" s="124">
        <v>0</v>
      </c>
      <c r="M351" s="124">
        <v>28610</v>
      </c>
      <c r="N351" s="124">
        <v>34880</v>
      </c>
      <c r="O351" s="124"/>
      <c r="P351" s="124"/>
    </row>
    <row r="352" spans="2:16" x14ac:dyDescent="0.25">
      <c r="J352" s="124"/>
      <c r="K352" s="124"/>
      <c r="L352" s="124"/>
      <c r="M352" s="124"/>
      <c r="N352" s="124"/>
      <c r="O352" s="124"/>
      <c r="P352" s="124"/>
    </row>
    <row r="353" spans="2:16" x14ac:dyDescent="0.25">
      <c r="B353" s="129"/>
      <c r="C353" s="129" t="s">
        <v>1542</v>
      </c>
      <c r="D353" s="287" t="s">
        <v>1543</v>
      </c>
      <c r="E353" s="129"/>
      <c r="F353" s="129"/>
      <c r="G353" s="129"/>
      <c r="H353" s="129"/>
      <c r="J353" s="131">
        <v>0</v>
      </c>
      <c r="K353" s="131">
        <v>0</v>
      </c>
      <c r="L353" s="131">
        <v>0</v>
      </c>
      <c r="M353" s="131">
        <v>0</v>
      </c>
      <c r="N353" s="131">
        <v>0</v>
      </c>
      <c r="O353" s="124"/>
      <c r="P353" s="124"/>
    </row>
    <row r="354" spans="2:16" x14ac:dyDescent="0.25">
      <c r="B354" s="129" t="s">
        <v>1544</v>
      </c>
      <c r="C354" s="129" t="s">
        <v>1546</v>
      </c>
      <c r="D354" s="287"/>
      <c r="E354" s="129" t="s">
        <v>1547</v>
      </c>
      <c r="F354" s="129" t="s">
        <v>1547</v>
      </c>
      <c r="I354" s="129"/>
      <c r="J354" s="131">
        <v>0</v>
      </c>
      <c r="K354" s="131">
        <v>0</v>
      </c>
      <c r="L354" s="131">
        <v>0</v>
      </c>
      <c r="M354" s="131">
        <v>0</v>
      </c>
      <c r="N354" s="131">
        <v>0</v>
      </c>
      <c r="O354" s="124"/>
      <c r="P354" s="124"/>
    </row>
    <row r="355" spans="2:16" x14ac:dyDescent="0.25">
      <c r="B355" s="129" t="s">
        <v>1548</v>
      </c>
      <c r="C355" s="129" t="s">
        <v>1550</v>
      </c>
      <c r="D355" s="287"/>
      <c r="E355" s="129" t="s">
        <v>1551</v>
      </c>
      <c r="F355" s="129" t="s">
        <v>1551</v>
      </c>
      <c r="G355" s="129"/>
      <c r="H355" s="129"/>
      <c r="I355" s="129"/>
      <c r="J355" s="131">
        <v>0</v>
      </c>
      <c r="K355" s="131">
        <v>0</v>
      </c>
      <c r="L355" s="131">
        <v>0</v>
      </c>
      <c r="M355" s="131">
        <v>0</v>
      </c>
      <c r="N355" s="131">
        <v>0</v>
      </c>
      <c r="O355" s="124"/>
      <c r="P355" s="124"/>
    </row>
    <row r="356" spans="2:16" x14ac:dyDescent="0.25">
      <c r="B356" s="129" t="s">
        <v>1552</v>
      </c>
      <c r="C356" s="129" t="s">
        <v>1554</v>
      </c>
      <c r="D356" s="287"/>
      <c r="E356" s="129" t="s">
        <v>1555</v>
      </c>
      <c r="F356" s="129" t="s">
        <v>1555</v>
      </c>
      <c r="G356" s="129"/>
      <c r="H356" s="129"/>
      <c r="I356" s="129"/>
      <c r="J356" s="131">
        <v>0</v>
      </c>
      <c r="K356" s="131">
        <v>0</v>
      </c>
      <c r="L356" s="131">
        <v>0</v>
      </c>
      <c r="M356" s="131">
        <v>0</v>
      </c>
      <c r="N356" s="131">
        <v>0</v>
      </c>
      <c r="O356" s="124"/>
      <c r="P356" s="124"/>
    </row>
    <row r="357" spans="2:16" x14ac:dyDescent="0.25">
      <c r="B357" s="129" t="s">
        <v>1556</v>
      </c>
      <c r="C357" s="129" t="s">
        <v>1558</v>
      </c>
      <c r="D357" s="287"/>
      <c r="E357" s="129" t="s">
        <v>1559</v>
      </c>
      <c r="F357" s="129" t="s">
        <v>1559</v>
      </c>
      <c r="G357" s="129"/>
      <c r="H357" s="129"/>
      <c r="I357" s="129"/>
      <c r="J357" s="131">
        <v>0</v>
      </c>
      <c r="K357" s="131">
        <v>0</v>
      </c>
      <c r="L357" s="131">
        <v>0</v>
      </c>
      <c r="M357" s="131">
        <v>0</v>
      </c>
      <c r="N357" s="131">
        <v>0</v>
      </c>
      <c r="O357" s="124"/>
      <c r="P357" s="124"/>
    </row>
    <row r="358" spans="2:16" x14ac:dyDescent="0.25">
      <c r="B358" s="129" t="s">
        <v>1560</v>
      </c>
      <c r="C358" s="129" t="s">
        <v>1562</v>
      </c>
      <c r="D358" s="287"/>
      <c r="E358" s="129" t="s">
        <v>1563</v>
      </c>
      <c r="F358" s="129" t="s">
        <v>1563</v>
      </c>
      <c r="G358" s="129"/>
      <c r="H358" s="129"/>
      <c r="I358" s="129"/>
      <c r="J358" s="131">
        <v>0</v>
      </c>
      <c r="K358" s="131">
        <v>0</v>
      </c>
      <c r="L358" s="131">
        <v>0</v>
      </c>
      <c r="M358" s="131">
        <v>0</v>
      </c>
      <c r="N358" s="131">
        <v>0</v>
      </c>
      <c r="O358" s="124"/>
      <c r="P358" s="124"/>
    </row>
    <row r="359" spans="2:16" x14ac:dyDescent="0.25">
      <c r="B359" s="129" t="s">
        <v>1564</v>
      </c>
      <c r="C359" s="129" t="s">
        <v>1566</v>
      </c>
      <c r="D359" s="287"/>
      <c r="E359" s="129" t="s">
        <v>1567</v>
      </c>
      <c r="F359" s="129" t="s">
        <v>1567</v>
      </c>
      <c r="G359" s="129"/>
      <c r="H359" s="129"/>
      <c r="I359" s="129"/>
      <c r="J359" s="131">
        <v>0</v>
      </c>
      <c r="K359" s="131">
        <v>0</v>
      </c>
      <c r="L359" s="131">
        <v>0</v>
      </c>
      <c r="M359" s="131">
        <v>0</v>
      </c>
      <c r="N359" s="131">
        <v>0</v>
      </c>
      <c r="O359" s="124"/>
      <c r="P359" s="124"/>
    </row>
    <row r="360" spans="2:16" x14ac:dyDescent="0.25">
      <c r="J360" s="124"/>
      <c r="K360" s="124"/>
      <c r="L360" s="124"/>
      <c r="M360" s="124"/>
      <c r="N360" s="124"/>
      <c r="O360" s="124"/>
      <c r="P360" s="124"/>
    </row>
    <row r="361" spans="2:16" x14ac:dyDescent="0.25">
      <c r="B361" s="129"/>
      <c r="C361" s="129" t="s">
        <v>1039</v>
      </c>
      <c r="D361" s="287" t="s">
        <v>1040</v>
      </c>
      <c r="E361" s="129"/>
      <c r="F361" s="287" t="s">
        <v>1040</v>
      </c>
      <c r="G361" s="3" t="str">
        <f>VLOOKUP(F361,regions!A$2:C$419,3,FALSE)</f>
        <v>Shire county</v>
      </c>
      <c r="H361" s="3" t="str">
        <f>IFERROR(VLOOKUP(F361,classifications!A$3:C$328,3,FALSE),VLOOKUP(F361,classifications!I$2:K$28,3,FALSE))</f>
        <v>Predominantly Rural</v>
      </c>
      <c r="J361" s="132">
        <v>8420</v>
      </c>
      <c r="K361" s="132">
        <v>23530</v>
      </c>
      <c r="L361" s="132">
        <v>3090</v>
      </c>
      <c r="M361" s="132">
        <v>256140</v>
      </c>
      <c r="N361" s="130">
        <v>291190</v>
      </c>
      <c r="O361" s="124"/>
      <c r="P361" s="124"/>
    </row>
    <row r="362" spans="2:16" x14ac:dyDescent="0.25">
      <c r="B362" s="129" t="s">
        <v>1041</v>
      </c>
      <c r="C362" s="129" t="s">
        <v>1043</v>
      </c>
      <c r="D362" s="287"/>
      <c r="E362" s="129" t="s">
        <v>1044</v>
      </c>
      <c r="F362" s="129" t="s">
        <v>1044</v>
      </c>
      <c r="G362" s="3" t="str">
        <f>VLOOKUP(F362,regions!A$2:C$419,3,FALSE)</f>
        <v>Shire district</v>
      </c>
      <c r="H362" s="3" t="str">
        <f>IFERROR(VLOOKUP(F362,classifications!A$3:C$328,3,FALSE),VLOOKUP(F362,classifications!I$2:K$28,3,FALSE))</f>
        <v>Predominantly Rural</v>
      </c>
      <c r="J362" s="124">
        <v>0</v>
      </c>
      <c r="K362" s="124">
        <v>2500</v>
      </c>
      <c r="L362" s="124">
        <v>0</v>
      </c>
      <c r="M362" s="124">
        <v>25760</v>
      </c>
      <c r="N362" s="124">
        <v>28260</v>
      </c>
      <c r="O362" s="124"/>
      <c r="P362" s="124"/>
    </row>
    <row r="363" spans="2:16" x14ac:dyDescent="0.25">
      <c r="B363" s="129" t="s">
        <v>1045</v>
      </c>
      <c r="C363" s="129" t="s">
        <v>1047</v>
      </c>
      <c r="D363" s="287"/>
      <c r="E363" s="129" t="s">
        <v>1048</v>
      </c>
      <c r="F363" s="129" t="s">
        <v>1048</v>
      </c>
      <c r="G363" s="3" t="str">
        <f>VLOOKUP(F363,regions!A$2:C$419,3,FALSE)</f>
        <v>Shire district</v>
      </c>
      <c r="H363" s="3" t="str">
        <f>IFERROR(VLOOKUP(F363,classifications!A$3:C$328,3,FALSE),VLOOKUP(F363,classifications!I$2:K$28,3,FALSE))</f>
        <v>Predominantly Rural</v>
      </c>
      <c r="J363" s="124">
        <v>0</v>
      </c>
      <c r="K363" s="124">
        <v>5500</v>
      </c>
      <c r="L363" s="124">
        <v>850</v>
      </c>
      <c r="M363" s="124">
        <v>35600</v>
      </c>
      <c r="N363" s="124">
        <v>41950</v>
      </c>
      <c r="O363" s="124"/>
      <c r="P363" s="124"/>
    </row>
    <row r="364" spans="2:16" x14ac:dyDescent="0.25">
      <c r="B364" s="129" t="s">
        <v>1049</v>
      </c>
      <c r="C364" s="129" t="s">
        <v>1051</v>
      </c>
      <c r="D364" s="287"/>
      <c r="E364" s="129" t="s">
        <v>1052</v>
      </c>
      <c r="F364" s="129" t="s">
        <v>1052</v>
      </c>
      <c r="G364" s="3" t="str">
        <f>VLOOKUP(F364,regions!A$2:C$419,3,FALSE)</f>
        <v>Shire district</v>
      </c>
      <c r="H364" s="3" t="str">
        <f>IFERROR(VLOOKUP(F364,classifications!A$3:C$328,3,FALSE),VLOOKUP(F364,classifications!I$2:K$28,3,FALSE))</f>
        <v>Urban with Significant Rural</v>
      </c>
      <c r="J364" s="124">
        <v>3840</v>
      </c>
      <c r="K364" s="124">
        <v>2900</v>
      </c>
      <c r="L364" s="124">
        <v>650</v>
      </c>
      <c r="M364" s="124">
        <v>65000</v>
      </c>
      <c r="N364" s="124">
        <v>72400</v>
      </c>
      <c r="O364" s="124"/>
      <c r="P364" s="124"/>
    </row>
    <row r="365" spans="2:16" x14ac:dyDescent="0.25">
      <c r="B365" s="129" t="s">
        <v>1053</v>
      </c>
      <c r="C365" s="129" t="s">
        <v>1055</v>
      </c>
      <c r="D365" s="287"/>
      <c r="E365" s="129" t="s">
        <v>1056</v>
      </c>
      <c r="F365" s="129" t="s">
        <v>1056</v>
      </c>
      <c r="G365" s="3" t="str">
        <f>VLOOKUP(F365,regions!A$2:C$419,3,FALSE)</f>
        <v>Shire district</v>
      </c>
      <c r="H365" s="3" t="str">
        <f>IFERROR(VLOOKUP(F365,classifications!A$3:C$328,3,FALSE),VLOOKUP(F365,classifications!I$2:K$28,3,FALSE))</f>
        <v>Predominantly Rural</v>
      </c>
      <c r="J365" s="124">
        <v>1520</v>
      </c>
      <c r="K365" s="124">
        <v>920</v>
      </c>
      <c r="L365" s="124">
        <v>1590</v>
      </c>
      <c r="M365" s="124">
        <v>19960</v>
      </c>
      <c r="N365" s="124">
        <v>23990</v>
      </c>
      <c r="O365" s="124"/>
      <c r="P365" s="124"/>
    </row>
    <row r="366" spans="2:16" x14ac:dyDescent="0.25">
      <c r="B366" s="129" t="s">
        <v>1057</v>
      </c>
      <c r="C366" s="129" t="s">
        <v>1059</v>
      </c>
      <c r="D366" s="287"/>
      <c r="E366" s="129" t="s">
        <v>1060</v>
      </c>
      <c r="F366" s="129" t="s">
        <v>1060</v>
      </c>
      <c r="G366" s="3" t="str">
        <f>VLOOKUP(F366,regions!A$2:C$419,3,FALSE)</f>
        <v>Shire district</v>
      </c>
      <c r="H366" s="3" t="str">
        <f>IFERROR(VLOOKUP(F366,classifications!A$3:C$328,3,FALSE),VLOOKUP(F366,classifications!I$2:K$28,3,FALSE))</f>
        <v>Predominantly Rural</v>
      </c>
      <c r="J366" s="124">
        <v>0</v>
      </c>
      <c r="K366" s="124">
        <v>3210</v>
      </c>
      <c r="L366" s="124">
        <v>0</v>
      </c>
      <c r="M366" s="124">
        <v>23310</v>
      </c>
      <c r="N366" s="124">
        <v>26520</v>
      </c>
      <c r="O366" s="124"/>
      <c r="P366" s="124"/>
    </row>
    <row r="367" spans="2:16" x14ac:dyDescent="0.25">
      <c r="B367" s="129" t="s">
        <v>1061</v>
      </c>
      <c r="C367" s="129" t="s">
        <v>1063</v>
      </c>
      <c r="D367" s="287"/>
      <c r="E367" s="129" t="s">
        <v>1064</v>
      </c>
      <c r="F367" s="129" t="s">
        <v>1064</v>
      </c>
      <c r="G367" s="3" t="str">
        <f>VLOOKUP(F367,regions!A$2:C$419,3,FALSE)</f>
        <v>Shire district</v>
      </c>
      <c r="H367" s="3" t="str">
        <f>IFERROR(VLOOKUP(F367,classifications!A$3:C$328,3,FALSE),VLOOKUP(F367,classifications!I$2:K$28,3,FALSE))</f>
        <v>Urban with Significant Rural</v>
      </c>
      <c r="J367" s="124">
        <v>0</v>
      </c>
      <c r="K367" s="124">
        <v>6790</v>
      </c>
      <c r="L367" s="124">
        <v>0</v>
      </c>
      <c r="M367" s="124">
        <v>52020</v>
      </c>
      <c r="N367" s="124">
        <v>58800</v>
      </c>
      <c r="O367" s="124"/>
      <c r="P367" s="124"/>
    </row>
    <row r="368" spans="2:16" x14ac:dyDescent="0.25">
      <c r="B368" s="129" t="s">
        <v>1065</v>
      </c>
      <c r="C368" s="129" t="s">
        <v>1067</v>
      </c>
      <c r="D368" s="287"/>
      <c r="E368" s="129" t="s">
        <v>1068</v>
      </c>
      <c r="F368" s="129" t="s">
        <v>1068</v>
      </c>
      <c r="G368" s="3" t="str">
        <f>VLOOKUP(F368,regions!A$2:C$419,3,FALSE)</f>
        <v>Shire district</v>
      </c>
      <c r="H368" s="3" t="str">
        <f>IFERROR(VLOOKUP(F368,classifications!A$3:C$328,3,FALSE),VLOOKUP(F368,classifications!I$2:K$28,3,FALSE))</f>
        <v>Predominantly Rural</v>
      </c>
      <c r="J368" s="124">
        <v>3060</v>
      </c>
      <c r="K368" s="124">
        <v>1730</v>
      </c>
      <c r="L368" s="124">
        <v>0</v>
      </c>
      <c r="M368" s="124">
        <v>34490</v>
      </c>
      <c r="N368" s="124">
        <v>39280</v>
      </c>
      <c r="O368" s="124"/>
      <c r="P368" s="124"/>
    </row>
    <row r="369" spans="2:16" x14ac:dyDescent="0.25">
      <c r="J369" s="124"/>
      <c r="K369" s="124"/>
      <c r="L369" s="124"/>
      <c r="M369" s="124"/>
      <c r="N369" s="124"/>
      <c r="O369" s="124"/>
      <c r="P369" s="124"/>
    </row>
    <row r="370" spans="2:16" x14ac:dyDescent="0.25">
      <c r="B370" s="129"/>
      <c r="C370" s="129" t="s">
        <v>1069</v>
      </c>
      <c r="D370" s="287" t="s">
        <v>1070</v>
      </c>
      <c r="E370" s="129"/>
      <c r="F370" s="287" t="s">
        <v>1070</v>
      </c>
      <c r="G370" s="3" t="str">
        <f>VLOOKUP(F370,regions!A$2:C$419,3,FALSE)</f>
        <v>Shire county</v>
      </c>
      <c r="H370" s="3" t="str">
        <f>IFERROR(VLOOKUP(F370,classifications!A$3:C$328,3,FALSE),VLOOKUP(F370,classifications!I$2:K$28,3,FALSE))</f>
        <v>Urban with Significant Rural</v>
      </c>
      <c r="J370" s="130">
        <v>30190</v>
      </c>
      <c r="K370" s="130">
        <v>18810</v>
      </c>
      <c r="L370" s="130">
        <v>220</v>
      </c>
      <c r="M370" s="130">
        <v>313400</v>
      </c>
      <c r="N370" s="130">
        <v>362620</v>
      </c>
      <c r="O370" s="124"/>
      <c r="P370" s="124"/>
    </row>
    <row r="371" spans="2:16" x14ac:dyDescent="0.25">
      <c r="B371" s="129" t="s">
        <v>1071</v>
      </c>
      <c r="C371" s="129" t="s">
        <v>1073</v>
      </c>
      <c r="D371" s="287"/>
      <c r="E371" s="129" t="s">
        <v>1074</v>
      </c>
      <c r="F371" s="129" t="s">
        <v>1074</v>
      </c>
      <c r="G371" s="3" t="str">
        <f>VLOOKUP(F371,regions!A$2:C$419,3,FALSE)</f>
        <v>Shire district</v>
      </c>
      <c r="H371" s="3" t="str">
        <f>IFERROR(VLOOKUP(F371,classifications!A$3:C$328,3,FALSE),VLOOKUP(F371,classifications!I$2:K$28,3,FALSE))</f>
        <v>Predominantly Urban</v>
      </c>
      <c r="J371" s="124">
        <v>6750</v>
      </c>
      <c r="K371" s="124">
        <v>2080</v>
      </c>
      <c r="L371" s="124">
        <v>0</v>
      </c>
      <c r="M371" s="124">
        <v>47190</v>
      </c>
      <c r="N371" s="124">
        <v>56020</v>
      </c>
      <c r="O371" s="124"/>
      <c r="P371" s="124"/>
    </row>
    <row r="372" spans="2:16" x14ac:dyDescent="0.25">
      <c r="B372" s="129" t="s">
        <v>1075</v>
      </c>
      <c r="C372" s="129" t="s">
        <v>1077</v>
      </c>
      <c r="D372" s="287"/>
      <c r="E372" s="129" t="s">
        <v>1078</v>
      </c>
      <c r="F372" s="129" t="s">
        <v>1078</v>
      </c>
      <c r="G372" s="3" t="str">
        <f>VLOOKUP(F372,regions!A$2:C$419,3,FALSE)</f>
        <v>Shire district</v>
      </c>
      <c r="H372" s="3" t="str">
        <f>IFERROR(VLOOKUP(F372,classifications!A$3:C$328,3,FALSE),VLOOKUP(F372,classifications!I$2:K$28,3,FALSE))</f>
        <v>Predominantly Rural</v>
      </c>
      <c r="J372" s="124">
        <v>6750</v>
      </c>
      <c r="K372" s="124">
        <v>1360</v>
      </c>
      <c r="L372" s="124">
        <v>0</v>
      </c>
      <c r="M372" s="124">
        <v>43640</v>
      </c>
      <c r="N372" s="124">
        <v>51750</v>
      </c>
      <c r="O372" s="124"/>
      <c r="P372" s="124"/>
    </row>
    <row r="373" spans="2:16" x14ac:dyDescent="0.25">
      <c r="B373" s="129" t="s">
        <v>1079</v>
      </c>
      <c r="C373" s="129" t="s">
        <v>1081</v>
      </c>
      <c r="D373" s="287"/>
      <c r="E373" s="129" t="s">
        <v>1082</v>
      </c>
      <c r="F373" s="129" t="s">
        <v>1082</v>
      </c>
      <c r="G373" s="3" t="str">
        <f>VLOOKUP(F373,regions!A$2:C$419,3,FALSE)</f>
        <v>Shire district</v>
      </c>
      <c r="H373" s="3" t="str">
        <f>IFERROR(VLOOKUP(F373,classifications!A$3:C$328,3,FALSE),VLOOKUP(F373,classifications!I$2:K$28,3,FALSE))</f>
        <v>Predominantly Urban</v>
      </c>
      <c r="J373" s="124">
        <v>4490</v>
      </c>
      <c r="K373" s="124">
        <v>1290</v>
      </c>
      <c r="L373" s="124">
        <v>200</v>
      </c>
      <c r="M373" s="124">
        <v>43820</v>
      </c>
      <c r="N373" s="124">
        <v>49800</v>
      </c>
      <c r="O373" s="124"/>
      <c r="P373" s="124"/>
    </row>
    <row r="374" spans="2:16" x14ac:dyDescent="0.25">
      <c r="B374" s="129" t="s">
        <v>1083</v>
      </c>
      <c r="C374" s="129" t="s">
        <v>1085</v>
      </c>
      <c r="D374" s="287"/>
      <c r="E374" s="129" t="s">
        <v>1086</v>
      </c>
      <c r="F374" s="129" t="s">
        <v>1086</v>
      </c>
      <c r="G374" s="3" t="str">
        <f>VLOOKUP(F374,regions!A$2:C$419,3,FALSE)</f>
        <v>Shire district</v>
      </c>
      <c r="H374" s="3" t="str">
        <f>IFERROR(VLOOKUP(F374,classifications!A$3:C$328,3,FALSE),VLOOKUP(F374,classifications!I$2:K$28,3,FALSE))</f>
        <v>Predominantly Urban</v>
      </c>
      <c r="J374" s="124">
        <v>210</v>
      </c>
      <c r="K374" s="124">
        <v>5090</v>
      </c>
      <c r="L374" s="124">
        <v>0</v>
      </c>
      <c r="M374" s="124">
        <v>47320</v>
      </c>
      <c r="N374" s="124">
        <v>52610</v>
      </c>
      <c r="O374" s="124"/>
      <c r="P374" s="124"/>
    </row>
    <row r="375" spans="2:16" x14ac:dyDescent="0.25">
      <c r="B375" s="129" t="s">
        <v>1087</v>
      </c>
      <c r="C375" s="129" t="s">
        <v>1089</v>
      </c>
      <c r="D375" s="287"/>
      <c r="E375" s="129" t="s">
        <v>1090</v>
      </c>
      <c r="F375" s="129" t="s">
        <v>1090</v>
      </c>
      <c r="G375" s="3" t="str">
        <f>VLOOKUP(F375,regions!A$2:C$419,3,FALSE)</f>
        <v>Shire district</v>
      </c>
      <c r="H375" s="3" t="str">
        <f>IFERROR(VLOOKUP(F375,classifications!A$3:C$328,3,FALSE),VLOOKUP(F375,classifications!I$2:K$28,3,FALSE))</f>
        <v>Predominantly Urban</v>
      </c>
      <c r="J375" s="124">
        <v>6510</v>
      </c>
      <c r="K375" s="124">
        <v>2330</v>
      </c>
      <c r="L375" s="124">
        <v>0</v>
      </c>
      <c r="M375" s="124">
        <v>39850</v>
      </c>
      <c r="N375" s="124">
        <v>48690</v>
      </c>
      <c r="O375" s="124"/>
      <c r="P375" s="124"/>
    </row>
    <row r="376" spans="2:16" x14ac:dyDescent="0.25">
      <c r="B376" s="129" t="s">
        <v>1091</v>
      </c>
      <c r="C376" s="129" t="s">
        <v>1093</v>
      </c>
      <c r="D376" s="287"/>
      <c r="E376" s="129" t="s">
        <v>1094</v>
      </c>
      <c r="F376" s="129" t="s">
        <v>1094</v>
      </c>
      <c r="G376" s="3" t="str">
        <f>VLOOKUP(F376,regions!A$2:C$419,3,FALSE)</f>
        <v>Shire district</v>
      </c>
      <c r="H376" s="3" t="str">
        <f>IFERROR(VLOOKUP(F376,classifications!A$3:C$328,3,FALSE),VLOOKUP(F376,classifications!I$2:K$28,3,FALSE))</f>
        <v>Predominantly Rural</v>
      </c>
      <c r="J376" s="124">
        <v>5470</v>
      </c>
      <c r="K376" s="124">
        <v>2450</v>
      </c>
      <c r="L376" s="124">
        <v>20</v>
      </c>
      <c r="M376" s="124">
        <v>45850</v>
      </c>
      <c r="N376" s="124">
        <v>53780</v>
      </c>
      <c r="O376" s="124"/>
      <c r="P376" s="124"/>
    </row>
    <row r="377" spans="2:16" x14ac:dyDescent="0.25">
      <c r="B377" s="129" t="s">
        <v>1095</v>
      </c>
      <c r="C377" s="129" t="s">
        <v>1097</v>
      </c>
      <c r="D377" s="287"/>
      <c r="E377" s="129" t="s">
        <v>1098</v>
      </c>
      <c r="F377" s="129" t="s">
        <v>1098</v>
      </c>
      <c r="G377" s="3" t="str">
        <f>VLOOKUP(F377,regions!A$2:C$419,3,FALSE)</f>
        <v>Shire district</v>
      </c>
      <c r="H377" s="3" t="str">
        <f>IFERROR(VLOOKUP(F377,classifications!A$3:C$328,3,FALSE),VLOOKUP(F377,classifications!I$2:K$28,3,FALSE))</f>
        <v>Predominantly Rural</v>
      </c>
      <c r="J377" s="124">
        <v>30</v>
      </c>
      <c r="K377" s="124">
        <v>4220</v>
      </c>
      <c r="L377" s="124">
        <v>0</v>
      </c>
      <c r="M377" s="124">
        <v>45720</v>
      </c>
      <c r="N377" s="124">
        <v>49970</v>
      </c>
      <c r="O377" s="124"/>
      <c r="P377" s="124"/>
    </row>
    <row r="378" spans="2:16" x14ac:dyDescent="0.25">
      <c r="J378" s="124"/>
      <c r="K378" s="124"/>
      <c r="L378" s="124"/>
      <c r="M378" s="124"/>
      <c r="N378" s="124"/>
      <c r="O378" s="124"/>
      <c r="P378" s="124"/>
    </row>
    <row r="379" spans="2:16" x14ac:dyDescent="0.25">
      <c r="B379" s="129"/>
      <c r="C379" s="129" t="s">
        <v>1099</v>
      </c>
      <c r="D379" s="287" t="s">
        <v>1100</v>
      </c>
      <c r="E379" s="129"/>
      <c r="F379" s="287" t="s">
        <v>1100</v>
      </c>
      <c r="G379" s="3" t="str">
        <f>VLOOKUP(F379,regions!A$2:C$419,3,FALSE)</f>
        <v>Shire county</v>
      </c>
      <c r="H379" s="3" t="str">
        <f>IFERROR(VLOOKUP(F379,classifications!A$3:C$328,3,FALSE),VLOOKUP(F379,classifications!I$2:K$28,3,FALSE))</f>
        <v>Predominantly Rural</v>
      </c>
      <c r="J379" s="130">
        <v>7750</v>
      </c>
      <c r="K379" s="130">
        <v>32650</v>
      </c>
      <c r="L379" s="130">
        <v>1170</v>
      </c>
      <c r="M379" s="130">
        <v>248780</v>
      </c>
      <c r="N379" s="130">
        <v>290350</v>
      </c>
      <c r="O379" s="124"/>
      <c r="P379" s="124"/>
    </row>
    <row r="380" spans="2:16" x14ac:dyDescent="0.25">
      <c r="B380" s="129" t="s">
        <v>1101</v>
      </c>
      <c r="C380" s="129" t="s">
        <v>1103</v>
      </c>
      <c r="D380" s="287"/>
      <c r="E380" s="129" t="s">
        <v>1104</v>
      </c>
      <c r="F380" s="129" t="s">
        <v>1104</v>
      </c>
      <c r="G380" s="3" t="str">
        <f>VLOOKUP(F380,regions!A$2:C$419,3,FALSE)</f>
        <v>Shire district</v>
      </c>
      <c r="H380" s="3" t="str">
        <f>IFERROR(VLOOKUP(F380,classifications!A$3:C$328,3,FALSE),VLOOKUP(F380,classifications!I$2:K$28,3,FALSE))</f>
        <v>Urban with Significant Rural</v>
      </c>
      <c r="J380" s="124">
        <v>200</v>
      </c>
      <c r="K380" s="124">
        <v>7990</v>
      </c>
      <c r="L380" s="124">
        <v>330</v>
      </c>
      <c r="M380" s="124">
        <v>56470</v>
      </c>
      <c r="N380" s="124">
        <v>64990</v>
      </c>
      <c r="O380" s="124"/>
      <c r="P380" s="124"/>
    </row>
    <row r="381" spans="2:16" x14ac:dyDescent="0.25">
      <c r="B381" s="129" t="s">
        <v>1105</v>
      </c>
      <c r="C381" s="129" t="s">
        <v>1107</v>
      </c>
      <c r="D381" s="287"/>
      <c r="E381" s="129" t="s">
        <v>1108</v>
      </c>
      <c r="F381" s="129" t="s">
        <v>1108</v>
      </c>
      <c r="G381" s="3" t="str">
        <f>VLOOKUP(F381,regions!A$2:C$419,3,FALSE)</f>
        <v>Shire district</v>
      </c>
      <c r="H381" s="3" t="str">
        <f>IFERROR(VLOOKUP(F381,classifications!A$3:C$328,3,FALSE),VLOOKUP(F381,classifications!I$2:K$28,3,FALSE))</f>
        <v>Predominantly Urban</v>
      </c>
      <c r="J381" s="124">
        <v>7530</v>
      </c>
      <c r="K381" s="124">
        <v>4370</v>
      </c>
      <c r="L381" s="124">
        <v>850</v>
      </c>
      <c r="M381" s="124">
        <v>46160</v>
      </c>
      <c r="N381" s="124">
        <v>58910</v>
      </c>
      <c r="O381" s="124"/>
      <c r="P381" s="124"/>
    </row>
    <row r="382" spans="2:16" x14ac:dyDescent="0.25">
      <c r="B382" s="129" t="s">
        <v>1109</v>
      </c>
      <c r="C382" s="129" t="s">
        <v>1111</v>
      </c>
      <c r="D382" s="287"/>
      <c r="E382" s="129" t="s">
        <v>1112</v>
      </c>
      <c r="F382" s="129" t="s">
        <v>1112</v>
      </c>
      <c r="G382" s="3" t="str">
        <f>VLOOKUP(F382,regions!A$2:C$419,3,FALSE)</f>
        <v>Shire district</v>
      </c>
      <c r="H382" s="3" t="str">
        <f>IFERROR(VLOOKUP(F382,classifications!A$3:C$328,3,FALSE),VLOOKUP(F382,classifications!I$2:K$28,3,FALSE))</f>
        <v>Predominantly Rural</v>
      </c>
      <c r="J382" s="124">
        <v>0</v>
      </c>
      <c r="K382" s="124">
        <v>7020</v>
      </c>
      <c r="L382" s="124">
        <v>0</v>
      </c>
      <c r="M382" s="124">
        <v>53910</v>
      </c>
      <c r="N382" s="124">
        <v>60940</v>
      </c>
      <c r="O382" s="124"/>
      <c r="P382" s="124"/>
    </row>
    <row r="383" spans="2:16" x14ac:dyDescent="0.25">
      <c r="B383" s="129" t="s">
        <v>1113</v>
      </c>
      <c r="C383" s="129" t="s">
        <v>1115</v>
      </c>
      <c r="D383" s="287"/>
      <c r="E383" s="129" t="s">
        <v>1116</v>
      </c>
      <c r="F383" s="129" t="s">
        <v>1116</v>
      </c>
      <c r="G383" s="3" t="str">
        <f>VLOOKUP(F383,regions!A$2:C$419,3,FALSE)</f>
        <v>Shire district</v>
      </c>
      <c r="H383" s="3" t="str">
        <f>IFERROR(VLOOKUP(F383,classifications!A$3:C$328,3,FALSE),VLOOKUP(F383,classifications!I$2:K$28,3,FALSE))</f>
        <v>Predominantly Rural</v>
      </c>
      <c r="J383" s="124">
        <v>20</v>
      </c>
      <c r="K383" s="124">
        <v>7400</v>
      </c>
      <c r="L383" s="124">
        <v>0</v>
      </c>
      <c r="M383" s="124">
        <v>50000</v>
      </c>
      <c r="N383" s="124">
        <v>57420</v>
      </c>
      <c r="O383" s="124"/>
      <c r="P383" s="124"/>
    </row>
    <row r="384" spans="2:16" x14ac:dyDescent="0.25">
      <c r="B384" s="129" t="s">
        <v>1117</v>
      </c>
      <c r="C384" s="129" t="s">
        <v>1119</v>
      </c>
      <c r="D384" s="287"/>
      <c r="E384" s="129" t="s">
        <v>1120</v>
      </c>
      <c r="F384" s="129" t="s">
        <v>1120</v>
      </c>
      <c r="G384" s="3" t="str">
        <f>VLOOKUP(F384,regions!A$2:C$419,3,FALSE)</f>
        <v>Shire district</v>
      </c>
      <c r="H384" s="3" t="str">
        <f>IFERROR(VLOOKUP(F384,classifications!A$3:C$328,3,FALSE),VLOOKUP(F384,classifications!I$2:K$28,3,FALSE))</f>
        <v>Predominantly Rural</v>
      </c>
      <c r="J384" s="124">
        <v>0</v>
      </c>
      <c r="K384" s="124">
        <v>5870</v>
      </c>
      <c r="L384" s="124">
        <v>0</v>
      </c>
      <c r="M384" s="124">
        <v>42240</v>
      </c>
      <c r="N384" s="124">
        <v>48110</v>
      </c>
      <c r="O384" s="124"/>
      <c r="P384" s="124"/>
    </row>
    <row r="385" spans="2:16" x14ac:dyDescent="0.25">
      <c r="B385" s="129"/>
      <c r="C385" s="129"/>
      <c r="D385" s="287"/>
      <c r="E385" s="129"/>
      <c r="F385" s="129"/>
      <c r="G385" s="129"/>
      <c r="H385" s="129"/>
      <c r="J385" s="124"/>
      <c r="K385" s="124"/>
      <c r="L385" s="124"/>
      <c r="M385" s="124"/>
      <c r="N385" s="124"/>
      <c r="O385" s="124"/>
      <c r="P385" s="124"/>
    </row>
    <row r="386" spans="2:16" x14ac:dyDescent="0.25">
      <c r="B386" s="129"/>
      <c r="C386" s="129" t="s">
        <v>1568</v>
      </c>
      <c r="D386" s="287" t="s">
        <v>1569</v>
      </c>
      <c r="E386" s="129"/>
      <c r="F386" s="129"/>
      <c r="G386" s="129"/>
      <c r="H386" s="129"/>
      <c r="J386" s="131">
        <v>0</v>
      </c>
      <c r="K386" s="131">
        <v>0</v>
      </c>
      <c r="L386" s="131">
        <v>0</v>
      </c>
      <c r="M386" s="131">
        <v>0</v>
      </c>
      <c r="N386" s="131">
        <v>0</v>
      </c>
      <c r="O386" s="124"/>
      <c r="P386" s="124"/>
    </row>
    <row r="387" spans="2:16" x14ac:dyDescent="0.25">
      <c r="B387" s="129" t="s">
        <v>1570</v>
      </c>
      <c r="C387" s="129" t="s">
        <v>1572</v>
      </c>
      <c r="D387" s="287"/>
      <c r="E387" s="129" t="s">
        <v>1573</v>
      </c>
      <c r="F387" s="129" t="s">
        <v>1573</v>
      </c>
      <c r="G387" s="129"/>
      <c r="H387" s="129"/>
      <c r="I387" s="129"/>
      <c r="J387" s="131">
        <v>0</v>
      </c>
      <c r="K387" s="131">
        <v>0</v>
      </c>
      <c r="L387" s="131">
        <v>0</v>
      </c>
      <c r="M387" s="131">
        <v>0</v>
      </c>
      <c r="N387" s="131">
        <v>0</v>
      </c>
      <c r="O387" s="124"/>
      <c r="P387" s="124"/>
    </row>
    <row r="388" spans="2:16" x14ac:dyDescent="0.25">
      <c r="B388" s="129" t="s">
        <v>1574</v>
      </c>
      <c r="C388" s="129" t="s">
        <v>1576</v>
      </c>
      <c r="D388" s="287"/>
      <c r="E388" s="129" t="s">
        <v>1577</v>
      </c>
      <c r="F388" s="129" t="s">
        <v>1577</v>
      </c>
      <c r="G388" s="129"/>
      <c r="H388" s="129"/>
      <c r="I388" s="129"/>
      <c r="J388" s="131">
        <v>0</v>
      </c>
      <c r="K388" s="131">
        <v>0</v>
      </c>
      <c r="L388" s="131">
        <v>0</v>
      </c>
      <c r="M388" s="131">
        <v>0</v>
      </c>
      <c r="N388" s="131">
        <v>0</v>
      </c>
      <c r="O388" s="124"/>
      <c r="P388" s="124"/>
    </row>
    <row r="389" spans="2:16" x14ac:dyDescent="0.25">
      <c r="B389" s="129" t="s">
        <v>1578</v>
      </c>
      <c r="C389" s="129" t="s">
        <v>1580</v>
      </c>
      <c r="D389" s="287"/>
      <c r="E389" s="129" t="s">
        <v>1581</v>
      </c>
      <c r="F389" s="129" t="s">
        <v>1581</v>
      </c>
      <c r="G389" s="129"/>
      <c r="H389" s="129"/>
      <c r="I389" s="129"/>
      <c r="J389" s="131">
        <v>0</v>
      </c>
      <c r="K389" s="131">
        <v>0</v>
      </c>
      <c r="L389" s="131">
        <v>0</v>
      </c>
      <c r="M389" s="131">
        <v>0</v>
      </c>
      <c r="N389" s="131">
        <v>0</v>
      </c>
      <c r="O389" s="124"/>
      <c r="P389" s="124"/>
    </row>
    <row r="390" spans="2:16" x14ac:dyDescent="0.25">
      <c r="B390" s="129" t="s">
        <v>1582</v>
      </c>
      <c r="C390" s="129" t="s">
        <v>1584</v>
      </c>
      <c r="D390" s="287"/>
      <c r="E390" s="129" t="s">
        <v>1585</v>
      </c>
      <c r="F390" s="129" t="s">
        <v>1585</v>
      </c>
      <c r="G390" s="129"/>
      <c r="H390" s="129"/>
      <c r="I390" s="129"/>
      <c r="J390" s="131">
        <v>0</v>
      </c>
      <c r="K390" s="131">
        <v>0</v>
      </c>
      <c r="L390" s="131">
        <v>0</v>
      </c>
      <c r="M390" s="131">
        <v>0</v>
      </c>
      <c r="N390" s="131">
        <v>0</v>
      </c>
      <c r="O390" s="124"/>
      <c r="P390" s="124"/>
    </row>
    <row r="391" spans="2:16" x14ac:dyDescent="0.25">
      <c r="B391" s="129" t="s">
        <v>1586</v>
      </c>
      <c r="C391" s="129" t="s">
        <v>1588</v>
      </c>
      <c r="D391" s="287"/>
      <c r="E391" s="129" t="s">
        <v>1589</v>
      </c>
      <c r="F391" s="129" t="s">
        <v>1589</v>
      </c>
      <c r="G391" s="129"/>
      <c r="H391" s="129"/>
      <c r="I391" s="129"/>
      <c r="J391" s="131">
        <v>0</v>
      </c>
      <c r="K391" s="131">
        <v>0</v>
      </c>
      <c r="L391" s="131">
        <v>0</v>
      </c>
      <c r="M391" s="131">
        <v>0</v>
      </c>
      <c r="N391" s="131">
        <v>0</v>
      </c>
      <c r="O391" s="124"/>
      <c r="P391" s="124"/>
    </row>
    <row r="392" spans="2:16" x14ac:dyDescent="0.25">
      <c r="J392" s="124"/>
      <c r="K392" s="124"/>
      <c r="L392" s="124"/>
      <c r="M392" s="124"/>
      <c r="N392" s="124"/>
      <c r="O392" s="124"/>
      <c r="P392" s="124"/>
    </row>
    <row r="393" spans="2:16" x14ac:dyDescent="0.25">
      <c r="B393" s="129"/>
      <c r="C393" s="129" t="s">
        <v>1121</v>
      </c>
      <c r="D393" s="287" t="s">
        <v>1122</v>
      </c>
      <c r="E393" s="129"/>
      <c r="F393" s="287" t="s">
        <v>1122</v>
      </c>
      <c r="G393" s="3" t="str">
        <f>VLOOKUP(F393,regions!A$2:C$419,3,FALSE)</f>
        <v>Shire county</v>
      </c>
      <c r="H393" s="3" t="str">
        <f>IFERROR(VLOOKUP(F393,classifications!A$3:C$328,3,FALSE),VLOOKUP(F393,classifications!I$2:K$28,3,FALSE))</f>
        <v>Predominantly Rural</v>
      </c>
      <c r="J393" s="130">
        <v>9780</v>
      </c>
      <c r="K393" s="130">
        <v>25870</v>
      </c>
      <c r="L393" s="130">
        <v>590</v>
      </c>
      <c r="M393" s="130">
        <v>220250</v>
      </c>
      <c r="N393" s="130">
        <v>256490</v>
      </c>
      <c r="O393" s="124"/>
      <c r="P393" s="124"/>
    </row>
    <row r="394" spans="2:16" x14ac:dyDescent="0.25">
      <c r="B394" s="129" t="s">
        <v>1123</v>
      </c>
      <c r="C394" s="129" t="s">
        <v>1125</v>
      </c>
      <c r="D394" s="287"/>
      <c r="E394" s="129" t="s">
        <v>1126</v>
      </c>
      <c r="F394" s="129" t="s">
        <v>1126</v>
      </c>
      <c r="G394" s="3" t="str">
        <f>VLOOKUP(F394,regions!A$2:C$419,3,FALSE)</f>
        <v>Shire district</v>
      </c>
      <c r="H394" s="3" t="str">
        <f>IFERROR(VLOOKUP(F394,classifications!A$3:C$328,3,FALSE),VLOOKUP(F394,classifications!I$2:K$28,3,FALSE))</f>
        <v>Predominantly Rural</v>
      </c>
      <c r="J394" s="124">
        <v>0</v>
      </c>
      <c r="K394" s="124">
        <v>6400</v>
      </c>
      <c r="L394" s="124">
        <v>0</v>
      </c>
      <c r="M394" s="124">
        <v>45490</v>
      </c>
      <c r="N394" s="124">
        <v>51890</v>
      </c>
      <c r="O394" s="124"/>
      <c r="P394" s="124"/>
    </row>
    <row r="395" spans="2:16" x14ac:dyDescent="0.25">
      <c r="B395" s="129" t="s">
        <v>1127</v>
      </c>
      <c r="C395" s="129" t="s">
        <v>1129</v>
      </c>
      <c r="D395" s="287"/>
      <c r="E395" s="129" t="s">
        <v>1130</v>
      </c>
      <c r="F395" s="129" t="s">
        <v>1130</v>
      </c>
      <c r="G395" s="3" t="str">
        <f>VLOOKUP(F395,regions!A$2:C$419,3,FALSE)</f>
        <v>Shire district</v>
      </c>
      <c r="H395" s="3" t="str">
        <f>IFERROR(VLOOKUP(F395,classifications!A$3:C$328,3,FALSE),VLOOKUP(F395,classifications!I$2:K$28,3,FALSE))</f>
        <v>Predominantly Rural</v>
      </c>
      <c r="J395" s="124">
        <v>3970</v>
      </c>
      <c r="K395" s="124">
        <v>3200</v>
      </c>
      <c r="L395" s="124">
        <v>0</v>
      </c>
      <c r="M395" s="124">
        <v>47520</v>
      </c>
      <c r="N395" s="124">
        <v>54680</v>
      </c>
      <c r="O395" s="124"/>
      <c r="P395" s="124"/>
    </row>
    <row r="396" spans="2:16" x14ac:dyDescent="0.25">
      <c r="B396" s="129" t="s">
        <v>1131</v>
      </c>
      <c r="C396" s="129" t="s">
        <v>1133</v>
      </c>
      <c r="D396" s="287"/>
      <c r="E396" s="129" t="s">
        <v>1134</v>
      </c>
      <c r="F396" s="129" t="s">
        <v>1134</v>
      </c>
      <c r="G396" s="3" t="str">
        <f>VLOOKUP(F396,regions!A$2:C$419,3,FALSE)</f>
        <v>Shire district</v>
      </c>
      <c r="H396" s="3" t="str">
        <f>IFERROR(VLOOKUP(F396,classifications!A$3:C$328,3,FALSE),VLOOKUP(F396,classifications!I$2:K$28,3,FALSE))</f>
        <v>Predominantly Rural</v>
      </c>
      <c r="J396" s="124">
        <v>50</v>
      </c>
      <c r="K396" s="124">
        <v>11070</v>
      </c>
      <c r="L396" s="124">
        <v>590</v>
      </c>
      <c r="M396" s="124">
        <v>65730</v>
      </c>
      <c r="N396" s="124">
        <v>77440</v>
      </c>
      <c r="O396" s="124"/>
      <c r="P396" s="124"/>
    </row>
    <row r="397" spans="2:16" x14ac:dyDescent="0.25">
      <c r="B397" s="129" t="s">
        <v>1135</v>
      </c>
      <c r="C397" s="129" t="s">
        <v>1137</v>
      </c>
      <c r="D397" s="287"/>
      <c r="E397" s="129" t="s">
        <v>1138</v>
      </c>
      <c r="F397" s="129" t="s">
        <v>1138</v>
      </c>
      <c r="G397" s="3" t="str">
        <f>VLOOKUP(F397,regions!A$2:C$419,3,FALSE)</f>
        <v>Shire district</v>
      </c>
      <c r="H397" s="3" t="str">
        <f>IFERROR(VLOOKUP(F397,classifications!A$3:C$328,3,FALSE),VLOOKUP(F397,classifications!I$2:K$28,3,FALSE))</f>
        <v>Urban with Significant Rural</v>
      </c>
      <c r="J397" s="124">
        <v>5770</v>
      </c>
      <c r="K397" s="124">
        <v>2720</v>
      </c>
      <c r="L397" s="124">
        <v>0</v>
      </c>
      <c r="M397" s="124">
        <v>45710</v>
      </c>
      <c r="N397" s="124">
        <v>54200</v>
      </c>
      <c r="O397" s="124"/>
      <c r="P397" s="124"/>
    </row>
    <row r="398" spans="2:16" x14ac:dyDescent="0.25">
      <c r="B398" s="129" t="s">
        <v>1139</v>
      </c>
      <c r="C398" s="129" t="s">
        <v>1141</v>
      </c>
      <c r="D398" s="287"/>
      <c r="E398" s="129" t="s">
        <v>1142</v>
      </c>
      <c r="F398" s="129" t="s">
        <v>1142</v>
      </c>
      <c r="G398" s="3" t="str">
        <f>VLOOKUP(F398,regions!A$2:C$419,3,FALSE)</f>
        <v>Shire district</v>
      </c>
      <c r="H398" s="3" t="str">
        <f>IFERROR(VLOOKUP(F398,classifications!A$3:C$328,3,FALSE),VLOOKUP(F398,classifications!I$2:K$28,3,FALSE))</f>
        <v>Predominantly Rural</v>
      </c>
      <c r="J398" s="124">
        <v>0</v>
      </c>
      <c r="K398" s="124">
        <v>2480</v>
      </c>
      <c r="L398" s="124">
        <v>0</v>
      </c>
      <c r="M398" s="124">
        <v>15810</v>
      </c>
      <c r="N398" s="124">
        <v>18280</v>
      </c>
      <c r="O398" s="124"/>
      <c r="P398" s="124"/>
    </row>
    <row r="399" spans="2:16" x14ac:dyDescent="0.25">
      <c r="J399" s="124"/>
      <c r="K399" s="124"/>
      <c r="L399" s="124"/>
      <c r="M399" s="124"/>
      <c r="N399" s="124"/>
      <c r="O399" s="124"/>
      <c r="P399" s="124"/>
    </row>
    <row r="400" spans="2:16" x14ac:dyDescent="0.25">
      <c r="B400" s="129"/>
      <c r="C400" s="129" t="s">
        <v>1143</v>
      </c>
      <c r="D400" s="287" t="s">
        <v>1144</v>
      </c>
      <c r="E400" s="129"/>
      <c r="F400" s="287" t="s">
        <v>1144</v>
      </c>
      <c r="G400" s="3" t="str">
        <f>VLOOKUP(F400,regions!A$2:C$419,3,FALSE)</f>
        <v>Shire county</v>
      </c>
      <c r="H400" s="3" t="str">
        <f>IFERROR(VLOOKUP(F400,classifications!A$3:C$328,3,FALSE),VLOOKUP(F400,classifications!I$2:K$28,3,FALSE))</f>
        <v>Urban with Significant Rural</v>
      </c>
      <c r="J400" s="130">
        <v>9460</v>
      </c>
      <c r="K400" s="130">
        <v>44600</v>
      </c>
      <c r="L400" s="130">
        <v>750</v>
      </c>
      <c r="M400" s="130">
        <v>328280</v>
      </c>
      <c r="N400" s="130">
        <v>383090</v>
      </c>
      <c r="O400" s="124"/>
      <c r="P400" s="124"/>
    </row>
    <row r="401" spans="2:16" x14ac:dyDescent="0.25">
      <c r="B401" s="129" t="s">
        <v>1145</v>
      </c>
      <c r="C401" s="129" t="s">
        <v>1147</v>
      </c>
      <c r="D401" s="287"/>
      <c r="E401" s="129" t="s">
        <v>1148</v>
      </c>
      <c r="F401" s="129" t="s">
        <v>1148</v>
      </c>
      <c r="G401" s="3" t="str">
        <f>VLOOKUP(F401,regions!A$2:C$419,3,FALSE)</f>
        <v>Shire district</v>
      </c>
      <c r="H401" s="3" t="str">
        <f>IFERROR(VLOOKUP(F401,classifications!A$3:C$328,3,FALSE),VLOOKUP(F401,classifications!I$2:K$28,3,FALSE))</f>
        <v>Urban with Significant Rural</v>
      </c>
      <c r="J401" s="124">
        <v>5160</v>
      </c>
      <c r="K401" s="124">
        <v>1980</v>
      </c>
      <c r="L401" s="124">
        <v>0</v>
      </c>
      <c r="M401" s="124">
        <v>36390</v>
      </c>
      <c r="N401" s="124">
        <v>43530</v>
      </c>
      <c r="O401" s="124"/>
      <c r="P401" s="124"/>
    </row>
    <row r="402" spans="2:16" x14ac:dyDescent="0.25">
      <c r="B402" s="129" t="s">
        <v>1149</v>
      </c>
      <c r="C402" s="129" t="s">
        <v>1151</v>
      </c>
      <c r="D402" s="287"/>
      <c r="E402" s="129" t="s">
        <v>1152</v>
      </c>
      <c r="F402" s="129" t="s">
        <v>1152</v>
      </c>
      <c r="G402" s="3" t="str">
        <f>VLOOKUP(F402,regions!A$2:C$419,3,FALSE)</f>
        <v>Shire district</v>
      </c>
      <c r="H402" s="3" t="str">
        <f>IFERROR(VLOOKUP(F402,classifications!A$3:C$328,3,FALSE),VLOOKUP(F402,classifications!I$2:K$28,3,FALSE))</f>
        <v>Urban with Significant Rural</v>
      </c>
      <c r="J402" s="124">
        <v>0</v>
      </c>
      <c r="K402" s="124">
        <v>6680</v>
      </c>
      <c r="L402" s="124">
        <v>0</v>
      </c>
      <c r="M402" s="124">
        <v>45210</v>
      </c>
      <c r="N402" s="124">
        <v>51890</v>
      </c>
      <c r="O402" s="124"/>
      <c r="P402" s="124"/>
    </row>
    <row r="403" spans="2:16" x14ac:dyDescent="0.25">
      <c r="B403" s="129" t="s">
        <v>1153</v>
      </c>
      <c r="C403" s="129" t="s">
        <v>1155</v>
      </c>
      <c r="D403" s="287"/>
      <c r="E403" s="129" t="s">
        <v>1156</v>
      </c>
      <c r="F403" s="129" t="s">
        <v>1156</v>
      </c>
      <c r="G403" s="3" t="str">
        <f>VLOOKUP(F403,regions!A$2:C$419,3,FALSE)</f>
        <v>Shire district</v>
      </c>
      <c r="H403" s="3" t="str">
        <f>IFERROR(VLOOKUP(F403,classifications!A$3:C$328,3,FALSE),VLOOKUP(F403,classifications!I$2:K$28,3,FALSE))</f>
        <v>Urban with Significant Rural</v>
      </c>
      <c r="J403" s="124">
        <v>20</v>
      </c>
      <c r="K403" s="124">
        <v>5790</v>
      </c>
      <c r="L403" s="124">
        <v>160</v>
      </c>
      <c r="M403" s="124">
        <v>39210</v>
      </c>
      <c r="N403" s="124">
        <v>45190</v>
      </c>
      <c r="O403" s="124"/>
      <c r="P403" s="124"/>
    </row>
    <row r="404" spans="2:16" x14ac:dyDescent="0.25">
      <c r="B404" s="129" t="s">
        <v>1157</v>
      </c>
      <c r="C404" s="129" t="s">
        <v>1159</v>
      </c>
      <c r="D404" s="287"/>
      <c r="E404" s="129" t="s">
        <v>1160</v>
      </c>
      <c r="F404" s="129" t="s">
        <v>1160</v>
      </c>
      <c r="G404" s="3" t="str">
        <f>VLOOKUP(F404,regions!A$2:C$419,3,FALSE)</f>
        <v>Shire district</v>
      </c>
      <c r="H404" s="3" t="str">
        <f>IFERROR(VLOOKUP(F404,classifications!A$3:C$328,3,FALSE),VLOOKUP(F404,classifications!I$2:K$28,3,FALSE))</f>
        <v>Predominantly Urban</v>
      </c>
      <c r="J404" s="124">
        <v>0</v>
      </c>
      <c r="K404" s="124">
        <v>9900</v>
      </c>
      <c r="L404" s="124">
        <v>0</v>
      </c>
      <c r="M404" s="124">
        <v>46560</v>
      </c>
      <c r="N404" s="124">
        <v>56470</v>
      </c>
      <c r="O404" s="124"/>
      <c r="P404" s="124"/>
    </row>
    <row r="405" spans="2:16" x14ac:dyDescent="0.25">
      <c r="B405" s="129" t="s">
        <v>1161</v>
      </c>
      <c r="C405" s="129" t="s">
        <v>1163</v>
      </c>
      <c r="D405" s="287"/>
      <c r="E405" s="129" t="s">
        <v>1164</v>
      </c>
      <c r="F405" s="129" t="s">
        <v>1164</v>
      </c>
      <c r="G405" s="3" t="str">
        <f>VLOOKUP(F405,regions!A$2:C$419,3,FALSE)</f>
        <v>Shire district</v>
      </c>
      <c r="H405" s="3" t="str">
        <f>IFERROR(VLOOKUP(F405,classifications!A$3:C$328,3,FALSE),VLOOKUP(F405,classifications!I$2:K$28,3,FALSE))</f>
        <v>Urban with Significant Rural</v>
      </c>
      <c r="J405" s="124">
        <v>0</v>
      </c>
      <c r="K405" s="124">
        <v>6610</v>
      </c>
      <c r="L405" s="124">
        <v>10</v>
      </c>
      <c r="M405" s="124">
        <v>40530</v>
      </c>
      <c r="N405" s="124">
        <v>47150</v>
      </c>
      <c r="O405" s="124"/>
      <c r="P405" s="124"/>
    </row>
    <row r="406" spans="2:16" x14ac:dyDescent="0.25">
      <c r="B406" s="129" t="s">
        <v>1165</v>
      </c>
      <c r="C406" s="129" t="s">
        <v>1167</v>
      </c>
      <c r="D406" s="287"/>
      <c r="E406" s="129" t="s">
        <v>1168</v>
      </c>
      <c r="F406" s="129" t="s">
        <v>1168</v>
      </c>
      <c r="G406" s="3" t="str">
        <f>VLOOKUP(F406,regions!A$2:C$419,3,FALSE)</f>
        <v>Shire district</v>
      </c>
      <c r="H406" s="3" t="str">
        <f>IFERROR(VLOOKUP(F406,classifications!A$3:C$328,3,FALSE),VLOOKUP(F406,classifications!I$2:K$28,3,FALSE))</f>
        <v>Urban with Significant Rural</v>
      </c>
      <c r="J406" s="124">
        <v>0</v>
      </c>
      <c r="K406" s="124">
        <v>8150</v>
      </c>
      <c r="L406" s="124">
        <v>570</v>
      </c>
      <c r="M406" s="124">
        <v>52730</v>
      </c>
      <c r="N406" s="124">
        <v>61440</v>
      </c>
      <c r="O406" s="124"/>
      <c r="P406" s="124"/>
    </row>
    <row r="407" spans="2:16" x14ac:dyDescent="0.25">
      <c r="B407" s="129" t="s">
        <v>1169</v>
      </c>
      <c r="C407" s="129" t="s">
        <v>1171</v>
      </c>
      <c r="D407" s="287"/>
      <c r="E407" s="129" t="s">
        <v>1172</v>
      </c>
      <c r="F407" s="129" t="s">
        <v>1172</v>
      </c>
      <c r="G407" s="3" t="str">
        <f>VLOOKUP(F407,regions!A$2:C$419,3,FALSE)</f>
        <v>Shire district</v>
      </c>
      <c r="H407" s="3" t="str">
        <f>IFERROR(VLOOKUP(F407,classifications!A$3:C$328,3,FALSE),VLOOKUP(F407,classifications!I$2:K$28,3,FALSE))</f>
        <v>Predominantly Rural</v>
      </c>
      <c r="J407" s="124">
        <v>0</v>
      </c>
      <c r="K407" s="124">
        <v>3790</v>
      </c>
      <c r="L407" s="124">
        <v>0</v>
      </c>
      <c r="M407" s="124">
        <v>40690</v>
      </c>
      <c r="N407" s="124">
        <v>44480</v>
      </c>
      <c r="O407" s="124"/>
      <c r="P407" s="124"/>
    </row>
    <row r="408" spans="2:16" x14ac:dyDescent="0.25">
      <c r="B408" s="129" t="s">
        <v>1173</v>
      </c>
      <c r="C408" s="129" t="s">
        <v>1175</v>
      </c>
      <c r="D408" s="287"/>
      <c r="E408" s="129" t="s">
        <v>1176</v>
      </c>
      <c r="F408" s="129" t="s">
        <v>1176</v>
      </c>
      <c r="G408" s="3" t="str">
        <f>VLOOKUP(F408,regions!A$2:C$419,3,FALSE)</f>
        <v>Shire district</v>
      </c>
      <c r="H408" s="3" t="str">
        <f>IFERROR(VLOOKUP(F408,classifications!A$3:C$328,3,FALSE),VLOOKUP(F408,classifications!I$2:K$28,3,FALSE))</f>
        <v>Predominantly Urban</v>
      </c>
      <c r="J408" s="124">
        <v>4270</v>
      </c>
      <c r="K408" s="124">
        <v>1710</v>
      </c>
      <c r="L408" s="124">
        <v>0</v>
      </c>
      <c r="M408" s="124">
        <v>26970</v>
      </c>
      <c r="N408" s="124">
        <v>32940</v>
      </c>
      <c r="O408" s="124"/>
      <c r="P408" s="124"/>
    </row>
    <row r="409" spans="2:16" x14ac:dyDescent="0.25">
      <c r="J409" s="124"/>
      <c r="K409" s="124"/>
      <c r="L409" s="124"/>
      <c r="M409" s="124"/>
      <c r="N409" s="124"/>
      <c r="O409" s="124"/>
      <c r="P409" s="124"/>
    </row>
    <row r="410" spans="2:16" x14ac:dyDescent="0.25">
      <c r="B410" s="129"/>
      <c r="C410" s="129" t="s">
        <v>1177</v>
      </c>
      <c r="D410" s="287" t="s">
        <v>1178</v>
      </c>
      <c r="E410" s="129"/>
      <c r="F410" s="287" t="s">
        <v>1178</v>
      </c>
      <c r="G410" s="3" t="str">
        <f>VLOOKUP(F410,regions!A$2:C$419,3,FALSE)</f>
        <v>Shire county</v>
      </c>
      <c r="H410" s="3" t="str">
        <f>IFERROR(VLOOKUP(F410,classifications!A$3:C$328,3,FALSE),VLOOKUP(F410,classifications!I$2:K$28,3,FALSE))</f>
        <v>Predominantly Rural</v>
      </c>
      <c r="J410" s="130">
        <v>19040</v>
      </c>
      <c r="K410" s="130">
        <v>30740</v>
      </c>
      <c r="L410" s="130">
        <v>160</v>
      </c>
      <c r="M410" s="130">
        <v>292410</v>
      </c>
      <c r="N410" s="130">
        <v>342340</v>
      </c>
      <c r="O410" s="124"/>
      <c r="P410" s="124"/>
    </row>
    <row r="411" spans="2:16" x14ac:dyDescent="0.25">
      <c r="B411" s="129" t="s">
        <v>1179</v>
      </c>
      <c r="C411" s="129" t="s">
        <v>1181</v>
      </c>
      <c r="D411" s="287"/>
      <c r="E411" s="129" t="s">
        <v>1182</v>
      </c>
      <c r="F411" s="129" t="s">
        <v>1182</v>
      </c>
      <c r="G411" s="3" t="str">
        <f>VLOOKUP(F411,regions!A$2:C$419,3,FALSE)</f>
        <v>Shire district</v>
      </c>
      <c r="H411" s="3" t="str">
        <f>IFERROR(VLOOKUP(F411,classifications!A$3:C$328,3,FALSE),VLOOKUP(F411,classifications!I$2:K$28,3,FALSE))</f>
        <v>Predominantly Rural</v>
      </c>
      <c r="J411" s="124">
        <v>3400</v>
      </c>
      <c r="K411" s="124">
        <v>1950</v>
      </c>
      <c r="L411" s="124">
        <v>0</v>
      </c>
      <c r="M411" s="124">
        <v>35310</v>
      </c>
      <c r="N411" s="124">
        <v>40670</v>
      </c>
      <c r="O411" s="124"/>
      <c r="P411" s="124"/>
    </row>
    <row r="412" spans="2:16" x14ac:dyDescent="0.25">
      <c r="B412" s="129" t="s">
        <v>1183</v>
      </c>
      <c r="C412" s="129" t="s">
        <v>1185</v>
      </c>
      <c r="D412" s="287"/>
      <c r="E412" s="129" t="s">
        <v>1186</v>
      </c>
      <c r="F412" s="129" t="s">
        <v>1186</v>
      </c>
      <c r="G412" s="3" t="str">
        <f>VLOOKUP(F412,regions!A$2:C$419,3,FALSE)</f>
        <v>Shire district</v>
      </c>
      <c r="H412" s="3" t="str">
        <f>IFERROR(VLOOKUP(F412,classifications!A$3:C$328,3,FALSE),VLOOKUP(F412,classifications!I$2:K$28,3,FALSE))</f>
        <v>Predominantly Rural</v>
      </c>
      <c r="J412" s="124">
        <v>0</v>
      </c>
      <c r="K412" s="124">
        <v>4150</v>
      </c>
      <c r="L412" s="124">
        <v>0</v>
      </c>
      <c r="M412" s="124">
        <v>25380</v>
      </c>
      <c r="N412" s="124">
        <v>29540</v>
      </c>
      <c r="O412" s="124"/>
      <c r="P412" s="124"/>
    </row>
    <row r="413" spans="2:16" x14ac:dyDescent="0.25">
      <c r="B413" s="129" t="s">
        <v>1187</v>
      </c>
      <c r="C413" s="129" t="s">
        <v>1189</v>
      </c>
      <c r="D413" s="287"/>
      <c r="E413" s="129" t="s">
        <v>1190</v>
      </c>
      <c r="F413" s="129" t="s">
        <v>1190</v>
      </c>
      <c r="G413" s="3" t="str">
        <f>VLOOKUP(F413,regions!A$2:C$419,3,FALSE)</f>
        <v>Shire district</v>
      </c>
      <c r="H413" s="3" t="str">
        <f>IFERROR(VLOOKUP(F413,classifications!A$3:C$328,3,FALSE),VLOOKUP(F413,classifications!I$2:K$28,3,FALSE))</f>
        <v>Predominantly Urban</v>
      </c>
      <c r="J413" s="124">
        <v>7900</v>
      </c>
      <c r="K413" s="124">
        <v>5070</v>
      </c>
      <c r="L413" s="124">
        <v>160</v>
      </c>
      <c r="M413" s="124">
        <v>48080</v>
      </c>
      <c r="N413" s="124">
        <v>61210</v>
      </c>
      <c r="O413" s="124"/>
      <c r="P413" s="124"/>
    </row>
    <row r="414" spans="2:16" x14ac:dyDescent="0.25">
      <c r="B414" s="129" t="s">
        <v>1191</v>
      </c>
      <c r="C414" s="129" t="s">
        <v>1193</v>
      </c>
      <c r="D414" s="287"/>
      <c r="E414" s="129" t="s">
        <v>1194</v>
      </c>
      <c r="F414" s="129" t="s">
        <v>1194</v>
      </c>
      <c r="G414" s="3" t="str">
        <f>VLOOKUP(F414,regions!A$2:C$419,3,FALSE)</f>
        <v>Shire district</v>
      </c>
      <c r="H414" s="3" t="str">
        <f>IFERROR(VLOOKUP(F414,classifications!A$3:C$328,3,FALSE),VLOOKUP(F414,classifications!I$2:K$28,3,FALSE))</f>
        <v>Predominantly Rural</v>
      </c>
      <c r="J414" s="124">
        <v>3260</v>
      </c>
      <c r="K414" s="124">
        <v>1630</v>
      </c>
      <c r="L414" s="124">
        <v>0</v>
      </c>
      <c r="M414" s="124">
        <v>39720</v>
      </c>
      <c r="N414" s="124">
        <v>44610</v>
      </c>
      <c r="O414" s="124"/>
      <c r="P414" s="124"/>
    </row>
    <row r="415" spans="2:16" x14ac:dyDescent="0.25">
      <c r="B415" s="129" t="s">
        <v>1195</v>
      </c>
      <c r="C415" s="129" t="s">
        <v>1197</v>
      </c>
      <c r="D415" s="287"/>
      <c r="E415" s="129" t="s">
        <v>1198</v>
      </c>
      <c r="F415" s="129" t="s">
        <v>1198</v>
      </c>
      <c r="G415" s="3" t="str">
        <f>VLOOKUP(F415,regions!A$2:C$419,3,FALSE)</f>
        <v>Shire district</v>
      </c>
      <c r="H415" s="3" t="str">
        <f>IFERROR(VLOOKUP(F415,classifications!A$3:C$328,3,FALSE),VLOOKUP(F415,classifications!I$2:K$28,3,FALSE))</f>
        <v>Predominantly Rural</v>
      </c>
      <c r="J415" s="124">
        <v>30</v>
      </c>
      <c r="K415" s="124">
        <v>8070</v>
      </c>
      <c r="L415" s="124">
        <v>0</v>
      </c>
      <c r="M415" s="124">
        <v>41060</v>
      </c>
      <c r="N415" s="124">
        <v>49170</v>
      </c>
      <c r="O415" s="124"/>
      <c r="P415" s="124"/>
    </row>
    <row r="416" spans="2:16" x14ac:dyDescent="0.25">
      <c r="B416" s="129" t="s">
        <v>1199</v>
      </c>
      <c r="C416" s="129" t="s">
        <v>1201</v>
      </c>
      <c r="D416" s="287"/>
      <c r="E416" s="129" t="s">
        <v>1202</v>
      </c>
      <c r="F416" s="129" t="s">
        <v>1202</v>
      </c>
      <c r="G416" s="3" t="str">
        <f>VLOOKUP(F416,regions!A$2:C$419,3,FALSE)</f>
        <v>Shire district</v>
      </c>
      <c r="H416" s="3" t="str">
        <f>IFERROR(VLOOKUP(F416,classifications!A$3:C$328,3,FALSE),VLOOKUP(F416,classifications!I$2:K$28,3,FALSE))</f>
        <v>Predominantly Rural</v>
      </c>
      <c r="J416" s="124">
        <v>10</v>
      </c>
      <c r="K416" s="124">
        <v>6690</v>
      </c>
      <c r="L416" s="124">
        <v>0</v>
      </c>
      <c r="M416" s="124">
        <v>54570</v>
      </c>
      <c r="N416" s="124">
        <v>61260</v>
      </c>
      <c r="O416" s="124"/>
      <c r="P416" s="124"/>
    </row>
    <row r="417" spans="2:16" x14ac:dyDescent="0.25">
      <c r="B417" s="129" t="s">
        <v>1203</v>
      </c>
      <c r="C417" s="129" t="s">
        <v>1205</v>
      </c>
      <c r="D417" s="287"/>
      <c r="E417" s="129" t="s">
        <v>1206</v>
      </c>
      <c r="F417" s="129" t="s">
        <v>1206</v>
      </c>
      <c r="G417" s="3" t="str">
        <f>VLOOKUP(F417,regions!A$2:C$419,3,FALSE)</f>
        <v>Shire district</v>
      </c>
      <c r="H417" s="3" t="str">
        <f>IFERROR(VLOOKUP(F417,classifications!A$3:C$328,3,FALSE),VLOOKUP(F417,classifications!I$2:K$28,3,FALSE))</f>
        <v>Urban with Significant Rural</v>
      </c>
      <c r="J417" s="124">
        <v>4440</v>
      </c>
      <c r="K417" s="124">
        <v>3180</v>
      </c>
      <c r="L417" s="124">
        <v>0</v>
      </c>
      <c r="M417" s="124">
        <v>48290</v>
      </c>
      <c r="N417" s="124">
        <v>55900</v>
      </c>
      <c r="O417" s="124"/>
      <c r="P417" s="124"/>
    </row>
    <row r="418" spans="2:16" x14ac:dyDescent="0.25">
      <c r="J418" s="124"/>
      <c r="K418" s="124"/>
      <c r="L418" s="124"/>
      <c r="M418" s="124"/>
      <c r="N418" s="124"/>
      <c r="O418" s="124"/>
      <c r="P418" s="124"/>
    </row>
    <row r="419" spans="2:16" x14ac:dyDescent="0.25">
      <c r="B419" s="129"/>
      <c r="C419" s="129" t="s">
        <v>1207</v>
      </c>
      <c r="D419" s="287" t="s">
        <v>1208</v>
      </c>
      <c r="E419" s="129"/>
      <c r="F419" s="287" t="s">
        <v>1208</v>
      </c>
      <c r="G419" s="3" t="str">
        <f>VLOOKUP(F419,regions!A$2:C$419,3,FALSE)</f>
        <v>Shire county</v>
      </c>
      <c r="H419" s="3" t="str">
        <f>IFERROR(VLOOKUP(F419,classifications!A$3:C$328,3,FALSE),VLOOKUP(F419,classifications!I$2:K$28,3,FALSE))</f>
        <v>Predominantly Urban</v>
      </c>
      <c r="J419" s="130">
        <v>19110</v>
      </c>
      <c r="K419" s="130">
        <v>36900</v>
      </c>
      <c r="L419" s="130">
        <v>1620</v>
      </c>
      <c r="M419" s="130">
        <v>436250</v>
      </c>
      <c r="N419" s="130">
        <v>493880</v>
      </c>
      <c r="O419" s="124"/>
      <c r="P419" s="124"/>
    </row>
    <row r="420" spans="2:16" x14ac:dyDescent="0.25">
      <c r="B420" s="129" t="s">
        <v>1209</v>
      </c>
      <c r="C420" s="129" t="s">
        <v>1211</v>
      </c>
      <c r="D420" s="287"/>
      <c r="E420" s="129" t="s">
        <v>1212</v>
      </c>
      <c r="F420" s="129" t="s">
        <v>1212</v>
      </c>
      <c r="G420" s="3" t="str">
        <f>VLOOKUP(F420,regions!A$2:C$419,3,FALSE)</f>
        <v>Shire district</v>
      </c>
      <c r="H420" s="3" t="str">
        <f>IFERROR(VLOOKUP(F420,classifications!A$3:C$328,3,FALSE),VLOOKUP(F420,classifications!I$2:K$28,3,FALSE))</f>
        <v>Predominantly Urban</v>
      </c>
      <c r="J420" s="124">
        <v>10</v>
      </c>
      <c r="K420" s="124">
        <v>5500</v>
      </c>
      <c r="L420" s="124">
        <v>20</v>
      </c>
      <c r="M420" s="124">
        <v>51880</v>
      </c>
      <c r="N420" s="124">
        <v>57420</v>
      </c>
      <c r="O420" s="124"/>
      <c r="P420" s="124"/>
    </row>
    <row r="421" spans="2:16" x14ac:dyDescent="0.25">
      <c r="B421" s="129" t="s">
        <v>1213</v>
      </c>
      <c r="C421" s="129" t="s">
        <v>1215</v>
      </c>
      <c r="D421" s="287"/>
      <c r="E421" s="129" t="s">
        <v>1216</v>
      </c>
      <c r="F421" s="129" t="s">
        <v>1216</v>
      </c>
      <c r="G421" s="3" t="str">
        <f>VLOOKUP(F421,regions!A$2:C$419,3,FALSE)</f>
        <v>Shire district</v>
      </c>
      <c r="H421" s="3" t="str">
        <f>IFERROR(VLOOKUP(F421,classifications!A$3:C$328,3,FALSE),VLOOKUP(F421,classifications!I$2:K$28,3,FALSE))</f>
        <v>Predominantly Urban</v>
      </c>
      <c r="J421" s="124">
        <v>20</v>
      </c>
      <c r="K421" s="124">
        <v>2630</v>
      </c>
      <c r="L421" s="124">
        <v>0</v>
      </c>
      <c r="M421" s="124">
        <v>29750</v>
      </c>
      <c r="N421" s="124">
        <v>32400</v>
      </c>
      <c r="O421" s="124"/>
      <c r="P421" s="124"/>
    </row>
    <row r="422" spans="2:16" x14ac:dyDescent="0.25">
      <c r="B422" s="129" t="s">
        <v>1217</v>
      </c>
      <c r="C422" s="129" t="s">
        <v>1219</v>
      </c>
      <c r="D422" s="287"/>
      <c r="E422" s="129" t="s">
        <v>1220</v>
      </c>
      <c r="F422" s="129" t="s">
        <v>1220</v>
      </c>
      <c r="G422" s="3" t="str">
        <f>VLOOKUP(F422,regions!A$2:C$419,3,FALSE)</f>
        <v>Shire district</v>
      </c>
      <c r="H422" s="3" t="str">
        <f>IFERROR(VLOOKUP(F422,classifications!A$3:C$328,3,FALSE),VLOOKUP(F422,classifications!I$2:K$28,3,FALSE))</f>
        <v>Predominantly Urban</v>
      </c>
      <c r="J422" s="124">
        <v>5210</v>
      </c>
      <c r="K422" s="124">
        <v>2260</v>
      </c>
      <c r="L422" s="124">
        <v>580</v>
      </c>
      <c r="M422" s="124">
        <v>50080</v>
      </c>
      <c r="N422" s="124">
        <v>58140</v>
      </c>
      <c r="O422" s="124"/>
      <c r="P422" s="124"/>
    </row>
    <row r="423" spans="2:16" x14ac:dyDescent="0.25">
      <c r="B423" s="129" t="s">
        <v>1221</v>
      </c>
      <c r="C423" s="129" t="s">
        <v>1223</v>
      </c>
      <c r="D423" s="287"/>
      <c r="E423" s="129" t="s">
        <v>1224</v>
      </c>
      <c r="F423" s="129" t="s">
        <v>1224</v>
      </c>
      <c r="G423" s="3" t="str">
        <f>VLOOKUP(F423,regions!A$2:C$419,3,FALSE)</f>
        <v>Shire district</v>
      </c>
      <c r="H423" s="3" t="str">
        <f>IFERROR(VLOOKUP(F423,classifications!A$3:C$328,3,FALSE),VLOOKUP(F423,classifications!I$2:K$28,3,FALSE))</f>
        <v>Urban with Significant Rural</v>
      </c>
      <c r="J423" s="124">
        <v>40</v>
      </c>
      <c r="K423" s="124">
        <v>4440</v>
      </c>
      <c r="L423" s="124">
        <v>70</v>
      </c>
      <c r="M423" s="124">
        <v>33900</v>
      </c>
      <c r="N423" s="124">
        <v>38450</v>
      </c>
      <c r="O423" s="124"/>
      <c r="P423" s="124"/>
    </row>
    <row r="424" spans="2:16" x14ac:dyDescent="0.25">
      <c r="B424" s="129" t="s">
        <v>1225</v>
      </c>
      <c r="C424" s="129" t="s">
        <v>1227</v>
      </c>
      <c r="D424" s="287"/>
      <c r="E424" s="129" t="s">
        <v>1228</v>
      </c>
      <c r="F424" s="129" t="s">
        <v>1228</v>
      </c>
      <c r="G424" s="3" t="str">
        <f>VLOOKUP(F424,regions!A$2:C$419,3,FALSE)</f>
        <v>Shire district</v>
      </c>
      <c r="H424" s="3" t="str">
        <f>IFERROR(VLOOKUP(F424,classifications!A$3:C$328,3,FALSE),VLOOKUP(F424,classifications!I$2:K$28,3,FALSE))</f>
        <v>Predominantly Urban</v>
      </c>
      <c r="J424" s="124">
        <v>170</v>
      </c>
      <c r="K424" s="124">
        <v>7040</v>
      </c>
      <c r="L424" s="124">
        <v>0</v>
      </c>
      <c r="M424" s="124">
        <v>53220</v>
      </c>
      <c r="N424" s="124">
        <v>60430</v>
      </c>
      <c r="O424" s="124"/>
      <c r="P424" s="124"/>
    </row>
    <row r="425" spans="2:16" x14ac:dyDescent="0.25">
      <c r="B425" s="129" t="s">
        <v>1229</v>
      </c>
      <c r="C425" s="129" t="s">
        <v>1231</v>
      </c>
      <c r="D425" s="287"/>
      <c r="E425" s="129" t="s">
        <v>1232</v>
      </c>
      <c r="F425" s="129" t="s">
        <v>1232</v>
      </c>
      <c r="G425" s="3" t="str">
        <f>VLOOKUP(F425,regions!A$2:C$419,3,FALSE)</f>
        <v>Shire district</v>
      </c>
      <c r="H425" s="3" t="str">
        <f>IFERROR(VLOOKUP(F425,classifications!A$3:C$328,3,FALSE),VLOOKUP(F425,classifications!I$2:K$28,3,FALSE))</f>
        <v>Predominantly Urban</v>
      </c>
      <c r="J425" s="124">
        <v>2930</v>
      </c>
      <c r="K425" s="124">
        <v>2090</v>
      </c>
      <c r="L425" s="124">
        <v>110</v>
      </c>
      <c r="M425" s="124">
        <v>30970</v>
      </c>
      <c r="N425" s="124">
        <v>36100</v>
      </c>
      <c r="O425" s="124"/>
      <c r="P425" s="124"/>
    </row>
    <row r="426" spans="2:16" x14ac:dyDescent="0.25">
      <c r="B426" s="129" t="s">
        <v>1233</v>
      </c>
      <c r="C426" s="129" t="s">
        <v>1235</v>
      </c>
      <c r="D426" s="287"/>
      <c r="E426" s="129" t="s">
        <v>1236</v>
      </c>
      <c r="F426" s="129" t="s">
        <v>1236</v>
      </c>
      <c r="G426" s="3" t="str">
        <f>VLOOKUP(F426,regions!A$2:C$419,3,FALSE)</f>
        <v>Shire district</v>
      </c>
      <c r="H426" s="3" t="str">
        <f>IFERROR(VLOOKUP(F426,classifications!A$3:C$328,3,FALSE),VLOOKUP(F426,classifications!I$2:K$28,3,FALSE))</f>
        <v>Predominantly Urban</v>
      </c>
      <c r="J426" s="124">
        <v>0</v>
      </c>
      <c r="K426" s="124">
        <v>5360</v>
      </c>
      <c r="L426" s="124">
        <v>180</v>
      </c>
      <c r="M426" s="124">
        <v>37040</v>
      </c>
      <c r="N426" s="124">
        <v>42580</v>
      </c>
      <c r="O426" s="124"/>
      <c r="P426" s="124"/>
    </row>
    <row r="427" spans="2:16" x14ac:dyDescent="0.25">
      <c r="B427" s="129" t="s">
        <v>1237</v>
      </c>
      <c r="C427" s="129" t="s">
        <v>1239</v>
      </c>
      <c r="D427" s="287"/>
      <c r="E427" s="129" t="s">
        <v>1240</v>
      </c>
      <c r="F427" s="129" t="s">
        <v>1240</v>
      </c>
      <c r="G427" s="3" t="str">
        <f>VLOOKUP(F427,regions!A$2:C$419,3,FALSE)</f>
        <v>Shire district</v>
      </c>
      <c r="H427" s="3" t="str">
        <f>IFERROR(VLOOKUP(F427,classifications!A$3:C$328,3,FALSE),VLOOKUP(F427,classifications!I$2:K$28,3,FALSE))</f>
        <v>Predominantly Urban</v>
      </c>
      <c r="J427" s="124">
        <v>10</v>
      </c>
      <c r="K427" s="124">
        <v>3480</v>
      </c>
      <c r="L427" s="124">
        <v>460</v>
      </c>
      <c r="M427" s="124">
        <v>32120</v>
      </c>
      <c r="N427" s="124">
        <v>36070</v>
      </c>
      <c r="O427" s="124"/>
      <c r="P427" s="124"/>
    </row>
    <row r="428" spans="2:16" x14ac:dyDescent="0.25">
      <c r="B428" s="129" t="s">
        <v>1241</v>
      </c>
      <c r="C428" s="129" t="s">
        <v>1243</v>
      </c>
      <c r="D428" s="287"/>
      <c r="E428" s="129" t="s">
        <v>1244</v>
      </c>
      <c r="F428" s="129" t="s">
        <v>1244</v>
      </c>
      <c r="G428" s="3" t="str">
        <f>VLOOKUP(F428,regions!A$2:C$419,3,FALSE)</f>
        <v>Shire district</v>
      </c>
      <c r="H428" s="3" t="str">
        <f>IFERROR(VLOOKUP(F428,classifications!A$3:C$328,3,FALSE),VLOOKUP(F428,classifications!I$2:K$28,3,FALSE))</f>
        <v>Urban with Significant Rural</v>
      </c>
      <c r="J428" s="124">
        <v>2610</v>
      </c>
      <c r="K428" s="124">
        <v>1280</v>
      </c>
      <c r="L428" s="124">
        <v>170</v>
      </c>
      <c r="M428" s="124">
        <v>32230</v>
      </c>
      <c r="N428" s="124">
        <v>36280</v>
      </c>
      <c r="O428" s="124"/>
      <c r="P428" s="124"/>
    </row>
    <row r="429" spans="2:16" x14ac:dyDescent="0.25">
      <c r="B429" s="129" t="s">
        <v>1245</v>
      </c>
      <c r="C429" s="129" t="s">
        <v>1247</v>
      </c>
      <c r="D429" s="287"/>
      <c r="E429" s="129" t="s">
        <v>1248</v>
      </c>
      <c r="F429" s="129" t="s">
        <v>1248</v>
      </c>
      <c r="G429" s="3" t="str">
        <f>VLOOKUP(F429,regions!A$2:C$419,3,FALSE)</f>
        <v>Shire district</v>
      </c>
      <c r="H429" s="3" t="str">
        <f>IFERROR(VLOOKUP(F429,classifications!A$3:C$328,3,FALSE),VLOOKUP(F429,classifications!I$2:K$28,3,FALSE))</f>
        <v>Predominantly Rural</v>
      </c>
      <c r="J429" s="124">
        <v>4780</v>
      </c>
      <c r="K429" s="124">
        <v>1440</v>
      </c>
      <c r="L429" s="124">
        <v>30</v>
      </c>
      <c r="M429" s="124">
        <v>47170</v>
      </c>
      <c r="N429" s="124">
        <v>53420</v>
      </c>
      <c r="O429" s="124"/>
      <c r="P429" s="124"/>
    </row>
    <row r="430" spans="2:16" x14ac:dyDescent="0.25">
      <c r="B430" s="129" t="s">
        <v>1249</v>
      </c>
      <c r="C430" s="129" t="s">
        <v>1251</v>
      </c>
      <c r="D430" s="287"/>
      <c r="E430" s="129" t="s">
        <v>1252</v>
      </c>
      <c r="F430" s="129" t="s">
        <v>1252</v>
      </c>
      <c r="G430" s="3" t="str">
        <f>VLOOKUP(F430,regions!A$2:C$419,3,FALSE)</f>
        <v>Shire district</v>
      </c>
      <c r="H430" s="3" t="str">
        <f>IFERROR(VLOOKUP(F430,classifications!A$3:C$328,3,FALSE),VLOOKUP(F430,classifications!I$2:K$28,3,FALSE))</f>
        <v>Predominantly Urban</v>
      </c>
      <c r="J430" s="124">
        <v>3340</v>
      </c>
      <c r="K430" s="124">
        <v>1380</v>
      </c>
      <c r="L430" s="124">
        <v>0</v>
      </c>
      <c r="M430" s="124">
        <v>37880</v>
      </c>
      <c r="N430" s="124">
        <v>42610</v>
      </c>
      <c r="O430" s="124"/>
      <c r="P430" s="124"/>
    </row>
    <row r="431" spans="2:16" x14ac:dyDescent="0.25">
      <c r="J431" s="124"/>
      <c r="K431" s="124"/>
      <c r="L431" s="124"/>
      <c r="M431" s="124"/>
      <c r="N431" s="124"/>
      <c r="O431" s="124"/>
      <c r="P431" s="124"/>
    </row>
    <row r="432" spans="2:16" x14ac:dyDescent="0.25">
      <c r="B432" s="129"/>
      <c r="C432" s="129" t="s">
        <v>1253</v>
      </c>
      <c r="D432" s="287" t="s">
        <v>1254</v>
      </c>
      <c r="E432" s="129"/>
      <c r="F432" s="287" t="s">
        <v>1254</v>
      </c>
      <c r="G432" s="3" t="str">
        <f>VLOOKUP(F432,regions!A$2:C$419,3,FALSE)</f>
        <v>Shire county</v>
      </c>
      <c r="H432" s="3" t="str">
        <f>IFERROR(VLOOKUP(F432,classifications!A$3:C$328,3,FALSE),VLOOKUP(F432,classifications!I$2:K$28,3,FALSE))</f>
        <v>Urban with Significant Rural</v>
      </c>
      <c r="J432" s="130">
        <v>17720</v>
      </c>
      <c r="K432" s="130">
        <v>17270</v>
      </c>
      <c r="L432" s="130">
        <v>120</v>
      </c>
      <c r="M432" s="130">
        <v>219890</v>
      </c>
      <c r="N432" s="130">
        <v>255010</v>
      </c>
      <c r="O432" s="124"/>
      <c r="P432" s="124"/>
    </row>
    <row r="433" spans="2:16" x14ac:dyDescent="0.25">
      <c r="B433" s="129" t="s">
        <v>1255</v>
      </c>
      <c r="C433" s="129" t="s">
        <v>1257</v>
      </c>
      <c r="D433" s="287"/>
      <c r="E433" s="129" t="s">
        <v>1258</v>
      </c>
      <c r="F433" s="129" t="s">
        <v>1258</v>
      </c>
      <c r="G433" s="3" t="str">
        <f>VLOOKUP(F433,regions!A$2:C$419,3,FALSE)</f>
        <v>Shire district</v>
      </c>
      <c r="H433" s="3" t="str">
        <f>IFERROR(VLOOKUP(F433,classifications!A$3:C$328,3,FALSE),VLOOKUP(F433,classifications!I$2:K$28,3,FALSE))</f>
        <v>Predominantly Rural</v>
      </c>
      <c r="J433" s="124">
        <v>2680</v>
      </c>
      <c r="K433" s="124">
        <v>1190</v>
      </c>
      <c r="L433" s="124">
        <v>0</v>
      </c>
      <c r="M433" s="124">
        <v>24290</v>
      </c>
      <c r="N433" s="124">
        <v>28170</v>
      </c>
      <c r="O433" s="124"/>
      <c r="P433" s="124"/>
    </row>
    <row r="434" spans="2:16" x14ac:dyDescent="0.25">
      <c r="B434" s="129" t="s">
        <v>1259</v>
      </c>
      <c r="C434" s="129" t="s">
        <v>1261</v>
      </c>
      <c r="D434" s="287"/>
      <c r="E434" s="129" t="s">
        <v>1262</v>
      </c>
      <c r="F434" s="129" t="s">
        <v>1262</v>
      </c>
      <c r="G434" s="3" t="str">
        <f>VLOOKUP(F434,regions!A$2:C$419,3,FALSE)</f>
        <v>Shire district</v>
      </c>
      <c r="H434" s="3" t="str">
        <f>IFERROR(VLOOKUP(F434,classifications!A$3:C$328,3,FALSE),VLOOKUP(F434,classifications!I$2:K$28,3,FALSE))</f>
        <v>Predominantly Urban</v>
      </c>
      <c r="J434" s="124">
        <v>5740</v>
      </c>
      <c r="K434" s="124">
        <v>2630</v>
      </c>
      <c r="L434" s="124">
        <v>0</v>
      </c>
      <c r="M434" s="124">
        <v>48180</v>
      </c>
      <c r="N434" s="124">
        <v>56550</v>
      </c>
      <c r="O434" s="124"/>
      <c r="P434" s="124"/>
    </row>
    <row r="435" spans="2:16" x14ac:dyDescent="0.25">
      <c r="B435" s="129" t="s">
        <v>1263</v>
      </c>
      <c r="C435" s="129" t="s">
        <v>1265</v>
      </c>
      <c r="D435" s="287"/>
      <c r="E435" s="129" t="s">
        <v>1266</v>
      </c>
      <c r="F435" s="129" t="s">
        <v>1266</v>
      </c>
      <c r="G435" s="3" t="str">
        <f>VLOOKUP(F435,regions!A$2:C$419,3,FALSE)</f>
        <v>Shire district</v>
      </c>
      <c r="H435" s="3" t="str">
        <f>IFERROR(VLOOKUP(F435,classifications!A$3:C$328,3,FALSE),VLOOKUP(F435,classifications!I$2:K$28,3,FALSE))</f>
        <v>Predominantly Urban</v>
      </c>
      <c r="J435" s="124">
        <v>3790</v>
      </c>
      <c r="K435" s="124">
        <v>2520</v>
      </c>
      <c r="L435" s="124">
        <v>0</v>
      </c>
      <c r="M435" s="124">
        <v>39860</v>
      </c>
      <c r="N435" s="124">
        <v>46170</v>
      </c>
      <c r="O435" s="124"/>
      <c r="P435" s="124"/>
    </row>
    <row r="436" spans="2:16" x14ac:dyDescent="0.25">
      <c r="B436" s="129" t="s">
        <v>1267</v>
      </c>
      <c r="C436" s="129" t="s">
        <v>1269</v>
      </c>
      <c r="D436" s="287"/>
      <c r="E436" s="129" t="s">
        <v>1270</v>
      </c>
      <c r="F436" s="129" t="s">
        <v>1270</v>
      </c>
      <c r="G436" s="3" t="str">
        <f>VLOOKUP(F436,regions!A$2:C$419,3,FALSE)</f>
        <v>Shire district</v>
      </c>
      <c r="H436" s="3" t="str">
        <f>IFERROR(VLOOKUP(F436,classifications!A$3:C$328,3,FALSE),VLOOKUP(F436,classifications!I$2:K$28,3,FALSE))</f>
        <v>Predominantly Rural</v>
      </c>
      <c r="J436" s="124">
        <v>0</v>
      </c>
      <c r="K436" s="124">
        <v>7530</v>
      </c>
      <c r="L436" s="124">
        <v>120</v>
      </c>
      <c r="M436" s="124">
        <v>52310</v>
      </c>
      <c r="N436" s="124">
        <v>59960</v>
      </c>
      <c r="O436" s="124"/>
      <c r="P436" s="124"/>
    </row>
    <row r="437" spans="2:16" x14ac:dyDescent="0.25">
      <c r="B437" s="129" t="s">
        <v>1271</v>
      </c>
      <c r="C437" s="129" t="s">
        <v>1273</v>
      </c>
      <c r="D437" s="287"/>
      <c r="E437" s="129" t="s">
        <v>1274</v>
      </c>
      <c r="F437" s="129" t="s">
        <v>1274</v>
      </c>
      <c r="G437" s="3" t="str">
        <f>VLOOKUP(F437,regions!A$2:C$419,3,FALSE)</f>
        <v>Shire district</v>
      </c>
      <c r="H437" s="3" t="str">
        <f>IFERROR(VLOOKUP(F437,classifications!A$3:C$328,3,FALSE),VLOOKUP(F437,classifications!I$2:K$28,3,FALSE))</f>
        <v>Predominantly Urban</v>
      </c>
      <c r="J437" s="124">
        <v>5510</v>
      </c>
      <c r="K437" s="124">
        <v>3400</v>
      </c>
      <c r="L437" s="124">
        <v>0</v>
      </c>
      <c r="M437" s="124">
        <v>55250</v>
      </c>
      <c r="N437" s="124">
        <v>64160</v>
      </c>
      <c r="O437" s="124"/>
      <c r="P437" s="124"/>
    </row>
    <row r="438" spans="2:16" x14ac:dyDescent="0.25">
      <c r="J438" s="124"/>
      <c r="K438" s="124"/>
      <c r="L438" s="124"/>
      <c r="M438" s="124"/>
      <c r="N438" s="124"/>
      <c r="O438" s="124"/>
      <c r="P438" s="124"/>
    </row>
    <row r="439" spans="2:16" x14ac:dyDescent="0.25">
      <c r="B439" s="129"/>
      <c r="C439" s="129" t="s">
        <v>1275</v>
      </c>
      <c r="D439" s="287" t="s">
        <v>1276</v>
      </c>
      <c r="E439" s="129"/>
      <c r="F439" s="287" t="s">
        <v>1276</v>
      </c>
      <c r="G439" s="3" t="str">
        <f>VLOOKUP(F439,regions!A$2:C$419,3,FALSE)</f>
        <v>Shire county</v>
      </c>
      <c r="H439" s="3" t="str">
        <f>IFERROR(VLOOKUP(F439,classifications!A$3:C$328,3,FALSE),VLOOKUP(F439,classifications!I$2:K$28,3,FALSE))</f>
        <v>Predominantly Urban</v>
      </c>
      <c r="J439" s="130">
        <v>13850</v>
      </c>
      <c r="K439" s="130">
        <v>33570</v>
      </c>
      <c r="L439" s="130">
        <v>1610</v>
      </c>
      <c r="M439" s="130">
        <v>333020</v>
      </c>
      <c r="N439" s="130">
        <v>382040</v>
      </c>
      <c r="O439" s="124"/>
      <c r="P439" s="124"/>
    </row>
    <row r="440" spans="2:16" x14ac:dyDescent="0.25">
      <c r="B440" s="129" t="s">
        <v>1277</v>
      </c>
      <c r="C440" s="129" t="s">
        <v>1279</v>
      </c>
      <c r="D440" s="287"/>
      <c r="E440" s="129" t="s">
        <v>1280</v>
      </c>
      <c r="F440" s="129" t="s">
        <v>1280</v>
      </c>
      <c r="G440" s="3" t="str">
        <f>VLOOKUP(F440,regions!A$2:C$419,3,FALSE)</f>
        <v>Shire district</v>
      </c>
      <c r="H440" s="3" t="str">
        <f>IFERROR(VLOOKUP(F440,classifications!A$3:C$328,3,FALSE),VLOOKUP(F440,classifications!I$2:K$28,3,FALSE))</f>
        <v>Predominantly Urban</v>
      </c>
      <c r="J440" s="124">
        <v>2570</v>
      </c>
      <c r="K440" s="124">
        <v>1040</v>
      </c>
      <c r="L440" s="124">
        <v>0</v>
      </c>
      <c r="M440" s="124">
        <v>24780</v>
      </c>
      <c r="N440" s="124">
        <v>28400</v>
      </c>
      <c r="O440" s="124"/>
      <c r="P440" s="124"/>
    </row>
    <row r="441" spans="2:16" x14ac:dyDescent="0.25">
      <c r="B441" s="129" t="s">
        <v>1281</v>
      </c>
      <c r="C441" s="129" t="s">
        <v>1283</v>
      </c>
      <c r="D441" s="287"/>
      <c r="E441" s="129" t="s">
        <v>1284</v>
      </c>
      <c r="F441" s="129" t="s">
        <v>1284</v>
      </c>
      <c r="G441" s="3" t="str">
        <f>VLOOKUP(F441,regions!A$2:C$419,3,FALSE)</f>
        <v>Shire district</v>
      </c>
      <c r="H441" s="3" t="str">
        <f>IFERROR(VLOOKUP(F441,classifications!A$3:C$328,3,FALSE),VLOOKUP(F441,classifications!I$2:K$28,3,FALSE))</f>
        <v>Predominantly Urban</v>
      </c>
      <c r="J441" s="124">
        <v>3300</v>
      </c>
      <c r="K441" s="124">
        <v>3470</v>
      </c>
      <c r="L441" s="124">
        <v>0</v>
      </c>
      <c r="M441" s="124">
        <v>67840</v>
      </c>
      <c r="N441" s="124">
        <v>74610</v>
      </c>
      <c r="O441" s="124"/>
      <c r="P441" s="124"/>
    </row>
    <row r="442" spans="2:16" x14ac:dyDescent="0.25">
      <c r="B442" s="129" t="s">
        <v>1285</v>
      </c>
      <c r="C442" s="129" t="s">
        <v>1287</v>
      </c>
      <c r="D442" s="287"/>
      <c r="E442" s="129" t="s">
        <v>1288</v>
      </c>
      <c r="F442" s="129" t="s">
        <v>1288</v>
      </c>
      <c r="G442" s="3" t="str">
        <f>VLOOKUP(F442,regions!A$2:C$419,3,FALSE)</f>
        <v>Shire district</v>
      </c>
      <c r="H442" s="3" t="str">
        <f>IFERROR(VLOOKUP(F442,classifications!A$3:C$328,3,FALSE),VLOOKUP(F442,classifications!I$2:K$28,3,FALSE))</f>
        <v>Predominantly Rural</v>
      </c>
      <c r="J442" s="124">
        <v>90</v>
      </c>
      <c r="K442" s="124">
        <v>8050</v>
      </c>
      <c r="L442" s="124">
        <v>280</v>
      </c>
      <c r="M442" s="124">
        <v>48560</v>
      </c>
      <c r="N442" s="124">
        <v>56990</v>
      </c>
      <c r="O442" s="124"/>
      <c r="P442" s="124"/>
    </row>
    <row r="443" spans="2:16" x14ac:dyDescent="0.25">
      <c r="B443" s="129" t="s">
        <v>1289</v>
      </c>
      <c r="C443" s="129" t="s">
        <v>1291</v>
      </c>
      <c r="D443" s="287"/>
      <c r="E443" s="129" t="s">
        <v>1292</v>
      </c>
      <c r="F443" s="129" t="s">
        <v>1292</v>
      </c>
      <c r="G443" s="3" t="str">
        <f>VLOOKUP(F443,regions!A$2:C$419,3,FALSE)</f>
        <v>Shire district</v>
      </c>
      <c r="H443" s="3" t="str">
        <f>IFERROR(VLOOKUP(F443,classifications!A$3:C$328,3,FALSE),VLOOKUP(F443,classifications!I$2:K$28,3,FALSE))</f>
        <v>Predominantly Urban</v>
      </c>
      <c r="J443" s="124">
        <v>7790</v>
      </c>
      <c r="K443" s="124">
        <v>2490</v>
      </c>
      <c r="L443" s="124">
        <v>0</v>
      </c>
      <c r="M443" s="124">
        <v>35360</v>
      </c>
      <c r="N443" s="124">
        <v>45650</v>
      </c>
      <c r="O443" s="124"/>
      <c r="P443" s="124"/>
    </row>
    <row r="444" spans="2:16" x14ac:dyDescent="0.25">
      <c r="B444" s="129" t="s">
        <v>1293</v>
      </c>
      <c r="C444" s="129" t="s">
        <v>1295</v>
      </c>
      <c r="D444" s="287"/>
      <c r="E444" s="129" t="s">
        <v>1296</v>
      </c>
      <c r="F444" s="129" t="s">
        <v>1296</v>
      </c>
      <c r="G444" s="3" t="str">
        <f>VLOOKUP(F444,regions!A$2:C$419,3,FALSE)</f>
        <v>Shire district</v>
      </c>
      <c r="H444" s="3" t="str">
        <f>IFERROR(VLOOKUP(F444,classifications!A$3:C$328,3,FALSE),VLOOKUP(F444,classifications!I$2:K$28,3,FALSE))</f>
        <v>Predominantly Rural</v>
      </c>
      <c r="J444" s="124">
        <v>70</v>
      </c>
      <c r="K444" s="124">
        <v>7010</v>
      </c>
      <c r="L444" s="124">
        <v>20</v>
      </c>
      <c r="M444" s="124">
        <v>54990</v>
      </c>
      <c r="N444" s="124">
        <v>62080</v>
      </c>
      <c r="O444" s="124"/>
      <c r="P444" s="124"/>
    </row>
    <row r="445" spans="2:16" x14ac:dyDescent="0.25">
      <c r="B445" s="129" t="s">
        <v>1297</v>
      </c>
      <c r="C445" s="129" t="s">
        <v>1299</v>
      </c>
      <c r="D445" s="287"/>
      <c r="E445" s="129" t="s">
        <v>1300</v>
      </c>
      <c r="F445" s="129" t="s">
        <v>1300</v>
      </c>
      <c r="G445" s="3" t="str">
        <f>VLOOKUP(F445,regions!A$2:C$419,3,FALSE)</f>
        <v>Shire district</v>
      </c>
      <c r="H445" s="3" t="str">
        <f>IFERROR(VLOOKUP(F445,classifications!A$3:C$328,3,FALSE),VLOOKUP(F445,classifications!I$2:K$28,3,FALSE))</f>
        <v>Predominantly Urban</v>
      </c>
      <c r="J445" s="124">
        <v>20</v>
      </c>
      <c r="K445" s="124">
        <v>6700</v>
      </c>
      <c r="L445" s="124">
        <v>1310</v>
      </c>
      <c r="M445" s="124">
        <v>55760</v>
      </c>
      <c r="N445" s="124">
        <v>63790</v>
      </c>
      <c r="O445" s="124"/>
      <c r="P445" s="124"/>
    </row>
    <row r="446" spans="2:16" x14ac:dyDescent="0.25">
      <c r="B446" s="129" t="s">
        <v>1301</v>
      </c>
      <c r="C446" s="129" t="s">
        <v>1303</v>
      </c>
      <c r="D446" s="287"/>
      <c r="E446" s="129" t="s">
        <v>1304</v>
      </c>
      <c r="F446" s="129" t="s">
        <v>1304</v>
      </c>
      <c r="G446" s="3" t="str">
        <f>VLOOKUP(F446,regions!A$2:C$419,3,FALSE)</f>
        <v>Shire district</v>
      </c>
      <c r="H446" s="3" t="str">
        <f>IFERROR(VLOOKUP(F446,classifications!A$3:C$328,3,FALSE),VLOOKUP(F446,classifications!I$2:K$28,3,FALSE))</f>
        <v>Predominantly Urban</v>
      </c>
      <c r="J446" s="124">
        <v>0</v>
      </c>
      <c r="K446" s="124">
        <v>4810</v>
      </c>
      <c r="L446" s="124">
        <v>0</v>
      </c>
      <c r="M446" s="124">
        <v>45720</v>
      </c>
      <c r="N446" s="124">
        <v>50530</v>
      </c>
      <c r="O446" s="124"/>
      <c r="P446" s="124"/>
    </row>
    <row r="447" spans="2:16" x14ac:dyDescent="0.25">
      <c r="J447" s="124"/>
      <c r="K447" s="124"/>
      <c r="L447" s="124"/>
      <c r="M447" s="124"/>
      <c r="N447" s="124"/>
      <c r="O447" s="124"/>
      <c r="P447" s="124"/>
    </row>
    <row r="448" spans="2:16" x14ac:dyDescent="0.25">
      <c r="B448" s="129"/>
      <c r="C448" s="129" t="s">
        <v>1590</v>
      </c>
      <c r="D448" s="287" t="s">
        <v>1591</v>
      </c>
      <c r="E448" s="129"/>
      <c r="F448" s="129"/>
      <c r="G448" s="129"/>
      <c r="H448" s="129"/>
      <c r="J448" s="131">
        <v>0</v>
      </c>
      <c r="K448" s="131">
        <v>0</v>
      </c>
      <c r="L448" s="131">
        <v>0</v>
      </c>
      <c r="M448" s="131">
        <v>0</v>
      </c>
      <c r="N448" s="131">
        <v>0</v>
      </c>
      <c r="O448" s="124"/>
      <c r="P448" s="124"/>
    </row>
    <row r="449" spans="1:16" x14ac:dyDescent="0.25">
      <c r="B449" s="129" t="s">
        <v>1592</v>
      </c>
      <c r="C449" s="129" t="s">
        <v>1594</v>
      </c>
      <c r="D449" s="287"/>
      <c r="E449" s="129" t="s">
        <v>1595</v>
      </c>
      <c r="F449" s="129" t="s">
        <v>1595</v>
      </c>
      <c r="G449" s="129"/>
      <c r="H449" s="129"/>
      <c r="I449" s="129"/>
      <c r="J449" s="131">
        <v>0</v>
      </c>
      <c r="K449" s="131">
        <v>0</v>
      </c>
      <c r="L449" s="131">
        <v>0</v>
      </c>
      <c r="M449" s="131">
        <v>0</v>
      </c>
      <c r="N449" s="131">
        <v>0</v>
      </c>
      <c r="O449" s="124"/>
      <c r="P449" s="124"/>
    </row>
    <row r="450" spans="1:16" x14ac:dyDescent="0.25">
      <c r="B450" s="129" t="s">
        <v>1596</v>
      </c>
      <c r="C450" s="129" t="s">
        <v>1598</v>
      </c>
      <c r="D450" s="287"/>
      <c r="E450" s="129" t="s">
        <v>1599</v>
      </c>
      <c r="F450" s="129" t="s">
        <v>1599</v>
      </c>
      <c r="G450" s="129"/>
      <c r="H450" s="129"/>
      <c r="I450" s="129"/>
      <c r="J450" s="131">
        <v>0</v>
      </c>
      <c r="K450" s="131">
        <v>0</v>
      </c>
      <c r="L450" s="131">
        <v>0</v>
      </c>
      <c r="M450" s="131">
        <v>0</v>
      </c>
      <c r="N450" s="131">
        <v>0</v>
      </c>
      <c r="O450" s="124"/>
      <c r="P450" s="124"/>
    </row>
    <row r="451" spans="1:16" x14ac:dyDescent="0.25">
      <c r="B451" s="129" t="s">
        <v>1600</v>
      </c>
      <c r="C451" s="129" t="s">
        <v>1602</v>
      </c>
      <c r="D451" s="287"/>
      <c r="E451" s="129" t="s">
        <v>1603</v>
      </c>
      <c r="F451" s="129" t="s">
        <v>1603</v>
      </c>
      <c r="G451" s="129"/>
      <c r="H451" s="129"/>
      <c r="I451" s="129"/>
      <c r="J451" s="131">
        <v>0</v>
      </c>
      <c r="K451" s="131">
        <v>0</v>
      </c>
      <c r="L451" s="131">
        <v>0</v>
      </c>
      <c r="M451" s="131">
        <v>0</v>
      </c>
      <c r="N451" s="131">
        <v>0</v>
      </c>
      <c r="O451" s="124"/>
      <c r="P451" s="124"/>
    </row>
    <row r="452" spans="1:16" x14ac:dyDescent="0.25">
      <c r="B452" s="129" t="s">
        <v>1604</v>
      </c>
      <c r="C452" s="129" t="s">
        <v>1606</v>
      </c>
      <c r="D452" s="287"/>
      <c r="E452" s="129" t="s">
        <v>1607</v>
      </c>
      <c r="F452" s="129" t="s">
        <v>1607</v>
      </c>
      <c r="G452" s="129"/>
      <c r="H452" s="129"/>
      <c r="I452" s="129"/>
      <c r="J452" s="131">
        <v>0</v>
      </c>
      <c r="K452" s="131">
        <v>0</v>
      </c>
      <c r="L452" s="131">
        <v>0</v>
      </c>
      <c r="M452" s="131">
        <v>0</v>
      </c>
      <c r="N452" s="131">
        <v>0</v>
      </c>
      <c r="O452" s="124"/>
      <c r="P452" s="124"/>
    </row>
    <row r="453" spans="1:16" x14ac:dyDescent="0.25">
      <c r="J453" s="124"/>
      <c r="K453" s="124"/>
      <c r="L453" s="124"/>
      <c r="M453" s="124"/>
      <c r="N453" s="124"/>
      <c r="O453" s="124"/>
      <c r="P453" s="124"/>
    </row>
    <row r="454" spans="1:16" x14ac:dyDescent="0.25">
      <c r="B454" s="129"/>
      <c r="C454" s="129" t="s">
        <v>1305</v>
      </c>
      <c r="D454" s="287" t="s">
        <v>1306</v>
      </c>
      <c r="E454" s="129"/>
      <c r="F454" s="287" t="s">
        <v>1306</v>
      </c>
      <c r="G454" s="3" t="str">
        <f>VLOOKUP(F454,regions!A$2:C$419,3,FALSE)</f>
        <v>Shire county</v>
      </c>
      <c r="H454" s="3" t="str">
        <f>IFERROR(VLOOKUP(F454,classifications!A$3:C$328,3,FALSE),VLOOKUP(F454,classifications!I$2:K$28,3,FALSE))</f>
        <v>Urban with Significant Rural</v>
      </c>
      <c r="J454" s="132">
        <v>5820</v>
      </c>
      <c r="K454" s="132">
        <v>34130</v>
      </c>
      <c r="L454" s="132">
        <v>60</v>
      </c>
      <c r="M454" s="132">
        <v>223700</v>
      </c>
      <c r="N454" s="134">
        <v>263710</v>
      </c>
      <c r="O454" s="124"/>
      <c r="P454" s="124"/>
    </row>
    <row r="455" spans="1:16" x14ac:dyDescent="0.25">
      <c r="B455" s="129" t="s">
        <v>1307</v>
      </c>
      <c r="C455" s="129" t="s">
        <v>1309</v>
      </c>
      <c r="D455" s="287"/>
      <c r="E455" s="129" t="s">
        <v>1310</v>
      </c>
      <c r="F455" s="129" t="s">
        <v>1310</v>
      </c>
      <c r="G455" s="3" t="str">
        <f>VLOOKUP(F455,regions!A$2:C$419,3,FALSE)</f>
        <v>Shire district</v>
      </c>
      <c r="H455" s="3" t="str">
        <f>IFERROR(VLOOKUP(F455,classifications!A$3:C$328,3,FALSE),VLOOKUP(F455,classifications!I$2:K$28,3,FALSE))</f>
        <v>Predominantly Urban</v>
      </c>
      <c r="J455" s="124">
        <v>0</v>
      </c>
      <c r="K455" s="124">
        <v>4390</v>
      </c>
      <c r="L455" s="124">
        <v>10</v>
      </c>
      <c r="M455" s="124">
        <v>37040</v>
      </c>
      <c r="N455" s="124">
        <v>41440</v>
      </c>
      <c r="O455" s="124"/>
      <c r="P455" s="124"/>
    </row>
    <row r="456" spans="1:16" x14ac:dyDescent="0.25">
      <c r="B456" s="129" t="s">
        <v>1311</v>
      </c>
      <c r="C456" s="129" t="s">
        <v>1313</v>
      </c>
      <c r="D456" s="287"/>
      <c r="E456" s="129" t="s">
        <v>1314</v>
      </c>
      <c r="F456" s="129" t="s">
        <v>1314</v>
      </c>
      <c r="G456" s="3" t="str">
        <f>VLOOKUP(F456,regions!A$2:C$419,3,FALSE)</f>
        <v>Shire district</v>
      </c>
      <c r="H456" s="3" t="str">
        <f>IFERROR(VLOOKUP(F456,classifications!A$3:C$328,3,FALSE),VLOOKUP(F456,classifications!I$2:K$28,3,FALSE))</f>
        <v>Predominantly Rural</v>
      </c>
      <c r="J456" s="124">
        <v>0</v>
      </c>
      <c r="K456" s="124">
        <v>4870</v>
      </c>
      <c r="L456" s="124">
        <v>10</v>
      </c>
      <c r="M456" s="124">
        <v>30800</v>
      </c>
      <c r="N456" s="124">
        <v>35680</v>
      </c>
      <c r="O456" s="124"/>
      <c r="P456" s="124"/>
    </row>
    <row r="457" spans="1:16" x14ac:dyDescent="0.25">
      <c r="B457" s="129" t="s">
        <v>1315</v>
      </c>
      <c r="C457" s="129" t="s">
        <v>1317</v>
      </c>
      <c r="D457" s="287"/>
      <c r="E457" s="129" t="s">
        <v>1318</v>
      </c>
      <c r="F457" s="129" t="s">
        <v>1318</v>
      </c>
      <c r="G457" s="3" t="str">
        <f>VLOOKUP(F457,regions!A$2:C$419,3,FALSE)</f>
        <v>Shire district</v>
      </c>
      <c r="H457" s="3" t="str">
        <f>IFERROR(VLOOKUP(F457,classifications!A$3:C$328,3,FALSE),VLOOKUP(F457,classifications!I$2:K$28,3,FALSE))</f>
        <v>Predominantly Urban</v>
      </c>
      <c r="J457" s="124">
        <v>5780</v>
      </c>
      <c r="K457" s="124">
        <v>2090</v>
      </c>
      <c r="L457" s="124">
        <v>10</v>
      </c>
      <c r="M457" s="124">
        <v>28930</v>
      </c>
      <c r="N457" s="124">
        <v>36810</v>
      </c>
      <c r="O457" s="124"/>
      <c r="P457" s="124"/>
    </row>
    <row r="458" spans="1:16" x14ac:dyDescent="0.25">
      <c r="B458" s="129" t="s">
        <v>1319</v>
      </c>
      <c r="C458" s="129" t="s">
        <v>1321</v>
      </c>
      <c r="D458" s="287"/>
      <c r="E458" s="129" t="s">
        <v>1322</v>
      </c>
      <c r="F458" s="129" t="s">
        <v>1322</v>
      </c>
      <c r="G458" s="3" t="str">
        <f>VLOOKUP(F458,regions!A$2:C$419,3,FALSE)</f>
        <v>Shire district</v>
      </c>
      <c r="H458" s="3" t="str">
        <f>IFERROR(VLOOKUP(F458,classifications!A$3:C$328,3,FALSE),VLOOKUP(F458,classifications!I$2:K$28,3,FALSE))</f>
        <v>Predominantly Urban</v>
      </c>
      <c r="J458" s="124">
        <v>10</v>
      </c>
      <c r="K458" s="124">
        <v>7650</v>
      </c>
      <c r="L458" s="124">
        <v>10</v>
      </c>
      <c r="M458" s="124">
        <v>38140</v>
      </c>
      <c r="N458" s="124">
        <v>45800</v>
      </c>
      <c r="O458" s="124"/>
      <c r="P458" s="124"/>
    </row>
    <row r="459" spans="1:16" x14ac:dyDescent="0.25">
      <c r="B459" s="129" t="s">
        <v>1323</v>
      </c>
      <c r="C459" s="129" t="s">
        <v>1325</v>
      </c>
      <c r="D459" s="287"/>
      <c r="E459" s="129" t="s">
        <v>1326</v>
      </c>
      <c r="F459" s="129" t="s">
        <v>1326</v>
      </c>
      <c r="G459" s="3" t="str">
        <f>VLOOKUP(F459,regions!A$2:C$419,3,FALSE)</f>
        <v>Shire district</v>
      </c>
      <c r="H459" s="3" t="str">
        <f>IFERROR(VLOOKUP(F459,classifications!A$3:C$328,3,FALSE),VLOOKUP(F459,classifications!I$2:K$28,3,FALSE))</f>
        <v>Predominantly Rural</v>
      </c>
      <c r="J459" s="124">
        <v>10</v>
      </c>
      <c r="K459" s="124">
        <v>8450</v>
      </c>
      <c r="L459" s="124">
        <v>30</v>
      </c>
      <c r="M459" s="124">
        <v>48610</v>
      </c>
      <c r="N459" s="124">
        <v>57100</v>
      </c>
      <c r="O459" s="124"/>
      <c r="P459" s="124"/>
    </row>
    <row r="460" spans="1:16" ht="13.8" thickBot="1" x14ac:dyDescent="0.3">
      <c r="A460" s="15"/>
      <c r="B460" s="288" t="s">
        <v>1327</v>
      </c>
      <c r="C460" s="288" t="s">
        <v>1329</v>
      </c>
      <c r="D460" s="289"/>
      <c r="E460" s="288" t="s">
        <v>1330</v>
      </c>
      <c r="F460" s="288" t="s">
        <v>1330</v>
      </c>
      <c r="G460" s="3" t="str">
        <f>VLOOKUP(F460,regions!A$2:C$419,3,FALSE)</f>
        <v>Shire district</v>
      </c>
      <c r="H460" s="3" t="str">
        <f>IFERROR(VLOOKUP(F460,classifications!A$3:C$328,3,FALSE),VLOOKUP(F460,classifications!I$2:K$28,3,FALSE))</f>
        <v>Urban with Significant Rural</v>
      </c>
      <c r="I460" s="15"/>
      <c r="J460" s="137">
        <v>10</v>
      </c>
      <c r="K460" s="137">
        <v>6680</v>
      </c>
      <c r="L460" s="137">
        <v>0</v>
      </c>
      <c r="M460" s="137">
        <v>40190</v>
      </c>
      <c r="N460" s="137">
        <v>46880</v>
      </c>
      <c r="O460" s="124"/>
      <c r="P460" s="124"/>
    </row>
    <row r="461" spans="1:16" x14ac:dyDescent="0.25">
      <c r="J461" s="3"/>
      <c r="K461" s="3"/>
      <c r="L461" s="3"/>
      <c r="M461" s="3"/>
      <c r="N461" s="3"/>
      <c r="P461" s="124"/>
    </row>
    <row r="462" spans="1:16" ht="14.4" x14ac:dyDescent="0.3">
      <c r="E462" s="290" t="s">
        <v>1425</v>
      </c>
      <c r="F462" s="290" t="s">
        <v>1425</v>
      </c>
      <c r="G462" s="290"/>
      <c r="H462" s="290"/>
      <c r="I462" s="43"/>
      <c r="J462" s="43"/>
      <c r="K462" s="43"/>
      <c r="L462" s="43"/>
      <c r="M462" s="43"/>
      <c r="N462" s="43"/>
    </row>
    <row r="463" spans="1:16" ht="14.4" x14ac:dyDescent="0.3">
      <c r="E463" s="464" t="s">
        <v>1608</v>
      </c>
      <c r="F463" s="464"/>
      <c r="G463" s="464"/>
      <c r="H463" s="464"/>
      <c r="I463" s="464"/>
      <c r="J463" s="464"/>
      <c r="K463" s="464"/>
      <c r="L463" s="464"/>
      <c r="M463" s="464"/>
      <c r="N463" s="464"/>
    </row>
    <row r="464" spans="1:16" ht="14.4" x14ac:dyDescent="0.3">
      <c r="E464" s="465" t="s">
        <v>1968</v>
      </c>
      <c r="F464" s="465"/>
      <c r="G464" s="465"/>
      <c r="H464" s="465"/>
      <c r="I464" s="464"/>
      <c r="J464" s="464"/>
      <c r="K464" s="464"/>
      <c r="L464" s="464"/>
      <c r="M464" s="464"/>
      <c r="N464" s="464"/>
    </row>
    <row r="465" spans="5:16" ht="14.4" x14ac:dyDescent="0.3">
      <c r="E465" s="464" t="s">
        <v>1610</v>
      </c>
      <c r="F465" s="464"/>
      <c r="G465" s="464"/>
      <c r="H465" s="464"/>
      <c r="I465" s="464"/>
      <c r="J465" s="464"/>
      <c r="K465" s="464"/>
      <c r="L465" s="464"/>
      <c r="M465" s="464"/>
      <c r="N465" s="464"/>
    </row>
    <row r="466" spans="5:16" ht="14.4" x14ac:dyDescent="0.3">
      <c r="E466" s="464" t="s">
        <v>1611</v>
      </c>
      <c r="F466" s="464"/>
      <c r="G466" s="464"/>
      <c r="H466" s="464"/>
      <c r="I466" s="464"/>
      <c r="J466" s="464"/>
      <c r="K466" s="464"/>
      <c r="L466" s="464"/>
      <c r="M466" s="464"/>
      <c r="N466" s="464"/>
    </row>
    <row r="467" spans="5:16" ht="14.4" x14ac:dyDescent="0.3">
      <c r="E467" s="201"/>
      <c r="F467" s="201"/>
      <c r="G467" s="201"/>
      <c r="H467" s="201"/>
      <c r="I467" s="201"/>
      <c r="J467" s="201"/>
      <c r="K467" s="201"/>
      <c r="L467" s="201"/>
      <c r="M467" s="201"/>
      <c r="N467" s="201"/>
    </row>
    <row r="468" spans="5:16" ht="14.4" x14ac:dyDescent="0.3">
      <c r="E468" s="464" t="s">
        <v>1612</v>
      </c>
      <c r="F468" s="464"/>
      <c r="G468" s="464"/>
      <c r="H468" s="464"/>
      <c r="I468" s="464"/>
      <c r="J468" s="464"/>
      <c r="K468" s="464"/>
      <c r="L468" s="464"/>
      <c r="M468" s="464"/>
      <c r="N468" s="464"/>
      <c r="O468" s="461"/>
      <c r="P468" s="461"/>
    </row>
    <row r="469" spans="5:16" ht="14.4" x14ac:dyDescent="0.3">
      <c r="E469" s="465" t="s">
        <v>1969</v>
      </c>
      <c r="F469" s="465"/>
      <c r="G469" s="465"/>
      <c r="H469" s="465"/>
      <c r="I469" s="464"/>
      <c r="J469" s="464"/>
      <c r="K469" s="464"/>
      <c r="L469" s="464"/>
      <c r="M469" s="464"/>
      <c r="N469" s="464"/>
      <c r="O469" s="461"/>
      <c r="P469" s="461"/>
    </row>
    <row r="470" spans="5:16" ht="14.4" x14ac:dyDescent="0.3">
      <c r="E470" s="465" t="s">
        <v>1970</v>
      </c>
      <c r="F470" s="465"/>
      <c r="G470" s="465"/>
      <c r="H470" s="465"/>
      <c r="I470" s="464"/>
      <c r="J470" s="464"/>
      <c r="K470" s="464"/>
      <c r="L470" s="464"/>
      <c r="M470" s="464"/>
      <c r="N470" s="464"/>
      <c r="O470" s="461"/>
      <c r="P470" s="461"/>
    </row>
    <row r="471" spans="5:16" ht="12.75" customHeight="1" x14ac:dyDescent="0.25">
      <c r="E471" s="473" t="s">
        <v>1971</v>
      </c>
      <c r="F471" s="473"/>
      <c r="G471" s="473"/>
      <c r="H471" s="473"/>
      <c r="I471" s="474"/>
      <c r="J471" s="474"/>
      <c r="K471" s="474"/>
      <c r="L471" s="474"/>
      <c r="M471" s="474"/>
      <c r="N471" s="474"/>
      <c r="O471" s="474"/>
    </row>
    <row r="472" spans="5:16" x14ac:dyDescent="0.25">
      <c r="E472" s="462" t="s">
        <v>1615</v>
      </c>
      <c r="F472" s="462"/>
      <c r="G472" s="462"/>
      <c r="H472" s="462"/>
      <c r="I472" s="462"/>
      <c r="J472" s="462"/>
      <c r="K472" s="462"/>
      <c r="L472" s="462"/>
      <c r="M472" s="462"/>
      <c r="N472" s="462"/>
    </row>
    <row r="473" spans="5:16" x14ac:dyDescent="0.25">
      <c r="E473" s="462" t="s">
        <v>1616</v>
      </c>
      <c r="F473" s="462"/>
      <c r="G473" s="462"/>
      <c r="H473" s="462"/>
      <c r="I473" s="462"/>
      <c r="J473" s="462"/>
      <c r="K473" s="462"/>
      <c r="L473" s="462"/>
      <c r="M473" s="462"/>
      <c r="N473" s="462"/>
    </row>
    <row r="474" spans="5:16" x14ac:dyDescent="0.25">
      <c r="E474" s="462" t="s">
        <v>1617</v>
      </c>
      <c r="F474" s="462"/>
      <c r="G474" s="462"/>
      <c r="H474" s="462"/>
      <c r="I474" s="462"/>
      <c r="J474" s="462"/>
      <c r="K474" s="462"/>
      <c r="L474" s="462"/>
      <c r="M474" s="462"/>
      <c r="N474" s="462"/>
    </row>
    <row r="475" spans="5:16" x14ac:dyDescent="0.25">
      <c r="E475" s="462" t="s">
        <v>1618</v>
      </c>
      <c r="F475" s="462"/>
      <c r="G475" s="462"/>
      <c r="H475" s="462"/>
      <c r="I475" s="462"/>
      <c r="J475" s="462"/>
      <c r="K475" s="462"/>
      <c r="L475" s="462"/>
      <c r="M475" s="462"/>
      <c r="N475" s="462"/>
    </row>
    <row r="476" spans="5:16" ht="15.6" x14ac:dyDescent="0.25">
      <c r="E476" s="291"/>
      <c r="F476" s="291"/>
      <c r="G476" s="291"/>
      <c r="H476" s="291"/>
      <c r="I476" s="200"/>
      <c r="J476" s="200"/>
      <c r="K476" s="200"/>
      <c r="L476" s="200"/>
      <c r="M476" s="200"/>
      <c r="N476" s="200"/>
    </row>
    <row r="477" spans="5:16" x14ac:dyDescent="0.25">
      <c r="E477" s="199"/>
      <c r="F477" s="199"/>
      <c r="G477" s="199"/>
      <c r="H477" s="199"/>
      <c r="I477" s="199"/>
      <c r="J477" s="199"/>
      <c r="K477" s="199"/>
      <c r="L477" s="199"/>
      <c r="M477" s="199"/>
      <c r="N477" s="199"/>
    </row>
    <row r="478" spans="5:16" x14ac:dyDescent="0.25">
      <c r="E478" s="292" t="s">
        <v>1619</v>
      </c>
      <c r="F478" s="292" t="s">
        <v>1619</v>
      </c>
      <c r="G478" s="292"/>
      <c r="H478" s="292"/>
      <c r="I478" s="140"/>
      <c r="J478" s="140"/>
      <c r="K478" s="140"/>
      <c r="L478" s="140"/>
      <c r="M478" s="140"/>
      <c r="N478" s="140"/>
    </row>
    <row r="479" spans="5:16" x14ac:dyDescent="0.25">
      <c r="E479" s="462" t="s">
        <v>1620</v>
      </c>
      <c r="F479" s="462"/>
      <c r="G479" s="462"/>
      <c r="H479" s="462"/>
      <c r="I479" s="462"/>
      <c r="J479" s="462"/>
      <c r="K479" s="462"/>
      <c r="L479" s="462"/>
      <c r="M479" s="462"/>
      <c r="N479" s="462"/>
    </row>
    <row r="480" spans="5:16" x14ac:dyDescent="0.25">
      <c r="E480" s="462" t="s">
        <v>1621</v>
      </c>
      <c r="F480" s="462"/>
      <c r="G480" s="462"/>
      <c r="H480" s="462"/>
      <c r="I480" s="462"/>
      <c r="J480" s="462"/>
      <c r="K480" s="462"/>
      <c r="L480" s="462"/>
      <c r="M480" s="462"/>
      <c r="N480" s="462"/>
    </row>
    <row r="481" spans="4:258" x14ac:dyDescent="0.25">
      <c r="E481" s="462" t="s">
        <v>1622</v>
      </c>
      <c r="F481" s="462"/>
      <c r="G481" s="462"/>
      <c r="H481" s="462"/>
      <c r="I481" s="462"/>
      <c r="J481" s="462"/>
      <c r="K481" s="462"/>
      <c r="L481" s="462"/>
      <c r="M481" s="462"/>
      <c r="N481" s="462"/>
    </row>
    <row r="482" spans="4:258" x14ac:dyDescent="0.25">
      <c r="E482" s="462" t="s">
        <v>1623</v>
      </c>
      <c r="F482" s="462"/>
      <c r="G482" s="462"/>
      <c r="H482" s="462"/>
      <c r="I482" s="462"/>
      <c r="J482" s="462"/>
      <c r="K482" s="462"/>
      <c r="L482" s="462"/>
      <c r="M482" s="462"/>
      <c r="N482" s="462"/>
    </row>
    <row r="483" spans="4:258" x14ac:dyDescent="0.25">
      <c r="E483" s="200"/>
      <c r="F483" s="200"/>
      <c r="G483" s="200"/>
      <c r="H483" s="200"/>
      <c r="I483" s="200"/>
      <c r="J483" s="200"/>
      <c r="K483" s="200"/>
      <c r="L483" s="200"/>
      <c r="M483" s="200"/>
      <c r="N483" s="200"/>
    </row>
    <row r="484" spans="4:258" x14ac:dyDescent="0.25">
      <c r="E484" s="466" t="s">
        <v>1972</v>
      </c>
      <c r="F484" s="466"/>
      <c r="G484" s="466"/>
      <c r="H484" s="466"/>
      <c r="I484" s="466"/>
      <c r="J484" s="466"/>
      <c r="K484" s="466"/>
      <c r="L484" s="466"/>
      <c r="M484" s="466"/>
      <c r="N484" s="466"/>
    </row>
    <row r="485" spans="4:258" x14ac:dyDescent="0.25">
      <c r="E485" s="466" t="s">
        <v>1625</v>
      </c>
      <c r="F485" s="466"/>
      <c r="G485" s="466"/>
      <c r="H485" s="466"/>
      <c r="I485" s="466"/>
      <c r="J485" s="466"/>
      <c r="K485" s="466"/>
      <c r="L485" s="466"/>
      <c r="M485" s="466"/>
      <c r="N485" s="466"/>
    </row>
    <row r="486" spans="4:258" s="3" customFormat="1" x14ac:dyDescent="0.25">
      <c r="D486" s="2"/>
      <c r="E486" s="466" t="s">
        <v>1626</v>
      </c>
      <c r="F486" s="466"/>
      <c r="G486" s="466"/>
      <c r="H486" s="466"/>
      <c r="I486" s="466"/>
      <c r="J486" s="466"/>
      <c r="K486" s="466"/>
      <c r="L486" s="466"/>
      <c r="M486" s="466"/>
      <c r="N486" s="466"/>
      <c r="AH486" s="90"/>
      <c r="AI486" s="90"/>
      <c r="AJ486" s="90"/>
      <c r="AK486" s="90"/>
      <c r="AL486" s="90"/>
      <c r="AM486" s="90"/>
      <c r="AN486" s="90"/>
      <c r="AO486" s="90"/>
      <c r="AP486" s="90"/>
      <c r="AQ486" s="90"/>
      <c r="AR486" s="90"/>
      <c r="AS486" s="90"/>
      <c r="AT486" s="90"/>
      <c r="AU486" s="90"/>
      <c r="AV486" s="90"/>
      <c r="AW486" s="90"/>
      <c r="AX486" s="90"/>
      <c r="AY486" s="90"/>
      <c r="AZ486" s="90"/>
      <c r="BA486" s="90"/>
      <c r="BB486" s="90"/>
      <c r="BC486" s="90"/>
      <c r="BD486" s="90"/>
      <c r="BE486" s="90"/>
      <c r="BF486" s="90"/>
      <c r="BG486" s="90"/>
      <c r="BH486" s="90"/>
      <c r="BI486" s="90"/>
      <c r="BJ486" s="90"/>
      <c r="BK486" s="90"/>
      <c r="BL486" s="90"/>
      <c r="BM486" s="90"/>
      <c r="BN486" s="90"/>
      <c r="BO486" s="90"/>
      <c r="BP486" s="90"/>
      <c r="BQ486" s="90"/>
      <c r="BR486" s="90"/>
      <c r="BS486" s="90"/>
      <c r="BT486" s="90"/>
      <c r="BU486" s="90"/>
      <c r="BV486" s="90"/>
      <c r="BW486" s="90"/>
      <c r="BX486" s="90"/>
      <c r="BY486" s="90"/>
      <c r="BZ486" s="90"/>
      <c r="CA486" s="90"/>
      <c r="CB486" s="90"/>
      <c r="CC486" s="90"/>
      <c r="CD486" s="90"/>
      <c r="CE486" s="90"/>
      <c r="CF486" s="90"/>
      <c r="CG486" s="90"/>
      <c r="CH486" s="90"/>
      <c r="CI486" s="90"/>
      <c r="CJ486" s="90"/>
      <c r="CK486" s="90"/>
      <c r="CL486" s="90"/>
      <c r="CM486" s="90"/>
      <c r="CN486" s="90"/>
      <c r="CO486" s="90"/>
      <c r="CP486" s="90"/>
      <c r="CQ486" s="90"/>
      <c r="CR486" s="90"/>
      <c r="CS486" s="90"/>
      <c r="CT486" s="90"/>
      <c r="CU486" s="90"/>
      <c r="CV486" s="90"/>
      <c r="CW486" s="90"/>
      <c r="CX486" s="90"/>
      <c r="CY486" s="90"/>
      <c r="CZ486" s="90"/>
      <c r="DA486" s="90"/>
      <c r="DB486" s="90"/>
      <c r="DC486" s="90"/>
      <c r="DD486" s="90"/>
      <c r="DE486" s="90"/>
      <c r="DF486" s="90"/>
      <c r="DG486" s="90"/>
      <c r="DH486" s="90"/>
      <c r="DI486" s="90"/>
      <c r="DJ486" s="90"/>
      <c r="DK486" s="90"/>
      <c r="DL486" s="90"/>
      <c r="DM486" s="90"/>
      <c r="DN486" s="90"/>
      <c r="DO486" s="90"/>
      <c r="DP486" s="90"/>
      <c r="DQ486" s="90"/>
      <c r="DR486" s="90"/>
      <c r="DS486" s="90"/>
      <c r="DT486" s="90"/>
      <c r="DU486" s="90"/>
      <c r="DV486" s="90"/>
      <c r="DW486" s="90"/>
      <c r="DX486" s="90"/>
      <c r="DY486" s="90"/>
      <c r="DZ486" s="90"/>
      <c r="EA486" s="90"/>
      <c r="EB486" s="90"/>
      <c r="EC486" s="90"/>
      <c r="ED486" s="90"/>
      <c r="EE486" s="90"/>
      <c r="EF486" s="90"/>
      <c r="EG486" s="90"/>
      <c r="EH486" s="90"/>
      <c r="EI486" s="90"/>
      <c r="EJ486" s="90"/>
      <c r="EK486" s="90"/>
      <c r="EL486" s="90"/>
      <c r="EM486" s="90"/>
      <c r="EN486" s="90"/>
      <c r="EO486" s="90"/>
      <c r="EP486" s="90"/>
      <c r="EQ486" s="90"/>
      <c r="ER486" s="90"/>
      <c r="ES486" s="90"/>
      <c r="ET486" s="90"/>
      <c r="EU486" s="90"/>
      <c r="EV486" s="90"/>
      <c r="EW486" s="90"/>
      <c r="EX486" s="90"/>
      <c r="EY486" s="90"/>
      <c r="EZ486" s="90"/>
      <c r="FA486" s="90"/>
      <c r="FB486" s="90"/>
      <c r="FC486" s="90"/>
      <c r="FD486" s="90"/>
      <c r="FE486" s="90"/>
      <c r="FF486" s="90"/>
      <c r="FG486" s="90"/>
      <c r="FH486" s="90"/>
      <c r="FI486" s="90"/>
      <c r="FJ486" s="90"/>
      <c r="FK486" s="90"/>
      <c r="FL486" s="90"/>
      <c r="FM486" s="90"/>
      <c r="FN486" s="90"/>
      <c r="FO486" s="90"/>
      <c r="FP486" s="90"/>
      <c r="FQ486" s="90"/>
      <c r="FR486" s="90"/>
      <c r="FS486" s="90"/>
      <c r="FT486" s="90"/>
      <c r="FU486" s="90"/>
      <c r="FV486" s="90"/>
      <c r="FW486" s="90"/>
      <c r="FX486" s="90"/>
      <c r="FY486" s="90"/>
      <c r="FZ486" s="90"/>
      <c r="GA486" s="90"/>
      <c r="GB486" s="90"/>
      <c r="GC486" s="90"/>
      <c r="GD486" s="90"/>
      <c r="GE486" s="90"/>
      <c r="GF486" s="90"/>
      <c r="GG486" s="90"/>
      <c r="GH486" s="90"/>
      <c r="GI486" s="90"/>
      <c r="GJ486" s="90"/>
      <c r="GK486" s="90"/>
      <c r="GL486" s="90"/>
      <c r="GM486" s="90"/>
      <c r="GN486" s="90"/>
      <c r="GO486" s="90"/>
      <c r="GP486" s="90"/>
      <c r="GQ486" s="90"/>
      <c r="GR486" s="90"/>
      <c r="GS486" s="90"/>
      <c r="GT486" s="90"/>
      <c r="GU486" s="90"/>
      <c r="GV486" s="90"/>
      <c r="GW486" s="90"/>
      <c r="GX486" s="90"/>
      <c r="GY486" s="90"/>
      <c r="GZ486" s="90"/>
      <c r="HA486" s="90"/>
      <c r="HB486" s="90"/>
      <c r="HC486" s="90"/>
      <c r="HD486" s="90"/>
      <c r="HE486" s="90"/>
      <c r="HF486" s="90"/>
      <c r="HG486" s="90"/>
      <c r="HH486" s="90"/>
      <c r="HI486" s="90"/>
      <c r="HJ486" s="90"/>
      <c r="HK486" s="90"/>
      <c r="HL486" s="90"/>
      <c r="HM486" s="90"/>
      <c r="HN486" s="90"/>
      <c r="HO486" s="90"/>
      <c r="HP486" s="90"/>
      <c r="HQ486" s="90"/>
      <c r="HR486" s="90"/>
      <c r="HS486" s="90"/>
      <c r="HT486" s="90"/>
      <c r="HU486" s="90"/>
      <c r="HV486" s="90"/>
      <c r="HW486" s="90"/>
      <c r="HX486" s="90"/>
      <c r="HY486" s="90"/>
      <c r="HZ486" s="90"/>
      <c r="IA486" s="90"/>
      <c r="IB486" s="90"/>
      <c r="IC486" s="90"/>
      <c r="ID486" s="90"/>
      <c r="IE486" s="90"/>
      <c r="IF486" s="90"/>
      <c r="IG486" s="90"/>
      <c r="IH486" s="90"/>
      <c r="II486" s="90"/>
      <c r="IJ486" s="90"/>
      <c r="IK486" s="90"/>
      <c r="IL486" s="90"/>
      <c r="IM486" s="90"/>
      <c r="IN486" s="90"/>
      <c r="IO486" s="90"/>
      <c r="IP486" s="90"/>
      <c r="IQ486" s="90"/>
      <c r="IR486" s="90"/>
      <c r="IS486" s="90"/>
      <c r="IT486" s="90"/>
      <c r="IU486" s="90"/>
      <c r="IV486" s="90"/>
      <c r="IW486" s="90"/>
      <c r="IX486" s="90"/>
    </row>
    <row r="487" spans="4:258" s="3" customFormat="1" ht="14.4" x14ac:dyDescent="0.3">
      <c r="D487" s="2"/>
      <c r="E487" s="327" t="s">
        <v>1973</v>
      </c>
      <c r="F487" s="327" t="s">
        <v>1973</v>
      </c>
      <c r="G487" s="327"/>
      <c r="H487" s="327"/>
      <c r="I487"/>
      <c r="J487"/>
      <c r="K487"/>
      <c r="L487"/>
      <c r="M487" s="199"/>
      <c r="N487" s="199"/>
      <c r="AH487" s="90"/>
      <c r="AI487" s="90"/>
      <c r="AJ487" s="90"/>
      <c r="AK487" s="90"/>
      <c r="AL487" s="90"/>
      <c r="AM487" s="90"/>
      <c r="AN487" s="90"/>
      <c r="AO487" s="90"/>
      <c r="AP487" s="90"/>
      <c r="AQ487" s="90"/>
      <c r="AR487" s="90"/>
      <c r="AS487" s="90"/>
      <c r="AT487" s="90"/>
      <c r="AU487" s="90"/>
      <c r="AV487" s="90"/>
      <c r="AW487" s="90"/>
      <c r="AX487" s="90"/>
      <c r="AY487" s="90"/>
      <c r="AZ487" s="90"/>
      <c r="BA487" s="90"/>
      <c r="BB487" s="90"/>
      <c r="BC487" s="90"/>
      <c r="BD487" s="90"/>
      <c r="BE487" s="90"/>
      <c r="BF487" s="90"/>
      <c r="BG487" s="90"/>
      <c r="BH487" s="90"/>
      <c r="BI487" s="90"/>
      <c r="BJ487" s="90"/>
      <c r="BK487" s="90"/>
      <c r="BL487" s="90"/>
      <c r="BM487" s="90"/>
      <c r="BN487" s="90"/>
      <c r="BO487" s="90"/>
      <c r="BP487" s="90"/>
      <c r="BQ487" s="90"/>
      <c r="BR487" s="90"/>
      <c r="BS487" s="90"/>
      <c r="BT487" s="90"/>
      <c r="BU487" s="90"/>
      <c r="BV487" s="90"/>
      <c r="BW487" s="90"/>
      <c r="BX487" s="90"/>
      <c r="BY487" s="90"/>
      <c r="BZ487" s="90"/>
      <c r="CA487" s="90"/>
      <c r="CB487" s="90"/>
      <c r="CC487" s="90"/>
      <c r="CD487" s="90"/>
      <c r="CE487" s="90"/>
      <c r="CF487" s="90"/>
      <c r="CG487" s="90"/>
      <c r="CH487" s="90"/>
      <c r="CI487" s="90"/>
      <c r="CJ487" s="90"/>
      <c r="CK487" s="90"/>
      <c r="CL487" s="90"/>
      <c r="CM487" s="90"/>
      <c r="CN487" s="90"/>
      <c r="CO487" s="90"/>
      <c r="CP487" s="90"/>
      <c r="CQ487" s="90"/>
      <c r="CR487" s="90"/>
      <c r="CS487" s="90"/>
      <c r="CT487" s="90"/>
      <c r="CU487" s="90"/>
      <c r="CV487" s="90"/>
      <c r="CW487" s="90"/>
      <c r="CX487" s="90"/>
      <c r="CY487" s="90"/>
      <c r="CZ487" s="90"/>
      <c r="DA487" s="90"/>
      <c r="DB487" s="90"/>
      <c r="DC487" s="90"/>
      <c r="DD487" s="90"/>
      <c r="DE487" s="90"/>
      <c r="DF487" s="90"/>
      <c r="DG487" s="90"/>
      <c r="DH487" s="90"/>
      <c r="DI487" s="90"/>
      <c r="DJ487" s="90"/>
      <c r="DK487" s="90"/>
      <c r="DL487" s="90"/>
      <c r="DM487" s="90"/>
      <c r="DN487" s="90"/>
      <c r="DO487" s="90"/>
      <c r="DP487" s="90"/>
      <c r="DQ487" s="90"/>
      <c r="DR487" s="90"/>
      <c r="DS487" s="90"/>
      <c r="DT487" s="90"/>
      <c r="DU487" s="90"/>
      <c r="DV487" s="90"/>
      <c r="DW487" s="90"/>
      <c r="DX487" s="90"/>
      <c r="DY487" s="90"/>
      <c r="DZ487" s="90"/>
      <c r="EA487" s="90"/>
      <c r="EB487" s="90"/>
      <c r="EC487" s="90"/>
      <c r="ED487" s="90"/>
      <c r="EE487" s="90"/>
      <c r="EF487" s="90"/>
      <c r="EG487" s="90"/>
      <c r="EH487" s="90"/>
      <c r="EI487" s="90"/>
      <c r="EJ487" s="90"/>
      <c r="EK487" s="90"/>
      <c r="EL487" s="90"/>
      <c r="EM487" s="90"/>
      <c r="EN487" s="90"/>
      <c r="EO487" s="90"/>
      <c r="EP487" s="90"/>
      <c r="EQ487" s="90"/>
      <c r="ER487" s="90"/>
      <c r="ES487" s="90"/>
      <c r="ET487" s="90"/>
      <c r="EU487" s="90"/>
      <c r="EV487" s="90"/>
      <c r="EW487" s="90"/>
      <c r="EX487" s="90"/>
      <c r="EY487" s="90"/>
      <c r="EZ487" s="90"/>
      <c r="FA487" s="90"/>
      <c r="FB487" s="90"/>
      <c r="FC487" s="90"/>
      <c r="FD487" s="90"/>
      <c r="FE487" s="90"/>
      <c r="FF487" s="90"/>
      <c r="FG487" s="90"/>
      <c r="FH487" s="90"/>
      <c r="FI487" s="90"/>
      <c r="FJ487" s="90"/>
      <c r="FK487" s="90"/>
      <c r="FL487" s="90"/>
      <c r="FM487" s="90"/>
      <c r="FN487" s="90"/>
      <c r="FO487" s="90"/>
      <c r="FP487" s="90"/>
      <c r="FQ487" s="90"/>
      <c r="FR487" s="90"/>
      <c r="FS487" s="90"/>
      <c r="FT487" s="90"/>
      <c r="FU487" s="90"/>
      <c r="FV487" s="90"/>
      <c r="FW487" s="90"/>
      <c r="FX487" s="90"/>
      <c r="FY487" s="90"/>
      <c r="FZ487" s="90"/>
      <c r="GA487" s="90"/>
      <c r="GB487" s="90"/>
      <c r="GC487" s="90"/>
      <c r="GD487" s="90"/>
      <c r="GE487" s="90"/>
      <c r="GF487" s="90"/>
      <c r="GG487" s="90"/>
      <c r="GH487" s="90"/>
      <c r="GI487" s="90"/>
      <c r="GJ487" s="90"/>
      <c r="GK487" s="90"/>
      <c r="GL487" s="90"/>
      <c r="GM487" s="90"/>
      <c r="GN487" s="90"/>
      <c r="GO487" s="90"/>
      <c r="GP487" s="90"/>
      <c r="GQ487" s="90"/>
      <c r="GR487" s="90"/>
      <c r="GS487" s="90"/>
      <c r="GT487" s="90"/>
      <c r="GU487" s="90"/>
      <c r="GV487" s="90"/>
      <c r="GW487" s="90"/>
      <c r="GX487" s="90"/>
      <c r="GY487" s="90"/>
      <c r="GZ487" s="90"/>
      <c r="HA487" s="90"/>
      <c r="HB487" s="90"/>
      <c r="HC487" s="90"/>
      <c r="HD487" s="90"/>
      <c r="HE487" s="90"/>
      <c r="HF487" s="90"/>
      <c r="HG487" s="90"/>
      <c r="HH487" s="90"/>
      <c r="HI487" s="90"/>
      <c r="HJ487" s="90"/>
      <c r="HK487" s="90"/>
      <c r="HL487" s="90"/>
      <c r="HM487" s="90"/>
      <c r="HN487" s="90"/>
      <c r="HO487" s="90"/>
      <c r="HP487" s="90"/>
      <c r="HQ487" s="90"/>
      <c r="HR487" s="90"/>
      <c r="HS487" s="90"/>
      <c r="HT487" s="90"/>
      <c r="HU487" s="90"/>
      <c r="HV487" s="90"/>
      <c r="HW487" s="90"/>
      <c r="HX487" s="90"/>
      <c r="HY487" s="90"/>
      <c r="HZ487" s="90"/>
      <c r="IA487" s="90"/>
      <c r="IB487" s="90"/>
      <c r="IC487" s="90"/>
      <c r="ID487" s="90"/>
      <c r="IE487" s="90"/>
      <c r="IF487" s="90"/>
      <c r="IG487" s="90"/>
      <c r="IH487" s="90"/>
      <c r="II487" s="90"/>
      <c r="IJ487" s="90"/>
      <c r="IK487" s="90"/>
      <c r="IL487" s="90"/>
      <c r="IM487" s="90"/>
      <c r="IN487" s="90"/>
      <c r="IO487" s="90"/>
      <c r="IP487" s="90"/>
      <c r="IQ487" s="90"/>
      <c r="IR487" s="90"/>
      <c r="IS487" s="90"/>
      <c r="IT487" s="90"/>
      <c r="IU487" s="90"/>
      <c r="IV487" s="90"/>
      <c r="IW487" s="90"/>
      <c r="IX487" s="90"/>
    </row>
    <row r="488" spans="4:258" s="3" customFormat="1" ht="14.4" x14ac:dyDescent="0.3">
      <c r="D488" s="2"/>
      <c r="E488" s="328" t="s">
        <v>1974</v>
      </c>
      <c r="F488" s="328" t="s">
        <v>1974</v>
      </c>
      <c r="G488" s="328"/>
      <c r="H488" s="328"/>
      <c r="I488"/>
      <c r="J488"/>
      <c r="K488"/>
      <c r="L488"/>
      <c r="M488" s="199"/>
      <c r="N488" s="199"/>
      <c r="AH488" s="90"/>
      <c r="AI488" s="90"/>
      <c r="AJ488" s="90"/>
      <c r="AK488" s="90"/>
      <c r="AL488" s="90"/>
      <c r="AM488" s="90"/>
      <c r="AN488" s="90"/>
      <c r="AO488" s="90"/>
      <c r="AP488" s="90"/>
      <c r="AQ488" s="90"/>
      <c r="AR488" s="90"/>
      <c r="AS488" s="90"/>
      <c r="AT488" s="90"/>
      <c r="AU488" s="90"/>
      <c r="AV488" s="90"/>
      <c r="AW488" s="90"/>
      <c r="AX488" s="90"/>
      <c r="AY488" s="90"/>
      <c r="AZ488" s="90"/>
      <c r="BA488" s="90"/>
      <c r="BB488" s="90"/>
      <c r="BC488" s="90"/>
      <c r="BD488" s="90"/>
      <c r="BE488" s="90"/>
      <c r="BF488" s="90"/>
      <c r="BG488" s="90"/>
      <c r="BH488" s="90"/>
      <c r="BI488" s="90"/>
      <c r="BJ488" s="90"/>
      <c r="BK488" s="90"/>
      <c r="BL488" s="90"/>
      <c r="BM488" s="90"/>
      <c r="BN488" s="90"/>
      <c r="BO488" s="90"/>
      <c r="BP488" s="90"/>
      <c r="BQ488" s="90"/>
      <c r="BR488" s="90"/>
      <c r="BS488" s="90"/>
      <c r="BT488" s="90"/>
      <c r="BU488" s="90"/>
      <c r="BV488" s="90"/>
      <c r="BW488" s="90"/>
      <c r="BX488" s="90"/>
      <c r="BY488" s="90"/>
      <c r="BZ488" s="90"/>
      <c r="CA488" s="90"/>
      <c r="CB488" s="90"/>
      <c r="CC488" s="90"/>
      <c r="CD488" s="90"/>
      <c r="CE488" s="90"/>
      <c r="CF488" s="90"/>
      <c r="CG488" s="90"/>
      <c r="CH488" s="90"/>
      <c r="CI488" s="90"/>
      <c r="CJ488" s="90"/>
      <c r="CK488" s="90"/>
      <c r="CL488" s="90"/>
      <c r="CM488" s="90"/>
      <c r="CN488" s="90"/>
      <c r="CO488" s="90"/>
      <c r="CP488" s="90"/>
      <c r="CQ488" s="90"/>
      <c r="CR488" s="90"/>
      <c r="CS488" s="90"/>
      <c r="CT488" s="90"/>
      <c r="CU488" s="90"/>
      <c r="CV488" s="90"/>
      <c r="CW488" s="90"/>
      <c r="CX488" s="90"/>
      <c r="CY488" s="90"/>
      <c r="CZ488" s="90"/>
      <c r="DA488" s="90"/>
      <c r="DB488" s="90"/>
      <c r="DC488" s="90"/>
      <c r="DD488" s="90"/>
      <c r="DE488" s="90"/>
      <c r="DF488" s="90"/>
      <c r="DG488" s="90"/>
      <c r="DH488" s="90"/>
      <c r="DI488" s="90"/>
      <c r="DJ488" s="90"/>
      <c r="DK488" s="90"/>
      <c r="DL488" s="90"/>
      <c r="DM488" s="90"/>
      <c r="DN488" s="90"/>
      <c r="DO488" s="90"/>
      <c r="DP488" s="90"/>
      <c r="DQ488" s="90"/>
      <c r="DR488" s="90"/>
      <c r="DS488" s="90"/>
      <c r="DT488" s="90"/>
      <c r="DU488" s="90"/>
      <c r="DV488" s="90"/>
      <c r="DW488" s="90"/>
      <c r="DX488" s="90"/>
      <c r="DY488" s="90"/>
      <c r="DZ488" s="90"/>
      <c r="EA488" s="90"/>
      <c r="EB488" s="90"/>
      <c r="EC488" s="90"/>
      <c r="ED488" s="90"/>
      <c r="EE488" s="90"/>
      <c r="EF488" s="90"/>
      <c r="EG488" s="90"/>
      <c r="EH488" s="90"/>
      <c r="EI488" s="90"/>
      <c r="EJ488" s="90"/>
      <c r="EK488" s="90"/>
      <c r="EL488" s="90"/>
      <c r="EM488" s="90"/>
      <c r="EN488" s="90"/>
      <c r="EO488" s="90"/>
      <c r="EP488" s="90"/>
      <c r="EQ488" s="90"/>
      <c r="ER488" s="90"/>
      <c r="ES488" s="90"/>
      <c r="ET488" s="90"/>
      <c r="EU488" s="90"/>
      <c r="EV488" s="90"/>
      <c r="EW488" s="90"/>
      <c r="EX488" s="90"/>
      <c r="EY488" s="90"/>
      <c r="EZ488" s="90"/>
      <c r="FA488" s="90"/>
      <c r="FB488" s="90"/>
      <c r="FC488" s="90"/>
      <c r="FD488" s="90"/>
      <c r="FE488" s="90"/>
      <c r="FF488" s="90"/>
      <c r="FG488" s="90"/>
      <c r="FH488" s="90"/>
      <c r="FI488" s="90"/>
      <c r="FJ488" s="90"/>
      <c r="FK488" s="90"/>
      <c r="FL488" s="90"/>
      <c r="FM488" s="90"/>
      <c r="FN488" s="90"/>
      <c r="FO488" s="90"/>
      <c r="FP488" s="90"/>
      <c r="FQ488" s="90"/>
      <c r="FR488" s="90"/>
      <c r="FS488" s="90"/>
      <c r="FT488" s="90"/>
      <c r="FU488" s="90"/>
      <c r="FV488" s="90"/>
      <c r="FW488" s="90"/>
      <c r="FX488" s="90"/>
      <c r="FY488" s="90"/>
      <c r="FZ488" s="90"/>
      <c r="GA488" s="90"/>
      <c r="GB488" s="90"/>
      <c r="GC488" s="90"/>
      <c r="GD488" s="90"/>
      <c r="GE488" s="90"/>
      <c r="GF488" s="90"/>
      <c r="GG488" s="90"/>
      <c r="GH488" s="90"/>
      <c r="GI488" s="90"/>
      <c r="GJ488" s="90"/>
      <c r="GK488" s="90"/>
      <c r="GL488" s="90"/>
      <c r="GM488" s="90"/>
      <c r="GN488" s="90"/>
      <c r="GO488" s="90"/>
      <c r="GP488" s="90"/>
      <c r="GQ488" s="90"/>
      <c r="GR488" s="90"/>
      <c r="GS488" s="90"/>
      <c r="GT488" s="90"/>
      <c r="GU488" s="90"/>
      <c r="GV488" s="90"/>
      <c r="GW488" s="90"/>
      <c r="GX488" s="90"/>
      <c r="GY488" s="90"/>
      <c r="GZ488" s="90"/>
      <c r="HA488" s="90"/>
      <c r="HB488" s="90"/>
      <c r="HC488" s="90"/>
      <c r="HD488" s="90"/>
      <c r="HE488" s="90"/>
      <c r="HF488" s="90"/>
      <c r="HG488" s="90"/>
      <c r="HH488" s="90"/>
      <c r="HI488" s="90"/>
      <c r="HJ488" s="90"/>
      <c r="HK488" s="90"/>
      <c r="HL488" s="90"/>
      <c r="HM488" s="90"/>
      <c r="HN488" s="90"/>
      <c r="HO488" s="90"/>
      <c r="HP488" s="90"/>
      <c r="HQ488" s="90"/>
      <c r="HR488" s="90"/>
      <c r="HS488" s="90"/>
      <c r="HT488" s="90"/>
      <c r="HU488" s="90"/>
      <c r="HV488" s="90"/>
      <c r="HW488" s="90"/>
      <c r="HX488" s="90"/>
      <c r="HY488" s="90"/>
      <c r="HZ488" s="90"/>
      <c r="IA488" s="90"/>
      <c r="IB488" s="90"/>
      <c r="IC488" s="90"/>
      <c r="ID488" s="90"/>
      <c r="IE488" s="90"/>
      <c r="IF488" s="90"/>
      <c r="IG488" s="90"/>
      <c r="IH488" s="90"/>
      <c r="II488" s="90"/>
      <c r="IJ488" s="90"/>
      <c r="IK488" s="90"/>
      <c r="IL488" s="90"/>
      <c r="IM488" s="90"/>
      <c r="IN488" s="90"/>
      <c r="IO488" s="90"/>
      <c r="IP488" s="90"/>
      <c r="IQ488" s="90"/>
      <c r="IR488" s="90"/>
      <c r="IS488" s="90"/>
      <c r="IT488" s="90"/>
      <c r="IU488" s="90"/>
      <c r="IV488" s="90"/>
      <c r="IW488" s="90"/>
      <c r="IX488" s="90"/>
    </row>
    <row r="489" spans="4:258" s="3" customFormat="1" ht="14.4" x14ac:dyDescent="0.3">
      <c r="D489" s="2"/>
      <c r="E489" s="328" t="s">
        <v>1975</v>
      </c>
      <c r="F489" s="328" t="s">
        <v>1982</v>
      </c>
      <c r="G489" s="328"/>
      <c r="H489" s="328"/>
      <c r="I489"/>
      <c r="J489"/>
      <c r="K489"/>
      <c r="L489"/>
      <c r="M489" s="199"/>
      <c r="N489" s="199"/>
      <c r="AH489" s="90"/>
      <c r="AI489" s="90"/>
      <c r="AJ489" s="90"/>
      <c r="AK489" s="90"/>
      <c r="AL489" s="90"/>
      <c r="AM489" s="90"/>
      <c r="AN489" s="90"/>
      <c r="AO489" s="90"/>
      <c r="AP489" s="90"/>
      <c r="AQ489" s="90"/>
      <c r="AR489" s="90"/>
      <c r="AS489" s="90"/>
      <c r="AT489" s="90"/>
      <c r="AU489" s="90"/>
      <c r="AV489" s="90"/>
      <c r="AW489" s="90"/>
      <c r="AX489" s="90"/>
      <c r="AY489" s="90"/>
      <c r="AZ489" s="90"/>
      <c r="BA489" s="90"/>
      <c r="BB489" s="90"/>
      <c r="BC489" s="90"/>
      <c r="BD489" s="90"/>
      <c r="BE489" s="90"/>
      <c r="BF489" s="90"/>
      <c r="BG489" s="90"/>
      <c r="BH489" s="90"/>
      <c r="BI489" s="90"/>
      <c r="BJ489" s="90"/>
      <c r="BK489" s="90"/>
      <c r="BL489" s="90"/>
      <c r="BM489" s="90"/>
      <c r="BN489" s="90"/>
      <c r="BO489" s="90"/>
      <c r="BP489" s="90"/>
      <c r="BQ489" s="90"/>
      <c r="BR489" s="90"/>
      <c r="BS489" s="90"/>
      <c r="BT489" s="90"/>
      <c r="BU489" s="90"/>
      <c r="BV489" s="90"/>
      <c r="BW489" s="90"/>
      <c r="BX489" s="90"/>
      <c r="BY489" s="90"/>
      <c r="BZ489" s="90"/>
      <c r="CA489" s="90"/>
      <c r="CB489" s="90"/>
      <c r="CC489" s="90"/>
      <c r="CD489" s="90"/>
      <c r="CE489" s="90"/>
      <c r="CF489" s="90"/>
      <c r="CG489" s="90"/>
      <c r="CH489" s="90"/>
      <c r="CI489" s="90"/>
      <c r="CJ489" s="90"/>
      <c r="CK489" s="90"/>
      <c r="CL489" s="90"/>
      <c r="CM489" s="90"/>
      <c r="CN489" s="90"/>
      <c r="CO489" s="90"/>
      <c r="CP489" s="90"/>
      <c r="CQ489" s="90"/>
      <c r="CR489" s="90"/>
      <c r="CS489" s="90"/>
      <c r="CT489" s="90"/>
      <c r="CU489" s="90"/>
      <c r="CV489" s="90"/>
      <c r="CW489" s="90"/>
      <c r="CX489" s="90"/>
      <c r="CY489" s="90"/>
      <c r="CZ489" s="90"/>
      <c r="DA489" s="90"/>
      <c r="DB489" s="90"/>
      <c r="DC489" s="90"/>
      <c r="DD489" s="90"/>
      <c r="DE489" s="90"/>
      <c r="DF489" s="90"/>
      <c r="DG489" s="90"/>
      <c r="DH489" s="90"/>
      <c r="DI489" s="90"/>
      <c r="DJ489" s="90"/>
      <c r="DK489" s="90"/>
      <c r="DL489" s="90"/>
      <c r="DM489" s="90"/>
      <c r="DN489" s="90"/>
      <c r="DO489" s="90"/>
      <c r="DP489" s="90"/>
      <c r="DQ489" s="90"/>
      <c r="DR489" s="90"/>
      <c r="DS489" s="90"/>
      <c r="DT489" s="90"/>
      <c r="DU489" s="90"/>
      <c r="DV489" s="90"/>
      <c r="DW489" s="90"/>
      <c r="DX489" s="90"/>
      <c r="DY489" s="90"/>
      <c r="DZ489" s="90"/>
      <c r="EA489" s="90"/>
      <c r="EB489" s="90"/>
      <c r="EC489" s="90"/>
      <c r="ED489" s="90"/>
      <c r="EE489" s="90"/>
      <c r="EF489" s="90"/>
      <c r="EG489" s="90"/>
      <c r="EH489" s="90"/>
      <c r="EI489" s="90"/>
      <c r="EJ489" s="90"/>
      <c r="EK489" s="90"/>
      <c r="EL489" s="90"/>
      <c r="EM489" s="90"/>
      <c r="EN489" s="90"/>
      <c r="EO489" s="90"/>
      <c r="EP489" s="90"/>
      <c r="EQ489" s="90"/>
      <c r="ER489" s="90"/>
      <c r="ES489" s="90"/>
      <c r="ET489" s="90"/>
      <c r="EU489" s="90"/>
      <c r="EV489" s="90"/>
      <c r="EW489" s="90"/>
      <c r="EX489" s="90"/>
      <c r="EY489" s="90"/>
      <c r="EZ489" s="90"/>
      <c r="FA489" s="90"/>
      <c r="FB489" s="90"/>
      <c r="FC489" s="90"/>
      <c r="FD489" s="90"/>
      <c r="FE489" s="90"/>
      <c r="FF489" s="90"/>
      <c r="FG489" s="90"/>
      <c r="FH489" s="90"/>
      <c r="FI489" s="90"/>
      <c r="FJ489" s="90"/>
      <c r="FK489" s="90"/>
      <c r="FL489" s="90"/>
      <c r="FM489" s="90"/>
      <c r="FN489" s="90"/>
      <c r="FO489" s="90"/>
      <c r="FP489" s="90"/>
      <c r="FQ489" s="90"/>
      <c r="FR489" s="90"/>
      <c r="FS489" s="90"/>
      <c r="FT489" s="90"/>
      <c r="FU489" s="90"/>
      <c r="FV489" s="90"/>
      <c r="FW489" s="90"/>
      <c r="FX489" s="90"/>
      <c r="FY489" s="90"/>
      <c r="FZ489" s="90"/>
      <c r="GA489" s="90"/>
      <c r="GB489" s="90"/>
      <c r="GC489" s="90"/>
      <c r="GD489" s="90"/>
      <c r="GE489" s="90"/>
      <c r="GF489" s="90"/>
      <c r="GG489" s="90"/>
      <c r="GH489" s="90"/>
      <c r="GI489" s="90"/>
      <c r="GJ489" s="90"/>
      <c r="GK489" s="90"/>
      <c r="GL489" s="90"/>
      <c r="GM489" s="90"/>
      <c r="GN489" s="90"/>
      <c r="GO489" s="90"/>
      <c r="GP489" s="90"/>
      <c r="GQ489" s="90"/>
      <c r="GR489" s="90"/>
      <c r="GS489" s="90"/>
      <c r="GT489" s="90"/>
      <c r="GU489" s="90"/>
      <c r="GV489" s="90"/>
      <c r="GW489" s="90"/>
      <c r="GX489" s="90"/>
      <c r="GY489" s="90"/>
      <c r="GZ489" s="90"/>
      <c r="HA489" s="90"/>
      <c r="HB489" s="90"/>
      <c r="HC489" s="90"/>
      <c r="HD489" s="90"/>
      <c r="HE489" s="90"/>
      <c r="HF489" s="90"/>
      <c r="HG489" s="90"/>
      <c r="HH489" s="90"/>
      <c r="HI489" s="90"/>
      <c r="HJ489" s="90"/>
      <c r="HK489" s="90"/>
      <c r="HL489" s="90"/>
      <c r="HM489" s="90"/>
      <c r="HN489" s="90"/>
      <c r="HO489" s="90"/>
      <c r="HP489" s="90"/>
      <c r="HQ489" s="90"/>
      <c r="HR489" s="90"/>
      <c r="HS489" s="90"/>
      <c r="HT489" s="90"/>
      <c r="HU489" s="90"/>
      <c r="HV489" s="90"/>
      <c r="HW489" s="90"/>
      <c r="HX489" s="90"/>
      <c r="HY489" s="90"/>
      <c r="HZ489" s="90"/>
      <c r="IA489" s="90"/>
      <c r="IB489" s="90"/>
      <c r="IC489" s="90"/>
      <c r="ID489" s="90"/>
      <c r="IE489" s="90"/>
      <c r="IF489" s="90"/>
      <c r="IG489" s="90"/>
      <c r="IH489" s="90"/>
      <c r="II489" s="90"/>
      <c r="IJ489" s="90"/>
      <c r="IK489" s="90"/>
      <c r="IL489" s="90"/>
      <c r="IM489" s="90"/>
      <c r="IN489" s="90"/>
      <c r="IO489" s="90"/>
      <c r="IP489" s="90"/>
      <c r="IQ489" s="90"/>
      <c r="IR489" s="90"/>
      <c r="IS489" s="90"/>
      <c r="IT489" s="90"/>
      <c r="IU489" s="90"/>
      <c r="IV489" s="90"/>
      <c r="IW489" s="90"/>
      <c r="IX489" s="90"/>
    </row>
    <row r="490" spans="4:258" s="3" customFormat="1" x14ac:dyDescent="0.25">
      <c r="D490" s="2"/>
      <c r="E490" s="328" t="s">
        <v>1976</v>
      </c>
      <c r="F490" s="328" t="s">
        <v>1983</v>
      </c>
      <c r="G490" s="328"/>
      <c r="H490" s="328"/>
      <c r="I490" s="199"/>
      <c r="J490" s="199"/>
      <c r="K490" s="199"/>
      <c r="L490" s="199"/>
      <c r="M490" s="199"/>
      <c r="N490" s="199"/>
      <c r="AH490" s="90"/>
      <c r="AI490" s="90"/>
      <c r="AJ490" s="90"/>
      <c r="AK490" s="90"/>
      <c r="AL490" s="90"/>
      <c r="AM490" s="90"/>
      <c r="AN490" s="90"/>
      <c r="AO490" s="90"/>
      <c r="AP490" s="90"/>
      <c r="AQ490" s="90"/>
      <c r="AR490" s="90"/>
      <c r="AS490" s="90"/>
      <c r="AT490" s="90"/>
      <c r="AU490" s="90"/>
      <c r="AV490" s="90"/>
      <c r="AW490" s="90"/>
      <c r="AX490" s="90"/>
      <c r="AY490" s="90"/>
      <c r="AZ490" s="90"/>
      <c r="BA490" s="90"/>
      <c r="BB490" s="90"/>
      <c r="BC490" s="90"/>
      <c r="BD490" s="90"/>
      <c r="BE490" s="90"/>
      <c r="BF490" s="90"/>
      <c r="BG490" s="90"/>
      <c r="BH490" s="90"/>
      <c r="BI490" s="90"/>
      <c r="BJ490" s="90"/>
      <c r="BK490" s="90"/>
      <c r="BL490" s="90"/>
      <c r="BM490" s="90"/>
      <c r="BN490" s="90"/>
      <c r="BO490" s="90"/>
      <c r="BP490" s="90"/>
      <c r="BQ490" s="90"/>
      <c r="BR490" s="90"/>
      <c r="BS490" s="90"/>
      <c r="BT490" s="90"/>
      <c r="BU490" s="90"/>
      <c r="BV490" s="90"/>
      <c r="BW490" s="90"/>
      <c r="BX490" s="90"/>
      <c r="BY490" s="90"/>
      <c r="BZ490" s="90"/>
      <c r="CA490" s="90"/>
      <c r="CB490" s="90"/>
      <c r="CC490" s="90"/>
      <c r="CD490" s="90"/>
      <c r="CE490" s="90"/>
      <c r="CF490" s="90"/>
      <c r="CG490" s="90"/>
      <c r="CH490" s="90"/>
      <c r="CI490" s="90"/>
      <c r="CJ490" s="90"/>
      <c r="CK490" s="90"/>
      <c r="CL490" s="90"/>
      <c r="CM490" s="90"/>
      <c r="CN490" s="90"/>
      <c r="CO490" s="90"/>
      <c r="CP490" s="90"/>
      <c r="CQ490" s="90"/>
      <c r="CR490" s="90"/>
      <c r="CS490" s="90"/>
      <c r="CT490" s="90"/>
      <c r="CU490" s="90"/>
      <c r="CV490" s="90"/>
      <c r="CW490" s="90"/>
      <c r="CX490" s="90"/>
      <c r="CY490" s="90"/>
      <c r="CZ490" s="90"/>
      <c r="DA490" s="90"/>
      <c r="DB490" s="90"/>
      <c r="DC490" s="90"/>
      <c r="DD490" s="90"/>
      <c r="DE490" s="90"/>
      <c r="DF490" s="90"/>
      <c r="DG490" s="90"/>
      <c r="DH490" s="90"/>
      <c r="DI490" s="90"/>
      <c r="DJ490" s="90"/>
      <c r="DK490" s="90"/>
      <c r="DL490" s="90"/>
      <c r="DM490" s="90"/>
      <c r="DN490" s="90"/>
      <c r="DO490" s="90"/>
      <c r="DP490" s="90"/>
      <c r="DQ490" s="90"/>
      <c r="DR490" s="90"/>
      <c r="DS490" s="90"/>
      <c r="DT490" s="90"/>
      <c r="DU490" s="90"/>
      <c r="DV490" s="90"/>
      <c r="DW490" s="90"/>
      <c r="DX490" s="90"/>
      <c r="DY490" s="90"/>
      <c r="DZ490" s="90"/>
      <c r="EA490" s="90"/>
      <c r="EB490" s="90"/>
      <c r="EC490" s="90"/>
      <c r="ED490" s="90"/>
      <c r="EE490" s="90"/>
      <c r="EF490" s="90"/>
      <c r="EG490" s="90"/>
      <c r="EH490" s="90"/>
      <c r="EI490" s="90"/>
      <c r="EJ490" s="90"/>
      <c r="EK490" s="90"/>
      <c r="EL490" s="90"/>
      <c r="EM490" s="90"/>
      <c r="EN490" s="90"/>
      <c r="EO490" s="90"/>
      <c r="EP490" s="90"/>
      <c r="EQ490" s="90"/>
      <c r="ER490" s="90"/>
      <c r="ES490" s="90"/>
      <c r="ET490" s="90"/>
      <c r="EU490" s="90"/>
      <c r="EV490" s="90"/>
      <c r="EW490" s="90"/>
      <c r="EX490" s="90"/>
      <c r="EY490" s="90"/>
      <c r="EZ490" s="90"/>
      <c r="FA490" s="90"/>
      <c r="FB490" s="90"/>
      <c r="FC490" s="90"/>
      <c r="FD490" s="90"/>
      <c r="FE490" s="90"/>
      <c r="FF490" s="90"/>
      <c r="FG490" s="90"/>
      <c r="FH490" s="90"/>
      <c r="FI490" s="90"/>
      <c r="FJ490" s="90"/>
      <c r="FK490" s="90"/>
      <c r="FL490" s="90"/>
      <c r="FM490" s="90"/>
      <c r="FN490" s="90"/>
      <c r="FO490" s="90"/>
      <c r="FP490" s="90"/>
      <c r="FQ490" s="90"/>
      <c r="FR490" s="90"/>
      <c r="FS490" s="90"/>
      <c r="FT490" s="90"/>
      <c r="FU490" s="90"/>
      <c r="FV490" s="90"/>
      <c r="FW490" s="90"/>
      <c r="FX490" s="90"/>
      <c r="FY490" s="90"/>
      <c r="FZ490" s="90"/>
      <c r="GA490" s="90"/>
      <c r="GB490" s="90"/>
      <c r="GC490" s="90"/>
      <c r="GD490" s="90"/>
      <c r="GE490" s="90"/>
      <c r="GF490" s="90"/>
      <c r="GG490" s="90"/>
      <c r="GH490" s="90"/>
      <c r="GI490" s="90"/>
      <c r="GJ490" s="90"/>
      <c r="GK490" s="90"/>
      <c r="GL490" s="90"/>
      <c r="GM490" s="90"/>
      <c r="GN490" s="90"/>
      <c r="GO490" s="90"/>
      <c r="GP490" s="90"/>
      <c r="GQ490" s="90"/>
      <c r="GR490" s="90"/>
      <c r="GS490" s="90"/>
      <c r="GT490" s="90"/>
      <c r="GU490" s="90"/>
      <c r="GV490" s="90"/>
      <c r="GW490" s="90"/>
      <c r="GX490" s="90"/>
      <c r="GY490" s="90"/>
      <c r="GZ490" s="90"/>
      <c r="HA490" s="90"/>
      <c r="HB490" s="90"/>
      <c r="HC490" s="90"/>
      <c r="HD490" s="90"/>
      <c r="HE490" s="90"/>
      <c r="HF490" s="90"/>
      <c r="HG490" s="90"/>
      <c r="HH490" s="90"/>
      <c r="HI490" s="90"/>
      <c r="HJ490" s="90"/>
      <c r="HK490" s="90"/>
      <c r="HL490" s="90"/>
      <c r="HM490" s="90"/>
      <c r="HN490" s="90"/>
      <c r="HO490" s="90"/>
      <c r="HP490" s="90"/>
      <c r="HQ490" s="90"/>
      <c r="HR490" s="90"/>
      <c r="HS490" s="90"/>
      <c r="HT490" s="90"/>
      <c r="HU490" s="90"/>
      <c r="HV490" s="90"/>
      <c r="HW490" s="90"/>
      <c r="HX490" s="90"/>
      <c r="HY490" s="90"/>
      <c r="HZ490" s="90"/>
      <c r="IA490" s="90"/>
      <c r="IB490" s="90"/>
      <c r="IC490" s="90"/>
      <c r="ID490" s="90"/>
      <c r="IE490" s="90"/>
      <c r="IF490" s="90"/>
      <c r="IG490" s="90"/>
      <c r="IH490" s="90"/>
      <c r="II490" s="90"/>
      <c r="IJ490" s="90"/>
      <c r="IK490" s="90"/>
      <c r="IL490" s="90"/>
      <c r="IM490" s="90"/>
      <c r="IN490" s="90"/>
      <c r="IO490" s="90"/>
      <c r="IP490" s="90"/>
      <c r="IQ490" s="90"/>
      <c r="IR490" s="90"/>
      <c r="IS490" s="90"/>
      <c r="IT490" s="90"/>
      <c r="IU490" s="90"/>
      <c r="IV490" s="90"/>
      <c r="IW490" s="90"/>
      <c r="IX490" s="90"/>
    </row>
    <row r="491" spans="4:258" s="3" customFormat="1" x14ac:dyDescent="0.25">
      <c r="D491" s="2"/>
      <c r="E491" s="328" t="s">
        <v>1977</v>
      </c>
      <c r="F491" s="328" t="s">
        <v>1977</v>
      </c>
      <c r="G491" s="328"/>
      <c r="H491" s="328"/>
      <c r="I491" s="199"/>
      <c r="J491" s="199"/>
      <c r="K491" s="199"/>
      <c r="L491" s="199"/>
      <c r="M491" s="199"/>
      <c r="N491" s="199"/>
      <c r="AH491" s="90"/>
      <c r="AI491" s="90"/>
      <c r="AJ491" s="90"/>
      <c r="AK491" s="90"/>
      <c r="AL491" s="90"/>
      <c r="AM491" s="90"/>
      <c r="AN491" s="90"/>
      <c r="AO491" s="90"/>
      <c r="AP491" s="90"/>
      <c r="AQ491" s="90"/>
      <c r="AR491" s="90"/>
      <c r="AS491" s="90"/>
      <c r="AT491" s="90"/>
      <c r="AU491" s="90"/>
      <c r="AV491" s="90"/>
      <c r="AW491" s="90"/>
      <c r="AX491" s="90"/>
      <c r="AY491" s="90"/>
      <c r="AZ491" s="90"/>
      <c r="BA491" s="90"/>
      <c r="BB491" s="90"/>
      <c r="BC491" s="90"/>
      <c r="BD491" s="90"/>
      <c r="BE491" s="90"/>
      <c r="BF491" s="90"/>
      <c r="BG491" s="90"/>
      <c r="BH491" s="90"/>
      <c r="BI491" s="90"/>
      <c r="BJ491" s="90"/>
      <c r="BK491" s="90"/>
      <c r="BL491" s="90"/>
      <c r="BM491" s="90"/>
      <c r="BN491" s="90"/>
      <c r="BO491" s="90"/>
      <c r="BP491" s="90"/>
      <c r="BQ491" s="90"/>
      <c r="BR491" s="90"/>
      <c r="BS491" s="90"/>
      <c r="BT491" s="90"/>
      <c r="BU491" s="90"/>
      <c r="BV491" s="90"/>
      <c r="BW491" s="90"/>
      <c r="BX491" s="90"/>
      <c r="BY491" s="90"/>
      <c r="BZ491" s="90"/>
      <c r="CA491" s="90"/>
      <c r="CB491" s="90"/>
      <c r="CC491" s="90"/>
      <c r="CD491" s="90"/>
      <c r="CE491" s="90"/>
      <c r="CF491" s="90"/>
      <c r="CG491" s="90"/>
      <c r="CH491" s="90"/>
      <c r="CI491" s="90"/>
      <c r="CJ491" s="90"/>
      <c r="CK491" s="90"/>
      <c r="CL491" s="90"/>
      <c r="CM491" s="90"/>
      <c r="CN491" s="90"/>
      <c r="CO491" s="90"/>
      <c r="CP491" s="90"/>
      <c r="CQ491" s="90"/>
      <c r="CR491" s="90"/>
      <c r="CS491" s="90"/>
      <c r="CT491" s="90"/>
      <c r="CU491" s="90"/>
      <c r="CV491" s="90"/>
      <c r="CW491" s="90"/>
      <c r="CX491" s="90"/>
      <c r="CY491" s="90"/>
      <c r="CZ491" s="90"/>
      <c r="DA491" s="90"/>
      <c r="DB491" s="90"/>
      <c r="DC491" s="90"/>
      <c r="DD491" s="90"/>
      <c r="DE491" s="90"/>
      <c r="DF491" s="90"/>
      <c r="DG491" s="90"/>
      <c r="DH491" s="90"/>
      <c r="DI491" s="90"/>
      <c r="DJ491" s="90"/>
      <c r="DK491" s="90"/>
      <c r="DL491" s="90"/>
      <c r="DM491" s="90"/>
      <c r="DN491" s="90"/>
      <c r="DO491" s="90"/>
      <c r="DP491" s="90"/>
      <c r="DQ491" s="90"/>
      <c r="DR491" s="90"/>
      <c r="DS491" s="90"/>
      <c r="DT491" s="90"/>
      <c r="DU491" s="90"/>
      <c r="DV491" s="90"/>
      <c r="DW491" s="90"/>
      <c r="DX491" s="90"/>
      <c r="DY491" s="90"/>
      <c r="DZ491" s="90"/>
      <c r="EA491" s="90"/>
      <c r="EB491" s="90"/>
      <c r="EC491" s="90"/>
      <c r="ED491" s="90"/>
      <c r="EE491" s="90"/>
      <c r="EF491" s="90"/>
      <c r="EG491" s="90"/>
      <c r="EH491" s="90"/>
      <c r="EI491" s="90"/>
      <c r="EJ491" s="90"/>
      <c r="EK491" s="90"/>
      <c r="EL491" s="90"/>
      <c r="EM491" s="90"/>
      <c r="EN491" s="90"/>
      <c r="EO491" s="90"/>
      <c r="EP491" s="90"/>
      <c r="EQ491" s="90"/>
      <c r="ER491" s="90"/>
      <c r="ES491" s="90"/>
      <c r="ET491" s="90"/>
      <c r="EU491" s="90"/>
      <c r="EV491" s="90"/>
      <c r="EW491" s="90"/>
      <c r="EX491" s="90"/>
      <c r="EY491" s="90"/>
      <c r="EZ491" s="90"/>
      <c r="FA491" s="90"/>
      <c r="FB491" s="90"/>
      <c r="FC491" s="90"/>
      <c r="FD491" s="90"/>
      <c r="FE491" s="90"/>
      <c r="FF491" s="90"/>
      <c r="FG491" s="90"/>
      <c r="FH491" s="90"/>
      <c r="FI491" s="90"/>
      <c r="FJ491" s="90"/>
      <c r="FK491" s="90"/>
      <c r="FL491" s="90"/>
      <c r="FM491" s="90"/>
      <c r="FN491" s="90"/>
      <c r="FO491" s="90"/>
      <c r="FP491" s="90"/>
      <c r="FQ491" s="90"/>
      <c r="FR491" s="90"/>
      <c r="FS491" s="90"/>
      <c r="FT491" s="90"/>
      <c r="FU491" s="90"/>
      <c r="FV491" s="90"/>
      <c r="FW491" s="90"/>
      <c r="FX491" s="90"/>
      <c r="FY491" s="90"/>
      <c r="FZ491" s="90"/>
      <c r="GA491" s="90"/>
      <c r="GB491" s="90"/>
      <c r="GC491" s="90"/>
      <c r="GD491" s="90"/>
      <c r="GE491" s="90"/>
      <c r="GF491" s="90"/>
      <c r="GG491" s="90"/>
      <c r="GH491" s="90"/>
      <c r="GI491" s="90"/>
      <c r="GJ491" s="90"/>
      <c r="GK491" s="90"/>
      <c r="GL491" s="90"/>
      <c r="GM491" s="90"/>
      <c r="GN491" s="90"/>
      <c r="GO491" s="90"/>
      <c r="GP491" s="90"/>
      <c r="GQ491" s="90"/>
      <c r="GR491" s="90"/>
      <c r="GS491" s="90"/>
      <c r="GT491" s="90"/>
      <c r="GU491" s="90"/>
      <c r="GV491" s="90"/>
      <c r="GW491" s="90"/>
      <c r="GX491" s="90"/>
      <c r="GY491" s="90"/>
      <c r="GZ491" s="90"/>
      <c r="HA491" s="90"/>
      <c r="HB491" s="90"/>
      <c r="HC491" s="90"/>
      <c r="HD491" s="90"/>
      <c r="HE491" s="90"/>
      <c r="HF491" s="90"/>
      <c r="HG491" s="90"/>
      <c r="HH491" s="90"/>
      <c r="HI491" s="90"/>
      <c r="HJ491" s="90"/>
      <c r="HK491" s="90"/>
      <c r="HL491" s="90"/>
      <c r="HM491" s="90"/>
      <c r="HN491" s="90"/>
      <c r="HO491" s="90"/>
      <c r="HP491" s="90"/>
      <c r="HQ491" s="90"/>
      <c r="HR491" s="90"/>
      <c r="HS491" s="90"/>
      <c r="HT491" s="90"/>
      <c r="HU491" s="90"/>
      <c r="HV491" s="90"/>
      <c r="HW491" s="90"/>
      <c r="HX491" s="90"/>
      <c r="HY491" s="90"/>
      <c r="HZ491" s="90"/>
      <c r="IA491" s="90"/>
      <c r="IB491" s="90"/>
      <c r="IC491" s="90"/>
      <c r="ID491" s="90"/>
      <c r="IE491" s="90"/>
      <c r="IF491" s="90"/>
      <c r="IG491" s="90"/>
      <c r="IH491" s="90"/>
      <c r="II491" s="90"/>
      <c r="IJ491" s="90"/>
      <c r="IK491" s="90"/>
      <c r="IL491" s="90"/>
      <c r="IM491" s="90"/>
      <c r="IN491" s="90"/>
      <c r="IO491" s="90"/>
      <c r="IP491" s="90"/>
      <c r="IQ491" s="90"/>
      <c r="IR491" s="90"/>
      <c r="IS491" s="90"/>
      <c r="IT491" s="90"/>
      <c r="IU491" s="90"/>
      <c r="IV491" s="90"/>
      <c r="IW491" s="90"/>
      <c r="IX491" s="90"/>
    </row>
    <row r="492" spans="4:258" s="3" customFormat="1" x14ac:dyDescent="0.25">
      <c r="D492" s="2"/>
      <c r="E492" s="328"/>
      <c r="F492" s="328"/>
      <c r="G492" s="328"/>
      <c r="H492" s="328"/>
      <c r="I492" s="199"/>
      <c r="J492" s="199"/>
      <c r="K492" s="199"/>
      <c r="L492" s="199"/>
      <c r="M492" s="199"/>
      <c r="N492" s="199"/>
      <c r="AH492" s="90"/>
      <c r="AI492" s="90"/>
      <c r="AJ492" s="90"/>
      <c r="AK492" s="90"/>
      <c r="AL492" s="90"/>
      <c r="AM492" s="90"/>
      <c r="AN492" s="90"/>
      <c r="AO492" s="90"/>
      <c r="AP492" s="90"/>
      <c r="AQ492" s="90"/>
      <c r="AR492" s="90"/>
      <c r="AS492" s="90"/>
      <c r="AT492" s="90"/>
      <c r="AU492" s="90"/>
      <c r="AV492" s="90"/>
      <c r="AW492" s="90"/>
      <c r="AX492" s="90"/>
      <c r="AY492" s="90"/>
      <c r="AZ492" s="90"/>
      <c r="BA492" s="90"/>
      <c r="BB492" s="90"/>
      <c r="BC492" s="90"/>
      <c r="BD492" s="90"/>
      <c r="BE492" s="90"/>
      <c r="BF492" s="90"/>
      <c r="BG492" s="90"/>
      <c r="BH492" s="90"/>
      <c r="BI492" s="90"/>
      <c r="BJ492" s="90"/>
      <c r="BK492" s="90"/>
      <c r="BL492" s="90"/>
      <c r="BM492" s="90"/>
      <c r="BN492" s="90"/>
      <c r="BO492" s="90"/>
      <c r="BP492" s="90"/>
      <c r="BQ492" s="90"/>
      <c r="BR492" s="90"/>
      <c r="BS492" s="90"/>
      <c r="BT492" s="90"/>
      <c r="BU492" s="90"/>
      <c r="BV492" s="90"/>
      <c r="BW492" s="90"/>
      <c r="BX492" s="90"/>
      <c r="BY492" s="90"/>
      <c r="BZ492" s="90"/>
      <c r="CA492" s="90"/>
      <c r="CB492" s="90"/>
      <c r="CC492" s="90"/>
      <c r="CD492" s="90"/>
      <c r="CE492" s="90"/>
      <c r="CF492" s="90"/>
      <c r="CG492" s="90"/>
      <c r="CH492" s="90"/>
      <c r="CI492" s="90"/>
      <c r="CJ492" s="90"/>
      <c r="CK492" s="90"/>
      <c r="CL492" s="90"/>
      <c r="CM492" s="90"/>
      <c r="CN492" s="90"/>
      <c r="CO492" s="90"/>
      <c r="CP492" s="90"/>
      <c r="CQ492" s="90"/>
      <c r="CR492" s="90"/>
      <c r="CS492" s="90"/>
      <c r="CT492" s="90"/>
      <c r="CU492" s="90"/>
      <c r="CV492" s="90"/>
      <c r="CW492" s="90"/>
      <c r="CX492" s="90"/>
      <c r="CY492" s="90"/>
      <c r="CZ492" s="90"/>
      <c r="DA492" s="90"/>
      <c r="DB492" s="90"/>
      <c r="DC492" s="90"/>
      <c r="DD492" s="90"/>
      <c r="DE492" s="90"/>
      <c r="DF492" s="90"/>
      <c r="DG492" s="90"/>
      <c r="DH492" s="90"/>
      <c r="DI492" s="90"/>
      <c r="DJ492" s="90"/>
      <c r="DK492" s="90"/>
      <c r="DL492" s="90"/>
      <c r="DM492" s="90"/>
      <c r="DN492" s="90"/>
      <c r="DO492" s="90"/>
      <c r="DP492" s="90"/>
      <c r="DQ492" s="90"/>
      <c r="DR492" s="90"/>
      <c r="DS492" s="90"/>
      <c r="DT492" s="90"/>
      <c r="DU492" s="90"/>
      <c r="DV492" s="90"/>
      <c r="DW492" s="90"/>
      <c r="DX492" s="90"/>
      <c r="DY492" s="90"/>
      <c r="DZ492" s="90"/>
      <c r="EA492" s="90"/>
      <c r="EB492" s="90"/>
      <c r="EC492" s="90"/>
      <c r="ED492" s="90"/>
      <c r="EE492" s="90"/>
      <c r="EF492" s="90"/>
      <c r="EG492" s="90"/>
      <c r="EH492" s="90"/>
      <c r="EI492" s="90"/>
      <c r="EJ492" s="90"/>
      <c r="EK492" s="90"/>
      <c r="EL492" s="90"/>
      <c r="EM492" s="90"/>
      <c r="EN492" s="90"/>
      <c r="EO492" s="90"/>
      <c r="EP492" s="90"/>
      <c r="EQ492" s="90"/>
      <c r="ER492" s="90"/>
      <c r="ES492" s="90"/>
      <c r="ET492" s="90"/>
      <c r="EU492" s="90"/>
      <c r="EV492" s="90"/>
      <c r="EW492" s="90"/>
      <c r="EX492" s="90"/>
      <c r="EY492" s="90"/>
      <c r="EZ492" s="90"/>
      <c r="FA492" s="90"/>
      <c r="FB492" s="90"/>
      <c r="FC492" s="90"/>
      <c r="FD492" s="90"/>
      <c r="FE492" s="90"/>
      <c r="FF492" s="90"/>
      <c r="FG492" s="90"/>
      <c r="FH492" s="90"/>
      <c r="FI492" s="90"/>
      <c r="FJ492" s="90"/>
      <c r="FK492" s="90"/>
      <c r="FL492" s="90"/>
      <c r="FM492" s="90"/>
      <c r="FN492" s="90"/>
      <c r="FO492" s="90"/>
      <c r="FP492" s="90"/>
      <c r="FQ492" s="90"/>
      <c r="FR492" s="90"/>
      <c r="FS492" s="90"/>
      <c r="FT492" s="90"/>
      <c r="FU492" s="90"/>
      <c r="FV492" s="90"/>
      <c r="FW492" s="90"/>
      <c r="FX492" s="90"/>
      <c r="FY492" s="90"/>
      <c r="FZ492" s="90"/>
      <c r="GA492" s="90"/>
      <c r="GB492" s="90"/>
      <c r="GC492" s="90"/>
      <c r="GD492" s="90"/>
      <c r="GE492" s="90"/>
      <c r="GF492" s="90"/>
      <c r="GG492" s="90"/>
      <c r="GH492" s="90"/>
      <c r="GI492" s="90"/>
      <c r="GJ492" s="90"/>
      <c r="GK492" s="90"/>
      <c r="GL492" s="90"/>
      <c r="GM492" s="90"/>
      <c r="GN492" s="90"/>
      <c r="GO492" s="90"/>
      <c r="GP492" s="90"/>
      <c r="GQ492" s="90"/>
      <c r="GR492" s="90"/>
      <c r="GS492" s="90"/>
      <c r="GT492" s="90"/>
      <c r="GU492" s="90"/>
      <c r="GV492" s="90"/>
      <c r="GW492" s="90"/>
      <c r="GX492" s="90"/>
      <c r="GY492" s="90"/>
      <c r="GZ492" s="90"/>
      <c r="HA492" s="90"/>
      <c r="HB492" s="90"/>
      <c r="HC492" s="90"/>
      <c r="HD492" s="90"/>
      <c r="HE492" s="90"/>
      <c r="HF492" s="90"/>
      <c r="HG492" s="90"/>
      <c r="HH492" s="90"/>
      <c r="HI492" s="90"/>
      <c r="HJ492" s="90"/>
      <c r="HK492" s="90"/>
      <c r="HL492" s="90"/>
      <c r="HM492" s="90"/>
      <c r="HN492" s="90"/>
      <c r="HO492" s="90"/>
      <c r="HP492" s="90"/>
      <c r="HQ492" s="90"/>
      <c r="HR492" s="90"/>
      <c r="HS492" s="90"/>
      <c r="HT492" s="90"/>
      <c r="HU492" s="90"/>
      <c r="HV492" s="90"/>
      <c r="HW492" s="90"/>
      <c r="HX492" s="90"/>
      <c r="HY492" s="90"/>
      <c r="HZ492" s="90"/>
      <c r="IA492" s="90"/>
      <c r="IB492" s="90"/>
      <c r="IC492" s="90"/>
      <c r="ID492" s="90"/>
      <c r="IE492" s="90"/>
      <c r="IF492" s="90"/>
      <c r="IG492" s="90"/>
      <c r="IH492" s="90"/>
      <c r="II492" s="90"/>
      <c r="IJ492" s="90"/>
      <c r="IK492" s="90"/>
      <c r="IL492" s="90"/>
      <c r="IM492" s="90"/>
      <c r="IN492" s="90"/>
      <c r="IO492" s="90"/>
      <c r="IP492" s="90"/>
      <c r="IQ492" s="90"/>
      <c r="IR492" s="90"/>
      <c r="IS492" s="90"/>
      <c r="IT492" s="90"/>
      <c r="IU492" s="90"/>
      <c r="IV492" s="90"/>
      <c r="IW492" s="90"/>
      <c r="IX492" s="90"/>
    </row>
    <row r="493" spans="4:258" s="3" customFormat="1" x14ac:dyDescent="0.25">
      <c r="D493" s="2"/>
      <c r="E493" s="462" t="s">
        <v>1978</v>
      </c>
      <c r="F493" s="462"/>
      <c r="G493" s="462"/>
      <c r="H493" s="462"/>
      <c r="I493" s="462"/>
      <c r="J493" s="462"/>
      <c r="K493" s="462"/>
      <c r="L493" s="462"/>
      <c r="M493" s="462"/>
      <c r="N493" s="462"/>
      <c r="AH493" s="90"/>
      <c r="AI493" s="90"/>
      <c r="AJ493" s="90"/>
      <c r="AK493" s="90"/>
      <c r="AL493" s="90"/>
      <c r="AM493" s="90"/>
      <c r="AN493" s="90"/>
      <c r="AO493" s="90"/>
      <c r="AP493" s="90"/>
      <c r="AQ493" s="90"/>
      <c r="AR493" s="90"/>
      <c r="AS493" s="90"/>
      <c r="AT493" s="90"/>
      <c r="AU493" s="90"/>
      <c r="AV493" s="90"/>
      <c r="AW493" s="90"/>
      <c r="AX493" s="90"/>
      <c r="AY493" s="90"/>
      <c r="AZ493" s="90"/>
      <c r="BA493" s="90"/>
      <c r="BB493" s="90"/>
      <c r="BC493" s="90"/>
      <c r="BD493" s="90"/>
      <c r="BE493" s="90"/>
      <c r="BF493" s="90"/>
      <c r="BG493" s="90"/>
      <c r="BH493" s="90"/>
      <c r="BI493" s="90"/>
      <c r="BJ493" s="90"/>
      <c r="BK493" s="90"/>
      <c r="BL493" s="90"/>
      <c r="BM493" s="90"/>
      <c r="BN493" s="90"/>
      <c r="BO493" s="90"/>
      <c r="BP493" s="90"/>
      <c r="BQ493" s="90"/>
      <c r="BR493" s="90"/>
      <c r="BS493" s="90"/>
      <c r="BT493" s="90"/>
      <c r="BU493" s="90"/>
      <c r="BV493" s="90"/>
      <c r="BW493" s="90"/>
      <c r="BX493" s="90"/>
      <c r="BY493" s="90"/>
      <c r="BZ493" s="90"/>
      <c r="CA493" s="90"/>
      <c r="CB493" s="90"/>
      <c r="CC493" s="90"/>
      <c r="CD493" s="90"/>
      <c r="CE493" s="90"/>
      <c r="CF493" s="90"/>
      <c r="CG493" s="90"/>
      <c r="CH493" s="90"/>
      <c r="CI493" s="90"/>
      <c r="CJ493" s="90"/>
      <c r="CK493" s="90"/>
      <c r="CL493" s="90"/>
      <c r="CM493" s="90"/>
      <c r="CN493" s="90"/>
      <c r="CO493" s="90"/>
      <c r="CP493" s="90"/>
      <c r="CQ493" s="90"/>
      <c r="CR493" s="90"/>
      <c r="CS493" s="90"/>
      <c r="CT493" s="90"/>
      <c r="CU493" s="90"/>
      <c r="CV493" s="90"/>
      <c r="CW493" s="90"/>
      <c r="CX493" s="90"/>
      <c r="CY493" s="90"/>
      <c r="CZ493" s="90"/>
      <c r="DA493" s="90"/>
      <c r="DB493" s="90"/>
      <c r="DC493" s="90"/>
      <c r="DD493" s="90"/>
      <c r="DE493" s="90"/>
      <c r="DF493" s="90"/>
      <c r="DG493" s="90"/>
      <c r="DH493" s="90"/>
      <c r="DI493" s="90"/>
      <c r="DJ493" s="90"/>
      <c r="DK493" s="90"/>
      <c r="DL493" s="90"/>
      <c r="DM493" s="90"/>
      <c r="DN493" s="90"/>
      <c r="DO493" s="90"/>
      <c r="DP493" s="90"/>
      <c r="DQ493" s="90"/>
      <c r="DR493" s="90"/>
      <c r="DS493" s="90"/>
      <c r="DT493" s="90"/>
      <c r="DU493" s="90"/>
      <c r="DV493" s="90"/>
      <c r="DW493" s="90"/>
      <c r="DX493" s="90"/>
      <c r="DY493" s="90"/>
      <c r="DZ493" s="90"/>
      <c r="EA493" s="90"/>
      <c r="EB493" s="90"/>
      <c r="EC493" s="90"/>
      <c r="ED493" s="90"/>
      <c r="EE493" s="90"/>
      <c r="EF493" s="90"/>
      <c r="EG493" s="90"/>
      <c r="EH493" s="90"/>
      <c r="EI493" s="90"/>
      <c r="EJ493" s="90"/>
      <c r="EK493" s="90"/>
      <c r="EL493" s="90"/>
      <c r="EM493" s="90"/>
      <c r="EN493" s="90"/>
      <c r="EO493" s="90"/>
      <c r="EP493" s="90"/>
      <c r="EQ493" s="90"/>
      <c r="ER493" s="90"/>
      <c r="ES493" s="90"/>
      <c r="ET493" s="90"/>
      <c r="EU493" s="90"/>
      <c r="EV493" s="90"/>
      <c r="EW493" s="90"/>
      <c r="EX493" s="90"/>
      <c r="EY493" s="90"/>
      <c r="EZ493" s="90"/>
      <c r="FA493" s="90"/>
      <c r="FB493" s="90"/>
      <c r="FC493" s="90"/>
      <c r="FD493" s="90"/>
      <c r="FE493" s="90"/>
      <c r="FF493" s="90"/>
      <c r="FG493" s="90"/>
      <c r="FH493" s="90"/>
      <c r="FI493" s="90"/>
      <c r="FJ493" s="90"/>
      <c r="FK493" s="90"/>
      <c r="FL493" s="90"/>
      <c r="FM493" s="90"/>
      <c r="FN493" s="90"/>
      <c r="FO493" s="90"/>
      <c r="FP493" s="90"/>
      <c r="FQ493" s="90"/>
      <c r="FR493" s="90"/>
      <c r="FS493" s="90"/>
      <c r="FT493" s="90"/>
      <c r="FU493" s="90"/>
      <c r="FV493" s="90"/>
      <c r="FW493" s="90"/>
      <c r="FX493" s="90"/>
      <c r="FY493" s="90"/>
      <c r="FZ493" s="90"/>
      <c r="GA493" s="90"/>
      <c r="GB493" s="90"/>
      <c r="GC493" s="90"/>
      <c r="GD493" s="90"/>
      <c r="GE493" s="90"/>
      <c r="GF493" s="90"/>
      <c r="GG493" s="90"/>
      <c r="GH493" s="90"/>
      <c r="GI493" s="90"/>
      <c r="GJ493" s="90"/>
      <c r="GK493" s="90"/>
      <c r="GL493" s="90"/>
      <c r="GM493" s="90"/>
      <c r="GN493" s="90"/>
      <c r="GO493" s="90"/>
      <c r="GP493" s="90"/>
      <c r="GQ493" s="90"/>
      <c r="GR493" s="90"/>
      <c r="GS493" s="90"/>
      <c r="GT493" s="90"/>
      <c r="GU493" s="90"/>
      <c r="GV493" s="90"/>
      <c r="GW493" s="90"/>
      <c r="GX493" s="90"/>
      <c r="GY493" s="90"/>
      <c r="GZ493" s="90"/>
      <c r="HA493" s="90"/>
      <c r="HB493" s="90"/>
      <c r="HC493" s="90"/>
      <c r="HD493" s="90"/>
      <c r="HE493" s="90"/>
      <c r="HF493" s="90"/>
      <c r="HG493" s="90"/>
      <c r="HH493" s="90"/>
      <c r="HI493" s="90"/>
      <c r="HJ493" s="90"/>
      <c r="HK493" s="90"/>
      <c r="HL493" s="90"/>
      <c r="HM493" s="90"/>
      <c r="HN493" s="90"/>
      <c r="HO493" s="90"/>
      <c r="HP493" s="90"/>
      <c r="HQ493" s="90"/>
      <c r="HR493" s="90"/>
      <c r="HS493" s="90"/>
      <c r="HT493" s="90"/>
      <c r="HU493" s="90"/>
      <c r="HV493" s="90"/>
      <c r="HW493" s="90"/>
      <c r="HX493" s="90"/>
      <c r="HY493" s="90"/>
      <c r="HZ493" s="90"/>
      <c r="IA493" s="90"/>
      <c r="IB493" s="90"/>
      <c r="IC493" s="90"/>
      <c r="ID493" s="90"/>
      <c r="IE493" s="90"/>
      <c r="IF493" s="90"/>
      <c r="IG493" s="90"/>
      <c r="IH493" s="90"/>
      <c r="II493" s="90"/>
      <c r="IJ493" s="90"/>
      <c r="IK493" s="90"/>
      <c r="IL493" s="90"/>
      <c r="IM493" s="90"/>
      <c r="IN493" s="90"/>
      <c r="IO493" s="90"/>
      <c r="IP493" s="90"/>
      <c r="IQ493" s="90"/>
      <c r="IR493" s="90"/>
      <c r="IS493" s="90"/>
      <c r="IT493" s="90"/>
      <c r="IU493" s="90"/>
      <c r="IV493" s="90"/>
      <c r="IW493" s="90"/>
      <c r="IX493" s="90"/>
    </row>
    <row r="494" spans="4:258" s="3" customFormat="1" x14ac:dyDescent="0.25">
      <c r="D494" s="2"/>
      <c r="E494" s="200"/>
      <c r="F494" s="200"/>
      <c r="G494" s="200"/>
      <c r="H494" s="200"/>
      <c r="I494" s="200"/>
      <c r="J494" s="200"/>
      <c r="K494" s="200"/>
      <c r="L494" s="200"/>
      <c r="M494" s="200"/>
      <c r="N494" s="200"/>
      <c r="AH494" s="90"/>
      <c r="AI494" s="90"/>
      <c r="AJ494" s="90"/>
      <c r="AK494" s="90"/>
      <c r="AL494" s="90"/>
      <c r="AM494" s="90"/>
      <c r="AN494" s="90"/>
      <c r="AO494" s="90"/>
      <c r="AP494" s="90"/>
      <c r="AQ494" s="90"/>
      <c r="AR494" s="90"/>
      <c r="AS494" s="90"/>
      <c r="AT494" s="90"/>
      <c r="AU494" s="90"/>
      <c r="AV494" s="90"/>
      <c r="AW494" s="90"/>
      <c r="AX494" s="90"/>
      <c r="AY494" s="90"/>
      <c r="AZ494" s="90"/>
      <c r="BA494" s="90"/>
      <c r="BB494" s="90"/>
      <c r="BC494" s="90"/>
      <c r="BD494" s="90"/>
      <c r="BE494" s="90"/>
      <c r="BF494" s="90"/>
      <c r="BG494" s="90"/>
      <c r="BH494" s="90"/>
      <c r="BI494" s="90"/>
      <c r="BJ494" s="90"/>
      <c r="BK494" s="90"/>
      <c r="BL494" s="90"/>
      <c r="BM494" s="90"/>
      <c r="BN494" s="90"/>
      <c r="BO494" s="90"/>
      <c r="BP494" s="90"/>
      <c r="BQ494" s="90"/>
      <c r="BR494" s="90"/>
      <c r="BS494" s="90"/>
      <c r="BT494" s="90"/>
      <c r="BU494" s="90"/>
      <c r="BV494" s="90"/>
      <c r="BW494" s="90"/>
      <c r="BX494" s="90"/>
      <c r="BY494" s="90"/>
      <c r="BZ494" s="90"/>
      <c r="CA494" s="90"/>
      <c r="CB494" s="90"/>
      <c r="CC494" s="90"/>
      <c r="CD494" s="90"/>
      <c r="CE494" s="90"/>
      <c r="CF494" s="90"/>
      <c r="CG494" s="90"/>
      <c r="CH494" s="90"/>
      <c r="CI494" s="90"/>
      <c r="CJ494" s="90"/>
      <c r="CK494" s="90"/>
      <c r="CL494" s="90"/>
      <c r="CM494" s="90"/>
      <c r="CN494" s="90"/>
      <c r="CO494" s="90"/>
      <c r="CP494" s="90"/>
      <c r="CQ494" s="90"/>
      <c r="CR494" s="90"/>
      <c r="CS494" s="90"/>
      <c r="CT494" s="90"/>
      <c r="CU494" s="90"/>
      <c r="CV494" s="90"/>
      <c r="CW494" s="90"/>
      <c r="CX494" s="90"/>
      <c r="CY494" s="90"/>
      <c r="CZ494" s="90"/>
      <c r="DA494" s="90"/>
      <c r="DB494" s="90"/>
      <c r="DC494" s="90"/>
      <c r="DD494" s="90"/>
      <c r="DE494" s="90"/>
      <c r="DF494" s="90"/>
      <c r="DG494" s="90"/>
      <c r="DH494" s="90"/>
      <c r="DI494" s="90"/>
      <c r="DJ494" s="90"/>
      <c r="DK494" s="90"/>
      <c r="DL494" s="90"/>
      <c r="DM494" s="90"/>
      <c r="DN494" s="90"/>
      <c r="DO494" s="90"/>
      <c r="DP494" s="90"/>
      <c r="DQ494" s="90"/>
      <c r="DR494" s="90"/>
      <c r="DS494" s="90"/>
      <c r="DT494" s="90"/>
      <c r="DU494" s="90"/>
      <c r="DV494" s="90"/>
      <c r="DW494" s="90"/>
      <c r="DX494" s="90"/>
      <c r="DY494" s="90"/>
      <c r="DZ494" s="90"/>
      <c r="EA494" s="90"/>
      <c r="EB494" s="90"/>
      <c r="EC494" s="90"/>
      <c r="ED494" s="90"/>
      <c r="EE494" s="90"/>
      <c r="EF494" s="90"/>
      <c r="EG494" s="90"/>
      <c r="EH494" s="90"/>
      <c r="EI494" s="90"/>
      <c r="EJ494" s="90"/>
      <c r="EK494" s="90"/>
      <c r="EL494" s="90"/>
      <c r="EM494" s="90"/>
      <c r="EN494" s="90"/>
      <c r="EO494" s="90"/>
      <c r="EP494" s="90"/>
      <c r="EQ494" s="90"/>
      <c r="ER494" s="90"/>
      <c r="ES494" s="90"/>
      <c r="ET494" s="90"/>
      <c r="EU494" s="90"/>
      <c r="EV494" s="90"/>
      <c r="EW494" s="90"/>
      <c r="EX494" s="90"/>
      <c r="EY494" s="90"/>
      <c r="EZ494" s="90"/>
      <c r="FA494" s="90"/>
      <c r="FB494" s="90"/>
      <c r="FC494" s="90"/>
      <c r="FD494" s="90"/>
      <c r="FE494" s="90"/>
      <c r="FF494" s="90"/>
      <c r="FG494" s="90"/>
      <c r="FH494" s="90"/>
      <c r="FI494" s="90"/>
      <c r="FJ494" s="90"/>
      <c r="FK494" s="90"/>
      <c r="FL494" s="90"/>
      <c r="FM494" s="90"/>
      <c r="FN494" s="90"/>
      <c r="FO494" s="90"/>
      <c r="FP494" s="90"/>
      <c r="FQ494" s="90"/>
      <c r="FR494" s="90"/>
      <c r="FS494" s="90"/>
      <c r="FT494" s="90"/>
      <c r="FU494" s="90"/>
      <c r="FV494" s="90"/>
      <c r="FW494" s="90"/>
      <c r="FX494" s="90"/>
      <c r="FY494" s="90"/>
      <c r="FZ494" s="90"/>
      <c r="GA494" s="90"/>
      <c r="GB494" s="90"/>
      <c r="GC494" s="90"/>
      <c r="GD494" s="90"/>
      <c r="GE494" s="90"/>
      <c r="GF494" s="90"/>
      <c r="GG494" s="90"/>
      <c r="GH494" s="90"/>
      <c r="GI494" s="90"/>
      <c r="GJ494" s="90"/>
      <c r="GK494" s="90"/>
      <c r="GL494" s="90"/>
      <c r="GM494" s="90"/>
      <c r="GN494" s="90"/>
      <c r="GO494" s="90"/>
      <c r="GP494" s="90"/>
      <c r="GQ494" s="90"/>
      <c r="GR494" s="90"/>
      <c r="GS494" s="90"/>
      <c r="GT494" s="90"/>
      <c r="GU494" s="90"/>
      <c r="GV494" s="90"/>
      <c r="GW494" s="90"/>
      <c r="GX494" s="90"/>
      <c r="GY494" s="90"/>
      <c r="GZ494" s="90"/>
      <c r="HA494" s="90"/>
      <c r="HB494" s="90"/>
      <c r="HC494" s="90"/>
      <c r="HD494" s="90"/>
      <c r="HE494" s="90"/>
      <c r="HF494" s="90"/>
      <c r="HG494" s="90"/>
      <c r="HH494" s="90"/>
      <c r="HI494" s="90"/>
      <c r="HJ494" s="90"/>
      <c r="HK494" s="90"/>
      <c r="HL494" s="90"/>
      <c r="HM494" s="90"/>
      <c r="HN494" s="90"/>
      <c r="HO494" s="90"/>
      <c r="HP494" s="90"/>
      <c r="HQ494" s="90"/>
      <c r="HR494" s="90"/>
      <c r="HS494" s="90"/>
      <c r="HT494" s="90"/>
      <c r="HU494" s="90"/>
      <c r="HV494" s="90"/>
      <c r="HW494" s="90"/>
      <c r="HX494" s="90"/>
      <c r="HY494" s="90"/>
      <c r="HZ494" s="90"/>
      <c r="IA494" s="90"/>
      <c r="IB494" s="90"/>
      <c r="IC494" s="90"/>
      <c r="ID494" s="90"/>
      <c r="IE494" s="90"/>
      <c r="IF494" s="90"/>
      <c r="IG494" s="90"/>
      <c r="IH494" s="90"/>
      <c r="II494" s="90"/>
      <c r="IJ494" s="90"/>
      <c r="IK494" s="90"/>
      <c r="IL494" s="90"/>
      <c r="IM494" s="90"/>
      <c r="IN494" s="90"/>
      <c r="IO494" s="90"/>
      <c r="IP494" s="90"/>
      <c r="IQ494" s="90"/>
      <c r="IR494" s="90"/>
      <c r="IS494" s="90"/>
      <c r="IT494" s="90"/>
      <c r="IU494" s="90"/>
      <c r="IV494" s="90"/>
      <c r="IW494" s="90"/>
      <c r="IX494" s="90"/>
    </row>
    <row r="495" spans="4:258" s="3" customFormat="1" ht="15.6" x14ac:dyDescent="0.25">
      <c r="D495" s="2"/>
      <c r="E495" s="3" t="s">
        <v>1867</v>
      </c>
      <c r="F495" s="3" t="s">
        <v>1867</v>
      </c>
      <c r="I495" s="329"/>
      <c r="J495" s="330"/>
      <c r="K495" s="330"/>
      <c r="L495" s="200"/>
      <c r="M495" s="200"/>
      <c r="N495" s="200"/>
      <c r="AH495" s="90"/>
      <c r="AI495" s="90"/>
      <c r="AJ495" s="90"/>
      <c r="AK495" s="90"/>
      <c r="AL495" s="90"/>
      <c r="AM495" s="90"/>
      <c r="AN495" s="90"/>
      <c r="AO495" s="90"/>
      <c r="AP495" s="90"/>
      <c r="AQ495" s="90"/>
      <c r="AR495" s="90"/>
      <c r="AS495" s="90"/>
      <c r="AT495" s="90"/>
      <c r="AU495" s="90"/>
      <c r="AV495" s="90"/>
      <c r="AW495" s="90"/>
      <c r="AX495" s="90"/>
      <c r="AY495" s="90"/>
      <c r="AZ495" s="90"/>
      <c r="BA495" s="90"/>
      <c r="BB495" s="90"/>
      <c r="BC495" s="90"/>
      <c r="BD495" s="90"/>
      <c r="BE495" s="90"/>
      <c r="BF495" s="90"/>
      <c r="BG495" s="90"/>
      <c r="BH495" s="90"/>
      <c r="BI495" s="90"/>
      <c r="BJ495" s="90"/>
      <c r="BK495" s="90"/>
      <c r="BL495" s="90"/>
      <c r="BM495" s="90"/>
      <c r="BN495" s="90"/>
      <c r="BO495" s="90"/>
      <c r="BP495" s="90"/>
      <c r="BQ495" s="90"/>
      <c r="BR495" s="90"/>
      <c r="BS495" s="90"/>
      <c r="BT495" s="90"/>
      <c r="BU495" s="90"/>
      <c r="BV495" s="90"/>
      <c r="BW495" s="90"/>
      <c r="BX495" s="90"/>
      <c r="BY495" s="90"/>
      <c r="BZ495" s="90"/>
      <c r="CA495" s="90"/>
      <c r="CB495" s="90"/>
      <c r="CC495" s="90"/>
      <c r="CD495" s="90"/>
      <c r="CE495" s="90"/>
      <c r="CF495" s="90"/>
      <c r="CG495" s="90"/>
      <c r="CH495" s="90"/>
      <c r="CI495" s="90"/>
      <c r="CJ495" s="90"/>
      <c r="CK495" s="90"/>
      <c r="CL495" s="90"/>
      <c r="CM495" s="90"/>
      <c r="CN495" s="90"/>
      <c r="CO495" s="90"/>
      <c r="CP495" s="90"/>
      <c r="CQ495" s="90"/>
      <c r="CR495" s="90"/>
      <c r="CS495" s="90"/>
      <c r="CT495" s="90"/>
      <c r="CU495" s="90"/>
      <c r="CV495" s="90"/>
      <c r="CW495" s="90"/>
      <c r="CX495" s="90"/>
      <c r="CY495" s="90"/>
      <c r="CZ495" s="90"/>
      <c r="DA495" s="90"/>
      <c r="DB495" s="90"/>
      <c r="DC495" s="90"/>
      <c r="DD495" s="90"/>
      <c r="DE495" s="90"/>
      <c r="DF495" s="90"/>
      <c r="DG495" s="90"/>
      <c r="DH495" s="90"/>
      <c r="DI495" s="90"/>
      <c r="DJ495" s="90"/>
      <c r="DK495" s="90"/>
      <c r="DL495" s="90"/>
      <c r="DM495" s="90"/>
      <c r="DN495" s="90"/>
      <c r="DO495" s="90"/>
      <c r="DP495" s="90"/>
      <c r="DQ495" s="90"/>
      <c r="DR495" s="90"/>
      <c r="DS495" s="90"/>
      <c r="DT495" s="90"/>
      <c r="DU495" s="90"/>
      <c r="DV495" s="90"/>
      <c r="DW495" s="90"/>
      <c r="DX495" s="90"/>
      <c r="DY495" s="90"/>
      <c r="DZ495" s="90"/>
      <c r="EA495" s="90"/>
      <c r="EB495" s="90"/>
      <c r="EC495" s="90"/>
      <c r="ED495" s="90"/>
      <c r="EE495" s="90"/>
      <c r="EF495" s="90"/>
      <c r="EG495" s="90"/>
      <c r="EH495" s="90"/>
      <c r="EI495" s="90"/>
      <c r="EJ495" s="90"/>
      <c r="EK495" s="90"/>
      <c r="EL495" s="90"/>
      <c r="EM495" s="90"/>
      <c r="EN495" s="90"/>
      <c r="EO495" s="90"/>
      <c r="EP495" s="90"/>
      <c r="EQ495" s="90"/>
      <c r="ER495" s="90"/>
      <c r="ES495" s="90"/>
      <c r="ET495" s="90"/>
      <c r="EU495" s="90"/>
      <c r="EV495" s="90"/>
      <c r="EW495" s="90"/>
      <c r="EX495" s="90"/>
      <c r="EY495" s="90"/>
      <c r="EZ495" s="90"/>
      <c r="FA495" s="90"/>
      <c r="FB495" s="90"/>
      <c r="FC495" s="90"/>
      <c r="FD495" s="90"/>
      <c r="FE495" s="90"/>
      <c r="FF495" s="90"/>
      <c r="FG495" s="90"/>
      <c r="FH495" s="90"/>
      <c r="FI495" s="90"/>
      <c r="FJ495" s="90"/>
      <c r="FK495" s="90"/>
      <c r="FL495" s="90"/>
      <c r="FM495" s="90"/>
      <c r="FN495" s="90"/>
      <c r="FO495" s="90"/>
      <c r="FP495" s="90"/>
      <c r="FQ495" s="90"/>
      <c r="FR495" s="90"/>
      <c r="FS495" s="90"/>
      <c r="FT495" s="90"/>
      <c r="FU495" s="90"/>
      <c r="FV495" s="90"/>
      <c r="FW495" s="90"/>
      <c r="FX495" s="90"/>
      <c r="FY495" s="90"/>
      <c r="FZ495" s="90"/>
      <c r="GA495" s="90"/>
      <c r="GB495" s="90"/>
      <c r="GC495" s="90"/>
      <c r="GD495" s="90"/>
      <c r="GE495" s="90"/>
      <c r="GF495" s="90"/>
      <c r="GG495" s="90"/>
      <c r="GH495" s="90"/>
      <c r="GI495" s="90"/>
      <c r="GJ495" s="90"/>
      <c r="GK495" s="90"/>
      <c r="GL495" s="90"/>
      <c r="GM495" s="90"/>
      <c r="GN495" s="90"/>
      <c r="GO495" s="90"/>
      <c r="GP495" s="90"/>
      <c r="GQ495" s="90"/>
      <c r="GR495" s="90"/>
      <c r="GS495" s="90"/>
      <c r="GT495" s="90"/>
      <c r="GU495" s="90"/>
      <c r="GV495" s="90"/>
      <c r="GW495" s="90"/>
      <c r="GX495" s="90"/>
      <c r="GY495" s="90"/>
      <c r="GZ495" s="90"/>
      <c r="HA495" s="90"/>
      <c r="HB495" s="90"/>
      <c r="HC495" s="90"/>
      <c r="HD495" s="90"/>
      <c r="HE495" s="90"/>
      <c r="HF495" s="90"/>
      <c r="HG495" s="90"/>
      <c r="HH495" s="90"/>
      <c r="HI495" s="90"/>
      <c r="HJ495" s="90"/>
      <c r="HK495" s="90"/>
      <c r="HL495" s="90"/>
      <c r="HM495" s="90"/>
      <c r="HN495" s="90"/>
      <c r="HO495" s="90"/>
      <c r="HP495" s="90"/>
      <c r="HQ495" s="90"/>
      <c r="HR495" s="90"/>
      <c r="HS495" s="90"/>
      <c r="HT495" s="90"/>
      <c r="HU495" s="90"/>
      <c r="HV495" s="90"/>
      <c r="HW495" s="90"/>
      <c r="HX495" s="90"/>
      <c r="HY495" s="90"/>
      <c r="HZ495" s="90"/>
      <c r="IA495" s="90"/>
      <c r="IB495" s="90"/>
      <c r="IC495" s="90"/>
      <c r="ID495" s="90"/>
      <c r="IE495" s="90"/>
      <c r="IF495" s="90"/>
      <c r="IG495" s="90"/>
      <c r="IH495" s="90"/>
      <c r="II495" s="90"/>
      <c r="IJ495" s="90"/>
      <c r="IK495" s="90"/>
      <c r="IL495" s="90"/>
      <c r="IM495" s="90"/>
      <c r="IN495" s="90"/>
      <c r="IO495" s="90"/>
      <c r="IP495" s="90"/>
      <c r="IQ495" s="90"/>
      <c r="IR495" s="90"/>
      <c r="IS495" s="90"/>
      <c r="IT495" s="90"/>
      <c r="IU495" s="90"/>
      <c r="IV495" s="90"/>
      <c r="IW495" s="90"/>
      <c r="IX495" s="90"/>
    </row>
    <row r="496" spans="4:258" s="3" customFormat="1" ht="15.6" x14ac:dyDescent="0.25">
      <c r="D496" s="2"/>
      <c r="E496" s="331" t="s">
        <v>1979</v>
      </c>
      <c r="F496" s="331" t="s">
        <v>1979</v>
      </c>
      <c r="G496" s="331"/>
      <c r="H496" s="331"/>
      <c r="I496" s="329"/>
      <c r="J496" s="330"/>
      <c r="K496" s="330"/>
      <c r="L496" s="140"/>
      <c r="M496" s="140"/>
      <c r="N496" s="140"/>
      <c r="AH496" s="90"/>
      <c r="AI496" s="90"/>
      <c r="AJ496" s="90"/>
      <c r="AK496" s="90"/>
      <c r="AL496" s="90"/>
      <c r="AM496" s="90"/>
      <c r="AN496" s="90"/>
      <c r="AO496" s="90"/>
      <c r="AP496" s="90"/>
      <c r="AQ496" s="90"/>
      <c r="AR496" s="90"/>
      <c r="AS496" s="90"/>
      <c r="AT496" s="90"/>
      <c r="AU496" s="90"/>
      <c r="AV496" s="90"/>
      <c r="AW496" s="90"/>
      <c r="AX496" s="90"/>
      <c r="AY496" s="90"/>
      <c r="AZ496" s="90"/>
      <c r="BA496" s="90"/>
      <c r="BB496" s="90"/>
      <c r="BC496" s="90"/>
      <c r="BD496" s="90"/>
      <c r="BE496" s="90"/>
      <c r="BF496" s="90"/>
      <c r="BG496" s="90"/>
      <c r="BH496" s="90"/>
      <c r="BI496" s="90"/>
      <c r="BJ496" s="90"/>
      <c r="BK496" s="90"/>
      <c r="BL496" s="90"/>
      <c r="BM496" s="90"/>
      <c r="BN496" s="90"/>
      <c r="BO496" s="90"/>
      <c r="BP496" s="90"/>
      <c r="BQ496" s="90"/>
      <c r="BR496" s="90"/>
      <c r="BS496" s="90"/>
      <c r="BT496" s="90"/>
      <c r="BU496" s="90"/>
      <c r="BV496" s="90"/>
      <c r="BW496" s="90"/>
      <c r="BX496" s="90"/>
      <c r="BY496" s="90"/>
      <c r="BZ496" s="90"/>
      <c r="CA496" s="90"/>
      <c r="CB496" s="90"/>
      <c r="CC496" s="90"/>
      <c r="CD496" s="90"/>
      <c r="CE496" s="90"/>
      <c r="CF496" s="90"/>
      <c r="CG496" s="90"/>
      <c r="CH496" s="90"/>
      <c r="CI496" s="90"/>
      <c r="CJ496" s="90"/>
      <c r="CK496" s="90"/>
      <c r="CL496" s="90"/>
      <c r="CM496" s="90"/>
      <c r="CN496" s="90"/>
      <c r="CO496" s="90"/>
      <c r="CP496" s="90"/>
      <c r="CQ496" s="90"/>
      <c r="CR496" s="90"/>
      <c r="CS496" s="90"/>
      <c r="CT496" s="90"/>
      <c r="CU496" s="90"/>
      <c r="CV496" s="90"/>
      <c r="CW496" s="90"/>
      <c r="CX496" s="90"/>
      <c r="CY496" s="90"/>
      <c r="CZ496" s="90"/>
      <c r="DA496" s="90"/>
      <c r="DB496" s="90"/>
      <c r="DC496" s="90"/>
      <c r="DD496" s="90"/>
      <c r="DE496" s="90"/>
      <c r="DF496" s="90"/>
      <c r="DG496" s="90"/>
      <c r="DH496" s="90"/>
      <c r="DI496" s="90"/>
      <c r="DJ496" s="90"/>
      <c r="DK496" s="90"/>
      <c r="DL496" s="90"/>
      <c r="DM496" s="90"/>
      <c r="DN496" s="90"/>
      <c r="DO496" s="90"/>
      <c r="DP496" s="90"/>
      <c r="DQ496" s="90"/>
      <c r="DR496" s="90"/>
      <c r="DS496" s="90"/>
      <c r="DT496" s="90"/>
      <c r="DU496" s="90"/>
      <c r="DV496" s="90"/>
      <c r="DW496" s="90"/>
      <c r="DX496" s="90"/>
      <c r="DY496" s="90"/>
      <c r="DZ496" s="90"/>
      <c r="EA496" s="90"/>
      <c r="EB496" s="90"/>
      <c r="EC496" s="90"/>
      <c r="ED496" s="90"/>
      <c r="EE496" s="90"/>
      <c r="EF496" s="90"/>
      <c r="EG496" s="90"/>
      <c r="EH496" s="90"/>
      <c r="EI496" s="90"/>
      <c r="EJ496" s="90"/>
      <c r="EK496" s="90"/>
      <c r="EL496" s="90"/>
      <c r="EM496" s="90"/>
      <c r="EN496" s="90"/>
      <c r="EO496" s="90"/>
      <c r="EP496" s="90"/>
      <c r="EQ496" s="90"/>
      <c r="ER496" s="90"/>
      <c r="ES496" s="90"/>
      <c r="ET496" s="90"/>
      <c r="EU496" s="90"/>
      <c r="EV496" s="90"/>
      <c r="EW496" s="90"/>
      <c r="EX496" s="90"/>
      <c r="EY496" s="90"/>
      <c r="EZ496" s="90"/>
      <c r="FA496" s="90"/>
      <c r="FB496" s="90"/>
      <c r="FC496" s="90"/>
      <c r="FD496" s="90"/>
      <c r="FE496" s="90"/>
      <c r="FF496" s="90"/>
      <c r="FG496" s="90"/>
      <c r="FH496" s="90"/>
      <c r="FI496" s="90"/>
      <c r="FJ496" s="90"/>
      <c r="FK496" s="90"/>
      <c r="FL496" s="90"/>
      <c r="FM496" s="90"/>
      <c r="FN496" s="90"/>
      <c r="FO496" s="90"/>
      <c r="FP496" s="90"/>
      <c r="FQ496" s="90"/>
      <c r="FR496" s="90"/>
      <c r="FS496" s="90"/>
      <c r="FT496" s="90"/>
      <c r="FU496" s="90"/>
      <c r="FV496" s="90"/>
      <c r="FW496" s="90"/>
      <c r="FX496" s="90"/>
      <c r="FY496" s="90"/>
      <c r="FZ496" s="90"/>
      <c r="GA496" s="90"/>
      <c r="GB496" s="90"/>
      <c r="GC496" s="90"/>
      <c r="GD496" s="90"/>
      <c r="GE496" s="90"/>
      <c r="GF496" s="90"/>
      <c r="GG496" s="90"/>
      <c r="GH496" s="90"/>
      <c r="GI496" s="90"/>
      <c r="GJ496" s="90"/>
      <c r="GK496" s="90"/>
      <c r="GL496" s="90"/>
      <c r="GM496" s="90"/>
      <c r="GN496" s="90"/>
      <c r="GO496" s="90"/>
      <c r="GP496" s="90"/>
      <c r="GQ496" s="90"/>
      <c r="GR496" s="90"/>
      <c r="GS496" s="90"/>
      <c r="GT496" s="90"/>
      <c r="GU496" s="90"/>
      <c r="GV496" s="90"/>
      <c r="GW496" s="90"/>
      <c r="GX496" s="90"/>
      <c r="GY496" s="90"/>
      <c r="GZ496" s="90"/>
      <c r="HA496" s="90"/>
      <c r="HB496" s="90"/>
      <c r="HC496" s="90"/>
      <c r="HD496" s="90"/>
      <c r="HE496" s="90"/>
      <c r="HF496" s="90"/>
      <c r="HG496" s="90"/>
      <c r="HH496" s="90"/>
      <c r="HI496" s="90"/>
      <c r="HJ496" s="90"/>
      <c r="HK496" s="90"/>
      <c r="HL496" s="90"/>
      <c r="HM496" s="90"/>
      <c r="HN496" s="90"/>
      <c r="HO496" s="90"/>
      <c r="HP496" s="90"/>
      <c r="HQ496" s="90"/>
      <c r="HR496" s="90"/>
      <c r="HS496" s="90"/>
      <c r="HT496" s="90"/>
      <c r="HU496" s="90"/>
      <c r="HV496" s="90"/>
      <c r="HW496" s="90"/>
      <c r="HX496" s="90"/>
      <c r="HY496" s="90"/>
      <c r="HZ496" s="90"/>
      <c r="IA496" s="90"/>
      <c r="IB496" s="90"/>
      <c r="IC496" s="90"/>
      <c r="ID496" s="90"/>
      <c r="IE496" s="90"/>
      <c r="IF496" s="90"/>
      <c r="IG496" s="90"/>
      <c r="IH496" s="90"/>
      <c r="II496" s="90"/>
      <c r="IJ496" s="90"/>
      <c r="IK496" s="90"/>
      <c r="IL496" s="90"/>
      <c r="IM496" s="90"/>
      <c r="IN496" s="90"/>
      <c r="IO496" s="90"/>
      <c r="IP496" s="90"/>
      <c r="IQ496" s="90"/>
      <c r="IR496" s="90"/>
      <c r="IS496" s="90"/>
      <c r="IT496" s="90"/>
      <c r="IU496" s="90"/>
      <c r="IV496" s="90"/>
      <c r="IW496" s="90"/>
      <c r="IX496" s="90"/>
    </row>
    <row r="497" spans="4:258" s="3" customFormat="1" ht="15.6" x14ac:dyDescent="0.25">
      <c r="D497" s="2"/>
      <c r="E497" s="332" t="s">
        <v>1980</v>
      </c>
      <c r="F497" s="332" t="s">
        <v>1980</v>
      </c>
      <c r="G497" s="332"/>
      <c r="H497" s="332"/>
      <c r="I497" s="329"/>
      <c r="J497" s="330"/>
      <c r="K497" s="330"/>
      <c r="L497" s="140"/>
      <c r="M497" s="140"/>
      <c r="N497" s="140"/>
      <c r="AH497" s="90"/>
      <c r="AI497" s="90"/>
      <c r="AJ497" s="90"/>
      <c r="AK497" s="90"/>
      <c r="AL497" s="90"/>
      <c r="AM497" s="90"/>
      <c r="AN497" s="90"/>
      <c r="AO497" s="90"/>
      <c r="AP497" s="90"/>
      <c r="AQ497" s="90"/>
      <c r="AR497" s="90"/>
      <c r="AS497" s="90"/>
      <c r="AT497" s="90"/>
      <c r="AU497" s="90"/>
      <c r="AV497" s="90"/>
      <c r="AW497" s="90"/>
      <c r="AX497" s="90"/>
      <c r="AY497" s="90"/>
      <c r="AZ497" s="90"/>
      <c r="BA497" s="90"/>
      <c r="BB497" s="90"/>
      <c r="BC497" s="90"/>
      <c r="BD497" s="90"/>
      <c r="BE497" s="90"/>
      <c r="BF497" s="90"/>
      <c r="BG497" s="90"/>
      <c r="BH497" s="90"/>
      <c r="BI497" s="90"/>
      <c r="BJ497" s="90"/>
      <c r="BK497" s="90"/>
      <c r="BL497" s="90"/>
      <c r="BM497" s="90"/>
      <c r="BN497" s="90"/>
      <c r="BO497" s="90"/>
      <c r="BP497" s="90"/>
      <c r="BQ497" s="90"/>
      <c r="BR497" s="90"/>
      <c r="BS497" s="90"/>
      <c r="BT497" s="90"/>
      <c r="BU497" s="90"/>
      <c r="BV497" s="90"/>
      <c r="BW497" s="90"/>
      <c r="BX497" s="90"/>
      <c r="BY497" s="90"/>
      <c r="BZ497" s="90"/>
      <c r="CA497" s="90"/>
      <c r="CB497" s="90"/>
      <c r="CC497" s="90"/>
      <c r="CD497" s="90"/>
      <c r="CE497" s="90"/>
      <c r="CF497" s="90"/>
      <c r="CG497" s="90"/>
      <c r="CH497" s="90"/>
      <c r="CI497" s="90"/>
      <c r="CJ497" s="90"/>
      <c r="CK497" s="90"/>
      <c r="CL497" s="90"/>
      <c r="CM497" s="90"/>
      <c r="CN497" s="90"/>
      <c r="CO497" s="90"/>
      <c r="CP497" s="90"/>
      <c r="CQ497" s="90"/>
      <c r="CR497" s="90"/>
      <c r="CS497" s="90"/>
      <c r="CT497" s="90"/>
      <c r="CU497" s="90"/>
      <c r="CV497" s="90"/>
      <c r="CW497" s="90"/>
      <c r="CX497" s="90"/>
      <c r="CY497" s="90"/>
      <c r="CZ497" s="90"/>
      <c r="DA497" s="90"/>
      <c r="DB497" s="90"/>
      <c r="DC497" s="90"/>
      <c r="DD497" s="90"/>
      <c r="DE497" s="90"/>
      <c r="DF497" s="90"/>
      <c r="DG497" s="90"/>
      <c r="DH497" s="90"/>
      <c r="DI497" s="90"/>
      <c r="DJ497" s="90"/>
      <c r="DK497" s="90"/>
      <c r="DL497" s="90"/>
      <c r="DM497" s="90"/>
      <c r="DN497" s="90"/>
      <c r="DO497" s="90"/>
      <c r="DP497" s="90"/>
      <c r="DQ497" s="90"/>
      <c r="DR497" s="90"/>
      <c r="DS497" s="90"/>
      <c r="DT497" s="90"/>
      <c r="DU497" s="90"/>
      <c r="DV497" s="90"/>
      <c r="DW497" s="90"/>
      <c r="DX497" s="90"/>
      <c r="DY497" s="90"/>
      <c r="DZ497" s="90"/>
      <c r="EA497" s="90"/>
      <c r="EB497" s="90"/>
      <c r="EC497" s="90"/>
      <c r="ED497" s="90"/>
      <c r="EE497" s="90"/>
      <c r="EF497" s="90"/>
      <c r="EG497" s="90"/>
      <c r="EH497" s="90"/>
      <c r="EI497" s="90"/>
      <c r="EJ497" s="90"/>
      <c r="EK497" s="90"/>
      <c r="EL497" s="90"/>
      <c r="EM497" s="90"/>
      <c r="EN497" s="90"/>
      <c r="EO497" s="90"/>
      <c r="EP497" s="90"/>
      <c r="EQ497" s="90"/>
      <c r="ER497" s="90"/>
      <c r="ES497" s="90"/>
      <c r="ET497" s="90"/>
      <c r="EU497" s="90"/>
      <c r="EV497" s="90"/>
      <c r="EW497" s="90"/>
      <c r="EX497" s="90"/>
      <c r="EY497" s="90"/>
      <c r="EZ497" s="90"/>
      <c r="FA497" s="90"/>
      <c r="FB497" s="90"/>
      <c r="FC497" s="90"/>
      <c r="FD497" s="90"/>
      <c r="FE497" s="90"/>
      <c r="FF497" s="90"/>
      <c r="FG497" s="90"/>
      <c r="FH497" s="90"/>
      <c r="FI497" s="90"/>
      <c r="FJ497" s="90"/>
      <c r="FK497" s="90"/>
      <c r="FL497" s="90"/>
      <c r="FM497" s="90"/>
      <c r="FN497" s="90"/>
      <c r="FO497" s="90"/>
      <c r="FP497" s="90"/>
      <c r="FQ497" s="90"/>
      <c r="FR497" s="90"/>
      <c r="FS497" s="90"/>
      <c r="FT497" s="90"/>
      <c r="FU497" s="90"/>
      <c r="FV497" s="90"/>
      <c r="FW497" s="90"/>
      <c r="FX497" s="90"/>
      <c r="FY497" s="90"/>
      <c r="FZ497" s="90"/>
      <c r="GA497" s="90"/>
      <c r="GB497" s="90"/>
      <c r="GC497" s="90"/>
      <c r="GD497" s="90"/>
      <c r="GE497" s="90"/>
      <c r="GF497" s="90"/>
      <c r="GG497" s="90"/>
      <c r="GH497" s="90"/>
      <c r="GI497" s="90"/>
      <c r="GJ497" s="90"/>
      <c r="GK497" s="90"/>
      <c r="GL497" s="90"/>
      <c r="GM497" s="90"/>
      <c r="GN497" s="90"/>
      <c r="GO497" s="90"/>
      <c r="GP497" s="90"/>
      <c r="GQ497" s="90"/>
      <c r="GR497" s="90"/>
      <c r="GS497" s="90"/>
      <c r="GT497" s="90"/>
      <c r="GU497" s="90"/>
      <c r="GV497" s="90"/>
      <c r="GW497" s="90"/>
      <c r="GX497" s="90"/>
      <c r="GY497" s="90"/>
      <c r="GZ497" s="90"/>
      <c r="HA497" s="90"/>
      <c r="HB497" s="90"/>
      <c r="HC497" s="90"/>
      <c r="HD497" s="90"/>
      <c r="HE497" s="90"/>
      <c r="HF497" s="90"/>
      <c r="HG497" s="90"/>
      <c r="HH497" s="90"/>
      <c r="HI497" s="90"/>
      <c r="HJ497" s="90"/>
      <c r="HK497" s="90"/>
      <c r="HL497" s="90"/>
      <c r="HM497" s="90"/>
      <c r="HN497" s="90"/>
      <c r="HO497" s="90"/>
      <c r="HP497" s="90"/>
      <c r="HQ497" s="90"/>
      <c r="HR497" s="90"/>
      <c r="HS497" s="90"/>
      <c r="HT497" s="90"/>
      <c r="HU497" s="90"/>
      <c r="HV497" s="90"/>
      <c r="HW497" s="90"/>
      <c r="HX497" s="90"/>
      <c r="HY497" s="90"/>
      <c r="HZ497" s="90"/>
      <c r="IA497" s="90"/>
      <c r="IB497" s="90"/>
      <c r="IC497" s="90"/>
      <c r="ID497" s="90"/>
      <c r="IE497" s="90"/>
      <c r="IF497" s="90"/>
      <c r="IG497" s="90"/>
      <c r="IH497" s="90"/>
      <c r="II497" s="90"/>
      <c r="IJ497" s="90"/>
      <c r="IK497" s="90"/>
      <c r="IL497" s="90"/>
      <c r="IM497" s="90"/>
      <c r="IN497" s="90"/>
      <c r="IO497" s="90"/>
      <c r="IP497" s="90"/>
      <c r="IQ497" s="90"/>
      <c r="IR497" s="90"/>
      <c r="IS497" s="90"/>
      <c r="IT497" s="90"/>
      <c r="IU497" s="90"/>
      <c r="IV497" s="90"/>
      <c r="IW497" s="90"/>
      <c r="IX497" s="90"/>
    </row>
    <row r="498" spans="4:258" s="3" customFormat="1" x14ac:dyDescent="0.25">
      <c r="D498" s="2"/>
      <c r="L498" s="140"/>
      <c r="M498" s="140"/>
      <c r="N498" s="140"/>
      <c r="AH498" s="90"/>
      <c r="AI498" s="90"/>
      <c r="AJ498" s="90"/>
      <c r="AK498" s="90"/>
      <c r="AL498" s="90"/>
      <c r="AM498" s="90"/>
      <c r="AN498" s="90"/>
      <c r="AO498" s="90"/>
      <c r="AP498" s="90"/>
      <c r="AQ498" s="90"/>
      <c r="AR498" s="90"/>
      <c r="AS498" s="90"/>
      <c r="AT498" s="90"/>
      <c r="AU498" s="90"/>
      <c r="AV498" s="90"/>
      <c r="AW498" s="90"/>
      <c r="AX498" s="90"/>
      <c r="AY498" s="90"/>
      <c r="AZ498" s="90"/>
      <c r="BA498" s="90"/>
      <c r="BB498" s="90"/>
      <c r="BC498" s="90"/>
      <c r="BD498" s="90"/>
      <c r="BE498" s="90"/>
      <c r="BF498" s="90"/>
      <c r="BG498" s="90"/>
      <c r="BH498" s="90"/>
      <c r="BI498" s="90"/>
      <c r="BJ498" s="90"/>
      <c r="BK498" s="90"/>
      <c r="BL498" s="90"/>
      <c r="BM498" s="90"/>
      <c r="BN498" s="90"/>
      <c r="BO498" s="90"/>
      <c r="BP498" s="90"/>
      <c r="BQ498" s="90"/>
      <c r="BR498" s="90"/>
      <c r="BS498" s="90"/>
      <c r="BT498" s="90"/>
      <c r="BU498" s="90"/>
      <c r="BV498" s="90"/>
      <c r="BW498" s="90"/>
      <c r="BX498" s="90"/>
      <c r="BY498" s="90"/>
      <c r="BZ498" s="90"/>
      <c r="CA498" s="90"/>
      <c r="CB498" s="90"/>
      <c r="CC498" s="90"/>
      <c r="CD498" s="90"/>
      <c r="CE498" s="90"/>
      <c r="CF498" s="90"/>
      <c r="CG498" s="90"/>
      <c r="CH498" s="90"/>
      <c r="CI498" s="90"/>
      <c r="CJ498" s="90"/>
      <c r="CK498" s="90"/>
      <c r="CL498" s="90"/>
      <c r="CM498" s="90"/>
      <c r="CN498" s="90"/>
      <c r="CO498" s="90"/>
      <c r="CP498" s="90"/>
      <c r="CQ498" s="90"/>
      <c r="CR498" s="90"/>
      <c r="CS498" s="90"/>
      <c r="CT498" s="90"/>
      <c r="CU498" s="90"/>
      <c r="CV498" s="90"/>
      <c r="CW498" s="90"/>
      <c r="CX498" s="90"/>
      <c r="CY498" s="90"/>
      <c r="CZ498" s="90"/>
      <c r="DA498" s="90"/>
      <c r="DB498" s="90"/>
      <c r="DC498" s="90"/>
      <c r="DD498" s="90"/>
      <c r="DE498" s="90"/>
      <c r="DF498" s="90"/>
      <c r="DG498" s="90"/>
      <c r="DH498" s="90"/>
      <c r="DI498" s="90"/>
      <c r="DJ498" s="90"/>
      <c r="DK498" s="90"/>
      <c r="DL498" s="90"/>
      <c r="DM498" s="90"/>
      <c r="DN498" s="90"/>
      <c r="DO498" s="90"/>
      <c r="DP498" s="90"/>
      <c r="DQ498" s="90"/>
      <c r="DR498" s="90"/>
      <c r="DS498" s="90"/>
      <c r="DT498" s="90"/>
      <c r="DU498" s="90"/>
      <c r="DV498" s="90"/>
      <c r="DW498" s="90"/>
      <c r="DX498" s="90"/>
      <c r="DY498" s="90"/>
      <c r="DZ498" s="90"/>
      <c r="EA498" s="90"/>
      <c r="EB498" s="90"/>
      <c r="EC498" s="90"/>
      <c r="ED498" s="90"/>
      <c r="EE498" s="90"/>
      <c r="EF498" s="90"/>
      <c r="EG498" s="90"/>
      <c r="EH498" s="90"/>
      <c r="EI498" s="90"/>
      <c r="EJ498" s="90"/>
      <c r="EK498" s="90"/>
      <c r="EL498" s="90"/>
      <c r="EM498" s="90"/>
      <c r="EN498" s="90"/>
      <c r="EO498" s="90"/>
      <c r="EP498" s="90"/>
      <c r="EQ498" s="90"/>
      <c r="ER498" s="90"/>
      <c r="ES498" s="90"/>
      <c r="ET498" s="90"/>
      <c r="EU498" s="90"/>
      <c r="EV498" s="90"/>
      <c r="EW498" s="90"/>
      <c r="EX498" s="90"/>
      <c r="EY498" s="90"/>
      <c r="EZ498" s="90"/>
      <c r="FA498" s="90"/>
      <c r="FB498" s="90"/>
      <c r="FC498" s="90"/>
      <c r="FD498" s="90"/>
      <c r="FE498" s="90"/>
      <c r="FF498" s="90"/>
      <c r="FG498" s="90"/>
      <c r="FH498" s="90"/>
      <c r="FI498" s="90"/>
      <c r="FJ498" s="90"/>
      <c r="FK498" s="90"/>
      <c r="FL498" s="90"/>
      <c r="FM498" s="90"/>
      <c r="FN498" s="90"/>
      <c r="FO498" s="90"/>
      <c r="FP498" s="90"/>
      <c r="FQ498" s="90"/>
      <c r="FR498" s="90"/>
      <c r="FS498" s="90"/>
      <c r="FT498" s="90"/>
      <c r="FU498" s="90"/>
      <c r="FV498" s="90"/>
      <c r="FW498" s="90"/>
      <c r="FX498" s="90"/>
      <c r="FY498" s="90"/>
      <c r="FZ498" s="90"/>
      <c r="GA498" s="90"/>
      <c r="GB498" s="90"/>
      <c r="GC498" s="90"/>
      <c r="GD498" s="90"/>
      <c r="GE498" s="90"/>
      <c r="GF498" s="90"/>
      <c r="GG498" s="90"/>
      <c r="GH498" s="90"/>
      <c r="GI498" s="90"/>
      <c r="GJ498" s="90"/>
      <c r="GK498" s="90"/>
      <c r="GL498" s="90"/>
      <c r="GM498" s="90"/>
      <c r="GN498" s="90"/>
      <c r="GO498" s="90"/>
      <c r="GP498" s="90"/>
      <c r="GQ498" s="90"/>
      <c r="GR498" s="90"/>
      <c r="GS498" s="90"/>
      <c r="GT498" s="90"/>
      <c r="GU498" s="90"/>
      <c r="GV498" s="90"/>
      <c r="GW498" s="90"/>
      <c r="GX498" s="90"/>
      <c r="GY498" s="90"/>
      <c r="GZ498" s="90"/>
      <c r="HA498" s="90"/>
      <c r="HB498" s="90"/>
      <c r="HC498" s="90"/>
      <c r="HD498" s="90"/>
      <c r="HE498" s="90"/>
      <c r="HF498" s="90"/>
      <c r="HG498" s="90"/>
      <c r="HH498" s="90"/>
      <c r="HI498" s="90"/>
      <c r="HJ498" s="90"/>
      <c r="HK498" s="90"/>
      <c r="HL498" s="90"/>
      <c r="HM498" s="90"/>
      <c r="HN498" s="90"/>
      <c r="HO498" s="90"/>
      <c r="HP498" s="90"/>
      <c r="HQ498" s="90"/>
      <c r="HR498" s="90"/>
      <c r="HS498" s="90"/>
      <c r="HT498" s="90"/>
      <c r="HU498" s="90"/>
      <c r="HV498" s="90"/>
      <c r="HW498" s="90"/>
      <c r="HX498" s="90"/>
      <c r="HY498" s="90"/>
      <c r="HZ498" s="90"/>
      <c r="IA498" s="90"/>
      <c r="IB498" s="90"/>
      <c r="IC498" s="90"/>
      <c r="ID498" s="90"/>
      <c r="IE498" s="90"/>
      <c r="IF498" s="90"/>
      <c r="IG498" s="90"/>
      <c r="IH498" s="90"/>
      <c r="II498" s="90"/>
      <c r="IJ498" s="90"/>
      <c r="IK498" s="90"/>
      <c r="IL498" s="90"/>
      <c r="IM498" s="90"/>
      <c r="IN498" s="90"/>
      <c r="IO498" s="90"/>
      <c r="IP498" s="90"/>
      <c r="IQ498" s="90"/>
      <c r="IR498" s="90"/>
      <c r="IS498" s="90"/>
      <c r="IT498" s="90"/>
      <c r="IU498" s="90"/>
      <c r="IV498" s="90"/>
      <c r="IW498" s="90"/>
      <c r="IX498" s="90"/>
    </row>
    <row r="499" spans="4:258" s="3" customFormat="1" x14ac:dyDescent="0.25">
      <c r="D499" s="2"/>
      <c r="E499" s="333" t="s">
        <v>1630</v>
      </c>
      <c r="F499" s="333" t="s">
        <v>1630</v>
      </c>
      <c r="G499" s="333"/>
      <c r="H499" s="333"/>
      <c r="I499" s="333"/>
      <c r="J499" s="475">
        <v>43609</v>
      </c>
      <c r="K499" s="476"/>
      <c r="L499" s="140"/>
      <c r="M499" s="140"/>
      <c r="N499" s="140"/>
      <c r="AH499" s="90"/>
      <c r="AI499" s="90"/>
      <c r="AJ499" s="90"/>
      <c r="AK499" s="90"/>
      <c r="AL499" s="90"/>
      <c r="AM499" s="90"/>
      <c r="AN499" s="90"/>
      <c r="AO499" s="90"/>
      <c r="AP499" s="90"/>
      <c r="AQ499" s="90"/>
      <c r="AR499" s="90"/>
      <c r="AS499" s="90"/>
      <c r="AT499" s="90"/>
      <c r="AU499" s="90"/>
      <c r="AV499" s="90"/>
      <c r="AW499" s="90"/>
      <c r="AX499" s="90"/>
      <c r="AY499" s="90"/>
      <c r="AZ499" s="90"/>
      <c r="BA499" s="90"/>
      <c r="BB499" s="90"/>
      <c r="BC499" s="90"/>
      <c r="BD499" s="90"/>
      <c r="BE499" s="90"/>
      <c r="BF499" s="90"/>
      <c r="BG499" s="90"/>
      <c r="BH499" s="90"/>
      <c r="BI499" s="90"/>
      <c r="BJ499" s="90"/>
      <c r="BK499" s="90"/>
      <c r="BL499" s="90"/>
      <c r="BM499" s="90"/>
      <c r="BN499" s="90"/>
      <c r="BO499" s="90"/>
      <c r="BP499" s="90"/>
      <c r="BQ499" s="90"/>
      <c r="BR499" s="90"/>
      <c r="BS499" s="90"/>
      <c r="BT499" s="90"/>
      <c r="BU499" s="90"/>
      <c r="BV499" s="90"/>
      <c r="BW499" s="90"/>
      <c r="BX499" s="90"/>
      <c r="BY499" s="90"/>
      <c r="BZ499" s="90"/>
      <c r="CA499" s="90"/>
      <c r="CB499" s="90"/>
      <c r="CC499" s="90"/>
      <c r="CD499" s="90"/>
      <c r="CE499" s="90"/>
      <c r="CF499" s="90"/>
      <c r="CG499" s="90"/>
      <c r="CH499" s="90"/>
      <c r="CI499" s="90"/>
      <c r="CJ499" s="90"/>
      <c r="CK499" s="90"/>
      <c r="CL499" s="90"/>
      <c r="CM499" s="90"/>
      <c r="CN499" s="90"/>
      <c r="CO499" s="90"/>
      <c r="CP499" s="90"/>
      <c r="CQ499" s="90"/>
      <c r="CR499" s="90"/>
      <c r="CS499" s="90"/>
      <c r="CT499" s="90"/>
      <c r="CU499" s="90"/>
      <c r="CV499" s="90"/>
      <c r="CW499" s="90"/>
      <c r="CX499" s="90"/>
      <c r="CY499" s="90"/>
      <c r="CZ499" s="90"/>
      <c r="DA499" s="90"/>
      <c r="DB499" s="90"/>
      <c r="DC499" s="90"/>
      <c r="DD499" s="90"/>
      <c r="DE499" s="90"/>
      <c r="DF499" s="90"/>
      <c r="DG499" s="90"/>
      <c r="DH499" s="90"/>
      <c r="DI499" s="90"/>
      <c r="DJ499" s="90"/>
      <c r="DK499" s="90"/>
      <c r="DL499" s="90"/>
      <c r="DM499" s="90"/>
      <c r="DN499" s="90"/>
      <c r="DO499" s="90"/>
      <c r="DP499" s="90"/>
      <c r="DQ499" s="90"/>
      <c r="DR499" s="90"/>
      <c r="DS499" s="90"/>
      <c r="DT499" s="90"/>
      <c r="DU499" s="90"/>
      <c r="DV499" s="90"/>
      <c r="DW499" s="90"/>
      <c r="DX499" s="90"/>
      <c r="DY499" s="90"/>
      <c r="DZ499" s="90"/>
      <c r="EA499" s="90"/>
      <c r="EB499" s="90"/>
      <c r="EC499" s="90"/>
      <c r="ED499" s="90"/>
      <c r="EE499" s="90"/>
      <c r="EF499" s="90"/>
      <c r="EG499" s="90"/>
      <c r="EH499" s="90"/>
      <c r="EI499" s="90"/>
      <c r="EJ499" s="90"/>
      <c r="EK499" s="90"/>
      <c r="EL499" s="90"/>
      <c r="EM499" s="90"/>
      <c r="EN499" s="90"/>
      <c r="EO499" s="90"/>
      <c r="EP499" s="90"/>
      <c r="EQ499" s="90"/>
      <c r="ER499" s="90"/>
      <c r="ES499" s="90"/>
      <c r="ET499" s="90"/>
      <c r="EU499" s="90"/>
      <c r="EV499" s="90"/>
      <c r="EW499" s="90"/>
      <c r="EX499" s="90"/>
      <c r="EY499" s="90"/>
      <c r="EZ499" s="90"/>
      <c r="FA499" s="90"/>
      <c r="FB499" s="90"/>
      <c r="FC499" s="90"/>
      <c r="FD499" s="90"/>
      <c r="FE499" s="90"/>
      <c r="FF499" s="90"/>
      <c r="FG499" s="90"/>
      <c r="FH499" s="90"/>
      <c r="FI499" s="90"/>
      <c r="FJ499" s="90"/>
      <c r="FK499" s="90"/>
      <c r="FL499" s="90"/>
      <c r="FM499" s="90"/>
      <c r="FN499" s="90"/>
      <c r="FO499" s="90"/>
      <c r="FP499" s="90"/>
      <c r="FQ499" s="90"/>
      <c r="FR499" s="90"/>
      <c r="FS499" s="90"/>
      <c r="FT499" s="90"/>
      <c r="FU499" s="90"/>
      <c r="FV499" s="90"/>
      <c r="FW499" s="90"/>
      <c r="FX499" s="90"/>
      <c r="FY499" s="90"/>
      <c r="FZ499" s="90"/>
      <c r="GA499" s="90"/>
      <c r="GB499" s="90"/>
      <c r="GC499" s="90"/>
      <c r="GD499" s="90"/>
      <c r="GE499" s="90"/>
      <c r="GF499" s="90"/>
      <c r="GG499" s="90"/>
      <c r="GH499" s="90"/>
      <c r="GI499" s="90"/>
      <c r="GJ499" s="90"/>
      <c r="GK499" s="90"/>
      <c r="GL499" s="90"/>
      <c r="GM499" s="90"/>
      <c r="GN499" s="90"/>
      <c r="GO499" s="90"/>
      <c r="GP499" s="90"/>
      <c r="GQ499" s="90"/>
      <c r="GR499" s="90"/>
      <c r="GS499" s="90"/>
      <c r="GT499" s="90"/>
      <c r="GU499" s="90"/>
      <c r="GV499" s="90"/>
      <c r="GW499" s="90"/>
      <c r="GX499" s="90"/>
      <c r="GY499" s="90"/>
      <c r="GZ499" s="90"/>
      <c r="HA499" s="90"/>
      <c r="HB499" s="90"/>
      <c r="HC499" s="90"/>
      <c r="HD499" s="90"/>
      <c r="HE499" s="90"/>
      <c r="HF499" s="90"/>
      <c r="HG499" s="90"/>
      <c r="HH499" s="90"/>
      <c r="HI499" s="90"/>
      <c r="HJ499" s="90"/>
      <c r="HK499" s="90"/>
      <c r="HL499" s="90"/>
      <c r="HM499" s="90"/>
      <c r="HN499" s="90"/>
      <c r="HO499" s="90"/>
      <c r="HP499" s="90"/>
      <c r="HQ499" s="90"/>
      <c r="HR499" s="90"/>
      <c r="HS499" s="90"/>
      <c r="HT499" s="90"/>
      <c r="HU499" s="90"/>
      <c r="HV499" s="90"/>
      <c r="HW499" s="90"/>
      <c r="HX499" s="90"/>
      <c r="HY499" s="90"/>
      <c r="HZ499" s="90"/>
      <c r="IA499" s="90"/>
      <c r="IB499" s="90"/>
      <c r="IC499" s="90"/>
      <c r="ID499" s="90"/>
      <c r="IE499" s="90"/>
      <c r="IF499" s="90"/>
      <c r="IG499" s="90"/>
      <c r="IH499" s="90"/>
      <c r="II499" s="90"/>
      <c r="IJ499" s="90"/>
      <c r="IK499" s="90"/>
      <c r="IL499" s="90"/>
      <c r="IM499" s="90"/>
      <c r="IN499" s="90"/>
      <c r="IO499" s="90"/>
      <c r="IP499" s="90"/>
      <c r="IQ499" s="90"/>
      <c r="IR499" s="90"/>
      <c r="IS499" s="90"/>
      <c r="IT499" s="90"/>
      <c r="IU499" s="90"/>
      <c r="IV499" s="90"/>
      <c r="IW499" s="90"/>
      <c r="IX499" s="90"/>
    </row>
    <row r="500" spans="4:258" s="3" customFormat="1" x14ac:dyDescent="0.25">
      <c r="D500" s="2"/>
      <c r="E500" s="333" t="s">
        <v>1632</v>
      </c>
      <c r="F500" s="333" t="s">
        <v>1632</v>
      </c>
      <c r="G500" s="333"/>
      <c r="H500" s="333"/>
      <c r="I500" s="333"/>
      <c r="J500" s="334"/>
      <c r="K500" s="335" t="s">
        <v>1981</v>
      </c>
      <c r="L500" s="140"/>
      <c r="M500" s="140"/>
      <c r="N500" s="140"/>
      <c r="AH500" s="90"/>
      <c r="AI500" s="90"/>
      <c r="AJ500" s="90"/>
      <c r="AK500" s="90"/>
      <c r="AL500" s="90"/>
      <c r="AM500" s="90"/>
      <c r="AN500" s="90"/>
      <c r="AO500" s="90"/>
      <c r="AP500" s="90"/>
      <c r="AQ500" s="90"/>
      <c r="AR500" s="90"/>
      <c r="AS500" s="90"/>
      <c r="AT500" s="90"/>
      <c r="AU500" s="90"/>
      <c r="AV500" s="90"/>
      <c r="AW500" s="90"/>
      <c r="AX500" s="90"/>
      <c r="AY500" s="90"/>
      <c r="AZ500" s="90"/>
      <c r="BA500" s="90"/>
      <c r="BB500" s="90"/>
      <c r="BC500" s="90"/>
      <c r="BD500" s="90"/>
      <c r="BE500" s="90"/>
      <c r="BF500" s="90"/>
      <c r="BG500" s="90"/>
      <c r="BH500" s="90"/>
      <c r="BI500" s="90"/>
      <c r="BJ500" s="90"/>
      <c r="BK500" s="90"/>
      <c r="BL500" s="90"/>
      <c r="BM500" s="90"/>
      <c r="BN500" s="90"/>
      <c r="BO500" s="90"/>
      <c r="BP500" s="90"/>
      <c r="BQ500" s="90"/>
      <c r="BR500" s="90"/>
      <c r="BS500" s="90"/>
      <c r="BT500" s="90"/>
      <c r="BU500" s="90"/>
      <c r="BV500" s="90"/>
      <c r="BW500" s="90"/>
      <c r="BX500" s="90"/>
      <c r="BY500" s="90"/>
      <c r="BZ500" s="90"/>
      <c r="CA500" s="90"/>
      <c r="CB500" s="90"/>
      <c r="CC500" s="90"/>
      <c r="CD500" s="90"/>
      <c r="CE500" s="90"/>
      <c r="CF500" s="90"/>
      <c r="CG500" s="90"/>
      <c r="CH500" s="90"/>
      <c r="CI500" s="90"/>
      <c r="CJ500" s="90"/>
      <c r="CK500" s="90"/>
      <c r="CL500" s="90"/>
      <c r="CM500" s="90"/>
      <c r="CN500" s="90"/>
      <c r="CO500" s="90"/>
      <c r="CP500" s="90"/>
      <c r="CQ500" s="90"/>
      <c r="CR500" s="90"/>
      <c r="CS500" s="90"/>
      <c r="CT500" s="90"/>
      <c r="CU500" s="90"/>
      <c r="CV500" s="90"/>
      <c r="CW500" s="90"/>
      <c r="CX500" s="90"/>
      <c r="CY500" s="90"/>
      <c r="CZ500" s="90"/>
      <c r="DA500" s="90"/>
      <c r="DB500" s="90"/>
      <c r="DC500" s="90"/>
      <c r="DD500" s="90"/>
      <c r="DE500" s="90"/>
      <c r="DF500" s="90"/>
      <c r="DG500" s="90"/>
      <c r="DH500" s="90"/>
      <c r="DI500" s="90"/>
      <c r="DJ500" s="90"/>
      <c r="DK500" s="90"/>
      <c r="DL500" s="90"/>
      <c r="DM500" s="90"/>
      <c r="DN500" s="90"/>
      <c r="DO500" s="90"/>
      <c r="DP500" s="90"/>
      <c r="DQ500" s="90"/>
      <c r="DR500" s="90"/>
      <c r="DS500" s="90"/>
      <c r="DT500" s="90"/>
      <c r="DU500" s="90"/>
      <c r="DV500" s="90"/>
      <c r="DW500" s="90"/>
      <c r="DX500" s="90"/>
      <c r="DY500" s="90"/>
      <c r="DZ500" s="90"/>
      <c r="EA500" s="90"/>
      <c r="EB500" s="90"/>
      <c r="EC500" s="90"/>
      <c r="ED500" s="90"/>
      <c r="EE500" s="90"/>
      <c r="EF500" s="90"/>
      <c r="EG500" s="90"/>
      <c r="EH500" s="90"/>
      <c r="EI500" s="90"/>
      <c r="EJ500" s="90"/>
      <c r="EK500" s="90"/>
      <c r="EL500" s="90"/>
      <c r="EM500" s="90"/>
      <c r="EN500" s="90"/>
      <c r="EO500" s="90"/>
      <c r="EP500" s="90"/>
      <c r="EQ500" s="90"/>
      <c r="ER500" s="90"/>
      <c r="ES500" s="90"/>
      <c r="ET500" s="90"/>
      <c r="EU500" s="90"/>
      <c r="EV500" s="90"/>
      <c r="EW500" s="90"/>
      <c r="EX500" s="90"/>
      <c r="EY500" s="90"/>
      <c r="EZ500" s="90"/>
      <c r="FA500" s="90"/>
      <c r="FB500" s="90"/>
      <c r="FC500" s="90"/>
      <c r="FD500" s="90"/>
      <c r="FE500" s="90"/>
      <c r="FF500" s="90"/>
      <c r="FG500" s="90"/>
      <c r="FH500" s="90"/>
      <c r="FI500" s="90"/>
      <c r="FJ500" s="90"/>
      <c r="FK500" s="90"/>
      <c r="FL500" s="90"/>
      <c r="FM500" s="90"/>
      <c r="FN500" s="90"/>
      <c r="FO500" s="90"/>
      <c r="FP500" s="90"/>
      <c r="FQ500" s="90"/>
      <c r="FR500" s="90"/>
      <c r="FS500" s="90"/>
      <c r="FT500" s="90"/>
      <c r="FU500" s="90"/>
      <c r="FV500" s="90"/>
      <c r="FW500" s="90"/>
      <c r="FX500" s="90"/>
      <c r="FY500" s="90"/>
      <c r="FZ500" s="90"/>
      <c r="GA500" s="90"/>
      <c r="GB500" s="90"/>
      <c r="GC500" s="90"/>
      <c r="GD500" s="90"/>
      <c r="GE500" s="90"/>
      <c r="GF500" s="90"/>
      <c r="GG500" s="90"/>
      <c r="GH500" s="90"/>
      <c r="GI500" s="90"/>
      <c r="GJ500" s="90"/>
      <c r="GK500" s="90"/>
      <c r="GL500" s="90"/>
      <c r="GM500" s="90"/>
      <c r="GN500" s="90"/>
      <c r="GO500" s="90"/>
      <c r="GP500" s="90"/>
      <c r="GQ500" s="90"/>
      <c r="GR500" s="90"/>
      <c r="GS500" s="90"/>
      <c r="GT500" s="90"/>
      <c r="GU500" s="90"/>
      <c r="GV500" s="90"/>
      <c r="GW500" s="90"/>
      <c r="GX500" s="90"/>
      <c r="GY500" s="90"/>
      <c r="GZ500" s="90"/>
      <c r="HA500" s="90"/>
      <c r="HB500" s="90"/>
      <c r="HC500" s="90"/>
      <c r="HD500" s="90"/>
      <c r="HE500" s="90"/>
      <c r="HF500" s="90"/>
      <c r="HG500" s="90"/>
      <c r="HH500" s="90"/>
      <c r="HI500" s="90"/>
      <c r="HJ500" s="90"/>
      <c r="HK500" s="90"/>
      <c r="HL500" s="90"/>
      <c r="HM500" s="90"/>
      <c r="HN500" s="90"/>
      <c r="HO500" s="90"/>
      <c r="HP500" s="90"/>
      <c r="HQ500" s="90"/>
      <c r="HR500" s="90"/>
      <c r="HS500" s="90"/>
      <c r="HT500" s="90"/>
      <c r="HU500" s="90"/>
      <c r="HV500" s="90"/>
      <c r="HW500" s="90"/>
      <c r="HX500" s="90"/>
      <c r="HY500" s="90"/>
      <c r="HZ500" s="90"/>
      <c r="IA500" s="90"/>
      <c r="IB500" s="90"/>
      <c r="IC500" s="90"/>
      <c r="ID500" s="90"/>
      <c r="IE500" s="90"/>
      <c r="IF500" s="90"/>
      <c r="IG500" s="90"/>
      <c r="IH500" s="90"/>
      <c r="II500" s="90"/>
      <c r="IJ500" s="90"/>
      <c r="IK500" s="90"/>
      <c r="IL500" s="90"/>
      <c r="IM500" s="90"/>
      <c r="IN500" s="90"/>
      <c r="IO500" s="90"/>
      <c r="IP500" s="90"/>
      <c r="IQ500" s="90"/>
      <c r="IR500" s="90"/>
      <c r="IS500" s="90"/>
      <c r="IT500" s="90"/>
      <c r="IU500" s="90"/>
      <c r="IV500" s="90"/>
      <c r="IW500" s="90"/>
      <c r="IX500" s="90"/>
    </row>
    <row r="501" spans="4:258" s="3" customFormat="1" x14ac:dyDescent="0.25">
      <c r="D501" s="2"/>
      <c r="AH501" s="90"/>
      <c r="AI501" s="90"/>
      <c r="AJ501" s="90"/>
      <c r="AK501" s="90"/>
      <c r="AL501" s="90"/>
      <c r="AM501" s="90"/>
      <c r="AN501" s="90"/>
      <c r="AO501" s="90"/>
      <c r="AP501" s="90"/>
      <c r="AQ501" s="90"/>
      <c r="AR501" s="90"/>
      <c r="AS501" s="90"/>
      <c r="AT501" s="90"/>
      <c r="AU501" s="90"/>
      <c r="AV501" s="90"/>
      <c r="AW501" s="90"/>
      <c r="AX501" s="90"/>
      <c r="AY501" s="90"/>
      <c r="AZ501" s="90"/>
      <c r="BA501" s="90"/>
      <c r="BB501" s="90"/>
      <c r="BC501" s="90"/>
      <c r="BD501" s="90"/>
      <c r="BE501" s="90"/>
      <c r="BF501" s="90"/>
      <c r="BG501" s="90"/>
      <c r="BH501" s="90"/>
      <c r="BI501" s="90"/>
      <c r="BJ501" s="90"/>
      <c r="BK501" s="90"/>
      <c r="BL501" s="90"/>
      <c r="BM501" s="90"/>
      <c r="BN501" s="90"/>
      <c r="BO501" s="90"/>
      <c r="BP501" s="90"/>
      <c r="BQ501" s="90"/>
      <c r="BR501" s="90"/>
      <c r="BS501" s="90"/>
      <c r="BT501" s="90"/>
      <c r="BU501" s="90"/>
      <c r="BV501" s="90"/>
      <c r="BW501" s="90"/>
      <c r="BX501" s="90"/>
      <c r="BY501" s="90"/>
      <c r="BZ501" s="90"/>
      <c r="CA501" s="90"/>
      <c r="CB501" s="90"/>
      <c r="CC501" s="90"/>
      <c r="CD501" s="90"/>
      <c r="CE501" s="90"/>
      <c r="CF501" s="90"/>
      <c r="CG501" s="90"/>
      <c r="CH501" s="90"/>
      <c r="CI501" s="90"/>
      <c r="CJ501" s="90"/>
      <c r="CK501" s="90"/>
      <c r="CL501" s="90"/>
      <c r="CM501" s="90"/>
      <c r="CN501" s="90"/>
      <c r="CO501" s="90"/>
      <c r="CP501" s="90"/>
      <c r="CQ501" s="90"/>
      <c r="CR501" s="90"/>
      <c r="CS501" s="90"/>
      <c r="CT501" s="90"/>
      <c r="CU501" s="90"/>
      <c r="CV501" s="90"/>
      <c r="CW501" s="90"/>
      <c r="CX501" s="90"/>
      <c r="CY501" s="90"/>
      <c r="CZ501" s="90"/>
      <c r="DA501" s="90"/>
      <c r="DB501" s="90"/>
      <c r="DC501" s="90"/>
      <c r="DD501" s="90"/>
      <c r="DE501" s="90"/>
      <c r="DF501" s="90"/>
      <c r="DG501" s="90"/>
      <c r="DH501" s="90"/>
      <c r="DI501" s="90"/>
      <c r="DJ501" s="90"/>
      <c r="DK501" s="90"/>
      <c r="DL501" s="90"/>
      <c r="DM501" s="90"/>
      <c r="DN501" s="90"/>
      <c r="DO501" s="90"/>
      <c r="DP501" s="90"/>
      <c r="DQ501" s="90"/>
      <c r="DR501" s="90"/>
      <c r="DS501" s="90"/>
      <c r="DT501" s="90"/>
      <c r="DU501" s="90"/>
      <c r="DV501" s="90"/>
      <c r="DW501" s="90"/>
      <c r="DX501" s="90"/>
      <c r="DY501" s="90"/>
      <c r="DZ501" s="90"/>
      <c r="EA501" s="90"/>
      <c r="EB501" s="90"/>
      <c r="EC501" s="90"/>
      <c r="ED501" s="90"/>
      <c r="EE501" s="90"/>
      <c r="EF501" s="90"/>
      <c r="EG501" s="90"/>
      <c r="EH501" s="90"/>
      <c r="EI501" s="90"/>
      <c r="EJ501" s="90"/>
      <c r="EK501" s="90"/>
      <c r="EL501" s="90"/>
      <c r="EM501" s="90"/>
      <c r="EN501" s="90"/>
      <c r="EO501" s="90"/>
      <c r="EP501" s="90"/>
      <c r="EQ501" s="90"/>
      <c r="ER501" s="90"/>
      <c r="ES501" s="90"/>
      <c r="ET501" s="90"/>
      <c r="EU501" s="90"/>
      <c r="EV501" s="90"/>
      <c r="EW501" s="90"/>
      <c r="EX501" s="90"/>
      <c r="EY501" s="90"/>
      <c r="EZ501" s="90"/>
      <c r="FA501" s="90"/>
      <c r="FB501" s="90"/>
      <c r="FC501" s="90"/>
      <c r="FD501" s="90"/>
      <c r="FE501" s="90"/>
      <c r="FF501" s="90"/>
      <c r="FG501" s="90"/>
      <c r="FH501" s="90"/>
      <c r="FI501" s="90"/>
      <c r="FJ501" s="90"/>
      <c r="FK501" s="90"/>
      <c r="FL501" s="90"/>
      <c r="FM501" s="90"/>
      <c r="FN501" s="90"/>
      <c r="FO501" s="90"/>
      <c r="FP501" s="90"/>
      <c r="FQ501" s="90"/>
      <c r="FR501" s="90"/>
      <c r="FS501" s="90"/>
      <c r="FT501" s="90"/>
      <c r="FU501" s="90"/>
      <c r="FV501" s="90"/>
      <c r="FW501" s="90"/>
      <c r="FX501" s="90"/>
      <c r="FY501" s="90"/>
      <c r="FZ501" s="90"/>
      <c r="GA501" s="90"/>
      <c r="GB501" s="90"/>
      <c r="GC501" s="90"/>
      <c r="GD501" s="90"/>
      <c r="GE501" s="90"/>
      <c r="GF501" s="90"/>
      <c r="GG501" s="90"/>
      <c r="GH501" s="90"/>
      <c r="GI501" s="90"/>
      <c r="GJ501" s="90"/>
      <c r="GK501" s="90"/>
      <c r="GL501" s="90"/>
      <c r="GM501" s="90"/>
      <c r="GN501" s="90"/>
      <c r="GO501" s="90"/>
      <c r="GP501" s="90"/>
      <c r="GQ501" s="90"/>
      <c r="GR501" s="90"/>
      <c r="GS501" s="90"/>
      <c r="GT501" s="90"/>
      <c r="GU501" s="90"/>
      <c r="GV501" s="90"/>
      <c r="GW501" s="90"/>
      <c r="GX501" s="90"/>
      <c r="GY501" s="90"/>
      <c r="GZ501" s="90"/>
      <c r="HA501" s="90"/>
      <c r="HB501" s="90"/>
      <c r="HC501" s="90"/>
      <c r="HD501" s="90"/>
      <c r="HE501" s="90"/>
      <c r="HF501" s="90"/>
      <c r="HG501" s="90"/>
      <c r="HH501" s="90"/>
      <c r="HI501" s="90"/>
      <c r="HJ501" s="90"/>
      <c r="HK501" s="90"/>
      <c r="HL501" s="90"/>
      <c r="HM501" s="90"/>
      <c r="HN501" s="90"/>
      <c r="HO501" s="90"/>
      <c r="HP501" s="90"/>
      <c r="HQ501" s="90"/>
      <c r="HR501" s="90"/>
      <c r="HS501" s="90"/>
      <c r="HT501" s="90"/>
      <c r="HU501" s="90"/>
      <c r="HV501" s="90"/>
      <c r="HW501" s="90"/>
      <c r="HX501" s="90"/>
      <c r="HY501" s="90"/>
      <c r="HZ501" s="90"/>
      <c r="IA501" s="90"/>
      <c r="IB501" s="90"/>
      <c r="IC501" s="90"/>
      <c r="ID501" s="90"/>
      <c r="IE501" s="90"/>
      <c r="IF501" s="90"/>
      <c r="IG501" s="90"/>
      <c r="IH501" s="90"/>
      <c r="II501" s="90"/>
      <c r="IJ501" s="90"/>
      <c r="IK501" s="90"/>
      <c r="IL501" s="90"/>
      <c r="IM501" s="90"/>
      <c r="IN501" s="90"/>
      <c r="IO501" s="90"/>
      <c r="IP501" s="90"/>
      <c r="IQ501" s="90"/>
      <c r="IR501" s="90"/>
      <c r="IS501" s="90"/>
      <c r="IT501" s="90"/>
      <c r="IU501" s="90"/>
      <c r="IV501" s="90"/>
      <c r="IW501" s="90"/>
      <c r="IX501" s="90"/>
    </row>
    <row r="502" spans="4:258" s="3" customFormat="1" x14ac:dyDescent="0.25">
      <c r="D502" s="2"/>
      <c r="AH502" s="90"/>
      <c r="AI502" s="90"/>
      <c r="AJ502" s="90"/>
      <c r="AK502" s="90"/>
      <c r="AL502" s="90"/>
      <c r="AM502" s="90"/>
      <c r="AN502" s="90"/>
      <c r="AO502" s="90"/>
      <c r="AP502" s="90"/>
      <c r="AQ502" s="90"/>
      <c r="AR502" s="90"/>
      <c r="AS502" s="90"/>
      <c r="AT502" s="90"/>
      <c r="AU502" s="90"/>
      <c r="AV502" s="90"/>
      <c r="AW502" s="90"/>
      <c r="AX502" s="90"/>
      <c r="AY502" s="90"/>
      <c r="AZ502" s="90"/>
      <c r="BA502" s="90"/>
      <c r="BB502" s="90"/>
      <c r="BC502" s="90"/>
      <c r="BD502" s="90"/>
      <c r="BE502" s="90"/>
      <c r="BF502" s="90"/>
      <c r="BG502" s="90"/>
      <c r="BH502" s="90"/>
      <c r="BI502" s="90"/>
      <c r="BJ502" s="90"/>
      <c r="BK502" s="90"/>
      <c r="BL502" s="90"/>
      <c r="BM502" s="90"/>
      <c r="BN502" s="90"/>
      <c r="BO502" s="90"/>
      <c r="BP502" s="90"/>
      <c r="BQ502" s="90"/>
      <c r="BR502" s="90"/>
      <c r="BS502" s="90"/>
      <c r="BT502" s="90"/>
      <c r="BU502" s="90"/>
      <c r="BV502" s="90"/>
      <c r="BW502" s="90"/>
      <c r="BX502" s="90"/>
      <c r="BY502" s="90"/>
      <c r="BZ502" s="90"/>
      <c r="CA502" s="90"/>
      <c r="CB502" s="90"/>
      <c r="CC502" s="90"/>
      <c r="CD502" s="90"/>
      <c r="CE502" s="90"/>
      <c r="CF502" s="90"/>
      <c r="CG502" s="90"/>
      <c r="CH502" s="90"/>
      <c r="CI502" s="90"/>
      <c r="CJ502" s="90"/>
      <c r="CK502" s="90"/>
      <c r="CL502" s="90"/>
      <c r="CM502" s="90"/>
      <c r="CN502" s="90"/>
      <c r="CO502" s="90"/>
      <c r="CP502" s="90"/>
      <c r="CQ502" s="90"/>
      <c r="CR502" s="90"/>
      <c r="CS502" s="90"/>
      <c r="CT502" s="90"/>
      <c r="CU502" s="90"/>
      <c r="CV502" s="90"/>
      <c r="CW502" s="90"/>
      <c r="CX502" s="90"/>
      <c r="CY502" s="90"/>
      <c r="CZ502" s="90"/>
      <c r="DA502" s="90"/>
      <c r="DB502" s="90"/>
      <c r="DC502" s="90"/>
      <c r="DD502" s="90"/>
      <c r="DE502" s="90"/>
      <c r="DF502" s="90"/>
      <c r="DG502" s="90"/>
      <c r="DH502" s="90"/>
      <c r="DI502" s="90"/>
      <c r="DJ502" s="90"/>
      <c r="DK502" s="90"/>
      <c r="DL502" s="90"/>
      <c r="DM502" s="90"/>
      <c r="DN502" s="90"/>
      <c r="DO502" s="90"/>
      <c r="DP502" s="90"/>
      <c r="DQ502" s="90"/>
      <c r="DR502" s="90"/>
      <c r="DS502" s="90"/>
      <c r="DT502" s="90"/>
      <c r="DU502" s="90"/>
      <c r="DV502" s="90"/>
      <c r="DW502" s="90"/>
      <c r="DX502" s="90"/>
      <c r="DY502" s="90"/>
      <c r="DZ502" s="90"/>
      <c r="EA502" s="90"/>
      <c r="EB502" s="90"/>
      <c r="EC502" s="90"/>
      <c r="ED502" s="90"/>
      <c r="EE502" s="90"/>
      <c r="EF502" s="90"/>
      <c r="EG502" s="90"/>
      <c r="EH502" s="90"/>
      <c r="EI502" s="90"/>
      <c r="EJ502" s="90"/>
      <c r="EK502" s="90"/>
      <c r="EL502" s="90"/>
      <c r="EM502" s="90"/>
      <c r="EN502" s="90"/>
      <c r="EO502" s="90"/>
      <c r="EP502" s="90"/>
      <c r="EQ502" s="90"/>
      <c r="ER502" s="90"/>
      <c r="ES502" s="90"/>
      <c r="ET502" s="90"/>
      <c r="EU502" s="90"/>
      <c r="EV502" s="90"/>
      <c r="EW502" s="90"/>
      <c r="EX502" s="90"/>
      <c r="EY502" s="90"/>
      <c r="EZ502" s="90"/>
      <c r="FA502" s="90"/>
      <c r="FB502" s="90"/>
      <c r="FC502" s="90"/>
      <c r="FD502" s="90"/>
      <c r="FE502" s="90"/>
      <c r="FF502" s="90"/>
      <c r="FG502" s="90"/>
      <c r="FH502" s="90"/>
      <c r="FI502" s="90"/>
      <c r="FJ502" s="90"/>
      <c r="FK502" s="90"/>
      <c r="FL502" s="90"/>
      <c r="FM502" s="90"/>
      <c r="FN502" s="90"/>
      <c r="FO502" s="90"/>
      <c r="FP502" s="90"/>
      <c r="FQ502" s="90"/>
      <c r="FR502" s="90"/>
      <c r="FS502" s="90"/>
      <c r="FT502" s="90"/>
      <c r="FU502" s="90"/>
      <c r="FV502" s="90"/>
      <c r="FW502" s="90"/>
      <c r="FX502" s="90"/>
      <c r="FY502" s="90"/>
      <c r="FZ502" s="90"/>
      <c r="GA502" s="90"/>
      <c r="GB502" s="90"/>
      <c r="GC502" s="90"/>
      <c r="GD502" s="90"/>
      <c r="GE502" s="90"/>
      <c r="GF502" s="90"/>
      <c r="GG502" s="90"/>
      <c r="GH502" s="90"/>
      <c r="GI502" s="90"/>
      <c r="GJ502" s="90"/>
      <c r="GK502" s="90"/>
      <c r="GL502" s="90"/>
      <c r="GM502" s="90"/>
      <c r="GN502" s="90"/>
      <c r="GO502" s="90"/>
      <c r="GP502" s="90"/>
      <c r="GQ502" s="90"/>
      <c r="GR502" s="90"/>
      <c r="GS502" s="90"/>
      <c r="GT502" s="90"/>
      <c r="GU502" s="90"/>
      <c r="GV502" s="90"/>
      <c r="GW502" s="90"/>
      <c r="GX502" s="90"/>
      <c r="GY502" s="90"/>
      <c r="GZ502" s="90"/>
      <c r="HA502" s="90"/>
      <c r="HB502" s="90"/>
      <c r="HC502" s="90"/>
      <c r="HD502" s="90"/>
      <c r="HE502" s="90"/>
      <c r="HF502" s="90"/>
      <c r="HG502" s="90"/>
      <c r="HH502" s="90"/>
      <c r="HI502" s="90"/>
      <c r="HJ502" s="90"/>
      <c r="HK502" s="90"/>
      <c r="HL502" s="90"/>
      <c r="HM502" s="90"/>
      <c r="HN502" s="90"/>
      <c r="HO502" s="90"/>
      <c r="HP502" s="90"/>
      <c r="HQ502" s="90"/>
      <c r="HR502" s="90"/>
      <c r="HS502" s="90"/>
      <c r="HT502" s="90"/>
      <c r="HU502" s="90"/>
      <c r="HV502" s="90"/>
      <c r="HW502" s="90"/>
      <c r="HX502" s="90"/>
      <c r="HY502" s="90"/>
      <c r="HZ502" s="90"/>
      <c r="IA502" s="90"/>
      <c r="IB502" s="90"/>
      <c r="IC502" s="90"/>
      <c r="ID502" s="90"/>
      <c r="IE502" s="90"/>
      <c r="IF502" s="90"/>
      <c r="IG502" s="90"/>
      <c r="IH502" s="90"/>
      <c r="II502" s="90"/>
      <c r="IJ502" s="90"/>
      <c r="IK502" s="90"/>
      <c r="IL502" s="90"/>
      <c r="IM502" s="90"/>
      <c r="IN502" s="90"/>
      <c r="IO502" s="90"/>
      <c r="IP502" s="90"/>
      <c r="IQ502" s="90"/>
      <c r="IR502" s="90"/>
      <c r="IS502" s="90"/>
      <c r="IT502" s="90"/>
      <c r="IU502" s="90"/>
      <c r="IV502" s="90"/>
      <c r="IW502" s="90"/>
      <c r="IX502" s="90"/>
    </row>
    <row r="503" spans="4:258" s="3" customFormat="1" x14ac:dyDescent="0.25">
      <c r="D503" s="2"/>
      <c r="E503" s="3" t="s">
        <v>1631</v>
      </c>
      <c r="F503" s="3" t="s">
        <v>1631</v>
      </c>
      <c r="AH503" s="90"/>
      <c r="AI503" s="90"/>
      <c r="AJ503" s="90"/>
      <c r="AK503" s="90"/>
      <c r="AL503" s="90"/>
      <c r="AM503" s="90"/>
      <c r="AN503" s="90"/>
      <c r="AO503" s="90"/>
      <c r="AP503" s="90"/>
      <c r="AQ503" s="90"/>
      <c r="AR503" s="90"/>
      <c r="AS503" s="90"/>
      <c r="AT503" s="90"/>
      <c r="AU503" s="90"/>
      <c r="AV503" s="90"/>
      <c r="AW503" s="90"/>
      <c r="AX503" s="90"/>
      <c r="AY503" s="90"/>
      <c r="AZ503" s="90"/>
      <c r="BA503" s="90"/>
      <c r="BB503" s="90"/>
      <c r="BC503" s="90"/>
      <c r="BD503" s="90"/>
      <c r="BE503" s="90"/>
      <c r="BF503" s="90"/>
      <c r="BG503" s="90"/>
      <c r="BH503" s="90"/>
      <c r="BI503" s="90"/>
      <c r="BJ503" s="90"/>
      <c r="BK503" s="90"/>
      <c r="BL503" s="90"/>
      <c r="BM503" s="90"/>
      <c r="BN503" s="90"/>
      <c r="BO503" s="90"/>
      <c r="BP503" s="90"/>
      <c r="BQ503" s="90"/>
      <c r="BR503" s="90"/>
      <c r="BS503" s="90"/>
      <c r="BT503" s="90"/>
      <c r="BU503" s="90"/>
      <c r="BV503" s="90"/>
      <c r="BW503" s="90"/>
      <c r="BX503" s="90"/>
      <c r="BY503" s="90"/>
      <c r="BZ503" s="90"/>
      <c r="CA503" s="90"/>
      <c r="CB503" s="90"/>
      <c r="CC503" s="90"/>
      <c r="CD503" s="90"/>
      <c r="CE503" s="90"/>
      <c r="CF503" s="90"/>
      <c r="CG503" s="90"/>
      <c r="CH503" s="90"/>
      <c r="CI503" s="90"/>
      <c r="CJ503" s="90"/>
      <c r="CK503" s="90"/>
      <c r="CL503" s="90"/>
      <c r="CM503" s="90"/>
      <c r="CN503" s="90"/>
      <c r="CO503" s="90"/>
      <c r="CP503" s="90"/>
      <c r="CQ503" s="90"/>
      <c r="CR503" s="90"/>
      <c r="CS503" s="90"/>
      <c r="CT503" s="90"/>
      <c r="CU503" s="90"/>
      <c r="CV503" s="90"/>
      <c r="CW503" s="90"/>
      <c r="CX503" s="90"/>
      <c r="CY503" s="90"/>
      <c r="CZ503" s="90"/>
      <c r="DA503" s="90"/>
      <c r="DB503" s="90"/>
      <c r="DC503" s="90"/>
      <c r="DD503" s="90"/>
      <c r="DE503" s="90"/>
      <c r="DF503" s="90"/>
      <c r="DG503" s="90"/>
      <c r="DH503" s="90"/>
      <c r="DI503" s="90"/>
      <c r="DJ503" s="90"/>
      <c r="DK503" s="90"/>
      <c r="DL503" s="90"/>
      <c r="DM503" s="90"/>
      <c r="DN503" s="90"/>
      <c r="DO503" s="90"/>
      <c r="DP503" s="90"/>
      <c r="DQ503" s="90"/>
      <c r="DR503" s="90"/>
      <c r="DS503" s="90"/>
      <c r="DT503" s="90"/>
      <c r="DU503" s="90"/>
      <c r="DV503" s="90"/>
      <c r="DW503" s="90"/>
      <c r="DX503" s="90"/>
      <c r="DY503" s="90"/>
      <c r="DZ503" s="90"/>
      <c r="EA503" s="90"/>
      <c r="EB503" s="90"/>
      <c r="EC503" s="90"/>
      <c r="ED503" s="90"/>
      <c r="EE503" s="90"/>
      <c r="EF503" s="90"/>
      <c r="EG503" s="90"/>
      <c r="EH503" s="90"/>
      <c r="EI503" s="90"/>
      <c r="EJ503" s="90"/>
      <c r="EK503" s="90"/>
      <c r="EL503" s="90"/>
      <c r="EM503" s="90"/>
      <c r="EN503" s="90"/>
      <c r="EO503" s="90"/>
      <c r="EP503" s="90"/>
      <c r="EQ503" s="90"/>
      <c r="ER503" s="90"/>
      <c r="ES503" s="90"/>
      <c r="ET503" s="90"/>
      <c r="EU503" s="90"/>
      <c r="EV503" s="90"/>
      <c r="EW503" s="90"/>
      <c r="EX503" s="90"/>
      <c r="EY503" s="90"/>
      <c r="EZ503" s="90"/>
      <c r="FA503" s="90"/>
      <c r="FB503" s="90"/>
      <c r="FC503" s="90"/>
      <c r="FD503" s="90"/>
      <c r="FE503" s="90"/>
      <c r="FF503" s="90"/>
      <c r="FG503" s="90"/>
      <c r="FH503" s="90"/>
      <c r="FI503" s="90"/>
      <c r="FJ503" s="90"/>
      <c r="FK503" s="90"/>
      <c r="FL503" s="90"/>
      <c r="FM503" s="90"/>
      <c r="FN503" s="90"/>
      <c r="FO503" s="90"/>
      <c r="FP503" s="90"/>
      <c r="FQ503" s="90"/>
      <c r="FR503" s="90"/>
      <c r="FS503" s="90"/>
      <c r="FT503" s="90"/>
      <c r="FU503" s="90"/>
      <c r="FV503" s="90"/>
      <c r="FW503" s="90"/>
      <c r="FX503" s="90"/>
      <c r="FY503" s="90"/>
      <c r="FZ503" s="90"/>
      <c r="GA503" s="90"/>
      <c r="GB503" s="90"/>
      <c r="GC503" s="90"/>
      <c r="GD503" s="90"/>
      <c r="GE503" s="90"/>
      <c r="GF503" s="90"/>
      <c r="GG503" s="90"/>
      <c r="GH503" s="90"/>
      <c r="GI503" s="90"/>
      <c r="GJ503" s="90"/>
      <c r="GK503" s="90"/>
      <c r="GL503" s="90"/>
      <c r="GM503" s="90"/>
      <c r="GN503" s="90"/>
      <c r="GO503" s="90"/>
      <c r="GP503" s="90"/>
      <c r="GQ503" s="90"/>
      <c r="GR503" s="90"/>
      <c r="GS503" s="90"/>
      <c r="GT503" s="90"/>
      <c r="GU503" s="90"/>
      <c r="GV503" s="90"/>
      <c r="GW503" s="90"/>
      <c r="GX503" s="90"/>
      <c r="GY503" s="90"/>
      <c r="GZ503" s="90"/>
      <c r="HA503" s="90"/>
      <c r="HB503" s="90"/>
      <c r="HC503" s="90"/>
      <c r="HD503" s="90"/>
      <c r="HE503" s="90"/>
      <c r="HF503" s="90"/>
      <c r="HG503" s="90"/>
      <c r="HH503" s="90"/>
      <c r="HI503" s="90"/>
      <c r="HJ503" s="90"/>
      <c r="HK503" s="90"/>
      <c r="HL503" s="90"/>
      <c r="HM503" s="90"/>
      <c r="HN503" s="90"/>
      <c r="HO503" s="90"/>
      <c r="HP503" s="90"/>
      <c r="HQ503" s="90"/>
      <c r="HR503" s="90"/>
      <c r="HS503" s="90"/>
      <c r="HT503" s="90"/>
      <c r="HU503" s="90"/>
      <c r="HV503" s="90"/>
      <c r="HW503" s="90"/>
      <c r="HX503" s="90"/>
      <c r="HY503" s="90"/>
      <c r="HZ503" s="90"/>
      <c r="IA503" s="90"/>
      <c r="IB503" s="90"/>
      <c r="IC503" s="90"/>
      <c r="ID503" s="90"/>
      <c r="IE503" s="90"/>
      <c r="IF503" s="90"/>
      <c r="IG503" s="90"/>
      <c r="IH503" s="90"/>
      <c r="II503" s="90"/>
      <c r="IJ503" s="90"/>
      <c r="IK503" s="90"/>
      <c r="IL503" s="90"/>
      <c r="IM503" s="90"/>
      <c r="IN503" s="90"/>
      <c r="IO503" s="90"/>
      <c r="IP503" s="90"/>
      <c r="IQ503" s="90"/>
      <c r="IR503" s="90"/>
      <c r="IS503" s="90"/>
      <c r="IT503" s="90"/>
      <c r="IU503" s="90"/>
      <c r="IV503" s="90"/>
      <c r="IW503" s="90"/>
      <c r="IX503" s="90"/>
    </row>
    <row r="504" spans="4:258" s="3" customFormat="1" x14ac:dyDescent="0.25">
      <c r="D504" s="2"/>
      <c r="AH504" s="90"/>
      <c r="AI504" s="90"/>
      <c r="AJ504" s="90"/>
      <c r="AK504" s="90"/>
      <c r="AL504" s="90"/>
      <c r="AM504" s="90"/>
      <c r="AN504" s="90"/>
      <c r="AO504" s="90"/>
      <c r="AP504" s="90"/>
      <c r="AQ504" s="90"/>
      <c r="AR504" s="90"/>
      <c r="AS504" s="90"/>
      <c r="AT504" s="90"/>
      <c r="AU504" s="90"/>
      <c r="AV504" s="90"/>
      <c r="AW504" s="90"/>
      <c r="AX504" s="90"/>
      <c r="AY504" s="90"/>
      <c r="AZ504" s="90"/>
      <c r="BA504" s="90"/>
      <c r="BB504" s="90"/>
      <c r="BC504" s="90"/>
      <c r="BD504" s="90"/>
      <c r="BE504" s="90"/>
      <c r="BF504" s="90"/>
      <c r="BG504" s="90"/>
      <c r="BH504" s="90"/>
      <c r="BI504" s="90"/>
      <c r="BJ504" s="90"/>
      <c r="BK504" s="90"/>
      <c r="BL504" s="90"/>
      <c r="BM504" s="90"/>
      <c r="BN504" s="90"/>
      <c r="BO504" s="90"/>
      <c r="BP504" s="90"/>
      <c r="BQ504" s="90"/>
      <c r="BR504" s="90"/>
      <c r="BS504" s="90"/>
      <c r="BT504" s="90"/>
      <c r="BU504" s="90"/>
      <c r="BV504" s="90"/>
      <c r="BW504" s="90"/>
      <c r="BX504" s="90"/>
      <c r="BY504" s="90"/>
      <c r="BZ504" s="90"/>
      <c r="CA504" s="90"/>
      <c r="CB504" s="90"/>
      <c r="CC504" s="90"/>
      <c r="CD504" s="90"/>
      <c r="CE504" s="90"/>
      <c r="CF504" s="90"/>
      <c r="CG504" s="90"/>
      <c r="CH504" s="90"/>
      <c r="CI504" s="90"/>
      <c r="CJ504" s="90"/>
      <c r="CK504" s="90"/>
      <c r="CL504" s="90"/>
      <c r="CM504" s="90"/>
      <c r="CN504" s="90"/>
      <c r="CO504" s="90"/>
      <c r="CP504" s="90"/>
      <c r="CQ504" s="90"/>
      <c r="CR504" s="90"/>
      <c r="CS504" s="90"/>
      <c r="CT504" s="90"/>
      <c r="CU504" s="90"/>
      <c r="CV504" s="90"/>
      <c r="CW504" s="90"/>
      <c r="CX504" s="90"/>
      <c r="CY504" s="90"/>
      <c r="CZ504" s="90"/>
      <c r="DA504" s="90"/>
      <c r="DB504" s="90"/>
      <c r="DC504" s="90"/>
      <c r="DD504" s="90"/>
      <c r="DE504" s="90"/>
      <c r="DF504" s="90"/>
      <c r="DG504" s="90"/>
      <c r="DH504" s="90"/>
      <c r="DI504" s="90"/>
      <c r="DJ504" s="90"/>
      <c r="DK504" s="90"/>
      <c r="DL504" s="90"/>
      <c r="DM504" s="90"/>
      <c r="DN504" s="90"/>
      <c r="DO504" s="90"/>
      <c r="DP504" s="90"/>
      <c r="DQ504" s="90"/>
      <c r="DR504" s="90"/>
      <c r="DS504" s="90"/>
      <c r="DT504" s="90"/>
      <c r="DU504" s="90"/>
      <c r="DV504" s="90"/>
      <c r="DW504" s="90"/>
      <c r="DX504" s="90"/>
      <c r="DY504" s="90"/>
      <c r="DZ504" s="90"/>
      <c r="EA504" s="90"/>
      <c r="EB504" s="90"/>
      <c r="EC504" s="90"/>
      <c r="ED504" s="90"/>
      <c r="EE504" s="90"/>
      <c r="EF504" s="90"/>
      <c r="EG504" s="90"/>
      <c r="EH504" s="90"/>
      <c r="EI504" s="90"/>
      <c r="EJ504" s="90"/>
      <c r="EK504" s="90"/>
      <c r="EL504" s="90"/>
      <c r="EM504" s="90"/>
      <c r="EN504" s="90"/>
      <c r="EO504" s="90"/>
      <c r="EP504" s="90"/>
      <c r="EQ504" s="90"/>
      <c r="ER504" s="90"/>
      <c r="ES504" s="90"/>
      <c r="ET504" s="90"/>
      <c r="EU504" s="90"/>
      <c r="EV504" s="90"/>
      <c r="EW504" s="90"/>
      <c r="EX504" s="90"/>
      <c r="EY504" s="90"/>
      <c r="EZ504" s="90"/>
      <c r="FA504" s="90"/>
      <c r="FB504" s="90"/>
      <c r="FC504" s="90"/>
      <c r="FD504" s="90"/>
      <c r="FE504" s="90"/>
      <c r="FF504" s="90"/>
      <c r="FG504" s="90"/>
      <c r="FH504" s="90"/>
      <c r="FI504" s="90"/>
      <c r="FJ504" s="90"/>
      <c r="FK504" s="90"/>
      <c r="FL504" s="90"/>
      <c r="FM504" s="90"/>
      <c r="FN504" s="90"/>
      <c r="FO504" s="90"/>
      <c r="FP504" s="90"/>
      <c r="FQ504" s="90"/>
      <c r="FR504" s="90"/>
      <c r="FS504" s="90"/>
      <c r="FT504" s="90"/>
      <c r="FU504" s="90"/>
      <c r="FV504" s="90"/>
      <c r="FW504" s="90"/>
      <c r="FX504" s="90"/>
      <c r="FY504" s="90"/>
      <c r="FZ504" s="90"/>
      <c r="GA504" s="90"/>
      <c r="GB504" s="90"/>
      <c r="GC504" s="90"/>
      <c r="GD504" s="90"/>
      <c r="GE504" s="90"/>
      <c r="GF504" s="90"/>
      <c r="GG504" s="90"/>
      <c r="GH504" s="90"/>
      <c r="GI504" s="90"/>
      <c r="GJ504" s="90"/>
      <c r="GK504" s="90"/>
      <c r="GL504" s="90"/>
      <c r="GM504" s="90"/>
      <c r="GN504" s="90"/>
      <c r="GO504" s="90"/>
      <c r="GP504" s="90"/>
      <c r="GQ504" s="90"/>
      <c r="GR504" s="90"/>
      <c r="GS504" s="90"/>
      <c r="GT504" s="90"/>
      <c r="GU504" s="90"/>
      <c r="GV504" s="90"/>
      <c r="GW504" s="90"/>
      <c r="GX504" s="90"/>
      <c r="GY504" s="90"/>
      <c r="GZ504" s="90"/>
      <c r="HA504" s="90"/>
      <c r="HB504" s="90"/>
      <c r="HC504" s="90"/>
      <c r="HD504" s="90"/>
      <c r="HE504" s="90"/>
      <c r="HF504" s="90"/>
      <c r="HG504" s="90"/>
      <c r="HH504" s="90"/>
      <c r="HI504" s="90"/>
      <c r="HJ504" s="90"/>
      <c r="HK504" s="90"/>
      <c r="HL504" s="90"/>
      <c r="HM504" s="90"/>
      <c r="HN504" s="90"/>
      <c r="HO504" s="90"/>
      <c r="HP504" s="90"/>
      <c r="HQ504" s="90"/>
      <c r="HR504" s="90"/>
      <c r="HS504" s="90"/>
      <c r="HT504" s="90"/>
      <c r="HU504" s="90"/>
      <c r="HV504" s="90"/>
      <c r="HW504" s="90"/>
      <c r="HX504" s="90"/>
      <c r="HY504" s="90"/>
      <c r="HZ504" s="90"/>
      <c r="IA504" s="90"/>
      <c r="IB504" s="90"/>
      <c r="IC504" s="90"/>
      <c r="ID504" s="90"/>
      <c r="IE504" s="90"/>
      <c r="IF504" s="90"/>
      <c r="IG504" s="90"/>
      <c r="IH504" s="90"/>
      <c r="II504" s="90"/>
      <c r="IJ504" s="90"/>
      <c r="IK504" s="90"/>
      <c r="IL504" s="90"/>
      <c r="IM504" s="90"/>
      <c r="IN504" s="90"/>
      <c r="IO504" s="90"/>
      <c r="IP504" s="90"/>
      <c r="IQ504" s="90"/>
      <c r="IR504" s="90"/>
      <c r="IS504" s="90"/>
      <c r="IT504" s="90"/>
      <c r="IU504" s="90"/>
      <c r="IV504" s="90"/>
      <c r="IW504" s="90"/>
      <c r="IX504" s="90"/>
    </row>
    <row r="505" spans="4:258" s="3" customFormat="1" x14ac:dyDescent="0.25">
      <c r="D505" s="2"/>
      <c r="AH505" s="90"/>
      <c r="AI505" s="90"/>
      <c r="AJ505" s="90"/>
      <c r="AK505" s="90"/>
      <c r="AL505" s="90"/>
      <c r="AM505" s="90"/>
      <c r="AN505" s="90"/>
      <c r="AO505" s="90"/>
      <c r="AP505" s="90"/>
      <c r="AQ505" s="90"/>
      <c r="AR505" s="90"/>
      <c r="AS505" s="90"/>
      <c r="AT505" s="90"/>
      <c r="AU505" s="90"/>
      <c r="AV505" s="90"/>
      <c r="AW505" s="90"/>
      <c r="AX505" s="90"/>
      <c r="AY505" s="90"/>
      <c r="AZ505" s="90"/>
      <c r="BA505" s="90"/>
      <c r="BB505" s="90"/>
      <c r="BC505" s="90"/>
      <c r="BD505" s="90"/>
      <c r="BE505" s="90"/>
      <c r="BF505" s="90"/>
      <c r="BG505" s="90"/>
      <c r="BH505" s="90"/>
      <c r="BI505" s="90"/>
      <c r="BJ505" s="90"/>
      <c r="BK505" s="90"/>
      <c r="BL505" s="90"/>
      <c r="BM505" s="90"/>
      <c r="BN505" s="90"/>
      <c r="BO505" s="90"/>
      <c r="BP505" s="90"/>
      <c r="BQ505" s="90"/>
      <c r="BR505" s="90"/>
      <c r="BS505" s="90"/>
      <c r="BT505" s="90"/>
      <c r="BU505" s="90"/>
      <c r="BV505" s="90"/>
      <c r="BW505" s="90"/>
      <c r="BX505" s="90"/>
      <c r="BY505" s="90"/>
      <c r="BZ505" s="90"/>
      <c r="CA505" s="90"/>
      <c r="CB505" s="90"/>
      <c r="CC505" s="90"/>
      <c r="CD505" s="90"/>
      <c r="CE505" s="90"/>
      <c r="CF505" s="90"/>
      <c r="CG505" s="90"/>
      <c r="CH505" s="90"/>
      <c r="CI505" s="90"/>
      <c r="CJ505" s="90"/>
      <c r="CK505" s="90"/>
      <c r="CL505" s="90"/>
      <c r="CM505" s="90"/>
      <c r="CN505" s="90"/>
      <c r="CO505" s="90"/>
      <c r="CP505" s="90"/>
      <c r="CQ505" s="90"/>
      <c r="CR505" s="90"/>
      <c r="CS505" s="90"/>
      <c r="CT505" s="90"/>
      <c r="CU505" s="90"/>
      <c r="CV505" s="90"/>
      <c r="CW505" s="90"/>
      <c r="CX505" s="90"/>
      <c r="CY505" s="90"/>
      <c r="CZ505" s="90"/>
      <c r="DA505" s="90"/>
      <c r="DB505" s="90"/>
      <c r="DC505" s="90"/>
      <c r="DD505" s="90"/>
      <c r="DE505" s="90"/>
      <c r="DF505" s="90"/>
      <c r="DG505" s="90"/>
      <c r="DH505" s="90"/>
      <c r="DI505" s="90"/>
      <c r="DJ505" s="90"/>
      <c r="DK505" s="90"/>
      <c r="DL505" s="90"/>
      <c r="DM505" s="90"/>
      <c r="DN505" s="90"/>
      <c r="DO505" s="90"/>
      <c r="DP505" s="90"/>
      <c r="DQ505" s="90"/>
      <c r="DR505" s="90"/>
      <c r="DS505" s="90"/>
      <c r="DT505" s="90"/>
      <c r="DU505" s="90"/>
      <c r="DV505" s="90"/>
      <c r="DW505" s="90"/>
      <c r="DX505" s="90"/>
      <c r="DY505" s="90"/>
      <c r="DZ505" s="90"/>
      <c r="EA505" s="90"/>
      <c r="EB505" s="90"/>
      <c r="EC505" s="90"/>
      <c r="ED505" s="90"/>
      <c r="EE505" s="90"/>
      <c r="EF505" s="90"/>
      <c r="EG505" s="90"/>
      <c r="EH505" s="90"/>
      <c r="EI505" s="90"/>
      <c r="EJ505" s="90"/>
      <c r="EK505" s="90"/>
      <c r="EL505" s="90"/>
      <c r="EM505" s="90"/>
      <c r="EN505" s="90"/>
      <c r="EO505" s="90"/>
      <c r="EP505" s="90"/>
      <c r="EQ505" s="90"/>
      <c r="ER505" s="90"/>
      <c r="ES505" s="90"/>
      <c r="ET505" s="90"/>
      <c r="EU505" s="90"/>
      <c r="EV505" s="90"/>
      <c r="EW505" s="90"/>
      <c r="EX505" s="90"/>
      <c r="EY505" s="90"/>
      <c r="EZ505" s="90"/>
      <c r="FA505" s="90"/>
      <c r="FB505" s="90"/>
      <c r="FC505" s="90"/>
      <c r="FD505" s="90"/>
      <c r="FE505" s="90"/>
      <c r="FF505" s="90"/>
      <c r="FG505" s="90"/>
      <c r="FH505" s="90"/>
      <c r="FI505" s="90"/>
      <c r="FJ505" s="90"/>
      <c r="FK505" s="90"/>
      <c r="FL505" s="90"/>
      <c r="FM505" s="90"/>
      <c r="FN505" s="90"/>
      <c r="FO505" s="90"/>
      <c r="FP505" s="90"/>
      <c r="FQ505" s="90"/>
      <c r="FR505" s="90"/>
      <c r="FS505" s="90"/>
      <c r="FT505" s="90"/>
      <c r="FU505" s="90"/>
      <c r="FV505" s="90"/>
      <c r="FW505" s="90"/>
      <c r="FX505" s="90"/>
      <c r="FY505" s="90"/>
      <c r="FZ505" s="90"/>
      <c r="GA505" s="90"/>
      <c r="GB505" s="90"/>
      <c r="GC505" s="90"/>
      <c r="GD505" s="90"/>
      <c r="GE505" s="90"/>
      <c r="GF505" s="90"/>
      <c r="GG505" s="90"/>
      <c r="GH505" s="90"/>
      <c r="GI505" s="90"/>
      <c r="GJ505" s="90"/>
      <c r="GK505" s="90"/>
      <c r="GL505" s="90"/>
      <c r="GM505" s="90"/>
      <c r="GN505" s="90"/>
      <c r="GO505" s="90"/>
      <c r="GP505" s="90"/>
      <c r="GQ505" s="90"/>
      <c r="GR505" s="90"/>
      <c r="GS505" s="90"/>
      <c r="GT505" s="90"/>
      <c r="GU505" s="90"/>
      <c r="GV505" s="90"/>
      <c r="GW505" s="90"/>
      <c r="GX505" s="90"/>
      <c r="GY505" s="90"/>
      <c r="GZ505" s="90"/>
      <c r="HA505" s="90"/>
      <c r="HB505" s="90"/>
      <c r="HC505" s="90"/>
      <c r="HD505" s="90"/>
      <c r="HE505" s="90"/>
      <c r="HF505" s="90"/>
      <c r="HG505" s="90"/>
      <c r="HH505" s="90"/>
      <c r="HI505" s="90"/>
      <c r="HJ505" s="90"/>
      <c r="HK505" s="90"/>
      <c r="HL505" s="90"/>
      <c r="HM505" s="90"/>
      <c r="HN505" s="90"/>
      <c r="HO505" s="90"/>
      <c r="HP505" s="90"/>
      <c r="HQ505" s="90"/>
      <c r="HR505" s="90"/>
      <c r="HS505" s="90"/>
      <c r="HT505" s="90"/>
      <c r="HU505" s="90"/>
      <c r="HV505" s="90"/>
      <c r="HW505" s="90"/>
      <c r="HX505" s="90"/>
      <c r="HY505" s="90"/>
      <c r="HZ505" s="90"/>
      <c r="IA505" s="90"/>
      <c r="IB505" s="90"/>
      <c r="IC505" s="90"/>
      <c r="ID505" s="90"/>
      <c r="IE505" s="90"/>
      <c r="IF505" s="90"/>
      <c r="IG505" s="90"/>
      <c r="IH505" s="90"/>
      <c r="II505" s="90"/>
      <c r="IJ505" s="90"/>
      <c r="IK505" s="90"/>
      <c r="IL505" s="90"/>
      <c r="IM505" s="90"/>
      <c r="IN505" s="90"/>
      <c r="IO505" s="90"/>
      <c r="IP505" s="90"/>
      <c r="IQ505" s="90"/>
      <c r="IR505" s="90"/>
      <c r="IS505" s="90"/>
      <c r="IT505" s="90"/>
      <c r="IU505" s="90"/>
      <c r="IV505" s="90"/>
      <c r="IW505" s="90"/>
      <c r="IX505" s="90"/>
    </row>
    <row r="506" spans="4:258" s="3" customFormat="1" x14ac:dyDescent="0.25">
      <c r="D506" s="2"/>
      <c r="AH506" s="90"/>
      <c r="AI506" s="90"/>
      <c r="AJ506" s="90"/>
      <c r="AK506" s="90"/>
      <c r="AL506" s="90"/>
      <c r="AM506" s="90"/>
      <c r="AN506" s="90"/>
      <c r="AO506" s="90"/>
      <c r="AP506" s="90"/>
      <c r="AQ506" s="90"/>
      <c r="AR506" s="90"/>
      <c r="AS506" s="90"/>
      <c r="AT506" s="90"/>
      <c r="AU506" s="90"/>
      <c r="AV506" s="90"/>
      <c r="AW506" s="90"/>
      <c r="AX506" s="90"/>
      <c r="AY506" s="90"/>
      <c r="AZ506" s="90"/>
      <c r="BA506" s="90"/>
      <c r="BB506" s="90"/>
      <c r="BC506" s="90"/>
      <c r="BD506" s="90"/>
      <c r="BE506" s="90"/>
      <c r="BF506" s="90"/>
      <c r="BG506" s="90"/>
      <c r="BH506" s="90"/>
      <c r="BI506" s="90"/>
      <c r="BJ506" s="90"/>
      <c r="BK506" s="90"/>
      <c r="BL506" s="90"/>
      <c r="BM506" s="90"/>
      <c r="BN506" s="90"/>
      <c r="BO506" s="90"/>
      <c r="BP506" s="90"/>
      <c r="BQ506" s="90"/>
      <c r="BR506" s="90"/>
      <c r="BS506" s="90"/>
      <c r="BT506" s="90"/>
      <c r="BU506" s="90"/>
      <c r="BV506" s="90"/>
      <c r="BW506" s="90"/>
      <c r="BX506" s="90"/>
      <c r="BY506" s="90"/>
      <c r="BZ506" s="90"/>
      <c r="CA506" s="90"/>
      <c r="CB506" s="90"/>
      <c r="CC506" s="90"/>
      <c r="CD506" s="90"/>
      <c r="CE506" s="90"/>
      <c r="CF506" s="90"/>
      <c r="CG506" s="90"/>
      <c r="CH506" s="90"/>
      <c r="CI506" s="90"/>
      <c r="CJ506" s="90"/>
      <c r="CK506" s="90"/>
      <c r="CL506" s="90"/>
      <c r="CM506" s="90"/>
      <c r="CN506" s="90"/>
      <c r="CO506" s="90"/>
      <c r="CP506" s="90"/>
      <c r="CQ506" s="90"/>
      <c r="CR506" s="90"/>
      <c r="CS506" s="90"/>
      <c r="CT506" s="90"/>
      <c r="CU506" s="90"/>
      <c r="CV506" s="90"/>
      <c r="CW506" s="90"/>
      <c r="CX506" s="90"/>
      <c r="CY506" s="90"/>
      <c r="CZ506" s="90"/>
      <c r="DA506" s="90"/>
      <c r="DB506" s="90"/>
      <c r="DC506" s="90"/>
      <c r="DD506" s="90"/>
      <c r="DE506" s="90"/>
      <c r="DF506" s="90"/>
      <c r="DG506" s="90"/>
      <c r="DH506" s="90"/>
      <c r="DI506" s="90"/>
      <c r="DJ506" s="90"/>
      <c r="DK506" s="90"/>
      <c r="DL506" s="90"/>
      <c r="DM506" s="90"/>
      <c r="DN506" s="90"/>
      <c r="DO506" s="90"/>
      <c r="DP506" s="90"/>
      <c r="DQ506" s="90"/>
      <c r="DR506" s="90"/>
      <c r="DS506" s="90"/>
      <c r="DT506" s="90"/>
      <c r="DU506" s="90"/>
      <c r="DV506" s="90"/>
      <c r="DW506" s="90"/>
      <c r="DX506" s="90"/>
      <c r="DY506" s="90"/>
      <c r="DZ506" s="90"/>
      <c r="EA506" s="90"/>
      <c r="EB506" s="90"/>
      <c r="EC506" s="90"/>
      <c r="ED506" s="90"/>
      <c r="EE506" s="90"/>
      <c r="EF506" s="90"/>
      <c r="EG506" s="90"/>
      <c r="EH506" s="90"/>
      <c r="EI506" s="90"/>
      <c r="EJ506" s="90"/>
      <c r="EK506" s="90"/>
      <c r="EL506" s="90"/>
      <c r="EM506" s="90"/>
      <c r="EN506" s="90"/>
      <c r="EO506" s="90"/>
      <c r="EP506" s="90"/>
      <c r="EQ506" s="90"/>
      <c r="ER506" s="90"/>
      <c r="ES506" s="90"/>
      <c r="ET506" s="90"/>
      <c r="EU506" s="90"/>
      <c r="EV506" s="90"/>
      <c r="EW506" s="90"/>
      <c r="EX506" s="90"/>
      <c r="EY506" s="90"/>
      <c r="EZ506" s="90"/>
      <c r="FA506" s="90"/>
      <c r="FB506" s="90"/>
      <c r="FC506" s="90"/>
      <c r="FD506" s="90"/>
      <c r="FE506" s="90"/>
      <c r="FF506" s="90"/>
      <c r="FG506" s="90"/>
      <c r="FH506" s="90"/>
      <c r="FI506" s="90"/>
      <c r="FJ506" s="90"/>
      <c r="FK506" s="90"/>
      <c r="FL506" s="90"/>
      <c r="FM506" s="90"/>
      <c r="FN506" s="90"/>
      <c r="FO506" s="90"/>
      <c r="FP506" s="90"/>
      <c r="FQ506" s="90"/>
      <c r="FR506" s="90"/>
      <c r="FS506" s="90"/>
      <c r="FT506" s="90"/>
      <c r="FU506" s="90"/>
      <c r="FV506" s="90"/>
      <c r="FW506" s="90"/>
      <c r="FX506" s="90"/>
      <c r="FY506" s="90"/>
      <c r="FZ506" s="90"/>
      <c r="GA506" s="90"/>
      <c r="GB506" s="90"/>
      <c r="GC506" s="90"/>
      <c r="GD506" s="90"/>
      <c r="GE506" s="90"/>
      <c r="GF506" s="90"/>
      <c r="GG506" s="90"/>
      <c r="GH506" s="90"/>
      <c r="GI506" s="90"/>
      <c r="GJ506" s="90"/>
      <c r="GK506" s="90"/>
      <c r="GL506" s="90"/>
      <c r="GM506" s="90"/>
      <c r="GN506" s="90"/>
      <c r="GO506" s="90"/>
      <c r="GP506" s="90"/>
      <c r="GQ506" s="90"/>
      <c r="GR506" s="90"/>
      <c r="GS506" s="90"/>
      <c r="GT506" s="90"/>
      <c r="GU506" s="90"/>
      <c r="GV506" s="90"/>
      <c r="GW506" s="90"/>
      <c r="GX506" s="90"/>
      <c r="GY506" s="90"/>
      <c r="GZ506" s="90"/>
      <c r="HA506" s="90"/>
      <c r="HB506" s="90"/>
      <c r="HC506" s="90"/>
      <c r="HD506" s="90"/>
      <c r="HE506" s="90"/>
      <c r="HF506" s="90"/>
      <c r="HG506" s="90"/>
      <c r="HH506" s="90"/>
      <c r="HI506" s="90"/>
      <c r="HJ506" s="90"/>
      <c r="HK506" s="90"/>
      <c r="HL506" s="90"/>
      <c r="HM506" s="90"/>
      <c r="HN506" s="90"/>
      <c r="HO506" s="90"/>
      <c r="HP506" s="90"/>
      <c r="HQ506" s="90"/>
      <c r="HR506" s="90"/>
      <c r="HS506" s="90"/>
      <c r="HT506" s="90"/>
      <c r="HU506" s="90"/>
      <c r="HV506" s="90"/>
      <c r="HW506" s="90"/>
      <c r="HX506" s="90"/>
      <c r="HY506" s="90"/>
      <c r="HZ506" s="90"/>
      <c r="IA506" s="90"/>
      <c r="IB506" s="90"/>
      <c r="IC506" s="90"/>
      <c r="ID506" s="90"/>
      <c r="IE506" s="90"/>
      <c r="IF506" s="90"/>
      <c r="IG506" s="90"/>
      <c r="IH506" s="90"/>
      <c r="II506" s="90"/>
      <c r="IJ506" s="90"/>
      <c r="IK506" s="90"/>
      <c r="IL506" s="90"/>
      <c r="IM506" s="90"/>
      <c r="IN506" s="90"/>
      <c r="IO506" s="90"/>
      <c r="IP506" s="90"/>
      <c r="IQ506" s="90"/>
      <c r="IR506" s="90"/>
      <c r="IS506" s="90"/>
      <c r="IT506" s="90"/>
      <c r="IU506" s="90"/>
      <c r="IV506" s="90"/>
      <c r="IW506" s="90"/>
      <c r="IX506" s="90"/>
    </row>
    <row r="507" spans="4:258" s="3" customFormat="1" x14ac:dyDescent="0.25">
      <c r="D507" s="2"/>
      <c r="AH507" s="90"/>
      <c r="AI507" s="90"/>
      <c r="AJ507" s="90"/>
      <c r="AK507" s="90"/>
      <c r="AL507" s="90"/>
      <c r="AM507" s="90"/>
      <c r="AN507" s="90"/>
      <c r="AO507" s="90"/>
      <c r="AP507" s="90"/>
      <c r="AQ507" s="90"/>
      <c r="AR507" s="90"/>
      <c r="AS507" s="90"/>
      <c r="AT507" s="90"/>
      <c r="AU507" s="90"/>
      <c r="AV507" s="90"/>
      <c r="AW507" s="90"/>
      <c r="AX507" s="90"/>
      <c r="AY507" s="90"/>
      <c r="AZ507" s="90"/>
      <c r="BA507" s="90"/>
      <c r="BB507" s="90"/>
      <c r="BC507" s="90"/>
      <c r="BD507" s="90"/>
      <c r="BE507" s="90"/>
      <c r="BF507" s="90"/>
      <c r="BG507" s="90"/>
      <c r="BH507" s="90"/>
      <c r="BI507" s="90"/>
      <c r="BJ507" s="90"/>
      <c r="BK507" s="90"/>
      <c r="BL507" s="90"/>
      <c r="BM507" s="90"/>
      <c r="BN507" s="90"/>
      <c r="BO507" s="90"/>
      <c r="BP507" s="90"/>
      <c r="BQ507" s="90"/>
      <c r="BR507" s="90"/>
      <c r="BS507" s="90"/>
      <c r="BT507" s="90"/>
      <c r="BU507" s="90"/>
      <c r="BV507" s="90"/>
      <c r="BW507" s="90"/>
      <c r="BX507" s="90"/>
      <c r="BY507" s="90"/>
      <c r="BZ507" s="90"/>
      <c r="CA507" s="90"/>
      <c r="CB507" s="90"/>
      <c r="CC507" s="90"/>
      <c r="CD507" s="90"/>
      <c r="CE507" s="90"/>
      <c r="CF507" s="90"/>
      <c r="CG507" s="90"/>
      <c r="CH507" s="90"/>
      <c r="CI507" s="90"/>
      <c r="CJ507" s="90"/>
      <c r="CK507" s="90"/>
      <c r="CL507" s="90"/>
      <c r="CM507" s="90"/>
      <c r="CN507" s="90"/>
      <c r="CO507" s="90"/>
      <c r="CP507" s="90"/>
      <c r="CQ507" s="90"/>
      <c r="CR507" s="90"/>
      <c r="CS507" s="90"/>
      <c r="CT507" s="90"/>
      <c r="CU507" s="90"/>
      <c r="CV507" s="90"/>
      <c r="CW507" s="90"/>
      <c r="CX507" s="90"/>
      <c r="CY507" s="90"/>
      <c r="CZ507" s="90"/>
      <c r="DA507" s="90"/>
      <c r="DB507" s="90"/>
      <c r="DC507" s="90"/>
      <c r="DD507" s="90"/>
      <c r="DE507" s="90"/>
      <c r="DF507" s="90"/>
      <c r="DG507" s="90"/>
      <c r="DH507" s="90"/>
      <c r="DI507" s="90"/>
      <c r="DJ507" s="90"/>
      <c r="DK507" s="90"/>
      <c r="DL507" s="90"/>
      <c r="DM507" s="90"/>
      <c r="DN507" s="90"/>
      <c r="DO507" s="90"/>
      <c r="DP507" s="90"/>
      <c r="DQ507" s="90"/>
      <c r="DR507" s="90"/>
      <c r="DS507" s="90"/>
      <c r="DT507" s="90"/>
      <c r="DU507" s="90"/>
      <c r="DV507" s="90"/>
      <c r="DW507" s="90"/>
      <c r="DX507" s="90"/>
      <c r="DY507" s="90"/>
      <c r="DZ507" s="90"/>
      <c r="EA507" s="90"/>
      <c r="EB507" s="90"/>
      <c r="EC507" s="90"/>
      <c r="ED507" s="90"/>
      <c r="EE507" s="90"/>
      <c r="EF507" s="90"/>
      <c r="EG507" s="90"/>
      <c r="EH507" s="90"/>
      <c r="EI507" s="90"/>
      <c r="EJ507" s="90"/>
      <c r="EK507" s="90"/>
      <c r="EL507" s="90"/>
      <c r="EM507" s="90"/>
      <c r="EN507" s="90"/>
      <c r="EO507" s="90"/>
      <c r="EP507" s="90"/>
      <c r="EQ507" s="90"/>
      <c r="ER507" s="90"/>
      <c r="ES507" s="90"/>
      <c r="ET507" s="90"/>
      <c r="EU507" s="90"/>
      <c r="EV507" s="90"/>
      <c r="EW507" s="90"/>
      <c r="EX507" s="90"/>
      <c r="EY507" s="90"/>
      <c r="EZ507" s="90"/>
      <c r="FA507" s="90"/>
      <c r="FB507" s="90"/>
      <c r="FC507" s="90"/>
      <c r="FD507" s="90"/>
      <c r="FE507" s="90"/>
      <c r="FF507" s="90"/>
      <c r="FG507" s="90"/>
      <c r="FH507" s="90"/>
      <c r="FI507" s="90"/>
      <c r="FJ507" s="90"/>
      <c r="FK507" s="90"/>
      <c r="FL507" s="90"/>
      <c r="FM507" s="90"/>
      <c r="FN507" s="90"/>
      <c r="FO507" s="90"/>
      <c r="FP507" s="90"/>
      <c r="FQ507" s="90"/>
      <c r="FR507" s="90"/>
      <c r="FS507" s="90"/>
      <c r="FT507" s="90"/>
      <c r="FU507" s="90"/>
      <c r="FV507" s="90"/>
      <c r="FW507" s="90"/>
      <c r="FX507" s="90"/>
      <c r="FY507" s="90"/>
      <c r="FZ507" s="90"/>
      <c r="GA507" s="90"/>
      <c r="GB507" s="90"/>
      <c r="GC507" s="90"/>
      <c r="GD507" s="90"/>
      <c r="GE507" s="90"/>
      <c r="GF507" s="90"/>
      <c r="GG507" s="90"/>
      <c r="GH507" s="90"/>
      <c r="GI507" s="90"/>
      <c r="GJ507" s="90"/>
      <c r="GK507" s="90"/>
      <c r="GL507" s="90"/>
      <c r="GM507" s="90"/>
      <c r="GN507" s="90"/>
      <c r="GO507" s="90"/>
      <c r="GP507" s="90"/>
      <c r="GQ507" s="90"/>
      <c r="GR507" s="90"/>
      <c r="GS507" s="90"/>
      <c r="GT507" s="90"/>
      <c r="GU507" s="90"/>
      <c r="GV507" s="90"/>
      <c r="GW507" s="90"/>
      <c r="GX507" s="90"/>
      <c r="GY507" s="90"/>
      <c r="GZ507" s="90"/>
      <c r="HA507" s="90"/>
      <c r="HB507" s="90"/>
      <c r="HC507" s="90"/>
      <c r="HD507" s="90"/>
      <c r="HE507" s="90"/>
      <c r="HF507" s="90"/>
      <c r="HG507" s="90"/>
      <c r="HH507" s="90"/>
      <c r="HI507" s="90"/>
      <c r="HJ507" s="90"/>
      <c r="HK507" s="90"/>
      <c r="HL507" s="90"/>
      <c r="HM507" s="90"/>
      <c r="HN507" s="90"/>
      <c r="HO507" s="90"/>
      <c r="HP507" s="90"/>
      <c r="HQ507" s="90"/>
      <c r="HR507" s="90"/>
      <c r="HS507" s="90"/>
      <c r="HT507" s="90"/>
      <c r="HU507" s="90"/>
      <c r="HV507" s="90"/>
      <c r="HW507" s="90"/>
      <c r="HX507" s="90"/>
      <c r="HY507" s="90"/>
      <c r="HZ507" s="90"/>
      <c r="IA507" s="90"/>
      <c r="IB507" s="90"/>
      <c r="IC507" s="90"/>
      <c r="ID507" s="90"/>
      <c r="IE507" s="90"/>
      <c r="IF507" s="90"/>
      <c r="IG507" s="90"/>
      <c r="IH507" s="90"/>
      <c r="II507" s="90"/>
      <c r="IJ507" s="90"/>
      <c r="IK507" s="90"/>
      <c r="IL507" s="90"/>
      <c r="IM507" s="90"/>
      <c r="IN507" s="90"/>
      <c r="IO507" s="90"/>
      <c r="IP507" s="90"/>
      <c r="IQ507" s="90"/>
      <c r="IR507" s="90"/>
      <c r="IS507" s="90"/>
      <c r="IT507" s="90"/>
      <c r="IU507" s="90"/>
      <c r="IV507" s="90"/>
      <c r="IW507" s="90"/>
      <c r="IX507" s="90"/>
    </row>
    <row r="508" spans="4:258" s="3" customFormat="1" x14ac:dyDescent="0.25">
      <c r="D508" s="2"/>
      <c r="AH508" s="90"/>
      <c r="AI508" s="90"/>
      <c r="AJ508" s="90"/>
      <c r="AK508" s="90"/>
      <c r="AL508" s="90"/>
      <c r="AM508" s="90"/>
      <c r="AN508" s="90"/>
      <c r="AO508" s="90"/>
      <c r="AP508" s="90"/>
      <c r="AQ508" s="90"/>
      <c r="AR508" s="90"/>
      <c r="AS508" s="90"/>
      <c r="AT508" s="90"/>
      <c r="AU508" s="90"/>
      <c r="AV508" s="90"/>
      <c r="AW508" s="90"/>
      <c r="AX508" s="90"/>
      <c r="AY508" s="90"/>
      <c r="AZ508" s="90"/>
      <c r="BA508" s="90"/>
      <c r="BB508" s="90"/>
      <c r="BC508" s="90"/>
      <c r="BD508" s="90"/>
      <c r="BE508" s="90"/>
      <c r="BF508" s="90"/>
      <c r="BG508" s="90"/>
      <c r="BH508" s="90"/>
      <c r="BI508" s="90"/>
      <c r="BJ508" s="90"/>
      <c r="BK508" s="90"/>
      <c r="BL508" s="90"/>
      <c r="BM508" s="90"/>
      <c r="BN508" s="90"/>
      <c r="BO508" s="90"/>
      <c r="BP508" s="90"/>
      <c r="BQ508" s="90"/>
      <c r="BR508" s="90"/>
      <c r="BS508" s="90"/>
      <c r="BT508" s="90"/>
      <c r="BU508" s="90"/>
      <c r="BV508" s="90"/>
      <c r="BW508" s="90"/>
      <c r="BX508" s="90"/>
      <c r="BY508" s="90"/>
      <c r="BZ508" s="90"/>
      <c r="CA508" s="90"/>
      <c r="CB508" s="90"/>
      <c r="CC508" s="90"/>
      <c r="CD508" s="90"/>
      <c r="CE508" s="90"/>
      <c r="CF508" s="90"/>
      <c r="CG508" s="90"/>
      <c r="CH508" s="90"/>
      <c r="CI508" s="90"/>
      <c r="CJ508" s="90"/>
      <c r="CK508" s="90"/>
      <c r="CL508" s="90"/>
      <c r="CM508" s="90"/>
      <c r="CN508" s="90"/>
      <c r="CO508" s="90"/>
      <c r="CP508" s="90"/>
      <c r="CQ508" s="90"/>
      <c r="CR508" s="90"/>
      <c r="CS508" s="90"/>
      <c r="CT508" s="90"/>
      <c r="CU508" s="90"/>
      <c r="CV508" s="90"/>
      <c r="CW508" s="90"/>
      <c r="CX508" s="90"/>
      <c r="CY508" s="90"/>
      <c r="CZ508" s="90"/>
      <c r="DA508" s="90"/>
      <c r="DB508" s="90"/>
      <c r="DC508" s="90"/>
      <c r="DD508" s="90"/>
      <c r="DE508" s="90"/>
      <c r="DF508" s="90"/>
      <c r="DG508" s="90"/>
      <c r="DH508" s="90"/>
      <c r="DI508" s="90"/>
      <c r="DJ508" s="90"/>
      <c r="DK508" s="90"/>
      <c r="DL508" s="90"/>
      <c r="DM508" s="90"/>
      <c r="DN508" s="90"/>
      <c r="DO508" s="90"/>
      <c r="DP508" s="90"/>
      <c r="DQ508" s="90"/>
      <c r="DR508" s="90"/>
      <c r="DS508" s="90"/>
      <c r="DT508" s="90"/>
      <c r="DU508" s="90"/>
      <c r="DV508" s="90"/>
      <c r="DW508" s="90"/>
      <c r="DX508" s="90"/>
      <c r="DY508" s="90"/>
      <c r="DZ508" s="90"/>
      <c r="EA508" s="90"/>
      <c r="EB508" s="90"/>
      <c r="EC508" s="90"/>
      <c r="ED508" s="90"/>
      <c r="EE508" s="90"/>
      <c r="EF508" s="90"/>
      <c r="EG508" s="90"/>
      <c r="EH508" s="90"/>
      <c r="EI508" s="90"/>
      <c r="EJ508" s="90"/>
      <c r="EK508" s="90"/>
      <c r="EL508" s="90"/>
      <c r="EM508" s="90"/>
      <c r="EN508" s="90"/>
      <c r="EO508" s="90"/>
      <c r="EP508" s="90"/>
      <c r="EQ508" s="90"/>
      <c r="ER508" s="90"/>
      <c r="ES508" s="90"/>
      <c r="ET508" s="90"/>
      <c r="EU508" s="90"/>
      <c r="EV508" s="90"/>
      <c r="EW508" s="90"/>
      <c r="EX508" s="90"/>
      <c r="EY508" s="90"/>
      <c r="EZ508" s="90"/>
      <c r="FA508" s="90"/>
      <c r="FB508" s="90"/>
      <c r="FC508" s="90"/>
      <c r="FD508" s="90"/>
      <c r="FE508" s="90"/>
      <c r="FF508" s="90"/>
      <c r="FG508" s="90"/>
      <c r="FH508" s="90"/>
      <c r="FI508" s="90"/>
      <c r="FJ508" s="90"/>
      <c r="FK508" s="90"/>
      <c r="FL508" s="90"/>
      <c r="FM508" s="90"/>
      <c r="FN508" s="90"/>
      <c r="FO508" s="90"/>
      <c r="FP508" s="90"/>
      <c r="FQ508" s="90"/>
      <c r="FR508" s="90"/>
      <c r="FS508" s="90"/>
      <c r="FT508" s="90"/>
      <c r="FU508" s="90"/>
      <c r="FV508" s="90"/>
      <c r="FW508" s="90"/>
      <c r="FX508" s="90"/>
      <c r="FY508" s="90"/>
      <c r="FZ508" s="90"/>
      <c r="GA508" s="90"/>
      <c r="GB508" s="90"/>
      <c r="GC508" s="90"/>
      <c r="GD508" s="90"/>
      <c r="GE508" s="90"/>
      <c r="GF508" s="90"/>
      <c r="GG508" s="90"/>
      <c r="GH508" s="90"/>
      <c r="GI508" s="90"/>
      <c r="GJ508" s="90"/>
      <c r="GK508" s="90"/>
      <c r="GL508" s="90"/>
      <c r="GM508" s="90"/>
      <c r="GN508" s="90"/>
      <c r="GO508" s="90"/>
      <c r="GP508" s="90"/>
      <c r="GQ508" s="90"/>
      <c r="GR508" s="90"/>
      <c r="GS508" s="90"/>
      <c r="GT508" s="90"/>
      <c r="GU508" s="90"/>
      <c r="GV508" s="90"/>
      <c r="GW508" s="90"/>
      <c r="GX508" s="90"/>
      <c r="GY508" s="90"/>
      <c r="GZ508" s="90"/>
      <c r="HA508" s="90"/>
      <c r="HB508" s="90"/>
      <c r="HC508" s="90"/>
      <c r="HD508" s="90"/>
      <c r="HE508" s="90"/>
      <c r="HF508" s="90"/>
      <c r="HG508" s="90"/>
      <c r="HH508" s="90"/>
      <c r="HI508" s="90"/>
      <c r="HJ508" s="90"/>
      <c r="HK508" s="90"/>
      <c r="HL508" s="90"/>
      <c r="HM508" s="90"/>
      <c r="HN508" s="90"/>
      <c r="HO508" s="90"/>
      <c r="HP508" s="90"/>
      <c r="HQ508" s="90"/>
      <c r="HR508" s="90"/>
      <c r="HS508" s="90"/>
      <c r="HT508" s="90"/>
      <c r="HU508" s="90"/>
      <c r="HV508" s="90"/>
      <c r="HW508" s="90"/>
      <c r="HX508" s="90"/>
      <c r="HY508" s="90"/>
      <c r="HZ508" s="90"/>
      <c r="IA508" s="90"/>
      <c r="IB508" s="90"/>
      <c r="IC508" s="90"/>
      <c r="ID508" s="90"/>
      <c r="IE508" s="90"/>
      <c r="IF508" s="90"/>
      <c r="IG508" s="90"/>
      <c r="IH508" s="90"/>
      <c r="II508" s="90"/>
      <c r="IJ508" s="90"/>
      <c r="IK508" s="90"/>
      <c r="IL508" s="90"/>
      <c r="IM508" s="90"/>
      <c r="IN508" s="90"/>
      <c r="IO508" s="90"/>
      <c r="IP508" s="90"/>
      <c r="IQ508" s="90"/>
      <c r="IR508" s="90"/>
      <c r="IS508" s="90"/>
      <c r="IT508" s="90"/>
      <c r="IU508" s="90"/>
      <c r="IV508" s="90"/>
      <c r="IW508" s="90"/>
      <c r="IX508" s="90"/>
    </row>
    <row r="509" spans="4:258" s="3" customFormat="1" x14ac:dyDescent="0.25">
      <c r="D509" s="2"/>
      <c r="AH509" s="90"/>
      <c r="AI509" s="90"/>
      <c r="AJ509" s="90"/>
      <c r="AK509" s="90"/>
      <c r="AL509" s="90"/>
      <c r="AM509" s="90"/>
      <c r="AN509" s="90"/>
      <c r="AO509" s="90"/>
      <c r="AP509" s="90"/>
      <c r="AQ509" s="90"/>
      <c r="AR509" s="90"/>
      <c r="AS509" s="90"/>
      <c r="AT509" s="90"/>
      <c r="AU509" s="90"/>
      <c r="AV509" s="90"/>
      <c r="AW509" s="90"/>
      <c r="AX509" s="90"/>
      <c r="AY509" s="90"/>
      <c r="AZ509" s="90"/>
      <c r="BA509" s="90"/>
      <c r="BB509" s="90"/>
      <c r="BC509" s="90"/>
      <c r="BD509" s="90"/>
      <c r="BE509" s="90"/>
      <c r="BF509" s="90"/>
      <c r="BG509" s="90"/>
      <c r="BH509" s="90"/>
      <c r="BI509" s="90"/>
      <c r="BJ509" s="90"/>
      <c r="BK509" s="90"/>
      <c r="BL509" s="90"/>
      <c r="BM509" s="90"/>
      <c r="BN509" s="90"/>
      <c r="BO509" s="90"/>
      <c r="BP509" s="90"/>
      <c r="BQ509" s="90"/>
      <c r="BR509" s="90"/>
      <c r="BS509" s="90"/>
      <c r="BT509" s="90"/>
      <c r="BU509" s="90"/>
      <c r="BV509" s="90"/>
      <c r="BW509" s="90"/>
      <c r="BX509" s="90"/>
      <c r="BY509" s="90"/>
      <c r="BZ509" s="90"/>
      <c r="CA509" s="90"/>
      <c r="CB509" s="90"/>
      <c r="CC509" s="90"/>
      <c r="CD509" s="90"/>
      <c r="CE509" s="90"/>
      <c r="CF509" s="90"/>
      <c r="CG509" s="90"/>
      <c r="CH509" s="90"/>
      <c r="CI509" s="90"/>
      <c r="CJ509" s="90"/>
      <c r="CK509" s="90"/>
      <c r="CL509" s="90"/>
      <c r="CM509" s="90"/>
      <c r="CN509" s="90"/>
      <c r="CO509" s="90"/>
      <c r="CP509" s="90"/>
      <c r="CQ509" s="90"/>
      <c r="CR509" s="90"/>
      <c r="CS509" s="90"/>
      <c r="CT509" s="90"/>
      <c r="CU509" s="90"/>
      <c r="CV509" s="90"/>
      <c r="CW509" s="90"/>
      <c r="CX509" s="90"/>
      <c r="CY509" s="90"/>
      <c r="CZ509" s="90"/>
      <c r="DA509" s="90"/>
      <c r="DB509" s="90"/>
      <c r="DC509" s="90"/>
      <c r="DD509" s="90"/>
      <c r="DE509" s="90"/>
      <c r="DF509" s="90"/>
      <c r="DG509" s="90"/>
      <c r="DH509" s="90"/>
      <c r="DI509" s="90"/>
      <c r="DJ509" s="90"/>
      <c r="DK509" s="90"/>
      <c r="DL509" s="90"/>
      <c r="DM509" s="90"/>
      <c r="DN509" s="90"/>
      <c r="DO509" s="90"/>
      <c r="DP509" s="90"/>
      <c r="DQ509" s="90"/>
      <c r="DR509" s="90"/>
      <c r="DS509" s="90"/>
      <c r="DT509" s="90"/>
      <c r="DU509" s="90"/>
      <c r="DV509" s="90"/>
      <c r="DW509" s="90"/>
      <c r="DX509" s="90"/>
      <c r="DY509" s="90"/>
      <c r="DZ509" s="90"/>
      <c r="EA509" s="90"/>
      <c r="EB509" s="90"/>
      <c r="EC509" s="90"/>
      <c r="ED509" s="90"/>
      <c r="EE509" s="90"/>
      <c r="EF509" s="90"/>
      <c r="EG509" s="90"/>
      <c r="EH509" s="90"/>
      <c r="EI509" s="90"/>
      <c r="EJ509" s="90"/>
      <c r="EK509" s="90"/>
      <c r="EL509" s="90"/>
      <c r="EM509" s="90"/>
      <c r="EN509" s="90"/>
      <c r="EO509" s="90"/>
      <c r="EP509" s="90"/>
      <c r="EQ509" s="90"/>
      <c r="ER509" s="90"/>
      <c r="ES509" s="90"/>
      <c r="ET509" s="90"/>
      <c r="EU509" s="90"/>
      <c r="EV509" s="90"/>
      <c r="EW509" s="90"/>
      <c r="EX509" s="90"/>
      <c r="EY509" s="90"/>
      <c r="EZ509" s="90"/>
      <c r="FA509" s="90"/>
      <c r="FB509" s="90"/>
      <c r="FC509" s="90"/>
      <c r="FD509" s="90"/>
      <c r="FE509" s="90"/>
      <c r="FF509" s="90"/>
      <c r="FG509" s="90"/>
      <c r="FH509" s="90"/>
      <c r="FI509" s="90"/>
      <c r="FJ509" s="90"/>
      <c r="FK509" s="90"/>
      <c r="FL509" s="90"/>
      <c r="FM509" s="90"/>
      <c r="FN509" s="90"/>
      <c r="FO509" s="90"/>
      <c r="FP509" s="90"/>
      <c r="FQ509" s="90"/>
      <c r="FR509" s="90"/>
      <c r="FS509" s="90"/>
      <c r="FT509" s="90"/>
      <c r="FU509" s="90"/>
      <c r="FV509" s="90"/>
      <c r="FW509" s="90"/>
      <c r="FX509" s="90"/>
      <c r="FY509" s="90"/>
      <c r="FZ509" s="90"/>
      <c r="GA509" s="90"/>
      <c r="GB509" s="90"/>
      <c r="GC509" s="90"/>
      <c r="GD509" s="90"/>
      <c r="GE509" s="90"/>
      <c r="GF509" s="90"/>
      <c r="GG509" s="90"/>
      <c r="GH509" s="90"/>
      <c r="GI509" s="90"/>
      <c r="GJ509" s="90"/>
      <c r="GK509" s="90"/>
      <c r="GL509" s="90"/>
      <c r="GM509" s="90"/>
      <c r="GN509" s="90"/>
      <c r="GO509" s="90"/>
      <c r="GP509" s="90"/>
      <c r="GQ509" s="90"/>
      <c r="GR509" s="90"/>
      <c r="GS509" s="90"/>
      <c r="GT509" s="90"/>
      <c r="GU509" s="90"/>
      <c r="GV509" s="90"/>
      <c r="GW509" s="90"/>
      <c r="GX509" s="90"/>
      <c r="GY509" s="90"/>
      <c r="GZ509" s="90"/>
      <c r="HA509" s="90"/>
      <c r="HB509" s="90"/>
      <c r="HC509" s="90"/>
      <c r="HD509" s="90"/>
      <c r="HE509" s="90"/>
      <c r="HF509" s="90"/>
      <c r="HG509" s="90"/>
      <c r="HH509" s="90"/>
      <c r="HI509" s="90"/>
      <c r="HJ509" s="90"/>
      <c r="HK509" s="90"/>
      <c r="HL509" s="90"/>
      <c r="HM509" s="90"/>
      <c r="HN509" s="90"/>
      <c r="HO509" s="90"/>
      <c r="HP509" s="90"/>
      <c r="HQ509" s="90"/>
      <c r="HR509" s="90"/>
      <c r="HS509" s="90"/>
      <c r="HT509" s="90"/>
      <c r="HU509" s="90"/>
      <c r="HV509" s="90"/>
      <c r="HW509" s="90"/>
      <c r="HX509" s="90"/>
      <c r="HY509" s="90"/>
      <c r="HZ509" s="90"/>
      <c r="IA509" s="90"/>
      <c r="IB509" s="90"/>
      <c r="IC509" s="90"/>
      <c r="ID509" s="90"/>
      <c r="IE509" s="90"/>
      <c r="IF509" s="90"/>
      <c r="IG509" s="90"/>
      <c r="IH509" s="90"/>
      <c r="II509" s="90"/>
      <c r="IJ509" s="90"/>
      <c r="IK509" s="90"/>
      <c r="IL509" s="90"/>
      <c r="IM509" s="90"/>
      <c r="IN509" s="90"/>
      <c r="IO509" s="90"/>
      <c r="IP509" s="90"/>
      <c r="IQ509" s="90"/>
      <c r="IR509" s="90"/>
      <c r="IS509" s="90"/>
      <c r="IT509" s="90"/>
      <c r="IU509" s="90"/>
      <c r="IV509" s="90"/>
      <c r="IW509" s="90"/>
      <c r="IX509" s="90"/>
    </row>
    <row r="510" spans="4:258" s="3" customFormat="1" x14ac:dyDescent="0.25">
      <c r="D510" s="2"/>
      <c r="AH510" s="90"/>
      <c r="AI510" s="90"/>
      <c r="AJ510" s="90"/>
      <c r="AK510" s="90"/>
      <c r="AL510" s="90"/>
      <c r="AM510" s="90"/>
      <c r="AN510" s="90"/>
      <c r="AO510" s="90"/>
      <c r="AP510" s="90"/>
      <c r="AQ510" s="90"/>
      <c r="AR510" s="90"/>
      <c r="AS510" s="90"/>
      <c r="AT510" s="90"/>
      <c r="AU510" s="90"/>
      <c r="AV510" s="90"/>
      <c r="AW510" s="90"/>
      <c r="AX510" s="90"/>
      <c r="AY510" s="90"/>
      <c r="AZ510" s="90"/>
      <c r="BA510" s="90"/>
      <c r="BB510" s="90"/>
      <c r="BC510" s="90"/>
      <c r="BD510" s="90"/>
      <c r="BE510" s="90"/>
      <c r="BF510" s="90"/>
      <c r="BG510" s="90"/>
      <c r="BH510" s="90"/>
      <c r="BI510" s="90"/>
      <c r="BJ510" s="90"/>
      <c r="BK510" s="90"/>
      <c r="BL510" s="90"/>
      <c r="BM510" s="90"/>
      <c r="BN510" s="90"/>
      <c r="BO510" s="90"/>
      <c r="BP510" s="90"/>
      <c r="BQ510" s="90"/>
      <c r="BR510" s="90"/>
      <c r="BS510" s="90"/>
      <c r="BT510" s="90"/>
      <c r="BU510" s="90"/>
      <c r="BV510" s="90"/>
      <c r="BW510" s="90"/>
      <c r="BX510" s="90"/>
      <c r="BY510" s="90"/>
      <c r="BZ510" s="90"/>
      <c r="CA510" s="90"/>
      <c r="CB510" s="90"/>
      <c r="CC510" s="90"/>
      <c r="CD510" s="90"/>
      <c r="CE510" s="90"/>
      <c r="CF510" s="90"/>
      <c r="CG510" s="90"/>
      <c r="CH510" s="90"/>
      <c r="CI510" s="90"/>
      <c r="CJ510" s="90"/>
      <c r="CK510" s="90"/>
      <c r="CL510" s="90"/>
      <c r="CM510" s="90"/>
      <c r="CN510" s="90"/>
      <c r="CO510" s="90"/>
      <c r="CP510" s="90"/>
      <c r="CQ510" s="90"/>
      <c r="CR510" s="90"/>
      <c r="CS510" s="90"/>
      <c r="CT510" s="90"/>
      <c r="CU510" s="90"/>
      <c r="CV510" s="90"/>
      <c r="CW510" s="90"/>
      <c r="CX510" s="90"/>
      <c r="CY510" s="90"/>
      <c r="CZ510" s="90"/>
      <c r="DA510" s="90"/>
      <c r="DB510" s="90"/>
      <c r="DC510" s="90"/>
      <c r="DD510" s="90"/>
      <c r="DE510" s="90"/>
      <c r="DF510" s="90"/>
      <c r="DG510" s="90"/>
      <c r="DH510" s="90"/>
      <c r="DI510" s="90"/>
      <c r="DJ510" s="90"/>
      <c r="DK510" s="90"/>
      <c r="DL510" s="90"/>
      <c r="DM510" s="90"/>
      <c r="DN510" s="90"/>
      <c r="DO510" s="90"/>
      <c r="DP510" s="90"/>
      <c r="DQ510" s="90"/>
      <c r="DR510" s="90"/>
      <c r="DS510" s="90"/>
      <c r="DT510" s="90"/>
      <c r="DU510" s="90"/>
      <c r="DV510" s="90"/>
      <c r="DW510" s="90"/>
      <c r="DX510" s="90"/>
      <c r="DY510" s="90"/>
      <c r="DZ510" s="90"/>
      <c r="EA510" s="90"/>
      <c r="EB510" s="90"/>
      <c r="EC510" s="90"/>
      <c r="ED510" s="90"/>
      <c r="EE510" s="90"/>
      <c r="EF510" s="90"/>
      <c r="EG510" s="90"/>
      <c r="EH510" s="90"/>
      <c r="EI510" s="90"/>
      <c r="EJ510" s="90"/>
      <c r="EK510" s="90"/>
      <c r="EL510" s="90"/>
      <c r="EM510" s="90"/>
      <c r="EN510" s="90"/>
      <c r="EO510" s="90"/>
      <c r="EP510" s="90"/>
      <c r="EQ510" s="90"/>
      <c r="ER510" s="90"/>
      <c r="ES510" s="90"/>
      <c r="ET510" s="90"/>
      <c r="EU510" s="90"/>
      <c r="EV510" s="90"/>
      <c r="EW510" s="90"/>
      <c r="EX510" s="90"/>
      <c r="EY510" s="90"/>
      <c r="EZ510" s="90"/>
      <c r="FA510" s="90"/>
      <c r="FB510" s="90"/>
      <c r="FC510" s="90"/>
      <c r="FD510" s="90"/>
      <c r="FE510" s="90"/>
      <c r="FF510" s="90"/>
      <c r="FG510" s="90"/>
      <c r="FH510" s="90"/>
      <c r="FI510" s="90"/>
      <c r="FJ510" s="90"/>
      <c r="FK510" s="90"/>
      <c r="FL510" s="90"/>
      <c r="FM510" s="90"/>
      <c r="FN510" s="90"/>
      <c r="FO510" s="90"/>
      <c r="FP510" s="90"/>
      <c r="FQ510" s="90"/>
      <c r="FR510" s="90"/>
      <c r="FS510" s="90"/>
      <c r="FT510" s="90"/>
      <c r="FU510" s="90"/>
      <c r="FV510" s="90"/>
      <c r="FW510" s="90"/>
      <c r="FX510" s="90"/>
      <c r="FY510" s="90"/>
      <c r="FZ510" s="90"/>
      <c r="GA510" s="90"/>
      <c r="GB510" s="90"/>
      <c r="GC510" s="90"/>
      <c r="GD510" s="90"/>
      <c r="GE510" s="90"/>
      <c r="GF510" s="90"/>
      <c r="GG510" s="90"/>
      <c r="GH510" s="90"/>
      <c r="GI510" s="90"/>
      <c r="GJ510" s="90"/>
      <c r="GK510" s="90"/>
      <c r="GL510" s="90"/>
      <c r="GM510" s="90"/>
      <c r="GN510" s="90"/>
      <c r="GO510" s="90"/>
      <c r="GP510" s="90"/>
      <c r="GQ510" s="90"/>
      <c r="GR510" s="90"/>
      <c r="GS510" s="90"/>
      <c r="GT510" s="90"/>
      <c r="GU510" s="90"/>
      <c r="GV510" s="90"/>
      <c r="GW510" s="90"/>
      <c r="GX510" s="90"/>
      <c r="GY510" s="90"/>
      <c r="GZ510" s="90"/>
      <c r="HA510" s="90"/>
      <c r="HB510" s="90"/>
      <c r="HC510" s="90"/>
      <c r="HD510" s="90"/>
      <c r="HE510" s="90"/>
      <c r="HF510" s="90"/>
      <c r="HG510" s="90"/>
      <c r="HH510" s="90"/>
      <c r="HI510" s="90"/>
      <c r="HJ510" s="90"/>
      <c r="HK510" s="90"/>
      <c r="HL510" s="90"/>
      <c r="HM510" s="90"/>
      <c r="HN510" s="90"/>
      <c r="HO510" s="90"/>
      <c r="HP510" s="90"/>
      <c r="HQ510" s="90"/>
      <c r="HR510" s="90"/>
      <c r="HS510" s="90"/>
      <c r="HT510" s="90"/>
      <c r="HU510" s="90"/>
      <c r="HV510" s="90"/>
      <c r="HW510" s="90"/>
      <c r="HX510" s="90"/>
      <c r="HY510" s="90"/>
      <c r="HZ510" s="90"/>
      <c r="IA510" s="90"/>
      <c r="IB510" s="90"/>
      <c r="IC510" s="90"/>
      <c r="ID510" s="90"/>
      <c r="IE510" s="90"/>
      <c r="IF510" s="90"/>
      <c r="IG510" s="90"/>
      <c r="IH510" s="90"/>
      <c r="II510" s="90"/>
      <c r="IJ510" s="90"/>
      <c r="IK510" s="90"/>
      <c r="IL510" s="90"/>
      <c r="IM510" s="90"/>
      <c r="IN510" s="90"/>
      <c r="IO510" s="90"/>
      <c r="IP510" s="90"/>
      <c r="IQ510" s="90"/>
      <c r="IR510" s="90"/>
      <c r="IS510" s="90"/>
      <c r="IT510" s="90"/>
      <c r="IU510" s="90"/>
      <c r="IV510" s="90"/>
      <c r="IW510" s="90"/>
      <c r="IX510" s="90"/>
    </row>
    <row r="511" spans="4:258" s="3" customFormat="1" x14ac:dyDescent="0.25">
      <c r="D511" s="2"/>
      <c r="AH511" s="90"/>
      <c r="AI511" s="90"/>
      <c r="AJ511" s="90"/>
      <c r="AK511" s="90"/>
      <c r="AL511" s="90"/>
      <c r="AM511" s="90"/>
      <c r="AN511" s="90"/>
      <c r="AO511" s="90"/>
      <c r="AP511" s="90"/>
      <c r="AQ511" s="90"/>
      <c r="AR511" s="90"/>
      <c r="AS511" s="90"/>
      <c r="AT511" s="90"/>
      <c r="AU511" s="90"/>
      <c r="AV511" s="90"/>
      <c r="AW511" s="90"/>
      <c r="AX511" s="90"/>
      <c r="AY511" s="90"/>
      <c r="AZ511" s="90"/>
      <c r="BA511" s="90"/>
      <c r="BB511" s="90"/>
      <c r="BC511" s="90"/>
      <c r="BD511" s="90"/>
      <c r="BE511" s="90"/>
      <c r="BF511" s="90"/>
      <c r="BG511" s="90"/>
      <c r="BH511" s="90"/>
      <c r="BI511" s="90"/>
      <c r="BJ511" s="90"/>
      <c r="BK511" s="90"/>
      <c r="BL511" s="90"/>
      <c r="BM511" s="90"/>
      <c r="BN511" s="90"/>
      <c r="BO511" s="90"/>
      <c r="BP511" s="90"/>
      <c r="BQ511" s="90"/>
      <c r="BR511" s="90"/>
      <c r="BS511" s="90"/>
      <c r="BT511" s="90"/>
      <c r="BU511" s="90"/>
      <c r="BV511" s="90"/>
      <c r="BW511" s="90"/>
      <c r="BX511" s="90"/>
      <c r="BY511" s="90"/>
      <c r="BZ511" s="90"/>
      <c r="CA511" s="90"/>
      <c r="CB511" s="90"/>
      <c r="CC511" s="90"/>
      <c r="CD511" s="90"/>
      <c r="CE511" s="90"/>
      <c r="CF511" s="90"/>
      <c r="CG511" s="90"/>
      <c r="CH511" s="90"/>
      <c r="CI511" s="90"/>
      <c r="CJ511" s="90"/>
      <c r="CK511" s="90"/>
      <c r="CL511" s="90"/>
      <c r="CM511" s="90"/>
      <c r="CN511" s="90"/>
      <c r="CO511" s="90"/>
      <c r="CP511" s="90"/>
      <c r="CQ511" s="90"/>
      <c r="CR511" s="90"/>
      <c r="CS511" s="90"/>
      <c r="CT511" s="90"/>
      <c r="CU511" s="90"/>
      <c r="CV511" s="90"/>
      <c r="CW511" s="90"/>
      <c r="CX511" s="90"/>
      <c r="CY511" s="90"/>
      <c r="CZ511" s="90"/>
      <c r="DA511" s="90"/>
      <c r="DB511" s="90"/>
      <c r="DC511" s="90"/>
      <c r="DD511" s="90"/>
      <c r="DE511" s="90"/>
      <c r="DF511" s="90"/>
      <c r="DG511" s="90"/>
      <c r="DH511" s="90"/>
      <c r="DI511" s="90"/>
      <c r="DJ511" s="90"/>
      <c r="DK511" s="90"/>
      <c r="DL511" s="90"/>
      <c r="DM511" s="90"/>
      <c r="DN511" s="90"/>
      <c r="DO511" s="90"/>
      <c r="DP511" s="90"/>
      <c r="DQ511" s="90"/>
      <c r="DR511" s="90"/>
      <c r="DS511" s="90"/>
      <c r="DT511" s="90"/>
      <c r="DU511" s="90"/>
      <c r="DV511" s="90"/>
      <c r="DW511" s="90"/>
      <c r="DX511" s="90"/>
      <c r="DY511" s="90"/>
      <c r="DZ511" s="90"/>
      <c r="EA511" s="90"/>
      <c r="EB511" s="90"/>
      <c r="EC511" s="90"/>
      <c r="ED511" s="90"/>
      <c r="EE511" s="90"/>
      <c r="EF511" s="90"/>
      <c r="EG511" s="90"/>
      <c r="EH511" s="90"/>
      <c r="EI511" s="90"/>
      <c r="EJ511" s="90"/>
      <c r="EK511" s="90"/>
      <c r="EL511" s="90"/>
      <c r="EM511" s="90"/>
      <c r="EN511" s="90"/>
      <c r="EO511" s="90"/>
      <c r="EP511" s="90"/>
      <c r="EQ511" s="90"/>
      <c r="ER511" s="90"/>
      <c r="ES511" s="90"/>
      <c r="ET511" s="90"/>
      <c r="EU511" s="90"/>
      <c r="EV511" s="90"/>
      <c r="EW511" s="90"/>
      <c r="EX511" s="90"/>
      <c r="EY511" s="90"/>
      <c r="EZ511" s="90"/>
      <c r="FA511" s="90"/>
      <c r="FB511" s="90"/>
      <c r="FC511" s="90"/>
      <c r="FD511" s="90"/>
      <c r="FE511" s="90"/>
      <c r="FF511" s="90"/>
      <c r="FG511" s="90"/>
      <c r="FH511" s="90"/>
      <c r="FI511" s="90"/>
      <c r="FJ511" s="90"/>
      <c r="FK511" s="90"/>
      <c r="FL511" s="90"/>
      <c r="FM511" s="90"/>
      <c r="FN511" s="90"/>
      <c r="FO511" s="90"/>
      <c r="FP511" s="90"/>
      <c r="FQ511" s="90"/>
      <c r="FR511" s="90"/>
      <c r="FS511" s="90"/>
      <c r="FT511" s="90"/>
      <c r="FU511" s="90"/>
      <c r="FV511" s="90"/>
      <c r="FW511" s="90"/>
      <c r="FX511" s="90"/>
      <c r="FY511" s="90"/>
      <c r="FZ511" s="90"/>
      <c r="GA511" s="90"/>
      <c r="GB511" s="90"/>
      <c r="GC511" s="90"/>
      <c r="GD511" s="90"/>
      <c r="GE511" s="90"/>
      <c r="GF511" s="90"/>
      <c r="GG511" s="90"/>
      <c r="GH511" s="90"/>
      <c r="GI511" s="90"/>
      <c r="GJ511" s="90"/>
      <c r="GK511" s="90"/>
      <c r="GL511" s="90"/>
      <c r="GM511" s="90"/>
      <c r="GN511" s="90"/>
      <c r="GO511" s="90"/>
      <c r="GP511" s="90"/>
      <c r="GQ511" s="90"/>
      <c r="GR511" s="90"/>
      <c r="GS511" s="90"/>
      <c r="GT511" s="90"/>
      <c r="GU511" s="90"/>
      <c r="GV511" s="90"/>
      <c r="GW511" s="90"/>
      <c r="GX511" s="90"/>
      <c r="GY511" s="90"/>
      <c r="GZ511" s="90"/>
      <c r="HA511" s="90"/>
      <c r="HB511" s="90"/>
      <c r="HC511" s="90"/>
      <c r="HD511" s="90"/>
      <c r="HE511" s="90"/>
      <c r="HF511" s="90"/>
      <c r="HG511" s="90"/>
      <c r="HH511" s="90"/>
      <c r="HI511" s="90"/>
      <c r="HJ511" s="90"/>
      <c r="HK511" s="90"/>
      <c r="HL511" s="90"/>
      <c r="HM511" s="90"/>
      <c r="HN511" s="90"/>
      <c r="HO511" s="90"/>
      <c r="HP511" s="90"/>
      <c r="HQ511" s="90"/>
      <c r="HR511" s="90"/>
      <c r="HS511" s="90"/>
      <c r="HT511" s="90"/>
      <c r="HU511" s="90"/>
      <c r="HV511" s="90"/>
      <c r="HW511" s="90"/>
      <c r="HX511" s="90"/>
      <c r="HY511" s="90"/>
      <c r="HZ511" s="90"/>
      <c r="IA511" s="90"/>
      <c r="IB511" s="90"/>
      <c r="IC511" s="90"/>
      <c r="ID511" s="90"/>
      <c r="IE511" s="90"/>
      <c r="IF511" s="90"/>
      <c r="IG511" s="90"/>
      <c r="IH511" s="90"/>
      <c r="II511" s="90"/>
      <c r="IJ511" s="90"/>
      <c r="IK511" s="90"/>
      <c r="IL511" s="90"/>
      <c r="IM511" s="90"/>
      <c r="IN511" s="90"/>
      <c r="IO511" s="90"/>
      <c r="IP511" s="90"/>
      <c r="IQ511" s="90"/>
      <c r="IR511" s="90"/>
      <c r="IS511" s="90"/>
      <c r="IT511" s="90"/>
      <c r="IU511" s="90"/>
      <c r="IV511" s="90"/>
      <c r="IW511" s="90"/>
      <c r="IX511" s="90"/>
    </row>
    <row r="512" spans="4:258" s="3" customFormat="1" x14ac:dyDescent="0.25">
      <c r="D512" s="2"/>
      <c r="AH512" s="90"/>
      <c r="AI512" s="90"/>
      <c r="AJ512" s="90"/>
      <c r="AK512" s="90"/>
      <c r="AL512" s="90"/>
      <c r="AM512" s="90"/>
      <c r="AN512" s="90"/>
      <c r="AO512" s="90"/>
      <c r="AP512" s="90"/>
      <c r="AQ512" s="90"/>
      <c r="AR512" s="90"/>
      <c r="AS512" s="90"/>
      <c r="AT512" s="90"/>
      <c r="AU512" s="90"/>
      <c r="AV512" s="90"/>
      <c r="AW512" s="90"/>
      <c r="AX512" s="90"/>
      <c r="AY512" s="90"/>
      <c r="AZ512" s="90"/>
      <c r="BA512" s="90"/>
      <c r="BB512" s="90"/>
      <c r="BC512" s="90"/>
      <c r="BD512" s="90"/>
      <c r="BE512" s="90"/>
      <c r="BF512" s="90"/>
      <c r="BG512" s="90"/>
      <c r="BH512" s="90"/>
      <c r="BI512" s="90"/>
      <c r="BJ512" s="90"/>
      <c r="BK512" s="90"/>
      <c r="BL512" s="90"/>
      <c r="BM512" s="90"/>
      <c r="BN512" s="90"/>
      <c r="BO512" s="90"/>
      <c r="BP512" s="90"/>
      <c r="BQ512" s="90"/>
      <c r="BR512" s="90"/>
      <c r="BS512" s="90"/>
      <c r="BT512" s="90"/>
      <c r="BU512" s="90"/>
      <c r="BV512" s="90"/>
      <c r="BW512" s="90"/>
      <c r="BX512" s="90"/>
      <c r="BY512" s="90"/>
      <c r="BZ512" s="90"/>
      <c r="CA512" s="90"/>
      <c r="CB512" s="90"/>
      <c r="CC512" s="90"/>
      <c r="CD512" s="90"/>
      <c r="CE512" s="90"/>
      <c r="CF512" s="90"/>
      <c r="CG512" s="90"/>
      <c r="CH512" s="90"/>
      <c r="CI512" s="90"/>
      <c r="CJ512" s="90"/>
      <c r="CK512" s="90"/>
      <c r="CL512" s="90"/>
      <c r="CM512" s="90"/>
      <c r="CN512" s="90"/>
      <c r="CO512" s="90"/>
      <c r="CP512" s="90"/>
      <c r="CQ512" s="90"/>
      <c r="CR512" s="90"/>
      <c r="CS512" s="90"/>
      <c r="CT512" s="90"/>
      <c r="CU512" s="90"/>
      <c r="CV512" s="90"/>
      <c r="CW512" s="90"/>
      <c r="CX512" s="90"/>
      <c r="CY512" s="90"/>
      <c r="CZ512" s="90"/>
      <c r="DA512" s="90"/>
      <c r="DB512" s="90"/>
      <c r="DC512" s="90"/>
      <c r="DD512" s="90"/>
      <c r="DE512" s="90"/>
      <c r="DF512" s="90"/>
      <c r="DG512" s="90"/>
      <c r="DH512" s="90"/>
      <c r="DI512" s="90"/>
      <c r="DJ512" s="90"/>
      <c r="DK512" s="90"/>
      <c r="DL512" s="90"/>
      <c r="DM512" s="90"/>
      <c r="DN512" s="90"/>
      <c r="DO512" s="90"/>
      <c r="DP512" s="90"/>
      <c r="DQ512" s="90"/>
      <c r="DR512" s="90"/>
      <c r="DS512" s="90"/>
      <c r="DT512" s="90"/>
      <c r="DU512" s="90"/>
      <c r="DV512" s="90"/>
      <c r="DW512" s="90"/>
      <c r="DX512" s="90"/>
      <c r="DY512" s="90"/>
      <c r="DZ512" s="90"/>
      <c r="EA512" s="90"/>
      <c r="EB512" s="90"/>
      <c r="EC512" s="90"/>
      <c r="ED512" s="90"/>
      <c r="EE512" s="90"/>
      <c r="EF512" s="90"/>
      <c r="EG512" s="90"/>
      <c r="EH512" s="90"/>
      <c r="EI512" s="90"/>
      <c r="EJ512" s="90"/>
      <c r="EK512" s="90"/>
      <c r="EL512" s="90"/>
      <c r="EM512" s="90"/>
      <c r="EN512" s="90"/>
      <c r="EO512" s="90"/>
      <c r="EP512" s="90"/>
      <c r="EQ512" s="90"/>
      <c r="ER512" s="90"/>
      <c r="ES512" s="90"/>
      <c r="ET512" s="90"/>
      <c r="EU512" s="90"/>
      <c r="EV512" s="90"/>
      <c r="EW512" s="90"/>
      <c r="EX512" s="90"/>
      <c r="EY512" s="90"/>
      <c r="EZ512" s="90"/>
      <c r="FA512" s="90"/>
      <c r="FB512" s="90"/>
      <c r="FC512" s="90"/>
      <c r="FD512" s="90"/>
      <c r="FE512" s="90"/>
      <c r="FF512" s="90"/>
      <c r="FG512" s="90"/>
      <c r="FH512" s="90"/>
      <c r="FI512" s="90"/>
      <c r="FJ512" s="90"/>
      <c r="FK512" s="90"/>
      <c r="FL512" s="90"/>
      <c r="FM512" s="90"/>
      <c r="FN512" s="90"/>
      <c r="FO512" s="90"/>
      <c r="FP512" s="90"/>
      <c r="FQ512" s="90"/>
      <c r="FR512" s="90"/>
      <c r="FS512" s="90"/>
      <c r="FT512" s="90"/>
      <c r="FU512" s="90"/>
      <c r="FV512" s="90"/>
      <c r="FW512" s="90"/>
      <c r="FX512" s="90"/>
      <c r="FY512" s="90"/>
      <c r="FZ512" s="90"/>
      <c r="GA512" s="90"/>
      <c r="GB512" s="90"/>
      <c r="GC512" s="90"/>
      <c r="GD512" s="90"/>
      <c r="GE512" s="90"/>
      <c r="GF512" s="90"/>
      <c r="GG512" s="90"/>
      <c r="GH512" s="90"/>
      <c r="GI512" s="90"/>
      <c r="GJ512" s="90"/>
      <c r="GK512" s="90"/>
      <c r="GL512" s="90"/>
      <c r="GM512" s="90"/>
      <c r="GN512" s="90"/>
      <c r="GO512" s="90"/>
      <c r="GP512" s="90"/>
      <c r="GQ512" s="90"/>
      <c r="GR512" s="90"/>
      <c r="GS512" s="90"/>
      <c r="GT512" s="90"/>
      <c r="GU512" s="90"/>
      <c r="GV512" s="90"/>
      <c r="GW512" s="90"/>
      <c r="GX512" s="90"/>
      <c r="GY512" s="90"/>
      <c r="GZ512" s="90"/>
      <c r="HA512" s="90"/>
      <c r="HB512" s="90"/>
      <c r="HC512" s="90"/>
      <c r="HD512" s="90"/>
      <c r="HE512" s="90"/>
      <c r="HF512" s="90"/>
      <c r="HG512" s="90"/>
      <c r="HH512" s="90"/>
      <c r="HI512" s="90"/>
      <c r="HJ512" s="90"/>
      <c r="HK512" s="90"/>
      <c r="HL512" s="90"/>
      <c r="HM512" s="90"/>
      <c r="HN512" s="90"/>
      <c r="HO512" s="90"/>
      <c r="HP512" s="90"/>
      <c r="HQ512" s="90"/>
      <c r="HR512" s="90"/>
      <c r="HS512" s="90"/>
      <c r="HT512" s="90"/>
      <c r="HU512" s="90"/>
      <c r="HV512" s="90"/>
      <c r="HW512" s="90"/>
      <c r="HX512" s="90"/>
      <c r="HY512" s="90"/>
      <c r="HZ512" s="90"/>
      <c r="IA512" s="90"/>
      <c r="IB512" s="90"/>
      <c r="IC512" s="90"/>
      <c r="ID512" s="90"/>
      <c r="IE512" s="90"/>
      <c r="IF512" s="90"/>
      <c r="IG512" s="90"/>
      <c r="IH512" s="90"/>
      <c r="II512" s="90"/>
      <c r="IJ512" s="90"/>
      <c r="IK512" s="90"/>
      <c r="IL512" s="90"/>
      <c r="IM512" s="90"/>
      <c r="IN512" s="90"/>
      <c r="IO512" s="90"/>
      <c r="IP512" s="90"/>
      <c r="IQ512" s="90"/>
      <c r="IR512" s="90"/>
      <c r="IS512" s="90"/>
      <c r="IT512" s="90"/>
      <c r="IU512" s="90"/>
      <c r="IV512" s="90"/>
      <c r="IW512" s="90"/>
      <c r="IX512" s="90"/>
    </row>
    <row r="513" spans="4:258" s="3" customFormat="1" x14ac:dyDescent="0.25">
      <c r="D513" s="2"/>
      <c r="AH513" s="90"/>
      <c r="AI513" s="90"/>
      <c r="AJ513" s="90"/>
      <c r="AK513" s="90"/>
      <c r="AL513" s="90"/>
      <c r="AM513" s="90"/>
      <c r="AN513" s="90"/>
      <c r="AO513" s="90"/>
      <c r="AP513" s="90"/>
      <c r="AQ513" s="90"/>
      <c r="AR513" s="90"/>
      <c r="AS513" s="90"/>
      <c r="AT513" s="90"/>
      <c r="AU513" s="90"/>
      <c r="AV513" s="90"/>
      <c r="AW513" s="90"/>
      <c r="AX513" s="90"/>
      <c r="AY513" s="90"/>
      <c r="AZ513" s="90"/>
      <c r="BA513" s="90"/>
      <c r="BB513" s="90"/>
      <c r="BC513" s="90"/>
      <c r="BD513" s="90"/>
      <c r="BE513" s="90"/>
      <c r="BF513" s="90"/>
      <c r="BG513" s="90"/>
      <c r="BH513" s="90"/>
      <c r="BI513" s="90"/>
      <c r="BJ513" s="90"/>
      <c r="BK513" s="90"/>
      <c r="BL513" s="90"/>
      <c r="BM513" s="90"/>
      <c r="BN513" s="90"/>
      <c r="BO513" s="90"/>
      <c r="BP513" s="90"/>
      <c r="BQ513" s="90"/>
      <c r="BR513" s="90"/>
      <c r="BS513" s="90"/>
      <c r="BT513" s="90"/>
      <c r="BU513" s="90"/>
      <c r="BV513" s="90"/>
      <c r="BW513" s="90"/>
      <c r="BX513" s="90"/>
      <c r="BY513" s="90"/>
      <c r="BZ513" s="90"/>
      <c r="CA513" s="90"/>
      <c r="CB513" s="90"/>
      <c r="CC513" s="90"/>
      <c r="CD513" s="90"/>
      <c r="CE513" s="90"/>
      <c r="CF513" s="90"/>
      <c r="CG513" s="90"/>
      <c r="CH513" s="90"/>
      <c r="CI513" s="90"/>
      <c r="CJ513" s="90"/>
      <c r="CK513" s="90"/>
      <c r="CL513" s="90"/>
      <c r="CM513" s="90"/>
      <c r="CN513" s="90"/>
      <c r="CO513" s="90"/>
      <c r="CP513" s="90"/>
      <c r="CQ513" s="90"/>
      <c r="CR513" s="90"/>
      <c r="CS513" s="90"/>
      <c r="CT513" s="90"/>
      <c r="CU513" s="90"/>
      <c r="CV513" s="90"/>
      <c r="CW513" s="90"/>
      <c r="CX513" s="90"/>
      <c r="CY513" s="90"/>
      <c r="CZ513" s="90"/>
      <c r="DA513" s="90"/>
      <c r="DB513" s="90"/>
      <c r="DC513" s="90"/>
      <c r="DD513" s="90"/>
      <c r="DE513" s="90"/>
      <c r="DF513" s="90"/>
      <c r="DG513" s="90"/>
      <c r="DH513" s="90"/>
      <c r="DI513" s="90"/>
      <c r="DJ513" s="90"/>
      <c r="DK513" s="90"/>
      <c r="DL513" s="90"/>
      <c r="DM513" s="90"/>
      <c r="DN513" s="90"/>
      <c r="DO513" s="90"/>
      <c r="DP513" s="90"/>
      <c r="DQ513" s="90"/>
      <c r="DR513" s="90"/>
      <c r="DS513" s="90"/>
      <c r="DT513" s="90"/>
      <c r="DU513" s="90"/>
      <c r="DV513" s="90"/>
      <c r="DW513" s="90"/>
      <c r="DX513" s="90"/>
      <c r="DY513" s="90"/>
      <c r="DZ513" s="90"/>
      <c r="EA513" s="90"/>
      <c r="EB513" s="90"/>
      <c r="EC513" s="90"/>
      <c r="ED513" s="90"/>
      <c r="EE513" s="90"/>
      <c r="EF513" s="90"/>
      <c r="EG513" s="90"/>
      <c r="EH513" s="90"/>
      <c r="EI513" s="90"/>
      <c r="EJ513" s="90"/>
      <c r="EK513" s="90"/>
      <c r="EL513" s="90"/>
      <c r="EM513" s="90"/>
      <c r="EN513" s="90"/>
      <c r="EO513" s="90"/>
      <c r="EP513" s="90"/>
      <c r="EQ513" s="90"/>
      <c r="ER513" s="90"/>
      <c r="ES513" s="90"/>
      <c r="ET513" s="90"/>
      <c r="EU513" s="90"/>
      <c r="EV513" s="90"/>
      <c r="EW513" s="90"/>
      <c r="EX513" s="90"/>
      <c r="EY513" s="90"/>
      <c r="EZ513" s="90"/>
      <c r="FA513" s="90"/>
      <c r="FB513" s="90"/>
      <c r="FC513" s="90"/>
      <c r="FD513" s="90"/>
      <c r="FE513" s="90"/>
      <c r="FF513" s="90"/>
      <c r="FG513" s="90"/>
      <c r="FH513" s="90"/>
      <c r="FI513" s="90"/>
      <c r="FJ513" s="90"/>
      <c r="FK513" s="90"/>
      <c r="FL513" s="90"/>
      <c r="FM513" s="90"/>
      <c r="FN513" s="90"/>
      <c r="FO513" s="90"/>
      <c r="FP513" s="90"/>
      <c r="FQ513" s="90"/>
      <c r="FR513" s="90"/>
      <c r="FS513" s="90"/>
      <c r="FT513" s="90"/>
      <c r="FU513" s="90"/>
      <c r="FV513" s="90"/>
      <c r="FW513" s="90"/>
      <c r="FX513" s="90"/>
      <c r="FY513" s="90"/>
      <c r="FZ513" s="90"/>
      <c r="GA513" s="90"/>
      <c r="GB513" s="90"/>
      <c r="GC513" s="90"/>
      <c r="GD513" s="90"/>
      <c r="GE513" s="90"/>
      <c r="GF513" s="90"/>
      <c r="GG513" s="90"/>
      <c r="GH513" s="90"/>
      <c r="GI513" s="90"/>
      <c r="GJ513" s="90"/>
      <c r="GK513" s="90"/>
      <c r="GL513" s="90"/>
      <c r="GM513" s="90"/>
      <c r="GN513" s="90"/>
      <c r="GO513" s="90"/>
      <c r="GP513" s="90"/>
      <c r="GQ513" s="90"/>
      <c r="GR513" s="90"/>
      <c r="GS513" s="90"/>
      <c r="GT513" s="90"/>
      <c r="GU513" s="90"/>
      <c r="GV513" s="90"/>
      <c r="GW513" s="90"/>
      <c r="GX513" s="90"/>
      <c r="GY513" s="90"/>
      <c r="GZ513" s="90"/>
      <c r="HA513" s="90"/>
      <c r="HB513" s="90"/>
      <c r="HC513" s="90"/>
      <c r="HD513" s="90"/>
      <c r="HE513" s="90"/>
      <c r="HF513" s="90"/>
      <c r="HG513" s="90"/>
      <c r="HH513" s="90"/>
      <c r="HI513" s="90"/>
      <c r="HJ513" s="90"/>
      <c r="HK513" s="90"/>
      <c r="HL513" s="90"/>
      <c r="HM513" s="90"/>
      <c r="HN513" s="90"/>
      <c r="HO513" s="90"/>
      <c r="HP513" s="90"/>
      <c r="HQ513" s="90"/>
      <c r="HR513" s="90"/>
      <c r="HS513" s="90"/>
      <c r="HT513" s="90"/>
      <c r="HU513" s="90"/>
      <c r="HV513" s="90"/>
      <c r="HW513" s="90"/>
      <c r="HX513" s="90"/>
      <c r="HY513" s="90"/>
      <c r="HZ513" s="90"/>
      <c r="IA513" s="90"/>
      <c r="IB513" s="90"/>
      <c r="IC513" s="90"/>
      <c r="ID513" s="90"/>
      <c r="IE513" s="90"/>
      <c r="IF513" s="90"/>
      <c r="IG513" s="90"/>
      <c r="IH513" s="90"/>
      <c r="II513" s="90"/>
      <c r="IJ513" s="90"/>
      <c r="IK513" s="90"/>
      <c r="IL513" s="90"/>
      <c r="IM513" s="90"/>
      <c r="IN513" s="90"/>
      <c r="IO513" s="90"/>
      <c r="IP513" s="90"/>
      <c r="IQ513" s="90"/>
      <c r="IR513" s="90"/>
      <c r="IS513" s="90"/>
      <c r="IT513" s="90"/>
      <c r="IU513" s="90"/>
      <c r="IV513" s="90"/>
      <c r="IW513" s="90"/>
      <c r="IX513" s="90"/>
    </row>
    <row r="514" spans="4:258" s="3" customFormat="1" x14ac:dyDescent="0.25">
      <c r="D514" s="2"/>
      <c r="AH514" s="90"/>
      <c r="AI514" s="90"/>
      <c r="AJ514" s="90"/>
      <c r="AK514" s="90"/>
      <c r="AL514" s="90"/>
      <c r="AM514" s="90"/>
      <c r="AN514" s="90"/>
      <c r="AO514" s="90"/>
      <c r="AP514" s="90"/>
      <c r="AQ514" s="90"/>
      <c r="AR514" s="90"/>
      <c r="AS514" s="90"/>
      <c r="AT514" s="90"/>
      <c r="AU514" s="90"/>
      <c r="AV514" s="90"/>
      <c r="AW514" s="90"/>
      <c r="AX514" s="90"/>
      <c r="AY514" s="90"/>
      <c r="AZ514" s="90"/>
      <c r="BA514" s="90"/>
      <c r="BB514" s="90"/>
      <c r="BC514" s="90"/>
      <c r="BD514" s="90"/>
      <c r="BE514" s="90"/>
      <c r="BF514" s="90"/>
      <c r="BG514" s="90"/>
      <c r="BH514" s="90"/>
      <c r="BI514" s="90"/>
      <c r="BJ514" s="90"/>
      <c r="BK514" s="90"/>
      <c r="BL514" s="90"/>
      <c r="BM514" s="90"/>
      <c r="BN514" s="90"/>
      <c r="BO514" s="90"/>
      <c r="BP514" s="90"/>
      <c r="BQ514" s="90"/>
      <c r="BR514" s="90"/>
      <c r="BS514" s="90"/>
      <c r="BT514" s="90"/>
      <c r="BU514" s="90"/>
      <c r="BV514" s="90"/>
      <c r="BW514" s="90"/>
      <c r="BX514" s="90"/>
      <c r="BY514" s="90"/>
      <c r="BZ514" s="90"/>
      <c r="CA514" s="90"/>
      <c r="CB514" s="90"/>
      <c r="CC514" s="90"/>
      <c r="CD514" s="90"/>
      <c r="CE514" s="90"/>
      <c r="CF514" s="90"/>
      <c r="CG514" s="90"/>
      <c r="CH514" s="90"/>
      <c r="CI514" s="90"/>
      <c r="CJ514" s="90"/>
      <c r="CK514" s="90"/>
      <c r="CL514" s="90"/>
      <c r="CM514" s="90"/>
      <c r="CN514" s="90"/>
      <c r="CO514" s="90"/>
      <c r="CP514" s="90"/>
      <c r="CQ514" s="90"/>
      <c r="CR514" s="90"/>
      <c r="CS514" s="90"/>
      <c r="CT514" s="90"/>
      <c r="CU514" s="90"/>
      <c r="CV514" s="90"/>
      <c r="CW514" s="90"/>
      <c r="CX514" s="90"/>
      <c r="CY514" s="90"/>
      <c r="CZ514" s="90"/>
      <c r="DA514" s="90"/>
      <c r="DB514" s="90"/>
      <c r="DC514" s="90"/>
      <c r="DD514" s="90"/>
      <c r="DE514" s="90"/>
      <c r="DF514" s="90"/>
      <c r="DG514" s="90"/>
      <c r="DH514" s="90"/>
      <c r="DI514" s="90"/>
      <c r="DJ514" s="90"/>
      <c r="DK514" s="90"/>
      <c r="DL514" s="90"/>
      <c r="DM514" s="90"/>
      <c r="DN514" s="90"/>
      <c r="DO514" s="90"/>
      <c r="DP514" s="90"/>
      <c r="DQ514" s="90"/>
      <c r="DR514" s="90"/>
      <c r="DS514" s="90"/>
      <c r="DT514" s="90"/>
      <c r="DU514" s="90"/>
      <c r="DV514" s="90"/>
      <c r="DW514" s="90"/>
      <c r="DX514" s="90"/>
      <c r="DY514" s="90"/>
      <c r="DZ514" s="90"/>
      <c r="EA514" s="90"/>
      <c r="EB514" s="90"/>
      <c r="EC514" s="90"/>
      <c r="ED514" s="90"/>
      <c r="EE514" s="90"/>
      <c r="EF514" s="90"/>
      <c r="EG514" s="90"/>
      <c r="EH514" s="90"/>
      <c r="EI514" s="90"/>
      <c r="EJ514" s="90"/>
      <c r="EK514" s="90"/>
      <c r="EL514" s="90"/>
      <c r="EM514" s="90"/>
      <c r="EN514" s="90"/>
      <c r="EO514" s="90"/>
      <c r="EP514" s="90"/>
      <c r="EQ514" s="90"/>
      <c r="ER514" s="90"/>
      <c r="ES514" s="90"/>
      <c r="ET514" s="90"/>
      <c r="EU514" s="90"/>
      <c r="EV514" s="90"/>
      <c r="EW514" s="90"/>
      <c r="EX514" s="90"/>
      <c r="EY514" s="90"/>
      <c r="EZ514" s="90"/>
      <c r="FA514" s="90"/>
      <c r="FB514" s="90"/>
      <c r="FC514" s="90"/>
      <c r="FD514" s="90"/>
      <c r="FE514" s="90"/>
      <c r="FF514" s="90"/>
      <c r="FG514" s="90"/>
      <c r="FH514" s="90"/>
      <c r="FI514" s="90"/>
      <c r="FJ514" s="90"/>
      <c r="FK514" s="90"/>
      <c r="FL514" s="90"/>
      <c r="FM514" s="90"/>
      <c r="FN514" s="90"/>
      <c r="FO514" s="90"/>
      <c r="FP514" s="90"/>
      <c r="FQ514" s="90"/>
      <c r="FR514" s="90"/>
      <c r="FS514" s="90"/>
      <c r="FT514" s="90"/>
      <c r="FU514" s="90"/>
      <c r="FV514" s="90"/>
      <c r="FW514" s="90"/>
      <c r="FX514" s="90"/>
      <c r="FY514" s="90"/>
      <c r="FZ514" s="90"/>
      <c r="GA514" s="90"/>
      <c r="GB514" s="90"/>
      <c r="GC514" s="90"/>
      <c r="GD514" s="90"/>
      <c r="GE514" s="90"/>
      <c r="GF514" s="90"/>
      <c r="GG514" s="90"/>
      <c r="GH514" s="90"/>
      <c r="GI514" s="90"/>
      <c r="GJ514" s="90"/>
      <c r="GK514" s="90"/>
      <c r="GL514" s="90"/>
      <c r="GM514" s="90"/>
      <c r="GN514" s="90"/>
      <c r="GO514" s="90"/>
      <c r="GP514" s="90"/>
      <c r="GQ514" s="90"/>
      <c r="GR514" s="90"/>
      <c r="GS514" s="90"/>
      <c r="GT514" s="90"/>
      <c r="GU514" s="90"/>
      <c r="GV514" s="90"/>
      <c r="GW514" s="90"/>
      <c r="GX514" s="90"/>
      <c r="GY514" s="90"/>
      <c r="GZ514" s="90"/>
      <c r="HA514" s="90"/>
      <c r="HB514" s="90"/>
      <c r="HC514" s="90"/>
      <c r="HD514" s="90"/>
      <c r="HE514" s="90"/>
      <c r="HF514" s="90"/>
      <c r="HG514" s="90"/>
      <c r="HH514" s="90"/>
      <c r="HI514" s="90"/>
      <c r="HJ514" s="90"/>
      <c r="HK514" s="90"/>
      <c r="HL514" s="90"/>
      <c r="HM514" s="90"/>
      <c r="HN514" s="90"/>
      <c r="HO514" s="90"/>
      <c r="HP514" s="90"/>
      <c r="HQ514" s="90"/>
      <c r="HR514" s="90"/>
      <c r="HS514" s="90"/>
      <c r="HT514" s="90"/>
      <c r="HU514" s="90"/>
      <c r="HV514" s="90"/>
      <c r="HW514" s="90"/>
      <c r="HX514" s="90"/>
      <c r="HY514" s="90"/>
      <c r="HZ514" s="90"/>
      <c r="IA514" s="90"/>
      <c r="IB514" s="90"/>
      <c r="IC514" s="90"/>
      <c r="ID514" s="90"/>
      <c r="IE514" s="90"/>
      <c r="IF514" s="90"/>
      <c r="IG514" s="90"/>
      <c r="IH514" s="90"/>
      <c r="II514" s="90"/>
      <c r="IJ514" s="90"/>
      <c r="IK514" s="90"/>
      <c r="IL514" s="90"/>
      <c r="IM514" s="90"/>
      <c r="IN514" s="90"/>
      <c r="IO514" s="90"/>
      <c r="IP514" s="90"/>
      <c r="IQ514" s="90"/>
      <c r="IR514" s="90"/>
      <c r="IS514" s="90"/>
      <c r="IT514" s="90"/>
      <c r="IU514" s="90"/>
      <c r="IV514" s="90"/>
      <c r="IW514" s="90"/>
      <c r="IX514" s="90"/>
    </row>
    <row r="515" spans="4:258" s="3" customFormat="1" x14ac:dyDescent="0.25">
      <c r="D515" s="2"/>
      <c r="AH515" s="90"/>
      <c r="AI515" s="90"/>
      <c r="AJ515" s="90"/>
      <c r="AK515" s="90"/>
      <c r="AL515" s="90"/>
      <c r="AM515" s="90"/>
      <c r="AN515" s="90"/>
      <c r="AO515" s="90"/>
      <c r="AP515" s="90"/>
      <c r="AQ515" s="90"/>
      <c r="AR515" s="90"/>
      <c r="AS515" s="90"/>
      <c r="AT515" s="90"/>
      <c r="AU515" s="90"/>
      <c r="AV515" s="90"/>
      <c r="AW515" s="90"/>
      <c r="AX515" s="90"/>
      <c r="AY515" s="90"/>
      <c r="AZ515" s="90"/>
      <c r="BA515" s="90"/>
      <c r="BB515" s="90"/>
      <c r="BC515" s="90"/>
      <c r="BD515" s="90"/>
      <c r="BE515" s="90"/>
      <c r="BF515" s="90"/>
      <c r="BG515" s="90"/>
      <c r="BH515" s="90"/>
      <c r="BI515" s="90"/>
      <c r="BJ515" s="90"/>
      <c r="BK515" s="90"/>
      <c r="BL515" s="90"/>
      <c r="BM515" s="90"/>
      <c r="BN515" s="90"/>
      <c r="BO515" s="90"/>
      <c r="BP515" s="90"/>
      <c r="BQ515" s="90"/>
      <c r="BR515" s="90"/>
      <c r="BS515" s="90"/>
      <c r="BT515" s="90"/>
      <c r="BU515" s="90"/>
      <c r="BV515" s="90"/>
      <c r="BW515" s="90"/>
      <c r="BX515" s="90"/>
      <c r="BY515" s="90"/>
      <c r="BZ515" s="90"/>
      <c r="CA515" s="90"/>
      <c r="CB515" s="90"/>
      <c r="CC515" s="90"/>
      <c r="CD515" s="90"/>
      <c r="CE515" s="90"/>
      <c r="CF515" s="90"/>
      <c r="CG515" s="90"/>
      <c r="CH515" s="90"/>
      <c r="CI515" s="90"/>
      <c r="CJ515" s="90"/>
      <c r="CK515" s="90"/>
      <c r="CL515" s="90"/>
      <c r="CM515" s="90"/>
      <c r="CN515" s="90"/>
      <c r="CO515" s="90"/>
      <c r="CP515" s="90"/>
      <c r="CQ515" s="90"/>
      <c r="CR515" s="90"/>
      <c r="CS515" s="90"/>
      <c r="CT515" s="90"/>
      <c r="CU515" s="90"/>
      <c r="CV515" s="90"/>
      <c r="CW515" s="90"/>
      <c r="CX515" s="90"/>
      <c r="CY515" s="90"/>
      <c r="CZ515" s="90"/>
      <c r="DA515" s="90"/>
      <c r="DB515" s="90"/>
      <c r="DC515" s="90"/>
      <c r="DD515" s="90"/>
      <c r="DE515" s="90"/>
      <c r="DF515" s="90"/>
      <c r="DG515" s="90"/>
      <c r="DH515" s="90"/>
      <c r="DI515" s="90"/>
      <c r="DJ515" s="90"/>
      <c r="DK515" s="90"/>
      <c r="DL515" s="90"/>
      <c r="DM515" s="90"/>
      <c r="DN515" s="90"/>
      <c r="DO515" s="90"/>
      <c r="DP515" s="90"/>
      <c r="DQ515" s="90"/>
      <c r="DR515" s="90"/>
      <c r="DS515" s="90"/>
      <c r="DT515" s="90"/>
      <c r="DU515" s="90"/>
      <c r="DV515" s="90"/>
      <c r="DW515" s="90"/>
      <c r="DX515" s="90"/>
      <c r="DY515" s="90"/>
      <c r="DZ515" s="90"/>
      <c r="EA515" s="90"/>
      <c r="EB515" s="90"/>
      <c r="EC515" s="90"/>
      <c r="ED515" s="90"/>
      <c r="EE515" s="90"/>
      <c r="EF515" s="90"/>
      <c r="EG515" s="90"/>
      <c r="EH515" s="90"/>
      <c r="EI515" s="90"/>
      <c r="EJ515" s="90"/>
      <c r="EK515" s="90"/>
      <c r="EL515" s="90"/>
      <c r="EM515" s="90"/>
      <c r="EN515" s="90"/>
      <c r="EO515" s="90"/>
      <c r="EP515" s="90"/>
      <c r="EQ515" s="90"/>
      <c r="ER515" s="90"/>
      <c r="ES515" s="90"/>
      <c r="ET515" s="90"/>
      <c r="EU515" s="90"/>
      <c r="EV515" s="90"/>
      <c r="EW515" s="90"/>
      <c r="EX515" s="90"/>
      <c r="EY515" s="90"/>
      <c r="EZ515" s="90"/>
      <c r="FA515" s="90"/>
      <c r="FB515" s="90"/>
      <c r="FC515" s="90"/>
      <c r="FD515" s="90"/>
      <c r="FE515" s="90"/>
      <c r="FF515" s="90"/>
      <c r="FG515" s="90"/>
      <c r="FH515" s="90"/>
      <c r="FI515" s="90"/>
      <c r="FJ515" s="90"/>
      <c r="FK515" s="90"/>
      <c r="FL515" s="90"/>
      <c r="FM515" s="90"/>
      <c r="FN515" s="90"/>
      <c r="FO515" s="90"/>
      <c r="FP515" s="90"/>
      <c r="FQ515" s="90"/>
      <c r="FR515" s="90"/>
      <c r="FS515" s="90"/>
      <c r="FT515" s="90"/>
      <c r="FU515" s="90"/>
      <c r="FV515" s="90"/>
      <c r="FW515" s="90"/>
      <c r="FX515" s="90"/>
      <c r="FY515" s="90"/>
      <c r="FZ515" s="90"/>
      <c r="GA515" s="90"/>
      <c r="GB515" s="90"/>
      <c r="GC515" s="90"/>
      <c r="GD515" s="90"/>
      <c r="GE515" s="90"/>
      <c r="GF515" s="90"/>
      <c r="GG515" s="90"/>
      <c r="GH515" s="90"/>
      <c r="GI515" s="90"/>
      <c r="GJ515" s="90"/>
      <c r="GK515" s="90"/>
      <c r="GL515" s="90"/>
      <c r="GM515" s="90"/>
      <c r="GN515" s="90"/>
      <c r="GO515" s="90"/>
      <c r="GP515" s="90"/>
      <c r="GQ515" s="90"/>
      <c r="GR515" s="90"/>
      <c r="GS515" s="90"/>
      <c r="GT515" s="90"/>
      <c r="GU515" s="90"/>
      <c r="GV515" s="90"/>
      <c r="GW515" s="90"/>
      <c r="GX515" s="90"/>
      <c r="GY515" s="90"/>
      <c r="GZ515" s="90"/>
      <c r="HA515" s="90"/>
      <c r="HB515" s="90"/>
      <c r="HC515" s="90"/>
      <c r="HD515" s="90"/>
      <c r="HE515" s="90"/>
      <c r="HF515" s="90"/>
      <c r="HG515" s="90"/>
      <c r="HH515" s="90"/>
      <c r="HI515" s="90"/>
      <c r="HJ515" s="90"/>
      <c r="HK515" s="90"/>
      <c r="HL515" s="90"/>
      <c r="HM515" s="90"/>
      <c r="HN515" s="90"/>
      <c r="HO515" s="90"/>
      <c r="HP515" s="90"/>
      <c r="HQ515" s="90"/>
      <c r="HR515" s="90"/>
      <c r="HS515" s="90"/>
      <c r="HT515" s="90"/>
      <c r="HU515" s="90"/>
      <c r="HV515" s="90"/>
      <c r="HW515" s="90"/>
      <c r="HX515" s="90"/>
      <c r="HY515" s="90"/>
      <c r="HZ515" s="90"/>
      <c r="IA515" s="90"/>
      <c r="IB515" s="90"/>
      <c r="IC515" s="90"/>
      <c r="ID515" s="90"/>
      <c r="IE515" s="90"/>
      <c r="IF515" s="90"/>
      <c r="IG515" s="90"/>
      <c r="IH515" s="90"/>
      <c r="II515" s="90"/>
      <c r="IJ515" s="90"/>
      <c r="IK515" s="90"/>
      <c r="IL515" s="90"/>
      <c r="IM515" s="90"/>
      <c r="IN515" s="90"/>
      <c r="IO515" s="90"/>
      <c r="IP515" s="90"/>
      <c r="IQ515" s="90"/>
      <c r="IR515" s="90"/>
      <c r="IS515" s="90"/>
      <c r="IT515" s="90"/>
      <c r="IU515" s="90"/>
      <c r="IV515" s="90"/>
      <c r="IW515" s="90"/>
      <c r="IX515" s="90"/>
    </row>
    <row r="516" spans="4:258" s="3" customFormat="1" x14ac:dyDescent="0.25">
      <c r="D516" s="2"/>
      <c r="AH516" s="90"/>
      <c r="AI516" s="90"/>
      <c r="AJ516" s="90"/>
      <c r="AK516" s="90"/>
      <c r="AL516" s="90"/>
      <c r="AM516" s="90"/>
      <c r="AN516" s="90"/>
      <c r="AO516" s="90"/>
      <c r="AP516" s="90"/>
      <c r="AQ516" s="90"/>
      <c r="AR516" s="90"/>
      <c r="AS516" s="90"/>
      <c r="AT516" s="90"/>
      <c r="AU516" s="90"/>
      <c r="AV516" s="90"/>
      <c r="AW516" s="90"/>
      <c r="AX516" s="90"/>
      <c r="AY516" s="90"/>
      <c r="AZ516" s="90"/>
      <c r="BA516" s="90"/>
      <c r="BB516" s="90"/>
      <c r="BC516" s="90"/>
      <c r="BD516" s="90"/>
      <c r="BE516" s="90"/>
      <c r="BF516" s="90"/>
      <c r="BG516" s="90"/>
      <c r="BH516" s="90"/>
      <c r="BI516" s="90"/>
      <c r="BJ516" s="90"/>
      <c r="BK516" s="90"/>
      <c r="BL516" s="90"/>
      <c r="BM516" s="90"/>
      <c r="BN516" s="90"/>
      <c r="BO516" s="90"/>
      <c r="BP516" s="90"/>
      <c r="BQ516" s="90"/>
      <c r="BR516" s="90"/>
      <c r="BS516" s="90"/>
      <c r="BT516" s="90"/>
      <c r="BU516" s="90"/>
      <c r="BV516" s="90"/>
      <c r="BW516" s="90"/>
      <c r="BX516" s="90"/>
      <c r="BY516" s="90"/>
      <c r="BZ516" s="90"/>
      <c r="CA516" s="90"/>
      <c r="CB516" s="90"/>
      <c r="CC516" s="90"/>
      <c r="CD516" s="90"/>
      <c r="CE516" s="90"/>
      <c r="CF516" s="90"/>
      <c r="CG516" s="90"/>
      <c r="CH516" s="90"/>
      <c r="CI516" s="90"/>
      <c r="CJ516" s="90"/>
      <c r="CK516" s="90"/>
      <c r="CL516" s="90"/>
      <c r="CM516" s="90"/>
      <c r="CN516" s="90"/>
      <c r="CO516" s="90"/>
      <c r="CP516" s="90"/>
      <c r="CQ516" s="90"/>
      <c r="CR516" s="90"/>
      <c r="CS516" s="90"/>
      <c r="CT516" s="90"/>
      <c r="CU516" s="90"/>
      <c r="CV516" s="90"/>
      <c r="CW516" s="90"/>
      <c r="CX516" s="90"/>
      <c r="CY516" s="90"/>
      <c r="CZ516" s="90"/>
      <c r="DA516" s="90"/>
      <c r="DB516" s="90"/>
      <c r="DC516" s="90"/>
      <c r="DD516" s="90"/>
      <c r="DE516" s="90"/>
      <c r="DF516" s="90"/>
      <c r="DG516" s="90"/>
      <c r="DH516" s="90"/>
      <c r="DI516" s="90"/>
      <c r="DJ516" s="90"/>
      <c r="DK516" s="90"/>
      <c r="DL516" s="90"/>
      <c r="DM516" s="90"/>
      <c r="DN516" s="90"/>
      <c r="DO516" s="90"/>
      <c r="DP516" s="90"/>
      <c r="DQ516" s="90"/>
      <c r="DR516" s="90"/>
      <c r="DS516" s="90"/>
      <c r="DT516" s="90"/>
      <c r="DU516" s="90"/>
      <c r="DV516" s="90"/>
      <c r="DW516" s="90"/>
      <c r="DX516" s="90"/>
      <c r="DY516" s="90"/>
      <c r="DZ516" s="90"/>
      <c r="EA516" s="90"/>
      <c r="EB516" s="90"/>
      <c r="EC516" s="90"/>
      <c r="ED516" s="90"/>
      <c r="EE516" s="90"/>
      <c r="EF516" s="90"/>
      <c r="EG516" s="90"/>
      <c r="EH516" s="90"/>
      <c r="EI516" s="90"/>
      <c r="EJ516" s="90"/>
      <c r="EK516" s="90"/>
      <c r="EL516" s="90"/>
      <c r="EM516" s="90"/>
      <c r="EN516" s="90"/>
      <c r="EO516" s="90"/>
      <c r="EP516" s="90"/>
      <c r="EQ516" s="90"/>
      <c r="ER516" s="90"/>
      <c r="ES516" s="90"/>
      <c r="ET516" s="90"/>
      <c r="EU516" s="90"/>
      <c r="EV516" s="90"/>
      <c r="EW516" s="90"/>
      <c r="EX516" s="90"/>
      <c r="EY516" s="90"/>
      <c r="EZ516" s="90"/>
      <c r="FA516" s="90"/>
      <c r="FB516" s="90"/>
      <c r="FC516" s="90"/>
      <c r="FD516" s="90"/>
      <c r="FE516" s="90"/>
      <c r="FF516" s="90"/>
      <c r="FG516" s="90"/>
      <c r="FH516" s="90"/>
      <c r="FI516" s="90"/>
      <c r="FJ516" s="90"/>
      <c r="FK516" s="90"/>
      <c r="FL516" s="90"/>
      <c r="FM516" s="90"/>
      <c r="FN516" s="90"/>
      <c r="FO516" s="90"/>
      <c r="FP516" s="90"/>
      <c r="FQ516" s="90"/>
      <c r="FR516" s="90"/>
      <c r="FS516" s="90"/>
      <c r="FT516" s="90"/>
      <c r="FU516" s="90"/>
      <c r="FV516" s="90"/>
      <c r="FW516" s="90"/>
      <c r="FX516" s="90"/>
      <c r="FY516" s="90"/>
      <c r="FZ516" s="90"/>
      <c r="GA516" s="90"/>
      <c r="GB516" s="90"/>
      <c r="GC516" s="90"/>
      <c r="GD516" s="90"/>
      <c r="GE516" s="90"/>
      <c r="GF516" s="90"/>
      <c r="GG516" s="90"/>
      <c r="GH516" s="90"/>
      <c r="GI516" s="90"/>
      <c r="GJ516" s="90"/>
      <c r="GK516" s="90"/>
      <c r="GL516" s="90"/>
      <c r="GM516" s="90"/>
      <c r="GN516" s="90"/>
      <c r="GO516" s="90"/>
      <c r="GP516" s="90"/>
      <c r="GQ516" s="90"/>
      <c r="GR516" s="90"/>
      <c r="GS516" s="90"/>
      <c r="GT516" s="90"/>
      <c r="GU516" s="90"/>
      <c r="GV516" s="90"/>
      <c r="GW516" s="90"/>
      <c r="GX516" s="90"/>
      <c r="GY516" s="90"/>
      <c r="GZ516" s="90"/>
      <c r="HA516" s="90"/>
      <c r="HB516" s="90"/>
      <c r="HC516" s="90"/>
      <c r="HD516" s="90"/>
      <c r="HE516" s="90"/>
      <c r="HF516" s="90"/>
      <c r="HG516" s="90"/>
      <c r="HH516" s="90"/>
      <c r="HI516" s="90"/>
      <c r="HJ516" s="90"/>
      <c r="HK516" s="90"/>
      <c r="HL516" s="90"/>
      <c r="HM516" s="90"/>
      <c r="HN516" s="90"/>
      <c r="HO516" s="90"/>
      <c r="HP516" s="90"/>
      <c r="HQ516" s="90"/>
      <c r="HR516" s="90"/>
      <c r="HS516" s="90"/>
      <c r="HT516" s="90"/>
      <c r="HU516" s="90"/>
      <c r="HV516" s="90"/>
      <c r="HW516" s="90"/>
      <c r="HX516" s="90"/>
      <c r="HY516" s="90"/>
      <c r="HZ516" s="90"/>
      <c r="IA516" s="90"/>
      <c r="IB516" s="90"/>
      <c r="IC516" s="90"/>
      <c r="ID516" s="90"/>
      <c r="IE516" s="90"/>
      <c r="IF516" s="90"/>
      <c r="IG516" s="90"/>
      <c r="IH516" s="90"/>
      <c r="II516" s="90"/>
      <c r="IJ516" s="90"/>
      <c r="IK516" s="90"/>
      <c r="IL516" s="90"/>
      <c r="IM516" s="90"/>
      <c r="IN516" s="90"/>
      <c r="IO516" s="90"/>
      <c r="IP516" s="90"/>
      <c r="IQ516" s="90"/>
      <c r="IR516" s="90"/>
      <c r="IS516" s="90"/>
      <c r="IT516" s="90"/>
      <c r="IU516" s="90"/>
      <c r="IV516" s="90"/>
      <c r="IW516" s="90"/>
      <c r="IX516" s="90"/>
    </row>
    <row r="517" spans="4:258" s="3" customFormat="1" x14ac:dyDescent="0.25">
      <c r="D517" s="2"/>
      <c r="AH517" s="90"/>
      <c r="AI517" s="90"/>
      <c r="AJ517" s="90"/>
      <c r="AK517" s="90"/>
      <c r="AL517" s="90"/>
      <c r="AM517" s="90"/>
      <c r="AN517" s="90"/>
      <c r="AO517" s="90"/>
      <c r="AP517" s="90"/>
      <c r="AQ517" s="90"/>
      <c r="AR517" s="90"/>
      <c r="AS517" s="90"/>
      <c r="AT517" s="90"/>
      <c r="AU517" s="90"/>
      <c r="AV517" s="90"/>
      <c r="AW517" s="90"/>
      <c r="AX517" s="90"/>
      <c r="AY517" s="90"/>
      <c r="AZ517" s="90"/>
      <c r="BA517" s="90"/>
      <c r="BB517" s="90"/>
      <c r="BC517" s="90"/>
      <c r="BD517" s="90"/>
      <c r="BE517" s="90"/>
      <c r="BF517" s="90"/>
      <c r="BG517" s="90"/>
      <c r="BH517" s="90"/>
      <c r="BI517" s="90"/>
      <c r="BJ517" s="90"/>
      <c r="BK517" s="90"/>
      <c r="BL517" s="90"/>
      <c r="BM517" s="90"/>
      <c r="BN517" s="90"/>
      <c r="BO517" s="90"/>
      <c r="BP517" s="90"/>
      <c r="BQ517" s="90"/>
      <c r="BR517" s="90"/>
      <c r="BS517" s="90"/>
      <c r="BT517" s="90"/>
      <c r="BU517" s="90"/>
      <c r="BV517" s="90"/>
      <c r="BW517" s="90"/>
      <c r="BX517" s="90"/>
      <c r="BY517" s="90"/>
      <c r="BZ517" s="90"/>
      <c r="CA517" s="90"/>
      <c r="CB517" s="90"/>
      <c r="CC517" s="90"/>
      <c r="CD517" s="90"/>
      <c r="CE517" s="90"/>
      <c r="CF517" s="90"/>
      <c r="CG517" s="90"/>
      <c r="CH517" s="90"/>
      <c r="CI517" s="90"/>
      <c r="CJ517" s="90"/>
      <c r="CK517" s="90"/>
      <c r="CL517" s="90"/>
      <c r="CM517" s="90"/>
      <c r="CN517" s="90"/>
      <c r="CO517" s="90"/>
      <c r="CP517" s="90"/>
      <c r="CQ517" s="90"/>
      <c r="CR517" s="90"/>
      <c r="CS517" s="90"/>
      <c r="CT517" s="90"/>
      <c r="CU517" s="90"/>
      <c r="CV517" s="90"/>
      <c r="CW517" s="90"/>
      <c r="CX517" s="90"/>
      <c r="CY517" s="90"/>
      <c r="CZ517" s="90"/>
      <c r="DA517" s="90"/>
      <c r="DB517" s="90"/>
      <c r="DC517" s="90"/>
      <c r="DD517" s="90"/>
      <c r="DE517" s="90"/>
      <c r="DF517" s="90"/>
      <c r="DG517" s="90"/>
      <c r="DH517" s="90"/>
      <c r="DI517" s="90"/>
      <c r="DJ517" s="90"/>
      <c r="DK517" s="90"/>
      <c r="DL517" s="90"/>
      <c r="DM517" s="90"/>
      <c r="DN517" s="90"/>
      <c r="DO517" s="90"/>
      <c r="DP517" s="90"/>
      <c r="DQ517" s="90"/>
      <c r="DR517" s="90"/>
      <c r="DS517" s="90"/>
      <c r="DT517" s="90"/>
      <c r="DU517" s="90"/>
      <c r="DV517" s="90"/>
      <c r="DW517" s="90"/>
      <c r="DX517" s="90"/>
      <c r="DY517" s="90"/>
      <c r="DZ517" s="90"/>
      <c r="EA517" s="90"/>
      <c r="EB517" s="90"/>
      <c r="EC517" s="90"/>
      <c r="ED517" s="90"/>
      <c r="EE517" s="90"/>
      <c r="EF517" s="90"/>
      <c r="EG517" s="90"/>
      <c r="EH517" s="90"/>
      <c r="EI517" s="90"/>
      <c r="EJ517" s="90"/>
      <c r="EK517" s="90"/>
      <c r="EL517" s="90"/>
      <c r="EM517" s="90"/>
      <c r="EN517" s="90"/>
      <c r="EO517" s="90"/>
      <c r="EP517" s="90"/>
      <c r="EQ517" s="90"/>
      <c r="ER517" s="90"/>
      <c r="ES517" s="90"/>
      <c r="ET517" s="90"/>
      <c r="EU517" s="90"/>
      <c r="EV517" s="90"/>
      <c r="EW517" s="90"/>
      <c r="EX517" s="90"/>
      <c r="EY517" s="90"/>
      <c r="EZ517" s="90"/>
      <c r="FA517" s="90"/>
      <c r="FB517" s="90"/>
      <c r="FC517" s="90"/>
      <c r="FD517" s="90"/>
      <c r="FE517" s="90"/>
      <c r="FF517" s="90"/>
      <c r="FG517" s="90"/>
      <c r="FH517" s="90"/>
      <c r="FI517" s="90"/>
      <c r="FJ517" s="90"/>
      <c r="FK517" s="90"/>
      <c r="FL517" s="90"/>
      <c r="FM517" s="90"/>
      <c r="FN517" s="90"/>
      <c r="FO517" s="90"/>
      <c r="FP517" s="90"/>
      <c r="FQ517" s="90"/>
      <c r="FR517" s="90"/>
      <c r="FS517" s="90"/>
      <c r="FT517" s="90"/>
      <c r="FU517" s="90"/>
      <c r="FV517" s="90"/>
      <c r="FW517" s="90"/>
      <c r="FX517" s="90"/>
      <c r="FY517" s="90"/>
      <c r="FZ517" s="90"/>
      <c r="GA517" s="90"/>
      <c r="GB517" s="90"/>
      <c r="GC517" s="90"/>
      <c r="GD517" s="90"/>
      <c r="GE517" s="90"/>
      <c r="GF517" s="90"/>
      <c r="GG517" s="90"/>
      <c r="GH517" s="90"/>
      <c r="GI517" s="90"/>
      <c r="GJ517" s="90"/>
      <c r="GK517" s="90"/>
      <c r="GL517" s="90"/>
      <c r="GM517" s="90"/>
      <c r="GN517" s="90"/>
      <c r="GO517" s="90"/>
      <c r="GP517" s="90"/>
      <c r="GQ517" s="90"/>
      <c r="GR517" s="90"/>
      <c r="GS517" s="90"/>
      <c r="GT517" s="90"/>
      <c r="GU517" s="90"/>
      <c r="GV517" s="90"/>
      <c r="GW517" s="90"/>
      <c r="GX517" s="90"/>
      <c r="GY517" s="90"/>
      <c r="GZ517" s="90"/>
      <c r="HA517" s="90"/>
      <c r="HB517" s="90"/>
      <c r="HC517" s="90"/>
      <c r="HD517" s="90"/>
      <c r="HE517" s="90"/>
      <c r="HF517" s="90"/>
      <c r="HG517" s="90"/>
      <c r="HH517" s="90"/>
      <c r="HI517" s="90"/>
      <c r="HJ517" s="90"/>
      <c r="HK517" s="90"/>
      <c r="HL517" s="90"/>
      <c r="HM517" s="90"/>
      <c r="HN517" s="90"/>
      <c r="HO517" s="90"/>
      <c r="HP517" s="90"/>
      <c r="HQ517" s="90"/>
      <c r="HR517" s="90"/>
      <c r="HS517" s="90"/>
      <c r="HT517" s="90"/>
      <c r="HU517" s="90"/>
      <c r="HV517" s="90"/>
      <c r="HW517" s="90"/>
      <c r="HX517" s="90"/>
      <c r="HY517" s="90"/>
      <c r="HZ517" s="90"/>
      <c r="IA517" s="90"/>
      <c r="IB517" s="90"/>
      <c r="IC517" s="90"/>
      <c r="ID517" s="90"/>
      <c r="IE517" s="90"/>
      <c r="IF517" s="90"/>
      <c r="IG517" s="90"/>
      <c r="IH517" s="90"/>
      <c r="II517" s="90"/>
      <c r="IJ517" s="90"/>
      <c r="IK517" s="90"/>
      <c r="IL517" s="90"/>
      <c r="IM517" s="90"/>
      <c r="IN517" s="90"/>
      <c r="IO517" s="90"/>
      <c r="IP517" s="90"/>
      <c r="IQ517" s="90"/>
      <c r="IR517" s="90"/>
      <c r="IS517" s="90"/>
      <c r="IT517" s="90"/>
      <c r="IU517" s="90"/>
      <c r="IV517" s="90"/>
      <c r="IW517" s="90"/>
      <c r="IX517" s="90"/>
    </row>
    <row r="518" spans="4:258" s="3" customFormat="1" x14ac:dyDescent="0.25">
      <c r="D518" s="2"/>
      <c r="AH518" s="90"/>
      <c r="AI518" s="90"/>
      <c r="AJ518" s="90"/>
      <c r="AK518" s="90"/>
      <c r="AL518" s="90"/>
      <c r="AM518" s="90"/>
      <c r="AN518" s="90"/>
      <c r="AO518" s="90"/>
      <c r="AP518" s="90"/>
      <c r="AQ518" s="90"/>
      <c r="AR518" s="90"/>
      <c r="AS518" s="90"/>
      <c r="AT518" s="90"/>
      <c r="AU518" s="90"/>
      <c r="AV518" s="90"/>
      <c r="AW518" s="90"/>
      <c r="AX518" s="90"/>
      <c r="AY518" s="90"/>
      <c r="AZ518" s="90"/>
      <c r="BA518" s="90"/>
      <c r="BB518" s="90"/>
      <c r="BC518" s="90"/>
      <c r="BD518" s="90"/>
      <c r="BE518" s="90"/>
      <c r="BF518" s="90"/>
      <c r="BG518" s="90"/>
      <c r="BH518" s="90"/>
      <c r="BI518" s="90"/>
      <c r="BJ518" s="90"/>
      <c r="BK518" s="90"/>
      <c r="BL518" s="90"/>
      <c r="BM518" s="90"/>
      <c r="BN518" s="90"/>
      <c r="BO518" s="90"/>
      <c r="BP518" s="90"/>
      <c r="BQ518" s="90"/>
      <c r="BR518" s="90"/>
      <c r="BS518" s="90"/>
      <c r="BT518" s="90"/>
      <c r="BU518" s="90"/>
      <c r="BV518" s="90"/>
      <c r="BW518" s="90"/>
      <c r="BX518" s="90"/>
      <c r="BY518" s="90"/>
      <c r="BZ518" s="90"/>
      <c r="CA518" s="90"/>
      <c r="CB518" s="90"/>
      <c r="CC518" s="90"/>
      <c r="CD518" s="90"/>
      <c r="CE518" s="90"/>
      <c r="CF518" s="90"/>
      <c r="CG518" s="90"/>
      <c r="CH518" s="90"/>
      <c r="CI518" s="90"/>
      <c r="CJ518" s="90"/>
      <c r="CK518" s="90"/>
      <c r="CL518" s="90"/>
      <c r="CM518" s="90"/>
      <c r="CN518" s="90"/>
      <c r="CO518" s="90"/>
      <c r="CP518" s="90"/>
      <c r="CQ518" s="90"/>
      <c r="CR518" s="90"/>
      <c r="CS518" s="90"/>
      <c r="CT518" s="90"/>
      <c r="CU518" s="90"/>
      <c r="CV518" s="90"/>
      <c r="CW518" s="90"/>
      <c r="CX518" s="90"/>
      <c r="CY518" s="90"/>
      <c r="CZ518" s="90"/>
      <c r="DA518" s="90"/>
      <c r="DB518" s="90"/>
      <c r="DC518" s="90"/>
      <c r="DD518" s="90"/>
      <c r="DE518" s="90"/>
      <c r="DF518" s="90"/>
      <c r="DG518" s="90"/>
      <c r="DH518" s="90"/>
      <c r="DI518" s="90"/>
      <c r="DJ518" s="90"/>
      <c r="DK518" s="90"/>
      <c r="DL518" s="90"/>
      <c r="DM518" s="90"/>
      <c r="DN518" s="90"/>
      <c r="DO518" s="90"/>
      <c r="DP518" s="90"/>
      <c r="DQ518" s="90"/>
      <c r="DR518" s="90"/>
      <c r="DS518" s="90"/>
      <c r="DT518" s="90"/>
      <c r="DU518" s="90"/>
      <c r="DV518" s="90"/>
      <c r="DW518" s="90"/>
      <c r="DX518" s="90"/>
      <c r="DY518" s="90"/>
      <c r="DZ518" s="90"/>
      <c r="EA518" s="90"/>
      <c r="EB518" s="90"/>
      <c r="EC518" s="90"/>
      <c r="ED518" s="90"/>
      <c r="EE518" s="90"/>
      <c r="EF518" s="90"/>
      <c r="EG518" s="90"/>
      <c r="EH518" s="90"/>
      <c r="EI518" s="90"/>
      <c r="EJ518" s="90"/>
      <c r="EK518" s="90"/>
      <c r="EL518" s="90"/>
      <c r="EM518" s="90"/>
      <c r="EN518" s="90"/>
      <c r="EO518" s="90"/>
      <c r="EP518" s="90"/>
      <c r="EQ518" s="90"/>
      <c r="ER518" s="90"/>
      <c r="ES518" s="90"/>
      <c r="ET518" s="90"/>
      <c r="EU518" s="90"/>
      <c r="EV518" s="90"/>
      <c r="EW518" s="90"/>
      <c r="EX518" s="90"/>
      <c r="EY518" s="90"/>
      <c r="EZ518" s="90"/>
      <c r="FA518" s="90"/>
      <c r="FB518" s="90"/>
      <c r="FC518" s="90"/>
      <c r="FD518" s="90"/>
      <c r="FE518" s="90"/>
      <c r="FF518" s="90"/>
      <c r="FG518" s="90"/>
      <c r="FH518" s="90"/>
      <c r="FI518" s="90"/>
      <c r="FJ518" s="90"/>
      <c r="FK518" s="90"/>
      <c r="FL518" s="90"/>
      <c r="FM518" s="90"/>
      <c r="FN518" s="90"/>
      <c r="FO518" s="90"/>
      <c r="FP518" s="90"/>
      <c r="FQ518" s="90"/>
      <c r="FR518" s="90"/>
      <c r="FS518" s="90"/>
      <c r="FT518" s="90"/>
      <c r="FU518" s="90"/>
      <c r="FV518" s="90"/>
      <c r="FW518" s="90"/>
      <c r="FX518" s="90"/>
      <c r="FY518" s="90"/>
      <c r="FZ518" s="90"/>
      <c r="GA518" s="90"/>
      <c r="GB518" s="90"/>
      <c r="GC518" s="90"/>
      <c r="GD518" s="90"/>
      <c r="GE518" s="90"/>
      <c r="GF518" s="90"/>
      <c r="GG518" s="90"/>
      <c r="GH518" s="90"/>
      <c r="GI518" s="90"/>
      <c r="GJ518" s="90"/>
      <c r="GK518" s="90"/>
      <c r="GL518" s="90"/>
      <c r="GM518" s="90"/>
      <c r="GN518" s="90"/>
      <c r="GO518" s="90"/>
      <c r="GP518" s="90"/>
      <c r="GQ518" s="90"/>
      <c r="GR518" s="90"/>
      <c r="GS518" s="90"/>
      <c r="GT518" s="90"/>
      <c r="GU518" s="90"/>
      <c r="GV518" s="90"/>
      <c r="GW518" s="90"/>
      <c r="GX518" s="90"/>
      <c r="GY518" s="90"/>
      <c r="GZ518" s="90"/>
      <c r="HA518" s="90"/>
      <c r="HB518" s="90"/>
      <c r="HC518" s="90"/>
      <c r="HD518" s="90"/>
      <c r="HE518" s="90"/>
      <c r="HF518" s="90"/>
      <c r="HG518" s="90"/>
      <c r="HH518" s="90"/>
      <c r="HI518" s="90"/>
      <c r="HJ518" s="90"/>
      <c r="HK518" s="90"/>
      <c r="HL518" s="90"/>
      <c r="HM518" s="90"/>
      <c r="HN518" s="90"/>
      <c r="HO518" s="90"/>
      <c r="HP518" s="90"/>
      <c r="HQ518" s="90"/>
      <c r="HR518" s="90"/>
      <c r="HS518" s="90"/>
      <c r="HT518" s="90"/>
      <c r="HU518" s="90"/>
      <c r="HV518" s="90"/>
      <c r="HW518" s="90"/>
      <c r="HX518" s="90"/>
      <c r="HY518" s="90"/>
      <c r="HZ518" s="90"/>
      <c r="IA518" s="90"/>
      <c r="IB518" s="90"/>
      <c r="IC518" s="90"/>
      <c r="ID518" s="90"/>
      <c r="IE518" s="90"/>
      <c r="IF518" s="90"/>
      <c r="IG518" s="90"/>
      <c r="IH518" s="90"/>
      <c r="II518" s="90"/>
      <c r="IJ518" s="90"/>
      <c r="IK518" s="90"/>
      <c r="IL518" s="90"/>
      <c r="IM518" s="90"/>
      <c r="IN518" s="90"/>
      <c r="IO518" s="90"/>
      <c r="IP518" s="90"/>
      <c r="IQ518" s="90"/>
      <c r="IR518" s="90"/>
      <c r="IS518" s="90"/>
      <c r="IT518" s="90"/>
      <c r="IU518" s="90"/>
      <c r="IV518" s="90"/>
      <c r="IW518" s="90"/>
      <c r="IX518" s="90"/>
    </row>
    <row r="519" spans="4:258" s="3" customFormat="1" x14ac:dyDescent="0.25">
      <c r="D519" s="2"/>
      <c r="AH519" s="90"/>
      <c r="AI519" s="90"/>
      <c r="AJ519" s="90"/>
      <c r="AK519" s="90"/>
      <c r="AL519" s="90"/>
      <c r="AM519" s="90"/>
      <c r="AN519" s="90"/>
      <c r="AO519" s="90"/>
      <c r="AP519" s="90"/>
      <c r="AQ519" s="90"/>
      <c r="AR519" s="90"/>
      <c r="AS519" s="90"/>
      <c r="AT519" s="90"/>
      <c r="AU519" s="90"/>
      <c r="AV519" s="90"/>
      <c r="AW519" s="90"/>
      <c r="AX519" s="90"/>
      <c r="AY519" s="90"/>
      <c r="AZ519" s="90"/>
      <c r="BA519" s="90"/>
      <c r="BB519" s="90"/>
      <c r="BC519" s="90"/>
      <c r="BD519" s="90"/>
      <c r="BE519" s="90"/>
      <c r="BF519" s="90"/>
      <c r="BG519" s="90"/>
      <c r="BH519" s="90"/>
      <c r="BI519" s="90"/>
      <c r="BJ519" s="90"/>
      <c r="BK519" s="90"/>
      <c r="BL519" s="90"/>
      <c r="BM519" s="90"/>
      <c r="BN519" s="90"/>
      <c r="BO519" s="90"/>
      <c r="BP519" s="90"/>
      <c r="BQ519" s="90"/>
      <c r="BR519" s="90"/>
      <c r="BS519" s="90"/>
      <c r="BT519" s="90"/>
      <c r="BU519" s="90"/>
      <c r="BV519" s="90"/>
      <c r="BW519" s="90"/>
      <c r="BX519" s="90"/>
      <c r="BY519" s="90"/>
      <c r="BZ519" s="90"/>
      <c r="CA519" s="90"/>
      <c r="CB519" s="90"/>
      <c r="CC519" s="90"/>
      <c r="CD519" s="90"/>
      <c r="CE519" s="90"/>
      <c r="CF519" s="90"/>
      <c r="CG519" s="90"/>
      <c r="CH519" s="90"/>
      <c r="CI519" s="90"/>
      <c r="CJ519" s="90"/>
      <c r="CK519" s="90"/>
      <c r="CL519" s="90"/>
      <c r="CM519" s="90"/>
      <c r="CN519" s="90"/>
      <c r="CO519" s="90"/>
      <c r="CP519" s="90"/>
      <c r="CQ519" s="90"/>
      <c r="CR519" s="90"/>
      <c r="CS519" s="90"/>
      <c r="CT519" s="90"/>
      <c r="CU519" s="90"/>
      <c r="CV519" s="90"/>
      <c r="CW519" s="90"/>
      <c r="CX519" s="90"/>
      <c r="CY519" s="90"/>
      <c r="CZ519" s="90"/>
      <c r="DA519" s="90"/>
      <c r="DB519" s="90"/>
      <c r="DC519" s="90"/>
      <c r="DD519" s="90"/>
      <c r="DE519" s="90"/>
      <c r="DF519" s="90"/>
      <c r="DG519" s="90"/>
      <c r="DH519" s="90"/>
      <c r="DI519" s="90"/>
      <c r="DJ519" s="90"/>
      <c r="DK519" s="90"/>
      <c r="DL519" s="90"/>
      <c r="DM519" s="90"/>
      <c r="DN519" s="90"/>
      <c r="DO519" s="90"/>
      <c r="DP519" s="90"/>
      <c r="DQ519" s="90"/>
      <c r="DR519" s="90"/>
      <c r="DS519" s="90"/>
      <c r="DT519" s="90"/>
      <c r="DU519" s="90"/>
      <c r="DV519" s="90"/>
      <c r="DW519" s="90"/>
      <c r="DX519" s="90"/>
      <c r="DY519" s="90"/>
      <c r="DZ519" s="90"/>
      <c r="EA519" s="90"/>
      <c r="EB519" s="90"/>
      <c r="EC519" s="90"/>
      <c r="ED519" s="90"/>
      <c r="EE519" s="90"/>
      <c r="EF519" s="90"/>
      <c r="EG519" s="90"/>
      <c r="EH519" s="90"/>
      <c r="EI519" s="90"/>
      <c r="EJ519" s="90"/>
      <c r="EK519" s="90"/>
      <c r="EL519" s="90"/>
      <c r="EM519" s="90"/>
      <c r="EN519" s="90"/>
      <c r="EO519" s="90"/>
      <c r="EP519" s="90"/>
      <c r="EQ519" s="90"/>
      <c r="ER519" s="90"/>
      <c r="ES519" s="90"/>
      <c r="ET519" s="90"/>
      <c r="EU519" s="90"/>
      <c r="EV519" s="90"/>
      <c r="EW519" s="90"/>
      <c r="EX519" s="90"/>
      <c r="EY519" s="90"/>
      <c r="EZ519" s="90"/>
      <c r="FA519" s="90"/>
      <c r="FB519" s="90"/>
      <c r="FC519" s="90"/>
      <c r="FD519" s="90"/>
      <c r="FE519" s="90"/>
      <c r="FF519" s="90"/>
      <c r="FG519" s="90"/>
      <c r="FH519" s="90"/>
      <c r="FI519" s="90"/>
      <c r="FJ519" s="90"/>
      <c r="FK519" s="90"/>
      <c r="FL519" s="90"/>
      <c r="FM519" s="90"/>
      <c r="FN519" s="90"/>
      <c r="FO519" s="90"/>
      <c r="FP519" s="90"/>
      <c r="FQ519" s="90"/>
      <c r="FR519" s="90"/>
      <c r="FS519" s="90"/>
      <c r="FT519" s="90"/>
      <c r="FU519" s="90"/>
      <c r="FV519" s="90"/>
      <c r="FW519" s="90"/>
      <c r="FX519" s="90"/>
      <c r="FY519" s="90"/>
      <c r="FZ519" s="90"/>
      <c r="GA519" s="90"/>
      <c r="GB519" s="90"/>
      <c r="GC519" s="90"/>
      <c r="GD519" s="90"/>
      <c r="GE519" s="90"/>
      <c r="GF519" s="90"/>
      <c r="GG519" s="90"/>
      <c r="GH519" s="90"/>
      <c r="GI519" s="90"/>
      <c r="GJ519" s="90"/>
      <c r="GK519" s="90"/>
      <c r="GL519" s="90"/>
      <c r="GM519" s="90"/>
      <c r="GN519" s="90"/>
      <c r="GO519" s="90"/>
      <c r="GP519" s="90"/>
      <c r="GQ519" s="90"/>
      <c r="GR519" s="90"/>
      <c r="GS519" s="90"/>
      <c r="GT519" s="90"/>
      <c r="GU519" s="90"/>
      <c r="GV519" s="90"/>
      <c r="GW519" s="90"/>
      <c r="GX519" s="90"/>
      <c r="GY519" s="90"/>
      <c r="GZ519" s="90"/>
      <c r="HA519" s="90"/>
      <c r="HB519" s="90"/>
      <c r="HC519" s="90"/>
      <c r="HD519" s="90"/>
      <c r="HE519" s="90"/>
      <c r="HF519" s="90"/>
      <c r="HG519" s="90"/>
      <c r="HH519" s="90"/>
      <c r="HI519" s="90"/>
      <c r="HJ519" s="90"/>
      <c r="HK519" s="90"/>
      <c r="HL519" s="90"/>
      <c r="HM519" s="90"/>
      <c r="HN519" s="90"/>
      <c r="HO519" s="90"/>
      <c r="HP519" s="90"/>
      <c r="HQ519" s="90"/>
      <c r="HR519" s="90"/>
      <c r="HS519" s="90"/>
      <c r="HT519" s="90"/>
      <c r="HU519" s="90"/>
      <c r="HV519" s="90"/>
      <c r="HW519" s="90"/>
      <c r="HX519" s="90"/>
      <c r="HY519" s="90"/>
      <c r="HZ519" s="90"/>
      <c r="IA519" s="90"/>
      <c r="IB519" s="90"/>
      <c r="IC519" s="90"/>
      <c r="ID519" s="90"/>
      <c r="IE519" s="90"/>
      <c r="IF519" s="90"/>
      <c r="IG519" s="90"/>
      <c r="IH519" s="90"/>
      <c r="II519" s="90"/>
      <c r="IJ519" s="90"/>
      <c r="IK519" s="90"/>
      <c r="IL519" s="90"/>
      <c r="IM519" s="90"/>
      <c r="IN519" s="90"/>
      <c r="IO519" s="90"/>
      <c r="IP519" s="90"/>
      <c r="IQ519" s="90"/>
      <c r="IR519" s="90"/>
      <c r="IS519" s="90"/>
      <c r="IT519" s="90"/>
      <c r="IU519" s="90"/>
      <c r="IV519" s="90"/>
      <c r="IW519" s="90"/>
      <c r="IX519" s="90"/>
    </row>
    <row r="520" spans="4:258" s="3" customFormat="1" x14ac:dyDescent="0.25">
      <c r="D520" s="2"/>
      <c r="AH520" s="90"/>
      <c r="AI520" s="90"/>
      <c r="AJ520" s="90"/>
      <c r="AK520" s="90"/>
      <c r="AL520" s="90"/>
      <c r="AM520" s="90"/>
      <c r="AN520" s="90"/>
      <c r="AO520" s="90"/>
      <c r="AP520" s="90"/>
      <c r="AQ520" s="90"/>
      <c r="AR520" s="90"/>
      <c r="AS520" s="90"/>
      <c r="AT520" s="90"/>
      <c r="AU520" s="90"/>
      <c r="AV520" s="90"/>
      <c r="AW520" s="90"/>
      <c r="AX520" s="90"/>
      <c r="AY520" s="90"/>
      <c r="AZ520" s="90"/>
      <c r="BA520" s="90"/>
      <c r="BB520" s="90"/>
      <c r="BC520" s="90"/>
      <c r="BD520" s="90"/>
      <c r="BE520" s="90"/>
      <c r="BF520" s="90"/>
      <c r="BG520" s="90"/>
      <c r="BH520" s="90"/>
      <c r="BI520" s="90"/>
      <c r="BJ520" s="90"/>
      <c r="BK520" s="90"/>
      <c r="BL520" s="90"/>
      <c r="BM520" s="90"/>
      <c r="BN520" s="90"/>
      <c r="BO520" s="90"/>
      <c r="BP520" s="90"/>
      <c r="BQ520" s="90"/>
      <c r="BR520" s="90"/>
      <c r="BS520" s="90"/>
      <c r="BT520" s="90"/>
      <c r="BU520" s="90"/>
      <c r="BV520" s="90"/>
      <c r="BW520" s="90"/>
      <c r="BX520" s="90"/>
      <c r="BY520" s="90"/>
      <c r="BZ520" s="90"/>
      <c r="CA520" s="90"/>
      <c r="CB520" s="90"/>
      <c r="CC520" s="90"/>
      <c r="CD520" s="90"/>
      <c r="CE520" s="90"/>
      <c r="CF520" s="90"/>
      <c r="CG520" s="90"/>
      <c r="CH520" s="90"/>
      <c r="CI520" s="90"/>
      <c r="CJ520" s="90"/>
      <c r="CK520" s="90"/>
      <c r="CL520" s="90"/>
      <c r="CM520" s="90"/>
      <c r="CN520" s="90"/>
      <c r="CO520" s="90"/>
      <c r="CP520" s="90"/>
      <c r="CQ520" s="90"/>
      <c r="CR520" s="90"/>
      <c r="CS520" s="90"/>
      <c r="CT520" s="90"/>
      <c r="CU520" s="90"/>
      <c r="CV520" s="90"/>
      <c r="CW520" s="90"/>
      <c r="CX520" s="90"/>
      <c r="CY520" s="90"/>
      <c r="CZ520" s="90"/>
      <c r="DA520" s="90"/>
      <c r="DB520" s="90"/>
      <c r="DC520" s="90"/>
      <c r="DD520" s="90"/>
      <c r="DE520" s="90"/>
      <c r="DF520" s="90"/>
      <c r="DG520" s="90"/>
      <c r="DH520" s="90"/>
      <c r="DI520" s="90"/>
      <c r="DJ520" s="90"/>
      <c r="DK520" s="90"/>
      <c r="DL520" s="90"/>
      <c r="DM520" s="90"/>
      <c r="DN520" s="90"/>
      <c r="DO520" s="90"/>
      <c r="DP520" s="90"/>
      <c r="DQ520" s="90"/>
      <c r="DR520" s="90"/>
      <c r="DS520" s="90"/>
      <c r="DT520" s="90"/>
      <c r="DU520" s="90"/>
      <c r="DV520" s="90"/>
      <c r="DW520" s="90"/>
      <c r="DX520" s="90"/>
      <c r="DY520" s="90"/>
      <c r="DZ520" s="90"/>
      <c r="EA520" s="90"/>
      <c r="EB520" s="90"/>
      <c r="EC520" s="90"/>
      <c r="ED520" s="90"/>
      <c r="EE520" s="90"/>
      <c r="EF520" s="90"/>
      <c r="EG520" s="90"/>
      <c r="EH520" s="90"/>
      <c r="EI520" s="90"/>
      <c r="EJ520" s="90"/>
      <c r="EK520" s="90"/>
      <c r="EL520" s="90"/>
      <c r="EM520" s="90"/>
      <c r="EN520" s="90"/>
      <c r="EO520" s="90"/>
      <c r="EP520" s="90"/>
      <c r="EQ520" s="90"/>
      <c r="ER520" s="90"/>
      <c r="ES520" s="90"/>
      <c r="ET520" s="90"/>
      <c r="EU520" s="90"/>
      <c r="EV520" s="90"/>
      <c r="EW520" s="90"/>
      <c r="EX520" s="90"/>
      <c r="EY520" s="90"/>
      <c r="EZ520" s="90"/>
      <c r="FA520" s="90"/>
      <c r="FB520" s="90"/>
      <c r="FC520" s="90"/>
      <c r="FD520" s="90"/>
      <c r="FE520" s="90"/>
      <c r="FF520" s="90"/>
      <c r="FG520" s="90"/>
      <c r="FH520" s="90"/>
      <c r="FI520" s="90"/>
      <c r="FJ520" s="90"/>
      <c r="FK520" s="90"/>
      <c r="FL520" s="90"/>
      <c r="FM520" s="90"/>
      <c r="FN520" s="90"/>
      <c r="FO520" s="90"/>
      <c r="FP520" s="90"/>
      <c r="FQ520" s="90"/>
      <c r="FR520" s="90"/>
      <c r="FS520" s="90"/>
      <c r="FT520" s="90"/>
      <c r="FU520" s="90"/>
      <c r="FV520" s="90"/>
      <c r="FW520" s="90"/>
      <c r="FX520" s="90"/>
      <c r="FY520" s="90"/>
      <c r="FZ520" s="90"/>
      <c r="GA520" s="90"/>
      <c r="GB520" s="90"/>
      <c r="GC520" s="90"/>
      <c r="GD520" s="90"/>
      <c r="GE520" s="90"/>
      <c r="GF520" s="90"/>
      <c r="GG520" s="90"/>
      <c r="GH520" s="90"/>
      <c r="GI520" s="90"/>
      <c r="GJ520" s="90"/>
      <c r="GK520" s="90"/>
      <c r="GL520" s="90"/>
      <c r="GM520" s="90"/>
      <c r="GN520" s="90"/>
      <c r="GO520" s="90"/>
      <c r="GP520" s="90"/>
      <c r="GQ520" s="90"/>
      <c r="GR520" s="90"/>
      <c r="GS520" s="90"/>
      <c r="GT520" s="90"/>
      <c r="GU520" s="90"/>
      <c r="GV520" s="90"/>
      <c r="GW520" s="90"/>
      <c r="GX520" s="90"/>
      <c r="GY520" s="90"/>
      <c r="GZ520" s="90"/>
      <c r="HA520" s="90"/>
      <c r="HB520" s="90"/>
      <c r="HC520" s="90"/>
      <c r="HD520" s="90"/>
      <c r="HE520" s="90"/>
      <c r="HF520" s="90"/>
      <c r="HG520" s="90"/>
      <c r="HH520" s="90"/>
      <c r="HI520" s="90"/>
      <c r="HJ520" s="90"/>
      <c r="HK520" s="90"/>
      <c r="HL520" s="90"/>
      <c r="HM520" s="90"/>
      <c r="HN520" s="90"/>
      <c r="HO520" s="90"/>
      <c r="HP520" s="90"/>
      <c r="HQ520" s="90"/>
      <c r="HR520" s="90"/>
      <c r="HS520" s="90"/>
      <c r="HT520" s="90"/>
      <c r="HU520" s="90"/>
      <c r="HV520" s="90"/>
      <c r="HW520" s="90"/>
      <c r="HX520" s="90"/>
      <c r="HY520" s="90"/>
      <c r="HZ520" s="90"/>
      <c r="IA520" s="90"/>
      <c r="IB520" s="90"/>
      <c r="IC520" s="90"/>
      <c r="ID520" s="90"/>
      <c r="IE520" s="90"/>
      <c r="IF520" s="90"/>
      <c r="IG520" s="90"/>
      <c r="IH520" s="90"/>
      <c r="II520" s="90"/>
      <c r="IJ520" s="90"/>
      <c r="IK520" s="90"/>
      <c r="IL520" s="90"/>
      <c r="IM520" s="90"/>
      <c r="IN520" s="90"/>
      <c r="IO520" s="90"/>
      <c r="IP520" s="90"/>
      <c r="IQ520" s="90"/>
      <c r="IR520" s="90"/>
      <c r="IS520" s="90"/>
      <c r="IT520" s="90"/>
      <c r="IU520" s="90"/>
      <c r="IV520" s="90"/>
      <c r="IW520" s="90"/>
      <c r="IX520" s="90"/>
    </row>
    <row r="521" spans="4:258" s="3" customFormat="1" x14ac:dyDescent="0.25">
      <c r="D521" s="2"/>
      <c r="AH521" s="90"/>
      <c r="AI521" s="90"/>
      <c r="AJ521" s="90"/>
      <c r="AK521" s="90"/>
      <c r="AL521" s="90"/>
      <c r="AM521" s="90"/>
      <c r="AN521" s="90"/>
      <c r="AO521" s="90"/>
      <c r="AP521" s="90"/>
      <c r="AQ521" s="90"/>
      <c r="AR521" s="90"/>
      <c r="AS521" s="90"/>
      <c r="AT521" s="90"/>
      <c r="AU521" s="90"/>
      <c r="AV521" s="90"/>
      <c r="AW521" s="90"/>
      <c r="AX521" s="90"/>
      <c r="AY521" s="90"/>
      <c r="AZ521" s="90"/>
      <c r="BA521" s="90"/>
      <c r="BB521" s="90"/>
      <c r="BC521" s="90"/>
      <c r="BD521" s="90"/>
      <c r="BE521" s="90"/>
      <c r="BF521" s="90"/>
      <c r="BG521" s="90"/>
      <c r="BH521" s="90"/>
      <c r="BI521" s="90"/>
      <c r="BJ521" s="90"/>
      <c r="BK521" s="90"/>
      <c r="BL521" s="90"/>
      <c r="BM521" s="90"/>
      <c r="BN521" s="90"/>
      <c r="BO521" s="90"/>
      <c r="BP521" s="90"/>
      <c r="BQ521" s="90"/>
      <c r="BR521" s="90"/>
      <c r="BS521" s="90"/>
      <c r="BT521" s="90"/>
      <c r="BU521" s="90"/>
      <c r="BV521" s="90"/>
      <c r="BW521" s="90"/>
      <c r="BX521" s="90"/>
      <c r="BY521" s="90"/>
      <c r="BZ521" s="90"/>
      <c r="CA521" s="90"/>
      <c r="CB521" s="90"/>
      <c r="CC521" s="90"/>
      <c r="CD521" s="90"/>
      <c r="CE521" s="90"/>
      <c r="CF521" s="90"/>
      <c r="CG521" s="90"/>
      <c r="CH521" s="90"/>
      <c r="CI521" s="90"/>
      <c r="CJ521" s="90"/>
      <c r="CK521" s="90"/>
      <c r="CL521" s="90"/>
      <c r="CM521" s="90"/>
      <c r="CN521" s="90"/>
      <c r="CO521" s="90"/>
      <c r="CP521" s="90"/>
      <c r="CQ521" s="90"/>
      <c r="CR521" s="90"/>
      <c r="CS521" s="90"/>
      <c r="CT521" s="90"/>
      <c r="CU521" s="90"/>
      <c r="CV521" s="90"/>
      <c r="CW521" s="90"/>
      <c r="CX521" s="90"/>
      <c r="CY521" s="90"/>
      <c r="CZ521" s="90"/>
      <c r="DA521" s="90"/>
      <c r="DB521" s="90"/>
      <c r="DC521" s="90"/>
      <c r="DD521" s="90"/>
      <c r="DE521" s="90"/>
      <c r="DF521" s="90"/>
      <c r="DG521" s="90"/>
      <c r="DH521" s="90"/>
      <c r="DI521" s="90"/>
      <c r="DJ521" s="90"/>
      <c r="DK521" s="90"/>
      <c r="DL521" s="90"/>
      <c r="DM521" s="90"/>
      <c r="DN521" s="90"/>
      <c r="DO521" s="90"/>
      <c r="DP521" s="90"/>
      <c r="DQ521" s="90"/>
      <c r="DR521" s="90"/>
      <c r="DS521" s="90"/>
      <c r="DT521" s="90"/>
      <c r="DU521" s="90"/>
      <c r="DV521" s="90"/>
      <c r="DW521" s="90"/>
      <c r="DX521" s="90"/>
      <c r="DY521" s="90"/>
      <c r="DZ521" s="90"/>
      <c r="EA521" s="90"/>
      <c r="EB521" s="90"/>
      <c r="EC521" s="90"/>
      <c r="ED521" s="90"/>
      <c r="EE521" s="90"/>
      <c r="EF521" s="90"/>
      <c r="EG521" s="90"/>
      <c r="EH521" s="90"/>
      <c r="EI521" s="90"/>
      <c r="EJ521" s="90"/>
      <c r="EK521" s="90"/>
      <c r="EL521" s="90"/>
      <c r="EM521" s="90"/>
      <c r="EN521" s="90"/>
      <c r="EO521" s="90"/>
      <c r="EP521" s="90"/>
      <c r="EQ521" s="90"/>
      <c r="ER521" s="90"/>
      <c r="ES521" s="90"/>
      <c r="ET521" s="90"/>
      <c r="EU521" s="90"/>
      <c r="EV521" s="90"/>
      <c r="EW521" s="90"/>
      <c r="EX521" s="90"/>
      <c r="EY521" s="90"/>
      <c r="EZ521" s="90"/>
      <c r="FA521" s="90"/>
      <c r="FB521" s="90"/>
      <c r="FC521" s="90"/>
      <c r="FD521" s="90"/>
      <c r="FE521" s="90"/>
      <c r="FF521" s="90"/>
      <c r="FG521" s="90"/>
      <c r="FH521" s="90"/>
      <c r="FI521" s="90"/>
      <c r="FJ521" s="90"/>
      <c r="FK521" s="90"/>
      <c r="FL521" s="90"/>
      <c r="FM521" s="90"/>
      <c r="FN521" s="90"/>
      <c r="FO521" s="90"/>
      <c r="FP521" s="90"/>
      <c r="FQ521" s="90"/>
      <c r="FR521" s="90"/>
      <c r="FS521" s="90"/>
      <c r="FT521" s="90"/>
      <c r="FU521" s="90"/>
      <c r="FV521" s="90"/>
      <c r="FW521" s="90"/>
      <c r="FX521" s="90"/>
      <c r="FY521" s="90"/>
      <c r="FZ521" s="90"/>
      <c r="GA521" s="90"/>
      <c r="GB521" s="90"/>
      <c r="GC521" s="90"/>
      <c r="GD521" s="90"/>
      <c r="GE521" s="90"/>
      <c r="GF521" s="90"/>
      <c r="GG521" s="90"/>
      <c r="GH521" s="90"/>
      <c r="GI521" s="90"/>
      <c r="GJ521" s="90"/>
      <c r="GK521" s="90"/>
      <c r="GL521" s="90"/>
      <c r="GM521" s="90"/>
      <c r="GN521" s="90"/>
      <c r="GO521" s="90"/>
      <c r="GP521" s="90"/>
      <c r="GQ521" s="90"/>
      <c r="GR521" s="90"/>
      <c r="GS521" s="90"/>
      <c r="GT521" s="90"/>
      <c r="GU521" s="90"/>
      <c r="GV521" s="90"/>
      <c r="GW521" s="90"/>
      <c r="GX521" s="90"/>
      <c r="GY521" s="90"/>
      <c r="GZ521" s="90"/>
      <c r="HA521" s="90"/>
      <c r="HB521" s="90"/>
      <c r="HC521" s="90"/>
      <c r="HD521" s="90"/>
      <c r="HE521" s="90"/>
      <c r="HF521" s="90"/>
      <c r="HG521" s="90"/>
      <c r="HH521" s="90"/>
      <c r="HI521" s="90"/>
      <c r="HJ521" s="90"/>
      <c r="HK521" s="90"/>
      <c r="HL521" s="90"/>
      <c r="HM521" s="90"/>
      <c r="HN521" s="90"/>
      <c r="HO521" s="90"/>
      <c r="HP521" s="90"/>
      <c r="HQ521" s="90"/>
      <c r="HR521" s="90"/>
      <c r="HS521" s="90"/>
      <c r="HT521" s="90"/>
      <c r="HU521" s="90"/>
      <c r="HV521" s="90"/>
      <c r="HW521" s="90"/>
      <c r="HX521" s="90"/>
      <c r="HY521" s="90"/>
      <c r="HZ521" s="90"/>
      <c r="IA521" s="90"/>
      <c r="IB521" s="90"/>
      <c r="IC521" s="90"/>
      <c r="ID521" s="90"/>
      <c r="IE521" s="90"/>
      <c r="IF521" s="90"/>
      <c r="IG521" s="90"/>
      <c r="IH521" s="90"/>
      <c r="II521" s="90"/>
      <c r="IJ521" s="90"/>
      <c r="IK521" s="90"/>
      <c r="IL521" s="90"/>
      <c r="IM521" s="90"/>
      <c r="IN521" s="90"/>
      <c r="IO521" s="90"/>
      <c r="IP521" s="90"/>
      <c r="IQ521" s="90"/>
      <c r="IR521" s="90"/>
      <c r="IS521" s="90"/>
      <c r="IT521" s="90"/>
      <c r="IU521" s="90"/>
      <c r="IV521" s="90"/>
      <c r="IW521" s="90"/>
      <c r="IX521" s="90"/>
    </row>
    <row r="522" spans="4:258" s="3" customFormat="1" x14ac:dyDescent="0.25">
      <c r="D522" s="2"/>
      <c r="AH522" s="90"/>
      <c r="AI522" s="90"/>
      <c r="AJ522" s="90"/>
      <c r="AK522" s="90"/>
      <c r="AL522" s="90"/>
      <c r="AM522" s="90"/>
      <c r="AN522" s="90"/>
      <c r="AO522" s="90"/>
      <c r="AP522" s="90"/>
      <c r="AQ522" s="90"/>
      <c r="AR522" s="90"/>
      <c r="AS522" s="90"/>
      <c r="AT522" s="90"/>
      <c r="AU522" s="90"/>
      <c r="AV522" s="90"/>
      <c r="AW522" s="90"/>
      <c r="AX522" s="90"/>
      <c r="AY522" s="90"/>
      <c r="AZ522" s="90"/>
      <c r="BA522" s="90"/>
      <c r="BB522" s="90"/>
      <c r="BC522" s="90"/>
      <c r="BD522" s="90"/>
      <c r="BE522" s="90"/>
      <c r="BF522" s="90"/>
      <c r="BG522" s="90"/>
      <c r="BH522" s="90"/>
      <c r="BI522" s="90"/>
      <c r="BJ522" s="90"/>
      <c r="BK522" s="90"/>
      <c r="BL522" s="90"/>
      <c r="BM522" s="90"/>
      <c r="BN522" s="90"/>
      <c r="BO522" s="90"/>
      <c r="BP522" s="90"/>
      <c r="BQ522" s="90"/>
      <c r="BR522" s="90"/>
      <c r="BS522" s="90"/>
      <c r="BT522" s="90"/>
      <c r="BU522" s="90"/>
      <c r="BV522" s="90"/>
      <c r="BW522" s="90"/>
      <c r="BX522" s="90"/>
      <c r="BY522" s="90"/>
      <c r="BZ522" s="90"/>
      <c r="CA522" s="90"/>
      <c r="CB522" s="90"/>
      <c r="CC522" s="90"/>
      <c r="CD522" s="90"/>
      <c r="CE522" s="90"/>
      <c r="CF522" s="90"/>
      <c r="CG522" s="90"/>
      <c r="CH522" s="90"/>
      <c r="CI522" s="90"/>
      <c r="CJ522" s="90"/>
      <c r="CK522" s="90"/>
      <c r="CL522" s="90"/>
      <c r="CM522" s="90"/>
      <c r="CN522" s="90"/>
      <c r="CO522" s="90"/>
      <c r="CP522" s="90"/>
      <c r="CQ522" s="90"/>
      <c r="CR522" s="90"/>
      <c r="CS522" s="90"/>
      <c r="CT522" s="90"/>
      <c r="CU522" s="90"/>
      <c r="CV522" s="90"/>
      <c r="CW522" s="90"/>
      <c r="CX522" s="90"/>
      <c r="CY522" s="90"/>
      <c r="CZ522" s="90"/>
      <c r="DA522" s="90"/>
      <c r="DB522" s="90"/>
      <c r="DC522" s="90"/>
      <c r="DD522" s="90"/>
      <c r="DE522" s="90"/>
      <c r="DF522" s="90"/>
      <c r="DG522" s="90"/>
      <c r="DH522" s="90"/>
      <c r="DI522" s="90"/>
      <c r="DJ522" s="90"/>
      <c r="DK522" s="90"/>
      <c r="DL522" s="90"/>
      <c r="DM522" s="90"/>
      <c r="DN522" s="90"/>
      <c r="DO522" s="90"/>
      <c r="DP522" s="90"/>
      <c r="DQ522" s="90"/>
      <c r="DR522" s="90"/>
      <c r="DS522" s="90"/>
      <c r="DT522" s="90"/>
      <c r="DU522" s="90"/>
      <c r="DV522" s="90"/>
      <c r="DW522" s="90"/>
      <c r="DX522" s="90"/>
      <c r="DY522" s="90"/>
      <c r="DZ522" s="90"/>
      <c r="EA522" s="90"/>
      <c r="EB522" s="90"/>
      <c r="EC522" s="90"/>
      <c r="ED522" s="90"/>
      <c r="EE522" s="90"/>
      <c r="EF522" s="90"/>
      <c r="EG522" s="90"/>
      <c r="EH522" s="90"/>
      <c r="EI522" s="90"/>
      <c r="EJ522" s="90"/>
      <c r="EK522" s="90"/>
      <c r="EL522" s="90"/>
      <c r="EM522" s="90"/>
      <c r="EN522" s="90"/>
      <c r="EO522" s="90"/>
      <c r="EP522" s="90"/>
      <c r="EQ522" s="90"/>
      <c r="ER522" s="90"/>
      <c r="ES522" s="90"/>
      <c r="ET522" s="90"/>
      <c r="EU522" s="90"/>
      <c r="EV522" s="90"/>
      <c r="EW522" s="90"/>
      <c r="EX522" s="90"/>
      <c r="EY522" s="90"/>
      <c r="EZ522" s="90"/>
      <c r="FA522" s="90"/>
      <c r="FB522" s="90"/>
      <c r="FC522" s="90"/>
      <c r="FD522" s="90"/>
      <c r="FE522" s="90"/>
      <c r="FF522" s="90"/>
      <c r="FG522" s="90"/>
      <c r="FH522" s="90"/>
      <c r="FI522" s="90"/>
      <c r="FJ522" s="90"/>
      <c r="FK522" s="90"/>
      <c r="FL522" s="90"/>
      <c r="FM522" s="90"/>
      <c r="FN522" s="90"/>
      <c r="FO522" s="90"/>
      <c r="FP522" s="90"/>
      <c r="FQ522" s="90"/>
      <c r="FR522" s="90"/>
      <c r="FS522" s="90"/>
      <c r="FT522" s="90"/>
      <c r="FU522" s="90"/>
      <c r="FV522" s="90"/>
      <c r="FW522" s="90"/>
      <c r="FX522" s="90"/>
      <c r="FY522" s="90"/>
      <c r="FZ522" s="90"/>
      <c r="GA522" s="90"/>
      <c r="GB522" s="90"/>
      <c r="GC522" s="90"/>
      <c r="GD522" s="90"/>
      <c r="GE522" s="90"/>
      <c r="GF522" s="90"/>
      <c r="GG522" s="90"/>
      <c r="GH522" s="90"/>
      <c r="GI522" s="90"/>
      <c r="GJ522" s="90"/>
      <c r="GK522" s="90"/>
      <c r="GL522" s="90"/>
      <c r="GM522" s="90"/>
      <c r="GN522" s="90"/>
      <c r="GO522" s="90"/>
      <c r="GP522" s="90"/>
      <c r="GQ522" s="90"/>
      <c r="GR522" s="90"/>
      <c r="GS522" s="90"/>
      <c r="GT522" s="90"/>
      <c r="GU522" s="90"/>
      <c r="GV522" s="90"/>
      <c r="GW522" s="90"/>
      <c r="GX522" s="90"/>
      <c r="GY522" s="90"/>
      <c r="GZ522" s="90"/>
      <c r="HA522" s="90"/>
      <c r="HB522" s="90"/>
      <c r="HC522" s="90"/>
      <c r="HD522" s="90"/>
      <c r="HE522" s="90"/>
      <c r="HF522" s="90"/>
      <c r="HG522" s="90"/>
      <c r="HH522" s="90"/>
      <c r="HI522" s="90"/>
      <c r="HJ522" s="90"/>
      <c r="HK522" s="90"/>
      <c r="HL522" s="90"/>
      <c r="HM522" s="90"/>
      <c r="HN522" s="90"/>
      <c r="HO522" s="90"/>
      <c r="HP522" s="90"/>
      <c r="HQ522" s="90"/>
      <c r="HR522" s="90"/>
      <c r="HS522" s="90"/>
      <c r="HT522" s="90"/>
      <c r="HU522" s="90"/>
      <c r="HV522" s="90"/>
      <c r="HW522" s="90"/>
      <c r="HX522" s="90"/>
      <c r="HY522" s="90"/>
      <c r="HZ522" s="90"/>
      <c r="IA522" s="90"/>
      <c r="IB522" s="90"/>
      <c r="IC522" s="90"/>
      <c r="ID522" s="90"/>
      <c r="IE522" s="90"/>
      <c r="IF522" s="90"/>
      <c r="IG522" s="90"/>
      <c r="IH522" s="90"/>
      <c r="II522" s="90"/>
      <c r="IJ522" s="90"/>
      <c r="IK522" s="90"/>
      <c r="IL522" s="90"/>
      <c r="IM522" s="90"/>
      <c r="IN522" s="90"/>
      <c r="IO522" s="90"/>
      <c r="IP522" s="90"/>
      <c r="IQ522" s="90"/>
      <c r="IR522" s="90"/>
      <c r="IS522" s="90"/>
      <c r="IT522" s="90"/>
      <c r="IU522" s="90"/>
      <c r="IV522" s="90"/>
      <c r="IW522" s="90"/>
      <c r="IX522" s="90"/>
    </row>
    <row r="523" spans="4:258" s="3" customFormat="1" x14ac:dyDescent="0.25">
      <c r="D523" s="2"/>
      <c r="AH523" s="90"/>
      <c r="AI523" s="90"/>
      <c r="AJ523" s="90"/>
      <c r="AK523" s="90"/>
      <c r="AL523" s="90"/>
      <c r="AM523" s="90"/>
      <c r="AN523" s="90"/>
      <c r="AO523" s="90"/>
      <c r="AP523" s="90"/>
      <c r="AQ523" s="90"/>
      <c r="AR523" s="90"/>
      <c r="AS523" s="90"/>
      <c r="AT523" s="90"/>
      <c r="AU523" s="90"/>
      <c r="AV523" s="90"/>
      <c r="AW523" s="90"/>
      <c r="AX523" s="90"/>
      <c r="AY523" s="90"/>
      <c r="AZ523" s="90"/>
      <c r="BA523" s="90"/>
      <c r="BB523" s="90"/>
      <c r="BC523" s="90"/>
      <c r="BD523" s="90"/>
      <c r="BE523" s="90"/>
      <c r="BF523" s="90"/>
      <c r="BG523" s="90"/>
      <c r="BH523" s="90"/>
      <c r="BI523" s="90"/>
      <c r="BJ523" s="90"/>
      <c r="BK523" s="90"/>
      <c r="BL523" s="90"/>
      <c r="BM523" s="90"/>
      <c r="BN523" s="90"/>
      <c r="BO523" s="90"/>
      <c r="BP523" s="90"/>
      <c r="BQ523" s="90"/>
      <c r="BR523" s="90"/>
      <c r="BS523" s="90"/>
      <c r="BT523" s="90"/>
      <c r="BU523" s="90"/>
      <c r="BV523" s="90"/>
      <c r="BW523" s="90"/>
      <c r="BX523" s="90"/>
      <c r="BY523" s="90"/>
      <c r="BZ523" s="90"/>
      <c r="CA523" s="90"/>
      <c r="CB523" s="90"/>
      <c r="CC523" s="90"/>
      <c r="CD523" s="90"/>
      <c r="CE523" s="90"/>
      <c r="CF523" s="90"/>
      <c r="CG523" s="90"/>
      <c r="CH523" s="90"/>
      <c r="CI523" s="90"/>
      <c r="CJ523" s="90"/>
      <c r="CK523" s="90"/>
      <c r="CL523" s="90"/>
      <c r="CM523" s="90"/>
      <c r="CN523" s="90"/>
      <c r="CO523" s="90"/>
      <c r="CP523" s="90"/>
      <c r="CQ523" s="90"/>
      <c r="CR523" s="90"/>
      <c r="CS523" s="90"/>
      <c r="CT523" s="90"/>
      <c r="CU523" s="90"/>
      <c r="CV523" s="90"/>
      <c r="CW523" s="90"/>
      <c r="CX523" s="90"/>
      <c r="CY523" s="90"/>
      <c r="CZ523" s="90"/>
      <c r="DA523" s="90"/>
      <c r="DB523" s="90"/>
      <c r="DC523" s="90"/>
      <c r="DD523" s="90"/>
      <c r="DE523" s="90"/>
      <c r="DF523" s="90"/>
      <c r="DG523" s="90"/>
      <c r="DH523" s="90"/>
      <c r="DI523" s="90"/>
      <c r="DJ523" s="90"/>
      <c r="DK523" s="90"/>
      <c r="DL523" s="90"/>
      <c r="DM523" s="90"/>
      <c r="DN523" s="90"/>
      <c r="DO523" s="90"/>
      <c r="DP523" s="90"/>
      <c r="DQ523" s="90"/>
      <c r="DR523" s="90"/>
      <c r="DS523" s="90"/>
      <c r="DT523" s="90"/>
      <c r="DU523" s="90"/>
      <c r="DV523" s="90"/>
      <c r="DW523" s="90"/>
      <c r="DX523" s="90"/>
      <c r="DY523" s="90"/>
      <c r="DZ523" s="90"/>
      <c r="EA523" s="90"/>
      <c r="EB523" s="90"/>
      <c r="EC523" s="90"/>
      <c r="ED523" s="90"/>
      <c r="EE523" s="90"/>
      <c r="EF523" s="90"/>
      <c r="EG523" s="90"/>
      <c r="EH523" s="90"/>
      <c r="EI523" s="90"/>
      <c r="EJ523" s="90"/>
      <c r="EK523" s="90"/>
      <c r="EL523" s="90"/>
      <c r="EM523" s="90"/>
      <c r="EN523" s="90"/>
      <c r="EO523" s="90"/>
      <c r="EP523" s="90"/>
      <c r="EQ523" s="90"/>
      <c r="ER523" s="90"/>
      <c r="ES523" s="90"/>
      <c r="ET523" s="90"/>
      <c r="EU523" s="90"/>
      <c r="EV523" s="90"/>
      <c r="EW523" s="90"/>
      <c r="EX523" s="90"/>
      <c r="EY523" s="90"/>
      <c r="EZ523" s="90"/>
      <c r="FA523" s="90"/>
      <c r="FB523" s="90"/>
      <c r="FC523" s="90"/>
      <c r="FD523" s="90"/>
      <c r="FE523" s="90"/>
      <c r="FF523" s="90"/>
      <c r="FG523" s="90"/>
      <c r="FH523" s="90"/>
      <c r="FI523" s="90"/>
      <c r="FJ523" s="90"/>
      <c r="FK523" s="90"/>
      <c r="FL523" s="90"/>
      <c r="FM523" s="90"/>
      <c r="FN523" s="90"/>
      <c r="FO523" s="90"/>
      <c r="FP523" s="90"/>
      <c r="FQ523" s="90"/>
      <c r="FR523" s="90"/>
      <c r="FS523" s="90"/>
      <c r="FT523" s="90"/>
      <c r="FU523" s="90"/>
      <c r="FV523" s="90"/>
      <c r="FW523" s="90"/>
      <c r="FX523" s="90"/>
      <c r="FY523" s="90"/>
      <c r="FZ523" s="90"/>
      <c r="GA523" s="90"/>
      <c r="GB523" s="90"/>
      <c r="GC523" s="90"/>
      <c r="GD523" s="90"/>
      <c r="GE523" s="90"/>
      <c r="GF523" s="90"/>
      <c r="GG523" s="90"/>
      <c r="GH523" s="90"/>
      <c r="GI523" s="90"/>
      <c r="GJ523" s="90"/>
      <c r="GK523" s="90"/>
      <c r="GL523" s="90"/>
      <c r="GM523" s="90"/>
      <c r="GN523" s="90"/>
      <c r="GO523" s="90"/>
      <c r="GP523" s="90"/>
      <c r="GQ523" s="90"/>
      <c r="GR523" s="90"/>
      <c r="GS523" s="90"/>
      <c r="GT523" s="90"/>
      <c r="GU523" s="90"/>
      <c r="GV523" s="90"/>
      <c r="GW523" s="90"/>
      <c r="GX523" s="90"/>
      <c r="GY523" s="90"/>
      <c r="GZ523" s="90"/>
      <c r="HA523" s="90"/>
      <c r="HB523" s="90"/>
      <c r="HC523" s="90"/>
      <c r="HD523" s="90"/>
      <c r="HE523" s="90"/>
      <c r="HF523" s="90"/>
      <c r="HG523" s="90"/>
      <c r="HH523" s="90"/>
      <c r="HI523" s="90"/>
      <c r="HJ523" s="90"/>
      <c r="HK523" s="90"/>
      <c r="HL523" s="90"/>
      <c r="HM523" s="90"/>
      <c r="HN523" s="90"/>
      <c r="HO523" s="90"/>
      <c r="HP523" s="90"/>
      <c r="HQ523" s="90"/>
      <c r="HR523" s="90"/>
      <c r="HS523" s="90"/>
      <c r="HT523" s="90"/>
      <c r="HU523" s="90"/>
      <c r="HV523" s="90"/>
      <c r="HW523" s="90"/>
      <c r="HX523" s="90"/>
      <c r="HY523" s="90"/>
      <c r="HZ523" s="90"/>
      <c r="IA523" s="90"/>
      <c r="IB523" s="90"/>
      <c r="IC523" s="90"/>
      <c r="ID523" s="90"/>
      <c r="IE523" s="90"/>
      <c r="IF523" s="90"/>
      <c r="IG523" s="90"/>
      <c r="IH523" s="90"/>
      <c r="II523" s="90"/>
      <c r="IJ523" s="90"/>
      <c r="IK523" s="90"/>
      <c r="IL523" s="90"/>
      <c r="IM523" s="90"/>
      <c r="IN523" s="90"/>
      <c r="IO523" s="90"/>
      <c r="IP523" s="90"/>
      <c r="IQ523" s="90"/>
      <c r="IR523" s="90"/>
      <c r="IS523" s="90"/>
      <c r="IT523" s="90"/>
      <c r="IU523" s="90"/>
      <c r="IV523" s="90"/>
      <c r="IW523" s="90"/>
      <c r="IX523" s="90"/>
    </row>
    <row r="524" spans="4:258" s="3" customFormat="1" x14ac:dyDescent="0.25">
      <c r="D524" s="2"/>
      <c r="AH524" s="90"/>
      <c r="AI524" s="90"/>
      <c r="AJ524" s="90"/>
      <c r="AK524" s="90"/>
      <c r="AL524" s="90"/>
      <c r="AM524" s="90"/>
      <c r="AN524" s="90"/>
      <c r="AO524" s="90"/>
      <c r="AP524" s="90"/>
      <c r="AQ524" s="90"/>
      <c r="AR524" s="90"/>
      <c r="AS524" s="90"/>
      <c r="AT524" s="90"/>
      <c r="AU524" s="90"/>
      <c r="AV524" s="90"/>
      <c r="AW524" s="90"/>
      <c r="AX524" s="90"/>
      <c r="AY524" s="90"/>
      <c r="AZ524" s="90"/>
      <c r="BA524" s="90"/>
      <c r="BB524" s="90"/>
      <c r="BC524" s="90"/>
      <c r="BD524" s="90"/>
      <c r="BE524" s="90"/>
      <c r="BF524" s="90"/>
      <c r="BG524" s="90"/>
      <c r="BH524" s="90"/>
      <c r="BI524" s="90"/>
      <c r="BJ524" s="90"/>
      <c r="BK524" s="90"/>
      <c r="BL524" s="90"/>
      <c r="BM524" s="90"/>
      <c r="BN524" s="90"/>
      <c r="BO524" s="90"/>
      <c r="BP524" s="90"/>
      <c r="BQ524" s="90"/>
      <c r="BR524" s="90"/>
      <c r="BS524" s="90"/>
      <c r="BT524" s="90"/>
      <c r="BU524" s="90"/>
      <c r="BV524" s="90"/>
      <c r="BW524" s="90"/>
      <c r="BX524" s="90"/>
      <c r="BY524" s="90"/>
      <c r="BZ524" s="90"/>
      <c r="CA524" s="90"/>
      <c r="CB524" s="90"/>
      <c r="CC524" s="90"/>
      <c r="CD524" s="90"/>
      <c r="CE524" s="90"/>
      <c r="CF524" s="90"/>
      <c r="CG524" s="90"/>
      <c r="CH524" s="90"/>
      <c r="CI524" s="90"/>
      <c r="CJ524" s="90"/>
      <c r="CK524" s="90"/>
      <c r="CL524" s="90"/>
      <c r="CM524" s="90"/>
      <c r="CN524" s="90"/>
      <c r="CO524" s="90"/>
      <c r="CP524" s="90"/>
      <c r="CQ524" s="90"/>
      <c r="CR524" s="90"/>
      <c r="CS524" s="90"/>
      <c r="CT524" s="90"/>
      <c r="CU524" s="90"/>
      <c r="CV524" s="90"/>
      <c r="CW524" s="90"/>
      <c r="CX524" s="90"/>
      <c r="CY524" s="90"/>
      <c r="CZ524" s="90"/>
      <c r="DA524" s="90"/>
      <c r="DB524" s="90"/>
      <c r="DC524" s="90"/>
      <c r="DD524" s="90"/>
      <c r="DE524" s="90"/>
      <c r="DF524" s="90"/>
      <c r="DG524" s="90"/>
      <c r="DH524" s="90"/>
      <c r="DI524" s="90"/>
      <c r="DJ524" s="90"/>
      <c r="DK524" s="90"/>
      <c r="DL524" s="90"/>
      <c r="DM524" s="90"/>
      <c r="DN524" s="90"/>
      <c r="DO524" s="90"/>
      <c r="DP524" s="90"/>
      <c r="DQ524" s="90"/>
      <c r="DR524" s="90"/>
      <c r="DS524" s="90"/>
      <c r="DT524" s="90"/>
      <c r="DU524" s="90"/>
      <c r="DV524" s="90"/>
      <c r="DW524" s="90"/>
      <c r="DX524" s="90"/>
      <c r="DY524" s="90"/>
      <c r="DZ524" s="90"/>
      <c r="EA524" s="90"/>
      <c r="EB524" s="90"/>
      <c r="EC524" s="90"/>
      <c r="ED524" s="90"/>
      <c r="EE524" s="90"/>
      <c r="EF524" s="90"/>
      <c r="EG524" s="90"/>
      <c r="EH524" s="90"/>
      <c r="EI524" s="90"/>
      <c r="EJ524" s="90"/>
      <c r="EK524" s="90"/>
      <c r="EL524" s="90"/>
      <c r="EM524" s="90"/>
      <c r="EN524" s="90"/>
      <c r="EO524" s="90"/>
      <c r="EP524" s="90"/>
      <c r="EQ524" s="90"/>
      <c r="ER524" s="90"/>
      <c r="ES524" s="90"/>
      <c r="ET524" s="90"/>
      <c r="EU524" s="90"/>
      <c r="EV524" s="90"/>
      <c r="EW524" s="90"/>
      <c r="EX524" s="90"/>
      <c r="EY524" s="90"/>
      <c r="EZ524" s="90"/>
      <c r="FA524" s="90"/>
      <c r="FB524" s="90"/>
      <c r="FC524" s="90"/>
      <c r="FD524" s="90"/>
      <c r="FE524" s="90"/>
      <c r="FF524" s="90"/>
      <c r="FG524" s="90"/>
      <c r="FH524" s="90"/>
      <c r="FI524" s="90"/>
      <c r="FJ524" s="90"/>
      <c r="FK524" s="90"/>
      <c r="FL524" s="90"/>
      <c r="FM524" s="90"/>
      <c r="FN524" s="90"/>
      <c r="FO524" s="90"/>
      <c r="FP524" s="90"/>
      <c r="FQ524" s="90"/>
      <c r="FR524" s="90"/>
      <c r="FS524" s="90"/>
      <c r="FT524" s="90"/>
      <c r="FU524" s="90"/>
      <c r="FV524" s="90"/>
      <c r="FW524" s="90"/>
      <c r="FX524" s="90"/>
      <c r="FY524" s="90"/>
      <c r="FZ524" s="90"/>
      <c r="GA524" s="90"/>
      <c r="GB524" s="90"/>
      <c r="GC524" s="90"/>
      <c r="GD524" s="90"/>
      <c r="GE524" s="90"/>
      <c r="GF524" s="90"/>
      <c r="GG524" s="90"/>
      <c r="GH524" s="90"/>
      <c r="GI524" s="90"/>
      <c r="GJ524" s="90"/>
      <c r="GK524" s="90"/>
      <c r="GL524" s="90"/>
      <c r="GM524" s="90"/>
      <c r="GN524" s="90"/>
      <c r="GO524" s="90"/>
      <c r="GP524" s="90"/>
      <c r="GQ524" s="90"/>
      <c r="GR524" s="90"/>
      <c r="GS524" s="90"/>
      <c r="GT524" s="90"/>
      <c r="GU524" s="90"/>
      <c r="GV524" s="90"/>
      <c r="GW524" s="90"/>
      <c r="GX524" s="90"/>
      <c r="GY524" s="90"/>
      <c r="GZ524" s="90"/>
      <c r="HA524" s="90"/>
      <c r="HB524" s="90"/>
      <c r="HC524" s="90"/>
      <c r="HD524" s="90"/>
      <c r="HE524" s="90"/>
      <c r="HF524" s="90"/>
      <c r="HG524" s="90"/>
      <c r="HH524" s="90"/>
      <c r="HI524" s="90"/>
      <c r="HJ524" s="90"/>
      <c r="HK524" s="90"/>
      <c r="HL524" s="90"/>
      <c r="HM524" s="90"/>
      <c r="HN524" s="90"/>
      <c r="HO524" s="90"/>
      <c r="HP524" s="90"/>
      <c r="HQ524" s="90"/>
      <c r="HR524" s="90"/>
      <c r="HS524" s="90"/>
      <c r="HT524" s="90"/>
      <c r="HU524" s="90"/>
      <c r="HV524" s="90"/>
      <c r="HW524" s="90"/>
      <c r="HX524" s="90"/>
      <c r="HY524" s="90"/>
      <c r="HZ524" s="90"/>
      <c r="IA524" s="90"/>
      <c r="IB524" s="90"/>
      <c r="IC524" s="90"/>
      <c r="ID524" s="90"/>
      <c r="IE524" s="90"/>
      <c r="IF524" s="90"/>
      <c r="IG524" s="90"/>
      <c r="IH524" s="90"/>
      <c r="II524" s="90"/>
      <c r="IJ524" s="90"/>
      <c r="IK524" s="90"/>
      <c r="IL524" s="90"/>
      <c r="IM524" s="90"/>
      <c r="IN524" s="90"/>
      <c r="IO524" s="90"/>
      <c r="IP524" s="90"/>
      <c r="IQ524" s="90"/>
      <c r="IR524" s="90"/>
      <c r="IS524" s="90"/>
      <c r="IT524" s="90"/>
      <c r="IU524" s="90"/>
      <c r="IV524" s="90"/>
      <c r="IW524" s="90"/>
      <c r="IX524" s="90"/>
    </row>
    <row r="525" spans="4:258" s="3" customFormat="1" x14ac:dyDescent="0.25">
      <c r="D525" s="2"/>
      <c r="AH525" s="90"/>
      <c r="AI525" s="90"/>
      <c r="AJ525" s="90"/>
      <c r="AK525" s="90"/>
      <c r="AL525" s="90"/>
      <c r="AM525" s="90"/>
      <c r="AN525" s="90"/>
      <c r="AO525" s="90"/>
      <c r="AP525" s="90"/>
      <c r="AQ525" s="90"/>
      <c r="AR525" s="90"/>
      <c r="AS525" s="90"/>
      <c r="AT525" s="90"/>
      <c r="AU525" s="90"/>
      <c r="AV525" s="90"/>
      <c r="AW525" s="90"/>
      <c r="AX525" s="90"/>
      <c r="AY525" s="90"/>
      <c r="AZ525" s="90"/>
      <c r="BA525" s="90"/>
      <c r="BB525" s="90"/>
      <c r="BC525" s="90"/>
      <c r="BD525" s="90"/>
      <c r="BE525" s="90"/>
      <c r="BF525" s="90"/>
      <c r="BG525" s="90"/>
      <c r="BH525" s="90"/>
      <c r="BI525" s="90"/>
      <c r="BJ525" s="90"/>
      <c r="BK525" s="90"/>
      <c r="BL525" s="90"/>
      <c r="BM525" s="90"/>
      <c r="BN525" s="90"/>
      <c r="BO525" s="90"/>
      <c r="BP525" s="90"/>
      <c r="BQ525" s="90"/>
      <c r="BR525" s="90"/>
      <c r="BS525" s="90"/>
      <c r="BT525" s="90"/>
      <c r="BU525" s="90"/>
      <c r="BV525" s="90"/>
      <c r="BW525" s="90"/>
      <c r="BX525" s="90"/>
      <c r="BY525" s="90"/>
      <c r="BZ525" s="90"/>
      <c r="CA525" s="90"/>
      <c r="CB525" s="90"/>
      <c r="CC525" s="90"/>
      <c r="CD525" s="90"/>
      <c r="CE525" s="90"/>
      <c r="CF525" s="90"/>
      <c r="CG525" s="90"/>
      <c r="CH525" s="90"/>
      <c r="CI525" s="90"/>
      <c r="CJ525" s="90"/>
      <c r="CK525" s="90"/>
      <c r="CL525" s="90"/>
      <c r="CM525" s="90"/>
      <c r="CN525" s="90"/>
      <c r="CO525" s="90"/>
      <c r="CP525" s="90"/>
      <c r="CQ525" s="90"/>
      <c r="CR525" s="90"/>
      <c r="CS525" s="90"/>
      <c r="CT525" s="90"/>
      <c r="CU525" s="90"/>
      <c r="CV525" s="90"/>
      <c r="CW525" s="90"/>
      <c r="CX525" s="90"/>
      <c r="CY525" s="90"/>
      <c r="CZ525" s="90"/>
      <c r="DA525" s="90"/>
      <c r="DB525" s="90"/>
      <c r="DC525" s="90"/>
      <c r="DD525" s="90"/>
      <c r="DE525" s="90"/>
      <c r="DF525" s="90"/>
      <c r="DG525" s="90"/>
      <c r="DH525" s="90"/>
      <c r="DI525" s="90"/>
      <c r="DJ525" s="90"/>
      <c r="DK525" s="90"/>
      <c r="DL525" s="90"/>
      <c r="DM525" s="90"/>
      <c r="DN525" s="90"/>
      <c r="DO525" s="90"/>
      <c r="DP525" s="90"/>
      <c r="DQ525" s="90"/>
      <c r="DR525" s="90"/>
      <c r="DS525" s="90"/>
      <c r="DT525" s="90"/>
      <c r="DU525" s="90"/>
      <c r="DV525" s="90"/>
      <c r="DW525" s="90"/>
      <c r="DX525" s="90"/>
      <c r="DY525" s="90"/>
      <c r="DZ525" s="90"/>
      <c r="EA525" s="90"/>
      <c r="EB525" s="90"/>
      <c r="EC525" s="90"/>
      <c r="ED525" s="90"/>
      <c r="EE525" s="90"/>
      <c r="EF525" s="90"/>
      <c r="EG525" s="90"/>
      <c r="EH525" s="90"/>
      <c r="EI525" s="90"/>
      <c r="EJ525" s="90"/>
      <c r="EK525" s="90"/>
      <c r="EL525" s="90"/>
      <c r="EM525" s="90"/>
      <c r="EN525" s="90"/>
      <c r="EO525" s="90"/>
      <c r="EP525" s="90"/>
      <c r="EQ525" s="90"/>
      <c r="ER525" s="90"/>
      <c r="ES525" s="90"/>
      <c r="ET525" s="90"/>
      <c r="EU525" s="90"/>
      <c r="EV525" s="90"/>
      <c r="EW525" s="90"/>
      <c r="EX525" s="90"/>
      <c r="EY525" s="90"/>
      <c r="EZ525" s="90"/>
      <c r="FA525" s="90"/>
      <c r="FB525" s="90"/>
      <c r="FC525" s="90"/>
      <c r="FD525" s="90"/>
      <c r="FE525" s="90"/>
      <c r="FF525" s="90"/>
      <c r="FG525" s="90"/>
      <c r="FH525" s="90"/>
      <c r="FI525" s="90"/>
      <c r="FJ525" s="90"/>
      <c r="FK525" s="90"/>
      <c r="FL525" s="90"/>
      <c r="FM525" s="90"/>
      <c r="FN525" s="90"/>
      <c r="FO525" s="90"/>
      <c r="FP525" s="90"/>
      <c r="FQ525" s="90"/>
      <c r="FR525" s="90"/>
      <c r="FS525" s="90"/>
      <c r="FT525" s="90"/>
      <c r="FU525" s="90"/>
      <c r="FV525" s="90"/>
      <c r="FW525" s="90"/>
      <c r="FX525" s="90"/>
      <c r="FY525" s="90"/>
      <c r="FZ525" s="90"/>
      <c r="GA525" s="90"/>
      <c r="GB525" s="90"/>
      <c r="GC525" s="90"/>
      <c r="GD525" s="90"/>
      <c r="GE525" s="90"/>
      <c r="GF525" s="90"/>
      <c r="GG525" s="90"/>
      <c r="GH525" s="90"/>
      <c r="GI525" s="90"/>
      <c r="GJ525" s="90"/>
      <c r="GK525" s="90"/>
      <c r="GL525" s="90"/>
      <c r="GM525" s="90"/>
      <c r="GN525" s="90"/>
      <c r="GO525" s="90"/>
      <c r="GP525" s="90"/>
      <c r="GQ525" s="90"/>
      <c r="GR525" s="90"/>
      <c r="GS525" s="90"/>
      <c r="GT525" s="90"/>
      <c r="GU525" s="90"/>
      <c r="GV525" s="90"/>
      <c r="GW525" s="90"/>
      <c r="GX525" s="90"/>
      <c r="GY525" s="90"/>
      <c r="GZ525" s="90"/>
      <c r="HA525" s="90"/>
      <c r="HB525" s="90"/>
      <c r="HC525" s="90"/>
      <c r="HD525" s="90"/>
      <c r="HE525" s="90"/>
      <c r="HF525" s="90"/>
      <c r="HG525" s="90"/>
      <c r="HH525" s="90"/>
      <c r="HI525" s="90"/>
      <c r="HJ525" s="90"/>
      <c r="HK525" s="90"/>
      <c r="HL525" s="90"/>
      <c r="HM525" s="90"/>
      <c r="HN525" s="90"/>
      <c r="HO525" s="90"/>
      <c r="HP525" s="90"/>
      <c r="HQ525" s="90"/>
      <c r="HR525" s="90"/>
      <c r="HS525" s="90"/>
      <c r="HT525" s="90"/>
      <c r="HU525" s="90"/>
      <c r="HV525" s="90"/>
      <c r="HW525" s="90"/>
      <c r="HX525" s="90"/>
      <c r="HY525" s="90"/>
      <c r="HZ525" s="90"/>
      <c r="IA525" s="90"/>
      <c r="IB525" s="90"/>
      <c r="IC525" s="90"/>
      <c r="ID525" s="90"/>
      <c r="IE525" s="90"/>
      <c r="IF525" s="90"/>
      <c r="IG525" s="90"/>
      <c r="IH525" s="90"/>
      <c r="II525" s="90"/>
      <c r="IJ525" s="90"/>
      <c r="IK525" s="90"/>
      <c r="IL525" s="90"/>
      <c r="IM525" s="90"/>
      <c r="IN525" s="90"/>
      <c r="IO525" s="90"/>
      <c r="IP525" s="90"/>
      <c r="IQ525" s="90"/>
      <c r="IR525" s="90"/>
      <c r="IS525" s="90"/>
      <c r="IT525" s="90"/>
      <c r="IU525" s="90"/>
      <c r="IV525" s="90"/>
      <c r="IW525" s="90"/>
      <c r="IX525" s="90"/>
    </row>
    <row r="526" spans="4:258" s="3" customFormat="1" x14ac:dyDescent="0.25">
      <c r="D526" s="2"/>
      <c r="AH526" s="90"/>
      <c r="AI526" s="90"/>
      <c r="AJ526" s="90"/>
      <c r="AK526" s="90"/>
      <c r="AL526" s="90"/>
      <c r="AM526" s="90"/>
      <c r="AN526" s="90"/>
      <c r="AO526" s="90"/>
      <c r="AP526" s="90"/>
      <c r="AQ526" s="90"/>
      <c r="AR526" s="90"/>
      <c r="AS526" s="90"/>
      <c r="AT526" s="90"/>
      <c r="AU526" s="90"/>
      <c r="AV526" s="90"/>
      <c r="AW526" s="90"/>
      <c r="AX526" s="90"/>
      <c r="AY526" s="90"/>
      <c r="AZ526" s="90"/>
      <c r="BA526" s="90"/>
      <c r="BB526" s="90"/>
      <c r="BC526" s="90"/>
      <c r="BD526" s="90"/>
      <c r="BE526" s="90"/>
      <c r="BF526" s="90"/>
      <c r="BG526" s="90"/>
      <c r="BH526" s="90"/>
      <c r="BI526" s="90"/>
      <c r="BJ526" s="90"/>
      <c r="BK526" s="90"/>
      <c r="BL526" s="90"/>
      <c r="BM526" s="90"/>
      <c r="BN526" s="90"/>
      <c r="BO526" s="90"/>
      <c r="BP526" s="90"/>
      <c r="BQ526" s="90"/>
      <c r="BR526" s="90"/>
      <c r="BS526" s="90"/>
      <c r="BT526" s="90"/>
      <c r="BU526" s="90"/>
      <c r="BV526" s="90"/>
      <c r="BW526" s="90"/>
      <c r="BX526" s="90"/>
      <c r="BY526" s="90"/>
      <c r="BZ526" s="90"/>
      <c r="CA526" s="90"/>
      <c r="CB526" s="90"/>
      <c r="CC526" s="90"/>
      <c r="CD526" s="90"/>
      <c r="CE526" s="90"/>
      <c r="CF526" s="90"/>
      <c r="CG526" s="90"/>
      <c r="CH526" s="90"/>
      <c r="CI526" s="90"/>
      <c r="CJ526" s="90"/>
      <c r="CK526" s="90"/>
      <c r="CL526" s="90"/>
      <c r="CM526" s="90"/>
      <c r="CN526" s="90"/>
      <c r="CO526" s="90"/>
      <c r="CP526" s="90"/>
      <c r="CQ526" s="90"/>
      <c r="CR526" s="90"/>
      <c r="CS526" s="90"/>
      <c r="CT526" s="90"/>
      <c r="CU526" s="90"/>
      <c r="CV526" s="90"/>
      <c r="CW526" s="90"/>
      <c r="CX526" s="90"/>
      <c r="CY526" s="90"/>
      <c r="CZ526" s="90"/>
      <c r="DA526" s="90"/>
      <c r="DB526" s="90"/>
      <c r="DC526" s="90"/>
      <c r="DD526" s="90"/>
      <c r="DE526" s="90"/>
      <c r="DF526" s="90"/>
      <c r="DG526" s="90"/>
      <c r="DH526" s="90"/>
      <c r="DI526" s="90"/>
      <c r="DJ526" s="90"/>
      <c r="DK526" s="90"/>
      <c r="DL526" s="90"/>
      <c r="DM526" s="90"/>
      <c r="DN526" s="90"/>
      <c r="DO526" s="90"/>
      <c r="DP526" s="90"/>
      <c r="DQ526" s="90"/>
      <c r="DR526" s="90"/>
      <c r="DS526" s="90"/>
      <c r="DT526" s="90"/>
      <c r="DU526" s="90"/>
      <c r="DV526" s="90"/>
      <c r="DW526" s="90"/>
      <c r="DX526" s="90"/>
      <c r="DY526" s="90"/>
      <c r="DZ526" s="90"/>
      <c r="EA526" s="90"/>
      <c r="EB526" s="90"/>
      <c r="EC526" s="90"/>
      <c r="ED526" s="90"/>
      <c r="EE526" s="90"/>
      <c r="EF526" s="90"/>
      <c r="EG526" s="90"/>
      <c r="EH526" s="90"/>
      <c r="EI526" s="90"/>
      <c r="EJ526" s="90"/>
      <c r="EK526" s="90"/>
      <c r="EL526" s="90"/>
      <c r="EM526" s="90"/>
      <c r="EN526" s="90"/>
      <c r="EO526" s="90"/>
      <c r="EP526" s="90"/>
      <c r="EQ526" s="90"/>
      <c r="ER526" s="90"/>
      <c r="ES526" s="90"/>
      <c r="ET526" s="90"/>
      <c r="EU526" s="90"/>
      <c r="EV526" s="90"/>
      <c r="EW526" s="90"/>
      <c r="EX526" s="90"/>
      <c r="EY526" s="90"/>
      <c r="EZ526" s="90"/>
      <c r="FA526" s="90"/>
      <c r="FB526" s="90"/>
      <c r="FC526" s="90"/>
      <c r="FD526" s="90"/>
      <c r="FE526" s="90"/>
      <c r="FF526" s="90"/>
      <c r="FG526" s="90"/>
      <c r="FH526" s="90"/>
      <c r="FI526" s="90"/>
      <c r="FJ526" s="90"/>
      <c r="FK526" s="90"/>
      <c r="FL526" s="90"/>
      <c r="FM526" s="90"/>
      <c r="FN526" s="90"/>
      <c r="FO526" s="90"/>
      <c r="FP526" s="90"/>
      <c r="FQ526" s="90"/>
      <c r="FR526" s="90"/>
      <c r="FS526" s="90"/>
      <c r="FT526" s="90"/>
      <c r="FU526" s="90"/>
      <c r="FV526" s="90"/>
      <c r="FW526" s="90"/>
      <c r="FX526" s="90"/>
      <c r="FY526" s="90"/>
      <c r="FZ526" s="90"/>
      <c r="GA526" s="90"/>
      <c r="GB526" s="90"/>
      <c r="GC526" s="90"/>
      <c r="GD526" s="90"/>
      <c r="GE526" s="90"/>
      <c r="GF526" s="90"/>
      <c r="GG526" s="90"/>
      <c r="GH526" s="90"/>
      <c r="GI526" s="90"/>
      <c r="GJ526" s="90"/>
      <c r="GK526" s="90"/>
      <c r="GL526" s="90"/>
      <c r="GM526" s="90"/>
      <c r="GN526" s="90"/>
      <c r="GO526" s="90"/>
      <c r="GP526" s="90"/>
      <c r="GQ526" s="90"/>
      <c r="GR526" s="90"/>
      <c r="GS526" s="90"/>
      <c r="GT526" s="90"/>
      <c r="GU526" s="90"/>
      <c r="GV526" s="90"/>
      <c r="GW526" s="90"/>
      <c r="GX526" s="90"/>
      <c r="GY526" s="90"/>
      <c r="GZ526" s="90"/>
      <c r="HA526" s="90"/>
      <c r="HB526" s="90"/>
      <c r="HC526" s="90"/>
      <c r="HD526" s="90"/>
      <c r="HE526" s="90"/>
      <c r="HF526" s="90"/>
      <c r="HG526" s="90"/>
      <c r="HH526" s="90"/>
      <c r="HI526" s="90"/>
      <c r="HJ526" s="90"/>
      <c r="HK526" s="90"/>
      <c r="HL526" s="90"/>
      <c r="HM526" s="90"/>
      <c r="HN526" s="90"/>
      <c r="HO526" s="90"/>
      <c r="HP526" s="90"/>
      <c r="HQ526" s="90"/>
      <c r="HR526" s="90"/>
      <c r="HS526" s="90"/>
      <c r="HT526" s="90"/>
      <c r="HU526" s="90"/>
      <c r="HV526" s="90"/>
      <c r="HW526" s="90"/>
      <c r="HX526" s="90"/>
      <c r="HY526" s="90"/>
      <c r="HZ526" s="90"/>
      <c r="IA526" s="90"/>
      <c r="IB526" s="90"/>
      <c r="IC526" s="90"/>
      <c r="ID526" s="90"/>
      <c r="IE526" s="90"/>
      <c r="IF526" s="90"/>
      <c r="IG526" s="90"/>
      <c r="IH526" s="90"/>
      <c r="II526" s="90"/>
      <c r="IJ526" s="90"/>
      <c r="IK526" s="90"/>
      <c r="IL526" s="90"/>
      <c r="IM526" s="90"/>
      <c r="IN526" s="90"/>
      <c r="IO526" s="90"/>
      <c r="IP526" s="90"/>
      <c r="IQ526" s="90"/>
      <c r="IR526" s="90"/>
      <c r="IS526" s="90"/>
      <c r="IT526" s="90"/>
      <c r="IU526" s="90"/>
      <c r="IV526" s="90"/>
      <c r="IW526" s="90"/>
      <c r="IX526" s="90"/>
    </row>
    <row r="527" spans="4:258" s="3" customFormat="1" x14ac:dyDescent="0.25">
      <c r="D527" s="2"/>
      <c r="AH527" s="90"/>
      <c r="AI527" s="90"/>
      <c r="AJ527" s="90"/>
      <c r="AK527" s="90"/>
      <c r="AL527" s="90"/>
      <c r="AM527" s="90"/>
      <c r="AN527" s="90"/>
      <c r="AO527" s="90"/>
      <c r="AP527" s="90"/>
      <c r="AQ527" s="90"/>
      <c r="AR527" s="90"/>
      <c r="AS527" s="90"/>
      <c r="AT527" s="90"/>
      <c r="AU527" s="90"/>
      <c r="AV527" s="90"/>
      <c r="AW527" s="90"/>
      <c r="AX527" s="90"/>
      <c r="AY527" s="90"/>
      <c r="AZ527" s="90"/>
      <c r="BA527" s="90"/>
      <c r="BB527" s="90"/>
      <c r="BC527" s="90"/>
      <c r="BD527" s="90"/>
      <c r="BE527" s="90"/>
      <c r="BF527" s="90"/>
      <c r="BG527" s="90"/>
      <c r="BH527" s="90"/>
      <c r="BI527" s="90"/>
      <c r="BJ527" s="90"/>
      <c r="BK527" s="90"/>
      <c r="BL527" s="90"/>
      <c r="BM527" s="90"/>
      <c r="BN527" s="90"/>
      <c r="BO527" s="90"/>
      <c r="BP527" s="90"/>
      <c r="BQ527" s="90"/>
      <c r="BR527" s="90"/>
      <c r="BS527" s="90"/>
      <c r="BT527" s="90"/>
      <c r="BU527" s="90"/>
      <c r="BV527" s="90"/>
      <c r="BW527" s="90"/>
      <c r="BX527" s="90"/>
      <c r="BY527" s="90"/>
      <c r="BZ527" s="90"/>
      <c r="CA527" s="90"/>
      <c r="CB527" s="90"/>
      <c r="CC527" s="90"/>
      <c r="CD527" s="90"/>
      <c r="CE527" s="90"/>
      <c r="CF527" s="90"/>
      <c r="CG527" s="90"/>
      <c r="CH527" s="90"/>
      <c r="CI527" s="90"/>
      <c r="CJ527" s="90"/>
      <c r="CK527" s="90"/>
      <c r="CL527" s="90"/>
      <c r="CM527" s="90"/>
      <c r="CN527" s="90"/>
      <c r="CO527" s="90"/>
      <c r="CP527" s="90"/>
      <c r="CQ527" s="90"/>
      <c r="CR527" s="90"/>
      <c r="CS527" s="90"/>
      <c r="CT527" s="90"/>
      <c r="CU527" s="90"/>
      <c r="CV527" s="90"/>
      <c r="CW527" s="90"/>
      <c r="CX527" s="90"/>
      <c r="CY527" s="90"/>
      <c r="CZ527" s="90"/>
      <c r="DA527" s="90"/>
      <c r="DB527" s="90"/>
      <c r="DC527" s="90"/>
      <c r="DD527" s="90"/>
      <c r="DE527" s="90"/>
      <c r="DF527" s="90"/>
      <c r="DG527" s="90"/>
      <c r="DH527" s="90"/>
      <c r="DI527" s="90"/>
      <c r="DJ527" s="90"/>
      <c r="DK527" s="90"/>
      <c r="DL527" s="90"/>
      <c r="DM527" s="90"/>
      <c r="DN527" s="90"/>
      <c r="DO527" s="90"/>
      <c r="DP527" s="90"/>
      <c r="DQ527" s="90"/>
      <c r="DR527" s="90"/>
      <c r="DS527" s="90"/>
      <c r="DT527" s="90"/>
      <c r="DU527" s="90"/>
      <c r="DV527" s="90"/>
      <c r="DW527" s="90"/>
      <c r="DX527" s="90"/>
      <c r="DY527" s="90"/>
      <c r="DZ527" s="90"/>
      <c r="EA527" s="90"/>
      <c r="EB527" s="90"/>
      <c r="EC527" s="90"/>
      <c r="ED527" s="90"/>
      <c r="EE527" s="90"/>
      <c r="EF527" s="90"/>
      <c r="EG527" s="90"/>
      <c r="EH527" s="90"/>
      <c r="EI527" s="90"/>
      <c r="EJ527" s="90"/>
      <c r="EK527" s="90"/>
      <c r="EL527" s="90"/>
      <c r="EM527" s="90"/>
      <c r="EN527" s="90"/>
      <c r="EO527" s="90"/>
      <c r="EP527" s="90"/>
      <c r="EQ527" s="90"/>
      <c r="ER527" s="90"/>
      <c r="ES527" s="90"/>
      <c r="ET527" s="90"/>
      <c r="EU527" s="90"/>
      <c r="EV527" s="90"/>
      <c r="EW527" s="90"/>
      <c r="EX527" s="90"/>
      <c r="EY527" s="90"/>
      <c r="EZ527" s="90"/>
      <c r="FA527" s="90"/>
      <c r="FB527" s="90"/>
      <c r="FC527" s="90"/>
      <c r="FD527" s="90"/>
      <c r="FE527" s="90"/>
      <c r="FF527" s="90"/>
      <c r="FG527" s="90"/>
      <c r="FH527" s="90"/>
      <c r="FI527" s="90"/>
      <c r="FJ527" s="90"/>
      <c r="FK527" s="90"/>
      <c r="FL527" s="90"/>
      <c r="FM527" s="90"/>
      <c r="FN527" s="90"/>
      <c r="FO527" s="90"/>
      <c r="FP527" s="90"/>
      <c r="FQ527" s="90"/>
      <c r="FR527" s="90"/>
      <c r="FS527" s="90"/>
      <c r="FT527" s="90"/>
      <c r="FU527" s="90"/>
      <c r="FV527" s="90"/>
      <c r="FW527" s="90"/>
      <c r="FX527" s="90"/>
      <c r="FY527" s="90"/>
      <c r="FZ527" s="90"/>
      <c r="GA527" s="90"/>
      <c r="GB527" s="90"/>
      <c r="GC527" s="90"/>
      <c r="GD527" s="90"/>
      <c r="GE527" s="90"/>
      <c r="GF527" s="90"/>
      <c r="GG527" s="90"/>
      <c r="GH527" s="90"/>
      <c r="GI527" s="90"/>
      <c r="GJ527" s="90"/>
      <c r="GK527" s="90"/>
      <c r="GL527" s="90"/>
      <c r="GM527" s="90"/>
      <c r="GN527" s="90"/>
      <c r="GO527" s="90"/>
      <c r="GP527" s="90"/>
      <c r="GQ527" s="90"/>
      <c r="GR527" s="90"/>
      <c r="GS527" s="90"/>
      <c r="GT527" s="90"/>
      <c r="GU527" s="90"/>
      <c r="GV527" s="90"/>
      <c r="GW527" s="90"/>
      <c r="GX527" s="90"/>
      <c r="GY527" s="90"/>
      <c r="GZ527" s="90"/>
      <c r="HA527" s="90"/>
      <c r="HB527" s="90"/>
      <c r="HC527" s="90"/>
      <c r="HD527" s="90"/>
      <c r="HE527" s="90"/>
      <c r="HF527" s="90"/>
      <c r="HG527" s="90"/>
      <c r="HH527" s="90"/>
      <c r="HI527" s="90"/>
      <c r="HJ527" s="90"/>
      <c r="HK527" s="90"/>
      <c r="HL527" s="90"/>
      <c r="HM527" s="90"/>
      <c r="HN527" s="90"/>
      <c r="HO527" s="90"/>
      <c r="HP527" s="90"/>
      <c r="HQ527" s="90"/>
      <c r="HR527" s="90"/>
      <c r="HS527" s="90"/>
      <c r="HT527" s="90"/>
      <c r="HU527" s="90"/>
      <c r="HV527" s="90"/>
      <c r="HW527" s="90"/>
      <c r="HX527" s="90"/>
      <c r="HY527" s="90"/>
      <c r="HZ527" s="90"/>
      <c r="IA527" s="90"/>
      <c r="IB527" s="90"/>
      <c r="IC527" s="90"/>
      <c r="ID527" s="90"/>
      <c r="IE527" s="90"/>
      <c r="IF527" s="90"/>
      <c r="IG527" s="90"/>
      <c r="IH527" s="90"/>
      <c r="II527" s="90"/>
      <c r="IJ527" s="90"/>
      <c r="IK527" s="90"/>
      <c r="IL527" s="90"/>
      <c r="IM527" s="90"/>
      <c r="IN527" s="90"/>
      <c r="IO527" s="90"/>
      <c r="IP527" s="90"/>
      <c r="IQ527" s="90"/>
      <c r="IR527" s="90"/>
      <c r="IS527" s="90"/>
      <c r="IT527" s="90"/>
      <c r="IU527" s="90"/>
      <c r="IV527" s="90"/>
      <c r="IW527" s="90"/>
      <c r="IX527" s="90"/>
    </row>
    <row r="528" spans="4:258" s="3" customFormat="1" x14ac:dyDescent="0.25">
      <c r="D528" s="2"/>
      <c r="AH528" s="90"/>
      <c r="AI528" s="90"/>
      <c r="AJ528" s="90"/>
      <c r="AK528" s="90"/>
      <c r="AL528" s="90"/>
      <c r="AM528" s="90"/>
      <c r="AN528" s="90"/>
      <c r="AO528" s="90"/>
      <c r="AP528" s="90"/>
      <c r="AQ528" s="90"/>
      <c r="AR528" s="90"/>
      <c r="AS528" s="90"/>
      <c r="AT528" s="90"/>
      <c r="AU528" s="90"/>
      <c r="AV528" s="90"/>
      <c r="AW528" s="90"/>
      <c r="AX528" s="90"/>
      <c r="AY528" s="90"/>
      <c r="AZ528" s="90"/>
      <c r="BA528" s="90"/>
      <c r="BB528" s="90"/>
      <c r="BC528" s="90"/>
      <c r="BD528" s="90"/>
      <c r="BE528" s="90"/>
      <c r="BF528" s="90"/>
      <c r="BG528" s="90"/>
      <c r="BH528" s="90"/>
      <c r="BI528" s="90"/>
      <c r="BJ528" s="90"/>
      <c r="BK528" s="90"/>
      <c r="BL528" s="90"/>
      <c r="BM528" s="90"/>
      <c r="BN528" s="90"/>
      <c r="BO528" s="90"/>
      <c r="BP528" s="90"/>
      <c r="BQ528" s="90"/>
      <c r="BR528" s="90"/>
      <c r="BS528" s="90"/>
      <c r="BT528" s="90"/>
      <c r="BU528" s="90"/>
      <c r="BV528" s="90"/>
      <c r="BW528" s="90"/>
      <c r="BX528" s="90"/>
      <c r="BY528" s="90"/>
      <c r="BZ528" s="90"/>
      <c r="CA528" s="90"/>
      <c r="CB528" s="90"/>
      <c r="CC528" s="90"/>
      <c r="CD528" s="90"/>
      <c r="CE528" s="90"/>
      <c r="CF528" s="90"/>
      <c r="CG528" s="90"/>
      <c r="CH528" s="90"/>
      <c r="CI528" s="90"/>
      <c r="CJ528" s="90"/>
      <c r="CK528" s="90"/>
      <c r="CL528" s="90"/>
      <c r="CM528" s="90"/>
      <c r="CN528" s="90"/>
      <c r="CO528" s="90"/>
      <c r="CP528" s="90"/>
      <c r="CQ528" s="90"/>
      <c r="CR528" s="90"/>
      <c r="CS528" s="90"/>
      <c r="CT528" s="90"/>
      <c r="CU528" s="90"/>
      <c r="CV528" s="90"/>
      <c r="CW528" s="90"/>
      <c r="CX528" s="90"/>
      <c r="CY528" s="90"/>
      <c r="CZ528" s="90"/>
      <c r="DA528" s="90"/>
      <c r="DB528" s="90"/>
      <c r="DC528" s="90"/>
      <c r="DD528" s="90"/>
      <c r="DE528" s="90"/>
      <c r="DF528" s="90"/>
      <c r="DG528" s="90"/>
      <c r="DH528" s="90"/>
      <c r="DI528" s="90"/>
      <c r="DJ528" s="90"/>
      <c r="DK528" s="90"/>
      <c r="DL528" s="90"/>
      <c r="DM528" s="90"/>
      <c r="DN528" s="90"/>
      <c r="DO528" s="90"/>
      <c r="DP528" s="90"/>
      <c r="DQ528" s="90"/>
      <c r="DR528" s="90"/>
      <c r="DS528" s="90"/>
      <c r="DT528" s="90"/>
      <c r="DU528" s="90"/>
      <c r="DV528" s="90"/>
      <c r="DW528" s="90"/>
      <c r="DX528" s="90"/>
      <c r="DY528" s="90"/>
      <c r="DZ528" s="90"/>
      <c r="EA528" s="90"/>
      <c r="EB528" s="90"/>
      <c r="EC528" s="90"/>
      <c r="ED528" s="90"/>
      <c r="EE528" s="90"/>
      <c r="EF528" s="90"/>
      <c r="EG528" s="90"/>
      <c r="EH528" s="90"/>
      <c r="EI528" s="90"/>
      <c r="EJ528" s="90"/>
      <c r="EK528" s="90"/>
      <c r="EL528" s="90"/>
      <c r="EM528" s="90"/>
      <c r="EN528" s="90"/>
      <c r="EO528" s="90"/>
      <c r="EP528" s="90"/>
      <c r="EQ528" s="90"/>
      <c r="ER528" s="90"/>
      <c r="ES528" s="90"/>
      <c r="ET528" s="90"/>
      <c r="EU528" s="90"/>
      <c r="EV528" s="90"/>
      <c r="EW528" s="90"/>
      <c r="EX528" s="90"/>
      <c r="EY528" s="90"/>
      <c r="EZ528" s="90"/>
      <c r="FA528" s="90"/>
      <c r="FB528" s="90"/>
      <c r="FC528" s="90"/>
      <c r="FD528" s="90"/>
      <c r="FE528" s="90"/>
      <c r="FF528" s="90"/>
      <c r="FG528" s="90"/>
      <c r="FH528" s="90"/>
      <c r="FI528" s="90"/>
      <c r="FJ528" s="90"/>
      <c r="FK528" s="90"/>
      <c r="FL528" s="90"/>
      <c r="FM528" s="90"/>
      <c r="FN528" s="90"/>
      <c r="FO528" s="90"/>
      <c r="FP528" s="90"/>
      <c r="FQ528" s="90"/>
      <c r="FR528" s="90"/>
      <c r="FS528" s="90"/>
      <c r="FT528" s="90"/>
      <c r="FU528" s="90"/>
      <c r="FV528" s="90"/>
      <c r="FW528" s="90"/>
      <c r="FX528" s="90"/>
      <c r="FY528" s="90"/>
      <c r="FZ528" s="90"/>
      <c r="GA528" s="90"/>
      <c r="GB528" s="90"/>
      <c r="GC528" s="90"/>
      <c r="GD528" s="90"/>
      <c r="GE528" s="90"/>
      <c r="GF528" s="90"/>
      <c r="GG528" s="90"/>
      <c r="GH528" s="90"/>
      <c r="GI528" s="90"/>
      <c r="GJ528" s="90"/>
      <c r="GK528" s="90"/>
      <c r="GL528" s="90"/>
      <c r="GM528" s="90"/>
      <c r="GN528" s="90"/>
      <c r="GO528" s="90"/>
      <c r="GP528" s="90"/>
      <c r="GQ528" s="90"/>
      <c r="GR528" s="90"/>
      <c r="GS528" s="90"/>
      <c r="GT528" s="90"/>
      <c r="GU528" s="90"/>
      <c r="GV528" s="90"/>
      <c r="GW528" s="90"/>
      <c r="GX528" s="90"/>
      <c r="GY528" s="90"/>
      <c r="GZ528" s="90"/>
      <c r="HA528" s="90"/>
      <c r="HB528" s="90"/>
      <c r="HC528" s="90"/>
      <c r="HD528" s="90"/>
      <c r="HE528" s="90"/>
      <c r="HF528" s="90"/>
      <c r="HG528" s="90"/>
      <c r="HH528" s="90"/>
      <c r="HI528" s="90"/>
      <c r="HJ528" s="90"/>
      <c r="HK528" s="90"/>
      <c r="HL528" s="90"/>
      <c r="HM528" s="90"/>
      <c r="HN528" s="90"/>
      <c r="HO528" s="90"/>
      <c r="HP528" s="90"/>
      <c r="HQ528" s="90"/>
      <c r="HR528" s="90"/>
      <c r="HS528" s="90"/>
      <c r="HT528" s="90"/>
      <c r="HU528" s="90"/>
      <c r="HV528" s="90"/>
      <c r="HW528" s="90"/>
      <c r="HX528" s="90"/>
      <c r="HY528" s="90"/>
      <c r="HZ528" s="90"/>
      <c r="IA528" s="90"/>
      <c r="IB528" s="90"/>
      <c r="IC528" s="90"/>
      <c r="ID528" s="90"/>
      <c r="IE528" s="90"/>
      <c r="IF528" s="90"/>
      <c r="IG528" s="90"/>
      <c r="IH528" s="90"/>
      <c r="II528" s="90"/>
      <c r="IJ528" s="90"/>
      <c r="IK528" s="90"/>
      <c r="IL528" s="90"/>
      <c r="IM528" s="90"/>
      <c r="IN528" s="90"/>
      <c r="IO528" s="90"/>
      <c r="IP528" s="90"/>
      <c r="IQ528" s="90"/>
      <c r="IR528" s="90"/>
      <c r="IS528" s="90"/>
      <c r="IT528" s="90"/>
      <c r="IU528" s="90"/>
      <c r="IV528" s="90"/>
      <c r="IW528" s="90"/>
      <c r="IX528" s="90"/>
    </row>
    <row r="529" spans="4:258" s="3" customFormat="1" x14ac:dyDescent="0.25">
      <c r="D529" s="2"/>
      <c r="AH529" s="90"/>
      <c r="AI529" s="90"/>
      <c r="AJ529" s="90"/>
      <c r="AK529" s="90"/>
      <c r="AL529" s="90"/>
      <c r="AM529" s="90"/>
      <c r="AN529" s="90"/>
      <c r="AO529" s="90"/>
      <c r="AP529" s="90"/>
      <c r="AQ529" s="90"/>
      <c r="AR529" s="90"/>
      <c r="AS529" s="90"/>
      <c r="AT529" s="90"/>
      <c r="AU529" s="90"/>
      <c r="AV529" s="90"/>
      <c r="AW529" s="90"/>
      <c r="AX529" s="90"/>
      <c r="AY529" s="90"/>
      <c r="AZ529" s="90"/>
      <c r="BA529" s="90"/>
      <c r="BB529" s="90"/>
      <c r="BC529" s="90"/>
      <c r="BD529" s="90"/>
      <c r="BE529" s="90"/>
      <c r="BF529" s="90"/>
      <c r="BG529" s="90"/>
      <c r="BH529" s="90"/>
      <c r="BI529" s="90"/>
      <c r="BJ529" s="90"/>
      <c r="BK529" s="90"/>
      <c r="BL529" s="90"/>
      <c r="BM529" s="90"/>
      <c r="BN529" s="90"/>
      <c r="BO529" s="90"/>
      <c r="BP529" s="90"/>
      <c r="BQ529" s="90"/>
      <c r="BR529" s="90"/>
      <c r="BS529" s="90"/>
      <c r="BT529" s="90"/>
      <c r="BU529" s="90"/>
      <c r="BV529" s="90"/>
      <c r="BW529" s="90"/>
      <c r="BX529" s="90"/>
      <c r="BY529" s="90"/>
      <c r="BZ529" s="90"/>
      <c r="CA529" s="90"/>
      <c r="CB529" s="90"/>
      <c r="CC529" s="90"/>
      <c r="CD529" s="90"/>
      <c r="CE529" s="90"/>
      <c r="CF529" s="90"/>
      <c r="CG529" s="90"/>
      <c r="CH529" s="90"/>
      <c r="CI529" s="90"/>
      <c r="CJ529" s="90"/>
      <c r="CK529" s="90"/>
      <c r="CL529" s="90"/>
      <c r="CM529" s="90"/>
      <c r="CN529" s="90"/>
      <c r="CO529" s="90"/>
      <c r="CP529" s="90"/>
      <c r="CQ529" s="90"/>
      <c r="CR529" s="90"/>
      <c r="CS529" s="90"/>
      <c r="CT529" s="90"/>
      <c r="CU529" s="90"/>
      <c r="CV529" s="90"/>
      <c r="CW529" s="90"/>
      <c r="CX529" s="90"/>
      <c r="CY529" s="90"/>
      <c r="CZ529" s="90"/>
      <c r="DA529" s="90"/>
      <c r="DB529" s="90"/>
      <c r="DC529" s="90"/>
      <c r="DD529" s="90"/>
      <c r="DE529" s="90"/>
      <c r="DF529" s="90"/>
      <c r="DG529" s="90"/>
      <c r="DH529" s="90"/>
      <c r="DI529" s="90"/>
      <c r="DJ529" s="90"/>
      <c r="DK529" s="90"/>
      <c r="DL529" s="90"/>
      <c r="DM529" s="90"/>
      <c r="DN529" s="90"/>
      <c r="DO529" s="90"/>
      <c r="DP529" s="90"/>
      <c r="DQ529" s="90"/>
      <c r="DR529" s="90"/>
      <c r="DS529" s="90"/>
      <c r="DT529" s="90"/>
      <c r="DU529" s="90"/>
      <c r="DV529" s="90"/>
      <c r="DW529" s="90"/>
      <c r="DX529" s="90"/>
      <c r="DY529" s="90"/>
      <c r="DZ529" s="90"/>
      <c r="EA529" s="90"/>
      <c r="EB529" s="90"/>
      <c r="EC529" s="90"/>
      <c r="ED529" s="90"/>
      <c r="EE529" s="90"/>
      <c r="EF529" s="90"/>
      <c r="EG529" s="90"/>
      <c r="EH529" s="90"/>
      <c r="EI529" s="90"/>
      <c r="EJ529" s="90"/>
      <c r="EK529" s="90"/>
      <c r="EL529" s="90"/>
      <c r="EM529" s="90"/>
      <c r="EN529" s="90"/>
      <c r="EO529" s="90"/>
      <c r="EP529" s="90"/>
      <c r="EQ529" s="90"/>
      <c r="ER529" s="90"/>
      <c r="ES529" s="90"/>
      <c r="ET529" s="90"/>
      <c r="EU529" s="90"/>
      <c r="EV529" s="90"/>
      <c r="EW529" s="90"/>
      <c r="EX529" s="90"/>
      <c r="EY529" s="90"/>
      <c r="EZ529" s="90"/>
      <c r="FA529" s="90"/>
      <c r="FB529" s="90"/>
      <c r="FC529" s="90"/>
      <c r="FD529" s="90"/>
      <c r="FE529" s="90"/>
      <c r="FF529" s="90"/>
      <c r="FG529" s="90"/>
      <c r="FH529" s="90"/>
      <c r="FI529" s="90"/>
      <c r="FJ529" s="90"/>
      <c r="FK529" s="90"/>
      <c r="FL529" s="90"/>
      <c r="FM529" s="90"/>
      <c r="FN529" s="90"/>
      <c r="FO529" s="90"/>
      <c r="FP529" s="90"/>
      <c r="FQ529" s="90"/>
      <c r="FR529" s="90"/>
      <c r="FS529" s="90"/>
      <c r="FT529" s="90"/>
      <c r="FU529" s="90"/>
      <c r="FV529" s="90"/>
      <c r="FW529" s="90"/>
      <c r="FX529" s="90"/>
      <c r="FY529" s="90"/>
      <c r="FZ529" s="90"/>
      <c r="GA529" s="90"/>
      <c r="GB529" s="90"/>
      <c r="GC529" s="90"/>
      <c r="GD529" s="90"/>
      <c r="GE529" s="90"/>
      <c r="GF529" s="90"/>
      <c r="GG529" s="90"/>
      <c r="GH529" s="90"/>
      <c r="GI529" s="90"/>
      <c r="GJ529" s="90"/>
      <c r="GK529" s="90"/>
      <c r="GL529" s="90"/>
      <c r="GM529" s="90"/>
      <c r="GN529" s="90"/>
      <c r="GO529" s="90"/>
      <c r="GP529" s="90"/>
      <c r="GQ529" s="90"/>
      <c r="GR529" s="90"/>
      <c r="GS529" s="90"/>
      <c r="GT529" s="90"/>
      <c r="GU529" s="90"/>
      <c r="GV529" s="90"/>
      <c r="GW529" s="90"/>
      <c r="GX529" s="90"/>
      <c r="GY529" s="90"/>
      <c r="GZ529" s="90"/>
      <c r="HA529" s="90"/>
      <c r="HB529" s="90"/>
      <c r="HC529" s="90"/>
      <c r="HD529" s="90"/>
      <c r="HE529" s="90"/>
      <c r="HF529" s="90"/>
      <c r="HG529" s="90"/>
      <c r="HH529" s="90"/>
      <c r="HI529" s="90"/>
      <c r="HJ529" s="90"/>
      <c r="HK529" s="90"/>
      <c r="HL529" s="90"/>
      <c r="HM529" s="90"/>
      <c r="HN529" s="90"/>
      <c r="HO529" s="90"/>
      <c r="HP529" s="90"/>
      <c r="HQ529" s="90"/>
      <c r="HR529" s="90"/>
      <c r="HS529" s="90"/>
      <c r="HT529" s="90"/>
      <c r="HU529" s="90"/>
      <c r="HV529" s="90"/>
      <c r="HW529" s="90"/>
      <c r="HX529" s="90"/>
      <c r="HY529" s="90"/>
      <c r="HZ529" s="90"/>
      <c r="IA529" s="90"/>
      <c r="IB529" s="90"/>
      <c r="IC529" s="90"/>
      <c r="ID529" s="90"/>
      <c r="IE529" s="90"/>
      <c r="IF529" s="90"/>
      <c r="IG529" s="90"/>
      <c r="IH529" s="90"/>
      <c r="II529" s="90"/>
      <c r="IJ529" s="90"/>
      <c r="IK529" s="90"/>
      <c r="IL529" s="90"/>
      <c r="IM529" s="90"/>
      <c r="IN529" s="90"/>
      <c r="IO529" s="90"/>
      <c r="IP529" s="90"/>
      <c r="IQ529" s="90"/>
      <c r="IR529" s="90"/>
      <c r="IS529" s="90"/>
      <c r="IT529" s="90"/>
      <c r="IU529" s="90"/>
      <c r="IV529" s="90"/>
      <c r="IW529" s="90"/>
      <c r="IX529" s="90"/>
    </row>
    <row r="530" spans="4:258" s="3" customFormat="1" x14ac:dyDescent="0.25">
      <c r="D530" s="2"/>
      <c r="AH530" s="90"/>
      <c r="AI530" s="90"/>
      <c r="AJ530" s="90"/>
      <c r="AK530" s="90"/>
      <c r="AL530" s="90"/>
      <c r="AM530" s="90"/>
      <c r="AN530" s="90"/>
      <c r="AO530" s="90"/>
      <c r="AP530" s="90"/>
      <c r="AQ530" s="90"/>
      <c r="AR530" s="90"/>
      <c r="AS530" s="90"/>
      <c r="AT530" s="90"/>
      <c r="AU530" s="90"/>
      <c r="AV530" s="90"/>
      <c r="AW530" s="90"/>
      <c r="AX530" s="90"/>
      <c r="AY530" s="90"/>
      <c r="AZ530" s="90"/>
      <c r="BA530" s="90"/>
      <c r="BB530" s="90"/>
      <c r="BC530" s="90"/>
      <c r="BD530" s="90"/>
      <c r="BE530" s="90"/>
      <c r="BF530" s="90"/>
      <c r="BG530" s="90"/>
      <c r="BH530" s="90"/>
      <c r="BI530" s="90"/>
      <c r="BJ530" s="90"/>
      <c r="BK530" s="90"/>
      <c r="BL530" s="90"/>
      <c r="BM530" s="90"/>
      <c r="BN530" s="90"/>
      <c r="BO530" s="90"/>
      <c r="BP530" s="90"/>
      <c r="BQ530" s="90"/>
      <c r="BR530" s="90"/>
      <c r="BS530" s="90"/>
      <c r="BT530" s="90"/>
      <c r="BU530" s="90"/>
      <c r="BV530" s="90"/>
      <c r="BW530" s="90"/>
      <c r="BX530" s="90"/>
      <c r="BY530" s="90"/>
      <c r="BZ530" s="90"/>
      <c r="CA530" s="90"/>
      <c r="CB530" s="90"/>
      <c r="CC530" s="90"/>
      <c r="CD530" s="90"/>
      <c r="CE530" s="90"/>
      <c r="CF530" s="90"/>
      <c r="CG530" s="90"/>
      <c r="CH530" s="90"/>
      <c r="CI530" s="90"/>
      <c r="CJ530" s="90"/>
      <c r="CK530" s="90"/>
      <c r="CL530" s="90"/>
      <c r="CM530" s="90"/>
      <c r="CN530" s="90"/>
      <c r="CO530" s="90"/>
      <c r="CP530" s="90"/>
      <c r="CQ530" s="90"/>
      <c r="CR530" s="90"/>
      <c r="CS530" s="90"/>
      <c r="CT530" s="90"/>
      <c r="CU530" s="90"/>
      <c r="CV530" s="90"/>
      <c r="CW530" s="90"/>
      <c r="CX530" s="90"/>
      <c r="CY530" s="90"/>
      <c r="CZ530" s="90"/>
      <c r="DA530" s="90"/>
      <c r="DB530" s="90"/>
      <c r="DC530" s="90"/>
      <c r="DD530" s="90"/>
      <c r="DE530" s="90"/>
      <c r="DF530" s="90"/>
      <c r="DG530" s="90"/>
      <c r="DH530" s="90"/>
      <c r="DI530" s="90"/>
      <c r="DJ530" s="90"/>
      <c r="DK530" s="90"/>
      <c r="DL530" s="90"/>
      <c r="DM530" s="90"/>
      <c r="DN530" s="90"/>
      <c r="DO530" s="90"/>
      <c r="DP530" s="90"/>
      <c r="DQ530" s="90"/>
      <c r="DR530" s="90"/>
      <c r="DS530" s="90"/>
      <c r="DT530" s="90"/>
      <c r="DU530" s="90"/>
      <c r="DV530" s="90"/>
      <c r="DW530" s="90"/>
      <c r="DX530" s="90"/>
      <c r="DY530" s="90"/>
      <c r="DZ530" s="90"/>
      <c r="EA530" s="90"/>
      <c r="EB530" s="90"/>
      <c r="EC530" s="90"/>
      <c r="ED530" s="90"/>
      <c r="EE530" s="90"/>
      <c r="EF530" s="90"/>
      <c r="EG530" s="90"/>
      <c r="EH530" s="90"/>
      <c r="EI530" s="90"/>
      <c r="EJ530" s="90"/>
      <c r="EK530" s="90"/>
      <c r="EL530" s="90"/>
      <c r="EM530" s="90"/>
      <c r="EN530" s="90"/>
      <c r="EO530" s="90"/>
      <c r="EP530" s="90"/>
      <c r="EQ530" s="90"/>
      <c r="ER530" s="90"/>
      <c r="ES530" s="90"/>
      <c r="ET530" s="90"/>
      <c r="EU530" s="90"/>
      <c r="EV530" s="90"/>
      <c r="EW530" s="90"/>
      <c r="EX530" s="90"/>
      <c r="EY530" s="90"/>
      <c r="EZ530" s="90"/>
      <c r="FA530" s="90"/>
      <c r="FB530" s="90"/>
      <c r="FC530" s="90"/>
      <c r="FD530" s="90"/>
      <c r="FE530" s="90"/>
      <c r="FF530" s="90"/>
      <c r="FG530" s="90"/>
      <c r="FH530" s="90"/>
      <c r="FI530" s="90"/>
      <c r="FJ530" s="90"/>
      <c r="FK530" s="90"/>
      <c r="FL530" s="90"/>
      <c r="FM530" s="90"/>
      <c r="FN530" s="90"/>
      <c r="FO530" s="90"/>
      <c r="FP530" s="90"/>
      <c r="FQ530" s="90"/>
      <c r="FR530" s="90"/>
      <c r="FS530" s="90"/>
      <c r="FT530" s="90"/>
      <c r="FU530" s="90"/>
      <c r="FV530" s="90"/>
      <c r="FW530" s="90"/>
      <c r="FX530" s="90"/>
      <c r="FY530" s="90"/>
      <c r="FZ530" s="90"/>
      <c r="GA530" s="90"/>
      <c r="GB530" s="90"/>
      <c r="GC530" s="90"/>
      <c r="GD530" s="90"/>
      <c r="GE530" s="90"/>
      <c r="GF530" s="90"/>
      <c r="GG530" s="90"/>
      <c r="GH530" s="90"/>
      <c r="GI530" s="90"/>
      <c r="GJ530" s="90"/>
      <c r="GK530" s="90"/>
      <c r="GL530" s="90"/>
      <c r="GM530" s="90"/>
      <c r="GN530" s="90"/>
      <c r="GO530" s="90"/>
      <c r="GP530" s="90"/>
      <c r="GQ530" s="90"/>
      <c r="GR530" s="90"/>
      <c r="GS530" s="90"/>
      <c r="GT530" s="90"/>
      <c r="GU530" s="90"/>
      <c r="GV530" s="90"/>
      <c r="GW530" s="90"/>
      <c r="GX530" s="90"/>
      <c r="GY530" s="90"/>
      <c r="GZ530" s="90"/>
      <c r="HA530" s="90"/>
      <c r="HB530" s="90"/>
      <c r="HC530" s="90"/>
      <c r="HD530" s="90"/>
      <c r="HE530" s="90"/>
      <c r="HF530" s="90"/>
      <c r="HG530" s="90"/>
      <c r="HH530" s="90"/>
      <c r="HI530" s="90"/>
      <c r="HJ530" s="90"/>
      <c r="HK530" s="90"/>
      <c r="HL530" s="90"/>
      <c r="HM530" s="90"/>
      <c r="HN530" s="90"/>
      <c r="HO530" s="90"/>
      <c r="HP530" s="90"/>
      <c r="HQ530" s="90"/>
      <c r="HR530" s="90"/>
      <c r="HS530" s="90"/>
      <c r="HT530" s="90"/>
      <c r="HU530" s="90"/>
      <c r="HV530" s="90"/>
      <c r="HW530" s="90"/>
      <c r="HX530" s="90"/>
      <c r="HY530" s="90"/>
      <c r="HZ530" s="90"/>
      <c r="IA530" s="90"/>
      <c r="IB530" s="90"/>
      <c r="IC530" s="90"/>
      <c r="ID530" s="90"/>
      <c r="IE530" s="90"/>
      <c r="IF530" s="90"/>
      <c r="IG530" s="90"/>
      <c r="IH530" s="90"/>
      <c r="II530" s="90"/>
      <c r="IJ530" s="90"/>
      <c r="IK530" s="90"/>
      <c r="IL530" s="90"/>
      <c r="IM530" s="90"/>
      <c r="IN530" s="90"/>
      <c r="IO530" s="90"/>
      <c r="IP530" s="90"/>
      <c r="IQ530" s="90"/>
      <c r="IR530" s="90"/>
      <c r="IS530" s="90"/>
      <c r="IT530" s="90"/>
      <c r="IU530" s="90"/>
      <c r="IV530" s="90"/>
      <c r="IW530" s="90"/>
      <c r="IX530" s="90"/>
    </row>
    <row r="531" spans="4:258" s="3" customFormat="1" x14ac:dyDescent="0.25">
      <c r="D531" s="2"/>
      <c r="AH531" s="90"/>
      <c r="AI531" s="90"/>
      <c r="AJ531" s="90"/>
      <c r="AK531" s="90"/>
      <c r="AL531" s="90"/>
      <c r="AM531" s="90"/>
      <c r="AN531" s="90"/>
      <c r="AO531" s="90"/>
      <c r="AP531" s="90"/>
      <c r="AQ531" s="90"/>
      <c r="AR531" s="90"/>
      <c r="AS531" s="90"/>
      <c r="AT531" s="90"/>
      <c r="AU531" s="90"/>
      <c r="AV531" s="90"/>
      <c r="AW531" s="90"/>
      <c r="AX531" s="90"/>
      <c r="AY531" s="90"/>
      <c r="AZ531" s="90"/>
      <c r="BA531" s="90"/>
      <c r="BB531" s="90"/>
      <c r="BC531" s="90"/>
      <c r="BD531" s="90"/>
      <c r="BE531" s="90"/>
      <c r="BF531" s="90"/>
      <c r="BG531" s="90"/>
      <c r="BH531" s="90"/>
      <c r="BI531" s="90"/>
      <c r="BJ531" s="90"/>
      <c r="BK531" s="90"/>
      <c r="BL531" s="90"/>
      <c r="BM531" s="90"/>
      <c r="BN531" s="90"/>
      <c r="BO531" s="90"/>
      <c r="BP531" s="90"/>
      <c r="BQ531" s="90"/>
      <c r="BR531" s="90"/>
      <c r="BS531" s="90"/>
      <c r="BT531" s="90"/>
      <c r="BU531" s="90"/>
      <c r="BV531" s="90"/>
      <c r="BW531" s="90"/>
      <c r="BX531" s="90"/>
      <c r="BY531" s="90"/>
      <c r="BZ531" s="90"/>
      <c r="CA531" s="90"/>
      <c r="CB531" s="90"/>
      <c r="CC531" s="90"/>
      <c r="CD531" s="90"/>
      <c r="CE531" s="90"/>
      <c r="CF531" s="90"/>
      <c r="CG531" s="90"/>
      <c r="CH531" s="90"/>
      <c r="CI531" s="90"/>
      <c r="CJ531" s="90"/>
      <c r="CK531" s="90"/>
      <c r="CL531" s="90"/>
      <c r="CM531" s="90"/>
      <c r="CN531" s="90"/>
      <c r="CO531" s="90"/>
      <c r="CP531" s="90"/>
      <c r="CQ531" s="90"/>
      <c r="CR531" s="90"/>
      <c r="CS531" s="90"/>
      <c r="CT531" s="90"/>
      <c r="CU531" s="90"/>
      <c r="CV531" s="90"/>
      <c r="CW531" s="90"/>
      <c r="CX531" s="90"/>
      <c r="CY531" s="90"/>
      <c r="CZ531" s="90"/>
      <c r="DA531" s="90"/>
      <c r="DB531" s="90"/>
      <c r="DC531" s="90"/>
      <c r="DD531" s="90"/>
      <c r="DE531" s="90"/>
      <c r="DF531" s="90"/>
      <c r="DG531" s="90"/>
      <c r="DH531" s="90"/>
      <c r="DI531" s="90"/>
      <c r="DJ531" s="90"/>
      <c r="DK531" s="90"/>
      <c r="DL531" s="90"/>
      <c r="DM531" s="90"/>
      <c r="DN531" s="90"/>
      <c r="DO531" s="90"/>
      <c r="DP531" s="90"/>
      <c r="DQ531" s="90"/>
      <c r="DR531" s="90"/>
      <c r="DS531" s="90"/>
      <c r="DT531" s="90"/>
      <c r="DU531" s="90"/>
      <c r="DV531" s="90"/>
      <c r="DW531" s="90"/>
      <c r="DX531" s="90"/>
      <c r="DY531" s="90"/>
      <c r="DZ531" s="90"/>
      <c r="EA531" s="90"/>
      <c r="EB531" s="90"/>
      <c r="EC531" s="90"/>
      <c r="ED531" s="90"/>
      <c r="EE531" s="90"/>
      <c r="EF531" s="90"/>
      <c r="EG531" s="90"/>
      <c r="EH531" s="90"/>
      <c r="EI531" s="90"/>
      <c r="EJ531" s="90"/>
      <c r="EK531" s="90"/>
      <c r="EL531" s="90"/>
      <c r="EM531" s="90"/>
      <c r="EN531" s="90"/>
      <c r="EO531" s="90"/>
      <c r="EP531" s="90"/>
      <c r="EQ531" s="90"/>
      <c r="ER531" s="90"/>
      <c r="ES531" s="90"/>
      <c r="ET531" s="90"/>
      <c r="EU531" s="90"/>
      <c r="EV531" s="90"/>
      <c r="EW531" s="90"/>
      <c r="EX531" s="90"/>
      <c r="EY531" s="90"/>
      <c r="EZ531" s="90"/>
      <c r="FA531" s="90"/>
      <c r="FB531" s="90"/>
      <c r="FC531" s="90"/>
      <c r="FD531" s="90"/>
      <c r="FE531" s="90"/>
      <c r="FF531" s="90"/>
      <c r="FG531" s="90"/>
      <c r="FH531" s="90"/>
      <c r="FI531" s="90"/>
      <c r="FJ531" s="90"/>
      <c r="FK531" s="90"/>
      <c r="FL531" s="90"/>
      <c r="FM531" s="90"/>
      <c r="FN531" s="90"/>
      <c r="FO531" s="90"/>
      <c r="FP531" s="90"/>
      <c r="FQ531" s="90"/>
      <c r="FR531" s="90"/>
      <c r="FS531" s="90"/>
      <c r="FT531" s="90"/>
      <c r="FU531" s="90"/>
      <c r="FV531" s="90"/>
      <c r="FW531" s="90"/>
      <c r="FX531" s="90"/>
      <c r="FY531" s="90"/>
      <c r="FZ531" s="90"/>
      <c r="GA531" s="90"/>
      <c r="GB531" s="90"/>
      <c r="GC531" s="90"/>
      <c r="GD531" s="90"/>
      <c r="GE531" s="90"/>
      <c r="GF531" s="90"/>
      <c r="GG531" s="90"/>
      <c r="GH531" s="90"/>
      <c r="GI531" s="90"/>
      <c r="GJ531" s="90"/>
      <c r="GK531" s="90"/>
      <c r="GL531" s="90"/>
      <c r="GM531" s="90"/>
      <c r="GN531" s="90"/>
      <c r="GO531" s="90"/>
      <c r="GP531" s="90"/>
      <c r="GQ531" s="90"/>
      <c r="GR531" s="90"/>
      <c r="GS531" s="90"/>
      <c r="GT531" s="90"/>
      <c r="GU531" s="90"/>
      <c r="GV531" s="90"/>
      <c r="GW531" s="90"/>
      <c r="GX531" s="90"/>
      <c r="GY531" s="90"/>
      <c r="GZ531" s="90"/>
      <c r="HA531" s="90"/>
      <c r="HB531" s="90"/>
      <c r="HC531" s="90"/>
      <c r="HD531" s="90"/>
      <c r="HE531" s="90"/>
      <c r="HF531" s="90"/>
      <c r="HG531" s="90"/>
      <c r="HH531" s="90"/>
      <c r="HI531" s="90"/>
      <c r="HJ531" s="90"/>
      <c r="HK531" s="90"/>
      <c r="HL531" s="90"/>
      <c r="HM531" s="90"/>
      <c r="HN531" s="90"/>
      <c r="HO531" s="90"/>
      <c r="HP531" s="90"/>
      <c r="HQ531" s="90"/>
      <c r="HR531" s="90"/>
      <c r="HS531" s="90"/>
      <c r="HT531" s="90"/>
      <c r="HU531" s="90"/>
      <c r="HV531" s="90"/>
      <c r="HW531" s="90"/>
      <c r="HX531" s="90"/>
      <c r="HY531" s="90"/>
      <c r="HZ531" s="90"/>
      <c r="IA531" s="90"/>
      <c r="IB531" s="90"/>
      <c r="IC531" s="90"/>
      <c r="ID531" s="90"/>
      <c r="IE531" s="90"/>
      <c r="IF531" s="90"/>
      <c r="IG531" s="90"/>
      <c r="IH531" s="90"/>
      <c r="II531" s="90"/>
      <c r="IJ531" s="90"/>
      <c r="IK531" s="90"/>
      <c r="IL531" s="90"/>
      <c r="IM531" s="90"/>
      <c r="IN531" s="90"/>
      <c r="IO531" s="90"/>
      <c r="IP531" s="90"/>
      <c r="IQ531" s="90"/>
      <c r="IR531" s="90"/>
      <c r="IS531" s="90"/>
      <c r="IT531" s="90"/>
      <c r="IU531" s="90"/>
      <c r="IV531" s="90"/>
      <c r="IW531" s="90"/>
      <c r="IX531" s="90"/>
    </row>
    <row r="532" spans="4:258" s="3" customFormat="1" x14ac:dyDescent="0.25">
      <c r="D532" s="2"/>
      <c r="AH532" s="90"/>
      <c r="AI532" s="90"/>
      <c r="AJ532" s="90"/>
      <c r="AK532" s="90"/>
      <c r="AL532" s="90"/>
      <c r="AM532" s="90"/>
      <c r="AN532" s="90"/>
      <c r="AO532" s="90"/>
      <c r="AP532" s="90"/>
      <c r="AQ532" s="90"/>
      <c r="AR532" s="90"/>
      <c r="AS532" s="90"/>
      <c r="AT532" s="90"/>
      <c r="AU532" s="90"/>
      <c r="AV532" s="90"/>
      <c r="AW532" s="90"/>
      <c r="AX532" s="90"/>
      <c r="AY532" s="90"/>
      <c r="AZ532" s="90"/>
      <c r="BA532" s="90"/>
      <c r="BB532" s="90"/>
      <c r="BC532" s="90"/>
      <c r="BD532" s="90"/>
      <c r="BE532" s="90"/>
      <c r="BF532" s="90"/>
      <c r="BG532" s="90"/>
      <c r="BH532" s="90"/>
      <c r="BI532" s="90"/>
      <c r="BJ532" s="90"/>
      <c r="BK532" s="90"/>
      <c r="BL532" s="90"/>
      <c r="BM532" s="90"/>
      <c r="BN532" s="90"/>
      <c r="BO532" s="90"/>
      <c r="BP532" s="90"/>
      <c r="BQ532" s="90"/>
      <c r="BR532" s="90"/>
      <c r="BS532" s="90"/>
      <c r="BT532" s="90"/>
      <c r="BU532" s="90"/>
      <c r="BV532" s="90"/>
      <c r="BW532" s="90"/>
      <c r="BX532" s="90"/>
      <c r="BY532" s="90"/>
      <c r="BZ532" s="90"/>
      <c r="CA532" s="90"/>
      <c r="CB532" s="90"/>
      <c r="CC532" s="90"/>
      <c r="CD532" s="90"/>
      <c r="CE532" s="90"/>
      <c r="CF532" s="90"/>
      <c r="CG532" s="90"/>
      <c r="CH532" s="90"/>
      <c r="CI532" s="90"/>
      <c r="CJ532" s="90"/>
      <c r="CK532" s="90"/>
      <c r="CL532" s="90"/>
      <c r="CM532" s="90"/>
      <c r="CN532" s="90"/>
      <c r="CO532" s="90"/>
      <c r="CP532" s="90"/>
      <c r="CQ532" s="90"/>
      <c r="CR532" s="90"/>
      <c r="CS532" s="90"/>
      <c r="CT532" s="90"/>
      <c r="CU532" s="90"/>
      <c r="CV532" s="90"/>
      <c r="CW532" s="90"/>
      <c r="CX532" s="90"/>
      <c r="CY532" s="90"/>
      <c r="CZ532" s="90"/>
      <c r="DA532" s="90"/>
      <c r="DB532" s="90"/>
      <c r="DC532" s="90"/>
      <c r="DD532" s="90"/>
      <c r="DE532" s="90"/>
      <c r="DF532" s="90"/>
      <c r="DG532" s="90"/>
      <c r="DH532" s="90"/>
      <c r="DI532" s="90"/>
      <c r="DJ532" s="90"/>
      <c r="DK532" s="90"/>
      <c r="DL532" s="90"/>
      <c r="DM532" s="90"/>
      <c r="DN532" s="90"/>
      <c r="DO532" s="90"/>
      <c r="DP532" s="90"/>
      <c r="DQ532" s="90"/>
      <c r="DR532" s="90"/>
      <c r="DS532" s="90"/>
      <c r="DT532" s="90"/>
      <c r="DU532" s="90"/>
      <c r="DV532" s="90"/>
      <c r="DW532" s="90"/>
      <c r="DX532" s="90"/>
      <c r="DY532" s="90"/>
      <c r="DZ532" s="90"/>
      <c r="EA532" s="90"/>
      <c r="EB532" s="90"/>
      <c r="EC532" s="90"/>
      <c r="ED532" s="90"/>
      <c r="EE532" s="90"/>
      <c r="EF532" s="90"/>
      <c r="EG532" s="90"/>
      <c r="EH532" s="90"/>
      <c r="EI532" s="90"/>
      <c r="EJ532" s="90"/>
      <c r="EK532" s="90"/>
      <c r="EL532" s="90"/>
      <c r="EM532" s="90"/>
      <c r="EN532" s="90"/>
      <c r="EO532" s="90"/>
      <c r="EP532" s="90"/>
      <c r="EQ532" s="90"/>
      <c r="ER532" s="90"/>
      <c r="ES532" s="90"/>
      <c r="ET532" s="90"/>
      <c r="EU532" s="90"/>
      <c r="EV532" s="90"/>
      <c r="EW532" s="90"/>
      <c r="EX532" s="90"/>
      <c r="EY532" s="90"/>
      <c r="EZ532" s="90"/>
      <c r="FA532" s="90"/>
      <c r="FB532" s="90"/>
      <c r="FC532" s="90"/>
      <c r="FD532" s="90"/>
      <c r="FE532" s="90"/>
      <c r="FF532" s="90"/>
      <c r="FG532" s="90"/>
      <c r="FH532" s="90"/>
      <c r="FI532" s="90"/>
      <c r="FJ532" s="90"/>
      <c r="FK532" s="90"/>
      <c r="FL532" s="90"/>
      <c r="FM532" s="90"/>
      <c r="FN532" s="90"/>
      <c r="FO532" s="90"/>
      <c r="FP532" s="90"/>
      <c r="FQ532" s="90"/>
      <c r="FR532" s="90"/>
      <c r="FS532" s="90"/>
      <c r="FT532" s="90"/>
      <c r="FU532" s="90"/>
      <c r="FV532" s="90"/>
      <c r="FW532" s="90"/>
      <c r="FX532" s="90"/>
      <c r="FY532" s="90"/>
      <c r="FZ532" s="90"/>
      <c r="GA532" s="90"/>
      <c r="GB532" s="90"/>
      <c r="GC532" s="90"/>
      <c r="GD532" s="90"/>
      <c r="GE532" s="90"/>
      <c r="GF532" s="90"/>
      <c r="GG532" s="90"/>
      <c r="GH532" s="90"/>
      <c r="GI532" s="90"/>
      <c r="GJ532" s="90"/>
      <c r="GK532" s="90"/>
      <c r="GL532" s="90"/>
      <c r="GM532" s="90"/>
      <c r="GN532" s="90"/>
      <c r="GO532" s="90"/>
      <c r="GP532" s="90"/>
      <c r="GQ532" s="90"/>
      <c r="GR532" s="90"/>
      <c r="GS532" s="90"/>
      <c r="GT532" s="90"/>
      <c r="GU532" s="90"/>
      <c r="GV532" s="90"/>
      <c r="GW532" s="90"/>
      <c r="GX532" s="90"/>
      <c r="GY532" s="90"/>
      <c r="GZ532" s="90"/>
      <c r="HA532" s="90"/>
      <c r="HB532" s="90"/>
      <c r="HC532" s="90"/>
      <c r="HD532" s="90"/>
      <c r="HE532" s="90"/>
      <c r="HF532" s="90"/>
      <c r="HG532" s="90"/>
      <c r="HH532" s="90"/>
      <c r="HI532" s="90"/>
      <c r="HJ532" s="90"/>
      <c r="HK532" s="90"/>
      <c r="HL532" s="90"/>
      <c r="HM532" s="90"/>
      <c r="HN532" s="90"/>
      <c r="HO532" s="90"/>
      <c r="HP532" s="90"/>
      <c r="HQ532" s="90"/>
      <c r="HR532" s="90"/>
      <c r="HS532" s="90"/>
      <c r="HT532" s="90"/>
      <c r="HU532" s="90"/>
      <c r="HV532" s="90"/>
      <c r="HW532" s="90"/>
      <c r="HX532" s="90"/>
      <c r="HY532" s="90"/>
      <c r="HZ532" s="90"/>
      <c r="IA532" s="90"/>
      <c r="IB532" s="90"/>
      <c r="IC532" s="90"/>
      <c r="ID532" s="90"/>
      <c r="IE532" s="90"/>
      <c r="IF532" s="90"/>
      <c r="IG532" s="90"/>
      <c r="IH532" s="90"/>
      <c r="II532" s="90"/>
      <c r="IJ532" s="90"/>
      <c r="IK532" s="90"/>
      <c r="IL532" s="90"/>
      <c r="IM532" s="90"/>
      <c r="IN532" s="90"/>
      <c r="IO532" s="90"/>
      <c r="IP532" s="90"/>
      <c r="IQ532" s="90"/>
      <c r="IR532" s="90"/>
      <c r="IS532" s="90"/>
      <c r="IT532" s="90"/>
      <c r="IU532" s="90"/>
      <c r="IV532" s="90"/>
      <c r="IW532" s="90"/>
      <c r="IX532" s="90"/>
    </row>
    <row r="533" spans="4:258" s="3" customFormat="1" x14ac:dyDescent="0.25">
      <c r="D533" s="2"/>
      <c r="AH533" s="90"/>
      <c r="AI533" s="90"/>
      <c r="AJ533" s="90"/>
      <c r="AK533" s="90"/>
      <c r="AL533" s="90"/>
      <c r="AM533" s="90"/>
      <c r="AN533" s="90"/>
      <c r="AO533" s="90"/>
      <c r="AP533" s="90"/>
      <c r="AQ533" s="90"/>
      <c r="AR533" s="90"/>
      <c r="AS533" s="90"/>
      <c r="AT533" s="90"/>
      <c r="AU533" s="90"/>
      <c r="AV533" s="90"/>
      <c r="AW533" s="90"/>
      <c r="AX533" s="90"/>
      <c r="AY533" s="90"/>
      <c r="AZ533" s="90"/>
      <c r="BA533" s="90"/>
      <c r="BB533" s="90"/>
      <c r="BC533" s="90"/>
      <c r="BD533" s="90"/>
      <c r="BE533" s="90"/>
      <c r="BF533" s="90"/>
      <c r="BG533" s="90"/>
      <c r="BH533" s="90"/>
      <c r="BI533" s="90"/>
      <c r="BJ533" s="90"/>
      <c r="BK533" s="90"/>
      <c r="BL533" s="90"/>
      <c r="BM533" s="90"/>
      <c r="BN533" s="90"/>
      <c r="BO533" s="90"/>
      <c r="BP533" s="90"/>
      <c r="BQ533" s="90"/>
      <c r="BR533" s="90"/>
      <c r="BS533" s="90"/>
      <c r="BT533" s="90"/>
      <c r="BU533" s="90"/>
      <c r="BV533" s="90"/>
      <c r="BW533" s="90"/>
      <c r="BX533" s="90"/>
      <c r="BY533" s="90"/>
      <c r="BZ533" s="90"/>
      <c r="CA533" s="90"/>
      <c r="CB533" s="90"/>
      <c r="CC533" s="90"/>
      <c r="CD533" s="90"/>
      <c r="CE533" s="90"/>
      <c r="CF533" s="90"/>
      <c r="CG533" s="90"/>
      <c r="CH533" s="90"/>
      <c r="CI533" s="90"/>
      <c r="CJ533" s="90"/>
      <c r="CK533" s="90"/>
      <c r="CL533" s="90"/>
      <c r="CM533" s="90"/>
      <c r="CN533" s="90"/>
      <c r="CO533" s="90"/>
      <c r="CP533" s="90"/>
      <c r="CQ533" s="90"/>
      <c r="CR533" s="90"/>
      <c r="CS533" s="90"/>
      <c r="CT533" s="90"/>
      <c r="CU533" s="90"/>
      <c r="CV533" s="90"/>
      <c r="CW533" s="90"/>
      <c r="CX533" s="90"/>
      <c r="CY533" s="90"/>
      <c r="CZ533" s="90"/>
      <c r="DA533" s="90"/>
      <c r="DB533" s="90"/>
      <c r="DC533" s="90"/>
      <c r="DD533" s="90"/>
      <c r="DE533" s="90"/>
      <c r="DF533" s="90"/>
      <c r="DG533" s="90"/>
      <c r="DH533" s="90"/>
      <c r="DI533" s="90"/>
      <c r="DJ533" s="90"/>
      <c r="DK533" s="90"/>
      <c r="DL533" s="90"/>
      <c r="DM533" s="90"/>
      <c r="DN533" s="90"/>
      <c r="DO533" s="90"/>
      <c r="DP533" s="90"/>
      <c r="DQ533" s="90"/>
      <c r="DR533" s="90"/>
      <c r="DS533" s="90"/>
      <c r="DT533" s="90"/>
      <c r="DU533" s="90"/>
      <c r="DV533" s="90"/>
      <c r="DW533" s="90"/>
      <c r="DX533" s="90"/>
      <c r="DY533" s="90"/>
      <c r="DZ533" s="90"/>
      <c r="EA533" s="90"/>
      <c r="EB533" s="90"/>
      <c r="EC533" s="90"/>
      <c r="ED533" s="90"/>
      <c r="EE533" s="90"/>
      <c r="EF533" s="90"/>
      <c r="EG533" s="90"/>
      <c r="EH533" s="90"/>
      <c r="EI533" s="90"/>
      <c r="EJ533" s="90"/>
      <c r="EK533" s="90"/>
      <c r="EL533" s="90"/>
      <c r="EM533" s="90"/>
      <c r="EN533" s="90"/>
      <c r="EO533" s="90"/>
      <c r="EP533" s="90"/>
      <c r="EQ533" s="90"/>
      <c r="ER533" s="90"/>
      <c r="ES533" s="90"/>
      <c r="ET533" s="90"/>
      <c r="EU533" s="90"/>
      <c r="EV533" s="90"/>
      <c r="EW533" s="90"/>
      <c r="EX533" s="90"/>
      <c r="EY533" s="90"/>
      <c r="EZ533" s="90"/>
      <c r="FA533" s="90"/>
      <c r="FB533" s="90"/>
      <c r="FC533" s="90"/>
      <c r="FD533" s="90"/>
      <c r="FE533" s="90"/>
      <c r="FF533" s="90"/>
      <c r="FG533" s="90"/>
      <c r="FH533" s="90"/>
      <c r="FI533" s="90"/>
      <c r="FJ533" s="90"/>
      <c r="FK533" s="90"/>
      <c r="FL533" s="90"/>
      <c r="FM533" s="90"/>
      <c r="FN533" s="90"/>
      <c r="FO533" s="90"/>
      <c r="FP533" s="90"/>
      <c r="FQ533" s="90"/>
      <c r="FR533" s="90"/>
      <c r="FS533" s="90"/>
      <c r="FT533" s="90"/>
      <c r="FU533" s="90"/>
      <c r="FV533" s="90"/>
      <c r="FW533" s="90"/>
      <c r="FX533" s="90"/>
      <c r="FY533" s="90"/>
      <c r="FZ533" s="90"/>
      <c r="GA533" s="90"/>
      <c r="GB533" s="90"/>
      <c r="GC533" s="90"/>
      <c r="GD533" s="90"/>
      <c r="GE533" s="90"/>
      <c r="GF533" s="90"/>
      <c r="GG533" s="90"/>
      <c r="GH533" s="90"/>
      <c r="GI533" s="90"/>
      <c r="GJ533" s="90"/>
      <c r="GK533" s="90"/>
      <c r="GL533" s="90"/>
      <c r="GM533" s="90"/>
      <c r="GN533" s="90"/>
      <c r="GO533" s="90"/>
      <c r="GP533" s="90"/>
      <c r="GQ533" s="90"/>
      <c r="GR533" s="90"/>
      <c r="GS533" s="90"/>
      <c r="GT533" s="90"/>
      <c r="GU533" s="90"/>
      <c r="GV533" s="90"/>
      <c r="GW533" s="90"/>
      <c r="GX533" s="90"/>
      <c r="GY533" s="90"/>
      <c r="GZ533" s="90"/>
      <c r="HA533" s="90"/>
      <c r="HB533" s="90"/>
      <c r="HC533" s="90"/>
      <c r="HD533" s="90"/>
      <c r="HE533" s="90"/>
      <c r="HF533" s="90"/>
      <c r="HG533" s="90"/>
      <c r="HH533" s="90"/>
      <c r="HI533" s="90"/>
      <c r="HJ533" s="90"/>
      <c r="HK533" s="90"/>
      <c r="HL533" s="90"/>
      <c r="HM533" s="90"/>
      <c r="HN533" s="90"/>
      <c r="HO533" s="90"/>
      <c r="HP533" s="90"/>
      <c r="HQ533" s="90"/>
      <c r="HR533" s="90"/>
      <c r="HS533" s="90"/>
      <c r="HT533" s="90"/>
      <c r="HU533" s="90"/>
      <c r="HV533" s="90"/>
      <c r="HW533" s="90"/>
      <c r="HX533" s="90"/>
      <c r="HY533" s="90"/>
      <c r="HZ533" s="90"/>
      <c r="IA533" s="90"/>
      <c r="IB533" s="90"/>
      <c r="IC533" s="90"/>
      <c r="ID533" s="90"/>
      <c r="IE533" s="90"/>
      <c r="IF533" s="90"/>
      <c r="IG533" s="90"/>
      <c r="IH533" s="90"/>
      <c r="II533" s="90"/>
      <c r="IJ533" s="90"/>
      <c r="IK533" s="90"/>
      <c r="IL533" s="90"/>
      <c r="IM533" s="90"/>
      <c r="IN533" s="90"/>
      <c r="IO533" s="90"/>
      <c r="IP533" s="90"/>
      <c r="IQ533" s="90"/>
      <c r="IR533" s="90"/>
      <c r="IS533" s="90"/>
      <c r="IT533" s="90"/>
      <c r="IU533" s="90"/>
      <c r="IV533" s="90"/>
      <c r="IW533" s="90"/>
      <c r="IX533" s="90"/>
    </row>
    <row r="534" spans="4:258" s="3" customFormat="1" x14ac:dyDescent="0.25">
      <c r="D534" s="2"/>
      <c r="AH534" s="90"/>
      <c r="AI534" s="90"/>
      <c r="AJ534" s="90"/>
      <c r="AK534" s="90"/>
      <c r="AL534" s="90"/>
      <c r="AM534" s="90"/>
      <c r="AN534" s="90"/>
      <c r="AO534" s="90"/>
      <c r="AP534" s="90"/>
      <c r="AQ534" s="90"/>
      <c r="AR534" s="90"/>
      <c r="AS534" s="90"/>
      <c r="AT534" s="90"/>
      <c r="AU534" s="90"/>
      <c r="AV534" s="90"/>
      <c r="AW534" s="90"/>
      <c r="AX534" s="90"/>
      <c r="AY534" s="90"/>
      <c r="AZ534" s="90"/>
      <c r="BA534" s="90"/>
      <c r="BB534" s="90"/>
      <c r="BC534" s="90"/>
      <c r="BD534" s="90"/>
      <c r="BE534" s="90"/>
      <c r="BF534" s="90"/>
      <c r="BG534" s="90"/>
      <c r="BH534" s="90"/>
      <c r="BI534" s="90"/>
      <c r="BJ534" s="90"/>
      <c r="BK534" s="90"/>
      <c r="BL534" s="90"/>
      <c r="BM534" s="90"/>
      <c r="BN534" s="90"/>
      <c r="BO534" s="90"/>
      <c r="BP534" s="90"/>
      <c r="BQ534" s="90"/>
      <c r="BR534" s="90"/>
      <c r="BS534" s="90"/>
      <c r="BT534" s="90"/>
      <c r="BU534" s="90"/>
      <c r="BV534" s="90"/>
      <c r="BW534" s="90"/>
      <c r="BX534" s="90"/>
      <c r="BY534" s="90"/>
      <c r="BZ534" s="90"/>
      <c r="CA534" s="90"/>
      <c r="CB534" s="90"/>
      <c r="CC534" s="90"/>
      <c r="CD534" s="90"/>
      <c r="CE534" s="90"/>
      <c r="CF534" s="90"/>
      <c r="CG534" s="90"/>
      <c r="CH534" s="90"/>
      <c r="CI534" s="90"/>
      <c r="CJ534" s="90"/>
      <c r="CK534" s="90"/>
      <c r="CL534" s="90"/>
      <c r="CM534" s="90"/>
      <c r="CN534" s="90"/>
      <c r="CO534" s="90"/>
      <c r="CP534" s="90"/>
      <c r="CQ534" s="90"/>
      <c r="CR534" s="90"/>
      <c r="CS534" s="90"/>
      <c r="CT534" s="90"/>
      <c r="CU534" s="90"/>
      <c r="CV534" s="90"/>
      <c r="CW534" s="90"/>
      <c r="CX534" s="90"/>
      <c r="CY534" s="90"/>
      <c r="CZ534" s="90"/>
      <c r="DA534" s="90"/>
      <c r="DB534" s="90"/>
      <c r="DC534" s="90"/>
      <c r="DD534" s="90"/>
      <c r="DE534" s="90"/>
      <c r="DF534" s="90"/>
      <c r="DG534" s="90"/>
      <c r="DH534" s="90"/>
      <c r="DI534" s="90"/>
      <c r="DJ534" s="90"/>
      <c r="DK534" s="90"/>
      <c r="DL534" s="90"/>
      <c r="DM534" s="90"/>
      <c r="DN534" s="90"/>
      <c r="DO534" s="90"/>
      <c r="DP534" s="90"/>
      <c r="DQ534" s="90"/>
      <c r="DR534" s="90"/>
      <c r="DS534" s="90"/>
      <c r="DT534" s="90"/>
      <c r="DU534" s="90"/>
      <c r="DV534" s="90"/>
      <c r="DW534" s="90"/>
      <c r="DX534" s="90"/>
      <c r="DY534" s="90"/>
      <c r="DZ534" s="90"/>
      <c r="EA534" s="90"/>
      <c r="EB534" s="90"/>
      <c r="EC534" s="90"/>
      <c r="ED534" s="90"/>
      <c r="EE534" s="90"/>
      <c r="EF534" s="90"/>
      <c r="EG534" s="90"/>
      <c r="EH534" s="90"/>
      <c r="EI534" s="90"/>
      <c r="EJ534" s="90"/>
      <c r="EK534" s="90"/>
      <c r="EL534" s="90"/>
      <c r="EM534" s="90"/>
      <c r="EN534" s="90"/>
      <c r="EO534" s="90"/>
      <c r="EP534" s="90"/>
      <c r="EQ534" s="90"/>
      <c r="ER534" s="90"/>
      <c r="ES534" s="90"/>
      <c r="ET534" s="90"/>
      <c r="EU534" s="90"/>
      <c r="EV534" s="90"/>
      <c r="EW534" s="90"/>
      <c r="EX534" s="90"/>
      <c r="EY534" s="90"/>
      <c r="EZ534" s="90"/>
      <c r="FA534" s="90"/>
      <c r="FB534" s="90"/>
      <c r="FC534" s="90"/>
      <c r="FD534" s="90"/>
      <c r="FE534" s="90"/>
      <c r="FF534" s="90"/>
      <c r="FG534" s="90"/>
      <c r="FH534" s="90"/>
      <c r="FI534" s="90"/>
      <c r="FJ534" s="90"/>
      <c r="FK534" s="90"/>
      <c r="FL534" s="90"/>
      <c r="FM534" s="90"/>
      <c r="FN534" s="90"/>
      <c r="FO534" s="90"/>
      <c r="FP534" s="90"/>
      <c r="FQ534" s="90"/>
      <c r="FR534" s="90"/>
      <c r="FS534" s="90"/>
      <c r="FT534" s="90"/>
      <c r="FU534" s="90"/>
      <c r="FV534" s="90"/>
      <c r="FW534" s="90"/>
      <c r="FX534" s="90"/>
      <c r="FY534" s="90"/>
      <c r="FZ534" s="90"/>
      <c r="GA534" s="90"/>
      <c r="GB534" s="90"/>
      <c r="GC534" s="90"/>
      <c r="GD534" s="90"/>
      <c r="GE534" s="90"/>
      <c r="GF534" s="90"/>
      <c r="GG534" s="90"/>
      <c r="GH534" s="90"/>
      <c r="GI534" s="90"/>
      <c r="GJ534" s="90"/>
      <c r="GK534" s="90"/>
      <c r="GL534" s="90"/>
      <c r="GM534" s="90"/>
      <c r="GN534" s="90"/>
      <c r="GO534" s="90"/>
      <c r="GP534" s="90"/>
      <c r="GQ534" s="90"/>
      <c r="GR534" s="90"/>
      <c r="GS534" s="90"/>
      <c r="GT534" s="90"/>
      <c r="GU534" s="90"/>
      <c r="GV534" s="90"/>
      <c r="GW534" s="90"/>
      <c r="GX534" s="90"/>
      <c r="GY534" s="90"/>
      <c r="GZ534" s="90"/>
      <c r="HA534" s="90"/>
      <c r="HB534" s="90"/>
      <c r="HC534" s="90"/>
      <c r="HD534" s="90"/>
      <c r="HE534" s="90"/>
      <c r="HF534" s="90"/>
      <c r="HG534" s="90"/>
      <c r="HH534" s="90"/>
      <c r="HI534" s="90"/>
      <c r="HJ534" s="90"/>
      <c r="HK534" s="90"/>
      <c r="HL534" s="90"/>
      <c r="HM534" s="90"/>
      <c r="HN534" s="90"/>
      <c r="HO534" s="90"/>
      <c r="HP534" s="90"/>
      <c r="HQ534" s="90"/>
      <c r="HR534" s="90"/>
      <c r="HS534" s="90"/>
      <c r="HT534" s="90"/>
      <c r="HU534" s="90"/>
      <c r="HV534" s="90"/>
      <c r="HW534" s="90"/>
      <c r="HX534" s="90"/>
      <c r="HY534" s="90"/>
      <c r="HZ534" s="90"/>
      <c r="IA534" s="90"/>
      <c r="IB534" s="90"/>
      <c r="IC534" s="90"/>
      <c r="ID534" s="90"/>
      <c r="IE534" s="90"/>
      <c r="IF534" s="90"/>
      <c r="IG534" s="90"/>
      <c r="IH534" s="90"/>
      <c r="II534" s="90"/>
      <c r="IJ534" s="90"/>
      <c r="IK534" s="90"/>
      <c r="IL534" s="90"/>
      <c r="IM534" s="90"/>
      <c r="IN534" s="90"/>
      <c r="IO534" s="90"/>
      <c r="IP534" s="90"/>
      <c r="IQ534" s="90"/>
      <c r="IR534" s="90"/>
      <c r="IS534" s="90"/>
      <c r="IT534" s="90"/>
      <c r="IU534" s="90"/>
      <c r="IV534" s="90"/>
      <c r="IW534" s="90"/>
      <c r="IX534" s="90"/>
    </row>
    <row r="535" spans="4:258" s="3" customFormat="1" x14ac:dyDescent="0.25">
      <c r="D535" s="2"/>
      <c r="AH535" s="90"/>
      <c r="AI535" s="90"/>
      <c r="AJ535" s="90"/>
      <c r="AK535" s="90"/>
      <c r="AL535" s="90"/>
      <c r="AM535" s="90"/>
      <c r="AN535" s="90"/>
      <c r="AO535" s="90"/>
      <c r="AP535" s="90"/>
      <c r="AQ535" s="90"/>
      <c r="AR535" s="90"/>
      <c r="AS535" s="90"/>
      <c r="AT535" s="90"/>
      <c r="AU535" s="90"/>
      <c r="AV535" s="90"/>
      <c r="AW535" s="90"/>
      <c r="AX535" s="90"/>
      <c r="AY535" s="90"/>
      <c r="AZ535" s="90"/>
      <c r="BA535" s="90"/>
      <c r="BB535" s="90"/>
      <c r="BC535" s="90"/>
      <c r="BD535" s="90"/>
      <c r="BE535" s="90"/>
      <c r="BF535" s="90"/>
      <c r="BG535" s="90"/>
      <c r="BH535" s="90"/>
      <c r="BI535" s="90"/>
      <c r="BJ535" s="90"/>
      <c r="BK535" s="90"/>
      <c r="BL535" s="90"/>
      <c r="BM535" s="90"/>
      <c r="BN535" s="90"/>
      <c r="BO535" s="90"/>
      <c r="BP535" s="90"/>
      <c r="BQ535" s="90"/>
      <c r="BR535" s="90"/>
      <c r="BS535" s="90"/>
      <c r="BT535" s="90"/>
      <c r="BU535" s="90"/>
      <c r="BV535" s="90"/>
      <c r="BW535" s="90"/>
      <c r="BX535" s="90"/>
      <c r="BY535" s="90"/>
      <c r="BZ535" s="90"/>
      <c r="CA535" s="90"/>
      <c r="CB535" s="90"/>
      <c r="CC535" s="90"/>
      <c r="CD535" s="90"/>
      <c r="CE535" s="90"/>
      <c r="CF535" s="90"/>
      <c r="CG535" s="90"/>
      <c r="CH535" s="90"/>
      <c r="CI535" s="90"/>
      <c r="CJ535" s="90"/>
      <c r="CK535" s="90"/>
      <c r="CL535" s="90"/>
      <c r="CM535" s="90"/>
      <c r="CN535" s="90"/>
      <c r="CO535" s="90"/>
      <c r="CP535" s="90"/>
      <c r="CQ535" s="90"/>
      <c r="CR535" s="90"/>
      <c r="CS535" s="90"/>
      <c r="CT535" s="90"/>
      <c r="CU535" s="90"/>
      <c r="CV535" s="90"/>
      <c r="CW535" s="90"/>
      <c r="CX535" s="90"/>
      <c r="CY535" s="90"/>
      <c r="CZ535" s="90"/>
      <c r="DA535" s="90"/>
      <c r="DB535" s="90"/>
      <c r="DC535" s="90"/>
      <c r="DD535" s="90"/>
      <c r="DE535" s="90"/>
      <c r="DF535" s="90"/>
      <c r="DG535" s="90"/>
      <c r="DH535" s="90"/>
      <c r="DI535" s="90"/>
      <c r="DJ535" s="90"/>
      <c r="DK535" s="90"/>
      <c r="DL535" s="90"/>
      <c r="DM535" s="90"/>
      <c r="DN535" s="90"/>
      <c r="DO535" s="90"/>
      <c r="DP535" s="90"/>
      <c r="DQ535" s="90"/>
      <c r="DR535" s="90"/>
      <c r="DS535" s="90"/>
      <c r="DT535" s="90"/>
      <c r="DU535" s="90"/>
      <c r="DV535" s="90"/>
      <c r="DW535" s="90"/>
      <c r="DX535" s="90"/>
      <c r="DY535" s="90"/>
      <c r="DZ535" s="90"/>
      <c r="EA535" s="90"/>
      <c r="EB535" s="90"/>
      <c r="EC535" s="90"/>
      <c r="ED535" s="90"/>
      <c r="EE535" s="90"/>
      <c r="EF535" s="90"/>
      <c r="EG535" s="90"/>
      <c r="EH535" s="90"/>
      <c r="EI535" s="90"/>
      <c r="EJ535" s="90"/>
      <c r="EK535" s="90"/>
      <c r="EL535" s="90"/>
      <c r="EM535" s="90"/>
      <c r="EN535" s="90"/>
      <c r="EO535" s="90"/>
      <c r="EP535" s="90"/>
      <c r="EQ535" s="90"/>
      <c r="ER535" s="90"/>
      <c r="ES535" s="90"/>
      <c r="ET535" s="90"/>
      <c r="EU535" s="90"/>
      <c r="EV535" s="90"/>
      <c r="EW535" s="90"/>
      <c r="EX535" s="90"/>
      <c r="EY535" s="90"/>
      <c r="EZ535" s="90"/>
      <c r="FA535" s="90"/>
      <c r="FB535" s="90"/>
      <c r="FC535" s="90"/>
      <c r="FD535" s="90"/>
      <c r="FE535" s="90"/>
      <c r="FF535" s="90"/>
      <c r="FG535" s="90"/>
      <c r="FH535" s="90"/>
      <c r="FI535" s="90"/>
      <c r="FJ535" s="90"/>
      <c r="FK535" s="90"/>
      <c r="FL535" s="90"/>
      <c r="FM535" s="90"/>
      <c r="FN535" s="90"/>
      <c r="FO535" s="90"/>
      <c r="FP535" s="90"/>
      <c r="FQ535" s="90"/>
      <c r="FR535" s="90"/>
      <c r="FS535" s="90"/>
      <c r="FT535" s="90"/>
      <c r="FU535" s="90"/>
      <c r="FV535" s="90"/>
      <c r="FW535" s="90"/>
      <c r="FX535" s="90"/>
      <c r="FY535" s="90"/>
      <c r="FZ535" s="90"/>
      <c r="GA535" s="90"/>
      <c r="GB535" s="90"/>
      <c r="GC535" s="90"/>
      <c r="GD535" s="90"/>
      <c r="GE535" s="90"/>
      <c r="GF535" s="90"/>
      <c r="GG535" s="90"/>
      <c r="GH535" s="90"/>
      <c r="GI535" s="90"/>
      <c r="GJ535" s="90"/>
      <c r="GK535" s="90"/>
      <c r="GL535" s="90"/>
      <c r="GM535" s="90"/>
      <c r="GN535" s="90"/>
      <c r="GO535" s="90"/>
      <c r="GP535" s="90"/>
      <c r="GQ535" s="90"/>
      <c r="GR535" s="90"/>
      <c r="GS535" s="90"/>
      <c r="GT535" s="90"/>
      <c r="GU535" s="90"/>
      <c r="GV535" s="90"/>
      <c r="GW535" s="90"/>
      <c r="GX535" s="90"/>
      <c r="GY535" s="90"/>
      <c r="GZ535" s="90"/>
      <c r="HA535" s="90"/>
      <c r="HB535" s="90"/>
      <c r="HC535" s="90"/>
      <c r="HD535" s="90"/>
      <c r="HE535" s="90"/>
      <c r="HF535" s="90"/>
      <c r="HG535" s="90"/>
      <c r="HH535" s="90"/>
      <c r="HI535" s="90"/>
      <c r="HJ535" s="90"/>
      <c r="HK535" s="90"/>
      <c r="HL535" s="90"/>
      <c r="HM535" s="90"/>
      <c r="HN535" s="90"/>
      <c r="HO535" s="90"/>
      <c r="HP535" s="90"/>
      <c r="HQ535" s="90"/>
      <c r="HR535" s="90"/>
      <c r="HS535" s="90"/>
      <c r="HT535" s="90"/>
      <c r="HU535" s="90"/>
      <c r="HV535" s="90"/>
      <c r="HW535" s="90"/>
      <c r="HX535" s="90"/>
      <c r="HY535" s="90"/>
      <c r="HZ535" s="90"/>
      <c r="IA535" s="90"/>
      <c r="IB535" s="90"/>
      <c r="IC535" s="90"/>
      <c r="ID535" s="90"/>
      <c r="IE535" s="90"/>
      <c r="IF535" s="90"/>
      <c r="IG535" s="90"/>
      <c r="IH535" s="90"/>
      <c r="II535" s="90"/>
      <c r="IJ535" s="90"/>
      <c r="IK535" s="90"/>
      <c r="IL535" s="90"/>
      <c r="IM535" s="90"/>
      <c r="IN535" s="90"/>
      <c r="IO535" s="90"/>
      <c r="IP535" s="90"/>
      <c r="IQ535" s="90"/>
      <c r="IR535" s="90"/>
      <c r="IS535" s="90"/>
      <c r="IT535" s="90"/>
      <c r="IU535" s="90"/>
      <c r="IV535" s="90"/>
      <c r="IW535" s="90"/>
      <c r="IX535" s="90"/>
    </row>
    <row r="536" spans="4:258" s="3" customFormat="1" x14ac:dyDescent="0.25">
      <c r="D536" s="2"/>
      <c r="AH536" s="90"/>
      <c r="AI536" s="90"/>
      <c r="AJ536" s="90"/>
      <c r="AK536" s="90"/>
      <c r="AL536" s="90"/>
      <c r="AM536" s="90"/>
      <c r="AN536" s="90"/>
      <c r="AO536" s="90"/>
      <c r="AP536" s="90"/>
      <c r="AQ536" s="90"/>
      <c r="AR536" s="90"/>
      <c r="AS536" s="90"/>
      <c r="AT536" s="90"/>
      <c r="AU536" s="90"/>
      <c r="AV536" s="90"/>
      <c r="AW536" s="90"/>
      <c r="AX536" s="90"/>
      <c r="AY536" s="90"/>
      <c r="AZ536" s="90"/>
      <c r="BA536" s="90"/>
      <c r="BB536" s="90"/>
      <c r="BC536" s="90"/>
      <c r="BD536" s="90"/>
      <c r="BE536" s="90"/>
      <c r="BF536" s="90"/>
      <c r="BG536" s="90"/>
      <c r="BH536" s="90"/>
      <c r="BI536" s="90"/>
      <c r="BJ536" s="90"/>
      <c r="BK536" s="90"/>
      <c r="BL536" s="90"/>
      <c r="BM536" s="90"/>
      <c r="BN536" s="90"/>
      <c r="BO536" s="90"/>
      <c r="BP536" s="90"/>
      <c r="BQ536" s="90"/>
      <c r="BR536" s="90"/>
      <c r="BS536" s="90"/>
      <c r="BT536" s="90"/>
      <c r="BU536" s="90"/>
      <c r="BV536" s="90"/>
      <c r="BW536" s="90"/>
      <c r="BX536" s="90"/>
      <c r="BY536" s="90"/>
      <c r="BZ536" s="90"/>
      <c r="CA536" s="90"/>
      <c r="CB536" s="90"/>
      <c r="CC536" s="90"/>
      <c r="CD536" s="90"/>
      <c r="CE536" s="90"/>
      <c r="CF536" s="90"/>
      <c r="CG536" s="90"/>
      <c r="CH536" s="90"/>
      <c r="CI536" s="90"/>
      <c r="CJ536" s="90"/>
      <c r="CK536" s="90"/>
      <c r="CL536" s="90"/>
      <c r="CM536" s="90"/>
      <c r="CN536" s="90"/>
      <c r="CO536" s="90"/>
      <c r="CP536" s="90"/>
      <c r="CQ536" s="90"/>
      <c r="CR536" s="90"/>
      <c r="CS536" s="90"/>
      <c r="CT536" s="90"/>
      <c r="CU536" s="90"/>
      <c r="CV536" s="90"/>
      <c r="CW536" s="90"/>
      <c r="CX536" s="90"/>
      <c r="CY536" s="90"/>
      <c r="CZ536" s="90"/>
      <c r="DA536" s="90"/>
      <c r="DB536" s="90"/>
      <c r="DC536" s="90"/>
      <c r="DD536" s="90"/>
      <c r="DE536" s="90"/>
      <c r="DF536" s="90"/>
      <c r="DG536" s="90"/>
      <c r="DH536" s="90"/>
      <c r="DI536" s="90"/>
      <c r="DJ536" s="90"/>
      <c r="DK536" s="90"/>
      <c r="DL536" s="90"/>
      <c r="DM536" s="90"/>
      <c r="DN536" s="90"/>
      <c r="DO536" s="90"/>
      <c r="DP536" s="90"/>
      <c r="DQ536" s="90"/>
      <c r="DR536" s="90"/>
      <c r="DS536" s="90"/>
      <c r="DT536" s="90"/>
      <c r="DU536" s="90"/>
      <c r="DV536" s="90"/>
      <c r="DW536" s="90"/>
      <c r="DX536" s="90"/>
      <c r="DY536" s="90"/>
      <c r="DZ536" s="90"/>
      <c r="EA536" s="90"/>
      <c r="EB536" s="90"/>
      <c r="EC536" s="90"/>
      <c r="ED536" s="90"/>
      <c r="EE536" s="90"/>
      <c r="EF536" s="90"/>
      <c r="EG536" s="90"/>
      <c r="EH536" s="90"/>
      <c r="EI536" s="90"/>
      <c r="EJ536" s="90"/>
      <c r="EK536" s="90"/>
      <c r="EL536" s="90"/>
      <c r="EM536" s="90"/>
      <c r="EN536" s="90"/>
      <c r="EO536" s="90"/>
      <c r="EP536" s="90"/>
      <c r="EQ536" s="90"/>
      <c r="ER536" s="90"/>
      <c r="ES536" s="90"/>
      <c r="ET536" s="90"/>
      <c r="EU536" s="90"/>
      <c r="EV536" s="90"/>
      <c r="EW536" s="90"/>
      <c r="EX536" s="90"/>
      <c r="EY536" s="90"/>
      <c r="EZ536" s="90"/>
      <c r="FA536" s="90"/>
      <c r="FB536" s="90"/>
      <c r="FC536" s="90"/>
      <c r="FD536" s="90"/>
      <c r="FE536" s="90"/>
      <c r="FF536" s="90"/>
      <c r="FG536" s="90"/>
      <c r="FH536" s="90"/>
      <c r="FI536" s="90"/>
      <c r="FJ536" s="90"/>
      <c r="FK536" s="90"/>
      <c r="FL536" s="90"/>
      <c r="FM536" s="90"/>
      <c r="FN536" s="90"/>
      <c r="FO536" s="90"/>
      <c r="FP536" s="90"/>
      <c r="FQ536" s="90"/>
      <c r="FR536" s="90"/>
      <c r="FS536" s="90"/>
      <c r="FT536" s="90"/>
      <c r="FU536" s="90"/>
      <c r="FV536" s="90"/>
      <c r="FW536" s="90"/>
      <c r="FX536" s="90"/>
      <c r="FY536" s="90"/>
      <c r="FZ536" s="90"/>
      <c r="GA536" s="90"/>
      <c r="GB536" s="90"/>
      <c r="GC536" s="90"/>
      <c r="GD536" s="90"/>
      <c r="GE536" s="90"/>
      <c r="GF536" s="90"/>
      <c r="GG536" s="90"/>
      <c r="GH536" s="90"/>
      <c r="GI536" s="90"/>
      <c r="GJ536" s="90"/>
      <c r="GK536" s="90"/>
      <c r="GL536" s="90"/>
      <c r="GM536" s="90"/>
      <c r="GN536" s="90"/>
      <c r="GO536" s="90"/>
      <c r="GP536" s="90"/>
      <c r="GQ536" s="90"/>
      <c r="GR536" s="90"/>
      <c r="GS536" s="90"/>
      <c r="GT536" s="90"/>
      <c r="GU536" s="90"/>
      <c r="GV536" s="90"/>
      <c r="GW536" s="90"/>
      <c r="GX536" s="90"/>
      <c r="GY536" s="90"/>
      <c r="GZ536" s="90"/>
      <c r="HA536" s="90"/>
      <c r="HB536" s="90"/>
      <c r="HC536" s="90"/>
      <c r="HD536" s="90"/>
      <c r="HE536" s="90"/>
      <c r="HF536" s="90"/>
      <c r="HG536" s="90"/>
      <c r="HH536" s="90"/>
      <c r="HI536" s="90"/>
      <c r="HJ536" s="90"/>
      <c r="HK536" s="90"/>
      <c r="HL536" s="90"/>
      <c r="HM536" s="90"/>
      <c r="HN536" s="90"/>
      <c r="HO536" s="90"/>
      <c r="HP536" s="90"/>
      <c r="HQ536" s="90"/>
      <c r="HR536" s="90"/>
      <c r="HS536" s="90"/>
      <c r="HT536" s="90"/>
      <c r="HU536" s="90"/>
      <c r="HV536" s="90"/>
      <c r="HW536" s="90"/>
      <c r="HX536" s="90"/>
      <c r="HY536" s="90"/>
      <c r="HZ536" s="90"/>
      <c r="IA536" s="90"/>
      <c r="IB536" s="90"/>
      <c r="IC536" s="90"/>
      <c r="ID536" s="90"/>
      <c r="IE536" s="90"/>
      <c r="IF536" s="90"/>
      <c r="IG536" s="90"/>
      <c r="IH536" s="90"/>
      <c r="II536" s="90"/>
      <c r="IJ536" s="90"/>
      <c r="IK536" s="90"/>
      <c r="IL536" s="90"/>
      <c r="IM536" s="90"/>
      <c r="IN536" s="90"/>
      <c r="IO536" s="90"/>
      <c r="IP536" s="90"/>
      <c r="IQ536" s="90"/>
      <c r="IR536" s="90"/>
      <c r="IS536" s="90"/>
      <c r="IT536" s="90"/>
      <c r="IU536" s="90"/>
      <c r="IV536" s="90"/>
      <c r="IW536" s="90"/>
      <c r="IX536" s="90"/>
    </row>
    <row r="537" spans="4:258" s="3" customFormat="1" x14ac:dyDescent="0.25">
      <c r="D537" s="2"/>
      <c r="AH537" s="90"/>
      <c r="AI537" s="90"/>
      <c r="AJ537" s="90"/>
      <c r="AK537" s="90"/>
      <c r="AL537" s="90"/>
      <c r="AM537" s="90"/>
      <c r="AN537" s="90"/>
      <c r="AO537" s="90"/>
      <c r="AP537" s="90"/>
      <c r="AQ537" s="90"/>
      <c r="AR537" s="90"/>
      <c r="AS537" s="90"/>
      <c r="AT537" s="90"/>
      <c r="AU537" s="90"/>
      <c r="AV537" s="90"/>
      <c r="AW537" s="90"/>
      <c r="AX537" s="90"/>
      <c r="AY537" s="90"/>
      <c r="AZ537" s="90"/>
      <c r="BA537" s="90"/>
      <c r="BB537" s="90"/>
      <c r="BC537" s="90"/>
      <c r="BD537" s="90"/>
      <c r="BE537" s="90"/>
      <c r="BF537" s="90"/>
      <c r="BG537" s="90"/>
      <c r="BH537" s="90"/>
      <c r="BI537" s="90"/>
      <c r="BJ537" s="90"/>
      <c r="BK537" s="90"/>
      <c r="BL537" s="90"/>
      <c r="BM537" s="90"/>
      <c r="BN537" s="90"/>
      <c r="BO537" s="90"/>
      <c r="BP537" s="90"/>
      <c r="BQ537" s="90"/>
      <c r="BR537" s="90"/>
      <c r="BS537" s="90"/>
      <c r="BT537" s="90"/>
      <c r="BU537" s="90"/>
      <c r="BV537" s="90"/>
      <c r="BW537" s="90"/>
      <c r="BX537" s="90"/>
      <c r="BY537" s="90"/>
      <c r="BZ537" s="90"/>
      <c r="CA537" s="90"/>
      <c r="CB537" s="90"/>
      <c r="CC537" s="90"/>
      <c r="CD537" s="90"/>
      <c r="CE537" s="90"/>
      <c r="CF537" s="90"/>
      <c r="CG537" s="90"/>
      <c r="CH537" s="90"/>
      <c r="CI537" s="90"/>
      <c r="CJ537" s="90"/>
      <c r="CK537" s="90"/>
      <c r="CL537" s="90"/>
      <c r="CM537" s="90"/>
      <c r="CN537" s="90"/>
      <c r="CO537" s="90"/>
      <c r="CP537" s="90"/>
      <c r="CQ537" s="90"/>
      <c r="CR537" s="90"/>
      <c r="CS537" s="90"/>
      <c r="CT537" s="90"/>
      <c r="CU537" s="90"/>
      <c r="CV537" s="90"/>
      <c r="CW537" s="90"/>
      <c r="CX537" s="90"/>
      <c r="CY537" s="90"/>
      <c r="CZ537" s="90"/>
      <c r="DA537" s="90"/>
      <c r="DB537" s="90"/>
      <c r="DC537" s="90"/>
      <c r="DD537" s="90"/>
      <c r="DE537" s="90"/>
      <c r="DF537" s="90"/>
      <c r="DG537" s="90"/>
      <c r="DH537" s="90"/>
      <c r="DI537" s="90"/>
      <c r="DJ537" s="90"/>
      <c r="DK537" s="90"/>
      <c r="DL537" s="90"/>
      <c r="DM537" s="90"/>
      <c r="DN537" s="90"/>
      <c r="DO537" s="90"/>
      <c r="DP537" s="90"/>
      <c r="DQ537" s="90"/>
      <c r="DR537" s="90"/>
      <c r="DS537" s="90"/>
      <c r="DT537" s="90"/>
      <c r="DU537" s="90"/>
      <c r="DV537" s="90"/>
      <c r="DW537" s="90"/>
      <c r="DX537" s="90"/>
      <c r="DY537" s="90"/>
      <c r="DZ537" s="90"/>
      <c r="EA537" s="90"/>
      <c r="EB537" s="90"/>
      <c r="EC537" s="90"/>
      <c r="ED537" s="90"/>
      <c r="EE537" s="90"/>
      <c r="EF537" s="90"/>
      <c r="EG537" s="90"/>
      <c r="EH537" s="90"/>
      <c r="EI537" s="90"/>
      <c r="EJ537" s="90"/>
      <c r="EK537" s="90"/>
      <c r="EL537" s="90"/>
      <c r="EM537" s="90"/>
      <c r="EN537" s="90"/>
      <c r="EO537" s="90"/>
      <c r="EP537" s="90"/>
      <c r="EQ537" s="90"/>
      <c r="ER537" s="90"/>
      <c r="ES537" s="90"/>
      <c r="ET537" s="90"/>
      <c r="EU537" s="90"/>
      <c r="EV537" s="90"/>
      <c r="EW537" s="90"/>
      <c r="EX537" s="90"/>
      <c r="EY537" s="90"/>
      <c r="EZ537" s="90"/>
      <c r="FA537" s="90"/>
      <c r="FB537" s="90"/>
      <c r="FC537" s="90"/>
      <c r="FD537" s="90"/>
      <c r="FE537" s="90"/>
      <c r="FF537" s="90"/>
      <c r="FG537" s="90"/>
      <c r="FH537" s="90"/>
      <c r="FI537" s="90"/>
      <c r="FJ537" s="90"/>
      <c r="FK537" s="90"/>
      <c r="FL537" s="90"/>
      <c r="FM537" s="90"/>
      <c r="FN537" s="90"/>
      <c r="FO537" s="90"/>
      <c r="FP537" s="90"/>
      <c r="FQ537" s="90"/>
      <c r="FR537" s="90"/>
      <c r="FS537" s="90"/>
      <c r="FT537" s="90"/>
      <c r="FU537" s="90"/>
      <c r="FV537" s="90"/>
      <c r="FW537" s="90"/>
      <c r="FX537" s="90"/>
      <c r="FY537" s="90"/>
      <c r="FZ537" s="90"/>
      <c r="GA537" s="90"/>
      <c r="GB537" s="90"/>
      <c r="GC537" s="90"/>
      <c r="GD537" s="90"/>
      <c r="GE537" s="90"/>
      <c r="GF537" s="90"/>
      <c r="GG537" s="90"/>
      <c r="GH537" s="90"/>
      <c r="GI537" s="90"/>
      <c r="GJ537" s="90"/>
      <c r="GK537" s="90"/>
      <c r="GL537" s="90"/>
      <c r="GM537" s="90"/>
      <c r="GN537" s="90"/>
      <c r="GO537" s="90"/>
      <c r="GP537" s="90"/>
      <c r="GQ537" s="90"/>
      <c r="GR537" s="90"/>
      <c r="GS537" s="90"/>
      <c r="GT537" s="90"/>
      <c r="GU537" s="90"/>
      <c r="GV537" s="90"/>
      <c r="GW537" s="90"/>
      <c r="GX537" s="90"/>
      <c r="GY537" s="90"/>
      <c r="GZ537" s="90"/>
      <c r="HA537" s="90"/>
      <c r="HB537" s="90"/>
      <c r="HC537" s="90"/>
      <c r="HD537" s="90"/>
      <c r="HE537" s="90"/>
      <c r="HF537" s="90"/>
      <c r="HG537" s="90"/>
      <c r="HH537" s="90"/>
      <c r="HI537" s="90"/>
      <c r="HJ537" s="90"/>
      <c r="HK537" s="90"/>
      <c r="HL537" s="90"/>
      <c r="HM537" s="90"/>
      <c r="HN537" s="90"/>
      <c r="HO537" s="90"/>
      <c r="HP537" s="90"/>
      <c r="HQ537" s="90"/>
      <c r="HR537" s="90"/>
      <c r="HS537" s="90"/>
      <c r="HT537" s="90"/>
      <c r="HU537" s="90"/>
      <c r="HV537" s="90"/>
      <c r="HW537" s="90"/>
      <c r="HX537" s="90"/>
      <c r="HY537" s="90"/>
      <c r="HZ537" s="90"/>
      <c r="IA537" s="90"/>
      <c r="IB537" s="90"/>
      <c r="IC537" s="90"/>
      <c r="ID537" s="90"/>
      <c r="IE537" s="90"/>
      <c r="IF537" s="90"/>
      <c r="IG537" s="90"/>
      <c r="IH537" s="90"/>
      <c r="II537" s="90"/>
      <c r="IJ537" s="90"/>
      <c r="IK537" s="90"/>
      <c r="IL537" s="90"/>
      <c r="IM537" s="90"/>
      <c r="IN537" s="90"/>
      <c r="IO537" s="90"/>
      <c r="IP537" s="90"/>
      <c r="IQ537" s="90"/>
      <c r="IR537" s="90"/>
      <c r="IS537" s="90"/>
      <c r="IT537" s="90"/>
      <c r="IU537" s="90"/>
      <c r="IV537" s="90"/>
      <c r="IW537" s="90"/>
      <c r="IX537" s="90"/>
    </row>
    <row r="538" spans="4:258" s="3" customFormat="1" x14ac:dyDescent="0.25">
      <c r="D538" s="2"/>
      <c r="AH538" s="90"/>
      <c r="AI538" s="90"/>
      <c r="AJ538" s="90"/>
      <c r="AK538" s="90"/>
      <c r="AL538" s="90"/>
      <c r="AM538" s="90"/>
      <c r="AN538" s="90"/>
      <c r="AO538" s="90"/>
      <c r="AP538" s="90"/>
      <c r="AQ538" s="90"/>
      <c r="AR538" s="90"/>
      <c r="AS538" s="90"/>
      <c r="AT538" s="90"/>
      <c r="AU538" s="90"/>
      <c r="AV538" s="90"/>
      <c r="AW538" s="90"/>
      <c r="AX538" s="90"/>
      <c r="AY538" s="90"/>
      <c r="AZ538" s="90"/>
      <c r="BA538" s="90"/>
      <c r="BB538" s="90"/>
      <c r="BC538" s="90"/>
      <c r="BD538" s="90"/>
      <c r="BE538" s="90"/>
      <c r="BF538" s="90"/>
      <c r="BG538" s="90"/>
      <c r="BH538" s="90"/>
      <c r="BI538" s="90"/>
      <c r="BJ538" s="90"/>
      <c r="BK538" s="90"/>
      <c r="BL538" s="90"/>
      <c r="BM538" s="90"/>
      <c r="BN538" s="90"/>
      <c r="BO538" s="90"/>
      <c r="BP538" s="90"/>
      <c r="BQ538" s="90"/>
      <c r="BR538" s="90"/>
      <c r="BS538" s="90"/>
      <c r="BT538" s="90"/>
      <c r="BU538" s="90"/>
      <c r="BV538" s="90"/>
      <c r="BW538" s="90"/>
      <c r="BX538" s="90"/>
      <c r="BY538" s="90"/>
      <c r="BZ538" s="90"/>
      <c r="CA538" s="90"/>
      <c r="CB538" s="90"/>
      <c r="CC538" s="90"/>
      <c r="CD538" s="90"/>
      <c r="CE538" s="90"/>
      <c r="CF538" s="90"/>
      <c r="CG538" s="90"/>
      <c r="CH538" s="90"/>
      <c r="CI538" s="90"/>
      <c r="CJ538" s="90"/>
      <c r="CK538" s="90"/>
      <c r="CL538" s="90"/>
      <c r="CM538" s="90"/>
      <c r="CN538" s="90"/>
      <c r="CO538" s="90"/>
      <c r="CP538" s="90"/>
      <c r="CQ538" s="90"/>
      <c r="CR538" s="90"/>
      <c r="CS538" s="90"/>
      <c r="CT538" s="90"/>
      <c r="CU538" s="90"/>
      <c r="CV538" s="90"/>
      <c r="CW538" s="90"/>
      <c r="CX538" s="90"/>
      <c r="CY538" s="90"/>
      <c r="CZ538" s="90"/>
      <c r="DA538" s="90"/>
      <c r="DB538" s="90"/>
      <c r="DC538" s="90"/>
      <c r="DD538" s="90"/>
      <c r="DE538" s="90"/>
      <c r="DF538" s="90"/>
      <c r="DG538" s="90"/>
      <c r="DH538" s="90"/>
      <c r="DI538" s="90"/>
      <c r="DJ538" s="90"/>
      <c r="DK538" s="90"/>
      <c r="DL538" s="90"/>
      <c r="DM538" s="90"/>
      <c r="DN538" s="90"/>
      <c r="DO538" s="90"/>
      <c r="DP538" s="90"/>
      <c r="DQ538" s="90"/>
      <c r="DR538" s="90"/>
      <c r="DS538" s="90"/>
      <c r="DT538" s="90"/>
      <c r="DU538" s="90"/>
      <c r="DV538" s="90"/>
      <c r="DW538" s="90"/>
      <c r="DX538" s="90"/>
      <c r="DY538" s="90"/>
      <c r="DZ538" s="90"/>
      <c r="EA538" s="90"/>
      <c r="EB538" s="90"/>
      <c r="EC538" s="90"/>
      <c r="ED538" s="90"/>
      <c r="EE538" s="90"/>
      <c r="EF538" s="90"/>
      <c r="EG538" s="90"/>
      <c r="EH538" s="90"/>
      <c r="EI538" s="90"/>
      <c r="EJ538" s="90"/>
      <c r="EK538" s="90"/>
      <c r="EL538" s="90"/>
      <c r="EM538" s="90"/>
      <c r="EN538" s="90"/>
      <c r="EO538" s="90"/>
      <c r="EP538" s="90"/>
      <c r="EQ538" s="90"/>
      <c r="ER538" s="90"/>
      <c r="ES538" s="90"/>
      <c r="ET538" s="90"/>
      <c r="EU538" s="90"/>
      <c r="EV538" s="90"/>
      <c r="EW538" s="90"/>
      <c r="EX538" s="90"/>
      <c r="EY538" s="90"/>
      <c r="EZ538" s="90"/>
      <c r="FA538" s="90"/>
      <c r="FB538" s="90"/>
      <c r="FC538" s="90"/>
      <c r="FD538" s="90"/>
      <c r="FE538" s="90"/>
      <c r="FF538" s="90"/>
      <c r="FG538" s="90"/>
      <c r="FH538" s="90"/>
      <c r="FI538" s="90"/>
      <c r="FJ538" s="90"/>
      <c r="FK538" s="90"/>
      <c r="FL538" s="90"/>
      <c r="FM538" s="90"/>
      <c r="FN538" s="90"/>
      <c r="FO538" s="90"/>
      <c r="FP538" s="90"/>
      <c r="FQ538" s="90"/>
      <c r="FR538" s="90"/>
      <c r="FS538" s="90"/>
      <c r="FT538" s="90"/>
      <c r="FU538" s="90"/>
      <c r="FV538" s="90"/>
      <c r="FW538" s="90"/>
      <c r="FX538" s="90"/>
      <c r="FY538" s="90"/>
      <c r="FZ538" s="90"/>
      <c r="GA538" s="90"/>
      <c r="GB538" s="90"/>
      <c r="GC538" s="90"/>
      <c r="GD538" s="90"/>
      <c r="GE538" s="90"/>
      <c r="GF538" s="90"/>
      <c r="GG538" s="90"/>
      <c r="GH538" s="90"/>
      <c r="GI538" s="90"/>
      <c r="GJ538" s="90"/>
      <c r="GK538" s="90"/>
      <c r="GL538" s="90"/>
      <c r="GM538" s="90"/>
      <c r="GN538" s="90"/>
      <c r="GO538" s="90"/>
      <c r="GP538" s="90"/>
      <c r="GQ538" s="90"/>
      <c r="GR538" s="90"/>
      <c r="GS538" s="90"/>
      <c r="GT538" s="90"/>
      <c r="GU538" s="90"/>
      <c r="GV538" s="90"/>
      <c r="GW538" s="90"/>
      <c r="GX538" s="90"/>
      <c r="GY538" s="90"/>
      <c r="GZ538" s="90"/>
      <c r="HA538" s="90"/>
      <c r="HB538" s="90"/>
      <c r="HC538" s="90"/>
      <c r="HD538" s="90"/>
      <c r="HE538" s="90"/>
      <c r="HF538" s="90"/>
      <c r="HG538" s="90"/>
      <c r="HH538" s="90"/>
      <c r="HI538" s="90"/>
      <c r="HJ538" s="90"/>
      <c r="HK538" s="90"/>
      <c r="HL538" s="90"/>
      <c r="HM538" s="90"/>
      <c r="HN538" s="90"/>
      <c r="HO538" s="90"/>
      <c r="HP538" s="90"/>
      <c r="HQ538" s="90"/>
      <c r="HR538" s="90"/>
      <c r="HS538" s="90"/>
      <c r="HT538" s="90"/>
      <c r="HU538" s="90"/>
      <c r="HV538" s="90"/>
      <c r="HW538" s="90"/>
      <c r="HX538" s="90"/>
      <c r="HY538" s="90"/>
      <c r="HZ538" s="90"/>
      <c r="IA538" s="90"/>
      <c r="IB538" s="90"/>
      <c r="IC538" s="90"/>
      <c r="ID538" s="90"/>
      <c r="IE538" s="90"/>
      <c r="IF538" s="90"/>
      <c r="IG538" s="90"/>
      <c r="IH538" s="90"/>
      <c r="II538" s="90"/>
      <c r="IJ538" s="90"/>
      <c r="IK538" s="90"/>
      <c r="IL538" s="90"/>
      <c r="IM538" s="90"/>
      <c r="IN538" s="90"/>
      <c r="IO538" s="90"/>
      <c r="IP538" s="90"/>
      <c r="IQ538" s="90"/>
      <c r="IR538" s="90"/>
      <c r="IS538" s="90"/>
      <c r="IT538" s="90"/>
      <c r="IU538" s="90"/>
      <c r="IV538" s="90"/>
      <c r="IW538" s="90"/>
      <c r="IX538" s="90"/>
    </row>
    <row r="539" spans="4:258" s="3" customFormat="1" x14ac:dyDescent="0.25">
      <c r="D539" s="2"/>
      <c r="AH539" s="90"/>
      <c r="AI539" s="90"/>
      <c r="AJ539" s="90"/>
      <c r="AK539" s="90"/>
      <c r="AL539" s="90"/>
      <c r="AM539" s="90"/>
      <c r="AN539" s="90"/>
      <c r="AO539" s="90"/>
      <c r="AP539" s="90"/>
      <c r="AQ539" s="90"/>
      <c r="AR539" s="90"/>
      <c r="AS539" s="90"/>
      <c r="AT539" s="90"/>
      <c r="AU539" s="90"/>
      <c r="AV539" s="90"/>
      <c r="AW539" s="90"/>
      <c r="AX539" s="90"/>
      <c r="AY539" s="90"/>
      <c r="AZ539" s="90"/>
      <c r="BA539" s="90"/>
      <c r="BB539" s="90"/>
      <c r="BC539" s="90"/>
      <c r="BD539" s="90"/>
      <c r="BE539" s="90"/>
      <c r="BF539" s="90"/>
      <c r="BG539" s="90"/>
      <c r="BH539" s="90"/>
      <c r="BI539" s="90"/>
      <c r="BJ539" s="90"/>
      <c r="BK539" s="90"/>
      <c r="BL539" s="90"/>
      <c r="BM539" s="90"/>
      <c r="BN539" s="90"/>
      <c r="BO539" s="90"/>
      <c r="BP539" s="90"/>
      <c r="BQ539" s="90"/>
      <c r="BR539" s="90"/>
      <c r="BS539" s="90"/>
      <c r="BT539" s="90"/>
      <c r="BU539" s="90"/>
      <c r="BV539" s="90"/>
      <c r="BW539" s="90"/>
      <c r="BX539" s="90"/>
      <c r="BY539" s="90"/>
      <c r="BZ539" s="90"/>
      <c r="CA539" s="90"/>
      <c r="CB539" s="90"/>
      <c r="CC539" s="90"/>
      <c r="CD539" s="90"/>
      <c r="CE539" s="90"/>
      <c r="CF539" s="90"/>
      <c r="CG539" s="90"/>
      <c r="CH539" s="90"/>
      <c r="CI539" s="90"/>
      <c r="CJ539" s="90"/>
      <c r="CK539" s="90"/>
      <c r="CL539" s="90"/>
      <c r="CM539" s="90"/>
      <c r="CN539" s="90"/>
      <c r="CO539" s="90"/>
      <c r="CP539" s="90"/>
      <c r="CQ539" s="90"/>
      <c r="CR539" s="90"/>
      <c r="CS539" s="90"/>
      <c r="CT539" s="90"/>
      <c r="CU539" s="90"/>
      <c r="CV539" s="90"/>
      <c r="CW539" s="90"/>
      <c r="CX539" s="90"/>
      <c r="CY539" s="90"/>
      <c r="CZ539" s="90"/>
      <c r="DA539" s="90"/>
      <c r="DB539" s="90"/>
      <c r="DC539" s="90"/>
      <c r="DD539" s="90"/>
      <c r="DE539" s="90"/>
      <c r="DF539" s="90"/>
      <c r="DG539" s="90"/>
      <c r="DH539" s="90"/>
      <c r="DI539" s="90"/>
      <c r="DJ539" s="90"/>
      <c r="DK539" s="90"/>
      <c r="DL539" s="90"/>
      <c r="DM539" s="90"/>
      <c r="DN539" s="90"/>
      <c r="DO539" s="90"/>
      <c r="DP539" s="90"/>
      <c r="DQ539" s="90"/>
      <c r="DR539" s="90"/>
      <c r="DS539" s="90"/>
      <c r="DT539" s="90"/>
      <c r="DU539" s="90"/>
      <c r="DV539" s="90"/>
      <c r="DW539" s="90"/>
      <c r="DX539" s="90"/>
      <c r="DY539" s="90"/>
      <c r="DZ539" s="90"/>
      <c r="EA539" s="90"/>
      <c r="EB539" s="90"/>
      <c r="EC539" s="90"/>
      <c r="ED539" s="90"/>
      <c r="EE539" s="90"/>
      <c r="EF539" s="90"/>
      <c r="EG539" s="90"/>
      <c r="EH539" s="90"/>
      <c r="EI539" s="90"/>
      <c r="EJ539" s="90"/>
      <c r="EK539" s="90"/>
      <c r="EL539" s="90"/>
      <c r="EM539" s="90"/>
      <c r="EN539" s="90"/>
      <c r="EO539" s="90"/>
      <c r="EP539" s="90"/>
      <c r="EQ539" s="90"/>
      <c r="ER539" s="90"/>
      <c r="ES539" s="90"/>
      <c r="ET539" s="90"/>
      <c r="EU539" s="90"/>
      <c r="EV539" s="90"/>
      <c r="EW539" s="90"/>
      <c r="EX539" s="90"/>
      <c r="EY539" s="90"/>
      <c r="EZ539" s="90"/>
      <c r="FA539" s="90"/>
      <c r="FB539" s="90"/>
      <c r="FC539" s="90"/>
      <c r="FD539" s="90"/>
      <c r="FE539" s="90"/>
      <c r="FF539" s="90"/>
      <c r="FG539" s="90"/>
      <c r="FH539" s="90"/>
      <c r="FI539" s="90"/>
      <c r="FJ539" s="90"/>
      <c r="FK539" s="90"/>
      <c r="FL539" s="90"/>
      <c r="FM539" s="90"/>
      <c r="FN539" s="90"/>
      <c r="FO539" s="90"/>
      <c r="FP539" s="90"/>
      <c r="FQ539" s="90"/>
      <c r="FR539" s="90"/>
      <c r="FS539" s="90"/>
      <c r="FT539" s="90"/>
      <c r="FU539" s="90"/>
      <c r="FV539" s="90"/>
      <c r="FW539" s="90"/>
      <c r="FX539" s="90"/>
      <c r="FY539" s="90"/>
      <c r="FZ539" s="90"/>
      <c r="GA539" s="90"/>
      <c r="GB539" s="90"/>
      <c r="GC539" s="90"/>
      <c r="GD539" s="90"/>
      <c r="GE539" s="90"/>
      <c r="GF539" s="90"/>
      <c r="GG539" s="90"/>
      <c r="GH539" s="90"/>
      <c r="GI539" s="90"/>
      <c r="GJ539" s="90"/>
      <c r="GK539" s="90"/>
      <c r="GL539" s="90"/>
      <c r="GM539" s="90"/>
      <c r="GN539" s="90"/>
      <c r="GO539" s="90"/>
      <c r="GP539" s="90"/>
      <c r="GQ539" s="90"/>
      <c r="GR539" s="90"/>
      <c r="GS539" s="90"/>
      <c r="GT539" s="90"/>
      <c r="GU539" s="90"/>
      <c r="GV539" s="90"/>
      <c r="GW539" s="90"/>
      <c r="GX539" s="90"/>
      <c r="GY539" s="90"/>
      <c r="GZ539" s="90"/>
      <c r="HA539" s="90"/>
      <c r="HB539" s="90"/>
      <c r="HC539" s="90"/>
      <c r="HD539" s="90"/>
      <c r="HE539" s="90"/>
      <c r="HF539" s="90"/>
      <c r="HG539" s="90"/>
      <c r="HH539" s="90"/>
      <c r="HI539" s="90"/>
      <c r="HJ539" s="90"/>
      <c r="HK539" s="90"/>
      <c r="HL539" s="90"/>
      <c r="HM539" s="90"/>
      <c r="HN539" s="90"/>
      <c r="HO539" s="90"/>
      <c r="HP539" s="90"/>
      <c r="HQ539" s="90"/>
      <c r="HR539" s="90"/>
      <c r="HS539" s="90"/>
      <c r="HT539" s="90"/>
      <c r="HU539" s="90"/>
      <c r="HV539" s="90"/>
      <c r="HW539" s="90"/>
      <c r="HX539" s="90"/>
      <c r="HY539" s="90"/>
      <c r="HZ539" s="90"/>
      <c r="IA539" s="90"/>
      <c r="IB539" s="90"/>
      <c r="IC539" s="90"/>
      <c r="ID539" s="90"/>
      <c r="IE539" s="90"/>
      <c r="IF539" s="90"/>
      <c r="IG539" s="90"/>
      <c r="IH539" s="90"/>
      <c r="II539" s="90"/>
      <c r="IJ539" s="90"/>
      <c r="IK539" s="90"/>
      <c r="IL539" s="90"/>
      <c r="IM539" s="90"/>
      <c r="IN539" s="90"/>
      <c r="IO539" s="90"/>
      <c r="IP539" s="90"/>
      <c r="IQ539" s="90"/>
      <c r="IR539" s="90"/>
      <c r="IS539" s="90"/>
      <c r="IT539" s="90"/>
      <c r="IU539" s="90"/>
      <c r="IV539" s="90"/>
      <c r="IW539" s="90"/>
      <c r="IX539" s="90"/>
    </row>
    <row r="540" spans="4:258" s="3" customFormat="1" x14ac:dyDescent="0.25">
      <c r="D540" s="2"/>
      <c r="AH540" s="90"/>
      <c r="AI540" s="90"/>
      <c r="AJ540" s="90"/>
      <c r="AK540" s="90"/>
      <c r="AL540" s="90"/>
      <c r="AM540" s="90"/>
      <c r="AN540" s="90"/>
      <c r="AO540" s="90"/>
      <c r="AP540" s="90"/>
      <c r="AQ540" s="90"/>
      <c r="AR540" s="90"/>
      <c r="AS540" s="90"/>
      <c r="AT540" s="90"/>
      <c r="AU540" s="90"/>
      <c r="AV540" s="90"/>
      <c r="AW540" s="90"/>
      <c r="AX540" s="90"/>
      <c r="AY540" s="90"/>
      <c r="AZ540" s="90"/>
      <c r="BA540" s="90"/>
      <c r="BB540" s="90"/>
      <c r="BC540" s="90"/>
      <c r="BD540" s="90"/>
      <c r="BE540" s="90"/>
      <c r="BF540" s="90"/>
      <c r="BG540" s="90"/>
      <c r="BH540" s="90"/>
      <c r="BI540" s="90"/>
      <c r="BJ540" s="90"/>
      <c r="BK540" s="90"/>
      <c r="BL540" s="90"/>
      <c r="BM540" s="90"/>
      <c r="BN540" s="90"/>
      <c r="BO540" s="90"/>
      <c r="BP540" s="90"/>
      <c r="BQ540" s="90"/>
      <c r="BR540" s="90"/>
      <c r="BS540" s="90"/>
      <c r="BT540" s="90"/>
      <c r="BU540" s="90"/>
      <c r="BV540" s="90"/>
      <c r="BW540" s="90"/>
      <c r="BX540" s="90"/>
      <c r="BY540" s="90"/>
      <c r="BZ540" s="90"/>
      <c r="CA540" s="90"/>
      <c r="CB540" s="90"/>
      <c r="CC540" s="90"/>
      <c r="CD540" s="90"/>
      <c r="CE540" s="90"/>
      <c r="CF540" s="90"/>
      <c r="CG540" s="90"/>
      <c r="CH540" s="90"/>
      <c r="CI540" s="90"/>
      <c r="CJ540" s="90"/>
      <c r="CK540" s="90"/>
      <c r="CL540" s="90"/>
      <c r="CM540" s="90"/>
      <c r="CN540" s="90"/>
      <c r="CO540" s="90"/>
      <c r="CP540" s="90"/>
      <c r="CQ540" s="90"/>
      <c r="CR540" s="90"/>
      <c r="CS540" s="90"/>
      <c r="CT540" s="90"/>
      <c r="CU540" s="90"/>
      <c r="CV540" s="90"/>
      <c r="CW540" s="90"/>
      <c r="CX540" s="90"/>
      <c r="CY540" s="90"/>
      <c r="CZ540" s="90"/>
      <c r="DA540" s="90"/>
      <c r="DB540" s="90"/>
      <c r="DC540" s="90"/>
      <c r="DD540" s="90"/>
      <c r="DE540" s="90"/>
      <c r="DF540" s="90"/>
      <c r="DG540" s="90"/>
      <c r="DH540" s="90"/>
      <c r="DI540" s="90"/>
      <c r="DJ540" s="90"/>
      <c r="DK540" s="90"/>
      <c r="DL540" s="90"/>
      <c r="DM540" s="90"/>
      <c r="DN540" s="90"/>
      <c r="DO540" s="90"/>
      <c r="DP540" s="90"/>
      <c r="DQ540" s="90"/>
      <c r="DR540" s="90"/>
      <c r="DS540" s="90"/>
      <c r="DT540" s="90"/>
      <c r="DU540" s="90"/>
      <c r="DV540" s="90"/>
      <c r="DW540" s="90"/>
      <c r="DX540" s="90"/>
      <c r="DY540" s="90"/>
      <c r="DZ540" s="90"/>
      <c r="EA540" s="90"/>
      <c r="EB540" s="90"/>
      <c r="EC540" s="90"/>
      <c r="ED540" s="90"/>
      <c r="EE540" s="90"/>
      <c r="EF540" s="90"/>
      <c r="EG540" s="90"/>
      <c r="EH540" s="90"/>
      <c r="EI540" s="90"/>
      <c r="EJ540" s="90"/>
      <c r="EK540" s="90"/>
      <c r="EL540" s="90"/>
      <c r="EM540" s="90"/>
      <c r="EN540" s="90"/>
      <c r="EO540" s="90"/>
      <c r="EP540" s="90"/>
      <c r="EQ540" s="90"/>
      <c r="ER540" s="90"/>
      <c r="ES540" s="90"/>
      <c r="ET540" s="90"/>
      <c r="EU540" s="90"/>
      <c r="EV540" s="90"/>
      <c r="EW540" s="90"/>
      <c r="EX540" s="90"/>
      <c r="EY540" s="90"/>
      <c r="EZ540" s="90"/>
      <c r="FA540" s="90"/>
      <c r="FB540" s="90"/>
      <c r="FC540" s="90"/>
      <c r="FD540" s="90"/>
      <c r="FE540" s="90"/>
      <c r="FF540" s="90"/>
      <c r="FG540" s="90"/>
      <c r="FH540" s="90"/>
      <c r="FI540" s="90"/>
      <c r="FJ540" s="90"/>
      <c r="FK540" s="90"/>
      <c r="FL540" s="90"/>
      <c r="FM540" s="90"/>
      <c r="FN540" s="90"/>
      <c r="FO540" s="90"/>
      <c r="FP540" s="90"/>
      <c r="FQ540" s="90"/>
      <c r="FR540" s="90"/>
      <c r="FS540" s="90"/>
      <c r="FT540" s="90"/>
      <c r="FU540" s="90"/>
      <c r="FV540" s="90"/>
      <c r="FW540" s="90"/>
      <c r="FX540" s="90"/>
      <c r="FY540" s="90"/>
      <c r="FZ540" s="90"/>
      <c r="GA540" s="90"/>
      <c r="GB540" s="90"/>
      <c r="GC540" s="90"/>
      <c r="GD540" s="90"/>
      <c r="GE540" s="90"/>
      <c r="GF540" s="90"/>
      <c r="GG540" s="90"/>
      <c r="GH540" s="90"/>
      <c r="GI540" s="90"/>
      <c r="GJ540" s="90"/>
      <c r="GK540" s="90"/>
      <c r="GL540" s="90"/>
      <c r="GM540" s="90"/>
      <c r="GN540" s="90"/>
      <c r="GO540" s="90"/>
      <c r="GP540" s="90"/>
      <c r="GQ540" s="90"/>
      <c r="GR540" s="90"/>
      <c r="GS540" s="90"/>
      <c r="GT540" s="90"/>
      <c r="GU540" s="90"/>
      <c r="GV540" s="90"/>
      <c r="GW540" s="90"/>
      <c r="GX540" s="90"/>
      <c r="GY540" s="90"/>
      <c r="GZ540" s="90"/>
      <c r="HA540" s="90"/>
      <c r="HB540" s="90"/>
      <c r="HC540" s="90"/>
      <c r="HD540" s="90"/>
      <c r="HE540" s="90"/>
      <c r="HF540" s="90"/>
      <c r="HG540" s="90"/>
      <c r="HH540" s="90"/>
      <c r="HI540" s="90"/>
      <c r="HJ540" s="90"/>
      <c r="HK540" s="90"/>
      <c r="HL540" s="90"/>
      <c r="HM540" s="90"/>
      <c r="HN540" s="90"/>
      <c r="HO540" s="90"/>
      <c r="HP540" s="90"/>
      <c r="HQ540" s="90"/>
      <c r="HR540" s="90"/>
      <c r="HS540" s="90"/>
      <c r="HT540" s="90"/>
      <c r="HU540" s="90"/>
      <c r="HV540" s="90"/>
      <c r="HW540" s="90"/>
      <c r="HX540" s="90"/>
      <c r="HY540" s="90"/>
      <c r="HZ540" s="90"/>
      <c r="IA540" s="90"/>
      <c r="IB540" s="90"/>
      <c r="IC540" s="90"/>
      <c r="ID540" s="90"/>
      <c r="IE540" s="90"/>
      <c r="IF540" s="90"/>
      <c r="IG540" s="90"/>
      <c r="IH540" s="90"/>
      <c r="II540" s="90"/>
      <c r="IJ540" s="90"/>
      <c r="IK540" s="90"/>
      <c r="IL540" s="90"/>
      <c r="IM540" s="90"/>
      <c r="IN540" s="90"/>
      <c r="IO540" s="90"/>
      <c r="IP540" s="90"/>
      <c r="IQ540" s="90"/>
      <c r="IR540" s="90"/>
      <c r="IS540" s="90"/>
      <c r="IT540" s="90"/>
      <c r="IU540" s="90"/>
      <c r="IV540" s="90"/>
      <c r="IW540" s="90"/>
      <c r="IX540" s="90"/>
    </row>
    <row r="541" spans="4:258" s="3" customFormat="1" x14ac:dyDescent="0.25">
      <c r="D541" s="2"/>
      <c r="AH541" s="90"/>
      <c r="AI541" s="90"/>
      <c r="AJ541" s="90"/>
      <c r="AK541" s="90"/>
      <c r="AL541" s="90"/>
      <c r="AM541" s="90"/>
      <c r="AN541" s="90"/>
      <c r="AO541" s="90"/>
      <c r="AP541" s="90"/>
      <c r="AQ541" s="90"/>
      <c r="AR541" s="90"/>
      <c r="AS541" s="90"/>
      <c r="AT541" s="90"/>
      <c r="AU541" s="90"/>
      <c r="AV541" s="90"/>
      <c r="AW541" s="90"/>
      <c r="AX541" s="90"/>
      <c r="AY541" s="90"/>
      <c r="AZ541" s="90"/>
      <c r="BA541" s="90"/>
      <c r="BB541" s="90"/>
      <c r="BC541" s="90"/>
      <c r="BD541" s="90"/>
      <c r="BE541" s="90"/>
      <c r="BF541" s="90"/>
      <c r="BG541" s="90"/>
      <c r="BH541" s="90"/>
      <c r="BI541" s="90"/>
      <c r="BJ541" s="90"/>
      <c r="BK541" s="90"/>
      <c r="BL541" s="90"/>
      <c r="BM541" s="90"/>
      <c r="BN541" s="90"/>
      <c r="BO541" s="90"/>
      <c r="BP541" s="90"/>
      <c r="BQ541" s="90"/>
      <c r="BR541" s="90"/>
      <c r="BS541" s="90"/>
      <c r="BT541" s="90"/>
      <c r="BU541" s="90"/>
      <c r="BV541" s="90"/>
      <c r="BW541" s="90"/>
      <c r="BX541" s="90"/>
      <c r="BY541" s="90"/>
      <c r="BZ541" s="90"/>
      <c r="CA541" s="90"/>
      <c r="CB541" s="90"/>
      <c r="CC541" s="90"/>
      <c r="CD541" s="90"/>
      <c r="CE541" s="90"/>
      <c r="CF541" s="90"/>
      <c r="CG541" s="90"/>
      <c r="CH541" s="90"/>
      <c r="CI541" s="90"/>
      <c r="CJ541" s="90"/>
      <c r="CK541" s="90"/>
      <c r="CL541" s="90"/>
      <c r="CM541" s="90"/>
      <c r="CN541" s="90"/>
      <c r="CO541" s="90"/>
      <c r="CP541" s="90"/>
      <c r="CQ541" s="90"/>
      <c r="CR541" s="90"/>
      <c r="CS541" s="90"/>
      <c r="CT541" s="90"/>
      <c r="CU541" s="90"/>
      <c r="CV541" s="90"/>
      <c r="CW541" s="90"/>
      <c r="CX541" s="90"/>
      <c r="CY541" s="90"/>
      <c r="CZ541" s="90"/>
      <c r="DA541" s="90"/>
      <c r="DB541" s="90"/>
      <c r="DC541" s="90"/>
      <c r="DD541" s="90"/>
      <c r="DE541" s="90"/>
      <c r="DF541" s="90"/>
      <c r="DG541" s="90"/>
      <c r="DH541" s="90"/>
      <c r="DI541" s="90"/>
      <c r="DJ541" s="90"/>
      <c r="DK541" s="90"/>
      <c r="DL541" s="90"/>
      <c r="DM541" s="90"/>
      <c r="DN541" s="90"/>
      <c r="DO541" s="90"/>
      <c r="DP541" s="90"/>
      <c r="DQ541" s="90"/>
      <c r="DR541" s="90"/>
      <c r="DS541" s="90"/>
      <c r="DT541" s="90"/>
      <c r="DU541" s="90"/>
      <c r="DV541" s="90"/>
      <c r="DW541" s="90"/>
      <c r="DX541" s="90"/>
      <c r="DY541" s="90"/>
      <c r="DZ541" s="90"/>
      <c r="EA541" s="90"/>
      <c r="EB541" s="90"/>
      <c r="EC541" s="90"/>
      <c r="ED541" s="90"/>
      <c r="EE541" s="90"/>
      <c r="EF541" s="90"/>
      <c r="EG541" s="90"/>
      <c r="EH541" s="90"/>
      <c r="EI541" s="90"/>
      <c r="EJ541" s="90"/>
      <c r="EK541" s="90"/>
      <c r="EL541" s="90"/>
      <c r="EM541" s="90"/>
      <c r="EN541" s="90"/>
      <c r="EO541" s="90"/>
      <c r="EP541" s="90"/>
      <c r="EQ541" s="90"/>
      <c r="ER541" s="90"/>
      <c r="ES541" s="90"/>
      <c r="ET541" s="90"/>
      <c r="EU541" s="90"/>
      <c r="EV541" s="90"/>
      <c r="EW541" s="90"/>
      <c r="EX541" s="90"/>
      <c r="EY541" s="90"/>
      <c r="EZ541" s="90"/>
      <c r="FA541" s="90"/>
      <c r="FB541" s="90"/>
      <c r="FC541" s="90"/>
      <c r="FD541" s="90"/>
      <c r="FE541" s="90"/>
      <c r="FF541" s="90"/>
      <c r="FG541" s="90"/>
      <c r="FH541" s="90"/>
      <c r="FI541" s="90"/>
      <c r="FJ541" s="90"/>
      <c r="FK541" s="90"/>
      <c r="FL541" s="90"/>
      <c r="FM541" s="90"/>
      <c r="FN541" s="90"/>
      <c r="FO541" s="90"/>
      <c r="FP541" s="90"/>
      <c r="FQ541" s="90"/>
      <c r="FR541" s="90"/>
      <c r="FS541" s="90"/>
      <c r="FT541" s="90"/>
      <c r="FU541" s="90"/>
      <c r="FV541" s="90"/>
      <c r="FW541" s="90"/>
      <c r="FX541" s="90"/>
      <c r="FY541" s="90"/>
      <c r="FZ541" s="90"/>
      <c r="GA541" s="90"/>
      <c r="GB541" s="90"/>
      <c r="GC541" s="90"/>
      <c r="GD541" s="90"/>
      <c r="GE541" s="90"/>
      <c r="GF541" s="90"/>
      <c r="GG541" s="90"/>
      <c r="GH541" s="90"/>
      <c r="GI541" s="90"/>
      <c r="GJ541" s="90"/>
      <c r="GK541" s="90"/>
      <c r="GL541" s="90"/>
      <c r="GM541" s="90"/>
      <c r="GN541" s="90"/>
      <c r="GO541" s="90"/>
      <c r="GP541" s="90"/>
      <c r="GQ541" s="90"/>
      <c r="GR541" s="90"/>
      <c r="GS541" s="90"/>
      <c r="GT541" s="90"/>
      <c r="GU541" s="90"/>
      <c r="GV541" s="90"/>
      <c r="GW541" s="90"/>
      <c r="GX541" s="90"/>
      <c r="GY541" s="90"/>
      <c r="GZ541" s="90"/>
      <c r="HA541" s="90"/>
      <c r="HB541" s="90"/>
      <c r="HC541" s="90"/>
      <c r="HD541" s="90"/>
      <c r="HE541" s="90"/>
      <c r="HF541" s="90"/>
      <c r="HG541" s="90"/>
      <c r="HH541" s="90"/>
      <c r="HI541" s="90"/>
      <c r="HJ541" s="90"/>
      <c r="HK541" s="90"/>
      <c r="HL541" s="90"/>
      <c r="HM541" s="90"/>
      <c r="HN541" s="90"/>
      <c r="HO541" s="90"/>
      <c r="HP541" s="90"/>
      <c r="HQ541" s="90"/>
      <c r="HR541" s="90"/>
      <c r="HS541" s="90"/>
      <c r="HT541" s="90"/>
      <c r="HU541" s="90"/>
      <c r="HV541" s="90"/>
      <c r="HW541" s="90"/>
      <c r="HX541" s="90"/>
      <c r="HY541" s="90"/>
      <c r="HZ541" s="90"/>
      <c r="IA541" s="90"/>
      <c r="IB541" s="90"/>
      <c r="IC541" s="90"/>
      <c r="ID541" s="90"/>
      <c r="IE541" s="90"/>
      <c r="IF541" s="90"/>
      <c r="IG541" s="90"/>
      <c r="IH541" s="90"/>
      <c r="II541" s="90"/>
      <c r="IJ541" s="90"/>
      <c r="IK541" s="90"/>
      <c r="IL541" s="90"/>
      <c r="IM541" s="90"/>
      <c r="IN541" s="90"/>
      <c r="IO541" s="90"/>
      <c r="IP541" s="90"/>
      <c r="IQ541" s="90"/>
      <c r="IR541" s="90"/>
      <c r="IS541" s="90"/>
      <c r="IT541" s="90"/>
      <c r="IU541" s="90"/>
      <c r="IV541" s="90"/>
      <c r="IW541" s="90"/>
      <c r="IX541" s="90"/>
    </row>
    <row r="542" spans="4:258" s="3" customFormat="1" x14ac:dyDescent="0.25">
      <c r="D542" s="2"/>
      <c r="AH542" s="90"/>
      <c r="AI542" s="90"/>
      <c r="AJ542" s="90"/>
      <c r="AK542" s="90"/>
      <c r="AL542" s="90"/>
      <c r="AM542" s="90"/>
      <c r="AN542" s="90"/>
      <c r="AO542" s="90"/>
      <c r="AP542" s="90"/>
      <c r="AQ542" s="90"/>
      <c r="AR542" s="90"/>
      <c r="AS542" s="90"/>
      <c r="AT542" s="90"/>
      <c r="AU542" s="90"/>
      <c r="AV542" s="90"/>
      <c r="AW542" s="90"/>
      <c r="AX542" s="90"/>
      <c r="AY542" s="90"/>
      <c r="AZ542" s="90"/>
      <c r="BA542" s="90"/>
      <c r="BB542" s="90"/>
      <c r="BC542" s="90"/>
      <c r="BD542" s="90"/>
      <c r="BE542" s="90"/>
      <c r="BF542" s="90"/>
      <c r="BG542" s="90"/>
      <c r="BH542" s="90"/>
      <c r="BI542" s="90"/>
      <c r="BJ542" s="90"/>
      <c r="BK542" s="90"/>
      <c r="BL542" s="90"/>
      <c r="BM542" s="90"/>
      <c r="BN542" s="90"/>
      <c r="BO542" s="90"/>
      <c r="BP542" s="90"/>
      <c r="BQ542" s="90"/>
      <c r="BR542" s="90"/>
      <c r="BS542" s="90"/>
      <c r="BT542" s="90"/>
      <c r="BU542" s="90"/>
      <c r="BV542" s="90"/>
      <c r="BW542" s="90"/>
      <c r="BX542" s="90"/>
      <c r="BY542" s="90"/>
      <c r="BZ542" s="90"/>
      <c r="CA542" s="90"/>
      <c r="CB542" s="90"/>
      <c r="CC542" s="90"/>
      <c r="CD542" s="90"/>
      <c r="CE542" s="90"/>
      <c r="CF542" s="90"/>
      <c r="CG542" s="90"/>
      <c r="CH542" s="90"/>
      <c r="CI542" s="90"/>
      <c r="CJ542" s="90"/>
      <c r="CK542" s="90"/>
      <c r="CL542" s="90"/>
      <c r="CM542" s="90"/>
      <c r="CN542" s="90"/>
      <c r="CO542" s="90"/>
      <c r="CP542" s="90"/>
      <c r="CQ542" s="90"/>
      <c r="CR542" s="90"/>
      <c r="CS542" s="90"/>
      <c r="CT542" s="90"/>
      <c r="CU542" s="90"/>
      <c r="CV542" s="90"/>
      <c r="CW542" s="90"/>
      <c r="CX542" s="90"/>
      <c r="CY542" s="90"/>
      <c r="CZ542" s="90"/>
      <c r="DA542" s="90"/>
      <c r="DB542" s="90"/>
      <c r="DC542" s="90"/>
      <c r="DD542" s="90"/>
      <c r="DE542" s="90"/>
      <c r="DF542" s="90"/>
      <c r="DG542" s="90"/>
      <c r="DH542" s="90"/>
      <c r="DI542" s="90"/>
      <c r="DJ542" s="90"/>
      <c r="DK542" s="90"/>
      <c r="DL542" s="90"/>
      <c r="DM542" s="90"/>
      <c r="DN542" s="90"/>
      <c r="DO542" s="90"/>
      <c r="DP542" s="90"/>
      <c r="DQ542" s="90"/>
      <c r="DR542" s="90"/>
      <c r="DS542" s="90"/>
      <c r="DT542" s="90"/>
      <c r="DU542" s="90"/>
      <c r="DV542" s="90"/>
      <c r="DW542" s="90"/>
      <c r="DX542" s="90"/>
      <c r="DY542" s="90"/>
      <c r="DZ542" s="90"/>
      <c r="EA542" s="90"/>
      <c r="EB542" s="90"/>
      <c r="EC542" s="90"/>
      <c r="ED542" s="90"/>
      <c r="EE542" s="90"/>
      <c r="EF542" s="90"/>
      <c r="EG542" s="90"/>
      <c r="EH542" s="90"/>
      <c r="EI542" s="90"/>
      <c r="EJ542" s="90"/>
      <c r="EK542" s="90"/>
      <c r="EL542" s="90"/>
      <c r="EM542" s="90"/>
      <c r="EN542" s="90"/>
      <c r="EO542" s="90"/>
      <c r="EP542" s="90"/>
      <c r="EQ542" s="90"/>
      <c r="ER542" s="90"/>
      <c r="ES542" s="90"/>
      <c r="ET542" s="90"/>
      <c r="EU542" s="90"/>
      <c r="EV542" s="90"/>
      <c r="EW542" s="90"/>
      <c r="EX542" s="90"/>
      <c r="EY542" s="90"/>
      <c r="EZ542" s="90"/>
      <c r="FA542" s="90"/>
      <c r="FB542" s="90"/>
      <c r="FC542" s="90"/>
      <c r="FD542" s="90"/>
      <c r="FE542" s="90"/>
      <c r="FF542" s="90"/>
      <c r="FG542" s="90"/>
      <c r="FH542" s="90"/>
      <c r="FI542" s="90"/>
      <c r="FJ542" s="90"/>
      <c r="FK542" s="90"/>
      <c r="FL542" s="90"/>
      <c r="FM542" s="90"/>
      <c r="FN542" s="90"/>
      <c r="FO542" s="90"/>
      <c r="FP542" s="90"/>
      <c r="FQ542" s="90"/>
      <c r="FR542" s="90"/>
      <c r="FS542" s="90"/>
      <c r="FT542" s="90"/>
      <c r="FU542" s="90"/>
      <c r="FV542" s="90"/>
      <c r="FW542" s="90"/>
      <c r="FX542" s="90"/>
      <c r="FY542" s="90"/>
      <c r="FZ542" s="90"/>
      <c r="GA542" s="90"/>
      <c r="GB542" s="90"/>
      <c r="GC542" s="90"/>
      <c r="GD542" s="90"/>
      <c r="GE542" s="90"/>
      <c r="GF542" s="90"/>
      <c r="GG542" s="90"/>
      <c r="GH542" s="90"/>
      <c r="GI542" s="90"/>
      <c r="GJ542" s="90"/>
      <c r="GK542" s="90"/>
      <c r="GL542" s="90"/>
      <c r="GM542" s="90"/>
      <c r="GN542" s="90"/>
      <c r="GO542" s="90"/>
      <c r="GP542" s="90"/>
      <c r="GQ542" s="90"/>
      <c r="GR542" s="90"/>
      <c r="GS542" s="90"/>
      <c r="GT542" s="90"/>
      <c r="GU542" s="90"/>
      <c r="GV542" s="90"/>
      <c r="GW542" s="90"/>
      <c r="GX542" s="90"/>
      <c r="GY542" s="90"/>
      <c r="GZ542" s="90"/>
      <c r="HA542" s="90"/>
      <c r="HB542" s="90"/>
      <c r="HC542" s="90"/>
      <c r="HD542" s="90"/>
      <c r="HE542" s="90"/>
      <c r="HF542" s="90"/>
      <c r="HG542" s="90"/>
      <c r="HH542" s="90"/>
      <c r="HI542" s="90"/>
      <c r="HJ542" s="90"/>
      <c r="HK542" s="90"/>
      <c r="HL542" s="90"/>
      <c r="HM542" s="90"/>
      <c r="HN542" s="90"/>
      <c r="HO542" s="90"/>
      <c r="HP542" s="90"/>
      <c r="HQ542" s="90"/>
      <c r="HR542" s="90"/>
      <c r="HS542" s="90"/>
      <c r="HT542" s="90"/>
      <c r="HU542" s="90"/>
      <c r="HV542" s="90"/>
      <c r="HW542" s="90"/>
      <c r="HX542" s="90"/>
      <c r="HY542" s="90"/>
      <c r="HZ542" s="90"/>
      <c r="IA542" s="90"/>
      <c r="IB542" s="90"/>
      <c r="IC542" s="90"/>
      <c r="ID542" s="90"/>
      <c r="IE542" s="90"/>
      <c r="IF542" s="90"/>
      <c r="IG542" s="90"/>
      <c r="IH542" s="90"/>
      <c r="II542" s="90"/>
      <c r="IJ542" s="90"/>
      <c r="IK542" s="90"/>
      <c r="IL542" s="90"/>
      <c r="IM542" s="90"/>
      <c r="IN542" s="90"/>
      <c r="IO542" s="90"/>
      <c r="IP542" s="90"/>
      <c r="IQ542" s="90"/>
      <c r="IR542" s="90"/>
      <c r="IS542" s="90"/>
      <c r="IT542" s="90"/>
      <c r="IU542" s="90"/>
      <c r="IV542" s="90"/>
      <c r="IW542" s="90"/>
      <c r="IX542" s="90"/>
    </row>
    <row r="543" spans="4:258" s="3" customFormat="1" x14ac:dyDescent="0.25">
      <c r="D543" s="2"/>
      <c r="AH543" s="90"/>
      <c r="AI543" s="90"/>
      <c r="AJ543" s="90"/>
      <c r="AK543" s="90"/>
      <c r="AL543" s="90"/>
      <c r="AM543" s="90"/>
      <c r="AN543" s="90"/>
      <c r="AO543" s="90"/>
      <c r="AP543" s="90"/>
      <c r="AQ543" s="90"/>
      <c r="AR543" s="90"/>
      <c r="AS543" s="90"/>
      <c r="AT543" s="90"/>
      <c r="AU543" s="90"/>
      <c r="AV543" s="90"/>
      <c r="AW543" s="90"/>
      <c r="AX543" s="90"/>
      <c r="AY543" s="90"/>
      <c r="AZ543" s="90"/>
      <c r="BA543" s="90"/>
      <c r="BB543" s="90"/>
      <c r="BC543" s="90"/>
      <c r="BD543" s="90"/>
      <c r="BE543" s="90"/>
      <c r="BF543" s="90"/>
      <c r="BG543" s="90"/>
      <c r="BH543" s="90"/>
      <c r="BI543" s="90"/>
      <c r="BJ543" s="90"/>
      <c r="BK543" s="90"/>
      <c r="BL543" s="90"/>
      <c r="BM543" s="90"/>
      <c r="BN543" s="90"/>
      <c r="BO543" s="90"/>
      <c r="BP543" s="90"/>
      <c r="BQ543" s="90"/>
      <c r="BR543" s="90"/>
      <c r="BS543" s="90"/>
      <c r="BT543" s="90"/>
      <c r="BU543" s="90"/>
      <c r="BV543" s="90"/>
      <c r="BW543" s="90"/>
      <c r="BX543" s="90"/>
      <c r="BY543" s="90"/>
      <c r="BZ543" s="90"/>
      <c r="CA543" s="90"/>
      <c r="CB543" s="90"/>
      <c r="CC543" s="90"/>
      <c r="CD543" s="90"/>
      <c r="CE543" s="90"/>
      <c r="CF543" s="90"/>
      <c r="CG543" s="90"/>
      <c r="CH543" s="90"/>
      <c r="CI543" s="90"/>
      <c r="CJ543" s="90"/>
      <c r="CK543" s="90"/>
      <c r="CL543" s="90"/>
      <c r="CM543" s="90"/>
      <c r="CN543" s="90"/>
      <c r="CO543" s="90"/>
      <c r="CP543" s="90"/>
      <c r="CQ543" s="90"/>
      <c r="CR543" s="90"/>
      <c r="CS543" s="90"/>
      <c r="CT543" s="90"/>
      <c r="CU543" s="90"/>
      <c r="CV543" s="90"/>
      <c r="CW543" s="90"/>
      <c r="CX543" s="90"/>
      <c r="CY543" s="90"/>
      <c r="CZ543" s="90"/>
      <c r="DA543" s="90"/>
      <c r="DB543" s="90"/>
      <c r="DC543" s="90"/>
      <c r="DD543" s="90"/>
      <c r="DE543" s="90"/>
      <c r="DF543" s="90"/>
      <c r="DG543" s="90"/>
      <c r="DH543" s="90"/>
      <c r="DI543" s="90"/>
      <c r="DJ543" s="90"/>
      <c r="DK543" s="90"/>
      <c r="DL543" s="90"/>
      <c r="DM543" s="90"/>
      <c r="DN543" s="90"/>
      <c r="DO543" s="90"/>
      <c r="DP543" s="90"/>
      <c r="DQ543" s="90"/>
      <c r="DR543" s="90"/>
      <c r="DS543" s="90"/>
      <c r="DT543" s="90"/>
      <c r="DU543" s="90"/>
      <c r="DV543" s="90"/>
      <c r="DW543" s="90"/>
      <c r="DX543" s="90"/>
      <c r="DY543" s="90"/>
      <c r="DZ543" s="90"/>
      <c r="EA543" s="90"/>
      <c r="EB543" s="90"/>
      <c r="EC543" s="90"/>
      <c r="ED543" s="90"/>
      <c r="EE543" s="90"/>
      <c r="EF543" s="90"/>
      <c r="EG543" s="90"/>
      <c r="EH543" s="90"/>
      <c r="EI543" s="90"/>
      <c r="EJ543" s="90"/>
      <c r="EK543" s="90"/>
      <c r="EL543" s="90"/>
      <c r="EM543" s="90"/>
      <c r="EN543" s="90"/>
      <c r="EO543" s="90"/>
      <c r="EP543" s="90"/>
      <c r="EQ543" s="90"/>
      <c r="ER543" s="90"/>
      <c r="ES543" s="90"/>
      <c r="ET543" s="90"/>
      <c r="EU543" s="90"/>
      <c r="EV543" s="90"/>
      <c r="EW543" s="90"/>
      <c r="EX543" s="90"/>
      <c r="EY543" s="90"/>
      <c r="EZ543" s="90"/>
      <c r="FA543" s="90"/>
      <c r="FB543" s="90"/>
      <c r="FC543" s="90"/>
      <c r="FD543" s="90"/>
      <c r="FE543" s="90"/>
      <c r="FF543" s="90"/>
      <c r="FG543" s="90"/>
      <c r="FH543" s="90"/>
      <c r="FI543" s="90"/>
      <c r="FJ543" s="90"/>
      <c r="FK543" s="90"/>
      <c r="FL543" s="90"/>
      <c r="FM543" s="90"/>
      <c r="FN543" s="90"/>
      <c r="FO543" s="90"/>
      <c r="FP543" s="90"/>
      <c r="FQ543" s="90"/>
      <c r="FR543" s="90"/>
      <c r="FS543" s="90"/>
      <c r="FT543" s="90"/>
      <c r="FU543" s="90"/>
      <c r="FV543" s="90"/>
      <c r="FW543" s="90"/>
      <c r="FX543" s="90"/>
      <c r="FY543" s="90"/>
      <c r="FZ543" s="90"/>
      <c r="GA543" s="90"/>
      <c r="GB543" s="90"/>
      <c r="GC543" s="90"/>
      <c r="GD543" s="90"/>
      <c r="GE543" s="90"/>
      <c r="GF543" s="90"/>
      <c r="GG543" s="90"/>
      <c r="GH543" s="90"/>
      <c r="GI543" s="90"/>
      <c r="GJ543" s="90"/>
      <c r="GK543" s="90"/>
      <c r="GL543" s="90"/>
      <c r="GM543" s="90"/>
      <c r="GN543" s="90"/>
      <c r="GO543" s="90"/>
      <c r="GP543" s="90"/>
      <c r="GQ543" s="90"/>
      <c r="GR543" s="90"/>
      <c r="GS543" s="90"/>
      <c r="GT543" s="90"/>
      <c r="GU543" s="90"/>
      <c r="GV543" s="90"/>
      <c r="GW543" s="90"/>
      <c r="GX543" s="90"/>
      <c r="GY543" s="90"/>
      <c r="GZ543" s="90"/>
      <c r="HA543" s="90"/>
      <c r="HB543" s="90"/>
      <c r="HC543" s="90"/>
      <c r="HD543" s="90"/>
      <c r="HE543" s="90"/>
      <c r="HF543" s="90"/>
      <c r="HG543" s="90"/>
      <c r="HH543" s="90"/>
      <c r="HI543" s="90"/>
      <c r="HJ543" s="90"/>
      <c r="HK543" s="90"/>
      <c r="HL543" s="90"/>
      <c r="HM543" s="90"/>
      <c r="HN543" s="90"/>
      <c r="HO543" s="90"/>
      <c r="HP543" s="90"/>
      <c r="HQ543" s="90"/>
      <c r="HR543" s="90"/>
      <c r="HS543" s="90"/>
      <c r="HT543" s="90"/>
      <c r="HU543" s="90"/>
      <c r="HV543" s="90"/>
      <c r="HW543" s="90"/>
      <c r="HX543" s="90"/>
      <c r="HY543" s="90"/>
      <c r="HZ543" s="90"/>
      <c r="IA543" s="90"/>
      <c r="IB543" s="90"/>
      <c r="IC543" s="90"/>
      <c r="ID543" s="90"/>
      <c r="IE543" s="90"/>
      <c r="IF543" s="90"/>
      <c r="IG543" s="90"/>
      <c r="IH543" s="90"/>
      <c r="II543" s="90"/>
      <c r="IJ543" s="90"/>
      <c r="IK543" s="90"/>
      <c r="IL543" s="90"/>
      <c r="IM543" s="90"/>
      <c r="IN543" s="90"/>
      <c r="IO543" s="90"/>
      <c r="IP543" s="90"/>
      <c r="IQ543" s="90"/>
      <c r="IR543" s="90"/>
      <c r="IS543" s="90"/>
      <c r="IT543" s="90"/>
      <c r="IU543" s="90"/>
      <c r="IV543" s="90"/>
      <c r="IW543" s="90"/>
      <c r="IX543" s="90"/>
    </row>
    <row r="544" spans="4:258" s="3" customFormat="1" x14ac:dyDescent="0.25">
      <c r="D544" s="2"/>
      <c r="AH544" s="90"/>
      <c r="AI544" s="90"/>
      <c r="AJ544" s="90"/>
      <c r="AK544" s="90"/>
      <c r="AL544" s="90"/>
      <c r="AM544" s="90"/>
      <c r="AN544" s="90"/>
      <c r="AO544" s="90"/>
      <c r="AP544" s="90"/>
      <c r="AQ544" s="90"/>
      <c r="AR544" s="90"/>
      <c r="AS544" s="90"/>
      <c r="AT544" s="90"/>
      <c r="AU544" s="90"/>
      <c r="AV544" s="90"/>
      <c r="AW544" s="90"/>
      <c r="AX544" s="90"/>
      <c r="AY544" s="90"/>
      <c r="AZ544" s="90"/>
      <c r="BA544" s="90"/>
      <c r="BB544" s="90"/>
      <c r="BC544" s="90"/>
      <c r="BD544" s="90"/>
      <c r="BE544" s="90"/>
      <c r="BF544" s="90"/>
      <c r="BG544" s="90"/>
      <c r="BH544" s="90"/>
      <c r="BI544" s="90"/>
      <c r="BJ544" s="90"/>
      <c r="BK544" s="90"/>
      <c r="BL544" s="90"/>
      <c r="BM544" s="90"/>
      <c r="BN544" s="90"/>
      <c r="BO544" s="90"/>
      <c r="BP544" s="90"/>
      <c r="BQ544" s="90"/>
      <c r="BR544" s="90"/>
      <c r="BS544" s="90"/>
      <c r="BT544" s="90"/>
      <c r="BU544" s="90"/>
      <c r="BV544" s="90"/>
      <c r="BW544" s="90"/>
      <c r="BX544" s="90"/>
      <c r="BY544" s="90"/>
      <c r="BZ544" s="90"/>
      <c r="CA544" s="90"/>
      <c r="CB544" s="90"/>
      <c r="CC544" s="90"/>
      <c r="CD544" s="90"/>
      <c r="CE544" s="90"/>
      <c r="CF544" s="90"/>
      <c r="CG544" s="90"/>
      <c r="CH544" s="90"/>
      <c r="CI544" s="90"/>
      <c r="CJ544" s="90"/>
      <c r="CK544" s="90"/>
      <c r="CL544" s="90"/>
      <c r="CM544" s="90"/>
      <c r="CN544" s="90"/>
      <c r="CO544" s="90"/>
      <c r="CP544" s="90"/>
      <c r="CQ544" s="90"/>
      <c r="CR544" s="90"/>
      <c r="CS544" s="90"/>
      <c r="CT544" s="90"/>
      <c r="CU544" s="90"/>
      <c r="CV544" s="90"/>
      <c r="CW544" s="90"/>
      <c r="CX544" s="90"/>
      <c r="CY544" s="90"/>
      <c r="CZ544" s="90"/>
      <c r="DA544" s="90"/>
      <c r="DB544" s="90"/>
      <c r="DC544" s="90"/>
      <c r="DD544" s="90"/>
      <c r="DE544" s="90"/>
      <c r="DF544" s="90"/>
      <c r="DG544" s="90"/>
      <c r="DH544" s="90"/>
      <c r="DI544" s="90"/>
      <c r="DJ544" s="90"/>
      <c r="DK544" s="90"/>
      <c r="DL544" s="90"/>
      <c r="DM544" s="90"/>
      <c r="DN544" s="90"/>
      <c r="DO544" s="90"/>
      <c r="DP544" s="90"/>
      <c r="DQ544" s="90"/>
      <c r="DR544" s="90"/>
      <c r="DS544" s="90"/>
      <c r="DT544" s="90"/>
      <c r="DU544" s="90"/>
      <c r="DV544" s="90"/>
      <c r="DW544" s="90"/>
      <c r="DX544" s="90"/>
      <c r="DY544" s="90"/>
      <c r="DZ544" s="90"/>
      <c r="EA544" s="90"/>
      <c r="EB544" s="90"/>
      <c r="EC544" s="90"/>
      <c r="ED544" s="90"/>
      <c r="EE544" s="90"/>
      <c r="EF544" s="90"/>
      <c r="EG544" s="90"/>
      <c r="EH544" s="90"/>
      <c r="EI544" s="90"/>
      <c r="EJ544" s="90"/>
      <c r="EK544" s="90"/>
      <c r="EL544" s="90"/>
      <c r="EM544" s="90"/>
      <c r="EN544" s="90"/>
      <c r="EO544" s="90"/>
      <c r="EP544" s="90"/>
      <c r="EQ544" s="90"/>
      <c r="ER544" s="90"/>
      <c r="ES544" s="90"/>
      <c r="ET544" s="90"/>
      <c r="EU544" s="90"/>
      <c r="EV544" s="90"/>
      <c r="EW544" s="90"/>
      <c r="EX544" s="90"/>
      <c r="EY544" s="90"/>
      <c r="EZ544" s="90"/>
      <c r="FA544" s="90"/>
      <c r="FB544" s="90"/>
      <c r="FC544" s="90"/>
      <c r="FD544" s="90"/>
      <c r="FE544" s="90"/>
      <c r="FF544" s="90"/>
      <c r="FG544" s="90"/>
      <c r="FH544" s="90"/>
      <c r="FI544" s="90"/>
      <c r="FJ544" s="90"/>
      <c r="FK544" s="90"/>
      <c r="FL544" s="90"/>
      <c r="FM544" s="90"/>
      <c r="FN544" s="90"/>
      <c r="FO544" s="90"/>
      <c r="FP544" s="90"/>
      <c r="FQ544" s="90"/>
      <c r="FR544" s="90"/>
      <c r="FS544" s="90"/>
      <c r="FT544" s="90"/>
      <c r="FU544" s="90"/>
      <c r="FV544" s="90"/>
      <c r="FW544" s="90"/>
      <c r="FX544" s="90"/>
      <c r="FY544" s="90"/>
      <c r="FZ544" s="90"/>
      <c r="GA544" s="90"/>
      <c r="GB544" s="90"/>
      <c r="GC544" s="90"/>
      <c r="GD544" s="90"/>
      <c r="GE544" s="90"/>
      <c r="GF544" s="90"/>
      <c r="GG544" s="90"/>
      <c r="GH544" s="90"/>
      <c r="GI544" s="90"/>
      <c r="GJ544" s="90"/>
      <c r="GK544" s="90"/>
      <c r="GL544" s="90"/>
      <c r="GM544" s="90"/>
      <c r="GN544" s="90"/>
      <c r="GO544" s="90"/>
      <c r="GP544" s="90"/>
      <c r="GQ544" s="90"/>
      <c r="GR544" s="90"/>
      <c r="GS544" s="90"/>
      <c r="GT544" s="90"/>
      <c r="GU544" s="90"/>
      <c r="GV544" s="90"/>
      <c r="GW544" s="90"/>
      <c r="GX544" s="90"/>
      <c r="GY544" s="90"/>
      <c r="GZ544" s="90"/>
      <c r="HA544" s="90"/>
      <c r="HB544" s="90"/>
      <c r="HC544" s="90"/>
      <c r="HD544" s="90"/>
      <c r="HE544" s="90"/>
      <c r="HF544" s="90"/>
      <c r="HG544" s="90"/>
      <c r="HH544" s="90"/>
      <c r="HI544" s="90"/>
      <c r="HJ544" s="90"/>
      <c r="HK544" s="90"/>
      <c r="HL544" s="90"/>
      <c r="HM544" s="90"/>
      <c r="HN544" s="90"/>
      <c r="HO544" s="90"/>
      <c r="HP544" s="90"/>
      <c r="HQ544" s="90"/>
      <c r="HR544" s="90"/>
      <c r="HS544" s="90"/>
      <c r="HT544" s="90"/>
      <c r="HU544" s="90"/>
      <c r="HV544" s="90"/>
      <c r="HW544" s="90"/>
      <c r="HX544" s="90"/>
      <c r="HY544" s="90"/>
      <c r="HZ544" s="90"/>
      <c r="IA544" s="90"/>
      <c r="IB544" s="90"/>
      <c r="IC544" s="90"/>
      <c r="ID544" s="90"/>
      <c r="IE544" s="90"/>
      <c r="IF544" s="90"/>
      <c r="IG544" s="90"/>
      <c r="IH544" s="90"/>
      <c r="II544" s="90"/>
      <c r="IJ544" s="90"/>
      <c r="IK544" s="90"/>
      <c r="IL544" s="90"/>
      <c r="IM544" s="90"/>
      <c r="IN544" s="90"/>
      <c r="IO544" s="90"/>
      <c r="IP544" s="90"/>
      <c r="IQ544" s="90"/>
      <c r="IR544" s="90"/>
      <c r="IS544" s="90"/>
      <c r="IT544" s="90"/>
      <c r="IU544" s="90"/>
      <c r="IV544" s="90"/>
      <c r="IW544" s="90"/>
      <c r="IX544" s="90"/>
    </row>
    <row r="545" spans="4:258" s="3" customFormat="1" x14ac:dyDescent="0.25">
      <c r="D545" s="2"/>
      <c r="AH545" s="90"/>
      <c r="AI545" s="90"/>
      <c r="AJ545" s="90"/>
      <c r="AK545" s="90"/>
      <c r="AL545" s="90"/>
      <c r="AM545" s="90"/>
      <c r="AN545" s="90"/>
      <c r="AO545" s="90"/>
      <c r="AP545" s="90"/>
      <c r="AQ545" s="90"/>
      <c r="AR545" s="90"/>
      <c r="AS545" s="90"/>
      <c r="AT545" s="90"/>
      <c r="AU545" s="90"/>
      <c r="AV545" s="90"/>
      <c r="AW545" s="90"/>
      <c r="AX545" s="90"/>
      <c r="AY545" s="90"/>
      <c r="AZ545" s="90"/>
      <c r="BA545" s="90"/>
      <c r="BB545" s="90"/>
      <c r="BC545" s="90"/>
      <c r="BD545" s="90"/>
      <c r="BE545" s="90"/>
      <c r="BF545" s="90"/>
      <c r="BG545" s="90"/>
      <c r="BH545" s="90"/>
      <c r="BI545" s="90"/>
      <c r="BJ545" s="90"/>
      <c r="BK545" s="90"/>
      <c r="BL545" s="90"/>
      <c r="BM545" s="90"/>
      <c r="BN545" s="90"/>
      <c r="BO545" s="90"/>
      <c r="BP545" s="90"/>
      <c r="BQ545" s="90"/>
      <c r="BR545" s="90"/>
      <c r="BS545" s="90"/>
      <c r="BT545" s="90"/>
      <c r="BU545" s="90"/>
      <c r="BV545" s="90"/>
      <c r="BW545" s="90"/>
      <c r="BX545" s="90"/>
      <c r="BY545" s="90"/>
      <c r="BZ545" s="90"/>
      <c r="CA545" s="90"/>
      <c r="CB545" s="90"/>
      <c r="CC545" s="90"/>
      <c r="CD545" s="90"/>
      <c r="CE545" s="90"/>
      <c r="CF545" s="90"/>
      <c r="CG545" s="90"/>
      <c r="CH545" s="90"/>
      <c r="CI545" s="90"/>
      <c r="CJ545" s="90"/>
      <c r="CK545" s="90"/>
      <c r="CL545" s="90"/>
      <c r="CM545" s="90"/>
      <c r="CN545" s="90"/>
      <c r="CO545" s="90"/>
      <c r="CP545" s="90"/>
      <c r="CQ545" s="90"/>
      <c r="CR545" s="90"/>
      <c r="CS545" s="90"/>
      <c r="CT545" s="90"/>
      <c r="CU545" s="90"/>
      <c r="CV545" s="90"/>
      <c r="CW545" s="90"/>
      <c r="CX545" s="90"/>
      <c r="CY545" s="90"/>
      <c r="CZ545" s="90"/>
      <c r="DA545" s="90"/>
      <c r="DB545" s="90"/>
      <c r="DC545" s="90"/>
      <c r="DD545" s="90"/>
      <c r="DE545" s="90"/>
      <c r="DF545" s="90"/>
      <c r="DG545" s="90"/>
      <c r="DH545" s="90"/>
      <c r="DI545" s="90"/>
      <c r="DJ545" s="90"/>
      <c r="DK545" s="90"/>
      <c r="DL545" s="90"/>
      <c r="DM545" s="90"/>
      <c r="DN545" s="90"/>
      <c r="DO545" s="90"/>
      <c r="DP545" s="90"/>
      <c r="DQ545" s="90"/>
      <c r="DR545" s="90"/>
      <c r="DS545" s="90"/>
      <c r="DT545" s="90"/>
      <c r="DU545" s="90"/>
      <c r="DV545" s="90"/>
      <c r="DW545" s="90"/>
      <c r="DX545" s="90"/>
      <c r="DY545" s="90"/>
      <c r="DZ545" s="90"/>
      <c r="EA545" s="90"/>
      <c r="EB545" s="90"/>
      <c r="EC545" s="90"/>
      <c r="ED545" s="90"/>
      <c r="EE545" s="90"/>
      <c r="EF545" s="90"/>
      <c r="EG545" s="90"/>
      <c r="EH545" s="90"/>
      <c r="EI545" s="90"/>
      <c r="EJ545" s="90"/>
      <c r="EK545" s="90"/>
      <c r="EL545" s="90"/>
      <c r="EM545" s="90"/>
      <c r="EN545" s="90"/>
      <c r="EO545" s="90"/>
      <c r="EP545" s="90"/>
      <c r="EQ545" s="90"/>
      <c r="ER545" s="90"/>
      <c r="ES545" s="90"/>
      <c r="ET545" s="90"/>
      <c r="EU545" s="90"/>
      <c r="EV545" s="90"/>
      <c r="EW545" s="90"/>
      <c r="EX545" s="90"/>
      <c r="EY545" s="90"/>
      <c r="EZ545" s="90"/>
      <c r="FA545" s="90"/>
      <c r="FB545" s="90"/>
      <c r="FC545" s="90"/>
      <c r="FD545" s="90"/>
      <c r="FE545" s="90"/>
      <c r="FF545" s="90"/>
      <c r="FG545" s="90"/>
      <c r="FH545" s="90"/>
      <c r="FI545" s="90"/>
      <c r="FJ545" s="90"/>
      <c r="FK545" s="90"/>
      <c r="FL545" s="90"/>
      <c r="FM545" s="90"/>
      <c r="FN545" s="90"/>
      <c r="FO545" s="90"/>
      <c r="FP545" s="90"/>
      <c r="FQ545" s="90"/>
      <c r="FR545" s="90"/>
      <c r="FS545" s="90"/>
      <c r="FT545" s="90"/>
      <c r="FU545" s="90"/>
      <c r="FV545" s="90"/>
      <c r="FW545" s="90"/>
      <c r="FX545" s="90"/>
      <c r="FY545" s="90"/>
      <c r="FZ545" s="90"/>
      <c r="GA545" s="90"/>
      <c r="GB545" s="90"/>
      <c r="GC545" s="90"/>
      <c r="GD545" s="90"/>
      <c r="GE545" s="90"/>
      <c r="GF545" s="90"/>
      <c r="GG545" s="90"/>
      <c r="GH545" s="90"/>
      <c r="GI545" s="90"/>
      <c r="GJ545" s="90"/>
      <c r="GK545" s="90"/>
      <c r="GL545" s="90"/>
      <c r="GM545" s="90"/>
      <c r="GN545" s="90"/>
      <c r="GO545" s="90"/>
      <c r="GP545" s="90"/>
      <c r="GQ545" s="90"/>
      <c r="GR545" s="90"/>
      <c r="GS545" s="90"/>
      <c r="GT545" s="90"/>
      <c r="GU545" s="90"/>
      <c r="GV545" s="90"/>
      <c r="GW545" s="90"/>
      <c r="GX545" s="90"/>
      <c r="GY545" s="90"/>
      <c r="GZ545" s="90"/>
      <c r="HA545" s="90"/>
      <c r="HB545" s="90"/>
      <c r="HC545" s="90"/>
      <c r="HD545" s="90"/>
      <c r="HE545" s="90"/>
      <c r="HF545" s="90"/>
      <c r="HG545" s="90"/>
      <c r="HH545" s="90"/>
      <c r="HI545" s="90"/>
      <c r="HJ545" s="90"/>
      <c r="HK545" s="90"/>
      <c r="HL545" s="90"/>
      <c r="HM545" s="90"/>
      <c r="HN545" s="90"/>
      <c r="HO545" s="90"/>
      <c r="HP545" s="90"/>
      <c r="HQ545" s="90"/>
      <c r="HR545" s="90"/>
      <c r="HS545" s="90"/>
      <c r="HT545" s="90"/>
      <c r="HU545" s="90"/>
      <c r="HV545" s="90"/>
      <c r="HW545" s="90"/>
      <c r="HX545" s="90"/>
      <c r="HY545" s="90"/>
      <c r="HZ545" s="90"/>
      <c r="IA545" s="90"/>
      <c r="IB545" s="90"/>
      <c r="IC545" s="90"/>
      <c r="ID545" s="90"/>
      <c r="IE545" s="90"/>
      <c r="IF545" s="90"/>
      <c r="IG545" s="90"/>
      <c r="IH545" s="90"/>
      <c r="II545" s="90"/>
      <c r="IJ545" s="90"/>
      <c r="IK545" s="90"/>
      <c r="IL545" s="90"/>
      <c r="IM545" s="90"/>
      <c r="IN545" s="90"/>
      <c r="IO545" s="90"/>
      <c r="IP545" s="90"/>
      <c r="IQ545" s="90"/>
      <c r="IR545" s="90"/>
      <c r="IS545" s="90"/>
      <c r="IT545" s="90"/>
      <c r="IU545" s="90"/>
      <c r="IV545" s="90"/>
      <c r="IW545" s="90"/>
      <c r="IX545" s="90"/>
    </row>
    <row r="546" spans="4:258" s="3" customFormat="1" x14ac:dyDescent="0.25">
      <c r="D546" s="2"/>
      <c r="AH546" s="90"/>
      <c r="AI546" s="90"/>
      <c r="AJ546" s="90"/>
      <c r="AK546" s="90"/>
      <c r="AL546" s="90"/>
      <c r="AM546" s="90"/>
      <c r="AN546" s="90"/>
      <c r="AO546" s="90"/>
      <c r="AP546" s="90"/>
      <c r="AQ546" s="90"/>
      <c r="AR546" s="90"/>
      <c r="AS546" s="90"/>
      <c r="AT546" s="90"/>
      <c r="AU546" s="90"/>
      <c r="AV546" s="90"/>
      <c r="AW546" s="90"/>
      <c r="AX546" s="90"/>
      <c r="AY546" s="90"/>
      <c r="AZ546" s="90"/>
      <c r="BA546" s="90"/>
      <c r="BB546" s="90"/>
      <c r="BC546" s="90"/>
      <c r="BD546" s="90"/>
      <c r="BE546" s="90"/>
      <c r="BF546" s="90"/>
      <c r="BG546" s="90"/>
      <c r="BH546" s="90"/>
      <c r="BI546" s="90"/>
      <c r="BJ546" s="90"/>
      <c r="BK546" s="90"/>
      <c r="BL546" s="90"/>
      <c r="BM546" s="90"/>
      <c r="BN546" s="90"/>
      <c r="BO546" s="90"/>
      <c r="BP546" s="90"/>
      <c r="BQ546" s="90"/>
      <c r="BR546" s="90"/>
      <c r="BS546" s="90"/>
      <c r="BT546" s="90"/>
      <c r="BU546" s="90"/>
      <c r="BV546" s="90"/>
      <c r="BW546" s="90"/>
      <c r="BX546" s="90"/>
      <c r="BY546" s="90"/>
      <c r="BZ546" s="90"/>
      <c r="CA546" s="90"/>
      <c r="CB546" s="90"/>
      <c r="CC546" s="90"/>
      <c r="CD546" s="90"/>
      <c r="CE546" s="90"/>
      <c r="CF546" s="90"/>
      <c r="CG546" s="90"/>
      <c r="CH546" s="90"/>
      <c r="CI546" s="90"/>
      <c r="CJ546" s="90"/>
      <c r="CK546" s="90"/>
      <c r="CL546" s="90"/>
      <c r="CM546" s="90"/>
      <c r="CN546" s="90"/>
      <c r="CO546" s="90"/>
      <c r="CP546" s="90"/>
      <c r="CQ546" s="90"/>
      <c r="CR546" s="90"/>
      <c r="CS546" s="90"/>
      <c r="CT546" s="90"/>
      <c r="CU546" s="90"/>
      <c r="CV546" s="90"/>
      <c r="CW546" s="90"/>
      <c r="CX546" s="90"/>
      <c r="CY546" s="90"/>
      <c r="CZ546" s="90"/>
      <c r="DA546" s="90"/>
      <c r="DB546" s="90"/>
      <c r="DC546" s="90"/>
      <c r="DD546" s="90"/>
      <c r="DE546" s="90"/>
      <c r="DF546" s="90"/>
      <c r="DG546" s="90"/>
      <c r="DH546" s="90"/>
      <c r="DI546" s="90"/>
      <c r="DJ546" s="90"/>
      <c r="DK546" s="90"/>
      <c r="DL546" s="90"/>
      <c r="DM546" s="90"/>
      <c r="DN546" s="90"/>
      <c r="DO546" s="90"/>
      <c r="DP546" s="90"/>
      <c r="DQ546" s="90"/>
      <c r="DR546" s="90"/>
      <c r="DS546" s="90"/>
      <c r="DT546" s="90"/>
      <c r="DU546" s="90"/>
      <c r="DV546" s="90"/>
      <c r="DW546" s="90"/>
      <c r="DX546" s="90"/>
      <c r="DY546" s="90"/>
      <c r="DZ546" s="90"/>
      <c r="EA546" s="90"/>
      <c r="EB546" s="90"/>
      <c r="EC546" s="90"/>
      <c r="ED546" s="90"/>
      <c r="EE546" s="90"/>
      <c r="EF546" s="90"/>
      <c r="EG546" s="90"/>
      <c r="EH546" s="90"/>
      <c r="EI546" s="90"/>
      <c r="EJ546" s="90"/>
      <c r="EK546" s="90"/>
      <c r="EL546" s="90"/>
      <c r="EM546" s="90"/>
      <c r="EN546" s="90"/>
      <c r="EO546" s="90"/>
      <c r="EP546" s="90"/>
      <c r="EQ546" s="90"/>
      <c r="ER546" s="90"/>
      <c r="ES546" s="90"/>
      <c r="ET546" s="90"/>
      <c r="EU546" s="90"/>
      <c r="EV546" s="90"/>
      <c r="EW546" s="90"/>
      <c r="EX546" s="90"/>
      <c r="EY546" s="90"/>
      <c r="EZ546" s="90"/>
      <c r="FA546" s="90"/>
      <c r="FB546" s="90"/>
      <c r="FC546" s="90"/>
      <c r="FD546" s="90"/>
      <c r="FE546" s="90"/>
      <c r="FF546" s="90"/>
      <c r="FG546" s="90"/>
      <c r="FH546" s="90"/>
      <c r="FI546" s="90"/>
      <c r="FJ546" s="90"/>
      <c r="FK546" s="90"/>
      <c r="FL546" s="90"/>
      <c r="FM546" s="90"/>
      <c r="FN546" s="90"/>
      <c r="FO546" s="90"/>
      <c r="FP546" s="90"/>
      <c r="FQ546" s="90"/>
      <c r="FR546" s="90"/>
      <c r="FS546" s="90"/>
      <c r="FT546" s="90"/>
      <c r="FU546" s="90"/>
      <c r="FV546" s="90"/>
      <c r="FW546" s="90"/>
      <c r="FX546" s="90"/>
      <c r="FY546" s="90"/>
      <c r="FZ546" s="90"/>
      <c r="GA546" s="90"/>
      <c r="GB546" s="90"/>
      <c r="GC546" s="90"/>
      <c r="GD546" s="90"/>
      <c r="GE546" s="90"/>
      <c r="GF546" s="90"/>
      <c r="GG546" s="90"/>
      <c r="GH546" s="90"/>
      <c r="GI546" s="90"/>
      <c r="GJ546" s="90"/>
      <c r="GK546" s="90"/>
      <c r="GL546" s="90"/>
      <c r="GM546" s="90"/>
      <c r="GN546" s="90"/>
      <c r="GO546" s="90"/>
      <c r="GP546" s="90"/>
      <c r="GQ546" s="90"/>
      <c r="GR546" s="90"/>
      <c r="GS546" s="90"/>
      <c r="GT546" s="90"/>
      <c r="GU546" s="90"/>
      <c r="GV546" s="90"/>
      <c r="GW546" s="90"/>
      <c r="GX546" s="90"/>
      <c r="GY546" s="90"/>
      <c r="GZ546" s="90"/>
      <c r="HA546" s="90"/>
      <c r="HB546" s="90"/>
      <c r="HC546" s="90"/>
      <c r="HD546" s="90"/>
      <c r="HE546" s="90"/>
      <c r="HF546" s="90"/>
      <c r="HG546" s="90"/>
      <c r="HH546" s="90"/>
      <c r="HI546" s="90"/>
      <c r="HJ546" s="90"/>
      <c r="HK546" s="90"/>
      <c r="HL546" s="90"/>
      <c r="HM546" s="90"/>
      <c r="HN546" s="90"/>
      <c r="HO546" s="90"/>
      <c r="HP546" s="90"/>
      <c r="HQ546" s="90"/>
      <c r="HR546" s="90"/>
      <c r="HS546" s="90"/>
      <c r="HT546" s="90"/>
      <c r="HU546" s="90"/>
      <c r="HV546" s="90"/>
      <c r="HW546" s="90"/>
      <c r="HX546" s="90"/>
      <c r="HY546" s="90"/>
      <c r="HZ546" s="90"/>
      <c r="IA546" s="90"/>
      <c r="IB546" s="90"/>
      <c r="IC546" s="90"/>
      <c r="ID546" s="90"/>
      <c r="IE546" s="90"/>
      <c r="IF546" s="90"/>
      <c r="IG546" s="90"/>
      <c r="IH546" s="90"/>
      <c r="II546" s="90"/>
      <c r="IJ546" s="90"/>
      <c r="IK546" s="90"/>
      <c r="IL546" s="90"/>
      <c r="IM546" s="90"/>
      <c r="IN546" s="90"/>
      <c r="IO546" s="90"/>
      <c r="IP546" s="90"/>
      <c r="IQ546" s="90"/>
      <c r="IR546" s="90"/>
      <c r="IS546" s="90"/>
      <c r="IT546" s="90"/>
      <c r="IU546" s="90"/>
      <c r="IV546" s="90"/>
      <c r="IW546" s="90"/>
      <c r="IX546" s="90"/>
    </row>
    <row r="547" spans="4:258" s="3" customFormat="1" x14ac:dyDescent="0.25">
      <c r="D547" s="2"/>
      <c r="AH547" s="90"/>
      <c r="AI547" s="90"/>
      <c r="AJ547" s="90"/>
      <c r="AK547" s="90"/>
      <c r="AL547" s="90"/>
      <c r="AM547" s="90"/>
      <c r="AN547" s="90"/>
      <c r="AO547" s="90"/>
      <c r="AP547" s="90"/>
      <c r="AQ547" s="90"/>
      <c r="AR547" s="90"/>
      <c r="AS547" s="90"/>
      <c r="AT547" s="90"/>
      <c r="AU547" s="90"/>
      <c r="AV547" s="90"/>
      <c r="AW547" s="90"/>
      <c r="AX547" s="90"/>
      <c r="AY547" s="90"/>
      <c r="AZ547" s="90"/>
      <c r="BA547" s="90"/>
      <c r="BB547" s="90"/>
      <c r="BC547" s="90"/>
      <c r="BD547" s="90"/>
      <c r="BE547" s="90"/>
      <c r="BF547" s="90"/>
      <c r="BG547" s="90"/>
      <c r="BH547" s="90"/>
      <c r="BI547" s="90"/>
      <c r="BJ547" s="90"/>
      <c r="BK547" s="90"/>
      <c r="BL547" s="90"/>
      <c r="BM547" s="90"/>
      <c r="BN547" s="90"/>
      <c r="BO547" s="90"/>
      <c r="BP547" s="90"/>
      <c r="BQ547" s="90"/>
      <c r="BR547" s="90"/>
      <c r="BS547" s="90"/>
      <c r="BT547" s="90"/>
      <c r="BU547" s="90"/>
      <c r="BV547" s="90"/>
      <c r="BW547" s="90"/>
      <c r="BX547" s="90"/>
      <c r="BY547" s="90"/>
      <c r="BZ547" s="90"/>
      <c r="CA547" s="90"/>
      <c r="CB547" s="90"/>
      <c r="CC547" s="90"/>
      <c r="CD547" s="90"/>
      <c r="CE547" s="90"/>
      <c r="CF547" s="90"/>
      <c r="CG547" s="90"/>
      <c r="CH547" s="90"/>
      <c r="CI547" s="90"/>
      <c r="CJ547" s="90"/>
      <c r="CK547" s="90"/>
      <c r="CL547" s="90"/>
      <c r="CM547" s="90"/>
      <c r="CN547" s="90"/>
      <c r="CO547" s="90"/>
      <c r="CP547" s="90"/>
      <c r="CQ547" s="90"/>
      <c r="CR547" s="90"/>
      <c r="CS547" s="90"/>
      <c r="CT547" s="90"/>
      <c r="CU547" s="90"/>
      <c r="CV547" s="90"/>
      <c r="CW547" s="90"/>
      <c r="CX547" s="90"/>
      <c r="CY547" s="90"/>
      <c r="CZ547" s="90"/>
      <c r="DA547" s="90"/>
      <c r="DB547" s="90"/>
      <c r="DC547" s="90"/>
      <c r="DD547" s="90"/>
      <c r="DE547" s="90"/>
      <c r="DF547" s="90"/>
      <c r="DG547" s="90"/>
      <c r="DH547" s="90"/>
      <c r="DI547" s="90"/>
      <c r="DJ547" s="90"/>
      <c r="DK547" s="90"/>
      <c r="DL547" s="90"/>
      <c r="DM547" s="90"/>
      <c r="DN547" s="90"/>
      <c r="DO547" s="90"/>
      <c r="DP547" s="90"/>
      <c r="DQ547" s="90"/>
      <c r="DR547" s="90"/>
      <c r="DS547" s="90"/>
      <c r="DT547" s="90"/>
      <c r="DU547" s="90"/>
      <c r="DV547" s="90"/>
      <c r="DW547" s="90"/>
      <c r="DX547" s="90"/>
      <c r="DY547" s="90"/>
      <c r="DZ547" s="90"/>
      <c r="EA547" s="90"/>
      <c r="EB547" s="90"/>
      <c r="EC547" s="90"/>
      <c r="ED547" s="90"/>
      <c r="EE547" s="90"/>
      <c r="EF547" s="90"/>
      <c r="EG547" s="90"/>
      <c r="EH547" s="90"/>
      <c r="EI547" s="90"/>
      <c r="EJ547" s="90"/>
      <c r="EK547" s="90"/>
      <c r="EL547" s="90"/>
      <c r="EM547" s="90"/>
      <c r="EN547" s="90"/>
      <c r="EO547" s="90"/>
      <c r="EP547" s="90"/>
      <c r="EQ547" s="90"/>
      <c r="ER547" s="90"/>
      <c r="ES547" s="90"/>
      <c r="ET547" s="90"/>
      <c r="EU547" s="90"/>
      <c r="EV547" s="90"/>
      <c r="EW547" s="90"/>
      <c r="EX547" s="90"/>
      <c r="EY547" s="90"/>
      <c r="EZ547" s="90"/>
      <c r="FA547" s="90"/>
      <c r="FB547" s="90"/>
      <c r="FC547" s="90"/>
      <c r="FD547" s="90"/>
      <c r="FE547" s="90"/>
      <c r="FF547" s="90"/>
      <c r="FG547" s="90"/>
      <c r="FH547" s="90"/>
      <c r="FI547" s="90"/>
      <c r="FJ547" s="90"/>
      <c r="FK547" s="90"/>
      <c r="FL547" s="90"/>
      <c r="FM547" s="90"/>
      <c r="FN547" s="90"/>
      <c r="FO547" s="90"/>
      <c r="FP547" s="90"/>
      <c r="FQ547" s="90"/>
      <c r="FR547" s="90"/>
      <c r="FS547" s="90"/>
      <c r="FT547" s="90"/>
      <c r="FU547" s="90"/>
      <c r="FV547" s="90"/>
      <c r="FW547" s="90"/>
      <c r="FX547" s="90"/>
      <c r="FY547" s="90"/>
      <c r="FZ547" s="90"/>
      <c r="GA547" s="90"/>
      <c r="GB547" s="90"/>
      <c r="GC547" s="90"/>
      <c r="GD547" s="90"/>
      <c r="GE547" s="90"/>
      <c r="GF547" s="90"/>
      <c r="GG547" s="90"/>
      <c r="GH547" s="90"/>
      <c r="GI547" s="90"/>
      <c r="GJ547" s="90"/>
      <c r="GK547" s="90"/>
      <c r="GL547" s="90"/>
      <c r="GM547" s="90"/>
      <c r="GN547" s="90"/>
      <c r="GO547" s="90"/>
      <c r="GP547" s="90"/>
      <c r="GQ547" s="90"/>
      <c r="GR547" s="90"/>
      <c r="GS547" s="90"/>
      <c r="GT547" s="90"/>
      <c r="GU547" s="90"/>
      <c r="GV547" s="90"/>
      <c r="GW547" s="90"/>
      <c r="GX547" s="90"/>
      <c r="GY547" s="90"/>
      <c r="GZ547" s="90"/>
      <c r="HA547" s="90"/>
      <c r="HB547" s="90"/>
      <c r="HC547" s="90"/>
      <c r="HD547" s="90"/>
      <c r="HE547" s="90"/>
      <c r="HF547" s="90"/>
      <c r="HG547" s="90"/>
      <c r="HH547" s="90"/>
      <c r="HI547" s="90"/>
      <c r="HJ547" s="90"/>
      <c r="HK547" s="90"/>
      <c r="HL547" s="90"/>
      <c r="HM547" s="90"/>
      <c r="HN547" s="90"/>
      <c r="HO547" s="90"/>
      <c r="HP547" s="90"/>
      <c r="HQ547" s="90"/>
      <c r="HR547" s="90"/>
      <c r="HS547" s="90"/>
      <c r="HT547" s="90"/>
      <c r="HU547" s="90"/>
      <c r="HV547" s="90"/>
      <c r="HW547" s="90"/>
      <c r="HX547" s="90"/>
      <c r="HY547" s="90"/>
      <c r="HZ547" s="90"/>
      <c r="IA547" s="90"/>
      <c r="IB547" s="90"/>
      <c r="IC547" s="90"/>
      <c r="ID547" s="90"/>
      <c r="IE547" s="90"/>
      <c r="IF547" s="90"/>
      <c r="IG547" s="90"/>
      <c r="IH547" s="90"/>
      <c r="II547" s="90"/>
      <c r="IJ547" s="90"/>
      <c r="IK547" s="90"/>
      <c r="IL547" s="90"/>
      <c r="IM547" s="90"/>
      <c r="IN547" s="90"/>
      <c r="IO547" s="90"/>
      <c r="IP547" s="90"/>
      <c r="IQ547" s="90"/>
      <c r="IR547" s="90"/>
      <c r="IS547" s="90"/>
      <c r="IT547" s="90"/>
      <c r="IU547" s="90"/>
      <c r="IV547" s="90"/>
      <c r="IW547" s="90"/>
      <c r="IX547" s="90"/>
    </row>
    <row r="548" spans="4:258" s="3" customFormat="1" x14ac:dyDescent="0.25">
      <c r="D548" s="2"/>
      <c r="AH548" s="90"/>
      <c r="AI548" s="90"/>
      <c r="AJ548" s="90"/>
      <c r="AK548" s="90"/>
      <c r="AL548" s="90"/>
      <c r="AM548" s="90"/>
      <c r="AN548" s="90"/>
      <c r="AO548" s="90"/>
      <c r="AP548" s="90"/>
      <c r="AQ548" s="90"/>
      <c r="AR548" s="90"/>
      <c r="AS548" s="90"/>
      <c r="AT548" s="90"/>
      <c r="AU548" s="90"/>
      <c r="AV548" s="90"/>
      <c r="AW548" s="90"/>
      <c r="AX548" s="90"/>
      <c r="AY548" s="90"/>
      <c r="AZ548" s="90"/>
      <c r="BA548" s="90"/>
      <c r="BB548" s="90"/>
      <c r="BC548" s="90"/>
      <c r="BD548" s="90"/>
      <c r="BE548" s="90"/>
      <c r="BF548" s="90"/>
      <c r="BG548" s="90"/>
      <c r="BH548" s="90"/>
      <c r="BI548" s="90"/>
      <c r="BJ548" s="90"/>
      <c r="BK548" s="90"/>
      <c r="BL548" s="90"/>
      <c r="BM548" s="90"/>
      <c r="BN548" s="90"/>
      <c r="BO548" s="90"/>
      <c r="BP548" s="90"/>
      <c r="BQ548" s="90"/>
      <c r="BR548" s="90"/>
      <c r="BS548" s="90"/>
      <c r="BT548" s="90"/>
      <c r="BU548" s="90"/>
      <c r="BV548" s="90"/>
      <c r="BW548" s="90"/>
      <c r="BX548" s="90"/>
      <c r="BY548" s="90"/>
      <c r="BZ548" s="90"/>
      <c r="CA548" s="90"/>
      <c r="CB548" s="90"/>
      <c r="CC548" s="90"/>
      <c r="CD548" s="90"/>
      <c r="CE548" s="90"/>
      <c r="CF548" s="90"/>
      <c r="CG548" s="90"/>
      <c r="CH548" s="90"/>
      <c r="CI548" s="90"/>
      <c r="CJ548" s="90"/>
      <c r="CK548" s="90"/>
      <c r="CL548" s="90"/>
      <c r="CM548" s="90"/>
      <c r="CN548" s="90"/>
      <c r="CO548" s="90"/>
      <c r="CP548" s="90"/>
      <c r="CQ548" s="90"/>
      <c r="CR548" s="90"/>
      <c r="CS548" s="90"/>
      <c r="CT548" s="90"/>
      <c r="CU548" s="90"/>
      <c r="CV548" s="90"/>
      <c r="CW548" s="90"/>
      <c r="CX548" s="90"/>
      <c r="CY548" s="90"/>
      <c r="CZ548" s="90"/>
      <c r="DA548" s="90"/>
      <c r="DB548" s="90"/>
      <c r="DC548" s="90"/>
      <c r="DD548" s="90"/>
      <c r="DE548" s="90"/>
      <c r="DF548" s="90"/>
      <c r="DG548" s="90"/>
      <c r="DH548" s="90"/>
      <c r="DI548" s="90"/>
      <c r="DJ548" s="90"/>
      <c r="DK548" s="90"/>
      <c r="DL548" s="90"/>
      <c r="DM548" s="90"/>
      <c r="DN548" s="90"/>
      <c r="DO548" s="90"/>
      <c r="DP548" s="90"/>
      <c r="DQ548" s="90"/>
      <c r="DR548" s="90"/>
      <c r="DS548" s="90"/>
      <c r="DT548" s="90"/>
      <c r="DU548" s="90"/>
      <c r="DV548" s="90"/>
      <c r="DW548" s="90"/>
      <c r="DX548" s="90"/>
      <c r="DY548" s="90"/>
      <c r="DZ548" s="90"/>
      <c r="EA548" s="90"/>
      <c r="EB548" s="90"/>
      <c r="EC548" s="90"/>
      <c r="ED548" s="90"/>
      <c r="EE548" s="90"/>
      <c r="EF548" s="90"/>
      <c r="EG548" s="90"/>
      <c r="EH548" s="90"/>
      <c r="EI548" s="90"/>
      <c r="EJ548" s="90"/>
      <c r="EK548" s="90"/>
      <c r="EL548" s="90"/>
      <c r="EM548" s="90"/>
      <c r="EN548" s="90"/>
      <c r="EO548" s="90"/>
      <c r="EP548" s="90"/>
      <c r="EQ548" s="90"/>
      <c r="ER548" s="90"/>
      <c r="ES548" s="90"/>
      <c r="ET548" s="90"/>
      <c r="EU548" s="90"/>
      <c r="EV548" s="90"/>
      <c r="EW548" s="90"/>
      <c r="EX548" s="90"/>
      <c r="EY548" s="90"/>
      <c r="EZ548" s="90"/>
      <c r="FA548" s="90"/>
      <c r="FB548" s="90"/>
      <c r="FC548" s="90"/>
      <c r="FD548" s="90"/>
      <c r="FE548" s="90"/>
      <c r="FF548" s="90"/>
      <c r="FG548" s="90"/>
      <c r="FH548" s="90"/>
      <c r="FI548" s="90"/>
      <c r="FJ548" s="90"/>
      <c r="FK548" s="90"/>
      <c r="FL548" s="90"/>
      <c r="FM548" s="90"/>
      <c r="FN548" s="90"/>
      <c r="FO548" s="90"/>
      <c r="FP548" s="90"/>
      <c r="FQ548" s="90"/>
      <c r="FR548" s="90"/>
      <c r="FS548" s="90"/>
      <c r="FT548" s="90"/>
      <c r="FU548" s="90"/>
      <c r="FV548" s="90"/>
      <c r="FW548" s="90"/>
      <c r="FX548" s="90"/>
      <c r="FY548" s="90"/>
      <c r="FZ548" s="90"/>
      <c r="GA548" s="90"/>
      <c r="GB548" s="90"/>
      <c r="GC548" s="90"/>
      <c r="GD548" s="90"/>
      <c r="GE548" s="90"/>
      <c r="GF548" s="90"/>
      <c r="GG548" s="90"/>
      <c r="GH548" s="90"/>
      <c r="GI548" s="90"/>
      <c r="GJ548" s="90"/>
      <c r="GK548" s="90"/>
      <c r="GL548" s="90"/>
      <c r="GM548" s="90"/>
      <c r="GN548" s="90"/>
      <c r="GO548" s="90"/>
      <c r="GP548" s="90"/>
      <c r="GQ548" s="90"/>
      <c r="GR548" s="90"/>
      <c r="GS548" s="90"/>
      <c r="GT548" s="90"/>
      <c r="GU548" s="90"/>
      <c r="GV548" s="90"/>
      <c r="GW548" s="90"/>
      <c r="GX548" s="90"/>
      <c r="GY548" s="90"/>
      <c r="GZ548" s="90"/>
      <c r="HA548" s="90"/>
      <c r="HB548" s="90"/>
      <c r="HC548" s="90"/>
      <c r="HD548" s="90"/>
      <c r="HE548" s="90"/>
      <c r="HF548" s="90"/>
      <c r="HG548" s="90"/>
      <c r="HH548" s="90"/>
      <c r="HI548" s="90"/>
      <c r="HJ548" s="90"/>
      <c r="HK548" s="90"/>
      <c r="HL548" s="90"/>
      <c r="HM548" s="90"/>
      <c r="HN548" s="90"/>
      <c r="HO548" s="90"/>
      <c r="HP548" s="90"/>
      <c r="HQ548" s="90"/>
      <c r="HR548" s="90"/>
      <c r="HS548" s="90"/>
      <c r="HT548" s="90"/>
      <c r="HU548" s="90"/>
      <c r="HV548" s="90"/>
      <c r="HW548" s="90"/>
      <c r="HX548" s="90"/>
      <c r="HY548" s="90"/>
      <c r="HZ548" s="90"/>
      <c r="IA548" s="90"/>
      <c r="IB548" s="90"/>
      <c r="IC548" s="90"/>
      <c r="ID548" s="90"/>
      <c r="IE548" s="90"/>
      <c r="IF548" s="90"/>
      <c r="IG548" s="90"/>
      <c r="IH548" s="90"/>
      <c r="II548" s="90"/>
      <c r="IJ548" s="90"/>
      <c r="IK548" s="90"/>
      <c r="IL548" s="90"/>
      <c r="IM548" s="90"/>
      <c r="IN548" s="90"/>
      <c r="IO548" s="90"/>
      <c r="IP548" s="90"/>
      <c r="IQ548" s="90"/>
      <c r="IR548" s="90"/>
      <c r="IS548" s="90"/>
      <c r="IT548" s="90"/>
      <c r="IU548" s="90"/>
      <c r="IV548" s="90"/>
      <c r="IW548" s="90"/>
      <c r="IX548" s="90"/>
    </row>
    <row r="549" spans="4:258" s="3" customFormat="1" x14ac:dyDescent="0.25">
      <c r="D549" s="2"/>
      <c r="AH549" s="90"/>
      <c r="AI549" s="90"/>
      <c r="AJ549" s="90"/>
      <c r="AK549" s="90"/>
      <c r="AL549" s="90"/>
      <c r="AM549" s="90"/>
      <c r="AN549" s="90"/>
      <c r="AO549" s="90"/>
      <c r="AP549" s="90"/>
      <c r="AQ549" s="90"/>
      <c r="AR549" s="90"/>
      <c r="AS549" s="90"/>
      <c r="AT549" s="90"/>
      <c r="AU549" s="90"/>
      <c r="AV549" s="90"/>
      <c r="AW549" s="90"/>
      <c r="AX549" s="90"/>
      <c r="AY549" s="90"/>
      <c r="AZ549" s="90"/>
      <c r="BA549" s="90"/>
      <c r="BB549" s="90"/>
      <c r="BC549" s="90"/>
      <c r="BD549" s="90"/>
      <c r="BE549" s="90"/>
      <c r="BF549" s="90"/>
      <c r="BG549" s="90"/>
      <c r="BH549" s="90"/>
      <c r="BI549" s="90"/>
      <c r="BJ549" s="90"/>
      <c r="BK549" s="90"/>
      <c r="BL549" s="90"/>
      <c r="BM549" s="90"/>
      <c r="BN549" s="90"/>
      <c r="BO549" s="90"/>
      <c r="BP549" s="90"/>
      <c r="BQ549" s="90"/>
      <c r="BR549" s="90"/>
      <c r="BS549" s="90"/>
      <c r="BT549" s="90"/>
      <c r="BU549" s="90"/>
      <c r="BV549" s="90"/>
      <c r="BW549" s="90"/>
      <c r="BX549" s="90"/>
      <c r="BY549" s="90"/>
      <c r="BZ549" s="90"/>
      <c r="CA549" s="90"/>
      <c r="CB549" s="90"/>
      <c r="CC549" s="90"/>
      <c r="CD549" s="90"/>
      <c r="CE549" s="90"/>
      <c r="CF549" s="90"/>
      <c r="CG549" s="90"/>
      <c r="CH549" s="90"/>
      <c r="CI549" s="90"/>
      <c r="CJ549" s="90"/>
      <c r="CK549" s="90"/>
      <c r="CL549" s="90"/>
      <c r="CM549" s="90"/>
      <c r="CN549" s="90"/>
      <c r="CO549" s="90"/>
      <c r="CP549" s="90"/>
      <c r="CQ549" s="90"/>
      <c r="CR549" s="90"/>
      <c r="CS549" s="90"/>
      <c r="CT549" s="90"/>
      <c r="CU549" s="90"/>
      <c r="CV549" s="90"/>
      <c r="CW549" s="90"/>
      <c r="CX549" s="90"/>
      <c r="CY549" s="90"/>
      <c r="CZ549" s="90"/>
      <c r="DA549" s="90"/>
      <c r="DB549" s="90"/>
      <c r="DC549" s="90"/>
      <c r="DD549" s="90"/>
      <c r="DE549" s="90"/>
      <c r="DF549" s="90"/>
      <c r="DG549" s="90"/>
      <c r="DH549" s="90"/>
      <c r="DI549" s="90"/>
      <c r="DJ549" s="90"/>
      <c r="DK549" s="90"/>
      <c r="DL549" s="90"/>
      <c r="DM549" s="90"/>
      <c r="DN549" s="90"/>
      <c r="DO549" s="90"/>
      <c r="DP549" s="90"/>
      <c r="DQ549" s="90"/>
      <c r="DR549" s="90"/>
      <c r="DS549" s="90"/>
      <c r="DT549" s="90"/>
      <c r="DU549" s="90"/>
      <c r="DV549" s="90"/>
      <c r="DW549" s="90"/>
      <c r="DX549" s="90"/>
      <c r="DY549" s="90"/>
      <c r="DZ549" s="90"/>
      <c r="EA549" s="90"/>
      <c r="EB549" s="90"/>
      <c r="EC549" s="90"/>
      <c r="ED549" s="90"/>
      <c r="EE549" s="90"/>
      <c r="EF549" s="90"/>
      <c r="EG549" s="90"/>
      <c r="EH549" s="90"/>
      <c r="EI549" s="90"/>
      <c r="EJ549" s="90"/>
      <c r="EK549" s="90"/>
      <c r="EL549" s="90"/>
      <c r="EM549" s="90"/>
      <c r="EN549" s="90"/>
      <c r="EO549" s="90"/>
      <c r="EP549" s="90"/>
      <c r="EQ549" s="90"/>
      <c r="ER549" s="90"/>
      <c r="ES549" s="90"/>
      <c r="ET549" s="90"/>
      <c r="EU549" s="90"/>
      <c r="EV549" s="90"/>
      <c r="EW549" s="90"/>
      <c r="EX549" s="90"/>
      <c r="EY549" s="90"/>
      <c r="EZ549" s="90"/>
      <c r="FA549" s="90"/>
      <c r="FB549" s="90"/>
      <c r="FC549" s="90"/>
      <c r="FD549" s="90"/>
      <c r="FE549" s="90"/>
      <c r="FF549" s="90"/>
      <c r="FG549" s="90"/>
      <c r="FH549" s="90"/>
      <c r="FI549" s="90"/>
      <c r="FJ549" s="90"/>
      <c r="FK549" s="90"/>
      <c r="FL549" s="90"/>
      <c r="FM549" s="90"/>
      <c r="FN549" s="90"/>
      <c r="FO549" s="90"/>
      <c r="FP549" s="90"/>
      <c r="FQ549" s="90"/>
      <c r="FR549" s="90"/>
      <c r="FS549" s="90"/>
      <c r="FT549" s="90"/>
      <c r="FU549" s="90"/>
      <c r="FV549" s="90"/>
      <c r="FW549" s="90"/>
      <c r="FX549" s="90"/>
      <c r="FY549" s="90"/>
      <c r="FZ549" s="90"/>
      <c r="GA549" s="90"/>
      <c r="GB549" s="90"/>
      <c r="GC549" s="90"/>
      <c r="GD549" s="90"/>
      <c r="GE549" s="90"/>
      <c r="GF549" s="90"/>
      <c r="GG549" s="90"/>
      <c r="GH549" s="90"/>
      <c r="GI549" s="90"/>
      <c r="GJ549" s="90"/>
      <c r="GK549" s="90"/>
      <c r="GL549" s="90"/>
      <c r="GM549" s="90"/>
      <c r="GN549" s="90"/>
      <c r="GO549" s="90"/>
      <c r="GP549" s="90"/>
      <c r="GQ549" s="90"/>
      <c r="GR549" s="90"/>
      <c r="GS549" s="90"/>
      <c r="GT549" s="90"/>
      <c r="GU549" s="90"/>
      <c r="GV549" s="90"/>
      <c r="GW549" s="90"/>
      <c r="GX549" s="90"/>
      <c r="GY549" s="90"/>
      <c r="GZ549" s="90"/>
      <c r="HA549" s="90"/>
      <c r="HB549" s="90"/>
      <c r="HC549" s="90"/>
      <c r="HD549" s="90"/>
      <c r="HE549" s="90"/>
      <c r="HF549" s="90"/>
      <c r="HG549" s="90"/>
      <c r="HH549" s="90"/>
      <c r="HI549" s="90"/>
      <c r="HJ549" s="90"/>
      <c r="HK549" s="90"/>
      <c r="HL549" s="90"/>
      <c r="HM549" s="90"/>
      <c r="HN549" s="90"/>
      <c r="HO549" s="90"/>
      <c r="HP549" s="90"/>
      <c r="HQ549" s="90"/>
      <c r="HR549" s="90"/>
      <c r="HS549" s="90"/>
      <c r="HT549" s="90"/>
      <c r="HU549" s="90"/>
      <c r="HV549" s="90"/>
      <c r="HW549" s="90"/>
      <c r="HX549" s="90"/>
      <c r="HY549" s="90"/>
      <c r="HZ549" s="90"/>
      <c r="IA549" s="90"/>
      <c r="IB549" s="90"/>
      <c r="IC549" s="90"/>
      <c r="ID549" s="90"/>
      <c r="IE549" s="90"/>
      <c r="IF549" s="90"/>
      <c r="IG549" s="90"/>
      <c r="IH549" s="90"/>
      <c r="II549" s="90"/>
      <c r="IJ549" s="90"/>
      <c r="IK549" s="90"/>
      <c r="IL549" s="90"/>
      <c r="IM549" s="90"/>
      <c r="IN549" s="90"/>
      <c r="IO549" s="90"/>
      <c r="IP549" s="90"/>
      <c r="IQ549" s="90"/>
      <c r="IR549" s="90"/>
      <c r="IS549" s="90"/>
      <c r="IT549" s="90"/>
      <c r="IU549" s="90"/>
      <c r="IV549" s="90"/>
      <c r="IW549" s="90"/>
      <c r="IX549" s="90"/>
    </row>
    <row r="550" spans="4:258" s="3" customFormat="1" x14ac:dyDescent="0.25">
      <c r="D550" s="2"/>
      <c r="AH550" s="90"/>
      <c r="AI550" s="90"/>
      <c r="AJ550" s="90"/>
      <c r="AK550" s="90"/>
      <c r="AL550" s="90"/>
      <c r="AM550" s="90"/>
      <c r="AN550" s="90"/>
      <c r="AO550" s="90"/>
      <c r="AP550" s="90"/>
      <c r="AQ550" s="90"/>
      <c r="AR550" s="90"/>
      <c r="AS550" s="90"/>
      <c r="AT550" s="90"/>
      <c r="AU550" s="90"/>
      <c r="AV550" s="90"/>
      <c r="AW550" s="90"/>
      <c r="AX550" s="90"/>
      <c r="AY550" s="90"/>
      <c r="AZ550" s="90"/>
      <c r="BA550" s="90"/>
      <c r="BB550" s="90"/>
      <c r="BC550" s="90"/>
      <c r="BD550" s="90"/>
      <c r="BE550" s="90"/>
      <c r="BF550" s="90"/>
      <c r="BG550" s="90"/>
      <c r="BH550" s="90"/>
      <c r="BI550" s="90"/>
      <c r="BJ550" s="90"/>
      <c r="BK550" s="90"/>
      <c r="BL550" s="90"/>
      <c r="BM550" s="90"/>
      <c r="BN550" s="90"/>
      <c r="BO550" s="90"/>
      <c r="BP550" s="90"/>
      <c r="BQ550" s="90"/>
      <c r="BR550" s="90"/>
      <c r="BS550" s="90"/>
      <c r="BT550" s="90"/>
      <c r="BU550" s="90"/>
      <c r="BV550" s="90"/>
      <c r="BW550" s="90"/>
      <c r="BX550" s="90"/>
      <c r="BY550" s="90"/>
      <c r="BZ550" s="90"/>
      <c r="CA550" s="90"/>
      <c r="CB550" s="90"/>
      <c r="CC550" s="90"/>
      <c r="CD550" s="90"/>
      <c r="CE550" s="90"/>
      <c r="CF550" s="90"/>
      <c r="CG550" s="90"/>
      <c r="CH550" s="90"/>
      <c r="CI550" s="90"/>
      <c r="CJ550" s="90"/>
      <c r="CK550" s="90"/>
      <c r="CL550" s="90"/>
      <c r="CM550" s="90"/>
      <c r="CN550" s="90"/>
      <c r="CO550" s="90"/>
      <c r="CP550" s="90"/>
      <c r="CQ550" s="90"/>
      <c r="CR550" s="90"/>
      <c r="CS550" s="90"/>
      <c r="CT550" s="90"/>
      <c r="CU550" s="90"/>
      <c r="CV550" s="90"/>
      <c r="CW550" s="90"/>
      <c r="CX550" s="90"/>
      <c r="CY550" s="90"/>
      <c r="CZ550" s="90"/>
      <c r="DA550" s="90"/>
      <c r="DB550" s="90"/>
      <c r="DC550" s="90"/>
      <c r="DD550" s="90"/>
      <c r="DE550" s="90"/>
      <c r="DF550" s="90"/>
      <c r="DG550" s="90"/>
      <c r="DH550" s="90"/>
      <c r="DI550" s="90"/>
      <c r="DJ550" s="90"/>
      <c r="DK550" s="90"/>
      <c r="DL550" s="90"/>
      <c r="DM550" s="90"/>
      <c r="DN550" s="90"/>
      <c r="DO550" s="90"/>
      <c r="DP550" s="90"/>
      <c r="DQ550" s="90"/>
      <c r="DR550" s="90"/>
      <c r="DS550" s="90"/>
      <c r="DT550" s="90"/>
      <c r="DU550" s="90"/>
      <c r="DV550" s="90"/>
      <c r="DW550" s="90"/>
      <c r="DX550" s="90"/>
      <c r="DY550" s="90"/>
      <c r="DZ550" s="90"/>
      <c r="EA550" s="90"/>
      <c r="EB550" s="90"/>
      <c r="EC550" s="90"/>
      <c r="ED550" s="90"/>
      <c r="EE550" s="90"/>
      <c r="EF550" s="90"/>
      <c r="EG550" s="90"/>
      <c r="EH550" s="90"/>
      <c r="EI550" s="90"/>
      <c r="EJ550" s="90"/>
      <c r="EK550" s="90"/>
      <c r="EL550" s="90"/>
      <c r="EM550" s="90"/>
      <c r="EN550" s="90"/>
      <c r="EO550" s="90"/>
      <c r="EP550" s="90"/>
      <c r="EQ550" s="90"/>
      <c r="ER550" s="90"/>
      <c r="ES550" s="90"/>
      <c r="ET550" s="90"/>
      <c r="EU550" s="90"/>
      <c r="EV550" s="90"/>
      <c r="EW550" s="90"/>
      <c r="EX550" s="90"/>
      <c r="EY550" s="90"/>
      <c r="EZ550" s="90"/>
      <c r="FA550" s="90"/>
      <c r="FB550" s="90"/>
      <c r="FC550" s="90"/>
      <c r="FD550" s="90"/>
      <c r="FE550" s="90"/>
      <c r="FF550" s="90"/>
      <c r="FG550" s="90"/>
      <c r="FH550" s="90"/>
      <c r="FI550" s="90"/>
      <c r="FJ550" s="90"/>
      <c r="FK550" s="90"/>
      <c r="FL550" s="90"/>
      <c r="FM550" s="90"/>
      <c r="FN550" s="90"/>
      <c r="FO550" s="90"/>
      <c r="FP550" s="90"/>
      <c r="FQ550" s="90"/>
      <c r="FR550" s="90"/>
      <c r="FS550" s="90"/>
      <c r="FT550" s="90"/>
      <c r="FU550" s="90"/>
      <c r="FV550" s="90"/>
      <c r="FW550" s="90"/>
      <c r="FX550" s="90"/>
      <c r="FY550" s="90"/>
      <c r="FZ550" s="90"/>
      <c r="GA550" s="90"/>
      <c r="GB550" s="90"/>
      <c r="GC550" s="90"/>
      <c r="GD550" s="90"/>
      <c r="GE550" s="90"/>
      <c r="GF550" s="90"/>
      <c r="GG550" s="90"/>
      <c r="GH550" s="90"/>
      <c r="GI550" s="90"/>
      <c r="GJ550" s="90"/>
      <c r="GK550" s="90"/>
      <c r="GL550" s="90"/>
      <c r="GM550" s="90"/>
      <c r="GN550" s="90"/>
      <c r="GO550" s="90"/>
      <c r="GP550" s="90"/>
      <c r="GQ550" s="90"/>
      <c r="GR550" s="90"/>
      <c r="GS550" s="90"/>
      <c r="GT550" s="90"/>
      <c r="GU550" s="90"/>
      <c r="GV550" s="90"/>
      <c r="GW550" s="90"/>
      <c r="GX550" s="90"/>
      <c r="GY550" s="90"/>
      <c r="GZ550" s="90"/>
      <c r="HA550" s="90"/>
      <c r="HB550" s="90"/>
      <c r="HC550" s="90"/>
      <c r="HD550" s="90"/>
      <c r="HE550" s="90"/>
      <c r="HF550" s="90"/>
      <c r="HG550" s="90"/>
      <c r="HH550" s="90"/>
      <c r="HI550" s="90"/>
      <c r="HJ550" s="90"/>
      <c r="HK550" s="90"/>
      <c r="HL550" s="90"/>
      <c r="HM550" s="90"/>
      <c r="HN550" s="90"/>
      <c r="HO550" s="90"/>
      <c r="HP550" s="90"/>
      <c r="HQ550" s="90"/>
      <c r="HR550" s="90"/>
      <c r="HS550" s="90"/>
      <c r="HT550" s="90"/>
      <c r="HU550" s="90"/>
      <c r="HV550" s="90"/>
      <c r="HW550" s="90"/>
      <c r="HX550" s="90"/>
      <c r="HY550" s="90"/>
      <c r="HZ550" s="90"/>
      <c r="IA550" s="90"/>
      <c r="IB550" s="90"/>
      <c r="IC550" s="90"/>
      <c r="ID550" s="90"/>
      <c r="IE550" s="90"/>
      <c r="IF550" s="90"/>
      <c r="IG550" s="90"/>
      <c r="IH550" s="90"/>
      <c r="II550" s="90"/>
      <c r="IJ550" s="90"/>
      <c r="IK550" s="90"/>
      <c r="IL550" s="90"/>
      <c r="IM550" s="90"/>
      <c r="IN550" s="90"/>
      <c r="IO550" s="90"/>
      <c r="IP550" s="90"/>
      <c r="IQ550" s="90"/>
      <c r="IR550" s="90"/>
      <c r="IS550" s="90"/>
      <c r="IT550" s="90"/>
      <c r="IU550" s="90"/>
      <c r="IV550" s="90"/>
      <c r="IW550" s="90"/>
      <c r="IX550" s="90"/>
    </row>
    <row r="551" spans="4:258" s="3" customFormat="1" x14ac:dyDescent="0.25">
      <c r="D551" s="2"/>
      <c r="AH551" s="90"/>
      <c r="AI551" s="90"/>
      <c r="AJ551" s="90"/>
      <c r="AK551" s="90"/>
      <c r="AL551" s="90"/>
      <c r="AM551" s="90"/>
      <c r="AN551" s="90"/>
      <c r="AO551" s="90"/>
      <c r="AP551" s="90"/>
      <c r="AQ551" s="90"/>
      <c r="AR551" s="90"/>
      <c r="AS551" s="90"/>
      <c r="AT551" s="90"/>
      <c r="AU551" s="90"/>
      <c r="AV551" s="90"/>
      <c r="AW551" s="90"/>
      <c r="AX551" s="90"/>
      <c r="AY551" s="90"/>
      <c r="AZ551" s="90"/>
      <c r="BA551" s="90"/>
      <c r="BB551" s="90"/>
      <c r="BC551" s="90"/>
      <c r="BD551" s="90"/>
      <c r="BE551" s="90"/>
      <c r="BF551" s="90"/>
      <c r="BG551" s="90"/>
      <c r="BH551" s="90"/>
      <c r="BI551" s="90"/>
      <c r="BJ551" s="90"/>
      <c r="BK551" s="90"/>
      <c r="BL551" s="90"/>
      <c r="BM551" s="90"/>
      <c r="BN551" s="90"/>
      <c r="BO551" s="90"/>
      <c r="BP551" s="90"/>
      <c r="BQ551" s="90"/>
      <c r="BR551" s="90"/>
      <c r="BS551" s="90"/>
      <c r="BT551" s="90"/>
      <c r="BU551" s="90"/>
      <c r="BV551" s="90"/>
      <c r="BW551" s="90"/>
      <c r="BX551" s="90"/>
      <c r="BY551" s="90"/>
      <c r="BZ551" s="90"/>
      <c r="CA551" s="90"/>
      <c r="CB551" s="90"/>
      <c r="CC551" s="90"/>
      <c r="CD551" s="90"/>
      <c r="CE551" s="90"/>
      <c r="CF551" s="90"/>
      <c r="CG551" s="90"/>
      <c r="CH551" s="90"/>
      <c r="CI551" s="90"/>
      <c r="CJ551" s="90"/>
      <c r="CK551" s="90"/>
      <c r="CL551" s="90"/>
      <c r="CM551" s="90"/>
      <c r="CN551" s="90"/>
      <c r="CO551" s="90"/>
      <c r="CP551" s="90"/>
      <c r="CQ551" s="90"/>
      <c r="CR551" s="90"/>
      <c r="CS551" s="90"/>
      <c r="CT551" s="90"/>
      <c r="CU551" s="90"/>
      <c r="CV551" s="90"/>
      <c r="CW551" s="90"/>
      <c r="CX551" s="90"/>
      <c r="CY551" s="90"/>
      <c r="CZ551" s="90"/>
      <c r="DA551" s="90"/>
      <c r="DB551" s="90"/>
      <c r="DC551" s="90"/>
      <c r="DD551" s="90"/>
      <c r="DE551" s="90"/>
      <c r="DF551" s="90"/>
      <c r="DG551" s="90"/>
      <c r="DH551" s="90"/>
      <c r="DI551" s="90"/>
      <c r="DJ551" s="90"/>
      <c r="DK551" s="90"/>
      <c r="DL551" s="90"/>
      <c r="DM551" s="90"/>
      <c r="DN551" s="90"/>
      <c r="DO551" s="90"/>
      <c r="DP551" s="90"/>
      <c r="DQ551" s="90"/>
      <c r="DR551" s="90"/>
      <c r="DS551" s="90"/>
      <c r="DT551" s="90"/>
      <c r="DU551" s="90"/>
      <c r="DV551" s="90"/>
      <c r="DW551" s="90"/>
      <c r="DX551" s="90"/>
      <c r="DY551" s="90"/>
      <c r="DZ551" s="90"/>
      <c r="EA551" s="90"/>
      <c r="EB551" s="90"/>
      <c r="EC551" s="90"/>
      <c r="ED551" s="90"/>
      <c r="EE551" s="90"/>
      <c r="EF551" s="90"/>
      <c r="EG551" s="90"/>
      <c r="EH551" s="90"/>
      <c r="EI551" s="90"/>
      <c r="EJ551" s="90"/>
      <c r="EK551" s="90"/>
      <c r="EL551" s="90"/>
      <c r="EM551" s="90"/>
      <c r="EN551" s="90"/>
      <c r="EO551" s="90"/>
      <c r="EP551" s="90"/>
      <c r="EQ551" s="90"/>
      <c r="ER551" s="90"/>
      <c r="ES551" s="90"/>
      <c r="ET551" s="90"/>
      <c r="EU551" s="90"/>
      <c r="EV551" s="90"/>
      <c r="EW551" s="90"/>
      <c r="EX551" s="90"/>
      <c r="EY551" s="90"/>
      <c r="EZ551" s="90"/>
      <c r="FA551" s="90"/>
      <c r="FB551" s="90"/>
      <c r="FC551" s="90"/>
      <c r="FD551" s="90"/>
      <c r="FE551" s="90"/>
      <c r="FF551" s="90"/>
      <c r="FG551" s="90"/>
      <c r="FH551" s="90"/>
      <c r="FI551" s="90"/>
      <c r="FJ551" s="90"/>
      <c r="FK551" s="90"/>
      <c r="FL551" s="90"/>
      <c r="FM551" s="90"/>
      <c r="FN551" s="90"/>
      <c r="FO551" s="90"/>
      <c r="FP551" s="90"/>
      <c r="FQ551" s="90"/>
      <c r="FR551" s="90"/>
      <c r="FS551" s="90"/>
      <c r="FT551" s="90"/>
      <c r="FU551" s="90"/>
      <c r="FV551" s="90"/>
      <c r="FW551" s="90"/>
      <c r="FX551" s="90"/>
      <c r="FY551" s="90"/>
      <c r="FZ551" s="90"/>
      <c r="GA551" s="90"/>
      <c r="GB551" s="90"/>
      <c r="GC551" s="90"/>
      <c r="GD551" s="90"/>
      <c r="GE551" s="90"/>
      <c r="GF551" s="90"/>
      <c r="GG551" s="90"/>
      <c r="GH551" s="90"/>
      <c r="GI551" s="90"/>
      <c r="GJ551" s="90"/>
      <c r="GK551" s="90"/>
      <c r="GL551" s="90"/>
      <c r="GM551" s="90"/>
      <c r="GN551" s="90"/>
      <c r="GO551" s="90"/>
      <c r="GP551" s="90"/>
      <c r="GQ551" s="90"/>
      <c r="GR551" s="90"/>
      <c r="GS551" s="90"/>
      <c r="GT551" s="90"/>
      <c r="GU551" s="90"/>
      <c r="GV551" s="90"/>
      <c r="GW551" s="90"/>
      <c r="GX551" s="90"/>
      <c r="GY551" s="90"/>
      <c r="GZ551" s="90"/>
      <c r="HA551" s="90"/>
      <c r="HB551" s="90"/>
      <c r="HC551" s="90"/>
      <c r="HD551" s="90"/>
      <c r="HE551" s="90"/>
      <c r="HF551" s="90"/>
      <c r="HG551" s="90"/>
      <c r="HH551" s="90"/>
      <c r="HI551" s="90"/>
      <c r="HJ551" s="90"/>
      <c r="HK551" s="90"/>
      <c r="HL551" s="90"/>
      <c r="HM551" s="90"/>
      <c r="HN551" s="90"/>
      <c r="HO551" s="90"/>
      <c r="HP551" s="90"/>
      <c r="HQ551" s="90"/>
      <c r="HR551" s="90"/>
      <c r="HS551" s="90"/>
      <c r="HT551" s="90"/>
      <c r="HU551" s="90"/>
      <c r="HV551" s="90"/>
      <c r="HW551" s="90"/>
      <c r="HX551" s="90"/>
      <c r="HY551" s="90"/>
      <c r="HZ551" s="90"/>
      <c r="IA551" s="90"/>
      <c r="IB551" s="90"/>
      <c r="IC551" s="90"/>
      <c r="ID551" s="90"/>
      <c r="IE551" s="90"/>
      <c r="IF551" s="90"/>
      <c r="IG551" s="90"/>
      <c r="IH551" s="90"/>
      <c r="II551" s="90"/>
      <c r="IJ551" s="90"/>
      <c r="IK551" s="90"/>
      <c r="IL551" s="90"/>
      <c r="IM551" s="90"/>
      <c r="IN551" s="90"/>
      <c r="IO551" s="90"/>
      <c r="IP551" s="90"/>
      <c r="IQ551" s="90"/>
      <c r="IR551" s="90"/>
      <c r="IS551" s="90"/>
      <c r="IT551" s="90"/>
      <c r="IU551" s="90"/>
      <c r="IV551" s="90"/>
      <c r="IW551" s="90"/>
      <c r="IX551" s="90"/>
    </row>
    <row r="552" spans="4:258" s="3" customFormat="1" x14ac:dyDescent="0.25">
      <c r="D552" s="2"/>
      <c r="AH552" s="90"/>
      <c r="AI552" s="90"/>
      <c r="AJ552" s="90"/>
      <c r="AK552" s="90"/>
      <c r="AL552" s="90"/>
      <c r="AM552" s="90"/>
      <c r="AN552" s="90"/>
      <c r="AO552" s="90"/>
      <c r="AP552" s="90"/>
      <c r="AQ552" s="90"/>
      <c r="AR552" s="90"/>
      <c r="AS552" s="90"/>
      <c r="AT552" s="90"/>
      <c r="AU552" s="90"/>
      <c r="AV552" s="90"/>
      <c r="AW552" s="90"/>
      <c r="AX552" s="90"/>
      <c r="AY552" s="90"/>
      <c r="AZ552" s="90"/>
      <c r="BA552" s="90"/>
      <c r="BB552" s="90"/>
      <c r="BC552" s="90"/>
      <c r="BD552" s="90"/>
      <c r="BE552" s="90"/>
      <c r="BF552" s="90"/>
      <c r="BG552" s="90"/>
      <c r="BH552" s="90"/>
      <c r="BI552" s="90"/>
      <c r="BJ552" s="90"/>
      <c r="BK552" s="90"/>
      <c r="BL552" s="90"/>
      <c r="BM552" s="90"/>
      <c r="BN552" s="90"/>
      <c r="BO552" s="90"/>
      <c r="BP552" s="90"/>
      <c r="BQ552" s="90"/>
      <c r="BR552" s="90"/>
      <c r="BS552" s="90"/>
      <c r="BT552" s="90"/>
      <c r="BU552" s="90"/>
      <c r="BV552" s="90"/>
      <c r="BW552" s="90"/>
      <c r="BX552" s="90"/>
      <c r="BY552" s="90"/>
      <c r="BZ552" s="90"/>
      <c r="CA552" s="90"/>
      <c r="CB552" s="90"/>
      <c r="CC552" s="90"/>
      <c r="CD552" s="90"/>
      <c r="CE552" s="90"/>
      <c r="CF552" s="90"/>
      <c r="CG552" s="90"/>
      <c r="CH552" s="90"/>
      <c r="CI552" s="90"/>
      <c r="CJ552" s="90"/>
      <c r="CK552" s="90"/>
      <c r="CL552" s="90"/>
      <c r="CM552" s="90"/>
      <c r="CN552" s="90"/>
      <c r="CO552" s="90"/>
      <c r="CP552" s="90"/>
      <c r="CQ552" s="90"/>
      <c r="CR552" s="90"/>
      <c r="CS552" s="90"/>
      <c r="CT552" s="90"/>
      <c r="CU552" s="90"/>
      <c r="CV552" s="90"/>
      <c r="CW552" s="90"/>
      <c r="CX552" s="90"/>
      <c r="CY552" s="90"/>
      <c r="CZ552" s="90"/>
      <c r="DA552" s="90"/>
      <c r="DB552" s="90"/>
      <c r="DC552" s="90"/>
      <c r="DD552" s="90"/>
      <c r="DE552" s="90"/>
      <c r="DF552" s="90"/>
      <c r="DG552" s="90"/>
      <c r="DH552" s="90"/>
      <c r="DI552" s="90"/>
      <c r="DJ552" s="90"/>
      <c r="DK552" s="90"/>
      <c r="DL552" s="90"/>
      <c r="DM552" s="90"/>
      <c r="DN552" s="90"/>
      <c r="DO552" s="90"/>
      <c r="DP552" s="90"/>
      <c r="DQ552" s="90"/>
      <c r="DR552" s="90"/>
      <c r="DS552" s="90"/>
      <c r="DT552" s="90"/>
      <c r="DU552" s="90"/>
      <c r="DV552" s="90"/>
      <c r="DW552" s="90"/>
      <c r="DX552" s="90"/>
      <c r="DY552" s="90"/>
      <c r="DZ552" s="90"/>
      <c r="EA552" s="90"/>
      <c r="EB552" s="90"/>
      <c r="EC552" s="90"/>
      <c r="ED552" s="90"/>
      <c r="EE552" s="90"/>
      <c r="EF552" s="90"/>
      <c r="EG552" s="90"/>
      <c r="EH552" s="90"/>
      <c r="EI552" s="90"/>
      <c r="EJ552" s="90"/>
      <c r="EK552" s="90"/>
      <c r="EL552" s="90"/>
      <c r="EM552" s="90"/>
      <c r="EN552" s="90"/>
      <c r="EO552" s="90"/>
      <c r="EP552" s="90"/>
      <c r="EQ552" s="90"/>
      <c r="ER552" s="90"/>
      <c r="ES552" s="90"/>
      <c r="ET552" s="90"/>
      <c r="EU552" s="90"/>
      <c r="EV552" s="90"/>
      <c r="EW552" s="90"/>
      <c r="EX552" s="90"/>
      <c r="EY552" s="90"/>
      <c r="EZ552" s="90"/>
      <c r="FA552" s="90"/>
      <c r="FB552" s="90"/>
      <c r="FC552" s="90"/>
      <c r="FD552" s="90"/>
      <c r="FE552" s="90"/>
      <c r="FF552" s="90"/>
      <c r="FG552" s="90"/>
      <c r="FH552" s="90"/>
      <c r="FI552" s="90"/>
      <c r="FJ552" s="90"/>
      <c r="FK552" s="90"/>
      <c r="FL552" s="90"/>
      <c r="FM552" s="90"/>
      <c r="FN552" s="90"/>
      <c r="FO552" s="90"/>
      <c r="FP552" s="90"/>
      <c r="FQ552" s="90"/>
      <c r="FR552" s="90"/>
      <c r="FS552" s="90"/>
      <c r="FT552" s="90"/>
      <c r="FU552" s="90"/>
      <c r="FV552" s="90"/>
      <c r="FW552" s="90"/>
      <c r="FX552" s="90"/>
      <c r="FY552" s="90"/>
      <c r="FZ552" s="90"/>
      <c r="GA552" s="90"/>
      <c r="GB552" s="90"/>
      <c r="GC552" s="90"/>
      <c r="GD552" s="90"/>
      <c r="GE552" s="90"/>
      <c r="GF552" s="90"/>
      <c r="GG552" s="90"/>
      <c r="GH552" s="90"/>
      <c r="GI552" s="90"/>
      <c r="GJ552" s="90"/>
      <c r="GK552" s="90"/>
      <c r="GL552" s="90"/>
      <c r="GM552" s="90"/>
      <c r="GN552" s="90"/>
      <c r="GO552" s="90"/>
      <c r="GP552" s="90"/>
      <c r="GQ552" s="90"/>
      <c r="GR552" s="90"/>
      <c r="GS552" s="90"/>
      <c r="GT552" s="90"/>
      <c r="GU552" s="90"/>
      <c r="GV552" s="90"/>
      <c r="GW552" s="90"/>
      <c r="GX552" s="90"/>
      <c r="GY552" s="90"/>
      <c r="GZ552" s="90"/>
      <c r="HA552" s="90"/>
      <c r="HB552" s="90"/>
      <c r="HC552" s="90"/>
      <c r="HD552" s="90"/>
      <c r="HE552" s="90"/>
      <c r="HF552" s="90"/>
      <c r="HG552" s="90"/>
      <c r="HH552" s="90"/>
      <c r="HI552" s="90"/>
      <c r="HJ552" s="90"/>
      <c r="HK552" s="90"/>
      <c r="HL552" s="90"/>
      <c r="HM552" s="90"/>
      <c r="HN552" s="90"/>
      <c r="HO552" s="90"/>
      <c r="HP552" s="90"/>
      <c r="HQ552" s="90"/>
      <c r="HR552" s="90"/>
      <c r="HS552" s="90"/>
      <c r="HT552" s="90"/>
      <c r="HU552" s="90"/>
      <c r="HV552" s="90"/>
      <c r="HW552" s="90"/>
      <c r="HX552" s="90"/>
      <c r="HY552" s="90"/>
      <c r="HZ552" s="90"/>
      <c r="IA552" s="90"/>
      <c r="IB552" s="90"/>
      <c r="IC552" s="90"/>
      <c r="ID552" s="90"/>
      <c r="IE552" s="90"/>
      <c r="IF552" s="90"/>
      <c r="IG552" s="90"/>
      <c r="IH552" s="90"/>
      <c r="II552" s="90"/>
      <c r="IJ552" s="90"/>
      <c r="IK552" s="90"/>
      <c r="IL552" s="90"/>
      <c r="IM552" s="90"/>
      <c r="IN552" s="90"/>
      <c r="IO552" s="90"/>
      <c r="IP552" s="90"/>
      <c r="IQ552" s="90"/>
      <c r="IR552" s="90"/>
      <c r="IS552" s="90"/>
      <c r="IT552" s="90"/>
      <c r="IU552" s="90"/>
      <c r="IV552" s="90"/>
      <c r="IW552" s="90"/>
      <c r="IX552" s="90"/>
    </row>
    <row r="553" spans="4:258" s="3" customFormat="1" x14ac:dyDescent="0.25">
      <c r="D553" s="2"/>
      <c r="AH553" s="90"/>
      <c r="AI553" s="90"/>
      <c r="AJ553" s="90"/>
      <c r="AK553" s="90"/>
      <c r="AL553" s="90"/>
      <c r="AM553" s="90"/>
      <c r="AN553" s="90"/>
      <c r="AO553" s="90"/>
      <c r="AP553" s="90"/>
      <c r="AQ553" s="90"/>
      <c r="AR553" s="90"/>
      <c r="AS553" s="90"/>
      <c r="AT553" s="90"/>
      <c r="AU553" s="90"/>
      <c r="AV553" s="90"/>
      <c r="AW553" s="90"/>
      <c r="AX553" s="90"/>
      <c r="AY553" s="90"/>
      <c r="AZ553" s="90"/>
      <c r="BA553" s="90"/>
      <c r="BB553" s="90"/>
      <c r="BC553" s="90"/>
      <c r="BD553" s="90"/>
      <c r="BE553" s="90"/>
      <c r="BF553" s="90"/>
      <c r="BG553" s="90"/>
      <c r="BH553" s="90"/>
      <c r="BI553" s="90"/>
      <c r="BJ553" s="90"/>
      <c r="BK553" s="90"/>
      <c r="BL553" s="90"/>
      <c r="BM553" s="90"/>
      <c r="BN553" s="90"/>
      <c r="BO553" s="90"/>
      <c r="BP553" s="90"/>
      <c r="BQ553" s="90"/>
      <c r="BR553" s="90"/>
      <c r="BS553" s="90"/>
      <c r="BT553" s="90"/>
      <c r="BU553" s="90"/>
      <c r="BV553" s="90"/>
      <c r="BW553" s="90"/>
      <c r="BX553" s="90"/>
      <c r="BY553" s="90"/>
      <c r="BZ553" s="90"/>
      <c r="CA553" s="90"/>
      <c r="CB553" s="90"/>
      <c r="CC553" s="90"/>
      <c r="CD553" s="90"/>
      <c r="CE553" s="90"/>
      <c r="CF553" s="90"/>
      <c r="CG553" s="90"/>
      <c r="CH553" s="90"/>
      <c r="CI553" s="90"/>
      <c r="CJ553" s="90"/>
      <c r="CK553" s="90"/>
      <c r="CL553" s="90"/>
      <c r="CM553" s="90"/>
      <c r="CN553" s="90"/>
      <c r="CO553" s="90"/>
      <c r="CP553" s="90"/>
      <c r="CQ553" s="90"/>
      <c r="CR553" s="90"/>
      <c r="CS553" s="90"/>
      <c r="CT553" s="90"/>
      <c r="CU553" s="90"/>
      <c r="CV553" s="90"/>
      <c r="CW553" s="90"/>
      <c r="CX553" s="90"/>
      <c r="CY553" s="90"/>
      <c r="CZ553" s="90"/>
      <c r="DA553" s="90"/>
      <c r="DB553" s="90"/>
      <c r="DC553" s="90"/>
      <c r="DD553" s="90"/>
      <c r="DE553" s="90"/>
      <c r="DF553" s="90"/>
      <c r="DG553" s="90"/>
      <c r="DH553" s="90"/>
      <c r="DI553" s="90"/>
      <c r="DJ553" s="90"/>
      <c r="DK553" s="90"/>
      <c r="DL553" s="90"/>
      <c r="DM553" s="90"/>
      <c r="DN553" s="90"/>
      <c r="DO553" s="90"/>
      <c r="DP553" s="90"/>
      <c r="DQ553" s="90"/>
      <c r="DR553" s="90"/>
      <c r="DS553" s="90"/>
      <c r="DT553" s="90"/>
      <c r="DU553" s="90"/>
      <c r="DV553" s="90"/>
      <c r="DW553" s="90"/>
      <c r="DX553" s="90"/>
      <c r="DY553" s="90"/>
      <c r="DZ553" s="90"/>
      <c r="EA553" s="90"/>
      <c r="EB553" s="90"/>
      <c r="EC553" s="90"/>
      <c r="ED553" s="90"/>
      <c r="EE553" s="90"/>
      <c r="EF553" s="90"/>
      <c r="EG553" s="90"/>
      <c r="EH553" s="90"/>
      <c r="EI553" s="90"/>
      <c r="EJ553" s="90"/>
      <c r="EK553" s="90"/>
      <c r="EL553" s="90"/>
      <c r="EM553" s="90"/>
      <c r="EN553" s="90"/>
      <c r="EO553" s="90"/>
      <c r="EP553" s="90"/>
      <c r="EQ553" s="90"/>
      <c r="ER553" s="90"/>
      <c r="ES553" s="90"/>
      <c r="ET553" s="90"/>
      <c r="EU553" s="90"/>
      <c r="EV553" s="90"/>
      <c r="EW553" s="90"/>
      <c r="EX553" s="90"/>
      <c r="EY553" s="90"/>
      <c r="EZ553" s="90"/>
      <c r="FA553" s="90"/>
      <c r="FB553" s="90"/>
      <c r="FC553" s="90"/>
      <c r="FD553" s="90"/>
      <c r="FE553" s="90"/>
      <c r="FF553" s="90"/>
      <c r="FG553" s="90"/>
      <c r="FH553" s="90"/>
      <c r="FI553" s="90"/>
      <c r="FJ553" s="90"/>
      <c r="FK553" s="90"/>
      <c r="FL553" s="90"/>
      <c r="FM553" s="90"/>
      <c r="FN553" s="90"/>
      <c r="FO553" s="90"/>
      <c r="FP553" s="90"/>
      <c r="FQ553" s="90"/>
      <c r="FR553" s="90"/>
      <c r="FS553" s="90"/>
      <c r="FT553" s="90"/>
      <c r="FU553" s="90"/>
      <c r="FV553" s="90"/>
      <c r="FW553" s="90"/>
      <c r="FX553" s="90"/>
      <c r="FY553" s="90"/>
      <c r="FZ553" s="90"/>
      <c r="GA553" s="90"/>
      <c r="GB553" s="90"/>
      <c r="GC553" s="90"/>
      <c r="GD553" s="90"/>
      <c r="GE553" s="90"/>
      <c r="GF553" s="90"/>
      <c r="GG553" s="90"/>
      <c r="GH553" s="90"/>
      <c r="GI553" s="90"/>
      <c r="GJ553" s="90"/>
      <c r="GK553" s="90"/>
      <c r="GL553" s="90"/>
      <c r="GM553" s="90"/>
      <c r="GN553" s="90"/>
      <c r="GO553" s="90"/>
      <c r="GP553" s="90"/>
      <c r="GQ553" s="90"/>
      <c r="GR553" s="90"/>
      <c r="GS553" s="90"/>
      <c r="GT553" s="90"/>
      <c r="GU553" s="90"/>
      <c r="GV553" s="90"/>
      <c r="GW553" s="90"/>
      <c r="GX553" s="90"/>
      <c r="GY553" s="90"/>
      <c r="GZ553" s="90"/>
      <c r="HA553" s="90"/>
      <c r="HB553" s="90"/>
      <c r="HC553" s="90"/>
      <c r="HD553" s="90"/>
      <c r="HE553" s="90"/>
      <c r="HF553" s="90"/>
      <c r="HG553" s="90"/>
      <c r="HH553" s="90"/>
      <c r="HI553" s="90"/>
      <c r="HJ553" s="90"/>
      <c r="HK553" s="90"/>
      <c r="HL553" s="90"/>
      <c r="HM553" s="90"/>
      <c r="HN553" s="90"/>
      <c r="HO553" s="90"/>
      <c r="HP553" s="90"/>
      <c r="HQ553" s="90"/>
      <c r="HR553" s="90"/>
      <c r="HS553" s="90"/>
      <c r="HT553" s="90"/>
      <c r="HU553" s="90"/>
      <c r="HV553" s="90"/>
      <c r="HW553" s="90"/>
      <c r="HX553" s="90"/>
      <c r="HY553" s="90"/>
      <c r="HZ553" s="90"/>
      <c r="IA553" s="90"/>
      <c r="IB553" s="90"/>
      <c r="IC553" s="90"/>
      <c r="ID553" s="90"/>
      <c r="IE553" s="90"/>
      <c r="IF553" s="90"/>
      <c r="IG553" s="90"/>
      <c r="IH553" s="90"/>
      <c r="II553" s="90"/>
      <c r="IJ553" s="90"/>
      <c r="IK553" s="90"/>
      <c r="IL553" s="90"/>
      <c r="IM553" s="90"/>
      <c r="IN553" s="90"/>
      <c r="IO553" s="90"/>
      <c r="IP553" s="90"/>
      <c r="IQ553" s="90"/>
      <c r="IR553" s="90"/>
      <c r="IS553" s="90"/>
      <c r="IT553" s="90"/>
      <c r="IU553" s="90"/>
      <c r="IV553" s="90"/>
      <c r="IW553" s="90"/>
      <c r="IX553" s="90"/>
    </row>
    <row r="554" spans="4:258" s="3" customFormat="1" x14ac:dyDescent="0.25">
      <c r="D554" s="2"/>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c r="BM554" s="90"/>
      <c r="BN554" s="90"/>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0"/>
      <c r="CN554" s="90"/>
      <c r="CO554" s="90"/>
      <c r="CP554" s="90"/>
      <c r="CQ554" s="90"/>
      <c r="CR554" s="90"/>
      <c r="CS554" s="90"/>
      <c r="CT554" s="90"/>
      <c r="CU554" s="90"/>
      <c r="CV554" s="90"/>
      <c r="CW554" s="90"/>
      <c r="CX554" s="90"/>
      <c r="CY554" s="90"/>
      <c r="CZ554" s="90"/>
      <c r="DA554" s="90"/>
      <c r="DB554" s="90"/>
      <c r="DC554" s="90"/>
      <c r="DD554" s="90"/>
      <c r="DE554" s="90"/>
      <c r="DF554" s="90"/>
      <c r="DG554" s="90"/>
      <c r="DH554" s="90"/>
      <c r="DI554" s="90"/>
      <c r="DJ554" s="90"/>
      <c r="DK554" s="90"/>
      <c r="DL554" s="90"/>
      <c r="DM554" s="90"/>
      <c r="DN554" s="90"/>
      <c r="DO554" s="90"/>
      <c r="DP554" s="90"/>
      <c r="DQ554" s="90"/>
      <c r="DR554" s="90"/>
      <c r="DS554" s="90"/>
      <c r="DT554" s="90"/>
      <c r="DU554" s="90"/>
      <c r="DV554" s="90"/>
      <c r="DW554" s="90"/>
      <c r="DX554" s="90"/>
      <c r="DY554" s="90"/>
      <c r="DZ554" s="90"/>
      <c r="EA554" s="90"/>
      <c r="EB554" s="90"/>
      <c r="EC554" s="90"/>
      <c r="ED554" s="90"/>
      <c r="EE554" s="90"/>
      <c r="EF554" s="90"/>
      <c r="EG554" s="90"/>
      <c r="EH554" s="90"/>
      <c r="EI554" s="90"/>
      <c r="EJ554" s="90"/>
      <c r="EK554" s="90"/>
      <c r="EL554" s="90"/>
      <c r="EM554" s="90"/>
      <c r="EN554" s="90"/>
      <c r="EO554" s="90"/>
      <c r="EP554" s="90"/>
      <c r="EQ554" s="90"/>
      <c r="ER554" s="90"/>
      <c r="ES554" s="90"/>
      <c r="ET554" s="90"/>
      <c r="EU554" s="90"/>
      <c r="EV554" s="90"/>
      <c r="EW554" s="90"/>
      <c r="EX554" s="90"/>
      <c r="EY554" s="90"/>
      <c r="EZ554" s="90"/>
      <c r="FA554" s="90"/>
      <c r="FB554" s="90"/>
      <c r="FC554" s="90"/>
      <c r="FD554" s="90"/>
      <c r="FE554" s="90"/>
      <c r="FF554" s="90"/>
      <c r="FG554" s="90"/>
      <c r="FH554" s="90"/>
      <c r="FI554" s="90"/>
      <c r="FJ554" s="90"/>
      <c r="FK554" s="90"/>
      <c r="FL554" s="90"/>
      <c r="FM554" s="90"/>
      <c r="FN554" s="90"/>
      <c r="FO554" s="90"/>
      <c r="FP554" s="90"/>
      <c r="FQ554" s="90"/>
      <c r="FR554" s="90"/>
      <c r="FS554" s="90"/>
      <c r="FT554" s="90"/>
      <c r="FU554" s="90"/>
      <c r="FV554" s="90"/>
      <c r="FW554" s="90"/>
      <c r="FX554" s="90"/>
      <c r="FY554" s="90"/>
      <c r="FZ554" s="90"/>
      <c r="GA554" s="90"/>
      <c r="GB554" s="90"/>
      <c r="GC554" s="90"/>
      <c r="GD554" s="90"/>
      <c r="GE554" s="90"/>
      <c r="GF554" s="90"/>
      <c r="GG554" s="90"/>
      <c r="GH554" s="90"/>
      <c r="GI554" s="90"/>
      <c r="GJ554" s="90"/>
      <c r="GK554" s="90"/>
      <c r="GL554" s="90"/>
      <c r="GM554" s="90"/>
      <c r="GN554" s="90"/>
      <c r="GO554" s="90"/>
      <c r="GP554" s="90"/>
      <c r="GQ554" s="90"/>
      <c r="GR554" s="90"/>
      <c r="GS554" s="90"/>
      <c r="GT554" s="90"/>
      <c r="GU554" s="90"/>
      <c r="GV554" s="90"/>
      <c r="GW554" s="90"/>
      <c r="GX554" s="90"/>
      <c r="GY554" s="90"/>
      <c r="GZ554" s="90"/>
      <c r="HA554" s="90"/>
      <c r="HB554" s="90"/>
      <c r="HC554" s="90"/>
      <c r="HD554" s="90"/>
      <c r="HE554" s="90"/>
      <c r="HF554" s="90"/>
      <c r="HG554" s="90"/>
      <c r="HH554" s="90"/>
      <c r="HI554" s="90"/>
      <c r="HJ554" s="90"/>
      <c r="HK554" s="90"/>
      <c r="HL554" s="90"/>
      <c r="HM554" s="90"/>
      <c r="HN554" s="90"/>
      <c r="HO554" s="90"/>
      <c r="HP554" s="90"/>
      <c r="HQ554" s="90"/>
      <c r="HR554" s="90"/>
      <c r="HS554" s="90"/>
      <c r="HT554" s="90"/>
      <c r="HU554" s="90"/>
      <c r="HV554" s="90"/>
      <c r="HW554" s="90"/>
      <c r="HX554" s="90"/>
      <c r="HY554" s="90"/>
      <c r="HZ554" s="90"/>
      <c r="IA554" s="90"/>
      <c r="IB554" s="90"/>
      <c r="IC554" s="90"/>
      <c r="ID554" s="90"/>
      <c r="IE554" s="90"/>
      <c r="IF554" s="90"/>
      <c r="IG554" s="90"/>
      <c r="IH554" s="90"/>
      <c r="II554" s="90"/>
      <c r="IJ554" s="90"/>
      <c r="IK554" s="90"/>
      <c r="IL554" s="90"/>
      <c r="IM554" s="90"/>
      <c r="IN554" s="90"/>
      <c r="IO554" s="90"/>
      <c r="IP554" s="90"/>
      <c r="IQ554" s="90"/>
      <c r="IR554" s="90"/>
      <c r="IS554" s="90"/>
      <c r="IT554" s="90"/>
      <c r="IU554" s="90"/>
      <c r="IV554" s="90"/>
      <c r="IW554" s="90"/>
      <c r="IX554" s="90"/>
    </row>
    <row r="555" spans="4:258" s="3" customFormat="1" x14ac:dyDescent="0.25">
      <c r="D555" s="2"/>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0"/>
      <c r="CN555" s="90"/>
      <c r="CO555" s="90"/>
      <c r="CP555" s="90"/>
      <c r="CQ555" s="90"/>
      <c r="CR555" s="90"/>
      <c r="CS555" s="90"/>
      <c r="CT555" s="90"/>
      <c r="CU555" s="90"/>
      <c r="CV555" s="90"/>
      <c r="CW555" s="90"/>
      <c r="CX555" s="90"/>
      <c r="CY555" s="90"/>
      <c r="CZ555" s="90"/>
      <c r="DA555" s="90"/>
      <c r="DB555" s="90"/>
      <c r="DC555" s="90"/>
      <c r="DD555" s="90"/>
      <c r="DE555" s="90"/>
      <c r="DF555" s="90"/>
      <c r="DG555" s="90"/>
      <c r="DH555" s="90"/>
      <c r="DI555" s="90"/>
      <c r="DJ555" s="90"/>
      <c r="DK555" s="90"/>
      <c r="DL555" s="90"/>
      <c r="DM555" s="90"/>
      <c r="DN555" s="90"/>
      <c r="DO555" s="90"/>
      <c r="DP555" s="90"/>
      <c r="DQ555" s="90"/>
      <c r="DR555" s="90"/>
      <c r="DS555" s="90"/>
      <c r="DT555" s="90"/>
      <c r="DU555" s="90"/>
      <c r="DV555" s="90"/>
      <c r="DW555" s="90"/>
      <c r="DX555" s="90"/>
      <c r="DY555" s="90"/>
      <c r="DZ555" s="90"/>
      <c r="EA555" s="90"/>
      <c r="EB555" s="90"/>
      <c r="EC555" s="90"/>
      <c r="ED555" s="90"/>
      <c r="EE555" s="90"/>
      <c r="EF555" s="90"/>
      <c r="EG555" s="90"/>
      <c r="EH555" s="90"/>
      <c r="EI555" s="90"/>
      <c r="EJ555" s="90"/>
      <c r="EK555" s="90"/>
      <c r="EL555" s="90"/>
      <c r="EM555" s="90"/>
      <c r="EN555" s="90"/>
      <c r="EO555" s="90"/>
      <c r="EP555" s="90"/>
      <c r="EQ555" s="90"/>
      <c r="ER555" s="90"/>
      <c r="ES555" s="90"/>
      <c r="ET555" s="90"/>
      <c r="EU555" s="90"/>
      <c r="EV555" s="90"/>
      <c r="EW555" s="90"/>
      <c r="EX555" s="90"/>
      <c r="EY555" s="90"/>
      <c r="EZ555" s="90"/>
      <c r="FA555" s="90"/>
      <c r="FB555" s="90"/>
      <c r="FC555" s="90"/>
      <c r="FD555" s="90"/>
      <c r="FE555" s="90"/>
      <c r="FF555" s="90"/>
      <c r="FG555" s="90"/>
      <c r="FH555" s="90"/>
      <c r="FI555" s="90"/>
      <c r="FJ555" s="90"/>
      <c r="FK555" s="90"/>
      <c r="FL555" s="90"/>
      <c r="FM555" s="90"/>
      <c r="FN555" s="90"/>
      <c r="FO555" s="90"/>
      <c r="FP555" s="90"/>
      <c r="FQ555" s="90"/>
      <c r="FR555" s="90"/>
      <c r="FS555" s="90"/>
      <c r="FT555" s="90"/>
      <c r="FU555" s="90"/>
      <c r="FV555" s="90"/>
      <c r="FW555" s="90"/>
      <c r="FX555" s="90"/>
      <c r="FY555" s="90"/>
      <c r="FZ555" s="90"/>
      <c r="GA555" s="90"/>
      <c r="GB555" s="90"/>
      <c r="GC555" s="90"/>
      <c r="GD555" s="90"/>
      <c r="GE555" s="90"/>
      <c r="GF555" s="90"/>
      <c r="GG555" s="90"/>
      <c r="GH555" s="90"/>
      <c r="GI555" s="90"/>
      <c r="GJ555" s="90"/>
      <c r="GK555" s="90"/>
      <c r="GL555" s="90"/>
      <c r="GM555" s="90"/>
      <c r="GN555" s="90"/>
      <c r="GO555" s="90"/>
      <c r="GP555" s="90"/>
      <c r="GQ555" s="90"/>
      <c r="GR555" s="90"/>
      <c r="GS555" s="90"/>
      <c r="GT555" s="90"/>
      <c r="GU555" s="90"/>
      <c r="GV555" s="90"/>
      <c r="GW555" s="90"/>
      <c r="GX555" s="90"/>
      <c r="GY555" s="90"/>
      <c r="GZ555" s="90"/>
      <c r="HA555" s="90"/>
      <c r="HB555" s="90"/>
      <c r="HC555" s="90"/>
      <c r="HD555" s="90"/>
      <c r="HE555" s="90"/>
      <c r="HF555" s="90"/>
      <c r="HG555" s="90"/>
      <c r="HH555" s="90"/>
      <c r="HI555" s="90"/>
      <c r="HJ555" s="90"/>
      <c r="HK555" s="90"/>
      <c r="HL555" s="90"/>
      <c r="HM555" s="90"/>
      <c r="HN555" s="90"/>
      <c r="HO555" s="90"/>
      <c r="HP555" s="90"/>
      <c r="HQ555" s="90"/>
      <c r="HR555" s="90"/>
      <c r="HS555" s="90"/>
      <c r="HT555" s="90"/>
      <c r="HU555" s="90"/>
      <c r="HV555" s="90"/>
      <c r="HW555" s="90"/>
      <c r="HX555" s="90"/>
      <c r="HY555" s="90"/>
      <c r="HZ555" s="90"/>
      <c r="IA555" s="90"/>
      <c r="IB555" s="90"/>
      <c r="IC555" s="90"/>
      <c r="ID555" s="90"/>
      <c r="IE555" s="90"/>
      <c r="IF555" s="90"/>
      <c r="IG555" s="90"/>
      <c r="IH555" s="90"/>
      <c r="II555" s="90"/>
      <c r="IJ555" s="90"/>
      <c r="IK555" s="90"/>
      <c r="IL555" s="90"/>
      <c r="IM555" s="90"/>
      <c r="IN555" s="90"/>
      <c r="IO555" s="90"/>
      <c r="IP555" s="90"/>
      <c r="IQ555" s="90"/>
      <c r="IR555" s="90"/>
      <c r="IS555" s="90"/>
      <c r="IT555" s="90"/>
      <c r="IU555" s="90"/>
      <c r="IV555" s="90"/>
      <c r="IW555" s="90"/>
      <c r="IX555" s="90"/>
    </row>
    <row r="556" spans="4:258" s="3" customFormat="1" x14ac:dyDescent="0.25">
      <c r="D556" s="2"/>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0"/>
      <c r="CN556" s="90"/>
      <c r="CO556" s="90"/>
      <c r="CP556" s="90"/>
      <c r="CQ556" s="90"/>
      <c r="CR556" s="90"/>
      <c r="CS556" s="90"/>
      <c r="CT556" s="90"/>
      <c r="CU556" s="90"/>
      <c r="CV556" s="90"/>
      <c r="CW556" s="90"/>
      <c r="CX556" s="90"/>
      <c r="CY556" s="90"/>
      <c r="CZ556" s="90"/>
      <c r="DA556" s="90"/>
      <c r="DB556" s="90"/>
      <c r="DC556" s="90"/>
      <c r="DD556" s="90"/>
      <c r="DE556" s="90"/>
      <c r="DF556" s="90"/>
      <c r="DG556" s="90"/>
      <c r="DH556" s="90"/>
      <c r="DI556" s="90"/>
      <c r="DJ556" s="90"/>
      <c r="DK556" s="90"/>
      <c r="DL556" s="90"/>
      <c r="DM556" s="90"/>
      <c r="DN556" s="90"/>
      <c r="DO556" s="90"/>
      <c r="DP556" s="90"/>
      <c r="DQ556" s="90"/>
      <c r="DR556" s="90"/>
      <c r="DS556" s="90"/>
      <c r="DT556" s="90"/>
      <c r="DU556" s="90"/>
      <c r="DV556" s="90"/>
      <c r="DW556" s="90"/>
      <c r="DX556" s="90"/>
      <c r="DY556" s="90"/>
      <c r="DZ556" s="90"/>
      <c r="EA556" s="90"/>
      <c r="EB556" s="90"/>
      <c r="EC556" s="90"/>
      <c r="ED556" s="90"/>
      <c r="EE556" s="90"/>
      <c r="EF556" s="90"/>
      <c r="EG556" s="90"/>
      <c r="EH556" s="90"/>
      <c r="EI556" s="90"/>
      <c r="EJ556" s="90"/>
      <c r="EK556" s="90"/>
      <c r="EL556" s="90"/>
      <c r="EM556" s="90"/>
      <c r="EN556" s="90"/>
      <c r="EO556" s="90"/>
      <c r="EP556" s="90"/>
      <c r="EQ556" s="90"/>
      <c r="ER556" s="90"/>
      <c r="ES556" s="90"/>
      <c r="ET556" s="90"/>
      <c r="EU556" s="90"/>
      <c r="EV556" s="90"/>
      <c r="EW556" s="90"/>
      <c r="EX556" s="90"/>
      <c r="EY556" s="90"/>
      <c r="EZ556" s="90"/>
      <c r="FA556" s="90"/>
      <c r="FB556" s="90"/>
      <c r="FC556" s="90"/>
      <c r="FD556" s="90"/>
      <c r="FE556" s="90"/>
      <c r="FF556" s="90"/>
      <c r="FG556" s="90"/>
      <c r="FH556" s="90"/>
      <c r="FI556" s="90"/>
      <c r="FJ556" s="90"/>
      <c r="FK556" s="90"/>
      <c r="FL556" s="90"/>
      <c r="FM556" s="90"/>
      <c r="FN556" s="90"/>
      <c r="FO556" s="90"/>
      <c r="FP556" s="90"/>
      <c r="FQ556" s="90"/>
      <c r="FR556" s="90"/>
      <c r="FS556" s="90"/>
      <c r="FT556" s="90"/>
      <c r="FU556" s="90"/>
      <c r="FV556" s="90"/>
      <c r="FW556" s="90"/>
      <c r="FX556" s="90"/>
      <c r="FY556" s="90"/>
      <c r="FZ556" s="90"/>
      <c r="GA556" s="90"/>
      <c r="GB556" s="90"/>
      <c r="GC556" s="90"/>
      <c r="GD556" s="90"/>
      <c r="GE556" s="90"/>
      <c r="GF556" s="90"/>
      <c r="GG556" s="90"/>
      <c r="GH556" s="90"/>
      <c r="GI556" s="90"/>
      <c r="GJ556" s="90"/>
      <c r="GK556" s="90"/>
      <c r="GL556" s="90"/>
      <c r="GM556" s="90"/>
      <c r="GN556" s="90"/>
      <c r="GO556" s="90"/>
      <c r="GP556" s="90"/>
      <c r="GQ556" s="90"/>
      <c r="GR556" s="90"/>
      <c r="GS556" s="90"/>
      <c r="GT556" s="90"/>
      <c r="GU556" s="90"/>
      <c r="GV556" s="90"/>
      <c r="GW556" s="90"/>
      <c r="GX556" s="90"/>
      <c r="GY556" s="90"/>
      <c r="GZ556" s="90"/>
      <c r="HA556" s="90"/>
      <c r="HB556" s="90"/>
      <c r="HC556" s="90"/>
      <c r="HD556" s="90"/>
      <c r="HE556" s="90"/>
      <c r="HF556" s="90"/>
      <c r="HG556" s="90"/>
      <c r="HH556" s="90"/>
      <c r="HI556" s="90"/>
      <c r="HJ556" s="90"/>
      <c r="HK556" s="90"/>
      <c r="HL556" s="90"/>
      <c r="HM556" s="90"/>
      <c r="HN556" s="90"/>
      <c r="HO556" s="90"/>
      <c r="HP556" s="90"/>
      <c r="HQ556" s="90"/>
      <c r="HR556" s="90"/>
      <c r="HS556" s="90"/>
      <c r="HT556" s="90"/>
      <c r="HU556" s="90"/>
      <c r="HV556" s="90"/>
      <c r="HW556" s="90"/>
      <c r="HX556" s="90"/>
      <c r="HY556" s="90"/>
      <c r="HZ556" s="90"/>
      <c r="IA556" s="90"/>
      <c r="IB556" s="90"/>
      <c r="IC556" s="90"/>
      <c r="ID556" s="90"/>
      <c r="IE556" s="90"/>
      <c r="IF556" s="90"/>
      <c r="IG556" s="90"/>
      <c r="IH556" s="90"/>
      <c r="II556" s="90"/>
      <c r="IJ556" s="90"/>
      <c r="IK556" s="90"/>
      <c r="IL556" s="90"/>
      <c r="IM556" s="90"/>
      <c r="IN556" s="90"/>
      <c r="IO556" s="90"/>
      <c r="IP556" s="90"/>
      <c r="IQ556" s="90"/>
      <c r="IR556" s="90"/>
      <c r="IS556" s="90"/>
      <c r="IT556" s="90"/>
      <c r="IU556" s="90"/>
      <c r="IV556" s="90"/>
      <c r="IW556" s="90"/>
      <c r="IX556" s="90"/>
    </row>
    <row r="557" spans="4:258" s="3" customFormat="1" x14ac:dyDescent="0.25">
      <c r="D557" s="2"/>
      <c r="AH557" s="90"/>
      <c r="AI557" s="90"/>
      <c r="AJ557" s="90"/>
      <c r="AK557" s="90"/>
      <c r="AL557" s="90"/>
      <c r="AM557" s="90"/>
      <c r="AN557" s="90"/>
      <c r="AO557" s="90"/>
      <c r="AP557" s="90"/>
      <c r="AQ557" s="90"/>
      <c r="AR557" s="90"/>
      <c r="AS557" s="90"/>
      <c r="AT557" s="90"/>
      <c r="AU557" s="90"/>
      <c r="AV557" s="90"/>
      <c r="AW557" s="90"/>
      <c r="AX557" s="90"/>
      <c r="AY557" s="90"/>
      <c r="AZ557" s="90"/>
      <c r="BA557" s="90"/>
      <c r="BB557" s="90"/>
      <c r="BC557" s="90"/>
      <c r="BD557" s="90"/>
      <c r="BE557" s="90"/>
      <c r="BF557" s="90"/>
      <c r="BG557" s="90"/>
      <c r="BH557" s="90"/>
      <c r="BI557" s="90"/>
      <c r="BJ557" s="90"/>
      <c r="BK557" s="90"/>
      <c r="BL557" s="90"/>
      <c r="BM557" s="90"/>
      <c r="BN557" s="90"/>
      <c r="BO557" s="90"/>
      <c r="BP557" s="90"/>
      <c r="BQ557" s="90"/>
      <c r="BR557" s="90"/>
      <c r="BS557" s="90"/>
      <c r="BT557" s="90"/>
      <c r="BU557" s="90"/>
      <c r="BV557" s="90"/>
      <c r="BW557" s="90"/>
      <c r="BX557" s="90"/>
      <c r="BY557" s="90"/>
      <c r="BZ557" s="90"/>
      <c r="CA557" s="90"/>
      <c r="CB557" s="90"/>
      <c r="CC557" s="90"/>
      <c r="CD557" s="90"/>
      <c r="CE557" s="90"/>
      <c r="CF557" s="90"/>
      <c r="CG557" s="90"/>
      <c r="CH557" s="90"/>
      <c r="CI557" s="90"/>
      <c r="CJ557" s="90"/>
      <c r="CK557" s="90"/>
      <c r="CL557" s="90"/>
      <c r="CM557" s="90"/>
      <c r="CN557" s="90"/>
      <c r="CO557" s="90"/>
      <c r="CP557" s="90"/>
      <c r="CQ557" s="90"/>
      <c r="CR557" s="90"/>
      <c r="CS557" s="90"/>
      <c r="CT557" s="90"/>
      <c r="CU557" s="90"/>
      <c r="CV557" s="90"/>
      <c r="CW557" s="90"/>
      <c r="CX557" s="90"/>
      <c r="CY557" s="90"/>
      <c r="CZ557" s="90"/>
      <c r="DA557" s="90"/>
      <c r="DB557" s="90"/>
      <c r="DC557" s="90"/>
      <c r="DD557" s="90"/>
      <c r="DE557" s="90"/>
      <c r="DF557" s="90"/>
      <c r="DG557" s="90"/>
      <c r="DH557" s="90"/>
      <c r="DI557" s="90"/>
      <c r="DJ557" s="90"/>
      <c r="DK557" s="90"/>
      <c r="DL557" s="90"/>
      <c r="DM557" s="90"/>
      <c r="DN557" s="90"/>
      <c r="DO557" s="90"/>
      <c r="DP557" s="90"/>
      <c r="DQ557" s="90"/>
      <c r="DR557" s="90"/>
      <c r="DS557" s="90"/>
      <c r="DT557" s="90"/>
      <c r="DU557" s="90"/>
      <c r="DV557" s="90"/>
      <c r="DW557" s="90"/>
      <c r="DX557" s="90"/>
      <c r="DY557" s="90"/>
      <c r="DZ557" s="90"/>
      <c r="EA557" s="90"/>
      <c r="EB557" s="90"/>
      <c r="EC557" s="90"/>
      <c r="ED557" s="90"/>
      <c r="EE557" s="90"/>
      <c r="EF557" s="90"/>
      <c r="EG557" s="90"/>
      <c r="EH557" s="90"/>
      <c r="EI557" s="90"/>
      <c r="EJ557" s="90"/>
      <c r="EK557" s="90"/>
      <c r="EL557" s="90"/>
      <c r="EM557" s="90"/>
      <c r="EN557" s="90"/>
      <c r="EO557" s="90"/>
      <c r="EP557" s="90"/>
      <c r="EQ557" s="90"/>
      <c r="ER557" s="90"/>
      <c r="ES557" s="90"/>
      <c r="ET557" s="90"/>
      <c r="EU557" s="90"/>
      <c r="EV557" s="90"/>
      <c r="EW557" s="90"/>
      <c r="EX557" s="90"/>
      <c r="EY557" s="90"/>
      <c r="EZ557" s="90"/>
      <c r="FA557" s="90"/>
      <c r="FB557" s="90"/>
      <c r="FC557" s="90"/>
      <c r="FD557" s="90"/>
      <c r="FE557" s="90"/>
      <c r="FF557" s="90"/>
      <c r="FG557" s="90"/>
      <c r="FH557" s="90"/>
      <c r="FI557" s="90"/>
      <c r="FJ557" s="90"/>
      <c r="FK557" s="90"/>
      <c r="FL557" s="90"/>
      <c r="FM557" s="90"/>
      <c r="FN557" s="90"/>
      <c r="FO557" s="90"/>
      <c r="FP557" s="90"/>
      <c r="FQ557" s="90"/>
      <c r="FR557" s="90"/>
      <c r="FS557" s="90"/>
      <c r="FT557" s="90"/>
      <c r="FU557" s="90"/>
      <c r="FV557" s="90"/>
      <c r="FW557" s="90"/>
      <c r="FX557" s="90"/>
      <c r="FY557" s="90"/>
      <c r="FZ557" s="90"/>
      <c r="GA557" s="90"/>
      <c r="GB557" s="90"/>
      <c r="GC557" s="90"/>
      <c r="GD557" s="90"/>
      <c r="GE557" s="90"/>
      <c r="GF557" s="90"/>
      <c r="GG557" s="90"/>
      <c r="GH557" s="90"/>
      <c r="GI557" s="90"/>
      <c r="GJ557" s="90"/>
      <c r="GK557" s="90"/>
      <c r="GL557" s="90"/>
      <c r="GM557" s="90"/>
      <c r="GN557" s="90"/>
      <c r="GO557" s="90"/>
      <c r="GP557" s="90"/>
      <c r="GQ557" s="90"/>
      <c r="GR557" s="90"/>
      <c r="GS557" s="90"/>
      <c r="GT557" s="90"/>
      <c r="GU557" s="90"/>
      <c r="GV557" s="90"/>
      <c r="GW557" s="90"/>
      <c r="GX557" s="90"/>
      <c r="GY557" s="90"/>
      <c r="GZ557" s="90"/>
      <c r="HA557" s="90"/>
      <c r="HB557" s="90"/>
      <c r="HC557" s="90"/>
      <c r="HD557" s="90"/>
      <c r="HE557" s="90"/>
      <c r="HF557" s="90"/>
      <c r="HG557" s="90"/>
      <c r="HH557" s="90"/>
      <c r="HI557" s="90"/>
      <c r="HJ557" s="90"/>
      <c r="HK557" s="90"/>
      <c r="HL557" s="90"/>
      <c r="HM557" s="90"/>
      <c r="HN557" s="90"/>
      <c r="HO557" s="90"/>
      <c r="HP557" s="90"/>
      <c r="HQ557" s="90"/>
      <c r="HR557" s="90"/>
      <c r="HS557" s="90"/>
      <c r="HT557" s="90"/>
      <c r="HU557" s="90"/>
      <c r="HV557" s="90"/>
      <c r="HW557" s="90"/>
      <c r="HX557" s="90"/>
      <c r="HY557" s="90"/>
      <c r="HZ557" s="90"/>
      <c r="IA557" s="90"/>
      <c r="IB557" s="90"/>
      <c r="IC557" s="90"/>
      <c r="ID557" s="90"/>
      <c r="IE557" s="90"/>
      <c r="IF557" s="90"/>
      <c r="IG557" s="90"/>
      <c r="IH557" s="90"/>
      <c r="II557" s="90"/>
      <c r="IJ557" s="90"/>
      <c r="IK557" s="90"/>
      <c r="IL557" s="90"/>
      <c r="IM557" s="90"/>
      <c r="IN557" s="90"/>
      <c r="IO557" s="90"/>
      <c r="IP557" s="90"/>
      <c r="IQ557" s="90"/>
      <c r="IR557" s="90"/>
      <c r="IS557" s="90"/>
      <c r="IT557" s="90"/>
      <c r="IU557" s="90"/>
      <c r="IV557" s="90"/>
      <c r="IW557" s="90"/>
      <c r="IX557" s="90"/>
    </row>
    <row r="558" spans="4:258" s="3" customFormat="1" x14ac:dyDescent="0.25">
      <c r="D558" s="2"/>
      <c r="AH558" s="90"/>
      <c r="AI558" s="90"/>
      <c r="AJ558" s="90"/>
      <c r="AK558" s="90"/>
      <c r="AL558" s="90"/>
      <c r="AM558" s="90"/>
      <c r="AN558" s="90"/>
      <c r="AO558" s="90"/>
      <c r="AP558" s="90"/>
      <c r="AQ558" s="90"/>
      <c r="AR558" s="90"/>
      <c r="AS558" s="90"/>
      <c r="AT558" s="90"/>
      <c r="AU558" s="90"/>
      <c r="AV558" s="90"/>
      <c r="AW558" s="90"/>
      <c r="AX558" s="90"/>
      <c r="AY558" s="90"/>
      <c r="AZ558" s="90"/>
      <c r="BA558" s="90"/>
      <c r="BB558" s="90"/>
      <c r="BC558" s="90"/>
      <c r="BD558" s="90"/>
      <c r="BE558" s="90"/>
      <c r="BF558" s="90"/>
      <c r="BG558" s="90"/>
      <c r="BH558" s="90"/>
      <c r="BI558" s="90"/>
      <c r="BJ558" s="90"/>
      <c r="BK558" s="90"/>
      <c r="BL558" s="90"/>
      <c r="BM558" s="90"/>
      <c r="BN558" s="90"/>
      <c r="BO558" s="90"/>
      <c r="BP558" s="90"/>
      <c r="BQ558" s="90"/>
      <c r="BR558" s="90"/>
      <c r="BS558" s="90"/>
      <c r="BT558" s="90"/>
      <c r="BU558" s="90"/>
      <c r="BV558" s="90"/>
      <c r="BW558" s="90"/>
      <c r="BX558" s="90"/>
      <c r="BY558" s="90"/>
      <c r="BZ558" s="90"/>
      <c r="CA558" s="90"/>
      <c r="CB558" s="90"/>
      <c r="CC558" s="90"/>
      <c r="CD558" s="90"/>
      <c r="CE558" s="90"/>
      <c r="CF558" s="90"/>
      <c r="CG558" s="90"/>
      <c r="CH558" s="90"/>
      <c r="CI558" s="90"/>
      <c r="CJ558" s="90"/>
      <c r="CK558" s="90"/>
      <c r="CL558" s="90"/>
      <c r="CM558" s="90"/>
      <c r="CN558" s="90"/>
      <c r="CO558" s="90"/>
      <c r="CP558" s="90"/>
      <c r="CQ558" s="90"/>
      <c r="CR558" s="90"/>
      <c r="CS558" s="90"/>
      <c r="CT558" s="90"/>
      <c r="CU558" s="90"/>
      <c r="CV558" s="90"/>
      <c r="CW558" s="90"/>
      <c r="CX558" s="90"/>
      <c r="CY558" s="90"/>
      <c r="CZ558" s="90"/>
      <c r="DA558" s="90"/>
      <c r="DB558" s="90"/>
      <c r="DC558" s="90"/>
      <c r="DD558" s="90"/>
      <c r="DE558" s="90"/>
      <c r="DF558" s="90"/>
      <c r="DG558" s="90"/>
      <c r="DH558" s="90"/>
      <c r="DI558" s="90"/>
      <c r="DJ558" s="90"/>
      <c r="DK558" s="90"/>
      <c r="DL558" s="90"/>
      <c r="DM558" s="90"/>
      <c r="DN558" s="90"/>
      <c r="DO558" s="90"/>
      <c r="DP558" s="90"/>
      <c r="DQ558" s="90"/>
      <c r="DR558" s="90"/>
      <c r="DS558" s="90"/>
      <c r="DT558" s="90"/>
      <c r="DU558" s="90"/>
      <c r="DV558" s="90"/>
      <c r="DW558" s="90"/>
      <c r="DX558" s="90"/>
      <c r="DY558" s="90"/>
      <c r="DZ558" s="90"/>
      <c r="EA558" s="90"/>
      <c r="EB558" s="90"/>
      <c r="EC558" s="90"/>
      <c r="ED558" s="90"/>
      <c r="EE558" s="90"/>
      <c r="EF558" s="90"/>
      <c r="EG558" s="90"/>
      <c r="EH558" s="90"/>
      <c r="EI558" s="90"/>
      <c r="EJ558" s="90"/>
      <c r="EK558" s="90"/>
      <c r="EL558" s="90"/>
      <c r="EM558" s="90"/>
      <c r="EN558" s="90"/>
      <c r="EO558" s="90"/>
      <c r="EP558" s="90"/>
      <c r="EQ558" s="90"/>
      <c r="ER558" s="90"/>
      <c r="ES558" s="90"/>
      <c r="ET558" s="90"/>
      <c r="EU558" s="90"/>
      <c r="EV558" s="90"/>
      <c r="EW558" s="90"/>
      <c r="EX558" s="90"/>
      <c r="EY558" s="90"/>
      <c r="EZ558" s="90"/>
      <c r="FA558" s="90"/>
      <c r="FB558" s="90"/>
      <c r="FC558" s="90"/>
      <c r="FD558" s="90"/>
      <c r="FE558" s="90"/>
      <c r="FF558" s="90"/>
      <c r="FG558" s="90"/>
      <c r="FH558" s="90"/>
      <c r="FI558" s="90"/>
      <c r="FJ558" s="90"/>
      <c r="FK558" s="90"/>
      <c r="FL558" s="90"/>
      <c r="FM558" s="90"/>
      <c r="FN558" s="90"/>
      <c r="FO558" s="90"/>
      <c r="FP558" s="90"/>
      <c r="FQ558" s="90"/>
      <c r="FR558" s="90"/>
      <c r="FS558" s="90"/>
      <c r="FT558" s="90"/>
      <c r="FU558" s="90"/>
      <c r="FV558" s="90"/>
      <c r="FW558" s="90"/>
      <c r="FX558" s="90"/>
      <c r="FY558" s="90"/>
      <c r="FZ558" s="90"/>
      <c r="GA558" s="90"/>
      <c r="GB558" s="90"/>
      <c r="GC558" s="90"/>
      <c r="GD558" s="90"/>
      <c r="GE558" s="90"/>
      <c r="GF558" s="90"/>
      <c r="GG558" s="90"/>
      <c r="GH558" s="90"/>
      <c r="GI558" s="90"/>
      <c r="GJ558" s="90"/>
      <c r="GK558" s="90"/>
      <c r="GL558" s="90"/>
      <c r="GM558" s="90"/>
      <c r="GN558" s="90"/>
      <c r="GO558" s="90"/>
      <c r="GP558" s="90"/>
      <c r="GQ558" s="90"/>
      <c r="GR558" s="90"/>
      <c r="GS558" s="90"/>
      <c r="GT558" s="90"/>
      <c r="GU558" s="90"/>
      <c r="GV558" s="90"/>
      <c r="GW558" s="90"/>
      <c r="GX558" s="90"/>
      <c r="GY558" s="90"/>
      <c r="GZ558" s="90"/>
      <c r="HA558" s="90"/>
      <c r="HB558" s="90"/>
      <c r="HC558" s="90"/>
      <c r="HD558" s="90"/>
      <c r="HE558" s="90"/>
      <c r="HF558" s="90"/>
      <c r="HG558" s="90"/>
      <c r="HH558" s="90"/>
      <c r="HI558" s="90"/>
      <c r="HJ558" s="90"/>
      <c r="HK558" s="90"/>
      <c r="HL558" s="90"/>
      <c r="HM558" s="90"/>
      <c r="HN558" s="90"/>
      <c r="HO558" s="90"/>
      <c r="HP558" s="90"/>
      <c r="HQ558" s="90"/>
      <c r="HR558" s="90"/>
      <c r="HS558" s="90"/>
      <c r="HT558" s="90"/>
      <c r="HU558" s="90"/>
      <c r="HV558" s="90"/>
      <c r="HW558" s="90"/>
      <c r="HX558" s="90"/>
      <c r="HY558" s="90"/>
      <c r="HZ558" s="90"/>
      <c r="IA558" s="90"/>
      <c r="IB558" s="90"/>
      <c r="IC558" s="90"/>
      <c r="ID558" s="90"/>
      <c r="IE558" s="90"/>
      <c r="IF558" s="90"/>
      <c r="IG558" s="90"/>
      <c r="IH558" s="90"/>
      <c r="II558" s="90"/>
      <c r="IJ558" s="90"/>
      <c r="IK558" s="90"/>
      <c r="IL558" s="90"/>
      <c r="IM558" s="90"/>
      <c r="IN558" s="90"/>
      <c r="IO558" s="90"/>
      <c r="IP558" s="90"/>
      <c r="IQ558" s="90"/>
      <c r="IR558" s="90"/>
      <c r="IS558" s="90"/>
      <c r="IT558" s="90"/>
      <c r="IU558" s="90"/>
      <c r="IV558" s="90"/>
      <c r="IW558" s="90"/>
      <c r="IX558" s="90"/>
    </row>
    <row r="559" spans="4:258" s="3" customFormat="1" x14ac:dyDescent="0.25">
      <c r="D559" s="2"/>
      <c r="AH559" s="90"/>
      <c r="AI559" s="90"/>
      <c r="AJ559" s="90"/>
      <c r="AK559" s="90"/>
      <c r="AL559" s="90"/>
      <c r="AM559" s="90"/>
      <c r="AN559" s="90"/>
      <c r="AO559" s="90"/>
      <c r="AP559" s="90"/>
      <c r="AQ559" s="90"/>
      <c r="AR559" s="90"/>
      <c r="AS559" s="90"/>
      <c r="AT559" s="90"/>
      <c r="AU559" s="90"/>
      <c r="AV559" s="90"/>
      <c r="AW559" s="90"/>
      <c r="AX559" s="90"/>
      <c r="AY559" s="90"/>
      <c r="AZ559" s="90"/>
      <c r="BA559" s="90"/>
      <c r="BB559" s="90"/>
      <c r="BC559" s="90"/>
      <c r="BD559" s="90"/>
      <c r="BE559" s="90"/>
      <c r="BF559" s="90"/>
      <c r="BG559" s="90"/>
      <c r="BH559" s="90"/>
      <c r="BI559" s="90"/>
      <c r="BJ559" s="90"/>
      <c r="BK559" s="90"/>
      <c r="BL559" s="90"/>
      <c r="BM559" s="90"/>
      <c r="BN559" s="90"/>
      <c r="BO559" s="90"/>
      <c r="BP559" s="90"/>
      <c r="BQ559" s="90"/>
      <c r="BR559" s="90"/>
      <c r="BS559" s="90"/>
      <c r="BT559" s="90"/>
      <c r="BU559" s="90"/>
      <c r="BV559" s="90"/>
      <c r="BW559" s="90"/>
      <c r="BX559" s="90"/>
      <c r="BY559" s="90"/>
      <c r="BZ559" s="90"/>
      <c r="CA559" s="90"/>
      <c r="CB559" s="90"/>
      <c r="CC559" s="90"/>
      <c r="CD559" s="90"/>
      <c r="CE559" s="90"/>
      <c r="CF559" s="90"/>
      <c r="CG559" s="90"/>
      <c r="CH559" s="90"/>
      <c r="CI559" s="90"/>
      <c r="CJ559" s="90"/>
      <c r="CK559" s="90"/>
      <c r="CL559" s="90"/>
      <c r="CM559" s="90"/>
      <c r="CN559" s="90"/>
      <c r="CO559" s="90"/>
      <c r="CP559" s="90"/>
      <c r="CQ559" s="90"/>
      <c r="CR559" s="90"/>
      <c r="CS559" s="90"/>
      <c r="CT559" s="90"/>
      <c r="CU559" s="90"/>
      <c r="CV559" s="90"/>
      <c r="CW559" s="90"/>
      <c r="CX559" s="90"/>
      <c r="CY559" s="90"/>
      <c r="CZ559" s="90"/>
      <c r="DA559" s="90"/>
      <c r="DB559" s="90"/>
      <c r="DC559" s="90"/>
      <c r="DD559" s="90"/>
      <c r="DE559" s="90"/>
      <c r="DF559" s="90"/>
      <c r="DG559" s="90"/>
      <c r="DH559" s="90"/>
      <c r="DI559" s="90"/>
      <c r="DJ559" s="90"/>
      <c r="DK559" s="90"/>
      <c r="DL559" s="90"/>
      <c r="DM559" s="90"/>
      <c r="DN559" s="90"/>
      <c r="DO559" s="90"/>
      <c r="DP559" s="90"/>
      <c r="DQ559" s="90"/>
      <c r="DR559" s="90"/>
      <c r="DS559" s="90"/>
      <c r="DT559" s="90"/>
      <c r="DU559" s="90"/>
      <c r="DV559" s="90"/>
      <c r="DW559" s="90"/>
      <c r="DX559" s="90"/>
      <c r="DY559" s="90"/>
      <c r="DZ559" s="90"/>
      <c r="EA559" s="90"/>
      <c r="EB559" s="90"/>
      <c r="EC559" s="90"/>
      <c r="ED559" s="90"/>
      <c r="EE559" s="90"/>
      <c r="EF559" s="90"/>
      <c r="EG559" s="90"/>
      <c r="EH559" s="90"/>
      <c r="EI559" s="90"/>
      <c r="EJ559" s="90"/>
      <c r="EK559" s="90"/>
      <c r="EL559" s="90"/>
      <c r="EM559" s="90"/>
      <c r="EN559" s="90"/>
      <c r="EO559" s="90"/>
      <c r="EP559" s="90"/>
      <c r="EQ559" s="90"/>
      <c r="ER559" s="90"/>
      <c r="ES559" s="90"/>
      <c r="ET559" s="90"/>
      <c r="EU559" s="90"/>
      <c r="EV559" s="90"/>
      <c r="EW559" s="90"/>
      <c r="EX559" s="90"/>
      <c r="EY559" s="90"/>
      <c r="EZ559" s="90"/>
      <c r="FA559" s="90"/>
      <c r="FB559" s="90"/>
      <c r="FC559" s="90"/>
      <c r="FD559" s="90"/>
      <c r="FE559" s="90"/>
      <c r="FF559" s="90"/>
      <c r="FG559" s="90"/>
      <c r="FH559" s="90"/>
      <c r="FI559" s="90"/>
      <c r="FJ559" s="90"/>
      <c r="FK559" s="90"/>
      <c r="FL559" s="90"/>
      <c r="FM559" s="90"/>
      <c r="FN559" s="90"/>
      <c r="FO559" s="90"/>
      <c r="FP559" s="90"/>
      <c r="FQ559" s="90"/>
      <c r="FR559" s="90"/>
      <c r="FS559" s="90"/>
      <c r="FT559" s="90"/>
      <c r="FU559" s="90"/>
      <c r="FV559" s="90"/>
      <c r="FW559" s="90"/>
      <c r="FX559" s="90"/>
      <c r="FY559" s="90"/>
      <c r="FZ559" s="90"/>
      <c r="GA559" s="90"/>
      <c r="GB559" s="90"/>
      <c r="GC559" s="90"/>
      <c r="GD559" s="90"/>
      <c r="GE559" s="90"/>
      <c r="GF559" s="90"/>
      <c r="GG559" s="90"/>
      <c r="GH559" s="90"/>
      <c r="GI559" s="90"/>
      <c r="GJ559" s="90"/>
      <c r="GK559" s="90"/>
      <c r="GL559" s="90"/>
      <c r="GM559" s="90"/>
      <c r="GN559" s="90"/>
      <c r="GO559" s="90"/>
      <c r="GP559" s="90"/>
      <c r="GQ559" s="90"/>
      <c r="GR559" s="90"/>
      <c r="GS559" s="90"/>
      <c r="GT559" s="90"/>
      <c r="GU559" s="90"/>
      <c r="GV559" s="90"/>
      <c r="GW559" s="90"/>
      <c r="GX559" s="90"/>
      <c r="GY559" s="90"/>
      <c r="GZ559" s="90"/>
      <c r="HA559" s="90"/>
      <c r="HB559" s="90"/>
      <c r="HC559" s="90"/>
      <c r="HD559" s="90"/>
      <c r="HE559" s="90"/>
      <c r="HF559" s="90"/>
      <c r="HG559" s="90"/>
      <c r="HH559" s="90"/>
      <c r="HI559" s="90"/>
      <c r="HJ559" s="90"/>
      <c r="HK559" s="90"/>
      <c r="HL559" s="90"/>
      <c r="HM559" s="90"/>
      <c r="HN559" s="90"/>
      <c r="HO559" s="90"/>
      <c r="HP559" s="90"/>
      <c r="HQ559" s="90"/>
      <c r="HR559" s="90"/>
      <c r="HS559" s="90"/>
      <c r="HT559" s="90"/>
      <c r="HU559" s="90"/>
      <c r="HV559" s="90"/>
      <c r="HW559" s="90"/>
      <c r="HX559" s="90"/>
      <c r="HY559" s="90"/>
      <c r="HZ559" s="90"/>
      <c r="IA559" s="90"/>
      <c r="IB559" s="90"/>
      <c r="IC559" s="90"/>
      <c r="ID559" s="90"/>
      <c r="IE559" s="90"/>
      <c r="IF559" s="90"/>
      <c r="IG559" s="90"/>
      <c r="IH559" s="90"/>
      <c r="II559" s="90"/>
      <c r="IJ559" s="90"/>
      <c r="IK559" s="90"/>
      <c r="IL559" s="90"/>
      <c r="IM559" s="90"/>
      <c r="IN559" s="90"/>
      <c r="IO559" s="90"/>
      <c r="IP559" s="90"/>
      <c r="IQ559" s="90"/>
      <c r="IR559" s="90"/>
      <c r="IS559" s="90"/>
      <c r="IT559" s="90"/>
      <c r="IU559" s="90"/>
      <c r="IV559" s="90"/>
      <c r="IW559" s="90"/>
      <c r="IX559" s="90"/>
    </row>
    <row r="560" spans="4:258" s="3" customFormat="1" x14ac:dyDescent="0.25">
      <c r="D560" s="2"/>
      <c r="AH560" s="90"/>
      <c r="AI560" s="90"/>
      <c r="AJ560" s="90"/>
      <c r="AK560" s="90"/>
      <c r="AL560" s="90"/>
      <c r="AM560" s="90"/>
      <c r="AN560" s="90"/>
      <c r="AO560" s="90"/>
      <c r="AP560" s="90"/>
      <c r="AQ560" s="90"/>
      <c r="AR560" s="90"/>
      <c r="AS560" s="90"/>
      <c r="AT560" s="90"/>
      <c r="AU560" s="90"/>
      <c r="AV560" s="90"/>
      <c r="AW560" s="90"/>
      <c r="AX560" s="90"/>
      <c r="AY560" s="90"/>
      <c r="AZ560" s="90"/>
      <c r="BA560" s="90"/>
      <c r="BB560" s="90"/>
      <c r="BC560" s="90"/>
      <c r="BD560" s="90"/>
      <c r="BE560" s="90"/>
      <c r="BF560" s="90"/>
      <c r="BG560" s="90"/>
      <c r="BH560" s="90"/>
      <c r="BI560" s="90"/>
      <c r="BJ560" s="90"/>
      <c r="BK560" s="90"/>
      <c r="BL560" s="90"/>
      <c r="BM560" s="90"/>
      <c r="BN560" s="90"/>
      <c r="BO560" s="90"/>
      <c r="BP560" s="90"/>
      <c r="BQ560" s="90"/>
      <c r="BR560" s="90"/>
      <c r="BS560" s="90"/>
      <c r="BT560" s="90"/>
      <c r="BU560" s="90"/>
      <c r="BV560" s="90"/>
      <c r="BW560" s="90"/>
      <c r="BX560" s="90"/>
      <c r="BY560" s="90"/>
      <c r="BZ560" s="90"/>
      <c r="CA560" s="90"/>
      <c r="CB560" s="90"/>
      <c r="CC560" s="90"/>
      <c r="CD560" s="90"/>
      <c r="CE560" s="90"/>
      <c r="CF560" s="90"/>
      <c r="CG560" s="90"/>
      <c r="CH560" s="90"/>
      <c r="CI560" s="90"/>
      <c r="CJ560" s="90"/>
      <c r="CK560" s="90"/>
      <c r="CL560" s="90"/>
      <c r="CM560" s="90"/>
      <c r="CN560" s="90"/>
      <c r="CO560" s="90"/>
      <c r="CP560" s="90"/>
      <c r="CQ560" s="90"/>
      <c r="CR560" s="90"/>
      <c r="CS560" s="90"/>
      <c r="CT560" s="90"/>
      <c r="CU560" s="90"/>
      <c r="CV560" s="90"/>
      <c r="CW560" s="90"/>
      <c r="CX560" s="90"/>
      <c r="CY560" s="90"/>
      <c r="CZ560" s="90"/>
      <c r="DA560" s="90"/>
      <c r="DB560" s="90"/>
      <c r="DC560" s="90"/>
      <c r="DD560" s="90"/>
      <c r="DE560" s="90"/>
      <c r="DF560" s="90"/>
      <c r="DG560" s="90"/>
      <c r="DH560" s="90"/>
      <c r="DI560" s="90"/>
      <c r="DJ560" s="90"/>
      <c r="DK560" s="90"/>
      <c r="DL560" s="90"/>
      <c r="DM560" s="90"/>
      <c r="DN560" s="90"/>
      <c r="DO560" s="90"/>
      <c r="DP560" s="90"/>
      <c r="DQ560" s="90"/>
      <c r="DR560" s="90"/>
      <c r="DS560" s="90"/>
      <c r="DT560" s="90"/>
      <c r="DU560" s="90"/>
      <c r="DV560" s="90"/>
      <c r="DW560" s="90"/>
      <c r="DX560" s="90"/>
      <c r="DY560" s="90"/>
      <c r="DZ560" s="90"/>
      <c r="EA560" s="90"/>
      <c r="EB560" s="90"/>
      <c r="EC560" s="90"/>
      <c r="ED560" s="90"/>
      <c r="EE560" s="90"/>
      <c r="EF560" s="90"/>
      <c r="EG560" s="90"/>
      <c r="EH560" s="90"/>
      <c r="EI560" s="90"/>
      <c r="EJ560" s="90"/>
      <c r="EK560" s="90"/>
      <c r="EL560" s="90"/>
      <c r="EM560" s="90"/>
      <c r="EN560" s="90"/>
      <c r="EO560" s="90"/>
      <c r="EP560" s="90"/>
      <c r="EQ560" s="90"/>
      <c r="ER560" s="90"/>
      <c r="ES560" s="90"/>
      <c r="ET560" s="90"/>
      <c r="EU560" s="90"/>
      <c r="EV560" s="90"/>
      <c r="EW560" s="90"/>
      <c r="EX560" s="90"/>
      <c r="EY560" s="90"/>
      <c r="EZ560" s="90"/>
      <c r="FA560" s="90"/>
      <c r="FB560" s="90"/>
      <c r="FC560" s="90"/>
      <c r="FD560" s="90"/>
      <c r="FE560" s="90"/>
      <c r="FF560" s="90"/>
      <c r="FG560" s="90"/>
      <c r="FH560" s="90"/>
      <c r="FI560" s="90"/>
      <c r="FJ560" s="90"/>
      <c r="FK560" s="90"/>
      <c r="FL560" s="90"/>
      <c r="FM560" s="90"/>
      <c r="FN560" s="90"/>
      <c r="FO560" s="90"/>
      <c r="FP560" s="90"/>
      <c r="FQ560" s="90"/>
      <c r="FR560" s="90"/>
      <c r="FS560" s="90"/>
      <c r="FT560" s="90"/>
      <c r="FU560" s="90"/>
      <c r="FV560" s="90"/>
      <c r="FW560" s="90"/>
      <c r="FX560" s="90"/>
      <c r="FY560" s="90"/>
      <c r="FZ560" s="90"/>
      <c r="GA560" s="90"/>
      <c r="GB560" s="90"/>
      <c r="GC560" s="90"/>
      <c r="GD560" s="90"/>
      <c r="GE560" s="90"/>
      <c r="GF560" s="90"/>
      <c r="GG560" s="90"/>
      <c r="GH560" s="90"/>
      <c r="GI560" s="90"/>
      <c r="GJ560" s="90"/>
      <c r="GK560" s="90"/>
      <c r="GL560" s="90"/>
      <c r="GM560" s="90"/>
      <c r="GN560" s="90"/>
      <c r="GO560" s="90"/>
      <c r="GP560" s="90"/>
      <c r="GQ560" s="90"/>
      <c r="GR560" s="90"/>
      <c r="GS560" s="90"/>
      <c r="GT560" s="90"/>
      <c r="GU560" s="90"/>
      <c r="GV560" s="90"/>
      <c r="GW560" s="90"/>
      <c r="GX560" s="90"/>
      <c r="GY560" s="90"/>
      <c r="GZ560" s="90"/>
      <c r="HA560" s="90"/>
      <c r="HB560" s="90"/>
      <c r="HC560" s="90"/>
      <c r="HD560" s="90"/>
      <c r="HE560" s="90"/>
      <c r="HF560" s="90"/>
      <c r="HG560" s="90"/>
      <c r="HH560" s="90"/>
      <c r="HI560" s="90"/>
      <c r="HJ560" s="90"/>
      <c r="HK560" s="90"/>
      <c r="HL560" s="90"/>
      <c r="HM560" s="90"/>
      <c r="HN560" s="90"/>
      <c r="HO560" s="90"/>
      <c r="HP560" s="90"/>
      <c r="HQ560" s="90"/>
      <c r="HR560" s="90"/>
      <c r="HS560" s="90"/>
      <c r="HT560" s="90"/>
      <c r="HU560" s="90"/>
      <c r="HV560" s="90"/>
      <c r="HW560" s="90"/>
      <c r="HX560" s="90"/>
      <c r="HY560" s="90"/>
      <c r="HZ560" s="90"/>
      <c r="IA560" s="90"/>
      <c r="IB560" s="90"/>
      <c r="IC560" s="90"/>
      <c r="ID560" s="90"/>
      <c r="IE560" s="90"/>
      <c r="IF560" s="90"/>
      <c r="IG560" s="90"/>
      <c r="IH560" s="90"/>
      <c r="II560" s="90"/>
      <c r="IJ560" s="90"/>
      <c r="IK560" s="90"/>
      <c r="IL560" s="90"/>
      <c r="IM560" s="90"/>
      <c r="IN560" s="90"/>
      <c r="IO560" s="90"/>
      <c r="IP560" s="90"/>
      <c r="IQ560" s="90"/>
      <c r="IR560" s="90"/>
      <c r="IS560" s="90"/>
      <c r="IT560" s="90"/>
      <c r="IU560" s="90"/>
      <c r="IV560" s="90"/>
      <c r="IW560" s="90"/>
      <c r="IX560" s="90"/>
    </row>
    <row r="561" spans="4:258" s="3" customFormat="1" x14ac:dyDescent="0.25">
      <c r="D561" s="2"/>
      <c r="AH561" s="90"/>
      <c r="AI561" s="90"/>
      <c r="AJ561" s="90"/>
      <c r="AK561" s="90"/>
      <c r="AL561" s="90"/>
      <c r="AM561" s="90"/>
      <c r="AN561" s="90"/>
      <c r="AO561" s="90"/>
      <c r="AP561" s="90"/>
      <c r="AQ561" s="90"/>
      <c r="AR561" s="90"/>
      <c r="AS561" s="90"/>
      <c r="AT561" s="90"/>
      <c r="AU561" s="90"/>
      <c r="AV561" s="90"/>
      <c r="AW561" s="90"/>
      <c r="AX561" s="90"/>
      <c r="AY561" s="90"/>
      <c r="AZ561" s="90"/>
      <c r="BA561" s="90"/>
      <c r="BB561" s="90"/>
      <c r="BC561" s="90"/>
      <c r="BD561" s="90"/>
      <c r="BE561" s="90"/>
      <c r="BF561" s="90"/>
      <c r="BG561" s="90"/>
      <c r="BH561" s="90"/>
      <c r="BI561" s="90"/>
      <c r="BJ561" s="90"/>
      <c r="BK561" s="90"/>
      <c r="BL561" s="90"/>
      <c r="BM561" s="90"/>
      <c r="BN561" s="90"/>
      <c r="BO561" s="90"/>
      <c r="BP561" s="90"/>
      <c r="BQ561" s="90"/>
      <c r="BR561" s="90"/>
      <c r="BS561" s="90"/>
      <c r="BT561" s="90"/>
      <c r="BU561" s="90"/>
      <c r="BV561" s="90"/>
      <c r="BW561" s="90"/>
      <c r="BX561" s="90"/>
      <c r="BY561" s="90"/>
      <c r="BZ561" s="90"/>
      <c r="CA561" s="90"/>
      <c r="CB561" s="90"/>
      <c r="CC561" s="90"/>
      <c r="CD561" s="90"/>
      <c r="CE561" s="90"/>
      <c r="CF561" s="90"/>
      <c r="CG561" s="90"/>
      <c r="CH561" s="90"/>
      <c r="CI561" s="90"/>
      <c r="CJ561" s="90"/>
      <c r="CK561" s="90"/>
      <c r="CL561" s="90"/>
      <c r="CM561" s="90"/>
      <c r="CN561" s="90"/>
      <c r="CO561" s="90"/>
      <c r="CP561" s="90"/>
      <c r="CQ561" s="90"/>
      <c r="CR561" s="90"/>
      <c r="CS561" s="90"/>
      <c r="CT561" s="90"/>
      <c r="CU561" s="90"/>
      <c r="CV561" s="90"/>
      <c r="CW561" s="90"/>
      <c r="CX561" s="90"/>
      <c r="CY561" s="90"/>
      <c r="CZ561" s="90"/>
      <c r="DA561" s="90"/>
      <c r="DB561" s="90"/>
      <c r="DC561" s="90"/>
      <c r="DD561" s="90"/>
      <c r="DE561" s="90"/>
      <c r="DF561" s="90"/>
      <c r="DG561" s="90"/>
      <c r="DH561" s="90"/>
      <c r="DI561" s="90"/>
      <c r="DJ561" s="90"/>
      <c r="DK561" s="90"/>
      <c r="DL561" s="90"/>
      <c r="DM561" s="90"/>
      <c r="DN561" s="90"/>
      <c r="DO561" s="90"/>
      <c r="DP561" s="90"/>
      <c r="DQ561" s="90"/>
      <c r="DR561" s="90"/>
      <c r="DS561" s="90"/>
      <c r="DT561" s="90"/>
      <c r="DU561" s="90"/>
      <c r="DV561" s="90"/>
      <c r="DW561" s="90"/>
      <c r="DX561" s="90"/>
      <c r="DY561" s="90"/>
      <c r="DZ561" s="90"/>
      <c r="EA561" s="90"/>
      <c r="EB561" s="90"/>
      <c r="EC561" s="90"/>
      <c r="ED561" s="90"/>
      <c r="EE561" s="90"/>
      <c r="EF561" s="90"/>
      <c r="EG561" s="90"/>
      <c r="EH561" s="90"/>
      <c r="EI561" s="90"/>
      <c r="EJ561" s="90"/>
      <c r="EK561" s="90"/>
      <c r="EL561" s="90"/>
      <c r="EM561" s="90"/>
      <c r="EN561" s="90"/>
      <c r="EO561" s="90"/>
      <c r="EP561" s="90"/>
      <c r="EQ561" s="90"/>
      <c r="ER561" s="90"/>
      <c r="ES561" s="90"/>
      <c r="ET561" s="90"/>
      <c r="EU561" s="90"/>
      <c r="EV561" s="90"/>
      <c r="EW561" s="90"/>
      <c r="EX561" s="90"/>
      <c r="EY561" s="90"/>
      <c r="EZ561" s="90"/>
      <c r="FA561" s="90"/>
      <c r="FB561" s="90"/>
      <c r="FC561" s="90"/>
      <c r="FD561" s="90"/>
      <c r="FE561" s="90"/>
      <c r="FF561" s="90"/>
      <c r="FG561" s="90"/>
      <c r="FH561" s="90"/>
      <c r="FI561" s="90"/>
      <c r="FJ561" s="90"/>
      <c r="FK561" s="90"/>
      <c r="FL561" s="90"/>
      <c r="FM561" s="90"/>
      <c r="FN561" s="90"/>
      <c r="FO561" s="90"/>
      <c r="FP561" s="90"/>
      <c r="FQ561" s="90"/>
      <c r="FR561" s="90"/>
      <c r="FS561" s="90"/>
      <c r="FT561" s="90"/>
      <c r="FU561" s="90"/>
      <c r="FV561" s="90"/>
      <c r="FW561" s="90"/>
      <c r="FX561" s="90"/>
      <c r="FY561" s="90"/>
      <c r="FZ561" s="90"/>
      <c r="GA561" s="90"/>
      <c r="GB561" s="90"/>
      <c r="GC561" s="90"/>
      <c r="GD561" s="90"/>
      <c r="GE561" s="90"/>
      <c r="GF561" s="90"/>
      <c r="GG561" s="90"/>
      <c r="GH561" s="90"/>
      <c r="GI561" s="90"/>
      <c r="GJ561" s="90"/>
      <c r="GK561" s="90"/>
      <c r="GL561" s="90"/>
      <c r="GM561" s="90"/>
      <c r="GN561" s="90"/>
      <c r="GO561" s="90"/>
      <c r="GP561" s="90"/>
      <c r="GQ561" s="90"/>
      <c r="GR561" s="90"/>
      <c r="GS561" s="90"/>
      <c r="GT561" s="90"/>
      <c r="GU561" s="90"/>
      <c r="GV561" s="90"/>
      <c r="GW561" s="90"/>
      <c r="GX561" s="90"/>
      <c r="GY561" s="90"/>
      <c r="GZ561" s="90"/>
      <c r="HA561" s="90"/>
      <c r="HB561" s="90"/>
      <c r="HC561" s="90"/>
      <c r="HD561" s="90"/>
      <c r="HE561" s="90"/>
      <c r="HF561" s="90"/>
      <c r="HG561" s="90"/>
      <c r="HH561" s="90"/>
      <c r="HI561" s="90"/>
      <c r="HJ561" s="90"/>
      <c r="HK561" s="90"/>
      <c r="HL561" s="90"/>
      <c r="HM561" s="90"/>
      <c r="HN561" s="90"/>
      <c r="HO561" s="90"/>
      <c r="HP561" s="90"/>
      <c r="HQ561" s="90"/>
      <c r="HR561" s="90"/>
      <c r="HS561" s="90"/>
      <c r="HT561" s="90"/>
      <c r="HU561" s="90"/>
      <c r="HV561" s="90"/>
      <c r="HW561" s="90"/>
      <c r="HX561" s="90"/>
      <c r="HY561" s="90"/>
      <c r="HZ561" s="90"/>
      <c r="IA561" s="90"/>
      <c r="IB561" s="90"/>
      <c r="IC561" s="90"/>
      <c r="ID561" s="90"/>
      <c r="IE561" s="90"/>
      <c r="IF561" s="90"/>
      <c r="IG561" s="90"/>
      <c r="IH561" s="90"/>
      <c r="II561" s="90"/>
      <c r="IJ561" s="90"/>
      <c r="IK561" s="90"/>
      <c r="IL561" s="90"/>
      <c r="IM561" s="90"/>
      <c r="IN561" s="90"/>
      <c r="IO561" s="90"/>
      <c r="IP561" s="90"/>
      <c r="IQ561" s="90"/>
      <c r="IR561" s="90"/>
      <c r="IS561" s="90"/>
      <c r="IT561" s="90"/>
      <c r="IU561" s="90"/>
      <c r="IV561" s="90"/>
      <c r="IW561" s="90"/>
      <c r="IX561" s="90"/>
    </row>
    <row r="562" spans="4:258" s="3" customFormat="1" x14ac:dyDescent="0.25">
      <c r="D562" s="2"/>
      <c r="AH562" s="90"/>
      <c r="AI562" s="90"/>
      <c r="AJ562" s="90"/>
      <c r="AK562" s="90"/>
      <c r="AL562" s="90"/>
      <c r="AM562" s="90"/>
      <c r="AN562" s="90"/>
      <c r="AO562" s="90"/>
      <c r="AP562" s="90"/>
      <c r="AQ562" s="90"/>
      <c r="AR562" s="90"/>
      <c r="AS562" s="90"/>
      <c r="AT562" s="90"/>
      <c r="AU562" s="90"/>
      <c r="AV562" s="90"/>
      <c r="AW562" s="90"/>
      <c r="AX562" s="90"/>
      <c r="AY562" s="90"/>
      <c r="AZ562" s="90"/>
      <c r="BA562" s="90"/>
      <c r="BB562" s="90"/>
      <c r="BC562" s="90"/>
      <c r="BD562" s="90"/>
      <c r="BE562" s="90"/>
      <c r="BF562" s="90"/>
      <c r="BG562" s="90"/>
      <c r="BH562" s="90"/>
      <c r="BI562" s="90"/>
      <c r="BJ562" s="90"/>
      <c r="BK562" s="90"/>
      <c r="BL562" s="90"/>
      <c r="BM562" s="90"/>
      <c r="BN562" s="90"/>
      <c r="BO562" s="90"/>
      <c r="BP562" s="90"/>
      <c r="BQ562" s="90"/>
      <c r="BR562" s="90"/>
      <c r="BS562" s="90"/>
      <c r="BT562" s="90"/>
      <c r="BU562" s="90"/>
      <c r="BV562" s="90"/>
      <c r="BW562" s="90"/>
      <c r="BX562" s="90"/>
      <c r="BY562" s="90"/>
      <c r="BZ562" s="90"/>
      <c r="CA562" s="90"/>
      <c r="CB562" s="90"/>
      <c r="CC562" s="90"/>
      <c r="CD562" s="90"/>
      <c r="CE562" s="90"/>
      <c r="CF562" s="90"/>
      <c r="CG562" s="90"/>
      <c r="CH562" s="90"/>
      <c r="CI562" s="90"/>
      <c r="CJ562" s="90"/>
      <c r="CK562" s="90"/>
      <c r="CL562" s="90"/>
      <c r="CM562" s="90"/>
      <c r="CN562" s="90"/>
      <c r="CO562" s="90"/>
      <c r="CP562" s="90"/>
      <c r="CQ562" s="90"/>
      <c r="CR562" s="90"/>
      <c r="CS562" s="90"/>
      <c r="CT562" s="90"/>
      <c r="CU562" s="90"/>
      <c r="CV562" s="90"/>
      <c r="CW562" s="90"/>
      <c r="CX562" s="90"/>
      <c r="CY562" s="90"/>
      <c r="CZ562" s="90"/>
      <c r="DA562" s="90"/>
      <c r="DB562" s="90"/>
      <c r="DC562" s="90"/>
      <c r="DD562" s="90"/>
      <c r="DE562" s="90"/>
      <c r="DF562" s="90"/>
      <c r="DG562" s="90"/>
      <c r="DH562" s="90"/>
      <c r="DI562" s="90"/>
      <c r="DJ562" s="90"/>
      <c r="DK562" s="90"/>
      <c r="DL562" s="90"/>
      <c r="DM562" s="90"/>
      <c r="DN562" s="90"/>
      <c r="DO562" s="90"/>
      <c r="DP562" s="90"/>
      <c r="DQ562" s="90"/>
      <c r="DR562" s="90"/>
      <c r="DS562" s="90"/>
      <c r="DT562" s="90"/>
      <c r="DU562" s="90"/>
      <c r="DV562" s="90"/>
      <c r="DW562" s="90"/>
      <c r="DX562" s="90"/>
      <c r="DY562" s="90"/>
      <c r="DZ562" s="90"/>
      <c r="EA562" s="90"/>
      <c r="EB562" s="90"/>
      <c r="EC562" s="90"/>
      <c r="ED562" s="90"/>
      <c r="EE562" s="90"/>
      <c r="EF562" s="90"/>
      <c r="EG562" s="90"/>
      <c r="EH562" s="90"/>
      <c r="EI562" s="90"/>
      <c r="EJ562" s="90"/>
      <c r="EK562" s="90"/>
      <c r="EL562" s="90"/>
      <c r="EM562" s="90"/>
      <c r="EN562" s="90"/>
      <c r="EO562" s="90"/>
      <c r="EP562" s="90"/>
      <c r="EQ562" s="90"/>
      <c r="ER562" s="90"/>
      <c r="ES562" s="90"/>
      <c r="ET562" s="90"/>
      <c r="EU562" s="90"/>
      <c r="EV562" s="90"/>
      <c r="EW562" s="90"/>
      <c r="EX562" s="90"/>
      <c r="EY562" s="90"/>
      <c r="EZ562" s="90"/>
      <c r="FA562" s="90"/>
      <c r="FB562" s="90"/>
      <c r="FC562" s="90"/>
      <c r="FD562" s="90"/>
      <c r="FE562" s="90"/>
      <c r="FF562" s="90"/>
      <c r="FG562" s="90"/>
      <c r="FH562" s="90"/>
      <c r="FI562" s="90"/>
      <c r="FJ562" s="90"/>
      <c r="FK562" s="90"/>
      <c r="FL562" s="90"/>
      <c r="FM562" s="90"/>
      <c r="FN562" s="90"/>
      <c r="FO562" s="90"/>
      <c r="FP562" s="90"/>
      <c r="FQ562" s="90"/>
      <c r="FR562" s="90"/>
      <c r="FS562" s="90"/>
      <c r="FT562" s="90"/>
      <c r="FU562" s="90"/>
      <c r="FV562" s="90"/>
      <c r="FW562" s="90"/>
      <c r="FX562" s="90"/>
      <c r="FY562" s="90"/>
      <c r="FZ562" s="90"/>
      <c r="GA562" s="90"/>
      <c r="GB562" s="90"/>
      <c r="GC562" s="90"/>
      <c r="GD562" s="90"/>
      <c r="GE562" s="90"/>
      <c r="GF562" s="90"/>
      <c r="GG562" s="90"/>
      <c r="GH562" s="90"/>
      <c r="GI562" s="90"/>
      <c r="GJ562" s="90"/>
      <c r="GK562" s="90"/>
      <c r="GL562" s="90"/>
      <c r="GM562" s="90"/>
      <c r="GN562" s="90"/>
      <c r="GO562" s="90"/>
      <c r="GP562" s="90"/>
      <c r="GQ562" s="90"/>
      <c r="GR562" s="90"/>
      <c r="GS562" s="90"/>
      <c r="GT562" s="90"/>
      <c r="GU562" s="90"/>
      <c r="GV562" s="90"/>
      <c r="GW562" s="90"/>
      <c r="GX562" s="90"/>
      <c r="GY562" s="90"/>
      <c r="GZ562" s="90"/>
      <c r="HA562" s="90"/>
      <c r="HB562" s="90"/>
      <c r="HC562" s="90"/>
      <c r="HD562" s="90"/>
      <c r="HE562" s="90"/>
      <c r="HF562" s="90"/>
      <c r="HG562" s="90"/>
      <c r="HH562" s="90"/>
      <c r="HI562" s="90"/>
      <c r="HJ562" s="90"/>
      <c r="HK562" s="90"/>
      <c r="HL562" s="90"/>
      <c r="HM562" s="90"/>
      <c r="HN562" s="90"/>
      <c r="HO562" s="90"/>
      <c r="HP562" s="90"/>
      <c r="HQ562" s="90"/>
      <c r="HR562" s="90"/>
      <c r="HS562" s="90"/>
      <c r="HT562" s="90"/>
      <c r="HU562" s="90"/>
      <c r="HV562" s="90"/>
      <c r="HW562" s="90"/>
      <c r="HX562" s="90"/>
      <c r="HY562" s="90"/>
      <c r="HZ562" s="90"/>
      <c r="IA562" s="90"/>
      <c r="IB562" s="90"/>
      <c r="IC562" s="90"/>
      <c r="ID562" s="90"/>
      <c r="IE562" s="90"/>
      <c r="IF562" s="90"/>
      <c r="IG562" s="90"/>
      <c r="IH562" s="90"/>
      <c r="II562" s="90"/>
      <c r="IJ562" s="90"/>
      <c r="IK562" s="90"/>
      <c r="IL562" s="90"/>
      <c r="IM562" s="90"/>
      <c r="IN562" s="90"/>
      <c r="IO562" s="90"/>
      <c r="IP562" s="90"/>
      <c r="IQ562" s="90"/>
      <c r="IR562" s="90"/>
      <c r="IS562" s="90"/>
      <c r="IT562" s="90"/>
      <c r="IU562" s="90"/>
      <c r="IV562" s="90"/>
      <c r="IW562" s="90"/>
      <c r="IX562" s="90"/>
    </row>
    <row r="563" spans="4:258" s="3" customFormat="1" x14ac:dyDescent="0.25">
      <c r="D563" s="2"/>
      <c r="AH563" s="90"/>
      <c r="AI563" s="90"/>
      <c r="AJ563" s="90"/>
      <c r="AK563" s="90"/>
      <c r="AL563" s="90"/>
      <c r="AM563" s="90"/>
      <c r="AN563" s="90"/>
      <c r="AO563" s="90"/>
      <c r="AP563" s="90"/>
      <c r="AQ563" s="90"/>
      <c r="AR563" s="90"/>
      <c r="AS563" s="90"/>
      <c r="AT563" s="90"/>
      <c r="AU563" s="90"/>
      <c r="AV563" s="90"/>
      <c r="AW563" s="90"/>
      <c r="AX563" s="90"/>
      <c r="AY563" s="90"/>
      <c r="AZ563" s="90"/>
      <c r="BA563" s="90"/>
      <c r="BB563" s="90"/>
      <c r="BC563" s="90"/>
      <c r="BD563" s="90"/>
      <c r="BE563" s="90"/>
      <c r="BF563" s="90"/>
      <c r="BG563" s="90"/>
      <c r="BH563" s="90"/>
      <c r="BI563" s="90"/>
      <c r="BJ563" s="90"/>
      <c r="BK563" s="90"/>
      <c r="BL563" s="90"/>
      <c r="BM563" s="90"/>
      <c r="BN563" s="90"/>
      <c r="BO563" s="90"/>
      <c r="BP563" s="90"/>
      <c r="BQ563" s="90"/>
      <c r="BR563" s="90"/>
      <c r="BS563" s="90"/>
      <c r="BT563" s="90"/>
      <c r="BU563" s="90"/>
      <c r="BV563" s="90"/>
      <c r="BW563" s="90"/>
      <c r="BX563" s="90"/>
      <c r="BY563" s="90"/>
      <c r="BZ563" s="90"/>
      <c r="CA563" s="90"/>
      <c r="CB563" s="90"/>
      <c r="CC563" s="90"/>
      <c r="CD563" s="90"/>
      <c r="CE563" s="90"/>
      <c r="CF563" s="90"/>
      <c r="CG563" s="90"/>
      <c r="CH563" s="90"/>
      <c r="CI563" s="90"/>
      <c r="CJ563" s="90"/>
      <c r="CK563" s="90"/>
      <c r="CL563" s="90"/>
      <c r="CM563" s="90"/>
      <c r="CN563" s="90"/>
      <c r="CO563" s="90"/>
      <c r="CP563" s="90"/>
      <c r="CQ563" s="90"/>
      <c r="CR563" s="90"/>
      <c r="CS563" s="90"/>
      <c r="CT563" s="90"/>
      <c r="CU563" s="90"/>
      <c r="CV563" s="90"/>
      <c r="CW563" s="90"/>
      <c r="CX563" s="90"/>
      <c r="CY563" s="90"/>
      <c r="CZ563" s="90"/>
      <c r="DA563" s="90"/>
      <c r="DB563" s="90"/>
      <c r="DC563" s="90"/>
      <c r="DD563" s="90"/>
      <c r="DE563" s="90"/>
      <c r="DF563" s="90"/>
      <c r="DG563" s="90"/>
      <c r="DH563" s="90"/>
      <c r="DI563" s="90"/>
      <c r="DJ563" s="90"/>
      <c r="DK563" s="90"/>
      <c r="DL563" s="90"/>
      <c r="DM563" s="90"/>
      <c r="DN563" s="90"/>
      <c r="DO563" s="90"/>
      <c r="DP563" s="90"/>
      <c r="DQ563" s="90"/>
      <c r="DR563" s="90"/>
      <c r="DS563" s="90"/>
      <c r="DT563" s="90"/>
      <c r="DU563" s="90"/>
      <c r="DV563" s="90"/>
      <c r="DW563" s="90"/>
      <c r="DX563" s="90"/>
      <c r="DY563" s="90"/>
      <c r="DZ563" s="90"/>
      <c r="EA563" s="90"/>
      <c r="EB563" s="90"/>
      <c r="EC563" s="90"/>
      <c r="ED563" s="90"/>
      <c r="EE563" s="90"/>
      <c r="EF563" s="90"/>
      <c r="EG563" s="90"/>
      <c r="EH563" s="90"/>
      <c r="EI563" s="90"/>
      <c r="EJ563" s="90"/>
      <c r="EK563" s="90"/>
      <c r="EL563" s="90"/>
      <c r="EM563" s="90"/>
      <c r="EN563" s="90"/>
      <c r="EO563" s="90"/>
      <c r="EP563" s="90"/>
      <c r="EQ563" s="90"/>
      <c r="ER563" s="90"/>
      <c r="ES563" s="90"/>
      <c r="ET563" s="90"/>
      <c r="EU563" s="90"/>
      <c r="EV563" s="90"/>
      <c r="EW563" s="90"/>
      <c r="EX563" s="90"/>
      <c r="EY563" s="90"/>
      <c r="EZ563" s="90"/>
      <c r="FA563" s="90"/>
      <c r="FB563" s="90"/>
      <c r="FC563" s="90"/>
      <c r="FD563" s="90"/>
      <c r="FE563" s="90"/>
      <c r="FF563" s="90"/>
      <c r="FG563" s="90"/>
      <c r="FH563" s="90"/>
      <c r="FI563" s="90"/>
      <c r="FJ563" s="90"/>
      <c r="FK563" s="90"/>
      <c r="FL563" s="90"/>
      <c r="FM563" s="90"/>
      <c r="FN563" s="90"/>
      <c r="FO563" s="90"/>
      <c r="FP563" s="90"/>
      <c r="FQ563" s="90"/>
      <c r="FR563" s="90"/>
      <c r="FS563" s="90"/>
      <c r="FT563" s="90"/>
      <c r="FU563" s="90"/>
      <c r="FV563" s="90"/>
      <c r="FW563" s="90"/>
      <c r="FX563" s="90"/>
      <c r="FY563" s="90"/>
      <c r="FZ563" s="90"/>
      <c r="GA563" s="90"/>
      <c r="GB563" s="90"/>
      <c r="GC563" s="90"/>
      <c r="GD563" s="90"/>
      <c r="GE563" s="90"/>
      <c r="GF563" s="90"/>
      <c r="GG563" s="90"/>
      <c r="GH563" s="90"/>
      <c r="GI563" s="90"/>
      <c r="GJ563" s="90"/>
      <c r="GK563" s="90"/>
      <c r="GL563" s="90"/>
      <c r="GM563" s="90"/>
      <c r="GN563" s="90"/>
      <c r="GO563" s="90"/>
      <c r="GP563" s="90"/>
      <c r="GQ563" s="90"/>
      <c r="GR563" s="90"/>
      <c r="GS563" s="90"/>
      <c r="GT563" s="90"/>
      <c r="GU563" s="90"/>
      <c r="GV563" s="90"/>
      <c r="GW563" s="90"/>
      <c r="GX563" s="90"/>
      <c r="GY563" s="90"/>
      <c r="GZ563" s="90"/>
      <c r="HA563" s="90"/>
      <c r="HB563" s="90"/>
      <c r="HC563" s="90"/>
      <c r="HD563" s="90"/>
      <c r="HE563" s="90"/>
      <c r="HF563" s="90"/>
      <c r="HG563" s="90"/>
      <c r="HH563" s="90"/>
      <c r="HI563" s="90"/>
      <c r="HJ563" s="90"/>
      <c r="HK563" s="90"/>
      <c r="HL563" s="90"/>
      <c r="HM563" s="90"/>
      <c r="HN563" s="90"/>
      <c r="HO563" s="90"/>
      <c r="HP563" s="90"/>
      <c r="HQ563" s="90"/>
      <c r="HR563" s="90"/>
      <c r="HS563" s="90"/>
      <c r="HT563" s="90"/>
      <c r="HU563" s="90"/>
      <c r="HV563" s="90"/>
      <c r="HW563" s="90"/>
      <c r="HX563" s="90"/>
      <c r="HY563" s="90"/>
      <c r="HZ563" s="90"/>
      <c r="IA563" s="90"/>
      <c r="IB563" s="90"/>
      <c r="IC563" s="90"/>
      <c r="ID563" s="90"/>
      <c r="IE563" s="90"/>
      <c r="IF563" s="90"/>
      <c r="IG563" s="90"/>
      <c r="IH563" s="90"/>
      <c r="II563" s="90"/>
      <c r="IJ563" s="90"/>
      <c r="IK563" s="90"/>
      <c r="IL563" s="90"/>
      <c r="IM563" s="90"/>
      <c r="IN563" s="90"/>
      <c r="IO563" s="90"/>
      <c r="IP563" s="90"/>
      <c r="IQ563" s="90"/>
      <c r="IR563" s="90"/>
      <c r="IS563" s="90"/>
      <c r="IT563" s="90"/>
      <c r="IU563" s="90"/>
      <c r="IV563" s="90"/>
      <c r="IW563" s="90"/>
      <c r="IX563" s="90"/>
    </row>
    <row r="564" spans="4:258" s="3" customFormat="1" x14ac:dyDescent="0.25">
      <c r="D564" s="2"/>
      <c r="AH564" s="90"/>
      <c r="AI564" s="90"/>
      <c r="AJ564" s="90"/>
      <c r="AK564" s="90"/>
      <c r="AL564" s="90"/>
      <c r="AM564" s="90"/>
      <c r="AN564" s="90"/>
      <c r="AO564" s="90"/>
      <c r="AP564" s="90"/>
      <c r="AQ564" s="90"/>
      <c r="AR564" s="90"/>
      <c r="AS564" s="90"/>
      <c r="AT564" s="90"/>
      <c r="AU564" s="90"/>
      <c r="AV564" s="90"/>
      <c r="AW564" s="90"/>
      <c r="AX564" s="90"/>
      <c r="AY564" s="90"/>
      <c r="AZ564" s="90"/>
      <c r="BA564" s="90"/>
      <c r="BB564" s="90"/>
      <c r="BC564" s="90"/>
      <c r="BD564" s="90"/>
      <c r="BE564" s="90"/>
      <c r="BF564" s="90"/>
      <c r="BG564" s="90"/>
      <c r="BH564" s="90"/>
      <c r="BI564" s="90"/>
      <c r="BJ564" s="90"/>
      <c r="BK564" s="90"/>
      <c r="BL564" s="90"/>
      <c r="BM564" s="90"/>
      <c r="BN564" s="90"/>
      <c r="BO564" s="90"/>
      <c r="BP564" s="90"/>
      <c r="BQ564" s="90"/>
      <c r="BR564" s="90"/>
      <c r="BS564" s="90"/>
      <c r="BT564" s="90"/>
      <c r="BU564" s="90"/>
      <c r="BV564" s="90"/>
      <c r="BW564" s="90"/>
      <c r="BX564" s="90"/>
      <c r="BY564" s="90"/>
      <c r="BZ564" s="90"/>
      <c r="CA564" s="90"/>
      <c r="CB564" s="90"/>
      <c r="CC564" s="90"/>
      <c r="CD564" s="90"/>
      <c r="CE564" s="90"/>
      <c r="CF564" s="90"/>
      <c r="CG564" s="90"/>
      <c r="CH564" s="90"/>
      <c r="CI564" s="90"/>
      <c r="CJ564" s="90"/>
      <c r="CK564" s="90"/>
      <c r="CL564" s="90"/>
      <c r="CM564" s="90"/>
      <c r="CN564" s="90"/>
      <c r="CO564" s="90"/>
      <c r="CP564" s="90"/>
      <c r="CQ564" s="90"/>
      <c r="CR564" s="90"/>
      <c r="CS564" s="90"/>
      <c r="CT564" s="90"/>
      <c r="CU564" s="90"/>
      <c r="CV564" s="90"/>
      <c r="CW564" s="90"/>
      <c r="CX564" s="90"/>
      <c r="CY564" s="90"/>
      <c r="CZ564" s="90"/>
      <c r="DA564" s="90"/>
      <c r="DB564" s="90"/>
      <c r="DC564" s="90"/>
      <c r="DD564" s="90"/>
      <c r="DE564" s="90"/>
      <c r="DF564" s="90"/>
      <c r="DG564" s="90"/>
      <c r="DH564" s="90"/>
      <c r="DI564" s="90"/>
      <c r="DJ564" s="90"/>
      <c r="DK564" s="90"/>
      <c r="DL564" s="90"/>
      <c r="DM564" s="90"/>
      <c r="DN564" s="90"/>
      <c r="DO564" s="90"/>
      <c r="DP564" s="90"/>
      <c r="DQ564" s="90"/>
      <c r="DR564" s="90"/>
      <c r="DS564" s="90"/>
      <c r="DT564" s="90"/>
      <c r="DU564" s="90"/>
      <c r="DV564" s="90"/>
      <c r="DW564" s="90"/>
      <c r="DX564" s="90"/>
      <c r="DY564" s="90"/>
      <c r="DZ564" s="90"/>
      <c r="EA564" s="90"/>
      <c r="EB564" s="90"/>
      <c r="EC564" s="90"/>
      <c r="ED564" s="90"/>
      <c r="EE564" s="90"/>
      <c r="EF564" s="90"/>
      <c r="EG564" s="90"/>
      <c r="EH564" s="90"/>
      <c r="EI564" s="90"/>
      <c r="EJ564" s="90"/>
      <c r="EK564" s="90"/>
      <c r="EL564" s="90"/>
      <c r="EM564" s="90"/>
      <c r="EN564" s="90"/>
      <c r="EO564" s="90"/>
      <c r="EP564" s="90"/>
      <c r="EQ564" s="90"/>
      <c r="ER564" s="90"/>
      <c r="ES564" s="90"/>
      <c r="ET564" s="90"/>
      <c r="EU564" s="90"/>
      <c r="EV564" s="90"/>
      <c r="EW564" s="90"/>
      <c r="EX564" s="90"/>
      <c r="EY564" s="90"/>
      <c r="EZ564" s="90"/>
      <c r="FA564" s="90"/>
      <c r="FB564" s="90"/>
      <c r="FC564" s="90"/>
      <c r="FD564" s="90"/>
      <c r="FE564" s="90"/>
      <c r="FF564" s="90"/>
      <c r="FG564" s="90"/>
      <c r="FH564" s="90"/>
      <c r="FI564" s="90"/>
      <c r="FJ564" s="90"/>
      <c r="FK564" s="90"/>
      <c r="FL564" s="90"/>
      <c r="FM564" s="90"/>
      <c r="FN564" s="90"/>
      <c r="FO564" s="90"/>
      <c r="FP564" s="90"/>
      <c r="FQ564" s="90"/>
      <c r="FR564" s="90"/>
      <c r="FS564" s="90"/>
      <c r="FT564" s="90"/>
      <c r="FU564" s="90"/>
      <c r="FV564" s="90"/>
      <c r="FW564" s="90"/>
      <c r="FX564" s="90"/>
      <c r="FY564" s="90"/>
      <c r="FZ564" s="90"/>
      <c r="GA564" s="90"/>
      <c r="GB564" s="90"/>
      <c r="GC564" s="90"/>
      <c r="GD564" s="90"/>
      <c r="GE564" s="90"/>
      <c r="GF564" s="90"/>
      <c r="GG564" s="90"/>
      <c r="GH564" s="90"/>
      <c r="GI564" s="90"/>
      <c r="GJ564" s="90"/>
      <c r="GK564" s="90"/>
      <c r="GL564" s="90"/>
      <c r="GM564" s="90"/>
      <c r="GN564" s="90"/>
      <c r="GO564" s="90"/>
      <c r="GP564" s="90"/>
      <c r="GQ564" s="90"/>
      <c r="GR564" s="90"/>
      <c r="GS564" s="90"/>
      <c r="GT564" s="90"/>
      <c r="GU564" s="90"/>
      <c r="GV564" s="90"/>
      <c r="GW564" s="90"/>
      <c r="GX564" s="90"/>
      <c r="GY564" s="90"/>
      <c r="GZ564" s="90"/>
      <c r="HA564" s="90"/>
      <c r="HB564" s="90"/>
      <c r="HC564" s="90"/>
      <c r="HD564" s="90"/>
      <c r="HE564" s="90"/>
      <c r="HF564" s="90"/>
      <c r="HG564" s="90"/>
      <c r="HH564" s="90"/>
      <c r="HI564" s="90"/>
      <c r="HJ564" s="90"/>
      <c r="HK564" s="90"/>
      <c r="HL564" s="90"/>
      <c r="HM564" s="90"/>
      <c r="HN564" s="90"/>
      <c r="HO564" s="90"/>
      <c r="HP564" s="90"/>
      <c r="HQ564" s="90"/>
      <c r="HR564" s="90"/>
      <c r="HS564" s="90"/>
      <c r="HT564" s="90"/>
      <c r="HU564" s="90"/>
      <c r="HV564" s="90"/>
      <c r="HW564" s="90"/>
      <c r="HX564" s="90"/>
      <c r="HY564" s="90"/>
      <c r="HZ564" s="90"/>
      <c r="IA564" s="90"/>
      <c r="IB564" s="90"/>
      <c r="IC564" s="90"/>
      <c r="ID564" s="90"/>
      <c r="IE564" s="90"/>
      <c r="IF564" s="90"/>
      <c r="IG564" s="90"/>
      <c r="IH564" s="90"/>
      <c r="II564" s="90"/>
      <c r="IJ564" s="90"/>
      <c r="IK564" s="90"/>
      <c r="IL564" s="90"/>
      <c r="IM564" s="90"/>
      <c r="IN564" s="90"/>
      <c r="IO564" s="90"/>
      <c r="IP564" s="90"/>
      <c r="IQ564" s="90"/>
      <c r="IR564" s="90"/>
      <c r="IS564" s="90"/>
      <c r="IT564" s="90"/>
      <c r="IU564" s="90"/>
      <c r="IV564" s="90"/>
      <c r="IW564" s="90"/>
      <c r="IX564" s="90"/>
    </row>
    <row r="565" spans="4:258" s="3" customFormat="1" x14ac:dyDescent="0.25">
      <c r="D565" s="2"/>
      <c r="AH565" s="90"/>
      <c r="AI565" s="90"/>
      <c r="AJ565" s="90"/>
      <c r="AK565" s="90"/>
      <c r="AL565" s="90"/>
      <c r="AM565" s="90"/>
      <c r="AN565" s="90"/>
      <c r="AO565" s="90"/>
      <c r="AP565" s="90"/>
      <c r="AQ565" s="90"/>
      <c r="AR565" s="90"/>
      <c r="AS565" s="90"/>
      <c r="AT565" s="90"/>
      <c r="AU565" s="90"/>
      <c r="AV565" s="90"/>
      <c r="AW565" s="90"/>
      <c r="AX565" s="90"/>
      <c r="AY565" s="90"/>
      <c r="AZ565" s="90"/>
      <c r="BA565" s="90"/>
      <c r="BB565" s="90"/>
      <c r="BC565" s="90"/>
      <c r="BD565" s="90"/>
      <c r="BE565" s="90"/>
      <c r="BF565" s="90"/>
      <c r="BG565" s="90"/>
      <c r="BH565" s="90"/>
      <c r="BI565" s="90"/>
      <c r="BJ565" s="90"/>
      <c r="BK565" s="90"/>
      <c r="BL565" s="90"/>
      <c r="BM565" s="90"/>
      <c r="BN565" s="90"/>
      <c r="BO565" s="90"/>
      <c r="BP565" s="90"/>
      <c r="BQ565" s="90"/>
      <c r="BR565" s="90"/>
      <c r="BS565" s="90"/>
      <c r="BT565" s="90"/>
      <c r="BU565" s="90"/>
      <c r="BV565" s="90"/>
      <c r="BW565" s="90"/>
      <c r="BX565" s="90"/>
      <c r="BY565" s="90"/>
      <c r="BZ565" s="90"/>
      <c r="CA565" s="90"/>
      <c r="CB565" s="90"/>
      <c r="CC565" s="90"/>
      <c r="CD565" s="90"/>
      <c r="CE565" s="90"/>
      <c r="CF565" s="90"/>
      <c r="CG565" s="90"/>
      <c r="CH565" s="90"/>
      <c r="CI565" s="90"/>
      <c r="CJ565" s="90"/>
      <c r="CK565" s="90"/>
      <c r="CL565" s="90"/>
      <c r="CM565" s="90"/>
      <c r="CN565" s="90"/>
      <c r="CO565" s="90"/>
      <c r="CP565" s="90"/>
      <c r="CQ565" s="90"/>
      <c r="CR565" s="90"/>
      <c r="CS565" s="90"/>
      <c r="CT565" s="90"/>
      <c r="CU565" s="90"/>
      <c r="CV565" s="90"/>
      <c r="CW565" s="90"/>
      <c r="CX565" s="90"/>
      <c r="CY565" s="90"/>
      <c r="CZ565" s="90"/>
      <c r="DA565" s="90"/>
      <c r="DB565" s="90"/>
      <c r="DC565" s="90"/>
      <c r="DD565" s="90"/>
      <c r="DE565" s="90"/>
      <c r="DF565" s="90"/>
      <c r="DG565" s="90"/>
      <c r="DH565" s="90"/>
      <c r="DI565" s="90"/>
      <c r="DJ565" s="90"/>
      <c r="DK565" s="90"/>
      <c r="DL565" s="90"/>
      <c r="DM565" s="90"/>
      <c r="DN565" s="90"/>
      <c r="DO565" s="90"/>
      <c r="DP565" s="90"/>
      <c r="DQ565" s="90"/>
      <c r="DR565" s="90"/>
      <c r="DS565" s="90"/>
      <c r="DT565" s="90"/>
      <c r="DU565" s="90"/>
      <c r="DV565" s="90"/>
      <c r="DW565" s="90"/>
      <c r="DX565" s="90"/>
      <c r="DY565" s="90"/>
      <c r="DZ565" s="90"/>
      <c r="EA565" s="90"/>
      <c r="EB565" s="90"/>
      <c r="EC565" s="90"/>
      <c r="ED565" s="90"/>
      <c r="EE565" s="90"/>
      <c r="EF565" s="90"/>
      <c r="EG565" s="90"/>
      <c r="EH565" s="90"/>
      <c r="EI565" s="90"/>
      <c r="EJ565" s="90"/>
      <c r="EK565" s="90"/>
      <c r="EL565" s="90"/>
      <c r="EM565" s="90"/>
      <c r="EN565" s="90"/>
      <c r="EO565" s="90"/>
      <c r="EP565" s="90"/>
      <c r="EQ565" s="90"/>
      <c r="ER565" s="90"/>
      <c r="ES565" s="90"/>
      <c r="ET565" s="90"/>
      <c r="EU565" s="90"/>
      <c r="EV565" s="90"/>
      <c r="EW565" s="90"/>
      <c r="EX565" s="90"/>
      <c r="EY565" s="90"/>
      <c r="EZ565" s="90"/>
      <c r="FA565" s="90"/>
      <c r="FB565" s="90"/>
      <c r="FC565" s="90"/>
      <c r="FD565" s="90"/>
      <c r="FE565" s="90"/>
      <c r="FF565" s="90"/>
      <c r="FG565" s="90"/>
      <c r="FH565" s="90"/>
      <c r="FI565" s="90"/>
      <c r="FJ565" s="90"/>
      <c r="FK565" s="90"/>
      <c r="FL565" s="90"/>
      <c r="FM565" s="90"/>
      <c r="FN565" s="90"/>
      <c r="FO565" s="90"/>
      <c r="FP565" s="90"/>
      <c r="FQ565" s="90"/>
      <c r="FR565" s="90"/>
      <c r="FS565" s="90"/>
      <c r="FT565" s="90"/>
      <c r="FU565" s="90"/>
      <c r="FV565" s="90"/>
      <c r="FW565" s="90"/>
      <c r="FX565" s="90"/>
      <c r="FY565" s="90"/>
      <c r="FZ565" s="90"/>
      <c r="GA565" s="90"/>
      <c r="GB565" s="90"/>
      <c r="GC565" s="90"/>
      <c r="GD565" s="90"/>
      <c r="GE565" s="90"/>
      <c r="GF565" s="90"/>
      <c r="GG565" s="90"/>
      <c r="GH565" s="90"/>
      <c r="GI565" s="90"/>
      <c r="GJ565" s="90"/>
      <c r="GK565" s="90"/>
      <c r="GL565" s="90"/>
      <c r="GM565" s="90"/>
      <c r="GN565" s="90"/>
      <c r="GO565" s="90"/>
      <c r="GP565" s="90"/>
      <c r="GQ565" s="90"/>
      <c r="GR565" s="90"/>
      <c r="GS565" s="90"/>
      <c r="GT565" s="90"/>
      <c r="GU565" s="90"/>
      <c r="GV565" s="90"/>
      <c r="GW565" s="90"/>
      <c r="GX565" s="90"/>
      <c r="GY565" s="90"/>
      <c r="GZ565" s="90"/>
      <c r="HA565" s="90"/>
      <c r="HB565" s="90"/>
      <c r="HC565" s="90"/>
      <c r="HD565" s="90"/>
      <c r="HE565" s="90"/>
      <c r="HF565" s="90"/>
      <c r="HG565" s="90"/>
      <c r="HH565" s="90"/>
      <c r="HI565" s="90"/>
      <c r="HJ565" s="90"/>
      <c r="HK565" s="90"/>
      <c r="HL565" s="90"/>
      <c r="HM565" s="90"/>
      <c r="HN565" s="90"/>
      <c r="HO565" s="90"/>
      <c r="HP565" s="90"/>
      <c r="HQ565" s="90"/>
      <c r="HR565" s="90"/>
      <c r="HS565" s="90"/>
      <c r="HT565" s="90"/>
      <c r="HU565" s="90"/>
      <c r="HV565" s="90"/>
      <c r="HW565" s="90"/>
      <c r="HX565" s="90"/>
      <c r="HY565" s="90"/>
      <c r="HZ565" s="90"/>
      <c r="IA565" s="90"/>
      <c r="IB565" s="90"/>
      <c r="IC565" s="90"/>
      <c r="ID565" s="90"/>
      <c r="IE565" s="90"/>
      <c r="IF565" s="90"/>
      <c r="IG565" s="90"/>
      <c r="IH565" s="90"/>
      <c r="II565" s="90"/>
      <c r="IJ565" s="90"/>
      <c r="IK565" s="90"/>
      <c r="IL565" s="90"/>
      <c r="IM565" s="90"/>
      <c r="IN565" s="90"/>
      <c r="IO565" s="90"/>
      <c r="IP565" s="90"/>
      <c r="IQ565" s="90"/>
      <c r="IR565" s="90"/>
      <c r="IS565" s="90"/>
      <c r="IT565" s="90"/>
      <c r="IU565" s="90"/>
      <c r="IV565" s="90"/>
      <c r="IW565" s="90"/>
      <c r="IX565" s="90"/>
    </row>
    <row r="566" spans="4:258" s="3" customFormat="1" x14ac:dyDescent="0.25">
      <c r="D566" s="2"/>
      <c r="AH566" s="90"/>
      <c r="AI566" s="90"/>
      <c r="AJ566" s="90"/>
      <c r="AK566" s="90"/>
      <c r="AL566" s="90"/>
      <c r="AM566" s="90"/>
      <c r="AN566" s="90"/>
      <c r="AO566" s="90"/>
      <c r="AP566" s="90"/>
      <c r="AQ566" s="90"/>
      <c r="AR566" s="90"/>
      <c r="AS566" s="90"/>
      <c r="AT566" s="90"/>
      <c r="AU566" s="90"/>
      <c r="AV566" s="90"/>
      <c r="AW566" s="90"/>
      <c r="AX566" s="90"/>
      <c r="AY566" s="90"/>
      <c r="AZ566" s="90"/>
      <c r="BA566" s="90"/>
      <c r="BB566" s="90"/>
      <c r="BC566" s="90"/>
      <c r="BD566" s="90"/>
      <c r="BE566" s="90"/>
      <c r="BF566" s="90"/>
      <c r="BG566" s="90"/>
      <c r="BH566" s="90"/>
      <c r="BI566" s="90"/>
      <c r="BJ566" s="90"/>
      <c r="BK566" s="90"/>
      <c r="BL566" s="90"/>
      <c r="BM566" s="90"/>
      <c r="BN566" s="90"/>
      <c r="BO566" s="90"/>
      <c r="BP566" s="90"/>
      <c r="BQ566" s="90"/>
      <c r="BR566" s="90"/>
      <c r="BS566" s="90"/>
      <c r="BT566" s="90"/>
      <c r="BU566" s="90"/>
      <c r="BV566" s="90"/>
      <c r="BW566" s="90"/>
      <c r="BX566" s="90"/>
      <c r="BY566" s="90"/>
      <c r="BZ566" s="90"/>
      <c r="CA566" s="90"/>
      <c r="CB566" s="90"/>
      <c r="CC566" s="90"/>
      <c r="CD566" s="90"/>
      <c r="CE566" s="90"/>
      <c r="CF566" s="90"/>
      <c r="CG566" s="90"/>
      <c r="CH566" s="90"/>
      <c r="CI566" s="90"/>
      <c r="CJ566" s="90"/>
      <c r="CK566" s="90"/>
      <c r="CL566" s="90"/>
      <c r="CM566" s="90"/>
      <c r="CN566" s="90"/>
      <c r="CO566" s="90"/>
      <c r="CP566" s="90"/>
      <c r="CQ566" s="90"/>
      <c r="CR566" s="90"/>
      <c r="CS566" s="90"/>
      <c r="CT566" s="90"/>
      <c r="CU566" s="90"/>
      <c r="CV566" s="90"/>
      <c r="CW566" s="90"/>
      <c r="CX566" s="90"/>
      <c r="CY566" s="90"/>
      <c r="CZ566" s="90"/>
      <c r="DA566" s="90"/>
      <c r="DB566" s="90"/>
      <c r="DC566" s="90"/>
      <c r="DD566" s="90"/>
      <c r="DE566" s="90"/>
      <c r="DF566" s="90"/>
      <c r="DG566" s="90"/>
      <c r="DH566" s="90"/>
      <c r="DI566" s="90"/>
      <c r="DJ566" s="90"/>
      <c r="DK566" s="90"/>
      <c r="DL566" s="90"/>
      <c r="DM566" s="90"/>
      <c r="DN566" s="90"/>
      <c r="DO566" s="90"/>
      <c r="DP566" s="90"/>
      <c r="DQ566" s="90"/>
      <c r="DR566" s="90"/>
      <c r="DS566" s="90"/>
      <c r="DT566" s="90"/>
      <c r="DU566" s="90"/>
      <c r="DV566" s="90"/>
      <c r="DW566" s="90"/>
      <c r="DX566" s="90"/>
      <c r="DY566" s="90"/>
      <c r="DZ566" s="90"/>
      <c r="EA566" s="90"/>
      <c r="EB566" s="90"/>
      <c r="EC566" s="90"/>
      <c r="ED566" s="90"/>
      <c r="EE566" s="90"/>
      <c r="EF566" s="90"/>
      <c r="EG566" s="90"/>
      <c r="EH566" s="90"/>
      <c r="EI566" s="90"/>
      <c r="EJ566" s="90"/>
      <c r="EK566" s="90"/>
      <c r="EL566" s="90"/>
      <c r="EM566" s="90"/>
      <c r="EN566" s="90"/>
      <c r="EO566" s="90"/>
      <c r="EP566" s="90"/>
      <c r="EQ566" s="90"/>
      <c r="ER566" s="90"/>
      <c r="ES566" s="90"/>
      <c r="ET566" s="90"/>
      <c r="EU566" s="90"/>
      <c r="EV566" s="90"/>
      <c r="EW566" s="90"/>
      <c r="EX566" s="90"/>
      <c r="EY566" s="90"/>
      <c r="EZ566" s="90"/>
      <c r="FA566" s="90"/>
      <c r="FB566" s="90"/>
      <c r="FC566" s="90"/>
      <c r="FD566" s="90"/>
      <c r="FE566" s="90"/>
      <c r="FF566" s="90"/>
      <c r="FG566" s="90"/>
      <c r="FH566" s="90"/>
      <c r="FI566" s="90"/>
      <c r="FJ566" s="90"/>
      <c r="FK566" s="90"/>
      <c r="FL566" s="90"/>
      <c r="FM566" s="90"/>
      <c r="FN566" s="90"/>
      <c r="FO566" s="90"/>
      <c r="FP566" s="90"/>
      <c r="FQ566" s="90"/>
      <c r="FR566" s="90"/>
      <c r="FS566" s="90"/>
      <c r="FT566" s="90"/>
      <c r="FU566" s="90"/>
      <c r="FV566" s="90"/>
      <c r="FW566" s="90"/>
      <c r="FX566" s="90"/>
      <c r="FY566" s="90"/>
      <c r="FZ566" s="90"/>
      <c r="GA566" s="90"/>
      <c r="GB566" s="90"/>
      <c r="GC566" s="90"/>
      <c r="GD566" s="90"/>
      <c r="GE566" s="90"/>
      <c r="GF566" s="90"/>
      <c r="GG566" s="90"/>
      <c r="GH566" s="90"/>
      <c r="GI566" s="90"/>
      <c r="GJ566" s="90"/>
      <c r="GK566" s="90"/>
      <c r="GL566" s="90"/>
      <c r="GM566" s="90"/>
      <c r="GN566" s="90"/>
      <c r="GO566" s="90"/>
      <c r="GP566" s="90"/>
      <c r="GQ566" s="90"/>
      <c r="GR566" s="90"/>
      <c r="GS566" s="90"/>
      <c r="GT566" s="90"/>
      <c r="GU566" s="90"/>
      <c r="GV566" s="90"/>
      <c r="GW566" s="90"/>
      <c r="GX566" s="90"/>
      <c r="GY566" s="90"/>
      <c r="GZ566" s="90"/>
      <c r="HA566" s="90"/>
      <c r="HB566" s="90"/>
      <c r="HC566" s="90"/>
      <c r="HD566" s="90"/>
      <c r="HE566" s="90"/>
      <c r="HF566" s="90"/>
      <c r="HG566" s="90"/>
      <c r="HH566" s="90"/>
      <c r="HI566" s="90"/>
      <c r="HJ566" s="90"/>
      <c r="HK566" s="90"/>
      <c r="HL566" s="90"/>
      <c r="HM566" s="90"/>
      <c r="HN566" s="90"/>
      <c r="HO566" s="90"/>
      <c r="HP566" s="90"/>
      <c r="HQ566" s="90"/>
      <c r="HR566" s="90"/>
      <c r="HS566" s="90"/>
      <c r="HT566" s="90"/>
      <c r="HU566" s="90"/>
      <c r="HV566" s="90"/>
      <c r="HW566" s="90"/>
      <c r="HX566" s="90"/>
      <c r="HY566" s="90"/>
      <c r="HZ566" s="90"/>
      <c r="IA566" s="90"/>
      <c r="IB566" s="90"/>
      <c r="IC566" s="90"/>
      <c r="ID566" s="90"/>
      <c r="IE566" s="90"/>
      <c r="IF566" s="90"/>
      <c r="IG566" s="90"/>
      <c r="IH566" s="90"/>
      <c r="II566" s="90"/>
      <c r="IJ566" s="90"/>
      <c r="IK566" s="90"/>
      <c r="IL566" s="90"/>
      <c r="IM566" s="90"/>
      <c r="IN566" s="90"/>
      <c r="IO566" s="90"/>
      <c r="IP566" s="90"/>
      <c r="IQ566" s="90"/>
      <c r="IR566" s="90"/>
      <c r="IS566" s="90"/>
      <c r="IT566" s="90"/>
      <c r="IU566" s="90"/>
      <c r="IV566" s="90"/>
      <c r="IW566" s="90"/>
      <c r="IX566" s="90"/>
    </row>
    <row r="567" spans="4:258" s="3" customFormat="1" x14ac:dyDescent="0.25">
      <c r="D567" s="2"/>
      <c r="AH567" s="90"/>
      <c r="AI567" s="90"/>
      <c r="AJ567" s="90"/>
      <c r="AK567" s="90"/>
      <c r="AL567" s="90"/>
      <c r="AM567" s="90"/>
      <c r="AN567" s="90"/>
      <c r="AO567" s="90"/>
      <c r="AP567" s="90"/>
      <c r="AQ567" s="90"/>
      <c r="AR567" s="90"/>
      <c r="AS567" s="90"/>
      <c r="AT567" s="90"/>
      <c r="AU567" s="90"/>
      <c r="AV567" s="90"/>
      <c r="AW567" s="90"/>
      <c r="AX567" s="90"/>
      <c r="AY567" s="90"/>
      <c r="AZ567" s="90"/>
      <c r="BA567" s="90"/>
      <c r="BB567" s="90"/>
      <c r="BC567" s="90"/>
      <c r="BD567" s="90"/>
      <c r="BE567" s="90"/>
      <c r="BF567" s="90"/>
      <c r="BG567" s="90"/>
      <c r="BH567" s="90"/>
      <c r="BI567" s="90"/>
      <c r="BJ567" s="90"/>
      <c r="BK567" s="90"/>
      <c r="BL567" s="90"/>
      <c r="BM567" s="90"/>
      <c r="BN567" s="90"/>
      <c r="BO567" s="90"/>
      <c r="BP567" s="90"/>
      <c r="BQ567" s="90"/>
      <c r="BR567" s="90"/>
      <c r="BS567" s="90"/>
      <c r="BT567" s="90"/>
      <c r="BU567" s="90"/>
      <c r="BV567" s="90"/>
      <c r="BW567" s="90"/>
      <c r="BX567" s="90"/>
      <c r="BY567" s="90"/>
      <c r="BZ567" s="90"/>
      <c r="CA567" s="90"/>
      <c r="CB567" s="90"/>
      <c r="CC567" s="90"/>
      <c r="CD567" s="90"/>
      <c r="CE567" s="90"/>
      <c r="CF567" s="90"/>
      <c r="CG567" s="90"/>
      <c r="CH567" s="90"/>
      <c r="CI567" s="90"/>
      <c r="CJ567" s="90"/>
      <c r="CK567" s="90"/>
      <c r="CL567" s="90"/>
      <c r="CM567" s="90"/>
      <c r="CN567" s="90"/>
      <c r="CO567" s="90"/>
      <c r="CP567" s="90"/>
      <c r="CQ567" s="90"/>
      <c r="CR567" s="90"/>
      <c r="CS567" s="90"/>
      <c r="CT567" s="90"/>
      <c r="CU567" s="90"/>
      <c r="CV567" s="90"/>
      <c r="CW567" s="90"/>
      <c r="CX567" s="90"/>
      <c r="CY567" s="90"/>
      <c r="CZ567" s="90"/>
      <c r="DA567" s="90"/>
      <c r="DB567" s="90"/>
      <c r="DC567" s="90"/>
      <c r="DD567" s="90"/>
      <c r="DE567" s="90"/>
      <c r="DF567" s="90"/>
      <c r="DG567" s="90"/>
      <c r="DH567" s="90"/>
      <c r="DI567" s="90"/>
      <c r="DJ567" s="90"/>
      <c r="DK567" s="90"/>
      <c r="DL567" s="90"/>
      <c r="DM567" s="90"/>
      <c r="DN567" s="90"/>
      <c r="DO567" s="90"/>
      <c r="DP567" s="90"/>
      <c r="DQ567" s="90"/>
      <c r="DR567" s="90"/>
      <c r="DS567" s="90"/>
      <c r="DT567" s="90"/>
      <c r="DU567" s="90"/>
      <c r="DV567" s="90"/>
      <c r="DW567" s="90"/>
      <c r="DX567" s="90"/>
      <c r="DY567" s="90"/>
      <c r="DZ567" s="90"/>
      <c r="EA567" s="90"/>
      <c r="EB567" s="90"/>
      <c r="EC567" s="90"/>
      <c r="ED567" s="90"/>
      <c r="EE567" s="90"/>
      <c r="EF567" s="90"/>
      <c r="EG567" s="90"/>
      <c r="EH567" s="90"/>
      <c r="EI567" s="90"/>
      <c r="EJ567" s="90"/>
      <c r="EK567" s="90"/>
      <c r="EL567" s="90"/>
      <c r="EM567" s="90"/>
      <c r="EN567" s="90"/>
      <c r="EO567" s="90"/>
      <c r="EP567" s="90"/>
      <c r="EQ567" s="90"/>
      <c r="ER567" s="90"/>
      <c r="ES567" s="90"/>
      <c r="ET567" s="90"/>
      <c r="EU567" s="90"/>
      <c r="EV567" s="90"/>
      <c r="EW567" s="90"/>
      <c r="EX567" s="90"/>
      <c r="EY567" s="90"/>
      <c r="EZ567" s="90"/>
      <c r="FA567" s="90"/>
      <c r="FB567" s="90"/>
      <c r="FC567" s="90"/>
      <c r="FD567" s="90"/>
      <c r="FE567" s="90"/>
      <c r="FF567" s="90"/>
      <c r="FG567" s="90"/>
      <c r="FH567" s="90"/>
      <c r="FI567" s="90"/>
      <c r="FJ567" s="90"/>
      <c r="FK567" s="90"/>
      <c r="FL567" s="90"/>
      <c r="FM567" s="90"/>
      <c r="FN567" s="90"/>
      <c r="FO567" s="90"/>
      <c r="FP567" s="90"/>
      <c r="FQ567" s="90"/>
      <c r="FR567" s="90"/>
      <c r="FS567" s="90"/>
      <c r="FT567" s="90"/>
      <c r="FU567" s="90"/>
      <c r="FV567" s="90"/>
      <c r="FW567" s="90"/>
      <c r="FX567" s="90"/>
      <c r="FY567" s="90"/>
      <c r="FZ567" s="90"/>
      <c r="GA567" s="90"/>
      <c r="GB567" s="90"/>
      <c r="GC567" s="90"/>
      <c r="GD567" s="90"/>
      <c r="GE567" s="90"/>
      <c r="GF567" s="90"/>
      <c r="GG567" s="90"/>
      <c r="GH567" s="90"/>
      <c r="GI567" s="90"/>
      <c r="GJ567" s="90"/>
      <c r="GK567" s="90"/>
      <c r="GL567" s="90"/>
      <c r="GM567" s="90"/>
      <c r="GN567" s="90"/>
      <c r="GO567" s="90"/>
      <c r="GP567" s="90"/>
      <c r="GQ567" s="90"/>
      <c r="GR567" s="90"/>
      <c r="GS567" s="90"/>
      <c r="GT567" s="90"/>
      <c r="GU567" s="90"/>
      <c r="GV567" s="90"/>
      <c r="GW567" s="90"/>
      <c r="GX567" s="90"/>
      <c r="GY567" s="90"/>
      <c r="GZ567" s="90"/>
      <c r="HA567" s="90"/>
      <c r="HB567" s="90"/>
      <c r="HC567" s="90"/>
      <c r="HD567" s="90"/>
      <c r="HE567" s="90"/>
      <c r="HF567" s="90"/>
      <c r="HG567" s="90"/>
      <c r="HH567" s="90"/>
      <c r="HI567" s="90"/>
      <c r="HJ567" s="90"/>
      <c r="HK567" s="90"/>
      <c r="HL567" s="90"/>
      <c r="HM567" s="90"/>
      <c r="HN567" s="90"/>
      <c r="HO567" s="90"/>
      <c r="HP567" s="90"/>
      <c r="HQ567" s="90"/>
      <c r="HR567" s="90"/>
      <c r="HS567" s="90"/>
      <c r="HT567" s="90"/>
      <c r="HU567" s="90"/>
      <c r="HV567" s="90"/>
      <c r="HW567" s="90"/>
      <c r="HX567" s="90"/>
      <c r="HY567" s="90"/>
      <c r="HZ567" s="90"/>
      <c r="IA567" s="90"/>
      <c r="IB567" s="90"/>
      <c r="IC567" s="90"/>
      <c r="ID567" s="90"/>
      <c r="IE567" s="90"/>
      <c r="IF567" s="90"/>
      <c r="IG567" s="90"/>
      <c r="IH567" s="90"/>
      <c r="II567" s="90"/>
      <c r="IJ567" s="90"/>
      <c r="IK567" s="90"/>
      <c r="IL567" s="90"/>
      <c r="IM567" s="90"/>
      <c r="IN567" s="90"/>
      <c r="IO567" s="90"/>
      <c r="IP567" s="90"/>
      <c r="IQ567" s="90"/>
      <c r="IR567" s="90"/>
      <c r="IS567" s="90"/>
      <c r="IT567" s="90"/>
      <c r="IU567" s="90"/>
      <c r="IV567" s="90"/>
      <c r="IW567" s="90"/>
      <c r="IX567" s="90"/>
    </row>
    <row r="568" spans="4:258" s="3" customFormat="1" x14ac:dyDescent="0.25">
      <c r="D568" s="2"/>
      <c r="AH568" s="90"/>
      <c r="AI568" s="90"/>
      <c r="AJ568" s="90"/>
      <c r="AK568" s="90"/>
      <c r="AL568" s="90"/>
      <c r="AM568" s="90"/>
      <c r="AN568" s="90"/>
      <c r="AO568" s="90"/>
      <c r="AP568" s="90"/>
      <c r="AQ568" s="90"/>
      <c r="AR568" s="90"/>
      <c r="AS568" s="90"/>
      <c r="AT568" s="90"/>
      <c r="AU568" s="90"/>
      <c r="AV568" s="90"/>
      <c r="AW568" s="90"/>
      <c r="AX568" s="90"/>
      <c r="AY568" s="90"/>
      <c r="AZ568" s="90"/>
      <c r="BA568" s="90"/>
      <c r="BB568" s="90"/>
      <c r="BC568" s="90"/>
      <c r="BD568" s="90"/>
      <c r="BE568" s="90"/>
      <c r="BF568" s="90"/>
      <c r="BG568" s="90"/>
      <c r="BH568" s="90"/>
      <c r="BI568" s="90"/>
      <c r="BJ568" s="90"/>
      <c r="BK568" s="90"/>
      <c r="BL568" s="90"/>
      <c r="BM568" s="90"/>
      <c r="BN568" s="90"/>
      <c r="BO568" s="90"/>
      <c r="BP568" s="90"/>
      <c r="BQ568" s="90"/>
      <c r="BR568" s="90"/>
      <c r="BS568" s="90"/>
      <c r="BT568" s="90"/>
      <c r="BU568" s="90"/>
      <c r="BV568" s="90"/>
      <c r="BW568" s="90"/>
      <c r="BX568" s="90"/>
      <c r="BY568" s="90"/>
      <c r="BZ568" s="90"/>
      <c r="CA568" s="90"/>
      <c r="CB568" s="90"/>
      <c r="CC568" s="90"/>
      <c r="CD568" s="90"/>
      <c r="CE568" s="90"/>
      <c r="CF568" s="90"/>
      <c r="CG568" s="90"/>
      <c r="CH568" s="90"/>
      <c r="CI568" s="90"/>
      <c r="CJ568" s="90"/>
      <c r="CK568" s="90"/>
      <c r="CL568" s="90"/>
      <c r="CM568" s="90"/>
      <c r="CN568" s="90"/>
      <c r="CO568" s="90"/>
      <c r="CP568" s="90"/>
      <c r="CQ568" s="90"/>
      <c r="CR568" s="90"/>
      <c r="CS568" s="90"/>
      <c r="CT568" s="90"/>
      <c r="CU568" s="90"/>
      <c r="CV568" s="90"/>
      <c r="CW568" s="90"/>
      <c r="CX568" s="90"/>
      <c r="CY568" s="90"/>
      <c r="CZ568" s="90"/>
      <c r="DA568" s="90"/>
      <c r="DB568" s="90"/>
      <c r="DC568" s="90"/>
      <c r="DD568" s="90"/>
      <c r="DE568" s="90"/>
      <c r="DF568" s="90"/>
      <c r="DG568" s="90"/>
      <c r="DH568" s="90"/>
      <c r="DI568" s="90"/>
      <c r="DJ568" s="90"/>
      <c r="DK568" s="90"/>
      <c r="DL568" s="90"/>
      <c r="DM568" s="90"/>
      <c r="DN568" s="90"/>
      <c r="DO568" s="90"/>
      <c r="DP568" s="90"/>
      <c r="DQ568" s="90"/>
      <c r="DR568" s="90"/>
      <c r="DS568" s="90"/>
      <c r="DT568" s="90"/>
      <c r="DU568" s="90"/>
      <c r="DV568" s="90"/>
      <c r="DW568" s="90"/>
      <c r="DX568" s="90"/>
      <c r="DY568" s="90"/>
      <c r="DZ568" s="90"/>
      <c r="EA568" s="90"/>
      <c r="EB568" s="90"/>
      <c r="EC568" s="90"/>
      <c r="ED568" s="90"/>
      <c r="EE568" s="90"/>
      <c r="EF568" s="90"/>
      <c r="EG568" s="90"/>
      <c r="EH568" s="90"/>
      <c r="EI568" s="90"/>
      <c r="EJ568" s="90"/>
      <c r="EK568" s="90"/>
      <c r="EL568" s="90"/>
      <c r="EM568" s="90"/>
      <c r="EN568" s="90"/>
      <c r="EO568" s="90"/>
      <c r="EP568" s="90"/>
      <c r="EQ568" s="90"/>
      <c r="ER568" s="90"/>
      <c r="ES568" s="90"/>
      <c r="ET568" s="90"/>
      <c r="EU568" s="90"/>
      <c r="EV568" s="90"/>
      <c r="EW568" s="90"/>
      <c r="EX568" s="90"/>
      <c r="EY568" s="90"/>
      <c r="EZ568" s="90"/>
      <c r="FA568" s="90"/>
      <c r="FB568" s="90"/>
      <c r="FC568" s="90"/>
      <c r="FD568" s="90"/>
      <c r="FE568" s="90"/>
      <c r="FF568" s="90"/>
      <c r="FG568" s="90"/>
      <c r="FH568" s="90"/>
      <c r="FI568" s="90"/>
      <c r="FJ568" s="90"/>
      <c r="FK568" s="90"/>
      <c r="FL568" s="90"/>
      <c r="FM568" s="90"/>
      <c r="FN568" s="90"/>
      <c r="FO568" s="90"/>
      <c r="FP568" s="90"/>
      <c r="FQ568" s="90"/>
      <c r="FR568" s="90"/>
      <c r="FS568" s="90"/>
      <c r="FT568" s="90"/>
      <c r="FU568" s="90"/>
      <c r="FV568" s="90"/>
      <c r="FW568" s="90"/>
      <c r="FX568" s="90"/>
      <c r="FY568" s="90"/>
      <c r="FZ568" s="90"/>
      <c r="GA568" s="90"/>
      <c r="GB568" s="90"/>
      <c r="GC568" s="90"/>
      <c r="GD568" s="90"/>
      <c r="GE568" s="90"/>
      <c r="GF568" s="90"/>
      <c r="GG568" s="90"/>
      <c r="GH568" s="90"/>
      <c r="GI568" s="90"/>
      <c r="GJ568" s="90"/>
      <c r="GK568" s="90"/>
      <c r="GL568" s="90"/>
      <c r="GM568" s="90"/>
      <c r="GN568" s="90"/>
      <c r="GO568" s="90"/>
      <c r="GP568" s="90"/>
      <c r="GQ568" s="90"/>
      <c r="GR568" s="90"/>
      <c r="GS568" s="90"/>
      <c r="GT568" s="90"/>
      <c r="GU568" s="90"/>
      <c r="GV568" s="90"/>
      <c r="GW568" s="90"/>
      <c r="GX568" s="90"/>
      <c r="GY568" s="90"/>
      <c r="GZ568" s="90"/>
      <c r="HA568" s="90"/>
      <c r="HB568" s="90"/>
      <c r="HC568" s="90"/>
      <c r="HD568" s="90"/>
      <c r="HE568" s="90"/>
      <c r="HF568" s="90"/>
      <c r="HG568" s="90"/>
      <c r="HH568" s="90"/>
      <c r="HI568" s="90"/>
      <c r="HJ568" s="90"/>
      <c r="HK568" s="90"/>
      <c r="HL568" s="90"/>
      <c r="HM568" s="90"/>
      <c r="HN568" s="90"/>
      <c r="HO568" s="90"/>
      <c r="HP568" s="90"/>
      <c r="HQ568" s="90"/>
      <c r="HR568" s="90"/>
      <c r="HS568" s="90"/>
      <c r="HT568" s="90"/>
      <c r="HU568" s="90"/>
      <c r="HV568" s="90"/>
      <c r="HW568" s="90"/>
      <c r="HX568" s="90"/>
      <c r="HY568" s="90"/>
      <c r="HZ568" s="90"/>
      <c r="IA568" s="90"/>
      <c r="IB568" s="90"/>
      <c r="IC568" s="90"/>
      <c r="ID568" s="90"/>
      <c r="IE568" s="90"/>
      <c r="IF568" s="90"/>
      <c r="IG568" s="90"/>
      <c r="IH568" s="90"/>
      <c r="II568" s="90"/>
      <c r="IJ568" s="90"/>
      <c r="IK568" s="90"/>
      <c r="IL568" s="90"/>
      <c r="IM568" s="90"/>
      <c r="IN568" s="90"/>
      <c r="IO568" s="90"/>
      <c r="IP568" s="90"/>
      <c r="IQ568" s="90"/>
      <c r="IR568" s="90"/>
      <c r="IS568" s="90"/>
      <c r="IT568" s="90"/>
      <c r="IU568" s="90"/>
      <c r="IV568" s="90"/>
      <c r="IW568" s="90"/>
      <c r="IX568" s="90"/>
    </row>
    <row r="569" spans="4:258" s="3" customFormat="1" x14ac:dyDescent="0.25">
      <c r="D569" s="2"/>
      <c r="AH569" s="90"/>
      <c r="AI569" s="90"/>
      <c r="AJ569" s="90"/>
      <c r="AK569" s="90"/>
      <c r="AL569" s="90"/>
      <c r="AM569" s="90"/>
      <c r="AN569" s="90"/>
      <c r="AO569" s="90"/>
      <c r="AP569" s="90"/>
      <c r="AQ569" s="90"/>
      <c r="AR569" s="90"/>
      <c r="AS569" s="90"/>
      <c r="AT569" s="90"/>
      <c r="AU569" s="90"/>
      <c r="AV569" s="90"/>
      <c r="AW569" s="90"/>
      <c r="AX569" s="90"/>
      <c r="AY569" s="90"/>
      <c r="AZ569" s="90"/>
      <c r="BA569" s="90"/>
      <c r="BB569" s="90"/>
      <c r="BC569" s="90"/>
      <c r="BD569" s="90"/>
      <c r="BE569" s="90"/>
      <c r="BF569" s="90"/>
      <c r="BG569" s="90"/>
      <c r="BH569" s="90"/>
      <c r="BI569" s="90"/>
      <c r="BJ569" s="90"/>
      <c r="BK569" s="90"/>
      <c r="BL569" s="90"/>
      <c r="BM569" s="90"/>
      <c r="BN569" s="90"/>
      <c r="BO569" s="90"/>
      <c r="BP569" s="90"/>
      <c r="BQ569" s="90"/>
      <c r="BR569" s="90"/>
      <c r="BS569" s="90"/>
      <c r="BT569" s="90"/>
      <c r="BU569" s="90"/>
      <c r="BV569" s="90"/>
      <c r="BW569" s="90"/>
      <c r="BX569" s="90"/>
      <c r="BY569" s="90"/>
      <c r="BZ569" s="90"/>
      <c r="CA569" s="90"/>
      <c r="CB569" s="90"/>
      <c r="CC569" s="90"/>
      <c r="CD569" s="90"/>
      <c r="CE569" s="90"/>
      <c r="CF569" s="90"/>
      <c r="CG569" s="90"/>
      <c r="CH569" s="90"/>
      <c r="CI569" s="90"/>
      <c r="CJ569" s="90"/>
      <c r="CK569" s="90"/>
      <c r="CL569" s="90"/>
      <c r="CM569" s="90"/>
      <c r="CN569" s="90"/>
      <c r="CO569" s="90"/>
      <c r="CP569" s="90"/>
      <c r="CQ569" s="90"/>
      <c r="CR569" s="90"/>
      <c r="CS569" s="90"/>
      <c r="CT569" s="90"/>
      <c r="CU569" s="90"/>
      <c r="CV569" s="90"/>
      <c r="CW569" s="90"/>
      <c r="CX569" s="90"/>
      <c r="CY569" s="90"/>
      <c r="CZ569" s="90"/>
      <c r="DA569" s="90"/>
      <c r="DB569" s="90"/>
      <c r="DC569" s="90"/>
      <c r="DD569" s="90"/>
      <c r="DE569" s="90"/>
      <c r="DF569" s="90"/>
      <c r="DG569" s="90"/>
      <c r="DH569" s="90"/>
      <c r="DI569" s="90"/>
      <c r="DJ569" s="90"/>
      <c r="DK569" s="90"/>
      <c r="DL569" s="90"/>
      <c r="DM569" s="90"/>
      <c r="DN569" s="90"/>
      <c r="DO569" s="90"/>
      <c r="DP569" s="90"/>
      <c r="DQ569" s="90"/>
      <c r="DR569" s="90"/>
      <c r="DS569" s="90"/>
      <c r="DT569" s="90"/>
      <c r="DU569" s="90"/>
      <c r="DV569" s="90"/>
      <c r="DW569" s="90"/>
      <c r="DX569" s="90"/>
      <c r="DY569" s="90"/>
      <c r="DZ569" s="90"/>
      <c r="EA569" s="90"/>
      <c r="EB569" s="90"/>
      <c r="EC569" s="90"/>
      <c r="ED569" s="90"/>
      <c r="EE569" s="90"/>
      <c r="EF569" s="90"/>
      <c r="EG569" s="90"/>
      <c r="EH569" s="90"/>
      <c r="EI569" s="90"/>
      <c r="EJ569" s="90"/>
      <c r="EK569" s="90"/>
      <c r="EL569" s="90"/>
      <c r="EM569" s="90"/>
      <c r="EN569" s="90"/>
      <c r="EO569" s="90"/>
      <c r="EP569" s="90"/>
      <c r="EQ569" s="90"/>
      <c r="ER569" s="90"/>
      <c r="ES569" s="90"/>
      <c r="ET569" s="90"/>
      <c r="EU569" s="90"/>
      <c r="EV569" s="90"/>
      <c r="EW569" s="90"/>
      <c r="EX569" s="90"/>
      <c r="EY569" s="90"/>
      <c r="EZ569" s="90"/>
      <c r="FA569" s="90"/>
      <c r="FB569" s="90"/>
      <c r="FC569" s="90"/>
      <c r="FD569" s="90"/>
      <c r="FE569" s="90"/>
      <c r="FF569" s="90"/>
      <c r="FG569" s="90"/>
      <c r="FH569" s="90"/>
      <c r="FI569" s="90"/>
      <c r="FJ569" s="90"/>
      <c r="FK569" s="90"/>
      <c r="FL569" s="90"/>
      <c r="FM569" s="90"/>
      <c r="FN569" s="90"/>
      <c r="FO569" s="90"/>
      <c r="FP569" s="90"/>
      <c r="FQ569" s="90"/>
      <c r="FR569" s="90"/>
      <c r="FS569" s="90"/>
      <c r="FT569" s="90"/>
      <c r="FU569" s="90"/>
      <c r="FV569" s="90"/>
      <c r="FW569" s="90"/>
      <c r="FX569" s="90"/>
      <c r="FY569" s="90"/>
      <c r="FZ569" s="90"/>
      <c r="GA569" s="90"/>
      <c r="GB569" s="90"/>
      <c r="GC569" s="90"/>
      <c r="GD569" s="90"/>
      <c r="GE569" s="90"/>
      <c r="GF569" s="90"/>
      <c r="GG569" s="90"/>
      <c r="GH569" s="90"/>
      <c r="GI569" s="90"/>
      <c r="GJ569" s="90"/>
      <c r="GK569" s="90"/>
      <c r="GL569" s="90"/>
      <c r="GM569" s="90"/>
      <c r="GN569" s="90"/>
      <c r="GO569" s="90"/>
      <c r="GP569" s="90"/>
      <c r="GQ569" s="90"/>
      <c r="GR569" s="90"/>
      <c r="GS569" s="90"/>
      <c r="GT569" s="90"/>
      <c r="GU569" s="90"/>
      <c r="GV569" s="90"/>
      <c r="GW569" s="90"/>
      <c r="GX569" s="90"/>
      <c r="GY569" s="90"/>
      <c r="GZ569" s="90"/>
      <c r="HA569" s="90"/>
      <c r="HB569" s="90"/>
      <c r="HC569" s="90"/>
      <c r="HD569" s="90"/>
      <c r="HE569" s="90"/>
      <c r="HF569" s="90"/>
      <c r="HG569" s="90"/>
      <c r="HH569" s="90"/>
      <c r="HI569" s="90"/>
      <c r="HJ569" s="90"/>
      <c r="HK569" s="90"/>
      <c r="HL569" s="90"/>
      <c r="HM569" s="90"/>
      <c r="HN569" s="90"/>
      <c r="HO569" s="90"/>
      <c r="HP569" s="90"/>
      <c r="HQ569" s="90"/>
      <c r="HR569" s="90"/>
      <c r="HS569" s="90"/>
      <c r="HT569" s="90"/>
      <c r="HU569" s="90"/>
      <c r="HV569" s="90"/>
      <c r="HW569" s="90"/>
      <c r="HX569" s="90"/>
      <c r="HY569" s="90"/>
      <c r="HZ569" s="90"/>
      <c r="IA569" s="90"/>
      <c r="IB569" s="90"/>
      <c r="IC569" s="90"/>
      <c r="ID569" s="90"/>
      <c r="IE569" s="90"/>
      <c r="IF569" s="90"/>
      <c r="IG569" s="90"/>
      <c r="IH569" s="90"/>
      <c r="II569" s="90"/>
      <c r="IJ569" s="90"/>
      <c r="IK569" s="90"/>
      <c r="IL569" s="90"/>
      <c r="IM569" s="90"/>
      <c r="IN569" s="90"/>
      <c r="IO569" s="90"/>
      <c r="IP569" s="90"/>
      <c r="IQ569" s="90"/>
      <c r="IR569" s="90"/>
      <c r="IS569" s="90"/>
      <c r="IT569" s="90"/>
      <c r="IU569" s="90"/>
      <c r="IV569" s="90"/>
      <c r="IW569" s="90"/>
      <c r="IX569" s="90"/>
    </row>
    <row r="570" spans="4:258" s="3" customFormat="1" x14ac:dyDescent="0.25">
      <c r="D570" s="2"/>
      <c r="AH570" s="90"/>
      <c r="AI570" s="90"/>
      <c r="AJ570" s="90"/>
      <c r="AK570" s="90"/>
      <c r="AL570" s="90"/>
      <c r="AM570" s="90"/>
      <c r="AN570" s="90"/>
      <c r="AO570" s="90"/>
      <c r="AP570" s="90"/>
      <c r="AQ570" s="90"/>
      <c r="AR570" s="90"/>
      <c r="AS570" s="90"/>
      <c r="AT570" s="90"/>
      <c r="AU570" s="90"/>
      <c r="AV570" s="90"/>
      <c r="AW570" s="90"/>
      <c r="AX570" s="90"/>
      <c r="AY570" s="90"/>
      <c r="AZ570" s="90"/>
      <c r="BA570" s="90"/>
      <c r="BB570" s="90"/>
      <c r="BC570" s="90"/>
      <c r="BD570" s="90"/>
      <c r="BE570" s="90"/>
      <c r="BF570" s="90"/>
      <c r="BG570" s="90"/>
      <c r="BH570" s="90"/>
      <c r="BI570" s="90"/>
      <c r="BJ570" s="90"/>
      <c r="BK570" s="90"/>
      <c r="BL570" s="90"/>
      <c r="BM570" s="90"/>
      <c r="BN570" s="90"/>
      <c r="BO570" s="90"/>
      <c r="BP570" s="90"/>
      <c r="BQ570" s="90"/>
      <c r="BR570" s="90"/>
      <c r="BS570" s="90"/>
      <c r="BT570" s="90"/>
      <c r="BU570" s="90"/>
      <c r="BV570" s="90"/>
      <c r="BW570" s="90"/>
      <c r="BX570" s="90"/>
      <c r="BY570" s="90"/>
      <c r="BZ570" s="90"/>
      <c r="CA570" s="90"/>
      <c r="CB570" s="90"/>
      <c r="CC570" s="90"/>
      <c r="CD570" s="90"/>
      <c r="CE570" s="90"/>
      <c r="CF570" s="90"/>
      <c r="CG570" s="90"/>
      <c r="CH570" s="90"/>
      <c r="CI570" s="90"/>
      <c r="CJ570" s="90"/>
      <c r="CK570" s="90"/>
      <c r="CL570" s="90"/>
      <c r="CM570" s="90"/>
      <c r="CN570" s="90"/>
      <c r="CO570" s="90"/>
      <c r="CP570" s="90"/>
      <c r="CQ570" s="90"/>
      <c r="CR570" s="90"/>
      <c r="CS570" s="90"/>
      <c r="CT570" s="90"/>
      <c r="CU570" s="90"/>
      <c r="CV570" s="90"/>
      <c r="CW570" s="90"/>
      <c r="CX570" s="90"/>
      <c r="CY570" s="90"/>
      <c r="CZ570" s="90"/>
      <c r="DA570" s="90"/>
      <c r="DB570" s="90"/>
      <c r="DC570" s="90"/>
      <c r="DD570" s="90"/>
      <c r="DE570" s="90"/>
      <c r="DF570" s="90"/>
      <c r="DG570" s="90"/>
      <c r="DH570" s="90"/>
      <c r="DI570" s="90"/>
      <c r="DJ570" s="90"/>
      <c r="DK570" s="90"/>
      <c r="DL570" s="90"/>
      <c r="DM570" s="90"/>
      <c r="DN570" s="90"/>
      <c r="DO570" s="90"/>
      <c r="DP570" s="90"/>
      <c r="DQ570" s="90"/>
      <c r="DR570" s="90"/>
      <c r="DS570" s="90"/>
      <c r="DT570" s="90"/>
      <c r="DU570" s="90"/>
      <c r="DV570" s="90"/>
      <c r="DW570" s="90"/>
      <c r="DX570" s="90"/>
      <c r="DY570" s="90"/>
      <c r="DZ570" s="90"/>
      <c r="EA570" s="90"/>
      <c r="EB570" s="90"/>
      <c r="EC570" s="90"/>
      <c r="ED570" s="90"/>
      <c r="EE570" s="90"/>
      <c r="EF570" s="90"/>
      <c r="EG570" s="90"/>
      <c r="EH570" s="90"/>
      <c r="EI570" s="90"/>
      <c r="EJ570" s="90"/>
      <c r="EK570" s="90"/>
      <c r="EL570" s="90"/>
      <c r="EM570" s="90"/>
      <c r="EN570" s="90"/>
      <c r="EO570" s="90"/>
      <c r="EP570" s="90"/>
      <c r="EQ570" s="90"/>
      <c r="ER570" s="90"/>
      <c r="ES570" s="90"/>
      <c r="ET570" s="90"/>
      <c r="EU570" s="90"/>
      <c r="EV570" s="90"/>
      <c r="EW570" s="90"/>
      <c r="EX570" s="90"/>
      <c r="EY570" s="90"/>
      <c r="EZ570" s="90"/>
      <c r="FA570" s="90"/>
      <c r="FB570" s="90"/>
      <c r="FC570" s="90"/>
      <c r="FD570" s="90"/>
      <c r="FE570" s="90"/>
      <c r="FF570" s="90"/>
      <c r="FG570" s="90"/>
      <c r="FH570" s="90"/>
      <c r="FI570" s="90"/>
      <c r="FJ570" s="90"/>
      <c r="FK570" s="90"/>
      <c r="FL570" s="90"/>
      <c r="FM570" s="90"/>
      <c r="FN570" s="90"/>
      <c r="FO570" s="90"/>
      <c r="FP570" s="90"/>
      <c r="FQ570" s="90"/>
      <c r="FR570" s="90"/>
      <c r="FS570" s="90"/>
      <c r="FT570" s="90"/>
      <c r="FU570" s="90"/>
      <c r="FV570" s="90"/>
      <c r="FW570" s="90"/>
      <c r="FX570" s="90"/>
      <c r="FY570" s="90"/>
      <c r="FZ570" s="90"/>
      <c r="GA570" s="90"/>
      <c r="GB570" s="90"/>
      <c r="GC570" s="90"/>
      <c r="GD570" s="90"/>
      <c r="GE570" s="90"/>
      <c r="GF570" s="90"/>
      <c r="GG570" s="90"/>
      <c r="GH570" s="90"/>
      <c r="GI570" s="90"/>
      <c r="GJ570" s="90"/>
      <c r="GK570" s="90"/>
      <c r="GL570" s="90"/>
      <c r="GM570" s="90"/>
      <c r="GN570" s="90"/>
      <c r="GO570" s="90"/>
      <c r="GP570" s="90"/>
      <c r="GQ570" s="90"/>
      <c r="GR570" s="90"/>
      <c r="GS570" s="90"/>
      <c r="GT570" s="90"/>
      <c r="GU570" s="90"/>
      <c r="GV570" s="90"/>
      <c r="GW570" s="90"/>
      <c r="GX570" s="90"/>
      <c r="GY570" s="90"/>
      <c r="GZ570" s="90"/>
      <c r="HA570" s="90"/>
      <c r="HB570" s="90"/>
      <c r="HC570" s="90"/>
      <c r="HD570" s="90"/>
      <c r="HE570" s="90"/>
      <c r="HF570" s="90"/>
      <c r="HG570" s="90"/>
      <c r="HH570" s="90"/>
      <c r="HI570" s="90"/>
      <c r="HJ570" s="90"/>
      <c r="HK570" s="90"/>
      <c r="HL570" s="90"/>
      <c r="HM570" s="90"/>
      <c r="HN570" s="90"/>
      <c r="HO570" s="90"/>
      <c r="HP570" s="90"/>
      <c r="HQ570" s="90"/>
      <c r="HR570" s="90"/>
      <c r="HS570" s="90"/>
      <c r="HT570" s="90"/>
      <c r="HU570" s="90"/>
      <c r="HV570" s="90"/>
      <c r="HW570" s="90"/>
      <c r="HX570" s="90"/>
      <c r="HY570" s="90"/>
      <c r="HZ570" s="90"/>
      <c r="IA570" s="90"/>
      <c r="IB570" s="90"/>
      <c r="IC570" s="90"/>
      <c r="ID570" s="90"/>
      <c r="IE570" s="90"/>
      <c r="IF570" s="90"/>
      <c r="IG570" s="90"/>
      <c r="IH570" s="90"/>
      <c r="II570" s="90"/>
      <c r="IJ570" s="90"/>
      <c r="IK570" s="90"/>
      <c r="IL570" s="90"/>
      <c r="IM570" s="90"/>
      <c r="IN570" s="90"/>
      <c r="IO570" s="90"/>
      <c r="IP570" s="90"/>
      <c r="IQ570" s="90"/>
      <c r="IR570" s="90"/>
      <c r="IS570" s="90"/>
      <c r="IT570" s="90"/>
      <c r="IU570" s="90"/>
      <c r="IV570" s="90"/>
      <c r="IW570" s="90"/>
      <c r="IX570" s="90"/>
    </row>
    <row r="571" spans="4:258" s="3" customFormat="1" x14ac:dyDescent="0.25">
      <c r="D571" s="2"/>
      <c r="AH571" s="90"/>
      <c r="AI571" s="90"/>
      <c r="AJ571" s="90"/>
      <c r="AK571" s="90"/>
      <c r="AL571" s="90"/>
      <c r="AM571" s="90"/>
      <c r="AN571" s="90"/>
      <c r="AO571" s="90"/>
      <c r="AP571" s="90"/>
      <c r="AQ571" s="90"/>
      <c r="AR571" s="90"/>
      <c r="AS571" s="90"/>
      <c r="AT571" s="90"/>
      <c r="AU571" s="90"/>
      <c r="AV571" s="90"/>
      <c r="AW571" s="90"/>
      <c r="AX571" s="90"/>
      <c r="AY571" s="90"/>
      <c r="AZ571" s="90"/>
      <c r="BA571" s="90"/>
      <c r="BB571" s="90"/>
      <c r="BC571" s="90"/>
      <c r="BD571" s="90"/>
      <c r="BE571" s="90"/>
      <c r="BF571" s="90"/>
      <c r="BG571" s="90"/>
      <c r="BH571" s="90"/>
      <c r="BI571" s="90"/>
      <c r="BJ571" s="90"/>
      <c r="BK571" s="90"/>
      <c r="BL571" s="90"/>
      <c r="BM571" s="90"/>
      <c r="BN571" s="90"/>
      <c r="BO571" s="90"/>
      <c r="BP571" s="90"/>
      <c r="BQ571" s="90"/>
      <c r="BR571" s="90"/>
      <c r="BS571" s="90"/>
      <c r="BT571" s="90"/>
      <c r="BU571" s="90"/>
      <c r="BV571" s="90"/>
      <c r="BW571" s="90"/>
      <c r="BX571" s="90"/>
      <c r="BY571" s="90"/>
      <c r="BZ571" s="90"/>
      <c r="CA571" s="90"/>
      <c r="CB571" s="90"/>
      <c r="CC571" s="90"/>
      <c r="CD571" s="90"/>
      <c r="CE571" s="90"/>
      <c r="CF571" s="90"/>
      <c r="CG571" s="90"/>
      <c r="CH571" s="90"/>
      <c r="CI571" s="90"/>
      <c r="CJ571" s="90"/>
      <c r="CK571" s="90"/>
      <c r="CL571" s="90"/>
      <c r="CM571" s="90"/>
      <c r="CN571" s="90"/>
      <c r="CO571" s="90"/>
      <c r="CP571" s="90"/>
      <c r="CQ571" s="90"/>
      <c r="CR571" s="90"/>
      <c r="CS571" s="90"/>
      <c r="CT571" s="90"/>
      <c r="CU571" s="90"/>
      <c r="CV571" s="90"/>
      <c r="CW571" s="90"/>
      <c r="CX571" s="90"/>
      <c r="CY571" s="90"/>
      <c r="CZ571" s="90"/>
      <c r="DA571" s="90"/>
      <c r="DB571" s="90"/>
      <c r="DC571" s="90"/>
      <c r="DD571" s="90"/>
      <c r="DE571" s="90"/>
      <c r="DF571" s="90"/>
      <c r="DG571" s="90"/>
      <c r="DH571" s="90"/>
      <c r="DI571" s="90"/>
      <c r="DJ571" s="90"/>
      <c r="DK571" s="90"/>
      <c r="DL571" s="90"/>
      <c r="DM571" s="90"/>
      <c r="DN571" s="90"/>
      <c r="DO571" s="90"/>
      <c r="DP571" s="90"/>
      <c r="DQ571" s="90"/>
      <c r="DR571" s="90"/>
      <c r="DS571" s="90"/>
      <c r="DT571" s="90"/>
      <c r="DU571" s="90"/>
      <c r="DV571" s="90"/>
      <c r="DW571" s="90"/>
      <c r="DX571" s="90"/>
      <c r="DY571" s="90"/>
      <c r="DZ571" s="90"/>
      <c r="EA571" s="90"/>
      <c r="EB571" s="90"/>
      <c r="EC571" s="90"/>
      <c r="ED571" s="90"/>
      <c r="EE571" s="90"/>
      <c r="EF571" s="90"/>
      <c r="EG571" s="90"/>
      <c r="EH571" s="90"/>
      <c r="EI571" s="90"/>
      <c r="EJ571" s="90"/>
      <c r="EK571" s="90"/>
      <c r="EL571" s="90"/>
      <c r="EM571" s="90"/>
      <c r="EN571" s="90"/>
      <c r="EO571" s="90"/>
      <c r="EP571" s="90"/>
      <c r="EQ571" s="90"/>
      <c r="ER571" s="90"/>
      <c r="ES571" s="90"/>
      <c r="ET571" s="90"/>
      <c r="EU571" s="90"/>
      <c r="EV571" s="90"/>
      <c r="EW571" s="90"/>
      <c r="EX571" s="90"/>
      <c r="EY571" s="90"/>
      <c r="EZ571" s="90"/>
      <c r="FA571" s="90"/>
      <c r="FB571" s="90"/>
      <c r="FC571" s="90"/>
      <c r="FD571" s="90"/>
      <c r="FE571" s="90"/>
      <c r="FF571" s="90"/>
      <c r="FG571" s="90"/>
      <c r="FH571" s="90"/>
      <c r="FI571" s="90"/>
      <c r="FJ571" s="90"/>
      <c r="FK571" s="90"/>
      <c r="FL571" s="90"/>
      <c r="FM571" s="90"/>
      <c r="FN571" s="90"/>
      <c r="FO571" s="90"/>
      <c r="FP571" s="90"/>
      <c r="FQ571" s="90"/>
      <c r="FR571" s="90"/>
      <c r="FS571" s="90"/>
      <c r="FT571" s="90"/>
      <c r="FU571" s="90"/>
      <c r="FV571" s="90"/>
      <c r="FW571" s="90"/>
      <c r="FX571" s="90"/>
      <c r="FY571" s="90"/>
      <c r="FZ571" s="90"/>
      <c r="GA571" s="90"/>
      <c r="GB571" s="90"/>
      <c r="GC571" s="90"/>
      <c r="GD571" s="90"/>
      <c r="GE571" s="90"/>
      <c r="GF571" s="90"/>
      <c r="GG571" s="90"/>
      <c r="GH571" s="90"/>
      <c r="GI571" s="90"/>
      <c r="GJ571" s="90"/>
      <c r="GK571" s="90"/>
      <c r="GL571" s="90"/>
      <c r="GM571" s="90"/>
      <c r="GN571" s="90"/>
      <c r="GO571" s="90"/>
      <c r="GP571" s="90"/>
      <c r="GQ571" s="90"/>
      <c r="GR571" s="90"/>
      <c r="GS571" s="90"/>
      <c r="GT571" s="90"/>
      <c r="GU571" s="90"/>
      <c r="GV571" s="90"/>
      <c r="GW571" s="90"/>
      <c r="GX571" s="90"/>
      <c r="GY571" s="90"/>
      <c r="GZ571" s="90"/>
      <c r="HA571" s="90"/>
      <c r="HB571" s="90"/>
      <c r="HC571" s="90"/>
      <c r="HD571" s="90"/>
      <c r="HE571" s="90"/>
      <c r="HF571" s="90"/>
      <c r="HG571" s="90"/>
      <c r="HH571" s="90"/>
      <c r="HI571" s="90"/>
      <c r="HJ571" s="90"/>
      <c r="HK571" s="90"/>
      <c r="HL571" s="90"/>
      <c r="HM571" s="90"/>
      <c r="HN571" s="90"/>
      <c r="HO571" s="90"/>
      <c r="HP571" s="90"/>
      <c r="HQ571" s="90"/>
      <c r="HR571" s="90"/>
      <c r="HS571" s="90"/>
      <c r="HT571" s="90"/>
      <c r="HU571" s="90"/>
      <c r="HV571" s="90"/>
      <c r="HW571" s="90"/>
      <c r="HX571" s="90"/>
      <c r="HY571" s="90"/>
      <c r="HZ571" s="90"/>
      <c r="IA571" s="90"/>
      <c r="IB571" s="90"/>
      <c r="IC571" s="90"/>
      <c r="ID571" s="90"/>
      <c r="IE571" s="90"/>
      <c r="IF571" s="90"/>
      <c r="IG571" s="90"/>
      <c r="IH571" s="90"/>
      <c r="II571" s="90"/>
      <c r="IJ571" s="90"/>
      <c r="IK571" s="90"/>
      <c r="IL571" s="90"/>
      <c r="IM571" s="90"/>
      <c r="IN571" s="90"/>
      <c r="IO571" s="90"/>
      <c r="IP571" s="90"/>
      <c r="IQ571" s="90"/>
      <c r="IR571" s="90"/>
      <c r="IS571" s="90"/>
      <c r="IT571" s="90"/>
      <c r="IU571" s="90"/>
      <c r="IV571" s="90"/>
      <c r="IW571" s="90"/>
      <c r="IX571" s="90"/>
    </row>
    <row r="572" spans="4:258" s="3" customFormat="1" x14ac:dyDescent="0.25">
      <c r="D572" s="2"/>
      <c r="AH572" s="90"/>
      <c r="AI572" s="90"/>
      <c r="AJ572" s="90"/>
      <c r="AK572" s="90"/>
      <c r="AL572" s="90"/>
      <c r="AM572" s="90"/>
      <c r="AN572" s="90"/>
      <c r="AO572" s="90"/>
      <c r="AP572" s="90"/>
      <c r="AQ572" s="90"/>
      <c r="AR572" s="90"/>
      <c r="AS572" s="90"/>
      <c r="AT572" s="90"/>
      <c r="AU572" s="90"/>
      <c r="AV572" s="90"/>
      <c r="AW572" s="90"/>
      <c r="AX572" s="90"/>
      <c r="AY572" s="90"/>
      <c r="AZ572" s="90"/>
      <c r="BA572" s="90"/>
      <c r="BB572" s="90"/>
      <c r="BC572" s="90"/>
      <c r="BD572" s="90"/>
      <c r="BE572" s="90"/>
      <c r="BF572" s="90"/>
      <c r="BG572" s="90"/>
      <c r="BH572" s="90"/>
      <c r="BI572" s="90"/>
      <c r="BJ572" s="90"/>
      <c r="BK572" s="90"/>
      <c r="BL572" s="90"/>
      <c r="BM572" s="90"/>
      <c r="BN572" s="90"/>
      <c r="BO572" s="90"/>
      <c r="BP572" s="90"/>
      <c r="BQ572" s="90"/>
      <c r="BR572" s="90"/>
      <c r="BS572" s="90"/>
      <c r="BT572" s="90"/>
      <c r="BU572" s="90"/>
      <c r="BV572" s="90"/>
      <c r="BW572" s="90"/>
      <c r="BX572" s="90"/>
      <c r="BY572" s="90"/>
      <c r="BZ572" s="90"/>
      <c r="CA572" s="90"/>
      <c r="CB572" s="90"/>
      <c r="CC572" s="90"/>
      <c r="CD572" s="90"/>
      <c r="CE572" s="90"/>
      <c r="CF572" s="90"/>
      <c r="CG572" s="90"/>
      <c r="CH572" s="90"/>
      <c r="CI572" s="90"/>
      <c r="CJ572" s="90"/>
      <c r="CK572" s="90"/>
      <c r="CL572" s="90"/>
      <c r="CM572" s="90"/>
      <c r="CN572" s="90"/>
      <c r="CO572" s="90"/>
      <c r="CP572" s="90"/>
      <c r="CQ572" s="90"/>
      <c r="CR572" s="90"/>
      <c r="CS572" s="90"/>
      <c r="CT572" s="90"/>
      <c r="CU572" s="90"/>
      <c r="CV572" s="90"/>
      <c r="CW572" s="90"/>
      <c r="CX572" s="90"/>
      <c r="CY572" s="90"/>
      <c r="CZ572" s="90"/>
      <c r="DA572" s="90"/>
      <c r="DB572" s="90"/>
      <c r="DC572" s="90"/>
      <c r="DD572" s="90"/>
      <c r="DE572" s="90"/>
      <c r="DF572" s="90"/>
      <c r="DG572" s="90"/>
      <c r="DH572" s="90"/>
      <c r="DI572" s="90"/>
      <c r="DJ572" s="90"/>
      <c r="DK572" s="90"/>
      <c r="DL572" s="90"/>
      <c r="DM572" s="90"/>
      <c r="DN572" s="90"/>
      <c r="DO572" s="90"/>
      <c r="DP572" s="90"/>
      <c r="DQ572" s="90"/>
      <c r="DR572" s="90"/>
      <c r="DS572" s="90"/>
      <c r="DT572" s="90"/>
      <c r="DU572" s="90"/>
      <c r="DV572" s="90"/>
      <c r="DW572" s="90"/>
      <c r="DX572" s="90"/>
      <c r="DY572" s="90"/>
      <c r="DZ572" s="90"/>
      <c r="EA572" s="90"/>
      <c r="EB572" s="90"/>
      <c r="EC572" s="90"/>
      <c r="ED572" s="90"/>
      <c r="EE572" s="90"/>
      <c r="EF572" s="90"/>
      <c r="EG572" s="90"/>
      <c r="EH572" s="90"/>
      <c r="EI572" s="90"/>
      <c r="EJ572" s="90"/>
      <c r="EK572" s="90"/>
      <c r="EL572" s="90"/>
      <c r="EM572" s="90"/>
      <c r="EN572" s="90"/>
      <c r="EO572" s="90"/>
      <c r="EP572" s="90"/>
      <c r="EQ572" s="90"/>
      <c r="ER572" s="90"/>
      <c r="ES572" s="90"/>
      <c r="ET572" s="90"/>
      <c r="EU572" s="90"/>
      <c r="EV572" s="90"/>
      <c r="EW572" s="90"/>
      <c r="EX572" s="90"/>
      <c r="EY572" s="90"/>
      <c r="EZ572" s="90"/>
      <c r="FA572" s="90"/>
      <c r="FB572" s="90"/>
      <c r="FC572" s="90"/>
      <c r="FD572" s="90"/>
      <c r="FE572" s="90"/>
      <c r="FF572" s="90"/>
      <c r="FG572" s="90"/>
      <c r="FH572" s="90"/>
      <c r="FI572" s="90"/>
      <c r="FJ572" s="90"/>
      <c r="FK572" s="90"/>
      <c r="FL572" s="90"/>
      <c r="FM572" s="90"/>
      <c r="FN572" s="90"/>
      <c r="FO572" s="90"/>
      <c r="FP572" s="90"/>
      <c r="FQ572" s="90"/>
      <c r="FR572" s="90"/>
      <c r="FS572" s="90"/>
      <c r="FT572" s="90"/>
      <c r="FU572" s="90"/>
      <c r="FV572" s="90"/>
      <c r="FW572" s="90"/>
      <c r="FX572" s="90"/>
      <c r="FY572" s="90"/>
      <c r="FZ572" s="90"/>
      <c r="GA572" s="90"/>
      <c r="GB572" s="90"/>
      <c r="GC572" s="90"/>
      <c r="GD572" s="90"/>
      <c r="GE572" s="90"/>
      <c r="GF572" s="90"/>
      <c r="GG572" s="90"/>
      <c r="GH572" s="90"/>
      <c r="GI572" s="90"/>
      <c r="GJ572" s="90"/>
      <c r="GK572" s="90"/>
      <c r="GL572" s="90"/>
      <c r="GM572" s="90"/>
      <c r="GN572" s="90"/>
      <c r="GO572" s="90"/>
      <c r="GP572" s="90"/>
      <c r="GQ572" s="90"/>
      <c r="GR572" s="90"/>
      <c r="GS572" s="90"/>
      <c r="GT572" s="90"/>
      <c r="GU572" s="90"/>
      <c r="GV572" s="90"/>
      <c r="GW572" s="90"/>
      <c r="GX572" s="90"/>
      <c r="GY572" s="90"/>
      <c r="GZ572" s="90"/>
      <c r="HA572" s="90"/>
      <c r="HB572" s="90"/>
      <c r="HC572" s="90"/>
      <c r="HD572" s="90"/>
      <c r="HE572" s="90"/>
      <c r="HF572" s="90"/>
      <c r="HG572" s="90"/>
      <c r="HH572" s="90"/>
      <c r="HI572" s="90"/>
      <c r="HJ572" s="90"/>
      <c r="HK572" s="90"/>
      <c r="HL572" s="90"/>
      <c r="HM572" s="90"/>
      <c r="HN572" s="90"/>
      <c r="HO572" s="90"/>
      <c r="HP572" s="90"/>
      <c r="HQ572" s="90"/>
      <c r="HR572" s="90"/>
      <c r="HS572" s="90"/>
      <c r="HT572" s="90"/>
      <c r="HU572" s="90"/>
      <c r="HV572" s="90"/>
      <c r="HW572" s="90"/>
      <c r="HX572" s="90"/>
      <c r="HY572" s="90"/>
      <c r="HZ572" s="90"/>
      <c r="IA572" s="90"/>
      <c r="IB572" s="90"/>
      <c r="IC572" s="90"/>
      <c r="ID572" s="90"/>
      <c r="IE572" s="90"/>
      <c r="IF572" s="90"/>
      <c r="IG572" s="90"/>
      <c r="IH572" s="90"/>
      <c r="II572" s="90"/>
      <c r="IJ572" s="90"/>
      <c r="IK572" s="90"/>
      <c r="IL572" s="90"/>
      <c r="IM572" s="90"/>
      <c r="IN572" s="90"/>
      <c r="IO572" s="90"/>
      <c r="IP572" s="90"/>
      <c r="IQ572" s="90"/>
      <c r="IR572" s="90"/>
      <c r="IS572" s="90"/>
      <c r="IT572" s="90"/>
      <c r="IU572" s="90"/>
      <c r="IV572" s="90"/>
      <c r="IW572" s="90"/>
      <c r="IX572" s="90"/>
    </row>
    <row r="573" spans="4:258" s="3" customFormat="1" x14ac:dyDescent="0.25">
      <c r="D573" s="2"/>
      <c r="AH573" s="90"/>
      <c r="AI573" s="90"/>
      <c r="AJ573" s="90"/>
      <c r="AK573" s="90"/>
      <c r="AL573" s="90"/>
      <c r="AM573" s="90"/>
      <c r="AN573" s="90"/>
      <c r="AO573" s="90"/>
      <c r="AP573" s="90"/>
      <c r="AQ573" s="90"/>
      <c r="AR573" s="90"/>
      <c r="AS573" s="90"/>
      <c r="AT573" s="90"/>
      <c r="AU573" s="90"/>
      <c r="AV573" s="90"/>
      <c r="AW573" s="90"/>
      <c r="AX573" s="90"/>
      <c r="AY573" s="90"/>
      <c r="AZ573" s="90"/>
      <c r="BA573" s="90"/>
      <c r="BB573" s="90"/>
      <c r="BC573" s="90"/>
      <c r="BD573" s="90"/>
      <c r="BE573" s="90"/>
      <c r="BF573" s="90"/>
      <c r="BG573" s="90"/>
      <c r="BH573" s="90"/>
      <c r="BI573" s="90"/>
      <c r="BJ573" s="90"/>
      <c r="BK573" s="90"/>
      <c r="BL573" s="90"/>
      <c r="BM573" s="90"/>
      <c r="BN573" s="90"/>
      <c r="BO573" s="90"/>
      <c r="BP573" s="90"/>
      <c r="BQ573" s="90"/>
      <c r="BR573" s="90"/>
      <c r="BS573" s="90"/>
      <c r="BT573" s="90"/>
      <c r="BU573" s="90"/>
      <c r="BV573" s="90"/>
      <c r="BW573" s="90"/>
      <c r="BX573" s="90"/>
      <c r="BY573" s="90"/>
      <c r="BZ573" s="90"/>
      <c r="CA573" s="90"/>
      <c r="CB573" s="90"/>
      <c r="CC573" s="90"/>
      <c r="CD573" s="90"/>
      <c r="CE573" s="90"/>
      <c r="CF573" s="90"/>
      <c r="CG573" s="90"/>
      <c r="CH573" s="90"/>
      <c r="CI573" s="90"/>
      <c r="CJ573" s="90"/>
      <c r="CK573" s="90"/>
      <c r="CL573" s="90"/>
      <c r="CM573" s="90"/>
      <c r="CN573" s="90"/>
      <c r="CO573" s="90"/>
      <c r="CP573" s="90"/>
      <c r="CQ573" s="90"/>
      <c r="CR573" s="90"/>
      <c r="CS573" s="90"/>
      <c r="CT573" s="90"/>
      <c r="CU573" s="90"/>
      <c r="CV573" s="90"/>
      <c r="CW573" s="90"/>
      <c r="CX573" s="90"/>
      <c r="CY573" s="90"/>
      <c r="CZ573" s="90"/>
      <c r="DA573" s="90"/>
      <c r="DB573" s="90"/>
      <c r="DC573" s="90"/>
      <c r="DD573" s="90"/>
      <c r="DE573" s="90"/>
      <c r="DF573" s="90"/>
      <c r="DG573" s="90"/>
      <c r="DH573" s="90"/>
      <c r="DI573" s="90"/>
      <c r="DJ573" s="90"/>
      <c r="DK573" s="90"/>
      <c r="DL573" s="90"/>
      <c r="DM573" s="90"/>
      <c r="DN573" s="90"/>
      <c r="DO573" s="90"/>
      <c r="DP573" s="90"/>
      <c r="DQ573" s="90"/>
      <c r="DR573" s="90"/>
      <c r="DS573" s="90"/>
      <c r="DT573" s="90"/>
      <c r="DU573" s="90"/>
      <c r="DV573" s="90"/>
      <c r="DW573" s="90"/>
      <c r="DX573" s="90"/>
      <c r="DY573" s="90"/>
      <c r="DZ573" s="90"/>
      <c r="EA573" s="90"/>
      <c r="EB573" s="90"/>
      <c r="EC573" s="90"/>
      <c r="ED573" s="90"/>
      <c r="EE573" s="90"/>
      <c r="EF573" s="90"/>
      <c r="EG573" s="90"/>
      <c r="EH573" s="90"/>
      <c r="EI573" s="90"/>
      <c r="EJ573" s="90"/>
      <c r="EK573" s="90"/>
      <c r="EL573" s="90"/>
      <c r="EM573" s="90"/>
      <c r="EN573" s="90"/>
      <c r="EO573" s="90"/>
      <c r="EP573" s="90"/>
      <c r="EQ573" s="90"/>
      <c r="ER573" s="90"/>
      <c r="ES573" s="90"/>
      <c r="ET573" s="90"/>
      <c r="EU573" s="90"/>
      <c r="EV573" s="90"/>
      <c r="EW573" s="90"/>
      <c r="EX573" s="90"/>
      <c r="EY573" s="90"/>
      <c r="EZ573" s="90"/>
      <c r="FA573" s="90"/>
      <c r="FB573" s="90"/>
      <c r="FC573" s="90"/>
      <c r="FD573" s="90"/>
      <c r="FE573" s="90"/>
      <c r="FF573" s="90"/>
      <c r="FG573" s="90"/>
      <c r="FH573" s="90"/>
      <c r="FI573" s="90"/>
      <c r="FJ573" s="90"/>
      <c r="FK573" s="90"/>
      <c r="FL573" s="90"/>
      <c r="FM573" s="90"/>
      <c r="FN573" s="90"/>
      <c r="FO573" s="90"/>
      <c r="FP573" s="90"/>
      <c r="FQ573" s="90"/>
      <c r="FR573" s="90"/>
      <c r="FS573" s="90"/>
      <c r="FT573" s="90"/>
      <c r="FU573" s="90"/>
      <c r="FV573" s="90"/>
      <c r="FW573" s="90"/>
      <c r="FX573" s="90"/>
      <c r="FY573" s="90"/>
      <c r="FZ573" s="90"/>
      <c r="GA573" s="90"/>
      <c r="GB573" s="90"/>
      <c r="GC573" s="90"/>
      <c r="GD573" s="90"/>
      <c r="GE573" s="90"/>
      <c r="GF573" s="90"/>
      <c r="GG573" s="90"/>
      <c r="GH573" s="90"/>
      <c r="GI573" s="90"/>
      <c r="GJ573" s="90"/>
      <c r="GK573" s="90"/>
      <c r="GL573" s="90"/>
      <c r="GM573" s="90"/>
      <c r="GN573" s="90"/>
      <c r="GO573" s="90"/>
      <c r="GP573" s="90"/>
      <c r="GQ573" s="90"/>
      <c r="GR573" s="90"/>
      <c r="GS573" s="90"/>
      <c r="GT573" s="90"/>
      <c r="GU573" s="90"/>
      <c r="GV573" s="90"/>
      <c r="GW573" s="90"/>
      <c r="GX573" s="90"/>
      <c r="GY573" s="90"/>
      <c r="GZ573" s="90"/>
      <c r="HA573" s="90"/>
      <c r="HB573" s="90"/>
      <c r="HC573" s="90"/>
      <c r="HD573" s="90"/>
      <c r="HE573" s="90"/>
      <c r="HF573" s="90"/>
      <c r="HG573" s="90"/>
      <c r="HH573" s="90"/>
      <c r="HI573" s="90"/>
      <c r="HJ573" s="90"/>
      <c r="HK573" s="90"/>
      <c r="HL573" s="90"/>
      <c r="HM573" s="90"/>
      <c r="HN573" s="90"/>
      <c r="HO573" s="90"/>
      <c r="HP573" s="90"/>
      <c r="HQ573" s="90"/>
      <c r="HR573" s="90"/>
      <c r="HS573" s="90"/>
      <c r="HT573" s="90"/>
      <c r="HU573" s="90"/>
      <c r="HV573" s="90"/>
      <c r="HW573" s="90"/>
      <c r="HX573" s="90"/>
      <c r="HY573" s="90"/>
      <c r="HZ573" s="90"/>
      <c r="IA573" s="90"/>
      <c r="IB573" s="90"/>
      <c r="IC573" s="90"/>
      <c r="ID573" s="90"/>
      <c r="IE573" s="90"/>
      <c r="IF573" s="90"/>
      <c r="IG573" s="90"/>
      <c r="IH573" s="90"/>
      <c r="II573" s="90"/>
      <c r="IJ573" s="90"/>
      <c r="IK573" s="90"/>
      <c r="IL573" s="90"/>
      <c r="IM573" s="90"/>
      <c r="IN573" s="90"/>
      <c r="IO573" s="90"/>
      <c r="IP573" s="90"/>
      <c r="IQ573" s="90"/>
      <c r="IR573" s="90"/>
      <c r="IS573" s="90"/>
      <c r="IT573" s="90"/>
      <c r="IU573" s="90"/>
      <c r="IV573" s="90"/>
      <c r="IW573" s="90"/>
      <c r="IX573" s="90"/>
    </row>
    <row r="574" spans="4:258" s="3" customFormat="1" x14ac:dyDescent="0.25">
      <c r="D574" s="2"/>
      <c r="AH574" s="90"/>
      <c r="AI574" s="90"/>
      <c r="AJ574" s="90"/>
      <c r="AK574" s="90"/>
      <c r="AL574" s="90"/>
      <c r="AM574" s="90"/>
      <c r="AN574" s="90"/>
      <c r="AO574" s="90"/>
      <c r="AP574" s="90"/>
      <c r="AQ574" s="90"/>
      <c r="AR574" s="90"/>
      <c r="AS574" s="90"/>
      <c r="AT574" s="90"/>
      <c r="AU574" s="90"/>
      <c r="AV574" s="90"/>
      <c r="AW574" s="90"/>
      <c r="AX574" s="90"/>
      <c r="AY574" s="90"/>
      <c r="AZ574" s="90"/>
      <c r="BA574" s="90"/>
      <c r="BB574" s="90"/>
      <c r="BC574" s="90"/>
      <c r="BD574" s="90"/>
      <c r="BE574" s="90"/>
      <c r="BF574" s="90"/>
      <c r="BG574" s="90"/>
      <c r="BH574" s="90"/>
      <c r="BI574" s="90"/>
      <c r="BJ574" s="90"/>
      <c r="BK574" s="90"/>
      <c r="BL574" s="90"/>
      <c r="BM574" s="90"/>
      <c r="BN574" s="90"/>
      <c r="BO574" s="90"/>
      <c r="BP574" s="90"/>
      <c r="BQ574" s="90"/>
      <c r="BR574" s="90"/>
      <c r="BS574" s="90"/>
      <c r="BT574" s="90"/>
      <c r="BU574" s="90"/>
      <c r="BV574" s="90"/>
      <c r="BW574" s="90"/>
      <c r="BX574" s="90"/>
      <c r="BY574" s="90"/>
      <c r="BZ574" s="90"/>
      <c r="CA574" s="90"/>
      <c r="CB574" s="90"/>
      <c r="CC574" s="90"/>
      <c r="CD574" s="90"/>
      <c r="CE574" s="90"/>
      <c r="CF574" s="90"/>
      <c r="CG574" s="90"/>
      <c r="CH574" s="90"/>
      <c r="CI574" s="90"/>
      <c r="CJ574" s="90"/>
      <c r="CK574" s="90"/>
      <c r="CL574" s="90"/>
      <c r="CM574" s="90"/>
      <c r="CN574" s="90"/>
      <c r="CO574" s="90"/>
      <c r="CP574" s="90"/>
      <c r="CQ574" s="90"/>
      <c r="CR574" s="90"/>
      <c r="CS574" s="90"/>
      <c r="CT574" s="90"/>
      <c r="CU574" s="90"/>
      <c r="CV574" s="90"/>
      <c r="CW574" s="90"/>
      <c r="CX574" s="90"/>
      <c r="CY574" s="90"/>
      <c r="CZ574" s="90"/>
      <c r="DA574" s="90"/>
      <c r="DB574" s="90"/>
      <c r="DC574" s="90"/>
      <c r="DD574" s="90"/>
      <c r="DE574" s="90"/>
      <c r="DF574" s="90"/>
      <c r="DG574" s="90"/>
      <c r="DH574" s="90"/>
      <c r="DI574" s="90"/>
      <c r="DJ574" s="90"/>
      <c r="DK574" s="90"/>
      <c r="DL574" s="90"/>
      <c r="DM574" s="90"/>
      <c r="DN574" s="90"/>
      <c r="DO574" s="90"/>
      <c r="DP574" s="90"/>
      <c r="DQ574" s="90"/>
      <c r="DR574" s="90"/>
      <c r="DS574" s="90"/>
      <c r="DT574" s="90"/>
      <c r="DU574" s="90"/>
      <c r="DV574" s="90"/>
      <c r="DW574" s="90"/>
      <c r="DX574" s="90"/>
      <c r="DY574" s="90"/>
      <c r="DZ574" s="90"/>
      <c r="EA574" s="90"/>
      <c r="EB574" s="90"/>
      <c r="EC574" s="90"/>
      <c r="ED574" s="90"/>
      <c r="EE574" s="90"/>
      <c r="EF574" s="90"/>
      <c r="EG574" s="90"/>
      <c r="EH574" s="90"/>
      <c r="EI574" s="90"/>
      <c r="EJ574" s="90"/>
      <c r="EK574" s="90"/>
      <c r="EL574" s="90"/>
      <c r="EM574" s="90"/>
      <c r="EN574" s="90"/>
      <c r="EO574" s="90"/>
      <c r="EP574" s="90"/>
      <c r="EQ574" s="90"/>
      <c r="ER574" s="90"/>
      <c r="ES574" s="90"/>
      <c r="ET574" s="90"/>
      <c r="EU574" s="90"/>
      <c r="EV574" s="90"/>
      <c r="EW574" s="90"/>
      <c r="EX574" s="90"/>
      <c r="EY574" s="90"/>
      <c r="EZ574" s="90"/>
      <c r="FA574" s="90"/>
      <c r="FB574" s="90"/>
      <c r="FC574" s="90"/>
      <c r="FD574" s="90"/>
      <c r="FE574" s="90"/>
      <c r="FF574" s="90"/>
      <c r="FG574" s="90"/>
      <c r="FH574" s="90"/>
      <c r="FI574" s="90"/>
      <c r="FJ574" s="90"/>
      <c r="FK574" s="90"/>
      <c r="FL574" s="90"/>
      <c r="FM574" s="90"/>
      <c r="FN574" s="90"/>
      <c r="FO574" s="90"/>
      <c r="FP574" s="90"/>
      <c r="FQ574" s="90"/>
      <c r="FR574" s="90"/>
      <c r="FS574" s="90"/>
      <c r="FT574" s="90"/>
      <c r="FU574" s="90"/>
      <c r="FV574" s="90"/>
      <c r="FW574" s="90"/>
      <c r="FX574" s="90"/>
      <c r="FY574" s="90"/>
      <c r="FZ574" s="90"/>
      <c r="GA574" s="90"/>
      <c r="GB574" s="90"/>
      <c r="GC574" s="90"/>
      <c r="GD574" s="90"/>
      <c r="GE574" s="90"/>
      <c r="GF574" s="90"/>
      <c r="GG574" s="90"/>
      <c r="GH574" s="90"/>
      <c r="GI574" s="90"/>
      <c r="GJ574" s="90"/>
      <c r="GK574" s="90"/>
      <c r="GL574" s="90"/>
      <c r="GM574" s="90"/>
      <c r="GN574" s="90"/>
      <c r="GO574" s="90"/>
      <c r="GP574" s="90"/>
      <c r="GQ574" s="90"/>
      <c r="GR574" s="90"/>
      <c r="GS574" s="90"/>
      <c r="GT574" s="90"/>
      <c r="GU574" s="90"/>
      <c r="GV574" s="90"/>
      <c r="GW574" s="90"/>
      <c r="GX574" s="90"/>
      <c r="GY574" s="90"/>
      <c r="GZ574" s="90"/>
      <c r="HA574" s="90"/>
      <c r="HB574" s="90"/>
      <c r="HC574" s="90"/>
      <c r="HD574" s="90"/>
      <c r="HE574" s="90"/>
      <c r="HF574" s="90"/>
      <c r="HG574" s="90"/>
      <c r="HH574" s="90"/>
      <c r="HI574" s="90"/>
      <c r="HJ574" s="90"/>
      <c r="HK574" s="90"/>
      <c r="HL574" s="90"/>
      <c r="HM574" s="90"/>
      <c r="HN574" s="90"/>
      <c r="HO574" s="90"/>
      <c r="HP574" s="90"/>
      <c r="HQ574" s="90"/>
      <c r="HR574" s="90"/>
      <c r="HS574" s="90"/>
      <c r="HT574" s="90"/>
      <c r="HU574" s="90"/>
      <c r="HV574" s="90"/>
      <c r="HW574" s="90"/>
      <c r="HX574" s="90"/>
      <c r="HY574" s="90"/>
      <c r="HZ574" s="90"/>
      <c r="IA574" s="90"/>
      <c r="IB574" s="90"/>
      <c r="IC574" s="90"/>
      <c r="ID574" s="90"/>
      <c r="IE574" s="90"/>
      <c r="IF574" s="90"/>
      <c r="IG574" s="90"/>
      <c r="IH574" s="90"/>
      <c r="II574" s="90"/>
      <c r="IJ574" s="90"/>
      <c r="IK574" s="90"/>
      <c r="IL574" s="90"/>
      <c r="IM574" s="90"/>
      <c r="IN574" s="90"/>
      <c r="IO574" s="90"/>
      <c r="IP574" s="90"/>
      <c r="IQ574" s="90"/>
      <c r="IR574" s="90"/>
      <c r="IS574" s="90"/>
      <c r="IT574" s="90"/>
      <c r="IU574" s="90"/>
      <c r="IV574" s="90"/>
      <c r="IW574" s="90"/>
      <c r="IX574" s="90"/>
    </row>
    <row r="575" spans="4:258" s="3" customFormat="1" x14ac:dyDescent="0.25">
      <c r="D575" s="2"/>
      <c r="AH575" s="90"/>
      <c r="AI575" s="90"/>
      <c r="AJ575" s="90"/>
      <c r="AK575" s="90"/>
      <c r="AL575" s="90"/>
      <c r="AM575" s="90"/>
      <c r="AN575" s="90"/>
      <c r="AO575" s="90"/>
      <c r="AP575" s="90"/>
      <c r="AQ575" s="90"/>
      <c r="AR575" s="90"/>
      <c r="AS575" s="90"/>
      <c r="AT575" s="90"/>
      <c r="AU575" s="90"/>
      <c r="AV575" s="90"/>
      <c r="AW575" s="90"/>
      <c r="AX575" s="90"/>
      <c r="AY575" s="90"/>
      <c r="AZ575" s="90"/>
      <c r="BA575" s="90"/>
      <c r="BB575" s="90"/>
      <c r="BC575" s="90"/>
      <c r="BD575" s="90"/>
      <c r="BE575" s="90"/>
      <c r="BF575" s="90"/>
      <c r="BG575" s="90"/>
      <c r="BH575" s="90"/>
      <c r="BI575" s="90"/>
      <c r="BJ575" s="90"/>
      <c r="BK575" s="90"/>
      <c r="BL575" s="90"/>
      <c r="BM575" s="90"/>
      <c r="BN575" s="90"/>
      <c r="BO575" s="90"/>
      <c r="BP575" s="90"/>
      <c r="BQ575" s="90"/>
      <c r="BR575" s="90"/>
      <c r="BS575" s="90"/>
      <c r="BT575" s="90"/>
      <c r="BU575" s="90"/>
      <c r="BV575" s="90"/>
      <c r="BW575" s="90"/>
      <c r="BX575" s="90"/>
      <c r="BY575" s="90"/>
      <c r="BZ575" s="90"/>
      <c r="CA575" s="90"/>
      <c r="CB575" s="90"/>
      <c r="CC575" s="90"/>
      <c r="CD575" s="90"/>
      <c r="CE575" s="90"/>
      <c r="CF575" s="90"/>
      <c r="CG575" s="90"/>
      <c r="CH575" s="90"/>
      <c r="CI575" s="90"/>
      <c r="CJ575" s="90"/>
      <c r="CK575" s="90"/>
      <c r="CL575" s="90"/>
      <c r="CM575" s="90"/>
      <c r="CN575" s="90"/>
      <c r="CO575" s="90"/>
      <c r="CP575" s="90"/>
      <c r="CQ575" s="90"/>
      <c r="CR575" s="90"/>
      <c r="CS575" s="90"/>
      <c r="CT575" s="90"/>
      <c r="CU575" s="90"/>
      <c r="CV575" s="90"/>
      <c r="CW575" s="90"/>
      <c r="CX575" s="90"/>
      <c r="CY575" s="90"/>
      <c r="CZ575" s="90"/>
      <c r="DA575" s="90"/>
      <c r="DB575" s="90"/>
      <c r="DC575" s="90"/>
      <c r="DD575" s="90"/>
      <c r="DE575" s="90"/>
      <c r="DF575" s="90"/>
      <c r="DG575" s="90"/>
      <c r="DH575" s="90"/>
      <c r="DI575" s="90"/>
      <c r="DJ575" s="90"/>
      <c r="DK575" s="90"/>
      <c r="DL575" s="90"/>
      <c r="DM575" s="90"/>
      <c r="DN575" s="90"/>
      <c r="DO575" s="90"/>
      <c r="DP575" s="90"/>
      <c r="DQ575" s="90"/>
      <c r="DR575" s="90"/>
      <c r="DS575" s="90"/>
      <c r="DT575" s="90"/>
      <c r="DU575" s="90"/>
      <c r="DV575" s="90"/>
      <c r="DW575" s="90"/>
      <c r="DX575" s="90"/>
      <c r="DY575" s="90"/>
      <c r="DZ575" s="90"/>
      <c r="EA575" s="90"/>
      <c r="EB575" s="90"/>
      <c r="EC575" s="90"/>
      <c r="ED575" s="90"/>
      <c r="EE575" s="90"/>
      <c r="EF575" s="90"/>
      <c r="EG575" s="90"/>
      <c r="EH575" s="90"/>
      <c r="EI575" s="90"/>
      <c r="EJ575" s="90"/>
      <c r="EK575" s="90"/>
      <c r="EL575" s="90"/>
      <c r="EM575" s="90"/>
      <c r="EN575" s="90"/>
      <c r="EO575" s="90"/>
      <c r="EP575" s="90"/>
      <c r="EQ575" s="90"/>
      <c r="ER575" s="90"/>
      <c r="ES575" s="90"/>
      <c r="ET575" s="90"/>
      <c r="EU575" s="90"/>
      <c r="EV575" s="90"/>
      <c r="EW575" s="90"/>
      <c r="EX575" s="90"/>
      <c r="EY575" s="90"/>
      <c r="EZ575" s="90"/>
      <c r="FA575" s="90"/>
      <c r="FB575" s="90"/>
      <c r="FC575" s="90"/>
      <c r="FD575" s="90"/>
      <c r="FE575" s="90"/>
      <c r="FF575" s="90"/>
      <c r="FG575" s="90"/>
      <c r="FH575" s="90"/>
      <c r="FI575" s="90"/>
      <c r="FJ575" s="90"/>
      <c r="FK575" s="90"/>
      <c r="FL575" s="90"/>
      <c r="FM575" s="90"/>
      <c r="FN575" s="90"/>
      <c r="FO575" s="90"/>
      <c r="FP575" s="90"/>
      <c r="FQ575" s="90"/>
      <c r="FR575" s="90"/>
      <c r="FS575" s="90"/>
      <c r="FT575" s="90"/>
      <c r="FU575" s="90"/>
      <c r="FV575" s="90"/>
      <c r="FW575" s="90"/>
      <c r="FX575" s="90"/>
      <c r="FY575" s="90"/>
      <c r="FZ575" s="90"/>
      <c r="GA575" s="90"/>
      <c r="GB575" s="90"/>
      <c r="GC575" s="90"/>
      <c r="GD575" s="90"/>
      <c r="GE575" s="90"/>
      <c r="GF575" s="90"/>
      <c r="GG575" s="90"/>
      <c r="GH575" s="90"/>
      <c r="GI575" s="90"/>
      <c r="GJ575" s="90"/>
      <c r="GK575" s="90"/>
      <c r="GL575" s="90"/>
      <c r="GM575" s="90"/>
      <c r="GN575" s="90"/>
      <c r="GO575" s="90"/>
      <c r="GP575" s="90"/>
      <c r="GQ575" s="90"/>
      <c r="GR575" s="90"/>
      <c r="GS575" s="90"/>
      <c r="GT575" s="90"/>
      <c r="GU575" s="90"/>
      <c r="GV575" s="90"/>
      <c r="GW575" s="90"/>
      <c r="GX575" s="90"/>
      <c r="GY575" s="90"/>
      <c r="GZ575" s="90"/>
      <c r="HA575" s="90"/>
      <c r="HB575" s="90"/>
      <c r="HC575" s="90"/>
      <c r="HD575" s="90"/>
      <c r="HE575" s="90"/>
      <c r="HF575" s="90"/>
      <c r="HG575" s="90"/>
      <c r="HH575" s="90"/>
      <c r="HI575" s="90"/>
      <c r="HJ575" s="90"/>
      <c r="HK575" s="90"/>
      <c r="HL575" s="90"/>
      <c r="HM575" s="90"/>
      <c r="HN575" s="90"/>
      <c r="HO575" s="90"/>
      <c r="HP575" s="90"/>
      <c r="HQ575" s="90"/>
      <c r="HR575" s="90"/>
      <c r="HS575" s="90"/>
      <c r="HT575" s="90"/>
      <c r="HU575" s="90"/>
      <c r="HV575" s="90"/>
      <c r="HW575" s="90"/>
      <c r="HX575" s="90"/>
      <c r="HY575" s="90"/>
      <c r="HZ575" s="90"/>
      <c r="IA575" s="90"/>
      <c r="IB575" s="90"/>
      <c r="IC575" s="90"/>
      <c r="ID575" s="90"/>
      <c r="IE575" s="90"/>
      <c r="IF575" s="90"/>
      <c r="IG575" s="90"/>
      <c r="IH575" s="90"/>
      <c r="II575" s="90"/>
      <c r="IJ575" s="90"/>
      <c r="IK575" s="90"/>
      <c r="IL575" s="90"/>
      <c r="IM575" s="90"/>
      <c r="IN575" s="90"/>
      <c r="IO575" s="90"/>
      <c r="IP575" s="90"/>
      <c r="IQ575" s="90"/>
      <c r="IR575" s="90"/>
      <c r="IS575" s="90"/>
      <c r="IT575" s="90"/>
      <c r="IU575" s="90"/>
      <c r="IV575" s="90"/>
      <c r="IW575" s="90"/>
      <c r="IX575" s="90"/>
    </row>
    <row r="576" spans="4:258" s="3" customFormat="1" x14ac:dyDescent="0.25">
      <c r="D576" s="2"/>
      <c r="AH576" s="90"/>
      <c r="AI576" s="90"/>
      <c r="AJ576" s="90"/>
      <c r="AK576" s="90"/>
      <c r="AL576" s="90"/>
      <c r="AM576" s="90"/>
      <c r="AN576" s="90"/>
      <c r="AO576" s="90"/>
      <c r="AP576" s="90"/>
      <c r="AQ576" s="90"/>
      <c r="AR576" s="90"/>
      <c r="AS576" s="90"/>
      <c r="AT576" s="90"/>
      <c r="AU576" s="90"/>
      <c r="AV576" s="90"/>
      <c r="AW576" s="90"/>
      <c r="AX576" s="90"/>
      <c r="AY576" s="90"/>
      <c r="AZ576" s="90"/>
      <c r="BA576" s="90"/>
      <c r="BB576" s="90"/>
      <c r="BC576" s="90"/>
      <c r="BD576" s="90"/>
      <c r="BE576" s="90"/>
      <c r="BF576" s="90"/>
      <c r="BG576" s="90"/>
      <c r="BH576" s="90"/>
      <c r="BI576" s="90"/>
      <c r="BJ576" s="90"/>
      <c r="BK576" s="90"/>
      <c r="BL576" s="90"/>
      <c r="BM576" s="90"/>
      <c r="BN576" s="90"/>
      <c r="BO576" s="90"/>
      <c r="BP576" s="90"/>
      <c r="BQ576" s="90"/>
      <c r="BR576" s="90"/>
      <c r="BS576" s="90"/>
      <c r="BT576" s="90"/>
      <c r="BU576" s="90"/>
      <c r="BV576" s="90"/>
      <c r="BW576" s="90"/>
      <c r="BX576" s="90"/>
      <c r="BY576" s="90"/>
      <c r="BZ576" s="90"/>
      <c r="CA576" s="90"/>
      <c r="CB576" s="90"/>
      <c r="CC576" s="90"/>
      <c r="CD576" s="90"/>
      <c r="CE576" s="90"/>
      <c r="CF576" s="90"/>
      <c r="CG576" s="90"/>
      <c r="CH576" s="90"/>
      <c r="CI576" s="90"/>
      <c r="CJ576" s="90"/>
      <c r="CK576" s="90"/>
      <c r="CL576" s="90"/>
      <c r="CM576" s="90"/>
      <c r="CN576" s="90"/>
      <c r="CO576" s="90"/>
      <c r="CP576" s="90"/>
      <c r="CQ576" s="90"/>
      <c r="CR576" s="90"/>
      <c r="CS576" s="90"/>
      <c r="CT576" s="90"/>
      <c r="CU576" s="90"/>
      <c r="CV576" s="90"/>
      <c r="CW576" s="90"/>
      <c r="CX576" s="90"/>
      <c r="CY576" s="90"/>
      <c r="CZ576" s="90"/>
      <c r="DA576" s="90"/>
      <c r="DB576" s="90"/>
      <c r="DC576" s="90"/>
      <c r="DD576" s="90"/>
      <c r="DE576" s="90"/>
      <c r="DF576" s="90"/>
      <c r="DG576" s="90"/>
      <c r="DH576" s="90"/>
      <c r="DI576" s="90"/>
      <c r="DJ576" s="90"/>
      <c r="DK576" s="90"/>
      <c r="DL576" s="90"/>
      <c r="DM576" s="90"/>
      <c r="DN576" s="90"/>
      <c r="DO576" s="90"/>
      <c r="DP576" s="90"/>
      <c r="DQ576" s="90"/>
      <c r="DR576" s="90"/>
      <c r="DS576" s="90"/>
      <c r="DT576" s="90"/>
      <c r="DU576" s="90"/>
      <c r="DV576" s="90"/>
      <c r="DW576" s="90"/>
      <c r="DX576" s="90"/>
      <c r="DY576" s="90"/>
      <c r="DZ576" s="90"/>
      <c r="EA576" s="90"/>
      <c r="EB576" s="90"/>
      <c r="EC576" s="90"/>
      <c r="ED576" s="90"/>
      <c r="EE576" s="90"/>
      <c r="EF576" s="90"/>
      <c r="EG576" s="90"/>
      <c r="EH576" s="90"/>
      <c r="EI576" s="90"/>
      <c r="EJ576" s="90"/>
      <c r="EK576" s="90"/>
      <c r="EL576" s="90"/>
      <c r="EM576" s="90"/>
      <c r="EN576" s="90"/>
      <c r="EO576" s="90"/>
      <c r="EP576" s="90"/>
      <c r="EQ576" s="90"/>
      <c r="ER576" s="90"/>
      <c r="ES576" s="90"/>
      <c r="ET576" s="90"/>
      <c r="EU576" s="90"/>
      <c r="EV576" s="90"/>
      <c r="EW576" s="90"/>
      <c r="EX576" s="90"/>
      <c r="EY576" s="90"/>
      <c r="EZ576" s="90"/>
      <c r="FA576" s="90"/>
      <c r="FB576" s="90"/>
      <c r="FC576" s="90"/>
      <c r="FD576" s="90"/>
      <c r="FE576" s="90"/>
      <c r="FF576" s="90"/>
      <c r="FG576" s="90"/>
      <c r="FH576" s="90"/>
      <c r="FI576" s="90"/>
      <c r="FJ576" s="90"/>
      <c r="FK576" s="90"/>
      <c r="FL576" s="90"/>
      <c r="FM576" s="90"/>
      <c r="FN576" s="90"/>
      <c r="FO576" s="90"/>
      <c r="FP576" s="90"/>
      <c r="FQ576" s="90"/>
      <c r="FR576" s="90"/>
      <c r="FS576" s="90"/>
      <c r="FT576" s="90"/>
      <c r="FU576" s="90"/>
      <c r="FV576" s="90"/>
      <c r="FW576" s="90"/>
      <c r="FX576" s="90"/>
      <c r="FY576" s="90"/>
      <c r="FZ576" s="90"/>
      <c r="GA576" s="90"/>
      <c r="GB576" s="90"/>
      <c r="GC576" s="90"/>
      <c r="GD576" s="90"/>
      <c r="GE576" s="90"/>
      <c r="GF576" s="90"/>
      <c r="GG576" s="90"/>
      <c r="GH576" s="90"/>
      <c r="GI576" s="90"/>
      <c r="GJ576" s="90"/>
      <c r="GK576" s="90"/>
      <c r="GL576" s="90"/>
      <c r="GM576" s="90"/>
      <c r="GN576" s="90"/>
      <c r="GO576" s="90"/>
      <c r="GP576" s="90"/>
      <c r="GQ576" s="90"/>
      <c r="GR576" s="90"/>
      <c r="GS576" s="90"/>
      <c r="GT576" s="90"/>
      <c r="GU576" s="90"/>
      <c r="GV576" s="90"/>
      <c r="GW576" s="90"/>
      <c r="GX576" s="90"/>
      <c r="GY576" s="90"/>
      <c r="GZ576" s="90"/>
      <c r="HA576" s="90"/>
      <c r="HB576" s="90"/>
      <c r="HC576" s="90"/>
      <c r="HD576" s="90"/>
      <c r="HE576" s="90"/>
      <c r="HF576" s="90"/>
      <c r="HG576" s="90"/>
      <c r="HH576" s="90"/>
      <c r="HI576" s="90"/>
      <c r="HJ576" s="90"/>
      <c r="HK576" s="90"/>
      <c r="HL576" s="90"/>
      <c r="HM576" s="90"/>
      <c r="HN576" s="90"/>
      <c r="HO576" s="90"/>
      <c r="HP576" s="90"/>
      <c r="HQ576" s="90"/>
      <c r="HR576" s="90"/>
      <c r="HS576" s="90"/>
      <c r="HT576" s="90"/>
      <c r="HU576" s="90"/>
      <c r="HV576" s="90"/>
      <c r="HW576" s="90"/>
      <c r="HX576" s="90"/>
      <c r="HY576" s="90"/>
      <c r="HZ576" s="90"/>
      <c r="IA576" s="90"/>
      <c r="IB576" s="90"/>
      <c r="IC576" s="90"/>
      <c r="ID576" s="90"/>
      <c r="IE576" s="90"/>
      <c r="IF576" s="90"/>
      <c r="IG576" s="90"/>
      <c r="IH576" s="90"/>
      <c r="II576" s="90"/>
      <c r="IJ576" s="90"/>
      <c r="IK576" s="90"/>
      <c r="IL576" s="90"/>
      <c r="IM576" s="90"/>
      <c r="IN576" s="90"/>
      <c r="IO576" s="90"/>
      <c r="IP576" s="90"/>
      <c r="IQ576" s="90"/>
      <c r="IR576" s="90"/>
      <c r="IS576" s="90"/>
      <c r="IT576" s="90"/>
      <c r="IU576" s="90"/>
      <c r="IV576" s="90"/>
      <c r="IW576" s="90"/>
      <c r="IX576" s="90"/>
    </row>
    <row r="577" spans="4:258" s="3" customFormat="1" x14ac:dyDescent="0.25">
      <c r="D577" s="2"/>
      <c r="AH577" s="90"/>
      <c r="AI577" s="90"/>
      <c r="AJ577" s="90"/>
      <c r="AK577" s="90"/>
      <c r="AL577" s="90"/>
      <c r="AM577" s="90"/>
      <c r="AN577" s="90"/>
      <c r="AO577" s="90"/>
      <c r="AP577" s="90"/>
      <c r="AQ577" s="90"/>
      <c r="AR577" s="90"/>
      <c r="AS577" s="90"/>
      <c r="AT577" s="90"/>
      <c r="AU577" s="90"/>
      <c r="AV577" s="90"/>
      <c r="AW577" s="90"/>
      <c r="AX577" s="90"/>
      <c r="AY577" s="90"/>
      <c r="AZ577" s="90"/>
      <c r="BA577" s="90"/>
      <c r="BB577" s="90"/>
      <c r="BC577" s="90"/>
      <c r="BD577" s="90"/>
      <c r="BE577" s="90"/>
      <c r="BF577" s="90"/>
      <c r="BG577" s="90"/>
      <c r="BH577" s="90"/>
      <c r="BI577" s="90"/>
      <c r="BJ577" s="90"/>
      <c r="BK577" s="90"/>
      <c r="BL577" s="90"/>
      <c r="BM577" s="90"/>
      <c r="BN577" s="90"/>
      <c r="BO577" s="90"/>
      <c r="BP577" s="90"/>
      <c r="BQ577" s="90"/>
      <c r="BR577" s="90"/>
      <c r="BS577" s="90"/>
      <c r="BT577" s="90"/>
      <c r="BU577" s="90"/>
      <c r="BV577" s="90"/>
      <c r="BW577" s="90"/>
      <c r="BX577" s="90"/>
      <c r="BY577" s="90"/>
      <c r="BZ577" s="90"/>
      <c r="CA577" s="90"/>
      <c r="CB577" s="90"/>
      <c r="CC577" s="90"/>
      <c r="CD577" s="90"/>
      <c r="CE577" s="90"/>
      <c r="CF577" s="90"/>
      <c r="CG577" s="90"/>
      <c r="CH577" s="90"/>
      <c r="CI577" s="90"/>
      <c r="CJ577" s="90"/>
      <c r="CK577" s="90"/>
      <c r="CL577" s="90"/>
      <c r="CM577" s="90"/>
      <c r="CN577" s="90"/>
      <c r="CO577" s="90"/>
      <c r="CP577" s="90"/>
      <c r="CQ577" s="90"/>
      <c r="CR577" s="90"/>
      <c r="CS577" s="90"/>
      <c r="CT577" s="90"/>
      <c r="CU577" s="90"/>
      <c r="CV577" s="90"/>
      <c r="CW577" s="90"/>
      <c r="CX577" s="90"/>
      <c r="CY577" s="90"/>
      <c r="CZ577" s="90"/>
      <c r="DA577" s="90"/>
      <c r="DB577" s="90"/>
      <c r="DC577" s="90"/>
      <c r="DD577" s="90"/>
      <c r="DE577" s="90"/>
      <c r="DF577" s="90"/>
      <c r="DG577" s="90"/>
      <c r="DH577" s="90"/>
      <c r="DI577" s="90"/>
      <c r="DJ577" s="90"/>
      <c r="DK577" s="90"/>
      <c r="DL577" s="90"/>
      <c r="DM577" s="90"/>
      <c r="DN577" s="90"/>
      <c r="DO577" s="90"/>
      <c r="DP577" s="90"/>
      <c r="DQ577" s="90"/>
      <c r="DR577" s="90"/>
      <c r="DS577" s="90"/>
      <c r="DT577" s="90"/>
      <c r="DU577" s="90"/>
      <c r="DV577" s="90"/>
      <c r="DW577" s="90"/>
      <c r="DX577" s="90"/>
      <c r="DY577" s="90"/>
      <c r="DZ577" s="90"/>
      <c r="EA577" s="90"/>
      <c r="EB577" s="90"/>
      <c r="EC577" s="90"/>
      <c r="ED577" s="90"/>
      <c r="EE577" s="90"/>
      <c r="EF577" s="90"/>
      <c r="EG577" s="90"/>
      <c r="EH577" s="90"/>
      <c r="EI577" s="90"/>
      <c r="EJ577" s="90"/>
      <c r="EK577" s="90"/>
      <c r="EL577" s="90"/>
      <c r="EM577" s="90"/>
      <c r="EN577" s="90"/>
      <c r="EO577" s="90"/>
      <c r="EP577" s="90"/>
      <c r="EQ577" s="90"/>
      <c r="ER577" s="90"/>
      <c r="ES577" s="90"/>
      <c r="ET577" s="90"/>
      <c r="EU577" s="90"/>
      <c r="EV577" s="90"/>
      <c r="EW577" s="90"/>
      <c r="EX577" s="90"/>
      <c r="EY577" s="90"/>
      <c r="EZ577" s="90"/>
      <c r="FA577" s="90"/>
      <c r="FB577" s="90"/>
      <c r="FC577" s="90"/>
      <c r="FD577" s="90"/>
      <c r="FE577" s="90"/>
      <c r="FF577" s="90"/>
      <c r="FG577" s="90"/>
      <c r="FH577" s="90"/>
      <c r="FI577" s="90"/>
      <c r="FJ577" s="90"/>
      <c r="FK577" s="90"/>
      <c r="FL577" s="90"/>
      <c r="FM577" s="90"/>
      <c r="FN577" s="90"/>
      <c r="FO577" s="90"/>
      <c r="FP577" s="90"/>
      <c r="FQ577" s="90"/>
      <c r="FR577" s="90"/>
      <c r="FS577" s="90"/>
      <c r="FT577" s="90"/>
      <c r="FU577" s="90"/>
      <c r="FV577" s="90"/>
      <c r="FW577" s="90"/>
      <c r="FX577" s="90"/>
      <c r="FY577" s="90"/>
      <c r="FZ577" s="90"/>
      <c r="GA577" s="90"/>
      <c r="GB577" s="90"/>
      <c r="GC577" s="90"/>
      <c r="GD577" s="90"/>
      <c r="GE577" s="90"/>
      <c r="GF577" s="90"/>
      <c r="GG577" s="90"/>
      <c r="GH577" s="90"/>
      <c r="GI577" s="90"/>
      <c r="GJ577" s="90"/>
      <c r="GK577" s="90"/>
      <c r="GL577" s="90"/>
      <c r="GM577" s="90"/>
      <c r="GN577" s="90"/>
      <c r="GO577" s="90"/>
      <c r="GP577" s="90"/>
      <c r="GQ577" s="90"/>
      <c r="GR577" s="90"/>
      <c r="GS577" s="90"/>
      <c r="GT577" s="90"/>
      <c r="GU577" s="90"/>
      <c r="GV577" s="90"/>
      <c r="GW577" s="90"/>
      <c r="GX577" s="90"/>
      <c r="GY577" s="90"/>
      <c r="GZ577" s="90"/>
      <c r="HA577" s="90"/>
      <c r="HB577" s="90"/>
      <c r="HC577" s="90"/>
      <c r="HD577" s="90"/>
      <c r="HE577" s="90"/>
      <c r="HF577" s="90"/>
      <c r="HG577" s="90"/>
      <c r="HH577" s="90"/>
      <c r="HI577" s="90"/>
      <c r="HJ577" s="90"/>
      <c r="HK577" s="90"/>
      <c r="HL577" s="90"/>
      <c r="HM577" s="90"/>
      <c r="HN577" s="90"/>
      <c r="HO577" s="90"/>
      <c r="HP577" s="90"/>
      <c r="HQ577" s="90"/>
      <c r="HR577" s="90"/>
      <c r="HS577" s="90"/>
      <c r="HT577" s="90"/>
      <c r="HU577" s="90"/>
      <c r="HV577" s="90"/>
      <c r="HW577" s="90"/>
      <c r="HX577" s="90"/>
      <c r="HY577" s="90"/>
      <c r="HZ577" s="90"/>
      <c r="IA577" s="90"/>
      <c r="IB577" s="90"/>
      <c r="IC577" s="90"/>
      <c r="ID577" s="90"/>
      <c r="IE577" s="90"/>
      <c r="IF577" s="90"/>
      <c r="IG577" s="90"/>
      <c r="IH577" s="90"/>
      <c r="II577" s="90"/>
      <c r="IJ577" s="90"/>
      <c r="IK577" s="90"/>
      <c r="IL577" s="90"/>
      <c r="IM577" s="90"/>
      <c r="IN577" s="90"/>
      <c r="IO577" s="90"/>
      <c r="IP577" s="90"/>
      <c r="IQ577" s="90"/>
      <c r="IR577" s="90"/>
      <c r="IS577" s="90"/>
      <c r="IT577" s="90"/>
      <c r="IU577" s="90"/>
      <c r="IV577" s="90"/>
      <c r="IW577" s="90"/>
      <c r="IX577" s="90"/>
    </row>
    <row r="578" spans="4:258" s="3" customFormat="1" x14ac:dyDescent="0.25">
      <c r="D578" s="2"/>
      <c r="AH578" s="90"/>
      <c r="AI578" s="90"/>
      <c r="AJ578" s="90"/>
      <c r="AK578" s="90"/>
      <c r="AL578" s="90"/>
      <c r="AM578" s="90"/>
      <c r="AN578" s="90"/>
      <c r="AO578" s="90"/>
      <c r="AP578" s="90"/>
      <c r="AQ578" s="90"/>
      <c r="AR578" s="90"/>
      <c r="AS578" s="90"/>
      <c r="AT578" s="90"/>
      <c r="AU578" s="90"/>
      <c r="AV578" s="90"/>
      <c r="AW578" s="90"/>
      <c r="AX578" s="90"/>
      <c r="AY578" s="90"/>
      <c r="AZ578" s="90"/>
      <c r="BA578" s="90"/>
      <c r="BB578" s="90"/>
      <c r="BC578" s="90"/>
      <c r="BD578" s="90"/>
      <c r="BE578" s="90"/>
      <c r="BF578" s="90"/>
      <c r="BG578" s="90"/>
      <c r="BH578" s="90"/>
      <c r="BI578" s="90"/>
      <c r="BJ578" s="90"/>
      <c r="BK578" s="90"/>
      <c r="BL578" s="90"/>
      <c r="BM578" s="90"/>
      <c r="BN578" s="90"/>
      <c r="BO578" s="90"/>
      <c r="BP578" s="90"/>
      <c r="BQ578" s="90"/>
      <c r="BR578" s="90"/>
      <c r="BS578" s="90"/>
      <c r="BT578" s="90"/>
      <c r="BU578" s="90"/>
      <c r="BV578" s="90"/>
      <c r="BW578" s="90"/>
      <c r="BX578" s="90"/>
      <c r="BY578" s="90"/>
      <c r="BZ578" s="90"/>
      <c r="CA578" s="90"/>
      <c r="CB578" s="90"/>
      <c r="CC578" s="90"/>
      <c r="CD578" s="90"/>
      <c r="CE578" s="90"/>
      <c r="CF578" s="90"/>
      <c r="CG578" s="90"/>
      <c r="CH578" s="90"/>
      <c r="CI578" s="90"/>
      <c r="CJ578" s="90"/>
      <c r="CK578" s="90"/>
      <c r="CL578" s="90"/>
      <c r="CM578" s="90"/>
      <c r="CN578" s="90"/>
      <c r="CO578" s="90"/>
      <c r="CP578" s="90"/>
      <c r="CQ578" s="90"/>
      <c r="CR578" s="90"/>
      <c r="CS578" s="90"/>
      <c r="CT578" s="90"/>
      <c r="CU578" s="90"/>
      <c r="CV578" s="90"/>
      <c r="CW578" s="90"/>
      <c r="CX578" s="90"/>
      <c r="CY578" s="90"/>
      <c r="CZ578" s="90"/>
      <c r="DA578" s="90"/>
      <c r="DB578" s="90"/>
      <c r="DC578" s="90"/>
      <c r="DD578" s="90"/>
      <c r="DE578" s="90"/>
      <c r="DF578" s="90"/>
      <c r="DG578" s="90"/>
      <c r="DH578" s="90"/>
      <c r="DI578" s="90"/>
      <c r="DJ578" s="90"/>
      <c r="DK578" s="90"/>
      <c r="DL578" s="90"/>
      <c r="DM578" s="90"/>
      <c r="DN578" s="90"/>
      <c r="DO578" s="90"/>
      <c r="DP578" s="90"/>
      <c r="DQ578" s="90"/>
      <c r="DR578" s="90"/>
      <c r="DS578" s="90"/>
      <c r="DT578" s="90"/>
      <c r="DU578" s="90"/>
      <c r="DV578" s="90"/>
      <c r="DW578" s="90"/>
      <c r="DX578" s="90"/>
      <c r="DY578" s="90"/>
      <c r="DZ578" s="90"/>
      <c r="EA578" s="90"/>
      <c r="EB578" s="90"/>
      <c r="EC578" s="90"/>
      <c r="ED578" s="90"/>
      <c r="EE578" s="90"/>
      <c r="EF578" s="90"/>
      <c r="EG578" s="90"/>
      <c r="EH578" s="90"/>
      <c r="EI578" s="90"/>
      <c r="EJ578" s="90"/>
      <c r="EK578" s="90"/>
      <c r="EL578" s="90"/>
      <c r="EM578" s="90"/>
      <c r="EN578" s="90"/>
      <c r="EO578" s="90"/>
      <c r="EP578" s="90"/>
      <c r="EQ578" s="90"/>
      <c r="ER578" s="90"/>
      <c r="ES578" s="90"/>
      <c r="ET578" s="90"/>
      <c r="EU578" s="90"/>
      <c r="EV578" s="90"/>
      <c r="EW578" s="90"/>
      <c r="EX578" s="90"/>
      <c r="EY578" s="90"/>
      <c r="EZ578" s="90"/>
      <c r="FA578" s="90"/>
      <c r="FB578" s="90"/>
      <c r="FC578" s="90"/>
      <c r="FD578" s="90"/>
      <c r="FE578" s="90"/>
      <c r="FF578" s="90"/>
      <c r="FG578" s="90"/>
      <c r="FH578" s="90"/>
      <c r="FI578" s="90"/>
      <c r="FJ578" s="90"/>
      <c r="FK578" s="90"/>
      <c r="FL578" s="90"/>
      <c r="FM578" s="90"/>
      <c r="FN578" s="90"/>
      <c r="FO578" s="90"/>
      <c r="FP578" s="90"/>
      <c r="FQ578" s="90"/>
      <c r="FR578" s="90"/>
      <c r="FS578" s="90"/>
      <c r="FT578" s="90"/>
      <c r="FU578" s="90"/>
      <c r="FV578" s="90"/>
      <c r="FW578" s="90"/>
      <c r="FX578" s="90"/>
      <c r="FY578" s="90"/>
      <c r="FZ578" s="90"/>
      <c r="GA578" s="90"/>
      <c r="GB578" s="90"/>
      <c r="GC578" s="90"/>
      <c r="GD578" s="90"/>
      <c r="GE578" s="90"/>
      <c r="GF578" s="90"/>
      <c r="GG578" s="90"/>
      <c r="GH578" s="90"/>
      <c r="GI578" s="90"/>
      <c r="GJ578" s="90"/>
      <c r="GK578" s="90"/>
      <c r="GL578" s="90"/>
      <c r="GM578" s="90"/>
      <c r="GN578" s="90"/>
      <c r="GO578" s="90"/>
      <c r="GP578" s="90"/>
      <c r="GQ578" s="90"/>
      <c r="GR578" s="90"/>
      <c r="GS578" s="90"/>
      <c r="GT578" s="90"/>
      <c r="GU578" s="90"/>
      <c r="GV578" s="90"/>
      <c r="GW578" s="90"/>
      <c r="GX578" s="90"/>
      <c r="GY578" s="90"/>
      <c r="GZ578" s="90"/>
      <c r="HA578" s="90"/>
      <c r="HB578" s="90"/>
      <c r="HC578" s="90"/>
      <c r="HD578" s="90"/>
      <c r="HE578" s="90"/>
      <c r="HF578" s="90"/>
      <c r="HG578" s="90"/>
      <c r="HH578" s="90"/>
      <c r="HI578" s="90"/>
      <c r="HJ578" s="90"/>
      <c r="HK578" s="90"/>
      <c r="HL578" s="90"/>
      <c r="HM578" s="90"/>
      <c r="HN578" s="90"/>
      <c r="HO578" s="90"/>
      <c r="HP578" s="90"/>
      <c r="HQ578" s="90"/>
      <c r="HR578" s="90"/>
      <c r="HS578" s="90"/>
      <c r="HT578" s="90"/>
      <c r="HU578" s="90"/>
      <c r="HV578" s="90"/>
      <c r="HW578" s="90"/>
      <c r="HX578" s="90"/>
      <c r="HY578" s="90"/>
      <c r="HZ578" s="90"/>
      <c r="IA578" s="90"/>
      <c r="IB578" s="90"/>
      <c r="IC578" s="90"/>
      <c r="ID578" s="90"/>
      <c r="IE578" s="90"/>
      <c r="IF578" s="90"/>
      <c r="IG578" s="90"/>
      <c r="IH578" s="90"/>
      <c r="II578" s="90"/>
      <c r="IJ578" s="90"/>
      <c r="IK578" s="90"/>
      <c r="IL578" s="90"/>
      <c r="IM578" s="90"/>
      <c r="IN578" s="90"/>
      <c r="IO578" s="90"/>
      <c r="IP578" s="90"/>
      <c r="IQ578" s="90"/>
      <c r="IR578" s="90"/>
      <c r="IS578" s="90"/>
      <c r="IT578" s="90"/>
      <c r="IU578" s="90"/>
      <c r="IV578" s="90"/>
      <c r="IW578" s="90"/>
      <c r="IX578" s="90"/>
    </row>
    <row r="579" spans="4:258" s="3" customFormat="1" x14ac:dyDescent="0.25">
      <c r="D579" s="2"/>
      <c r="AH579" s="90"/>
      <c r="AI579" s="90"/>
      <c r="AJ579" s="90"/>
      <c r="AK579" s="90"/>
      <c r="AL579" s="90"/>
      <c r="AM579" s="90"/>
      <c r="AN579" s="90"/>
      <c r="AO579" s="90"/>
      <c r="AP579" s="90"/>
      <c r="AQ579" s="90"/>
      <c r="AR579" s="90"/>
      <c r="AS579" s="90"/>
      <c r="AT579" s="90"/>
      <c r="AU579" s="90"/>
      <c r="AV579" s="90"/>
      <c r="AW579" s="90"/>
      <c r="AX579" s="90"/>
      <c r="AY579" s="90"/>
      <c r="AZ579" s="90"/>
      <c r="BA579" s="90"/>
      <c r="BB579" s="90"/>
      <c r="BC579" s="90"/>
      <c r="BD579" s="90"/>
      <c r="BE579" s="90"/>
      <c r="BF579" s="90"/>
      <c r="BG579" s="90"/>
      <c r="BH579" s="90"/>
      <c r="BI579" s="90"/>
      <c r="BJ579" s="90"/>
      <c r="BK579" s="90"/>
      <c r="BL579" s="90"/>
      <c r="BM579" s="90"/>
      <c r="BN579" s="90"/>
      <c r="BO579" s="90"/>
      <c r="BP579" s="90"/>
      <c r="BQ579" s="90"/>
      <c r="BR579" s="90"/>
      <c r="BS579" s="90"/>
      <c r="BT579" s="90"/>
      <c r="BU579" s="90"/>
      <c r="BV579" s="90"/>
      <c r="BW579" s="90"/>
      <c r="BX579" s="90"/>
      <c r="BY579" s="90"/>
      <c r="BZ579" s="90"/>
      <c r="CA579" s="90"/>
      <c r="CB579" s="90"/>
      <c r="CC579" s="90"/>
      <c r="CD579" s="90"/>
      <c r="CE579" s="90"/>
      <c r="CF579" s="90"/>
      <c r="CG579" s="90"/>
      <c r="CH579" s="90"/>
      <c r="CI579" s="90"/>
      <c r="CJ579" s="90"/>
      <c r="CK579" s="90"/>
      <c r="CL579" s="90"/>
      <c r="CM579" s="90"/>
      <c r="CN579" s="90"/>
      <c r="CO579" s="90"/>
      <c r="CP579" s="90"/>
      <c r="CQ579" s="90"/>
      <c r="CR579" s="90"/>
      <c r="CS579" s="90"/>
      <c r="CT579" s="90"/>
      <c r="CU579" s="90"/>
      <c r="CV579" s="90"/>
      <c r="CW579" s="90"/>
      <c r="CX579" s="90"/>
      <c r="CY579" s="90"/>
      <c r="CZ579" s="90"/>
      <c r="DA579" s="90"/>
      <c r="DB579" s="90"/>
      <c r="DC579" s="90"/>
      <c r="DD579" s="90"/>
      <c r="DE579" s="90"/>
      <c r="DF579" s="90"/>
      <c r="DG579" s="90"/>
      <c r="DH579" s="90"/>
      <c r="DI579" s="90"/>
      <c r="DJ579" s="90"/>
      <c r="DK579" s="90"/>
      <c r="DL579" s="90"/>
      <c r="DM579" s="90"/>
      <c r="DN579" s="90"/>
      <c r="DO579" s="90"/>
      <c r="DP579" s="90"/>
      <c r="DQ579" s="90"/>
      <c r="DR579" s="90"/>
      <c r="DS579" s="90"/>
      <c r="DT579" s="90"/>
      <c r="DU579" s="90"/>
      <c r="DV579" s="90"/>
      <c r="DW579" s="90"/>
      <c r="DX579" s="90"/>
      <c r="DY579" s="90"/>
      <c r="DZ579" s="90"/>
      <c r="EA579" s="90"/>
      <c r="EB579" s="90"/>
      <c r="EC579" s="90"/>
      <c r="ED579" s="90"/>
      <c r="EE579" s="90"/>
      <c r="EF579" s="90"/>
      <c r="EG579" s="90"/>
      <c r="EH579" s="90"/>
      <c r="EI579" s="90"/>
      <c r="EJ579" s="90"/>
      <c r="EK579" s="90"/>
      <c r="EL579" s="90"/>
      <c r="EM579" s="90"/>
      <c r="EN579" s="90"/>
      <c r="EO579" s="90"/>
      <c r="EP579" s="90"/>
      <c r="EQ579" s="90"/>
      <c r="ER579" s="90"/>
      <c r="ES579" s="90"/>
      <c r="ET579" s="90"/>
      <c r="EU579" s="90"/>
      <c r="EV579" s="90"/>
      <c r="EW579" s="90"/>
      <c r="EX579" s="90"/>
      <c r="EY579" s="90"/>
      <c r="EZ579" s="90"/>
      <c r="FA579" s="90"/>
      <c r="FB579" s="90"/>
      <c r="FC579" s="90"/>
      <c r="FD579" s="90"/>
      <c r="FE579" s="90"/>
      <c r="FF579" s="90"/>
      <c r="FG579" s="90"/>
      <c r="FH579" s="90"/>
      <c r="FI579" s="90"/>
      <c r="FJ579" s="90"/>
      <c r="FK579" s="90"/>
      <c r="FL579" s="90"/>
      <c r="FM579" s="90"/>
      <c r="FN579" s="90"/>
      <c r="FO579" s="90"/>
      <c r="FP579" s="90"/>
      <c r="FQ579" s="90"/>
      <c r="FR579" s="90"/>
      <c r="FS579" s="90"/>
      <c r="FT579" s="90"/>
      <c r="FU579" s="90"/>
      <c r="FV579" s="90"/>
      <c r="FW579" s="90"/>
      <c r="FX579" s="90"/>
      <c r="FY579" s="90"/>
      <c r="FZ579" s="90"/>
      <c r="GA579" s="90"/>
      <c r="GB579" s="90"/>
      <c r="GC579" s="90"/>
      <c r="GD579" s="90"/>
      <c r="GE579" s="90"/>
      <c r="GF579" s="90"/>
      <c r="GG579" s="90"/>
      <c r="GH579" s="90"/>
      <c r="GI579" s="90"/>
      <c r="GJ579" s="90"/>
      <c r="GK579" s="90"/>
      <c r="GL579" s="90"/>
      <c r="GM579" s="90"/>
      <c r="GN579" s="90"/>
      <c r="GO579" s="90"/>
      <c r="GP579" s="90"/>
      <c r="GQ579" s="90"/>
      <c r="GR579" s="90"/>
      <c r="GS579" s="90"/>
      <c r="GT579" s="90"/>
      <c r="GU579" s="90"/>
      <c r="GV579" s="90"/>
      <c r="GW579" s="90"/>
      <c r="GX579" s="90"/>
      <c r="GY579" s="90"/>
      <c r="GZ579" s="90"/>
      <c r="HA579" s="90"/>
      <c r="HB579" s="90"/>
      <c r="HC579" s="90"/>
      <c r="HD579" s="90"/>
      <c r="HE579" s="90"/>
      <c r="HF579" s="90"/>
      <c r="HG579" s="90"/>
      <c r="HH579" s="90"/>
      <c r="HI579" s="90"/>
      <c r="HJ579" s="90"/>
      <c r="HK579" s="90"/>
      <c r="HL579" s="90"/>
      <c r="HM579" s="90"/>
      <c r="HN579" s="90"/>
      <c r="HO579" s="90"/>
      <c r="HP579" s="90"/>
      <c r="HQ579" s="90"/>
      <c r="HR579" s="90"/>
      <c r="HS579" s="90"/>
      <c r="HT579" s="90"/>
      <c r="HU579" s="90"/>
      <c r="HV579" s="90"/>
      <c r="HW579" s="90"/>
      <c r="HX579" s="90"/>
      <c r="HY579" s="90"/>
      <c r="HZ579" s="90"/>
      <c r="IA579" s="90"/>
      <c r="IB579" s="90"/>
      <c r="IC579" s="90"/>
      <c r="ID579" s="90"/>
      <c r="IE579" s="90"/>
      <c r="IF579" s="90"/>
      <c r="IG579" s="90"/>
      <c r="IH579" s="90"/>
      <c r="II579" s="90"/>
      <c r="IJ579" s="90"/>
      <c r="IK579" s="90"/>
      <c r="IL579" s="90"/>
      <c r="IM579" s="90"/>
      <c r="IN579" s="90"/>
      <c r="IO579" s="90"/>
      <c r="IP579" s="90"/>
      <c r="IQ579" s="90"/>
      <c r="IR579" s="90"/>
      <c r="IS579" s="90"/>
      <c r="IT579" s="90"/>
      <c r="IU579" s="90"/>
      <c r="IV579" s="90"/>
      <c r="IW579" s="90"/>
      <c r="IX579" s="90"/>
    </row>
    <row r="580" spans="4:258" s="3" customFormat="1" x14ac:dyDescent="0.25">
      <c r="D580" s="2"/>
      <c r="AH580" s="90"/>
      <c r="AI580" s="90"/>
      <c r="AJ580" s="90"/>
      <c r="AK580" s="90"/>
      <c r="AL580" s="90"/>
      <c r="AM580" s="90"/>
      <c r="AN580" s="90"/>
      <c r="AO580" s="90"/>
      <c r="AP580" s="90"/>
      <c r="AQ580" s="90"/>
      <c r="AR580" s="90"/>
      <c r="AS580" s="90"/>
      <c r="AT580" s="90"/>
      <c r="AU580" s="90"/>
      <c r="AV580" s="90"/>
      <c r="AW580" s="90"/>
      <c r="AX580" s="90"/>
      <c r="AY580" s="90"/>
      <c r="AZ580" s="90"/>
      <c r="BA580" s="90"/>
      <c r="BB580" s="90"/>
      <c r="BC580" s="90"/>
      <c r="BD580" s="90"/>
      <c r="BE580" s="90"/>
      <c r="BF580" s="90"/>
      <c r="BG580" s="90"/>
      <c r="BH580" s="90"/>
      <c r="BI580" s="90"/>
      <c r="BJ580" s="90"/>
      <c r="BK580" s="90"/>
      <c r="BL580" s="90"/>
      <c r="BM580" s="90"/>
      <c r="BN580" s="90"/>
      <c r="BO580" s="90"/>
      <c r="BP580" s="90"/>
      <c r="BQ580" s="90"/>
      <c r="BR580" s="90"/>
      <c r="BS580" s="90"/>
      <c r="BT580" s="90"/>
      <c r="BU580" s="90"/>
      <c r="BV580" s="90"/>
      <c r="BW580" s="90"/>
      <c r="BX580" s="90"/>
      <c r="BY580" s="90"/>
      <c r="BZ580" s="90"/>
      <c r="CA580" s="90"/>
      <c r="CB580" s="90"/>
      <c r="CC580" s="90"/>
      <c r="CD580" s="90"/>
      <c r="CE580" s="90"/>
      <c r="CF580" s="90"/>
      <c r="CG580" s="90"/>
      <c r="CH580" s="90"/>
      <c r="CI580" s="90"/>
      <c r="CJ580" s="90"/>
      <c r="CK580" s="90"/>
      <c r="CL580" s="90"/>
      <c r="CM580" s="90"/>
      <c r="CN580" s="90"/>
      <c r="CO580" s="90"/>
      <c r="CP580" s="90"/>
      <c r="CQ580" s="90"/>
      <c r="CR580" s="90"/>
      <c r="CS580" s="90"/>
      <c r="CT580" s="90"/>
      <c r="CU580" s="90"/>
      <c r="CV580" s="90"/>
      <c r="CW580" s="90"/>
      <c r="CX580" s="90"/>
      <c r="CY580" s="90"/>
      <c r="CZ580" s="90"/>
      <c r="DA580" s="90"/>
      <c r="DB580" s="90"/>
      <c r="DC580" s="90"/>
      <c r="DD580" s="90"/>
      <c r="DE580" s="90"/>
      <c r="DF580" s="90"/>
      <c r="DG580" s="90"/>
      <c r="DH580" s="90"/>
      <c r="DI580" s="90"/>
      <c r="DJ580" s="90"/>
      <c r="DK580" s="90"/>
      <c r="DL580" s="90"/>
      <c r="DM580" s="90"/>
      <c r="DN580" s="90"/>
      <c r="DO580" s="90"/>
      <c r="DP580" s="90"/>
      <c r="DQ580" s="90"/>
      <c r="DR580" s="90"/>
      <c r="DS580" s="90"/>
      <c r="DT580" s="90"/>
      <c r="DU580" s="90"/>
      <c r="DV580" s="90"/>
      <c r="DW580" s="90"/>
      <c r="DX580" s="90"/>
      <c r="DY580" s="90"/>
      <c r="DZ580" s="90"/>
      <c r="EA580" s="90"/>
      <c r="EB580" s="90"/>
      <c r="EC580" s="90"/>
      <c r="ED580" s="90"/>
      <c r="EE580" s="90"/>
      <c r="EF580" s="90"/>
      <c r="EG580" s="90"/>
      <c r="EH580" s="90"/>
      <c r="EI580" s="90"/>
      <c r="EJ580" s="90"/>
      <c r="EK580" s="90"/>
      <c r="EL580" s="90"/>
      <c r="EM580" s="90"/>
      <c r="EN580" s="90"/>
      <c r="EO580" s="90"/>
      <c r="EP580" s="90"/>
      <c r="EQ580" s="90"/>
      <c r="ER580" s="90"/>
      <c r="ES580" s="90"/>
      <c r="ET580" s="90"/>
      <c r="EU580" s="90"/>
      <c r="EV580" s="90"/>
      <c r="EW580" s="90"/>
      <c r="EX580" s="90"/>
      <c r="EY580" s="90"/>
      <c r="EZ580" s="90"/>
      <c r="FA580" s="90"/>
      <c r="FB580" s="90"/>
      <c r="FC580" s="90"/>
      <c r="FD580" s="90"/>
      <c r="FE580" s="90"/>
      <c r="FF580" s="90"/>
      <c r="FG580" s="90"/>
      <c r="FH580" s="90"/>
      <c r="FI580" s="90"/>
      <c r="FJ580" s="90"/>
      <c r="FK580" s="90"/>
      <c r="FL580" s="90"/>
      <c r="FM580" s="90"/>
      <c r="FN580" s="90"/>
      <c r="FO580" s="90"/>
      <c r="FP580" s="90"/>
      <c r="FQ580" s="90"/>
      <c r="FR580" s="90"/>
      <c r="FS580" s="90"/>
      <c r="FT580" s="90"/>
      <c r="FU580" s="90"/>
      <c r="FV580" s="90"/>
      <c r="FW580" s="90"/>
      <c r="FX580" s="90"/>
      <c r="FY580" s="90"/>
      <c r="FZ580" s="90"/>
      <c r="GA580" s="90"/>
      <c r="GB580" s="90"/>
      <c r="GC580" s="90"/>
      <c r="GD580" s="90"/>
      <c r="GE580" s="90"/>
      <c r="GF580" s="90"/>
      <c r="GG580" s="90"/>
      <c r="GH580" s="90"/>
      <c r="GI580" s="90"/>
      <c r="GJ580" s="90"/>
      <c r="GK580" s="90"/>
      <c r="GL580" s="90"/>
      <c r="GM580" s="90"/>
      <c r="GN580" s="90"/>
      <c r="GO580" s="90"/>
      <c r="GP580" s="90"/>
      <c r="GQ580" s="90"/>
      <c r="GR580" s="90"/>
      <c r="GS580" s="90"/>
      <c r="GT580" s="90"/>
      <c r="GU580" s="90"/>
      <c r="GV580" s="90"/>
      <c r="GW580" s="90"/>
      <c r="GX580" s="90"/>
      <c r="GY580" s="90"/>
      <c r="GZ580" s="90"/>
      <c r="HA580" s="90"/>
      <c r="HB580" s="90"/>
      <c r="HC580" s="90"/>
      <c r="HD580" s="90"/>
      <c r="HE580" s="90"/>
      <c r="HF580" s="90"/>
      <c r="HG580" s="90"/>
      <c r="HH580" s="90"/>
      <c r="HI580" s="90"/>
      <c r="HJ580" s="90"/>
      <c r="HK580" s="90"/>
      <c r="HL580" s="90"/>
      <c r="HM580" s="90"/>
      <c r="HN580" s="90"/>
      <c r="HO580" s="90"/>
      <c r="HP580" s="90"/>
      <c r="HQ580" s="90"/>
      <c r="HR580" s="90"/>
      <c r="HS580" s="90"/>
      <c r="HT580" s="90"/>
      <c r="HU580" s="90"/>
      <c r="HV580" s="90"/>
      <c r="HW580" s="90"/>
      <c r="HX580" s="90"/>
      <c r="HY580" s="90"/>
      <c r="HZ580" s="90"/>
      <c r="IA580" s="90"/>
      <c r="IB580" s="90"/>
      <c r="IC580" s="90"/>
      <c r="ID580" s="90"/>
      <c r="IE580" s="90"/>
      <c r="IF580" s="90"/>
      <c r="IG580" s="90"/>
      <c r="IH580" s="90"/>
      <c r="II580" s="90"/>
      <c r="IJ580" s="90"/>
      <c r="IK580" s="90"/>
      <c r="IL580" s="90"/>
      <c r="IM580" s="90"/>
      <c r="IN580" s="90"/>
      <c r="IO580" s="90"/>
      <c r="IP580" s="90"/>
      <c r="IQ580" s="90"/>
      <c r="IR580" s="90"/>
      <c r="IS580" s="90"/>
      <c r="IT580" s="90"/>
      <c r="IU580" s="90"/>
      <c r="IV580" s="90"/>
      <c r="IW580" s="90"/>
      <c r="IX580" s="90"/>
    </row>
    <row r="581" spans="4:258" s="3" customFormat="1" x14ac:dyDescent="0.25">
      <c r="D581" s="2"/>
      <c r="AH581" s="90"/>
      <c r="AI581" s="90"/>
      <c r="AJ581" s="90"/>
      <c r="AK581" s="90"/>
      <c r="AL581" s="90"/>
      <c r="AM581" s="90"/>
      <c r="AN581" s="90"/>
      <c r="AO581" s="90"/>
      <c r="AP581" s="90"/>
      <c r="AQ581" s="90"/>
      <c r="AR581" s="90"/>
      <c r="AS581" s="90"/>
      <c r="AT581" s="90"/>
      <c r="AU581" s="90"/>
      <c r="AV581" s="90"/>
      <c r="AW581" s="90"/>
      <c r="AX581" s="90"/>
      <c r="AY581" s="90"/>
      <c r="AZ581" s="90"/>
      <c r="BA581" s="90"/>
      <c r="BB581" s="90"/>
      <c r="BC581" s="90"/>
      <c r="BD581" s="90"/>
      <c r="BE581" s="90"/>
      <c r="BF581" s="90"/>
      <c r="BG581" s="90"/>
      <c r="BH581" s="90"/>
      <c r="BI581" s="90"/>
      <c r="BJ581" s="90"/>
      <c r="BK581" s="90"/>
      <c r="BL581" s="90"/>
      <c r="BM581" s="90"/>
      <c r="BN581" s="90"/>
      <c r="BO581" s="90"/>
      <c r="BP581" s="90"/>
      <c r="BQ581" s="90"/>
      <c r="BR581" s="90"/>
      <c r="BS581" s="90"/>
      <c r="BT581" s="90"/>
      <c r="BU581" s="90"/>
      <c r="BV581" s="90"/>
      <c r="BW581" s="90"/>
      <c r="BX581" s="90"/>
      <c r="BY581" s="90"/>
      <c r="BZ581" s="90"/>
      <c r="CA581" s="90"/>
      <c r="CB581" s="90"/>
      <c r="CC581" s="90"/>
      <c r="CD581" s="90"/>
      <c r="CE581" s="90"/>
      <c r="CF581" s="90"/>
      <c r="CG581" s="90"/>
      <c r="CH581" s="90"/>
      <c r="CI581" s="90"/>
      <c r="CJ581" s="90"/>
      <c r="CK581" s="90"/>
      <c r="CL581" s="90"/>
      <c r="CM581" s="90"/>
      <c r="CN581" s="90"/>
      <c r="CO581" s="90"/>
      <c r="CP581" s="90"/>
      <c r="CQ581" s="90"/>
      <c r="CR581" s="90"/>
      <c r="CS581" s="90"/>
      <c r="CT581" s="90"/>
      <c r="CU581" s="90"/>
      <c r="CV581" s="90"/>
      <c r="CW581" s="90"/>
      <c r="CX581" s="90"/>
      <c r="CY581" s="90"/>
      <c r="CZ581" s="90"/>
      <c r="DA581" s="90"/>
      <c r="DB581" s="90"/>
      <c r="DC581" s="90"/>
      <c r="DD581" s="90"/>
      <c r="DE581" s="90"/>
      <c r="DF581" s="90"/>
      <c r="DG581" s="90"/>
      <c r="DH581" s="90"/>
      <c r="DI581" s="90"/>
      <c r="DJ581" s="90"/>
      <c r="DK581" s="90"/>
      <c r="DL581" s="90"/>
      <c r="DM581" s="90"/>
      <c r="DN581" s="90"/>
      <c r="DO581" s="90"/>
      <c r="DP581" s="90"/>
      <c r="DQ581" s="90"/>
      <c r="DR581" s="90"/>
      <c r="DS581" s="90"/>
      <c r="DT581" s="90"/>
      <c r="DU581" s="90"/>
      <c r="DV581" s="90"/>
      <c r="DW581" s="90"/>
      <c r="DX581" s="90"/>
      <c r="DY581" s="90"/>
      <c r="DZ581" s="90"/>
      <c r="EA581" s="90"/>
      <c r="EB581" s="90"/>
      <c r="EC581" s="90"/>
      <c r="ED581" s="90"/>
      <c r="EE581" s="90"/>
      <c r="EF581" s="90"/>
      <c r="EG581" s="90"/>
      <c r="EH581" s="90"/>
      <c r="EI581" s="90"/>
      <c r="EJ581" s="90"/>
      <c r="EK581" s="90"/>
      <c r="EL581" s="90"/>
      <c r="EM581" s="90"/>
      <c r="EN581" s="90"/>
      <c r="EO581" s="90"/>
      <c r="EP581" s="90"/>
      <c r="EQ581" s="90"/>
      <c r="ER581" s="90"/>
      <c r="ES581" s="90"/>
      <c r="ET581" s="90"/>
      <c r="EU581" s="90"/>
      <c r="EV581" s="90"/>
      <c r="EW581" s="90"/>
      <c r="EX581" s="90"/>
      <c r="EY581" s="90"/>
      <c r="EZ581" s="90"/>
      <c r="FA581" s="90"/>
      <c r="FB581" s="90"/>
      <c r="FC581" s="90"/>
      <c r="FD581" s="90"/>
      <c r="FE581" s="90"/>
      <c r="FF581" s="90"/>
      <c r="FG581" s="90"/>
      <c r="FH581" s="90"/>
      <c r="FI581" s="90"/>
      <c r="FJ581" s="90"/>
      <c r="FK581" s="90"/>
      <c r="FL581" s="90"/>
      <c r="FM581" s="90"/>
      <c r="FN581" s="90"/>
      <c r="FO581" s="90"/>
      <c r="FP581" s="90"/>
      <c r="FQ581" s="90"/>
      <c r="FR581" s="90"/>
      <c r="FS581" s="90"/>
      <c r="FT581" s="90"/>
      <c r="FU581" s="90"/>
      <c r="FV581" s="90"/>
      <c r="FW581" s="90"/>
      <c r="FX581" s="90"/>
      <c r="FY581" s="90"/>
      <c r="FZ581" s="90"/>
      <c r="GA581" s="90"/>
      <c r="GB581" s="90"/>
      <c r="GC581" s="90"/>
      <c r="GD581" s="90"/>
      <c r="GE581" s="90"/>
      <c r="GF581" s="90"/>
      <c r="GG581" s="90"/>
      <c r="GH581" s="90"/>
      <c r="GI581" s="90"/>
      <c r="GJ581" s="90"/>
      <c r="GK581" s="90"/>
      <c r="GL581" s="90"/>
      <c r="GM581" s="90"/>
      <c r="GN581" s="90"/>
      <c r="GO581" s="90"/>
      <c r="GP581" s="90"/>
      <c r="GQ581" s="90"/>
      <c r="GR581" s="90"/>
      <c r="GS581" s="90"/>
      <c r="GT581" s="90"/>
      <c r="GU581" s="90"/>
      <c r="GV581" s="90"/>
      <c r="GW581" s="90"/>
      <c r="GX581" s="90"/>
      <c r="GY581" s="90"/>
      <c r="GZ581" s="90"/>
      <c r="HA581" s="90"/>
      <c r="HB581" s="90"/>
      <c r="HC581" s="90"/>
      <c r="HD581" s="90"/>
      <c r="HE581" s="90"/>
      <c r="HF581" s="90"/>
      <c r="HG581" s="90"/>
      <c r="HH581" s="90"/>
      <c r="HI581" s="90"/>
      <c r="HJ581" s="90"/>
      <c r="HK581" s="90"/>
      <c r="HL581" s="90"/>
      <c r="HM581" s="90"/>
      <c r="HN581" s="90"/>
      <c r="HO581" s="90"/>
      <c r="HP581" s="90"/>
      <c r="HQ581" s="90"/>
      <c r="HR581" s="90"/>
      <c r="HS581" s="90"/>
      <c r="HT581" s="90"/>
      <c r="HU581" s="90"/>
      <c r="HV581" s="90"/>
      <c r="HW581" s="90"/>
      <c r="HX581" s="90"/>
      <c r="HY581" s="90"/>
      <c r="HZ581" s="90"/>
      <c r="IA581" s="90"/>
      <c r="IB581" s="90"/>
      <c r="IC581" s="90"/>
      <c r="ID581" s="90"/>
      <c r="IE581" s="90"/>
      <c r="IF581" s="90"/>
      <c r="IG581" s="90"/>
      <c r="IH581" s="90"/>
      <c r="II581" s="90"/>
      <c r="IJ581" s="90"/>
      <c r="IK581" s="90"/>
      <c r="IL581" s="90"/>
      <c r="IM581" s="90"/>
      <c r="IN581" s="90"/>
      <c r="IO581" s="90"/>
      <c r="IP581" s="90"/>
      <c r="IQ581" s="90"/>
      <c r="IR581" s="90"/>
      <c r="IS581" s="90"/>
      <c r="IT581" s="90"/>
      <c r="IU581" s="90"/>
      <c r="IV581" s="90"/>
      <c r="IW581" s="90"/>
      <c r="IX581" s="90"/>
    </row>
    <row r="582" spans="4:258" s="3" customFormat="1" x14ac:dyDescent="0.25">
      <c r="D582" s="2"/>
      <c r="AH582" s="90"/>
      <c r="AI582" s="90"/>
      <c r="AJ582" s="90"/>
      <c r="AK582" s="90"/>
      <c r="AL582" s="90"/>
      <c r="AM582" s="90"/>
      <c r="AN582" s="90"/>
      <c r="AO582" s="90"/>
      <c r="AP582" s="90"/>
      <c r="AQ582" s="90"/>
      <c r="AR582" s="90"/>
      <c r="AS582" s="90"/>
      <c r="AT582" s="90"/>
      <c r="AU582" s="90"/>
      <c r="AV582" s="90"/>
      <c r="AW582" s="90"/>
      <c r="AX582" s="90"/>
      <c r="AY582" s="90"/>
      <c r="AZ582" s="90"/>
      <c r="BA582" s="90"/>
      <c r="BB582" s="90"/>
      <c r="BC582" s="90"/>
      <c r="BD582" s="90"/>
      <c r="BE582" s="90"/>
      <c r="BF582" s="90"/>
      <c r="BG582" s="90"/>
      <c r="BH582" s="90"/>
      <c r="BI582" s="90"/>
      <c r="BJ582" s="90"/>
      <c r="BK582" s="90"/>
      <c r="BL582" s="90"/>
      <c r="BM582" s="90"/>
      <c r="BN582" s="90"/>
      <c r="BO582" s="90"/>
      <c r="BP582" s="90"/>
      <c r="BQ582" s="90"/>
      <c r="BR582" s="90"/>
      <c r="BS582" s="90"/>
      <c r="BT582" s="90"/>
      <c r="BU582" s="90"/>
      <c r="BV582" s="90"/>
      <c r="BW582" s="90"/>
      <c r="BX582" s="90"/>
      <c r="BY582" s="90"/>
      <c r="BZ582" s="90"/>
      <c r="CA582" s="90"/>
      <c r="CB582" s="90"/>
      <c r="CC582" s="90"/>
      <c r="CD582" s="90"/>
      <c r="CE582" s="90"/>
      <c r="CF582" s="90"/>
      <c r="CG582" s="90"/>
      <c r="CH582" s="90"/>
      <c r="CI582" s="90"/>
      <c r="CJ582" s="90"/>
      <c r="CK582" s="90"/>
      <c r="CL582" s="90"/>
      <c r="CM582" s="90"/>
      <c r="CN582" s="90"/>
      <c r="CO582" s="90"/>
      <c r="CP582" s="90"/>
      <c r="CQ582" s="90"/>
      <c r="CR582" s="90"/>
      <c r="CS582" s="90"/>
      <c r="CT582" s="90"/>
      <c r="CU582" s="90"/>
      <c r="CV582" s="90"/>
      <c r="CW582" s="90"/>
      <c r="CX582" s="90"/>
      <c r="CY582" s="90"/>
      <c r="CZ582" s="90"/>
      <c r="DA582" s="90"/>
      <c r="DB582" s="90"/>
      <c r="DC582" s="90"/>
      <c r="DD582" s="90"/>
      <c r="DE582" s="90"/>
      <c r="DF582" s="90"/>
      <c r="DG582" s="90"/>
      <c r="DH582" s="90"/>
      <c r="DI582" s="90"/>
      <c r="DJ582" s="90"/>
      <c r="DK582" s="90"/>
      <c r="DL582" s="90"/>
      <c r="DM582" s="90"/>
      <c r="DN582" s="90"/>
      <c r="DO582" s="90"/>
      <c r="DP582" s="90"/>
      <c r="DQ582" s="90"/>
      <c r="DR582" s="90"/>
      <c r="DS582" s="90"/>
      <c r="DT582" s="90"/>
      <c r="DU582" s="90"/>
      <c r="DV582" s="90"/>
      <c r="DW582" s="90"/>
      <c r="DX582" s="90"/>
      <c r="DY582" s="90"/>
      <c r="DZ582" s="90"/>
      <c r="EA582" s="90"/>
      <c r="EB582" s="90"/>
      <c r="EC582" s="90"/>
      <c r="ED582" s="90"/>
      <c r="EE582" s="90"/>
      <c r="EF582" s="90"/>
      <c r="EG582" s="90"/>
      <c r="EH582" s="90"/>
      <c r="EI582" s="90"/>
      <c r="EJ582" s="90"/>
      <c r="EK582" s="90"/>
      <c r="EL582" s="90"/>
      <c r="EM582" s="90"/>
      <c r="EN582" s="90"/>
      <c r="EO582" s="90"/>
      <c r="EP582" s="90"/>
      <c r="EQ582" s="90"/>
      <c r="ER582" s="90"/>
      <c r="ES582" s="90"/>
      <c r="ET582" s="90"/>
      <c r="EU582" s="90"/>
      <c r="EV582" s="90"/>
      <c r="EW582" s="90"/>
      <c r="EX582" s="90"/>
      <c r="EY582" s="90"/>
      <c r="EZ582" s="90"/>
      <c r="FA582" s="90"/>
      <c r="FB582" s="90"/>
      <c r="FC582" s="90"/>
      <c r="FD582" s="90"/>
      <c r="FE582" s="90"/>
      <c r="FF582" s="90"/>
      <c r="FG582" s="90"/>
      <c r="FH582" s="90"/>
      <c r="FI582" s="90"/>
      <c r="FJ582" s="90"/>
      <c r="FK582" s="90"/>
      <c r="FL582" s="90"/>
      <c r="FM582" s="90"/>
      <c r="FN582" s="90"/>
      <c r="FO582" s="90"/>
      <c r="FP582" s="90"/>
      <c r="FQ582" s="90"/>
      <c r="FR582" s="90"/>
      <c r="FS582" s="90"/>
      <c r="FT582" s="90"/>
      <c r="FU582" s="90"/>
      <c r="FV582" s="90"/>
      <c r="FW582" s="90"/>
      <c r="FX582" s="90"/>
      <c r="FY582" s="90"/>
      <c r="FZ582" s="90"/>
      <c r="GA582" s="90"/>
      <c r="GB582" s="90"/>
      <c r="GC582" s="90"/>
      <c r="GD582" s="90"/>
      <c r="GE582" s="90"/>
      <c r="GF582" s="90"/>
      <c r="GG582" s="90"/>
      <c r="GH582" s="90"/>
      <c r="GI582" s="90"/>
      <c r="GJ582" s="90"/>
      <c r="GK582" s="90"/>
      <c r="GL582" s="90"/>
      <c r="GM582" s="90"/>
      <c r="GN582" s="90"/>
      <c r="GO582" s="90"/>
      <c r="GP582" s="90"/>
      <c r="GQ582" s="90"/>
      <c r="GR582" s="90"/>
      <c r="GS582" s="90"/>
      <c r="GT582" s="90"/>
      <c r="GU582" s="90"/>
      <c r="GV582" s="90"/>
      <c r="GW582" s="90"/>
      <c r="GX582" s="90"/>
      <c r="GY582" s="90"/>
      <c r="GZ582" s="90"/>
      <c r="HA582" s="90"/>
      <c r="HB582" s="90"/>
      <c r="HC582" s="90"/>
      <c r="HD582" s="90"/>
      <c r="HE582" s="90"/>
      <c r="HF582" s="90"/>
      <c r="HG582" s="90"/>
      <c r="HH582" s="90"/>
      <c r="HI582" s="90"/>
      <c r="HJ582" s="90"/>
      <c r="HK582" s="90"/>
      <c r="HL582" s="90"/>
      <c r="HM582" s="90"/>
      <c r="HN582" s="90"/>
      <c r="HO582" s="90"/>
      <c r="HP582" s="90"/>
      <c r="HQ582" s="90"/>
      <c r="HR582" s="90"/>
      <c r="HS582" s="90"/>
      <c r="HT582" s="90"/>
      <c r="HU582" s="90"/>
      <c r="HV582" s="90"/>
      <c r="HW582" s="90"/>
      <c r="HX582" s="90"/>
      <c r="HY582" s="90"/>
      <c r="HZ582" s="90"/>
      <c r="IA582" s="90"/>
      <c r="IB582" s="90"/>
      <c r="IC582" s="90"/>
      <c r="ID582" s="90"/>
      <c r="IE582" s="90"/>
      <c r="IF582" s="90"/>
      <c r="IG582" s="90"/>
      <c r="IH582" s="90"/>
      <c r="II582" s="90"/>
      <c r="IJ582" s="90"/>
      <c r="IK582" s="90"/>
      <c r="IL582" s="90"/>
      <c r="IM582" s="90"/>
      <c r="IN582" s="90"/>
      <c r="IO582" s="90"/>
      <c r="IP582" s="90"/>
      <c r="IQ582" s="90"/>
      <c r="IR582" s="90"/>
      <c r="IS582" s="90"/>
      <c r="IT582" s="90"/>
      <c r="IU582" s="90"/>
      <c r="IV582" s="90"/>
      <c r="IW582" s="90"/>
      <c r="IX582" s="90"/>
    </row>
    <row r="583" spans="4:258" s="3" customFormat="1" x14ac:dyDescent="0.25">
      <c r="D583" s="2"/>
      <c r="AH583" s="90"/>
      <c r="AI583" s="90"/>
      <c r="AJ583" s="90"/>
      <c r="AK583" s="90"/>
      <c r="AL583" s="90"/>
      <c r="AM583" s="90"/>
      <c r="AN583" s="90"/>
      <c r="AO583" s="90"/>
      <c r="AP583" s="90"/>
      <c r="AQ583" s="90"/>
      <c r="AR583" s="90"/>
      <c r="AS583" s="90"/>
      <c r="AT583" s="90"/>
      <c r="AU583" s="90"/>
      <c r="AV583" s="90"/>
      <c r="AW583" s="90"/>
      <c r="AX583" s="90"/>
      <c r="AY583" s="90"/>
      <c r="AZ583" s="90"/>
      <c r="BA583" s="90"/>
      <c r="BB583" s="90"/>
      <c r="BC583" s="90"/>
      <c r="BD583" s="90"/>
      <c r="BE583" s="90"/>
      <c r="BF583" s="90"/>
      <c r="BG583" s="90"/>
      <c r="BH583" s="90"/>
      <c r="BI583" s="90"/>
      <c r="BJ583" s="90"/>
      <c r="BK583" s="90"/>
      <c r="BL583" s="90"/>
      <c r="BM583" s="90"/>
      <c r="BN583" s="90"/>
      <c r="BO583" s="90"/>
      <c r="BP583" s="90"/>
      <c r="BQ583" s="90"/>
      <c r="BR583" s="90"/>
      <c r="BS583" s="90"/>
      <c r="BT583" s="90"/>
      <c r="BU583" s="90"/>
      <c r="BV583" s="90"/>
      <c r="BW583" s="90"/>
      <c r="BX583" s="90"/>
      <c r="BY583" s="90"/>
      <c r="BZ583" s="90"/>
      <c r="CA583" s="90"/>
      <c r="CB583" s="90"/>
      <c r="CC583" s="90"/>
      <c r="CD583" s="90"/>
      <c r="CE583" s="90"/>
      <c r="CF583" s="90"/>
      <c r="CG583" s="90"/>
      <c r="CH583" s="90"/>
      <c r="CI583" s="90"/>
      <c r="CJ583" s="90"/>
      <c r="CK583" s="90"/>
      <c r="CL583" s="90"/>
      <c r="CM583" s="90"/>
      <c r="CN583" s="90"/>
      <c r="CO583" s="90"/>
      <c r="CP583" s="90"/>
      <c r="CQ583" s="90"/>
      <c r="CR583" s="90"/>
      <c r="CS583" s="90"/>
      <c r="CT583" s="90"/>
      <c r="CU583" s="90"/>
      <c r="CV583" s="90"/>
      <c r="CW583" s="90"/>
      <c r="CX583" s="90"/>
      <c r="CY583" s="90"/>
      <c r="CZ583" s="90"/>
      <c r="DA583" s="90"/>
      <c r="DB583" s="90"/>
      <c r="DC583" s="90"/>
      <c r="DD583" s="90"/>
      <c r="DE583" s="90"/>
      <c r="DF583" s="90"/>
      <c r="DG583" s="90"/>
      <c r="DH583" s="90"/>
      <c r="DI583" s="90"/>
      <c r="DJ583" s="90"/>
      <c r="DK583" s="90"/>
      <c r="DL583" s="90"/>
      <c r="DM583" s="90"/>
      <c r="DN583" s="90"/>
      <c r="DO583" s="90"/>
      <c r="DP583" s="90"/>
      <c r="DQ583" s="90"/>
      <c r="DR583" s="90"/>
      <c r="DS583" s="90"/>
      <c r="DT583" s="90"/>
      <c r="DU583" s="90"/>
      <c r="DV583" s="90"/>
      <c r="DW583" s="90"/>
      <c r="DX583" s="90"/>
      <c r="DY583" s="90"/>
      <c r="DZ583" s="90"/>
      <c r="EA583" s="90"/>
      <c r="EB583" s="90"/>
      <c r="EC583" s="90"/>
      <c r="ED583" s="90"/>
      <c r="EE583" s="90"/>
      <c r="EF583" s="90"/>
      <c r="EG583" s="90"/>
      <c r="EH583" s="90"/>
      <c r="EI583" s="90"/>
      <c r="EJ583" s="90"/>
      <c r="EK583" s="90"/>
      <c r="EL583" s="90"/>
      <c r="EM583" s="90"/>
      <c r="EN583" s="90"/>
      <c r="EO583" s="90"/>
      <c r="EP583" s="90"/>
      <c r="EQ583" s="90"/>
      <c r="ER583" s="90"/>
      <c r="ES583" s="90"/>
      <c r="ET583" s="90"/>
      <c r="EU583" s="90"/>
      <c r="EV583" s="90"/>
      <c r="EW583" s="90"/>
      <c r="EX583" s="90"/>
      <c r="EY583" s="90"/>
      <c r="EZ583" s="90"/>
      <c r="FA583" s="90"/>
      <c r="FB583" s="90"/>
      <c r="FC583" s="90"/>
      <c r="FD583" s="90"/>
      <c r="FE583" s="90"/>
      <c r="FF583" s="90"/>
      <c r="FG583" s="90"/>
      <c r="FH583" s="90"/>
      <c r="FI583" s="90"/>
      <c r="FJ583" s="90"/>
      <c r="FK583" s="90"/>
      <c r="FL583" s="90"/>
      <c r="FM583" s="90"/>
      <c r="FN583" s="90"/>
      <c r="FO583" s="90"/>
      <c r="FP583" s="90"/>
      <c r="FQ583" s="90"/>
      <c r="FR583" s="90"/>
      <c r="FS583" s="90"/>
      <c r="FT583" s="90"/>
      <c r="FU583" s="90"/>
      <c r="FV583" s="90"/>
      <c r="FW583" s="90"/>
      <c r="FX583" s="90"/>
      <c r="FY583" s="90"/>
      <c r="FZ583" s="90"/>
      <c r="GA583" s="90"/>
      <c r="GB583" s="90"/>
      <c r="GC583" s="90"/>
      <c r="GD583" s="90"/>
      <c r="GE583" s="90"/>
      <c r="GF583" s="90"/>
      <c r="GG583" s="90"/>
      <c r="GH583" s="90"/>
      <c r="GI583" s="90"/>
      <c r="GJ583" s="90"/>
      <c r="GK583" s="90"/>
      <c r="GL583" s="90"/>
      <c r="GM583" s="90"/>
      <c r="GN583" s="90"/>
      <c r="GO583" s="90"/>
      <c r="GP583" s="90"/>
      <c r="GQ583" s="90"/>
      <c r="GR583" s="90"/>
      <c r="GS583" s="90"/>
      <c r="GT583" s="90"/>
      <c r="GU583" s="90"/>
      <c r="GV583" s="90"/>
      <c r="GW583" s="90"/>
      <c r="GX583" s="90"/>
      <c r="GY583" s="90"/>
      <c r="GZ583" s="90"/>
      <c r="HA583" s="90"/>
      <c r="HB583" s="90"/>
      <c r="HC583" s="90"/>
      <c r="HD583" s="90"/>
      <c r="HE583" s="90"/>
      <c r="HF583" s="90"/>
      <c r="HG583" s="90"/>
      <c r="HH583" s="90"/>
      <c r="HI583" s="90"/>
      <c r="HJ583" s="90"/>
      <c r="HK583" s="90"/>
      <c r="HL583" s="90"/>
      <c r="HM583" s="90"/>
      <c r="HN583" s="90"/>
      <c r="HO583" s="90"/>
      <c r="HP583" s="90"/>
      <c r="HQ583" s="90"/>
      <c r="HR583" s="90"/>
      <c r="HS583" s="90"/>
      <c r="HT583" s="90"/>
      <c r="HU583" s="90"/>
      <c r="HV583" s="90"/>
      <c r="HW583" s="90"/>
      <c r="HX583" s="90"/>
      <c r="HY583" s="90"/>
      <c r="HZ583" s="90"/>
      <c r="IA583" s="90"/>
      <c r="IB583" s="90"/>
      <c r="IC583" s="90"/>
      <c r="ID583" s="90"/>
      <c r="IE583" s="90"/>
      <c r="IF583" s="90"/>
      <c r="IG583" s="90"/>
      <c r="IH583" s="90"/>
      <c r="II583" s="90"/>
      <c r="IJ583" s="90"/>
      <c r="IK583" s="90"/>
      <c r="IL583" s="90"/>
      <c r="IM583" s="90"/>
      <c r="IN583" s="90"/>
      <c r="IO583" s="90"/>
      <c r="IP583" s="90"/>
      <c r="IQ583" s="90"/>
      <c r="IR583" s="90"/>
      <c r="IS583" s="90"/>
      <c r="IT583" s="90"/>
      <c r="IU583" s="90"/>
      <c r="IV583" s="90"/>
      <c r="IW583" s="90"/>
      <c r="IX583" s="90"/>
    </row>
    <row r="584" spans="4:258" s="3" customFormat="1" x14ac:dyDescent="0.25">
      <c r="D584" s="2"/>
      <c r="AH584" s="90"/>
      <c r="AI584" s="90"/>
      <c r="AJ584" s="90"/>
      <c r="AK584" s="90"/>
      <c r="AL584" s="90"/>
      <c r="AM584" s="90"/>
      <c r="AN584" s="90"/>
      <c r="AO584" s="90"/>
      <c r="AP584" s="90"/>
      <c r="AQ584" s="90"/>
      <c r="AR584" s="90"/>
      <c r="AS584" s="90"/>
      <c r="AT584" s="90"/>
      <c r="AU584" s="90"/>
      <c r="AV584" s="90"/>
      <c r="AW584" s="90"/>
      <c r="AX584" s="90"/>
      <c r="AY584" s="90"/>
      <c r="AZ584" s="90"/>
      <c r="BA584" s="90"/>
      <c r="BB584" s="90"/>
      <c r="BC584" s="90"/>
      <c r="BD584" s="90"/>
      <c r="BE584" s="90"/>
      <c r="BF584" s="90"/>
      <c r="BG584" s="90"/>
      <c r="BH584" s="90"/>
      <c r="BI584" s="90"/>
      <c r="BJ584" s="90"/>
      <c r="BK584" s="90"/>
      <c r="BL584" s="90"/>
      <c r="BM584" s="90"/>
      <c r="BN584" s="90"/>
      <c r="BO584" s="90"/>
      <c r="BP584" s="90"/>
      <c r="BQ584" s="90"/>
      <c r="BR584" s="90"/>
      <c r="BS584" s="90"/>
      <c r="BT584" s="90"/>
      <c r="BU584" s="90"/>
      <c r="BV584" s="90"/>
      <c r="BW584" s="90"/>
      <c r="BX584" s="90"/>
      <c r="BY584" s="90"/>
      <c r="BZ584" s="90"/>
      <c r="CA584" s="90"/>
      <c r="CB584" s="90"/>
      <c r="CC584" s="90"/>
      <c r="CD584" s="90"/>
      <c r="CE584" s="90"/>
      <c r="CF584" s="90"/>
      <c r="CG584" s="90"/>
      <c r="CH584" s="90"/>
      <c r="CI584" s="90"/>
      <c r="CJ584" s="90"/>
      <c r="CK584" s="90"/>
      <c r="CL584" s="90"/>
      <c r="CM584" s="90"/>
      <c r="CN584" s="90"/>
      <c r="CO584" s="90"/>
      <c r="CP584" s="90"/>
      <c r="CQ584" s="90"/>
      <c r="CR584" s="90"/>
      <c r="CS584" s="90"/>
      <c r="CT584" s="90"/>
      <c r="CU584" s="90"/>
      <c r="CV584" s="90"/>
      <c r="CW584" s="90"/>
      <c r="CX584" s="90"/>
      <c r="CY584" s="90"/>
      <c r="CZ584" s="90"/>
      <c r="DA584" s="90"/>
      <c r="DB584" s="90"/>
      <c r="DC584" s="90"/>
      <c r="DD584" s="90"/>
      <c r="DE584" s="90"/>
      <c r="DF584" s="90"/>
      <c r="DG584" s="90"/>
      <c r="DH584" s="90"/>
      <c r="DI584" s="90"/>
      <c r="DJ584" s="90"/>
      <c r="DK584" s="90"/>
      <c r="DL584" s="90"/>
      <c r="DM584" s="90"/>
      <c r="DN584" s="90"/>
      <c r="DO584" s="90"/>
      <c r="DP584" s="90"/>
      <c r="DQ584" s="90"/>
      <c r="DR584" s="90"/>
      <c r="DS584" s="90"/>
      <c r="DT584" s="90"/>
      <c r="DU584" s="90"/>
      <c r="DV584" s="90"/>
      <c r="DW584" s="90"/>
      <c r="DX584" s="90"/>
      <c r="DY584" s="90"/>
      <c r="DZ584" s="90"/>
      <c r="EA584" s="90"/>
      <c r="EB584" s="90"/>
      <c r="EC584" s="90"/>
      <c r="ED584" s="90"/>
      <c r="EE584" s="90"/>
      <c r="EF584" s="90"/>
      <c r="EG584" s="90"/>
      <c r="EH584" s="90"/>
      <c r="EI584" s="90"/>
      <c r="EJ584" s="90"/>
      <c r="EK584" s="90"/>
      <c r="EL584" s="90"/>
      <c r="EM584" s="90"/>
      <c r="EN584" s="90"/>
      <c r="EO584" s="90"/>
      <c r="EP584" s="90"/>
      <c r="EQ584" s="90"/>
      <c r="ER584" s="90"/>
      <c r="ES584" s="90"/>
      <c r="ET584" s="90"/>
      <c r="EU584" s="90"/>
      <c r="EV584" s="90"/>
      <c r="EW584" s="90"/>
      <c r="EX584" s="90"/>
      <c r="EY584" s="90"/>
      <c r="EZ584" s="90"/>
      <c r="FA584" s="90"/>
      <c r="FB584" s="90"/>
      <c r="FC584" s="90"/>
      <c r="FD584" s="90"/>
      <c r="FE584" s="90"/>
      <c r="FF584" s="90"/>
      <c r="FG584" s="90"/>
      <c r="FH584" s="90"/>
      <c r="FI584" s="90"/>
      <c r="FJ584" s="90"/>
      <c r="FK584" s="90"/>
      <c r="FL584" s="90"/>
      <c r="FM584" s="90"/>
      <c r="FN584" s="90"/>
      <c r="FO584" s="90"/>
      <c r="FP584" s="90"/>
      <c r="FQ584" s="90"/>
      <c r="FR584" s="90"/>
      <c r="FS584" s="90"/>
      <c r="FT584" s="90"/>
      <c r="FU584" s="90"/>
      <c r="FV584" s="90"/>
      <c r="FW584" s="90"/>
      <c r="FX584" s="90"/>
      <c r="FY584" s="90"/>
      <c r="FZ584" s="90"/>
      <c r="GA584" s="90"/>
      <c r="GB584" s="90"/>
      <c r="GC584" s="90"/>
      <c r="GD584" s="90"/>
      <c r="GE584" s="90"/>
      <c r="GF584" s="90"/>
      <c r="GG584" s="90"/>
      <c r="GH584" s="90"/>
      <c r="GI584" s="90"/>
      <c r="GJ584" s="90"/>
      <c r="GK584" s="90"/>
      <c r="GL584" s="90"/>
      <c r="GM584" s="90"/>
      <c r="GN584" s="90"/>
      <c r="GO584" s="90"/>
      <c r="GP584" s="90"/>
      <c r="GQ584" s="90"/>
      <c r="GR584" s="90"/>
      <c r="GS584" s="90"/>
      <c r="GT584" s="90"/>
      <c r="GU584" s="90"/>
      <c r="GV584" s="90"/>
      <c r="GW584" s="90"/>
      <c r="GX584" s="90"/>
      <c r="GY584" s="90"/>
      <c r="GZ584" s="90"/>
      <c r="HA584" s="90"/>
      <c r="HB584" s="90"/>
      <c r="HC584" s="90"/>
      <c r="HD584" s="90"/>
      <c r="HE584" s="90"/>
      <c r="HF584" s="90"/>
      <c r="HG584" s="90"/>
      <c r="HH584" s="90"/>
      <c r="HI584" s="90"/>
      <c r="HJ584" s="90"/>
      <c r="HK584" s="90"/>
      <c r="HL584" s="90"/>
      <c r="HM584" s="90"/>
      <c r="HN584" s="90"/>
      <c r="HO584" s="90"/>
      <c r="HP584" s="90"/>
      <c r="HQ584" s="90"/>
      <c r="HR584" s="90"/>
      <c r="HS584" s="90"/>
      <c r="HT584" s="90"/>
      <c r="HU584" s="90"/>
      <c r="HV584" s="90"/>
      <c r="HW584" s="90"/>
      <c r="HX584" s="90"/>
      <c r="HY584" s="90"/>
      <c r="HZ584" s="90"/>
      <c r="IA584" s="90"/>
      <c r="IB584" s="90"/>
      <c r="IC584" s="90"/>
      <c r="ID584" s="90"/>
      <c r="IE584" s="90"/>
      <c r="IF584" s="90"/>
      <c r="IG584" s="90"/>
      <c r="IH584" s="90"/>
      <c r="II584" s="90"/>
      <c r="IJ584" s="90"/>
      <c r="IK584" s="90"/>
      <c r="IL584" s="90"/>
      <c r="IM584" s="90"/>
      <c r="IN584" s="90"/>
      <c r="IO584" s="90"/>
      <c r="IP584" s="90"/>
      <c r="IQ584" s="90"/>
      <c r="IR584" s="90"/>
      <c r="IS584" s="90"/>
      <c r="IT584" s="90"/>
      <c r="IU584" s="90"/>
      <c r="IV584" s="90"/>
      <c r="IW584" s="90"/>
      <c r="IX584" s="90"/>
    </row>
    <row r="585" spans="4:258" s="3" customFormat="1" x14ac:dyDescent="0.25">
      <c r="D585" s="2"/>
      <c r="AH585" s="90"/>
      <c r="AI585" s="90"/>
      <c r="AJ585" s="90"/>
      <c r="AK585" s="90"/>
      <c r="AL585" s="90"/>
      <c r="AM585" s="90"/>
      <c r="AN585" s="90"/>
      <c r="AO585" s="90"/>
      <c r="AP585" s="90"/>
      <c r="AQ585" s="90"/>
      <c r="AR585" s="90"/>
      <c r="AS585" s="90"/>
      <c r="AT585" s="90"/>
      <c r="AU585" s="90"/>
      <c r="AV585" s="90"/>
      <c r="AW585" s="90"/>
      <c r="AX585" s="90"/>
      <c r="AY585" s="90"/>
      <c r="AZ585" s="90"/>
      <c r="BA585" s="90"/>
      <c r="BB585" s="90"/>
      <c r="BC585" s="90"/>
      <c r="BD585" s="90"/>
      <c r="BE585" s="90"/>
      <c r="BF585" s="90"/>
      <c r="BG585" s="90"/>
      <c r="BH585" s="90"/>
      <c r="BI585" s="90"/>
      <c r="BJ585" s="90"/>
      <c r="BK585" s="90"/>
      <c r="BL585" s="90"/>
      <c r="BM585" s="90"/>
      <c r="BN585" s="90"/>
      <c r="BO585" s="90"/>
      <c r="BP585" s="90"/>
      <c r="BQ585" s="90"/>
      <c r="BR585" s="90"/>
      <c r="BS585" s="90"/>
      <c r="BT585" s="90"/>
      <c r="BU585" s="90"/>
      <c r="BV585" s="90"/>
      <c r="BW585" s="90"/>
      <c r="BX585" s="90"/>
      <c r="BY585" s="90"/>
      <c r="BZ585" s="90"/>
      <c r="CA585" s="90"/>
      <c r="CB585" s="90"/>
      <c r="CC585" s="90"/>
      <c r="CD585" s="90"/>
      <c r="CE585" s="90"/>
      <c r="CF585" s="90"/>
      <c r="CG585" s="90"/>
      <c r="CH585" s="90"/>
      <c r="CI585" s="90"/>
      <c r="CJ585" s="90"/>
      <c r="CK585" s="90"/>
      <c r="CL585" s="90"/>
      <c r="CM585" s="90"/>
      <c r="CN585" s="90"/>
      <c r="CO585" s="90"/>
      <c r="CP585" s="90"/>
      <c r="CQ585" s="90"/>
      <c r="CR585" s="90"/>
      <c r="CS585" s="90"/>
      <c r="CT585" s="90"/>
      <c r="CU585" s="90"/>
      <c r="CV585" s="90"/>
      <c r="CW585" s="90"/>
      <c r="CX585" s="90"/>
      <c r="CY585" s="90"/>
      <c r="CZ585" s="90"/>
      <c r="DA585" s="90"/>
      <c r="DB585" s="90"/>
      <c r="DC585" s="90"/>
      <c r="DD585" s="90"/>
      <c r="DE585" s="90"/>
      <c r="DF585" s="90"/>
      <c r="DG585" s="90"/>
      <c r="DH585" s="90"/>
      <c r="DI585" s="90"/>
      <c r="DJ585" s="90"/>
      <c r="DK585" s="90"/>
      <c r="DL585" s="90"/>
      <c r="DM585" s="90"/>
      <c r="DN585" s="90"/>
      <c r="DO585" s="90"/>
      <c r="DP585" s="90"/>
      <c r="DQ585" s="90"/>
      <c r="DR585" s="90"/>
      <c r="DS585" s="90"/>
      <c r="DT585" s="90"/>
      <c r="DU585" s="90"/>
      <c r="DV585" s="90"/>
      <c r="DW585" s="90"/>
      <c r="DX585" s="90"/>
      <c r="DY585" s="90"/>
      <c r="DZ585" s="90"/>
      <c r="EA585" s="90"/>
      <c r="EB585" s="90"/>
      <c r="EC585" s="90"/>
      <c r="ED585" s="90"/>
      <c r="EE585" s="90"/>
      <c r="EF585" s="90"/>
      <c r="EG585" s="90"/>
      <c r="EH585" s="90"/>
      <c r="EI585" s="90"/>
      <c r="EJ585" s="90"/>
      <c r="EK585" s="90"/>
      <c r="EL585" s="90"/>
      <c r="EM585" s="90"/>
      <c r="EN585" s="90"/>
      <c r="EO585" s="90"/>
      <c r="EP585" s="90"/>
      <c r="EQ585" s="90"/>
      <c r="ER585" s="90"/>
      <c r="ES585" s="90"/>
      <c r="ET585" s="90"/>
      <c r="EU585" s="90"/>
      <c r="EV585" s="90"/>
      <c r="EW585" s="90"/>
      <c r="EX585" s="90"/>
      <c r="EY585" s="90"/>
      <c r="EZ585" s="90"/>
      <c r="FA585" s="90"/>
      <c r="FB585" s="90"/>
      <c r="FC585" s="90"/>
      <c r="FD585" s="90"/>
      <c r="FE585" s="90"/>
      <c r="FF585" s="90"/>
      <c r="FG585" s="90"/>
      <c r="FH585" s="90"/>
      <c r="FI585" s="90"/>
      <c r="FJ585" s="90"/>
      <c r="FK585" s="90"/>
      <c r="FL585" s="90"/>
      <c r="FM585" s="90"/>
      <c r="FN585" s="90"/>
      <c r="FO585" s="90"/>
      <c r="FP585" s="90"/>
      <c r="FQ585" s="90"/>
      <c r="FR585" s="90"/>
      <c r="FS585" s="90"/>
      <c r="FT585" s="90"/>
      <c r="FU585" s="90"/>
      <c r="FV585" s="90"/>
      <c r="FW585" s="90"/>
      <c r="FX585" s="90"/>
      <c r="FY585" s="90"/>
      <c r="FZ585" s="90"/>
      <c r="GA585" s="90"/>
      <c r="GB585" s="90"/>
      <c r="GC585" s="90"/>
      <c r="GD585" s="90"/>
      <c r="GE585" s="90"/>
      <c r="GF585" s="90"/>
      <c r="GG585" s="90"/>
      <c r="GH585" s="90"/>
      <c r="GI585" s="90"/>
      <c r="GJ585" s="90"/>
      <c r="GK585" s="90"/>
      <c r="GL585" s="90"/>
      <c r="GM585" s="90"/>
      <c r="GN585" s="90"/>
      <c r="GO585" s="90"/>
      <c r="GP585" s="90"/>
      <c r="GQ585" s="90"/>
      <c r="GR585" s="90"/>
      <c r="GS585" s="90"/>
      <c r="GT585" s="90"/>
      <c r="GU585" s="90"/>
      <c r="GV585" s="90"/>
      <c r="GW585" s="90"/>
      <c r="GX585" s="90"/>
      <c r="GY585" s="90"/>
      <c r="GZ585" s="90"/>
      <c r="HA585" s="90"/>
      <c r="HB585" s="90"/>
      <c r="HC585" s="90"/>
      <c r="HD585" s="90"/>
      <c r="HE585" s="90"/>
      <c r="HF585" s="90"/>
      <c r="HG585" s="90"/>
      <c r="HH585" s="90"/>
      <c r="HI585" s="90"/>
      <c r="HJ585" s="90"/>
      <c r="HK585" s="90"/>
      <c r="HL585" s="90"/>
      <c r="HM585" s="90"/>
      <c r="HN585" s="90"/>
      <c r="HO585" s="90"/>
      <c r="HP585" s="90"/>
      <c r="HQ585" s="90"/>
      <c r="HR585" s="90"/>
      <c r="HS585" s="90"/>
      <c r="HT585" s="90"/>
      <c r="HU585" s="90"/>
      <c r="HV585" s="90"/>
      <c r="HW585" s="90"/>
      <c r="HX585" s="90"/>
      <c r="HY585" s="90"/>
      <c r="HZ585" s="90"/>
      <c r="IA585" s="90"/>
      <c r="IB585" s="90"/>
      <c r="IC585" s="90"/>
      <c r="ID585" s="90"/>
      <c r="IE585" s="90"/>
      <c r="IF585" s="90"/>
      <c r="IG585" s="90"/>
      <c r="IH585" s="90"/>
      <c r="II585" s="90"/>
      <c r="IJ585" s="90"/>
      <c r="IK585" s="90"/>
      <c r="IL585" s="90"/>
      <c r="IM585" s="90"/>
      <c r="IN585" s="90"/>
      <c r="IO585" s="90"/>
      <c r="IP585" s="90"/>
      <c r="IQ585" s="90"/>
      <c r="IR585" s="90"/>
      <c r="IS585" s="90"/>
      <c r="IT585" s="90"/>
      <c r="IU585" s="90"/>
      <c r="IV585" s="90"/>
      <c r="IW585" s="90"/>
      <c r="IX585" s="90"/>
    </row>
    <row r="586" spans="4:258" s="3" customFormat="1" x14ac:dyDescent="0.25">
      <c r="D586" s="2"/>
      <c r="AH586" s="90"/>
      <c r="AI586" s="90"/>
      <c r="AJ586" s="90"/>
      <c r="AK586" s="90"/>
      <c r="AL586" s="90"/>
      <c r="AM586" s="90"/>
      <c r="AN586" s="90"/>
      <c r="AO586" s="90"/>
      <c r="AP586" s="90"/>
      <c r="AQ586" s="90"/>
      <c r="AR586" s="90"/>
      <c r="AS586" s="90"/>
      <c r="AT586" s="90"/>
      <c r="AU586" s="90"/>
      <c r="AV586" s="90"/>
      <c r="AW586" s="90"/>
      <c r="AX586" s="90"/>
      <c r="AY586" s="90"/>
      <c r="AZ586" s="90"/>
      <c r="BA586" s="90"/>
      <c r="BB586" s="90"/>
      <c r="BC586" s="90"/>
      <c r="BD586" s="90"/>
      <c r="BE586" s="90"/>
      <c r="BF586" s="90"/>
      <c r="BG586" s="90"/>
      <c r="BH586" s="90"/>
      <c r="BI586" s="90"/>
      <c r="BJ586" s="90"/>
      <c r="BK586" s="90"/>
      <c r="BL586" s="90"/>
      <c r="BM586" s="90"/>
      <c r="BN586" s="90"/>
      <c r="BO586" s="90"/>
      <c r="BP586" s="90"/>
      <c r="BQ586" s="90"/>
      <c r="BR586" s="90"/>
      <c r="BS586" s="90"/>
      <c r="BT586" s="90"/>
      <c r="BU586" s="90"/>
      <c r="BV586" s="90"/>
      <c r="BW586" s="90"/>
      <c r="BX586" s="90"/>
      <c r="BY586" s="90"/>
      <c r="BZ586" s="90"/>
      <c r="CA586" s="90"/>
      <c r="CB586" s="90"/>
      <c r="CC586" s="90"/>
      <c r="CD586" s="90"/>
      <c r="CE586" s="90"/>
      <c r="CF586" s="90"/>
      <c r="CG586" s="90"/>
      <c r="CH586" s="90"/>
      <c r="CI586" s="90"/>
      <c r="CJ586" s="90"/>
      <c r="CK586" s="90"/>
      <c r="CL586" s="90"/>
      <c r="CM586" s="90"/>
      <c r="CN586" s="90"/>
      <c r="CO586" s="90"/>
      <c r="CP586" s="90"/>
      <c r="CQ586" s="90"/>
      <c r="CR586" s="90"/>
      <c r="CS586" s="90"/>
      <c r="CT586" s="90"/>
      <c r="CU586" s="90"/>
      <c r="CV586" s="90"/>
      <c r="CW586" s="90"/>
      <c r="CX586" s="90"/>
      <c r="CY586" s="90"/>
      <c r="CZ586" s="90"/>
      <c r="DA586" s="90"/>
      <c r="DB586" s="90"/>
      <c r="DC586" s="90"/>
      <c r="DD586" s="90"/>
      <c r="DE586" s="90"/>
      <c r="DF586" s="90"/>
      <c r="DG586" s="90"/>
      <c r="DH586" s="90"/>
      <c r="DI586" s="90"/>
      <c r="DJ586" s="90"/>
      <c r="DK586" s="90"/>
      <c r="DL586" s="90"/>
      <c r="DM586" s="90"/>
      <c r="DN586" s="90"/>
      <c r="DO586" s="90"/>
      <c r="DP586" s="90"/>
      <c r="DQ586" s="90"/>
      <c r="DR586" s="90"/>
      <c r="DS586" s="90"/>
      <c r="DT586" s="90"/>
      <c r="DU586" s="90"/>
      <c r="DV586" s="90"/>
      <c r="DW586" s="90"/>
      <c r="DX586" s="90"/>
      <c r="DY586" s="90"/>
      <c r="DZ586" s="90"/>
      <c r="EA586" s="90"/>
      <c r="EB586" s="90"/>
      <c r="EC586" s="90"/>
      <c r="ED586" s="90"/>
      <c r="EE586" s="90"/>
      <c r="EF586" s="90"/>
      <c r="EG586" s="90"/>
      <c r="EH586" s="90"/>
      <c r="EI586" s="90"/>
      <c r="EJ586" s="90"/>
      <c r="EK586" s="90"/>
      <c r="EL586" s="90"/>
      <c r="EM586" s="90"/>
      <c r="EN586" s="90"/>
      <c r="EO586" s="90"/>
      <c r="EP586" s="90"/>
      <c r="EQ586" s="90"/>
      <c r="ER586" s="90"/>
      <c r="ES586" s="90"/>
      <c r="ET586" s="90"/>
      <c r="EU586" s="90"/>
      <c r="EV586" s="90"/>
      <c r="EW586" s="90"/>
      <c r="EX586" s="90"/>
      <c r="EY586" s="90"/>
      <c r="EZ586" s="90"/>
      <c r="FA586" s="90"/>
      <c r="FB586" s="90"/>
      <c r="FC586" s="90"/>
      <c r="FD586" s="90"/>
      <c r="FE586" s="90"/>
      <c r="FF586" s="90"/>
      <c r="FG586" s="90"/>
      <c r="FH586" s="90"/>
      <c r="FI586" s="90"/>
      <c r="FJ586" s="90"/>
      <c r="FK586" s="90"/>
      <c r="FL586" s="90"/>
      <c r="FM586" s="90"/>
      <c r="FN586" s="90"/>
      <c r="FO586" s="90"/>
      <c r="FP586" s="90"/>
      <c r="FQ586" s="90"/>
      <c r="FR586" s="90"/>
      <c r="FS586" s="90"/>
      <c r="FT586" s="90"/>
      <c r="FU586" s="90"/>
      <c r="FV586" s="90"/>
      <c r="FW586" s="90"/>
      <c r="FX586" s="90"/>
      <c r="FY586" s="90"/>
      <c r="FZ586" s="90"/>
      <c r="GA586" s="90"/>
      <c r="GB586" s="90"/>
      <c r="GC586" s="90"/>
      <c r="GD586" s="90"/>
      <c r="GE586" s="90"/>
      <c r="GF586" s="90"/>
      <c r="GG586" s="90"/>
      <c r="GH586" s="90"/>
      <c r="GI586" s="90"/>
      <c r="GJ586" s="90"/>
      <c r="GK586" s="90"/>
      <c r="GL586" s="90"/>
      <c r="GM586" s="90"/>
      <c r="GN586" s="90"/>
      <c r="GO586" s="90"/>
      <c r="GP586" s="90"/>
      <c r="GQ586" s="90"/>
      <c r="GR586" s="90"/>
      <c r="GS586" s="90"/>
      <c r="GT586" s="90"/>
      <c r="GU586" s="90"/>
      <c r="GV586" s="90"/>
      <c r="GW586" s="90"/>
      <c r="GX586" s="90"/>
      <c r="GY586" s="90"/>
      <c r="GZ586" s="90"/>
      <c r="HA586" s="90"/>
      <c r="HB586" s="90"/>
      <c r="HC586" s="90"/>
      <c r="HD586" s="90"/>
      <c r="HE586" s="90"/>
      <c r="HF586" s="90"/>
      <c r="HG586" s="90"/>
      <c r="HH586" s="90"/>
      <c r="HI586" s="90"/>
      <c r="HJ586" s="90"/>
      <c r="HK586" s="90"/>
      <c r="HL586" s="90"/>
      <c r="HM586" s="90"/>
      <c r="HN586" s="90"/>
      <c r="HO586" s="90"/>
      <c r="HP586" s="90"/>
      <c r="HQ586" s="90"/>
      <c r="HR586" s="90"/>
      <c r="HS586" s="90"/>
      <c r="HT586" s="90"/>
      <c r="HU586" s="90"/>
      <c r="HV586" s="90"/>
      <c r="HW586" s="90"/>
      <c r="HX586" s="90"/>
      <c r="HY586" s="90"/>
      <c r="HZ586" s="90"/>
      <c r="IA586" s="90"/>
      <c r="IB586" s="90"/>
      <c r="IC586" s="90"/>
      <c r="ID586" s="90"/>
      <c r="IE586" s="90"/>
      <c r="IF586" s="90"/>
      <c r="IG586" s="90"/>
      <c r="IH586" s="90"/>
      <c r="II586" s="90"/>
      <c r="IJ586" s="90"/>
      <c r="IK586" s="90"/>
      <c r="IL586" s="90"/>
      <c r="IM586" s="90"/>
      <c r="IN586" s="90"/>
      <c r="IO586" s="90"/>
      <c r="IP586" s="90"/>
      <c r="IQ586" s="90"/>
      <c r="IR586" s="90"/>
      <c r="IS586" s="90"/>
      <c r="IT586" s="90"/>
      <c r="IU586" s="90"/>
      <c r="IV586" s="90"/>
      <c r="IW586" s="90"/>
      <c r="IX586" s="90"/>
    </row>
    <row r="587" spans="4:258" s="3" customFormat="1" x14ac:dyDescent="0.25">
      <c r="D587" s="2"/>
      <c r="AH587" s="90"/>
      <c r="AI587" s="90"/>
      <c r="AJ587" s="90"/>
      <c r="AK587" s="90"/>
      <c r="AL587" s="90"/>
      <c r="AM587" s="90"/>
      <c r="AN587" s="90"/>
      <c r="AO587" s="90"/>
      <c r="AP587" s="90"/>
      <c r="AQ587" s="90"/>
      <c r="AR587" s="90"/>
      <c r="AS587" s="90"/>
      <c r="AT587" s="90"/>
      <c r="AU587" s="90"/>
      <c r="AV587" s="90"/>
      <c r="AW587" s="90"/>
      <c r="AX587" s="90"/>
      <c r="AY587" s="90"/>
      <c r="AZ587" s="90"/>
      <c r="BA587" s="90"/>
      <c r="BB587" s="90"/>
      <c r="BC587" s="90"/>
      <c r="BD587" s="90"/>
      <c r="BE587" s="90"/>
      <c r="BF587" s="90"/>
      <c r="BG587" s="90"/>
      <c r="BH587" s="90"/>
      <c r="BI587" s="90"/>
      <c r="BJ587" s="90"/>
      <c r="BK587" s="90"/>
      <c r="BL587" s="90"/>
      <c r="BM587" s="90"/>
      <c r="BN587" s="90"/>
      <c r="BO587" s="90"/>
      <c r="BP587" s="90"/>
      <c r="BQ587" s="90"/>
      <c r="BR587" s="90"/>
      <c r="BS587" s="90"/>
      <c r="BT587" s="90"/>
      <c r="BU587" s="90"/>
      <c r="BV587" s="90"/>
      <c r="BW587" s="90"/>
      <c r="BX587" s="90"/>
      <c r="BY587" s="90"/>
      <c r="BZ587" s="90"/>
      <c r="CA587" s="90"/>
      <c r="CB587" s="90"/>
      <c r="CC587" s="90"/>
      <c r="CD587" s="90"/>
      <c r="CE587" s="90"/>
      <c r="CF587" s="90"/>
      <c r="CG587" s="90"/>
      <c r="CH587" s="90"/>
      <c r="CI587" s="90"/>
      <c r="CJ587" s="90"/>
      <c r="CK587" s="90"/>
      <c r="CL587" s="90"/>
      <c r="CM587" s="90"/>
      <c r="CN587" s="90"/>
      <c r="CO587" s="90"/>
      <c r="CP587" s="90"/>
      <c r="CQ587" s="90"/>
      <c r="CR587" s="90"/>
      <c r="CS587" s="90"/>
      <c r="CT587" s="90"/>
      <c r="CU587" s="90"/>
      <c r="CV587" s="90"/>
      <c r="CW587" s="90"/>
      <c r="CX587" s="90"/>
      <c r="CY587" s="90"/>
      <c r="CZ587" s="90"/>
      <c r="DA587" s="90"/>
      <c r="DB587" s="90"/>
      <c r="DC587" s="90"/>
      <c r="DD587" s="90"/>
      <c r="DE587" s="90"/>
      <c r="DF587" s="90"/>
      <c r="DG587" s="90"/>
      <c r="DH587" s="90"/>
      <c r="DI587" s="90"/>
      <c r="DJ587" s="90"/>
      <c r="DK587" s="90"/>
      <c r="DL587" s="90"/>
      <c r="DM587" s="90"/>
      <c r="DN587" s="90"/>
      <c r="DO587" s="90"/>
      <c r="DP587" s="90"/>
      <c r="DQ587" s="90"/>
      <c r="DR587" s="90"/>
      <c r="DS587" s="90"/>
      <c r="DT587" s="90"/>
      <c r="DU587" s="90"/>
      <c r="DV587" s="90"/>
      <c r="DW587" s="90"/>
      <c r="DX587" s="90"/>
      <c r="DY587" s="90"/>
      <c r="DZ587" s="90"/>
      <c r="EA587" s="90"/>
      <c r="EB587" s="90"/>
      <c r="EC587" s="90"/>
      <c r="ED587" s="90"/>
      <c r="EE587" s="90"/>
      <c r="EF587" s="90"/>
      <c r="EG587" s="90"/>
      <c r="EH587" s="90"/>
      <c r="EI587" s="90"/>
      <c r="EJ587" s="90"/>
      <c r="EK587" s="90"/>
      <c r="EL587" s="90"/>
      <c r="EM587" s="90"/>
      <c r="EN587" s="90"/>
      <c r="EO587" s="90"/>
      <c r="EP587" s="90"/>
      <c r="EQ587" s="90"/>
      <c r="ER587" s="90"/>
      <c r="ES587" s="90"/>
      <c r="ET587" s="90"/>
      <c r="EU587" s="90"/>
      <c r="EV587" s="90"/>
      <c r="EW587" s="90"/>
      <c r="EX587" s="90"/>
      <c r="EY587" s="90"/>
      <c r="EZ587" s="90"/>
      <c r="FA587" s="90"/>
      <c r="FB587" s="90"/>
      <c r="FC587" s="90"/>
      <c r="FD587" s="90"/>
      <c r="FE587" s="90"/>
      <c r="FF587" s="90"/>
      <c r="FG587" s="90"/>
      <c r="FH587" s="90"/>
      <c r="FI587" s="90"/>
      <c r="FJ587" s="90"/>
      <c r="FK587" s="90"/>
      <c r="FL587" s="90"/>
      <c r="FM587" s="90"/>
      <c r="FN587" s="90"/>
      <c r="FO587" s="90"/>
      <c r="FP587" s="90"/>
      <c r="FQ587" s="90"/>
      <c r="FR587" s="90"/>
      <c r="FS587" s="90"/>
      <c r="FT587" s="90"/>
      <c r="FU587" s="90"/>
      <c r="FV587" s="90"/>
      <c r="FW587" s="90"/>
      <c r="FX587" s="90"/>
      <c r="FY587" s="90"/>
      <c r="FZ587" s="90"/>
      <c r="GA587" s="90"/>
      <c r="GB587" s="90"/>
      <c r="GC587" s="90"/>
      <c r="GD587" s="90"/>
      <c r="GE587" s="90"/>
      <c r="GF587" s="90"/>
      <c r="GG587" s="90"/>
      <c r="GH587" s="90"/>
      <c r="GI587" s="90"/>
      <c r="GJ587" s="90"/>
      <c r="GK587" s="90"/>
      <c r="GL587" s="90"/>
      <c r="GM587" s="90"/>
      <c r="GN587" s="90"/>
      <c r="GO587" s="90"/>
      <c r="GP587" s="90"/>
      <c r="GQ587" s="90"/>
      <c r="GR587" s="90"/>
      <c r="GS587" s="90"/>
      <c r="GT587" s="90"/>
      <c r="GU587" s="90"/>
      <c r="GV587" s="90"/>
      <c r="GW587" s="90"/>
      <c r="GX587" s="90"/>
      <c r="GY587" s="90"/>
      <c r="GZ587" s="90"/>
      <c r="HA587" s="90"/>
      <c r="HB587" s="90"/>
      <c r="HC587" s="90"/>
      <c r="HD587" s="90"/>
      <c r="HE587" s="90"/>
      <c r="HF587" s="90"/>
      <c r="HG587" s="90"/>
      <c r="HH587" s="90"/>
      <c r="HI587" s="90"/>
      <c r="HJ587" s="90"/>
      <c r="HK587" s="90"/>
      <c r="HL587" s="90"/>
      <c r="HM587" s="90"/>
      <c r="HN587" s="90"/>
      <c r="HO587" s="90"/>
      <c r="HP587" s="90"/>
      <c r="HQ587" s="90"/>
      <c r="HR587" s="90"/>
      <c r="HS587" s="90"/>
      <c r="HT587" s="90"/>
      <c r="HU587" s="90"/>
      <c r="HV587" s="90"/>
      <c r="HW587" s="90"/>
      <c r="HX587" s="90"/>
      <c r="HY587" s="90"/>
      <c r="HZ587" s="90"/>
      <c r="IA587" s="90"/>
      <c r="IB587" s="90"/>
      <c r="IC587" s="90"/>
      <c r="ID587" s="90"/>
      <c r="IE587" s="90"/>
      <c r="IF587" s="90"/>
      <c r="IG587" s="90"/>
      <c r="IH587" s="90"/>
      <c r="II587" s="90"/>
      <c r="IJ587" s="90"/>
      <c r="IK587" s="90"/>
      <c r="IL587" s="90"/>
      <c r="IM587" s="90"/>
      <c r="IN587" s="90"/>
      <c r="IO587" s="90"/>
      <c r="IP587" s="90"/>
      <c r="IQ587" s="90"/>
      <c r="IR587" s="90"/>
      <c r="IS587" s="90"/>
      <c r="IT587" s="90"/>
      <c r="IU587" s="90"/>
      <c r="IV587" s="90"/>
      <c r="IW587" s="90"/>
      <c r="IX587" s="90"/>
    </row>
    <row r="588" spans="4:258" s="3" customFormat="1" x14ac:dyDescent="0.25">
      <c r="D588" s="2"/>
      <c r="AH588" s="90"/>
      <c r="AI588" s="90"/>
      <c r="AJ588" s="90"/>
      <c r="AK588" s="90"/>
      <c r="AL588" s="90"/>
      <c r="AM588" s="90"/>
      <c r="AN588" s="90"/>
      <c r="AO588" s="90"/>
      <c r="AP588" s="90"/>
      <c r="AQ588" s="90"/>
      <c r="AR588" s="90"/>
      <c r="AS588" s="90"/>
      <c r="AT588" s="90"/>
      <c r="AU588" s="90"/>
      <c r="AV588" s="90"/>
      <c r="AW588" s="90"/>
      <c r="AX588" s="90"/>
      <c r="AY588" s="90"/>
      <c r="AZ588" s="90"/>
      <c r="BA588" s="90"/>
      <c r="BB588" s="90"/>
      <c r="BC588" s="90"/>
      <c r="BD588" s="90"/>
      <c r="BE588" s="90"/>
      <c r="BF588" s="90"/>
      <c r="BG588" s="90"/>
      <c r="BH588" s="90"/>
      <c r="BI588" s="90"/>
      <c r="BJ588" s="90"/>
      <c r="BK588" s="90"/>
      <c r="BL588" s="90"/>
      <c r="BM588" s="90"/>
      <c r="BN588" s="90"/>
      <c r="BO588" s="90"/>
      <c r="BP588" s="90"/>
      <c r="BQ588" s="90"/>
      <c r="BR588" s="90"/>
      <c r="BS588" s="90"/>
      <c r="BT588" s="90"/>
      <c r="BU588" s="90"/>
      <c r="BV588" s="90"/>
      <c r="BW588" s="90"/>
      <c r="BX588" s="90"/>
      <c r="BY588" s="90"/>
      <c r="BZ588" s="90"/>
      <c r="CA588" s="90"/>
      <c r="CB588" s="90"/>
      <c r="CC588" s="90"/>
      <c r="CD588" s="90"/>
      <c r="CE588" s="90"/>
      <c r="CF588" s="90"/>
      <c r="CG588" s="90"/>
      <c r="CH588" s="90"/>
      <c r="CI588" s="90"/>
      <c r="CJ588" s="90"/>
      <c r="CK588" s="90"/>
      <c r="CL588" s="90"/>
      <c r="CM588" s="90"/>
      <c r="CN588" s="90"/>
      <c r="CO588" s="90"/>
      <c r="CP588" s="90"/>
      <c r="CQ588" s="90"/>
      <c r="CR588" s="90"/>
      <c r="CS588" s="90"/>
      <c r="CT588" s="90"/>
      <c r="CU588" s="90"/>
      <c r="CV588" s="90"/>
      <c r="CW588" s="90"/>
      <c r="CX588" s="90"/>
      <c r="CY588" s="90"/>
      <c r="CZ588" s="90"/>
      <c r="DA588" s="90"/>
      <c r="DB588" s="90"/>
      <c r="DC588" s="90"/>
      <c r="DD588" s="90"/>
      <c r="DE588" s="90"/>
      <c r="DF588" s="90"/>
      <c r="DG588" s="90"/>
      <c r="DH588" s="90"/>
      <c r="DI588" s="90"/>
      <c r="DJ588" s="90"/>
      <c r="DK588" s="90"/>
      <c r="DL588" s="90"/>
      <c r="DM588" s="90"/>
      <c r="DN588" s="90"/>
      <c r="DO588" s="90"/>
      <c r="DP588" s="90"/>
      <c r="DQ588" s="90"/>
      <c r="DR588" s="90"/>
      <c r="DS588" s="90"/>
      <c r="DT588" s="90"/>
      <c r="DU588" s="90"/>
      <c r="DV588" s="90"/>
      <c r="DW588" s="90"/>
      <c r="DX588" s="90"/>
      <c r="DY588" s="90"/>
      <c r="DZ588" s="90"/>
      <c r="EA588" s="90"/>
      <c r="EB588" s="90"/>
      <c r="EC588" s="90"/>
      <c r="ED588" s="90"/>
      <c r="EE588" s="90"/>
      <c r="EF588" s="90"/>
      <c r="EG588" s="90"/>
      <c r="EH588" s="90"/>
      <c r="EI588" s="90"/>
      <c r="EJ588" s="90"/>
      <c r="EK588" s="90"/>
      <c r="EL588" s="90"/>
      <c r="EM588" s="90"/>
      <c r="EN588" s="90"/>
      <c r="EO588" s="90"/>
      <c r="EP588" s="90"/>
      <c r="EQ588" s="90"/>
      <c r="ER588" s="90"/>
      <c r="ES588" s="90"/>
      <c r="ET588" s="90"/>
      <c r="EU588" s="90"/>
      <c r="EV588" s="90"/>
      <c r="EW588" s="90"/>
      <c r="EX588" s="90"/>
      <c r="EY588" s="90"/>
      <c r="EZ588" s="90"/>
      <c r="FA588" s="90"/>
      <c r="FB588" s="90"/>
      <c r="FC588" s="90"/>
      <c r="FD588" s="90"/>
      <c r="FE588" s="90"/>
      <c r="FF588" s="90"/>
      <c r="FG588" s="90"/>
      <c r="FH588" s="90"/>
      <c r="FI588" s="90"/>
      <c r="FJ588" s="90"/>
      <c r="FK588" s="90"/>
      <c r="FL588" s="90"/>
      <c r="FM588" s="90"/>
      <c r="FN588" s="90"/>
      <c r="FO588" s="90"/>
      <c r="FP588" s="90"/>
      <c r="FQ588" s="90"/>
      <c r="FR588" s="90"/>
      <c r="FS588" s="90"/>
      <c r="FT588" s="90"/>
      <c r="FU588" s="90"/>
      <c r="FV588" s="90"/>
      <c r="FW588" s="90"/>
      <c r="FX588" s="90"/>
      <c r="FY588" s="90"/>
      <c r="FZ588" s="90"/>
      <c r="GA588" s="90"/>
      <c r="GB588" s="90"/>
      <c r="GC588" s="90"/>
      <c r="GD588" s="90"/>
      <c r="GE588" s="90"/>
      <c r="GF588" s="90"/>
      <c r="GG588" s="90"/>
      <c r="GH588" s="90"/>
      <c r="GI588" s="90"/>
      <c r="GJ588" s="90"/>
      <c r="GK588" s="90"/>
      <c r="GL588" s="90"/>
      <c r="GM588" s="90"/>
      <c r="GN588" s="90"/>
      <c r="GO588" s="90"/>
      <c r="GP588" s="90"/>
      <c r="GQ588" s="90"/>
      <c r="GR588" s="90"/>
      <c r="GS588" s="90"/>
      <c r="GT588" s="90"/>
      <c r="GU588" s="90"/>
      <c r="GV588" s="90"/>
      <c r="GW588" s="90"/>
      <c r="GX588" s="90"/>
      <c r="GY588" s="90"/>
      <c r="GZ588" s="90"/>
      <c r="HA588" s="90"/>
      <c r="HB588" s="90"/>
      <c r="HC588" s="90"/>
      <c r="HD588" s="90"/>
      <c r="HE588" s="90"/>
      <c r="HF588" s="90"/>
      <c r="HG588" s="90"/>
      <c r="HH588" s="90"/>
      <c r="HI588" s="90"/>
      <c r="HJ588" s="90"/>
      <c r="HK588" s="90"/>
      <c r="HL588" s="90"/>
      <c r="HM588" s="90"/>
      <c r="HN588" s="90"/>
      <c r="HO588" s="90"/>
      <c r="HP588" s="90"/>
      <c r="HQ588" s="90"/>
      <c r="HR588" s="90"/>
      <c r="HS588" s="90"/>
      <c r="HT588" s="90"/>
      <c r="HU588" s="90"/>
      <c r="HV588" s="90"/>
      <c r="HW588" s="90"/>
      <c r="HX588" s="90"/>
      <c r="HY588" s="90"/>
      <c r="HZ588" s="90"/>
      <c r="IA588" s="90"/>
      <c r="IB588" s="90"/>
      <c r="IC588" s="90"/>
      <c r="ID588" s="90"/>
      <c r="IE588" s="90"/>
      <c r="IF588" s="90"/>
      <c r="IG588" s="90"/>
      <c r="IH588" s="90"/>
      <c r="II588" s="90"/>
      <c r="IJ588" s="90"/>
      <c r="IK588" s="90"/>
      <c r="IL588" s="90"/>
      <c r="IM588" s="90"/>
      <c r="IN588" s="90"/>
      <c r="IO588" s="90"/>
      <c r="IP588" s="90"/>
      <c r="IQ588" s="90"/>
      <c r="IR588" s="90"/>
      <c r="IS588" s="90"/>
      <c r="IT588" s="90"/>
      <c r="IU588" s="90"/>
      <c r="IV588" s="90"/>
      <c r="IW588" s="90"/>
      <c r="IX588" s="90"/>
    </row>
    <row r="589" spans="4:258" s="3" customFormat="1" x14ac:dyDescent="0.25">
      <c r="D589" s="2"/>
      <c r="AH589" s="90"/>
      <c r="AI589" s="90"/>
      <c r="AJ589" s="90"/>
      <c r="AK589" s="90"/>
      <c r="AL589" s="90"/>
      <c r="AM589" s="90"/>
      <c r="AN589" s="90"/>
      <c r="AO589" s="90"/>
      <c r="AP589" s="90"/>
      <c r="AQ589" s="90"/>
      <c r="AR589" s="90"/>
      <c r="AS589" s="90"/>
      <c r="AT589" s="90"/>
      <c r="AU589" s="90"/>
      <c r="AV589" s="90"/>
      <c r="AW589" s="90"/>
      <c r="AX589" s="90"/>
      <c r="AY589" s="90"/>
      <c r="AZ589" s="90"/>
      <c r="BA589" s="90"/>
      <c r="BB589" s="90"/>
      <c r="BC589" s="90"/>
      <c r="BD589" s="90"/>
      <c r="BE589" s="90"/>
      <c r="BF589" s="90"/>
      <c r="BG589" s="90"/>
      <c r="BH589" s="90"/>
      <c r="BI589" s="90"/>
      <c r="BJ589" s="90"/>
      <c r="BK589" s="90"/>
      <c r="BL589" s="90"/>
      <c r="BM589" s="90"/>
      <c r="BN589" s="90"/>
      <c r="BO589" s="90"/>
      <c r="BP589" s="90"/>
      <c r="BQ589" s="90"/>
      <c r="BR589" s="90"/>
      <c r="BS589" s="90"/>
      <c r="BT589" s="90"/>
      <c r="BU589" s="90"/>
      <c r="BV589" s="90"/>
      <c r="BW589" s="90"/>
      <c r="BX589" s="90"/>
      <c r="BY589" s="90"/>
      <c r="BZ589" s="90"/>
      <c r="CA589" s="90"/>
      <c r="CB589" s="90"/>
      <c r="CC589" s="90"/>
      <c r="CD589" s="90"/>
      <c r="CE589" s="90"/>
      <c r="CF589" s="90"/>
      <c r="CG589" s="90"/>
      <c r="CH589" s="90"/>
      <c r="CI589" s="90"/>
      <c r="CJ589" s="90"/>
      <c r="CK589" s="90"/>
      <c r="CL589" s="90"/>
      <c r="CM589" s="90"/>
      <c r="CN589" s="90"/>
      <c r="CO589" s="90"/>
      <c r="CP589" s="90"/>
      <c r="CQ589" s="90"/>
      <c r="CR589" s="90"/>
      <c r="CS589" s="90"/>
      <c r="CT589" s="90"/>
      <c r="CU589" s="90"/>
      <c r="CV589" s="90"/>
      <c r="CW589" s="90"/>
      <c r="CX589" s="90"/>
      <c r="CY589" s="90"/>
      <c r="CZ589" s="90"/>
      <c r="DA589" s="90"/>
      <c r="DB589" s="90"/>
      <c r="DC589" s="90"/>
      <c r="DD589" s="90"/>
      <c r="DE589" s="90"/>
      <c r="DF589" s="90"/>
      <c r="DG589" s="90"/>
      <c r="DH589" s="90"/>
      <c r="DI589" s="90"/>
      <c r="DJ589" s="90"/>
      <c r="DK589" s="90"/>
      <c r="DL589" s="90"/>
      <c r="DM589" s="90"/>
      <c r="DN589" s="90"/>
      <c r="DO589" s="90"/>
      <c r="DP589" s="90"/>
      <c r="DQ589" s="90"/>
      <c r="DR589" s="90"/>
      <c r="DS589" s="90"/>
      <c r="DT589" s="90"/>
      <c r="DU589" s="90"/>
      <c r="DV589" s="90"/>
      <c r="DW589" s="90"/>
      <c r="DX589" s="90"/>
      <c r="DY589" s="90"/>
      <c r="DZ589" s="90"/>
      <c r="EA589" s="90"/>
      <c r="EB589" s="90"/>
      <c r="EC589" s="90"/>
      <c r="ED589" s="90"/>
      <c r="EE589" s="90"/>
      <c r="EF589" s="90"/>
      <c r="EG589" s="90"/>
      <c r="EH589" s="90"/>
      <c r="EI589" s="90"/>
      <c r="EJ589" s="90"/>
      <c r="EK589" s="90"/>
      <c r="EL589" s="90"/>
      <c r="EM589" s="90"/>
      <c r="EN589" s="90"/>
      <c r="EO589" s="90"/>
      <c r="EP589" s="90"/>
      <c r="EQ589" s="90"/>
      <c r="ER589" s="90"/>
      <c r="ES589" s="90"/>
      <c r="ET589" s="90"/>
      <c r="EU589" s="90"/>
      <c r="EV589" s="90"/>
      <c r="EW589" s="90"/>
      <c r="EX589" s="90"/>
      <c r="EY589" s="90"/>
      <c r="EZ589" s="90"/>
      <c r="FA589" s="90"/>
      <c r="FB589" s="90"/>
      <c r="FC589" s="90"/>
      <c r="FD589" s="90"/>
      <c r="FE589" s="90"/>
      <c r="FF589" s="90"/>
      <c r="FG589" s="90"/>
      <c r="FH589" s="90"/>
      <c r="FI589" s="90"/>
      <c r="FJ589" s="90"/>
      <c r="FK589" s="90"/>
      <c r="FL589" s="90"/>
      <c r="FM589" s="90"/>
      <c r="FN589" s="90"/>
      <c r="FO589" s="90"/>
      <c r="FP589" s="90"/>
      <c r="FQ589" s="90"/>
      <c r="FR589" s="90"/>
      <c r="FS589" s="90"/>
      <c r="FT589" s="90"/>
      <c r="FU589" s="90"/>
      <c r="FV589" s="90"/>
      <c r="FW589" s="90"/>
      <c r="FX589" s="90"/>
      <c r="FY589" s="90"/>
      <c r="FZ589" s="90"/>
      <c r="GA589" s="90"/>
      <c r="GB589" s="90"/>
      <c r="GC589" s="90"/>
      <c r="GD589" s="90"/>
      <c r="GE589" s="90"/>
      <c r="GF589" s="90"/>
      <c r="GG589" s="90"/>
      <c r="GH589" s="90"/>
      <c r="GI589" s="90"/>
      <c r="GJ589" s="90"/>
      <c r="GK589" s="90"/>
      <c r="GL589" s="90"/>
      <c r="GM589" s="90"/>
      <c r="GN589" s="90"/>
      <c r="GO589" s="90"/>
      <c r="GP589" s="90"/>
      <c r="GQ589" s="90"/>
      <c r="GR589" s="90"/>
      <c r="GS589" s="90"/>
      <c r="GT589" s="90"/>
      <c r="GU589" s="90"/>
      <c r="GV589" s="90"/>
      <c r="GW589" s="90"/>
      <c r="GX589" s="90"/>
      <c r="GY589" s="90"/>
      <c r="GZ589" s="90"/>
      <c r="HA589" s="90"/>
      <c r="HB589" s="90"/>
      <c r="HC589" s="90"/>
      <c r="HD589" s="90"/>
      <c r="HE589" s="90"/>
      <c r="HF589" s="90"/>
      <c r="HG589" s="90"/>
      <c r="HH589" s="90"/>
      <c r="HI589" s="90"/>
      <c r="HJ589" s="90"/>
      <c r="HK589" s="90"/>
      <c r="HL589" s="90"/>
      <c r="HM589" s="90"/>
      <c r="HN589" s="90"/>
      <c r="HO589" s="90"/>
      <c r="HP589" s="90"/>
      <c r="HQ589" s="90"/>
      <c r="HR589" s="90"/>
      <c r="HS589" s="90"/>
      <c r="HT589" s="90"/>
      <c r="HU589" s="90"/>
      <c r="HV589" s="90"/>
      <c r="HW589" s="90"/>
      <c r="HX589" s="90"/>
      <c r="HY589" s="90"/>
      <c r="HZ589" s="90"/>
      <c r="IA589" s="90"/>
      <c r="IB589" s="90"/>
      <c r="IC589" s="90"/>
      <c r="ID589" s="90"/>
      <c r="IE589" s="90"/>
      <c r="IF589" s="90"/>
      <c r="IG589" s="90"/>
      <c r="IH589" s="90"/>
      <c r="II589" s="90"/>
      <c r="IJ589" s="90"/>
      <c r="IK589" s="90"/>
      <c r="IL589" s="90"/>
      <c r="IM589" s="90"/>
      <c r="IN589" s="90"/>
      <c r="IO589" s="90"/>
      <c r="IP589" s="90"/>
      <c r="IQ589" s="90"/>
      <c r="IR589" s="90"/>
      <c r="IS589" s="90"/>
      <c r="IT589" s="90"/>
      <c r="IU589" s="90"/>
      <c r="IV589" s="90"/>
      <c r="IW589" s="90"/>
      <c r="IX589" s="90"/>
    </row>
    <row r="590" spans="4:258" s="3" customFormat="1" x14ac:dyDescent="0.25">
      <c r="D590" s="2"/>
      <c r="AH590" s="90"/>
      <c r="AI590" s="90"/>
      <c r="AJ590" s="90"/>
      <c r="AK590" s="90"/>
      <c r="AL590" s="90"/>
      <c r="AM590" s="90"/>
      <c r="AN590" s="90"/>
      <c r="AO590" s="90"/>
      <c r="AP590" s="90"/>
      <c r="AQ590" s="90"/>
      <c r="AR590" s="90"/>
      <c r="AS590" s="90"/>
      <c r="AT590" s="90"/>
      <c r="AU590" s="90"/>
      <c r="AV590" s="90"/>
      <c r="AW590" s="90"/>
      <c r="AX590" s="90"/>
      <c r="AY590" s="90"/>
      <c r="AZ590" s="90"/>
      <c r="BA590" s="90"/>
      <c r="BB590" s="90"/>
      <c r="BC590" s="90"/>
      <c r="BD590" s="90"/>
      <c r="BE590" s="90"/>
      <c r="BF590" s="90"/>
      <c r="BG590" s="90"/>
      <c r="BH590" s="90"/>
      <c r="BI590" s="90"/>
      <c r="BJ590" s="90"/>
      <c r="BK590" s="90"/>
      <c r="BL590" s="90"/>
      <c r="BM590" s="90"/>
      <c r="BN590" s="90"/>
      <c r="BO590" s="90"/>
      <c r="BP590" s="90"/>
      <c r="BQ590" s="90"/>
      <c r="BR590" s="90"/>
      <c r="BS590" s="90"/>
      <c r="BT590" s="90"/>
      <c r="BU590" s="90"/>
      <c r="BV590" s="90"/>
      <c r="BW590" s="90"/>
      <c r="BX590" s="90"/>
      <c r="BY590" s="90"/>
      <c r="BZ590" s="90"/>
      <c r="CA590" s="90"/>
      <c r="CB590" s="90"/>
      <c r="CC590" s="90"/>
      <c r="CD590" s="90"/>
      <c r="CE590" s="90"/>
      <c r="CF590" s="90"/>
      <c r="CG590" s="90"/>
      <c r="CH590" s="90"/>
      <c r="CI590" s="90"/>
      <c r="CJ590" s="90"/>
      <c r="CK590" s="90"/>
      <c r="CL590" s="90"/>
      <c r="CM590" s="90"/>
      <c r="CN590" s="90"/>
      <c r="CO590" s="90"/>
      <c r="CP590" s="90"/>
      <c r="CQ590" s="90"/>
      <c r="CR590" s="90"/>
      <c r="CS590" s="90"/>
      <c r="CT590" s="90"/>
      <c r="CU590" s="90"/>
      <c r="CV590" s="90"/>
      <c r="CW590" s="90"/>
      <c r="CX590" s="90"/>
      <c r="CY590" s="90"/>
      <c r="CZ590" s="90"/>
      <c r="DA590" s="90"/>
      <c r="DB590" s="90"/>
      <c r="DC590" s="90"/>
      <c r="DD590" s="90"/>
      <c r="DE590" s="90"/>
      <c r="DF590" s="90"/>
      <c r="DG590" s="90"/>
      <c r="DH590" s="90"/>
      <c r="DI590" s="90"/>
      <c r="DJ590" s="90"/>
      <c r="DK590" s="90"/>
      <c r="DL590" s="90"/>
      <c r="DM590" s="90"/>
      <c r="DN590" s="90"/>
      <c r="DO590" s="90"/>
      <c r="DP590" s="90"/>
      <c r="DQ590" s="90"/>
      <c r="DR590" s="90"/>
      <c r="DS590" s="90"/>
      <c r="DT590" s="90"/>
      <c r="DU590" s="90"/>
      <c r="DV590" s="90"/>
      <c r="DW590" s="90"/>
      <c r="DX590" s="90"/>
      <c r="DY590" s="90"/>
      <c r="DZ590" s="90"/>
      <c r="EA590" s="90"/>
      <c r="EB590" s="90"/>
      <c r="EC590" s="90"/>
      <c r="ED590" s="90"/>
      <c r="EE590" s="90"/>
      <c r="EF590" s="90"/>
      <c r="EG590" s="90"/>
      <c r="EH590" s="90"/>
      <c r="EI590" s="90"/>
      <c r="EJ590" s="90"/>
      <c r="EK590" s="90"/>
      <c r="EL590" s="90"/>
      <c r="EM590" s="90"/>
      <c r="EN590" s="90"/>
      <c r="EO590" s="90"/>
      <c r="EP590" s="90"/>
      <c r="EQ590" s="90"/>
      <c r="ER590" s="90"/>
      <c r="ES590" s="90"/>
      <c r="ET590" s="90"/>
      <c r="EU590" s="90"/>
      <c r="EV590" s="90"/>
      <c r="EW590" s="90"/>
      <c r="EX590" s="90"/>
      <c r="EY590" s="90"/>
      <c r="EZ590" s="90"/>
      <c r="FA590" s="90"/>
      <c r="FB590" s="90"/>
      <c r="FC590" s="90"/>
      <c r="FD590" s="90"/>
      <c r="FE590" s="90"/>
      <c r="FF590" s="90"/>
      <c r="FG590" s="90"/>
      <c r="FH590" s="90"/>
      <c r="FI590" s="90"/>
      <c r="FJ590" s="90"/>
      <c r="FK590" s="90"/>
      <c r="FL590" s="90"/>
      <c r="FM590" s="90"/>
      <c r="FN590" s="90"/>
      <c r="FO590" s="90"/>
      <c r="FP590" s="90"/>
      <c r="FQ590" s="90"/>
      <c r="FR590" s="90"/>
      <c r="FS590" s="90"/>
      <c r="FT590" s="90"/>
      <c r="FU590" s="90"/>
      <c r="FV590" s="90"/>
      <c r="FW590" s="90"/>
      <c r="FX590" s="90"/>
      <c r="FY590" s="90"/>
      <c r="FZ590" s="90"/>
      <c r="GA590" s="90"/>
      <c r="GB590" s="90"/>
      <c r="GC590" s="90"/>
      <c r="GD590" s="90"/>
      <c r="GE590" s="90"/>
      <c r="GF590" s="90"/>
      <c r="GG590" s="90"/>
      <c r="GH590" s="90"/>
      <c r="GI590" s="90"/>
      <c r="GJ590" s="90"/>
      <c r="GK590" s="90"/>
      <c r="GL590" s="90"/>
      <c r="GM590" s="90"/>
      <c r="GN590" s="90"/>
      <c r="GO590" s="90"/>
      <c r="GP590" s="90"/>
      <c r="GQ590" s="90"/>
      <c r="GR590" s="90"/>
      <c r="GS590" s="90"/>
      <c r="GT590" s="90"/>
      <c r="GU590" s="90"/>
      <c r="GV590" s="90"/>
      <c r="GW590" s="90"/>
      <c r="GX590" s="90"/>
      <c r="GY590" s="90"/>
      <c r="GZ590" s="90"/>
      <c r="HA590" s="90"/>
      <c r="HB590" s="90"/>
      <c r="HC590" s="90"/>
      <c r="HD590" s="90"/>
      <c r="HE590" s="90"/>
      <c r="HF590" s="90"/>
      <c r="HG590" s="90"/>
      <c r="HH590" s="90"/>
      <c r="HI590" s="90"/>
      <c r="HJ590" s="90"/>
      <c r="HK590" s="90"/>
      <c r="HL590" s="90"/>
      <c r="HM590" s="90"/>
      <c r="HN590" s="90"/>
      <c r="HO590" s="90"/>
      <c r="HP590" s="90"/>
      <c r="HQ590" s="90"/>
      <c r="HR590" s="90"/>
      <c r="HS590" s="90"/>
      <c r="HT590" s="90"/>
      <c r="HU590" s="90"/>
      <c r="HV590" s="90"/>
      <c r="HW590" s="90"/>
      <c r="HX590" s="90"/>
      <c r="HY590" s="90"/>
      <c r="HZ590" s="90"/>
      <c r="IA590" s="90"/>
      <c r="IB590" s="90"/>
      <c r="IC590" s="90"/>
      <c r="ID590" s="90"/>
      <c r="IE590" s="90"/>
      <c r="IF590" s="90"/>
      <c r="IG590" s="90"/>
      <c r="IH590" s="90"/>
      <c r="II590" s="90"/>
      <c r="IJ590" s="90"/>
      <c r="IK590" s="90"/>
      <c r="IL590" s="90"/>
      <c r="IM590" s="90"/>
      <c r="IN590" s="90"/>
      <c r="IO590" s="90"/>
      <c r="IP590" s="90"/>
      <c r="IQ590" s="90"/>
      <c r="IR590" s="90"/>
      <c r="IS590" s="90"/>
      <c r="IT590" s="90"/>
      <c r="IU590" s="90"/>
      <c r="IV590" s="90"/>
      <c r="IW590" s="90"/>
      <c r="IX590" s="90"/>
    </row>
    <row r="591" spans="4:258" s="3" customFormat="1" x14ac:dyDescent="0.25">
      <c r="D591" s="2"/>
      <c r="AH591" s="90"/>
      <c r="AI591" s="90"/>
      <c r="AJ591" s="90"/>
      <c r="AK591" s="90"/>
      <c r="AL591" s="90"/>
      <c r="AM591" s="90"/>
      <c r="AN591" s="90"/>
      <c r="AO591" s="90"/>
      <c r="AP591" s="90"/>
      <c r="AQ591" s="90"/>
      <c r="AR591" s="90"/>
      <c r="AS591" s="90"/>
      <c r="AT591" s="90"/>
      <c r="AU591" s="90"/>
      <c r="AV591" s="90"/>
      <c r="AW591" s="90"/>
      <c r="AX591" s="90"/>
      <c r="AY591" s="90"/>
      <c r="AZ591" s="90"/>
      <c r="BA591" s="90"/>
      <c r="BB591" s="90"/>
      <c r="BC591" s="90"/>
      <c r="BD591" s="90"/>
      <c r="BE591" s="90"/>
      <c r="BF591" s="90"/>
      <c r="BG591" s="90"/>
      <c r="BH591" s="90"/>
      <c r="BI591" s="90"/>
      <c r="BJ591" s="90"/>
      <c r="BK591" s="90"/>
      <c r="BL591" s="90"/>
      <c r="BM591" s="90"/>
      <c r="BN591" s="90"/>
      <c r="BO591" s="90"/>
      <c r="BP591" s="90"/>
      <c r="BQ591" s="90"/>
      <c r="BR591" s="90"/>
      <c r="BS591" s="90"/>
      <c r="BT591" s="90"/>
      <c r="BU591" s="90"/>
      <c r="BV591" s="90"/>
      <c r="BW591" s="90"/>
      <c r="BX591" s="90"/>
      <c r="BY591" s="90"/>
      <c r="BZ591" s="90"/>
      <c r="CA591" s="90"/>
      <c r="CB591" s="90"/>
      <c r="CC591" s="90"/>
      <c r="CD591" s="90"/>
      <c r="CE591" s="90"/>
      <c r="CF591" s="90"/>
      <c r="CG591" s="90"/>
      <c r="CH591" s="90"/>
      <c r="CI591" s="90"/>
      <c r="CJ591" s="90"/>
      <c r="CK591" s="90"/>
      <c r="CL591" s="90"/>
      <c r="CM591" s="90"/>
      <c r="CN591" s="90"/>
      <c r="CO591" s="90"/>
      <c r="CP591" s="90"/>
      <c r="CQ591" s="90"/>
      <c r="CR591" s="90"/>
      <c r="CS591" s="90"/>
      <c r="CT591" s="90"/>
      <c r="CU591" s="90"/>
      <c r="CV591" s="90"/>
      <c r="CW591" s="90"/>
      <c r="CX591" s="90"/>
      <c r="CY591" s="90"/>
      <c r="CZ591" s="90"/>
      <c r="DA591" s="90"/>
      <c r="DB591" s="90"/>
      <c r="DC591" s="90"/>
      <c r="DD591" s="90"/>
      <c r="DE591" s="90"/>
      <c r="DF591" s="90"/>
      <c r="DG591" s="90"/>
      <c r="DH591" s="90"/>
      <c r="DI591" s="90"/>
      <c r="DJ591" s="90"/>
      <c r="DK591" s="90"/>
      <c r="DL591" s="90"/>
      <c r="DM591" s="90"/>
      <c r="DN591" s="90"/>
      <c r="DO591" s="90"/>
      <c r="DP591" s="90"/>
      <c r="DQ591" s="90"/>
      <c r="DR591" s="90"/>
      <c r="DS591" s="90"/>
      <c r="DT591" s="90"/>
      <c r="DU591" s="90"/>
      <c r="DV591" s="90"/>
      <c r="DW591" s="90"/>
      <c r="DX591" s="90"/>
      <c r="DY591" s="90"/>
      <c r="DZ591" s="90"/>
      <c r="EA591" s="90"/>
      <c r="EB591" s="90"/>
      <c r="EC591" s="90"/>
      <c r="ED591" s="90"/>
      <c r="EE591" s="90"/>
      <c r="EF591" s="90"/>
      <c r="EG591" s="90"/>
      <c r="EH591" s="90"/>
      <c r="EI591" s="90"/>
      <c r="EJ591" s="90"/>
      <c r="EK591" s="90"/>
      <c r="EL591" s="90"/>
      <c r="EM591" s="90"/>
      <c r="EN591" s="90"/>
      <c r="EO591" s="90"/>
      <c r="EP591" s="90"/>
      <c r="EQ591" s="90"/>
      <c r="ER591" s="90"/>
      <c r="ES591" s="90"/>
      <c r="ET591" s="90"/>
      <c r="EU591" s="90"/>
      <c r="EV591" s="90"/>
      <c r="EW591" s="90"/>
      <c r="EX591" s="90"/>
      <c r="EY591" s="90"/>
      <c r="EZ591" s="90"/>
      <c r="FA591" s="90"/>
      <c r="FB591" s="90"/>
      <c r="FC591" s="90"/>
      <c r="FD591" s="90"/>
      <c r="FE591" s="90"/>
      <c r="FF591" s="90"/>
      <c r="FG591" s="90"/>
      <c r="FH591" s="90"/>
      <c r="FI591" s="90"/>
      <c r="FJ591" s="90"/>
      <c r="FK591" s="90"/>
      <c r="FL591" s="90"/>
      <c r="FM591" s="90"/>
      <c r="FN591" s="90"/>
      <c r="FO591" s="90"/>
      <c r="FP591" s="90"/>
      <c r="FQ591" s="90"/>
      <c r="FR591" s="90"/>
      <c r="FS591" s="90"/>
      <c r="FT591" s="90"/>
      <c r="FU591" s="90"/>
      <c r="FV591" s="90"/>
      <c r="FW591" s="90"/>
      <c r="FX591" s="90"/>
      <c r="FY591" s="90"/>
      <c r="FZ591" s="90"/>
      <c r="GA591" s="90"/>
      <c r="GB591" s="90"/>
      <c r="GC591" s="90"/>
      <c r="GD591" s="90"/>
      <c r="GE591" s="90"/>
      <c r="GF591" s="90"/>
      <c r="GG591" s="90"/>
      <c r="GH591" s="90"/>
      <c r="GI591" s="90"/>
      <c r="GJ591" s="90"/>
      <c r="GK591" s="90"/>
      <c r="GL591" s="90"/>
      <c r="GM591" s="90"/>
      <c r="GN591" s="90"/>
      <c r="GO591" s="90"/>
      <c r="GP591" s="90"/>
      <c r="GQ591" s="90"/>
      <c r="GR591" s="90"/>
      <c r="GS591" s="90"/>
      <c r="GT591" s="90"/>
      <c r="GU591" s="90"/>
      <c r="GV591" s="90"/>
      <c r="GW591" s="90"/>
      <c r="GX591" s="90"/>
      <c r="GY591" s="90"/>
      <c r="GZ591" s="90"/>
      <c r="HA591" s="90"/>
      <c r="HB591" s="90"/>
      <c r="HC591" s="90"/>
      <c r="HD591" s="90"/>
      <c r="HE591" s="90"/>
      <c r="HF591" s="90"/>
      <c r="HG591" s="90"/>
      <c r="HH591" s="90"/>
      <c r="HI591" s="90"/>
      <c r="HJ591" s="90"/>
      <c r="HK591" s="90"/>
      <c r="HL591" s="90"/>
      <c r="HM591" s="90"/>
      <c r="HN591" s="90"/>
      <c r="HO591" s="90"/>
      <c r="HP591" s="90"/>
      <c r="HQ591" s="90"/>
      <c r="HR591" s="90"/>
      <c r="HS591" s="90"/>
      <c r="HT591" s="90"/>
      <c r="HU591" s="90"/>
      <c r="HV591" s="90"/>
      <c r="HW591" s="90"/>
      <c r="HX591" s="90"/>
      <c r="HY591" s="90"/>
      <c r="HZ591" s="90"/>
      <c r="IA591" s="90"/>
      <c r="IB591" s="90"/>
      <c r="IC591" s="90"/>
      <c r="ID591" s="90"/>
      <c r="IE591" s="90"/>
      <c r="IF591" s="90"/>
      <c r="IG591" s="90"/>
      <c r="IH591" s="90"/>
      <c r="II591" s="90"/>
      <c r="IJ591" s="90"/>
      <c r="IK591" s="90"/>
      <c r="IL591" s="90"/>
      <c r="IM591" s="90"/>
      <c r="IN591" s="90"/>
      <c r="IO591" s="90"/>
      <c r="IP591" s="90"/>
      <c r="IQ591" s="90"/>
      <c r="IR591" s="90"/>
      <c r="IS591" s="90"/>
      <c r="IT591" s="90"/>
      <c r="IU591" s="90"/>
      <c r="IV591" s="90"/>
      <c r="IW591" s="90"/>
      <c r="IX591" s="90"/>
    </row>
    <row r="592" spans="4:258" s="3" customFormat="1" x14ac:dyDescent="0.25">
      <c r="D592" s="2"/>
      <c r="AH592" s="90"/>
      <c r="AI592" s="90"/>
      <c r="AJ592" s="90"/>
      <c r="AK592" s="90"/>
      <c r="AL592" s="90"/>
      <c r="AM592" s="90"/>
      <c r="AN592" s="90"/>
      <c r="AO592" s="90"/>
      <c r="AP592" s="90"/>
      <c r="AQ592" s="90"/>
      <c r="AR592" s="90"/>
      <c r="AS592" s="90"/>
      <c r="AT592" s="90"/>
      <c r="AU592" s="90"/>
      <c r="AV592" s="90"/>
      <c r="AW592" s="90"/>
      <c r="AX592" s="90"/>
      <c r="AY592" s="90"/>
      <c r="AZ592" s="90"/>
      <c r="BA592" s="90"/>
      <c r="BB592" s="90"/>
      <c r="BC592" s="90"/>
      <c r="BD592" s="90"/>
      <c r="BE592" s="90"/>
      <c r="BF592" s="90"/>
      <c r="BG592" s="90"/>
      <c r="BH592" s="90"/>
      <c r="BI592" s="90"/>
      <c r="BJ592" s="90"/>
      <c r="BK592" s="90"/>
      <c r="BL592" s="90"/>
      <c r="BM592" s="90"/>
      <c r="BN592" s="90"/>
      <c r="BO592" s="90"/>
      <c r="BP592" s="90"/>
      <c r="BQ592" s="90"/>
      <c r="BR592" s="90"/>
      <c r="BS592" s="90"/>
      <c r="BT592" s="90"/>
      <c r="BU592" s="90"/>
      <c r="BV592" s="90"/>
      <c r="BW592" s="90"/>
      <c r="BX592" s="90"/>
      <c r="BY592" s="90"/>
      <c r="BZ592" s="90"/>
      <c r="CA592" s="90"/>
      <c r="CB592" s="90"/>
      <c r="CC592" s="90"/>
      <c r="CD592" s="90"/>
      <c r="CE592" s="90"/>
      <c r="CF592" s="90"/>
      <c r="CG592" s="90"/>
      <c r="CH592" s="90"/>
      <c r="CI592" s="90"/>
      <c r="CJ592" s="90"/>
      <c r="CK592" s="90"/>
      <c r="CL592" s="90"/>
      <c r="CM592" s="90"/>
      <c r="CN592" s="90"/>
      <c r="CO592" s="90"/>
      <c r="CP592" s="90"/>
      <c r="CQ592" s="90"/>
      <c r="CR592" s="90"/>
      <c r="CS592" s="90"/>
      <c r="CT592" s="90"/>
      <c r="CU592" s="90"/>
      <c r="CV592" s="90"/>
      <c r="CW592" s="90"/>
      <c r="CX592" s="90"/>
      <c r="CY592" s="90"/>
      <c r="CZ592" s="90"/>
      <c r="DA592" s="90"/>
      <c r="DB592" s="90"/>
      <c r="DC592" s="90"/>
      <c r="DD592" s="90"/>
      <c r="DE592" s="90"/>
      <c r="DF592" s="90"/>
      <c r="DG592" s="90"/>
      <c r="DH592" s="90"/>
      <c r="DI592" s="90"/>
      <c r="DJ592" s="90"/>
      <c r="DK592" s="90"/>
      <c r="DL592" s="90"/>
      <c r="DM592" s="90"/>
      <c r="DN592" s="90"/>
      <c r="DO592" s="90"/>
      <c r="DP592" s="90"/>
      <c r="DQ592" s="90"/>
      <c r="DR592" s="90"/>
      <c r="DS592" s="90"/>
      <c r="DT592" s="90"/>
      <c r="DU592" s="90"/>
      <c r="DV592" s="90"/>
      <c r="DW592" s="90"/>
      <c r="DX592" s="90"/>
      <c r="DY592" s="90"/>
      <c r="DZ592" s="90"/>
      <c r="EA592" s="90"/>
      <c r="EB592" s="90"/>
      <c r="EC592" s="90"/>
      <c r="ED592" s="90"/>
      <c r="EE592" s="90"/>
      <c r="EF592" s="90"/>
      <c r="EG592" s="90"/>
      <c r="EH592" s="90"/>
      <c r="EI592" s="90"/>
      <c r="EJ592" s="90"/>
      <c r="EK592" s="90"/>
      <c r="EL592" s="90"/>
      <c r="EM592" s="90"/>
      <c r="EN592" s="90"/>
      <c r="EO592" s="90"/>
      <c r="EP592" s="90"/>
      <c r="EQ592" s="90"/>
      <c r="ER592" s="90"/>
      <c r="ES592" s="90"/>
      <c r="ET592" s="90"/>
      <c r="EU592" s="90"/>
      <c r="EV592" s="90"/>
      <c r="EW592" s="90"/>
      <c r="EX592" s="90"/>
      <c r="EY592" s="90"/>
      <c r="EZ592" s="90"/>
      <c r="FA592" s="90"/>
      <c r="FB592" s="90"/>
      <c r="FC592" s="90"/>
      <c r="FD592" s="90"/>
      <c r="FE592" s="90"/>
      <c r="FF592" s="90"/>
      <c r="FG592" s="90"/>
      <c r="FH592" s="90"/>
      <c r="FI592" s="90"/>
      <c r="FJ592" s="90"/>
      <c r="FK592" s="90"/>
      <c r="FL592" s="90"/>
      <c r="FM592" s="90"/>
      <c r="FN592" s="90"/>
      <c r="FO592" s="90"/>
      <c r="FP592" s="90"/>
      <c r="FQ592" s="90"/>
      <c r="FR592" s="90"/>
      <c r="FS592" s="90"/>
      <c r="FT592" s="90"/>
      <c r="FU592" s="90"/>
      <c r="FV592" s="90"/>
      <c r="FW592" s="90"/>
      <c r="FX592" s="90"/>
      <c r="FY592" s="90"/>
      <c r="FZ592" s="90"/>
      <c r="GA592" s="90"/>
      <c r="GB592" s="90"/>
      <c r="GC592" s="90"/>
      <c r="GD592" s="90"/>
      <c r="GE592" s="90"/>
      <c r="GF592" s="90"/>
      <c r="GG592" s="90"/>
      <c r="GH592" s="90"/>
      <c r="GI592" s="90"/>
      <c r="GJ592" s="90"/>
      <c r="GK592" s="90"/>
      <c r="GL592" s="90"/>
      <c r="GM592" s="90"/>
      <c r="GN592" s="90"/>
      <c r="GO592" s="90"/>
      <c r="GP592" s="90"/>
      <c r="GQ592" s="90"/>
      <c r="GR592" s="90"/>
      <c r="GS592" s="90"/>
      <c r="GT592" s="90"/>
      <c r="GU592" s="90"/>
      <c r="GV592" s="90"/>
      <c r="GW592" s="90"/>
      <c r="GX592" s="90"/>
      <c r="GY592" s="90"/>
      <c r="GZ592" s="90"/>
      <c r="HA592" s="90"/>
      <c r="HB592" s="90"/>
      <c r="HC592" s="90"/>
      <c r="HD592" s="90"/>
      <c r="HE592" s="90"/>
      <c r="HF592" s="90"/>
      <c r="HG592" s="90"/>
      <c r="HH592" s="90"/>
      <c r="HI592" s="90"/>
      <c r="HJ592" s="90"/>
      <c r="HK592" s="90"/>
      <c r="HL592" s="90"/>
      <c r="HM592" s="90"/>
      <c r="HN592" s="90"/>
      <c r="HO592" s="90"/>
      <c r="HP592" s="90"/>
      <c r="HQ592" s="90"/>
      <c r="HR592" s="90"/>
      <c r="HS592" s="90"/>
      <c r="HT592" s="90"/>
      <c r="HU592" s="90"/>
      <c r="HV592" s="90"/>
      <c r="HW592" s="90"/>
      <c r="HX592" s="90"/>
      <c r="HY592" s="90"/>
      <c r="HZ592" s="90"/>
      <c r="IA592" s="90"/>
      <c r="IB592" s="90"/>
      <c r="IC592" s="90"/>
      <c r="ID592" s="90"/>
      <c r="IE592" s="90"/>
      <c r="IF592" s="90"/>
      <c r="IG592" s="90"/>
      <c r="IH592" s="90"/>
      <c r="II592" s="90"/>
      <c r="IJ592" s="90"/>
      <c r="IK592" s="90"/>
      <c r="IL592" s="90"/>
      <c r="IM592" s="90"/>
      <c r="IN592" s="90"/>
      <c r="IO592" s="90"/>
      <c r="IP592" s="90"/>
      <c r="IQ592" s="90"/>
      <c r="IR592" s="90"/>
      <c r="IS592" s="90"/>
      <c r="IT592" s="90"/>
      <c r="IU592" s="90"/>
      <c r="IV592" s="90"/>
      <c r="IW592" s="90"/>
      <c r="IX592" s="90"/>
    </row>
    <row r="593" spans="4:258" s="3" customFormat="1" x14ac:dyDescent="0.25">
      <c r="D593" s="2"/>
      <c r="AH593" s="90"/>
      <c r="AI593" s="90"/>
      <c r="AJ593" s="90"/>
      <c r="AK593" s="90"/>
      <c r="AL593" s="90"/>
      <c r="AM593" s="90"/>
      <c r="AN593" s="90"/>
      <c r="AO593" s="90"/>
      <c r="AP593" s="90"/>
      <c r="AQ593" s="90"/>
      <c r="AR593" s="90"/>
      <c r="AS593" s="90"/>
      <c r="AT593" s="90"/>
      <c r="AU593" s="90"/>
      <c r="AV593" s="90"/>
      <c r="AW593" s="90"/>
      <c r="AX593" s="90"/>
      <c r="AY593" s="90"/>
      <c r="AZ593" s="90"/>
      <c r="BA593" s="90"/>
      <c r="BB593" s="90"/>
      <c r="BC593" s="90"/>
      <c r="BD593" s="90"/>
      <c r="BE593" s="90"/>
      <c r="BF593" s="90"/>
      <c r="BG593" s="90"/>
      <c r="BH593" s="90"/>
      <c r="BI593" s="90"/>
      <c r="BJ593" s="90"/>
      <c r="BK593" s="90"/>
      <c r="BL593" s="90"/>
      <c r="BM593" s="90"/>
      <c r="BN593" s="90"/>
      <c r="BO593" s="90"/>
      <c r="BP593" s="90"/>
      <c r="BQ593" s="90"/>
      <c r="BR593" s="90"/>
      <c r="BS593" s="90"/>
      <c r="BT593" s="90"/>
      <c r="BU593" s="90"/>
      <c r="BV593" s="90"/>
      <c r="BW593" s="90"/>
      <c r="BX593" s="90"/>
      <c r="BY593" s="90"/>
      <c r="BZ593" s="90"/>
      <c r="CA593" s="90"/>
      <c r="CB593" s="90"/>
      <c r="CC593" s="90"/>
      <c r="CD593" s="90"/>
      <c r="CE593" s="90"/>
      <c r="CF593" s="90"/>
      <c r="CG593" s="90"/>
      <c r="CH593" s="90"/>
      <c r="CI593" s="90"/>
      <c r="CJ593" s="90"/>
      <c r="CK593" s="90"/>
      <c r="CL593" s="90"/>
      <c r="CM593" s="90"/>
      <c r="CN593" s="90"/>
      <c r="CO593" s="90"/>
      <c r="CP593" s="90"/>
      <c r="CQ593" s="90"/>
      <c r="CR593" s="90"/>
      <c r="CS593" s="90"/>
      <c r="CT593" s="90"/>
      <c r="CU593" s="90"/>
      <c r="CV593" s="90"/>
      <c r="CW593" s="90"/>
      <c r="CX593" s="90"/>
      <c r="CY593" s="90"/>
      <c r="CZ593" s="90"/>
      <c r="DA593" s="90"/>
      <c r="DB593" s="90"/>
      <c r="DC593" s="90"/>
      <c r="DD593" s="90"/>
      <c r="DE593" s="90"/>
      <c r="DF593" s="90"/>
      <c r="DG593" s="90"/>
      <c r="DH593" s="90"/>
      <c r="DI593" s="90"/>
      <c r="DJ593" s="90"/>
      <c r="DK593" s="90"/>
      <c r="DL593" s="90"/>
      <c r="DM593" s="90"/>
      <c r="DN593" s="90"/>
      <c r="DO593" s="90"/>
      <c r="DP593" s="90"/>
      <c r="DQ593" s="90"/>
      <c r="DR593" s="90"/>
      <c r="DS593" s="90"/>
      <c r="DT593" s="90"/>
      <c r="DU593" s="90"/>
      <c r="DV593" s="90"/>
      <c r="DW593" s="90"/>
      <c r="DX593" s="90"/>
      <c r="DY593" s="90"/>
      <c r="DZ593" s="90"/>
      <c r="EA593" s="90"/>
      <c r="EB593" s="90"/>
      <c r="EC593" s="90"/>
      <c r="ED593" s="90"/>
      <c r="EE593" s="90"/>
      <c r="EF593" s="90"/>
      <c r="EG593" s="90"/>
      <c r="EH593" s="90"/>
      <c r="EI593" s="90"/>
      <c r="EJ593" s="90"/>
      <c r="EK593" s="90"/>
      <c r="EL593" s="90"/>
      <c r="EM593" s="90"/>
      <c r="EN593" s="90"/>
      <c r="EO593" s="90"/>
      <c r="EP593" s="90"/>
      <c r="EQ593" s="90"/>
      <c r="ER593" s="90"/>
      <c r="ES593" s="90"/>
      <c r="ET593" s="90"/>
      <c r="EU593" s="90"/>
      <c r="EV593" s="90"/>
      <c r="EW593" s="90"/>
      <c r="EX593" s="90"/>
      <c r="EY593" s="90"/>
      <c r="EZ593" s="90"/>
      <c r="FA593" s="90"/>
      <c r="FB593" s="90"/>
      <c r="FC593" s="90"/>
      <c r="FD593" s="90"/>
      <c r="FE593" s="90"/>
      <c r="FF593" s="90"/>
      <c r="FG593" s="90"/>
      <c r="FH593" s="90"/>
      <c r="FI593" s="90"/>
      <c r="FJ593" s="90"/>
      <c r="FK593" s="90"/>
      <c r="FL593" s="90"/>
      <c r="FM593" s="90"/>
      <c r="FN593" s="90"/>
      <c r="FO593" s="90"/>
      <c r="FP593" s="90"/>
      <c r="FQ593" s="90"/>
      <c r="FR593" s="90"/>
      <c r="FS593" s="90"/>
      <c r="FT593" s="90"/>
      <c r="FU593" s="90"/>
      <c r="FV593" s="90"/>
      <c r="FW593" s="90"/>
      <c r="FX593" s="90"/>
      <c r="FY593" s="90"/>
      <c r="FZ593" s="90"/>
      <c r="GA593" s="90"/>
      <c r="GB593" s="90"/>
      <c r="GC593" s="90"/>
      <c r="GD593" s="90"/>
      <c r="GE593" s="90"/>
      <c r="GF593" s="90"/>
      <c r="GG593" s="90"/>
      <c r="GH593" s="90"/>
      <c r="GI593" s="90"/>
      <c r="GJ593" s="90"/>
      <c r="GK593" s="90"/>
      <c r="GL593" s="90"/>
      <c r="GM593" s="90"/>
      <c r="GN593" s="90"/>
      <c r="GO593" s="90"/>
      <c r="GP593" s="90"/>
      <c r="GQ593" s="90"/>
      <c r="GR593" s="90"/>
      <c r="GS593" s="90"/>
      <c r="GT593" s="90"/>
      <c r="GU593" s="90"/>
      <c r="GV593" s="90"/>
      <c r="GW593" s="90"/>
      <c r="GX593" s="90"/>
      <c r="GY593" s="90"/>
      <c r="GZ593" s="90"/>
      <c r="HA593" s="90"/>
      <c r="HB593" s="90"/>
      <c r="HC593" s="90"/>
      <c r="HD593" s="90"/>
      <c r="HE593" s="90"/>
      <c r="HF593" s="90"/>
      <c r="HG593" s="90"/>
      <c r="HH593" s="90"/>
      <c r="HI593" s="90"/>
      <c r="HJ593" s="90"/>
      <c r="HK593" s="90"/>
      <c r="HL593" s="90"/>
      <c r="HM593" s="90"/>
      <c r="HN593" s="90"/>
      <c r="HO593" s="90"/>
      <c r="HP593" s="90"/>
      <c r="HQ593" s="90"/>
      <c r="HR593" s="90"/>
      <c r="HS593" s="90"/>
      <c r="HT593" s="90"/>
      <c r="HU593" s="90"/>
      <c r="HV593" s="90"/>
      <c r="HW593" s="90"/>
      <c r="HX593" s="90"/>
      <c r="HY593" s="90"/>
      <c r="HZ593" s="90"/>
      <c r="IA593" s="90"/>
      <c r="IB593" s="90"/>
      <c r="IC593" s="90"/>
      <c r="ID593" s="90"/>
      <c r="IE593" s="90"/>
      <c r="IF593" s="90"/>
      <c r="IG593" s="90"/>
      <c r="IH593" s="90"/>
      <c r="II593" s="90"/>
      <c r="IJ593" s="90"/>
      <c r="IK593" s="90"/>
      <c r="IL593" s="90"/>
      <c r="IM593" s="90"/>
      <c r="IN593" s="90"/>
      <c r="IO593" s="90"/>
      <c r="IP593" s="90"/>
      <c r="IQ593" s="90"/>
      <c r="IR593" s="90"/>
      <c r="IS593" s="90"/>
      <c r="IT593" s="90"/>
      <c r="IU593" s="90"/>
      <c r="IV593" s="90"/>
      <c r="IW593" s="90"/>
      <c r="IX593" s="90"/>
    </row>
    <row r="594" spans="4:258" s="3" customFormat="1" x14ac:dyDescent="0.25">
      <c r="D594" s="2"/>
      <c r="AH594" s="90"/>
      <c r="AI594" s="90"/>
      <c r="AJ594" s="90"/>
      <c r="AK594" s="90"/>
      <c r="AL594" s="90"/>
      <c r="AM594" s="90"/>
      <c r="AN594" s="90"/>
      <c r="AO594" s="90"/>
      <c r="AP594" s="90"/>
      <c r="AQ594" s="90"/>
      <c r="AR594" s="90"/>
      <c r="AS594" s="90"/>
      <c r="AT594" s="90"/>
      <c r="AU594" s="90"/>
      <c r="AV594" s="90"/>
      <c r="AW594" s="90"/>
      <c r="AX594" s="90"/>
      <c r="AY594" s="90"/>
      <c r="AZ594" s="90"/>
      <c r="BA594" s="90"/>
      <c r="BB594" s="90"/>
      <c r="BC594" s="90"/>
      <c r="BD594" s="90"/>
      <c r="BE594" s="90"/>
      <c r="BF594" s="90"/>
      <c r="BG594" s="90"/>
      <c r="BH594" s="90"/>
      <c r="BI594" s="90"/>
      <c r="BJ594" s="90"/>
      <c r="BK594" s="90"/>
      <c r="BL594" s="90"/>
      <c r="BM594" s="90"/>
      <c r="BN594" s="90"/>
      <c r="BO594" s="90"/>
      <c r="BP594" s="90"/>
      <c r="BQ594" s="90"/>
      <c r="BR594" s="90"/>
      <c r="BS594" s="90"/>
      <c r="BT594" s="90"/>
      <c r="BU594" s="90"/>
      <c r="BV594" s="90"/>
      <c r="BW594" s="90"/>
      <c r="BX594" s="90"/>
      <c r="BY594" s="90"/>
      <c r="BZ594" s="90"/>
      <c r="CA594" s="90"/>
      <c r="CB594" s="90"/>
      <c r="CC594" s="90"/>
      <c r="CD594" s="90"/>
      <c r="CE594" s="90"/>
      <c r="CF594" s="90"/>
      <c r="CG594" s="90"/>
      <c r="CH594" s="90"/>
      <c r="CI594" s="90"/>
      <c r="CJ594" s="90"/>
      <c r="CK594" s="90"/>
      <c r="CL594" s="90"/>
      <c r="CM594" s="90"/>
      <c r="CN594" s="90"/>
      <c r="CO594" s="90"/>
      <c r="CP594" s="90"/>
      <c r="CQ594" s="90"/>
      <c r="CR594" s="90"/>
      <c r="CS594" s="90"/>
      <c r="CT594" s="90"/>
      <c r="CU594" s="90"/>
      <c r="CV594" s="90"/>
      <c r="CW594" s="90"/>
      <c r="CX594" s="90"/>
      <c r="CY594" s="90"/>
      <c r="CZ594" s="90"/>
      <c r="DA594" s="90"/>
      <c r="DB594" s="90"/>
      <c r="DC594" s="90"/>
      <c r="DD594" s="90"/>
      <c r="DE594" s="90"/>
      <c r="DF594" s="90"/>
      <c r="DG594" s="90"/>
      <c r="DH594" s="90"/>
      <c r="DI594" s="90"/>
      <c r="DJ594" s="90"/>
      <c r="DK594" s="90"/>
      <c r="DL594" s="90"/>
      <c r="DM594" s="90"/>
      <c r="DN594" s="90"/>
      <c r="DO594" s="90"/>
      <c r="DP594" s="90"/>
      <c r="DQ594" s="90"/>
      <c r="DR594" s="90"/>
      <c r="DS594" s="90"/>
      <c r="DT594" s="90"/>
      <c r="DU594" s="90"/>
      <c r="DV594" s="90"/>
      <c r="DW594" s="90"/>
      <c r="DX594" s="90"/>
      <c r="DY594" s="90"/>
      <c r="DZ594" s="90"/>
      <c r="EA594" s="90"/>
      <c r="EB594" s="90"/>
      <c r="EC594" s="90"/>
      <c r="ED594" s="90"/>
      <c r="EE594" s="90"/>
      <c r="EF594" s="90"/>
      <c r="EG594" s="90"/>
      <c r="EH594" s="90"/>
      <c r="EI594" s="90"/>
      <c r="EJ594" s="90"/>
      <c r="EK594" s="90"/>
      <c r="EL594" s="90"/>
      <c r="EM594" s="90"/>
      <c r="EN594" s="90"/>
      <c r="EO594" s="90"/>
      <c r="EP594" s="90"/>
      <c r="EQ594" s="90"/>
      <c r="ER594" s="90"/>
      <c r="ES594" s="90"/>
      <c r="ET594" s="90"/>
      <c r="EU594" s="90"/>
      <c r="EV594" s="90"/>
      <c r="EW594" s="90"/>
      <c r="EX594" s="90"/>
      <c r="EY594" s="90"/>
      <c r="EZ594" s="90"/>
      <c r="FA594" s="90"/>
      <c r="FB594" s="90"/>
      <c r="FC594" s="90"/>
      <c r="FD594" s="90"/>
      <c r="FE594" s="90"/>
      <c r="FF594" s="90"/>
      <c r="FG594" s="90"/>
      <c r="FH594" s="90"/>
      <c r="FI594" s="90"/>
      <c r="FJ594" s="90"/>
      <c r="FK594" s="90"/>
      <c r="FL594" s="90"/>
      <c r="FM594" s="90"/>
      <c r="FN594" s="90"/>
      <c r="FO594" s="90"/>
      <c r="FP594" s="90"/>
      <c r="FQ594" s="90"/>
      <c r="FR594" s="90"/>
      <c r="FS594" s="90"/>
      <c r="FT594" s="90"/>
      <c r="FU594" s="90"/>
      <c r="FV594" s="90"/>
      <c r="FW594" s="90"/>
      <c r="FX594" s="90"/>
      <c r="FY594" s="90"/>
      <c r="FZ594" s="90"/>
      <c r="GA594" s="90"/>
      <c r="GB594" s="90"/>
      <c r="GC594" s="90"/>
      <c r="GD594" s="90"/>
      <c r="GE594" s="90"/>
      <c r="GF594" s="90"/>
      <c r="GG594" s="90"/>
      <c r="GH594" s="90"/>
      <c r="GI594" s="90"/>
      <c r="GJ594" s="90"/>
      <c r="GK594" s="90"/>
      <c r="GL594" s="90"/>
      <c r="GM594" s="90"/>
      <c r="GN594" s="90"/>
      <c r="GO594" s="90"/>
      <c r="GP594" s="90"/>
      <c r="GQ594" s="90"/>
      <c r="GR594" s="90"/>
      <c r="GS594" s="90"/>
      <c r="GT594" s="90"/>
      <c r="GU594" s="90"/>
      <c r="GV594" s="90"/>
      <c r="GW594" s="90"/>
      <c r="GX594" s="90"/>
      <c r="GY594" s="90"/>
      <c r="GZ594" s="90"/>
      <c r="HA594" s="90"/>
      <c r="HB594" s="90"/>
      <c r="HC594" s="90"/>
      <c r="HD594" s="90"/>
      <c r="HE594" s="90"/>
      <c r="HF594" s="90"/>
      <c r="HG594" s="90"/>
      <c r="HH594" s="90"/>
      <c r="HI594" s="90"/>
      <c r="HJ594" s="90"/>
      <c r="HK594" s="90"/>
      <c r="HL594" s="90"/>
      <c r="HM594" s="90"/>
      <c r="HN594" s="90"/>
      <c r="HO594" s="90"/>
      <c r="HP594" s="90"/>
      <c r="HQ594" s="90"/>
      <c r="HR594" s="90"/>
      <c r="HS594" s="90"/>
      <c r="HT594" s="90"/>
      <c r="HU594" s="90"/>
      <c r="HV594" s="90"/>
      <c r="HW594" s="90"/>
      <c r="HX594" s="90"/>
      <c r="HY594" s="90"/>
      <c r="HZ594" s="90"/>
      <c r="IA594" s="90"/>
      <c r="IB594" s="90"/>
      <c r="IC594" s="90"/>
      <c r="ID594" s="90"/>
      <c r="IE594" s="90"/>
      <c r="IF594" s="90"/>
      <c r="IG594" s="90"/>
      <c r="IH594" s="90"/>
      <c r="II594" s="90"/>
      <c r="IJ594" s="90"/>
      <c r="IK594" s="90"/>
      <c r="IL594" s="90"/>
      <c r="IM594" s="90"/>
      <c r="IN594" s="90"/>
      <c r="IO594" s="90"/>
      <c r="IP594" s="90"/>
      <c r="IQ594" s="90"/>
      <c r="IR594" s="90"/>
      <c r="IS594" s="90"/>
      <c r="IT594" s="90"/>
      <c r="IU594" s="90"/>
      <c r="IV594" s="90"/>
      <c r="IW594" s="90"/>
      <c r="IX594" s="90"/>
    </row>
    <row r="595" spans="4:258" s="3" customFormat="1" x14ac:dyDescent="0.25">
      <c r="D595" s="2"/>
      <c r="AH595" s="90"/>
      <c r="AI595" s="90"/>
      <c r="AJ595" s="90"/>
      <c r="AK595" s="90"/>
      <c r="AL595" s="90"/>
      <c r="AM595" s="90"/>
      <c r="AN595" s="90"/>
      <c r="AO595" s="90"/>
      <c r="AP595" s="90"/>
      <c r="AQ595" s="90"/>
      <c r="AR595" s="90"/>
      <c r="AS595" s="90"/>
      <c r="AT595" s="90"/>
      <c r="AU595" s="90"/>
      <c r="AV595" s="90"/>
      <c r="AW595" s="90"/>
      <c r="AX595" s="90"/>
      <c r="AY595" s="90"/>
      <c r="AZ595" s="90"/>
      <c r="BA595" s="90"/>
      <c r="BB595" s="90"/>
      <c r="BC595" s="90"/>
      <c r="BD595" s="90"/>
      <c r="BE595" s="90"/>
      <c r="BF595" s="90"/>
      <c r="BG595" s="90"/>
      <c r="BH595" s="90"/>
      <c r="BI595" s="90"/>
      <c r="BJ595" s="90"/>
      <c r="BK595" s="90"/>
      <c r="BL595" s="90"/>
      <c r="BM595" s="90"/>
      <c r="BN595" s="90"/>
      <c r="BO595" s="90"/>
      <c r="BP595" s="90"/>
      <c r="BQ595" s="90"/>
      <c r="BR595" s="90"/>
      <c r="BS595" s="90"/>
      <c r="BT595" s="90"/>
      <c r="BU595" s="90"/>
      <c r="BV595" s="90"/>
      <c r="BW595" s="90"/>
      <c r="BX595" s="90"/>
      <c r="BY595" s="90"/>
      <c r="BZ595" s="90"/>
      <c r="CA595" s="90"/>
      <c r="CB595" s="90"/>
      <c r="CC595" s="90"/>
      <c r="CD595" s="90"/>
      <c r="CE595" s="90"/>
      <c r="CF595" s="90"/>
      <c r="CG595" s="90"/>
      <c r="CH595" s="90"/>
      <c r="CI595" s="90"/>
      <c r="CJ595" s="90"/>
      <c r="CK595" s="90"/>
      <c r="CL595" s="90"/>
      <c r="CM595" s="90"/>
      <c r="CN595" s="90"/>
      <c r="CO595" s="90"/>
      <c r="CP595" s="90"/>
      <c r="CQ595" s="90"/>
      <c r="CR595" s="90"/>
      <c r="CS595" s="90"/>
      <c r="CT595" s="90"/>
      <c r="CU595" s="90"/>
      <c r="CV595" s="90"/>
      <c r="CW595" s="90"/>
      <c r="CX595" s="90"/>
      <c r="CY595" s="90"/>
      <c r="CZ595" s="90"/>
      <c r="DA595" s="90"/>
      <c r="DB595" s="90"/>
      <c r="DC595" s="90"/>
      <c r="DD595" s="90"/>
      <c r="DE595" s="90"/>
      <c r="DF595" s="90"/>
      <c r="DG595" s="90"/>
      <c r="DH595" s="90"/>
      <c r="DI595" s="90"/>
      <c r="DJ595" s="90"/>
      <c r="DK595" s="90"/>
      <c r="DL595" s="90"/>
      <c r="DM595" s="90"/>
      <c r="DN595" s="90"/>
      <c r="DO595" s="90"/>
      <c r="DP595" s="90"/>
      <c r="DQ595" s="90"/>
      <c r="DR595" s="90"/>
      <c r="DS595" s="90"/>
      <c r="DT595" s="90"/>
      <c r="DU595" s="90"/>
      <c r="DV595" s="90"/>
      <c r="DW595" s="90"/>
      <c r="DX595" s="90"/>
      <c r="DY595" s="90"/>
      <c r="DZ595" s="90"/>
      <c r="EA595" s="90"/>
      <c r="EB595" s="90"/>
      <c r="EC595" s="90"/>
      <c r="ED595" s="90"/>
      <c r="EE595" s="90"/>
      <c r="EF595" s="90"/>
      <c r="EG595" s="90"/>
      <c r="EH595" s="90"/>
      <c r="EI595" s="90"/>
      <c r="EJ595" s="90"/>
      <c r="EK595" s="90"/>
      <c r="EL595" s="90"/>
      <c r="EM595" s="90"/>
      <c r="EN595" s="90"/>
      <c r="EO595" s="90"/>
      <c r="EP595" s="90"/>
      <c r="EQ595" s="90"/>
      <c r="ER595" s="90"/>
      <c r="ES595" s="90"/>
      <c r="ET595" s="90"/>
      <c r="EU595" s="90"/>
      <c r="EV595" s="90"/>
      <c r="EW595" s="90"/>
      <c r="EX595" s="90"/>
      <c r="EY595" s="90"/>
      <c r="EZ595" s="90"/>
      <c r="FA595" s="90"/>
      <c r="FB595" s="90"/>
      <c r="FC595" s="90"/>
      <c r="FD595" s="90"/>
      <c r="FE595" s="90"/>
      <c r="FF595" s="90"/>
      <c r="FG595" s="90"/>
      <c r="FH595" s="90"/>
      <c r="FI595" s="90"/>
      <c r="FJ595" s="90"/>
      <c r="FK595" s="90"/>
      <c r="FL595" s="90"/>
      <c r="FM595" s="90"/>
      <c r="FN595" s="90"/>
      <c r="FO595" s="90"/>
      <c r="FP595" s="90"/>
      <c r="FQ595" s="90"/>
      <c r="FR595" s="90"/>
      <c r="FS595" s="90"/>
      <c r="FT595" s="90"/>
      <c r="FU595" s="90"/>
      <c r="FV595" s="90"/>
      <c r="FW595" s="90"/>
      <c r="FX595" s="90"/>
      <c r="FY595" s="90"/>
      <c r="FZ595" s="90"/>
      <c r="GA595" s="90"/>
      <c r="GB595" s="90"/>
      <c r="GC595" s="90"/>
      <c r="GD595" s="90"/>
      <c r="GE595" s="90"/>
      <c r="GF595" s="90"/>
      <c r="GG595" s="90"/>
      <c r="GH595" s="90"/>
      <c r="GI595" s="90"/>
      <c r="GJ595" s="90"/>
      <c r="GK595" s="90"/>
      <c r="GL595" s="90"/>
      <c r="GM595" s="90"/>
      <c r="GN595" s="90"/>
      <c r="GO595" s="90"/>
      <c r="GP595" s="90"/>
      <c r="GQ595" s="90"/>
      <c r="GR595" s="90"/>
      <c r="GS595" s="90"/>
      <c r="GT595" s="90"/>
      <c r="GU595" s="90"/>
      <c r="GV595" s="90"/>
      <c r="GW595" s="90"/>
      <c r="GX595" s="90"/>
      <c r="GY595" s="90"/>
      <c r="GZ595" s="90"/>
      <c r="HA595" s="90"/>
      <c r="HB595" s="90"/>
      <c r="HC595" s="90"/>
      <c r="HD595" s="90"/>
      <c r="HE595" s="90"/>
      <c r="HF595" s="90"/>
      <c r="HG595" s="90"/>
      <c r="HH595" s="90"/>
      <c r="HI595" s="90"/>
      <c r="HJ595" s="90"/>
      <c r="HK595" s="90"/>
      <c r="HL595" s="90"/>
      <c r="HM595" s="90"/>
      <c r="HN595" s="90"/>
      <c r="HO595" s="90"/>
      <c r="HP595" s="90"/>
      <c r="HQ595" s="90"/>
      <c r="HR595" s="90"/>
      <c r="HS595" s="90"/>
      <c r="HT595" s="90"/>
      <c r="HU595" s="90"/>
      <c r="HV595" s="90"/>
      <c r="HW595" s="90"/>
      <c r="HX595" s="90"/>
      <c r="HY595" s="90"/>
      <c r="HZ595" s="90"/>
      <c r="IA595" s="90"/>
      <c r="IB595" s="90"/>
      <c r="IC595" s="90"/>
      <c r="ID595" s="90"/>
      <c r="IE595" s="90"/>
      <c r="IF595" s="90"/>
      <c r="IG595" s="90"/>
      <c r="IH595" s="90"/>
      <c r="II595" s="90"/>
      <c r="IJ595" s="90"/>
      <c r="IK595" s="90"/>
      <c r="IL595" s="90"/>
      <c r="IM595" s="90"/>
      <c r="IN595" s="90"/>
      <c r="IO595" s="90"/>
      <c r="IP595" s="90"/>
      <c r="IQ595" s="90"/>
      <c r="IR595" s="90"/>
      <c r="IS595" s="90"/>
      <c r="IT595" s="90"/>
      <c r="IU595" s="90"/>
      <c r="IV595" s="90"/>
      <c r="IW595" s="90"/>
      <c r="IX595" s="90"/>
    </row>
    <row r="596" spans="4:258" s="3" customFormat="1" x14ac:dyDescent="0.25">
      <c r="D596" s="2"/>
      <c r="AH596" s="90"/>
      <c r="AI596" s="90"/>
      <c r="AJ596" s="90"/>
      <c r="AK596" s="90"/>
      <c r="AL596" s="90"/>
      <c r="AM596" s="90"/>
      <c r="AN596" s="90"/>
      <c r="AO596" s="90"/>
      <c r="AP596" s="90"/>
      <c r="AQ596" s="90"/>
      <c r="AR596" s="90"/>
      <c r="AS596" s="90"/>
      <c r="AT596" s="90"/>
      <c r="AU596" s="90"/>
      <c r="AV596" s="90"/>
      <c r="AW596" s="90"/>
      <c r="AX596" s="90"/>
      <c r="AY596" s="90"/>
      <c r="AZ596" s="90"/>
      <c r="BA596" s="90"/>
      <c r="BB596" s="90"/>
      <c r="BC596" s="90"/>
      <c r="BD596" s="90"/>
      <c r="BE596" s="90"/>
      <c r="BF596" s="90"/>
      <c r="BG596" s="90"/>
      <c r="BH596" s="90"/>
      <c r="BI596" s="90"/>
      <c r="BJ596" s="90"/>
      <c r="BK596" s="90"/>
      <c r="BL596" s="90"/>
      <c r="BM596" s="90"/>
      <c r="BN596" s="90"/>
      <c r="BO596" s="90"/>
      <c r="BP596" s="90"/>
      <c r="BQ596" s="90"/>
      <c r="BR596" s="90"/>
      <c r="BS596" s="90"/>
      <c r="BT596" s="90"/>
      <c r="BU596" s="90"/>
      <c r="BV596" s="90"/>
      <c r="BW596" s="90"/>
      <c r="BX596" s="90"/>
      <c r="BY596" s="90"/>
      <c r="BZ596" s="90"/>
      <c r="CA596" s="90"/>
      <c r="CB596" s="90"/>
      <c r="CC596" s="90"/>
      <c r="CD596" s="90"/>
      <c r="CE596" s="90"/>
      <c r="CF596" s="90"/>
      <c r="CG596" s="90"/>
      <c r="CH596" s="90"/>
      <c r="CI596" s="90"/>
      <c r="CJ596" s="90"/>
      <c r="CK596" s="90"/>
      <c r="CL596" s="90"/>
      <c r="CM596" s="90"/>
      <c r="CN596" s="90"/>
      <c r="CO596" s="90"/>
      <c r="CP596" s="90"/>
      <c r="CQ596" s="90"/>
      <c r="CR596" s="90"/>
      <c r="CS596" s="90"/>
      <c r="CT596" s="90"/>
      <c r="CU596" s="90"/>
      <c r="CV596" s="90"/>
      <c r="CW596" s="90"/>
      <c r="CX596" s="90"/>
      <c r="CY596" s="90"/>
      <c r="CZ596" s="90"/>
      <c r="DA596" s="90"/>
      <c r="DB596" s="90"/>
      <c r="DC596" s="90"/>
      <c r="DD596" s="90"/>
      <c r="DE596" s="90"/>
      <c r="DF596" s="90"/>
      <c r="DG596" s="90"/>
      <c r="DH596" s="90"/>
      <c r="DI596" s="90"/>
      <c r="DJ596" s="90"/>
      <c r="DK596" s="90"/>
      <c r="DL596" s="90"/>
      <c r="DM596" s="90"/>
      <c r="DN596" s="90"/>
      <c r="DO596" s="90"/>
      <c r="DP596" s="90"/>
      <c r="DQ596" s="90"/>
      <c r="DR596" s="90"/>
      <c r="DS596" s="90"/>
      <c r="DT596" s="90"/>
      <c r="DU596" s="90"/>
      <c r="DV596" s="90"/>
      <c r="DW596" s="90"/>
      <c r="DX596" s="90"/>
      <c r="DY596" s="90"/>
      <c r="DZ596" s="90"/>
      <c r="EA596" s="90"/>
      <c r="EB596" s="90"/>
      <c r="EC596" s="90"/>
      <c r="ED596" s="90"/>
      <c r="EE596" s="90"/>
      <c r="EF596" s="90"/>
      <c r="EG596" s="90"/>
      <c r="EH596" s="90"/>
      <c r="EI596" s="90"/>
      <c r="EJ596" s="90"/>
      <c r="EK596" s="90"/>
      <c r="EL596" s="90"/>
      <c r="EM596" s="90"/>
      <c r="EN596" s="90"/>
      <c r="EO596" s="90"/>
      <c r="EP596" s="90"/>
      <c r="EQ596" s="90"/>
      <c r="ER596" s="90"/>
      <c r="ES596" s="90"/>
      <c r="ET596" s="90"/>
      <c r="EU596" s="90"/>
      <c r="EV596" s="90"/>
      <c r="EW596" s="90"/>
      <c r="EX596" s="90"/>
      <c r="EY596" s="90"/>
      <c r="EZ596" s="90"/>
      <c r="FA596" s="90"/>
      <c r="FB596" s="90"/>
      <c r="FC596" s="90"/>
      <c r="FD596" s="90"/>
      <c r="FE596" s="90"/>
      <c r="FF596" s="90"/>
      <c r="FG596" s="90"/>
      <c r="FH596" s="90"/>
      <c r="FI596" s="90"/>
      <c r="FJ596" s="90"/>
      <c r="FK596" s="90"/>
      <c r="FL596" s="90"/>
      <c r="FM596" s="90"/>
      <c r="FN596" s="90"/>
      <c r="FO596" s="90"/>
      <c r="FP596" s="90"/>
      <c r="FQ596" s="90"/>
      <c r="FR596" s="90"/>
      <c r="FS596" s="90"/>
      <c r="FT596" s="90"/>
      <c r="FU596" s="90"/>
      <c r="FV596" s="90"/>
      <c r="FW596" s="90"/>
      <c r="FX596" s="90"/>
      <c r="FY596" s="90"/>
      <c r="FZ596" s="90"/>
      <c r="GA596" s="90"/>
      <c r="GB596" s="90"/>
      <c r="GC596" s="90"/>
      <c r="GD596" s="90"/>
      <c r="GE596" s="90"/>
      <c r="GF596" s="90"/>
      <c r="GG596" s="90"/>
      <c r="GH596" s="90"/>
      <c r="GI596" s="90"/>
      <c r="GJ596" s="90"/>
      <c r="GK596" s="90"/>
      <c r="GL596" s="90"/>
      <c r="GM596" s="90"/>
      <c r="GN596" s="90"/>
      <c r="GO596" s="90"/>
      <c r="GP596" s="90"/>
      <c r="GQ596" s="90"/>
      <c r="GR596" s="90"/>
      <c r="GS596" s="90"/>
      <c r="GT596" s="90"/>
      <c r="GU596" s="90"/>
      <c r="GV596" s="90"/>
      <c r="GW596" s="90"/>
      <c r="GX596" s="90"/>
      <c r="GY596" s="90"/>
      <c r="GZ596" s="90"/>
      <c r="HA596" s="90"/>
      <c r="HB596" s="90"/>
      <c r="HC596" s="90"/>
      <c r="HD596" s="90"/>
      <c r="HE596" s="90"/>
      <c r="HF596" s="90"/>
      <c r="HG596" s="90"/>
      <c r="HH596" s="90"/>
      <c r="HI596" s="90"/>
      <c r="HJ596" s="90"/>
      <c r="HK596" s="90"/>
      <c r="HL596" s="90"/>
      <c r="HM596" s="90"/>
      <c r="HN596" s="90"/>
      <c r="HO596" s="90"/>
      <c r="HP596" s="90"/>
      <c r="HQ596" s="90"/>
      <c r="HR596" s="90"/>
      <c r="HS596" s="90"/>
      <c r="HT596" s="90"/>
      <c r="HU596" s="90"/>
      <c r="HV596" s="90"/>
      <c r="HW596" s="90"/>
      <c r="HX596" s="90"/>
      <c r="HY596" s="90"/>
      <c r="HZ596" s="90"/>
      <c r="IA596" s="90"/>
      <c r="IB596" s="90"/>
      <c r="IC596" s="90"/>
      <c r="ID596" s="90"/>
      <c r="IE596" s="90"/>
      <c r="IF596" s="90"/>
      <c r="IG596" s="90"/>
      <c r="IH596" s="90"/>
      <c r="II596" s="90"/>
      <c r="IJ596" s="90"/>
      <c r="IK596" s="90"/>
      <c r="IL596" s="90"/>
      <c r="IM596" s="90"/>
      <c r="IN596" s="90"/>
      <c r="IO596" s="90"/>
      <c r="IP596" s="90"/>
      <c r="IQ596" s="90"/>
      <c r="IR596" s="90"/>
      <c r="IS596" s="90"/>
      <c r="IT596" s="90"/>
      <c r="IU596" s="90"/>
      <c r="IV596" s="90"/>
      <c r="IW596" s="90"/>
      <c r="IX596" s="90"/>
    </row>
    <row r="597" spans="4:258" s="3" customFormat="1" x14ac:dyDescent="0.25">
      <c r="D597" s="2"/>
      <c r="AH597" s="90"/>
      <c r="AI597" s="90"/>
      <c r="AJ597" s="90"/>
      <c r="AK597" s="90"/>
      <c r="AL597" s="90"/>
      <c r="AM597" s="90"/>
      <c r="AN597" s="90"/>
      <c r="AO597" s="90"/>
      <c r="AP597" s="90"/>
      <c r="AQ597" s="90"/>
      <c r="AR597" s="90"/>
      <c r="AS597" s="90"/>
      <c r="AT597" s="90"/>
      <c r="AU597" s="90"/>
      <c r="AV597" s="90"/>
      <c r="AW597" s="90"/>
      <c r="AX597" s="90"/>
      <c r="AY597" s="90"/>
      <c r="AZ597" s="90"/>
      <c r="BA597" s="90"/>
      <c r="BB597" s="90"/>
      <c r="BC597" s="90"/>
      <c r="BD597" s="90"/>
      <c r="BE597" s="90"/>
      <c r="BF597" s="90"/>
      <c r="BG597" s="90"/>
      <c r="BH597" s="90"/>
      <c r="BI597" s="90"/>
      <c r="BJ597" s="90"/>
      <c r="BK597" s="90"/>
      <c r="BL597" s="90"/>
      <c r="BM597" s="90"/>
      <c r="BN597" s="90"/>
      <c r="BO597" s="90"/>
      <c r="BP597" s="90"/>
      <c r="BQ597" s="90"/>
      <c r="BR597" s="90"/>
      <c r="BS597" s="90"/>
      <c r="BT597" s="90"/>
      <c r="BU597" s="90"/>
      <c r="BV597" s="90"/>
      <c r="BW597" s="90"/>
      <c r="BX597" s="90"/>
      <c r="BY597" s="90"/>
      <c r="BZ597" s="90"/>
      <c r="CA597" s="90"/>
      <c r="CB597" s="90"/>
      <c r="CC597" s="90"/>
      <c r="CD597" s="90"/>
      <c r="CE597" s="90"/>
      <c r="CF597" s="90"/>
      <c r="CG597" s="90"/>
      <c r="CH597" s="90"/>
      <c r="CI597" s="90"/>
      <c r="CJ597" s="90"/>
      <c r="CK597" s="90"/>
      <c r="CL597" s="90"/>
      <c r="CM597" s="90"/>
      <c r="CN597" s="90"/>
      <c r="CO597" s="90"/>
      <c r="CP597" s="90"/>
      <c r="CQ597" s="90"/>
      <c r="CR597" s="90"/>
      <c r="CS597" s="90"/>
      <c r="CT597" s="90"/>
      <c r="CU597" s="90"/>
      <c r="CV597" s="90"/>
      <c r="CW597" s="90"/>
      <c r="CX597" s="90"/>
      <c r="CY597" s="90"/>
      <c r="CZ597" s="90"/>
      <c r="DA597" s="90"/>
      <c r="DB597" s="90"/>
      <c r="DC597" s="90"/>
      <c r="DD597" s="90"/>
      <c r="DE597" s="90"/>
      <c r="DF597" s="90"/>
      <c r="DG597" s="90"/>
      <c r="DH597" s="90"/>
      <c r="DI597" s="90"/>
      <c r="DJ597" s="90"/>
      <c r="DK597" s="90"/>
      <c r="DL597" s="90"/>
      <c r="DM597" s="90"/>
      <c r="DN597" s="90"/>
      <c r="DO597" s="90"/>
      <c r="DP597" s="90"/>
      <c r="DQ597" s="90"/>
      <c r="DR597" s="90"/>
      <c r="DS597" s="90"/>
      <c r="DT597" s="90"/>
      <c r="DU597" s="90"/>
      <c r="DV597" s="90"/>
      <c r="DW597" s="90"/>
      <c r="DX597" s="90"/>
      <c r="DY597" s="90"/>
      <c r="DZ597" s="90"/>
      <c r="EA597" s="90"/>
      <c r="EB597" s="90"/>
      <c r="EC597" s="90"/>
      <c r="ED597" s="90"/>
      <c r="EE597" s="90"/>
      <c r="EF597" s="90"/>
      <c r="EG597" s="90"/>
      <c r="EH597" s="90"/>
      <c r="EI597" s="90"/>
      <c r="EJ597" s="90"/>
      <c r="EK597" s="90"/>
      <c r="EL597" s="90"/>
      <c r="EM597" s="90"/>
      <c r="EN597" s="90"/>
      <c r="EO597" s="90"/>
      <c r="EP597" s="90"/>
      <c r="EQ597" s="90"/>
      <c r="ER597" s="90"/>
      <c r="ES597" s="90"/>
      <c r="ET597" s="90"/>
      <c r="EU597" s="90"/>
      <c r="EV597" s="90"/>
      <c r="EW597" s="90"/>
      <c r="EX597" s="90"/>
      <c r="EY597" s="90"/>
      <c r="EZ597" s="90"/>
      <c r="FA597" s="90"/>
      <c r="FB597" s="90"/>
      <c r="FC597" s="90"/>
      <c r="FD597" s="90"/>
      <c r="FE597" s="90"/>
      <c r="FF597" s="90"/>
      <c r="FG597" s="90"/>
      <c r="FH597" s="90"/>
      <c r="FI597" s="90"/>
      <c r="FJ597" s="90"/>
      <c r="FK597" s="90"/>
      <c r="FL597" s="90"/>
      <c r="FM597" s="90"/>
      <c r="FN597" s="90"/>
      <c r="FO597" s="90"/>
      <c r="FP597" s="90"/>
      <c r="FQ597" s="90"/>
      <c r="FR597" s="90"/>
      <c r="FS597" s="90"/>
      <c r="FT597" s="90"/>
      <c r="FU597" s="90"/>
      <c r="FV597" s="90"/>
      <c r="FW597" s="90"/>
      <c r="FX597" s="90"/>
      <c r="FY597" s="90"/>
      <c r="FZ597" s="90"/>
      <c r="GA597" s="90"/>
      <c r="GB597" s="90"/>
      <c r="GC597" s="90"/>
      <c r="GD597" s="90"/>
      <c r="GE597" s="90"/>
      <c r="GF597" s="90"/>
      <c r="GG597" s="90"/>
      <c r="GH597" s="90"/>
      <c r="GI597" s="90"/>
      <c r="GJ597" s="90"/>
      <c r="GK597" s="90"/>
      <c r="GL597" s="90"/>
      <c r="GM597" s="90"/>
      <c r="GN597" s="90"/>
      <c r="GO597" s="90"/>
      <c r="GP597" s="90"/>
      <c r="GQ597" s="90"/>
      <c r="GR597" s="90"/>
      <c r="GS597" s="90"/>
      <c r="GT597" s="90"/>
      <c r="GU597" s="90"/>
      <c r="GV597" s="90"/>
      <c r="GW597" s="90"/>
      <c r="GX597" s="90"/>
      <c r="GY597" s="90"/>
      <c r="GZ597" s="90"/>
      <c r="HA597" s="90"/>
      <c r="HB597" s="90"/>
      <c r="HC597" s="90"/>
      <c r="HD597" s="90"/>
      <c r="HE597" s="90"/>
      <c r="HF597" s="90"/>
      <c r="HG597" s="90"/>
      <c r="HH597" s="90"/>
      <c r="HI597" s="90"/>
      <c r="HJ597" s="90"/>
      <c r="HK597" s="90"/>
      <c r="HL597" s="90"/>
      <c r="HM597" s="90"/>
      <c r="HN597" s="90"/>
      <c r="HO597" s="90"/>
      <c r="HP597" s="90"/>
      <c r="HQ597" s="90"/>
      <c r="HR597" s="90"/>
      <c r="HS597" s="90"/>
      <c r="HT597" s="90"/>
      <c r="HU597" s="90"/>
      <c r="HV597" s="90"/>
      <c r="HW597" s="90"/>
      <c r="HX597" s="90"/>
      <c r="HY597" s="90"/>
      <c r="HZ597" s="90"/>
      <c r="IA597" s="90"/>
      <c r="IB597" s="90"/>
      <c r="IC597" s="90"/>
      <c r="ID597" s="90"/>
      <c r="IE597" s="90"/>
      <c r="IF597" s="90"/>
      <c r="IG597" s="90"/>
      <c r="IH597" s="90"/>
      <c r="II597" s="90"/>
      <c r="IJ597" s="90"/>
      <c r="IK597" s="90"/>
      <c r="IL597" s="90"/>
      <c r="IM597" s="90"/>
      <c r="IN597" s="90"/>
      <c r="IO597" s="90"/>
      <c r="IP597" s="90"/>
      <c r="IQ597" s="90"/>
      <c r="IR597" s="90"/>
      <c r="IS597" s="90"/>
      <c r="IT597" s="90"/>
      <c r="IU597" s="90"/>
      <c r="IV597" s="90"/>
      <c r="IW597" s="90"/>
      <c r="IX597" s="90"/>
    </row>
    <row r="598" spans="4:258" s="3" customFormat="1" x14ac:dyDescent="0.25">
      <c r="D598" s="2"/>
      <c r="AH598" s="90"/>
      <c r="AI598" s="90"/>
      <c r="AJ598" s="90"/>
      <c r="AK598" s="90"/>
      <c r="AL598" s="90"/>
      <c r="AM598" s="90"/>
      <c r="AN598" s="90"/>
      <c r="AO598" s="90"/>
      <c r="AP598" s="90"/>
      <c r="AQ598" s="90"/>
      <c r="AR598" s="90"/>
      <c r="AS598" s="90"/>
      <c r="AT598" s="90"/>
      <c r="AU598" s="90"/>
      <c r="AV598" s="90"/>
      <c r="AW598" s="90"/>
      <c r="AX598" s="90"/>
      <c r="AY598" s="90"/>
      <c r="AZ598" s="90"/>
      <c r="BA598" s="90"/>
      <c r="BB598" s="90"/>
      <c r="BC598" s="90"/>
      <c r="BD598" s="90"/>
      <c r="BE598" s="90"/>
      <c r="BF598" s="90"/>
      <c r="BG598" s="90"/>
      <c r="BH598" s="90"/>
      <c r="BI598" s="90"/>
      <c r="BJ598" s="90"/>
      <c r="BK598" s="90"/>
      <c r="BL598" s="90"/>
      <c r="BM598" s="90"/>
      <c r="BN598" s="90"/>
      <c r="BO598" s="90"/>
      <c r="BP598" s="90"/>
      <c r="BQ598" s="90"/>
      <c r="BR598" s="90"/>
      <c r="BS598" s="90"/>
      <c r="BT598" s="90"/>
      <c r="BU598" s="90"/>
      <c r="BV598" s="90"/>
      <c r="BW598" s="90"/>
      <c r="BX598" s="90"/>
      <c r="BY598" s="90"/>
      <c r="BZ598" s="90"/>
      <c r="CA598" s="90"/>
      <c r="CB598" s="90"/>
      <c r="CC598" s="90"/>
      <c r="CD598" s="90"/>
      <c r="CE598" s="90"/>
      <c r="CF598" s="90"/>
      <c r="CG598" s="90"/>
      <c r="CH598" s="90"/>
      <c r="CI598" s="90"/>
      <c r="CJ598" s="90"/>
      <c r="CK598" s="90"/>
      <c r="CL598" s="90"/>
      <c r="CM598" s="90"/>
      <c r="CN598" s="90"/>
      <c r="CO598" s="90"/>
      <c r="CP598" s="90"/>
      <c r="CQ598" s="90"/>
      <c r="CR598" s="90"/>
      <c r="CS598" s="90"/>
      <c r="CT598" s="90"/>
      <c r="CU598" s="90"/>
      <c r="CV598" s="90"/>
      <c r="CW598" s="90"/>
      <c r="CX598" s="90"/>
      <c r="CY598" s="90"/>
      <c r="CZ598" s="90"/>
      <c r="DA598" s="90"/>
      <c r="DB598" s="90"/>
      <c r="DC598" s="90"/>
      <c r="DD598" s="90"/>
      <c r="DE598" s="90"/>
      <c r="DF598" s="90"/>
      <c r="DG598" s="90"/>
      <c r="DH598" s="90"/>
      <c r="DI598" s="90"/>
      <c r="DJ598" s="90"/>
      <c r="DK598" s="90"/>
      <c r="DL598" s="90"/>
      <c r="DM598" s="90"/>
      <c r="DN598" s="90"/>
      <c r="DO598" s="90"/>
      <c r="DP598" s="90"/>
      <c r="DQ598" s="90"/>
      <c r="DR598" s="90"/>
      <c r="DS598" s="90"/>
      <c r="DT598" s="90"/>
      <c r="DU598" s="90"/>
      <c r="DV598" s="90"/>
      <c r="DW598" s="90"/>
      <c r="DX598" s="90"/>
      <c r="DY598" s="90"/>
      <c r="DZ598" s="90"/>
      <c r="EA598" s="90"/>
      <c r="EB598" s="90"/>
      <c r="EC598" s="90"/>
      <c r="ED598" s="90"/>
      <c r="EE598" s="90"/>
      <c r="EF598" s="90"/>
      <c r="EG598" s="90"/>
      <c r="EH598" s="90"/>
      <c r="EI598" s="90"/>
      <c r="EJ598" s="90"/>
      <c r="EK598" s="90"/>
      <c r="EL598" s="90"/>
      <c r="EM598" s="90"/>
      <c r="EN598" s="90"/>
      <c r="EO598" s="90"/>
      <c r="EP598" s="90"/>
      <c r="EQ598" s="90"/>
      <c r="ER598" s="90"/>
      <c r="ES598" s="90"/>
      <c r="ET598" s="90"/>
      <c r="EU598" s="90"/>
      <c r="EV598" s="90"/>
      <c r="EW598" s="90"/>
      <c r="EX598" s="90"/>
      <c r="EY598" s="90"/>
      <c r="EZ598" s="90"/>
      <c r="FA598" s="90"/>
      <c r="FB598" s="90"/>
      <c r="FC598" s="90"/>
      <c r="FD598" s="90"/>
      <c r="FE598" s="90"/>
      <c r="FF598" s="90"/>
      <c r="FG598" s="90"/>
      <c r="FH598" s="90"/>
      <c r="FI598" s="90"/>
      <c r="FJ598" s="90"/>
      <c r="FK598" s="90"/>
      <c r="FL598" s="90"/>
      <c r="FM598" s="90"/>
      <c r="FN598" s="90"/>
      <c r="FO598" s="90"/>
      <c r="FP598" s="90"/>
      <c r="FQ598" s="90"/>
      <c r="FR598" s="90"/>
      <c r="FS598" s="90"/>
      <c r="FT598" s="90"/>
      <c r="FU598" s="90"/>
      <c r="FV598" s="90"/>
      <c r="FW598" s="90"/>
      <c r="FX598" s="90"/>
      <c r="FY598" s="90"/>
      <c r="FZ598" s="90"/>
      <c r="GA598" s="90"/>
      <c r="GB598" s="90"/>
      <c r="GC598" s="90"/>
      <c r="GD598" s="90"/>
      <c r="GE598" s="90"/>
      <c r="GF598" s="90"/>
      <c r="GG598" s="90"/>
      <c r="GH598" s="90"/>
      <c r="GI598" s="90"/>
      <c r="GJ598" s="90"/>
      <c r="GK598" s="90"/>
      <c r="GL598" s="90"/>
      <c r="GM598" s="90"/>
      <c r="GN598" s="90"/>
      <c r="GO598" s="90"/>
      <c r="GP598" s="90"/>
      <c r="GQ598" s="90"/>
      <c r="GR598" s="90"/>
      <c r="GS598" s="90"/>
      <c r="GT598" s="90"/>
      <c r="GU598" s="90"/>
      <c r="GV598" s="90"/>
      <c r="GW598" s="90"/>
      <c r="GX598" s="90"/>
      <c r="GY598" s="90"/>
      <c r="GZ598" s="90"/>
      <c r="HA598" s="90"/>
      <c r="HB598" s="90"/>
      <c r="HC598" s="90"/>
      <c r="HD598" s="90"/>
      <c r="HE598" s="90"/>
      <c r="HF598" s="90"/>
      <c r="HG598" s="90"/>
      <c r="HH598" s="90"/>
      <c r="HI598" s="90"/>
      <c r="HJ598" s="90"/>
      <c r="HK598" s="90"/>
      <c r="HL598" s="90"/>
      <c r="HM598" s="90"/>
      <c r="HN598" s="90"/>
      <c r="HO598" s="90"/>
      <c r="HP598" s="90"/>
      <c r="HQ598" s="90"/>
      <c r="HR598" s="90"/>
      <c r="HS598" s="90"/>
      <c r="HT598" s="90"/>
      <c r="HU598" s="90"/>
      <c r="HV598" s="90"/>
      <c r="HW598" s="90"/>
      <c r="HX598" s="90"/>
      <c r="HY598" s="90"/>
      <c r="HZ598" s="90"/>
      <c r="IA598" s="90"/>
      <c r="IB598" s="90"/>
      <c r="IC598" s="90"/>
      <c r="ID598" s="90"/>
      <c r="IE598" s="90"/>
      <c r="IF598" s="90"/>
      <c r="IG598" s="90"/>
      <c r="IH598" s="90"/>
      <c r="II598" s="90"/>
      <c r="IJ598" s="90"/>
      <c r="IK598" s="90"/>
      <c r="IL598" s="90"/>
      <c r="IM598" s="90"/>
      <c r="IN598" s="90"/>
      <c r="IO598" s="90"/>
      <c r="IP598" s="90"/>
      <c r="IQ598" s="90"/>
      <c r="IR598" s="90"/>
      <c r="IS598" s="90"/>
      <c r="IT598" s="90"/>
      <c r="IU598" s="90"/>
      <c r="IV598" s="90"/>
      <c r="IW598" s="90"/>
      <c r="IX598" s="90"/>
    </row>
    <row r="599" spans="4:258" s="3" customFormat="1" x14ac:dyDescent="0.25">
      <c r="D599" s="2"/>
      <c r="AH599" s="90"/>
      <c r="AI599" s="90"/>
      <c r="AJ599" s="90"/>
      <c r="AK599" s="90"/>
      <c r="AL599" s="90"/>
      <c r="AM599" s="90"/>
      <c r="AN599" s="90"/>
      <c r="AO599" s="90"/>
      <c r="AP599" s="90"/>
      <c r="AQ599" s="90"/>
      <c r="AR599" s="90"/>
      <c r="AS599" s="90"/>
      <c r="AT599" s="90"/>
      <c r="AU599" s="90"/>
      <c r="AV599" s="90"/>
      <c r="AW599" s="90"/>
      <c r="AX599" s="90"/>
      <c r="AY599" s="90"/>
      <c r="AZ599" s="90"/>
      <c r="BA599" s="90"/>
      <c r="BB599" s="90"/>
      <c r="BC599" s="90"/>
      <c r="BD599" s="90"/>
      <c r="BE599" s="90"/>
      <c r="BF599" s="90"/>
      <c r="BG599" s="90"/>
      <c r="BH599" s="90"/>
      <c r="BI599" s="90"/>
      <c r="BJ599" s="90"/>
      <c r="BK599" s="90"/>
      <c r="BL599" s="90"/>
      <c r="BM599" s="90"/>
      <c r="BN599" s="90"/>
      <c r="BO599" s="90"/>
      <c r="BP599" s="90"/>
      <c r="BQ599" s="90"/>
      <c r="BR599" s="90"/>
      <c r="BS599" s="90"/>
      <c r="BT599" s="90"/>
      <c r="BU599" s="90"/>
      <c r="BV599" s="90"/>
      <c r="BW599" s="90"/>
      <c r="BX599" s="90"/>
      <c r="BY599" s="90"/>
      <c r="BZ599" s="90"/>
      <c r="CA599" s="90"/>
      <c r="CB599" s="90"/>
      <c r="CC599" s="90"/>
      <c r="CD599" s="90"/>
      <c r="CE599" s="90"/>
      <c r="CF599" s="90"/>
      <c r="CG599" s="90"/>
      <c r="CH599" s="90"/>
      <c r="CI599" s="90"/>
      <c r="CJ599" s="90"/>
      <c r="CK599" s="90"/>
      <c r="CL599" s="90"/>
      <c r="CM599" s="90"/>
      <c r="CN599" s="90"/>
      <c r="CO599" s="90"/>
      <c r="CP599" s="90"/>
      <c r="CQ599" s="90"/>
      <c r="CR599" s="90"/>
      <c r="CS599" s="90"/>
      <c r="CT599" s="90"/>
      <c r="CU599" s="90"/>
      <c r="CV599" s="90"/>
      <c r="CW599" s="90"/>
      <c r="CX599" s="90"/>
      <c r="CY599" s="90"/>
      <c r="CZ599" s="90"/>
      <c r="DA599" s="90"/>
      <c r="DB599" s="90"/>
      <c r="DC599" s="90"/>
      <c r="DD599" s="90"/>
      <c r="DE599" s="90"/>
      <c r="DF599" s="90"/>
      <c r="DG599" s="90"/>
      <c r="DH599" s="90"/>
      <c r="DI599" s="90"/>
      <c r="DJ599" s="90"/>
      <c r="DK599" s="90"/>
      <c r="DL599" s="90"/>
      <c r="DM599" s="90"/>
      <c r="DN599" s="90"/>
      <c r="DO599" s="90"/>
      <c r="DP599" s="90"/>
      <c r="DQ599" s="90"/>
      <c r="DR599" s="90"/>
      <c r="DS599" s="90"/>
      <c r="DT599" s="90"/>
      <c r="DU599" s="90"/>
      <c r="DV599" s="90"/>
      <c r="DW599" s="90"/>
      <c r="DX599" s="90"/>
      <c r="DY599" s="90"/>
      <c r="DZ599" s="90"/>
      <c r="EA599" s="90"/>
      <c r="EB599" s="90"/>
      <c r="EC599" s="90"/>
      <c r="ED599" s="90"/>
      <c r="EE599" s="90"/>
      <c r="EF599" s="90"/>
      <c r="EG599" s="90"/>
      <c r="EH599" s="90"/>
      <c r="EI599" s="90"/>
      <c r="EJ599" s="90"/>
      <c r="EK599" s="90"/>
      <c r="EL599" s="90"/>
      <c r="EM599" s="90"/>
      <c r="EN599" s="90"/>
      <c r="EO599" s="90"/>
      <c r="EP599" s="90"/>
      <c r="EQ599" s="90"/>
      <c r="ER599" s="90"/>
      <c r="ES599" s="90"/>
      <c r="ET599" s="90"/>
      <c r="EU599" s="90"/>
      <c r="EV599" s="90"/>
      <c r="EW599" s="90"/>
      <c r="EX599" s="90"/>
      <c r="EY599" s="90"/>
      <c r="EZ599" s="90"/>
      <c r="FA599" s="90"/>
      <c r="FB599" s="90"/>
      <c r="FC599" s="90"/>
      <c r="FD599" s="90"/>
      <c r="FE599" s="90"/>
      <c r="FF599" s="90"/>
      <c r="FG599" s="90"/>
      <c r="FH599" s="90"/>
      <c r="FI599" s="90"/>
      <c r="FJ599" s="90"/>
      <c r="FK599" s="90"/>
      <c r="FL599" s="90"/>
      <c r="FM599" s="90"/>
      <c r="FN599" s="90"/>
      <c r="FO599" s="90"/>
      <c r="FP599" s="90"/>
      <c r="FQ599" s="90"/>
      <c r="FR599" s="90"/>
      <c r="FS599" s="90"/>
      <c r="FT599" s="90"/>
      <c r="FU599" s="90"/>
      <c r="FV599" s="90"/>
      <c r="FW599" s="90"/>
      <c r="FX599" s="90"/>
      <c r="FY599" s="90"/>
      <c r="FZ599" s="90"/>
      <c r="GA599" s="90"/>
      <c r="GB599" s="90"/>
      <c r="GC599" s="90"/>
      <c r="GD599" s="90"/>
      <c r="GE599" s="90"/>
      <c r="GF599" s="90"/>
      <c r="GG599" s="90"/>
      <c r="GH599" s="90"/>
      <c r="GI599" s="90"/>
      <c r="GJ599" s="90"/>
      <c r="GK599" s="90"/>
      <c r="GL599" s="90"/>
      <c r="GM599" s="90"/>
      <c r="GN599" s="90"/>
      <c r="GO599" s="90"/>
      <c r="GP599" s="90"/>
      <c r="GQ599" s="90"/>
      <c r="GR599" s="90"/>
      <c r="GS599" s="90"/>
      <c r="GT599" s="90"/>
      <c r="GU599" s="90"/>
      <c r="GV599" s="90"/>
      <c r="GW599" s="90"/>
      <c r="GX599" s="90"/>
      <c r="GY599" s="90"/>
      <c r="GZ599" s="90"/>
      <c r="HA599" s="90"/>
      <c r="HB599" s="90"/>
      <c r="HC599" s="90"/>
      <c r="HD599" s="90"/>
      <c r="HE599" s="90"/>
      <c r="HF599" s="90"/>
      <c r="HG599" s="90"/>
      <c r="HH599" s="90"/>
      <c r="HI599" s="90"/>
      <c r="HJ599" s="90"/>
      <c r="HK599" s="90"/>
      <c r="HL599" s="90"/>
      <c r="HM599" s="90"/>
      <c r="HN599" s="90"/>
      <c r="HO599" s="90"/>
      <c r="HP599" s="90"/>
      <c r="HQ599" s="90"/>
      <c r="HR599" s="90"/>
      <c r="HS599" s="90"/>
      <c r="HT599" s="90"/>
      <c r="HU599" s="90"/>
      <c r="HV599" s="90"/>
      <c r="HW599" s="90"/>
      <c r="HX599" s="90"/>
      <c r="HY599" s="90"/>
      <c r="HZ599" s="90"/>
      <c r="IA599" s="90"/>
      <c r="IB599" s="90"/>
      <c r="IC599" s="90"/>
      <c r="ID599" s="90"/>
      <c r="IE599" s="90"/>
      <c r="IF599" s="90"/>
      <c r="IG599" s="90"/>
      <c r="IH599" s="90"/>
      <c r="II599" s="90"/>
      <c r="IJ599" s="90"/>
      <c r="IK599" s="90"/>
      <c r="IL599" s="90"/>
      <c r="IM599" s="90"/>
      <c r="IN599" s="90"/>
      <c r="IO599" s="90"/>
      <c r="IP599" s="90"/>
      <c r="IQ599" s="90"/>
      <c r="IR599" s="90"/>
      <c r="IS599" s="90"/>
      <c r="IT599" s="90"/>
      <c r="IU599" s="90"/>
      <c r="IV599" s="90"/>
      <c r="IW599" s="90"/>
      <c r="IX599" s="90"/>
    </row>
    <row r="600" spans="4:258" s="3" customFormat="1" x14ac:dyDescent="0.25">
      <c r="D600" s="2"/>
      <c r="AH600" s="90"/>
      <c r="AI600" s="90"/>
      <c r="AJ600" s="90"/>
      <c r="AK600" s="90"/>
      <c r="AL600" s="90"/>
      <c r="AM600" s="90"/>
      <c r="AN600" s="90"/>
      <c r="AO600" s="90"/>
      <c r="AP600" s="90"/>
      <c r="AQ600" s="90"/>
      <c r="AR600" s="90"/>
      <c r="AS600" s="90"/>
      <c r="AT600" s="90"/>
      <c r="AU600" s="90"/>
      <c r="AV600" s="90"/>
      <c r="AW600" s="90"/>
      <c r="AX600" s="90"/>
      <c r="AY600" s="90"/>
      <c r="AZ600" s="90"/>
      <c r="BA600" s="90"/>
      <c r="BB600" s="90"/>
      <c r="BC600" s="90"/>
      <c r="BD600" s="90"/>
      <c r="BE600" s="90"/>
      <c r="BF600" s="90"/>
      <c r="BG600" s="90"/>
      <c r="BH600" s="90"/>
      <c r="BI600" s="90"/>
      <c r="BJ600" s="90"/>
      <c r="BK600" s="90"/>
      <c r="BL600" s="90"/>
      <c r="BM600" s="90"/>
      <c r="BN600" s="90"/>
      <c r="BO600" s="90"/>
      <c r="BP600" s="90"/>
      <c r="BQ600" s="90"/>
      <c r="BR600" s="90"/>
      <c r="BS600" s="90"/>
      <c r="BT600" s="90"/>
      <c r="BU600" s="90"/>
      <c r="BV600" s="90"/>
      <c r="BW600" s="90"/>
      <c r="BX600" s="90"/>
      <c r="BY600" s="90"/>
      <c r="BZ600" s="90"/>
      <c r="CA600" s="90"/>
      <c r="CB600" s="90"/>
      <c r="CC600" s="90"/>
      <c r="CD600" s="90"/>
      <c r="CE600" s="90"/>
      <c r="CF600" s="90"/>
      <c r="CG600" s="90"/>
      <c r="CH600" s="90"/>
      <c r="CI600" s="90"/>
      <c r="CJ600" s="90"/>
      <c r="CK600" s="90"/>
      <c r="CL600" s="90"/>
      <c r="CM600" s="90"/>
      <c r="CN600" s="90"/>
      <c r="CO600" s="90"/>
      <c r="CP600" s="90"/>
      <c r="CQ600" s="90"/>
      <c r="CR600" s="90"/>
      <c r="CS600" s="90"/>
      <c r="CT600" s="90"/>
      <c r="CU600" s="90"/>
      <c r="CV600" s="90"/>
      <c r="CW600" s="90"/>
      <c r="CX600" s="90"/>
      <c r="CY600" s="90"/>
      <c r="CZ600" s="90"/>
      <c r="DA600" s="90"/>
      <c r="DB600" s="90"/>
      <c r="DC600" s="90"/>
      <c r="DD600" s="90"/>
      <c r="DE600" s="90"/>
      <c r="DF600" s="90"/>
      <c r="DG600" s="90"/>
      <c r="DH600" s="90"/>
      <c r="DI600" s="90"/>
      <c r="DJ600" s="90"/>
      <c r="DK600" s="90"/>
      <c r="DL600" s="90"/>
      <c r="DM600" s="90"/>
      <c r="DN600" s="90"/>
      <c r="DO600" s="90"/>
      <c r="DP600" s="90"/>
      <c r="DQ600" s="90"/>
      <c r="DR600" s="90"/>
      <c r="DS600" s="90"/>
      <c r="DT600" s="90"/>
      <c r="DU600" s="90"/>
      <c r="DV600" s="90"/>
      <c r="DW600" s="90"/>
      <c r="DX600" s="90"/>
      <c r="DY600" s="90"/>
      <c r="DZ600" s="90"/>
      <c r="EA600" s="90"/>
      <c r="EB600" s="90"/>
      <c r="EC600" s="90"/>
      <c r="ED600" s="90"/>
      <c r="EE600" s="90"/>
      <c r="EF600" s="90"/>
      <c r="EG600" s="90"/>
      <c r="EH600" s="90"/>
      <c r="EI600" s="90"/>
      <c r="EJ600" s="90"/>
      <c r="EK600" s="90"/>
      <c r="EL600" s="90"/>
      <c r="EM600" s="90"/>
      <c r="EN600" s="90"/>
      <c r="EO600" s="90"/>
      <c r="EP600" s="90"/>
      <c r="EQ600" s="90"/>
      <c r="ER600" s="90"/>
      <c r="ES600" s="90"/>
      <c r="ET600" s="90"/>
      <c r="EU600" s="90"/>
      <c r="EV600" s="90"/>
      <c r="EW600" s="90"/>
      <c r="EX600" s="90"/>
      <c r="EY600" s="90"/>
      <c r="EZ600" s="90"/>
      <c r="FA600" s="90"/>
      <c r="FB600" s="90"/>
      <c r="FC600" s="90"/>
      <c r="FD600" s="90"/>
      <c r="FE600" s="90"/>
      <c r="FF600" s="90"/>
      <c r="FG600" s="90"/>
      <c r="FH600" s="90"/>
      <c r="FI600" s="90"/>
      <c r="FJ600" s="90"/>
      <c r="FK600" s="90"/>
      <c r="FL600" s="90"/>
      <c r="FM600" s="90"/>
      <c r="FN600" s="90"/>
      <c r="FO600" s="90"/>
      <c r="FP600" s="90"/>
      <c r="FQ600" s="90"/>
      <c r="FR600" s="90"/>
      <c r="FS600" s="90"/>
      <c r="FT600" s="90"/>
      <c r="FU600" s="90"/>
      <c r="FV600" s="90"/>
      <c r="FW600" s="90"/>
      <c r="FX600" s="90"/>
      <c r="FY600" s="90"/>
      <c r="FZ600" s="90"/>
      <c r="GA600" s="90"/>
      <c r="GB600" s="90"/>
      <c r="GC600" s="90"/>
      <c r="GD600" s="90"/>
      <c r="GE600" s="90"/>
      <c r="GF600" s="90"/>
      <c r="GG600" s="90"/>
      <c r="GH600" s="90"/>
      <c r="GI600" s="90"/>
      <c r="GJ600" s="90"/>
      <c r="GK600" s="90"/>
      <c r="GL600" s="90"/>
      <c r="GM600" s="90"/>
      <c r="GN600" s="90"/>
      <c r="GO600" s="90"/>
      <c r="GP600" s="90"/>
      <c r="GQ600" s="90"/>
      <c r="GR600" s="90"/>
      <c r="GS600" s="90"/>
      <c r="GT600" s="90"/>
      <c r="GU600" s="90"/>
      <c r="GV600" s="90"/>
      <c r="GW600" s="90"/>
      <c r="GX600" s="90"/>
      <c r="GY600" s="90"/>
      <c r="GZ600" s="90"/>
      <c r="HA600" s="90"/>
      <c r="HB600" s="90"/>
      <c r="HC600" s="90"/>
      <c r="HD600" s="90"/>
      <c r="HE600" s="90"/>
      <c r="HF600" s="90"/>
      <c r="HG600" s="90"/>
      <c r="HH600" s="90"/>
      <c r="HI600" s="90"/>
      <c r="HJ600" s="90"/>
      <c r="HK600" s="90"/>
      <c r="HL600" s="90"/>
      <c r="HM600" s="90"/>
      <c r="HN600" s="90"/>
      <c r="HO600" s="90"/>
      <c r="HP600" s="90"/>
      <c r="HQ600" s="90"/>
      <c r="HR600" s="90"/>
      <c r="HS600" s="90"/>
      <c r="HT600" s="90"/>
      <c r="HU600" s="90"/>
      <c r="HV600" s="90"/>
      <c r="HW600" s="90"/>
      <c r="HX600" s="90"/>
      <c r="HY600" s="90"/>
      <c r="HZ600" s="90"/>
      <c r="IA600" s="90"/>
      <c r="IB600" s="90"/>
      <c r="IC600" s="90"/>
      <c r="ID600" s="90"/>
      <c r="IE600" s="90"/>
      <c r="IF600" s="90"/>
      <c r="IG600" s="90"/>
      <c r="IH600" s="90"/>
      <c r="II600" s="90"/>
      <c r="IJ600" s="90"/>
      <c r="IK600" s="90"/>
      <c r="IL600" s="90"/>
      <c r="IM600" s="90"/>
      <c r="IN600" s="90"/>
      <c r="IO600" s="90"/>
      <c r="IP600" s="90"/>
      <c r="IQ600" s="90"/>
      <c r="IR600" s="90"/>
      <c r="IS600" s="90"/>
      <c r="IT600" s="90"/>
      <c r="IU600" s="90"/>
      <c r="IV600" s="90"/>
      <c r="IW600" s="90"/>
      <c r="IX600" s="90"/>
    </row>
    <row r="601" spans="4:258" s="3" customFormat="1" x14ac:dyDescent="0.25">
      <c r="D601" s="2"/>
      <c r="AH601" s="90"/>
      <c r="AI601" s="90"/>
      <c r="AJ601" s="90"/>
      <c r="AK601" s="90"/>
      <c r="AL601" s="90"/>
      <c r="AM601" s="90"/>
      <c r="AN601" s="90"/>
      <c r="AO601" s="90"/>
      <c r="AP601" s="90"/>
      <c r="AQ601" s="90"/>
      <c r="AR601" s="90"/>
      <c r="AS601" s="90"/>
      <c r="AT601" s="90"/>
      <c r="AU601" s="90"/>
      <c r="AV601" s="90"/>
      <c r="AW601" s="90"/>
      <c r="AX601" s="90"/>
      <c r="AY601" s="90"/>
      <c r="AZ601" s="90"/>
      <c r="BA601" s="90"/>
      <c r="BB601" s="90"/>
      <c r="BC601" s="90"/>
      <c r="BD601" s="90"/>
      <c r="BE601" s="90"/>
      <c r="BF601" s="90"/>
      <c r="BG601" s="90"/>
      <c r="BH601" s="90"/>
      <c r="BI601" s="90"/>
      <c r="BJ601" s="90"/>
      <c r="BK601" s="90"/>
      <c r="BL601" s="90"/>
      <c r="BM601" s="90"/>
      <c r="BN601" s="90"/>
      <c r="BO601" s="90"/>
      <c r="BP601" s="90"/>
      <c r="BQ601" s="90"/>
      <c r="BR601" s="90"/>
      <c r="BS601" s="90"/>
      <c r="BT601" s="90"/>
      <c r="BU601" s="90"/>
      <c r="BV601" s="90"/>
      <c r="BW601" s="90"/>
      <c r="BX601" s="90"/>
      <c r="BY601" s="90"/>
      <c r="BZ601" s="90"/>
      <c r="CA601" s="90"/>
      <c r="CB601" s="90"/>
      <c r="CC601" s="90"/>
      <c r="CD601" s="90"/>
      <c r="CE601" s="90"/>
      <c r="CF601" s="90"/>
      <c r="CG601" s="90"/>
      <c r="CH601" s="90"/>
      <c r="CI601" s="90"/>
      <c r="CJ601" s="90"/>
      <c r="CK601" s="90"/>
      <c r="CL601" s="90"/>
      <c r="CM601" s="90"/>
      <c r="CN601" s="90"/>
      <c r="CO601" s="90"/>
      <c r="CP601" s="90"/>
      <c r="CQ601" s="90"/>
      <c r="CR601" s="90"/>
      <c r="CS601" s="90"/>
      <c r="CT601" s="90"/>
      <c r="CU601" s="90"/>
      <c r="CV601" s="90"/>
      <c r="CW601" s="90"/>
      <c r="CX601" s="90"/>
      <c r="CY601" s="90"/>
      <c r="CZ601" s="90"/>
      <c r="DA601" s="90"/>
      <c r="DB601" s="90"/>
      <c r="DC601" s="90"/>
      <c r="DD601" s="90"/>
      <c r="DE601" s="90"/>
      <c r="DF601" s="90"/>
      <c r="DG601" s="90"/>
      <c r="DH601" s="90"/>
      <c r="DI601" s="90"/>
      <c r="DJ601" s="90"/>
      <c r="DK601" s="90"/>
      <c r="DL601" s="90"/>
      <c r="DM601" s="90"/>
      <c r="DN601" s="90"/>
      <c r="DO601" s="90"/>
      <c r="DP601" s="90"/>
      <c r="DQ601" s="90"/>
      <c r="DR601" s="90"/>
      <c r="DS601" s="90"/>
      <c r="DT601" s="90"/>
      <c r="DU601" s="90"/>
      <c r="DV601" s="90"/>
      <c r="DW601" s="90"/>
      <c r="DX601" s="90"/>
      <c r="DY601" s="90"/>
      <c r="DZ601" s="90"/>
      <c r="EA601" s="90"/>
      <c r="EB601" s="90"/>
      <c r="EC601" s="90"/>
      <c r="ED601" s="90"/>
      <c r="EE601" s="90"/>
      <c r="EF601" s="90"/>
      <c r="EG601" s="90"/>
      <c r="EH601" s="90"/>
      <c r="EI601" s="90"/>
      <c r="EJ601" s="90"/>
      <c r="EK601" s="90"/>
      <c r="EL601" s="90"/>
      <c r="EM601" s="90"/>
      <c r="EN601" s="90"/>
      <c r="EO601" s="90"/>
      <c r="EP601" s="90"/>
      <c r="EQ601" s="90"/>
      <c r="ER601" s="90"/>
      <c r="ES601" s="90"/>
      <c r="ET601" s="90"/>
      <c r="EU601" s="90"/>
      <c r="EV601" s="90"/>
      <c r="EW601" s="90"/>
      <c r="EX601" s="90"/>
      <c r="EY601" s="90"/>
      <c r="EZ601" s="90"/>
      <c r="FA601" s="90"/>
      <c r="FB601" s="90"/>
      <c r="FC601" s="90"/>
      <c r="FD601" s="90"/>
      <c r="FE601" s="90"/>
      <c r="FF601" s="90"/>
      <c r="FG601" s="90"/>
      <c r="FH601" s="90"/>
      <c r="FI601" s="90"/>
      <c r="FJ601" s="90"/>
      <c r="FK601" s="90"/>
      <c r="FL601" s="90"/>
      <c r="FM601" s="90"/>
      <c r="FN601" s="90"/>
      <c r="FO601" s="90"/>
      <c r="FP601" s="90"/>
      <c r="FQ601" s="90"/>
      <c r="FR601" s="90"/>
      <c r="FS601" s="90"/>
      <c r="FT601" s="90"/>
      <c r="FU601" s="90"/>
      <c r="FV601" s="90"/>
      <c r="FW601" s="90"/>
      <c r="FX601" s="90"/>
      <c r="FY601" s="90"/>
      <c r="FZ601" s="90"/>
      <c r="GA601" s="90"/>
      <c r="GB601" s="90"/>
      <c r="GC601" s="90"/>
      <c r="GD601" s="90"/>
      <c r="GE601" s="90"/>
      <c r="GF601" s="90"/>
      <c r="GG601" s="90"/>
      <c r="GH601" s="90"/>
      <c r="GI601" s="90"/>
      <c r="GJ601" s="90"/>
      <c r="GK601" s="90"/>
      <c r="GL601" s="90"/>
      <c r="GM601" s="90"/>
      <c r="GN601" s="90"/>
      <c r="GO601" s="90"/>
      <c r="GP601" s="90"/>
      <c r="GQ601" s="90"/>
      <c r="GR601" s="90"/>
      <c r="GS601" s="90"/>
      <c r="GT601" s="90"/>
      <c r="GU601" s="90"/>
      <c r="GV601" s="90"/>
      <c r="GW601" s="90"/>
      <c r="GX601" s="90"/>
      <c r="GY601" s="90"/>
      <c r="GZ601" s="90"/>
      <c r="HA601" s="90"/>
      <c r="HB601" s="90"/>
      <c r="HC601" s="90"/>
      <c r="HD601" s="90"/>
      <c r="HE601" s="90"/>
      <c r="HF601" s="90"/>
      <c r="HG601" s="90"/>
      <c r="HH601" s="90"/>
      <c r="HI601" s="90"/>
      <c r="HJ601" s="90"/>
      <c r="HK601" s="90"/>
      <c r="HL601" s="90"/>
      <c r="HM601" s="90"/>
      <c r="HN601" s="90"/>
      <c r="HO601" s="90"/>
      <c r="HP601" s="90"/>
      <c r="HQ601" s="90"/>
      <c r="HR601" s="90"/>
      <c r="HS601" s="90"/>
      <c r="HT601" s="90"/>
      <c r="HU601" s="90"/>
      <c r="HV601" s="90"/>
      <c r="HW601" s="90"/>
      <c r="HX601" s="90"/>
      <c r="HY601" s="90"/>
      <c r="HZ601" s="90"/>
      <c r="IA601" s="90"/>
      <c r="IB601" s="90"/>
      <c r="IC601" s="90"/>
      <c r="ID601" s="90"/>
      <c r="IE601" s="90"/>
      <c r="IF601" s="90"/>
      <c r="IG601" s="90"/>
      <c r="IH601" s="90"/>
      <c r="II601" s="90"/>
      <c r="IJ601" s="90"/>
      <c r="IK601" s="90"/>
      <c r="IL601" s="90"/>
      <c r="IM601" s="90"/>
      <c r="IN601" s="90"/>
      <c r="IO601" s="90"/>
      <c r="IP601" s="90"/>
      <c r="IQ601" s="90"/>
      <c r="IR601" s="90"/>
      <c r="IS601" s="90"/>
      <c r="IT601" s="90"/>
      <c r="IU601" s="90"/>
      <c r="IV601" s="90"/>
      <c r="IW601" s="90"/>
      <c r="IX601" s="90"/>
    </row>
    <row r="602" spans="4:258" s="3" customFormat="1" x14ac:dyDescent="0.25">
      <c r="D602" s="2"/>
      <c r="AH602" s="90"/>
      <c r="AI602" s="90"/>
      <c r="AJ602" s="90"/>
      <c r="AK602" s="90"/>
      <c r="AL602" s="90"/>
      <c r="AM602" s="90"/>
      <c r="AN602" s="90"/>
      <c r="AO602" s="90"/>
      <c r="AP602" s="90"/>
      <c r="AQ602" s="90"/>
      <c r="AR602" s="90"/>
      <c r="AS602" s="90"/>
      <c r="AT602" s="90"/>
      <c r="AU602" s="90"/>
      <c r="AV602" s="90"/>
      <c r="AW602" s="90"/>
      <c r="AX602" s="90"/>
      <c r="AY602" s="90"/>
      <c r="AZ602" s="90"/>
      <c r="BA602" s="90"/>
      <c r="BB602" s="90"/>
      <c r="BC602" s="90"/>
      <c r="BD602" s="90"/>
      <c r="BE602" s="90"/>
      <c r="BF602" s="90"/>
      <c r="BG602" s="90"/>
      <c r="BH602" s="90"/>
      <c r="BI602" s="90"/>
      <c r="BJ602" s="90"/>
      <c r="BK602" s="90"/>
      <c r="BL602" s="90"/>
      <c r="BM602" s="90"/>
      <c r="BN602" s="90"/>
      <c r="BO602" s="90"/>
      <c r="BP602" s="90"/>
      <c r="BQ602" s="90"/>
      <c r="BR602" s="90"/>
      <c r="BS602" s="90"/>
      <c r="BT602" s="90"/>
      <c r="BU602" s="90"/>
      <c r="BV602" s="90"/>
      <c r="BW602" s="90"/>
      <c r="BX602" s="90"/>
      <c r="BY602" s="90"/>
      <c r="BZ602" s="90"/>
      <c r="CA602" s="90"/>
      <c r="CB602" s="90"/>
      <c r="CC602" s="90"/>
      <c r="CD602" s="90"/>
      <c r="CE602" s="90"/>
      <c r="CF602" s="90"/>
      <c r="CG602" s="90"/>
      <c r="CH602" s="90"/>
      <c r="CI602" s="90"/>
      <c r="CJ602" s="90"/>
      <c r="CK602" s="90"/>
      <c r="CL602" s="90"/>
      <c r="CM602" s="90"/>
      <c r="CN602" s="90"/>
      <c r="CO602" s="90"/>
      <c r="CP602" s="90"/>
      <c r="CQ602" s="90"/>
      <c r="CR602" s="90"/>
      <c r="CS602" s="90"/>
      <c r="CT602" s="90"/>
      <c r="CU602" s="90"/>
      <c r="CV602" s="90"/>
      <c r="CW602" s="90"/>
      <c r="CX602" s="90"/>
      <c r="CY602" s="90"/>
      <c r="CZ602" s="90"/>
      <c r="DA602" s="90"/>
      <c r="DB602" s="90"/>
      <c r="DC602" s="90"/>
      <c r="DD602" s="90"/>
      <c r="DE602" s="90"/>
      <c r="DF602" s="90"/>
      <c r="DG602" s="90"/>
      <c r="DH602" s="90"/>
      <c r="DI602" s="90"/>
      <c r="DJ602" s="90"/>
      <c r="DK602" s="90"/>
      <c r="DL602" s="90"/>
      <c r="DM602" s="90"/>
      <c r="DN602" s="90"/>
      <c r="DO602" s="90"/>
      <c r="DP602" s="90"/>
      <c r="DQ602" s="90"/>
      <c r="DR602" s="90"/>
      <c r="DS602" s="90"/>
      <c r="DT602" s="90"/>
      <c r="DU602" s="90"/>
      <c r="DV602" s="90"/>
      <c r="DW602" s="90"/>
      <c r="DX602" s="90"/>
      <c r="DY602" s="90"/>
      <c r="DZ602" s="90"/>
      <c r="EA602" s="90"/>
      <c r="EB602" s="90"/>
      <c r="EC602" s="90"/>
      <c r="ED602" s="90"/>
      <c r="EE602" s="90"/>
      <c r="EF602" s="90"/>
      <c r="EG602" s="90"/>
      <c r="EH602" s="90"/>
      <c r="EI602" s="90"/>
      <c r="EJ602" s="90"/>
      <c r="EK602" s="90"/>
      <c r="EL602" s="90"/>
      <c r="EM602" s="90"/>
      <c r="EN602" s="90"/>
      <c r="EO602" s="90"/>
      <c r="EP602" s="90"/>
      <c r="EQ602" s="90"/>
      <c r="ER602" s="90"/>
      <c r="ES602" s="90"/>
      <c r="ET602" s="90"/>
      <c r="EU602" s="90"/>
      <c r="EV602" s="90"/>
      <c r="EW602" s="90"/>
      <c r="EX602" s="90"/>
      <c r="EY602" s="90"/>
      <c r="EZ602" s="90"/>
      <c r="FA602" s="90"/>
      <c r="FB602" s="90"/>
      <c r="FC602" s="90"/>
      <c r="FD602" s="90"/>
      <c r="FE602" s="90"/>
      <c r="FF602" s="90"/>
      <c r="FG602" s="90"/>
      <c r="FH602" s="90"/>
      <c r="FI602" s="90"/>
      <c r="FJ602" s="90"/>
      <c r="FK602" s="90"/>
      <c r="FL602" s="90"/>
      <c r="FM602" s="90"/>
      <c r="FN602" s="90"/>
      <c r="FO602" s="90"/>
      <c r="FP602" s="90"/>
      <c r="FQ602" s="90"/>
      <c r="FR602" s="90"/>
      <c r="FS602" s="90"/>
      <c r="FT602" s="90"/>
      <c r="FU602" s="90"/>
      <c r="FV602" s="90"/>
      <c r="FW602" s="90"/>
      <c r="FX602" s="90"/>
      <c r="FY602" s="90"/>
      <c r="FZ602" s="90"/>
      <c r="GA602" s="90"/>
      <c r="GB602" s="90"/>
      <c r="GC602" s="90"/>
      <c r="GD602" s="90"/>
      <c r="GE602" s="90"/>
      <c r="GF602" s="90"/>
      <c r="GG602" s="90"/>
      <c r="GH602" s="90"/>
      <c r="GI602" s="90"/>
      <c r="GJ602" s="90"/>
      <c r="GK602" s="90"/>
      <c r="GL602" s="90"/>
      <c r="GM602" s="90"/>
      <c r="GN602" s="90"/>
      <c r="GO602" s="90"/>
      <c r="GP602" s="90"/>
      <c r="GQ602" s="90"/>
      <c r="GR602" s="90"/>
      <c r="GS602" s="90"/>
      <c r="GT602" s="90"/>
      <c r="GU602" s="90"/>
      <c r="GV602" s="90"/>
      <c r="GW602" s="90"/>
      <c r="GX602" s="90"/>
      <c r="GY602" s="90"/>
      <c r="GZ602" s="90"/>
      <c r="HA602" s="90"/>
      <c r="HB602" s="90"/>
      <c r="HC602" s="90"/>
      <c r="HD602" s="90"/>
      <c r="HE602" s="90"/>
      <c r="HF602" s="90"/>
      <c r="HG602" s="90"/>
      <c r="HH602" s="90"/>
      <c r="HI602" s="90"/>
      <c r="HJ602" s="90"/>
      <c r="HK602" s="90"/>
      <c r="HL602" s="90"/>
      <c r="HM602" s="90"/>
      <c r="HN602" s="90"/>
      <c r="HO602" s="90"/>
      <c r="HP602" s="90"/>
      <c r="HQ602" s="90"/>
      <c r="HR602" s="90"/>
      <c r="HS602" s="90"/>
      <c r="HT602" s="90"/>
      <c r="HU602" s="90"/>
      <c r="HV602" s="90"/>
      <c r="HW602" s="90"/>
      <c r="HX602" s="90"/>
      <c r="HY602" s="90"/>
      <c r="HZ602" s="90"/>
      <c r="IA602" s="90"/>
      <c r="IB602" s="90"/>
      <c r="IC602" s="90"/>
      <c r="ID602" s="90"/>
      <c r="IE602" s="90"/>
      <c r="IF602" s="90"/>
      <c r="IG602" s="90"/>
      <c r="IH602" s="90"/>
      <c r="II602" s="90"/>
      <c r="IJ602" s="90"/>
      <c r="IK602" s="90"/>
      <c r="IL602" s="90"/>
      <c r="IM602" s="90"/>
      <c r="IN602" s="90"/>
      <c r="IO602" s="90"/>
      <c r="IP602" s="90"/>
      <c r="IQ602" s="90"/>
      <c r="IR602" s="90"/>
      <c r="IS602" s="90"/>
      <c r="IT602" s="90"/>
      <c r="IU602" s="90"/>
      <c r="IV602" s="90"/>
      <c r="IW602" s="90"/>
      <c r="IX602" s="90"/>
    </row>
    <row r="603" spans="4:258" s="3" customFormat="1" x14ac:dyDescent="0.25">
      <c r="D603" s="2"/>
      <c r="AH603" s="90"/>
      <c r="AI603" s="90"/>
      <c r="AJ603" s="90"/>
      <c r="AK603" s="90"/>
      <c r="AL603" s="90"/>
      <c r="AM603" s="90"/>
      <c r="AN603" s="90"/>
      <c r="AO603" s="90"/>
      <c r="AP603" s="90"/>
      <c r="AQ603" s="90"/>
      <c r="AR603" s="90"/>
      <c r="AS603" s="90"/>
      <c r="AT603" s="90"/>
      <c r="AU603" s="90"/>
      <c r="AV603" s="90"/>
      <c r="AW603" s="90"/>
      <c r="AX603" s="90"/>
      <c r="AY603" s="90"/>
      <c r="AZ603" s="90"/>
      <c r="BA603" s="90"/>
      <c r="BB603" s="90"/>
      <c r="BC603" s="90"/>
      <c r="BD603" s="90"/>
      <c r="BE603" s="90"/>
      <c r="BF603" s="90"/>
      <c r="BG603" s="90"/>
      <c r="BH603" s="90"/>
      <c r="BI603" s="90"/>
      <c r="BJ603" s="90"/>
      <c r="BK603" s="90"/>
      <c r="BL603" s="90"/>
      <c r="BM603" s="90"/>
      <c r="BN603" s="90"/>
      <c r="BO603" s="90"/>
      <c r="BP603" s="90"/>
      <c r="BQ603" s="90"/>
      <c r="BR603" s="90"/>
      <c r="BS603" s="90"/>
      <c r="BT603" s="90"/>
      <c r="BU603" s="90"/>
      <c r="BV603" s="90"/>
      <c r="BW603" s="90"/>
      <c r="BX603" s="90"/>
      <c r="BY603" s="90"/>
      <c r="BZ603" s="90"/>
      <c r="CA603" s="90"/>
      <c r="CB603" s="90"/>
      <c r="CC603" s="90"/>
      <c r="CD603" s="90"/>
      <c r="CE603" s="90"/>
      <c r="CF603" s="90"/>
      <c r="CG603" s="90"/>
      <c r="CH603" s="90"/>
      <c r="CI603" s="90"/>
      <c r="CJ603" s="90"/>
      <c r="CK603" s="90"/>
      <c r="CL603" s="90"/>
      <c r="CM603" s="90"/>
      <c r="CN603" s="90"/>
      <c r="CO603" s="90"/>
      <c r="CP603" s="90"/>
      <c r="CQ603" s="90"/>
      <c r="CR603" s="90"/>
      <c r="CS603" s="90"/>
      <c r="CT603" s="90"/>
      <c r="CU603" s="90"/>
      <c r="CV603" s="90"/>
      <c r="CW603" s="90"/>
      <c r="CX603" s="90"/>
      <c r="CY603" s="90"/>
      <c r="CZ603" s="90"/>
      <c r="DA603" s="90"/>
      <c r="DB603" s="90"/>
      <c r="DC603" s="90"/>
      <c r="DD603" s="90"/>
      <c r="DE603" s="90"/>
      <c r="DF603" s="90"/>
      <c r="DG603" s="90"/>
      <c r="DH603" s="90"/>
      <c r="DI603" s="90"/>
      <c r="DJ603" s="90"/>
      <c r="DK603" s="90"/>
      <c r="DL603" s="90"/>
      <c r="DM603" s="90"/>
      <c r="DN603" s="90"/>
      <c r="DO603" s="90"/>
      <c r="DP603" s="90"/>
      <c r="DQ603" s="90"/>
      <c r="DR603" s="90"/>
      <c r="DS603" s="90"/>
      <c r="DT603" s="90"/>
      <c r="DU603" s="90"/>
      <c r="DV603" s="90"/>
      <c r="DW603" s="90"/>
      <c r="DX603" s="90"/>
      <c r="DY603" s="90"/>
      <c r="DZ603" s="90"/>
      <c r="EA603" s="90"/>
      <c r="EB603" s="90"/>
      <c r="EC603" s="90"/>
      <c r="ED603" s="90"/>
      <c r="EE603" s="90"/>
      <c r="EF603" s="90"/>
      <c r="EG603" s="90"/>
      <c r="EH603" s="90"/>
      <c r="EI603" s="90"/>
      <c r="EJ603" s="90"/>
      <c r="EK603" s="90"/>
      <c r="EL603" s="90"/>
      <c r="EM603" s="90"/>
      <c r="EN603" s="90"/>
      <c r="EO603" s="90"/>
      <c r="EP603" s="90"/>
      <c r="EQ603" s="90"/>
      <c r="ER603" s="90"/>
      <c r="ES603" s="90"/>
      <c r="ET603" s="90"/>
      <c r="EU603" s="90"/>
      <c r="EV603" s="90"/>
      <c r="EW603" s="90"/>
      <c r="EX603" s="90"/>
      <c r="EY603" s="90"/>
      <c r="EZ603" s="90"/>
      <c r="FA603" s="90"/>
      <c r="FB603" s="90"/>
      <c r="FC603" s="90"/>
      <c r="FD603" s="90"/>
      <c r="FE603" s="90"/>
      <c r="FF603" s="90"/>
      <c r="FG603" s="90"/>
      <c r="FH603" s="90"/>
      <c r="FI603" s="90"/>
      <c r="FJ603" s="90"/>
      <c r="FK603" s="90"/>
      <c r="FL603" s="90"/>
      <c r="FM603" s="90"/>
      <c r="FN603" s="90"/>
      <c r="FO603" s="90"/>
      <c r="FP603" s="90"/>
      <c r="FQ603" s="90"/>
      <c r="FR603" s="90"/>
      <c r="FS603" s="90"/>
      <c r="FT603" s="90"/>
      <c r="FU603" s="90"/>
      <c r="FV603" s="90"/>
      <c r="FW603" s="90"/>
      <c r="FX603" s="90"/>
      <c r="FY603" s="90"/>
      <c r="FZ603" s="90"/>
      <c r="GA603" s="90"/>
      <c r="GB603" s="90"/>
      <c r="GC603" s="90"/>
      <c r="GD603" s="90"/>
      <c r="GE603" s="90"/>
      <c r="GF603" s="90"/>
      <c r="GG603" s="90"/>
      <c r="GH603" s="90"/>
      <c r="GI603" s="90"/>
      <c r="GJ603" s="90"/>
      <c r="GK603" s="90"/>
      <c r="GL603" s="90"/>
      <c r="GM603" s="90"/>
      <c r="GN603" s="90"/>
      <c r="GO603" s="90"/>
      <c r="GP603" s="90"/>
      <c r="GQ603" s="90"/>
      <c r="GR603" s="90"/>
      <c r="GS603" s="90"/>
      <c r="GT603" s="90"/>
      <c r="GU603" s="90"/>
      <c r="GV603" s="90"/>
      <c r="GW603" s="90"/>
      <c r="GX603" s="90"/>
      <c r="GY603" s="90"/>
      <c r="GZ603" s="90"/>
      <c r="HA603" s="90"/>
      <c r="HB603" s="90"/>
      <c r="HC603" s="90"/>
      <c r="HD603" s="90"/>
      <c r="HE603" s="90"/>
      <c r="HF603" s="90"/>
      <c r="HG603" s="90"/>
      <c r="HH603" s="90"/>
      <c r="HI603" s="90"/>
      <c r="HJ603" s="90"/>
      <c r="HK603" s="90"/>
      <c r="HL603" s="90"/>
      <c r="HM603" s="90"/>
      <c r="HN603" s="90"/>
      <c r="HO603" s="90"/>
      <c r="HP603" s="90"/>
      <c r="HQ603" s="90"/>
      <c r="HR603" s="90"/>
      <c r="HS603" s="90"/>
      <c r="HT603" s="90"/>
      <c r="HU603" s="90"/>
      <c r="HV603" s="90"/>
      <c r="HW603" s="90"/>
      <c r="HX603" s="90"/>
      <c r="HY603" s="90"/>
      <c r="HZ603" s="90"/>
      <c r="IA603" s="90"/>
      <c r="IB603" s="90"/>
      <c r="IC603" s="90"/>
      <c r="ID603" s="90"/>
      <c r="IE603" s="90"/>
      <c r="IF603" s="90"/>
      <c r="IG603" s="90"/>
      <c r="IH603" s="90"/>
      <c r="II603" s="90"/>
      <c r="IJ603" s="90"/>
      <c r="IK603" s="90"/>
      <c r="IL603" s="90"/>
      <c r="IM603" s="90"/>
      <c r="IN603" s="90"/>
      <c r="IO603" s="90"/>
      <c r="IP603" s="90"/>
      <c r="IQ603" s="90"/>
      <c r="IR603" s="90"/>
      <c r="IS603" s="90"/>
      <c r="IT603" s="90"/>
      <c r="IU603" s="90"/>
      <c r="IV603" s="90"/>
      <c r="IW603" s="90"/>
      <c r="IX603" s="90"/>
    </row>
    <row r="604" spans="4:258" s="3" customFormat="1" x14ac:dyDescent="0.25">
      <c r="D604" s="2"/>
      <c r="AH604" s="90"/>
      <c r="AI604" s="90"/>
      <c r="AJ604" s="90"/>
      <c r="AK604" s="90"/>
      <c r="AL604" s="90"/>
      <c r="AM604" s="90"/>
      <c r="AN604" s="90"/>
      <c r="AO604" s="90"/>
      <c r="AP604" s="90"/>
      <c r="AQ604" s="90"/>
      <c r="AR604" s="90"/>
      <c r="AS604" s="90"/>
      <c r="AT604" s="90"/>
      <c r="AU604" s="90"/>
      <c r="AV604" s="90"/>
      <c r="AW604" s="90"/>
      <c r="AX604" s="90"/>
      <c r="AY604" s="90"/>
      <c r="AZ604" s="90"/>
      <c r="BA604" s="90"/>
      <c r="BB604" s="90"/>
      <c r="BC604" s="90"/>
      <c r="BD604" s="90"/>
      <c r="BE604" s="90"/>
      <c r="BF604" s="90"/>
      <c r="BG604" s="90"/>
      <c r="BH604" s="90"/>
      <c r="BI604" s="90"/>
      <c r="BJ604" s="90"/>
      <c r="BK604" s="90"/>
      <c r="BL604" s="90"/>
      <c r="BM604" s="90"/>
      <c r="BN604" s="90"/>
      <c r="BO604" s="90"/>
      <c r="BP604" s="90"/>
      <c r="BQ604" s="90"/>
      <c r="BR604" s="90"/>
      <c r="BS604" s="90"/>
      <c r="BT604" s="90"/>
      <c r="BU604" s="90"/>
      <c r="BV604" s="90"/>
      <c r="BW604" s="90"/>
      <c r="BX604" s="90"/>
      <c r="BY604" s="90"/>
      <c r="BZ604" s="90"/>
      <c r="CA604" s="90"/>
      <c r="CB604" s="90"/>
      <c r="CC604" s="90"/>
      <c r="CD604" s="90"/>
      <c r="CE604" s="90"/>
      <c r="CF604" s="90"/>
      <c r="CG604" s="90"/>
      <c r="CH604" s="90"/>
      <c r="CI604" s="90"/>
      <c r="CJ604" s="90"/>
      <c r="CK604" s="90"/>
      <c r="CL604" s="90"/>
      <c r="CM604" s="90"/>
      <c r="CN604" s="90"/>
      <c r="CO604" s="90"/>
      <c r="CP604" s="90"/>
      <c r="CQ604" s="90"/>
      <c r="CR604" s="90"/>
      <c r="CS604" s="90"/>
      <c r="CT604" s="90"/>
      <c r="CU604" s="90"/>
      <c r="CV604" s="90"/>
      <c r="CW604" s="90"/>
      <c r="CX604" s="90"/>
      <c r="CY604" s="90"/>
      <c r="CZ604" s="90"/>
      <c r="DA604" s="90"/>
      <c r="DB604" s="90"/>
      <c r="DC604" s="90"/>
      <c r="DD604" s="90"/>
      <c r="DE604" s="90"/>
      <c r="DF604" s="90"/>
      <c r="DG604" s="90"/>
      <c r="DH604" s="90"/>
      <c r="DI604" s="90"/>
      <c r="DJ604" s="90"/>
      <c r="DK604" s="90"/>
      <c r="DL604" s="90"/>
      <c r="DM604" s="90"/>
      <c r="DN604" s="90"/>
      <c r="DO604" s="90"/>
      <c r="DP604" s="90"/>
      <c r="DQ604" s="90"/>
      <c r="DR604" s="90"/>
      <c r="DS604" s="90"/>
      <c r="DT604" s="90"/>
      <c r="DU604" s="90"/>
      <c r="DV604" s="90"/>
      <c r="DW604" s="90"/>
      <c r="DX604" s="90"/>
      <c r="DY604" s="90"/>
      <c r="DZ604" s="90"/>
      <c r="EA604" s="90"/>
      <c r="EB604" s="90"/>
      <c r="EC604" s="90"/>
      <c r="ED604" s="90"/>
      <c r="EE604" s="90"/>
      <c r="EF604" s="90"/>
      <c r="EG604" s="90"/>
      <c r="EH604" s="90"/>
      <c r="EI604" s="90"/>
      <c r="EJ604" s="90"/>
      <c r="EK604" s="90"/>
      <c r="EL604" s="90"/>
      <c r="EM604" s="90"/>
      <c r="EN604" s="90"/>
      <c r="EO604" s="90"/>
      <c r="EP604" s="90"/>
      <c r="EQ604" s="90"/>
      <c r="ER604" s="90"/>
      <c r="ES604" s="90"/>
      <c r="ET604" s="90"/>
      <c r="EU604" s="90"/>
      <c r="EV604" s="90"/>
      <c r="EW604" s="90"/>
      <c r="EX604" s="90"/>
      <c r="EY604" s="90"/>
      <c r="EZ604" s="90"/>
      <c r="FA604" s="90"/>
      <c r="FB604" s="90"/>
      <c r="FC604" s="90"/>
      <c r="FD604" s="90"/>
      <c r="FE604" s="90"/>
      <c r="FF604" s="90"/>
      <c r="FG604" s="90"/>
      <c r="FH604" s="90"/>
      <c r="FI604" s="90"/>
      <c r="FJ604" s="90"/>
      <c r="FK604" s="90"/>
      <c r="FL604" s="90"/>
      <c r="FM604" s="90"/>
      <c r="FN604" s="90"/>
      <c r="FO604" s="90"/>
      <c r="FP604" s="90"/>
      <c r="FQ604" s="90"/>
      <c r="FR604" s="90"/>
      <c r="FS604" s="90"/>
      <c r="FT604" s="90"/>
      <c r="FU604" s="90"/>
      <c r="FV604" s="90"/>
      <c r="FW604" s="90"/>
      <c r="FX604" s="90"/>
      <c r="FY604" s="90"/>
      <c r="FZ604" s="90"/>
      <c r="GA604" s="90"/>
      <c r="GB604" s="90"/>
      <c r="GC604" s="90"/>
      <c r="GD604" s="90"/>
      <c r="GE604" s="90"/>
      <c r="GF604" s="90"/>
      <c r="GG604" s="90"/>
      <c r="GH604" s="90"/>
      <c r="GI604" s="90"/>
      <c r="GJ604" s="90"/>
      <c r="GK604" s="90"/>
      <c r="GL604" s="90"/>
      <c r="GM604" s="90"/>
      <c r="GN604" s="90"/>
      <c r="GO604" s="90"/>
      <c r="GP604" s="90"/>
      <c r="GQ604" s="90"/>
      <c r="GR604" s="90"/>
      <c r="GS604" s="90"/>
      <c r="GT604" s="90"/>
      <c r="GU604" s="90"/>
      <c r="GV604" s="90"/>
      <c r="GW604" s="90"/>
      <c r="GX604" s="90"/>
      <c r="GY604" s="90"/>
      <c r="GZ604" s="90"/>
      <c r="HA604" s="90"/>
      <c r="HB604" s="90"/>
      <c r="HC604" s="90"/>
      <c r="HD604" s="90"/>
      <c r="HE604" s="90"/>
      <c r="HF604" s="90"/>
      <c r="HG604" s="90"/>
      <c r="HH604" s="90"/>
      <c r="HI604" s="90"/>
      <c r="HJ604" s="90"/>
      <c r="HK604" s="90"/>
      <c r="HL604" s="90"/>
      <c r="HM604" s="90"/>
      <c r="HN604" s="90"/>
      <c r="HO604" s="90"/>
      <c r="HP604" s="90"/>
      <c r="HQ604" s="90"/>
      <c r="HR604" s="90"/>
      <c r="HS604" s="90"/>
      <c r="HT604" s="90"/>
      <c r="HU604" s="90"/>
      <c r="HV604" s="90"/>
      <c r="HW604" s="90"/>
      <c r="HX604" s="90"/>
      <c r="HY604" s="90"/>
      <c r="HZ604" s="90"/>
      <c r="IA604" s="90"/>
      <c r="IB604" s="90"/>
      <c r="IC604" s="90"/>
      <c r="ID604" s="90"/>
      <c r="IE604" s="90"/>
      <c r="IF604" s="90"/>
      <c r="IG604" s="90"/>
      <c r="IH604" s="90"/>
      <c r="II604" s="90"/>
      <c r="IJ604" s="90"/>
      <c r="IK604" s="90"/>
      <c r="IL604" s="90"/>
      <c r="IM604" s="90"/>
      <c r="IN604" s="90"/>
      <c r="IO604" s="90"/>
      <c r="IP604" s="90"/>
      <c r="IQ604" s="90"/>
      <c r="IR604" s="90"/>
      <c r="IS604" s="90"/>
      <c r="IT604" s="90"/>
      <c r="IU604" s="90"/>
      <c r="IV604" s="90"/>
      <c r="IW604" s="90"/>
      <c r="IX604" s="90"/>
    </row>
    <row r="605" spans="4:258" s="3" customFormat="1" x14ac:dyDescent="0.25">
      <c r="D605" s="2"/>
      <c r="AH605" s="90"/>
      <c r="AI605" s="90"/>
      <c r="AJ605" s="90"/>
      <c r="AK605" s="90"/>
      <c r="AL605" s="90"/>
      <c r="AM605" s="90"/>
      <c r="AN605" s="90"/>
      <c r="AO605" s="90"/>
      <c r="AP605" s="90"/>
      <c r="AQ605" s="90"/>
      <c r="AR605" s="90"/>
      <c r="AS605" s="90"/>
      <c r="AT605" s="90"/>
      <c r="AU605" s="90"/>
      <c r="AV605" s="90"/>
      <c r="AW605" s="90"/>
      <c r="AX605" s="90"/>
      <c r="AY605" s="90"/>
      <c r="AZ605" s="90"/>
      <c r="BA605" s="90"/>
      <c r="BB605" s="90"/>
      <c r="BC605" s="90"/>
      <c r="BD605" s="90"/>
      <c r="BE605" s="90"/>
      <c r="BF605" s="90"/>
      <c r="BG605" s="90"/>
      <c r="BH605" s="90"/>
      <c r="BI605" s="90"/>
      <c r="BJ605" s="90"/>
      <c r="BK605" s="90"/>
      <c r="BL605" s="90"/>
      <c r="BM605" s="90"/>
      <c r="BN605" s="90"/>
      <c r="BO605" s="90"/>
      <c r="BP605" s="90"/>
      <c r="BQ605" s="90"/>
      <c r="BR605" s="90"/>
      <c r="BS605" s="90"/>
      <c r="BT605" s="90"/>
      <c r="BU605" s="90"/>
      <c r="BV605" s="90"/>
      <c r="BW605" s="90"/>
      <c r="BX605" s="90"/>
      <c r="BY605" s="90"/>
      <c r="BZ605" s="90"/>
      <c r="CA605" s="90"/>
      <c r="CB605" s="90"/>
      <c r="CC605" s="90"/>
      <c r="CD605" s="90"/>
      <c r="CE605" s="90"/>
      <c r="CF605" s="90"/>
      <c r="CG605" s="90"/>
      <c r="CH605" s="90"/>
      <c r="CI605" s="90"/>
      <c r="CJ605" s="90"/>
      <c r="CK605" s="90"/>
      <c r="CL605" s="90"/>
      <c r="CM605" s="90"/>
      <c r="CN605" s="90"/>
      <c r="CO605" s="90"/>
      <c r="CP605" s="90"/>
      <c r="CQ605" s="90"/>
      <c r="CR605" s="90"/>
      <c r="CS605" s="90"/>
      <c r="CT605" s="90"/>
      <c r="CU605" s="90"/>
      <c r="CV605" s="90"/>
      <c r="CW605" s="90"/>
      <c r="CX605" s="90"/>
      <c r="CY605" s="90"/>
      <c r="CZ605" s="90"/>
      <c r="DA605" s="90"/>
      <c r="DB605" s="90"/>
      <c r="DC605" s="90"/>
      <c r="DD605" s="90"/>
      <c r="DE605" s="90"/>
      <c r="DF605" s="90"/>
      <c r="DG605" s="90"/>
      <c r="DH605" s="90"/>
      <c r="DI605" s="90"/>
      <c r="DJ605" s="90"/>
      <c r="DK605" s="90"/>
      <c r="DL605" s="90"/>
      <c r="DM605" s="90"/>
      <c r="DN605" s="90"/>
      <c r="DO605" s="90"/>
      <c r="DP605" s="90"/>
      <c r="DQ605" s="90"/>
      <c r="DR605" s="90"/>
      <c r="DS605" s="90"/>
      <c r="DT605" s="90"/>
      <c r="DU605" s="90"/>
      <c r="DV605" s="90"/>
      <c r="DW605" s="90"/>
      <c r="DX605" s="90"/>
      <c r="DY605" s="90"/>
      <c r="DZ605" s="90"/>
      <c r="EA605" s="90"/>
      <c r="EB605" s="90"/>
      <c r="EC605" s="90"/>
      <c r="ED605" s="90"/>
      <c r="EE605" s="90"/>
      <c r="EF605" s="90"/>
      <c r="EG605" s="90"/>
      <c r="EH605" s="90"/>
      <c r="EI605" s="90"/>
      <c r="EJ605" s="90"/>
      <c r="EK605" s="90"/>
      <c r="EL605" s="90"/>
      <c r="EM605" s="90"/>
      <c r="EN605" s="90"/>
      <c r="EO605" s="90"/>
      <c r="EP605" s="90"/>
      <c r="EQ605" s="90"/>
      <c r="ER605" s="90"/>
      <c r="ES605" s="90"/>
      <c r="ET605" s="90"/>
      <c r="EU605" s="90"/>
      <c r="EV605" s="90"/>
      <c r="EW605" s="90"/>
      <c r="EX605" s="90"/>
      <c r="EY605" s="90"/>
      <c r="EZ605" s="90"/>
      <c r="FA605" s="90"/>
      <c r="FB605" s="90"/>
      <c r="FC605" s="90"/>
      <c r="FD605" s="90"/>
      <c r="FE605" s="90"/>
      <c r="FF605" s="90"/>
      <c r="FG605" s="90"/>
      <c r="FH605" s="90"/>
      <c r="FI605" s="90"/>
      <c r="FJ605" s="90"/>
      <c r="FK605" s="90"/>
      <c r="FL605" s="90"/>
      <c r="FM605" s="90"/>
      <c r="FN605" s="90"/>
      <c r="FO605" s="90"/>
      <c r="FP605" s="90"/>
      <c r="FQ605" s="90"/>
      <c r="FR605" s="90"/>
      <c r="FS605" s="90"/>
      <c r="FT605" s="90"/>
      <c r="FU605" s="90"/>
      <c r="FV605" s="90"/>
      <c r="FW605" s="90"/>
      <c r="FX605" s="90"/>
      <c r="FY605" s="90"/>
      <c r="FZ605" s="90"/>
      <c r="GA605" s="90"/>
      <c r="GB605" s="90"/>
      <c r="GC605" s="90"/>
      <c r="GD605" s="90"/>
      <c r="GE605" s="90"/>
      <c r="GF605" s="90"/>
      <c r="GG605" s="90"/>
      <c r="GH605" s="90"/>
      <c r="GI605" s="90"/>
      <c r="GJ605" s="90"/>
      <c r="GK605" s="90"/>
      <c r="GL605" s="90"/>
      <c r="GM605" s="90"/>
      <c r="GN605" s="90"/>
      <c r="GO605" s="90"/>
      <c r="GP605" s="90"/>
      <c r="GQ605" s="90"/>
      <c r="GR605" s="90"/>
      <c r="GS605" s="90"/>
      <c r="GT605" s="90"/>
      <c r="GU605" s="90"/>
      <c r="GV605" s="90"/>
      <c r="GW605" s="90"/>
      <c r="GX605" s="90"/>
      <c r="GY605" s="90"/>
      <c r="GZ605" s="90"/>
      <c r="HA605" s="90"/>
      <c r="HB605" s="90"/>
      <c r="HC605" s="90"/>
      <c r="HD605" s="90"/>
      <c r="HE605" s="90"/>
      <c r="HF605" s="90"/>
      <c r="HG605" s="90"/>
      <c r="HH605" s="90"/>
      <c r="HI605" s="90"/>
      <c r="HJ605" s="90"/>
      <c r="HK605" s="90"/>
      <c r="HL605" s="90"/>
      <c r="HM605" s="90"/>
      <c r="HN605" s="90"/>
      <c r="HO605" s="90"/>
      <c r="HP605" s="90"/>
      <c r="HQ605" s="90"/>
      <c r="HR605" s="90"/>
      <c r="HS605" s="90"/>
      <c r="HT605" s="90"/>
      <c r="HU605" s="90"/>
      <c r="HV605" s="90"/>
      <c r="HW605" s="90"/>
      <c r="HX605" s="90"/>
      <c r="HY605" s="90"/>
      <c r="HZ605" s="90"/>
      <c r="IA605" s="90"/>
      <c r="IB605" s="90"/>
      <c r="IC605" s="90"/>
      <c r="ID605" s="90"/>
      <c r="IE605" s="90"/>
      <c r="IF605" s="90"/>
      <c r="IG605" s="90"/>
      <c r="IH605" s="90"/>
      <c r="II605" s="90"/>
      <c r="IJ605" s="90"/>
      <c r="IK605" s="90"/>
      <c r="IL605" s="90"/>
      <c r="IM605" s="90"/>
      <c r="IN605" s="90"/>
      <c r="IO605" s="90"/>
      <c r="IP605" s="90"/>
      <c r="IQ605" s="90"/>
      <c r="IR605" s="90"/>
      <c r="IS605" s="90"/>
      <c r="IT605" s="90"/>
      <c r="IU605" s="90"/>
      <c r="IV605" s="90"/>
      <c r="IW605" s="90"/>
      <c r="IX605" s="90"/>
    </row>
    <row r="606" spans="4:258" s="3" customFormat="1" x14ac:dyDescent="0.25">
      <c r="D606" s="2"/>
      <c r="AH606" s="90"/>
      <c r="AI606" s="90"/>
      <c r="AJ606" s="90"/>
      <c r="AK606" s="90"/>
      <c r="AL606" s="90"/>
      <c r="AM606" s="90"/>
      <c r="AN606" s="90"/>
      <c r="AO606" s="90"/>
      <c r="AP606" s="90"/>
      <c r="AQ606" s="90"/>
      <c r="AR606" s="90"/>
      <c r="AS606" s="90"/>
      <c r="AT606" s="90"/>
      <c r="AU606" s="90"/>
      <c r="AV606" s="90"/>
      <c r="AW606" s="90"/>
      <c r="AX606" s="90"/>
      <c r="AY606" s="90"/>
      <c r="AZ606" s="90"/>
      <c r="BA606" s="90"/>
      <c r="BB606" s="90"/>
      <c r="BC606" s="90"/>
      <c r="BD606" s="90"/>
      <c r="BE606" s="90"/>
      <c r="BF606" s="90"/>
      <c r="BG606" s="90"/>
      <c r="BH606" s="90"/>
      <c r="BI606" s="90"/>
      <c r="BJ606" s="90"/>
      <c r="BK606" s="90"/>
      <c r="BL606" s="90"/>
      <c r="BM606" s="90"/>
      <c r="BN606" s="90"/>
      <c r="BO606" s="90"/>
      <c r="BP606" s="90"/>
      <c r="BQ606" s="90"/>
      <c r="BR606" s="90"/>
      <c r="BS606" s="90"/>
      <c r="BT606" s="90"/>
      <c r="BU606" s="90"/>
      <c r="BV606" s="90"/>
      <c r="BW606" s="90"/>
      <c r="BX606" s="90"/>
      <c r="BY606" s="90"/>
      <c r="BZ606" s="90"/>
      <c r="CA606" s="90"/>
      <c r="CB606" s="90"/>
      <c r="CC606" s="90"/>
      <c r="CD606" s="90"/>
      <c r="CE606" s="90"/>
      <c r="CF606" s="90"/>
      <c r="CG606" s="90"/>
      <c r="CH606" s="90"/>
      <c r="CI606" s="90"/>
      <c r="CJ606" s="90"/>
      <c r="CK606" s="90"/>
      <c r="CL606" s="90"/>
      <c r="CM606" s="90"/>
      <c r="CN606" s="90"/>
      <c r="CO606" s="90"/>
      <c r="CP606" s="90"/>
      <c r="CQ606" s="90"/>
      <c r="CR606" s="90"/>
      <c r="CS606" s="90"/>
      <c r="CT606" s="90"/>
      <c r="CU606" s="90"/>
      <c r="CV606" s="90"/>
      <c r="CW606" s="90"/>
      <c r="CX606" s="90"/>
      <c r="CY606" s="90"/>
      <c r="CZ606" s="90"/>
      <c r="DA606" s="90"/>
      <c r="DB606" s="90"/>
      <c r="DC606" s="90"/>
      <c r="DD606" s="90"/>
      <c r="DE606" s="90"/>
      <c r="DF606" s="90"/>
      <c r="DG606" s="90"/>
      <c r="DH606" s="90"/>
      <c r="DI606" s="90"/>
      <c r="DJ606" s="90"/>
      <c r="DK606" s="90"/>
      <c r="DL606" s="90"/>
      <c r="DM606" s="90"/>
      <c r="DN606" s="90"/>
      <c r="DO606" s="90"/>
      <c r="DP606" s="90"/>
      <c r="DQ606" s="90"/>
      <c r="DR606" s="90"/>
      <c r="DS606" s="90"/>
      <c r="DT606" s="90"/>
      <c r="DU606" s="90"/>
      <c r="DV606" s="90"/>
      <c r="DW606" s="90"/>
      <c r="DX606" s="90"/>
      <c r="DY606" s="90"/>
      <c r="DZ606" s="90"/>
      <c r="EA606" s="90"/>
      <c r="EB606" s="90"/>
      <c r="EC606" s="90"/>
      <c r="ED606" s="90"/>
      <c r="EE606" s="90"/>
      <c r="EF606" s="90"/>
      <c r="EG606" s="90"/>
      <c r="EH606" s="90"/>
      <c r="EI606" s="90"/>
      <c r="EJ606" s="90"/>
      <c r="EK606" s="90"/>
      <c r="EL606" s="90"/>
      <c r="EM606" s="90"/>
      <c r="EN606" s="90"/>
      <c r="EO606" s="90"/>
      <c r="EP606" s="90"/>
      <c r="EQ606" s="90"/>
      <c r="ER606" s="90"/>
      <c r="ES606" s="90"/>
      <c r="ET606" s="90"/>
      <c r="EU606" s="90"/>
      <c r="EV606" s="90"/>
      <c r="EW606" s="90"/>
      <c r="EX606" s="90"/>
      <c r="EY606" s="90"/>
      <c r="EZ606" s="90"/>
      <c r="FA606" s="90"/>
      <c r="FB606" s="90"/>
      <c r="FC606" s="90"/>
      <c r="FD606" s="90"/>
      <c r="FE606" s="90"/>
      <c r="FF606" s="90"/>
      <c r="FG606" s="90"/>
      <c r="FH606" s="90"/>
      <c r="FI606" s="90"/>
      <c r="FJ606" s="90"/>
      <c r="FK606" s="90"/>
      <c r="FL606" s="90"/>
      <c r="FM606" s="90"/>
      <c r="FN606" s="90"/>
      <c r="FO606" s="90"/>
      <c r="FP606" s="90"/>
      <c r="FQ606" s="90"/>
      <c r="FR606" s="90"/>
      <c r="FS606" s="90"/>
      <c r="FT606" s="90"/>
      <c r="FU606" s="90"/>
      <c r="FV606" s="90"/>
      <c r="FW606" s="90"/>
      <c r="FX606" s="90"/>
      <c r="FY606" s="90"/>
      <c r="FZ606" s="90"/>
      <c r="GA606" s="90"/>
      <c r="GB606" s="90"/>
      <c r="GC606" s="90"/>
      <c r="GD606" s="90"/>
      <c r="GE606" s="90"/>
      <c r="GF606" s="90"/>
      <c r="GG606" s="90"/>
      <c r="GH606" s="90"/>
      <c r="GI606" s="90"/>
      <c r="GJ606" s="90"/>
      <c r="GK606" s="90"/>
      <c r="GL606" s="90"/>
      <c r="GM606" s="90"/>
      <c r="GN606" s="90"/>
      <c r="GO606" s="90"/>
      <c r="GP606" s="90"/>
      <c r="GQ606" s="90"/>
      <c r="GR606" s="90"/>
      <c r="GS606" s="90"/>
      <c r="GT606" s="90"/>
      <c r="GU606" s="90"/>
      <c r="GV606" s="90"/>
      <c r="GW606" s="90"/>
      <c r="GX606" s="90"/>
      <c r="GY606" s="90"/>
      <c r="GZ606" s="90"/>
      <c r="HA606" s="90"/>
      <c r="HB606" s="90"/>
      <c r="HC606" s="90"/>
      <c r="HD606" s="90"/>
      <c r="HE606" s="90"/>
      <c r="HF606" s="90"/>
      <c r="HG606" s="90"/>
      <c r="HH606" s="90"/>
      <c r="HI606" s="90"/>
      <c r="HJ606" s="90"/>
      <c r="HK606" s="90"/>
      <c r="HL606" s="90"/>
      <c r="HM606" s="90"/>
      <c r="HN606" s="90"/>
      <c r="HO606" s="90"/>
      <c r="HP606" s="90"/>
      <c r="HQ606" s="90"/>
      <c r="HR606" s="90"/>
      <c r="HS606" s="90"/>
      <c r="HT606" s="90"/>
      <c r="HU606" s="90"/>
      <c r="HV606" s="90"/>
      <c r="HW606" s="90"/>
      <c r="HX606" s="90"/>
      <c r="HY606" s="90"/>
      <c r="HZ606" s="90"/>
      <c r="IA606" s="90"/>
      <c r="IB606" s="90"/>
      <c r="IC606" s="90"/>
      <c r="ID606" s="90"/>
      <c r="IE606" s="90"/>
      <c r="IF606" s="90"/>
      <c r="IG606" s="90"/>
      <c r="IH606" s="90"/>
      <c r="II606" s="90"/>
      <c r="IJ606" s="90"/>
      <c r="IK606" s="90"/>
      <c r="IL606" s="90"/>
      <c r="IM606" s="90"/>
      <c r="IN606" s="90"/>
      <c r="IO606" s="90"/>
      <c r="IP606" s="90"/>
      <c r="IQ606" s="90"/>
      <c r="IR606" s="90"/>
      <c r="IS606" s="90"/>
      <c r="IT606" s="90"/>
      <c r="IU606" s="90"/>
      <c r="IV606" s="90"/>
      <c r="IW606" s="90"/>
      <c r="IX606" s="90"/>
    </row>
    <row r="607" spans="4:258" s="3" customFormat="1" x14ac:dyDescent="0.25">
      <c r="D607" s="2"/>
      <c r="AH607" s="90"/>
      <c r="AI607" s="90"/>
      <c r="AJ607" s="90"/>
      <c r="AK607" s="90"/>
      <c r="AL607" s="90"/>
      <c r="AM607" s="90"/>
      <c r="AN607" s="90"/>
      <c r="AO607" s="90"/>
      <c r="AP607" s="90"/>
      <c r="AQ607" s="90"/>
      <c r="AR607" s="90"/>
      <c r="AS607" s="90"/>
      <c r="AT607" s="90"/>
      <c r="AU607" s="90"/>
      <c r="AV607" s="90"/>
      <c r="AW607" s="90"/>
      <c r="AX607" s="90"/>
      <c r="AY607" s="90"/>
      <c r="AZ607" s="90"/>
      <c r="BA607" s="90"/>
      <c r="BB607" s="90"/>
      <c r="BC607" s="90"/>
      <c r="BD607" s="90"/>
      <c r="BE607" s="90"/>
      <c r="BF607" s="90"/>
      <c r="BG607" s="90"/>
      <c r="BH607" s="90"/>
      <c r="BI607" s="90"/>
      <c r="BJ607" s="90"/>
      <c r="BK607" s="90"/>
      <c r="BL607" s="90"/>
      <c r="BM607" s="90"/>
      <c r="BN607" s="90"/>
      <c r="BO607" s="90"/>
      <c r="BP607" s="90"/>
      <c r="BQ607" s="90"/>
      <c r="BR607" s="90"/>
      <c r="BS607" s="90"/>
      <c r="BT607" s="90"/>
      <c r="BU607" s="90"/>
      <c r="BV607" s="90"/>
      <c r="BW607" s="90"/>
      <c r="BX607" s="90"/>
      <c r="BY607" s="90"/>
      <c r="BZ607" s="90"/>
      <c r="CA607" s="90"/>
      <c r="CB607" s="90"/>
      <c r="CC607" s="90"/>
      <c r="CD607" s="90"/>
      <c r="CE607" s="90"/>
      <c r="CF607" s="90"/>
      <c r="CG607" s="90"/>
      <c r="CH607" s="90"/>
      <c r="CI607" s="90"/>
      <c r="CJ607" s="90"/>
      <c r="CK607" s="90"/>
      <c r="CL607" s="90"/>
      <c r="CM607" s="90"/>
      <c r="CN607" s="90"/>
      <c r="CO607" s="90"/>
      <c r="CP607" s="90"/>
      <c r="CQ607" s="90"/>
      <c r="CR607" s="90"/>
      <c r="CS607" s="90"/>
      <c r="CT607" s="90"/>
      <c r="CU607" s="90"/>
      <c r="CV607" s="90"/>
      <c r="CW607" s="90"/>
      <c r="CX607" s="90"/>
      <c r="CY607" s="90"/>
      <c r="CZ607" s="90"/>
      <c r="DA607" s="90"/>
      <c r="DB607" s="90"/>
      <c r="DC607" s="90"/>
      <c r="DD607" s="90"/>
      <c r="DE607" s="90"/>
      <c r="DF607" s="90"/>
      <c r="DG607" s="90"/>
      <c r="DH607" s="90"/>
      <c r="DI607" s="90"/>
      <c r="DJ607" s="90"/>
      <c r="DK607" s="90"/>
      <c r="DL607" s="90"/>
      <c r="DM607" s="90"/>
      <c r="DN607" s="90"/>
      <c r="DO607" s="90"/>
      <c r="DP607" s="90"/>
      <c r="DQ607" s="90"/>
      <c r="DR607" s="90"/>
      <c r="DS607" s="90"/>
      <c r="DT607" s="90"/>
      <c r="DU607" s="90"/>
      <c r="DV607" s="90"/>
      <c r="DW607" s="90"/>
      <c r="DX607" s="90"/>
      <c r="DY607" s="90"/>
      <c r="DZ607" s="90"/>
      <c r="EA607" s="90"/>
      <c r="EB607" s="90"/>
      <c r="EC607" s="90"/>
      <c r="ED607" s="90"/>
      <c r="EE607" s="90"/>
      <c r="EF607" s="90"/>
      <c r="EG607" s="90"/>
      <c r="EH607" s="90"/>
      <c r="EI607" s="90"/>
      <c r="EJ607" s="90"/>
      <c r="EK607" s="90"/>
      <c r="EL607" s="90"/>
      <c r="EM607" s="90"/>
      <c r="EN607" s="90"/>
      <c r="EO607" s="90"/>
      <c r="EP607" s="90"/>
      <c r="EQ607" s="90"/>
      <c r="ER607" s="90"/>
      <c r="ES607" s="90"/>
      <c r="ET607" s="90"/>
      <c r="EU607" s="90"/>
      <c r="EV607" s="90"/>
      <c r="EW607" s="90"/>
      <c r="EX607" s="90"/>
      <c r="EY607" s="90"/>
      <c r="EZ607" s="90"/>
      <c r="FA607" s="90"/>
      <c r="FB607" s="90"/>
      <c r="FC607" s="90"/>
      <c r="FD607" s="90"/>
      <c r="FE607" s="90"/>
      <c r="FF607" s="90"/>
      <c r="FG607" s="90"/>
      <c r="FH607" s="90"/>
      <c r="FI607" s="90"/>
      <c r="FJ607" s="90"/>
      <c r="FK607" s="90"/>
      <c r="FL607" s="90"/>
      <c r="FM607" s="90"/>
      <c r="FN607" s="90"/>
      <c r="FO607" s="90"/>
      <c r="FP607" s="90"/>
      <c r="FQ607" s="90"/>
      <c r="FR607" s="90"/>
      <c r="FS607" s="90"/>
      <c r="FT607" s="90"/>
      <c r="FU607" s="90"/>
      <c r="FV607" s="90"/>
      <c r="FW607" s="90"/>
      <c r="FX607" s="90"/>
      <c r="FY607" s="90"/>
      <c r="FZ607" s="90"/>
      <c r="GA607" s="90"/>
      <c r="GB607" s="90"/>
      <c r="GC607" s="90"/>
      <c r="GD607" s="90"/>
      <c r="GE607" s="90"/>
      <c r="GF607" s="90"/>
      <c r="GG607" s="90"/>
      <c r="GH607" s="90"/>
      <c r="GI607" s="90"/>
      <c r="GJ607" s="90"/>
      <c r="GK607" s="90"/>
      <c r="GL607" s="90"/>
      <c r="GM607" s="90"/>
      <c r="GN607" s="90"/>
      <c r="GO607" s="90"/>
      <c r="GP607" s="90"/>
      <c r="GQ607" s="90"/>
      <c r="GR607" s="90"/>
      <c r="GS607" s="90"/>
      <c r="GT607" s="90"/>
      <c r="GU607" s="90"/>
      <c r="GV607" s="90"/>
      <c r="GW607" s="90"/>
      <c r="GX607" s="90"/>
      <c r="GY607" s="90"/>
      <c r="GZ607" s="90"/>
      <c r="HA607" s="90"/>
      <c r="HB607" s="90"/>
      <c r="HC607" s="90"/>
      <c r="HD607" s="90"/>
      <c r="HE607" s="90"/>
      <c r="HF607" s="90"/>
      <c r="HG607" s="90"/>
      <c r="HH607" s="90"/>
      <c r="HI607" s="90"/>
      <c r="HJ607" s="90"/>
      <c r="HK607" s="90"/>
      <c r="HL607" s="90"/>
      <c r="HM607" s="90"/>
      <c r="HN607" s="90"/>
      <c r="HO607" s="90"/>
      <c r="HP607" s="90"/>
      <c r="HQ607" s="90"/>
      <c r="HR607" s="90"/>
      <c r="HS607" s="90"/>
      <c r="HT607" s="90"/>
      <c r="HU607" s="90"/>
      <c r="HV607" s="90"/>
      <c r="HW607" s="90"/>
      <c r="HX607" s="90"/>
      <c r="HY607" s="90"/>
      <c r="HZ607" s="90"/>
      <c r="IA607" s="90"/>
      <c r="IB607" s="90"/>
      <c r="IC607" s="90"/>
      <c r="ID607" s="90"/>
      <c r="IE607" s="90"/>
      <c r="IF607" s="90"/>
      <c r="IG607" s="90"/>
      <c r="IH607" s="90"/>
      <c r="II607" s="90"/>
      <c r="IJ607" s="90"/>
      <c r="IK607" s="90"/>
      <c r="IL607" s="90"/>
      <c r="IM607" s="90"/>
      <c r="IN607" s="90"/>
      <c r="IO607" s="90"/>
      <c r="IP607" s="90"/>
      <c r="IQ607" s="90"/>
      <c r="IR607" s="90"/>
      <c r="IS607" s="90"/>
      <c r="IT607" s="90"/>
      <c r="IU607" s="90"/>
      <c r="IV607" s="90"/>
      <c r="IW607" s="90"/>
      <c r="IX607" s="90"/>
    </row>
    <row r="608" spans="4:258" s="3" customFormat="1" x14ac:dyDescent="0.25">
      <c r="D608" s="2"/>
      <c r="AH608" s="90"/>
      <c r="AI608" s="90"/>
      <c r="AJ608" s="90"/>
      <c r="AK608" s="90"/>
      <c r="AL608" s="90"/>
      <c r="AM608" s="90"/>
      <c r="AN608" s="90"/>
      <c r="AO608" s="90"/>
      <c r="AP608" s="90"/>
      <c r="AQ608" s="90"/>
      <c r="AR608" s="90"/>
      <c r="AS608" s="90"/>
      <c r="AT608" s="90"/>
      <c r="AU608" s="90"/>
      <c r="AV608" s="90"/>
      <c r="AW608" s="90"/>
      <c r="AX608" s="90"/>
      <c r="AY608" s="90"/>
      <c r="AZ608" s="90"/>
      <c r="BA608" s="90"/>
      <c r="BB608" s="90"/>
      <c r="BC608" s="90"/>
      <c r="BD608" s="90"/>
      <c r="BE608" s="90"/>
      <c r="BF608" s="90"/>
      <c r="BG608" s="90"/>
      <c r="BH608" s="90"/>
      <c r="BI608" s="90"/>
      <c r="BJ608" s="90"/>
      <c r="BK608" s="90"/>
      <c r="BL608" s="90"/>
      <c r="BM608" s="90"/>
      <c r="BN608" s="90"/>
      <c r="BO608" s="90"/>
      <c r="BP608" s="90"/>
      <c r="BQ608" s="90"/>
      <c r="BR608" s="90"/>
      <c r="BS608" s="90"/>
      <c r="BT608" s="90"/>
      <c r="BU608" s="90"/>
      <c r="BV608" s="90"/>
      <c r="BW608" s="90"/>
      <c r="BX608" s="90"/>
      <c r="BY608" s="90"/>
      <c r="BZ608" s="90"/>
      <c r="CA608" s="90"/>
      <c r="CB608" s="90"/>
      <c r="CC608" s="90"/>
      <c r="CD608" s="90"/>
      <c r="CE608" s="90"/>
      <c r="CF608" s="90"/>
      <c r="CG608" s="90"/>
      <c r="CH608" s="90"/>
      <c r="CI608" s="90"/>
      <c r="CJ608" s="90"/>
      <c r="CK608" s="90"/>
      <c r="CL608" s="90"/>
      <c r="CM608" s="90"/>
      <c r="CN608" s="90"/>
      <c r="CO608" s="90"/>
      <c r="CP608" s="90"/>
      <c r="CQ608" s="90"/>
      <c r="CR608" s="90"/>
      <c r="CS608" s="90"/>
      <c r="CT608" s="90"/>
      <c r="CU608" s="90"/>
      <c r="CV608" s="90"/>
      <c r="CW608" s="90"/>
      <c r="CX608" s="90"/>
      <c r="CY608" s="90"/>
      <c r="CZ608" s="90"/>
      <c r="DA608" s="90"/>
      <c r="DB608" s="90"/>
      <c r="DC608" s="90"/>
      <c r="DD608" s="90"/>
      <c r="DE608" s="90"/>
      <c r="DF608" s="90"/>
      <c r="DG608" s="90"/>
      <c r="DH608" s="90"/>
      <c r="DI608" s="90"/>
      <c r="DJ608" s="90"/>
      <c r="DK608" s="90"/>
      <c r="DL608" s="90"/>
      <c r="DM608" s="90"/>
      <c r="DN608" s="90"/>
      <c r="DO608" s="90"/>
      <c r="DP608" s="90"/>
      <c r="DQ608" s="90"/>
      <c r="DR608" s="90"/>
      <c r="DS608" s="90"/>
      <c r="DT608" s="90"/>
      <c r="DU608" s="90"/>
      <c r="DV608" s="90"/>
      <c r="DW608" s="90"/>
      <c r="DX608" s="90"/>
      <c r="DY608" s="90"/>
      <c r="DZ608" s="90"/>
      <c r="EA608" s="90"/>
      <c r="EB608" s="90"/>
      <c r="EC608" s="90"/>
      <c r="ED608" s="90"/>
      <c r="EE608" s="90"/>
      <c r="EF608" s="90"/>
      <c r="EG608" s="90"/>
      <c r="EH608" s="90"/>
      <c r="EI608" s="90"/>
      <c r="EJ608" s="90"/>
      <c r="EK608" s="90"/>
      <c r="EL608" s="90"/>
      <c r="EM608" s="90"/>
      <c r="EN608" s="90"/>
      <c r="EO608" s="90"/>
      <c r="EP608" s="90"/>
      <c r="EQ608" s="90"/>
      <c r="ER608" s="90"/>
      <c r="ES608" s="90"/>
      <c r="ET608" s="90"/>
      <c r="EU608" s="90"/>
      <c r="EV608" s="90"/>
      <c r="EW608" s="90"/>
      <c r="EX608" s="90"/>
      <c r="EY608" s="90"/>
      <c r="EZ608" s="90"/>
      <c r="FA608" s="90"/>
      <c r="FB608" s="90"/>
      <c r="FC608" s="90"/>
      <c r="FD608" s="90"/>
      <c r="FE608" s="90"/>
      <c r="FF608" s="90"/>
      <c r="FG608" s="90"/>
      <c r="FH608" s="90"/>
      <c r="FI608" s="90"/>
      <c r="FJ608" s="90"/>
      <c r="FK608" s="90"/>
      <c r="FL608" s="90"/>
      <c r="FM608" s="90"/>
      <c r="FN608" s="90"/>
      <c r="FO608" s="90"/>
      <c r="FP608" s="90"/>
      <c r="FQ608" s="90"/>
      <c r="FR608" s="90"/>
      <c r="FS608" s="90"/>
      <c r="FT608" s="90"/>
      <c r="FU608" s="90"/>
      <c r="FV608" s="90"/>
      <c r="FW608" s="90"/>
      <c r="FX608" s="90"/>
      <c r="FY608" s="90"/>
      <c r="FZ608" s="90"/>
      <c r="GA608" s="90"/>
      <c r="GB608" s="90"/>
      <c r="GC608" s="90"/>
      <c r="GD608" s="90"/>
      <c r="GE608" s="90"/>
      <c r="GF608" s="90"/>
      <c r="GG608" s="90"/>
      <c r="GH608" s="90"/>
      <c r="GI608" s="90"/>
      <c r="GJ608" s="90"/>
      <c r="GK608" s="90"/>
      <c r="GL608" s="90"/>
      <c r="GM608" s="90"/>
      <c r="GN608" s="90"/>
      <c r="GO608" s="90"/>
      <c r="GP608" s="90"/>
      <c r="GQ608" s="90"/>
      <c r="GR608" s="90"/>
      <c r="GS608" s="90"/>
      <c r="GT608" s="90"/>
      <c r="GU608" s="90"/>
      <c r="GV608" s="90"/>
      <c r="GW608" s="90"/>
      <c r="GX608" s="90"/>
      <c r="GY608" s="90"/>
      <c r="GZ608" s="90"/>
      <c r="HA608" s="90"/>
      <c r="HB608" s="90"/>
      <c r="HC608" s="90"/>
      <c r="HD608" s="90"/>
      <c r="HE608" s="90"/>
      <c r="HF608" s="90"/>
      <c r="HG608" s="90"/>
      <c r="HH608" s="90"/>
      <c r="HI608" s="90"/>
      <c r="HJ608" s="90"/>
      <c r="HK608" s="90"/>
      <c r="HL608" s="90"/>
      <c r="HM608" s="90"/>
      <c r="HN608" s="90"/>
      <c r="HO608" s="90"/>
      <c r="HP608" s="90"/>
      <c r="HQ608" s="90"/>
      <c r="HR608" s="90"/>
      <c r="HS608" s="90"/>
      <c r="HT608" s="90"/>
      <c r="HU608" s="90"/>
      <c r="HV608" s="90"/>
      <c r="HW608" s="90"/>
      <c r="HX608" s="90"/>
      <c r="HY608" s="90"/>
      <c r="HZ608" s="90"/>
      <c r="IA608" s="90"/>
      <c r="IB608" s="90"/>
      <c r="IC608" s="90"/>
      <c r="ID608" s="90"/>
      <c r="IE608" s="90"/>
      <c r="IF608" s="90"/>
      <c r="IG608" s="90"/>
      <c r="IH608" s="90"/>
      <c r="II608" s="90"/>
      <c r="IJ608" s="90"/>
      <c r="IK608" s="90"/>
      <c r="IL608" s="90"/>
      <c r="IM608" s="90"/>
      <c r="IN608" s="90"/>
      <c r="IO608" s="90"/>
      <c r="IP608" s="90"/>
      <c r="IQ608" s="90"/>
      <c r="IR608" s="90"/>
      <c r="IS608" s="90"/>
      <c r="IT608" s="90"/>
      <c r="IU608" s="90"/>
      <c r="IV608" s="90"/>
      <c r="IW608" s="90"/>
      <c r="IX608" s="90"/>
    </row>
    <row r="609" spans="4:258" s="3" customFormat="1" x14ac:dyDescent="0.25">
      <c r="D609" s="2"/>
      <c r="AH609" s="90"/>
      <c r="AI609" s="90"/>
      <c r="AJ609" s="90"/>
      <c r="AK609" s="90"/>
      <c r="AL609" s="90"/>
      <c r="AM609" s="90"/>
      <c r="AN609" s="90"/>
      <c r="AO609" s="90"/>
      <c r="AP609" s="90"/>
      <c r="AQ609" s="90"/>
      <c r="AR609" s="90"/>
      <c r="AS609" s="90"/>
      <c r="AT609" s="90"/>
      <c r="AU609" s="90"/>
      <c r="AV609" s="90"/>
      <c r="AW609" s="90"/>
      <c r="AX609" s="90"/>
      <c r="AY609" s="90"/>
      <c r="AZ609" s="90"/>
      <c r="BA609" s="90"/>
      <c r="BB609" s="90"/>
      <c r="BC609" s="90"/>
      <c r="BD609" s="90"/>
      <c r="BE609" s="90"/>
      <c r="BF609" s="90"/>
      <c r="BG609" s="90"/>
      <c r="BH609" s="90"/>
      <c r="BI609" s="90"/>
      <c r="BJ609" s="90"/>
      <c r="BK609" s="90"/>
      <c r="BL609" s="90"/>
      <c r="BM609" s="90"/>
      <c r="BN609" s="90"/>
      <c r="BO609" s="90"/>
      <c r="BP609" s="90"/>
      <c r="BQ609" s="90"/>
      <c r="BR609" s="90"/>
      <c r="BS609" s="90"/>
      <c r="BT609" s="90"/>
      <c r="BU609" s="90"/>
      <c r="BV609" s="90"/>
      <c r="BW609" s="90"/>
      <c r="BX609" s="90"/>
      <c r="BY609" s="90"/>
      <c r="BZ609" s="90"/>
      <c r="CA609" s="90"/>
      <c r="CB609" s="90"/>
      <c r="CC609" s="90"/>
      <c r="CD609" s="90"/>
      <c r="CE609" s="90"/>
      <c r="CF609" s="90"/>
      <c r="CG609" s="90"/>
      <c r="CH609" s="90"/>
      <c r="CI609" s="90"/>
      <c r="CJ609" s="90"/>
      <c r="CK609" s="90"/>
      <c r="CL609" s="90"/>
      <c r="CM609" s="90"/>
      <c r="CN609" s="90"/>
      <c r="CO609" s="90"/>
      <c r="CP609" s="90"/>
      <c r="CQ609" s="90"/>
      <c r="CR609" s="90"/>
      <c r="CS609" s="90"/>
      <c r="CT609" s="90"/>
      <c r="CU609" s="90"/>
      <c r="CV609" s="90"/>
      <c r="CW609" s="90"/>
      <c r="CX609" s="90"/>
      <c r="CY609" s="90"/>
      <c r="CZ609" s="90"/>
      <c r="DA609" s="90"/>
      <c r="DB609" s="90"/>
      <c r="DC609" s="90"/>
      <c r="DD609" s="90"/>
      <c r="DE609" s="90"/>
      <c r="DF609" s="90"/>
      <c r="DG609" s="90"/>
      <c r="DH609" s="90"/>
      <c r="DI609" s="90"/>
      <c r="DJ609" s="90"/>
      <c r="DK609" s="90"/>
      <c r="DL609" s="90"/>
      <c r="DM609" s="90"/>
      <c r="DN609" s="90"/>
      <c r="DO609" s="90"/>
      <c r="DP609" s="90"/>
      <c r="DQ609" s="90"/>
      <c r="DR609" s="90"/>
      <c r="DS609" s="90"/>
      <c r="DT609" s="90"/>
      <c r="DU609" s="90"/>
      <c r="DV609" s="90"/>
      <c r="DW609" s="90"/>
      <c r="DX609" s="90"/>
      <c r="DY609" s="90"/>
      <c r="DZ609" s="90"/>
      <c r="EA609" s="90"/>
      <c r="EB609" s="90"/>
      <c r="EC609" s="90"/>
      <c r="ED609" s="90"/>
      <c r="EE609" s="90"/>
      <c r="EF609" s="90"/>
      <c r="EG609" s="90"/>
      <c r="EH609" s="90"/>
      <c r="EI609" s="90"/>
      <c r="EJ609" s="90"/>
      <c r="EK609" s="90"/>
      <c r="EL609" s="90"/>
      <c r="EM609" s="90"/>
      <c r="EN609" s="90"/>
      <c r="EO609" s="90"/>
      <c r="EP609" s="90"/>
      <c r="EQ609" s="90"/>
      <c r="ER609" s="90"/>
      <c r="ES609" s="90"/>
      <c r="ET609" s="90"/>
      <c r="EU609" s="90"/>
      <c r="EV609" s="90"/>
      <c r="EW609" s="90"/>
      <c r="EX609" s="90"/>
      <c r="EY609" s="90"/>
      <c r="EZ609" s="90"/>
      <c r="FA609" s="90"/>
      <c r="FB609" s="90"/>
      <c r="FC609" s="90"/>
      <c r="FD609" s="90"/>
      <c r="FE609" s="90"/>
      <c r="FF609" s="90"/>
      <c r="FG609" s="90"/>
      <c r="FH609" s="90"/>
      <c r="FI609" s="90"/>
      <c r="FJ609" s="90"/>
      <c r="FK609" s="90"/>
      <c r="FL609" s="90"/>
      <c r="FM609" s="90"/>
      <c r="FN609" s="90"/>
      <c r="FO609" s="90"/>
      <c r="FP609" s="90"/>
      <c r="FQ609" s="90"/>
      <c r="FR609" s="90"/>
      <c r="FS609" s="90"/>
      <c r="FT609" s="90"/>
      <c r="FU609" s="90"/>
      <c r="FV609" s="90"/>
      <c r="FW609" s="90"/>
      <c r="FX609" s="90"/>
      <c r="FY609" s="90"/>
      <c r="FZ609" s="90"/>
      <c r="GA609" s="90"/>
      <c r="GB609" s="90"/>
      <c r="GC609" s="90"/>
      <c r="GD609" s="90"/>
      <c r="GE609" s="90"/>
      <c r="GF609" s="90"/>
      <c r="GG609" s="90"/>
      <c r="GH609" s="90"/>
      <c r="GI609" s="90"/>
      <c r="GJ609" s="90"/>
      <c r="GK609" s="90"/>
      <c r="GL609" s="90"/>
      <c r="GM609" s="90"/>
      <c r="GN609" s="90"/>
      <c r="GO609" s="90"/>
      <c r="GP609" s="90"/>
      <c r="GQ609" s="90"/>
      <c r="GR609" s="90"/>
      <c r="GS609" s="90"/>
      <c r="GT609" s="90"/>
      <c r="GU609" s="90"/>
      <c r="GV609" s="90"/>
      <c r="GW609" s="90"/>
      <c r="GX609" s="90"/>
      <c r="GY609" s="90"/>
      <c r="GZ609" s="90"/>
      <c r="HA609" s="90"/>
      <c r="HB609" s="90"/>
      <c r="HC609" s="90"/>
      <c r="HD609" s="90"/>
      <c r="HE609" s="90"/>
      <c r="HF609" s="90"/>
      <c r="HG609" s="90"/>
      <c r="HH609" s="90"/>
      <c r="HI609" s="90"/>
      <c r="HJ609" s="90"/>
      <c r="HK609" s="90"/>
      <c r="HL609" s="90"/>
      <c r="HM609" s="90"/>
      <c r="HN609" s="90"/>
      <c r="HO609" s="90"/>
      <c r="HP609" s="90"/>
      <c r="HQ609" s="90"/>
      <c r="HR609" s="90"/>
      <c r="HS609" s="90"/>
      <c r="HT609" s="90"/>
      <c r="HU609" s="90"/>
      <c r="HV609" s="90"/>
      <c r="HW609" s="90"/>
      <c r="HX609" s="90"/>
      <c r="HY609" s="90"/>
      <c r="HZ609" s="90"/>
      <c r="IA609" s="90"/>
      <c r="IB609" s="90"/>
      <c r="IC609" s="90"/>
      <c r="ID609" s="90"/>
      <c r="IE609" s="90"/>
      <c r="IF609" s="90"/>
      <c r="IG609" s="90"/>
      <c r="IH609" s="90"/>
      <c r="II609" s="90"/>
      <c r="IJ609" s="90"/>
      <c r="IK609" s="90"/>
      <c r="IL609" s="90"/>
      <c r="IM609" s="90"/>
      <c r="IN609" s="90"/>
      <c r="IO609" s="90"/>
      <c r="IP609" s="90"/>
      <c r="IQ609" s="90"/>
      <c r="IR609" s="90"/>
      <c r="IS609" s="90"/>
      <c r="IT609" s="90"/>
      <c r="IU609" s="90"/>
      <c r="IV609" s="90"/>
      <c r="IW609" s="90"/>
      <c r="IX609" s="90"/>
    </row>
    <row r="610" spans="4:258" s="3" customFormat="1" x14ac:dyDescent="0.25">
      <c r="D610" s="2"/>
      <c r="AH610" s="90"/>
      <c r="AI610" s="90"/>
      <c r="AJ610" s="90"/>
      <c r="AK610" s="90"/>
      <c r="AL610" s="90"/>
      <c r="AM610" s="90"/>
      <c r="AN610" s="90"/>
      <c r="AO610" s="90"/>
      <c r="AP610" s="90"/>
      <c r="AQ610" s="90"/>
      <c r="AR610" s="90"/>
      <c r="AS610" s="90"/>
      <c r="AT610" s="90"/>
      <c r="AU610" s="90"/>
      <c r="AV610" s="90"/>
      <c r="AW610" s="90"/>
      <c r="AX610" s="90"/>
      <c r="AY610" s="90"/>
      <c r="AZ610" s="90"/>
      <c r="BA610" s="90"/>
      <c r="BB610" s="90"/>
      <c r="BC610" s="90"/>
      <c r="BD610" s="90"/>
      <c r="BE610" s="90"/>
      <c r="BF610" s="90"/>
      <c r="BG610" s="90"/>
      <c r="BH610" s="90"/>
      <c r="BI610" s="90"/>
      <c r="BJ610" s="90"/>
      <c r="BK610" s="90"/>
      <c r="BL610" s="90"/>
      <c r="BM610" s="90"/>
      <c r="BN610" s="90"/>
      <c r="BO610" s="90"/>
      <c r="BP610" s="90"/>
      <c r="BQ610" s="90"/>
      <c r="BR610" s="90"/>
      <c r="BS610" s="90"/>
      <c r="BT610" s="90"/>
      <c r="BU610" s="90"/>
      <c r="BV610" s="90"/>
      <c r="BW610" s="90"/>
      <c r="BX610" s="90"/>
      <c r="BY610" s="90"/>
      <c r="BZ610" s="90"/>
      <c r="CA610" s="90"/>
      <c r="CB610" s="90"/>
      <c r="CC610" s="90"/>
      <c r="CD610" s="90"/>
      <c r="CE610" s="90"/>
      <c r="CF610" s="90"/>
      <c r="CG610" s="90"/>
      <c r="CH610" s="90"/>
      <c r="CI610" s="90"/>
      <c r="CJ610" s="90"/>
      <c r="CK610" s="90"/>
      <c r="CL610" s="90"/>
      <c r="CM610" s="90"/>
      <c r="CN610" s="90"/>
      <c r="CO610" s="90"/>
      <c r="CP610" s="90"/>
      <c r="CQ610" s="90"/>
      <c r="CR610" s="90"/>
      <c r="CS610" s="90"/>
      <c r="CT610" s="90"/>
      <c r="CU610" s="90"/>
      <c r="CV610" s="90"/>
      <c r="CW610" s="90"/>
      <c r="CX610" s="90"/>
      <c r="CY610" s="90"/>
      <c r="CZ610" s="90"/>
      <c r="DA610" s="90"/>
      <c r="DB610" s="90"/>
      <c r="DC610" s="90"/>
      <c r="DD610" s="90"/>
      <c r="DE610" s="90"/>
      <c r="DF610" s="90"/>
      <c r="DG610" s="90"/>
      <c r="DH610" s="90"/>
      <c r="DI610" s="90"/>
      <c r="DJ610" s="90"/>
      <c r="DK610" s="90"/>
      <c r="DL610" s="90"/>
      <c r="DM610" s="90"/>
      <c r="DN610" s="90"/>
      <c r="DO610" s="90"/>
      <c r="DP610" s="90"/>
      <c r="DQ610" s="90"/>
      <c r="DR610" s="90"/>
      <c r="DS610" s="90"/>
      <c r="DT610" s="90"/>
      <c r="DU610" s="90"/>
      <c r="DV610" s="90"/>
      <c r="DW610" s="90"/>
      <c r="DX610" s="90"/>
      <c r="DY610" s="90"/>
      <c r="DZ610" s="90"/>
      <c r="EA610" s="90"/>
      <c r="EB610" s="90"/>
      <c r="EC610" s="90"/>
      <c r="ED610" s="90"/>
      <c r="EE610" s="90"/>
      <c r="EF610" s="90"/>
      <c r="EG610" s="90"/>
      <c r="EH610" s="90"/>
      <c r="EI610" s="90"/>
      <c r="EJ610" s="90"/>
      <c r="EK610" s="90"/>
      <c r="EL610" s="90"/>
      <c r="EM610" s="90"/>
      <c r="EN610" s="90"/>
      <c r="EO610" s="90"/>
      <c r="EP610" s="90"/>
      <c r="EQ610" s="90"/>
      <c r="ER610" s="90"/>
      <c r="ES610" s="90"/>
      <c r="ET610" s="90"/>
      <c r="EU610" s="90"/>
      <c r="EV610" s="90"/>
      <c r="EW610" s="90"/>
      <c r="EX610" s="90"/>
      <c r="EY610" s="90"/>
      <c r="EZ610" s="90"/>
      <c r="FA610" s="90"/>
      <c r="FB610" s="90"/>
      <c r="FC610" s="90"/>
      <c r="FD610" s="90"/>
      <c r="FE610" s="90"/>
      <c r="FF610" s="90"/>
      <c r="FG610" s="90"/>
      <c r="FH610" s="90"/>
      <c r="FI610" s="90"/>
      <c r="FJ610" s="90"/>
      <c r="FK610" s="90"/>
      <c r="FL610" s="90"/>
      <c r="FM610" s="90"/>
      <c r="FN610" s="90"/>
      <c r="FO610" s="90"/>
      <c r="FP610" s="90"/>
      <c r="FQ610" s="90"/>
      <c r="FR610" s="90"/>
      <c r="FS610" s="90"/>
      <c r="FT610" s="90"/>
      <c r="FU610" s="90"/>
      <c r="FV610" s="90"/>
      <c r="FW610" s="90"/>
      <c r="FX610" s="90"/>
      <c r="FY610" s="90"/>
      <c r="FZ610" s="90"/>
      <c r="GA610" s="90"/>
      <c r="GB610" s="90"/>
      <c r="GC610" s="90"/>
      <c r="GD610" s="90"/>
      <c r="GE610" s="90"/>
      <c r="GF610" s="90"/>
      <c r="GG610" s="90"/>
      <c r="GH610" s="90"/>
      <c r="GI610" s="90"/>
      <c r="GJ610" s="90"/>
      <c r="GK610" s="90"/>
      <c r="GL610" s="90"/>
      <c r="GM610" s="90"/>
      <c r="GN610" s="90"/>
      <c r="GO610" s="90"/>
      <c r="GP610" s="90"/>
      <c r="GQ610" s="90"/>
      <c r="GR610" s="90"/>
      <c r="GS610" s="90"/>
      <c r="GT610" s="90"/>
      <c r="GU610" s="90"/>
      <c r="GV610" s="90"/>
      <c r="GW610" s="90"/>
      <c r="GX610" s="90"/>
      <c r="GY610" s="90"/>
      <c r="GZ610" s="90"/>
      <c r="HA610" s="90"/>
      <c r="HB610" s="90"/>
      <c r="HC610" s="90"/>
      <c r="HD610" s="90"/>
      <c r="HE610" s="90"/>
      <c r="HF610" s="90"/>
      <c r="HG610" s="90"/>
      <c r="HH610" s="90"/>
      <c r="HI610" s="90"/>
      <c r="HJ610" s="90"/>
      <c r="HK610" s="90"/>
      <c r="HL610" s="90"/>
      <c r="HM610" s="90"/>
      <c r="HN610" s="90"/>
      <c r="HO610" s="90"/>
      <c r="HP610" s="90"/>
      <c r="HQ610" s="90"/>
      <c r="HR610" s="90"/>
      <c r="HS610" s="90"/>
      <c r="HT610" s="90"/>
      <c r="HU610" s="90"/>
      <c r="HV610" s="90"/>
      <c r="HW610" s="90"/>
      <c r="HX610" s="90"/>
      <c r="HY610" s="90"/>
      <c r="HZ610" s="90"/>
      <c r="IA610" s="90"/>
      <c r="IB610" s="90"/>
      <c r="IC610" s="90"/>
      <c r="ID610" s="90"/>
      <c r="IE610" s="90"/>
      <c r="IF610" s="90"/>
      <c r="IG610" s="90"/>
      <c r="IH610" s="90"/>
      <c r="II610" s="90"/>
      <c r="IJ610" s="90"/>
      <c r="IK610" s="90"/>
      <c r="IL610" s="90"/>
      <c r="IM610" s="90"/>
      <c r="IN610" s="90"/>
      <c r="IO610" s="90"/>
      <c r="IP610" s="90"/>
      <c r="IQ610" s="90"/>
      <c r="IR610" s="90"/>
      <c r="IS610" s="90"/>
      <c r="IT610" s="90"/>
      <c r="IU610" s="90"/>
      <c r="IV610" s="90"/>
      <c r="IW610" s="90"/>
      <c r="IX610" s="90"/>
    </row>
    <row r="611" spans="4:258" s="3" customFormat="1" x14ac:dyDescent="0.25">
      <c r="D611" s="2"/>
      <c r="AH611" s="90"/>
      <c r="AI611" s="90"/>
      <c r="AJ611" s="90"/>
      <c r="AK611" s="90"/>
      <c r="AL611" s="90"/>
      <c r="AM611" s="90"/>
      <c r="AN611" s="90"/>
      <c r="AO611" s="90"/>
      <c r="AP611" s="90"/>
      <c r="AQ611" s="90"/>
      <c r="AR611" s="90"/>
      <c r="AS611" s="90"/>
      <c r="AT611" s="90"/>
      <c r="AU611" s="90"/>
      <c r="AV611" s="90"/>
      <c r="AW611" s="90"/>
      <c r="AX611" s="90"/>
      <c r="AY611" s="90"/>
      <c r="AZ611" s="90"/>
      <c r="BA611" s="90"/>
      <c r="BB611" s="90"/>
      <c r="BC611" s="90"/>
      <c r="BD611" s="90"/>
      <c r="BE611" s="90"/>
      <c r="BF611" s="90"/>
      <c r="BG611" s="90"/>
      <c r="BH611" s="90"/>
      <c r="BI611" s="90"/>
      <c r="BJ611" s="90"/>
      <c r="BK611" s="90"/>
      <c r="BL611" s="90"/>
      <c r="BM611" s="90"/>
      <c r="BN611" s="90"/>
      <c r="BO611" s="90"/>
      <c r="BP611" s="90"/>
      <c r="BQ611" s="90"/>
      <c r="BR611" s="90"/>
      <c r="BS611" s="90"/>
      <c r="BT611" s="90"/>
      <c r="BU611" s="90"/>
      <c r="BV611" s="90"/>
      <c r="BW611" s="90"/>
      <c r="BX611" s="90"/>
      <c r="BY611" s="90"/>
      <c r="BZ611" s="90"/>
      <c r="CA611" s="90"/>
      <c r="CB611" s="90"/>
      <c r="CC611" s="90"/>
      <c r="CD611" s="90"/>
      <c r="CE611" s="90"/>
      <c r="CF611" s="90"/>
      <c r="CG611" s="90"/>
      <c r="CH611" s="90"/>
      <c r="CI611" s="90"/>
      <c r="CJ611" s="90"/>
      <c r="CK611" s="90"/>
      <c r="CL611" s="90"/>
      <c r="CM611" s="90"/>
      <c r="CN611" s="90"/>
      <c r="CO611" s="90"/>
      <c r="CP611" s="90"/>
      <c r="CQ611" s="90"/>
      <c r="CR611" s="90"/>
      <c r="CS611" s="90"/>
      <c r="CT611" s="90"/>
      <c r="CU611" s="90"/>
      <c r="CV611" s="90"/>
      <c r="CW611" s="90"/>
      <c r="CX611" s="90"/>
      <c r="CY611" s="90"/>
      <c r="CZ611" s="90"/>
      <c r="DA611" s="90"/>
      <c r="DB611" s="90"/>
      <c r="DC611" s="90"/>
      <c r="DD611" s="90"/>
      <c r="DE611" s="90"/>
      <c r="DF611" s="90"/>
      <c r="DG611" s="90"/>
      <c r="DH611" s="90"/>
      <c r="DI611" s="90"/>
      <c r="DJ611" s="90"/>
      <c r="DK611" s="90"/>
      <c r="DL611" s="90"/>
      <c r="DM611" s="90"/>
      <c r="DN611" s="90"/>
      <c r="DO611" s="90"/>
      <c r="DP611" s="90"/>
      <c r="DQ611" s="90"/>
      <c r="DR611" s="90"/>
      <c r="DS611" s="90"/>
      <c r="DT611" s="90"/>
      <c r="DU611" s="90"/>
      <c r="DV611" s="90"/>
      <c r="DW611" s="90"/>
      <c r="DX611" s="90"/>
      <c r="DY611" s="90"/>
      <c r="DZ611" s="90"/>
      <c r="EA611" s="90"/>
      <c r="EB611" s="90"/>
      <c r="EC611" s="90"/>
      <c r="ED611" s="90"/>
      <c r="EE611" s="90"/>
      <c r="EF611" s="90"/>
      <c r="EG611" s="90"/>
      <c r="EH611" s="90"/>
      <c r="EI611" s="90"/>
      <c r="EJ611" s="90"/>
      <c r="EK611" s="90"/>
      <c r="EL611" s="90"/>
      <c r="EM611" s="90"/>
      <c r="EN611" s="90"/>
      <c r="EO611" s="90"/>
      <c r="EP611" s="90"/>
      <c r="EQ611" s="90"/>
      <c r="ER611" s="90"/>
      <c r="ES611" s="90"/>
      <c r="ET611" s="90"/>
      <c r="EU611" s="90"/>
      <c r="EV611" s="90"/>
      <c r="EW611" s="90"/>
      <c r="EX611" s="90"/>
      <c r="EY611" s="90"/>
      <c r="EZ611" s="90"/>
      <c r="FA611" s="90"/>
      <c r="FB611" s="90"/>
      <c r="FC611" s="90"/>
      <c r="FD611" s="90"/>
      <c r="FE611" s="90"/>
      <c r="FF611" s="90"/>
      <c r="FG611" s="90"/>
      <c r="FH611" s="90"/>
      <c r="FI611" s="90"/>
      <c r="FJ611" s="90"/>
      <c r="FK611" s="90"/>
      <c r="FL611" s="90"/>
      <c r="FM611" s="90"/>
      <c r="FN611" s="90"/>
      <c r="FO611" s="90"/>
      <c r="FP611" s="90"/>
      <c r="FQ611" s="90"/>
      <c r="FR611" s="90"/>
      <c r="FS611" s="90"/>
      <c r="FT611" s="90"/>
      <c r="FU611" s="90"/>
      <c r="FV611" s="90"/>
      <c r="FW611" s="90"/>
      <c r="FX611" s="90"/>
      <c r="FY611" s="90"/>
      <c r="FZ611" s="90"/>
      <c r="GA611" s="90"/>
      <c r="GB611" s="90"/>
      <c r="GC611" s="90"/>
      <c r="GD611" s="90"/>
      <c r="GE611" s="90"/>
      <c r="GF611" s="90"/>
      <c r="GG611" s="90"/>
      <c r="GH611" s="90"/>
      <c r="GI611" s="90"/>
      <c r="GJ611" s="90"/>
      <c r="GK611" s="90"/>
      <c r="GL611" s="90"/>
      <c r="GM611" s="90"/>
      <c r="GN611" s="90"/>
      <c r="GO611" s="90"/>
      <c r="GP611" s="90"/>
      <c r="GQ611" s="90"/>
      <c r="GR611" s="90"/>
      <c r="GS611" s="90"/>
      <c r="GT611" s="90"/>
      <c r="GU611" s="90"/>
      <c r="GV611" s="90"/>
      <c r="GW611" s="90"/>
      <c r="GX611" s="90"/>
      <c r="GY611" s="90"/>
      <c r="GZ611" s="90"/>
      <c r="HA611" s="90"/>
      <c r="HB611" s="90"/>
      <c r="HC611" s="90"/>
      <c r="HD611" s="90"/>
      <c r="HE611" s="90"/>
      <c r="HF611" s="90"/>
      <c r="HG611" s="90"/>
      <c r="HH611" s="90"/>
      <c r="HI611" s="90"/>
      <c r="HJ611" s="90"/>
      <c r="HK611" s="90"/>
      <c r="HL611" s="90"/>
      <c r="HM611" s="90"/>
      <c r="HN611" s="90"/>
      <c r="HO611" s="90"/>
      <c r="HP611" s="90"/>
      <c r="HQ611" s="90"/>
      <c r="HR611" s="90"/>
      <c r="HS611" s="90"/>
      <c r="HT611" s="90"/>
      <c r="HU611" s="90"/>
      <c r="HV611" s="90"/>
      <c r="HW611" s="90"/>
      <c r="HX611" s="90"/>
      <c r="HY611" s="90"/>
      <c r="HZ611" s="90"/>
      <c r="IA611" s="90"/>
      <c r="IB611" s="90"/>
      <c r="IC611" s="90"/>
      <c r="ID611" s="90"/>
      <c r="IE611" s="90"/>
      <c r="IF611" s="90"/>
      <c r="IG611" s="90"/>
      <c r="IH611" s="90"/>
      <c r="II611" s="90"/>
      <c r="IJ611" s="90"/>
      <c r="IK611" s="90"/>
      <c r="IL611" s="90"/>
      <c r="IM611" s="90"/>
      <c r="IN611" s="90"/>
      <c r="IO611" s="90"/>
      <c r="IP611" s="90"/>
      <c r="IQ611" s="90"/>
      <c r="IR611" s="90"/>
      <c r="IS611" s="90"/>
      <c r="IT611" s="90"/>
      <c r="IU611" s="90"/>
      <c r="IV611" s="90"/>
      <c r="IW611" s="90"/>
      <c r="IX611" s="90"/>
    </row>
    <row r="612" spans="4:258" s="3" customFormat="1" x14ac:dyDescent="0.25">
      <c r="D612" s="2"/>
      <c r="AH612" s="90"/>
      <c r="AI612" s="90"/>
      <c r="AJ612" s="90"/>
      <c r="AK612" s="90"/>
      <c r="AL612" s="90"/>
      <c r="AM612" s="90"/>
      <c r="AN612" s="90"/>
      <c r="AO612" s="90"/>
      <c r="AP612" s="90"/>
      <c r="AQ612" s="90"/>
      <c r="AR612" s="90"/>
      <c r="AS612" s="90"/>
      <c r="AT612" s="90"/>
      <c r="AU612" s="90"/>
      <c r="AV612" s="90"/>
      <c r="AW612" s="90"/>
      <c r="AX612" s="90"/>
      <c r="AY612" s="90"/>
      <c r="AZ612" s="90"/>
      <c r="BA612" s="90"/>
      <c r="BB612" s="90"/>
      <c r="BC612" s="90"/>
      <c r="BD612" s="90"/>
      <c r="BE612" s="90"/>
      <c r="BF612" s="90"/>
      <c r="BG612" s="90"/>
      <c r="BH612" s="90"/>
      <c r="BI612" s="90"/>
      <c r="BJ612" s="90"/>
      <c r="BK612" s="90"/>
      <c r="BL612" s="90"/>
      <c r="BM612" s="90"/>
      <c r="BN612" s="90"/>
      <c r="BO612" s="90"/>
      <c r="BP612" s="90"/>
      <c r="BQ612" s="90"/>
      <c r="BR612" s="90"/>
      <c r="BS612" s="90"/>
      <c r="BT612" s="90"/>
      <c r="BU612" s="90"/>
      <c r="BV612" s="90"/>
      <c r="BW612" s="90"/>
      <c r="BX612" s="90"/>
      <c r="BY612" s="90"/>
      <c r="BZ612" s="90"/>
      <c r="CA612" s="90"/>
      <c r="CB612" s="90"/>
      <c r="CC612" s="90"/>
      <c r="CD612" s="90"/>
      <c r="CE612" s="90"/>
      <c r="CF612" s="90"/>
      <c r="CG612" s="90"/>
      <c r="CH612" s="90"/>
      <c r="CI612" s="90"/>
      <c r="CJ612" s="90"/>
      <c r="CK612" s="90"/>
      <c r="CL612" s="90"/>
      <c r="CM612" s="90"/>
      <c r="CN612" s="90"/>
      <c r="CO612" s="90"/>
      <c r="CP612" s="90"/>
      <c r="CQ612" s="90"/>
      <c r="CR612" s="90"/>
      <c r="CS612" s="90"/>
      <c r="CT612" s="90"/>
      <c r="CU612" s="90"/>
      <c r="CV612" s="90"/>
      <c r="CW612" s="90"/>
      <c r="CX612" s="90"/>
      <c r="CY612" s="90"/>
      <c r="CZ612" s="90"/>
      <c r="DA612" s="90"/>
      <c r="DB612" s="90"/>
      <c r="DC612" s="90"/>
      <c r="DD612" s="90"/>
      <c r="DE612" s="90"/>
      <c r="DF612" s="90"/>
      <c r="DG612" s="90"/>
      <c r="DH612" s="90"/>
      <c r="DI612" s="90"/>
      <c r="DJ612" s="90"/>
      <c r="DK612" s="90"/>
      <c r="DL612" s="90"/>
      <c r="DM612" s="90"/>
      <c r="DN612" s="90"/>
      <c r="DO612" s="90"/>
      <c r="DP612" s="90"/>
      <c r="DQ612" s="90"/>
      <c r="DR612" s="90"/>
      <c r="DS612" s="90"/>
      <c r="DT612" s="90"/>
      <c r="DU612" s="90"/>
      <c r="DV612" s="90"/>
      <c r="DW612" s="90"/>
      <c r="DX612" s="90"/>
      <c r="DY612" s="90"/>
      <c r="DZ612" s="90"/>
      <c r="EA612" s="90"/>
      <c r="EB612" s="90"/>
      <c r="EC612" s="90"/>
      <c r="ED612" s="90"/>
      <c r="EE612" s="90"/>
      <c r="EF612" s="90"/>
      <c r="EG612" s="90"/>
      <c r="EH612" s="90"/>
      <c r="EI612" s="90"/>
      <c r="EJ612" s="90"/>
      <c r="EK612" s="90"/>
      <c r="EL612" s="90"/>
      <c r="EM612" s="90"/>
      <c r="EN612" s="90"/>
      <c r="EO612" s="90"/>
      <c r="EP612" s="90"/>
      <c r="EQ612" s="90"/>
      <c r="ER612" s="90"/>
      <c r="ES612" s="90"/>
      <c r="ET612" s="90"/>
      <c r="EU612" s="90"/>
      <c r="EV612" s="90"/>
      <c r="EW612" s="90"/>
      <c r="EX612" s="90"/>
      <c r="EY612" s="90"/>
      <c r="EZ612" s="90"/>
      <c r="FA612" s="90"/>
      <c r="FB612" s="90"/>
      <c r="FC612" s="90"/>
      <c r="FD612" s="90"/>
      <c r="FE612" s="90"/>
      <c r="FF612" s="90"/>
      <c r="FG612" s="90"/>
      <c r="FH612" s="90"/>
      <c r="FI612" s="90"/>
      <c r="FJ612" s="90"/>
      <c r="FK612" s="90"/>
      <c r="FL612" s="90"/>
      <c r="FM612" s="90"/>
      <c r="FN612" s="90"/>
      <c r="FO612" s="90"/>
      <c r="FP612" s="90"/>
      <c r="FQ612" s="90"/>
      <c r="FR612" s="90"/>
      <c r="FS612" s="90"/>
      <c r="FT612" s="90"/>
      <c r="FU612" s="90"/>
      <c r="FV612" s="90"/>
      <c r="FW612" s="90"/>
      <c r="FX612" s="90"/>
      <c r="FY612" s="90"/>
      <c r="FZ612" s="90"/>
      <c r="GA612" s="90"/>
      <c r="GB612" s="90"/>
      <c r="GC612" s="90"/>
      <c r="GD612" s="90"/>
      <c r="GE612" s="90"/>
      <c r="GF612" s="90"/>
      <c r="GG612" s="90"/>
      <c r="GH612" s="90"/>
      <c r="GI612" s="90"/>
      <c r="GJ612" s="90"/>
      <c r="GK612" s="90"/>
      <c r="GL612" s="90"/>
      <c r="GM612" s="90"/>
      <c r="GN612" s="90"/>
      <c r="GO612" s="90"/>
      <c r="GP612" s="90"/>
      <c r="GQ612" s="90"/>
      <c r="GR612" s="90"/>
      <c r="GS612" s="90"/>
      <c r="GT612" s="90"/>
      <c r="GU612" s="90"/>
      <c r="GV612" s="90"/>
      <c r="GW612" s="90"/>
      <c r="GX612" s="90"/>
      <c r="GY612" s="90"/>
      <c r="GZ612" s="90"/>
      <c r="HA612" s="90"/>
      <c r="HB612" s="90"/>
      <c r="HC612" s="90"/>
      <c r="HD612" s="90"/>
      <c r="HE612" s="90"/>
      <c r="HF612" s="90"/>
      <c r="HG612" s="90"/>
      <c r="HH612" s="90"/>
      <c r="HI612" s="90"/>
      <c r="HJ612" s="90"/>
      <c r="HK612" s="90"/>
      <c r="HL612" s="90"/>
      <c r="HM612" s="90"/>
      <c r="HN612" s="90"/>
      <c r="HO612" s="90"/>
      <c r="HP612" s="90"/>
      <c r="HQ612" s="90"/>
      <c r="HR612" s="90"/>
      <c r="HS612" s="90"/>
      <c r="HT612" s="90"/>
      <c r="HU612" s="90"/>
      <c r="HV612" s="90"/>
      <c r="HW612" s="90"/>
      <c r="HX612" s="90"/>
      <c r="HY612" s="90"/>
      <c r="HZ612" s="90"/>
      <c r="IA612" s="90"/>
      <c r="IB612" s="90"/>
      <c r="IC612" s="90"/>
      <c r="ID612" s="90"/>
      <c r="IE612" s="90"/>
      <c r="IF612" s="90"/>
      <c r="IG612" s="90"/>
      <c r="IH612" s="90"/>
      <c r="II612" s="90"/>
      <c r="IJ612" s="90"/>
      <c r="IK612" s="90"/>
      <c r="IL612" s="90"/>
      <c r="IM612" s="90"/>
      <c r="IN612" s="90"/>
      <c r="IO612" s="90"/>
      <c r="IP612" s="90"/>
      <c r="IQ612" s="90"/>
      <c r="IR612" s="90"/>
      <c r="IS612" s="90"/>
      <c r="IT612" s="90"/>
      <c r="IU612" s="90"/>
      <c r="IV612" s="90"/>
      <c r="IW612" s="90"/>
      <c r="IX612" s="90"/>
    </row>
    <row r="613" spans="4:258" s="3" customFormat="1" x14ac:dyDescent="0.25">
      <c r="D613" s="2"/>
      <c r="AH613" s="90"/>
      <c r="AI613" s="90"/>
      <c r="AJ613" s="90"/>
      <c r="AK613" s="90"/>
      <c r="AL613" s="90"/>
      <c r="AM613" s="90"/>
      <c r="AN613" s="90"/>
      <c r="AO613" s="90"/>
      <c r="AP613" s="90"/>
      <c r="AQ613" s="90"/>
      <c r="AR613" s="90"/>
      <c r="AS613" s="90"/>
      <c r="AT613" s="90"/>
      <c r="AU613" s="90"/>
      <c r="AV613" s="90"/>
      <c r="AW613" s="90"/>
      <c r="AX613" s="90"/>
      <c r="AY613" s="90"/>
      <c r="AZ613" s="90"/>
      <c r="BA613" s="90"/>
      <c r="BB613" s="90"/>
      <c r="BC613" s="90"/>
      <c r="BD613" s="90"/>
      <c r="BE613" s="90"/>
      <c r="BF613" s="90"/>
      <c r="BG613" s="90"/>
      <c r="BH613" s="90"/>
      <c r="BI613" s="90"/>
      <c r="BJ613" s="90"/>
      <c r="BK613" s="90"/>
      <c r="BL613" s="90"/>
      <c r="BM613" s="90"/>
      <c r="BN613" s="90"/>
      <c r="BO613" s="90"/>
      <c r="BP613" s="90"/>
      <c r="BQ613" s="90"/>
      <c r="BR613" s="90"/>
      <c r="BS613" s="90"/>
      <c r="BT613" s="90"/>
      <c r="BU613" s="90"/>
      <c r="BV613" s="90"/>
      <c r="BW613" s="90"/>
      <c r="BX613" s="90"/>
      <c r="BY613" s="90"/>
      <c r="BZ613" s="90"/>
      <c r="CA613" s="90"/>
      <c r="CB613" s="90"/>
      <c r="CC613" s="90"/>
      <c r="CD613" s="90"/>
      <c r="CE613" s="90"/>
      <c r="CF613" s="90"/>
      <c r="CG613" s="90"/>
      <c r="CH613" s="90"/>
      <c r="CI613" s="90"/>
      <c r="CJ613" s="90"/>
      <c r="CK613" s="90"/>
      <c r="CL613" s="90"/>
      <c r="CM613" s="90"/>
      <c r="CN613" s="90"/>
      <c r="CO613" s="90"/>
      <c r="CP613" s="90"/>
      <c r="CQ613" s="90"/>
      <c r="CR613" s="90"/>
      <c r="CS613" s="90"/>
      <c r="CT613" s="90"/>
      <c r="CU613" s="90"/>
      <c r="CV613" s="90"/>
      <c r="CW613" s="90"/>
      <c r="CX613" s="90"/>
      <c r="CY613" s="90"/>
      <c r="CZ613" s="90"/>
      <c r="DA613" s="90"/>
      <c r="DB613" s="90"/>
      <c r="DC613" s="90"/>
      <c r="DD613" s="90"/>
      <c r="DE613" s="90"/>
      <c r="DF613" s="90"/>
      <c r="DG613" s="90"/>
      <c r="DH613" s="90"/>
      <c r="DI613" s="90"/>
      <c r="DJ613" s="90"/>
      <c r="DK613" s="90"/>
      <c r="DL613" s="90"/>
      <c r="DM613" s="90"/>
      <c r="DN613" s="90"/>
      <c r="DO613" s="90"/>
      <c r="DP613" s="90"/>
      <c r="DQ613" s="90"/>
      <c r="DR613" s="90"/>
      <c r="DS613" s="90"/>
      <c r="DT613" s="90"/>
      <c r="DU613" s="90"/>
      <c r="DV613" s="90"/>
      <c r="DW613" s="90"/>
      <c r="DX613" s="90"/>
      <c r="DY613" s="90"/>
      <c r="DZ613" s="90"/>
      <c r="EA613" s="90"/>
      <c r="EB613" s="90"/>
      <c r="EC613" s="90"/>
      <c r="ED613" s="90"/>
      <c r="EE613" s="90"/>
      <c r="EF613" s="90"/>
      <c r="EG613" s="90"/>
      <c r="EH613" s="90"/>
      <c r="EI613" s="90"/>
      <c r="EJ613" s="90"/>
      <c r="EK613" s="90"/>
      <c r="EL613" s="90"/>
      <c r="EM613" s="90"/>
      <c r="EN613" s="90"/>
      <c r="EO613" s="90"/>
      <c r="EP613" s="90"/>
      <c r="EQ613" s="90"/>
      <c r="ER613" s="90"/>
      <c r="ES613" s="90"/>
      <c r="ET613" s="90"/>
      <c r="EU613" s="90"/>
      <c r="EV613" s="90"/>
      <c r="EW613" s="90"/>
      <c r="EX613" s="90"/>
      <c r="EY613" s="90"/>
      <c r="EZ613" s="90"/>
      <c r="FA613" s="90"/>
      <c r="FB613" s="90"/>
      <c r="FC613" s="90"/>
      <c r="FD613" s="90"/>
      <c r="FE613" s="90"/>
      <c r="FF613" s="90"/>
      <c r="FG613" s="90"/>
      <c r="FH613" s="90"/>
      <c r="FI613" s="90"/>
      <c r="FJ613" s="90"/>
      <c r="FK613" s="90"/>
      <c r="FL613" s="90"/>
      <c r="FM613" s="90"/>
      <c r="FN613" s="90"/>
      <c r="FO613" s="90"/>
      <c r="FP613" s="90"/>
      <c r="FQ613" s="90"/>
      <c r="FR613" s="90"/>
      <c r="FS613" s="90"/>
      <c r="FT613" s="90"/>
      <c r="FU613" s="90"/>
      <c r="FV613" s="90"/>
      <c r="FW613" s="90"/>
      <c r="FX613" s="90"/>
      <c r="FY613" s="90"/>
      <c r="FZ613" s="90"/>
      <c r="GA613" s="90"/>
      <c r="GB613" s="90"/>
      <c r="GC613" s="90"/>
      <c r="GD613" s="90"/>
      <c r="GE613" s="90"/>
      <c r="GF613" s="90"/>
      <c r="GG613" s="90"/>
      <c r="GH613" s="90"/>
      <c r="GI613" s="90"/>
      <c r="GJ613" s="90"/>
      <c r="GK613" s="90"/>
      <c r="GL613" s="90"/>
      <c r="GM613" s="90"/>
      <c r="GN613" s="90"/>
      <c r="GO613" s="90"/>
      <c r="GP613" s="90"/>
      <c r="GQ613" s="90"/>
      <c r="GR613" s="90"/>
      <c r="GS613" s="90"/>
      <c r="GT613" s="90"/>
      <c r="GU613" s="90"/>
      <c r="GV613" s="90"/>
      <c r="GW613" s="90"/>
      <c r="GX613" s="90"/>
      <c r="GY613" s="90"/>
      <c r="GZ613" s="90"/>
      <c r="HA613" s="90"/>
      <c r="HB613" s="90"/>
      <c r="HC613" s="90"/>
      <c r="HD613" s="90"/>
      <c r="HE613" s="90"/>
      <c r="HF613" s="90"/>
      <c r="HG613" s="90"/>
      <c r="HH613" s="90"/>
      <c r="HI613" s="90"/>
      <c r="HJ613" s="90"/>
      <c r="HK613" s="90"/>
      <c r="HL613" s="90"/>
      <c r="HM613" s="90"/>
      <c r="HN613" s="90"/>
      <c r="HO613" s="90"/>
      <c r="HP613" s="90"/>
      <c r="HQ613" s="90"/>
      <c r="HR613" s="90"/>
      <c r="HS613" s="90"/>
      <c r="HT613" s="90"/>
      <c r="HU613" s="90"/>
      <c r="HV613" s="90"/>
      <c r="HW613" s="90"/>
      <c r="HX613" s="90"/>
      <c r="HY613" s="90"/>
      <c r="HZ613" s="90"/>
      <c r="IA613" s="90"/>
      <c r="IB613" s="90"/>
      <c r="IC613" s="90"/>
      <c r="ID613" s="90"/>
      <c r="IE613" s="90"/>
      <c r="IF613" s="90"/>
      <c r="IG613" s="90"/>
      <c r="IH613" s="90"/>
      <c r="II613" s="90"/>
      <c r="IJ613" s="90"/>
      <c r="IK613" s="90"/>
      <c r="IL613" s="90"/>
      <c r="IM613" s="90"/>
      <c r="IN613" s="90"/>
      <c r="IO613" s="90"/>
      <c r="IP613" s="90"/>
      <c r="IQ613" s="90"/>
      <c r="IR613" s="90"/>
      <c r="IS613" s="90"/>
      <c r="IT613" s="90"/>
      <c r="IU613" s="90"/>
      <c r="IV613" s="90"/>
      <c r="IW613" s="90"/>
      <c r="IX613" s="90"/>
    </row>
    <row r="614" spans="4:258" s="3" customFormat="1" x14ac:dyDescent="0.25">
      <c r="D614" s="2"/>
      <c r="AH614" s="90"/>
      <c r="AI614" s="90"/>
      <c r="AJ614" s="90"/>
      <c r="AK614" s="90"/>
      <c r="AL614" s="90"/>
      <c r="AM614" s="90"/>
      <c r="AN614" s="90"/>
      <c r="AO614" s="90"/>
      <c r="AP614" s="90"/>
      <c r="AQ614" s="90"/>
      <c r="AR614" s="90"/>
      <c r="AS614" s="90"/>
      <c r="AT614" s="90"/>
      <c r="AU614" s="90"/>
      <c r="AV614" s="90"/>
      <c r="AW614" s="90"/>
      <c r="AX614" s="90"/>
      <c r="AY614" s="90"/>
      <c r="AZ614" s="90"/>
      <c r="BA614" s="90"/>
      <c r="BB614" s="90"/>
      <c r="BC614" s="90"/>
      <c r="BD614" s="90"/>
      <c r="BE614" s="90"/>
      <c r="BF614" s="90"/>
      <c r="BG614" s="90"/>
      <c r="BH614" s="90"/>
      <c r="BI614" s="90"/>
      <c r="BJ614" s="90"/>
      <c r="BK614" s="90"/>
      <c r="BL614" s="90"/>
      <c r="BM614" s="90"/>
      <c r="BN614" s="90"/>
      <c r="BO614" s="90"/>
      <c r="BP614" s="90"/>
      <c r="BQ614" s="90"/>
      <c r="BR614" s="90"/>
      <c r="BS614" s="90"/>
      <c r="BT614" s="90"/>
      <c r="BU614" s="90"/>
      <c r="BV614" s="90"/>
      <c r="BW614" s="90"/>
      <c r="BX614" s="90"/>
      <c r="BY614" s="90"/>
      <c r="BZ614" s="90"/>
      <c r="CA614" s="90"/>
      <c r="CB614" s="90"/>
      <c r="CC614" s="90"/>
      <c r="CD614" s="90"/>
      <c r="CE614" s="90"/>
      <c r="CF614" s="90"/>
      <c r="CG614" s="90"/>
      <c r="CH614" s="90"/>
      <c r="CI614" s="90"/>
      <c r="CJ614" s="90"/>
      <c r="CK614" s="90"/>
      <c r="CL614" s="90"/>
      <c r="CM614" s="90"/>
      <c r="CN614" s="90"/>
      <c r="CO614" s="90"/>
      <c r="CP614" s="90"/>
      <c r="CQ614" s="90"/>
      <c r="CR614" s="90"/>
      <c r="CS614" s="90"/>
      <c r="CT614" s="90"/>
      <c r="CU614" s="90"/>
      <c r="CV614" s="90"/>
      <c r="CW614" s="90"/>
      <c r="CX614" s="90"/>
      <c r="CY614" s="90"/>
      <c r="CZ614" s="90"/>
      <c r="DA614" s="90"/>
      <c r="DB614" s="90"/>
      <c r="DC614" s="90"/>
      <c r="DD614" s="90"/>
      <c r="DE614" s="90"/>
      <c r="DF614" s="90"/>
      <c r="DG614" s="90"/>
      <c r="DH614" s="90"/>
      <c r="DI614" s="90"/>
      <c r="DJ614" s="90"/>
      <c r="DK614" s="90"/>
      <c r="DL614" s="90"/>
      <c r="DM614" s="90"/>
      <c r="DN614" s="90"/>
      <c r="DO614" s="90"/>
      <c r="DP614" s="90"/>
      <c r="DQ614" s="90"/>
      <c r="DR614" s="90"/>
      <c r="DS614" s="90"/>
      <c r="DT614" s="90"/>
      <c r="DU614" s="90"/>
      <c r="DV614" s="90"/>
      <c r="DW614" s="90"/>
      <c r="DX614" s="90"/>
      <c r="DY614" s="90"/>
      <c r="DZ614" s="90"/>
      <c r="EA614" s="90"/>
      <c r="EB614" s="90"/>
      <c r="EC614" s="90"/>
      <c r="ED614" s="90"/>
      <c r="EE614" s="90"/>
      <c r="EF614" s="90"/>
      <c r="EG614" s="90"/>
      <c r="EH614" s="90"/>
      <c r="EI614" s="90"/>
      <c r="EJ614" s="90"/>
      <c r="EK614" s="90"/>
      <c r="EL614" s="90"/>
      <c r="EM614" s="90"/>
      <c r="EN614" s="90"/>
      <c r="EO614" s="90"/>
      <c r="EP614" s="90"/>
      <c r="EQ614" s="90"/>
      <c r="ER614" s="90"/>
      <c r="ES614" s="90"/>
      <c r="ET614" s="90"/>
      <c r="EU614" s="90"/>
      <c r="EV614" s="90"/>
      <c r="EW614" s="90"/>
      <c r="EX614" s="90"/>
      <c r="EY614" s="90"/>
      <c r="EZ614" s="90"/>
      <c r="FA614" s="90"/>
      <c r="FB614" s="90"/>
      <c r="FC614" s="90"/>
      <c r="FD614" s="90"/>
      <c r="FE614" s="90"/>
      <c r="FF614" s="90"/>
      <c r="FG614" s="90"/>
      <c r="FH614" s="90"/>
      <c r="FI614" s="90"/>
      <c r="FJ614" s="90"/>
      <c r="FK614" s="90"/>
      <c r="FL614" s="90"/>
      <c r="FM614" s="90"/>
      <c r="FN614" s="90"/>
      <c r="FO614" s="90"/>
      <c r="FP614" s="90"/>
      <c r="FQ614" s="90"/>
      <c r="FR614" s="90"/>
      <c r="FS614" s="90"/>
      <c r="FT614" s="90"/>
      <c r="FU614" s="90"/>
      <c r="FV614" s="90"/>
      <c r="FW614" s="90"/>
      <c r="FX614" s="90"/>
      <c r="FY614" s="90"/>
      <c r="FZ614" s="90"/>
      <c r="GA614" s="90"/>
      <c r="GB614" s="90"/>
      <c r="GC614" s="90"/>
      <c r="GD614" s="90"/>
      <c r="GE614" s="90"/>
      <c r="GF614" s="90"/>
      <c r="GG614" s="90"/>
      <c r="GH614" s="90"/>
      <c r="GI614" s="90"/>
      <c r="GJ614" s="90"/>
      <c r="GK614" s="90"/>
      <c r="GL614" s="90"/>
      <c r="GM614" s="90"/>
      <c r="GN614" s="90"/>
      <c r="GO614" s="90"/>
      <c r="GP614" s="90"/>
      <c r="GQ614" s="90"/>
      <c r="GR614" s="90"/>
      <c r="GS614" s="90"/>
      <c r="GT614" s="90"/>
      <c r="GU614" s="90"/>
      <c r="GV614" s="90"/>
      <c r="GW614" s="90"/>
      <c r="GX614" s="90"/>
      <c r="GY614" s="90"/>
      <c r="GZ614" s="90"/>
      <c r="HA614" s="90"/>
      <c r="HB614" s="90"/>
      <c r="HC614" s="90"/>
      <c r="HD614" s="90"/>
      <c r="HE614" s="90"/>
      <c r="HF614" s="90"/>
      <c r="HG614" s="90"/>
      <c r="HH614" s="90"/>
      <c r="HI614" s="90"/>
      <c r="HJ614" s="90"/>
      <c r="HK614" s="90"/>
      <c r="HL614" s="90"/>
      <c r="HM614" s="90"/>
      <c r="HN614" s="90"/>
      <c r="HO614" s="90"/>
      <c r="HP614" s="90"/>
      <c r="HQ614" s="90"/>
      <c r="HR614" s="90"/>
      <c r="HS614" s="90"/>
      <c r="HT614" s="90"/>
      <c r="HU614" s="90"/>
      <c r="HV614" s="90"/>
      <c r="HW614" s="90"/>
      <c r="HX614" s="90"/>
      <c r="HY614" s="90"/>
      <c r="HZ614" s="90"/>
      <c r="IA614" s="90"/>
      <c r="IB614" s="90"/>
      <c r="IC614" s="90"/>
      <c r="ID614" s="90"/>
      <c r="IE614" s="90"/>
      <c r="IF614" s="90"/>
      <c r="IG614" s="90"/>
      <c r="IH614" s="90"/>
      <c r="II614" s="90"/>
      <c r="IJ614" s="90"/>
      <c r="IK614" s="90"/>
      <c r="IL614" s="90"/>
      <c r="IM614" s="90"/>
      <c r="IN614" s="90"/>
      <c r="IO614" s="90"/>
      <c r="IP614" s="90"/>
      <c r="IQ614" s="90"/>
      <c r="IR614" s="90"/>
      <c r="IS614" s="90"/>
      <c r="IT614" s="90"/>
      <c r="IU614" s="90"/>
      <c r="IV614" s="90"/>
      <c r="IW614" s="90"/>
      <c r="IX614" s="90"/>
    </row>
    <row r="615" spans="4:258" s="3" customFormat="1" x14ac:dyDescent="0.25">
      <c r="D615" s="2"/>
      <c r="AH615" s="90"/>
      <c r="AI615" s="90"/>
      <c r="AJ615" s="90"/>
      <c r="AK615" s="90"/>
      <c r="AL615" s="90"/>
      <c r="AM615" s="90"/>
      <c r="AN615" s="90"/>
      <c r="AO615" s="90"/>
      <c r="AP615" s="90"/>
      <c r="AQ615" s="90"/>
      <c r="AR615" s="90"/>
      <c r="AS615" s="90"/>
      <c r="AT615" s="90"/>
      <c r="AU615" s="90"/>
      <c r="AV615" s="90"/>
      <c r="AW615" s="90"/>
      <c r="AX615" s="90"/>
      <c r="AY615" s="90"/>
      <c r="AZ615" s="90"/>
      <c r="BA615" s="90"/>
      <c r="BB615" s="90"/>
      <c r="BC615" s="90"/>
      <c r="BD615" s="90"/>
      <c r="BE615" s="90"/>
      <c r="BF615" s="90"/>
      <c r="BG615" s="90"/>
      <c r="BH615" s="90"/>
      <c r="BI615" s="90"/>
      <c r="BJ615" s="90"/>
      <c r="BK615" s="90"/>
      <c r="BL615" s="90"/>
      <c r="BM615" s="90"/>
      <c r="BN615" s="90"/>
      <c r="BO615" s="90"/>
      <c r="BP615" s="90"/>
      <c r="BQ615" s="90"/>
      <c r="BR615" s="90"/>
      <c r="BS615" s="90"/>
      <c r="BT615" s="90"/>
      <c r="BU615" s="90"/>
      <c r="BV615" s="90"/>
      <c r="BW615" s="90"/>
      <c r="BX615" s="90"/>
      <c r="BY615" s="90"/>
      <c r="BZ615" s="90"/>
      <c r="CA615" s="90"/>
      <c r="CB615" s="90"/>
      <c r="CC615" s="90"/>
      <c r="CD615" s="90"/>
      <c r="CE615" s="90"/>
      <c r="CF615" s="90"/>
      <c r="CG615" s="90"/>
      <c r="CH615" s="90"/>
      <c r="CI615" s="90"/>
      <c r="CJ615" s="90"/>
      <c r="CK615" s="90"/>
      <c r="CL615" s="90"/>
      <c r="CM615" s="90"/>
      <c r="CN615" s="90"/>
      <c r="CO615" s="90"/>
      <c r="CP615" s="90"/>
      <c r="CQ615" s="90"/>
      <c r="CR615" s="90"/>
      <c r="CS615" s="90"/>
      <c r="CT615" s="90"/>
      <c r="CU615" s="90"/>
      <c r="CV615" s="90"/>
      <c r="CW615" s="90"/>
      <c r="CX615" s="90"/>
      <c r="CY615" s="90"/>
      <c r="CZ615" s="90"/>
      <c r="DA615" s="90"/>
      <c r="DB615" s="90"/>
      <c r="DC615" s="90"/>
      <c r="DD615" s="90"/>
      <c r="DE615" s="90"/>
      <c r="DF615" s="90"/>
      <c r="DG615" s="90"/>
      <c r="DH615" s="90"/>
      <c r="DI615" s="90"/>
      <c r="DJ615" s="90"/>
      <c r="DK615" s="90"/>
      <c r="DL615" s="90"/>
      <c r="DM615" s="90"/>
      <c r="DN615" s="90"/>
      <c r="DO615" s="90"/>
      <c r="DP615" s="90"/>
      <c r="DQ615" s="90"/>
      <c r="DR615" s="90"/>
      <c r="DS615" s="90"/>
      <c r="DT615" s="90"/>
      <c r="DU615" s="90"/>
      <c r="DV615" s="90"/>
      <c r="DW615" s="90"/>
      <c r="DX615" s="90"/>
      <c r="DY615" s="90"/>
      <c r="DZ615" s="90"/>
      <c r="EA615" s="90"/>
      <c r="EB615" s="90"/>
      <c r="EC615" s="90"/>
      <c r="ED615" s="90"/>
      <c r="EE615" s="90"/>
      <c r="EF615" s="90"/>
      <c r="EG615" s="90"/>
      <c r="EH615" s="90"/>
      <c r="EI615" s="90"/>
      <c r="EJ615" s="90"/>
      <c r="EK615" s="90"/>
      <c r="EL615" s="90"/>
      <c r="EM615" s="90"/>
      <c r="EN615" s="90"/>
      <c r="EO615" s="90"/>
      <c r="EP615" s="90"/>
      <c r="EQ615" s="90"/>
      <c r="ER615" s="90"/>
      <c r="ES615" s="90"/>
      <c r="ET615" s="90"/>
      <c r="EU615" s="90"/>
      <c r="EV615" s="90"/>
      <c r="EW615" s="90"/>
      <c r="EX615" s="90"/>
      <c r="EY615" s="90"/>
      <c r="EZ615" s="90"/>
      <c r="FA615" s="90"/>
      <c r="FB615" s="90"/>
      <c r="FC615" s="90"/>
      <c r="FD615" s="90"/>
      <c r="FE615" s="90"/>
      <c r="FF615" s="90"/>
      <c r="FG615" s="90"/>
      <c r="FH615" s="90"/>
      <c r="FI615" s="90"/>
      <c r="FJ615" s="90"/>
      <c r="FK615" s="90"/>
      <c r="FL615" s="90"/>
      <c r="FM615" s="90"/>
      <c r="FN615" s="90"/>
      <c r="FO615" s="90"/>
      <c r="FP615" s="90"/>
      <c r="FQ615" s="90"/>
      <c r="FR615" s="90"/>
      <c r="FS615" s="90"/>
      <c r="FT615" s="90"/>
      <c r="FU615" s="90"/>
      <c r="FV615" s="90"/>
      <c r="FW615" s="90"/>
      <c r="FX615" s="90"/>
      <c r="FY615" s="90"/>
      <c r="FZ615" s="90"/>
      <c r="GA615" s="90"/>
      <c r="GB615" s="90"/>
      <c r="GC615" s="90"/>
      <c r="GD615" s="90"/>
      <c r="GE615" s="90"/>
      <c r="GF615" s="90"/>
      <c r="GG615" s="90"/>
      <c r="GH615" s="90"/>
      <c r="GI615" s="90"/>
      <c r="GJ615" s="90"/>
      <c r="GK615" s="90"/>
      <c r="GL615" s="90"/>
      <c r="GM615" s="90"/>
      <c r="GN615" s="90"/>
      <c r="GO615" s="90"/>
      <c r="GP615" s="90"/>
      <c r="GQ615" s="90"/>
      <c r="GR615" s="90"/>
      <c r="GS615" s="90"/>
      <c r="GT615" s="90"/>
      <c r="GU615" s="90"/>
      <c r="GV615" s="90"/>
      <c r="GW615" s="90"/>
      <c r="GX615" s="90"/>
      <c r="GY615" s="90"/>
      <c r="GZ615" s="90"/>
      <c r="HA615" s="90"/>
      <c r="HB615" s="90"/>
      <c r="HC615" s="90"/>
      <c r="HD615" s="90"/>
      <c r="HE615" s="90"/>
      <c r="HF615" s="90"/>
      <c r="HG615" s="90"/>
      <c r="HH615" s="90"/>
      <c r="HI615" s="90"/>
      <c r="HJ615" s="90"/>
      <c r="HK615" s="90"/>
      <c r="HL615" s="90"/>
      <c r="HM615" s="90"/>
      <c r="HN615" s="90"/>
      <c r="HO615" s="90"/>
      <c r="HP615" s="90"/>
      <c r="HQ615" s="90"/>
      <c r="HR615" s="90"/>
      <c r="HS615" s="90"/>
      <c r="HT615" s="90"/>
      <c r="HU615" s="90"/>
      <c r="HV615" s="90"/>
      <c r="HW615" s="90"/>
      <c r="HX615" s="90"/>
      <c r="HY615" s="90"/>
      <c r="HZ615" s="90"/>
      <c r="IA615" s="90"/>
      <c r="IB615" s="90"/>
      <c r="IC615" s="90"/>
      <c r="ID615" s="90"/>
      <c r="IE615" s="90"/>
      <c r="IF615" s="90"/>
      <c r="IG615" s="90"/>
      <c r="IH615" s="90"/>
      <c r="II615" s="90"/>
      <c r="IJ615" s="90"/>
      <c r="IK615" s="90"/>
      <c r="IL615" s="90"/>
      <c r="IM615" s="90"/>
      <c r="IN615" s="90"/>
      <c r="IO615" s="90"/>
      <c r="IP615" s="90"/>
      <c r="IQ615" s="90"/>
      <c r="IR615" s="90"/>
      <c r="IS615" s="90"/>
      <c r="IT615" s="90"/>
      <c r="IU615" s="90"/>
      <c r="IV615" s="90"/>
      <c r="IW615" s="90"/>
      <c r="IX615" s="90"/>
    </row>
    <row r="616" spans="4:258" s="3" customFormat="1" x14ac:dyDescent="0.25">
      <c r="D616" s="2"/>
      <c r="AH616" s="90"/>
      <c r="AI616" s="90"/>
      <c r="AJ616" s="90"/>
      <c r="AK616" s="90"/>
      <c r="AL616" s="90"/>
      <c r="AM616" s="90"/>
      <c r="AN616" s="90"/>
      <c r="AO616" s="90"/>
      <c r="AP616" s="90"/>
      <c r="AQ616" s="90"/>
      <c r="AR616" s="90"/>
      <c r="AS616" s="90"/>
      <c r="AT616" s="90"/>
      <c r="AU616" s="90"/>
      <c r="AV616" s="90"/>
      <c r="AW616" s="90"/>
      <c r="AX616" s="90"/>
      <c r="AY616" s="90"/>
      <c r="AZ616" s="90"/>
      <c r="BA616" s="90"/>
      <c r="BB616" s="90"/>
      <c r="BC616" s="90"/>
      <c r="BD616" s="90"/>
      <c r="BE616" s="90"/>
      <c r="BF616" s="90"/>
      <c r="BG616" s="90"/>
      <c r="BH616" s="90"/>
      <c r="BI616" s="90"/>
      <c r="BJ616" s="90"/>
      <c r="BK616" s="90"/>
      <c r="BL616" s="90"/>
      <c r="BM616" s="90"/>
      <c r="BN616" s="90"/>
      <c r="BO616" s="90"/>
      <c r="BP616" s="90"/>
      <c r="BQ616" s="90"/>
      <c r="BR616" s="90"/>
      <c r="BS616" s="90"/>
      <c r="BT616" s="90"/>
      <c r="BU616" s="90"/>
      <c r="BV616" s="90"/>
      <c r="BW616" s="90"/>
      <c r="BX616" s="90"/>
      <c r="BY616" s="90"/>
      <c r="BZ616" s="90"/>
      <c r="CA616" s="90"/>
      <c r="CB616" s="90"/>
      <c r="CC616" s="90"/>
      <c r="CD616" s="90"/>
      <c r="CE616" s="90"/>
      <c r="CF616" s="90"/>
      <c r="CG616" s="90"/>
      <c r="CH616" s="90"/>
      <c r="CI616" s="90"/>
      <c r="CJ616" s="90"/>
      <c r="CK616" s="90"/>
      <c r="CL616" s="90"/>
      <c r="CM616" s="90"/>
      <c r="CN616" s="90"/>
      <c r="CO616" s="90"/>
      <c r="CP616" s="90"/>
      <c r="CQ616" s="90"/>
      <c r="CR616" s="90"/>
      <c r="CS616" s="90"/>
      <c r="CT616" s="90"/>
      <c r="CU616" s="90"/>
      <c r="CV616" s="90"/>
      <c r="CW616" s="90"/>
      <c r="CX616" s="90"/>
      <c r="CY616" s="90"/>
      <c r="CZ616" s="90"/>
      <c r="DA616" s="90"/>
      <c r="DB616" s="90"/>
      <c r="DC616" s="90"/>
      <c r="DD616" s="90"/>
      <c r="DE616" s="90"/>
      <c r="DF616" s="90"/>
      <c r="DG616" s="90"/>
      <c r="DH616" s="90"/>
      <c r="DI616" s="90"/>
      <c r="DJ616" s="90"/>
      <c r="DK616" s="90"/>
      <c r="DL616" s="90"/>
      <c r="DM616" s="90"/>
      <c r="DN616" s="90"/>
      <c r="DO616" s="90"/>
      <c r="DP616" s="90"/>
      <c r="DQ616" s="90"/>
      <c r="DR616" s="90"/>
      <c r="DS616" s="90"/>
      <c r="DT616" s="90"/>
      <c r="DU616" s="90"/>
      <c r="DV616" s="90"/>
      <c r="DW616" s="90"/>
      <c r="DX616" s="90"/>
      <c r="DY616" s="90"/>
      <c r="DZ616" s="90"/>
      <c r="EA616" s="90"/>
      <c r="EB616" s="90"/>
      <c r="EC616" s="90"/>
      <c r="ED616" s="90"/>
      <c r="EE616" s="90"/>
      <c r="EF616" s="90"/>
      <c r="EG616" s="90"/>
      <c r="EH616" s="90"/>
      <c r="EI616" s="90"/>
      <c r="EJ616" s="90"/>
      <c r="EK616" s="90"/>
      <c r="EL616" s="90"/>
      <c r="EM616" s="90"/>
      <c r="EN616" s="90"/>
      <c r="EO616" s="90"/>
      <c r="EP616" s="90"/>
      <c r="EQ616" s="90"/>
      <c r="ER616" s="90"/>
      <c r="ES616" s="90"/>
      <c r="ET616" s="90"/>
      <c r="EU616" s="90"/>
      <c r="EV616" s="90"/>
      <c r="EW616" s="90"/>
      <c r="EX616" s="90"/>
      <c r="EY616" s="90"/>
      <c r="EZ616" s="90"/>
      <c r="FA616" s="90"/>
      <c r="FB616" s="90"/>
      <c r="FC616" s="90"/>
      <c r="FD616" s="90"/>
      <c r="FE616" s="90"/>
      <c r="FF616" s="90"/>
      <c r="FG616" s="90"/>
      <c r="FH616" s="90"/>
      <c r="FI616" s="90"/>
      <c r="FJ616" s="90"/>
      <c r="FK616" s="90"/>
      <c r="FL616" s="90"/>
      <c r="FM616" s="90"/>
      <c r="FN616" s="90"/>
      <c r="FO616" s="90"/>
      <c r="FP616" s="90"/>
      <c r="FQ616" s="90"/>
      <c r="FR616" s="90"/>
      <c r="FS616" s="90"/>
      <c r="FT616" s="90"/>
      <c r="FU616" s="90"/>
      <c r="FV616" s="90"/>
      <c r="FW616" s="90"/>
      <c r="FX616" s="90"/>
      <c r="FY616" s="90"/>
      <c r="FZ616" s="90"/>
      <c r="GA616" s="90"/>
      <c r="GB616" s="90"/>
      <c r="GC616" s="90"/>
      <c r="GD616" s="90"/>
      <c r="GE616" s="90"/>
      <c r="GF616" s="90"/>
      <c r="GG616" s="90"/>
      <c r="GH616" s="90"/>
      <c r="GI616" s="90"/>
      <c r="GJ616" s="90"/>
      <c r="GK616" s="90"/>
      <c r="GL616" s="90"/>
      <c r="GM616" s="90"/>
      <c r="GN616" s="90"/>
      <c r="GO616" s="90"/>
      <c r="GP616" s="90"/>
      <c r="GQ616" s="90"/>
      <c r="GR616" s="90"/>
      <c r="GS616" s="90"/>
      <c r="GT616" s="90"/>
      <c r="GU616" s="90"/>
      <c r="GV616" s="90"/>
      <c r="GW616" s="90"/>
      <c r="GX616" s="90"/>
      <c r="GY616" s="90"/>
      <c r="GZ616" s="90"/>
      <c r="HA616" s="90"/>
      <c r="HB616" s="90"/>
      <c r="HC616" s="90"/>
      <c r="HD616" s="90"/>
      <c r="HE616" s="90"/>
      <c r="HF616" s="90"/>
      <c r="HG616" s="90"/>
      <c r="HH616" s="90"/>
      <c r="HI616" s="90"/>
      <c r="HJ616" s="90"/>
      <c r="HK616" s="90"/>
      <c r="HL616" s="90"/>
      <c r="HM616" s="90"/>
      <c r="HN616" s="90"/>
      <c r="HO616" s="90"/>
      <c r="HP616" s="90"/>
      <c r="HQ616" s="90"/>
      <c r="HR616" s="90"/>
      <c r="HS616" s="90"/>
      <c r="HT616" s="90"/>
      <c r="HU616" s="90"/>
      <c r="HV616" s="90"/>
      <c r="HW616" s="90"/>
      <c r="HX616" s="90"/>
      <c r="HY616" s="90"/>
      <c r="HZ616" s="90"/>
      <c r="IA616" s="90"/>
      <c r="IB616" s="90"/>
      <c r="IC616" s="90"/>
      <c r="ID616" s="90"/>
      <c r="IE616" s="90"/>
      <c r="IF616" s="90"/>
      <c r="IG616" s="90"/>
      <c r="IH616" s="90"/>
      <c r="II616" s="90"/>
      <c r="IJ616" s="90"/>
      <c r="IK616" s="90"/>
      <c r="IL616" s="90"/>
      <c r="IM616" s="90"/>
      <c r="IN616" s="90"/>
      <c r="IO616" s="90"/>
      <c r="IP616" s="90"/>
      <c r="IQ616" s="90"/>
      <c r="IR616" s="90"/>
      <c r="IS616" s="90"/>
      <c r="IT616" s="90"/>
      <c r="IU616" s="90"/>
      <c r="IV616" s="90"/>
      <c r="IW616" s="90"/>
      <c r="IX616" s="90"/>
    </row>
    <row r="617" spans="4:258" s="3" customFormat="1" x14ac:dyDescent="0.25">
      <c r="D617" s="2"/>
      <c r="AH617" s="90"/>
      <c r="AI617" s="90"/>
      <c r="AJ617" s="90"/>
      <c r="AK617" s="90"/>
      <c r="AL617" s="90"/>
      <c r="AM617" s="90"/>
      <c r="AN617" s="90"/>
      <c r="AO617" s="90"/>
      <c r="AP617" s="90"/>
      <c r="AQ617" s="90"/>
      <c r="AR617" s="90"/>
      <c r="AS617" s="90"/>
      <c r="AT617" s="90"/>
      <c r="AU617" s="90"/>
      <c r="AV617" s="90"/>
      <c r="AW617" s="90"/>
      <c r="AX617" s="90"/>
      <c r="AY617" s="90"/>
      <c r="AZ617" s="90"/>
      <c r="BA617" s="90"/>
      <c r="BB617" s="90"/>
      <c r="BC617" s="90"/>
      <c r="BD617" s="90"/>
      <c r="BE617" s="90"/>
      <c r="BF617" s="90"/>
      <c r="BG617" s="90"/>
      <c r="BH617" s="90"/>
      <c r="BI617" s="90"/>
      <c r="BJ617" s="90"/>
      <c r="BK617" s="90"/>
      <c r="BL617" s="90"/>
      <c r="BM617" s="90"/>
      <c r="BN617" s="90"/>
      <c r="BO617" s="90"/>
      <c r="BP617" s="90"/>
      <c r="BQ617" s="90"/>
      <c r="BR617" s="90"/>
      <c r="BS617" s="90"/>
      <c r="BT617" s="90"/>
      <c r="BU617" s="90"/>
      <c r="BV617" s="90"/>
      <c r="BW617" s="90"/>
      <c r="BX617" s="90"/>
      <c r="BY617" s="90"/>
      <c r="BZ617" s="90"/>
      <c r="CA617" s="90"/>
      <c r="CB617" s="90"/>
      <c r="CC617" s="90"/>
      <c r="CD617" s="90"/>
      <c r="CE617" s="90"/>
      <c r="CF617" s="90"/>
      <c r="CG617" s="90"/>
      <c r="CH617" s="90"/>
      <c r="CI617" s="90"/>
      <c r="CJ617" s="90"/>
      <c r="CK617" s="90"/>
      <c r="CL617" s="90"/>
      <c r="CM617" s="90"/>
      <c r="CN617" s="90"/>
      <c r="CO617" s="90"/>
      <c r="CP617" s="90"/>
      <c r="CQ617" s="90"/>
      <c r="CR617" s="90"/>
      <c r="CS617" s="90"/>
      <c r="CT617" s="90"/>
      <c r="CU617" s="90"/>
      <c r="CV617" s="90"/>
      <c r="CW617" s="90"/>
      <c r="CX617" s="90"/>
      <c r="CY617" s="90"/>
      <c r="CZ617" s="90"/>
      <c r="DA617" s="90"/>
      <c r="DB617" s="90"/>
      <c r="DC617" s="90"/>
      <c r="DD617" s="90"/>
      <c r="DE617" s="90"/>
      <c r="DF617" s="90"/>
      <c r="DG617" s="90"/>
      <c r="DH617" s="90"/>
      <c r="DI617" s="90"/>
      <c r="DJ617" s="90"/>
      <c r="DK617" s="90"/>
      <c r="DL617" s="90"/>
      <c r="DM617" s="90"/>
      <c r="DN617" s="90"/>
      <c r="DO617" s="90"/>
      <c r="DP617" s="90"/>
      <c r="DQ617" s="90"/>
      <c r="DR617" s="90"/>
      <c r="DS617" s="90"/>
      <c r="DT617" s="90"/>
      <c r="DU617" s="90"/>
      <c r="DV617" s="90"/>
      <c r="DW617" s="90"/>
      <c r="DX617" s="90"/>
      <c r="DY617" s="90"/>
      <c r="DZ617" s="90"/>
      <c r="EA617" s="90"/>
      <c r="EB617" s="90"/>
      <c r="EC617" s="90"/>
      <c r="ED617" s="90"/>
      <c r="EE617" s="90"/>
      <c r="EF617" s="90"/>
      <c r="EG617" s="90"/>
      <c r="EH617" s="90"/>
      <c r="EI617" s="90"/>
      <c r="EJ617" s="90"/>
      <c r="EK617" s="90"/>
      <c r="EL617" s="90"/>
      <c r="EM617" s="90"/>
      <c r="EN617" s="90"/>
      <c r="EO617" s="90"/>
      <c r="EP617" s="90"/>
      <c r="EQ617" s="90"/>
      <c r="ER617" s="90"/>
      <c r="ES617" s="90"/>
      <c r="ET617" s="90"/>
      <c r="EU617" s="90"/>
      <c r="EV617" s="90"/>
      <c r="EW617" s="90"/>
      <c r="EX617" s="90"/>
      <c r="EY617" s="90"/>
      <c r="EZ617" s="90"/>
      <c r="FA617" s="90"/>
      <c r="FB617" s="90"/>
      <c r="FC617" s="90"/>
      <c r="FD617" s="90"/>
      <c r="FE617" s="90"/>
      <c r="FF617" s="90"/>
      <c r="FG617" s="90"/>
      <c r="FH617" s="90"/>
      <c r="FI617" s="90"/>
      <c r="FJ617" s="90"/>
      <c r="FK617" s="90"/>
      <c r="FL617" s="90"/>
      <c r="FM617" s="90"/>
      <c r="FN617" s="90"/>
      <c r="FO617" s="90"/>
      <c r="FP617" s="90"/>
      <c r="FQ617" s="90"/>
      <c r="FR617" s="90"/>
      <c r="FS617" s="90"/>
      <c r="FT617" s="90"/>
      <c r="FU617" s="90"/>
      <c r="FV617" s="90"/>
      <c r="FW617" s="90"/>
      <c r="FX617" s="90"/>
      <c r="FY617" s="90"/>
      <c r="FZ617" s="90"/>
      <c r="GA617" s="90"/>
      <c r="GB617" s="90"/>
      <c r="GC617" s="90"/>
      <c r="GD617" s="90"/>
      <c r="GE617" s="90"/>
      <c r="GF617" s="90"/>
      <c r="GG617" s="90"/>
      <c r="GH617" s="90"/>
      <c r="GI617" s="90"/>
      <c r="GJ617" s="90"/>
      <c r="GK617" s="90"/>
      <c r="GL617" s="90"/>
      <c r="GM617" s="90"/>
      <c r="GN617" s="90"/>
      <c r="GO617" s="90"/>
      <c r="GP617" s="90"/>
      <c r="GQ617" s="90"/>
      <c r="GR617" s="90"/>
      <c r="GS617" s="90"/>
      <c r="GT617" s="90"/>
      <c r="GU617" s="90"/>
      <c r="GV617" s="90"/>
      <c r="GW617" s="90"/>
      <c r="GX617" s="90"/>
      <c r="GY617" s="90"/>
      <c r="GZ617" s="90"/>
      <c r="HA617" s="90"/>
      <c r="HB617" s="90"/>
      <c r="HC617" s="90"/>
      <c r="HD617" s="90"/>
      <c r="HE617" s="90"/>
      <c r="HF617" s="90"/>
      <c r="HG617" s="90"/>
      <c r="HH617" s="90"/>
      <c r="HI617" s="90"/>
      <c r="HJ617" s="90"/>
      <c r="HK617" s="90"/>
      <c r="HL617" s="90"/>
      <c r="HM617" s="90"/>
      <c r="HN617" s="90"/>
      <c r="HO617" s="90"/>
      <c r="HP617" s="90"/>
      <c r="HQ617" s="90"/>
      <c r="HR617" s="90"/>
      <c r="HS617" s="90"/>
      <c r="HT617" s="90"/>
      <c r="HU617" s="90"/>
      <c r="HV617" s="90"/>
      <c r="HW617" s="90"/>
      <c r="HX617" s="90"/>
      <c r="HY617" s="90"/>
      <c r="HZ617" s="90"/>
      <c r="IA617" s="90"/>
      <c r="IB617" s="90"/>
      <c r="IC617" s="90"/>
      <c r="ID617" s="90"/>
      <c r="IE617" s="90"/>
      <c r="IF617" s="90"/>
      <c r="IG617" s="90"/>
      <c r="IH617" s="90"/>
      <c r="II617" s="90"/>
      <c r="IJ617" s="90"/>
      <c r="IK617" s="90"/>
      <c r="IL617" s="90"/>
      <c r="IM617" s="90"/>
      <c r="IN617" s="90"/>
      <c r="IO617" s="90"/>
      <c r="IP617" s="90"/>
      <c r="IQ617" s="90"/>
      <c r="IR617" s="90"/>
      <c r="IS617" s="90"/>
      <c r="IT617" s="90"/>
      <c r="IU617" s="90"/>
      <c r="IV617" s="90"/>
      <c r="IW617" s="90"/>
      <c r="IX617" s="90"/>
    </row>
    <row r="618" spans="4:258" s="3" customFormat="1" x14ac:dyDescent="0.25">
      <c r="D618" s="2"/>
      <c r="AH618" s="90"/>
      <c r="AI618" s="90"/>
      <c r="AJ618" s="90"/>
      <c r="AK618" s="90"/>
      <c r="AL618" s="90"/>
      <c r="AM618" s="90"/>
      <c r="AN618" s="90"/>
      <c r="AO618" s="90"/>
      <c r="AP618" s="90"/>
      <c r="AQ618" s="90"/>
      <c r="AR618" s="90"/>
      <c r="AS618" s="90"/>
      <c r="AT618" s="90"/>
      <c r="AU618" s="90"/>
      <c r="AV618" s="90"/>
      <c r="AW618" s="90"/>
      <c r="AX618" s="90"/>
      <c r="AY618" s="90"/>
      <c r="AZ618" s="90"/>
      <c r="BA618" s="90"/>
      <c r="BB618" s="90"/>
      <c r="BC618" s="90"/>
      <c r="BD618" s="90"/>
      <c r="BE618" s="90"/>
      <c r="BF618" s="90"/>
      <c r="BG618" s="90"/>
      <c r="BH618" s="90"/>
      <c r="BI618" s="90"/>
      <c r="BJ618" s="90"/>
      <c r="BK618" s="90"/>
      <c r="BL618" s="90"/>
      <c r="BM618" s="90"/>
      <c r="BN618" s="90"/>
      <c r="BO618" s="90"/>
      <c r="BP618" s="90"/>
      <c r="BQ618" s="90"/>
      <c r="BR618" s="90"/>
      <c r="BS618" s="90"/>
      <c r="BT618" s="90"/>
      <c r="BU618" s="90"/>
      <c r="BV618" s="90"/>
      <c r="BW618" s="90"/>
      <c r="BX618" s="90"/>
      <c r="BY618" s="90"/>
      <c r="BZ618" s="90"/>
      <c r="CA618" s="90"/>
      <c r="CB618" s="90"/>
      <c r="CC618" s="90"/>
      <c r="CD618" s="90"/>
      <c r="CE618" s="90"/>
      <c r="CF618" s="90"/>
      <c r="CG618" s="90"/>
      <c r="CH618" s="90"/>
      <c r="CI618" s="90"/>
      <c r="CJ618" s="90"/>
      <c r="CK618" s="90"/>
      <c r="CL618" s="90"/>
      <c r="CM618" s="90"/>
      <c r="CN618" s="90"/>
      <c r="CO618" s="90"/>
      <c r="CP618" s="90"/>
      <c r="CQ618" s="90"/>
      <c r="CR618" s="90"/>
      <c r="CS618" s="90"/>
      <c r="CT618" s="90"/>
      <c r="CU618" s="90"/>
      <c r="CV618" s="90"/>
      <c r="CW618" s="90"/>
      <c r="CX618" s="90"/>
      <c r="CY618" s="90"/>
      <c r="CZ618" s="90"/>
      <c r="DA618" s="90"/>
      <c r="DB618" s="90"/>
      <c r="DC618" s="90"/>
      <c r="DD618" s="90"/>
      <c r="DE618" s="90"/>
      <c r="DF618" s="90"/>
      <c r="DG618" s="90"/>
      <c r="DH618" s="90"/>
      <c r="DI618" s="90"/>
      <c r="DJ618" s="90"/>
      <c r="DK618" s="90"/>
      <c r="DL618" s="90"/>
      <c r="DM618" s="90"/>
      <c r="DN618" s="90"/>
      <c r="DO618" s="90"/>
      <c r="DP618" s="90"/>
      <c r="DQ618" s="90"/>
      <c r="DR618" s="90"/>
      <c r="DS618" s="90"/>
      <c r="DT618" s="90"/>
      <c r="DU618" s="90"/>
      <c r="DV618" s="90"/>
      <c r="DW618" s="90"/>
      <c r="DX618" s="90"/>
      <c r="DY618" s="90"/>
      <c r="DZ618" s="90"/>
      <c r="EA618" s="90"/>
      <c r="EB618" s="90"/>
      <c r="EC618" s="90"/>
      <c r="ED618" s="90"/>
      <c r="EE618" s="90"/>
      <c r="EF618" s="90"/>
      <c r="EG618" s="90"/>
      <c r="EH618" s="90"/>
      <c r="EI618" s="90"/>
      <c r="EJ618" s="90"/>
      <c r="EK618" s="90"/>
      <c r="EL618" s="90"/>
      <c r="EM618" s="90"/>
      <c r="EN618" s="90"/>
      <c r="EO618" s="90"/>
      <c r="EP618" s="90"/>
      <c r="EQ618" s="90"/>
      <c r="ER618" s="90"/>
      <c r="ES618" s="90"/>
      <c r="ET618" s="90"/>
      <c r="EU618" s="90"/>
      <c r="EV618" s="90"/>
      <c r="EW618" s="90"/>
      <c r="EX618" s="90"/>
      <c r="EY618" s="90"/>
      <c r="EZ618" s="90"/>
      <c r="FA618" s="90"/>
      <c r="FB618" s="90"/>
      <c r="FC618" s="90"/>
      <c r="FD618" s="90"/>
      <c r="FE618" s="90"/>
      <c r="FF618" s="90"/>
      <c r="FG618" s="90"/>
      <c r="FH618" s="90"/>
      <c r="FI618" s="90"/>
      <c r="FJ618" s="90"/>
      <c r="FK618" s="90"/>
      <c r="FL618" s="90"/>
      <c r="FM618" s="90"/>
      <c r="FN618" s="90"/>
      <c r="FO618" s="90"/>
      <c r="FP618" s="90"/>
      <c r="FQ618" s="90"/>
      <c r="FR618" s="90"/>
      <c r="FS618" s="90"/>
      <c r="FT618" s="90"/>
      <c r="FU618" s="90"/>
      <c r="FV618" s="90"/>
      <c r="FW618" s="90"/>
      <c r="FX618" s="90"/>
      <c r="FY618" s="90"/>
      <c r="FZ618" s="90"/>
      <c r="GA618" s="90"/>
      <c r="GB618" s="90"/>
      <c r="GC618" s="90"/>
      <c r="GD618" s="90"/>
      <c r="GE618" s="90"/>
      <c r="GF618" s="90"/>
      <c r="GG618" s="90"/>
      <c r="GH618" s="90"/>
      <c r="GI618" s="90"/>
      <c r="GJ618" s="90"/>
      <c r="GK618" s="90"/>
      <c r="GL618" s="90"/>
      <c r="GM618" s="90"/>
      <c r="GN618" s="90"/>
      <c r="GO618" s="90"/>
      <c r="GP618" s="90"/>
      <c r="GQ618" s="90"/>
      <c r="GR618" s="90"/>
      <c r="GS618" s="90"/>
      <c r="GT618" s="90"/>
      <c r="GU618" s="90"/>
      <c r="GV618" s="90"/>
      <c r="GW618" s="90"/>
      <c r="GX618" s="90"/>
      <c r="GY618" s="90"/>
      <c r="GZ618" s="90"/>
      <c r="HA618" s="90"/>
      <c r="HB618" s="90"/>
      <c r="HC618" s="90"/>
      <c r="HD618" s="90"/>
      <c r="HE618" s="90"/>
      <c r="HF618" s="90"/>
      <c r="HG618" s="90"/>
      <c r="HH618" s="90"/>
      <c r="HI618" s="90"/>
      <c r="HJ618" s="90"/>
      <c r="HK618" s="90"/>
      <c r="HL618" s="90"/>
      <c r="HM618" s="90"/>
      <c r="HN618" s="90"/>
      <c r="HO618" s="90"/>
      <c r="HP618" s="90"/>
      <c r="HQ618" s="90"/>
      <c r="HR618" s="90"/>
      <c r="HS618" s="90"/>
      <c r="HT618" s="90"/>
      <c r="HU618" s="90"/>
      <c r="HV618" s="90"/>
      <c r="HW618" s="90"/>
      <c r="HX618" s="90"/>
      <c r="HY618" s="90"/>
      <c r="HZ618" s="90"/>
      <c r="IA618" s="90"/>
      <c r="IB618" s="90"/>
      <c r="IC618" s="90"/>
      <c r="ID618" s="90"/>
      <c r="IE618" s="90"/>
      <c r="IF618" s="90"/>
      <c r="IG618" s="90"/>
      <c r="IH618" s="90"/>
      <c r="II618" s="90"/>
      <c r="IJ618" s="90"/>
      <c r="IK618" s="90"/>
      <c r="IL618" s="90"/>
      <c r="IM618" s="90"/>
      <c r="IN618" s="90"/>
      <c r="IO618" s="90"/>
      <c r="IP618" s="90"/>
      <c r="IQ618" s="90"/>
      <c r="IR618" s="90"/>
      <c r="IS618" s="90"/>
      <c r="IT618" s="90"/>
      <c r="IU618" s="90"/>
      <c r="IV618" s="90"/>
      <c r="IW618" s="90"/>
      <c r="IX618" s="90"/>
    </row>
    <row r="619" spans="4:258" s="3" customFormat="1" x14ac:dyDescent="0.25">
      <c r="D619" s="2"/>
      <c r="AH619" s="90"/>
      <c r="AI619" s="90"/>
      <c r="AJ619" s="90"/>
      <c r="AK619" s="90"/>
      <c r="AL619" s="90"/>
      <c r="AM619" s="90"/>
      <c r="AN619" s="90"/>
      <c r="AO619" s="90"/>
      <c r="AP619" s="90"/>
      <c r="AQ619" s="90"/>
      <c r="AR619" s="90"/>
      <c r="AS619" s="90"/>
      <c r="AT619" s="90"/>
      <c r="AU619" s="90"/>
      <c r="AV619" s="90"/>
      <c r="AW619" s="90"/>
      <c r="AX619" s="90"/>
      <c r="AY619" s="90"/>
      <c r="AZ619" s="90"/>
      <c r="BA619" s="90"/>
      <c r="BB619" s="90"/>
      <c r="BC619" s="90"/>
      <c r="BD619" s="90"/>
      <c r="BE619" s="90"/>
      <c r="BF619" s="90"/>
      <c r="BG619" s="90"/>
      <c r="BH619" s="90"/>
      <c r="BI619" s="90"/>
      <c r="BJ619" s="90"/>
      <c r="BK619" s="90"/>
      <c r="BL619" s="90"/>
      <c r="BM619" s="90"/>
      <c r="BN619" s="90"/>
      <c r="BO619" s="90"/>
      <c r="BP619" s="90"/>
      <c r="BQ619" s="90"/>
      <c r="BR619" s="90"/>
      <c r="BS619" s="90"/>
      <c r="BT619" s="90"/>
      <c r="BU619" s="90"/>
      <c r="BV619" s="90"/>
      <c r="BW619" s="90"/>
      <c r="BX619" s="90"/>
      <c r="BY619" s="90"/>
      <c r="BZ619" s="90"/>
      <c r="CA619" s="90"/>
      <c r="CB619" s="90"/>
      <c r="CC619" s="90"/>
      <c r="CD619" s="90"/>
      <c r="CE619" s="90"/>
      <c r="CF619" s="90"/>
      <c r="CG619" s="90"/>
      <c r="CH619" s="90"/>
      <c r="CI619" s="90"/>
      <c r="CJ619" s="90"/>
      <c r="CK619" s="90"/>
      <c r="CL619" s="90"/>
      <c r="CM619" s="90"/>
      <c r="CN619" s="90"/>
      <c r="CO619" s="90"/>
      <c r="CP619" s="90"/>
      <c r="CQ619" s="90"/>
      <c r="CR619" s="90"/>
      <c r="CS619" s="90"/>
      <c r="CT619" s="90"/>
      <c r="CU619" s="90"/>
      <c r="CV619" s="90"/>
      <c r="CW619" s="90"/>
      <c r="CX619" s="90"/>
      <c r="CY619" s="90"/>
      <c r="CZ619" s="90"/>
      <c r="DA619" s="90"/>
      <c r="DB619" s="90"/>
      <c r="DC619" s="90"/>
      <c r="DD619" s="90"/>
      <c r="DE619" s="90"/>
      <c r="DF619" s="90"/>
      <c r="DG619" s="90"/>
      <c r="DH619" s="90"/>
      <c r="DI619" s="90"/>
      <c r="DJ619" s="90"/>
      <c r="DK619" s="90"/>
      <c r="DL619" s="90"/>
      <c r="DM619" s="90"/>
      <c r="DN619" s="90"/>
      <c r="DO619" s="90"/>
      <c r="DP619" s="90"/>
      <c r="DQ619" s="90"/>
      <c r="DR619" s="90"/>
      <c r="DS619" s="90"/>
      <c r="DT619" s="90"/>
      <c r="DU619" s="90"/>
      <c r="DV619" s="90"/>
      <c r="DW619" s="90"/>
      <c r="DX619" s="90"/>
      <c r="DY619" s="90"/>
      <c r="DZ619" s="90"/>
      <c r="EA619" s="90"/>
      <c r="EB619" s="90"/>
      <c r="EC619" s="90"/>
      <c r="ED619" s="90"/>
      <c r="EE619" s="90"/>
      <c r="EF619" s="90"/>
      <c r="EG619" s="90"/>
      <c r="EH619" s="90"/>
      <c r="EI619" s="90"/>
      <c r="EJ619" s="90"/>
      <c r="EK619" s="90"/>
      <c r="EL619" s="90"/>
      <c r="EM619" s="90"/>
      <c r="EN619" s="90"/>
      <c r="EO619" s="90"/>
      <c r="EP619" s="90"/>
      <c r="EQ619" s="90"/>
      <c r="ER619" s="90"/>
      <c r="ES619" s="90"/>
      <c r="ET619" s="90"/>
      <c r="EU619" s="90"/>
      <c r="EV619" s="90"/>
      <c r="EW619" s="90"/>
      <c r="EX619" s="90"/>
      <c r="EY619" s="90"/>
      <c r="EZ619" s="90"/>
      <c r="FA619" s="90"/>
      <c r="FB619" s="90"/>
      <c r="FC619" s="90"/>
      <c r="FD619" s="90"/>
      <c r="FE619" s="90"/>
      <c r="FF619" s="90"/>
      <c r="FG619" s="90"/>
      <c r="FH619" s="90"/>
      <c r="FI619" s="90"/>
      <c r="FJ619" s="90"/>
      <c r="FK619" s="90"/>
      <c r="FL619" s="90"/>
      <c r="FM619" s="90"/>
      <c r="FN619" s="90"/>
      <c r="FO619" s="90"/>
      <c r="FP619" s="90"/>
      <c r="FQ619" s="90"/>
      <c r="FR619" s="90"/>
      <c r="FS619" s="90"/>
      <c r="FT619" s="90"/>
      <c r="FU619" s="90"/>
      <c r="FV619" s="90"/>
      <c r="FW619" s="90"/>
      <c r="FX619" s="90"/>
      <c r="FY619" s="90"/>
      <c r="FZ619" s="90"/>
      <c r="GA619" s="90"/>
      <c r="GB619" s="90"/>
      <c r="GC619" s="90"/>
      <c r="GD619" s="90"/>
      <c r="GE619" s="90"/>
      <c r="GF619" s="90"/>
      <c r="GG619" s="90"/>
      <c r="GH619" s="90"/>
      <c r="GI619" s="90"/>
      <c r="GJ619" s="90"/>
      <c r="GK619" s="90"/>
      <c r="GL619" s="90"/>
      <c r="GM619" s="90"/>
      <c r="GN619" s="90"/>
      <c r="GO619" s="90"/>
      <c r="GP619" s="90"/>
      <c r="GQ619" s="90"/>
      <c r="GR619" s="90"/>
      <c r="GS619" s="90"/>
      <c r="GT619" s="90"/>
      <c r="GU619" s="90"/>
      <c r="GV619" s="90"/>
      <c r="GW619" s="90"/>
      <c r="GX619" s="90"/>
      <c r="GY619" s="90"/>
      <c r="GZ619" s="90"/>
      <c r="HA619" s="90"/>
      <c r="HB619" s="90"/>
      <c r="HC619" s="90"/>
      <c r="HD619" s="90"/>
      <c r="HE619" s="90"/>
      <c r="HF619" s="90"/>
      <c r="HG619" s="90"/>
      <c r="HH619" s="90"/>
      <c r="HI619" s="90"/>
      <c r="HJ619" s="90"/>
      <c r="HK619" s="90"/>
      <c r="HL619" s="90"/>
      <c r="HM619" s="90"/>
      <c r="HN619" s="90"/>
      <c r="HO619" s="90"/>
      <c r="HP619" s="90"/>
      <c r="HQ619" s="90"/>
      <c r="HR619" s="90"/>
      <c r="HS619" s="90"/>
      <c r="HT619" s="90"/>
      <c r="HU619" s="90"/>
      <c r="HV619" s="90"/>
      <c r="HW619" s="90"/>
      <c r="HX619" s="90"/>
      <c r="HY619" s="90"/>
      <c r="HZ619" s="90"/>
      <c r="IA619" s="90"/>
      <c r="IB619" s="90"/>
      <c r="IC619" s="90"/>
      <c r="ID619" s="90"/>
      <c r="IE619" s="90"/>
      <c r="IF619" s="90"/>
      <c r="IG619" s="90"/>
      <c r="IH619" s="90"/>
      <c r="II619" s="90"/>
      <c r="IJ619" s="90"/>
      <c r="IK619" s="90"/>
      <c r="IL619" s="90"/>
      <c r="IM619" s="90"/>
      <c r="IN619" s="90"/>
      <c r="IO619" s="90"/>
      <c r="IP619" s="90"/>
      <c r="IQ619" s="90"/>
      <c r="IR619" s="90"/>
      <c r="IS619" s="90"/>
      <c r="IT619" s="90"/>
      <c r="IU619" s="90"/>
      <c r="IV619" s="90"/>
      <c r="IW619" s="90"/>
      <c r="IX619" s="90"/>
    </row>
    <row r="620" spans="4:258" s="3" customFormat="1" x14ac:dyDescent="0.25">
      <c r="D620" s="2"/>
      <c r="AH620" s="90"/>
      <c r="AI620" s="90"/>
      <c r="AJ620" s="90"/>
      <c r="AK620" s="90"/>
      <c r="AL620" s="90"/>
      <c r="AM620" s="90"/>
      <c r="AN620" s="90"/>
      <c r="AO620" s="90"/>
      <c r="AP620" s="90"/>
      <c r="AQ620" s="90"/>
      <c r="AR620" s="90"/>
      <c r="AS620" s="90"/>
      <c r="AT620" s="90"/>
      <c r="AU620" s="90"/>
      <c r="AV620" s="90"/>
      <c r="AW620" s="90"/>
      <c r="AX620" s="90"/>
      <c r="AY620" s="90"/>
      <c r="AZ620" s="90"/>
      <c r="BA620" s="90"/>
      <c r="BB620" s="90"/>
      <c r="BC620" s="90"/>
      <c r="BD620" s="90"/>
      <c r="BE620" s="90"/>
      <c r="BF620" s="90"/>
      <c r="BG620" s="90"/>
      <c r="BH620" s="90"/>
      <c r="BI620" s="90"/>
      <c r="BJ620" s="90"/>
      <c r="BK620" s="90"/>
      <c r="BL620" s="90"/>
      <c r="BM620" s="90"/>
      <c r="BN620" s="90"/>
      <c r="BO620" s="90"/>
      <c r="BP620" s="90"/>
      <c r="BQ620" s="90"/>
      <c r="BR620" s="90"/>
      <c r="BS620" s="90"/>
      <c r="BT620" s="90"/>
      <c r="BU620" s="90"/>
      <c r="BV620" s="90"/>
      <c r="BW620" s="90"/>
      <c r="BX620" s="90"/>
      <c r="BY620" s="90"/>
      <c r="BZ620" s="90"/>
      <c r="CA620" s="90"/>
      <c r="CB620" s="90"/>
      <c r="CC620" s="90"/>
      <c r="CD620" s="90"/>
      <c r="CE620" s="90"/>
      <c r="CF620" s="90"/>
      <c r="CG620" s="90"/>
      <c r="CH620" s="90"/>
      <c r="CI620" s="90"/>
      <c r="CJ620" s="90"/>
      <c r="CK620" s="90"/>
      <c r="CL620" s="90"/>
      <c r="CM620" s="90"/>
      <c r="CN620" s="90"/>
      <c r="CO620" s="90"/>
      <c r="CP620" s="90"/>
      <c r="CQ620" s="90"/>
      <c r="CR620" s="90"/>
      <c r="CS620" s="90"/>
      <c r="CT620" s="90"/>
      <c r="CU620" s="90"/>
      <c r="CV620" s="90"/>
      <c r="CW620" s="90"/>
      <c r="CX620" s="90"/>
      <c r="CY620" s="90"/>
      <c r="CZ620" s="90"/>
      <c r="DA620" s="90"/>
      <c r="DB620" s="90"/>
      <c r="DC620" s="90"/>
      <c r="DD620" s="90"/>
      <c r="DE620" s="90"/>
      <c r="DF620" s="90"/>
      <c r="DG620" s="90"/>
      <c r="DH620" s="90"/>
      <c r="DI620" s="90"/>
      <c r="DJ620" s="90"/>
      <c r="DK620" s="90"/>
      <c r="DL620" s="90"/>
      <c r="DM620" s="90"/>
      <c r="DN620" s="90"/>
      <c r="DO620" s="90"/>
      <c r="DP620" s="90"/>
      <c r="DQ620" s="90"/>
      <c r="DR620" s="90"/>
      <c r="DS620" s="90"/>
      <c r="DT620" s="90"/>
      <c r="DU620" s="90"/>
      <c r="DV620" s="90"/>
      <c r="DW620" s="90"/>
      <c r="DX620" s="90"/>
      <c r="DY620" s="90"/>
      <c r="DZ620" s="90"/>
      <c r="EA620" s="90"/>
      <c r="EB620" s="90"/>
      <c r="EC620" s="90"/>
      <c r="ED620" s="90"/>
      <c r="EE620" s="90"/>
      <c r="EF620" s="90"/>
      <c r="EG620" s="90"/>
      <c r="EH620" s="90"/>
      <c r="EI620" s="90"/>
      <c r="EJ620" s="90"/>
      <c r="EK620" s="90"/>
      <c r="EL620" s="90"/>
      <c r="EM620" s="90"/>
      <c r="EN620" s="90"/>
      <c r="EO620" s="90"/>
      <c r="EP620" s="90"/>
      <c r="EQ620" s="90"/>
      <c r="ER620" s="90"/>
      <c r="ES620" s="90"/>
      <c r="ET620" s="90"/>
      <c r="EU620" s="90"/>
      <c r="EV620" s="90"/>
      <c r="EW620" s="90"/>
      <c r="EX620" s="90"/>
      <c r="EY620" s="90"/>
      <c r="EZ620" s="90"/>
      <c r="FA620" s="90"/>
      <c r="FB620" s="90"/>
      <c r="FC620" s="90"/>
      <c r="FD620" s="90"/>
      <c r="FE620" s="90"/>
      <c r="FF620" s="90"/>
      <c r="FG620" s="90"/>
      <c r="FH620" s="90"/>
      <c r="FI620" s="90"/>
      <c r="FJ620" s="90"/>
      <c r="FK620" s="90"/>
      <c r="FL620" s="90"/>
      <c r="FM620" s="90"/>
      <c r="FN620" s="90"/>
      <c r="FO620" s="90"/>
      <c r="FP620" s="90"/>
      <c r="FQ620" s="90"/>
      <c r="FR620" s="90"/>
      <c r="FS620" s="90"/>
      <c r="FT620" s="90"/>
      <c r="FU620" s="90"/>
      <c r="FV620" s="90"/>
      <c r="FW620" s="90"/>
      <c r="FX620" s="90"/>
      <c r="FY620" s="90"/>
      <c r="FZ620" s="90"/>
      <c r="GA620" s="90"/>
      <c r="GB620" s="90"/>
      <c r="GC620" s="90"/>
      <c r="GD620" s="90"/>
      <c r="GE620" s="90"/>
      <c r="GF620" s="90"/>
      <c r="GG620" s="90"/>
      <c r="GH620" s="90"/>
      <c r="GI620" s="90"/>
      <c r="GJ620" s="90"/>
      <c r="GK620" s="90"/>
      <c r="GL620" s="90"/>
      <c r="GM620" s="90"/>
      <c r="GN620" s="90"/>
      <c r="GO620" s="90"/>
      <c r="GP620" s="90"/>
      <c r="GQ620" s="90"/>
      <c r="GR620" s="90"/>
      <c r="GS620" s="90"/>
      <c r="GT620" s="90"/>
      <c r="GU620" s="90"/>
      <c r="GV620" s="90"/>
      <c r="GW620" s="90"/>
      <c r="GX620" s="90"/>
      <c r="GY620" s="90"/>
      <c r="GZ620" s="90"/>
      <c r="HA620" s="90"/>
      <c r="HB620" s="90"/>
      <c r="HC620" s="90"/>
      <c r="HD620" s="90"/>
      <c r="HE620" s="90"/>
      <c r="HF620" s="90"/>
      <c r="HG620" s="90"/>
      <c r="HH620" s="90"/>
      <c r="HI620" s="90"/>
      <c r="HJ620" s="90"/>
      <c r="HK620" s="90"/>
      <c r="HL620" s="90"/>
      <c r="HM620" s="90"/>
      <c r="HN620" s="90"/>
      <c r="HO620" s="90"/>
      <c r="HP620" s="90"/>
      <c r="HQ620" s="90"/>
      <c r="HR620" s="90"/>
      <c r="HS620" s="90"/>
      <c r="HT620" s="90"/>
      <c r="HU620" s="90"/>
      <c r="HV620" s="90"/>
      <c r="HW620" s="90"/>
      <c r="HX620" s="90"/>
      <c r="HY620" s="90"/>
      <c r="HZ620" s="90"/>
      <c r="IA620" s="90"/>
      <c r="IB620" s="90"/>
      <c r="IC620" s="90"/>
      <c r="ID620" s="90"/>
      <c r="IE620" s="90"/>
      <c r="IF620" s="90"/>
      <c r="IG620" s="90"/>
      <c r="IH620" s="90"/>
      <c r="II620" s="90"/>
      <c r="IJ620" s="90"/>
      <c r="IK620" s="90"/>
      <c r="IL620" s="90"/>
      <c r="IM620" s="90"/>
      <c r="IN620" s="90"/>
      <c r="IO620" s="90"/>
      <c r="IP620" s="90"/>
      <c r="IQ620" s="90"/>
      <c r="IR620" s="90"/>
      <c r="IS620" s="90"/>
      <c r="IT620" s="90"/>
      <c r="IU620" s="90"/>
      <c r="IV620" s="90"/>
      <c r="IW620" s="90"/>
      <c r="IX620" s="90"/>
    </row>
    <row r="621" spans="4:258" s="3" customFormat="1" x14ac:dyDescent="0.25">
      <c r="D621" s="2"/>
      <c r="AH621" s="90"/>
      <c r="AI621" s="90"/>
      <c r="AJ621" s="90"/>
      <c r="AK621" s="90"/>
      <c r="AL621" s="90"/>
      <c r="AM621" s="90"/>
      <c r="AN621" s="90"/>
      <c r="AO621" s="90"/>
      <c r="AP621" s="90"/>
      <c r="AQ621" s="90"/>
      <c r="AR621" s="90"/>
      <c r="AS621" s="90"/>
      <c r="AT621" s="90"/>
      <c r="AU621" s="90"/>
      <c r="AV621" s="90"/>
      <c r="AW621" s="90"/>
      <c r="AX621" s="90"/>
      <c r="AY621" s="90"/>
      <c r="AZ621" s="90"/>
      <c r="BA621" s="90"/>
      <c r="BB621" s="90"/>
      <c r="BC621" s="90"/>
      <c r="BD621" s="90"/>
      <c r="BE621" s="90"/>
      <c r="BF621" s="90"/>
      <c r="BG621" s="90"/>
      <c r="BH621" s="90"/>
      <c r="BI621" s="90"/>
      <c r="BJ621" s="90"/>
      <c r="BK621" s="90"/>
      <c r="BL621" s="90"/>
      <c r="BM621" s="90"/>
      <c r="BN621" s="90"/>
      <c r="BO621" s="90"/>
      <c r="BP621" s="90"/>
      <c r="BQ621" s="90"/>
      <c r="BR621" s="90"/>
      <c r="BS621" s="90"/>
      <c r="BT621" s="90"/>
      <c r="BU621" s="90"/>
      <c r="BV621" s="90"/>
      <c r="BW621" s="90"/>
      <c r="BX621" s="90"/>
      <c r="BY621" s="90"/>
      <c r="BZ621" s="90"/>
      <c r="CA621" s="90"/>
      <c r="CB621" s="90"/>
      <c r="CC621" s="90"/>
      <c r="CD621" s="90"/>
      <c r="CE621" s="90"/>
      <c r="CF621" s="90"/>
      <c r="CG621" s="90"/>
      <c r="CH621" s="90"/>
      <c r="CI621" s="90"/>
      <c r="CJ621" s="90"/>
      <c r="CK621" s="90"/>
      <c r="CL621" s="90"/>
      <c r="CM621" s="90"/>
      <c r="CN621" s="90"/>
      <c r="CO621" s="90"/>
      <c r="CP621" s="90"/>
      <c r="CQ621" s="90"/>
      <c r="CR621" s="90"/>
      <c r="CS621" s="90"/>
      <c r="CT621" s="90"/>
      <c r="CU621" s="90"/>
      <c r="CV621" s="90"/>
      <c r="CW621" s="90"/>
      <c r="CX621" s="90"/>
      <c r="CY621" s="90"/>
      <c r="CZ621" s="90"/>
      <c r="DA621" s="90"/>
      <c r="DB621" s="90"/>
      <c r="DC621" s="90"/>
      <c r="DD621" s="90"/>
      <c r="DE621" s="90"/>
      <c r="DF621" s="90"/>
      <c r="DG621" s="90"/>
      <c r="DH621" s="90"/>
      <c r="DI621" s="90"/>
      <c r="DJ621" s="90"/>
      <c r="DK621" s="90"/>
      <c r="DL621" s="90"/>
      <c r="DM621" s="90"/>
      <c r="DN621" s="90"/>
      <c r="DO621" s="90"/>
      <c r="DP621" s="90"/>
      <c r="DQ621" s="90"/>
      <c r="DR621" s="90"/>
      <c r="DS621" s="90"/>
      <c r="DT621" s="90"/>
      <c r="DU621" s="90"/>
      <c r="DV621" s="90"/>
      <c r="DW621" s="90"/>
      <c r="DX621" s="90"/>
      <c r="DY621" s="90"/>
      <c r="DZ621" s="90"/>
      <c r="EA621" s="90"/>
      <c r="EB621" s="90"/>
      <c r="EC621" s="90"/>
      <c r="ED621" s="90"/>
      <c r="EE621" s="90"/>
      <c r="EF621" s="90"/>
      <c r="EG621" s="90"/>
      <c r="EH621" s="90"/>
      <c r="EI621" s="90"/>
      <c r="EJ621" s="90"/>
      <c r="EK621" s="90"/>
      <c r="EL621" s="90"/>
      <c r="EM621" s="90"/>
      <c r="EN621" s="90"/>
      <c r="EO621" s="90"/>
      <c r="EP621" s="90"/>
      <c r="EQ621" s="90"/>
      <c r="ER621" s="90"/>
      <c r="ES621" s="90"/>
      <c r="ET621" s="90"/>
      <c r="EU621" s="90"/>
      <c r="EV621" s="90"/>
      <c r="EW621" s="90"/>
      <c r="EX621" s="90"/>
      <c r="EY621" s="90"/>
      <c r="EZ621" s="90"/>
      <c r="FA621" s="90"/>
      <c r="FB621" s="90"/>
      <c r="FC621" s="90"/>
      <c r="FD621" s="90"/>
      <c r="FE621" s="90"/>
      <c r="FF621" s="90"/>
      <c r="FG621" s="90"/>
      <c r="FH621" s="90"/>
      <c r="FI621" s="90"/>
      <c r="FJ621" s="90"/>
      <c r="FK621" s="90"/>
      <c r="FL621" s="90"/>
      <c r="FM621" s="90"/>
      <c r="FN621" s="90"/>
      <c r="FO621" s="90"/>
      <c r="FP621" s="90"/>
      <c r="FQ621" s="90"/>
      <c r="FR621" s="90"/>
      <c r="FS621" s="90"/>
      <c r="FT621" s="90"/>
      <c r="FU621" s="90"/>
      <c r="FV621" s="90"/>
      <c r="FW621" s="90"/>
      <c r="FX621" s="90"/>
      <c r="FY621" s="90"/>
      <c r="FZ621" s="90"/>
      <c r="GA621" s="90"/>
      <c r="GB621" s="90"/>
      <c r="GC621" s="90"/>
      <c r="GD621" s="90"/>
      <c r="GE621" s="90"/>
      <c r="GF621" s="90"/>
      <c r="GG621" s="90"/>
      <c r="GH621" s="90"/>
      <c r="GI621" s="90"/>
      <c r="GJ621" s="90"/>
      <c r="GK621" s="90"/>
      <c r="GL621" s="90"/>
      <c r="GM621" s="90"/>
      <c r="GN621" s="90"/>
      <c r="GO621" s="90"/>
      <c r="GP621" s="90"/>
      <c r="GQ621" s="90"/>
      <c r="GR621" s="90"/>
      <c r="GS621" s="90"/>
      <c r="GT621" s="90"/>
      <c r="GU621" s="90"/>
      <c r="GV621" s="90"/>
      <c r="GW621" s="90"/>
      <c r="GX621" s="90"/>
      <c r="GY621" s="90"/>
      <c r="GZ621" s="90"/>
      <c r="HA621" s="90"/>
      <c r="HB621" s="90"/>
      <c r="HC621" s="90"/>
      <c r="HD621" s="90"/>
      <c r="HE621" s="90"/>
      <c r="HF621" s="90"/>
      <c r="HG621" s="90"/>
      <c r="HH621" s="90"/>
      <c r="HI621" s="90"/>
      <c r="HJ621" s="90"/>
      <c r="HK621" s="90"/>
      <c r="HL621" s="90"/>
      <c r="HM621" s="90"/>
      <c r="HN621" s="90"/>
      <c r="HO621" s="90"/>
      <c r="HP621" s="90"/>
      <c r="HQ621" s="90"/>
      <c r="HR621" s="90"/>
      <c r="HS621" s="90"/>
      <c r="HT621" s="90"/>
      <c r="HU621" s="90"/>
      <c r="HV621" s="90"/>
      <c r="HW621" s="90"/>
      <c r="HX621" s="90"/>
      <c r="HY621" s="90"/>
      <c r="HZ621" s="90"/>
      <c r="IA621" s="90"/>
      <c r="IB621" s="90"/>
      <c r="IC621" s="90"/>
      <c r="ID621" s="90"/>
      <c r="IE621" s="90"/>
      <c r="IF621" s="90"/>
      <c r="IG621" s="90"/>
      <c r="IH621" s="90"/>
      <c r="II621" s="90"/>
      <c r="IJ621" s="90"/>
      <c r="IK621" s="90"/>
      <c r="IL621" s="90"/>
      <c r="IM621" s="90"/>
      <c r="IN621" s="90"/>
      <c r="IO621" s="90"/>
      <c r="IP621" s="90"/>
      <c r="IQ621" s="90"/>
      <c r="IR621" s="90"/>
      <c r="IS621" s="90"/>
      <c r="IT621" s="90"/>
      <c r="IU621" s="90"/>
      <c r="IV621" s="90"/>
      <c r="IW621" s="90"/>
      <c r="IX621" s="90"/>
    </row>
    <row r="622" spans="4:258" s="3" customFormat="1" x14ac:dyDescent="0.25">
      <c r="D622" s="2"/>
      <c r="AH622" s="90"/>
      <c r="AI622" s="90"/>
      <c r="AJ622" s="90"/>
      <c r="AK622" s="90"/>
      <c r="AL622" s="90"/>
      <c r="AM622" s="90"/>
      <c r="AN622" s="90"/>
      <c r="AO622" s="90"/>
      <c r="AP622" s="90"/>
      <c r="AQ622" s="90"/>
      <c r="AR622" s="90"/>
      <c r="AS622" s="90"/>
      <c r="AT622" s="90"/>
      <c r="AU622" s="90"/>
      <c r="AV622" s="90"/>
      <c r="AW622" s="90"/>
      <c r="AX622" s="90"/>
      <c r="AY622" s="90"/>
      <c r="AZ622" s="90"/>
      <c r="BA622" s="90"/>
      <c r="BB622" s="90"/>
      <c r="BC622" s="90"/>
      <c r="BD622" s="90"/>
      <c r="BE622" s="90"/>
      <c r="BF622" s="90"/>
      <c r="BG622" s="90"/>
      <c r="BH622" s="90"/>
      <c r="BI622" s="90"/>
      <c r="BJ622" s="90"/>
      <c r="BK622" s="90"/>
      <c r="BL622" s="90"/>
      <c r="BM622" s="90"/>
      <c r="BN622" s="90"/>
      <c r="BO622" s="90"/>
      <c r="BP622" s="90"/>
      <c r="BQ622" s="90"/>
      <c r="BR622" s="90"/>
      <c r="BS622" s="90"/>
      <c r="BT622" s="90"/>
      <c r="BU622" s="90"/>
      <c r="BV622" s="90"/>
      <c r="BW622" s="90"/>
      <c r="BX622" s="90"/>
      <c r="BY622" s="90"/>
      <c r="BZ622" s="90"/>
      <c r="CA622" s="90"/>
      <c r="CB622" s="90"/>
      <c r="CC622" s="90"/>
      <c r="CD622" s="90"/>
      <c r="CE622" s="90"/>
      <c r="CF622" s="90"/>
      <c r="CG622" s="90"/>
      <c r="CH622" s="90"/>
      <c r="CI622" s="90"/>
      <c r="CJ622" s="90"/>
      <c r="CK622" s="90"/>
      <c r="CL622" s="90"/>
      <c r="CM622" s="90"/>
      <c r="CN622" s="90"/>
      <c r="CO622" s="90"/>
      <c r="CP622" s="90"/>
      <c r="CQ622" s="90"/>
      <c r="CR622" s="90"/>
      <c r="CS622" s="90"/>
      <c r="CT622" s="90"/>
      <c r="CU622" s="90"/>
      <c r="CV622" s="90"/>
      <c r="CW622" s="90"/>
      <c r="CX622" s="90"/>
      <c r="CY622" s="90"/>
      <c r="CZ622" s="90"/>
      <c r="DA622" s="90"/>
      <c r="DB622" s="90"/>
      <c r="DC622" s="90"/>
      <c r="DD622" s="90"/>
      <c r="DE622" s="90"/>
      <c r="DF622" s="90"/>
      <c r="DG622" s="90"/>
      <c r="DH622" s="90"/>
      <c r="DI622" s="90"/>
      <c r="DJ622" s="90"/>
      <c r="DK622" s="90"/>
      <c r="DL622" s="90"/>
      <c r="DM622" s="90"/>
      <c r="DN622" s="90"/>
      <c r="DO622" s="90"/>
      <c r="DP622" s="90"/>
      <c r="DQ622" s="90"/>
      <c r="DR622" s="90"/>
      <c r="DS622" s="90"/>
      <c r="DT622" s="90"/>
      <c r="DU622" s="90"/>
      <c r="DV622" s="90"/>
      <c r="DW622" s="90"/>
      <c r="DX622" s="90"/>
      <c r="DY622" s="90"/>
      <c r="DZ622" s="90"/>
      <c r="EA622" s="90"/>
      <c r="EB622" s="90"/>
      <c r="EC622" s="90"/>
      <c r="ED622" s="90"/>
      <c r="EE622" s="90"/>
      <c r="EF622" s="90"/>
      <c r="EG622" s="90"/>
      <c r="EH622" s="90"/>
      <c r="EI622" s="90"/>
      <c r="EJ622" s="90"/>
      <c r="EK622" s="90"/>
      <c r="EL622" s="90"/>
      <c r="EM622" s="90"/>
      <c r="EN622" s="90"/>
      <c r="EO622" s="90"/>
      <c r="EP622" s="90"/>
      <c r="EQ622" s="90"/>
      <c r="ER622" s="90"/>
      <c r="ES622" s="90"/>
      <c r="ET622" s="90"/>
      <c r="EU622" s="90"/>
      <c r="EV622" s="90"/>
      <c r="EW622" s="90"/>
      <c r="EX622" s="90"/>
      <c r="EY622" s="90"/>
      <c r="EZ622" s="90"/>
      <c r="FA622" s="90"/>
      <c r="FB622" s="90"/>
      <c r="FC622" s="90"/>
      <c r="FD622" s="90"/>
      <c r="FE622" s="90"/>
      <c r="FF622" s="90"/>
      <c r="FG622" s="90"/>
      <c r="FH622" s="90"/>
      <c r="FI622" s="90"/>
      <c r="FJ622" s="90"/>
      <c r="FK622" s="90"/>
      <c r="FL622" s="90"/>
      <c r="FM622" s="90"/>
      <c r="FN622" s="90"/>
      <c r="FO622" s="90"/>
      <c r="FP622" s="90"/>
      <c r="FQ622" s="90"/>
      <c r="FR622" s="90"/>
      <c r="FS622" s="90"/>
      <c r="FT622" s="90"/>
      <c r="FU622" s="90"/>
      <c r="FV622" s="90"/>
      <c r="FW622" s="90"/>
      <c r="FX622" s="90"/>
      <c r="FY622" s="90"/>
      <c r="FZ622" s="90"/>
      <c r="GA622" s="90"/>
      <c r="GB622" s="90"/>
      <c r="GC622" s="90"/>
      <c r="GD622" s="90"/>
      <c r="GE622" s="90"/>
      <c r="GF622" s="90"/>
      <c r="GG622" s="90"/>
      <c r="GH622" s="90"/>
      <c r="GI622" s="90"/>
      <c r="GJ622" s="90"/>
      <c r="GK622" s="90"/>
      <c r="GL622" s="90"/>
      <c r="GM622" s="90"/>
      <c r="GN622" s="90"/>
      <c r="GO622" s="90"/>
      <c r="GP622" s="90"/>
      <c r="GQ622" s="90"/>
      <c r="GR622" s="90"/>
      <c r="GS622" s="90"/>
      <c r="GT622" s="90"/>
      <c r="GU622" s="90"/>
      <c r="GV622" s="90"/>
      <c r="GW622" s="90"/>
      <c r="GX622" s="90"/>
      <c r="GY622" s="90"/>
      <c r="GZ622" s="90"/>
      <c r="HA622" s="90"/>
      <c r="HB622" s="90"/>
      <c r="HC622" s="90"/>
      <c r="HD622" s="90"/>
      <c r="HE622" s="90"/>
      <c r="HF622" s="90"/>
      <c r="HG622" s="90"/>
      <c r="HH622" s="90"/>
      <c r="HI622" s="90"/>
      <c r="HJ622" s="90"/>
      <c r="HK622" s="90"/>
      <c r="HL622" s="90"/>
      <c r="HM622" s="90"/>
      <c r="HN622" s="90"/>
      <c r="HO622" s="90"/>
      <c r="HP622" s="90"/>
      <c r="HQ622" s="90"/>
      <c r="HR622" s="90"/>
      <c r="HS622" s="90"/>
      <c r="HT622" s="90"/>
      <c r="HU622" s="90"/>
      <c r="HV622" s="90"/>
      <c r="HW622" s="90"/>
      <c r="HX622" s="90"/>
      <c r="HY622" s="90"/>
      <c r="HZ622" s="90"/>
      <c r="IA622" s="90"/>
      <c r="IB622" s="90"/>
      <c r="IC622" s="90"/>
      <c r="ID622" s="90"/>
      <c r="IE622" s="90"/>
      <c r="IF622" s="90"/>
      <c r="IG622" s="90"/>
      <c r="IH622" s="90"/>
      <c r="II622" s="90"/>
      <c r="IJ622" s="90"/>
      <c r="IK622" s="90"/>
      <c r="IL622" s="90"/>
      <c r="IM622" s="90"/>
      <c r="IN622" s="90"/>
      <c r="IO622" s="90"/>
      <c r="IP622" s="90"/>
      <c r="IQ622" s="90"/>
      <c r="IR622" s="90"/>
      <c r="IS622" s="90"/>
      <c r="IT622" s="90"/>
      <c r="IU622" s="90"/>
      <c r="IV622" s="90"/>
      <c r="IW622" s="90"/>
      <c r="IX622" s="90"/>
    </row>
    <row r="623" spans="4:258" s="3" customFormat="1" x14ac:dyDescent="0.25">
      <c r="D623" s="2"/>
      <c r="AH623" s="90"/>
      <c r="AI623" s="90"/>
      <c r="AJ623" s="90"/>
      <c r="AK623" s="90"/>
      <c r="AL623" s="90"/>
      <c r="AM623" s="90"/>
      <c r="AN623" s="90"/>
      <c r="AO623" s="90"/>
      <c r="AP623" s="90"/>
      <c r="AQ623" s="90"/>
      <c r="AR623" s="90"/>
      <c r="AS623" s="90"/>
      <c r="AT623" s="90"/>
      <c r="AU623" s="90"/>
      <c r="AV623" s="90"/>
      <c r="AW623" s="90"/>
      <c r="AX623" s="90"/>
      <c r="AY623" s="90"/>
      <c r="AZ623" s="90"/>
      <c r="BA623" s="90"/>
      <c r="BB623" s="90"/>
      <c r="BC623" s="90"/>
      <c r="BD623" s="90"/>
      <c r="BE623" s="90"/>
      <c r="BF623" s="90"/>
      <c r="BG623" s="90"/>
      <c r="BH623" s="90"/>
      <c r="BI623" s="90"/>
      <c r="BJ623" s="90"/>
      <c r="BK623" s="90"/>
      <c r="BL623" s="90"/>
      <c r="BM623" s="90"/>
      <c r="BN623" s="90"/>
      <c r="BO623" s="90"/>
      <c r="BP623" s="90"/>
      <c r="BQ623" s="90"/>
      <c r="BR623" s="90"/>
      <c r="BS623" s="90"/>
      <c r="BT623" s="90"/>
      <c r="BU623" s="90"/>
      <c r="BV623" s="90"/>
      <c r="BW623" s="90"/>
      <c r="BX623" s="90"/>
      <c r="BY623" s="90"/>
      <c r="BZ623" s="90"/>
      <c r="CA623" s="90"/>
      <c r="CB623" s="90"/>
      <c r="CC623" s="90"/>
      <c r="CD623" s="90"/>
      <c r="CE623" s="90"/>
      <c r="CF623" s="90"/>
      <c r="CG623" s="90"/>
      <c r="CH623" s="90"/>
      <c r="CI623" s="90"/>
      <c r="CJ623" s="90"/>
      <c r="CK623" s="90"/>
      <c r="CL623" s="90"/>
      <c r="CM623" s="90"/>
      <c r="CN623" s="90"/>
      <c r="CO623" s="90"/>
      <c r="CP623" s="90"/>
      <c r="CQ623" s="90"/>
      <c r="CR623" s="90"/>
      <c r="CS623" s="90"/>
      <c r="CT623" s="90"/>
      <c r="CU623" s="90"/>
      <c r="CV623" s="90"/>
      <c r="CW623" s="90"/>
      <c r="CX623" s="90"/>
      <c r="CY623" s="90"/>
      <c r="CZ623" s="90"/>
      <c r="DA623" s="90"/>
      <c r="DB623" s="90"/>
      <c r="DC623" s="90"/>
      <c r="DD623" s="90"/>
      <c r="DE623" s="90"/>
      <c r="DF623" s="90"/>
      <c r="DG623" s="90"/>
      <c r="DH623" s="90"/>
      <c r="DI623" s="90"/>
      <c r="DJ623" s="90"/>
      <c r="DK623" s="90"/>
      <c r="DL623" s="90"/>
      <c r="DM623" s="90"/>
      <c r="DN623" s="90"/>
      <c r="DO623" s="90"/>
      <c r="DP623" s="90"/>
      <c r="DQ623" s="90"/>
      <c r="DR623" s="90"/>
      <c r="DS623" s="90"/>
      <c r="DT623" s="90"/>
      <c r="DU623" s="90"/>
      <c r="DV623" s="90"/>
      <c r="DW623" s="90"/>
      <c r="DX623" s="90"/>
      <c r="DY623" s="90"/>
      <c r="DZ623" s="90"/>
      <c r="EA623" s="90"/>
      <c r="EB623" s="90"/>
      <c r="EC623" s="90"/>
      <c r="ED623" s="90"/>
      <c r="EE623" s="90"/>
      <c r="EF623" s="90"/>
      <c r="EG623" s="90"/>
      <c r="EH623" s="90"/>
      <c r="EI623" s="90"/>
      <c r="EJ623" s="90"/>
      <c r="EK623" s="90"/>
      <c r="EL623" s="90"/>
      <c r="EM623" s="90"/>
      <c r="EN623" s="90"/>
      <c r="EO623" s="90"/>
      <c r="EP623" s="90"/>
      <c r="EQ623" s="90"/>
      <c r="ER623" s="90"/>
      <c r="ES623" s="90"/>
      <c r="ET623" s="90"/>
      <c r="EU623" s="90"/>
      <c r="EV623" s="90"/>
      <c r="EW623" s="90"/>
      <c r="EX623" s="90"/>
      <c r="EY623" s="90"/>
      <c r="EZ623" s="90"/>
      <c r="FA623" s="90"/>
      <c r="FB623" s="90"/>
      <c r="FC623" s="90"/>
      <c r="FD623" s="90"/>
      <c r="FE623" s="90"/>
      <c r="FF623" s="90"/>
      <c r="FG623" s="90"/>
      <c r="FH623" s="90"/>
      <c r="FI623" s="90"/>
      <c r="FJ623" s="90"/>
      <c r="FK623" s="90"/>
      <c r="FL623" s="90"/>
      <c r="FM623" s="90"/>
      <c r="FN623" s="90"/>
      <c r="FO623" s="90"/>
      <c r="FP623" s="90"/>
      <c r="FQ623" s="90"/>
      <c r="FR623" s="90"/>
      <c r="FS623" s="90"/>
      <c r="FT623" s="90"/>
      <c r="FU623" s="90"/>
      <c r="FV623" s="90"/>
      <c r="FW623" s="90"/>
      <c r="FX623" s="90"/>
      <c r="FY623" s="90"/>
      <c r="FZ623" s="90"/>
      <c r="GA623" s="90"/>
      <c r="GB623" s="90"/>
      <c r="GC623" s="90"/>
      <c r="GD623" s="90"/>
      <c r="GE623" s="90"/>
      <c r="GF623" s="90"/>
      <c r="GG623" s="90"/>
      <c r="GH623" s="90"/>
      <c r="GI623" s="90"/>
      <c r="GJ623" s="90"/>
      <c r="GK623" s="90"/>
      <c r="GL623" s="90"/>
      <c r="GM623" s="90"/>
      <c r="GN623" s="90"/>
      <c r="GO623" s="90"/>
      <c r="GP623" s="90"/>
      <c r="GQ623" s="90"/>
      <c r="GR623" s="90"/>
      <c r="GS623" s="90"/>
      <c r="GT623" s="90"/>
      <c r="GU623" s="90"/>
      <c r="GV623" s="90"/>
      <c r="GW623" s="90"/>
      <c r="GX623" s="90"/>
      <c r="GY623" s="90"/>
      <c r="GZ623" s="90"/>
      <c r="HA623" s="90"/>
      <c r="HB623" s="90"/>
      <c r="HC623" s="90"/>
      <c r="HD623" s="90"/>
      <c r="HE623" s="90"/>
      <c r="HF623" s="90"/>
      <c r="HG623" s="90"/>
      <c r="HH623" s="90"/>
      <c r="HI623" s="90"/>
      <c r="HJ623" s="90"/>
      <c r="HK623" s="90"/>
      <c r="HL623" s="90"/>
      <c r="HM623" s="90"/>
      <c r="HN623" s="90"/>
      <c r="HO623" s="90"/>
      <c r="HP623" s="90"/>
      <c r="HQ623" s="90"/>
      <c r="HR623" s="90"/>
      <c r="HS623" s="90"/>
      <c r="HT623" s="90"/>
      <c r="HU623" s="90"/>
      <c r="HV623" s="90"/>
      <c r="HW623" s="90"/>
      <c r="HX623" s="90"/>
      <c r="HY623" s="90"/>
      <c r="HZ623" s="90"/>
      <c r="IA623" s="90"/>
      <c r="IB623" s="90"/>
      <c r="IC623" s="90"/>
      <c r="ID623" s="90"/>
      <c r="IE623" s="90"/>
      <c r="IF623" s="90"/>
      <c r="IG623" s="90"/>
      <c r="IH623" s="90"/>
      <c r="II623" s="90"/>
      <c r="IJ623" s="90"/>
      <c r="IK623" s="90"/>
      <c r="IL623" s="90"/>
      <c r="IM623" s="90"/>
      <c r="IN623" s="90"/>
      <c r="IO623" s="90"/>
      <c r="IP623" s="90"/>
      <c r="IQ623" s="90"/>
      <c r="IR623" s="90"/>
      <c r="IS623" s="90"/>
      <c r="IT623" s="90"/>
      <c r="IU623" s="90"/>
      <c r="IV623" s="90"/>
      <c r="IW623" s="90"/>
      <c r="IX623" s="90"/>
    </row>
    <row r="624" spans="4:258" s="3" customFormat="1" x14ac:dyDescent="0.25">
      <c r="D624" s="2"/>
      <c r="AH624" s="90"/>
      <c r="AI624" s="90"/>
      <c r="AJ624" s="90"/>
      <c r="AK624" s="90"/>
      <c r="AL624" s="90"/>
      <c r="AM624" s="90"/>
      <c r="AN624" s="90"/>
      <c r="AO624" s="90"/>
      <c r="AP624" s="90"/>
      <c r="AQ624" s="90"/>
      <c r="AR624" s="90"/>
      <c r="AS624" s="90"/>
      <c r="AT624" s="90"/>
      <c r="AU624" s="90"/>
      <c r="AV624" s="90"/>
      <c r="AW624" s="90"/>
      <c r="AX624" s="90"/>
      <c r="AY624" s="90"/>
      <c r="AZ624" s="90"/>
      <c r="BA624" s="90"/>
      <c r="BB624" s="90"/>
      <c r="BC624" s="90"/>
      <c r="BD624" s="90"/>
      <c r="BE624" s="90"/>
      <c r="BF624" s="90"/>
      <c r="BG624" s="90"/>
      <c r="BH624" s="90"/>
      <c r="BI624" s="90"/>
      <c r="BJ624" s="90"/>
      <c r="BK624" s="90"/>
      <c r="BL624" s="90"/>
      <c r="BM624" s="90"/>
      <c r="BN624" s="90"/>
      <c r="BO624" s="90"/>
      <c r="BP624" s="90"/>
      <c r="BQ624" s="90"/>
      <c r="BR624" s="90"/>
      <c r="BS624" s="90"/>
      <c r="BT624" s="90"/>
      <c r="BU624" s="90"/>
      <c r="BV624" s="90"/>
      <c r="BW624" s="90"/>
      <c r="BX624" s="90"/>
      <c r="BY624" s="90"/>
      <c r="BZ624" s="90"/>
      <c r="CA624" s="90"/>
      <c r="CB624" s="90"/>
      <c r="CC624" s="90"/>
      <c r="CD624" s="90"/>
      <c r="CE624" s="90"/>
      <c r="CF624" s="90"/>
      <c r="CG624" s="90"/>
      <c r="CH624" s="90"/>
      <c r="CI624" s="90"/>
      <c r="CJ624" s="90"/>
      <c r="CK624" s="90"/>
      <c r="CL624" s="90"/>
      <c r="CM624" s="90"/>
      <c r="CN624" s="90"/>
      <c r="CO624" s="90"/>
      <c r="CP624" s="90"/>
      <c r="CQ624" s="90"/>
      <c r="CR624" s="90"/>
      <c r="CS624" s="90"/>
      <c r="CT624" s="90"/>
      <c r="CU624" s="90"/>
      <c r="CV624" s="90"/>
      <c r="CW624" s="90"/>
      <c r="CX624" s="90"/>
      <c r="CY624" s="90"/>
      <c r="CZ624" s="90"/>
      <c r="DA624" s="90"/>
      <c r="DB624" s="90"/>
      <c r="DC624" s="90"/>
      <c r="DD624" s="90"/>
      <c r="DE624" s="90"/>
      <c r="DF624" s="90"/>
      <c r="DG624" s="90"/>
      <c r="DH624" s="90"/>
      <c r="DI624" s="90"/>
      <c r="DJ624" s="90"/>
      <c r="DK624" s="90"/>
      <c r="DL624" s="90"/>
      <c r="DM624" s="90"/>
      <c r="DN624" s="90"/>
      <c r="DO624" s="90"/>
      <c r="DP624" s="90"/>
      <c r="DQ624" s="90"/>
      <c r="DR624" s="90"/>
      <c r="DS624" s="90"/>
      <c r="DT624" s="90"/>
      <c r="DU624" s="90"/>
      <c r="DV624" s="90"/>
      <c r="DW624" s="90"/>
      <c r="DX624" s="90"/>
      <c r="DY624" s="90"/>
      <c r="DZ624" s="90"/>
      <c r="EA624" s="90"/>
      <c r="EB624" s="90"/>
      <c r="EC624" s="90"/>
      <c r="ED624" s="90"/>
      <c r="EE624" s="90"/>
      <c r="EF624" s="90"/>
      <c r="EG624" s="90"/>
      <c r="EH624" s="90"/>
      <c r="EI624" s="90"/>
      <c r="EJ624" s="90"/>
      <c r="EK624" s="90"/>
      <c r="EL624" s="90"/>
      <c r="EM624" s="90"/>
      <c r="EN624" s="90"/>
      <c r="EO624" s="90"/>
      <c r="EP624" s="90"/>
      <c r="EQ624" s="90"/>
      <c r="ER624" s="90"/>
      <c r="ES624" s="90"/>
      <c r="ET624" s="90"/>
      <c r="EU624" s="90"/>
      <c r="EV624" s="90"/>
      <c r="EW624" s="90"/>
      <c r="EX624" s="90"/>
      <c r="EY624" s="90"/>
      <c r="EZ624" s="90"/>
      <c r="FA624" s="90"/>
      <c r="FB624" s="90"/>
      <c r="FC624" s="90"/>
      <c r="FD624" s="90"/>
      <c r="FE624" s="90"/>
      <c r="FF624" s="90"/>
      <c r="FG624" s="90"/>
      <c r="FH624" s="90"/>
      <c r="FI624" s="90"/>
      <c r="FJ624" s="90"/>
      <c r="FK624" s="90"/>
      <c r="FL624" s="90"/>
      <c r="FM624" s="90"/>
      <c r="FN624" s="90"/>
      <c r="FO624" s="90"/>
      <c r="FP624" s="90"/>
      <c r="FQ624" s="90"/>
      <c r="FR624" s="90"/>
      <c r="FS624" s="90"/>
      <c r="FT624" s="90"/>
      <c r="FU624" s="90"/>
      <c r="FV624" s="90"/>
      <c r="FW624" s="90"/>
      <c r="FX624" s="90"/>
      <c r="FY624" s="90"/>
      <c r="FZ624" s="90"/>
      <c r="GA624" s="90"/>
      <c r="GB624" s="90"/>
      <c r="GC624" s="90"/>
      <c r="GD624" s="90"/>
      <c r="GE624" s="90"/>
      <c r="GF624" s="90"/>
      <c r="GG624" s="90"/>
      <c r="GH624" s="90"/>
      <c r="GI624" s="90"/>
      <c r="GJ624" s="90"/>
      <c r="GK624" s="90"/>
      <c r="GL624" s="90"/>
      <c r="GM624" s="90"/>
      <c r="GN624" s="90"/>
      <c r="GO624" s="90"/>
      <c r="GP624" s="90"/>
      <c r="GQ624" s="90"/>
      <c r="GR624" s="90"/>
      <c r="GS624" s="90"/>
      <c r="GT624" s="90"/>
      <c r="GU624" s="90"/>
      <c r="GV624" s="90"/>
      <c r="GW624" s="90"/>
      <c r="GX624" s="90"/>
      <c r="GY624" s="90"/>
      <c r="GZ624" s="90"/>
      <c r="HA624" s="90"/>
      <c r="HB624" s="90"/>
      <c r="HC624" s="90"/>
      <c r="HD624" s="90"/>
      <c r="HE624" s="90"/>
      <c r="HF624" s="90"/>
      <c r="HG624" s="90"/>
      <c r="HH624" s="90"/>
      <c r="HI624" s="90"/>
      <c r="HJ624" s="90"/>
      <c r="HK624" s="90"/>
      <c r="HL624" s="90"/>
      <c r="HM624" s="90"/>
      <c r="HN624" s="90"/>
      <c r="HO624" s="90"/>
      <c r="HP624" s="90"/>
      <c r="HQ624" s="90"/>
      <c r="HR624" s="90"/>
      <c r="HS624" s="90"/>
      <c r="HT624" s="90"/>
      <c r="HU624" s="90"/>
      <c r="HV624" s="90"/>
      <c r="HW624" s="90"/>
      <c r="HX624" s="90"/>
      <c r="HY624" s="90"/>
      <c r="HZ624" s="90"/>
      <c r="IA624" s="90"/>
      <c r="IB624" s="90"/>
      <c r="IC624" s="90"/>
      <c r="ID624" s="90"/>
      <c r="IE624" s="90"/>
      <c r="IF624" s="90"/>
      <c r="IG624" s="90"/>
      <c r="IH624" s="90"/>
      <c r="II624" s="90"/>
      <c r="IJ624" s="90"/>
      <c r="IK624" s="90"/>
      <c r="IL624" s="90"/>
      <c r="IM624" s="90"/>
      <c r="IN624" s="90"/>
      <c r="IO624" s="90"/>
      <c r="IP624" s="90"/>
      <c r="IQ624" s="90"/>
      <c r="IR624" s="90"/>
      <c r="IS624" s="90"/>
      <c r="IT624" s="90"/>
      <c r="IU624" s="90"/>
      <c r="IV624" s="90"/>
      <c r="IW624" s="90"/>
      <c r="IX624" s="90"/>
    </row>
    <row r="625" spans="4:258" s="3" customFormat="1" x14ac:dyDescent="0.25">
      <c r="D625" s="2"/>
      <c r="AH625" s="90"/>
      <c r="AI625" s="90"/>
      <c r="AJ625" s="90"/>
      <c r="AK625" s="90"/>
      <c r="AL625" s="90"/>
      <c r="AM625" s="90"/>
      <c r="AN625" s="90"/>
      <c r="AO625" s="90"/>
      <c r="AP625" s="90"/>
      <c r="AQ625" s="90"/>
      <c r="AR625" s="90"/>
      <c r="AS625" s="90"/>
      <c r="AT625" s="90"/>
      <c r="AU625" s="90"/>
      <c r="AV625" s="90"/>
      <c r="AW625" s="90"/>
      <c r="AX625" s="90"/>
      <c r="AY625" s="90"/>
      <c r="AZ625" s="90"/>
      <c r="BA625" s="90"/>
      <c r="BB625" s="90"/>
      <c r="BC625" s="90"/>
      <c r="BD625" s="90"/>
      <c r="BE625" s="90"/>
      <c r="BF625" s="90"/>
      <c r="BG625" s="90"/>
      <c r="BH625" s="90"/>
      <c r="BI625" s="90"/>
      <c r="BJ625" s="90"/>
      <c r="BK625" s="90"/>
      <c r="BL625" s="90"/>
      <c r="BM625" s="90"/>
      <c r="BN625" s="90"/>
      <c r="BO625" s="90"/>
      <c r="BP625" s="90"/>
      <c r="BQ625" s="90"/>
      <c r="BR625" s="90"/>
      <c r="BS625" s="90"/>
      <c r="BT625" s="90"/>
      <c r="BU625" s="90"/>
      <c r="BV625" s="90"/>
      <c r="BW625" s="90"/>
      <c r="BX625" s="90"/>
      <c r="BY625" s="90"/>
      <c r="BZ625" s="90"/>
      <c r="CA625" s="90"/>
      <c r="CB625" s="90"/>
      <c r="CC625" s="90"/>
      <c r="CD625" s="90"/>
      <c r="CE625" s="90"/>
      <c r="CF625" s="90"/>
      <c r="CG625" s="90"/>
      <c r="CH625" s="90"/>
      <c r="CI625" s="90"/>
      <c r="CJ625" s="90"/>
      <c r="CK625" s="90"/>
      <c r="CL625" s="90"/>
      <c r="CM625" s="90"/>
      <c r="CN625" s="90"/>
      <c r="CO625" s="90"/>
      <c r="CP625" s="90"/>
      <c r="CQ625" s="90"/>
      <c r="CR625" s="90"/>
      <c r="CS625" s="90"/>
      <c r="CT625" s="90"/>
      <c r="CU625" s="90"/>
      <c r="CV625" s="90"/>
      <c r="CW625" s="90"/>
      <c r="CX625" s="90"/>
      <c r="CY625" s="90"/>
      <c r="CZ625" s="90"/>
      <c r="DA625" s="90"/>
      <c r="DB625" s="90"/>
      <c r="DC625" s="90"/>
      <c r="DD625" s="90"/>
      <c r="DE625" s="90"/>
      <c r="DF625" s="90"/>
      <c r="DG625" s="90"/>
      <c r="DH625" s="90"/>
      <c r="DI625" s="90"/>
      <c r="DJ625" s="90"/>
      <c r="DK625" s="90"/>
      <c r="DL625" s="90"/>
      <c r="DM625" s="90"/>
      <c r="DN625" s="90"/>
      <c r="DO625" s="90"/>
      <c r="DP625" s="90"/>
      <c r="DQ625" s="90"/>
      <c r="DR625" s="90"/>
      <c r="DS625" s="90"/>
      <c r="DT625" s="90"/>
      <c r="DU625" s="90"/>
      <c r="DV625" s="90"/>
      <c r="DW625" s="90"/>
      <c r="DX625" s="90"/>
      <c r="DY625" s="90"/>
      <c r="DZ625" s="90"/>
      <c r="EA625" s="90"/>
      <c r="EB625" s="90"/>
      <c r="EC625" s="90"/>
      <c r="ED625" s="90"/>
      <c r="EE625" s="90"/>
      <c r="EF625" s="90"/>
      <c r="EG625" s="90"/>
      <c r="EH625" s="90"/>
      <c r="EI625" s="90"/>
      <c r="EJ625" s="90"/>
      <c r="EK625" s="90"/>
      <c r="EL625" s="90"/>
      <c r="EM625" s="90"/>
      <c r="EN625" s="90"/>
      <c r="EO625" s="90"/>
      <c r="EP625" s="90"/>
      <c r="EQ625" s="90"/>
      <c r="ER625" s="90"/>
      <c r="ES625" s="90"/>
      <c r="ET625" s="90"/>
      <c r="EU625" s="90"/>
      <c r="EV625" s="90"/>
      <c r="EW625" s="90"/>
      <c r="EX625" s="90"/>
      <c r="EY625" s="90"/>
      <c r="EZ625" s="90"/>
      <c r="FA625" s="90"/>
      <c r="FB625" s="90"/>
      <c r="FC625" s="90"/>
      <c r="FD625" s="90"/>
      <c r="FE625" s="90"/>
      <c r="FF625" s="90"/>
      <c r="FG625" s="90"/>
      <c r="FH625" s="90"/>
      <c r="FI625" s="90"/>
      <c r="FJ625" s="90"/>
      <c r="FK625" s="90"/>
      <c r="FL625" s="90"/>
      <c r="FM625" s="90"/>
      <c r="FN625" s="90"/>
      <c r="FO625" s="90"/>
      <c r="FP625" s="90"/>
      <c r="FQ625" s="90"/>
      <c r="FR625" s="90"/>
      <c r="FS625" s="90"/>
      <c r="FT625" s="90"/>
      <c r="FU625" s="90"/>
      <c r="FV625" s="90"/>
      <c r="FW625" s="90"/>
      <c r="FX625" s="90"/>
      <c r="FY625" s="90"/>
      <c r="FZ625" s="90"/>
      <c r="GA625" s="90"/>
      <c r="GB625" s="90"/>
      <c r="GC625" s="90"/>
      <c r="GD625" s="90"/>
      <c r="GE625" s="90"/>
      <c r="GF625" s="90"/>
      <c r="GG625" s="90"/>
      <c r="GH625" s="90"/>
      <c r="GI625" s="90"/>
      <c r="GJ625" s="90"/>
      <c r="GK625" s="90"/>
      <c r="GL625" s="90"/>
      <c r="GM625" s="90"/>
      <c r="GN625" s="90"/>
      <c r="GO625" s="90"/>
      <c r="GP625" s="90"/>
      <c r="GQ625" s="90"/>
      <c r="GR625" s="90"/>
      <c r="GS625" s="90"/>
      <c r="GT625" s="90"/>
      <c r="GU625" s="90"/>
      <c r="GV625" s="90"/>
      <c r="GW625" s="90"/>
      <c r="GX625" s="90"/>
      <c r="GY625" s="90"/>
      <c r="GZ625" s="90"/>
      <c r="HA625" s="90"/>
      <c r="HB625" s="90"/>
      <c r="HC625" s="90"/>
      <c r="HD625" s="90"/>
      <c r="HE625" s="90"/>
      <c r="HF625" s="90"/>
      <c r="HG625" s="90"/>
      <c r="HH625" s="90"/>
      <c r="HI625" s="90"/>
      <c r="HJ625" s="90"/>
      <c r="HK625" s="90"/>
      <c r="HL625" s="90"/>
      <c r="HM625" s="90"/>
      <c r="HN625" s="90"/>
      <c r="HO625" s="90"/>
      <c r="HP625" s="90"/>
      <c r="HQ625" s="90"/>
      <c r="HR625" s="90"/>
      <c r="HS625" s="90"/>
      <c r="HT625" s="90"/>
      <c r="HU625" s="90"/>
      <c r="HV625" s="90"/>
      <c r="HW625" s="90"/>
      <c r="HX625" s="90"/>
      <c r="HY625" s="90"/>
      <c r="HZ625" s="90"/>
      <c r="IA625" s="90"/>
      <c r="IB625" s="90"/>
      <c r="IC625" s="90"/>
      <c r="ID625" s="90"/>
      <c r="IE625" s="90"/>
      <c r="IF625" s="90"/>
      <c r="IG625" s="90"/>
      <c r="IH625" s="90"/>
      <c r="II625" s="90"/>
      <c r="IJ625" s="90"/>
      <c r="IK625" s="90"/>
      <c r="IL625" s="90"/>
      <c r="IM625" s="90"/>
      <c r="IN625" s="90"/>
      <c r="IO625" s="90"/>
      <c r="IP625" s="90"/>
      <c r="IQ625" s="90"/>
      <c r="IR625" s="90"/>
      <c r="IS625" s="90"/>
      <c r="IT625" s="90"/>
      <c r="IU625" s="90"/>
      <c r="IV625" s="90"/>
      <c r="IW625" s="90"/>
      <c r="IX625" s="90"/>
    </row>
    <row r="626" spans="4:258" s="3" customFormat="1" x14ac:dyDescent="0.25">
      <c r="D626" s="2"/>
      <c r="AH626" s="90"/>
      <c r="AI626" s="90"/>
      <c r="AJ626" s="90"/>
      <c r="AK626" s="90"/>
      <c r="AL626" s="90"/>
      <c r="AM626" s="90"/>
      <c r="AN626" s="90"/>
      <c r="AO626" s="90"/>
      <c r="AP626" s="90"/>
      <c r="AQ626" s="90"/>
      <c r="AR626" s="90"/>
      <c r="AS626" s="90"/>
      <c r="AT626" s="90"/>
      <c r="AU626" s="90"/>
      <c r="AV626" s="90"/>
      <c r="AW626" s="90"/>
      <c r="AX626" s="90"/>
      <c r="AY626" s="90"/>
      <c r="AZ626" s="90"/>
      <c r="BA626" s="90"/>
      <c r="BB626" s="90"/>
      <c r="BC626" s="90"/>
      <c r="BD626" s="90"/>
      <c r="BE626" s="90"/>
      <c r="BF626" s="90"/>
      <c r="BG626" s="90"/>
      <c r="BH626" s="90"/>
      <c r="BI626" s="90"/>
      <c r="BJ626" s="90"/>
      <c r="BK626" s="90"/>
      <c r="BL626" s="90"/>
      <c r="BM626" s="90"/>
      <c r="BN626" s="90"/>
      <c r="BO626" s="90"/>
      <c r="BP626" s="90"/>
      <c r="BQ626" s="90"/>
      <c r="BR626" s="90"/>
      <c r="BS626" s="90"/>
      <c r="BT626" s="90"/>
      <c r="BU626" s="90"/>
      <c r="BV626" s="90"/>
      <c r="BW626" s="90"/>
      <c r="BX626" s="90"/>
      <c r="BY626" s="90"/>
      <c r="BZ626" s="90"/>
      <c r="CA626" s="90"/>
      <c r="CB626" s="90"/>
      <c r="CC626" s="90"/>
      <c r="CD626" s="90"/>
      <c r="CE626" s="90"/>
      <c r="CF626" s="90"/>
      <c r="CG626" s="90"/>
      <c r="CH626" s="90"/>
      <c r="CI626" s="90"/>
      <c r="CJ626" s="90"/>
      <c r="CK626" s="90"/>
      <c r="CL626" s="90"/>
      <c r="CM626" s="90"/>
      <c r="CN626" s="90"/>
      <c r="CO626" s="90"/>
      <c r="CP626" s="90"/>
      <c r="CQ626" s="90"/>
      <c r="CR626" s="90"/>
      <c r="CS626" s="90"/>
      <c r="CT626" s="90"/>
      <c r="CU626" s="90"/>
      <c r="CV626" s="90"/>
      <c r="CW626" s="90"/>
      <c r="CX626" s="90"/>
      <c r="CY626" s="90"/>
      <c r="CZ626" s="90"/>
      <c r="DA626" s="90"/>
      <c r="DB626" s="90"/>
      <c r="DC626" s="90"/>
      <c r="DD626" s="90"/>
      <c r="DE626" s="90"/>
      <c r="DF626" s="90"/>
      <c r="DG626" s="90"/>
      <c r="DH626" s="90"/>
      <c r="DI626" s="90"/>
      <c r="DJ626" s="90"/>
      <c r="DK626" s="90"/>
      <c r="DL626" s="90"/>
      <c r="DM626" s="90"/>
      <c r="DN626" s="90"/>
      <c r="DO626" s="90"/>
      <c r="DP626" s="90"/>
      <c r="DQ626" s="90"/>
      <c r="DR626" s="90"/>
      <c r="DS626" s="90"/>
      <c r="DT626" s="90"/>
      <c r="DU626" s="90"/>
      <c r="DV626" s="90"/>
      <c r="DW626" s="90"/>
      <c r="DX626" s="90"/>
      <c r="DY626" s="90"/>
      <c r="DZ626" s="90"/>
      <c r="EA626" s="90"/>
      <c r="EB626" s="90"/>
      <c r="EC626" s="90"/>
      <c r="ED626" s="90"/>
      <c r="EE626" s="90"/>
      <c r="EF626" s="90"/>
      <c r="EG626" s="90"/>
      <c r="EH626" s="90"/>
      <c r="EI626" s="90"/>
      <c r="EJ626" s="90"/>
      <c r="EK626" s="90"/>
      <c r="EL626" s="90"/>
      <c r="EM626" s="90"/>
      <c r="EN626" s="90"/>
      <c r="EO626" s="90"/>
      <c r="EP626" s="90"/>
      <c r="EQ626" s="90"/>
      <c r="ER626" s="90"/>
      <c r="ES626" s="90"/>
      <c r="ET626" s="90"/>
      <c r="EU626" s="90"/>
      <c r="EV626" s="90"/>
      <c r="EW626" s="90"/>
      <c r="EX626" s="90"/>
      <c r="EY626" s="90"/>
      <c r="EZ626" s="90"/>
      <c r="FA626" s="90"/>
      <c r="FB626" s="90"/>
      <c r="FC626" s="90"/>
      <c r="FD626" s="90"/>
      <c r="FE626" s="90"/>
      <c r="FF626" s="90"/>
      <c r="FG626" s="90"/>
      <c r="FH626" s="90"/>
      <c r="FI626" s="90"/>
      <c r="FJ626" s="90"/>
      <c r="FK626" s="90"/>
      <c r="FL626" s="90"/>
      <c r="FM626" s="90"/>
      <c r="FN626" s="90"/>
      <c r="FO626" s="90"/>
      <c r="FP626" s="90"/>
      <c r="FQ626" s="90"/>
      <c r="FR626" s="90"/>
      <c r="FS626" s="90"/>
      <c r="FT626" s="90"/>
      <c r="FU626" s="90"/>
      <c r="FV626" s="90"/>
      <c r="FW626" s="90"/>
      <c r="FX626" s="90"/>
      <c r="FY626" s="90"/>
      <c r="FZ626" s="90"/>
      <c r="GA626" s="90"/>
      <c r="GB626" s="90"/>
      <c r="GC626" s="90"/>
      <c r="GD626" s="90"/>
      <c r="GE626" s="90"/>
      <c r="GF626" s="90"/>
      <c r="GG626" s="90"/>
      <c r="GH626" s="90"/>
      <c r="GI626" s="90"/>
      <c r="GJ626" s="90"/>
      <c r="GK626" s="90"/>
      <c r="GL626" s="90"/>
      <c r="GM626" s="90"/>
      <c r="GN626" s="90"/>
      <c r="GO626" s="90"/>
      <c r="GP626" s="90"/>
      <c r="GQ626" s="90"/>
      <c r="GR626" s="90"/>
      <c r="GS626" s="90"/>
      <c r="GT626" s="90"/>
      <c r="GU626" s="90"/>
      <c r="GV626" s="90"/>
      <c r="GW626" s="90"/>
      <c r="GX626" s="90"/>
      <c r="GY626" s="90"/>
      <c r="GZ626" s="90"/>
      <c r="HA626" s="90"/>
      <c r="HB626" s="90"/>
      <c r="HC626" s="90"/>
      <c r="HD626" s="90"/>
      <c r="HE626" s="90"/>
      <c r="HF626" s="90"/>
      <c r="HG626" s="90"/>
      <c r="HH626" s="90"/>
      <c r="HI626" s="90"/>
      <c r="HJ626" s="90"/>
      <c r="HK626" s="90"/>
      <c r="HL626" s="90"/>
      <c r="HM626" s="90"/>
      <c r="HN626" s="90"/>
      <c r="HO626" s="90"/>
      <c r="HP626" s="90"/>
      <c r="HQ626" s="90"/>
      <c r="HR626" s="90"/>
      <c r="HS626" s="90"/>
      <c r="HT626" s="90"/>
      <c r="HU626" s="90"/>
      <c r="HV626" s="90"/>
      <c r="HW626" s="90"/>
      <c r="HX626" s="90"/>
      <c r="HY626" s="90"/>
      <c r="HZ626" s="90"/>
      <c r="IA626" s="90"/>
      <c r="IB626" s="90"/>
      <c r="IC626" s="90"/>
      <c r="ID626" s="90"/>
      <c r="IE626" s="90"/>
      <c r="IF626" s="90"/>
      <c r="IG626" s="90"/>
      <c r="IH626" s="90"/>
      <c r="II626" s="90"/>
      <c r="IJ626" s="90"/>
      <c r="IK626" s="90"/>
      <c r="IL626" s="90"/>
      <c r="IM626" s="90"/>
      <c r="IN626" s="90"/>
      <c r="IO626" s="90"/>
      <c r="IP626" s="90"/>
      <c r="IQ626" s="90"/>
      <c r="IR626" s="90"/>
      <c r="IS626" s="90"/>
      <c r="IT626" s="90"/>
      <c r="IU626" s="90"/>
      <c r="IV626" s="90"/>
      <c r="IW626" s="90"/>
      <c r="IX626" s="90"/>
    </row>
    <row r="627" spans="4:258" s="3" customFormat="1" x14ac:dyDescent="0.25">
      <c r="D627" s="2"/>
      <c r="AH627" s="90"/>
      <c r="AI627" s="90"/>
      <c r="AJ627" s="90"/>
      <c r="AK627" s="90"/>
      <c r="AL627" s="90"/>
      <c r="AM627" s="90"/>
      <c r="AN627" s="90"/>
      <c r="AO627" s="90"/>
      <c r="AP627" s="90"/>
      <c r="AQ627" s="90"/>
      <c r="AR627" s="90"/>
      <c r="AS627" s="90"/>
      <c r="AT627" s="90"/>
      <c r="AU627" s="90"/>
      <c r="AV627" s="90"/>
      <c r="AW627" s="90"/>
      <c r="AX627" s="90"/>
      <c r="AY627" s="90"/>
      <c r="AZ627" s="90"/>
      <c r="BA627" s="90"/>
      <c r="BB627" s="90"/>
      <c r="BC627" s="90"/>
      <c r="BD627" s="90"/>
      <c r="BE627" s="90"/>
      <c r="BF627" s="90"/>
      <c r="BG627" s="90"/>
      <c r="BH627" s="90"/>
      <c r="BI627" s="90"/>
      <c r="BJ627" s="90"/>
      <c r="BK627" s="90"/>
      <c r="BL627" s="90"/>
      <c r="BM627" s="90"/>
      <c r="BN627" s="90"/>
      <c r="BO627" s="90"/>
      <c r="BP627" s="90"/>
      <c r="BQ627" s="90"/>
      <c r="BR627" s="90"/>
      <c r="BS627" s="90"/>
      <c r="BT627" s="90"/>
      <c r="BU627" s="90"/>
      <c r="BV627" s="90"/>
      <c r="BW627" s="90"/>
      <c r="BX627" s="90"/>
      <c r="BY627" s="90"/>
      <c r="BZ627" s="90"/>
      <c r="CA627" s="90"/>
      <c r="CB627" s="90"/>
      <c r="CC627" s="90"/>
      <c r="CD627" s="90"/>
      <c r="CE627" s="90"/>
      <c r="CF627" s="90"/>
      <c r="CG627" s="90"/>
      <c r="CH627" s="90"/>
      <c r="CI627" s="90"/>
      <c r="CJ627" s="90"/>
      <c r="CK627" s="90"/>
      <c r="CL627" s="90"/>
      <c r="CM627" s="90"/>
      <c r="CN627" s="90"/>
      <c r="CO627" s="90"/>
      <c r="CP627" s="90"/>
      <c r="CQ627" s="90"/>
      <c r="CR627" s="90"/>
      <c r="CS627" s="90"/>
      <c r="CT627" s="90"/>
      <c r="CU627" s="90"/>
      <c r="CV627" s="90"/>
      <c r="CW627" s="90"/>
      <c r="CX627" s="90"/>
      <c r="CY627" s="90"/>
      <c r="CZ627" s="90"/>
      <c r="DA627" s="90"/>
      <c r="DB627" s="90"/>
      <c r="DC627" s="90"/>
      <c r="DD627" s="90"/>
      <c r="DE627" s="90"/>
      <c r="DF627" s="90"/>
      <c r="DG627" s="90"/>
      <c r="DH627" s="90"/>
      <c r="DI627" s="90"/>
      <c r="DJ627" s="90"/>
      <c r="DK627" s="90"/>
      <c r="DL627" s="90"/>
      <c r="DM627" s="90"/>
      <c r="DN627" s="90"/>
      <c r="DO627" s="90"/>
      <c r="DP627" s="90"/>
      <c r="DQ627" s="90"/>
      <c r="DR627" s="90"/>
      <c r="DS627" s="90"/>
      <c r="DT627" s="90"/>
      <c r="DU627" s="90"/>
      <c r="DV627" s="90"/>
      <c r="DW627" s="90"/>
      <c r="DX627" s="90"/>
      <c r="DY627" s="90"/>
      <c r="DZ627" s="90"/>
      <c r="EA627" s="90"/>
      <c r="EB627" s="90"/>
      <c r="EC627" s="90"/>
      <c r="ED627" s="90"/>
      <c r="EE627" s="90"/>
      <c r="EF627" s="90"/>
      <c r="EG627" s="90"/>
      <c r="EH627" s="90"/>
      <c r="EI627" s="90"/>
      <c r="EJ627" s="90"/>
      <c r="EK627" s="90"/>
      <c r="EL627" s="90"/>
      <c r="EM627" s="90"/>
      <c r="EN627" s="90"/>
      <c r="EO627" s="90"/>
      <c r="EP627" s="90"/>
      <c r="EQ627" s="90"/>
      <c r="ER627" s="90"/>
      <c r="ES627" s="90"/>
      <c r="ET627" s="90"/>
      <c r="EU627" s="90"/>
      <c r="EV627" s="90"/>
      <c r="EW627" s="90"/>
      <c r="EX627" s="90"/>
      <c r="EY627" s="90"/>
      <c r="EZ627" s="90"/>
      <c r="FA627" s="90"/>
      <c r="FB627" s="90"/>
      <c r="FC627" s="90"/>
      <c r="FD627" s="90"/>
      <c r="FE627" s="90"/>
      <c r="FF627" s="90"/>
      <c r="FG627" s="90"/>
      <c r="FH627" s="90"/>
      <c r="FI627" s="90"/>
      <c r="FJ627" s="90"/>
      <c r="FK627" s="90"/>
      <c r="FL627" s="90"/>
      <c r="FM627" s="90"/>
      <c r="FN627" s="90"/>
      <c r="FO627" s="90"/>
      <c r="FP627" s="90"/>
      <c r="FQ627" s="90"/>
      <c r="FR627" s="90"/>
      <c r="FS627" s="90"/>
      <c r="FT627" s="90"/>
      <c r="FU627" s="90"/>
      <c r="FV627" s="90"/>
      <c r="FW627" s="90"/>
      <c r="FX627" s="90"/>
      <c r="FY627" s="90"/>
      <c r="FZ627" s="90"/>
      <c r="GA627" s="90"/>
      <c r="GB627" s="90"/>
      <c r="GC627" s="90"/>
      <c r="GD627" s="90"/>
      <c r="GE627" s="90"/>
      <c r="GF627" s="90"/>
      <c r="GG627" s="90"/>
      <c r="GH627" s="90"/>
      <c r="GI627" s="90"/>
      <c r="GJ627" s="90"/>
      <c r="GK627" s="90"/>
      <c r="GL627" s="90"/>
      <c r="GM627" s="90"/>
      <c r="GN627" s="90"/>
      <c r="GO627" s="90"/>
      <c r="GP627" s="90"/>
      <c r="GQ627" s="90"/>
      <c r="GR627" s="90"/>
      <c r="GS627" s="90"/>
      <c r="GT627" s="90"/>
      <c r="GU627" s="90"/>
      <c r="GV627" s="90"/>
      <c r="GW627" s="90"/>
      <c r="GX627" s="90"/>
      <c r="GY627" s="90"/>
      <c r="GZ627" s="90"/>
      <c r="HA627" s="90"/>
      <c r="HB627" s="90"/>
      <c r="HC627" s="90"/>
      <c r="HD627" s="90"/>
      <c r="HE627" s="90"/>
      <c r="HF627" s="90"/>
      <c r="HG627" s="90"/>
      <c r="HH627" s="90"/>
      <c r="HI627" s="90"/>
      <c r="HJ627" s="90"/>
      <c r="HK627" s="90"/>
      <c r="HL627" s="90"/>
      <c r="HM627" s="90"/>
      <c r="HN627" s="90"/>
      <c r="HO627" s="90"/>
      <c r="HP627" s="90"/>
      <c r="HQ627" s="90"/>
      <c r="HR627" s="90"/>
      <c r="HS627" s="90"/>
      <c r="HT627" s="90"/>
      <c r="HU627" s="90"/>
      <c r="HV627" s="90"/>
      <c r="HW627" s="90"/>
      <c r="HX627" s="90"/>
      <c r="HY627" s="90"/>
      <c r="HZ627" s="90"/>
      <c r="IA627" s="90"/>
      <c r="IB627" s="90"/>
      <c r="IC627" s="90"/>
      <c r="ID627" s="90"/>
      <c r="IE627" s="90"/>
      <c r="IF627" s="90"/>
      <c r="IG627" s="90"/>
      <c r="IH627" s="90"/>
      <c r="II627" s="90"/>
      <c r="IJ627" s="90"/>
      <c r="IK627" s="90"/>
      <c r="IL627" s="90"/>
      <c r="IM627" s="90"/>
      <c r="IN627" s="90"/>
      <c r="IO627" s="90"/>
      <c r="IP627" s="90"/>
      <c r="IQ627" s="90"/>
      <c r="IR627" s="90"/>
      <c r="IS627" s="90"/>
      <c r="IT627" s="90"/>
      <c r="IU627" s="90"/>
      <c r="IV627" s="90"/>
      <c r="IW627" s="90"/>
      <c r="IX627" s="90"/>
    </row>
    <row r="628" spans="4:258" s="3" customFormat="1" x14ac:dyDescent="0.25">
      <c r="D628" s="2"/>
      <c r="AH628" s="90"/>
      <c r="AI628" s="90"/>
      <c r="AJ628" s="90"/>
      <c r="AK628" s="90"/>
      <c r="AL628" s="90"/>
      <c r="AM628" s="90"/>
      <c r="AN628" s="90"/>
      <c r="AO628" s="90"/>
      <c r="AP628" s="90"/>
      <c r="AQ628" s="90"/>
      <c r="AR628" s="90"/>
      <c r="AS628" s="90"/>
      <c r="AT628" s="90"/>
      <c r="AU628" s="90"/>
      <c r="AV628" s="90"/>
      <c r="AW628" s="90"/>
      <c r="AX628" s="90"/>
      <c r="AY628" s="90"/>
      <c r="AZ628" s="90"/>
      <c r="BA628" s="90"/>
      <c r="BB628" s="90"/>
      <c r="BC628" s="90"/>
      <c r="BD628" s="90"/>
      <c r="BE628" s="90"/>
      <c r="BF628" s="90"/>
      <c r="BG628" s="90"/>
      <c r="BH628" s="90"/>
      <c r="BI628" s="90"/>
      <c r="BJ628" s="90"/>
      <c r="BK628" s="90"/>
      <c r="BL628" s="90"/>
      <c r="BM628" s="90"/>
      <c r="BN628" s="90"/>
      <c r="BO628" s="90"/>
      <c r="BP628" s="90"/>
      <c r="BQ628" s="90"/>
      <c r="BR628" s="90"/>
      <c r="BS628" s="90"/>
      <c r="BT628" s="90"/>
      <c r="BU628" s="90"/>
      <c r="BV628" s="90"/>
      <c r="BW628" s="90"/>
      <c r="BX628" s="90"/>
      <c r="BY628" s="90"/>
      <c r="BZ628" s="90"/>
      <c r="CA628" s="90"/>
      <c r="CB628" s="90"/>
      <c r="CC628" s="90"/>
      <c r="CD628" s="90"/>
      <c r="CE628" s="90"/>
      <c r="CF628" s="90"/>
      <c r="CG628" s="90"/>
      <c r="CH628" s="90"/>
      <c r="CI628" s="90"/>
      <c r="CJ628" s="90"/>
      <c r="CK628" s="90"/>
      <c r="CL628" s="90"/>
      <c r="CM628" s="90"/>
      <c r="CN628" s="90"/>
      <c r="CO628" s="90"/>
      <c r="CP628" s="90"/>
      <c r="CQ628" s="90"/>
      <c r="CR628" s="90"/>
      <c r="CS628" s="90"/>
      <c r="CT628" s="90"/>
      <c r="CU628" s="90"/>
      <c r="CV628" s="90"/>
      <c r="CW628" s="90"/>
      <c r="CX628" s="90"/>
      <c r="CY628" s="90"/>
      <c r="CZ628" s="90"/>
      <c r="DA628" s="90"/>
      <c r="DB628" s="90"/>
      <c r="DC628" s="90"/>
      <c r="DD628" s="90"/>
      <c r="DE628" s="90"/>
      <c r="DF628" s="90"/>
      <c r="DG628" s="90"/>
      <c r="DH628" s="90"/>
      <c r="DI628" s="90"/>
      <c r="DJ628" s="90"/>
      <c r="DK628" s="90"/>
      <c r="DL628" s="90"/>
      <c r="DM628" s="90"/>
      <c r="DN628" s="90"/>
      <c r="DO628" s="90"/>
      <c r="DP628" s="90"/>
      <c r="DQ628" s="90"/>
      <c r="DR628" s="90"/>
      <c r="DS628" s="90"/>
      <c r="DT628" s="90"/>
      <c r="DU628" s="90"/>
      <c r="DV628" s="90"/>
      <c r="DW628" s="90"/>
      <c r="DX628" s="90"/>
      <c r="DY628" s="90"/>
      <c r="DZ628" s="90"/>
      <c r="EA628" s="90"/>
      <c r="EB628" s="90"/>
      <c r="EC628" s="90"/>
      <c r="ED628" s="90"/>
      <c r="EE628" s="90"/>
      <c r="EF628" s="90"/>
      <c r="EG628" s="90"/>
      <c r="EH628" s="90"/>
      <c r="EI628" s="90"/>
      <c r="EJ628" s="90"/>
      <c r="EK628" s="90"/>
      <c r="EL628" s="90"/>
      <c r="EM628" s="90"/>
      <c r="EN628" s="90"/>
      <c r="EO628" s="90"/>
      <c r="EP628" s="90"/>
      <c r="EQ628" s="90"/>
      <c r="ER628" s="90"/>
      <c r="ES628" s="90"/>
      <c r="ET628" s="90"/>
      <c r="EU628" s="90"/>
      <c r="EV628" s="90"/>
      <c r="EW628" s="90"/>
      <c r="EX628" s="90"/>
      <c r="EY628" s="90"/>
      <c r="EZ628" s="90"/>
      <c r="FA628" s="90"/>
      <c r="FB628" s="90"/>
      <c r="FC628" s="90"/>
      <c r="FD628" s="90"/>
      <c r="FE628" s="90"/>
      <c r="FF628" s="90"/>
      <c r="FG628" s="90"/>
      <c r="FH628" s="90"/>
      <c r="FI628" s="90"/>
      <c r="FJ628" s="90"/>
      <c r="FK628" s="90"/>
      <c r="FL628" s="90"/>
      <c r="FM628" s="90"/>
      <c r="FN628" s="90"/>
      <c r="FO628" s="90"/>
      <c r="FP628" s="90"/>
      <c r="FQ628" s="90"/>
      <c r="FR628" s="90"/>
      <c r="FS628" s="90"/>
      <c r="FT628" s="90"/>
      <c r="FU628" s="90"/>
      <c r="FV628" s="90"/>
      <c r="FW628" s="90"/>
      <c r="FX628" s="90"/>
      <c r="FY628" s="90"/>
      <c r="FZ628" s="90"/>
      <c r="GA628" s="90"/>
      <c r="GB628" s="90"/>
      <c r="GC628" s="90"/>
      <c r="GD628" s="90"/>
      <c r="GE628" s="90"/>
      <c r="GF628" s="90"/>
      <c r="GG628" s="90"/>
      <c r="GH628" s="90"/>
      <c r="GI628" s="90"/>
      <c r="GJ628" s="90"/>
      <c r="GK628" s="90"/>
      <c r="GL628" s="90"/>
      <c r="GM628" s="90"/>
      <c r="GN628" s="90"/>
      <c r="GO628" s="90"/>
      <c r="GP628" s="90"/>
      <c r="GQ628" s="90"/>
      <c r="GR628" s="90"/>
      <c r="GS628" s="90"/>
      <c r="GT628" s="90"/>
      <c r="GU628" s="90"/>
      <c r="GV628" s="90"/>
      <c r="GW628" s="90"/>
      <c r="GX628" s="90"/>
      <c r="GY628" s="90"/>
      <c r="GZ628" s="90"/>
      <c r="HA628" s="90"/>
      <c r="HB628" s="90"/>
      <c r="HC628" s="90"/>
      <c r="HD628" s="90"/>
      <c r="HE628" s="90"/>
      <c r="HF628" s="90"/>
      <c r="HG628" s="90"/>
      <c r="HH628" s="90"/>
      <c r="HI628" s="90"/>
      <c r="HJ628" s="90"/>
      <c r="HK628" s="90"/>
      <c r="HL628" s="90"/>
      <c r="HM628" s="90"/>
      <c r="HN628" s="90"/>
      <c r="HO628" s="90"/>
      <c r="HP628" s="90"/>
      <c r="HQ628" s="90"/>
      <c r="HR628" s="90"/>
      <c r="HS628" s="90"/>
      <c r="HT628" s="90"/>
      <c r="HU628" s="90"/>
      <c r="HV628" s="90"/>
      <c r="HW628" s="90"/>
      <c r="HX628" s="90"/>
      <c r="HY628" s="90"/>
      <c r="HZ628" s="90"/>
      <c r="IA628" s="90"/>
      <c r="IB628" s="90"/>
      <c r="IC628" s="90"/>
      <c r="ID628" s="90"/>
      <c r="IE628" s="90"/>
      <c r="IF628" s="90"/>
      <c r="IG628" s="90"/>
      <c r="IH628" s="90"/>
      <c r="II628" s="90"/>
      <c r="IJ628" s="90"/>
      <c r="IK628" s="90"/>
      <c r="IL628" s="90"/>
      <c r="IM628" s="90"/>
      <c r="IN628" s="90"/>
      <c r="IO628" s="90"/>
      <c r="IP628" s="90"/>
      <c r="IQ628" s="90"/>
      <c r="IR628" s="90"/>
      <c r="IS628" s="90"/>
      <c r="IT628" s="90"/>
      <c r="IU628" s="90"/>
      <c r="IV628" s="90"/>
      <c r="IW628" s="90"/>
      <c r="IX628" s="90"/>
    </row>
    <row r="629" spans="4:258" s="3" customFormat="1" x14ac:dyDescent="0.25">
      <c r="D629" s="2"/>
      <c r="AH629" s="90"/>
      <c r="AI629" s="90"/>
      <c r="AJ629" s="90"/>
      <c r="AK629" s="90"/>
      <c r="AL629" s="90"/>
      <c r="AM629" s="90"/>
      <c r="AN629" s="90"/>
      <c r="AO629" s="90"/>
      <c r="AP629" s="90"/>
      <c r="AQ629" s="90"/>
      <c r="AR629" s="90"/>
      <c r="AS629" s="90"/>
      <c r="AT629" s="90"/>
      <c r="AU629" s="90"/>
      <c r="AV629" s="90"/>
      <c r="AW629" s="90"/>
      <c r="AX629" s="90"/>
      <c r="AY629" s="90"/>
      <c r="AZ629" s="90"/>
      <c r="BA629" s="90"/>
      <c r="BB629" s="90"/>
      <c r="BC629" s="90"/>
      <c r="BD629" s="90"/>
      <c r="BE629" s="90"/>
      <c r="BF629" s="90"/>
      <c r="BG629" s="90"/>
      <c r="BH629" s="90"/>
      <c r="BI629" s="90"/>
      <c r="BJ629" s="90"/>
      <c r="BK629" s="90"/>
      <c r="BL629" s="90"/>
      <c r="BM629" s="90"/>
      <c r="BN629" s="90"/>
      <c r="BO629" s="90"/>
      <c r="BP629" s="90"/>
      <c r="BQ629" s="90"/>
      <c r="BR629" s="90"/>
      <c r="BS629" s="90"/>
      <c r="BT629" s="90"/>
      <c r="BU629" s="90"/>
      <c r="BV629" s="90"/>
      <c r="BW629" s="90"/>
      <c r="BX629" s="90"/>
      <c r="BY629" s="90"/>
      <c r="BZ629" s="90"/>
      <c r="CA629" s="90"/>
      <c r="CB629" s="90"/>
      <c r="CC629" s="90"/>
      <c r="CD629" s="90"/>
      <c r="CE629" s="90"/>
      <c r="CF629" s="90"/>
      <c r="CG629" s="90"/>
      <c r="CH629" s="90"/>
      <c r="CI629" s="90"/>
      <c r="CJ629" s="90"/>
      <c r="CK629" s="90"/>
      <c r="CL629" s="90"/>
      <c r="CM629" s="90"/>
      <c r="CN629" s="90"/>
      <c r="CO629" s="90"/>
      <c r="CP629" s="90"/>
      <c r="CQ629" s="90"/>
      <c r="CR629" s="90"/>
      <c r="CS629" s="90"/>
      <c r="CT629" s="90"/>
      <c r="CU629" s="90"/>
      <c r="CV629" s="90"/>
      <c r="CW629" s="90"/>
      <c r="CX629" s="90"/>
      <c r="CY629" s="90"/>
      <c r="CZ629" s="90"/>
      <c r="DA629" s="90"/>
      <c r="DB629" s="90"/>
      <c r="DC629" s="90"/>
      <c r="DD629" s="90"/>
      <c r="DE629" s="90"/>
      <c r="DF629" s="90"/>
      <c r="DG629" s="90"/>
      <c r="DH629" s="90"/>
      <c r="DI629" s="90"/>
      <c r="DJ629" s="90"/>
      <c r="DK629" s="90"/>
      <c r="DL629" s="90"/>
      <c r="DM629" s="90"/>
      <c r="DN629" s="90"/>
      <c r="DO629" s="90"/>
      <c r="DP629" s="90"/>
      <c r="DQ629" s="90"/>
      <c r="DR629" s="90"/>
      <c r="DS629" s="90"/>
      <c r="DT629" s="90"/>
      <c r="DU629" s="90"/>
      <c r="DV629" s="90"/>
      <c r="DW629" s="90"/>
      <c r="DX629" s="90"/>
      <c r="DY629" s="90"/>
      <c r="DZ629" s="90"/>
      <c r="EA629" s="90"/>
      <c r="EB629" s="90"/>
      <c r="EC629" s="90"/>
      <c r="ED629" s="90"/>
      <c r="EE629" s="90"/>
      <c r="EF629" s="90"/>
      <c r="EG629" s="90"/>
      <c r="EH629" s="90"/>
      <c r="EI629" s="90"/>
      <c r="EJ629" s="90"/>
      <c r="EK629" s="90"/>
      <c r="EL629" s="90"/>
      <c r="EM629" s="90"/>
      <c r="EN629" s="90"/>
      <c r="EO629" s="90"/>
      <c r="EP629" s="90"/>
      <c r="EQ629" s="90"/>
      <c r="ER629" s="90"/>
      <c r="ES629" s="90"/>
      <c r="ET629" s="90"/>
      <c r="EU629" s="90"/>
      <c r="EV629" s="90"/>
      <c r="EW629" s="90"/>
      <c r="EX629" s="90"/>
      <c r="EY629" s="90"/>
      <c r="EZ629" s="90"/>
      <c r="FA629" s="90"/>
      <c r="FB629" s="90"/>
      <c r="FC629" s="90"/>
      <c r="FD629" s="90"/>
      <c r="FE629" s="90"/>
      <c r="FF629" s="90"/>
      <c r="FG629" s="90"/>
      <c r="FH629" s="90"/>
      <c r="FI629" s="90"/>
      <c r="FJ629" s="90"/>
      <c r="FK629" s="90"/>
      <c r="FL629" s="90"/>
      <c r="FM629" s="90"/>
      <c r="FN629" s="90"/>
      <c r="FO629" s="90"/>
      <c r="FP629" s="90"/>
      <c r="FQ629" s="90"/>
      <c r="FR629" s="90"/>
      <c r="FS629" s="90"/>
      <c r="FT629" s="90"/>
      <c r="FU629" s="90"/>
      <c r="FV629" s="90"/>
      <c r="FW629" s="90"/>
      <c r="FX629" s="90"/>
      <c r="FY629" s="90"/>
      <c r="FZ629" s="90"/>
      <c r="GA629" s="90"/>
      <c r="GB629" s="90"/>
      <c r="GC629" s="90"/>
      <c r="GD629" s="90"/>
      <c r="GE629" s="90"/>
      <c r="GF629" s="90"/>
      <c r="GG629" s="90"/>
      <c r="GH629" s="90"/>
      <c r="GI629" s="90"/>
      <c r="GJ629" s="90"/>
      <c r="GK629" s="90"/>
      <c r="GL629" s="90"/>
      <c r="GM629" s="90"/>
      <c r="GN629" s="90"/>
      <c r="GO629" s="90"/>
      <c r="GP629" s="90"/>
      <c r="GQ629" s="90"/>
      <c r="GR629" s="90"/>
      <c r="GS629" s="90"/>
      <c r="GT629" s="90"/>
      <c r="GU629" s="90"/>
      <c r="GV629" s="90"/>
      <c r="GW629" s="90"/>
      <c r="GX629" s="90"/>
      <c r="GY629" s="90"/>
      <c r="GZ629" s="90"/>
      <c r="HA629" s="90"/>
      <c r="HB629" s="90"/>
      <c r="HC629" s="90"/>
      <c r="HD629" s="90"/>
      <c r="HE629" s="90"/>
      <c r="HF629" s="90"/>
      <c r="HG629" s="90"/>
      <c r="HH629" s="90"/>
      <c r="HI629" s="90"/>
      <c r="HJ629" s="90"/>
      <c r="HK629" s="90"/>
      <c r="HL629" s="90"/>
      <c r="HM629" s="90"/>
      <c r="HN629" s="90"/>
      <c r="HO629" s="90"/>
      <c r="HP629" s="90"/>
      <c r="HQ629" s="90"/>
      <c r="HR629" s="90"/>
      <c r="HS629" s="90"/>
      <c r="HT629" s="90"/>
      <c r="HU629" s="90"/>
      <c r="HV629" s="90"/>
      <c r="HW629" s="90"/>
      <c r="HX629" s="90"/>
      <c r="HY629" s="90"/>
      <c r="HZ629" s="90"/>
      <c r="IA629" s="90"/>
      <c r="IB629" s="90"/>
      <c r="IC629" s="90"/>
      <c r="ID629" s="90"/>
      <c r="IE629" s="90"/>
      <c r="IF629" s="90"/>
      <c r="IG629" s="90"/>
      <c r="IH629" s="90"/>
      <c r="II629" s="90"/>
      <c r="IJ629" s="90"/>
      <c r="IK629" s="90"/>
      <c r="IL629" s="90"/>
      <c r="IM629" s="90"/>
      <c r="IN629" s="90"/>
      <c r="IO629" s="90"/>
      <c r="IP629" s="90"/>
      <c r="IQ629" s="90"/>
      <c r="IR629" s="90"/>
      <c r="IS629" s="90"/>
      <c r="IT629" s="90"/>
      <c r="IU629" s="90"/>
      <c r="IV629" s="90"/>
      <c r="IW629" s="90"/>
      <c r="IX629" s="90"/>
    </row>
    <row r="630" spans="4:258" s="3" customFormat="1" x14ac:dyDescent="0.25">
      <c r="D630" s="2"/>
      <c r="AH630" s="90"/>
      <c r="AI630" s="90"/>
      <c r="AJ630" s="90"/>
      <c r="AK630" s="90"/>
      <c r="AL630" s="90"/>
      <c r="AM630" s="90"/>
      <c r="AN630" s="90"/>
      <c r="AO630" s="90"/>
      <c r="AP630" s="90"/>
      <c r="AQ630" s="90"/>
      <c r="AR630" s="90"/>
      <c r="AS630" s="90"/>
      <c r="AT630" s="90"/>
      <c r="AU630" s="90"/>
      <c r="AV630" s="90"/>
      <c r="AW630" s="90"/>
      <c r="AX630" s="90"/>
      <c r="AY630" s="90"/>
      <c r="AZ630" s="90"/>
      <c r="BA630" s="90"/>
      <c r="BB630" s="90"/>
      <c r="BC630" s="90"/>
      <c r="BD630" s="90"/>
      <c r="BE630" s="90"/>
      <c r="BF630" s="90"/>
      <c r="BG630" s="90"/>
      <c r="BH630" s="90"/>
      <c r="BI630" s="90"/>
      <c r="BJ630" s="90"/>
      <c r="BK630" s="90"/>
      <c r="BL630" s="90"/>
      <c r="BM630" s="90"/>
      <c r="BN630" s="90"/>
      <c r="BO630" s="90"/>
      <c r="BP630" s="90"/>
      <c r="BQ630" s="90"/>
      <c r="BR630" s="90"/>
      <c r="BS630" s="90"/>
      <c r="BT630" s="90"/>
      <c r="BU630" s="90"/>
      <c r="BV630" s="90"/>
      <c r="BW630" s="90"/>
      <c r="BX630" s="90"/>
      <c r="BY630" s="90"/>
      <c r="BZ630" s="90"/>
      <c r="CA630" s="90"/>
      <c r="CB630" s="90"/>
      <c r="CC630" s="90"/>
      <c r="CD630" s="90"/>
      <c r="CE630" s="90"/>
      <c r="CF630" s="90"/>
      <c r="CG630" s="90"/>
      <c r="CH630" s="90"/>
      <c r="CI630" s="90"/>
      <c r="CJ630" s="90"/>
      <c r="CK630" s="90"/>
      <c r="CL630" s="90"/>
      <c r="CM630" s="90"/>
      <c r="CN630" s="90"/>
      <c r="CO630" s="90"/>
      <c r="CP630" s="90"/>
      <c r="CQ630" s="90"/>
      <c r="CR630" s="90"/>
      <c r="CS630" s="90"/>
      <c r="CT630" s="90"/>
      <c r="CU630" s="90"/>
      <c r="CV630" s="90"/>
      <c r="CW630" s="90"/>
      <c r="CX630" s="90"/>
      <c r="CY630" s="90"/>
      <c r="CZ630" s="90"/>
      <c r="DA630" s="90"/>
      <c r="DB630" s="90"/>
      <c r="DC630" s="90"/>
      <c r="DD630" s="90"/>
      <c r="DE630" s="90"/>
      <c r="DF630" s="90"/>
      <c r="DG630" s="90"/>
      <c r="DH630" s="90"/>
      <c r="DI630" s="90"/>
      <c r="DJ630" s="90"/>
      <c r="DK630" s="90"/>
      <c r="DL630" s="90"/>
      <c r="DM630" s="90"/>
      <c r="DN630" s="90"/>
      <c r="DO630" s="90"/>
      <c r="DP630" s="90"/>
      <c r="DQ630" s="90"/>
      <c r="DR630" s="90"/>
      <c r="DS630" s="90"/>
      <c r="DT630" s="90"/>
      <c r="DU630" s="90"/>
      <c r="DV630" s="90"/>
      <c r="DW630" s="90"/>
      <c r="DX630" s="90"/>
      <c r="DY630" s="90"/>
      <c r="DZ630" s="90"/>
      <c r="EA630" s="90"/>
      <c r="EB630" s="90"/>
      <c r="EC630" s="90"/>
      <c r="ED630" s="90"/>
      <c r="EE630" s="90"/>
      <c r="EF630" s="90"/>
      <c r="EG630" s="90"/>
      <c r="EH630" s="90"/>
      <c r="EI630" s="90"/>
      <c r="EJ630" s="90"/>
      <c r="EK630" s="90"/>
      <c r="EL630" s="90"/>
      <c r="EM630" s="90"/>
      <c r="EN630" s="90"/>
      <c r="EO630" s="90"/>
      <c r="EP630" s="90"/>
      <c r="EQ630" s="90"/>
      <c r="ER630" s="90"/>
      <c r="ES630" s="90"/>
      <c r="ET630" s="90"/>
      <c r="EU630" s="90"/>
      <c r="EV630" s="90"/>
      <c r="EW630" s="90"/>
      <c r="EX630" s="90"/>
      <c r="EY630" s="90"/>
      <c r="EZ630" s="90"/>
      <c r="FA630" s="90"/>
      <c r="FB630" s="90"/>
      <c r="FC630" s="90"/>
      <c r="FD630" s="90"/>
      <c r="FE630" s="90"/>
      <c r="FF630" s="90"/>
      <c r="FG630" s="90"/>
      <c r="FH630" s="90"/>
      <c r="FI630" s="90"/>
      <c r="FJ630" s="90"/>
      <c r="FK630" s="90"/>
      <c r="FL630" s="90"/>
      <c r="FM630" s="90"/>
      <c r="FN630" s="90"/>
      <c r="FO630" s="90"/>
      <c r="FP630" s="90"/>
      <c r="FQ630" s="90"/>
      <c r="FR630" s="90"/>
      <c r="FS630" s="90"/>
      <c r="FT630" s="90"/>
      <c r="FU630" s="90"/>
      <c r="FV630" s="90"/>
      <c r="FW630" s="90"/>
      <c r="FX630" s="90"/>
      <c r="FY630" s="90"/>
      <c r="FZ630" s="90"/>
      <c r="GA630" s="90"/>
      <c r="GB630" s="90"/>
      <c r="GC630" s="90"/>
      <c r="GD630" s="90"/>
      <c r="GE630" s="90"/>
      <c r="GF630" s="90"/>
      <c r="GG630" s="90"/>
      <c r="GH630" s="90"/>
      <c r="GI630" s="90"/>
      <c r="GJ630" s="90"/>
      <c r="GK630" s="90"/>
      <c r="GL630" s="90"/>
      <c r="GM630" s="90"/>
      <c r="GN630" s="90"/>
      <c r="GO630" s="90"/>
      <c r="GP630" s="90"/>
      <c r="GQ630" s="90"/>
      <c r="GR630" s="90"/>
      <c r="GS630" s="90"/>
      <c r="GT630" s="90"/>
      <c r="GU630" s="90"/>
      <c r="GV630" s="90"/>
      <c r="GW630" s="90"/>
      <c r="GX630" s="90"/>
      <c r="GY630" s="90"/>
      <c r="GZ630" s="90"/>
      <c r="HA630" s="90"/>
      <c r="HB630" s="90"/>
      <c r="HC630" s="90"/>
      <c r="HD630" s="90"/>
      <c r="HE630" s="90"/>
      <c r="HF630" s="90"/>
      <c r="HG630" s="90"/>
      <c r="HH630" s="90"/>
      <c r="HI630" s="90"/>
      <c r="HJ630" s="90"/>
      <c r="HK630" s="90"/>
      <c r="HL630" s="90"/>
      <c r="HM630" s="90"/>
      <c r="HN630" s="90"/>
      <c r="HO630" s="90"/>
      <c r="HP630" s="90"/>
      <c r="HQ630" s="90"/>
      <c r="HR630" s="90"/>
      <c r="HS630" s="90"/>
      <c r="HT630" s="90"/>
      <c r="HU630" s="90"/>
      <c r="HV630" s="90"/>
      <c r="HW630" s="90"/>
      <c r="HX630" s="90"/>
      <c r="HY630" s="90"/>
      <c r="HZ630" s="90"/>
      <c r="IA630" s="90"/>
      <c r="IB630" s="90"/>
      <c r="IC630" s="90"/>
      <c r="ID630" s="90"/>
      <c r="IE630" s="90"/>
      <c r="IF630" s="90"/>
      <c r="IG630" s="90"/>
      <c r="IH630" s="90"/>
      <c r="II630" s="90"/>
      <c r="IJ630" s="90"/>
      <c r="IK630" s="90"/>
      <c r="IL630" s="90"/>
      <c r="IM630" s="90"/>
      <c r="IN630" s="90"/>
      <c r="IO630" s="90"/>
      <c r="IP630" s="90"/>
      <c r="IQ630" s="90"/>
      <c r="IR630" s="90"/>
      <c r="IS630" s="90"/>
      <c r="IT630" s="90"/>
      <c r="IU630" s="90"/>
      <c r="IV630" s="90"/>
      <c r="IW630" s="90"/>
      <c r="IX630" s="90"/>
    </row>
    <row r="631" spans="4:258" s="3" customFormat="1" x14ac:dyDescent="0.25">
      <c r="D631" s="2"/>
      <c r="AH631" s="90"/>
      <c r="AI631" s="90"/>
      <c r="AJ631" s="90"/>
      <c r="AK631" s="90"/>
      <c r="AL631" s="90"/>
      <c r="AM631" s="90"/>
      <c r="AN631" s="90"/>
      <c r="AO631" s="90"/>
      <c r="AP631" s="90"/>
      <c r="AQ631" s="90"/>
      <c r="AR631" s="90"/>
      <c r="AS631" s="90"/>
      <c r="AT631" s="90"/>
      <c r="AU631" s="90"/>
      <c r="AV631" s="90"/>
      <c r="AW631" s="90"/>
      <c r="AX631" s="90"/>
      <c r="AY631" s="90"/>
      <c r="AZ631" s="90"/>
      <c r="BA631" s="90"/>
      <c r="BB631" s="90"/>
      <c r="BC631" s="90"/>
      <c r="BD631" s="90"/>
      <c r="BE631" s="90"/>
      <c r="BF631" s="90"/>
      <c r="BG631" s="90"/>
      <c r="BH631" s="90"/>
      <c r="BI631" s="90"/>
      <c r="BJ631" s="90"/>
      <c r="BK631" s="90"/>
      <c r="BL631" s="90"/>
      <c r="BM631" s="90"/>
      <c r="BN631" s="90"/>
      <c r="BO631" s="90"/>
      <c r="BP631" s="90"/>
      <c r="BQ631" s="90"/>
      <c r="BR631" s="90"/>
      <c r="BS631" s="90"/>
      <c r="BT631" s="90"/>
      <c r="BU631" s="90"/>
      <c r="BV631" s="90"/>
      <c r="BW631" s="90"/>
      <c r="BX631" s="90"/>
      <c r="BY631" s="90"/>
      <c r="BZ631" s="90"/>
      <c r="CA631" s="90"/>
      <c r="CB631" s="90"/>
      <c r="CC631" s="90"/>
      <c r="CD631" s="90"/>
      <c r="CE631" s="90"/>
      <c r="CF631" s="90"/>
      <c r="CG631" s="90"/>
      <c r="CH631" s="90"/>
      <c r="CI631" s="90"/>
      <c r="CJ631" s="90"/>
      <c r="CK631" s="90"/>
      <c r="CL631" s="90"/>
      <c r="CM631" s="90"/>
      <c r="CN631" s="90"/>
      <c r="CO631" s="90"/>
      <c r="CP631" s="90"/>
      <c r="CQ631" s="90"/>
      <c r="CR631" s="90"/>
      <c r="CS631" s="90"/>
      <c r="CT631" s="90"/>
      <c r="CU631" s="90"/>
      <c r="CV631" s="90"/>
      <c r="CW631" s="90"/>
      <c r="CX631" s="90"/>
      <c r="CY631" s="90"/>
      <c r="CZ631" s="90"/>
      <c r="DA631" s="90"/>
      <c r="DB631" s="90"/>
      <c r="DC631" s="90"/>
      <c r="DD631" s="90"/>
      <c r="DE631" s="90"/>
      <c r="DF631" s="90"/>
      <c r="DG631" s="90"/>
      <c r="DH631" s="90"/>
      <c r="DI631" s="90"/>
      <c r="DJ631" s="90"/>
      <c r="DK631" s="90"/>
      <c r="DL631" s="90"/>
      <c r="DM631" s="90"/>
      <c r="DN631" s="90"/>
      <c r="DO631" s="90"/>
      <c r="DP631" s="90"/>
      <c r="DQ631" s="90"/>
      <c r="DR631" s="90"/>
      <c r="DS631" s="90"/>
      <c r="DT631" s="90"/>
      <c r="DU631" s="90"/>
      <c r="DV631" s="90"/>
      <c r="DW631" s="90"/>
      <c r="DX631" s="90"/>
      <c r="DY631" s="90"/>
      <c r="DZ631" s="90"/>
      <c r="EA631" s="90"/>
      <c r="EB631" s="90"/>
      <c r="EC631" s="90"/>
      <c r="ED631" s="90"/>
      <c r="EE631" s="90"/>
      <c r="EF631" s="90"/>
      <c r="EG631" s="90"/>
      <c r="EH631" s="90"/>
      <c r="EI631" s="90"/>
      <c r="EJ631" s="90"/>
      <c r="EK631" s="90"/>
      <c r="EL631" s="90"/>
      <c r="EM631" s="90"/>
      <c r="EN631" s="90"/>
      <c r="EO631" s="90"/>
      <c r="EP631" s="90"/>
      <c r="EQ631" s="90"/>
      <c r="ER631" s="90"/>
      <c r="ES631" s="90"/>
      <c r="ET631" s="90"/>
      <c r="EU631" s="90"/>
      <c r="EV631" s="90"/>
      <c r="EW631" s="90"/>
      <c r="EX631" s="90"/>
      <c r="EY631" s="90"/>
      <c r="EZ631" s="90"/>
      <c r="FA631" s="90"/>
      <c r="FB631" s="90"/>
      <c r="FC631" s="90"/>
      <c r="FD631" s="90"/>
      <c r="FE631" s="90"/>
      <c r="FF631" s="90"/>
      <c r="FG631" s="90"/>
      <c r="FH631" s="90"/>
      <c r="FI631" s="90"/>
      <c r="FJ631" s="90"/>
      <c r="FK631" s="90"/>
      <c r="FL631" s="90"/>
      <c r="FM631" s="90"/>
      <c r="FN631" s="90"/>
      <c r="FO631" s="90"/>
      <c r="FP631" s="90"/>
      <c r="FQ631" s="90"/>
      <c r="FR631" s="90"/>
      <c r="FS631" s="90"/>
      <c r="FT631" s="90"/>
      <c r="FU631" s="90"/>
      <c r="FV631" s="90"/>
      <c r="FW631" s="90"/>
      <c r="FX631" s="90"/>
      <c r="FY631" s="90"/>
      <c r="FZ631" s="90"/>
      <c r="GA631" s="90"/>
      <c r="GB631" s="90"/>
      <c r="GC631" s="90"/>
      <c r="GD631" s="90"/>
      <c r="GE631" s="90"/>
      <c r="GF631" s="90"/>
      <c r="GG631" s="90"/>
      <c r="GH631" s="90"/>
      <c r="GI631" s="90"/>
      <c r="GJ631" s="90"/>
      <c r="GK631" s="90"/>
      <c r="GL631" s="90"/>
      <c r="GM631" s="90"/>
      <c r="GN631" s="90"/>
      <c r="GO631" s="90"/>
      <c r="GP631" s="90"/>
      <c r="GQ631" s="90"/>
      <c r="GR631" s="90"/>
      <c r="GS631" s="90"/>
      <c r="GT631" s="90"/>
      <c r="GU631" s="90"/>
      <c r="GV631" s="90"/>
      <c r="GW631" s="90"/>
      <c r="GX631" s="90"/>
      <c r="GY631" s="90"/>
      <c r="GZ631" s="90"/>
      <c r="HA631" s="90"/>
      <c r="HB631" s="90"/>
      <c r="HC631" s="90"/>
      <c r="HD631" s="90"/>
      <c r="HE631" s="90"/>
      <c r="HF631" s="90"/>
      <c r="HG631" s="90"/>
      <c r="HH631" s="90"/>
      <c r="HI631" s="90"/>
      <c r="HJ631" s="90"/>
      <c r="HK631" s="90"/>
      <c r="HL631" s="90"/>
      <c r="HM631" s="90"/>
      <c r="HN631" s="90"/>
      <c r="HO631" s="90"/>
      <c r="HP631" s="90"/>
      <c r="HQ631" s="90"/>
      <c r="HR631" s="90"/>
      <c r="HS631" s="90"/>
      <c r="HT631" s="90"/>
      <c r="HU631" s="90"/>
      <c r="HV631" s="90"/>
      <c r="HW631" s="90"/>
      <c r="HX631" s="90"/>
      <c r="HY631" s="90"/>
      <c r="HZ631" s="90"/>
      <c r="IA631" s="90"/>
      <c r="IB631" s="90"/>
      <c r="IC631" s="90"/>
      <c r="ID631" s="90"/>
      <c r="IE631" s="90"/>
      <c r="IF631" s="90"/>
      <c r="IG631" s="90"/>
      <c r="IH631" s="90"/>
      <c r="II631" s="90"/>
      <c r="IJ631" s="90"/>
      <c r="IK631" s="90"/>
      <c r="IL631" s="90"/>
      <c r="IM631" s="90"/>
      <c r="IN631" s="90"/>
      <c r="IO631" s="90"/>
      <c r="IP631" s="90"/>
      <c r="IQ631" s="90"/>
      <c r="IR631" s="90"/>
      <c r="IS631" s="90"/>
      <c r="IT631" s="90"/>
      <c r="IU631" s="90"/>
      <c r="IV631" s="90"/>
      <c r="IW631" s="90"/>
      <c r="IX631" s="90"/>
    </row>
  </sheetData>
  <mergeCells count="22">
    <mergeCell ref="E485:N485"/>
    <mergeCell ref="E486:N486"/>
    <mergeCell ref="E493:N493"/>
    <mergeCell ref="J499:K499"/>
    <mergeCell ref="E475:N475"/>
    <mergeCell ref="E479:N479"/>
    <mergeCell ref="E480:N480"/>
    <mergeCell ref="E481:N481"/>
    <mergeCell ref="E482:N482"/>
    <mergeCell ref="E484:N484"/>
    <mergeCell ref="E474:N474"/>
    <mergeCell ref="J3:N3"/>
    <mergeCell ref="E463:N463"/>
    <mergeCell ref="E464:N464"/>
    <mergeCell ref="E465:N465"/>
    <mergeCell ref="E466:N466"/>
    <mergeCell ref="E468:P468"/>
    <mergeCell ref="E469:P469"/>
    <mergeCell ref="E470:P470"/>
    <mergeCell ref="E471:O471"/>
    <mergeCell ref="E472:N472"/>
    <mergeCell ref="E473:N473"/>
  </mergeCells>
  <conditionalFormatting sqref="E499:H500">
    <cfRule type="cellIs" dxfId="2" priority="1" operator="equal">
      <formula>"MISS"</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4A2DD-9984-446F-B7B0-4F8A1EB99225}">
  <sheetPr codeName="Sheet26"/>
  <dimension ref="A1:W3488"/>
  <sheetViews>
    <sheetView topLeftCell="F22" workbookViewId="0">
      <selection activeCell="G418" sqref="G418"/>
    </sheetView>
  </sheetViews>
  <sheetFormatPr defaultColWidth="9.109375" defaultRowHeight="13.2" x14ac:dyDescent="0.25"/>
  <cols>
    <col min="1" max="1" width="5.109375" style="90" customWidth="1"/>
    <col min="2" max="2" width="11.6640625" style="3" customWidth="1"/>
    <col min="3" max="3" width="10.33203125" style="3" customWidth="1"/>
    <col min="4" max="4" width="11" style="3" customWidth="1"/>
    <col min="5" max="5" width="37.88671875" style="39" bestFit="1" customWidth="1"/>
    <col min="6" max="7" width="30" style="3" customWidth="1"/>
    <col min="8" max="8" width="24.21875" style="3" bestFit="1" customWidth="1"/>
    <col min="9" max="9" width="12.44140625" style="3" bestFit="1" customWidth="1"/>
    <col min="10" max="10" width="12.88671875" style="3" customWidth="1"/>
    <col min="11" max="11" width="10.88671875" style="3" customWidth="1"/>
    <col min="12" max="12" width="10.109375" style="3" customWidth="1"/>
    <col min="13" max="13" width="7.33203125" style="3" customWidth="1"/>
    <col min="14" max="14" width="12.5546875" style="3" customWidth="1"/>
    <col min="15" max="15" width="12.88671875" style="3" customWidth="1"/>
    <col min="16" max="16" width="11.44140625" style="3" bestFit="1" customWidth="1"/>
    <col min="17" max="16384" width="9.109375" style="3"/>
  </cols>
  <sheetData>
    <row r="1" spans="1:17" ht="15.6" x14ac:dyDescent="0.25">
      <c r="A1" s="89" t="s">
        <v>1999</v>
      </c>
      <c r="B1" s="114"/>
      <c r="C1" s="114"/>
      <c r="D1" s="114"/>
      <c r="E1" s="337"/>
      <c r="F1" s="114"/>
      <c r="G1" s="114"/>
      <c r="H1" s="114"/>
      <c r="I1" s="114"/>
      <c r="J1" s="114"/>
      <c r="K1" s="114"/>
      <c r="L1" s="114"/>
      <c r="M1" s="114"/>
      <c r="N1" s="114"/>
      <c r="O1" s="114"/>
      <c r="P1" s="114"/>
      <c r="Q1" s="114"/>
    </row>
    <row r="2" spans="1:17" x14ac:dyDescent="0.25">
      <c r="B2" s="90"/>
      <c r="C2" s="90"/>
      <c r="D2" s="90"/>
      <c r="E2" s="337"/>
      <c r="F2" s="90"/>
      <c r="G2" s="90"/>
      <c r="H2" s="90"/>
      <c r="I2" s="90"/>
      <c r="J2" s="90"/>
      <c r="K2" s="90"/>
      <c r="L2" s="90"/>
      <c r="M2" s="90"/>
      <c r="N2" s="90"/>
      <c r="O2" s="90"/>
      <c r="P2" s="90"/>
      <c r="Q2" s="237" t="s">
        <v>1</v>
      </c>
    </row>
    <row r="3" spans="1:17" x14ac:dyDescent="0.25">
      <c r="B3" s="116"/>
      <c r="C3" s="116"/>
      <c r="D3" s="116"/>
      <c r="E3" s="117"/>
      <c r="F3" s="116"/>
      <c r="G3" s="116"/>
      <c r="H3" s="116"/>
      <c r="I3" s="238"/>
      <c r="J3" s="239" t="s">
        <v>2</v>
      </c>
      <c r="K3" s="240"/>
      <c r="L3" s="240"/>
      <c r="M3" s="241"/>
      <c r="N3" s="97"/>
      <c r="O3" s="97" t="s">
        <v>3</v>
      </c>
      <c r="P3" s="242"/>
      <c r="Q3" s="243"/>
    </row>
    <row r="4" spans="1:17" ht="27" thickBot="1" x14ac:dyDescent="0.3">
      <c r="A4" s="148"/>
      <c r="B4" s="118" t="s">
        <v>2000</v>
      </c>
      <c r="C4" s="118" t="s">
        <v>5</v>
      </c>
      <c r="D4" s="118" t="s">
        <v>6</v>
      </c>
      <c r="E4" s="119" t="s">
        <v>7</v>
      </c>
      <c r="F4" s="118" t="s">
        <v>8</v>
      </c>
      <c r="G4" s="118"/>
      <c r="H4" s="118"/>
      <c r="I4" s="244" t="s">
        <v>9</v>
      </c>
      <c r="J4" s="244" t="s">
        <v>10</v>
      </c>
      <c r="K4" s="244" t="s">
        <v>11</v>
      </c>
      <c r="L4" s="244" t="s">
        <v>12</v>
      </c>
      <c r="M4" s="244"/>
      <c r="N4" s="244" t="s">
        <v>9</v>
      </c>
      <c r="O4" s="244" t="s">
        <v>10</v>
      </c>
      <c r="P4" s="244" t="s">
        <v>11</v>
      </c>
      <c r="Q4" s="244" t="s">
        <v>12</v>
      </c>
    </row>
    <row r="5" spans="1:17" x14ac:dyDescent="0.25">
      <c r="B5" s="338"/>
      <c r="C5" s="338"/>
      <c r="D5" s="338"/>
      <c r="E5" s="339"/>
      <c r="F5" s="338"/>
      <c r="G5" s="338"/>
      <c r="H5" s="338"/>
      <c r="I5" s="340"/>
      <c r="J5" s="340"/>
      <c r="K5" s="340"/>
      <c r="L5" s="340"/>
      <c r="M5" s="340"/>
      <c r="N5" s="340"/>
      <c r="O5" s="340"/>
      <c r="P5" s="340"/>
      <c r="Q5" s="340"/>
    </row>
    <row r="6" spans="1:17" x14ac:dyDescent="0.25">
      <c r="A6" s="150" t="s">
        <v>13</v>
      </c>
      <c r="B6" s="341"/>
      <c r="C6" s="341"/>
      <c r="D6" s="341"/>
      <c r="E6" s="342"/>
      <c r="F6" s="341"/>
      <c r="G6" s="341"/>
      <c r="H6" s="343" t="s">
        <v>1365</v>
      </c>
      <c r="I6" s="344">
        <v>117440</v>
      </c>
      <c r="J6" s="344">
        <v>26110</v>
      </c>
      <c r="K6" s="344">
        <v>1620</v>
      </c>
      <c r="L6" s="344">
        <v>145170</v>
      </c>
      <c r="M6" s="345"/>
      <c r="N6" s="344">
        <v>142840</v>
      </c>
      <c r="O6" s="344">
        <v>32340</v>
      </c>
      <c r="P6" s="344">
        <v>1810</v>
      </c>
      <c r="Q6" s="344">
        <v>176990</v>
      </c>
    </row>
    <row r="7" spans="1:17" x14ac:dyDescent="0.25">
      <c r="A7" s="343" t="s">
        <v>1365</v>
      </c>
      <c r="B7" s="343"/>
      <c r="C7" s="343"/>
      <c r="D7" s="343"/>
      <c r="E7" s="342"/>
      <c r="F7" s="343"/>
      <c r="G7" s="343"/>
      <c r="H7" s="343" t="s">
        <v>1365</v>
      </c>
      <c r="I7" s="346"/>
      <c r="J7" s="346"/>
      <c r="K7" s="346"/>
      <c r="L7" s="346"/>
      <c r="M7" s="340"/>
      <c r="N7" s="346"/>
      <c r="O7" s="346"/>
      <c r="P7" s="346"/>
      <c r="Q7" s="346"/>
    </row>
    <row r="8" spans="1:17" x14ac:dyDescent="0.25">
      <c r="A8" s="150" t="s">
        <v>14</v>
      </c>
      <c r="B8" s="341"/>
      <c r="C8" s="341"/>
      <c r="D8" s="341"/>
      <c r="E8" s="342"/>
      <c r="F8" s="341"/>
      <c r="G8" s="341"/>
      <c r="H8" s="343" t="s">
        <v>1365</v>
      </c>
      <c r="I8" s="344">
        <v>28650</v>
      </c>
      <c r="J8" s="344">
        <v>6340</v>
      </c>
      <c r="K8" s="344">
        <v>260</v>
      </c>
      <c r="L8" s="344">
        <v>35250</v>
      </c>
      <c r="M8" s="345"/>
      <c r="N8" s="344">
        <v>33880</v>
      </c>
      <c r="O8" s="344">
        <v>7010</v>
      </c>
      <c r="P8" s="344">
        <v>200</v>
      </c>
      <c r="Q8" s="344">
        <v>41090</v>
      </c>
    </row>
    <row r="9" spans="1:17" x14ac:dyDescent="0.25">
      <c r="A9" s="343" t="s">
        <v>1365</v>
      </c>
      <c r="B9" s="343"/>
      <c r="C9" s="343"/>
      <c r="D9" s="343"/>
      <c r="E9" s="342"/>
      <c r="F9" s="343"/>
      <c r="G9" s="343"/>
      <c r="H9" s="343" t="s">
        <v>1365</v>
      </c>
      <c r="I9" s="346"/>
      <c r="J9" s="346"/>
      <c r="K9" s="346"/>
      <c r="L9" s="346"/>
      <c r="M9" s="340"/>
      <c r="N9" s="346"/>
      <c r="O9" s="346"/>
      <c r="P9" s="346"/>
      <c r="Q9" s="346"/>
    </row>
    <row r="10" spans="1:17" x14ac:dyDescent="0.25">
      <c r="A10" s="343" t="s">
        <v>1365</v>
      </c>
      <c r="B10" s="343" t="s">
        <v>15</v>
      </c>
      <c r="C10" s="343" t="s">
        <v>16</v>
      </c>
      <c r="D10" s="343" t="s">
        <v>17</v>
      </c>
      <c r="E10" s="342"/>
      <c r="F10" s="343" t="s">
        <v>1695</v>
      </c>
      <c r="G10" s="343" t="str">
        <f>VLOOKUP(F10,class!A$1:B$460,2,FALSE)</f>
        <v>Unitary Authority</v>
      </c>
      <c r="H10" s="343" t="str">
        <f>IFERROR(VLOOKUP(F10,classifications!A$3:C$333,3,FALSE),VLOOKUP(F10,classifications!I$2:K$28,3,FALSE))</f>
        <v>Urban with Significant Rural</v>
      </c>
      <c r="I10" s="347">
        <v>360</v>
      </c>
      <c r="J10" s="348">
        <v>80</v>
      </c>
      <c r="K10" s="348">
        <v>0</v>
      </c>
      <c r="L10" s="348">
        <v>430</v>
      </c>
      <c r="M10" s="340"/>
      <c r="N10" s="348">
        <v>760</v>
      </c>
      <c r="O10" s="348">
        <v>180</v>
      </c>
      <c r="P10" s="348">
        <v>0</v>
      </c>
      <c r="Q10" s="348">
        <v>950</v>
      </c>
    </row>
    <row r="11" spans="1:17" x14ac:dyDescent="0.25">
      <c r="A11" s="343" t="s">
        <v>1365</v>
      </c>
      <c r="B11" s="343" t="s">
        <v>18</v>
      </c>
      <c r="C11" s="343" t="s">
        <v>19</v>
      </c>
      <c r="D11" s="343" t="s">
        <v>20</v>
      </c>
      <c r="E11" s="342"/>
      <c r="F11" s="343" t="s">
        <v>1449</v>
      </c>
      <c r="G11" s="343" t="str">
        <f>VLOOKUP(F11,class!A$1:B$460,2,FALSE)</f>
        <v>Unitary Authority</v>
      </c>
      <c r="H11" s="343" t="str">
        <f>IFERROR(VLOOKUP(F11,classifications!A$3:C$333,3,FALSE),VLOOKUP(F11,classifications!I$2:K$28,3,FALSE))</f>
        <v>Urban with Significant Rural</v>
      </c>
      <c r="I11" s="347">
        <v>870</v>
      </c>
      <c r="J11" s="347">
        <v>320</v>
      </c>
      <c r="K11" s="347">
        <v>0</v>
      </c>
      <c r="L11" s="347">
        <v>1190</v>
      </c>
      <c r="M11" s="340"/>
      <c r="N11" s="347">
        <v>850</v>
      </c>
      <c r="O11" s="347">
        <v>280</v>
      </c>
      <c r="P11" s="347">
        <v>0</v>
      </c>
      <c r="Q11" s="347">
        <v>1130</v>
      </c>
    </row>
    <row r="12" spans="1:17" x14ac:dyDescent="0.25">
      <c r="A12" s="343" t="s">
        <v>1365</v>
      </c>
      <c r="B12" s="343" t="s">
        <v>21</v>
      </c>
      <c r="C12" s="343" t="s">
        <v>22</v>
      </c>
      <c r="D12" s="343" t="s">
        <v>23</v>
      </c>
      <c r="E12" s="342"/>
      <c r="F12" s="343" t="s">
        <v>1666</v>
      </c>
      <c r="G12" s="343" t="str">
        <f>VLOOKUP(F12,class!A$1:B$460,2,FALSE)</f>
        <v>Unitary Authority</v>
      </c>
      <c r="H12" s="343" t="str">
        <f>IFERROR(VLOOKUP(F12,classifications!A$3:C$333,3,FALSE),VLOOKUP(F12,classifications!I$2:K$28,3,FALSE))</f>
        <v>Predominantly Urban</v>
      </c>
      <c r="I12" s="347">
        <v>250</v>
      </c>
      <c r="J12" s="347">
        <v>0</v>
      </c>
      <c r="K12" s="347">
        <v>0</v>
      </c>
      <c r="L12" s="347">
        <v>250</v>
      </c>
      <c r="M12" s="340"/>
      <c r="N12" s="347">
        <v>250</v>
      </c>
      <c r="O12" s="347">
        <v>0</v>
      </c>
      <c r="P12" s="347">
        <v>0</v>
      </c>
      <c r="Q12" s="347">
        <v>250</v>
      </c>
    </row>
    <row r="13" spans="1:17" x14ac:dyDescent="0.25">
      <c r="A13" s="343" t="s">
        <v>1365</v>
      </c>
      <c r="B13" s="343" t="s">
        <v>24</v>
      </c>
      <c r="C13" s="343" t="s">
        <v>25</v>
      </c>
      <c r="D13" s="343" t="s">
        <v>26</v>
      </c>
      <c r="E13" s="342"/>
      <c r="F13" s="343" t="s">
        <v>1667</v>
      </c>
      <c r="G13" s="343" t="str">
        <f>VLOOKUP(F13,class!A$1:B$460,2,FALSE)</f>
        <v>Unitary Authority</v>
      </c>
      <c r="H13" s="343" t="str">
        <f>IFERROR(VLOOKUP(F13,classifications!A$3:C$333,3,FALSE),VLOOKUP(F13,classifications!I$2:K$28,3,FALSE))</f>
        <v>Predominantly Urban</v>
      </c>
      <c r="I13" s="347">
        <v>130</v>
      </c>
      <c r="J13" s="347">
        <v>20</v>
      </c>
      <c r="K13" s="347">
        <v>80</v>
      </c>
      <c r="L13" s="347">
        <v>230</v>
      </c>
      <c r="M13" s="340"/>
      <c r="N13" s="347">
        <v>110</v>
      </c>
      <c r="O13" s="347">
        <v>30</v>
      </c>
      <c r="P13" s="347">
        <v>70</v>
      </c>
      <c r="Q13" s="347">
        <v>200</v>
      </c>
    </row>
    <row r="14" spans="1:17" ht="26.4" x14ac:dyDescent="0.25">
      <c r="A14" s="343" t="s">
        <v>1365</v>
      </c>
      <c r="B14" s="343" t="s">
        <v>2001</v>
      </c>
      <c r="C14" s="343"/>
      <c r="D14" s="343" t="s">
        <v>2002</v>
      </c>
      <c r="E14" s="342"/>
      <c r="F14" s="343" t="s">
        <v>1986</v>
      </c>
      <c r="G14" s="343" t="str">
        <f>VLOOKUP(F14,class!A$1:B$460,2,FALSE)</f>
        <v>Unitary Authority</v>
      </c>
      <c r="H14" s="343" t="str">
        <f>IFERROR(VLOOKUP(F14,classifications!A$3:C$333,3,FALSE),VLOOKUP(F14,classifications!I$2:K$28,3,FALSE))</f>
        <v>Predominantly Urban</v>
      </c>
      <c r="I14" s="347">
        <v>450</v>
      </c>
      <c r="J14" s="347">
        <v>50</v>
      </c>
      <c r="K14" s="347">
        <v>10</v>
      </c>
      <c r="L14" s="347">
        <v>510</v>
      </c>
      <c r="M14" s="340"/>
      <c r="N14" s="347">
        <v>1080</v>
      </c>
      <c r="O14" s="347">
        <v>10</v>
      </c>
      <c r="P14" s="347">
        <v>0</v>
      </c>
      <c r="Q14" s="347">
        <v>1090</v>
      </c>
    </row>
    <row r="15" spans="1:17" x14ac:dyDescent="0.25">
      <c r="A15" s="343" t="s">
        <v>1365</v>
      </c>
      <c r="B15" s="343" t="s">
        <v>30</v>
      </c>
      <c r="C15" s="343" t="s">
        <v>31</v>
      </c>
      <c r="D15" s="343" t="s">
        <v>32</v>
      </c>
      <c r="E15" s="342"/>
      <c r="F15" s="343" t="s">
        <v>1685</v>
      </c>
      <c r="G15" s="343" t="str">
        <f>VLOOKUP(F15,class!A$1:B$460,2,FALSE)</f>
        <v>Unitary Authority</v>
      </c>
      <c r="H15" s="343" t="str">
        <f>IFERROR(VLOOKUP(F15,classifications!A$3:C$333,3,FALSE),VLOOKUP(F15,classifications!I$2:K$28,3,FALSE))</f>
        <v>Predominantly Urban</v>
      </c>
      <c r="I15" s="347">
        <v>330</v>
      </c>
      <c r="J15" s="347">
        <v>60</v>
      </c>
      <c r="K15" s="347">
        <v>0</v>
      </c>
      <c r="L15" s="347">
        <v>390</v>
      </c>
      <c r="M15" s="340"/>
      <c r="N15" s="347">
        <v>830</v>
      </c>
      <c r="O15" s="347">
        <v>130</v>
      </c>
      <c r="P15" s="347">
        <v>0</v>
      </c>
      <c r="Q15" s="347">
        <v>960</v>
      </c>
    </row>
    <row r="16" spans="1:17" x14ac:dyDescent="0.25">
      <c r="A16" s="343" t="s">
        <v>1365</v>
      </c>
      <c r="B16" s="343" t="s">
        <v>33</v>
      </c>
      <c r="C16" s="343" t="s">
        <v>34</v>
      </c>
      <c r="D16" s="343" t="s">
        <v>35</v>
      </c>
      <c r="E16" s="342"/>
      <c r="F16" s="343" t="s">
        <v>1686</v>
      </c>
      <c r="G16" s="343" t="str">
        <f>VLOOKUP(F16,class!A$1:B$460,2,FALSE)</f>
        <v>Unitary Authority</v>
      </c>
      <c r="H16" s="343" t="str">
        <f>IFERROR(VLOOKUP(F16,classifications!A$3:C$333,3,FALSE),VLOOKUP(F16,classifications!I$2:K$28,3,FALSE))</f>
        <v>Predominantly Urban</v>
      </c>
      <c r="I16" s="348">
        <v>100</v>
      </c>
      <c r="J16" s="348">
        <v>80</v>
      </c>
      <c r="K16" s="348">
        <v>0</v>
      </c>
      <c r="L16" s="348">
        <v>180</v>
      </c>
      <c r="M16" s="340"/>
      <c r="N16" s="348">
        <v>80</v>
      </c>
      <c r="O16" s="348">
        <v>10</v>
      </c>
      <c r="P16" s="348">
        <v>0</v>
      </c>
      <c r="Q16" s="348">
        <v>90</v>
      </c>
    </row>
    <row r="17" spans="1:17" x14ac:dyDescent="0.25">
      <c r="A17" s="343" t="s">
        <v>1365</v>
      </c>
      <c r="B17" s="343" t="s">
        <v>36</v>
      </c>
      <c r="C17" s="343" t="s">
        <v>37</v>
      </c>
      <c r="D17" s="343" t="s">
        <v>38</v>
      </c>
      <c r="E17" s="342"/>
      <c r="F17" s="343" t="s">
        <v>1728</v>
      </c>
      <c r="G17" s="343" t="str">
        <f>VLOOKUP(F17,class!A$1:B$460,2,FALSE)</f>
        <v>Unitary Authority</v>
      </c>
      <c r="H17" s="343" t="str">
        <f>IFERROR(VLOOKUP(F17,classifications!A$3:C$333,3,FALSE),VLOOKUP(F17,classifications!I$2:K$28,3,FALSE))</f>
        <v>Predominantly Urban</v>
      </c>
      <c r="I17" s="348">
        <v>820</v>
      </c>
      <c r="J17" s="348">
        <v>100</v>
      </c>
      <c r="K17" s="348">
        <v>0</v>
      </c>
      <c r="L17" s="348">
        <v>920</v>
      </c>
      <c r="M17" s="340"/>
      <c r="N17" s="348">
        <v>650</v>
      </c>
      <c r="O17" s="348">
        <v>170</v>
      </c>
      <c r="P17" s="348">
        <v>10</v>
      </c>
      <c r="Q17" s="348">
        <v>830</v>
      </c>
    </row>
    <row r="18" spans="1:17" x14ac:dyDescent="0.25">
      <c r="A18" s="343" t="s">
        <v>1365</v>
      </c>
      <c r="B18" s="343" t="s">
        <v>39</v>
      </c>
      <c r="C18" s="343" t="s">
        <v>40</v>
      </c>
      <c r="D18" s="343" t="s">
        <v>41</v>
      </c>
      <c r="E18" s="342"/>
      <c r="F18" s="343" t="s">
        <v>1731</v>
      </c>
      <c r="G18" s="343" t="str">
        <f>VLOOKUP(F18,class!A$1:B$460,2,FALSE)</f>
        <v>Unitary Authority</v>
      </c>
      <c r="H18" s="343" t="str">
        <f>IFERROR(VLOOKUP(F18,classifications!A$3:C$333,3,FALSE),VLOOKUP(F18,classifications!I$2:K$28,3,FALSE))</f>
        <v>Predominantly Rural</v>
      </c>
      <c r="I18" s="347">
        <v>1270</v>
      </c>
      <c r="J18" s="347">
        <v>330</v>
      </c>
      <c r="K18" s="347">
        <v>0</v>
      </c>
      <c r="L18" s="347">
        <v>1600</v>
      </c>
      <c r="M18" s="340"/>
      <c r="N18" s="347">
        <v>1570</v>
      </c>
      <c r="O18" s="347">
        <v>290</v>
      </c>
      <c r="P18" s="347">
        <v>0</v>
      </c>
      <c r="Q18" s="347">
        <v>1860</v>
      </c>
    </row>
    <row r="19" spans="1:17" x14ac:dyDescent="0.25">
      <c r="A19" s="343" t="s">
        <v>1365</v>
      </c>
      <c r="B19" s="343" t="s">
        <v>42</v>
      </c>
      <c r="C19" s="343" t="s">
        <v>43</v>
      </c>
      <c r="D19" s="343" t="s">
        <v>44</v>
      </c>
      <c r="E19" s="342"/>
      <c r="F19" s="343" t="s">
        <v>1715</v>
      </c>
      <c r="G19" s="343" t="str">
        <f>VLOOKUP(F19,class!A$1:B$460,2,FALSE)</f>
        <v>Unitary Authority</v>
      </c>
      <c r="H19" s="343" t="str">
        <f>IFERROR(VLOOKUP(F19,classifications!A$3:C$333,3,FALSE),VLOOKUP(F19,classifications!I$2:K$28,3,FALSE))</f>
        <v>Urban with Significant Rural</v>
      </c>
      <c r="I19" s="348">
        <v>1350</v>
      </c>
      <c r="J19" s="348">
        <v>170</v>
      </c>
      <c r="K19" s="348">
        <v>0</v>
      </c>
      <c r="L19" s="348">
        <v>1520</v>
      </c>
      <c r="M19" s="340"/>
      <c r="N19" s="348">
        <v>1430</v>
      </c>
      <c r="O19" s="348">
        <v>260</v>
      </c>
      <c r="P19" s="348">
        <v>0</v>
      </c>
      <c r="Q19" s="348">
        <v>1690</v>
      </c>
    </row>
    <row r="20" spans="1:17" x14ac:dyDescent="0.25">
      <c r="A20" s="343" t="s">
        <v>1365</v>
      </c>
      <c r="B20" s="343" t="s">
        <v>45</v>
      </c>
      <c r="C20" s="343" t="s">
        <v>46</v>
      </c>
      <c r="D20" s="343" t="s">
        <v>47</v>
      </c>
      <c r="E20" s="342"/>
      <c r="F20" s="343" t="s">
        <v>1716</v>
      </c>
      <c r="G20" s="343" t="str">
        <f>VLOOKUP(F20,class!A$1:B$460,2,FALSE)</f>
        <v>Unitary Authority</v>
      </c>
      <c r="H20" s="343" t="str">
        <f>IFERROR(VLOOKUP(F20,classifications!A$3:C$333,3,FALSE),VLOOKUP(F20,classifications!I$2:K$28,3,FALSE))</f>
        <v>Urban with Significant Rural</v>
      </c>
      <c r="I20" s="348">
        <v>1040</v>
      </c>
      <c r="J20" s="348">
        <v>90</v>
      </c>
      <c r="K20" s="348">
        <v>0</v>
      </c>
      <c r="L20" s="348">
        <v>1120</v>
      </c>
      <c r="M20" s="340"/>
      <c r="N20" s="348">
        <v>1170</v>
      </c>
      <c r="O20" s="348">
        <v>80</v>
      </c>
      <c r="P20" s="348">
        <v>0</v>
      </c>
      <c r="Q20" s="348">
        <v>1260</v>
      </c>
    </row>
    <row r="21" spans="1:17" x14ac:dyDescent="0.25">
      <c r="A21" s="343" t="s">
        <v>1365</v>
      </c>
      <c r="B21" s="343" t="s">
        <v>48</v>
      </c>
      <c r="C21" s="343" t="s">
        <v>49</v>
      </c>
      <c r="D21" s="343" t="s">
        <v>50</v>
      </c>
      <c r="E21" s="342"/>
      <c r="F21" s="343" t="s">
        <v>1717</v>
      </c>
      <c r="G21" s="343" t="str">
        <f>VLOOKUP(F21,class!A$1:B$460,2,FALSE)</f>
        <v>Unitary Authority</v>
      </c>
      <c r="H21" s="343" t="str">
        <f>IFERROR(VLOOKUP(F21,classifications!A$3:C$333,3,FALSE),VLOOKUP(F21,classifications!I$2:K$28,3,FALSE))</f>
        <v>Predominantly Rural</v>
      </c>
      <c r="I21" s="347">
        <v>1840</v>
      </c>
      <c r="J21" s="348">
        <v>110</v>
      </c>
      <c r="K21" s="348">
        <v>0</v>
      </c>
      <c r="L21" s="348">
        <v>1950</v>
      </c>
      <c r="M21" s="340"/>
      <c r="N21" s="348">
        <v>2100</v>
      </c>
      <c r="O21" s="348">
        <v>210</v>
      </c>
      <c r="P21" s="348">
        <v>0</v>
      </c>
      <c r="Q21" s="348">
        <v>2320</v>
      </c>
    </row>
    <row r="22" spans="1:17" x14ac:dyDescent="0.25">
      <c r="A22" s="343" t="s">
        <v>1365</v>
      </c>
      <c r="B22" s="343" t="s">
        <v>51</v>
      </c>
      <c r="C22" s="343" t="s">
        <v>52</v>
      </c>
      <c r="D22" s="343" t="s">
        <v>53</v>
      </c>
      <c r="E22" s="342"/>
      <c r="F22" s="343" t="s">
        <v>1718</v>
      </c>
      <c r="G22" s="343" t="str">
        <f>VLOOKUP(F22,class!A$1:B$460,2,FALSE)</f>
        <v>Unitary Authority</v>
      </c>
      <c r="H22" s="343" t="str">
        <f>IFERROR(VLOOKUP(F22,classifications!A$3:C$333,3,FALSE),VLOOKUP(F22,classifications!I$2:K$28,3,FALSE))</f>
        <v>Predominantly Rural</v>
      </c>
      <c r="I22" s="347">
        <v>1300</v>
      </c>
      <c r="J22" s="347">
        <v>100</v>
      </c>
      <c r="K22" s="347">
        <v>30</v>
      </c>
      <c r="L22" s="347">
        <v>1430</v>
      </c>
      <c r="M22" s="340"/>
      <c r="N22" s="347">
        <v>1490</v>
      </c>
      <c r="O22" s="347">
        <v>140</v>
      </c>
      <c r="P22" s="347">
        <v>10</v>
      </c>
      <c r="Q22" s="347">
        <v>1640</v>
      </c>
    </row>
    <row r="23" spans="1:17" x14ac:dyDescent="0.25">
      <c r="A23" s="343" t="s">
        <v>1365</v>
      </c>
      <c r="B23" s="343" t="s">
        <v>54</v>
      </c>
      <c r="C23" s="343" t="s">
        <v>55</v>
      </c>
      <c r="D23" s="343" t="s">
        <v>56</v>
      </c>
      <c r="E23" s="342"/>
      <c r="F23" s="343" t="s">
        <v>1659</v>
      </c>
      <c r="G23" s="343" t="str">
        <f>VLOOKUP(F23,class!A$1:B$460,2,FALSE)</f>
        <v>Unitary Authority</v>
      </c>
      <c r="H23" s="343" t="str">
        <f>IFERROR(VLOOKUP(F23,classifications!A$3:C$333,3,FALSE),VLOOKUP(F23,classifications!I$2:K$28,3,FALSE))</f>
        <v>Predominantly Urban</v>
      </c>
      <c r="I23" s="347">
        <v>390</v>
      </c>
      <c r="J23" s="347">
        <v>90</v>
      </c>
      <c r="K23" s="347">
        <v>10</v>
      </c>
      <c r="L23" s="347">
        <v>500</v>
      </c>
      <c r="M23" s="340"/>
      <c r="N23" s="347">
        <v>400</v>
      </c>
      <c r="O23" s="347">
        <v>40</v>
      </c>
      <c r="P23" s="347">
        <v>20</v>
      </c>
      <c r="Q23" s="347">
        <v>450</v>
      </c>
    </row>
    <row r="24" spans="1:17" x14ac:dyDescent="0.25">
      <c r="A24" s="343" t="s">
        <v>1365</v>
      </c>
      <c r="B24" s="343" t="s">
        <v>57</v>
      </c>
      <c r="C24" s="343" t="s">
        <v>58</v>
      </c>
      <c r="D24" s="343" t="s">
        <v>59</v>
      </c>
      <c r="E24" s="342"/>
      <c r="F24" s="343" t="s">
        <v>1675</v>
      </c>
      <c r="G24" s="343" t="str">
        <f>VLOOKUP(F24,class!A$1:B$460,2,FALSE)</f>
        <v>Unitary Authority</v>
      </c>
      <c r="H24" s="343" t="str">
        <f>IFERROR(VLOOKUP(F24,classifications!A$3:C$333,3,FALSE),VLOOKUP(F24,classifications!I$2:K$28,3,FALSE))</f>
        <v>Predominantly Urban</v>
      </c>
      <c r="I24" s="347">
        <v>400</v>
      </c>
      <c r="J24" s="347">
        <v>70</v>
      </c>
      <c r="K24" s="347">
        <v>0</v>
      </c>
      <c r="L24" s="347">
        <v>460</v>
      </c>
      <c r="M24" s="340"/>
      <c r="N24" s="347">
        <v>390</v>
      </c>
      <c r="O24" s="347">
        <v>190</v>
      </c>
      <c r="P24" s="347">
        <v>0</v>
      </c>
      <c r="Q24" s="347">
        <v>590</v>
      </c>
    </row>
    <row r="25" spans="1:17" x14ac:dyDescent="0.25">
      <c r="A25" s="343" t="s">
        <v>1365</v>
      </c>
      <c r="B25" s="343" t="s">
        <v>2003</v>
      </c>
      <c r="C25" s="343"/>
      <c r="D25" s="343" t="s">
        <v>2004</v>
      </c>
      <c r="E25" s="342"/>
      <c r="F25" s="343" t="s">
        <v>1987</v>
      </c>
      <c r="G25" s="343" t="str">
        <f>VLOOKUP(F25,class!A$1:B$460,2,FALSE)</f>
        <v>Unitary Authority</v>
      </c>
      <c r="H25" s="343" t="str">
        <f>IFERROR(VLOOKUP(F25,classifications!A$3:C$333,3,FALSE),VLOOKUP(F25,classifications!I$2:K$28,3,FALSE))</f>
        <v>Predominantly Rural</v>
      </c>
      <c r="I25" s="347">
        <v>660</v>
      </c>
      <c r="J25" s="347">
        <v>160</v>
      </c>
      <c r="K25" s="347">
        <v>0</v>
      </c>
      <c r="L25" s="347">
        <v>810</v>
      </c>
      <c r="M25" s="340"/>
      <c r="N25" s="347">
        <v>860</v>
      </c>
      <c r="O25" s="347">
        <v>160</v>
      </c>
      <c r="P25" s="347">
        <v>0</v>
      </c>
      <c r="Q25" s="347">
        <v>1020</v>
      </c>
    </row>
    <row r="26" spans="1:17" x14ac:dyDescent="0.25">
      <c r="A26" s="343" t="s">
        <v>1365</v>
      </c>
      <c r="B26" s="343" t="s">
        <v>60</v>
      </c>
      <c r="C26" s="343" t="s">
        <v>61</v>
      </c>
      <c r="D26" s="343" t="s">
        <v>62</v>
      </c>
      <c r="E26" s="342"/>
      <c r="F26" s="343" t="s">
        <v>1671</v>
      </c>
      <c r="G26" s="343" t="str">
        <f>VLOOKUP(F26,class!A$1:B$460,2,FALSE)</f>
        <v>Unitary Authority</v>
      </c>
      <c r="H26" s="343" t="str">
        <f>IFERROR(VLOOKUP(F26,classifications!A$3:C$333,3,FALSE),VLOOKUP(F26,classifications!I$2:K$28,3,FALSE))</f>
        <v>Predominantly Rural</v>
      </c>
      <c r="I26" s="347">
        <v>1170</v>
      </c>
      <c r="J26" s="347">
        <v>180</v>
      </c>
      <c r="K26" s="347">
        <v>0</v>
      </c>
      <c r="L26" s="347">
        <v>1360</v>
      </c>
      <c r="M26" s="340"/>
      <c r="N26" s="347">
        <v>1170</v>
      </c>
      <c r="O26" s="347">
        <v>190</v>
      </c>
      <c r="P26" s="347">
        <v>0</v>
      </c>
      <c r="Q26" s="347">
        <v>1360</v>
      </c>
    </row>
    <row r="27" spans="1:17" x14ac:dyDescent="0.25">
      <c r="A27" s="343" t="s">
        <v>1365</v>
      </c>
      <c r="B27" s="343" t="s">
        <v>63</v>
      </c>
      <c r="C27" s="343" t="s">
        <v>64</v>
      </c>
      <c r="D27" s="343" t="s">
        <v>65</v>
      </c>
      <c r="E27" s="342"/>
      <c r="F27" s="343" t="s">
        <v>1668</v>
      </c>
      <c r="G27" s="343" t="str">
        <f>VLOOKUP(F27,class!A$1:B$460,2,FALSE)</f>
        <v>Unitary Authority</v>
      </c>
      <c r="H27" s="343" t="str">
        <f>IFERROR(VLOOKUP(F27,classifications!A$3:C$333,3,FALSE),VLOOKUP(F27,classifications!I$2:K$28,3,FALSE))</f>
        <v>Predominantly Urban</v>
      </c>
      <c r="I27" s="347">
        <v>220</v>
      </c>
      <c r="J27" s="347">
        <v>40</v>
      </c>
      <c r="K27" s="347">
        <v>0</v>
      </c>
      <c r="L27" s="347">
        <v>260</v>
      </c>
      <c r="M27" s="340"/>
      <c r="N27" s="347">
        <v>540</v>
      </c>
      <c r="O27" s="347">
        <v>90</v>
      </c>
      <c r="P27" s="347">
        <v>0</v>
      </c>
      <c r="Q27" s="347">
        <v>630</v>
      </c>
    </row>
    <row r="28" spans="1:17" x14ac:dyDescent="0.25">
      <c r="A28" s="343" t="s">
        <v>1365</v>
      </c>
      <c r="B28" s="343" t="s">
        <v>66</v>
      </c>
      <c r="C28" s="343" t="s">
        <v>67</v>
      </c>
      <c r="D28" s="343" t="s">
        <v>68</v>
      </c>
      <c r="E28" s="342"/>
      <c r="F28" s="343" t="s">
        <v>1661</v>
      </c>
      <c r="G28" s="343" t="str">
        <f>VLOOKUP(F28,class!A$1:B$460,2,FALSE)</f>
        <v>Unitary Authority</v>
      </c>
      <c r="H28" s="343" t="str">
        <f>IFERROR(VLOOKUP(F28,classifications!A$3:C$333,3,FALSE),VLOOKUP(F28,classifications!I$2:K$28,3,FALSE))</f>
        <v>Predominantly Urban</v>
      </c>
      <c r="I28" s="347">
        <v>140</v>
      </c>
      <c r="J28" s="347">
        <v>20</v>
      </c>
      <c r="K28" s="347">
        <v>0</v>
      </c>
      <c r="L28" s="347">
        <v>160</v>
      </c>
      <c r="M28" s="340"/>
      <c r="N28" s="347">
        <v>170</v>
      </c>
      <c r="O28" s="347">
        <v>0</v>
      </c>
      <c r="P28" s="347">
        <v>0</v>
      </c>
      <c r="Q28" s="347">
        <v>170</v>
      </c>
    </row>
    <row r="29" spans="1:17" x14ac:dyDescent="0.25">
      <c r="A29" s="343" t="s">
        <v>1365</v>
      </c>
      <c r="B29" s="343" t="s">
        <v>69</v>
      </c>
      <c r="C29" s="343" t="s">
        <v>70</v>
      </c>
      <c r="D29" s="343" t="s">
        <v>71</v>
      </c>
      <c r="E29" s="342"/>
      <c r="F29" s="343" t="s">
        <v>1719</v>
      </c>
      <c r="G29" s="343" t="str">
        <f>VLOOKUP(F29,class!A$1:B$460,2,FALSE)</f>
        <v>Unitary Authority</v>
      </c>
      <c r="H29" s="343" t="str">
        <f>IFERROR(VLOOKUP(F29,classifications!A$3:C$333,3,FALSE),VLOOKUP(F29,classifications!I$2:K$28,3,FALSE))</f>
        <v>Predominantly Rural</v>
      </c>
      <c r="I29" s="347">
        <v>620</v>
      </c>
      <c r="J29" s="347">
        <v>140</v>
      </c>
      <c r="K29" s="348">
        <v>0</v>
      </c>
      <c r="L29" s="348">
        <v>750</v>
      </c>
      <c r="M29" s="340"/>
      <c r="N29" s="347">
        <v>500</v>
      </c>
      <c r="O29" s="347">
        <v>140</v>
      </c>
      <c r="P29" s="348">
        <v>0</v>
      </c>
      <c r="Q29" s="348">
        <v>630</v>
      </c>
    </row>
    <row r="30" spans="1:17" x14ac:dyDescent="0.25">
      <c r="A30" s="343" t="s">
        <v>1365</v>
      </c>
      <c r="B30" s="343" t="s">
        <v>72</v>
      </c>
      <c r="C30" s="343" t="s">
        <v>73</v>
      </c>
      <c r="D30" s="343" t="s">
        <v>74</v>
      </c>
      <c r="E30" s="342"/>
      <c r="F30" s="343" t="s">
        <v>1687</v>
      </c>
      <c r="G30" s="343" t="str">
        <f>VLOOKUP(F30,class!A$1:B$460,2,FALSE)</f>
        <v>Unitary Authority</v>
      </c>
      <c r="H30" s="343" t="str">
        <f>IFERROR(VLOOKUP(F30,classifications!A$3:C$333,3,FALSE),VLOOKUP(F30,classifications!I$2:K$28,3,FALSE))</f>
        <v>Predominantly Rural</v>
      </c>
      <c r="I30" s="347">
        <v>150</v>
      </c>
      <c r="J30" s="347">
        <v>10</v>
      </c>
      <c r="K30" s="347">
        <v>0</v>
      </c>
      <c r="L30" s="347">
        <v>160</v>
      </c>
      <c r="M30" s="340"/>
      <c r="N30" s="347">
        <v>290</v>
      </c>
      <c r="O30" s="347">
        <v>10</v>
      </c>
      <c r="P30" s="347">
        <v>0</v>
      </c>
      <c r="Q30" s="347">
        <v>300</v>
      </c>
    </row>
    <row r="31" spans="1:17" x14ac:dyDescent="0.25">
      <c r="A31" s="343" t="s">
        <v>1365</v>
      </c>
      <c r="B31" s="343" t="s">
        <v>75</v>
      </c>
      <c r="C31" s="343" t="s">
        <v>76</v>
      </c>
      <c r="D31" s="343" t="s">
        <v>77</v>
      </c>
      <c r="E31" s="342"/>
      <c r="F31" s="343" t="s">
        <v>1496</v>
      </c>
      <c r="G31" s="343" t="str">
        <f>VLOOKUP(F31,class!A$1:B$460,2,FALSE)</f>
        <v>Unitary Authority</v>
      </c>
      <c r="H31" s="343" t="str">
        <f>IFERROR(VLOOKUP(F31,classifications!A$3:C$333,3,FALSE),VLOOKUP(F31,classifications!I$2:K$28,3,FALSE))</f>
        <v>Predominantly Rural</v>
      </c>
      <c r="I31" s="347">
        <v>0</v>
      </c>
      <c r="J31" s="347">
        <v>0</v>
      </c>
      <c r="K31" s="347">
        <v>0</v>
      </c>
      <c r="L31" s="347">
        <v>0</v>
      </c>
      <c r="M31" s="340"/>
      <c r="N31" s="347">
        <v>0</v>
      </c>
      <c r="O31" s="347">
        <v>0</v>
      </c>
      <c r="P31" s="347">
        <v>0</v>
      </c>
      <c r="Q31" s="347">
        <v>0</v>
      </c>
    </row>
    <row r="32" spans="1:17" x14ac:dyDescent="0.25">
      <c r="A32" s="343" t="s">
        <v>1365</v>
      </c>
      <c r="B32" s="343" t="s">
        <v>78</v>
      </c>
      <c r="C32" s="343" t="s">
        <v>79</v>
      </c>
      <c r="D32" s="343" t="s">
        <v>80</v>
      </c>
      <c r="E32" s="342"/>
      <c r="F32" s="343" t="s">
        <v>1724</v>
      </c>
      <c r="G32" s="343" t="str">
        <f>VLOOKUP(F32,class!A$1:B$460,2,FALSE)</f>
        <v>Unitary Authority</v>
      </c>
      <c r="H32" s="343" t="str">
        <f>IFERROR(VLOOKUP(F32,classifications!A$3:C$333,3,FALSE),VLOOKUP(F32,classifications!I$2:K$28,3,FALSE))</f>
        <v>Predominantly Urban</v>
      </c>
      <c r="I32" s="347">
        <v>300</v>
      </c>
      <c r="J32" s="347">
        <v>0</v>
      </c>
      <c r="K32" s="347">
        <v>0</v>
      </c>
      <c r="L32" s="347">
        <v>300</v>
      </c>
      <c r="M32" s="340"/>
      <c r="N32" s="347">
        <v>490</v>
      </c>
      <c r="O32" s="347">
        <v>50</v>
      </c>
      <c r="P32" s="347">
        <v>0</v>
      </c>
      <c r="Q32" s="347">
        <v>530</v>
      </c>
    </row>
    <row r="33" spans="1:17" x14ac:dyDescent="0.25">
      <c r="A33" s="343" t="s">
        <v>1365</v>
      </c>
      <c r="B33" s="343" t="s">
        <v>81</v>
      </c>
      <c r="C33" s="343" t="s">
        <v>82</v>
      </c>
      <c r="D33" s="343" t="s">
        <v>83</v>
      </c>
      <c r="E33" s="342"/>
      <c r="F33" s="343" t="s">
        <v>1676</v>
      </c>
      <c r="G33" s="343" t="str">
        <f>VLOOKUP(F33,class!A$1:B$460,2,FALSE)</f>
        <v>Unitary Authority</v>
      </c>
      <c r="H33" s="343" t="str">
        <f>IFERROR(VLOOKUP(F33,classifications!A$3:C$333,3,FALSE),VLOOKUP(F33,classifications!I$2:K$28,3,FALSE))</f>
        <v>Predominantly Urban</v>
      </c>
      <c r="I33" s="347">
        <v>200</v>
      </c>
      <c r="J33" s="347">
        <v>10</v>
      </c>
      <c r="K33" s="347">
        <v>0</v>
      </c>
      <c r="L33" s="347">
        <v>210</v>
      </c>
      <c r="M33" s="340"/>
      <c r="N33" s="347">
        <v>260</v>
      </c>
      <c r="O33" s="347">
        <v>50</v>
      </c>
      <c r="P33" s="347">
        <v>0</v>
      </c>
      <c r="Q33" s="347">
        <v>310</v>
      </c>
    </row>
    <row r="34" spans="1:17" x14ac:dyDescent="0.25">
      <c r="A34" s="343" t="s">
        <v>1365</v>
      </c>
      <c r="B34" s="343" t="s">
        <v>84</v>
      </c>
      <c r="C34" s="343" t="s">
        <v>85</v>
      </c>
      <c r="D34" s="343" t="s">
        <v>86</v>
      </c>
      <c r="E34" s="342"/>
      <c r="F34" s="343" t="s">
        <v>1680</v>
      </c>
      <c r="G34" s="343" t="str">
        <f>VLOOKUP(F34,class!A$1:B$460,2,FALSE)</f>
        <v>Unitary Authority</v>
      </c>
      <c r="H34" s="343" t="str">
        <f>IFERROR(VLOOKUP(F34,classifications!A$3:C$333,3,FALSE),VLOOKUP(F34,classifications!I$2:K$28,3,FALSE))</f>
        <v>Predominantly Urban</v>
      </c>
      <c r="I34" s="347">
        <v>150</v>
      </c>
      <c r="J34" s="347">
        <v>20</v>
      </c>
      <c r="K34" s="347">
        <v>0</v>
      </c>
      <c r="L34" s="347">
        <v>170</v>
      </c>
      <c r="M34" s="340"/>
      <c r="N34" s="347">
        <v>120</v>
      </c>
      <c r="O34" s="347">
        <v>110</v>
      </c>
      <c r="P34" s="347">
        <v>0</v>
      </c>
      <c r="Q34" s="347">
        <v>230</v>
      </c>
    </row>
    <row r="35" spans="1:17" x14ac:dyDescent="0.25">
      <c r="A35" s="343" t="s">
        <v>1365</v>
      </c>
      <c r="B35" s="343" t="s">
        <v>87</v>
      </c>
      <c r="C35" s="343" t="s">
        <v>88</v>
      </c>
      <c r="D35" s="343" t="s">
        <v>89</v>
      </c>
      <c r="E35" s="342"/>
      <c r="F35" s="343" t="s">
        <v>1730</v>
      </c>
      <c r="G35" s="343" t="str">
        <f>VLOOKUP(F35,class!A$1:B$460,2,FALSE)</f>
        <v>Unitary Authority</v>
      </c>
      <c r="H35" s="343" t="str">
        <f>IFERROR(VLOOKUP(F35,classifications!A$3:C$333,3,FALSE),VLOOKUP(F35,classifications!I$2:K$28,3,FALSE))</f>
        <v>Predominantly Urban</v>
      </c>
      <c r="I35" s="347">
        <v>400</v>
      </c>
      <c r="J35" s="347">
        <v>70</v>
      </c>
      <c r="K35" s="347">
        <v>0</v>
      </c>
      <c r="L35" s="347">
        <v>470</v>
      </c>
      <c r="M35" s="340"/>
      <c r="N35" s="347">
        <v>720</v>
      </c>
      <c r="O35" s="347">
        <v>150</v>
      </c>
      <c r="P35" s="347">
        <v>0</v>
      </c>
      <c r="Q35" s="347">
        <v>870</v>
      </c>
    </row>
    <row r="36" spans="1:17" x14ac:dyDescent="0.25">
      <c r="A36" s="343" t="s">
        <v>1365</v>
      </c>
      <c r="B36" s="343" t="s">
        <v>90</v>
      </c>
      <c r="C36" s="343" t="s">
        <v>91</v>
      </c>
      <c r="D36" s="343" t="s">
        <v>92</v>
      </c>
      <c r="E36" s="342"/>
      <c r="F36" s="343" t="s">
        <v>1662</v>
      </c>
      <c r="G36" s="343" t="str">
        <f>VLOOKUP(F36,class!A$1:B$460,2,FALSE)</f>
        <v>Unitary Authority</v>
      </c>
      <c r="H36" s="343" t="str">
        <f>IFERROR(VLOOKUP(F36,classifications!A$3:C$333,3,FALSE),VLOOKUP(F36,classifications!I$2:K$28,3,FALSE))</f>
        <v>Predominantly Urban</v>
      </c>
      <c r="I36" s="347">
        <v>330</v>
      </c>
      <c r="J36" s="347">
        <v>80</v>
      </c>
      <c r="K36" s="347">
        <v>0</v>
      </c>
      <c r="L36" s="347">
        <v>410</v>
      </c>
      <c r="M36" s="340"/>
      <c r="N36" s="347">
        <v>510</v>
      </c>
      <c r="O36" s="347">
        <v>0</v>
      </c>
      <c r="P36" s="347">
        <v>0</v>
      </c>
      <c r="Q36" s="347">
        <v>510</v>
      </c>
    </row>
    <row r="37" spans="1:17" x14ac:dyDescent="0.25">
      <c r="A37" s="343" t="s">
        <v>1365</v>
      </c>
      <c r="B37" s="343" t="s">
        <v>93</v>
      </c>
      <c r="C37" s="343" t="s">
        <v>94</v>
      </c>
      <c r="D37" s="343" t="s">
        <v>95</v>
      </c>
      <c r="E37" s="342"/>
      <c r="F37" s="343" t="s">
        <v>1688</v>
      </c>
      <c r="G37" s="343" t="str">
        <f>VLOOKUP(F37,class!A$1:B$460,2,FALSE)</f>
        <v>Unitary Authority</v>
      </c>
      <c r="H37" s="343" t="str">
        <f>IFERROR(VLOOKUP(F37,classifications!A$3:C$333,3,FALSE),VLOOKUP(F37,classifications!I$2:K$28,3,FALSE))</f>
        <v>Predominantly Urban</v>
      </c>
      <c r="I37" s="347">
        <v>1500</v>
      </c>
      <c r="J37" s="347">
        <v>550</v>
      </c>
      <c r="K37" s="347">
        <v>0</v>
      </c>
      <c r="L37" s="347">
        <v>2050</v>
      </c>
      <c r="M37" s="340"/>
      <c r="N37" s="347">
        <v>1310</v>
      </c>
      <c r="O37" s="347">
        <v>410</v>
      </c>
      <c r="P37" s="347">
        <v>10</v>
      </c>
      <c r="Q37" s="347">
        <v>1720</v>
      </c>
    </row>
    <row r="38" spans="1:17" x14ac:dyDescent="0.25">
      <c r="A38" s="343" t="s">
        <v>1365</v>
      </c>
      <c r="B38" s="343" t="s">
        <v>96</v>
      </c>
      <c r="C38" s="343" t="s">
        <v>97</v>
      </c>
      <c r="D38" s="343" t="s">
        <v>98</v>
      </c>
      <c r="E38" s="342"/>
      <c r="F38" s="343" t="s">
        <v>1672</v>
      </c>
      <c r="G38" s="343" t="str">
        <f>VLOOKUP(F38,class!A$1:B$460,2,FALSE)</f>
        <v>Unitary Authority</v>
      </c>
      <c r="H38" s="343" t="str">
        <f>IFERROR(VLOOKUP(F38,classifications!A$3:C$333,3,FALSE),VLOOKUP(F38,classifications!I$2:K$28,3,FALSE))</f>
        <v>Predominantly Urban</v>
      </c>
      <c r="I38" s="347">
        <v>330</v>
      </c>
      <c r="J38" s="347">
        <v>20</v>
      </c>
      <c r="K38" s="347">
        <v>0</v>
      </c>
      <c r="L38" s="347">
        <v>340</v>
      </c>
      <c r="M38" s="340"/>
      <c r="N38" s="347">
        <v>340</v>
      </c>
      <c r="O38" s="347">
        <v>30</v>
      </c>
      <c r="P38" s="347">
        <v>0</v>
      </c>
      <c r="Q38" s="347">
        <v>370</v>
      </c>
    </row>
    <row r="39" spans="1:17" x14ac:dyDescent="0.25">
      <c r="A39" s="343" t="s">
        <v>1365</v>
      </c>
      <c r="B39" s="343" t="s">
        <v>99</v>
      </c>
      <c r="C39" s="343" t="s">
        <v>100</v>
      </c>
      <c r="D39" s="343" t="s">
        <v>101</v>
      </c>
      <c r="E39" s="342"/>
      <c r="F39" s="343" t="s">
        <v>1673</v>
      </c>
      <c r="G39" s="343" t="str">
        <f>VLOOKUP(F39,class!A$1:B$460,2,FALSE)</f>
        <v>Unitary Authority</v>
      </c>
      <c r="H39" s="343" t="str">
        <f>IFERROR(VLOOKUP(F39,classifications!A$3:C$333,3,FALSE),VLOOKUP(F39,classifications!I$2:K$28,3,FALSE))</f>
        <v>Urban with Significant Rural</v>
      </c>
      <c r="I39" s="347">
        <v>290</v>
      </c>
      <c r="J39" s="347">
        <v>20</v>
      </c>
      <c r="K39" s="347">
        <v>0</v>
      </c>
      <c r="L39" s="347">
        <v>310</v>
      </c>
      <c r="M39" s="340"/>
      <c r="N39" s="347">
        <v>280</v>
      </c>
      <c r="O39" s="347">
        <v>50</v>
      </c>
      <c r="P39" s="347">
        <v>0</v>
      </c>
      <c r="Q39" s="347">
        <v>320</v>
      </c>
    </row>
    <row r="40" spans="1:17" x14ac:dyDescent="0.25">
      <c r="A40" s="343" t="s">
        <v>1365</v>
      </c>
      <c r="B40" s="343" t="s">
        <v>102</v>
      </c>
      <c r="C40" s="343" t="s">
        <v>103</v>
      </c>
      <c r="D40" s="343" t="s">
        <v>104</v>
      </c>
      <c r="E40" s="342"/>
      <c r="F40" s="343" t="s">
        <v>1720</v>
      </c>
      <c r="G40" s="343" t="str">
        <f>VLOOKUP(F40,class!A$1:B$460,2,FALSE)</f>
        <v>Unitary Authority</v>
      </c>
      <c r="H40" s="343" t="str">
        <f>IFERROR(VLOOKUP(F40,classifications!A$3:C$333,3,FALSE),VLOOKUP(F40,classifications!I$2:K$28,3,FALSE))</f>
        <v>Urban with Significant Rural</v>
      </c>
      <c r="I40" s="347">
        <v>690</v>
      </c>
      <c r="J40" s="347">
        <v>50</v>
      </c>
      <c r="K40" s="347">
        <v>0</v>
      </c>
      <c r="L40" s="347">
        <v>740</v>
      </c>
      <c r="M40" s="340"/>
      <c r="N40" s="347">
        <v>280</v>
      </c>
      <c r="O40" s="347">
        <v>70</v>
      </c>
      <c r="P40" s="347">
        <v>10</v>
      </c>
      <c r="Q40" s="347">
        <v>360</v>
      </c>
    </row>
    <row r="41" spans="1:17" x14ac:dyDescent="0.25">
      <c r="A41" s="343" t="s">
        <v>1365</v>
      </c>
      <c r="B41" s="343" t="s">
        <v>105</v>
      </c>
      <c r="C41" s="343" t="s">
        <v>106</v>
      </c>
      <c r="D41" s="343" t="s">
        <v>107</v>
      </c>
      <c r="E41" s="342"/>
      <c r="F41" s="343" t="s">
        <v>1543</v>
      </c>
      <c r="G41" s="343" t="str">
        <f>VLOOKUP(F41,class!A$1:B$460,2,FALSE)</f>
        <v>Unitary Authority</v>
      </c>
      <c r="H41" s="343" t="str">
        <f>IFERROR(VLOOKUP(F41,classifications!A$3:C$333,3,FALSE),VLOOKUP(F41,classifications!I$2:K$28,3,FALSE))</f>
        <v>Predominantly Rural</v>
      </c>
      <c r="I41" s="347">
        <v>1010</v>
      </c>
      <c r="J41" s="347">
        <v>130</v>
      </c>
      <c r="K41" s="347">
        <v>10</v>
      </c>
      <c r="L41" s="347">
        <v>1150</v>
      </c>
      <c r="M41" s="340"/>
      <c r="N41" s="347">
        <v>1470</v>
      </c>
      <c r="O41" s="347">
        <v>200</v>
      </c>
      <c r="P41" s="347">
        <v>20</v>
      </c>
      <c r="Q41" s="347">
        <v>1690</v>
      </c>
    </row>
    <row r="42" spans="1:17" x14ac:dyDescent="0.25">
      <c r="A42" s="343" t="s">
        <v>1365</v>
      </c>
      <c r="B42" s="343" t="s">
        <v>108</v>
      </c>
      <c r="C42" s="343" t="s">
        <v>109</v>
      </c>
      <c r="D42" s="343" t="s">
        <v>110</v>
      </c>
      <c r="E42" s="342"/>
      <c r="F42" s="343" t="s">
        <v>1726</v>
      </c>
      <c r="G42" s="343" t="str">
        <f>VLOOKUP(F42,class!A$1:B$460,2,FALSE)</f>
        <v>Unitary Authority</v>
      </c>
      <c r="H42" s="343" t="str">
        <f>IFERROR(VLOOKUP(F42,classifications!A$3:C$333,3,FALSE),VLOOKUP(F42,classifications!I$2:K$28,3,FALSE))</f>
        <v>Predominantly Urban</v>
      </c>
      <c r="I42" s="347">
        <v>420</v>
      </c>
      <c r="J42" s="347">
        <v>0</v>
      </c>
      <c r="K42" s="347">
        <v>20</v>
      </c>
      <c r="L42" s="347">
        <v>450</v>
      </c>
      <c r="M42" s="340"/>
      <c r="N42" s="347">
        <v>330</v>
      </c>
      <c r="O42" s="347">
        <v>20</v>
      </c>
      <c r="P42" s="347">
        <v>0</v>
      </c>
      <c r="Q42" s="347">
        <v>350</v>
      </c>
    </row>
    <row r="43" spans="1:17" x14ac:dyDescent="0.25">
      <c r="A43" s="343" t="s">
        <v>1365</v>
      </c>
      <c r="B43" s="343" t="s">
        <v>111</v>
      </c>
      <c r="C43" s="343" t="s">
        <v>112</v>
      </c>
      <c r="D43" s="343" t="s">
        <v>113</v>
      </c>
      <c r="E43" s="342"/>
      <c r="F43" s="343" t="s">
        <v>1681</v>
      </c>
      <c r="G43" s="343" t="str">
        <f>VLOOKUP(F43,class!A$1:B$460,2,FALSE)</f>
        <v>Unitary Authority</v>
      </c>
      <c r="H43" s="343" t="str">
        <f>IFERROR(VLOOKUP(F43,classifications!A$3:C$333,3,FALSE),VLOOKUP(F43,classifications!I$2:K$28,3,FALSE))</f>
        <v>Predominantly Urban</v>
      </c>
      <c r="I43" s="347">
        <v>750</v>
      </c>
      <c r="J43" s="347">
        <v>120</v>
      </c>
      <c r="K43" s="347">
        <v>0</v>
      </c>
      <c r="L43" s="347">
        <v>880</v>
      </c>
      <c r="M43" s="340"/>
      <c r="N43" s="347">
        <v>870</v>
      </c>
      <c r="O43" s="347">
        <v>210</v>
      </c>
      <c r="P43" s="347">
        <v>0</v>
      </c>
      <c r="Q43" s="347">
        <v>1080</v>
      </c>
    </row>
    <row r="44" spans="1:17" x14ac:dyDescent="0.25">
      <c r="A44" s="343" t="s">
        <v>1365</v>
      </c>
      <c r="B44" s="343" t="s">
        <v>114</v>
      </c>
      <c r="C44" s="343" t="s">
        <v>115</v>
      </c>
      <c r="D44" s="343" t="s">
        <v>116</v>
      </c>
      <c r="E44" s="342"/>
      <c r="F44" s="343" t="s">
        <v>1698</v>
      </c>
      <c r="G44" s="343" t="str">
        <f>VLOOKUP(F44,class!A$1:B$460,2,FALSE)</f>
        <v>Unitary Authority</v>
      </c>
      <c r="H44" s="343" t="str">
        <f>IFERROR(VLOOKUP(F44,classifications!A$3:C$333,3,FALSE),VLOOKUP(F44,classifications!I$2:K$28,3,FALSE))</f>
        <v>Predominantly Urban</v>
      </c>
      <c r="I44" s="348">
        <v>60</v>
      </c>
      <c r="J44" s="347">
        <v>10</v>
      </c>
      <c r="K44" s="347">
        <v>0</v>
      </c>
      <c r="L44" s="348">
        <v>70</v>
      </c>
      <c r="M44" s="340"/>
      <c r="N44" s="347">
        <v>300</v>
      </c>
      <c r="O44" s="347">
        <v>50</v>
      </c>
      <c r="P44" s="347">
        <v>0</v>
      </c>
      <c r="Q44" s="347">
        <v>350</v>
      </c>
    </row>
    <row r="45" spans="1:17" x14ac:dyDescent="0.25">
      <c r="A45" s="343" t="s">
        <v>1365</v>
      </c>
      <c r="B45" s="343" t="s">
        <v>120</v>
      </c>
      <c r="C45" s="343" t="s">
        <v>121</v>
      </c>
      <c r="D45" s="343" t="s">
        <v>122</v>
      </c>
      <c r="E45" s="342"/>
      <c r="F45" s="343" t="s">
        <v>1689</v>
      </c>
      <c r="G45" s="343" t="str">
        <f>VLOOKUP(F45,class!A$1:B$460,2,FALSE)</f>
        <v>Unitary Authority</v>
      </c>
      <c r="H45" s="343" t="str">
        <f>IFERROR(VLOOKUP(F45,classifications!A$3:C$333,3,FALSE),VLOOKUP(F45,classifications!I$2:K$28,3,FALSE))</f>
        <v>Predominantly Urban</v>
      </c>
      <c r="I45" s="347">
        <v>10</v>
      </c>
      <c r="J45" s="347">
        <v>0</v>
      </c>
      <c r="K45" s="347">
        <v>0</v>
      </c>
      <c r="L45" s="347">
        <v>10</v>
      </c>
      <c r="M45" s="340"/>
      <c r="N45" s="347">
        <v>20</v>
      </c>
      <c r="O45" s="347">
        <v>70</v>
      </c>
      <c r="P45" s="347">
        <v>0</v>
      </c>
      <c r="Q45" s="347">
        <v>90</v>
      </c>
    </row>
    <row r="46" spans="1:17" x14ac:dyDescent="0.25">
      <c r="A46" s="343" t="s">
        <v>1365</v>
      </c>
      <c r="B46" s="343" t="s">
        <v>123</v>
      </c>
      <c r="C46" s="343" t="s">
        <v>124</v>
      </c>
      <c r="D46" s="343" t="s">
        <v>125</v>
      </c>
      <c r="E46" s="342"/>
      <c r="F46" s="343" t="s">
        <v>1690</v>
      </c>
      <c r="G46" s="343" t="str">
        <f>VLOOKUP(F46,class!A$1:B$460,2,FALSE)</f>
        <v>Unitary Authority</v>
      </c>
      <c r="H46" s="343" t="str">
        <f>IFERROR(VLOOKUP(F46,classifications!A$3:C$333,3,FALSE),VLOOKUP(F46,classifications!I$2:K$28,3,FALSE))</f>
        <v>Predominantly Urban</v>
      </c>
      <c r="I46" s="348">
        <v>500</v>
      </c>
      <c r="J46" s="348">
        <v>350</v>
      </c>
      <c r="K46" s="348">
        <v>10</v>
      </c>
      <c r="L46" s="348">
        <v>860</v>
      </c>
      <c r="M46" s="340"/>
      <c r="N46" s="348">
        <v>90</v>
      </c>
      <c r="O46" s="348">
        <v>0</v>
      </c>
      <c r="P46" s="348">
        <v>10</v>
      </c>
      <c r="Q46" s="348">
        <v>100</v>
      </c>
    </row>
    <row r="47" spans="1:17" x14ac:dyDescent="0.25">
      <c r="A47" s="343" t="s">
        <v>1365</v>
      </c>
      <c r="B47" s="343" t="s">
        <v>126</v>
      </c>
      <c r="C47" s="343" t="s">
        <v>127</v>
      </c>
      <c r="D47" s="343" t="s">
        <v>128</v>
      </c>
      <c r="E47" s="342"/>
      <c r="F47" s="343" t="s">
        <v>1663</v>
      </c>
      <c r="G47" s="343" t="str">
        <f>VLOOKUP(F47,class!A$1:B$460,2,FALSE)</f>
        <v>Unitary Authority</v>
      </c>
      <c r="H47" s="343" t="str">
        <f>IFERROR(VLOOKUP(F47,classifications!A$3:C$333,3,FALSE),VLOOKUP(F47,classifications!I$2:K$28,3,FALSE))</f>
        <v>Urban with Significant Rural</v>
      </c>
      <c r="I47" s="347">
        <v>300</v>
      </c>
      <c r="J47" s="347">
        <v>70</v>
      </c>
      <c r="K47" s="347">
        <v>0</v>
      </c>
      <c r="L47" s="347">
        <v>370</v>
      </c>
      <c r="M47" s="340"/>
      <c r="N47" s="347">
        <v>290</v>
      </c>
      <c r="O47" s="347">
        <v>60</v>
      </c>
      <c r="P47" s="347">
        <v>0</v>
      </c>
      <c r="Q47" s="347">
        <v>350</v>
      </c>
    </row>
    <row r="48" spans="1:17" x14ac:dyDescent="0.25">
      <c r="A48" s="343" t="s">
        <v>1365</v>
      </c>
      <c r="B48" s="343" t="s">
        <v>129</v>
      </c>
      <c r="C48" s="343" t="s">
        <v>130</v>
      </c>
      <c r="D48" s="343" t="s">
        <v>131</v>
      </c>
      <c r="E48" s="342"/>
      <c r="F48" s="343" t="s">
        <v>1721</v>
      </c>
      <c r="G48" s="343" t="str">
        <f>VLOOKUP(F48,class!A$1:B$460,2,FALSE)</f>
        <v>Unitary Authority</v>
      </c>
      <c r="H48" s="343" t="str">
        <f>IFERROR(VLOOKUP(F48,classifications!A$3:C$333,3,FALSE),VLOOKUP(F48,classifications!I$2:K$28,3,FALSE))</f>
        <v>Predominantly Rural</v>
      </c>
      <c r="I48" s="347">
        <v>70</v>
      </c>
      <c r="J48" s="347">
        <v>0</v>
      </c>
      <c r="K48" s="347">
        <v>0</v>
      </c>
      <c r="L48" s="347">
        <v>70</v>
      </c>
      <c r="M48" s="340"/>
      <c r="N48" s="347">
        <v>120</v>
      </c>
      <c r="O48" s="347">
        <v>30</v>
      </c>
      <c r="P48" s="347">
        <v>0</v>
      </c>
      <c r="Q48" s="347">
        <v>150</v>
      </c>
    </row>
    <row r="49" spans="1:17" x14ac:dyDescent="0.25">
      <c r="A49" s="343" t="s">
        <v>1365</v>
      </c>
      <c r="B49" s="343" t="s">
        <v>132</v>
      </c>
      <c r="C49" s="343" t="s">
        <v>133</v>
      </c>
      <c r="D49" s="343" t="s">
        <v>134</v>
      </c>
      <c r="E49" s="342"/>
      <c r="F49" s="343" t="s">
        <v>1569</v>
      </c>
      <c r="G49" s="343" t="str">
        <f>VLOOKUP(F49,class!A$1:B$460,2,FALSE)</f>
        <v>Unitary Authority</v>
      </c>
      <c r="H49" s="343" t="str">
        <f>IFERROR(VLOOKUP(F49,classifications!A$3:C$333,3,FALSE),VLOOKUP(F49,classifications!I$2:K$28,3,FALSE))</f>
        <v>Predominantly Rural</v>
      </c>
      <c r="I49" s="347">
        <v>790</v>
      </c>
      <c r="J49" s="348">
        <v>70</v>
      </c>
      <c r="K49" s="348">
        <v>0</v>
      </c>
      <c r="L49" s="348">
        <v>860</v>
      </c>
      <c r="M49" s="340"/>
      <c r="N49" s="348">
        <v>980</v>
      </c>
      <c r="O49" s="348">
        <v>60</v>
      </c>
      <c r="P49" s="348">
        <v>0</v>
      </c>
      <c r="Q49" s="348">
        <v>1030</v>
      </c>
    </row>
    <row r="50" spans="1:17" x14ac:dyDescent="0.25">
      <c r="A50" s="343" t="s">
        <v>1365</v>
      </c>
      <c r="B50" s="343" t="s">
        <v>135</v>
      </c>
      <c r="C50" s="343" t="s">
        <v>136</v>
      </c>
      <c r="D50" s="343" t="s">
        <v>137</v>
      </c>
      <c r="E50" s="342"/>
      <c r="F50" s="343" t="s">
        <v>1691</v>
      </c>
      <c r="G50" s="343" t="str">
        <f>VLOOKUP(F50,class!A$1:B$460,2,FALSE)</f>
        <v>Unitary Authority</v>
      </c>
      <c r="H50" s="343" t="str">
        <f>IFERROR(VLOOKUP(F50,classifications!A$3:C$333,3,FALSE),VLOOKUP(F50,classifications!I$2:K$28,3,FALSE))</f>
        <v>Predominantly Urban</v>
      </c>
      <c r="I50" s="347">
        <v>70</v>
      </c>
      <c r="J50" s="347">
        <v>0</v>
      </c>
      <c r="K50" s="347">
        <v>0</v>
      </c>
      <c r="L50" s="347">
        <v>70</v>
      </c>
      <c r="M50" s="340"/>
      <c r="N50" s="347">
        <v>270</v>
      </c>
      <c r="O50" s="347">
        <v>0</v>
      </c>
      <c r="P50" s="347">
        <v>0</v>
      </c>
      <c r="Q50" s="347">
        <v>270</v>
      </c>
    </row>
    <row r="51" spans="1:17" x14ac:dyDescent="0.25">
      <c r="A51" s="343" t="s">
        <v>1365</v>
      </c>
      <c r="B51" s="343" t="s">
        <v>138</v>
      </c>
      <c r="C51" s="343" t="s">
        <v>139</v>
      </c>
      <c r="D51" s="343" t="s">
        <v>140</v>
      </c>
      <c r="E51" s="342"/>
      <c r="F51" s="343" t="s">
        <v>1700</v>
      </c>
      <c r="G51" s="343" t="str">
        <f>VLOOKUP(F51,class!A$1:B$460,2,FALSE)</f>
        <v>Unitary Authority</v>
      </c>
      <c r="H51" s="343" t="str">
        <f>IFERROR(VLOOKUP(F51,classifications!A$3:C$333,3,FALSE),VLOOKUP(F51,classifications!I$2:K$28,3,FALSE))</f>
        <v>Predominantly Urban</v>
      </c>
      <c r="I51" s="347">
        <v>990</v>
      </c>
      <c r="J51" s="347">
        <v>510</v>
      </c>
      <c r="K51" s="348">
        <v>0</v>
      </c>
      <c r="L51" s="348">
        <v>1500</v>
      </c>
      <c r="M51" s="340"/>
      <c r="N51" s="347">
        <v>1160</v>
      </c>
      <c r="O51" s="347">
        <v>590</v>
      </c>
      <c r="P51" s="348">
        <v>0</v>
      </c>
      <c r="Q51" s="348">
        <v>1750</v>
      </c>
    </row>
    <row r="52" spans="1:17" x14ac:dyDescent="0.25">
      <c r="A52" s="343" t="s">
        <v>1365</v>
      </c>
      <c r="B52" s="343" t="s">
        <v>141</v>
      </c>
      <c r="C52" s="343" t="s">
        <v>142</v>
      </c>
      <c r="D52" s="343" t="s">
        <v>143</v>
      </c>
      <c r="E52" s="342"/>
      <c r="F52" s="343" t="s">
        <v>1692</v>
      </c>
      <c r="G52" s="343" t="str">
        <f>VLOOKUP(F52,class!A$1:B$460,2,FALSE)</f>
        <v>Unitary Authority</v>
      </c>
      <c r="H52" s="343" t="str">
        <f>IFERROR(VLOOKUP(F52,classifications!A$3:C$333,3,FALSE),VLOOKUP(F52,classifications!I$2:K$28,3,FALSE))</f>
        <v>Predominantly Urban</v>
      </c>
      <c r="I52" s="347">
        <v>360</v>
      </c>
      <c r="J52" s="347">
        <v>20</v>
      </c>
      <c r="K52" s="347">
        <v>0</v>
      </c>
      <c r="L52" s="347">
        <v>370</v>
      </c>
      <c r="M52" s="340"/>
      <c r="N52" s="347">
        <v>110</v>
      </c>
      <c r="O52" s="347">
        <v>0</v>
      </c>
      <c r="P52" s="347">
        <v>0</v>
      </c>
      <c r="Q52" s="347">
        <v>110</v>
      </c>
    </row>
    <row r="53" spans="1:17" x14ac:dyDescent="0.25">
      <c r="A53" s="343" t="s">
        <v>1365</v>
      </c>
      <c r="B53" s="343" t="s">
        <v>144</v>
      </c>
      <c r="C53" s="343" t="s">
        <v>145</v>
      </c>
      <c r="D53" s="343" t="s">
        <v>146</v>
      </c>
      <c r="E53" s="342"/>
      <c r="F53" s="343" t="s">
        <v>1729</v>
      </c>
      <c r="G53" s="343" t="str">
        <f>VLOOKUP(F53,class!A$1:B$460,2,FALSE)</f>
        <v>Unitary Authority</v>
      </c>
      <c r="H53" s="343" t="str">
        <f>IFERROR(VLOOKUP(F53,classifications!A$3:C$333,3,FALSE),VLOOKUP(F53,classifications!I$2:K$28,3,FALSE))</f>
        <v>Predominantly Urban</v>
      </c>
      <c r="I53" s="347">
        <v>30</v>
      </c>
      <c r="J53" s="347">
        <v>0</v>
      </c>
      <c r="K53" s="347">
        <v>0</v>
      </c>
      <c r="L53" s="347">
        <v>30</v>
      </c>
      <c r="M53" s="340"/>
      <c r="N53" s="347">
        <v>80</v>
      </c>
      <c r="O53" s="347">
        <v>0</v>
      </c>
      <c r="P53" s="347">
        <v>0</v>
      </c>
      <c r="Q53" s="347">
        <v>80</v>
      </c>
    </row>
    <row r="54" spans="1:17" x14ac:dyDescent="0.25">
      <c r="A54" s="343" t="s">
        <v>1365</v>
      </c>
      <c r="B54" s="343" t="s">
        <v>147</v>
      </c>
      <c r="C54" s="343" t="s">
        <v>148</v>
      </c>
      <c r="D54" s="343" t="s">
        <v>149</v>
      </c>
      <c r="E54" s="342"/>
      <c r="F54" s="343" t="s">
        <v>1664</v>
      </c>
      <c r="G54" s="343" t="str">
        <f>VLOOKUP(F54,class!A$1:B$460,2,FALSE)</f>
        <v>Unitary Authority</v>
      </c>
      <c r="H54" s="343" t="str">
        <f>IFERROR(VLOOKUP(F54,classifications!A$3:C$333,3,FALSE),VLOOKUP(F54,classifications!I$2:K$28,3,FALSE))</f>
        <v>Predominantly Urban</v>
      </c>
      <c r="I54" s="347">
        <v>490</v>
      </c>
      <c r="J54" s="347">
        <v>60</v>
      </c>
      <c r="K54" s="347">
        <v>0</v>
      </c>
      <c r="L54" s="347">
        <v>560</v>
      </c>
      <c r="M54" s="340"/>
      <c r="N54" s="347">
        <v>890</v>
      </c>
      <c r="O54" s="347">
        <v>90</v>
      </c>
      <c r="P54" s="347">
        <v>0</v>
      </c>
      <c r="Q54" s="347">
        <v>990</v>
      </c>
    </row>
    <row r="55" spans="1:17" x14ac:dyDescent="0.25">
      <c r="A55" s="343" t="s">
        <v>1365</v>
      </c>
      <c r="B55" s="343" t="s">
        <v>150</v>
      </c>
      <c r="C55" s="343" t="s">
        <v>151</v>
      </c>
      <c r="D55" s="343" t="s">
        <v>152</v>
      </c>
      <c r="E55" s="342"/>
      <c r="F55" s="343" t="s">
        <v>1679</v>
      </c>
      <c r="G55" s="343" t="str">
        <f>VLOOKUP(F55,class!A$1:B$460,2,FALSE)</f>
        <v>Unitary Authority</v>
      </c>
      <c r="H55" s="343" t="str">
        <f>IFERROR(VLOOKUP(F55,classifications!A$3:C$333,3,FALSE),VLOOKUP(F55,classifications!I$2:K$28,3,FALSE))</f>
        <v>Predominantly Urban</v>
      </c>
      <c r="I55" s="347">
        <v>620</v>
      </c>
      <c r="J55" s="347">
        <v>10</v>
      </c>
      <c r="K55" s="347">
        <v>0</v>
      </c>
      <c r="L55" s="347">
        <v>630</v>
      </c>
      <c r="M55" s="340"/>
      <c r="N55" s="347">
        <v>420</v>
      </c>
      <c r="O55" s="347">
        <v>60</v>
      </c>
      <c r="P55" s="347">
        <v>0</v>
      </c>
      <c r="Q55" s="347">
        <v>480</v>
      </c>
    </row>
    <row r="56" spans="1:17" x14ac:dyDescent="0.25">
      <c r="A56" s="343" t="s">
        <v>1365</v>
      </c>
      <c r="B56" s="343" t="s">
        <v>153</v>
      </c>
      <c r="C56" s="343" t="s">
        <v>154</v>
      </c>
      <c r="D56" s="343" t="s">
        <v>155</v>
      </c>
      <c r="E56" s="342"/>
      <c r="F56" s="343" t="s">
        <v>1701</v>
      </c>
      <c r="G56" s="343" t="str">
        <f>VLOOKUP(F56,class!A$1:B$460,2,FALSE)</f>
        <v>Unitary Authority</v>
      </c>
      <c r="H56" s="343" t="str">
        <f>IFERROR(VLOOKUP(F56,classifications!A$3:C$333,3,FALSE),VLOOKUP(F56,classifications!I$2:K$28,3,FALSE))</f>
        <v>Predominantly Urban</v>
      </c>
      <c r="I56" s="347">
        <v>370</v>
      </c>
      <c r="J56" s="347">
        <v>120</v>
      </c>
      <c r="K56" s="347">
        <v>0</v>
      </c>
      <c r="L56" s="347">
        <v>490</v>
      </c>
      <c r="M56" s="340"/>
      <c r="N56" s="347">
        <v>560</v>
      </c>
      <c r="O56" s="347">
        <v>190</v>
      </c>
      <c r="P56" s="347">
        <v>0</v>
      </c>
      <c r="Q56" s="347">
        <v>750</v>
      </c>
    </row>
    <row r="57" spans="1:17" x14ac:dyDescent="0.25">
      <c r="A57" s="343" t="s">
        <v>1365</v>
      </c>
      <c r="B57" s="343" t="s">
        <v>156</v>
      </c>
      <c r="C57" s="343" t="s">
        <v>157</v>
      </c>
      <c r="D57" s="343" t="s">
        <v>158</v>
      </c>
      <c r="E57" s="342"/>
      <c r="F57" s="343" t="s">
        <v>1727</v>
      </c>
      <c r="G57" s="343" t="str">
        <f>VLOOKUP(F57,class!A$1:B$460,2,FALSE)</f>
        <v>Unitary Authority</v>
      </c>
      <c r="H57" s="343" t="str">
        <f>IFERROR(VLOOKUP(F57,classifications!A$3:C$333,3,FALSE),VLOOKUP(F57,classifications!I$2:K$28,3,FALSE))</f>
        <v>Predominantly Urban</v>
      </c>
      <c r="I57" s="347">
        <v>650</v>
      </c>
      <c r="J57" s="347">
        <v>310</v>
      </c>
      <c r="K57" s="347">
        <v>80</v>
      </c>
      <c r="L57" s="347">
        <v>1030</v>
      </c>
      <c r="M57" s="340"/>
      <c r="N57" s="347">
        <v>790</v>
      </c>
      <c r="O57" s="347">
        <v>220</v>
      </c>
      <c r="P57" s="347">
        <v>20</v>
      </c>
      <c r="Q57" s="347">
        <v>1030</v>
      </c>
    </row>
    <row r="58" spans="1:17" x14ac:dyDescent="0.25">
      <c r="A58" s="343" t="s">
        <v>1365</v>
      </c>
      <c r="B58" s="343" t="s">
        <v>159</v>
      </c>
      <c r="C58" s="343" t="s">
        <v>160</v>
      </c>
      <c r="D58" s="343" t="s">
        <v>161</v>
      </c>
      <c r="E58" s="342"/>
      <c r="F58" s="343" t="s">
        <v>1682</v>
      </c>
      <c r="G58" s="343" t="str">
        <f>VLOOKUP(F58,class!A$1:B$460,2,FALSE)</f>
        <v>Unitary Authority</v>
      </c>
      <c r="H58" s="343" t="str">
        <f>IFERROR(VLOOKUP(F58,classifications!A$3:C$333,3,FALSE),VLOOKUP(F58,classifications!I$2:K$28,3,FALSE))</f>
        <v>Predominantly Urban</v>
      </c>
      <c r="I58" s="348">
        <v>270</v>
      </c>
      <c r="J58" s="348">
        <v>30</v>
      </c>
      <c r="K58" s="348">
        <v>0</v>
      </c>
      <c r="L58" s="348">
        <v>300</v>
      </c>
      <c r="M58" s="340"/>
      <c r="N58" s="348">
        <v>430</v>
      </c>
      <c r="O58" s="348">
        <v>30</v>
      </c>
      <c r="P58" s="348">
        <v>0</v>
      </c>
      <c r="Q58" s="348">
        <v>460</v>
      </c>
    </row>
    <row r="59" spans="1:17" x14ac:dyDescent="0.25">
      <c r="A59" s="343" t="s">
        <v>1365</v>
      </c>
      <c r="B59" s="343" t="s">
        <v>162</v>
      </c>
      <c r="C59" s="343" t="s">
        <v>163</v>
      </c>
      <c r="D59" s="343" t="s">
        <v>164</v>
      </c>
      <c r="E59" s="342"/>
      <c r="F59" s="343" t="s">
        <v>1702</v>
      </c>
      <c r="G59" s="343" t="str">
        <f>VLOOKUP(F59,class!A$1:B$460,2,FALSE)</f>
        <v>Unitary Authority</v>
      </c>
      <c r="H59" s="343" t="str">
        <f>IFERROR(VLOOKUP(F59,classifications!A$3:C$333,3,FALSE),VLOOKUP(F59,classifications!I$2:K$28,3,FALSE))</f>
        <v>Predominantly Urban</v>
      </c>
      <c r="I59" s="347">
        <v>140</v>
      </c>
      <c r="J59" s="347">
        <v>0</v>
      </c>
      <c r="K59" s="347">
        <v>0</v>
      </c>
      <c r="L59" s="347">
        <v>140</v>
      </c>
      <c r="M59" s="340"/>
      <c r="N59" s="347">
        <v>200</v>
      </c>
      <c r="O59" s="347">
        <v>10</v>
      </c>
      <c r="P59" s="347">
        <v>0</v>
      </c>
      <c r="Q59" s="347">
        <v>210</v>
      </c>
    </row>
    <row r="60" spans="1:17" x14ac:dyDescent="0.25">
      <c r="A60" s="343" t="s">
        <v>1365</v>
      </c>
      <c r="B60" s="343" t="s">
        <v>165</v>
      </c>
      <c r="C60" s="343" t="s">
        <v>166</v>
      </c>
      <c r="D60" s="343" t="s">
        <v>167</v>
      </c>
      <c r="E60" s="342"/>
      <c r="F60" s="343" t="s">
        <v>1669</v>
      </c>
      <c r="G60" s="343" t="str">
        <f>VLOOKUP(F60,class!A$1:B$460,2,FALSE)</f>
        <v>Unitary Authority</v>
      </c>
      <c r="H60" s="343" t="str">
        <f>IFERROR(VLOOKUP(F60,classifications!A$3:C$333,3,FALSE),VLOOKUP(F60,classifications!I$2:K$28,3,FALSE))</f>
        <v>Predominantly Urban</v>
      </c>
      <c r="I60" s="347">
        <v>520</v>
      </c>
      <c r="J60" s="347">
        <v>60</v>
      </c>
      <c r="K60" s="347">
        <v>0</v>
      </c>
      <c r="L60" s="347">
        <v>580</v>
      </c>
      <c r="M60" s="340"/>
      <c r="N60" s="347">
        <v>480</v>
      </c>
      <c r="O60" s="347">
        <v>20</v>
      </c>
      <c r="P60" s="347">
        <v>0</v>
      </c>
      <c r="Q60" s="347">
        <v>510</v>
      </c>
    </row>
    <row r="61" spans="1:17" x14ac:dyDescent="0.25">
      <c r="A61" s="343" t="s">
        <v>1365</v>
      </c>
      <c r="B61" s="343" t="s">
        <v>168</v>
      </c>
      <c r="C61" s="343" t="s">
        <v>169</v>
      </c>
      <c r="D61" s="343" t="s">
        <v>170</v>
      </c>
      <c r="E61" s="342"/>
      <c r="F61" s="343" t="s">
        <v>1722</v>
      </c>
      <c r="G61" s="343" t="str">
        <f>VLOOKUP(F61,class!A$1:B$460,2,FALSE)</f>
        <v>Unitary Authority</v>
      </c>
      <c r="H61" s="343" t="str">
        <f>IFERROR(VLOOKUP(F61,classifications!A$3:C$333,3,FALSE),VLOOKUP(F61,classifications!I$2:K$28,3,FALSE))</f>
        <v>Urban with Significant Rural</v>
      </c>
      <c r="I61" s="348">
        <v>350</v>
      </c>
      <c r="J61" s="348">
        <v>80</v>
      </c>
      <c r="K61" s="348">
        <v>0</v>
      </c>
      <c r="L61" s="348">
        <v>430</v>
      </c>
      <c r="M61" s="340"/>
      <c r="N61" s="348">
        <v>300</v>
      </c>
      <c r="O61" s="348">
        <v>50</v>
      </c>
      <c r="P61" s="348">
        <v>0</v>
      </c>
      <c r="Q61" s="348">
        <v>360</v>
      </c>
    </row>
    <row r="62" spans="1:17" x14ac:dyDescent="0.25">
      <c r="A62" s="343" t="s">
        <v>1365</v>
      </c>
      <c r="B62" s="343" t="s">
        <v>171</v>
      </c>
      <c r="C62" s="343" t="s">
        <v>172</v>
      </c>
      <c r="D62" s="343" t="s">
        <v>173</v>
      </c>
      <c r="E62" s="342"/>
      <c r="F62" s="343" t="s">
        <v>1591</v>
      </c>
      <c r="G62" s="343" t="str">
        <f>VLOOKUP(F62,class!A$1:B$460,2,FALSE)</f>
        <v>Unitary Authority</v>
      </c>
      <c r="H62" s="343" t="str">
        <f>IFERROR(VLOOKUP(F62,classifications!A$3:C$333,3,FALSE),VLOOKUP(F62,classifications!I$2:K$28,3,FALSE))</f>
        <v>Predominantly Rural</v>
      </c>
      <c r="I62" s="347">
        <v>920</v>
      </c>
      <c r="J62" s="347">
        <v>980</v>
      </c>
      <c r="K62" s="347">
        <v>10</v>
      </c>
      <c r="L62" s="347">
        <v>1910</v>
      </c>
      <c r="M62" s="340"/>
      <c r="N62" s="347">
        <v>990</v>
      </c>
      <c r="O62" s="347">
        <v>1000</v>
      </c>
      <c r="P62" s="347">
        <v>30</v>
      </c>
      <c r="Q62" s="347">
        <v>2020</v>
      </c>
    </row>
    <row r="63" spans="1:17" x14ac:dyDescent="0.25">
      <c r="A63" s="343" t="s">
        <v>1365</v>
      </c>
      <c r="B63" s="343" t="s">
        <v>174</v>
      </c>
      <c r="C63" s="343" t="s">
        <v>175</v>
      </c>
      <c r="D63" s="343" t="s">
        <v>176</v>
      </c>
      <c r="E63" s="342"/>
      <c r="F63" s="343" t="s">
        <v>1693</v>
      </c>
      <c r="G63" s="343" t="str">
        <f>VLOOKUP(F63,class!A$1:B$460,2,FALSE)</f>
        <v>Unitary Authority</v>
      </c>
      <c r="H63" s="343" t="str">
        <f>IFERROR(VLOOKUP(F63,classifications!A$3:C$333,3,FALSE),VLOOKUP(F63,classifications!I$2:K$28,3,FALSE))</f>
        <v>Predominantly Urban</v>
      </c>
      <c r="I63" s="348">
        <v>130</v>
      </c>
      <c r="J63" s="348">
        <v>20</v>
      </c>
      <c r="K63" s="348">
        <v>0</v>
      </c>
      <c r="L63" s="348">
        <v>160</v>
      </c>
      <c r="M63" s="340"/>
      <c r="N63" s="348">
        <v>170</v>
      </c>
      <c r="O63" s="348">
        <v>20</v>
      </c>
      <c r="P63" s="348">
        <v>0</v>
      </c>
      <c r="Q63" s="348">
        <v>190</v>
      </c>
    </row>
    <row r="64" spans="1:17" x14ac:dyDescent="0.25">
      <c r="A64" s="343" t="s">
        <v>1365</v>
      </c>
      <c r="B64" s="343" t="s">
        <v>177</v>
      </c>
      <c r="C64" s="343" t="s">
        <v>178</v>
      </c>
      <c r="D64" s="343" t="s">
        <v>179</v>
      </c>
      <c r="E64" s="342"/>
      <c r="F64" s="343" t="s">
        <v>1694</v>
      </c>
      <c r="G64" s="343" t="str">
        <f>VLOOKUP(F64,class!A$1:B$460,2,FALSE)</f>
        <v>Unitary Authority</v>
      </c>
      <c r="H64" s="343" t="str">
        <f>IFERROR(VLOOKUP(F64,classifications!A$3:C$333,3,FALSE),VLOOKUP(F64,classifications!I$2:K$28,3,FALSE))</f>
        <v>Predominantly Urban</v>
      </c>
      <c r="I64" s="348">
        <v>620</v>
      </c>
      <c r="J64" s="348">
        <v>320</v>
      </c>
      <c r="K64" s="348">
        <v>0</v>
      </c>
      <c r="L64" s="348">
        <v>940</v>
      </c>
      <c r="M64" s="340"/>
      <c r="N64" s="348">
        <v>1150</v>
      </c>
      <c r="O64" s="348">
        <v>440</v>
      </c>
      <c r="P64" s="348">
        <v>0</v>
      </c>
      <c r="Q64" s="348">
        <v>1590</v>
      </c>
    </row>
    <row r="65" spans="1:17" x14ac:dyDescent="0.25">
      <c r="A65" s="343" t="s">
        <v>1365</v>
      </c>
      <c r="B65" s="343" t="s">
        <v>180</v>
      </c>
      <c r="C65" s="343" t="s">
        <v>181</v>
      </c>
      <c r="D65" s="343" t="s">
        <v>182</v>
      </c>
      <c r="E65" s="342"/>
      <c r="F65" s="343" t="s">
        <v>1725</v>
      </c>
      <c r="G65" s="343" t="str">
        <f>VLOOKUP(F65,class!A$1:B$460,2,FALSE)</f>
        <v>Unitary Authority</v>
      </c>
      <c r="H65" s="343" t="str">
        <f>IFERROR(VLOOKUP(F65,classifications!A$3:C$333,3,FALSE),VLOOKUP(F65,classifications!I$2:K$28,3,FALSE))</f>
        <v>Predominantly Urban</v>
      </c>
      <c r="I65" s="347">
        <v>180</v>
      </c>
      <c r="J65" s="347">
        <v>20</v>
      </c>
      <c r="K65" s="347">
        <v>0</v>
      </c>
      <c r="L65" s="347">
        <v>210</v>
      </c>
      <c r="M65" s="340"/>
      <c r="N65" s="347">
        <v>430</v>
      </c>
      <c r="O65" s="347">
        <v>70</v>
      </c>
      <c r="P65" s="347">
        <v>0</v>
      </c>
      <c r="Q65" s="347">
        <v>500</v>
      </c>
    </row>
    <row r="66" spans="1:17" x14ac:dyDescent="0.25">
      <c r="A66" s="343" t="s">
        <v>1365</v>
      </c>
      <c r="B66" s="343"/>
      <c r="C66" s="343"/>
      <c r="D66" s="343"/>
      <c r="E66" s="342"/>
      <c r="F66" s="343"/>
      <c r="G66" s="343" t="e">
        <f>VLOOKUP(F66,class!A$1:B$460,2,FALSE)</f>
        <v>#N/A</v>
      </c>
      <c r="H66" s="343" t="e">
        <f>IFERROR(VLOOKUP(F66,classifications!A$3:C$333,3,FALSE),VLOOKUP(F66,classifications!I$2:K$28,3,FALSE))</f>
        <v>#N/A</v>
      </c>
      <c r="I66" s="346"/>
      <c r="J66" s="346"/>
      <c r="K66" s="346"/>
      <c r="L66" s="346"/>
      <c r="M66" s="340"/>
      <c r="N66" s="346"/>
      <c r="O66" s="346"/>
      <c r="P66" s="346"/>
      <c r="Q66" s="346"/>
    </row>
    <row r="67" spans="1:17" x14ac:dyDescent="0.25">
      <c r="A67" s="263" t="s">
        <v>183</v>
      </c>
      <c r="B67" s="341"/>
      <c r="C67" s="341"/>
      <c r="D67" s="341"/>
      <c r="E67" s="342"/>
      <c r="F67" s="341"/>
      <c r="G67" s="343" t="e">
        <f>VLOOKUP(F67,class!A$1:B$460,2,FALSE)</f>
        <v>#N/A</v>
      </c>
      <c r="H67" s="343" t="e">
        <f>IFERROR(VLOOKUP(F67,classifications!A$3:C$333,3,FALSE),VLOOKUP(F67,classifications!I$2:K$28,3,FALSE))</f>
        <v>#N/A</v>
      </c>
      <c r="I67" s="344">
        <v>9470</v>
      </c>
      <c r="J67" s="344">
        <v>2380</v>
      </c>
      <c r="K67" s="344">
        <v>680</v>
      </c>
      <c r="L67" s="344">
        <v>12530</v>
      </c>
      <c r="M67" s="340"/>
      <c r="N67" s="344">
        <v>18300</v>
      </c>
      <c r="O67" s="344">
        <v>4820</v>
      </c>
      <c r="P67" s="344">
        <v>750</v>
      </c>
      <c r="Q67" s="344">
        <v>23880</v>
      </c>
    </row>
    <row r="68" spans="1:17" x14ac:dyDescent="0.25">
      <c r="A68" s="343" t="s">
        <v>1365</v>
      </c>
      <c r="B68" s="343"/>
      <c r="C68" s="343"/>
      <c r="D68" s="343"/>
      <c r="E68" s="342"/>
      <c r="F68" s="343"/>
      <c r="G68" s="343" t="e">
        <f>VLOOKUP(F68,class!A$1:B$460,2,FALSE)</f>
        <v>#N/A</v>
      </c>
      <c r="H68" s="343" t="e">
        <f>IFERROR(VLOOKUP(F68,classifications!A$3:C$333,3,FALSE),VLOOKUP(F68,classifications!I$2:K$28,3,FALSE))</f>
        <v>#N/A</v>
      </c>
      <c r="I68" s="346"/>
      <c r="J68" s="346"/>
      <c r="K68" s="346"/>
      <c r="L68" s="346"/>
      <c r="M68" s="340"/>
      <c r="N68" s="346"/>
      <c r="O68" s="346"/>
      <c r="P68" s="346"/>
      <c r="Q68" s="346"/>
    </row>
    <row r="69" spans="1:17" x14ac:dyDescent="0.25">
      <c r="A69" s="343" t="s">
        <v>1365</v>
      </c>
      <c r="B69" s="343" t="s">
        <v>184</v>
      </c>
      <c r="C69" s="343" t="s">
        <v>185</v>
      </c>
      <c r="D69" s="343" t="s">
        <v>186</v>
      </c>
      <c r="E69" s="342"/>
      <c r="F69" s="343" t="s">
        <v>187</v>
      </c>
      <c r="G69" s="343" t="str">
        <f>VLOOKUP(F69,class!A$1:B$460,2,FALSE)</f>
        <v>London Borough</v>
      </c>
      <c r="H69" s="343" t="str">
        <f>IFERROR(VLOOKUP(F69,classifications!A$3:C$333,3,FALSE),VLOOKUP(F69,classifications!I$2:K$28,3,FALSE))</f>
        <v>Predominantly Urban</v>
      </c>
      <c r="I69" s="347">
        <v>770</v>
      </c>
      <c r="J69" s="347">
        <v>130</v>
      </c>
      <c r="K69" s="347">
        <v>0</v>
      </c>
      <c r="L69" s="347">
        <v>900</v>
      </c>
      <c r="M69" s="340"/>
      <c r="N69" s="347">
        <v>360</v>
      </c>
      <c r="O69" s="347">
        <v>170</v>
      </c>
      <c r="P69" s="347">
        <v>0</v>
      </c>
      <c r="Q69" s="347">
        <v>530</v>
      </c>
    </row>
    <row r="70" spans="1:17" x14ac:dyDescent="0.25">
      <c r="A70" s="343" t="s">
        <v>1365</v>
      </c>
      <c r="B70" s="343" t="s">
        <v>188</v>
      </c>
      <c r="C70" s="343" t="s">
        <v>189</v>
      </c>
      <c r="D70" s="343" t="s">
        <v>190</v>
      </c>
      <c r="E70" s="342"/>
      <c r="F70" s="343" t="s">
        <v>191</v>
      </c>
      <c r="G70" s="343" t="str">
        <f>VLOOKUP(F70,class!A$1:B$460,2,FALSE)</f>
        <v>London Borough</v>
      </c>
      <c r="H70" s="343" t="str">
        <f>IFERROR(VLOOKUP(F70,classifications!A$3:C$333,3,FALSE),VLOOKUP(F70,classifications!I$2:K$28,3,FALSE))</f>
        <v>Predominantly Urban</v>
      </c>
      <c r="I70" s="348">
        <v>930</v>
      </c>
      <c r="J70" s="348">
        <v>170</v>
      </c>
      <c r="K70" s="348">
        <v>0</v>
      </c>
      <c r="L70" s="348">
        <v>1100</v>
      </c>
      <c r="M70" s="340"/>
      <c r="N70" s="348">
        <v>1340</v>
      </c>
      <c r="O70" s="348">
        <v>460</v>
      </c>
      <c r="P70" s="348">
        <v>0</v>
      </c>
      <c r="Q70" s="348">
        <v>1800</v>
      </c>
    </row>
    <row r="71" spans="1:17" x14ac:dyDescent="0.25">
      <c r="A71" s="343" t="s">
        <v>1365</v>
      </c>
      <c r="B71" s="343" t="s">
        <v>192</v>
      </c>
      <c r="C71" s="343" t="s">
        <v>193</v>
      </c>
      <c r="D71" s="343" t="s">
        <v>194</v>
      </c>
      <c r="E71" s="342"/>
      <c r="F71" s="343" t="s">
        <v>195</v>
      </c>
      <c r="G71" s="343" t="str">
        <f>VLOOKUP(F71,class!A$1:B$460,2,FALSE)</f>
        <v>London Borough</v>
      </c>
      <c r="H71" s="343" t="str">
        <f>IFERROR(VLOOKUP(F71,classifications!A$3:C$333,3,FALSE),VLOOKUP(F71,classifications!I$2:K$28,3,FALSE))</f>
        <v>Predominantly Urban</v>
      </c>
      <c r="I71" s="348">
        <v>370</v>
      </c>
      <c r="J71" s="348">
        <v>130</v>
      </c>
      <c r="K71" s="348">
        <v>0</v>
      </c>
      <c r="L71" s="348">
        <v>510</v>
      </c>
      <c r="M71" s="340"/>
      <c r="N71" s="348">
        <v>80</v>
      </c>
      <c r="O71" s="348">
        <v>30</v>
      </c>
      <c r="P71" s="348">
        <v>0</v>
      </c>
      <c r="Q71" s="348">
        <v>100</v>
      </c>
    </row>
    <row r="72" spans="1:17" x14ac:dyDescent="0.25">
      <c r="A72" s="343" t="s">
        <v>1365</v>
      </c>
      <c r="B72" s="343" t="s">
        <v>196</v>
      </c>
      <c r="C72" s="343" t="s">
        <v>197</v>
      </c>
      <c r="D72" s="343" t="s">
        <v>198</v>
      </c>
      <c r="E72" s="342"/>
      <c r="F72" s="343" t="s">
        <v>199</v>
      </c>
      <c r="G72" s="343" t="str">
        <f>VLOOKUP(F72,class!A$1:B$460,2,FALSE)</f>
        <v>London Borough</v>
      </c>
      <c r="H72" s="343" t="str">
        <f>IFERROR(VLOOKUP(F72,classifications!A$3:C$333,3,FALSE),VLOOKUP(F72,classifications!I$2:K$28,3,FALSE))</f>
        <v>Predominantly Urban</v>
      </c>
      <c r="I72" s="348">
        <v>130</v>
      </c>
      <c r="J72" s="348">
        <v>110</v>
      </c>
      <c r="K72" s="348">
        <v>10</v>
      </c>
      <c r="L72" s="348">
        <v>250</v>
      </c>
      <c r="M72" s="340"/>
      <c r="N72" s="348">
        <v>160</v>
      </c>
      <c r="O72" s="348">
        <v>0</v>
      </c>
      <c r="P72" s="348">
        <v>0</v>
      </c>
      <c r="Q72" s="348">
        <v>160</v>
      </c>
    </row>
    <row r="73" spans="1:17" x14ac:dyDescent="0.25">
      <c r="A73" s="343" t="s">
        <v>1365</v>
      </c>
      <c r="B73" s="343" t="s">
        <v>200</v>
      </c>
      <c r="C73" s="343" t="s">
        <v>201</v>
      </c>
      <c r="D73" s="343" t="s">
        <v>202</v>
      </c>
      <c r="E73" s="342"/>
      <c r="F73" s="343" t="s">
        <v>203</v>
      </c>
      <c r="G73" s="343" t="str">
        <f>VLOOKUP(F73,class!A$1:B$460,2,FALSE)</f>
        <v>London Borough</v>
      </c>
      <c r="H73" s="343" t="str">
        <f>IFERROR(VLOOKUP(F73,classifications!A$3:C$333,3,FALSE),VLOOKUP(F73,classifications!I$2:K$28,3,FALSE))</f>
        <v>Predominantly Urban</v>
      </c>
      <c r="I73" s="347">
        <v>240</v>
      </c>
      <c r="J73" s="348">
        <v>60</v>
      </c>
      <c r="K73" s="348">
        <v>0</v>
      </c>
      <c r="L73" s="348">
        <v>300</v>
      </c>
      <c r="M73" s="340"/>
      <c r="N73" s="348">
        <v>470</v>
      </c>
      <c r="O73" s="348">
        <v>0</v>
      </c>
      <c r="P73" s="348">
        <v>0</v>
      </c>
      <c r="Q73" s="348">
        <v>470</v>
      </c>
    </row>
    <row r="74" spans="1:17" x14ac:dyDescent="0.25">
      <c r="A74" s="343" t="s">
        <v>1365</v>
      </c>
      <c r="B74" s="343" t="s">
        <v>204</v>
      </c>
      <c r="C74" s="343" t="s">
        <v>205</v>
      </c>
      <c r="D74" s="343" t="s">
        <v>206</v>
      </c>
      <c r="E74" s="342"/>
      <c r="F74" s="343" t="s">
        <v>207</v>
      </c>
      <c r="G74" s="343" t="str">
        <f>VLOOKUP(F74,class!A$1:B$460,2,FALSE)</f>
        <v>London Borough</v>
      </c>
      <c r="H74" s="343" t="str">
        <f>IFERROR(VLOOKUP(F74,classifications!A$3:C$333,3,FALSE),VLOOKUP(F74,classifications!I$2:K$28,3,FALSE))</f>
        <v>Predominantly Urban</v>
      </c>
      <c r="I74" s="347">
        <v>60</v>
      </c>
      <c r="J74" s="347">
        <v>0</v>
      </c>
      <c r="K74" s="347">
        <v>40</v>
      </c>
      <c r="L74" s="347">
        <v>100</v>
      </c>
      <c r="M74" s="340"/>
      <c r="N74" s="347">
        <v>260</v>
      </c>
      <c r="O74" s="347">
        <v>40</v>
      </c>
      <c r="P74" s="347">
        <v>0</v>
      </c>
      <c r="Q74" s="347">
        <v>300</v>
      </c>
    </row>
    <row r="75" spans="1:17" x14ac:dyDescent="0.25">
      <c r="A75" s="343" t="s">
        <v>1365</v>
      </c>
      <c r="B75" s="343" t="s">
        <v>208</v>
      </c>
      <c r="C75" s="343" t="s">
        <v>209</v>
      </c>
      <c r="D75" s="343" t="s">
        <v>210</v>
      </c>
      <c r="E75" s="342"/>
      <c r="F75" s="343" t="s">
        <v>211</v>
      </c>
      <c r="G75" s="343" t="str">
        <f>VLOOKUP(F75,class!A$1:B$460,2,FALSE)</f>
        <v>London Borough</v>
      </c>
      <c r="H75" s="343" t="str">
        <f>IFERROR(VLOOKUP(F75,classifications!A$3:C$333,3,FALSE),VLOOKUP(F75,classifications!I$2:K$28,3,FALSE))</f>
        <v>Predominantly Urban</v>
      </c>
      <c r="I75" s="347">
        <v>0</v>
      </c>
      <c r="J75" s="347">
        <v>0</v>
      </c>
      <c r="K75" s="347">
        <v>0</v>
      </c>
      <c r="L75" s="347">
        <v>0</v>
      </c>
      <c r="M75" s="340"/>
      <c r="N75" s="347">
        <v>0</v>
      </c>
      <c r="O75" s="347">
        <v>0</v>
      </c>
      <c r="P75" s="347">
        <v>0</v>
      </c>
      <c r="Q75" s="347">
        <v>0</v>
      </c>
    </row>
    <row r="76" spans="1:17" x14ac:dyDescent="0.25">
      <c r="A76" s="343" t="s">
        <v>1365</v>
      </c>
      <c r="B76" s="343" t="s">
        <v>212</v>
      </c>
      <c r="C76" s="343" t="s">
        <v>213</v>
      </c>
      <c r="D76" s="343" t="s">
        <v>214</v>
      </c>
      <c r="E76" s="342"/>
      <c r="F76" s="343" t="s">
        <v>215</v>
      </c>
      <c r="G76" s="343" t="str">
        <f>VLOOKUP(F76,class!A$1:B$460,2,FALSE)</f>
        <v>London Borough</v>
      </c>
      <c r="H76" s="343" t="str">
        <f>IFERROR(VLOOKUP(F76,classifications!A$3:C$333,3,FALSE),VLOOKUP(F76,classifications!I$2:K$28,3,FALSE))</f>
        <v>Predominantly Urban</v>
      </c>
      <c r="I76" s="348">
        <v>1070</v>
      </c>
      <c r="J76" s="348">
        <v>20</v>
      </c>
      <c r="K76" s="348">
        <v>0</v>
      </c>
      <c r="L76" s="348">
        <v>1080</v>
      </c>
      <c r="M76" s="340"/>
      <c r="N76" s="348">
        <v>1900</v>
      </c>
      <c r="O76" s="348">
        <v>160</v>
      </c>
      <c r="P76" s="348">
        <v>0</v>
      </c>
      <c r="Q76" s="348">
        <v>2060</v>
      </c>
    </row>
    <row r="77" spans="1:17" x14ac:dyDescent="0.25">
      <c r="A77" s="343" t="s">
        <v>1365</v>
      </c>
      <c r="B77" s="343" t="s">
        <v>216</v>
      </c>
      <c r="C77" s="343" t="s">
        <v>217</v>
      </c>
      <c r="D77" s="343" t="s">
        <v>218</v>
      </c>
      <c r="E77" s="342"/>
      <c r="F77" s="343" t="s">
        <v>219</v>
      </c>
      <c r="G77" s="343" t="str">
        <f>VLOOKUP(F77,class!A$1:B$460,2,FALSE)</f>
        <v>London Borough</v>
      </c>
      <c r="H77" s="343" t="str">
        <f>IFERROR(VLOOKUP(F77,classifications!A$3:C$333,3,FALSE),VLOOKUP(F77,classifications!I$2:K$28,3,FALSE))</f>
        <v>Predominantly Urban</v>
      </c>
      <c r="I77" s="347">
        <v>410</v>
      </c>
      <c r="J77" s="347">
        <v>430</v>
      </c>
      <c r="K77" s="347">
        <v>200</v>
      </c>
      <c r="L77" s="347">
        <v>1050</v>
      </c>
      <c r="M77" s="340"/>
      <c r="N77" s="347">
        <v>1130</v>
      </c>
      <c r="O77" s="347">
        <v>530</v>
      </c>
      <c r="P77" s="347">
        <v>40</v>
      </c>
      <c r="Q77" s="347">
        <v>1690</v>
      </c>
    </row>
    <row r="78" spans="1:17" x14ac:dyDescent="0.25">
      <c r="A78" s="343" t="s">
        <v>1365</v>
      </c>
      <c r="B78" s="343" t="s">
        <v>220</v>
      </c>
      <c r="C78" s="343" t="s">
        <v>221</v>
      </c>
      <c r="D78" s="343" t="s">
        <v>222</v>
      </c>
      <c r="E78" s="342"/>
      <c r="F78" s="343" t="s">
        <v>223</v>
      </c>
      <c r="G78" s="343" t="str">
        <f>VLOOKUP(F78,class!A$1:B$460,2,FALSE)</f>
        <v>London Borough</v>
      </c>
      <c r="H78" s="343" t="str">
        <f>IFERROR(VLOOKUP(F78,classifications!A$3:C$333,3,FALSE),VLOOKUP(F78,classifications!I$2:K$28,3,FALSE))</f>
        <v>Predominantly Urban</v>
      </c>
      <c r="I78" s="348">
        <v>240</v>
      </c>
      <c r="J78" s="348">
        <v>60</v>
      </c>
      <c r="K78" s="348">
        <v>0</v>
      </c>
      <c r="L78" s="348">
        <v>300</v>
      </c>
      <c r="M78" s="340"/>
      <c r="N78" s="348">
        <v>450</v>
      </c>
      <c r="O78" s="348">
        <v>300</v>
      </c>
      <c r="P78" s="348">
        <v>0</v>
      </c>
      <c r="Q78" s="348">
        <v>750</v>
      </c>
    </row>
    <row r="79" spans="1:17" x14ac:dyDescent="0.25">
      <c r="A79" s="343" t="s">
        <v>1365</v>
      </c>
      <c r="B79" s="343" t="s">
        <v>224</v>
      </c>
      <c r="C79" s="343" t="s">
        <v>225</v>
      </c>
      <c r="D79" s="343" t="s">
        <v>226</v>
      </c>
      <c r="E79" s="342"/>
      <c r="F79" s="343" t="s">
        <v>227</v>
      </c>
      <c r="G79" s="343" t="str">
        <f>VLOOKUP(F79,class!A$1:B$460,2,FALSE)</f>
        <v>London Borough</v>
      </c>
      <c r="H79" s="343" t="str">
        <f>IFERROR(VLOOKUP(F79,classifications!A$3:C$333,3,FALSE),VLOOKUP(F79,classifications!I$2:K$28,3,FALSE))</f>
        <v>Predominantly Urban</v>
      </c>
      <c r="I79" s="347">
        <v>90</v>
      </c>
      <c r="J79" s="347">
        <v>30</v>
      </c>
      <c r="K79" s="347">
        <v>0</v>
      </c>
      <c r="L79" s="347">
        <v>120</v>
      </c>
      <c r="M79" s="340"/>
      <c r="N79" s="347">
        <v>2460</v>
      </c>
      <c r="O79" s="347">
        <v>210</v>
      </c>
      <c r="P79" s="347">
        <v>70</v>
      </c>
      <c r="Q79" s="347">
        <v>2740</v>
      </c>
    </row>
    <row r="80" spans="1:17" x14ac:dyDescent="0.25">
      <c r="A80" s="343" t="s">
        <v>1365</v>
      </c>
      <c r="B80" s="343" t="s">
        <v>228</v>
      </c>
      <c r="C80" s="343" t="s">
        <v>229</v>
      </c>
      <c r="D80" s="343" t="s">
        <v>230</v>
      </c>
      <c r="E80" s="342"/>
      <c r="F80" s="343" t="s">
        <v>231</v>
      </c>
      <c r="G80" s="343" t="str">
        <f>VLOOKUP(F80,class!A$1:B$460,2,FALSE)</f>
        <v>London Borough</v>
      </c>
      <c r="H80" s="343" t="str">
        <f>IFERROR(VLOOKUP(F80,classifications!A$3:C$333,3,FALSE),VLOOKUP(F80,classifications!I$2:K$28,3,FALSE))</f>
        <v>Predominantly Urban</v>
      </c>
      <c r="I80" s="347">
        <v>120</v>
      </c>
      <c r="J80" s="347">
        <v>20</v>
      </c>
      <c r="K80" s="347">
        <v>20</v>
      </c>
      <c r="L80" s="347">
        <v>160</v>
      </c>
      <c r="M80" s="340"/>
      <c r="N80" s="347">
        <v>80</v>
      </c>
      <c r="O80" s="347">
        <v>20</v>
      </c>
      <c r="P80" s="347">
        <v>0</v>
      </c>
      <c r="Q80" s="347">
        <v>100</v>
      </c>
    </row>
    <row r="81" spans="1:17" x14ac:dyDescent="0.25">
      <c r="A81" s="343" t="s">
        <v>1365</v>
      </c>
      <c r="B81" s="343" t="s">
        <v>232</v>
      </c>
      <c r="C81" s="343" t="s">
        <v>233</v>
      </c>
      <c r="D81" s="343" t="s">
        <v>234</v>
      </c>
      <c r="E81" s="342"/>
      <c r="F81" s="343" t="s">
        <v>235</v>
      </c>
      <c r="G81" s="343" t="str">
        <f>VLOOKUP(F81,class!A$1:B$460,2,FALSE)</f>
        <v>London Borough</v>
      </c>
      <c r="H81" s="343" t="str">
        <f>IFERROR(VLOOKUP(F81,classifications!A$3:C$333,3,FALSE),VLOOKUP(F81,classifications!I$2:K$28,3,FALSE))</f>
        <v>Predominantly Urban</v>
      </c>
      <c r="I81" s="348">
        <v>110</v>
      </c>
      <c r="J81" s="348">
        <v>0</v>
      </c>
      <c r="K81" s="348">
        <v>0</v>
      </c>
      <c r="L81" s="348">
        <v>110</v>
      </c>
      <c r="M81" s="340"/>
      <c r="N81" s="348">
        <v>310</v>
      </c>
      <c r="O81" s="348">
        <v>120</v>
      </c>
      <c r="P81" s="348">
        <v>0</v>
      </c>
      <c r="Q81" s="348">
        <v>430</v>
      </c>
    </row>
    <row r="82" spans="1:17" x14ac:dyDescent="0.25">
      <c r="A82" s="343" t="s">
        <v>1365</v>
      </c>
      <c r="B82" s="343" t="s">
        <v>236</v>
      </c>
      <c r="C82" s="343" t="s">
        <v>237</v>
      </c>
      <c r="D82" s="343" t="s">
        <v>238</v>
      </c>
      <c r="E82" s="342"/>
      <c r="F82" s="343" t="s">
        <v>239</v>
      </c>
      <c r="G82" s="343" t="str">
        <f>VLOOKUP(F82,class!A$1:B$460,2,FALSE)</f>
        <v>London Borough</v>
      </c>
      <c r="H82" s="343" t="str">
        <f>IFERROR(VLOOKUP(F82,classifications!A$3:C$333,3,FALSE),VLOOKUP(F82,classifications!I$2:K$28,3,FALSE))</f>
        <v>Predominantly Urban</v>
      </c>
      <c r="I82" s="347">
        <v>360</v>
      </c>
      <c r="J82" s="347">
        <v>0</v>
      </c>
      <c r="K82" s="347">
        <v>0</v>
      </c>
      <c r="L82" s="347">
        <v>360</v>
      </c>
      <c r="M82" s="340"/>
      <c r="N82" s="347">
        <v>60</v>
      </c>
      <c r="O82" s="347">
        <v>0</v>
      </c>
      <c r="P82" s="347">
        <v>0</v>
      </c>
      <c r="Q82" s="347">
        <v>60</v>
      </c>
    </row>
    <row r="83" spans="1:17" x14ac:dyDescent="0.25">
      <c r="A83" s="343" t="s">
        <v>1365</v>
      </c>
      <c r="B83" s="343" t="s">
        <v>240</v>
      </c>
      <c r="C83" s="343" t="s">
        <v>241</v>
      </c>
      <c r="D83" s="343" t="s">
        <v>242</v>
      </c>
      <c r="E83" s="342"/>
      <c r="F83" s="343" t="s">
        <v>243</v>
      </c>
      <c r="G83" s="343" t="str">
        <f>VLOOKUP(F83,class!A$1:B$460,2,FALSE)</f>
        <v>London Borough</v>
      </c>
      <c r="H83" s="343" t="str">
        <f>IFERROR(VLOOKUP(F83,classifications!A$3:C$333,3,FALSE),VLOOKUP(F83,classifications!I$2:K$28,3,FALSE))</f>
        <v>Predominantly Urban</v>
      </c>
      <c r="I83" s="348">
        <v>120</v>
      </c>
      <c r="J83" s="348">
        <v>60</v>
      </c>
      <c r="K83" s="348">
        <v>0</v>
      </c>
      <c r="L83" s="348">
        <v>180</v>
      </c>
      <c r="M83" s="340"/>
      <c r="N83" s="348">
        <v>850</v>
      </c>
      <c r="O83" s="348">
        <v>40</v>
      </c>
      <c r="P83" s="348">
        <v>0</v>
      </c>
      <c r="Q83" s="348">
        <v>890</v>
      </c>
    </row>
    <row r="84" spans="1:17" x14ac:dyDescent="0.25">
      <c r="A84" s="343" t="s">
        <v>1365</v>
      </c>
      <c r="B84" s="343" t="s">
        <v>244</v>
      </c>
      <c r="C84" s="343" t="s">
        <v>245</v>
      </c>
      <c r="D84" s="343" t="s">
        <v>246</v>
      </c>
      <c r="E84" s="342"/>
      <c r="F84" s="343" t="s">
        <v>247</v>
      </c>
      <c r="G84" s="343" t="str">
        <f>VLOOKUP(F84,class!A$1:B$460,2,FALSE)</f>
        <v>London Borough</v>
      </c>
      <c r="H84" s="343" t="str">
        <f>IFERROR(VLOOKUP(F84,classifications!A$3:C$333,3,FALSE),VLOOKUP(F84,classifications!I$2:K$28,3,FALSE))</f>
        <v>Predominantly Urban</v>
      </c>
      <c r="I84" s="347">
        <v>460</v>
      </c>
      <c r="J84" s="347">
        <v>550</v>
      </c>
      <c r="K84" s="347">
        <v>0</v>
      </c>
      <c r="L84" s="347">
        <v>1020</v>
      </c>
      <c r="M84" s="340"/>
      <c r="N84" s="347">
        <v>120</v>
      </c>
      <c r="O84" s="347">
        <v>130</v>
      </c>
      <c r="P84" s="347">
        <v>0</v>
      </c>
      <c r="Q84" s="347">
        <v>260</v>
      </c>
    </row>
    <row r="85" spans="1:17" x14ac:dyDescent="0.25">
      <c r="A85" s="343" t="s">
        <v>1365</v>
      </c>
      <c r="B85" s="343" t="s">
        <v>248</v>
      </c>
      <c r="C85" s="343" t="s">
        <v>249</v>
      </c>
      <c r="D85" s="343" t="s">
        <v>250</v>
      </c>
      <c r="E85" s="342"/>
      <c r="F85" s="343" t="s">
        <v>251</v>
      </c>
      <c r="G85" s="343" t="str">
        <f>VLOOKUP(F85,class!A$1:B$460,2,FALSE)</f>
        <v>London Borough</v>
      </c>
      <c r="H85" s="343" t="str">
        <f>IFERROR(VLOOKUP(F85,classifications!A$3:C$333,3,FALSE),VLOOKUP(F85,classifications!I$2:K$28,3,FALSE))</f>
        <v>Predominantly Urban</v>
      </c>
      <c r="I85" s="347">
        <v>690</v>
      </c>
      <c r="J85" s="347">
        <v>150</v>
      </c>
      <c r="K85" s="347">
        <v>0</v>
      </c>
      <c r="L85" s="347">
        <v>840</v>
      </c>
      <c r="M85" s="340"/>
      <c r="N85" s="347">
        <v>500</v>
      </c>
      <c r="O85" s="347">
        <v>10</v>
      </c>
      <c r="P85" s="347">
        <v>0</v>
      </c>
      <c r="Q85" s="347">
        <v>510</v>
      </c>
    </row>
    <row r="86" spans="1:17" x14ac:dyDescent="0.25">
      <c r="A86" s="343" t="s">
        <v>1365</v>
      </c>
      <c r="B86" s="343" t="s">
        <v>252</v>
      </c>
      <c r="C86" s="343" t="s">
        <v>253</v>
      </c>
      <c r="D86" s="343" t="s">
        <v>254</v>
      </c>
      <c r="E86" s="342"/>
      <c r="F86" s="343" t="s">
        <v>255</v>
      </c>
      <c r="G86" s="343" t="str">
        <f>VLOOKUP(F86,class!A$1:B$460,2,FALSE)</f>
        <v>London Borough</v>
      </c>
      <c r="H86" s="343" t="str">
        <f>IFERROR(VLOOKUP(F86,classifications!A$3:C$333,3,FALSE),VLOOKUP(F86,classifications!I$2:K$28,3,FALSE))</f>
        <v>Predominantly Urban</v>
      </c>
      <c r="I86" s="347">
        <v>140</v>
      </c>
      <c r="J86" s="347">
        <v>20</v>
      </c>
      <c r="K86" s="347">
        <v>160</v>
      </c>
      <c r="L86" s="347">
        <v>310</v>
      </c>
      <c r="M86" s="340"/>
      <c r="N86" s="347">
        <v>190</v>
      </c>
      <c r="O86" s="347">
        <v>20</v>
      </c>
      <c r="P86" s="347">
        <v>0</v>
      </c>
      <c r="Q86" s="347">
        <v>200</v>
      </c>
    </row>
    <row r="87" spans="1:17" x14ac:dyDescent="0.25">
      <c r="A87" s="343" t="s">
        <v>1365</v>
      </c>
      <c r="B87" s="343" t="s">
        <v>256</v>
      </c>
      <c r="C87" s="343" t="s">
        <v>257</v>
      </c>
      <c r="D87" s="343" t="s">
        <v>258</v>
      </c>
      <c r="E87" s="342"/>
      <c r="F87" s="343" t="s">
        <v>259</v>
      </c>
      <c r="G87" s="343" t="str">
        <f>VLOOKUP(F87,class!A$1:B$460,2,FALSE)</f>
        <v>London Borough</v>
      </c>
      <c r="H87" s="343" t="str">
        <f>IFERROR(VLOOKUP(F87,classifications!A$3:C$333,3,FALSE),VLOOKUP(F87,classifications!I$2:K$28,3,FALSE))</f>
        <v>Predominantly Urban</v>
      </c>
      <c r="I87" s="347">
        <v>220</v>
      </c>
      <c r="J87" s="347">
        <v>70</v>
      </c>
      <c r="K87" s="347">
        <v>30</v>
      </c>
      <c r="L87" s="347">
        <v>310</v>
      </c>
      <c r="M87" s="340"/>
      <c r="N87" s="347">
        <v>510</v>
      </c>
      <c r="O87" s="347">
        <v>210</v>
      </c>
      <c r="P87" s="347">
        <v>0</v>
      </c>
      <c r="Q87" s="347">
        <v>720</v>
      </c>
    </row>
    <row r="88" spans="1:17" x14ac:dyDescent="0.25">
      <c r="A88" s="343" t="s">
        <v>1365</v>
      </c>
      <c r="B88" s="343" t="s">
        <v>260</v>
      </c>
      <c r="C88" s="343" t="s">
        <v>261</v>
      </c>
      <c r="D88" s="343" t="s">
        <v>262</v>
      </c>
      <c r="E88" s="342"/>
      <c r="F88" s="343" t="s">
        <v>263</v>
      </c>
      <c r="G88" s="343" t="str">
        <f>VLOOKUP(F88,class!A$1:B$460,2,FALSE)</f>
        <v>London Borough</v>
      </c>
      <c r="H88" s="343" t="str">
        <f>IFERROR(VLOOKUP(F88,classifications!A$3:C$333,3,FALSE),VLOOKUP(F88,classifications!I$2:K$28,3,FALSE))</f>
        <v>Predominantly Urban</v>
      </c>
      <c r="I88" s="347">
        <v>50</v>
      </c>
      <c r="J88" s="347">
        <v>0</v>
      </c>
      <c r="K88" s="347">
        <v>0</v>
      </c>
      <c r="L88" s="347">
        <v>50</v>
      </c>
      <c r="M88" s="340"/>
      <c r="N88" s="347">
        <v>120</v>
      </c>
      <c r="O88" s="347">
        <v>320</v>
      </c>
      <c r="P88" s="347">
        <v>0</v>
      </c>
      <c r="Q88" s="347">
        <v>450</v>
      </c>
    </row>
    <row r="89" spans="1:17" x14ac:dyDescent="0.25">
      <c r="A89" s="343" t="s">
        <v>1365</v>
      </c>
      <c r="B89" s="343" t="s">
        <v>264</v>
      </c>
      <c r="C89" s="343" t="s">
        <v>265</v>
      </c>
      <c r="D89" s="343" t="s">
        <v>266</v>
      </c>
      <c r="E89" s="342"/>
      <c r="F89" s="343" t="s">
        <v>267</v>
      </c>
      <c r="G89" s="343" t="str">
        <f>VLOOKUP(F89,class!A$1:B$460,2,FALSE)</f>
        <v>London Borough</v>
      </c>
      <c r="H89" s="343" t="str">
        <f>IFERROR(VLOOKUP(F89,classifications!A$3:C$333,3,FALSE),VLOOKUP(F89,classifications!I$2:K$28,3,FALSE))</f>
        <v>Predominantly Urban</v>
      </c>
      <c r="I89" s="348">
        <v>60</v>
      </c>
      <c r="J89" s="348">
        <v>0</v>
      </c>
      <c r="K89" s="348">
        <v>0</v>
      </c>
      <c r="L89" s="348">
        <v>60</v>
      </c>
      <c r="M89" s="340"/>
      <c r="N89" s="348">
        <v>190</v>
      </c>
      <c r="O89" s="348">
        <v>0</v>
      </c>
      <c r="P89" s="348">
        <v>0</v>
      </c>
      <c r="Q89" s="348">
        <v>190</v>
      </c>
    </row>
    <row r="90" spans="1:17" x14ac:dyDescent="0.25">
      <c r="A90" s="343" t="s">
        <v>1365</v>
      </c>
      <c r="B90" s="343" t="s">
        <v>268</v>
      </c>
      <c r="C90" s="343" t="s">
        <v>269</v>
      </c>
      <c r="D90" s="343" t="s">
        <v>270</v>
      </c>
      <c r="E90" s="342"/>
      <c r="F90" s="343" t="s">
        <v>271</v>
      </c>
      <c r="G90" s="343" t="str">
        <f>VLOOKUP(F90,class!A$1:B$460,2,FALSE)</f>
        <v>London Borough</v>
      </c>
      <c r="H90" s="343" t="str">
        <f>IFERROR(VLOOKUP(F90,classifications!A$3:C$333,3,FALSE),VLOOKUP(F90,classifications!I$2:K$28,3,FALSE))</f>
        <v>Predominantly Urban</v>
      </c>
      <c r="I90" s="347">
        <v>120</v>
      </c>
      <c r="J90" s="347">
        <v>0</v>
      </c>
      <c r="K90" s="347">
        <v>10</v>
      </c>
      <c r="L90" s="347">
        <v>120</v>
      </c>
      <c r="M90" s="340"/>
      <c r="N90" s="347">
        <v>650</v>
      </c>
      <c r="O90" s="347">
        <v>60</v>
      </c>
      <c r="P90" s="347">
        <v>0</v>
      </c>
      <c r="Q90" s="347">
        <v>710</v>
      </c>
    </row>
    <row r="91" spans="1:17" x14ac:dyDescent="0.25">
      <c r="A91" s="343" t="s">
        <v>1365</v>
      </c>
      <c r="B91" s="343" t="s">
        <v>272</v>
      </c>
      <c r="C91" s="343" t="s">
        <v>273</v>
      </c>
      <c r="D91" s="343" t="s">
        <v>274</v>
      </c>
      <c r="E91" s="342"/>
      <c r="F91" s="343" t="s">
        <v>275</v>
      </c>
      <c r="G91" s="343" t="str">
        <f>VLOOKUP(F91,class!A$1:B$460,2,FALSE)</f>
        <v>London Borough</v>
      </c>
      <c r="H91" s="343" t="str">
        <f>IFERROR(VLOOKUP(F91,classifications!A$3:C$333,3,FALSE),VLOOKUP(F91,classifications!I$2:K$28,3,FALSE))</f>
        <v>Predominantly Urban</v>
      </c>
      <c r="I91" s="348">
        <v>190</v>
      </c>
      <c r="J91" s="348">
        <v>70</v>
      </c>
      <c r="K91" s="348">
        <v>0</v>
      </c>
      <c r="L91" s="348">
        <v>250</v>
      </c>
      <c r="M91" s="340"/>
      <c r="N91" s="348">
        <v>440</v>
      </c>
      <c r="O91" s="348">
        <v>230</v>
      </c>
      <c r="P91" s="348">
        <v>0</v>
      </c>
      <c r="Q91" s="348">
        <v>660</v>
      </c>
    </row>
    <row r="92" spans="1:17" x14ac:dyDescent="0.25">
      <c r="A92" s="343" t="s">
        <v>1365</v>
      </c>
      <c r="B92" s="343" t="s">
        <v>276</v>
      </c>
      <c r="C92" s="343" t="s">
        <v>277</v>
      </c>
      <c r="D92" s="343" t="s">
        <v>278</v>
      </c>
      <c r="E92" s="342"/>
      <c r="F92" s="343" t="s">
        <v>279</v>
      </c>
      <c r="G92" s="343" t="str">
        <f>VLOOKUP(F92,class!A$1:B$460,2,FALSE)</f>
        <v>London Borough</v>
      </c>
      <c r="H92" s="343" t="str">
        <f>IFERROR(VLOOKUP(F92,classifications!A$3:C$333,3,FALSE),VLOOKUP(F92,classifications!I$2:K$28,3,FALSE))</f>
        <v>Predominantly Urban</v>
      </c>
      <c r="I92" s="348">
        <v>60</v>
      </c>
      <c r="J92" s="348">
        <v>30</v>
      </c>
      <c r="K92" s="348">
        <v>0</v>
      </c>
      <c r="L92" s="348">
        <v>90</v>
      </c>
      <c r="M92" s="340"/>
      <c r="N92" s="348">
        <v>130</v>
      </c>
      <c r="O92" s="348">
        <v>10</v>
      </c>
      <c r="P92" s="348">
        <v>0</v>
      </c>
      <c r="Q92" s="348">
        <v>140</v>
      </c>
    </row>
    <row r="93" spans="1:17" x14ac:dyDescent="0.25">
      <c r="A93" s="343" t="s">
        <v>1365</v>
      </c>
      <c r="B93" s="343" t="s">
        <v>280</v>
      </c>
      <c r="C93" s="343" t="s">
        <v>281</v>
      </c>
      <c r="D93" s="343" t="s">
        <v>282</v>
      </c>
      <c r="E93" s="342"/>
      <c r="F93" s="343" t="s">
        <v>283</v>
      </c>
      <c r="G93" s="343" t="str">
        <f>VLOOKUP(F93,class!A$1:B$460,2,FALSE)</f>
        <v>London Borough</v>
      </c>
      <c r="H93" s="343" t="str">
        <f>IFERROR(VLOOKUP(F93,classifications!A$3:C$333,3,FALSE),VLOOKUP(F93,classifications!I$2:K$28,3,FALSE))</f>
        <v>Predominantly Urban</v>
      </c>
      <c r="I93" s="348">
        <v>550</v>
      </c>
      <c r="J93" s="348">
        <v>50</v>
      </c>
      <c r="K93" s="348">
        <v>0</v>
      </c>
      <c r="L93" s="348">
        <v>590</v>
      </c>
      <c r="M93" s="340"/>
      <c r="N93" s="348">
        <v>1160</v>
      </c>
      <c r="O93" s="348">
        <v>360</v>
      </c>
      <c r="P93" s="348">
        <v>0</v>
      </c>
      <c r="Q93" s="348">
        <v>1510</v>
      </c>
    </row>
    <row r="94" spans="1:17" x14ac:dyDescent="0.25">
      <c r="A94" s="343" t="s">
        <v>1365</v>
      </c>
      <c r="B94" s="343" t="s">
        <v>284</v>
      </c>
      <c r="C94" s="343" t="s">
        <v>285</v>
      </c>
      <c r="D94" s="343" t="s">
        <v>286</v>
      </c>
      <c r="E94" s="342"/>
      <c r="F94" s="343" t="s">
        <v>287</v>
      </c>
      <c r="G94" s="343" t="str">
        <f>VLOOKUP(F94,class!A$1:B$460,2,FALSE)</f>
        <v>London Borough</v>
      </c>
      <c r="H94" s="343" t="str">
        <f>IFERROR(VLOOKUP(F94,classifications!A$3:C$333,3,FALSE),VLOOKUP(F94,classifications!I$2:K$28,3,FALSE))</f>
        <v>Predominantly Urban</v>
      </c>
      <c r="I94" s="347">
        <v>570</v>
      </c>
      <c r="J94" s="347">
        <v>0</v>
      </c>
      <c r="K94" s="347">
        <v>0</v>
      </c>
      <c r="L94" s="347">
        <v>570</v>
      </c>
      <c r="M94" s="340"/>
      <c r="N94" s="347">
        <v>270</v>
      </c>
      <c r="O94" s="347">
        <v>310</v>
      </c>
      <c r="P94" s="347">
        <v>0</v>
      </c>
      <c r="Q94" s="347">
        <v>570</v>
      </c>
    </row>
    <row r="95" spans="1:17" x14ac:dyDescent="0.25">
      <c r="A95" s="343" t="s">
        <v>1365</v>
      </c>
      <c r="B95" s="343" t="s">
        <v>288</v>
      </c>
      <c r="C95" s="343" t="s">
        <v>289</v>
      </c>
      <c r="D95" s="343" t="s">
        <v>290</v>
      </c>
      <c r="E95" s="342"/>
      <c r="F95" s="343" t="s">
        <v>291</v>
      </c>
      <c r="G95" s="343" t="str">
        <f>VLOOKUP(F95,class!A$1:B$460,2,FALSE)</f>
        <v>London Borough</v>
      </c>
      <c r="H95" s="343" t="str">
        <f>IFERROR(VLOOKUP(F95,classifications!A$3:C$333,3,FALSE),VLOOKUP(F95,classifications!I$2:K$28,3,FALSE))</f>
        <v>Predominantly Urban</v>
      </c>
      <c r="I95" s="348">
        <v>30</v>
      </c>
      <c r="J95" s="348">
        <v>0</v>
      </c>
      <c r="K95" s="348">
        <v>10</v>
      </c>
      <c r="L95" s="348">
        <v>40</v>
      </c>
      <c r="M95" s="340"/>
      <c r="N95" s="348">
        <v>80</v>
      </c>
      <c r="O95" s="348">
        <v>0</v>
      </c>
      <c r="P95" s="348">
        <v>10</v>
      </c>
      <c r="Q95" s="348">
        <v>90</v>
      </c>
    </row>
    <row r="96" spans="1:17" x14ac:dyDescent="0.25">
      <c r="A96" s="343" t="s">
        <v>1365</v>
      </c>
      <c r="B96" s="343" t="s">
        <v>292</v>
      </c>
      <c r="C96" s="343" t="s">
        <v>293</v>
      </c>
      <c r="D96" s="343" t="s">
        <v>294</v>
      </c>
      <c r="E96" s="342"/>
      <c r="F96" s="343" t="s">
        <v>295</v>
      </c>
      <c r="G96" s="343" t="str">
        <f>VLOOKUP(F96,class!A$1:B$460,2,FALSE)</f>
        <v>London Borough</v>
      </c>
      <c r="H96" s="343" t="str">
        <f>IFERROR(VLOOKUP(F96,classifications!A$3:C$333,3,FALSE),VLOOKUP(F96,classifications!I$2:K$28,3,FALSE))</f>
        <v>Predominantly Urban</v>
      </c>
      <c r="I96" s="348">
        <v>360</v>
      </c>
      <c r="J96" s="348">
        <v>10</v>
      </c>
      <c r="K96" s="348">
        <v>0</v>
      </c>
      <c r="L96" s="348">
        <v>370</v>
      </c>
      <c r="M96" s="340"/>
      <c r="N96" s="348">
        <v>620</v>
      </c>
      <c r="O96" s="348">
        <v>60</v>
      </c>
      <c r="P96" s="348">
        <v>0</v>
      </c>
      <c r="Q96" s="348">
        <v>680</v>
      </c>
    </row>
    <row r="97" spans="1:17" x14ac:dyDescent="0.25">
      <c r="A97" s="343" t="s">
        <v>1365</v>
      </c>
      <c r="B97" s="343" t="s">
        <v>296</v>
      </c>
      <c r="C97" s="343" t="s">
        <v>297</v>
      </c>
      <c r="D97" s="343" t="s">
        <v>298</v>
      </c>
      <c r="E97" s="342"/>
      <c r="F97" s="343" t="s">
        <v>299</v>
      </c>
      <c r="G97" s="343" t="str">
        <f>VLOOKUP(F97,class!A$1:B$460,2,FALSE)</f>
        <v>London Borough</v>
      </c>
      <c r="H97" s="343" t="str">
        <f>IFERROR(VLOOKUP(F97,classifications!A$3:C$333,3,FALSE),VLOOKUP(F97,classifications!I$2:K$28,3,FALSE))</f>
        <v>Predominantly Urban</v>
      </c>
      <c r="I97" s="347">
        <v>220</v>
      </c>
      <c r="J97" s="347">
        <v>40</v>
      </c>
      <c r="K97" s="347">
        <v>10</v>
      </c>
      <c r="L97" s="347">
        <v>260</v>
      </c>
      <c r="M97" s="340"/>
      <c r="N97" s="347">
        <v>320</v>
      </c>
      <c r="O97" s="347">
        <v>50</v>
      </c>
      <c r="P97" s="347">
        <v>80</v>
      </c>
      <c r="Q97" s="347">
        <v>440</v>
      </c>
    </row>
    <row r="98" spans="1:17" x14ac:dyDescent="0.25">
      <c r="A98" s="343" t="s">
        <v>1365</v>
      </c>
      <c r="B98" s="343" t="s">
        <v>300</v>
      </c>
      <c r="C98" s="343" t="s">
        <v>301</v>
      </c>
      <c r="D98" s="343" t="s">
        <v>302</v>
      </c>
      <c r="E98" s="342"/>
      <c r="F98" s="343" t="s">
        <v>303</v>
      </c>
      <c r="G98" s="343" t="str">
        <f>VLOOKUP(F98,class!A$1:B$460,2,FALSE)</f>
        <v>London Borough</v>
      </c>
      <c r="H98" s="343" t="str">
        <f>IFERROR(VLOOKUP(F98,classifications!A$3:C$333,3,FALSE),VLOOKUP(F98,classifications!I$2:K$28,3,FALSE))</f>
        <v>Predominantly Urban</v>
      </c>
      <c r="I98" s="347">
        <v>290</v>
      </c>
      <c r="J98" s="347">
        <v>10</v>
      </c>
      <c r="K98" s="347">
        <v>0</v>
      </c>
      <c r="L98" s="347">
        <v>300</v>
      </c>
      <c r="M98" s="340"/>
      <c r="N98" s="347">
        <v>1840</v>
      </c>
      <c r="O98" s="347">
        <v>520</v>
      </c>
      <c r="P98" s="347">
        <v>0</v>
      </c>
      <c r="Q98" s="347">
        <v>2360</v>
      </c>
    </row>
    <row r="99" spans="1:17" x14ac:dyDescent="0.25">
      <c r="A99" s="343" t="s">
        <v>1365</v>
      </c>
      <c r="B99" s="343" t="s">
        <v>304</v>
      </c>
      <c r="C99" s="343" t="s">
        <v>305</v>
      </c>
      <c r="D99" s="343" t="s">
        <v>306</v>
      </c>
      <c r="E99" s="342"/>
      <c r="F99" s="343" t="s">
        <v>307</v>
      </c>
      <c r="G99" s="343" t="str">
        <f>VLOOKUP(F99,class!A$1:B$460,2,FALSE)</f>
        <v>London Borough</v>
      </c>
      <c r="H99" s="343" t="str">
        <f>IFERROR(VLOOKUP(F99,classifications!A$3:C$333,3,FALSE),VLOOKUP(F99,classifications!I$2:K$28,3,FALSE))</f>
        <v>Predominantly Urban</v>
      </c>
      <c r="I99" s="347">
        <v>390</v>
      </c>
      <c r="J99" s="347">
        <v>20</v>
      </c>
      <c r="K99" s="347">
        <v>50</v>
      </c>
      <c r="L99" s="347">
        <v>460</v>
      </c>
      <c r="M99" s="340"/>
      <c r="N99" s="347">
        <v>590</v>
      </c>
      <c r="O99" s="347">
        <v>220</v>
      </c>
      <c r="P99" s="347">
        <v>30</v>
      </c>
      <c r="Q99" s="347">
        <v>840</v>
      </c>
    </row>
    <row r="100" spans="1:17" x14ac:dyDescent="0.25">
      <c r="A100" s="343" t="s">
        <v>1365</v>
      </c>
      <c r="B100" s="343" t="s">
        <v>308</v>
      </c>
      <c r="C100" s="343" t="s">
        <v>309</v>
      </c>
      <c r="D100" s="343" t="s">
        <v>310</v>
      </c>
      <c r="E100" s="342"/>
      <c r="F100" s="343" t="s">
        <v>311</v>
      </c>
      <c r="G100" s="343" t="str">
        <f>VLOOKUP(F100,class!A$1:B$460,2,FALSE)</f>
        <v>London Borough</v>
      </c>
      <c r="H100" s="343" t="str">
        <f>IFERROR(VLOOKUP(F100,classifications!A$3:C$333,3,FALSE),VLOOKUP(F100,classifications!I$2:K$28,3,FALSE))</f>
        <v>Predominantly Urban</v>
      </c>
      <c r="I100" s="348">
        <v>50</v>
      </c>
      <c r="J100" s="348">
        <v>0</v>
      </c>
      <c r="K100" s="348">
        <v>160</v>
      </c>
      <c r="L100" s="348">
        <v>200</v>
      </c>
      <c r="M100" s="340"/>
      <c r="N100" s="348">
        <v>530</v>
      </c>
      <c r="O100" s="348">
        <v>90</v>
      </c>
      <c r="P100" s="348">
        <v>320</v>
      </c>
      <c r="Q100" s="348">
        <v>940</v>
      </c>
    </row>
    <row r="101" spans="1:17" x14ac:dyDescent="0.25">
      <c r="A101" s="343" t="s">
        <v>1365</v>
      </c>
      <c r="B101" s="343" t="s">
        <v>312</v>
      </c>
      <c r="C101" s="343" t="s">
        <v>313</v>
      </c>
      <c r="D101" s="343" t="s">
        <v>314</v>
      </c>
      <c r="E101" s="342"/>
      <c r="F101" s="343" t="s">
        <v>315</v>
      </c>
      <c r="G101" s="343" t="str">
        <f>VLOOKUP(F101,class!A$1:B$460,2,FALSE)</f>
        <v>London Borough</v>
      </c>
      <c r="H101" s="343" t="str">
        <f>IFERROR(VLOOKUP(F101,classifications!A$3:C$333,3,FALSE),VLOOKUP(F101,classifications!I$2:K$28,3,FALSE))</f>
        <v>Predominantly Urban</v>
      </c>
      <c r="I101" s="348">
        <v>10</v>
      </c>
      <c r="J101" s="348">
        <v>150</v>
      </c>
      <c r="K101" s="347">
        <v>10</v>
      </c>
      <c r="L101" s="348">
        <v>160</v>
      </c>
      <c r="M101" s="340"/>
      <c r="N101" s="347">
        <v>160</v>
      </c>
      <c r="O101" s="347">
        <v>180</v>
      </c>
      <c r="P101" s="347">
        <v>200</v>
      </c>
      <c r="Q101" s="348">
        <v>530</v>
      </c>
    </row>
    <row r="102" spans="1:17" x14ac:dyDescent="0.25">
      <c r="A102" s="343" t="s">
        <v>1365</v>
      </c>
      <c r="B102" s="343"/>
      <c r="C102" s="343"/>
      <c r="D102" s="343"/>
      <c r="E102" s="342"/>
      <c r="F102" s="343"/>
      <c r="G102" s="343" t="e">
        <f>VLOOKUP(F102,class!A$1:B$460,2,FALSE)</f>
        <v>#N/A</v>
      </c>
      <c r="H102" s="343" t="e">
        <f>IFERROR(VLOOKUP(F102,classifications!A$3:C$333,3,FALSE),VLOOKUP(F102,classifications!I$2:K$28,3,FALSE))</f>
        <v>#N/A</v>
      </c>
      <c r="I102" s="346"/>
      <c r="J102" s="346"/>
      <c r="K102" s="346"/>
      <c r="L102" s="346"/>
      <c r="M102" s="340"/>
      <c r="N102" s="346"/>
      <c r="O102" s="346"/>
      <c r="P102" s="346"/>
      <c r="Q102" s="346"/>
    </row>
    <row r="103" spans="1:17" x14ac:dyDescent="0.25">
      <c r="A103" s="263" t="s">
        <v>316</v>
      </c>
      <c r="B103" s="341"/>
      <c r="C103" s="341"/>
      <c r="D103" s="341"/>
      <c r="E103" s="342"/>
      <c r="F103" s="341"/>
      <c r="G103" s="343" t="e">
        <f>VLOOKUP(F103,class!A$1:B$460,2,FALSE)</f>
        <v>#N/A</v>
      </c>
      <c r="H103" s="343" t="e">
        <f>IFERROR(VLOOKUP(F103,classifications!A$3:C$333,3,FALSE),VLOOKUP(F103,classifications!I$2:K$28,3,FALSE))</f>
        <v>#N/A</v>
      </c>
      <c r="I103" s="344">
        <v>20360</v>
      </c>
      <c r="J103" s="344">
        <v>2700</v>
      </c>
      <c r="K103" s="344">
        <v>310</v>
      </c>
      <c r="L103" s="344">
        <v>23370</v>
      </c>
      <c r="M103" s="340"/>
      <c r="N103" s="344">
        <v>22820</v>
      </c>
      <c r="O103" s="344">
        <v>2900</v>
      </c>
      <c r="P103" s="344">
        <v>390</v>
      </c>
      <c r="Q103" s="344">
        <v>26100</v>
      </c>
    </row>
    <row r="104" spans="1:17" x14ac:dyDescent="0.25">
      <c r="A104" s="343" t="s">
        <v>1365</v>
      </c>
      <c r="B104" s="343"/>
      <c r="C104" s="343"/>
      <c r="D104" s="343"/>
      <c r="E104" s="342"/>
      <c r="F104" s="343"/>
      <c r="G104" s="343" t="e">
        <f>VLOOKUP(F104,class!A$1:B$460,2,FALSE)</f>
        <v>#N/A</v>
      </c>
      <c r="H104" s="343" t="e">
        <f>IFERROR(VLOOKUP(F104,classifications!A$3:C$333,3,FALSE),VLOOKUP(F104,classifications!I$2:K$28,3,FALSE))</f>
        <v>#N/A</v>
      </c>
      <c r="I104" s="346"/>
      <c r="J104" s="346"/>
      <c r="K104" s="346"/>
      <c r="L104" s="346"/>
      <c r="M104" s="340"/>
      <c r="N104" s="346"/>
      <c r="O104" s="346"/>
      <c r="P104" s="346"/>
      <c r="Q104" s="346"/>
    </row>
    <row r="105" spans="1:17" x14ac:dyDescent="0.25">
      <c r="A105" s="343" t="s">
        <v>1365</v>
      </c>
      <c r="B105" s="343"/>
      <c r="C105" s="343"/>
      <c r="D105" s="343" t="s">
        <v>317</v>
      </c>
      <c r="E105" s="342" t="s">
        <v>318</v>
      </c>
      <c r="F105" s="343"/>
      <c r="G105" s="343" t="e">
        <f>VLOOKUP(F105,class!A$1:B$460,2,FALSE)</f>
        <v>#N/A</v>
      </c>
      <c r="H105" s="343" t="e">
        <f>IFERROR(VLOOKUP(F105,classifications!A$3:C$333,3,FALSE),VLOOKUP(F105,classifications!I$2:K$28,3,FALSE))</f>
        <v>#N/A</v>
      </c>
      <c r="I105" s="347">
        <v>6440</v>
      </c>
      <c r="J105" s="347">
        <v>750</v>
      </c>
      <c r="K105" s="347">
        <v>40</v>
      </c>
      <c r="L105" s="347">
        <v>7230</v>
      </c>
      <c r="M105" s="340"/>
      <c r="N105" s="347">
        <v>7010</v>
      </c>
      <c r="O105" s="347">
        <v>620</v>
      </c>
      <c r="P105" s="347">
        <v>60</v>
      </c>
      <c r="Q105" s="347">
        <v>7700</v>
      </c>
    </row>
    <row r="106" spans="1:17" x14ac:dyDescent="0.25">
      <c r="A106" s="343" t="s">
        <v>1365</v>
      </c>
      <c r="B106" s="343" t="s">
        <v>319</v>
      </c>
      <c r="C106" s="343" t="s">
        <v>320</v>
      </c>
      <c r="D106" s="343" t="s">
        <v>321</v>
      </c>
      <c r="E106" s="342"/>
      <c r="F106" s="343" t="s">
        <v>322</v>
      </c>
      <c r="G106" s="343" t="str">
        <f>VLOOKUP(F106,class!A$1:B$460,2,FALSE)</f>
        <v>Metropolitan District</v>
      </c>
      <c r="H106" s="343" t="str">
        <f>IFERROR(VLOOKUP(F106,classifications!A$3:C$333,3,FALSE),VLOOKUP(F106,classifications!I$2:K$28,3,FALSE))</f>
        <v>Predominantly Urban</v>
      </c>
      <c r="I106" s="347">
        <v>370</v>
      </c>
      <c r="J106" s="347">
        <v>140</v>
      </c>
      <c r="K106" s="347">
        <v>0</v>
      </c>
      <c r="L106" s="347">
        <v>510</v>
      </c>
      <c r="M106" s="340"/>
      <c r="N106" s="347">
        <v>260</v>
      </c>
      <c r="O106" s="347">
        <v>90</v>
      </c>
      <c r="P106" s="347">
        <v>0</v>
      </c>
      <c r="Q106" s="347">
        <v>350</v>
      </c>
    </row>
    <row r="107" spans="1:17" x14ac:dyDescent="0.25">
      <c r="A107" s="343" t="s">
        <v>1365</v>
      </c>
      <c r="B107" s="343" t="s">
        <v>323</v>
      </c>
      <c r="C107" s="343" t="s">
        <v>324</v>
      </c>
      <c r="D107" s="343" t="s">
        <v>325</v>
      </c>
      <c r="E107" s="342"/>
      <c r="F107" s="343" t="s">
        <v>326</v>
      </c>
      <c r="G107" s="343" t="str">
        <f>VLOOKUP(F107,class!A$1:B$460,2,FALSE)</f>
        <v>Metropolitan District</v>
      </c>
      <c r="H107" s="343" t="str">
        <f>IFERROR(VLOOKUP(F107,classifications!A$3:C$333,3,FALSE),VLOOKUP(F107,classifications!I$2:K$28,3,FALSE))</f>
        <v>Predominantly Urban</v>
      </c>
      <c r="I107" s="347">
        <v>130</v>
      </c>
      <c r="J107" s="347">
        <v>0</v>
      </c>
      <c r="K107" s="347">
        <v>0</v>
      </c>
      <c r="L107" s="347">
        <v>130</v>
      </c>
      <c r="M107" s="340"/>
      <c r="N107" s="347">
        <v>180</v>
      </c>
      <c r="O107" s="347">
        <v>0</v>
      </c>
      <c r="P107" s="347">
        <v>0</v>
      </c>
      <c r="Q107" s="347">
        <v>180</v>
      </c>
    </row>
    <row r="108" spans="1:17" x14ac:dyDescent="0.25">
      <c r="A108" s="343" t="s">
        <v>1365</v>
      </c>
      <c r="B108" s="343" t="s">
        <v>327</v>
      </c>
      <c r="C108" s="343" t="s">
        <v>328</v>
      </c>
      <c r="D108" s="343" t="s">
        <v>329</v>
      </c>
      <c r="E108" s="342"/>
      <c r="F108" s="343" t="s">
        <v>330</v>
      </c>
      <c r="G108" s="343" t="str">
        <f>VLOOKUP(F108,class!A$1:B$460,2,FALSE)</f>
        <v>Metropolitan District</v>
      </c>
      <c r="H108" s="343" t="str">
        <f>IFERROR(VLOOKUP(F108,classifications!A$3:C$333,3,FALSE),VLOOKUP(F108,classifications!I$2:K$28,3,FALSE))</f>
        <v>Predominantly Urban</v>
      </c>
      <c r="I108" s="347">
        <v>2010</v>
      </c>
      <c r="J108" s="347">
        <v>160</v>
      </c>
      <c r="K108" s="347">
        <v>0</v>
      </c>
      <c r="L108" s="347">
        <v>2170</v>
      </c>
      <c r="M108" s="340"/>
      <c r="N108" s="347">
        <v>2200</v>
      </c>
      <c r="O108" s="347">
        <v>0</v>
      </c>
      <c r="P108" s="347">
        <v>0</v>
      </c>
      <c r="Q108" s="347">
        <v>2200</v>
      </c>
    </row>
    <row r="109" spans="1:17" x14ac:dyDescent="0.25">
      <c r="A109" s="343" t="s">
        <v>1365</v>
      </c>
      <c r="B109" s="343" t="s">
        <v>331</v>
      </c>
      <c r="C109" s="343" t="s">
        <v>332</v>
      </c>
      <c r="D109" s="343" t="s">
        <v>333</v>
      </c>
      <c r="E109" s="342"/>
      <c r="F109" s="343" t="s">
        <v>334</v>
      </c>
      <c r="G109" s="343" t="str">
        <f>VLOOKUP(F109,class!A$1:B$460,2,FALSE)</f>
        <v>Metropolitan District</v>
      </c>
      <c r="H109" s="343" t="str">
        <f>IFERROR(VLOOKUP(F109,classifications!A$3:C$333,3,FALSE),VLOOKUP(F109,classifications!I$2:K$28,3,FALSE))</f>
        <v>Predominantly Urban</v>
      </c>
      <c r="I109" s="347">
        <v>270</v>
      </c>
      <c r="J109" s="347">
        <v>50</v>
      </c>
      <c r="K109" s="347">
        <v>0</v>
      </c>
      <c r="L109" s="347">
        <v>320</v>
      </c>
      <c r="M109" s="340"/>
      <c r="N109" s="347">
        <v>410</v>
      </c>
      <c r="O109" s="347">
        <v>110</v>
      </c>
      <c r="P109" s="347">
        <v>0</v>
      </c>
      <c r="Q109" s="347">
        <v>520</v>
      </c>
    </row>
    <row r="110" spans="1:17" x14ac:dyDescent="0.25">
      <c r="A110" s="343" t="s">
        <v>1365</v>
      </c>
      <c r="B110" s="343" t="s">
        <v>335</v>
      </c>
      <c r="C110" s="343" t="s">
        <v>336</v>
      </c>
      <c r="D110" s="343" t="s">
        <v>337</v>
      </c>
      <c r="E110" s="342"/>
      <c r="F110" s="343" t="s">
        <v>338</v>
      </c>
      <c r="G110" s="343" t="str">
        <f>VLOOKUP(F110,class!A$1:B$460,2,FALSE)</f>
        <v>Metropolitan District</v>
      </c>
      <c r="H110" s="343" t="str">
        <f>IFERROR(VLOOKUP(F110,classifications!A$3:C$333,3,FALSE),VLOOKUP(F110,classifications!I$2:K$28,3,FALSE))</f>
        <v>Predominantly Urban</v>
      </c>
      <c r="I110" s="347">
        <v>470</v>
      </c>
      <c r="J110" s="347">
        <v>40</v>
      </c>
      <c r="K110" s="347">
        <v>0</v>
      </c>
      <c r="L110" s="347">
        <v>510</v>
      </c>
      <c r="M110" s="340"/>
      <c r="N110" s="347">
        <v>450</v>
      </c>
      <c r="O110" s="347">
        <v>20</v>
      </c>
      <c r="P110" s="347">
        <v>0</v>
      </c>
      <c r="Q110" s="347">
        <v>470</v>
      </c>
    </row>
    <row r="111" spans="1:17" x14ac:dyDescent="0.25">
      <c r="A111" s="343" t="s">
        <v>1365</v>
      </c>
      <c r="B111" s="343" t="s">
        <v>339</v>
      </c>
      <c r="C111" s="343" t="s">
        <v>340</v>
      </c>
      <c r="D111" s="343" t="s">
        <v>341</v>
      </c>
      <c r="E111" s="342"/>
      <c r="F111" s="343" t="s">
        <v>342</v>
      </c>
      <c r="G111" s="343" t="str">
        <f>VLOOKUP(F111,class!A$1:B$460,2,FALSE)</f>
        <v>Metropolitan District</v>
      </c>
      <c r="H111" s="343" t="str">
        <f>IFERROR(VLOOKUP(F111,classifications!A$3:C$333,3,FALSE),VLOOKUP(F111,classifications!I$2:K$28,3,FALSE))</f>
        <v>Predominantly Urban</v>
      </c>
      <c r="I111" s="348">
        <v>730</v>
      </c>
      <c r="J111" s="348">
        <v>70</v>
      </c>
      <c r="K111" s="348">
        <v>0</v>
      </c>
      <c r="L111" s="348">
        <v>800</v>
      </c>
      <c r="M111" s="340"/>
      <c r="N111" s="348">
        <v>1530</v>
      </c>
      <c r="O111" s="348">
        <v>90</v>
      </c>
      <c r="P111" s="348">
        <v>0</v>
      </c>
      <c r="Q111" s="348">
        <v>1620</v>
      </c>
    </row>
    <row r="112" spans="1:17" x14ac:dyDescent="0.25">
      <c r="A112" s="343" t="s">
        <v>1365</v>
      </c>
      <c r="B112" s="343" t="s">
        <v>343</v>
      </c>
      <c r="C112" s="343" t="s">
        <v>344</v>
      </c>
      <c r="D112" s="343" t="s">
        <v>345</v>
      </c>
      <c r="E112" s="342"/>
      <c r="F112" s="343" t="s">
        <v>346</v>
      </c>
      <c r="G112" s="343" t="str">
        <f>VLOOKUP(F112,class!A$1:B$460,2,FALSE)</f>
        <v>Metropolitan District</v>
      </c>
      <c r="H112" s="343" t="str">
        <f>IFERROR(VLOOKUP(F112,classifications!A$3:C$333,3,FALSE),VLOOKUP(F112,classifications!I$2:K$28,3,FALSE))</f>
        <v>Predominantly Urban</v>
      </c>
      <c r="I112" s="347">
        <v>340</v>
      </c>
      <c r="J112" s="347">
        <v>50</v>
      </c>
      <c r="K112" s="347">
        <v>0</v>
      </c>
      <c r="L112" s="347">
        <v>390</v>
      </c>
      <c r="M112" s="340"/>
      <c r="N112" s="347">
        <v>460</v>
      </c>
      <c r="O112" s="347">
        <v>30</v>
      </c>
      <c r="P112" s="347">
        <v>0</v>
      </c>
      <c r="Q112" s="347">
        <v>490</v>
      </c>
    </row>
    <row r="113" spans="1:17" x14ac:dyDescent="0.25">
      <c r="A113" s="343" t="s">
        <v>1365</v>
      </c>
      <c r="B113" s="343" t="s">
        <v>347</v>
      </c>
      <c r="C113" s="343" t="s">
        <v>348</v>
      </c>
      <c r="D113" s="343" t="s">
        <v>349</v>
      </c>
      <c r="E113" s="342"/>
      <c r="F113" s="343" t="s">
        <v>350</v>
      </c>
      <c r="G113" s="343" t="str">
        <f>VLOOKUP(F113,class!A$1:B$460,2,FALSE)</f>
        <v>Metropolitan District</v>
      </c>
      <c r="H113" s="343" t="str">
        <f>IFERROR(VLOOKUP(F113,classifications!A$3:C$333,3,FALSE),VLOOKUP(F113,classifications!I$2:K$28,3,FALSE))</f>
        <v>Predominantly Urban</v>
      </c>
      <c r="I113" s="347">
        <v>370</v>
      </c>
      <c r="J113" s="347">
        <v>70</v>
      </c>
      <c r="K113" s="347">
        <v>0</v>
      </c>
      <c r="L113" s="347">
        <v>440</v>
      </c>
      <c r="M113" s="340"/>
      <c r="N113" s="347">
        <v>360</v>
      </c>
      <c r="O113" s="347">
        <v>60</v>
      </c>
      <c r="P113" s="347">
        <v>0</v>
      </c>
      <c r="Q113" s="347">
        <v>420</v>
      </c>
    </row>
    <row r="114" spans="1:17" x14ac:dyDescent="0.25">
      <c r="A114" s="343" t="s">
        <v>1365</v>
      </c>
      <c r="B114" s="343" t="s">
        <v>351</v>
      </c>
      <c r="C114" s="343" t="s">
        <v>352</v>
      </c>
      <c r="D114" s="343" t="s">
        <v>353</v>
      </c>
      <c r="E114" s="342"/>
      <c r="F114" s="343" t="s">
        <v>354</v>
      </c>
      <c r="G114" s="343" t="str">
        <f>VLOOKUP(F114,class!A$1:B$460,2,FALSE)</f>
        <v>Metropolitan District</v>
      </c>
      <c r="H114" s="343" t="str">
        <f>IFERROR(VLOOKUP(F114,classifications!A$3:C$333,3,FALSE),VLOOKUP(F114,classifications!I$2:K$28,3,FALSE))</f>
        <v>Predominantly Urban</v>
      </c>
      <c r="I114" s="347">
        <v>770</v>
      </c>
      <c r="J114" s="347">
        <v>0</v>
      </c>
      <c r="K114" s="347">
        <v>0</v>
      </c>
      <c r="L114" s="347">
        <v>770</v>
      </c>
      <c r="M114" s="340"/>
      <c r="N114" s="347">
        <v>100</v>
      </c>
      <c r="O114" s="347">
        <v>50</v>
      </c>
      <c r="P114" s="347">
        <v>0</v>
      </c>
      <c r="Q114" s="347">
        <v>150</v>
      </c>
    </row>
    <row r="115" spans="1:17" x14ac:dyDescent="0.25">
      <c r="A115" s="343" t="s">
        <v>1365</v>
      </c>
      <c r="B115" s="343" t="s">
        <v>355</v>
      </c>
      <c r="C115" s="343" t="s">
        <v>356</v>
      </c>
      <c r="D115" s="343" t="s">
        <v>357</v>
      </c>
      <c r="E115" s="342"/>
      <c r="F115" s="343" t="s">
        <v>358</v>
      </c>
      <c r="G115" s="343" t="str">
        <f>VLOOKUP(F115,class!A$1:B$460,2,FALSE)</f>
        <v>Metropolitan District</v>
      </c>
      <c r="H115" s="343" t="str">
        <f>IFERROR(VLOOKUP(F115,classifications!A$3:C$333,3,FALSE),VLOOKUP(F115,classifications!I$2:K$28,3,FALSE))</f>
        <v>Predominantly Urban</v>
      </c>
      <c r="I115" s="347">
        <v>980</v>
      </c>
      <c r="J115" s="347">
        <v>180</v>
      </c>
      <c r="K115" s="347">
        <v>40</v>
      </c>
      <c r="L115" s="347">
        <v>1200</v>
      </c>
      <c r="M115" s="340"/>
      <c r="N115" s="347">
        <v>1060</v>
      </c>
      <c r="O115" s="347">
        <v>180</v>
      </c>
      <c r="P115" s="347">
        <v>60</v>
      </c>
      <c r="Q115" s="347">
        <v>1300</v>
      </c>
    </row>
    <row r="116" spans="1:17" x14ac:dyDescent="0.25">
      <c r="A116" s="343" t="s">
        <v>1365</v>
      </c>
      <c r="B116" s="343"/>
      <c r="C116" s="343"/>
      <c r="D116" s="343"/>
      <c r="E116" s="342"/>
      <c r="F116" s="343"/>
      <c r="G116" s="343" t="e">
        <f>VLOOKUP(F116,class!A$1:B$460,2,FALSE)</f>
        <v>#N/A</v>
      </c>
      <c r="H116" s="343" t="e">
        <f>IFERROR(VLOOKUP(F116,classifications!A$3:C$333,3,FALSE),VLOOKUP(F116,classifications!I$2:K$28,3,FALSE))</f>
        <v>#N/A</v>
      </c>
      <c r="I116" s="346"/>
      <c r="J116" s="346"/>
      <c r="K116" s="346"/>
      <c r="L116" s="346"/>
      <c r="M116" s="340"/>
      <c r="N116" s="346"/>
      <c r="O116" s="346"/>
      <c r="P116" s="346"/>
      <c r="Q116" s="346"/>
    </row>
    <row r="117" spans="1:17" x14ac:dyDescent="0.25">
      <c r="A117" s="343" t="s">
        <v>1365</v>
      </c>
      <c r="B117" s="343"/>
      <c r="C117" s="343"/>
      <c r="D117" s="343" t="s">
        <v>359</v>
      </c>
      <c r="E117" s="342" t="s">
        <v>360</v>
      </c>
      <c r="F117" s="343"/>
      <c r="G117" s="343" t="e">
        <f>VLOOKUP(F117,class!A$1:B$460,2,FALSE)</f>
        <v>#N/A</v>
      </c>
      <c r="H117" s="343" t="e">
        <f>IFERROR(VLOOKUP(F117,classifications!A$3:C$333,3,FALSE),VLOOKUP(F117,classifications!I$2:K$28,3,FALSE))</f>
        <v>#N/A</v>
      </c>
      <c r="I117" s="347">
        <v>2370</v>
      </c>
      <c r="J117" s="347">
        <v>440</v>
      </c>
      <c r="K117" s="347">
        <v>0</v>
      </c>
      <c r="L117" s="347">
        <v>2820</v>
      </c>
      <c r="M117" s="340"/>
      <c r="N117" s="347">
        <v>2580</v>
      </c>
      <c r="O117" s="347">
        <v>700</v>
      </c>
      <c r="P117" s="347">
        <v>0</v>
      </c>
      <c r="Q117" s="347">
        <v>3290</v>
      </c>
    </row>
    <row r="118" spans="1:17" x14ac:dyDescent="0.25">
      <c r="A118" s="343" t="s">
        <v>1365</v>
      </c>
      <c r="B118" s="343" t="s">
        <v>361</v>
      </c>
      <c r="C118" s="343" t="s">
        <v>362</v>
      </c>
      <c r="D118" s="343" t="s">
        <v>363</v>
      </c>
      <c r="E118" s="342"/>
      <c r="F118" s="343" t="s">
        <v>364</v>
      </c>
      <c r="G118" s="343" t="str">
        <f>VLOOKUP(F118,class!A$1:B$460,2,FALSE)</f>
        <v>Metropolitan District</v>
      </c>
      <c r="H118" s="343" t="str">
        <f>IFERROR(VLOOKUP(F118,classifications!A$3:C$333,3,FALSE),VLOOKUP(F118,classifications!I$2:K$28,3,FALSE))</f>
        <v>Predominantly Urban</v>
      </c>
      <c r="I118" s="347">
        <v>690</v>
      </c>
      <c r="J118" s="347">
        <v>40</v>
      </c>
      <c r="K118" s="347">
        <v>0</v>
      </c>
      <c r="L118" s="347">
        <v>740</v>
      </c>
      <c r="M118" s="340"/>
      <c r="N118" s="347">
        <v>810</v>
      </c>
      <c r="O118" s="347">
        <v>110</v>
      </c>
      <c r="P118" s="347">
        <v>0</v>
      </c>
      <c r="Q118" s="347">
        <v>910</v>
      </c>
    </row>
    <row r="119" spans="1:17" x14ac:dyDescent="0.25">
      <c r="A119" s="343" t="s">
        <v>1365</v>
      </c>
      <c r="B119" s="343" t="s">
        <v>365</v>
      </c>
      <c r="C119" s="343" t="s">
        <v>366</v>
      </c>
      <c r="D119" s="343" t="s">
        <v>367</v>
      </c>
      <c r="E119" s="342"/>
      <c r="F119" s="343" t="s">
        <v>368</v>
      </c>
      <c r="G119" s="343" t="str">
        <f>VLOOKUP(F119,class!A$1:B$460,2,FALSE)</f>
        <v>Metropolitan District</v>
      </c>
      <c r="H119" s="343" t="str">
        <f>IFERROR(VLOOKUP(F119,classifications!A$3:C$333,3,FALSE),VLOOKUP(F119,classifications!I$2:K$28,3,FALSE))</f>
        <v>Predominantly Urban</v>
      </c>
      <c r="I119" s="347">
        <v>630</v>
      </c>
      <c r="J119" s="347">
        <v>130</v>
      </c>
      <c r="K119" s="347">
        <v>0</v>
      </c>
      <c r="L119" s="347">
        <v>760</v>
      </c>
      <c r="M119" s="340"/>
      <c r="N119" s="347">
        <v>550</v>
      </c>
      <c r="O119" s="347">
        <v>230</v>
      </c>
      <c r="P119" s="347">
        <v>0</v>
      </c>
      <c r="Q119" s="347">
        <v>780</v>
      </c>
    </row>
    <row r="120" spans="1:17" x14ac:dyDescent="0.25">
      <c r="A120" s="343" t="s">
        <v>1365</v>
      </c>
      <c r="B120" s="343" t="s">
        <v>369</v>
      </c>
      <c r="C120" s="343" t="s">
        <v>370</v>
      </c>
      <c r="D120" s="343" t="s">
        <v>371</v>
      </c>
      <c r="E120" s="342"/>
      <c r="F120" s="343" t="s">
        <v>372</v>
      </c>
      <c r="G120" s="343" t="str">
        <f>VLOOKUP(F120,class!A$1:B$460,2,FALSE)</f>
        <v>Metropolitan District</v>
      </c>
      <c r="H120" s="343" t="str">
        <f>IFERROR(VLOOKUP(F120,classifications!A$3:C$333,3,FALSE),VLOOKUP(F120,classifications!I$2:K$28,3,FALSE))</f>
        <v>Predominantly Urban</v>
      </c>
      <c r="I120" s="347">
        <v>370</v>
      </c>
      <c r="J120" s="347">
        <v>130</v>
      </c>
      <c r="K120" s="347">
        <v>0</v>
      </c>
      <c r="L120" s="347">
        <v>490</v>
      </c>
      <c r="M120" s="340"/>
      <c r="N120" s="347">
        <v>410</v>
      </c>
      <c r="O120" s="347">
        <v>170</v>
      </c>
      <c r="P120" s="347">
        <v>0</v>
      </c>
      <c r="Q120" s="347">
        <v>580</v>
      </c>
    </row>
    <row r="121" spans="1:17" x14ac:dyDescent="0.25">
      <c r="A121" s="343" t="s">
        <v>1365</v>
      </c>
      <c r="B121" s="343" t="s">
        <v>373</v>
      </c>
      <c r="C121" s="343" t="s">
        <v>374</v>
      </c>
      <c r="D121" s="343" t="s">
        <v>375</v>
      </c>
      <c r="E121" s="342"/>
      <c r="F121" s="343" t="s">
        <v>376</v>
      </c>
      <c r="G121" s="343" t="str">
        <f>VLOOKUP(F121,class!A$1:B$460,2,FALSE)</f>
        <v>Metropolitan District</v>
      </c>
      <c r="H121" s="343" t="str">
        <f>IFERROR(VLOOKUP(F121,classifications!A$3:C$333,3,FALSE),VLOOKUP(F121,classifications!I$2:K$28,3,FALSE))</f>
        <v>Predominantly Urban</v>
      </c>
      <c r="I121" s="347">
        <v>390</v>
      </c>
      <c r="J121" s="347">
        <v>60</v>
      </c>
      <c r="K121" s="347">
        <v>0</v>
      </c>
      <c r="L121" s="347">
        <v>450</v>
      </c>
      <c r="M121" s="340"/>
      <c r="N121" s="347">
        <v>630</v>
      </c>
      <c r="O121" s="347">
        <v>180</v>
      </c>
      <c r="P121" s="347">
        <v>0</v>
      </c>
      <c r="Q121" s="347">
        <v>800</v>
      </c>
    </row>
    <row r="122" spans="1:17" x14ac:dyDescent="0.25">
      <c r="A122" s="343" t="s">
        <v>1365</v>
      </c>
      <c r="B122" s="343" t="s">
        <v>377</v>
      </c>
      <c r="C122" s="343" t="s">
        <v>378</v>
      </c>
      <c r="D122" s="343" t="s">
        <v>379</v>
      </c>
      <c r="E122" s="342"/>
      <c r="F122" s="343" t="s">
        <v>380</v>
      </c>
      <c r="G122" s="343" t="str">
        <f>VLOOKUP(F122,class!A$1:B$460,2,FALSE)</f>
        <v>Metropolitan District</v>
      </c>
      <c r="H122" s="343" t="str">
        <f>IFERROR(VLOOKUP(F122,classifications!A$3:C$333,3,FALSE),VLOOKUP(F122,classifications!I$2:K$28,3,FALSE))</f>
        <v>Predominantly Urban</v>
      </c>
      <c r="I122" s="347">
        <v>290</v>
      </c>
      <c r="J122" s="347">
        <v>90</v>
      </c>
      <c r="K122" s="347">
        <v>0</v>
      </c>
      <c r="L122" s="347">
        <v>380</v>
      </c>
      <c r="M122" s="340"/>
      <c r="N122" s="347">
        <v>190</v>
      </c>
      <c r="O122" s="347">
        <v>20</v>
      </c>
      <c r="P122" s="347">
        <v>0</v>
      </c>
      <c r="Q122" s="347">
        <v>210</v>
      </c>
    </row>
    <row r="123" spans="1:17" x14ac:dyDescent="0.25">
      <c r="A123" s="343" t="s">
        <v>1365</v>
      </c>
      <c r="B123" s="343"/>
      <c r="C123" s="343"/>
      <c r="D123" s="343"/>
      <c r="E123" s="342"/>
      <c r="F123" s="343"/>
      <c r="G123" s="343" t="e">
        <f>VLOOKUP(F123,class!A$1:B$460,2,FALSE)</f>
        <v>#N/A</v>
      </c>
      <c r="H123" s="343" t="e">
        <f>IFERROR(VLOOKUP(F123,classifications!A$3:C$333,3,FALSE),VLOOKUP(F123,classifications!I$2:K$28,3,FALSE))</f>
        <v>#N/A</v>
      </c>
      <c r="I123" s="346"/>
      <c r="J123" s="346"/>
      <c r="K123" s="346"/>
      <c r="L123" s="346"/>
      <c r="M123" s="340"/>
      <c r="N123" s="346"/>
      <c r="O123" s="346"/>
      <c r="P123" s="346"/>
      <c r="Q123" s="346"/>
    </row>
    <row r="124" spans="1:17" x14ac:dyDescent="0.25">
      <c r="A124" s="343" t="s">
        <v>1365</v>
      </c>
      <c r="B124" s="343"/>
      <c r="C124" s="343"/>
      <c r="D124" s="343" t="s">
        <v>381</v>
      </c>
      <c r="E124" s="342" t="s">
        <v>382</v>
      </c>
      <c r="F124" s="343"/>
      <c r="G124" s="343" t="e">
        <f>VLOOKUP(F124,class!A$1:B$460,2,FALSE)</f>
        <v>#N/A</v>
      </c>
      <c r="H124" s="343" t="e">
        <f>IFERROR(VLOOKUP(F124,classifications!A$3:C$333,3,FALSE),VLOOKUP(F124,classifications!I$2:K$28,3,FALSE))</f>
        <v>#N/A</v>
      </c>
      <c r="I124" s="347">
        <v>2300</v>
      </c>
      <c r="J124" s="347">
        <v>300</v>
      </c>
      <c r="K124" s="347">
        <v>10</v>
      </c>
      <c r="L124" s="347">
        <v>2610</v>
      </c>
      <c r="M124" s="340"/>
      <c r="N124" s="347">
        <v>2900</v>
      </c>
      <c r="O124" s="347">
        <v>210</v>
      </c>
      <c r="P124" s="347">
        <v>120</v>
      </c>
      <c r="Q124" s="347">
        <v>3230</v>
      </c>
    </row>
    <row r="125" spans="1:17" x14ac:dyDescent="0.25">
      <c r="A125" s="343" t="s">
        <v>1365</v>
      </c>
      <c r="B125" s="343" t="s">
        <v>383</v>
      </c>
      <c r="C125" s="343" t="s">
        <v>384</v>
      </c>
      <c r="D125" s="343" t="s">
        <v>385</v>
      </c>
      <c r="E125" s="342"/>
      <c r="F125" s="343" t="s">
        <v>386</v>
      </c>
      <c r="G125" s="343" t="str">
        <f>VLOOKUP(F125,class!A$1:B$460,2,FALSE)</f>
        <v>Metropolitan District</v>
      </c>
      <c r="H125" s="343" t="str">
        <f>IFERROR(VLOOKUP(F125,classifications!A$3:C$333,3,FALSE),VLOOKUP(F125,classifications!I$2:K$28,3,FALSE))</f>
        <v>Predominantly Urban</v>
      </c>
      <c r="I125" s="347">
        <v>480</v>
      </c>
      <c r="J125" s="347">
        <v>100</v>
      </c>
      <c r="K125" s="347">
        <v>0</v>
      </c>
      <c r="L125" s="347">
        <v>580</v>
      </c>
      <c r="M125" s="340"/>
      <c r="N125" s="347">
        <v>780</v>
      </c>
      <c r="O125" s="347">
        <v>100</v>
      </c>
      <c r="P125" s="347">
        <v>30</v>
      </c>
      <c r="Q125" s="347">
        <v>920</v>
      </c>
    </row>
    <row r="126" spans="1:17" x14ac:dyDescent="0.25">
      <c r="A126" s="343" t="s">
        <v>1365</v>
      </c>
      <c r="B126" s="343" t="s">
        <v>387</v>
      </c>
      <c r="C126" s="343" t="s">
        <v>388</v>
      </c>
      <c r="D126" s="343" t="s">
        <v>389</v>
      </c>
      <c r="E126" s="342"/>
      <c r="F126" s="343" t="s">
        <v>390</v>
      </c>
      <c r="G126" s="343" t="str">
        <f>VLOOKUP(F126,class!A$1:B$460,2,FALSE)</f>
        <v>Metropolitan District</v>
      </c>
      <c r="H126" s="343" t="str">
        <f>IFERROR(VLOOKUP(F126,classifications!A$3:C$333,3,FALSE),VLOOKUP(F126,classifications!I$2:K$28,3,FALSE))</f>
        <v>Predominantly Urban</v>
      </c>
      <c r="I126" s="347">
        <v>690</v>
      </c>
      <c r="J126" s="347">
        <v>20</v>
      </c>
      <c r="K126" s="347">
        <v>10</v>
      </c>
      <c r="L126" s="347">
        <v>710</v>
      </c>
      <c r="M126" s="340"/>
      <c r="N126" s="347">
        <v>640</v>
      </c>
      <c r="O126" s="347">
        <v>40</v>
      </c>
      <c r="P126" s="347">
        <v>90</v>
      </c>
      <c r="Q126" s="347">
        <v>770</v>
      </c>
    </row>
    <row r="127" spans="1:17" x14ac:dyDescent="0.25">
      <c r="A127" s="343" t="s">
        <v>1365</v>
      </c>
      <c r="B127" s="343" t="s">
        <v>391</v>
      </c>
      <c r="C127" s="343" t="s">
        <v>392</v>
      </c>
      <c r="D127" s="343" t="s">
        <v>393</v>
      </c>
      <c r="E127" s="342"/>
      <c r="F127" s="343" t="s">
        <v>394</v>
      </c>
      <c r="G127" s="343" t="str">
        <f>VLOOKUP(F127,class!A$1:B$460,2,FALSE)</f>
        <v>Metropolitan District</v>
      </c>
      <c r="H127" s="343" t="str">
        <f>IFERROR(VLOOKUP(F127,classifications!A$3:C$333,3,FALSE),VLOOKUP(F127,classifications!I$2:K$28,3,FALSE))</f>
        <v>Predominantly Urban</v>
      </c>
      <c r="I127" s="347">
        <v>510</v>
      </c>
      <c r="J127" s="347">
        <v>30</v>
      </c>
      <c r="K127" s="347">
        <v>0</v>
      </c>
      <c r="L127" s="347">
        <v>540</v>
      </c>
      <c r="M127" s="340"/>
      <c r="N127" s="347">
        <v>530</v>
      </c>
      <c r="O127" s="347">
        <v>40</v>
      </c>
      <c r="P127" s="347">
        <v>0</v>
      </c>
      <c r="Q127" s="347">
        <v>570</v>
      </c>
    </row>
    <row r="128" spans="1:17" x14ac:dyDescent="0.25">
      <c r="A128" s="343" t="s">
        <v>1365</v>
      </c>
      <c r="B128" s="343" t="s">
        <v>395</v>
      </c>
      <c r="C128" s="343" t="s">
        <v>396</v>
      </c>
      <c r="D128" s="343" t="s">
        <v>397</v>
      </c>
      <c r="E128" s="342"/>
      <c r="F128" s="343" t="s">
        <v>398</v>
      </c>
      <c r="G128" s="343" t="str">
        <f>VLOOKUP(F128,class!A$1:B$460,2,FALSE)</f>
        <v>Metropolitan District</v>
      </c>
      <c r="H128" s="343" t="str">
        <f>IFERROR(VLOOKUP(F128,classifications!A$3:C$333,3,FALSE),VLOOKUP(F128,classifications!I$2:K$28,3,FALSE))</f>
        <v>Predominantly Urban</v>
      </c>
      <c r="I128" s="347">
        <v>620</v>
      </c>
      <c r="J128" s="347">
        <v>150</v>
      </c>
      <c r="K128" s="347">
        <v>0</v>
      </c>
      <c r="L128" s="347">
        <v>770</v>
      </c>
      <c r="M128" s="340"/>
      <c r="N128" s="347">
        <v>940</v>
      </c>
      <c r="O128" s="347">
        <v>30</v>
      </c>
      <c r="P128" s="347">
        <v>0</v>
      </c>
      <c r="Q128" s="347">
        <v>970</v>
      </c>
    </row>
    <row r="129" spans="1:17" x14ac:dyDescent="0.25">
      <c r="A129" s="343" t="s">
        <v>1365</v>
      </c>
      <c r="B129" s="343"/>
      <c r="C129" s="343"/>
      <c r="D129" s="343"/>
      <c r="E129" s="342"/>
      <c r="F129" s="343"/>
      <c r="G129" s="343" t="e">
        <f>VLOOKUP(F129,class!A$1:B$460,2,FALSE)</f>
        <v>#N/A</v>
      </c>
      <c r="H129" s="343" t="e">
        <f>IFERROR(VLOOKUP(F129,classifications!A$3:C$333,3,FALSE),VLOOKUP(F129,classifications!I$2:K$28,3,FALSE))</f>
        <v>#N/A</v>
      </c>
      <c r="I129" s="346"/>
      <c r="J129" s="346"/>
      <c r="K129" s="346"/>
      <c r="L129" s="346"/>
      <c r="M129" s="340"/>
      <c r="N129" s="346"/>
      <c r="O129" s="346"/>
      <c r="P129" s="346"/>
      <c r="Q129" s="346"/>
    </row>
    <row r="130" spans="1:17" x14ac:dyDescent="0.25">
      <c r="A130" s="343" t="s">
        <v>1365</v>
      </c>
      <c r="B130" s="343"/>
      <c r="C130" s="343"/>
      <c r="D130" s="343" t="s">
        <v>399</v>
      </c>
      <c r="E130" s="342" t="s">
        <v>400</v>
      </c>
      <c r="F130" s="343"/>
      <c r="G130" s="343" t="e">
        <f>VLOOKUP(F130,class!A$1:B$460,2,FALSE)</f>
        <v>#N/A</v>
      </c>
      <c r="H130" s="343" t="e">
        <f>IFERROR(VLOOKUP(F130,classifications!A$3:C$333,3,FALSE),VLOOKUP(F130,classifications!I$2:K$28,3,FALSE))</f>
        <v>#N/A</v>
      </c>
      <c r="I130" s="347">
        <v>2040</v>
      </c>
      <c r="J130" s="347">
        <v>230</v>
      </c>
      <c r="K130" s="347">
        <v>60</v>
      </c>
      <c r="L130" s="347">
        <v>2330</v>
      </c>
      <c r="M130" s="340"/>
      <c r="N130" s="347">
        <v>2140</v>
      </c>
      <c r="O130" s="347">
        <v>160</v>
      </c>
      <c r="P130" s="347">
        <v>70</v>
      </c>
      <c r="Q130" s="347">
        <v>2360</v>
      </c>
    </row>
    <row r="131" spans="1:17" x14ac:dyDescent="0.25">
      <c r="A131" s="343" t="s">
        <v>1365</v>
      </c>
      <c r="B131" s="343" t="s">
        <v>401</v>
      </c>
      <c r="C131" s="343" t="s">
        <v>402</v>
      </c>
      <c r="D131" s="343" t="s">
        <v>403</v>
      </c>
      <c r="E131" s="342"/>
      <c r="F131" s="343" t="s">
        <v>404</v>
      </c>
      <c r="G131" s="343" t="str">
        <f>VLOOKUP(F131,class!A$1:B$460,2,FALSE)</f>
        <v>Metropolitan District</v>
      </c>
      <c r="H131" s="343" t="str">
        <f>IFERROR(VLOOKUP(F131,classifications!A$3:C$333,3,FALSE),VLOOKUP(F131,classifications!I$2:K$28,3,FALSE))</f>
        <v>Predominantly Urban</v>
      </c>
      <c r="I131" s="348">
        <v>240</v>
      </c>
      <c r="J131" s="348">
        <v>20</v>
      </c>
      <c r="K131" s="348">
        <v>0</v>
      </c>
      <c r="L131" s="348">
        <v>250</v>
      </c>
      <c r="M131" s="340"/>
      <c r="N131" s="348">
        <v>250</v>
      </c>
      <c r="O131" s="348">
        <v>30</v>
      </c>
      <c r="P131" s="348">
        <v>30</v>
      </c>
      <c r="Q131" s="348">
        <v>300</v>
      </c>
    </row>
    <row r="132" spans="1:17" x14ac:dyDescent="0.25">
      <c r="A132" s="343" t="s">
        <v>1365</v>
      </c>
      <c r="B132" s="343" t="s">
        <v>405</v>
      </c>
      <c r="C132" s="343" t="s">
        <v>406</v>
      </c>
      <c r="D132" s="343" t="s">
        <v>407</v>
      </c>
      <c r="E132" s="342"/>
      <c r="F132" s="343" t="s">
        <v>408</v>
      </c>
      <c r="G132" s="343" t="str">
        <f>VLOOKUP(F132,class!A$1:B$460,2,FALSE)</f>
        <v>Metropolitan District</v>
      </c>
      <c r="H132" s="343" t="str">
        <f>IFERROR(VLOOKUP(F132,classifications!A$3:C$333,3,FALSE),VLOOKUP(F132,classifications!I$2:K$28,3,FALSE))</f>
        <v>Predominantly Urban</v>
      </c>
      <c r="I132" s="347">
        <v>880</v>
      </c>
      <c r="J132" s="347">
        <v>100</v>
      </c>
      <c r="K132" s="347">
        <v>60</v>
      </c>
      <c r="L132" s="347">
        <v>1040</v>
      </c>
      <c r="M132" s="340"/>
      <c r="N132" s="347">
        <v>760</v>
      </c>
      <c r="O132" s="347">
        <v>20</v>
      </c>
      <c r="P132" s="347">
        <v>40</v>
      </c>
      <c r="Q132" s="347">
        <v>810</v>
      </c>
    </row>
    <row r="133" spans="1:17" x14ac:dyDescent="0.25">
      <c r="A133" s="343" t="s">
        <v>1365</v>
      </c>
      <c r="B133" s="343" t="s">
        <v>409</v>
      </c>
      <c r="C133" s="343" t="s">
        <v>410</v>
      </c>
      <c r="D133" s="343" t="s">
        <v>411</v>
      </c>
      <c r="E133" s="342"/>
      <c r="F133" s="343" t="s">
        <v>412</v>
      </c>
      <c r="G133" s="343" t="str">
        <f>VLOOKUP(F133,class!A$1:B$460,2,FALSE)</f>
        <v>Metropolitan District</v>
      </c>
      <c r="H133" s="343" t="str">
        <f>IFERROR(VLOOKUP(F133,classifications!A$3:C$333,3,FALSE),VLOOKUP(F133,classifications!I$2:K$28,3,FALSE))</f>
        <v>Predominantly Urban</v>
      </c>
      <c r="I133" s="347">
        <v>340</v>
      </c>
      <c r="J133" s="347">
        <v>0</v>
      </c>
      <c r="K133" s="347">
        <v>0</v>
      </c>
      <c r="L133" s="347">
        <v>340</v>
      </c>
      <c r="M133" s="340"/>
      <c r="N133" s="347">
        <v>460</v>
      </c>
      <c r="O133" s="347">
        <v>30</v>
      </c>
      <c r="P133" s="347">
        <v>0</v>
      </c>
      <c r="Q133" s="347">
        <v>490</v>
      </c>
    </row>
    <row r="134" spans="1:17" x14ac:dyDescent="0.25">
      <c r="A134" s="343" t="s">
        <v>1365</v>
      </c>
      <c r="B134" s="343" t="s">
        <v>413</v>
      </c>
      <c r="C134" s="343" t="s">
        <v>414</v>
      </c>
      <c r="D134" s="343" t="s">
        <v>415</v>
      </c>
      <c r="E134" s="342"/>
      <c r="F134" s="343" t="s">
        <v>416</v>
      </c>
      <c r="G134" s="343" t="str">
        <f>VLOOKUP(F134,class!A$1:B$460,2,FALSE)</f>
        <v>Metropolitan District</v>
      </c>
      <c r="H134" s="343" t="str">
        <f>IFERROR(VLOOKUP(F134,classifications!A$3:C$333,3,FALSE),VLOOKUP(F134,classifications!I$2:K$28,3,FALSE))</f>
        <v>Predominantly Urban</v>
      </c>
      <c r="I134" s="347">
        <v>110</v>
      </c>
      <c r="J134" s="347">
        <v>10</v>
      </c>
      <c r="K134" s="347">
        <v>0</v>
      </c>
      <c r="L134" s="347">
        <v>120</v>
      </c>
      <c r="M134" s="340"/>
      <c r="N134" s="347">
        <v>190</v>
      </c>
      <c r="O134" s="347">
        <v>10</v>
      </c>
      <c r="P134" s="347">
        <v>0</v>
      </c>
      <c r="Q134" s="347">
        <v>190</v>
      </c>
    </row>
    <row r="135" spans="1:17" x14ac:dyDescent="0.25">
      <c r="A135" s="343" t="s">
        <v>1365</v>
      </c>
      <c r="B135" s="343" t="s">
        <v>417</v>
      </c>
      <c r="C135" s="343" t="s">
        <v>418</v>
      </c>
      <c r="D135" s="343" t="s">
        <v>419</v>
      </c>
      <c r="E135" s="342"/>
      <c r="F135" s="343" t="s">
        <v>420</v>
      </c>
      <c r="G135" s="343" t="str">
        <f>VLOOKUP(F135,class!A$1:B$460,2,FALSE)</f>
        <v>Metropolitan District</v>
      </c>
      <c r="H135" s="343" t="str">
        <f>IFERROR(VLOOKUP(F135,classifications!A$3:C$333,3,FALSE),VLOOKUP(F135,classifications!I$2:K$28,3,FALSE))</f>
        <v>Predominantly Urban</v>
      </c>
      <c r="I135" s="347">
        <v>490</v>
      </c>
      <c r="J135" s="347">
        <v>110</v>
      </c>
      <c r="K135" s="347">
        <v>0</v>
      </c>
      <c r="L135" s="347">
        <v>590</v>
      </c>
      <c r="M135" s="340"/>
      <c r="N135" s="347">
        <v>490</v>
      </c>
      <c r="O135" s="347">
        <v>80</v>
      </c>
      <c r="P135" s="347">
        <v>0</v>
      </c>
      <c r="Q135" s="347">
        <v>570</v>
      </c>
    </row>
    <row r="136" spans="1:17" x14ac:dyDescent="0.25">
      <c r="A136" s="343" t="s">
        <v>1365</v>
      </c>
      <c r="B136" s="343"/>
      <c r="C136" s="343"/>
      <c r="D136" s="343"/>
      <c r="E136" s="342"/>
      <c r="F136" s="343"/>
      <c r="G136" s="343" t="e">
        <f>VLOOKUP(F136,class!A$1:B$460,2,FALSE)</f>
        <v>#N/A</v>
      </c>
      <c r="H136" s="343" t="e">
        <f>IFERROR(VLOOKUP(F136,classifications!A$3:C$333,3,FALSE),VLOOKUP(F136,classifications!I$2:K$28,3,FALSE))</f>
        <v>#N/A</v>
      </c>
      <c r="I136" s="346"/>
      <c r="J136" s="346"/>
      <c r="K136" s="346"/>
      <c r="L136" s="346"/>
      <c r="M136" s="340"/>
      <c r="N136" s="346"/>
      <c r="O136" s="346"/>
      <c r="P136" s="346"/>
      <c r="Q136" s="346"/>
    </row>
    <row r="137" spans="1:17" x14ac:dyDescent="0.25">
      <c r="A137" s="343" t="s">
        <v>1365</v>
      </c>
      <c r="B137" s="343"/>
      <c r="C137" s="343"/>
      <c r="D137" s="343" t="s">
        <v>421</v>
      </c>
      <c r="E137" s="342" t="s">
        <v>422</v>
      </c>
      <c r="F137" s="343"/>
      <c r="G137" s="343" t="e">
        <f>VLOOKUP(F137,class!A$1:B$460,2,FALSE)</f>
        <v>#N/A</v>
      </c>
      <c r="H137" s="343" t="e">
        <f>IFERROR(VLOOKUP(F137,classifications!A$3:C$333,3,FALSE),VLOOKUP(F137,classifications!I$2:K$28,3,FALSE))</f>
        <v>#N/A</v>
      </c>
      <c r="I137" s="347">
        <v>3300</v>
      </c>
      <c r="J137" s="347">
        <v>620</v>
      </c>
      <c r="K137" s="347">
        <v>170</v>
      </c>
      <c r="L137" s="347">
        <v>4090</v>
      </c>
      <c r="M137" s="340"/>
      <c r="N137" s="347">
        <v>3430</v>
      </c>
      <c r="O137" s="347">
        <v>630</v>
      </c>
      <c r="P137" s="347">
        <v>140</v>
      </c>
      <c r="Q137" s="347">
        <v>4200</v>
      </c>
    </row>
    <row r="138" spans="1:17" x14ac:dyDescent="0.25">
      <c r="A138" s="343" t="s">
        <v>1365</v>
      </c>
      <c r="B138" s="343" t="s">
        <v>423</v>
      </c>
      <c r="C138" s="343" t="s">
        <v>424</v>
      </c>
      <c r="D138" s="343" t="s">
        <v>425</v>
      </c>
      <c r="E138" s="342"/>
      <c r="F138" s="343" t="s">
        <v>426</v>
      </c>
      <c r="G138" s="343" t="str">
        <f>VLOOKUP(F138,class!A$1:B$460,2,FALSE)</f>
        <v>Metropolitan District</v>
      </c>
      <c r="H138" s="343" t="str">
        <f>IFERROR(VLOOKUP(F138,classifications!A$3:C$333,3,FALSE),VLOOKUP(F138,classifications!I$2:K$28,3,FALSE))</f>
        <v>Predominantly Urban</v>
      </c>
      <c r="I138" s="347">
        <v>1080</v>
      </c>
      <c r="J138" s="347">
        <v>110</v>
      </c>
      <c r="K138" s="347">
        <v>30</v>
      </c>
      <c r="L138" s="347">
        <v>1230</v>
      </c>
      <c r="M138" s="340"/>
      <c r="N138" s="347">
        <v>720</v>
      </c>
      <c r="O138" s="347">
        <v>140</v>
      </c>
      <c r="P138" s="347">
        <v>40</v>
      </c>
      <c r="Q138" s="347">
        <v>900</v>
      </c>
    </row>
    <row r="139" spans="1:17" x14ac:dyDescent="0.25">
      <c r="A139" s="343" t="s">
        <v>1365</v>
      </c>
      <c r="B139" s="343" t="s">
        <v>427</v>
      </c>
      <c r="C139" s="343" t="s">
        <v>428</v>
      </c>
      <c r="D139" s="343" t="s">
        <v>429</v>
      </c>
      <c r="E139" s="342"/>
      <c r="F139" s="343" t="s">
        <v>430</v>
      </c>
      <c r="G139" s="343" t="str">
        <f>VLOOKUP(F139,class!A$1:B$460,2,FALSE)</f>
        <v>Metropolitan District</v>
      </c>
      <c r="H139" s="343" t="str">
        <f>IFERROR(VLOOKUP(F139,classifications!A$3:C$333,3,FALSE),VLOOKUP(F139,classifications!I$2:K$28,3,FALSE))</f>
        <v>Predominantly Urban</v>
      </c>
      <c r="I139" s="347">
        <v>370</v>
      </c>
      <c r="J139" s="347">
        <v>40</v>
      </c>
      <c r="K139" s="347">
        <v>0</v>
      </c>
      <c r="L139" s="347">
        <v>410</v>
      </c>
      <c r="M139" s="340"/>
      <c r="N139" s="347">
        <v>1090</v>
      </c>
      <c r="O139" s="347">
        <v>130</v>
      </c>
      <c r="P139" s="347">
        <v>0</v>
      </c>
      <c r="Q139" s="347">
        <v>1220</v>
      </c>
    </row>
    <row r="140" spans="1:17" x14ac:dyDescent="0.25">
      <c r="A140" s="343" t="s">
        <v>1365</v>
      </c>
      <c r="B140" s="343" t="s">
        <v>431</v>
      </c>
      <c r="C140" s="343" t="s">
        <v>432</v>
      </c>
      <c r="D140" s="343" t="s">
        <v>433</v>
      </c>
      <c r="E140" s="342"/>
      <c r="F140" s="343" t="s">
        <v>434</v>
      </c>
      <c r="G140" s="343" t="str">
        <f>VLOOKUP(F140,class!A$1:B$460,2,FALSE)</f>
        <v>Metropolitan District</v>
      </c>
      <c r="H140" s="343" t="str">
        <f>IFERROR(VLOOKUP(F140,classifications!A$3:C$333,3,FALSE),VLOOKUP(F140,classifications!I$2:K$28,3,FALSE))</f>
        <v>Predominantly Urban</v>
      </c>
      <c r="I140" s="347">
        <v>390</v>
      </c>
      <c r="J140" s="347">
        <v>110</v>
      </c>
      <c r="K140" s="347">
        <v>10</v>
      </c>
      <c r="L140" s="347">
        <v>510</v>
      </c>
      <c r="M140" s="340"/>
      <c r="N140" s="347">
        <v>380</v>
      </c>
      <c r="O140" s="347">
        <v>100</v>
      </c>
      <c r="P140" s="347">
        <v>10</v>
      </c>
      <c r="Q140" s="347">
        <v>490</v>
      </c>
    </row>
    <row r="141" spans="1:17" x14ac:dyDescent="0.25">
      <c r="A141" s="343" t="s">
        <v>1365</v>
      </c>
      <c r="B141" s="343" t="s">
        <v>435</v>
      </c>
      <c r="C141" s="343" t="s">
        <v>436</v>
      </c>
      <c r="D141" s="343" t="s">
        <v>437</v>
      </c>
      <c r="E141" s="342"/>
      <c r="F141" s="343" t="s">
        <v>438</v>
      </c>
      <c r="G141" s="343" t="str">
        <f>VLOOKUP(F141,class!A$1:B$460,2,FALSE)</f>
        <v>Metropolitan District</v>
      </c>
      <c r="H141" s="343" t="str">
        <f>IFERROR(VLOOKUP(F141,classifications!A$3:C$333,3,FALSE),VLOOKUP(F141,classifications!I$2:K$28,3,FALSE))</f>
        <v>Predominantly Urban</v>
      </c>
      <c r="I141" s="347">
        <v>290</v>
      </c>
      <c r="J141" s="347">
        <v>50</v>
      </c>
      <c r="K141" s="347">
        <v>70</v>
      </c>
      <c r="L141" s="347">
        <v>400</v>
      </c>
      <c r="M141" s="340"/>
      <c r="N141" s="347">
        <v>200</v>
      </c>
      <c r="O141" s="347">
        <v>0</v>
      </c>
      <c r="P141" s="347">
        <v>40</v>
      </c>
      <c r="Q141" s="347">
        <v>240</v>
      </c>
    </row>
    <row r="142" spans="1:17" x14ac:dyDescent="0.25">
      <c r="A142" s="343" t="s">
        <v>1365</v>
      </c>
      <c r="B142" s="343" t="s">
        <v>439</v>
      </c>
      <c r="C142" s="343" t="s">
        <v>440</v>
      </c>
      <c r="D142" s="343" t="s">
        <v>441</v>
      </c>
      <c r="E142" s="342"/>
      <c r="F142" s="343" t="s">
        <v>442</v>
      </c>
      <c r="G142" s="343" t="str">
        <f>VLOOKUP(F142,class!A$1:B$460,2,FALSE)</f>
        <v>Metropolitan District</v>
      </c>
      <c r="H142" s="343" t="str">
        <f>IFERROR(VLOOKUP(F142,classifications!A$3:C$333,3,FALSE),VLOOKUP(F142,classifications!I$2:K$28,3,FALSE))</f>
        <v>Predominantly Urban</v>
      </c>
      <c r="I142" s="347">
        <v>320</v>
      </c>
      <c r="J142" s="347">
        <v>80</v>
      </c>
      <c r="K142" s="347">
        <v>0</v>
      </c>
      <c r="L142" s="347">
        <v>400</v>
      </c>
      <c r="M142" s="340"/>
      <c r="N142" s="347">
        <v>400</v>
      </c>
      <c r="O142" s="347">
        <v>160</v>
      </c>
      <c r="P142" s="347">
        <v>0</v>
      </c>
      <c r="Q142" s="347">
        <v>560</v>
      </c>
    </row>
    <row r="143" spans="1:17" x14ac:dyDescent="0.25">
      <c r="A143" s="343" t="s">
        <v>1365</v>
      </c>
      <c r="B143" s="343" t="s">
        <v>443</v>
      </c>
      <c r="C143" s="343" t="s">
        <v>444</v>
      </c>
      <c r="D143" s="343" t="s">
        <v>445</v>
      </c>
      <c r="E143" s="342"/>
      <c r="F143" s="343" t="s">
        <v>446</v>
      </c>
      <c r="G143" s="343" t="str">
        <f>VLOOKUP(F143,class!A$1:B$460,2,FALSE)</f>
        <v>Metropolitan District</v>
      </c>
      <c r="H143" s="343" t="str">
        <f>IFERROR(VLOOKUP(F143,classifications!A$3:C$333,3,FALSE),VLOOKUP(F143,classifications!I$2:K$28,3,FALSE))</f>
        <v>Predominantly Urban</v>
      </c>
      <c r="I143" s="348">
        <v>260</v>
      </c>
      <c r="J143" s="348">
        <v>0</v>
      </c>
      <c r="K143" s="348">
        <v>0</v>
      </c>
      <c r="L143" s="348">
        <v>260</v>
      </c>
      <c r="M143" s="340"/>
      <c r="N143" s="348">
        <v>230</v>
      </c>
      <c r="O143" s="348">
        <v>0</v>
      </c>
      <c r="P143" s="348">
        <v>0</v>
      </c>
      <c r="Q143" s="348">
        <v>230</v>
      </c>
    </row>
    <row r="144" spans="1:17" x14ac:dyDescent="0.25">
      <c r="A144" s="343" t="s">
        <v>1365</v>
      </c>
      <c r="B144" s="343" t="s">
        <v>447</v>
      </c>
      <c r="C144" s="343" t="s">
        <v>448</v>
      </c>
      <c r="D144" s="343" t="s">
        <v>449</v>
      </c>
      <c r="E144" s="342"/>
      <c r="F144" s="343" t="s">
        <v>450</v>
      </c>
      <c r="G144" s="343" t="str">
        <f>VLOOKUP(F144,class!A$1:B$460,2,FALSE)</f>
        <v>Metropolitan District</v>
      </c>
      <c r="H144" s="343" t="str">
        <f>IFERROR(VLOOKUP(F144,classifications!A$3:C$333,3,FALSE),VLOOKUP(F144,classifications!I$2:K$28,3,FALSE))</f>
        <v>Predominantly Urban</v>
      </c>
      <c r="I144" s="347">
        <v>600</v>
      </c>
      <c r="J144" s="347">
        <v>230</v>
      </c>
      <c r="K144" s="347">
        <v>70</v>
      </c>
      <c r="L144" s="347">
        <v>890</v>
      </c>
      <c r="M144" s="340"/>
      <c r="N144" s="347">
        <v>400</v>
      </c>
      <c r="O144" s="347">
        <v>110</v>
      </c>
      <c r="P144" s="347">
        <v>50</v>
      </c>
      <c r="Q144" s="347">
        <v>570</v>
      </c>
    </row>
    <row r="145" spans="1:17" x14ac:dyDescent="0.25">
      <c r="A145" s="343" t="s">
        <v>1365</v>
      </c>
      <c r="B145" s="343"/>
      <c r="C145" s="343"/>
      <c r="D145" s="343"/>
      <c r="E145" s="342"/>
      <c r="F145" s="343"/>
      <c r="G145" s="343" t="e">
        <f>VLOOKUP(F145,class!A$1:B$460,2,FALSE)</f>
        <v>#N/A</v>
      </c>
      <c r="H145" s="343" t="e">
        <f>IFERROR(VLOOKUP(F145,classifications!A$3:C$333,3,FALSE),VLOOKUP(F145,classifications!I$2:K$28,3,FALSE))</f>
        <v>#N/A</v>
      </c>
      <c r="I145" s="346"/>
      <c r="J145" s="346"/>
      <c r="K145" s="346"/>
      <c r="L145" s="346"/>
      <c r="M145" s="340"/>
      <c r="N145" s="346"/>
      <c r="O145" s="346"/>
      <c r="P145" s="346"/>
      <c r="Q145" s="346"/>
    </row>
    <row r="146" spans="1:17" x14ac:dyDescent="0.25">
      <c r="A146" s="343" t="s">
        <v>1365</v>
      </c>
      <c r="B146" s="343"/>
      <c r="C146" s="343"/>
      <c r="D146" s="343" t="s">
        <v>451</v>
      </c>
      <c r="E146" s="342" t="s">
        <v>452</v>
      </c>
      <c r="F146" s="343"/>
      <c r="G146" s="343" t="e">
        <f>VLOOKUP(F146,class!A$1:B$460,2,FALSE)</f>
        <v>#N/A</v>
      </c>
      <c r="H146" s="343" t="e">
        <f>IFERROR(VLOOKUP(F146,classifications!A$3:C$333,3,FALSE),VLOOKUP(F146,classifications!I$2:K$28,3,FALSE))</f>
        <v>#N/A</v>
      </c>
      <c r="I146" s="347">
        <v>3900</v>
      </c>
      <c r="J146" s="347">
        <v>350</v>
      </c>
      <c r="K146" s="347">
        <v>40</v>
      </c>
      <c r="L146" s="347">
        <v>4290</v>
      </c>
      <c r="M146" s="340"/>
      <c r="N146" s="347">
        <v>4750</v>
      </c>
      <c r="O146" s="347">
        <v>580</v>
      </c>
      <c r="P146" s="347">
        <v>0</v>
      </c>
      <c r="Q146" s="347">
        <v>5330</v>
      </c>
    </row>
    <row r="147" spans="1:17" x14ac:dyDescent="0.25">
      <c r="A147" s="343" t="s">
        <v>1365</v>
      </c>
      <c r="B147" s="343" t="s">
        <v>453</v>
      </c>
      <c r="C147" s="343" t="s">
        <v>454</v>
      </c>
      <c r="D147" s="343" t="s">
        <v>455</v>
      </c>
      <c r="E147" s="342"/>
      <c r="F147" s="343" t="s">
        <v>456</v>
      </c>
      <c r="G147" s="343" t="str">
        <f>VLOOKUP(F147,class!A$1:B$460,2,FALSE)</f>
        <v>Metropolitan District</v>
      </c>
      <c r="H147" s="343" t="str">
        <f>IFERROR(VLOOKUP(F147,classifications!A$3:C$333,3,FALSE),VLOOKUP(F147,classifications!I$2:K$28,3,FALSE))</f>
        <v>Predominantly Urban</v>
      </c>
      <c r="I147" s="348">
        <v>630</v>
      </c>
      <c r="J147" s="348">
        <v>30</v>
      </c>
      <c r="K147" s="348">
        <v>0</v>
      </c>
      <c r="L147" s="348">
        <v>650</v>
      </c>
      <c r="M147" s="340"/>
      <c r="N147" s="348">
        <v>650</v>
      </c>
      <c r="O147" s="348">
        <v>70</v>
      </c>
      <c r="P147" s="348">
        <v>0</v>
      </c>
      <c r="Q147" s="348">
        <v>720</v>
      </c>
    </row>
    <row r="148" spans="1:17" x14ac:dyDescent="0.25">
      <c r="A148" s="343" t="s">
        <v>1365</v>
      </c>
      <c r="B148" s="343" t="s">
        <v>457</v>
      </c>
      <c r="C148" s="343" t="s">
        <v>458</v>
      </c>
      <c r="D148" s="343" t="s">
        <v>459</v>
      </c>
      <c r="E148" s="342"/>
      <c r="F148" s="343" t="s">
        <v>460</v>
      </c>
      <c r="G148" s="343" t="str">
        <f>VLOOKUP(F148,class!A$1:B$460,2,FALSE)</f>
        <v>Metropolitan District</v>
      </c>
      <c r="H148" s="343" t="str">
        <f>IFERROR(VLOOKUP(F148,classifications!A$3:C$333,3,FALSE),VLOOKUP(F148,classifications!I$2:K$28,3,FALSE))</f>
        <v>Predominantly Urban</v>
      </c>
      <c r="I148" s="347">
        <v>160</v>
      </c>
      <c r="J148" s="347">
        <v>0</v>
      </c>
      <c r="K148" s="347">
        <v>0</v>
      </c>
      <c r="L148" s="347">
        <v>160</v>
      </c>
      <c r="M148" s="340"/>
      <c r="N148" s="347">
        <v>230</v>
      </c>
      <c r="O148" s="347">
        <v>10</v>
      </c>
      <c r="P148" s="347">
        <v>0</v>
      </c>
      <c r="Q148" s="347">
        <v>240</v>
      </c>
    </row>
    <row r="149" spans="1:17" x14ac:dyDescent="0.25">
      <c r="A149" s="343" t="s">
        <v>1365</v>
      </c>
      <c r="B149" s="343" t="s">
        <v>461</v>
      </c>
      <c r="C149" s="343" t="s">
        <v>462</v>
      </c>
      <c r="D149" s="343" t="s">
        <v>463</v>
      </c>
      <c r="E149" s="342"/>
      <c r="F149" s="343" t="s">
        <v>464</v>
      </c>
      <c r="G149" s="343" t="str">
        <f>VLOOKUP(F149,class!A$1:B$460,2,FALSE)</f>
        <v>Metropolitan District</v>
      </c>
      <c r="H149" s="343" t="str">
        <f>IFERROR(VLOOKUP(F149,classifications!A$3:C$333,3,FALSE),VLOOKUP(F149,classifications!I$2:K$28,3,FALSE))</f>
        <v>Predominantly Urban</v>
      </c>
      <c r="I149" s="347">
        <v>920</v>
      </c>
      <c r="J149" s="347">
        <v>10</v>
      </c>
      <c r="K149" s="347">
        <v>0</v>
      </c>
      <c r="L149" s="347">
        <v>930</v>
      </c>
      <c r="M149" s="340"/>
      <c r="N149" s="347">
        <v>950</v>
      </c>
      <c r="O149" s="347">
        <v>80</v>
      </c>
      <c r="P149" s="347">
        <v>0</v>
      </c>
      <c r="Q149" s="347">
        <v>1040</v>
      </c>
    </row>
    <row r="150" spans="1:17" x14ac:dyDescent="0.25">
      <c r="A150" s="343" t="s">
        <v>1365</v>
      </c>
      <c r="B150" s="343" t="s">
        <v>465</v>
      </c>
      <c r="C150" s="343" t="s">
        <v>466</v>
      </c>
      <c r="D150" s="343" t="s">
        <v>467</v>
      </c>
      <c r="E150" s="342"/>
      <c r="F150" s="343" t="s">
        <v>468</v>
      </c>
      <c r="G150" s="343" t="str">
        <f>VLOOKUP(F150,class!A$1:B$460,2,FALSE)</f>
        <v>Metropolitan District</v>
      </c>
      <c r="H150" s="343" t="str">
        <f>IFERROR(VLOOKUP(F150,classifications!A$3:C$333,3,FALSE),VLOOKUP(F150,classifications!I$2:K$28,3,FALSE))</f>
        <v>Predominantly Urban</v>
      </c>
      <c r="I150" s="347">
        <v>1200</v>
      </c>
      <c r="J150" s="347">
        <v>160</v>
      </c>
      <c r="K150" s="347">
        <v>40</v>
      </c>
      <c r="L150" s="347">
        <v>1400</v>
      </c>
      <c r="M150" s="340"/>
      <c r="N150" s="347">
        <v>1570</v>
      </c>
      <c r="O150" s="347">
        <v>190</v>
      </c>
      <c r="P150" s="347">
        <v>0</v>
      </c>
      <c r="Q150" s="347">
        <v>1750</v>
      </c>
    </row>
    <row r="151" spans="1:17" x14ac:dyDescent="0.25">
      <c r="A151" s="343" t="s">
        <v>1365</v>
      </c>
      <c r="B151" s="343" t="s">
        <v>469</v>
      </c>
      <c r="C151" s="343" t="s">
        <v>470</v>
      </c>
      <c r="D151" s="343" t="s">
        <v>471</v>
      </c>
      <c r="E151" s="342"/>
      <c r="F151" s="343" t="s">
        <v>472</v>
      </c>
      <c r="G151" s="343" t="str">
        <f>VLOOKUP(F151,class!A$1:B$460,2,FALSE)</f>
        <v>Metropolitan District</v>
      </c>
      <c r="H151" s="343" t="str">
        <f>IFERROR(VLOOKUP(F151,classifications!A$3:C$333,3,FALSE),VLOOKUP(F151,classifications!I$2:K$28,3,FALSE))</f>
        <v>Predominantly Urban</v>
      </c>
      <c r="I151" s="347">
        <v>990</v>
      </c>
      <c r="J151" s="347">
        <v>150</v>
      </c>
      <c r="K151" s="347">
        <v>0</v>
      </c>
      <c r="L151" s="347">
        <v>1140</v>
      </c>
      <c r="M151" s="340"/>
      <c r="N151" s="347">
        <v>1350</v>
      </c>
      <c r="O151" s="347">
        <v>230</v>
      </c>
      <c r="P151" s="347">
        <v>0</v>
      </c>
      <c r="Q151" s="347">
        <v>1580</v>
      </c>
    </row>
    <row r="152" spans="1:17" x14ac:dyDescent="0.25">
      <c r="A152" s="343" t="s">
        <v>1365</v>
      </c>
      <c r="B152" s="343"/>
      <c r="C152" s="343"/>
      <c r="D152" s="343"/>
      <c r="E152" s="342"/>
      <c r="F152" s="343"/>
      <c r="G152" s="343" t="e">
        <f>VLOOKUP(F152,class!A$1:B$460,2,FALSE)</f>
        <v>#N/A</v>
      </c>
      <c r="H152" s="343" t="e">
        <f>IFERROR(VLOOKUP(F152,classifications!A$3:C$333,3,FALSE),VLOOKUP(F152,classifications!I$2:K$28,3,FALSE))</f>
        <v>#N/A</v>
      </c>
      <c r="I152" s="346"/>
      <c r="J152" s="346"/>
      <c r="K152" s="346"/>
      <c r="L152" s="346"/>
      <c r="M152" s="340"/>
      <c r="N152" s="346"/>
      <c r="O152" s="346"/>
      <c r="P152" s="346"/>
      <c r="Q152" s="346"/>
    </row>
    <row r="153" spans="1:17" x14ac:dyDescent="0.25">
      <c r="A153" s="263" t="s">
        <v>473</v>
      </c>
      <c r="B153" s="341"/>
      <c r="C153" s="341"/>
      <c r="D153" s="341"/>
      <c r="E153" s="342"/>
      <c r="F153" s="341"/>
      <c r="G153" s="343" t="e">
        <f>VLOOKUP(F153,class!A$1:B$460,2,FALSE)</f>
        <v>#N/A</v>
      </c>
      <c r="H153" s="343" t="e">
        <f>IFERROR(VLOOKUP(F153,classifications!A$3:C$333,3,FALSE),VLOOKUP(F153,classifications!I$2:K$28,3,FALSE))</f>
        <v>#N/A</v>
      </c>
      <c r="I153" s="344">
        <v>56780</v>
      </c>
      <c r="J153" s="344">
        <v>14690</v>
      </c>
      <c r="K153" s="344">
        <v>370</v>
      </c>
      <c r="L153" s="344">
        <v>71830</v>
      </c>
      <c r="M153" s="340"/>
      <c r="N153" s="344">
        <v>66250</v>
      </c>
      <c r="O153" s="344">
        <v>17540</v>
      </c>
      <c r="P153" s="344">
        <v>440</v>
      </c>
      <c r="Q153" s="344">
        <v>84230</v>
      </c>
    </row>
    <row r="154" spans="1:17" x14ac:dyDescent="0.25">
      <c r="A154" s="343" t="s">
        <v>1365</v>
      </c>
      <c r="B154" s="343"/>
      <c r="C154" s="343"/>
      <c r="D154" s="343"/>
      <c r="E154" s="342"/>
      <c r="F154" s="343"/>
      <c r="G154" s="343" t="e">
        <f>VLOOKUP(F154,class!A$1:B$460,2,FALSE)</f>
        <v>#N/A</v>
      </c>
      <c r="H154" s="343" t="e">
        <f>IFERROR(VLOOKUP(F154,classifications!A$3:C$333,3,FALSE),VLOOKUP(F154,classifications!I$2:K$28,3,FALSE))</f>
        <v>#N/A</v>
      </c>
      <c r="I154" s="346"/>
      <c r="J154" s="346"/>
      <c r="K154" s="346"/>
      <c r="L154" s="346"/>
      <c r="M154" s="340"/>
      <c r="N154" s="346"/>
      <c r="O154" s="346"/>
      <c r="P154" s="346"/>
      <c r="Q154" s="346"/>
    </row>
    <row r="155" spans="1:17" x14ac:dyDescent="0.25">
      <c r="A155" s="343" t="s">
        <v>1365</v>
      </c>
      <c r="B155" s="343"/>
      <c r="C155" s="343"/>
      <c r="D155" s="343" t="s">
        <v>474</v>
      </c>
      <c r="E155" s="342" t="s">
        <v>475</v>
      </c>
      <c r="F155" s="342" t="s">
        <v>475</v>
      </c>
      <c r="G155" s="343" t="str">
        <f>VLOOKUP(F155,class!A$1:B$460,2,FALSE)</f>
        <v>Shire County</v>
      </c>
      <c r="H155" s="343" t="str">
        <f>IFERROR(VLOOKUP(F155,classifications!A$3:C$333,3,FALSE),VLOOKUP(F155,classifications!I$2:K$28,3,FALSE))</f>
        <v>Urban with Significant Rural</v>
      </c>
      <c r="I155" s="347">
        <v>1470</v>
      </c>
      <c r="J155" s="347">
        <v>430</v>
      </c>
      <c r="K155" s="347">
        <v>0</v>
      </c>
      <c r="L155" s="347">
        <v>1910</v>
      </c>
      <c r="M155" s="340"/>
      <c r="N155" s="347">
        <v>1710</v>
      </c>
      <c r="O155" s="347">
        <v>560</v>
      </c>
      <c r="P155" s="347">
        <v>0</v>
      </c>
      <c r="Q155" s="347">
        <v>2270</v>
      </c>
    </row>
    <row r="156" spans="1:17" x14ac:dyDescent="0.25">
      <c r="A156" s="343" t="s">
        <v>1365</v>
      </c>
      <c r="B156" s="343" t="s">
        <v>476</v>
      </c>
      <c r="C156" s="343" t="s">
        <v>477</v>
      </c>
      <c r="D156" s="343" t="s">
        <v>478</v>
      </c>
      <c r="E156" s="342"/>
      <c r="F156" s="343" t="s">
        <v>479</v>
      </c>
      <c r="G156" s="343" t="str">
        <f>VLOOKUP(F156,class!A$1:B$460,2,FALSE)</f>
        <v>Shire District</v>
      </c>
      <c r="H156" s="343" t="str">
        <f>IFERROR(VLOOKUP(F156,classifications!A$3:C$333,3,FALSE),VLOOKUP(F156,classifications!I$2:K$28,3,FALSE))</f>
        <v>Predominantly Rural</v>
      </c>
      <c r="I156" s="348">
        <v>920</v>
      </c>
      <c r="J156" s="348">
        <v>350</v>
      </c>
      <c r="K156" s="348">
        <v>0</v>
      </c>
      <c r="L156" s="348">
        <v>1270</v>
      </c>
      <c r="M156" s="340"/>
      <c r="N156" s="348">
        <v>1050</v>
      </c>
      <c r="O156" s="348">
        <v>380</v>
      </c>
      <c r="P156" s="348">
        <v>0</v>
      </c>
      <c r="Q156" s="348">
        <v>1430</v>
      </c>
    </row>
    <row r="157" spans="1:17" x14ac:dyDescent="0.25">
      <c r="A157" s="343" t="s">
        <v>1365</v>
      </c>
      <c r="B157" s="343" t="s">
        <v>480</v>
      </c>
      <c r="C157" s="343" t="s">
        <v>481</v>
      </c>
      <c r="D157" s="343" t="s">
        <v>482</v>
      </c>
      <c r="E157" s="342"/>
      <c r="F157" s="343" t="s">
        <v>483</v>
      </c>
      <c r="G157" s="343" t="str">
        <f>VLOOKUP(F157,class!A$1:B$460,2,FALSE)</f>
        <v>Shire District</v>
      </c>
      <c r="H157" s="343" t="str">
        <f>IFERROR(VLOOKUP(F157,classifications!A$3:C$333,3,FALSE),VLOOKUP(F157,classifications!I$2:K$28,3,FALSE))</f>
        <v>Urban with Significant Rural</v>
      </c>
      <c r="I157" s="347">
        <v>180</v>
      </c>
      <c r="J157" s="347">
        <v>30</v>
      </c>
      <c r="K157" s="347">
        <v>0</v>
      </c>
      <c r="L157" s="347">
        <v>210</v>
      </c>
      <c r="M157" s="340"/>
      <c r="N157" s="347">
        <v>160</v>
      </c>
      <c r="O157" s="347">
        <v>0</v>
      </c>
      <c r="P157" s="347">
        <v>0</v>
      </c>
      <c r="Q157" s="347">
        <v>160</v>
      </c>
    </row>
    <row r="158" spans="1:17" x14ac:dyDescent="0.25">
      <c r="A158" s="343" t="s">
        <v>1365</v>
      </c>
      <c r="B158" s="343" t="s">
        <v>484</v>
      </c>
      <c r="C158" s="343" t="s">
        <v>485</v>
      </c>
      <c r="D158" s="343" t="s">
        <v>486</v>
      </c>
      <c r="E158" s="342"/>
      <c r="F158" s="343" t="s">
        <v>487</v>
      </c>
      <c r="G158" s="343" t="str">
        <f>VLOOKUP(F158,class!A$1:B$460,2,FALSE)</f>
        <v>Shire District</v>
      </c>
      <c r="H158" s="343" t="str">
        <f>IFERROR(VLOOKUP(F158,classifications!A$3:C$333,3,FALSE),VLOOKUP(F158,classifications!I$2:K$28,3,FALSE))</f>
        <v>Urban with Significant Rural</v>
      </c>
      <c r="I158" s="347">
        <v>40</v>
      </c>
      <c r="J158" s="347">
        <v>0</v>
      </c>
      <c r="K158" s="347">
        <v>0</v>
      </c>
      <c r="L158" s="347">
        <v>40</v>
      </c>
      <c r="M158" s="340"/>
      <c r="N158" s="347">
        <v>160</v>
      </c>
      <c r="O158" s="347">
        <v>0</v>
      </c>
      <c r="P158" s="347">
        <v>0</v>
      </c>
      <c r="Q158" s="347">
        <v>160</v>
      </c>
    </row>
    <row r="159" spans="1:17" x14ac:dyDescent="0.25">
      <c r="A159" s="343" t="s">
        <v>1365</v>
      </c>
      <c r="B159" s="343" t="s">
        <v>488</v>
      </c>
      <c r="C159" s="343" t="s">
        <v>489</v>
      </c>
      <c r="D159" s="343" t="s">
        <v>490</v>
      </c>
      <c r="E159" s="342"/>
      <c r="F159" s="343" t="s">
        <v>491</v>
      </c>
      <c r="G159" s="343" t="str">
        <f>VLOOKUP(F159,class!A$1:B$460,2,FALSE)</f>
        <v>Shire District</v>
      </c>
      <c r="H159" s="343" t="str">
        <f>IFERROR(VLOOKUP(F159,classifications!A$3:C$333,3,FALSE),VLOOKUP(F159,classifications!I$2:K$28,3,FALSE))</f>
        <v>Urban with Significant Rural</v>
      </c>
      <c r="I159" s="348">
        <v>340</v>
      </c>
      <c r="J159" s="348">
        <v>60</v>
      </c>
      <c r="K159" s="348">
        <v>0</v>
      </c>
      <c r="L159" s="348">
        <v>400</v>
      </c>
      <c r="M159" s="340"/>
      <c r="N159" s="348">
        <v>330</v>
      </c>
      <c r="O159" s="348">
        <v>180</v>
      </c>
      <c r="P159" s="348">
        <v>0</v>
      </c>
      <c r="Q159" s="348">
        <v>510</v>
      </c>
    </row>
    <row r="160" spans="1:17" x14ac:dyDescent="0.25">
      <c r="A160" s="343" t="s">
        <v>1365</v>
      </c>
      <c r="B160" s="343"/>
      <c r="C160" s="343"/>
      <c r="D160" s="343"/>
      <c r="E160" s="342"/>
      <c r="F160" s="343"/>
      <c r="G160" s="343" t="e">
        <f>VLOOKUP(F160,class!A$1:B$460,2,FALSE)</f>
        <v>#N/A</v>
      </c>
      <c r="H160" s="343" t="e">
        <f>IFERROR(VLOOKUP(F160,classifications!A$3:C$333,3,FALSE),VLOOKUP(F160,classifications!I$2:K$28,3,FALSE))</f>
        <v>#N/A</v>
      </c>
      <c r="I160" s="346"/>
      <c r="J160" s="346"/>
      <c r="K160" s="346"/>
      <c r="L160" s="346"/>
      <c r="M160" s="340"/>
      <c r="N160" s="346"/>
      <c r="O160" s="346"/>
      <c r="P160" s="346"/>
      <c r="Q160" s="346"/>
    </row>
    <row r="161" spans="1:17" x14ac:dyDescent="0.25">
      <c r="A161" s="343" t="s">
        <v>1365</v>
      </c>
      <c r="B161" s="343"/>
      <c r="C161" s="343"/>
      <c r="D161" s="343" t="s">
        <v>492</v>
      </c>
      <c r="E161" s="342" t="s">
        <v>493</v>
      </c>
      <c r="F161" s="342" t="s">
        <v>493</v>
      </c>
      <c r="G161" s="343" t="str">
        <f>VLOOKUP(F161,class!A$1:B$460,2,FALSE)</f>
        <v>Shire County</v>
      </c>
      <c r="H161" s="343" t="str">
        <f>IFERROR(VLOOKUP(F161,classifications!A$3:C$333,3,FALSE),VLOOKUP(F161,classifications!I$2:K$28,3,FALSE))</f>
        <v>Predominantly Rural</v>
      </c>
      <c r="I161" s="347">
        <v>2420</v>
      </c>
      <c r="J161" s="347">
        <v>390</v>
      </c>
      <c r="K161" s="347">
        <v>0</v>
      </c>
      <c r="L161" s="347">
        <v>2810</v>
      </c>
      <c r="M161" s="340"/>
      <c r="N161" s="347">
        <v>2630</v>
      </c>
      <c r="O161" s="347">
        <v>790</v>
      </c>
      <c r="P161" s="347">
        <v>0</v>
      </c>
      <c r="Q161" s="347">
        <v>3420</v>
      </c>
    </row>
    <row r="162" spans="1:17" x14ac:dyDescent="0.25">
      <c r="A162" s="343" t="s">
        <v>1365</v>
      </c>
      <c r="B162" s="343" t="s">
        <v>494</v>
      </c>
      <c r="C162" s="343" t="s">
        <v>495</v>
      </c>
      <c r="D162" s="343" t="s">
        <v>496</v>
      </c>
      <c r="E162" s="342"/>
      <c r="F162" s="343" t="s">
        <v>497</v>
      </c>
      <c r="G162" s="343" t="str">
        <f>VLOOKUP(F162,class!A$1:B$460,2,FALSE)</f>
        <v>Shire District</v>
      </c>
      <c r="H162" s="343" t="str">
        <f>IFERROR(VLOOKUP(F162,classifications!A$3:C$333,3,FALSE),VLOOKUP(F162,classifications!I$2:K$28,3,FALSE))</f>
        <v>Predominantly Urban</v>
      </c>
      <c r="I162" s="347">
        <v>250</v>
      </c>
      <c r="J162" s="347">
        <v>20</v>
      </c>
      <c r="K162" s="347">
        <v>0</v>
      </c>
      <c r="L162" s="347">
        <v>270</v>
      </c>
      <c r="M162" s="340"/>
      <c r="N162" s="347">
        <v>480</v>
      </c>
      <c r="O162" s="347">
        <v>110</v>
      </c>
      <c r="P162" s="347">
        <v>0</v>
      </c>
      <c r="Q162" s="347">
        <v>590</v>
      </c>
    </row>
    <row r="163" spans="1:17" x14ac:dyDescent="0.25">
      <c r="A163" s="343" t="s">
        <v>1365</v>
      </c>
      <c r="B163" s="343" t="s">
        <v>498</v>
      </c>
      <c r="C163" s="343" t="s">
        <v>499</v>
      </c>
      <c r="D163" s="343" t="s">
        <v>500</v>
      </c>
      <c r="E163" s="342"/>
      <c r="F163" s="343" t="s">
        <v>501</v>
      </c>
      <c r="G163" s="343" t="str">
        <f>VLOOKUP(F163,class!A$1:B$460,2,FALSE)</f>
        <v>Shire District</v>
      </c>
      <c r="H163" s="343" t="str">
        <f>IFERROR(VLOOKUP(F163,classifications!A$3:C$333,3,FALSE),VLOOKUP(F163,classifications!I$2:K$28,3,FALSE))</f>
        <v>Predominantly Rural</v>
      </c>
      <c r="I163" s="347">
        <v>390</v>
      </c>
      <c r="J163" s="347">
        <v>30</v>
      </c>
      <c r="K163" s="347">
        <v>0</v>
      </c>
      <c r="L163" s="347">
        <v>420</v>
      </c>
      <c r="M163" s="340"/>
      <c r="N163" s="347">
        <v>310</v>
      </c>
      <c r="O163" s="347">
        <v>30</v>
      </c>
      <c r="P163" s="347">
        <v>0</v>
      </c>
      <c r="Q163" s="347">
        <v>340</v>
      </c>
    </row>
    <row r="164" spans="1:17" x14ac:dyDescent="0.25">
      <c r="A164" s="343" t="s">
        <v>1365</v>
      </c>
      <c r="B164" s="343" t="s">
        <v>502</v>
      </c>
      <c r="C164" s="343" t="s">
        <v>503</v>
      </c>
      <c r="D164" s="343" t="s">
        <v>504</v>
      </c>
      <c r="E164" s="342"/>
      <c r="F164" s="343" t="s">
        <v>505</v>
      </c>
      <c r="G164" s="343" t="str">
        <f>VLOOKUP(F164,class!A$1:B$460,2,FALSE)</f>
        <v>Shire District</v>
      </c>
      <c r="H164" s="343" t="str">
        <f>IFERROR(VLOOKUP(F164,classifications!A$3:C$333,3,FALSE),VLOOKUP(F164,classifications!I$2:K$28,3,FALSE))</f>
        <v>Predominantly Rural</v>
      </c>
      <c r="I164" s="347">
        <v>230</v>
      </c>
      <c r="J164" s="347">
        <v>10</v>
      </c>
      <c r="K164" s="347">
        <v>0</v>
      </c>
      <c r="L164" s="347">
        <v>240</v>
      </c>
      <c r="M164" s="340"/>
      <c r="N164" s="347">
        <v>290</v>
      </c>
      <c r="O164" s="347">
        <v>30</v>
      </c>
      <c r="P164" s="347">
        <v>0</v>
      </c>
      <c r="Q164" s="347">
        <v>320</v>
      </c>
    </row>
    <row r="165" spans="1:17" x14ac:dyDescent="0.25">
      <c r="A165" s="343" t="s">
        <v>1365</v>
      </c>
      <c r="B165" s="343" t="s">
        <v>506</v>
      </c>
      <c r="C165" s="343" t="s">
        <v>507</v>
      </c>
      <c r="D165" s="343" t="s">
        <v>508</v>
      </c>
      <c r="E165" s="342"/>
      <c r="F165" s="343" t="s">
        <v>509</v>
      </c>
      <c r="G165" s="343" t="str">
        <f>VLOOKUP(F165,class!A$1:B$460,2,FALSE)</f>
        <v>Shire District</v>
      </c>
      <c r="H165" s="343" t="str">
        <f>IFERROR(VLOOKUP(F165,classifications!A$3:C$333,3,FALSE),VLOOKUP(F165,classifications!I$2:K$28,3,FALSE))</f>
        <v>Predominantly Rural</v>
      </c>
      <c r="I165" s="347">
        <v>770</v>
      </c>
      <c r="J165" s="347">
        <v>220</v>
      </c>
      <c r="K165" s="347">
        <v>0</v>
      </c>
      <c r="L165" s="347">
        <v>990</v>
      </c>
      <c r="M165" s="340"/>
      <c r="N165" s="347">
        <v>700</v>
      </c>
      <c r="O165" s="347">
        <v>370</v>
      </c>
      <c r="P165" s="347">
        <v>0</v>
      </c>
      <c r="Q165" s="347">
        <v>1070</v>
      </c>
    </row>
    <row r="166" spans="1:17" x14ac:dyDescent="0.25">
      <c r="A166" s="343" t="s">
        <v>1365</v>
      </c>
      <c r="B166" s="343" t="s">
        <v>510</v>
      </c>
      <c r="C166" s="343" t="s">
        <v>511</v>
      </c>
      <c r="D166" s="343" t="s">
        <v>512</v>
      </c>
      <c r="E166" s="342"/>
      <c r="F166" s="343" t="s">
        <v>513</v>
      </c>
      <c r="G166" s="343" t="str">
        <f>VLOOKUP(F166,class!A$1:B$460,2,FALSE)</f>
        <v>Shire District</v>
      </c>
      <c r="H166" s="343" t="str">
        <f>IFERROR(VLOOKUP(F166,classifications!A$3:C$333,3,FALSE),VLOOKUP(F166,classifications!I$2:K$28,3,FALSE))</f>
        <v>Predominantly Rural</v>
      </c>
      <c r="I166" s="347">
        <v>790</v>
      </c>
      <c r="J166" s="347">
        <v>100</v>
      </c>
      <c r="K166" s="347">
        <v>0</v>
      </c>
      <c r="L166" s="347">
        <v>890</v>
      </c>
      <c r="M166" s="340"/>
      <c r="N166" s="347">
        <v>850</v>
      </c>
      <c r="O166" s="347">
        <v>260</v>
      </c>
      <c r="P166" s="347">
        <v>0</v>
      </c>
      <c r="Q166" s="347">
        <v>1110</v>
      </c>
    </row>
    <row r="167" spans="1:17" x14ac:dyDescent="0.25">
      <c r="A167" s="343" t="s">
        <v>1365</v>
      </c>
      <c r="B167" s="343"/>
      <c r="C167" s="343"/>
      <c r="D167" s="343"/>
      <c r="E167" s="342"/>
      <c r="F167" s="343"/>
      <c r="G167" s="343" t="e">
        <f>VLOOKUP(F167,class!A$1:B$460,2,FALSE)</f>
        <v>#N/A</v>
      </c>
      <c r="H167" s="343" t="e">
        <f>IFERROR(VLOOKUP(F167,classifications!A$3:C$333,3,FALSE),VLOOKUP(F167,classifications!I$2:K$28,3,FALSE))</f>
        <v>#N/A</v>
      </c>
      <c r="I167" s="346"/>
      <c r="J167" s="346"/>
      <c r="K167" s="346"/>
      <c r="L167" s="346"/>
      <c r="M167" s="340"/>
      <c r="N167" s="346"/>
      <c r="O167" s="346"/>
      <c r="P167" s="346"/>
      <c r="Q167" s="346"/>
    </row>
    <row r="168" spans="1:17" x14ac:dyDescent="0.25">
      <c r="A168" s="343" t="s">
        <v>1365</v>
      </c>
      <c r="B168" s="343"/>
      <c r="C168" s="343"/>
      <c r="D168" s="343" t="s">
        <v>514</v>
      </c>
      <c r="E168" s="342" t="s">
        <v>515</v>
      </c>
      <c r="F168" s="342" t="s">
        <v>515</v>
      </c>
      <c r="G168" s="343" t="str">
        <f>VLOOKUP(F168,class!A$1:B$460,2,FALSE)</f>
        <v>Shire County</v>
      </c>
      <c r="H168" s="343" t="str">
        <f>IFERROR(VLOOKUP(F168,classifications!A$3:C$333,3,FALSE),VLOOKUP(F168,classifications!I$2:K$28,3,FALSE))</f>
        <v>Predominantly Rural</v>
      </c>
      <c r="I168" s="347">
        <v>1230</v>
      </c>
      <c r="J168" s="347">
        <v>150</v>
      </c>
      <c r="K168" s="347">
        <v>0</v>
      </c>
      <c r="L168" s="347">
        <v>1380</v>
      </c>
      <c r="M168" s="340"/>
      <c r="N168" s="347">
        <v>1580</v>
      </c>
      <c r="O168" s="347">
        <v>80</v>
      </c>
      <c r="P168" s="347">
        <v>0</v>
      </c>
      <c r="Q168" s="347">
        <v>1670</v>
      </c>
    </row>
    <row r="169" spans="1:17" x14ac:dyDescent="0.25">
      <c r="A169" s="343" t="s">
        <v>1365</v>
      </c>
      <c r="B169" s="343" t="s">
        <v>516</v>
      </c>
      <c r="C169" s="343" t="s">
        <v>517</v>
      </c>
      <c r="D169" s="343" t="s">
        <v>518</v>
      </c>
      <c r="E169" s="342"/>
      <c r="F169" s="343" t="s">
        <v>519</v>
      </c>
      <c r="G169" s="343" t="str">
        <f>VLOOKUP(F169,class!A$1:B$460,2,FALSE)</f>
        <v>Shire District</v>
      </c>
      <c r="H169" s="343" t="str">
        <f>IFERROR(VLOOKUP(F169,classifications!A$3:C$333,3,FALSE),VLOOKUP(F169,classifications!I$2:K$28,3,FALSE))</f>
        <v>Predominantly Rural</v>
      </c>
      <c r="I169" s="348">
        <v>240</v>
      </c>
      <c r="J169" s="348">
        <v>0</v>
      </c>
      <c r="K169" s="348">
        <v>0</v>
      </c>
      <c r="L169" s="348">
        <v>240</v>
      </c>
      <c r="M169" s="340"/>
      <c r="N169" s="348">
        <v>330</v>
      </c>
      <c r="O169" s="348">
        <v>0</v>
      </c>
      <c r="P169" s="348">
        <v>0</v>
      </c>
      <c r="Q169" s="348">
        <v>340</v>
      </c>
    </row>
    <row r="170" spans="1:17" x14ac:dyDescent="0.25">
      <c r="A170" s="343" t="s">
        <v>1365</v>
      </c>
      <c r="B170" s="343" t="s">
        <v>520</v>
      </c>
      <c r="C170" s="343" t="s">
        <v>521</v>
      </c>
      <c r="D170" s="343" t="s">
        <v>522</v>
      </c>
      <c r="E170" s="342"/>
      <c r="F170" s="343" t="s">
        <v>523</v>
      </c>
      <c r="G170" s="343" t="str">
        <f>VLOOKUP(F170,class!A$1:B$460,2,FALSE)</f>
        <v>Shire District</v>
      </c>
      <c r="H170" s="343" t="str">
        <f>IFERROR(VLOOKUP(F170,classifications!A$3:C$333,3,FALSE),VLOOKUP(F170,classifications!I$2:K$28,3,FALSE))</f>
        <v>Urban with Significant Rural</v>
      </c>
      <c r="I170" s="347">
        <v>90</v>
      </c>
      <c r="J170" s="347">
        <v>0</v>
      </c>
      <c r="K170" s="347">
        <v>0</v>
      </c>
      <c r="L170" s="347">
        <v>90</v>
      </c>
      <c r="M170" s="340"/>
      <c r="N170" s="347">
        <v>90</v>
      </c>
      <c r="O170" s="347">
        <v>0</v>
      </c>
      <c r="P170" s="347">
        <v>0</v>
      </c>
      <c r="Q170" s="347">
        <v>90</v>
      </c>
    </row>
    <row r="171" spans="1:17" x14ac:dyDescent="0.25">
      <c r="A171" s="343" t="s">
        <v>1365</v>
      </c>
      <c r="B171" s="343" t="s">
        <v>524</v>
      </c>
      <c r="C171" s="343" t="s">
        <v>525</v>
      </c>
      <c r="D171" s="343" t="s">
        <v>526</v>
      </c>
      <c r="E171" s="342"/>
      <c r="F171" s="343" t="s">
        <v>527</v>
      </c>
      <c r="G171" s="343" t="str">
        <f>VLOOKUP(F171,class!A$1:B$460,2,FALSE)</f>
        <v>Shire District</v>
      </c>
      <c r="H171" s="343" t="str">
        <f>IFERROR(VLOOKUP(F171,classifications!A$3:C$333,3,FALSE),VLOOKUP(F171,classifications!I$2:K$28,3,FALSE))</f>
        <v>Urban with Significant Rural</v>
      </c>
      <c r="I171" s="347">
        <v>510</v>
      </c>
      <c r="J171" s="347">
        <v>90</v>
      </c>
      <c r="K171" s="347">
        <v>0</v>
      </c>
      <c r="L171" s="347">
        <v>600</v>
      </c>
      <c r="M171" s="340"/>
      <c r="N171" s="347">
        <v>580</v>
      </c>
      <c r="O171" s="347">
        <v>50</v>
      </c>
      <c r="P171" s="347">
        <v>0</v>
      </c>
      <c r="Q171" s="347">
        <v>620</v>
      </c>
    </row>
    <row r="172" spans="1:17" x14ac:dyDescent="0.25">
      <c r="A172" s="343" t="s">
        <v>1365</v>
      </c>
      <c r="B172" s="343" t="s">
        <v>528</v>
      </c>
      <c r="C172" s="343" t="s">
        <v>529</v>
      </c>
      <c r="D172" s="343" t="s">
        <v>530</v>
      </c>
      <c r="E172" s="342"/>
      <c r="F172" s="343" t="s">
        <v>531</v>
      </c>
      <c r="G172" s="343" t="str">
        <f>VLOOKUP(F172,class!A$1:B$460,2,FALSE)</f>
        <v>Shire District</v>
      </c>
      <c r="H172" s="343" t="str">
        <f>IFERROR(VLOOKUP(F172,classifications!A$3:C$333,3,FALSE),VLOOKUP(F172,classifications!I$2:K$28,3,FALSE))</f>
        <v>Predominantly Rural</v>
      </c>
      <c r="I172" s="347">
        <v>80</v>
      </c>
      <c r="J172" s="347">
        <v>20</v>
      </c>
      <c r="K172" s="347">
        <v>0</v>
      </c>
      <c r="L172" s="347">
        <v>110</v>
      </c>
      <c r="M172" s="340"/>
      <c r="N172" s="347">
        <v>100</v>
      </c>
      <c r="O172" s="347">
        <v>0</v>
      </c>
      <c r="P172" s="347">
        <v>0</v>
      </c>
      <c r="Q172" s="347">
        <v>110</v>
      </c>
    </row>
    <row r="173" spans="1:17" x14ac:dyDescent="0.25">
      <c r="A173" s="343" t="s">
        <v>1365</v>
      </c>
      <c r="B173" s="343" t="s">
        <v>532</v>
      </c>
      <c r="C173" s="343" t="s">
        <v>533</v>
      </c>
      <c r="D173" s="343" t="s">
        <v>534</v>
      </c>
      <c r="E173" s="342"/>
      <c r="F173" s="343" t="s">
        <v>535</v>
      </c>
      <c r="G173" s="343" t="str">
        <f>VLOOKUP(F173,class!A$1:B$460,2,FALSE)</f>
        <v>Shire District</v>
      </c>
      <c r="H173" s="343" t="str">
        <f>IFERROR(VLOOKUP(F173,classifications!A$3:C$333,3,FALSE),VLOOKUP(F173,classifications!I$2:K$28,3,FALSE))</f>
        <v>Predominantly Rural</v>
      </c>
      <c r="I173" s="348">
        <v>170</v>
      </c>
      <c r="J173" s="348">
        <v>0</v>
      </c>
      <c r="K173" s="348">
        <v>0</v>
      </c>
      <c r="L173" s="348">
        <v>170</v>
      </c>
      <c r="M173" s="340"/>
      <c r="N173" s="348">
        <v>310</v>
      </c>
      <c r="O173" s="348">
        <v>0</v>
      </c>
      <c r="P173" s="348">
        <v>0</v>
      </c>
      <c r="Q173" s="348">
        <v>310</v>
      </c>
    </row>
    <row r="174" spans="1:17" x14ac:dyDescent="0.25">
      <c r="A174" s="343" t="s">
        <v>1365</v>
      </c>
      <c r="B174" s="343" t="s">
        <v>536</v>
      </c>
      <c r="C174" s="343" t="s">
        <v>537</v>
      </c>
      <c r="D174" s="343" t="s">
        <v>538</v>
      </c>
      <c r="E174" s="342"/>
      <c r="F174" s="343" t="s">
        <v>539</v>
      </c>
      <c r="G174" s="343" t="str">
        <f>VLOOKUP(F174,class!A$1:B$460,2,FALSE)</f>
        <v>Shire District</v>
      </c>
      <c r="H174" s="343" t="str">
        <f>IFERROR(VLOOKUP(F174,classifications!A$3:C$333,3,FALSE),VLOOKUP(F174,classifications!I$2:K$28,3,FALSE))</f>
        <v>Predominantly Rural</v>
      </c>
      <c r="I174" s="347">
        <v>140</v>
      </c>
      <c r="J174" s="348">
        <v>40</v>
      </c>
      <c r="K174" s="348">
        <v>0</v>
      </c>
      <c r="L174" s="348">
        <v>170</v>
      </c>
      <c r="M174" s="340"/>
      <c r="N174" s="348">
        <v>170</v>
      </c>
      <c r="O174" s="348">
        <v>30</v>
      </c>
      <c r="P174" s="348">
        <v>0</v>
      </c>
      <c r="Q174" s="348">
        <v>200</v>
      </c>
    </row>
    <row r="175" spans="1:17" x14ac:dyDescent="0.25">
      <c r="A175" s="343" t="s">
        <v>1365</v>
      </c>
      <c r="B175" s="343"/>
      <c r="C175" s="343"/>
      <c r="D175" s="343"/>
      <c r="E175" s="342"/>
      <c r="F175" s="343"/>
      <c r="G175" s="343" t="e">
        <f>VLOOKUP(F175,class!A$1:B$460,2,FALSE)</f>
        <v>#N/A</v>
      </c>
      <c r="H175" s="343" t="e">
        <f>IFERROR(VLOOKUP(F175,classifications!A$3:C$333,3,FALSE),VLOOKUP(F175,classifications!I$2:K$28,3,FALSE))</f>
        <v>#N/A</v>
      </c>
      <c r="I175" s="346"/>
      <c r="J175" s="346"/>
      <c r="K175" s="346"/>
      <c r="L175" s="346"/>
      <c r="M175" s="340"/>
      <c r="N175" s="346"/>
      <c r="O175" s="346"/>
      <c r="P175" s="346"/>
      <c r="Q175" s="346"/>
    </row>
    <row r="176" spans="1:17" x14ac:dyDescent="0.25">
      <c r="A176" s="343" t="s">
        <v>1365</v>
      </c>
      <c r="B176" s="343"/>
      <c r="C176" s="343"/>
      <c r="D176" s="343" t="s">
        <v>540</v>
      </c>
      <c r="E176" s="342" t="s">
        <v>541</v>
      </c>
      <c r="F176" s="342" t="s">
        <v>541</v>
      </c>
      <c r="G176" s="343" t="str">
        <f>VLOOKUP(F176,class!A$1:B$460,2,FALSE)</f>
        <v>Shire County</v>
      </c>
      <c r="H176" s="343" t="str">
        <f>IFERROR(VLOOKUP(F176,classifications!A$3:C$333,3,FALSE),VLOOKUP(F176,classifications!I$2:K$28,3,FALSE))</f>
        <v>Urban with Significant Rural</v>
      </c>
      <c r="I176" s="347">
        <v>2320</v>
      </c>
      <c r="J176" s="347">
        <v>400</v>
      </c>
      <c r="K176" s="347">
        <v>0</v>
      </c>
      <c r="L176" s="347">
        <v>2720</v>
      </c>
      <c r="M176" s="340"/>
      <c r="N176" s="347">
        <v>2640</v>
      </c>
      <c r="O176" s="347">
        <v>510</v>
      </c>
      <c r="P176" s="347">
        <v>10</v>
      </c>
      <c r="Q176" s="347">
        <v>3160</v>
      </c>
    </row>
    <row r="177" spans="1:17" x14ac:dyDescent="0.25">
      <c r="A177" s="343" t="s">
        <v>1365</v>
      </c>
      <c r="B177" s="343" t="s">
        <v>542</v>
      </c>
      <c r="C177" s="343" t="s">
        <v>543</v>
      </c>
      <c r="D177" s="343" t="s">
        <v>544</v>
      </c>
      <c r="E177" s="342"/>
      <c r="F177" s="343" t="s">
        <v>545</v>
      </c>
      <c r="G177" s="343" t="str">
        <f>VLOOKUP(F177,class!A$1:B$460,2,FALSE)</f>
        <v>Shire District</v>
      </c>
      <c r="H177" s="343" t="str">
        <f>IFERROR(VLOOKUP(F177,classifications!A$3:C$333,3,FALSE),VLOOKUP(F177,classifications!I$2:K$28,3,FALSE))</f>
        <v>Predominantly Urban</v>
      </c>
      <c r="I177" s="347">
        <v>180</v>
      </c>
      <c r="J177" s="347">
        <v>0</v>
      </c>
      <c r="K177" s="347">
        <v>0</v>
      </c>
      <c r="L177" s="347">
        <v>180</v>
      </c>
      <c r="M177" s="340"/>
      <c r="N177" s="347">
        <v>420</v>
      </c>
      <c r="O177" s="347">
        <v>20</v>
      </c>
      <c r="P177" s="347">
        <v>0</v>
      </c>
      <c r="Q177" s="347">
        <v>440</v>
      </c>
    </row>
    <row r="178" spans="1:17" x14ac:dyDescent="0.25">
      <c r="A178" s="343" t="s">
        <v>1365</v>
      </c>
      <c r="B178" s="343" t="s">
        <v>546</v>
      </c>
      <c r="C178" s="343" t="s">
        <v>547</v>
      </c>
      <c r="D178" s="343" t="s">
        <v>548</v>
      </c>
      <c r="E178" s="342"/>
      <c r="F178" s="343" t="s">
        <v>549</v>
      </c>
      <c r="G178" s="343" t="str">
        <f>VLOOKUP(F178,class!A$1:B$460,2,FALSE)</f>
        <v>Shire District</v>
      </c>
      <c r="H178" s="343" t="str">
        <f>IFERROR(VLOOKUP(F178,classifications!A$3:C$333,3,FALSE),VLOOKUP(F178,classifications!I$2:K$28,3,FALSE))</f>
        <v>Urban with Significant Rural</v>
      </c>
      <c r="I178" s="347">
        <v>250</v>
      </c>
      <c r="J178" s="347">
        <v>0</v>
      </c>
      <c r="K178" s="347">
        <v>0</v>
      </c>
      <c r="L178" s="347">
        <v>250</v>
      </c>
      <c r="M178" s="340"/>
      <c r="N178" s="347">
        <v>370</v>
      </c>
      <c r="O178" s="347">
        <v>0</v>
      </c>
      <c r="P178" s="347">
        <v>0</v>
      </c>
      <c r="Q178" s="347">
        <v>380</v>
      </c>
    </row>
    <row r="179" spans="1:17" x14ac:dyDescent="0.25">
      <c r="A179" s="343" t="s">
        <v>1365</v>
      </c>
      <c r="B179" s="343" t="s">
        <v>550</v>
      </c>
      <c r="C179" s="343" t="s">
        <v>551</v>
      </c>
      <c r="D179" s="343" t="s">
        <v>552</v>
      </c>
      <c r="E179" s="342"/>
      <c r="F179" s="343" t="s">
        <v>553</v>
      </c>
      <c r="G179" s="343" t="str">
        <f>VLOOKUP(F179,class!A$1:B$460,2,FALSE)</f>
        <v>Shire District</v>
      </c>
      <c r="H179" s="343" t="str">
        <f>IFERROR(VLOOKUP(F179,classifications!A$3:C$333,3,FALSE),VLOOKUP(F179,classifications!I$2:K$28,3,FALSE))</f>
        <v>Predominantly Urban</v>
      </c>
      <c r="I179" s="347">
        <v>180</v>
      </c>
      <c r="J179" s="347">
        <v>0</v>
      </c>
      <c r="K179" s="347">
        <v>0</v>
      </c>
      <c r="L179" s="347">
        <v>180</v>
      </c>
      <c r="M179" s="340"/>
      <c r="N179" s="347">
        <v>220</v>
      </c>
      <c r="O179" s="347">
        <v>20</v>
      </c>
      <c r="P179" s="347">
        <v>0</v>
      </c>
      <c r="Q179" s="347">
        <v>240</v>
      </c>
    </row>
    <row r="180" spans="1:17" x14ac:dyDescent="0.25">
      <c r="A180" s="343" t="s">
        <v>1365</v>
      </c>
      <c r="B180" s="343" t="s">
        <v>554</v>
      </c>
      <c r="C180" s="343" t="s">
        <v>555</v>
      </c>
      <c r="D180" s="343" t="s">
        <v>556</v>
      </c>
      <c r="E180" s="342"/>
      <c r="F180" s="343" t="s">
        <v>557</v>
      </c>
      <c r="G180" s="343" t="str">
        <f>VLOOKUP(F180,class!A$1:B$460,2,FALSE)</f>
        <v>Shire District</v>
      </c>
      <c r="H180" s="343" t="str">
        <f>IFERROR(VLOOKUP(F180,classifications!A$3:C$333,3,FALSE),VLOOKUP(F180,classifications!I$2:K$28,3,FALSE))</f>
        <v>Predominantly Rural</v>
      </c>
      <c r="I180" s="347">
        <v>260</v>
      </c>
      <c r="J180" s="347">
        <v>30</v>
      </c>
      <c r="K180" s="347">
        <v>0</v>
      </c>
      <c r="L180" s="347">
        <v>290</v>
      </c>
      <c r="M180" s="340"/>
      <c r="N180" s="347">
        <v>290</v>
      </c>
      <c r="O180" s="347">
        <v>60</v>
      </c>
      <c r="P180" s="347">
        <v>0</v>
      </c>
      <c r="Q180" s="347">
        <v>340</v>
      </c>
    </row>
    <row r="181" spans="1:17" x14ac:dyDescent="0.25">
      <c r="A181" s="343" t="s">
        <v>1365</v>
      </c>
      <c r="B181" s="343" t="s">
        <v>558</v>
      </c>
      <c r="C181" s="343" t="s">
        <v>559</v>
      </c>
      <c r="D181" s="343" t="s">
        <v>560</v>
      </c>
      <c r="E181" s="342"/>
      <c r="F181" s="343" t="s">
        <v>561</v>
      </c>
      <c r="G181" s="343" t="str">
        <f>VLOOKUP(F181,class!A$1:B$460,2,FALSE)</f>
        <v>Shire District</v>
      </c>
      <c r="H181" s="343" t="str">
        <f>IFERROR(VLOOKUP(F181,classifications!A$3:C$333,3,FALSE),VLOOKUP(F181,classifications!I$2:K$28,3,FALSE))</f>
        <v>Predominantly Urban</v>
      </c>
      <c r="I181" s="348">
        <v>100</v>
      </c>
      <c r="J181" s="348">
        <v>0</v>
      </c>
      <c r="K181" s="348">
        <v>0</v>
      </c>
      <c r="L181" s="348">
        <v>100</v>
      </c>
      <c r="M181" s="340"/>
      <c r="N181" s="348">
        <v>140</v>
      </c>
      <c r="O181" s="348">
        <v>110</v>
      </c>
      <c r="P181" s="348">
        <v>0</v>
      </c>
      <c r="Q181" s="348">
        <v>250</v>
      </c>
    </row>
    <row r="182" spans="1:17" x14ac:dyDescent="0.25">
      <c r="A182" s="343" t="s">
        <v>1365</v>
      </c>
      <c r="B182" s="343" t="s">
        <v>562</v>
      </c>
      <c r="C182" s="343" t="s">
        <v>563</v>
      </c>
      <c r="D182" s="343" t="s">
        <v>564</v>
      </c>
      <c r="E182" s="342"/>
      <c r="F182" s="343" t="s">
        <v>565</v>
      </c>
      <c r="G182" s="343" t="str">
        <f>VLOOKUP(F182,class!A$1:B$460,2,FALSE)</f>
        <v>Shire District</v>
      </c>
      <c r="H182" s="343" t="str">
        <f>IFERROR(VLOOKUP(F182,classifications!A$3:C$333,3,FALSE),VLOOKUP(F182,classifications!I$2:K$28,3,FALSE))</f>
        <v>Predominantly Rural</v>
      </c>
      <c r="I182" s="348">
        <v>200</v>
      </c>
      <c r="J182" s="348">
        <v>50</v>
      </c>
      <c r="K182" s="348">
        <v>0</v>
      </c>
      <c r="L182" s="348">
        <v>250</v>
      </c>
      <c r="M182" s="340"/>
      <c r="N182" s="347">
        <v>110</v>
      </c>
      <c r="O182" s="347">
        <v>20</v>
      </c>
      <c r="P182" s="347">
        <v>0</v>
      </c>
      <c r="Q182" s="347">
        <v>130</v>
      </c>
    </row>
    <row r="183" spans="1:17" x14ac:dyDescent="0.25">
      <c r="A183" s="343" t="s">
        <v>1365</v>
      </c>
      <c r="B183" s="343" t="s">
        <v>566</v>
      </c>
      <c r="C183" s="343" t="s">
        <v>567</v>
      </c>
      <c r="D183" s="343" t="s">
        <v>568</v>
      </c>
      <c r="E183" s="342"/>
      <c r="F183" s="343" t="s">
        <v>569</v>
      </c>
      <c r="G183" s="343" t="str">
        <f>VLOOKUP(F183,class!A$1:B$460,2,FALSE)</f>
        <v>Shire District</v>
      </c>
      <c r="H183" s="343" t="str">
        <f>IFERROR(VLOOKUP(F183,classifications!A$3:C$333,3,FALSE),VLOOKUP(F183,classifications!I$2:K$28,3,FALSE))</f>
        <v>Predominantly Urban</v>
      </c>
      <c r="I183" s="347">
        <v>290</v>
      </c>
      <c r="J183" s="347">
        <v>90</v>
      </c>
      <c r="K183" s="347">
        <v>0</v>
      </c>
      <c r="L183" s="347">
        <v>380</v>
      </c>
      <c r="M183" s="340"/>
      <c r="N183" s="347">
        <v>310</v>
      </c>
      <c r="O183" s="347">
        <v>50</v>
      </c>
      <c r="P183" s="347">
        <v>0</v>
      </c>
      <c r="Q183" s="347">
        <v>370</v>
      </c>
    </row>
    <row r="184" spans="1:17" x14ac:dyDescent="0.25">
      <c r="A184" s="343" t="s">
        <v>1365</v>
      </c>
      <c r="B184" s="343" t="s">
        <v>570</v>
      </c>
      <c r="C184" s="343" t="s">
        <v>571</v>
      </c>
      <c r="D184" s="343" t="s">
        <v>572</v>
      </c>
      <c r="E184" s="342"/>
      <c r="F184" s="343" t="s">
        <v>573</v>
      </c>
      <c r="G184" s="343" t="str">
        <f>VLOOKUP(F184,class!A$1:B$460,2,FALSE)</f>
        <v>Shire District</v>
      </c>
      <c r="H184" s="343" t="str">
        <f>IFERROR(VLOOKUP(F184,classifications!A$3:C$333,3,FALSE),VLOOKUP(F184,classifications!I$2:K$28,3,FALSE))</f>
        <v>Urban with Significant Rural</v>
      </c>
      <c r="I184" s="347">
        <v>860</v>
      </c>
      <c r="J184" s="347">
        <v>230</v>
      </c>
      <c r="K184" s="347">
        <v>0</v>
      </c>
      <c r="L184" s="347">
        <v>1090</v>
      </c>
      <c r="M184" s="340"/>
      <c r="N184" s="347">
        <v>790</v>
      </c>
      <c r="O184" s="347">
        <v>230</v>
      </c>
      <c r="P184" s="347">
        <v>10</v>
      </c>
      <c r="Q184" s="347">
        <v>1030</v>
      </c>
    </row>
    <row r="185" spans="1:17" x14ac:dyDescent="0.25">
      <c r="A185" s="343" t="s">
        <v>1365</v>
      </c>
      <c r="B185" s="343"/>
      <c r="C185" s="343"/>
      <c r="D185" s="343"/>
      <c r="E185" s="342"/>
      <c r="F185" s="343"/>
      <c r="G185" s="343" t="e">
        <f>VLOOKUP(F185,class!A$1:B$460,2,FALSE)</f>
        <v>#N/A</v>
      </c>
      <c r="H185" s="343" t="e">
        <f>IFERROR(VLOOKUP(F185,classifications!A$3:C$333,3,FALSE),VLOOKUP(F185,classifications!I$2:K$28,3,FALSE))</f>
        <v>#N/A</v>
      </c>
      <c r="I185" s="346"/>
      <c r="J185" s="346"/>
      <c r="K185" s="346"/>
      <c r="L185" s="346"/>
      <c r="M185" s="340"/>
      <c r="N185" s="346"/>
      <c r="O185" s="346"/>
      <c r="P185" s="346"/>
      <c r="Q185" s="346"/>
    </row>
    <row r="186" spans="1:17" x14ac:dyDescent="0.25">
      <c r="A186" s="343" t="s">
        <v>1365</v>
      </c>
      <c r="B186" s="343"/>
      <c r="C186" s="343"/>
      <c r="D186" s="343" t="s">
        <v>574</v>
      </c>
      <c r="E186" s="342" t="s">
        <v>575</v>
      </c>
      <c r="F186" s="342" t="s">
        <v>575</v>
      </c>
      <c r="G186" s="343" t="str">
        <f>VLOOKUP(F186,class!A$1:B$460,2,FALSE)</f>
        <v>Shire County</v>
      </c>
      <c r="H186" s="343" t="str">
        <f>IFERROR(VLOOKUP(F186,classifications!A$3:C$333,3,FALSE),VLOOKUP(F186,classifications!I$2:K$28,3,FALSE))</f>
        <v>Predominantly Rural</v>
      </c>
      <c r="I186" s="347">
        <v>2490</v>
      </c>
      <c r="J186" s="347">
        <v>600</v>
      </c>
      <c r="K186" s="347">
        <v>10</v>
      </c>
      <c r="L186" s="347">
        <v>3100</v>
      </c>
      <c r="M186" s="340"/>
      <c r="N186" s="347">
        <v>2990</v>
      </c>
      <c r="O186" s="347">
        <v>880</v>
      </c>
      <c r="P186" s="347">
        <v>10</v>
      </c>
      <c r="Q186" s="347">
        <v>3870</v>
      </c>
    </row>
    <row r="187" spans="1:17" x14ac:dyDescent="0.25">
      <c r="A187" s="343" t="s">
        <v>1365</v>
      </c>
      <c r="B187" s="343" t="s">
        <v>576</v>
      </c>
      <c r="C187" s="343" t="s">
        <v>577</v>
      </c>
      <c r="D187" s="343" t="s">
        <v>578</v>
      </c>
      <c r="E187" s="342"/>
      <c r="F187" s="343" t="s">
        <v>579</v>
      </c>
      <c r="G187" s="343" t="str">
        <f>VLOOKUP(F187,class!A$1:B$460,2,FALSE)</f>
        <v>Shire District</v>
      </c>
      <c r="H187" s="343" t="str">
        <f>IFERROR(VLOOKUP(F187,classifications!A$3:C$333,3,FALSE),VLOOKUP(F187,classifications!I$2:K$28,3,FALSE))</f>
        <v>Predominantly Rural</v>
      </c>
      <c r="I187" s="347">
        <v>580</v>
      </c>
      <c r="J187" s="347">
        <v>250</v>
      </c>
      <c r="K187" s="347">
        <v>0</v>
      </c>
      <c r="L187" s="347">
        <v>820</v>
      </c>
      <c r="M187" s="340"/>
      <c r="N187" s="347">
        <v>780</v>
      </c>
      <c r="O187" s="347">
        <v>260</v>
      </c>
      <c r="P187" s="347">
        <v>0</v>
      </c>
      <c r="Q187" s="347">
        <v>1040</v>
      </c>
    </row>
    <row r="188" spans="1:17" x14ac:dyDescent="0.25">
      <c r="A188" s="343" t="s">
        <v>1365</v>
      </c>
      <c r="B188" s="343" t="s">
        <v>580</v>
      </c>
      <c r="C188" s="343" t="s">
        <v>581</v>
      </c>
      <c r="D188" s="343" t="s">
        <v>582</v>
      </c>
      <c r="E188" s="342"/>
      <c r="F188" s="343" t="s">
        <v>583</v>
      </c>
      <c r="G188" s="343" t="str">
        <f>VLOOKUP(F188,class!A$1:B$460,2,FALSE)</f>
        <v>Shire District</v>
      </c>
      <c r="H188" s="343" t="str">
        <f>IFERROR(VLOOKUP(F188,classifications!A$3:C$333,3,FALSE),VLOOKUP(F188,classifications!I$2:K$28,3,FALSE))</f>
        <v>Predominantly Urban</v>
      </c>
      <c r="I188" s="347">
        <v>160</v>
      </c>
      <c r="J188" s="347">
        <v>70</v>
      </c>
      <c r="K188" s="347">
        <v>10</v>
      </c>
      <c r="L188" s="347">
        <v>240</v>
      </c>
      <c r="M188" s="340"/>
      <c r="N188" s="347">
        <v>260</v>
      </c>
      <c r="O188" s="347">
        <v>80</v>
      </c>
      <c r="P188" s="347">
        <v>0</v>
      </c>
      <c r="Q188" s="347">
        <v>350</v>
      </c>
    </row>
    <row r="189" spans="1:17" x14ac:dyDescent="0.25">
      <c r="A189" s="343" t="s">
        <v>1365</v>
      </c>
      <c r="B189" s="343" t="s">
        <v>584</v>
      </c>
      <c r="C189" s="343" t="s">
        <v>585</v>
      </c>
      <c r="D189" s="343" t="s">
        <v>586</v>
      </c>
      <c r="E189" s="342"/>
      <c r="F189" s="343" t="s">
        <v>587</v>
      </c>
      <c r="G189" s="343" t="str">
        <f>VLOOKUP(F189,class!A$1:B$460,2,FALSE)</f>
        <v>Shire District</v>
      </c>
      <c r="H189" s="343" t="str">
        <f>IFERROR(VLOOKUP(F189,classifications!A$3:C$333,3,FALSE),VLOOKUP(F189,classifications!I$2:K$28,3,FALSE))</f>
        <v>Predominantly Rural</v>
      </c>
      <c r="I189" s="347">
        <v>320</v>
      </c>
      <c r="J189" s="347">
        <v>30</v>
      </c>
      <c r="K189" s="347">
        <v>0</v>
      </c>
      <c r="L189" s="347">
        <v>340</v>
      </c>
      <c r="M189" s="340"/>
      <c r="N189" s="347">
        <v>230</v>
      </c>
      <c r="O189" s="347">
        <v>120</v>
      </c>
      <c r="P189" s="347">
        <v>0</v>
      </c>
      <c r="Q189" s="347">
        <v>350</v>
      </c>
    </row>
    <row r="190" spans="1:17" x14ac:dyDescent="0.25">
      <c r="A190" s="343" t="s">
        <v>1365</v>
      </c>
      <c r="B190" s="343" t="s">
        <v>588</v>
      </c>
      <c r="C190" s="343" t="s">
        <v>589</v>
      </c>
      <c r="D190" s="343" t="s">
        <v>590</v>
      </c>
      <c r="E190" s="342"/>
      <c r="F190" s="343" t="s">
        <v>591</v>
      </c>
      <c r="G190" s="343" t="str">
        <f>VLOOKUP(F190,class!A$1:B$460,2,FALSE)</f>
        <v>Shire District</v>
      </c>
      <c r="H190" s="343" t="str">
        <f>IFERROR(VLOOKUP(F190,classifications!A$3:C$333,3,FALSE),VLOOKUP(F190,classifications!I$2:K$28,3,FALSE))</f>
        <v>Predominantly Rural</v>
      </c>
      <c r="I190" s="347">
        <v>450</v>
      </c>
      <c r="J190" s="347">
        <v>160</v>
      </c>
      <c r="K190" s="347">
        <v>0</v>
      </c>
      <c r="L190" s="347">
        <v>610</v>
      </c>
      <c r="M190" s="340"/>
      <c r="N190" s="347">
        <v>530</v>
      </c>
      <c r="O190" s="347">
        <v>200</v>
      </c>
      <c r="P190" s="347">
        <v>0</v>
      </c>
      <c r="Q190" s="347">
        <v>730</v>
      </c>
    </row>
    <row r="191" spans="1:17" x14ac:dyDescent="0.25">
      <c r="A191" s="343" t="s">
        <v>1365</v>
      </c>
      <c r="B191" s="343" t="s">
        <v>592</v>
      </c>
      <c r="C191" s="343" t="s">
        <v>593</v>
      </c>
      <c r="D191" s="343" t="s">
        <v>594</v>
      </c>
      <c r="E191" s="342"/>
      <c r="F191" s="343" t="s">
        <v>595</v>
      </c>
      <c r="G191" s="343" t="str">
        <f>VLOOKUP(F191,class!A$1:B$460,2,FALSE)</f>
        <v>Shire District</v>
      </c>
      <c r="H191" s="343" t="str">
        <f>IFERROR(VLOOKUP(F191,classifications!A$3:C$333,3,FALSE),VLOOKUP(F191,classifications!I$2:K$28,3,FALSE))</f>
        <v>Predominantly Rural</v>
      </c>
      <c r="I191" s="347">
        <v>340</v>
      </c>
      <c r="J191" s="347">
        <v>20</v>
      </c>
      <c r="K191" s="347">
        <v>0</v>
      </c>
      <c r="L191" s="347">
        <v>360</v>
      </c>
      <c r="M191" s="340"/>
      <c r="N191" s="347">
        <v>400</v>
      </c>
      <c r="O191" s="347">
        <v>110</v>
      </c>
      <c r="P191" s="347">
        <v>0</v>
      </c>
      <c r="Q191" s="347">
        <v>510</v>
      </c>
    </row>
    <row r="192" spans="1:17" x14ac:dyDescent="0.25">
      <c r="A192" s="343" t="s">
        <v>1365</v>
      </c>
      <c r="B192" s="343" t="s">
        <v>596</v>
      </c>
      <c r="C192" s="343" t="s">
        <v>597</v>
      </c>
      <c r="D192" s="343" t="s">
        <v>598</v>
      </c>
      <c r="E192" s="342"/>
      <c r="F192" s="343" t="s">
        <v>599</v>
      </c>
      <c r="G192" s="343" t="str">
        <f>VLOOKUP(F192,class!A$1:B$460,2,FALSE)</f>
        <v>Shire District</v>
      </c>
      <c r="H192" s="343" t="str">
        <f>IFERROR(VLOOKUP(F192,classifications!A$3:C$333,3,FALSE),VLOOKUP(F192,classifications!I$2:K$28,3,FALSE))</f>
        <v>Predominantly Rural</v>
      </c>
      <c r="I192" s="347">
        <v>280</v>
      </c>
      <c r="J192" s="347">
        <v>30</v>
      </c>
      <c r="K192" s="347">
        <v>0</v>
      </c>
      <c r="L192" s="347">
        <v>310</v>
      </c>
      <c r="M192" s="340"/>
      <c r="N192" s="347">
        <v>380</v>
      </c>
      <c r="O192" s="347">
        <v>60</v>
      </c>
      <c r="P192" s="347">
        <v>0</v>
      </c>
      <c r="Q192" s="347">
        <v>440</v>
      </c>
    </row>
    <row r="193" spans="1:17" x14ac:dyDescent="0.25">
      <c r="A193" s="343" t="s">
        <v>1365</v>
      </c>
      <c r="B193" s="343" t="s">
        <v>600</v>
      </c>
      <c r="C193" s="343" t="s">
        <v>601</v>
      </c>
      <c r="D193" s="343" t="s">
        <v>602</v>
      </c>
      <c r="E193" s="342"/>
      <c r="F193" s="343" t="s">
        <v>603</v>
      </c>
      <c r="G193" s="343" t="str">
        <f>VLOOKUP(F193,class!A$1:B$460,2,FALSE)</f>
        <v>Shire District</v>
      </c>
      <c r="H193" s="343" t="str">
        <f>IFERROR(VLOOKUP(F193,classifications!A$3:C$333,3,FALSE),VLOOKUP(F193,classifications!I$2:K$28,3,FALSE))</f>
        <v>Predominantly Rural</v>
      </c>
      <c r="I193" s="347">
        <v>160</v>
      </c>
      <c r="J193" s="347">
        <v>0</v>
      </c>
      <c r="K193" s="347">
        <v>0</v>
      </c>
      <c r="L193" s="347">
        <v>160</v>
      </c>
      <c r="M193" s="340"/>
      <c r="N193" s="347">
        <v>250</v>
      </c>
      <c r="O193" s="347">
        <v>20</v>
      </c>
      <c r="P193" s="347">
        <v>0</v>
      </c>
      <c r="Q193" s="347">
        <v>270</v>
      </c>
    </row>
    <row r="194" spans="1:17" x14ac:dyDescent="0.25">
      <c r="A194" s="343" t="s">
        <v>1365</v>
      </c>
      <c r="B194" s="343" t="s">
        <v>604</v>
      </c>
      <c r="C194" s="343" t="s">
        <v>605</v>
      </c>
      <c r="D194" s="343" t="s">
        <v>606</v>
      </c>
      <c r="E194" s="342"/>
      <c r="F194" s="343" t="s">
        <v>607</v>
      </c>
      <c r="G194" s="343" t="str">
        <f>VLOOKUP(F194,class!A$1:B$460,2,FALSE)</f>
        <v>Shire District</v>
      </c>
      <c r="H194" s="343" t="str">
        <f>IFERROR(VLOOKUP(F194,classifications!A$3:C$333,3,FALSE),VLOOKUP(F194,classifications!I$2:K$28,3,FALSE))</f>
        <v>Predominantly Rural</v>
      </c>
      <c r="I194" s="347">
        <v>200</v>
      </c>
      <c r="J194" s="347">
        <v>60</v>
      </c>
      <c r="K194" s="347">
        <v>0</v>
      </c>
      <c r="L194" s="347">
        <v>250</v>
      </c>
      <c r="M194" s="340"/>
      <c r="N194" s="347">
        <v>160</v>
      </c>
      <c r="O194" s="347">
        <v>30</v>
      </c>
      <c r="P194" s="347">
        <v>0</v>
      </c>
      <c r="Q194" s="347">
        <v>190</v>
      </c>
    </row>
    <row r="195" spans="1:17" x14ac:dyDescent="0.25">
      <c r="A195" s="343" t="s">
        <v>1365</v>
      </c>
      <c r="B195" s="343"/>
      <c r="C195" s="343"/>
      <c r="D195" s="343"/>
      <c r="E195" s="342"/>
      <c r="F195" s="343"/>
      <c r="G195" s="343" t="e">
        <f>VLOOKUP(F195,class!A$1:B$460,2,FALSE)</f>
        <v>#N/A</v>
      </c>
      <c r="H195" s="343" t="e">
        <f>IFERROR(VLOOKUP(F195,classifications!A$3:C$333,3,FALSE),VLOOKUP(F195,classifications!I$2:K$28,3,FALSE))</f>
        <v>#N/A</v>
      </c>
      <c r="I195" s="346"/>
      <c r="J195" s="346"/>
      <c r="K195" s="346"/>
      <c r="L195" s="346"/>
      <c r="M195" s="340"/>
      <c r="N195" s="346"/>
      <c r="O195" s="346"/>
      <c r="P195" s="346"/>
      <c r="Q195" s="346"/>
    </row>
    <row r="196" spans="1:17" x14ac:dyDescent="0.25">
      <c r="A196" s="343" t="s">
        <v>1365</v>
      </c>
      <c r="B196" s="343"/>
      <c r="C196" s="343"/>
      <c r="D196" s="343" t="s">
        <v>634</v>
      </c>
      <c r="E196" s="342" t="s">
        <v>635</v>
      </c>
      <c r="F196" s="342" t="s">
        <v>635</v>
      </c>
      <c r="G196" s="343" t="str">
        <f>VLOOKUP(F196,class!A$1:B$460,2,FALSE)</f>
        <v>Shire County</v>
      </c>
      <c r="H196" s="343" t="str">
        <f>IFERROR(VLOOKUP(F196,classifications!A$3:C$333,3,FALSE),VLOOKUP(F196,classifications!I$2:K$28,3,FALSE))</f>
        <v>Urban with Significant Rural</v>
      </c>
      <c r="I196" s="347">
        <v>930</v>
      </c>
      <c r="J196" s="347">
        <v>310</v>
      </c>
      <c r="K196" s="347">
        <v>10</v>
      </c>
      <c r="L196" s="347">
        <v>1260</v>
      </c>
      <c r="M196" s="340"/>
      <c r="N196" s="347">
        <v>1110</v>
      </c>
      <c r="O196" s="347">
        <v>310</v>
      </c>
      <c r="P196" s="347">
        <v>10</v>
      </c>
      <c r="Q196" s="347">
        <v>1430</v>
      </c>
    </row>
    <row r="197" spans="1:17" x14ac:dyDescent="0.25">
      <c r="A197" s="343" t="s">
        <v>1365</v>
      </c>
      <c r="B197" s="343" t="s">
        <v>636</v>
      </c>
      <c r="C197" s="343" t="s">
        <v>637</v>
      </c>
      <c r="D197" s="343" t="s">
        <v>638</v>
      </c>
      <c r="E197" s="342"/>
      <c r="F197" s="343" t="s">
        <v>639</v>
      </c>
      <c r="G197" s="343" t="str">
        <f>VLOOKUP(F197,class!A$1:B$460,2,FALSE)</f>
        <v>Shire District</v>
      </c>
      <c r="H197" s="343" t="str">
        <f>IFERROR(VLOOKUP(F197,classifications!A$3:C$333,3,FALSE),VLOOKUP(F197,classifications!I$2:K$28,3,FALSE))</f>
        <v>Predominantly Urban</v>
      </c>
      <c r="I197" s="347">
        <v>10</v>
      </c>
      <c r="J197" s="347">
        <v>0</v>
      </c>
      <c r="K197" s="347">
        <v>0</v>
      </c>
      <c r="L197" s="347">
        <v>10</v>
      </c>
      <c r="M197" s="340"/>
      <c r="N197" s="347">
        <v>110</v>
      </c>
      <c r="O197" s="347">
        <v>0</v>
      </c>
      <c r="P197" s="347">
        <v>0</v>
      </c>
      <c r="Q197" s="347">
        <v>110</v>
      </c>
    </row>
    <row r="198" spans="1:17" x14ac:dyDescent="0.25">
      <c r="A198" s="343" t="s">
        <v>1365</v>
      </c>
      <c r="B198" s="343" t="s">
        <v>640</v>
      </c>
      <c r="C198" s="343" t="s">
        <v>641</v>
      </c>
      <c r="D198" s="343" t="s">
        <v>642</v>
      </c>
      <c r="E198" s="342"/>
      <c r="F198" s="343" t="s">
        <v>643</v>
      </c>
      <c r="G198" s="343" t="str">
        <f>VLOOKUP(F198,class!A$1:B$460,2,FALSE)</f>
        <v>Shire District</v>
      </c>
      <c r="H198" s="343" t="str">
        <f>IFERROR(VLOOKUP(F198,classifications!A$3:C$333,3,FALSE),VLOOKUP(F198,classifications!I$2:K$28,3,FALSE))</f>
        <v>Predominantly Urban</v>
      </c>
      <c r="I198" s="347">
        <v>90</v>
      </c>
      <c r="J198" s="347">
        <v>30</v>
      </c>
      <c r="K198" s="347">
        <v>0</v>
      </c>
      <c r="L198" s="347">
        <v>120</v>
      </c>
      <c r="M198" s="340"/>
      <c r="N198" s="347">
        <v>70</v>
      </c>
      <c r="O198" s="347">
        <v>0</v>
      </c>
      <c r="P198" s="347">
        <v>0</v>
      </c>
      <c r="Q198" s="347">
        <v>70</v>
      </c>
    </row>
    <row r="199" spans="1:17" x14ac:dyDescent="0.25">
      <c r="A199" s="343" t="s">
        <v>1365</v>
      </c>
      <c r="B199" s="343" t="s">
        <v>644</v>
      </c>
      <c r="C199" s="343" t="s">
        <v>645</v>
      </c>
      <c r="D199" s="343" t="s">
        <v>646</v>
      </c>
      <c r="E199" s="342"/>
      <c r="F199" s="343" t="s">
        <v>647</v>
      </c>
      <c r="G199" s="343" t="str">
        <f>VLOOKUP(F199,class!A$1:B$460,2,FALSE)</f>
        <v>Shire District</v>
      </c>
      <c r="H199" s="343" t="str">
        <f>IFERROR(VLOOKUP(F199,classifications!A$3:C$333,3,FALSE),VLOOKUP(F199,classifications!I$2:K$28,3,FALSE))</f>
        <v>Urban with Significant Rural</v>
      </c>
      <c r="I199" s="347">
        <v>220</v>
      </c>
      <c r="J199" s="347">
        <v>30</v>
      </c>
      <c r="K199" s="347">
        <v>10</v>
      </c>
      <c r="L199" s="347">
        <v>270</v>
      </c>
      <c r="M199" s="340"/>
      <c r="N199" s="348">
        <v>180</v>
      </c>
      <c r="O199" s="348">
        <v>100</v>
      </c>
      <c r="P199" s="348">
        <v>10</v>
      </c>
      <c r="Q199" s="348">
        <v>280</v>
      </c>
    </row>
    <row r="200" spans="1:17" x14ac:dyDescent="0.25">
      <c r="A200" s="343" t="s">
        <v>1365</v>
      </c>
      <c r="B200" s="343" t="s">
        <v>648</v>
      </c>
      <c r="C200" s="343" t="s">
        <v>649</v>
      </c>
      <c r="D200" s="343" t="s">
        <v>650</v>
      </c>
      <c r="E200" s="342"/>
      <c r="F200" s="343" t="s">
        <v>651</v>
      </c>
      <c r="G200" s="343" t="str">
        <f>VLOOKUP(F200,class!A$1:B$460,2,FALSE)</f>
        <v>Shire District</v>
      </c>
      <c r="H200" s="343" t="str">
        <f>IFERROR(VLOOKUP(F200,classifications!A$3:C$333,3,FALSE),VLOOKUP(F200,classifications!I$2:K$28,3,FALSE))</f>
        <v>Predominantly Rural</v>
      </c>
      <c r="I200" s="347">
        <v>180</v>
      </c>
      <c r="J200" s="347">
        <v>130</v>
      </c>
      <c r="K200" s="347">
        <v>0</v>
      </c>
      <c r="L200" s="347">
        <v>310</v>
      </c>
      <c r="M200" s="340"/>
      <c r="N200" s="347">
        <v>120</v>
      </c>
      <c r="O200" s="347">
        <v>40</v>
      </c>
      <c r="P200" s="347">
        <v>0</v>
      </c>
      <c r="Q200" s="347">
        <v>160</v>
      </c>
    </row>
    <row r="201" spans="1:17" x14ac:dyDescent="0.25">
      <c r="A201" s="343" t="s">
        <v>1365</v>
      </c>
      <c r="B201" s="343" t="s">
        <v>652</v>
      </c>
      <c r="C201" s="343" t="s">
        <v>653</v>
      </c>
      <c r="D201" s="343" t="s">
        <v>654</v>
      </c>
      <c r="E201" s="342"/>
      <c r="F201" s="343" t="s">
        <v>655</v>
      </c>
      <c r="G201" s="343" t="str">
        <f>VLOOKUP(F201,class!A$1:B$460,2,FALSE)</f>
        <v>Shire District</v>
      </c>
      <c r="H201" s="343" t="str">
        <f>IFERROR(VLOOKUP(F201,classifications!A$3:C$333,3,FALSE),VLOOKUP(F201,classifications!I$2:K$28,3,FALSE))</f>
        <v>Predominantly Rural</v>
      </c>
      <c r="I201" s="347">
        <v>420</v>
      </c>
      <c r="J201" s="347">
        <v>130</v>
      </c>
      <c r="K201" s="347">
        <v>0</v>
      </c>
      <c r="L201" s="347">
        <v>550</v>
      </c>
      <c r="M201" s="340"/>
      <c r="N201" s="347">
        <v>640</v>
      </c>
      <c r="O201" s="347">
        <v>170</v>
      </c>
      <c r="P201" s="347">
        <v>0</v>
      </c>
      <c r="Q201" s="347">
        <v>810</v>
      </c>
    </row>
    <row r="202" spans="1:17" x14ac:dyDescent="0.25">
      <c r="A202" s="343" t="s">
        <v>1365</v>
      </c>
      <c r="B202" s="343"/>
      <c r="C202" s="343"/>
      <c r="D202" s="343"/>
      <c r="E202" s="342"/>
      <c r="F202" s="343"/>
      <c r="G202" s="343" t="e">
        <f>VLOOKUP(F202,class!A$1:B$460,2,FALSE)</f>
        <v>#N/A</v>
      </c>
      <c r="H202" s="343" t="e">
        <f>IFERROR(VLOOKUP(F202,classifications!A$3:C$333,3,FALSE),VLOOKUP(F202,classifications!I$2:K$28,3,FALSE))</f>
        <v>#N/A</v>
      </c>
      <c r="I202" s="346"/>
      <c r="J202" s="346"/>
      <c r="K202" s="346"/>
      <c r="L202" s="346"/>
      <c r="M202" s="340"/>
      <c r="N202" s="346"/>
      <c r="O202" s="346"/>
      <c r="P202" s="346"/>
      <c r="Q202" s="346"/>
    </row>
    <row r="203" spans="1:17" x14ac:dyDescent="0.25">
      <c r="A203" s="343" t="s">
        <v>1365</v>
      </c>
      <c r="B203" s="343"/>
      <c r="C203" s="343"/>
      <c r="D203" s="343" t="s">
        <v>656</v>
      </c>
      <c r="E203" s="342" t="s">
        <v>657</v>
      </c>
      <c r="F203" s="342" t="s">
        <v>657</v>
      </c>
      <c r="G203" s="343" t="str">
        <f>VLOOKUP(F203,class!A$1:B$460,2,FALSE)</f>
        <v>Shire County</v>
      </c>
      <c r="H203" s="343" t="str">
        <f>IFERROR(VLOOKUP(F203,classifications!A$3:C$333,3,FALSE),VLOOKUP(F203,classifications!I$2:K$28,3,FALSE))</f>
        <v>Urban with Significant Rural</v>
      </c>
      <c r="I203" s="347">
        <v>3260</v>
      </c>
      <c r="J203" s="347">
        <v>1190</v>
      </c>
      <c r="K203" s="347">
        <v>110</v>
      </c>
      <c r="L203" s="347">
        <v>4560</v>
      </c>
      <c r="M203" s="340"/>
      <c r="N203" s="347">
        <v>4550</v>
      </c>
      <c r="O203" s="347">
        <v>1110</v>
      </c>
      <c r="P203" s="347">
        <v>100</v>
      </c>
      <c r="Q203" s="347">
        <v>5750</v>
      </c>
    </row>
    <row r="204" spans="1:17" x14ac:dyDescent="0.25">
      <c r="A204" s="343" t="s">
        <v>1365</v>
      </c>
      <c r="B204" s="343" t="s">
        <v>658</v>
      </c>
      <c r="C204" s="343" t="s">
        <v>659</v>
      </c>
      <c r="D204" s="343" t="s">
        <v>660</v>
      </c>
      <c r="E204" s="342"/>
      <c r="F204" s="343" t="s">
        <v>661</v>
      </c>
      <c r="G204" s="343" t="str">
        <f>VLOOKUP(F204,class!A$1:B$460,2,FALSE)</f>
        <v>Shire District</v>
      </c>
      <c r="H204" s="343" t="str">
        <f>IFERROR(VLOOKUP(F204,classifications!A$3:C$333,3,FALSE),VLOOKUP(F204,classifications!I$2:K$28,3,FALSE))</f>
        <v>Predominantly Urban</v>
      </c>
      <c r="I204" s="347">
        <v>180</v>
      </c>
      <c r="J204" s="347">
        <v>20</v>
      </c>
      <c r="K204" s="347">
        <v>0</v>
      </c>
      <c r="L204" s="347">
        <v>190</v>
      </c>
      <c r="M204" s="340"/>
      <c r="N204" s="347">
        <v>190</v>
      </c>
      <c r="O204" s="347">
        <v>10</v>
      </c>
      <c r="P204" s="347">
        <v>20</v>
      </c>
      <c r="Q204" s="347">
        <v>220</v>
      </c>
    </row>
    <row r="205" spans="1:17" x14ac:dyDescent="0.25">
      <c r="A205" s="343" t="s">
        <v>1365</v>
      </c>
      <c r="B205" s="343" t="s">
        <v>662</v>
      </c>
      <c r="C205" s="343" t="s">
        <v>663</v>
      </c>
      <c r="D205" s="343" t="s">
        <v>664</v>
      </c>
      <c r="E205" s="342"/>
      <c r="F205" s="343" t="s">
        <v>665</v>
      </c>
      <c r="G205" s="343" t="str">
        <f>VLOOKUP(F205,class!A$1:B$460,2,FALSE)</f>
        <v>Shire District</v>
      </c>
      <c r="H205" s="343" t="str">
        <f>IFERROR(VLOOKUP(F205,classifications!A$3:C$333,3,FALSE),VLOOKUP(F205,classifications!I$2:K$28,3,FALSE))</f>
        <v>Predominantly Rural</v>
      </c>
      <c r="I205" s="347">
        <v>610</v>
      </c>
      <c r="J205" s="347">
        <v>260</v>
      </c>
      <c r="K205" s="347">
        <v>0</v>
      </c>
      <c r="L205" s="347">
        <v>870</v>
      </c>
      <c r="M205" s="340"/>
      <c r="N205" s="347">
        <v>550</v>
      </c>
      <c r="O205" s="347">
        <v>250</v>
      </c>
      <c r="P205" s="347">
        <v>0</v>
      </c>
      <c r="Q205" s="347">
        <v>810</v>
      </c>
    </row>
    <row r="206" spans="1:17" x14ac:dyDescent="0.25">
      <c r="A206" s="343" t="s">
        <v>1365</v>
      </c>
      <c r="B206" s="343" t="s">
        <v>666</v>
      </c>
      <c r="C206" s="343" t="s">
        <v>667</v>
      </c>
      <c r="D206" s="343" t="s">
        <v>668</v>
      </c>
      <c r="E206" s="342"/>
      <c r="F206" s="343" t="s">
        <v>669</v>
      </c>
      <c r="G206" s="343" t="str">
        <f>VLOOKUP(F206,class!A$1:B$460,2,FALSE)</f>
        <v>Shire District</v>
      </c>
      <c r="H206" s="343" t="str">
        <f>IFERROR(VLOOKUP(F206,classifications!A$3:C$333,3,FALSE),VLOOKUP(F206,classifications!I$2:K$28,3,FALSE))</f>
        <v>Urban with Significant Rural</v>
      </c>
      <c r="I206" s="347">
        <v>60</v>
      </c>
      <c r="J206" s="347">
        <v>0</v>
      </c>
      <c r="K206" s="347">
        <v>0</v>
      </c>
      <c r="L206" s="347">
        <v>60</v>
      </c>
      <c r="M206" s="340"/>
      <c r="N206" s="347">
        <v>140</v>
      </c>
      <c r="O206" s="347">
        <v>0</v>
      </c>
      <c r="P206" s="347">
        <v>0</v>
      </c>
      <c r="Q206" s="347">
        <v>140</v>
      </c>
    </row>
    <row r="207" spans="1:17" x14ac:dyDescent="0.25">
      <c r="A207" s="343" t="s">
        <v>1365</v>
      </c>
      <c r="B207" s="343" t="s">
        <v>670</v>
      </c>
      <c r="C207" s="343" t="s">
        <v>671</v>
      </c>
      <c r="D207" s="343" t="s">
        <v>672</v>
      </c>
      <c r="E207" s="342"/>
      <c r="F207" s="343" t="s">
        <v>673</v>
      </c>
      <c r="G207" s="343" t="str">
        <f>VLOOKUP(F207,class!A$1:B$460,2,FALSE)</f>
        <v>Shire District</v>
      </c>
      <c r="H207" s="343" t="str">
        <f>IFERROR(VLOOKUP(F207,classifications!A$3:C$333,3,FALSE),VLOOKUP(F207,classifications!I$2:K$28,3,FALSE))</f>
        <v>Predominantly Urban</v>
      </c>
      <c r="I207" s="347">
        <v>80</v>
      </c>
      <c r="J207" s="347">
        <v>0</v>
      </c>
      <c r="K207" s="347">
        <v>10</v>
      </c>
      <c r="L207" s="347">
        <v>80</v>
      </c>
      <c r="M207" s="340"/>
      <c r="N207" s="347">
        <v>50</v>
      </c>
      <c r="O207" s="347">
        <v>0</v>
      </c>
      <c r="P207" s="347">
        <v>0</v>
      </c>
      <c r="Q207" s="347">
        <v>50</v>
      </c>
    </row>
    <row r="208" spans="1:17" x14ac:dyDescent="0.25">
      <c r="A208" s="343" t="s">
        <v>1365</v>
      </c>
      <c r="B208" s="343" t="s">
        <v>674</v>
      </c>
      <c r="C208" s="343" t="s">
        <v>675</v>
      </c>
      <c r="D208" s="343" t="s">
        <v>676</v>
      </c>
      <c r="E208" s="342"/>
      <c r="F208" s="343" t="s">
        <v>677</v>
      </c>
      <c r="G208" s="343" t="str">
        <f>VLOOKUP(F208,class!A$1:B$460,2,FALSE)</f>
        <v>Shire District</v>
      </c>
      <c r="H208" s="343" t="str">
        <f>IFERROR(VLOOKUP(F208,classifications!A$3:C$333,3,FALSE),VLOOKUP(F208,classifications!I$2:K$28,3,FALSE))</f>
        <v>Predominantly Urban</v>
      </c>
      <c r="I208" s="347">
        <v>670</v>
      </c>
      <c r="J208" s="347">
        <v>290</v>
      </c>
      <c r="K208" s="347">
        <v>0</v>
      </c>
      <c r="L208" s="347">
        <v>970</v>
      </c>
      <c r="M208" s="340"/>
      <c r="N208" s="347">
        <v>470</v>
      </c>
      <c r="O208" s="347">
        <v>200</v>
      </c>
      <c r="P208" s="347">
        <v>20</v>
      </c>
      <c r="Q208" s="347">
        <v>690</v>
      </c>
    </row>
    <row r="209" spans="1:17" x14ac:dyDescent="0.25">
      <c r="A209" s="343" t="s">
        <v>1365</v>
      </c>
      <c r="B209" s="343" t="s">
        <v>678</v>
      </c>
      <c r="C209" s="343" t="s">
        <v>679</v>
      </c>
      <c r="D209" s="343" t="s">
        <v>680</v>
      </c>
      <c r="E209" s="342"/>
      <c r="F209" s="343" t="s">
        <v>681</v>
      </c>
      <c r="G209" s="343" t="str">
        <f>VLOOKUP(F209,class!A$1:B$460,2,FALSE)</f>
        <v>Shire District</v>
      </c>
      <c r="H209" s="343" t="str">
        <f>IFERROR(VLOOKUP(F209,classifications!A$3:C$333,3,FALSE),VLOOKUP(F209,classifications!I$2:K$28,3,FALSE))</f>
        <v>Urban with Significant Rural</v>
      </c>
      <c r="I209" s="348">
        <v>280</v>
      </c>
      <c r="J209" s="348">
        <v>40</v>
      </c>
      <c r="K209" s="348">
        <v>0</v>
      </c>
      <c r="L209" s="348">
        <v>320</v>
      </c>
      <c r="M209" s="340"/>
      <c r="N209" s="348">
        <v>560</v>
      </c>
      <c r="O209" s="348">
        <v>120</v>
      </c>
      <c r="P209" s="348">
        <v>0</v>
      </c>
      <c r="Q209" s="348">
        <v>670</v>
      </c>
    </row>
    <row r="210" spans="1:17" x14ac:dyDescent="0.25">
      <c r="A210" s="343" t="s">
        <v>1365</v>
      </c>
      <c r="B210" s="343" t="s">
        <v>682</v>
      </c>
      <c r="C210" s="343" t="s">
        <v>683</v>
      </c>
      <c r="D210" s="343" t="s">
        <v>684</v>
      </c>
      <c r="E210" s="342"/>
      <c r="F210" s="343" t="s">
        <v>685</v>
      </c>
      <c r="G210" s="343" t="str">
        <f>VLOOKUP(F210,class!A$1:B$460,2,FALSE)</f>
        <v>Shire District</v>
      </c>
      <c r="H210" s="343" t="str">
        <f>IFERROR(VLOOKUP(F210,classifications!A$3:C$333,3,FALSE),VLOOKUP(F210,classifications!I$2:K$28,3,FALSE))</f>
        <v>Urban with Significant Rural</v>
      </c>
      <c r="I210" s="347">
        <v>120</v>
      </c>
      <c r="J210" s="347">
        <v>30</v>
      </c>
      <c r="K210" s="347">
        <v>0</v>
      </c>
      <c r="L210" s="347">
        <v>150</v>
      </c>
      <c r="M210" s="340"/>
      <c r="N210" s="347">
        <v>190</v>
      </c>
      <c r="O210" s="347">
        <v>60</v>
      </c>
      <c r="P210" s="347">
        <v>50</v>
      </c>
      <c r="Q210" s="347">
        <v>300</v>
      </c>
    </row>
    <row r="211" spans="1:17" x14ac:dyDescent="0.25">
      <c r="A211" s="343" t="s">
        <v>1365</v>
      </c>
      <c r="B211" s="343" t="s">
        <v>686</v>
      </c>
      <c r="C211" s="343" t="s">
        <v>687</v>
      </c>
      <c r="D211" s="343" t="s">
        <v>688</v>
      </c>
      <c r="E211" s="342"/>
      <c r="F211" s="343" t="s">
        <v>689</v>
      </c>
      <c r="G211" s="343" t="str">
        <f>VLOOKUP(F211,class!A$1:B$460,2,FALSE)</f>
        <v>Shire District</v>
      </c>
      <c r="H211" s="343" t="str">
        <f>IFERROR(VLOOKUP(F211,classifications!A$3:C$333,3,FALSE),VLOOKUP(F211,classifications!I$2:K$28,3,FALSE))</f>
        <v>Predominantly Urban</v>
      </c>
      <c r="I211" s="347">
        <v>290</v>
      </c>
      <c r="J211" s="347">
        <v>170</v>
      </c>
      <c r="K211" s="347">
        <v>0</v>
      </c>
      <c r="L211" s="347">
        <v>460</v>
      </c>
      <c r="M211" s="340"/>
      <c r="N211" s="347">
        <v>670</v>
      </c>
      <c r="O211" s="347">
        <v>90</v>
      </c>
      <c r="P211" s="347">
        <v>0</v>
      </c>
      <c r="Q211" s="347">
        <v>760</v>
      </c>
    </row>
    <row r="212" spans="1:17" x14ac:dyDescent="0.25">
      <c r="A212" s="343" t="s">
        <v>1365</v>
      </c>
      <c r="B212" s="343" t="s">
        <v>690</v>
      </c>
      <c r="C212" s="343" t="s">
        <v>691</v>
      </c>
      <c r="D212" s="343" t="s">
        <v>692</v>
      </c>
      <c r="E212" s="342"/>
      <c r="F212" s="343" t="s">
        <v>693</v>
      </c>
      <c r="G212" s="343" t="str">
        <f>VLOOKUP(F212,class!A$1:B$460,2,FALSE)</f>
        <v>Shire District</v>
      </c>
      <c r="H212" s="343" t="str">
        <f>IFERROR(VLOOKUP(F212,classifications!A$3:C$333,3,FALSE),VLOOKUP(F212,classifications!I$2:K$28,3,FALSE))</f>
        <v>Predominantly Rural</v>
      </c>
      <c r="I212" s="347">
        <v>210</v>
      </c>
      <c r="J212" s="347">
        <v>140</v>
      </c>
      <c r="K212" s="347">
        <v>0</v>
      </c>
      <c r="L212" s="347">
        <v>340</v>
      </c>
      <c r="M212" s="340"/>
      <c r="N212" s="347">
        <v>320</v>
      </c>
      <c r="O212" s="347">
        <v>170</v>
      </c>
      <c r="P212" s="347">
        <v>0</v>
      </c>
      <c r="Q212" s="347">
        <v>490</v>
      </c>
    </row>
    <row r="213" spans="1:17" x14ac:dyDescent="0.25">
      <c r="A213" s="343" t="s">
        <v>1365</v>
      </c>
      <c r="B213" s="343" t="s">
        <v>694</v>
      </c>
      <c r="C213" s="343" t="s">
        <v>695</v>
      </c>
      <c r="D213" s="343" t="s">
        <v>696</v>
      </c>
      <c r="E213" s="342"/>
      <c r="F213" s="343" t="s">
        <v>697</v>
      </c>
      <c r="G213" s="343" t="str">
        <f>VLOOKUP(F213,class!A$1:B$460,2,FALSE)</f>
        <v>Shire District</v>
      </c>
      <c r="H213" s="343" t="str">
        <f>IFERROR(VLOOKUP(F213,classifications!A$3:C$333,3,FALSE),VLOOKUP(F213,classifications!I$2:K$28,3,FALSE))</f>
        <v>Predominantly Urban</v>
      </c>
      <c r="I213" s="347">
        <v>230</v>
      </c>
      <c r="J213" s="347">
        <v>140</v>
      </c>
      <c r="K213" s="347">
        <v>0</v>
      </c>
      <c r="L213" s="347">
        <v>360</v>
      </c>
      <c r="M213" s="340"/>
      <c r="N213" s="347">
        <v>220</v>
      </c>
      <c r="O213" s="347">
        <v>90</v>
      </c>
      <c r="P213" s="347">
        <v>0</v>
      </c>
      <c r="Q213" s="347">
        <v>310</v>
      </c>
    </row>
    <row r="214" spans="1:17" x14ac:dyDescent="0.25">
      <c r="A214" s="343" t="s">
        <v>1365</v>
      </c>
      <c r="B214" s="343" t="s">
        <v>698</v>
      </c>
      <c r="C214" s="343" t="s">
        <v>699</v>
      </c>
      <c r="D214" s="343" t="s">
        <v>700</v>
      </c>
      <c r="E214" s="342"/>
      <c r="F214" s="343" t="s">
        <v>701</v>
      </c>
      <c r="G214" s="343" t="str">
        <f>VLOOKUP(F214,class!A$1:B$460,2,FALSE)</f>
        <v>Shire District</v>
      </c>
      <c r="H214" s="343" t="str">
        <f>IFERROR(VLOOKUP(F214,classifications!A$3:C$333,3,FALSE),VLOOKUP(F214,classifications!I$2:K$28,3,FALSE))</f>
        <v>Predominantly Rural</v>
      </c>
      <c r="I214" s="347">
        <v>420</v>
      </c>
      <c r="J214" s="347">
        <v>70</v>
      </c>
      <c r="K214" s="347">
        <v>100</v>
      </c>
      <c r="L214" s="347">
        <v>590</v>
      </c>
      <c r="M214" s="340"/>
      <c r="N214" s="347">
        <v>850</v>
      </c>
      <c r="O214" s="347">
        <v>40</v>
      </c>
      <c r="P214" s="347">
        <v>10</v>
      </c>
      <c r="Q214" s="347">
        <v>900</v>
      </c>
    </row>
    <row r="215" spans="1:17" x14ac:dyDescent="0.25">
      <c r="A215" s="343" t="s">
        <v>1365</v>
      </c>
      <c r="B215" s="343" t="s">
        <v>702</v>
      </c>
      <c r="C215" s="343" t="s">
        <v>703</v>
      </c>
      <c r="D215" s="343" t="s">
        <v>704</v>
      </c>
      <c r="E215" s="342"/>
      <c r="F215" s="343" t="s">
        <v>705</v>
      </c>
      <c r="G215" s="343" t="str">
        <f>VLOOKUP(F215,class!A$1:B$460,2,FALSE)</f>
        <v>Shire District</v>
      </c>
      <c r="H215" s="343" t="str">
        <f>IFERROR(VLOOKUP(F215,classifications!A$3:C$333,3,FALSE),VLOOKUP(F215,classifications!I$2:K$28,3,FALSE))</f>
        <v>Predominantly Rural</v>
      </c>
      <c r="I215" s="347">
        <v>120</v>
      </c>
      <c r="J215" s="347">
        <v>30</v>
      </c>
      <c r="K215" s="347">
        <v>0</v>
      </c>
      <c r="L215" s="347">
        <v>150</v>
      </c>
      <c r="M215" s="340"/>
      <c r="N215" s="347">
        <v>350</v>
      </c>
      <c r="O215" s="347">
        <v>70</v>
      </c>
      <c r="P215" s="347">
        <v>0</v>
      </c>
      <c r="Q215" s="347">
        <v>420</v>
      </c>
    </row>
    <row r="216" spans="1:17" x14ac:dyDescent="0.25">
      <c r="A216" s="343" t="s">
        <v>1365</v>
      </c>
      <c r="B216" s="343"/>
      <c r="C216" s="343"/>
      <c r="D216" s="343"/>
      <c r="E216" s="342"/>
      <c r="F216" s="343"/>
      <c r="G216" s="343" t="e">
        <f>VLOOKUP(F216,class!A$1:B$460,2,FALSE)</f>
        <v>#N/A</v>
      </c>
      <c r="H216" s="343" t="e">
        <f>IFERROR(VLOOKUP(F216,classifications!A$3:C$333,3,FALSE),VLOOKUP(F216,classifications!I$2:K$28,3,FALSE))</f>
        <v>#N/A</v>
      </c>
      <c r="I216" s="346"/>
      <c r="J216" s="346"/>
      <c r="K216" s="346"/>
      <c r="L216" s="346"/>
      <c r="M216" s="340"/>
      <c r="N216" s="346"/>
      <c r="O216" s="346"/>
      <c r="P216" s="346"/>
      <c r="Q216" s="346"/>
    </row>
    <row r="217" spans="1:17" x14ac:dyDescent="0.25">
      <c r="A217" s="343" t="s">
        <v>1365</v>
      </c>
      <c r="B217" s="343"/>
      <c r="C217" s="343"/>
      <c r="D217" s="343" t="s">
        <v>706</v>
      </c>
      <c r="E217" s="342" t="s">
        <v>707</v>
      </c>
      <c r="F217" s="342" t="s">
        <v>707</v>
      </c>
      <c r="G217" s="343" t="str">
        <f>VLOOKUP(F217,class!A$1:B$460,2,FALSE)</f>
        <v>Shire County</v>
      </c>
      <c r="H217" s="343" t="str">
        <f>IFERROR(VLOOKUP(F217,classifications!A$3:C$333,3,FALSE),VLOOKUP(F217,classifications!I$2:K$28,3,FALSE))</f>
        <v>Urban with Significant Rural</v>
      </c>
      <c r="I217" s="347">
        <v>1480</v>
      </c>
      <c r="J217" s="347">
        <v>550</v>
      </c>
      <c r="K217" s="347">
        <v>0</v>
      </c>
      <c r="L217" s="347">
        <v>2030</v>
      </c>
      <c r="M217" s="340"/>
      <c r="N217" s="347">
        <v>1940</v>
      </c>
      <c r="O217" s="347">
        <v>590</v>
      </c>
      <c r="P217" s="347">
        <v>0</v>
      </c>
      <c r="Q217" s="347">
        <v>2540</v>
      </c>
    </row>
    <row r="218" spans="1:17" x14ac:dyDescent="0.25">
      <c r="A218" s="343" t="s">
        <v>1365</v>
      </c>
      <c r="B218" s="343" t="s">
        <v>708</v>
      </c>
      <c r="C218" s="343" t="s">
        <v>709</v>
      </c>
      <c r="D218" s="343" t="s">
        <v>710</v>
      </c>
      <c r="E218" s="342"/>
      <c r="F218" s="343" t="s">
        <v>711</v>
      </c>
      <c r="G218" s="343" t="str">
        <f>VLOOKUP(F218,class!A$1:B$460,2,FALSE)</f>
        <v>Shire District</v>
      </c>
      <c r="H218" s="343" t="str">
        <f>IFERROR(VLOOKUP(F218,classifications!A$3:C$333,3,FALSE),VLOOKUP(F218,classifications!I$2:K$28,3,FALSE))</f>
        <v>Predominantly Urban</v>
      </c>
      <c r="I218" s="347">
        <v>190</v>
      </c>
      <c r="J218" s="347">
        <v>0</v>
      </c>
      <c r="K218" s="347">
        <v>0</v>
      </c>
      <c r="L218" s="347">
        <v>190</v>
      </c>
      <c r="M218" s="340"/>
      <c r="N218" s="347">
        <v>270</v>
      </c>
      <c r="O218" s="347">
        <v>50</v>
      </c>
      <c r="P218" s="347">
        <v>0</v>
      </c>
      <c r="Q218" s="347">
        <v>310</v>
      </c>
    </row>
    <row r="219" spans="1:17" x14ac:dyDescent="0.25">
      <c r="A219" s="343" t="s">
        <v>1365</v>
      </c>
      <c r="B219" s="343" t="s">
        <v>712</v>
      </c>
      <c r="C219" s="343" t="s">
        <v>713</v>
      </c>
      <c r="D219" s="343" t="s">
        <v>714</v>
      </c>
      <c r="E219" s="342"/>
      <c r="F219" s="343" t="s">
        <v>715</v>
      </c>
      <c r="G219" s="343" t="str">
        <f>VLOOKUP(F219,class!A$1:B$460,2,FALSE)</f>
        <v>Shire District</v>
      </c>
      <c r="H219" s="343" t="str">
        <f>IFERROR(VLOOKUP(F219,classifications!A$3:C$333,3,FALSE),VLOOKUP(F219,classifications!I$2:K$28,3,FALSE))</f>
        <v>Predominantly Rural</v>
      </c>
      <c r="I219" s="348">
        <v>230</v>
      </c>
      <c r="J219" s="348">
        <v>130</v>
      </c>
      <c r="K219" s="348">
        <v>0</v>
      </c>
      <c r="L219" s="348">
        <v>350</v>
      </c>
      <c r="M219" s="340"/>
      <c r="N219" s="348">
        <v>230</v>
      </c>
      <c r="O219" s="348">
        <v>110</v>
      </c>
      <c r="P219" s="348">
        <v>0</v>
      </c>
      <c r="Q219" s="348">
        <v>340</v>
      </c>
    </row>
    <row r="220" spans="1:17" x14ac:dyDescent="0.25">
      <c r="A220" s="343" t="s">
        <v>1365</v>
      </c>
      <c r="B220" s="343" t="s">
        <v>716</v>
      </c>
      <c r="C220" s="343" t="s">
        <v>717</v>
      </c>
      <c r="D220" s="343" t="s">
        <v>718</v>
      </c>
      <c r="E220" s="342"/>
      <c r="F220" s="343" t="s">
        <v>719</v>
      </c>
      <c r="G220" s="343" t="str">
        <f>VLOOKUP(F220,class!A$1:B$460,2,FALSE)</f>
        <v>Shire District</v>
      </c>
      <c r="H220" s="343" t="str">
        <f>IFERROR(VLOOKUP(F220,classifications!A$3:C$333,3,FALSE),VLOOKUP(F220,classifications!I$2:K$28,3,FALSE))</f>
        <v>Predominantly Rural</v>
      </c>
      <c r="I220" s="347">
        <v>250</v>
      </c>
      <c r="J220" s="347">
        <v>50</v>
      </c>
      <c r="K220" s="347">
        <v>0</v>
      </c>
      <c r="L220" s="347">
        <v>300</v>
      </c>
      <c r="M220" s="340"/>
      <c r="N220" s="347">
        <v>280</v>
      </c>
      <c r="O220" s="347">
        <v>70</v>
      </c>
      <c r="P220" s="347">
        <v>0</v>
      </c>
      <c r="Q220" s="347">
        <v>350</v>
      </c>
    </row>
    <row r="221" spans="1:17" x14ac:dyDescent="0.25">
      <c r="A221" s="343" t="s">
        <v>1365</v>
      </c>
      <c r="B221" s="343" t="s">
        <v>720</v>
      </c>
      <c r="C221" s="343" t="s">
        <v>721</v>
      </c>
      <c r="D221" s="343" t="s">
        <v>722</v>
      </c>
      <c r="E221" s="342"/>
      <c r="F221" s="343" t="s">
        <v>723</v>
      </c>
      <c r="G221" s="343" t="str">
        <f>VLOOKUP(F221,class!A$1:B$460,2,FALSE)</f>
        <v>Shire District</v>
      </c>
      <c r="H221" s="343" t="str">
        <f>IFERROR(VLOOKUP(F221,classifications!A$3:C$333,3,FALSE),VLOOKUP(F221,classifications!I$2:K$28,3,FALSE))</f>
        <v>Predominantly Urban</v>
      </c>
      <c r="I221" s="347">
        <v>130</v>
      </c>
      <c r="J221" s="348">
        <v>80</v>
      </c>
      <c r="K221" s="347">
        <v>0</v>
      </c>
      <c r="L221" s="348">
        <v>210</v>
      </c>
      <c r="M221" s="340"/>
      <c r="N221" s="347">
        <v>230</v>
      </c>
      <c r="O221" s="347">
        <v>50</v>
      </c>
      <c r="P221" s="347">
        <v>0</v>
      </c>
      <c r="Q221" s="347">
        <v>280</v>
      </c>
    </row>
    <row r="222" spans="1:17" x14ac:dyDescent="0.25">
      <c r="A222" s="343" t="s">
        <v>1365</v>
      </c>
      <c r="B222" s="343" t="s">
        <v>724</v>
      </c>
      <c r="C222" s="343" t="s">
        <v>725</v>
      </c>
      <c r="D222" s="343" t="s">
        <v>726</v>
      </c>
      <c r="E222" s="342"/>
      <c r="F222" s="343" t="s">
        <v>727</v>
      </c>
      <c r="G222" s="343" t="str">
        <f>VLOOKUP(F222,class!A$1:B$460,2,FALSE)</f>
        <v>Shire District</v>
      </c>
      <c r="H222" s="343" t="str">
        <f>IFERROR(VLOOKUP(F222,classifications!A$3:C$333,3,FALSE),VLOOKUP(F222,classifications!I$2:K$28,3,FALSE))</f>
        <v>Urban with Significant Rural</v>
      </c>
      <c r="I222" s="347">
        <v>410</v>
      </c>
      <c r="J222" s="347">
        <v>160</v>
      </c>
      <c r="K222" s="347">
        <v>0</v>
      </c>
      <c r="L222" s="347">
        <v>570</v>
      </c>
      <c r="M222" s="340"/>
      <c r="N222" s="347">
        <v>520</v>
      </c>
      <c r="O222" s="347">
        <v>160</v>
      </c>
      <c r="P222" s="347">
        <v>0</v>
      </c>
      <c r="Q222" s="347">
        <v>680</v>
      </c>
    </row>
    <row r="223" spans="1:17" x14ac:dyDescent="0.25">
      <c r="A223" s="343" t="s">
        <v>1365</v>
      </c>
      <c r="B223" s="343" t="s">
        <v>728</v>
      </c>
      <c r="C223" s="343" t="s">
        <v>729</v>
      </c>
      <c r="D223" s="343" t="s">
        <v>730</v>
      </c>
      <c r="E223" s="342"/>
      <c r="F223" s="343" t="s">
        <v>731</v>
      </c>
      <c r="G223" s="343" t="str">
        <f>VLOOKUP(F223,class!A$1:B$460,2,FALSE)</f>
        <v>Shire District</v>
      </c>
      <c r="H223" s="343" t="str">
        <f>IFERROR(VLOOKUP(F223,classifications!A$3:C$333,3,FALSE),VLOOKUP(F223,classifications!I$2:K$28,3,FALSE))</f>
        <v>Predominantly Rural</v>
      </c>
      <c r="I223" s="347">
        <v>280</v>
      </c>
      <c r="J223" s="347">
        <v>130</v>
      </c>
      <c r="K223" s="347">
        <v>0</v>
      </c>
      <c r="L223" s="347">
        <v>410</v>
      </c>
      <c r="M223" s="340"/>
      <c r="N223" s="347">
        <v>420</v>
      </c>
      <c r="O223" s="347">
        <v>160</v>
      </c>
      <c r="P223" s="347">
        <v>0</v>
      </c>
      <c r="Q223" s="347">
        <v>580</v>
      </c>
    </row>
    <row r="224" spans="1:17" x14ac:dyDescent="0.25">
      <c r="A224" s="343" t="s">
        <v>1365</v>
      </c>
      <c r="B224" s="343"/>
      <c r="C224" s="343"/>
      <c r="D224" s="343"/>
      <c r="E224" s="342"/>
      <c r="F224" s="343"/>
      <c r="G224" s="343" t="e">
        <f>VLOOKUP(F224,class!A$1:B$460,2,FALSE)</f>
        <v>#N/A</v>
      </c>
      <c r="H224" s="343" t="e">
        <f>IFERROR(VLOOKUP(F224,classifications!A$3:C$333,3,FALSE),VLOOKUP(F224,classifications!I$2:K$28,3,FALSE))</f>
        <v>#N/A</v>
      </c>
      <c r="I224" s="346"/>
      <c r="J224" s="346"/>
      <c r="K224" s="346"/>
      <c r="L224" s="346"/>
      <c r="M224" s="340"/>
      <c r="N224" s="346"/>
      <c r="O224" s="346"/>
      <c r="P224" s="346"/>
      <c r="Q224" s="346"/>
    </row>
    <row r="225" spans="1:17" x14ac:dyDescent="0.25">
      <c r="A225" s="343" t="s">
        <v>1365</v>
      </c>
      <c r="B225" s="343"/>
      <c r="C225" s="343"/>
      <c r="D225" s="343" t="s">
        <v>732</v>
      </c>
      <c r="E225" s="342" t="s">
        <v>733</v>
      </c>
      <c r="F225" s="342" t="s">
        <v>733</v>
      </c>
      <c r="G225" s="343" t="str">
        <f>VLOOKUP(F225,class!A$1:B$460,2,FALSE)</f>
        <v>Shire County</v>
      </c>
      <c r="H225" s="343" t="str">
        <f>IFERROR(VLOOKUP(F225,classifications!A$3:C$333,3,FALSE),VLOOKUP(F225,classifications!I$2:K$28,3,FALSE))</f>
        <v>Urban with Significant Rural</v>
      </c>
      <c r="I225" s="347">
        <v>2510</v>
      </c>
      <c r="J225" s="347">
        <v>1250</v>
      </c>
      <c r="K225" s="347">
        <v>90</v>
      </c>
      <c r="L225" s="347">
        <v>3850</v>
      </c>
      <c r="M225" s="340"/>
      <c r="N225" s="347">
        <v>4220</v>
      </c>
      <c r="O225" s="347">
        <v>1530</v>
      </c>
      <c r="P225" s="347">
        <v>40</v>
      </c>
      <c r="Q225" s="347">
        <v>5800</v>
      </c>
    </row>
    <row r="226" spans="1:17" x14ac:dyDescent="0.25">
      <c r="A226" s="343" t="s">
        <v>1365</v>
      </c>
      <c r="B226" s="343" t="s">
        <v>734</v>
      </c>
      <c r="C226" s="343" t="s">
        <v>735</v>
      </c>
      <c r="D226" s="343" t="s">
        <v>736</v>
      </c>
      <c r="E226" s="342"/>
      <c r="F226" s="343" t="s">
        <v>737</v>
      </c>
      <c r="G226" s="343" t="str">
        <f>VLOOKUP(F226,class!A$1:B$460,2,FALSE)</f>
        <v>Shire District</v>
      </c>
      <c r="H226" s="343" t="str">
        <f>IFERROR(VLOOKUP(F226,classifications!A$3:C$333,3,FALSE),VLOOKUP(F226,classifications!I$2:K$28,3,FALSE))</f>
        <v>Urban with Significant Rural</v>
      </c>
      <c r="I226" s="347">
        <v>460</v>
      </c>
      <c r="J226" s="347">
        <v>220</v>
      </c>
      <c r="K226" s="347">
        <v>0</v>
      </c>
      <c r="L226" s="347">
        <v>670</v>
      </c>
      <c r="M226" s="340"/>
      <c r="N226" s="347">
        <v>670</v>
      </c>
      <c r="O226" s="347">
        <v>360</v>
      </c>
      <c r="P226" s="347">
        <v>0</v>
      </c>
      <c r="Q226" s="347">
        <v>1030</v>
      </c>
    </row>
    <row r="227" spans="1:17" x14ac:dyDescent="0.25">
      <c r="A227" s="343" t="s">
        <v>1365</v>
      </c>
      <c r="B227" s="343" t="s">
        <v>738</v>
      </c>
      <c r="C227" s="343" t="s">
        <v>739</v>
      </c>
      <c r="D227" s="343" t="s">
        <v>740</v>
      </c>
      <c r="E227" s="342"/>
      <c r="F227" s="343" t="s">
        <v>741</v>
      </c>
      <c r="G227" s="343" t="str">
        <f>VLOOKUP(F227,class!A$1:B$460,2,FALSE)</f>
        <v>Shire District</v>
      </c>
      <c r="H227" s="343" t="str">
        <f>IFERROR(VLOOKUP(F227,classifications!A$3:C$333,3,FALSE),VLOOKUP(F227,classifications!I$2:K$28,3,FALSE))</f>
        <v>Predominantly Rural</v>
      </c>
      <c r="I227" s="348">
        <v>350</v>
      </c>
      <c r="J227" s="348">
        <v>90</v>
      </c>
      <c r="K227" s="348">
        <v>0</v>
      </c>
      <c r="L227" s="348">
        <v>440</v>
      </c>
      <c r="M227" s="340"/>
      <c r="N227" s="348">
        <v>570</v>
      </c>
      <c r="O227" s="348">
        <v>200</v>
      </c>
      <c r="P227" s="348">
        <v>0</v>
      </c>
      <c r="Q227" s="348">
        <v>770</v>
      </c>
    </row>
    <row r="228" spans="1:17" x14ac:dyDescent="0.25">
      <c r="A228" s="343" t="s">
        <v>1365</v>
      </c>
      <c r="B228" s="343" t="s">
        <v>742</v>
      </c>
      <c r="C228" s="343" t="s">
        <v>743</v>
      </c>
      <c r="D228" s="343" t="s">
        <v>744</v>
      </c>
      <c r="E228" s="342"/>
      <c r="F228" s="343" t="s">
        <v>745</v>
      </c>
      <c r="G228" s="343" t="str">
        <f>VLOOKUP(F228,class!A$1:B$460,2,FALSE)</f>
        <v>Shire District</v>
      </c>
      <c r="H228" s="343" t="str">
        <f>IFERROR(VLOOKUP(F228,classifications!A$3:C$333,3,FALSE),VLOOKUP(F228,classifications!I$2:K$28,3,FALSE))</f>
        <v>Predominantly Urban</v>
      </c>
      <c r="I228" s="347">
        <v>230</v>
      </c>
      <c r="J228" s="347">
        <v>60</v>
      </c>
      <c r="K228" s="347">
        <v>0</v>
      </c>
      <c r="L228" s="347">
        <v>280</v>
      </c>
      <c r="M228" s="340"/>
      <c r="N228" s="347">
        <v>750</v>
      </c>
      <c r="O228" s="347">
        <v>240</v>
      </c>
      <c r="P228" s="347">
        <v>0</v>
      </c>
      <c r="Q228" s="347">
        <v>990</v>
      </c>
    </row>
    <row r="229" spans="1:17" x14ac:dyDescent="0.25">
      <c r="A229" s="343" t="s">
        <v>1365</v>
      </c>
      <c r="B229" s="343" t="s">
        <v>746</v>
      </c>
      <c r="C229" s="343" t="s">
        <v>747</v>
      </c>
      <c r="D229" s="343" t="s">
        <v>748</v>
      </c>
      <c r="E229" s="342"/>
      <c r="F229" s="343" t="s">
        <v>749</v>
      </c>
      <c r="G229" s="343" t="str">
        <f>VLOOKUP(F229,class!A$1:B$460,2,FALSE)</f>
        <v>Shire District</v>
      </c>
      <c r="H229" s="343" t="str">
        <f>IFERROR(VLOOKUP(F229,classifications!A$3:C$333,3,FALSE),VLOOKUP(F229,classifications!I$2:K$28,3,FALSE))</f>
        <v>Predominantly Urban</v>
      </c>
      <c r="I229" s="347">
        <v>30</v>
      </c>
      <c r="J229" s="347">
        <v>0</v>
      </c>
      <c r="K229" s="347">
        <v>10</v>
      </c>
      <c r="L229" s="347">
        <v>30</v>
      </c>
      <c r="M229" s="340"/>
      <c r="N229" s="347">
        <v>110</v>
      </c>
      <c r="O229" s="347">
        <v>50</v>
      </c>
      <c r="P229" s="347">
        <v>10</v>
      </c>
      <c r="Q229" s="347">
        <v>160</v>
      </c>
    </row>
    <row r="230" spans="1:17" x14ac:dyDescent="0.25">
      <c r="A230" s="343" t="s">
        <v>1365</v>
      </c>
      <c r="B230" s="343" t="s">
        <v>750</v>
      </c>
      <c r="C230" s="343" t="s">
        <v>751</v>
      </c>
      <c r="D230" s="343" t="s">
        <v>752</v>
      </c>
      <c r="E230" s="342"/>
      <c r="F230" s="343" t="s">
        <v>753</v>
      </c>
      <c r="G230" s="343" t="str">
        <f>VLOOKUP(F230,class!A$1:B$460,2,FALSE)</f>
        <v>Shire District</v>
      </c>
      <c r="H230" s="343" t="str">
        <f>IFERROR(VLOOKUP(F230,classifications!A$3:C$333,3,FALSE),VLOOKUP(F230,classifications!I$2:K$28,3,FALSE))</f>
        <v>Predominantly Urban</v>
      </c>
      <c r="I230" s="347">
        <v>10</v>
      </c>
      <c r="J230" s="347">
        <v>0</v>
      </c>
      <c r="K230" s="347">
        <v>0</v>
      </c>
      <c r="L230" s="347">
        <v>10</v>
      </c>
      <c r="M230" s="340"/>
      <c r="N230" s="347">
        <v>20</v>
      </c>
      <c r="O230" s="347">
        <v>0</v>
      </c>
      <c r="P230" s="347">
        <v>0</v>
      </c>
      <c r="Q230" s="347">
        <v>20</v>
      </c>
    </row>
    <row r="231" spans="1:17" x14ac:dyDescent="0.25">
      <c r="A231" s="343" t="s">
        <v>1365</v>
      </c>
      <c r="B231" s="343" t="s">
        <v>754</v>
      </c>
      <c r="C231" s="343" t="s">
        <v>755</v>
      </c>
      <c r="D231" s="343" t="s">
        <v>756</v>
      </c>
      <c r="E231" s="342"/>
      <c r="F231" s="343" t="s">
        <v>757</v>
      </c>
      <c r="G231" s="343" t="str">
        <f>VLOOKUP(F231,class!A$1:B$460,2,FALSE)</f>
        <v>Shire District</v>
      </c>
      <c r="H231" s="343" t="str">
        <f>IFERROR(VLOOKUP(F231,classifications!A$3:C$333,3,FALSE),VLOOKUP(F231,classifications!I$2:K$28,3,FALSE))</f>
        <v>Urban with Significant Rural</v>
      </c>
      <c r="I231" s="347">
        <v>150</v>
      </c>
      <c r="J231" s="347">
        <v>80</v>
      </c>
      <c r="K231" s="347">
        <v>0</v>
      </c>
      <c r="L231" s="347">
        <v>230</v>
      </c>
      <c r="M231" s="340"/>
      <c r="N231" s="347">
        <v>130</v>
      </c>
      <c r="O231" s="347">
        <v>100</v>
      </c>
      <c r="P231" s="347">
        <v>0</v>
      </c>
      <c r="Q231" s="347">
        <v>230</v>
      </c>
    </row>
    <row r="232" spans="1:17" x14ac:dyDescent="0.25">
      <c r="A232" s="343" t="s">
        <v>1365</v>
      </c>
      <c r="B232" s="343" t="s">
        <v>758</v>
      </c>
      <c r="C232" s="343" t="s">
        <v>759</v>
      </c>
      <c r="D232" s="343" t="s">
        <v>760</v>
      </c>
      <c r="E232" s="342"/>
      <c r="F232" s="343" t="s">
        <v>761</v>
      </c>
      <c r="G232" s="343" t="str">
        <f>VLOOKUP(F232,class!A$1:B$460,2,FALSE)</f>
        <v>Shire District</v>
      </c>
      <c r="H232" s="343" t="str">
        <f>IFERROR(VLOOKUP(F232,classifications!A$3:C$333,3,FALSE),VLOOKUP(F232,classifications!I$2:K$28,3,FALSE))</f>
        <v>Predominantly Urban</v>
      </c>
      <c r="I232" s="348">
        <v>260</v>
      </c>
      <c r="J232" s="348">
        <v>80</v>
      </c>
      <c r="K232" s="348">
        <v>0</v>
      </c>
      <c r="L232" s="348">
        <v>340</v>
      </c>
      <c r="M232" s="340"/>
      <c r="N232" s="348">
        <v>280</v>
      </c>
      <c r="O232" s="348">
        <v>90</v>
      </c>
      <c r="P232" s="348">
        <v>0</v>
      </c>
      <c r="Q232" s="348">
        <v>370</v>
      </c>
    </row>
    <row r="233" spans="1:17" x14ac:dyDescent="0.25">
      <c r="A233" s="343" t="s">
        <v>1365</v>
      </c>
      <c r="B233" s="343" t="s">
        <v>762</v>
      </c>
      <c r="C233" s="343" t="s">
        <v>763</v>
      </c>
      <c r="D233" s="343" t="s">
        <v>764</v>
      </c>
      <c r="E233" s="342"/>
      <c r="F233" s="343" t="s">
        <v>765</v>
      </c>
      <c r="G233" s="343" t="str">
        <f>VLOOKUP(F233,class!A$1:B$460,2,FALSE)</f>
        <v>Shire District</v>
      </c>
      <c r="H233" s="343" t="str">
        <f>IFERROR(VLOOKUP(F233,classifications!A$3:C$333,3,FALSE),VLOOKUP(F233,classifications!I$2:K$28,3,FALSE))</f>
        <v>Urban with Significant Rural</v>
      </c>
      <c r="I233" s="347">
        <v>140</v>
      </c>
      <c r="J233" s="347">
        <v>50</v>
      </c>
      <c r="K233" s="347">
        <v>0</v>
      </c>
      <c r="L233" s="347">
        <v>190</v>
      </c>
      <c r="M233" s="340"/>
      <c r="N233" s="347">
        <v>220</v>
      </c>
      <c r="O233" s="347">
        <v>50</v>
      </c>
      <c r="P233" s="347">
        <v>40</v>
      </c>
      <c r="Q233" s="347">
        <v>310</v>
      </c>
    </row>
    <row r="234" spans="1:17" x14ac:dyDescent="0.25">
      <c r="A234" s="343" t="s">
        <v>1365</v>
      </c>
      <c r="B234" s="343" t="s">
        <v>766</v>
      </c>
      <c r="C234" s="343" t="s">
        <v>767</v>
      </c>
      <c r="D234" s="343" t="s">
        <v>768</v>
      </c>
      <c r="E234" s="342"/>
      <c r="F234" s="343" t="s">
        <v>769</v>
      </c>
      <c r="G234" s="343" t="str">
        <f>VLOOKUP(F234,class!A$1:B$460,2,FALSE)</f>
        <v>Shire District</v>
      </c>
      <c r="H234" s="343" t="str">
        <f>IFERROR(VLOOKUP(F234,classifications!A$3:C$333,3,FALSE),VLOOKUP(F234,classifications!I$2:K$28,3,FALSE))</f>
        <v>Predominantly Urban</v>
      </c>
      <c r="I234" s="347">
        <v>130</v>
      </c>
      <c r="J234" s="347">
        <v>190</v>
      </c>
      <c r="K234" s="347">
        <v>0</v>
      </c>
      <c r="L234" s="347">
        <v>310</v>
      </c>
      <c r="M234" s="340"/>
      <c r="N234" s="347">
        <v>490</v>
      </c>
      <c r="O234" s="347">
        <v>110</v>
      </c>
      <c r="P234" s="347">
        <v>0</v>
      </c>
      <c r="Q234" s="347">
        <v>600</v>
      </c>
    </row>
    <row r="235" spans="1:17" x14ac:dyDescent="0.25">
      <c r="A235" s="343" t="s">
        <v>1365</v>
      </c>
      <c r="B235" s="343" t="s">
        <v>770</v>
      </c>
      <c r="C235" s="343" t="s">
        <v>771</v>
      </c>
      <c r="D235" s="343" t="s">
        <v>772</v>
      </c>
      <c r="E235" s="342"/>
      <c r="F235" s="343" t="s">
        <v>773</v>
      </c>
      <c r="G235" s="343" t="str">
        <f>VLOOKUP(F235,class!A$1:B$460,2,FALSE)</f>
        <v>Shire District</v>
      </c>
      <c r="H235" s="343" t="str">
        <f>IFERROR(VLOOKUP(F235,classifications!A$3:C$333,3,FALSE),VLOOKUP(F235,classifications!I$2:K$28,3,FALSE))</f>
        <v>Urban with Significant Rural</v>
      </c>
      <c r="I235" s="347">
        <v>530</v>
      </c>
      <c r="J235" s="347">
        <v>210</v>
      </c>
      <c r="K235" s="347">
        <v>0</v>
      </c>
      <c r="L235" s="347">
        <v>730</v>
      </c>
      <c r="M235" s="340"/>
      <c r="N235" s="347">
        <v>610</v>
      </c>
      <c r="O235" s="347">
        <v>270</v>
      </c>
      <c r="P235" s="347">
        <v>0</v>
      </c>
      <c r="Q235" s="347">
        <v>880</v>
      </c>
    </row>
    <row r="236" spans="1:17" x14ac:dyDescent="0.25">
      <c r="A236" s="343" t="s">
        <v>1365</v>
      </c>
      <c r="B236" s="343" t="s">
        <v>774</v>
      </c>
      <c r="C236" s="343" t="s">
        <v>775</v>
      </c>
      <c r="D236" s="343" t="s">
        <v>776</v>
      </c>
      <c r="E236" s="342"/>
      <c r="F236" s="343" t="s">
        <v>777</v>
      </c>
      <c r="G236" s="343" t="str">
        <f>VLOOKUP(F236,class!A$1:B$460,2,FALSE)</f>
        <v>Shire District</v>
      </c>
      <c r="H236" s="343" t="str">
        <f>IFERROR(VLOOKUP(F236,classifications!A$3:C$333,3,FALSE),VLOOKUP(F236,classifications!I$2:K$28,3,FALSE))</f>
        <v>Predominantly Rural</v>
      </c>
      <c r="I236" s="347">
        <v>240</v>
      </c>
      <c r="J236" s="348">
        <v>290</v>
      </c>
      <c r="K236" s="348">
        <v>90</v>
      </c>
      <c r="L236" s="348">
        <v>620</v>
      </c>
      <c r="M236" s="340"/>
      <c r="N236" s="348">
        <v>380</v>
      </c>
      <c r="O236" s="348">
        <v>70</v>
      </c>
      <c r="P236" s="348">
        <v>0</v>
      </c>
      <c r="Q236" s="348">
        <v>460</v>
      </c>
    </row>
    <row r="237" spans="1:17" x14ac:dyDescent="0.25">
      <c r="A237" s="343" t="s">
        <v>1365</v>
      </c>
      <c r="B237" s="343"/>
      <c r="C237" s="343"/>
      <c r="D237" s="343"/>
      <c r="E237" s="342"/>
      <c r="F237" s="343"/>
      <c r="G237" s="343" t="e">
        <f>VLOOKUP(F237,class!A$1:B$460,2,FALSE)</f>
        <v>#N/A</v>
      </c>
      <c r="H237" s="343" t="e">
        <f>IFERROR(VLOOKUP(F237,classifications!A$3:C$333,3,FALSE),VLOOKUP(F237,classifications!I$2:K$28,3,FALSE))</f>
        <v>#N/A</v>
      </c>
      <c r="I237" s="346"/>
      <c r="J237" s="346"/>
      <c r="K237" s="346"/>
      <c r="L237" s="346"/>
      <c r="M237" s="340"/>
      <c r="N237" s="346"/>
      <c r="O237" s="346"/>
      <c r="P237" s="346"/>
      <c r="Q237" s="346"/>
    </row>
    <row r="238" spans="1:17" x14ac:dyDescent="0.25">
      <c r="A238" s="343" t="s">
        <v>1365</v>
      </c>
      <c r="B238" s="343"/>
      <c r="C238" s="343"/>
      <c r="D238" s="343" t="s">
        <v>778</v>
      </c>
      <c r="E238" s="342" t="s">
        <v>779</v>
      </c>
      <c r="F238" s="342" t="s">
        <v>779</v>
      </c>
      <c r="G238" s="343" t="str">
        <f>VLOOKUP(F238,class!A$1:B$460,2,FALSE)</f>
        <v>Shire County</v>
      </c>
      <c r="H238" s="343" t="str">
        <f>IFERROR(VLOOKUP(F238,classifications!A$3:C$333,3,FALSE),VLOOKUP(F238,classifications!I$2:K$28,3,FALSE))</f>
        <v>Predominantly Urban</v>
      </c>
      <c r="I238" s="347">
        <v>2290</v>
      </c>
      <c r="J238" s="347">
        <v>480</v>
      </c>
      <c r="K238" s="347">
        <v>10</v>
      </c>
      <c r="L238" s="347">
        <v>2780</v>
      </c>
      <c r="M238" s="340"/>
      <c r="N238" s="347">
        <v>1890</v>
      </c>
      <c r="O238" s="347">
        <v>650</v>
      </c>
      <c r="P238" s="347">
        <v>30</v>
      </c>
      <c r="Q238" s="347">
        <v>2560</v>
      </c>
    </row>
    <row r="239" spans="1:17" x14ac:dyDescent="0.25">
      <c r="A239" s="343" t="s">
        <v>1365</v>
      </c>
      <c r="B239" s="343" t="s">
        <v>780</v>
      </c>
      <c r="C239" s="343" t="s">
        <v>781</v>
      </c>
      <c r="D239" s="343" t="s">
        <v>782</v>
      </c>
      <c r="E239" s="342"/>
      <c r="F239" s="343" t="s">
        <v>783</v>
      </c>
      <c r="G239" s="343" t="str">
        <f>VLOOKUP(F239,class!A$1:B$460,2,FALSE)</f>
        <v>Shire District</v>
      </c>
      <c r="H239" s="343" t="str">
        <f>IFERROR(VLOOKUP(F239,classifications!A$3:C$333,3,FALSE),VLOOKUP(F239,classifications!I$2:K$28,3,FALSE))</f>
        <v>Predominantly Urban</v>
      </c>
      <c r="I239" s="347">
        <v>110</v>
      </c>
      <c r="J239" s="347">
        <v>10</v>
      </c>
      <c r="K239" s="347">
        <v>0</v>
      </c>
      <c r="L239" s="347">
        <v>120</v>
      </c>
      <c r="M239" s="340"/>
      <c r="N239" s="347">
        <v>100</v>
      </c>
      <c r="O239" s="347">
        <v>10</v>
      </c>
      <c r="P239" s="347">
        <v>0</v>
      </c>
      <c r="Q239" s="347">
        <v>110</v>
      </c>
    </row>
    <row r="240" spans="1:17" x14ac:dyDescent="0.25">
      <c r="A240" s="343" t="s">
        <v>1365</v>
      </c>
      <c r="B240" s="343" t="s">
        <v>784</v>
      </c>
      <c r="C240" s="343" t="s">
        <v>785</v>
      </c>
      <c r="D240" s="343" t="s">
        <v>786</v>
      </c>
      <c r="E240" s="342"/>
      <c r="F240" s="343" t="s">
        <v>787</v>
      </c>
      <c r="G240" s="343" t="str">
        <f>VLOOKUP(F240,class!A$1:B$460,2,FALSE)</f>
        <v>Shire District</v>
      </c>
      <c r="H240" s="343" t="str">
        <f>IFERROR(VLOOKUP(F240,classifications!A$3:C$333,3,FALSE),VLOOKUP(F240,classifications!I$2:K$28,3,FALSE))</f>
        <v>Urban with Significant Rural</v>
      </c>
      <c r="I240" s="347">
        <v>480</v>
      </c>
      <c r="J240" s="347">
        <v>140</v>
      </c>
      <c r="K240" s="347">
        <v>10</v>
      </c>
      <c r="L240" s="347">
        <v>630</v>
      </c>
      <c r="M240" s="340"/>
      <c r="N240" s="347">
        <v>300</v>
      </c>
      <c r="O240" s="347">
        <v>120</v>
      </c>
      <c r="P240" s="347">
        <v>0</v>
      </c>
      <c r="Q240" s="347">
        <v>420</v>
      </c>
    </row>
    <row r="241" spans="1:17" x14ac:dyDescent="0.25">
      <c r="A241" s="343" t="s">
        <v>1365</v>
      </c>
      <c r="B241" s="343" t="s">
        <v>788</v>
      </c>
      <c r="C241" s="343" t="s">
        <v>789</v>
      </c>
      <c r="D241" s="343" t="s">
        <v>790</v>
      </c>
      <c r="E241" s="342"/>
      <c r="F241" s="343" t="s">
        <v>791</v>
      </c>
      <c r="G241" s="343" t="str">
        <f>VLOOKUP(F241,class!A$1:B$460,2,FALSE)</f>
        <v>Shire District</v>
      </c>
      <c r="H241" s="343" t="str">
        <f>IFERROR(VLOOKUP(F241,classifications!A$3:C$333,3,FALSE),VLOOKUP(F241,classifications!I$2:K$28,3,FALSE))</f>
        <v>Urban with Significant Rural</v>
      </c>
      <c r="I241" s="347">
        <v>420</v>
      </c>
      <c r="J241" s="347">
        <v>110</v>
      </c>
      <c r="K241" s="347">
        <v>0</v>
      </c>
      <c r="L241" s="347">
        <v>530</v>
      </c>
      <c r="M241" s="340"/>
      <c r="N241" s="347">
        <v>390</v>
      </c>
      <c r="O241" s="347">
        <v>180</v>
      </c>
      <c r="P241" s="347">
        <v>0</v>
      </c>
      <c r="Q241" s="347">
        <v>580</v>
      </c>
    </row>
    <row r="242" spans="1:17" x14ac:dyDescent="0.25">
      <c r="A242" s="343" t="s">
        <v>1365</v>
      </c>
      <c r="B242" s="343" t="s">
        <v>792</v>
      </c>
      <c r="C242" s="343" t="s">
        <v>793</v>
      </c>
      <c r="D242" s="343" t="s">
        <v>794</v>
      </c>
      <c r="E242" s="342"/>
      <c r="F242" s="343" t="s">
        <v>795</v>
      </c>
      <c r="G242" s="343" t="str">
        <f>VLOOKUP(F242,class!A$1:B$460,2,FALSE)</f>
        <v>Shire District</v>
      </c>
      <c r="H242" s="343" t="str">
        <f>IFERROR(VLOOKUP(F242,classifications!A$3:C$333,3,FALSE),VLOOKUP(F242,classifications!I$2:K$28,3,FALSE))</f>
        <v>Predominantly Urban</v>
      </c>
      <c r="I242" s="347">
        <v>160</v>
      </c>
      <c r="J242" s="347">
        <v>20</v>
      </c>
      <c r="K242" s="347">
        <v>0</v>
      </c>
      <c r="L242" s="347">
        <v>170</v>
      </c>
      <c r="M242" s="340"/>
      <c r="N242" s="347">
        <v>310</v>
      </c>
      <c r="O242" s="347">
        <v>30</v>
      </c>
      <c r="P242" s="347">
        <v>0</v>
      </c>
      <c r="Q242" s="347">
        <v>330</v>
      </c>
    </row>
    <row r="243" spans="1:17" x14ac:dyDescent="0.25">
      <c r="A243" s="343" t="s">
        <v>1365</v>
      </c>
      <c r="B243" s="343" t="s">
        <v>796</v>
      </c>
      <c r="C243" s="343" t="s">
        <v>797</v>
      </c>
      <c r="D243" s="343" t="s">
        <v>798</v>
      </c>
      <c r="E243" s="342"/>
      <c r="F243" s="343" t="s">
        <v>799</v>
      </c>
      <c r="G243" s="343" t="str">
        <f>VLOOKUP(F243,class!A$1:B$460,2,FALSE)</f>
        <v>Shire District</v>
      </c>
      <c r="H243" s="343" t="str">
        <f>IFERROR(VLOOKUP(F243,classifications!A$3:C$333,3,FALSE),VLOOKUP(F243,classifications!I$2:K$28,3,FALSE))</f>
        <v>Urban with Significant Rural</v>
      </c>
      <c r="I243" s="347">
        <v>50</v>
      </c>
      <c r="J243" s="347">
        <v>10</v>
      </c>
      <c r="K243" s="347">
        <v>0</v>
      </c>
      <c r="L243" s="347">
        <v>50</v>
      </c>
      <c r="M243" s="340"/>
      <c r="N243" s="347">
        <v>170</v>
      </c>
      <c r="O243" s="347">
        <v>30</v>
      </c>
      <c r="P243" s="347">
        <v>0</v>
      </c>
      <c r="Q243" s="347">
        <v>190</v>
      </c>
    </row>
    <row r="244" spans="1:17" x14ac:dyDescent="0.25">
      <c r="A244" s="343" t="s">
        <v>1365</v>
      </c>
      <c r="B244" s="343" t="s">
        <v>800</v>
      </c>
      <c r="C244" s="343" t="s">
        <v>801</v>
      </c>
      <c r="D244" s="343" t="s">
        <v>802</v>
      </c>
      <c r="E244" s="342"/>
      <c r="F244" s="343" t="s">
        <v>803</v>
      </c>
      <c r="G244" s="343" t="str">
        <f>VLOOKUP(F244,class!A$1:B$460,2,FALSE)</f>
        <v>Shire District</v>
      </c>
      <c r="H244" s="343" t="str">
        <f>IFERROR(VLOOKUP(F244,classifications!A$3:C$333,3,FALSE),VLOOKUP(F244,classifications!I$2:K$28,3,FALSE))</f>
        <v>Predominantly Urban</v>
      </c>
      <c r="I244" s="347">
        <v>280</v>
      </c>
      <c r="J244" s="347">
        <v>80</v>
      </c>
      <c r="K244" s="347">
        <v>0</v>
      </c>
      <c r="L244" s="347">
        <v>360</v>
      </c>
      <c r="M244" s="340"/>
      <c r="N244" s="347">
        <v>230</v>
      </c>
      <c r="O244" s="347">
        <v>40</v>
      </c>
      <c r="P244" s="347">
        <v>30</v>
      </c>
      <c r="Q244" s="347">
        <v>300</v>
      </c>
    </row>
    <row r="245" spans="1:17" x14ac:dyDescent="0.25">
      <c r="A245" s="343" t="s">
        <v>1365</v>
      </c>
      <c r="B245" s="343" t="s">
        <v>804</v>
      </c>
      <c r="C245" s="343" t="s">
        <v>805</v>
      </c>
      <c r="D245" s="343" t="s">
        <v>806</v>
      </c>
      <c r="E245" s="342"/>
      <c r="F245" s="343" t="s">
        <v>807</v>
      </c>
      <c r="G245" s="343" t="str">
        <f>VLOOKUP(F245,class!A$1:B$460,2,FALSE)</f>
        <v>Shire District</v>
      </c>
      <c r="H245" s="343" t="str">
        <f>IFERROR(VLOOKUP(F245,classifications!A$3:C$333,3,FALSE),VLOOKUP(F245,classifications!I$2:K$28,3,FALSE))</f>
        <v>Predominantly Urban</v>
      </c>
      <c r="I245" s="347">
        <v>30</v>
      </c>
      <c r="J245" s="347">
        <v>0</v>
      </c>
      <c r="K245" s="347">
        <v>0</v>
      </c>
      <c r="L245" s="347">
        <v>30</v>
      </c>
      <c r="M245" s="340"/>
      <c r="N245" s="347">
        <v>20</v>
      </c>
      <c r="O245" s="347">
        <v>0</v>
      </c>
      <c r="P245" s="347">
        <v>0</v>
      </c>
      <c r="Q245" s="347">
        <v>20</v>
      </c>
    </row>
    <row r="246" spans="1:17" x14ac:dyDescent="0.25">
      <c r="A246" s="343" t="s">
        <v>1365</v>
      </c>
      <c r="B246" s="343" t="s">
        <v>808</v>
      </c>
      <c r="C246" s="343" t="s">
        <v>809</v>
      </c>
      <c r="D246" s="343" t="s">
        <v>810</v>
      </c>
      <c r="E246" s="342"/>
      <c r="F246" s="343" t="s">
        <v>811</v>
      </c>
      <c r="G246" s="343" t="str">
        <f>VLOOKUP(F246,class!A$1:B$460,2,FALSE)</f>
        <v>Shire District</v>
      </c>
      <c r="H246" s="343" t="str">
        <f>IFERROR(VLOOKUP(F246,classifications!A$3:C$333,3,FALSE),VLOOKUP(F246,classifications!I$2:K$28,3,FALSE))</f>
        <v>Predominantly Urban</v>
      </c>
      <c r="I246" s="347">
        <v>20</v>
      </c>
      <c r="J246" s="347">
        <v>10</v>
      </c>
      <c r="K246" s="347">
        <v>0</v>
      </c>
      <c r="L246" s="347">
        <v>30</v>
      </c>
      <c r="M246" s="340"/>
      <c r="N246" s="347">
        <v>130</v>
      </c>
      <c r="O246" s="347">
        <v>50</v>
      </c>
      <c r="P246" s="347">
        <v>0</v>
      </c>
      <c r="Q246" s="347">
        <v>180</v>
      </c>
    </row>
    <row r="247" spans="1:17" x14ac:dyDescent="0.25">
      <c r="A247" s="343" t="s">
        <v>1365</v>
      </c>
      <c r="B247" s="343" t="s">
        <v>812</v>
      </c>
      <c r="C247" s="343" t="s">
        <v>813</v>
      </c>
      <c r="D247" s="343" t="s">
        <v>814</v>
      </c>
      <c r="E247" s="342"/>
      <c r="F247" s="343" t="s">
        <v>815</v>
      </c>
      <c r="G247" s="343" t="str">
        <f>VLOOKUP(F247,class!A$1:B$460,2,FALSE)</f>
        <v>Shire District</v>
      </c>
      <c r="H247" s="343" t="str">
        <f>IFERROR(VLOOKUP(F247,classifications!A$3:C$333,3,FALSE),VLOOKUP(F247,classifications!I$2:K$28,3,FALSE))</f>
        <v>Predominantly Urban</v>
      </c>
      <c r="I247" s="347">
        <v>660</v>
      </c>
      <c r="J247" s="347">
        <v>60</v>
      </c>
      <c r="K247" s="347">
        <v>0</v>
      </c>
      <c r="L247" s="347">
        <v>710</v>
      </c>
      <c r="M247" s="340"/>
      <c r="N247" s="347">
        <v>190</v>
      </c>
      <c r="O247" s="347">
        <v>180</v>
      </c>
      <c r="P247" s="347">
        <v>0</v>
      </c>
      <c r="Q247" s="347">
        <v>370</v>
      </c>
    </row>
    <row r="248" spans="1:17" x14ac:dyDescent="0.25">
      <c r="A248" s="343" t="s">
        <v>1365</v>
      </c>
      <c r="B248" s="343" t="s">
        <v>816</v>
      </c>
      <c r="C248" s="343" t="s">
        <v>817</v>
      </c>
      <c r="D248" s="343" t="s">
        <v>818</v>
      </c>
      <c r="E248" s="342"/>
      <c r="F248" s="343" t="s">
        <v>819</v>
      </c>
      <c r="G248" s="343" t="str">
        <f>VLOOKUP(F248,class!A$1:B$460,2,FALSE)</f>
        <v>Shire District</v>
      </c>
      <c r="H248" s="343" t="str">
        <f>IFERROR(VLOOKUP(F248,classifications!A$3:C$333,3,FALSE),VLOOKUP(F248,classifications!I$2:K$28,3,FALSE))</f>
        <v>Predominantly Urban</v>
      </c>
      <c r="I248" s="347">
        <v>100</v>
      </c>
      <c r="J248" s="347">
        <v>60</v>
      </c>
      <c r="K248" s="347">
        <v>0</v>
      </c>
      <c r="L248" s="347">
        <v>160</v>
      </c>
      <c r="M248" s="340"/>
      <c r="N248" s="347">
        <v>60</v>
      </c>
      <c r="O248" s="347">
        <v>0</v>
      </c>
      <c r="P248" s="347">
        <v>0</v>
      </c>
      <c r="Q248" s="347">
        <v>60</v>
      </c>
    </row>
    <row r="249" spans="1:17" x14ac:dyDescent="0.25">
      <c r="A249" s="343" t="s">
        <v>1365</v>
      </c>
      <c r="B249" s="343"/>
      <c r="C249" s="343"/>
      <c r="D249" s="343"/>
      <c r="E249" s="342"/>
      <c r="F249" s="343"/>
      <c r="G249" s="343" t="e">
        <f>VLOOKUP(F249,class!A$1:B$460,2,FALSE)</f>
        <v>#N/A</v>
      </c>
      <c r="H249" s="343" t="e">
        <f>IFERROR(VLOOKUP(F249,classifications!A$3:C$333,3,FALSE),VLOOKUP(F249,classifications!I$2:K$28,3,FALSE))</f>
        <v>#N/A</v>
      </c>
      <c r="I249" s="346"/>
      <c r="J249" s="346"/>
      <c r="K249" s="346"/>
      <c r="L249" s="346"/>
      <c r="M249" s="340"/>
      <c r="N249" s="346"/>
      <c r="O249" s="346"/>
      <c r="P249" s="346"/>
      <c r="Q249" s="346"/>
    </row>
    <row r="250" spans="1:17" x14ac:dyDescent="0.25">
      <c r="A250" s="343" t="s">
        <v>1365</v>
      </c>
      <c r="B250" s="343"/>
      <c r="C250" s="343"/>
      <c r="D250" s="343" t="s">
        <v>820</v>
      </c>
      <c r="E250" s="342" t="s">
        <v>821</v>
      </c>
      <c r="F250" s="342" t="s">
        <v>821</v>
      </c>
      <c r="G250" s="343" t="str">
        <f>VLOOKUP(F250,class!A$1:B$460,2,FALSE)</f>
        <v>Shire County</v>
      </c>
      <c r="H250" s="343" t="str">
        <f>IFERROR(VLOOKUP(F250,classifications!A$3:C$333,3,FALSE),VLOOKUP(F250,classifications!I$2:K$28,3,FALSE))</f>
        <v>Urban with Significant Rural</v>
      </c>
      <c r="I250" s="347">
        <v>3880</v>
      </c>
      <c r="J250" s="347">
        <v>1160</v>
      </c>
      <c r="K250" s="347">
        <v>10</v>
      </c>
      <c r="L250" s="347">
        <v>5040</v>
      </c>
      <c r="M250" s="340"/>
      <c r="N250" s="347">
        <v>4040</v>
      </c>
      <c r="O250" s="347">
        <v>1290</v>
      </c>
      <c r="P250" s="347">
        <v>30</v>
      </c>
      <c r="Q250" s="347">
        <v>5360</v>
      </c>
    </row>
    <row r="251" spans="1:17" x14ac:dyDescent="0.25">
      <c r="A251" s="343" t="s">
        <v>1365</v>
      </c>
      <c r="B251" s="343" t="s">
        <v>822</v>
      </c>
      <c r="C251" s="343" t="s">
        <v>823</v>
      </c>
      <c r="D251" s="343" t="s">
        <v>824</v>
      </c>
      <c r="E251" s="342"/>
      <c r="F251" s="343" t="s">
        <v>825</v>
      </c>
      <c r="G251" s="343" t="str">
        <f>VLOOKUP(F251,class!A$1:B$460,2,FALSE)</f>
        <v>Shire District</v>
      </c>
      <c r="H251" s="343" t="str">
        <f>IFERROR(VLOOKUP(F251,classifications!A$3:C$333,3,FALSE),VLOOKUP(F251,classifications!I$2:K$28,3,FALSE))</f>
        <v>Urban with Significant Rural</v>
      </c>
      <c r="I251" s="347">
        <v>200</v>
      </c>
      <c r="J251" s="347">
        <v>90</v>
      </c>
      <c r="K251" s="347">
        <v>10</v>
      </c>
      <c r="L251" s="347">
        <v>290</v>
      </c>
      <c r="M251" s="340"/>
      <c r="N251" s="347">
        <v>390</v>
      </c>
      <c r="O251" s="347">
        <v>120</v>
      </c>
      <c r="P251" s="347">
        <v>10</v>
      </c>
      <c r="Q251" s="347">
        <v>530</v>
      </c>
    </row>
    <row r="252" spans="1:17" x14ac:dyDescent="0.25">
      <c r="A252" s="343" t="s">
        <v>1365</v>
      </c>
      <c r="B252" s="343" t="s">
        <v>826</v>
      </c>
      <c r="C252" s="343" t="s">
        <v>827</v>
      </c>
      <c r="D252" s="343" t="s">
        <v>828</v>
      </c>
      <c r="E252" s="342"/>
      <c r="F252" s="343" t="s">
        <v>829</v>
      </c>
      <c r="G252" s="343" t="str">
        <f>VLOOKUP(F252,class!A$1:B$460,2,FALSE)</f>
        <v>Shire District</v>
      </c>
      <c r="H252" s="343" t="str">
        <f>IFERROR(VLOOKUP(F252,classifications!A$3:C$333,3,FALSE),VLOOKUP(F252,classifications!I$2:K$28,3,FALSE))</f>
        <v>Predominantly Urban</v>
      </c>
      <c r="I252" s="347">
        <v>700</v>
      </c>
      <c r="J252" s="347">
        <v>60</v>
      </c>
      <c r="K252" s="347">
        <v>0</v>
      </c>
      <c r="L252" s="347">
        <v>760</v>
      </c>
      <c r="M252" s="340"/>
      <c r="N252" s="347">
        <v>370</v>
      </c>
      <c r="O252" s="347">
        <v>100</v>
      </c>
      <c r="P252" s="347">
        <v>0</v>
      </c>
      <c r="Q252" s="347">
        <v>470</v>
      </c>
    </row>
    <row r="253" spans="1:17" x14ac:dyDescent="0.25">
      <c r="A253" s="343" t="s">
        <v>1365</v>
      </c>
      <c r="B253" s="343" t="s">
        <v>830</v>
      </c>
      <c r="C253" s="343" t="s">
        <v>831</v>
      </c>
      <c r="D253" s="343" t="s">
        <v>832</v>
      </c>
      <c r="E253" s="342"/>
      <c r="F253" s="343" t="s">
        <v>833</v>
      </c>
      <c r="G253" s="343" t="str">
        <f>VLOOKUP(F253,class!A$1:B$460,2,FALSE)</f>
        <v>Shire District</v>
      </c>
      <c r="H253" s="343" t="str">
        <f>IFERROR(VLOOKUP(F253,classifications!A$3:C$333,3,FALSE),VLOOKUP(F253,classifications!I$2:K$28,3,FALSE))</f>
        <v>Predominantly Urban</v>
      </c>
      <c r="I253" s="347">
        <v>450</v>
      </c>
      <c r="J253" s="347">
        <v>160</v>
      </c>
      <c r="K253" s="347">
        <v>0</v>
      </c>
      <c r="L253" s="347">
        <v>610</v>
      </c>
      <c r="M253" s="340"/>
      <c r="N253" s="347">
        <v>810</v>
      </c>
      <c r="O253" s="347">
        <v>180</v>
      </c>
      <c r="P253" s="347">
        <v>20</v>
      </c>
      <c r="Q253" s="347">
        <v>1010</v>
      </c>
    </row>
    <row r="254" spans="1:17" x14ac:dyDescent="0.25">
      <c r="A254" s="343" t="s">
        <v>1365</v>
      </c>
      <c r="B254" s="343" t="s">
        <v>834</v>
      </c>
      <c r="C254" s="343" t="s">
        <v>835</v>
      </c>
      <c r="D254" s="343" t="s">
        <v>836</v>
      </c>
      <c r="E254" s="342"/>
      <c r="F254" s="343" t="s">
        <v>837</v>
      </c>
      <c r="G254" s="343" t="str">
        <f>VLOOKUP(F254,class!A$1:B$460,2,FALSE)</f>
        <v>Shire District</v>
      </c>
      <c r="H254" s="343" t="str">
        <f>IFERROR(VLOOKUP(F254,classifications!A$3:C$333,3,FALSE),VLOOKUP(F254,classifications!I$2:K$28,3,FALSE))</f>
        <v>Urban with Significant Rural</v>
      </c>
      <c r="I254" s="347">
        <v>300</v>
      </c>
      <c r="J254" s="347">
        <v>20</v>
      </c>
      <c r="K254" s="347">
        <v>0</v>
      </c>
      <c r="L254" s="347">
        <v>310</v>
      </c>
      <c r="M254" s="340"/>
      <c r="N254" s="347">
        <v>250</v>
      </c>
      <c r="O254" s="347">
        <v>50</v>
      </c>
      <c r="P254" s="347">
        <v>0</v>
      </c>
      <c r="Q254" s="347">
        <v>300</v>
      </c>
    </row>
    <row r="255" spans="1:17" x14ac:dyDescent="0.25">
      <c r="A255" s="343" t="s">
        <v>1365</v>
      </c>
      <c r="B255" s="343" t="s">
        <v>838</v>
      </c>
      <c r="C255" s="343" t="s">
        <v>839</v>
      </c>
      <c r="D255" s="343" t="s">
        <v>840</v>
      </c>
      <c r="E255" s="342"/>
      <c r="F255" s="343" t="s">
        <v>841</v>
      </c>
      <c r="G255" s="343" t="str">
        <f>VLOOKUP(F255,class!A$1:B$460,2,FALSE)</f>
        <v>Shire District</v>
      </c>
      <c r="H255" s="343" t="str">
        <f>IFERROR(VLOOKUP(F255,classifications!A$3:C$333,3,FALSE),VLOOKUP(F255,classifications!I$2:K$28,3,FALSE))</f>
        <v>Predominantly Urban</v>
      </c>
      <c r="I255" s="347">
        <v>130</v>
      </c>
      <c r="J255" s="347">
        <v>220</v>
      </c>
      <c r="K255" s="347">
        <v>0</v>
      </c>
      <c r="L255" s="347">
        <v>350</v>
      </c>
      <c r="M255" s="340"/>
      <c r="N255" s="347">
        <v>90</v>
      </c>
      <c r="O255" s="347">
        <v>50</v>
      </c>
      <c r="P255" s="347">
        <v>0</v>
      </c>
      <c r="Q255" s="347">
        <v>140</v>
      </c>
    </row>
    <row r="256" spans="1:17" x14ac:dyDescent="0.25">
      <c r="A256" s="343" t="s">
        <v>1365</v>
      </c>
      <c r="B256" s="343" t="s">
        <v>842</v>
      </c>
      <c r="C256" s="343" t="s">
        <v>843</v>
      </c>
      <c r="D256" s="343" t="s">
        <v>844</v>
      </c>
      <c r="E256" s="342"/>
      <c r="F256" s="343" t="s">
        <v>845</v>
      </c>
      <c r="G256" s="343" t="str">
        <f>VLOOKUP(F256,class!A$1:B$460,2,FALSE)</f>
        <v>Shire District</v>
      </c>
      <c r="H256" s="343" t="str">
        <f>IFERROR(VLOOKUP(F256,classifications!A$3:C$333,3,FALSE),VLOOKUP(F256,classifications!I$2:K$28,3,FALSE))</f>
        <v>Urban with Significant Rural</v>
      </c>
      <c r="I256" s="348">
        <v>870</v>
      </c>
      <c r="J256" s="348">
        <v>450</v>
      </c>
      <c r="K256" s="348">
        <v>0</v>
      </c>
      <c r="L256" s="348">
        <v>1320</v>
      </c>
      <c r="M256" s="340"/>
      <c r="N256" s="348">
        <v>760</v>
      </c>
      <c r="O256" s="348">
        <v>530</v>
      </c>
      <c r="P256" s="348">
        <v>0</v>
      </c>
      <c r="Q256" s="348">
        <v>1280</v>
      </c>
    </row>
    <row r="257" spans="1:17" x14ac:dyDescent="0.25">
      <c r="A257" s="343" t="s">
        <v>1365</v>
      </c>
      <c r="B257" s="343" t="s">
        <v>846</v>
      </c>
      <c r="C257" s="343" t="s">
        <v>847</v>
      </c>
      <c r="D257" s="343" t="s">
        <v>848</v>
      </c>
      <c r="E257" s="342"/>
      <c r="F257" s="343" t="s">
        <v>849</v>
      </c>
      <c r="G257" s="343" t="str">
        <f>VLOOKUP(F257,class!A$1:B$460,2,FALSE)</f>
        <v>Shire District</v>
      </c>
      <c r="H257" s="343" t="str">
        <f>IFERROR(VLOOKUP(F257,classifications!A$3:C$333,3,FALSE),VLOOKUP(F257,classifications!I$2:K$28,3,FALSE))</f>
        <v>Predominantly Rural</v>
      </c>
      <c r="I257" s="347">
        <v>140</v>
      </c>
      <c r="J257" s="347">
        <v>30</v>
      </c>
      <c r="K257" s="347">
        <v>0</v>
      </c>
      <c r="L257" s="347">
        <v>170</v>
      </c>
      <c r="M257" s="340"/>
      <c r="N257" s="347">
        <v>120</v>
      </c>
      <c r="O257" s="347">
        <v>20</v>
      </c>
      <c r="P257" s="347">
        <v>0</v>
      </c>
      <c r="Q257" s="347">
        <v>140</v>
      </c>
    </row>
    <row r="258" spans="1:17" x14ac:dyDescent="0.25">
      <c r="A258" s="343" t="s">
        <v>1365</v>
      </c>
      <c r="B258" s="343" t="s">
        <v>850</v>
      </c>
      <c r="C258" s="343" t="s">
        <v>851</v>
      </c>
      <c r="D258" s="343" t="s">
        <v>852</v>
      </c>
      <c r="E258" s="342"/>
      <c r="F258" s="223" t="s">
        <v>1875</v>
      </c>
      <c r="G258" s="343" t="str">
        <f>VLOOKUP(F258,class!A$1:B$460,2,FALSE)</f>
        <v>Shire District</v>
      </c>
      <c r="H258" s="343" t="str">
        <f>IFERROR(VLOOKUP(F258,classifications!A$3:C$333,3,FALSE),VLOOKUP(F258,classifications!I$2:K$28,3,FALSE))</f>
        <v>Urban with Significant Rural</v>
      </c>
      <c r="I258" s="347">
        <v>270</v>
      </c>
      <c r="J258" s="347">
        <v>10</v>
      </c>
      <c r="K258" s="347">
        <v>0</v>
      </c>
      <c r="L258" s="347">
        <v>280</v>
      </c>
      <c r="M258" s="340"/>
      <c r="N258" s="347">
        <v>150</v>
      </c>
      <c r="O258" s="347">
        <v>50</v>
      </c>
      <c r="P258" s="347">
        <v>0</v>
      </c>
      <c r="Q258" s="347">
        <v>200</v>
      </c>
    </row>
    <row r="259" spans="1:17" x14ac:dyDescent="0.25">
      <c r="A259" s="343" t="s">
        <v>1365</v>
      </c>
      <c r="B259" s="343" t="s">
        <v>853</v>
      </c>
      <c r="C259" s="343" t="s">
        <v>854</v>
      </c>
      <c r="D259" s="343" t="s">
        <v>855</v>
      </c>
      <c r="E259" s="342"/>
      <c r="F259" s="343" t="s">
        <v>856</v>
      </c>
      <c r="G259" s="343" t="str">
        <f>VLOOKUP(F259,class!A$1:B$460,2,FALSE)</f>
        <v>Shire District</v>
      </c>
      <c r="H259" s="343" t="str">
        <f>IFERROR(VLOOKUP(F259,classifications!A$3:C$333,3,FALSE),VLOOKUP(F259,classifications!I$2:K$28,3,FALSE))</f>
        <v>Predominantly Rural</v>
      </c>
      <c r="I259" s="347">
        <v>360</v>
      </c>
      <c r="J259" s="347">
        <v>110</v>
      </c>
      <c r="K259" s="347">
        <v>0</v>
      </c>
      <c r="L259" s="347">
        <v>470</v>
      </c>
      <c r="M259" s="340"/>
      <c r="N259" s="347">
        <v>360</v>
      </c>
      <c r="O259" s="347">
        <v>60</v>
      </c>
      <c r="P259" s="347">
        <v>0</v>
      </c>
      <c r="Q259" s="347">
        <v>420</v>
      </c>
    </row>
    <row r="260" spans="1:17" x14ac:dyDescent="0.25">
      <c r="A260" s="343" t="s">
        <v>1365</v>
      </c>
      <c r="B260" s="343" t="s">
        <v>857</v>
      </c>
      <c r="C260" s="343" t="s">
        <v>858</v>
      </c>
      <c r="D260" s="343" t="s">
        <v>859</v>
      </c>
      <c r="E260" s="342"/>
      <c r="F260" s="343" t="s">
        <v>860</v>
      </c>
      <c r="G260" s="343" t="str">
        <f>VLOOKUP(F260,class!A$1:B$460,2,FALSE)</f>
        <v>Shire District</v>
      </c>
      <c r="H260" s="343" t="str">
        <f>IFERROR(VLOOKUP(F260,classifications!A$3:C$333,3,FALSE),VLOOKUP(F260,classifications!I$2:K$28,3,FALSE))</f>
        <v>Predominantly Urban</v>
      </c>
      <c r="I260" s="347">
        <v>60</v>
      </c>
      <c r="J260" s="347">
        <v>0</v>
      </c>
      <c r="K260" s="347">
        <v>0</v>
      </c>
      <c r="L260" s="347">
        <v>60</v>
      </c>
      <c r="M260" s="340"/>
      <c r="N260" s="347">
        <v>140</v>
      </c>
      <c r="O260" s="347">
        <v>0</v>
      </c>
      <c r="P260" s="347">
        <v>10</v>
      </c>
      <c r="Q260" s="347">
        <v>140</v>
      </c>
    </row>
    <row r="261" spans="1:17" x14ac:dyDescent="0.25">
      <c r="A261" s="343" t="s">
        <v>1365</v>
      </c>
      <c r="B261" s="343" t="s">
        <v>861</v>
      </c>
      <c r="C261" s="343" t="s">
        <v>862</v>
      </c>
      <c r="D261" s="343" t="s">
        <v>863</v>
      </c>
      <c r="E261" s="342"/>
      <c r="F261" s="343" t="s">
        <v>864</v>
      </c>
      <c r="G261" s="343" t="str">
        <f>VLOOKUP(F261,class!A$1:B$460,2,FALSE)</f>
        <v>Shire District</v>
      </c>
      <c r="H261" s="343" t="str">
        <f>IFERROR(VLOOKUP(F261,classifications!A$3:C$333,3,FALSE),VLOOKUP(F261,classifications!I$2:K$28,3,FALSE))</f>
        <v>Urban with Significant Rural</v>
      </c>
      <c r="I261" s="347">
        <v>250</v>
      </c>
      <c r="J261" s="347">
        <v>20</v>
      </c>
      <c r="K261" s="347">
        <v>0</v>
      </c>
      <c r="L261" s="347">
        <v>260</v>
      </c>
      <c r="M261" s="340"/>
      <c r="N261" s="347">
        <v>290</v>
      </c>
      <c r="O261" s="347">
        <v>80</v>
      </c>
      <c r="P261" s="347">
        <v>0</v>
      </c>
      <c r="Q261" s="347">
        <v>370</v>
      </c>
    </row>
    <row r="262" spans="1:17" x14ac:dyDescent="0.25">
      <c r="A262" s="343" t="s">
        <v>1365</v>
      </c>
      <c r="B262" s="343" t="s">
        <v>865</v>
      </c>
      <c r="C262" s="343" t="s">
        <v>866</v>
      </c>
      <c r="D262" s="343" t="s">
        <v>867</v>
      </c>
      <c r="E262" s="342"/>
      <c r="F262" s="343" t="s">
        <v>868</v>
      </c>
      <c r="G262" s="343" t="str">
        <f>VLOOKUP(F262,class!A$1:B$460,2,FALSE)</f>
        <v>Shire District</v>
      </c>
      <c r="H262" s="343" t="str">
        <f>IFERROR(VLOOKUP(F262,classifications!A$3:C$333,3,FALSE),VLOOKUP(F262,classifications!I$2:K$28,3,FALSE))</f>
        <v>Urban with Significant Rural</v>
      </c>
      <c r="I262" s="347">
        <v>170</v>
      </c>
      <c r="J262" s="347">
        <v>10</v>
      </c>
      <c r="K262" s="347">
        <v>0</v>
      </c>
      <c r="L262" s="347">
        <v>180</v>
      </c>
      <c r="M262" s="340"/>
      <c r="N262" s="347">
        <v>320</v>
      </c>
      <c r="O262" s="347">
        <v>50</v>
      </c>
      <c r="P262" s="347">
        <v>0</v>
      </c>
      <c r="Q262" s="347">
        <v>370</v>
      </c>
    </row>
    <row r="263" spans="1:17" x14ac:dyDescent="0.25">
      <c r="A263" s="343" t="s">
        <v>1365</v>
      </c>
      <c r="B263" s="343"/>
      <c r="C263" s="343"/>
      <c r="D263" s="343"/>
      <c r="E263" s="342"/>
      <c r="F263" s="343"/>
      <c r="G263" s="343" t="e">
        <f>VLOOKUP(F263,class!A$1:B$460,2,FALSE)</f>
        <v>#N/A</v>
      </c>
      <c r="H263" s="343" t="e">
        <f>IFERROR(VLOOKUP(F263,classifications!A$3:C$333,3,FALSE),VLOOKUP(F263,classifications!I$2:K$28,3,FALSE))</f>
        <v>#N/A</v>
      </c>
      <c r="I263" s="346"/>
      <c r="J263" s="346"/>
      <c r="K263" s="346"/>
      <c r="L263" s="346"/>
      <c r="M263" s="340"/>
      <c r="N263" s="346"/>
      <c r="O263" s="346"/>
      <c r="P263" s="346"/>
      <c r="Q263" s="346"/>
    </row>
    <row r="264" spans="1:17" x14ac:dyDescent="0.25">
      <c r="A264" s="343" t="s">
        <v>1365</v>
      </c>
      <c r="B264" s="343"/>
      <c r="C264" s="343"/>
      <c r="D264" s="343" t="s">
        <v>869</v>
      </c>
      <c r="E264" s="342" t="s">
        <v>870</v>
      </c>
      <c r="F264" s="342" t="s">
        <v>870</v>
      </c>
      <c r="G264" s="343" t="str">
        <f>VLOOKUP(F264,class!A$1:B$460,2,FALSE)</f>
        <v>Shire County</v>
      </c>
      <c r="H264" s="343" t="str">
        <f>IFERROR(VLOOKUP(F264,classifications!A$3:C$333,3,FALSE),VLOOKUP(F264,classifications!I$2:K$28,3,FALSE))</f>
        <v>Predominantly Urban</v>
      </c>
      <c r="I264" s="347">
        <v>3520</v>
      </c>
      <c r="J264" s="347">
        <v>300</v>
      </c>
      <c r="K264" s="347">
        <v>0</v>
      </c>
      <c r="L264" s="347">
        <v>3820</v>
      </c>
      <c r="M264" s="340"/>
      <c r="N264" s="347">
        <v>3860</v>
      </c>
      <c r="O264" s="347">
        <v>310</v>
      </c>
      <c r="P264" s="347">
        <v>10</v>
      </c>
      <c r="Q264" s="347">
        <v>4170</v>
      </c>
    </row>
    <row r="265" spans="1:17" x14ac:dyDescent="0.25">
      <c r="A265" s="343" t="s">
        <v>1365</v>
      </c>
      <c r="B265" s="343" t="s">
        <v>871</v>
      </c>
      <c r="C265" s="343" t="s">
        <v>872</v>
      </c>
      <c r="D265" s="343" t="s">
        <v>873</v>
      </c>
      <c r="E265" s="342"/>
      <c r="F265" s="343" t="s">
        <v>874</v>
      </c>
      <c r="G265" s="343" t="str">
        <f>VLOOKUP(F265,class!A$1:B$460,2,FALSE)</f>
        <v>Shire District</v>
      </c>
      <c r="H265" s="343" t="str">
        <f>IFERROR(VLOOKUP(F265,classifications!A$3:C$333,3,FALSE),VLOOKUP(F265,classifications!I$2:K$28,3,FALSE))</f>
        <v>Predominantly Urban</v>
      </c>
      <c r="I265" s="347">
        <v>140</v>
      </c>
      <c r="J265" s="347">
        <v>0</v>
      </c>
      <c r="K265" s="347">
        <v>0</v>
      </c>
      <c r="L265" s="347">
        <v>140</v>
      </c>
      <c r="M265" s="340"/>
      <c r="N265" s="347">
        <v>100</v>
      </c>
      <c r="O265" s="347">
        <v>0</v>
      </c>
      <c r="P265" s="347">
        <v>0</v>
      </c>
      <c r="Q265" s="347">
        <v>100</v>
      </c>
    </row>
    <row r="266" spans="1:17" x14ac:dyDescent="0.25">
      <c r="A266" s="343" t="s">
        <v>1365</v>
      </c>
      <c r="B266" s="343" t="s">
        <v>875</v>
      </c>
      <c r="C266" s="343" t="s">
        <v>876</v>
      </c>
      <c r="D266" s="343" t="s">
        <v>877</v>
      </c>
      <c r="E266" s="342"/>
      <c r="F266" s="343" t="s">
        <v>878</v>
      </c>
      <c r="G266" s="343" t="str">
        <f>VLOOKUP(F266,class!A$1:B$460,2,FALSE)</f>
        <v>Shire District</v>
      </c>
      <c r="H266" s="343" t="str">
        <f>IFERROR(VLOOKUP(F266,classifications!A$3:C$333,3,FALSE),VLOOKUP(F266,classifications!I$2:K$28,3,FALSE))</f>
        <v>Urban with Significant Rural</v>
      </c>
      <c r="I266" s="347">
        <v>150</v>
      </c>
      <c r="J266" s="347">
        <v>10</v>
      </c>
      <c r="K266" s="347">
        <v>0</v>
      </c>
      <c r="L266" s="347">
        <v>150</v>
      </c>
      <c r="M266" s="340"/>
      <c r="N266" s="347">
        <v>430</v>
      </c>
      <c r="O266" s="347">
        <v>50</v>
      </c>
      <c r="P266" s="347">
        <v>0</v>
      </c>
      <c r="Q266" s="347">
        <v>480</v>
      </c>
    </row>
    <row r="267" spans="1:17" x14ac:dyDescent="0.25">
      <c r="A267" s="343" t="s">
        <v>1365</v>
      </c>
      <c r="B267" s="343" t="s">
        <v>879</v>
      </c>
      <c r="C267" s="343" t="s">
        <v>880</v>
      </c>
      <c r="D267" s="343" t="s">
        <v>881</v>
      </c>
      <c r="E267" s="342"/>
      <c r="F267" s="343" t="s">
        <v>882</v>
      </c>
      <c r="G267" s="343" t="str">
        <f>VLOOKUP(F267,class!A$1:B$460,2,FALSE)</f>
        <v>Shire District</v>
      </c>
      <c r="H267" s="343" t="str">
        <f>IFERROR(VLOOKUP(F267,classifications!A$3:C$333,3,FALSE),VLOOKUP(F267,classifications!I$2:K$28,3,FALSE))</f>
        <v>Predominantly Urban</v>
      </c>
      <c r="I267" s="347">
        <v>420</v>
      </c>
      <c r="J267" s="347">
        <v>20</v>
      </c>
      <c r="K267" s="347">
        <v>0</v>
      </c>
      <c r="L267" s="347">
        <v>430</v>
      </c>
      <c r="M267" s="340"/>
      <c r="N267" s="347">
        <v>560</v>
      </c>
      <c r="O267" s="347">
        <v>20</v>
      </c>
      <c r="P267" s="347">
        <v>0</v>
      </c>
      <c r="Q267" s="347">
        <v>580</v>
      </c>
    </row>
    <row r="268" spans="1:17" x14ac:dyDescent="0.25">
      <c r="A268" s="343" t="s">
        <v>1365</v>
      </c>
      <c r="B268" s="343" t="s">
        <v>883</v>
      </c>
      <c r="C268" s="343" t="s">
        <v>884</v>
      </c>
      <c r="D268" s="343" t="s">
        <v>885</v>
      </c>
      <c r="E268" s="342"/>
      <c r="F268" s="343" t="s">
        <v>886</v>
      </c>
      <c r="G268" s="343" t="str">
        <f>VLOOKUP(F268,class!A$1:B$460,2,FALSE)</f>
        <v>Shire District</v>
      </c>
      <c r="H268" s="343" t="str">
        <f>IFERROR(VLOOKUP(F268,classifications!A$3:C$333,3,FALSE),VLOOKUP(F268,classifications!I$2:K$28,3,FALSE))</f>
        <v>Predominantly Urban</v>
      </c>
      <c r="I268" s="347">
        <v>150</v>
      </c>
      <c r="J268" s="348">
        <v>10</v>
      </c>
      <c r="K268" s="348">
        <v>0</v>
      </c>
      <c r="L268" s="348">
        <v>160</v>
      </c>
      <c r="M268" s="340"/>
      <c r="N268" s="348">
        <v>110</v>
      </c>
      <c r="O268" s="348">
        <v>10</v>
      </c>
      <c r="P268" s="348">
        <v>0</v>
      </c>
      <c r="Q268" s="348">
        <v>120</v>
      </c>
    </row>
    <row r="269" spans="1:17" x14ac:dyDescent="0.25">
      <c r="A269" s="343" t="s">
        <v>1365</v>
      </c>
      <c r="B269" s="343" t="s">
        <v>887</v>
      </c>
      <c r="C269" s="343" t="s">
        <v>888</v>
      </c>
      <c r="D269" s="343" t="s">
        <v>889</v>
      </c>
      <c r="E269" s="342"/>
      <c r="F269" s="343" t="s">
        <v>890</v>
      </c>
      <c r="G269" s="343" t="str">
        <f>VLOOKUP(F269,class!A$1:B$460,2,FALSE)</f>
        <v>Shire District</v>
      </c>
      <c r="H269" s="343" t="str">
        <f>IFERROR(VLOOKUP(F269,classifications!A$3:C$333,3,FALSE),VLOOKUP(F269,classifications!I$2:K$28,3,FALSE))</f>
        <v>Urban with Significant Rural</v>
      </c>
      <c r="I269" s="347">
        <v>200</v>
      </c>
      <c r="J269" s="347">
        <v>0</v>
      </c>
      <c r="K269" s="347">
        <v>0</v>
      </c>
      <c r="L269" s="347">
        <v>200</v>
      </c>
      <c r="M269" s="340"/>
      <c r="N269" s="347">
        <v>300</v>
      </c>
      <c r="O269" s="347">
        <v>0</v>
      </c>
      <c r="P269" s="347">
        <v>0</v>
      </c>
      <c r="Q269" s="347">
        <v>300</v>
      </c>
    </row>
    <row r="270" spans="1:17" x14ac:dyDescent="0.25">
      <c r="A270" s="343" t="s">
        <v>1365</v>
      </c>
      <c r="B270" s="343" t="s">
        <v>891</v>
      </c>
      <c r="C270" s="343" t="s">
        <v>892</v>
      </c>
      <c r="D270" s="343" t="s">
        <v>893</v>
      </c>
      <c r="E270" s="342"/>
      <c r="F270" s="343" t="s">
        <v>894</v>
      </c>
      <c r="G270" s="343" t="str">
        <f>VLOOKUP(F270,class!A$1:B$460,2,FALSE)</f>
        <v>Shire District</v>
      </c>
      <c r="H270" s="343" t="str">
        <f>IFERROR(VLOOKUP(F270,classifications!A$3:C$333,3,FALSE),VLOOKUP(F270,classifications!I$2:K$28,3,FALSE))</f>
        <v>Predominantly Urban</v>
      </c>
      <c r="I270" s="347">
        <v>130</v>
      </c>
      <c r="J270" s="347">
        <v>0</v>
      </c>
      <c r="K270" s="347">
        <v>0</v>
      </c>
      <c r="L270" s="347">
        <v>130</v>
      </c>
      <c r="M270" s="340"/>
      <c r="N270" s="347">
        <v>160</v>
      </c>
      <c r="O270" s="347">
        <v>0</v>
      </c>
      <c r="P270" s="347">
        <v>0</v>
      </c>
      <c r="Q270" s="347">
        <v>160</v>
      </c>
    </row>
    <row r="271" spans="1:17" x14ac:dyDescent="0.25">
      <c r="A271" s="343" t="s">
        <v>1365</v>
      </c>
      <c r="B271" s="343" t="s">
        <v>895</v>
      </c>
      <c r="C271" s="343" t="s">
        <v>896</v>
      </c>
      <c r="D271" s="343" t="s">
        <v>897</v>
      </c>
      <c r="E271" s="342"/>
      <c r="F271" s="343" t="s">
        <v>898</v>
      </c>
      <c r="G271" s="343" t="str">
        <f>VLOOKUP(F271,class!A$1:B$460,2,FALSE)</f>
        <v>Shire District</v>
      </c>
      <c r="H271" s="343" t="str">
        <f>IFERROR(VLOOKUP(F271,classifications!A$3:C$333,3,FALSE),VLOOKUP(F271,classifications!I$2:K$28,3,FALSE))</f>
        <v>Predominantly Urban</v>
      </c>
      <c r="I271" s="347">
        <v>590</v>
      </c>
      <c r="J271" s="347">
        <v>40</v>
      </c>
      <c r="K271" s="347">
        <v>0</v>
      </c>
      <c r="L271" s="347">
        <v>620</v>
      </c>
      <c r="M271" s="340"/>
      <c r="N271" s="347">
        <v>480</v>
      </c>
      <c r="O271" s="347">
        <v>80</v>
      </c>
      <c r="P271" s="347">
        <v>0</v>
      </c>
      <c r="Q271" s="347">
        <v>560</v>
      </c>
    </row>
    <row r="272" spans="1:17" x14ac:dyDescent="0.25">
      <c r="A272" s="343" t="s">
        <v>1365</v>
      </c>
      <c r="B272" s="343" t="s">
        <v>899</v>
      </c>
      <c r="C272" s="343" t="s">
        <v>900</v>
      </c>
      <c r="D272" s="343" t="s">
        <v>901</v>
      </c>
      <c r="E272" s="342"/>
      <c r="F272" s="343" t="s">
        <v>902</v>
      </c>
      <c r="G272" s="343" t="str">
        <f>VLOOKUP(F272,class!A$1:B$460,2,FALSE)</f>
        <v>Shire District</v>
      </c>
      <c r="H272" s="343" t="str">
        <f>IFERROR(VLOOKUP(F272,classifications!A$3:C$333,3,FALSE),VLOOKUP(F272,classifications!I$2:K$28,3,FALSE))</f>
        <v>Predominantly Rural</v>
      </c>
      <c r="I272" s="347">
        <v>420</v>
      </c>
      <c r="J272" s="347">
        <v>90</v>
      </c>
      <c r="K272" s="347">
        <v>0</v>
      </c>
      <c r="L272" s="347">
        <v>510</v>
      </c>
      <c r="M272" s="340"/>
      <c r="N272" s="347">
        <v>480</v>
      </c>
      <c r="O272" s="347">
        <v>60</v>
      </c>
      <c r="P272" s="347">
        <v>0</v>
      </c>
      <c r="Q272" s="347">
        <v>540</v>
      </c>
    </row>
    <row r="273" spans="1:17" x14ac:dyDescent="0.25">
      <c r="A273" s="343" t="s">
        <v>1365</v>
      </c>
      <c r="B273" s="343" t="s">
        <v>903</v>
      </c>
      <c r="C273" s="343" t="s">
        <v>904</v>
      </c>
      <c r="D273" s="343" t="s">
        <v>905</v>
      </c>
      <c r="E273" s="342"/>
      <c r="F273" s="343" t="s">
        <v>906</v>
      </c>
      <c r="G273" s="343" t="str">
        <f>VLOOKUP(F273,class!A$1:B$460,2,FALSE)</f>
        <v>Shire District</v>
      </c>
      <c r="H273" s="343" t="str">
        <f>IFERROR(VLOOKUP(F273,classifications!A$3:C$333,3,FALSE),VLOOKUP(F273,classifications!I$2:K$28,3,FALSE))</f>
        <v>Predominantly Urban</v>
      </c>
      <c r="I273" s="347">
        <v>40</v>
      </c>
      <c r="J273" s="347">
        <v>30</v>
      </c>
      <c r="K273" s="347">
        <v>0</v>
      </c>
      <c r="L273" s="347">
        <v>60</v>
      </c>
      <c r="M273" s="340"/>
      <c r="N273" s="347">
        <v>70</v>
      </c>
      <c r="O273" s="347">
        <v>0</v>
      </c>
      <c r="P273" s="347">
        <v>0</v>
      </c>
      <c r="Q273" s="347">
        <v>70</v>
      </c>
    </row>
    <row r="274" spans="1:17" x14ac:dyDescent="0.25">
      <c r="A274" s="343" t="s">
        <v>1365</v>
      </c>
      <c r="B274" s="343" t="s">
        <v>907</v>
      </c>
      <c r="C274" s="343" t="s">
        <v>908</v>
      </c>
      <c r="D274" s="343" t="s">
        <v>909</v>
      </c>
      <c r="E274" s="342"/>
      <c r="F274" s="343" t="s">
        <v>910</v>
      </c>
      <c r="G274" s="343" t="str">
        <f>VLOOKUP(F274,class!A$1:B$460,2,FALSE)</f>
        <v>Shire District</v>
      </c>
      <c r="H274" s="343" t="str">
        <f>IFERROR(VLOOKUP(F274,classifications!A$3:C$333,3,FALSE),VLOOKUP(F274,classifications!I$2:K$28,3,FALSE))</f>
        <v>Predominantly Urban</v>
      </c>
      <c r="I274" s="348">
        <v>460</v>
      </c>
      <c r="J274" s="348">
        <v>0</v>
      </c>
      <c r="K274" s="348">
        <v>0</v>
      </c>
      <c r="L274" s="348">
        <v>460</v>
      </c>
      <c r="M274" s="340"/>
      <c r="N274" s="348">
        <v>360</v>
      </c>
      <c r="O274" s="348">
        <v>10</v>
      </c>
      <c r="P274" s="348">
        <v>0</v>
      </c>
      <c r="Q274" s="348">
        <v>370</v>
      </c>
    </row>
    <row r="275" spans="1:17" x14ac:dyDescent="0.25">
      <c r="A275" s="343" t="s">
        <v>1365</v>
      </c>
      <c r="B275" s="343" t="s">
        <v>911</v>
      </c>
      <c r="C275" s="343" t="s">
        <v>912</v>
      </c>
      <c r="D275" s="343" t="s">
        <v>913</v>
      </c>
      <c r="E275" s="342"/>
      <c r="F275" s="343" t="s">
        <v>914</v>
      </c>
      <c r="G275" s="343" t="str">
        <f>VLOOKUP(F275,class!A$1:B$460,2,FALSE)</f>
        <v>Shire District</v>
      </c>
      <c r="H275" s="343" t="str">
        <f>IFERROR(VLOOKUP(F275,classifications!A$3:C$333,3,FALSE),VLOOKUP(F275,classifications!I$2:K$28,3,FALSE))</f>
        <v>Urban with Significant Rural</v>
      </c>
      <c r="I275" s="347">
        <v>430</v>
      </c>
      <c r="J275" s="347">
        <v>80</v>
      </c>
      <c r="K275" s="347">
        <v>0</v>
      </c>
      <c r="L275" s="347">
        <v>510</v>
      </c>
      <c r="M275" s="340"/>
      <c r="N275" s="347">
        <v>400</v>
      </c>
      <c r="O275" s="347">
        <v>40</v>
      </c>
      <c r="P275" s="347">
        <v>10</v>
      </c>
      <c r="Q275" s="347">
        <v>440</v>
      </c>
    </row>
    <row r="276" spans="1:17" x14ac:dyDescent="0.25">
      <c r="A276" s="343" t="s">
        <v>1365</v>
      </c>
      <c r="B276" s="343" t="s">
        <v>915</v>
      </c>
      <c r="C276" s="343" t="s">
        <v>916</v>
      </c>
      <c r="D276" s="343" t="s">
        <v>917</v>
      </c>
      <c r="E276" s="342"/>
      <c r="F276" s="343" t="s">
        <v>918</v>
      </c>
      <c r="G276" s="343" t="str">
        <f>VLOOKUP(F276,class!A$1:B$460,2,FALSE)</f>
        <v>Shire District</v>
      </c>
      <c r="H276" s="343" t="str">
        <f>IFERROR(VLOOKUP(F276,classifications!A$3:C$333,3,FALSE),VLOOKUP(F276,classifications!I$2:K$28,3,FALSE))</f>
        <v>Predominantly Rural</v>
      </c>
      <c r="I276" s="347">
        <v>410</v>
      </c>
      <c r="J276" s="347">
        <v>40</v>
      </c>
      <c r="K276" s="347">
        <v>0</v>
      </c>
      <c r="L276" s="347">
        <v>450</v>
      </c>
      <c r="M276" s="340"/>
      <c r="N276" s="347">
        <v>410</v>
      </c>
      <c r="O276" s="347">
        <v>40</v>
      </c>
      <c r="P276" s="347">
        <v>0</v>
      </c>
      <c r="Q276" s="347">
        <v>450</v>
      </c>
    </row>
    <row r="277" spans="1:17" x14ac:dyDescent="0.25">
      <c r="A277" s="343" t="s">
        <v>1365</v>
      </c>
      <c r="B277" s="343"/>
      <c r="C277" s="343"/>
      <c r="D277" s="343"/>
      <c r="E277" s="342"/>
      <c r="F277" s="343"/>
      <c r="G277" s="343" t="e">
        <f>VLOOKUP(F277,class!A$1:B$460,2,FALSE)</f>
        <v>#N/A</v>
      </c>
      <c r="H277" s="343" t="e">
        <f>IFERROR(VLOOKUP(F277,classifications!A$3:C$333,3,FALSE),VLOOKUP(F277,classifications!I$2:K$28,3,FALSE))</f>
        <v>#N/A</v>
      </c>
      <c r="I277" s="346"/>
      <c r="J277" s="346"/>
      <c r="K277" s="346"/>
      <c r="L277" s="346"/>
      <c r="M277" s="340"/>
      <c r="N277" s="346"/>
      <c r="O277" s="346"/>
      <c r="P277" s="346"/>
      <c r="Q277" s="346"/>
    </row>
    <row r="278" spans="1:17" x14ac:dyDescent="0.25">
      <c r="A278" s="343" t="s">
        <v>1365</v>
      </c>
      <c r="B278" s="343"/>
      <c r="C278" s="343"/>
      <c r="D278" s="343" t="s">
        <v>919</v>
      </c>
      <c r="E278" s="342" t="s">
        <v>920</v>
      </c>
      <c r="F278" s="342" t="s">
        <v>920</v>
      </c>
      <c r="G278" s="343" t="str">
        <f>VLOOKUP(F278,class!A$1:B$460,2,FALSE)</f>
        <v>Shire County</v>
      </c>
      <c r="H278" s="343" t="str">
        <f>IFERROR(VLOOKUP(F278,classifications!A$3:C$333,3,FALSE),VLOOKUP(F278,classifications!I$2:K$28,3,FALSE))</f>
        <v>Urban with Significant Rural</v>
      </c>
      <c r="I278" s="347">
        <v>2330</v>
      </c>
      <c r="J278" s="347">
        <v>540</v>
      </c>
      <c r="K278" s="347">
        <v>0</v>
      </c>
      <c r="L278" s="347">
        <v>2860</v>
      </c>
      <c r="M278" s="340"/>
      <c r="N278" s="347">
        <v>2770</v>
      </c>
      <c r="O278" s="347">
        <v>750</v>
      </c>
      <c r="P278" s="347">
        <v>0</v>
      </c>
      <c r="Q278" s="347">
        <v>3520</v>
      </c>
    </row>
    <row r="279" spans="1:17" x14ac:dyDescent="0.25">
      <c r="A279" s="343" t="s">
        <v>1365</v>
      </c>
      <c r="B279" s="343" t="s">
        <v>921</v>
      </c>
      <c r="C279" s="343" t="s">
        <v>922</v>
      </c>
      <c r="D279" s="343" t="s">
        <v>923</v>
      </c>
      <c r="E279" s="342"/>
      <c r="F279" s="343" t="s">
        <v>924</v>
      </c>
      <c r="G279" s="343" t="str">
        <f>VLOOKUP(F279,class!A$1:B$460,2,FALSE)</f>
        <v>Shire District</v>
      </c>
      <c r="H279" s="343" t="str">
        <f>IFERROR(VLOOKUP(F279,classifications!A$3:C$333,3,FALSE),VLOOKUP(F279,classifications!I$2:K$28,3,FALSE))</f>
        <v>Predominantly Urban</v>
      </c>
      <c r="I279" s="347">
        <v>220</v>
      </c>
      <c r="J279" s="348">
        <v>30</v>
      </c>
      <c r="K279" s="348">
        <v>0</v>
      </c>
      <c r="L279" s="348">
        <v>240</v>
      </c>
      <c r="M279" s="340"/>
      <c r="N279" s="348">
        <v>210</v>
      </c>
      <c r="O279" s="348">
        <v>50</v>
      </c>
      <c r="P279" s="348">
        <v>0</v>
      </c>
      <c r="Q279" s="348">
        <v>260</v>
      </c>
    </row>
    <row r="280" spans="1:17" x14ac:dyDescent="0.25">
      <c r="A280" s="343" t="s">
        <v>1365</v>
      </c>
      <c r="B280" s="343" t="s">
        <v>925</v>
      </c>
      <c r="C280" s="343" t="s">
        <v>926</v>
      </c>
      <c r="D280" s="343" t="s">
        <v>927</v>
      </c>
      <c r="E280" s="342"/>
      <c r="F280" s="343" t="s">
        <v>928</v>
      </c>
      <c r="G280" s="343" t="str">
        <f>VLOOKUP(F280,class!A$1:B$460,2,FALSE)</f>
        <v>Shire District</v>
      </c>
      <c r="H280" s="343" t="str">
        <f>IFERROR(VLOOKUP(F280,classifications!A$3:C$333,3,FALSE),VLOOKUP(F280,classifications!I$2:K$28,3,FALSE))</f>
        <v>Predominantly Urban</v>
      </c>
      <c r="I280" s="347">
        <v>460</v>
      </c>
      <c r="J280" s="347">
        <v>70</v>
      </c>
      <c r="K280" s="347">
        <v>0</v>
      </c>
      <c r="L280" s="347">
        <v>530</v>
      </c>
      <c r="M280" s="340"/>
      <c r="N280" s="347">
        <v>830</v>
      </c>
      <c r="O280" s="347">
        <v>200</v>
      </c>
      <c r="P280" s="347">
        <v>0</v>
      </c>
      <c r="Q280" s="347">
        <v>1030</v>
      </c>
    </row>
    <row r="281" spans="1:17" x14ac:dyDescent="0.25">
      <c r="A281" s="343" t="s">
        <v>1365</v>
      </c>
      <c r="B281" s="343" t="s">
        <v>929</v>
      </c>
      <c r="C281" s="343" t="s">
        <v>930</v>
      </c>
      <c r="D281" s="343" t="s">
        <v>931</v>
      </c>
      <c r="E281" s="342"/>
      <c r="F281" s="343" t="s">
        <v>932</v>
      </c>
      <c r="G281" s="343" t="str">
        <f>VLOOKUP(F281,class!A$1:B$460,2,FALSE)</f>
        <v>Shire District</v>
      </c>
      <c r="H281" s="343" t="str">
        <f>IFERROR(VLOOKUP(F281,classifications!A$3:C$333,3,FALSE),VLOOKUP(F281,classifications!I$2:K$28,3,FALSE))</f>
        <v>Predominantly Rural</v>
      </c>
      <c r="I281" s="347">
        <v>720</v>
      </c>
      <c r="J281" s="347">
        <v>240</v>
      </c>
      <c r="K281" s="347">
        <v>0</v>
      </c>
      <c r="L281" s="347">
        <v>960</v>
      </c>
      <c r="M281" s="340"/>
      <c r="N281" s="347">
        <v>730</v>
      </c>
      <c r="O281" s="347">
        <v>220</v>
      </c>
      <c r="P281" s="347">
        <v>0</v>
      </c>
      <c r="Q281" s="347">
        <v>950</v>
      </c>
    </row>
    <row r="282" spans="1:17" x14ac:dyDescent="0.25">
      <c r="A282" s="343" t="s">
        <v>1365</v>
      </c>
      <c r="B282" s="343" t="s">
        <v>933</v>
      </c>
      <c r="C282" s="343" t="s">
        <v>934</v>
      </c>
      <c r="D282" s="343" t="s">
        <v>935</v>
      </c>
      <c r="E282" s="342"/>
      <c r="F282" s="343" t="s">
        <v>936</v>
      </c>
      <c r="G282" s="343" t="str">
        <f>VLOOKUP(F282,class!A$1:B$460,2,FALSE)</f>
        <v>Shire District</v>
      </c>
      <c r="H282" s="343" t="str">
        <f>IFERROR(VLOOKUP(F282,classifications!A$3:C$333,3,FALSE),VLOOKUP(F282,classifications!I$2:K$28,3,FALSE))</f>
        <v>Predominantly Rural</v>
      </c>
      <c r="I282" s="347">
        <v>100</v>
      </c>
      <c r="J282" s="347">
        <v>30</v>
      </c>
      <c r="K282" s="347">
        <v>0</v>
      </c>
      <c r="L282" s="347">
        <v>130</v>
      </c>
      <c r="M282" s="340"/>
      <c r="N282" s="347">
        <v>120</v>
      </c>
      <c r="O282" s="347">
        <v>110</v>
      </c>
      <c r="P282" s="347">
        <v>0</v>
      </c>
      <c r="Q282" s="347">
        <v>230</v>
      </c>
    </row>
    <row r="283" spans="1:17" x14ac:dyDescent="0.25">
      <c r="A283" s="343" t="s">
        <v>1365</v>
      </c>
      <c r="B283" s="343" t="s">
        <v>937</v>
      </c>
      <c r="C283" s="343" t="s">
        <v>938</v>
      </c>
      <c r="D283" s="343" t="s">
        <v>939</v>
      </c>
      <c r="E283" s="342"/>
      <c r="F283" s="343" t="s">
        <v>940</v>
      </c>
      <c r="G283" s="343" t="str">
        <f>VLOOKUP(F283,class!A$1:B$460,2,FALSE)</f>
        <v>Shire District</v>
      </c>
      <c r="H283" s="343" t="str">
        <f>IFERROR(VLOOKUP(F283,classifications!A$3:C$333,3,FALSE),VLOOKUP(F283,classifications!I$2:K$28,3,FALSE))</f>
        <v>Predominantly Rural</v>
      </c>
      <c r="I283" s="347">
        <v>130</v>
      </c>
      <c r="J283" s="347">
        <v>60</v>
      </c>
      <c r="K283" s="347">
        <v>0</v>
      </c>
      <c r="L283" s="347">
        <v>190</v>
      </c>
      <c r="M283" s="340"/>
      <c r="N283" s="347">
        <v>170</v>
      </c>
      <c r="O283" s="347">
        <v>50</v>
      </c>
      <c r="P283" s="347">
        <v>0</v>
      </c>
      <c r="Q283" s="347">
        <v>220</v>
      </c>
    </row>
    <row r="284" spans="1:17" x14ac:dyDescent="0.25">
      <c r="A284" s="343" t="s">
        <v>1365</v>
      </c>
      <c r="B284" s="343" t="s">
        <v>941</v>
      </c>
      <c r="C284" s="343" t="s">
        <v>942</v>
      </c>
      <c r="D284" s="343" t="s">
        <v>943</v>
      </c>
      <c r="E284" s="342"/>
      <c r="F284" s="343" t="s">
        <v>944</v>
      </c>
      <c r="G284" s="343" t="str">
        <f>VLOOKUP(F284,class!A$1:B$460,2,FALSE)</f>
        <v>Shire District</v>
      </c>
      <c r="H284" s="343" t="str">
        <f>IFERROR(VLOOKUP(F284,classifications!A$3:C$333,3,FALSE),VLOOKUP(F284,classifications!I$2:K$28,3,FALSE))</f>
        <v>Predominantly Rural</v>
      </c>
      <c r="I284" s="348">
        <v>540</v>
      </c>
      <c r="J284" s="348">
        <v>90</v>
      </c>
      <c r="K284" s="348">
        <v>0</v>
      </c>
      <c r="L284" s="348">
        <v>640</v>
      </c>
      <c r="M284" s="340"/>
      <c r="N284" s="348">
        <v>560</v>
      </c>
      <c r="O284" s="348">
        <v>90</v>
      </c>
      <c r="P284" s="348">
        <v>0</v>
      </c>
      <c r="Q284" s="348">
        <v>650</v>
      </c>
    </row>
    <row r="285" spans="1:17" x14ac:dyDescent="0.25">
      <c r="A285" s="343" t="s">
        <v>1365</v>
      </c>
      <c r="B285" s="343" t="s">
        <v>945</v>
      </c>
      <c r="C285" s="343" t="s">
        <v>946</v>
      </c>
      <c r="D285" s="343" t="s">
        <v>947</v>
      </c>
      <c r="E285" s="342"/>
      <c r="F285" s="343" t="s">
        <v>948</v>
      </c>
      <c r="G285" s="343" t="str">
        <f>VLOOKUP(F285,class!A$1:B$460,2,FALSE)</f>
        <v>Shire District</v>
      </c>
      <c r="H285" s="343" t="str">
        <f>IFERROR(VLOOKUP(F285,classifications!A$3:C$333,3,FALSE),VLOOKUP(F285,classifications!I$2:K$28,3,FALSE))</f>
        <v>Predominantly Urban</v>
      </c>
      <c r="I285" s="347">
        <v>170</v>
      </c>
      <c r="J285" s="347">
        <v>10</v>
      </c>
      <c r="K285" s="347">
        <v>0</v>
      </c>
      <c r="L285" s="347">
        <v>180</v>
      </c>
      <c r="M285" s="340"/>
      <c r="N285" s="347">
        <v>150</v>
      </c>
      <c r="O285" s="347">
        <v>30</v>
      </c>
      <c r="P285" s="347">
        <v>0</v>
      </c>
      <c r="Q285" s="347">
        <v>180</v>
      </c>
    </row>
    <row r="286" spans="1:17" x14ac:dyDescent="0.25">
      <c r="A286" s="343" t="s">
        <v>1365</v>
      </c>
      <c r="B286" s="343"/>
      <c r="C286" s="343"/>
      <c r="D286" s="343"/>
      <c r="E286" s="342"/>
      <c r="F286" s="343"/>
      <c r="G286" s="343" t="e">
        <f>VLOOKUP(F286,class!A$1:B$460,2,FALSE)</f>
        <v>#N/A</v>
      </c>
      <c r="H286" s="343" t="e">
        <f>IFERROR(VLOOKUP(F286,classifications!A$3:C$333,3,FALSE),VLOOKUP(F286,classifications!I$2:K$28,3,FALSE))</f>
        <v>#N/A</v>
      </c>
      <c r="I286" s="346"/>
      <c r="J286" s="346"/>
      <c r="K286" s="346"/>
      <c r="L286" s="346"/>
      <c r="M286" s="340"/>
      <c r="N286" s="346"/>
      <c r="O286" s="346"/>
      <c r="P286" s="346"/>
      <c r="Q286" s="346"/>
    </row>
    <row r="287" spans="1:17" x14ac:dyDescent="0.25">
      <c r="A287" s="343" t="s">
        <v>1365</v>
      </c>
      <c r="B287" s="343"/>
      <c r="C287" s="343"/>
      <c r="D287" s="343" t="s">
        <v>949</v>
      </c>
      <c r="E287" s="342" t="s">
        <v>950</v>
      </c>
      <c r="F287" s="342" t="s">
        <v>950</v>
      </c>
      <c r="G287" s="343" t="str">
        <f>VLOOKUP(F287,class!A$1:B$460,2,FALSE)</f>
        <v>Shire County</v>
      </c>
      <c r="H287" s="343" t="str">
        <f>IFERROR(VLOOKUP(F287,classifications!A$3:C$333,3,FALSE),VLOOKUP(F287,classifications!I$2:K$28,3,FALSE))</f>
        <v>Predominantly Rural</v>
      </c>
      <c r="I287" s="347">
        <v>2370</v>
      </c>
      <c r="J287" s="347">
        <v>450</v>
      </c>
      <c r="K287" s="347">
        <v>40</v>
      </c>
      <c r="L287" s="347">
        <v>2850</v>
      </c>
      <c r="M287" s="340"/>
      <c r="N287" s="347">
        <v>2440</v>
      </c>
      <c r="O287" s="347">
        <v>450</v>
      </c>
      <c r="P287" s="347">
        <v>40</v>
      </c>
      <c r="Q287" s="347">
        <v>2930</v>
      </c>
    </row>
    <row r="288" spans="1:17" x14ac:dyDescent="0.25">
      <c r="A288" s="343" t="s">
        <v>1365</v>
      </c>
      <c r="B288" s="343" t="s">
        <v>951</v>
      </c>
      <c r="C288" s="343" t="s">
        <v>952</v>
      </c>
      <c r="D288" s="343" t="s">
        <v>953</v>
      </c>
      <c r="E288" s="342"/>
      <c r="F288" s="343" t="s">
        <v>954</v>
      </c>
      <c r="G288" s="343" t="str">
        <f>VLOOKUP(F288,class!A$1:B$460,2,FALSE)</f>
        <v>Shire District</v>
      </c>
      <c r="H288" s="343" t="str">
        <f>IFERROR(VLOOKUP(F288,classifications!A$3:C$333,3,FALSE),VLOOKUP(F288,classifications!I$2:K$28,3,FALSE))</f>
        <v>Urban with Significant Rural</v>
      </c>
      <c r="I288" s="347">
        <v>220</v>
      </c>
      <c r="J288" s="347">
        <v>120</v>
      </c>
      <c r="K288" s="347">
        <v>0</v>
      </c>
      <c r="L288" s="347">
        <v>350</v>
      </c>
      <c r="M288" s="340"/>
      <c r="N288" s="347">
        <v>270</v>
      </c>
      <c r="O288" s="347">
        <v>70</v>
      </c>
      <c r="P288" s="347">
        <v>0</v>
      </c>
      <c r="Q288" s="347">
        <v>340</v>
      </c>
    </row>
    <row r="289" spans="1:17" x14ac:dyDescent="0.25">
      <c r="A289" s="343" t="s">
        <v>1365</v>
      </c>
      <c r="B289" s="343" t="s">
        <v>955</v>
      </c>
      <c r="C289" s="343" t="s">
        <v>956</v>
      </c>
      <c r="D289" s="343" t="s">
        <v>957</v>
      </c>
      <c r="E289" s="342"/>
      <c r="F289" s="343" t="s">
        <v>958</v>
      </c>
      <c r="G289" s="343" t="str">
        <f>VLOOKUP(F289,class!A$1:B$460,2,FALSE)</f>
        <v>Shire District</v>
      </c>
      <c r="H289" s="343" t="str">
        <f>IFERROR(VLOOKUP(F289,classifications!A$3:C$333,3,FALSE),VLOOKUP(F289,classifications!I$2:K$28,3,FALSE))</f>
        <v>Predominantly Rural</v>
      </c>
      <c r="I289" s="347">
        <v>390</v>
      </c>
      <c r="J289" s="347">
        <v>80</v>
      </c>
      <c r="K289" s="347">
        <v>0</v>
      </c>
      <c r="L289" s="347">
        <v>470</v>
      </c>
      <c r="M289" s="340"/>
      <c r="N289" s="347">
        <v>380</v>
      </c>
      <c r="O289" s="347">
        <v>110</v>
      </c>
      <c r="P289" s="347">
        <v>0</v>
      </c>
      <c r="Q289" s="347">
        <v>480</v>
      </c>
    </row>
    <row r="290" spans="1:17" x14ac:dyDescent="0.25">
      <c r="A290" s="343" t="s">
        <v>1365</v>
      </c>
      <c r="B290" s="343" t="s">
        <v>959</v>
      </c>
      <c r="C290" s="343" t="s">
        <v>960</v>
      </c>
      <c r="D290" s="343" t="s">
        <v>961</v>
      </c>
      <c r="E290" s="342"/>
      <c r="F290" s="343" t="s">
        <v>962</v>
      </c>
      <c r="G290" s="343" t="str">
        <f>VLOOKUP(F290,class!A$1:B$460,2,FALSE)</f>
        <v>Shire District</v>
      </c>
      <c r="H290" s="343" t="str">
        <f>IFERROR(VLOOKUP(F290,classifications!A$3:C$333,3,FALSE),VLOOKUP(F290,classifications!I$2:K$28,3,FALSE))</f>
        <v>Predominantly Urban</v>
      </c>
      <c r="I290" s="348">
        <v>200</v>
      </c>
      <c r="J290" s="348">
        <v>10</v>
      </c>
      <c r="K290" s="348">
        <v>0</v>
      </c>
      <c r="L290" s="348">
        <v>210</v>
      </c>
      <c r="M290" s="340"/>
      <c r="N290" s="348">
        <v>70</v>
      </c>
      <c r="O290" s="348">
        <v>10</v>
      </c>
      <c r="P290" s="348">
        <v>0</v>
      </c>
      <c r="Q290" s="348">
        <v>80</v>
      </c>
    </row>
    <row r="291" spans="1:17" x14ac:dyDescent="0.25">
      <c r="A291" s="343" t="s">
        <v>1365</v>
      </c>
      <c r="B291" s="343" t="s">
        <v>963</v>
      </c>
      <c r="C291" s="343" t="s">
        <v>964</v>
      </c>
      <c r="D291" s="343" t="s">
        <v>965</v>
      </c>
      <c r="E291" s="342"/>
      <c r="F291" s="343" t="s">
        <v>966</v>
      </c>
      <c r="G291" s="343" t="str">
        <f>VLOOKUP(F291,class!A$1:B$460,2,FALSE)</f>
        <v>Shire District</v>
      </c>
      <c r="H291" s="343" t="str">
        <f>IFERROR(VLOOKUP(F291,classifications!A$3:C$333,3,FALSE),VLOOKUP(F291,classifications!I$2:K$28,3,FALSE))</f>
        <v>Predominantly Rural</v>
      </c>
      <c r="I291" s="347">
        <v>370</v>
      </c>
      <c r="J291" s="347">
        <v>60</v>
      </c>
      <c r="K291" s="347">
        <v>0</v>
      </c>
      <c r="L291" s="347">
        <v>430</v>
      </c>
      <c r="M291" s="340"/>
      <c r="N291" s="347">
        <v>590</v>
      </c>
      <c r="O291" s="347">
        <v>90</v>
      </c>
      <c r="P291" s="347">
        <v>0</v>
      </c>
      <c r="Q291" s="347">
        <v>680</v>
      </c>
    </row>
    <row r="292" spans="1:17" x14ac:dyDescent="0.25">
      <c r="A292" s="343" t="s">
        <v>1365</v>
      </c>
      <c r="B292" s="343" t="s">
        <v>967</v>
      </c>
      <c r="C292" s="343" t="s">
        <v>968</v>
      </c>
      <c r="D292" s="343" t="s">
        <v>969</v>
      </c>
      <c r="E292" s="342"/>
      <c r="F292" s="343" t="s">
        <v>970</v>
      </c>
      <c r="G292" s="343" t="str">
        <f>VLOOKUP(F292,class!A$1:B$460,2,FALSE)</f>
        <v>Shire District</v>
      </c>
      <c r="H292" s="343" t="str">
        <f>IFERROR(VLOOKUP(F292,classifications!A$3:C$333,3,FALSE),VLOOKUP(F292,classifications!I$2:K$28,3,FALSE))</f>
        <v>Predominantly Rural</v>
      </c>
      <c r="I292" s="347">
        <v>510</v>
      </c>
      <c r="J292" s="347">
        <v>120</v>
      </c>
      <c r="K292" s="347">
        <v>40</v>
      </c>
      <c r="L292" s="347">
        <v>660</v>
      </c>
      <c r="M292" s="340"/>
      <c r="N292" s="347">
        <v>340</v>
      </c>
      <c r="O292" s="347">
        <v>80</v>
      </c>
      <c r="P292" s="347">
        <v>40</v>
      </c>
      <c r="Q292" s="347">
        <v>460</v>
      </c>
    </row>
    <row r="293" spans="1:17" x14ac:dyDescent="0.25">
      <c r="A293" s="343" t="s">
        <v>1365</v>
      </c>
      <c r="B293" s="343" t="s">
        <v>971</v>
      </c>
      <c r="C293" s="343" t="s">
        <v>972</v>
      </c>
      <c r="D293" s="343" t="s">
        <v>973</v>
      </c>
      <c r="E293" s="342"/>
      <c r="F293" s="343" t="s">
        <v>974</v>
      </c>
      <c r="G293" s="343" t="str">
        <f>VLOOKUP(F293,class!A$1:B$460,2,FALSE)</f>
        <v>Shire District</v>
      </c>
      <c r="H293" s="343" t="str">
        <f>IFERROR(VLOOKUP(F293,classifications!A$3:C$333,3,FALSE),VLOOKUP(F293,classifications!I$2:K$28,3,FALSE))</f>
        <v>Predominantly Rural</v>
      </c>
      <c r="I293" s="347">
        <v>380</v>
      </c>
      <c r="J293" s="347">
        <v>50</v>
      </c>
      <c r="K293" s="347">
        <v>0</v>
      </c>
      <c r="L293" s="347">
        <v>430</v>
      </c>
      <c r="M293" s="340"/>
      <c r="N293" s="347">
        <v>450</v>
      </c>
      <c r="O293" s="347">
        <v>70</v>
      </c>
      <c r="P293" s="347">
        <v>0</v>
      </c>
      <c r="Q293" s="347">
        <v>530</v>
      </c>
    </row>
    <row r="294" spans="1:17" x14ac:dyDescent="0.25">
      <c r="A294" s="343" t="s">
        <v>1365</v>
      </c>
      <c r="B294" s="343" t="s">
        <v>975</v>
      </c>
      <c r="C294" s="343" t="s">
        <v>976</v>
      </c>
      <c r="D294" s="343" t="s">
        <v>977</v>
      </c>
      <c r="E294" s="342"/>
      <c r="F294" s="343" t="s">
        <v>978</v>
      </c>
      <c r="G294" s="343" t="str">
        <f>VLOOKUP(F294,class!A$1:B$460,2,FALSE)</f>
        <v>Shire District</v>
      </c>
      <c r="H294" s="343" t="str">
        <f>IFERROR(VLOOKUP(F294,classifications!A$3:C$333,3,FALSE),VLOOKUP(F294,classifications!I$2:K$28,3,FALSE))</f>
        <v>Predominantly Rural</v>
      </c>
      <c r="I294" s="347">
        <v>290</v>
      </c>
      <c r="J294" s="347">
        <v>10</v>
      </c>
      <c r="K294" s="347">
        <v>0</v>
      </c>
      <c r="L294" s="347">
        <v>300</v>
      </c>
      <c r="M294" s="340"/>
      <c r="N294" s="347">
        <v>350</v>
      </c>
      <c r="O294" s="347">
        <v>20</v>
      </c>
      <c r="P294" s="347">
        <v>0</v>
      </c>
      <c r="Q294" s="347">
        <v>370</v>
      </c>
    </row>
    <row r="295" spans="1:17" x14ac:dyDescent="0.25">
      <c r="A295" s="343" t="s">
        <v>1365</v>
      </c>
      <c r="B295" s="343"/>
      <c r="C295" s="343"/>
      <c r="D295" s="343"/>
      <c r="E295" s="342"/>
      <c r="F295" s="343"/>
      <c r="G295" s="343" t="e">
        <f>VLOOKUP(F295,class!A$1:B$460,2,FALSE)</f>
        <v>#N/A</v>
      </c>
      <c r="H295" s="343" t="e">
        <f>IFERROR(VLOOKUP(F295,classifications!A$3:C$333,3,FALSE),VLOOKUP(F295,classifications!I$2:K$28,3,FALSE))</f>
        <v>#N/A</v>
      </c>
      <c r="I295" s="346"/>
      <c r="J295" s="346"/>
      <c r="K295" s="346"/>
      <c r="L295" s="346"/>
      <c r="M295" s="340"/>
      <c r="N295" s="346"/>
      <c r="O295" s="346"/>
      <c r="P295" s="346"/>
      <c r="Q295" s="346"/>
    </row>
    <row r="296" spans="1:17" x14ac:dyDescent="0.25">
      <c r="A296" s="343" t="s">
        <v>1365</v>
      </c>
      <c r="B296" s="343"/>
      <c r="C296" s="343"/>
      <c r="D296" s="343" t="s">
        <v>979</v>
      </c>
      <c r="E296" s="342" t="s">
        <v>980</v>
      </c>
      <c r="F296" s="342" t="s">
        <v>980</v>
      </c>
      <c r="G296" s="343" t="str">
        <f>VLOOKUP(F296,class!A$1:B$460,2,FALSE)</f>
        <v>Shire County</v>
      </c>
      <c r="H296" s="343" t="str">
        <f>IFERROR(VLOOKUP(F296,classifications!A$3:C$333,3,FALSE),VLOOKUP(F296,classifications!I$2:K$28,3,FALSE))</f>
        <v>Predominantly Rural</v>
      </c>
      <c r="I296" s="347">
        <v>2400</v>
      </c>
      <c r="J296" s="347">
        <v>240</v>
      </c>
      <c r="K296" s="347">
        <v>0</v>
      </c>
      <c r="L296" s="347">
        <v>2640</v>
      </c>
      <c r="M296" s="340"/>
      <c r="N296" s="347">
        <v>2630</v>
      </c>
      <c r="O296" s="347">
        <v>330</v>
      </c>
      <c r="P296" s="347">
        <v>40</v>
      </c>
      <c r="Q296" s="347">
        <v>3000</v>
      </c>
    </row>
    <row r="297" spans="1:17" x14ac:dyDescent="0.25">
      <c r="A297" s="343" t="s">
        <v>1365</v>
      </c>
      <c r="B297" s="343" t="s">
        <v>981</v>
      </c>
      <c r="C297" s="343" t="s">
        <v>982</v>
      </c>
      <c r="D297" s="343" t="s">
        <v>983</v>
      </c>
      <c r="E297" s="342"/>
      <c r="F297" s="343" t="s">
        <v>984</v>
      </c>
      <c r="G297" s="343" t="str">
        <f>VLOOKUP(F297,class!A$1:B$460,2,FALSE)</f>
        <v>Shire District</v>
      </c>
      <c r="H297" s="343" t="str">
        <f>IFERROR(VLOOKUP(F297,classifications!A$3:C$333,3,FALSE),VLOOKUP(F297,classifications!I$2:K$28,3,FALSE))</f>
        <v>Predominantly Rural</v>
      </c>
      <c r="I297" s="347">
        <v>410</v>
      </c>
      <c r="J297" s="347">
        <v>40</v>
      </c>
      <c r="K297" s="347">
        <v>0</v>
      </c>
      <c r="L297" s="347">
        <v>450</v>
      </c>
      <c r="M297" s="340"/>
      <c r="N297" s="347">
        <v>520</v>
      </c>
      <c r="O297" s="347">
        <v>50</v>
      </c>
      <c r="P297" s="347">
        <v>0</v>
      </c>
      <c r="Q297" s="347">
        <v>570</v>
      </c>
    </row>
    <row r="298" spans="1:17" x14ac:dyDescent="0.25">
      <c r="A298" s="343" t="s">
        <v>1365</v>
      </c>
      <c r="B298" s="343" t="s">
        <v>985</v>
      </c>
      <c r="C298" s="343" t="s">
        <v>986</v>
      </c>
      <c r="D298" s="343" t="s">
        <v>987</v>
      </c>
      <c r="E298" s="342"/>
      <c r="F298" s="343" t="s">
        <v>988</v>
      </c>
      <c r="G298" s="343" t="str">
        <f>VLOOKUP(F298,class!A$1:B$460,2,FALSE)</f>
        <v>Shire District</v>
      </c>
      <c r="H298" s="343" t="str">
        <f>IFERROR(VLOOKUP(F298,classifications!A$3:C$333,3,FALSE),VLOOKUP(F298,classifications!I$2:K$28,3,FALSE))</f>
        <v>Urban with Significant Rural</v>
      </c>
      <c r="I298" s="347">
        <v>480</v>
      </c>
      <c r="J298" s="347">
        <v>80</v>
      </c>
      <c r="K298" s="347">
        <v>0</v>
      </c>
      <c r="L298" s="347">
        <v>560</v>
      </c>
      <c r="M298" s="340"/>
      <c r="N298" s="347">
        <v>420</v>
      </c>
      <c r="O298" s="347">
        <v>80</v>
      </c>
      <c r="P298" s="347">
        <v>0</v>
      </c>
      <c r="Q298" s="347">
        <v>500</v>
      </c>
    </row>
    <row r="299" spans="1:17" x14ac:dyDescent="0.25">
      <c r="A299" s="343" t="s">
        <v>1365</v>
      </c>
      <c r="B299" s="343" t="s">
        <v>989</v>
      </c>
      <c r="C299" s="343" t="s">
        <v>990</v>
      </c>
      <c r="D299" s="343" t="s">
        <v>991</v>
      </c>
      <c r="E299" s="342"/>
      <c r="F299" s="343" t="s">
        <v>992</v>
      </c>
      <c r="G299" s="343" t="str">
        <f>VLOOKUP(F299,class!A$1:B$460,2,FALSE)</f>
        <v>Shire District</v>
      </c>
      <c r="H299" s="343" t="str">
        <f>IFERROR(VLOOKUP(F299,classifications!A$3:C$333,3,FALSE),VLOOKUP(F299,classifications!I$2:K$28,3,FALSE))</f>
        <v>Urban with Significant Rural</v>
      </c>
      <c r="I299" s="347">
        <v>380</v>
      </c>
      <c r="J299" s="347">
        <v>30</v>
      </c>
      <c r="K299" s="347">
        <v>0</v>
      </c>
      <c r="L299" s="347">
        <v>410</v>
      </c>
      <c r="M299" s="340"/>
      <c r="N299" s="347">
        <v>270</v>
      </c>
      <c r="O299" s="347">
        <v>10</v>
      </c>
      <c r="P299" s="347">
        <v>0</v>
      </c>
      <c r="Q299" s="347">
        <v>280</v>
      </c>
    </row>
    <row r="300" spans="1:17" x14ac:dyDescent="0.25">
      <c r="A300" s="343" t="s">
        <v>1365</v>
      </c>
      <c r="B300" s="343" t="s">
        <v>993</v>
      </c>
      <c r="C300" s="343" t="s">
        <v>994</v>
      </c>
      <c r="D300" s="343" t="s">
        <v>995</v>
      </c>
      <c r="E300" s="342"/>
      <c r="F300" s="343" t="s">
        <v>996</v>
      </c>
      <c r="G300" s="343" t="str">
        <f>VLOOKUP(F300,class!A$1:B$460,2,FALSE)</f>
        <v>Shire District</v>
      </c>
      <c r="H300" s="343" t="str">
        <f>IFERROR(VLOOKUP(F300,classifications!A$3:C$333,3,FALSE),VLOOKUP(F300,classifications!I$2:K$28,3,FALSE))</f>
        <v>Predominantly Rural</v>
      </c>
      <c r="I300" s="347">
        <v>290</v>
      </c>
      <c r="J300" s="347">
        <v>0</v>
      </c>
      <c r="K300" s="347">
        <v>0</v>
      </c>
      <c r="L300" s="347">
        <v>290</v>
      </c>
      <c r="M300" s="340"/>
      <c r="N300" s="347">
        <v>300</v>
      </c>
      <c r="O300" s="347">
        <v>0</v>
      </c>
      <c r="P300" s="347">
        <v>0</v>
      </c>
      <c r="Q300" s="347">
        <v>300</v>
      </c>
    </row>
    <row r="301" spans="1:17" x14ac:dyDescent="0.25">
      <c r="A301" s="343" t="s">
        <v>1365</v>
      </c>
      <c r="B301" s="343" t="s">
        <v>997</v>
      </c>
      <c r="C301" s="343" t="s">
        <v>998</v>
      </c>
      <c r="D301" s="343" t="s">
        <v>999</v>
      </c>
      <c r="E301" s="342"/>
      <c r="F301" s="343" t="s">
        <v>1000</v>
      </c>
      <c r="G301" s="343" t="str">
        <f>VLOOKUP(F301,class!A$1:B$460,2,FALSE)</f>
        <v>Shire District</v>
      </c>
      <c r="H301" s="343" t="str">
        <f>IFERROR(VLOOKUP(F301,classifications!A$3:C$333,3,FALSE),VLOOKUP(F301,classifications!I$2:K$28,3,FALSE))</f>
        <v>Predominantly Rural</v>
      </c>
      <c r="I301" s="347">
        <v>220</v>
      </c>
      <c r="J301" s="347">
        <v>0</v>
      </c>
      <c r="K301" s="347">
        <v>0</v>
      </c>
      <c r="L301" s="347">
        <v>220</v>
      </c>
      <c r="M301" s="340"/>
      <c r="N301" s="347">
        <v>240</v>
      </c>
      <c r="O301" s="347">
        <v>10</v>
      </c>
      <c r="P301" s="347">
        <v>0</v>
      </c>
      <c r="Q301" s="347">
        <v>250</v>
      </c>
    </row>
    <row r="302" spans="1:17" x14ac:dyDescent="0.25">
      <c r="A302" s="343" t="s">
        <v>1365</v>
      </c>
      <c r="B302" s="343" t="s">
        <v>1001</v>
      </c>
      <c r="C302" s="343" t="s">
        <v>1002</v>
      </c>
      <c r="D302" s="343" t="s">
        <v>1003</v>
      </c>
      <c r="E302" s="342"/>
      <c r="F302" s="343" t="s">
        <v>1004</v>
      </c>
      <c r="G302" s="343" t="str">
        <f>VLOOKUP(F302,class!A$1:B$460,2,FALSE)</f>
        <v>Shire District</v>
      </c>
      <c r="H302" s="343" t="str">
        <f>IFERROR(VLOOKUP(F302,classifications!A$3:C$333,3,FALSE),VLOOKUP(F302,classifications!I$2:K$28,3,FALSE))</f>
        <v>Predominantly Urban</v>
      </c>
      <c r="I302" s="347">
        <v>60</v>
      </c>
      <c r="J302" s="347">
        <v>0</v>
      </c>
      <c r="K302" s="347">
        <v>0</v>
      </c>
      <c r="L302" s="347">
        <v>60</v>
      </c>
      <c r="M302" s="340"/>
      <c r="N302" s="347">
        <v>30</v>
      </c>
      <c r="O302" s="347">
        <v>0</v>
      </c>
      <c r="P302" s="347">
        <v>40</v>
      </c>
      <c r="Q302" s="347">
        <v>70</v>
      </c>
    </row>
    <row r="303" spans="1:17" x14ac:dyDescent="0.25">
      <c r="A303" s="343" t="s">
        <v>1365</v>
      </c>
      <c r="B303" s="343" t="s">
        <v>1005</v>
      </c>
      <c r="C303" s="343" t="s">
        <v>1006</v>
      </c>
      <c r="D303" s="343" t="s">
        <v>1007</v>
      </c>
      <c r="E303" s="342"/>
      <c r="F303" s="343" t="s">
        <v>1008</v>
      </c>
      <c r="G303" s="343" t="str">
        <f>VLOOKUP(F303,class!A$1:B$460,2,FALSE)</f>
        <v>Shire District</v>
      </c>
      <c r="H303" s="343" t="str">
        <f>IFERROR(VLOOKUP(F303,classifications!A$3:C$333,3,FALSE),VLOOKUP(F303,classifications!I$2:K$28,3,FALSE))</f>
        <v>Predominantly Rural</v>
      </c>
      <c r="I303" s="347">
        <v>550</v>
      </c>
      <c r="J303" s="347">
        <v>90</v>
      </c>
      <c r="K303" s="347">
        <v>0</v>
      </c>
      <c r="L303" s="347">
        <v>640</v>
      </c>
      <c r="M303" s="340"/>
      <c r="N303" s="347">
        <v>850</v>
      </c>
      <c r="O303" s="347">
        <v>180</v>
      </c>
      <c r="P303" s="347">
        <v>0</v>
      </c>
      <c r="Q303" s="347">
        <v>1020</v>
      </c>
    </row>
    <row r="304" spans="1:17" x14ac:dyDescent="0.25">
      <c r="A304" s="343" t="s">
        <v>1365</v>
      </c>
      <c r="B304" s="343"/>
      <c r="C304" s="343"/>
      <c r="D304" s="343"/>
      <c r="E304" s="342"/>
      <c r="F304" s="343"/>
      <c r="G304" s="343" t="e">
        <f>VLOOKUP(F304,class!A$1:B$460,2,FALSE)</f>
        <v>#N/A</v>
      </c>
      <c r="H304" s="343" t="e">
        <f>IFERROR(VLOOKUP(F304,classifications!A$3:C$333,3,FALSE),VLOOKUP(F304,classifications!I$2:K$28,3,FALSE))</f>
        <v>#N/A</v>
      </c>
      <c r="I304" s="346"/>
      <c r="J304" s="346"/>
      <c r="K304" s="346"/>
      <c r="L304" s="346"/>
      <c r="M304" s="340"/>
      <c r="N304" s="346"/>
      <c r="O304" s="346"/>
      <c r="P304" s="346"/>
      <c r="Q304" s="346"/>
    </row>
    <row r="305" spans="1:17" x14ac:dyDescent="0.25">
      <c r="A305" s="343" t="s">
        <v>1365</v>
      </c>
      <c r="B305" s="343"/>
      <c r="C305" s="343"/>
      <c r="D305" s="343" t="s">
        <v>1009</v>
      </c>
      <c r="E305" s="342" t="s">
        <v>1010</v>
      </c>
      <c r="F305" s="342" t="s">
        <v>1010</v>
      </c>
      <c r="G305" s="343" t="str">
        <f>VLOOKUP(F305,class!A$1:B$460,2,FALSE)</f>
        <v>Shire County</v>
      </c>
      <c r="H305" s="343" t="str">
        <f>IFERROR(VLOOKUP(F305,classifications!A$3:C$333,3,FALSE),VLOOKUP(F305,classifications!I$2:K$28,3,FALSE))</f>
        <v>Urban with Significant Rural</v>
      </c>
      <c r="I305" s="347">
        <v>2110</v>
      </c>
      <c r="J305" s="347">
        <v>480</v>
      </c>
      <c r="K305" s="347">
        <v>0</v>
      </c>
      <c r="L305" s="347">
        <v>2600</v>
      </c>
      <c r="M305" s="340"/>
      <c r="N305" s="347">
        <v>2280</v>
      </c>
      <c r="O305" s="347">
        <v>500</v>
      </c>
      <c r="P305" s="347">
        <v>0</v>
      </c>
      <c r="Q305" s="347">
        <v>2790</v>
      </c>
    </row>
    <row r="306" spans="1:17" x14ac:dyDescent="0.25">
      <c r="A306" s="343" t="s">
        <v>1365</v>
      </c>
      <c r="B306" s="343" t="s">
        <v>1011</v>
      </c>
      <c r="C306" s="343" t="s">
        <v>1012</v>
      </c>
      <c r="D306" s="343" t="s">
        <v>1013</v>
      </c>
      <c r="E306" s="342"/>
      <c r="F306" s="343" t="s">
        <v>1014</v>
      </c>
      <c r="G306" s="343" t="str">
        <f>VLOOKUP(F306,class!A$1:B$460,2,FALSE)</f>
        <v>Shire District</v>
      </c>
      <c r="H306" s="343" t="str">
        <f>IFERROR(VLOOKUP(F306,classifications!A$3:C$333,3,FALSE),VLOOKUP(F306,classifications!I$2:K$28,3,FALSE))</f>
        <v>Predominantly Urban</v>
      </c>
      <c r="I306" s="347">
        <v>300</v>
      </c>
      <c r="J306" s="347">
        <v>90</v>
      </c>
      <c r="K306" s="347">
        <v>0</v>
      </c>
      <c r="L306" s="347">
        <v>400</v>
      </c>
      <c r="M306" s="340"/>
      <c r="N306" s="347">
        <v>330</v>
      </c>
      <c r="O306" s="347">
        <v>40</v>
      </c>
      <c r="P306" s="347">
        <v>0</v>
      </c>
      <c r="Q306" s="347">
        <v>370</v>
      </c>
    </row>
    <row r="307" spans="1:17" x14ac:dyDescent="0.25">
      <c r="A307" s="343" t="s">
        <v>1365</v>
      </c>
      <c r="B307" s="343" t="s">
        <v>1015</v>
      </c>
      <c r="C307" s="343" t="s">
        <v>1016</v>
      </c>
      <c r="D307" s="343" t="s">
        <v>1017</v>
      </c>
      <c r="E307" s="342"/>
      <c r="F307" s="343" t="s">
        <v>1018</v>
      </c>
      <c r="G307" s="343" t="str">
        <f>VLOOKUP(F307,class!A$1:B$460,2,FALSE)</f>
        <v>Shire District</v>
      </c>
      <c r="H307" s="343" t="str">
        <f>IFERROR(VLOOKUP(F307,classifications!A$3:C$333,3,FALSE),VLOOKUP(F307,classifications!I$2:K$28,3,FALSE))</f>
        <v>Predominantly Rural</v>
      </c>
      <c r="I307" s="347">
        <v>420</v>
      </c>
      <c r="J307" s="347">
        <v>70</v>
      </c>
      <c r="K307" s="347">
        <v>0</v>
      </c>
      <c r="L307" s="347">
        <v>480</v>
      </c>
      <c r="M307" s="340"/>
      <c r="N307" s="347">
        <v>420</v>
      </c>
      <c r="O307" s="347">
        <v>80</v>
      </c>
      <c r="P307" s="347">
        <v>0</v>
      </c>
      <c r="Q307" s="347">
        <v>500</v>
      </c>
    </row>
    <row r="308" spans="1:17" x14ac:dyDescent="0.25">
      <c r="A308" s="343" t="s">
        <v>1365</v>
      </c>
      <c r="B308" s="343" t="s">
        <v>1019</v>
      </c>
      <c r="C308" s="343" t="s">
        <v>1020</v>
      </c>
      <c r="D308" s="343" t="s">
        <v>1021</v>
      </c>
      <c r="E308" s="342"/>
      <c r="F308" s="343" t="s">
        <v>1022</v>
      </c>
      <c r="G308" s="343" t="str">
        <f>VLOOKUP(F308,class!A$1:B$460,2,FALSE)</f>
        <v>Shire District</v>
      </c>
      <c r="H308" s="343" t="str">
        <f>IFERROR(VLOOKUP(F308,classifications!A$3:C$333,3,FALSE),VLOOKUP(F308,classifications!I$2:K$28,3,FALSE))</f>
        <v>Predominantly Rural</v>
      </c>
      <c r="I308" s="347">
        <v>330</v>
      </c>
      <c r="J308" s="347">
        <v>80</v>
      </c>
      <c r="K308" s="347">
        <v>0</v>
      </c>
      <c r="L308" s="347">
        <v>410</v>
      </c>
      <c r="M308" s="340"/>
      <c r="N308" s="347">
        <v>300</v>
      </c>
      <c r="O308" s="347">
        <v>60</v>
      </c>
      <c r="P308" s="347">
        <v>0</v>
      </c>
      <c r="Q308" s="347">
        <v>360</v>
      </c>
    </row>
    <row r="309" spans="1:17" x14ac:dyDescent="0.25">
      <c r="A309" s="343" t="s">
        <v>1365</v>
      </c>
      <c r="B309" s="343" t="s">
        <v>1023</v>
      </c>
      <c r="C309" s="343" t="s">
        <v>1024</v>
      </c>
      <c r="D309" s="343" t="s">
        <v>1025</v>
      </c>
      <c r="E309" s="342"/>
      <c r="F309" s="343" t="s">
        <v>1026</v>
      </c>
      <c r="G309" s="343" t="str">
        <f>VLOOKUP(F309,class!A$1:B$460,2,FALSE)</f>
        <v>Shire District</v>
      </c>
      <c r="H309" s="343" t="str">
        <f>IFERROR(VLOOKUP(F309,classifications!A$3:C$333,3,FALSE),VLOOKUP(F309,classifications!I$2:K$28,3,FALSE))</f>
        <v>Predominantly Urban</v>
      </c>
      <c r="I309" s="347">
        <v>180</v>
      </c>
      <c r="J309" s="347">
        <v>0</v>
      </c>
      <c r="K309" s="347">
        <v>0</v>
      </c>
      <c r="L309" s="347">
        <v>180</v>
      </c>
      <c r="M309" s="340"/>
      <c r="N309" s="347">
        <v>230</v>
      </c>
      <c r="O309" s="347">
        <v>90</v>
      </c>
      <c r="P309" s="347">
        <v>0</v>
      </c>
      <c r="Q309" s="347">
        <v>320</v>
      </c>
    </row>
    <row r="310" spans="1:17" x14ac:dyDescent="0.25">
      <c r="A310" s="343" t="s">
        <v>1365</v>
      </c>
      <c r="B310" s="343" t="s">
        <v>1027</v>
      </c>
      <c r="C310" s="343" t="s">
        <v>1028</v>
      </c>
      <c r="D310" s="343" t="s">
        <v>1029</v>
      </c>
      <c r="E310" s="342"/>
      <c r="F310" s="343" t="s">
        <v>1030</v>
      </c>
      <c r="G310" s="343" t="str">
        <f>VLOOKUP(F310,class!A$1:B$460,2,FALSE)</f>
        <v>Shire District</v>
      </c>
      <c r="H310" s="343" t="str">
        <f>IFERROR(VLOOKUP(F310,classifications!A$3:C$333,3,FALSE),VLOOKUP(F310,classifications!I$2:K$28,3,FALSE))</f>
        <v>Predominantly Urban</v>
      </c>
      <c r="I310" s="347">
        <v>310</v>
      </c>
      <c r="J310" s="347">
        <v>100</v>
      </c>
      <c r="K310" s="347">
        <v>0</v>
      </c>
      <c r="L310" s="347">
        <v>410</v>
      </c>
      <c r="M310" s="340"/>
      <c r="N310" s="347">
        <v>260</v>
      </c>
      <c r="O310" s="347">
        <v>50</v>
      </c>
      <c r="P310" s="347">
        <v>0</v>
      </c>
      <c r="Q310" s="347">
        <v>310</v>
      </c>
    </row>
    <row r="311" spans="1:17" x14ac:dyDescent="0.25">
      <c r="A311" s="343" t="s">
        <v>1365</v>
      </c>
      <c r="B311" s="343" t="s">
        <v>1031</v>
      </c>
      <c r="C311" s="343" t="s">
        <v>1032</v>
      </c>
      <c r="D311" s="343" t="s">
        <v>1033</v>
      </c>
      <c r="E311" s="342"/>
      <c r="F311" s="343" t="s">
        <v>1034</v>
      </c>
      <c r="G311" s="343" t="str">
        <f>VLOOKUP(F311,class!A$1:B$460,2,FALSE)</f>
        <v>Shire District</v>
      </c>
      <c r="H311" s="343" t="str">
        <f>IFERROR(VLOOKUP(F311,classifications!A$3:C$333,3,FALSE),VLOOKUP(F311,classifications!I$2:K$28,3,FALSE))</f>
        <v>Predominantly Rural</v>
      </c>
      <c r="I311" s="347">
        <v>350</v>
      </c>
      <c r="J311" s="347">
        <v>60</v>
      </c>
      <c r="K311" s="347">
        <v>0</v>
      </c>
      <c r="L311" s="347">
        <v>410</v>
      </c>
      <c r="M311" s="340"/>
      <c r="N311" s="347">
        <v>560</v>
      </c>
      <c r="O311" s="347">
        <v>130</v>
      </c>
      <c r="P311" s="347">
        <v>0</v>
      </c>
      <c r="Q311" s="347">
        <v>690</v>
      </c>
    </row>
    <row r="312" spans="1:17" x14ac:dyDescent="0.25">
      <c r="A312" s="343" t="s">
        <v>1365</v>
      </c>
      <c r="B312" s="343" t="s">
        <v>1035</v>
      </c>
      <c r="C312" s="343" t="s">
        <v>1036</v>
      </c>
      <c r="D312" s="343" t="s">
        <v>1037</v>
      </c>
      <c r="E312" s="342"/>
      <c r="F312" s="343" t="s">
        <v>1038</v>
      </c>
      <c r="G312" s="343" t="str">
        <f>VLOOKUP(F312,class!A$1:B$460,2,FALSE)</f>
        <v>Shire District</v>
      </c>
      <c r="H312" s="343" t="str">
        <f>IFERROR(VLOOKUP(F312,classifications!A$3:C$333,3,FALSE),VLOOKUP(F312,classifications!I$2:K$28,3,FALSE))</f>
        <v>Urban with Significant Rural</v>
      </c>
      <c r="I312" s="347">
        <v>230</v>
      </c>
      <c r="J312" s="347">
        <v>90</v>
      </c>
      <c r="K312" s="347">
        <v>0</v>
      </c>
      <c r="L312" s="347">
        <v>320</v>
      </c>
      <c r="M312" s="340"/>
      <c r="N312" s="347">
        <v>190</v>
      </c>
      <c r="O312" s="347">
        <v>50</v>
      </c>
      <c r="P312" s="347">
        <v>0</v>
      </c>
      <c r="Q312" s="347">
        <v>240</v>
      </c>
    </row>
    <row r="313" spans="1:17" x14ac:dyDescent="0.25">
      <c r="A313" s="343" t="s">
        <v>1365</v>
      </c>
      <c r="B313" s="343"/>
      <c r="C313" s="343"/>
      <c r="D313" s="343"/>
      <c r="E313" s="342"/>
      <c r="F313" s="343"/>
      <c r="G313" s="343" t="e">
        <f>VLOOKUP(F313,class!A$1:B$460,2,FALSE)</f>
        <v>#N/A</v>
      </c>
      <c r="H313" s="343" t="e">
        <f>IFERROR(VLOOKUP(F313,classifications!A$3:C$333,3,FALSE),VLOOKUP(F313,classifications!I$2:K$28,3,FALSE))</f>
        <v>#N/A</v>
      </c>
      <c r="I313" s="346"/>
      <c r="J313" s="346"/>
      <c r="K313" s="346"/>
      <c r="L313" s="346"/>
      <c r="M313" s="340"/>
      <c r="N313" s="346"/>
      <c r="O313" s="346"/>
      <c r="P313" s="346"/>
      <c r="Q313" s="346"/>
    </row>
    <row r="314" spans="1:17" x14ac:dyDescent="0.25">
      <c r="A314" s="343" t="s">
        <v>1365</v>
      </c>
      <c r="B314" s="343"/>
      <c r="C314" s="343"/>
      <c r="D314" s="343" t="s">
        <v>1039</v>
      </c>
      <c r="E314" s="342" t="s">
        <v>1040</v>
      </c>
      <c r="F314" s="342" t="s">
        <v>1040</v>
      </c>
      <c r="G314" s="343" t="str">
        <f>VLOOKUP(F314,class!A$1:B$460,2,FALSE)</f>
        <v>Shire County</v>
      </c>
      <c r="H314" s="343" t="str">
        <f>IFERROR(VLOOKUP(F314,classifications!A$3:C$333,3,FALSE),VLOOKUP(F314,classifications!I$2:K$28,3,FALSE))</f>
        <v>Predominantly Rural</v>
      </c>
      <c r="I314" s="347">
        <v>1860</v>
      </c>
      <c r="J314" s="347">
        <v>520</v>
      </c>
      <c r="K314" s="347">
        <v>0</v>
      </c>
      <c r="L314" s="347">
        <v>2390</v>
      </c>
      <c r="M314" s="340"/>
      <c r="N314" s="347">
        <v>2170</v>
      </c>
      <c r="O314" s="347">
        <v>560</v>
      </c>
      <c r="P314" s="347">
        <v>0</v>
      </c>
      <c r="Q314" s="347">
        <v>2730</v>
      </c>
    </row>
    <row r="315" spans="1:17" x14ac:dyDescent="0.25">
      <c r="A315" s="343" t="s">
        <v>1365</v>
      </c>
      <c r="B315" s="343" t="s">
        <v>1041</v>
      </c>
      <c r="C315" s="343" t="s">
        <v>1042</v>
      </c>
      <c r="D315" s="343" t="s">
        <v>1043</v>
      </c>
      <c r="E315" s="342"/>
      <c r="F315" s="343" t="s">
        <v>1044</v>
      </c>
      <c r="G315" s="343" t="str">
        <f>VLOOKUP(F315,class!A$1:B$460,2,FALSE)</f>
        <v>Shire District</v>
      </c>
      <c r="H315" s="343" t="str">
        <f>IFERROR(VLOOKUP(F315,classifications!A$3:C$333,3,FALSE),VLOOKUP(F315,classifications!I$2:K$28,3,FALSE))</f>
        <v>Predominantly Rural</v>
      </c>
      <c r="I315" s="347">
        <v>80</v>
      </c>
      <c r="J315" s="347">
        <v>120</v>
      </c>
      <c r="K315" s="347">
        <v>0</v>
      </c>
      <c r="L315" s="347">
        <v>200</v>
      </c>
      <c r="M315" s="340"/>
      <c r="N315" s="347">
        <v>200</v>
      </c>
      <c r="O315" s="347">
        <v>30</v>
      </c>
      <c r="P315" s="347">
        <v>0</v>
      </c>
      <c r="Q315" s="347">
        <v>230</v>
      </c>
    </row>
    <row r="316" spans="1:17" x14ac:dyDescent="0.25">
      <c r="A316" s="343" t="s">
        <v>1365</v>
      </c>
      <c r="B316" s="343" t="s">
        <v>1045</v>
      </c>
      <c r="C316" s="343" t="s">
        <v>1046</v>
      </c>
      <c r="D316" s="343" t="s">
        <v>1047</v>
      </c>
      <c r="E316" s="342"/>
      <c r="F316" s="343" t="s">
        <v>1048</v>
      </c>
      <c r="G316" s="343" t="str">
        <f>VLOOKUP(F316,class!A$1:B$460,2,FALSE)</f>
        <v>Shire District</v>
      </c>
      <c r="H316" s="343" t="str">
        <f>IFERROR(VLOOKUP(F316,classifications!A$3:C$333,3,FALSE),VLOOKUP(F316,classifications!I$2:K$28,3,FALSE))</f>
        <v>Predominantly Rural</v>
      </c>
      <c r="I316" s="347">
        <v>390</v>
      </c>
      <c r="J316" s="347">
        <v>20</v>
      </c>
      <c r="K316" s="347">
        <v>0</v>
      </c>
      <c r="L316" s="347">
        <v>410</v>
      </c>
      <c r="M316" s="340"/>
      <c r="N316" s="347">
        <v>410</v>
      </c>
      <c r="O316" s="347">
        <v>90</v>
      </c>
      <c r="P316" s="347">
        <v>0</v>
      </c>
      <c r="Q316" s="347">
        <v>500</v>
      </c>
    </row>
    <row r="317" spans="1:17" x14ac:dyDescent="0.25">
      <c r="A317" s="343" t="s">
        <v>1365</v>
      </c>
      <c r="B317" s="343" t="s">
        <v>1049</v>
      </c>
      <c r="C317" s="343" t="s">
        <v>1050</v>
      </c>
      <c r="D317" s="343" t="s">
        <v>1051</v>
      </c>
      <c r="E317" s="342"/>
      <c r="F317" s="343" t="s">
        <v>1052</v>
      </c>
      <c r="G317" s="343" t="str">
        <f>VLOOKUP(F317,class!A$1:B$460,2,FALSE)</f>
        <v>Shire District</v>
      </c>
      <c r="H317" s="343" t="str">
        <f>IFERROR(VLOOKUP(F317,classifications!A$3:C$333,3,FALSE),VLOOKUP(F317,classifications!I$2:K$28,3,FALSE))</f>
        <v>Urban with Significant Rural</v>
      </c>
      <c r="I317" s="347">
        <v>410</v>
      </c>
      <c r="J317" s="347">
        <v>210</v>
      </c>
      <c r="K317" s="347">
        <v>0</v>
      </c>
      <c r="L317" s="347">
        <v>620</v>
      </c>
      <c r="M317" s="340"/>
      <c r="N317" s="347">
        <v>520</v>
      </c>
      <c r="O317" s="347">
        <v>250</v>
      </c>
      <c r="P317" s="347">
        <v>0</v>
      </c>
      <c r="Q317" s="347">
        <v>770</v>
      </c>
    </row>
    <row r="318" spans="1:17" x14ac:dyDescent="0.25">
      <c r="A318" s="343" t="s">
        <v>1365</v>
      </c>
      <c r="B318" s="343" t="s">
        <v>1053</v>
      </c>
      <c r="C318" s="343" t="s">
        <v>1054</v>
      </c>
      <c r="D318" s="343" t="s">
        <v>1055</v>
      </c>
      <c r="E318" s="342"/>
      <c r="F318" s="343" t="s">
        <v>1056</v>
      </c>
      <c r="G318" s="343" t="str">
        <f>VLOOKUP(F318,class!A$1:B$460,2,FALSE)</f>
        <v>Shire District</v>
      </c>
      <c r="H318" s="343" t="str">
        <f>IFERROR(VLOOKUP(F318,classifications!A$3:C$333,3,FALSE),VLOOKUP(F318,classifications!I$2:K$28,3,FALSE))</f>
        <v>Predominantly Rural</v>
      </c>
      <c r="I318" s="347">
        <v>20</v>
      </c>
      <c r="J318" s="347">
        <v>0</v>
      </c>
      <c r="K318" s="347">
        <v>0</v>
      </c>
      <c r="L318" s="347">
        <v>20</v>
      </c>
      <c r="M318" s="340"/>
      <c r="N318" s="347">
        <v>20</v>
      </c>
      <c r="O318" s="347">
        <v>0</v>
      </c>
      <c r="P318" s="347">
        <v>0</v>
      </c>
      <c r="Q318" s="347">
        <v>20</v>
      </c>
    </row>
    <row r="319" spans="1:17" x14ac:dyDescent="0.25">
      <c r="A319" s="343" t="s">
        <v>1365</v>
      </c>
      <c r="B319" s="343" t="s">
        <v>1057</v>
      </c>
      <c r="C319" s="343" t="s">
        <v>1058</v>
      </c>
      <c r="D319" s="343" t="s">
        <v>1059</v>
      </c>
      <c r="E319" s="342"/>
      <c r="F319" s="343" t="s">
        <v>1060</v>
      </c>
      <c r="G319" s="343" t="str">
        <f>VLOOKUP(F319,class!A$1:B$460,2,FALSE)</f>
        <v>Shire District</v>
      </c>
      <c r="H319" s="343" t="str">
        <f>IFERROR(VLOOKUP(F319,classifications!A$3:C$333,3,FALSE),VLOOKUP(F319,classifications!I$2:K$28,3,FALSE))</f>
        <v>Predominantly Rural</v>
      </c>
      <c r="I319" s="347">
        <v>230</v>
      </c>
      <c r="J319" s="347">
        <v>30</v>
      </c>
      <c r="K319" s="347">
        <v>0</v>
      </c>
      <c r="L319" s="347">
        <v>260</v>
      </c>
      <c r="M319" s="340"/>
      <c r="N319" s="347">
        <v>220</v>
      </c>
      <c r="O319" s="347">
        <v>50</v>
      </c>
      <c r="P319" s="347">
        <v>0</v>
      </c>
      <c r="Q319" s="347">
        <v>280</v>
      </c>
    </row>
    <row r="320" spans="1:17" x14ac:dyDescent="0.25">
      <c r="A320" s="343" t="s">
        <v>1365</v>
      </c>
      <c r="B320" s="343" t="s">
        <v>1061</v>
      </c>
      <c r="C320" s="343" t="s">
        <v>1062</v>
      </c>
      <c r="D320" s="343" t="s">
        <v>1063</v>
      </c>
      <c r="E320" s="342"/>
      <c r="F320" s="343" t="s">
        <v>1064</v>
      </c>
      <c r="G320" s="343" t="str">
        <f>VLOOKUP(F320,class!A$1:B$460,2,FALSE)</f>
        <v>Shire District</v>
      </c>
      <c r="H320" s="343" t="str">
        <f>IFERROR(VLOOKUP(F320,classifications!A$3:C$333,3,FALSE),VLOOKUP(F320,classifications!I$2:K$28,3,FALSE))</f>
        <v>Urban with Significant Rural</v>
      </c>
      <c r="I320" s="347">
        <v>330</v>
      </c>
      <c r="J320" s="347">
        <v>30</v>
      </c>
      <c r="K320" s="347">
        <v>0</v>
      </c>
      <c r="L320" s="347">
        <v>360</v>
      </c>
      <c r="M320" s="340"/>
      <c r="N320" s="347">
        <v>240</v>
      </c>
      <c r="O320" s="347">
        <v>50</v>
      </c>
      <c r="P320" s="347">
        <v>0</v>
      </c>
      <c r="Q320" s="347">
        <v>290</v>
      </c>
    </row>
    <row r="321" spans="1:17" x14ac:dyDescent="0.25">
      <c r="A321" s="343" t="s">
        <v>1365</v>
      </c>
      <c r="B321" s="343" t="s">
        <v>1065</v>
      </c>
      <c r="C321" s="343" t="s">
        <v>1066</v>
      </c>
      <c r="D321" s="343" t="s">
        <v>1067</v>
      </c>
      <c r="E321" s="342"/>
      <c r="F321" s="343" t="s">
        <v>1068</v>
      </c>
      <c r="G321" s="343" t="str">
        <f>VLOOKUP(F321,class!A$1:B$460,2,FALSE)</f>
        <v>Shire District</v>
      </c>
      <c r="H321" s="343" t="str">
        <f>IFERROR(VLOOKUP(F321,classifications!A$3:C$333,3,FALSE),VLOOKUP(F321,classifications!I$2:K$28,3,FALSE))</f>
        <v>Predominantly Rural</v>
      </c>
      <c r="I321" s="347">
        <v>410</v>
      </c>
      <c r="J321" s="347">
        <v>100</v>
      </c>
      <c r="K321" s="347">
        <v>0</v>
      </c>
      <c r="L321" s="347">
        <v>510</v>
      </c>
      <c r="M321" s="340"/>
      <c r="N321" s="347">
        <v>560</v>
      </c>
      <c r="O321" s="347">
        <v>100</v>
      </c>
      <c r="P321" s="347">
        <v>0</v>
      </c>
      <c r="Q321" s="347">
        <v>650</v>
      </c>
    </row>
    <row r="322" spans="1:17" x14ac:dyDescent="0.25">
      <c r="A322" s="343" t="s">
        <v>1365</v>
      </c>
      <c r="B322" s="343"/>
      <c r="C322" s="343"/>
      <c r="D322" s="343"/>
      <c r="E322" s="342"/>
      <c r="F322" s="343"/>
      <c r="G322" s="343" t="e">
        <f>VLOOKUP(F322,class!A$1:B$460,2,FALSE)</f>
        <v>#N/A</v>
      </c>
      <c r="H322" s="343" t="e">
        <f>IFERROR(VLOOKUP(F322,classifications!A$3:C$333,3,FALSE),VLOOKUP(F322,classifications!I$2:K$28,3,FALSE))</f>
        <v>#N/A</v>
      </c>
      <c r="I322" s="346"/>
      <c r="J322" s="346"/>
      <c r="K322" s="346"/>
      <c r="L322" s="346"/>
      <c r="M322" s="340"/>
      <c r="N322" s="346"/>
      <c r="O322" s="346"/>
      <c r="P322" s="346"/>
      <c r="Q322" s="346"/>
    </row>
    <row r="323" spans="1:17" x14ac:dyDescent="0.25">
      <c r="A323" s="343" t="s">
        <v>1365</v>
      </c>
      <c r="B323" s="343"/>
      <c r="C323" s="343"/>
      <c r="D323" s="343" t="s">
        <v>1069</v>
      </c>
      <c r="E323" s="342" t="s">
        <v>1070</v>
      </c>
      <c r="F323" s="342" t="s">
        <v>1070</v>
      </c>
      <c r="G323" s="343" t="str">
        <f>VLOOKUP(F323,class!A$1:B$460,2,FALSE)</f>
        <v>Shire County</v>
      </c>
      <c r="H323" s="343" t="str">
        <f>IFERROR(VLOOKUP(F323,classifications!A$3:C$333,3,FALSE),VLOOKUP(F323,classifications!I$2:K$28,3,FALSE))</f>
        <v>Urban with Significant Rural</v>
      </c>
      <c r="I323" s="347">
        <v>2230</v>
      </c>
      <c r="J323" s="347">
        <v>290</v>
      </c>
      <c r="K323" s="347">
        <v>0</v>
      </c>
      <c r="L323" s="347">
        <v>2530</v>
      </c>
      <c r="M323" s="340"/>
      <c r="N323" s="347">
        <v>2380</v>
      </c>
      <c r="O323" s="347">
        <v>200</v>
      </c>
      <c r="P323" s="347">
        <v>20</v>
      </c>
      <c r="Q323" s="347">
        <v>2600</v>
      </c>
    </row>
    <row r="324" spans="1:17" x14ac:dyDescent="0.25">
      <c r="A324" s="343" t="s">
        <v>1365</v>
      </c>
      <c r="B324" s="343" t="s">
        <v>1071</v>
      </c>
      <c r="C324" s="343" t="s">
        <v>1072</v>
      </c>
      <c r="D324" s="343" t="s">
        <v>1073</v>
      </c>
      <c r="E324" s="342"/>
      <c r="F324" s="343" t="s">
        <v>1074</v>
      </c>
      <c r="G324" s="343" t="str">
        <f>VLOOKUP(F324,class!A$1:B$460,2,FALSE)</f>
        <v>Shire District</v>
      </c>
      <c r="H324" s="343" t="str">
        <f>IFERROR(VLOOKUP(F324,classifications!A$3:C$333,3,FALSE),VLOOKUP(F324,classifications!I$2:K$28,3,FALSE))</f>
        <v>Predominantly Urban</v>
      </c>
      <c r="I324" s="347">
        <v>150</v>
      </c>
      <c r="J324" s="347">
        <v>30</v>
      </c>
      <c r="K324" s="347">
        <v>0</v>
      </c>
      <c r="L324" s="347">
        <v>180</v>
      </c>
      <c r="M324" s="340"/>
      <c r="N324" s="347">
        <v>110</v>
      </c>
      <c r="O324" s="347">
        <v>0</v>
      </c>
      <c r="P324" s="347">
        <v>0</v>
      </c>
      <c r="Q324" s="347">
        <v>120</v>
      </c>
    </row>
    <row r="325" spans="1:17" x14ac:dyDescent="0.25">
      <c r="A325" s="343" t="s">
        <v>1365</v>
      </c>
      <c r="B325" s="343" t="s">
        <v>1075</v>
      </c>
      <c r="C325" s="343" t="s">
        <v>1076</v>
      </c>
      <c r="D325" s="343" t="s">
        <v>1077</v>
      </c>
      <c r="E325" s="342"/>
      <c r="F325" s="343" t="s">
        <v>1078</v>
      </c>
      <c r="G325" s="343" t="str">
        <f>VLOOKUP(F325,class!A$1:B$460,2,FALSE)</f>
        <v>Shire District</v>
      </c>
      <c r="H325" s="343" t="str">
        <f>IFERROR(VLOOKUP(F325,classifications!A$3:C$333,3,FALSE),VLOOKUP(F325,classifications!I$2:K$28,3,FALSE))</f>
        <v>Predominantly Rural</v>
      </c>
      <c r="I325" s="347">
        <v>580</v>
      </c>
      <c r="J325" s="347">
        <v>40</v>
      </c>
      <c r="K325" s="347">
        <v>0</v>
      </c>
      <c r="L325" s="347">
        <v>620</v>
      </c>
      <c r="M325" s="340"/>
      <c r="N325" s="347">
        <v>590</v>
      </c>
      <c r="O325" s="347">
        <v>40</v>
      </c>
      <c r="P325" s="347">
        <v>0</v>
      </c>
      <c r="Q325" s="347">
        <v>630</v>
      </c>
    </row>
    <row r="326" spans="1:17" x14ac:dyDescent="0.25">
      <c r="A326" s="343" t="s">
        <v>1365</v>
      </c>
      <c r="B326" s="343" t="s">
        <v>1079</v>
      </c>
      <c r="C326" s="343" t="s">
        <v>1080</v>
      </c>
      <c r="D326" s="343" t="s">
        <v>1081</v>
      </c>
      <c r="E326" s="342"/>
      <c r="F326" s="343" t="s">
        <v>1082</v>
      </c>
      <c r="G326" s="343" t="str">
        <f>VLOOKUP(F326,class!A$1:B$460,2,FALSE)</f>
        <v>Shire District</v>
      </c>
      <c r="H326" s="343" t="str">
        <f>IFERROR(VLOOKUP(F326,classifications!A$3:C$333,3,FALSE),VLOOKUP(F326,classifications!I$2:K$28,3,FALSE))</f>
        <v>Predominantly Urban</v>
      </c>
      <c r="I326" s="348">
        <v>150</v>
      </c>
      <c r="J326" s="348">
        <v>20</v>
      </c>
      <c r="K326" s="348">
        <v>0</v>
      </c>
      <c r="L326" s="348">
        <v>170</v>
      </c>
      <c r="M326" s="340"/>
      <c r="N326" s="348">
        <v>100</v>
      </c>
      <c r="O326" s="348">
        <v>0</v>
      </c>
      <c r="P326" s="348">
        <v>0</v>
      </c>
      <c r="Q326" s="348">
        <v>100</v>
      </c>
    </row>
    <row r="327" spans="1:17" x14ac:dyDescent="0.25">
      <c r="A327" s="343" t="s">
        <v>1365</v>
      </c>
      <c r="B327" s="343" t="s">
        <v>1083</v>
      </c>
      <c r="C327" s="343" t="s">
        <v>1084</v>
      </c>
      <c r="D327" s="343" t="s">
        <v>1085</v>
      </c>
      <c r="E327" s="342"/>
      <c r="F327" s="343" t="s">
        <v>1086</v>
      </c>
      <c r="G327" s="343" t="str">
        <f>VLOOKUP(F327,class!A$1:B$460,2,FALSE)</f>
        <v>Shire District</v>
      </c>
      <c r="H327" s="343" t="str">
        <f>IFERROR(VLOOKUP(F327,classifications!A$3:C$333,3,FALSE),VLOOKUP(F327,classifications!I$2:K$28,3,FALSE))</f>
        <v>Predominantly Urban</v>
      </c>
      <c r="I327" s="347">
        <v>210</v>
      </c>
      <c r="J327" s="347">
        <v>0</v>
      </c>
      <c r="K327" s="347">
        <v>0</v>
      </c>
      <c r="L327" s="347">
        <v>210</v>
      </c>
      <c r="M327" s="340"/>
      <c r="N327" s="347">
        <v>300</v>
      </c>
      <c r="O327" s="347">
        <v>0</v>
      </c>
      <c r="P327" s="347">
        <v>0</v>
      </c>
      <c r="Q327" s="347">
        <v>300</v>
      </c>
    </row>
    <row r="328" spans="1:17" x14ac:dyDescent="0.25">
      <c r="A328" s="343" t="s">
        <v>1365</v>
      </c>
      <c r="B328" s="343" t="s">
        <v>1087</v>
      </c>
      <c r="C328" s="343" t="s">
        <v>1088</v>
      </c>
      <c r="D328" s="343" t="s">
        <v>1089</v>
      </c>
      <c r="E328" s="342"/>
      <c r="F328" s="343" t="s">
        <v>1090</v>
      </c>
      <c r="G328" s="343" t="str">
        <f>VLOOKUP(F328,class!A$1:B$460,2,FALSE)</f>
        <v>Shire District</v>
      </c>
      <c r="H328" s="343" t="str">
        <f>IFERROR(VLOOKUP(F328,classifications!A$3:C$333,3,FALSE),VLOOKUP(F328,classifications!I$2:K$28,3,FALSE))</f>
        <v>Predominantly Urban</v>
      </c>
      <c r="I328" s="347">
        <v>250</v>
      </c>
      <c r="J328" s="347">
        <v>0</v>
      </c>
      <c r="K328" s="347">
        <v>0</v>
      </c>
      <c r="L328" s="347">
        <v>250</v>
      </c>
      <c r="M328" s="340"/>
      <c r="N328" s="347">
        <v>360</v>
      </c>
      <c r="O328" s="347">
        <v>10</v>
      </c>
      <c r="P328" s="347">
        <v>0</v>
      </c>
      <c r="Q328" s="347">
        <v>370</v>
      </c>
    </row>
    <row r="329" spans="1:17" x14ac:dyDescent="0.25">
      <c r="A329" s="343" t="s">
        <v>1365</v>
      </c>
      <c r="B329" s="343" t="s">
        <v>1091</v>
      </c>
      <c r="C329" s="343" t="s">
        <v>1092</v>
      </c>
      <c r="D329" s="343" t="s">
        <v>1093</v>
      </c>
      <c r="E329" s="342"/>
      <c r="F329" s="343" t="s">
        <v>1094</v>
      </c>
      <c r="G329" s="343" t="str">
        <f>VLOOKUP(F329,class!A$1:B$460,2,FALSE)</f>
        <v>Shire District</v>
      </c>
      <c r="H329" s="343" t="str">
        <f>IFERROR(VLOOKUP(F329,classifications!A$3:C$333,3,FALSE),VLOOKUP(F329,classifications!I$2:K$28,3,FALSE))</f>
        <v>Predominantly Rural</v>
      </c>
      <c r="I329" s="347">
        <v>460</v>
      </c>
      <c r="J329" s="347">
        <v>90</v>
      </c>
      <c r="K329" s="347">
        <v>0</v>
      </c>
      <c r="L329" s="347">
        <v>550</v>
      </c>
      <c r="M329" s="340"/>
      <c r="N329" s="347">
        <v>410</v>
      </c>
      <c r="O329" s="347">
        <v>30</v>
      </c>
      <c r="P329" s="347">
        <v>10</v>
      </c>
      <c r="Q329" s="347">
        <v>440</v>
      </c>
    </row>
    <row r="330" spans="1:17" x14ac:dyDescent="0.25">
      <c r="A330" s="343" t="s">
        <v>1365</v>
      </c>
      <c r="B330" s="343" t="s">
        <v>1095</v>
      </c>
      <c r="C330" s="343" t="s">
        <v>1096</v>
      </c>
      <c r="D330" s="343" t="s">
        <v>1097</v>
      </c>
      <c r="E330" s="342"/>
      <c r="F330" s="343" t="s">
        <v>1098</v>
      </c>
      <c r="G330" s="343" t="str">
        <f>VLOOKUP(F330,class!A$1:B$460,2,FALSE)</f>
        <v>Shire District</v>
      </c>
      <c r="H330" s="343" t="str">
        <f>IFERROR(VLOOKUP(F330,classifications!A$3:C$333,3,FALSE),VLOOKUP(F330,classifications!I$2:K$28,3,FALSE))</f>
        <v>Predominantly Rural</v>
      </c>
      <c r="I330" s="347">
        <v>440</v>
      </c>
      <c r="J330" s="347">
        <v>110</v>
      </c>
      <c r="K330" s="347">
        <v>0</v>
      </c>
      <c r="L330" s="347">
        <v>550</v>
      </c>
      <c r="M330" s="340"/>
      <c r="N330" s="347">
        <v>510</v>
      </c>
      <c r="O330" s="347">
        <v>130</v>
      </c>
      <c r="P330" s="347">
        <v>10</v>
      </c>
      <c r="Q330" s="347">
        <v>650</v>
      </c>
    </row>
    <row r="331" spans="1:17" x14ac:dyDescent="0.25">
      <c r="A331" s="343" t="s">
        <v>1365</v>
      </c>
      <c r="B331" s="343"/>
      <c r="C331" s="343"/>
      <c r="D331" s="343"/>
      <c r="E331" s="342"/>
      <c r="F331" s="343"/>
      <c r="G331" s="343" t="e">
        <f>VLOOKUP(F331,class!A$1:B$460,2,FALSE)</f>
        <v>#N/A</v>
      </c>
      <c r="H331" s="343" t="e">
        <f>IFERROR(VLOOKUP(F331,classifications!A$3:C$333,3,FALSE),VLOOKUP(F331,classifications!I$2:K$28,3,FALSE))</f>
        <v>#N/A</v>
      </c>
      <c r="I331" s="346"/>
      <c r="J331" s="346"/>
      <c r="K331" s="346"/>
      <c r="L331" s="346"/>
      <c r="M331" s="340"/>
      <c r="N331" s="346"/>
      <c r="O331" s="346"/>
      <c r="P331" s="346"/>
      <c r="Q331" s="346"/>
    </row>
    <row r="332" spans="1:17" x14ac:dyDescent="0.25">
      <c r="A332" s="343" t="s">
        <v>1365</v>
      </c>
      <c r="B332" s="343"/>
      <c r="C332" s="343"/>
      <c r="D332" s="343" t="s">
        <v>1099</v>
      </c>
      <c r="E332" s="342" t="s">
        <v>1100</v>
      </c>
      <c r="F332" s="342" t="s">
        <v>1100</v>
      </c>
      <c r="G332" s="343" t="str">
        <f>VLOOKUP(F332,class!A$1:B$460,2,FALSE)</f>
        <v>Shire County</v>
      </c>
      <c r="H332" s="343" t="str">
        <f>IFERROR(VLOOKUP(F332,classifications!A$3:C$333,3,FALSE),VLOOKUP(F332,classifications!I$2:K$28,3,FALSE))</f>
        <v>Predominantly Rural</v>
      </c>
      <c r="I332" s="347">
        <v>2340</v>
      </c>
      <c r="J332" s="347">
        <v>1100</v>
      </c>
      <c r="K332" s="347">
        <v>0</v>
      </c>
      <c r="L332" s="347">
        <v>3440</v>
      </c>
      <c r="M332" s="340"/>
      <c r="N332" s="347">
        <v>3090</v>
      </c>
      <c r="O332" s="347">
        <v>1450</v>
      </c>
      <c r="P332" s="347">
        <v>0</v>
      </c>
      <c r="Q332" s="347">
        <v>4540</v>
      </c>
    </row>
    <row r="333" spans="1:17" x14ac:dyDescent="0.25">
      <c r="A333" s="343" t="s">
        <v>1365</v>
      </c>
      <c r="B333" s="343" t="s">
        <v>1101</v>
      </c>
      <c r="C333" s="343" t="s">
        <v>1102</v>
      </c>
      <c r="D333" s="343" t="s">
        <v>1103</v>
      </c>
      <c r="E333" s="342"/>
      <c r="F333" s="343" t="s">
        <v>1104</v>
      </c>
      <c r="G333" s="343" t="str">
        <f>VLOOKUP(F333,class!A$1:B$460,2,FALSE)</f>
        <v>Shire District</v>
      </c>
      <c r="H333" s="343" t="str">
        <f>IFERROR(VLOOKUP(F333,classifications!A$3:C$333,3,FALSE),VLOOKUP(F333,classifications!I$2:K$28,3,FALSE))</f>
        <v>Urban with Significant Rural</v>
      </c>
      <c r="I333" s="348">
        <v>610</v>
      </c>
      <c r="J333" s="348">
        <v>190</v>
      </c>
      <c r="K333" s="348">
        <v>0</v>
      </c>
      <c r="L333" s="348">
        <v>800</v>
      </c>
      <c r="M333" s="340"/>
      <c r="N333" s="348">
        <v>870</v>
      </c>
      <c r="O333" s="348">
        <v>380</v>
      </c>
      <c r="P333" s="348">
        <v>0</v>
      </c>
      <c r="Q333" s="348">
        <v>1250</v>
      </c>
    </row>
    <row r="334" spans="1:17" x14ac:dyDescent="0.25">
      <c r="A334" s="343" t="s">
        <v>1365</v>
      </c>
      <c r="B334" s="343" t="s">
        <v>1105</v>
      </c>
      <c r="C334" s="343" t="s">
        <v>1106</v>
      </c>
      <c r="D334" s="343" t="s">
        <v>1107</v>
      </c>
      <c r="E334" s="342"/>
      <c r="F334" s="343" t="s">
        <v>1108</v>
      </c>
      <c r="G334" s="343" t="str">
        <f>VLOOKUP(F334,class!A$1:B$460,2,FALSE)</f>
        <v>Shire District</v>
      </c>
      <c r="H334" s="343" t="str">
        <f>IFERROR(VLOOKUP(F334,classifications!A$3:C$333,3,FALSE),VLOOKUP(F334,classifications!I$2:K$28,3,FALSE))</f>
        <v>Predominantly Urban</v>
      </c>
      <c r="I334" s="347">
        <v>190</v>
      </c>
      <c r="J334" s="347">
        <v>100</v>
      </c>
      <c r="K334" s="347">
        <v>0</v>
      </c>
      <c r="L334" s="347">
        <v>280</v>
      </c>
      <c r="M334" s="340"/>
      <c r="N334" s="347">
        <v>90</v>
      </c>
      <c r="O334" s="347">
        <v>70</v>
      </c>
      <c r="P334" s="347">
        <v>0</v>
      </c>
      <c r="Q334" s="347">
        <v>160</v>
      </c>
    </row>
    <row r="335" spans="1:17" x14ac:dyDescent="0.25">
      <c r="A335" s="343" t="s">
        <v>1365</v>
      </c>
      <c r="B335" s="343" t="s">
        <v>1109</v>
      </c>
      <c r="C335" s="343" t="s">
        <v>1110</v>
      </c>
      <c r="D335" s="343" t="s">
        <v>1111</v>
      </c>
      <c r="E335" s="342"/>
      <c r="F335" s="343" t="s">
        <v>1112</v>
      </c>
      <c r="G335" s="343" t="str">
        <f>VLOOKUP(F335,class!A$1:B$460,2,FALSE)</f>
        <v>Shire District</v>
      </c>
      <c r="H335" s="343" t="str">
        <f>IFERROR(VLOOKUP(F335,classifications!A$3:C$333,3,FALSE),VLOOKUP(F335,classifications!I$2:K$28,3,FALSE))</f>
        <v>Predominantly Rural</v>
      </c>
      <c r="I335" s="347">
        <v>310</v>
      </c>
      <c r="J335" s="348">
        <v>90</v>
      </c>
      <c r="K335" s="348">
        <v>0</v>
      </c>
      <c r="L335" s="348">
        <v>400</v>
      </c>
      <c r="M335" s="340"/>
      <c r="N335" s="348">
        <v>680</v>
      </c>
      <c r="O335" s="348">
        <v>320</v>
      </c>
      <c r="P335" s="348">
        <v>0</v>
      </c>
      <c r="Q335" s="348">
        <v>1000</v>
      </c>
    </row>
    <row r="336" spans="1:17" x14ac:dyDescent="0.25">
      <c r="A336" s="343" t="s">
        <v>1365</v>
      </c>
      <c r="B336" s="343" t="s">
        <v>1113</v>
      </c>
      <c r="C336" s="343" t="s">
        <v>1114</v>
      </c>
      <c r="D336" s="343" t="s">
        <v>1115</v>
      </c>
      <c r="E336" s="342"/>
      <c r="F336" s="343" t="s">
        <v>1116</v>
      </c>
      <c r="G336" s="343" t="str">
        <f>VLOOKUP(F336,class!A$1:B$460,2,FALSE)</f>
        <v>Shire District</v>
      </c>
      <c r="H336" s="343" t="str">
        <f>IFERROR(VLOOKUP(F336,classifications!A$3:C$333,3,FALSE),VLOOKUP(F336,classifications!I$2:K$28,3,FALSE))</f>
        <v>Predominantly Rural</v>
      </c>
      <c r="I336" s="347">
        <v>670</v>
      </c>
      <c r="J336" s="348">
        <v>350</v>
      </c>
      <c r="K336" s="348">
        <v>0</v>
      </c>
      <c r="L336" s="348">
        <v>1020</v>
      </c>
      <c r="M336" s="340"/>
      <c r="N336" s="348">
        <v>780</v>
      </c>
      <c r="O336" s="348">
        <v>340</v>
      </c>
      <c r="P336" s="348">
        <v>0</v>
      </c>
      <c r="Q336" s="348">
        <v>1120</v>
      </c>
    </row>
    <row r="337" spans="1:17" x14ac:dyDescent="0.25">
      <c r="A337" s="343" t="s">
        <v>1365</v>
      </c>
      <c r="B337" s="343" t="s">
        <v>1117</v>
      </c>
      <c r="C337" s="343" t="s">
        <v>1118</v>
      </c>
      <c r="D337" s="343" t="s">
        <v>1119</v>
      </c>
      <c r="E337" s="342"/>
      <c r="F337" s="343" t="s">
        <v>1120</v>
      </c>
      <c r="G337" s="343" t="str">
        <f>VLOOKUP(F337,class!A$1:B$460,2,FALSE)</f>
        <v>Shire District</v>
      </c>
      <c r="H337" s="343" t="str">
        <f>IFERROR(VLOOKUP(F337,classifications!A$3:C$333,3,FALSE),VLOOKUP(F337,classifications!I$2:K$28,3,FALSE))</f>
        <v>Predominantly Rural</v>
      </c>
      <c r="I337" s="347">
        <v>560</v>
      </c>
      <c r="J337" s="347">
        <v>370</v>
      </c>
      <c r="K337" s="347">
        <v>0</v>
      </c>
      <c r="L337" s="347">
        <v>930</v>
      </c>
      <c r="M337" s="340"/>
      <c r="N337" s="347">
        <v>660</v>
      </c>
      <c r="O337" s="347">
        <v>350</v>
      </c>
      <c r="P337" s="347">
        <v>0</v>
      </c>
      <c r="Q337" s="347">
        <v>1010</v>
      </c>
    </row>
    <row r="338" spans="1:17" x14ac:dyDescent="0.25">
      <c r="A338" s="343" t="s">
        <v>1365</v>
      </c>
      <c r="B338" s="343"/>
      <c r="C338" s="343"/>
      <c r="D338" s="343"/>
      <c r="E338" s="342"/>
      <c r="F338" s="343"/>
      <c r="G338" s="343" t="e">
        <f>VLOOKUP(F338,class!A$1:B$460,2,FALSE)</f>
        <v>#N/A</v>
      </c>
      <c r="H338" s="343" t="e">
        <f>IFERROR(VLOOKUP(F338,classifications!A$3:C$333,3,FALSE),VLOOKUP(F338,classifications!I$2:K$28,3,FALSE))</f>
        <v>#N/A</v>
      </c>
      <c r="I338" s="346"/>
      <c r="J338" s="346"/>
      <c r="K338" s="346"/>
      <c r="L338" s="346"/>
      <c r="M338" s="340"/>
      <c r="N338" s="346"/>
      <c r="O338" s="346"/>
      <c r="P338" s="346"/>
      <c r="Q338" s="346"/>
    </row>
    <row r="339" spans="1:17" x14ac:dyDescent="0.25">
      <c r="A339" s="343" t="s">
        <v>1365</v>
      </c>
      <c r="B339" s="343"/>
      <c r="C339" s="343"/>
      <c r="D339" s="343" t="s">
        <v>1121</v>
      </c>
      <c r="E339" s="342" t="s">
        <v>1122</v>
      </c>
      <c r="F339" s="342" t="s">
        <v>1122</v>
      </c>
      <c r="G339" s="343" t="str">
        <f>VLOOKUP(F339,class!A$1:B$460,2,FALSE)</f>
        <v>Shire County</v>
      </c>
      <c r="H339" s="343" t="str">
        <f>IFERROR(VLOOKUP(F339,classifications!A$3:C$333,3,FALSE),VLOOKUP(F339,classifications!I$2:K$28,3,FALSE))</f>
        <v>Predominantly Rural</v>
      </c>
      <c r="I339" s="347">
        <v>1580</v>
      </c>
      <c r="J339" s="347">
        <v>300</v>
      </c>
      <c r="K339" s="347">
        <v>0</v>
      </c>
      <c r="L339" s="347">
        <v>1880</v>
      </c>
      <c r="M339" s="340"/>
      <c r="N339" s="347">
        <v>1420</v>
      </c>
      <c r="O339" s="347">
        <v>340</v>
      </c>
      <c r="P339" s="347">
        <v>0</v>
      </c>
      <c r="Q339" s="347">
        <v>1760</v>
      </c>
    </row>
    <row r="340" spans="1:17" x14ac:dyDescent="0.25">
      <c r="A340" s="343" t="s">
        <v>1365</v>
      </c>
      <c r="B340" s="343" t="s">
        <v>1123</v>
      </c>
      <c r="C340" s="343" t="s">
        <v>1124</v>
      </c>
      <c r="D340" s="343" t="s">
        <v>1125</v>
      </c>
      <c r="E340" s="342"/>
      <c r="F340" s="343" t="s">
        <v>1126</v>
      </c>
      <c r="G340" s="343" t="str">
        <f>VLOOKUP(F340,class!A$1:B$460,2,FALSE)</f>
        <v>Shire District</v>
      </c>
      <c r="H340" s="343" t="str">
        <f>IFERROR(VLOOKUP(F340,classifications!A$3:C$333,3,FALSE),VLOOKUP(F340,classifications!I$2:K$28,3,FALSE))</f>
        <v>Predominantly Rural</v>
      </c>
      <c r="I340" s="347">
        <v>280</v>
      </c>
      <c r="J340" s="347">
        <v>80</v>
      </c>
      <c r="K340" s="347">
        <v>0</v>
      </c>
      <c r="L340" s="347">
        <v>360</v>
      </c>
      <c r="M340" s="340"/>
      <c r="N340" s="347">
        <v>260</v>
      </c>
      <c r="O340" s="347">
        <v>90</v>
      </c>
      <c r="P340" s="347">
        <v>0</v>
      </c>
      <c r="Q340" s="347">
        <v>350</v>
      </c>
    </row>
    <row r="341" spans="1:17" x14ac:dyDescent="0.25">
      <c r="A341" s="343" t="s">
        <v>1365</v>
      </c>
      <c r="B341" s="343" t="s">
        <v>1127</v>
      </c>
      <c r="C341" s="343" t="s">
        <v>1128</v>
      </c>
      <c r="D341" s="343" t="s">
        <v>1129</v>
      </c>
      <c r="E341" s="342"/>
      <c r="F341" s="343" t="s">
        <v>1130</v>
      </c>
      <c r="G341" s="343" t="str">
        <f>VLOOKUP(F341,class!A$1:B$460,2,FALSE)</f>
        <v>Shire District</v>
      </c>
      <c r="H341" s="343" t="str">
        <f>IFERROR(VLOOKUP(F341,classifications!A$3:C$333,3,FALSE),VLOOKUP(F341,classifications!I$2:K$28,3,FALSE))</f>
        <v>Predominantly Rural</v>
      </c>
      <c r="I341" s="347">
        <v>250</v>
      </c>
      <c r="J341" s="347">
        <v>40</v>
      </c>
      <c r="K341" s="347">
        <v>0</v>
      </c>
      <c r="L341" s="347">
        <v>300</v>
      </c>
      <c r="M341" s="340"/>
      <c r="N341" s="347">
        <v>370</v>
      </c>
      <c r="O341" s="347">
        <v>80</v>
      </c>
      <c r="P341" s="347">
        <v>0</v>
      </c>
      <c r="Q341" s="347">
        <v>450</v>
      </c>
    </row>
    <row r="342" spans="1:17" x14ac:dyDescent="0.25">
      <c r="A342" s="343" t="s">
        <v>1365</v>
      </c>
      <c r="B342" s="343" t="s">
        <v>2005</v>
      </c>
      <c r="C342" s="343"/>
      <c r="D342" s="343" t="s">
        <v>2006</v>
      </c>
      <c r="E342" s="342"/>
      <c r="F342" s="343" t="s">
        <v>1990</v>
      </c>
      <c r="G342" s="343" t="str">
        <f>VLOOKUP(F342,class!A$1:B$460,2,FALSE)</f>
        <v>Shire District</v>
      </c>
      <c r="H342" s="343" t="str">
        <f>IFERROR(VLOOKUP(F342,classifications!A$3:C$333,3,FALSE),VLOOKUP(F342,classifications!I$2:K$28,3,FALSE))</f>
        <v>Predominantly Rural</v>
      </c>
      <c r="I342" s="347">
        <v>490</v>
      </c>
      <c r="J342" s="347">
        <v>20</v>
      </c>
      <c r="K342" s="347">
        <v>0</v>
      </c>
      <c r="L342" s="347">
        <v>520</v>
      </c>
      <c r="M342" s="340"/>
      <c r="N342" s="347">
        <v>330</v>
      </c>
      <c r="O342" s="347">
        <v>10</v>
      </c>
      <c r="P342" s="347">
        <v>0</v>
      </c>
      <c r="Q342" s="347">
        <v>340</v>
      </c>
    </row>
    <row r="343" spans="1:17" x14ac:dyDescent="0.25">
      <c r="A343" s="343" t="s">
        <v>1365</v>
      </c>
      <c r="B343" s="343" t="s">
        <v>1131</v>
      </c>
      <c r="C343" s="343" t="s">
        <v>1132</v>
      </c>
      <c r="D343" s="343" t="s">
        <v>1133</v>
      </c>
      <c r="E343" s="342"/>
      <c r="F343" s="343" t="s">
        <v>1134</v>
      </c>
      <c r="G343" s="343" t="str">
        <f>VLOOKUP(F343,class!A$1:B$460,2,FALSE)</f>
        <v>Shire District</v>
      </c>
      <c r="H343" s="343" t="str">
        <f>IFERROR(VLOOKUP(F343,classifications!A$3:C$333,3,FALSE),VLOOKUP(F343,classifications!I$2:K$28,3,FALSE))</f>
        <v>Predominantly Rural</v>
      </c>
      <c r="I343" s="347">
        <v>560</v>
      </c>
      <c r="J343" s="347">
        <v>150</v>
      </c>
      <c r="K343" s="347">
        <v>0</v>
      </c>
      <c r="L343" s="347">
        <v>710</v>
      </c>
      <c r="M343" s="340"/>
      <c r="N343" s="347">
        <v>460</v>
      </c>
      <c r="O343" s="347">
        <v>160</v>
      </c>
      <c r="P343" s="347">
        <v>0</v>
      </c>
      <c r="Q343" s="347">
        <v>620</v>
      </c>
    </row>
    <row r="344" spans="1:17" x14ac:dyDescent="0.25">
      <c r="A344" s="343" t="s">
        <v>1365</v>
      </c>
      <c r="B344" s="343"/>
      <c r="C344" s="343"/>
      <c r="D344" s="343"/>
      <c r="E344" s="342"/>
      <c r="F344" s="343"/>
      <c r="G344" s="343" t="e">
        <f>VLOOKUP(F344,class!A$1:B$460,2,FALSE)</f>
        <v>#N/A</v>
      </c>
      <c r="H344" s="343" t="e">
        <f>IFERROR(VLOOKUP(F344,classifications!A$3:C$333,3,FALSE),VLOOKUP(F344,classifications!I$2:K$28,3,FALSE))</f>
        <v>#N/A</v>
      </c>
      <c r="I344" s="346"/>
      <c r="J344" s="346"/>
      <c r="K344" s="346"/>
      <c r="L344" s="346"/>
      <c r="M344" s="340"/>
      <c r="N344" s="346"/>
      <c r="O344" s="346"/>
      <c r="P344" s="346"/>
      <c r="Q344" s="346"/>
    </row>
    <row r="345" spans="1:17" x14ac:dyDescent="0.25">
      <c r="A345" s="343" t="s">
        <v>1365</v>
      </c>
      <c r="B345" s="343"/>
      <c r="C345" s="343"/>
      <c r="D345" s="343" t="s">
        <v>1143</v>
      </c>
      <c r="E345" s="342" t="s">
        <v>1144</v>
      </c>
      <c r="F345" s="342" t="s">
        <v>1144</v>
      </c>
      <c r="G345" s="343" t="str">
        <f>VLOOKUP(F345,class!A$1:B$460,2,FALSE)</f>
        <v>Shire County</v>
      </c>
      <c r="H345" s="343" t="str">
        <f>IFERROR(VLOOKUP(F345,classifications!A$3:C$333,3,FALSE),VLOOKUP(F345,classifications!I$2:K$28,3,FALSE))</f>
        <v>Urban with Significant Rural</v>
      </c>
      <c r="I345" s="347">
        <v>2280</v>
      </c>
      <c r="J345" s="347">
        <v>640</v>
      </c>
      <c r="K345" s="347">
        <v>0</v>
      </c>
      <c r="L345" s="347">
        <v>2920</v>
      </c>
      <c r="M345" s="340"/>
      <c r="N345" s="347">
        <v>2670</v>
      </c>
      <c r="O345" s="347">
        <v>620</v>
      </c>
      <c r="P345" s="347">
        <v>0</v>
      </c>
      <c r="Q345" s="347">
        <v>3280</v>
      </c>
    </row>
    <row r="346" spans="1:17" x14ac:dyDescent="0.25">
      <c r="A346" s="343" t="s">
        <v>1365</v>
      </c>
      <c r="B346" s="343" t="s">
        <v>1145</v>
      </c>
      <c r="C346" s="343" t="s">
        <v>1146</v>
      </c>
      <c r="D346" s="343" t="s">
        <v>1147</v>
      </c>
      <c r="E346" s="342"/>
      <c r="F346" s="343" t="s">
        <v>1148</v>
      </c>
      <c r="G346" s="343" t="str">
        <f>VLOOKUP(F346,class!A$1:B$460,2,FALSE)</f>
        <v>Shire District</v>
      </c>
      <c r="H346" s="343" t="str">
        <f>IFERROR(VLOOKUP(F346,classifications!A$3:C$333,3,FALSE),VLOOKUP(F346,classifications!I$2:K$28,3,FALSE))</f>
        <v>Urban with Significant Rural</v>
      </c>
      <c r="I346" s="347">
        <v>400</v>
      </c>
      <c r="J346" s="347">
        <v>60</v>
      </c>
      <c r="K346" s="347">
        <v>0</v>
      </c>
      <c r="L346" s="347">
        <v>460</v>
      </c>
      <c r="M346" s="340"/>
      <c r="N346" s="347">
        <v>260</v>
      </c>
      <c r="O346" s="347">
        <v>80</v>
      </c>
      <c r="P346" s="347">
        <v>0</v>
      </c>
      <c r="Q346" s="347">
        <v>340</v>
      </c>
    </row>
    <row r="347" spans="1:17" x14ac:dyDescent="0.25">
      <c r="A347" s="343" t="s">
        <v>1365</v>
      </c>
      <c r="B347" s="343" t="s">
        <v>1149</v>
      </c>
      <c r="C347" s="343" t="s">
        <v>1150</v>
      </c>
      <c r="D347" s="343" t="s">
        <v>1151</v>
      </c>
      <c r="E347" s="342"/>
      <c r="F347" s="343" t="s">
        <v>1152</v>
      </c>
      <c r="G347" s="343" t="str">
        <f>VLOOKUP(F347,class!A$1:B$460,2,FALSE)</f>
        <v>Shire District</v>
      </c>
      <c r="H347" s="343" t="str">
        <f>IFERROR(VLOOKUP(F347,classifications!A$3:C$333,3,FALSE),VLOOKUP(F347,classifications!I$2:K$28,3,FALSE))</f>
        <v>Urban with Significant Rural</v>
      </c>
      <c r="I347" s="347">
        <v>340</v>
      </c>
      <c r="J347" s="347">
        <v>30</v>
      </c>
      <c r="K347" s="347">
        <v>0</v>
      </c>
      <c r="L347" s="347">
        <v>370</v>
      </c>
      <c r="M347" s="340"/>
      <c r="N347" s="347">
        <v>430</v>
      </c>
      <c r="O347" s="347">
        <v>40</v>
      </c>
      <c r="P347" s="347">
        <v>0</v>
      </c>
      <c r="Q347" s="347">
        <v>470</v>
      </c>
    </row>
    <row r="348" spans="1:17" x14ac:dyDescent="0.25">
      <c r="A348" s="343" t="s">
        <v>1365</v>
      </c>
      <c r="B348" s="343" t="s">
        <v>1153</v>
      </c>
      <c r="C348" s="343" t="s">
        <v>1154</v>
      </c>
      <c r="D348" s="343" t="s">
        <v>1155</v>
      </c>
      <c r="E348" s="342"/>
      <c r="F348" s="343" t="s">
        <v>1156</v>
      </c>
      <c r="G348" s="343" t="str">
        <f>VLOOKUP(F348,class!A$1:B$460,2,FALSE)</f>
        <v>Shire District</v>
      </c>
      <c r="H348" s="343" t="str">
        <f>IFERROR(VLOOKUP(F348,classifications!A$3:C$333,3,FALSE),VLOOKUP(F348,classifications!I$2:K$28,3,FALSE))</f>
        <v>Urban with Significant Rural</v>
      </c>
      <c r="I348" s="348">
        <v>520</v>
      </c>
      <c r="J348" s="348">
        <v>100</v>
      </c>
      <c r="K348" s="348">
        <v>0</v>
      </c>
      <c r="L348" s="348">
        <v>620</v>
      </c>
      <c r="M348" s="340"/>
      <c r="N348" s="348">
        <v>330</v>
      </c>
      <c r="O348" s="348">
        <v>140</v>
      </c>
      <c r="P348" s="348">
        <v>0</v>
      </c>
      <c r="Q348" s="348">
        <v>470</v>
      </c>
    </row>
    <row r="349" spans="1:17" x14ac:dyDescent="0.25">
      <c r="A349" s="343" t="s">
        <v>1365</v>
      </c>
      <c r="B349" s="343" t="s">
        <v>1157</v>
      </c>
      <c r="C349" s="343" t="s">
        <v>1158</v>
      </c>
      <c r="D349" s="343" t="s">
        <v>1159</v>
      </c>
      <c r="E349" s="342"/>
      <c r="F349" s="343" t="s">
        <v>1160</v>
      </c>
      <c r="G349" s="343" t="str">
        <f>VLOOKUP(F349,class!A$1:B$460,2,FALSE)</f>
        <v>Shire District</v>
      </c>
      <c r="H349" s="343" t="str">
        <f>IFERROR(VLOOKUP(F349,classifications!A$3:C$333,3,FALSE),VLOOKUP(F349,classifications!I$2:K$28,3,FALSE))</f>
        <v>Predominantly Urban</v>
      </c>
      <c r="I349" s="347">
        <v>130</v>
      </c>
      <c r="J349" s="347">
        <v>70</v>
      </c>
      <c r="K349" s="347">
        <v>0</v>
      </c>
      <c r="L349" s="347">
        <v>190</v>
      </c>
      <c r="M349" s="340"/>
      <c r="N349" s="347">
        <v>420</v>
      </c>
      <c r="O349" s="347">
        <v>0</v>
      </c>
      <c r="P349" s="347">
        <v>0</v>
      </c>
      <c r="Q349" s="347">
        <v>420</v>
      </c>
    </row>
    <row r="350" spans="1:17" x14ac:dyDescent="0.25">
      <c r="A350" s="343" t="s">
        <v>1365</v>
      </c>
      <c r="B350" s="343" t="s">
        <v>1161</v>
      </c>
      <c r="C350" s="343" t="s">
        <v>1162</v>
      </c>
      <c r="D350" s="343" t="s">
        <v>1163</v>
      </c>
      <c r="E350" s="342"/>
      <c r="F350" s="343" t="s">
        <v>1164</v>
      </c>
      <c r="G350" s="343" t="str">
        <f>VLOOKUP(F350,class!A$1:B$460,2,FALSE)</f>
        <v>Shire District</v>
      </c>
      <c r="H350" s="343" t="str">
        <f>IFERROR(VLOOKUP(F350,classifications!A$3:C$333,3,FALSE),VLOOKUP(F350,classifications!I$2:K$28,3,FALSE))</f>
        <v>Urban with Significant Rural</v>
      </c>
      <c r="I350" s="347">
        <v>230</v>
      </c>
      <c r="J350" s="347">
        <v>100</v>
      </c>
      <c r="K350" s="347">
        <v>0</v>
      </c>
      <c r="L350" s="347">
        <v>330</v>
      </c>
      <c r="M350" s="340"/>
      <c r="N350" s="347">
        <v>170</v>
      </c>
      <c r="O350" s="347">
        <v>70</v>
      </c>
      <c r="P350" s="347">
        <v>0</v>
      </c>
      <c r="Q350" s="347">
        <v>240</v>
      </c>
    </row>
    <row r="351" spans="1:17" x14ac:dyDescent="0.25">
      <c r="A351" s="343" t="s">
        <v>1365</v>
      </c>
      <c r="B351" s="343" t="s">
        <v>1165</v>
      </c>
      <c r="C351" s="343" t="s">
        <v>1166</v>
      </c>
      <c r="D351" s="343" t="s">
        <v>1167</v>
      </c>
      <c r="E351" s="342"/>
      <c r="F351" s="343" t="s">
        <v>1168</v>
      </c>
      <c r="G351" s="343" t="str">
        <f>VLOOKUP(F351,class!A$1:B$460,2,FALSE)</f>
        <v>Shire District</v>
      </c>
      <c r="H351" s="343" t="str">
        <f>IFERROR(VLOOKUP(F351,classifications!A$3:C$333,3,FALSE),VLOOKUP(F351,classifications!I$2:K$28,3,FALSE))</f>
        <v>Urban with Significant Rural</v>
      </c>
      <c r="I351" s="347">
        <v>300</v>
      </c>
      <c r="J351" s="347">
        <v>160</v>
      </c>
      <c r="K351" s="347">
        <v>0</v>
      </c>
      <c r="L351" s="347">
        <v>460</v>
      </c>
      <c r="M351" s="340"/>
      <c r="N351" s="347">
        <v>520</v>
      </c>
      <c r="O351" s="347">
        <v>160</v>
      </c>
      <c r="P351" s="347">
        <v>0</v>
      </c>
      <c r="Q351" s="347">
        <v>680</v>
      </c>
    </row>
    <row r="352" spans="1:17" x14ac:dyDescent="0.25">
      <c r="A352" s="343" t="s">
        <v>1365</v>
      </c>
      <c r="B352" s="343" t="s">
        <v>1169</v>
      </c>
      <c r="C352" s="343" t="s">
        <v>1170</v>
      </c>
      <c r="D352" s="343" t="s">
        <v>1171</v>
      </c>
      <c r="E352" s="342"/>
      <c r="F352" s="343" t="s">
        <v>1172</v>
      </c>
      <c r="G352" s="343" t="str">
        <f>VLOOKUP(F352,class!A$1:B$460,2,FALSE)</f>
        <v>Shire District</v>
      </c>
      <c r="H352" s="343" t="str">
        <f>IFERROR(VLOOKUP(F352,classifications!A$3:C$333,3,FALSE),VLOOKUP(F352,classifications!I$2:K$28,3,FALSE))</f>
        <v>Predominantly Rural</v>
      </c>
      <c r="I352" s="348">
        <v>30</v>
      </c>
      <c r="J352" s="348">
        <v>0</v>
      </c>
      <c r="K352" s="348">
        <v>0</v>
      </c>
      <c r="L352" s="348">
        <v>30</v>
      </c>
      <c r="M352" s="340"/>
      <c r="N352" s="347">
        <v>110</v>
      </c>
      <c r="O352" s="347">
        <v>0</v>
      </c>
      <c r="P352" s="347">
        <v>0</v>
      </c>
      <c r="Q352" s="347">
        <v>110</v>
      </c>
    </row>
    <row r="353" spans="1:17" x14ac:dyDescent="0.25">
      <c r="A353" s="343" t="s">
        <v>1365</v>
      </c>
      <c r="B353" s="343" t="s">
        <v>1173</v>
      </c>
      <c r="C353" s="343" t="s">
        <v>1174</v>
      </c>
      <c r="D353" s="343" t="s">
        <v>1175</v>
      </c>
      <c r="E353" s="342"/>
      <c r="F353" s="343" t="s">
        <v>1176</v>
      </c>
      <c r="G353" s="343" t="str">
        <f>VLOOKUP(F353,class!A$1:B$460,2,FALSE)</f>
        <v>Shire District</v>
      </c>
      <c r="H353" s="343" t="str">
        <f>IFERROR(VLOOKUP(F353,classifications!A$3:C$333,3,FALSE),VLOOKUP(F353,classifications!I$2:K$28,3,FALSE))</f>
        <v>Predominantly Urban</v>
      </c>
      <c r="I353" s="348">
        <v>330</v>
      </c>
      <c r="J353" s="348">
        <v>130</v>
      </c>
      <c r="K353" s="348">
        <v>0</v>
      </c>
      <c r="L353" s="348">
        <v>460</v>
      </c>
      <c r="M353" s="340"/>
      <c r="N353" s="348">
        <v>430</v>
      </c>
      <c r="O353" s="348">
        <v>130</v>
      </c>
      <c r="P353" s="348">
        <v>0</v>
      </c>
      <c r="Q353" s="348">
        <v>550</v>
      </c>
    </row>
    <row r="354" spans="1:17" x14ac:dyDescent="0.25">
      <c r="A354" s="343" t="s">
        <v>1365</v>
      </c>
      <c r="B354" s="343"/>
      <c r="C354" s="343"/>
      <c r="D354" s="343"/>
      <c r="E354" s="342"/>
      <c r="F354" s="343"/>
      <c r="G354" s="343" t="e">
        <f>VLOOKUP(F354,class!A$1:B$460,2,FALSE)</f>
        <v>#N/A</v>
      </c>
      <c r="H354" s="343" t="e">
        <f>IFERROR(VLOOKUP(F354,classifications!A$3:C$333,3,FALSE),VLOOKUP(F354,classifications!I$2:K$28,3,FALSE))</f>
        <v>#N/A</v>
      </c>
      <c r="I354" s="346"/>
      <c r="J354" s="346"/>
      <c r="K354" s="346"/>
      <c r="L354" s="346"/>
      <c r="M354" s="340"/>
      <c r="N354" s="346"/>
      <c r="O354" s="346"/>
      <c r="P354" s="346"/>
      <c r="Q354" s="346"/>
    </row>
    <row r="355" spans="1:17" x14ac:dyDescent="0.25">
      <c r="A355" s="343" t="s">
        <v>1365</v>
      </c>
      <c r="B355" s="343"/>
      <c r="C355" s="343"/>
      <c r="D355" s="343" t="s">
        <v>1177</v>
      </c>
      <c r="E355" s="342" t="s">
        <v>1178</v>
      </c>
      <c r="F355" s="342" t="s">
        <v>1178</v>
      </c>
      <c r="G355" s="343" t="str">
        <f>VLOOKUP(F355,class!A$1:B$460,2,FALSE)</f>
        <v>Shire County</v>
      </c>
      <c r="H355" s="343" t="str">
        <f>IFERROR(VLOOKUP(F355,classifications!A$3:C$333,3,FALSE),VLOOKUP(F355,classifications!I$2:K$28,3,FALSE))</f>
        <v>Predominantly Rural</v>
      </c>
      <c r="I355" s="347">
        <v>1740</v>
      </c>
      <c r="J355" s="347">
        <v>570</v>
      </c>
      <c r="K355" s="347">
        <v>20</v>
      </c>
      <c r="L355" s="347">
        <v>2330</v>
      </c>
      <c r="M355" s="340"/>
      <c r="N355" s="347">
        <v>1990</v>
      </c>
      <c r="O355" s="347">
        <v>450</v>
      </c>
      <c r="P355" s="347">
        <v>30</v>
      </c>
      <c r="Q355" s="347">
        <v>2470</v>
      </c>
    </row>
    <row r="356" spans="1:17" x14ac:dyDescent="0.25">
      <c r="A356" s="343" t="s">
        <v>1365</v>
      </c>
      <c r="B356" s="343" t="s">
        <v>1179</v>
      </c>
      <c r="C356" s="343" t="s">
        <v>1180</v>
      </c>
      <c r="D356" s="343" t="s">
        <v>1181</v>
      </c>
      <c r="E356" s="342"/>
      <c r="F356" s="343" t="s">
        <v>1182</v>
      </c>
      <c r="G356" s="343" t="str">
        <f>VLOOKUP(F356,class!A$1:B$460,2,FALSE)</f>
        <v>Shire District</v>
      </c>
      <c r="H356" s="343" t="str">
        <f>IFERROR(VLOOKUP(F356,classifications!A$3:C$333,3,FALSE),VLOOKUP(F356,classifications!I$2:K$28,3,FALSE))</f>
        <v>Predominantly Rural</v>
      </c>
      <c r="I356" s="347">
        <v>270</v>
      </c>
      <c r="J356" s="347">
        <v>50</v>
      </c>
      <c r="K356" s="347">
        <v>10</v>
      </c>
      <c r="L356" s="347">
        <v>320</v>
      </c>
      <c r="M356" s="340"/>
      <c r="N356" s="347">
        <v>370</v>
      </c>
      <c r="O356" s="347">
        <v>30</v>
      </c>
      <c r="P356" s="347">
        <v>0</v>
      </c>
      <c r="Q356" s="347">
        <v>400</v>
      </c>
    </row>
    <row r="357" spans="1:17" x14ac:dyDescent="0.25">
      <c r="A357" s="343" t="s">
        <v>1365</v>
      </c>
      <c r="B357" s="343" t="s">
        <v>2007</v>
      </c>
      <c r="C357" s="343"/>
      <c r="D357" s="343" t="s">
        <v>2008</v>
      </c>
      <c r="E357" s="342"/>
      <c r="F357" s="343" t="s">
        <v>1989</v>
      </c>
      <c r="G357" s="343" t="str">
        <f>VLOOKUP(F357,class!A$1:B$460,2,FALSE)</f>
        <v>Shire District</v>
      </c>
      <c r="H357" s="343" t="str">
        <f>IFERROR(VLOOKUP(F357,classifications!A$3:C$333,3,FALSE),VLOOKUP(F357,classifications!I$2:K$28,3,FALSE))</f>
        <v>Predominantly Rural</v>
      </c>
      <c r="I357" s="347">
        <v>410</v>
      </c>
      <c r="J357" s="347">
        <v>120</v>
      </c>
      <c r="K357" s="347">
        <v>10</v>
      </c>
      <c r="L357" s="347">
        <v>540</v>
      </c>
      <c r="M357" s="340"/>
      <c r="N357" s="347">
        <v>390</v>
      </c>
      <c r="O357" s="347">
        <v>180</v>
      </c>
      <c r="P357" s="347">
        <v>10</v>
      </c>
      <c r="Q357" s="347">
        <v>570</v>
      </c>
    </row>
    <row r="358" spans="1:17" x14ac:dyDescent="0.25">
      <c r="A358" s="343" t="s">
        <v>1365</v>
      </c>
      <c r="B358" s="343" t="s">
        <v>1187</v>
      </c>
      <c r="C358" s="343" t="s">
        <v>1188</v>
      </c>
      <c r="D358" s="343" t="s">
        <v>1189</v>
      </c>
      <c r="E358" s="342"/>
      <c r="F358" s="343" t="s">
        <v>1190</v>
      </c>
      <c r="G358" s="343" t="str">
        <f>VLOOKUP(F358,class!A$1:B$460,2,FALSE)</f>
        <v>Shire District</v>
      </c>
      <c r="H358" s="343" t="str">
        <f>IFERROR(VLOOKUP(F358,classifications!A$3:C$333,3,FALSE),VLOOKUP(F358,classifications!I$2:K$28,3,FALSE))</f>
        <v>Predominantly Urban</v>
      </c>
      <c r="I358" s="347">
        <v>110</v>
      </c>
      <c r="J358" s="347">
        <v>10</v>
      </c>
      <c r="K358" s="347">
        <v>0</v>
      </c>
      <c r="L358" s="347">
        <v>110</v>
      </c>
      <c r="M358" s="340"/>
      <c r="N358" s="347">
        <v>280</v>
      </c>
      <c r="O358" s="347">
        <v>20</v>
      </c>
      <c r="P358" s="347">
        <v>20</v>
      </c>
      <c r="Q358" s="347">
        <v>310</v>
      </c>
    </row>
    <row r="359" spans="1:17" x14ac:dyDescent="0.25">
      <c r="A359" s="343" t="s">
        <v>1365</v>
      </c>
      <c r="B359" s="343" t="s">
        <v>1191</v>
      </c>
      <c r="C359" s="343" t="s">
        <v>1192</v>
      </c>
      <c r="D359" s="343" t="s">
        <v>1193</v>
      </c>
      <c r="E359" s="342"/>
      <c r="F359" s="343" t="s">
        <v>1194</v>
      </c>
      <c r="G359" s="343" t="str">
        <f>VLOOKUP(F359,class!A$1:B$460,2,FALSE)</f>
        <v>Shire District</v>
      </c>
      <c r="H359" s="343" t="str">
        <f>IFERROR(VLOOKUP(F359,classifications!A$3:C$333,3,FALSE),VLOOKUP(F359,classifications!I$2:K$28,3,FALSE))</f>
        <v>Predominantly Rural</v>
      </c>
      <c r="I359" s="347">
        <v>530</v>
      </c>
      <c r="J359" s="347">
        <v>160</v>
      </c>
      <c r="K359" s="347">
        <v>10</v>
      </c>
      <c r="L359" s="347">
        <v>690</v>
      </c>
      <c r="M359" s="340"/>
      <c r="N359" s="347">
        <v>470</v>
      </c>
      <c r="O359" s="347">
        <v>40</v>
      </c>
      <c r="P359" s="347">
        <v>0</v>
      </c>
      <c r="Q359" s="347">
        <v>510</v>
      </c>
    </row>
    <row r="360" spans="1:17" x14ac:dyDescent="0.25">
      <c r="A360" s="343" t="s">
        <v>1365</v>
      </c>
      <c r="B360" s="343" t="s">
        <v>2009</v>
      </c>
      <c r="C360" s="343"/>
      <c r="D360" s="343" t="s">
        <v>2010</v>
      </c>
      <c r="E360" s="342"/>
      <c r="F360" s="343" t="s">
        <v>1988</v>
      </c>
      <c r="G360" s="343" t="str">
        <f>VLOOKUP(F360,class!A$1:B$460,2,FALSE)</f>
        <v>Shire District</v>
      </c>
      <c r="H360" s="343" t="str">
        <f>IFERROR(VLOOKUP(F360,classifications!A$3:C$333,3,FALSE),VLOOKUP(F360,classifications!I$2:K$28,3,FALSE))</f>
        <v>Predominantly Rural</v>
      </c>
      <c r="I360" s="347">
        <v>440</v>
      </c>
      <c r="J360" s="347">
        <v>230</v>
      </c>
      <c r="K360" s="347">
        <v>0</v>
      </c>
      <c r="L360" s="347">
        <v>670</v>
      </c>
      <c r="M360" s="340"/>
      <c r="N360" s="347">
        <v>490</v>
      </c>
      <c r="O360" s="347">
        <v>190</v>
      </c>
      <c r="P360" s="347">
        <v>0</v>
      </c>
      <c r="Q360" s="347">
        <v>670</v>
      </c>
    </row>
    <row r="361" spans="1:17" x14ac:dyDescent="0.25">
      <c r="A361" s="343" t="s">
        <v>1365</v>
      </c>
      <c r="B361" s="343"/>
      <c r="C361" s="343"/>
      <c r="D361" s="343"/>
      <c r="E361" s="342"/>
      <c r="F361" s="343"/>
      <c r="G361" s="343" t="e">
        <f>VLOOKUP(F361,class!A$1:B$460,2,FALSE)</f>
        <v>#N/A</v>
      </c>
      <c r="H361" s="343" t="e">
        <f>IFERROR(VLOOKUP(F361,classifications!A$3:C$333,3,FALSE),VLOOKUP(F361,classifications!I$2:K$28,3,FALSE))</f>
        <v>#N/A</v>
      </c>
      <c r="I361" s="346"/>
      <c r="J361" s="346"/>
      <c r="K361" s="346"/>
      <c r="L361" s="346"/>
      <c r="M361" s="340"/>
      <c r="N361" s="346"/>
      <c r="O361" s="346"/>
      <c r="P361" s="346"/>
      <c r="Q361" s="346"/>
    </row>
    <row r="362" spans="1:17" x14ac:dyDescent="0.25">
      <c r="A362" s="343" t="s">
        <v>1365</v>
      </c>
      <c r="B362" s="343"/>
      <c r="C362" s="343"/>
      <c r="D362" s="343" t="s">
        <v>1207</v>
      </c>
      <c r="E362" s="342" t="s">
        <v>1208</v>
      </c>
      <c r="F362" s="342" t="s">
        <v>1208</v>
      </c>
      <c r="G362" s="343" t="str">
        <f>VLOOKUP(F362,class!A$1:B$460,2,FALSE)</f>
        <v>Shire County</v>
      </c>
      <c r="H362" s="343" t="str">
        <f>IFERROR(VLOOKUP(F362,classifications!A$3:C$333,3,FALSE),VLOOKUP(F362,classifications!I$2:K$28,3,FALSE))</f>
        <v>Predominantly Urban</v>
      </c>
      <c r="I362" s="347">
        <v>2000</v>
      </c>
      <c r="J362" s="347">
        <v>670</v>
      </c>
      <c r="K362" s="347">
        <v>30</v>
      </c>
      <c r="L362" s="347">
        <v>2700</v>
      </c>
      <c r="M362" s="340"/>
      <c r="N362" s="347">
        <v>2230</v>
      </c>
      <c r="O362" s="347">
        <v>690</v>
      </c>
      <c r="P362" s="347">
        <v>60</v>
      </c>
      <c r="Q362" s="347">
        <v>2980</v>
      </c>
    </row>
    <row r="363" spans="1:17" x14ac:dyDescent="0.25">
      <c r="A363" s="343" t="s">
        <v>1365</v>
      </c>
      <c r="B363" s="343" t="s">
        <v>1209</v>
      </c>
      <c r="C363" s="343" t="s">
        <v>1210</v>
      </c>
      <c r="D363" s="343" t="s">
        <v>1211</v>
      </c>
      <c r="E363" s="342"/>
      <c r="F363" s="343" t="s">
        <v>1212</v>
      </c>
      <c r="G363" s="343" t="str">
        <f>VLOOKUP(F363,class!A$1:B$460,2,FALSE)</f>
        <v>Shire District</v>
      </c>
      <c r="H363" s="343" t="str">
        <f>IFERROR(VLOOKUP(F363,classifications!A$3:C$333,3,FALSE),VLOOKUP(F363,classifications!I$2:K$28,3,FALSE))</f>
        <v>Predominantly Urban</v>
      </c>
      <c r="I363" s="347">
        <v>280</v>
      </c>
      <c r="J363" s="347">
        <v>130</v>
      </c>
      <c r="K363" s="347">
        <v>0</v>
      </c>
      <c r="L363" s="347">
        <v>410</v>
      </c>
      <c r="M363" s="340"/>
      <c r="N363" s="347">
        <v>290</v>
      </c>
      <c r="O363" s="347">
        <v>80</v>
      </c>
      <c r="P363" s="347">
        <v>0</v>
      </c>
      <c r="Q363" s="347">
        <v>370</v>
      </c>
    </row>
    <row r="364" spans="1:17" x14ac:dyDescent="0.25">
      <c r="A364" s="343" t="s">
        <v>1365</v>
      </c>
      <c r="B364" s="343" t="s">
        <v>1213</v>
      </c>
      <c r="C364" s="343" t="s">
        <v>1214</v>
      </c>
      <c r="D364" s="343" t="s">
        <v>1215</v>
      </c>
      <c r="E364" s="342"/>
      <c r="F364" s="343" t="s">
        <v>1216</v>
      </c>
      <c r="G364" s="343" t="str">
        <f>VLOOKUP(F364,class!A$1:B$460,2,FALSE)</f>
        <v>Shire District</v>
      </c>
      <c r="H364" s="343" t="str">
        <f>IFERROR(VLOOKUP(F364,classifications!A$3:C$333,3,FALSE),VLOOKUP(F364,classifications!I$2:K$28,3,FALSE))</f>
        <v>Predominantly Urban</v>
      </c>
      <c r="I364" s="347">
        <v>50</v>
      </c>
      <c r="J364" s="347">
        <v>0</v>
      </c>
      <c r="K364" s="347">
        <v>0</v>
      </c>
      <c r="L364" s="347">
        <v>50</v>
      </c>
      <c r="M364" s="340"/>
      <c r="N364" s="347">
        <v>120</v>
      </c>
      <c r="O364" s="347">
        <v>10</v>
      </c>
      <c r="P364" s="347">
        <v>0</v>
      </c>
      <c r="Q364" s="347">
        <v>140</v>
      </c>
    </row>
    <row r="365" spans="1:17" x14ac:dyDescent="0.25">
      <c r="A365" s="343" t="s">
        <v>1365</v>
      </c>
      <c r="B365" s="343" t="s">
        <v>1217</v>
      </c>
      <c r="C365" s="343" t="s">
        <v>1218</v>
      </c>
      <c r="D365" s="343" t="s">
        <v>1219</v>
      </c>
      <c r="E365" s="342"/>
      <c r="F365" s="343" t="s">
        <v>1220</v>
      </c>
      <c r="G365" s="343" t="str">
        <f>VLOOKUP(F365,class!A$1:B$460,2,FALSE)</f>
        <v>Shire District</v>
      </c>
      <c r="H365" s="343" t="str">
        <f>IFERROR(VLOOKUP(F365,classifications!A$3:C$333,3,FALSE),VLOOKUP(F365,classifications!I$2:K$28,3,FALSE))</f>
        <v>Predominantly Urban</v>
      </c>
      <c r="I365" s="347">
        <v>240</v>
      </c>
      <c r="J365" s="347">
        <v>90</v>
      </c>
      <c r="K365" s="347">
        <v>0</v>
      </c>
      <c r="L365" s="347">
        <v>330</v>
      </c>
      <c r="M365" s="340"/>
      <c r="N365" s="347">
        <v>180</v>
      </c>
      <c r="O365" s="347">
        <v>0</v>
      </c>
      <c r="P365" s="347">
        <v>40</v>
      </c>
      <c r="Q365" s="347">
        <v>220</v>
      </c>
    </row>
    <row r="366" spans="1:17" x14ac:dyDescent="0.25">
      <c r="A366" s="343" t="s">
        <v>1365</v>
      </c>
      <c r="B366" s="343" t="s">
        <v>1221</v>
      </c>
      <c r="C366" s="343" t="s">
        <v>1222</v>
      </c>
      <c r="D366" s="343" t="s">
        <v>1223</v>
      </c>
      <c r="E366" s="342"/>
      <c r="F366" s="343" t="s">
        <v>1224</v>
      </c>
      <c r="G366" s="343" t="str">
        <f>VLOOKUP(F366,class!A$1:B$460,2,FALSE)</f>
        <v>Shire District</v>
      </c>
      <c r="H366" s="343" t="str">
        <f>IFERROR(VLOOKUP(F366,classifications!A$3:C$333,3,FALSE),VLOOKUP(F366,classifications!I$2:K$28,3,FALSE))</f>
        <v>Urban with Significant Rural</v>
      </c>
      <c r="I366" s="347">
        <v>90</v>
      </c>
      <c r="J366" s="347">
        <v>30</v>
      </c>
      <c r="K366" s="347">
        <v>0</v>
      </c>
      <c r="L366" s="347">
        <v>120</v>
      </c>
      <c r="M366" s="340"/>
      <c r="N366" s="347">
        <v>80</v>
      </c>
      <c r="O366" s="347">
        <v>10</v>
      </c>
      <c r="P366" s="347">
        <v>0</v>
      </c>
      <c r="Q366" s="347">
        <v>80</v>
      </c>
    </row>
    <row r="367" spans="1:17" x14ac:dyDescent="0.25">
      <c r="A367" s="343" t="s">
        <v>1365</v>
      </c>
      <c r="B367" s="343" t="s">
        <v>1225</v>
      </c>
      <c r="C367" s="343" t="s">
        <v>1226</v>
      </c>
      <c r="D367" s="343" t="s">
        <v>1227</v>
      </c>
      <c r="E367" s="342"/>
      <c r="F367" s="343" t="s">
        <v>1228</v>
      </c>
      <c r="G367" s="343" t="str">
        <f>VLOOKUP(F367,class!A$1:B$460,2,FALSE)</f>
        <v>Shire District</v>
      </c>
      <c r="H367" s="343" t="str">
        <f>IFERROR(VLOOKUP(F367,classifications!A$3:C$333,3,FALSE),VLOOKUP(F367,classifications!I$2:K$28,3,FALSE))</f>
        <v>Predominantly Urban</v>
      </c>
      <c r="I367" s="347">
        <v>190</v>
      </c>
      <c r="J367" s="348">
        <v>20</v>
      </c>
      <c r="K367" s="348">
        <v>0</v>
      </c>
      <c r="L367" s="348">
        <v>210</v>
      </c>
      <c r="M367" s="340"/>
      <c r="N367" s="348">
        <v>250</v>
      </c>
      <c r="O367" s="348">
        <v>120</v>
      </c>
      <c r="P367" s="348">
        <v>0</v>
      </c>
      <c r="Q367" s="348">
        <v>380</v>
      </c>
    </row>
    <row r="368" spans="1:17" x14ac:dyDescent="0.25">
      <c r="A368" s="343" t="s">
        <v>1365</v>
      </c>
      <c r="B368" s="343" t="s">
        <v>1229</v>
      </c>
      <c r="C368" s="343" t="s">
        <v>1230</v>
      </c>
      <c r="D368" s="343" t="s">
        <v>1231</v>
      </c>
      <c r="E368" s="342"/>
      <c r="F368" s="343" t="s">
        <v>1232</v>
      </c>
      <c r="G368" s="343" t="str">
        <f>VLOOKUP(F368,class!A$1:B$460,2,FALSE)</f>
        <v>Shire District</v>
      </c>
      <c r="H368" s="343" t="str">
        <f>IFERROR(VLOOKUP(F368,classifications!A$3:C$333,3,FALSE),VLOOKUP(F368,classifications!I$2:K$28,3,FALSE))</f>
        <v>Predominantly Urban</v>
      </c>
      <c r="I368" s="347">
        <v>230</v>
      </c>
      <c r="J368" s="347">
        <v>70</v>
      </c>
      <c r="K368" s="347">
        <v>0</v>
      </c>
      <c r="L368" s="347">
        <v>290</v>
      </c>
      <c r="M368" s="340"/>
      <c r="N368" s="347">
        <v>200</v>
      </c>
      <c r="O368" s="347">
        <v>20</v>
      </c>
      <c r="P368" s="347">
        <v>0</v>
      </c>
      <c r="Q368" s="347">
        <v>220</v>
      </c>
    </row>
    <row r="369" spans="1:17" x14ac:dyDescent="0.25">
      <c r="A369" s="343" t="s">
        <v>1365</v>
      </c>
      <c r="B369" s="343" t="s">
        <v>1233</v>
      </c>
      <c r="C369" s="343" t="s">
        <v>1234</v>
      </c>
      <c r="D369" s="343" t="s">
        <v>1235</v>
      </c>
      <c r="E369" s="342"/>
      <c r="F369" s="343" t="s">
        <v>1236</v>
      </c>
      <c r="G369" s="343" t="str">
        <f>VLOOKUP(F369,class!A$1:B$460,2,FALSE)</f>
        <v>Shire District</v>
      </c>
      <c r="H369" s="343" t="str">
        <f>IFERROR(VLOOKUP(F369,classifications!A$3:C$333,3,FALSE),VLOOKUP(F369,classifications!I$2:K$28,3,FALSE))</f>
        <v>Predominantly Urban</v>
      </c>
      <c r="I369" s="347">
        <v>70</v>
      </c>
      <c r="J369" s="347">
        <v>0</v>
      </c>
      <c r="K369" s="347">
        <v>0</v>
      </c>
      <c r="L369" s="347">
        <v>70</v>
      </c>
      <c r="M369" s="340"/>
      <c r="N369" s="347">
        <v>110</v>
      </c>
      <c r="O369" s="347">
        <v>0</v>
      </c>
      <c r="P369" s="347">
        <v>0</v>
      </c>
      <c r="Q369" s="347">
        <v>110</v>
      </c>
    </row>
    <row r="370" spans="1:17" x14ac:dyDescent="0.25">
      <c r="A370" s="343" t="s">
        <v>1365</v>
      </c>
      <c r="B370" s="343" t="s">
        <v>1237</v>
      </c>
      <c r="C370" s="343" t="s">
        <v>1238</v>
      </c>
      <c r="D370" s="343" t="s">
        <v>1239</v>
      </c>
      <c r="E370" s="342"/>
      <c r="F370" s="343" t="s">
        <v>1240</v>
      </c>
      <c r="G370" s="343" t="str">
        <f>VLOOKUP(F370,class!A$1:B$460,2,FALSE)</f>
        <v>Shire District</v>
      </c>
      <c r="H370" s="343" t="str">
        <f>IFERROR(VLOOKUP(F370,classifications!A$3:C$333,3,FALSE),VLOOKUP(F370,classifications!I$2:K$28,3,FALSE))</f>
        <v>Predominantly Urban</v>
      </c>
      <c r="I370" s="348">
        <v>220</v>
      </c>
      <c r="J370" s="348">
        <v>10</v>
      </c>
      <c r="K370" s="348">
        <v>0</v>
      </c>
      <c r="L370" s="348">
        <v>230</v>
      </c>
      <c r="M370" s="340"/>
      <c r="N370" s="348">
        <v>230</v>
      </c>
      <c r="O370" s="348">
        <v>120</v>
      </c>
      <c r="P370" s="348">
        <v>0</v>
      </c>
      <c r="Q370" s="348">
        <v>350</v>
      </c>
    </row>
    <row r="371" spans="1:17" x14ac:dyDescent="0.25">
      <c r="A371" s="343" t="s">
        <v>1365</v>
      </c>
      <c r="B371" s="343" t="s">
        <v>1241</v>
      </c>
      <c r="C371" s="343" t="s">
        <v>1242</v>
      </c>
      <c r="D371" s="343" t="s">
        <v>1243</v>
      </c>
      <c r="E371" s="342"/>
      <c r="F371" s="343" t="s">
        <v>1244</v>
      </c>
      <c r="G371" s="343" t="str">
        <f>VLOOKUP(F371,class!A$1:B$460,2,FALSE)</f>
        <v>Shire District</v>
      </c>
      <c r="H371" s="343" t="str">
        <f>IFERROR(VLOOKUP(F371,classifications!A$3:C$333,3,FALSE),VLOOKUP(F371,classifications!I$2:K$28,3,FALSE))</f>
        <v>Urban with Significant Rural</v>
      </c>
      <c r="I371" s="347">
        <v>70</v>
      </c>
      <c r="J371" s="347">
        <v>60</v>
      </c>
      <c r="K371" s="347">
        <v>0</v>
      </c>
      <c r="L371" s="347">
        <v>130</v>
      </c>
      <c r="M371" s="340"/>
      <c r="N371" s="347">
        <v>70</v>
      </c>
      <c r="O371" s="347">
        <v>120</v>
      </c>
      <c r="P371" s="347">
        <v>0</v>
      </c>
      <c r="Q371" s="347">
        <v>190</v>
      </c>
    </row>
    <row r="372" spans="1:17" x14ac:dyDescent="0.25">
      <c r="A372" s="343" t="s">
        <v>1365</v>
      </c>
      <c r="B372" s="343" t="s">
        <v>1245</v>
      </c>
      <c r="C372" s="343" t="s">
        <v>1246</v>
      </c>
      <c r="D372" s="343" t="s">
        <v>1247</v>
      </c>
      <c r="E372" s="342"/>
      <c r="F372" s="343" t="s">
        <v>1248</v>
      </c>
      <c r="G372" s="343" t="str">
        <f>VLOOKUP(F372,class!A$1:B$460,2,FALSE)</f>
        <v>Shire District</v>
      </c>
      <c r="H372" s="343" t="str">
        <f>IFERROR(VLOOKUP(F372,classifications!A$3:C$333,3,FALSE),VLOOKUP(F372,classifications!I$2:K$28,3,FALSE))</f>
        <v>Predominantly Rural</v>
      </c>
      <c r="I372" s="347">
        <v>510</v>
      </c>
      <c r="J372" s="347">
        <v>270</v>
      </c>
      <c r="K372" s="347">
        <v>30</v>
      </c>
      <c r="L372" s="347">
        <v>810</v>
      </c>
      <c r="M372" s="340"/>
      <c r="N372" s="347">
        <v>530</v>
      </c>
      <c r="O372" s="347">
        <v>190</v>
      </c>
      <c r="P372" s="347">
        <v>10</v>
      </c>
      <c r="Q372" s="347">
        <v>730</v>
      </c>
    </row>
    <row r="373" spans="1:17" x14ac:dyDescent="0.25">
      <c r="A373" s="343" t="s">
        <v>1365</v>
      </c>
      <c r="B373" s="343" t="s">
        <v>1249</v>
      </c>
      <c r="C373" s="343" t="s">
        <v>1250</v>
      </c>
      <c r="D373" s="343" t="s">
        <v>1251</v>
      </c>
      <c r="E373" s="342"/>
      <c r="F373" s="343" t="s">
        <v>1252</v>
      </c>
      <c r="G373" s="343" t="str">
        <f>VLOOKUP(F373,class!A$1:B$460,2,FALSE)</f>
        <v>Shire District</v>
      </c>
      <c r="H373" s="343" t="str">
        <f>IFERROR(VLOOKUP(F373,classifications!A$3:C$333,3,FALSE),VLOOKUP(F373,classifications!I$2:K$28,3,FALSE))</f>
        <v>Predominantly Urban</v>
      </c>
      <c r="I373" s="348">
        <v>50</v>
      </c>
      <c r="J373" s="348">
        <v>0</v>
      </c>
      <c r="K373" s="348">
        <v>0</v>
      </c>
      <c r="L373" s="348">
        <v>50</v>
      </c>
      <c r="M373" s="340"/>
      <c r="N373" s="348">
        <v>180</v>
      </c>
      <c r="O373" s="348">
        <v>10</v>
      </c>
      <c r="P373" s="348">
        <v>0</v>
      </c>
      <c r="Q373" s="348">
        <v>190</v>
      </c>
    </row>
    <row r="374" spans="1:17" x14ac:dyDescent="0.25">
      <c r="A374" s="343" t="s">
        <v>1365</v>
      </c>
      <c r="B374" s="343"/>
      <c r="C374" s="343"/>
      <c r="D374" s="343"/>
      <c r="E374" s="342"/>
      <c r="F374" s="343"/>
      <c r="G374" s="343" t="e">
        <f>VLOOKUP(F374,class!A$1:B$460,2,FALSE)</f>
        <v>#N/A</v>
      </c>
      <c r="H374" s="343" t="e">
        <f>IFERROR(VLOOKUP(F374,classifications!A$3:C$333,3,FALSE),VLOOKUP(F374,classifications!I$2:K$28,3,FALSE))</f>
        <v>#N/A</v>
      </c>
      <c r="I374" s="346"/>
      <c r="J374" s="346"/>
      <c r="K374" s="346"/>
      <c r="L374" s="346"/>
      <c r="M374" s="340"/>
      <c r="N374" s="346"/>
      <c r="O374" s="346"/>
      <c r="P374" s="346"/>
      <c r="Q374" s="346"/>
    </row>
    <row r="375" spans="1:17" x14ac:dyDescent="0.25">
      <c r="A375" s="343" t="s">
        <v>1365</v>
      </c>
      <c r="B375" s="343"/>
      <c r="C375" s="343"/>
      <c r="D375" s="343" t="s">
        <v>1253</v>
      </c>
      <c r="E375" s="342" t="s">
        <v>1254</v>
      </c>
      <c r="F375" s="342" t="s">
        <v>1254</v>
      </c>
      <c r="G375" s="343" t="str">
        <f>VLOOKUP(F375,class!A$1:B$460,2,FALSE)</f>
        <v>Shire County</v>
      </c>
      <c r="H375" s="343" t="str">
        <f>IFERROR(VLOOKUP(F375,classifications!A$3:C$333,3,FALSE),VLOOKUP(F375,classifications!I$2:K$28,3,FALSE))</f>
        <v>Urban with Significant Rural</v>
      </c>
      <c r="I375" s="347">
        <v>2090</v>
      </c>
      <c r="J375" s="347">
        <v>770</v>
      </c>
      <c r="K375" s="347">
        <v>0</v>
      </c>
      <c r="L375" s="347">
        <v>2870</v>
      </c>
      <c r="M375" s="340"/>
      <c r="N375" s="347">
        <v>2560</v>
      </c>
      <c r="O375" s="347">
        <v>1120</v>
      </c>
      <c r="P375" s="347">
        <v>0</v>
      </c>
      <c r="Q375" s="347">
        <v>3690</v>
      </c>
    </row>
    <row r="376" spans="1:17" x14ac:dyDescent="0.25">
      <c r="A376" s="343" t="s">
        <v>1365</v>
      </c>
      <c r="B376" s="343" t="s">
        <v>1255</v>
      </c>
      <c r="C376" s="343" t="s">
        <v>1256</v>
      </c>
      <c r="D376" s="343" t="s">
        <v>1257</v>
      </c>
      <c r="E376" s="342"/>
      <c r="F376" s="343" t="s">
        <v>1258</v>
      </c>
      <c r="G376" s="343" t="str">
        <f>VLOOKUP(F376,class!A$1:B$460,2,FALSE)</f>
        <v>Shire District</v>
      </c>
      <c r="H376" s="343" t="str">
        <f>IFERROR(VLOOKUP(F376,classifications!A$3:C$333,3,FALSE),VLOOKUP(F376,classifications!I$2:K$28,3,FALSE))</f>
        <v>Predominantly Rural</v>
      </c>
      <c r="I376" s="348">
        <v>140</v>
      </c>
      <c r="J376" s="348">
        <v>50</v>
      </c>
      <c r="K376" s="348">
        <v>0</v>
      </c>
      <c r="L376" s="348">
        <v>190</v>
      </c>
      <c r="M376" s="340"/>
      <c r="N376" s="348">
        <v>130</v>
      </c>
      <c r="O376" s="348">
        <v>20</v>
      </c>
      <c r="P376" s="348">
        <v>0</v>
      </c>
      <c r="Q376" s="348">
        <v>150</v>
      </c>
    </row>
    <row r="377" spans="1:17" x14ac:dyDescent="0.25">
      <c r="A377" s="343" t="s">
        <v>1365</v>
      </c>
      <c r="B377" s="343" t="s">
        <v>1259</v>
      </c>
      <c r="C377" s="343" t="s">
        <v>1260</v>
      </c>
      <c r="D377" s="343" t="s">
        <v>1261</v>
      </c>
      <c r="E377" s="342"/>
      <c r="F377" s="343" t="s">
        <v>1262</v>
      </c>
      <c r="G377" s="343" t="str">
        <f>VLOOKUP(F377,class!A$1:B$460,2,FALSE)</f>
        <v>Shire District</v>
      </c>
      <c r="H377" s="343" t="str">
        <f>IFERROR(VLOOKUP(F377,classifications!A$3:C$333,3,FALSE),VLOOKUP(F377,classifications!I$2:K$28,3,FALSE))</f>
        <v>Predominantly Urban</v>
      </c>
      <c r="I377" s="347">
        <v>300</v>
      </c>
      <c r="J377" s="347">
        <v>80</v>
      </c>
      <c r="K377" s="347">
        <v>0</v>
      </c>
      <c r="L377" s="347">
        <v>380</v>
      </c>
      <c r="M377" s="340"/>
      <c r="N377" s="347">
        <v>400</v>
      </c>
      <c r="O377" s="347">
        <v>150</v>
      </c>
      <c r="P377" s="347">
        <v>0</v>
      </c>
      <c r="Q377" s="347">
        <v>550</v>
      </c>
    </row>
    <row r="378" spans="1:17" x14ac:dyDescent="0.25">
      <c r="A378" s="343" t="s">
        <v>1365</v>
      </c>
      <c r="B378" s="343" t="s">
        <v>1263</v>
      </c>
      <c r="C378" s="343" t="s">
        <v>1264</v>
      </c>
      <c r="D378" s="343" t="s">
        <v>1265</v>
      </c>
      <c r="E378" s="342"/>
      <c r="F378" s="343" t="s">
        <v>1266</v>
      </c>
      <c r="G378" s="343" t="str">
        <f>VLOOKUP(F378,class!A$1:B$460,2,FALSE)</f>
        <v>Shire District</v>
      </c>
      <c r="H378" s="343" t="str">
        <f>IFERROR(VLOOKUP(F378,classifications!A$3:C$333,3,FALSE),VLOOKUP(F378,classifications!I$2:K$28,3,FALSE))</f>
        <v>Predominantly Urban</v>
      </c>
      <c r="I378" s="347">
        <v>490</v>
      </c>
      <c r="J378" s="347">
        <v>190</v>
      </c>
      <c r="K378" s="347">
        <v>0</v>
      </c>
      <c r="L378" s="347">
        <v>680</v>
      </c>
      <c r="M378" s="340"/>
      <c r="N378" s="347">
        <v>690</v>
      </c>
      <c r="O378" s="347">
        <v>190</v>
      </c>
      <c r="P378" s="347">
        <v>0</v>
      </c>
      <c r="Q378" s="347">
        <v>880</v>
      </c>
    </row>
    <row r="379" spans="1:17" x14ac:dyDescent="0.25">
      <c r="A379" s="343" t="s">
        <v>1365</v>
      </c>
      <c r="B379" s="343" t="s">
        <v>1267</v>
      </c>
      <c r="C379" s="343" t="s">
        <v>1268</v>
      </c>
      <c r="D379" s="343" t="s">
        <v>1269</v>
      </c>
      <c r="E379" s="342"/>
      <c r="F379" s="343" t="s">
        <v>1270</v>
      </c>
      <c r="G379" s="343" t="str">
        <f>VLOOKUP(F379,class!A$1:B$460,2,FALSE)</f>
        <v>Shire District</v>
      </c>
      <c r="H379" s="343" t="str">
        <f>IFERROR(VLOOKUP(F379,classifications!A$3:C$333,3,FALSE),VLOOKUP(F379,classifications!I$2:K$28,3,FALSE))</f>
        <v>Predominantly Rural</v>
      </c>
      <c r="I379" s="347">
        <v>830</v>
      </c>
      <c r="J379" s="347">
        <v>370</v>
      </c>
      <c r="K379" s="347">
        <v>0</v>
      </c>
      <c r="L379" s="347">
        <v>1190</v>
      </c>
      <c r="M379" s="340"/>
      <c r="N379" s="347">
        <v>840</v>
      </c>
      <c r="O379" s="347">
        <v>300</v>
      </c>
      <c r="P379" s="347">
        <v>0</v>
      </c>
      <c r="Q379" s="347">
        <v>1140</v>
      </c>
    </row>
    <row r="380" spans="1:17" x14ac:dyDescent="0.25">
      <c r="A380" s="343" t="s">
        <v>1365</v>
      </c>
      <c r="B380" s="343" t="s">
        <v>1271</v>
      </c>
      <c r="C380" s="343" t="s">
        <v>1272</v>
      </c>
      <c r="D380" s="343" t="s">
        <v>1273</v>
      </c>
      <c r="E380" s="342"/>
      <c r="F380" s="343" t="s">
        <v>1274</v>
      </c>
      <c r="G380" s="343" t="str">
        <f>VLOOKUP(F380,class!A$1:B$460,2,FALSE)</f>
        <v>Shire District</v>
      </c>
      <c r="H380" s="343" t="str">
        <f>IFERROR(VLOOKUP(F380,classifications!A$3:C$333,3,FALSE),VLOOKUP(F380,classifications!I$2:K$28,3,FALSE))</f>
        <v>Predominantly Urban</v>
      </c>
      <c r="I380" s="347">
        <v>330</v>
      </c>
      <c r="J380" s="347">
        <v>80</v>
      </c>
      <c r="K380" s="347">
        <v>0</v>
      </c>
      <c r="L380" s="347">
        <v>420</v>
      </c>
      <c r="M380" s="340"/>
      <c r="N380" s="347">
        <v>500</v>
      </c>
      <c r="O380" s="347">
        <v>480</v>
      </c>
      <c r="P380" s="347">
        <v>0</v>
      </c>
      <c r="Q380" s="347">
        <v>980</v>
      </c>
    </row>
    <row r="381" spans="1:17" x14ac:dyDescent="0.25">
      <c r="A381" s="343" t="s">
        <v>1365</v>
      </c>
      <c r="B381" s="343"/>
      <c r="C381" s="343"/>
      <c r="D381" s="343"/>
      <c r="E381" s="342"/>
      <c r="F381" s="343"/>
      <c r="G381" s="343" t="e">
        <f>VLOOKUP(F381,class!A$1:B$460,2,FALSE)</f>
        <v>#N/A</v>
      </c>
      <c r="H381" s="343" t="e">
        <f>IFERROR(VLOOKUP(F381,classifications!A$3:C$333,3,FALSE),VLOOKUP(F381,classifications!I$2:K$28,3,FALSE))</f>
        <v>#N/A</v>
      </c>
      <c r="I381" s="346"/>
      <c r="J381" s="346"/>
      <c r="K381" s="346"/>
      <c r="L381" s="346"/>
      <c r="M381" s="340"/>
      <c r="N381" s="346"/>
      <c r="O381" s="346"/>
      <c r="P381" s="346"/>
      <c r="Q381" s="346"/>
    </row>
    <row r="382" spans="1:17" x14ac:dyDescent="0.25">
      <c r="A382" s="343" t="s">
        <v>1365</v>
      </c>
      <c r="B382" s="343"/>
      <c r="C382" s="343"/>
      <c r="D382" s="343" t="s">
        <v>1275</v>
      </c>
      <c r="E382" s="342" t="s">
        <v>1276</v>
      </c>
      <c r="F382" s="342" t="s">
        <v>1276</v>
      </c>
      <c r="G382" s="343" t="str">
        <f>VLOOKUP(F382,class!A$1:B$460,2,FALSE)</f>
        <v>Shire County</v>
      </c>
      <c r="H382" s="343" t="str">
        <f>IFERROR(VLOOKUP(F382,classifications!A$3:C$333,3,FALSE),VLOOKUP(F382,classifications!I$2:K$28,3,FALSE))</f>
        <v>Predominantly Urban</v>
      </c>
      <c r="I382" s="347">
        <v>2010</v>
      </c>
      <c r="J382" s="347">
        <v>440</v>
      </c>
      <c r="K382" s="347">
        <v>0</v>
      </c>
      <c r="L382" s="347">
        <v>2450</v>
      </c>
      <c r="M382" s="340"/>
      <c r="N382" s="347">
        <v>2780</v>
      </c>
      <c r="O382" s="347">
        <v>830</v>
      </c>
      <c r="P382" s="347">
        <v>0</v>
      </c>
      <c r="Q382" s="347">
        <v>3610</v>
      </c>
    </row>
    <row r="383" spans="1:17" x14ac:dyDescent="0.25">
      <c r="A383" s="343" t="s">
        <v>1365</v>
      </c>
      <c r="B383" s="343" t="s">
        <v>1277</v>
      </c>
      <c r="C383" s="343" t="s">
        <v>1278</v>
      </c>
      <c r="D383" s="343" t="s">
        <v>1279</v>
      </c>
      <c r="E383" s="342"/>
      <c r="F383" s="343" t="s">
        <v>1280</v>
      </c>
      <c r="G383" s="343" t="str">
        <f>VLOOKUP(F383,class!A$1:B$460,2,FALSE)</f>
        <v>Shire District</v>
      </c>
      <c r="H383" s="343" t="str">
        <f>IFERROR(VLOOKUP(F383,classifications!A$3:C$333,3,FALSE),VLOOKUP(F383,classifications!I$2:K$28,3,FALSE))</f>
        <v>Predominantly Urban</v>
      </c>
      <c r="I383" s="347">
        <v>10</v>
      </c>
      <c r="J383" s="347">
        <v>0</v>
      </c>
      <c r="K383" s="347">
        <v>0</v>
      </c>
      <c r="L383" s="347">
        <v>10</v>
      </c>
      <c r="M383" s="340"/>
      <c r="N383" s="347">
        <v>0</v>
      </c>
      <c r="O383" s="347">
        <v>0</v>
      </c>
      <c r="P383" s="347">
        <v>0</v>
      </c>
      <c r="Q383" s="347">
        <v>0</v>
      </c>
    </row>
    <row r="384" spans="1:17" x14ac:dyDescent="0.25">
      <c r="A384" s="343" t="s">
        <v>1365</v>
      </c>
      <c r="B384" s="343" t="s">
        <v>1281</v>
      </c>
      <c r="C384" s="343" t="s">
        <v>1282</v>
      </c>
      <c r="D384" s="343" t="s">
        <v>1283</v>
      </c>
      <c r="E384" s="342"/>
      <c r="F384" s="343" t="s">
        <v>1284</v>
      </c>
      <c r="G384" s="343" t="str">
        <f>VLOOKUP(F384,class!A$1:B$460,2,FALSE)</f>
        <v>Shire District</v>
      </c>
      <c r="H384" s="343" t="str">
        <f>IFERROR(VLOOKUP(F384,classifications!A$3:C$333,3,FALSE),VLOOKUP(F384,classifications!I$2:K$28,3,FALSE))</f>
        <v>Predominantly Urban</v>
      </c>
      <c r="I384" s="347">
        <v>330</v>
      </c>
      <c r="J384" s="348">
        <v>60</v>
      </c>
      <c r="K384" s="348">
        <v>0</v>
      </c>
      <c r="L384" s="348">
        <v>400</v>
      </c>
      <c r="M384" s="340"/>
      <c r="N384" s="348">
        <v>390</v>
      </c>
      <c r="O384" s="348">
        <v>60</v>
      </c>
      <c r="P384" s="348">
        <v>0</v>
      </c>
      <c r="Q384" s="348">
        <v>440</v>
      </c>
    </row>
    <row r="385" spans="1:23" x14ac:dyDescent="0.25">
      <c r="A385" s="343" t="s">
        <v>1365</v>
      </c>
      <c r="B385" s="343" t="s">
        <v>1285</v>
      </c>
      <c r="C385" s="343" t="s">
        <v>1286</v>
      </c>
      <c r="D385" s="343" t="s">
        <v>1287</v>
      </c>
      <c r="E385" s="342"/>
      <c r="F385" s="343" t="s">
        <v>1288</v>
      </c>
      <c r="G385" s="343" t="str">
        <f>VLOOKUP(F385,class!A$1:B$460,2,FALSE)</f>
        <v>Shire District</v>
      </c>
      <c r="H385" s="343" t="str">
        <f>IFERROR(VLOOKUP(F385,classifications!A$3:C$333,3,FALSE),VLOOKUP(F385,classifications!I$2:K$28,3,FALSE))</f>
        <v>Predominantly Rural</v>
      </c>
      <c r="I385" s="347">
        <v>410</v>
      </c>
      <c r="J385" s="347">
        <v>100</v>
      </c>
      <c r="K385" s="347">
        <v>0</v>
      </c>
      <c r="L385" s="347">
        <v>510</v>
      </c>
      <c r="M385" s="340"/>
      <c r="N385" s="347">
        <v>460</v>
      </c>
      <c r="O385" s="347">
        <v>160</v>
      </c>
      <c r="P385" s="347">
        <v>0</v>
      </c>
      <c r="Q385" s="347">
        <v>610</v>
      </c>
    </row>
    <row r="386" spans="1:23" x14ac:dyDescent="0.25">
      <c r="A386" s="343" t="s">
        <v>1365</v>
      </c>
      <c r="B386" s="343" t="s">
        <v>1289</v>
      </c>
      <c r="C386" s="343" t="s">
        <v>1290</v>
      </c>
      <c r="D386" s="343" t="s">
        <v>1291</v>
      </c>
      <c r="E386" s="342"/>
      <c r="F386" s="343" t="s">
        <v>1292</v>
      </c>
      <c r="G386" s="343" t="str">
        <f>VLOOKUP(F386,class!A$1:B$460,2,FALSE)</f>
        <v>Shire District</v>
      </c>
      <c r="H386" s="343" t="str">
        <f>IFERROR(VLOOKUP(F386,classifications!A$3:C$333,3,FALSE),VLOOKUP(F386,classifications!I$2:K$28,3,FALSE))</f>
        <v>Predominantly Urban</v>
      </c>
      <c r="I386" s="347">
        <v>380</v>
      </c>
      <c r="J386" s="347">
        <v>20</v>
      </c>
      <c r="K386" s="347">
        <v>0</v>
      </c>
      <c r="L386" s="347">
        <v>400</v>
      </c>
      <c r="M386" s="340"/>
      <c r="N386" s="347">
        <v>350</v>
      </c>
      <c r="O386" s="347">
        <v>80</v>
      </c>
      <c r="P386" s="347">
        <v>0</v>
      </c>
      <c r="Q386" s="347">
        <v>430</v>
      </c>
    </row>
    <row r="387" spans="1:23" x14ac:dyDescent="0.25">
      <c r="A387" s="343" t="s">
        <v>1365</v>
      </c>
      <c r="B387" s="343" t="s">
        <v>1293</v>
      </c>
      <c r="C387" s="343" t="s">
        <v>1294</v>
      </c>
      <c r="D387" s="343" t="s">
        <v>1295</v>
      </c>
      <c r="E387" s="342"/>
      <c r="F387" s="343" t="s">
        <v>1296</v>
      </c>
      <c r="G387" s="343" t="str">
        <f>VLOOKUP(F387,class!A$1:B$460,2,FALSE)</f>
        <v>Shire District</v>
      </c>
      <c r="H387" s="343" t="str">
        <f>IFERROR(VLOOKUP(F387,classifications!A$3:C$333,3,FALSE),VLOOKUP(F387,classifications!I$2:K$28,3,FALSE))</f>
        <v>Predominantly Rural</v>
      </c>
      <c r="I387" s="347">
        <v>380</v>
      </c>
      <c r="J387" s="347">
        <v>70</v>
      </c>
      <c r="K387" s="347">
        <v>0</v>
      </c>
      <c r="L387" s="347">
        <v>450</v>
      </c>
      <c r="M387" s="340"/>
      <c r="N387" s="347">
        <v>740</v>
      </c>
      <c r="O387" s="347">
        <v>270</v>
      </c>
      <c r="P387" s="347">
        <v>0</v>
      </c>
      <c r="Q387" s="347">
        <v>1010</v>
      </c>
    </row>
    <row r="388" spans="1:23" x14ac:dyDescent="0.25">
      <c r="A388" s="343" t="s">
        <v>1365</v>
      </c>
      <c r="B388" s="343" t="s">
        <v>1297</v>
      </c>
      <c r="C388" s="343" t="s">
        <v>1298</v>
      </c>
      <c r="D388" s="343" t="s">
        <v>1299</v>
      </c>
      <c r="E388" s="342"/>
      <c r="F388" s="343" t="s">
        <v>1300</v>
      </c>
      <c r="G388" s="343" t="str">
        <f>VLOOKUP(F388,class!A$1:B$460,2,FALSE)</f>
        <v>Shire District</v>
      </c>
      <c r="H388" s="343" t="str">
        <f>IFERROR(VLOOKUP(F388,classifications!A$3:C$333,3,FALSE),VLOOKUP(F388,classifications!I$2:K$28,3,FALSE))</f>
        <v>Predominantly Urban</v>
      </c>
      <c r="I388" s="347">
        <v>490</v>
      </c>
      <c r="J388" s="347">
        <v>170</v>
      </c>
      <c r="K388" s="347">
        <v>0</v>
      </c>
      <c r="L388" s="347">
        <v>670</v>
      </c>
      <c r="M388" s="340"/>
      <c r="N388" s="347">
        <v>670</v>
      </c>
      <c r="O388" s="347">
        <v>200</v>
      </c>
      <c r="P388" s="347">
        <v>0</v>
      </c>
      <c r="Q388" s="347">
        <v>870</v>
      </c>
    </row>
    <row r="389" spans="1:23" x14ac:dyDescent="0.25">
      <c r="A389" s="343" t="s">
        <v>1365</v>
      </c>
      <c r="B389" s="343" t="s">
        <v>1301</v>
      </c>
      <c r="C389" s="343" t="s">
        <v>1302</v>
      </c>
      <c r="D389" s="343" t="s">
        <v>1303</v>
      </c>
      <c r="E389" s="342"/>
      <c r="F389" s="343" t="s">
        <v>1304</v>
      </c>
      <c r="G389" s="343" t="str">
        <f>VLOOKUP(F389,class!A$1:B$460,2,FALSE)</f>
        <v>Shire District</v>
      </c>
      <c r="H389" s="343" t="str">
        <f>IFERROR(VLOOKUP(F389,classifications!A$3:C$333,3,FALSE),VLOOKUP(F389,classifications!I$2:K$28,3,FALSE))</f>
        <v>Predominantly Urban</v>
      </c>
      <c r="I389" s="347">
        <v>10</v>
      </c>
      <c r="J389" s="347">
        <v>10</v>
      </c>
      <c r="K389" s="347">
        <v>0</v>
      </c>
      <c r="L389" s="347">
        <v>20</v>
      </c>
      <c r="M389" s="340"/>
      <c r="N389" s="347">
        <v>180</v>
      </c>
      <c r="O389" s="347">
        <v>60</v>
      </c>
      <c r="P389" s="347">
        <v>0</v>
      </c>
      <c r="Q389" s="347">
        <v>240</v>
      </c>
    </row>
    <row r="390" spans="1:23" x14ac:dyDescent="0.25">
      <c r="A390" s="343" t="s">
        <v>1365</v>
      </c>
      <c r="B390" s="343"/>
      <c r="C390" s="343"/>
      <c r="D390" s="343"/>
      <c r="E390" s="342"/>
      <c r="F390" s="343"/>
      <c r="G390" s="343" t="e">
        <f>VLOOKUP(F390,class!A$1:B$460,2,FALSE)</f>
        <v>#N/A</v>
      </c>
      <c r="H390" s="343" t="e">
        <f>IFERROR(VLOOKUP(F390,classifications!A$3:C$333,3,FALSE),VLOOKUP(F390,classifications!I$2:K$28,3,FALSE))</f>
        <v>#N/A</v>
      </c>
      <c r="I390" s="346"/>
      <c r="J390" s="346"/>
      <c r="K390" s="346"/>
      <c r="L390" s="346"/>
      <c r="M390" s="340"/>
      <c r="N390" s="346"/>
      <c r="O390" s="346"/>
      <c r="P390" s="346"/>
      <c r="Q390" s="346"/>
    </row>
    <row r="391" spans="1:23" x14ac:dyDescent="0.25">
      <c r="A391" s="343" t="s">
        <v>1365</v>
      </c>
      <c r="B391" s="343"/>
      <c r="C391" s="343"/>
      <c r="D391" s="343" t="s">
        <v>1305</v>
      </c>
      <c r="E391" s="342" t="s">
        <v>1306</v>
      </c>
      <c r="F391" s="342" t="s">
        <v>1306</v>
      </c>
      <c r="G391" s="343" t="str">
        <f>VLOOKUP(F391,class!A$1:B$460,2,FALSE)</f>
        <v>Shire County</v>
      </c>
      <c r="H391" s="343" t="str">
        <f>IFERROR(VLOOKUP(F391,classifications!A$3:C$333,3,FALSE),VLOOKUP(F391,classifications!I$2:K$28,3,FALSE))</f>
        <v>Urban with Significant Rural</v>
      </c>
      <c r="I391" s="347">
        <v>1650</v>
      </c>
      <c r="J391" s="347">
        <v>470</v>
      </c>
      <c r="K391" s="347">
        <v>20</v>
      </c>
      <c r="L391" s="347">
        <v>2140</v>
      </c>
      <c r="M391" s="340"/>
      <c r="N391" s="347">
        <v>1690</v>
      </c>
      <c r="O391" s="347">
        <v>650</v>
      </c>
      <c r="P391" s="347">
        <v>20</v>
      </c>
      <c r="Q391" s="347">
        <v>2360</v>
      </c>
    </row>
    <row r="392" spans="1:23" x14ac:dyDescent="0.25">
      <c r="A392" s="343" t="s">
        <v>1365</v>
      </c>
      <c r="B392" s="343" t="s">
        <v>1307</v>
      </c>
      <c r="C392" s="343" t="s">
        <v>1308</v>
      </c>
      <c r="D392" s="343" t="s">
        <v>1309</v>
      </c>
      <c r="E392" s="342"/>
      <c r="F392" s="343" t="s">
        <v>1310</v>
      </c>
      <c r="G392" s="343" t="str">
        <f>VLOOKUP(F392,class!A$1:B$460,2,FALSE)</f>
        <v>Shire District</v>
      </c>
      <c r="H392" s="343" t="str">
        <f>IFERROR(VLOOKUP(F392,classifications!A$3:C$333,3,FALSE),VLOOKUP(F392,classifications!I$2:K$28,3,FALSE))</f>
        <v>Predominantly Urban</v>
      </c>
      <c r="I392" s="347">
        <v>300</v>
      </c>
      <c r="J392" s="347">
        <v>20</v>
      </c>
      <c r="K392" s="347">
        <v>0</v>
      </c>
      <c r="L392" s="347">
        <v>310</v>
      </c>
      <c r="M392" s="340"/>
      <c r="N392" s="347">
        <v>320</v>
      </c>
      <c r="O392" s="347">
        <v>120</v>
      </c>
      <c r="P392" s="347">
        <v>0</v>
      </c>
      <c r="Q392" s="347">
        <v>440</v>
      </c>
    </row>
    <row r="393" spans="1:23" x14ac:dyDescent="0.25">
      <c r="A393" s="343" t="s">
        <v>1365</v>
      </c>
      <c r="B393" s="343" t="s">
        <v>1311</v>
      </c>
      <c r="C393" s="343" t="s">
        <v>1312</v>
      </c>
      <c r="D393" s="343" t="s">
        <v>1313</v>
      </c>
      <c r="E393" s="342"/>
      <c r="F393" s="343" t="s">
        <v>1314</v>
      </c>
      <c r="G393" s="343" t="str">
        <f>VLOOKUP(F393,class!A$1:B$460,2,FALSE)</f>
        <v>Shire District</v>
      </c>
      <c r="H393" s="343" t="str">
        <f>IFERROR(VLOOKUP(F393,classifications!A$3:C$333,3,FALSE),VLOOKUP(F393,classifications!I$2:K$28,3,FALSE))</f>
        <v>Predominantly Rural</v>
      </c>
      <c r="I393" s="347">
        <v>350</v>
      </c>
      <c r="J393" s="347">
        <v>90</v>
      </c>
      <c r="K393" s="347">
        <v>0</v>
      </c>
      <c r="L393" s="347">
        <v>440</v>
      </c>
      <c r="M393" s="340"/>
      <c r="N393" s="347">
        <v>320</v>
      </c>
      <c r="O393" s="347">
        <v>110</v>
      </c>
      <c r="P393" s="347">
        <v>0</v>
      </c>
      <c r="Q393" s="347">
        <v>430</v>
      </c>
    </row>
    <row r="394" spans="1:23" x14ac:dyDescent="0.25">
      <c r="A394" s="343" t="s">
        <v>1365</v>
      </c>
      <c r="B394" s="343" t="s">
        <v>1315</v>
      </c>
      <c r="C394" s="343" t="s">
        <v>1316</v>
      </c>
      <c r="D394" s="343" t="s">
        <v>1317</v>
      </c>
      <c r="E394" s="342"/>
      <c r="F394" s="343" t="s">
        <v>1318</v>
      </c>
      <c r="G394" s="343" t="str">
        <f>VLOOKUP(F394,class!A$1:B$460,2,FALSE)</f>
        <v>Shire District</v>
      </c>
      <c r="H394" s="343" t="str">
        <f>IFERROR(VLOOKUP(F394,classifications!A$3:C$333,3,FALSE),VLOOKUP(F394,classifications!I$2:K$28,3,FALSE))</f>
        <v>Predominantly Urban</v>
      </c>
      <c r="I394" s="347">
        <v>90</v>
      </c>
      <c r="J394" s="347">
        <v>50</v>
      </c>
      <c r="K394" s="347">
        <v>0</v>
      </c>
      <c r="L394" s="347">
        <v>140</v>
      </c>
      <c r="M394" s="340"/>
      <c r="N394" s="347">
        <v>250</v>
      </c>
      <c r="O394" s="347">
        <v>70</v>
      </c>
      <c r="P394" s="347">
        <v>0</v>
      </c>
      <c r="Q394" s="347">
        <v>320</v>
      </c>
    </row>
    <row r="395" spans="1:23" x14ac:dyDescent="0.25">
      <c r="A395" s="343" t="s">
        <v>1365</v>
      </c>
      <c r="B395" s="343" t="s">
        <v>1319</v>
      </c>
      <c r="C395" s="343" t="s">
        <v>1320</v>
      </c>
      <c r="D395" s="343" t="s">
        <v>1321</v>
      </c>
      <c r="E395" s="342"/>
      <c r="F395" s="343" t="s">
        <v>1322</v>
      </c>
      <c r="G395" s="343" t="str">
        <f>VLOOKUP(F395,class!A$1:B$460,2,FALSE)</f>
        <v>Shire District</v>
      </c>
      <c r="H395" s="343" t="str">
        <f>IFERROR(VLOOKUP(F395,classifications!A$3:C$333,3,FALSE),VLOOKUP(F395,classifications!I$2:K$28,3,FALSE))</f>
        <v>Predominantly Urban</v>
      </c>
      <c r="I395" s="347">
        <v>320</v>
      </c>
      <c r="J395" s="347">
        <v>120</v>
      </c>
      <c r="K395" s="347">
        <v>0</v>
      </c>
      <c r="L395" s="347">
        <v>450</v>
      </c>
      <c r="M395" s="340"/>
      <c r="N395" s="347">
        <v>140</v>
      </c>
      <c r="O395" s="347">
        <v>40</v>
      </c>
      <c r="P395" s="347">
        <v>0</v>
      </c>
      <c r="Q395" s="347">
        <v>180</v>
      </c>
    </row>
    <row r="396" spans="1:23" x14ac:dyDescent="0.25">
      <c r="A396" s="343" t="s">
        <v>1365</v>
      </c>
      <c r="B396" s="343" t="s">
        <v>1323</v>
      </c>
      <c r="C396" s="343" t="s">
        <v>1324</v>
      </c>
      <c r="D396" s="343" t="s">
        <v>1325</v>
      </c>
      <c r="E396" s="342"/>
      <c r="F396" s="343" t="s">
        <v>1326</v>
      </c>
      <c r="G396" s="343" t="str">
        <f>VLOOKUP(F396,class!A$1:B$460,2,FALSE)</f>
        <v>Shire District</v>
      </c>
      <c r="H396" s="343" t="str">
        <f>IFERROR(VLOOKUP(F396,classifications!A$3:C$333,3,FALSE),VLOOKUP(F396,classifications!I$2:K$28,3,FALSE))</f>
        <v>Predominantly Rural</v>
      </c>
      <c r="I396" s="347">
        <v>470</v>
      </c>
      <c r="J396" s="347">
        <v>140</v>
      </c>
      <c r="K396" s="347">
        <v>0</v>
      </c>
      <c r="L396" s="347">
        <v>610</v>
      </c>
      <c r="M396" s="340"/>
      <c r="N396" s="347">
        <v>610</v>
      </c>
      <c r="O396" s="347">
        <v>260</v>
      </c>
      <c r="P396" s="347">
        <v>0</v>
      </c>
      <c r="Q396" s="347">
        <v>870</v>
      </c>
    </row>
    <row r="397" spans="1:23" x14ac:dyDescent="0.25">
      <c r="A397" s="343" t="s">
        <v>1365</v>
      </c>
      <c r="B397" s="343" t="s">
        <v>1327</v>
      </c>
      <c r="C397" s="343" t="s">
        <v>1328</v>
      </c>
      <c r="D397" s="343" t="s">
        <v>1329</v>
      </c>
      <c r="E397" s="342"/>
      <c r="F397" s="343" t="s">
        <v>1330</v>
      </c>
      <c r="G397" s="343" t="str">
        <f>VLOOKUP(F397,class!A$1:B$460,2,FALSE)</f>
        <v>Shire District</v>
      </c>
      <c r="H397" s="343" t="str">
        <f>IFERROR(VLOOKUP(F397,classifications!A$3:C$333,3,FALSE),VLOOKUP(F397,classifications!I$2:K$28,3,FALSE))</f>
        <v>Urban with Significant Rural</v>
      </c>
      <c r="I397" s="347">
        <v>130</v>
      </c>
      <c r="J397" s="347">
        <v>40</v>
      </c>
      <c r="K397" s="347">
        <v>20</v>
      </c>
      <c r="L397" s="347">
        <v>190</v>
      </c>
      <c r="M397" s="340"/>
      <c r="N397" s="347">
        <v>50</v>
      </c>
      <c r="O397" s="347">
        <v>60</v>
      </c>
      <c r="P397" s="347">
        <v>20</v>
      </c>
      <c r="Q397" s="347">
        <v>130</v>
      </c>
    </row>
    <row r="398" spans="1:23" x14ac:dyDescent="0.25">
      <c r="B398" s="338"/>
      <c r="C398" s="338"/>
      <c r="D398" s="338"/>
      <c r="E398" s="339"/>
      <c r="F398" s="338"/>
      <c r="G398" s="338"/>
      <c r="H398" s="338"/>
      <c r="I398" s="340"/>
      <c r="J398" s="340"/>
      <c r="K398" s="340"/>
      <c r="L398" s="340"/>
      <c r="M398" s="340"/>
      <c r="N398" s="340"/>
      <c r="O398" s="340"/>
      <c r="P398" s="340"/>
      <c r="Q398" s="340"/>
    </row>
    <row r="399" spans="1:23" s="38" customFormat="1" x14ac:dyDescent="0.25">
      <c r="A399" s="40" t="s">
        <v>1331</v>
      </c>
      <c r="B399" s="349"/>
      <c r="C399" s="349"/>
      <c r="D399" s="349"/>
      <c r="E399" s="350"/>
      <c r="F399" s="349"/>
      <c r="G399" s="349"/>
      <c r="H399" s="351"/>
      <c r="I399" s="351"/>
      <c r="J399" s="351"/>
      <c r="K399" s="351"/>
      <c r="L399" s="351"/>
      <c r="M399" s="351"/>
      <c r="N399" s="351"/>
      <c r="O399" s="351"/>
      <c r="P399" s="351"/>
      <c r="Q399" s="351"/>
      <c r="T399" s="3"/>
      <c r="U399" s="3"/>
      <c r="V399" s="3"/>
      <c r="W399" s="3"/>
    </row>
    <row r="400" spans="1:23" s="38" customFormat="1" x14ac:dyDescent="0.25">
      <c r="A400" s="40" t="s">
        <v>2011</v>
      </c>
      <c r="B400" s="349"/>
      <c r="C400" s="349"/>
      <c r="D400" s="349"/>
      <c r="E400" s="350"/>
      <c r="F400" s="349"/>
      <c r="G400" s="349"/>
      <c r="H400" s="351"/>
      <c r="I400" s="351"/>
      <c r="J400" s="351"/>
      <c r="K400" s="351"/>
      <c r="L400" s="351"/>
      <c r="M400" s="351"/>
      <c r="N400" s="351"/>
      <c r="O400" s="351"/>
      <c r="P400" s="351"/>
      <c r="Q400" s="351"/>
      <c r="T400" s="3"/>
      <c r="U400" s="3"/>
      <c r="V400" s="3"/>
      <c r="W400" s="3"/>
    </row>
    <row r="401" spans="1:23" s="38" customFormat="1" x14ac:dyDescent="0.25">
      <c r="A401" s="40" t="s">
        <v>1333</v>
      </c>
      <c r="B401" s="40"/>
      <c r="C401" s="40"/>
      <c r="D401" s="40"/>
      <c r="E401" s="351"/>
      <c r="F401" s="40"/>
      <c r="G401" s="40"/>
      <c r="H401" s="351"/>
      <c r="I401" s="351"/>
      <c r="J401" s="351"/>
      <c r="K401" s="351"/>
      <c r="L401" s="351"/>
      <c r="M401" s="351"/>
      <c r="N401" s="40" t="s">
        <v>1334</v>
      </c>
      <c r="O401" s="40"/>
      <c r="P401" s="40"/>
      <c r="Q401" s="351"/>
      <c r="T401" s="3"/>
      <c r="U401" s="3"/>
      <c r="V401" s="3"/>
      <c r="W401" s="3"/>
    </row>
    <row r="402" spans="1:23" s="38" customFormat="1" x14ac:dyDescent="0.25">
      <c r="A402" s="40" t="s">
        <v>1854</v>
      </c>
      <c r="B402" s="40"/>
      <c r="C402" s="40"/>
      <c r="D402" s="40"/>
      <c r="E402" s="351"/>
      <c r="F402" s="40"/>
      <c r="G402" s="40"/>
      <c r="H402" s="351"/>
      <c r="I402" s="351"/>
      <c r="J402" s="351"/>
      <c r="K402" s="351"/>
      <c r="L402" s="351"/>
      <c r="M402" s="351"/>
      <c r="N402" s="40"/>
      <c r="O402" s="40"/>
      <c r="P402" s="40"/>
      <c r="Q402" s="351"/>
      <c r="T402" s="3"/>
      <c r="U402" s="3"/>
      <c r="V402" s="3"/>
      <c r="W402" s="3"/>
    </row>
    <row r="403" spans="1:23" s="38" customFormat="1" x14ac:dyDescent="0.25">
      <c r="A403" s="40" t="s">
        <v>2012</v>
      </c>
      <c r="B403" s="351"/>
      <c r="C403" s="351"/>
      <c r="D403" s="351"/>
      <c r="E403" s="352"/>
      <c r="F403" s="40"/>
      <c r="G403" s="40"/>
      <c r="H403" s="351"/>
      <c r="I403" s="351"/>
      <c r="J403" s="351"/>
      <c r="K403" s="351"/>
      <c r="L403" s="351"/>
      <c r="M403" s="351"/>
      <c r="N403" s="40" t="s">
        <v>1336</v>
      </c>
      <c r="O403" s="40"/>
      <c r="P403" s="40"/>
      <c r="Q403" s="351"/>
      <c r="T403" s="3"/>
      <c r="U403" s="3"/>
      <c r="V403" s="3"/>
      <c r="W403" s="3"/>
    </row>
    <row r="404" spans="1:23" s="38" customFormat="1" x14ac:dyDescent="0.25">
      <c r="A404" s="353"/>
      <c r="B404" s="40"/>
      <c r="C404" s="40"/>
      <c r="D404" s="40"/>
      <c r="E404" s="351"/>
      <c r="F404" s="40"/>
      <c r="G404" s="40"/>
      <c r="H404" s="351"/>
      <c r="I404" s="351"/>
      <c r="J404" s="351"/>
      <c r="K404" s="351"/>
      <c r="L404" s="351"/>
      <c r="M404" s="351"/>
      <c r="N404" s="40" t="s">
        <v>1337</v>
      </c>
      <c r="O404" s="40"/>
      <c r="P404" s="40"/>
      <c r="Q404" s="351"/>
      <c r="T404" s="3"/>
      <c r="U404" s="3"/>
      <c r="V404" s="3"/>
      <c r="W404" s="3"/>
    </row>
    <row r="405" spans="1:23" s="38" customFormat="1" x14ac:dyDescent="0.25">
      <c r="A405" s="40" t="s">
        <v>1338</v>
      </c>
      <c r="B405" s="354"/>
      <c r="C405" s="354"/>
      <c r="D405" s="354"/>
      <c r="E405" s="355"/>
      <c r="F405" s="40"/>
      <c r="G405" s="40"/>
      <c r="H405" s="351"/>
      <c r="I405" s="351"/>
      <c r="J405" s="351"/>
      <c r="K405" s="351"/>
      <c r="L405" s="351"/>
      <c r="M405" s="351"/>
      <c r="N405" s="40" t="s">
        <v>1339</v>
      </c>
      <c r="O405" s="40"/>
      <c r="P405" s="40"/>
      <c r="Q405" s="351"/>
      <c r="T405" s="3"/>
      <c r="U405" s="3"/>
      <c r="V405" s="3"/>
      <c r="W405" s="3"/>
    </row>
    <row r="406" spans="1:23" s="38" customFormat="1" x14ac:dyDescent="0.25">
      <c r="A406" s="45" t="s">
        <v>1340</v>
      </c>
      <c r="B406" s="50"/>
      <c r="C406" s="50"/>
      <c r="D406" s="50"/>
      <c r="E406" s="356"/>
      <c r="F406" s="280"/>
      <c r="G406" s="280"/>
      <c r="H406" s="281"/>
      <c r="I406" s="281"/>
      <c r="J406" s="281"/>
      <c r="K406" s="281"/>
      <c r="L406" s="281"/>
      <c r="M406" s="281"/>
      <c r="N406" s="40"/>
      <c r="O406" s="40"/>
      <c r="P406" s="40"/>
      <c r="Q406" s="351"/>
      <c r="T406" s="3"/>
      <c r="U406" s="3"/>
      <c r="V406" s="3"/>
      <c r="W406" s="3"/>
    </row>
    <row r="407" spans="1:23" s="38" customFormat="1" x14ac:dyDescent="0.25">
      <c r="A407" s="50" t="s">
        <v>1341</v>
      </c>
      <c r="B407" s="280"/>
      <c r="C407" s="280"/>
      <c r="D407" s="280"/>
      <c r="E407" s="357"/>
      <c r="F407" s="281"/>
      <c r="G407" s="281"/>
      <c r="H407" s="281"/>
      <c r="I407" s="281"/>
      <c r="J407" s="281"/>
      <c r="K407" s="351"/>
      <c r="L407" s="351"/>
      <c r="M407" s="351"/>
      <c r="N407" s="40"/>
      <c r="O407" s="40"/>
      <c r="P407" s="40"/>
      <c r="Q407" s="351"/>
      <c r="T407" s="3"/>
      <c r="U407" s="3"/>
      <c r="V407" s="3"/>
      <c r="W407" s="3"/>
    </row>
    <row r="408" spans="1:23" x14ac:dyDescent="0.25">
      <c r="A408" s="40" t="s">
        <v>1342</v>
      </c>
      <c r="B408" s="40"/>
      <c r="C408" s="40"/>
      <c r="D408" s="40"/>
      <c r="E408" s="351"/>
      <c r="F408" s="40"/>
      <c r="G408" s="40"/>
      <c r="H408" s="40"/>
      <c r="I408" s="40"/>
      <c r="J408" s="40"/>
      <c r="K408" s="40"/>
      <c r="L408" s="40"/>
      <c r="M408" s="40"/>
      <c r="N408" s="40" t="s">
        <v>2013</v>
      </c>
      <c r="O408" s="40"/>
      <c r="P408" s="40"/>
      <c r="Q408" s="40"/>
    </row>
    <row r="409" spans="1:23" ht="15" customHeight="1" x14ac:dyDescent="0.25">
      <c r="A409" s="40" t="s">
        <v>2014</v>
      </c>
      <c r="B409" s="358"/>
      <c r="C409" s="40"/>
      <c r="D409" s="40"/>
      <c r="E409" s="351"/>
      <c r="F409" s="40"/>
      <c r="G409" s="40"/>
      <c r="H409" s="40"/>
      <c r="I409" s="40"/>
      <c r="J409" s="40"/>
      <c r="K409" s="40"/>
      <c r="L409" s="40"/>
      <c r="M409" s="40"/>
      <c r="N409" s="40" t="s">
        <v>2015</v>
      </c>
      <c r="O409" s="40"/>
      <c r="P409" s="40"/>
      <c r="Q409" s="40"/>
    </row>
    <row r="410" spans="1:23" x14ac:dyDescent="0.25">
      <c r="A410" s="40" t="s">
        <v>2016</v>
      </c>
      <c r="B410" s="40"/>
      <c r="C410" s="40"/>
      <c r="D410" s="40"/>
      <c r="E410" s="351"/>
      <c r="F410" s="40"/>
      <c r="G410" s="40"/>
      <c r="H410" s="40"/>
      <c r="I410" s="40"/>
      <c r="J410" s="40"/>
      <c r="K410" s="40"/>
      <c r="L410" s="40"/>
      <c r="M410" s="40"/>
      <c r="N410" s="40"/>
      <c r="O410" s="40"/>
      <c r="P410" s="40"/>
      <c r="Q410" s="40"/>
    </row>
    <row r="411" spans="1:23" x14ac:dyDescent="0.25">
      <c r="A411" s="40" t="s">
        <v>1953</v>
      </c>
      <c r="B411" s="40"/>
      <c r="C411" s="40"/>
      <c r="D411" s="40"/>
      <c r="E411" s="351"/>
      <c r="F411" s="40"/>
      <c r="G411" s="40"/>
      <c r="H411" s="40"/>
      <c r="I411" s="40"/>
      <c r="J411" s="40"/>
      <c r="K411" s="40"/>
      <c r="L411" s="40"/>
      <c r="M411" s="40"/>
      <c r="N411" s="40"/>
      <c r="O411" s="40"/>
      <c r="P411" s="40"/>
      <c r="Q411" s="40"/>
    </row>
    <row r="412" spans="1:23" x14ac:dyDescent="0.25">
      <c r="A412" s="40"/>
      <c r="B412" s="40"/>
      <c r="C412" s="40"/>
      <c r="D412" s="40"/>
      <c r="E412" s="351"/>
      <c r="F412" s="40"/>
      <c r="G412" s="40"/>
      <c r="H412" s="40"/>
      <c r="I412" s="40"/>
      <c r="J412" s="40"/>
      <c r="K412" s="40"/>
      <c r="L412" s="40"/>
      <c r="M412" s="40"/>
      <c r="N412" s="40"/>
      <c r="O412" s="40"/>
      <c r="P412" s="40"/>
      <c r="Q412" s="40"/>
    </row>
    <row r="413" spans="1:23" x14ac:dyDescent="0.25">
      <c r="A413" s="40" t="s">
        <v>1348</v>
      </c>
      <c r="B413" s="40"/>
      <c r="C413" s="40"/>
      <c r="D413" s="40"/>
      <c r="E413" s="351"/>
      <c r="F413" s="40"/>
      <c r="G413" s="40"/>
      <c r="H413" s="40"/>
      <c r="I413" s="40"/>
      <c r="J413" s="40"/>
      <c r="K413" s="40"/>
      <c r="L413" s="40"/>
      <c r="M413" s="40"/>
      <c r="N413" s="40"/>
      <c r="O413" s="40"/>
      <c r="P413" s="40"/>
      <c r="Q413" s="40"/>
    </row>
    <row r="414" spans="1:23" x14ac:dyDescent="0.25">
      <c r="A414" s="3"/>
      <c r="E414" s="38"/>
    </row>
    <row r="415" spans="1:23" ht="14.4" x14ac:dyDescent="0.3">
      <c r="A415" s="3"/>
      <c r="B415" s="477"/>
      <c r="C415" s="478"/>
      <c r="D415" s="478"/>
      <c r="E415" s="478"/>
      <c r="F415" s="478"/>
      <c r="G415" s="478"/>
      <c r="H415" s="478"/>
      <c r="I415" s="478"/>
      <c r="J415" s="478"/>
      <c r="K415" s="478"/>
      <c r="L415" s="478"/>
      <c r="M415" s="478"/>
    </row>
    <row r="416" spans="1:23" x14ac:dyDescent="0.25">
      <c r="A416" s="3"/>
      <c r="E416" s="38"/>
    </row>
    <row r="417" spans="1:13" ht="14.4" x14ac:dyDescent="0.3">
      <c r="A417" s="3"/>
      <c r="E417" s="38"/>
      <c r="G417">
        <f>COUNTIF(G10:G397,"Shire County")</f>
        <v>26</v>
      </c>
    </row>
    <row r="418" spans="1:13" x14ac:dyDescent="0.25">
      <c r="A418" s="3"/>
      <c r="D418" s="2"/>
      <c r="E418" s="38"/>
    </row>
    <row r="419" spans="1:13" x14ac:dyDescent="0.25">
      <c r="A419" s="3"/>
      <c r="E419" s="38"/>
    </row>
    <row r="420" spans="1:13" x14ac:dyDescent="0.25">
      <c r="A420" s="3"/>
      <c r="E420" s="38"/>
      <c r="M420" s="40"/>
    </row>
    <row r="421" spans="1:13" x14ac:dyDescent="0.25">
      <c r="A421" s="3"/>
      <c r="E421" s="38"/>
      <c r="M421" s="40"/>
    </row>
    <row r="422" spans="1:13" x14ac:dyDescent="0.25">
      <c r="A422" s="3"/>
      <c r="E422" s="38"/>
    </row>
    <row r="423" spans="1:13" x14ac:dyDescent="0.25">
      <c r="A423" s="3"/>
      <c r="E423" s="38"/>
    </row>
    <row r="424" spans="1:13" x14ac:dyDescent="0.25">
      <c r="A424" s="3"/>
      <c r="E424" s="38"/>
    </row>
    <row r="425" spans="1:13" x14ac:dyDescent="0.25">
      <c r="A425" s="3"/>
    </row>
    <row r="426" spans="1:13" x14ac:dyDescent="0.25">
      <c r="A426" s="3"/>
    </row>
    <row r="427" spans="1:13" x14ac:dyDescent="0.25">
      <c r="A427" s="3"/>
    </row>
    <row r="428" spans="1:13" x14ac:dyDescent="0.25">
      <c r="A428" s="3"/>
    </row>
    <row r="429" spans="1:13" x14ac:dyDescent="0.25">
      <c r="A429" s="3"/>
    </row>
    <row r="430" spans="1:13" x14ac:dyDescent="0.25">
      <c r="A430" s="3"/>
    </row>
    <row r="431" spans="1:13" x14ac:dyDescent="0.25">
      <c r="A431" s="3"/>
    </row>
    <row r="432" spans="1:13" x14ac:dyDescent="0.25">
      <c r="A432" s="3"/>
    </row>
    <row r="433" spans="1:1" x14ac:dyDescent="0.25">
      <c r="A433" s="3"/>
    </row>
    <row r="434" spans="1:1" x14ac:dyDescent="0.25">
      <c r="A434" s="3"/>
    </row>
    <row r="435" spans="1:1" x14ac:dyDescent="0.25">
      <c r="A435" s="3"/>
    </row>
    <row r="436" spans="1:1" x14ac:dyDescent="0.25">
      <c r="A436" s="3"/>
    </row>
    <row r="437" spans="1:1" x14ac:dyDescent="0.25">
      <c r="A437" s="3"/>
    </row>
    <row r="438" spans="1:1" x14ac:dyDescent="0.25">
      <c r="A438" s="3"/>
    </row>
    <row r="439" spans="1:1" x14ac:dyDescent="0.25">
      <c r="A439" s="3"/>
    </row>
    <row r="440" spans="1:1" x14ac:dyDescent="0.25">
      <c r="A440" s="3"/>
    </row>
    <row r="441" spans="1:1" x14ac:dyDescent="0.25">
      <c r="A441" s="3"/>
    </row>
    <row r="442" spans="1:1" x14ac:dyDescent="0.25">
      <c r="A442" s="3"/>
    </row>
    <row r="443" spans="1:1" x14ac:dyDescent="0.25">
      <c r="A443" s="3"/>
    </row>
    <row r="444" spans="1:1" x14ac:dyDescent="0.25">
      <c r="A444" s="3"/>
    </row>
    <row r="445" spans="1:1" x14ac:dyDescent="0.25">
      <c r="A445" s="3"/>
    </row>
    <row r="446" spans="1:1" x14ac:dyDescent="0.25">
      <c r="A446" s="3"/>
    </row>
    <row r="447" spans="1:1" x14ac:dyDescent="0.25">
      <c r="A447" s="3"/>
    </row>
    <row r="448" spans="1:1" x14ac:dyDescent="0.25">
      <c r="A448" s="3"/>
    </row>
    <row r="449" spans="1:1" x14ac:dyDescent="0.25">
      <c r="A449" s="3"/>
    </row>
    <row r="450" spans="1:1" x14ac:dyDescent="0.25">
      <c r="A450" s="3"/>
    </row>
    <row r="451" spans="1:1" x14ac:dyDescent="0.25">
      <c r="A451" s="3"/>
    </row>
    <row r="452" spans="1:1" x14ac:dyDescent="0.25">
      <c r="A452" s="3"/>
    </row>
    <row r="453" spans="1:1" x14ac:dyDescent="0.25">
      <c r="A453" s="3"/>
    </row>
    <row r="454" spans="1:1" x14ac:dyDescent="0.25">
      <c r="A454" s="3"/>
    </row>
    <row r="455" spans="1:1" x14ac:dyDescent="0.25">
      <c r="A455" s="3"/>
    </row>
    <row r="456" spans="1:1" x14ac:dyDescent="0.25">
      <c r="A456" s="3"/>
    </row>
    <row r="457" spans="1:1" x14ac:dyDescent="0.25">
      <c r="A457" s="3"/>
    </row>
    <row r="458" spans="1:1" x14ac:dyDescent="0.25">
      <c r="A458" s="3"/>
    </row>
    <row r="459" spans="1:1" x14ac:dyDescent="0.25">
      <c r="A459" s="3"/>
    </row>
    <row r="460" spans="1:1" x14ac:dyDescent="0.25">
      <c r="A460" s="3"/>
    </row>
    <row r="461" spans="1:1" x14ac:dyDescent="0.25">
      <c r="A461" s="3"/>
    </row>
    <row r="462" spans="1:1" x14ac:dyDescent="0.25">
      <c r="A462" s="3"/>
    </row>
    <row r="463" spans="1:1" x14ac:dyDescent="0.25">
      <c r="A463" s="3"/>
    </row>
    <row r="464" spans="1:1" x14ac:dyDescent="0.25">
      <c r="A464" s="3"/>
    </row>
    <row r="465" spans="1:1" x14ac:dyDescent="0.25">
      <c r="A465" s="3"/>
    </row>
    <row r="466" spans="1:1" x14ac:dyDescent="0.25">
      <c r="A466" s="3"/>
    </row>
    <row r="467" spans="1:1" x14ac:dyDescent="0.25">
      <c r="A467" s="3"/>
    </row>
    <row r="468" spans="1:1" x14ac:dyDescent="0.25">
      <c r="A468" s="3"/>
    </row>
    <row r="469" spans="1:1" x14ac:dyDescent="0.25">
      <c r="A469" s="3"/>
    </row>
    <row r="470" spans="1:1" x14ac:dyDescent="0.25">
      <c r="A470" s="3"/>
    </row>
    <row r="471" spans="1:1" x14ac:dyDescent="0.25">
      <c r="A471" s="3"/>
    </row>
    <row r="472" spans="1:1" x14ac:dyDescent="0.25">
      <c r="A472" s="3"/>
    </row>
    <row r="473" spans="1:1" x14ac:dyDescent="0.25">
      <c r="A473" s="3"/>
    </row>
    <row r="474" spans="1:1" x14ac:dyDescent="0.25">
      <c r="A474" s="3"/>
    </row>
    <row r="475" spans="1:1" x14ac:dyDescent="0.25">
      <c r="A475" s="3"/>
    </row>
    <row r="476" spans="1:1" x14ac:dyDescent="0.25">
      <c r="A476" s="3"/>
    </row>
    <row r="477" spans="1:1" x14ac:dyDescent="0.25">
      <c r="A477" s="3"/>
    </row>
    <row r="478" spans="1:1" x14ac:dyDescent="0.25">
      <c r="A478" s="3"/>
    </row>
    <row r="479" spans="1:1" x14ac:dyDescent="0.25">
      <c r="A479" s="3"/>
    </row>
    <row r="480" spans="1:1" x14ac:dyDescent="0.25">
      <c r="A480" s="3"/>
    </row>
    <row r="481" spans="1:1" x14ac:dyDescent="0.25">
      <c r="A481" s="3"/>
    </row>
    <row r="482" spans="1:1" x14ac:dyDescent="0.25">
      <c r="A482" s="3"/>
    </row>
    <row r="483" spans="1:1" x14ac:dyDescent="0.25">
      <c r="A483" s="3"/>
    </row>
    <row r="484" spans="1:1" x14ac:dyDescent="0.25">
      <c r="A484" s="3"/>
    </row>
    <row r="485" spans="1:1" x14ac:dyDescent="0.25">
      <c r="A485" s="3"/>
    </row>
    <row r="486" spans="1:1" x14ac:dyDescent="0.25">
      <c r="A486" s="3"/>
    </row>
    <row r="487" spans="1:1" x14ac:dyDescent="0.25">
      <c r="A487" s="3"/>
    </row>
    <row r="488" spans="1:1" x14ac:dyDescent="0.25">
      <c r="A488" s="3"/>
    </row>
    <row r="489" spans="1:1" x14ac:dyDescent="0.25">
      <c r="A489" s="3"/>
    </row>
    <row r="490" spans="1:1" x14ac:dyDescent="0.25">
      <c r="A490" s="3"/>
    </row>
    <row r="491" spans="1:1" x14ac:dyDescent="0.25">
      <c r="A491" s="3"/>
    </row>
    <row r="492" spans="1:1" x14ac:dyDescent="0.25">
      <c r="A492" s="3"/>
    </row>
    <row r="493" spans="1:1" x14ac:dyDescent="0.25">
      <c r="A493" s="3"/>
    </row>
    <row r="494" spans="1:1" x14ac:dyDescent="0.25">
      <c r="A494" s="3"/>
    </row>
    <row r="495" spans="1:1" x14ac:dyDescent="0.25">
      <c r="A495" s="3"/>
    </row>
    <row r="496" spans="1:1" x14ac:dyDescent="0.25">
      <c r="A496" s="3"/>
    </row>
    <row r="497" spans="1:1" x14ac:dyDescent="0.25">
      <c r="A497" s="3"/>
    </row>
    <row r="498" spans="1:1" x14ac:dyDescent="0.25">
      <c r="A498" s="3"/>
    </row>
    <row r="499" spans="1:1" x14ac:dyDescent="0.25">
      <c r="A499" s="3"/>
    </row>
    <row r="500" spans="1:1" x14ac:dyDescent="0.25">
      <c r="A500" s="3"/>
    </row>
    <row r="501" spans="1:1" x14ac:dyDescent="0.25">
      <c r="A501" s="3"/>
    </row>
    <row r="502" spans="1:1" x14ac:dyDescent="0.25">
      <c r="A502" s="3"/>
    </row>
    <row r="503" spans="1:1" x14ac:dyDescent="0.25">
      <c r="A503" s="3"/>
    </row>
    <row r="504" spans="1:1" x14ac:dyDescent="0.25">
      <c r="A504" s="3"/>
    </row>
    <row r="505" spans="1:1" x14ac:dyDescent="0.25">
      <c r="A505" s="3"/>
    </row>
    <row r="506" spans="1:1" x14ac:dyDescent="0.25">
      <c r="A506" s="3"/>
    </row>
    <row r="507" spans="1:1" x14ac:dyDescent="0.25">
      <c r="A507" s="3"/>
    </row>
    <row r="508" spans="1:1" x14ac:dyDescent="0.25">
      <c r="A508" s="3"/>
    </row>
    <row r="509" spans="1:1" x14ac:dyDescent="0.25">
      <c r="A509" s="3"/>
    </row>
    <row r="510" spans="1:1" x14ac:dyDescent="0.25">
      <c r="A510" s="3"/>
    </row>
    <row r="511" spans="1:1" x14ac:dyDescent="0.25">
      <c r="A511" s="3"/>
    </row>
    <row r="512" spans="1:1" x14ac:dyDescent="0.25">
      <c r="A512" s="3"/>
    </row>
    <row r="513" spans="1:1" x14ac:dyDescent="0.25">
      <c r="A513" s="3"/>
    </row>
    <row r="514" spans="1:1" x14ac:dyDescent="0.25">
      <c r="A514" s="3"/>
    </row>
    <row r="515" spans="1:1" x14ac:dyDescent="0.25">
      <c r="A515" s="3"/>
    </row>
    <row r="516" spans="1:1" x14ac:dyDescent="0.25">
      <c r="A516" s="3"/>
    </row>
    <row r="517" spans="1:1" x14ac:dyDescent="0.25">
      <c r="A517" s="3"/>
    </row>
    <row r="518" spans="1:1" x14ac:dyDescent="0.25">
      <c r="A518" s="3"/>
    </row>
    <row r="519" spans="1:1" x14ac:dyDescent="0.25">
      <c r="A519" s="3"/>
    </row>
    <row r="520" spans="1:1" x14ac:dyDescent="0.25">
      <c r="A520" s="3"/>
    </row>
    <row r="521" spans="1:1" x14ac:dyDescent="0.25">
      <c r="A521" s="3"/>
    </row>
    <row r="522" spans="1:1" x14ac:dyDescent="0.25">
      <c r="A522" s="3"/>
    </row>
    <row r="523" spans="1:1" x14ac:dyDescent="0.25">
      <c r="A523" s="3"/>
    </row>
    <row r="524" spans="1:1" x14ac:dyDescent="0.25">
      <c r="A524" s="3"/>
    </row>
    <row r="525" spans="1:1" x14ac:dyDescent="0.25">
      <c r="A525" s="3"/>
    </row>
    <row r="526" spans="1:1" x14ac:dyDescent="0.25">
      <c r="A526" s="3"/>
    </row>
    <row r="527" spans="1:1" x14ac:dyDescent="0.25">
      <c r="A527" s="3"/>
    </row>
    <row r="528" spans="1:1" x14ac:dyDescent="0.25">
      <c r="A528" s="3"/>
    </row>
    <row r="529" spans="1:1" x14ac:dyDescent="0.25">
      <c r="A529" s="3"/>
    </row>
    <row r="530" spans="1:1" x14ac:dyDescent="0.25">
      <c r="A530" s="3"/>
    </row>
    <row r="531" spans="1:1" x14ac:dyDescent="0.25">
      <c r="A531" s="3"/>
    </row>
    <row r="532" spans="1:1" x14ac:dyDescent="0.25">
      <c r="A532" s="3"/>
    </row>
    <row r="533" spans="1:1" x14ac:dyDescent="0.25">
      <c r="A533" s="3"/>
    </row>
    <row r="534" spans="1:1" x14ac:dyDescent="0.25">
      <c r="A534" s="3"/>
    </row>
    <row r="535" spans="1:1" x14ac:dyDescent="0.25">
      <c r="A535" s="3"/>
    </row>
    <row r="536" spans="1:1" x14ac:dyDescent="0.25">
      <c r="A536" s="3"/>
    </row>
    <row r="537" spans="1:1" x14ac:dyDescent="0.25">
      <c r="A537" s="3"/>
    </row>
    <row r="538" spans="1:1" x14ac:dyDescent="0.25">
      <c r="A538" s="3"/>
    </row>
    <row r="539" spans="1:1" x14ac:dyDescent="0.25">
      <c r="A539" s="3"/>
    </row>
    <row r="540" spans="1:1" x14ac:dyDescent="0.25">
      <c r="A540" s="3"/>
    </row>
    <row r="541" spans="1:1" x14ac:dyDescent="0.25">
      <c r="A541" s="3"/>
    </row>
    <row r="542" spans="1:1" x14ac:dyDescent="0.25">
      <c r="A542" s="3"/>
    </row>
    <row r="543" spans="1:1" x14ac:dyDescent="0.25">
      <c r="A543" s="3"/>
    </row>
    <row r="544" spans="1:1" x14ac:dyDescent="0.25">
      <c r="A544" s="3"/>
    </row>
    <row r="545" spans="1:1" x14ac:dyDescent="0.25">
      <c r="A545" s="3"/>
    </row>
    <row r="546" spans="1:1" x14ac:dyDescent="0.25">
      <c r="A546" s="3"/>
    </row>
    <row r="547" spans="1:1" x14ac:dyDescent="0.25">
      <c r="A547" s="3"/>
    </row>
    <row r="548" spans="1:1" x14ac:dyDescent="0.25">
      <c r="A548" s="3"/>
    </row>
    <row r="549" spans="1:1" x14ac:dyDescent="0.25">
      <c r="A549" s="3"/>
    </row>
    <row r="550" spans="1:1" x14ac:dyDescent="0.25">
      <c r="A550" s="3"/>
    </row>
    <row r="551" spans="1:1" x14ac:dyDescent="0.25">
      <c r="A551" s="3"/>
    </row>
    <row r="552" spans="1:1" x14ac:dyDescent="0.25">
      <c r="A552" s="3"/>
    </row>
    <row r="553" spans="1:1" x14ac:dyDescent="0.25">
      <c r="A553" s="3"/>
    </row>
    <row r="554" spans="1:1" x14ac:dyDescent="0.25">
      <c r="A554" s="3"/>
    </row>
    <row r="555" spans="1:1" x14ac:dyDescent="0.25">
      <c r="A555" s="3"/>
    </row>
    <row r="556" spans="1:1" x14ac:dyDescent="0.25">
      <c r="A556" s="3"/>
    </row>
    <row r="557" spans="1:1" x14ac:dyDescent="0.25">
      <c r="A557" s="3"/>
    </row>
    <row r="558" spans="1:1" x14ac:dyDescent="0.25">
      <c r="A558" s="3"/>
    </row>
    <row r="559" spans="1:1" x14ac:dyDescent="0.25">
      <c r="A559" s="3"/>
    </row>
    <row r="560" spans="1:1" x14ac:dyDescent="0.25">
      <c r="A560" s="3"/>
    </row>
    <row r="561" spans="1:1" x14ac:dyDescent="0.25">
      <c r="A561" s="3"/>
    </row>
    <row r="562" spans="1:1" x14ac:dyDescent="0.25">
      <c r="A562" s="3"/>
    </row>
    <row r="563" spans="1:1" x14ac:dyDescent="0.25">
      <c r="A563" s="3"/>
    </row>
    <row r="564" spans="1:1" x14ac:dyDescent="0.25">
      <c r="A564" s="3"/>
    </row>
    <row r="565" spans="1:1" x14ac:dyDescent="0.25">
      <c r="A565" s="3"/>
    </row>
    <row r="566" spans="1:1" x14ac:dyDescent="0.25">
      <c r="A566" s="3"/>
    </row>
    <row r="567" spans="1:1" x14ac:dyDescent="0.25">
      <c r="A567" s="3"/>
    </row>
    <row r="568" spans="1:1" x14ac:dyDescent="0.25">
      <c r="A568" s="3"/>
    </row>
    <row r="569" spans="1:1" x14ac:dyDescent="0.25">
      <c r="A569" s="3"/>
    </row>
    <row r="570" spans="1:1" x14ac:dyDescent="0.25">
      <c r="A570" s="3"/>
    </row>
    <row r="571" spans="1:1" x14ac:dyDescent="0.25">
      <c r="A571" s="3"/>
    </row>
    <row r="572" spans="1:1" x14ac:dyDescent="0.25">
      <c r="A572" s="3"/>
    </row>
    <row r="573" spans="1:1" x14ac:dyDescent="0.25">
      <c r="A573" s="3"/>
    </row>
    <row r="574" spans="1:1" x14ac:dyDescent="0.25">
      <c r="A574" s="3"/>
    </row>
    <row r="575" spans="1:1" x14ac:dyDescent="0.25">
      <c r="A575" s="3"/>
    </row>
    <row r="576" spans="1:1" x14ac:dyDescent="0.25">
      <c r="A576" s="3"/>
    </row>
    <row r="577" spans="1:1" x14ac:dyDescent="0.25">
      <c r="A577" s="3"/>
    </row>
    <row r="578" spans="1:1" x14ac:dyDescent="0.25">
      <c r="A578" s="3"/>
    </row>
    <row r="579" spans="1:1" x14ac:dyDescent="0.25">
      <c r="A579" s="3"/>
    </row>
    <row r="580" spans="1:1" x14ac:dyDescent="0.25">
      <c r="A580" s="3"/>
    </row>
    <row r="581" spans="1:1" x14ac:dyDescent="0.25">
      <c r="A581" s="3"/>
    </row>
    <row r="582" spans="1:1" x14ac:dyDescent="0.25">
      <c r="A582" s="3"/>
    </row>
    <row r="583" spans="1:1" x14ac:dyDescent="0.25">
      <c r="A583" s="3"/>
    </row>
    <row r="584" spans="1:1" x14ac:dyDescent="0.25">
      <c r="A584" s="3"/>
    </row>
    <row r="585" spans="1:1" x14ac:dyDescent="0.25">
      <c r="A585" s="3"/>
    </row>
    <row r="586" spans="1:1" x14ac:dyDescent="0.25">
      <c r="A586" s="3"/>
    </row>
    <row r="587" spans="1:1" x14ac:dyDescent="0.25">
      <c r="A587" s="3"/>
    </row>
    <row r="588" spans="1:1" x14ac:dyDescent="0.25">
      <c r="A588" s="3"/>
    </row>
    <row r="589" spans="1:1" x14ac:dyDescent="0.25">
      <c r="A589" s="3"/>
    </row>
    <row r="590" spans="1:1" x14ac:dyDescent="0.25">
      <c r="A590" s="3"/>
    </row>
    <row r="591" spans="1:1" x14ac:dyDescent="0.25">
      <c r="A591" s="3"/>
    </row>
    <row r="592" spans="1:1" x14ac:dyDescent="0.25">
      <c r="A592" s="3"/>
    </row>
    <row r="593" spans="1:1" x14ac:dyDescent="0.25">
      <c r="A593" s="3"/>
    </row>
    <row r="594" spans="1:1" x14ac:dyDescent="0.25">
      <c r="A594" s="3"/>
    </row>
    <row r="595" spans="1:1" x14ac:dyDescent="0.25">
      <c r="A595" s="3"/>
    </row>
    <row r="596" spans="1:1" x14ac:dyDescent="0.25">
      <c r="A596" s="3"/>
    </row>
    <row r="597" spans="1:1" x14ac:dyDescent="0.25">
      <c r="A597" s="3"/>
    </row>
    <row r="598" spans="1:1" x14ac:dyDescent="0.25">
      <c r="A598" s="3"/>
    </row>
    <row r="599" spans="1:1" x14ac:dyDescent="0.25">
      <c r="A599" s="3"/>
    </row>
    <row r="600" spans="1:1" x14ac:dyDescent="0.25">
      <c r="A600" s="3"/>
    </row>
    <row r="601" spans="1:1" x14ac:dyDescent="0.25">
      <c r="A601" s="3"/>
    </row>
    <row r="602" spans="1:1" x14ac:dyDescent="0.25">
      <c r="A602" s="3"/>
    </row>
    <row r="603" spans="1:1" x14ac:dyDescent="0.25">
      <c r="A603" s="3"/>
    </row>
    <row r="604" spans="1:1" x14ac:dyDescent="0.25">
      <c r="A604" s="3"/>
    </row>
    <row r="605" spans="1:1" x14ac:dyDescent="0.25">
      <c r="A605" s="3"/>
    </row>
    <row r="606" spans="1:1" x14ac:dyDescent="0.25">
      <c r="A606" s="3"/>
    </row>
    <row r="607" spans="1:1" x14ac:dyDescent="0.25">
      <c r="A607" s="3"/>
    </row>
    <row r="608" spans="1:1" x14ac:dyDescent="0.25">
      <c r="A608" s="3"/>
    </row>
    <row r="609" spans="1:1" x14ac:dyDescent="0.25">
      <c r="A609" s="3"/>
    </row>
    <row r="610" spans="1:1" x14ac:dyDescent="0.25">
      <c r="A610" s="3"/>
    </row>
    <row r="611" spans="1:1" x14ac:dyDescent="0.25">
      <c r="A611" s="3"/>
    </row>
    <row r="612" spans="1:1" x14ac:dyDescent="0.25">
      <c r="A612" s="3"/>
    </row>
    <row r="613" spans="1:1" x14ac:dyDescent="0.25">
      <c r="A613" s="3"/>
    </row>
    <row r="614" spans="1:1" x14ac:dyDescent="0.25">
      <c r="A614" s="3"/>
    </row>
    <row r="615" spans="1:1" x14ac:dyDescent="0.25">
      <c r="A615" s="3"/>
    </row>
    <row r="616" spans="1:1" x14ac:dyDescent="0.25">
      <c r="A616" s="3"/>
    </row>
    <row r="617" spans="1:1" x14ac:dyDescent="0.25">
      <c r="A617" s="3"/>
    </row>
    <row r="618" spans="1:1" x14ac:dyDescent="0.25">
      <c r="A618" s="3"/>
    </row>
    <row r="619" spans="1:1" x14ac:dyDescent="0.25">
      <c r="A619" s="3"/>
    </row>
    <row r="620" spans="1:1" x14ac:dyDescent="0.25">
      <c r="A620" s="3"/>
    </row>
    <row r="621" spans="1:1" x14ac:dyDescent="0.25">
      <c r="A621" s="3"/>
    </row>
    <row r="622" spans="1:1" x14ac:dyDescent="0.25">
      <c r="A622" s="3"/>
    </row>
    <row r="623" spans="1:1" x14ac:dyDescent="0.25">
      <c r="A623" s="3"/>
    </row>
    <row r="624" spans="1:1" x14ac:dyDescent="0.25">
      <c r="A624" s="3"/>
    </row>
    <row r="625" spans="1:1" x14ac:dyDescent="0.25">
      <c r="A625" s="3"/>
    </row>
    <row r="626" spans="1:1" x14ac:dyDescent="0.25">
      <c r="A626" s="3"/>
    </row>
    <row r="627" spans="1:1" x14ac:dyDescent="0.25">
      <c r="A627" s="3"/>
    </row>
    <row r="628" spans="1:1" x14ac:dyDescent="0.25">
      <c r="A628" s="3"/>
    </row>
    <row r="629" spans="1:1" x14ac:dyDescent="0.25">
      <c r="A629" s="3"/>
    </row>
    <row r="630" spans="1:1" x14ac:dyDescent="0.25">
      <c r="A630" s="3"/>
    </row>
    <row r="631" spans="1:1" x14ac:dyDescent="0.25">
      <c r="A631" s="3"/>
    </row>
    <row r="632" spans="1:1" x14ac:dyDescent="0.25">
      <c r="A632" s="3"/>
    </row>
    <row r="633" spans="1:1" x14ac:dyDescent="0.25">
      <c r="A633" s="3"/>
    </row>
    <row r="634" spans="1:1" x14ac:dyDescent="0.25">
      <c r="A634" s="3"/>
    </row>
    <row r="635" spans="1:1" x14ac:dyDescent="0.25">
      <c r="A635" s="3"/>
    </row>
    <row r="636" spans="1:1" x14ac:dyDescent="0.25">
      <c r="A636" s="3"/>
    </row>
    <row r="637" spans="1:1" x14ac:dyDescent="0.25">
      <c r="A637" s="3"/>
    </row>
    <row r="638" spans="1:1" x14ac:dyDescent="0.25">
      <c r="A638" s="3"/>
    </row>
    <row r="639" spans="1:1" x14ac:dyDescent="0.25">
      <c r="A639" s="3"/>
    </row>
    <row r="640" spans="1:1" x14ac:dyDescent="0.25">
      <c r="A640" s="3"/>
    </row>
    <row r="641" spans="1:1" x14ac:dyDescent="0.25">
      <c r="A641" s="3"/>
    </row>
    <row r="642" spans="1:1" x14ac:dyDescent="0.25">
      <c r="A642" s="3"/>
    </row>
    <row r="643" spans="1:1" x14ac:dyDescent="0.25">
      <c r="A643" s="3"/>
    </row>
    <row r="644" spans="1:1" x14ac:dyDescent="0.25">
      <c r="A644" s="3"/>
    </row>
    <row r="645" spans="1:1" x14ac:dyDescent="0.25">
      <c r="A645" s="3"/>
    </row>
    <row r="646" spans="1:1" x14ac:dyDescent="0.25">
      <c r="A646" s="3"/>
    </row>
    <row r="647" spans="1:1" x14ac:dyDescent="0.25">
      <c r="A647" s="3"/>
    </row>
    <row r="648" spans="1:1" x14ac:dyDescent="0.25">
      <c r="A648" s="3"/>
    </row>
    <row r="649" spans="1:1" x14ac:dyDescent="0.25">
      <c r="A649" s="3"/>
    </row>
    <row r="650" spans="1:1" x14ac:dyDescent="0.25">
      <c r="A650" s="3"/>
    </row>
    <row r="651" spans="1:1" x14ac:dyDescent="0.25">
      <c r="A651" s="3"/>
    </row>
    <row r="652" spans="1:1" x14ac:dyDescent="0.25">
      <c r="A652" s="3"/>
    </row>
    <row r="653" spans="1:1" x14ac:dyDescent="0.25">
      <c r="A653" s="3"/>
    </row>
    <row r="654" spans="1:1" x14ac:dyDescent="0.25">
      <c r="A654" s="3"/>
    </row>
    <row r="655" spans="1:1" x14ac:dyDescent="0.25">
      <c r="A655" s="3"/>
    </row>
    <row r="656" spans="1:1" x14ac:dyDescent="0.25">
      <c r="A656" s="3"/>
    </row>
    <row r="657" spans="1:1" x14ac:dyDescent="0.25">
      <c r="A657" s="3"/>
    </row>
    <row r="658" spans="1:1" x14ac:dyDescent="0.25">
      <c r="A658" s="3"/>
    </row>
    <row r="659" spans="1:1" x14ac:dyDescent="0.25">
      <c r="A659" s="3"/>
    </row>
    <row r="660" spans="1:1" x14ac:dyDescent="0.25">
      <c r="A660" s="3"/>
    </row>
    <row r="661" spans="1:1" x14ac:dyDescent="0.25">
      <c r="A661" s="3"/>
    </row>
    <row r="662" spans="1:1" x14ac:dyDescent="0.25">
      <c r="A662" s="3"/>
    </row>
    <row r="663" spans="1:1" x14ac:dyDescent="0.25">
      <c r="A663" s="3"/>
    </row>
    <row r="664" spans="1:1" x14ac:dyDescent="0.25">
      <c r="A664" s="3"/>
    </row>
    <row r="665" spans="1:1" x14ac:dyDescent="0.25">
      <c r="A665" s="3"/>
    </row>
    <row r="666" spans="1:1" x14ac:dyDescent="0.25">
      <c r="A666" s="3"/>
    </row>
    <row r="667" spans="1:1" x14ac:dyDescent="0.25">
      <c r="A667" s="3"/>
    </row>
    <row r="668" spans="1:1" x14ac:dyDescent="0.25">
      <c r="A668" s="3"/>
    </row>
    <row r="669" spans="1:1" x14ac:dyDescent="0.25">
      <c r="A669" s="3"/>
    </row>
    <row r="670" spans="1:1" x14ac:dyDescent="0.25">
      <c r="A670" s="3"/>
    </row>
    <row r="671" spans="1:1" x14ac:dyDescent="0.25">
      <c r="A671" s="3"/>
    </row>
    <row r="672" spans="1:1" x14ac:dyDescent="0.25">
      <c r="A672" s="3"/>
    </row>
    <row r="673" spans="1:1" x14ac:dyDescent="0.25">
      <c r="A673" s="3"/>
    </row>
    <row r="674" spans="1:1" x14ac:dyDescent="0.25">
      <c r="A674" s="3"/>
    </row>
    <row r="675" spans="1:1" x14ac:dyDescent="0.25">
      <c r="A675" s="3"/>
    </row>
    <row r="676" spans="1:1" x14ac:dyDescent="0.25">
      <c r="A676" s="3"/>
    </row>
    <row r="677" spans="1:1" x14ac:dyDescent="0.25">
      <c r="A677" s="3"/>
    </row>
    <row r="678" spans="1:1" x14ac:dyDescent="0.25">
      <c r="A678" s="3"/>
    </row>
    <row r="679" spans="1:1" x14ac:dyDescent="0.25">
      <c r="A679" s="3"/>
    </row>
    <row r="680" spans="1:1" x14ac:dyDescent="0.25">
      <c r="A680" s="3"/>
    </row>
    <row r="681" spans="1:1" x14ac:dyDescent="0.25">
      <c r="A681" s="3"/>
    </row>
    <row r="682" spans="1:1" x14ac:dyDescent="0.25">
      <c r="A682" s="3"/>
    </row>
    <row r="683" spans="1:1" x14ac:dyDescent="0.25">
      <c r="A683" s="3"/>
    </row>
    <row r="684" spans="1:1" x14ac:dyDescent="0.25">
      <c r="A684" s="3"/>
    </row>
    <row r="685" spans="1:1" x14ac:dyDescent="0.25">
      <c r="A685" s="3"/>
    </row>
    <row r="686" spans="1:1" x14ac:dyDescent="0.25">
      <c r="A686" s="3"/>
    </row>
    <row r="687" spans="1:1" x14ac:dyDescent="0.25">
      <c r="A687" s="3"/>
    </row>
    <row r="688" spans="1:1" x14ac:dyDescent="0.25">
      <c r="A688" s="3"/>
    </row>
    <row r="689" spans="1:1" x14ac:dyDescent="0.25">
      <c r="A689" s="3"/>
    </row>
    <row r="690" spans="1:1" x14ac:dyDescent="0.25">
      <c r="A690" s="3"/>
    </row>
    <row r="691" spans="1:1" x14ac:dyDescent="0.25">
      <c r="A691" s="3"/>
    </row>
    <row r="692" spans="1:1" x14ac:dyDescent="0.25">
      <c r="A692" s="3"/>
    </row>
    <row r="693" spans="1:1" x14ac:dyDescent="0.25">
      <c r="A693" s="3"/>
    </row>
    <row r="694" spans="1:1" x14ac:dyDescent="0.25">
      <c r="A694" s="3"/>
    </row>
    <row r="695" spans="1:1" x14ac:dyDescent="0.25">
      <c r="A695" s="3"/>
    </row>
    <row r="696" spans="1:1" x14ac:dyDescent="0.25">
      <c r="A696" s="3"/>
    </row>
    <row r="697" spans="1:1" x14ac:dyDescent="0.25">
      <c r="A697" s="3"/>
    </row>
    <row r="698" spans="1:1" x14ac:dyDescent="0.25">
      <c r="A698" s="3"/>
    </row>
    <row r="699" spans="1:1" x14ac:dyDescent="0.25">
      <c r="A699" s="3"/>
    </row>
    <row r="700" spans="1:1" x14ac:dyDescent="0.25">
      <c r="A700" s="3"/>
    </row>
    <row r="701" spans="1:1" x14ac:dyDescent="0.25">
      <c r="A701" s="3"/>
    </row>
    <row r="702" spans="1:1" x14ac:dyDescent="0.25">
      <c r="A702" s="3"/>
    </row>
    <row r="703" spans="1:1" x14ac:dyDescent="0.25">
      <c r="A703" s="3"/>
    </row>
    <row r="704" spans="1:1" x14ac:dyDescent="0.25">
      <c r="A704" s="3"/>
    </row>
    <row r="705" spans="1:1" x14ac:dyDescent="0.25">
      <c r="A705" s="3"/>
    </row>
    <row r="706" spans="1:1" x14ac:dyDescent="0.25">
      <c r="A706" s="3"/>
    </row>
    <row r="707" spans="1:1" x14ac:dyDescent="0.25">
      <c r="A707" s="3"/>
    </row>
    <row r="708" spans="1:1" x14ac:dyDescent="0.25">
      <c r="A708" s="3"/>
    </row>
    <row r="709" spans="1:1" x14ac:dyDescent="0.25">
      <c r="A709" s="3"/>
    </row>
    <row r="710" spans="1:1" x14ac:dyDescent="0.25">
      <c r="A710" s="3"/>
    </row>
    <row r="711" spans="1:1" x14ac:dyDescent="0.25">
      <c r="A711" s="3"/>
    </row>
    <row r="712" spans="1:1" x14ac:dyDescent="0.25">
      <c r="A712" s="3"/>
    </row>
    <row r="713" spans="1:1" x14ac:dyDescent="0.25">
      <c r="A713" s="3"/>
    </row>
    <row r="714" spans="1:1" x14ac:dyDescent="0.25">
      <c r="A714" s="3"/>
    </row>
    <row r="715" spans="1:1" x14ac:dyDescent="0.25">
      <c r="A715" s="3"/>
    </row>
    <row r="716" spans="1:1" x14ac:dyDescent="0.25">
      <c r="A716" s="3"/>
    </row>
    <row r="717" spans="1:1" x14ac:dyDescent="0.25">
      <c r="A717" s="3"/>
    </row>
    <row r="718" spans="1:1" x14ac:dyDescent="0.25">
      <c r="A718" s="3"/>
    </row>
    <row r="719" spans="1:1" x14ac:dyDescent="0.25">
      <c r="A719" s="3"/>
    </row>
    <row r="720" spans="1:1" x14ac:dyDescent="0.25">
      <c r="A720" s="3"/>
    </row>
    <row r="721" spans="1:1" x14ac:dyDescent="0.25">
      <c r="A721" s="3"/>
    </row>
    <row r="722" spans="1:1" x14ac:dyDescent="0.25">
      <c r="A722" s="3"/>
    </row>
    <row r="723" spans="1:1" x14ac:dyDescent="0.25">
      <c r="A723" s="3"/>
    </row>
    <row r="724" spans="1:1" x14ac:dyDescent="0.25">
      <c r="A724" s="3"/>
    </row>
    <row r="725" spans="1:1" x14ac:dyDescent="0.25">
      <c r="A725" s="3"/>
    </row>
    <row r="726" spans="1:1" x14ac:dyDescent="0.25">
      <c r="A726" s="3"/>
    </row>
    <row r="727" spans="1:1" x14ac:dyDescent="0.25">
      <c r="A727" s="3"/>
    </row>
    <row r="728" spans="1:1" x14ac:dyDescent="0.25">
      <c r="A728" s="3"/>
    </row>
    <row r="729" spans="1:1" x14ac:dyDescent="0.25">
      <c r="A729" s="3"/>
    </row>
    <row r="730" spans="1:1" x14ac:dyDescent="0.25">
      <c r="A730" s="3"/>
    </row>
    <row r="731" spans="1:1" x14ac:dyDescent="0.25">
      <c r="A731" s="3"/>
    </row>
    <row r="732" spans="1:1" x14ac:dyDescent="0.25">
      <c r="A732" s="3"/>
    </row>
    <row r="733" spans="1:1" x14ac:dyDescent="0.25">
      <c r="A733" s="3"/>
    </row>
    <row r="734" spans="1:1" x14ac:dyDescent="0.25">
      <c r="A734" s="3"/>
    </row>
    <row r="735" spans="1:1" x14ac:dyDescent="0.25">
      <c r="A735" s="3"/>
    </row>
    <row r="736" spans="1:1" x14ac:dyDescent="0.25">
      <c r="A736" s="3"/>
    </row>
    <row r="737" spans="1:1" x14ac:dyDescent="0.25">
      <c r="A737" s="3"/>
    </row>
    <row r="738" spans="1:1" x14ac:dyDescent="0.25">
      <c r="A738" s="3"/>
    </row>
    <row r="739" spans="1:1" x14ac:dyDescent="0.25">
      <c r="A739" s="3"/>
    </row>
    <row r="740" spans="1:1" x14ac:dyDescent="0.25">
      <c r="A740" s="3"/>
    </row>
    <row r="741" spans="1:1" x14ac:dyDescent="0.25">
      <c r="A741" s="3"/>
    </row>
    <row r="742" spans="1:1" x14ac:dyDescent="0.25">
      <c r="A742" s="3"/>
    </row>
    <row r="743" spans="1:1" x14ac:dyDescent="0.25">
      <c r="A743" s="3"/>
    </row>
    <row r="744" spans="1:1" x14ac:dyDescent="0.25">
      <c r="A744" s="3"/>
    </row>
    <row r="745" spans="1:1" x14ac:dyDescent="0.25">
      <c r="A745" s="3"/>
    </row>
    <row r="746" spans="1:1" x14ac:dyDescent="0.25">
      <c r="A746" s="3"/>
    </row>
    <row r="747" spans="1:1" x14ac:dyDescent="0.25">
      <c r="A747" s="3"/>
    </row>
    <row r="748" spans="1:1" x14ac:dyDescent="0.25">
      <c r="A748" s="3"/>
    </row>
    <row r="749" spans="1:1" x14ac:dyDescent="0.25">
      <c r="A749" s="3"/>
    </row>
    <row r="750" spans="1:1" x14ac:dyDescent="0.25">
      <c r="A750" s="3"/>
    </row>
    <row r="751" spans="1:1" x14ac:dyDescent="0.25">
      <c r="A751" s="3"/>
    </row>
    <row r="752" spans="1:1" x14ac:dyDescent="0.25">
      <c r="A752" s="3"/>
    </row>
    <row r="753" spans="1:1" x14ac:dyDescent="0.25">
      <c r="A753" s="3"/>
    </row>
    <row r="754" spans="1:1" x14ac:dyDescent="0.25">
      <c r="A754" s="3"/>
    </row>
    <row r="755" spans="1:1" x14ac:dyDescent="0.25">
      <c r="A755" s="3"/>
    </row>
    <row r="756" spans="1:1" x14ac:dyDescent="0.25">
      <c r="A756" s="3"/>
    </row>
    <row r="757" spans="1:1" x14ac:dyDescent="0.25">
      <c r="A757" s="3"/>
    </row>
    <row r="758" spans="1:1" x14ac:dyDescent="0.25">
      <c r="A758" s="3"/>
    </row>
    <row r="759" spans="1:1" x14ac:dyDescent="0.25">
      <c r="A759" s="3"/>
    </row>
    <row r="760" spans="1:1" x14ac:dyDescent="0.25">
      <c r="A760" s="3"/>
    </row>
    <row r="761" spans="1:1" x14ac:dyDescent="0.25">
      <c r="A761" s="3"/>
    </row>
    <row r="762" spans="1:1" x14ac:dyDescent="0.25">
      <c r="A762" s="3"/>
    </row>
    <row r="763" spans="1:1" x14ac:dyDescent="0.25">
      <c r="A763" s="3"/>
    </row>
    <row r="764" spans="1:1" x14ac:dyDescent="0.25">
      <c r="A764" s="3"/>
    </row>
    <row r="765" spans="1:1" x14ac:dyDescent="0.25">
      <c r="A765" s="3"/>
    </row>
    <row r="766" spans="1:1" x14ac:dyDescent="0.25">
      <c r="A766" s="3"/>
    </row>
    <row r="767" spans="1:1" x14ac:dyDescent="0.25">
      <c r="A767" s="3"/>
    </row>
    <row r="768" spans="1:1" x14ac:dyDescent="0.25">
      <c r="A768" s="3"/>
    </row>
    <row r="769" spans="1:1" x14ac:dyDescent="0.25">
      <c r="A769" s="3"/>
    </row>
    <row r="770" spans="1:1" x14ac:dyDescent="0.25">
      <c r="A770" s="3"/>
    </row>
    <row r="771" spans="1:1" x14ac:dyDescent="0.25">
      <c r="A771" s="3"/>
    </row>
    <row r="772" spans="1:1" x14ac:dyDescent="0.25">
      <c r="A772" s="3"/>
    </row>
    <row r="773" spans="1:1" x14ac:dyDescent="0.25">
      <c r="A773" s="3"/>
    </row>
    <row r="774" spans="1:1" x14ac:dyDescent="0.25">
      <c r="A774" s="3"/>
    </row>
    <row r="775" spans="1:1" x14ac:dyDescent="0.25">
      <c r="A775" s="3"/>
    </row>
    <row r="776" spans="1:1" x14ac:dyDescent="0.25">
      <c r="A776" s="3"/>
    </row>
    <row r="777" spans="1:1" x14ac:dyDescent="0.25">
      <c r="A777" s="3"/>
    </row>
    <row r="778" spans="1:1" x14ac:dyDescent="0.25">
      <c r="A778" s="3"/>
    </row>
    <row r="779" spans="1:1" x14ac:dyDescent="0.25">
      <c r="A779" s="3"/>
    </row>
    <row r="780" spans="1:1" x14ac:dyDescent="0.25">
      <c r="A780" s="3"/>
    </row>
    <row r="781" spans="1:1" x14ac:dyDescent="0.25">
      <c r="A781" s="3"/>
    </row>
    <row r="782" spans="1:1" x14ac:dyDescent="0.25">
      <c r="A782" s="3"/>
    </row>
    <row r="783" spans="1:1" x14ac:dyDescent="0.25">
      <c r="A783" s="3"/>
    </row>
    <row r="784" spans="1:1" x14ac:dyDescent="0.25">
      <c r="A784" s="3"/>
    </row>
    <row r="785" spans="1:1" x14ac:dyDescent="0.25">
      <c r="A785" s="3"/>
    </row>
    <row r="786" spans="1:1" x14ac:dyDescent="0.25">
      <c r="A786" s="3"/>
    </row>
    <row r="787" spans="1:1" x14ac:dyDescent="0.25">
      <c r="A787" s="3"/>
    </row>
    <row r="788" spans="1:1" x14ac:dyDescent="0.25">
      <c r="A788" s="3"/>
    </row>
    <row r="789" spans="1:1" x14ac:dyDescent="0.25">
      <c r="A789" s="3"/>
    </row>
    <row r="790" spans="1:1" x14ac:dyDescent="0.25">
      <c r="A790" s="3"/>
    </row>
    <row r="791" spans="1:1" x14ac:dyDescent="0.25">
      <c r="A791" s="3"/>
    </row>
    <row r="792" spans="1:1" x14ac:dyDescent="0.25">
      <c r="A792" s="3"/>
    </row>
    <row r="793" spans="1:1" x14ac:dyDescent="0.25">
      <c r="A793" s="3"/>
    </row>
    <row r="794" spans="1:1" x14ac:dyDescent="0.25">
      <c r="A794" s="3"/>
    </row>
    <row r="795" spans="1:1" x14ac:dyDescent="0.25">
      <c r="A795" s="3"/>
    </row>
    <row r="796" spans="1:1" x14ac:dyDescent="0.25">
      <c r="A796" s="3"/>
    </row>
    <row r="797" spans="1:1" x14ac:dyDescent="0.25">
      <c r="A797" s="3"/>
    </row>
    <row r="798" spans="1:1" x14ac:dyDescent="0.25">
      <c r="A798" s="3"/>
    </row>
    <row r="799" spans="1:1" x14ac:dyDescent="0.25">
      <c r="A799" s="3"/>
    </row>
    <row r="800" spans="1:1" x14ac:dyDescent="0.25">
      <c r="A800" s="3"/>
    </row>
    <row r="801" spans="1:1" x14ac:dyDescent="0.25">
      <c r="A801" s="3"/>
    </row>
    <row r="802" spans="1:1" x14ac:dyDescent="0.25">
      <c r="A802" s="3"/>
    </row>
    <row r="803" spans="1:1" x14ac:dyDescent="0.25">
      <c r="A803" s="3"/>
    </row>
    <row r="804" spans="1:1" x14ac:dyDescent="0.25">
      <c r="A804" s="3"/>
    </row>
    <row r="805" spans="1:1" x14ac:dyDescent="0.25">
      <c r="A805" s="3"/>
    </row>
    <row r="806" spans="1:1" x14ac:dyDescent="0.25">
      <c r="A806" s="3"/>
    </row>
    <row r="807" spans="1:1" x14ac:dyDescent="0.25">
      <c r="A807" s="3"/>
    </row>
    <row r="808" spans="1:1" x14ac:dyDescent="0.25">
      <c r="A808" s="3"/>
    </row>
    <row r="809" spans="1:1" x14ac:dyDescent="0.25">
      <c r="A809" s="3"/>
    </row>
    <row r="810" spans="1:1" x14ac:dyDescent="0.25">
      <c r="A810" s="3"/>
    </row>
    <row r="811" spans="1:1" x14ac:dyDescent="0.25">
      <c r="A811" s="3"/>
    </row>
    <row r="812" spans="1:1" x14ac:dyDescent="0.25">
      <c r="A812" s="3"/>
    </row>
    <row r="813" spans="1:1" x14ac:dyDescent="0.25">
      <c r="A813" s="3"/>
    </row>
    <row r="814" spans="1:1" x14ac:dyDescent="0.25">
      <c r="A814" s="3"/>
    </row>
    <row r="815" spans="1:1" x14ac:dyDescent="0.25">
      <c r="A815" s="3"/>
    </row>
    <row r="816" spans="1:1" x14ac:dyDescent="0.25">
      <c r="A816" s="3"/>
    </row>
    <row r="817" spans="1:1" x14ac:dyDescent="0.25">
      <c r="A817" s="3"/>
    </row>
    <row r="818" spans="1:1" x14ac:dyDescent="0.25">
      <c r="A818" s="3"/>
    </row>
    <row r="819" spans="1:1" x14ac:dyDescent="0.25">
      <c r="A819" s="3"/>
    </row>
    <row r="820" spans="1:1" x14ac:dyDescent="0.25">
      <c r="A820" s="3"/>
    </row>
    <row r="821" spans="1:1" x14ac:dyDescent="0.25">
      <c r="A821" s="3"/>
    </row>
    <row r="822" spans="1:1" x14ac:dyDescent="0.25">
      <c r="A822" s="3"/>
    </row>
    <row r="823" spans="1:1" x14ac:dyDescent="0.25">
      <c r="A823" s="3"/>
    </row>
    <row r="824" spans="1:1" x14ac:dyDescent="0.25">
      <c r="A824" s="3"/>
    </row>
    <row r="825" spans="1:1" x14ac:dyDescent="0.25">
      <c r="A825" s="3"/>
    </row>
    <row r="826" spans="1:1" x14ac:dyDescent="0.25">
      <c r="A826" s="3"/>
    </row>
    <row r="827" spans="1:1" x14ac:dyDescent="0.25">
      <c r="A827" s="3"/>
    </row>
    <row r="828" spans="1:1" x14ac:dyDescent="0.25">
      <c r="A828" s="3"/>
    </row>
    <row r="829" spans="1:1" x14ac:dyDescent="0.25">
      <c r="A829" s="3"/>
    </row>
    <row r="830" spans="1:1" x14ac:dyDescent="0.25">
      <c r="A830" s="3"/>
    </row>
    <row r="831" spans="1:1" x14ac:dyDescent="0.25">
      <c r="A831" s="3"/>
    </row>
    <row r="832" spans="1:1" x14ac:dyDescent="0.25">
      <c r="A832" s="3"/>
    </row>
    <row r="833" spans="1:1" x14ac:dyDescent="0.25">
      <c r="A833" s="3"/>
    </row>
    <row r="834" spans="1:1" x14ac:dyDescent="0.25">
      <c r="A834" s="3"/>
    </row>
    <row r="835" spans="1:1" x14ac:dyDescent="0.25">
      <c r="A835" s="3"/>
    </row>
    <row r="836" spans="1:1" x14ac:dyDescent="0.25">
      <c r="A836" s="3"/>
    </row>
    <row r="837" spans="1:1" x14ac:dyDescent="0.25">
      <c r="A837" s="3"/>
    </row>
    <row r="838" spans="1:1" x14ac:dyDescent="0.25">
      <c r="A838" s="3"/>
    </row>
    <row r="839" spans="1:1" x14ac:dyDescent="0.25">
      <c r="A839" s="3"/>
    </row>
    <row r="840" spans="1:1" x14ac:dyDescent="0.25">
      <c r="A840" s="3"/>
    </row>
    <row r="841" spans="1:1" x14ac:dyDescent="0.25">
      <c r="A841" s="3"/>
    </row>
    <row r="842" spans="1:1" x14ac:dyDescent="0.25">
      <c r="A842" s="3"/>
    </row>
    <row r="843" spans="1:1" x14ac:dyDescent="0.25">
      <c r="A843" s="3"/>
    </row>
    <row r="844" spans="1:1" x14ac:dyDescent="0.25">
      <c r="A844" s="3"/>
    </row>
    <row r="845" spans="1:1" x14ac:dyDescent="0.25">
      <c r="A845" s="3"/>
    </row>
    <row r="846" spans="1:1" x14ac:dyDescent="0.25">
      <c r="A846" s="3"/>
    </row>
    <row r="847" spans="1:1" x14ac:dyDescent="0.25">
      <c r="A847" s="3"/>
    </row>
    <row r="848" spans="1:1" x14ac:dyDescent="0.25">
      <c r="A848" s="3"/>
    </row>
    <row r="849" spans="1:1" x14ac:dyDescent="0.25">
      <c r="A849" s="3"/>
    </row>
    <row r="850" spans="1:1" x14ac:dyDescent="0.25">
      <c r="A850" s="3"/>
    </row>
    <row r="851" spans="1:1" x14ac:dyDescent="0.25">
      <c r="A851" s="3"/>
    </row>
    <row r="852" spans="1:1" x14ac:dyDescent="0.25">
      <c r="A852" s="3"/>
    </row>
    <row r="853" spans="1:1" x14ac:dyDescent="0.25">
      <c r="A853" s="3"/>
    </row>
    <row r="854" spans="1:1" x14ac:dyDescent="0.25">
      <c r="A854" s="3"/>
    </row>
    <row r="855" spans="1:1" x14ac:dyDescent="0.25">
      <c r="A855" s="3"/>
    </row>
    <row r="856" spans="1:1" x14ac:dyDescent="0.25">
      <c r="A856" s="3"/>
    </row>
    <row r="857" spans="1:1" x14ac:dyDescent="0.25">
      <c r="A857" s="3"/>
    </row>
    <row r="858" spans="1:1" x14ac:dyDescent="0.25">
      <c r="A858" s="3"/>
    </row>
    <row r="859" spans="1:1" x14ac:dyDescent="0.25">
      <c r="A859" s="3"/>
    </row>
    <row r="860" spans="1:1" x14ac:dyDescent="0.25">
      <c r="A860" s="3"/>
    </row>
    <row r="861" spans="1:1" x14ac:dyDescent="0.25">
      <c r="A861" s="3"/>
    </row>
    <row r="862" spans="1:1" x14ac:dyDescent="0.25">
      <c r="A862" s="3"/>
    </row>
    <row r="863" spans="1:1" x14ac:dyDescent="0.25">
      <c r="A863" s="3"/>
    </row>
    <row r="864" spans="1:1" x14ac:dyDescent="0.25">
      <c r="A864" s="3"/>
    </row>
    <row r="865" spans="1:1" x14ac:dyDescent="0.25">
      <c r="A865" s="3"/>
    </row>
    <row r="866" spans="1:1" x14ac:dyDescent="0.25">
      <c r="A866" s="3"/>
    </row>
    <row r="867" spans="1:1" x14ac:dyDescent="0.25">
      <c r="A867" s="3"/>
    </row>
    <row r="868" spans="1:1" x14ac:dyDescent="0.25">
      <c r="A868" s="3"/>
    </row>
    <row r="869" spans="1:1" x14ac:dyDescent="0.25">
      <c r="A869" s="3"/>
    </row>
    <row r="870" spans="1:1" x14ac:dyDescent="0.25">
      <c r="A870" s="3"/>
    </row>
    <row r="871" spans="1:1" x14ac:dyDescent="0.25">
      <c r="A871" s="3"/>
    </row>
    <row r="872" spans="1:1" x14ac:dyDescent="0.25">
      <c r="A872" s="3"/>
    </row>
    <row r="873" spans="1:1" x14ac:dyDescent="0.25">
      <c r="A873" s="3"/>
    </row>
    <row r="874" spans="1:1" x14ac:dyDescent="0.25">
      <c r="A874" s="3"/>
    </row>
    <row r="875" spans="1:1" x14ac:dyDescent="0.25">
      <c r="A875" s="3"/>
    </row>
    <row r="876" spans="1:1" x14ac:dyDescent="0.25">
      <c r="A876" s="3"/>
    </row>
    <row r="877" spans="1:1" x14ac:dyDescent="0.25">
      <c r="A877" s="3"/>
    </row>
    <row r="878" spans="1:1" x14ac:dyDescent="0.25">
      <c r="A878" s="3"/>
    </row>
    <row r="879" spans="1:1" x14ac:dyDescent="0.25">
      <c r="A879" s="3"/>
    </row>
    <row r="880" spans="1:1" x14ac:dyDescent="0.25">
      <c r="A880" s="3"/>
    </row>
    <row r="881" spans="1:1" x14ac:dyDescent="0.25">
      <c r="A881" s="3"/>
    </row>
    <row r="882" spans="1:1" x14ac:dyDescent="0.25">
      <c r="A882" s="3"/>
    </row>
    <row r="883" spans="1:1" x14ac:dyDescent="0.25">
      <c r="A883" s="3"/>
    </row>
    <row r="884" spans="1:1" x14ac:dyDescent="0.25">
      <c r="A884" s="3"/>
    </row>
    <row r="885" spans="1:1" x14ac:dyDescent="0.25">
      <c r="A885" s="3"/>
    </row>
    <row r="886" spans="1:1" x14ac:dyDescent="0.25">
      <c r="A886" s="3"/>
    </row>
    <row r="887" spans="1:1" x14ac:dyDescent="0.25">
      <c r="A887" s="3"/>
    </row>
    <row r="888" spans="1:1" x14ac:dyDescent="0.25">
      <c r="A888" s="3"/>
    </row>
    <row r="889" spans="1:1" x14ac:dyDescent="0.25">
      <c r="A889" s="3"/>
    </row>
    <row r="890" spans="1:1" x14ac:dyDescent="0.25">
      <c r="A890" s="3"/>
    </row>
    <row r="891" spans="1:1" x14ac:dyDescent="0.25">
      <c r="A891" s="3"/>
    </row>
    <row r="892" spans="1:1" x14ac:dyDescent="0.25">
      <c r="A892" s="3"/>
    </row>
    <row r="893" spans="1:1" x14ac:dyDescent="0.25">
      <c r="A893" s="3"/>
    </row>
    <row r="894" spans="1:1" x14ac:dyDescent="0.25">
      <c r="A894" s="3"/>
    </row>
    <row r="895" spans="1:1" x14ac:dyDescent="0.25">
      <c r="A895" s="3"/>
    </row>
    <row r="896" spans="1:1" x14ac:dyDescent="0.25">
      <c r="A896" s="3"/>
    </row>
    <row r="897" spans="1:1" x14ac:dyDescent="0.25">
      <c r="A897" s="3"/>
    </row>
    <row r="898" spans="1:1" x14ac:dyDescent="0.25">
      <c r="A898" s="3"/>
    </row>
    <row r="899" spans="1:1" x14ac:dyDescent="0.25">
      <c r="A899" s="3"/>
    </row>
    <row r="900" spans="1:1" x14ac:dyDescent="0.25">
      <c r="A900" s="3"/>
    </row>
    <row r="901" spans="1:1" x14ac:dyDescent="0.25">
      <c r="A901" s="3"/>
    </row>
    <row r="902" spans="1:1" x14ac:dyDescent="0.25">
      <c r="A902" s="3"/>
    </row>
    <row r="903" spans="1:1" x14ac:dyDescent="0.25">
      <c r="A903" s="3"/>
    </row>
    <row r="904" spans="1:1" x14ac:dyDescent="0.25">
      <c r="A904" s="3"/>
    </row>
    <row r="905" spans="1:1" x14ac:dyDescent="0.25">
      <c r="A905" s="3"/>
    </row>
    <row r="906" spans="1:1" x14ac:dyDescent="0.25">
      <c r="A906" s="3"/>
    </row>
    <row r="907" spans="1:1" x14ac:dyDescent="0.25">
      <c r="A907" s="3"/>
    </row>
    <row r="908" spans="1:1" x14ac:dyDescent="0.25">
      <c r="A908" s="3"/>
    </row>
    <row r="909" spans="1:1" x14ac:dyDescent="0.25">
      <c r="A909" s="3"/>
    </row>
    <row r="910" spans="1:1" x14ac:dyDescent="0.25">
      <c r="A910" s="3"/>
    </row>
    <row r="911" spans="1:1" x14ac:dyDescent="0.25">
      <c r="A911" s="3"/>
    </row>
    <row r="912" spans="1:1" x14ac:dyDescent="0.25">
      <c r="A912" s="3"/>
    </row>
    <row r="913" spans="1:1" x14ac:dyDescent="0.25">
      <c r="A913" s="3"/>
    </row>
    <row r="914" spans="1:1" x14ac:dyDescent="0.25">
      <c r="A914" s="3"/>
    </row>
    <row r="915" spans="1:1" x14ac:dyDescent="0.25">
      <c r="A915" s="3"/>
    </row>
    <row r="916" spans="1:1" x14ac:dyDescent="0.25">
      <c r="A916" s="3"/>
    </row>
    <row r="917" spans="1:1" x14ac:dyDescent="0.25">
      <c r="A917" s="3"/>
    </row>
    <row r="918" spans="1:1" x14ac:dyDescent="0.25">
      <c r="A918" s="3"/>
    </row>
    <row r="919" spans="1:1" x14ac:dyDescent="0.25">
      <c r="A919" s="3"/>
    </row>
    <row r="920" spans="1:1" x14ac:dyDescent="0.25">
      <c r="A920" s="3"/>
    </row>
    <row r="921" spans="1:1" x14ac:dyDescent="0.25">
      <c r="A921" s="3"/>
    </row>
    <row r="922" spans="1:1" x14ac:dyDescent="0.25">
      <c r="A922" s="3"/>
    </row>
    <row r="923" spans="1:1" x14ac:dyDescent="0.25">
      <c r="A923" s="3"/>
    </row>
    <row r="924" spans="1:1" x14ac:dyDescent="0.25">
      <c r="A924" s="3"/>
    </row>
    <row r="925" spans="1:1" x14ac:dyDescent="0.25">
      <c r="A925" s="3"/>
    </row>
    <row r="926" spans="1:1" x14ac:dyDescent="0.25">
      <c r="A926" s="3"/>
    </row>
    <row r="927" spans="1:1" x14ac:dyDescent="0.25">
      <c r="A927" s="3"/>
    </row>
    <row r="928" spans="1:1" x14ac:dyDescent="0.25">
      <c r="A928" s="3"/>
    </row>
    <row r="929" spans="1:1" x14ac:dyDescent="0.25">
      <c r="A929" s="3"/>
    </row>
    <row r="930" spans="1:1" x14ac:dyDescent="0.25">
      <c r="A930" s="3"/>
    </row>
    <row r="931" spans="1:1" x14ac:dyDescent="0.25">
      <c r="A931" s="3"/>
    </row>
    <row r="932" spans="1:1" x14ac:dyDescent="0.25">
      <c r="A932" s="3"/>
    </row>
    <row r="933" spans="1:1" x14ac:dyDescent="0.25">
      <c r="A933" s="3"/>
    </row>
    <row r="934" spans="1:1" x14ac:dyDescent="0.25">
      <c r="A934" s="3"/>
    </row>
    <row r="935" spans="1:1" x14ac:dyDescent="0.25">
      <c r="A935" s="3"/>
    </row>
    <row r="936" spans="1:1" x14ac:dyDescent="0.25">
      <c r="A936" s="3"/>
    </row>
    <row r="937" spans="1:1" x14ac:dyDescent="0.25">
      <c r="A937" s="3"/>
    </row>
    <row r="938" spans="1:1" x14ac:dyDescent="0.25">
      <c r="A938" s="3"/>
    </row>
    <row r="939" spans="1:1" x14ac:dyDescent="0.25">
      <c r="A939" s="3"/>
    </row>
    <row r="940" spans="1:1" x14ac:dyDescent="0.25">
      <c r="A940" s="3"/>
    </row>
    <row r="941" spans="1:1" x14ac:dyDescent="0.25">
      <c r="A941" s="3"/>
    </row>
    <row r="942" spans="1:1" x14ac:dyDescent="0.25">
      <c r="A942" s="3"/>
    </row>
    <row r="943" spans="1:1" x14ac:dyDescent="0.25">
      <c r="A943" s="3"/>
    </row>
    <row r="944" spans="1:1" x14ac:dyDescent="0.25">
      <c r="A944" s="3"/>
    </row>
    <row r="945" spans="1:1" x14ac:dyDescent="0.25">
      <c r="A945" s="3"/>
    </row>
    <row r="946" spans="1:1" x14ac:dyDescent="0.25">
      <c r="A946" s="3"/>
    </row>
    <row r="947" spans="1:1" x14ac:dyDescent="0.25">
      <c r="A947" s="3"/>
    </row>
    <row r="948" spans="1:1" x14ac:dyDescent="0.25">
      <c r="A948" s="3"/>
    </row>
    <row r="949" spans="1:1" x14ac:dyDescent="0.25">
      <c r="A949" s="3"/>
    </row>
    <row r="950" spans="1:1" x14ac:dyDescent="0.25">
      <c r="A950" s="3"/>
    </row>
    <row r="951" spans="1:1" x14ac:dyDescent="0.25">
      <c r="A951" s="3"/>
    </row>
    <row r="952" spans="1:1" x14ac:dyDescent="0.25">
      <c r="A952" s="3"/>
    </row>
    <row r="953" spans="1:1" x14ac:dyDescent="0.25">
      <c r="A953" s="3"/>
    </row>
    <row r="954" spans="1:1" x14ac:dyDescent="0.25">
      <c r="A954" s="3"/>
    </row>
    <row r="955" spans="1:1" x14ac:dyDescent="0.25">
      <c r="A955" s="3"/>
    </row>
    <row r="956" spans="1:1" x14ac:dyDescent="0.25">
      <c r="A956" s="3"/>
    </row>
    <row r="957" spans="1:1" x14ac:dyDescent="0.25">
      <c r="A957" s="3"/>
    </row>
    <row r="958" spans="1:1" x14ac:dyDescent="0.25">
      <c r="A958" s="3"/>
    </row>
    <row r="959" spans="1:1" x14ac:dyDescent="0.25">
      <c r="A959" s="3"/>
    </row>
    <row r="960" spans="1:1" x14ac:dyDescent="0.25">
      <c r="A960" s="3"/>
    </row>
    <row r="961" spans="1:1" x14ac:dyDescent="0.25">
      <c r="A961" s="3"/>
    </row>
    <row r="962" spans="1:1" x14ac:dyDescent="0.25">
      <c r="A962" s="3"/>
    </row>
    <row r="963" spans="1:1" x14ac:dyDescent="0.25">
      <c r="A963" s="3"/>
    </row>
    <row r="964" spans="1:1" x14ac:dyDescent="0.25">
      <c r="A964" s="3"/>
    </row>
    <row r="965" spans="1:1" x14ac:dyDescent="0.25">
      <c r="A965" s="3"/>
    </row>
    <row r="966" spans="1:1" x14ac:dyDescent="0.25">
      <c r="A966" s="3"/>
    </row>
    <row r="967" spans="1:1" x14ac:dyDescent="0.25">
      <c r="A967" s="3"/>
    </row>
    <row r="968" spans="1:1" x14ac:dyDescent="0.25">
      <c r="A968" s="3"/>
    </row>
    <row r="969" spans="1:1" x14ac:dyDescent="0.25">
      <c r="A969" s="3"/>
    </row>
    <row r="970" spans="1:1" x14ac:dyDescent="0.25">
      <c r="A970" s="3"/>
    </row>
    <row r="971" spans="1:1" x14ac:dyDescent="0.25">
      <c r="A971" s="3"/>
    </row>
    <row r="972" spans="1:1" x14ac:dyDescent="0.25">
      <c r="A972" s="3"/>
    </row>
    <row r="973" spans="1:1" x14ac:dyDescent="0.25">
      <c r="A973" s="3"/>
    </row>
    <row r="974" spans="1:1" x14ac:dyDescent="0.25">
      <c r="A974" s="3"/>
    </row>
    <row r="975" spans="1:1" x14ac:dyDescent="0.25">
      <c r="A975" s="3"/>
    </row>
    <row r="976" spans="1:1" x14ac:dyDescent="0.25">
      <c r="A976" s="3"/>
    </row>
    <row r="977" spans="1:1" x14ac:dyDescent="0.25">
      <c r="A977" s="3"/>
    </row>
    <row r="978" spans="1:1" x14ac:dyDescent="0.25">
      <c r="A978" s="3"/>
    </row>
    <row r="979" spans="1:1" x14ac:dyDescent="0.25">
      <c r="A979" s="3"/>
    </row>
    <row r="980" spans="1:1" x14ac:dyDescent="0.25">
      <c r="A980" s="3"/>
    </row>
    <row r="981" spans="1:1" x14ac:dyDescent="0.25">
      <c r="A981" s="3"/>
    </row>
    <row r="982" spans="1:1" x14ac:dyDescent="0.25">
      <c r="A982" s="3"/>
    </row>
    <row r="983" spans="1:1" x14ac:dyDescent="0.25">
      <c r="A983" s="3"/>
    </row>
    <row r="984" spans="1:1" x14ac:dyDescent="0.25">
      <c r="A984" s="3"/>
    </row>
    <row r="985" spans="1:1" x14ac:dyDescent="0.25">
      <c r="A985" s="3"/>
    </row>
    <row r="986" spans="1:1" x14ac:dyDescent="0.25">
      <c r="A986" s="3"/>
    </row>
    <row r="987" spans="1:1" x14ac:dyDescent="0.25">
      <c r="A987" s="3"/>
    </row>
    <row r="988" spans="1:1" x14ac:dyDescent="0.25">
      <c r="A988" s="3"/>
    </row>
    <row r="989" spans="1:1" x14ac:dyDescent="0.25">
      <c r="A989" s="3"/>
    </row>
    <row r="990" spans="1:1" x14ac:dyDescent="0.25">
      <c r="A990" s="3"/>
    </row>
    <row r="991" spans="1:1" x14ac:dyDescent="0.25">
      <c r="A991" s="3"/>
    </row>
    <row r="992" spans="1:1" x14ac:dyDescent="0.25">
      <c r="A992" s="3"/>
    </row>
    <row r="993" spans="1:1" x14ac:dyDescent="0.25">
      <c r="A993" s="3"/>
    </row>
    <row r="994" spans="1:1" x14ac:dyDescent="0.25">
      <c r="A994" s="3"/>
    </row>
    <row r="995" spans="1:1" x14ac:dyDescent="0.25">
      <c r="A995" s="3"/>
    </row>
    <row r="996" spans="1:1" x14ac:dyDescent="0.25">
      <c r="A996" s="3"/>
    </row>
    <row r="997" spans="1:1" x14ac:dyDescent="0.25">
      <c r="A997" s="3"/>
    </row>
    <row r="998" spans="1:1" x14ac:dyDescent="0.25">
      <c r="A998" s="3"/>
    </row>
    <row r="999" spans="1:1" x14ac:dyDescent="0.25">
      <c r="A999" s="3"/>
    </row>
    <row r="1000" spans="1:1" x14ac:dyDescent="0.25">
      <c r="A1000" s="3"/>
    </row>
    <row r="1001" spans="1:1" x14ac:dyDescent="0.25">
      <c r="A1001" s="3"/>
    </row>
    <row r="1002" spans="1:1" x14ac:dyDescent="0.25">
      <c r="A1002" s="3"/>
    </row>
    <row r="1003" spans="1:1" x14ac:dyDescent="0.25">
      <c r="A1003" s="3"/>
    </row>
    <row r="1004" spans="1:1" x14ac:dyDescent="0.25">
      <c r="A1004" s="3"/>
    </row>
    <row r="1005" spans="1:1" x14ac:dyDescent="0.25">
      <c r="A1005" s="3"/>
    </row>
    <row r="1006" spans="1:1" x14ac:dyDescent="0.25">
      <c r="A1006" s="3"/>
    </row>
    <row r="1007" spans="1:1" x14ac:dyDescent="0.25">
      <c r="A1007" s="3"/>
    </row>
    <row r="1008" spans="1:1" x14ac:dyDescent="0.25">
      <c r="A1008" s="3"/>
    </row>
    <row r="1009" spans="1:1" x14ac:dyDescent="0.25">
      <c r="A1009" s="3"/>
    </row>
    <row r="1010" spans="1:1" x14ac:dyDescent="0.25">
      <c r="A1010" s="3"/>
    </row>
    <row r="1011" spans="1:1" x14ac:dyDescent="0.25">
      <c r="A1011" s="3"/>
    </row>
    <row r="1012" spans="1:1" x14ac:dyDescent="0.25">
      <c r="A1012" s="3"/>
    </row>
    <row r="1013" spans="1:1" x14ac:dyDescent="0.25">
      <c r="A1013" s="3"/>
    </row>
    <row r="1014" spans="1:1" x14ac:dyDescent="0.25">
      <c r="A1014" s="3"/>
    </row>
    <row r="1015" spans="1:1" x14ac:dyDescent="0.25">
      <c r="A1015" s="3"/>
    </row>
    <row r="1016" spans="1:1" x14ac:dyDescent="0.25">
      <c r="A1016" s="3"/>
    </row>
    <row r="1017" spans="1:1" x14ac:dyDescent="0.25">
      <c r="A1017" s="3"/>
    </row>
    <row r="1018" spans="1:1" x14ac:dyDescent="0.25">
      <c r="A1018" s="3"/>
    </row>
    <row r="1019" spans="1:1" x14ac:dyDescent="0.25">
      <c r="A1019" s="3"/>
    </row>
    <row r="1020" spans="1:1" x14ac:dyDescent="0.25">
      <c r="A1020" s="3"/>
    </row>
    <row r="1021" spans="1:1" x14ac:dyDescent="0.25">
      <c r="A1021" s="3"/>
    </row>
    <row r="1022" spans="1:1" x14ac:dyDescent="0.25">
      <c r="A1022" s="3"/>
    </row>
    <row r="1023" spans="1:1" x14ac:dyDescent="0.25">
      <c r="A1023" s="3"/>
    </row>
    <row r="1024" spans="1:1" x14ac:dyDescent="0.25">
      <c r="A1024" s="3"/>
    </row>
    <row r="1025" spans="1:1" x14ac:dyDescent="0.25">
      <c r="A1025" s="3"/>
    </row>
    <row r="1026" spans="1:1" x14ac:dyDescent="0.25">
      <c r="A1026" s="3"/>
    </row>
    <row r="1027" spans="1:1" x14ac:dyDescent="0.25">
      <c r="A1027" s="3"/>
    </row>
    <row r="1028" spans="1:1" x14ac:dyDescent="0.25">
      <c r="A1028" s="3"/>
    </row>
    <row r="1029" spans="1:1" x14ac:dyDescent="0.25">
      <c r="A1029" s="3"/>
    </row>
    <row r="1030" spans="1:1" x14ac:dyDescent="0.25">
      <c r="A1030" s="3"/>
    </row>
    <row r="1031" spans="1:1" x14ac:dyDescent="0.25">
      <c r="A1031" s="3"/>
    </row>
    <row r="1032" spans="1:1" x14ac:dyDescent="0.25">
      <c r="A1032" s="3"/>
    </row>
    <row r="1033" spans="1:1" x14ac:dyDescent="0.25">
      <c r="A1033" s="3"/>
    </row>
    <row r="1034" spans="1:1" x14ac:dyDescent="0.25">
      <c r="A1034" s="3"/>
    </row>
    <row r="1035" spans="1:1" x14ac:dyDescent="0.25">
      <c r="A1035" s="3"/>
    </row>
    <row r="1036" spans="1:1" x14ac:dyDescent="0.25">
      <c r="A1036" s="3"/>
    </row>
    <row r="1037" spans="1:1" x14ac:dyDescent="0.25">
      <c r="A1037" s="3"/>
    </row>
    <row r="1038" spans="1:1" x14ac:dyDescent="0.25">
      <c r="A1038" s="3"/>
    </row>
    <row r="1039" spans="1:1" x14ac:dyDescent="0.25">
      <c r="A1039" s="3"/>
    </row>
    <row r="1040" spans="1:1" x14ac:dyDescent="0.25">
      <c r="A1040" s="3"/>
    </row>
    <row r="1041" spans="1:1" x14ac:dyDescent="0.25">
      <c r="A1041" s="3"/>
    </row>
    <row r="1042" spans="1:1" x14ac:dyDescent="0.25">
      <c r="A1042" s="3"/>
    </row>
    <row r="1043" spans="1:1" x14ac:dyDescent="0.25">
      <c r="A1043" s="3"/>
    </row>
    <row r="1044" spans="1:1" x14ac:dyDescent="0.25">
      <c r="A1044" s="3"/>
    </row>
    <row r="1045" spans="1:1" x14ac:dyDescent="0.25">
      <c r="A1045" s="3"/>
    </row>
    <row r="1046" spans="1:1" x14ac:dyDescent="0.25">
      <c r="A1046" s="3"/>
    </row>
    <row r="1047" spans="1:1" x14ac:dyDescent="0.25">
      <c r="A1047" s="3"/>
    </row>
    <row r="1048" spans="1:1" x14ac:dyDescent="0.25">
      <c r="A1048" s="3"/>
    </row>
    <row r="1049" spans="1:1" x14ac:dyDescent="0.25">
      <c r="A1049" s="3"/>
    </row>
    <row r="1050" spans="1:1" x14ac:dyDescent="0.25">
      <c r="A1050" s="3"/>
    </row>
    <row r="1051" spans="1:1" x14ac:dyDescent="0.25">
      <c r="A1051" s="3"/>
    </row>
    <row r="1052" spans="1:1" x14ac:dyDescent="0.25">
      <c r="A1052" s="3"/>
    </row>
    <row r="1053" spans="1:1" x14ac:dyDescent="0.25">
      <c r="A1053" s="3"/>
    </row>
    <row r="1054" spans="1:1" x14ac:dyDescent="0.25">
      <c r="A1054" s="3"/>
    </row>
    <row r="1055" spans="1:1" x14ac:dyDescent="0.25">
      <c r="A1055" s="3"/>
    </row>
    <row r="1056" spans="1:1" x14ac:dyDescent="0.25">
      <c r="A1056" s="3"/>
    </row>
    <row r="1057" spans="1:1" x14ac:dyDescent="0.25">
      <c r="A1057" s="3"/>
    </row>
    <row r="1058" spans="1:1" x14ac:dyDescent="0.25">
      <c r="A1058" s="3"/>
    </row>
    <row r="1059" spans="1:1" x14ac:dyDescent="0.25">
      <c r="A1059" s="3"/>
    </row>
    <row r="1060" spans="1:1" x14ac:dyDescent="0.25">
      <c r="A1060" s="3"/>
    </row>
    <row r="1061" spans="1:1" x14ac:dyDescent="0.25">
      <c r="A1061" s="3"/>
    </row>
    <row r="1062" spans="1:1" x14ac:dyDescent="0.25">
      <c r="A1062" s="3"/>
    </row>
    <row r="1063" spans="1:1" x14ac:dyDescent="0.25">
      <c r="A1063" s="3"/>
    </row>
    <row r="1064" spans="1:1" x14ac:dyDescent="0.25">
      <c r="A1064" s="3"/>
    </row>
    <row r="1065" spans="1:1" x14ac:dyDescent="0.25">
      <c r="A1065" s="3"/>
    </row>
    <row r="1066" spans="1:1" x14ac:dyDescent="0.25">
      <c r="A1066" s="3"/>
    </row>
    <row r="1067" spans="1:1" x14ac:dyDescent="0.25">
      <c r="A1067" s="3"/>
    </row>
    <row r="1068" spans="1:1" x14ac:dyDescent="0.25">
      <c r="A1068" s="3"/>
    </row>
    <row r="1069" spans="1:1" x14ac:dyDescent="0.25">
      <c r="A1069" s="3"/>
    </row>
    <row r="1070" spans="1:1" x14ac:dyDescent="0.25">
      <c r="A1070" s="3"/>
    </row>
    <row r="1071" spans="1:1" x14ac:dyDescent="0.25">
      <c r="A1071" s="3"/>
    </row>
    <row r="1072" spans="1:1" x14ac:dyDescent="0.25">
      <c r="A1072" s="3"/>
    </row>
    <row r="1073" spans="1:1" x14ac:dyDescent="0.25">
      <c r="A1073" s="3"/>
    </row>
    <row r="1074" spans="1:1" x14ac:dyDescent="0.25">
      <c r="A1074" s="3"/>
    </row>
    <row r="1075" spans="1:1" x14ac:dyDescent="0.25">
      <c r="A1075" s="3"/>
    </row>
    <row r="1076" spans="1:1" x14ac:dyDescent="0.25">
      <c r="A1076" s="3"/>
    </row>
    <row r="1077" spans="1:1" x14ac:dyDescent="0.25">
      <c r="A1077" s="3"/>
    </row>
    <row r="1078" spans="1:1" x14ac:dyDescent="0.25">
      <c r="A1078" s="3"/>
    </row>
    <row r="1079" spans="1:1" x14ac:dyDescent="0.25">
      <c r="A1079" s="3"/>
    </row>
    <row r="1080" spans="1:1" x14ac:dyDescent="0.25">
      <c r="A1080" s="3"/>
    </row>
    <row r="1081" spans="1:1" x14ac:dyDescent="0.25">
      <c r="A1081" s="3"/>
    </row>
    <row r="1082" spans="1:1" x14ac:dyDescent="0.25">
      <c r="A1082" s="3"/>
    </row>
    <row r="1083" spans="1:1" x14ac:dyDescent="0.25">
      <c r="A1083" s="3"/>
    </row>
    <row r="1084" spans="1:1" x14ac:dyDescent="0.25">
      <c r="A1084" s="3"/>
    </row>
    <row r="1085" spans="1:1" x14ac:dyDescent="0.25">
      <c r="A1085" s="3"/>
    </row>
    <row r="1086" spans="1:1" x14ac:dyDescent="0.25">
      <c r="A1086" s="3"/>
    </row>
    <row r="1087" spans="1:1" x14ac:dyDescent="0.25">
      <c r="A1087" s="3"/>
    </row>
    <row r="1088" spans="1:1" x14ac:dyDescent="0.25">
      <c r="A1088" s="3"/>
    </row>
    <row r="1089" spans="1:1" x14ac:dyDescent="0.25">
      <c r="A1089" s="3"/>
    </row>
    <row r="1090" spans="1:1" x14ac:dyDescent="0.25">
      <c r="A1090" s="3"/>
    </row>
    <row r="1091" spans="1:1" x14ac:dyDescent="0.25">
      <c r="A1091" s="3"/>
    </row>
    <row r="1092" spans="1:1" x14ac:dyDescent="0.25">
      <c r="A1092" s="3"/>
    </row>
    <row r="1093" spans="1:1" x14ac:dyDescent="0.25">
      <c r="A1093" s="3"/>
    </row>
    <row r="1094" spans="1:1" x14ac:dyDescent="0.25">
      <c r="A1094" s="3"/>
    </row>
    <row r="1095" spans="1:1" x14ac:dyDescent="0.25">
      <c r="A1095" s="3"/>
    </row>
    <row r="1096" spans="1:1" x14ac:dyDescent="0.25">
      <c r="A1096" s="3"/>
    </row>
    <row r="1097" spans="1:1" x14ac:dyDescent="0.25">
      <c r="A1097" s="3"/>
    </row>
    <row r="1098" spans="1:1" x14ac:dyDescent="0.25">
      <c r="A1098" s="3"/>
    </row>
    <row r="1099" spans="1:1" x14ac:dyDescent="0.25">
      <c r="A1099" s="3"/>
    </row>
    <row r="1100" spans="1:1" x14ac:dyDescent="0.25">
      <c r="A1100" s="3"/>
    </row>
    <row r="1101" spans="1:1" x14ac:dyDescent="0.25">
      <c r="A1101" s="3"/>
    </row>
    <row r="1102" spans="1:1" x14ac:dyDescent="0.25">
      <c r="A1102" s="3"/>
    </row>
    <row r="1103" spans="1:1" x14ac:dyDescent="0.25">
      <c r="A1103" s="3"/>
    </row>
    <row r="1104" spans="1:1" x14ac:dyDescent="0.25">
      <c r="A1104" s="3"/>
    </row>
    <row r="1105" spans="1:1" x14ac:dyDescent="0.25">
      <c r="A1105" s="3"/>
    </row>
    <row r="1106" spans="1:1" x14ac:dyDescent="0.25">
      <c r="A1106" s="3"/>
    </row>
    <row r="1107" spans="1:1" x14ac:dyDescent="0.25">
      <c r="A1107" s="3"/>
    </row>
    <row r="1108" spans="1:1" x14ac:dyDescent="0.25">
      <c r="A1108" s="3"/>
    </row>
    <row r="1109" spans="1:1" x14ac:dyDescent="0.25">
      <c r="A1109" s="3"/>
    </row>
    <row r="1110" spans="1:1" x14ac:dyDescent="0.25">
      <c r="A1110" s="3"/>
    </row>
    <row r="1111" spans="1:1" x14ac:dyDescent="0.25">
      <c r="A1111" s="3"/>
    </row>
    <row r="1112" spans="1:1" x14ac:dyDescent="0.25">
      <c r="A1112" s="3"/>
    </row>
    <row r="1113" spans="1:1" x14ac:dyDescent="0.25">
      <c r="A1113" s="3"/>
    </row>
    <row r="1114" spans="1:1" x14ac:dyDescent="0.25">
      <c r="A1114" s="3"/>
    </row>
    <row r="1115" spans="1:1" x14ac:dyDescent="0.25">
      <c r="A1115" s="3"/>
    </row>
    <row r="1116" spans="1:1" x14ac:dyDescent="0.25">
      <c r="A1116" s="3"/>
    </row>
    <row r="1117" spans="1:1" x14ac:dyDescent="0.25">
      <c r="A1117" s="3"/>
    </row>
    <row r="1118" spans="1:1" x14ac:dyDescent="0.25">
      <c r="A1118" s="3"/>
    </row>
    <row r="1119" spans="1:1" x14ac:dyDescent="0.25">
      <c r="A1119" s="3"/>
    </row>
    <row r="1120" spans="1:1" x14ac:dyDescent="0.25">
      <c r="A1120" s="3"/>
    </row>
    <row r="1121" spans="1:1" x14ac:dyDescent="0.25">
      <c r="A1121" s="3"/>
    </row>
    <row r="1122" spans="1:1" x14ac:dyDescent="0.25">
      <c r="A1122" s="3"/>
    </row>
    <row r="1123" spans="1:1" x14ac:dyDescent="0.25">
      <c r="A1123" s="3"/>
    </row>
    <row r="1124" spans="1:1" x14ac:dyDescent="0.25">
      <c r="A1124" s="3"/>
    </row>
    <row r="1125" spans="1:1" x14ac:dyDescent="0.25">
      <c r="A1125" s="3"/>
    </row>
    <row r="1126" spans="1:1" x14ac:dyDescent="0.25">
      <c r="A1126" s="3"/>
    </row>
    <row r="1127" spans="1:1" x14ac:dyDescent="0.25">
      <c r="A1127" s="3"/>
    </row>
    <row r="1128" spans="1:1" x14ac:dyDescent="0.25">
      <c r="A1128" s="3"/>
    </row>
    <row r="1129" spans="1:1" x14ac:dyDescent="0.25">
      <c r="A1129" s="3"/>
    </row>
    <row r="1130" spans="1:1" x14ac:dyDescent="0.25">
      <c r="A1130" s="3"/>
    </row>
    <row r="1131" spans="1:1" x14ac:dyDescent="0.25">
      <c r="A1131" s="3"/>
    </row>
    <row r="1132" spans="1:1" x14ac:dyDescent="0.25">
      <c r="A1132" s="3"/>
    </row>
    <row r="1133" spans="1:1" x14ac:dyDescent="0.25">
      <c r="A1133" s="3"/>
    </row>
    <row r="1134" spans="1:1" x14ac:dyDescent="0.25">
      <c r="A1134" s="3"/>
    </row>
    <row r="1135" spans="1:1" x14ac:dyDescent="0.25">
      <c r="A1135" s="3"/>
    </row>
    <row r="1136" spans="1:1" x14ac:dyDescent="0.25">
      <c r="A1136" s="3"/>
    </row>
    <row r="1137" spans="1:1" x14ac:dyDescent="0.25">
      <c r="A1137" s="3"/>
    </row>
    <row r="1138" spans="1:1" x14ac:dyDescent="0.25">
      <c r="A1138" s="3"/>
    </row>
    <row r="1139" spans="1:1" x14ac:dyDescent="0.25">
      <c r="A1139" s="3"/>
    </row>
    <row r="1140" spans="1:1" x14ac:dyDescent="0.25">
      <c r="A1140" s="3"/>
    </row>
    <row r="1141" spans="1:1" x14ac:dyDescent="0.25">
      <c r="A1141" s="3"/>
    </row>
    <row r="1142" spans="1:1" x14ac:dyDescent="0.25">
      <c r="A1142" s="3"/>
    </row>
    <row r="1143" spans="1:1" x14ac:dyDescent="0.25">
      <c r="A1143" s="3"/>
    </row>
    <row r="1144" spans="1:1" x14ac:dyDescent="0.25">
      <c r="A1144" s="3"/>
    </row>
    <row r="1145" spans="1:1" x14ac:dyDescent="0.25">
      <c r="A1145" s="3"/>
    </row>
    <row r="1146" spans="1:1" x14ac:dyDescent="0.25">
      <c r="A1146" s="3"/>
    </row>
    <row r="1147" spans="1:1" x14ac:dyDescent="0.25">
      <c r="A1147" s="3"/>
    </row>
    <row r="1148" spans="1:1" x14ac:dyDescent="0.25">
      <c r="A1148" s="3"/>
    </row>
    <row r="1149" spans="1:1" x14ac:dyDescent="0.25">
      <c r="A1149" s="3"/>
    </row>
    <row r="1150" spans="1:1" x14ac:dyDescent="0.25">
      <c r="A1150" s="3"/>
    </row>
    <row r="1151" spans="1:1" x14ac:dyDescent="0.25">
      <c r="A1151" s="3"/>
    </row>
    <row r="1152" spans="1:1" x14ac:dyDescent="0.25">
      <c r="A1152" s="3"/>
    </row>
    <row r="1153" spans="1:1" x14ac:dyDescent="0.25">
      <c r="A1153" s="3"/>
    </row>
    <row r="1154" spans="1:1" x14ac:dyDescent="0.25">
      <c r="A1154" s="3"/>
    </row>
    <row r="1155" spans="1:1" x14ac:dyDescent="0.25">
      <c r="A1155" s="3"/>
    </row>
    <row r="1156" spans="1:1" x14ac:dyDescent="0.25">
      <c r="A1156" s="3"/>
    </row>
    <row r="1157" spans="1:1" x14ac:dyDescent="0.25">
      <c r="A1157" s="3"/>
    </row>
    <row r="1158" spans="1:1" x14ac:dyDescent="0.25">
      <c r="A1158" s="3"/>
    </row>
    <row r="1159" spans="1:1" x14ac:dyDescent="0.25">
      <c r="A1159" s="3"/>
    </row>
    <row r="1160" spans="1:1" x14ac:dyDescent="0.25">
      <c r="A1160" s="3"/>
    </row>
    <row r="1161" spans="1:1" x14ac:dyDescent="0.25">
      <c r="A1161" s="3"/>
    </row>
    <row r="1162" spans="1:1" x14ac:dyDescent="0.25">
      <c r="A1162" s="3"/>
    </row>
    <row r="1163" spans="1:1" x14ac:dyDescent="0.25">
      <c r="A1163" s="3"/>
    </row>
    <row r="1164" spans="1:1" x14ac:dyDescent="0.25">
      <c r="A1164" s="3"/>
    </row>
    <row r="1165" spans="1:1" x14ac:dyDescent="0.25">
      <c r="A1165" s="3"/>
    </row>
    <row r="1166" spans="1:1" x14ac:dyDescent="0.25">
      <c r="A1166" s="3"/>
    </row>
    <row r="1167" spans="1:1" x14ac:dyDescent="0.25">
      <c r="A1167" s="3"/>
    </row>
    <row r="1168" spans="1:1" x14ac:dyDescent="0.25">
      <c r="A1168" s="3"/>
    </row>
    <row r="1169" spans="1:1" x14ac:dyDescent="0.25">
      <c r="A1169" s="3"/>
    </row>
    <row r="1170" spans="1:1" x14ac:dyDescent="0.25">
      <c r="A1170" s="3"/>
    </row>
    <row r="1171" spans="1:1" x14ac:dyDescent="0.25">
      <c r="A1171" s="3"/>
    </row>
    <row r="1172" spans="1:1" x14ac:dyDescent="0.25">
      <c r="A1172" s="3"/>
    </row>
    <row r="1173" spans="1:1" x14ac:dyDescent="0.25">
      <c r="A1173" s="3"/>
    </row>
    <row r="1174" spans="1:1" x14ac:dyDescent="0.25">
      <c r="A1174" s="3"/>
    </row>
    <row r="1175" spans="1:1" x14ac:dyDescent="0.25">
      <c r="A1175" s="3"/>
    </row>
    <row r="1176" spans="1:1" x14ac:dyDescent="0.25">
      <c r="A1176" s="3"/>
    </row>
    <row r="1177" spans="1:1" x14ac:dyDescent="0.25">
      <c r="A1177" s="3"/>
    </row>
    <row r="1178" spans="1:1" x14ac:dyDescent="0.25">
      <c r="A1178" s="3"/>
    </row>
    <row r="1179" spans="1:1" x14ac:dyDescent="0.25">
      <c r="A1179" s="3"/>
    </row>
    <row r="1180" spans="1:1" x14ac:dyDescent="0.25">
      <c r="A1180" s="3"/>
    </row>
    <row r="1181" spans="1:1" x14ac:dyDescent="0.25">
      <c r="A1181" s="3"/>
    </row>
    <row r="1182" spans="1:1" x14ac:dyDescent="0.25">
      <c r="A1182" s="3"/>
    </row>
    <row r="1183" spans="1:1" x14ac:dyDescent="0.25">
      <c r="A1183" s="3"/>
    </row>
    <row r="1184" spans="1:1" x14ac:dyDescent="0.25">
      <c r="A1184" s="3"/>
    </row>
    <row r="1185" spans="1:1" x14ac:dyDescent="0.25">
      <c r="A1185" s="3"/>
    </row>
    <row r="1186" spans="1:1" x14ac:dyDescent="0.25">
      <c r="A1186" s="3"/>
    </row>
    <row r="1187" spans="1:1" x14ac:dyDescent="0.25">
      <c r="A1187" s="3"/>
    </row>
    <row r="1188" spans="1:1" x14ac:dyDescent="0.25">
      <c r="A1188" s="3"/>
    </row>
    <row r="1189" spans="1:1" x14ac:dyDescent="0.25">
      <c r="A1189" s="3"/>
    </row>
    <row r="1190" spans="1:1" x14ac:dyDescent="0.25">
      <c r="A1190" s="3"/>
    </row>
    <row r="1191" spans="1:1" x14ac:dyDescent="0.25">
      <c r="A1191" s="3"/>
    </row>
    <row r="1192" spans="1:1" x14ac:dyDescent="0.25">
      <c r="A1192" s="3"/>
    </row>
    <row r="1193" spans="1:1" x14ac:dyDescent="0.25">
      <c r="A1193" s="3"/>
    </row>
    <row r="1194" spans="1:1" x14ac:dyDescent="0.25">
      <c r="A1194" s="3"/>
    </row>
    <row r="1195" spans="1:1" x14ac:dyDescent="0.25">
      <c r="A1195" s="3"/>
    </row>
    <row r="1196" spans="1:1" x14ac:dyDescent="0.25">
      <c r="A1196" s="3"/>
    </row>
    <row r="1197" spans="1:1" x14ac:dyDescent="0.25">
      <c r="A1197" s="3"/>
    </row>
    <row r="1198" spans="1:1" x14ac:dyDescent="0.25">
      <c r="A1198" s="3"/>
    </row>
    <row r="1199" spans="1:1" x14ac:dyDescent="0.25">
      <c r="A1199" s="3"/>
    </row>
    <row r="1200" spans="1:1" x14ac:dyDescent="0.25">
      <c r="A1200" s="3"/>
    </row>
    <row r="1201" spans="1:1" x14ac:dyDescent="0.25">
      <c r="A1201" s="3"/>
    </row>
    <row r="1202" spans="1:1" x14ac:dyDescent="0.25">
      <c r="A1202" s="3"/>
    </row>
    <row r="1203" spans="1:1" x14ac:dyDescent="0.25">
      <c r="A1203" s="3"/>
    </row>
    <row r="1204" spans="1:1" x14ac:dyDescent="0.25">
      <c r="A1204" s="3"/>
    </row>
    <row r="1205" spans="1:1" x14ac:dyDescent="0.25">
      <c r="A1205" s="3"/>
    </row>
    <row r="1206" spans="1:1" x14ac:dyDescent="0.25">
      <c r="A1206" s="3"/>
    </row>
    <row r="1207" spans="1:1" x14ac:dyDescent="0.25">
      <c r="A1207" s="3"/>
    </row>
    <row r="1208" spans="1:1" x14ac:dyDescent="0.25">
      <c r="A1208" s="3"/>
    </row>
    <row r="1209" spans="1:1" x14ac:dyDescent="0.25">
      <c r="A1209" s="3"/>
    </row>
    <row r="1210" spans="1:1" x14ac:dyDescent="0.25">
      <c r="A1210" s="3"/>
    </row>
    <row r="1211" spans="1:1" x14ac:dyDescent="0.25">
      <c r="A1211" s="3"/>
    </row>
    <row r="1212" spans="1:1" x14ac:dyDescent="0.25">
      <c r="A1212" s="3"/>
    </row>
    <row r="1213" spans="1:1" x14ac:dyDescent="0.25">
      <c r="A1213" s="3"/>
    </row>
    <row r="1214" spans="1:1" x14ac:dyDescent="0.25">
      <c r="A1214" s="3"/>
    </row>
    <row r="1215" spans="1:1" x14ac:dyDescent="0.25">
      <c r="A1215" s="3"/>
    </row>
    <row r="1216" spans="1:1" x14ac:dyDescent="0.25">
      <c r="A1216" s="3"/>
    </row>
    <row r="1217" spans="1:1" x14ac:dyDescent="0.25">
      <c r="A1217" s="3"/>
    </row>
    <row r="1218" spans="1:1" x14ac:dyDescent="0.25">
      <c r="A1218" s="3"/>
    </row>
    <row r="1219" spans="1:1" x14ac:dyDescent="0.25">
      <c r="A1219" s="3"/>
    </row>
    <row r="1220" spans="1:1" x14ac:dyDescent="0.25">
      <c r="A1220" s="3"/>
    </row>
    <row r="1221" spans="1:1" x14ac:dyDescent="0.25">
      <c r="A1221" s="3"/>
    </row>
    <row r="1222" spans="1:1" x14ac:dyDescent="0.25">
      <c r="A1222" s="3"/>
    </row>
    <row r="1223" spans="1:1" x14ac:dyDescent="0.25">
      <c r="A1223" s="3"/>
    </row>
    <row r="1224" spans="1:1" x14ac:dyDescent="0.25">
      <c r="A1224" s="3"/>
    </row>
    <row r="1225" spans="1:1" x14ac:dyDescent="0.25">
      <c r="A1225" s="3"/>
    </row>
    <row r="1226" spans="1:1" x14ac:dyDescent="0.25">
      <c r="A1226" s="3"/>
    </row>
    <row r="1227" spans="1:1" x14ac:dyDescent="0.25">
      <c r="A1227" s="3"/>
    </row>
    <row r="1228" spans="1:1" x14ac:dyDescent="0.25">
      <c r="A1228" s="3"/>
    </row>
    <row r="1229" spans="1:1" x14ac:dyDescent="0.25">
      <c r="A1229" s="3"/>
    </row>
    <row r="1230" spans="1:1" x14ac:dyDescent="0.25">
      <c r="A1230" s="3"/>
    </row>
    <row r="1231" spans="1:1" x14ac:dyDescent="0.25">
      <c r="A1231" s="3"/>
    </row>
    <row r="1232" spans="1:1" x14ac:dyDescent="0.25">
      <c r="A1232" s="3"/>
    </row>
    <row r="1233" spans="1:1" x14ac:dyDescent="0.25">
      <c r="A1233" s="3"/>
    </row>
    <row r="1234" spans="1:1" x14ac:dyDescent="0.25">
      <c r="A1234" s="3"/>
    </row>
    <row r="1235" spans="1:1" x14ac:dyDescent="0.25">
      <c r="A1235" s="3"/>
    </row>
    <row r="1236" spans="1:1" x14ac:dyDescent="0.25">
      <c r="A1236" s="3"/>
    </row>
    <row r="1237" spans="1:1" x14ac:dyDescent="0.25">
      <c r="A1237" s="3"/>
    </row>
    <row r="1238" spans="1:1" x14ac:dyDescent="0.25">
      <c r="A1238" s="3"/>
    </row>
    <row r="1239" spans="1:1" x14ac:dyDescent="0.25">
      <c r="A1239" s="3"/>
    </row>
    <row r="1240" spans="1:1" x14ac:dyDescent="0.25">
      <c r="A1240" s="3"/>
    </row>
    <row r="1241" spans="1:1" x14ac:dyDescent="0.25">
      <c r="A1241" s="3"/>
    </row>
    <row r="1242" spans="1:1" x14ac:dyDescent="0.25">
      <c r="A1242" s="3"/>
    </row>
    <row r="1243" spans="1:1" x14ac:dyDescent="0.25">
      <c r="A1243" s="3"/>
    </row>
    <row r="1244" spans="1:1" x14ac:dyDescent="0.25">
      <c r="A1244" s="3"/>
    </row>
    <row r="1245" spans="1:1" x14ac:dyDescent="0.25">
      <c r="A1245" s="3"/>
    </row>
    <row r="1246" spans="1:1" x14ac:dyDescent="0.25">
      <c r="A1246" s="3"/>
    </row>
    <row r="1247" spans="1:1" x14ac:dyDescent="0.25">
      <c r="A1247" s="3"/>
    </row>
    <row r="1248" spans="1:1" x14ac:dyDescent="0.25">
      <c r="A1248" s="3"/>
    </row>
    <row r="1249" spans="1:1" x14ac:dyDescent="0.25">
      <c r="A1249" s="3"/>
    </row>
    <row r="1250" spans="1:1" x14ac:dyDescent="0.25">
      <c r="A1250" s="3"/>
    </row>
    <row r="1251" spans="1:1" x14ac:dyDescent="0.25">
      <c r="A1251" s="3"/>
    </row>
    <row r="1252" spans="1:1" x14ac:dyDescent="0.25">
      <c r="A1252" s="3"/>
    </row>
    <row r="1253" spans="1:1" x14ac:dyDescent="0.25">
      <c r="A1253" s="3"/>
    </row>
    <row r="1254" spans="1:1" x14ac:dyDescent="0.25">
      <c r="A1254" s="3"/>
    </row>
    <row r="1255" spans="1:1" x14ac:dyDescent="0.25">
      <c r="A1255" s="3"/>
    </row>
    <row r="1256" spans="1:1" x14ac:dyDescent="0.25">
      <c r="A1256" s="3"/>
    </row>
    <row r="1257" spans="1:1" x14ac:dyDescent="0.25">
      <c r="A1257" s="3"/>
    </row>
    <row r="1258" spans="1:1" x14ac:dyDescent="0.25">
      <c r="A1258" s="3"/>
    </row>
    <row r="1259" spans="1:1" x14ac:dyDescent="0.25">
      <c r="A1259" s="3"/>
    </row>
    <row r="1260" spans="1:1" x14ac:dyDescent="0.25">
      <c r="A1260" s="3"/>
    </row>
    <row r="1261" spans="1:1" x14ac:dyDescent="0.25">
      <c r="A1261" s="3"/>
    </row>
    <row r="1262" spans="1:1" x14ac:dyDescent="0.25">
      <c r="A1262" s="3"/>
    </row>
    <row r="1263" spans="1:1" x14ac:dyDescent="0.25">
      <c r="A1263" s="3"/>
    </row>
    <row r="1264" spans="1:1" x14ac:dyDescent="0.25">
      <c r="A1264" s="3"/>
    </row>
    <row r="1265" spans="1:1" x14ac:dyDescent="0.25">
      <c r="A1265" s="3"/>
    </row>
    <row r="1266" spans="1:1" x14ac:dyDescent="0.25">
      <c r="A1266" s="3"/>
    </row>
    <row r="1267" spans="1:1" x14ac:dyDescent="0.25">
      <c r="A1267" s="3"/>
    </row>
    <row r="1268" spans="1:1" x14ac:dyDescent="0.25">
      <c r="A1268" s="3"/>
    </row>
    <row r="1269" spans="1:1" x14ac:dyDescent="0.25">
      <c r="A1269" s="3"/>
    </row>
    <row r="1270" spans="1:1" x14ac:dyDescent="0.25">
      <c r="A1270" s="3"/>
    </row>
    <row r="1271" spans="1:1" x14ac:dyDescent="0.25">
      <c r="A1271" s="3"/>
    </row>
    <row r="1272" spans="1:1" x14ac:dyDescent="0.25">
      <c r="A1272" s="3"/>
    </row>
    <row r="1273" spans="1:1" x14ac:dyDescent="0.25">
      <c r="A1273" s="3"/>
    </row>
    <row r="1274" spans="1:1" x14ac:dyDescent="0.25">
      <c r="A1274" s="3"/>
    </row>
    <row r="1275" spans="1:1" x14ac:dyDescent="0.25">
      <c r="A1275" s="3"/>
    </row>
    <row r="1276" spans="1:1" x14ac:dyDescent="0.25">
      <c r="A1276" s="3"/>
    </row>
    <row r="1277" spans="1:1" x14ac:dyDescent="0.25">
      <c r="A1277" s="3"/>
    </row>
    <row r="1278" spans="1:1" x14ac:dyDescent="0.25">
      <c r="A1278" s="3"/>
    </row>
    <row r="1279" spans="1:1" x14ac:dyDescent="0.25">
      <c r="A1279" s="3"/>
    </row>
    <row r="1280" spans="1:1" x14ac:dyDescent="0.25">
      <c r="A1280" s="3"/>
    </row>
    <row r="1281" spans="1:1" x14ac:dyDescent="0.25">
      <c r="A1281" s="3"/>
    </row>
    <row r="1282" spans="1:1" x14ac:dyDescent="0.25">
      <c r="A1282" s="3"/>
    </row>
    <row r="1283" spans="1:1" x14ac:dyDescent="0.25">
      <c r="A1283" s="3"/>
    </row>
    <row r="1284" spans="1:1" x14ac:dyDescent="0.25">
      <c r="A1284" s="3"/>
    </row>
    <row r="1285" spans="1:1" x14ac:dyDescent="0.25">
      <c r="A1285" s="3"/>
    </row>
    <row r="1286" spans="1:1" x14ac:dyDescent="0.25">
      <c r="A1286" s="3"/>
    </row>
    <row r="1287" spans="1:1" x14ac:dyDescent="0.25">
      <c r="A1287" s="3"/>
    </row>
    <row r="1288" spans="1:1" x14ac:dyDescent="0.25">
      <c r="A1288" s="3"/>
    </row>
    <row r="1289" spans="1:1" x14ac:dyDescent="0.25">
      <c r="A1289" s="3"/>
    </row>
    <row r="1290" spans="1:1" x14ac:dyDescent="0.25">
      <c r="A1290" s="3"/>
    </row>
    <row r="1291" spans="1:1" x14ac:dyDescent="0.25">
      <c r="A1291" s="3"/>
    </row>
    <row r="1292" spans="1:1" x14ac:dyDescent="0.25">
      <c r="A1292" s="3"/>
    </row>
    <row r="1293" spans="1:1" x14ac:dyDescent="0.25">
      <c r="A1293" s="3"/>
    </row>
    <row r="1294" spans="1:1" x14ac:dyDescent="0.25">
      <c r="A1294" s="3"/>
    </row>
    <row r="1295" spans="1:1" x14ac:dyDescent="0.25">
      <c r="A1295" s="3"/>
    </row>
    <row r="1296" spans="1:1" x14ac:dyDescent="0.25">
      <c r="A1296" s="3"/>
    </row>
    <row r="1297" spans="1:1" x14ac:dyDescent="0.25">
      <c r="A1297" s="3"/>
    </row>
    <row r="1298" spans="1:1" x14ac:dyDescent="0.25">
      <c r="A1298" s="3"/>
    </row>
    <row r="1299" spans="1:1" x14ac:dyDescent="0.25">
      <c r="A1299" s="3"/>
    </row>
    <row r="1300" spans="1:1" x14ac:dyDescent="0.25">
      <c r="A1300" s="3"/>
    </row>
    <row r="1301" spans="1:1" x14ac:dyDescent="0.25">
      <c r="A1301" s="3"/>
    </row>
    <row r="1302" spans="1:1" x14ac:dyDescent="0.25">
      <c r="A1302" s="3"/>
    </row>
    <row r="1303" spans="1:1" x14ac:dyDescent="0.25">
      <c r="A1303" s="3"/>
    </row>
    <row r="1304" spans="1:1" x14ac:dyDescent="0.25">
      <c r="A1304" s="3"/>
    </row>
    <row r="1305" spans="1:1" x14ac:dyDescent="0.25">
      <c r="A1305" s="3"/>
    </row>
    <row r="1306" spans="1:1" x14ac:dyDescent="0.25">
      <c r="A1306" s="3"/>
    </row>
    <row r="1307" spans="1:1" x14ac:dyDescent="0.25">
      <c r="A1307" s="3"/>
    </row>
    <row r="1308" spans="1:1" x14ac:dyDescent="0.25">
      <c r="A1308" s="3"/>
    </row>
    <row r="1309" spans="1:1" x14ac:dyDescent="0.25">
      <c r="A1309" s="3"/>
    </row>
    <row r="1310" spans="1:1" x14ac:dyDescent="0.25">
      <c r="A1310" s="3"/>
    </row>
    <row r="1311" spans="1:1" x14ac:dyDescent="0.25">
      <c r="A1311" s="3"/>
    </row>
    <row r="1312" spans="1:1" x14ac:dyDescent="0.25">
      <c r="A1312" s="3"/>
    </row>
    <row r="1313" spans="1:1" x14ac:dyDescent="0.25">
      <c r="A1313" s="3"/>
    </row>
    <row r="1314" spans="1:1" x14ac:dyDescent="0.25">
      <c r="A1314" s="3"/>
    </row>
    <row r="1315" spans="1:1" x14ac:dyDescent="0.25">
      <c r="A1315" s="3"/>
    </row>
    <row r="1316" spans="1:1" x14ac:dyDescent="0.25">
      <c r="A1316" s="3"/>
    </row>
    <row r="1317" spans="1:1" x14ac:dyDescent="0.25">
      <c r="A1317" s="3"/>
    </row>
    <row r="1318" spans="1:1" x14ac:dyDescent="0.25">
      <c r="A1318" s="3"/>
    </row>
    <row r="1319" spans="1:1" x14ac:dyDescent="0.25">
      <c r="A1319" s="3"/>
    </row>
    <row r="1320" spans="1:1" x14ac:dyDescent="0.25">
      <c r="A1320" s="3"/>
    </row>
    <row r="1321" spans="1:1" x14ac:dyDescent="0.25">
      <c r="A1321" s="3"/>
    </row>
    <row r="1322" spans="1:1" x14ac:dyDescent="0.25">
      <c r="A1322" s="3"/>
    </row>
    <row r="1323" spans="1:1" x14ac:dyDescent="0.25">
      <c r="A1323" s="3"/>
    </row>
    <row r="1324" spans="1:1" x14ac:dyDescent="0.25">
      <c r="A1324" s="3"/>
    </row>
    <row r="1325" spans="1:1" x14ac:dyDescent="0.25">
      <c r="A1325" s="3"/>
    </row>
    <row r="1326" spans="1:1" x14ac:dyDescent="0.25">
      <c r="A1326" s="3"/>
    </row>
    <row r="1327" spans="1:1" x14ac:dyDescent="0.25">
      <c r="A1327" s="3"/>
    </row>
    <row r="1328" spans="1:1" x14ac:dyDescent="0.25">
      <c r="A1328" s="3"/>
    </row>
    <row r="1329" spans="1:1" x14ac:dyDescent="0.25">
      <c r="A1329" s="3"/>
    </row>
    <row r="1330" spans="1:1" x14ac:dyDescent="0.25">
      <c r="A1330" s="3"/>
    </row>
    <row r="1331" spans="1:1" x14ac:dyDescent="0.25">
      <c r="A1331" s="3"/>
    </row>
    <row r="1332" spans="1:1" x14ac:dyDescent="0.25">
      <c r="A1332" s="3"/>
    </row>
    <row r="1333" spans="1:1" x14ac:dyDescent="0.25">
      <c r="A1333" s="3"/>
    </row>
    <row r="1334" spans="1:1" x14ac:dyDescent="0.25">
      <c r="A1334" s="3"/>
    </row>
    <row r="1335" spans="1:1" x14ac:dyDescent="0.25">
      <c r="A1335" s="3"/>
    </row>
    <row r="1336" spans="1:1" x14ac:dyDescent="0.25">
      <c r="A1336" s="3"/>
    </row>
    <row r="1337" spans="1:1" x14ac:dyDescent="0.25">
      <c r="A1337" s="3"/>
    </row>
    <row r="1338" spans="1:1" x14ac:dyDescent="0.25">
      <c r="A1338" s="3"/>
    </row>
    <row r="1339" spans="1:1" x14ac:dyDescent="0.25">
      <c r="A1339" s="3"/>
    </row>
    <row r="1340" spans="1:1" x14ac:dyDescent="0.25">
      <c r="A1340" s="3"/>
    </row>
    <row r="1341" spans="1:1" x14ac:dyDescent="0.25">
      <c r="A1341" s="3"/>
    </row>
    <row r="1342" spans="1:1" x14ac:dyDescent="0.25">
      <c r="A1342" s="3"/>
    </row>
    <row r="1343" spans="1:1" x14ac:dyDescent="0.25">
      <c r="A1343" s="3"/>
    </row>
    <row r="1344" spans="1:1" x14ac:dyDescent="0.25">
      <c r="A1344" s="3"/>
    </row>
    <row r="1345" spans="1:1" x14ac:dyDescent="0.25">
      <c r="A1345" s="3"/>
    </row>
    <row r="1346" spans="1:1" x14ac:dyDescent="0.25">
      <c r="A1346" s="3"/>
    </row>
    <row r="1347" spans="1:1" x14ac:dyDescent="0.25">
      <c r="A1347" s="3"/>
    </row>
    <row r="1348" spans="1:1" x14ac:dyDescent="0.25">
      <c r="A1348" s="3"/>
    </row>
    <row r="1349" spans="1:1" x14ac:dyDescent="0.25">
      <c r="A1349" s="3"/>
    </row>
    <row r="1350" spans="1:1" x14ac:dyDescent="0.25">
      <c r="A1350" s="3"/>
    </row>
    <row r="1351" spans="1:1" x14ac:dyDescent="0.25">
      <c r="A1351" s="3"/>
    </row>
    <row r="1352" spans="1:1" x14ac:dyDescent="0.25">
      <c r="A1352" s="3"/>
    </row>
    <row r="1353" spans="1:1" x14ac:dyDescent="0.25">
      <c r="A1353" s="3"/>
    </row>
    <row r="1354" spans="1:1" x14ac:dyDescent="0.25">
      <c r="A1354" s="3"/>
    </row>
    <row r="1355" spans="1:1" x14ac:dyDescent="0.25">
      <c r="A1355" s="3"/>
    </row>
    <row r="1356" spans="1:1" x14ac:dyDescent="0.25">
      <c r="A1356" s="3"/>
    </row>
    <row r="1357" spans="1:1" x14ac:dyDescent="0.25">
      <c r="A1357" s="3"/>
    </row>
    <row r="1358" spans="1:1" x14ac:dyDescent="0.25">
      <c r="A1358" s="3"/>
    </row>
    <row r="1359" spans="1:1" x14ac:dyDescent="0.25">
      <c r="A1359" s="3"/>
    </row>
    <row r="1360" spans="1:1" x14ac:dyDescent="0.25">
      <c r="A1360" s="3"/>
    </row>
    <row r="1361" spans="1:1" x14ac:dyDescent="0.25">
      <c r="A1361" s="3"/>
    </row>
    <row r="1362" spans="1:1" x14ac:dyDescent="0.25">
      <c r="A1362" s="3"/>
    </row>
    <row r="1363" spans="1:1" x14ac:dyDescent="0.25">
      <c r="A1363" s="3"/>
    </row>
    <row r="1364" spans="1:1" x14ac:dyDescent="0.25">
      <c r="A1364" s="3"/>
    </row>
    <row r="1365" spans="1:1" x14ac:dyDescent="0.25">
      <c r="A1365" s="3"/>
    </row>
    <row r="1366" spans="1:1" x14ac:dyDescent="0.25">
      <c r="A1366" s="3"/>
    </row>
    <row r="1367" spans="1:1" x14ac:dyDescent="0.25">
      <c r="A1367" s="3"/>
    </row>
    <row r="1368" spans="1:1" x14ac:dyDescent="0.25">
      <c r="A1368" s="3"/>
    </row>
    <row r="1369" spans="1:1" x14ac:dyDescent="0.25">
      <c r="A1369" s="3"/>
    </row>
    <row r="1370" spans="1:1" x14ac:dyDescent="0.25">
      <c r="A1370" s="3"/>
    </row>
    <row r="1371" spans="1:1" x14ac:dyDescent="0.25">
      <c r="A1371" s="3"/>
    </row>
    <row r="1372" spans="1:1" x14ac:dyDescent="0.25">
      <c r="A1372" s="3"/>
    </row>
    <row r="1373" spans="1:1" x14ac:dyDescent="0.25">
      <c r="A1373" s="3"/>
    </row>
    <row r="1374" spans="1:1" x14ac:dyDescent="0.25">
      <c r="A1374" s="3"/>
    </row>
    <row r="1375" spans="1:1" x14ac:dyDescent="0.25">
      <c r="A1375" s="3"/>
    </row>
    <row r="1376" spans="1:1" x14ac:dyDescent="0.25">
      <c r="A1376" s="3"/>
    </row>
    <row r="1377" spans="1:1" x14ac:dyDescent="0.25">
      <c r="A1377" s="3"/>
    </row>
    <row r="1378" spans="1:1" x14ac:dyDescent="0.25">
      <c r="A1378" s="3"/>
    </row>
    <row r="1379" spans="1:1" x14ac:dyDescent="0.25">
      <c r="A1379" s="3"/>
    </row>
    <row r="1380" spans="1:1" x14ac:dyDescent="0.25">
      <c r="A1380" s="3"/>
    </row>
    <row r="1381" spans="1:1" x14ac:dyDescent="0.25">
      <c r="A1381" s="3"/>
    </row>
    <row r="1382" spans="1:1" x14ac:dyDescent="0.25">
      <c r="A1382" s="3"/>
    </row>
    <row r="1383" spans="1:1" x14ac:dyDescent="0.25">
      <c r="A1383" s="3"/>
    </row>
    <row r="1384" spans="1:1" x14ac:dyDescent="0.25">
      <c r="A1384" s="3"/>
    </row>
    <row r="1385" spans="1:1" x14ac:dyDescent="0.25">
      <c r="A1385" s="3"/>
    </row>
    <row r="1386" spans="1:1" x14ac:dyDescent="0.25">
      <c r="A1386" s="3"/>
    </row>
    <row r="1387" spans="1:1" x14ac:dyDescent="0.25">
      <c r="A1387" s="3"/>
    </row>
    <row r="1388" spans="1:1" x14ac:dyDescent="0.25">
      <c r="A1388" s="3"/>
    </row>
    <row r="1389" spans="1:1" x14ac:dyDescent="0.25">
      <c r="A1389" s="3"/>
    </row>
    <row r="1390" spans="1:1" x14ac:dyDescent="0.25">
      <c r="A1390" s="3"/>
    </row>
    <row r="1391" spans="1:1" x14ac:dyDescent="0.25">
      <c r="A1391" s="3"/>
    </row>
    <row r="1392" spans="1:1" x14ac:dyDescent="0.25">
      <c r="A1392" s="3"/>
    </row>
    <row r="1393" spans="1:1" x14ac:dyDescent="0.25">
      <c r="A1393" s="3"/>
    </row>
    <row r="1394" spans="1:1" x14ac:dyDescent="0.25">
      <c r="A1394" s="3"/>
    </row>
    <row r="1395" spans="1:1" x14ac:dyDescent="0.25">
      <c r="A1395" s="3"/>
    </row>
    <row r="1396" spans="1:1" x14ac:dyDescent="0.25">
      <c r="A1396" s="3"/>
    </row>
    <row r="1397" spans="1:1" x14ac:dyDescent="0.25">
      <c r="A1397" s="3"/>
    </row>
    <row r="1398" spans="1:1" x14ac:dyDescent="0.25">
      <c r="A1398" s="3"/>
    </row>
    <row r="1399" spans="1:1" x14ac:dyDescent="0.25">
      <c r="A1399" s="3"/>
    </row>
    <row r="1400" spans="1:1" x14ac:dyDescent="0.25">
      <c r="A1400" s="3"/>
    </row>
    <row r="1401" spans="1:1" x14ac:dyDescent="0.25">
      <c r="A1401" s="3"/>
    </row>
    <row r="1402" spans="1:1" x14ac:dyDescent="0.25">
      <c r="A1402" s="3"/>
    </row>
    <row r="1403" spans="1:1" x14ac:dyDescent="0.25">
      <c r="A1403" s="3"/>
    </row>
    <row r="1404" spans="1:1" x14ac:dyDescent="0.25">
      <c r="A1404" s="3"/>
    </row>
    <row r="1405" spans="1:1" x14ac:dyDescent="0.25">
      <c r="A1405" s="3"/>
    </row>
    <row r="1406" spans="1:1" x14ac:dyDescent="0.25">
      <c r="A1406" s="3"/>
    </row>
    <row r="1407" spans="1:1" x14ac:dyDescent="0.25">
      <c r="A1407" s="3"/>
    </row>
    <row r="1408" spans="1:1" x14ac:dyDescent="0.25">
      <c r="A1408" s="3"/>
    </row>
    <row r="1409" spans="1:1" x14ac:dyDescent="0.25">
      <c r="A1409" s="3"/>
    </row>
    <row r="1410" spans="1:1" x14ac:dyDescent="0.25">
      <c r="A1410" s="3"/>
    </row>
    <row r="1411" spans="1:1" x14ac:dyDescent="0.25">
      <c r="A1411" s="3"/>
    </row>
    <row r="1412" spans="1:1" x14ac:dyDescent="0.25">
      <c r="A1412" s="3"/>
    </row>
    <row r="1413" spans="1:1" x14ac:dyDescent="0.25">
      <c r="A1413" s="3"/>
    </row>
    <row r="1414" spans="1:1" x14ac:dyDescent="0.25">
      <c r="A1414" s="3"/>
    </row>
    <row r="1415" spans="1:1" x14ac:dyDescent="0.25">
      <c r="A1415" s="3"/>
    </row>
    <row r="1416" spans="1:1" x14ac:dyDescent="0.25">
      <c r="A1416" s="3"/>
    </row>
    <row r="1417" spans="1:1" x14ac:dyDescent="0.25">
      <c r="A1417" s="3"/>
    </row>
    <row r="1418" spans="1:1" x14ac:dyDescent="0.25">
      <c r="A1418" s="3"/>
    </row>
    <row r="1419" spans="1:1" x14ac:dyDescent="0.25">
      <c r="A1419" s="3"/>
    </row>
    <row r="1420" spans="1:1" x14ac:dyDescent="0.25">
      <c r="A1420" s="3"/>
    </row>
    <row r="1421" spans="1:1" x14ac:dyDescent="0.25">
      <c r="A1421" s="3"/>
    </row>
    <row r="1422" spans="1:1" x14ac:dyDescent="0.25">
      <c r="A1422" s="3"/>
    </row>
    <row r="1423" spans="1:1" x14ac:dyDescent="0.25">
      <c r="A1423" s="3"/>
    </row>
    <row r="1424" spans="1:1" x14ac:dyDescent="0.25">
      <c r="A1424" s="3"/>
    </row>
    <row r="1425" spans="1:1" x14ac:dyDescent="0.25">
      <c r="A1425" s="3"/>
    </row>
    <row r="1426" spans="1:1" x14ac:dyDescent="0.25">
      <c r="A1426" s="3"/>
    </row>
    <row r="1427" spans="1:1" x14ac:dyDescent="0.25">
      <c r="A1427" s="3"/>
    </row>
    <row r="1428" spans="1:1" x14ac:dyDescent="0.25">
      <c r="A1428" s="3"/>
    </row>
    <row r="1429" spans="1:1" x14ac:dyDescent="0.25">
      <c r="A1429" s="3"/>
    </row>
    <row r="1430" spans="1:1" x14ac:dyDescent="0.25">
      <c r="A1430" s="3"/>
    </row>
    <row r="1431" spans="1:1" x14ac:dyDescent="0.25">
      <c r="A1431" s="3"/>
    </row>
    <row r="1432" spans="1:1" x14ac:dyDescent="0.25">
      <c r="A1432" s="3"/>
    </row>
    <row r="1433" spans="1:1" x14ac:dyDescent="0.25">
      <c r="A1433" s="3"/>
    </row>
    <row r="1434" spans="1:1" x14ac:dyDescent="0.25">
      <c r="A1434" s="3"/>
    </row>
    <row r="1435" spans="1:1" x14ac:dyDescent="0.25">
      <c r="A1435" s="3"/>
    </row>
    <row r="1436" spans="1:1" x14ac:dyDescent="0.25">
      <c r="A1436" s="3"/>
    </row>
    <row r="1437" spans="1:1" x14ac:dyDescent="0.25">
      <c r="A1437" s="3"/>
    </row>
    <row r="1438" spans="1:1" x14ac:dyDescent="0.25">
      <c r="A1438" s="3"/>
    </row>
    <row r="1439" spans="1:1" x14ac:dyDescent="0.25">
      <c r="A1439" s="3"/>
    </row>
    <row r="1440" spans="1:1" x14ac:dyDescent="0.25">
      <c r="A1440" s="3"/>
    </row>
    <row r="1441" spans="1:1" x14ac:dyDescent="0.25">
      <c r="A1441" s="3"/>
    </row>
    <row r="1442" spans="1:1" x14ac:dyDescent="0.25">
      <c r="A1442" s="3"/>
    </row>
    <row r="1443" spans="1:1" x14ac:dyDescent="0.25">
      <c r="A1443" s="3"/>
    </row>
    <row r="1444" spans="1:1" x14ac:dyDescent="0.25">
      <c r="A1444" s="3"/>
    </row>
    <row r="1445" spans="1:1" x14ac:dyDescent="0.25">
      <c r="A1445" s="3"/>
    </row>
    <row r="1446" spans="1:1" x14ac:dyDescent="0.25">
      <c r="A1446" s="3"/>
    </row>
    <row r="1447" spans="1:1" x14ac:dyDescent="0.25">
      <c r="A1447" s="3"/>
    </row>
    <row r="1448" spans="1:1" x14ac:dyDescent="0.25">
      <c r="A1448" s="3"/>
    </row>
    <row r="1449" spans="1:1" x14ac:dyDescent="0.25">
      <c r="A1449" s="3"/>
    </row>
    <row r="1450" spans="1:1" x14ac:dyDescent="0.25">
      <c r="A1450" s="3"/>
    </row>
    <row r="1451" spans="1:1" x14ac:dyDescent="0.25">
      <c r="A1451" s="3"/>
    </row>
    <row r="1452" spans="1:1" x14ac:dyDescent="0.25">
      <c r="A1452" s="3"/>
    </row>
    <row r="1453" spans="1:1" x14ac:dyDescent="0.25">
      <c r="A1453" s="3"/>
    </row>
    <row r="1454" spans="1:1" x14ac:dyDescent="0.25">
      <c r="A1454" s="3"/>
    </row>
    <row r="1455" spans="1:1" x14ac:dyDescent="0.25">
      <c r="A1455" s="3"/>
    </row>
    <row r="1456" spans="1:1" x14ac:dyDescent="0.25">
      <c r="A1456" s="3"/>
    </row>
    <row r="1457" spans="1:1" x14ac:dyDescent="0.25">
      <c r="A1457" s="3"/>
    </row>
    <row r="1458" spans="1:1" x14ac:dyDescent="0.25">
      <c r="A1458" s="3"/>
    </row>
    <row r="1459" spans="1:1" x14ac:dyDescent="0.25">
      <c r="A1459" s="3"/>
    </row>
    <row r="1460" spans="1:1" x14ac:dyDescent="0.25">
      <c r="A1460" s="3"/>
    </row>
    <row r="1461" spans="1:1" x14ac:dyDescent="0.25">
      <c r="A1461" s="3"/>
    </row>
    <row r="1462" spans="1:1" x14ac:dyDescent="0.25">
      <c r="A1462" s="3"/>
    </row>
    <row r="1463" spans="1:1" x14ac:dyDescent="0.25">
      <c r="A1463" s="3"/>
    </row>
    <row r="1464" spans="1:1" x14ac:dyDescent="0.25">
      <c r="A1464" s="3"/>
    </row>
    <row r="1465" spans="1:1" x14ac:dyDescent="0.25">
      <c r="A1465" s="3"/>
    </row>
    <row r="1466" spans="1:1" x14ac:dyDescent="0.25">
      <c r="A1466" s="3"/>
    </row>
    <row r="1467" spans="1:1" x14ac:dyDescent="0.25">
      <c r="A1467" s="3"/>
    </row>
    <row r="1468" spans="1:1" x14ac:dyDescent="0.25">
      <c r="A1468" s="3"/>
    </row>
    <row r="1469" spans="1:1" x14ac:dyDescent="0.25">
      <c r="A1469" s="3"/>
    </row>
    <row r="1470" spans="1:1" x14ac:dyDescent="0.25">
      <c r="A1470" s="3"/>
    </row>
    <row r="1471" spans="1:1" x14ac:dyDescent="0.25">
      <c r="A1471" s="3"/>
    </row>
    <row r="1472" spans="1:1" x14ac:dyDescent="0.25">
      <c r="A1472" s="3"/>
    </row>
    <row r="1473" spans="1:1" x14ac:dyDescent="0.25">
      <c r="A1473" s="3"/>
    </row>
    <row r="1474" spans="1:1" x14ac:dyDescent="0.25">
      <c r="A1474" s="3"/>
    </row>
    <row r="1475" spans="1:1" x14ac:dyDescent="0.25">
      <c r="A1475" s="3"/>
    </row>
    <row r="1476" spans="1:1" x14ac:dyDescent="0.25">
      <c r="A1476" s="3"/>
    </row>
    <row r="1477" spans="1:1" x14ac:dyDescent="0.25">
      <c r="A1477" s="3"/>
    </row>
    <row r="1478" spans="1:1" x14ac:dyDescent="0.25">
      <c r="A1478" s="3"/>
    </row>
    <row r="1479" spans="1:1" x14ac:dyDescent="0.25">
      <c r="A1479" s="3"/>
    </row>
    <row r="1480" spans="1:1" x14ac:dyDescent="0.25">
      <c r="A1480" s="3"/>
    </row>
    <row r="1481" spans="1:1" x14ac:dyDescent="0.25">
      <c r="A1481" s="3"/>
    </row>
    <row r="1482" spans="1:1" x14ac:dyDescent="0.25">
      <c r="A1482" s="3"/>
    </row>
    <row r="1483" spans="1:1" x14ac:dyDescent="0.25">
      <c r="A1483" s="3"/>
    </row>
    <row r="1484" spans="1:1" x14ac:dyDescent="0.25">
      <c r="A1484" s="3"/>
    </row>
    <row r="1485" spans="1:1" x14ac:dyDescent="0.25">
      <c r="A1485" s="3"/>
    </row>
    <row r="1486" spans="1:1" x14ac:dyDescent="0.25">
      <c r="A1486" s="3"/>
    </row>
    <row r="1487" spans="1:1" x14ac:dyDescent="0.25">
      <c r="A1487" s="3"/>
    </row>
    <row r="1488" spans="1:1" x14ac:dyDescent="0.25">
      <c r="A1488" s="3"/>
    </row>
    <row r="1489" spans="1:1" x14ac:dyDescent="0.25">
      <c r="A1489" s="3"/>
    </row>
    <row r="1490" spans="1:1" x14ac:dyDescent="0.25">
      <c r="A1490" s="3"/>
    </row>
    <row r="1491" spans="1:1" x14ac:dyDescent="0.25">
      <c r="A1491" s="3"/>
    </row>
    <row r="1492" spans="1:1" x14ac:dyDescent="0.25">
      <c r="A1492" s="3"/>
    </row>
    <row r="1493" spans="1:1" x14ac:dyDescent="0.25">
      <c r="A1493" s="3"/>
    </row>
    <row r="1494" spans="1:1" x14ac:dyDescent="0.25">
      <c r="A1494" s="3"/>
    </row>
    <row r="1495" spans="1:1" x14ac:dyDescent="0.25">
      <c r="A1495" s="3"/>
    </row>
    <row r="1496" spans="1:1" x14ac:dyDescent="0.25">
      <c r="A1496" s="3"/>
    </row>
    <row r="1497" spans="1:1" x14ac:dyDescent="0.25">
      <c r="A1497" s="3"/>
    </row>
    <row r="1498" spans="1:1" x14ac:dyDescent="0.25">
      <c r="A1498" s="3"/>
    </row>
    <row r="1499" spans="1:1" x14ac:dyDescent="0.25">
      <c r="A1499" s="3"/>
    </row>
    <row r="1500" spans="1:1" x14ac:dyDescent="0.25">
      <c r="A1500" s="3"/>
    </row>
    <row r="1501" spans="1:1" x14ac:dyDescent="0.25">
      <c r="A1501" s="3"/>
    </row>
    <row r="1502" spans="1:1" x14ac:dyDescent="0.25">
      <c r="A1502" s="3"/>
    </row>
    <row r="1503" spans="1:1" x14ac:dyDescent="0.25">
      <c r="A1503" s="3"/>
    </row>
    <row r="1504" spans="1:1" x14ac:dyDescent="0.25">
      <c r="A1504" s="3"/>
    </row>
    <row r="1505" spans="1:1" x14ac:dyDescent="0.25">
      <c r="A1505" s="3"/>
    </row>
    <row r="1506" spans="1:1" x14ac:dyDescent="0.25">
      <c r="A1506" s="3"/>
    </row>
    <row r="1507" spans="1:1" x14ac:dyDescent="0.25">
      <c r="A1507" s="3"/>
    </row>
    <row r="1508" spans="1:1" x14ac:dyDescent="0.25">
      <c r="A1508" s="3"/>
    </row>
    <row r="1509" spans="1:1" x14ac:dyDescent="0.25">
      <c r="A1509" s="3"/>
    </row>
    <row r="1510" spans="1:1" x14ac:dyDescent="0.25">
      <c r="A1510" s="3"/>
    </row>
    <row r="1511" spans="1:1" x14ac:dyDescent="0.25">
      <c r="A1511" s="3"/>
    </row>
    <row r="1512" spans="1:1" x14ac:dyDescent="0.25">
      <c r="A1512" s="3"/>
    </row>
    <row r="1513" spans="1:1" x14ac:dyDescent="0.25">
      <c r="A1513" s="3"/>
    </row>
    <row r="1514" spans="1:1" x14ac:dyDescent="0.25">
      <c r="A1514" s="3"/>
    </row>
    <row r="1515" spans="1:1" x14ac:dyDescent="0.25">
      <c r="A1515" s="3"/>
    </row>
    <row r="1516" spans="1:1" x14ac:dyDescent="0.25">
      <c r="A1516" s="3"/>
    </row>
    <row r="1517" spans="1:1" x14ac:dyDescent="0.25">
      <c r="A1517" s="3"/>
    </row>
    <row r="1518" spans="1:1" x14ac:dyDescent="0.25">
      <c r="A1518" s="3"/>
    </row>
    <row r="1519" spans="1:1" x14ac:dyDescent="0.25">
      <c r="A1519" s="3"/>
    </row>
    <row r="1520" spans="1:1" x14ac:dyDescent="0.25">
      <c r="A1520" s="3"/>
    </row>
    <row r="1521" spans="1:1" x14ac:dyDescent="0.25">
      <c r="A1521" s="3"/>
    </row>
    <row r="1522" spans="1:1" x14ac:dyDescent="0.25">
      <c r="A1522" s="3"/>
    </row>
    <row r="1523" spans="1:1" x14ac:dyDescent="0.25">
      <c r="A1523" s="3"/>
    </row>
    <row r="1524" spans="1:1" x14ac:dyDescent="0.25">
      <c r="A1524" s="3"/>
    </row>
    <row r="1525" spans="1:1" x14ac:dyDescent="0.25">
      <c r="A1525" s="3"/>
    </row>
    <row r="1526" spans="1:1" x14ac:dyDescent="0.25">
      <c r="A1526" s="3"/>
    </row>
    <row r="1527" spans="1:1" x14ac:dyDescent="0.25">
      <c r="A1527" s="3"/>
    </row>
    <row r="1528" spans="1:1" x14ac:dyDescent="0.25">
      <c r="A1528" s="3"/>
    </row>
    <row r="1529" spans="1:1" x14ac:dyDescent="0.25">
      <c r="A1529" s="3"/>
    </row>
    <row r="1530" spans="1:1" x14ac:dyDescent="0.25">
      <c r="A1530" s="3"/>
    </row>
    <row r="1531" spans="1:1" x14ac:dyDescent="0.25">
      <c r="A1531" s="3"/>
    </row>
    <row r="1532" spans="1:1" x14ac:dyDescent="0.25">
      <c r="A1532" s="3"/>
    </row>
    <row r="1533" spans="1:1" x14ac:dyDescent="0.25">
      <c r="A1533" s="3"/>
    </row>
    <row r="1534" spans="1:1" x14ac:dyDescent="0.25">
      <c r="A1534" s="3"/>
    </row>
    <row r="1535" spans="1:1" x14ac:dyDescent="0.25">
      <c r="A1535" s="3"/>
    </row>
    <row r="1536" spans="1:1" x14ac:dyDescent="0.25">
      <c r="A1536" s="3"/>
    </row>
    <row r="1537" spans="1:1" x14ac:dyDescent="0.25">
      <c r="A1537" s="3"/>
    </row>
    <row r="1538" spans="1:1" x14ac:dyDescent="0.25">
      <c r="A1538" s="3"/>
    </row>
    <row r="1539" spans="1:1" x14ac:dyDescent="0.25">
      <c r="A1539" s="3"/>
    </row>
    <row r="1540" spans="1:1" x14ac:dyDescent="0.25">
      <c r="A1540" s="3"/>
    </row>
    <row r="1541" spans="1:1" x14ac:dyDescent="0.25">
      <c r="A1541" s="3"/>
    </row>
    <row r="1542" spans="1:1" x14ac:dyDescent="0.25">
      <c r="A1542" s="3"/>
    </row>
    <row r="1543" spans="1:1" x14ac:dyDescent="0.25">
      <c r="A1543" s="3"/>
    </row>
    <row r="1544" spans="1:1" x14ac:dyDescent="0.25">
      <c r="A1544" s="3"/>
    </row>
    <row r="1545" spans="1:1" x14ac:dyDescent="0.25">
      <c r="A1545" s="3"/>
    </row>
    <row r="1546" spans="1:1" x14ac:dyDescent="0.25">
      <c r="A1546" s="3"/>
    </row>
    <row r="1547" spans="1:1" x14ac:dyDescent="0.25">
      <c r="A1547" s="3"/>
    </row>
    <row r="1548" spans="1:1" x14ac:dyDescent="0.25">
      <c r="A1548" s="3"/>
    </row>
    <row r="1549" spans="1:1" x14ac:dyDescent="0.25">
      <c r="A1549" s="3"/>
    </row>
    <row r="1550" spans="1:1" x14ac:dyDescent="0.25">
      <c r="A1550" s="3"/>
    </row>
    <row r="1551" spans="1:1" x14ac:dyDescent="0.25">
      <c r="A1551" s="3"/>
    </row>
    <row r="1552" spans="1:1" x14ac:dyDescent="0.25">
      <c r="A1552" s="3"/>
    </row>
    <row r="1553" spans="1:1" x14ac:dyDescent="0.25">
      <c r="A1553" s="3"/>
    </row>
    <row r="1554" spans="1:1" x14ac:dyDescent="0.25">
      <c r="A1554" s="3"/>
    </row>
    <row r="1555" spans="1:1" x14ac:dyDescent="0.25">
      <c r="A1555" s="3"/>
    </row>
    <row r="1556" spans="1:1" x14ac:dyDescent="0.25">
      <c r="A1556" s="3"/>
    </row>
    <row r="1557" spans="1:1" x14ac:dyDescent="0.25">
      <c r="A1557" s="3"/>
    </row>
    <row r="1558" spans="1:1" x14ac:dyDescent="0.25">
      <c r="A1558" s="3"/>
    </row>
    <row r="1559" spans="1:1" x14ac:dyDescent="0.25">
      <c r="A1559" s="3"/>
    </row>
    <row r="1560" spans="1:1" x14ac:dyDescent="0.25">
      <c r="A1560" s="3"/>
    </row>
    <row r="1561" spans="1:1" x14ac:dyDescent="0.25">
      <c r="A1561" s="3"/>
    </row>
    <row r="1562" spans="1:1" x14ac:dyDescent="0.25">
      <c r="A1562" s="3"/>
    </row>
    <row r="1563" spans="1:1" x14ac:dyDescent="0.25">
      <c r="A1563" s="3"/>
    </row>
    <row r="1564" spans="1:1" x14ac:dyDescent="0.25">
      <c r="A1564" s="3"/>
    </row>
    <row r="1565" spans="1:1" x14ac:dyDescent="0.25">
      <c r="A1565" s="3"/>
    </row>
    <row r="1566" spans="1:1" x14ac:dyDescent="0.25">
      <c r="A1566" s="3"/>
    </row>
    <row r="1567" spans="1:1" x14ac:dyDescent="0.25">
      <c r="A1567" s="3"/>
    </row>
    <row r="1568" spans="1:1" x14ac:dyDescent="0.25">
      <c r="A1568" s="3"/>
    </row>
    <row r="1569" spans="1:1" x14ac:dyDescent="0.25">
      <c r="A1569" s="3"/>
    </row>
    <row r="1570" spans="1:1" x14ac:dyDescent="0.25">
      <c r="A1570" s="3"/>
    </row>
    <row r="1571" spans="1:1" x14ac:dyDescent="0.25">
      <c r="A1571" s="3"/>
    </row>
    <row r="1572" spans="1:1" x14ac:dyDescent="0.25">
      <c r="A1572" s="3"/>
    </row>
    <row r="1573" spans="1:1" x14ac:dyDescent="0.25">
      <c r="A1573" s="3"/>
    </row>
    <row r="1574" spans="1:1" x14ac:dyDescent="0.25">
      <c r="A1574" s="3"/>
    </row>
    <row r="1575" spans="1:1" x14ac:dyDescent="0.25">
      <c r="A1575" s="3"/>
    </row>
    <row r="1576" spans="1:1" x14ac:dyDescent="0.25">
      <c r="A1576" s="3"/>
    </row>
    <row r="1577" spans="1:1" x14ac:dyDescent="0.25">
      <c r="A1577" s="3"/>
    </row>
    <row r="1578" spans="1:1" x14ac:dyDescent="0.25">
      <c r="A1578" s="3"/>
    </row>
    <row r="1579" spans="1:1" x14ac:dyDescent="0.25">
      <c r="A1579" s="3"/>
    </row>
    <row r="1580" spans="1:1" x14ac:dyDescent="0.25">
      <c r="A1580" s="3"/>
    </row>
    <row r="1581" spans="1:1" x14ac:dyDescent="0.25">
      <c r="A1581" s="3"/>
    </row>
    <row r="1582" spans="1:1" x14ac:dyDescent="0.25">
      <c r="A1582" s="3"/>
    </row>
    <row r="1583" spans="1:1" x14ac:dyDescent="0.25">
      <c r="A1583" s="3"/>
    </row>
    <row r="1584" spans="1:1" x14ac:dyDescent="0.25">
      <c r="A1584" s="3"/>
    </row>
    <row r="1585" spans="1:1" x14ac:dyDescent="0.25">
      <c r="A1585" s="3"/>
    </row>
    <row r="1586" spans="1:1" x14ac:dyDescent="0.25">
      <c r="A1586" s="3"/>
    </row>
    <row r="1587" spans="1:1" x14ac:dyDescent="0.25">
      <c r="A1587" s="3"/>
    </row>
    <row r="1588" spans="1:1" x14ac:dyDescent="0.25">
      <c r="A1588" s="3"/>
    </row>
    <row r="1589" spans="1:1" x14ac:dyDescent="0.25">
      <c r="A1589" s="3"/>
    </row>
    <row r="1590" spans="1:1" x14ac:dyDescent="0.25">
      <c r="A1590" s="3"/>
    </row>
    <row r="1591" spans="1:1" x14ac:dyDescent="0.25">
      <c r="A1591" s="3"/>
    </row>
    <row r="1592" spans="1:1" x14ac:dyDescent="0.25">
      <c r="A1592" s="3"/>
    </row>
    <row r="1593" spans="1:1" x14ac:dyDescent="0.25">
      <c r="A1593" s="3"/>
    </row>
    <row r="1594" spans="1:1" x14ac:dyDescent="0.25">
      <c r="A1594" s="3"/>
    </row>
    <row r="1595" spans="1:1" x14ac:dyDescent="0.25">
      <c r="A1595" s="3"/>
    </row>
    <row r="1596" spans="1:1" x14ac:dyDescent="0.25">
      <c r="A1596" s="3"/>
    </row>
    <row r="1597" spans="1:1" x14ac:dyDescent="0.25">
      <c r="A1597" s="3"/>
    </row>
    <row r="1598" spans="1:1" x14ac:dyDescent="0.25">
      <c r="A1598" s="3"/>
    </row>
    <row r="1599" spans="1:1" x14ac:dyDescent="0.25">
      <c r="A1599" s="3"/>
    </row>
    <row r="1600" spans="1:1" x14ac:dyDescent="0.25">
      <c r="A1600" s="3"/>
    </row>
    <row r="1601" spans="1:1" x14ac:dyDescent="0.25">
      <c r="A1601" s="3"/>
    </row>
    <row r="1602" spans="1:1" x14ac:dyDescent="0.25">
      <c r="A1602" s="3"/>
    </row>
    <row r="1603" spans="1:1" x14ac:dyDescent="0.25">
      <c r="A1603" s="3"/>
    </row>
    <row r="1604" spans="1:1" x14ac:dyDescent="0.25">
      <c r="A1604" s="3"/>
    </row>
    <row r="1605" spans="1:1" x14ac:dyDescent="0.25">
      <c r="A1605" s="3"/>
    </row>
    <row r="1606" spans="1:1" x14ac:dyDescent="0.25">
      <c r="A1606" s="3"/>
    </row>
    <row r="1607" spans="1:1" x14ac:dyDescent="0.25">
      <c r="A1607" s="3"/>
    </row>
    <row r="1608" spans="1:1" x14ac:dyDescent="0.25">
      <c r="A1608" s="3"/>
    </row>
    <row r="1609" spans="1:1" x14ac:dyDescent="0.25">
      <c r="A1609" s="3"/>
    </row>
    <row r="1610" spans="1:1" x14ac:dyDescent="0.25">
      <c r="A1610" s="3"/>
    </row>
    <row r="1611" spans="1:1" x14ac:dyDescent="0.25">
      <c r="A1611" s="3"/>
    </row>
    <row r="1612" spans="1:1" x14ac:dyDescent="0.25">
      <c r="A1612" s="3"/>
    </row>
    <row r="1613" spans="1:1" x14ac:dyDescent="0.25">
      <c r="A1613" s="3"/>
    </row>
    <row r="1614" spans="1:1" x14ac:dyDescent="0.25">
      <c r="A1614" s="3"/>
    </row>
    <row r="1615" spans="1:1" x14ac:dyDescent="0.25">
      <c r="A1615" s="3"/>
    </row>
    <row r="1616" spans="1:1" x14ac:dyDescent="0.25">
      <c r="A1616" s="3"/>
    </row>
    <row r="1617" spans="1:1" x14ac:dyDescent="0.25">
      <c r="A1617" s="3"/>
    </row>
    <row r="1618" spans="1:1" x14ac:dyDescent="0.25">
      <c r="A1618" s="3"/>
    </row>
    <row r="1619" spans="1:1" x14ac:dyDescent="0.25">
      <c r="A1619" s="3"/>
    </row>
    <row r="1620" spans="1:1" x14ac:dyDescent="0.25">
      <c r="A1620" s="3"/>
    </row>
    <row r="1621" spans="1:1" x14ac:dyDescent="0.25">
      <c r="A1621" s="3"/>
    </row>
    <row r="1622" spans="1:1" x14ac:dyDescent="0.25">
      <c r="A1622" s="3"/>
    </row>
    <row r="1623" spans="1:1" x14ac:dyDescent="0.25">
      <c r="A1623" s="3"/>
    </row>
    <row r="1624" spans="1:1" x14ac:dyDescent="0.25">
      <c r="A1624" s="3"/>
    </row>
    <row r="1625" spans="1:1" x14ac:dyDescent="0.25">
      <c r="A1625" s="3"/>
    </row>
    <row r="1626" spans="1:1" x14ac:dyDescent="0.25">
      <c r="A1626" s="3"/>
    </row>
    <row r="1627" spans="1:1" x14ac:dyDescent="0.25">
      <c r="A1627" s="3"/>
    </row>
    <row r="1628" spans="1:1" x14ac:dyDescent="0.25">
      <c r="A1628" s="3"/>
    </row>
    <row r="1629" spans="1:1" x14ac:dyDescent="0.25">
      <c r="A1629" s="3"/>
    </row>
    <row r="1630" spans="1:1" x14ac:dyDescent="0.25">
      <c r="A1630" s="3"/>
    </row>
    <row r="1631" spans="1:1" x14ac:dyDescent="0.25">
      <c r="A1631" s="3"/>
    </row>
    <row r="1632" spans="1:1" x14ac:dyDescent="0.25">
      <c r="A1632" s="3"/>
    </row>
    <row r="1633" spans="1:1" x14ac:dyDescent="0.25">
      <c r="A1633" s="3"/>
    </row>
    <row r="1634" spans="1:1" x14ac:dyDescent="0.25">
      <c r="A1634" s="3"/>
    </row>
    <row r="1635" spans="1:1" x14ac:dyDescent="0.25">
      <c r="A1635" s="3"/>
    </row>
    <row r="1636" spans="1:1" x14ac:dyDescent="0.25">
      <c r="A1636" s="3"/>
    </row>
    <row r="1637" spans="1:1" x14ac:dyDescent="0.25">
      <c r="A1637" s="3"/>
    </row>
    <row r="1638" spans="1:1" x14ac:dyDescent="0.25">
      <c r="A1638" s="3"/>
    </row>
    <row r="1639" spans="1:1" x14ac:dyDescent="0.25">
      <c r="A1639" s="3"/>
    </row>
    <row r="1640" spans="1:1" x14ac:dyDescent="0.25">
      <c r="A1640" s="3"/>
    </row>
    <row r="1641" spans="1:1" x14ac:dyDescent="0.25">
      <c r="A1641" s="3"/>
    </row>
    <row r="1642" spans="1:1" x14ac:dyDescent="0.25">
      <c r="A1642" s="3"/>
    </row>
    <row r="1643" spans="1:1" x14ac:dyDescent="0.25">
      <c r="A1643" s="3"/>
    </row>
    <row r="1644" spans="1:1" x14ac:dyDescent="0.25">
      <c r="A1644" s="3"/>
    </row>
    <row r="1645" spans="1:1" x14ac:dyDescent="0.25">
      <c r="A1645" s="3"/>
    </row>
    <row r="1646" spans="1:1" x14ac:dyDescent="0.25">
      <c r="A1646" s="3"/>
    </row>
    <row r="1647" spans="1:1" x14ac:dyDescent="0.25">
      <c r="A1647" s="3"/>
    </row>
    <row r="1648" spans="1:1" x14ac:dyDescent="0.25">
      <c r="A1648" s="3"/>
    </row>
    <row r="1649" spans="1:1" x14ac:dyDescent="0.25">
      <c r="A1649" s="3"/>
    </row>
    <row r="1650" spans="1:1" x14ac:dyDescent="0.25">
      <c r="A1650" s="3"/>
    </row>
    <row r="1651" spans="1:1" x14ac:dyDescent="0.25">
      <c r="A1651" s="3"/>
    </row>
    <row r="1652" spans="1:1" x14ac:dyDescent="0.25">
      <c r="A1652" s="3"/>
    </row>
    <row r="1653" spans="1:1" x14ac:dyDescent="0.25">
      <c r="A1653" s="3"/>
    </row>
    <row r="1654" spans="1:1" x14ac:dyDescent="0.25">
      <c r="A1654" s="3"/>
    </row>
    <row r="1655" spans="1:1" x14ac:dyDescent="0.25">
      <c r="A1655" s="3"/>
    </row>
    <row r="1656" spans="1:1" x14ac:dyDescent="0.25">
      <c r="A1656" s="3"/>
    </row>
    <row r="1657" spans="1:1" x14ac:dyDescent="0.25">
      <c r="A1657" s="3"/>
    </row>
    <row r="1658" spans="1:1" x14ac:dyDescent="0.25">
      <c r="A1658" s="3"/>
    </row>
    <row r="1659" spans="1:1" x14ac:dyDescent="0.25">
      <c r="A1659" s="3"/>
    </row>
    <row r="1660" spans="1:1" x14ac:dyDescent="0.25">
      <c r="A1660" s="3"/>
    </row>
    <row r="1661" spans="1:1" x14ac:dyDescent="0.25">
      <c r="A1661" s="3"/>
    </row>
    <row r="1662" spans="1:1" x14ac:dyDescent="0.25">
      <c r="A1662" s="3"/>
    </row>
    <row r="1663" spans="1:1" x14ac:dyDescent="0.25">
      <c r="A1663" s="3"/>
    </row>
    <row r="1664" spans="1:1" x14ac:dyDescent="0.25">
      <c r="A1664" s="3"/>
    </row>
    <row r="1665" spans="1:1" x14ac:dyDescent="0.25">
      <c r="A1665" s="3"/>
    </row>
    <row r="1666" spans="1:1" x14ac:dyDescent="0.25">
      <c r="A1666" s="3"/>
    </row>
    <row r="1667" spans="1:1" x14ac:dyDescent="0.25">
      <c r="A1667" s="3"/>
    </row>
    <row r="1668" spans="1:1" x14ac:dyDescent="0.25">
      <c r="A1668" s="3"/>
    </row>
    <row r="1669" spans="1:1" x14ac:dyDescent="0.25">
      <c r="A1669" s="3"/>
    </row>
    <row r="1670" spans="1:1" x14ac:dyDescent="0.25">
      <c r="A1670" s="3"/>
    </row>
    <row r="1671" spans="1:1" x14ac:dyDescent="0.25">
      <c r="A1671" s="3"/>
    </row>
    <row r="1672" spans="1:1" x14ac:dyDescent="0.25">
      <c r="A1672" s="3"/>
    </row>
    <row r="1673" spans="1:1" x14ac:dyDescent="0.25">
      <c r="A1673" s="3"/>
    </row>
    <row r="1674" spans="1:1" x14ac:dyDescent="0.25">
      <c r="A1674" s="3"/>
    </row>
    <row r="1675" spans="1:1" x14ac:dyDescent="0.25">
      <c r="A1675" s="3"/>
    </row>
    <row r="1676" spans="1:1" x14ac:dyDescent="0.25">
      <c r="A1676" s="3"/>
    </row>
    <row r="1677" spans="1:1" x14ac:dyDescent="0.25">
      <c r="A1677" s="3"/>
    </row>
    <row r="1678" spans="1:1" x14ac:dyDescent="0.25">
      <c r="A1678" s="3"/>
    </row>
    <row r="1679" spans="1:1" x14ac:dyDescent="0.25">
      <c r="A1679" s="3"/>
    </row>
    <row r="1680" spans="1:1" x14ac:dyDescent="0.25">
      <c r="A1680" s="3"/>
    </row>
    <row r="1681" spans="1:1" x14ac:dyDescent="0.25">
      <c r="A1681" s="3"/>
    </row>
    <row r="1682" spans="1:1" x14ac:dyDescent="0.25">
      <c r="A1682" s="3"/>
    </row>
    <row r="1683" spans="1:1" x14ac:dyDescent="0.25">
      <c r="A1683" s="3"/>
    </row>
    <row r="1684" spans="1:1" x14ac:dyDescent="0.25">
      <c r="A1684" s="3"/>
    </row>
    <row r="1685" spans="1:1" x14ac:dyDescent="0.25">
      <c r="A1685" s="3"/>
    </row>
    <row r="1686" spans="1:1" x14ac:dyDescent="0.25">
      <c r="A1686" s="3"/>
    </row>
    <row r="1687" spans="1:1" x14ac:dyDescent="0.25">
      <c r="A1687" s="3"/>
    </row>
    <row r="1688" spans="1:1" x14ac:dyDescent="0.25">
      <c r="A1688" s="3"/>
    </row>
    <row r="1689" spans="1:1" x14ac:dyDescent="0.25">
      <c r="A1689" s="3"/>
    </row>
    <row r="1690" spans="1:1" x14ac:dyDescent="0.25">
      <c r="A1690" s="3"/>
    </row>
    <row r="1691" spans="1:1" x14ac:dyDescent="0.25">
      <c r="A1691" s="3"/>
    </row>
    <row r="1692" spans="1:1" x14ac:dyDescent="0.25">
      <c r="A1692" s="3"/>
    </row>
    <row r="1693" spans="1:1" x14ac:dyDescent="0.25">
      <c r="A1693" s="3"/>
    </row>
    <row r="1694" spans="1:1" x14ac:dyDescent="0.25">
      <c r="A1694" s="3"/>
    </row>
    <row r="1695" spans="1:1" x14ac:dyDescent="0.25">
      <c r="A1695" s="3"/>
    </row>
    <row r="1696" spans="1:1" x14ac:dyDescent="0.25">
      <c r="A1696" s="3"/>
    </row>
    <row r="1697" spans="1:1" x14ac:dyDescent="0.25">
      <c r="A1697" s="3"/>
    </row>
    <row r="1698" spans="1:1" x14ac:dyDescent="0.25">
      <c r="A1698" s="3"/>
    </row>
    <row r="1699" spans="1:1" x14ac:dyDescent="0.25">
      <c r="A1699" s="3"/>
    </row>
    <row r="1700" spans="1:1" x14ac:dyDescent="0.25">
      <c r="A1700" s="3"/>
    </row>
    <row r="1701" spans="1:1" x14ac:dyDescent="0.25">
      <c r="A1701" s="3"/>
    </row>
    <row r="1702" spans="1:1" x14ac:dyDescent="0.25">
      <c r="A1702" s="3"/>
    </row>
    <row r="1703" spans="1:1" x14ac:dyDescent="0.25">
      <c r="A1703" s="3"/>
    </row>
    <row r="1704" spans="1:1" x14ac:dyDescent="0.25">
      <c r="A1704" s="3"/>
    </row>
    <row r="1705" spans="1:1" x14ac:dyDescent="0.25">
      <c r="A1705" s="3"/>
    </row>
    <row r="1706" spans="1:1" x14ac:dyDescent="0.25">
      <c r="A1706" s="3"/>
    </row>
    <row r="1707" spans="1:1" x14ac:dyDescent="0.25">
      <c r="A1707" s="3"/>
    </row>
    <row r="1708" spans="1:1" x14ac:dyDescent="0.25">
      <c r="A1708" s="3"/>
    </row>
    <row r="1709" spans="1:1" x14ac:dyDescent="0.25">
      <c r="A1709" s="3"/>
    </row>
    <row r="1710" spans="1:1" x14ac:dyDescent="0.25">
      <c r="A1710" s="3"/>
    </row>
    <row r="1711" spans="1:1" x14ac:dyDescent="0.25">
      <c r="A1711" s="3"/>
    </row>
    <row r="1712" spans="1:1" x14ac:dyDescent="0.25">
      <c r="A1712" s="3"/>
    </row>
    <row r="1713" spans="1:1" x14ac:dyDescent="0.25">
      <c r="A1713" s="3"/>
    </row>
    <row r="1714" spans="1:1" x14ac:dyDescent="0.25">
      <c r="A1714" s="3"/>
    </row>
    <row r="1715" spans="1:1" x14ac:dyDescent="0.25">
      <c r="A1715" s="3"/>
    </row>
    <row r="1716" spans="1:1" x14ac:dyDescent="0.25">
      <c r="A1716" s="3"/>
    </row>
    <row r="1717" spans="1:1" x14ac:dyDescent="0.25">
      <c r="A1717" s="3"/>
    </row>
    <row r="1718" spans="1:1" x14ac:dyDescent="0.25">
      <c r="A1718" s="3"/>
    </row>
    <row r="1719" spans="1:1" x14ac:dyDescent="0.25">
      <c r="A1719" s="3"/>
    </row>
    <row r="1720" spans="1:1" x14ac:dyDescent="0.25">
      <c r="A1720" s="3"/>
    </row>
    <row r="1721" spans="1:1" x14ac:dyDescent="0.25">
      <c r="A1721" s="3"/>
    </row>
    <row r="1722" spans="1:1" x14ac:dyDescent="0.25">
      <c r="A1722" s="3"/>
    </row>
    <row r="1723" spans="1:1" x14ac:dyDescent="0.25">
      <c r="A1723" s="3"/>
    </row>
    <row r="1724" spans="1:1" x14ac:dyDescent="0.25">
      <c r="A1724" s="3"/>
    </row>
    <row r="1725" spans="1:1" x14ac:dyDescent="0.25">
      <c r="A1725" s="3"/>
    </row>
    <row r="1726" spans="1:1" x14ac:dyDescent="0.25">
      <c r="A1726" s="3"/>
    </row>
    <row r="1727" spans="1:1" x14ac:dyDescent="0.25">
      <c r="A1727" s="3"/>
    </row>
    <row r="1728" spans="1:1" x14ac:dyDescent="0.25">
      <c r="A1728" s="3"/>
    </row>
    <row r="1729" spans="1:1" x14ac:dyDescent="0.25">
      <c r="A1729" s="3"/>
    </row>
    <row r="1730" spans="1:1" x14ac:dyDescent="0.25">
      <c r="A1730" s="3"/>
    </row>
    <row r="1731" spans="1:1" x14ac:dyDescent="0.25">
      <c r="A1731" s="3"/>
    </row>
    <row r="1732" spans="1:1" x14ac:dyDescent="0.25">
      <c r="A1732" s="3"/>
    </row>
    <row r="1733" spans="1:1" x14ac:dyDescent="0.25">
      <c r="A1733" s="3"/>
    </row>
    <row r="1734" spans="1:1" x14ac:dyDescent="0.25">
      <c r="A1734" s="3"/>
    </row>
    <row r="1735" spans="1:1" x14ac:dyDescent="0.25">
      <c r="A1735" s="3"/>
    </row>
    <row r="1736" spans="1:1" x14ac:dyDescent="0.25">
      <c r="A1736" s="3"/>
    </row>
    <row r="1737" spans="1:1" x14ac:dyDescent="0.25">
      <c r="A1737" s="3"/>
    </row>
    <row r="1738" spans="1:1" x14ac:dyDescent="0.25">
      <c r="A1738" s="3"/>
    </row>
    <row r="1739" spans="1:1" x14ac:dyDescent="0.25">
      <c r="A1739" s="3"/>
    </row>
    <row r="1740" spans="1:1" x14ac:dyDescent="0.25">
      <c r="A1740" s="3"/>
    </row>
    <row r="1741" spans="1:1" x14ac:dyDescent="0.25">
      <c r="A1741" s="3"/>
    </row>
    <row r="1742" spans="1:1" x14ac:dyDescent="0.25">
      <c r="A1742" s="3"/>
    </row>
    <row r="1743" spans="1:1" x14ac:dyDescent="0.25">
      <c r="A1743" s="3"/>
    </row>
    <row r="1744" spans="1:1" x14ac:dyDescent="0.25">
      <c r="A1744" s="3"/>
    </row>
    <row r="1745" spans="1:1" x14ac:dyDescent="0.25">
      <c r="A1745" s="3"/>
    </row>
    <row r="1746" spans="1:1" x14ac:dyDescent="0.25">
      <c r="A1746" s="3"/>
    </row>
    <row r="1747" spans="1:1" x14ac:dyDescent="0.25">
      <c r="A1747" s="3"/>
    </row>
    <row r="1748" spans="1:1" x14ac:dyDescent="0.25">
      <c r="A1748" s="3"/>
    </row>
    <row r="1749" spans="1:1" x14ac:dyDescent="0.25">
      <c r="A1749" s="3"/>
    </row>
    <row r="1750" spans="1:1" x14ac:dyDescent="0.25">
      <c r="A1750" s="3"/>
    </row>
    <row r="1751" spans="1:1" x14ac:dyDescent="0.25">
      <c r="A1751" s="3"/>
    </row>
    <row r="1752" spans="1:1" x14ac:dyDescent="0.25">
      <c r="A1752" s="3"/>
    </row>
    <row r="1753" spans="1:1" x14ac:dyDescent="0.25">
      <c r="A1753" s="3"/>
    </row>
    <row r="1754" spans="1:1" x14ac:dyDescent="0.25">
      <c r="A1754" s="3"/>
    </row>
    <row r="1755" spans="1:1" x14ac:dyDescent="0.25">
      <c r="A1755" s="3"/>
    </row>
    <row r="1756" spans="1:1" x14ac:dyDescent="0.25">
      <c r="A1756" s="3"/>
    </row>
    <row r="1757" spans="1:1" x14ac:dyDescent="0.25">
      <c r="A1757" s="3"/>
    </row>
    <row r="1758" spans="1:1" x14ac:dyDescent="0.25">
      <c r="A1758" s="3"/>
    </row>
    <row r="1759" spans="1:1" x14ac:dyDescent="0.25">
      <c r="A1759" s="3"/>
    </row>
    <row r="1760" spans="1:1" x14ac:dyDescent="0.25">
      <c r="A1760" s="3"/>
    </row>
    <row r="1761" spans="1:1" x14ac:dyDescent="0.25">
      <c r="A1761" s="3"/>
    </row>
    <row r="1762" spans="1:1" x14ac:dyDescent="0.25">
      <c r="A1762" s="3"/>
    </row>
    <row r="1763" spans="1:1" x14ac:dyDescent="0.25">
      <c r="A1763" s="3"/>
    </row>
    <row r="1764" spans="1:1" x14ac:dyDescent="0.25">
      <c r="A1764" s="3"/>
    </row>
    <row r="1765" spans="1:1" x14ac:dyDescent="0.25">
      <c r="A1765" s="3"/>
    </row>
    <row r="1766" spans="1:1" x14ac:dyDescent="0.25">
      <c r="A1766" s="3"/>
    </row>
    <row r="1767" spans="1:1" x14ac:dyDescent="0.25">
      <c r="A1767" s="3"/>
    </row>
    <row r="1768" spans="1:1" x14ac:dyDescent="0.25">
      <c r="A1768" s="3"/>
    </row>
    <row r="1769" spans="1:1" x14ac:dyDescent="0.25">
      <c r="A1769" s="3"/>
    </row>
    <row r="1770" spans="1:1" x14ac:dyDescent="0.25">
      <c r="A1770" s="3"/>
    </row>
    <row r="1771" spans="1:1" x14ac:dyDescent="0.25">
      <c r="A1771" s="3"/>
    </row>
    <row r="1772" spans="1:1" x14ac:dyDescent="0.25">
      <c r="A1772" s="3"/>
    </row>
    <row r="1773" spans="1:1" x14ac:dyDescent="0.25">
      <c r="A1773" s="3"/>
    </row>
    <row r="1774" spans="1:1" x14ac:dyDescent="0.25">
      <c r="A1774" s="3"/>
    </row>
    <row r="1775" spans="1:1" x14ac:dyDescent="0.25">
      <c r="A1775" s="3"/>
    </row>
    <row r="1776" spans="1:1" x14ac:dyDescent="0.25">
      <c r="A1776" s="3"/>
    </row>
    <row r="1777" spans="1:1" x14ac:dyDescent="0.25">
      <c r="A1777" s="3"/>
    </row>
    <row r="1778" spans="1:1" x14ac:dyDescent="0.25">
      <c r="A1778" s="3"/>
    </row>
    <row r="1779" spans="1:1" x14ac:dyDescent="0.25">
      <c r="A1779" s="3"/>
    </row>
    <row r="1780" spans="1:1" x14ac:dyDescent="0.25">
      <c r="A1780" s="3"/>
    </row>
    <row r="1781" spans="1:1" x14ac:dyDescent="0.25">
      <c r="A1781" s="3"/>
    </row>
    <row r="1782" spans="1:1" x14ac:dyDescent="0.25">
      <c r="A1782" s="3"/>
    </row>
    <row r="1783" spans="1:1" x14ac:dyDescent="0.25">
      <c r="A1783" s="3"/>
    </row>
    <row r="1784" spans="1:1" x14ac:dyDescent="0.25">
      <c r="A1784" s="3"/>
    </row>
    <row r="1785" spans="1:1" x14ac:dyDescent="0.25">
      <c r="A1785" s="3"/>
    </row>
    <row r="1786" spans="1:1" x14ac:dyDescent="0.25">
      <c r="A1786" s="3"/>
    </row>
    <row r="1787" spans="1:1" x14ac:dyDescent="0.25">
      <c r="A1787" s="3"/>
    </row>
    <row r="1788" spans="1:1" x14ac:dyDescent="0.25">
      <c r="A1788" s="3"/>
    </row>
    <row r="1789" spans="1:1" x14ac:dyDescent="0.25">
      <c r="A1789" s="3"/>
    </row>
    <row r="1790" spans="1:1" x14ac:dyDescent="0.25">
      <c r="A1790" s="3"/>
    </row>
    <row r="1791" spans="1:1" x14ac:dyDescent="0.25">
      <c r="A1791" s="3"/>
    </row>
    <row r="1792" spans="1:1" x14ac:dyDescent="0.25">
      <c r="A1792" s="3"/>
    </row>
    <row r="1793" spans="1:1" x14ac:dyDescent="0.25">
      <c r="A1793" s="3"/>
    </row>
    <row r="1794" spans="1:1" x14ac:dyDescent="0.25">
      <c r="A1794" s="3"/>
    </row>
    <row r="1795" spans="1:1" x14ac:dyDescent="0.25">
      <c r="A1795" s="3"/>
    </row>
    <row r="1796" spans="1:1" x14ac:dyDescent="0.25">
      <c r="A1796" s="3"/>
    </row>
    <row r="1797" spans="1:1" x14ac:dyDescent="0.25">
      <c r="A1797" s="3"/>
    </row>
    <row r="1798" spans="1:1" x14ac:dyDescent="0.25">
      <c r="A1798" s="3"/>
    </row>
    <row r="1799" spans="1:1" x14ac:dyDescent="0.25">
      <c r="A1799" s="3"/>
    </row>
    <row r="1800" spans="1:1" x14ac:dyDescent="0.25">
      <c r="A1800" s="3"/>
    </row>
    <row r="1801" spans="1:1" x14ac:dyDescent="0.25">
      <c r="A1801" s="3"/>
    </row>
    <row r="1802" spans="1:1" x14ac:dyDescent="0.25">
      <c r="A1802" s="3"/>
    </row>
    <row r="1803" spans="1:1" x14ac:dyDescent="0.25">
      <c r="A1803" s="3"/>
    </row>
    <row r="1804" spans="1:1" x14ac:dyDescent="0.25">
      <c r="A1804" s="3"/>
    </row>
    <row r="1805" spans="1:1" x14ac:dyDescent="0.25">
      <c r="A1805" s="3"/>
    </row>
    <row r="1806" spans="1:1" x14ac:dyDescent="0.25">
      <c r="A1806" s="3"/>
    </row>
    <row r="1807" spans="1:1" x14ac:dyDescent="0.25">
      <c r="A1807" s="3"/>
    </row>
    <row r="1808" spans="1:1" x14ac:dyDescent="0.25">
      <c r="A1808" s="3"/>
    </row>
    <row r="1809" spans="1:1" x14ac:dyDescent="0.25">
      <c r="A1809" s="3"/>
    </row>
    <row r="1810" spans="1:1" x14ac:dyDescent="0.25">
      <c r="A1810" s="3"/>
    </row>
    <row r="1811" spans="1:1" x14ac:dyDescent="0.25">
      <c r="A1811" s="3"/>
    </row>
    <row r="1812" spans="1:1" x14ac:dyDescent="0.25">
      <c r="A1812" s="3"/>
    </row>
    <row r="1813" spans="1:1" x14ac:dyDescent="0.25">
      <c r="A1813" s="3"/>
    </row>
    <row r="1814" spans="1:1" x14ac:dyDescent="0.25">
      <c r="A1814" s="3"/>
    </row>
    <row r="1815" spans="1:1" x14ac:dyDescent="0.25">
      <c r="A1815" s="3"/>
    </row>
    <row r="1816" spans="1:1" x14ac:dyDescent="0.25">
      <c r="A1816" s="3"/>
    </row>
    <row r="1817" spans="1:1" x14ac:dyDescent="0.25">
      <c r="A1817" s="3"/>
    </row>
    <row r="1818" spans="1:1" x14ac:dyDescent="0.25">
      <c r="A1818" s="3"/>
    </row>
    <row r="1819" spans="1:1" x14ac:dyDescent="0.25">
      <c r="A1819" s="3"/>
    </row>
    <row r="1820" spans="1:1" x14ac:dyDescent="0.25">
      <c r="A1820" s="3"/>
    </row>
    <row r="1821" spans="1:1" x14ac:dyDescent="0.25">
      <c r="A1821" s="3"/>
    </row>
    <row r="1822" spans="1:1" x14ac:dyDescent="0.25">
      <c r="A1822" s="3"/>
    </row>
    <row r="1823" spans="1:1" x14ac:dyDescent="0.25">
      <c r="A1823" s="3"/>
    </row>
    <row r="1824" spans="1:1" x14ac:dyDescent="0.25">
      <c r="A1824" s="3"/>
    </row>
    <row r="1825" spans="1:1" x14ac:dyDescent="0.25">
      <c r="A1825" s="3"/>
    </row>
    <row r="1826" spans="1:1" x14ac:dyDescent="0.25">
      <c r="A1826" s="3"/>
    </row>
    <row r="1827" spans="1:1" x14ac:dyDescent="0.25">
      <c r="A1827" s="3"/>
    </row>
    <row r="1828" spans="1:1" x14ac:dyDescent="0.25">
      <c r="A1828" s="3"/>
    </row>
    <row r="1829" spans="1:1" x14ac:dyDescent="0.25">
      <c r="A1829" s="3"/>
    </row>
    <row r="1830" spans="1:1" x14ac:dyDescent="0.25">
      <c r="A1830" s="3"/>
    </row>
    <row r="1831" spans="1:1" x14ac:dyDescent="0.25">
      <c r="A1831" s="3"/>
    </row>
    <row r="1832" spans="1:1" x14ac:dyDescent="0.25">
      <c r="A1832" s="3"/>
    </row>
    <row r="1833" spans="1:1" x14ac:dyDescent="0.25">
      <c r="A1833" s="3"/>
    </row>
    <row r="1834" spans="1:1" x14ac:dyDescent="0.25">
      <c r="A1834" s="3"/>
    </row>
    <row r="1835" spans="1:1" x14ac:dyDescent="0.25">
      <c r="A1835" s="3"/>
    </row>
    <row r="1836" spans="1:1" x14ac:dyDescent="0.25">
      <c r="A1836" s="3"/>
    </row>
    <row r="1837" spans="1:1" x14ac:dyDescent="0.25">
      <c r="A1837" s="3"/>
    </row>
    <row r="1838" spans="1:1" x14ac:dyDescent="0.25">
      <c r="A1838" s="3"/>
    </row>
    <row r="1839" spans="1:1" x14ac:dyDescent="0.25">
      <c r="A1839" s="3"/>
    </row>
    <row r="1840" spans="1:1" x14ac:dyDescent="0.25">
      <c r="A1840" s="3"/>
    </row>
    <row r="1841" spans="1:1" x14ac:dyDescent="0.25">
      <c r="A1841" s="3"/>
    </row>
    <row r="1842" spans="1:1" x14ac:dyDescent="0.25">
      <c r="A1842" s="3"/>
    </row>
    <row r="1843" spans="1:1" x14ac:dyDescent="0.25">
      <c r="A1843" s="3"/>
    </row>
    <row r="1844" spans="1:1" x14ac:dyDescent="0.25">
      <c r="A1844" s="3"/>
    </row>
    <row r="1845" spans="1:1" x14ac:dyDescent="0.25">
      <c r="A1845" s="3"/>
    </row>
    <row r="1846" spans="1:1" x14ac:dyDescent="0.25">
      <c r="A1846" s="3"/>
    </row>
    <row r="1847" spans="1:1" x14ac:dyDescent="0.25">
      <c r="A1847" s="3"/>
    </row>
    <row r="1848" spans="1:1" x14ac:dyDescent="0.25">
      <c r="A1848" s="3"/>
    </row>
    <row r="1849" spans="1:1" x14ac:dyDescent="0.25">
      <c r="A1849" s="3"/>
    </row>
    <row r="1850" spans="1:1" x14ac:dyDescent="0.25">
      <c r="A1850" s="3"/>
    </row>
    <row r="1851" spans="1:1" x14ac:dyDescent="0.25">
      <c r="A1851" s="3"/>
    </row>
    <row r="1852" spans="1:1" x14ac:dyDescent="0.25">
      <c r="A1852" s="3"/>
    </row>
    <row r="1853" spans="1:1" x14ac:dyDescent="0.25">
      <c r="A1853" s="3"/>
    </row>
    <row r="1854" spans="1:1" x14ac:dyDescent="0.25">
      <c r="A1854" s="3"/>
    </row>
    <row r="1855" spans="1:1" x14ac:dyDescent="0.25">
      <c r="A1855" s="3"/>
    </row>
    <row r="1856" spans="1:1" x14ac:dyDescent="0.25">
      <c r="A1856" s="3"/>
    </row>
    <row r="1857" spans="1:1" x14ac:dyDescent="0.25">
      <c r="A1857" s="3"/>
    </row>
    <row r="1858" spans="1:1" x14ac:dyDescent="0.25">
      <c r="A1858" s="3"/>
    </row>
    <row r="1859" spans="1:1" x14ac:dyDescent="0.25">
      <c r="A1859" s="3"/>
    </row>
    <row r="1860" spans="1:1" x14ac:dyDescent="0.25">
      <c r="A1860" s="3"/>
    </row>
    <row r="1861" spans="1:1" x14ac:dyDescent="0.25">
      <c r="A1861" s="3"/>
    </row>
    <row r="1862" spans="1:1" x14ac:dyDescent="0.25">
      <c r="A1862" s="3"/>
    </row>
    <row r="1863" spans="1:1" x14ac:dyDescent="0.25">
      <c r="A1863" s="3"/>
    </row>
    <row r="1864" spans="1:1" x14ac:dyDescent="0.25">
      <c r="A1864" s="3"/>
    </row>
    <row r="1865" spans="1:1" x14ac:dyDescent="0.25">
      <c r="A1865" s="3"/>
    </row>
    <row r="1866" spans="1:1" x14ac:dyDescent="0.25">
      <c r="A1866" s="3"/>
    </row>
    <row r="1867" spans="1:1" x14ac:dyDescent="0.25">
      <c r="A1867" s="3"/>
    </row>
    <row r="1868" spans="1:1" x14ac:dyDescent="0.25">
      <c r="A1868" s="3"/>
    </row>
    <row r="1869" spans="1:1" x14ac:dyDescent="0.25">
      <c r="A1869" s="3"/>
    </row>
    <row r="1870" spans="1:1" x14ac:dyDescent="0.25">
      <c r="A1870" s="3"/>
    </row>
    <row r="1871" spans="1:1" x14ac:dyDescent="0.25">
      <c r="A1871" s="3"/>
    </row>
    <row r="1872" spans="1:1" x14ac:dyDescent="0.25">
      <c r="A1872" s="3"/>
    </row>
    <row r="1873" spans="1:1" x14ac:dyDescent="0.25">
      <c r="A1873" s="3"/>
    </row>
    <row r="1874" spans="1:1" x14ac:dyDescent="0.25">
      <c r="A1874" s="3"/>
    </row>
    <row r="1875" spans="1:1" x14ac:dyDescent="0.25">
      <c r="A1875" s="3"/>
    </row>
    <row r="1876" spans="1:1" x14ac:dyDescent="0.25">
      <c r="A1876" s="3"/>
    </row>
    <row r="1877" spans="1:1" x14ac:dyDescent="0.25">
      <c r="A1877" s="3"/>
    </row>
    <row r="1878" spans="1:1" x14ac:dyDescent="0.25">
      <c r="A1878" s="3"/>
    </row>
    <row r="1879" spans="1:1" x14ac:dyDescent="0.25">
      <c r="A1879" s="3"/>
    </row>
    <row r="1880" spans="1:1" x14ac:dyDescent="0.25">
      <c r="A1880" s="3"/>
    </row>
    <row r="1881" spans="1:1" x14ac:dyDescent="0.25">
      <c r="A1881" s="3"/>
    </row>
    <row r="1882" spans="1:1" x14ac:dyDescent="0.25">
      <c r="A1882" s="3"/>
    </row>
    <row r="1883" spans="1:1" x14ac:dyDescent="0.25">
      <c r="A1883" s="3"/>
    </row>
    <row r="1884" spans="1:1" x14ac:dyDescent="0.25">
      <c r="A1884" s="3"/>
    </row>
    <row r="1885" spans="1:1" x14ac:dyDescent="0.25">
      <c r="A1885" s="3"/>
    </row>
    <row r="1886" spans="1:1" x14ac:dyDescent="0.25">
      <c r="A1886" s="3"/>
    </row>
    <row r="1887" spans="1:1" x14ac:dyDescent="0.25">
      <c r="A1887" s="3"/>
    </row>
    <row r="1888" spans="1:1" x14ac:dyDescent="0.25">
      <c r="A1888" s="3"/>
    </row>
    <row r="1889" spans="1:1" x14ac:dyDescent="0.25">
      <c r="A1889" s="3"/>
    </row>
    <row r="1890" spans="1:1" x14ac:dyDescent="0.25">
      <c r="A1890" s="3"/>
    </row>
    <row r="1891" spans="1:1" x14ac:dyDescent="0.25">
      <c r="A1891" s="3"/>
    </row>
    <row r="1892" spans="1:1" x14ac:dyDescent="0.25">
      <c r="A1892" s="3"/>
    </row>
    <row r="1893" spans="1:1" x14ac:dyDescent="0.25">
      <c r="A1893" s="3"/>
    </row>
    <row r="1894" spans="1:1" x14ac:dyDescent="0.25">
      <c r="A1894" s="3"/>
    </row>
    <row r="1895" spans="1:1" x14ac:dyDescent="0.25">
      <c r="A1895" s="3"/>
    </row>
    <row r="1896" spans="1:1" x14ac:dyDescent="0.25">
      <c r="A1896" s="3"/>
    </row>
    <row r="1897" spans="1:1" x14ac:dyDescent="0.25">
      <c r="A1897" s="3"/>
    </row>
    <row r="1898" spans="1:1" x14ac:dyDescent="0.25">
      <c r="A1898" s="3"/>
    </row>
    <row r="1899" spans="1:1" x14ac:dyDescent="0.25">
      <c r="A1899" s="3"/>
    </row>
    <row r="1900" spans="1:1" x14ac:dyDescent="0.25">
      <c r="A1900" s="3"/>
    </row>
    <row r="1901" spans="1:1" x14ac:dyDescent="0.25">
      <c r="A1901" s="3"/>
    </row>
    <row r="1902" spans="1:1" x14ac:dyDescent="0.25">
      <c r="A1902" s="3"/>
    </row>
    <row r="1903" spans="1:1" x14ac:dyDescent="0.25">
      <c r="A1903" s="3"/>
    </row>
    <row r="1904" spans="1:1" x14ac:dyDescent="0.25">
      <c r="A1904" s="3"/>
    </row>
    <row r="1905" spans="1:1" x14ac:dyDescent="0.25">
      <c r="A1905" s="3"/>
    </row>
    <row r="1906" spans="1:1" x14ac:dyDescent="0.25">
      <c r="A1906" s="3"/>
    </row>
    <row r="1907" spans="1:1" x14ac:dyDescent="0.25">
      <c r="A1907" s="3"/>
    </row>
    <row r="1908" spans="1:1" x14ac:dyDescent="0.25">
      <c r="A1908" s="3"/>
    </row>
    <row r="1909" spans="1:1" x14ac:dyDescent="0.25">
      <c r="A1909" s="3"/>
    </row>
    <row r="1910" spans="1:1" x14ac:dyDescent="0.25">
      <c r="A1910" s="3"/>
    </row>
    <row r="1911" spans="1:1" x14ac:dyDescent="0.25">
      <c r="A1911" s="3"/>
    </row>
    <row r="1912" spans="1:1" x14ac:dyDescent="0.25">
      <c r="A1912" s="3"/>
    </row>
    <row r="1913" spans="1:1" x14ac:dyDescent="0.25">
      <c r="A1913" s="3"/>
    </row>
    <row r="1914" spans="1:1" x14ac:dyDescent="0.25">
      <c r="A1914" s="3"/>
    </row>
    <row r="1915" spans="1:1" x14ac:dyDescent="0.25">
      <c r="A1915" s="3"/>
    </row>
    <row r="1916" spans="1:1" x14ac:dyDescent="0.25">
      <c r="A1916" s="3"/>
    </row>
    <row r="1917" spans="1:1" x14ac:dyDescent="0.25">
      <c r="A1917" s="3"/>
    </row>
    <row r="1918" spans="1:1" x14ac:dyDescent="0.25">
      <c r="A1918" s="3"/>
    </row>
    <row r="1919" spans="1:1" x14ac:dyDescent="0.25">
      <c r="A1919" s="3"/>
    </row>
    <row r="1920" spans="1:1" x14ac:dyDescent="0.25">
      <c r="A1920" s="3"/>
    </row>
    <row r="1921" spans="1:1" x14ac:dyDescent="0.25">
      <c r="A1921" s="3"/>
    </row>
    <row r="1922" spans="1:1" x14ac:dyDescent="0.25">
      <c r="A1922" s="3"/>
    </row>
    <row r="1923" spans="1:1" x14ac:dyDescent="0.25">
      <c r="A1923" s="3"/>
    </row>
    <row r="1924" spans="1:1" x14ac:dyDescent="0.25">
      <c r="A1924" s="3"/>
    </row>
    <row r="1925" spans="1:1" x14ac:dyDescent="0.25">
      <c r="A1925" s="3"/>
    </row>
    <row r="1926" spans="1:1" x14ac:dyDescent="0.25">
      <c r="A1926" s="3"/>
    </row>
    <row r="1927" spans="1:1" x14ac:dyDescent="0.25">
      <c r="A1927" s="3"/>
    </row>
    <row r="1928" spans="1:1" x14ac:dyDescent="0.25">
      <c r="A1928" s="3"/>
    </row>
    <row r="1929" spans="1:1" x14ac:dyDescent="0.25">
      <c r="A1929" s="3"/>
    </row>
    <row r="1930" spans="1:1" x14ac:dyDescent="0.25">
      <c r="A1930" s="3"/>
    </row>
    <row r="1931" spans="1:1" x14ac:dyDescent="0.25">
      <c r="A1931" s="3"/>
    </row>
    <row r="1932" spans="1:1" x14ac:dyDescent="0.25">
      <c r="A1932" s="3"/>
    </row>
    <row r="1933" spans="1:1" x14ac:dyDescent="0.25">
      <c r="A1933" s="3"/>
    </row>
    <row r="1934" spans="1:1" x14ac:dyDescent="0.25">
      <c r="A1934" s="3"/>
    </row>
    <row r="1935" spans="1:1" x14ac:dyDescent="0.25">
      <c r="A1935" s="3"/>
    </row>
    <row r="1936" spans="1:1" x14ac:dyDescent="0.25">
      <c r="A1936" s="3"/>
    </row>
    <row r="1937" spans="1:1" x14ac:dyDescent="0.25">
      <c r="A1937" s="3"/>
    </row>
    <row r="1938" spans="1:1" x14ac:dyDescent="0.25">
      <c r="A1938" s="3"/>
    </row>
    <row r="1939" spans="1:1" x14ac:dyDescent="0.25">
      <c r="A1939" s="3"/>
    </row>
    <row r="1940" spans="1:1" x14ac:dyDescent="0.25">
      <c r="A1940" s="3"/>
    </row>
    <row r="1941" spans="1:1" x14ac:dyDescent="0.25">
      <c r="A1941" s="3"/>
    </row>
    <row r="1942" spans="1:1" x14ac:dyDescent="0.25">
      <c r="A1942" s="3"/>
    </row>
    <row r="1943" spans="1:1" x14ac:dyDescent="0.25">
      <c r="A1943" s="3"/>
    </row>
    <row r="1944" spans="1:1" x14ac:dyDescent="0.25">
      <c r="A1944" s="3"/>
    </row>
    <row r="1945" spans="1:1" x14ac:dyDescent="0.25">
      <c r="A1945" s="3"/>
    </row>
    <row r="1946" spans="1:1" x14ac:dyDescent="0.25">
      <c r="A1946" s="3"/>
    </row>
    <row r="1947" spans="1:1" x14ac:dyDescent="0.25">
      <c r="A1947" s="3"/>
    </row>
    <row r="1948" spans="1:1" x14ac:dyDescent="0.25">
      <c r="A1948" s="3"/>
    </row>
    <row r="1949" spans="1:1" x14ac:dyDescent="0.25">
      <c r="A1949" s="3"/>
    </row>
    <row r="1950" spans="1:1" x14ac:dyDescent="0.25">
      <c r="A1950" s="3"/>
    </row>
    <row r="1951" spans="1:1" x14ac:dyDescent="0.25">
      <c r="A1951" s="3"/>
    </row>
    <row r="1952" spans="1:1" x14ac:dyDescent="0.25">
      <c r="A1952" s="3"/>
    </row>
    <row r="1953" spans="1:1" x14ac:dyDescent="0.25">
      <c r="A1953" s="3"/>
    </row>
    <row r="1954" spans="1:1" x14ac:dyDescent="0.25">
      <c r="A1954" s="3"/>
    </row>
    <row r="1955" spans="1:1" x14ac:dyDescent="0.25">
      <c r="A1955" s="3"/>
    </row>
    <row r="1956" spans="1:1" x14ac:dyDescent="0.25">
      <c r="A1956" s="3"/>
    </row>
    <row r="1957" spans="1:1" x14ac:dyDescent="0.25">
      <c r="A1957" s="3"/>
    </row>
    <row r="1958" spans="1:1" x14ac:dyDescent="0.25">
      <c r="A1958" s="3"/>
    </row>
    <row r="1959" spans="1:1" x14ac:dyDescent="0.25">
      <c r="A1959" s="3"/>
    </row>
    <row r="1960" spans="1:1" x14ac:dyDescent="0.25">
      <c r="A1960" s="3"/>
    </row>
    <row r="1961" spans="1:1" x14ac:dyDescent="0.25">
      <c r="A1961" s="3"/>
    </row>
    <row r="1962" spans="1:1" x14ac:dyDescent="0.25">
      <c r="A1962" s="3"/>
    </row>
    <row r="1963" spans="1:1" x14ac:dyDescent="0.25">
      <c r="A1963" s="3"/>
    </row>
    <row r="1964" spans="1:1" x14ac:dyDescent="0.25">
      <c r="A1964" s="3"/>
    </row>
    <row r="1965" spans="1:1" x14ac:dyDescent="0.25">
      <c r="A1965" s="3"/>
    </row>
    <row r="1966" spans="1:1" x14ac:dyDescent="0.25">
      <c r="A1966" s="3"/>
    </row>
    <row r="1967" spans="1:1" x14ac:dyDescent="0.25">
      <c r="A1967" s="3"/>
    </row>
    <row r="1968" spans="1:1" x14ac:dyDescent="0.25">
      <c r="A1968" s="3"/>
    </row>
    <row r="1969" spans="1:1" x14ac:dyDescent="0.25">
      <c r="A1969" s="3"/>
    </row>
    <row r="1970" spans="1:1" x14ac:dyDescent="0.25">
      <c r="A1970" s="3"/>
    </row>
    <row r="1971" spans="1:1" x14ac:dyDescent="0.25">
      <c r="A1971" s="3"/>
    </row>
    <row r="1972" spans="1:1" x14ac:dyDescent="0.25">
      <c r="A1972" s="3"/>
    </row>
    <row r="1973" spans="1:1" x14ac:dyDescent="0.25">
      <c r="A1973" s="3"/>
    </row>
    <row r="1974" spans="1:1" x14ac:dyDescent="0.25">
      <c r="A1974" s="3"/>
    </row>
    <row r="1975" spans="1:1" x14ac:dyDescent="0.25">
      <c r="A1975" s="3"/>
    </row>
    <row r="1976" spans="1:1" x14ac:dyDescent="0.25">
      <c r="A1976" s="3"/>
    </row>
    <row r="1977" spans="1:1" x14ac:dyDescent="0.25">
      <c r="A1977" s="3"/>
    </row>
    <row r="1978" spans="1:1" x14ac:dyDescent="0.25">
      <c r="A1978" s="3"/>
    </row>
    <row r="1979" spans="1:1" x14ac:dyDescent="0.25">
      <c r="A1979" s="3"/>
    </row>
    <row r="1980" spans="1:1" x14ac:dyDescent="0.25">
      <c r="A1980" s="3"/>
    </row>
    <row r="1981" spans="1:1" x14ac:dyDescent="0.25">
      <c r="A1981" s="3"/>
    </row>
    <row r="1982" spans="1:1" x14ac:dyDescent="0.25">
      <c r="A1982" s="3"/>
    </row>
    <row r="1983" spans="1:1" x14ac:dyDescent="0.25">
      <c r="A1983" s="3"/>
    </row>
    <row r="1984" spans="1:1" x14ac:dyDescent="0.25">
      <c r="A1984" s="3"/>
    </row>
    <row r="1985" spans="1:1" x14ac:dyDescent="0.25">
      <c r="A1985" s="3"/>
    </row>
    <row r="1986" spans="1:1" x14ac:dyDescent="0.25">
      <c r="A1986" s="3"/>
    </row>
    <row r="1987" spans="1:1" x14ac:dyDescent="0.25">
      <c r="A1987" s="3"/>
    </row>
    <row r="1988" spans="1:1" x14ac:dyDescent="0.25">
      <c r="A1988" s="3"/>
    </row>
    <row r="1989" spans="1:1" x14ac:dyDescent="0.25">
      <c r="A1989" s="3"/>
    </row>
    <row r="1990" spans="1:1" x14ac:dyDescent="0.25">
      <c r="A1990" s="3"/>
    </row>
    <row r="1991" spans="1:1" x14ac:dyDescent="0.25">
      <c r="A1991" s="3"/>
    </row>
    <row r="1992" spans="1:1" x14ac:dyDescent="0.25">
      <c r="A1992" s="3"/>
    </row>
    <row r="1993" spans="1:1" x14ac:dyDescent="0.25">
      <c r="A1993" s="3"/>
    </row>
    <row r="1994" spans="1:1" x14ac:dyDescent="0.25">
      <c r="A1994" s="3"/>
    </row>
    <row r="1995" spans="1:1" x14ac:dyDescent="0.25">
      <c r="A1995" s="3"/>
    </row>
    <row r="1996" spans="1:1" x14ac:dyDescent="0.25">
      <c r="A1996" s="3"/>
    </row>
    <row r="1997" spans="1:1" x14ac:dyDescent="0.25">
      <c r="A1997" s="3"/>
    </row>
    <row r="1998" spans="1:1" x14ac:dyDescent="0.25">
      <c r="A1998" s="3"/>
    </row>
    <row r="1999" spans="1:1" x14ac:dyDescent="0.25">
      <c r="A1999" s="3"/>
    </row>
    <row r="2000" spans="1:1" x14ac:dyDescent="0.25">
      <c r="A2000" s="3"/>
    </row>
    <row r="2001" spans="1:1" x14ac:dyDescent="0.25">
      <c r="A2001" s="3"/>
    </row>
    <row r="2002" spans="1:1" x14ac:dyDescent="0.25">
      <c r="A2002" s="3"/>
    </row>
    <row r="2003" spans="1:1" x14ac:dyDescent="0.25">
      <c r="A2003" s="3"/>
    </row>
    <row r="2004" spans="1:1" x14ac:dyDescent="0.25">
      <c r="A2004" s="3"/>
    </row>
    <row r="2005" spans="1:1" x14ac:dyDescent="0.25">
      <c r="A2005" s="3"/>
    </row>
    <row r="2006" spans="1:1" x14ac:dyDescent="0.25">
      <c r="A2006" s="3"/>
    </row>
    <row r="2007" spans="1:1" x14ac:dyDescent="0.25">
      <c r="A2007" s="3"/>
    </row>
    <row r="2008" spans="1:1" x14ac:dyDescent="0.25">
      <c r="A2008" s="3"/>
    </row>
    <row r="2009" spans="1:1" x14ac:dyDescent="0.25">
      <c r="A2009" s="3"/>
    </row>
    <row r="2010" spans="1:1" x14ac:dyDescent="0.25">
      <c r="A2010" s="3"/>
    </row>
    <row r="2011" spans="1:1" x14ac:dyDescent="0.25">
      <c r="A2011" s="3"/>
    </row>
    <row r="2012" spans="1:1" x14ac:dyDescent="0.25">
      <c r="A2012" s="3"/>
    </row>
    <row r="2013" spans="1:1" x14ac:dyDescent="0.25">
      <c r="A2013" s="3"/>
    </row>
    <row r="2014" spans="1:1" x14ac:dyDescent="0.25">
      <c r="A2014" s="3"/>
    </row>
    <row r="2015" spans="1:1" x14ac:dyDescent="0.25">
      <c r="A2015" s="3"/>
    </row>
    <row r="2016" spans="1:1" x14ac:dyDescent="0.25">
      <c r="A2016" s="3"/>
    </row>
    <row r="2017" spans="1:1" x14ac:dyDescent="0.25">
      <c r="A2017" s="3"/>
    </row>
    <row r="2018" spans="1:1" x14ac:dyDescent="0.25">
      <c r="A2018" s="3"/>
    </row>
    <row r="2019" spans="1:1" x14ac:dyDescent="0.25">
      <c r="A2019" s="3"/>
    </row>
    <row r="2020" spans="1:1" x14ac:dyDescent="0.25">
      <c r="A2020" s="3"/>
    </row>
    <row r="2021" spans="1:1" x14ac:dyDescent="0.25">
      <c r="A2021" s="3"/>
    </row>
    <row r="2022" spans="1:1" x14ac:dyDescent="0.25">
      <c r="A2022" s="3"/>
    </row>
    <row r="2023" spans="1:1" x14ac:dyDescent="0.25">
      <c r="A2023" s="3"/>
    </row>
    <row r="2024" spans="1:1" x14ac:dyDescent="0.25">
      <c r="A2024" s="3"/>
    </row>
    <row r="2025" spans="1:1" x14ac:dyDescent="0.25">
      <c r="A2025" s="3"/>
    </row>
    <row r="2026" spans="1:1" x14ac:dyDescent="0.25">
      <c r="A2026" s="3"/>
    </row>
    <row r="2027" spans="1:1" x14ac:dyDescent="0.25">
      <c r="A2027" s="3"/>
    </row>
    <row r="2028" spans="1:1" x14ac:dyDescent="0.25">
      <c r="A2028" s="3"/>
    </row>
    <row r="2029" spans="1:1" x14ac:dyDescent="0.25">
      <c r="A2029" s="3"/>
    </row>
    <row r="2030" spans="1:1" x14ac:dyDescent="0.25">
      <c r="A2030" s="3"/>
    </row>
    <row r="2031" spans="1:1" x14ac:dyDescent="0.25">
      <c r="A2031" s="3"/>
    </row>
    <row r="2032" spans="1:1" x14ac:dyDescent="0.25">
      <c r="A2032" s="3"/>
    </row>
    <row r="2033" spans="1:1" x14ac:dyDescent="0.25">
      <c r="A2033" s="3"/>
    </row>
    <row r="2034" spans="1:1" x14ac:dyDescent="0.25">
      <c r="A2034" s="3"/>
    </row>
    <row r="2035" spans="1:1" x14ac:dyDescent="0.25">
      <c r="A2035" s="3"/>
    </row>
    <row r="2036" spans="1:1" x14ac:dyDescent="0.25">
      <c r="A2036" s="3"/>
    </row>
    <row r="2037" spans="1:1" x14ac:dyDescent="0.25">
      <c r="A2037" s="3"/>
    </row>
    <row r="2038" spans="1:1" x14ac:dyDescent="0.25">
      <c r="A2038" s="3"/>
    </row>
    <row r="2039" spans="1:1" x14ac:dyDescent="0.25">
      <c r="A2039" s="3"/>
    </row>
    <row r="2040" spans="1:1" x14ac:dyDescent="0.25">
      <c r="A2040" s="3"/>
    </row>
    <row r="2041" spans="1:1" x14ac:dyDescent="0.25">
      <c r="A2041" s="3"/>
    </row>
    <row r="2042" spans="1:1" x14ac:dyDescent="0.25">
      <c r="A2042" s="3"/>
    </row>
    <row r="2043" spans="1:1" x14ac:dyDescent="0.25">
      <c r="A2043" s="3"/>
    </row>
    <row r="2044" spans="1:1" x14ac:dyDescent="0.25">
      <c r="A2044" s="3"/>
    </row>
    <row r="2045" spans="1:1" x14ac:dyDescent="0.25">
      <c r="A2045" s="3"/>
    </row>
    <row r="2046" spans="1:1" x14ac:dyDescent="0.25">
      <c r="A2046" s="3"/>
    </row>
    <row r="2047" spans="1:1" x14ac:dyDescent="0.25">
      <c r="A2047" s="3"/>
    </row>
    <row r="2048" spans="1:1" x14ac:dyDescent="0.25">
      <c r="A2048" s="3"/>
    </row>
    <row r="2049" spans="1:1" x14ac:dyDescent="0.25">
      <c r="A2049" s="3"/>
    </row>
    <row r="2050" spans="1:1" x14ac:dyDescent="0.25">
      <c r="A2050" s="3"/>
    </row>
    <row r="2051" spans="1:1" x14ac:dyDescent="0.25">
      <c r="A2051" s="3"/>
    </row>
    <row r="2052" spans="1:1" x14ac:dyDescent="0.25">
      <c r="A2052" s="3"/>
    </row>
    <row r="2053" spans="1:1" x14ac:dyDescent="0.25">
      <c r="A2053" s="3"/>
    </row>
    <row r="2054" spans="1:1" x14ac:dyDescent="0.25">
      <c r="A2054" s="3"/>
    </row>
    <row r="2055" spans="1:1" x14ac:dyDescent="0.25">
      <c r="A2055" s="3"/>
    </row>
    <row r="2056" spans="1:1" x14ac:dyDescent="0.25">
      <c r="A2056" s="3"/>
    </row>
    <row r="2057" spans="1:1" x14ac:dyDescent="0.25">
      <c r="A2057" s="3"/>
    </row>
    <row r="2058" spans="1:1" x14ac:dyDescent="0.25">
      <c r="A2058" s="3"/>
    </row>
    <row r="2059" spans="1:1" x14ac:dyDescent="0.25">
      <c r="A2059" s="3"/>
    </row>
    <row r="2060" spans="1:1" x14ac:dyDescent="0.25">
      <c r="A2060" s="3"/>
    </row>
    <row r="2061" spans="1:1" x14ac:dyDescent="0.25">
      <c r="A2061" s="3"/>
    </row>
    <row r="2062" spans="1:1" x14ac:dyDescent="0.25">
      <c r="A2062" s="3"/>
    </row>
    <row r="2063" spans="1:1" x14ac:dyDescent="0.25">
      <c r="A2063" s="3"/>
    </row>
    <row r="2064" spans="1:1" x14ac:dyDescent="0.25">
      <c r="A2064" s="3"/>
    </row>
    <row r="2065" spans="1:1" x14ac:dyDescent="0.25">
      <c r="A2065" s="3"/>
    </row>
    <row r="2066" spans="1:1" x14ac:dyDescent="0.25">
      <c r="A2066" s="3"/>
    </row>
    <row r="2067" spans="1:1" x14ac:dyDescent="0.25">
      <c r="A2067" s="3"/>
    </row>
    <row r="2068" spans="1:1" x14ac:dyDescent="0.25">
      <c r="A2068" s="3"/>
    </row>
    <row r="2069" spans="1:1" x14ac:dyDescent="0.25">
      <c r="A2069" s="3"/>
    </row>
    <row r="2070" spans="1:1" x14ac:dyDescent="0.25">
      <c r="A2070" s="3"/>
    </row>
    <row r="2071" spans="1:1" x14ac:dyDescent="0.25">
      <c r="A2071" s="3"/>
    </row>
    <row r="2072" spans="1:1" x14ac:dyDescent="0.25">
      <c r="A2072" s="3"/>
    </row>
    <row r="2073" spans="1:1" x14ac:dyDescent="0.25">
      <c r="A2073" s="3"/>
    </row>
    <row r="2074" spans="1:1" x14ac:dyDescent="0.25">
      <c r="A2074" s="3"/>
    </row>
    <row r="2075" spans="1:1" x14ac:dyDescent="0.25">
      <c r="A2075" s="3"/>
    </row>
    <row r="2076" spans="1:1" x14ac:dyDescent="0.25">
      <c r="A2076" s="3"/>
    </row>
    <row r="2077" spans="1:1" x14ac:dyDescent="0.25">
      <c r="A2077" s="3"/>
    </row>
    <row r="2078" spans="1:1" x14ac:dyDescent="0.25">
      <c r="A2078" s="3"/>
    </row>
    <row r="2079" spans="1:1" x14ac:dyDescent="0.25">
      <c r="A2079" s="3"/>
    </row>
    <row r="2080" spans="1:1" x14ac:dyDescent="0.25">
      <c r="A2080" s="3"/>
    </row>
    <row r="2081" spans="1:1" x14ac:dyDescent="0.25">
      <c r="A2081" s="3"/>
    </row>
    <row r="2082" spans="1:1" x14ac:dyDescent="0.25">
      <c r="A2082" s="3"/>
    </row>
    <row r="2083" spans="1:1" x14ac:dyDescent="0.25">
      <c r="A2083" s="3"/>
    </row>
    <row r="2084" spans="1:1" x14ac:dyDescent="0.25">
      <c r="A2084" s="3"/>
    </row>
    <row r="2085" spans="1:1" x14ac:dyDescent="0.25">
      <c r="A2085" s="3"/>
    </row>
    <row r="2086" spans="1:1" x14ac:dyDescent="0.25">
      <c r="A2086" s="3"/>
    </row>
    <row r="2087" spans="1:1" x14ac:dyDescent="0.25">
      <c r="A2087" s="3"/>
    </row>
    <row r="2088" spans="1:1" x14ac:dyDescent="0.25">
      <c r="A2088" s="3"/>
    </row>
    <row r="2089" spans="1:1" x14ac:dyDescent="0.25">
      <c r="A2089" s="3"/>
    </row>
    <row r="2090" spans="1:1" x14ac:dyDescent="0.25">
      <c r="A2090" s="3"/>
    </row>
    <row r="2091" spans="1:1" x14ac:dyDescent="0.25">
      <c r="A2091" s="3"/>
    </row>
    <row r="2092" spans="1:1" x14ac:dyDescent="0.25">
      <c r="A2092" s="3"/>
    </row>
    <row r="2093" spans="1:1" x14ac:dyDescent="0.25">
      <c r="A2093" s="3"/>
    </row>
    <row r="2094" spans="1:1" x14ac:dyDescent="0.25">
      <c r="A2094" s="3"/>
    </row>
    <row r="2095" spans="1:1" x14ac:dyDescent="0.25">
      <c r="A2095" s="3"/>
    </row>
    <row r="2096" spans="1:1" x14ac:dyDescent="0.25">
      <c r="A2096" s="3"/>
    </row>
    <row r="2097" spans="1:1" x14ac:dyDescent="0.25">
      <c r="A2097" s="3"/>
    </row>
    <row r="2098" spans="1:1" x14ac:dyDescent="0.25">
      <c r="A2098" s="3"/>
    </row>
    <row r="2099" spans="1:1" x14ac:dyDescent="0.25">
      <c r="A2099" s="3"/>
    </row>
    <row r="2100" spans="1:1" x14ac:dyDescent="0.25">
      <c r="A2100" s="3"/>
    </row>
    <row r="2101" spans="1:1" x14ac:dyDescent="0.25">
      <c r="A2101" s="3"/>
    </row>
    <row r="2102" spans="1:1" x14ac:dyDescent="0.25">
      <c r="A2102" s="3"/>
    </row>
    <row r="2103" spans="1:1" x14ac:dyDescent="0.25">
      <c r="A2103" s="3"/>
    </row>
    <row r="2104" spans="1:1" x14ac:dyDescent="0.25">
      <c r="A2104" s="3"/>
    </row>
    <row r="2105" spans="1:1" x14ac:dyDescent="0.25">
      <c r="A2105" s="3"/>
    </row>
    <row r="2106" spans="1:1" x14ac:dyDescent="0.25">
      <c r="A2106" s="3"/>
    </row>
    <row r="2107" spans="1:1" x14ac:dyDescent="0.25">
      <c r="A2107" s="3"/>
    </row>
    <row r="2108" spans="1:1" x14ac:dyDescent="0.25">
      <c r="A2108" s="3"/>
    </row>
    <row r="2109" spans="1:1" x14ac:dyDescent="0.25">
      <c r="A2109" s="3"/>
    </row>
    <row r="2110" spans="1:1" x14ac:dyDescent="0.25">
      <c r="A2110" s="3"/>
    </row>
    <row r="2111" spans="1:1" x14ac:dyDescent="0.25">
      <c r="A2111" s="3"/>
    </row>
    <row r="2112" spans="1:1" x14ac:dyDescent="0.25">
      <c r="A2112" s="3"/>
    </row>
    <row r="2113" spans="1:1" x14ac:dyDescent="0.25">
      <c r="A2113" s="3"/>
    </row>
    <row r="2114" spans="1:1" x14ac:dyDescent="0.25">
      <c r="A2114" s="3"/>
    </row>
    <row r="2115" spans="1:1" x14ac:dyDescent="0.25">
      <c r="A2115" s="3"/>
    </row>
    <row r="2116" spans="1:1" x14ac:dyDescent="0.25">
      <c r="A2116" s="3"/>
    </row>
    <row r="2117" spans="1:1" x14ac:dyDescent="0.25">
      <c r="A2117" s="3"/>
    </row>
    <row r="2118" spans="1:1" x14ac:dyDescent="0.25">
      <c r="A2118" s="3"/>
    </row>
    <row r="2119" spans="1:1" x14ac:dyDescent="0.25">
      <c r="A2119" s="3"/>
    </row>
    <row r="2120" spans="1:1" x14ac:dyDescent="0.25">
      <c r="A2120" s="3"/>
    </row>
    <row r="2121" spans="1:1" x14ac:dyDescent="0.25">
      <c r="A2121" s="3"/>
    </row>
    <row r="2122" spans="1:1" x14ac:dyDescent="0.25">
      <c r="A2122" s="3"/>
    </row>
    <row r="2123" spans="1:1" x14ac:dyDescent="0.25">
      <c r="A2123" s="3"/>
    </row>
    <row r="2124" spans="1:1" x14ac:dyDescent="0.25">
      <c r="A2124" s="3"/>
    </row>
    <row r="2125" spans="1:1" x14ac:dyDescent="0.25">
      <c r="A2125" s="3"/>
    </row>
    <row r="2126" spans="1:1" x14ac:dyDescent="0.25">
      <c r="A2126" s="3"/>
    </row>
    <row r="2127" spans="1:1" x14ac:dyDescent="0.25">
      <c r="A2127" s="3"/>
    </row>
    <row r="2128" spans="1:1" x14ac:dyDescent="0.25">
      <c r="A2128" s="3"/>
    </row>
    <row r="2129" spans="1:1" x14ac:dyDescent="0.25">
      <c r="A2129" s="3"/>
    </row>
    <row r="2130" spans="1:1" x14ac:dyDescent="0.25">
      <c r="A2130" s="3"/>
    </row>
    <row r="2131" spans="1:1" x14ac:dyDescent="0.25">
      <c r="A2131" s="3"/>
    </row>
    <row r="2132" spans="1:1" x14ac:dyDescent="0.25">
      <c r="A2132" s="3"/>
    </row>
    <row r="2133" spans="1:1" x14ac:dyDescent="0.25">
      <c r="A2133" s="3"/>
    </row>
    <row r="2134" spans="1:1" x14ac:dyDescent="0.25">
      <c r="A2134" s="3"/>
    </row>
    <row r="2135" spans="1:1" x14ac:dyDescent="0.25">
      <c r="A2135" s="3"/>
    </row>
    <row r="2136" spans="1:1" x14ac:dyDescent="0.25">
      <c r="A2136" s="3"/>
    </row>
    <row r="2137" spans="1:1" x14ac:dyDescent="0.25">
      <c r="A2137" s="3"/>
    </row>
    <row r="2138" spans="1:1" x14ac:dyDescent="0.25">
      <c r="A2138" s="3"/>
    </row>
    <row r="2139" spans="1:1" x14ac:dyDescent="0.25">
      <c r="A2139" s="3"/>
    </row>
    <row r="2140" spans="1:1" x14ac:dyDescent="0.25">
      <c r="A2140" s="3"/>
    </row>
    <row r="2141" spans="1:1" x14ac:dyDescent="0.25">
      <c r="A2141" s="3"/>
    </row>
    <row r="2142" spans="1:1" x14ac:dyDescent="0.25">
      <c r="A2142" s="3"/>
    </row>
    <row r="2143" spans="1:1" x14ac:dyDescent="0.25">
      <c r="A2143" s="3"/>
    </row>
    <row r="2144" spans="1:1" x14ac:dyDescent="0.25">
      <c r="A2144" s="3"/>
    </row>
    <row r="2145" spans="1:1" x14ac:dyDescent="0.25">
      <c r="A2145" s="3"/>
    </row>
    <row r="2146" spans="1:1" x14ac:dyDescent="0.25">
      <c r="A2146" s="3"/>
    </row>
    <row r="2147" spans="1:1" x14ac:dyDescent="0.25">
      <c r="A2147" s="3"/>
    </row>
    <row r="2148" spans="1:1" x14ac:dyDescent="0.25">
      <c r="A2148" s="3"/>
    </row>
    <row r="2149" spans="1:1" x14ac:dyDescent="0.25">
      <c r="A2149" s="3"/>
    </row>
    <row r="2150" spans="1:1" x14ac:dyDescent="0.25">
      <c r="A2150" s="3"/>
    </row>
    <row r="2151" spans="1:1" x14ac:dyDescent="0.25">
      <c r="A2151" s="3"/>
    </row>
    <row r="2152" spans="1:1" x14ac:dyDescent="0.25">
      <c r="A2152" s="3"/>
    </row>
    <row r="2153" spans="1:1" x14ac:dyDescent="0.25">
      <c r="A2153" s="3"/>
    </row>
    <row r="2154" spans="1:1" x14ac:dyDescent="0.25">
      <c r="A2154" s="3"/>
    </row>
    <row r="2155" spans="1:1" x14ac:dyDescent="0.25">
      <c r="A2155" s="3"/>
    </row>
    <row r="2156" spans="1:1" x14ac:dyDescent="0.25">
      <c r="A2156" s="3"/>
    </row>
    <row r="2157" spans="1:1" x14ac:dyDescent="0.25">
      <c r="A2157" s="3"/>
    </row>
    <row r="2158" spans="1:1" x14ac:dyDescent="0.25">
      <c r="A2158" s="3"/>
    </row>
    <row r="2159" spans="1:1" x14ac:dyDescent="0.25">
      <c r="A2159" s="3"/>
    </row>
    <row r="2160" spans="1:1" x14ac:dyDescent="0.25">
      <c r="A2160" s="3"/>
    </row>
    <row r="2161" spans="1:1" x14ac:dyDescent="0.25">
      <c r="A2161" s="3"/>
    </row>
    <row r="2162" spans="1:1" x14ac:dyDescent="0.25">
      <c r="A2162" s="3"/>
    </row>
    <row r="2163" spans="1:1" x14ac:dyDescent="0.25">
      <c r="A2163" s="3"/>
    </row>
    <row r="2164" spans="1:1" x14ac:dyDescent="0.25">
      <c r="A2164" s="3"/>
    </row>
    <row r="2165" spans="1:1" x14ac:dyDescent="0.25">
      <c r="A2165" s="3"/>
    </row>
    <row r="2166" spans="1:1" x14ac:dyDescent="0.25">
      <c r="A2166" s="3"/>
    </row>
    <row r="2167" spans="1:1" x14ac:dyDescent="0.25">
      <c r="A2167" s="3"/>
    </row>
    <row r="2168" spans="1:1" x14ac:dyDescent="0.25">
      <c r="A2168" s="3"/>
    </row>
    <row r="2169" spans="1:1" x14ac:dyDescent="0.25">
      <c r="A2169" s="3"/>
    </row>
    <row r="2170" spans="1:1" x14ac:dyDescent="0.25">
      <c r="A2170" s="3"/>
    </row>
    <row r="2171" spans="1:1" x14ac:dyDescent="0.25">
      <c r="A2171" s="3"/>
    </row>
    <row r="2172" spans="1:1" x14ac:dyDescent="0.25">
      <c r="A2172" s="3"/>
    </row>
    <row r="2173" spans="1:1" x14ac:dyDescent="0.25">
      <c r="A2173" s="3"/>
    </row>
    <row r="2174" spans="1:1" x14ac:dyDescent="0.25">
      <c r="A2174" s="3"/>
    </row>
    <row r="2175" spans="1:1" x14ac:dyDescent="0.25">
      <c r="A2175" s="3"/>
    </row>
    <row r="2176" spans="1:1" x14ac:dyDescent="0.25">
      <c r="A2176" s="3"/>
    </row>
    <row r="2177" spans="1:1" x14ac:dyDescent="0.25">
      <c r="A2177" s="3"/>
    </row>
    <row r="2178" spans="1:1" x14ac:dyDescent="0.25">
      <c r="A2178" s="3"/>
    </row>
    <row r="2179" spans="1:1" x14ac:dyDescent="0.25">
      <c r="A2179" s="3"/>
    </row>
    <row r="2180" spans="1:1" x14ac:dyDescent="0.25">
      <c r="A2180" s="3"/>
    </row>
    <row r="2181" spans="1:1" x14ac:dyDescent="0.25">
      <c r="A2181" s="3"/>
    </row>
    <row r="2182" spans="1:1" x14ac:dyDescent="0.25">
      <c r="A2182" s="3"/>
    </row>
    <row r="2183" spans="1:1" x14ac:dyDescent="0.25">
      <c r="A2183" s="3"/>
    </row>
    <row r="2184" spans="1:1" x14ac:dyDescent="0.25">
      <c r="A2184" s="3"/>
    </row>
    <row r="2185" spans="1:1" x14ac:dyDescent="0.25">
      <c r="A2185" s="3"/>
    </row>
    <row r="2186" spans="1:1" x14ac:dyDescent="0.25">
      <c r="A2186" s="3"/>
    </row>
    <row r="2187" spans="1:1" x14ac:dyDescent="0.25">
      <c r="A2187" s="3"/>
    </row>
    <row r="2188" spans="1:1" x14ac:dyDescent="0.25">
      <c r="A2188" s="3"/>
    </row>
    <row r="2189" spans="1:1" x14ac:dyDescent="0.25">
      <c r="A2189" s="3"/>
    </row>
    <row r="2190" spans="1:1" x14ac:dyDescent="0.25">
      <c r="A2190" s="3"/>
    </row>
    <row r="2191" spans="1:1" x14ac:dyDescent="0.25">
      <c r="A2191" s="3"/>
    </row>
    <row r="2192" spans="1:1" x14ac:dyDescent="0.25">
      <c r="A2192" s="3"/>
    </row>
    <row r="2193" spans="1:1" x14ac:dyDescent="0.25">
      <c r="A2193" s="3"/>
    </row>
    <row r="2194" spans="1:1" x14ac:dyDescent="0.25">
      <c r="A2194" s="3"/>
    </row>
    <row r="2195" spans="1:1" x14ac:dyDescent="0.25">
      <c r="A2195" s="3"/>
    </row>
    <row r="2196" spans="1:1" x14ac:dyDescent="0.25">
      <c r="A2196" s="3"/>
    </row>
    <row r="2197" spans="1:1" x14ac:dyDescent="0.25">
      <c r="A2197" s="3"/>
    </row>
    <row r="2198" spans="1:1" x14ac:dyDescent="0.25">
      <c r="A2198" s="3"/>
    </row>
    <row r="2199" spans="1:1" x14ac:dyDescent="0.25">
      <c r="A2199" s="3"/>
    </row>
    <row r="2200" spans="1:1" x14ac:dyDescent="0.25">
      <c r="A2200" s="3"/>
    </row>
    <row r="2201" spans="1:1" x14ac:dyDescent="0.25">
      <c r="A2201" s="3"/>
    </row>
    <row r="2202" spans="1:1" x14ac:dyDescent="0.25">
      <c r="A2202" s="3"/>
    </row>
    <row r="2203" spans="1:1" x14ac:dyDescent="0.25">
      <c r="A2203" s="3"/>
    </row>
    <row r="2204" spans="1:1" x14ac:dyDescent="0.25">
      <c r="A2204" s="3"/>
    </row>
    <row r="2205" spans="1:1" x14ac:dyDescent="0.25">
      <c r="A2205" s="3"/>
    </row>
    <row r="2206" spans="1:1" x14ac:dyDescent="0.25">
      <c r="A2206" s="3"/>
    </row>
    <row r="2207" spans="1:1" x14ac:dyDescent="0.25">
      <c r="A2207" s="3"/>
    </row>
    <row r="2208" spans="1:1" x14ac:dyDescent="0.25">
      <c r="A2208" s="3"/>
    </row>
    <row r="2209" spans="1:1" x14ac:dyDescent="0.25">
      <c r="A2209" s="3"/>
    </row>
    <row r="2210" spans="1:1" x14ac:dyDescent="0.25">
      <c r="A2210" s="3"/>
    </row>
    <row r="2211" spans="1:1" x14ac:dyDescent="0.25">
      <c r="A2211" s="3"/>
    </row>
    <row r="2212" spans="1:1" x14ac:dyDescent="0.25">
      <c r="A2212" s="3"/>
    </row>
    <row r="2213" spans="1:1" x14ac:dyDescent="0.25">
      <c r="A2213" s="3"/>
    </row>
    <row r="2214" spans="1:1" x14ac:dyDescent="0.25">
      <c r="A2214" s="3"/>
    </row>
    <row r="2215" spans="1:1" x14ac:dyDescent="0.25">
      <c r="A2215" s="3"/>
    </row>
    <row r="2216" spans="1:1" x14ac:dyDescent="0.25">
      <c r="A2216" s="3"/>
    </row>
    <row r="2217" spans="1:1" x14ac:dyDescent="0.25">
      <c r="A2217" s="3"/>
    </row>
    <row r="2218" spans="1:1" x14ac:dyDescent="0.25">
      <c r="A2218" s="3"/>
    </row>
    <row r="2219" spans="1:1" x14ac:dyDescent="0.25">
      <c r="A2219" s="3"/>
    </row>
    <row r="2220" spans="1:1" x14ac:dyDescent="0.25">
      <c r="A2220" s="3"/>
    </row>
    <row r="2221" spans="1:1" x14ac:dyDescent="0.25">
      <c r="A2221" s="3"/>
    </row>
    <row r="2222" spans="1:1" x14ac:dyDescent="0.25">
      <c r="A2222" s="3"/>
    </row>
    <row r="2223" spans="1:1" x14ac:dyDescent="0.25">
      <c r="A2223" s="3"/>
    </row>
    <row r="2224" spans="1:1" x14ac:dyDescent="0.25">
      <c r="A2224" s="3"/>
    </row>
    <row r="2225" spans="1:1" x14ac:dyDescent="0.25">
      <c r="A2225" s="3"/>
    </row>
    <row r="2226" spans="1:1" x14ac:dyDescent="0.25">
      <c r="A2226" s="3"/>
    </row>
    <row r="2227" spans="1:1" x14ac:dyDescent="0.25">
      <c r="A2227" s="3"/>
    </row>
    <row r="2228" spans="1:1" x14ac:dyDescent="0.25">
      <c r="A2228" s="3"/>
    </row>
    <row r="2229" spans="1:1" x14ac:dyDescent="0.25">
      <c r="A2229" s="3"/>
    </row>
    <row r="2230" spans="1:1" x14ac:dyDescent="0.25">
      <c r="A2230" s="3"/>
    </row>
    <row r="2231" spans="1:1" x14ac:dyDescent="0.25">
      <c r="A2231" s="3"/>
    </row>
    <row r="2232" spans="1:1" x14ac:dyDescent="0.25">
      <c r="A2232" s="3"/>
    </row>
    <row r="2233" spans="1:1" x14ac:dyDescent="0.25">
      <c r="A2233" s="3"/>
    </row>
    <row r="2234" spans="1:1" x14ac:dyDescent="0.25">
      <c r="A2234" s="3"/>
    </row>
    <row r="2235" spans="1:1" x14ac:dyDescent="0.25">
      <c r="A2235" s="3"/>
    </row>
    <row r="2236" spans="1:1" x14ac:dyDescent="0.25">
      <c r="A2236" s="3"/>
    </row>
    <row r="2237" spans="1:1" x14ac:dyDescent="0.25">
      <c r="A2237" s="3"/>
    </row>
    <row r="2238" spans="1:1" x14ac:dyDescent="0.25">
      <c r="A2238" s="3"/>
    </row>
    <row r="2239" spans="1:1" x14ac:dyDescent="0.25">
      <c r="A2239" s="3"/>
    </row>
    <row r="2240" spans="1:1" x14ac:dyDescent="0.25">
      <c r="A2240" s="3"/>
    </row>
    <row r="2241" spans="1:1" x14ac:dyDescent="0.25">
      <c r="A2241" s="3"/>
    </row>
    <row r="2242" spans="1:1" x14ac:dyDescent="0.25">
      <c r="A2242" s="3"/>
    </row>
    <row r="2243" spans="1:1" x14ac:dyDescent="0.25">
      <c r="A2243" s="3"/>
    </row>
    <row r="2244" spans="1:1" x14ac:dyDescent="0.25">
      <c r="A2244" s="3"/>
    </row>
    <row r="2245" spans="1:1" x14ac:dyDescent="0.25">
      <c r="A2245" s="3"/>
    </row>
    <row r="2246" spans="1:1" x14ac:dyDescent="0.25">
      <c r="A2246" s="3"/>
    </row>
    <row r="2247" spans="1:1" x14ac:dyDescent="0.25">
      <c r="A2247" s="3"/>
    </row>
    <row r="2248" spans="1:1" x14ac:dyDescent="0.25">
      <c r="A2248" s="3"/>
    </row>
    <row r="2249" spans="1:1" x14ac:dyDescent="0.25">
      <c r="A2249" s="3"/>
    </row>
    <row r="2250" spans="1:1" x14ac:dyDescent="0.25">
      <c r="A2250" s="3"/>
    </row>
    <row r="2251" spans="1:1" x14ac:dyDescent="0.25">
      <c r="A2251" s="3"/>
    </row>
    <row r="2252" spans="1:1" x14ac:dyDescent="0.25">
      <c r="A2252" s="3"/>
    </row>
    <row r="2253" spans="1:1" x14ac:dyDescent="0.25">
      <c r="A2253" s="3"/>
    </row>
    <row r="2254" spans="1:1" x14ac:dyDescent="0.25">
      <c r="A2254" s="3"/>
    </row>
    <row r="2255" spans="1:1" x14ac:dyDescent="0.25">
      <c r="A2255" s="3"/>
    </row>
    <row r="2256" spans="1:1" x14ac:dyDescent="0.25">
      <c r="A2256" s="3"/>
    </row>
    <row r="2257" spans="1:1" x14ac:dyDescent="0.25">
      <c r="A2257" s="3"/>
    </row>
    <row r="2258" spans="1:1" x14ac:dyDescent="0.25">
      <c r="A2258" s="3"/>
    </row>
    <row r="2259" spans="1:1" x14ac:dyDescent="0.25">
      <c r="A2259" s="3"/>
    </row>
    <row r="2260" spans="1:1" x14ac:dyDescent="0.25">
      <c r="A2260" s="3"/>
    </row>
    <row r="2261" spans="1:1" x14ac:dyDescent="0.25">
      <c r="A2261" s="3"/>
    </row>
    <row r="2262" spans="1:1" x14ac:dyDescent="0.25">
      <c r="A2262" s="3"/>
    </row>
    <row r="2263" spans="1:1" x14ac:dyDescent="0.25">
      <c r="A2263" s="3"/>
    </row>
    <row r="2264" spans="1:1" x14ac:dyDescent="0.25">
      <c r="A2264" s="3"/>
    </row>
    <row r="2265" spans="1:1" x14ac:dyDescent="0.25">
      <c r="A2265" s="3"/>
    </row>
    <row r="2266" spans="1:1" x14ac:dyDescent="0.25">
      <c r="A2266" s="3"/>
    </row>
    <row r="2267" spans="1:1" x14ac:dyDescent="0.25">
      <c r="A2267" s="3"/>
    </row>
    <row r="2268" spans="1:1" x14ac:dyDescent="0.25">
      <c r="A2268" s="3"/>
    </row>
    <row r="2269" spans="1:1" x14ac:dyDescent="0.25">
      <c r="A2269" s="3"/>
    </row>
    <row r="2270" spans="1:1" x14ac:dyDescent="0.25">
      <c r="A2270" s="3"/>
    </row>
    <row r="2271" spans="1:1" x14ac:dyDescent="0.25">
      <c r="A2271" s="3"/>
    </row>
    <row r="2272" spans="1:1" x14ac:dyDescent="0.25">
      <c r="A2272" s="3"/>
    </row>
    <row r="2273" spans="1:1" x14ac:dyDescent="0.25">
      <c r="A2273" s="3"/>
    </row>
    <row r="2274" spans="1:1" x14ac:dyDescent="0.25">
      <c r="A2274" s="3"/>
    </row>
    <row r="2275" spans="1:1" x14ac:dyDescent="0.25">
      <c r="A2275" s="3"/>
    </row>
    <row r="2276" spans="1:1" x14ac:dyDescent="0.25">
      <c r="A2276" s="3"/>
    </row>
    <row r="2277" spans="1:1" x14ac:dyDescent="0.25">
      <c r="A2277" s="3"/>
    </row>
    <row r="2278" spans="1:1" x14ac:dyDescent="0.25">
      <c r="A2278" s="3"/>
    </row>
    <row r="2279" spans="1:1" x14ac:dyDescent="0.25">
      <c r="A2279" s="3"/>
    </row>
    <row r="2280" spans="1:1" x14ac:dyDescent="0.25">
      <c r="A2280" s="3"/>
    </row>
    <row r="2281" spans="1:1" x14ac:dyDescent="0.25">
      <c r="A2281" s="3"/>
    </row>
    <row r="2282" spans="1:1" x14ac:dyDescent="0.25">
      <c r="A2282" s="3"/>
    </row>
    <row r="2283" spans="1:1" x14ac:dyDescent="0.25">
      <c r="A2283" s="3"/>
    </row>
    <row r="2284" spans="1:1" x14ac:dyDescent="0.25">
      <c r="A2284" s="3"/>
    </row>
    <row r="2285" spans="1:1" x14ac:dyDescent="0.25">
      <c r="A2285" s="3"/>
    </row>
    <row r="2286" spans="1:1" x14ac:dyDescent="0.25">
      <c r="A2286" s="3"/>
    </row>
    <row r="2287" spans="1:1" x14ac:dyDescent="0.25">
      <c r="A2287" s="3"/>
    </row>
    <row r="2288" spans="1:1" x14ac:dyDescent="0.25">
      <c r="A2288" s="3"/>
    </row>
    <row r="2289" spans="1:1" x14ac:dyDescent="0.25">
      <c r="A2289" s="3"/>
    </row>
    <row r="2290" spans="1:1" x14ac:dyDescent="0.25">
      <c r="A2290" s="3"/>
    </row>
    <row r="2291" spans="1:1" x14ac:dyDescent="0.25">
      <c r="A2291" s="3"/>
    </row>
    <row r="2292" spans="1:1" x14ac:dyDescent="0.25">
      <c r="A2292" s="3"/>
    </row>
    <row r="2293" spans="1:1" x14ac:dyDescent="0.25">
      <c r="A2293" s="3"/>
    </row>
    <row r="2294" spans="1:1" x14ac:dyDescent="0.25">
      <c r="A2294" s="3"/>
    </row>
    <row r="2295" spans="1:1" x14ac:dyDescent="0.25">
      <c r="A2295" s="3"/>
    </row>
    <row r="2296" spans="1:1" x14ac:dyDescent="0.25">
      <c r="A2296" s="3"/>
    </row>
    <row r="2297" spans="1:1" x14ac:dyDescent="0.25">
      <c r="A2297" s="3"/>
    </row>
    <row r="2298" spans="1:1" x14ac:dyDescent="0.25">
      <c r="A2298" s="3"/>
    </row>
    <row r="2299" spans="1:1" x14ac:dyDescent="0.25">
      <c r="A2299" s="3"/>
    </row>
    <row r="2300" spans="1:1" x14ac:dyDescent="0.25">
      <c r="A2300" s="3"/>
    </row>
    <row r="2301" spans="1:1" x14ac:dyDescent="0.25">
      <c r="A2301" s="3"/>
    </row>
    <row r="2302" spans="1:1" x14ac:dyDescent="0.25">
      <c r="A2302" s="3"/>
    </row>
    <row r="2303" spans="1:1" x14ac:dyDescent="0.25">
      <c r="A2303" s="3"/>
    </row>
    <row r="2304" spans="1:1" x14ac:dyDescent="0.25">
      <c r="A2304" s="3"/>
    </row>
    <row r="2305" spans="1:1" x14ac:dyDescent="0.25">
      <c r="A2305" s="3"/>
    </row>
    <row r="2306" spans="1:1" x14ac:dyDescent="0.25">
      <c r="A2306" s="3"/>
    </row>
    <row r="2307" spans="1:1" x14ac:dyDescent="0.25">
      <c r="A2307" s="3"/>
    </row>
    <row r="2308" spans="1:1" x14ac:dyDescent="0.25">
      <c r="A2308" s="3"/>
    </row>
    <row r="2309" spans="1:1" x14ac:dyDescent="0.25">
      <c r="A2309" s="3"/>
    </row>
    <row r="2310" spans="1:1" x14ac:dyDescent="0.25">
      <c r="A2310" s="3"/>
    </row>
    <row r="2311" spans="1:1" x14ac:dyDescent="0.25">
      <c r="A2311" s="3"/>
    </row>
    <row r="2312" spans="1:1" x14ac:dyDescent="0.25">
      <c r="A2312" s="3"/>
    </row>
    <row r="2313" spans="1:1" x14ac:dyDescent="0.25">
      <c r="A2313" s="3"/>
    </row>
    <row r="2314" spans="1:1" x14ac:dyDescent="0.25">
      <c r="A2314" s="3"/>
    </row>
    <row r="2315" spans="1:1" x14ac:dyDescent="0.25">
      <c r="A2315" s="3"/>
    </row>
    <row r="2316" spans="1:1" x14ac:dyDescent="0.25">
      <c r="A2316" s="3"/>
    </row>
    <row r="2317" spans="1:1" x14ac:dyDescent="0.25">
      <c r="A2317" s="3"/>
    </row>
    <row r="2318" spans="1:1" x14ac:dyDescent="0.25">
      <c r="A2318" s="3"/>
    </row>
    <row r="2319" spans="1:1" x14ac:dyDescent="0.25">
      <c r="A2319" s="3"/>
    </row>
    <row r="2320" spans="1:1" x14ac:dyDescent="0.25">
      <c r="A2320" s="3"/>
    </row>
    <row r="2321" spans="1:1" x14ac:dyDescent="0.25">
      <c r="A2321" s="3"/>
    </row>
    <row r="2322" spans="1:1" x14ac:dyDescent="0.25">
      <c r="A2322" s="3"/>
    </row>
    <row r="2323" spans="1:1" x14ac:dyDescent="0.25">
      <c r="A2323" s="3"/>
    </row>
    <row r="2324" spans="1:1" x14ac:dyDescent="0.25">
      <c r="A2324" s="3"/>
    </row>
    <row r="2325" spans="1:1" x14ac:dyDescent="0.25">
      <c r="A2325" s="3"/>
    </row>
    <row r="2326" spans="1:1" x14ac:dyDescent="0.25">
      <c r="A2326" s="3"/>
    </row>
    <row r="2327" spans="1:1" x14ac:dyDescent="0.25">
      <c r="A2327" s="3"/>
    </row>
    <row r="2328" spans="1:1" x14ac:dyDescent="0.25">
      <c r="A2328" s="3"/>
    </row>
    <row r="2329" spans="1:1" x14ac:dyDescent="0.25">
      <c r="A2329" s="3"/>
    </row>
    <row r="2330" spans="1:1" x14ac:dyDescent="0.25">
      <c r="A2330" s="3"/>
    </row>
    <row r="2331" spans="1:1" x14ac:dyDescent="0.25">
      <c r="A2331" s="3"/>
    </row>
    <row r="2332" spans="1:1" x14ac:dyDescent="0.25">
      <c r="A2332" s="3"/>
    </row>
    <row r="2333" spans="1:1" x14ac:dyDescent="0.25">
      <c r="A2333" s="3"/>
    </row>
    <row r="2334" spans="1:1" x14ac:dyDescent="0.25">
      <c r="A2334" s="3"/>
    </row>
    <row r="2335" spans="1:1" x14ac:dyDescent="0.25">
      <c r="A2335" s="3"/>
    </row>
    <row r="2336" spans="1:1" x14ac:dyDescent="0.25">
      <c r="A2336" s="3"/>
    </row>
    <row r="2337" spans="1:1" x14ac:dyDescent="0.25">
      <c r="A2337" s="3"/>
    </row>
    <row r="2338" spans="1:1" x14ac:dyDescent="0.25">
      <c r="A2338" s="3"/>
    </row>
    <row r="2339" spans="1:1" x14ac:dyDescent="0.25">
      <c r="A2339" s="3"/>
    </row>
    <row r="2340" spans="1:1" x14ac:dyDescent="0.25">
      <c r="A2340" s="3"/>
    </row>
    <row r="2341" spans="1:1" x14ac:dyDescent="0.25">
      <c r="A2341" s="3"/>
    </row>
    <row r="2342" spans="1:1" x14ac:dyDescent="0.25">
      <c r="A2342" s="3"/>
    </row>
    <row r="2343" spans="1:1" x14ac:dyDescent="0.25">
      <c r="A2343" s="3"/>
    </row>
    <row r="2344" spans="1:1" x14ac:dyDescent="0.25">
      <c r="A2344" s="3"/>
    </row>
    <row r="2345" spans="1:1" x14ac:dyDescent="0.25">
      <c r="A2345" s="3"/>
    </row>
    <row r="2346" spans="1:1" x14ac:dyDescent="0.25">
      <c r="A2346" s="3"/>
    </row>
    <row r="2347" spans="1:1" x14ac:dyDescent="0.25">
      <c r="A2347" s="3"/>
    </row>
    <row r="2348" spans="1:1" x14ac:dyDescent="0.25">
      <c r="A2348" s="3"/>
    </row>
    <row r="2349" spans="1:1" x14ac:dyDescent="0.25">
      <c r="A2349" s="3"/>
    </row>
    <row r="2350" spans="1:1" x14ac:dyDescent="0.25">
      <c r="A2350" s="3"/>
    </row>
    <row r="2351" spans="1:1" x14ac:dyDescent="0.25">
      <c r="A2351" s="3"/>
    </row>
    <row r="2352" spans="1:1" x14ac:dyDescent="0.25">
      <c r="A2352" s="3"/>
    </row>
    <row r="2353" spans="1:1" x14ac:dyDescent="0.25">
      <c r="A2353" s="3"/>
    </row>
    <row r="2354" spans="1:1" x14ac:dyDescent="0.25">
      <c r="A2354" s="3"/>
    </row>
    <row r="2355" spans="1:1" x14ac:dyDescent="0.25">
      <c r="A2355" s="3"/>
    </row>
    <row r="2356" spans="1:1" x14ac:dyDescent="0.25">
      <c r="A2356" s="3"/>
    </row>
    <row r="2357" spans="1:1" x14ac:dyDescent="0.25">
      <c r="A2357" s="3"/>
    </row>
    <row r="2358" spans="1:1" x14ac:dyDescent="0.25">
      <c r="A2358" s="3"/>
    </row>
    <row r="2359" spans="1:1" x14ac:dyDescent="0.25">
      <c r="A2359" s="3"/>
    </row>
    <row r="2360" spans="1:1" x14ac:dyDescent="0.25">
      <c r="A2360" s="3"/>
    </row>
    <row r="2361" spans="1:1" x14ac:dyDescent="0.25">
      <c r="A2361" s="3"/>
    </row>
    <row r="2362" spans="1:1" x14ac:dyDescent="0.25">
      <c r="A2362" s="3"/>
    </row>
    <row r="2363" spans="1:1" x14ac:dyDescent="0.25">
      <c r="A2363" s="3"/>
    </row>
    <row r="2364" spans="1:1" x14ac:dyDescent="0.25">
      <c r="A2364" s="3"/>
    </row>
    <row r="2365" spans="1:1" x14ac:dyDescent="0.25">
      <c r="A2365" s="3"/>
    </row>
    <row r="2366" spans="1:1" x14ac:dyDescent="0.25">
      <c r="A2366" s="3"/>
    </row>
    <row r="2367" spans="1:1" x14ac:dyDescent="0.25">
      <c r="A2367" s="3"/>
    </row>
    <row r="2368" spans="1:1" x14ac:dyDescent="0.25">
      <c r="A2368" s="3"/>
    </row>
    <row r="2369" spans="1:1" x14ac:dyDescent="0.25">
      <c r="A2369" s="3"/>
    </row>
    <row r="2370" spans="1:1" x14ac:dyDescent="0.25">
      <c r="A2370" s="3"/>
    </row>
    <row r="2371" spans="1:1" x14ac:dyDescent="0.25">
      <c r="A2371" s="3"/>
    </row>
    <row r="2372" spans="1:1" x14ac:dyDescent="0.25">
      <c r="A2372" s="3"/>
    </row>
    <row r="2373" spans="1:1" x14ac:dyDescent="0.25">
      <c r="A2373" s="3"/>
    </row>
    <row r="2374" spans="1:1" x14ac:dyDescent="0.25">
      <c r="A2374" s="3"/>
    </row>
    <row r="2375" spans="1:1" x14ac:dyDescent="0.25">
      <c r="A2375" s="3"/>
    </row>
    <row r="2376" spans="1:1" x14ac:dyDescent="0.25">
      <c r="A2376" s="3"/>
    </row>
    <row r="2377" spans="1:1" x14ac:dyDescent="0.25">
      <c r="A2377" s="3"/>
    </row>
    <row r="2378" spans="1:1" x14ac:dyDescent="0.25">
      <c r="A2378" s="3"/>
    </row>
    <row r="2379" spans="1:1" x14ac:dyDescent="0.25">
      <c r="A2379" s="3"/>
    </row>
    <row r="2380" spans="1:1" x14ac:dyDescent="0.25">
      <c r="A2380" s="3"/>
    </row>
    <row r="2381" spans="1:1" x14ac:dyDescent="0.25">
      <c r="A2381" s="3"/>
    </row>
    <row r="2382" spans="1:1" x14ac:dyDescent="0.25">
      <c r="A2382" s="3"/>
    </row>
    <row r="2383" spans="1:1" x14ac:dyDescent="0.25">
      <c r="A2383" s="3"/>
    </row>
    <row r="2384" spans="1:1" x14ac:dyDescent="0.25">
      <c r="A2384" s="3"/>
    </row>
    <row r="2385" spans="1:1" x14ac:dyDescent="0.25">
      <c r="A2385" s="3"/>
    </row>
    <row r="2386" spans="1:1" x14ac:dyDescent="0.25">
      <c r="A2386" s="3"/>
    </row>
    <row r="2387" spans="1:1" x14ac:dyDescent="0.25">
      <c r="A2387" s="3"/>
    </row>
    <row r="2388" spans="1:1" x14ac:dyDescent="0.25">
      <c r="A2388" s="3"/>
    </row>
    <row r="2389" spans="1:1" x14ac:dyDescent="0.25">
      <c r="A2389" s="3"/>
    </row>
    <row r="2390" spans="1:1" x14ac:dyDescent="0.25">
      <c r="A2390" s="3"/>
    </row>
    <row r="2391" spans="1:1" x14ac:dyDescent="0.25">
      <c r="A2391" s="3"/>
    </row>
    <row r="2392" spans="1:1" x14ac:dyDescent="0.25">
      <c r="A2392" s="3"/>
    </row>
    <row r="2393" spans="1:1" x14ac:dyDescent="0.25">
      <c r="A2393" s="3"/>
    </row>
    <row r="2394" spans="1:1" x14ac:dyDescent="0.25">
      <c r="A2394" s="3"/>
    </row>
    <row r="2395" spans="1:1" x14ac:dyDescent="0.25">
      <c r="A2395" s="3"/>
    </row>
    <row r="2396" spans="1:1" x14ac:dyDescent="0.25">
      <c r="A2396" s="3"/>
    </row>
    <row r="2397" spans="1:1" x14ac:dyDescent="0.25">
      <c r="A2397" s="3"/>
    </row>
    <row r="2398" spans="1:1" x14ac:dyDescent="0.25">
      <c r="A2398" s="3"/>
    </row>
    <row r="2399" spans="1:1" x14ac:dyDescent="0.25">
      <c r="A2399" s="3"/>
    </row>
    <row r="2400" spans="1:1" x14ac:dyDescent="0.25">
      <c r="A2400" s="3"/>
    </row>
    <row r="2401" spans="1:1" x14ac:dyDescent="0.25">
      <c r="A2401" s="3"/>
    </row>
    <row r="2402" spans="1:1" x14ac:dyDescent="0.25">
      <c r="A2402" s="3"/>
    </row>
    <row r="2403" spans="1:1" x14ac:dyDescent="0.25">
      <c r="A2403" s="3"/>
    </row>
    <row r="2404" spans="1:1" x14ac:dyDescent="0.25">
      <c r="A2404" s="3"/>
    </row>
    <row r="2405" spans="1:1" x14ac:dyDescent="0.25">
      <c r="A2405" s="3"/>
    </row>
    <row r="2406" spans="1:1" x14ac:dyDescent="0.25">
      <c r="A2406" s="3"/>
    </row>
    <row r="2407" spans="1:1" x14ac:dyDescent="0.25">
      <c r="A2407" s="3"/>
    </row>
    <row r="2408" spans="1:1" x14ac:dyDescent="0.25">
      <c r="A2408" s="3"/>
    </row>
    <row r="2409" spans="1:1" x14ac:dyDescent="0.25">
      <c r="A2409" s="3"/>
    </row>
    <row r="2410" spans="1:1" x14ac:dyDescent="0.25">
      <c r="A2410" s="3"/>
    </row>
    <row r="2411" spans="1:1" x14ac:dyDescent="0.25">
      <c r="A2411" s="3"/>
    </row>
    <row r="2412" spans="1:1" x14ac:dyDescent="0.25">
      <c r="A2412" s="3"/>
    </row>
    <row r="2413" spans="1:1" x14ac:dyDescent="0.25">
      <c r="A2413" s="3"/>
    </row>
    <row r="2414" spans="1:1" x14ac:dyDescent="0.25">
      <c r="A2414" s="3"/>
    </row>
    <row r="2415" spans="1:1" x14ac:dyDescent="0.25">
      <c r="A2415" s="3"/>
    </row>
    <row r="2416" spans="1:1" x14ac:dyDescent="0.25">
      <c r="A2416" s="3"/>
    </row>
    <row r="2417" spans="1:1" x14ac:dyDescent="0.25">
      <c r="A2417" s="3"/>
    </row>
    <row r="2418" spans="1:1" x14ac:dyDescent="0.25">
      <c r="A2418" s="3"/>
    </row>
    <row r="2419" spans="1:1" x14ac:dyDescent="0.25">
      <c r="A2419" s="3"/>
    </row>
    <row r="2420" spans="1:1" x14ac:dyDescent="0.25">
      <c r="A2420" s="3"/>
    </row>
    <row r="2421" spans="1:1" x14ac:dyDescent="0.25">
      <c r="A2421" s="3"/>
    </row>
    <row r="2422" spans="1:1" x14ac:dyDescent="0.25">
      <c r="A2422" s="3"/>
    </row>
    <row r="2423" spans="1:1" x14ac:dyDescent="0.25">
      <c r="A2423" s="3"/>
    </row>
    <row r="2424" spans="1:1" x14ac:dyDescent="0.25">
      <c r="A2424" s="3"/>
    </row>
    <row r="2425" spans="1:1" x14ac:dyDescent="0.25">
      <c r="A2425" s="3"/>
    </row>
    <row r="2426" spans="1:1" x14ac:dyDescent="0.25">
      <c r="A2426" s="3"/>
    </row>
    <row r="2427" spans="1:1" x14ac:dyDescent="0.25">
      <c r="A2427" s="3"/>
    </row>
    <row r="2428" spans="1:1" x14ac:dyDescent="0.25">
      <c r="A2428" s="3"/>
    </row>
    <row r="2429" spans="1:1" x14ac:dyDescent="0.25">
      <c r="A2429" s="3"/>
    </row>
    <row r="2430" spans="1:1" x14ac:dyDescent="0.25">
      <c r="A2430" s="3"/>
    </row>
    <row r="2431" spans="1:1" x14ac:dyDescent="0.25">
      <c r="A2431" s="3"/>
    </row>
    <row r="2432" spans="1:1" x14ac:dyDescent="0.25">
      <c r="A2432" s="3"/>
    </row>
    <row r="2433" spans="1:1" x14ac:dyDescent="0.25">
      <c r="A2433" s="3"/>
    </row>
    <row r="2434" spans="1:1" x14ac:dyDescent="0.25">
      <c r="A2434" s="3"/>
    </row>
    <row r="2435" spans="1:1" x14ac:dyDescent="0.25">
      <c r="A2435" s="3"/>
    </row>
    <row r="2436" spans="1:1" x14ac:dyDescent="0.25">
      <c r="A2436" s="3"/>
    </row>
    <row r="2437" spans="1:1" x14ac:dyDescent="0.25">
      <c r="A2437" s="3"/>
    </row>
    <row r="2438" spans="1:1" x14ac:dyDescent="0.25">
      <c r="A2438" s="3"/>
    </row>
    <row r="2439" spans="1:1" x14ac:dyDescent="0.25">
      <c r="A2439" s="3"/>
    </row>
    <row r="2440" spans="1:1" x14ac:dyDescent="0.25">
      <c r="A2440" s="3"/>
    </row>
    <row r="2441" spans="1:1" x14ac:dyDescent="0.25">
      <c r="A2441" s="3"/>
    </row>
    <row r="2442" spans="1:1" x14ac:dyDescent="0.25">
      <c r="A2442" s="3"/>
    </row>
    <row r="2443" spans="1:1" x14ac:dyDescent="0.25">
      <c r="A2443" s="3"/>
    </row>
    <row r="2444" spans="1:1" x14ac:dyDescent="0.25">
      <c r="A2444" s="3"/>
    </row>
    <row r="2445" spans="1:1" x14ac:dyDescent="0.25">
      <c r="A2445" s="3"/>
    </row>
    <row r="2446" spans="1:1" x14ac:dyDescent="0.25">
      <c r="A2446" s="3"/>
    </row>
    <row r="2447" spans="1:1" x14ac:dyDescent="0.25">
      <c r="A2447" s="3"/>
    </row>
    <row r="2448" spans="1:1" x14ac:dyDescent="0.25">
      <c r="A2448" s="3"/>
    </row>
    <row r="2449" spans="1:1" x14ac:dyDescent="0.25">
      <c r="A2449" s="3"/>
    </row>
    <row r="2450" spans="1:1" x14ac:dyDescent="0.25">
      <c r="A2450" s="3"/>
    </row>
    <row r="2451" spans="1:1" x14ac:dyDescent="0.25">
      <c r="A2451" s="3"/>
    </row>
    <row r="2452" spans="1:1" x14ac:dyDescent="0.25">
      <c r="A2452" s="3"/>
    </row>
    <row r="2453" spans="1:1" x14ac:dyDescent="0.25">
      <c r="A2453" s="3"/>
    </row>
    <row r="2454" spans="1:1" x14ac:dyDescent="0.25">
      <c r="A2454" s="3"/>
    </row>
    <row r="2455" spans="1:1" x14ac:dyDescent="0.25">
      <c r="A2455" s="3"/>
    </row>
    <row r="2456" spans="1:1" x14ac:dyDescent="0.25">
      <c r="A2456" s="3"/>
    </row>
    <row r="2457" spans="1:1" x14ac:dyDescent="0.25">
      <c r="A2457" s="3"/>
    </row>
    <row r="2458" spans="1:1" x14ac:dyDescent="0.25">
      <c r="A2458" s="3"/>
    </row>
    <row r="2459" spans="1:1" x14ac:dyDescent="0.25">
      <c r="A2459" s="3"/>
    </row>
    <row r="2460" spans="1:1" x14ac:dyDescent="0.25">
      <c r="A2460" s="3"/>
    </row>
    <row r="2461" spans="1:1" x14ac:dyDescent="0.25">
      <c r="A2461" s="3"/>
    </row>
    <row r="2462" spans="1:1" x14ac:dyDescent="0.25">
      <c r="A2462" s="3"/>
    </row>
    <row r="2463" spans="1:1" x14ac:dyDescent="0.25">
      <c r="A2463" s="3"/>
    </row>
    <row r="2464" spans="1:1" x14ac:dyDescent="0.25">
      <c r="A2464" s="3"/>
    </row>
    <row r="2465" spans="1:1" x14ac:dyDescent="0.25">
      <c r="A2465" s="3"/>
    </row>
    <row r="2466" spans="1:1" x14ac:dyDescent="0.25">
      <c r="A2466" s="3"/>
    </row>
    <row r="2467" spans="1:1" x14ac:dyDescent="0.25">
      <c r="A2467" s="3"/>
    </row>
    <row r="2468" spans="1:1" x14ac:dyDescent="0.25">
      <c r="A2468" s="3"/>
    </row>
    <row r="2469" spans="1:1" x14ac:dyDescent="0.25">
      <c r="A2469" s="3"/>
    </row>
    <row r="2470" spans="1:1" x14ac:dyDescent="0.25">
      <c r="A2470" s="3"/>
    </row>
    <row r="2471" spans="1:1" x14ac:dyDescent="0.25">
      <c r="A2471" s="3"/>
    </row>
    <row r="2472" spans="1:1" x14ac:dyDescent="0.25">
      <c r="A2472" s="3"/>
    </row>
    <row r="2473" spans="1:1" x14ac:dyDescent="0.25">
      <c r="A2473" s="3"/>
    </row>
    <row r="2474" spans="1:1" x14ac:dyDescent="0.25">
      <c r="A2474" s="3"/>
    </row>
    <row r="2475" spans="1:1" x14ac:dyDescent="0.25">
      <c r="A2475" s="3"/>
    </row>
    <row r="2476" spans="1:1" x14ac:dyDescent="0.25">
      <c r="A2476" s="3"/>
    </row>
    <row r="2477" spans="1:1" x14ac:dyDescent="0.25">
      <c r="A2477" s="3"/>
    </row>
    <row r="2478" spans="1:1" x14ac:dyDescent="0.25">
      <c r="A2478" s="3"/>
    </row>
    <row r="2479" spans="1:1" x14ac:dyDescent="0.25">
      <c r="A2479" s="3"/>
    </row>
    <row r="2480" spans="1:1" x14ac:dyDescent="0.25">
      <c r="A2480" s="3"/>
    </row>
    <row r="2481" spans="1:1" x14ac:dyDescent="0.25">
      <c r="A2481" s="3"/>
    </row>
    <row r="2482" spans="1:1" x14ac:dyDescent="0.25">
      <c r="A2482" s="3"/>
    </row>
    <row r="2483" spans="1:1" x14ac:dyDescent="0.25">
      <c r="A2483" s="3"/>
    </row>
    <row r="2484" spans="1:1" x14ac:dyDescent="0.25">
      <c r="A2484" s="3"/>
    </row>
    <row r="2485" spans="1:1" x14ac:dyDescent="0.25">
      <c r="A2485" s="3"/>
    </row>
    <row r="2486" spans="1:1" x14ac:dyDescent="0.25">
      <c r="A2486" s="3"/>
    </row>
    <row r="2487" spans="1:1" x14ac:dyDescent="0.25">
      <c r="A2487" s="3"/>
    </row>
    <row r="2488" spans="1:1" x14ac:dyDescent="0.25">
      <c r="A2488" s="3"/>
    </row>
    <row r="2489" spans="1:1" x14ac:dyDescent="0.25">
      <c r="A2489" s="3"/>
    </row>
    <row r="2490" spans="1:1" x14ac:dyDescent="0.25">
      <c r="A2490" s="3"/>
    </row>
    <row r="2491" spans="1:1" x14ac:dyDescent="0.25">
      <c r="A2491" s="3"/>
    </row>
    <row r="2492" spans="1:1" x14ac:dyDescent="0.25">
      <c r="A2492" s="3"/>
    </row>
    <row r="2493" spans="1:1" x14ac:dyDescent="0.25">
      <c r="A2493" s="3"/>
    </row>
    <row r="2494" spans="1:1" x14ac:dyDescent="0.25">
      <c r="A2494" s="3"/>
    </row>
    <row r="2495" spans="1:1" x14ac:dyDescent="0.25">
      <c r="A2495" s="3"/>
    </row>
    <row r="2496" spans="1:1" x14ac:dyDescent="0.25">
      <c r="A2496" s="3"/>
    </row>
    <row r="2497" spans="1:1" x14ac:dyDescent="0.25">
      <c r="A2497" s="3"/>
    </row>
    <row r="2498" spans="1:1" x14ac:dyDescent="0.25">
      <c r="A2498" s="3"/>
    </row>
    <row r="2499" spans="1:1" x14ac:dyDescent="0.25">
      <c r="A2499" s="3"/>
    </row>
    <row r="2500" spans="1:1" x14ac:dyDescent="0.25">
      <c r="A2500" s="3"/>
    </row>
    <row r="2501" spans="1:1" x14ac:dyDescent="0.25">
      <c r="A2501" s="3"/>
    </row>
    <row r="2502" spans="1:1" x14ac:dyDescent="0.25">
      <c r="A2502" s="3"/>
    </row>
    <row r="2503" spans="1:1" x14ac:dyDescent="0.25">
      <c r="A2503" s="3"/>
    </row>
    <row r="2504" spans="1:1" x14ac:dyDescent="0.25">
      <c r="A2504" s="3"/>
    </row>
    <row r="2505" spans="1:1" x14ac:dyDescent="0.25">
      <c r="A2505" s="3"/>
    </row>
    <row r="2506" spans="1:1" x14ac:dyDescent="0.25">
      <c r="A2506" s="3"/>
    </row>
    <row r="2507" spans="1:1" x14ac:dyDescent="0.25">
      <c r="A2507" s="3"/>
    </row>
    <row r="2508" spans="1:1" x14ac:dyDescent="0.25">
      <c r="A2508" s="3"/>
    </row>
    <row r="2509" spans="1:1" x14ac:dyDescent="0.25">
      <c r="A2509" s="3"/>
    </row>
    <row r="2510" spans="1:1" x14ac:dyDescent="0.25">
      <c r="A2510" s="3"/>
    </row>
    <row r="2511" spans="1:1" x14ac:dyDescent="0.25">
      <c r="A2511" s="3"/>
    </row>
    <row r="2512" spans="1:1" x14ac:dyDescent="0.25">
      <c r="A2512" s="3"/>
    </row>
    <row r="2513" spans="1:1" x14ac:dyDescent="0.25">
      <c r="A2513" s="3"/>
    </row>
    <row r="2514" spans="1:1" x14ac:dyDescent="0.25">
      <c r="A2514" s="3"/>
    </row>
    <row r="2515" spans="1:1" x14ac:dyDescent="0.25">
      <c r="A2515" s="3"/>
    </row>
    <row r="2516" spans="1:1" x14ac:dyDescent="0.25">
      <c r="A2516" s="3"/>
    </row>
    <row r="2517" spans="1:1" x14ac:dyDescent="0.25">
      <c r="A2517" s="3"/>
    </row>
    <row r="2518" spans="1:1" x14ac:dyDescent="0.25">
      <c r="A2518" s="3"/>
    </row>
    <row r="2519" spans="1:1" x14ac:dyDescent="0.25">
      <c r="A2519" s="3"/>
    </row>
    <row r="2520" spans="1:1" x14ac:dyDescent="0.25">
      <c r="A2520" s="3"/>
    </row>
    <row r="2521" spans="1:1" x14ac:dyDescent="0.25">
      <c r="A2521" s="3"/>
    </row>
    <row r="2522" spans="1:1" x14ac:dyDescent="0.25">
      <c r="A2522" s="3"/>
    </row>
    <row r="2523" spans="1:1" x14ac:dyDescent="0.25">
      <c r="A2523" s="3"/>
    </row>
    <row r="2524" spans="1:1" x14ac:dyDescent="0.25">
      <c r="A2524" s="3"/>
    </row>
    <row r="2525" spans="1:1" x14ac:dyDescent="0.25">
      <c r="A2525" s="3"/>
    </row>
    <row r="2526" spans="1:1" x14ac:dyDescent="0.25">
      <c r="A2526" s="3"/>
    </row>
    <row r="2527" spans="1:1" x14ac:dyDescent="0.25">
      <c r="A2527" s="3"/>
    </row>
    <row r="2528" spans="1:1" x14ac:dyDescent="0.25">
      <c r="A2528" s="3"/>
    </row>
    <row r="2529" spans="1:1" x14ac:dyDescent="0.25">
      <c r="A2529" s="3"/>
    </row>
    <row r="2530" spans="1:1" x14ac:dyDescent="0.25">
      <c r="A2530" s="3"/>
    </row>
    <row r="2531" spans="1:1" x14ac:dyDescent="0.25">
      <c r="A2531" s="3"/>
    </row>
    <row r="2532" spans="1:1" x14ac:dyDescent="0.25">
      <c r="A2532" s="3"/>
    </row>
    <row r="2533" spans="1:1" x14ac:dyDescent="0.25">
      <c r="A2533" s="3"/>
    </row>
    <row r="2534" spans="1:1" x14ac:dyDescent="0.25">
      <c r="A2534" s="3"/>
    </row>
    <row r="2535" spans="1:1" x14ac:dyDescent="0.25">
      <c r="A2535" s="3"/>
    </row>
    <row r="2536" spans="1:1" x14ac:dyDescent="0.25">
      <c r="A2536" s="3"/>
    </row>
    <row r="2537" spans="1:1" x14ac:dyDescent="0.25">
      <c r="A2537" s="3"/>
    </row>
    <row r="2538" spans="1:1" x14ac:dyDescent="0.25">
      <c r="A2538" s="3"/>
    </row>
    <row r="2539" spans="1:1" x14ac:dyDescent="0.25">
      <c r="A2539" s="3"/>
    </row>
    <row r="2540" spans="1:1" x14ac:dyDescent="0.25">
      <c r="A2540" s="3"/>
    </row>
    <row r="2541" spans="1:1" x14ac:dyDescent="0.25">
      <c r="A2541" s="3"/>
    </row>
    <row r="2542" spans="1:1" x14ac:dyDescent="0.25">
      <c r="A2542" s="3"/>
    </row>
    <row r="2543" spans="1:1" x14ac:dyDescent="0.25">
      <c r="A2543" s="3"/>
    </row>
    <row r="2544" spans="1:1" x14ac:dyDescent="0.25">
      <c r="A2544" s="3"/>
    </row>
    <row r="2545" spans="1:1" x14ac:dyDescent="0.25">
      <c r="A2545" s="3"/>
    </row>
    <row r="2546" spans="1:1" x14ac:dyDescent="0.25">
      <c r="A2546" s="3"/>
    </row>
    <row r="2547" spans="1:1" x14ac:dyDescent="0.25">
      <c r="A2547" s="3"/>
    </row>
    <row r="2548" spans="1:1" x14ac:dyDescent="0.25">
      <c r="A2548" s="3"/>
    </row>
    <row r="2549" spans="1:1" x14ac:dyDescent="0.25">
      <c r="A2549" s="3"/>
    </row>
    <row r="2550" spans="1:1" x14ac:dyDescent="0.25">
      <c r="A2550" s="3"/>
    </row>
    <row r="2551" spans="1:1" x14ac:dyDescent="0.25">
      <c r="A2551" s="3"/>
    </row>
    <row r="2552" spans="1:1" x14ac:dyDescent="0.25">
      <c r="A2552" s="3"/>
    </row>
    <row r="2553" spans="1:1" x14ac:dyDescent="0.25">
      <c r="A2553" s="3"/>
    </row>
    <row r="2554" spans="1:1" x14ac:dyDescent="0.25">
      <c r="A2554" s="3"/>
    </row>
    <row r="2555" spans="1:1" x14ac:dyDescent="0.25">
      <c r="A2555" s="3"/>
    </row>
    <row r="2556" spans="1:1" x14ac:dyDescent="0.25">
      <c r="A2556" s="3"/>
    </row>
    <row r="2557" spans="1:1" x14ac:dyDescent="0.25">
      <c r="A2557" s="3"/>
    </row>
    <row r="2558" spans="1:1" x14ac:dyDescent="0.25">
      <c r="A2558" s="3"/>
    </row>
    <row r="2559" spans="1:1" x14ac:dyDescent="0.25">
      <c r="A2559" s="3"/>
    </row>
    <row r="2560" spans="1:1" x14ac:dyDescent="0.25">
      <c r="A2560" s="3"/>
    </row>
    <row r="2561" spans="1:1" x14ac:dyDescent="0.25">
      <c r="A2561" s="3"/>
    </row>
    <row r="2562" spans="1:1" x14ac:dyDescent="0.25">
      <c r="A2562" s="3"/>
    </row>
    <row r="2563" spans="1:1" x14ac:dyDescent="0.25">
      <c r="A2563" s="3"/>
    </row>
    <row r="2564" spans="1:1" x14ac:dyDescent="0.25">
      <c r="A2564" s="3"/>
    </row>
    <row r="2565" spans="1:1" x14ac:dyDescent="0.25">
      <c r="A2565" s="3"/>
    </row>
    <row r="2566" spans="1:1" x14ac:dyDescent="0.25">
      <c r="A2566" s="3"/>
    </row>
    <row r="2567" spans="1:1" x14ac:dyDescent="0.25">
      <c r="A2567" s="3"/>
    </row>
    <row r="2568" spans="1:1" x14ac:dyDescent="0.25">
      <c r="A2568" s="3"/>
    </row>
    <row r="2569" spans="1:1" x14ac:dyDescent="0.25">
      <c r="A2569" s="3"/>
    </row>
    <row r="2570" spans="1:1" x14ac:dyDescent="0.25">
      <c r="A2570" s="3"/>
    </row>
    <row r="2571" spans="1:1" x14ac:dyDescent="0.25">
      <c r="A2571" s="3"/>
    </row>
    <row r="2572" spans="1:1" x14ac:dyDescent="0.25">
      <c r="A2572" s="3"/>
    </row>
    <row r="2573" spans="1:1" x14ac:dyDescent="0.25">
      <c r="A2573" s="3"/>
    </row>
    <row r="2574" spans="1:1" x14ac:dyDescent="0.25">
      <c r="A2574" s="3"/>
    </row>
    <row r="2575" spans="1:1" x14ac:dyDescent="0.25">
      <c r="A2575" s="3"/>
    </row>
    <row r="2576" spans="1:1" x14ac:dyDescent="0.25">
      <c r="A2576" s="3"/>
    </row>
    <row r="2577" spans="1:1" x14ac:dyDescent="0.25">
      <c r="A2577" s="3"/>
    </row>
    <row r="2578" spans="1:1" x14ac:dyDescent="0.25">
      <c r="A2578" s="3"/>
    </row>
    <row r="2579" spans="1:1" x14ac:dyDescent="0.25">
      <c r="A2579" s="3"/>
    </row>
    <row r="2580" spans="1:1" x14ac:dyDescent="0.25">
      <c r="A2580" s="3"/>
    </row>
    <row r="2581" spans="1:1" x14ac:dyDescent="0.25">
      <c r="A2581" s="3"/>
    </row>
    <row r="2582" spans="1:1" x14ac:dyDescent="0.25">
      <c r="A2582" s="3"/>
    </row>
    <row r="2583" spans="1:1" x14ac:dyDescent="0.25">
      <c r="A2583" s="3"/>
    </row>
    <row r="2584" spans="1:1" x14ac:dyDescent="0.25">
      <c r="A2584" s="3"/>
    </row>
    <row r="2585" spans="1:1" x14ac:dyDescent="0.25">
      <c r="A2585" s="3"/>
    </row>
    <row r="2586" spans="1:1" x14ac:dyDescent="0.25">
      <c r="A2586" s="3"/>
    </row>
    <row r="2587" spans="1:1" x14ac:dyDescent="0.25">
      <c r="A2587" s="3"/>
    </row>
    <row r="2588" spans="1:1" x14ac:dyDescent="0.25">
      <c r="A2588" s="3"/>
    </row>
    <row r="2589" spans="1:1" x14ac:dyDescent="0.25">
      <c r="A2589" s="3"/>
    </row>
    <row r="2590" spans="1:1" x14ac:dyDescent="0.25">
      <c r="A2590" s="3"/>
    </row>
    <row r="2591" spans="1:1" x14ac:dyDescent="0.25">
      <c r="A2591" s="3"/>
    </row>
    <row r="2592" spans="1:1" x14ac:dyDescent="0.25">
      <c r="A2592" s="3"/>
    </row>
    <row r="2593" spans="1:1" x14ac:dyDescent="0.25">
      <c r="A2593" s="3"/>
    </row>
    <row r="2594" spans="1:1" x14ac:dyDescent="0.25">
      <c r="A2594" s="3"/>
    </row>
    <row r="2595" spans="1:1" x14ac:dyDescent="0.25">
      <c r="A2595" s="3"/>
    </row>
    <row r="2596" spans="1:1" x14ac:dyDescent="0.25">
      <c r="A2596" s="3"/>
    </row>
    <row r="2597" spans="1:1" x14ac:dyDescent="0.25">
      <c r="A2597" s="3"/>
    </row>
    <row r="2598" spans="1:1" x14ac:dyDescent="0.25">
      <c r="A2598" s="3"/>
    </row>
    <row r="2599" spans="1:1" x14ac:dyDescent="0.25">
      <c r="A2599" s="3"/>
    </row>
    <row r="2600" spans="1:1" x14ac:dyDescent="0.25">
      <c r="A2600" s="3"/>
    </row>
    <row r="2601" spans="1:1" x14ac:dyDescent="0.25">
      <c r="A2601" s="3"/>
    </row>
    <row r="2602" spans="1:1" x14ac:dyDescent="0.25">
      <c r="A2602" s="3"/>
    </row>
    <row r="2603" spans="1:1" x14ac:dyDescent="0.25">
      <c r="A2603" s="3"/>
    </row>
    <row r="2604" spans="1:1" x14ac:dyDescent="0.25">
      <c r="A2604" s="3"/>
    </row>
    <row r="2605" spans="1:1" x14ac:dyDescent="0.25">
      <c r="A2605" s="3"/>
    </row>
    <row r="2606" spans="1:1" x14ac:dyDescent="0.25">
      <c r="A2606" s="3"/>
    </row>
    <row r="2607" spans="1:1" x14ac:dyDescent="0.25">
      <c r="A2607" s="3"/>
    </row>
    <row r="2608" spans="1:1" x14ac:dyDescent="0.25">
      <c r="A2608" s="3"/>
    </row>
    <row r="2609" spans="1:1" x14ac:dyDescent="0.25">
      <c r="A2609" s="3"/>
    </row>
    <row r="2610" spans="1:1" x14ac:dyDescent="0.25">
      <c r="A2610" s="3"/>
    </row>
    <row r="2611" spans="1:1" x14ac:dyDescent="0.25">
      <c r="A2611" s="3"/>
    </row>
    <row r="2612" spans="1:1" x14ac:dyDescent="0.25">
      <c r="A2612" s="3"/>
    </row>
    <row r="2613" spans="1:1" x14ac:dyDescent="0.25">
      <c r="A2613" s="3"/>
    </row>
    <row r="2614" spans="1:1" x14ac:dyDescent="0.25">
      <c r="A2614" s="3"/>
    </row>
    <row r="2615" spans="1:1" x14ac:dyDescent="0.25">
      <c r="A2615" s="3"/>
    </row>
    <row r="2616" spans="1:1" x14ac:dyDescent="0.25">
      <c r="A2616" s="3"/>
    </row>
    <row r="2617" spans="1:1" x14ac:dyDescent="0.25">
      <c r="A2617" s="3"/>
    </row>
    <row r="2618" spans="1:1" x14ac:dyDescent="0.25">
      <c r="A2618" s="3"/>
    </row>
    <row r="2619" spans="1:1" x14ac:dyDescent="0.25">
      <c r="A2619" s="3"/>
    </row>
    <row r="2620" spans="1:1" x14ac:dyDescent="0.25">
      <c r="A2620" s="3"/>
    </row>
    <row r="2621" spans="1:1" x14ac:dyDescent="0.25">
      <c r="A2621" s="3"/>
    </row>
    <row r="2622" spans="1:1" x14ac:dyDescent="0.25">
      <c r="A2622" s="3"/>
    </row>
    <row r="2623" spans="1:1" x14ac:dyDescent="0.25">
      <c r="A2623" s="3"/>
    </row>
    <row r="2624" spans="1:1" x14ac:dyDescent="0.25">
      <c r="A2624" s="3"/>
    </row>
    <row r="2625" spans="1:1" x14ac:dyDescent="0.25">
      <c r="A2625" s="3"/>
    </row>
    <row r="2626" spans="1:1" x14ac:dyDescent="0.25">
      <c r="A2626" s="3"/>
    </row>
    <row r="2627" spans="1:1" x14ac:dyDescent="0.25">
      <c r="A2627" s="3"/>
    </row>
    <row r="2628" spans="1:1" x14ac:dyDescent="0.25">
      <c r="A2628" s="3"/>
    </row>
    <row r="2629" spans="1:1" x14ac:dyDescent="0.25">
      <c r="A2629" s="3"/>
    </row>
    <row r="2630" spans="1:1" x14ac:dyDescent="0.25">
      <c r="A2630" s="3"/>
    </row>
    <row r="2631" spans="1:1" x14ac:dyDescent="0.25">
      <c r="A2631" s="3"/>
    </row>
    <row r="2632" spans="1:1" x14ac:dyDescent="0.25">
      <c r="A2632" s="3"/>
    </row>
    <row r="2633" spans="1:1" x14ac:dyDescent="0.25">
      <c r="A2633" s="3"/>
    </row>
    <row r="2634" spans="1:1" x14ac:dyDescent="0.25">
      <c r="A2634" s="3"/>
    </row>
    <row r="2635" spans="1:1" x14ac:dyDescent="0.25">
      <c r="A2635" s="3"/>
    </row>
    <row r="2636" spans="1:1" x14ac:dyDescent="0.25">
      <c r="A2636" s="3"/>
    </row>
    <row r="2637" spans="1:1" x14ac:dyDescent="0.25">
      <c r="A2637" s="3"/>
    </row>
    <row r="2638" spans="1:1" x14ac:dyDescent="0.25">
      <c r="A2638" s="3"/>
    </row>
    <row r="2639" spans="1:1" x14ac:dyDescent="0.25">
      <c r="A2639" s="3"/>
    </row>
    <row r="2640" spans="1:1" x14ac:dyDescent="0.25">
      <c r="A2640" s="3"/>
    </row>
    <row r="2641" spans="1:1" x14ac:dyDescent="0.25">
      <c r="A2641" s="3"/>
    </row>
    <row r="2642" spans="1:1" x14ac:dyDescent="0.25">
      <c r="A2642" s="3"/>
    </row>
    <row r="2643" spans="1:1" x14ac:dyDescent="0.25">
      <c r="A2643" s="3"/>
    </row>
    <row r="2644" spans="1:1" x14ac:dyDescent="0.25">
      <c r="A2644" s="3"/>
    </row>
    <row r="2645" spans="1:1" x14ac:dyDescent="0.25">
      <c r="A2645" s="3"/>
    </row>
    <row r="2646" spans="1:1" x14ac:dyDescent="0.25">
      <c r="A2646" s="3"/>
    </row>
    <row r="2647" spans="1:1" x14ac:dyDescent="0.25">
      <c r="A2647" s="3"/>
    </row>
    <row r="2648" spans="1:1" x14ac:dyDescent="0.25">
      <c r="A2648" s="3"/>
    </row>
    <row r="2649" spans="1:1" x14ac:dyDescent="0.25">
      <c r="A2649" s="3"/>
    </row>
    <row r="2650" spans="1:1" x14ac:dyDescent="0.25">
      <c r="A2650" s="3"/>
    </row>
    <row r="2651" spans="1:1" x14ac:dyDescent="0.25">
      <c r="A2651" s="3"/>
    </row>
    <row r="2652" spans="1:1" x14ac:dyDescent="0.25">
      <c r="A2652" s="3"/>
    </row>
    <row r="2653" spans="1:1" x14ac:dyDescent="0.25">
      <c r="A2653" s="3"/>
    </row>
    <row r="2654" spans="1:1" x14ac:dyDescent="0.25">
      <c r="A2654" s="3"/>
    </row>
    <row r="2655" spans="1:1" x14ac:dyDescent="0.25">
      <c r="A2655" s="3"/>
    </row>
    <row r="2656" spans="1:1" x14ac:dyDescent="0.25">
      <c r="A2656" s="3"/>
    </row>
    <row r="2657" spans="1:1" x14ac:dyDescent="0.25">
      <c r="A2657" s="3"/>
    </row>
    <row r="2658" spans="1:1" x14ac:dyDescent="0.25">
      <c r="A2658" s="3"/>
    </row>
    <row r="2659" spans="1:1" x14ac:dyDescent="0.25">
      <c r="A2659" s="3"/>
    </row>
    <row r="2660" spans="1:1" x14ac:dyDescent="0.25">
      <c r="A2660" s="3"/>
    </row>
    <row r="2661" spans="1:1" x14ac:dyDescent="0.25">
      <c r="A2661" s="3"/>
    </row>
    <row r="2662" spans="1:1" x14ac:dyDescent="0.25">
      <c r="A2662" s="3"/>
    </row>
    <row r="2663" spans="1:1" x14ac:dyDescent="0.25">
      <c r="A2663" s="3"/>
    </row>
    <row r="2664" spans="1:1" x14ac:dyDescent="0.25">
      <c r="A2664" s="3"/>
    </row>
    <row r="2665" spans="1:1" x14ac:dyDescent="0.25">
      <c r="A2665" s="3"/>
    </row>
    <row r="2666" spans="1:1" x14ac:dyDescent="0.25">
      <c r="A2666" s="3"/>
    </row>
    <row r="2667" spans="1:1" x14ac:dyDescent="0.25">
      <c r="A2667" s="3"/>
    </row>
    <row r="2668" spans="1:1" x14ac:dyDescent="0.25">
      <c r="A2668" s="3"/>
    </row>
    <row r="2669" spans="1:1" x14ac:dyDescent="0.25">
      <c r="A2669" s="3"/>
    </row>
    <row r="2670" spans="1:1" x14ac:dyDescent="0.25">
      <c r="A2670" s="3"/>
    </row>
    <row r="2671" spans="1:1" x14ac:dyDescent="0.25">
      <c r="A2671" s="3"/>
    </row>
    <row r="2672" spans="1:1" x14ac:dyDescent="0.25">
      <c r="A2672" s="3"/>
    </row>
    <row r="2673" spans="1:1" x14ac:dyDescent="0.25">
      <c r="A2673" s="3"/>
    </row>
    <row r="2674" spans="1:1" x14ac:dyDescent="0.25">
      <c r="A2674" s="3"/>
    </row>
    <row r="2675" spans="1:1" x14ac:dyDescent="0.25">
      <c r="A2675" s="3"/>
    </row>
    <row r="2676" spans="1:1" x14ac:dyDescent="0.25">
      <c r="A2676" s="3"/>
    </row>
    <row r="2677" spans="1:1" x14ac:dyDescent="0.25">
      <c r="A2677" s="3"/>
    </row>
    <row r="2678" spans="1:1" x14ac:dyDescent="0.25">
      <c r="A2678" s="3"/>
    </row>
    <row r="2679" spans="1:1" x14ac:dyDescent="0.25">
      <c r="A2679" s="3"/>
    </row>
    <row r="2680" spans="1:1" x14ac:dyDescent="0.25">
      <c r="A2680" s="3"/>
    </row>
    <row r="2681" spans="1:1" x14ac:dyDescent="0.25">
      <c r="A2681" s="3"/>
    </row>
    <row r="2682" spans="1:1" x14ac:dyDescent="0.25">
      <c r="A2682" s="3"/>
    </row>
    <row r="2683" spans="1:1" x14ac:dyDescent="0.25">
      <c r="A2683" s="3"/>
    </row>
    <row r="2684" spans="1:1" x14ac:dyDescent="0.25">
      <c r="A2684" s="3"/>
    </row>
    <row r="2685" spans="1:1" x14ac:dyDescent="0.25">
      <c r="A2685" s="3"/>
    </row>
    <row r="2686" spans="1:1" x14ac:dyDescent="0.25">
      <c r="A2686" s="3"/>
    </row>
    <row r="2687" spans="1:1" x14ac:dyDescent="0.25">
      <c r="A2687" s="3"/>
    </row>
    <row r="2688" spans="1:1" x14ac:dyDescent="0.25">
      <c r="A2688" s="3"/>
    </row>
    <row r="2689" spans="1:1" x14ac:dyDescent="0.25">
      <c r="A2689" s="3"/>
    </row>
    <row r="2690" spans="1:1" x14ac:dyDescent="0.25">
      <c r="A2690" s="3"/>
    </row>
    <row r="2691" spans="1:1" x14ac:dyDescent="0.25">
      <c r="A2691" s="3"/>
    </row>
    <row r="2692" spans="1:1" x14ac:dyDescent="0.25">
      <c r="A2692" s="3"/>
    </row>
    <row r="2693" spans="1:1" x14ac:dyDescent="0.25">
      <c r="A2693" s="3"/>
    </row>
    <row r="2694" spans="1:1" x14ac:dyDescent="0.25">
      <c r="A2694" s="3"/>
    </row>
    <row r="2695" spans="1:1" x14ac:dyDescent="0.25">
      <c r="A2695" s="3"/>
    </row>
    <row r="2696" spans="1:1" x14ac:dyDescent="0.25">
      <c r="A2696" s="3"/>
    </row>
    <row r="2697" spans="1:1" x14ac:dyDescent="0.25">
      <c r="A2697" s="3"/>
    </row>
    <row r="2698" spans="1:1" x14ac:dyDescent="0.25">
      <c r="A2698" s="3"/>
    </row>
    <row r="2699" spans="1:1" x14ac:dyDescent="0.25">
      <c r="A2699" s="3"/>
    </row>
    <row r="2700" spans="1:1" x14ac:dyDescent="0.25">
      <c r="A2700" s="3"/>
    </row>
    <row r="2701" spans="1:1" x14ac:dyDescent="0.25">
      <c r="A2701" s="3"/>
    </row>
    <row r="2702" spans="1:1" x14ac:dyDescent="0.25">
      <c r="A2702" s="3"/>
    </row>
    <row r="2703" spans="1:1" x14ac:dyDescent="0.25">
      <c r="A2703" s="3"/>
    </row>
    <row r="2704" spans="1:1" x14ac:dyDescent="0.25">
      <c r="A2704" s="3"/>
    </row>
    <row r="2705" spans="1:1" x14ac:dyDescent="0.25">
      <c r="A2705" s="3"/>
    </row>
    <row r="2706" spans="1:1" x14ac:dyDescent="0.25">
      <c r="A2706" s="3"/>
    </row>
    <row r="2707" spans="1:1" x14ac:dyDescent="0.25">
      <c r="A2707" s="3"/>
    </row>
    <row r="2708" spans="1:1" x14ac:dyDescent="0.25">
      <c r="A2708" s="3"/>
    </row>
    <row r="2709" spans="1:1" x14ac:dyDescent="0.25">
      <c r="A2709" s="3"/>
    </row>
    <row r="2710" spans="1:1" x14ac:dyDescent="0.25">
      <c r="A2710" s="3"/>
    </row>
    <row r="2711" spans="1:1" x14ac:dyDescent="0.25">
      <c r="A2711" s="3"/>
    </row>
    <row r="2712" spans="1:1" x14ac:dyDescent="0.25">
      <c r="A2712" s="3"/>
    </row>
    <row r="2713" spans="1:1" x14ac:dyDescent="0.25">
      <c r="A2713" s="3"/>
    </row>
    <row r="2714" spans="1:1" x14ac:dyDescent="0.25">
      <c r="A2714" s="3"/>
    </row>
    <row r="2715" spans="1:1" x14ac:dyDescent="0.25">
      <c r="A2715" s="3"/>
    </row>
    <row r="2716" spans="1:1" x14ac:dyDescent="0.25">
      <c r="A2716" s="3"/>
    </row>
    <row r="2717" spans="1:1" x14ac:dyDescent="0.25">
      <c r="A2717" s="3"/>
    </row>
    <row r="2718" spans="1:1" x14ac:dyDescent="0.25">
      <c r="A2718" s="3"/>
    </row>
    <row r="2719" spans="1:1" x14ac:dyDescent="0.25">
      <c r="A2719" s="3"/>
    </row>
    <row r="2720" spans="1:1" x14ac:dyDescent="0.25">
      <c r="A2720" s="3"/>
    </row>
    <row r="2721" spans="1:1" x14ac:dyDescent="0.25">
      <c r="A2721" s="3"/>
    </row>
    <row r="2722" spans="1:1" x14ac:dyDescent="0.25">
      <c r="A2722" s="3"/>
    </row>
    <row r="2723" spans="1:1" x14ac:dyDescent="0.25">
      <c r="A2723" s="3"/>
    </row>
    <row r="2724" spans="1:1" x14ac:dyDescent="0.25">
      <c r="A2724" s="3"/>
    </row>
    <row r="2725" spans="1:1" x14ac:dyDescent="0.25">
      <c r="A2725" s="3"/>
    </row>
    <row r="2726" spans="1:1" x14ac:dyDescent="0.25">
      <c r="A2726" s="3"/>
    </row>
    <row r="2727" spans="1:1" x14ac:dyDescent="0.25">
      <c r="A2727" s="3"/>
    </row>
    <row r="2728" spans="1:1" x14ac:dyDescent="0.25">
      <c r="A2728" s="3"/>
    </row>
    <row r="2729" spans="1:1" x14ac:dyDescent="0.25">
      <c r="A2729" s="3"/>
    </row>
    <row r="2730" spans="1:1" x14ac:dyDescent="0.25">
      <c r="A2730" s="3"/>
    </row>
    <row r="2731" spans="1:1" x14ac:dyDescent="0.25">
      <c r="A2731" s="3"/>
    </row>
    <row r="2732" spans="1:1" x14ac:dyDescent="0.25">
      <c r="A2732" s="3"/>
    </row>
    <row r="2733" spans="1:1" x14ac:dyDescent="0.25">
      <c r="A2733" s="3"/>
    </row>
    <row r="2734" spans="1:1" x14ac:dyDescent="0.25">
      <c r="A2734" s="3"/>
    </row>
    <row r="2735" spans="1:1" x14ac:dyDescent="0.25">
      <c r="A2735" s="3"/>
    </row>
    <row r="2736" spans="1:1" x14ac:dyDescent="0.25">
      <c r="A2736" s="3"/>
    </row>
    <row r="2737" spans="1:1" x14ac:dyDescent="0.25">
      <c r="A2737" s="3"/>
    </row>
    <row r="2738" spans="1:1" x14ac:dyDescent="0.25">
      <c r="A2738" s="3"/>
    </row>
    <row r="2739" spans="1:1" x14ac:dyDescent="0.25">
      <c r="A2739" s="3"/>
    </row>
    <row r="2740" spans="1:1" x14ac:dyDescent="0.25">
      <c r="A2740" s="3"/>
    </row>
    <row r="2741" spans="1:1" x14ac:dyDescent="0.25">
      <c r="A2741" s="3"/>
    </row>
    <row r="2742" spans="1:1" x14ac:dyDescent="0.25">
      <c r="A2742" s="3"/>
    </row>
    <row r="2743" spans="1:1" x14ac:dyDescent="0.25">
      <c r="A2743" s="3"/>
    </row>
    <row r="2744" spans="1:1" x14ac:dyDescent="0.25">
      <c r="A2744" s="3"/>
    </row>
    <row r="2745" spans="1:1" x14ac:dyDescent="0.25">
      <c r="A2745" s="3"/>
    </row>
    <row r="2746" spans="1:1" x14ac:dyDescent="0.25">
      <c r="A2746" s="3"/>
    </row>
    <row r="2747" spans="1:1" x14ac:dyDescent="0.25">
      <c r="A2747" s="3"/>
    </row>
    <row r="2748" spans="1:1" x14ac:dyDescent="0.25">
      <c r="A2748" s="3"/>
    </row>
    <row r="2749" spans="1:1" x14ac:dyDescent="0.25">
      <c r="A2749" s="3"/>
    </row>
    <row r="2750" spans="1:1" x14ac:dyDescent="0.25">
      <c r="A2750" s="3"/>
    </row>
    <row r="2751" spans="1:1" x14ac:dyDescent="0.25">
      <c r="A2751" s="3"/>
    </row>
    <row r="2752" spans="1:1" x14ac:dyDescent="0.25">
      <c r="A2752" s="3"/>
    </row>
    <row r="2753" spans="1:1" x14ac:dyDescent="0.25">
      <c r="A2753" s="3"/>
    </row>
    <row r="2754" spans="1:1" x14ac:dyDescent="0.25">
      <c r="A2754" s="3"/>
    </row>
    <row r="2755" spans="1:1" x14ac:dyDescent="0.25">
      <c r="A2755" s="3"/>
    </row>
    <row r="2756" spans="1:1" x14ac:dyDescent="0.25">
      <c r="A2756" s="3"/>
    </row>
    <row r="2757" spans="1:1" x14ac:dyDescent="0.25">
      <c r="A2757" s="3"/>
    </row>
    <row r="2758" spans="1:1" x14ac:dyDescent="0.25">
      <c r="A2758" s="3"/>
    </row>
    <row r="2759" spans="1:1" x14ac:dyDescent="0.25">
      <c r="A2759" s="3"/>
    </row>
    <row r="2760" spans="1:1" x14ac:dyDescent="0.25">
      <c r="A2760" s="3"/>
    </row>
    <row r="2761" spans="1:1" x14ac:dyDescent="0.25">
      <c r="A2761" s="3"/>
    </row>
    <row r="2762" spans="1:1" x14ac:dyDescent="0.25">
      <c r="A2762" s="3"/>
    </row>
    <row r="2763" spans="1:1" x14ac:dyDescent="0.25">
      <c r="A2763" s="3"/>
    </row>
    <row r="2764" spans="1:1" x14ac:dyDescent="0.25">
      <c r="A2764" s="3"/>
    </row>
    <row r="2765" spans="1:1" x14ac:dyDescent="0.25">
      <c r="A2765" s="3"/>
    </row>
    <row r="2766" spans="1:1" x14ac:dyDescent="0.25">
      <c r="A2766" s="3"/>
    </row>
    <row r="2767" spans="1:1" x14ac:dyDescent="0.25">
      <c r="A2767" s="3"/>
    </row>
    <row r="2768" spans="1:1" x14ac:dyDescent="0.25">
      <c r="A2768" s="3"/>
    </row>
    <row r="2769" spans="1:1" x14ac:dyDescent="0.25">
      <c r="A2769" s="3"/>
    </row>
    <row r="2770" spans="1:1" x14ac:dyDescent="0.25">
      <c r="A2770" s="3"/>
    </row>
    <row r="2771" spans="1:1" x14ac:dyDescent="0.25">
      <c r="A2771" s="3"/>
    </row>
    <row r="2772" spans="1:1" x14ac:dyDescent="0.25">
      <c r="A2772" s="3"/>
    </row>
    <row r="2773" spans="1:1" x14ac:dyDescent="0.25">
      <c r="A2773" s="3"/>
    </row>
    <row r="2774" spans="1:1" x14ac:dyDescent="0.25">
      <c r="A2774" s="3"/>
    </row>
    <row r="2775" spans="1:1" x14ac:dyDescent="0.25">
      <c r="A2775" s="3"/>
    </row>
    <row r="2776" spans="1:1" x14ac:dyDescent="0.25">
      <c r="A2776" s="3"/>
    </row>
    <row r="2777" spans="1:1" x14ac:dyDescent="0.25">
      <c r="A2777" s="3"/>
    </row>
    <row r="2778" spans="1:1" x14ac:dyDescent="0.25">
      <c r="A2778" s="3"/>
    </row>
    <row r="2779" spans="1:1" x14ac:dyDescent="0.25">
      <c r="A2779" s="3"/>
    </row>
    <row r="2780" spans="1:1" x14ac:dyDescent="0.25">
      <c r="A2780" s="3"/>
    </row>
    <row r="2781" spans="1:1" x14ac:dyDescent="0.25">
      <c r="A2781" s="3"/>
    </row>
    <row r="2782" spans="1:1" x14ac:dyDescent="0.25">
      <c r="A2782" s="3"/>
    </row>
    <row r="2783" spans="1:1" x14ac:dyDescent="0.25">
      <c r="A2783" s="3"/>
    </row>
    <row r="2784" spans="1:1" x14ac:dyDescent="0.25">
      <c r="A2784" s="3"/>
    </row>
    <row r="2785" spans="1:1" x14ac:dyDescent="0.25">
      <c r="A2785" s="3"/>
    </row>
    <row r="2786" spans="1:1" x14ac:dyDescent="0.25">
      <c r="A2786" s="3"/>
    </row>
    <row r="2787" spans="1:1" x14ac:dyDescent="0.25">
      <c r="A2787" s="3"/>
    </row>
    <row r="2788" spans="1:1" x14ac:dyDescent="0.25">
      <c r="A2788" s="3"/>
    </row>
    <row r="2789" spans="1:1" x14ac:dyDescent="0.25">
      <c r="A2789" s="3"/>
    </row>
    <row r="2790" spans="1:1" x14ac:dyDescent="0.25">
      <c r="A2790" s="3"/>
    </row>
    <row r="2791" spans="1:1" x14ac:dyDescent="0.25">
      <c r="A2791" s="3"/>
    </row>
    <row r="2792" spans="1:1" x14ac:dyDescent="0.25">
      <c r="A2792" s="3"/>
    </row>
    <row r="2793" spans="1:1" x14ac:dyDescent="0.25">
      <c r="A2793" s="3"/>
    </row>
    <row r="2794" spans="1:1" x14ac:dyDescent="0.25">
      <c r="A2794" s="3"/>
    </row>
    <row r="2795" spans="1:1" x14ac:dyDescent="0.25">
      <c r="A2795" s="3"/>
    </row>
    <row r="2796" spans="1:1" x14ac:dyDescent="0.25">
      <c r="A2796" s="3"/>
    </row>
    <row r="2797" spans="1:1" x14ac:dyDescent="0.25">
      <c r="A2797" s="3"/>
    </row>
    <row r="2798" spans="1:1" x14ac:dyDescent="0.25">
      <c r="A2798" s="3"/>
    </row>
    <row r="2799" spans="1:1" x14ac:dyDescent="0.25">
      <c r="A2799" s="3"/>
    </row>
    <row r="2800" spans="1:1" x14ac:dyDescent="0.25">
      <c r="A2800" s="3"/>
    </row>
    <row r="2801" spans="1:1" x14ac:dyDescent="0.25">
      <c r="A2801" s="3"/>
    </row>
    <row r="2802" spans="1:1" x14ac:dyDescent="0.25">
      <c r="A2802" s="3"/>
    </row>
    <row r="2803" spans="1:1" x14ac:dyDescent="0.25">
      <c r="A2803" s="3"/>
    </row>
    <row r="2804" spans="1:1" x14ac:dyDescent="0.25">
      <c r="A2804" s="3"/>
    </row>
    <row r="2805" spans="1:1" x14ac:dyDescent="0.25">
      <c r="A2805" s="3"/>
    </row>
    <row r="2806" spans="1:1" x14ac:dyDescent="0.25">
      <c r="A2806" s="3"/>
    </row>
    <row r="2807" spans="1:1" x14ac:dyDescent="0.25">
      <c r="A2807" s="3"/>
    </row>
    <row r="2808" spans="1:1" x14ac:dyDescent="0.25">
      <c r="A2808" s="3"/>
    </row>
    <row r="2809" spans="1:1" x14ac:dyDescent="0.25">
      <c r="A2809" s="3"/>
    </row>
    <row r="2810" spans="1:1" x14ac:dyDescent="0.25">
      <c r="A2810" s="3"/>
    </row>
    <row r="2811" spans="1:1" x14ac:dyDescent="0.25">
      <c r="A2811" s="3"/>
    </row>
    <row r="2812" spans="1:1" x14ac:dyDescent="0.25">
      <c r="A2812" s="3"/>
    </row>
    <row r="2813" spans="1:1" x14ac:dyDescent="0.25">
      <c r="A2813" s="3"/>
    </row>
    <row r="2814" spans="1:1" x14ac:dyDescent="0.25">
      <c r="A2814" s="3"/>
    </row>
    <row r="2815" spans="1:1" x14ac:dyDescent="0.25">
      <c r="A2815" s="3"/>
    </row>
    <row r="2816" spans="1:1" x14ac:dyDescent="0.25">
      <c r="A2816" s="3"/>
    </row>
    <row r="2817" spans="1:1" x14ac:dyDescent="0.25">
      <c r="A2817" s="3"/>
    </row>
    <row r="2818" spans="1:1" x14ac:dyDescent="0.25">
      <c r="A2818" s="3"/>
    </row>
    <row r="2819" spans="1:1" x14ac:dyDescent="0.25">
      <c r="A2819" s="3"/>
    </row>
    <row r="2820" spans="1:1" x14ac:dyDescent="0.25">
      <c r="A2820" s="3"/>
    </row>
    <row r="2821" spans="1:1" x14ac:dyDescent="0.25">
      <c r="A2821" s="3"/>
    </row>
    <row r="2822" spans="1:1" x14ac:dyDescent="0.25">
      <c r="A2822" s="3"/>
    </row>
    <row r="2823" spans="1:1" x14ac:dyDescent="0.25">
      <c r="A2823" s="3"/>
    </row>
    <row r="2824" spans="1:1" x14ac:dyDescent="0.25">
      <c r="A2824" s="3"/>
    </row>
    <row r="2825" spans="1:1" x14ac:dyDescent="0.25">
      <c r="A2825" s="3"/>
    </row>
    <row r="2826" spans="1:1" x14ac:dyDescent="0.25">
      <c r="A2826" s="3"/>
    </row>
    <row r="2827" spans="1:1" x14ac:dyDescent="0.25">
      <c r="A2827" s="3"/>
    </row>
    <row r="2828" spans="1:1" x14ac:dyDescent="0.25">
      <c r="A2828" s="3"/>
    </row>
    <row r="2829" spans="1:1" x14ac:dyDescent="0.25">
      <c r="A2829" s="3"/>
    </row>
    <row r="2830" spans="1:1" x14ac:dyDescent="0.25">
      <c r="A2830" s="3"/>
    </row>
    <row r="2831" spans="1:1" x14ac:dyDescent="0.25">
      <c r="A2831" s="3"/>
    </row>
    <row r="2832" spans="1:1" x14ac:dyDescent="0.25">
      <c r="A2832" s="3"/>
    </row>
    <row r="2833" spans="1:1" x14ac:dyDescent="0.25">
      <c r="A2833" s="3"/>
    </row>
    <row r="2834" spans="1:1" x14ac:dyDescent="0.25">
      <c r="A2834" s="3"/>
    </row>
    <row r="2835" spans="1:1" x14ac:dyDescent="0.25">
      <c r="A2835" s="3"/>
    </row>
    <row r="2836" spans="1:1" x14ac:dyDescent="0.25">
      <c r="A2836" s="3"/>
    </row>
    <row r="2837" spans="1:1" x14ac:dyDescent="0.25">
      <c r="A2837" s="3"/>
    </row>
    <row r="2838" spans="1:1" x14ac:dyDescent="0.25">
      <c r="A2838" s="3"/>
    </row>
    <row r="2839" spans="1:1" x14ac:dyDescent="0.25">
      <c r="A2839" s="3"/>
    </row>
    <row r="2840" spans="1:1" x14ac:dyDescent="0.25">
      <c r="A2840" s="3"/>
    </row>
    <row r="2841" spans="1:1" x14ac:dyDescent="0.25">
      <c r="A2841" s="3"/>
    </row>
    <row r="2842" spans="1:1" x14ac:dyDescent="0.25">
      <c r="A2842" s="3"/>
    </row>
    <row r="2843" spans="1:1" x14ac:dyDescent="0.25">
      <c r="A2843" s="3"/>
    </row>
    <row r="2844" spans="1:1" x14ac:dyDescent="0.25">
      <c r="A2844" s="3"/>
    </row>
    <row r="2845" spans="1:1" x14ac:dyDescent="0.25">
      <c r="A2845" s="3"/>
    </row>
    <row r="2846" spans="1:1" x14ac:dyDescent="0.25">
      <c r="A2846" s="3"/>
    </row>
    <row r="2847" spans="1:1" x14ac:dyDescent="0.25">
      <c r="A2847" s="3"/>
    </row>
    <row r="2848" spans="1:1" x14ac:dyDescent="0.25">
      <c r="A2848" s="3"/>
    </row>
    <row r="2849" spans="1:1" x14ac:dyDescent="0.25">
      <c r="A2849" s="3"/>
    </row>
    <row r="2850" spans="1:1" x14ac:dyDescent="0.25">
      <c r="A2850" s="3"/>
    </row>
    <row r="2851" spans="1:1" x14ac:dyDescent="0.25">
      <c r="A2851" s="3"/>
    </row>
    <row r="2852" spans="1:1" x14ac:dyDescent="0.25">
      <c r="A2852" s="3"/>
    </row>
    <row r="2853" spans="1:1" x14ac:dyDescent="0.25">
      <c r="A2853" s="3"/>
    </row>
    <row r="2854" spans="1:1" x14ac:dyDescent="0.25">
      <c r="A2854" s="3"/>
    </row>
    <row r="2855" spans="1:1" x14ac:dyDescent="0.25">
      <c r="A2855" s="3"/>
    </row>
    <row r="2856" spans="1:1" x14ac:dyDescent="0.25">
      <c r="A2856" s="3"/>
    </row>
    <row r="2857" spans="1:1" x14ac:dyDescent="0.25">
      <c r="A2857" s="3"/>
    </row>
    <row r="2858" spans="1:1" x14ac:dyDescent="0.25">
      <c r="A2858" s="3"/>
    </row>
    <row r="2859" spans="1:1" x14ac:dyDescent="0.25">
      <c r="A2859" s="3"/>
    </row>
    <row r="2860" spans="1:1" x14ac:dyDescent="0.25">
      <c r="A2860" s="3"/>
    </row>
    <row r="2861" spans="1:1" x14ac:dyDescent="0.25">
      <c r="A2861" s="3"/>
    </row>
    <row r="2862" spans="1:1" x14ac:dyDescent="0.25">
      <c r="A2862" s="3"/>
    </row>
    <row r="2863" spans="1:1" x14ac:dyDescent="0.25">
      <c r="A2863" s="3"/>
    </row>
    <row r="2864" spans="1:1" x14ac:dyDescent="0.25">
      <c r="A2864" s="3"/>
    </row>
    <row r="2865" spans="1:1" x14ac:dyDescent="0.25">
      <c r="A2865" s="3"/>
    </row>
    <row r="2866" spans="1:1" x14ac:dyDescent="0.25">
      <c r="A2866" s="3"/>
    </row>
    <row r="2867" spans="1:1" x14ac:dyDescent="0.25">
      <c r="A2867" s="3"/>
    </row>
    <row r="2868" spans="1:1" x14ac:dyDescent="0.25">
      <c r="A2868" s="3"/>
    </row>
    <row r="2869" spans="1:1" x14ac:dyDescent="0.25">
      <c r="A2869" s="3"/>
    </row>
    <row r="2870" spans="1:1" x14ac:dyDescent="0.25">
      <c r="A2870" s="3"/>
    </row>
    <row r="2871" spans="1:1" x14ac:dyDescent="0.25">
      <c r="A2871" s="3"/>
    </row>
    <row r="2872" spans="1:1" x14ac:dyDescent="0.25">
      <c r="A2872" s="3"/>
    </row>
    <row r="2873" spans="1:1" x14ac:dyDescent="0.25">
      <c r="A2873" s="3"/>
    </row>
    <row r="2874" spans="1:1" x14ac:dyDescent="0.25">
      <c r="A2874" s="3"/>
    </row>
    <row r="2875" spans="1:1" x14ac:dyDescent="0.25">
      <c r="A2875" s="3"/>
    </row>
    <row r="2876" spans="1:1" x14ac:dyDescent="0.25">
      <c r="A2876" s="3"/>
    </row>
    <row r="2877" spans="1:1" x14ac:dyDescent="0.25">
      <c r="A2877" s="3"/>
    </row>
    <row r="2878" spans="1:1" x14ac:dyDescent="0.25">
      <c r="A2878" s="3"/>
    </row>
    <row r="2879" spans="1:1" x14ac:dyDescent="0.25">
      <c r="A2879" s="3"/>
    </row>
    <row r="2880" spans="1:1" x14ac:dyDescent="0.25">
      <c r="A2880" s="3"/>
    </row>
    <row r="2881" spans="1:1" x14ac:dyDescent="0.25">
      <c r="A2881" s="3"/>
    </row>
    <row r="2882" spans="1:1" x14ac:dyDescent="0.25">
      <c r="A2882" s="3"/>
    </row>
    <row r="2883" spans="1:1" x14ac:dyDescent="0.25">
      <c r="A2883" s="3"/>
    </row>
    <row r="2884" spans="1:1" x14ac:dyDescent="0.25">
      <c r="A2884" s="3"/>
    </row>
    <row r="2885" spans="1:1" x14ac:dyDescent="0.25">
      <c r="A2885" s="3"/>
    </row>
    <row r="2886" spans="1:1" x14ac:dyDescent="0.25">
      <c r="A2886" s="3"/>
    </row>
    <row r="2887" spans="1:1" x14ac:dyDescent="0.25">
      <c r="A2887" s="3"/>
    </row>
    <row r="2888" spans="1:1" x14ac:dyDescent="0.25">
      <c r="A2888" s="3"/>
    </row>
    <row r="2889" spans="1:1" x14ac:dyDescent="0.25">
      <c r="A2889" s="3"/>
    </row>
    <row r="2890" spans="1:1" x14ac:dyDescent="0.25">
      <c r="A2890" s="3"/>
    </row>
    <row r="2891" spans="1:1" x14ac:dyDescent="0.25">
      <c r="A2891" s="3"/>
    </row>
    <row r="2892" spans="1:1" x14ac:dyDescent="0.25">
      <c r="A2892" s="3"/>
    </row>
    <row r="2893" spans="1:1" x14ac:dyDescent="0.25">
      <c r="A2893" s="3"/>
    </row>
    <row r="2894" spans="1:1" x14ac:dyDescent="0.25">
      <c r="A2894" s="3"/>
    </row>
    <row r="2895" spans="1:1" x14ac:dyDescent="0.25">
      <c r="A2895" s="3"/>
    </row>
    <row r="2896" spans="1:1" x14ac:dyDescent="0.25">
      <c r="A2896" s="3"/>
    </row>
    <row r="2897" spans="1:1" x14ac:dyDescent="0.25">
      <c r="A2897" s="3"/>
    </row>
    <row r="2898" spans="1:1" x14ac:dyDescent="0.25">
      <c r="A2898" s="3"/>
    </row>
    <row r="2899" spans="1:1" x14ac:dyDescent="0.25">
      <c r="A2899" s="3"/>
    </row>
    <row r="2900" spans="1:1" x14ac:dyDescent="0.25">
      <c r="A2900" s="3"/>
    </row>
    <row r="2901" spans="1:1" x14ac:dyDescent="0.25">
      <c r="A2901" s="3"/>
    </row>
    <row r="2902" spans="1:1" x14ac:dyDescent="0.25">
      <c r="A2902" s="3"/>
    </row>
    <row r="2903" spans="1:1" x14ac:dyDescent="0.25">
      <c r="A2903" s="3"/>
    </row>
    <row r="2904" spans="1:1" x14ac:dyDescent="0.25">
      <c r="A2904" s="3"/>
    </row>
    <row r="2905" spans="1:1" x14ac:dyDescent="0.25">
      <c r="A2905" s="3"/>
    </row>
    <row r="2906" spans="1:1" x14ac:dyDescent="0.25">
      <c r="A2906" s="3"/>
    </row>
    <row r="2907" spans="1:1" x14ac:dyDescent="0.25">
      <c r="A2907" s="3"/>
    </row>
    <row r="2908" spans="1:1" x14ac:dyDescent="0.25">
      <c r="A2908" s="3"/>
    </row>
    <row r="2909" spans="1:1" x14ac:dyDescent="0.25">
      <c r="A2909" s="3"/>
    </row>
    <row r="2910" spans="1:1" x14ac:dyDescent="0.25">
      <c r="A2910" s="3"/>
    </row>
    <row r="2911" spans="1:1" x14ac:dyDescent="0.25">
      <c r="A2911" s="3"/>
    </row>
    <row r="2912" spans="1:1" x14ac:dyDescent="0.25">
      <c r="A2912" s="3"/>
    </row>
    <row r="2913" spans="1:1" x14ac:dyDescent="0.25">
      <c r="A2913" s="3"/>
    </row>
    <row r="2914" spans="1:1" x14ac:dyDescent="0.25">
      <c r="A2914" s="3"/>
    </row>
    <row r="2915" spans="1:1" x14ac:dyDescent="0.25">
      <c r="A2915" s="3"/>
    </row>
    <row r="2916" spans="1:1" x14ac:dyDescent="0.25">
      <c r="A2916" s="3"/>
    </row>
    <row r="2917" spans="1:1" x14ac:dyDescent="0.25">
      <c r="A2917" s="3"/>
    </row>
    <row r="2918" spans="1:1" x14ac:dyDescent="0.25">
      <c r="A2918" s="3"/>
    </row>
    <row r="2919" spans="1:1" x14ac:dyDescent="0.25">
      <c r="A2919" s="3"/>
    </row>
    <row r="2920" spans="1:1" x14ac:dyDescent="0.25">
      <c r="A2920" s="3"/>
    </row>
    <row r="2921" spans="1:1" x14ac:dyDescent="0.25">
      <c r="A2921" s="3"/>
    </row>
    <row r="2922" spans="1:1" x14ac:dyDescent="0.25">
      <c r="A2922" s="3"/>
    </row>
    <row r="2923" spans="1:1" x14ac:dyDescent="0.25">
      <c r="A2923" s="3"/>
    </row>
    <row r="2924" spans="1:1" x14ac:dyDescent="0.25">
      <c r="A2924" s="3"/>
    </row>
    <row r="2925" spans="1:1" x14ac:dyDescent="0.25">
      <c r="A2925" s="3"/>
    </row>
    <row r="2926" spans="1:1" x14ac:dyDescent="0.25">
      <c r="A2926" s="3"/>
    </row>
    <row r="2927" spans="1:1" x14ac:dyDescent="0.25">
      <c r="A2927" s="3"/>
    </row>
    <row r="2928" spans="1:1" x14ac:dyDescent="0.25">
      <c r="A2928" s="3"/>
    </row>
    <row r="2929" spans="1:1" x14ac:dyDescent="0.25">
      <c r="A2929" s="3"/>
    </row>
    <row r="2930" spans="1:1" x14ac:dyDescent="0.25">
      <c r="A2930" s="3"/>
    </row>
    <row r="2931" spans="1:1" x14ac:dyDescent="0.25">
      <c r="A2931" s="3"/>
    </row>
    <row r="2932" spans="1:1" x14ac:dyDescent="0.25">
      <c r="A2932" s="3"/>
    </row>
    <row r="2933" spans="1:1" x14ac:dyDescent="0.25">
      <c r="A2933" s="3"/>
    </row>
    <row r="2934" spans="1:1" x14ac:dyDescent="0.25">
      <c r="A2934" s="3"/>
    </row>
    <row r="2935" spans="1:1" x14ac:dyDescent="0.25">
      <c r="A2935" s="3"/>
    </row>
    <row r="2936" spans="1:1" x14ac:dyDescent="0.25">
      <c r="A2936" s="3"/>
    </row>
    <row r="2937" spans="1:1" x14ac:dyDescent="0.25">
      <c r="A2937" s="3"/>
    </row>
    <row r="2938" spans="1:1" x14ac:dyDescent="0.25">
      <c r="A2938" s="3"/>
    </row>
    <row r="2939" spans="1:1" x14ac:dyDescent="0.25">
      <c r="A2939" s="3"/>
    </row>
    <row r="2940" spans="1:1" x14ac:dyDescent="0.25">
      <c r="A2940" s="3"/>
    </row>
    <row r="2941" spans="1:1" x14ac:dyDescent="0.25">
      <c r="A2941" s="3"/>
    </row>
    <row r="2942" spans="1:1" x14ac:dyDescent="0.25">
      <c r="A2942" s="3"/>
    </row>
    <row r="2943" spans="1:1" x14ac:dyDescent="0.25">
      <c r="A2943" s="3"/>
    </row>
    <row r="2944" spans="1:1" x14ac:dyDescent="0.25">
      <c r="A2944" s="3"/>
    </row>
    <row r="2945" spans="1:1" x14ac:dyDescent="0.25">
      <c r="A2945" s="3"/>
    </row>
    <row r="2946" spans="1:1" x14ac:dyDescent="0.25">
      <c r="A2946" s="3"/>
    </row>
    <row r="2947" spans="1:1" x14ac:dyDescent="0.25">
      <c r="A2947" s="3"/>
    </row>
    <row r="2948" spans="1:1" x14ac:dyDescent="0.25">
      <c r="A2948" s="3"/>
    </row>
    <row r="2949" spans="1:1" x14ac:dyDescent="0.25">
      <c r="A2949" s="3"/>
    </row>
    <row r="2950" spans="1:1" x14ac:dyDescent="0.25">
      <c r="A2950" s="3"/>
    </row>
    <row r="2951" spans="1:1" x14ac:dyDescent="0.25">
      <c r="A2951" s="3"/>
    </row>
    <row r="2952" spans="1:1" x14ac:dyDescent="0.25">
      <c r="A2952" s="3"/>
    </row>
    <row r="2953" spans="1:1" x14ac:dyDescent="0.25">
      <c r="A2953" s="3"/>
    </row>
    <row r="2954" spans="1:1" x14ac:dyDescent="0.25">
      <c r="A2954" s="3"/>
    </row>
    <row r="2955" spans="1:1" x14ac:dyDescent="0.25">
      <c r="A2955" s="3"/>
    </row>
    <row r="2956" spans="1:1" x14ac:dyDescent="0.25">
      <c r="A2956" s="3"/>
    </row>
    <row r="2957" spans="1:1" x14ac:dyDescent="0.25">
      <c r="A2957" s="3"/>
    </row>
    <row r="2958" spans="1:1" x14ac:dyDescent="0.25">
      <c r="A2958" s="3"/>
    </row>
    <row r="2959" spans="1:1" x14ac:dyDescent="0.25">
      <c r="A2959" s="3"/>
    </row>
    <row r="2960" spans="1:1" x14ac:dyDescent="0.25">
      <c r="A2960" s="3"/>
    </row>
    <row r="2961" spans="1:1" x14ac:dyDescent="0.25">
      <c r="A2961" s="3"/>
    </row>
    <row r="2962" spans="1:1" x14ac:dyDescent="0.25">
      <c r="A2962" s="3"/>
    </row>
    <row r="2963" spans="1:1" x14ac:dyDescent="0.25">
      <c r="A2963" s="3"/>
    </row>
    <row r="2964" spans="1:1" x14ac:dyDescent="0.25">
      <c r="A2964" s="3"/>
    </row>
    <row r="2965" spans="1:1" x14ac:dyDescent="0.25">
      <c r="A2965" s="3"/>
    </row>
    <row r="2966" spans="1:1" x14ac:dyDescent="0.25">
      <c r="A2966" s="3"/>
    </row>
    <row r="2967" spans="1:1" x14ac:dyDescent="0.25">
      <c r="A2967" s="3"/>
    </row>
    <row r="2968" spans="1:1" x14ac:dyDescent="0.25">
      <c r="A2968" s="3"/>
    </row>
    <row r="2969" spans="1:1" x14ac:dyDescent="0.25">
      <c r="A2969" s="3"/>
    </row>
    <row r="2970" spans="1:1" x14ac:dyDescent="0.25">
      <c r="A2970" s="3"/>
    </row>
    <row r="2971" spans="1:1" x14ac:dyDescent="0.25">
      <c r="A2971" s="3"/>
    </row>
    <row r="2972" spans="1:1" x14ac:dyDescent="0.25">
      <c r="A2972" s="3"/>
    </row>
    <row r="2973" spans="1:1" x14ac:dyDescent="0.25">
      <c r="A2973" s="3"/>
    </row>
    <row r="2974" spans="1:1" x14ac:dyDescent="0.25">
      <c r="A2974" s="3"/>
    </row>
    <row r="2975" spans="1:1" x14ac:dyDescent="0.25">
      <c r="A2975" s="3"/>
    </row>
    <row r="2976" spans="1:1" x14ac:dyDescent="0.25">
      <c r="A2976" s="3"/>
    </row>
    <row r="2977" spans="1:1" x14ac:dyDescent="0.25">
      <c r="A2977" s="3"/>
    </row>
    <row r="2978" spans="1:1" x14ac:dyDescent="0.25">
      <c r="A2978" s="3"/>
    </row>
    <row r="2979" spans="1:1" x14ac:dyDescent="0.25">
      <c r="A2979" s="3"/>
    </row>
    <row r="2980" spans="1:1" x14ac:dyDescent="0.25">
      <c r="A2980" s="3"/>
    </row>
    <row r="2981" spans="1:1" x14ac:dyDescent="0.25">
      <c r="A2981" s="3"/>
    </row>
    <row r="2982" spans="1:1" x14ac:dyDescent="0.25">
      <c r="A2982" s="3"/>
    </row>
    <row r="2983" spans="1:1" x14ac:dyDescent="0.25">
      <c r="A2983" s="3"/>
    </row>
    <row r="2984" spans="1:1" x14ac:dyDescent="0.25">
      <c r="A2984" s="3"/>
    </row>
    <row r="2985" spans="1:1" x14ac:dyDescent="0.25">
      <c r="A2985" s="3"/>
    </row>
    <row r="2986" spans="1:1" x14ac:dyDescent="0.25">
      <c r="A2986" s="3"/>
    </row>
    <row r="2987" spans="1:1" x14ac:dyDescent="0.25">
      <c r="A2987" s="3"/>
    </row>
    <row r="2988" spans="1:1" x14ac:dyDescent="0.25">
      <c r="A2988" s="3"/>
    </row>
    <row r="2989" spans="1:1" x14ac:dyDescent="0.25">
      <c r="A2989" s="3"/>
    </row>
    <row r="2990" spans="1:1" x14ac:dyDescent="0.25">
      <c r="A2990" s="3"/>
    </row>
    <row r="2991" spans="1:1" x14ac:dyDescent="0.25">
      <c r="A2991" s="3"/>
    </row>
    <row r="2992" spans="1:1" x14ac:dyDescent="0.25">
      <c r="A2992" s="3"/>
    </row>
    <row r="2993" spans="1:1" x14ac:dyDescent="0.25">
      <c r="A2993" s="3"/>
    </row>
    <row r="2994" spans="1:1" x14ac:dyDescent="0.25">
      <c r="A2994" s="3"/>
    </row>
    <row r="2995" spans="1:1" x14ac:dyDescent="0.25">
      <c r="A2995" s="3"/>
    </row>
    <row r="2996" spans="1:1" x14ac:dyDescent="0.25">
      <c r="A2996" s="3"/>
    </row>
    <row r="2997" spans="1:1" x14ac:dyDescent="0.25">
      <c r="A2997" s="3"/>
    </row>
    <row r="2998" spans="1:1" x14ac:dyDescent="0.25">
      <c r="A2998" s="3"/>
    </row>
    <row r="2999" spans="1:1" x14ac:dyDescent="0.25">
      <c r="A2999" s="3"/>
    </row>
    <row r="3000" spans="1:1" x14ac:dyDescent="0.25">
      <c r="A3000" s="3"/>
    </row>
    <row r="3001" spans="1:1" x14ac:dyDescent="0.25">
      <c r="A3001" s="3"/>
    </row>
    <row r="3002" spans="1:1" x14ac:dyDescent="0.25">
      <c r="A3002" s="3"/>
    </row>
    <row r="3003" spans="1:1" x14ac:dyDescent="0.25">
      <c r="A3003" s="3"/>
    </row>
    <row r="3004" spans="1:1" x14ac:dyDescent="0.25">
      <c r="A3004" s="3"/>
    </row>
    <row r="3005" spans="1:1" x14ac:dyDescent="0.25">
      <c r="A3005" s="3"/>
    </row>
    <row r="3006" spans="1:1" x14ac:dyDescent="0.25">
      <c r="A3006" s="3"/>
    </row>
    <row r="3007" spans="1:1" x14ac:dyDescent="0.25">
      <c r="A3007" s="3"/>
    </row>
    <row r="3008" spans="1:1" x14ac:dyDescent="0.25">
      <c r="A3008" s="3"/>
    </row>
    <row r="3009" spans="1:1" x14ac:dyDescent="0.25">
      <c r="A3009" s="3"/>
    </row>
    <row r="3010" spans="1:1" x14ac:dyDescent="0.25">
      <c r="A3010" s="3"/>
    </row>
    <row r="3011" spans="1:1" x14ac:dyDescent="0.25">
      <c r="A3011" s="3"/>
    </row>
    <row r="3012" spans="1:1" x14ac:dyDescent="0.25">
      <c r="A3012" s="3"/>
    </row>
    <row r="3013" spans="1:1" x14ac:dyDescent="0.25">
      <c r="A3013" s="3"/>
    </row>
    <row r="3014" spans="1:1" x14ac:dyDescent="0.25">
      <c r="A3014" s="3"/>
    </row>
    <row r="3015" spans="1:1" x14ac:dyDescent="0.25">
      <c r="A3015" s="3"/>
    </row>
    <row r="3016" spans="1:1" x14ac:dyDescent="0.25">
      <c r="A3016" s="3"/>
    </row>
    <row r="3017" spans="1:1" x14ac:dyDescent="0.25">
      <c r="A3017" s="3"/>
    </row>
    <row r="3018" spans="1:1" x14ac:dyDescent="0.25">
      <c r="A3018" s="3"/>
    </row>
    <row r="3019" spans="1:1" x14ac:dyDescent="0.25">
      <c r="A3019" s="3"/>
    </row>
    <row r="3020" spans="1:1" x14ac:dyDescent="0.25">
      <c r="A3020" s="3"/>
    </row>
    <row r="3021" spans="1:1" x14ac:dyDescent="0.25">
      <c r="A3021" s="3"/>
    </row>
    <row r="3022" spans="1:1" x14ac:dyDescent="0.25">
      <c r="A3022" s="3"/>
    </row>
    <row r="3023" spans="1:1" x14ac:dyDescent="0.25">
      <c r="A3023" s="3"/>
    </row>
    <row r="3024" spans="1:1" x14ac:dyDescent="0.25">
      <c r="A3024" s="3"/>
    </row>
    <row r="3025" spans="1:1" x14ac:dyDescent="0.25">
      <c r="A3025" s="3"/>
    </row>
    <row r="3026" spans="1:1" x14ac:dyDescent="0.25">
      <c r="A3026" s="3"/>
    </row>
    <row r="3027" spans="1:1" x14ac:dyDescent="0.25">
      <c r="A3027" s="3"/>
    </row>
    <row r="3028" spans="1:1" x14ac:dyDescent="0.25">
      <c r="A3028" s="3"/>
    </row>
    <row r="3029" spans="1:1" x14ac:dyDescent="0.25">
      <c r="A3029" s="3"/>
    </row>
    <row r="3030" spans="1:1" x14ac:dyDescent="0.25">
      <c r="A3030" s="3"/>
    </row>
    <row r="3031" spans="1:1" x14ac:dyDescent="0.25">
      <c r="A3031" s="3"/>
    </row>
    <row r="3032" spans="1:1" x14ac:dyDescent="0.25">
      <c r="A3032" s="3"/>
    </row>
    <row r="3033" spans="1:1" x14ac:dyDescent="0.25">
      <c r="A3033" s="3"/>
    </row>
    <row r="3034" spans="1:1" x14ac:dyDescent="0.25">
      <c r="A3034" s="3"/>
    </row>
    <row r="3035" spans="1:1" x14ac:dyDescent="0.25">
      <c r="A3035" s="3"/>
    </row>
    <row r="3036" spans="1:1" x14ac:dyDescent="0.25">
      <c r="A3036" s="3"/>
    </row>
    <row r="3037" spans="1:1" x14ac:dyDescent="0.25">
      <c r="A3037" s="3"/>
    </row>
    <row r="3038" spans="1:1" x14ac:dyDescent="0.25">
      <c r="A3038" s="3"/>
    </row>
    <row r="3039" spans="1:1" x14ac:dyDescent="0.25">
      <c r="A3039" s="3"/>
    </row>
    <row r="3040" spans="1:1" x14ac:dyDescent="0.25">
      <c r="A3040" s="3"/>
    </row>
    <row r="3041" spans="1:1" x14ac:dyDescent="0.25">
      <c r="A3041" s="3"/>
    </row>
    <row r="3042" spans="1:1" x14ac:dyDescent="0.25">
      <c r="A3042" s="3"/>
    </row>
    <row r="3043" spans="1:1" x14ac:dyDescent="0.25">
      <c r="A3043" s="3"/>
    </row>
    <row r="3044" spans="1:1" x14ac:dyDescent="0.25">
      <c r="A3044" s="3"/>
    </row>
    <row r="3045" spans="1:1" x14ac:dyDescent="0.25">
      <c r="A3045" s="3"/>
    </row>
    <row r="3046" spans="1:1" x14ac:dyDescent="0.25">
      <c r="A3046" s="3"/>
    </row>
    <row r="3047" spans="1:1" x14ac:dyDescent="0.25">
      <c r="A3047" s="3"/>
    </row>
    <row r="3048" spans="1:1" x14ac:dyDescent="0.25">
      <c r="A3048" s="3"/>
    </row>
    <row r="3049" spans="1:1" x14ac:dyDescent="0.25">
      <c r="A3049" s="3"/>
    </row>
    <row r="3050" spans="1:1" x14ac:dyDescent="0.25">
      <c r="A3050" s="3"/>
    </row>
    <row r="3051" spans="1:1" x14ac:dyDescent="0.25">
      <c r="A3051" s="3"/>
    </row>
    <row r="3052" spans="1:1" x14ac:dyDescent="0.25">
      <c r="A3052" s="3"/>
    </row>
    <row r="3053" spans="1:1" x14ac:dyDescent="0.25">
      <c r="A3053" s="3"/>
    </row>
    <row r="3054" spans="1:1" x14ac:dyDescent="0.25">
      <c r="A3054" s="3"/>
    </row>
    <row r="3055" spans="1:1" x14ac:dyDescent="0.25">
      <c r="A3055" s="3"/>
    </row>
    <row r="3056" spans="1:1" x14ac:dyDescent="0.25">
      <c r="A3056" s="3"/>
    </row>
    <row r="3057" spans="1:1" x14ac:dyDescent="0.25">
      <c r="A3057" s="3"/>
    </row>
    <row r="3058" spans="1:1" x14ac:dyDescent="0.25">
      <c r="A3058" s="3"/>
    </row>
    <row r="3059" spans="1:1" x14ac:dyDescent="0.25">
      <c r="A3059" s="3"/>
    </row>
    <row r="3060" spans="1:1" x14ac:dyDescent="0.25">
      <c r="A3060" s="3"/>
    </row>
    <row r="3061" spans="1:1" x14ac:dyDescent="0.25">
      <c r="A3061" s="3"/>
    </row>
    <row r="3062" spans="1:1" x14ac:dyDescent="0.25">
      <c r="A3062" s="3"/>
    </row>
    <row r="3063" spans="1:1" x14ac:dyDescent="0.25">
      <c r="A3063" s="3"/>
    </row>
    <row r="3064" spans="1:1" x14ac:dyDescent="0.25">
      <c r="A3064" s="3"/>
    </row>
    <row r="3065" spans="1:1" x14ac:dyDescent="0.25">
      <c r="A3065" s="3"/>
    </row>
    <row r="3066" spans="1:1" x14ac:dyDescent="0.25">
      <c r="A3066" s="3"/>
    </row>
    <row r="3067" spans="1:1" x14ac:dyDescent="0.25">
      <c r="A3067" s="3"/>
    </row>
    <row r="3068" spans="1:1" x14ac:dyDescent="0.25">
      <c r="A3068" s="3"/>
    </row>
    <row r="3069" spans="1:1" x14ac:dyDescent="0.25">
      <c r="A3069" s="3"/>
    </row>
    <row r="3070" spans="1:1" x14ac:dyDescent="0.25">
      <c r="A3070" s="3"/>
    </row>
    <row r="3071" spans="1:1" x14ac:dyDescent="0.25">
      <c r="A3071" s="3"/>
    </row>
    <row r="3072" spans="1:1" x14ac:dyDescent="0.25">
      <c r="A3072" s="3"/>
    </row>
    <row r="3073" spans="1:1" x14ac:dyDescent="0.25">
      <c r="A3073" s="3"/>
    </row>
    <row r="3074" spans="1:1" x14ac:dyDescent="0.25">
      <c r="A3074" s="3"/>
    </row>
    <row r="3075" spans="1:1" x14ac:dyDescent="0.25">
      <c r="A3075" s="3"/>
    </row>
    <row r="3076" spans="1:1" x14ac:dyDescent="0.25">
      <c r="A3076" s="3"/>
    </row>
    <row r="3077" spans="1:1" x14ac:dyDescent="0.25">
      <c r="A3077" s="3"/>
    </row>
    <row r="3078" spans="1:1" x14ac:dyDescent="0.25">
      <c r="A3078" s="3"/>
    </row>
    <row r="3079" spans="1:1" x14ac:dyDescent="0.25">
      <c r="A3079" s="3"/>
    </row>
    <row r="3080" spans="1:1" x14ac:dyDescent="0.25">
      <c r="A3080" s="3"/>
    </row>
    <row r="3081" spans="1:1" x14ac:dyDescent="0.25">
      <c r="A3081" s="3"/>
    </row>
    <row r="3082" spans="1:1" x14ac:dyDescent="0.25">
      <c r="A3082" s="3"/>
    </row>
    <row r="3083" spans="1:1" x14ac:dyDescent="0.25">
      <c r="A3083" s="3"/>
    </row>
    <row r="3084" spans="1:1" x14ac:dyDescent="0.25">
      <c r="A3084" s="3"/>
    </row>
    <row r="3085" spans="1:1" x14ac:dyDescent="0.25">
      <c r="A3085" s="3"/>
    </row>
    <row r="3086" spans="1:1" x14ac:dyDescent="0.25">
      <c r="A3086" s="3"/>
    </row>
    <row r="3087" spans="1:1" x14ac:dyDescent="0.25">
      <c r="A3087" s="3"/>
    </row>
    <row r="3088" spans="1:1" x14ac:dyDescent="0.25">
      <c r="A3088" s="3"/>
    </row>
    <row r="3089" spans="1:1" x14ac:dyDescent="0.25">
      <c r="A3089" s="3"/>
    </row>
    <row r="3090" spans="1:1" x14ac:dyDescent="0.25">
      <c r="A3090" s="3"/>
    </row>
    <row r="3091" spans="1:1" x14ac:dyDescent="0.25">
      <c r="A3091" s="3"/>
    </row>
    <row r="3092" spans="1:1" x14ac:dyDescent="0.25">
      <c r="A3092" s="3"/>
    </row>
    <row r="3093" spans="1:1" x14ac:dyDescent="0.25">
      <c r="A3093" s="3"/>
    </row>
    <row r="3094" spans="1:1" x14ac:dyDescent="0.25">
      <c r="A3094" s="3"/>
    </row>
    <row r="3095" spans="1:1" x14ac:dyDescent="0.25">
      <c r="A3095" s="3"/>
    </row>
    <row r="3096" spans="1:1" x14ac:dyDescent="0.25">
      <c r="A3096" s="3"/>
    </row>
    <row r="3097" spans="1:1" x14ac:dyDescent="0.25">
      <c r="A3097" s="3"/>
    </row>
    <row r="3098" spans="1:1" x14ac:dyDescent="0.25">
      <c r="A3098" s="3"/>
    </row>
    <row r="3099" spans="1:1" x14ac:dyDescent="0.25">
      <c r="A3099" s="3"/>
    </row>
    <row r="3100" spans="1:1" x14ac:dyDescent="0.25">
      <c r="A3100" s="3"/>
    </row>
    <row r="3101" spans="1:1" x14ac:dyDescent="0.25">
      <c r="A3101" s="3"/>
    </row>
    <row r="3102" spans="1:1" x14ac:dyDescent="0.25">
      <c r="A3102" s="3"/>
    </row>
    <row r="3103" spans="1:1" x14ac:dyDescent="0.25">
      <c r="A3103" s="3"/>
    </row>
    <row r="3104" spans="1:1" x14ac:dyDescent="0.25">
      <c r="A3104" s="3"/>
    </row>
    <row r="3105" spans="1:1" x14ac:dyDescent="0.25">
      <c r="A3105" s="3"/>
    </row>
    <row r="3106" spans="1:1" x14ac:dyDescent="0.25">
      <c r="A3106" s="3"/>
    </row>
    <row r="3107" spans="1:1" x14ac:dyDescent="0.25">
      <c r="A3107" s="3"/>
    </row>
    <row r="3108" spans="1:1" x14ac:dyDescent="0.25">
      <c r="A3108" s="3"/>
    </row>
    <row r="3109" spans="1:1" x14ac:dyDescent="0.25">
      <c r="A3109" s="3"/>
    </row>
    <row r="3110" spans="1:1" x14ac:dyDescent="0.25">
      <c r="A3110" s="3"/>
    </row>
    <row r="3111" spans="1:1" x14ac:dyDescent="0.25">
      <c r="A3111" s="3"/>
    </row>
    <row r="3112" spans="1:1" x14ac:dyDescent="0.25">
      <c r="A3112" s="3"/>
    </row>
    <row r="3113" spans="1:1" x14ac:dyDescent="0.25">
      <c r="A3113" s="3"/>
    </row>
    <row r="3114" spans="1:1" x14ac:dyDescent="0.25">
      <c r="A3114" s="3"/>
    </row>
    <row r="3115" spans="1:1" x14ac:dyDescent="0.25">
      <c r="A3115" s="3"/>
    </row>
    <row r="3116" spans="1:1" x14ac:dyDescent="0.25">
      <c r="A3116" s="3"/>
    </row>
    <row r="3117" spans="1:1" x14ac:dyDescent="0.25">
      <c r="A3117" s="3"/>
    </row>
    <row r="3118" spans="1:1" x14ac:dyDescent="0.25">
      <c r="A3118" s="3"/>
    </row>
    <row r="3119" spans="1:1" x14ac:dyDescent="0.25">
      <c r="A3119" s="3"/>
    </row>
    <row r="3120" spans="1:1" x14ac:dyDescent="0.25">
      <c r="A3120" s="3"/>
    </row>
    <row r="3121" spans="1:1" x14ac:dyDescent="0.25">
      <c r="A3121" s="3"/>
    </row>
    <row r="3122" spans="1:1" x14ac:dyDescent="0.25">
      <c r="A3122" s="3"/>
    </row>
    <row r="3123" spans="1:1" x14ac:dyDescent="0.25">
      <c r="A3123" s="3"/>
    </row>
    <row r="3124" spans="1:1" x14ac:dyDescent="0.25">
      <c r="A3124" s="3"/>
    </row>
    <row r="3125" spans="1:1" x14ac:dyDescent="0.25">
      <c r="A3125" s="3"/>
    </row>
    <row r="3126" spans="1:1" x14ac:dyDescent="0.25">
      <c r="A3126" s="3"/>
    </row>
    <row r="3127" spans="1:1" x14ac:dyDescent="0.25">
      <c r="A3127" s="3"/>
    </row>
    <row r="3128" spans="1:1" x14ac:dyDescent="0.25">
      <c r="A3128" s="3"/>
    </row>
    <row r="3129" spans="1:1" x14ac:dyDescent="0.25">
      <c r="A3129" s="3"/>
    </row>
    <row r="3130" spans="1:1" x14ac:dyDescent="0.25">
      <c r="A3130" s="3"/>
    </row>
    <row r="3131" spans="1:1" x14ac:dyDescent="0.25">
      <c r="A3131" s="3"/>
    </row>
    <row r="3132" spans="1:1" x14ac:dyDescent="0.25">
      <c r="A3132" s="3"/>
    </row>
    <row r="3133" spans="1:1" x14ac:dyDescent="0.25">
      <c r="A3133" s="3"/>
    </row>
    <row r="3134" spans="1:1" x14ac:dyDescent="0.25">
      <c r="A3134" s="3"/>
    </row>
    <row r="3135" spans="1:1" x14ac:dyDescent="0.25">
      <c r="A3135" s="3"/>
    </row>
    <row r="3136" spans="1:1" x14ac:dyDescent="0.25">
      <c r="A3136" s="3"/>
    </row>
    <row r="3137" spans="1:1" x14ac:dyDescent="0.25">
      <c r="A3137" s="3"/>
    </row>
    <row r="3138" spans="1:1" x14ac:dyDescent="0.25">
      <c r="A3138" s="3"/>
    </row>
    <row r="3139" spans="1:1" x14ac:dyDescent="0.25">
      <c r="A3139" s="3"/>
    </row>
    <row r="3140" spans="1:1" x14ac:dyDescent="0.25">
      <c r="A3140" s="3"/>
    </row>
    <row r="3141" spans="1:1" x14ac:dyDescent="0.25">
      <c r="A3141" s="3"/>
    </row>
    <row r="3142" spans="1:1" x14ac:dyDescent="0.25">
      <c r="A3142" s="3"/>
    </row>
    <row r="3143" spans="1:1" x14ac:dyDescent="0.25">
      <c r="A3143" s="3"/>
    </row>
    <row r="3144" spans="1:1" x14ac:dyDescent="0.25">
      <c r="A3144" s="3"/>
    </row>
    <row r="3145" spans="1:1" x14ac:dyDescent="0.25">
      <c r="A3145" s="3"/>
    </row>
    <row r="3146" spans="1:1" x14ac:dyDescent="0.25">
      <c r="A3146" s="3"/>
    </row>
    <row r="3147" spans="1:1" x14ac:dyDescent="0.25">
      <c r="A3147" s="3"/>
    </row>
    <row r="3148" spans="1:1" x14ac:dyDescent="0.25">
      <c r="A3148" s="3"/>
    </row>
    <row r="3149" spans="1:1" x14ac:dyDescent="0.25">
      <c r="A3149" s="3"/>
    </row>
    <row r="3150" spans="1:1" x14ac:dyDescent="0.25">
      <c r="A3150" s="3"/>
    </row>
    <row r="3151" spans="1:1" x14ac:dyDescent="0.25">
      <c r="A3151" s="3"/>
    </row>
    <row r="3152" spans="1:1" x14ac:dyDescent="0.25">
      <c r="A3152" s="3"/>
    </row>
    <row r="3153" spans="1:1" x14ac:dyDescent="0.25">
      <c r="A3153" s="3"/>
    </row>
    <row r="3154" spans="1:1" x14ac:dyDescent="0.25">
      <c r="A3154" s="3"/>
    </row>
    <row r="3155" spans="1:1" x14ac:dyDescent="0.25">
      <c r="A3155" s="3"/>
    </row>
    <row r="3156" spans="1:1" x14ac:dyDescent="0.25">
      <c r="A3156" s="3"/>
    </row>
    <row r="3157" spans="1:1" x14ac:dyDescent="0.25">
      <c r="A3157" s="3"/>
    </row>
    <row r="3158" spans="1:1" x14ac:dyDescent="0.25">
      <c r="A3158" s="3"/>
    </row>
    <row r="3159" spans="1:1" x14ac:dyDescent="0.25">
      <c r="A3159" s="3"/>
    </row>
    <row r="3160" spans="1:1" x14ac:dyDescent="0.25">
      <c r="A3160" s="3"/>
    </row>
    <row r="3161" spans="1:1" x14ac:dyDescent="0.25">
      <c r="A3161" s="3"/>
    </row>
    <row r="3162" spans="1:1" x14ac:dyDescent="0.25">
      <c r="A3162" s="3"/>
    </row>
    <row r="3163" spans="1:1" x14ac:dyDescent="0.25">
      <c r="A3163" s="3"/>
    </row>
    <row r="3164" spans="1:1" x14ac:dyDescent="0.25">
      <c r="A3164" s="3"/>
    </row>
    <row r="3165" spans="1:1" x14ac:dyDescent="0.25">
      <c r="A3165" s="3"/>
    </row>
    <row r="3166" spans="1:1" x14ac:dyDescent="0.25">
      <c r="A3166" s="3"/>
    </row>
    <row r="3167" spans="1:1" x14ac:dyDescent="0.25">
      <c r="A3167" s="3"/>
    </row>
    <row r="3168" spans="1:1" x14ac:dyDescent="0.25">
      <c r="A3168" s="3"/>
    </row>
    <row r="3169" spans="1:1" x14ac:dyDescent="0.25">
      <c r="A3169" s="3"/>
    </row>
    <row r="3170" spans="1:1" x14ac:dyDescent="0.25">
      <c r="A3170" s="3"/>
    </row>
    <row r="3171" spans="1:1" x14ac:dyDescent="0.25">
      <c r="A3171" s="3"/>
    </row>
    <row r="3172" spans="1:1" x14ac:dyDescent="0.25">
      <c r="A3172" s="3"/>
    </row>
    <row r="3173" spans="1:1" x14ac:dyDescent="0.25">
      <c r="A3173" s="3"/>
    </row>
    <row r="3174" spans="1:1" x14ac:dyDescent="0.25">
      <c r="A3174" s="3"/>
    </row>
    <row r="3175" spans="1:1" x14ac:dyDescent="0.25">
      <c r="A3175" s="3"/>
    </row>
    <row r="3176" spans="1:1" x14ac:dyDescent="0.25">
      <c r="A3176" s="3"/>
    </row>
    <row r="3177" spans="1:1" x14ac:dyDescent="0.25">
      <c r="A3177" s="3"/>
    </row>
    <row r="3178" spans="1:1" x14ac:dyDescent="0.25">
      <c r="A3178" s="3"/>
    </row>
    <row r="3179" spans="1:1" x14ac:dyDescent="0.25">
      <c r="A3179" s="3"/>
    </row>
    <row r="3180" spans="1:1" x14ac:dyDescent="0.25">
      <c r="A3180" s="3"/>
    </row>
    <row r="3181" spans="1:1" x14ac:dyDescent="0.25">
      <c r="A3181" s="3"/>
    </row>
    <row r="3182" spans="1:1" x14ac:dyDescent="0.25">
      <c r="A3182" s="3"/>
    </row>
    <row r="3183" spans="1:1" x14ac:dyDescent="0.25">
      <c r="A3183" s="3"/>
    </row>
    <row r="3184" spans="1:1" x14ac:dyDescent="0.25">
      <c r="A3184" s="3"/>
    </row>
    <row r="3185" spans="1:1" x14ac:dyDescent="0.25">
      <c r="A3185" s="3"/>
    </row>
    <row r="3186" spans="1:1" x14ac:dyDescent="0.25">
      <c r="A3186" s="3"/>
    </row>
    <row r="3187" spans="1:1" x14ac:dyDescent="0.25">
      <c r="A3187" s="3"/>
    </row>
    <row r="3188" spans="1:1" x14ac:dyDescent="0.25">
      <c r="A3188" s="3"/>
    </row>
    <row r="3189" spans="1:1" x14ac:dyDescent="0.25">
      <c r="A3189" s="3"/>
    </row>
    <row r="3190" spans="1:1" x14ac:dyDescent="0.25">
      <c r="A3190" s="3"/>
    </row>
    <row r="3191" spans="1:1" x14ac:dyDescent="0.25">
      <c r="A3191" s="3"/>
    </row>
    <row r="3192" spans="1:1" x14ac:dyDescent="0.25">
      <c r="A3192" s="3"/>
    </row>
    <row r="3193" spans="1:1" x14ac:dyDescent="0.25">
      <c r="A3193" s="3"/>
    </row>
    <row r="3194" spans="1:1" x14ac:dyDescent="0.25">
      <c r="A3194" s="3"/>
    </row>
    <row r="3195" spans="1:1" x14ac:dyDescent="0.25">
      <c r="A3195" s="3"/>
    </row>
    <row r="3196" spans="1:1" x14ac:dyDescent="0.25">
      <c r="A3196" s="3"/>
    </row>
    <row r="3197" spans="1:1" x14ac:dyDescent="0.25">
      <c r="A3197" s="3"/>
    </row>
    <row r="3198" spans="1:1" x14ac:dyDescent="0.25">
      <c r="A3198" s="3"/>
    </row>
    <row r="3199" spans="1:1" x14ac:dyDescent="0.25">
      <c r="A3199" s="3"/>
    </row>
    <row r="3200" spans="1:1" x14ac:dyDescent="0.25">
      <c r="A3200" s="3"/>
    </row>
    <row r="3201" spans="1:1" x14ac:dyDescent="0.25">
      <c r="A3201" s="3"/>
    </row>
    <row r="3202" spans="1:1" x14ac:dyDescent="0.25">
      <c r="A3202" s="3"/>
    </row>
    <row r="3203" spans="1:1" x14ac:dyDescent="0.25">
      <c r="A3203" s="3"/>
    </row>
    <row r="3204" spans="1:1" x14ac:dyDescent="0.25">
      <c r="A3204" s="3"/>
    </row>
    <row r="3205" spans="1:1" x14ac:dyDescent="0.25">
      <c r="A3205" s="3"/>
    </row>
    <row r="3206" spans="1:1" x14ac:dyDescent="0.25">
      <c r="A3206" s="3"/>
    </row>
    <row r="3207" spans="1:1" x14ac:dyDescent="0.25">
      <c r="A3207" s="3"/>
    </row>
    <row r="3208" spans="1:1" x14ac:dyDescent="0.25">
      <c r="A3208" s="3"/>
    </row>
    <row r="3209" spans="1:1" x14ac:dyDescent="0.25">
      <c r="A3209" s="3"/>
    </row>
    <row r="3210" spans="1:1" x14ac:dyDescent="0.25">
      <c r="A3210" s="3"/>
    </row>
    <row r="3211" spans="1:1" x14ac:dyDescent="0.25">
      <c r="A3211" s="3"/>
    </row>
    <row r="3212" spans="1:1" x14ac:dyDescent="0.25">
      <c r="A3212" s="3"/>
    </row>
    <row r="3213" spans="1:1" x14ac:dyDescent="0.25">
      <c r="A3213" s="3"/>
    </row>
    <row r="3214" spans="1:1" x14ac:dyDescent="0.25">
      <c r="A3214" s="3"/>
    </row>
    <row r="3215" spans="1:1" x14ac:dyDescent="0.25">
      <c r="A3215" s="3"/>
    </row>
    <row r="3216" spans="1:1" x14ac:dyDescent="0.25">
      <c r="A3216" s="3"/>
    </row>
    <row r="3217" spans="1:1" x14ac:dyDescent="0.25">
      <c r="A3217" s="3"/>
    </row>
    <row r="3218" spans="1:1" x14ac:dyDescent="0.25">
      <c r="A3218" s="3"/>
    </row>
    <row r="3219" spans="1:1" x14ac:dyDescent="0.25">
      <c r="A3219" s="3"/>
    </row>
    <row r="3220" spans="1:1" x14ac:dyDescent="0.25">
      <c r="A3220" s="3"/>
    </row>
    <row r="3221" spans="1:1" x14ac:dyDescent="0.25">
      <c r="A3221" s="3"/>
    </row>
    <row r="3222" spans="1:1" x14ac:dyDescent="0.25">
      <c r="A3222" s="3"/>
    </row>
    <row r="3223" spans="1:1" x14ac:dyDescent="0.25">
      <c r="A3223" s="3"/>
    </row>
    <row r="3224" spans="1:1" x14ac:dyDescent="0.25">
      <c r="A3224" s="3"/>
    </row>
    <row r="3225" spans="1:1" x14ac:dyDescent="0.25">
      <c r="A3225" s="3"/>
    </row>
    <row r="3226" spans="1:1" x14ac:dyDescent="0.25">
      <c r="A3226" s="3"/>
    </row>
    <row r="3227" spans="1:1" x14ac:dyDescent="0.25">
      <c r="A3227" s="3"/>
    </row>
    <row r="3228" spans="1:1" x14ac:dyDescent="0.25">
      <c r="A3228" s="3"/>
    </row>
    <row r="3229" spans="1:1" x14ac:dyDescent="0.25">
      <c r="A3229" s="3"/>
    </row>
    <row r="3230" spans="1:1" x14ac:dyDescent="0.25">
      <c r="A3230" s="3"/>
    </row>
    <row r="3231" spans="1:1" x14ac:dyDescent="0.25">
      <c r="A3231" s="3"/>
    </row>
    <row r="3232" spans="1:1" x14ac:dyDescent="0.25">
      <c r="A3232" s="3"/>
    </row>
    <row r="3233" spans="1:1" x14ac:dyDescent="0.25">
      <c r="A3233" s="3"/>
    </row>
    <row r="3234" spans="1:1" x14ac:dyDescent="0.25">
      <c r="A3234" s="3"/>
    </row>
    <row r="3235" spans="1:1" x14ac:dyDescent="0.25">
      <c r="A3235" s="3"/>
    </row>
    <row r="3236" spans="1:1" x14ac:dyDescent="0.25">
      <c r="A3236" s="3"/>
    </row>
    <row r="3237" spans="1:1" x14ac:dyDescent="0.25">
      <c r="A3237" s="3"/>
    </row>
    <row r="3238" spans="1:1" x14ac:dyDescent="0.25">
      <c r="A3238" s="3"/>
    </row>
    <row r="3239" spans="1:1" x14ac:dyDescent="0.25">
      <c r="A3239" s="3"/>
    </row>
    <row r="3240" spans="1:1" x14ac:dyDescent="0.25">
      <c r="A3240" s="3"/>
    </row>
    <row r="3241" spans="1:1" x14ac:dyDescent="0.25">
      <c r="A3241" s="3"/>
    </row>
    <row r="3242" spans="1:1" x14ac:dyDescent="0.25">
      <c r="A3242" s="3"/>
    </row>
    <row r="3243" spans="1:1" x14ac:dyDescent="0.25">
      <c r="A3243" s="3"/>
    </row>
    <row r="3244" spans="1:1" x14ac:dyDescent="0.25">
      <c r="A3244" s="3"/>
    </row>
    <row r="3245" spans="1:1" x14ac:dyDescent="0.25">
      <c r="A3245" s="3"/>
    </row>
    <row r="3246" spans="1:1" x14ac:dyDescent="0.25">
      <c r="A3246" s="3"/>
    </row>
    <row r="3247" spans="1:1" x14ac:dyDescent="0.25">
      <c r="A3247" s="3"/>
    </row>
    <row r="3248" spans="1:1" x14ac:dyDescent="0.25">
      <c r="A3248" s="3"/>
    </row>
    <row r="3249" spans="1:1" x14ac:dyDescent="0.25">
      <c r="A3249" s="3"/>
    </row>
    <row r="3250" spans="1:1" x14ac:dyDescent="0.25">
      <c r="A3250" s="3"/>
    </row>
    <row r="3251" spans="1:1" x14ac:dyDescent="0.25">
      <c r="A3251" s="3"/>
    </row>
    <row r="3252" spans="1:1" x14ac:dyDescent="0.25">
      <c r="A3252" s="3"/>
    </row>
    <row r="3253" spans="1:1" x14ac:dyDescent="0.25">
      <c r="A3253" s="3"/>
    </row>
    <row r="3254" spans="1:1" x14ac:dyDescent="0.25">
      <c r="A3254" s="3"/>
    </row>
    <row r="3255" spans="1:1" x14ac:dyDescent="0.25">
      <c r="A3255" s="3"/>
    </row>
    <row r="3256" spans="1:1" x14ac:dyDescent="0.25">
      <c r="A3256" s="3"/>
    </row>
    <row r="3257" spans="1:1" x14ac:dyDescent="0.25">
      <c r="A3257" s="3"/>
    </row>
    <row r="3258" spans="1:1" x14ac:dyDescent="0.25">
      <c r="A3258" s="3"/>
    </row>
    <row r="3259" spans="1:1" x14ac:dyDescent="0.25">
      <c r="A3259" s="3"/>
    </row>
    <row r="3260" spans="1:1" x14ac:dyDescent="0.25">
      <c r="A3260" s="3"/>
    </row>
    <row r="3261" spans="1:1" x14ac:dyDescent="0.25">
      <c r="A3261" s="3"/>
    </row>
    <row r="3262" spans="1:1" x14ac:dyDescent="0.25">
      <c r="A3262" s="3"/>
    </row>
    <row r="3263" spans="1:1" x14ac:dyDescent="0.25">
      <c r="A3263" s="3"/>
    </row>
    <row r="3264" spans="1:1" x14ac:dyDescent="0.25">
      <c r="A3264" s="3"/>
    </row>
    <row r="3265" spans="1:1" x14ac:dyDescent="0.25">
      <c r="A3265" s="3"/>
    </row>
    <row r="3266" spans="1:1" x14ac:dyDescent="0.25">
      <c r="A3266" s="3"/>
    </row>
    <row r="3267" spans="1:1" x14ac:dyDescent="0.25">
      <c r="A3267" s="3"/>
    </row>
    <row r="3268" spans="1:1" x14ac:dyDescent="0.25">
      <c r="A3268" s="3"/>
    </row>
    <row r="3269" spans="1:1" x14ac:dyDescent="0.25">
      <c r="A3269" s="3"/>
    </row>
    <row r="3270" spans="1:1" x14ac:dyDescent="0.25">
      <c r="A3270" s="3"/>
    </row>
    <row r="3271" spans="1:1" x14ac:dyDescent="0.25">
      <c r="A3271" s="3"/>
    </row>
    <row r="3272" spans="1:1" x14ac:dyDescent="0.25">
      <c r="A3272" s="3"/>
    </row>
    <row r="3273" spans="1:1" x14ac:dyDescent="0.25">
      <c r="A3273" s="3"/>
    </row>
    <row r="3274" spans="1:1" x14ac:dyDescent="0.25">
      <c r="A3274" s="3"/>
    </row>
    <row r="3275" spans="1:1" x14ac:dyDescent="0.25">
      <c r="A3275" s="3"/>
    </row>
    <row r="3276" spans="1:1" x14ac:dyDescent="0.25">
      <c r="A3276" s="3"/>
    </row>
    <row r="3277" spans="1:1" x14ac:dyDescent="0.25">
      <c r="A3277" s="3"/>
    </row>
    <row r="3278" spans="1:1" x14ac:dyDescent="0.25">
      <c r="A3278" s="3"/>
    </row>
    <row r="3279" spans="1:1" x14ac:dyDescent="0.25">
      <c r="A3279" s="3"/>
    </row>
    <row r="3280" spans="1:1" x14ac:dyDescent="0.25">
      <c r="A3280" s="3"/>
    </row>
    <row r="3281" spans="1:1" x14ac:dyDescent="0.25">
      <c r="A3281" s="3"/>
    </row>
    <row r="3282" spans="1:1" x14ac:dyDescent="0.25">
      <c r="A3282" s="3"/>
    </row>
    <row r="3283" spans="1:1" x14ac:dyDescent="0.25">
      <c r="A3283" s="3"/>
    </row>
    <row r="3284" spans="1:1" x14ac:dyDescent="0.25">
      <c r="A3284" s="3"/>
    </row>
    <row r="3285" spans="1:1" x14ac:dyDescent="0.25">
      <c r="A3285" s="3"/>
    </row>
    <row r="3286" spans="1:1" x14ac:dyDescent="0.25">
      <c r="A3286" s="3"/>
    </row>
    <row r="3287" spans="1:1" x14ac:dyDescent="0.25">
      <c r="A3287" s="3"/>
    </row>
    <row r="3288" spans="1:1" x14ac:dyDescent="0.25">
      <c r="A3288" s="3"/>
    </row>
    <row r="3289" spans="1:1" x14ac:dyDescent="0.25">
      <c r="A3289" s="3"/>
    </row>
    <row r="3290" spans="1:1" x14ac:dyDescent="0.25">
      <c r="A3290" s="3"/>
    </row>
    <row r="3291" spans="1:1" x14ac:dyDescent="0.25">
      <c r="A3291" s="3"/>
    </row>
    <row r="3292" spans="1:1" x14ac:dyDescent="0.25">
      <c r="A3292" s="3"/>
    </row>
    <row r="3293" spans="1:1" x14ac:dyDescent="0.25">
      <c r="A3293" s="3"/>
    </row>
    <row r="3294" spans="1:1" x14ac:dyDescent="0.25">
      <c r="A3294" s="3"/>
    </row>
    <row r="3295" spans="1:1" x14ac:dyDescent="0.25">
      <c r="A3295" s="3"/>
    </row>
    <row r="3296" spans="1:1" x14ac:dyDescent="0.25">
      <c r="A3296" s="3"/>
    </row>
    <row r="3297" spans="1:1" x14ac:dyDescent="0.25">
      <c r="A3297" s="3"/>
    </row>
    <row r="3298" spans="1:1" x14ac:dyDescent="0.25">
      <c r="A3298" s="3"/>
    </row>
    <row r="3299" spans="1:1" x14ac:dyDescent="0.25">
      <c r="A3299" s="3"/>
    </row>
    <row r="3300" spans="1:1" x14ac:dyDescent="0.25">
      <c r="A3300" s="3"/>
    </row>
    <row r="3301" spans="1:1" x14ac:dyDescent="0.25">
      <c r="A3301" s="3"/>
    </row>
    <row r="3302" spans="1:1" x14ac:dyDescent="0.25">
      <c r="A3302" s="3"/>
    </row>
    <row r="3303" spans="1:1" x14ac:dyDescent="0.25">
      <c r="A3303" s="3"/>
    </row>
    <row r="3304" spans="1:1" x14ac:dyDescent="0.25">
      <c r="A3304" s="3"/>
    </row>
    <row r="3305" spans="1:1" x14ac:dyDescent="0.25">
      <c r="A3305" s="3"/>
    </row>
    <row r="3306" spans="1:1" x14ac:dyDescent="0.25">
      <c r="A3306" s="3"/>
    </row>
    <row r="3307" spans="1:1" x14ac:dyDescent="0.25">
      <c r="A3307" s="3"/>
    </row>
    <row r="3308" spans="1:1" x14ac:dyDescent="0.25">
      <c r="A3308" s="3"/>
    </row>
    <row r="3309" spans="1:1" x14ac:dyDescent="0.25">
      <c r="A3309" s="3"/>
    </row>
    <row r="3310" spans="1:1" x14ac:dyDescent="0.25">
      <c r="A3310" s="3"/>
    </row>
    <row r="3311" spans="1:1" x14ac:dyDescent="0.25">
      <c r="A3311" s="3"/>
    </row>
    <row r="3312" spans="1:1" x14ac:dyDescent="0.25">
      <c r="A3312" s="3"/>
    </row>
    <row r="3313" spans="1:1" x14ac:dyDescent="0.25">
      <c r="A3313" s="3"/>
    </row>
    <row r="3314" spans="1:1" x14ac:dyDescent="0.25">
      <c r="A3314" s="3"/>
    </row>
    <row r="3315" spans="1:1" x14ac:dyDescent="0.25">
      <c r="A3315" s="3"/>
    </row>
    <row r="3316" spans="1:1" x14ac:dyDescent="0.25">
      <c r="A3316" s="3"/>
    </row>
    <row r="3317" spans="1:1" x14ac:dyDescent="0.25">
      <c r="A3317" s="3"/>
    </row>
    <row r="3318" spans="1:1" x14ac:dyDescent="0.25">
      <c r="A3318" s="3"/>
    </row>
    <row r="3319" spans="1:1" x14ac:dyDescent="0.25">
      <c r="A3319" s="3"/>
    </row>
    <row r="3320" spans="1:1" x14ac:dyDescent="0.25">
      <c r="A3320" s="3"/>
    </row>
    <row r="3321" spans="1:1" x14ac:dyDescent="0.25">
      <c r="A3321" s="3"/>
    </row>
    <row r="3322" spans="1:1" x14ac:dyDescent="0.25">
      <c r="A3322" s="3"/>
    </row>
    <row r="3323" spans="1:1" x14ac:dyDescent="0.25">
      <c r="A3323" s="3"/>
    </row>
    <row r="3324" spans="1:1" x14ac:dyDescent="0.25">
      <c r="A3324" s="3"/>
    </row>
    <row r="3325" spans="1:1" x14ac:dyDescent="0.25">
      <c r="A3325" s="3"/>
    </row>
    <row r="3326" spans="1:1" x14ac:dyDescent="0.25">
      <c r="A3326" s="3"/>
    </row>
    <row r="3327" spans="1:1" x14ac:dyDescent="0.25">
      <c r="A3327" s="3"/>
    </row>
    <row r="3328" spans="1:1" x14ac:dyDescent="0.25">
      <c r="A3328" s="3"/>
    </row>
    <row r="3329" spans="1:1" x14ac:dyDescent="0.25">
      <c r="A3329" s="3"/>
    </row>
    <row r="3330" spans="1:1" x14ac:dyDescent="0.25">
      <c r="A3330" s="3"/>
    </row>
    <row r="3331" spans="1:1" x14ac:dyDescent="0.25">
      <c r="A3331" s="3"/>
    </row>
    <row r="3332" spans="1:1" x14ac:dyDescent="0.25">
      <c r="A3332" s="3"/>
    </row>
    <row r="3333" spans="1:1" x14ac:dyDescent="0.25">
      <c r="A3333" s="3"/>
    </row>
    <row r="3334" spans="1:1" x14ac:dyDescent="0.25">
      <c r="A3334" s="3"/>
    </row>
    <row r="3335" spans="1:1" x14ac:dyDescent="0.25">
      <c r="A3335" s="3"/>
    </row>
    <row r="3336" spans="1:1" x14ac:dyDescent="0.25">
      <c r="A3336" s="3"/>
    </row>
    <row r="3337" spans="1:1" x14ac:dyDescent="0.25">
      <c r="A3337" s="3"/>
    </row>
    <row r="3338" spans="1:1" x14ac:dyDescent="0.25">
      <c r="A3338" s="3"/>
    </row>
    <row r="3339" spans="1:1" x14ac:dyDescent="0.25">
      <c r="A3339" s="3"/>
    </row>
    <row r="3340" spans="1:1" x14ac:dyDescent="0.25">
      <c r="A3340" s="3"/>
    </row>
    <row r="3341" spans="1:1" x14ac:dyDescent="0.25">
      <c r="A3341" s="3"/>
    </row>
    <row r="3342" spans="1:1" x14ac:dyDescent="0.25">
      <c r="A3342" s="3"/>
    </row>
    <row r="3343" spans="1:1" x14ac:dyDescent="0.25">
      <c r="A3343" s="3"/>
    </row>
    <row r="3344" spans="1:1" x14ac:dyDescent="0.25">
      <c r="A3344" s="3"/>
    </row>
    <row r="3345" spans="1:1" x14ac:dyDescent="0.25">
      <c r="A3345" s="3"/>
    </row>
    <row r="3346" spans="1:1" x14ac:dyDescent="0.25">
      <c r="A3346" s="3"/>
    </row>
    <row r="3347" spans="1:1" x14ac:dyDescent="0.25">
      <c r="A3347" s="3"/>
    </row>
    <row r="3348" spans="1:1" x14ac:dyDescent="0.25">
      <c r="A3348" s="3"/>
    </row>
    <row r="3349" spans="1:1" x14ac:dyDescent="0.25">
      <c r="A3349" s="3"/>
    </row>
    <row r="3350" spans="1:1" x14ac:dyDescent="0.25">
      <c r="A3350" s="3"/>
    </row>
    <row r="3351" spans="1:1" x14ac:dyDescent="0.25">
      <c r="A3351" s="3"/>
    </row>
    <row r="3352" spans="1:1" x14ac:dyDescent="0.25">
      <c r="A3352" s="3"/>
    </row>
    <row r="3353" spans="1:1" x14ac:dyDescent="0.25">
      <c r="A3353" s="3"/>
    </row>
    <row r="3354" spans="1:1" x14ac:dyDescent="0.25">
      <c r="A3354" s="3"/>
    </row>
    <row r="3355" spans="1:1" x14ac:dyDescent="0.25">
      <c r="A3355" s="3"/>
    </row>
    <row r="3356" spans="1:1" x14ac:dyDescent="0.25">
      <c r="A3356" s="3"/>
    </row>
    <row r="3357" spans="1:1" x14ac:dyDescent="0.25">
      <c r="A3357" s="3"/>
    </row>
    <row r="3358" spans="1:1" x14ac:dyDescent="0.25">
      <c r="A3358" s="3"/>
    </row>
    <row r="3359" spans="1:1" x14ac:dyDescent="0.25">
      <c r="A3359" s="3"/>
    </row>
    <row r="3360" spans="1:1" x14ac:dyDescent="0.25">
      <c r="A3360" s="3"/>
    </row>
    <row r="3361" spans="1:1" x14ac:dyDescent="0.25">
      <c r="A3361" s="3"/>
    </row>
    <row r="3362" spans="1:1" x14ac:dyDescent="0.25">
      <c r="A3362" s="3"/>
    </row>
    <row r="3363" spans="1:1" x14ac:dyDescent="0.25">
      <c r="A3363" s="3"/>
    </row>
    <row r="3364" spans="1:1" x14ac:dyDescent="0.25">
      <c r="A3364" s="3"/>
    </row>
    <row r="3365" spans="1:1" x14ac:dyDescent="0.25">
      <c r="A3365" s="3"/>
    </row>
    <row r="3366" spans="1:1" x14ac:dyDescent="0.25">
      <c r="A3366" s="3"/>
    </row>
    <row r="3367" spans="1:1" x14ac:dyDescent="0.25">
      <c r="A3367" s="3"/>
    </row>
    <row r="3368" spans="1:1" x14ac:dyDescent="0.25">
      <c r="A3368" s="3"/>
    </row>
    <row r="3369" spans="1:1" x14ac:dyDescent="0.25">
      <c r="A3369" s="3"/>
    </row>
    <row r="3370" spans="1:1" x14ac:dyDescent="0.25">
      <c r="A3370" s="3"/>
    </row>
    <row r="3371" spans="1:1" x14ac:dyDescent="0.25">
      <c r="A3371" s="3"/>
    </row>
    <row r="3372" spans="1:1" x14ac:dyDescent="0.25">
      <c r="A3372" s="3"/>
    </row>
    <row r="3373" spans="1:1" x14ac:dyDescent="0.25">
      <c r="A3373" s="3"/>
    </row>
    <row r="3374" spans="1:1" x14ac:dyDescent="0.25">
      <c r="A3374" s="3"/>
    </row>
    <row r="3375" spans="1:1" x14ac:dyDescent="0.25">
      <c r="A3375" s="3"/>
    </row>
    <row r="3376" spans="1:1" x14ac:dyDescent="0.25">
      <c r="A3376" s="3"/>
    </row>
    <row r="3377" spans="1:1" x14ac:dyDescent="0.25">
      <c r="A3377" s="3"/>
    </row>
    <row r="3378" spans="1:1" x14ac:dyDescent="0.25">
      <c r="A3378" s="3"/>
    </row>
    <row r="3379" spans="1:1" x14ac:dyDescent="0.25">
      <c r="A3379" s="3"/>
    </row>
    <row r="3380" spans="1:1" x14ac:dyDescent="0.25">
      <c r="A3380" s="3"/>
    </row>
    <row r="3381" spans="1:1" x14ac:dyDescent="0.25">
      <c r="A3381" s="3"/>
    </row>
    <row r="3382" spans="1:1" x14ac:dyDescent="0.25">
      <c r="A3382" s="3"/>
    </row>
    <row r="3383" spans="1:1" x14ac:dyDescent="0.25">
      <c r="A3383" s="3"/>
    </row>
    <row r="3384" spans="1:1" x14ac:dyDescent="0.25">
      <c r="A3384" s="3"/>
    </row>
    <row r="3385" spans="1:1" x14ac:dyDescent="0.25">
      <c r="A3385" s="3"/>
    </row>
    <row r="3386" spans="1:1" x14ac:dyDescent="0.25">
      <c r="A3386" s="3"/>
    </row>
    <row r="3387" spans="1:1" x14ac:dyDescent="0.25">
      <c r="A3387" s="3"/>
    </row>
    <row r="3388" spans="1:1" x14ac:dyDescent="0.25">
      <c r="A3388" s="3"/>
    </row>
    <row r="3389" spans="1:1" x14ac:dyDescent="0.25">
      <c r="A3389" s="3"/>
    </row>
    <row r="3390" spans="1:1" x14ac:dyDescent="0.25">
      <c r="A3390" s="3"/>
    </row>
    <row r="3391" spans="1:1" x14ac:dyDescent="0.25">
      <c r="A3391" s="3"/>
    </row>
    <row r="3392" spans="1:1" x14ac:dyDescent="0.25">
      <c r="A3392" s="3"/>
    </row>
    <row r="3393" spans="1:1" x14ac:dyDescent="0.25">
      <c r="A3393" s="3"/>
    </row>
    <row r="3394" spans="1:1" x14ac:dyDescent="0.25">
      <c r="A3394" s="3"/>
    </row>
    <row r="3395" spans="1:1" x14ac:dyDescent="0.25">
      <c r="A3395" s="3"/>
    </row>
    <row r="3396" spans="1:1" x14ac:dyDescent="0.25">
      <c r="A3396" s="3"/>
    </row>
    <row r="3397" spans="1:1" x14ac:dyDescent="0.25">
      <c r="A3397" s="3"/>
    </row>
    <row r="3398" spans="1:1" x14ac:dyDescent="0.25">
      <c r="A3398" s="3"/>
    </row>
    <row r="3399" spans="1:1" x14ac:dyDescent="0.25">
      <c r="A3399" s="3"/>
    </row>
    <row r="3400" spans="1:1" x14ac:dyDescent="0.25">
      <c r="A3400" s="3"/>
    </row>
    <row r="3401" spans="1:1" x14ac:dyDescent="0.25">
      <c r="A3401" s="3"/>
    </row>
    <row r="3402" spans="1:1" x14ac:dyDescent="0.25">
      <c r="A3402" s="3"/>
    </row>
    <row r="3403" spans="1:1" x14ac:dyDescent="0.25">
      <c r="A3403" s="3"/>
    </row>
    <row r="3404" spans="1:1" x14ac:dyDescent="0.25">
      <c r="A3404" s="3"/>
    </row>
    <row r="3405" spans="1:1" x14ac:dyDescent="0.25">
      <c r="A3405" s="3"/>
    </row>
    <row r="3406" spans="1:1" x14ac:dyDescent="0.25">
      <c r="A3406" s="3"/>
    </row>
    <row r="3407" spans="1:1" x14ac:dyDescent="0.25">
      <c r="A3407" s="3"/>
    </row>
    <row r="3408" spans="1:1" x14ac:dyDescent="0.25">
      <c r="A3408" s="3"/>
    </row>
    <row r="3409" spans="1:1" x14ac:dyDescent="0.25">
      <c r="A3409" s="3"/>
    </row>
    <row r="3410" spans="1:1" x14ac:dyDescent="0.25">
      <c r="A3410" s="3"/>
    </row>
    <row r="3411" spans="1:1" x14ac:dyDescent="0.25">
      <c r="A3411" s="3"/>
    </row>
    <row r="3412" spans="1:1" x14ac:dyDescent="0.25">
      <c r="A3412" s="3"/>
    </row>
    <row r="3413" spans="1:1" x14ac:dyDescent="0.25">
      <c r="A3413" s="3"/>
    </row>
    <row r="3414" spans="1:1" x14ac:dyDescent="0.25">
      <c r="A3414" s="3"/>
    </row>
    <row r="3415" spans="1:1" x14ac:dyDescent="0.25">
      <c r="A3415" s="3"/>
    </row>
    <row r="3416" spans="1:1" x14ac:dyDescent="0.25">
      <c r="A3416" s="3"/>
    </row>
    <row r="3417" spans="1:1" x14ac:dyDescent="0.25">
      <c r="A3417" s="3"/>
    </row>
    <row r="3418" spans="1:1" x14ac:dyDescent="0.25">
      <c r="A3418" s="3"/>
    </row>
    <row r="3419" spans="1:1" x14ac:dyDescent="0.25">
      <c r="A3419" s="3"/>
    </row>
    <row r="3420" spans="1:1" x14ac:dyDescent="0.25">
      <c r="A3420" s="3"/>
    </row>
    <row r="3421" spans="1:1" x14ac:dyDescent="0.25">
      <c r="A3421" s="3"/>
    </row>
    <row r="3422" spans="1:1" x14ac:dyDescent="0.25">
      <c r="A3422" s="3"/>
    </row>
    <row r="3423" spans="1:1" x14ac:dyDescent="0.25">
      <c r="A3423" s="3"/>
    </row>
    <row r="3424" spans="1:1" x14ac:dyDescent="0.25">
      <c r="A3424" s="3"/>
    </row>
    <row r="3425" spans="1:1" x14ac:dyDescent="0.25">
      <c r="A3425" s="3"/>
    </row>
    <row r="3426" spans="1:1" x14ac:dyDescent="0.25">
      <c r="A3426" s="3"/>
    </row>
    <row r="3427" spans="1:1" x14ac:dyDescent="0.25">
      <c r="A3427" s="3"/>
    </row>
    <row r="3428" spans="1:1" x14ac:dyDescent="0.25">
      <c r="A3428" s="3"/>
    </row>
    <row r="3429" spans="1:1" x14ac:dyDescent="0.25">
      <c r="A3429" s="3"/>
    </row>
    <row r="3430" spans="1:1" x14ac:dyDescent="0.25">
      <c r="A3430" s="3"/>
    </row>
    <row r="3431" spans="1:1" x14ac:dyDescent="0.25">
      <c r="A3431" s="3"/>
    </row>
    <row r="3432" spans="1:1" x14ac:dyDescent="0.25">
      <c r="A3432" s="3"/>
    </row>
    <row r="3433" spans="1:1" x14ac:dyDescent="0.25">
      <c r="A3433" s="3"/>
    </row>
    <row r="3434" spans="1:1" x14ac:dyDescent="0.25">
      <c r="A3434" s="3"/>
    </row>
    <row r="3435" spans="1:1" x14ac:dyDescent="0.25">
      <c r="A3435" s="3"/>
    </row>
    <row r="3436" spans="1:1" x14ac:dyDescent="0.25">
      <c r="A3436" s="3"/>
    </row>
    <row r="3437" spans="1:1" x14ac:dyDescent="0.25">
      <c r="A3437" s="3"/>
    </row>
    <row r="3438" spans="1:1" x14ac:dyDescent="0.25">
      <c r="A3438" s="3"/>
    </row>
    <row r="3439" spans="1:1" x14ac:dyDescent="0.25">
      <c r="A3439" s="3"/>
    </row>
    <row r="3440" spans="1:1" x14ac:dyDescent="0.25">
      <c r="A3440" s="3"/>
    </row>
    <row r="3441" spans="1:1" x14ac:dyDescent="0.25">
      <c r="A3441" s="3"/>
    </row>
    <row r="3442" spans="1:1" x14ac:dyDescent="0.25">
      <c r="A3442" s="3"/>
    </row>
    <row r="3443" spans="1:1" x14ac:dyDescent="0.25">
      <c r="A3443" s="3"/>
    </row>
    <row r="3444" spans="1:1" x14ac:dyDescent="0.25">
      <c r="A3444" s="3"/>
    </row>
    <row r="3445" spans="1:1" x14ac:dyDescent="0.25">
      <c r="A3445" s="3"/>
    </row>
    <row r="3446" spans="1:1" x14ac:dyDescent="0.25">
      <c r="A3446" s="3"/>
    </row>
    <row r="3447" spans="1:1" x14ac:dyDescent="0.25">
      <c r="A3447" s="3"/>
    </row>
    <row r="3448" spans="1:1" x14ac:dyDescent="0.25">
      <c r="A3448" s="3"/>
    </row>
    <row r="3449" spans="1:1" x14ac:dyDescent="0.25">
      <c r="A3449" s="3"/>
    </row>
    <row r="3450" spans="1:1" x14ac:dyDescent="0.25">
      <c r="A3450" s="3"/>
    </row>
    <row r="3451" spans="1:1" x14ac:dyDescent="0.25">
      <c r="A3451" s="3"/>
    </row>
    <row r="3452" spans="1:1" x14ac:dyDescent="0.25">
      <c r="A3452" s="3"/>
    </row>
    <row r="3453" spans="1:1" x14ac:dyDescent="0.25">
      <c r="A3453" s="3"/>
    </row>
    <row r="3454" spans="1:1" x14ac:dyDescent="0.25">
      <c r="A3454" s="3"/>
    </row>
    <row r="3455" spans="1:1" x14ac:dyDescent="0.25">
      <c r="A3455" s="3"/>
    </row>
    <row r="3456" spans="1:1" x14ac:dyDescent="0.25">
      <c r="A3456" s="3"/>
    </row>
    <row r="3457" spans="1:1" x14ac:dyDescent="0.25">
      <c r="A3457" s="3"/>
    </row>
    <row r="3458" spans="1:1" x14ac:dyDescent="0.25">
      <c r="A3458" s="3"/>
    </row>
    <row r="3459" spans="1:1" x14ac:dyDescent="0.25">
      <c r="A3459" s="3"/>
    </row>
    <row r="3460" spans="1:1" x14ac:dyDescent="0.25">
      <c r="A3460" s="3"/>
    </row>
    <row r="3461" spans="1:1" x14ac:dyDescent="0.25">
      <c r="A3461" s="3"/>
    </row>
    <row r="3462" spans="1:1" x14ac:dyDescent="0.25">
      <c r="A3462" s="3"/>
    </row>
    <row r="3463" spans="1:1" x14ac:dyDescent="0.25">
      <c r="A3463" s="3"/>
    </row>
    <row r="3464" spans="1:1" x14ac:dyDescent="0.25">
      <c r="A3464" s="3"/>
    </row>
    <row r="3465" spans="1:1" x14ac:dyDescent="0.25">
      <c r="A3465" s="3"/>
    </row>
    <row r="3466" spans="1:1" x14ac:dyDescent="0.25">
      <c r="A3466" s="3"/>
    </row>
    <row r="3467" spans="1:1" x14ac:dyDescent="0.25">
      <c r="A3467" s="3"/>
    </row>
    <row r="3468" spans="1:1" x14ac:dyDescent="0.25">
      <c r="A3468" s="3"/>
    </row>
    <row r="3469" spans="1:1" x14ac:dyDescent="0.25">
      <c r="A3469" s="3"/>
    </row>
    <row r="3470" spans="1:1" x14ac:dyDescent="0.25">
      <c r="A3470" s="3"/>
    </row>
    <row r="3471" spans="1:1" x14ac:dyDescent="0.25">
      <c r="A3471" s="3"/>
    </row>
    <row r="3472" spans="1:1" x14ac:dyDescent="0.25">
      <c r="A3472" s="3"/>
    </row>
    <row r="3473" spans="1:1" x14ac:dyDescent="0.25">
      <c r="A3473" s="3"/>
    </row>
    <row r="3474" spans="1:1" x14ac:dyDescent="0.25">
      <c r="A3474" s="3"/>
    </row>
    <row r="3475" spans="1:1" x14ac:dyDescent="0.25">
      <c r="A3475" s="3"/>
    </row>
    <row r="3476" spans="1:1" x14ac:dyDescent="0.25">
      <c r="A3476" s="3"/>
    </row>
    <row r="3477" spans="1:1" x14ac:dyDescent="0.25">
      <c r="A3477" s="3"/>
    </row>
    <row r="3478" spans="1:1" x14ac:dyDescent="0.25">
      <c r="A3478" s="3"/>
    </row>
    <row r="3479" spans="1:1" x14ac:dyDescent="0.25">
      <c r="A3479" s="3"/>
    </row>
    <row r="3480" spans="1:1" x14ac:dyDescent="0.25">
      <c r="A3480" s="3"/>
    </row>
    <row r="3481" spans="1:1" x14ac:dyDescent="0.25">
      <c r="A3481" s="3"/>
    </row>
    <row r="3482" spans="1:1" x14ac:dyDescent="0.25">
      <c r="A3482" s="3"/>
    </row>
    <row r="3483" spans="1:1" x14ac:dyDescent="0.25">
      <c r="A3483" s="3"/>
    </row>
    <row r="3484" spans="1:1" x14ac:dyDescent="0.25">
      <c r="A3484" s="3"/>
    </row>
    <row r="3485" spans="1:1" x14ac:dyDescent="0.25">
      <c r="A3485" s="3"/>
    </row>
    <row r="3486" spans="1:1" x14ac:dyDescent="0.25">
      <c r="A3486" s="3"/>
    </row>
    <row r="3487" spans="1:1" x14ac:dyDescent="0.25">
      <c r="A3487" s="3"/>
    </row>
    <row r="3488" spans="1:1" x14ac:dyDescent="0.25">
      <c r="A3488" s="3"/>
    </row>
  </sheetData>
  <mergeCells count="1">
    <mergeCell ref="B415:M41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47DB8-3770-4E62-BBCB-7683CA794CEC}">
  <sheetPr codeName="Sheet27"/>
  <dimension ref="A1:IW634"/>
  <sheetViews>
    <sheetView topLeftCell="E207" workbookViewId="0">
      <selection activeCell="G219" sqref="G219:H219"/>
    </sheetView>
  </sheetViews>
  <sheetFormatPr defaultColWidth="9.109375" defaultRowHeight="13.2" x14ac:dyDescent="0.25"/>
  <cols>
    <col min="1" max="1" width="5.109375" style="3" customWidth="1"/>
    <col min="2" max="2" width="11.77734375" style="3" customWidth="1"/>
    <col min="3" max="3" width="11" style="3" customWidth="1"/>
    <col min="4" max="4" width="27.5546875" style="2" customWidth="1"/>
    <col min="5" max="5" width="30" style="3" customWidth="1"/>
    <col min="6" max="6" width="29.44140625" style="3" bestFit="1" customWidth="1"/>
    <col min="7" max="7" width="17.33203125" style="3" bestFit="1" customWidth="1"/>
    <col min="8" max="8" width="23.77734375" style="3" bestFit="1" customWidth="1"/>
    <col min="9" max="13" width="13.77734375" style="90" customWidth="1"/>
    <col min="14" max="14" width="9.109375" style="3"/>
    <col min="15" max="15" width="10" style="3" bestFit="1" customWidth="1"/>
    <col min="16" max="32" width="9.109375" style="3"/>
    <col min="33" max="258" width="9.109375" style="90"/>
    <col min="259" max="259" width="5.109375" style="90" customWidth="1"/>
    <col min="260" max="260" width="11.77734375" style="90" customWidth="1"/>
    <col min="261" max="261" width="11" style="90" customWidth="1"/>
    <col min="262" max="262" width="27.5546875" style="90" customWidth="1"/>
    <col min="263" max="263" width="30" style="90" customWidth="1"/>
    <col min="264" max="264" width="2.21875" style="90" customWidth="1"/>
    <col min="265" max="269" width="13.77734375" style="90" customWidth="1"/>
    <col min="270" max="270" width="9.109375" style="90"/>
    <col min="271" max="271" width="10" style="90" bestFit="1" customWidth="1"/>
    <col min="272" max="514" width="9.109375" style="90"/>
    <col min="515" max="515" width="5.109375" style="90" customWidth="1"/>
    <col min="516" max="516" width="11.77734375" style="90" customWidth="1"/>
    <col min="517" max="517" width="11" style="90" customWidth="1"/>
    <col min="518" max="518" width="27.5546875" style="90" customWidth="1"/>
    <col min="519" max="519" width="30" style="90" customWidth="1"/>
    <col min="520" max="520" width="2.21875" style="90" customWidth="1"/>
    <col min="521" max="525" width="13.77734375" style="90" customWidth="1"/>
    <col min="526" max="526" width="9.109375" style="90"/>
    <col min="527" max="527" width="10" style="90" bestFit="1" customWidth="1"/>
    <col min="528" max="770" width="9.109375" style="90"/>
    <col min="771" max="771" width="5.109375" style="90" customWidth="1"/>
    <col min="772" max="772" width="11.77734375" style="90" customWidth="1"/>
    <col min="773" max="773" width="11" style="90" customWidth="1"/>
    <col min="774" max="774" width="27.5546875" style="90" customWidth="1"/>
    <col min="775" max="775" width="30" style="90" customWidth="1"/>
    <col min="776" max="776" width="2.21875" style="90" customWidth="1"/>
    <col min="777" max="781" width="13.77734375" style="90" customWidth="1"/>
    <col min="782" max="782" width="9.109375" style="90"/>
    <col min="783" max="783" width="10" style="90" bestFit="1" customWidth="1"/>
    <col min="784" max="1026" width="9.109375" style="90"/>
    <col min="1027" max="1027" width="5.109375" style="90" customWidth="1"/>
    <col min="1028" max="1028" width="11.77734375" style="90" customWidth="1"/>
    <col min="1029" max="1029" width="11" style="90" customWidth="1"/>
    <col min="1030" max="1030" width="27.5546875" style="90" customWidth="1"/>
    <col min="1031" max="1031" width="30" style="90" customWidth="1"/>
    <col min="1032" max="1032" width="2.21875" style="90" customWidth="1"/>
    <col min="1033" max="1037" width="13.77734375" style="90" customWidth="1"/>
    <col min="1038" max="1038" width="9.109375" style="90"/>
    <col min="1039" max="1039" width="10" style="90" bestFit="1" customWidth="1"/>
    <col min="1040" max="1282" width="9.109375" style="90"/>
    <col min="1283" max="1283" width="5.109375" style="90" customWidth="1"/>
    <col min="1284" max="1284" width="11.77734375" style="90" customWidth="1"/>
    <col min="1285" max="1285" width="11" style="90" customWidth="1"/>
    <col min="1286" max="1286" width="27.5546875" style="90" customWidth="1"/>
    <col min="1287" max="1287" width="30" style="90" customWidth="1"/>
    <col min="1288" max="1288" width="2.21875" style="90" customWidth="1"/>
    <col min="1289" max="1293" width="13.77734375" style="90" customWidth="1"/>
    <col min="1294" max="1294" width="9.109375" style="90"/>
    <col min="1295" max="1295" width="10" style="90" bestFit="1" customWidth="1"/>
    <col min="1296" max="1538" width="9.109375" style="90"/>
    <col min="1539" max="1539" width="5.109375" style="90" customWidth="1"/>
    <col min="1540" max="1540" width="11.77734375" style="90" customWidth="1"/>
    <col min="1541" max="1541" width="11" style="90" customWidth="1"/>
    <col min="1542" max="1542" width="27.5546875" style="90" customWidth="1"/>
    <col min="1543" max="1543" width="30" style="90" customWidth="1"/>
    <col min="1544" max="1544" width="2.21875" style="90" customWidth="1"/>
    <col min="1545" max="1549" width="13.77734375" style="90" customWidth="1"/>
    <col min="1550" max="1550" width="9.109375" style="90"/>
    <col min="1551" max="1551" width="10" style="90" bestFit="1" customWidth="1"/>
    <col min="1552" max="1794" width="9.109375" style="90"/>
    <col min="1795" max="1795" width="5.109375" style="90" customWidth="1"/>
    <col min="1796" max="1796" width="11.77734375" style="90" customWidth="1"/>
    <col min="1797" max="1797" width="11" style="90" customWidth="1"/>
    <col min="1798" max="1798" width="27.5546875" style="90" customWidth="1"/>
    <col min="1799" max="1799" width="30" style="90" customWidth="1"/>
    <col min="1800" max="1800" width="2.21875" style="90" customWidth="1"/>
    <col min="1801" max="1805" width="13.77734375" style="90" customWidth="1"/>
    <col min="1806" max="1806" width="9.109375" style="90"/>
    <col min="1807" max="1807" width="10" style="90" bestFit="1" customWidth="1"/>
    <col min="1808" max="2050" width="9.109375" style="90"/>
    <col min="2051" max="2051" width="5.109375" style="90" customWidth="1"/>
    <col min="2052" max="2052" width="11.77734375" style="90" customWidth="1"/>
    <col min="2053" max="2053" width="11" style="90" customWidth="1"/>
    <col min="2054" max="2054" width="27.5546875" style="90" customWidth="1"/>
    <col min="2055" max="2055" width="30" style="90" customWidth="1"/>
    <col min="2056" max="2056" width="2.21875" style="90" customWidth="1"/>
    <col min="2057" max="2061" width="13.77734375" style="90" customWidth="1"/>
    <col min="2062" max="2062" width="9.109375" style="90"/>
    <col min="2063" max="2063" width="10" style="90" bestFit="1" customWidth="1"/>
    <col min="2064" max="2306" width="9.109375" style="90"/>
    <col min="2307" max="2307" width="5.109375" style="90" customWidth="1"/>
    <col min="2308" max="2308" width="11.77734375" style="90" customWidth="1"/>
    <col min="2309" max="2309" width="11" style="90" customWidth="1"/>
    <col min="2310" max="2310" width="27.5546875" style="90" customWidth="1"/>
    <col min="2311" max="2311" width="30" style="90" customWidth="1"/>
    <col min="2312" max="2312" width="2.21875" style="90" customWidth="1"/>
    <col min="2313" max="2317" width="13.77734375" style="90" customWidth="1"/>
    <col min="2318" max="2318" width="9.109375" style="90"/>
    <col min="2319" max="2319" width="10" style="90" bestFit="1" customWidth="1"/>
    <col min="2320" max="2562" width="9.109375" style="90"/>
    <col min="2563" max="2563" width="5.109375" style="90" customWidth="1"/>
    <col min="2564" max="2564" width="11.77734375" style="90" customWidth="1"/>
    <col min="2565" max="2565" width="11" style="90" customWidth="1"/>
    <col min="2566" max="2566" width="27.5546875" style="90" customWidth="1"/>
    <col min="2567" max="2567" width="30" style="90" customWidth="1"/>
    <col min="2568" max="2568" width="2.21875" style="90" customWidth="1"/>
    <col min="2569" max="2573" width="13.77734375" style="90" customWidth="1"/>
    <col min="2574" max="2574" width="9.109375" style="90"/>
    <col min="2575" max="2575" width="10" style="90" bestFit="1" customWidth="1"/>
    <col min="2576" max="2818" width="9.109375" style="90"/>
    <col min="2819" max="2819" width="5.109375" style="90" customWidth="1"/>
    <col min="2820" max="2820" width="11.77734375" style="90" customWidth="1"/>
    <col min="2821" max="2821" width="11" style="90" customWidth="1"/>
    <col min="2822" max="2822" width="27.5546875" style="90" customWidth="1"/>
    <col min="2823" max="2823" width="30" style="90" customWidth="1"/>
    <col min="2824" max="2824" width="2.21875" style="90" customWidth="1"/>
    <col min="2825" max="2829" width="13.77734375" style="90" customWidth="1"/>
    <col min="2830" max="2830" width="9.109375" style="90"/>
    <col min="2831" max="2831" width="10" style="90" bestFit="1" customWidth="1"/>
    <col min="2832" max="3074" width="9.109375" style="90"/>
    <col min="3075" max="3075" width="5.109375" style="90" customWidth="1"/>
    <col min="3076" max="3076" width="11.77734375" style="90" customWidth="1"/>
    <col min="3077" max="3077" width="11" style="90" customWidth="1"/>
    <col min="3078" max="3078" width="27.5546875" style="90" customWidth="1"/>
    <col min="3079" max="3079" width="30" style="90" customWidth="1"/>
    <col min="3080" max="3080" width="2.21875" style="90" customWidth="1"/>
    <col min="3081" max="3085" width="13.77734375" style="90" customWidth="1"/>
    <col min="3086" max="3086" width="9.109375" style="90"/>
    <col min="3087" max="3087" width="10" style="90" bestFit="1" customWidth="1"/>
    <col min="3088" max="3330" width="9.109375" style="90"/>
    <col min="3331" max="3331" width="5.109375" style="90" customWidth="1"/>
    <col min="3332" max="3332" width="11.77734375" style="90" customWidth="1"/>
    <col min="3333" max="3333" width="11" style="90" customWidth="1"/>
    <col min="3334" max="3334" width="27.5546875" style="90" customWidth="1"/>
    <col min="3335" max="3335" width="30" style="90" customWidth="1"/>
    <col min="3336" max="3336" width="2.21875" style="90" customWidth="1"/>
    <col min="3337" max="3341" width="13.77734375" style="90" customWidth="1"/>
    <col min="3342" max="3342" width="9.109375" style="90"/>
    <col min="3343" max="3343" width="10" style="90" bestFit="1" customWidth="1"/>
    <col min="3344" max="3586" width="9.109375" style="90"/>
    <col min="3587" max="3587" width="5.109375" style="90" customWidth="1"/>
    <col min="3588" max="3588" width="11.77734375" style="90" customWidth="1"/>
    <col min="3589" max="3589" width="11" style="90" customWidth="1"/>
    <col min="3590" max="3590" width="27.5546875" style="90" customWidth="1"/>
    <col min="3591" max="3591" width="30" style="90" customWidth="1"/>
    <col min="3592" max="3592" width="2.21875" style="90" customWidth="1"/>
    <col min="3593" max="3597" width="13.77734375" style="90" customWidth="1"/>
    <col min="3598" max="3598" width="9.109375" style="90"/>
    <col min="3599" max="3599" width="10" style="90" bestFit="1" customWidth="1"/>
    <col min="3600" max="3842" width="9.109375" style="90"/>
    <col min="3843" max="3843" width="5.109375" style="90" customWidth="1"/>
    <col min="3844" max="3844" width="11.77734375" style="90" customWidth="1"/>
    <col min="3845" max="3845" width="11" style="90" customWidth="1"/>
    <col min="3846" max="3846" width="27.5546875" style="90" customWidth="1"/>
    <col min="3847" max="3847" width="30" style="90" customWidth="1"/>
    <col min="3848" max="3848" width="2.21875" style="90" customWidth="1"/>
    <col min="3849" max="3853" width="13.77734375" style="90" customWidth="1"/>
    <col min="3854" max="3854" width="9.109375" style="90"/>
    <col min="3855" max="3855" width="10" style="90" bestFit="1" customWidth="1"/>
    <col min="3856" max="4098" width="9.109375" style="90"/>
    <col min="4099" max="4099" width="5.109375" style="90" customWidth="1"/>
    <col min="4100" max="4100" width="11.77734375" style="90" customWidth="1"/>
    <col min="4101" max="4101" width="11" style="90" customWidth="1"/>
    <col min="4102" max="4102" width="27.5546875" style="90" customWidth="1"/>
    <col min="4103" max="4103" width="30" style="90" customWidth="1"/>
    <col min="4104" max="4104" width="2.21875" style="90" customWidth="1"/>
    <col min="4105" max="4109" width="13.77734375" style="90" customWidth="1"/>
    <col min="4110" max="4110" width="9.109375" style="90"/>
    <col min="4111" max="4111" width="10" style="90" bestFit="1" customWidth="1"/>
    <col min="4112" max="4354" width="9.109375" style="90"/>
    <col min="4355" max="4355" width="5.109375" style="90" customWidth="1"/>
    <col min="4356" max="4356" width="11.77734375" style="90" customWidth="1"/>
    <col min="4357" max="4357" width="11" style="90" customWidth="1"/>
    <col min="4358" max="4358" width="27.5546875" style="90" customWidth="1"/>
    <col min="4359" max="4359" width="30" style="90" customWidth="1"/>
    <col min="4360" max="4360" width="2.21875" style="90" customWidth="1"/>
    <col min="4361" max="4365" width="13.77734375" style="90" customWidth="1"/>
    <col min="4366" max="4366" width="9.109375" style="90"/>
    <col min="4367" max="4367" width="10" style="90" bestFit="1" customWidth="1"/>
    <col min="4368" max="4610" width="9.109375" style="90"/>
    <col min="4611" max="4611" width="5.109375" style="90" customWidth="1"/>
    <col min="4612" max="4612" width="11.77734375" style="90" customWidth="1"/>
    <col min="4613" max="4613" width="11" style="90" customWidth="1"/>
    <col min="4614" max="4614" width="27.5546875" style="90" customWidth="1"/>
    <col min="4615" max="4615" width="30" style="90" customWidth="1"/>
    <col min="4616" max="4616" width="2.21875" style="90" customWidth="1"/>
    <col min="4617" max="4621" width="13.77734375" style="90" customWidth="1"/>
    <col min="4622" max="4622" width="9.109375" style="90"/>
    <col min="4623" max="4623" width="10" style="90" bestFit="1" customWidth="1"/>
    <col min="4624" max="4866" width="9.109375" style="90"/>
    <col min="4867" max="4867" width="5.109375" style="90" customWidth="1"/>
    <col min="4868" max="4868" width="11.77734375" style="90" customWidth="1"/>
    <col min="4869" max="4869" width="11" style="90" customWidth="1"/>
    <col min="4870" max="4870" width="27.5546875" style="90" customWidth="1"/>
    <col min="4871" max="4871" width="30" style="90" customWidth="1"/>
    <col min="4872" max="4872" width="2.21875" style="90" customWidth="1"/>
    <col min="4873" max="4877" width="13.77734375" style="90" customWidth="1"/>
    <col min="4878" max="4878" width="9.109375" style="90"/>
    <col min="4879" max="4879" width="10" style="90" bestFit="1" customWidth="1"/>
    <col min="4880" max="5122" width="9.109375" style="90"/>
    <col min="5123" max="5123" width="5.109375" style="90" customWidth="1"/>
    <col min="5124" max="5124" width="11.77734375" style="90" customWidth="1"/>
    <col min="5125" max="5125" width="11" style="90" customWidth="1"/>
    <col min="5126" max="5126" width="27.5546875" style="90" customWidth="1"/>
    <col min="5127" max="5127" width="30" style="90" customWidth="1"/>
    <col min="5128" max="5128" width="2.21875" style="90" customWidth="1"/>
    <col min="5129" max="5133" width="13.77734375" style="90" customWidth="1"/>
    <col min="5134" max="5134" width="9.109375" style="90"/>
    <col min="5135" max="5135" width="10" style="90" bestFit="1" customWidth="1"/>
    <col min="5136" max="5378" width="9.109375" style="90"/>
    <col min="5379" max="5379" width="5.109375" style="90" customWidth="1"/>
    <col min="5380" max="5380" width="11.77734375" style="90" customWidth="1"/>
    <col min="5381" max="5381" width="11" style="90" customWidth="1"/>
    <col min="5382" max="5382" width="27.5546875" style="90" customWidth="1"/>
    <col min="5383" max="5383" width="30" style="90" customWidth="1"/>
    <col min="5384" max="5384" width="2.21875" style="90" customWidth="1"/>
    <col min="5385" max="5389" width="13.77734375" style="90" customWidth="1"/>
    <col min="5390" max="5390" width="9.109375" style="90"/>
    <col min="5391" max="5391" width="10" style="90" bestFit="1" customWidth="1"/>
    <col min="5392" max="5634" width="9.109375" style="90"/>
    <col min="5635" max="5635" width="5.109375" style="90" customWidth="1"/>
    <col min="5636" max="5636" width="11.77734375" style="90" customWidth="1"/>
    <col min="5637" max="5637" width="11" style="90" customWidth="1"/>
    <col min="5638" max="5638" width="27.5546875" style="90" customWidth="1"/>
    <col min="5639" max="5639" width="30" style="90" customWidth="1"/>
    <col min="5640" max="5640" width="2.21875" style="90" customWidth="1"/>
    <col min="5641" max="5645" width="13.77734375" style="90" customWidth="1"/>
    <col min="5646" max="5646" width="9.109375" style="90"/>
    <col min="5647" max="5647" width="10" style="90" bestFit="1" customWidth="1"/>
    <col min="5648" max="5890" width="9.109375" style="90"/>
    <col min="5891" max="5891" width="5.109375" style="90" customWidth="1"/>
    <col min="5892" max="5892" width="11.77734375" style="90" customWidth="1"/>
    <col min="5893" max="5893" width="11" style="90" customWidth="1"/>
    <col min="5894" max="5894" width="27.5546875" style="90" customWidth="1"/>
    <col min="5895" max="5895" width="30" style="90" customWidth="1"/>
    <col min="5896" max="5896" width="2.21875" style="90" customWidth="1"/>
    <col min="5897" max="5901" width="13.77734375" style="90" customWidth="1"/>
    <col min="5902" max="5902" width="9.109375" style="90"/>
    <col min="5903" max="5903" width="10" style="90" bestFit="1" customWidth="1"/>
    <col min="5904" max="6146" width="9.109375" style="90"/>
    <col min="6147" max="6147" width="5.109375" style="90" customWidth="1"/>
    <col min="6148" max="6148" width="11.77734375" style="90" customWidth="1"/>
    <col min="6149" max="6149" width="11" style="90" customWidth="1"/>
    <col min="6150" max="6150" width="27.5546875" style="90" customWidth="1"/>
    <col min="6151" max="6151" width="30" style="90" customWidth="1"/>
    <col min="6152" max="6152" width="2.21875" style="90" customWidth="1"/>
    <col min="6153" max="6157" width="13.77734375" style="90" customWidth="1"/>
    <col min="6158" max="6158" width="9.109375" style="90"/>
    <col min="6159" max="6159" width="10" style="90" bestFit="1" customWidth="1"/>
    <col min="6160" max="6402" width="9.109375" style="90"/>
    <col min="6403" max="6403" width="5.109375" style="90" customWidth="1"/>
    <col min="6404" max="6404" width="11.77734375" style="90" customWidth="1"/>
    <col min="6405" max="6405" width="11" style="90" customWidth="1"/>
    <col min="6406" max="6406" width="27.5546875" style="90" customWidth="1"/>
    <col min="6407" max="6407" width="30" style="90" customWidth="1"/>
    <col min="6408" max="6408" width="2.21875" style="90" customWidth="1"/>
    <col min="6409" max="6413" width="13.77734375" style="90" customWidth="1"/>
    <col min="6414" max="6414" width="9.109375" style="90"/>
    <col min="6415" max="6415" width="10" style="90" bestFit="1" customWidth="1"/>
    <col min="6416" max="6658" width="9.109375" style="90"/>
    <col min="6659" max="6659" width="5.109375" style="90" customWidth="1"/>
    <col min="6660" max="6660" width="11.77734375" style="90" customWidth="1"/>
    <col min="6661" max="6661" width="11" style="90" customWidth="1"/>
    <col min="6662" max="6662" width="27.5546875" style="90" customWidth="1"/>
    <col min="6663" max="6663" width="30" style="90" customWidth="1"/>
    <col min="6664" max="6664" width="2.21875" style="90" customWidth="1"/>
    <col min="6665" max="6669" width="13.77734375" style="90" customWidth="1"/>
    <col min="6670" max="6670" width="9.109375" style="90"/>
    <col min="6671" max="6671" width="10" style="90" bestFit="1" customWidth="1"/>
    <col min="6672" max="6914" width="9.109375" style="90"/>
    <col min="6915" max="6915" width="5.109375" style="90" customWidth="1"/>
    <col min="6916" max="6916" width="11.77734375" style="90" customWidth="1"/>
    <col min="6917" max="6917" width="11" style="90" customWidth="1"/>
    <col min="6918" max="6918" width="27.5546875" style="90" customWidth="1"/>
    <col min="6919" max="6919" width="30" style="90" customWidth="1"/>
    <col min="6920" max="6920" width="2.21875" style="90" customWidth="1"/>
    <col min="6921" max="6925" width="13.77734375" style="90" customWidth="1"/>
    <col min="6926" max="6926" width="9.109375" style="90"/>
    <col min="6927" max="6927" width="10" style="90" bestFit="1" customWidth="1"/>
    <col min="6928" max="7170" width="9.109375" style="90"/>
    <col min="7171" max="7171" width="5.109375" style="90" customWidth="1"/>
    <col min="7172" max="7172" width="11.77734375" style="90" customWidth="1"/>
    <col min="7173" max="7173" width="11" style="90" customWidth="1"/>
    <col min="7174" max="7174" width="27.5546875" style="90" customWidth="1"/>
    <col min="7175" max="7175" width="30" style="90" customWidth="1"/>
    <col min="7176" max="7176" width="2.21875" style="90" customWidth="1"/>
    <col min="7177" max="7181" width="13.77734375" style="90" customWidth="1"/>
    <col min="7182" max="7182" width="9.109375" style="90"/>
    <col min="7183" max="7183" width="10" style="90" bestFit="1" customWidth="1"/>
    <col min="7184" max="7426" width="9.109375" style="90"/>
    <col min="7427" max="7427" width="5.109375" style="90" customWidth="1"/>
    <col min="7428" max="7428" width="11.77734375" style="90" customWidth="1"/>
    <col min="7429" max="7429" width="11" style="90" customWidth="1"/>
    <col min="7430" max="7430" width="27.5546875" style="90" customWidth="1"/>
    <col min="7431" max="7431" width="30" style="90" customWidth="1"/>
    <col min="7432" max="7432" width="2.21875" style="90" customWidth="1"/>
    <col min="7433" max="7437" width="13.77734375" style="90" customWidth="1"/>
    <col min="7438" max="7438" width="9.109375" style="90"/>
    <col min="7439" max="7439" width="10" style="90" bestFit="1" customWidth="1"/>
    <col min="7440" max="7682" width="9.109375" style="90"/>
    <col min="7683" max="7683" width="5.109375" style="90" customWidth="1"/>
    <col min="7684" max="7684" width="11.77734375" style="90" customWidth="1"/>
    <col min="7685" max="7685" width="11" style="90" customWidth="1"/>
    <col min="7686" max="7686" width="27.5546875" style="90" customWidth="1"/>
    <col min="7687" max="7687" width="30" style="90" customWidth="1"/>
    <col min="7688" max="7688" width="2.21875" style="90" customWidth="1"/>
    <col min="7689" max="7693" width="13.77734375" style="90" customWidth="1"/>
    <col min="7694" max="7694" width="9.109375" style="90"/>
    <col min="7695" max="7695" width="10" style="90" bestFit="1" customWidth="1"/>
    <col min="7696" max="7938" width="9.109375" style="90"/>
    <col min="7939" max="7939" width="5.109375" style="90" customWidth="1"/>
    <col min="7940" max="7940" width="11.77734375" style="90" customWidth="1"/>
    <col min="7941" max="7941" width="11" style="90" customWidth="1"/>
    <col min="7942" max="7942" width="27.5546875" style="90" customWidth="1"/>
    <col min="7943" max="7943" width="30" style="90" customWidth="1"/>
    <col min="7944" max="7944" width="2.21875" style="90" customWidth="1"/>
    <col min="7945" max="7949" width="13.77734375" style="90" customWidth="1"/>
    <col min="7950" max="7950" width="9.109375" style="90"/>
    <col min="7951" max="7951" width="10" style="90" bestFit="1" customWidth="1"/>
    <col min="7952" max="8194" width="9.109375" style="90"/>
    <col min="8195" max="8195" width="5.109375" style="90" customWidth="1"/>
    <col min="8196" max="8196" width="11.77734375" style="90" customWidth="1"/>
    <col min="8197" max="8197" width="11" style="90" customWidth="1"/>
    <col min="8198" max="8198" width="27.5546875" style="90" customWidth="1"/>
    <col min="8199" max="8199" width="30" style="90" customWidth="1"/>
    <col min="8200" max="8200" width="2.21875" style="90" customWidth="1"/>
    <col min="8201" max="8205" width="13.77734375" style="90" customWidth="1"/>
    <col min="8206" max="8206" width="9.109375" style="90"/>
    <col min="8207" max="8207" width="10" style="90" bestFit="1" customWidth="1"/>
    <col min="8208" max="8450" width="9.109375" style="90"/>
    <col min="8451" max="8451" width="5.109375" style="90" customWidth="1"/>
    <col min="8452" max="8452" width="11.77734375" style="90" customWidth="1"/>
    <col min="8453" max="8453" width="11" style="90" customWidth="1"/>
    <col min="8454" max="8454" width="27.5546875" style="90" customWidth="1"/>
    <col min="8455" max="8455" width="30" style="90" customWidth="1"/>
    <col min="8456" max="8456" width="2.21875" style="90" customWidth="1"/>
    <col min="8457" max="8461" width="13.77734375" style="90" customWidth="1"/>
    <col min="8462" max="8462" width="9.109375" style="90"/>
    <col min="8463" max="8463" width="10" style="90" bestFit="1" customWidth="1"/>
    <col min="8464" max="8706" width="9.109375" style="90"/>
    <col min="8707" max="8707" width="5.109375" style="90" customWidth="1"/>
    <col min="8708" max="8708" width="11.77734375" style="90" customWidth="1"/>
    <col min="8709" max="8709" width="11" style="90" customWidth="1"/>
    <col min="8710" max="8710" width="27.5546875" style="90" customWidth="1"/>
    <col min="8711" max="8711" width="30" style="90" customWidth="1"/>
    <col min="8712" max="8712" width="2.21875" style="90" customWidth="1"/>
    <col min="8713" max="8717" width="13.77734375" style="90" customWidth="1"/>
    <col min="8718" max="8718" width="9.109375" style="90"/>
    <col min="8719" max="8719" width="10" style="90" bestFit="1" customWidth="1"/>
    <col min="8720" max="8962" width="9.109375" style="90"/>
    <col min="8963" max="8963" width="5.109375" style="90" customWidth="1"/>
    <col min="8964" max="8964" width="11.77734375" style="90" customWidth="1"/>
    <col min="8965" max="8965" width="11" style="90" customWidth="1"/>
    <col min="8966" max="8966" width="27.5546875" style="90" customWidth="1"/>
    <col min="8967" max="8967" width="30" style="90" customWidth="1"/>
    <col min="8968" max="8968" width="2.21875" style="90" customWidth="1"/>
    <col min="8969" max="8973" width="13.77734375" style="90" customWidth="1"/>
    <col min="8974" max="8974" width="9.109375" style="90"/>
    <col min="8975" max="8975" width="10" style="90" bestFit="1" customWidth="1"/>
    <col min="8976" max="9218" width="9.109375" style="90"/>
    <col min="9219" max="9219" width="5.109375" style="90" customWidth="1"/>
    <col min="9220" max="9220" width="11.77734375" style="90" customWidth="1"/>
    <col min="9221" max="9221" width="11" style="90" customWidth="1"/>
    <col min="9222" max="9222" width="27.5546875" style="90" customWidth="1"/>
    <col min="9223" max="9223" width="30" style="90" customWidth="1"/>
    <col min="9224" max="9224" width="2.21875" style="90" customWidth="1"/>
    <col min="9225" max="9229" width="13.77734375" style="90" customWidth="1"/>
    <col min="9230" max="9230" width="9.109375" style="90"/>
    <col min="9231" max="9231" width="10" style="90" bestFit="1" customWidth="1"/>
    <col min="9232" max="9474" width="9.109375" style="90"/>
    <col min="9475" max="9475" width="5.109375" style="90" customWidth="1"/>
    <col min="9476" max="9476" width="11.77734375" style="90" customWidth="1"/>
    <col min="9477" max="9477" width="11" style="90" customWidth="1"/>
    <col min="9478" max="9478" width="27.5546875" style="90" customWidth="1"/>
    <col min="9479" max="9479" width="30" style="90" customWidth="1"/>
    <col min="9480" max="9480" width="2.21875" style="90" customWidth="1"/>
    <col min="9481" max="9485" width="13.77734375" style="90" customWidth="1"/>
    <col min="9486" max="9486" width="9.109375" style="90"/>
    <col min="9487" max="9487" width="10" style="90" bestFit="1" customWidth="1"/>
    <col min="9488" max="9730" width="9.109375" style="90"/>
    <col min="9731" max="9731" width="5.109375" style="90" customWidth="1"/>
    <col min="9732" max="9732" width="11.77734375" style="90" customWidth="1"/>
    <col min="9733" max="9733" width="11" style="90" customWidth="1"/>
    <col min="9734" max="9734" width="27.5546875" style="90" customWidth="1"/>
    <col min="9735" max="9735" width="30" style="90" customWidth="1"/>
    <col min="9736" max="9736" width="2.21875" style="90" customWidth="1"/>
    <col min="9737" max="9741" width="13.77734375" style="90" customWidth="1"/>
    <col min="9742" max="9742" width="9.109375" style="90"/>
    <col min="9743" max="9743" width="10" style="90" bestFit="1" customWidth="1"/>
    <col min="9744" max="9986" width="9.109375" style="90"/>
    <col min="9987" max="9987" width="5.109375" style="90" customWidth="1"/>
    <col min="9988" max="9988" width="11.77734375" style="90" customWidth="1"/>
    <col min="9989" max="9989" width="11" style="90" customWidth="1"/>
    <col min="9990" max="9990" width="27.5546875" style="90" customWidth="1"/>
    <col min="9991" max="9991" width="30" style="90" customWidth="1"/>
    <col min="9992" max="9992" width="2.21875" style="90" customWidth="1"/>
    <col min="9993" max="9997" width="13.77734375" style="90" customWidth="1"/>
    <col min="9998" max="9998" width="9.109375" style="90"/>
    <col min="9999" max="9999" width="10" style="90" bestFit="1" customWidth="1"/>
    <col min="10000" max="10242" width="9.109375" style="90"/>
    <col min="10243" max="10243" width="5.109375" style="90" customWidth="1"/>
    <col min="10244" max="10244" width="11.77734375" style="90" customWidth="1"/>
    <col min="10245" max="10245" width="11" style="90" customWidth="1"/>
    <col min="10246" max="10246" width="27.5546875" style="90" customWidth="1"/>
    <col min="10247" max="10247" width="30" style="90" customWidth="1"/>
    <col min="10248" max="10248" width="2.21875" style="90" customWidth="1"/>
    <col min="10249" max="10253" width="13.77734375" style="90" customWidth="1"/>
    <col min="10254" max="10254" width="9.109375" style="90"/>
    <col min="10255" max="10255" width="10" style="90" bestFit="1" customWidth="1"/>
    <col min="10256" max="10498" width="9.109375" style="90"/>
    <col min="10499" max="10499" width="5.109375" style="90" customWidth="1"/>
    <col min="10500" max="10500" width="11.77734375" style="90" customWidth="1"/>
    <col min="10501" max="10501" width="11" style="90" customWidth="1"/>
    <col min="10502" max="10502" width="27.5546875" style="90" customWidth="1"/>
    <col min="10503" max="10503" width="30" style="90" customWidth="1"/>
    <col min="10504" max="10504" width="2.21875" style="90" customWidth="1"/>
    <col min="10505" max="10509" width="13.77734375" style="90" customWidth="1"/>
    <col min="10510" max="10510" width="9.109375" style="90"/>
    <col min="10511" max="10511" width="10" style="90" bestFit="1" customWidth="1"/>
    <col min="10512" max="10754" width="9.109375" style="90"/>
    <col min="10755" max="10755" width="5.109375" style="90" customWidth="1"/>
    <col min="10756" max="10756" width="11.77734375" style="90" customWidth="1"/>
    <col min="10757" max="10757" width="11" style="90" customWidth="1"/>
    <col min="10758" max="10758" width="27.5546875" style="90" customWidth="1"/>
    <col min="10759" max="10759" width="30" style="90" customWidth="1"/>
    <col min="10760" max="10760" width="2.21875" style="90" customWidth="1"/>
    <col min="10761" max="10765" width="13.77734375" style="90" customWidth="1"/>
    <col min="10766" max="10766" width="9.109375" style="90"/>
    <col min="10767" max="10767" width="10" style="90" bestFit="1" customWidth="1"/>
    <col min="10768" max="11010" width="9.109375" style="90"/>
    <col min="11011" max="11011" width="5.109375" style="90" customWidth="1"/>
    <col min="11012" max="11012" width="11.77734375" style="90" customWidth="1"/>
    <col min="11013" max="11013" width="11" style="90" customWidth="1"/>
    <col min="11014" max="11014" width="27.5546875" style="90" customWidth="1"/>
    <col min="11015" max="11015" width="30" style="90" customWidth="1"/>
    <col min="11016" max="11016" width="2.21875" style="90" customWidth="1"/>
    <col min="11017" max="11021" width="13.77734375" style="90" customWidth="1"/>
    <col min="11022" max="11022" width="9.109375" style="90"/>
    <col min="11023" max="11023" width="10" style="90" bestFit="1" customWidth="1"/>
    <col min="11024" max="11266" width="9.109375" style="90"/>
    <col min="11267" max="11267" width="5.109375" style="90" customWidth="1"/>
    <col min="11268" max="11268" width="11.77734375" style="90" customWidth="1"/>
    <col min="11269" max="11269" width="11" style="90" customWidth="1"/>
    <col min="11270" max="11270" width="27.5546875" style="90" customWidth="1"/>
    <col min="11271" max="11271" width="30" style="90" customWidth="1"/>
    <col min="11272" max="11272" width="2.21875" style="90" customWidth="1"/>
    <col min="11273" max="11277" width="13.77734375" style="90" customWidth="1"/>
    <col min="11278" max="11278" width="9.109375" style="90"/>
    <col min="11279" max="11279" width="10" style="90" bestFit="1" customWidth="1"/>
    <col min="11280" max="11522" width="9.109375" style="90"/>
    <col min="11523" max="11523" width="5.109375" style="90" customWidth="1"/>
    <col min="11524" max="11524" width="11.77734375" style="90" customWidth="1"/>
    <col min="11525" max="11525" width="11" style="90" customWidth="1"/>
    <col min="11526" max="11526" width="27.5546875" style="90" customWidth="1"/>
    <col min="11527" max="11527" width="30" style="90" customWidth="1"/>
    <col min="11528" max="11528" width="2.21875" style="90" customWidth="1"/>
    <col min="11529" max="11533" width="13.77734375" style="90" customWidth="1"/>
    <col min="11534" max="11534" width="9.109375" style="90"/>
    <col min="11535" max="11535" width="10" style="90" bestFit="1" customWidth="1"/>
    <col min="11536" max="11778" width="9.109375" style="90"/>
    <col min="11779" max="11779" width="5.109375" style="90" customWidth="1"/>
    <col min="11780" max="11780" width="11.77734375" style="90" customWidth="1"/>
    <col min="11781" max="11781" width="11" style="90" customWidth="1"/>
    <col min="11782" max="11782" width="27.5546875" style="90" customWidth="1"/>
    <col min="11783" max="11783" width="30" style="90" customWidth="1"/>
    <col min="11784" max="11784" width="2.21875" style="90" customWidth="1"/>
    <col min="11785" max="11789" width="13.77734375" style="90" customWidth="1"/>
    <col min="11790" max="11790" width="9.109375" style="90"/>
    <col min="11791" max="11791" width="10" style="90" bestFit="1" customWidth="1"/>
    <col min="11792" max="12034" width="9.109375" style="90"/>
    <col min="12035" max="12035" width="5.109375" style="90" customWidth="1"/>
    <col min="12036" max="12036" width="11.77734375" style="90" customWidth="1"/>
    <col min="12037" max="12037" width="11" style="90" customWidth="1"/>
    <col min="12038" max="12038" width="27.5546875" style="90" customWidth="1"/>
    <col min="12039" max="12039" width="30" style="90" customWidth="1"/>
    <col min="12040" max="12040" width="2.21875" style="90" customWidth="1"/>
    <col min="12041" max="12045" width="13.77734375" style="90" customWidth="1"/>
    <col min="12046" max="12046" width="9.109375" style="90"/>
    <col min="12047" max="12047" width="10" style="90" bestFit="1" customWidth="1"/>
    <col min="12048" max="12290" width="9.109375" style="90"/>
    <col min="12291" max="12291" width="5.109375" style="90" customWidth="1"/>
    <col min="12292" max="12292" width="11.77734375" style="90" customWidth="1"/>
    <col min="12293" max="12293" width="11" style="90" customWidth="1"/>
    <col min="12294" max="12294" width="27.5546875" style="90" customWidth="1"/>
    <col min="12295" max="12295" width="30" style="90" customWidth="1"/>
    <col min="12296" max="12296" width="2.21875" style="90" customWidth="1"/>
    <col min="12297" max="12301" width="13.77734375" style="90" customWidth="1"/>
    <col min="12302" max="12302" width="9.109375" style="90"/>
    <col min="12303" max="12303" width="10" style="90" bestFit="1" customWidth="1"/>
    <col min="12304" max="12546" width="9.109375" style="90"/>
    <col min="12547" max="12547" width="5.109375" style="90" customWidth="1"/>
    <col min="12548" max="12548" width="11.77734375" style="90" customWidth="1"/>
    <col min="12549" max="12549" width="11" style="90" customWidth="1"/>
    <col min="12550" max="12550" width="27.5546875" style="90" customWidth="1"/>
    <col min="12551" max="12551" width="30" style="90" customWidth="1"/>
    <col min="12552" max="12552" width="2.21875" style="90" customWidth="1"/>
    <col min="12553" max="12557" width="13.77734375" style="90" customWidth="1"/>
    <col min="12558" max="12558" width="9.109375" style="90"/>
    <col min="12559" max="12559" width="10" style="90" bestFit="1" customWidth="1"/>
    <col min="12560" max="12802" width="9.109375" style="90"/>
    <col min="12803" max="12803" width="5.109375" style="90" customWidth="1"/>
    <col min="12804" max="12804" width="11.77734375" style="90" customWidth="1"/>
    <col min="12805" max="12805" width="11" style="90" customWidth="1"/>
    <col min="12806" max="12806" width="27.5546875" style="90" customWidth="1"/>
    <col min="12807" max="12807" width="30" style="90" customWidth="1"/>
    <col min="12808" max="12808" width="2.21875" style="90" customWidth="1"/>
    <col min="12809" max="12813" width="13.77734375" style="90" customWidth="1"/>
    <col min="12814" max="12814" width="9.109375" style="90"/>
    <col min="12815" max="12815" width="10" style="90" bestFit="1" customWidth="1"/>
    <col min="12816" max="13058" width="9.109375" style="90"/>
    <col min="13059" max="13059" width="5.109375" style="90" customWidth="1"/>
    <col min="13060" max="13060" width="11.77734375" style="90" customWidth="1"/>
    <col min="13061" max="13061" width="11" style="90" customWidth="1"/>
    <col min="13062" max="13062" width="27.5546875" style="90" customWidth="1"/>
    <col min="13063" max="13063" width="30" style="90" customWidth="1"/>
    <col min="13064" max="13064" width="2.21875" style="90" customWidth="1"/>
    <col min="13065" max="13069" width="13.77734375" style="90" customWidth="1"/>
    <col min="13070" max="13070" width="9.109375" style="90"/>
    <col min="13071" max="13071" width="10" style="90" bestFit="1" customWidth="1"/>
    <col min="13072" max="13314" width="9.109375" style="90"/>
    <col min="13315" max="13315" width="5.109375" style="90" customWidth="1"/>
    <col min="13316" max="13316" width="11.77734375" style="90" customWidth="1"/>
    <col min="13317" max="13317" width="11" style="90" customWidth="1"/>
    <col min="13318" max="13318" width="27.5546875" style="90" customWidth="1"/>
    <col min="13319" max="13319" width="30" style="90" customWidth="1"/>
    <col min="13320" max="13320" width="2.21875" style="90" customWidth="1"/>
    <col min="13321" max="13325" width="13.77734375" style="90" customWidth="1"/>
    <col min="13326" max="13326" width="9.109375" style="90"/>
    <col min="13327" max="13327" width="10" style="90" bestFit="1" customWidth="1"/>
    <col min="13328" max="13570" width="9.109375" style="90"/>
    <col min="13571" max="13571" width="5.109375" style="90" customWidth="1"/>
    <col min="13572" max="13572" width="11.77734375" style="90" customWidth="1"/>
    <col min="13573" max="13573" width="11" style="90" customWidth="1"/>
    <col min="13574" max="13574" width="27.5546875" style="90" customWidth="1"/>
    <col min="13575" max="13575" width="30" style="90" customWidth="1"/>
    <col min="13576" max="13576" width="2.21875" style="90" customWidth="1"/>
    <col min="13577" max="13581" width="13.77734375" style="90" customWidth="1"/>
    <col min="13582" max="13582" width="9.109375" style="90"/>
    <col min="13583" max="13583" width="10" style="90" bestFit="1" customWidth="1"/>
    <col min="13584" max="13826" width="9.109375" style="90"/>
    <col min="13827" max="13827" width="5.109375" style="90" customWidth="1"/>
    <col min="13828" max="13828" width="11.77734375" style="90" customWidth="1"/>
    <col min="13829" max="13829" width="11" style="90" customWidth="1"/>
    <col min="13830" max="13830" width="27.5546875" style="90" customWidth="1"/>
    <col min="13831" max="13831" width="30" style="90" customWidth="1"/>
    <col min="13832" max="13832" width="2.21875" style="90" customWidth="1"/>
    <col min="13833" max="13837" width="13.77734375" style="90" customWidth="1"/>
    <col min="13838" max="13838" width="9.109375" style="90"/>
    <col min="13839" max="13839" width="10" style="90" bestFit="1" customWidth="1"/>
    <col min="13840" max="14082" width="9.109375" style="90"/>
    <col min="14083" max="14083" width="5.109375" style="90" customWidth="1"/>
    <col min="14084" max="14084" width="11.77734375" style="90" customWidth="1"/>
    <col min="14085" max="14085" width="11" style="90" customWidth="1"/>
    <col min="14086" max="14086" width="27.5546875" style="90" customWidth="1"/>
    <col min="14087" max="14087" width="30" style="90" customWidth="1"/>
    <col min="14088" max="14088" width="2.21875" style="90" customWidth="1"/>
    <col min="14089" max="14093" width="13.77734375" style="90" customWidth="1"/>
    <col min="14094" max="14094" width="9.109375" style="90"/>
    <col min="14095" max="14095" width="10" style="90" bestFit="1" customWidth="1"/>
    <col min="14096" max="14338" width="9.109375" style="90"/>
    <col min="14339" max="14339" width="5.109375" style="90" customWidth="1"/>
    <col min="14340" max="14340" width="11.77734375" style="90" customWidth="1"/>
    <col min="14341" max="14341" width="11" style="90" customWidth="1"/>
    <col min="14342" max="14342" width="27.5546875" style="90" customWidth="1"/>
    <col min="14343" max="14343" width="30" style="90" customWidth="1"/>
    <col min="14344" max="14344" width="2.21875" style="90" customWidth="1"/>
    <col min="14345" max="14349" width="13.77734375" style="90" customWidth="1"/>
    <col min="14350" max="14350" width="9.109375" style="90"/>
    <col min="14351" max="14351" width="10" style="90" bestFit="1" customWidth="1"/>
    <col min="14352" max="14594" width="9.109375" style="90"/>
    <col min="14595" max="14595" width="5.109375" style="90" customWidth="1"/>
    <col min="14596" max="14596" width="11.77734375" style="90" customWidth="1"/>
    <col min="14597" max="14597" width="11" style="90" customWidth="1"/>
    <col min="14598" max="14598" width="27.5546875" style="90" customWidth="1"/>
    <col min="14599" max="14599" width="30" style="90" customWidth="1"/>
    <col min="14600" max="14600" width="2.21875" style="90" customWidth="1"/>
    <col min="14601" max="14605" width="13.77734375" style="90" customWidth="1"/>
    <col min="14606" max="14606" width="9.109375" style="90"/>
    <col min="14607" max="14607" width="10" style="90" bestFit="1" customWidth="1"/>
    <col min="14608" max="14850" width="9.109375" style="90"/>
    <col min="14851" max="14851" width="5.109375" style="90" customWidth="1"/>
    <col min="14852" max="14852" width="11.77734375" style="90" customWidth="1"/>
    <col min="14853" max="14853" width="11" style="90" customWidth="1"/>
    <col min="14854" max="14854" width="27.5546875" style="90" customWidth="1"/>
    <col min="14855" max="14855" width="30" style="90" customWidth="1"/>
    <col min="14856" max="14856" width="2.21875" style="90" customWidth="1"/>
    <col min="14857" max="14861" width="13.77734375" style="90" customWidth="1"/>
    <col min="14862" max="14862" width="9.109375" style="90"/>
    <col min="14863" max="14863" width="10" style="90" bestFit="1" customWidth="1"/>
    <col min="14864" max="15106" width="9.109375" style="90"/>
    <col min="15107" max="15107" width="5.109375" style="90" customWidth="1"/>
    <col min="15108" max="15108" width="11.77734375" style="90" customWidth="1"/>
    <col min="15109" max="15109" width="11" style="90" customWidth="1"/>
    <col min="15110" max="15110" width="27.5546875" style="90" customWidth="1"/>
    <col min="15111" max="15111" width="30" style="90" customWidth="1"/>
    <col min="15112" max="15112" width="2.21875" style="90" customWidth="1"/>
    <col min="15113" max="15117" width="13.77734375" style="90" customWidth="1"/>
    <col min="15118" max="15118" width="9.109375" style="90"/>
    <col min="15119" max="15119" width="10" style="90" bestFit="1" customWidth="1"/>
    <col min="15120" max="15362" width="9.109375" style="90"/>
    <col min="15363" max="15363" width="5.109375" style="90" customWidth="1"/>
    <col min="15364" max="15364" width="11.77734375" style="90" customWidth="1"/>
    <col min="15365" max="15365" width="11" style="90" customWidth="1"/>
    <col min="15366" max="15366" width="27.5546875" style="90" customWidth="1"/>
    <col min="15367" max="15367" width="30" style="90" customWidth="1"/>
    <col min="15368" max="15368" width="2.21875" style="90" customWidth="1"/>
    <col min="15369" max="15373" width="13.77734375" style="90" customWidth="1"/>
    <col min="15374" max="15374" width="9.109375" style="90"/>
    <col min="15375" max="15375" width="10" style="90" bestFit="1" customWidth="1"/>
    <col min="15376" max="15618" width="9.109375" style="90"/>
    <col min="15619" max="15619" width="5.109375" style="90" customWidth="1"/>
    <col min="15620" max="15620" width="11.77734375" style="90" customWidth="1"/>
    <col min="15621" max="15621" width="11" style="90" customWidth="1"/>
    <col min="15622" max="15622" width="27.5546875" style="90" customWidth="1"/>
    <col min="15623" max="15623" width="30" style="90" customWidth="1"/>
    <col min="15624" max="15624" width="2.21875" style="90" customWidth="1"/>
    <col min="15625" max="15629" width="13.77734375" style="90" customWidth="1"/>
    <col min="15630" max="15630" width="9.109375" style="90"/>
    <col min="15631" max="15631" width="10" style="90" bestFit="1" customWidth="1"/>
    <col min="15632" max="15874" width="9.109375" style="90"/>
    <col min="15875" max="15875" width="5.109375" style="90" customWidth="1"/>
    <col min="15876" max="15876" width="11.77734375" style="90" customWidth="1"/>
    <col min="15877" max="15877" width="11" style="90" customWidth="1"/>
    <col min="15878" max="15878" width="27.5546875" style="90" customWidth="1"/>
    <col min="15879" max="15879" width="30" style="90" customWidth="1"/>
    <col min="15880" max="15880" width="2.21875" style="90" customWidth="1"/>
    <col min="15881" max="15885" width="13.77734375" style="90" customWidth="1"/>
    <col min="15886" max="15886" width="9.109375" style="90"/>
    <col min="15887" max="15887" width="10" style="90" bestFit="1" customWidth="1"/>
    <col min="15888" max="16130" width="9.109375" style="90"/>
    <col min="16131" max="16131" width="5.109375" style="90" customWidth="1"/>
    <col min="16132" max="16132" width="11.77734375" style="90" customWidth="1"/>
    <col min="16133" max="16133" width="11" style="90" customWidth="1"/>
    <col min="16134" max="16134" width="27.5546875" style="90" customWidth="1"/>
    <col min="16135" max="16135" width="30" style="90" customWidth="1"/>
    <col min="16136" max="16136" width="2.21875" style="90" customWidth="1"/>
    <col min="16137" max="16141" width="13.77734375" style="90" customWidth="1"/>
    <col min="16142" max="16142" width="9.109375" style="90"/>
    <col min="16143" max="16143" width="10" style="90" bestFit="1" customWidth="1"/>
    <col min="16144" max="16384" width="9.109375" style="90"/>
  </cols>
  <sheetData>
    <row r="1" spans="1:32" ht="15.6" x14ac:dyDescent="0.3">
      <c r="A1" s="284" t="s">
        <v>1991</v>
      </c>
      <c r="B1" s="285"/>
      <c r="C1" s="285"/>
      <c r="D1" s="286"/>
      <c r="E1" s="285"/>
      <c r="F1" s="285"/>
      <c r="G1" s="285"/>
      <c r="H1" s="285"/>
      <c r="I1" s="111"/>
      <c r="J1" s="111"/>
      <c r="K1" s="111"/>
      <c r="L1" s="111"/>
      <c r="M1" s="111"/>
    </row>
    <row r="2" spans="1:32" ht="13.8" thickBot="1" x14ac:dyDescent="0.3">
      <c r="A2" s="113"/>
      <c r="I2" s="3"/>
      <c r="J2" s="3"/>
      <c r="K2" s="3"/>
      <c r="L2" s="3"/>
      <c r="M2" s="115" t="s">
        <v>1438</v>
      </c>
    </row>
    <row r="3" spans="1:32" x14ac:dyDescent="0.25">
      <c r="B3" s="5"/>
      <c r="C3" s="5"/>
      <c r="D3" s="6"/>
      <c r="E3" s="5"/>
      <c r="F3" s="5"/>
      <c r="G3" s="5"/>
      <c r="H3" s="5"/>
      <c r="I3" s="463"/>
      <c r="J3" s="463"/>
      <c r="K3" s="463"/>
      <c r="L3" s="463"/>
      <c r="M3" s="463"/>
    </row>
    <row r="4" spans="1:32" ht="53.4" thickBot="1" x14ac:dyDescent="0.3">
      <c r="A4" s="15"/>
      <c r="B4" s="16" t="s">
        <v>4</v>
      </c>
      <c r="C4" s="16" t="s">
        <v>6</v>
      </c>
      <c r="D4" s="17" t="s">
        <v>7</v>
      </c>
      <c r="E4" s="16" t="s">
        <v>8</v>
      </c>
      <c r="F4" s="16"/>
      <c r="G4" s="16"/>
      <c r="H4" s="16"/>
      <c r="I4" s="120" t="s">
        <v>1439</v>
      </c>
      <c r="J4" s="120" t="s">
        <v>1440</v>
      </c>
      <c r="K4" s="120" t="s">
        <v>1441</v>
      </c>
      <c r="L4" s="120" t="s">
        <v>1442</v>
      </c>
      <c r="M4" s="120" t="s">
        <v>1443</v>
      </c>
    </row>
    <row r="5" spans="1:32" x14ac:dyDescent="0.25">
      <c r="I5" s="3"/>
      <c r="J5" s="3"/>
      <c r="K5" s="3"/>
      <c r="L5" s="3"/>
      <c r="M5" s="3"/>
    </row>
    <row r="6" spans="1:32" x14ac:dyDescent="0.25">
      <c r="A6" s="20" t="s">
        <v>13</v>
      </c>
      <c r="B6" s="21"/>
      <c r="C6" s="21" t="s">
        <v>1860</v>
      </c>
      <c r="D6" s="22"/>
      <c r="E6" s="21"/>
      <c r="F6" s="21"/>
      <c r="G6" s="21"/>
      <c r="H6" s="21"/>
      <c r="I6" s="123">
        <v>1587165</v>
      </c>
      <c r="J6" s="123">
        <v>2560993</v>
      </c>
      <c r="K6" s="123">
        <v>41652</v>
      </c>
      <c r="L6" s="123">
        <v>20165836.90367616</v>
      </c>
      <c r="M6" s="123">
        <v>24413500.903676156</v>
      </c>
      <c r="N6" s="69"/>
      <c r="O6" s="124"/>
      <c r="P6" s="69"/>
      <c r="Q6" s="69"/>
      <c r="R6" s="69"/>
      <c r="S6" s="69"/>
      <c r="T6" s="69"/>
      <c r="U6" s="69"/>
      <c r="V6" s="69"/>
      <c r="W6" s="69"/>
      <c r="X6" s="69"/>
      <c r="Y6" s="69"/>
      <c r="Z6" s="69"/>
      <c r="AA6" s="69"/>
      <c r="AB6" s="69"/>
      <c r="AC6" s="69"/>
      <c r="AD6" s="69"/>
      <c r="AE6" s="69"/>
      <c r="AF6" s="69"/>
    </row>
    <row r="7" spans="1:32" x14ac:dyDescent="0.25">
      <c r="I7" s="124"/>
      <c r="J7" s="124"/>
      <c r="K7" s="124"/>
      <c r="L7" s="124"/>
      <c r="M7" s="124"/>
      <c r="O7" s="124"/>
    </row>
    <row r="8" spans="1:32" x14ac:dyDescent="0.25">
      <c r="A8" s="20" t="s">
        <v>1357</v>
      </c>
      <c r="B8" s="21"/>
      <c r="C8" s="21"/>
      <c r="D8" s="22"/>
      <c r="E8" s="21"/>
      <c r="F8" s="21"/>
      <c r="G8" s="21"/>
      <c r="H8" s="21"/>
      <c r="I8" s="123">
        <v>309159</v>
      </c>
      <c r="J8" s="123">
        <v>580020</v>
      </c>
      <c r="K8" s="123">
        <v>8837</v>
      </c>
      <c r="L8" s="123">
        <v>4688473.2876175549</v>
      </c>
      <c r="M8" s="123">
        <v>5644343.287617554</v>
      </c>
      <c r="O8" s="124"/>
    </row>
    <row r="9" spans="1:32" x14ac:dyDescent="0.25">
      <c r="I9" s="125"/>
      <c r="J9" s="125"/>
      <c r="K9" s="125"/>
      <c r="L9" s="125"/>
      <c r="M9" s="125"/>
      <c r="O9" s="124"/>
    </row>
    <row r="10" spans="1:32" x14ac:dyDescent="0.25">
      <c r="B10" s="3" t="s">
        <v>15</v>
      </c>
      <c r="C10" s="3" t="s">
        <v>17</v>
      </c>
      <c r="E10" s="3" t="s">
        <v>1895</v>
      </c>
      <c r="F10" s="3" t="s">
        <v>1695</v>
      </c>
      <c r="G10" s="3" t="str">
        <f>VLOOKUP(F10,class!A$1:B$460,2,FALSE)</f>
        <v>Unitary Authority</v>
      </c>
      <c r="H10" s="3" t="str">
        <f>IFERROR(VLOOKUP(F10,classifications!A$3:C$335,3,FALSE),VLOOKUP(F10,classifications!I$2:K$28,3,FALSE))</f>
        <v>Urban with Significant Rural</v>
      </c>
      <c r="I10" s="124">
        <v>33</v>
      </c>
      <c r="J10" s="124">
        <v>11580</v>
      </c>
      <c r="K10" s="124">
        <v>0</v>
      </c>
      <c r="L10" s="124">
        <v>70475</v>
      </c>
      <c r="M10" s="124">
        <v>82088</v>
      </c>
      <c r="N10" s="124"/>
      <c r="O10" s="124"/>
    </row>
    <row r="11" spans="1:32" x14ac:dyDescent="0.25">
      <c r="B11" s="129" t="s">
        <v>18</v>
      </c>
      <c r="C11" s="129" t="s">
        <v>20</v>
      </c>
      <c r="D11" s="287"/>
      <c r="E11" s="129" t="s">
        <v>1896</v>
      </c>
      <c r="F11" s="129" t="s">
        <v>1449</v>
      </c>
      <c r="G11" s="3" t="str">
        <f>VLOOKUP(F11,class!A$1:B$460,2,FALSE)</f>
        <v>Unitary Authority</v>
      </c>
      <c r="H11" s="3" t="str">
        <f>IFERROR(VLOOKUP(F11,classifications!A$3:C$335,3,FALSE),VLOOKUP(F11,classifications!I$2:K$28,3,FALSE))</f>
        <v>Urban with Significant Rural</v>
      </c>
      <c r="I11" s="124">
        <v>0</v>
      </c>
      <c r="J11" s="124">
        <v>12151</v>
      </c>
      <c r="K11" s="124">
        <v>460</v>
      </c>
      <c r="L11" s="124">
        <v>63048</v>
      </c>
      <c r="M11" s="124">
        <v>75659</v>
      </c>
      <c r="N11" s="124"/>
      <c r="O11" s="124"/>
    </row>
    <row r="12" spans="1:32" x14ac:dyDescent="0.25">
      <c r="B12" s="129" t="s">
        <v>21</v>
      </c>
      <c r="C12" s="129" t="s">
        <v>23</v>
      </c>
      <c r="D12" s="287"/>
      <c r="E12" s="129" t="s">
        <v>1897</v>
      </c>
      <c r="F12" s="129" t="s">
        <v>1666</v>
      </c>
      <c r="G12" s="3" t="str">
        <f>VLOOKUP(F12,class!A$1:B$460,2,FALSE)</f>
        <v>Unitary Authority</v>
      </c>
      <c r="H12" s="3" t="str">
        <f>IFERROR(VLOOKUP(F12,classifications!A$3:C$335,3,FALSE),VLOOKUP(F12,classifications!I$2:K$28,3,FALSE))</f>
        <v>Predominantly Urban</v>
      </c>
      <c r="I12" s="124">
        <v>0</v>
      </c>
      <c r="J12" s="124">
        <v>11613</v>
      </c>
      <c r="K12" s="124">
        <v>12</v>
      </c>
      <c r="L12" s="124">
        <v>49662</v>
      </c>
      <c r="M12" s="124">
        <v>61287</v>
      </c>
      <c r="N12" s="124"/>
      <c r="O12" s="124"/>
    </row>
    <row r="13" spans="1:32" x14ac:dyDescent="0.25">
      <c r="B13" s="129" t="s">
        <v>24</v>
      </c>
      <c r="C13" s="129" t="s">
        <v>26</v>
      </c>
      <c r="D13" s="287"/>
      <c r="E13" s="129" t="s">
        <v>1898</v>
      </c>
      <c r="F13" s="129" t="s">
        <v>1667</v>
      </c>
      <c r="G13" s="3" t="str">
        <f>VLOOKUP(F13,class!A$1:B$460,2,FALSE)</f>
        <v>Unitary Authority</v>
      </c>
      <c r="H13" s="3" t="str">
        <f>IFERROR(VLOOKUP(F13,classifications!A$3:C$335,3,FALSE),VLOOKUP(F13,classifications!I$2:K$28,3,FALSE))</f>
        <v>Predominantly Urban</v>
      </c>
      <c r="I13" s="124">
        <v>4801</v>
      </c>
      <c r="J13" s="124">
        <v>2331</v>
      </c>
      <c r="K13" s="124">
        <v>0</v>
      </c>
      <c r="L13" s="124">
        <v>63055</v>
      </c>
      <c r="M13" s="124">
        <v>70187</v>
      </c>
      <c r="N13" s="124"/>
      <c r="O13" s="124"/>
    </row>
    <row r="14" spans="1:32" x14ac:dyDescent="0.25">
      <c r="B14" s="3" t="s">
        <v>27</v>
      </c>
      <c r="C14" s="3" t="s">
        <v>29</v>
      </c>
      <c r="E14" s="3" t="s">
        <v>1899</v>
      </c>
      <c r="F14" s="3" t="s">
        <v>1986</v>
      </c>
      <c r="G14" s="3" t="str">
        <f>VLOOKUP(F14,class!A$1:B$460,2,FALSE)</f>
        <v>Unitary Authority</v>
      </c>
      <c r="H14" s="3" t="str">
        <f>IFERROR(VLOOKUP(F14,classifications!A$3:C$335,3,FALSE),VLOOKUP(F14,classifications!I$2:K$28,3,FALSE))</f>
        <v>Predominantly Urban</v>
      </c>
      <c r="I14" s="124">
        <f>5228+I44+I220</f>
        <v>9741</v>
      </c>
      <c r="J14" s="124">
        <f>3678+J44+J220</f>
        <v>9156</v>
      </c>
      <c r="K14" s="124">
        <f>0+K44+K220</f>
        <v>0</v>
      </c>
      <c r="L14" s="124">
        <f>81625+L44+L220</f>
        <v>164862</v>
      </c>
      <c r="M14" s="124">
        <f>90531+M44+M220</f>
        <v>183759</v>
      </c>
      <c r="N14" s="124"/>
      <c r="O14" s="124"/>
    </row>
    <row r="15" spans="1:32" x14ac:dyDescent="0.25">
      <c r="B15" s="3" t="s">
        <v>30</v>
      </c>
      <c r="C15" s="3" t="s">
        <v>32</v>
      </c>
      <c r="E15" s="3" t="s">
        <v>1900</v>
      </c>
      <c r="F15" s="3" t="s">
        <v>1685</v>
      </c>
      <c r="G15" s="3" t="str">
        <f>VLOOKUP(F15,class!A$1:B$460,2,FALSE)</f>
        <v>Unitary Authority</v>
      </c>
      <c r="H15" s="3" t="str">
        <f>IFERROR(VLOOKUP(F15,classifications!A$3:C$335,3,FALSE),VLOOKUP(F15,classifications!I$2:K$28,3,FALSE))</f>
        <v>Predominantly Urban</v>
      </c>
      <c r="I15" s="124">
        <v>85</v>
      </c>
      <c r="J15" s="124">
        <v>8076</v>
      </c>
      <c r="K15" s="124">
        <v>326</v>
      </c>
      <c r="L15" s="124">
        <v>41744</v>
      </c>
      <c r="M15" s="124">
        <v>50231</v>
      </c>
      <c r="N15" s="124"/>
      <c r="O15" s="124"/>
    </row>
    <row r="16" spans="1:32" x14ac:dyDescent="0.25">
      <c r="B16" s="3" t="s">
        <v>33</v>
      </c>
      <c r="C16" s="3" t="s">
        <v>35</v>
      </c>
      <c r="E16" s="3" t="s">
        <v>1901</v>
      </c>
      <c r="F16" s="3" t="s">
        <v>1686</v>
      </c>
      <c r="G16" s="3" t="str">
        <f>VLOOKUP(F16,class!A$1:B$460,2,FALSE)</f>
        <v>Unitary Authority</v>
      </c>
      <c r="H16" s="3" t="str">
        <f>IFERROR(VLOOKUP(F16,classifications!A$3:C$335,3,FALSE),VLOOKUP(F16,classifications!I$2:K$28,3,FALSE))</f>
        <v>Predominantly Urban</v>
      </c>
      <c r="I16" s="124">
        <v>11563</v>
      </c>
      <c r="J16" s="124">
        <v>6696</v>
      </c>
      <c r="K16" s="124">
        <v>15</v>
      </c>
      <c r="L16" s="124">
        <v>109707</v>
      </c>
      <c r="M16" s="124">
        <v>127981</v>
      </c>
      <c r="N16" s="124"/>
      <c r="O16" s="124"/>
    </row>
    <row r="17" spans="2:15" x14ac:dyDescent="0.25">
      <c r="B17" s="3" t="s">
        <v>36</v>
      </c>
      <c r="C17" s="3" t="s">
        <v>38</v>
      </c>
      <c r="E17" s="3" t="s">
        <v>1902</v>
      </c>
      <c r="F17" s="3" t="s">
        <v>1728</v>
      </c>
      <c r="G17" s="3" t="str">
        <f>VLOOKUP(F17,class!A$1:B$460,2,FALSE)</f>
        <v>Unitary Authority</v>
      </c>
      <c r="H17" s="3" t="str">
        <f>IFERROR(VLOOKUP(F17,classifications!A$3:C$335,3,FALSE),VLOOKUP(F17,classifications!I$2:K$28,3,FALSE))</f>
        <v>Predominantly Urban</v>
      </c>
      <c r="I17" s="124">
        <v>27100</v>
      </c>
      <c r="J17" s="124">
        <v>12879</v>
      </c>
      <c r="K17" s="124">
        <v>500</v>
      </c>
      <c r="L17" s="124">
        <v>160135</v>
      </c>
      <c r="M17" s="124">
        <v>200614</v>
      </c>
      <c r="N17" s="124"/>
      <c r="O17" s="124"/>
    </row>
    <row r="18" spans="2:15" x14ac:dyDescent="0.25">
      <c r="B18" s="129" t="s">
        <v>39</v>
      </c>
      <c r="C18" s="129" t="s">
        <v>41</v>
      </c>
      <c r="D18" s="287"/>
      <c r="E18" s="129" t="s">
        <v>1903</v>
      </c>
      <c r="F18" s="129" t="s">
        <v>1731</v>
      </c>
      <c r="G18" s="3" t="str">
        <f>VLOOKUP(F18,class!A$1:B$460,2,FALSE)</f>
        <v>Unitary Authority</v>
      </c>
      <c r="H18" s="3" t="str">
        <f>IFERROR(VLOOKUP(F18,classifications!A$3:C$335,3,FALSE),VLOOKUP(F18,classifications!I$2:K$28,3,FALSE))</f>
        <v>Predominantly Rural</v>
      </c>
      <c r="I18" s="124">
        <v>5196</v>
      </c>
      <c r="J18" s="124">
        <v>10764</v>
      </c>
      <c r="K18" s="124">
        <v>540</v>
      </c>
      <c r="L18" s="124">
        <v>104847</v>
      </c>
      <c r="M18" s="124">
        <v>121347</v>
      </c>
      <c r="N18" s="124"/>
      <c r="O18" s="124"/>
    </row>
    <row r="19" spans="2:15" x14ac:dyDescent="0.25">
      <c r="B19" s="129" t="s">
        <v>42</v>
      </c>
      <c r="C19" s="129" t="s">
        <v>44</v>
      </c>
      <c r="D19" s="287"/>
      <c r="E19" s="129" t="s">
        <v>1904</v>
      </c>
      <c r="F19" s="129" t="s">
        <v>1715</v>
      </c>
      <c r="G19" s="3" t="str">
        <f>VLOOKUP(F19,class!A$1:B$460,2,FALSE)</f>
        <v>Unitary Authority</v>
      </c>
      <c r="H19" s="3" t="str">
        <f>IFERROR(VLOOKUP(F19,classifications!A$3:C$335,3,FALSE),VLOOKUP(F19,classifications!I$2:K$28,3,FALSE))</f>
        <v>Urban with Significant Rural</v>
      </c>
      <c r="I19" s="124">
        <v>19</v>
      </c>
      <c r="J19" s="124">
        <v>20872</v>
      </c>
      <c r="K19" s="124">
        <v>122</v>
      </c>
      <c r="L19" s="124">
        <v>157152</v>
      </c>
      <c r="M19" s="124">
        <v>178165</v>
      </c>
      <c r="N19" s="124"/>
      <c r="O19" s="124"/>
    </row>
    <row r="20" spans="2:15" x14ac:dyDescent="0.25">
      <c r="B20" s="129" t="s">
        <v>45</v>
      </c>
      <c r="C20" s="129" t="s">
        <v>47</v>
      </c>
      <c r="D20" s="287"/>
      <c r="E20" s="126" t="s">
        <v>1955</v>
      </c>
      <c r="F20" s="126" t="s">
        <v>1716</v>
      </c>
      <c r="G20" s="3" t="str">
        <f>VLOOKUP(F20,class!A$1:B$460,2,FALSE)</f>
        <v>Unitary Authority</v>
      </c>
      <c r="H20" s="3" t="str">
        <f>IFERROR(VLOOKUP(F20,classifications!A$3:C$335,3,FALSE),VLOOKUP(F20,classifications!I$2:K$28,3,FALSE))</f>
        <v>Urban with Significant Rural</v>
      </c>
      <c r="I20" s="153">
        <v>5469</v>
      </c>
      <c r="J20" s="153">
        <v>18396</v>
      </c>
      <c r="K20" s="153">
        <v>275</v>
      </c>
      <c r="L20" s="153">
        <v>135934</v>
      </c>
      <c r="M20" s="153">
        <v>160074</v>
      </c>
      <c r="N20" s="124"/>
      <c r="O20" s="124"/>
    </row>
    <row r="21" spans="2:15" x14ac:dyDescent="0.25">
      <c r="B21" s="129" t="s">
        <v>48</v>
      </c>
      <c r="C21" s="129" t="s">
        <v>50</v>
      </c>
      <c r="D21" s="287"/>
      <c r="E21" s="126" t="s">
        <v>1905</v>
      </c>
      <c r="F21" s="126" t="s">
        <v>1717</v>
      </c>
      <c r="G21" s="3" t="str">
        <f>VLOOKUP(F21,class!A$1:B$460,2,FALSE)</f>
        <v>Unitary Authority</v>
      </c>
      <c r="H21" s="3" t="str">
        <f>IFERROR(VLOOKUP(F21,classifications!A$3:C$335,3,FALSE),VLOOKUP(F21,classifications!I$2:K$28,3,FALSE))</f>
        <v>Predominantly Rural</v>
      </c>
      <c r="I21" s="153">
        <v>10321</v>
      </c>
      <c r="J21" s="153">
        <v>22029</v>
      </c>
      <c r="K21" s="153">
        <v>0</v>
      </c>
      <c r="L21" s="153">
        <v>248124</v>
      </c>
      <c r="M21" s="153">
        <v>280474</v>
      </c>
      <c r="N21" s="124"/>
      <c r="O21" s="124"/>
    </row>
    <row r="22" spans="2:15" x14ac:dyDescent="0.25">
      <c r="B22" s="129" t="s">
        <v>51</v>
      </c>
      <c r="C22" s="129" t="s">
        <v>53</v>
      </c>
      <c r="D22" s="287"/>
      <c r="E22" s="90" t="s">
        <v>1992</v>
      </c>
      <c r="F22" s="90" t="s">
        <v>1718</v>
      </c>
      <c r="G22" s="3" t="str">
        <f>VLOOKUP(F22,class!A$1:B$460,2,FALSE)</f>
        <v>Unitary Authority</v>
      </c>
      <c r="H22" s="3" t="str">
        <f>IFERROR(VLOOKUP(F22,classifications!A$3:C$335,3,FALSE),VLOOKUP(F22,classifications!I$2:K$28,3,FALSE))</f>
        <v>Predominantly Rural</v>
      </c>
      <c r="I22" s="153">
        <v>0</v>
      </c>
      <c r="J22" s="153">
        <v>48022</v>
      </c>
      <c r="K22" s="153">
        <v>0</v>
      </c>
      <c r="L22" s="153">
        <v>195452</v>
      </c>
      <c r="M22" s="153">
        <v>243474</v>
      </c>
      <c r="N22" s="124"/>
      <c r="O22" s="124"/>
    </row>
    <row r="23" spans="2:15" x14ac:dyDescent="0.25">
      <c r="B23" s="3" t="s">
        <v>54</v>
      </c>
      <c r="C23" s="3" t="s">
        <v>56</v>
      </c>
      <c r="E23" s="126" t="s">
        <v>1906</v>
      </c>
      <c r="F23" s="126" t="s">
        <v>1659</v>
      </c>
      <c r="G23" s="3" t="str">
        <f>VLOOKUP(F23,class!A$1:B$460,2,FALSE)</f>
        <v>Unitary Authority</v>
      </c>
      <c r="H23" s="3" t="str">
        <f>IFERROR(VLOOKUP(F23,classifications!A$3:C$335,3,FALSE),VLOOKUP(F23,classifications!I$2:K$28,3,FALSE))</f>
        <v>Predominantly Urban</v>
      </c>
      <c r="I23" s="153">
        <v>5314</v>
      </c>
      <c r="J23" s="153">
        <v>2885</v>
      </c>
      <c r="K23" s="153">
        <v>0</v>
      </c>
      <c r="L23" s="153">
        <v>43123</v>
      </c>
      <c r="M23" s="153">
        <v>51322</v>
      </c>
      <c r="N23" s="124"/>
      <c r="O23" s="124"/>
    </row>
    <row r="24" spans="2:15" x14ac:dyDescent="0.25">
      <c r="B24" s="129" t="s">
        <v>57</v>
      </c>
      <c r="C24" s="129" t="s">
        <v>59</v>
      </c>
      <c r="D24" s="287"/>
      <c r="E24" s="126" t="s">
        <v>1907</v>
      </c>
      <c r="F24" s="126" t="s">
        <v>1675</v>
      </c>
      <c r="G24" s="3" t="str">
        <f>VLOOKUP(F24,class!A$1:B$460,2,FALSE)</f>
        <v>Unitary Authority</v>
      </c>
      <c r="H24" s="3" t="str">
        <f>IFERROR(VLOOKUP(F24,classifications!A$3:C$335,3,FALSE),VLOOKUP(F24,classifications!I$2:K$28,3,FALSE))</f>
        <v>Predominantly Urban</v>
      </c>
      <c r="I24" s="153">
        <v>12868</v>
      </c>
      <c r="J24" s="153">
        <v>7936</v>
      </c>
      <c r="K24" s="153">
        <v>50</v>
      </c>
      <c r="L24" s="153">
        <v>89894</v>
      </c>
      <c r="M24" s="153">
        <v>110748</v>
      </c>
      <c r="N24" s="124"/>
      <c r="O24" s="124"/>
    </row>
    <row r="25" spans="2:15" x14ac:dyDescent="0.25">
      <c r="B25" s="129" t="s">
        <v>60</v>
      </c>
      <c r="C25" s="129" t="s">
        <v>62</v>
      </c>
      <c r="D25" s="287"/>
      <c r="E25" s="129" t="s">
        <v>1908</v>
      </c>
      <c r="F25" s="129" t="s">
        <v>1671</v>
      </c>
      <c r="G25" s="3" t="str">
        <f>VLOOKUP(F25,class!A$1:B$460,2,FALSE)</f>
        <v>Unitary Authority</v>
      </c>
      <c r="H25" s="3" t="str">
        <f>IFERROR(VLOOKUP(F25,classifications!A$3:C$335,3,FALSE),VLOOKUP(F25,classifications!I$2:K$28,3,FALSE))</f>
        <v>Predominantly Rural</v>
      </c>
      <c r="I25" s="124">
        <v>11314</v>
      </c>
      <c r="J25" s="124">
        <v>3010</v>
      </c>
      <c r="K25" s="124">
        <v>165</v>
      </c>
      <c r="L25" s="124">
        <v>145888</v>
      </c>
      <c r="M25" s="124">
        <v>160377</v>
      </c>
      <c r="N25" s="124"/>
      <c r="O25" s="124"/>
    </row>
    <row r="26" spans="2:15" x14ac:dyDescent="0.25">
      <c r="B26" s="129" t="s">
        <v>63</v>
      </c>
      <c r="C26" s="129" t="s">
        <v>65</v>
      </c>
      <c r="D26" s="287"/>
      <c r="E26" s="129" t="s">
        <v>1909</v>
      </c>
      <c r="F26" s="129" t="s">
        <v>1668</v>
      </c>
      <c r="G26" s="3" t="str">
        <f>VLOOKUP(F26,class!A$1:B$460,2,FALSE)</f>
        <v>Unitary Authority</v>
      </c>
      <c r="H26" s="3" t="str">
        <f>IFERROR(VLOOKUP(F26,classifications!A$3:C$335,3,FALSE),VLOOKUP(F26,classifications!I$2:K$28,3,FALSE))</f>
        <v>Predominantly Urban</v>
      </c>
      <c r="I26" s="124">
        <v>0</v>
      </c>
      <c r="J26" s="124">
        <v>14380</v>
      </c>
      <c r="K26" s="124">
        <v>0</v>
      </c>
      <c r="L26" s="124">
        <v>44249</v>
      </c>
      <c r="M26" s="124">
        <v>58629</v>
      </c>
      <c r="N26" s="124"/>
      <c r="O26" s="124"/>
    </row>
    <row r="27" spans="2:15" x14ac:dyDescent="0.25">
      <c r="B27" s="3" t="s">
        <v>66</v>
      </c>
      <c r="C27" s="3" t="s">
        <v>68</v>
      </c>
      <c r="E27" s="3" t="s">
        <v>1910</v>
      </c>
      <c r="F27" s="3" t="s">
        <v>1661</v>
      </c>
      <c r="G27" s="3" t="str">
        <f>VLOOKUP(F27,class!A$1:B$460,2,FALSE)</f>
        <v>Unitary Authority</v>
      </c>
      <c r="H27" s="3" t="str">
        <f>IFERROR(VLOOKUP(F27,classifications!A$3:C$335,3,FALSE),VLOOKUP(F27,classifications!I$2:K$28,3,FALSE))</f>
        <v>Predominantly Urban</v>
      </c>
      <c r="I27" s="124">
        <v>274</v>
      </c>
      <c r="J27" s="124">
        <v>9797</v>
      </c>
      <c r="K27" s="124">
        <v>0</v>
      </c>
      <c r="L27" s="124">
        <v>34179</v>
      </c>
      <c r="M27" s="124">
        <v>44250</v>
      </c>
      <c r="N27" s="124"/>
      <c r="O27" s="124"/>
    </row>
    <row r="28" spans="2:15" x14ac:dyDescent="0.25">
      <c r="B28" s="129" t="s">
        <v>69</v>
      </c>
      <c r="C28" s="129" t="s">
        <v>71</v>
      </c>
      <c r="D28" s="287"/>
      <c r="E28" s="129" t="s">
        <v>1911</v>
      </c>
      <c r="F28" s="129" t="s">
        <v>1719</v>
      </c>
      <c r="G28" s="3" t="str">
        <f>VLOOKUP(F28,class!A$1:B$460,2,FALSE)</f>
        <v>Unitary Authority</v>
      </c>
      <c r="H28" s="3" t="str">
        <f>IFERROR(VLOOKUP(F28,classifications!A$3:C$335,3,FALSE),VLOOKUP(F28,classifications!I$2:K$28,3,FALSE))</f>
        <v>Predominantly Rural</v>
      </c>
      <c r="I28" s="124">
        <v>0</v>
      </c>
      <c r="J28" s="124">
        <v>11277</v>
      </c>
      <c r="K28" s="124">
        <v>309</v>
      </c>
      <c r="L28" s="124">
        <v>74409.137931034478</v>
      </c>
      <c r="M28" s="124">
        <v>85995.137931034478</v>
      </c>
      <c r="N28" s="124"/>
      <c r="O28" s="124"/>
    </row>
    <row r="29" spans="2:15" x14ac:dyDescent="0.25">
      <c r="B29" s="3" t="s">
        <v>72</v>
      </c>
      <c r="C29" s="3" t="s">
        <v>74</v>
      </c>
      <c r="E29" s="3" t="s">
        <v>1912</v>
      </c>
      <c r="F29" s="3" t="s">
        <v>1687</v>
      </c>
      <c r="G29" s="3" t="str">
        <f>VLOOKUP(F29,class!A$1:B$460,2,FALSE)</f>
        <v>Unitary Authority</v>
      </c>
      <c r="H29" s="3" t="str">
        <f>IFERROR(VLOOKUP(F29,classifications!A$3:C$335,3,FALSE),VLOOKUP(F29,classifications!I$2:K$28,3,FALSE))</f>
        <v>Predominantly Rural</v>
      </c>
      <c r="I29" s="124">
        <v>0</v>
      </c>
      <c r="J29" s="124">
        <v>7105</v>
      </c>
      <c r="K29" s="124">
        <v>5</v>
      </c>
      <c r="L29" s="124">
        <v>63618</v>
      </c>
      <c r="M29" s="124">
        <v>70728</v>
      </c>
      <c r="N29" s="124"/>
      <c r="O29" s="124"/>
    </row>
    <row r="30" spans="2:15" x14ac:dyDescent="0.25">
      <c r="B30" s="129" t="s">
        <v>75</v>
      </c>
      <c r="C30" s="129" t="s">
        <v>77</v>
      </c>
      <c r="D30" s="129"/>
      <c r="E30" s="129" t="s">
        <v>1913</v>
      </c>
      <c r="F30" s="129" t="s">
        <v>1496</v>
      </c>
      <c r="G30" s="3" t="str">
        <f>VLOOKUP(F30,class!A$1:B$460,2,FALSE)</f>
        <v>Unitary Authority</v>
      </c>
      <c r="H30" s="3" t="str">
        <f>IFERROR(VLOOKUP(F30,classifications!A$3:C$335,3,FALSE),VLOOKUP(F30,classifications!I$2:K$28,3,FALSE))</f>
        <v>Predominantly Rural</v>
      </c>
      <c r="I30" s="124">
        <v>116</v>
      </c>
      <c r="J30" s="124">
        <v>61</v>
      </c>
      <c r="K30" s="124" t="s">
        <v>1365</v>
      </c>
      <c r="L30" s="124" t="s">
        <v>1678</v>
      </c>
      <c r="M30" s="124">
        <v>1406</v>
      </c>
      <c r="N30" s="124"/>
      <c r="O30" s="124"/>
    </row>
    <row r="31" spans="2:15" x14ac:dyDescent="0.25">
      <c r="B31" s="129" t="s">
        <v>78</v>
      </c>
      <c r="C31" s="129" t="s">
        <v>80</v>
      </c>
      <c r="D31" s="287"/>
      <c r="E31" s="129" t="s">
        <v>1914</v>
      </c>
      <c r="F31" s="129" t="s">
        <v>1724</v>
      </c>
      <c r="G31" s="3" t="str">
        <f>VLOOKUP(F31,class!A$1:B$460,2,FALSE)</f>
        <v>Unitary Authority</v>
      </c>
      <c r="H31" s="3" t="str">
        <f>IFERROR(VLOOKUP(F31,classifications!A$3:C$335,3,FALSE),VLOOKUP(F31,classifications!I$2:K$28,3,FALSE))</f>
        <v>Predominantly Urban</v>
      </c>
      <c r="I31" s="124">
        <v>23890</v>
      </c>
      <c r="J31" s="124">
        <v>9312</v>
      </c>
      <c r="K31" s="124">
        <v>235</v>
      </c>
      <c r="L31" s="124">
        <v>87911</v>
      </c>
      <c r="M31" s="124">
        <v>121348</v>
      </c>
      <c r="N31" s="124"/>
      <c r="O31" s="124"/>
    </row>
    <row r="32" spans="2:15" x14ac:dyDescent="0.25">
      <c r="B32" s="129" t="s">
        <v>81</v>
      </c>
      <c r="C32" s="129" t="s">
        <v>83</v>
      </c>
      <c r="D32" s="287"/>
      <c r="E32" s="129" t="s">
        <v>1915</v>
      </c>
      <c r="F32" s="129" t="s">
        <v>1676</v>
      </c>
      <c r="G32" s="3" t="str">
        <f>VLOOKUP(F32,class!A$1:B$460,2,FALSE)</f>
        <v>Unitary Authority</v>
      </c>
      <c r="H32" s="3" t="str">
        <f>IFERROR(VLOOKUP(F32,classifications!A$3:C$335,3,FALSE),VLOOKUP(F32,classifications!I$2:K$28,3,FALSE))</f>
        <v>Predominantly Urban</v>
      </c>
      <c r="I32" s="124">
        <v>20447</v>
      </c>
      <c r="J32" s="124">
        <v>10426</v>
      </c>
      <c r="K32" s="124">
        <v>215</v>
      </c>
      <c r="L32" s="124">
        <v>106028</v>
      </c>
      <c r="M32" s="124">
        <v>137116</v>
      </c>
      <c r="N32" s="124"/>
      <c r="O32" s="124"/>
    </row>
    <row r="33" spans="2:15" x14ac:dyDescent="0.25">
      <c r="B33" s="129" t="s">
        <v>84</v>
      </c>
      <c r="C33" s="129" t="s">
        <v>86</v>
      </c>
      <c r="D33" s="287"/>
      <c r="E33" s="129" t="s">
        <v>1916</v>
      </c>
      <c r="F33" s="129" t="s">
        <v>1680</v>
      </c>
      <c r="G33" s="3" t="str">
        <f>VLOOKUP(F33,class!A$1:B$460,2,FALSE)</f>
        <v>Unitary Authority</v>
      </c>
      <c r="H33" s="3" t="str">
        <f>IFERROR(VLOOKUP(F33,classifications!A$3:C$335,3,FALSE),VLOOKUP(F33,classifications!I$2:K$28,3,FALSE))</f>
        <v>Predominantly Urban</v>
      </c>
      <c r="I33" s="124">
        <v>7713</v>
      </c>
      <c r="J33" s="124">
        <v>4637</v>
      </c>
      <c r="K33" s="124">
        <v>0</v>
      </c>
      <c r="L33" s="124">
        <v>67674</v>
      </c>
      <c r="M33" s="124">
        <v>80024</v>
      </c>
      <c r="N33" s="124"/>
      <c r="O33" s="124"/>
    </row>
    <row r="34" spans="2:15" x14ac:dyDescent="0.25">
      <c r="B34" s="3" t="s">
        <v>87</v>
      </c>
      <c r="C34" s="3" t="s">
        <v>89</v>
      </c>
      <c r="E34" s="3" t="s">
        <v>1917</v>
      </c>
      <c r="F34" s="3" t="s">
        <v>1730</v>
      </c>
      <c r="G34" s="3" t="str">
        <f>VLOOKUP(F34,class!A$1:B$460,2,FALSE)</f>
        <v>Unitary Authority</v>
      </c>
      <c r="H34" s="3" t="str">
        <f>IFERROR(VLOOKUP(F34,classifications!A$3:C$335,3,FALSE),VLOOKUP(F34,classifications!I$2:K$28,3,FALSE))</f>
        <v>Predominantly Urban</v>
      </c>
      <c r="I34" s="124">
        <v>3015</v>
      </c>
      <c r="J34" s="124">
        <v>5249</v>
      </c>
      <c r="K34" s="124">
        <v>300</v>
      </c>
      <c r="L34" s="124">
        <v>106589</v>
      </c>
      <c r="M34" s="124">
        <v>115153</v>
      </c>
      <c r="N34" s="124"/>
      <c r="O34" s="124"/>
    </row>
    <row r="35" spans="2:15" x14ac:dyDescent="0.25">
      <c r="B35" s="3" t="s">
        <v>90</v>
      </c>
      <c r="C35" s="3" t="s">
        <v>92</v>
      </c>
      <c r="E35" s="3" t="s">
        <v>1918</v>
      </c>
      <c r="F35" s="3" t="s">
        <v>1662</v>
      </c>
      <c r="G35" s="3" t="str">
        <f>VLOOKUP(F35,class!A$1:B$460,2,FALSE)</f>
        <v>Unitary Authority</v>
      </c>
      <c r="H35" s="3" t="str">
        <f>IFERROR(VLOOKUP(F35,classifications!A$3:C$335,3,FALSE),VLOOKUP(F35,classifications!I$2:K$28,3,FALSE))</f>
        <v>Predominantly Urban</v>
      </c>
      <c r="I35" s="124">
        <v>68</v>
      </c>
      <c r="J35" s="124">
        <v>15123</v>
      </c>
      <c r="K35" s="124">
        <v>0</v>
      </c>
      <c r="L35" s="124">
        <v>48070</v>
      </c>
      <c r="M35" s="124">
        <v>63261</v>
      </c>
      <c r="N35" s="124"/>
      <c r="O35" s="124"/>
    </row>
    <row r="36" spans="2:15" x14ac:dyDescent="0.25">
      <c r="B36" s="3" t="s">
        <v>93</v>
      </c>
      <c r="C36" s="3" t="s">
        <v>95</v>
      </c>
      <c r="E36" s="3" t="s">
        <v>1919</v>
      </c>
      <c r="F36" s="3" t="s">
        <v>1688</v>
      </c>
      <c r="G36" s="3" t="str">
        <f>VLOOKUP(F36,class!A$1:B$460,2,FALSE)</f>
        <v>Unitary Authority</v>
      </c>
      <c r="H36" s="3" t="str">
        <f>IFERROR(VLOOKUP(F36,classifications!A$3:C$335,3,FALSE),VLOOKUP(F36,classifications!I$2:K$28,3,FALSE))</f>
        <v>Predominantly Urban</v>
      </c>
      <c r="I36" s="124">
        <v>12682</v>
      </c>
      <c r="J36" s="124">
        <v>9472</v>
      </c>
      <c r="K36" s="124">
        <v>4</v>
      </c>
      <c r="L36" s="124">
        <v>91079</v>
      </c>
      <c r="M36" s="124">
        <v>113237</v>
      </c>
      <c r="N36" s="124"/>
      <c r="O36" s="124"/>
    </row>
    <row r="37" spans="2:15" x14ac:dyDescent="0.25">
      <c r="B37" s="129" t="s">
        <v>96</v>
      </c>
      <c r="C37" s="129" t="s">
        <v>98</v>
      </c>
      <c r="D37" s="287"/>
      <c r="E37" s="129" t="s">
        <v>1920</v>
      </c>
      <c r="F37" s="129" t="s">
        <v>1672</v>
      </c>
      <c r="G37" s="3" t="str">
        <f>VLOOKUP(F37,class!A$1:B$460,2,FALSE)</f>
        <v>Unitary Authority</v>
      </c>
      <c r="H37" s="3" t="str">
        <f>IFERROR(VLOOKUP(F37,classifications!A$3:C$335,3,FALSE),VLOOKUP(F37,classifications!I$2:K$28,3,FALSE))</f>
        <v>Predominantly Urban</v>
      </c>
      <c r="I37" s="124">
        <v>6</v>
      </c>
      <c r="J37" s="124">
        <v>9626</v>
      </c>
      <c r="K37" s="124">
        <v>0</v>
      </c>
      <c r="L37" s="124">
        <v>65387</v>
      </c>
      <c r="M37" s="124">
        <v>75019</v>
      </c>
      <c r="N37" s="124"/>
      <c r="O37" s="124"/>
    </row>
    <row r="38" spans="2:15" x14ac:dyDescent="0.25">
      <c r="B38" s="129" t="s">
        <v>99</v>
      </c>
      <c r="C38" s="129" t="s">
        <v>101</v>
      </c>
      <c r="D38" s="287"/>
      <c r="E38" s="129" t="s">
        <v>1921</v>
      </c>
      <c r="F38" s="129" t="s">
        <v>1673</v>
      </c>
      <c r="G38" s="3" t="str">
        <f>VLOOKUP(F38,class!A$1:B$460,2,FALSE)</f>
        <v>Unitary Authority</v>
      </c>
      <c r="H38" s="3" t="str">
        <f>IFERROR(VLOOKUP(F38,classifications!A$3:C$335,3,FALSE),VLOOKUP(F38,classifications!I$2:K$28,3,FALSE))</f>
        <v>Urban with Significant Rural</v>
      </c>
      <c r="I38" s="124">
        <v>8</v>
      </c>
      <c r="J38" s="124">
        <v>11319</v>
      </c>
      <c r="K38" s="124">
        <v>70</v>
      </c>
      <c r="L38" s="124">
        <v>65004</v>
      </c>
      <c r="M38" s="124">
        <v>76401</v>
      </c>
      <c r="N38" s="124"/>
      <c r="O38" s="124"/>
    </row>
    <row r="39" spans="2:15" x14ac:dyDescent="0.25">
      <c r="B39" s="3" t="s">
        <v>102</v>
      </c>
      <c r="C39" s="3" t="s">
        <v>104</v>
      </c>
      <c r="E39" s="3" t="s">
        <v>1922</v>
      </c>
      <c r="F39" s="3" t="s">
        <v>1720</v>
      </c>
      <c r="G39" s="3" t="str">
        <f>VLOOKUP(F39,class!A$1:B$460,2,FALSE)</f>
        <v>Unitary Authority</v>
      </c>
      <c r="H39" s="3" t="str">
        <f>IFERROR(VLOOKUP(F39,classifications!A$3:C$335,3,FALSE),VLOOKUP(F39,classifications!I$2:K$28,3,FALSE))</f>
        <v>Urban with Significant Rural</v>
      </c>
      <c r="I39" s="124">
        <v>14</v>
      </c>
      <c r="J39" s="124">
        <v>8898</v>
      </c>
      <c r="K39" s="124">
        <v>0</v>
      </c>
      <c r="L39" s="124">
        <v>88273</v>
      </c>
      <c r="M39" s="124">
        <v>97185</v>
      </c>
      <c r="N39" s="124"/>
      <c r="O39" s="124"/>
    </row>
    <row r="40" spans="2:15" x14ac:dyDescent="0.25">
      <c r="B40" s="129" t="s">
        <v>105</v>
      </c>
      <c r="C40" s="129" t="s">
        <v>107</v>
      </c>
      <c r="D40" s="287"/>
      <c r="E40" s="129" t="s">
        <v>1923</v>
      </c>
      <c r="F40" s="129" t="s">
        <v>1543</v>
      </c>
      <c r="G40" s="3" t="str">
        <f>VLOOKUP(F40,class!A$1:B$460,2,FALSE)</f>
        <v>Unitary Authority</v>
      </c>
      <c r="H40" s="3" t="str">
        <f>IFERROR(VLOOKUP(F40,classifications!A$3:C$335,3,FALSE),VLOOKUP(F40,classifications!I$2:K$28,3,FALSE))</f>
        <v>Predominantly Rural</v>
      </c>
      <c r="I40" s="124">
        <v>8512</v>
      </c>
      <c r="J40" s="124">
        <v>17763</v>
      </c>
      <c r="K40" s="124">
        <v>51</v>
      </c>
      <c r="L40" s="124">
        <v>130567</v>
      </c>
      <c r="M40" s="124">
        <v>156893</v>
      </c>
      <c r="N40" s="124"/>
      <c r="O40" s="124"/>
    </row>
    <row r="41" spans="2:15" x14ac:dyDescent="0.25">
      <c r="B41" s="129" t="s">
        <v>108</v>
      </c>
      <c r="C41" s="129" t="s">
        <v>110</v>
      </c>
      <c r="D41" s="287"/>
      <c r="E41" s="129" t="s">
        <v>1924</v>
      </c>
      <c r="F41" s="129" t="s">
        <v>1726</v>
      </c>
      <c r="G41" s="3" t="str">
        <f>VLOOKUP(F41,class!A$1:B$460,2,FALSE)</f>
        <v>Unitary Authority</v>
      </c>
      <c r="H41" s="3" t="str">
        <f>IFERROR(VLOOKUP(F41,classifications!A$3:C$335,3,FALSE),VLOOKUP(F41,classifications!I$2:K$28,3,FALSE))</f>
        <v>Predominantly Urban</v>
      </c>
      <c r="I41" s="124">
        <v>25302</v>
      </c>
      <c r="J41" s="124">
        <v>10222</v>
      </c>
      <c r="K41" s="124">
        <v>17</v>
      </c>
      <c r="L41" s="124">
        <v>103130</v>
      </c>
      <c r="M41" s="124">
        <v>138671</v>
      </c>
      <c r="N41" s="124"/>
      <c r="O41" s="124"/>
    </row>
    <row r="42" spans="2:15" x14ac:dyDescent="0.25">
      <c r="B42" s="129" t="s">
        <v>111</v>
      </c>
      <c r="C42" s="129" t="s">
        <v>113</v>
      </c>
      <c r="D42" s="287"/>
      <c r="E42" s="129" t="s">
        <v>1925</v>
      </c>
      <c r="F42" s="129" t="s">
        <v>1681</v>
      </c>
      <c r="G42" s="3" t="str">
        <f>VLOOKUP(F42,class!A$1:B$460,2,FALSE)</f>
        <v>Unitary Authority</v>
      </c>
      <c r="H42" s="3" t="str">
        <f>IFERROR(VLOOKUP(F42,classifications!A$3:C$335,3,FALSE),VLOOKUP(F42,classifications!I$2:K$28,3,FALSE))</f>
        <v>Predominantly Urban</v>
      </c>
      <c r="I42" s="124">
        <v>51</v>
      </c>
      <c r="J42" s="124">
        <v>15822</v>
      </c>
      <c r="K42" s="124">
        <v>429</v>
      </c>
      <c r="L42" s="124">
        <v>68107</v>
      </c>
      <c r="M42" s="124">
        <v>84409</v>
      </c>
      <c r="N42" s="124"/>
      <c r="O42" s="124"/>
    </row>
    <row r="43" spans="2:15" x14ac:dyDescent="0.25">
      <c r="B43" s="3" t="s">
        <v>114</v>
      </c>
      <c r="C43" s="3" t="s">
        <v>116</v>
      </c>
      <c r="E43" s="3" t="s">
        <v>1926</v>
      </c>
      <c r="F43" s="3" t="s">
        <v>1698</v>
      </c>
      <c r="G43" s="3" t="str">
        <f>VLOOKUP(F43,class!A$1:B$460,2,FALSE)</f>
        <v>Unitary Authority</v>
      </c>
      <c r="H43" s="3" t="str">
        <f>IFERROR(VLOOKUP(F43,classifications!A$3:C$335,3,FALSE),VLOOKUP(F43,classifications!I$2:K$28,3,FALSE))</f>
        <v>Predominantly Urban</v>
      </c>
      <c r="I43" s="124">
        <v>0</v>
      </c>
      <c r="J43" s="124">
        <v>22657</v>
      </c>
      <c r="K43" s="124">
        <v>1077</v>
      </c>
      <c r="L43" s="124">
        <v>95814</v>
      </c>
      <c r="M43" s="124">
        <v>119548</v>
      </c>
      <c r="N43" s="124"/>
      <c r="O43" s="124"/>
    </row>
    <row r="44" spans="2:15" x14ac:dyDescent="0.25">
      <c r="B44" s="3" t="s">
        <v>117</v>
      </c>
      <c r="C44" s="3" t="s">
        <v>119</v>
      </c>
      <c r="E44" s="3" t="s">
        <v>1927</v>
      </c>
      <c r="F44" s="3" t="s">
        <v>1699</v>
      </c>
      <c r="G44" s="3" t="str">
        <f>VLOOKUP(F44,class!A$1:B$460,2,FALSE)</f>
        <v>Unitary Authority</v>
      </c>
      <c r="H44" s="3" t="str">
        <f>IFERROR(VLOOKUP(F44,classifications!A$3:C$335,3,FALSE),VLOOKUP(F44,classifications!I$2:K$28,3,FALSE))</f>
        <v>Predominantly Urban</v>
      </c>
      <c r="I44" s="124">
        <v>4513</v>
      </c>
      <c r="J44" s="124">
        <v>2933</v>
      </c>
      <c r="K44" s="124">
        <v>0</v>
      </c>
      <c r="L44" s="124">
        <v>61625</v>
      </c>
      <c r="M44" s="124">
        <v>69071</v>
      </c>
      <c r="N44" s="124"/>
      <c r="O44" s="124"/>
    </row>
    <row r="45" spans="2:15" x14ac:dyDescent="0.25">
      <c r="B45" s="3" t="s">
        <v>120</v>
      </c>
      <c r="C45" s="3" t="s">
        <v>122</v>
      </c>
      <c r="E45" s="3" t="s">
        <v>1928</v>
      </c>
      <c r="F45" s="3" t="s">
        <v>1689</v>
      </c>
      <c r="G45" s="3" t="str">
        <f>VLOOKUP(F45,class!A$1:B$460,2,FALSE)</f>
        <v>Unitary Authority</v>
      </c>
      <c r="H45" s="3" t="str">
        <f>IFERROR(VLOOKUP(F45,classifications!A$3:C$335,3,FALSE),VLOOKUP(F45,classifications!I$2:K$28,3,FALSE))</f>
        <v>Predominantly Urban</v>
      </c>
      <c r="I45" s="124">
        <v>10032</v>
      </c>
      <c r="J45" s="124">
        <v>6325</v>
      </c>
      <c r="K45" s="124">
        <v>836</v>
      </c>
      <c r="L45" s="124">
        <v>73584</v>
      </c>
      <c r="M45" s="124">
        <v>90777</v>
      </c>
      <c r="N45" s="124"/>
      <c r="O45" s="124"/>
    </row>
    <row r="46" spans="2:15" x14ac:dyDescent="0.25">
      <c r="B46" s="3" t="s">
        <v>123</v>
      </c>
      <c r="C46" s="3" t="s">
        <v>125</v>
      </c>
      <c r="E46" s="3" t="s">
        <v>1929</v>
      </c>
      <c r="F46" s="3" t="s">
        <v>1690</v>
      </c>
      <c r="G46" s="3" t="str">
        <f>VLOOKUP(F46,class!A$1:B$460,2,FALSE)</f>
        <v>Unitary Authority</v>
      </c>
      <c r="H46" s="3" t="str">
        <f>IFERROR(VLOOKUP(F46,classifications!A$3:C$335,3,FALSE),VLOOKUP(F46,classifications!I$2:K$28,3,FALSE))</f>
        <v>Predominantly Urban</v>
      </c>
      <c r="I46" s="124">
        <v>6785</v>
      </c>
      <c r="J46" s="124">
        <v>4539</v>
      </c>
      <c r="K46" s="124">
        <v>0</v>
      </c>
      <c r="L46" s="124">
        <v>59052</v>
      </c>
      <c r="M46" s="124">
        <v>70376</v>
      </c>
      <c r="N46" s="124"/>
      <c r="O46" s="124"/>
    </row>
    <row r="47" spans="2:15" x14ac:dyDescent="0.25">
      <c r="B47" s="3" t="s">
        <v>126</v>
      </c>
      <c r="C47" s="3" t="s">
        <v>128</v>
      </c>
      <c r="E47" s="3" t="s">
        <v>1930</v>
      </c>
      <c r="F47" s="3" t="s">
        <v>1663</v>
      </c>
      <c r="G47" s="3" t="str">
        <f>VLOOKUP(F47,class!A$1:B$460,2,FALSE)</f>
        <v>Unitary Authority</v>
      </c>
      <c r="H47" s="3" t="str">
        <f>IFERROR(VLOOKUP(F47,classifications!A$3:C$335,3,FALSE),VLOOKUP(F47,classifications!I$2:K$28,3,FALSE))</f>
        <v>Urban with Significant Rural</v>
      </c>
      <c r="I47" s="124">
        <v>0</v>
      </c>
      <c r="J47" s="124">
        <v>12219</v>
      </c>
      <c r="K47" s="124">
        <v>0</v>
      </c>
      <c r="L47" s="124">
        <v>52433</v>
      </c>
      <c r="M47" s="124">
        <v>64652</v>
      </c>
      <c r="N47" s="124"/>
      <c r="O47" s="124"/>
    </row>
    <row r="48" spans="2:15" x14ac:dyDescent="0.25">
      <c r="B48" s="129" t="s">
        <v>129</v>
      </c>
      <c r="C48" s="129" t="s">
        <v>131</v>
      </c>
      <c r="D48" s="287"/>
      <c r="E48" s="129" t="s">
        <v>1931</v>
      </c>
      <c r="F48" s="129" t="s">
        <v>1721</v>
      </c>
      <c r="G48" s="3" t="str">
        <f>VLOOKUP(F48,class!A$1:B$460,2,FALSE)</f>
        <v>Unitary Authority</v>
      </c>
      <c r="H48" s="3" t="str">
        <f>IFERROR(VLOOKUP(F48,classifications!A$3:C$335,3,FALSE),VLOOKUP(F48,classifications!I$2:K$28,3,FALSE))</f>
        <v>Predominantly Rural</v>
      </c>
      <c r="I48" s="124">
        <v>1</v>
      </c>
      <c r="J48" s="124">
        <v>1823</v>
      </c>
      <c r="K48" s="124">
        <v>660</v>
      </c>
      <c r="L48" s="124">
        <v>15083</v>
      </c>
      <c r="M48" s="124">
        <v>17567</v>
      </c>
      <c r="N48" s="124"/>
      <c r="O48" s="124"/>
    </row>
    <row r="49" spans="2:15" x14ac:dyDescent="0.25">
      <c r="B49" s="129" t="s">
        <v>132</v>
      </c>
      <c r="C49" s="129" t="s">
        <v>134</v>
      </c>
      <c r="D49" s="287"/>
      <c r="E49" s="129" t="s">
        <v>1932</v>
      </c>
      <c r="F49" s="129" t="s">
        <v>1569</v>
      </c>
      <c r="G49" s="3" t="str">
        <f>VLOOKUP(F49,class!A$1:B$460,2,FALSE)</f>
        <v>Unitary Authority</v>
      </c>
      <c r="H49" s="3" t="str">
        <f>IFERROR(VLOOKUP(F49,classifications!A$3:C$335,3,FALSE),VLOOKUP(F49,classifications!I$2:K$28,3,FALSE))</f>
        <v>Predominantly Rural</v>
      </c>
      <c r="I49" s="124">
        <v>4280</v>
      </c>
      <c r="J49" s="124">
        <v>14669</v>
      </c>
      <c r="K49" s="124">
        <v>734</v>
      </c>
      <c r="L49" s="124">
        <v>126443</v>
      </c>
      <c r="M49" s="124">
        <v>146126</v>
      </c>
      <c r="N49" s="124"/>
      <c r="O49" s="124"/>
    </row>
    <row r="50" spans="2:15" x14ac:dyDescent="0.25">
      <c r="B50" s="3" t="s">
        <v>135</v>
      </c>
      <c r="C50" s="3" t="s">
        <v>137</v>
      </c>
      <c r="E50" s="3" t="s">
        <v>1933</v>
      </c>
      <c r="F50" s="3" t="s">
        <v>1691</v>
      </c>
      <c r="G50" s="3" t="str">
        <f>VLOOKUP(F50,class!A$1:B$460,2,FALSE)</f>
        <v>Unitary Authority</v>
      </c>
      <c r="H50" s="3" t="str">
        <f>IFERROR(VLOOKUP(F50,classifications!A$3:C$335,3,FALSE),VLOOKUP(F50,classifications!I$2:K$28,3,FALSE))</f>
        <v>Predominantly Urban</v>
      </c>
      <c r="I50" s="124">
        <v>6234</v>
      </c>
      <c r="J50" s="124">
        <v>4167</v>
      </c>
      <c r="K50" s="124">
        <v>96</v>
      </c>
      <c r="L50" s="124">
        <v>45272</v>
      </c>
      <c r="M50" s="124">
        <v>55769</v>
      </c>
      <c r="N50" s="124"/>
      <c r="O50" s="124"/>
    </row>
    <row r="51" spans="2:15" x14ac:dyDescent="0.25">
      <c r="B51" s="3" t="s">
        <v>138</v>
      </c>
      <c r="C51" s="3" t="s">
        <v>140</v>
      </c>
      <c r="E51" s="3" t="s">
        <v>1934</v>
      </c>
      <c r="F51" s="3" t="s">
        <v>1700</v>
      </c>
      <c r="G51" s="3" t="str">
        <f>VLOOKUP(F51,class!A$1:B$460,2,FALSE)</f>
        <v>Unitary Authority</v>
      </c>
      <c r="H51" s="3" t="str">
        <f>IFERROR(VLOOKUP(F51,classifications!A$3:C$335,3,FALSE),VLOOKUP(F51,classifications!I$2:K$28,3,FALSE))</f>
        <v>Predominantly Urban</v>
      </c>
      <c r="I51" s="124">
        <v>9</v>
      </c>
      <c r="J51" s="124">
        <v>12754</v>
      </c>
      <c r="K51" s="124">
        <v>212</v>
      </c>
      <c r="L51" s="124">
        <v>106983</v>
      </c>
      <c r="M51" s="124">
        <v>119958</v>
      </c>
      <c r="N51" s="124"/>
      <c r="O51" s="124"/>
    </row>
    <row r="52" spans="2:15" x14ac:dyDescent="0.25">
      <c r="B52" s="3" t="s">
        <v>141</v>
      </c>
      <c r="C52" s="3" t="s">
        <v>143</v>
      </c>
      <c r="E52" s="3" t="s">
        <v>1935</v>
      </c>
      <c r="F52" s="3" t="s">
        <v>1692</v>
      </c>
      <c r="G52" s="3" t="str">
        <f>VLOOKUP(F52,class!A$1:B$460,2,FALSE)</f>
        <v>Unitary Authority</v>
      </c>
      <c r="H52" s="3" t="str">
        <f>IFERROR(VLOOKUP(F52,classifications!A$3:C$335,3,FALSE),VLOOKUP(F52,classifications!I$2:K$28,3,FALSE))</f>
        <v>Predominantly Urban</v>
      </c>
      <c r="I52" s="124">
        <v>16110</v>
      </c>
      <c r="J52" s="124">
        <v>7894</v>
      </c>
      <c r="K52" s="124">
        <v>0</v>
      </c>
      <c r="L52" s="124">
        <v>84092</v>
      </c>
      <c r="M52" s="124">
        <v>108096</v>
      </c>
      <c r="N52" s="124"/>
      <c r="O52" s="124"/>
    </row>
    <row r="53" spans="2:15" x14ac:dyDescent="0.25">
      <c r="B53" s="129" t="s">
        <v>144</v>
      </c>
      <c r="C53" s="129" t="s">
        <v>146</v>
      </c>
      <c r="D53" s="287"/>
      <c r="E53" s="129" t="s">
        <v>1936</v>
      </c>
      <c r="F53" s="129" t="s">
        <v>1729</v>
      </c>
      <c r="G53" s="3" t="str">
        <f>VLOOKUP(F53,class!A$1:B$460,2,FALSE)</f>
        <v>Unitary Authority</v>
      </c>
      <c r="H53" s="3" t="str">
        <f>IFERROR(VLOOKUP(F53,classifications!A$3:C$335,3,FALSE),VLOOKUP(F53,classifications!I$2:K$28,3,FALSE))</f>
        <v>Predominantly Urban</v>
      </c>
      <c r="I53" s="124">
        <v>6003</v>
      </c>
      <c r="J53" s="124">
        <v>3673</v>
      </c>
      <c r="K53" s="124">
        <v>0</v>
      </c>
      <c r="L53" s="124">
        <v>71521</v>
      </c>
      <c r="M53" s="124">
        <v>81197</v>
      </c>
      <c r="N53" s="124"/>
      <c r="O53" s="124"/>
    </row>
    <row r="54" spans="2:15" x14ac:dyDescent="0.25">
      <c r="B54" s="3" t="s">
        <v>147</v>
      </c>
      <c r="C54" s="3" t="s">
        <v>149</v>
      </c>
      <c r="E54" s="3" t="s">
        <v>1937</v>
      </c>
      <c r="F54" s="3" t="s">
        <v>1664</v>
      </c>
      <c r="G54" s="3" t="str">
        <f>VLOOKUP(F54,class!A$1:B$460,2,FALSE)</f>
        <v>Unitary Authority</v>
      </c>
      <c r="H54" s="3" t="str">
        <f>IFERROR(VLOOKUP(F54,classifications!A$3:C$335,3,FALSE),VLOOKUP(F54,classifications!I$2:K$28,3,FALSE))</f>
        <v>Predominantly Urban</v>
      </c>
      <c r="I54" s="124">
        <v>0</v>
      </c>
      <c r="J54" s="124">
        <v>13945</v>
      </c>
      <c r="K54" s="124">
        <v>0</v>
      </c>
      <c r="L54" s="124">
        <v>73034</v>
      </c>
      <c r="M54" s="124">
        <v>86979</v>
      </c>
      <c r="N54" s="124"/>
      <c r="O54" s="124"/>
    </row>
    <row r="55" spans="2:15" x14ac:dyDescent="0.25">
      <c r="B55" s="129" t="s">
        <v>150</v>
      </c>
      <c r="C55" s="129" t="s">
        <v>152</v>
      </c>
      <c r="D55" s="287"/>
      <c r="E55" s="129" t="s">
        <v>1938</v>
      </c>
      <c r="F55" s="129" t="s">
        <v>1679</v>
      </c>
      <c r="G55" s="3" t="str">
        <f>VLOOKUP(F55,class!A$1:B$460,2,FALSE)</f>
        <v>Unitary Authority</v>
      </c>
      <c r="H55" s="3" t="str">
        <f>IFERROR(VLOOKUP(F55,classifications!A$3:C$335,3,FALSE),VLOOKUP(F55,classifications!I$2:K$28,3,FALSE))</f>
        <v>Predominantly Urban</v>
      </c>
      <c r="I55" s="124">
        <v>17994</v>
      </c>
      <c r="J55" s="124">
        <v>8241</v>
      </c>
      <c r="K55" s="124">
        <v>0</v>
      </c>
      <c r="L55" s="124">
        <v>90075.149686520381</v>
      </c>
      <c r="M55" s="124">
        <v>116310.14968652038</v>
      </c>
      <c r="N55" s="124"/>
      <c r="O55" s="124"/>
    </row>
    <row r="56" spans="2:15" x14ac:dyDescent="0.25">
      <c r="B56" s="3" t="s">
        <v>153</v>
      </c>
      <c r="C56" s="3" t="s">
        <v>155</v>
      </c>
      <c r="E56" s="3" t="s">
        <v>1939</v>
      </c>
      <c r="F56" s="3" t="s">
        <v>1701</v>
      </c>
      <c r="G56" s="3" t="str">
        <f>VLOOKUP(F56,class!A$1:B$460,2,FALSE)</f>
        <v>Unitary Authority</v>
      </c>
      <c r="H56" s="3" t="str">
        <f>IFERROR(VLOOKUP(F56,classifications!A$3:C$335,3,FALSE),VLOOKUP(F56,classifications!I$2:K$28,3,FALSE))</f>
        <v>Predominantly Urban</v>
      </c>
      <c r="I56" s="124">
        <v>10300</v>
      </c>
      <c r="J56" s="124">
        <v>5333</v>
      </c>
      <c r="K56" s="124">
        <v>0</v>
      </c>
      <c r="L56" s="124">
        <v>83233</v>
      </c>
      <c r="M56" s="124">
        <v>98866</v>
      </c>
      <c r="N56" s="124"/>
      <c r="O56" s="124"/>
    </row>
    <row r="57" spans="2:15" x14ac:dyDescent="0.25">
      <c r="B57" s="129" t="s">
        <v>156</v>
      </c>
      <c r="C57" s="129" t="s">
        <v>158</v>
      </c>
      <c r="D57" s="287"/>
      <c r="E57" s="129" t="s">
        <v>1940</v>
      </c>
      <c r="F57" s="129" t="s">
        <v>1727</v>
      </c>
      <c r="G57" s="3" t="str">
        <f>VLOOKUP(F57,class!A$1:B$460,2,FALSE)</f>
        <v>Unitary Authority</v>
      </c>
      <c r="H57" s="3" t="str">
        <f>IFERROR(VLOOKUP(F57,classifications!A$3:C$335,3,FALSE),VLOOKUP(F57,classifications!I$2:K$28,3,FALSE))</f>
        <v>Predominantly Urban</v>
      </c>
      <c r="I57" s="124">
        <v>0</v>
      </c>
      <c r="J57" s="124">
        <v>13497</v>
      </c>
      <c r="K57" s="124">
        <v>270</v>
      </c>
      <c r="L57" s="124">
        <v>62996</v>
      </c>
      <c r="M57" s="124">
        <v>76763</v>
      </c>
      <c r="N57" s="124"/>
      <c r="O57" s="124"/>
    </row>
    <row r="58" spans="2:15" x14ac:dyDescent="0.25">
      <c r="B58" s="129" t="s">
        <v>159</v>
      </c>
      <c r="C58" s="129" t="s">
        <v>161</v>
      </c>
      <c r="D58" s="287"/>
      <c r="E58" s="129" t="s">
        <v>1941</v>
      </c>
      <c r="F58" s="129" t="s">
        <v>1682</v>
      </c>
      <c r="G58" s="3" t="str">
        <f>VLOOKUP(F58,class!A$1:B$460,2,FALSE)</f>
        <v>Unitary Authority</v>
      </c>
      <c r="H58" s="3" t="str">
        <f>IFERROR(VLOOKUP(F58,classifications!A$3:C$335,3,FALSE),VLOOKUP(F58,classifications!I$2:K$28,3,FALSE))</f>
        <v>Predominantly Urban</v>
      </c>
      <c r="I58" s="124">
        <v>9847</v>
      </c>
      <c r="J58" s="124">
        <v>2045</v>
      </c>
      <c r="K58" s="124">
        <v>0</v>
      </c>
      <c r="L58" s="124">
        <v>55842</v>
      </c>
      <c r="M58" s="124">
        <v>67734</v>
      </c>
      <c r="N58" s="124"/>
      <c r="O58" s="124"/>
    </row>
    <row r="59" spans="2:15" x14ac:dyDescent="0.25">
      <c r="B59" s="3" t="s">
        <v>162</v>
      </c>
      <c r="C59" s="3" t="s">
        <v>164</v>
      </c>
      <c r="E59" s="3" t="s">
        <v>1942</v>
      </c>
      <c r="F59" s="3" t="s">
        <v>1702</v>
      </c>
      <c r="G59" s="3" t="str">
        <f>VLOOKUP(F59,class!A$1:B$460,2,FALSE)</f>
        <v>Unitary Authority</v>
      </c>
      <c r="H59" s="3" t="str">
        <f>IFERROR(VLOOKUP(F59,classifications!A$3:C$335,3,FALSE),VLOOKUP(F59,classifications!I$2:K$28,3,FALSE))</f>
        <v>Predominantly Urban</v>
      </c>
      <c r="I59" s="124">
        <v>0</v>
      </c>
      <c r="J59" s="124">
        <v>5495</v>
      </c>
      <c r="K59" s="124">
        <v>0</v>
      </c>
      <c r="L59" s="124">
        <v>61358</v>
      </c>
      <c r="M59" s="124">
        <v>66853</v>
      </c>
      <c r="N59" s="124"/>
      <c r="O59" s="124"/>
    </row>
    <row r="60" spans="2:15" x14ac:dyDescent="0.25">
      <c r="B60" s="129" t="s">
        <v>165</v>
      </c>
      <c r="C60" s="129" t="s">
        <v>167</v>
      </c>
      <c r="D60" s="287"/>
      <c r="E60" s="129" t="s">
        <v>1943</v>
      </c>
      <c r="F60" s="129" t="s">
        <v>1669</v>
      </c>
      <c r="G60" s="3" t="str">
        <f>VLOOKUP(F60,class!A$1:B$460,2,FALSE)</f>
        <v>Unitary Authority</v>
      </c>
      <c r="H60" s="3" t="str">
        <f>IFERROR(VLOOKUP(F60,classifications!A$3:C$335,3,FALSE),VLOOKUP(F60,classifications!I$2:K$28,3,FALSE))</f>
        <v>Predominantly Urban</v>
      </c>
      <c r="I60" s="124">
        <v>90</v>
      </c>
      <c r="J60" s="124">
        <v>14496</v>
      </c>
      <c r="K60" s="124">
        <v>0</v>
      </c>
      <c r="L60" s="124">
        <v>77933</v>
      </c>
      <c r="M60" s="124">
        <v>92519</v>
      </c>
      <c r="N60" s="124"/>
      <c r="O60" s="124"/>
    </row>
    <row r="61" spans="2:15" x14ac:dyDescent="0.25">
      <c r="B61" s="3" t="s">
        <v>168</v>
      </c>
      <c r="C61" s="3" t="s">
        <v>170</v>
      </c>
      <c r="E61" s="3" t="s">
        <v>1944</v>
      </c>
      <c r="F61" s="3" t="s">
        <v>1722</v>
      </c>
      <c r="G61" s="3" t="str">
        <f>VLOOKUP(F61,class!A$1:B$460,2,FALSE)</f>
        <v>Unitary Authority</v>
      </c>
      <c r="H61" s="3" t="str">
        <f>IFERROR(VLOOKUP(F61,classifications!A$3:C$335,3,FALSE),VLOOKUP(F61,classifications!I$2:K$28,3,FALSE))</f>
        <v>Urban with Significant Rural</v>
      </c>
      <c r="I61" s="124">
        <v>58</v>
      </c>
      <c r="J61" s="124">
        <v>9122</v>
      </c>
      <c r="K61" s="124">
        <v>350</v>
      </c>
      <c r="L61" s="124">
        <v>58893</v>
      </c>
      <c r="M61" s="124">
        <v>68423</v>
      </c>
      <c r="N61" s="124"/>
      <c r="O61" s="124"/>
    </row>
    <row r="62" spans="2:15" x14ac:dyDescent="0.25">
      <c r="B62" s="129" t="s">
        <v>171</v>
      </c>
      <c r="C62" s="129" t="s">
        <v>173</v>
      </c>
      <c r="D62" s="287"/>
      <c r="E62" s="129" t="s">
        <v>1945</v>
      </c>
      <c r="F62" s="129" t="s">
        <v>1591</v>
      </c>
      <c r="G62" s="3" t="str">
        <f>VLOOKUP(F62,class!A$1:B$460,2,FALSE)</f>
        <v>Unitary Authority</v>
      </c>
      <c r="H62" s="3" t="str">
        <f>IFERROR(VLOOKUP(F62,classifications!A$3:C$335,3,FALSE),VLOOKUP(F62,classifications!I$2:K$28,3,FALSE))</f>
        <v>Predominantly Rural</v>
      </c>
      <c r="I62" s="124">
        <v>5318</v>
      </c>
      <c r="J62" s="124">
        <v>25753</v>
      </c>
      <c r="K62" s="124">
        <v>52</v>
      </c>
      <c r="L62" s="124">
        <v>188400</v>
      </c>
      <c r="M62" s="124">
        <v>219523</v>
      </c>
      <c r="N62" s="124"/>
      <c r="O62" s="124"/>
    </row>
    <row r="63" spans="2:15" x14ac:dyDescent="0.25">
      <c r="B63" s="3" t="s">
        <v>174</v>
      </c>
      <c r="C63" s="3" t="s">
        <v>176</v>
      </c>
      <c r="E63" s="3" t="s">
        <v>1946</v>
      </c>
      <c r="F63" s="3" t="s">
        <v>1693</v>
      </c>
      <c r="G63" s="3" t="str">
        <f>VLOOKUP(F63,class!A$1:B$460,2,FALSE)</f>
        <v>Unitary Authority</v>
      </c>
      <c r="H63" s="3" t="str">
        <f>IFERROR(VLOOKUP(F63,classifications!A$3:C$335,3,FALSE),VLOOKUP(F63,classifications!I$2:K$28,3,FALSE))</f>
        <v>Predominantly Urban</v>
      </c>
      <c r="I63" s="124">
        <v>0</v>
      </c>
      <c r="J63" s="124">
        <v>7875</v>
      </c>
      <c r="K63" s="124" t="s">
        <v>1365</v>
      </c>
      <c r="L63" s="124" t="s">
        <v>1678</v>
      </c>
      <c r="M63" s="124">
        <v>64500</v>
      </c>
      <c r="N63" s="124"/>
      <c r="O63" s="124"/>
    </row>
    <row r="64" spans="2:15" x14ac:dyDescent="0.25">
      <c r="B64" s="3" t="s">
        <v>177</v>
      </c>
      <c r="C64" s="3" t="s">
        <v>179</v>
      </c>
      <c r="E64" s="3" t="s">
        <v>1947</v>
      </c>
      <c r="F64" s="3" t="s">
        <v>1694</v>
      </c>
      <c r="G64" s="3" t="str">
        <f>VLOOKUP(F64,class!A$1:B$460,2,FALSE)</f>
        <v>Unitary Authority</v>
      </c>
      <c r="H64" s="3" t="str">
        <f>IFERROR(VLOOKUP(F64,classifications!A$3:C$335,3,FALSE),VLOOKUP(F64,classifications!I$2:K$28,3,FALSE))</f>
        <v>Predominantly Urban</v>
      </c>
      <c r="I64" s="124">
        <v>2603</v>
      </c>
      <c r="J64" s="124">
        <v>2185</v>
      </c>
      <c r="K64" s="124">
        <v>102</v>
      </c>
      <c r="L64" s="124">
        <v>63535</v>
      </c>
      <c r="M64" s="124">
        <v>68425</v>
      </c>
      <c r="N64" s="124"/>
      <c r="O64" s="124"/>
    </row>
    <row r="65" spans="1:15" x14ac:dyDescent="0.25">
      <c r="B65" s="129" t="s">
        <v>180</v>
      </c>
      <c r="C65" s="129" t="s">
        <v>182</v>
      </c>
      <c r="D65" s="287"/>
      <c r="E65" s="129" t="s">
        <v>1948</v>
      </c>
      <c r="F65" s="129" t="s">
        <v>1725</v>
      </c>
      <c r="G65" s="3" t="str">
        <f>VLOOKUP(F65,class!A$1:B$460,2,FALSE)</f>
        <v>Unitary Authority</v>
      </c>
      <c r="H65" s="3" t="str">
        <f>IFERROR(VLOOKUP(F65,classifications!A$3:C$335,3,FALSE),VLOOKUP(F65,classifications!I$2:K$28,3,FALSE))</f>
        <v>Predominantly Urban</v>
      </c>
      <c r="I65" s="124">
        <v>7573</v>
      </c>
      <c r="J65" s="124">
        <v>4973</v>
      </c>
      <c r="K65" s="124">
        <v>348</v>
      </c>
      <c r="L65" s="124">
        <v>77133</v>
      </c>
      <c r="M65" s="124">
        <v>90027</v>
      </c>
      <c r="N65" s="124"/>
      <c r="O65" s="124"/>
    </row>
    <row r="66" spans="1:15" x14ac:dyDescent="0.25">
      <c r="B66" s="129"/>
      <c r="C66" s="129"/>
      <c r="D66" s="287"/>
      <c r="E66" s="129"/>
      <c r="F66" s="129" t="s">
        <v>1987</v>
      </c>
      <c r="G66" s="3" t="str">
        <f>VLOOKUP(F66,class!A$1:B$460,2,FALSE)</f>
        <v>Unitary Authority</v>
      </c>
      <c r="H66" s="3" t="str">
        <f>IFERROR(VLOOKUP(F66,classifications!A$3:C$335,3,FALSE),VLOOKUP(F66,classifications!I$2:K$28,3,FALSE))</f>
        <v>Predominantly Rural</v>
      </c>
      <c r="I66" s="124">
        <f>I221+I222+I223+I224+I225</f>
        <v>6</v>
      </c>
      <c r="J66" s="124">
        <f t="shared" ref="J66:M66" si="0">J221+J222+J223+J224+J225</f>
        <v>20970</v>
      </c>
      <c r="K66" s="124">
        <f t="shared" si="0"/>
        <v>511</v>
      </c>
      <c r="L66" s="124">
        <f t="shared" si="0"/>
        <v>159172</v>
      </c>
      <c r="M66" s="124">
        <f t="shared" si="0"/>
        <v>180659</v>
      </c>
      <c r="N66" s="124"/>
      <c r="O66" s="124"/>
    </row>
    <row r="67" spans="1:15" x14ac:dyDescent="0.25">
      <c r="I67" s="124"/>
      <c r="J67" s="124"/>
      <c r="K67" s="124"/>
      <c r="L67" s="124"/>
      <c r="M67" s="124"/>
      <c r="N67" s="124"/>
      <c r="O67" s="124"/>
    </row>
    <row r="68" spans="1:15" x14ac:dyDescent="0.25">
      <c r="A68" s="20" t="s">
        <v>1358</v>
      </c>
      <c r="B68" s="21"/>
      <c r="C68" s="21"/>
      <c r="D68" s="22"/>
      <c r="E68" s="21"/>
      <c r="F68" s="21"/>
      <c r="G68" s="21"/>
      <c r="H68" s="21"/>
      <c r="I68" s="123">
        <v>390987</v>
      </c>
      <c r="J68" s="123">
        <v>413268</v>
      </c>
      <c r="K68" s="123">
        <v>9133</v>
      </c>
      <c r="L68" s="123">
        <v>2778934.3766071736</v>
      </c>
      <c r="M68" s="123">
        <v>3592322.3766071736</v>
      </c>
      <c r="N68" s="124"/>
      <c r="O68" s="124"/>
    </row>
    <row r="69" spans="1:15" x14ac:dyDescent="0.25">
      <c r="I69" s="124"/>
      <c r="J69" s="124"/>
      <c r="K69" s="124"/>
      <c r="L69" s="124"/>
      <c r="M69" s="124"/>
      <c r="N69" s="124"/>
      <c r="O69" s="124"/>
    </row>
    <row r="70" spans="1:15" x14ac:dyDescent="0.25">
      <c r="B70" s="129" t="s">
        <v>184</v>
      </c>
      <c r="C70" s="129" t="s">
        <v>186</v>
      </c>
      <c r="D70" s="287"/>
      <c r="E70" s="129" t="s">
        <v>187</v>
      </c>
      <c r="F70" s="129" t="s">
        <v>187</v>
      </c>
      <c r="G70" s="3" t="str">
        <f>VLOOKUP(F70,class!A$1:B$460,2,FALSE)</f>
        <v>London Borough</v>
      </c>
      <c r="H70" s="3" t="str">
        <f>IFERROR(VLOOKUP(F70,classifications!A$3:C$335,3,FALSE),VLOOKUP(F70,classifications!I$2:K$28,3,FALSE))</f>
        <v>Predominantly Urban</v>
      </c>
      <c r="I70" s="124">
        <v>17077</v>
      </c>
      <c r="J70" s="124">
        <v>5063</v>
      </c>
      <c r="K70" s="124">
        <v>0</v>
      </c>
      <c r="L70" s="124">
        <v>53689</v>
      </c>
      <c r="M70" s="124">
        <v>75829</v>
      </c>
      <c r="N70" s="124"/>
      <c r="O70" s="124"/>
    </row>
    <row r="71" spans="1:15" x14ac:dyDescent="0.25">
      <c r="B71" s="129" t="s">
        <v>188</v>
      </c>
      <c r="C71" s="129" t="s">
        <v>190</v>
      </c>
      <c r="D71" s="287"/>
      <c r="E71" s="129" t="s">
        <v>191</v>
      </c>
      <c r="F71" s="129" t="s">
        <v>191</v>
      </c>
      <c r="G71" s="3" t="str">
        <f>VLOOKUP(F71,class!A$1:B$460,2,FALSE)</f>
        <v>London Borough</v>
      </c>
      <c r="H71" s="3" t="str">
        <f>IFERROR(VLOOKUP(F71,classifications!A$3:C$335,3,FALSE),VLOOKUP(F71,classifications!I$2:K$28,3,FALSE))</f>
        <v>Predominantly Urban</v>
      </c>
      <c r="I71" s="124">
        <v>9938</v>
      </c>
      <c r="J71" s="124">
        <v>8901</v>
      </c>
      <c r="K71" s="124">
        <v>0</v>
      </c>
      <c r="L71" s="124">
        <v>134106.6454816286</v>
      </c>
      <c r="M71" s="124">
        <v>152945.6454816286</v>
      </c>
      <c r="N71" s="124"/>
      <c r="O71" s="124"/>
    </row>
    <row r="72" spans="1:15" x14ac:dyDescent="0.25">
      <c r="B72" s="129" t="s">
        <v>192</v>
      </c>
      <c r="C72" s="129" t="s">
        <v>194</v>
      </c>
      <c r="D72" s="287"/>
      <c r="E72" s="129" t="s">
        <v>195</v>
      </c>
      <c r="F72" s="129" t="s">
        <v>195</v>
      </c>
      <c r="G72" s="3" t="str">
        <f>VLOOKUP(F72,class!A$1:B$460,2,FALSE)</f>
        <v>London Borough</v>
      </c>
      <c r="H72" s="3" t="str">
        <f>IFERROR(VLOOKUP(F72,classifications!A$3:C$335,3,FALSE),VLOOKUP(F72,classifications!I$2:K$28,3,FALSE))</f>
        <v>Predominantly Urban</v>
      </c>
      <c r="I72" s="124">
        <v>207</v>
      </c>
      <c r="J72" s="124">
        <v>13997</v>
      </c>
      <c r="K72" s="124">
        <v>0</v>
      </c>
      <c r="L72" s="124">
        <v>84187</v>
      </c>
      <c r="M72" s="124">
        <v>98391</v>
      </c>
      <c r="N72" s="124"/>
      <c r="O72" s="124"/>
    </row>
    <row r="73" spans="1:15" x14ac:dyDescent="0.25">
      <c r="B73" s="129" t="s">
        <v>196</v>
      </c>
      <c r="C73" s="129" t="s">
        <v>198</v>
      </c>
      <c r="D73" s="287"/>
      <c r="E73" s="129" t="s">
        <v>199</v>
      </c>
      <c r="F73" s="129" t="s">
        <v>199</v>
      </c>
      <c r="G73" s="3" t="str">
        <f>VLOOKUP(F73,class!A$1:B$460,2,FALSE)</f>
        <v>London Borough</v>
      </c>
      <c r="H73" s="3" t="str">
        <f>IFERROR(VLOOKUP(F73,classifications!A$3:C$335,3,FALSE),VLOOKUP(F73,classifications!I$2:K$28,3,FALSE))</f>
        <v>Predominantly Urban</v>
      </c>
      <c r="I73" s="124">
        <v>8345</v>
      </c>
      <c r="J73" s="124">
        <v>18585</v>
      </c>
      <c r="K73" s="124">
        <v>507</v>
      </c>
      <c r="L73" s="124">
        <v>93011</v>
      </c>
      <c r="M73" s="124">
        <v>120448</v>
      </c>
      <c r="N73" s="124"/>
      <c r="O73" s="124"/>
    </row>
    <row r="74" spans="1:15" x14ac:dyDescent="0.25">
      <c r="B74" s="129" t="s">
        <v>200</v>
      </c>
      <c r="C74" s="129" t="s">
        <v>202</v>
      </c>
      <c r="D74" s="287"/>
      <c r="E74" s="129" t="s">
        <v>203</v>
      </c>
      <c r="F74" s="129" t="s">
        <v>203</v>
      </c>
      <c r="G74" s="3" t="str">
        <f>VLOOKUP(F74,class!A$1:B$460,2,FALSE)</f>
        <v>London Borough</v>
      </c>
      <c r="H74" s="3" t="str">
        <f>IFERROR(VLOOKUP(F74,classifications!A$3:C$335,3,FALSE),VLOOKUP(F74,classifications!I$2:K$28,3,FALSE))</f>
        <v>Predominantly Urban</v>
      </c>
      <c r="I74" s="124">
        <v>62</v>
      </c>
      <c r="J74" s="124">
        <v>19073</v>
      </c>
      <c r="K74" s="124">
        <v>0</v>
      </c>
      <c r="L74" s="124">
        <v>120549</v>
      </c>
      <c r="M74" s="124">
        <v>139684</v>
      </c>
      <c r="N74" s="124"/>
      <c r="O74" s="124"/>
    </row>
    <row r="75" spans="1:15" x14ac:dyDescent="0.25">
      <c r="B75" s="129" t="s">
        <v>204</v>
      </c>
      <c r="C75" s="129" t="s">
        <v>206</v>
      </c>
      <c r="D75" s="287"/>
      <c r="E75" s="129" t="s">
        <v>207</v>
      </c>
      <c r="F75" s="129" t="s">
        <v>207</v>
      </c>
      <c r="G75" s="3" t="str">
        <f>VLOOKUP(F75,class!A$1:B$460,2,FALSE)</f>
        <v>London Borough</v>
      </c>
      <c r="H75" s="3" t="str">
        <f>IFERROR(VLOOKUP(F75,classifications!A$3:C$335,3,FALSE),VLOOKUP(F75,classifications!I$2:K$28,3,FALSE))</f>
        <v>Predominantly Urban</v>
      </c>
      <c r="I75" s="124">
        <v>23446</v>
      </c>
      <c r="J75" s="124">
        <v>12025</v>
      </c>
      <c r="K75" s="124">
        <v>0</v>
      </c>
      <c r="L75" s="124">
        <v>70127</v>
      </c>
      <c r="M75" s="124">
        <v>105598</v>
      </c>
      <c r="N75" s="124"/>
      <c r="O75" s="124"/>
    </row>
    <row r="76" spans="1:15" x14ac:dyDescent="0.25">
      <c r="B76" s="129" t="s">
        <v>208</v>
      </c>
      <c r="C76" s="129" t="s">
        <v>210</v>
      </c>
      <c r="D76" s="287"/>
      <c r="E76" s="129" t="s">
        <v>211</v>
      </c>
      <c r="F76" s="129" t="s">
        <v>211</v>
      </c>
      <c r="G76" s="3" t="str">
        <f>VLOOKUP(F76,class!A$1:B$460,2,FALSE)</f>
        <v>London Borough</v>
      </c>
      <c r="H76" s="3" t="str">
        <f>IFERROR(VLOOKUP(F76,classifications!A$3:C$335,3,FALSE),VLOOKUP(F76,classifications!I$2:K$28,3,FALSE))</f>
        <v>Predominantly Urban</v>
      </c>
      <c r="I76" s="124">
        <v>456</v>
      </c>
      <c r="J76" s="124">
        <v>230</v>
      </c>
      <c r="K76" s="124">
        <v>0</v>
      </c>
      <c r="L76" s="124">
        <v>5820</v>
      </c>
      <c r="M76" s="124">
        <v>6506</v>
      </c>
      <c r="N76" s="124"/>
      <c r="O76" s="124"/>
    </row>
    <row r="77" spans="1:15" x14ac:dyDescent="0.25">
      <c r="B77" s="129" t="s">
        <v>212</v>
      </c>
      <c r="C77" s="129" t="s">
        <v>214</v>
      </c>
      <c r="D77" s="287"/>
      <c r="E77" s="129" t="s">
        <v>215</v>
      </c>
      <c r="F77" s="129" t="s">
        <v>215</v>
      </c>
      <c r="G77" s="3" t="str">
        <f>VLOOKUP(F77,class!A$1:B$460,2,FALSE)</f>
        <v>London Borough</v>
      </c>
      <c r="H77" s="3" t="str">
        <f>IFERROR(VLOOKUP(F77,classifications!A$3:C$335,3,FALSE),VLOOKUP(F77,classifications!I$2:K$28,3,FALSE))</f>
        <v>Predominantly Urban</v>
      </c>
      <c r="I77" s="124">
        <v>13475</v>
      </c>
      <c r="J77" s="124">
        <v>13103</v>
      </c>
      <c r="K77" s="124">
        <v>1</v>
      </c>
      <c r="L77" s="124">
        <v>134481</v>
      </c>
      <c r="M77" s="124">
        <v>161060</v>
      </c>
      <c r="N77" s="124"/>
      <c r="O77" s="124"/>
    </row>
    <row r="78" spans="1:15" x14ac:dyDescent="0.25">
      <c r="B78" s="129" t="s">
        <v>216</v>
      </c>
      <c r="C78" s="129" t="s">
        <v>218</v>
      </c>
      <c r="D78" s="287"/>
      <c r="E78" s="129" t="s">
        <v>219</v>
      </c>
      <c r="F78" s="129" t="s">
        <v>219</v>
      </c>
      <c r="G78" s="3" t="str">
        <f>VLOOKUP(F78,class!A$1:B$460,2,FALSE)</f>
        <v>London Borough</v>
      </c>
      <c r="H78" s="3" t="str">
        <f>IFERROR(VLOOKUP(F78,classifications!A$3:C$335,3,FALSE),VLOOKUP(F78,classifications!I$2:K$28,3,FALSE))</f>
        <v>Predominantly Urban</v>
      </c>
      <c r="I78" s="124">
        <v>11747</v>
      </c>
      <c r="J78" s="124">
        <v>12171</v>
      </c>
      <c r="K78" s="124">
        <v>49</v>
      </c>
      <c r="L78" s="124">
        <v>111338</v>
      </c>
      <c r="M78" s="124">
        <v>135305</v>
      </c>
      <c r="N78" s="124"/>
      <c r="O78" s="124"/>
    </row>
    <row r="79" spans="1:15" x14ac:dyDescent="0.25">
      <c r="B79" s="129" t="s">
        <v>220</v>
      </c>
      <c r="C79" s="129" t="s">
        <v>222</v>
      </c>
      <c r="D79" s="287"/>
      <c r="E79" s="129" t="s">
        <v>223</v>
      </c>
      <c r="F79" s="129" t="s">
        <v>223</v>
      </c>
      <c r="G79" s="3" t="str">
        <f>VLOOKUP(F79,class!A$1:B$460,2,FALSE)</f>
        <v>London Borough</v>
      </c>
      <c r="H79" s="3" t="str">
        <f>IFERROR(VLOOKUP(F79,classifications!A$3:C$335,3,FALSE),VLOOKUP(F79,classifications!I$2:K$28,3,FALSE))</f>
        <v>Predominantly Urban</v>
      </c>
      <c r="I79" s="124">
        <v>10157</v>
      </c>
      <c r="J79" s="124">
        <v>8566</v>
      </c>
      <c r="K79" s="124">
        <v>31</v>
      </c>
      <c r="L79" s="124">
        <v>107501</v>
      </c>
      <c r="M79" s="124">
        <v>126255</v>
      </c>
      <c r="N79" s="124"/>
      <c r="O79" s="124"/>
    </row>
    <row r="80" spans="1:15" x14ac:dyDescent="0.25">
      <c r="B80" s="129" t="s">
        <v>224</v>
      </c>
      <c r="C80" s="129" t="s">
        <v>226</v>
      </c>
      <c r="D80" s="287"/>
      <c r="E80" s="129" t="s">
        <v>227</v>
      </c>
      <c r="F80" s="129" t="s">
        <v>227</v>
      </c>
      <c r="G80" s="3" t="str">
        <f>VLOOKUP(F80,class!A$1:B$460,2,FALSE)</f>
        <v>London Borough</v>
      </c>
      <c r="H80" s="3" t="str">
        <f>IFERROR(VLOOKUP(F80,classifications!A$3:C$335,3,FALSE),VLOOKUP(F80,classifications!I$2:K$28,3,FALSE))</f>
        <v>Predominantly Urban</v>
      </c>
      <c r="I80" s="124">
        <v>20883</v>
      </c>
      <c r="J80" s="124">
        <v>14630</v>
      </c>
      <c r="K80" s="124">
        <v>393</v>
      </c>
      <c r="L80" s="124">
        <v>78492</v>
      </c>
      <c r="M80" s="124">
        <v>114398</v>
      </c>
      <c r="N80" s="124"/>
      <c r="O80" s="124"/>
    </row>
    <row r="81" spans="2:15" x14ac:dyDescent="0.25">
      <c r="B81" s="129" t="s">
        <v>228</v>
      </c>
      <c r="C81" s="129" t="s">
        <v>230</v>
      </c>
      <c r="D81" s="287"/>
      <c r="E81" s="129" t="s">
        <v>231</v>
      </c>
      <c r="F81" s="129" t="s">
        <v>231</v>
      </c>
      <c r="G81" s="3" t="str">
        <f>VLOOKUP(F81,class!A$1:B$460,2,FALSE)</f>
        <v>London Borough</v>
      </c>
      <c r="H81" s="3" t="str">
        <f>IFERROR(VLOOKUP(F81,classifications!A$3:C$335,3,FALSE),VLOOKUP(F81,classifications!I$2:K$28,3,FALSE))</f>
        <v>Predominantly Urban</v>
      </c>
      <c r="I81" s="124">
        <v>21723</v>
      </c>
      <c r="J81" s="124">
        <v>23739</v>
      </c>
      <c r="K81" s="124">
        <v>0</v>
      </c>
      <c r="L81" s="124">
        <v>66096.601864181095</v>
      </c>
      <c r="M81" s="124">
        <v>111558.6018641811</v>
      </c>
      <c r="N81" s="124"/>
      <c r="O81" s="124"/>
    </row>
    <row r="82" spans="2:15" x14ac:dyDescent="0.25">
      <c r="B82" s="129" t="s">
        <v>232</v>
      </c>
      <c r="C82" s="129" t="s">
        <v>234</v>
      </c>
      <c r="D82" s="287"/>
      <c r="E82" s="129" t="s">
        <v>235</v>
      </c>
      <c r="F82" s="129" t="s">
        <v>235</v>
      </c>
      <c r="G82" s="3" t="str">
        <f>VLOOKUP(F82,class!A$1:B$460,2,FALSE)</f>
        <v>London Borough</v>
      </c>
      <c r="H82" s="3" t="str">
        <f>IFERROR(VLOOKUP(F82,classifications!A$3:C$335,3,FALSE),VLOOKUP(F82,classifications!I$2:K$28,3,FALSE))</f>
        <v>Predominantly Urban</v>
      </c>
      <c r="I82" s="124">
        <v>12141</v>
      </c>
      <c r="J82" s="124">
        <v>13243</v>
      </c>
      <c r="K82" s="124">
        <v>43</v>
      </c>
      <c r="L82" s="124">
        <v>63759</v>
      </c>
      <c r="M82" s="124">
        <v>89186</v>
      </c>
      <c r="N82" s="124"/>
      <c r="O82" s="124"/>
    </row>
    <row r="83" spans="2:15" x14ac:dyDescent="0.25">
      <c r="B83" s="129" t="s">
        <v>236</v>
      </c>
      <c r="C83" s="129" t="s">
        <v>238</v>
      </c>
      <c r="D83" s="287"/>
      <c r="E83" s="129" t="s">
        <v>239</v>
      </c>
      <c r="F83" s="129" t="s">
        <v>239</v>
      </c>
      <c r="G83" s="3" t="str">
        <f>VLOOKUP(F83,class!A$1:B$460,2,FALSE)</f>
        <v>London Borough</v>
      </c>
      <c r="H83" s="3" t="str">
        <f>IFERROR(VLOOKUP(F83,classifications!A$3:C$335,3,FALSE),VLOOKUP(F83,classifications!I$2:K$28,3,FALSE))</f>
        <v>Predominantly Urban</v>
      </c>
      <c r="I83" s="124">
        <v>15049</v>
      </c>
      <c r="J83" s="124">
        <v>11907</v>
      </c>
      <c r="K83" s="124">
        <v>80</v>
      </c>
      <c r="L83" s="124">
        <v>82352</v>
      </c>
      <c r="M83" s="124">
        <v>109388</v>
      </c>
      <c r="N83" s="124"/>
      <c r="O83" s="124"/>
    </row>
    <row r="84" spans="2:15" x14ac:dyDescent="0.25">
      <c r="B84" s="129" t="s">
        <v>240</v>
      </c>
      <c r="C84" s="129" t="s">
        <v>242</v>
      </c>
      <c r="D84" s="287"/>
      <c r="E84" s="129" t="s">
        <v>243</v>
      </c>
      <c r="F84" s="129" t="s">
        <v>243</v>
      </c>
      <c r="G84" s="3" t="str">
        <f>VLOOKUP(F84,class!A$1:B$460,2,FALSE)</f>
        <v>London Borough</v>
      </c>
      <c r="H84" s="3" t="str">
        <f>IFERROR(VLOOKUP(F84,classifications!A$3:C$335,3,FALSE),VLOOKUP(F84,classifications!I$2:K$28,3,FALSE))</f>
        <v>Predominantly Urban</v>
      </c>
      <c r="I84" s="124">
        <v>4773</v>
      </c>
      <c r="J84" s="124">
        <v>4364</v>
      </c>
      <c r="K84" s="124">
        <v>187</v>
      </c>
      <c r="L84" s="124">
        <v>82585</v>
      </c>
      <c r="M84" s="124">
        <v>91909</v>
      </c>
      <c r="N84" s="124"/>
      <c r="O84" s="124"/>
    </row>
    <row r="85" spans="2:15" x14ac:dyDescent="0.25">
      <c r="B85" s="129" t="s">
        <v>244</v>
      </c>
      <c r="C85" s="129" t="s">
        <v>246</v>
      </c>
      <c r="D85" s="287"/>
      <c r="E85" s="129" t="s">
        <v>247</v>
      </c>
      <c r="F85" s="129" t="s">
        <v>247</v>
      </c>
      <c r="G85" s="3" t="str">
        <f>VLOOKUP(F85,class!A$1:B$460,2,FALSE)</f>
        <v>London Borough</v>
      </c>
      <c r="H85" s="3" t="str">
        <f>IFERROR(VLOOKUP(F85,classifications!A$3:C$335,3,FALSE),VLOOKUP(F85,classifications!I$2:K$28,3,FALSE))</f>
        <v>Predominantly Urban</v>
      </c>
      <c r="I85" s="124">
        <v>9298</v>
      </c>
      <c r="J85" s="124">
        <v>4589</v>
      </c>
      <c r="K85" s="124">
        <v>0</v>
      </c>
      <c r="L85" s="124">
        <v>88572</v>
      </c>
      <c r="M85" s="124">
        <v>102459</v>
      </c>
      <c r="N85" s="124"/>
      <c r="O85" s="124"/>
    </row>
    <row r="86" spans="2:15" x14ac:dyDescent="0.25">
      <c r="B86" s="129" t="s">
        <v>248</v>
      </c>
      <c r="C86" s="129" t="s">
        <v>250</v>
      </c>
      <c r="D86" s="287"/>
      <c r="E86" s="129" t="s">
        <v>251</v>
      </c>
      <c r="F86" s="129" t="s">
        <v>251</v>
      </c>
      <c r="G86" s="3" t="str">
        <f>VLOOKUP(F86,class!A$1:B$460,2,FALSE)</f>
        <v>London Borough</v>
      </c>
      <c r="H86" s="3" t="str">
        <f>IFERROR(VLOOKUP(F86,classifications!A$3:C$335,3,FALSE),VLOOKUP(F86,classifications!I$2:K$28,3,FALSE))</f>
        <v>Predominantly Urban</v>
      </c>
      <c r="I86" s="124">
        <v>10086</v>
      </c>
      <c r="J86" s="124">
        <v>7622</v>
      </c>
      <c r="K86" s="124">
        <v>797</v>
      </c>
      <c r="L86" s="124">
        <v>92229</v>
      </c>
      <c r="M86" s="124">
        <v>110734</v>
      </c>
      <c r="N86" s="124"/>
      <c r="O86" s="124"/>
    </row>
    <row r="87" spans="2:15" x14ac:dyDescent="0.25">
      <c r="B87" s="129" t="s">
        <v>252</v>
      </c>
      <c r="C87" s="129" t="s">
        <v>254</v>
      </c>
      <c r="D87" s="287"/>
      <c r="E87" s="129" t="s">
        <v>255</v>
      </c>
      <c r="F87" s="129" t="s">
        <v>255</v>
      </c>
      <c r="G87" s="3" t="str">
        <f>VLOOKUP(F87,class!A$1:B$460,2,FALSE)</f>
        <v>London Borough</v>
      </c>
      <c r="H87" s="3" t="str">
        <f>IFERROR(VLOOKUP(F87,classifications!A$3:C$335,3,FALSE),VLOOKUP(F87,classifications!I$2:K$28,3,FALSE))</f>
        <v>Predominantly Urban</v>
      </c>
      <c r="I87" s="124">
        <v>13085</v>
      </c>
      <c r="J87" s="124">
        <v>8488</v>
      </c>
      <c r="K87" s="124">
        <v>5606</v>
      </c>
      <c r="L87" s="124">
        <v>74659</v>
      </c>
      <c r="M87" s="124">
        <v>101838</v>
      </c>
      <c r="N87" s="124"/>
      <c r="O87" s="124"/>
    </row>
    <row r="88" spans="2:15" x14ac:dyDescent="0.25">
      <c r="B88" s="129" t="s">
        <v>256</v>
      </c>
      <c r="C88" s="129" t="s">
        <v>258</v>
      </c>
      <c r="D88" s="287"/>
      <c r="E88" s="129" t="s">
        <v>259</v>
      </c>
      <c r="F88" s="129" t="s">
        <v>259</v>
      </c>
      <c r="G88" s="3" t="str">
        <f>VLOOKUP(F88,class!A$1:B$460,2,FALSE)</f>
        <v>London Borough</v>
      </c>
      <c r="H88" s="3" t="str">
        <f>IFERROR(VLOOKUP(F88,classifications!A$3:C$335,3,FALSE),VLOOKUP(F88,classifications!I$2:K$28,3,FALSE))</f>
        <v>Predominantly Urban</v>
      </c>
      <c r="I88" s="124">
        <v>25336</v>
      </c>
      <c r="J88" s="124">
        <v>16093</v>
      </c>
      <c r="K88" s="124">
        <v>0</v>
      </c>
      <c r="L88" s="124">
        <v>62311</v>
      </c>
      <c r="M88" s="124">
        <v>103740</v>
      </c>
      <c r="N88" s="124"/>
      <c r="O88" s="124"/>
    </row>
    <row r="89" spans="2:15" x14ac:dyDescent="0.25">
      <c r="B89" s="129" t="s">
        <v>260</v>
      </c>
      <c r="C89" s="129" t="s">
        <v>262</v>
      </c>
      <c r="D89" s="287"/>
      <c r="E89" s="129" t="s">
        <v>263</v>
      </c>
      <c r="F89" s="129" t="s">
        <v>263</v>
      </c>
      <c r="G89" s="3" t="str">
        <f>VLOOKUP(F89,class!A$1:B$460,2,FALSE)</f>
        <v>London Borough</v>
      </c>
      <c r="H89" s="3" t="str">
        <f>IFERROR(VLOOKUP(F89,classifications!A$3:C$335,3,FALSE),VLOOKUP(F89,classifications!I$2:K$28,3,FALSE))</f>
        <v>Predominantly Urban</v>
      </c>
      <c r="I89" s="124">
        <v>6883</v>
      </c>
      <c r="J89" s="124">
        <v>12888</v>
      </c>
      <c r="K89" s="124">
        <v>0</v>
      </c>
      <c r="L89" s="124">
        <v>67955</v>
      </c>
      <c r="M89" s="124">
        <v>87726</v>
      </c>
      <c r="N89" s="124"/>
      <c r="O89" s="124"/>
    </row>
    <row r="90" spans="2:15" x14ac:dyDescent="0.25">
      <c r="B90" s="129" t="s">
        <v>264</v>
      </c>
      <c r="C90" s="129" t="s">
        <v>266</v>
      </c>
      <c r="D90" s="287"/>
      <c r="E90" s="129" t="s">
        <v>267</v>
      </c>
      <c r="F90" s="129" t="s">
        <v>267</v>
      </c>
      <c r="G90" s="3" t="str">
        <f>VLOOKUP(F90,class!A$1:B$460,2,FALSE)</f>
        <v>London Borough</v>
      </c>
      <c r="H90" s="3" t="str">
        <f>IFERROR(VLOOKUP(F90,classifications!A$3:C$335,3,FALSE),VLOOKUP(F90,classifications!I$2:K$28,3,FALSE))</f>
        <v>Predominantly Urban</v>
      </c>
      <c r="I90" s="124">
        <v>4613</v>
      </c>
      <c r="J90" s="124">
        <v>2789</v>
      </c>
      <c r="K90" s="124">
        <v>0</v>
      </c>
      <c r="L90" s="124">
        <v>60240</v>
      </c>
      <c r="M90" s="124">
        <v>67642</v>
      </c>
      <c r="N90" s="124"/>
      <c r="O90" s="124"/>
    </row>
    <row r="91" spans="2:15" x14ac:dyDescent="0.25">
      <c r="B91" s="129" t="s">
        <v>268</v>
      </c>
      <c r="C91" s="129" t="s">
        <v>270</v>
      </c>
      <c r="D91" s="287"/>
      <c r="E91" s="129" t="s">
        <v>271</v>
      </c>
      <c r="F91" s="129" t="s">
        <v>271</v>
      </c>
      <c r="G91" s="3" t="str">
        <f>VLOOKUP(F91,class!A$1:B$460,2,FALSE)</f>
        <v>London Borough</v>
      </c>
      <c r="H91" s="3" t="str">
        <f>IFERROR(VLOOKUP(F91,classifications!A$3:C$335,3,FALSE),VLOOKUP(F91,classifications!I$2:K$28,3,FALSE))</f>
        <v>Predominantly Urban</v>
      </c>
      <c r="I91" s="124">
        <v>24047</v>
      </c>
      <c r="J91" s="124">
        <v>24465</v>
      </c>
      <c r="K91" s="124">
        <v>297</v>
      </c>
      <c r="L91" s="124">
        <v>92698</v>
      </c>
      <c r="M91" s="124">
        <v>141507</v>
      </c>
      <c r="N91" s="124"/>
      <c r="O91" s="124"/>
    </row>
    <row r="92" spans="2:15" x14ac:dyDescent="0.25">
      <c r="B92" s="129" t="s">
        <v>272</v>
      </c>
      <c r="C92" s="129" t="s">
        <v>274</v>
      </c>
      <c r="D92" s="287"/>
      <c r="E92" s="129" t="s">
        <v>275</v>
      </c>
      <c r="F92" s="129" t="s">
        <v>275</v>
      </c>
      <c r="G92" s="3" t="str">
        <f>VLOOKUP(F92,class!A$1:B$460,2,FALSE)</f>
        <v>London Borough</v>
      </c>
      <c r="H92" s="3" t="str">
        <f>IFERROR(VLOOKUP(F92,classifications!A$3:C$335,3,FALSE),VLOOKUP(F92,classifications!I$2:K$28,3,FALSE))</f>
        <v>Predominantly Urban</v>
      </c>
      <c r="I92" s="124">
        <v>14117</v>
      </c>
      <c r="J92" s="124">
        <v>23104</v>
      </c>
      <c r="K92" s="124">
        <v>0</v>
      </c>
      <c r="L92" s="124">
        <v>90894</v>
      </c>
      <c r="M92" s="124">
        <v>128115</v>
      </c>
      <c r="N92" s="124"/>
      <c r="O92" s="124"/>
    </row>
    <row r="93" spans="2:15" x14ac:dyDescent="0.25">
      <c r="B93" s="129" t="s">
        <v>276</v>
      </c>
      <c r="C93" s="129" t="s">
        <v>278</v>
      </c>
      <c r="D93" s="287"/>
      <c r="E93" s="129" t="s">
        <v>279</v>
      </c>
      <c r="F93" s="129" t="s">
        <v>279</v>
      </c>
      <c r="G93" s="3" t="str">
        <f>VLOOKUP(F93,class!A$1:B$460,2,FALSE)</f>
        <v>London Borough</v>
      </c>
      <c r="H93" s="3" t="str">
        <f>IFERROR(VLOOKUP(F93,classifications!A$3:C$335,3,FALSE),VLOOKUP(F93,classifications!I$2:K$28,3,FALSE))</f>
        <v>Predominantly Urban</v>
      </c>
      <c r="I93" s="124">
        <v>83</v>
      </c>
      <c r="J93" s="124">
        <v>11361</v>
      </c>
      <c r="K93" s="124">
        <v>30</v>
      </c>
      <c r="L93" s="124">
        <v>73096</v>
      </c>
      <c r="M93" s="124">
        <v>84570</v>
      </c>
      <c r="N93" s="124"/>
      <c r="O93" s="124"/>
    </row>
    <row r="94" spans="2:15" x14ac:dyDescent="0.25">
      <c r="B94" s="129" t="s">
        <v>280</v>
      </c>
      <c r="C94" s="129" t="s">
        <v>282</v>
      </c>
      <c r="D94" s="287"/>
      <c r="E94" s="129" t="s">
        <v>283</v>
      </c>
      <c r="F94" s="129" t="s">
        <v>283</v>
      </c>
      <c r="G94" s="3" t="str">
        <f>VLOOKUP(F94,class!A$1:B$460,2,FALSE)</f>
        <v>London Borough</v>
      </c>
      <c r="H94" s="3" t="str">
        <f>IFERROR(VLOOKUP(F94,classifications!A$3:C$335,3,FALSE),VLOOKUP(F94,classifications!I$2:K$28,3,FALSE))</f>
        <v>Predominantly Urban</v>
      </c>
      <c r="I94" s="124">
        <v>15397</v>
      </c>
      <c r="J94" s="124">
        <v>13897</v>
      </c>
      <c r="K94" s="124">
        <v>293</v>
      </c>
      <c r="L94" s="124">
        <v>87392</v>
      </c>
      <c r="M94" s="124">
        <v>116979</v>
      </c>
      <c r="N94" s="124"/>
      <c r="O94" s="124"/>
    </row>
    <row r="95" spans="2:15" x14ac:dyDescent="0.25">
      <c r="B95" s="129" t="s">
        <v>284</v>
      </c>
      <c r="C95" s="129" t="s">
        <v>286</v>
      </c>
      <c r="D95" s="287"/>
      <c r="E95" s="129" t="s">
        <v>287</v>
      </c>
      <c r="F95" s="129" t="s">
        <v>287</v>
      </c>
      <c r="G95" s="3" t="str">
        <f>VLOOKUP(F95,class!A$1:B$460,2,FALSE)</f>
        <v>London Borough</v>
      </c>
      <c r="H95" s="3" t="str">
        <f>IFERROR(VLOOKUP(F95,classifications!A$3:C$335,3,FALSE),VLOOKUP(F95,classifications!I$2:K$28,3,FALSE))</f>
        <v>Predominantly Urban</v>
      </c>
      <c r="I95" s="124">
        <v>4457</v>
      </c>
      <c r="J95" s="124">
        <v>4847</v>
      </c>
      <c r="K95" s="124">
        <v>0</v>
      </c>
      <c r="L95" s="124">
        <v>95384</v>
      </c>
      <c r="M95" s="124">
        <v>104688</v>
      </c>
      <c r="N95" s="124"/>
      <c r="O95" s="124"/>
    </row>
    <row r="96" spans="2:15" x14ac:dyDescent="0.25">
      <c r="B96" s="129" t="s">
        <v>288</v>
      </c>
      <c r="C96" s="129" t="s">
        <v>290</v>
      </c>
      <c r="D96" s="287"/>
      <c r="E96" s="129" t="s">
        <v>291</v>
      </c>
      <c r="F96" s="129" t="s">
        <v>291</v>
      </c>
      <c r="G96" s="3" t="str">
        <f>VLOOKUP(F96,class!A$1:B$460,2,FALSE)</f>
        <v>London Borough</v>
      </c>
      <c r="H96" s="3" t="str">
        <f>IFERROR(VLOOKUP(F96,classifications!A$3:C$335,3,FALSE),VLOOKUP(F96,classifications!I$2:K$28,3,FALSE))</f>
        <v>Predominantly Urban</v>
      </c>
      <c r="I96" s="124">
        <v>0</v>
      </c>
      <c r="J96" s="124">
        <v>9932</v>
      </c>
      <c r="K96" s="124">
        <v>40</v>
      </c>
      <c r="L96" s="124">
        <v>75592</v>
      </c>
      <c r="M96" s="124">
        <v>85564</v>
      </c>
      <c r="N96" s="124"/>
      <c r="O96" s="124"/>
    </row>
    <row r="97" spans="1:15" x14ac:dyDescent="0.25">
      <c r="B97" s="129" t="s">
        <v>292</v>
      </c>
      <c r="C97" s="129" t="s">
        <v>294</v>
      </c>
      <c r="D97" s="287"/>
      <c r="E97" s="129" t="s">
        <v>295</v>
      </c>
      <c r="F97" s="129" t="s">
        <v>295</v>
      </c>
      <c r="G97" s="3" t="str">
        <f>VLOOKUP(F97,class!A$1:B$460,2,FALSE)</f>
        <v>London Borough</v>
      </c>
      <c r="H97" s="3" t="str">
        <f>IFERROR(VLOOKUP(F97,classifications!A$3:C$335,3,FALSE),VLOOKUP(F97,classifications!I$2:K$28,3,FALSE))</f>
        <v>Predominantly Urban</v>
      </c>
      <c r="I97" s="124">
        <v>38104</v>
      </c>
      <c r="J97" s="124">
        <v>17282</v>
      </c>
      <c r="K97" s="124">
        <v>135</v>
      </c>
      <c r="L97" s="124">
        <v>80657</v>
      </c>
      <c r="M97" s="124">
        <v>136178</v>
      </c>
      <c r="N97" s="124"/>
      <c r="O97" s="124"/>
    </row>
    <row r="98" spans="1:15" x14ac:dyDescent="0.25">
      <c r="B98" s="129" t="s">
        <v>296</v>
      </c>
      <c r="C98" s="129" t="s">
        <v>298</v>
      </c>
      <c r="D98" s="287"/>
      <c r="E98" s="129" t="s">
        <v>299</v>
      </c>
      <c r="F98" s="129" t="s">
        <v>299</v>
      </c>
      <c r="G98" s="3" t="str">
        <f>VLOOKUP(F98,class!A$1:B$460,2,FALSE)</f>
        <v>London Borough</v>
      </c>
      <c r="H98" s="3" t="str">
        <f>IFERROR(VLOOKUP(F98,classifications!A$3:C$335,3,FALSE),VLOOKUP(F98,classifications!I$2:K$28,3,FALSE))</f>
        <v>Predominantly Urban</v>
      </c>
      <c r="I98" s="124">
        <v>5926</v>
      </c>
      <c r="J98" s="124">
        <v>5957</v>
      </c>
      <c r="K98" s="124">
        <v>31</v>
      </c>
      <c r="L98" s="124">
        <v>71639</v>
      </c>
      <c r="M98" s="124">
        <v>83553</v>
      </c>
      <c r="N98" s="124"/>
      <c r="O98" s="124"/>
    </row>
    <row r="99" spans="1:15" x14ac:dyDescent="0.25">
      <c r="B99" s="129" t="s">
        <v>300</v>
      </c>
      <c r="C99" s="129" t="s">
        <v>302</v>
      </c>
      <c r="D99" s="287"/>
      <c r="E99" s="129" t="s">
        <v>303</v>
      </c>
      <c r="F99" s="129" t="s">
        <v>303</v>
      </c>
      <c r="G99" s="3" t="str">
        <f>VLOOKUP(F99,class!A$1:B$460,2,FALSE)</f>
        <v>London Borough</v>
      </c>
      <c r="H99" s="3" t="str">
        <f>IFERROR(VLOOKUP(F99,classifications!A$3:C$335,3,FALSE),VLOOKUP(F99,classifications!I$2:K$28,3,FALSE))</f>
        <v>Predominantly Urban</v>
      </c>
      <c r="I99" s="124">
        <v>11476</v>
      </c>
      <c r="J99" s="124">
        <v>32023</v>
      </c>
      <c r="K99" s="124">
        <v>0</v>
      </c>
      <c r="L99" s="124">
        <v>78040.129261363632</v>
      </c>
      <c r="M99" s="124">
        <v>121539.12926136363</v>
      </c>
      <c r="N99" s="124"/>
      <c r="O99" s="124"/>
    </row>
    <row r="100" spans="1:15" x14ac:dyDescent="0.25">
      <c r="B100" s="129" t="s">
        <v>304</v>
      </c>
      <c r="C100" s="129" t="s">
        <v>306</v>
      </c>
      <c r="D100" s="287"/>
      <c r="E100" s="129" t="s">
        <v>307</v>
      </c>
      <c r="F100" s="129" t="s">
        <v>307</v>
      </c>
      <c r="G100" s="3" t="str">
        <f>VLOOKUP(F100,class!A$1:B$460,2,FALSE)</f>
        <v>London Borough</v>
      </c>
      <c r="H100" s="3" t="str">
        <f>IFERROR(VLOOKUP(F100,classifications!A$3:C$335,3,FALSE),VLOOKUP(F100,classifications!I$2:K$28,3,FALSE))</f>
        <v>Predominantly Urban</v>
      </c>
      <c r="I100" s="124">
        <v>9749</v>
      </c>
      <c r="J100" s="124">
        <v>12373</v>
      </c>
      <c r="K100" s="124">
        <v>0</v>
      </c>
      <c r="L100" s="124">
        <v>81520</v>
      </c>
      <c r="M100" s="124">
        <v>103642</v>
      </c>
      <c r="N100" s="124"/>
      <c r="O100" s="124"/>
    </row>
    <row r="101" spans="1:15" x14ac:dyDescent="0.25">
      <c r="B101" s="129" t="s">
        <v>308</v>
      </c>
      <c r="C101" s="129" t="s">
        <v>310</v>
      </c>
      <c r="D101" s="287"/>
      <c r="E101" s="129" t="s">
        <v>311</v>
      </c>
      <c r="F101" s="129" t="s">
        <v>311</v>
      </c>
      <c r="G101" s="3" t="str">
        <f>VLOOKUP(F101,class!A$1:B$460,2,FALSE)</f>
        <v>London Borough</v>
      </c>
      <c r="H101" s="3" t="str">
        <f>IFERROR(VLOOKUP(F101,classifications!A$3:C$335,3,FALSE),VLOOKUP(F101,classifications!I$2:K$28,3,FALSE))</f>
        <v>Predominantly Urban</v>
      </c>
      <c r="I101" s="124">
        <v>16979</v>
      </c>
      <c r="J101" s="124">
        <v>10886</v>
      </c>
      <c r="K101" s="124">
        <v>408</v>
      </c>
      <c r="L101" s="124">
        <v>119802</v>
      </c>
      <c r="M101" s="124">
        <v>148075</v>
      </c>
      <c r="N101" s="124"/>
      <c r="O101" s="124"/>
    </row>
    <row r="102" spans="1:15" x14ac:dyDescent="0.25">
      <c r="B102" s="129" t="s">
        <v>312</v>
      </c>
      <c r="C102" s="129" t="s">
        <v>314</v>
      </c>
      <c r="D102" s="287"/>
      <c r="E102" s="129" t="s">
        <v>315</v>
      </c>
      <c r="F102" s="129" t="s">
        <v>315</v>
      </c>
      <c r="G102" s="3" t="str">
        <f>VLOOKUP(F102,class!A$1:B$460,2,FALSE)</f>
        <v>London Borough</v>
      </c>
      <c r="H102" s="3" t="str">
        <f>IFERROR(VLOOKUP(F102,classifications!A$3:C$335,3,FALSE),VLOOKUP(F102,classifications!I$2:K$28,3,FALSE))</f>
        <v>Predominantly Urban</v>
      </c>
      <c r="I102" s="124">
        <v>11872</v>
      </c>
      <c r="J102" s="124">
        <v>15075</v>
      </c>
      <c r="K102" s="124">
        <v>205</v>
      </c>
      <c r="L102" s="124">
        <v>98160</v>
      </c>
      <c r="M102" s="124">
        <v>125312</v>
      </c>
      <c r="N102" s="124"/>
      <c r="O102" s="124"/>
    </row>
    <row r="103" spans="1:15" x14ac:dyDescent="0.25">
      <c r="I103" s="124"/>
      <c r="J103" s="124"/>
      <c r="K103" s="124"/>
      <c r="L103" s="124"/>
      <c r="M103" s="124"/>
      <c r="N103" s="124"/>
      <c r="O103" s="124"/>
    </row>
    <row r="104" spans="1:15" x14ac:dyDescent="0.25">
      <c r="A104" s="20" t="s">
        <v>1359</v>
      </c>
      <c r="B104" s="21"/>
      <c r="C104" s="21"/>
      <c r="D104" s="22"/>
      <c r="E104" s="21"/>
      <c r="F104" s="21"/>
      <c r="G104" s="21"/>
      <c r="H104" s="21"/>
      <c r="I104" s="128">
        <v>456355</v>
      </c>
      <c r="J104" s="128">
        <v>655686</v>
      </c>
      <c r="K104" s="128">
        <v>3273</v>
      </c>
      <c r="L104" s="128">
        <v>4087357.1133221849</v>
      </c>
      <c r="M104" s="128">
        <v>5202671.1133221854</v>
      </c>
      <c r="N104" s="124"/>
      <c r="O104" s="124"/>
    </row>
    <row r="105" spans="1:15" x14ac:dyDescent="0.25">
      <c r="I105" s="124"/>
      <c r="J105" s="124"/>
      <c r="K105" s="124"/>
      <c r="L105" s="124"/>
      <c r="M105" s="124"/>
      <c r="N105" s="124"/>
      <c r="O105" s="124"/>
    </row>
    <row r="106" spans="1:15" x14ac:dyDescent="0.25">
      <c r="B106" s="129"/>
      <c r="C106" s="129" t="s">
        <v>317</v>
      </c>
      <c r="D106" s="287" t="s">
        <v>318</v>
      </c>
      <c r="E106" s="129"/>
      <c r="F106" s="129"/>
      <c r="G106" s="129"/>
      <c r="H106" s="129"/>
      <c r="I106" s="130">
        <v>60276</v>
      </c>
      <c r="J106" s="130">
        <v>199146</v>
      </c>
      <c r="K106" s="130">
        <v>296</v>
      </c>
      <c r="L106" s="130">
        <v>964088.78473878175</v>
      </c>
      <c r="M106" s="130">
        <v>1223806.7847387819</v>
      </c>
      <c r="N106" s="124"/>
      <c r="O106" s="124"/>
    </row>
    <row r="107" spans="1:15" x14ac:dyDescent="0.25">
      <c r="B107" s="129" t="s">
        <v>319</v>
      </c>
      <c r="C107" s="129" t="s">
        <v>321</v>
      </c>
      <c r="D107" s="287"/>
      <c r="E107" s="129" t="s">
        <v>322</v>
      </c>
      <c r="F107" s="129" t="s">
        <v>322</v>
      </c>
      <c r="G107" s="3" t="str">
        <f>VLOOKUP(F107,class!A$1:B$460,2,FALSE)</f>
        <v>Metropolitan District</v>
      </c>
      <c r="H107" s="3" t="str">
        <f>IFERROR(VLOOKUP(F107,classifications!A$3:C$335,3,FALSE),VLOOKUP(F107,classifications!I$2:K$28,3,FALSE))</f>
        <v>Predominantly Urban</v>
      </c>
      <c r="I107" s="124">
        <v>0</v>
      </c>
      <c r="J107" s="124">
        <v>25561</v>
      </c>
      <c r="K107" s="124">
        <v>0</v>
      </c>
      <c r="L107" s="124">
        <v>98883</v>
      </c>
      <c r="M107" s="124">
        <v>124444</v>
      </c>
      <c r="N107" s="124"/>
      <c r="O107" s="124"/>
    </row>
    <row r="108" spans="1:15" x14ac:dyDescent="0.25">
      <c r="B108" s="129" t="s">
        <v>323</v>
      </c>
      <c r="C108" s="129" t="s">
        <v>325</v>
      </c>
      <c r="D108" s="287"/>
      <c r="E108" s="129" t="s">
        <v>326</v>
      </c>
      <c r="F108" s="129" t="s">
        <v>326</v>
      </c>
      <c r="G108" s="3" t="str">
        <f>VLOOKUP(F108,class!A$1:B$460,2,FALSE)</f>
        <v>Metropolitan District</v>
      </c>
      <c r="H108" s="3" t="str">
        <f>IFERROR(VLOOKUP(F108,classifications!A$3:C$335,3,FALSE),VLOOKUP(F108,classifications!I$2:K$28,3,FALSE))</f>
        <v>Predominantly Urban</v>
      </c>
      <c r="I108" s="124">
        <v>7940</v>
      </c>
      <c r="J108" s="124">
        <v>4903</v>
      </c>
      <c r="K108" s="124">
        <v>0</v>
      </c>
      <c r="L108" s="124">
        <v>71250</v>
      </c>
      <c r="M108" s="124">
        <v>84093</v>
      </c>
      <c r="N108" s="124"/>
      <c r="O108" s="124"/>
    </row>
    <row r="109" spans="1:15" x14ac:dyDescent="0.25">
      <c r="B109" s="129" t="s">
        <v>327</v>
      </c>
      <c r="C109" s="129" t="s">
        <v>329</v>
      </c>
      <c r="D109" s="287"/>
      <c r="E109" s="129" t="s">
        <v>330</v>
      </c>
      <c r="F109" s="129" t="s">
        <v>330</v>
      </c>
      <c r="G109" s="3" t="str">
        <f>VLOOKUP(F109,class!A$1:B$460,2,FALSE)</f>
        <v>Metropolitan District</v>
      </c>
      <c r="H109" s="3" t="str">
        <f>IFERROR(VLOOKUP(F109,classifications!A$3:C$335,3,FALSE),VLOOKUP(F109,classifications!I$2:K$28,3,FALSE))</f>
        <v>Predominantly Urban</v>
      </c>
      <c r="I109" s="124">
        <v>15845</v>
      </c>
      <c r="J109" s="124">
        <v>51113</v>
      </c>
      <c r="K109" s="124">
        <v>275</v>
      </c>
      <c r="L109" s="124">
        <v>159762</v>
      </c>
      <c r="M109" s="124">
        <v>226995</v>
      </c>
      <c r="N109" s="124"/>
      <c r="O109" s="124"/>
    </row>
    <row r="110" spans="1:15" x14ac:dyDescent="0.25">
      <c r="B110" s="129" t="s">
        <v>331</v>
      </c>
      <c r="C110" s="129" t="s">
        <v>333</v>
      </c>
      <c r="D110" s="287"/>
      <c r="E110" s="129" t="s">
        <v>1957</v>
      </c>
      <c r="F110" s="129" t="s">
        <v>334</v>
      </c>
      <c r="G110" s="3" t="str">
        <f>VLOOKUP(F110,class!A$1:B$460,2,FALSE)</f>
        <v>Metropolitan District</v>
      </c>
      <c r="H110" s="3" t="str">
        <f>IFERROR(VLOOKUP(F110,classifications!A$3:C$335,3,FALSE),VLOOKUP(F110,classifications!I$2:K$28,3,FALSE))</f>
        <v>Predominantly Urban</v>
      </c>
      <c r="I110" s="124">
        <v>2062</v>
      </c>
      <c r="J110" s="124">
        <v>18723</v>
      </c>
      <c r="K110" s="124">
        <v>0</v>
      </c>
      <c r="L110" s="124">
        <v>74720</v>
      </c>
      <c r="M110" s="124">
        <v>95505</v>
      </c>
      <c r="N110" s="124"/>
      <c r="O110" s="124"/>
    </row>
    <row r="111" spans="1:15" x14ac:dyDescent="0.25">
      <c r="B111" s="129" t="s">
        <v>335</v>
      </c>
      <c r="C111" s="129" t="s">
        <v>337</v>
      </c>
      <c r="D111" s="287"/>
      <c r="E111" s="129" t="s">
        <v>338</v>
      </c>
      <c r="F111" s="129" t="s">
        <v>338</v>
      </c>
      <c r="G111" s="3" t="str">
        <f>VLOOKUP(F111,class!A$1:B$460,2,FALSE)</f>
        <v>Metropolitan District</v>
      </c>
      <c r="H111" s="3" t="str">
        <f>IFERROR(VLOOKUP(F111,classifications!A$3:C$335,3,FALSE),VLOOKUP(F111,classifications!I$2:K$28,3,FALSE))</f>
        <v>Predominantly Urban</v>
      </c>
      <c r="I111" s="124">
        <v>0</v>
      </c>
      <c r="J111" s="124">
        <v>20922</v>
      </c>
      <c r="K111" s="124">
        <v>0</v>
      </c>
      <c r="L111" s="124">
        <v>72781</v>
      </c>
      <c r="M111" s="124">
        <v>93703</v>
      </c>
      <c r="N111" s="124"/>
      <c r="O111" s="124"/>
    </row>
    <row r="112" spans="1:15" x14ac:dyDescent="0.25">
      <c r="B112" s="129" t="s">
        <v>339</v>
      </c>
      <c r="C112" s="129" t="s">
        <v>341</v>
      </c>
      <c r="D112" s="287"/>
      <c r="E112" s="129" t="s">
        <v>342</v>
      </c>
      <c r="F112" s="129" t="s">
        <v>342</v>
      </c>
      <c r="G112" s="3" t="str">
        <f>VLOOKUP(F112,class!A$1:B$460,2,FALSE)</f>
        <v>Metropolitan District</v>
      </c>
      <c r="H112" s="3" t="str">
        <f>IFERROR(VLOOKUP(F112,classifications!A$3:C$335,3,FALSE),VLOOKUP(F112,classifications!I$2:K$28,3,FALSE))</f>
        <v>Predominantly Urban</v>
      </c>
      <c r="I112" s="124">
        <v>1227</v>
      </c>
      <c r="J112" s="124">
        <v>29810</v>
      </c>
      <c r="K112" s="124">
        <v>0</v>
      </c>
      <c r="L112" s="124">
        <v>88352</v>
      </c>
      <c r="M112" s="124">
        <v>119389</v>
      </c>
      <c r="N112" s="124"/>
      <c r="O112" s="124"/>
    </row>
    <row r="113" spans="2:15" x14ac:dyDescent="0.25">
      <c r="B113" s="129" t="s">
        <v>343</v>
      </c>
      <c r="C113" s="129" t="s">
        <v>345</v>
      </c>
      <c r="D113" s="287"/>
      <c r="E113" s="129" t="s">
        <v>346</v>
      </c>
      <c r="F113" s="129" t="s">
        <v>346</v>
      </c>
      <c r="G113" s="3" t="str">
        <f>VLOOKUP(F113,class!A$1:B$460,2,FALSE)</f>
        <v>Metropolitan District</v>
      </c>
      <c r="H113" s="3" t="str">
        <f>IFERROR(VLOOKUP(F113,classifications!A$3:C$335,3,FALSE),VLOOKUP(F113,classifications!I$2:K$28,3,FALSE))</f>
        <v>Predominantly Urban</v>
      </c>
      <c r="I113" s="124">
        <v>11306</v>
      </c>
      <c r="J113" s="124">
        <v>6317</v>
      </c>
      <c r="K113" s="124">
        <v>0</v>
      </c>
      <c r="L113" s="124">
        <v>112015</v>
      </c>
      <c r="M113" s="124">
        <v>129638</v>
      </c>
      <c r="N113" s="124"/>
      <c r="O113" s="124"/>
    </row>
    <row r="114" spans="2:15" x14ac:dyDescent="0.25">
      <c r="B114" s="129" t="s">
        <v>347</v>
      </c>
      <c r="C114" s="129" t="s">
        <v>349</v>
      </c>
      <c r="D114" s="287"/>
      <c r="E114" s="129" t="s">
        <v>350</v>
      </c>
      <c r="F114" s="129" t="s">
        <v>350</v>
      </c>
      <c r="G114" s="3" t="str">
        <f>VLOOKUP(F114,class!A$1:B$460,2,FALSE)</f>
        <v>Metropolitan District</v>
      </c>
      <c r="H114" s="3" t="str">
        <f>IFERROR(VLOOKUP(F114,classifications!A$3:C$335,3,FALSE),VLOOKUP(F114,classifications!I$2:K$28,3,FALSE))</f>
        <v>Predominantly Urban</v>
      </c>
      <c r="I114" s="124">
        <v>0</v>
      </c>
      <c r="J114" s="124">
        <v>22221</v>
      </c>
      <c r="K114" s="124">
        <v>0</v>
      </c>
      <c r="L114" s="124">
        <v>80771.784738781702</v>
      </c>
      <c r="M114" s="124">
        <v>102992.7847387817</v>
      </c>
      <c r="N114" s="124"/>
      <c r="O114" s="124"/>
    </row>
    <row r="115" spans="2:15" x14ac:dyDescent="0.25">
      <c r="B115" s="129" t="s">
        <v>351</v>
      </c>
      <c r="C115" s="129" t="s">
        <v>353</v>
      </c>
      <c r="D115" s="287"/>
      <c r="E115" s="129" t="s">
        <v>354</v>
      </c>
      <c r="F115" s="129" t="s">
        <v>354</v>
      </c>
      <c r="G115" s="3" t="str">
        <f>VLOOKUP(F115,class!A$1:B$460,2,FALSE)</f>
        <v>Metropolitan District</v>
      </c>
      <c r="H115" s="3" t="str">
        <f>IFERROR(VLOOKUP(F115,classifications!A$3:C$335,3,FALSE),VLOOKUP(F115,classifications!I$2:K$28,3,FALSE))</f>
        <v>Predominantly Urban</v>
      </c>
      <c r="I115" s="124">
        <v>0</v>
      </c>
      <c r="J115" s="124">
        <v>15554</v>
      </c>
      <c r="K115" s="124">
        <v>0</v>
      </c>
      <c r="L115" s="124">
        <v>84516</v>
      </c>
      <c r="M115" s="124">
        <v>100070</v>
      </c>
      <c r="N115" s="124"/>
      <c r="O115" s="124"/>
    </row>
    <row r="116" spans="2:15" x14ac:dyDescent="0.25">
      <c r="B116" s="129" t="s">
        <v>355</v>
      </c>
      <c r="C116" s="129" t="s">
        <v>357</v>
      </c>
      <c r="D116" s="287"/>
      <c r="E116" s="129" t="s">
        <v>358</v>
      </c>
      <c r="F116" s="129" t="s">
        <v>358</v>
      </c>
      <c r="G116" s="3" t="str">
        <f>VLOOKUP(F116,class!A$1:B$460,2,FALSE)</f>
        <v>Metropolitan District</v>
      </c>
      <c r="H116" s="3" t="str">
        <f>IFERROR(VLOOKUP(F116,classifications!A$3:C$335,3,FALSE),VLOOKUP(F116,classifications!I$2:K$28,3,FALSE))</f>
        <v>Predominantly Urban</v>
      </c>
      <c r="I116" s="124">
        <v>21896</v>
      </c>
      <c r="J116" s="124">
        <v>4022</v>
      </c>
      <c r="K116" s="124">
        <v>21</v>
      </c>
      <c r="L116" s="124">
        <v>121038</v>
      </c>
      <c r="M116" s="124">
        <v>146977</v>
      </c>
      <c r="N116" s="124"/>
      <c r="O116" s="124"/>
    </row>
    <row r="117" spans="2:15" x14ac:dyDescent="0.25">
      <c r="I117" s="124"/>
      <c r="J117" s="124"/>
      <c r="K117" s="124"/>
      <c r="L117" s="124"/>
      <c r="M117" s="124"/>
      <c r="N117" s="124"/>
      <c r="O117" s="124"/>
    </row>
    <row r="118" spans="2:15" x14ac:dyDescent="0.25">
      <c r="B118" s="129"/>
      <c r="C118" s="129" t="s">
        <v>359</v>
      </c>
      <c r="D118" s="287" t="s">
        <v>360</v>
      </c>
      <c r="E118" s="129"/>
      <c r="F118" s="129"/>
      <c r="I118" s="130">
        <v>319</v>
      </c>
      <c r="J118" s="130">
        <v>135264</v>
      </c>
      <c r="K118" s="130">
        <v>4</v>
      </c>
      <c r="L118" s="130">
        <v>519184</v>
      </c>
      <c r="M118" s="130">
        <v>654771</v>
      </c>
      <c r="N118" s="124"/>
      <c r="O118" s="124"/>
    </row>
    <row r="119" spans="2:15" x14ac:dyDescent="0.25">
      <c r="B119" s="129" t="s">
        <v>361</v>
      </c>
      <c r="C119" s="129" t="s">
        <v>363</v>
      </c>
      <c r="D119" s="287"/>
      <c r="E119" s="129" t="s">
        <v>1958</v>
      </c>
      <c r="F119" s="129" t="s">
        <v>364</v>
      </c>
      <c r="G119" s="3" t="str">
        <f>VLOOKUP(F119,class!A$1:B$460,2,FALSE)</f>
        <v>Metropolitan District</v>
      </c>
      <c r="H119" s="3" t="str">
        <f>IFERROR(VLOOKUP(F119,classifications!A$3:C$335,3,FALSE),VLOOKUP(F119,classifications!I$2:K$28,3,FALSE))</f>
        <v>Predominantly Urban</v>
      </c>
      <c r="I119" s="124">
        <v>18</v>
      </c>
      <c r="J119" s="124">
        <v>18154</v>
      </c>
      <c r="K119" s="124">
        <v>0</v>
      </c>
      <c r="L119" s="124">
        <v>48347</v>
      </c>
      <c r="M119" s="124">
        <v>66519</v>
      </c>
      <c r="N119" s="124"/>
      <c r="O119" s="124"/>
    </row>
    <row r="120" spans="2:15" x14ac:dyDescent="0.25">
      <c r="B120" s="129" t="s">
        <v>365</v>
      </c>
      <c r="C120" s="129" t="s">
        <v>367</v>
      </c>
      <c r="D120" s="287"/>
      <c r="E120" s="129" t="s">
        <v>368</v>
      </c>
      <c r="F120" s="129" t="s">
        <v>368</v>
      </c>
      <c r="G120" s="3" t="str">
        <f>VLOOKUP(F120,class!A$1:B$460,2,FALSE)</f>
        <v>Metropolitan District</v>
      </c>
      <c r="H120" s="3" t="str">
        <f>IFERROR(VLOOKUP(F120,classifications!A$3:C$335,3,FALSE),VLOOKUP(F120,classifications!I$2:K$28,3,FALSE))</f>
        <v>Predominantly Urban</v>
      </c>
      <c r="I120" s="124">
        <v>193</v>
      </c>
      <c r="J120" s="124">
        <v>58635</v>
      </c>
      <c r="K120" s="124">
        <v>0</v>
      </c>
      <c r="L120" s="124">
        <v>170140</v>
      </c>
      <c r="M120" s="124">
        <v>228968</v>
      </c>
      <c r="N120" s="124"/>
      <c r="O120" s="124"/>
    </row>
    <row r="121" spans="2:15" x14ac:dyDescent="0.25">
      <c r="B121" s="129" t="s">
        <v>369</v>
      </c>
      <c r="C121" s="129" t="s">
        <v>371</v>
      </c>
      <c r="D121" s="287"/>
      <c r="E121" s="129" t="s">
        <v>372</v>
      </c>
      <c r="F121" s="129" t="s">
        <v>372</v>
      </c>
      <c r="G121" s="3" t="str">
        <f>VLOOKUP(F121,class!A$1:B$460,2,FALSE)</f>
        <v>Metropolitan District</v>
      </c>
      <c r="H121" s="3" t="str">
        <f>IFERROR(VLOOKUP(F121,classifications!A$3:C$335,3,FALSE),VLOOKUP(F121,classifications!I$2:K$28,3,FALSE))</f>
        <v>Predominantly Urban</v>
      </c>
      <c r="I121" s="124">
        <v>77</v>
      </c>
      <c r="J121" s="124">
        <v>18701</v>
      </c>
      <c r="K121" s="124">
        <v>0</v>
      </c>
      <c r="L121" s="124">
        <v>108184</v>
      </c>
      <c r="M121" s="124">
        <v>126962</v>
      </c>
      <c r="N121" s="124"/>
      <c r="O121" s="124"/>
    </row>
    <row r="122" spans="2:15" x14ac:dyDescent="0.25">
      <c r="B122" s="129" t="s">
        <v>373</v>
      </c>
      <c r="C122" s="129" t="s">
        <v>375</v>
      </c>
      <c r="D122" s="287"/>
      <c r="E122" s="129" t="s">
        <v>376</v>
      </c>
      <c r="F122" s="129" t="s">
        <v>376</v>
      </c>
      <c r="G122" s="3" t="str">
        <f>VLOOKUP(F122,class!A$1:B$460,2,FALSE)</f>
        <v>Metropolitan District</v>
      </c>
      <c r="H122" s="3" t="str">
        <f>IFERROR(VLOOKUP(F122,classifications!A$3:C$335,3,FALSE),VLOOKUP(F122,classifications!I$2:K$28,3,FALSE))</f>
        <v>Predominantly Urban</v>
      </c>
      <c r="I122" s="124">
        <v>2</v>
      </c>
      <c r="J122" s="124">
        <v>17107</v>
      </c>
      <c r="K122" s="124">
        <v>0</v>
      </c>
      <c r="L122" s="124">
        <v>66234</v>
      </c>
      <c r="M122" s="124">
        <v>83343</v>
      </c>
      <c r="N122" s="124"/>
      <c r="O122" s="124"/>
    </row>
    <row r="123" spans="2:15" x14ac:dyDescent="0.25">
      <c r="B123" s="129" t="s">
        <v>377</v>
      </c>
      <c r="C123" s="129" t="s">
        <v>379</v>
      </c>
      <c r="D123" s="287"/>
      <c r="E123" s="129" t="s">
        <v>380</v>
      </c>
      <c r="F123" s="129" t="s">
        <v>380</v>
      </c>
      <c r="G123" s="3" t="str">
        <f>VLOOKUP(F123,class!A$1:B$460,2,FALSE)</f>
        <v>Metropolitan District</v>
      </c>
      <c r="H123" s="3" t="str">
        <f>IFERROR(VLOOKUP(F123,classifications!A$3:C$335,3,FALSE),VLOOKUP(F123,classifications!I$2:K$28,3,FALSE))</f>
        <v>Predominantly Urban</v>
      </c>
      <c r="I123" s="124">
        <v>29</v>
      </c>
      <c r="J123" s="124">
        <v>22667</v>
      </c>
      <c r="K123" s="124">
        <v>4</v>
      </c>
      <c r="L123" s="124">
        <v>126279</v>
      </c>
      <c r="M123" s="124">
        <v>148979</v>
      </c>
      <c r="N123" s="124"/>
      <c r="O123" s="124"/>
    </row>
    <row r="124" spans="2:15" x14ac:dyDescent="0.25">
      <c r="I124" s="124"/>
      <c r="J124" s="124"/>
      <c r="K124" s="124"/>
      <c r="L124" s="124"/>
      <c r="M124" s="124"/>
      <c r="N124" s="124"/>
      <c r="O124" s="124"/>
    </row>
    <row r="125" spans="2:15" x14ac:dyDescent="0.25">
      <c r="B125" s="129"/>
      <c r="C125" s="129" t="s">
        <v>381</v>
      </c>
      <c r="D125" s="287" t="s">
        <v>382</v>
      </c>
      <c r="E125" s="129"/>
      <c r="F125" s="129"/>
      <c r="I125" s="130">
        <v>98105</v>
      </c>
      <c r="J125" s="130">
        <v>30450</v>
      </c>
      <c r="K125" s="130">
        <v>381</v>
      </c>
      <c r="L125" s="130">
        <v>485431</v>
      </c>
      <c r="M125" s="130">
        <v>614367</v>
      </c>
      <c r="N125" s="124"/>
      <c r="O125" s="124"/>
    </row>
    <row r="126" spans="2:15" x14ac:dyDescent="0.25">
      <c r="B126" s="129" t="s">
        <v>383</v>
      </c>
      <c r="C126" s="129" t="s">
        <v>385</v>
      </c>
      <c r="D126" s="287"/>
      <c r="E126" s="129" t="s">
        <v>386</v>
      </c>
      <c r="F126" s="129" t="s">
        <v>386</v>
      </c>
      <c r="G126" s="3" t="str">
        <f>VLOOKUP(F126,class!A$1:B$460,2,FALSE)</f>
        <v>Metropolitan District</v>
      </c>
      <c r="H126" s="3" t="str">
        <f>IFERROR(VLOOKUP(F126,classifications!A$3:C$335,3,FALSE),VLOOKUP(F126,classifications!I$2:K$28,3,FALSE))</f>
        <v>Predominantly Urban</v>
      </c>
      <c r="I126" s="124">
        <v>18400</v>
      </c>
      <c r="J126" s="124">
        <v>3897</v>
      </c>
      <c r="K126" s="124">
        <v>0</v>
      </c>
      <c r="L126" s="124">
        <v>89083</v>
      </c>
      <c r="M126" s="124">
        <v>111380</v>
      </c>
      <c r="N126" s="124"/>
      <c r="O126" s="124"/>
    </row>
    <row r="127" spans="2:15" x14ac:dyDescent="0.25">
      <c r="B127" s="129" t="s">
        <v>387</v>
      </c>
      <c r="C127" s="129" t="s">
        <v>389</v>
      </c>
      <c r="D127" s="287"/>
      <c r="E127" s="129" t="s">
        <v>390</v>
      </c>
      <c r="F127" s="129" t="s">
        <v>390</v>
      </c>
      <c r="G127" s="3" t="str">
        <f>VLOOKUP(F127,class!A$1:B$460,2,FALSE)</f>
        <v>Metropolitan District</v>
      </c>
      <c r="H127" s="3" t="str">
        <f>IFERROR(VLOOKUP(F127,classifications!A$3:C$335,3,FALSE),VLOOKUP(F127,classifications!I$2:K$28,3,FALSE))</f>
        <v>Predominantly Urban</v>
      </c>
      <c r="I127" s="124">
        <v>20125</v>
      </c>
      <c r="J127" s="124">
        <v>3969</v>
      </c>
      <c r="K127" s="124">
        <v>0</v>
      </c>
      <c r="L127" s="124">
        <v>113690</v>
      </c>
      <c r="M127" s="124">
        <v>137784</v>
      </c>
      <c r="N127" s="124"/>
      <c r="O127" s="124"/>
    </row>
    <row r="128" spans="2:15" x14ac:dyDescent="0.25">
      <c r="B128" s="129" t="s">
        <v>391</v>
      </c>
      <c r="C128" s="129" t="s">
        <v>393</v>
      </c>
      <c r="D128" s="287"/>
      <c r="E128" s="129" t="s">
        <v>1959</v>
      </c>
      <c r="F128" s="129" t="s">
        <v>394</v>
      </c>
      <c r="G128" s="3" t="str">
        <f>VLOOKUP(F128,class!A$1:B$460,2,FALSE)</f>
        <v>Metropolitan District</v>
      </c>
      <c r="H128" s="3" t="str">
        <f>IFERROR(VLOOKUP(F128,classifications!A$3:C$335,3,FALSE),VLOOKUP(F128,classifications!I$2:K$28,3,FALSE))</f>
        <v>Predominantly Urban</v>
      </c>
      <c r="I128" s="124">
        <v>20320</v>
      </c>
      <c r="J128" s="124">
        <v>4687</v>
      </c>
      <c r="K128" s="124">
        <v>318</v>
      </c>
      <c r="L128" s="124">
        <v>91074</v>
      </c>
      <c r="M128" s="124">
        <v>116399</v>
      </c>
      <c r="N128" s="124"/>
      <c r="O128" s="124"/>
    </row>
    <row r="129" spans="2:15" x14ac:dyDescent="0.25">
      <c r="B129" s="129" t="s">
        <v>395</v>
      </c>
      <c r="C129" s="129" t="s">
        <v>397</v>
      </c>
      <c r="D129" s="287"/>
      <c r="E129" s="129" t="s">
        <v>398</v>
      </c>
      <c r="F129" s="129" t="s">
        <v>398</v>
      </c>
      <c r="G129" s="3" t="str">
        <f>VLOOKUP(F129,class!A$1:B$460,2,FALSE)</f>
        <v>Metropolitan District</v>
      </c>
      <c r="H129" s="3" t="str">
        <f>IFERROR(VLOOKUP(F129,classifications!A$3:C$335,3,FALSE),VLOOKUP(F129,classifications!I$2:K$28,3,FALSE))</f>
        <v>Predominantly Urban</v>
      </c>
      <c r="I129" s="124">
        <v>39260</v>
      </c>
      <c r="J129" s="124">
        <v>17897</v>
      </c>
      <c r="K129" s="124">
        <v>63</v>
      </c>
      <c r="L129" s="124">
        <v>191584</v>
      </c>
      <c r="M129" s="124">
        <v>248804</v>
      </c>
      <c r="N129" s="124"/>
      <c r="O129" s="124"/>
    </row>
    <row r="130" spans="2:15" x14ac:dyDescent="0.25">
      <c r="I130" s="124"/>
      <c r="J130" s="124"/>
      <c r="K130" s="124"/>
      <c r="L130" s="124"/>
      <c r="M130" s="124"/>
      <c r="N130" s="124"/>
      <c r="O130" s="124"/>
    </row>
    <row r="131" spans="2:15" x14ac:dyDescent="0.25">
      <c r="B131" s="129"/>
      <c r="C131" s="129" t="s">
        <v>399</v>
      </c>
      <c r="D131" s="287" t="s">
        <v>400</v>
      </c>
      <c r="E131" s="129"/>
      <c r="F131" s="129"/>
      <c r="I131" s="130">
        <v>75885</v>
      </c>
      <c r="J131" s="130">
        <v>61106</v>
      </c>
      <c r="K131" s="130">
        <v>1400</v>
      </c>
      <c r="L131" s="130">
        <v>387586.3285834032</v>
      </c>
      <c r="M131" s="130">
        <v>525977.32858340326</v>
      </c>
      <c r="N131" s="124"/>
      <c r="O131" s="124"/>
    </row>
    <row r="132" spans="2:15" x14ac:dyDescent="0.25">
      <c r="B132" s="129" t="s">
        <v>401</v>
      </c>
      <c r="C132" s="129" t="s">
        <v>403</v>
      </c>
      <c r="D132" s="287"/>
      <c r="E132" s="129" t="s">
        <v>404</v>
      </c>
      <c r="F132" s="129" t="s">
        <v>404</v>
      </c>
      <c r="G132" s="3" t="str">
        <f>VLOOKUP(F132,class!A$1:B$460,2,FALSE)</f>
        <v>Metropolitan District</v>
      </c>
      <c r="H132" s="3" t="str">
        <f>IFERROR(VLOOKUP(F132,classifications!A$3:C$335,3,FALSE),VLOOKUP(F132,classifications!I$2:K$28,3,FALSE))</f>
        <v>Predominantly Urban</v>
      </c>
      <c r="I132" s="124">
        <v>19127</v>
      </c>
      <c r="J132" s="124">
        <v>5287</v>
      </c>
      <c r="K132" s="124">
        <v>400</v>
      </c>
      <c r="L132" s="124">
        <v>69488</v>
      </c>
      <c r="M132" s="124">
        <v>94302</v>
      </c>
      <c r="N132" s="124"/>
      <c r="O132" s="124"/>
    </row>
    <row r="133" spans="2:15" x14ac:dyDescent="0.25">
      <c r="B133" s="129" t="s">
        <v>405</v>
      </c>
      <c r="C133" s="129" t="s">
        <v>407</v>
      </c>
      <c r="D133" s="287"/>
      <c r="E133" s="129" t="s">
        <v>408</v>
      </c>
      <c r="F133" s="129" t="s">
        <v>408</v>
      </c>
      <c r="G133" s="3" t="str">
        <f>VLOOKUP(F133,class!A$1:B$460,2,FALSE)</f>
        <v>Metropolitan District</v>
      </c>
      <c r="H133" s="3" t="str">
        <f>IFERROR(VLOOKUP(F133,classifications!A$3:C$335,3,FALSE),VLOOKUP(F133,classifications!I$2:K$28,3,FALSE))</f>
        <v>Predominantly Urban</v>
      </c>
      <c r="I133" s="124">
        <v>25261</v>
      </c>
      <c r="J133" s="124">
        <v>10297</v>
      </c>
      <c r="K133" s="124">
        <v>1000</v>
      </c>
      <c r="L133" s="124">
        <v>94977.328583403199</v>
      </c>
      <c r="M133" s="124">
        <v>131535.3285834032</v>
      </c>
      <c r="N133" s="124"/>
      <c r="O133" s="124"/>
    </row>
    <row r="134" spans="2:15" x14ac:dyDescent="0.25">
      <c r="B134" s="129" t="s">
        <v>409</v>
      </c>
      <c r="C134" s="129" t="s">
        <v>411</v>
      </c>
      <c r="D134" s="287"/>
      <c r="E134" s="129" t="s">
        <v>412</v>
      </c>
      <c r="F134" s="129" t="s">
        <v>412</v>
      </c>
      <c r="G134" s="3" t="str">
        <f>VLOOKUP(F134,class!A$1:B$460,2,FALSE)</f>
        <v>Metropolitan District</v>
      </c>
      <c r="H134" s="3" t="str">
        <f>IFERROR(VLOOKUP(F134,classifications!A$3:C$335,3,FALSE),VLOOKUP(F134,classifications!I$2:K$28,3,FALSE))</f>
        <v>Predominantly Urban</v>
      </c>
      <c r="I134" s="124">
        <v>14907</v>
      </c>
      <c r="J134" s="124">
        <v>6075</v>
      </c>
      <c r="K134" s="124">
        <v>0</v>
      </c>
      <c r="L134" s="124">
        <v>78512</v>
      </c>
      <c r="M134" s="124">
        <v>99494</v>
      </c>
      <c r="N134" s="124"/>
      <c r="O134" s="124"/>
    </row>
    <row r="135" spans="2:15" x14ac:dyDescent="0.25">
      <c r="B135" s="129" t="s">
        <v>413</v>
      </c>
      <c r="C135" s="129" t="s">
        <v>415</v>
      </c>
      <c r="D135" s="287"/>
      <c r="E135" s="129" t="s">
        <v>416</v>
      </c>
      <c r="F135" s="129" t="s">
        <v>416</v>
      </c>
      <c r="G135" s="3" t="str">
        <f>VLOOKUP(F135,class!A$1:B$460,2,FALSE)</f>
        <v>Metropolitan District</v>
      </c>
      <c r="H135" s="3" t="str">
        <f>IFERROR(VLOOKUP(F135,classifications!A$3:C$335,3,FALSE),VLOOKUP(F135,classifications!I$2:K$28,3,FALSE))</f>
        <v>Predominantly Urban</v>
      </c>
      <c r="I135" s="124">
        <v>16590</v>
      </c>
      <c r="J135" s="124">
        <v>5141</v>
      </c>
      <c r="K135" s="124">
        <v>0</v>
      </c>
      <c r="L135" s="124">
        <v>50375</v>
      </c>
      <c r="M135" s="124">
        <v>72106</v>
      </c>
      <c r="N135" s="124"/>
      <c r="O135" s="124"/>
    </row>
    <row r="136" spans="2:15" x14ac:dyDescent="0.25">
      <c r="B136" s="129" t="s">
        <v>417</v>
      </c>
      <c r="C136" s="129" t="s">
        <v>419</v>
      </c>
      <c r="D136" s="287"/>
      <c r="E136" s="129" t="s">
        <v>420</v>
      </c>
      <c r="F136" s="129" t="s">
        <v>420</v>
      </c>
      <c r="G136" s="3" t="str">
        <f>VLOOKUP(F136,class!A$1:B$460,2,FALSE)</f>
        <v>Metropolitan District</v>
      </c>
      <c r="H136" s="3" t="str">
        <f>IFERROR(VLOOKUP(F136,classifications!A$3:C$335,3,FALSE),VLOOKUP(F136,classifications!I$2:K$28,3,FALSE))</f>
        <v>Predominantly Urban</v>
      </c>
      <c r="I136" s="124">
        <v>0</v>
      </c>
      <c r="J136" s="124">
        <v>34306</v>
      </c>
      <c r="K136" s="124">
        <v>0</v>
      </c>
      <c r="L136" s="124">
        <v>94234</v>
      </c>
      <c r="M136" s="124">
        <v>128540</v>
      </c>
      <c r="N136" s="124"/>
      <c r="O136" s="124"/>
    </row>
    <row r="137" spans="2:15" x14ac:dyDescent="0.25">
      <c r="I137" s="124"/>
      <c r="J137" s="124"/>
      <c r="K137" s="124"/>
      <c r="L137" s="124"/>
      <c r="M137" s="124"/>
      <c r="N137" s="124"/>
      <c r="O137" s="124"/>
    </row>
    <row r="138" spans="2:15" x14ac:dyDescent="0.25">
      <c r="C138" s="3" t="s">
        <v>421</v>
      </c>
      <c r="D138" s="2" t="s">
        <v>422</v>
      </c>
      <c r="I138" s="130">
        <v>143638</v>
      </c>
      <c r="J138" s="130">
        <v>125355</v>
      </c>
      <c r="K138" s="130">
        <v>1166</v>
      </c>
      <c r="L138" s="130">
        <v>904745</v>
      </c>
      <c r="M138" s="130">
        <v>1174904</v>
      </c>
      <c r="N138" s="124"/>
      <c r="O138" s="124"/>
    </row>
    <row r="139" spans="2:15" x14ac:dyDescent="0.25">
      <c r="B139" s="3" t="s">
        <v>423</v>
      </c>
      <c r="C139" s="3" t="s">
        <v>425</v>
      </c>
      <c r="E139" s="3" t="s">
        <v>426</v>
      </c>
      <c r="F139" s="3" t="s">
        <v>426</v>
      </c>
      <c r="G139" s="3" t="str">
        <f>VLOOKUP(F139,class!A$1:B$460,2,FALSE)</f>
        <v>Metropolitan District</v>
      </c>
      <c r="H139" s="3" t="str">
        <f>IFERROR(VLOOKUP(F139,classifications!A$3:C$335,3,FALSE),VLOOKUP(F139,classifications!I$2:K$28,3,FALSE))</f>
        <v>Predominantly Urban</v>
      </c>
      <c r="I139" s="124">
        <v>60898</v>
      </c>
      <c r="J139" s="124">
        <v>50464</v>
      </c>
      <c r="K139" s="124">
        <v>1080</v>
      </c>
      <c r="L139" s="124">
        <v>329094</v>
      </c>
      <c r="M139" s="124">
        <v>441536</v>
      </c>
      <c r="N139" s="124"/>
      <c r="O139" s="124"/>
    </row>
    <row r="140" spans="2:15" x14ac:dyDescent="0.25">
      <c r="B140" s="3" t="s">
        <v>427</v>
      </c>
      <c r="C140" s="3" t="s">
        <v>429</v>
      </c>
      <c r="E140" s="3" t="s">
        <v>430</v>
      </c>
      <c r="F140" s="3" t="s">
        <v>430</v>
      </c>
      <c r="G140" s="3" t="str">
        <f>VLOOKUP(F140,class!A$1:B$460,2,FALSE)</f>
        <v>Metropolitan District</v>
      </c>
      <c r="H140" s="3" t="str">
        <f>IFERROR(VLOOKUP(F140,classifications!A$3:C$335,3,FALSE),VLOOKUP(F140,classifications!I$2:K$28,3,FALSE))</f>
        <v>Predominantly Urban</v>
      </c>
      <c r="I140" s="124">
        <v>118</v>
      </c>
      <c r="J140" s="124">
        <v>24860</v>
      </c>
      <c r="K140" s="124">
        <v>21</v>
      </c>
      <c r="L140" s="124">
        <v>117110</v>
      </c>
      <c r="M140" s="124">
        <v>142109</v>
      </c>
      <c r="N140" s="124"/>
      <c r="O140" s="124"/>
    </row>
    <row r="141" spans="2:15" x14ac:dyDescent="0.25">
      <c r="B141" s="3" t="s">
        <v>431</v>
      </c>
      <c r="C141" s="3" t="s">
        <v>433</v>
      </c>
      <c r="E141" s="3" t="s">
        <v>1960</v>
      </c>
      <c r="F141" s="3" t="s">
        <v>434</v>
      </c>
      <c r="G141" s="3" t="str">
        <f>VLOOKUP(F141,class!A$1:B$460,2,FALSE)</f>
        <v>Metropolitan District</v>
      </c>
      <c r="H141" s="3" t="str">
        <f>IFERROR(VLOOKUP(F141,classifications!A$3:C$335,3,FALSE),VLOOKUP(F141,classifications!I$2:K$28,3,FALSE))</f>
        <v>Predominantly Urban</v>
      </c>
      <c r="I141" s="124">
        <v>21884</v>
      </c>
      <c r="J141" s="124">
        <v>4909</v>
      </c>
      <c r="K141" s="124">
        <v>0</v>
      </c>
      <c r="L141" s="124">
        <v>112415</v>
      </c>
      <c r="M141" s="124">
        <v>139208</v>
      </c>
      <c r="N141" s="124"/>
      <c r="O141" s="124"/>
    </row>
    <row r="142" spans="2:15" x14ac:dyDescent="0.25">
      <c r="B142" s="3" t="s">
        <v>435</v>
      </c>
      <c r="C142" s="3" t="s">
        <v>437</v>
      </c>
      <c r="E142" s="3" t="s">
        <v>1961</v>
      </c>
      <c r="F142" s="3" t="s">
        <v>438</v>
      </c>
      <c r="G142" s="3" t="str">
        <f>VLOOKUP(F142,class!A$1:B$460,2,FALSE)</f>
        <v>Metropolitan District</v>
      </c>
      <c r="H142" s="3" t="str">
        <f>IFERROR(VLOOKUP(F142,classifications!A$3:C$335,3,FALSE),VLOOKUP(F142,classifications!I$2:K$28,3,FALSE))</f>
        <v>Predominantly Urban</v>
      </c>
      <c r="I142" s="124">
        <v>28615</v>
      </c>
      <c r="J142" s="124">
        <v>7279</v>
      </c>
      <c r="K142" s="124">
        <v>0</v>
      </c>
      <c r="L142" s="124">
        <v>96724</v>
      </c>
      <c r="M142" s="124">
        <v>132618</v>
      </c>
      <c r="N142" s="124"/>
      <c r="O142" s="124"/>
    </row>
    <row r="143" spans="2:15" x14ac:dyDescent="0.25">
      <c r="B143" s="3" t="s">
        <v>439</v>
      </c>
      <c r="C143" s="3" t="s">
        <v>441</v>
      </c>
      <c r="E143" s="3" t="s">
        <v>442</v>
      </c>
      <c r="F143" s="3" t="s">
        <v>442</v>
      </c>
      <c r="G143" s="3" t="str">
        <f>VLOOKUP(F143,class!A$1:B$460,2,FALSE)</f>
        <v>Metropolitan District</v>
      </c>
      <c r="H143" s="3" t="str">
        <f>IFERROR(VLOOKUP(F143,classifications!A$3:C$335,3,FALSE),VLOOKUP(F143,classifications!I$2:K$28,3,FALSE))</f>
        <v>Predominantly Urban</v>
      </c>
      <c r="I143" s="124">
        <v>10141</v>
      </c>
      <c r="J143" s="124">
        <v>3233</v>
      </c>
      <c r="K143" s="124">
        <v>25</v>
      </c>
      <c r="L143" s="124">
        <v>79016</v>
      </c>
      <c r="M143" s="124">
        <v>92415</v>
      </c>
      <c r="N143" s="124"/>
      <c r="O143" s="124"/>
    </row>
    <row r="144" spans="2:15" x14ac:dyDescent="0.25">
      <c r="B144" s="3" t="s">
        <v>443</v>
      </c>
      <c r="C144" s="3" t="s">
        <v>445</v>
      </c>
      <c r="E144" s="3" t="s">
        <v>446</v>
      </c>
      <c r="F144" s="3" t="s">
        <v>446</v>
      </c>
      <c r="G144" s="3" t="str">
        <f>VLOOKUP(F144,class!A$1:B$460,2,FALSE)</f>
        <v>Metropolitan District</v>
      </c>
      <c r="H144" s="3" t="str">
        <f>IFERROR(VLOOKUP(F144,classifications!A$3:C$335,3,FALSE),VLOOKUP(F144,classifications!I$2:K$28,3,FALSE))</f>
        <v>Predominantly Urban</v>
      </c>
      <c r="I144" s="124">
        <v>0</v>
      </c>
      <c r="J144" s="124">
        <v>28057</v>
      </c>
      <c r="K144" s="124">
        <v>40</v>
      </c>
      <c r="L144" s="124">
        <v>88151</v>
      </c>
      <c r="M144" s="124">
        <v>116248</v>
      </c>
      <c r="N144" s="124"/>
      <c r="O144" s="124"/>
    </row>
    <row r="145" spans="1:15" x14ac:dyDescent="0.25">
      <c r="B145" s="3" t="s">
        <v>447</v>
      </c>
      <c r="C145" s="3" t="s">
        <v>449</v>
      </c>
      <c r="E145" s="3" t="s">
        <v>450</v>
      </c>
      <c r="F145" s="3" t="s">
        <v>450</v>
      </c>
      <c r="G145" s="3" t="str">
        <f>VLOOKUP(F145,class!A$1:B$460,2,FALSE)</f>
        <v>Metropolitan District</v>
      </c>
      <c r="H145" s="3" t="str">
        <f>IFERROR(VLOOKUP(F145,classifications!A$3:C$335,3,FALSE),VLOOKUP(F145,classifications!I$2:K$28,3,FALSE))</f>
        <v>Predominantly Urban</v>
      </c>
      <c r="I145" s="124">
        <v>21982</v>
      </c>
      <c r="J145" s="124">
        <v>6553</v>
      </c>
      <c r="K145" s="124">
        <v>0</v>
      </c>
      <c r="L145" s="124">
        <v>82235</v>
      </c>
      <c r="M145" s="124">
        <v>110770</v>
      </c>
      <c r="N145" s="124"/>
      <c r="O145" s="124"/>
    </row>
    <row r="146" spans="1:15" x14ac:dyDescent="0.25">
      <c r="I146" s="124"/>
      <c r="J146" s="124"/>
      <c r="K146" s="124"/>
      <c r="L146" s="124"/>
      <c r="M146" s="124"/>
      <c r="N146" s="124"/>
      <c r="O146" s="124"/>
    </row>
    <row r="147" spans="1:15" x14ac:dyDescent="0.25">
      <c r="B147" s="129"/>
      <c r="C147" s="129" t="s">
        <v>451</v>
      </c>
      <c r="D147" s="287" t="s">
        <v>452</v>
      </c>
      <c r="E147" s="129"/>
      <c r="F147" s="129"/>
      <c r="I147" s="130">
        <v>78132</v>
      </c>
      <c r="J147" s="130">
        <v>104365</v>
      </c>
      <c r="K147" s="130">
        <v>26</v>
      </c>
      <c r="L147" s="130">
        <v>826322</v>
      </c>
      <c r="M147" s="130">
        <v>1008845</v>
      </c>
      <c r="N147" s="124"/>
      <c r="O147" s="124"/>
    </row>
    <row r="148" spans="1:15" x14ac:dyDescent="0.25">
      <c r="B148" s="129" t="s">
        <v>453</v>
      </c>
      <c r="C148" s="129" t="s">
        <v>455</v>
      </c>
      <c r="D148" s="287"/>
      <c r="E148" s="129" t="s">
        <v>1962</v>
      </c>
      <c r="F148" s="129" t="s">
        <v>456</v>
      </c>
      <c r="G148" s="3" t="str">
        <f>VLOOKUP(F148,class!A$1:B$460,2,FALSE)</f>
        <v>Metropolitan District</v>
      </c>
      <c r="H148" s="3" t="str">
        <f>IFERROR(VLOOKUP(F148,classifications!A$3:C$335,3,FALSE),VLOOKUP(F148,classifications!I$2:K$28,3,FALSE))</f>
        <v>Predominantly Urban</v>
      </c>
      <c r="I148" s="124">
        <v>289</v>
      </c>
      <c r="J148" s="124">
        <v>31855</v>
      </c>
      <c r="K148" s="124">
        <v>0</v>
      </c>
      <c r="L148" s="124">
        <v>184216</v>
      </c>
      <c r="M148" s="124">
        <v>216360</v>
      </c>
      <c r="N148" s="124"/>
      <c r="O148" s="124"/>
    </row>
    <row r="149" spans="1:15" x14ac:dyDescent="0.25">
      <c r="B149" s="129" t="s">
        <v>457</v>
      </c>
      <c r="C149" s="129" t="s">
        <v>459</v>
      </c>
      <c r="D149" s="287"/>
      <c r="E149" s="129" t="s">
        <v>460</v>
      </c>
      <c r="F149" s="129" t="s">
        <v>460</v>
      </c>
      <c r="G149" s="3" t="str">
        <f>VLOOKUP(F149,class!A$1:B$460,2,FALSE)</f>
        <v>Metropolitan District</v>
      </c>
      <c r="H149" s="3" t="str">
        <f>IFERROR(VLOOKUP(F149,classifications!A$3:C$335,3,FALSE),VLOOKUP(F149,classifications!I$2:K$28,3,FALSE))</f>
        <v>Predominantly Urban</v>
      </c>
      <c r="I149" s="124">
        <v>0</v>
      </c>
      <c r="J149" s="124">
        <v>14021</v>
      </c>
      <c r="K149" s="124">
        <v>0</v>
      </c>
      <c r="L149" s="124">
        <v>81462</v>
      </c>
      <c r="M149" s="124">
        <v>95483</v>
      </c>
      <c r="N149" s="124"/>
      <c r="O149" s="124"/>
    </row>
    <row r="150" spans="1:15" x14ac:dyDescent="0.25">
      <c r="B150" s="129" t="s">
        <v>461</v>
      </c>
      <c r="C150" s="129" t="s">
        <v>463</v>
      </c>
      <c r="D150" s="287"/>
      <c r="E150" s="129" t="s">
        <v>1963</v>
      </c>
      <c r="F150" s="129" t="s">
        <v>464</v>
      </c>
      <c r="G150" s="3" t="str">
        <f>VLOOKUP(F150,class!A$1:B$460,2,FALSE)</f>
        <v>Metropolitan District</v>
      </c>
      <c r="H150" s="3" t="str">
        <f>IFERROR(VLOOKUP(F150,classifications!A$3:C$335,3,FALSE),VLOOKUP(F150,classifications!I$2:K$28,3,FALSE))</f>
        <v>Predominantly Urban</v>
      </c>
      <c r="I150" s="124">
        <v>22407</v>
      </c>
      <c r="J150" s="124">
        <v>5862</v>
      </c>
      <c r="K150" s="124">
        <v>0</v>
      </c>
      <c r="L150" s="124">
        <v>160913</v>
      </c>
      <c r="M150" s="124">
        <v>189182</v>
      </c>
      <c r="N150" s="124"/>
      <c r="O150" s="124"/>
    </row>
    <row r="151" spans="1:15" x14ac:dyDescent="0.25">
      <c r="B151" s="129" t="s">
        <v>465</v>
      </c>
      <c r="C151" s="129" t="s">
        <v>467</v>
      </c>
      <c r="D151" s="287"/>
      <c r="E151" s="129" t="s">
        <v>1964</v>
      </c>
      <c r="F151" s="129" t="s">
        <v>468</v>
      </c>
      <c r="G151" s="3" t="str">
        <f>VLOOKUP(F151,class!A$1:B$460,2,FALSE)</f>
        <v>Metropolitan District</v>
      </c>
      <c r="H151" s="3" t="str">
        <f>IFERROR(VLOOKUP(F151,classifications!A$3:C$335,3,FALSE),VLOOKUP(F151,classifications!I$2:K$28,3,FALSE))</f>
        <v>Predominantly Urban</v>
      </c>
      <c r="I151" s="124">
        <v>55382</v>
      </c>
      <c r="J151" s="124">
        <v>17287</v>
      </c>
      <c r="K151" s="124">
        <v>17</v>
      </c>
      <c r="L151" s="124">
        <v>277838</v>
      </c>
      <c r="M151" s="124">
        <v>350524</v>
      </c>
      <c r="N151" s="124"/>
      <c r="O151" s="124"/>
    </row>
    <row r="152" spans="1:15" x14ac:dyDescent="0.25">
      <c r="B152" s="129" t="s">
        <v>469</v>
      </c>
      <c r="C152" s="129" t="s">
        <v>471</v>
      </c>
      <c r="D152" s="287"/>
      <c r="E152" s="129" t="s">
        <v>472</v>
      </c>
      <c r="F152" s="129" t="s">
        <v>472</v>
      </c>
      <c r="G152" s="3" t="str">
        <f>VLOOKUP(F152,class!A$1:B$460,2,FALSE)</f>
        <v>Metropolitan District</v>
      </c>
      <c r="H152" s="3" t="str">
        <f>IFERROR(VLOOKUP(F152,classifications!A$3:C$335,3,FALSE),VLOOKUP(F152,classifications!I$2:K$28,3,FALSE))</f>
        <v>Predominantly Urban</v>
      </c>
      <c r="I152" s="124">
        <v>54</v>
      </c>
      <c r="J152" s="124">
        <v>35340</v>
      </c>
      <c r="K152" s="124">
        <v>9</v>
      </c>
      <c r="L152" s="124">
        <v>121893</v>
      </c>
      <c r="M152" s="124">
        <v>157296</v>
      </c>
      <c r="N152" s="124"/>
      <c r="O152" s="124"/>
    </row>
    <row r="153" spans="1:15" x14ac:dyDescent="0.25">
      <c r="I153" s="124"/>
      <c r="J153" s="124"/>
      <c r="K153" s="124"/>
      <c r="L153" s="124"/>
      <c r="M153" s="124"/>
      <c r="N153" s="124"/>
      <c r="O153" s="124"/>
    </row>
    <row r="154" spans="1:15" x14ac:dyDescent="0.25">
      <c r="A154" s="20" t="s">
        <v>1360</v>
      </c>
      <c r="B154" s="21"/>
      <c r="C154" s="21"/>
      <c r="D154" s="22"/>
      <c r="E154" s="21"/>
      <c r="F154" s="21"/>
      <c r="G154" s="21"/>
      <c r="H154" s="21"/>
      <c r="I154" s="128">
        <v>430664</v>
      </c>
      <c r="J154" s="128">
        <v>912019</v>
      </c>
      <c r="K154" s="128">
        <v>20409</v>
      </c>
      <c r="L154" s="128">
        <v>8611072.1261292435</v>
      </c>
      <c r="M154" s="128">
        <v>9974164.1261292435</v>
      </c>
      <c r="N154" s="124"/>
      <c r="O154" s="124"/>
    </row>
    <row r="155" spans="1:15" x14ac:dyDescent="0.25">
      <c r="I155" s="124"/>
      <c r="J155" s="124"/>
      <c r="K155" s="124"/>
      <c r="L155" s="124"/>
      <c r="M155" s="124"/>
      <c r="N155" s="124"/>
      <c r="O155" s="124"/>
    </row>
    <row r="156" spans="1:15" x14ac:dyDescent="0.25">
      <c r="B156" s="129"/>
      <c r="C156" s="129" t="s">
        <v>1444</v>
      </c>
      <c r="D156" s="287" t="s">
        <v>1445</v>
      </c>
      <c r="E156" s="129"/>
      <c r="F156" s="129"/>
      <c r="I156" s="131"/>
      <c r="J156" s="131"/>
      <c r="K156" s="131"/>
      <c r="L156" s="131"/>
      <c r="M156" s="131"/>
      <c r="N156" s="124"/>
      <c r="O156" s="124"/>
    </row>
    <row r="157" spans="1:15" x14ac:dyDescent="0.25">
      <c r="B157" s="129" t="s">
        <v>1450</v>
      </c>
      <c r="C157" s="129" t="s">
        <v>1452</v>
      </c>
      <c r="D157" s="287"/>
      <c r="E157" s="129" t="s">
        <v>1453</v>
      </c>
      <c r="F157" s="129" t="s">
        <v>1453</v>
      </c>
      <c r="G157" s="129"/>
      <c r="H157" s="129"/>
      <c r="I157" s="131"/>
      <c r="J157" s="131"/>
      <c r="K157" s="131"/>
      <c r="L157" s="131"/>
      <c r="M157" s="131"/>
      <c r="N157" s="124"/>
      <c r="O157" s="124"/>
    </row>
    <row r="158" spans="1:15" x14ac:dyDescent="0.25">
      <c r="B158" s="129" t="s">
        <v>1446</v>
      </c>
      <c r="C158" s="129" t="s">
        <v>1448</v>
      </c>
      <c r="D158" s="287"/>
      <c r="E158" s="129" t="s">
        <v>1449</v>
      </c>
      <c r="F158" s="129" t="s">
        <v>1449</v>
      </c>
      <c r="G158" s="129"/>
      <c r="H158" s="129"/>
      <c r="I158" s="131"/>
      <c r="J158" s="131"/>
      <c r="K158" s="131"/>
      <c r="L158" s="131"/>
      <c r="M158" s="131"/>
      <c r="N158" s="124"/>
      <c r="O158" s="124"/>
    </row>
    <row r="159" spans="1:15" x14ac:dyDescent="0.25">
      <c r="B159" s="129" t="s">
        <v>1454</v>
      </c>
      <c r="C159" s="129" t="s">
        <v>1456</v>
      </c>
      <c r="D159" s="287"/>
      <c r="E159" s="129" t="s">
        <v>1457</v>
      </c>
      <c r="F159" s="129" t="s">
        <v>1457</v>
      </c>
      <c r="G159" s="129"/>
      <c r="H159" s="129"/>
      <c r="I159" s="131"/>
      <c r="J159" s="131"/>
      <c r="K159" s="131"/>
      <c r="L159" s="131"/>
      <c r="M159" s="131"/>
      <c r="N159" s="124"/>
      <c r="O159" s="124"/>
    </row>
    <row r="160" spans="1:15" x14ac:dyDescent="0.25">
      <c r="I160" s="124"/>
      <c r="J160" s="124"/>
      <c r="K160" s="124"/>
      <c r="L160" s="124"/>
      <c r="M160" s="124"/>
      <c r="N160" s="124"/>
      <c r="O160" s="124"/>
    </row>
    <row r="161" spans="2:15" x14ac:dyDescent="0.25">
      <c r="B161" s="129"/>
      <c r="C161" s="129" t="s">
        <v>474</v>
      </c>
      <c r="D161" s="287" t="s">
        <v>475</v>
      </c>
      <c r="E161" s="129"/>
      <c r="F161" s="287" t="s">
        <v>475</v>
      </c>
      <c r="G161" s="3" t="str">
        <f>VLOOKUP(F161,class!A$1:B$460,2,FALSE)</f>
        <v>Shire County</v>
      </c>
      <c r="H161" s="3" t="str">
        <f>IFERROR(VLOOKUP(F161,classifications!A$3:C$335,3,FALSE),VLOOKUP(F161,classifications!I$2:K$28,3,FALSE))</f>
        <v>Urban with Significant Rural</v>
      </c>
      <c r="I161" s="132">
        <v>16</v>
      </c>
      <c r="J161" s="132">
        <v>29128</v>
      </c>
      <c r="K161" s="132">
        <v>978</v>
      </c>
      <c r="L161" s="132">
        <v>195659</v>
      </c>
      <c r="M161" s="132">
        <v>225781</v>
      </c>
      <c r="N161" s="124"/>
      <c r="O161" s="124"/>
    </row>
    <row r="162" spans="2:15" x14ac:dyDescent="0.25">
      <c r="B162" s="129" t="s">
        <v>476</v>
      </c>
      <c r="C162" s="129" t="s">
        <v>478</v>
      </c>
      <c r="D162" s="287"/>
      <c r="E162" s="129" t="s">
        <v>479</v>
      </c>
      <c r="F162" s="129" t="s">
        <v>479</v>
      </c>
      <c r="G162" s="3" t="str">
        <f>VLOOKUP(F162,class!A$1:B$460,2,FALSE)</f>
        <v>Shire District</v>
      </c>
      <c r="H162" s="3" t="str">
        <f>IFERROR(VLOOKUP(F162,classifications!A$3:C$335,3,FALSE),VLOOKUP(F162,classifications!I$2:K$28,3,FALSE))</f>
        <v>Predominantly Rural</v>
      </c>
      <c r="I162" s="124">
        <v>0</v>
      </c>
      <c r="J162" s="124">
        <v>11469</v>
      </c>
      <c r="K162" s="124">
        <v>420</v>
      </c>
      <c r="L162" s="124">
        <v>70129</v>
      </c>
      <c r="M162" s="124">
        <v>82018</v>
      </c>
      <c r="N162" s="124"/>
      <c r="O162" s="124"/>
    </row>
    <row r="163" spans="2:15" x14ac:dyDescent="0.25">
      <c r="B163" s="129" t="s">
        <v>480</v>
      </c>
      <c r="C163" s="129" t="s">
        <v>482</v>
      </c>
      <c r="D163" s="287"/>
      <c r="E163" s="129" t="s">
        <v>483</v>
      </c>
      <c r="F163" s="129" t="s">
        <v>483</v>
      </c>
      <c r="G163" s="3" t="str">
        <f>VLOOKUP(F163,class!A$1:B$460,2,FALSE)</f>
        <v>Shire District</v>
      </c>
      <c r="H163" s="3" t="str">
        <f>IFERROR(VLOOKUP(F163,classifications!A$3:C$335,3,FALSE),VLOOKUP(F163,classifications!I$2:K$28,3,FALSE))</f>
        <v>Urban with Significant Rural</v>
      </c>
      <c r="I163" s="124">
        <v>0</v>
      </c>
      <c r="J163" s="124">
        <v>4907</v>
      </c>
      <c r="K163" s="124">
        <v>50</v>
      </c>
      <c r="L163" s="124">
        <v>35138</v>
      </c>
      <c r="M163" s="124">
        <v>40095</v>
      </c>
      <c r="N163" s="124"/>
      <c r="O163" s="124"/>
    </row>
    <row r="164" spans="2:15" x14ac:dyDescent="0.25">
      <c r="B164" s="129" t="s">
        <v>484</v>
      </c>
      <c r="C164" s="129" t="s">
        <v>486</v>
      </c>
      <c r="D164" s="287"/>
      <c r="E164" s="129" t="s">
        <v>487</v>
      </c>
      <c r="F164" s="129" t="s">
        <v>487</v>
      </c>
      <c r="G164" s="3" t="str">
        <f>VLOOKUP(F164,class!A$1:B$460,2,FALSE)</f>
        <v>Shire District</v>
      </c>
      <c r="H164" s="3" t="str">
        <f>IFERROR(VLOOKUP(F164,classifications!A$3:C$335,3,FALSE),VLOOKUP(F164,classifications!I$2:K$28,3,FALSE))</f>
        <v>Urban with Significant Rural</v>
      </c>
      <c r="I164" s="124">
        <v>0</v>
      </c>
      <c r="J164" s="124">
        <v>3587</v>
      </c>
      <c r="K164" s="124">
        <v>18</v>
      </c>
      <c r="L164" s="124">
        <v>26019</v>
      </c>
      <c r="M164" s="124">
        <v>29624</v>
      </c>
      <c r="N164" s="124"/>
      <c r="O164" s="124"/>
    </row>
    <row r="165" spans="2:15" x14ac:dyDescent="0.25">
      <c r="B165" s="129" t="s">
        <v>488</v>
      </c>
      <c r="C165" s="129" t="s">
        <v>490</v>
      </c>
      <c r="D165" s="287"/>
      <c r="E165" s="129" t="s">
        <v>491</v>
      </c>
      <c r="F165" s="129" t="s">
        <v>491</v>
      </c>
      <c r="G165" s="3" t="str">
        <f>VLOOKUP(F165,class!A$1:B$460,2,FALSE)</f>
        <v>Shire District</v>
      </c>
      <c r="H165" s="3" t="str">
        <f>IFERROR(VLOOKUP(F165,classifications!A$3:C$335,3,FALSE),VLOOKUP(F165,classifications!I$2:K$28,3,FALSE))</f>
        <v>Urban with Significant Rural</v>
      </c>
      <c r="I165" s="124">
        <v>16</v>
      </c>
      <c r="J165" s="124">
        <v>9165</v>
      </c>
      <c r="K165" s="124">
        <v>490</v>
      </c>
      <c r="L165" s="124">
        <v>64373</v>
      </c>
      <c r="M165" s="124">
        <v>74044</v>
      </c>
      <c r="N165" s="124"/>
      <c r="O165" s="124"/>
    </row>
    <row r="166" spans="2:15" x14ac:dyDescent="0.25">
      <c r="I166" s="124"/>
      <c r="J166" s="124"/>
      <c r="K166" s="124"/>
      <c r="L166" s="124"/>
      <c r="M166" s="124"/>
      <c r="N166" s="124"/>
      <c r="O166" s="124"/>
    </row>
    <row r="167" spans="2:15" x14ac:dyDescent="0.25">
      <c r="B167" s="129"/>
      <c r="C167" s="129" t="s">
        <v>492</v>
      </c>
      <c r="D167" s="287" t="s">
        <v>493</v>
      </c>
      <c r="E167" s="129"/>
      <c r="F167" s="287" t="s">
        <v>493</v>
      </c>
      <c r="G167" s="3" t="str">
        <f>VLOOKUP(F167,class!A$1:B$460,2,FALSE)</f>
        <v>Shire County</v>
      </c>
      <c r="H167" s="3" t="str">
        <f>IFERROR(VLOOKUP(F167,classifications!A$3:C$335,3,FALSE),VLOOKUP(F167,classifications!I$2:K$28,3,FALSE))</f>
        <v>Predominantly Rural</v>
      </c>
      <c r="I167" s="132">
        <v>12558</v>
      </c>
      <c r="J167" s="132">
        <v>29956</v>
      </c>
      <c r="K167" s="132">
        <v>801</v>
      </c>
      <c r="L167" s="132">
        <v>239311</v>
      </c>
      <c r="M167" s="132">
        <v>282626</v>
      </c>
      <c r="N167" s="124"/>
      <c r="O167" s="124"/>
    </row>
    <row r="168" spans="2:15" x14ac:dyDescent="0.25">
      <c r="B168" s="129" t="s">
        <v>494</v>
      </c>
      <c r="C168" s="129" t="s">
        <v>496</v>
      </c>
      <c r="D168" s="287"/>
      <c r="E168" s="129" t="s">
        <v>497</v>
      </c>
      <c r="F168" s="129" t="s">
        <v>497</v>
      </c>
      <c r="G168" s="3" t="str">
        <f>VLOOKUP(F168,class!A$1:B$460,2,FALSE)</f>
        <v>Shire District</v>
      </c>
      <c r="H168" s="3" t="str">
        <f>IFERROR(VLOOKUP(F168,classifications!A$3:C$335,3,FALSE),VLOOKUP(F168,classifications!I$2:K$28,3,FALSE))</f>
        <v>Predominantly Urban</v>
      </c>
      <c r="I168" s="124">
        <v>7074</v>
      </c>
      <c r="J168" s="124">
        <v>5360</v>
      </c>
      <c r="K168" s="124">
        <v>104</v>
      </c>
      <c r="L168" s="124">
        <v>42669</v>
      </c>
      <c r="M168" s="124">
        <v>55207</v>
      </c>
      <c r="N168" s="124"/>
      <c r="O168" s="124"/>
    </row>
    <row r="169" spans="2:15" x14ac:dyDescent="0.25">
      <c r="B169" s="129" t="s">
        <v>498</v>
      </c>
      <c r="C169" s="129" t="s">
        <v>500</v>
      </c>
      <c r="D169" s="287"/>
      <c r="E169" s="129" t="s">
        <v>501</v>
      </c>
      <c r="F169" s="129" t="s">
        <v>501</v>
      </c>
      <c r="G169" s="3" t="str">
        <f>VLOOKUP(F169,class!A$1:B$460,2,FALSE)</f>
        <v>Shire District</v>
      </c>
      <c r="H169" s="3" t="str">
        <f>IFERROR(VLOOKUP(F169,classifications!A$3:C$335,3,FALSE),VLOOKUP(F169,classifications!I$2:K$28,3,FALSE))</f>
        <v>Predominantly Rural</v>
      </c>
      <c r="I169" s="124">
        <v>9</v>
      </c>
      <c r="J169" s="124">
        <v>5240</v>
      </c>
      <c r="K169" s="124">
        <v>126</v>
      </c>
      <c r="L169" s="124">
        <v>32460</v>
      </c>
      <c r="M169" s="124">
        <v>37835</v>
      </c>
      <c r="N169" s="124"/>
      <c r="O169" s="124"/>
    </row>
    <row r="170" spans="2:15" x14ac:dyDescent="0.25">
      <c r="B170" s="129" t="s">
        <v>502</v>
      </c>
      <c r="C170" s="129" t="s">
        <v>504</v>
      </c>
      <c r="D170" s="287"/>
      <c r="E170" s="129" t="s">
        <v>505</v>
      </c>
      <c r="F170" s="129" t="s">
        <v>505</v>
      </c>
      <c r="G170" s="3" t="str">
        <f>VLOOKUP(F170,class!A$1:B$460,2,FALSE)</f>
        <v>Shire District</v>
      </c>
      <c r="H170" s="3" t="str">
        <f>IFERROR(VLOOKUP(F170,classifications!A$3:C$335,3,FALSE),VLOOKUP(F170,classifications!I$2:K$28,3,FALSE))</f>
        <v>Predominantly Rural</v>
      </c>
      <c r="I170" s="124">
        <v>21</v>
      </c>
      <c r="J170" s="124">
        <v>5681</v>
      </c>
      <c r="K170" s="124">
        <v>1</v>
      </c>
      <c r="L170" s="124">
        <v>39378</v>
      </c>
      <c r="M170" s="124">
        <v>45081</v>
      </c>
      <c r="N170" s="124"/>
      <c r="O170" s="124"/>
    </row>
    <row r="171" spans="2:15" x14ac:dyDescent="0.25">
      <c r="B171" s="129" t="s">
        <v>506</v>
      </c>
      <c r="C171" s="129" t="s">
        <v>508</v>
      </c>
      <c r="D171" s="287"/>
      <c r="E171" s="129" t="s">
        <v>509</v>
      </c>
      <c r="F171" s="129" t="s">
        <v>509</v>
      </c>
      <c r="G171" s="3" t="str">
        <f>VLOOKUP(F171,class!A$1:B$460,2,FALSE)</f>
        <v>Shire District</v>
      </c>
      <c r="H171" s="3" t="str">
        <f>IFERROR(VLOOKUP(F171,classifications!A$3:C$335,3,FALSE),VLOOKUP(F171,classifications!I$2:K$28,3,FALSE))</f>
        <v>Predominantly Rural</v>
      </c>
      <c r="I171" s="124">
        <v>63</v>
      </c>
      <c r="J171" s="124">
        <v>9869</v>
      </c>
      <c r="K171" s="124">
        <v>570</v>
      </c>
      <c r="L171" s="124">
        <v>66390</v>
      </c>
      <c r="M171" s="124">
        <v>76892</v>
      </c>
      <c r="N171" s="124"/>
      <c r="O171" s="124"/>
    </row>
    <row r="172" spans="2:15" x14ac:dyDescent="0.25">
      <c r="B172" s="129" t="s">
        <v>510</v>
      </c>
      <c r="C172" s="129" t="s">
        <v>512</v>
      </c>
      <c r="D172" s="287"/>
      <c r="E172" s="129" t="s">
        <v>513</v>
      </c>
      <c r="F172" s="129" t="s">
        <v>513</v>
      </c>
      <c r="G172" s="3" t="str">
        <f>VLOOKUP(F172,class!A$1:B$460,2,FALSE)</f>
        <v>Shire District</v>
      </c>
      <c r="H172" s="3" t="str">
        <f>IFERROR(VLOOKUP(F172,classifications!A$3:C$335,3,FALSE),VLOOKUP(F172,classifications!I$2:K$28,3,FALSE))</f>
        <v>Predominantly Rural</v>
      </c>
      <c r="I172" s="124">
        <v>5391</v>
      </c>
      <c r="J172" s="124">
        <v>3806</v>
      </c>
      <c r="K172" s="124">
        <v>0</v>
      </c>
      <c r="L172" s="124">
        <v>58414</v>
      </c>
      <c r="M172" s="124">
        <v>67611</v>
      </c>
      <c r="N172" s="124"/>
      <c r="O172" s="124"/>
    </row>
    <row r="173" spans="2:15" x14ac:dyDescent="0.25">
      <c r="I173" s="124"/>
      <c r="J173" s="124"/>
      <c r="K173" s="124"/>
      <c r="L173" s="124"/>
      <c r="M173" s="124"/>
      <c r="N173" s="124"/>
      <c r="O173" s="124"/>
    </row>
    <row r="174" spans="2:15" x14ac:dyDescent="0.25">
      <c r="B174" s="129"/>
      <c r="C174" s="129" t="s">
        <v>1458</v>
      </c>
      <c r="D174" s="287" t="s">
        <v>1459</v>
      </c>
      <c r="E174" s="129"/>
      <c r="F174" s="129"/>
      <c r="I174" s="133"/>
      <c r="J174" s="133"/>
      <c r="K174" s="133"/>
      <c r="L174" s="133"/>
      <c r="M174" s="131"/>
      <c r="N174" s="124"/>
      <c r="O174" s="124"/>
    </row>
    <row r="175" spans="2:15" x14ac:dyDescent="0.25">
      <c r="B175" s="129" t="s">
        <v>1460</v>
      </c>
      <c r="C175" s="129" t="s">
        <v>1462</v>
      </c>
      <c r="D175" s="287"/>
      <c r="E175" s="129" t="s">
        <v>1463</v>
      </c>
      <c r="F175" s="129" t="s">
        <v>1463</v>
      </c>
      <c r="G175" s="129"/>
      <c r="H175" s="129"/>
      <c r="I175" s="131"/>
      <c r="J175" s="131"/>
      <c r="K175" s="131"/>
      <c r="L175" s="131"/>
      <c r="M175" s="131"/>
      <c r="N175" s="124"/>
      <c r="O175" s="124"/>
    </row>
    <row r="176" spans="2:15" x14ac:dyDescent="0.25">
      <c r="B176" s="129" t="s">
        <v>1464</v>
      </c>
      <c r="C176" s="129" t="s">
        <v>1466</v>
      </c>
      <c r="D176" s="287"/>
      <c r="E176" s="129" t="s">
        <v>1467</v>
      </c>
      <c r="F176" s="129" t="s">
        <v>1467</v>
      </c>
      <c r="G176" s="129"/>
      <c r="H176" s="129"/>
      <c r="I176" s="131"/>
      <c r="J176" s="131"/>
      <c r="K176" s="131"/>
      <c r="L176" s="131"/>
      <c r="M176" s="131"/>
      <c r="N176" s="124"/>
      <c r="O176" s="124"/>
    </row>
    <row r="177" spans="2:15" x14ac:dyDescent="0.25">
      <c r="B177" s="129" t="s">
        <v>1468</v>
      </c>
      <c r="C177" s="129" t="s">
        <v>1470</v>
      </c>
      <c r="D177" s="287"/>
      <c r="E177" s="129" t="s">
        <v>1471</v>
      </c>
      <c r="F177" s="129" t="s">
        <v>1471</v>
      </c>
      <c r="G177" s="129"/>
      <c r="H177" s="129"/>
      <c r="I177" s="131"/>
      <c r="J177" s="131"/>
      <c r="K177" s="131"/>
      <c r="L177" s="131"/>
      <c r="M177" s="131"/>
      <c r="N177" s="124"/>
      <c r="O177" s="124"/>
    </row>
    <row r="178" spans="2:15" x14ac:dyDescent="0.25">
      <c r="B178" s="129" t="s">
        <v>1472</v>
      </c>
      <c r="C178" s="129" t="s">
        <v>1474</v>
      </c>
      <c r="D178" s="287"/>
      <c r="E178" s="129" t="s">
        <v>1475</v>
      </c>
      <c r="F178" s="129" t="s">
        <v>1475</v>
      </c>
      <c r="G178" s="129"/>
      <c r="H178" s="129"/>
      <c r="I178" s="131"/>
      <c r="J178" s="131"/>
      <c r="K178" s="131"/>
      <c r="L178" s="131"/>
      <c r="M178" s="131"/>
      <c r="N178" s="124"/>
      <c r="O178" s="124"/>
    </row>
    <row r="179" spans="2:15" x14ac:dyDescent="0.25">
      <c r="B179" s="129" t="s">
        <v>1476</v>
      </c>
      <c r="C179" s="129" t="s">
        <v>1478</v>
      </c>
      <c r="D179" s="287"/>
      <c r="E179" s="129" t="s">
        <v>1479</v>
      </c>
      <c r="F179" s="129" t="s">
        <v>1479</v>
      </c>
      <c r="G179" s="129"/>
      <c r="H179" s="129"/>
      <c r="I179" s="131"/>
      <c r="J179" s="131"/>
      <c r="K179" s="131"/>
      <c r="L179" s="131"/>
      <c r="M179" s="131"/>
      <c r="N179" s="124"/>
      <c r="O179" s="124"/>
    </row>
    <row r="180" spans="2:15" x14ac:dyDescent="0.25">
      <c r="B180" s="129" t="s">
        <v>1480</v>
      </c>
      <c r="C180" s="129" t="s">
        <v>1482</v>
      </c>
      <c r="D180" s="287"/>
      <c r="E180" s="129" t="s">
        <v>1483</v>
      </c>
      <c r="F180" s="129" t="s">
        <v>1483</v>
      </c>
      <c r="G180" s="129"/>
      <c r="H180" s="129"/>
      <c r="I180" s="131"/>
      <c r="J180" s="131"/>
      <c r="K180" s="131"/>
      <c r="L180" s="131"/>
      <c r="M180" s="131"/>
      <c r="N180" s="124"/>
      <c r="O180" s="124"/>
    </row>
    <row r="181" spans="2:15" x14ac:dyDescent="0.25">
      <c r="B181" s="129"/>
      <c r="C181" s="129"/>
      <c r="D181" s="287"/>
      <c r="E181" s="129"/>
      <c r="F181" s="129"/>
      <c r="I181" s="124"/>
      <c r="J181" s="124"/>
      <c r="K181" s="124"/>
      <c r="L181" s="124"/>
      <c r="M181" s="124"/>
      <c r="N181" s="124"/>
      <c r="O181" s="124"/>
    </row>
    <row r="182" spans="2:15" x14ac:dyDescent="0.25">
      <c r="B182" s="129"/>
      <c r="C182" s="129" t="s">
        <v>1484</v>
      </c>
      <c r="D182" s="287" t="s">
        <v>1485</v>
      </c>
      <c r="E182" s="129"/>
      <c r="F182" s="129"/>
      <c r="I182" s="131"/>
      <c r="J182" s="131"/>
      <c r="K182" s="131"/>
      <c r="L182" s="131"/>
      <c r="M182" s="131"/>
      <c r="N182" s="124"/>
      <c r="O182" s="124"/>
    </row>
    <row r="183" spans="2:15" x14ac:dyDescent="0.25">
      <c r="B183" s="129" t="s">
        <v>1486</v>
      </c>
      <c r="C183" s="129" t="s">
        <v>1488</v>
      </c>
      <c r="D183" s="287"/>
      <c r="E183" s="129" t="s">
        <v>1489</v>
      </c>
      <c r="F183" s="129" t="s">
        <v>1489</v>
      </c>
      <c r="G183" s="129"/>
      <c r="H183" s="129"/>
      <c r="I183" s="131"/>
      <c r="J183" s="131"/>
      <c r="K183" s="131"/>
      <c r="L183" s="131"/>
      <c r="M183" s="131"/>
      <c r="N183" s="124"/>
      <c r="O183" s="124"/>
    </row>
    <row r="184" spans="2:15" x14ac:dyDescent="0.25">
      <c r="B184" s="129" t="s">
        <v>1490</v>
      </c>
      <c r="C184" s="129" t="s">
        <v>1492</v>
      </c>
      <c r="D184" s="287"/>
      <c r="E184" s="129" t="s">
        <v>1493</v>
      </c>
      <c r="F184" s="129" t="s">
        <v>1493</v>
      </c>
      <c r="G184" s="129"/>
      <c r="H184" s="129"/>
      <c r="I184" s="131"/>
      <c r="J184" s="131"/>
      <c r="K184" s="131"/>
      <c r="L184" s="131"/>
      <c r="M184" s="131"/>
      <c r="N184" s="124"/>
      <c r="O184" s="124"/>
    </row>
    <row r="185" spans="2:15" x14ac:dyDescent="0.25">
      <c r="B185" s="129" t="s">
        <v>1497</v>
      </c>
      <c r="C185" s="129" t="s">
        <v>1499</v>
      </c>
      <c r="D185" s="287"/>
      <c r="E185" s="129" t="s">
        <v>1500</v>
      </c>
      <c r="F185" s="129" t="s">
        <v>1500</v>
      </c>
      <c r="G185" s="129"/>
      <c r="H185" s="129"/>
      <c r="I185" s="131"/>
      <c r="J185" s="131"/>
      <c r="K185" s="131"/>
      <c r="L185" s="131"/>
      <c r="M185" s="131"/>
      <c r="N185" s="124"/>
      <c r="O185" s="124"/>
    </row>
    <row r="186" spans="2:15" x14ac:dyDescent="0.25">
      <c r="B186" s="129" t="s">
        <v>1501</v>
      </c>
      <c r="C186" s="129" t="s">
        <v>1503</v>
      </c>
      <c r="D186" s="287"/>
      <c r="E186" s="129" t="s">
        <v>1504</v>
      </c>
      <c r="F186" s="129" t="s">
        <v>1504</v>
      </c>
      <c r="G186" s="129"/>
      <c r="H186" s="129"/>
      <c r="I186" s="131"/>
      <c r="J186" s="131"/>
      <c r="K186" s="131"/>
      <c r="L186" s="131"/>
      <c r="M186" s="131"/>
      <c r="N186" s="124"/>
      <c r="O186" s="124"/>
    </row>
    <row r="187" spans="2:15" x14ac:dyDescent="0.25">
      <c r="B187" s="129" t="s">
        <v>1505</v>
      </c>
      <c r="C187" s="129" t="s">
        <v>1507</v>
      </c>
      <c r="D187" s="287"/>
      <c r="E187" s="129" t="s">
        <v>1508</v>
      </c>
      <c r="F187" s="129" t="s">
        <v>1508</v>
      </c>
      <c r="G187" s="129"/>
      <c r="H187" s="129"/>
      <c r="I187" s="131"/>
      <c r="J187" s="131"/>
      <c r="K187" s="131"/>
      <c r="L187" s="131"/>
      <c r="M187" s="131"/>
      <c r="N187" s="124"/>
      <c r="O187" s="124"/>
    </row>
    <row r="188" spans="2:15" x14ac:dyDescent="0.25">
      <c r="B188" s="129" t="s">
        <v>1509</v>
      </c>
      <c r="C188" s="129" t="s">
        <v>1511</v>
      </c>
      <c r="D188" s="287"/>
      <c r="E188" s="129" t="s">
        <v>1512</v>
      </c>
      <c r="F188" s="129" t="s">
        <v>1512</v>
      </c>
      <c r="G188" s="129"/>
      <c r="H188" s="129"/>
      <c r="I188" s="131"/>
      <c r="J188" s="131"/>
      <c r="K188" s="131"/>
      <c r="L188" s="131"/>
      <c r="M188" s="131"/>
      <c r="N188" s="124"/>
      <c r="O188" s="124"/>
    </row>
    <row r="189" spans="2:15" x14ac:dyDescent="0.25">
      <c r="B189" s="129" t="s">
        <v>75</v>
      </c>
      <c r="C189" s="129" t="s">
        <v>77</v>
      </c>
      <c r="D189" s="287"/>
      <c r="E189" s="129" t="s">
        <v>1965</v>
      </c>
      <c r="F189" s="129" t="s">
        <v>1965</v>
      </c>
      <c r="G189" s="129"/>
      <c r="H189" s="129"/>
      <c r="I189" s="131"/>
      <c r="J189" s="131"/>
      <c r="K189" s="131"/>
      <c r="L189" s="131"/>
      <c r="M189" s="131"/>
      <c r="N189" s="124"/>
      <c r="O189" s="124"/>
    </row>
    <row r="190" spans="2:15" x14ac:dyDescent="0.25">
      <c r="I190" s="124"/>
      <c r="J190" s="124"/>
      <c r="K190" s="124"/>
      <c r="L190" s="124"/>
      <c r="M190" s="124"/>
      <c r="N190" s="124"/>
      <c r="O190" s="124"/>
    </row>
    <row r="191" spans="2:15" x14ac:dyDescent="0.25">
      <c r="B191" s="129"/>
      <c r="C191" s="129" t="s">
        <v>514</v>
      </c>
      <c r="D191" s="287" t="s">
        <v>515</v>
      </c>
      <c r="E191" s="129"/>
      <c r="F191" s="287" t="s">
        <v>515</v>
      </c>
      <c r="G191" s="3" t="str">
        <f>VLOOKUP(F191,class!A$1:B$460,2,FALSE)</f>
        <v>Shire County</v>
      </c>
      <c r="H191" s="3" t="str">
        <f>IFERROR(VLOOKUP(F191,classifications!A$3:C$335,3,FALSE),VLOOKUP(F191,classifications!I$2:K$28,3,FALSE))</f>
        <v>Predominantly Rural</v>
      </c>
      <c r="I191" s="132">
        <v>2594</v>
      </c>
      <c r="J191" s="132">
        <v>30935</v>
      </c>
      <c r="K191" s="132">
        <v>83</v>
      </c>
      <c r="L191" s="132">
        <v>217363</v>
      </c>
      <c r="M191" s="132">
        <v>250975</v>
      </c>
      <c r="N191" s="124"/>
      <c r="O191" s="124"/>
    </row>
    <row r="192" spans="2:15" x14ac:dyDescent="0.25">
      <c r="B192" s="129" t="s">
        <v>516</v>
      </c>
      <c r="C192" s="129" t="s">
        <v>518</v>
      </c>
      <c r="D192" s="287"/>
      <c r="E192" s="129" t="s">
        <v>519</v>
      </c>
      <c r="F192" s="129" t="s">
        <v>519</v>
      </c>
      <c r="G192" s="3" t="str">
        <f>VLOOKUP(F192,class!A$1:B$460,2,FALSE)</f>
        <v>Shire District</v>
      </c>
      <c r="H192" s="3" t="str">
        <f>IFERROR(VLOOKUP(F192,classifications!A$3:C$335,3,FALSE),VLOOKUP(F192,classifications!I$2:K$28,3,FALSE))</f>
        <v>Predominantly Rural</v>
      </c>
      <c r="I192" s="124">
        <v>2</v>
      </c>
      <c r="J192" s="124">
        <v>8857</v>
      </c>
      <c r="K192" s="124">
        <v>8</v>
      </c>
      <c r="L192" s="124">
        <v>38891</v>
      </c>
      <c r="M192" s="124">
        <v>47758</v>
      </c>
      <c r="N192" s="124"/>
      <c r="O192" s="124"/>
    </row>
    <row r="193" spans="2:15" x14ac:dyDescent="0.25">
      <c r="B193" s="129" t="s">
        <v>520</v>
      </c>
      <c r="C193" s="129" t="s">
        <v>522</v>
      </c>
      <c r="D193" s="287"/>
      <c r="E193" s="129" t="s">
        <v>523</v>
      </c>
      <c r="F193" s="129" t="s">
        <v>523</v>
      </c>
      <c r="G193" s="3" t="str">
        <f>VLOOKUP(F193,class!A$1:B$460,2,FALSE)</f>
        <v>Shire District</v>
      </c>
      <c r="H193" s="3" t="str">
        <f>IFERROR(VLOOKUP(F193,classifications!A$3:C$335,3,FALSE),VLOOKUP(F193,classifications!I$2:K$28,3,FALSE))</f>
        <v>Urban with Significant Rural</v>
      </c>
      <c r="I193" s="124">
        <v>2575</v>
      </c>
      <c r="J193" s="124">
        <v>931</v>
      </c>
      <c r="K193" s="124">
        <v>0</v>
      </c>
      <c r="L193" s="124">
        <v>30010</v>
      </c>
      <c r="M193" s="124">
        <v>33516</v>
      </c>
      <c r="N193" s="124"/>
      <c r="O193" s="124"/>
    </row>
    <row r="194" spans="2:15" x14ac:dyDescent="0.25">
      <c r="B194" s="129" t="s">
        <v>524</v>
      </c>
      <c r="C194" s="129" t="s">
        <v>526</v>
      </c>
      <c r="D194" s="287"/>
      <c r="E194" s="129" t="s">
        <v>527</v>
      </c>
      <c r="F194" s="129" t="s">
        <v>527</v>
      </c>
      <c r="G194" s="3" t="str">
        <f>VLOOKUP(F194,class!A$1:B$460,2,FALSE)</f>
        <v>Shire District</v>
      </c>
      <c r="H194" s="3" t="str">
        <f>IFERROR(VLOOKUP(F194,classifications!A$3:C$335,3,FALSE),VLOOKUP(F194,classifications!I$2:K$28,3,FALSE))</f>
        <v>Urban with Significant Rural</v>
      </c>
      <c r="I194" s="124">
        <v>16</v>
      </c>
      <c r="J194" s="124">
        <v>7694</v>
      </c>
      <c r="K194" s="124">
        <v>58</v>
      </c>
      <c r="L194" s="124">
        <v>45856</v>
      </c>
      <c r="M194" s="124">
        <v>53624</v>
      </c>
      <c r="N194" s="124"/>
      <c r="O194" s="124"/>
    </row>
    <row r="195" spans="2:15" x14ac:dyDescent="0.25">
      <c r="B195" s="129" t="s">
        <v>528</v>
      </c>
      <c r="C195" s="129" t="s">
        <v>530</v>
      </c>
      <c r="D195" s="287"/>
      <c r="E195" s="129" t="s">
        <v>531</v>
      </c>
      <c r="F195" s="129" t="s">
        <v>531</v>
      </c>
      <c r="G195" s="3" t="str">
        <f>VLOOKUP(F195,class!A$1:B$460,2,FALSE)</f>
        <v>Shire District</v>
      </c>
      <c r="H195" s="3" t="str">
        <f>IFERROR(VLOOKUP(F195,classifications!A$3:C$335,3,FALSE),VLOOKUP(F195,classifications!I$2:K$28,3,FALSE))</f>
        <v>Predominantly Rural</v>
      </c>
      <c r="I195" s="124">
        <v>1</v>
      </c>
      <c r="J195" s="124">
        <v>6044</v>
      </c>
      <c r="K195" s="124">
        <v>0</v>
      </c>
      <c r="L195" s="124">
        <v>27388</v>
      </c>
      <c r="M195" s="124">
        <v>33433</v>
      </c>
      <c r="N195" s="124"/>
      <c r="O195" s="124"/>
    </row>
    <row r="196" spans="2:15" x14ac:dyDescent="0.25">
      <c r="B196" s="129" t="s">
        <v>532</v>
      </c>
      <c r="C196" s="129" t="s">
        <v>534</v>
      </c>
      <c r="D196" s="287"/>
      <c r="E196" s="129" t="s">
        <v>535</v>
      </c>
      <c r="F196" s="129" t="s">
        <v>535</v>
      </c>
      <c r="G196" s="3" t="str">
        <f>VLOOKUP(F196,class!A$1:B$460,2,FALSE)</f>
        <v>Shire District</v>
      </c>
      <c r="H196" s="3" t="str">
        <f>IFERROR(VLOOKUP(F196,classifications!A$3:C$335,3,FALSE),VLOOKUP(F196,classifications!I$2:K$28,3,FALSE))</f>
        <v>Predominantly Rural</v>
      </c>
      <c r="I196" s="124">
        <v>0</v>
      </c>
      <c r="J196" s="124">
        <v>2547</v>
      </c>
      <c r="K196" s="124">
        <v>0</v>
      </c>
      <c r="L196" s="124">
        <v>24277</v>
      </c>
      <c r="M196" s="124">
        <v>26824</v>
      </c>
      <c r="N196" s="124"/>
      <c r="O196" s="124"/>
    </row>
    <row r="197" spans="2:15" x14ac:dyDescent="0.25">
      <c r="B197" s="129" t="s">
        <v>536</v>
      </c>
      <c r="C197" s="129" t="s">
        <v>538</v>
      </c>
      <c r="D197" s="287"/>
      <c r="E197" s="129" t="s">
        <v>539</v>
      </c>
      <c r="F197" s="129" t="s">
        <v>539</v>
      </c>
      <c r="G197" s="3" t="str">
        <f>VLOOKUP(F197,class!A$1:B$460,2,FALSE)</f>
        <v>Shire District</v>
      </c>
      <c r="H197" s="3" t="str">
        <f>IFERROR(VLOOKUP(F197,classifications!A$3:C$335,3,FALSE),VLOOKUP(F197,classifications!I$2:K$28,3,FALSE))</f>
        <v>Predominantly Rural</v>
      </c>
      <c r="I197" s="124">
        <v>0</v>
      </c>
      <c r="J197" s="124">
        <v>4862</v>
      </c>
      <c r="K197" s="124">
        <v>17</v>
      </c>
      <c r="L197" s="124">
        <v>50941</v>
      </c>
      <c r="M197" s="124">
        <v>55820</v>
      </c>
      <c r="N197" s="124"/>
      <c r="O197" s="124"/>
    </row>
    <row r="198" spans="2:15" x14ac:dyDescent="0.25">
      <c r="I198" s="124"/>
      <c r="J198" s="124"/>
      <c r="K198" s="124"/>
      <c r="L198" s="124"/>
      <c r="M198" s="124"/>
      <c r="N198" s="124"/>
      <c r="O198" s="124"/>
    </row>
    <row r="199" spans="2:15" x14ac:dyDescent="0.25">
      <c r="B199" s="129"/>
      <c r="C199" s="129" t="s">
        <v>540</v>
      </c>
      <c r="D199" s="287" t="s">
        <v>541</v>
      </c>
      <c r="E199" s="129"/>
      <c r="F199" s="287" t="s">
        <v>541</v>
      </c>
      <c r="G199" s="3" t="str">
        <f>VLOOKUP(F199,class!A$1:B$460,2,FALSE)</f>
        <v>Shire County</v>
      </c>
      <c r="H199" s="3" t="str">
        <f>IFERROR(VLOOKUP(F199,classifications!A$3:C$335,3,FALSE),VLOOKUP(F199,classifications!I$2:K$28,3,FALSE))</f>
        <v>Urban with Significant Rural</v>
      </c>
      <c r="I199" s="132">
        <v>28896</v>
      </c>
      <c r="J199" s="132">
        <v>24488</v>
      </c>
      <c r="K199" s="132">
        <v>78</v>
      </c>
      <c r="L199" s="132">
        <v>312018</v>
      </c>
      <c r="M199" s="132">
        <v>365480</v>
      </c>
      <c r="N199" s="124"/>
      <c r="O199" s="124"/>
    </row>
    <row r="200" spans="2:15" x14ac:dyDescent="0.25">
      <c r="B200" s="129" t="s">
        <v>542</v>
      </c>
      <c r="C200" s="129" t="s">
        <v>544</v>
      </c>
      <c r="D200" s="287"/>
      <c r="E200" s="129" t="s">
        <v>545</v>
      </c>
      <c r="F200" s="129" t="s">
        <v>545</v>
      </c>
      <c r="G200" s="3" t="str">
        <f>VLOOKUP(F200,class!A$1:B$460,2,FALSE)</f>
        <v>Shire District</v>
      </c>
      <c r="H200" s="3" t="str">
        <f>IFERROR(VLOOKUP(F200,classifications!A$3:C$335,3,FALSE),VLOOKUP(F200,classifications!I$2:K$28,3,FALSE))</f>
        <v>Predominantly Urban</v>
      </c>
      <c r="I200" s="124">
        <v>27</v>
      </c>
      <c r="J200" s="124">
        <v>7218</v>
      </c>
      <c r="K200" s="124">
        <v>0</v>
      </c>
      <c r="L200" s="124">
        <v>50875</v>
      </c>
      <c r="M200" s="124">
        <v>58120</v>
      </c>
      <c r="N200" s="124"/>
      <c r="O200" s="124"/>
    </row>
    <row r="201" spans="2:15" x14ac:dyDescent="0.25">
      <c r="B201" s="129" t="s">
        <v>546</v>
      </c>
      <c r="C201" s="129" t="s">
        <v>548</v>
      </c>
      <c r="D201" s="287"/>
      <c r="E201" s="129" t="s">
        <v>549</v>
      </c>
      <c r="F201" s="129" t="s">
        <v>549</v>
      </c>
      <c r="G201" s="3" t="str">
        <f>VLOOKUP(F201,class!A$1:B$460,2,FALSE)</f>
        <v>Shire District</v>
      </c>
      <c r="H201" s="3" t="str">
        <f>IFERROR(VLOOKUP(F201,classifications!A$3:C$335,3,FALSE),VLOOKUP(F201,classifications!I$2:K$28,3,FALSE))</f>
        <v>Urban with Significant Rural</v>
      </c>
      <c r="I201" s="124">
        <v>5100</v>
      </c>
      <c r="J201" s="124">
        <v>1133</v>
      </c>
      <c r="K201" s="124">
        <v>0</v>
      </c>
      <c r="L201" s="124">
        <v>29924</v>
      </c>
      <c r="M201" s="124">
        <v>36157</v>
      </c>
      <c r="N201" s="124"/>
      <c r="O201" s="124"/>
    </row>
    <row r="202" spans="2:15" x14ac:dyDescent="0.25">
      <c r="B202" s="129" t="s">
        <v>550</v>
      </c>
      <c r="C202" s="129" t="s">
        <v>552</v>
      </c>
      <c r="D202" s="287"/>
      <c r="E202" s="129" t="s">
        <v>553</v>
      </c>
      <c r="F202" s="129" t="s">
        <v>553</v>
      </c>
      <c r="G202" s="3" t="str">
        <f>VLOOKUP(F202,class!A$1:B$460,2,FALSE)</f>
        <v>Shire District</v>
      </c>
      <c r="H202" s="3" t="str">
        <f>IFERROR(VLOOKUP(F202,classifications!A$3:C$335,3,FALSE),VLOOKUP(F202,classifications!I$2:K$28,3,FALSE))</f>
        <v>Predominantly Urban</v>
      </c>
      <c r="I202" s="124">
        <v>9047</v>
      </c>
      <c r="J202" s="124">
        <v>1475</v>
      </c>
      <c r="K202" s="124">
        <v>70</v>
      </c>
      <c r="L202" s="124">
        <v>39102</v>
      </c>
      <c r="M202" s="124">
        <v>49694</v>
      </c>
      <c r="N202" s="124"/>
      <c r="O202" s="124"/>
    </row>
    <row r="203" spans="2:15" x14ac:dyDescent="0.25">
      <c r="B203" s="129" t="s">
        <v>554</v>
      </c>
      <c r="C203" s="129" t="s">
        <v>556</v>
      </c>
      <c r="D203" s="287"/>
      <c r="E203" s="129" t="s">
        <v>557</v>
      </c>
      <c r="F203" s="129" t="s">
        <v>557</v>
      </c>
      <c r="G203" s="3" t="str">
        <f>VLOOKUP(F203,class!A$1:B$460,2,FALSE)</f>
        <v>Shire District</v>
      </c>
      <c r="H203" s="3" t="str">
        <f>IFERROR(VLOOKUP(F203,classifications!A$3:C$335,3,FALSE),VLOOKUP(F203,classifications!I$2:K$28,3,FALSE))</f>
        <v>Predominantly Rural</v>
      </c>
      <c r="I203" s="124">
        <v>1</v>
      </c>
      <c r="J203" s="124">
        <v>4093</v>
      </c>
      <c r="K203" s="124">
        <v>3</v>
      </c>
      <c r="L203" s="124">
        <v>31044</v>
      </c>
      <c r="M203" s="124">
        <v>35141</v>
      </c>
      <c r="N203" s="124"/>
      <c r="O203" s="124"/>
    </row>
    <row r="204" spans="2:15" x14ac:dyDescent="0.25">
      <c r="B204" s="129" t="s">
        <v>558</v>
      </c>
      <c r="C204" s="129" t="s">
        <v>560</v>
      </c>
      <c r="D204" s="287"/>
      <c r="E204" s="129" t="s">
        <v>561</v>
      </c>
      <c r="F204" s="129" t="s">
        <v>561</v>
      </c>
      <c r="G204" s="3" t="str">
        <f>VLOOKUP(F204,class!A$1:B$460,2,FALSE)</f>
        <v>Shire District</v>
      </c>
      <c r="H204" s="3" t="str">
        <f>IFERROR(VLOOKUP(F204,classifications!A$3:C$335,3,FALSE),VLOOKUP(F204,classifications!I$2:K$28,3,FALSE))</f>
        <v>Predominantly Urban</v>
      </c>
      <c r="I204" s="124">
        <v>2</v>
      </c>
      <c r="J204" s="124">
        <v>6594</v>
      </c>
      <c r="K204" s="124">
        <v>1</v>
      </c>
      <c r="L204" s="124">
        <v>45794</v>
      </c>
      <c r="M204" s="124">
        <v>52391</v>
      </c>
      <c r="N204" s="124"/>
      <c r="O204" s="124"/>
    </row>
    <row r="205" spans="2:15" x14ac:dyDescent="0.25">
      <c r="B205" s="129" t="s">
        <v>562</v>
      </c>
      <c r="C205" s="129" t="s">
        <v>564</v>
      </c>
      <c r="D205" s="287"/>
      <c r="E205" s="129" t="s">
        <v>565</v>
      </c>
      <c r="F205" s="129" t="s">
        <v>565</v>
      </c>
      <c r="G205" s="3" t="str">
        <f>VLOOKUP(F205,class!A$1:B$460,2,FALSE)</f>
        <v>Shire District</v>
      </c>
      <c r="H205" s="3" t="str">
        <f>IFERROR(VLOOKUP(F205,classifications!A$3:C$335,3,FALSE),VLOOKUP(F205,classifications!I$2:K$28,3,FALSE))</f>
        <v>Predominantly Rural</v>
      </c>
      <c r="I205" s="124">
        <v>3943</v>
      </c>
      <c r="J205" s="124">
        <v>1351</v>
      </c>
      <c r="K205" s="124">
        <v>3</v>
      </c>
      <c r="L205" s="124">
        <v>37330</v>
      </c>
      <c r="M205" s="124">
        <v>42627</v>
      </c>
      <c r="N205" s="124"/>
      <c r="O205" s="124"/>
    </row>
    <row r="206" spans="2:15" x14ac:dyDescent="0.25">
      <c r="B206" s="129" t="s">
        <v>566</v>
      </c>
      <c r="C206" s="129" t="s">
        <v>568</v>
      </c>
      <c r="D206" s="287"/>
      <c r="E206" s="129" t="s">
        <v>569</v>
      </c>
      <c r="F206" s="129" t="s">
        <v>569</v>
      </c>
      <c r="G206" s="3" t="str">
        <f>VLOOKUP(F206,class!A$1:B$460,2,FALSE)</f>
        <v>Shire District</v>
      </c>
      <c r="H206" s="3" t="str">
        <f>IFERROR(VLOOKUP(F206,classifications!A$3:C$335,3,FALSE),VLOOKUP(F206,classifications!I$2:K$28,3,FALSE))</f>
        <v>Predominantly Urban</v>
      </c>
      <c r="I206" s="124">
        <v>7806</v>
      </c>
      <c r="J206" s="124">
        <v>1037</v>
      </c>
      <c r="K206" s="124">
        <v>1</v>
      </c>
      <c r="L206" s="124">
        <v>37143</v>
      </c>
      <c r="M206" s="124">
        <v>45987</v>
      </c>
      <c r="N206" s="124"/>
      <c r="O206" s="124"/>
    </row>
    <row r="207" spans="2:15" x14ac:dyDescent="0.25">
      <c r="B207" s="129" t="s">
        <v>570</v>
      </c>
      <c r="C207" s="129" t="s">
        <v>572</v>
      </c>
      <c r="D207" s="287"/>
      <c r="E207" s="129" t="s">
        <v>573</v>
      </c>
      <c r="F207" s="129" t="s">
        <v>573</v>
      </c>
      <c r="G207" s="3" t="str">
        <f>VLOOKUP(F207,class!A$1:B$460,2,FALSE)</f>
        <v>Shire District</v>
      </c>
      <c r="H207" s="3" t="str">
        <f>IFERROR(VLOOKUP(F207,classifications!A$3:C$335,3,FALSE),VLOOKUP(F207,classifications!I$2:K$28,3,FALSE))</f>
        <v>Urban with Significant Rural</v>
      </c>
      <c r="I207" s="124">
        <v>2970</v>
      </c>
      <c r="J207" s="124">
        <v>1587</v>
      </c>
      <c r="K207" s="124">
        <v>0</v>
      </c>
      <c r="L207" s="124">
        <v>40806</v>
      </c>
      <c r="M207" s="124">
        <v>45363</v>
      </c>
      <c r="N207" s="124"/>
      <c r="O207" s="124"/>
    </row>
    <row r="208" spans="2:15" x14ac:dyDescent="0.25">
      <c r="I208" s="124"/>
      <c r="J208" s="124"/>
      <c r="K208" s="124"/>
      <c r="L208" s="124"/>
      <c r="M208" s="124"/>
      <c r="N208" s="124"/>
      <c r="O208" s="124"/>
    </row>
    <row r="209" spans="2:15" x14ac:dyDescent="0.25">
      <c r="B209" s="129"/>
      <c r="C209" s="129" t="s">
        <v>574</v>
      </c>
      <c r="D209" s="287" t="s">
        <v>575</v>
      </c>
      <c r="E209" s="129"/>
      <c r="F209" s="287" t="s">
        <v>575</v>
      </c>
      <c r="G209" s="3" t="str">
        <f>VLOOKUP(F209,class!A$1:B$460,2,FALSE)</f>
        <v>Shire County</v>
      </c>
      <c r="H209" s="3" t="str">
        <f>IFERROR(VLOOKUP(F209,classifications!A$3:C$335,3,FALSE),VLOOKUP(F209,classifications!I$2:K$28,3,FALSE))</f>
        <v>Predominantly Rural</v>
      </c>
      <c r="I209" s="132">
        <v>12142</v>
      </c>
      <c r="J209" s="132">
        <v>28755</v>
      </c>
      <c r="K209" s="132">
        <v>523</v>
      </c>
      <c r="L209" s="132">
        <v>336165</v>
      </c>
      <c r="M209" s="132">
        <v>377585</v>
      </c>
      <c r="N209" s="124"/>
      <c r="O209" s="124"/>
    </row>
    <row r="210" spans="2:15" x14ac:dyDescent="0.25">
      <c r="B210" s="129" t="s">
        <v>576</v>
      </c>
      <c r="C210" s="129" t="s">
        <v>578</v>
      </c>
      <c r="D210" s="287"/>
      <c r="E210" s="129" t="s">
        <v>579</v>
      </c>
      <c r="F210" s="129" t="s">
        <v>579</v>
      </c>
      <c r="G210" s="3" t="str">
        <f>VLOOKUP(F210,class!A$1:B$460,2,FALSE)</f>
        <v>Shire District</v>
      </c>
      <c r="H210" s="3" t="str">
        <f>IFERROR(VLOOKUP(F210,classifications!A$3:C$335,3,FALSE),VLOOKUP(F210,classifications!I$2:K$28,3,FALSE))</f>
        <v>Predominantly Rural</v>
      </c>
      <c r="I210" s="124">
        <v>4195</v>
      </c>
      <c r="J210" s="124">
        <v>2551</v>
      </c>
      <c r="K210" s="124">
        <v>0</v>
      </c>
      <c r="L210" s="124">
        <v>63429</v>
      </c>
      <c r="M210" s="124">
        <v>70175</v>
      </c>
      <c r="N210" s="124"/>
      <c r="O210" s="124"/>
    </row>
    <row r="211" spans="2:15" x14ac:dyDescent="0.25">
      <c r="B211" s="129" t="s">
        <v>580</v>
      </c>
      <c r="C211" s="129" t="s">
        <v>582</v>
      </c>
      <c r="D211" s="287"/>
      <c r="E211" s="129" t="s">
        <v>583</v>
      </c>
      <c r="F211" s="129" t="s">
        <v>583</v>
      </c>
      <c r="G211" s="3" t="str">
        <f>VLOOKUP(F211,class!A$1:B$460,2,FALSE)</f>
        <v>Shire District</v>
      </c>
      <c r="H211" s="3" t="str">
        <f>IFERROR(VLOOKUP(F211,classifications!A$3:C$335,3,FALSE),VLOOKUP(F211,classifications!I$2:K$28,3,FALSE))</f>
        <v>Predominantly Urban</v>
      </c>
      <c r="I211" s="124">
        <v>4927</v>
      </c>
      <c r="J211" s="124">
        <v>4467</v>
      </c>
      <c r="K211" s="124">
        <v>119</v>
      </c>
      <c r="L211" s="124">
        <v>45926</v>
      </c>
      <c r="M211" s="124">
        <v>55439</v>
      </c>
      <c r="N211" s="124"/>
      <c r="O211" s="124"/>
    </row>
    <row r="212" spans="2:15" x14ac:dyDescent="0.25">
      <c r="B212" s="129" t="s">
        <v>584</v>
      </c>
      <c r="C212" s="129" t="s">
        <v>586</v>
      </c>
      <c r="D212" s="287"/>
      <c r="E212" s="129" t="s">
        <v>587</v>
      </c>
      <c r="F212" s="129" t="s">
        <v>587</v>
      </c>
      <c r="G212" s="3" t="str">
        <f>VLOOKUP(F212,class!A$1:B$460,2,FALSE)</f>
        <v>Shire District</v>
      </c>
      <c r="H212" s="3" t="str">
        <f>IFERROR(VLOOKUP(F212,classifications!A$3:C$335,3,FALSE),VLOOKUP(F212,classifications!I$2:K$28,3,FALSE))</f>
        <v>Predominantly Rural</v>
      </c>
      <c r="I212" s="124">
        <v>2997</v>
      </c>
      <c r="J212" s="124">
        <v>1448</v>
      </c>
      <c r="K212" s="124">
        <v>0</v>
      </c>
      <c r="L212" s="124">
        <v>32399</v>
      </c>
      <c r="M212" s="124">
        <v>36844</v>
      </c>
      <c r="N212" s="124"/>
      <c r="O212" s="124"/>
    </row>
    <row r="213" spans="2:15" x14ac:dyDescent="0.25">
      <c r="B213" s="129" t="s">
        <v>588</v>
      </c>
      <c r="C213" s="129" t="s">
        <v>590</v>
      </c>
      <c r="D213" s="287"/>
      <c r="E213" s="129" t="s">
        <v>591</v>
      </c>
      <c r="F213" s="129" t="s">
        <v>591</v>
      </c>
      <c r="G213" s="3" t="str">
        <f>VLOOKUP(F213,class!A$1:B$460,2,FALSE)</f>
        <v>Shire District</v>
      </c>
      <c r="H213" s="3" t="str">
        <f>IFERROR(VLOOKUP(F213,classifications!A$3:C$335,3,FALSE),VLOOKUP(F213,classifications!I$2:K$28,3,FALSE))</f>
        <v>Predominantly Rural</v>
      </c>
      <c r="I213" s="124">
        <v>3</v>
      </c>
      <c r="J213" s="124">
        <v>4694</v>
      </c>
      <c r="K213" s="124">
        <v>310</v>
      </c>
      <c r="L213" s="124">
        <v>42732</v>
      </c>
      <c r="M213" s="124">
        <v>47739</v>
      </c>
      <c r="N213" s="124"/>
      <c r="O213" s="124"/>
    </row>
    <row r="214" spans="2:15" x14ac:dyDescent="0.25">
      <c r="B214" s="129" t="s">
        <v>592</v>
      </c>
      <c r="C214" s="129" t="s">
        <v>594</v>
      </c>
      <c r="D214" s="287"/>
      <c r="E214" s="129" t="s">
        <v>595</v>
      </c>
      <c r="F214" s="129" t="s">
        <v>595</v>
      </c>
      <c r="G214" s="3" t="str">
        <f>VLOOKUP(F214,class!A$1:B$460,2,FALSE)</f>
        <v>Shire District</v>
      </c>
      <c r="H214" s="3" t="str">
        <f>IFERROR(VLOOKUP(F214,classifications!A$3:C$335,3,FALSE),VLOOKUP(F214,classifications!I$2:K$28,3,FALSE))</f>
        <v>Predominantly Rural</v>
      </c>
      <c r="I214" s="124">
        <v>14</v>
      </c>
      <c r="J214" s="124">
        <v>4555</v>
      </c>
      <c r="K214" s="124">
        <v>59</v>
      </c>
      <c r="L214" s="124">
        <v>41254</v>
      </c>
      <c r="M214" s="124">
        <v>45882</v>
      </c>
      <c r="N214" s="124"/>
      <c r="O214" s="124"/>
    </row>
    <row r="215" spans="2:15" x14ac:dyDescent="0.25">
      <c r="B215" s="129" t="s">
        <v>596</v>
      </c>
      <c r="C215" s="129" t="s">
        <v>598</v>
      </c>
      <c r="D215" s="287"/>
      <c r="E215" s="129" t="s">
        <v>599</v>
      </c>
      <c r="F215" s="129" t="s">
        <v>599</v>
      </c>
      <c r="G215" s="3" t="str">
        <f>VLOOKUP(F215,class!A$1:B$460,2,FALSE)</f>
        <v>Shire District</v>
      </c>
      <c r="H215" s="3" t="str">
        <f>IFERROR(VLOOKUP(F215,classifications!A$3:C$335,3,FALSE),VLOOKUP(F215,classifications!I$2:K$28,3,FALSE))</f>
        <v>Predominantly Rural</v>
      </c>
      <c r="I215" s="124">
        <v>1</v>
      </c>
      <c r="J215" s="124">
        <v>5738</v>
      </c>
      <c r="K215" s="124">
        <v>6</v>
      </c>
      <c r="L215" s="124">
        <v>57057</v>
      </c>
      <c r="M215" s="124">
        <v>62802</v>
      </c>
      <c r="N215" s="124"/>
      <c r="O215" s="124"/>
    </row>
    <row r="216" spans="2:15" x14ac:dyDescent="0.25">
      <c r="B216" s="129" t="s">
        <v>600</v>
      </c>
      <c r="C216" s="129" t="s">
        <v>602</v>
      </c>
      <c r="D216" s="287"/>
      <c r="E216" s="129" t="s">
        <v>603</v>
      </c>
      <c r="F216" s="129" t="s">
        <v>603</v>
      </c>
      <c r="G216" s="3" t="str">
        <f>VLOOKUP(F216,class!A$1:B$460,2,FALSE)</f>
        <v>Shire District</v>
      </c>
      <c r="H216" s="3" t="str">
        <f>IFERROR(VLOOKUP(F216,classifications!A$3:C$335,3,FALSE),VLOOKUP(F216,classifications!I$2:K$28,3,FALSE))</f>
        <v>Predominantly Rural</v>
      </c>
      <c r="I216" s="124">
        <v>3</v>
      </c>
      <c r="J216" s="124">
        <v>2809</v>
      </c>
      <c r="K216" s="124">
        <v>0</v>
      </c>
      <c r="L216" s="124">
        <v>30165</v>
      </c>
      <c r="M216" s="124">
        <v>32977</v>
      </c>
      <c r="N216" s="124"/>
      <c r="O216" s="124"/>
    </row>
    <row r="217" spans="2:15" x14ac:dyDescent="0.25">
      <c r="B217" s="129" t="s">
        <v>604</v>
      </c>
      <c r="C217" s="129" t="s">
        <v>606</v>
      </c>
      <c r="D217" s="287"/>
      <c r="E217" s="129" t="s">
        <v>607</v>
      </c>
      <c r="F217" s="129" t="s">
        <v>607</v>
      </c>
      <c r="G217" s="3" t="str">
        <f>VLOOKUP(F217,class!A$1:B$460,2,FALSE)</f>
        <v>Shire District</v>
      </c>
      <c r="H217" s="3" t="str">
        <f>IFERROR(VLOOKUP(F217,classifications!A$3:C$335,3,FALSE),VLOOKUP(F217,classifications!I$2:K$28,3,FALSE))</f>
        <v>Predominantly Rural</v>
      </c>
      <c r="I217" s="124">
        <v>2</v>
      </c>
      <c r="J217" s="124">
        <v>2493</v>
      </c>
      <c r="K217" s="124">
        <v>29</v>
      </c>
      <c r="L217" s="124">
        <v>23203</v>
      </c>
      <c r="M217" s="124">
        <v>25727</v>
      </c>
      <c r="N217" s="124"/>
      <c r="O217" s="124"/>
    </row>
    <row r="218" spans="2:15" x14ac:dyDescent="0.25">
      <c r="B218" s="129"/>
      <c r="C218" s="129"/>
      <c r="D218" s="287"/>
      <c r="E218" s="129"/>
      <c r="F218" s="129"/>
      <c r="I218" s="124"/>
      <c r="J218" s="124"/>
      <c r="K218" s="124"/>
      <c r="L218" s="124"/>
      <c r="M218" s="124"/>
      <c r="N218" s="124"/>
      <c r="O218" s="124"/>
    </row>
    <row r="219" spans="2:15" x14ac:dyDescent="0.25">
      <c r="B219" s="129"/>
      <c r="C219" s="129" t="s">
        <v>608</v>
      </c>
      <c r="D219" s="287" t="s">
        <v>609</v>
      </c>
      <c r="E219" s="129"/>
      <c r="F219" s="287" t="s">
        <v>609</v>
      </c>
      <c r="I219" s="132">
        <v>6</v>
      </c>
      <c r="J219" s="132">
        <v>23515</v>
      </c>
      <c r="K219" s="132">
        <v>511</v>
      </c>
      <c r="L219" s="132">
        <v>180784</v>
      </c>
      <c r="M219" s="132">
        <v>204816</v>
      </c>
      <c r="N219" s="124"/>
      <c r="O219" s="124"/>
    </row>
    <row r="220" spans="2:15" x14ac:dyDescent="0.25">
      <c r="B220" s="129" t="s">
        <v>610</v>
      </c>
      <c r="C220" s="129" t="s">
        <v>612</v>
      </c>
      <c r="D220" s="287"/>
      <c r="E220" s="129" t="s">
        <v>613</v>
      </c>
      <c r="F220" s="129" t="s">
        <v>613</v>
      </c>
      <c r="G220" s="3" t="str">
        <f>VLOOKUP(F220,class!A$1:B$460,2,FALSE)</f>
        <v>Shire District</v>
      </c>
      <c r="H220" s="3" t="str">
        <f>IFERROR(VLOOKUP(F220,classifications!A$3:C$335,3,FALSE),VLOOKUP(F220,classifications!I$2:K$28,3,FALSE))</f>
        <v>Predominantly Urban</v>
      </c>
      <c r="I220" s="124">
        <v>0</v>
      </c>
      <c r="J220" s="124">
        <v>2545</v>
      </c>
      <c r="K220" s="124">
        <v>0</v>
      </c>
      <c r="L220" s="124">
        <v>21612</v>
      </c>
      <c r="M220" s="124">
        <v>24157</v>
      </c>
      <c r="N220" s="124"/>
      <c r="O220" s="124"/>
    </row>
    <row r="221" spans="2:15" x14ac:dyDescent="0.25">
      <c r="B221" s="129" t="s">
        <v>614</v>
      </c>
      <c r="C221" s="129" t="s">
        <v>616</v>
      </c>
      <c r="D221" s="287"/>
      <c r="E221" s="129" t="s">
        <v>617</v>
      </c>
      <c r="F221" s="129" t="s">
        <v>617</v>
      </c>
      <c r="G221" s="3" t="str">
        <f>VLOOKUP(F221,class!A$1:B$460,2,FALSE)</f>
        <v>Shire District</v>
      </c>
      <c r="H221" s="3" t="str">
        <f>IFERROR(VLOOKUP(F221,classifications!A$3:C$335,3,FALSE),VLOOKUP(F221,classifications!I$2:K$28,3,FALSE))</f>
        <v>Urban with Significant Rural</v>
      </c>
      <c r="I221" s="124">
        <v>0</v>
      </c>
      <c r="J221" s="124">
        <v>3212</v>
      </c>
      <c r="K221" s="124">
        <v>61</v>
      </c>
      <c r="L221" s="124">
        <v>37075</v>
      </c>
      <c r="M221" s="124">
        <v>40348</v>
      </c>
      <c r="N221" s="124"/>
      <c r="O221" s="124"/>
    </row>
    <row r="222" spans="2:15" x14ac:dyDescent="0.25">
      <c r="B222" s="129" t="s">
        <v>618</v>
      </c>
      <c r="C222" s="129" t="s">
        <v>620</v>
      </c>
      <c r="D222" s="287"/>
      <c r="E222" s="129" t="s">
        <v>621</v>
      </c>
      <c r="F222" s="129" t="s">
        <v>621</v>
      </c>
      <c r="G222" s="3" t="str">
        <f>VLOOKUP(F222,class!A$1:B$460,2,FALSE)</f>
        <v>Shire District</v>
      </c>
      <c r="H222" s="3" t="str">
        <f>IFERROR(VLOOKUP(F222,classifications!A$3:C$335,3,FALSE),VLOOKUP(F222,classifications!I$2:K$28,3,FALSE))</f>
        <v>Predominantly Rural</v>
      </c>
      <c r="I222" s="124">
        <v>0</v>
      </c>
      <c r="J222" s="124">
        <v>4237</v>
      </c>
      <c r="K222" s="124">
        <v>0</v>
      </c>
      <c r="L222" s="124">
        <v>27828</v>
      </c>
      <c r="M222" s="124">
        <v>32065</v>
      </c>
      <c r="N222" s="124"/>
      <c r="O222" s="124"/>
    </row>
    <row r="223" spans="2:15" x14ac:dyDescent="0.25">
      <c r="B223" s="129" t="s">
        <v>622</v>
      </c>
      <c r="C223" s="129" t="s">
        <v>624</v>
      </c>
      <c r="D223" s="287"/>
      <c r="E223" s="129" t="s">
        <v>625</v>
      </c>
      <c r="F223" s="129" t="s">
        <v>625</v>
      </c>
      <c r="G223" s="3" t="str">
        <f>VLOOKUP(F223,class!A$1:B$460,2,FALSE)</f>
        <v>Shire District</v>
      </c>
      <c r="H223" s="3" t="str">
        <f>IFERROR(VLOOKUP(F223,classifications!A$3:C$335,3,FALSE),VLOOKUP(F223,classifications!I$2:K$28,3,FALSE))</f>
        <v>Predominantly Rural</v>
      </c>
      <c r="I223" s="124">
        <v>4</v>
      </c>
      <c r="J223" s="124">
        <v>2495</v>
      </c>
      <c r="K223" s="124">
        <v>450</v>
      </c>
      <c r="L223" s="124">
        <v>20022</v>
      </c>
      <c r="M223" s="124">
        <v>22971</v>
      </c>
      <c r="N223" s="124"/>
      <c r="O223" s="124"/>
    </row>
    <row r="224" spans="2:15" x14ac:dyDescent="0.25">
      <c r="B224" s="129" t="s">
        <v>626</v>
      </c>
      <c r="C224" s="129" t="s">
        <v>628</v>
      </c>
      <c r="D224" s="287"/>
      <c r="E224" s="129" t="s">
        <v>629</v>
      </c>
      <c r="F224" s="129" t="s">
        <v>629</v>
      </c>
      <c r="G224" s="3" t="str">
        <f>VLOOKUP(F224,class!A$1:B$460,2,FALSE)</f>
        <v>Shire District</v>
      </c>
      <c r="H224" s="3" t="str">
        <f>IFERROR(VLOOKUP(F224,classifications!A$3:C$335,3,FALSE),VLOOKUP(F224,classifications!I$2:K$28,3,FALSE))</f>
        <v>Predominantly Rural</v>
      </c>
      <c r="I224" s="124">
        <v>0</v>
      </c>
      <c r="J224" s="124">
        <v>6720</v>
      </c>
      <c r="K224" s="124">
        <v>0</v>
      </c>
      <c r="L224" s="124">
        <v>45984</v>
      </c>
      <c r="M224" s="124">
        <v>52704</v>
      </c>
      <c r="N224" s="124"/>
      <c r="O224" s="124"/>
    </row>
    <row r="225" spans="2:15" x14ac:dyDescent="0.25">
      <c r="B225" s="129" t="s">
        <v>630</v>
      </c>
      <c r="C225" s="129" t="s">
        <v>632</v>
      </c>
      <c r="D225" s="287"/>
      <c r="E225" s="129" t="s">
        <v>633</v>
      </c>
      <c r="F225" s="129" t="s">
        <v>633</v>
      </c>
      <c r="G225" s="3" t="str">
        <f>VLOOKUP(F225,class!A$1:B$460,2,FALSE)</f>
        <v>Shire District</v>
      </c>
      <c r="H225" s="3" t="str">
        <f>IFERROR(VLOOKUP(F225,classifications!A$3:C$335,3,FALSE),VLOOKUP(F225,classifications!I$2:K$28,3,FALSE))</f>
        <v>Predominantly Urban</v>
      </c>
      <c r="I225" s="124">
        <v>2</v>
      </c>
      <c r="J225" s="124">
        <v>4306</v>
      </c>
      <c r="K225" s="124">
        <v>0</v>
      </c>
      <c r="L225" s="124">
        <v>28263</v>
      </c>
      <c r="M225" s="124">
        <v>32571</v>
      </c>
      <c r="N225" s="124"/>
      <c r="O225" s="124"/>
    </row>
    <row r="226" spans="2:15" x14ac:dyDescent="0.25">
      <c r="I226" s="124"/>
      <c r="J226" s="124"/>
      <c r="K226" s="124"/>
      <c r="L226" s="124"/>
      <c r="M226" s="124"/>
      <c r="N226" s="124"/>
      <c r="O226" s="124"/>
    </row>
    <row r="227" spans="2:15" x14ac:dyDescent="0.25">
      <c r="B227" s="129"/>
      <c r="C227" s="129" t="s">
        <v>1513</v>
      </c>
      <c r="D227" s="287" t="s">
        <v>1514</v>
      </c>
      <c r="E227" s="129"/>
      <c r="F227" s="129"/>
      <c r="I227" s="133"/>
      <c r="J227" s="133"/>
      <c r="K227" s="133"/>
      <c r="L227" s="133"/>
      <c r="M227" s="131"/>
      <c r="N227" s="124"/>
      <c r="O227" s="124"/>
    </row>
    <row r="228" spans="2:15" x14ac:dyDescent="0.25">
      <c r="B228" s="129" t="s">
        <v>1515</v>
      </c>
      <c r="C228" s="129" t="s">
        <v>1517</v>
      </c>
      <c r="D228" s="287"/>
      <c r="E228" s="129" t="s">
        <v>1518</v>
      </c>
      <c r="F228" s="129" t="s">
        <v>1518</v>
      </c>
      <c r="G228" s="129"/>
      <c r="H228" s="129"/>
      <c r="I228" s="131"/>
      <c r="J228" s="131"/>
      <c r="K228" s="131"/>
      <c r="L228" s="131"/>
      <c r="M228" s="131"/>
      <c r="N228" s="124"/>
      <c r="O228" s="124"/>
    </row>
    <row r="229" spans="2:15" x14ac:dyDescent="0.25">
      <c r="B229" s="129" t="s">
        <v>1519</v>
      </c>
      <c r="C229" s="129" t="s">
        <v>1521</v>
      </c>
      <c r="D229" s="287"/>
      <c r="E229" s="129" t="s">
        <v>1522</v>
      </c>
      <c r="F229" s="129" t="s">
        <v>1522</v>
      </c>
      <c r="G229" s="129"/>
      <c r="H229" s="129"/>
      <c r="I229" s="131"/>
      <c r="J229" s="131"/>
      <c r="K229" s="131"/>
      <c r="L229" s="131"/>
      <c r="M229" s="131"/>
      <c r="N229" s="124"/>
      <c r="O229" s="124"/>
    </row>
    <row r="230" spans="2:15" x14ac:dyDescent="0.25">
      <c r="B230" s="129" t="s">
        <v>1523</v>
      </c>
      <c r="C230" s="129" t="s">
        <v>1525</v>
      </c>
      <c r="D230" s="287"/>
      <c r="E230" s="129" t="s">
        <v>1514</v>
      </c>
      <c r="F230" s="129" t="s">
        <v>1514</v>
      </c>
      <c r="G230" s="129"/>
      <c r="H230" s="129"/>
      <c r="I230" s="131"/>
      <c r="J230" s="131"/>
      <c r="K230" s="131"/>
      <c r="L230" s="131"/>
      <c r="M230" s="131"/>
      <c r="N230" s="124"/>
      <c r="O230" s="124"/>
    </row>
    <row r="231" spans="2:15" x14ac:dyDescent="0.25">
      <c r="B231" s="129" t="s">
        <v>1526</v>
      </c>
      <c r="C231" s="129" t="s">
        <v>1528</v>
      </c>
      <c r="D231" s="287"/>
      <c r="E231" s="129" t="s">
        <v>1529</v>
      </c>
      <c r="F231" s="129" t="s">
        <v>1529</v>
      </c>
      <c r="G231" s="129"/>
      <c r="H231" s="129"/>
      <c r="I231" s="131"/>
      <c r="J231" s="131"/>
      <c r="K231" s="131"/>
      <c r="L231" s="131"/>
      <c r="M231" s="131"/>
      <c r="N231" s="124"/>
      <c r="O231" s="124"/>
    </row>
    <row r="232" spans="2:15" x14ac:dyDescent="0.25">
      <c r="B232" s="129" t="s">
        <v>1530</v>
      </c>
      <c r="C232" s="129" t="s">
        <v>1532</v>
      </c>
      <c r="D232" s="287"/>
      <c r="E232" s="129" t="s">
        <v>1533</v>
      </c>
      <c r="F232" s="129" t="s">
        <v>1533</v>
      </c>
      <c r="G232" s="129"/>
      <c r="H232" s="129"/>
      <c r="I232" s="131"/>
      <c r="J232" s="131"/>
      <c r="K232" s="131"/>
      <c r="L232" s="131"/>
      <c r="M232" s="131"/>
      <c r="N232" s="124"/>
      <c r="O232" s="124"/>
    </row>
    <row r="233" spans="2:15" x14ac:dyDescent="0.25">
      <c r="B233" s="129" t="s">
        <v>1534</v>
      </c>
      <c r="C233" s="129" t="s">
        <v>1536</v>
      </c>
      <c r="D233" s="287"/>
      <c r="E233" s="129" t="s">
        <v>1537</v>
      </c>
      <c r="F233" s="129" t="s">
        <v>1537</v>
      </c>
      <c r="G233" s="129"/>
      <c r="H233" s="129"/>
      <c r="I233" s="131"/>
      <c r="J233" s="131"/>
      <c r="K233" s="131"/>
      <c r="L233" s="131"/>
      <c r="M233" s="131"/>
      <c r="N233" s="124"/>
      <c r="O233" s="124"/>
    </row>
    <row r="234" spans="2:15" x14ac:dyDescent="0.25">
      <c r="B234" s="129" t="s">
        <v>1538</v>
      </c>
      <c r="C234" s="129" t="s">
        <v>1540</v>
      </c>
      <c r="D234" s="287"/>
      <c r="E234" s="129" t="s">
        <v>1541</v>
      </c>
      <c r="F234" s="129" t="s">
        <v>1541</v>
      </c>
      <c r="G234" s="129"/>
      <c r="H234" s="129"/>
      <c r="I234" s="131"/>
      <c r="J234" s="131"/>
      <c r="K234" s="131"/>
      <c r="L234" s="131"/>
      <c r="M234" s="131"/>
      <c r="N234" s="124"/>
      <c r="O234" s="124"/>
    </row>
    <row r="235" spans="2:15" x14ac:dyDescent="0.25">
      <c r="I235" s="124"/>
      <c r="J235" s="124"/>
      <c r="K235" s="124"/>
      <c r="L235" s="124"/>
      <c r="M235" s="124"/>
      <c r="N235" s="124"/>
      <c r="O235" s="124"/>
    </row>
    <row r="236" spans="2:15" x14ac:dyDescent="0.25">
      <c r="B236" s="129"/>
      <c r="C236" s="129" t="s">
        <v>634</v>
      </c>
      <c r="D236" s="287" t="s">
        <v>635</v>
      </c>
      <c r="E236" s="129"/>
      <c r="F236" s="287" t="s">
        <v>635</v>
      </c>
      <c r="G236" s="3" t="str">
        <f>VLOOKUP(F236,class!A$1:B$460,2,FALSE)</f>
        <v>Shire County</v>
      </c>
      <c r="H236" s="3" t="str">
        <f>IFERROR(VLOOKUP(F236,classifications!A$3:C$335,3,FALSE),VLOOKUP(F236,classifications!I$2:K$28,3,FALSE))</f>
        <v>Urban with Significant Rural</v>
      </c>
      <c r="I236" s="132">
        <v>9588</v>
      </c>
      <c r="J236" s="132">
        <v>17522</v>
      </c>
      <c r="K236" s="132">
        <v>19</v>
      </c>
      <c r="L236" s="132">
        <v>227702</v>
      </c>
      <c r="M236" s="132">
        <v>254831</v>
      </c>
      <c r="N236" s="124"/>
      <c r="O236" s="124"/>
    </row>
    <row r="237" spans="2:15" x14ac:dyDescent="0.25">
      <c r="B237" s="129" t="s">
        <v>636</v>
      </c>
      <c r="C237" s="129" t="s">
        <v>638</v>
      </c>
      <c r="D237" s="287"/>
      <c r="E237" s="129" t="s">
        <v>639</v>
      </c>
      <c r="F237" s="129" t="s">
        <v>639</v>
      </c>
      <c r="G237" s="3" t="str">
        <f>VLOOKUP(F237,class!A$1:B$460,2,FALSE)</f>
        <v>Shire District</v>
      </c>
      <c r="H237" s="3" t="str">
        <f>IFERROR(VLOOKUP(F237,classifications!A$3:C$335,3,FALSE),VLOOKUP(F237,classifications!I$2:K$28,3,FALSE))</f>
        <v>Predominantly Urban</v>
      </c>
      <c r="I237" s="124">
        <v>3437</v>
      </c>
      <c r="J237" s="124">
        <v>2724</v>
      </c>
      <c r="K237" s="124">
        <v>0</v>
      </c>
      <c r="L237" s="124">
        <v>42764</v>
      </c>
      <c r="M237" s="124">
        <v>48925</v>
      </c>
      <c r="N237" s="124"/>
      <c r="O237" s="124"/>
    </row>
    <row r="238" spans="2:15" x14ac:dyDescent="0.25">
      <c r="B238" s="129" t="s">
        <v>640</v>
      </c>
      <c r="C238" s="129" t="s">
        <v>642</v>
      </c>
      <c r="D238" s="287"/>
      <c r="E238" s="129" t="s">
        <v>643</v>
      </c>
      <c r="F238" s="129" t="s">
        <v>643</v>
      </c>
      <c r="G238" s="3" t="str">
        <f>VLOOKUP(F238,class!A$1:B$460,2,FALSE)</f>
        <v>Shire District</v>
      </c>
      <c r="H238" s="3" t="str">
        <f>IFERROR(VLOOKUP(F238,classifications!A$3:C$335,3,FALSE),VLOOKUP(F238,classifications!I$2:K$28,3,FALSE))</f>
        <v>Predominantly Urban</v>
      </c>
      <c r="I238" s="124">
        <v>6</v>
      </c>
      <c r="J238" s="124">
        <v>6148</v>
      </c>
      <c r="K238" s="124">
        <v>8</v>
      </c>
      <c r="L238" s="124">
        <v>38255</v>
      </c>
      <c r="M238" s="124">
        <v>44417</v>
      </c>
      <c r="N238" s="124"/>
      <c r="O238" s="124"/>
    </row>
    <row r="239" spans="2:15" x14ac:dyDescent="0.25">
      <c r="B239" s="129" t="s">
        <v>644</v>
      </c>
      <c r="C239" s="129" t="s">
        <v>646</v>
      </c>
      <c r="D239" s="287"/>
      <c r="E239" s="129" t="s">
        <v>647</v>
      </c>
      <c r="F239" s="129" t="s">
        <v>647</v>
      </c>
      <c r="G239" s="3" t="str">
        <f>VLOOKUP(F239,class!A$1:B$460,2,FALSE)</f>
        <v>Shire District</v>
      </c>
      <c r="H239" s="3" t="str">
        <f>IFERROR(VLOOKUP(F239,classifications!A$3:C$335,3,FALSE),VLOOKUP(F239,classifications!I$2:K$28,3,FALSE))</f>
        <v>Urban with Significant Rural</v>
      </c>
      <c r="I239" s="124">
        <v>3203</v>
      </c>
      <c r="J239" s="124">
        <v>1631</v>
      </c>
      <c r="K239" s="124">
        <v>0</v>
      </c>
      <c r="L239" s="124">
        <v>41024</v>
      </c>
      <c r="M239" s="124">
        <v>45858</v>
      </c>
      <c r="N239" s="124"/>
      <c r="O239" s="124"/>
    </row>
    <row r="240" spans="2:15" x14ac:dyDescent="0.25">
      <c r="B240" s="129" t="s">
        <v>648</v>
      </c>
      <c r="C240" s="129" t="s">
        <v>650</v>
      </c>
      <c r="D240" s="287"/>
      <c r="E240" s="129" t="s">
        <v>651</v>
      </c>
      <c r="F240" s="129" t="s">
        <v>651</v>
      </c>
      <c r="G240" s="3" t="str">
        <f>VLOOKUP(F240,class!A$1:B$460,2,FALSE)</f>
        <v>Shire District</v>
      </c>
      <c r="H240" s="3" t="str">
        <f>IFERROR(VLOOKUP(F240,classifications!A$3:C$335,3,FALSE),VLOOKUP(F240,classifications!I$2:K$28,3,FALSE))</f>
        <v>Predominantly Rural</v>
      </c>
      <c r="I240" s="124">
        <v>1</v>
      </c>
      <c r="J240" s="124">
        <v>4401</v>
      </c>
      <c r="K240" s="124">
        <v>0</v>
      </c>
      <c r="L240" s="124">
        <v>41200</v>
      </c>
      <c r="M240" s="124">
        <v>45602</v>
      </c>
      <c r="N240" s="124"/>
      <c r="O240" s="124"/>
    </row>
    <row r="241" spans="2:15" x14ac:dyDescent="0.25">
      <c r="B241" s="129" t="s">
        <v>652</v>
      </c>
      <c r="C241" s="129" t="s">
        <v>654</v>
      </c>
      <c r="D241" s="287"/>
      <c r="E241" s="129" t="s">
        <v>655</v>
      </c>
      <c r="F241" s="129" t="s">
        <v>655</v>
      </c>
      <c r="G241" s="3" t="str">
        <f>VLOOKUP(F241,class!A$1:B$460,2,FALSE)</f>
        <v>Shire District</v>
      </c>
      <c r="H241" s="3" t="str">
        <f>IFERROR(VLOOKUP(F241,classifications!A$3:C$335,3,FALSE),VLOOKUP(F241,classifications!I$2:K$28,3,FALSE))</f>
        <v>Predominantly Rural</v>
      </c>
      <c r="I241" s="124">
        <v>2941</v>
      </c>
      <c r="J241" s="124">
        <v>2618</v>
      </c>
      <c r="K241" s="124">
        <v>11</v>
      </c>
      <c r="L241" s="124">
        <v>64459</v>
      </c>
      <c r="M241" s="124">
        <v>70029</v>
      </c>
      <c r="N241" s="124"/>
      <c r="O241" s="124"/>
    </row>
    <row r="242" spans="2:15" x14ac:dyDescent="0.25">
      <c r="I242" s="124"/>
      <c r="J242" s="124"/>
      <c r="K242" s="124"/>
      <c r="L242" s="124"/>
      <c r="M242" s="124"/>
      <c r="N242" s="124"/>
      <c r="O242" s="124"/>
    </row>
    <row r="243" spans="2:15" x14ac:dyDescent="0.25">
      <c r="B243" s="129"/>
      <c r="C243" s="129" t="s">
        <v>656</v>
      </c>
      <c r="D243" s="287" t="s">
        <v>657</v>
      </c>
      <c r="E243" s="129"/>
      <c r="F243" s="287" t="s">
        <v>657</v>
      </c>
      <c r="G243" s="3" t="str">
        <f>VLOOKUP(F243,class!A$1:B$460,2,FALSE)</f>
        <v>Shire County</v>
      </c>
      <c r="H243" s="3" t="str">
        <f>IFERROR(VLOOKUP(F243,classifications!A$3:C$335,3,FALSE),VLOOKUP(F243,classifications!I$2:K$28,3,FALSE))</f>
        <v>Urban with Significant Rural</v>
      </c>
      <c r="I243" s="132">
        <v>42598</v>
      </c>
      <c r="J243" s="132">
        <v>48629</v>
      </c>
      <c r="K243" s="132">
        <v>351</v>
      </c>
      <c r="L243" s="132">
        <v>550729</v>
      </c>
      <c r="M243" s="132">
        <v>642307</v>
      </c>
      <c r="N243" s="124"/>
      <c r="O243" s="124"/>
    </row>
    <row r="244" spans="2:15" x14ac:dyDescent="0.25">
      <c r="B244" s="129" t="s">
        <v>658</v>
      </c>
      <c r="C244" s="129" t="s">
        <v>660</v>
      </c>
      <c r="D244" s="287"/>
      <c r="E244" s="129" t="s">
        <v>661</v>
      </c>
      <c r="F244" s="129" t="s">
        <v>661</v>
      </c>
      <c r="G244" s="3" t="str">
        <f>VLOOKUP(F244,class!A$1:B$460,2,FALSE)</f>
        <v>Shire District</v>
      </c>
      <c r="H244" s="3" t="str">
        <f>IFERROR(VLOOKUP(F244,classifications!A$3:C$335,3,FALSE),VLOOKUP(F244,classifications!I$2:K$28,3,FALSE))</f>
        <v>Predominantly Urban</v>
      </c>
      <c r="I244" s="124">
        <v>11064</v>
      </c>
      <c r="J244" s="124">
        <v>5936</v>
      </c>
      <c r="K244" s="124">
        <v>72</v>
      </c>
      <c r="L244" s="124">
        <v>60960</v>
      </c>
      <c r="M244" s="124">
        <v>78032</v>
      </c>
      <c r="N244" s="124"/>
      <c r="O244" s="124"/>
    </row>
    <row r="245" spans="2:15" x14ac:dyDescent="0.25">
      <c r="B245" s="129" t="s">
        <v>662</v>
      </c>
      <c r="C245" s="129" t="s">
        <v>664</v>
      </c>
      <c r="D245" s="287"/>
      <c r="E245" s="129" t="s">
        <v>665</v>
      </c>
      <c r="F245" s="129" t="s">
        <v>665</v>
      </c>
      <c r="G245" s="3" t="str">
        <f>VLOOKUP(F245,class!A$1:B$460,2,FALSE)</f>
        <v>Shire District</v>
      </c>
      <c r="H245" s="3" t="str">
        <f>IFERROR(VLOOKUP(F245,classifications!A$3:C$335,3,FALSE),VLOOKUP(F245,classifications!I$2:K$28,3,FALSE))</f>
        <v>Predominantly Rural</v>
      </c>
      <c r="I245" s="124">
        <v>8</v>
      </c>
      <c r="J245" s="124">
        <v>10639</v>
      </c>
      <c r="K245" s="124">
        <v>126</v>
      </c>
      <c r="L245" s="124">
        <v>54839</v>
      </c>
      <c r="M245" s="124">
        <v>65612</v>
      </c>
      <c r="N245" s="124"/>
      <c r="O245" s="124"/>
    </row>
    <row r="246" spans="2:15" x14ac:dyDescent="0.25">
      <c r="B246" s="129" t="s">
        <v>666</v>
      </c>
      <c r="C246" s="129" t="s">
        <v>668</v>
      </c>
      <c r="D246" s="287"/>
      <c r="E246" s="129" t="s">
        <v>669</v>
      </c>
      <c r="F246" s="129" t="s">
        <v>669</v>
      </c>
      <c r="G246" s="3" t="str">
        <f>VLOOKUP(F246,class!A$1:B$460,2,FALSE)</f>
        <v>Shire District</v>
      </c>
      <c r="H246" s="3" t="str">
        <f>IFERROR(VLOOKUP(F246,classifications!A$3:C$335,3,FALSE),VLOOKUP(F246,classifications!I$2:K$28,3,FALSE))</f>
        <v>Urban with Significant Rural</v>
      </c>
      <c r="I246" s="124">
        <v>2496</v>
      </c>
      <c r="J246" s="124">
        <v>1018</v>
      </c>
      <c r="K246" s="124">
        <v>0</v>
      </c>
      <c r="L246" s="124">
        <v>29848</v>
      </c>
      <c r="M246" s="124">
        <v>33362</v>
      </c>
      <c r="N246" s="124"/>
      <c r="O246" s="124"/>
    </row>
    <row r="247" spans="2:15" x14ac:dyDescent="0.25">
      <c r="B247" s="129" t="s">
        <v>670</v>
      </c>
      <c r="C247" s="129" t="s">
        <v>672</v>
      </c>
      <c r="D247" s="287"/>
      <c r="E247" s="129" t="s">
        <v>673</v>
      </c>
      <c r="F247" s="129" t="s">
        <v>673</v>
      </c>
      <c r="G247" s="3" t="str">
        <f>VLOOKUP(F247,class!A$1:B$460,2,FALSE)</f>
        <v>Shire District</v>
      </c>
      <c r="H247" s="3" t="str">
        <f>IFERROR(VLOOKUP(F247,classifications!A$3:C$335,3,FALSE),VLOOKUP(F247,classifications!I$2:K$28,3,FALSE))</f>
        <v>Predominantly Urban</v>
      </c>
      <c r="I247" s="124">
        <v>1515</v>
      </c>
      <c r="J247" s="124">
        <v>604</v>
      </c>
      <c r="K247" s="124">
        <v>0</v>
      </c>
      <c r="L247" s="124">
        <v>36709</v>
      </c>
      <c r="M247" s="124">
        <v>38828</v>
      </c>
      <c r="N247" s="124"/>
      <c r="O247" s="124"/>
    </row>
    <row r="248" spans="2:15" x14ac:dyDescent="0.25">
      <c r="B248" s="129" t="s">
        <v>674</v>
      </c>
      <c r="C248" s="129" t="s">
        <v>676</v>
      </c>
      <c r="D248" s="287"/>
      <c r="E248" s="129" t="s">
        <v>677</v>
      </c>
      <c r="F248" s="129" t="s">
        <v>677</v>
      </c>
      <c r="G248" s="3" t="str">
        <f>VLOOKUP(F248,class!A$1:B$460,2,FALSE)</f>
        <v>Shire District</v>
      </c>
      <c r="H248" s="3" t="str">
        <f>IFERROR(VLOOKUP(F248,classifications!A$3:C$335,3,FALSE),VLOOKUP(F248,classifications!I$2:K$28,3,FALSE))</f>
        <v>Predominantly Urban</v>
      </c>
      <c r="I248" s="124">
        <v>47</v>
      </c>
      <c r="J248" s="124">
        <v>10445</v>
      </c>
      <c r="K248" s="124">
        <v>60</v>
      </c>
      <c r="L248" s="124">
        <v>66511</v>
      </c>
      <c r="M248" s="124">
        <v>77063</v>
      </c>
      <c r="N248" s="124"/>
      <c r="O248" s="124"/>
    </row>
    <row r="249" spans="2:15" x14ac:dyDescent="0.25">
      <c r="B249" s="129" t="s">
        <v>678</v>
      </c>
      <c r="C249" s="129" t="s">
        <v>680</v>
      </c>
      <c r="D249" s="287"/>
      <c r="E249" s="129" t="s">
        <v>681</v>
      </c>
      <c r="F249" s="129" t="s">
        <v>681</v>
      </c>
      <c r="G249" s="3" t="str">
        <f>VLOOKUP(F249,class!A$1:B$460,2,FALSE)</f>
        <v>Shire District</v>
      </c>
      <c r="H249" s="3" t="str">
        <f>IFERROR(VLOOKUP(F249,classifications!A$3:C$335,3,FALSE),VLOOKUP(F249,classifications!I$2:K$28,3,FALSE))</f>
        <v>Urban with Significant Rural</v>
      </c>
      <c r="I249" s="124">
        <v>5900</v>
      </c>
      <c r="J249" s="124">
        <v>5255</v>
      </c>
      <c r="K249" s="124">
        <v>23</v>
      </c>
      <c r="L249" s="124">
        <v>70564</v>
      </c>
      <c r="M249" s="124">
        <v>81742</v>
      </c>
      <c r="N249" s="124"/>
      <c r="O249" s="124"/>
    </row>
    <row r="250" spans="2:15" x14ac:dyDescent="0.25">
      <c r="B250" s="129" t="s">
        <v>682</v>
      </c>
      <c r="C250" s="129" t="s">
        <v>684</v>
      </c>
      <c r="D250" s="287"/>
      <c r="E250" s="129" t="s">
        <v>685</v>
      </c>
      <c r="F250" s="129" t="s">
        <v>685</v>
      </c>
      <c r="G250" s="3" t="str">
        <f>VLOOKUP(F250,class!A$1:B$460,2,FALSE)</f>
        <v>Shire District</v>
      </c>
      <c r="H250" s="3" t="str">
        <f>IFERROR(VLOOKUP(F250,classifications!A$3:C$335,3,FALSE),VLOOKUP(F250,classifications!I$2:K$28,3,FALSE))</f>
        <v>Urban with Significant Rural</v>
      </c>
      <c r="I250" s="124">
        <v>6459</v>
      </c>
      <c r="J250" s="124">
        <v>1805</v>
      </c>
      <c r="K250" s="124">
        <v>70</v>
      </c>
      <c r="L250" s="124">
        <v>48431</v>
      </c>
      <c r="M250" s="124">
        <v>56765</v>
      </c>
      <c r="N250" s="124"/>
      <c r="O250" s="124"/>
    </row>
    <row r="251" spans="2:15" x14ac:dyDescent="0.25">
      <c r="B251" s="129" t="s">
        <v>686</v>
      </c>
      <c r="C251" s="129" t="s">
        <v>688</v>
      </c>
      <c r="D251" s="287"/>
      <c r="E251" s="129" t="s">
        <v>689</v>
      </c>
      <c r="F251" s="129" t="s">
        <v>689</v>
      </c>
      <c r="G251" s="3" t="str">
        <f>VLOOKUP(F251,class!A$1:B$460,2,FALSE)</f>
        <v>Shire District</v>
      </c>
      <c r="H251" s="3" t="str">
        <f>IFERROR(VLOOKUP(F251,classifications!A$3:C$335,3,FALSE),VLOOKUP(F251,classifications!I$2:K$28,3,FALSE))</f>
        <v>Predominantly Urban</v>
      </c>
      <c r="I251" s="124">
        <v>9180</v>
      </c>
      <c r="J251" s="124">
        <v>2122</v>
      </c>
      <c r="K251" s="124">
        <v>0</v>
      </c>
      <c r="L251" s="124">
        <v>26796</v>
      </c>
      <c r="M251" s="124">
        <v>38098</v>
      </c>
      <c r="N251" s="124"/>
      <c r="O251" s="124"/>
    </row>
    <row r="252" spans="2:15" x14ac:dyDescent="0.25">
      <c r="B252" s="129" t="s">
        <v>690</v>
      </c>
      <c r="C252" s="129" t="s">
        <v>692</v>
      </c>
      <c r="D252" s="287"/>
      <c r="E252" s="129" t="s">
        <v>693</v>
      </c>
      <c r="F252" s="129" t="s">
        <v>693</v>
      </c>
      <c r="G252" s="3" t="str">
        <f>VLOOKUP(F252,class!A$1:B$460,2,FALSE)</f>
        <v>Shire District</v>
      </c>
      <c r="H252" s="3" t="str">
        <f>IFERROR(VLOOKUP(F252,classifications!A$3:C$335,3,FALSE),VLOOKUP(F252,classifications!I$2:K$28,3,FALSE))</f>
        <v>Predominantly Rural</v>
      </c>
      <c r="I252" s="124">
        <v>0</v>
      </c>
      <c r="J252" s="124">
        <v>3048</v>
      </c>
      <c r="K252" s="124">
        <v>0</v>
      </c>
      <c r="L252" s="124">
        <v>25511</v>
      </c>
      <c r="M252" s="124">
        <v>28559</v>
      </c>
      <c r="N252" s="124"/>
      <c r="O252" s="124"/>
    </row>
    <row r="253" spans="2:15" x14ac:dyDescent="0.25">
      <c r="B253" s="129" t="s">
        <v>694</v>
      </c>
      <c r="C253" s="129" t="s">
        <v>696</v>
      </c>
      <c r="D253" s="287"/>
      <c r="E253" s="129" t="s">
        <v>697</v>
      </c>
      <c r="F253" s="129" t="s">
        <v>697</v>
      </c>
      <c r="G253" s="3" t="str">
        <f>VLOOKUP(F253,class!A$1:B$460,2,FALSE)</f>
        <v>Shire District</v>
      </c>
      <c r="H253" s="3" t="str">
        <f>IFERROR(VLOOKUP(F253,classifications!A$3:C$335,3,FALSE),VLOOKUP(F253,classifications!I$2:K$28,3,FALSE))</f>
        <v>Predominantly Urban</v>
      </c>
      <c r="I253" s="124">
        <v>0</v>
      </c>
      <c r="J253" s="124">
        <v>2928</v>
      </c>
      <c r="K253" s="124">
        <v>0</v>
      </c>
      <c r="L253" s="124">
        <v>33052</v>
      </c>
      <c r="M253" s="124">
        <v>35980</v>
      </c>
      <c r="N253" s="124"/>
      <c r="O253" s="124"/>
    </row>
    <row r="254" spans="2:15" x14ac:dyDescent="0.25">
      <c r="B254" s="129" t="s">
        <v>698</v>
      </c>
      <c r="C254" s="129" t="s">
        <v>700</v>
      </c>
      <c r="D254" s="287"/>
      <c r="E254" s="129" t="s">
        <v>701</v>
      </c>
      <c r="F254" s="129" t="s">
        <v>701</v>
      </c>
      <c r="G254" s="3" t="str">
        <f>VLOOKUP(F254,class!A$1:B$460,2,FALSE)</f>
        <v>Shire District</v>
      </c>
      <c r="H254" s="3" t="str">
        <f>IFERROR(VLOOKUP(F254,classifications!A$3:C$335,3,FALSE),VLOOKUP(F254,classifications!I$2:K$28,3,FALSE))</f>
        <v>Predominantly Rural</v>
      </c>
      <c r="I254" s="124">
        <v>3121</v>
      </c>
      <c r="J254" s="124">
        <v>2846</v>
      </c>
      <c r="K254" s="124">
        <v>0</v>
      </c>
      <c r="L254" s="124">
        <v>64291</v>
      </c>
      <c r="M254" s="124">
        <v>70258</v>
      </c>
      <c r="N254" s="124"/>
      <c r="O254" s="124"/>
    </row>
    <row r="255" spans="2:15" x14ac:dyDescent="0.25">
      <c r="B255" s="129" t="s">
        <v>702</v>
      </c>
      <c r="C255" s="129" t="s">
        <v>704</v>
      </c>
      <c r="D255" s="287"/>
      <c r="E255" s="129" t="s">
        <v>705</v>
      </c>
      <c r="F255" s="129" t="s">
        <v>705</v>
      </c>
      <c r="G255" s="3" t="str">
        <f>VLOOKUP(F255,class!A$1:B$460,2,FALSE)</f>
        <v>Shire District</v>
      </c>
      <c r="H255" s="3" t="str">
        <f>IFERROR(VLOOKUP(F255,classifications!A$3:C$335,3,FALSE),VLOOKUP(F255,classifications!I$2:K$28,3,FALSE))</f>
        <v>Predominantly Rural</v>
      </c>
      <c r="I255" s="124">
        <v>2808</v>
      </c>
      <c r="J255" s="124">
        <v>1983</v>
      </c>
      <c r="K255" s="124">
        <v>0</v>
      </c>
      <c r="L255" s="124">
        <v>33217</v>
      </c>
      <c r="M255" s="124">
        <v>38008</v>
      </c>
      <c r="N255" s="124"/>
      <c r="O255" s="124"/>
    </row>
    <row r="256" spans="2:15" x14ac:dyDescent="0.25">
      <c r="I256" s="124"/>
      <c r="J256" s="124"/>
      <c r="K256" s="124"/>
      <c r="L256" s="124"/>
      <c r="M256" s="124"/>
      <c r="N256" s="124"/>
      <c r="O256" s="124"/>
    </row>
    <row r="257" spans="2:15" x14ac:dyDescent="0.25">
      <c r="B257" s="129"/>
      <c r="C257" s="129" t="s">
        <v>706</v>
      </c>
      <c r="D257" s="287" t="s">
        <v>707</v>
      </c>
      <c r="E257" s="129"/>
      <c r="F257" s="287" t="s">
        <v>707</v>
      </c>
      <c r="G257" s="3" t="str">
        <f>VLOOKUP(F257,class!A$1:B$460,2,FALSE)</f>
        <v>Shire County</v>
      </c>
      <c r="H257" s="3" t="str">
        <f>IFERROR(VLOOKUP(F257,classifications!A$3:C$335,3,FALSE),VLOOKUP(F257,classifications!I$2:K$28,3,FALSE))</f>
        <v>Urban with Significant Rural</v>
      </c>
      <c r="I257" s="132">
        <v>9509</v>
      </c>
      <c r="J257" s="132">
        <v>28853</v>
      </c>
      <c r="K257" s="132">
        <v>278</v>
      </c>
      <c r="L257" s="132">
        <v>253394</v>
      </c>
      <c r="M257" s="132">
        <v>292034</v>
      </c>
      <c r="N257" s="124"/>
      <c r="O257" s="124"/>
    </row>
    <row r="258" spans="2:15" x14ac:dyDescent="0.25">
      <c r="B258" s="129" t="s">
        <v>708</v>
      </c>
      <c r="C258" s="129" t="s">
        <v>710</v>
      </c>
      <c r="D258" s="287"/>
      <c r="E258" s="129" t="s">
        <v>711</v>
      </c>
      <c r="F258" s="129" t="s">
        <v>711</v>
      </c>
      <c r="G258" s="3" t="str">
        <f>VLOOKUP(F258,class!A$1:B$460,2,FALSE)</f>
        <v>Shire District</v>
      </c>
      <c r="H258" s="3" t="str">
        <f>IFERROR(VLOOKUP(F258,classifications!A$3:C$335,3,FALSE),VLOOKUP(F258,classifications!I$2:K$28,3,FALSE))</f>
        <v>Predominantly Urban</v>
      </c>
      <c r="I258" s="124">
        <v>4462</v>
      </c>
      <c r="J258" s="124">
        <v>2473</v>
      </c>
      <c r="K258" s="124">
        <v>0</v>
      </c>
      <c r="L258" s="124">
        <v>49167</v>
      </c>
      <c r="M258" s="124">
        <v>56102</v>
      </c>
      <c r="N258" s="124"/>
      <c r="O258" s="124"/>
    </row>
    <row r="259" spans="2:15" x14ac:dyDescent="0.25">
      <c r="B259" s="129" t="s">
        <v>712</v>
      </c>
      <c r="C259" s="129" t="s">
        <v>714</v>
      </c>
      <c r="D259" s="287"/>
      <c r="E259" s="129" t="s">
        <v>715</v>
      </c>
      <c r="F259" s="129" t="s">
        <v>715</v>
      </c>
      <c r="G259" s="3" t="str">
        <f>VLOOKUP(F259,class!A$1:B$460,2,FALSE)</f>
        <v>Shire District</v>
      </c>
      <c r="H259" s="3" t="str">
        <f>IFERROR(VLOOKUP(F259,classifications!A$3:C$335,3,FALSE),VLOOKUP(F259,classifications!I$2:K$28,3,FALSE))</f>
        <v>Predominantly Rural</v>
      </c>
      <c r="I259" s="124">
        <v>2</v>
      </c>
      <c r="J259" s="124">
        <v>6142</v>
      </c>
      <c r="K259" s="124">
        <v>261</v>
      </c>
      <c r="L259" s="124">
        <v>38533</v>
      </c>
      <c r="M259" s="124">
        <v>44938</v>
      </c>
      <c r="N259" s="124"/>
      <c r="O259" s="124"/>
    </row>
    <row r="260" spans="2:15" x14ac:dyDescent="0.25">
      <c r="B260" s="129" t="s">
        <v>716</v>
      </c>
      <c r="C260" s="129" t="s">
        <v>718</v>
      </c>
      <c r="D260" s="287"/>
      <c r="E260" s="129" t="s">
        <v>719</v>
      </c>
      <c r="F260" s="129" t="s">
        <v>719</v>
      </c>
      <c r="G260" s="3" t="str">
        <f>VLOOKUP(F260,class!A$1:B$460,2,FALSE)</f>
        <v>Shire District</v>
      </c>
      <c r="H260" s="3" t="str">
        <f>IFERROR(VLOOKUP(F260,classifications!A$3:C$335,3,FALSE),VLOOKUP(F260,classifications!I$2:K$28,3,FALSE))</f>
        <v>Predominantly Rural</v>
      </c>
      <c r="I260" s="124">
        <v>2</v>
      </c>
      <c r="J260" s="124">
        <v>5081</v>
      </c>
      <c r="K260" s="124">
        <v>0</v>
      </c>
      <c r="L260" s="124">
        <v>33367</v>
      </c>
      <c r="M260" s="124">
        <v>38450</v>
      </c>
      <c r="N260" s="124"/>
      <c r="O260" s="124"/>
    </row>
    <row r="261" spans="2:15" x14ac:dyDescent="0.25">
      <c r="B261" s="129" t="s">
        <v>720</v>
      </c>
      <c r="C261" s="129" t="s">
        <v>722</v>
      </c>
      <c r="D261" s="287"/>
      <c r="E261" s="129" t="s">
        <v>723</v>
      </c>
      <c r="F261" s="129" t="s">
        <v>723</v>
      </c>
      <c r="G261" s="3" t="str">
        <f>VLOOKUP(F261,class!A$1:B$460,2,FALSE)</f>
        <v>Shire District</v>
      </c>
      <c r="H261" s="3" t="str">
        <f>IFERROR(VLOOKUP(F261,classifications!A$3:C$335,3,FALSE),VLOOKUP(F261,classifications!I$2:K$28,3,FALSE))</f>
        <v>Predominantly Urban</v>
      </c>
      <c r="I261" s="124">
        <v>0</v>
      </c>
      <c r="J261" s="124">
        <v>8252</v>
      </c>
      <c r="K261" s="124">
        <v>17</v>
      </c>
      <c r="L261" s="124">
        <v>48437</v>
      </c>
      <c r="M261" s="124">
        <v>56706</v>
      </c>
      <c r="N261" s="124"/>
      <c r="O261" s="124"/>
    </row>
    <row r="262" spans="2:15" x14ac:dyDescent="0.25">
      <c r="B262" s="129" t="s">
        <v>724</v>
      </c>
      <c r="C262" s="129" t="s">
        <v>726</v>
      </c>
      <c r="D262" s="287"/>
      <c r="E262" s="129" t="s">
        <v>727</v>
      </c>
      <c r="F262" s="129" t="s">
        <v>727</v>
      </c>
      <c r="G262" s="3" t="str">
        <f>VLOOKUP(F262,class!A$1:B$460,2,FALSE)</f>
        <v>Shire District</v>
      </c>
      <c r="H262" s="3" t="str">
        <f>IFERROR(VLOOKUP(F262,classifications!A$3:C$335,3,FALSE),VLOOKUP(F262,classifications!I$2:K$28,3,FALSE))</f>
        <v>Urban with Significant Rural</v>
      </c>
      <c r="I262" s="124">
        <v>5043</v>
      </c>
      <c r="J262" s="124">
        <v>1765</v>
      </c>
      <c r="K262" s="124">
        <v>0</v>
      </c>
      <c r="L262" s="124">
        <v>46834</v>
      </c>
      <c r="M262" s="124">
        <v>53642</v>
      </c>
      <c r="N262" s="124"/>
      <c r="O262" s="124"/>
    </row>
    <row r="263" spans="2:15" x14ac:dyDescent="0.25">
      <c r="B263" s="129" t="s">
        <v>728</v>
      </c>
      <c r="C263" s="129" t="s">
        <v>730</v>
      </c>
      <c r="D263" s="287"/>
      <c r="E263" s="129" t="s">
        <v>731</v>
      </c>
      <c r="F263" s="129" t="s">
        <v>731</v>
      </c>
      <c r="G263" s="3" t="str">
        <f>VLOOKUP(F263,class!A$1:B$460,2,FALSE)</f>
        <v>Shire District</v>
      </c>
      <c r="H263" s="3" t="str">
        <f>IFERROR(VLOOKUP(F263,classifications!A$3:C$335,3,FALSE),VLOOKUP(F263,classifications!I$2:K$28,3,FALSE))</f>
        <v>Predominantly Rural</v>
      </c>
      <c r="I263" s="124">
        <v>0</v>
      </c>
      <c r="J263" s="124">
        <v>5140</v>
      </c>
      <c r="K263" s="124">
        <v>0</v>
      </c>
      <c r="L263" s="124">
        <v>37056</v>
      </c>
      <c r="M263" s="124">
        <v>42196</v>
      </c>
      <c r="N263" s="124"/>
      <c r="O263" s="124"/>
    </row>
    <row r="264" spans="2:15" x14ac:dyDescent="0.25">
      <c r="I264" s="124"/>
      <c r="J264" s="124"/>
      <c r="K264" s="124"/>
      <c r="L264" s="124"/>
      <c r="M264" s="124"/>
      <c r="N264" s="124"/>
      <c r="O264" s="124"/>
    </row>
    <row r="265" spans="2:15" x14ac:dyDescent="0.25">
      <c r="B265" s="129"/>
      <c r="C265" s="129" t="s">
        <v>732</v>
      </c>
      <c r="D265" s="287" t="s">
        <v>733</v>
      </c>
      <c r="E265" s="129"/>
      <c r="F265" s="287" t="s">
        <v>733</v>
      </c>
      <c r="G265" s="3" t="str">
        <f>VLOOKUP(F265,class!A$1:B$460,2,FALSE)</f>
        <v>Shire County</v>
      </c>
      <c r="H265" s="3" t="str">
        <f>IFERROR(VLOOKUP(F265,classifications!A$3:C$335,3,FALSE),VLOOKUP(F265,classifications!I$2:K$28,3,FALSE))</f>
        <v>Urban with Significant Rural</v>
      </c>
      <c r="I265" s="132">
        <v>20412</v>
      </c>
      <c r="J265" s="132">
        <v>62112</v>
      </c>
      <c r="K265" s="132">
        <v>4340</v>
      </c>
      <c r="L265" s="132">
        <v>514129</v>
      </c>
      <c r="M265" s="132">
        <v>600993</v>
      </c>
      <c r="N265" s="124"/>
      <c r="O265" s="124"/>
    </row>
    <row r="266" spans="2:15" x14ac:dyDescent="0.25">
      <c r="B266" s="129" t="s">
        <v>734</v>
      </c>
      <c r="C266" s="129" t="s">
        <v>736</v>
      </c>
      <c r="D266" s="287"/>
      <c r="E266" s="129" t="s">
        <v>737</v>
      </c>
      <c r="F266" s="129" t="s">
        <v>737</v>
      </c>
      <c r="G266" s="3" t="str">
        <f>VLOOKUP(F266,class!A$1:B$460,2,FALSE)</f>
        <v>Shire District</v>
      </c>
      <c r="H266" s="3" t="str">
        <f>IFERROR(VLOOKUP(F266,classifications!A$3:C$335,3,FALSE),VLOOKUP(F266,classifications!I$2:K$28,3,FALSE))</f>
        <v>Urban with Significant Rural</v>
      </c>
      <c r="I266" s="124">
        <v>0</v>
      </c>
      <c r="J266" s="124">
        <v>13964</v>
      </c>
      <c r="K266" s="124">
        <v>125</v>
      </c>
      <c r="L266" s="124">
        <v>61857</v>
      </c>
      <c r="M266" s="124">
        <v>75946</v>
      </c>
      <c r="N266" s="124"/>
      <c r="O266" s="124"/>
    </row>
    <row r="267" spans="2:15" x14ac:dyDescent="0.25">
      <c r="B267" s="129" t="s">
        <v>738</v>
      </c>
      <c r="C267" s="129" t="s">
        <v>740</v>
      </c>
      <c r="D267" s="287"/>
      <c r="E267" s="129" t="s">
        <v>741</v>
      </c>
      <c r="F267" s="129" t="s">
        <v>741</v>
      </c>
      <c r="G267" s="3" t="str">
        <f>VLOOKUP(F267,class!A$1:B$460,2,FALSE)</f>
        <v>Shire District</v>
      </c>
      <c r="H267" s="3" t="str">
        <f>IFERROR(VLOOKUP(F267,classifications!A$3:C$335,3,FALSE),VLOOKUP(F267,classifications!I$2:K$28,3,FALSE))</f>
        <v>Predominantly Rural</v>
      </c>
      <c r="I267" s="124">
        <v>0</v>
      </c>
      <c r="J267" s="124">
        <v>6536</v>
      </c>
      <c r="K267" s="124">
        <v>0</v>
      </c>
      <c r="L267" s="124">
        <v>47045</v>
      </c>
      <c r="M267" s="124">
        <v>53581</v>
      </c>
      <c r="N267" s="124"/>
      <c r="O267" s="124"/>
    </row>
    <row r="268" spans="2:15" x14ac:dyDescent="0.25">
      <c r="B268" s="129" t="s">
        <v>742</v>
      </c>
      <c r="C268" s="129" t="s">
        <v>744</v>
      </c>
      <c r="D268" s="287"/>
      <c r="E268" s="129" t="s">
        <v>745</v>
      </c>
      <c r="F268" s="129" t="s">
        <v>745</v>
      </c>
      <c r="G268" s="3" t="str">
        <f>VLOOKUP(F268,class!A$1:B$460,2,FALSE)</f>
        <v>Shire District</v>
      </c>
      <c r="H268" s="3" t="str">
        <f>IFERROR(VLOOKUP(F268,classifications!A$3:C$335,3,FALSE),VLOOKUP(F268,classifications!I$2:K$28,3,FALSE))</f>
        <v>Predominantly Urban</v>
      </c>
      <c r="I268" s="124">
        <v>0</v>
      </c>
      <c r="J268" s="124">
        <v>7129</v>
      </c>
      <c r="K268" s="124">
        <v>3</v>
      </c>
      <c r="L268" s="124">
        <v>50544</v>
      </c>
      <c r="M268" s="124">
        <v>57676</v>
      </c>
      <c r="N268" s="124"/>
      <c r="O268" s="124"/>
    </row>
    <row r="269" spans="2:15" x14ac:dyDescent="0.25">
      <c r="B269" s="129" t="s">
        <v>746</v>
      </c>
      <c r="C269" s="129" t="s">
        <v>748</v>
      </c>
      <c r="D269" s="287"/>
      <c r="E269" s="129" t="s">
        <v>749</v>
      </c>
      <c r="F269" s="129" t="s">
        <v>749</v>
      </c>
      <c r="G269" s="3" t="str">
        <f>VLOOKUP(F269,class!A$1:B$460,2,FALSE)</f>
        <v>Shire District</v>
      </c>
      <c r="H269" s="3" t="str">
        <f>IFERROR(VLOOKUP(F269,classifications!A$3:C$335,3,FALSE),VLOOKUP(F269,classifications!I$2:K$28,3,FALSE))</f>
        <v>Predominantly Urban</v>
      </c>
      <c r="I269" s="124">
        <v>2416</v>
      </c>
      <c r="J269" s="124">
        <v>1849</v>
      </c>
      <c r="K269" s="124">
        <v>402</v>
      </c>
      <c r="L269" s="124">
        <v>45533</v>
      </c>
      <c r="M269" s="124">
        <v>50200</v>
      </c>
      <c r="N269" s="124"/>
      <c r="O269" s="124"/>
    </row>
    <row r="270" spans="2:15" x14ac:dyDescent="0.25">
      <c r="B270" s="129" t="s">
        <v>750</v>
      </c>
      <c r="C270" s="129" t="s">
        <v>752</v>
      </c>
      <c r="D270" s="287"/>
      <c r="E270" s="129" t="s">
        <v>753</v>
      </c>
      <c r="F270" s="129" t="s">
        <v>753</v>
      </c>
      <c r="G270" s="3" t="str">
        <f>VLOOKUP(F270,class!A$1:B$460,2,FALSE)</f>
        <v>Shire District</v>
      </c>
      <c r="H270" s="3" t="str">
        <f>IFERROR(VLOOKUP(F270,classifications!A$3:C$335,3,FALSE),VLOOKUP(F270,classifications!I$2:K$28,3,FALSE))</f>
        <v>Predominantly Urban</v>
      </c>
      <c r="I270" s="124">
        <v>3117</v>
      </c>
      <c r="J270" s="124">
        <v>3035</v>
      </c>
      <c r="K270" s="124">
        <v>0</v>
      </c>
      <c r="L270" s="124">
        <v>31553</v>
      </c>
      <c r="M270" s="124">
        <v>37705</v>
      </c>
      <c r="N270" s="124"/>
      <c r="O270" s="124"/>
    </row>
    <row r="271" spans="2:15" x14ac:dyDescent="0.25">
      <c r="B271" s="129" t="s">
        <v>754</v>
      </c>
      <c r="C271" s="129" t="s">
        <v>756</v>
      </c>
      <c r="D271" s="287"/>
      <c r="E271" s="129" t="s">
        <v>757</v>
      </c>
      <c r="F271" s="129" t="s">
        <v>757</v>
      </c>
      <c r="G271" s="3" t="str">
        <f>VLOOKUP(F271,class!A$1:B$460,2,FALSE)</f>
        <v>Shire District</v>
      </c>
      <c r="H271" s="3" t="str">
        <f>IFERROR(VLOOKUP(F271,classifications!A$3:C$335,3,FALSE),VLOOKUP(F271,classifications!I$2:K$28,3,FALSE))</f>
        <v>Urban with Significant Rural</v>
      </c>
      <c r="I271" s="124">
        <v>0</v>
      </c>
      <c r="J271" s="124">
        <v>3262</v>
      </c>
      <c r="K271" s="124">
        <v>753</v>
      </c>
      <c r="L271" s="124">
        <v>36105</v>
      </c>
      <c r="M271" s="124">
        <v>40120</v>
      </c>
      <c r="N271" s="124"/>
      <c r="O271" s="124"/>
    </row>
    <row r="272" spans="2:15" x14ac:dyDescent="0.25">
      <c r="B272" s="129" t="s">
        <v>758</v>
      </c>
      <c r="C272" s="129" t="s">
        <v>760</v>
      </c>
      <c r="D272" s="287"/>
      <c r="E272" s="129" t="s">
        <v>761</v>
      </c>
      <c r="F272" s="129" t="s">
        <v>761</v>
      </c>
      <c r="G272" s="3" t="str">
        <f>VLOOKUP(F272,class!A$1:B$460,2,FALSE)</f>
        <v>Shire District</v>
      </c>
      <c r="H272" s="3" t="str">
        <f>IFERROR(VLOOKUP(F272,classifications!A$3:C$335,3,FALSE),VLOOKUP(F272,classifications!I$2:K$28,3,FALSE))</f>
        <v>Predominantly Urban</v>
      </c>
      <c r="I272" s="124">
        <v>4796</v>
      </c>
      <c r="J272" s="124">
        <v>5707</v>
      </c>
      <c r="K272" s="124">
        <v>0</v>
      </c>
      <c r="L272" s="124">
        <v>45177</v>
      </c>
      <c r="M272" s="124">
        <v>55680</v>
      </c>
      <c r="N272" s="124"/>
      <c r="O272" s="124"/>
    </row>
    <row r="273" spans="2:15" x14ac:dyDescent="0.25">
      <c r="B273" s="129" t="s">
        <v>762</v>
      </c>
      <c r="C273" s="129" t="s">
        <v>764</v>
      </c>
      <c r="D273" s="287"/>
      <c r="E273" s="129" t="s">
        <v>765</v>
      </c>
      <c r="F273" s="129" t="s">
        <v>765</v>
      </c>
      <c r="G273" s="3" t="str">
        <f>VLOOKUP(F273,class!A$1:B$460,2,FALSE)</f>
        <v>Shire District</v>
      </c>
      <c r="H273" s="3" t="str">
        <f>IFERROR(VLOOKUP(F273,classifications!A$3:C$335,3,FALSE),VLOOKUP(F273,classifications!I$2:K$28,3,FALSE))</f>
        <v>Urban with Significant Rural</v>
      </c>
      <c r="I273" s="124">
        <v>5025</v>
      </c>
      <c r="J273" s="124">
        <v>3429</v>
      </c>
      <c r="K273" s="124">
        <v>311</v>
      </c>
      <c r="L273" s="124">
        <v>73447</v>
      </c>
      <c r="M273" s="124">
        <v>82212</v>
      </c>
      <c r="N273" s="124"/>
      <c r="O273" s="124"/>
    </row>
    <row r="274" spans="2:15" x14ac:dyDescent="0.25">
      <c r="B274" s="129" t="s">
        <v>766</v>
      </c>
      <c r="C274" s="129" t="s">
        <v>768</v>
      </c>
      <c r="D274" s="287"/>
      <c r="E274" s="129" t="s">
        <v>769</v>
      </c>
      <c r="F274" s="129" t="s">
        <v>769</v>
      </c>
      <c r="G274" s="3" t="str">
        <f>VLOOKUP(F274,class!A$1:B$460,2,FALSE)</f>
        <v>Shire District</v>
      </c>
      <c r="H274" s="3" t="str">
        <f>IFERROR(VLOOKUP(F274,classifications!A$3:C$335,3,FALSE),VLOOKUP(F274,classifications!I$2:K$28,3,FALSE))</f>
        <v>Predominantly Urban</v>
      </c>
      <c r="I274" s="124">
        <v>0</v>
      </c>
      <c r="J274" s="124">
        <v>6484</v>
      </c>
      <c r="K274" s="124">
        <v>1987</v>
      </c>
      <c r="L274" s="124">
        <v>31396</v>
      </c>
      <c r="M274" s="124">
        <v>39867</v>
      </c>
      <c r="N274" s="124"/>
      <c r="O274" s="124"/>
    </row>
    <row r="275" spans="2:15" x14ac:dyDescent="0.25">
      <c r="B275" s="129" t="s">
        <v>770</v>
      </c>
      <c r="C275" s="129" t="s">
        <v>772</v>
      </c>
      <c r="D275" s="287"/>
      <c r="E275" s="129" t="s">
        <v>773</v>
      </c>
      <c r="F275" s="129" t="s">
        <v>773</v>
      </c>
      <c r="G275" s="3" t="str">
        <f>VLOOKUP(F275,class!A$1:B$460,2,FALSE)</f>
        <v>Shire District</v>
      </c>
      <c r="H275" s="3" t="str">
        <f>IFERROR(VLOOKUP(F275,classifications!A$3:C$335,3,FALSE),VLOOKUP(F275,classifications!I$2:K$28,3,FALSE))</f>
        <v>Urban with Significant Rural</v>
      </c>
      <c r="I275" s="124">
        <v>0</v>
      </c>
      <c r="J275" s="124">
        <v>7928</v>
      </c>
      <c r="K275" s="124">
        <v>759</v>
      </c>
      <c r="L275" s="124">
        <v>46579</v>
      </c>
      <c r="M275" s="124">
        <v>55266</v>
      </c>
      <c r="N275" s="124"/>
      <c r="O275" s="124"/>
    </row>
    <row r="276" spans="2:15" x14ac:dyDescent="0.25">
      <c r="B276" s="129" t="s">
        <v>774</v>
      </c>
      <c r="C276" s="129" t="s">
        <v>776</v>
      </c>
      <c r="D276" s="287"/>
      <c r="E276" s="129" t="s">
        <v>777</v>
      </c>
      <c r="F276" s="129" t="s">
        <v>777</v>
      </c>
      <c r="G276" s="3" t="str">
        <f>VLOOKUP(F276,class!A$1:B$460,2,FALSE)</f>
        <v>Shire District</v>
      </c>
      <c r="H276" s="3" t="str">
        <f>IFERROR(VLOOKUP(F276,classifications!A$3:C$335,3,FALSE),VLOOKUP(F276,classifications!I$2:K$28,3,FALSE))</f>
        <v>Predominantly Rural</v>
      </c>
      <c r="I276" s="124">
        <v>5058</v>
      </c>
      <c r="J276" s="124">
        <v>2789</v>
      </c>
      <c r="K276" s="124">
        <v>0</v>
      </c>
      <c r="L276" s="124">
        <v>44893</v>
      </c>
      <c r="M276" s="124">
        <v>52740</v>
      </c>
      <c r="N276" s="124"/>
      <c r="O276" s="124"/>
    </row>
    <row r="277" spans="2:15" x14ac:dyDescent="0.25">
      <c r="I277" s="124"/>
      <c r="J277" s="124"/>
      <c r="K277" s="124"/>
      <c r="L277" s="124"/>
      <c r="M277" s="124"/>
      <c r="N277" s="124"/>
      <c r="O277" s="124"/>
    </row>
    <row r="278" spans="2:15" x14ac:dyDescent="0.25">
      <c r="B278" s="129"/>
      <c r="C278" s="129" t="s">
        <v>778</v>
      </c>
      <c r="D278" s="287" t="s">
        <v>779</v>
      </c>
      <c r="E278" s="129"/>
      <c r="F278" s="287" t="s">
        <v>779</v>
      </c>
      <c r="G278" s="3" t="str">
        <f>VLOOKUP(F278,class!A$1:B$460,2,FALSE)</f>
        <v>Shire County</v>
      </c>
      <c r="H278" s="3" t="str">
        <f>IFERROR(VLOOKUP(F278,classifications!A$3:C$335,3,FALSE),VLOOKUP(F278,classifications!I$2:K$28,3,FALSE))</f>
        <v>Predominantly Urban</v>
      </c>
      <c r="I278" s="132">
        <v>32690</v>
      </c>
      <c r="J278" s="132">
        <v>55272</v>
      </c>
      <c r="K278" s="132">
        <v>231</v>
      </c>
      <c r="L278" s="132">
        <v>407495</v>
      </c>
      <c r="M278" s="132">
        <v>495688</v>
      </c>
      <c r="N278" s="124"/>
      <c r="O278" s="124"/>
    </row>
    <row r="279" spans="2:15" x14ac:dyDescent="0.25">
      <c r="B279" s="129" t="s">
        <v>780</v>
      </c>
      <c r="C279" s="129" t="s">
        <v>782</v>
      </c>
      <c r="D279" s="287"/>
      <c r="E279" s="129" t="s">
        <v>783</v>
      </c>
      <c r="F279" s="129" t="s">
        <v>783</v>
      </c>
      <c r="G279" s="3" t="str">
        <f>VLOOKUP(F279,class!A$1:B$460,2,FALSE)</f>
        <v>Shire District</v>
      </c>
      <c r="H279" s="3" t="str">
        <f>IFERROR(VLOOKUP(F279,classifications!A$3:C$335,3,FALSE),VLOOKUP(F279,classifications!I$2:K$28,3,FALSE))</f>
        <v>Predominantly Urban</v>
      </c>
      <c r="I279" s="124">
        <v>497</v>
      </c>
      <c r="J279" s="124">
        <v>5322</v>
      </c>
      <c r="K279" s="124">
        <v>11</v>
      </c>
      <c r="L279" s="124">
        <v>35186</v>
      </c>
      <c r="M279" s="124">
        <v>41016</v>
      </c>
      <c r="N279" s="124"/>
      <c r="O279" s="124"/>
    </row>
    <row r="280" spans="2:15" x14ac:dyDescent="0.25">
      <c r="B280" s="129" t="s">
        <v>784</v>
      </c>
      <c r="C280" s="129" t="s">
        <v>786</v>
      </c>
      <c r="D280" s="287"/>
      <c r="E280" s="129" t="s">
        <v>787</v>
      </c>
      <c r="F280" s="129" t="s">
        <v>787</v>
      </c>
      <c r="G280" s="3" t="str">
        <f>VLOOKUP(F280,class!A$1:B$460,2,FALSE)</f>
        <v>Shire District</v>
      </c>
      <c r="H280" s="3" t="str">
        <f>IFERROR(VLOOKUP(F280,classifications!A$3:C$335,3,FALSE),VLOOKUP(F280,classifications!I$2:K$28,3,FALSE))</f>
        <v>Urban with Significant Rural</v>
      </c>
      <c r="I280" s="124">
        <v>10158</v>
      </c>
      <c r="J280" s="124">
        <v>3381</v>
      </c>
      <c r="K280" s="124">
        <v>0</v>
      </c>
      <c r="L280" s="124">
        <v>52212</v>
      </c>
      <c r="M280" s="124">
        <v>65751</v>
      </c>
      <c r="N280" s="124"/>
      <c r="O280" s="124"/>
    </row>
    <row r="281" spans="2:15" x14ac:dyDescent="0.25">
      <c r="B281" s="129" t="s">
        <v>788</v>
      </c>
      <c r="C281" s="129" t="s">
        <v>790</v>
      </c>
      <c r="D281" s="287"/>
      <c r="E281" s="129" t="s">
        <v>791</v>
      </c>
      <c r="F281" s="129" t="s">
        <v>791</v>
      </c>
      <c r="G281" s="3" t="str">
        <f>VLOOKUP(F281,class!A$1:B$460,2,FALSE)</f>
        <v>Shire District</v>
      </c>
      <c r="H281" s="3" t="str">
        <f>IFERROR(VLOOKUP(F281,classifications!A$3:C$335,3,FALSE),VLOOKUP(F281,classifications!I$2:K$28,3,FALSE))</f>
        <v>Urban with Significant Rural</v>
      </c>
      <c r="I281" s="124">
        <v>16</v>
      </c>
      <c r="J281" s="124">
        <v>8165</v>
      </c>
      <c r="K281" s="124">
        <v>30</v>
      </c>
      <c r="L281" s="124">
        <v>54800</v>
      </c>
      <c r="M281" s="124">
        <v>63011</v>
      </c>
      <c r="N281" s="124"/>
      <c r="O281" s="124"/>
    </row>
    <row r="282" spans="2:15" x14ac:dyDescent="0.25">
      <c r="B282" s="129" t="s">
        <v>792</v>
      </c>
      <c r="C282" s="129" t="s">
        <v>794</v>
      </c>
      <c r="D282" s="287"/>
      <c r="E282" s="129" t="s">
        <v>795</v>
      </c>
      <c r="F282" s="129" t="s">
        <v>795</v>
      </c>
      <c r="G282" s="3" t="str">
        <f>VLOOKUP(F282,class!A$1:B$460,2,FALSE)</f>
        <v>Shire District</v>
      </c>
      <c r="H282" s="3" t="str">
        <f>IFERROR(VLOOKUP(F282,classifications!A$3:C$335,3,FALSE),VLOOKUP(F282,classifications!I$2:K$28,3,FALSE))</f>
        <v>Predominantly Urban</v>
      </c>
      <c r="I282" s="124">
        <v>151</v>
      </c>
      <c r="J282" s="124">
        <v>7427</v>
      </c>
      <c r="K282" s="124">
        <v>0</v>
      </c>
      <c r="L282" s="124">
        <v>36691</v>
      </c>
      <c r="M282" s="124">
        <v>44269</v>
      </c>
      <c r="N282" s="124"/>
      <c r="O282" s="124"/>
    </row>
    <row r="283" spans="2:15" x14ac:dyDescent="0.25">
      <c r="B283" s="129" t="s">
        <v>796</v>
      </c>
      <c r="C283" s="129" t="s">
        <v>798</v>
      </c>
      <c r="D283" s="287"/>
      <c r="E283" s="129" t="s">
        <v>799</v>
      </c>
      <c r="F283" s="129" t="s">
        <v>799</v>
      </c>
      <c r="G283" s="3" t="str">
        <f>VLOOKUP(F283,class!A$1:B$460,2,FALSE)</f>
        <v>Shire District</v>
      </c>
      <c r="H283" s="3" t="str">
        <f>IFERROR(VLOOKUP(F283,classifications!A$3:C$335,3,FALSE),VLOOKUP(F283,classifications!I$2:K$28,3,FALSE))</f>
        <v>Urban with Significant Rural</v>
      </c>
      <c r="I283" s="124">
        <v>1</v>
      </c>
      <c r="J283" s="124">
        <v>10662</v>
      </c>
      <c r="K283" s="124">
        <v>71</v>
      </c>
      <c r="L283" s="124">
        <v>46737</v>
      </c>
      <c r="M283" s="124">
        <v>57471</v>
      </c>
      <c r="N283" s="124"/>
      <c r="O283" s="124"/>
    </row>
    <row r="284" spans="2:15" x14ac:dyDescent="0.25">
      <c r="B284" s="129" t="s">
        <v>800</v>
      </c>
      <c r="C284" s="129" t="s">
        <v>802</v>
      </c>
      <c r="D284" s="287"/>
      <c r="E284" s="129" t="s">
        <v>803</v>
      </c>
      <c r="F284" s="129" t="s">
        <v>803</v>
      </c>
      <c r="G284" s="3" t="str">
        <f>VLOOKUP(F284,class!A$1:B$460,2,FALSE)</f>
        <v>Shire District</v>
      </c>
      <c r="H284" s="3" t="str">
        <f>IFERROR(VLOOKUP(F284,classifications!A$3:C$335,3,FALSE),VLOOKUP(F284,classifications!I$2:K$28,3,FALSE))</f>
        <v>Predominantly Urban</v>
      </c>
      <c r="I284" s="124">
        <v>4898</v>
      </c>
      <c r="J284" s="124">
        <v>2534</v>
      </c>
      <c r="K284" s="124">
        <v>0</v>
      </c>
      <c r="L284" s="124">
        <v>53615</v>
      </c>
      <c r="M284" s="124">
        <v>61047</v>
      </c>
      <c r="N284" s="124"/>
      <c r="O284" s="124"/>
    </row>
    <row r="285" spans="2:15" x14ac:dyDescent="0.25">
      <c r="B285" s="129" t="s">
        <v>804</v>
      </c>
      <c r="C285" s="129" t="s">
        <v>806</v>
      </c>
      <c r="D285" s="287"/>
      <c r="E285" s="129" t="s">
        <v>807</v>
      </c>
      <c r="F285" s="129" t="s">
        <v>807</v>
      </c>
      <c r="G285" s="3" t="str">
        <f>VLOOKUP(F285,class!A$1:B$460,2,FALSE)</f>
        <v>Shire District</v>
      </c>
      <c r="H285" s="3" t="str">
        <f>IFERROR(VLOOKUP(F285,classifications!A$3:C$335,3,FALSE),VLOOKUP(F285,classifications!I$2:K$28,3,FALSE))</f>
        <v>Predominantly Urban</v>
      </c>
      <c r="I285" s="124">
        <v>7871</v>
      </c>
      <c r="J285" s="124">
        <v>2191</v>
      </c>
      <c r="K285" s="124">
        <v>48</v>
      </c>
      <c r="L285" s="124">
        <v>27256</v>
      </c>
      <c r="M285" s="124">
        <v>37366</v>
      </c>
      <c r="N285" s="124"/>
      <c r="O285" s="124"/>
    </row>
    <row r="286" spans="2:15" x14ac:dyDescent="0.25">
      <c r="B286" s="129" t="s">
        <v>808</v>
      </c>
      <c r="C286" s="129" t="s">
        <v>810</v>
      </c>
      <c r="D286" s="287"/>
      <c r="E286" s="129" t="s">
        <v>811</v>
      </c>
      <c r="F286" s="129" t="s">
        <v>811</v>
      </c>
      <c r="G286" s="3" t="str">
        <f>VLOOKUP(F286,class!A$1:B$460,2,FALSE)</f>
        <v>Shire District</v>
      </c>
      <c r="H286" s="3" t="str">
        <f>IFERROR(VLOOKUP(F286,classifications!A$3:C$335,3,FALSE),VLOOKUP(F286,classifications!I$2:K$28,3,FALSE))</f>
        <v>Predominantly Urban</v>
      </c>
      <c r="I286" s="124">
        <v>23</v>
      </c>
      <c r="J286" s="124">
        <v>5606</v>
      </c>
      <c r="K286" s="124">
        <v>0</v>
      </c>
      <c r="L286" s="124">
        <v>32093</v>
      </c>
      <c r="M286" s="124">
        <v>37722</v>
      </c>
      <c r="N286" s="124"/>
      <c r="O286" s="124"/>
    </row>
    <row r="287" spans="2:15" x14ac:dyDescent="0.25">
      <c r="B287" s="129" t="s">
        <v>812</v>
      </c>
      <c r="C287" s="129" t="s">
        <v>814</v>
      </c>
      <c r="D287" s="287"/>
      <c r="E287" s="129" t="s">
        <v>815</v>
      </c>
      <c r="F287" s="129" t="s">
        <v>815</v>
      </c>
      <c r="G287" s="3" t="str">
        <f>VLOOKUP(F287,class!A$1:B$460,2,FALSE)</f>
        <v>Shire District</v>
      </c>
      <c r="H287" s="3" t="str">
        <f>IFERROR(VLOOKUP(F287,classifications!A$3:C$335,3,FALSE),VLOOKUP(F287,classifications!I$2:K$28,3,FALSE))</f>
        <v>Predominantly Urban</v>
      </c>
      <c r="I287" s="124">
        <v>31</v>
      </c>
      <c r="J287" s="124">
        <v>6586</v>
      </c>
      <c r="K287" s="124">
        <v>50</v>
      </c>
      <c r="L287" s="124">
        <v>33510</v>
      </c>
      <c r="M287" s="124">
        <v>40177</v>
      </c>
      <c r="N287" s="124"/>
      <c r="O287" s="124"/>
    </row>
    <row r="288" spans="2:15" x14ac:dyDescent="0.25">
      <c r="B288" s="129" t="s">
        <v>816</v>
      </c>
      <c r="C288" s="129" t="s">
        <v>818</v>
      </c>
      <c r="D288" s="287"/>
      <c r="E288" s="129" t="s">
        <v>819</v>
      </c>
      <c r="F288" s="129" t="s">
        <v>819</v>
      </c>
      <c r="G288" s="3" t="str">
        <f>VLOOKUP(F288,class!A$1:B$460,2,FALSE)</f>
        <v>Shire District</v>
      </c>
      <c r="H288" s="3" t="str">
        <f>IFERROR(VLOOKUP(F288,classifications!A$3:C$335,3,FALSE),VLOOKUP(F288,classifications!I$2:K$28,3,FALSE))</f>
        <v>Predominantly Urban</v>
      </c>
      <c r="I288" s="124">
        <v>9044</v>
      </c>
      <c r="J288" s="124">
        <v>3398</v>
      </c>
      <c r="K288" s="124">
        <v>21</v>
      </c>
      <c r="L288" s="124">
        <v>35395</v>
      </c>
      <c r="M288" s="124">
        <v>47858</v>
      </c>
      <c r="N288" s="124"/>
      <c r="O288" s="124"/>
    </row>
    <row r="289" spans="2:15" x14ac:dyDescent="0.25">
      <c r="I289" s="124"/>
      <c r="J289" s="124"/>
      <c r="K289" s="124"/>
      <c r="L289" s="124"/>
      <c r="M289" s="124"/>
      <c r="N289" s="124"/>
      <c r="O289" s="124"/>
    </row>
    <row r="290" spans="2:15" x14ac:dyDescent="0.25">
      <c r="B290" s="129"/>
      <c r="C290" s="129" t="s">
        <v>820</v>
      </c>
      <c r="D290" s="287" t="s">
        <v>821</v>
      </c>
      <c r="E290" s="129"/>
      <c r="F290" s="287" t="s">
        <v>821</v>
      </c>
      <c r="G290" s="3" t="str">
        <f>VLOOKUP(F290,class!A$1:B$460,2,FALSE)</f>
        <v>Shire County</v>
      </c>
      <c r="H290" s="3" t="str">
        <f>IFERROR(VLOOKUP(F290,classifications!A$3:C$335,3,FALSE),VLOOKUP(F290,classifications!I$2:K$28,3,FALSE))</f>
        <v>Urban with Significant Rural</v>
      </c>
      <c r="I290" s="132">
        <v>30835</v>
      </c>
      <c r="J290" s="132">
        <v>58209</v>
      </c>
      <c r="K290" s="132">
        <v>945</v>
      </c>
      <c r="L290" s="132">
        <v>588869</v>
      </c>
      <c r="M290" s="132">
        <v>678858</v>
      </c>
      <c r="N290" s="124"/>
      <c r="O290" s="124"/>
    </row>
    <row r="291" spans="2:15" x14ac:dyDescent="0.25">
      <c r="B291" s="129" t="s">
        <v>822</v>
      </c>
      <c r="C291" s="129" t="s">
        <v>824</v>
      </c>
      <c r="D291" s="287"/>
      <c r="E291" s="129" t="s">
        <v>825</v>
      </c>
      <c r="F291" s="129" t="s">
        <v>825</v>
      </c>
      <c r="G291" s="3" t="str">
        <f>VLOOKUP(F291,class!A$1:B$460,2,FALSE)</f>
        <v>Shire District</v>
      </c>
      <c r="H291" s="3" t="str">
        <f>IFERROR(VLOOKUP(F291,classifications!A$3:C$335,3,FALSE),VLOOKUP(F291,classifications!I$2:K$28,3,FALSE))</f>
        <v>Urban with Significant Rural</v>
      </c>
      <c r="I291" s="124">
        <v>4997</v>
      </c>
      <c r="J291" s="124">
        <v>2546</v>
      </c>
      <c r="K291" s="124">
        <v>0</v>
      </c>
      <c r="L291" s="124">
        <v>46850</v>
      </c>
      <c r="M291" s="124">
        <v>54393</v>
      </c>
      <c r="N291" s="124"/>
      <c r="O291" s="124"/>
    </row>
    <row r="292" spans="2:15" x14ac:dyDescent="0.25">
      <c r="B292" s="129" t="s">
        <v>826</v>
      </c>
      <c r="C292" s="129" t="s">
        <v>828</v>
      </c>
      <c r="D292" s="287"/>
      <c r="E292" s="129" t="s">
        <v>829</v>
      </c>
      <c r="F292" s="129" t="s">
        <v>829</v>
      </c>
      <c r="G292" s="3" t="str">
        <f>VLOOKUP(F292,class!A$1:B$460,2,FALSE)</f>
        <v>Shire District</v>
      </c>
      <c r="H292" s="3" t="str">
        <f>IFERROR(VLOOKUP(F292,classifications!A$3:C$335,3,FALSE),VLOOKUP(F292,classifications!I$2:K$28,3,FALSE))</f>
        <v>Predominantly Urban</v>
      </c>
      <c r="I292" s="124">
        <v>5080</v>
      </c>
      <c r="J292" s="124">
        <v>2546</v>
      </c>
      <c r="K292" s="124">
        <v>30</v>
      </c>
      <c r="L292" s="124">
        <v>60505</v>
      </c>
      <c r="M292" s="124">
        <v>68161</v>
      </c>
      <c r="N292" s="124"/>
      <c r="O292" s="124"/>
    </row>
    <row r="293" spans="2:15" x14ac:dyDescent="0.25">
      <c r="B293" s="129" t="s">
        <v>830</v>
      </c>
      <c r="C293" s="129" t="s">
        <v>832</v>
      </c>
      <c r="D293" s="287"/>
      <c r="E293" s="129" t="s">
        <v>833</v>
      </c>
      <c r="F293" s="129" t="s">
        <v>833</v>
      </c>
      <c r="G293" s="3" t="str">
        <f>VLOOKUP(F293,class!A$1:B$460,2,FALSE)</f>
        <v>Shire District</v>
      </c>
      <c r="H293" s="3" t="str">
        <f>IFERROR(VLOOKUP(F293,classifications!A$3:C$335,3,FALSE),VLOOKUP(F293,classifications!I$2:K$28,3,FALSE))</f>
        <v>Predominantly Urban</v>
      </c>
      <c r="I293" s="124">
        <v>4233</v>
      </c>
      <c r="J293" s="124">
        <v>2009</v>
      </c>
      <c r="K293" s="124">
        <v>0</v>
      </c>
      <c r="L293" s="124">
        <v>41067</v>
      </c>
      <c r="M293" s="124">
        <v>47309</v>
      </c>
      <c r="N293" s="124"/>
      <c r="O293" s="124"/>
    </row>
    <row r="294" spans="2:15" x14ac:dyDescent="0.25">
      <c r="B294" s="129" t="s">
        <v>834</v>
      </c>
      <c r="C294" s="129" t="s">
        <v>836</v>
      </c>
      <c r="D294" s="287"/>
      <c r="E294" s="129" t="s">
        <v>837</v>
      </c>
      <c r="F294" s="129" t="s">
        <v>837</v>
      </c>
      <c r="G294" s="3" t="str">
        <f>VLOOKUP(F294,class!A$1:B$460,2,FALSE)</f>
        <v>Shire District</v>
      </c>
      <c r="H294" s="3" t="str">
        <f>IFERROR(VLOOKUP(F294,classifications!A$3:C$335,3,FALSE),VLOOKUP(F294,classifications!I$2:K$28,3,FALSE))</f>
        <v>Urban with Significant Rural</v>
      </c>
      <c r="I294" s="124">
        <v>4298</v>
      </c>
      <c r="J294" s="124">
        <v>2689</v>
      </c>
      <c r="K294" s="124">
        <v>0</v>
      </c>
      <c r="L294" s="124">
        <v>47527</v>
      </c>
      <c r="M294" s="124">
        <v>54514</v>
      </c>
      <c r="N294" s="124"/>
      <c r="O294" s="124"/>
    </row>
    <row r="295" spans="2:15" x14ac:dyDescent="0.25">
      <c r="B295" s="129" t="s">
        <v>838</v>
      </c>
      <c r="C295" s="129" t="s">
        <v>840</v>
      </c>
      <c r="D295" s="287"/>
      <c r="E295" s="129" t="s">
        <v>841</v>
      </c>
      <c r="F295" s="129" t="s">
        <v>841</v>
      </c>
      <c r="G295" s="3" t="str">
        <f>VLOOKUP(F295,class!A$1:B$460,2,FALSE)</f>
        <v>Shire District</v>
      </c>
      <c r="H295" s="3" t="str">
        <f>IFERROR(VLOOKUP(F295,classifications!A$3:C$335,3,FALSE),VLOOKUP(F295,classifications!I$2:K$28,3,FALSE))</f>
        <v>Predominantly Urban</v>
      </c>
      <c r="I295" s="124">
        <v>5689</v>
      </c>
      <c r="J295" s="124">
        <v>1771</v>
      </c>
      <c r="K295" s="124">
        <v>7</v>
      </c>
      <c r="L295" s="124">
        <v>36102</v>
      </c>
      <c r="M295" s="124">
        <v>43569</v>
      </c>
      <c r="N295" s="124"/>
      <c r="O295" s="124"/>
    </row>
    <row r="296" spans="2:15" x14ac:dyDescent="0.25">
      <c r="B296" s="129" t="s">
        <v>842</v>
      </c>
      <c r="C296" s="129" t="s">
        <v>844</v>
      </c>
      <c r="D296" s="287"/>
      <c r="E296" s="129" t="s">
        <v>845</v>
      </c>
      <c r="F296" s="129" t="s">
        <v>845</v>
      </c>
      <c r="G296" s="3" t="str">
        <f>VLOOKUP(F296,class!A$1:B$460,2,FALSE)</f>
        <v>Shire District</v>
      </c>
      <c r="H296" s="3" t="str">
        <f>IFERROR(VLOOKUP(F296,classifications!A$3:C$335,3,FALSE),VLOOKUP(F296,classifications!I$2:K$28,3,FALSE))</f>
        <v>Urban with Significant Rural</v>
      </c>
      <c r="I296" s="124">
        <v>21</v>
      </c>
      <c r="J296" s="124">
        <v>9365</v>
      </c>
      <c r="K296" s="124">
        <v>0</v>
      </c>
      <c r="L296" s="124">
        <v>62748</v>
      </c>
      <c r="M296" s="124">
        <v>72134</v>
      </c>
      <c r="N296" s="124"/>
      <c r="O296" s="124"/>
    </row>
    <row r="297" spans="2:15" x14ac:dyDescent="0.25">
      <c r="B297" s="129" t="s">
        <v>846</v>
      </c>
      <c r="C297" s="129" t="s">
        <v>848</v>
      </c>
      <c r="D297" s="287"/>
      <c r="E297" s="129" t="s">
        <v>849</v>
      </c>
      <c r="F297" s="129" t="s">
        <v>849</v>
      </c>
      <c r="G297" s="3" t="str">
        <f>VLOOKUP(F297,class!A$1:B$460,2,FALSE)</f>
        <v>Shire District</v>
      </c>
      <c r="H297" s="3" t="str">
        <f>IFERROR(VLOOKUP(F297,classifications!A$3:C$335,3,FALSE),VLOOKUP(F297,classifications!I$2:K$28,3,FALSE))</f>
        <v>Predominantly Rural</v>
      </c>
      <c r="I297" s="124">
        <v>0</v>
      </c>
      <c r="J297" s="124">
        <v>6615</v>
      </c>
      <c r="K297" s="124">
        <v>31</v>
      </c>
      <c r="L297" s="124">
        <v>43868</v>
      </c>
      <c r="M297" s="124">
        <v>50514</v>
      </c>
      <c r="N297" s="124"/>
      <c r="O297" s="124"/>
    </row>
    <row r="298" spans="2:15" ht="15.6" x14ac:dyDescent="0.25">
      <c r="B298" s="129" t="s">
        <v>850</v>
      </c>
      <c r="C298" s="129" t="s">
        <v>852</v>
      </c>
      <c r="D298" s="287"/>
      <c r="E298" s="129" t="s">
        <v>1966</v>
      </c>
      <c r="F298" s="129" t="s">
        <v>1875</v>
      </c>
      <c r="G298" s="3" t="str">
        <f>VLOOKUP(F298,class!A$1:B$460,2,FALSE)</f>
        <v>Shire District</v>
      </c>
      <c r="H298" s="3" t="str">
        <f>IFERROR(VLOOKUP(F298,classifications!A$3:C$335,3,FALSE),VLOOKUP(F298,classifications!I$2:K$28,3,FALSE))</f>
        <v>Urban with Significant Rural</v>
      </c>
      <c r="I298" s="124">
        <v>3393</v>
      </c>
      <c r="J298" s="124">
        <v>1950</v>
      </c>
      <c r="K298" s="124">
        <v>300</v>
      </c>
      <c r="L298" s="124">
        <v>46623</v>
      </c>
      <c r="M298" s="124">
        <v>52266</v>
      </c>
      <c r="N298" s="124"/>
      <c r="O298" s="124"/>
    </row>
    <row r="299" spans="2:15" x14ac:dyDescent="0.25">
      <c r="B299" s="129" t="s">
        <v>853</v>
      </c>
      <c r="C299" s="129" t="s">
        <v>855</v>
      </c>
      <c r="D299" s="287"/>
      <c r="E299" s="129" t="s">
        <v>856</v>
      </c>
      <c r="F299" s="129" t="s">
        <v>856</v>
      </c>
      <c r="G299" s="3" t="str">
        <f>VLOOKUP(F299,class!A$1:B$460,2,FALSE)</f>
        <v>Shire District</v>
      </c>
      <c r="H299" s="3" t="str">
        <f>IFERROR(VLOOKUP(F299,classifications!A$3:C$335,3,FALSE),VLOOKUP(F299,classifications!I$2:K$28,3,FALSE))</f>
        <v>Predominantly Rural</v>
      </c>
      <c r="I299" s="124">
        <v>7</v>
      </c>
      <c r="J299" s="124">
        <v>8357</v>
      </c>
      <c r="K299" s="124">
        <v>0</v>
      </c>
      <c r="L299" s="124">
        <v>53622</v>
      </c>
      <c r="M299" s="124">
        <v>61986</v>
      </c>
      <c r="N299" s="124"/>
      <c r="O299" s="124"/>
    </row>
    <row r="300" spans="2:15" x14ac:dyDescent="0.25">
      <c r="B300" s="129" t="s">
        <v>857</v>
      </c>
      <c r="C300" s="129" t="s">
        <v>859</v>
      </c>
      <c r="D300" s="287"/>
      <c r="E300" s="129" t="s">
        <v>860</v>
      </c>
      <c r="F300" s="129" t="s">
        <v>860</v>
      </c>
      <c r="G300" s="3" t="str">
        <f>VLOOKUP(F300,class!A$1:B$460,2,FALSE)</f>
        <v>Shire District</v>
      </c>
      <c r="H300" s="3" t="str">
        <f>IFERROR(VLOOKUP(F300,classifications!A$3:C$335,3,FALSE),VLOOKUP(F300,classifications!I$2:K$28,3,FALSE))</f>
        <v>Predominantly Urban</v>
      </c>
      <c r="I300" s="124">
        <v>3055</v>
      </c>
      <c r="J300" s="124">
        <v>4718</v>
      </c>
      <c r="K300" s="124">
        <v>225</v>
      </c>
      <c r="L300" s="124">
        <v>59491</v>
      </c>
      <c r="M300" s="124">
        <v>67489</v>
      </c>
      <c r="N300" s="124"/>
      <c r="O300" s="124"/>
    </row>
    <row r="301" spans="2:15" x14ac:dyDescent="0.25">
      <c r="B301" s="129" t="s">
        <v>861</v>
      </c>
      <c r="C301" s="129" t="s">
        <v>863</v>
      </c>
      <c r="D301" s="287"/>
      <c r="E301" s="129" t="s">
        <v>864</v>
      </c>
      <c r="F301" s="129" t="s">
        <v>864</v>
      </c>
      <c r="G301" s="3" t="str">
        <f>VLOOKUP(F301,class!A$1:B$460,2,FALSE)</f>
        <v>Shire District</v>
      </c>
      <c r="H301" s="3" t="str">
        <f>IFERROR(VLOOKUP(F301,classifications!A$3:C$335,3,FALSE),VLOOKUP(F301,classifications!I$2:K$28,3,FALSE))</f>
        <v>Urban with Significant Rural</v>
      </c>
      <c r="I301" s="124">
        <v>6</v>
      </c>
      <c r="J301" s="124">
        <v>8437</v>
      </c>
      <c r="K301" s="124">
        <v>352</v>
      </c>
      <c r="L301" s="124">
        <v>46389</v>
      </c>
      <c r="M301" s="124">
        <v>55184</v>
      </c>
      <c r="N301" s="124"/>
      <c r="O301" s="124"/>
    </row>
    <row r="302" spans="2:15" x14ac:dyDescent="0.25">
      <c r="B302" s="129" t="s">
        <v>865</v>
      </c>
      <c r="C302" s="129" t="s">
        <v>867</v>
      </c>
      <c r="D302" s="287"/>
      <c r="E302" s="129" t="s">
        <v>868</v>
      </c>
      <c r="F302" s="129" t="s">
        <v>868</v>
      </c>
      <c r="G302" s="3" t="str">
        <f>VLOOKUP(F302,class!A$1:B$460,2,FALSE)</f>
        <v>Shire District</v>
      </c>
      <c r="H302" s="3" t="str">
        <f>IFERROR(VLOOKUP(F302,classifications!A$3:C$335,3,FALSE),VLOOKUP(F302,classifications!I$2:K$28,3,FALSE))</f>
        <v>Urban with Significant Rural</v>
      </c>
      <c r="I302" s="124">
        <v>56</v>
      </c>
      <c r="J302" s="124">
        <v>7206</v>
      </c>
      <c r="K302" s="124">
        <v>0</v>
      </c>
      <c r="L302" s="124">
        <v>44077</v>
      </c>
      <c r="M302" s="124">
        <v>51339</v>
      </c>
      <c r="N302" s="124"/>
      <c r="O302" s="124"/>
    </row>
    <row r="303" spans="2:15" x14ac:dyDescent="0.25">
      <c r="I303" s="124"/>
      <c r="J303" s="124"/>
      <c r="K303" s="124"/>
      <c r="L303" s="124"/>
      <c r="M303" s="124"/>
      <c r="N303" s="124"/>
      <c r="O303" s="124"/>
    </row>
    <row r="304" spans="2:15" x14ac:dyDescent="0.25">
      <c r="B304" s="129"/>
      <c r="C304" s="129" t="s">
        <v>869</v>
      </c>
      <c r="D304" s="287" t="s">
        <v>870</v>
      </c>
      <c r="E304" s="129"/>
      <c r="F304" s="287" t="s">
        <v>870</v>
      </c>
      <c r="G304" s="3" t="str">
        <f>VLOOKUP(F304,class!A$1:B$460,2,FALSE)</f>
        <v>Shire County</v>
      </c>
      <c r="H304" s="3" t="str">
        <f>IFERROR(VLOOKUP(F304,classifications!A$3:C$335,3,FALSE),VLOOKUP(F304,classifications!I$2:K$28,3,FALSE))</f>
        <v>Predominantly Urban</v>
      </c>
      <c r="I304" s="132">
        <v>9753</v>
      </c>
      <c r="J304" s="132">
        <v>57216</v>
      </c>
      <c r="K304" s="132">
        <v>477</v>
      </c>
      <c r="L304" s="132">
        <v>482228</v>
      </c>
      <c r="M304" s="132">
        <v>549674</v>
      </c>
      <c r="N304" s="124"/>
      <c r="O304" s="124"/>
    </row>
    <row r="305" spans="2:15" x14ac:dyDescent="0.25">
      <c r="B305" s="129" t="s">
        <v>871</v>
      </c>
      <c r="C305" s="129" t="s">
        <v>873</v>
      </c>
      <c r="D305" s="287"/>
      <c r="E305" s="129" t="s">
        <v>874</v>
      </c>
      <c r="F305" s="129" t="s">
        <v>874</v>
      </c>
      <c r="G305" s="3" t="str">
        <f>VLOOKUP(F305,class!A$1:B$460,2,FALSE)</f>
        <v>Shire District</v>
      </c>
      <c r="H305" s="3" t="str">
        <f>IFERROR(VLOOKUP(F305,classifications!A$3:C$335,3,FALSE),VLOOKUP(F305,classifications!I$2:K$28,3,FALSE))</f>
        <v>Predominantly Urban</v>
      </c>
      <c r="I305" s="124">
        <v>35</v>
      </c>
      <c r="J305" s="124">
        <v>6130</v>
      </c>
      <c r="K305" s="124">
        <v>0</v>
      </c>
      <c r="L305" s="124">
        <v>34915</v>
      </c>
      <c r="M305" s="124">
        <v>41080</v>
      </c>
      <c r="N305" s="124"/>
      <c r="O305" s="124"/>
    </row>
    <row r="306" spans="2:15" x14ac:dyDescent="0.25">
      <c r="B306" s="129" t="s">
        <v>875</v>
      </c>
      <c r="C306" s="129" t="s">
        <v>877</v>
      </c>
      <c r="D306" s="287"/>
      <c r="E306" s="129" t="s">
        <v>878</v>
      </c>
      <c r="F306" s="129" t="s">
        <v>878</v>
      </c>
      <c r="G306" s="3" t="str">
        <f>VLOOKUP(F306,class!A$1:B$460,2,FALSE)</f>
        <v>Shire District</v>
      </c>
      <c r="H306" s="3" t="str">
        <f>IFERROR(VLOOKUP(F306,classifications!A$3:C$335,3,FALSE),VLOOKUP(F306,classifications!I$2:K$28,3,FALSE))</f>
        <v>Urban with Significant Rural</v>
      </c>
      <c r="I306" s="124">
        <v>70</v>
      </c>
      <c r="J306" s="124">
        <v>6959</v>
      </c>
      <c r="K306" s="124">
        <v>21</v>
      </c>
      <c r="L306" s="124">
        <v>44567</v>
      </c>
      <c r="M306" s="124">
        <v>51617</v>
      </c>
      <c r="N306" s="124"/>
      <c r="O306" s="124"/>
    </row>
    <row r="307" spans="2:15" x14ac:dyDescent="0.25">
      <c r="B307" s="129" t="s">
        <v>879</v>
      </c>
      <c r="C307" s="129" t="s">
        <v>881</v>
      </c>
      <c r="D307" s="287"/>
      <c r="E307" s="129" t="s">
        <v>882</v>
      </c>
      <c r="F307" s="129" t="s">
        <v>882</v>
      </c>
      <c r="G307" s="3" t="str">
        <f>VLOOKUP(F307,class!A$1:B$460,2,FALSE)</f>
        <v>Shire District</v>
      </c>
      <c r="H307" s="3" t="str">
        <f>IFERROR(VLOOKUP(F307,classifications!A$3:C$335,3,FALSE),VLOOKUP(F307,classifications!I$2:K$28,3,FALSE))</f>
        <v>Predominantly Urban</v>
      </c>
      <c r="I307" s="124">
        <v>0</v>
      </c>
      <c r="J307" s="124">
        <v>2859</v>
      </c>
      <c r="K307" s="124">
        <v>252</v>
      </c>
      <c r="L307" s="124">
        <v>36709</v>
      </c>
      <c r="M307" s="124">
        <v>39820</v>
      </c>
      <c r="N307" s="124"/>
      <c r="O307" s="124"/>
    </row>
    <row r="308" spans="2:15" x14ac:dyDescent="0.25">
      <c r="B308" s="129" t="s">
        <v>883</v>
      </c>
      <c r="C308" s="129" t="s">
        <v>885</v>
      </c>
      <c r="D308" s="287"/>
      <c r="E308" s="129" t="s">
        <v>886</v>
      </c>
      <c r="F308" s="129" t="s">
        <v>886</v>
      </c>
      <c r="G308" s="3" t="str">
        <f>VLOOKUP(F308,class!A$1:B$460,2,FALSE)</f>
        <v>Shire District</v>
      </c>
      <c r="H308" s="3" t="str">
        <f>IFERROR(VLOOKUP(F308,classifications!A$3:C$335,3,FALSE),VLOOKUP(F308,classifications!I$2:K$28,3,FALSE))</f>
        <v>Predominantly Urban</v>
      </c>
      <c r="I308" s="124">
        <v>44</v>
      </c>
      <c r="J308" s="124">
        <v>4940</v>
      </c>
      <c r="K308" s="124">
        <v>0</v>
      </c>
      <c r="L308" s="124">
        <v>31907</v>
      </c>
      <c r="M308" s="124">
        <v>36891</v>
      </c>
      <c r="N308" s="124"/>
      <c r="O308" s="124"/>
    </row>
    <row r="309" spans="2:15" x14ac:dyDescent="0.25">
      <c r="B309" s="129" t="s">
        <v>887</v>
      </c>
      <c r="C309" s="129" t="s">
        <v>889</v>
      </c>
      <c r="D309" s="287"/>
      <c r="E309" s="129" t="s">
        <v>890</v>
      </c>
      <c r="F309" s="129" t="s">
        <v>890</v>
      </c>
      <c r="G309" s="3" t="str">
        <f>VLOOKUP(F309,class!A$1:B$460,2,FALSE)</f>
        <v>Shire District</v>
      </c>
      <c r="H309" s="3" t="str">
        <f>IFERROR(VLOOKUP(F309,classifications!A$3:C$335,3,FALSE),VLOOKUP(F309,classifications!I$2:K$28,3,FALSE))</f>
        <v>Urban with Significant Rural</v>
      </c>
      <c r="I309" s="124">
        <v>3705</v>
      </c>
      <c r="J309" s="124">
        <v>2849</v>
      </c>
      <c r="K309" s="124">
        <v>1</v>
      </c>
      <c r="L309" s="124">
        <v>56955</v>
      </c>
      <c r="M309" s="124">
        <v>63510</v>
      </c>
      <c r="N309" s="124"/>
      <c r="O309" s="124"/>
    </row>
    <row r="310" spans="2:15" x14ac:dyDescent="0.25">
      <c r="B310" s="129" t="s">
        <v>891</v>
      </c>
      <c r="C310" s="129" t="s">
        <v>893</v>
      </c>
      <c r="D310" s="287"/>
      <c r="E310" s="129" t="s">
        <v>894</v>
      </c>
      <c r="F310" s="129" t="s">
        <v>894</v>
      </c>
      <c r="G310" s="3" t="str">
        <f>VLOOKUP(F310,class!A$1:B$460,2,FALSE)</f>
        <v>Shire District</v>
      </c>
      <c r="H310" s="3" t="str">
        <f>IFERROR(VLOOKUP(F310,classifications!A$3:C$335,3,FALSE),VLOOKUP(F310,classifications!I$2:K$28,3,FALSE))</f>
        <v>Predominantly Urban</v>
      </c>
      <c r="I310" s="124">
        <v>2</v>
      </c>
      <c r="J310" s="124">
        <v>4662</v>
      </c>
      <c r="K310" s="124">
        <v>0</v>
      </c>
      <c r="L310" s="124">
        <v>35704</v>
      </c>
      <c r="M310" s="124">
        <v>40368</v>
      </c>
      <c r="N310" s="124"/>
      <c r="O310" s="124"/>
    </row>
    <row r="311" spans="2:15" x14ac:dyDescent="0.25">
      <c r="B311" s="129" t="s">
        <v>895</v>
      </c>
      <c r="C311" s="129" t="s">
        <v>897</v>
      </c>
      <c r="D311" s="287"/>
      <c r="E311" s="129" t="s">
        <v>898</v>
      </c>
      <c r="F311" s="129" t="s">
        <v>898</v>
      </c>
      <c r="G311" s="3" t="str">
        <f>VLOOKUP(F311,class!A$1:B$460,2,FALSE)</f>
        <v>Shire District</v>
      </c>
      <c r="H311" s="3" t="str">
        <f>IFERROR(VLOOKUP(F311,classifications!A$3:C$335,3,FALSE),VLOOKUP(F311,classifications!I$2:K$28,3,FALSE))</f>
        <v>Predominantly Urban</v>
      </c>
      <c r="I311" s="124">
        <v>0</v>
      </c>
      <c r="J311" s="124">
        <v>11606</v>
      </c>
      <c r="K311" s="124">
        <v>140</v>
      </c>
      <c r="L311" s="124">
        <v>52354</v>
      </c>
      <c r="M311" s="124">
        <v>64100</v>
      </c>
      <c r="N311" s="124"/>
      <c r="O311" s="124"/>
    </row>
    <row r="312" spans="2:15" x14ac:dyDescent="0.25">
      <c r="B312" s="129" t="s">
        <v>899</v>
      </c>
      <c r="C312" s="129" t="s">
        <v>901</v>
      </c>
      <c r="D312" s="287"/>
      <c r="E312" s="129" t="s">
        <v>902</v>
      </c>
      <c r="F312" s="129" t="s">
        <v>902</v>
      </c>
      <c r="G312" s="3" t="str">
        <f>VLOOKUP(F312,class!A$1:B$460,2,FALSE)</f>
        <v>Shire District</v>
      </c>
      <c r="H312" s="3" t="str">
        <f>IFERROR(VLOOKUP(F312,classifications!A$3:C$335,3,FALSE),VLOOKUP(F312,classifications!I$2:K$28,3,FALSE))</f>
        <v>Predominantly Rural</v>
      </c>
      <c r="I312" s="124">
        <v>5</v>
      </c>
      <c r="J312" s="124">
        <v>2110</v>
      </c>
      <c r="K312" s="124">
        <v>51</v>
      </c>
      <c r="L312" s="124">
        <v>25182</v>
      </c>
      <c r="M312" s="124">
        <v>27348</v>
      </c>
      <c r="N312" s="124"/>
      <c r="O312" s="124"/>
    </row>
    <row r="313" spans="2:15" x14ac:dyDescent="0.25">
      <c r="B313" s="129" t="s">
        <v>903</v>
      </c>
      <c r="C313" s="129" t="s">
        <v>905</v>
      </c>
      <c r="D313" s="287"/>
      <c r="E313" s="129" t="s">
        <v>906</v>
      </c>
      <c r="F313" s="129" t="s">
        <v>906</v>
      </c>
      <c r="G313" s="3" t="str">
        <f>VLOOKUP(F313,class!A$1:B$460,2,FALSE)</f>
        <v>Shire District</v>
      </c>
      <c r="H313" s="3" t="str">
        <f>IFERROR(VLOOKUP(F313,classifications!A$3:C$335,3,FALSE),VLOOKUP(F313,classifications!I$2:K$28,3,FALSE))</f>
        <v>Predominantly Urban</v>
      </c>
      <c r="I313" s="124">
        <v>17</v>
      </c>
      <c r="J313" s="124">
        <v>4670</v>
      </c>
      <c r="K313" s="124">
        <v>12</v>
      </c>
      <c r="L313" s="124">
        <v>27462</v>
      </c>
      <c r="M313" s="124">
        <v>32161</v>
      </c>
      <c r="N313" s="124"/>
      <c r="O313" s="124"/>
    </row>
    <row r="314" spans="2:15" x14ac:dyDescent="0.25">
      <c r="B314" s="129" t="s">
        <v>907</v>
      </c>
      <c r="C314" s="129" t="s">
        <v>909</v>
      </c>
      <c r="D314" s="287"/>
      <c r="E314" s="129" t="s">
        <v>910</v>
      </c>
      <c r="F314" s="129" t="s">
        <v>910</v>
      </c>
      <c r="G314" s="3" t="str">
        <f>VLOOKUP(F314,class!A$1:B$460,2,FALSE)</f>
        <v>Shire District</v>
      </c>
      <c r="H314" s="3" t="str">
        <f>IFERROR(VLOOKUP(F314,classifications!A$3:C$335,3,FALSE),VLOOKUP(F314,classifications!I$2:K$28,3,FALSE))</f>
        <v>Predominantly Urban</v>
      </c>
      <c r="I314" s="124">
        <v>0</v>
      </c>
      <c r="J314" s="124">
        <v>5256</v>
      </c>
      <c r="K314" s="124">
        <v>0</v>
      </c>
      <c r="L314" s="124">
        <v>44903</v>
      </c>
      <c r="M314" s="124">
        <v>50159</v>
      </c>
      <c r="N314" s="124"/>
      <c r="O314" s="124"/>
    </row>
    <row r="315" spans="2:15" x14ac:dyDescent="0.25">
      <c r="B315" s="129" t="s">
        <v>911</v>
      </c>
      <c r="C315" s="129" t="s">
        <v>913</v>
      </c>
      <c r="D315" s="287"/>
      <c r="E315" s="129" t="s">
        <v>914</v>
      </c>
      <c r="F315" s="129" t="s">
        <v>914</v>
      </c>
      <c r="G315" s="3" t="str">
        <f>VLOOKUP(F315,class!A$1:B$460,2,FALSE)</f>
        <v>Shire District</v>
      </c>
      <c r="H315" s="3" t="str">
        <f>IFERROR(VLOOKUP(F315,classifications!A$3:C$335,3,FALSE),VLOOKUP(F315,classifications!I$2:K$28,3,FALSE))</f>
        <v>Urban with Significant Rural</v>
      </c>
      <c r="I315" s="124">
        <v>5875</v>
      </c>
      <c r="J315" s="124">
        <v>1358</v>
      </c>
      <c r="K315" s="124">
        <v>0</v>
      </c>
      <c r="L315" s="124">
        <v>42978</v>
      </c>
      <c r="M315" s="124">
        <v>50211</v>
      </c>
      <c r="N315" s="124"/>
      <c r="O315" s="124"/>
    </row>
    <row r="316" spans="2:15" x14ac:dyDescent="0.25">
      <c r="B316" s="129" t="s">
        <v>915</v>
      </c>
      <c r="C316" s="129" t="s">
        <v>917</v>
      </c>
      <c r="D316" s="287"/>
      <c r="E316" s="129" t="s">
        <v>918</v>
      </c>
      <c r="F316" s="129" t="s">
        <v>918</v>
      </c>
      <c r="G316" s="3" t="str">
        <f>VLOOKUP(F316,class!A$1:B$460,2,FALSE)</f>
        <v>Shire District</v>
      </c>
      <c r="H316" s="3" t="str">
        <f>IFERROR(VLOOKUP(F316,classifications!A$3:C$335,3,FALSE),VLOOKUP(F316,classifications!I$2:K$28,3,FALSE))</f>
        <v>Predominantly Rural</v>
      </c>
      <c r="I316" s="124">
        <v>0</v>
      </c>
      <c r="J316" s="124">
        <v>3817</v>
      </c>
      <c r="K316" s="124">
        <v>0</v>
      </c>
      <c r="L316" s="124">
        <v>48592</v>
      </c>
      <c r="M316" s="124">
        <v>52409</v>
      </c>
      <c r="N316" s="124"/>
      <c r="O316" s="124"/>
    </row>
    <row r="317" spans="2:15" x14ac:dyDescent="0.25">
      <c r="I317" s="124"/>
      <c r="J317" s="124"/>
      <c r="K317" s="124"/>
      <c r="L317" s="124"/>
      <c r="M317" s="124"/>
      <c r="N317" s="124"/>
      <c r="O317" s="124"/>
    </row>
    <row r="318" spans="2:15" x14ac:dyDescent="0.25">
      <c r="B318" s="129"/>
      <c r="C318" s="129" t="s">
        <v>919</v>
      </c>
      <c r="D318" s="287" t="s">
        <v>920</v>
      </c>
      <c r="E318" s="129"/>
      <c r="F318" s="287" t="s">
        <v>920</v>
      </c>
      <c r="G318" s="3" t="str">
        <f>VLOOKUP(F318,class!A$1:B$460,2,FALSE)</f>
        <v>Shire County</v>
      </c>
      <c r="H318" s="3" t="str">
        <f>IFERROR(VLOOKUP(F318,classifications!A$3:C$335,3,FALSE),VLOOKUP(F318,classifications!I$2:K$28,3,FALSE))</f>
        <v>Urban with Significant Rural</v>
      </c>
      <c r="I318" s="132">
        <v>16085</v>
      </c>
      <c r="J318" s="132">
        <v>15957</v>
      </c>
      <c r="K318" s="132">
        <v>11</v>
      </c>
      <c r="L318" s="132">
        <v>269659</v>
      </c>
      <c r="M318" s="132">
        <v>301712</v>
      </c>
      <c r="N318" s="124"/>
      <c r="O318" s="124"/>
    </row>
    <row r="319" spans="2:15" x14ac:dyDescent="0.25">
      <c r="B319" s="129" t="s">
        <v>921</v>
      </c>
      <c r="C319" s="129" t="s">
        <v>923</v>
      </c>
      <c r="D319" s="287"/>
      <c r="E319" s="129" t="s">
        <v>924</v>
      </c>
      <c r="F319" s="129" t="s">
        <v>924</v>
      </c>
      <c r="G319" s="3" t="str">
        <f>VLOOKUP(F319,class!A$1:B$460,2,FALSE)</f>
        <v>Shire District</v>
      </c>
      <c r="H319" s="3" t="str">
        <f>IFERROR(VLOOKUP(F319,classifications!A$3:C$335,3,FALSE),VLOOKUP(F319,classifications!I$2:K$28,3,FALSE))</f>
        <v>Predominantly Urban</v>
      </c>
      <c r="I319" s="124">
        <v>0</v>
      </c>
      <c r="J319" s="124">
        <v>3611</v>
      </c>
      <c r="K319" s="124">
        <v>0</v>
      </c>
      <c r="L319" s="124">
        <v>39921</v>
      </c>
      <c r="M319" s="124">
        <v>43532</v>
      </c>
      <c r="N319" s="124"/>
      <c r="O319" s="124"/>
    </row>
    <row r="320" spans="2:15" x14ac:dyDescent="0.25">
      <c r="B320" s="129" t="s">
        <v>925</v>
      </c>
      <c r="C320" s="129" t="s">
        <v>927</v>
      </c>
      <c r="D320" s="287"/>
      <c r="E320" s="129" t="s">
        <v>928</v>
      </c>
      <c r="F320" s="129" t="s">
        <v>928</v>
      </c>
      <c r="G320" s="3" t="str">
        <f>VLOOKUP(F320,class!A$1:B$460,2,FALSE)</f>
        <v>Shire District</v>
      </c>
      <c r="H320" s="3" t="str">
        <f>IFERROR(VLOOKUP(F320,classifications!A$3:C$335,3,FALSE),VLOOKUP(F320,classifications!I$2:K$28,3,FALSE))</f>
        <v>Predominantly Urban</v>
      </c>
      <c r="I320" s="124">
        <v>5571</v>
      </c>
      <c r="J320" s="124">
        <v>3536</v>
      </c>
      <c r="K320" s="124">
        <v>6</v>
      </c>
      <c r="L320" s="124">
        <v>66468</v>
      </c>
      <c r="M320" s="124">
        <v>75581</v>
      </c>
      <c r="N320" s="124"/>
      <c r="O320" s="124"/>
    </row>
    <row r="321" spans="2:15" x14ac:dyDescent="0.25">
      <c r="B321" s="129" t="s">
        <v>929</v>
      </c>
      <c r="C321" s="129" t="s">
        <v>931</v>
      </c>
      <c r="D321" s="287"/>
      <c r="E321" s="129" t="s">
        <v>932</v>
      </c>
      <c r="F321" s="129" t="s">
        <v>932</v>
      </c>
      <c r="G321" s="3" t="str">
        <f>VLOOKUP(F321,class!A$1:B$460,2,FALSE)</f>
        <v>Shire District</v>
      </c>
      <c r="H321" s="3" t="str">
        <f>IFERROR(VLOOKUP(F321,classifications!A$3:C$335,3,FALSE),VLOOKUP(F321,classifications!I$2:K$28,3,FALSE))</f>
        <v>Predominantly Rural</v>
      </c>
      <c r="I321" s="124">
        <v>0</v>
      </c>
      <c r="J321" s="124">
        <v>3314</v>
      </c>
      <c r="K321" s="124">
        <v>0</v>
      </c>
      <c r="L321" s="124">
        <v>36577</v>
      </c>
      <c r="M321" s="124">
        <v>39891</v>
      </c>
      <c r="N321" s="124"/>
      <c r="O321" s="124"/>
    </row>
    <row r="322" spans="2:15" x14ac:dyDescent="0.25">
      <c r="B322" s="129" t="s">
        <v>933</v>
      </c>
      <c r="C322" s="129" t="s">
        <v>935</v>
      </c>
      <c r="D322" s="287"/>
      <c r="E322" s="129" t="s">
        <v>936</v>
      </c>
      <c r="F322" s="129" t="s">
        <v>936</v>
      </c>
      <c r="G322" s="3" t="str">
        <f>VLOOKUP(F322,class!A$1:B$460,2,FALSE)</f>
        <v>Shire District</v>
      </c>
      <c r="H322" s="3" t="str">
        <f>IFERROR(VLOOKUP(F322,classifications!A$3:C$335,3,FALSE),VLOOKUP(F322,classifications!I$2:K$28,3,FALSE))</f>
        <v>Predominantly Rural</v>
      </c>
      <c r="I322" s="124">
        <v>3305</v>
      </c>
      <c r="J322" s="124">
        <v>2083</v>
      </c>
      <c r="K322" s="124">
        <v>0</v>
      </c>
      <c r="L322" s="124">
        <v>45363</v>
      </c>
      <c r="M322" s="124">
        <v>50751</v>
      </c>
      <c r="N322" s="124"/>
      <c r="O322" s="124"/>
    </row>
    <row r="323" spans="2:15" x14ac:dyDescent="0.25">
      <c r="B323" s="129" t="s">
        <v>937</v>
      </c>
      <c r="C323" s="129" t="s">
        <v>939</v>
      </c>
      <c r="D323" s="287"/>
      <c r="E323" s="129" t="s">
        <v>940</v>
      </c>
      <c r="F323" s="129" t="s">
        <v>940</v>
      </c>
      <c r="G323" s="3" t="str">
        <f>VLOOKUP(F323,class!A$1:B$460,2,FALSE)</f>
        <v>Shire District</v>
      </c>
      <c r="H323" s="3" t="str">
        <f>IFERROR(VLOOKUP(F323,classifications!A$3:C$335,3,FALSE),VLOOKUP(F323,classifications!I$2:K$28,3,FALSE))</f>
        <v>Predominantly Rural</v>
      </c>
      <c r="I323" s="124">
        <v>1811</v>
      </c>
      <c r="J323" s="124">
        <v>704</v>
      </c>
      <c r="K323" s="124">
        <v>0</v>
      </c>
      <c r="L323" s="124">
        <v>20670</v>
      </c>
      <c r="M323" s="124">
        <v>23185</v>
      </c>
      <c r="N323" s="124"/>
      <c r="O323" s="124"/>
    </row>
    <row r="324" spans="2:15" x14ac:dyDescent="0.25">
      <c r="B324" s="129" t="s">
        <v>941</v>
      </c>
      <c r="C324" s="129" t="s">
        <v>943</v>
      </c>
      <c r="D324" s="287"/>
      <c r="E324" s="129" t="s">
        <v>944</v>
      </c>
      <c r="F324" s="129" t="s">
        <v>944</v>
      </c>
      <c r="G324" s="3" t="str">
        <f>VLOOKUP(F324,class!A$1:B$460,2,FALSE)</f>
        <v>Shire District</v>
      </c>
      <c r="H324" s="3" t="str">
        <f>IFERROR(VLOOKUP(F324,classifications!A$3:C$335,3,FALSE),VLOOKUP(F324,classifications!I$2:K$28,3,FALSE))</f>
        <v>Predominantly Rural</v>
      </c>
      <c r="I324" s="124">
        <v>4192</v>
      </c>
      <c r="J324" s="124">
        <v>2063</v>
      </c>
      <c r="K324" s="124">
        <v>0</v>
      </c>
      <c r="L324" s="124">
        <v>39258</v>
      </c>
      <c r="M324" s="124">
        <v>45513</v>
      </c>
      <c r="N324" s="124"/>
      <c r="O324" s="124"/>
    </row>
    <row r="325" spans="2:15" x14ac:dyDescent="0.25">
      <c r="B325" s="129" t="s">
        <v>945</v>
      </c>
      <c r="C325" s="129" t="s">
        <v>947</v>
      </c>
      <c r="D325" s="287"/>
      <c r="E325" s="129" t="s">
        <v>948</v>
      </c>
      <c r="F325" s="129" t="s">
        <v>948</v>
      </c>
      <c r="G325" s="3" t="str">
        <f>VLOOKUP(F325,class!A$1:B$460,2,FALSE)</f>
        <v>Shire District</v>
      </c>
      <c r="H325" s="3" t="str">
        <f>IFERROR(VLOOKUP(F325,classifications!A$3:C$335,3,FALSE),VLOOKUP(F325,classifications!I$2:K$28,3,FALSE))</f>
        <v>Predominantly Urban</v>
      </c>
      <c r="I325" s="124">
        <v>1206</v>
      </c>
      <c r="J325" s="124">
        <v>646</v>
      </c>
      <c r="K325" s="124">
        <v>5</v>
      </c>
      <c r="L325" s="124">
        <v>21402</v>
      </c>
      <c r="M325" s="124">
        <v>23259</v>
      </c>
      <c r="N325" s="124"/>
      <c r="O325" s="124"/>
    </row>
    <row r="326" spans="2:15" x14ac:dyDescent="0.25">
      <c r="I326" s="124"/>
      <c r="J326" s="124"/>
      <c r="K326" s="124"/>
      <c r="L326" s="124"/>
      <c r="M326" s="124"/>
      <c r="N326" s="124"/>
      <c r="O326" s="124"/>
    </row>
    <row r="327" spans="2:15" x14ac:dyDescent="0.25">
      <c r="B327" s="129"/>
      <c r="C327" s="129" t="s">
        <v>949</v>
      </c>
      <c r="D327" s="287" t="s">
        <v>950</v>
      </c>
      <c r="E327" s="129"/>
      <c r="F327" s="287" t="s">
        <v>950</v>
      </c>
      <c r="G327" s="3" t="str">
        <f>VLOOKUP(F327,class!A$1:B$460,2,FALSE)</f>
        <v>Shire County</v>
      </c>
      <c r="H327" s="3" t="str">
        <f>IFERROR(VLOOKUP(F327,classifications!A$3:C$335,3,FALSE),VLOOKUP(F327,classifications!I$2:K$28,3,FALSE))</f>
        <v>Predominantly Rural</v>
      </c>
      <c r="I327" s="132">
        <v>21448</v>
      </c>
      <c r="J327" s="132">
        <v>24519</v>
      </c>
      <c r="K327" s="132">
        <v>1798</v>
      </c>
      <c r="L327" s="132">
        <v>293940</v>
      </c>
      <c r="M327" s="132">
        <v>341705</v>
      </c>
      <c r="N327" s="124"/>
      <c r="O327" s="124"/>
    </row>
    <row r="328" spans="2:15" x14ac:dyDescent="0.25">
      <c r="B328" s="129" t="s">
        <v>951</v>
      </c>
      <c r="C328" s="129" t="s">
        <v>953</v>
      </c>
      <c r="D328" s="287"/>
      <c r="E328" s="129" t="s">
        <v>954</v>
      </c>
      <c r="F328" s="129" t="s">
        <v>954</v>
      </c>
      <c r="G328" s="3" t="str">
        <f>VLOOKUP(F328,class!A$1:B$460,2,FALSE)</f>
        <v>Shire District</v>
      </c>
      <c r="H328" s="3" t="str">
        <f>IFERROR(VLOOKUP(F328,classifications!A$3:C$335,3,FALSE),VLOOKUP(F328,classifications!I$2:K$28,3,FALSE))</f>
        <v>Urban with Significant Rural</v>
      </c>
      <c r="I328" s="124">
        <v>0</v>
      </c>
      <c r="J328" s="124">
        <v>5600</v>
      </c>
      <c r="K328" s="124">
        <v>90</v>
      </c>
      <c r="L328" s="124">
        <v>24447</v>
      </c>
      <c r="M328" s="124">
        <v>30137</v>
      </c>
      <c r="N328" s="124"/>
      <c r="O328" s="124"/>
    </row>
    <row r="329" spans="2:15" x14ac:dyDescent="0.25">
      <c r="B329" s="129" t="s">
        <v>955</v>
      </c>
      <c r="C329" s="129" t="s">
        <v>957</v>
      </c>
      <c r="D329" s="287"/>
      <c r="E329" s="129" t="s">
        <v>958</v>
      </c>
      <c r="F329" s="129" t="s">
        <v>958</v>
      </c>
      <c r="G329" s="3" t="str">
        <f>VLOOKUP(F329,class!A$1:B$460,2,FALSE)</f>
        <v>Shire District</v>
      </c>
      <c r="H329" s="3" t="str">
        <f>IFERROR(VLOOKUP(F329,classifications!A$3:C$335,3,FALSE),VLOOKUP(F329,classifications!I$2:K$28,3,FALSE))</f>
        <v>Predominantly Rural</v>
      </c>
      <c r="I329" s="124">
        <v>0</v>
      </c>
      <c r="J329" s="124">
        <v>7676</v>
      </c>
      <c r="K329" s="124">
        <v>451</v>
      </c>
      <c r="L329" s="124">
        <v>59921</v>
      </c>
      <c r="M329" s="124">
        <v>68048</v>
      </c>
      <c r="N329" s="124"/>
      <c r="O329" s="124"/>
    </row>
    <row r="330" spans="2:15" x14ac:dyDescent="0.25">
      <c r="B330" s="129" t="s">
        <v>959</v>
      </c>
      <c r="C330" s="129" t="s">
        <v>961</v>
      </c>
      <c r="D330" s="287"/>
      <c r="E330" s="129" t="s">
        <v>962</v>
      </c>
      <c r="F330" s="129" t="s">
        <v>962</v>
      </c>
      <c r="G330" s="3" t="str">
        <f>VLOOKUP(F330,class!A$1:B$460,2,FALSE)</f>
        <v>Shire District</v>
      </c>
      <c r="H330" s="3" t="str">
        <f>IFERROR(VLOOKUP(F330,classifications!A$3:C$335,3,FALSE),VLOOKUP(F330,classifications!I$2:K$28,3,FALSE))</f>
        <v>Predominantly Urban</v>
      </c>
      <c r="I330" s="124">
        <v>7785</v>
      </c>
      <c r="J330" s="124">
        <v>1971</v>
      </c>
      <c r="K330" s="124">
        <v>0</v>
      </c>
      <c r="L330" s="124">
        <v>34753</v>
      </c>
      <c r="M330" s="124">
        <v>44509</v>
      </c>
      <c r="N330" s="124"/>
      <c r="O330" s="124"/>
    </row>
    <row r="331" spans="2:15" x14ac:dyDescent="0.25">
      <c r="B331" s="129" t="s">
        <v>963</v>
      </c>
      <c r="C331" s="129" t="s">
        <v>965</v>
      </c>
      <c r="D331" s="287"/>
      <c r="E331" s="129" t="s">
        <v>966</v>
      </c>
      <c r="F331" s="129" t="s">
        <v>966</v>
      </c>
      <c r="G331" s="3" t="str">
        <f>VLOOKUP(F331,class!A$1:B$460,2,FALSE)</f>
        <v>Shire District</v>
      </c>
      <c r="H331" s="3" t="str">
        <f>IFERROR(VLOOKUP(F331,classifications!A$3:C$335,3,FALSE),VLOOKUP(F331,classifications!I$2:K$28,3,FALSE))</f>
        <v>Predominantly Rural</v>
      </c>
      <c r="I331" s="124">
        <v>3823</v>
      </c>
      <c r="J331" s="124">
        <v>1265</v>
      </c>
      <c r="K331" s="124">
        <v>1080</v>
      </c>
      <c r="L331" s="124">
        <v>45185</v>
      </c>
      <c r="M331" s="124">
        <v>51353</v>
      </c>
      <c r="N331" s="124"/>
      <c r="O331" s="124"/>
    </row>
    <row r="332" spans="2:15" x14ac:dyDescent="0.25">
      <c r="B332" s="129" t="s">
        <v>967</v>
      </c>
      <c r="C332" s="129" t="s">
        <v>969</v>
      </c>
      <c r="D332" s="287"/>
      <c r="E332" s="129" t="s">
        <v>970</v>
      </c>
      <c r="F332" s="129" t="s">
        <v>970</v>
      </c>
      <c r="G332" s="3" t="str">
        <f>VLOOKUP(F332,class!A$1:B$460,2,FALSE)</f>
        <v>Shire District</v>
      </c>
      <c r="H332" s="3" t="str">
        <f>IFERROR(VLOOKUP(F332,classifications!A$3:C$335,3,FALSE),VLOOKUP(F332,classifications!I$2:K$28,3,FALSE))</f>
        <v>Predominantly Rural</v>
      </c>
      <c r="I332" s="124">
        <v>3777</v>
      </c>
      <c r="J332" s="124">
        <v>1112</v>
      </c>
      <c r="K332" s="124">
        <v>0</v>
      </c>
      <c r="L332" s="124">
        <v>36330</v>
      </c>
      <c r="M332" s="124">
        <v>41219</v>
      </c>
      <c r="N332" s="124"/>
      <c r="O332" s="124"/>
    </row>
    <row r="333" spans="2:15" x14ac:dyDescent="0.25">
      <c r="B333" s="129" t="s">
        <v>971</v>
      </c>
      <c r="C333" s="129" t="s">
        <v>973</v>
      </c>
      <c r="D333" s="287"/>
      <c r="E333" s="129" t="s">
        <v>974</v>
      </c>
      <c r="F333" s="129" t="s">
        <v>974</v>
      </c>
      <c r="G333" s="3" t="str">
        <f>VLOOKUP(F333,class!A$1:B$460,2,FALSE)</f>
        <v>Shire District</v>
      </c>
      <c r="H333" s="3" t="str">
        <f>IFERROR(VLOOKUP(F333,classifications!A$3:C$335,3,FALSE),VLOOKUP(F333,classifications!I$2:K$28,3,FALSE))</f>
        <v>Predominantly Rural</v>
      </c>
      <c r="I333" s="124">
        <v>6046</v>
      </c>
      <c r="J333" s="124">
        <v>2152</v>
      </c>
      <c r="K333" s="124">
        <v>0</v>
      </c>
      <c r="L333" s="124">
        <v>55573</v>
      </c>
      <c r="M333" s="124">
        <v>63771</v>
      </c>
      <c r="N333" s="124"/>
      <c r="O333" s="124"/>
    </row>
    <row r="334" spans="2:15" x14ac:dyDescent="0.25">
      <c r="B334" s="129" t="s">
        <v>975</v>
      </c>
      <c r="C334" s="129" t="s">
        <v>977</v>
      </c>
      <c r="D334" s="287"/>
      <c r="E334" s="129" t="s">
        <v>978</v>
      </c>
      <c r="F334" s="129" t="s">
        <v>978</v>
      </c>
      <c r="G334" s="3" t="str">
        <f>VLOOKUP(F334,class!A$1:B$460,2,FALSE)</f>
        <v>Shire District</v>
      </c>
      <c r="H334" s="3" t="str">
        <f>IFERROR(VLOOKUP(F334,classifications!A$3:C$335,3,FALSE),VLOOKUP(F334,classifications!I$2:K$28,3,FALSE))</f>
        <v>Predominantly Rural</v>
      </c>
      <c r="I334" s="124">
        <v>17</v>
      </c>
      <c r="J334" s="124">
        <v>4743</v>
      </c>
      <c r="K334" s="124">
        <v>177</v>
      </c>
      <c r="L334" s="124">
        <v>37731</v>
      </c>
      <c r="M334" s="124">
        <v>42668</v>
      </c>
      <c r="N334" s="124"/>
      <c r="O334" s="124"/>
    </row>
    <row r="335" spans="2:15" x14ac:dyDescent="0.25">
      <c r="I335" s="124"/>
      <c r="J335" s="124"/>
      <c r="K335" s="124"/>
      <c r="L335" s="124"/>
      <c r="M335" s="124"/>
      <c r="N335" s="124"/>
      <c r="O335" s="124"/>
    </row>
    <row r="336" spans="2:15" x14ac:dyDescent="0.25">
      <c r="B336" s="129"/>
      <c r="C336" s="129" t="s">
        <v>979</v>
      </c>
      <c r="D336" s="287" t="s">
        <v>980</v>
      </c>
      <c r="E336" s="129"/>
      <c r="F336" s="287" t="s">
        <v>980</v>
      </c>
      <c r="G336" s="3" t="str">
        <f>VLOOKUP(F336,class!A$1:B$460,2,FALSE)</f>
        <v>Shire County</v>
      </c>
      <c r="H336" s="3" t="str">
        <f>IFERROR(VLOOKUP(F336,classifications!A$3:C$335,3,FALSE),VLOOKUP(F336,classifications!I$2:K$28,3,FALSE))</f>
        <v>Predominantly Rural</v>
      </c>
      <c r="I336" s="132">
        <v>20641</v>
      </c>
      <c r="J336" s="132">
        <v>44815</v>
      </c>
      <c r="K336" s="132">
        <v>895</v>
      </c>
      <c r="L336" s="132">
        <v>362504</v>
      </c>
      <c r="M336" s="132">
        <v>428855</v>
      </c>
      <c r="N336" s="124"/>
      <c r="O336" s="124"/>
    </row>
    <row r="337" spans="2:15" x14ac:dyDescent="0.25">
      <c r="B337" s="129" t="s">
        <v>981</v>
      </c>
      <c r="C337" s="129" t="s">
        <v>983</v>
      </c>
      <c r="D337" s="287"/>
      <c r="E337" s="129" t="s">
        <v>984</v>
      </c>
      <c r="F337" s="129" t="s">
        <v>984</v>
      </c>
      <c r="G337" s="3" t="str">
        <f>VLOOKUP(F337,class!A$1:B$460,2,FALSE)</f>
        <v>Shire District</v>
      </c>
      <c r="H337" s="3" t="str">
        <f>IFERROR(VLOOKUP(F337,classifications!A$3:C$335,3,FALSE),VLOOKUP(F337,classifications!I$2:K$28,3,FALSE))</f>
        <v>Predominantly Rural</v>
      </c>
      <c r="I337" s="124">
        <v>10</v>
      </c>
      <c r="J337" s="124">
        <v>8496</v>
      </c>
      <c r="K337" s="124">
        <v>0</v>
      </c>
      <c r="L337" s="124">
        <v>53201</v>
      </c>
      <c r="M337" s="124">
        <v>61707</v>
      </c>
      <c r="N337" s="124"/>
      <c r="O337" s="124"/>
    </row>
    <row r="338" spans="2:15" x14ac:dyDescent="0.25">
      <c r="B338" s="129" t="s">
        <v>985</v>
      </c>
      <c r="C338" s="129" t="s">
        <v>987</v>
      </c>
      <c r="D338" s="287"/>
      <c r="E338" s="129" t="s">
        <v>988</v>
      </c>
      <c r="F338" s="129" t="s">
        <v>988</v>
      </c>
      <c r="G338" s="3" t="str">
        <f>VLOOKUP(F338,class!A$1:B$460,2,FALSE)</f>
        <v>Shire District</v>
      </c>
      <c r="H338" s="3" t="str">
        <f>IFERROR(VLOOKUP(F338,classifications!A$3:C$335,3,FALSE),VLOOKUP(F338,classifications!I$2:K$28,3,FALSE))</f>
        <v>Urban with Significant Rural</v>
      </c>
      <c r="I338" s="124">
        <v>8</v>
      </c>
      <c r="J338" s="124">
        <v>5480</v>
      </c>
      <c r="K338" s="124">
        <v>144</v>
      </c>
      <c r="L338" s="124">
        <v>53230</v>
      </c>
      <c r="M338" s="124">
        <v>58862</v>
      </c>
      <c r="N338" s="124"/>
      <c r="O338" s="124"/>
    </row>
    <row r="339" spans="2:15" x14ac:dyDescent="0.25">
      <c r="B339" s="129" t="s">
        <v>989</v>
      </c>
      <c r="C339" s="129" t="s">
        <v>991</v>
      </c>
      <c r="D339" s="287"/>
      <c r="E339" s="129" t="s">
        <v>992</v>
      </c>
      <c r="F339" s="129" t="s">
        <v>992</v>
      </c>
      <c r="G339" s="3" t="str">
        <f>VLOOKUP(F339,class!A$1:B$460,2,FALSE)</f>
        <v>Shire District</v>
      </c>
      <c r="H339" s="3" t="str">
        <f>IFERROR(VLOOKUP(F339,classifications!A$3:C$335,3,FALSE),VLOOKUP(F339,classifications!I$2:K$28,3,FALSE))</f>
        <v>Urban with Significant Rural</v>
      </c>
      <c r="I339" s="124">
        <v>5783</v>
      </c>
      <c r="J339" s="124">
        <v>1827</v>
      </c>
      <c r="K339" s="124">
        <v>0</v>
      </c>
      <c r="L339" s="124">
        <v>38413</v>
      </c>
      <c r="M339" s="124">
        <v>46023</v>
      </c>
      <c r="N339" s="124"/>
      <c r="O339" s="124"/>
    </row>
    <row r="340" spans="2:15" x14ac:dyDescent="0.25">
      <c r="B340" s="129" t="s">
        <v>993</v>
      </c>
      <c r="C340" s="129" t="s">
        <v>995</v>
      </c>
      <c r="D340" s="287"/>
      <c r="E340" s="129" t="s">
        <v>1967</v>
      </c>
      <c r="F340" s="129" t="s">
        <v>996</v>
      </c>
      <c r="G340" s="3" t="str">
        <f>VLOOKUP(F340,class!A$1:B$460,2,FALSE)</f>
        <v>Shire District</v>
      </c>
      <c r="H340" s="3" t="str">
        <f>IFERROR(VLOOKUP(F340,classifications!A$3:C$335,3,FALSE),VLOOKUP(F340,classifications!I$2:K$28,3,FALSE))</f>
        <v>Predominantly Rural</v>
      </c>
      <c r="I340" s="124">
        <v>97</v>
      </c>
      <c r="J340" s="124">
        <v>9699</v>
      </c>
      <c r="K340" s="124">
        <v>739</v>
      </c>
      <c r="L340" s="124">
        <v>66748</v>
      </c>
      <c r="M340" s="124">
        <v>77283</v>
      </c>
      <c r="N340" s="124"/>
      <c r="O340" s="124"/>
    </row>
    <row r="341" spans="2:15" x14ac:dyDescent="0.25">
      <c r="B341" s="129" t="s">
        <v>997</v>
      </c>
      <c r="C341" s="129" t="s">
        <v>999</v>
      </c>
      <c r="D341" s="287"/>
      <c r="E341" s="129" t="s">
        <v>1000</v>
      </c>
      <c r="F341" s="129" t="s">
        <v>1000</v>
      </c>
      <c r="G341" s="3" t="str">
        <f>VLOOKUP(F341,class!A$1:B$460,2,FALSE)</f>
        <v>Shire District</v>
      </c>
      <c r="H341" s="3" t="str">
        <f>IFERROR(VLOOKUP(F341,classifications!A$3:C$335,3,FALSE),VLOOKUP(F341,classifications!I$2:K$28,3,FALSE))</f>
        <v>Predominantly Rural</v>
      </c>
      <c r="I341" s="124">
        <v>11</v>
      </c>
      <c r="J341" s="124">
        <v>6289</v>
      </c>
      <c r="K341" s="124">
        <v>0</v>
      </c>
      <c r="L341" s="124">
        <v>50323</v>
      </c>
      <c r="M341" s="124">
        <v>56623</v>
      </c>
      <c r="N341" s="124"/>
      <c r="O341" s="124"/>
    </row>
    <row r="342" spans="2:15" x14ac:dyDescent="0.25">
      <c r="B342" s="129" t="s">
        <v>1001</v>
      </c>
      <c r="C342" s="129" t="s">
        <v>1003</v>
      </c>
      <c r="D342" s="287"/>
      <c r="E342" s="129" t="s">
        <v>1004</v>
      </c>
      <c r="F342" s="129" t="s">
        <v>1004</v>
      </c>
      <c r="G342" s="3" t="str">
        <f>VLOOKUP(F342,class!A$1:B$460,2,FALSE)</f>
        <v>Shire District</v>
      </c>
      <c r="H342" s="3" t="str">
        <f>IFERROR(VLOOKUP(F342,classifications!A$3:C$335,3,FALSE),VLOOKUP(F342,classifications!I$2:K$28,3,FALSE))</f>
        <v>Predominantly Urban</v>
      </c>
      <c r="I342" s="124">
        <v>14725</v>
      </c>
      <c r="J342" s="124">
        <v>5599</v>
      </c>
      <c r="K342" s="124">
        <v>0</v>
      </c>
      <c r="L342" s="124">
        <v>46107</v>
      </c>
      <c r="M342" s="124">
        <v>66431</v>
      </c>
      <c r="N342" s="124"/>
      <c r="O342" s="124"/>
    </row>
    <row r="343" spans="2:15" x14ac:dyDescent="0.25">
      <c r="B343" s="129" t="s">
        <v>1005</v>
      </c>
      <c r="C343" s="129" t="s">
        <v>1007</v>
      </c>
      <c r="D343" s="287"/>
      <c r="E343" s="129" t="s">
        <v>1008</v>
      </c>
      <c r="F343" s="129" t="s">
        <v>1008</v>
      </c>
      <c r="G343" s="3" t="str">
        <f>VLOOKUP(F343,class!A$1:B$460,2,FALSE)</f>
        <v>Shire District</v>
      </c>
      <c r="H343" s="3" t="str">
        <f>IFERROR(VLOOKUP(F343,classifications!A$3:C$335,3,FALSE),VLOOKUP(F343,classifications!I$2:K$28,3,FALSE))</f>
        <v>Predominantly Rural</v>
      </c>
      <c r="I343" s="124">
        <v>7</v>
      </c>
      <c r="J343" s="124">
        <v>7425</v>
      </c>
      <c r="K343" s="124">
        <v>12</v>
      </c>
      <c r="L343" s="124">
        <v>54482</v>
      </c>
      <c r="M343" s="124">
        <v>61926</v>
      </c>
      <c r="N343" s="124"/>
      <c r="O343" s="124"/>
    </row>
    <row r="344" spans="2:15" x14ac:dyDescent="0.25">
      <c r="I344" s="124"/>
      <c r="J344" s="124"/>
      <c r="K344" s="124"/>
      <c r="L344" s="124"/>
      <c r="M344" s="124"/>
      <c r="N344" s="124"/>
      <c r="O344" s="124"/>
    </row>
    <row r="345" spans="2:15" x14ac:dyDescent="0.25">
      <c r="B345" s="129"/>
      <c r="C345" s="129" t="s">
        <v>1009</v>
      </c>
      <c r="D345" s="287" t="s">
        <v>1010</v>
      </c>
      <c r="E345" s="129"/>
      <c r="F345" s="287" t="s">
        <v>1010</v>
      </c>
      <c r="G345" s="3" t="str">
        <f>VLOOKUP(F345,class!A$1:B$460,2,FALSE)</f>
        <v>Shire County</v>
      </c>
      <c r="H345" s="3" t="str">
        <f>IFERROR(VLOOKUP(F345,classifications!A$3:C$335,3,FALSE),VLOOKUP(F345,classifications!I$2:K$28,3,FALSE))</f>
        <v>Urban with Significant Rural</v>
      </c>
      <c r="I345" s="130">
        <v>19896</v>
      </c>
      <c r="J345" s="130">
        <v>29723</v>
      </c>
      <c r="K345" s="130">
        <v>26</v>
      </c>
      <c r="L345" s="130">
        <v>274775.05721986108</v>
      </c>
      <c r="M345" s="130">
        <v>324420.05721986108</v>
      </c>
      <c r="N345" s="124"/>
      <c r="O345" s="124"/>
    </row>
    <row r="346" spans="2:15" x14ac:dyDescent="0.25">
      <c r="B346" s="129" t="s">
        <v>1011</v>
      </c>
      <c r="C346" s="129" t="s">
        <v>1013</v>
      </c>
      <c r="D346" s="287"/>
      <c r="E346" s="129" t="s">
        <v>1014</v>
      </c>
      <c r="F346" s="129" t="s">
        <v>1014</v>
      </c>
      <c r="G346" s="3" t="str">
        <f>VLOOKUP(F346,class!A$1:B$460,2,FALSE)</f>
        <v>Shire District</v>
      </c>
      <c r="H346" s="3" t="str">
        <f>IFERROR(VLOOKUP(F346,classifications!A$3:C$335,3,FALSE),VLOOKUP(F346,classifications!I$2:K$28,3,FALSE))</f>
        <v>Predominantly Urban</v>
      </c>
      <c r="I346" s="124">
        <v>4681</v>
      </c>
      <c r="J346" s="124">
        <v>1155</v>
      </c>
      <c r="K346" s="124">
        <v>0</v>
      </c>
      <c r="L346" s="124">
        <v>24006</v>
      </c>
      <c r="M346" s="124">
        <v>29842</v>
      </c>
      <c r="N346" s="124"/>
      <c r="O346" s="124"/>
    </row>
    <row r="347" spans="2:15" x14ac:dyDescent="0.25">
      <c r="B347" s="129" t="s">
        <v>1015</v>
      </c>
      <c r="C347" s="129" t="s">
        <v>1017</v>
      </c>
      <c r="D347" s="287"/>
      <c r="E347" s="129" t="s">
        <v>1018</v>
      </c>
      <c r="F347" s="129" t="s">
        <v>1018</v>
      </c>
      <c r="G347" s="3" t="str">
        <f>VLOOKUP(F347,class!A$1:B$460,2,FALSE)</f>
        <v>Shire District</v>
      </c>
      <c r="H347" s="3" t="str">
        <f>IFERROR(VLOOKUP(F347,classifications!A$3:C$335,3,FALSE),VLOOKUP(F347,classifications!I$2:K$28,3,FALSE))</f>
        <v>Predominantly Rural</v>
      </c>
      <c r="I347" s="124">
        <v>0</v>
      </c>
      <c r="J347" s="124">
        <v>5128</v>
      </c>
      <c r="K347" s="124">
        <v>0</v>
      </c>
      <c r="L347" s="124">
        <v>31156</v>
      </c>
      <c r="M347" s="124">
        <v>36284</v>
      </c>
      <c r="N347" s="124"/>
      <c r="O347" s="124"/>
    </row>
    <row r="348" spans="2:15" x14ac:dyDescent="0.25">
      <c r="B348" s="129" t="s">
        <v>1019</v>
      </c>
      <c r="C348" s="129" t="s">
        <v>1021</v>
      </c>
      <c r="D348" s="287"/>
      <c r="E348" s="129" t="s">
        <v>1022</v>
      </c>
      <c r="F348" s="129" t="s">
        <v>1022</v>
      </c>
      <c r="G348" s="3" t="str">
        <f>VLOOKUP(F348,class!A$1:B$460,2,FALSE)</f>
        <v>Shire District</v>
      </c>
      <c r="H348" s="3" t="str">
        <f>IFERROR(VLOOKUP(F348,classifications!A$3:C$335,3,FALSE),VLOOKUP(F348,classifications!I$2:K$28,3,FALSE))</f>
        <v>Predominantly Rural</v>
      </c>
      <c r="I348" s="124">
        <v>1</v>
      </c>
      <c r="J348" s="124">
        <v>5336</v>
      </c>
      <c r="K348" s="124">
        <v>6</v>
      </c>
      <c r="L348" s="124">
        <v>35138</v>
      </c>
      <c r="M348" s="124">
        <v>40481</v>
      </c>
      <c r="N348" s="124"/>
      <c r="O348" s="124"/>
    </row>
    <row r="349" spans="2:15" x14ac:dyDescent="0.25">
      <c r="B349" s="129" t="s">
        <v>1023</v>
      </c>
      <c r="C349" s="129" t="s">
        <v>1025</v>
      </c>
      <c r="D349" s="287"/>
      <c r="E349" s="129" t="s">
        <v>1026</v>
      </c>
      <c r="F349" s="129" t="s">
        <v>1026</v>
      </c>
      <c r="G349" s="3" t="str">
        <f>VLOOKUP(F349,class!A$1:B$460,2,FALSE)</f>
        <v>Shire District</v>
      </c>
      <c r="H349" s="3" t="str">
        <f>IFERROR(VLOOKUP(F349,classifications!A$3:C$335,3,FALSE),VLOOKUP(F349,classifications!I$2:K$28,3,FALSE))</f>
        <v>Predominantly Urban</v>
      </c>
      <c r="I349" s="124">
        <v>3651</v>
      </c>
      <c r="J349" s="124">
        <v>2761</v>
      </c>
      <c r="K349" s="124">
        <v>4</v>
      </c>
      <c r="L349" s="124">
        <v>38924</v>
      </c>
      <c r="M349" s="124">
        <v>45340</v>
      </c>
      <c r="N349" s="124"/>
      <c r="O349" s="124"/>
    </row>
    <row r="350" spans="2:15" x14ac:dyDescent="0.25">
      <c r="B350" s="129" t="s">
        <v>1027</v>
      </c>
      <c r="C350" s="129" t="s">
        <v>1029</v>
      </c>
      <c r="D350" s="287"/>
      <c r="E350" s="129" t="s">
        <v>1030</v>
      </c>
      <c r="F350" s="129" t="s">
        <v>1030</v>
      </c>
      <c r="G350" s="3" t="str">
        <f>VLOOKUP(F350,class!A$1:B$460,2,FALSE)</f>
        <v>Shire District</v>
      </c>
      <c r="H350" s="3" t="str">
        <f>IFERROR(VLOOKUP(F350,classifications!A$3:C$335,3,FALSE),VLOOKUP(F350,classifications!I$2:K$28,3,FALSE))</f>
        <v>Predominantly Urban</v>
      </c>
      <c r="I350" s="124">
        <v>11560</v>
      </c>
      <c r="J350" s="124">
        <v>4975</v>
      </c>
      <c r="K350" s="124">
        <v>0</v>
      </c>
      <c r="L350" s="124">
        <v>80691</v>
      </c>
      <c r="M350" s="124">
        <v>97226</v>
      </c>
      <c r="N350" s="124"/>
      <c r="O350" s="124"/>
    </row>
    <row r="351" spans="2:15" x14ac:dyDescent="0.25">
      <c r="B351" s="129" t="s">
        <v>1031</v>
      </c>
      <c r="C351" s="129" t="s">
        <v>1033</v>
      </c>
      <c r="D351" s="287"/>
      <c r="E351" s="129" t="s">
        <v>1034</v>
      </c>
      <c r="F351" s="129" t="s">
        <v>1034</v>
      </c>
      <c r="G351" s="3" t="str">
        <f>VLOOKUP(F351,class!A$1:B$460,2,FALSE)</f>
        <v>Shire District</v>
      </c>
      <c r="H351" s="3" t="str">
        <f>IFERROR(VLOOKUP(F351,classifications!A$3:C$335,3,FALSE),VLOOKUP(F351,classifications!I$2:K$28,3,FALSE))</f>
        <v>Predominantly Rural</v>
      </c>
      <c r="I351" s="124">
        <v>3</v>
      </c>
      <c r="J351" s="124">
        <v>4084</v>
      </c>
      <c r="K351" s="124">
        <v>16</v>
      </c>
      <c r="L351" s="124">
        <v>35930.057219861097</v>
      </c>
      <c r="M351" s="124">
        <v>40033.057219861097</v>
      </c>
      <c r="N351" s="124"/>
      <c r="O351" s="124"/>
    </row>
    <row r="352" spans="2:15" x14ac:dyDescent="0.25">
      <c r="B352" s="129" t="s">
        <v>1035</v>
      </c>
      <c r="C352" s="129" t="s">
        <v>1037</v>
      </c>
      <c r="D352" s="287"/>
      <c r="E352" s="129" t="s">
        <v>1038</v>
      </c>
      <c r="F352" s="129" t="s">
        <v>1038</v>
      </c>
      <c r="G352" s="3" t="str">
        <f>VLOOKUP(F352,class!A$1:B$460,2,FALSE)</f>
        <v>Shire District</v>
      </c>
      <c r="H352" s="3" t="str">
        <f>IFERROR(VLOOKUP(F352,classifications!A$3:C$335,3,FALSE),VLOOKUP(F352,classifications!I$2:K$28,3,FALSE))</f>
        <v>Urban with Significant Rural</v>
      </c>
      <c r="I352" s="124">
        <v>0</v>
      </c>
      <c r="J352" s="124">
        <v>6284</v>
      </c>
      <c r="K352" s="124">
        <v>0</v>
      </c>
      <c r="L352" s="124">
        <v>28930</v>
      </c>
      <c r="M352" s="124">
        <v>35214</v>
      </c>
      <c r="N352" s="124"/>
      <c r="O352" s="124"/>
    </row>
    <row r="353" spans="2:15" x14ac:dyDescent="0.25">
      <c r="I353" s="124"/>
      <c r="J353" s="124"/>
      <c r="K353" s="124"/>
      <c r="L353" s="124"/>
      <c r="M353" s="124"/>
      <c r="N353" s="124"/>
      <c r="O353" s="124"/>
    </row>
    <row r="354" spans="2:15" x14ac:dyDescent="0.25">
      <c r="B354" s="129"/>
      <c r="C354" s="129" t="s">
        <v>1542</v>
      </c>
      <c r="D354" s="287" t="s">
        <v>1543</v>
      </c>
      <c r="E354" s="129"/>
      <c r="F354" s="129"/>
      <c r="I354" s="131"/>
      <c r="J354" s="131"/>
      <c r="K354" s="131"/>
      <c r="L354" s="131"/>
      <c r="M354" s="131"/>
      <c r="N354" s="124"/>
      <c r="O354" s="124"/>
    </row>
    <row r="355" spans="2:15" x14ac:dyDescent="0.25">
      <c r="B355" s="129" t="s">
        <v>1544</v>
      </c>
      <c r="C355" s="129" t="s">
        <v>1546</v>
      </c>
      <c r="D355" s="287"/>
      <c r="E355" s="129" t="s">
        <v>1547</v>
      </c>
      <c r="F355" s="129" t="s">
        <v>1547</v>
      </c>
      <c r="G355" s="129"/>
      <c r="H355" s="129"/>
      <c r="I355" s="131"/>
      <c r="J355" s="131"/>
      <c r="K355" s="131"/>
      <c r="L355" s="131"/>
      <c r="M355" s="131"/>
      <c r="N355" s="124"/>
      <c r="O355" s="124"/>
    </row>
    <row r="356" spans="2:15" x14ac:dyDescent="0.25">
      <c r="B356" s="129" t="s">
        <v>1548</v>
      </c>
      <c r="C356" s="129" t="s">
        <v>1550</v>
      </c>
      <c r="D356" s="287"/>
      <c r="E356" s="129" t="s">
        <v>1551</v>
      </c>
      <c r="F356" s="129" t="s">
        <v>1551</v>
      </c>
      <c r="G356" s="129"/>
      <c r="H356" s="129"/>
      <c r="I356" s="131"/>
      <c r="J356" s="131"/>
      <c r="K356" s="131"/>
      <c r="L356" s="131"/>
      <c r="M356" s="131"/>
      <c r="N356" s="124"/>
      <c r="O356" s="124"/>
    </row>
    <row r="357" spans="2:15" x14ac:dyDescent="0.25">
      <c r="B357" s="129" t="s">
        <v>1552</v>
      </c>
      <c r="C357" s="129" t="s">
        <v>1554</v>
      </c>
      <c r="D357" s="287"/>
      <c r="E357" s="129" t="s">
        <v>1555</v>
      </c>
      <c r="F357" s="129" t="s">
        <v>1555</v>
      </c>
      <c r="G357" s="129"/>
      <c r="H357" s="129"/>
      <c r="I357" s="131"/>
      <c r="J357" s="131"/>
      <c r="K357" s="131"/>
      <c r="L357" s="131"/>
      <c r="M357" s="131"/>
      <c r="N357" s="124"/>
      <c r="O357" s="124"/>
    </row>
    <row r="358" spans="2:15" x14ac:dyDescent="0.25">
      <c r="B358" s="129" t="s">
        <v>1556</v>
      </c>
      <c r="C358" s="129" t="s">
        <v>1558</v>
      </c>
      <c r="D358" s="287"/>
      <c r="E358" s="129" t="s">
        <v>1559</v>
      </c>
      <c r="F358" s="129" t="s">
        <v>1559</v>
      </c>
      <c r="G358" s="129"/>
      <c r="H358" s="129"/>
      <c r="I358" s="131"/>
      <c r="J358" s="131"/>
      <c r="K358" s="131"/>
      <c r="L358" s="131"/>
      <c r="M358" s="131"/>
      <c r="N358" s="124"/>
      <c r="O358" s="124"/>
    </row>
    <row r="359" spans="2:15" x14ac:dyDescent="0.25">
      <c r="B359" s="129" t="s">
        <v>1560</v>
      </c>
      <c r="C359" s="129" t="s">
        <v>1562</v>
      </c>
      <c r="D359" s="287"/>
      <c r="E359" s="129" t="s">
        <v>1563</v>
      </c>
      <c r="F359" s="129" t="s">
        <v>1563</v>
      </c>
      <c r="G359" s="129"/>
      <c r="H359" s="129"/>
      <c r="I359" s="131"/>
      <c r="J359" s="131"/>
      <c r="K359" s="131"/>
      <c r="L359" s="131"/>
      <c r="M359" s="131"/>
      <c r="N359" s="124"/>
      <c r="O359" s="124"/>
    </row>
    <row r="360" spans="2:15" x14ac:dyDescent="0.25">
      <c r="B360" s="129" t="s">
        <v>1564</v>
      </c>
      <c r="C360" s="129" t="s">
        <v>1566</v>
      </c>
      <c r="D360" s="287"/>
      <c r="E360" s="129" t="s">
        <v>1567</v>
      </c>
      <c r="F360" s="129" t="s">
        <v>1567</v>
      </c>
      <c r="G360" s="129"/>
      <c r="H360" s="129"/>
      <c r="I360" s="131"/>
      <c r="J360" s="131"/>
      <c r="K360" s="131"/>
      <c r="L360" s="131"/>
      <c r="M360" s="131"/>
      <c r="N360" s="124"/>
      <c r="O360" s="124"/>
    </row>
    <row r="361" spans="2:15" x14ac:dyDescent="0.25">
      <c r="I361" s="124"/>
      <c r="J361" s="124"/>
      <c r="K361" s="124"/>
      <c r="L361" s="124"/>
      <c r="M361" s="124"/>
      <c r="N361" s="124"/>
      <c r="O361" s="124"/>
    </row>
    <row r="362" spans="2:15" x14ac:dyDescent="0.25">
      <c r="B362" s="129"/>
      <c r="C362" s="129" t="s">
        <v>1039</v>
      </c>
      <c r="D362" s="287" t="s">
        <v>1040</v>
      </c>
      <c r="E362" s="129"/>
      <c r="F362" s="287" t="s">
        <v>1040</v>
      </c>
      <c r="G362" s="3" t="str">
        <f>VLOOKUP(F362,class!A$1:B$460,2,FALSE)</f>
        <v>Shire County</v>
      </c>
      <c r="H362" s="3" t="str">
        <f>IFERROR(VLOOKUP(F362,classifications!A$3:C$335,3,FALSE),VLOOKUP(F362,classifications!I$2:K$28,3,FALSE))</f>
        <v>Predominantly Rural</v>
      </c>
      <c r="I362" s="132">
        <v>8450</v>
      </c>
      <c r="J362" s="132">
        <v>23779</v>
      </c>
      <c r="K362" s="132">
        <v>2443</v>
      </c>
      <c r="L362" s="132">
        <v>259472</v>
      </c>
      <c r="M362" s="130">
        <v>294144</v>
      </c>
      <c r="N362" s="124"/>
      <c r="O362" s="124"/>
    </row>
    <row r="363" spans="2:15" x14ac:dyDescent="0.25">
      <c r="B363" s="129" t="s">
        <v>1041</v>
      </c>
      <c r="C363" s="129" t="s">
        <v>1043</v>
      </c>
      <c r="D363" s="287"/>
      <c r="E363" s="129" t="s">
        <v>1044</v>
      </c>
      <c r="F363" s="129" t="s">
        <v>1044</v>
      </c>
      <c r="G363" s="3" t="str">
        <f>VLOOKUP(F363,class!A$1:B$460,2,FALSE)</f>
        <v>Shire District</v>
      </c>
      <c r="H363" s="3" t="str">
        <f>IFERROR(VLOOKUP(F363,classifications!A$3:C$335,3,FALSE),VLOOKUP(F363,classifications!I$2:K$28,3,FALSE))</f>
        <v>Predominantly Rural</v>
      </c>
      <c r="I363" s="124">
        <v>21</v>
      </c>
      <c r="J363" s="124">
        <v>2444</v>
      </c>
      <c r="K363" s="124">
        <v>1</v>
      </c>
      <c r="L363" s="124">
        <v>26045</v>
      </c>
      <c r="M363" s="124">
        <v>28511</v>
      </c>
      <c r="N363" s="124"/>
      <c r="O363" s="124"/>
    </row>
    <row r="364" spans="2:15" x14ac:dyDescent="0.25">
      <c r="B364" s="129" t="s">
        <v>1045</v>
      </c>
      <c r="C364" s="129" t="s">
        <v>1047</v>
      </c>
      <c r="D364" s="287"/>
      <c r="E364" s="129" t="s">
        <v>1048</v>
      </c>
      <c r="F364" s="129" t="s">
        <v>1048</v>
      </c>
      <c r="G364" s="3" t="str">
        <f>VLOOKUP(F364,class!A$1:B$460,2,FALSE)</f>
        <v>Shire District</v>
      </c>
      <c r="H364" s="3" t="str">
        <f>IFERROR(VLOOKUP(F364,classifications!A$3:C$335,3,FALSE),VLOOKUP(F364,classifications!I$2:K$28,3,FALSE))</f>
        <v>Predominantly Rural</v>
      </c>
      <c r="I364" s="124">
        <v>0</v>
      </c>
      <c r="J364" s="124">
        <v>5530</v>
      </c>
      <c r="K364" s="124">
        <v>851</v>
      </c>
      <c r="L364" s="124">
        <v>36041</v>
      </c>
      <c r="M364" s="124">
        <v>42422</v>
      </c>
      <c r="N364" s="124"/>
      <c r="O364" s="124"/>
    </row>
    <row r="365" spans="2:15" x14ac:dyDescent="0.25">
      <c r="B365" s="129" t="s">
        <v>1049</v>
      </c>
      <c r="C365" s="129" t="s">
        <v>1051</v>
      </c>
      <c r="D365" s="287"/>
      <c r="E365" s="129" t="s">
        <v>1052</v>
      </c>
      <c r="F365" s="129" t="s">
        <v>1052</v>
      </c>
      <c r="G365" s="3" t="str">
        <f>VLOOKUP(F365,class!A$1:B$460,2,FALSE)</f>
        <v>Shire District</v>
      </c>
      <c r="H365" s="3" t="str">
        <f>IFERROR(VLOOKUP(F365,classifications!A$3:C$335,3,FALSE),VLOOKUP(F365,classifications!I$2:K$28,3,FALSE))</f>
        <v>Urban with Significant Rural</v>
      </c>
      <c r="I365" s="124">
        <v>3869</v>
      </c>
      <c r="J365" s="124">
        <v>2988</v>
      </c>
      <c r="K365" s="124">
        <v>0</v>
      </c>
      <c r="L365" s="124">
        <v>66198</v>
      </c>
      <c r="M365" s="124">
        <v>73055</v>
      </c>
      <c r="N365" s="124"/>
      <c r="O365" s="124"/>
    </row>
    <row r="366" spans="2:15" x14ac:dyDescent="0.25">
      <c r="B366" s="129" t="s">
        <v>1053</v>
      </c>
      <c r="C366" s="129" t="s">
        <v>1055</v>
      </c>
      <c r="D366" s="287"/>
      <c r="E366" s="129" t="s">
        <v>1056</v>
      </c>
      <c r="F366" s="129" t="s">
        <v>1056</v>
      </c>
      <c r="G366" s="3" t="str">
        <f>VLOOKUP(F366,class!A$1:B$460,2,FALSE)</f>
        <v>Shire District</v>
      </c>
      <c r="H366" s="3" t="str">
        <f>IFERROR(VLOOKUP(F366,classifications!A$3:C$335,3,FALSE),VLOOKUP(F366,classifications!I$2:K$28,3,FALSE))</f>
        <v>Predominantly Rural</v>
      </c>
      <c r="I366" s="124">
        <v>1507</v>
      </c>
      <c r="J366" s="124">
        <v>949</v>
      </c>
      <c r="K366" s="124">
        <v>1587</v>
      </c>
      <c r="L366" s="124">
        <v>20147</v>
      </c>
      <c r="M366" s="124">
        <v>24190</v>
      </c>
      <c r="N366" s="124"/>
      <c r="O366" s="124"/>
    </row>
    <row r="367" spans="2:15" x14ac:dyDescent="0.25">
      <c r="B367" s="129" t="s">
        <v>1057</v>
      </c>
      <c r="C367" s="129" t="s">
        <v>1059</v>
      </c>
      <c r="D367" s="287"/>
      <c r="E367" s="129" t="s">
        <v>1060</v>
      </c>
      <c r="F367" s="129" t="s">
        <v>1060</v>
      </c>
      <c r="G367" s="3" t="str">
        <f>VLOOKUP(F367,class!A$1:B$460,2,FALSE)</f>
        <v>Shire District</v>
      </c>
      <c r="H367" s="3" t="str">
        <f>IFERROR(VLOOKUP(F367,classifications!A$3:C$335,3,FALSE),VLOOKUP(F367,classifications!I$2:K$28,3,FALSE))</f>
        <v>Predominantly Rural</v>
      </c>
      <c r="I367" s="124">
        <v>1</v>
      </c>
      <c r="J367" s="124">
        <v>3181</v>
      </c>
      <c r="K367" s="124">
        <v>4</v>
      </c>
      <c r="L367" s="124">
        <v>23601</v>
      </c>
      <c r="M367" s="124">
        <v>26787</v>
      </c>
      <c r="N367" s="124"/>
      <c r="O367" s="124"/>
    </row>
    <row r="368" spans="2:15" x14ac:dyDescent="0.25">
      <c r="B368" s="129" t="s">
        <v>1061</v>
      </c>
      <c r="C368" s="129" t="s">
        <v>1063</v>
      </c>
      <c r="D368" s="287"/>
      <c r="E368" s="129" t="s">
        <v>1064</v>
      </c>
      <c r="F368" s="129" t="s">
        <v>1064</v>
      </c>
      <c r="G368" s="3" t="str">
        <f>VLOOKUP(F368,class!A$1:B$460,2,FALSE)</f>
        <v>Shire District</v>
      </c>
      <c r="H368" s="3" t="str">
        <f>IFERROR(VLOOKUP(F368,classifications!A$3:C$335,3,FALSE),VLOOKUP(F368,classifications!I$2:K$28,3,FALSE))</f>
        <v>Urban with Significant Rural</v>
      </c>
      <c r="I368" s="124">
        <v>0</v>
      </c>
      <c r="J368" s="124">
        <v>6848</v>
      </c>
      <c r="K368" s="124">
        <v>0</v>
      </c>
      <c r="L368" s="124">
        <v>52430</v>
      </c>
      <c r="M368" s="124">
        <v>59278</v>
      </c>
      <c r="N368" s="124"/>
      <c r="O368" s="124"/>
    </row>
    <row r="369" spans="2:15" x14ac:dyDescent="0.25">
      <c r="B369" s="129" t="s">
        <v>1065</v>
      </c>
      <c r="C369" s="129" t="s">
        <v>1067</v>
      </c>
      <c r="D369" s="287"/>
      <c r="E369" s="129" t="s">
        <v>1068</v>
      </c>
      <c r="F369" s="129" t="s">
        <v>1068</v>
      </c>
      <c r="G369" s="3" t="str">
        <f>VLOOKUP(F369,class!A$1:B$460,2,FALSE)</f>
        <v>Shire District</v>
      </c>
      <c r="H369" s="3" t="str">
        <f>IFERROR(VLOOKUP(F369,classifications!A$3:C$335,3,FALSE),VLOOKUP(F369,classifications!I$2:K$28,3,FALSE))</f>
        <v>Predominantly Rural</v>
      </c>
      <c r="I369" s="124">
        <v>3052</v>
      </c>
      <c r="J369" s="124">
        <v>1839</v>
      </c>
      <c r="K369" s="124">
        <v>0</v>
      </c>
      <c r="L369" s="124">
        <v>35010</v>
      </c>
      <c r="M369" s="124">
        <v>39901</v>
      </c>
      <c r="N369" s="124"/>
      <c r="O369" s="124"/>
    </row>
    <row r="370" spans="2:15" x14ac:dyDescent="0.25">
      <c r="I370" s="124"/>
      <c r="J370" s="124"/>
      <c r="K370" s="124"/>
      <c r="L370" s="124"/>
      <c r="M370" s="124"/>
      <c r="N370" s="124"/>
      <c r="O370" s="124"/>
    </row>
    <row r="371" spans="2:15" x14ac:dyDescent="0.25">
      <c r="B371" s="129"/>
      <c r="C371" s="129" t="s">
        <v>1069</v>
      </c>
      <c r="D371" s="287" t="s">
        <v>1070</v>
      </c>
      <c r="E371" s="129"/>
      <c r="F371" s="287" t="s">
        <v>1070</v>
      </c>
      <c r="G371" s="3" t="str">
        <f>VLOOKUP(F371,class!A$1:B$460,2,FALSE)</f>
        <v>Shire County</v>
      </c>
      <c r="H371" s="3" t="str">
        <f>IFERROR(VLOOKUP(F371,classifications!A$3:C$335,3,FALSE),VLOOKUP(F371,classifications!I$2:K$28,3,FALSE))</f>
        <v>Urban with Significant Rural</v>
      </c>
      <c r="I371" s="130">
        <v>30099</v>
      </c>
      <c r="J371" s="130">
        <v>19131</v>
      </c>
      <c r="K371" s="130">
        <v>219</v>
      </c>
      <c r="L371" s="130">
        <v>316212</v>
      </c>
      <c r="M371" s="130">
        <v>365661</v>
      </c>
      <c r="N371" s="124"/>
      <c r="O371" s="124"/>
    </row>
    <row r="372" spans="2:15" x14ac:dyDescent="0.25">
      <c r="B372" s="129" t="s">
        <v>1071</v>
      </c>
      <c r="C372" s="129" t="s">
        <v>1073</v>
      </c>
      <c r="D372" s="287"/>
      <c r="E372" s="129" t="s">
        <v>1074</v>
      </c>
      <c r="F372" s="129" t="s">
        <v>1074</v>
      </c>
      <c r="G372" s="3" t="str">
        <f>VLOOKUP(F372,class!A$1:B$460,2,FALSE)</f>
        <v>Shire District</v>
      </c>
      <c r="H372" s="3" t="str">
        <f>IFERROR(VLOOKUP(F372,classifications!A$3:C$335,3,FALSE),VLOOKUP(F372,classifications!I$2:K$28,3,FALSE))</f>
        <v>Predominantly Urban</v>
      </c>
      <c r="I372" s="124">
        <v>6712</v>
      </c>
      <c r="J372" s="124">
        <v>2091</v>
      </c>
      <c r="K372" s="124">
        <v>2</v>
      </c>
      <c r="L372" s="124">
        <v>47517</v>
      </c>
      <c r="M372" s="124">
        <v>56322</v>
      </c>
      <c r="N372" s="124"/>
      <c r="O372" s="124"/>
    </row>
    <row r="373" spans="2:15" x14ac:dyDescent="0.25">
      <c r="B373" s="129" t="s">
        <v>1075</v>
      </c>
      <c r="C373" s="129" t="s">
        <v>1077</v>
      </c>
      <c r="D373" s="287"/>
      <c r="E373" s="129" t="s">
        <v>1078</v>
      </c>
      <c r="F373" s="129" t="s">
        <v>1078</v>
      </c>
      <c r="G373" s="3" t="str">
        <f>VLOOKUP(F373,class!A$1:B$460,2,FALSE)</f>
        <v>Shire District</v>
      </c>
      <c r="H373" s="3" t="str">
        <f>IFERROR(VLOOKUP(F373,classifications!A$3:C$335,3,FALSE),VLOOKUP(F373,classifications!I$2:K$28,3,FALSE))</f>
        <v>Predominantly Rural</v>
      </c>
      <c r="I373" s="124">
        <v>6708</v>
      </c>
      <c r="J373" s="124">
        <v>1413</v>
      </c>
      <c r="K373" s="124">
        <v>0</v>
      </c>
      <c r="L373" s="124">
        <v>44060</v>
      </c>
      <c r="M373" s="124">
        <v>52181</v>
      </c>
      <c r="N373" s="124"/>
      <c r="O373" s="124"/>
    </row>
    <row r="374" spans="2:15" x14ac:dyDescent="0.25">
      <c r="B374" s="129" t="s">
        <v>1079</v>
      </c>
      <c r="C374" s="129" t="s">
        <v>1081</v>
      </c>
      <c r="D374" s="287"/>
      <c r="E374" s="129" t="s">
        <v>1082</v>
      </c>
      <c r="F374" s="129" t="s">
        <v>1082</v>
      </c>
      <c r="G374" s="3" t="str">
        <f>VLOOKUP(F374,class!A$1:B$460,2,FALSE)</f>
        <v>Shire District</v>
      </c>
      <c r="H374" s="3" t="str">
        <f>IFERROR(VLOOKUP(F374,classifications!A$3:C$335,3,FALSE),VLOOKUP(F374,classifications!I$2:K$28,3,FALSE))</f>
        <v>Predominantly Urban</v>
      </c>
      <c r="I374" s="124">
        <v>4451</v>
      </c>
      <c r="J374" s="124">
        <v>1308</v>
      </c>
      <c r="K374" s="124">
        <v>192</v>
      </c>
      <c r="L374" s="124">
        <v>44061</v>
      </c>
      <c r="M374" s="124">
        <v>50012</v>
      </c>
      <c r="N374" s="124"/>
      <c r="O374" s="124"/>
    </row>
    <row r="375" spans="2:15" x14ac:dyDescent="0.25">
      <c r="B375" s="129" t="s">
        <v>1083</v>
      </c>
      <c r="C375" s="129" t="s">
        <v>1085</v>
      </c>
      <c r="D375" s="287"/>
      <c r="E375" s="129" t="s">
        <v>1086</v>
      </c>
      <c r="F375" s="129" t="s">
        <v>1086</v>
      </c>
      <c r="G375" s="3" t="str">
        <f>VLOOKUP(F375,class!A$1:B$460,2,FALSE)</f>
        <v>Shire District</v>
      </c>
      <c r="H375" s="3" t="str">
        <f>IFERROR(VLOOKUP(F375,classifications!A$3:C$335,3,FALSE),VLOOKUP(F375,classifications!I$2:K$28,3,FALSE))</f>
        <v>Predominantly Urban</v>
      </c>
      <c r="I375" s="124">
        <v>205</v>
      </c>
      <c r="J375" s="124">
        <v>5148</v>
      </c>
      <c r="K375" s="124">
        <v>0</v>
      </c>
      <c r="L375" s="124">
        <v>47540</v>
      </c>
      <c r="M375" s="124">
        <v>52893</v>
      </c>
      <c r="N375" s="124"/>
      <c r="O375" s="124"/>
    </row>
    <row r="376" spans="2:15" x14ac:dyDescent="0.25">
      <c r="B376" s="129" t="s">
        <v>1087</v>
      </c>
      <c r="C376" s="129" t="s">
        <v>1089</v>
      </c>
      <c r="D376" s="287"/>
      <c r="E376" s="129" t="s">
        <v>1090</v>
      </c>
      <c r="F376" s="129" t="s">
        <v>1090</v>
      </c>
      <c r="G376" s="3" t="str">
        <f>VLOOKUP(F376,class!A$1:B$460,2,FALSE)</f>
        <v>Shire District</v>
      </c>
      <c r="H376" s="3" t="str">
        <f>IFERROR(VLOOKUP(F376,classifications!A$3:C$335,3,FALSE),VLOOKUP(F376,classifications!I$2:K$28,3,FALSE))</f>
        <v>Predominantly Urban</v>
      </c>
      <c r="I376" s="124">
        <v>6498</v>
      </c>
      <c r="J376" s="124">
        <v>2348</v>
      </c>
      <c r="K376" s="124">
        <v>0</v>
      </c>
      <c r="L376" s="124">
        <v>40237</v>
      </c>
      <c r="M376" s="124">
        <v>49083</v>
      </c>
      <c r="N376" s="124"/>
      <c r="O376" s="124"/>
    </row>
    <row r="377" spans="2:15" x14ac:dyDescent="0.25">
      <c r="B377" s="129" t="s">
        <v>1091</v>
      </c>
      <c r="C377" s="129" t="s">
        <v>1093</v>
      </c>
      <c r="D377" s="287"/>
      <c r="E377" s="129" t="s">
        <v>1094</v>
      </c>
      <c r="F377" s="129" t="s">
        <v>1094</v>
      </c>
      <c r="G377" s="3" t="str">
        <f>VLOOKUP(F377,class!A$1:B$460,2,FALSE)</f>
        <v>Shire District</v>
      </c>
      <c r="H377" s="3" t="str">
        <f>IFERROR(VLOOKUP(F377,classifications!A$3:C$335,3,FALSE),VLOOKUP(F377,classifications!I$2:K$28,3,FALSE))</f>
        <v>Predominantly Rural</v>
      </c>
      <c r="I377" s="124">
        <v>5495</v>
      </c>
      <c r="J377" s="124">
        <v>2479</v>
      </c>
      <c r="K377" s="124">
        <v>25</v>
      </c>
      <c r="L377" s="124">
        <v>46438</v>
      </c>
      <c r="M377" s="124">
        <v>54437</v>
      </c>
      <c r="N377" s="124"/>
      <c r="O377" s="124"/>
    </row>
    <row r="378" spans="2:15" x14ac:dyDescent="0.25">
      <c r="B378" s="129" t="s">
        <v>1095</v>
      </c>
      <c r="C378" s="129" t="s">
        <v>1097</v>
      </c>
      <c r="D378" s="287"/>
      <c r="E378" s="129" t="s">
        <v>1098</v>
      </c>
      <c r="F378" s="129" t="s">
        <v>1098</v>
      </c>
      <c r="G378" s="3" t="str">
        <f>VLOOKUP(F378,class!A$1:B$460,2,FALSE)</f>
        <v>Shire District</v>
      </c>
      <c r="H378" s="3" t="str">
        <f>IFERROR(VLOOKUP(F378,classifications!A$3:C$335,3,FALSE),VLOOKUP(F378,classifications!I$2:K$28,3,FALSE))</f>
        <v>Predominantly Rural</v>
      </c>
      <c r="I378" s="124">
        <v>30</v>
      </c>
      <c r="J378" s="124">
        <v>4344</v>
      </c>
      <c r="K378" s="124">
        <v>0</v>
      </c>
      <c r="L378" s="124">
        <v>46359</v>
      </c>
      <c r="M378" s="124">
        <v>50733</v>
      </c>
      <c r="N378" s="124"/>
      <c r="O378" s="124"/>
    </row>
    <row r="379" spans="2:15" x14ac:dyDescent="0.25">
      <c r="I379" s="124"/>
      <c r="J379" s="124"/>
      <c r="K379" s="124"/>
      <c r="L379" s="124"/>
      <c r="M379" s="124"/>
      <c r="N379" s="124"/>
      <c r="O379" s="124"/>
    </row>
    <row r="380" spans="2:15" x14ac:dyDescent="0.25">
      <c r="B380" s="129"/>
      <c r="C380" s="129" t="s">
        <v>1099</v>
      </c>
      <c r="D380" s="287" t="s">
        <v>1100</v>
      </c>
      <c r="E380" s="129"/>
      <c r="F380" s="287" t="s">
        <v>1100</v>
      </c>
      <c r="G380" s="3" t="str">
        <f>VLOOKUP(F380,class!A$1:B$460,2,FALSE)</f>
        <v>Shire County</v>
      </c>
      <c r="H380" s="3" t="str">
        <f>IFERROR(VLOOKUP(F380,classifications!A$3:C$335,3,FALSE),VLOOKUP(F380,classifications!I$2:K$28,3,FALSE))</f>
        <v>Predominantly Rural</v>
      </c>
      <c r="I380" s="130">
        <v>7732</v>
      </c>
      <c r="J380" s="130">
        <v>33628</v>
      </c>
      <c r="K380" s="130">
        <v>1173</v>
      </c>
      <c r="L380" s="130">
        <v>252984</v>
      </c>
      <c r="M380" s="130">
        <v>295517</v>
      </c>
      <c r="N380" s="124"/>
      <c r="O380" s="124"/>
    </row>
    <row r="381" spans="2:15" x14ac:dyDescent="0.25">
      <c r="B381" s="129" t="s">
        <v>1101</v>
      </c>
      <c r="C381" s="129" t="s">
        <v>1103</v>
      </c>
      <c r="D381" s="287"/>
      <c r="E381" s="129" t="s">
        <v>1104</v>
      </c>
      <c r="F381" s="129" t="s">
        <v>1104</v>
      </c>
      <c r="G381" s="3" t="str">
        <f>VLOOKUP(F381,class!A$1:B$460,2,FALSE)</f>
        <v>Shire District</v>
      </c>
      <c r="H381" s="3" t="str">
        <f>IFERROR(VLOOKUP(F381,classifications!A$3:C$335,3,FALSE),VLOOKUP(F381,classifications!I$2:K$28,3,FALSE))</f>
        <v>Urban with Significant Rural</v>
      </c>
      <c r="I381" s="124">
        <v>200</v>
      </c>
      <c r="J381" s="124">
        <v>8298</v>
      </c>
      <c r="K381" s="124">
        <v>325</v>
      </c>
      <c r="L381" s="124">
        <v>57652</v>
      </c>
      <c r="M381" s="124">
        <v>66475</v>
      </c>
      <c r="N381" s="124"/>
      <c r="O381" s="124"/>
    </row>
    <row r="382" spans="2:15" x14ac:dyDescent="0.25">
      <c r="B382" s="129" t="s">
        <v>1105</v>
      </c>
      <c r="C382" s="129" t="s">
        <v>1107</v>
      </c>
      <c r="D382" s="287"/>
      <c r="E382" s="129" t="s">
        <v>1108</v>
      </c>
      <c r="F382" s="129" t="s">
        <v>1108</v>
      </c>
      <c r="G382" s="3" t="str">
        <f>VLOOKUP(F382,class!A$1:B$460,2,FALSE)</f>
        <v>Shire District</v>
      </c>
      <c r="H382" s="3" t="str">
        <f>IFERROR(VLOOKUP(F382,classifications!A$3:C$335,3,FALSE),VLOOKUP(F382,classifications!I$2:K$28,3,FALSE))</f>
        <v>Predominantly Urban</v>
      </c>
      <c r="I382" s="124">
        <v>7529</v>
      </c>
      <c r="J382" s="124">
        <v>4421</v>
      </c>
      <c r="K382" s="124">
        <v>848</v>
      </c>
      <c r="L382" s="124">
        <v>46359</v>
      </c>
      <c r="M382" s="124">
        <v>59157</v>
      </c>
      <c r="N382" s="124"/>
      <c r="O382" s="124"/>
    </row>
    <row r="383" spans="2:15" x14ac:dyDescent="0.25">
      <c r="B383" s="129" t="s">
        <v>1109</v>
      </c>
      <c r="C383" s="129" t="s">
        <v>1111</v>
      </c>
      <c r="D383" s="287"/>
      <c r="E383" s="129" t="s">
        <v>1112</v>
      </c>
      <c r="F383" s="129" t="s">
        <v>1112</v>
      </c>
      <c r="G383" s="3" t="str">
        <f>VLOOKUP(F383,class!A$1:B$460,2,FALSE)</f>
        <v>Shire District</v>
      </c>
      <c r="H383" s="3" t="str">
        <f>IFERROR(VLOOKUP(F383,classifications!A$3:C$335,3,FALSE),VLOOKUP(F383,classifications!I$2:K$28,3,FALSE))</f>
        <v>Predominantly Rural</v>
      </c>
      <c r="I383" s="124">
        <v>0</v>
      </c>
      <c r="J383" s="124">
        <v>7257</v>
      </c>
      <c r="K383" s="124">
        <v>0</v>
      </c>
      <c r="L383" s="124">
        <v>55039</v>
      </c>
      <c r="M383" s="124">
        <v>62296</v>
      </c>
      <c r="N383" s="124"/>
      <c r="O383" s="124"/>
    </row>
    <row r="384" spans="2:15" x14ac:dyDescent="0.25">
      <c r="B384" s="129" t="s">
        <v>1113</v>
      </c>
      <c r="C384" s="129" t="s">
        <v>1115</v>
      </c>
      <c r="D384" s="287"/>
      <c r="E384" s="129" t="s">
        <v>1116</v>
      </c>
      <c r="F384" s="129" t="s">
        <v>1116</v>
      </c>
      <c r="G384" s="3" t="str">
        <f>VLOOKUP(F384,class!A$1:B$460,2,FALSE)</f>
        <v>Shire District</v>
      </c>
      <c r="H384" s="3" t="str">
        <f>IFERROR(VLOOKUP(F384,classifications!A$3:C$335,3,FALSE),VLOOKUP(F384,classifications!I$2:K$28,3,FALSE))</f>
        <v>Predominantly Rural</v>
      </c>
      <c r="I384" s="124">
        <v>3</v>
      </c>
      <c r="J384" s="124">
        <v>7658</v>
      </c>
      <c r="K384" s="124">
        <v>0</v>
      </c>
      <c r="L384" s="124">
        <v>51008</v>
      </c>
      <c r="M384" s="124">
        <v>58669</v>
      </c>
      <c r="N384" s="124"/>
      <c r="O384" s="124"/>
    </row>
    <row r="385" spans="2:15" x14ac:dyDescent="0.25">
      <c r="B385" s="129" t="s">
        <v>1117</v>
      </c>
      <c r="C385" s="129" t="s">
        <v>1119</v>
      </c>
      <c r="D385" s="287"/>
      <c r="E385" s="129" t="s">
        <v>1120</v>
      </c>
      <c r="F385" s="129" t="s">
        <v>1120</v>
      </c>
      <c r="G385" s="3" t="str">
        <f>VLOOKUP(F385,class!A$1:B$460,2,FALSE)</f>
        <v>Shire District</v>
      </c>
      <c r="H385" s="3" t="str">
        <f>IFERROR(VLOOKUP(F385,classifications!A$3:C$335,3,FALSE),VLOOKUP(F385,classifications!I$2:K$28,3,FALSE))</f>
        <v>Predominantly Rural</v>
      </c>
      <c r="I385" s="124">
        <v>0</v>
      </c>
      <c r="J385" s="124">
        <v>5994</v>
      </c>
      <c r="K385" s="124">
        <v>0</v>
      </c>
      <c r="L385" s="124">
        <v>42926</v>
      </c>
      <c r="M385" s="124">
        <v>48920</v>
      </c>
      <c r="N385" s="124"/>
      <c r="O385" s="124"/>
    </row>
    <row r="386" spans="2:15" x14ac:dyDescent="0.25">
      <c r="B386" s="129"/>
      <c r="C386" s="129"/>
      <c r="D386" s="287"/>
      <c r="E386" s="129"/>
      <c r="F386" s="129"/>
      <c r="I386" s="124"/>
      <c r="J386" s="124"/>
      <c r="K386" s="124"/>
      <c r="L386" s="124"/>
      <c r="M386" s="124"/>
      <c r="N386" s="124"/>
      <c r="O386" s="124"/>
    </row>
    <row r="387" spans="2:15" x14ac:dyDescent="0.25">
      <c r="B387" s="129"/>
      <c r="C387" s="129" t="s">
        <v>1568</v>
      </c>
      <c r="D387" s="287" t="s">
        <v>1569</v>
      </c>
      <c r="E387" s="129"/>
      <c r="F387" s="287"/>
      <c r="I387" s="131"/>
      <c r="J387" s="131"/>
      <c r="K387" s="131"/>
      <c r="L387" s="131"/>
      <c r="M387" s="131"/>
      <c r="N387" s="124"/>
      <c r="O387" s="124"/>
    </row>
    <row r="388" spans="2:15" x14ac:dyDescent="0.25">
      <c r="B388" s="129" t="s">
        <v>1570</v>
      </c>
      <c r="C388" s="129" t="s">
        <v>1572</v>
      </c>
      <c r="D388" s="287"/>
      <c r="E388" s="129" t="s">
        <v>1573</v>
      </c>
      <c r="F388" s="129" t="s">
        <v>1573</v>
      </c>
      <c r="G388" s="129"/>
      <c r="H388" s="129"/>
      <c r="I388" s="131"/>
      <c r="J388" s="131"/>
      <c r="K388" s="131"/>
      <c r="L388" s="131"/>
      <c r="M388" s="131"/>
      <c r="N388" s="124"/>
      <c r="O388" s="124"/>
    </row>
    <row r="389" spans="2:15" x14ac:dyDescent="0.25">
      <c r="B389" s="129" t="s">
        <v>1574</v>
      </c>
      <c r="C389" s="129" t="s">
        <v>1576</v>
      </c>
      <c r="D389" s="287"/>
      <c r="E389" s="129" t="s">
        <v>1577</v>
      </c>
      <c r="F389" s="129" t="s">
        <v>1577</v>
      </c>
      <c r="G389" s="129"/>
      <c r="H389" s="129"/>
      <c r="I389" s="131"/>
      <c r="J389" s="131"/>
      <c r="K389" s="131"/>
      <c r="L389" s="131"/>
      <c r="M389" s="131"/>
      <c r="N389" s="124"/>
      <c r="O389" s="124"/>
    </row>
    <row r="390" spans="2:15" x14ac:dyDescent="0.25">
      <c r="B390" s="129" t="s">
        <v>1578</v>
      </c>
      <c r="C390" s="129" t="s">
        <v>1580</v>
      </c>
      <c r="D390" s="287"/>
      <c r="E390" s="129" t="s">
        <v>1581</v>
      </c>
      <c r="F390" s="129" t="s">
        <v>1581</v>
      </c>
      <c r="G390" s="129"/>
      <c r="H390" s="129"/>
      <c r="I390" s="131"/>
      <c r="J390" s="131"/>
      <c r="K390" s="131"/>
      <c r="L390" s="131"/>
      <c r="M390" s="131"/>
      <c r="N390" s="124"/>
      <c r="O390" s="124"/>
    </row>
    <row r="391" spans="2:15" x14ac:dyDescent="0.25">
      <c r="B391" s="129" t="s">
        <v>1582</v>
      </c>
      <c r="C391" s="129" t="s">
        <v>1584</v>
      </c>
      <c r="D391" s="287"/>
      <c r="E391" s="129" t="s">
        <v>1585</v>
      </c>
      <c r="F391" s="129" t="s">
        <v>1585</v>
      </c>
      <c r="G391" s="129"/>
      <c r="H391" s="129"/>
      <c r="I391" s="131"/>
      <c r="J391" s="131"/>
      <c r="K391" s="131"/>
      <c r="L391" s="131"/>
      <c r="M391" s="131"/>
      <c r="N391" s="124"/>
      <c r="O391" s="124"/>
    </row>
    <row r="392" spans="2:15" x14ac:dyDescent="0.25">
      <c r="B392" s="129" t="s">
        <v>1586</v>
      </c>
      <c r="C392" s="129" t="s">
        <v>1588</v>
      </c>
      <c r="D392" s="287"/>
      <c r="E392" s="129" t="s">
        <v>1589</v>
      </c>
      <c r="F392" s="129" t="s">
        <v>1589</v>
      </c>
      <c r="G392" s="129"/>
      <c r="H392" s="129"/>
      <c r="I392" s="131"/>
      <c r="J392" s="131"/>
      <c r="K392" s="131"/>
      <c r="L392" s="131"/>
      <c r="M392" s="131"/>
      <c r="N392" s="124"/>
      <c r="O392" s="124"/>
    </row>
    <row r="393" spans="2:15" x14ac:dyDescent="0.25">
      <c r="I393" s="124"/>
      <c r="J393" s="124"/>
      <c r="K393" s="124"/>
      <c r="L393" s="124"/>
      <c r="M393" s="124"/>
      <c r="N393" s="124"/>
      <c r="O393" s="124"/>
    </row>
    <row r="394" spans="2:15" x14ac:dyDescent="0.25">
      <c r="B394" s="129"/>
      <c r="C394" s="129" t="s">
        <v>1121</v>
      </c>
      <c r="D394" s="287" t="s">
        <v>1122</v>
      </c>
      <c r="E394" s="129"/>
      <c r="F394" s="287" t="s">
        <v>1122</v>
      </c>
      <c r="G394" s="3" t="str">
        <f>VLOOKUP(F394,class!A$1:B$460,2,FALSE)</f>
        <v>Shire County</v>
      </c>
      <c r="H394" s="3" t="str">
        <f>IFERROR(VLOOKUP(F394,classifications!A$3:C$335,3,FALSE),VLOOKUP(F394,classifications!I$2:K$28,3,FALSE))</f>
        <v>Predominantly Rural</v>
      </c>
      <c r="I394" s="130">
        <v>9756</v>
      </c>
      <c r="J394" s="130">
        <v>26057</v>
      </c>
      <c r="K394" s="130">
        <v>544</v>
      </c>
      <c r="L394" s="130">
        <v>222300.72709575374</v>
      </c>
      <c r="M394" s="130">
        <v>258657.72709575374</v>
      </c>
      <c r="N394" s="124"/>
      <c r="O394" s="124"/>
    </row>
    <row r="395" spans="2:15" x14ac:dyDescent="0.25">
      <c r="B395" s="129" t="s">
        <v>1123</v>
      </c>
      <c r="C395" s="129" t="s">
        <v>1125</v>
      </c>
      <c r="D395" s="287"/>
      <c r="E395" s="129" t="s">
        <v>1126</v>
      </c>
      <c r="F395" s="129" t="s">
        <v>1126</v>
      </c>
      <c r="G395" s="3" t="str">
        <f>VLOOKUP(F395,class!A$1:B$460,2,FALSE)</f>
        <v>Shire District</v>
      </c>
      <c r="H395" s="3" t="str">
        <f>IFERROR(VLOOKUP(F395,classifications!A$3:C$335,3,FALSE),VLOOKUP(F395,classifications!I$2:K$28,3,FALSE))</f>
        <v>Predominantly Rural</v>
      </c>
      <c r="I395" s="124">
        <v>0</v>
      </c>
      <c r="J395" s="124">
        <v>6433</v>
      </c>
      <c r="K395" s="124">
        <v>0</v>
      </c>
      <c r="L395" s="124">
        <v>45972</v>
      </c>
      <c r="M395" s="124">
        <v>52405</v>
      </c>
      <c r="N395" s="124"/>
      <c r="O395" s="124"/>
    </row>
    <row r="396" spans="2:15" x14ac:dyDescent="0.25">
      <c r="B396" s="129" t="s">
        <v>1127</v>
      </c>
      <c r="C396" s="129" t="s">
        <v>1129</v>
      </c>
      <c r="D396" s="287"/>
      <c r="E396" s="129" t="s">
        <v>1130</v>
      </c>
      <c r="F396" s="129" t="s">
        <v>1130</v>
      </c>
      <c r="G396" s="3" t="str">
        <f>VLOOKUP(F396,class!A$1:B$460,2,FALSE)</f>
        <v>Shire District</v>
      </c>
      <c r="H396" s="3" t="str">
        <f>IFERROR(VLOOKUP(F396,classifications!A$3:C$335,3,FALSE),VLOOKUP(F396,classifications!I$2:K$28,3,FALSE))</f>
        <v>Predominantly Rural</v>
      </c>
      <c r="I396" s="124">
        <v>3960</v>
      </c>
      <c r="J396" s="124">
        <v>3248</v>
      </c>
      <c r="K396" s="124">
        <v>0</v>
      </c>
      <c r="L396" s="124">
        <v>47941</v>
      </c>
      <c r="M396" s="124">
        <v>55149</v>
      </c>
      <c r="N396" s="124"/>
      <c r="O396" s="124"/>
    </row>
    <row r="397" spans="2:15" x14ac:dyDescent="0.25">
      <c r="B397" s="129" t="s">
        <v>1131</v>
      </c>
      <c r="C397" s="129" t="s">
        <v>1133</v>
      </c>
      <c r="D397" s="287"/>
      <c r="E397" s="129" t="s">
        <v>1134</v>
      </c>
      <c r="F397" s="129" t="s">
        <v>1134</v>
      </c>
      <c r="G397" s="3" t="str">
        <f>VLOOKUP(F397,class!A$1:B$460,2,FALSE)</f>
        <v>Shire District</v>
      </c>
      <c r="H397" s="3" t="str">
        <f>IFERROR(VLOOKUP(F397,classifications!A$3:C$335,3,FALSE),VLOOKUP(F397,classifications!I$2:K$28,3,FALSE))</f>
        <v>Predominantly Rural</v>
      </c>
      <c r="I397" s="124">
        <v>44</v>
      </c>
      <c r="J397" s="124">
        <v>11061</v>
      </c>
      <c r="K397" s="124">
        <v>544</v>
      </c>
      <c r="L397" s="124">
        <v>66437</v>
      </c>
      <c r="M397" s="124">
        <v>78086</v>
      </c>
      <c r="N397" s="124"/>
      <c r="O397" s="124"/>
    </row>
    <row r="398" spans="2:15" x14ac:dyDescent="0.25">
      <c r="B398" s="129" t="s">
        <v>1135</v>
      </c>
      <c r="C398" s="129" t="s">
        <v>1137</v>
      </c>
      <c r="D398" s="287"/>
      <c r="E398" s="129" t="s">
        <v>1138</v>
      </c>
      <c r="F398" s="129" t="s">
        <v>1138</v>
      </c>
      <c r="G398" s="3" t="str">
        <f>VLOOKUP(F398,class!A$1:B$460,2,FALSE)</f>
        <v>Shire District</v>
      </c>
      <c r="H398" s="3" t="str">
        <f>IFERROR(VLOOKUP(F398,classifications!A$3:C$335,3,FALSE),VLOOKUP(F398,classifications!I$2:K$28,3,FALSE))</f>
        <v>Urban with Significant Rural</v>
      </c>
      <c r="I398" s="124">
        <v>5752</v>
      </c>
      <c r="J398" s="124">
        <v>2862</v>
      </c>
      <c r="K398" s="124">
        <v>0</v>
      </c>
      <c r="L398" s="124">
        <v>46081</v>
      </c>
      <c r="M398" s="124">
        <v>54695</v>
      </c>
      <c r="N398" s="124"/>
      <c r="O398" s="124"/>
    </row>
    <row r="399" spans="2:15" x14ac:dyDescent="0.25">
      <c r="B399" s="129" t="s">
        <v>1139</v>
      </c>
      <c r="C399" s="129" t="s">
        <v>1141</v>
      </c>
      <c r="D399" s="287"/>
      <c r="E399" s="129" t="s">
        <v>1142</v>
      </c>
      <c r="F399" s="129" t="s">
        <v>1142</v>
      </c>
      <c r="G399" s="3" t="str">
        <f>VLOOKUP(F399,class!A$1:B$460,2,FALSE)</f>
        <v>Shire District</v>
      </c>
      <c r="H399" s="3" t="str">
        <f>IFERROR(VLOOKUP(F399,classifications!A$3:C$335,3,FALSE),VLOOKUP(F399,classifications!I$2:K$28,3,FALSE))</f>
        <v>Predominantly Rural</v>
      </c>
      <c r="I399" s="124">
        <v>0</v>
      </c>
      <c r="J399" s="124">
        <v>2453</v>
      </c>
      <c r="K399" s="124">
        <v>0</v>
      </c>
      <c r="L399" s="124">
        <v>15869.72709575374</v>
      </c>
      <c r="M399" s="124">
        <v>18322.72709575374</v>
      </c>
      <c r="N399" s="124"/>
      <c r="O399" s="124"/>
    </row>
    <row r="400" spans="2:15" x14ac:dyDescent="0.25">
      <c r="B400" s="129"/>
      <c r="C400" s="129"/>
      <c r="D400" s="287"/>
      <c r="E400" s="129"/>
      <c r="F400" s="129" t="s">
        <v>1990</v>
      </c>
      <c r="G400" s="3" t="str">
        <f>VLOOKUP(F400,class!A$1:B$460,2,FALSE)</f>
        <v>Shire District</v>
      </c>
      <c r="H400" s="3" t="str">
        <f>IFERROR(VLOOKUP(F400,classifications!A$3:C$335,3,FALSE),VLOOKUP(F400,classifications!I$2:K$28,3,FALSE))</f>
        <v>Predominantly Rural</v>
      </c>
      <c r="I400" s="124">
        <f>I398+I399</f>
        <v>5752</v>
      </c>
      <c r="J400" s="124">
        <f t="shared" ref="J400:M400" si="1">J398+J399</f>
        <v>5315</v>
      </c>
      <c r="K400" s="124">
        <f t="shared" si="1"/>
        <v>0</v>
      </c>
      <c r="L400" s="124">
        <f t="shared" si="1"/>
        <v>61950.72709575374</v>
      </c>
      <c r="M400" s="124">
        <f t="shared" si="1"/>
        <v>73017.72709575374</v>
      </c>
      <c r="N400" s="124"/>
      <c r="O400" s="124"/>
    </row>
    <row r="401" spans="2:15" x14ac:dyDescent="0.25">
      <c r="I401" s="124"/>
      <c r="J401" s="124"/>
      <c r="K401" s="124"/>
      <c r="L401" s="124"/>
      <c r="M401" s="124"/>
      <c r="N401" s="124"/>
      <c r="O401" s="124"/>
    </row>
    <row r="402" spans="2:15" x14ac:dyDescent="0.25">
      <c r="B402" s="129"/>
      <c r="C402" s="129" t="s">
        <v>1143</v>
      </c>
      <c r="D402" s="287" t="s">
        <v>1144</v>
      </c>
      <c r="E402" s="129"/>
      <c r="F402" s="287" t="s">
        <v>1144</v>
      </c>
      <c r="G402" s="3" t="str">
        <f>VLOOKUP(F402,class!A$1:B$460,2,FALSE)</f>
        <v>Shire County</v>
      </c>
      <c r="H402" s="3" t="str">
        <f>IFERROR(VLOOKUP(F402,classifications!A$3:C$335,3,FALSE),VLOOKUP(F402,classifications!I$2:K$28,3,FALSE))</f>
        <v>Urban with Significant Rural</v>
      </c>
      <c r="I402" s="130">
        <v>9415</v>
      </c>
      <c r="J402" s="130">
        <v>44964</v>
      </c>
      <c r="K402" s="130">
        <v>742</v>
      </c>
      <c r="L402" s="130">
        <v>331396.64054336469</v>
      </c>
      <c r="M402" s="130">
        <v>386517.64054336469</v>
      </c>
      <c r="N402" s="124"/>
      <c r="O402" s="124"/>
    </row>
    <row r="403" spans="2:15" x14ac:dyDescent="0.25">
      <c r="B403" s="129" t="s">
        <v>1145</v>
      </c>
      <c r="C403" s="129" t="s">
        <v>1147</v>
      </c>
      <c r="D403" s="287"/>
      <c r="E403" s="129" t="s">
        <v>1148</v>
      </c>
      <c r="F403" s="129" t="s">
        <v>1148</v>
      </c>
      <c r="G403" s="3" t="str">
        <f>VLOOKUP(F403,class!A$1:B$460,2,FALSE)</f>
        <v>Shire District</v>
      </c>
      <c r="H403" s="3" t="str">
        <f>IFERROR(VLOOKUP(F403,classifications!A$3:C$335,3,FALSE),VLOOKUP(F403,classifications!I$2:K$28,3,FALSE))</f>
        <v>Urban with Significant Rural</v>
      </c>
      <c r="I403" s="124">
        <v>5150</v>
      </c>
      <c r="J403" s="124">
        <v>2068</v>
      </c>
      <c r="K403" s="124">
        <v>0</v>
      </c>
      <c r="L403" s="124">
        <v>36545</v>
      </c>
      <c r="M403" s="124">
        <v>43763</v>
      </c>
      <c r="N403" s="124"/>
      <c r="O403" s="124"/>
    </row>
    <row r="404" spans="2:15" x14ac:dyDescent="0.25">
      <c r="B404" s="129" t="s">
        <v>1149</v>
      </c>
      <c r="C404" s="129" t="s">
        <v>1151</v>
      </c>
      <c r="D404" s="287"/>
      <c r="E404" s="129" t="s">
        <v>1152</v>
      </c>
      <c r="F404" s="129" t="s">
        <v>1152</v>
      </c>
      <c r="G404" s="3" t="str">
        <f>VLOOKUP(F404,class!A$1:B$460,2,FALSE)</f>
        <v>Shire District</v>
      </c>
      <c r="H404" s="3" t="str">
        <f>IFERROR(VLOOKUP(F404,classifications!A$3:C$335,3,FALSE),VLOOKUP(F404,classifications!I$2:K$28,3,FALSE))</f>
        <v>Urban with Significant Rural</v>
      </c>
      <c r="I404" s="124">
        <v>0</v>
      </c>
      <c r="J404" s="124">
        <v>6732</v>
      </c>
      <c r="K404" s="124">
        <v>0</v>
      </c>
      <c r="L404" s="124">
        <v>45919.642110762798</v>
      </c>
      <c r="M404" s="124">
        <v>52651.642110762798</v>
      </c>
      <c r="N404" s="124"/>
      <c r="O404" s="124"/>
    </row>
    <row r="405" spans="2:15" x14ac:dyDescent="0.25">
      <c r="B405" s="129" t="s">
        <v>1153</v>
      </c>
      <c r="C405" s="129" t="s">
        <v>1155</v>
      </c>
      <c r="D405" s="287"/>
      <c r="E405" s="129" t="s">
        <v>1156</v>
      </c>
      <c r="F405" s="129" t="s">
        <v>1156</v>
      </c>
      <c r="G405" s="3" t="str">
        <f>VLOOKUP(F405,class!A$1:B$460,2,FALSE)</f>
        <v>Shire District</v>
      </c>
      <c r="H405" s="3" t="str">
        <f>IFERROR(VLOOKUP(F405,classifications!A$3:C$335,3,FALSE),VLOOKUP(F405,classifications!I$2:K$28,3,FALSE))</f>
        <v>Urban with Significant Rural</v>
      </c>
      <c r="I405" s="124">
        <v>17</v>
      </c>
      <c r="J405" s="124">
        <v>5864</v>
      </c>
      <c r="K405" s="124">
        <v>153</v>
      </c>
      <c r="L405" s="124">
        <v>39891</v>
      </c>
      <c r="M405" s="124">
        <v>45925</v>
      </c>
      <c r="N405" s="124"/>
      <c r="O405" s="124"/>
    </row>
    <row r="406" spans="2:15" x14ac:dyDescent="0.25">
      <c r="B406" s="129" t="s">
        <v>1157</v>
      </c>
      <c r="C406" s="129" t="s">
        <v>1159</v>
      </c>
      <c r="D406" s="287"/>
      <c r="E406" s="129" t="s">
        <v>1160</v>
      </c>
      <c r="F406" s="129" t="s">
        <v>1160</v>
      </c>
      <c r="G406" s="3" t="str">
        <f>VLOOKUP(F406,class!A$1:B$460,2,FALSE)</f>
        <v>Shire District</v>
      </c>
      <c r="H406" s="3" t="str">
        <f>IFERROR(VLOOKUP(F406,classifications!A$3:C$335,3,FALSE),VLOOKUP(F406,classifications!I$2:K$28,3,FALSE))</f>
        <v>Predominantly Urban</v>
      </c>
      <c r="I406" s="124">
        <v>4</v>
      </c>
      <c r="J406" s="124">
        <v>9873</v>
      </c>
      <c r="K406" s="124">
        <v>0</v>
      </c>
      <c r="L406" s="124">
        <v>46829.998432601882</v>
      </c>
      <c r="M406" s="124">
        <v>56706.998432601882</v>
      </c>
      <c r="N406" s="124"/>
      <c r="O406" s="124"/>
    </row>
    <row r="407" spans="2:15" x14ac:dyDescent="0.25">
      <c r="B407" s="129" t="s">
        <v>1161</v>
      </c>
      <c r="C407" s="129" t="s">
        <v>1163</v>
      </c>
      <c r="D407" s="287"/>
      <c r="E407" s="129" t="s">
        <v>1164</v>
      </c>
      <c r="F407" s="129" t="s">
        <v>1164</v>
      </c>
      <c r="G407" s="3" t="str">
        <f>VLOOKUP(F407,class!A$1:B$460,2,FALSE)</f>
        <v>Shire District</v>
      </c>
      <c r="H407" s="3" t="str">
        <f>IFERROR(VLOOKUP(F407,classifications!A$3:C$335,3,FALSE),VLOOKUP(F407,classifications!I$2:K$28,3,FALSE))</f>
        <v>Urban with Significant Rural</v>
      </c>
      <c r="I407" s="124">
        <v>3</v>
      </c>
      <c r="J407" s="124">
        <v>6657</v>
      </c>
      <c r="K407" s="124">
        <v>12</v>
      </c>
      <c r="L407" s="124">
        <v>40753</v>
      </c>
      <c r="M407" s="124">
        <v>47425</v>
      </c>
      <c r="N407" s="124"/>
      <c r="O407" s="124"/>
    </row>
    <row r="408" spans="2:15" x14ac:dyDescent="0.25">
      <c r="B408" s="129" t="s">
        <v>1165</v>
      </c>
      <c r="C408" s="129" t="s">
        <v>1167</v>
      </c>
      <c r="D408" s="287"/>
      <c r="E408" s="129" t="s">
        <v>1168</v>
      </c>
      <c r="F408" s="129" t="s">
        <v>1168</v>
      </c>
      <c r="G408" s="3" t="str">
        <f>VLOOKUP(F408,class!A$1:B$460,2,FALSE)</f>
        <v>Shire District</v>
      </c>
      <c r="H408" s="3" t="str">
        <f>IFERROR(VLOOKUP(F408,classifications!A$3:C$335,3,FALSE),VLOOKUP(F408,classifications!I$2:K$28,3,FALSE))</f>
        <v>Urban with Significant Rural</v>
      </c>
      <c r="I408" s="124">
        <v>0</v>
      </c>
      <c r="J408" s="124">
        <v>8182</v>
      </c>
      <c r="K408" s="124">
        <v>575</v>
      </c>
      <c r="L408" s="124">
        <v>53386</v>
      </c>
      <c r="M408" s="124">
        <v>62143</v>
      </c>
      <c r="N408" s="124"/>
      <c r="O408" s="124"/>
    </row>
    <row r="409" spans="2:15" x14ac:dyDescent="0.25">
      <c r="B409" s="129" t="s">
        <v>1169</v>
      </c>
      <c r="C409" s="129" t="s">
        <v>1171</v>
      </c>
      <c r="D409" s="287"/>
      <c r="E409" s="129" t="s">
        <v>1172</v>
      </c>
      <c r="F409" s="129" t="s">
        <v>1172</v>
      </c>
      <c r="G409" s="3" t="str">
        <f>VLOOKUP(F409,class!A$1:B$460,2,FALSE)</f>
        <v>Shire District</v>
      </c>
      <c r="H409" s="3" t="str">
        <f>IFERROR(VLOOKUP(F409,classifications!A$3:C$335,3,FALSE),VLOOKUP(F409,classifications!I$2:K$28,3,FALSE))</f>
        <v>Predominantly Rural</v>
      </c>
      <c r="I409" s="124">
        <v>2</v>
      </c>
      <c r="J409" s="124">
        <v>3855</v>
      </c>
      <c r="K409" s="124">
        <v>2</v>
      </c>
      <c r="L409" s="124">
        <v>40788</v>
      </c>
      <c r="M409" s="124">
        <v>44647</v>
      </c>
      <c r="N409" s="124"/>
      <c r="O409" s="124"/>
    </row>
    <row r="410" spans="2:15" x14ac:dyDescent="0.25">
      <c r="B410" s="129" t="s">
        <v>1173</v>
      </c>
      <c r="C410" s="129" t="s">
        <v>1175</v>
      </c>
      <c r="D410" s="287"/>
      <c r="E410" s="129" t="s">
        <v>1176</v>
      </c>
      <c r="F410" s="129" t="s">
        <v>1176</v>
      </c>
      <c r="G410" s="3" t="str">
        <f>VLOOKUP(F410,class!A$1:B$460,2,FALSE)</f>
        <v>Shire District</v>
      </c>
      <c r="H410" s="3" t="str">
        <f>IFERROR(VLOOKUP(F410,classifications!A$3:C$335,3,FALSE),VLOOKUP(F410,classifications!I$2:K$28,3,FALSE))</f>
        <v>Predominantly Urban</v>
      </c>
      <c r="I410" s="124">
        <v>4239</v>
      </c>
      <c r="J410" s="124">
        <v>1733</v>
      </c>
      <c r="K410" s="124">
        <v>0</v>
      </c>
      <c r="L410" s="124">
        <v>27284</v>
      </c>
      <c r="M410" s="124">
        <v>33256</v>
      </c>
      <c r="N410" s="124"/>
      <c r="O410" s="124"/>
    </row>
    <row r="411" spans="2:15" x14ac:dyDescent="0.25">
      <c r="I411" s="124"/>
      <c r="J411" s="124"/>
      <c r="K411" s="124"/>
      <c r="L411" s="124"/>
      <c r="M411" s="124"/>
      <c r="N411" s="124"/>
      <c r="O411" s="124"/>
    </row>
    <row r="412" spans="2:15" x14ac:dyDescent="0.25">
      <c r="B412" s="129"/>
      <c r="C412" s="129" t="s">
        <v>1177</v>
      </c>
      <c r="D412" s="287" t="s">
        <v>1178</v>
      </c>
      <c r="E412" s="129"/>
      <c r="F412" s="287" t="s">
        <v>1178</v>
      </c>
      <c r="G412" s="3" t="str">
        <f>VLOOKUP(F412,class!A$1:B$460,2,FALSE)</f>
        <v>Shire County</v>
      </c>
      <c r="H412" s="3" t="str">
        <f>IFERROR(VLOOKUP(F412,classifications!A$3:C$335,3,FALSE),VLOOKUP(F412,classifications!I$2:K$28,3,FALSE))</f>
        <v>Predominantly Rural</v>
      </c>
      <c r="I412" s="130">
        <v>19030</v>
      </c>
      <c r="J412" s="130">
        <v>30869</v>
      </c>
      <c r="K412" s="130">
        <v>162</v>
      </c>
      <c r="L412" s="130">
        <v>295518.16871464794</v>
      </c>
      <c r="M412" s="130">
        <v>345579.16871464794</v>
      </c>
      <c r="N412" s="124"/>
      <c r="O412" s="124"/>
    </row>
    <row r="413" spans="2:15" x14ac:dyDescent="0.25">
      <c r="B413" s="129" t="s">
        <v>1179</v>
      </c>
      <c r="C413" s="129" t="s">
        <v>1181</v>
      </c>
      <c r="D413" s="287"/>
      <c r="E413" s="129" t="s">
        <v>1182</v>
      </c>
      <c r="F413" s="129" t="s">
        <v>1182</v>
      </c>
      <c r="G413" s="3" t="str">
        <f>VLOOKUP(F413,class!A$1:B$460,2,FALSE)</f>
        <v>Shire District</v>
      </c>
      <c r="H413" s="3" t="str">
        <f>IFERROR(VLOOKUP(F413,classifications!A$3:C$335,3,FALSE),VLOOKUP(F413,classifications!I$2:K$28,3,FALSE))</f>
        <v>Predominantly Rural</v>
      </c>
      <c r="I413" s="124">
        <v>3433</v>
      </c>
      <c r="J413" s="124">
        <v>1958</v>
      </c>
      <c r="K413" s="124">
        <v>0</v>
      </c>
      <c r="L413" s="124">
        <v>35853.168714647945</v>
      </c>
      <c r="M413" s="124">
        <v>41244.168714647945</v>
      </c>
      <c r="N413" s="124"/>
      <c r="O413" s="124"/>
    </row>
    <row r="414" spans="2:15" x14ac:dyDescent="0.25">
      <c r="B414" s="129" t="s">
        <v>1183</v>
      </c>
      <c r="C414" s="129" t="s">
        <v>1185</v>
      </c>
      <c r="D414" s="287"/>
      <c r="E414" s="129" t="s">
        <v>1186</v>
      </c>
      <c r="F414" s="129" t="s">
        <v>1186</v>
      </c>
      <c r="G414" s="3" t="str">
        <f>VLOOKUP(F414,class!A$1:B$460,2,FALSE)</f>
        <v>Shire District</v>
      </c>
      <c r="H414" s="3" t="str">
        <f>IFERROR(VLOOKUP(F414,classifications!A$3:C$335,3,FALSE),VLOOKUP(F414,classifications!I$2:K$28,3,FALSE))</f>
        <v>Predominantly Rural</v>
      </c>
      <c r="I414" s="124">
        <v>3</v>
      </c>
      <c r="J414" s="124">
        <v>4240</v>
      </c>
      <c r="K414" s="124">
        <v>0</v>
      </c>
      <c r="L414" s="124">
        <v>25711</v>
      </c>
      <c r="M414" s="124">
        <v>29954</v>
      </c>
      <c r="N414" s="124"/>
      <c r="O414" s="124"/>
    </row>
    <row r="415" spans="2:15" x14ac:dyDescent="0.25">
      <c r="B415" s="129" t="s">
        <v>1187</v>
      </c>
      <c r="C415" s="129" t="s">
        <v>1189</v>
      </c>
      <c r="D415" s="287"/>
      <c r="E415" s="129" t="s">
        <v>1190</v>
      </c>
      <c r="F415" s="129" t="s">
        <v>1190</v>
      </c>
      <c r="G415" s="3" t="str">
        <f>VLOOKUP(F415,class!A$1:B$460,2,FALSE)</f>
        <v>Shire District</v>
      </c>
      <c r="H415" s="3" t="str">
        <f>IFERROR(VLOOKUP(F415,classifications!A$3:C$335,3,FALSE),VLOOKUP(F415,classifications!I$2:K$28,3,FALSE))</f>
        <v>Predominantly Urban</v>
      </c>
      <c r="I415" s="124">
        <v>7855</v>
      </c>
      <c r="J415" s="124">
        <v>5001</v>
      </c>
      <c r="K415" s="124">
        <v>160</v>
      </c>
      <c r="L415" s="124">
        <v>48417</v>
      </c>
      <c r="M415" s="124">
        <v>61433</v>
      </c>
      <c r="N415" s="124"/>
      <c r="O415" s="124"/>
    </row>
    <row r="416" spans="2:15" x14ac:dyDescent="0.25">
      <c r="B416" s="129" t="s">
        <v>1191</v>
      </c>
      <c r="C416" s="129" t="s">
        <v>1193</v>
      </c>
      <c r="D416" s="287"/>
      <c r="E416" s="129" t="s">
        <v>1194</v>
      </c>
      <c r="F416" s="129" t="s">
        <v>1194</v>
      </c>
      <c r="G416" s="3" t="str">
        <f>VLOOKUP(F416,class!A$1:B$460,2,FALSE)</f>
        <v>Shire District</v>
      </c>
      <c r="H416" s="3" t="str">
        <f>IFERROR(VLOOKUP(F416,classifications!A$3:C$335,3,FALSE),VLOOKUP(F416,classifications!I$2:K$28,3,FALSE))</f>
        <v>Predominantly Rural</v>
      </c>
      <c r="I416" s="124">
        <v>3272</v>
      </c>
      <c r="J416" s="124">
        <v>1700</v>
      </c>
      <c r="K416" s="124">
        <v>0</v>
      </c>
      <c r="L416" s="124">
        <v>40327</v>
      </c>
      <c r="M416" s="124">
        <v>45299</v>
      </c>
      <c r="N416" s="124"/>
      <c r="O416" s="124"/>
    </row>
    <row r="417" spans="2:15" x14ac:dyDescent="0.25">
      <c r="B417" s="129" t="s">
        <v>1195</v>
      </c>
      <c r="C417" s="129" t="s">
        <v>1197</v>
      </c>
      <c r="D417" s="287"/>
      <c r="E417" s="129" t="s">
        <v>1198</v>
      </c>
      <c r="F417" s="129" t="s">
        <v>1198</v>
      </c>
      <c r="G417" s="3" t="str">
        <f>VLOOKUP(F417,class!A$1:B$460,2,FALSE)</f>
        <v>Shire District</v>
      </c>
      <c r="H417" s="3" t="str">
        <f>IFERROR(VLOOKUP(F417,classifications!A$3:C$335,3,FALSE),VLOOKUP(F417,classifications!I$2:K$28,3,FALSE))</f>
        <v>Predominantly Rural</v>
      </c>
      <c r="I417" s="124">
        <v>16</v>
      </c>
      <c r="J417" s="124">
        <v>8043</v>
      </c>
      <c r="K417" s="124">
        <v>2</v>
      </c>
      <c r="L417" s="124">
        <v>41546</v>
      </c>
      <c r="M417" s="124">
        <v>49607</v>
      </c>
      <c r="N417" s="124"/>
      <c r="O417" s="124"/>
    </row>
    <row r="418" spans="2:15" x14ac:dyDescent="0.25">
      <c r="B418" s="129" t="s">
        <v>1199</v>
      </c>
      <c r="C418" s="129" t="s">
        <v>1201</v>
      </c>
      <c r="D418" s="287"/>
      <c r="E418" s="129" t="s">
        <v>1202</v>
      </c>
      <c r="F418" s="129" t="s">
        <v>1202</v>
      </c>
      <c r="G418" s="3" t="str">
        <f>VLOOKUP(F418,class!A$1:B$460,2,FALSE)</f>
        <v>Shire District</v>
      </c>
      <c r="H418" s="3" t="str">
        <f>IFERROR(VLOOKUP(F418,classifications!A$3:C$335,3,FALSE),VLOOKUP(F418,classifications!I$2:K$28,3,FALSE))</f>
        <v>Predominantly Rural</v>
      </c>
      <c r="I418" s="124">
        <v>5</v>
      </c>
      <c r="J418" s="124">
        <v>6742</v>
      </c>
      <c r="K418" s="124">
        <v>0</v>
      </c>
      <c r="L418" s="124">
        <v>55103</v>
      </c>
      <c r="M418" s="124">
        <v>61850</v>
      </c>
      <c r="N418" s="124"/>
      <c r="O418" s="124"/>
    </row>
    <row r="419" spans="2:15" x14ac:dyDescent="0.25">
      <c r="B419" s="129" t="s">
        <v>1203</v>
      </c>
      <c r="C419" s="129" t="s">
        <v>1205</v>
      </c>
      <c r="D419" s="287"/>
      <c r="E419" s="129" t="s">
        <v>1206</v>
      </c>
      <c r="F419" s="129" t="s">
        <v>1206</v>
      </c>
      <c r="G419" s="3" t="str">
        <f>VLOOKUP(F419,class!A$1:B$460,2,FALSE)</f>
        <v>Shire District</v>
      </c>
      <c r="H419" s="3" t="str">
        <f>IFERROR(VLOOKUP(F419,classifications!A$3:C$335,3,FALSE),VLOOKUP(F419,classifications!I$2:K$28,3,FALSE))</f>
        <v>Urban with Significant Rural</v>
      </c>
      <c r="I419" s="124">
        <v>4446</v>
      </c>
      <c r="J419" s="124">
        <v>3185</v>
      </c>
      <c r="K419" s="124">
        <v>0</v>
      </c>
      <c r="L419" s="124">
        <v>48561</v>
      </c>
      <c r="M419" s="124">
        <v>56192</v>
      </c>
      <c r="N419" s="124"/>
      <c r="O419" s="124"/>
    </row>
    <row r="420" spans="2:15" x14ac:dyDescent="0.25">
      <c r="B420" s="129"/>
      <c r="C420" s="129"/>
      <c r="D420" s="287"/>
      <c r="E420" s="129"/>
      <c r="F420" s="129" t="s">
        <v>1989</v>
      </c>
      <c r="G420" s="3" t="str">
        <f>VLOOKUP(F420,class!A$1:B$460,2,FALSE)</f>
        <v>Shire District</v>
      </c>
      <c r="H420" s="3" t="str">
        <f>IFERROR(VLOOKUP(F420,classifications!A$3:C$335,3,FALSE),VLOOKUP(F420,classifications!I$2:K$28,3,FALSE))</f>
        <v>Predominantly Rural</v>
      </c>
      <c r="I420" s="124">
        <f>I419+I418</f>
        <v>4451</v>
      </c>
      <c r="J420" s="124">
        <f t="shared" ref="J420:M420" si="2">J419+J418</f>
        <v>9927</v>
      </c>
      <c r="K420" s="124">
        <f t="shared" si="2"/>
        <v>0</v>
      </c>
      <c r="L420" s="124">
        <f t="shared" si="2"/>
        <v>103664</v>
      </c>
      <c r="M420" s="124">
        <f t="shared" si="2"/>
        <v>118042</v>
      </c>
      <c r="N420" s="124"/>
      <c r="O420" s="124"/>
    </row>
    <row r="421" spans="2:15" x14ac:dyDescent="0.25">
      <c r="B421" s="129"/>
      <c r="C421" s="129"/>
      <c r="D421" s="287"/>
      <c r="E421" s="129"/>
      <c r="F421" s="129" t="s">
        <v>1988</v>
      </c>
      <c r="G421" s="3" t="str">
        <f>VLOOKUP(F421,class!A$1:B$460,2,FALSE)</f>
        <v>Shire District</v>
      </c>
      <c r="H421" s="3" t="str">
        <f>IFERROR(VLOOKUP(F421,classifications!A$3:C$335,3,FALSE),VLOOKUP(F421,classifications!I$2:K$28,3,FALSE))</f>
        <v>Predominantly Rural</v>
      </c>
      <c r="I421" s="124">
        <f>I417+I414</f>
        <v>19</v>
      </c>
      <c r="J421" s="124">
        <f t="shared" ref="J421:M421" si="3">J417+J414</f>
        <v>12283</v>
      </c>
      <c r="K421" s="124">
        <f t="shared" si="3"/>
        <v>2</v>
      </c>
      <c r="L421" s="124">
        <f t="shared" si="3"/>
        <v>67257</v>
      </c>
      <c r="M421" s="124">
        <f t="shared" si="3"/>
        <v>79561</v>
      </c>
      <c r="N421" s="124"/>
      <c r="O421" s="124"/>
    </row>
    <row r="422" spans="2:15" x14ac:dyDescent="0.25">
      <c r="I422" s="124"/>
      <c r="J422" s="124"/>
      <c r="K422" s="124"/>
      <c r="L422" s="124"/>
      <c r="M422" s="124"/>
      <c r="N422" s="124"/>
      <c r="O422" s="124"/>
    </row>
    <row r="423" spans="2:15" x14ac:dyDescent="0.25">
      <c r="B423" s="129"/>
      <c r="C423" s="129" t="s">
        <v>1207</v>
      </c>
      <c r="D423" s="287" t="s">
        <v>1208</v>
      </c>
      <c r="E423" s="129"/>
      <c r="F423" s="287" t="s">
        <v>1208</v>
      </c>
      <c r="G423" s="3" t="str">
        <f>VLOOKUP(F423,class!A$1:B$460,2,FALSE)</f>
        <v>Shire County</v>
      </c>
      <c r="H423" s="3" t="str">
        <f>IFERROR(VLOOKUP(F423,classifications!A$3:C$335,3,FALSE),VLOOKUP(F423,classifications!I$2:K$28,3,FALSE))</f>
        <v>Predominantly Urban</v>
      </c>
      <c r="I423" s="130">
        <v>19047</v>
      </c>
      <c r="J423" s="130">
        <v>37391</v>
      </c>
      <c r="K423" s="130">
        <v>987</v>
      </c>
      <c r="L423" s="130">
        <v>440176.53255561588</v>
      </c>
      <c r="M423" s="130">
        <v>497601.53255561582</v>
      </c>
      <c r="N423" s="124"/>
      <c r="O423" s="124"/>
    </row>
    <row r="424" spans="2:15" x14ac:dyDescent="0.25">
      <c r="B424" s="129" t="s">
        <v>1209</v>
      </c>
      <c r="C424" s="129" t="s">
        <v>1211</v>
      </c>
      <c r="D424" s="287"/>
      <c r="E424" s="129" t="s">
        <v>1212</v>
      </c>
      <c r="F424" s="129" t="s">
        <v>1212</v>
      </c>
      <c r="G424" s="3" t="str">
        <f>VLOOKUP(F424,class!A$1:B$460,2,FALSE)</f>
        <v>Shire District</v>
      </c>
      <c r="H424" s="3" t="str">
        <f>IFERROR(VLOOKUP(F424,classifications!A$3:C$335,3,FALSE),VLOOKUP(F424,classifications!I$2:K$28,3,FALSE))</f>
        <v>Predominantly Urban</v>
      </c>
      <c r="I424" s="124">
        <v>9</v>
      </c>
      <c r="J424" s="124">
        <v>5509</v>
      </c>
      <c r="K424" s="124">
        <v>23</v>
      </c>
      <c r="L424" s="124">
        <v>52301</v>
      </c>
      <c r="M424" s="124">
        <v>57842</v>
      </c>
      <c r="N424" s="124"/>
      <c r="O424" s="124"/>
    </row>
    <row r="425" spans="2:15" x14ac:dyDescent="0.25">
      <c r="B425" s="129" t="s">
        <v>1213</v>
      </c>
      <c r="C425" s="129" t="s">
        <v>1215</v>
      </c>
      <c r="D425" s="287"/>
      <c r="E425" s="129" t="s">
        <v>1216</v>
      </c>
      <c r="F425" s="129" t="s">
        <v>1216</v>
      </c>
      <c r="G425" s="3" t="str">
        <f>VLOOKUP(F425,class!A$1:B$460,2,FALSE)</f>
        <v>Shire District</v>
      </c>
      <c r="H425" s="3" t="str">
        <f>IFERROR(VLOOKUP(F425,classifications!A$3:C$335,3,FALSE),VLOOKUP(F425,classifications!I$2:K$28,3,FALSE))</f>
        <v>Predominantly Urban</v>
      </c>
      <c r="I425" s="124">
        <v>21</v>
      </c>
      <c r="J425" s="124">
        <v>2682</v>
      </c>
      <c r="K425" s="124">
        <v>0</v>
      </c>
      <c r="L425" s="124">
        <v>29863</v>
      </c>
      <c r="M425" s="124">
        <v>32566</v>
      </c>
      <c r="N425" s="124"/>
      <c r="O425" s="124"/>
    </row>
    <row r="426" spans="2:15" x14ac:dyDescent="0.25">
      <c r="B426" s="129" t="s">
        <v>1217</v>
      </c>
      <c r="C426" s="129" t="s">
        <v>1219</v>
      </c>
      <c r="D426" s="287"/>
      <c r="E426" s="129" t="s">
        <v>1220</v>
      </c>
      <c r="F426" s="129" t="s">
        <v>1220</v>
      </c>
      <c r="G426" s="3" t="str">
        <f>VLOOKUP(F426,class!A$1:B$460,2,FALSE)</f>
        <v>Shire District</v>
      </c>
      <c r="H426" s="3" t="str">
        <f>IFERROR(VLOOKUP(F426,classifications!A$3:C$335,3,FALSE),VLOOKUP(F426,classifications!I$2:K$28,3,FALSE))</f>
        <v>Predominantly Urban</v>
      </c>
      <c r="I426" s="124">
        <v>5206</v>
      </c>
      <c r="J426" s="124">
        <v>2262</v>
      </c>
      <c r="K426" s="124">
        <v>0</v>
      </c>
      <c r="L426" s="124">
        <v>51022</v>
      </c>
      <c r="M426" s="124">
        <v>58490</v>
      </c>
      <c r="N426" s="124"/>
      <c r="O426" s="124"/>
    </row>
    <row r="427" spans="2:15" x14ac:dyDescent="0.25">
      <c r="B427" s="129" t="s">
        <v>1221</v>
      </c>
      <c r="C427" s="129" t="s">
        <v>1223</v>
      </c>
      <c r="D427" s="287"/>
      <c r="E427" s="129" t="s">
        <v>1224</v>
      </c>
      <c r="F427" s="129" t="s">
        <v>1224</v>
      </c>
      <c r="G427" s="3" t="str">
        <f>VLOOKUP(F427,class!A$1:B$460,2,FALSE)</f>
        <v>Shire District</v>
      </c>
      <c r="H427" s="3" t="str">
        <f>IFERROR(VLOOKUP(F427,classifications!A$3:C$335,3,FALSE),VLOOKUP(F427,classifications!I$2:K$28,3,FALSE))</f>
        <v>Urban with Significant Rural</v>
      </c>
      <c r="I427" s="124">
        <v>41</v>
      </c>
      <c r="J427" s="124">
        <v>4420</v>
      </c>
      <c r="K427" s="124">
        <v>9</v>
      </c>
      <c r="L427" s="124">
        <v>34302</v>
      </c>
      <c r="M427" s="124">
        <v>38772</v>
      </c>
      <c r="N427" s="124"/>
      <c r="O427" s="124"/>
    </row>
    <row r="428" spans="2:15" x14ac:dyDescent="0.25">
      <c r="B428" s="129" t="s">
        <v>1225</v>
      </c>
      <c r="C428" s="129" t="s">
        <v>1227</v>
      </c>
      <c r="D428" s="287"/>
      <c r="E428" s="129" t="s">
        <v>1228</v>
      </c>
      <c r="F428" s="129" t="s">
        <v>1228</v>
      </c>
      <c r="G428" s="3" t="str">
        <f>VLOOKUP(F428,class!A$1:B$460,2,FALSE)</f>
        <v>Shire District</v>
      </c>
      <c r="H428" s="3" t="str">
        <f>IFERROR(VLOOKUP(F428,classifications!A$3:C$335,3,FALSE),VLOOKUP(F428,classifications!I$2:K$28,3,FALSE))</f>
        <v>Predominantly Urban</v>
      </c>
      <c r="I428" s="124">
        <v>10</v>
      </c>
      <c r="J428" s="124">
        <v>7106</v>
      </c>
      <c r="K428" s="124">
        <v>0</v>
      </c>
      <c r="L428" s="124">
        <v>53850</v>
      </c>
      <c r="M428" s="124">
        <v>60966</v>
      </c>
      <c r="N428" s="124"/>
      <c r="O428" s="124"/>
    </row>
    <row r="429" spans="2:15" x14ac:dyDescent="0.25">
      <c r="B429" s="129" t="s">
        <v>1229</v>
      </c>
      <c r="C429" s="129" t="s">
        <v>1231</v>
      </c>
      <c r="D429" s="287"/>
      <c r="E429" s="129" t="s">
        <v>1232</v>
      </c>
      <c r="F429" s="129" t="s">
        <v>1232</v>
      </c>
      <c r="G429" s="3" t="str">
        <f>VLOOKUP(F429,class!A$1:B$460,2,FALSE)</f>
        <v>Shire District</v>
      </c>
      <c r="H429" s="3" t="str">
        <f>IFERROR(VLOOKUP(F429,classifications!A$3:C$335,3,FALSE),VLOOKUP(F429,classifications!I$2:K$28,3,FALSE))</f>
        <v>Predominantly Urban</v>
      </c>
      <c r="I429" s="124">
        <v>3012</v>
      </c>
      <c r="J429" s="124">
        <v>2078</v>
      </c>
      <c r="K429" s="124">
        <v>118</v>
      </c>
      <c r="L429" s="124">
        <v>31339.532555615842</v>
      </c>
      <c r="M429" s="124">
        <v>36547.532555615842</v>
      </c>
      <c r="N429" s="124"/>
      <c r="O429" s="124"/>
    </row>
    <row r="430" spans="2:15" x14ac:dyDescent="0.25">
      <c r="B430" s="129" t="s">
        <v>1233</v>
      </c>
      <c r="C430" s="129" t="s">
        <v>1235</v>
      </c>
      <c r="D430" s="287"/>
      <c r="E430" s="129" t="s">
        <v>1236</v>
      </c>
      <c r="F430" s="129" t="s">
        <v>1236</v>
      </c>
      <c r="G430" s="3" t="str">
        <f>VLOOKUP(F430,class!A$1:B$460,2,FALSE)</f>
        <v>Shire District</v>
      </c>
      <c r="H430" s="3" t="str">
        <f>IFERROR(VLOOKUP(F430,classifications!A$3:C$335,3,FALSE),VLOOKUP(F430,classifications!I$2:K$28,3,FALSE))</f>
        <v>Predominantly Urban</v>
      </c>
      <c r="I430" s="124">
        <v>0</v>
      </c>
      <c r="J430" s="124">
        <v>5387</v>
      </c>
      <c r="K430" s="124">
        <v>180</v>
      </c>
      <c r="L430" s="124">
        <v>37299</v>
      </c>
      <c r="M430" s="124">
        <v>42866</v>
      </c>
      <c r="N430" s="124"/>
      <c r="O430" s="124"/>
    </row>
    <row r="431" spans="2:15" x14ac:dyDescent="0.25">
      <c r="B431" s="129" t="s">
        <v>1237</v>
      </c>
      <c r="C431" s="129" t="s">
        <v>1239</v>
      </c>
      <c r="D431" s="287"/>
      <c r="E431" s="129" t="s">
        <v>1240</v>
      </c>
      <c r="F431" s="129" t="s">
        <v>1240</v>
      </c>
      <c r="G431" s="3" t="str">
        <f>VLOOKUP(F431,class!A$1:B$460,2,FALSE)</f>
        <v>Shire District</v>
      </c>
      <c r="H431" s="3" t="str">
        <f>IFERROR(VLOOKUP(F431,classifications!A$3:C$335,3,FALSE),VLOOKUP(F431,classifications!I$2:K$28,3,FALSE))</f>
        <v>Predominantly Urban</v>
      </c>
      <c r="I431" s="124">
        <v>6</v>
      </c>
      <c r="J431" s="124">
        <v>3491</v>
      </c>
      <c r="K431" s="124">
        <v>460</v>
      </c>
      <c r="L431" s="124">
        <v>32478</v>
      </c>
      <c r="M431" s="124">
        <v>36435</v>
      </c>
      <c r="N431" s="124"/>
      <c r="O431" s="124"/>
    </row>
    <row r="432" spans="2:15" x14ac:dyDescent="0.25">
      <c r="B432" s="129" t="s">
        <v>1241</v>
      </c>
      <c r="C432" s="129" t="s">
        <v>1243</v>
      </c>
      <c r="D432" s="287"/>
      <c r="E432" s="129" t="s">
        <v>1244</v>
      </c>
      <c r="F432" s="129" t="s">
        <v>1244</v>
      </c>
      <c r="G432" s="3" t="str">
        <f>VLOOKUP(F432,class!A$1:B$460,2,FALSE)</f>
        <v>Shire District</v>
      </c>
      <c r="H432" s="3" t="str">
        <f>IFERROR(VLOOKUP(F432,classifications!A$3:C$335,3,FALSE),VLOOKUP(F432,classifications!I$2:K$28,3,FALSE))</f>
        <v>Urban with Significant Rural</v>
      </c>
      <c r="I432" s="124">
        <v>2595</v>
      </c>
      <c r="J432" s="124">
        <v>1313</v>
      </c>
      <c r="K432" s="124">
        <v>167</v>
      </c>
      <c r="L432" s="124">
        <v>32453</v>
      </c>
      <c r="M432" s="124">
        <v>36528</v>
      </c>
      <c r="N432" s="124"/>
      <c r="O432" s="124"/>
    </row>
    <row r="433" spans="2:15" x14ac:dyDescent="0.25">
      <c r="B433" s="129" t="s">
        <v>1245</v>
      </c>
      <c r="C433" s="129" t="s">
        <v>1247</v>
      </c>
      <c r="D433" s="287"/>
      <c r="E433" s="129" t="s">
        <v>1248</v>
      </c>
      <c r="F433" s="129" t="s">
        <v>1248</v>
      </c>
      <c r="G433" s="3" t="str">
        <f>VLOOKUP(F433,class!A$1:B$460,2,FALSE)</f>
        <v>Shire District</v>
      </c>
      <c r="H433" s="3" t="str">
        <f>IFERROR(VLOOKUP(F433,classifications!A$3:C$335,3,FALSE),VLOOKUP(F433,classifications!I$2:K$28,3,FALSE))</f>
        <v>Predominantly Rural</v>
      </c>
      <c r="I433" s="124">
        <v>4783</v>
      </c>
      <c r="J433" s="124">
        <v>1496</v>
      </c>
      <c r="K433" s="124">
        <v>30</v>
      </c>
      <c r="L433" s="124">
        <v>47443</v>
      </c>
      <c r="M433" s="124">
        <v>53752</v>
      </c>
      <c r="N433" s="124"/>
      <c r="O433" s="124"/>
    </row>
    <row r="434" spans="2:15" x14ac:dyDescent="0.25">
      <c r="B434" s="129" t="s">
        <v>1249</v>
      </c>
      <c r="C434" s="129" t="s">
        <v>1251</v>
      </c>
      <c r="D434" s="287"/>
      <c r="E434" s="129" t="s">
        <v>1252</v>
      </c>
      <c r="F434" s="129" t="s">
        <v>1252</v>
      </c>
      <c r="G434" s="3" t="str">
        <f>VLOOKUP(F434,class!A$1:B$460,2,FALSE)</f>
        <v>Shire District</v>
      </c>
      <c r="H434" s="3" t="str">
        <f>IFERROR(VLOOKUP(F434,classifications!A$3:C$335,3,FALSE),VLOOKUP(F434,classifications!I$2:K$28,3,FALSE))</f>
        <v>Predominantly Urban</v>
      </c>
      <c r="I434" s="124">
        <v>3364</v>
      </c>
      <c r="J434" s="124">
        <v>1647</v>
      </c>
      <c r="K434" s="124">
        <v>0</v>
      </c>
      <c r="L434" s="124">
        <v>37826</v>
      </c>
      <c r="M434" s="124">
        <v>42837</v>
      </c>
      <c r="N434" s="124"/>
      <c r="O434" s="124"/>
    </row>
    <row r="435" spans="2:15" x14ac:dyDescent="0.25">
      <c r="I435" s="124"/>
      <c r="J435" s="124"/>
      <c r="K435" s="124"/>
      <c r="L435" s="124"/>
      <c r="M435" s="124"/>
      <c r="N435" s="124"/>
      <c r="O435" s="124"/>
    </row>
    <row r="436" spans="2:15" x14ac:dyDescent="0.25">
      <c r="B436" s="129"/>
      <c r="C436" s="129" t="s">
        <v>1253</v>
      </c>
      <c r="D436" s="287" t="s">
        <v>1254</v>
      </c>
      <c r="E436" s="129"/>
      <c r="F436" s="287" t="s">
        <v>1254</v>
      </c>
      <c r="G436" s="3" t="str">
        <f>VLOOKUP(F436,class!A$1:B$460,2,FALSE)</f>
        <v>Shire County</v>
      </c>
      <c r="H436" s="3" t="str">
        <f>IFERROR(VLOOKUP(F436,classifications!A$3:C$335,3,FALSE),VLOOKUP(F436,classifications!I$2:K$28,3,FALSE))</f>
        <v>Urban with Significant Rural</v>
      </c>
      <c r="I436" s="130">
        <v>17679</v>
      </c>
      <c r="J436" s="130">
        <v>17782</v>
      </c>
      <c r="K436" s="130">
        <v>121</v>
      </c>
      <c r="L436" s="130">
        <v>223718</v>
      </c>
      <c r="M436" s="130">
        <v>259300</v>
      </c>
      <c r="N436" s="124"/>
      <c r="O436" s="124"/>
    </row>
    <row r="437" spans="2:15" x14ac:dyDescent="0.25">
      <c r="B437" s="129" t="s">
        <v>1255</v>
      </c>
      <c r="C437" s="129" t="s">
        <v>1257</v>
      </c>
      <c r="D437" s="287"/>
      <c r="E437" s="129" t="s">
        <v>1258</v>
      </c>
      <c r="F437" s="129" t="s">
        <v>1258</v>
      </c>
      <c r="G437" s="3" t="str">
        <f>VLOOKUP(F437,class!A$1:B$460,2,FALSE)</f>
        <v>Shire District</v>
      </c>
      <c r="H437" s="3" t="str">
        <f>IFERROR(VLOOKUP(F437,classifications!A$3:C$335,3,FALSE),VLOOKUP(F437,classifications!I$2:K$28,3,FALSE))</f>
        <v>Predominantly Rural</v>
      </c>
      <c r="I437" s="124">
        <v>2658</v>
      </c>
      <c r="J437" s="124">
        <v>1144</v>
      </c>
      <c r="K437" s="124">
        <v>0</v>
      </c>
      <c r="L437" s="124">
        <v>24704</v>
      </c>
      <c r="M437" s="124">
        <v>28506</v>
      </c>
      <c r="N437" s="124"/>
      <c r="O437" s="124"/>
    </row>
    <row r="438" spans="2:15" x14ac:dyDescent="0.25">
      <c r="B438" s="129" t="s">
        <v>1259</v>
      </c>
      <c r="C438" s="129" t="s">
        <v>1261</v>
      </c>
      <c r="D438" s="287"/>
      <c r="E438" s="129" t="s">
        <v>1262</v>
      </c>
      <c r="F438" s="129" t="s">
        <v>1262</v>
      </c>
      <c r="G438" s="3" t="str">
        <f>VLOOKUP(F438,class!A$1:B$460,2,FALSE)</f>
        <v>Shire District</v>
      </c>
      <c r="H438" s="3" t="str">
        <f>IFERROR(VLOOKUP(F438,classifications!A$3:C$335,3,FALSE),VLOOKUP(F438,classifications!I$2:K$28,3,FALSE))</f>
        <v>Predominantly Urban</v>
      </c>
      <c r="I438" s="124">
        <v>5715</v>
      </c>
      <c r="J438" s="124">
        <v>2723</v>
      </c>
      <c r="K438" s="124">
        <v>0</v>
      </c>
      <c r="L438" s="124">
        <v>48759</v>
      </c>
      <c r="M438" s="124">
        <v>57197</v>
      </c>
      <c r="N438" s="124"/>
      <c r="O438" s="124"/>
    </row>
    <row r="439" spans="2:15" x14ac:dyDescent="0.25">
      <c r="B439" s="129" t="s">
        <v>1263</v>
      </c>
      <c r="C439" s="129" t="s">
        <v>1265</v>
      </c>
      <c r="D439" s="287"/>
      <c r="E439" s="129" t="s">
        <v>1266</v>
      </c>
      <c r="F439" s="129" t="s">
        <v>1266</v>
      </c>
      <c r="G439" s="3" t="str">
        <f>VLOOKUP(F439,class!A$1:B$460,2,FALSE)</f>
        <v>Shire District</v>
      </c>
      <c r="H439" s="3" t="str">
        <f>IFERROR(VLOOKUP(F439,classifications!A$3:C$335,3,FALSE),VLOOKUP(F439,classifications!I$2:K$28,3,FALSE))</f>
        <v>Predominantly Urban</v>
      </c>
      <c r="I439" s="124">
        <v>3812</v>
      </c>
      <c r="J439" s="124">
        <v>2634</v>
      </c>
      <c r="K439" s="124">
        <v>0</v>
      </c>
      <c r="L439" s="124">
        <v>40667</v>
      </c>
      <c r="M439" s="124">
        <v>47113</v>
      </c>
      <c r="N439" s="124"/>
      <c r="O439" s="124"/>
    </row>
    <row r="440" spans="2:15" x14ac:dyDescent="0.25">
      <c r="B440" s="129" t="s">
        <v>1267</v>
      </c>
      <c r="C440" s="129" t="s">
        <v>1269</v>
      </c>
      <c r="D440" s="287"/>
      <c r="E440" s="129" t="s">
        <v>1270</v>
      </c>
      <c r="F440" s="129" t="s">
        <v>1270</v>
      </c>
      <c r="G440" s="3" t="str">
        <f>VLOOKUP(F440,class!A$1:B$460,2,FALSE)</f>
        <v>Shire District</v>
      </c>
      <c r="H440" s="3" t="str">
        <f>IFERROR(VLOOKUP(F440,classifications!A$3:C$335,3,FALSE),VLOOKUP(F440,classifications!I$2:K$28,3,FALSE))</f>
        <v>Predominantly Rural</v>
      </c>
      <c r="I440" s="124">
        <v>4</v>
      </c>
      <c r="J440" s="124">
        <v>7698</v>
      </c>
      <c r="K440" s="124">
        <v>121</v>
      </c>
      <c r="L440" s="124">
        <v>53540</v>
      </c>
      <c r="M440" s="124">
        <v>61363</v>
      </c>
      <c r="N440" s="124"/>
      <c r="O440" s="124"/>
    </row>
    <row r="441" spans="2:15" x14ac:dyDescent="0.25">
      <c r="B441" s="129" t="s">
        <v>1271</v>
      </c>
      <c r="C441" s="129" t="s">
        <v>1273</v>
      </c>
      <c r="D441" s="287"/>
      <c r="E441" s="129" t="s">
        <v>1274</v>
      </c>
      <c r="F441" s="129" t="s">
        <v>1274</v>
      </c>
      <c r="G441" s="3" t="str">
        <f>VLOOKUP(F441,class!A$1:B$460,2,FALSE)</f>
        <v>Shire District</v>
      </c>
      <c r="H441" s="3" t="str">
        <f>IFERROR(VLOOKUP(F441,classifications!A$3:C$335,3,FALSE),VLOOKUP(F441,classifications!I$2:K$28,3,FALSE))</f>
        <v>Predominantly Urban</v>
      </c>
      <c r="I441" s="124">
        <v>5490</v>
      </c>
      <c r="J441" s="124">
        <v>3583</v>
      </c>
      <c r="K441" s="124">
        <v>0</v>
      </c>
      <c r="L441" s="124">
        <v>56048</v>
      </c>
      <c r="M441" s="124">
        <v>65121</v>
      </c>
      <c r="N441" s="124"/>
      <c r="O441" s="124"/>
    </row>
    <row r="442" spans="2:15" x14ac:dyDescent="0.25">
      <c r="I442" s="124"/>
      <c r="J442" s="124"/>
      <c r="K442" s="124"/>
      <c r="L442" s="124"/>
      <c r="M442" s="124"/>
      <c r="N442" s="124"/>
      <c r="O442" s="124"/>
    </row>
    <row r="443" spans="2:15" x14ac:dyDescent="0.25">
      <c r="B443" s="129"/>
      <c r="C443" s="129" t="s">
        <v>1275</v>
      </c>
      <c r="D443" s="287" t="s">
        <v>1276</v>
      </c>
      <c r="E443" s="129"/>
      <c r="F443" s="287" t="s">
        <v>1276</v>
      </c>
      <c r="G443" s="3" t="str">
        <f>VLOOKUP(F443,class!A$1:B$460,2,FALSE)</f>
        <v>Shire County</v>
      </c>
      <c r="H443" s="3" t="str">
        <f>IFERROR(VLOOKUP(F443,classifications!A$3:C$335,3,FALSE),VLOOKUP(F443,classifications!I$2:K$28,3,FALSE))</f>
        <v>Predominantly Urban</v>
      </c>
      <c r="I443" s="130">
        <v>14042</v>
      </c>
      <c r="J443" s="130">
        <v>34091</v>
      </c>
      <c r="K443" s="130">
        <v>1609</v>
      </c>
      <c r="L443" s="130">
        <v>336517</v>
      </c>
      <c r="M443" s="130">
        <v>386259</v>
      </c>
      <c r="N443" s="124"/>
      <c r="O443" s="124"/>
    </row>
    <row r="444" spans="2:15" x14ac:dyDescent="0.25">
      <c r="B444" s="129" t="s">
        <v>1277</v>
      </c>
      <c r="C444" s="129" t="s">
        <v>1279</v>
      </c>
      <c r="D444" s="287"/>
      <c r="E444" s="129" t="s">
        <v>1280</v>
      </c>
      <c r="F444" s="129" t="s">
        <v>1280</v>
      </c>
      <c r="G444" s="3" t="str">
        <f>VLOOKUP(F444,class!A$1:B$460,2,FALSE)</f>
        <v>Shire District</v>
      </c>
      <c r="H444" s="3" t="str">
        <f>IFERROR(VLOOKUP(F444,classifications!A$3:C$335,3,FALSE),VLOOKUP(F444,classifications!I$2:K$28,3,FALSE))</f>
        <v>Predominantly Urban</v>
      </c>
      <c r="I444" s="124">
        <v>2552</v>
      </c>
      <c r="J444" s="124">
        <v>1073</v>
      </c>
      <c r="K444" s="124">
        <v>0</v>
      </c>
      <c r="L444" s="124">
        <v>24883</v>
      </c>
      <c r="M444" s="124">
        <v>28508</v>
      </c>
      <c r="N444" s="124"/>
      <c r="O444" s="124"/>
    </row>
    <row r="445" spans="2:15" x14ac:dyDescent="0.25">
      <c r="B445" s="129" t="s">
        <v>1281</v>
      </c>
      <c r="C445" s="129" t="s">
        <v>1283</v>
      </c>
      <c r="D445" s="287"/>
      <c r="E445" s="129" t="s">
        <v>1284</v>
      </c>
      <c r="F445" s="129" t="s">
        <v>1284</v>
      </c>
      <c r="G445" s="3" t="str">
        <f>VLOOKUP(F445,class!A$1:B$460,2,FALSE)</f>
        <v>Shire District</v>
      </c>
      <c r="H445" s="3" t="str">
        <f>IFERROR(VLOOKUP(F445,classifications!A$3:C$335,3,FALSE),VLOOKUP(F445,classifications!I$2:K$28,3,FALSE))</f>
        <v>Predominantly Urban</v>
      </c>
      <c r="I445" s="124">
        <v>3381</v>
      </c>
      <c r="J445" s="124">
        <v>3534</v>
      </c>
      <c r="K445" s="124">
        <v>0</v>
      </c>
      <c r="L445" s="124">
        <v>68305</v>
      </c>
      <c r="M445" s="124">
        <v>75220</v>
      </c>
      <c r="N445" s="124"/>
      <c r="O445" s="124"/>
    </row>
    <row r="446" spans="2:15" x14ac:dyDescent="0.25">
      <c r="B446" s="129" t="s">
        <v>1285</v>
      </c>
      <c r="C446" s="129" t="s">
        <v>1287</v>
      </c>
      <c r="D446" s="287"/>
      <c r="E446" s="129" t="s">
        <v>1288</v>
      </c>
      <c r="F446" s="129" t="s">
        <v>1288</v>
      </c>
      <c r="G446" s="3" t="str">
        <f>VLOOKUP(F446,class!A$1:B$460,2,FALSE)</f>
        <v>Shire District</v>
      </c>
      <c r="H446" s="3" t="str">
        <f>IFERROR(VLOOKUP(F446,classifications!A$3:C$335,3,FALSE),VLOOKUP(F446,classifications!I$2:K$28,3,FALSE))</f>
        <v>Predominantly Rural</v>
      </c>
      <c r="I446" s="124">
        <v>92</v>
      </c>
      <c r="J446" s="124">
        <v>8167</v>
      </c>
      <c r="K446" s="124">
        <v>284</v>
      </c>
      <c r="L446" s="124">
        <v>49080</v>
      </c>
      <c r="M446" s="124">
        <v>57623</v>
      </c>
      <c r="N446" s="124"/>
      <c r="O446" s="124"/>
    </row>
    <row r="447" spans="2:15" x14ac:dyDescent="0.25">
      <c r="B447" s="129" t="s">
        <v>1289</v>
      </c>
      <c r="C447" s="129" t="s">
        <v>1291</v>
      </c>
      <c r="D447" s="287"/>
      <c r="E447" s="129" t="s">
        <v>1292</v>
      </c>
      <c r="F447" s="129" t="s">
        <v>1292</v>
      </c>
      <c r="G447" s="3" t="str">
        <f>VLOOKUP(F447,class!A$1:B$460,2,FALSE)</f>
        <v>Shire District</v>
      </c>
      <c r="H447" s="3" t="str">
        <f>IFERROR(VLOOKUP(F447,classifications!A$3:C$335,3,FALSE),VLOOKUP(F447,classifications!I$2:K$28,3,FALSE))</f>
        <v>Predominantly Urban</v>
      </c>
      <c r="I447" s="124">
        <v>7920</v>
      </c>
      <c r="J447" s="124">
        <v>2520</v>
      </c>
      <c r="K447" s="124">
        <v>0</v>
      </c>
      <c r="L447" s="124">
        <v>35719</v>
      </c>
      <c r="M447" s="124">
        <v>46159</v>
      </c>
      <c r="N447" s="124"/>
      <c r="O447" s="124"/>
    </row>
    <row r="448" spans="2:15" x14ac:dyDescent="0.25">
      <c r="B448" s="129" t="s">
        <v>1293</v>
      </c>
      <c r="C448" s="129" t="s">
        <v>1295</v>
      </c>
      <c r="D448" s="287"/>
      <c r="E448" s="129" t="s">
        <v>1296</v>
      </c>
      <c r="F448" s="129" t="s">
        <v>1296</v>
      </c>
      <c r="G448" s="3" t="str">
        <f>VLOOKUP(F448,class!A$1:B$460,2,FALSE)</f>
        <v>Shire District</v>
      </c>
      <c r="H448" s="3" t="str">
        <f>IFERROR(VLOOKUP(F448,classifications!A$3:C$335,3,FALSE),VLOOKUP(F448,classifications!I$2:K$28,3,FALSE))</f>
        <v>Predominantly Rural</v>
      </c>
      <c r="I448" s="124">
        <v>70</v>
      </c>
      <c r="J448" s="124">
        <v>7155</v>
      </c>
      <c r="K448" s="124">
        <v>15</v>
      </c>
      <c r="L448" s="124">
        <v>56233</v>
      </c>
      <c r="M448" s="124">
        <v>63473</v>
      </c>
      <c r="N448" s="124"/>
      <c r="O448" s="124"/>
    </row>
    <row r="449" spans="1:15" x14ac:dyDescent="0.25">
      <c r="B449" s="129" t="s">
        <v>1297</v>
      </c>
      <c r="C449" s="129" t="s">
        <v>1299</v>
      </c>
      <c r="D449" s="287"/>
      <c r="E449" s="129" t="s">
        <v>1300</v>
      </c>
      <c r="F449" s="129" t="s">
        <v>1300</v>
      </c>
      <c r="G449" s="3" t="str">
        <f>VLOOKUP(F449,class!A$1:B$460,2,FALSE)</f>
        <v>Shire District</v>
      </c>
      <c r="H449" s="3" t="str">
        <f>IFERROR(VLOOKUP(F449,classifications!A$3:C$335,3,FALSE),VLOOKUP(F449,classifications!I$2:K$28,3,FALSE))</f>
        <v>Predominantly Urban</v>
      </c>
      <c r="I449" s="124">
        <v>27</v>
      </c>
      <c r="J449" s="124">
        <v>6837</v>
      </c>
      <c r="K449" s="124">
        <v>1310</v>
      </c>
      <c r="L449" s="124">
        <v>56281</v>
      </c>
      <c r="M449" s="124">
        <v>64455</v>
      </c>
      <c r="N449" s="124"/>
      <c r="O449" s="124"/>
    </row>
    <row r="450" spans="1:15" x14ac:dyDescent="0.25">
      <c r="B450" s="129" t="s">
        <v>1301</v>
      </c>
      <c r="C450" s="129" t="s">
        <v>1303</v>
      </c>
      <c r="D450" s="287"/>
      <c r="E450" s="129" t="s">
        <v>1304</v>
      </c>
      <c r="F450" s="129" t="s">
        <v>1304</v>
      </c>
      <c r="G450" s="3" t="str">
        <f>VLOOKUP(F450,class!A$1:B$460,2,FALSE)</f>
        <v>Shire District</v>
      </c>
      <c r="H450" s="3" t="str">
        <f>IFERROR(VLOOKUP(F450,classifications!A$3:C$335,3,FALSE),VLOOKUP(F450,classifications!I$2:K$28,3,FALSE))</f>
        <v>Predominantly Urban</v>
      </c>
      <c r="I450" s="124">
        <v>0</v>
      </c>
      <c r="J450" s="124">
        <v>4805</v>
      </c>
      <c r="K450" s="124">
        <v>0</v>
      </c>
      <c r="L450" s="124">
        <v>46016</v>
      </c>
      <c r="M450" s="124">
        <v>50821</v>
      </c>
      <c r="N450" s="124"/>
      <c r="O450" s="124"/>
    </row>
    <row r="451" spans="1:15" x14ac:dyDescent="0.25">
      <c r="I451" s="124"/>
      <c r="J451" s="124"/>
      <c r="K451" s="124"/>
      <c r="L451" s="124"/>
      <c r="M451" s="124"/>
      <c r="N451" s="124"/>
      <c r="O451" s="124"/>
    </row>
    <row r="452" spans="1:15" x14ac:dyDescent="0.25">
      <c r="B452" s="129"/>
      <c r="C452" s="129" t="s">
        <v>1590</v>
      </c>
      <c r="D452" s="287" t="s">
        <v>1591</v>
      </c>
      <c r="E452" s="129"/>
      <c r="F452" s="129"/>
      <c r="I452" s="131"/>
      <c r="J452" s="131"/>
      <c r="K452" s="131"/>
      <c r="L452" s="131"/>
      <c r="M452" s="131"/>
      <c r="N452" s="124"/>
      <c r="O452" s="124"/>
    </row>
    <row r="453" spans="1:15" x14ac:dyDescent="0.25">
      <c r="B453" s="129" t="s">
        <v>1592</v>
      </c>
      <c r="C453" s="129" t="s">
        <v>1594</v>
      </c>
      <c r="D453" s="287"/>
      <c r="E453" s="129" t="s">
        <v>1595</v>
      </c>
      <c r="F453" s="129" t="s">
        <v>1595</v>
      </c>
      <c r="G453" s="129"/>
      <c r="H453" s="129"/>
      <c r="I453" s="131"/>
      <c r="J453" s="131"/>
      <c r="K453" s="131"/>
      <c r="L453" s="131"/>
      <c r="M453" s="131"/>
      <c r="N453" s="124"/>
      <c r="O453" s="124"/>
    </row>
    <row r="454" spans="1:15" x14ac:dyDescent="0.25">
      <c r="B454" s="129" t="s">
        <v>1596</v>
      </c>
      <c r="C454" s="129" t="s">
        <v>1598</v>
      </c>
      <c r="D454" s="287"/>
      <c r="E454" s="129" t="s">
        <v>1599</v>
      </c>
      <c r="F454" s="129" t="s">
        <v>1599</v>
      </c>
      <c r="G454" s="129"/>
      <c r="H454" s="129"/>
      <c r="I454" s="131"/>
      <c r="J454" s="131"/>
      <c r="K454" s="131"/>
      <c r="L454" s="131"/>
      <c r="M454" s="131"/>
      <c r="N454" s="124"/>
      <c r="O454" s="124"/>
    </row>
    <row r="455" spans="1:15" x14ac:dyDescent="0.25">
      <c r="B455" s="129" t="s">
        <v>1600</v>
      </c>
      <c r="C455" s="129" t="s">
        <v>1602</v>
      </c>
      <c r="D455" s="287"/>
      <c r="E455" s="129" t="s">
        <v>1603</v>
      </c>
      <c r="F455" s="129" t="s">
        <v>1603</v>
      </c>
      <c r="G455" s="129"/>
      <c r="H455" s="129"/>
      <c r="I455" s="131"/>
      <c r="J455" s="131"/>
      <c r="K455" s="131"/>
      <c r="L455" s="131"/>
      <c r="M455" s="131"/>
      <c r="N455" s="124"/>
      <c r="O455" s="124"/>
    </row>
    <row r="456" spans="1:15" x14ac:dyDescent="0.25">
      <c r="B456" s="129" t="s">
        <v>1604</v>
      </c>
      <c r="C456" s="129" t="s">
        <v>1606</v>
      </c>
      <c r="D456" s="287"/>
      <c r="E456" s="129" t="s">
        <v>1607</v>
      </c>
      <c r="F456" s="129" t="s">
        <v>1607</v>
      </c>
      <c r="G456" s="129"/>
      <c r="H456" s="129"/>
      <c r="I456" s="131"/>
      <c r="J456" s="131"/>
      <c r="K456" s="131"/>
      <c r="L456" s="131"/>
      <c r="M456" s="131"/>
      <c r="N456" s="124"/>
      <c r="O456" s="124"/>
    </row>
    <row r="457" spans="1:15" x14ac:dyDescent="0.25">
      <c r="I457" s="124"/>
      <c r="J457" s="124"/>
      <c r="K457" s="124"/>
      <c r="L457" s="124"/>
      <c r="M457" s="124"/>
      <c r="N457" s="124"/>
      <c r="O457" s="124"/>
    </row>
    <row r="458" spans="1:15" x14ac:dyDescent="0.25">
      <c r="B458" s="129"/>
      <c r="C458" s="129" t="s">
        <v>1305</v>
      </c>
      <c r="D458" s="287" t="s">
        <v>1306</v>
      </c>
      <c r="E458" s="129"/>
      <c r="F458" s="287" t="s">
        <v>1306</v>
      </c>
      <c r="G458" s="3" t="str">
        <f>VLOOKUP(F458,class!A$1:B$460,2,FALSE)</f>
        <v>Shire County</v>
      </c>
      <c r="H458" s="3" t="str">
        <f>IFERROR(VLOOKUP(F458,classifications!A$3:C$335,3,FALSE),VLOOKUP(F458,classifications!I$2:K$28,3,FALSE))</f>
        <v>Urban with Significant Rural</v>
      </c>
      <c r="I458" s="132">
        <v>5747</v>
      </c>
      <c r="J458" s="132">
        <v>34723</v>
      </c>
      <c r="K458" s="132">
        <v>64</v>
      </c>
      <c r="L458" s="132">
        <v>226053</v>
      </c>
      <c r="M458" s="134">
        <v>266587</v>
      </c>
      <c r="N458" s="124"/>
      <c r="O458" s="124"/>
    </row>
    <row r="459" spans="1:15" x14ac:dyDescent="0.25">
      <c r="B459" s="129" t="s">
        <v>1307</v>
      </c>
      <c r="C459" s="129" t="s">
        <v>1309</v>
      </c>
      <c r="D459" s="287"/>
      <c r="E459" s="129" t="s">
        <v>1310</v>
      </c>
      <c r="F459" s="129" t="s">
        <v>1310</v>
      </c>
      <c r="G459" s="3" t="str">
        <f>VLOOKUP(F459,class!A$1:B$460,2,FALSE)</f>
        <v>Shire District</v>
      </c>
      <c r="H459" s="3" t="str">
        <f>IFERROR(VLOOKUP(F459,classifications!A$3:C$335,3,FALSE),VLOOKUP(F459,classifications!I$2:K$28,3,FALSE))</f>
        <v>Predominantly Urban</v>
      </c>
      <c r="I459" s="124">
        <v>0</v>
      </c>
      <c r="J459" s="124">
        <v>4472</v>
      </c>
      <c r="K459" s="124">
        <v>10</v>
      </c>
      <c r="L459" s="124">
        <v>37162</v>
      </c>
      <c r="M459" s="124">
        <v>41644</v>
      </c>
      <c r="N459" s="124"/>
      <c r="O459" s="124"/>
    </row>
    <row r="460" spans="1:15" x14ac:dyDescent="0.25">
      <c r="B460" s="129" t="s">
        <v>1311</v>
      </c>
      <c r="C460" s="129" t="s">
        <v>1313</v>
      </c>
      <c r="D460" s="287"/>
      <c r="E460" s="129" t="s">
        <v>1314</v>
      </c>
      <c r="F460" s="129" t="s">
        <v>1314</v>
      </c>
      <c r="G460" s="3" t="str">
        <f>VLOOKUP(F460,class!A$1:B$460,2,FALSE)</f>
        <v>Shire District</v>
      </c>
      <c r="H460" s="3" t="str">
        <f>IFERROR(VLOOKUP(F460,classifications!A$3:C$335,3,FALSE),VLOOKUP(F460,classifications!I$2:K$28,3,FALSE))</f>
        <v>Predominantly Rural</v>
      </c>
      <c r="I460" s="124">
        <v>2</v>
      </c>
      <c r="J460" s="124">
        <v>4960</v>
      </c>
      <c r="K460" s="124">
        <v>6</v>
      </c>
      <c r="L460" s="124">
        <v>31286</v>
      </c>
      <c r="M460" s="124">
        <v>36254</v>
      </c>
      <c r="N460" s="124"/>
      <c r="O460" s="124"/>
    </row>
    <row r="461" spans="1:15" x14ac:dyDescent="0.25">
      <c r="B461" s="129" t="s">
        <v>1315</v>
      </c>
      <c r="C461" s="129" t="s">
        <v>1317</v>
      </c>
      <c r="D461" s="287"/>
      <c r="E461" s="129" t="s">
        <v>1318</v>
      </c>
      <c r="F461" s="129" t="s">
        <v>1318</v>
      </c>
      <c r="G461" s="3" t="str">
        <f>VLOOKUP(F461,class!A$1:B$460,2,FALSE)</f>
        <v>Shire District</v>
      </c>
      <c r="H461" s="3" t="str">
        <f>IFERROR(VLOOKUP(F461,classifications!A$3:C$335,3,FALSE),VLOOKUP(F461,classifications!I$2:K$28,3,FALSE))</f>
        <v>Predominantly Urban</v>
      </c>
      <c r="I461" s="124">
        <v>5720</v>
      </c>
      <c r="J461" s="124">
        <v>2152</v>
      </c>
      <c r="K461" s="124">
        <v>6</v>
      </c>
      <c r="L461" s="124">
        <v>29320</v>
      </c>
      <c r="M461" s="124">
        <v>37198</v>
      </c>
      <c r="N461" s="124"/>
      <c r="O461" s="124"/>
    </row>
    <row r="462" spans="1:15" x14ac:dyDescent="0.25">
      <c r="B462" s="129" t="s">
        <v>1319</v>
      </c>
      <c r="C462" s="129" t="s">
        <v>1321</v>
      </c>
      <c r="D462" s="287"/>
      <c r="E462" s="129" t="s">
        <v>1322</v>
      </c>
      <c r="F462" s="129" t="s">
        <v>1322</v>
      </c>
      <c r="G462" s="3" t="str">
        <f>VLOOKUP(F462,class!A$1:B$460,2,FALSE)</f>
        <v>Shire District</v>
      </c>
      <c r="H462" s="3" t="str">
        <f>IFERROR(VLOOKUP(F462,classifications!A$3:C$335,3,FALSE),VLOOKUP(F462,classifications!I$2:K$28,3,FALSE))</f>
        <v>Predominantly Urban</v>
      </c>
      <c r="I462" s="124">
        <v>9</v>
      </c>
      <c r="J462" s="124">
        <v>7674</v>
      </c>
      <c r="K462" s="124">
        <v>9</v>
      </c>
      <c r="L462" s="124">
        <v>38345</v>
      </c>
      <c r="M462" s="124">
        <v>46037</v>
      </c>
      <c r="N462" s="124"/>
      <c r="O462" s="124"/>
    </row>
    <row r="463" spans="1:15" x14ac:dyDescent="0.25">
      <c r="B463" s="129" t="s">
        <v>1323</v>
      </c>
      <c r="C463" s="129" t="s">
        <v>1325</v>
      </c>
      <c r="D463" s="287"/>
      <c r="E463" s="129" t="s">
        <v>1326</v>
      </c>
      <c r="F463" s="129" t="s">
        <v>1326</v>
      </c>
      <c r="G463" s="3" t="str">
        <f>VLOOKUP(F463,class!A$1:B$460,2,FALSE)</f>
        <v>Shire District</v>
      </c>
      <c r="H463" s="3" t="str">
        <f>IFERROR(VLOOKUP(F463,classifications!A$3:C$335,3,FALSE),VLOOKUP(F463,classifications!I$2:K$28,3,FALSE))</f>
        <v>Predominantly Rural</v>
      </c>
      <c r="I463" s="124">
        <v>5</v>
      </c>
      <c r="J463" s="124">
        <v>8781</v>
      </c>
      <c r="K463" s="124">
        <v>30</v>
      </c>
      <c r="L463" s="124">
        <v>49571</v>
      </c>
      <c r="M463" s="124">
        <v>58387</v>
      </c>
      <c r="N463" s="124"/>
      <c r="O463" s="124"/>
    </row>
    <row r="464" spans="1:15" ht="13.8" thickBot="1" x14ac:dyDescent="0.3">
      <c r="A464" s="15"/>
      <c r="B464" s="288" t="s">
        <v>1327</v>
      </c>
      <c r="C464" s="288" t="s">
        <v>1329</v>
      </c>
      <c r="D464" s="289"/>
      <c r="E464" s="288" t="s">
        <v>1330</v>
      </c>
      <c r="F464" s="288" t="s">
        <v>1330</v>
      </c>
      <c r="G464" s="3" t="str">
        <f>VLOOKUP(F464,class!A$1:B$460,2,FALSE)</f>
        <v>Shire District</v>
      </c>
      <c r="H464" s="3" t="str">
        <f>IFERROR(VLOOKUP(F464,classifications!A$3:C$335,3,FALSE),VLOOKUP(F464,classifications!I$2:K$28,3,FALSE))</f>
        <v>Urban with Significant Rural</v>
      </c>
      <c r="I464" s="137">
        <v>11</v>
      </c>
      <c r="J464" s="137">
        <v>6684</v>
      </c>
      <c r="K464" s="137">
        <v>3</v>
      </c>
      <c r="L464" s="137">
        <v>40369</v>
      </c>
      <c r="M464" s="137">
        <v>47067</v>
      </c>
      <c r="N464" s="124"/>
      <c r="O464" s="124"/>
    </row>
    <row r="465" spans="5:15" x14ac:dyDescent="0.25">
      <c r="I465" s="3"/>
      <c r="J465" s="3"/>
      <c r="K465" s="3"/>
      <c r="L465" s="3"/>
      <c r="M465" s="3"/>
      <c r="O465" s="124"/>
    </row>
    <row r="466" spans="5:15" ht="14.4" x14ac:dyDescent="0.3">
      <c r="E466" s="290" t="s">
        <v>1425</v>
      </c>
      <c r="F466" s="43"/>
      <c r="G466" s="43"/>
      <c r="H466" s="43"/>
      <c r="I466" s="43"/>
      <c r="J466" s="43"/>
      <c r="K466" s="43"/>
      <c r="L466" s="43"/>
      <c r="M466" s="43"/>
    </row>
    <row r="467" spans="5:15" ht="14.4" x14ac:dyDescent="0.3">
      <c r="E467" s="464" t="s">
        <v>1608</v>
      </c>
      <c r="F467" s="464"/>
      <c r="G467" s="464"/>
      <c r="H467" s="464"/>
      <c r="I467" s="464"/>
      <c r="J467" s="464"/>
      <c r="K467" s="464"/>
      <c r="L467" s="464"/>
      <c r="M467" s="464"/>
    </row>
    <row r="468" spans="5:15" ht="14.4" x14ac:dyDescent="0.3">
      <c r="E468" s="465" t="s">
        <v>1968</v>
      </c>
      <c r="F468" s="464"/>
      <c r="G468" s="464"/>
      <c r="H468" s="464"/>
      <c r="I468" s="464"/>
      <c r="J468" s="464"/>
      <c r="K468" s="464"/>
      <c r="L468" s="464"/>
      <c r="M468" s="464"/>
    </row>
    <row r="469" spans="5:15" ht="14.4" x14ac:dyDescent="0.3">
      <c r="E469" s="464" t="s">
        <v>1610</v>
      </c>
      <c r="F469" s="464"/>
      <c r="G469" s="464"/>
      <c r="H469" s="464"/>
      <c r="I469" s="464"/>
      <c r="J469" s="464"/>
      <c r="K469" s="464"/>
      <c r="L469" s="464"/>
      <c r="M469" s="464"/>
    </row>
    <row r="470" spans="5:15" ht="14.4" x14ac:dyDescent="0.3">
      <c r="E470" s="464" t="s">
        <v>1611</v>
      </c>
      <c r="F470" s="464"/>
      <c r="G470" s="464"/>
      <c r="H470" s="464"/>
      <c r="I470" s="464"/>
      <c r="J470" s="464"/>
      <c r="K470" s="464"/>
      <c r="L470" s="464"/>
      <c r="M470" s="464"/>
    </row>
    <row r="471" spans="5:15" ht="14.4" x14ac:dyDescent="0.3">
      <c r="E471" s="201"/>
      <c r="F471" s="201"/>
      <c r="G471" s="201"/>
      <c r="H471" s="201"/>
      <c r="I471" s="201"/>
      <c r="J471" s="201"/>
      <c r="K471" s="201"/>
      <c r="L471" s="201"/>
      <c r="M471" s="201"/>
    </row>
    <row r="472" spans="5:15" ht="14.4" x14ac:dyDescent="0.3">
      <c r="E472" s="464" t="s">
        <v>1612</v>
      </c>
      <c r="F472" s="464"/>
      <c r="G472" s="464"/>
      <c r="H472" s="464"/>
      <c r="I472" s="464"/>
      <c r="J472" s="464"/>
      <c r="K472" s="464"/>
      <c r="L472" s="464"/>
      <c r="M472" s="464"/>
      <c r="N472" s="461"/>
      <c r="O472" s="461"/>
    </row>
    <row r="473" spans="5:15" ht="14.4" x14ac:dyDescent="0.3">
      <c r="E473" s="465" t="s">
        <v>1969</v>
      </c>
      <c r="F473" s="464"/>
      <c r="G473" s="464"/>
      <c r="H473" s="464"/>
      <c r="I473" s="464"/>
      <c r="J473" s="464"/>
      <c r="K473" s="464"/>
      <c r="L473" s="464"/>
      <c r="M473" s="464"/>
      <c r="N473" s="461"/>
      <c r="O473" s="461"/>
    </row>
    <row r="474" spans="5:15" ht="14.4" x14ac:dyDescent="0.3">
      <c r="E474" s="465" t="s">
        <v>1970</v>
      </c>
      <c r="F474" s="464"/>
      <c r="G474" s="464"/>
      <c r="H474" s="464"/>
      <c r="I474" s="464"/>
      <c r="J474" s="464"/>
      <c r="K474" s="464"/>
      <c r="L474" s="464"/>
      <c r="M474" s="464"/>
      <c r="N474" s="461"/>
      <c r="O474" s="461"/>
    </row>
    <row r="475" spans="5:15" x14ac:dyDescent="0.25">
      <c r="E475" s="473" t="s">
        <v>1971</v>
      </c>
      <c r="F475" s="474"/>
      <c r="G475" s="474"/>
      <c r="H475" s="474"/>
      <c r="I475" s="474"/>
      <c r="J475" s="474"/>
      <c r="K475" s="474"/>
      <c r="L475" s="474"/>
      <c r="M475" s="474"/>
      <c r="N475" s="474"/>
    </row>
    <row r="476" spans="5:15" x14ac:dyDescent="0.25">
      <c r="E476" s="462" t="s">
        <v>1615</v>
      </c>
      <c r="F476" s="462"/>
      <c r="G476" s="462"/>
      <c r="H476" s="462"/>
      <c r="I476" s="462"/>
      <c r="J476" s="462"/>
      <c r="K476" s="462"/>
      <c r="L476" s="462"/>
      <c r="M476" s="462"/>
    </row>
    <row r="477" spans="5:15" x14ac:dyDescent="0.25">
      <c r="E477" s="462" t="s">
        <v>1616</v>
      </c>
      <c r="F477" s="462"/>
      <c r="G477" s="462"/>
      <c r="H477" s="462"/>
      <c r="I477" s="462"/>
      <c r="J477" s="462"/>
      <c r="K477" s="462"/>
      <c r="L477" s="462"/>
      <c r="M477" s="462"/>
    </row>
    <row r="478" spans="5:15" x14ac:dyDescent="0.25">
      <c r="E478" s="462" t="s">
        <v>1617</v>
      </c>
      <c r="F478" s="462"/>
      <c r="G478" s="462"/>
      <c r="H478" s="462"/>
      <c r="I478" s="462"/>
      <c r="J478" s="462"/>
      <c r="K478" s="462"/>
      <c r="L478" s="462"/>
      <c r="M478" s="462"/>
    </row>
    <row r="479" spans="5:15" x14ac:dyDescent="0.25">
      <c r="E479" s="462" t="s">
        <v>1618</v>
      </c>
      <c r="F479" s="462"/>
      <c r="G479" s="462"/>
      <c r="H479" s="462"/>
      <c r="I479" s="462"/>
      <c r="J479" s="462"/>
      <c r="K479" s="462"/>
      <c r="L479" s="462"/>
      <c r="M479" s="462"/>
    </row>
    <row r="480" spans="5:15" ht="15.6" x14ac:dyDescent="0.25">
      <c r="E480" s="291"/>
      <c r="F480" s="200"/>
      <c r="G480" s="200"/>
      <c r="H480" s="200"/>
      <c r="I480" s="200"/>
      <c r="J480" s="200"/>
      <c r="K480" s="200"/>
      <c r="L480" s="200"/>
      <c r="M480" s="200"/>
    </row>
    <row r="481" spans="4:257" x14ac:dyDescent="0.25">
      <c r="E481" s="199"/>
      <c r="F481" s="199"/>
      <c r="G481" s="199"/>
      <c r="H481" s="199"/>
      <c r="I481" s="199"/>
      <c r="J481" s="199"/>
      <c r="K481" s="199"/>
      <c r="L481" s="199"/>
      <c r="M481" s="199"/>
    </row>
    <row r="482" spans="4:257" x14ac:dyDescent="0.25">
      <c r="E482" s="292" t="s">
        <v>1619</v>
      </c>
      <c r="F482" s="140"/>
      <c r="G482" s="140"/>
      <c r="H482" s="140"/>
      <c r="I482" s="140"/>
      <c r="J482" s="140"/>
      <c r="K482" s="140"/>
      <c r="L482" s="140"/>
      <c r="M482" s="140"/>
    </row>
    <row r="483" spans="4:257" x14ac:dyDescent="0.25">
      <c r="E483" s="462" t="s">
        <v>1620</v>
      </c>
      <c r="F483" s="462"/>
      <c r="G483" s="462"/>
      <c r="H483" s="462"/>
      <c r="I483" s="462"/>
      <c r="J483" s="462"/>
      <c r="K483" s="462"/>
      <c r="L483" s="462"/>
      <c r="M483" s="462"/>
    </row>
    <row r="484" spans="4:257" x14ac:dyDescent="0.25">
      <c r="E484" s="462" t="s">
        <v>1621</v>
      </c>
      <c r="F484" s="462"/>
      <c r="G484" s="462"/>
      <c r="H484" s="462"/>
      <c r="I484" s="462"/>
      <c r="J484" s="462"/>
      <c r="K484" s="462"/>
      <c r="L484" s="462"/>
      <c r="M484" s="462"/>
    </row>
    <row r="485" spans="4:257" x14ac:dyDescent="0.25">
      <c r="E485" s="462" t="s">
        <v>1622</v>
      </c>
      <c r="F485" s="462"/>
      <c r="G485" s="462"/>
      <c r="H485" s="462"/>
      <c r="I485" s="462"/>
      <c r="J485" s="462"/>
      <c r="K485" s="462"/>
      <c r="L485" s="462"/>
      <c r="M485" s="462"/>
    </row>
    <row r="486" spans="4:257" x14ac:dyDescent="0.25">
      <c r="E486" s="462" t="s">
        <v>1623</v>
      </c>
      <c r="F486" s="462"/>
      <c r="G486" s="462"/>
      <c r="H486" s="462"/>
      <c r="I486" s="462"/>
      <c r="J486" s="462"/>
      <c r="K486" s="462"/>
      <c r="L486" s="462"/>
      <c r="M486" s="462"/>
    </row>
    <row r="487" spans="4:257" x14ac:dyDescent="0.25">
      <c r="E487" s="200"/>
      <c r="F487" s="200"/>
      <c r="G487" s="200"/>
      <c r="H487" s="200"/>
      <c r="I487" s="200"/>
      <c r="J487" s="200"/>
      <c r="K487" s="200"/>
      <c r="L487" s="200"/>
      <c r="M487" s="200"/>
    </row>
    <row r="488" spans="4:257" x14ac:dyDescent="0.25">
      <c r="E488" s="466" t="s">
        <v>1993</v>
      </c>
      <c r="F488" s="466"/>
      <c r="G488" s="466"/>
      <c r="H488" s="466"/>
      <c r="I488" s="466"/>
      <c r="J488" s="466"/>
      <c r="K488" s="466"/>
      <c r="L488" s="466"/>
      <c r="M488" s="466"/>
    </row>
    <row r="489" spans="4:257" x14ac:dyDescent="0.25">
      <c r="E489" s="466" t="s">
        <v>1994</v>
      </c>
      <c r="F489" s="466"/>
      <c r="G489" s="466"/>
      <c r="H489" s="466"/>
      <c r="I489" s="466"/>
      <c r="J489" s="466"/>
      <c r="K489" s="466"/>
      <c r="L489" s="466"/>
      <c r="M489" s="466"/>
    </row>
    <row r="490" spans="4:257" s="3" customFormat="1" ht="14.4" x14ac:dyDescent="0.3">
      <c r="D490" s="2"/>
      <c r="E490" s="327" t="s">
        <v>1973</v>
      </c>
      <c r="F490"/>
      <c r="G490"/>
      <c r="H490"/>
      <c r="I490"/>
      <c r="J490"/>
      <c r="K490"/>
      <c r="L490" s="199"/>
      <c r="M490" s="199"/>
      <c r="AG490" s="90"/>
      <c r="AH490" s="90"/>
      <c r="AI490" s="90"/>
      <c r="AJ490" s="90"/>
      <c r="AK490" s="90"/>
      <c r="AL490" s="90"/>
      <c r="AM490" s="90"/>
      <c r="AN490" s="90"/>
      <c r="AO490" s="90"/>
      <c r="AP490" s="90"/>
      <c r="AQ490" s="90"/>
      <c r="AR490" s="90"/>
      <c r="AS490" s="90"/>
      <c r="AT490" s="90"/>
      <c r="AU490" s="90"/>
      <c r="AV490" s="90"/>
      <c r="AW490" s="90"/>
      <c r="AX490" s="90"/>
      <c r="AY490" s="90"/>
      <c r="AZ490" s="90"/>
      <c r="BA490" s="90"/>
      <c r="BB490" s="90"/>
      <c r="BC490" s="90"/>
      <c r="BD490" s="90"/>
      <c r="BE490" s="90"/>
      <c r="BF490" s="90"/>
      <c r="BG490" s="90"/>
      <c r="BH490" s="90"/>
      <c r="BI490" s="90"/>
      <c r="BJ490" s="90"/>
      <c r="BK490" s="90"/>
      <c r="BL490" s="90"/>
      <c r="BM490" s="90"/>
      <c r="BN490" s="90"/>
      <c r="BO490" s="90"/>
      <c r="BP490" s="90"/>
      <c r="BQ490" s="90"/>
      <c r="BR490" s="90"/>
      <c r="BS490" s="90"/>
      <c r="BT490" s="90"/>
      <c r="BU490" s="90"/>
      <c r="BV490" s="90"/>
      <c r="BW490" s="90"/>
      <c r="BX490" s="90"/>
      <c r="BY490" s="90"/>
      <c r="BZ490" s="90"/>
      <c r="CA490" s="90"/>
      <c r="CB490" s="90"/>
      <c r="CC490" s="90"/>
      <c r="CD490" s="90"/>
      <c r="CE490" s="90"/>
      <c r="CF490" s="90"/>
      <c r="CG490" s="90"/>
      <c r="CH490" s="90"/>
      <c r="CI490" s="90"/>
      <c r="CJ490" s="90"/>
      <c r="CK490" s="90"/>
      <c r="CL490" s="90"/>
      <c r="CM490" s="90"/>
      <c r="CN490" s="90"/>
      <c r="CO490" s="90"/>
      <c r="CP490" s="90"/>
      <c r="CQ490" s="90"/>
      <c r="CR490" s="90"/>
      <c r="CS490" s="90"/>
      <c r="CT490" s="90"/>
      <c r="CU490" s="90"/>
      <c r="CV490" s="90"/>
      <c r="CW490" s="90"/>
      <c r="CX490" s="90"/>
      <c r="CY490" s="90"/>
      <c r="CZ490" s="90"/>
      <c r="DA490" s="90"/>
      <c r="DB490" s="90"/>
      <c r="DC490" s="90"/>
      <c r="DD490" s="90"/>
      <c r="DE490" s="90"/>
      <c r="DF490" s="90"/>
      <c r="DG490" s="90"/>
      <c r="DH490" s="90"/>
      <c r="DI490" s="90"/>
      <c r="DJ490" s="90"/>
      <c r="DK490" s="90"/>
      <c r="DL490" s="90"/>
      <c r="DM490" s="90"/>
      <c r="DN490" s="90"/>
      <c r="DO490" s="90"/>
      <c r="DP490" s="90"/>
      <c r="DQ490" s="90"/>
      <c r="DR490" s="90"/>
      <c r="DS490" s="90"/>
      <c r="DT490" s="90"/>
      <c r="DU490" s="90"/>
      <c r="DV490" s="90"/>
      <c r="DW490" s="90"/>
      <c r="DX490" s="90"/>
      <c r="DY490" s="90"/>
      <c r="DZ490" s="90"/>
      <c r="EA490" s="90"/>
      <c r="EB490" s="90"/>
      <c r="EC490" s="90"/>
      <c r="ED490" s="90"/>
      <c r="EE490" s="90"/>
      <c r="EF490" s="90"/>
      <c r="EG490" s="90"/>
      <c r="EH490" s="90"/>
      <c r="EI490" s="90"/>
      <c r="EJ490" s="90"/>
      <c r="EK490" s="90"/>
      <c r="EL490" s="90"/>
      <c r="EM490" s="90"/>
      <c r="EN490" s="90"/>
      <c r="EO490" s="90"/>
      <c r="EP490" s="90"/>
      <c r="EQ490" s="90"/>
      <c r="ER490" s="90"/>
      <c r="ES490" s="90"/>
      <c r="ET490" s="90"/>
      <c r="EU490" s="90"/>
      <c r="EV490" s="90"/>
      <c r="EW490" s="90"/>
      <c r="EX490" s="90"/>
      <c r="EY490" s="90"/>
      <c r="EZ490" s="90"/>
      <c r="FA490" s="90"/>
      <c r="FB490" s="90"/>
      <c r="FC490" s="90"/>
      <c r="FD490" s="90"/>
      <c r="FE490" s="90"/>
      <c r="FF490" s="90"/>
      <c r="FG490" s="90"/>
      <c r="FH490" s="90"/>
      <c r="FI490" s="90"/>
      <c r="FJ490" s="90"/>
      <c r="FK490" s="90"/>
      <c r="FL490" s="90"/>
      <c r="FM490" s="90"/>
      <c r="FN490" s="90"/>
      <c r="FO490" s="90"/>
      <c r="FP490" s="90"/>
      <c r="FQ490" s="90"/>
      <c r="FR490" s="90"/>
      <c r="FS490" s="90"/>
      <c r="FT490" s="90"/>
      <c r="FU490" s="90"/>
      <c r="FV490" s="90"/>
      <c r="FW490" s="90"/>
      <c r="FX490" s="90"/>
      <c r="FY490" s="90"/>
      <c r="FZ490" s="90"/>
      <c r="GA490" s="90"/>
      <c r="GB490" s="90"/>
      <c r="GC490" s="90"/>
      <c r="GD490" s="90"/>
      <c r="GE490" s="90"/>
      <c r="GF490" s="90"/>
      <c r="GG490" s="90"/>
      <c r="GH490" s="90"/>
      <c r="GI490" s="90"/>
      <c r="GJ490" s="90"/>
      <c r="GK490" s="90"/>
      <c r="GL490" s="90"/>
      <c r="GM490" s="90"/>
      <c r="GN490" s="90"/>
      <c r="GO490" s="90"/>
      <c r="GP490" s="90"/>
      <c r="GQ490" s="90"/>
      <c r="GR490" s="90"/>
      <c r="GS490" s="90"/>
      <c r="GT490" s="90"/>
      <c r="GU490" s="90"/>
      <c r="GV490" s="90"/>
      <c r="GW490" s="90"/>
      <c r="GX490" s="90"/>
      <c r="GY490" s="90"/>
      <c r="GZ490" s="90"/>
      <c r="HA490" s="90"/>
      <c r="HB490" s="90"/>
      <c r="HC490" s="90"/>
      <c r="HD490" s="90"/>
      <c r="HE490" s="90"/>
      <c r="HF490" s="90"/>
      <c r="HG490" s="90"/>
      <c r="HH490" s="90"/>
      <c r="HI490" s="90"/>
      <c r="HJ490" s="90"/>
      <c r="HK490" s="90"/>
      <c r="HL490" s="90"/>
      <c r="HM490" s="90"/>
      <c r="HN490" s="90"/>
      <c r="HO490" s="90"/>
      <c r="HP490" s="90"/>
      <c r="HQ490" s="90"/>
      <c r="HR490" s="90"/>
      <c r="HS490" s="90"/>
      <c r="HT490" s="90"/>
      <c r="HU490" s="90"/>
      <c r="HV490" s="90"/>
      <c r="HW490" s="90"/>
      <c r="HX490" s="90"/>
      <c r="HY490" s="90"/>
      <c r="HZ490" s="90"/>
      <c r="IA490" s="90"/>
      <c r="IB490" s="90"/>
      <c r="IC490" s="90"/>
      <c r="ID490" s="90"/>
      <c r="IE490" s="90"/>
      <c r="IF490" s="90"/>
      <c r="IG490" s="90"/>
      <c r="IH490" s="90"/>
      <c r="II490" s="90"/>
      <c r="IJ490" s="90"/>
      <c r="IK490" s="90"/>
      <c r="IL490" s="90"/>
      <c r="IM490" s="90"/>
      <c r="IN490" s="90"/>
      <c r="IO490" s="90"/>
      <c r="IP490" s="90"/>
      <c r="IQ490" s="90"/>
      <c r="IR490" s="90"/>
      <c r="IS490" s="90"/>
      <c r="IT490" s="90"/>
      <c r="IU490" s="90"/>
      <c r="IV490" s="90"/>
      <c r="IW490" s="90"/>
    </row>
    <row r="491" spans="4:257" s="3" customFormat="1" ht="14.4" x14ac:dyDescent="0.3">
      <c r="D491" s="2"/>
      <c r="E491" s="328" t="s">
        <v>1974</v>
      </c>
      <c r="F491"/>
      <c r="G491"/>
      <c r="H491"/>
      <c r="I491"/>
      <c r="J491"/>
      <c r="K491"/>
      <c r="L491" s="199"/>
      <c r="M491" s="199"/>
      <c r="AG491" s="90"/>
      <c r="AH491" s="90"/>
      <c r="AI491" s="90"/>
      <c r="AJ491" s="90"/>
      <c r="AK491" s="90"/>
      <c r="AL491" s="90"/>
      <c r="AM491" s="90"/>
      <c r="AN491" s="90"/>
      <c r="AO491" s="90"/>
      <c r="AP491" s="90"/>
      <c r="AQ491" s="90"/>
      <c r="AR491" s="90"/>
      <c r="AS491" s="90"/>
      <c r="AT491" s="90"/>
      <c r="AU491" s="90"/>
      <c r="AV491" s="90"/>
      <c r="AW491" s="90"/>
      <c r="AX491" s="90"/>
      <c r="AY491" s="90"/>
      <c r="AZ491" s="90"/>
      <c r="BA491" s="90"/>
      <c r="BB491" s="90"/>
      <c r="BC491" s="90"/>
      <c r="BD491" s="90"/>
      <c r="BE491" s="90"/>
      <c r="BF491" s="90"/>
      <c r="BG491" s="90"/>
      <c r="BH491" s="90"/>
      <c r="BI491" s="90"/>
      <c r="BJ491" s="90"/>
      <c r="BK491" s="90"/>
      <c r="BL491" s="90"/>
      <c r="BM491" s="90"/>
      <c r="BN491" s="90"/>
      <c r="BO491" s="90"/>
      <c r="BP491" s="90"/>
      <c r="BQ491" s="90"/>
      <c r="BR491" s="90"/>
      <c r="BS491" s="90"/>
      <c r="BT491" s="90"/>
      <c r="BU491" s="90"/>
      <c r="BV491" s="90"/>
      <c r="BW491" s="90"/>
      <c r="BX491" s="90"/>
      <c r="BY491" s="90"/>
      <c r="BZ491" s="90"/>
      <c r="CA491" s="90"/>
      <c r="CB491" s="90"/>
      <c r="CC491" s="90"/>
      <c r="CD491" s="90"/>
      <c r="CE491" s="90"/>
      <c r="CF491" s="90"/>
      <c r="CG491" s="90"/>
      <c r="CH491" s="90"/>
      <c r="CI491" s="90"/>
      <c r="CJ491" s="90"/>
      <c r="CK491" s="90"/>
      <c r="CL491" s="90"/>
      <c r="CM491" s="90"/>
      <c r="CN491" s="90"/>
      <c r="CO491" s="90"/>
      <c r="CP491" s="90"/>
      <c r="CQ491" s="90"/>
      <c r="CR491" s="90"/>
      <c r="CS491" s="90"/>
      <c r="CT491" s="90"/>
      <c r="CU491" s="90"/>
      <c r="CV491" s="90"/>
      <c r="CW491" s="90"/>
      <c r="CX491" s="90"/>
      <c r="CY491" s="90"/>
      <c r="CZ491" s="90"/>
      <c r="DA491" s="90"/>
      <c r="DB491" s="90"/>
      <c r="DC491" s="90"/>
      <c r="DD491" s="90"/>
      <c r="DE491" s="90"/>
      <c r="DF491" s="90"/>
      <c r="DG491" s="90"/>
      <c r="DH491" s="90"/>
      <c r="DI491" s="90"/>
      <c r="DJ491" s="90"/>
      <c r="DK491" s="90"/>
      <c r="DL491" s="90"/>
      <c r="DM491" s="90"/>
      <c r="DN491" s="90"/>
      <c r="DO491" s="90"/>
      <c r="DP491" s="90"/>
      <c r="DQ491" s="90"/>
      <c r="DR491" s="90"/>
      <c r="DS491" s="90"/>
      <c r="DT491" s="90"/>
      <c r="DU491" s="90"/>
      <c r="DV491" s="90"/>
      <c r="DW491" s="90"/>
      <c r="DX491" s="90"/>
      <c r="DY491" s="90"/>
      <c r="DZ491" s="90"/>
      <c r="EA491" s="90"/>
      <c r="EB491" s="90"/>
      <c r="EC491" s="90"/>
      <c r="ED491" s="90"/>
      <c r="EE491" s="90"/>
      <c r="EF491" s="90"/>
      <c r="EG491" s="90"/>
      <c r="EH491" s="90"/>
      <c r="EI491" s="90"/>
      <c r="EJ491" s="90"/>
      <c r="EK491" s="90"/>
      <c r="EL491" s="90"/>
      <c r="EM491" s="90"/>
      <c r="EN491" s="90"/>
      <c r="EO491" s="90"/>
      <c r="EP491" s="90"/>
      <c r="EQ491" s="90"/>
      <c r="ER491" s="90"/>
      <c r="ES491" s="90"/>
      <c r="ET491" s="90"/>
      <c r="EU491" s="90"/>
      <c r="EV491" s="90"/>
      <c r="EW491" s="90"/>
      <c r="EX491" s="90"/>
      <c r="EY491" s="90"/>
      <c r="EZ491" s="90"/>
      <c r="FA491" s="90"/>
      <c r="FB491" s="90"/>
      <c r="FC491" s="90"/>
      <c r="FD491" s="90"/>
      <c r="FE491" s="90"/>
      <c r="FF491" s="90"/>
      <c r="FG491" s="90"/>
      <c r="FH491" s="90"/>
      <c r="FI491" s="90"/>
      <c r="FJ491" s="90"/>
      <c r="FK491" s="90"/>
      <c r="FL491" s="90"/>
      <c r="FM491" s="90"/>
      <c r="FN491" s="90"/>
      <c r="FO491" s="90"/>
      <c r="FP491" s="90"/>
      <c r="FQ491" s="90"/>
      <c r="FR491" s="90"/>
      <c r="FS491" s="90"/>
      <c r="FT491" s="90"/>
      <c r="FU491" s="90"/>
      <c r="FV491" s="90"/>
      <c r="FW491" s="90"/>
      <c r="FX491" s="90"/>
      <c r="FY491" s="90"/>
      <c r="FZ491" s="90"/>
      <c r="GA491" s="90"/>
      <c r="GB491" s="90"/>
      <c r="GC491" s="90"/>
      <c r="GD491" s="90"/>
      <c r="GE491" s="90"/>
      <c r="GF491" s="90"/>
      <c r="GG491" s="90"/>
      <c r="GH491" s="90"/>
      <c r="GI491" s="90"/>
      <c r="GJ491" s="90"/>
      <c r="GK491" s="90"/>
      <c r="GL491" s="90"/>
      <c r="GM491" s="90"/>
      <c r="GN491" s="90"/>
      <c r="GO491" s="90"/>
      <c r="GP491" s="90"/>
      <c r="GQ491" s="90"/>
      <c r="GR491" s="90"/>
      <c r="GS491" s="90"/>
      <c r="GT491" s="90"/>
      <c r="GU491" s="90"/>
      <c r="GV491" s="90"/>
      <c r="GW491" s="90"/>
      <c r="GX491" s="90"/>
      <c r="GY491" s="90"/>
      <c r="GZ491" s="90"/>
      <c r="HA491" s="90"/>
      <c r="HB491" s="90"/>
      <c r="HC491" s="90"/>
      <c r="HD491" s="90"/>
      <c r="HE491" s="90"/>
      <c r="HF491" s="90"/>
      <c r="HG491" s="90"/>
      <c r="HH491" s="90"/>
      <c r="HI491" s="90"/>
      <c r="HJ491" s="90"/>
      <c r="HK491" s="90"/>
      <c r="HL491" s="90"/>
      <c r="HM491" s="90"/>
      <c r="HN491" s="90"/>
      <c r="HO491" s="90"/>
      <c r="HP491" s="90"/>
      <c r="HQ491" s="90"/>
      <c r="HR491" s="90"/>
      <c r="HS491" s="90"/>
      <c r="HT491" s="90"/>
      <c r="HU491" s="90"/>
      <c r="HV491" s="90"/>
      <c r="HW491" s="90"/>
      <c r="HX491" s="90"/>
      <c r="HY491" s="90"/>
      <c r="HZ491" s="90"/>
      <c r="IA491" s="90"/>
      <c r="IB491" s="90"/>
      <c r="IC491" s="90"/>
      <c r="ID491" s="90"/>
      <c r="IE491" s="90"/>
      <c r="IF491" s="90"/>
      <c r="IG491" s="90"/>
      <c r="IH491" s="90"/>
      <c r="II491" s="90"/>
      <c r="IJ491" s="90"/>
      <c r="IK491" s="90"/>
      <c r="IL491" s="90"/>
      <c r="IM491" s="90"/>
      <c r="IN491" s="90"/>
      <c r="IO491" s="90"/>
      <c r="IP491" s="90"/>
      <c r="IQ491" s="90"/>
      <c r="IR491" s="90"/>
      <c r="IS491" s="90"/>
      <c r="IT491" s="90"/>
      <c r="IU491" s="90"/>
      <c r="IV491" s="90"/>
      <c r="IW491" s="90"/>
    </row>
    <row r="492" spans="4:257" s="3" customFormat="1" ht="14.4" x14ac:dyDescent="0.3">
      <c r="D492" s="2"/>
      <c r="E492" s="328" t="s">
        <v>1975</v>
      </c>
      <c r="F492"/>
      <c r="G492"/>
      <c r="H492"/>
      <c r="I492"/>
      <c r="J492"/>
      <c r="K492"/>
      <c r="L492" s="199"/>
      <c r="M492" s="199"/>
      <c r="AG492" s="90"/>
      <c r="AH492" s="90"/>
      <c r="AI492" s="90"/>
      <c r="AJ492" s="90"/>
      <c r="AK492" s="90"/>
      <c r="AL492" s="90"/>
      <c r="AM492" s="90"/>
      <c r="AN492" s="90"/>
      <c r="AO492" s="90"/>
      <c r="AP492" s="90"/>
      <c r="AQ492" s="90"/>
      <c r="AR492" s="90"/>
      <c r="AS492" s="90"/>
      <c r="AT492" s="90"/>
      <c r="AU492" s="90"/>
      <c r="AV492" s="90"/>
      <c r="AW492" s="90"/>
      <c r="AX492" s="90"/>
      <c r="AY492" s="90"/>
      <c r="AZ492" s="90"/>
      <c r="BA492" s="90"/>
      <c r="BB492" s="90"/>
      <c r="BC492" s="90"/>
      <c r="BD492" s="90"/>
      <c r="BE492" s="90"/>
      <c r="BF492" s="90"/>
      <c r="BG492" s="90"/>
      <c r="BH492" s="90"/>
      <c r="BI492" s="90"/>
      <c r="BJ492" s="90"/>
      <c r="BK492" s="90"/>
      <c r="BL492" s="90"/>
      <c r="BM492" s="90"/>
      <c r="BN492" s="90"/>
      <c r="BO492" s="90"/>
      <c r="BP492" s="90"/>
      <c r="BQ492" s="90"/>
      <c r="BR492" s="90"/>
      <c r="BS492" s="90"/>
      <c r="BT492" s="90"/>
      <c r="BU492" s="90"/>
      <c r="BV492" s="90"/>
      <c r="BW492" s="90"/>
      <c r="BX492" s="90"/>
      <c r="BY492" s="90"/>
      <c r="BZ492" s="90"/>
      <c r="CA492" s="90"/>
      <c r="CB492" s="90"/>
      <c r="CC492" s="90"/>
      <c r="CD492" s="90"/>
      <c r="CE492" s="90"/>
      <c r="CF492" s="90"/>
      <c r="CG492" s="90"/>
      <c r="CH492" s="90"/>
      <c r="CI492" s="90"/>
      <c r="CJ492" s="90"/>
      <c r="CK492" s="90"/>
      <c r="CL492" s="90"/>
      <c r="CM492" s="90"/>
      <c r="CN492" s="90"/>
      <c r="CO492" s="90"/>
      <c r="CP492" s="90"/>
      <c r="CQ492" s="90"/>
      <c r="CR492" s="90"/>
      <c r="CS492" s="90"/>
      <c r="CT492" s="90"/>
      <c r="CU492" s="90"/>
      <c r="CV492" s="90"/>
      <c r="CW492" s="90"/>
      <c r="CX492" s="90"/>
      <c r="CY492" s="90"/>
      <c r="CZ492" s="90"/>
      <c r="DA492" s="90"/>
      <c r="DB492" s="90"/>
      <c r="DC492" s="90"/>
      <c r="DD492" s="90"/>
      <c r="DE492" s="90"/>
      <c r="DF492" s="90"/>
      <c r="DG492" s="90"/>
      <c r="DH492" s="90"/>
      <c r="DI492" s="90"/>
      <c r="DJ492" s="90"/>
      <c r="DK492" s="90"/>
      <c r="DL492" s="90"/>
      <c r="DM492" s="90"/>
      <c r="DN492" s="90"/>
      <c r="DO492" s="90"/>
      <c r="DP492" s="90"/>
      <c r="DQ492" s="90"/>
      <c r="DR492" s="90"/>
      <c r="DS492" s="90"/>
      <c r="DT492" s="90"/>
      <c r="DU492" s="90"/>
      <c r="DV492" s="90"/>
      <c r="DW492" s="90"/>
      <c r="DX492" s="90"/>
      <c r="DY492" s="90"/>
      <c r="DZ492" s="90"/>
      <c r="EA492" s="90"/>
      <c r="EB492" s="90"/>
      <c r="EC492" s="90"/>
      <c r="ED492" s="90"/>
      <c r="EE492" s="90"/>
      <c r="EF492" s="90"/>
      <c r="EG492" s="90"/>
      <c r="EH492" s="90"/>
      <c r="EI492" s="90"/>
      <c r="EJ492" s="90"/>
      <c r="EK492" s="90"/>
      <c r="EL492" s="90"/>
      <c r="EM492" s="90"/>
      <c r="EN492" s="90"/>
      <c r="EO492" s="90"/>
      <c r="EP492" s="90"/>
      <c r="EQ492" s="90"/>
      <c r="ER492" s="90"/>
      <c r="ES492" s="90"/>
      <c r="ET492" s="90"/>
      <c r="EU492" s="90"/>
      <c r="EV492" s="90"/>
      <c r="EW492" s="90"/>
      <c r="EX492" s="90"/>
      <c r="EY492" s="90"/>
      <c r="EZ492" s="90"/>
      <c r="FA492" s="90"/>
      <c r="FB492" s="90"/>
      <c r="FC492" s="90"/>
      <c r="FD492" s="90"/>
      <c r="FE492" s="90"/>
      <c r="FF492" s="90"/>
      <c r="FG492" s="90"/>
      <c r="FH492" s="90"/>
      <c r="FI492" s="90"/>
      <c r="FJ492" s="90"/>
      <c r="FK492" s="90"/>
      <c r="FL492" s="90"/>
      <c r="FM492" s="90"/>
      <c r="FN492" s="90"/>
      <c r="FO492" s="90"/>
      <c r="FP492" s="90"/>
      <c r="FQ492" s="90"/>
      <c r="FR492" s="90"/>
      <c r="FS492" s="90"/>
      <c r="FT492" s="90"/>
      <c r="FU492" s="90"/>
      <c r="FV492" s="90"/>
      <c r="FW492" s="90"/>
      <c r="FX492" s="90"/>
      <c r="FY492" s="90"/>
      <c r="FZ492" s="90"/>
      <c r="GA492" s="90"/>
      <c r="GB492" s="90"/>
      <c r="GC492" s="90"/>
      <c r="GD492" s="90"/>
      <c r="GE492" s="90"/>
      <c r="GF492" s="90"/>
      <c r="GG492" s="90"/>
      <c r="GH492" s="90"/>
      <c r="GI492" s="90"/>
      <c r="GJ492" s="90"/>
      <c r="GK492" s="90"/>
      <c r="GL492" s="90"/>
      <c r="GM492" s="90"/>
      <c r="GN492" s="90"/>
      <c r="GO492" s="90"/>
      <c r="GP492" s="90"/>
      <c r="GQ492" s="90"/>
      <c r="GR492" s="90"/>
      <c r="GS492" s="90"/>
      <c r="GT492" s="90"/>
      <c r="GU492" s="90"/>
      <c r="GV492" s="90"/>
      <c r="GW492" s="90"/>
      <c r="GX492" s="90"/>
      <c r="GY492" s="90"/>
      <c r="GZ492" s="90"/>
      <c r="HA492" s="90"/>
      <c r="HB492" s="90"/>
      <c r="HC492" s="90"/>
      <c r="HD492" s="90"/>
      <c r="HE492" s="90"/>
      <c r="HF492" s="90"/>
      <c r="HG492" s="90"/>
      <c r="HH492" s="90"/>
      <c r="HI492" s="90"/>
      <c r="HJ492" s="90"/>
      <c r="HK492" s="90"/>
      <c r="HL492" s="90"/>
      <c r="HM492" s="90"/>
      <c r="HN492" s="90"/>
      <c r="HO492" s="90"/>
      <c r="HP492" s="90"/>
      <c r="HQ492" s="90"/>
      <c r="HR492" s="90"/>
      <c r="HS492" s="90"/>
      <c r="HT492" s="90"/>
      <c r="HU492" s="90"/>
      <c r="HV492" s="90"/>
      <c r="HW492" s="90"/>
      <c r="HX492" s="90"/>
      <c r="HY492" s="90"/>
      <c r="HZ492" s="90"/>
      <c r="IA492" s="90"/>
      <c r="IB492" s="90"/>
      <c r="IC492" s="90"/>
      <c r="ID492" s="90"/>
      <c r="IE492" s="90"/>
      <c r="IF492" s="90"/>
      <c r="IG492" s="90"/>
      <c r="IH492" s="90"/>
      <c r="II492" s="90"/>
      <c r="IJ492" s="90"/>
      <c r="IK492" s="90"/>
      <c r="IL492" s="90"/>
      <c r="IM492" s="90"/>
      <c r="IN492" s="90"/>
      <c r="IO492" s="90"/>
      <c r="IP492" s="90"/>
      <c r="IQ492" s="90"/>
      <c r="IR492" s="90"/>
      <c r="IS492" s="90"/>
      <c r="IT492" s="90"/>
      <c r="IU492" s="90"/>
      <c r="IV492" s="90"/>
      <c r="IW492" s="90"/>
    </row>
    <row r="493" spans="4:257" s="3" customFormat="1" x14ac:dyDescent="0.25">
      <c r="D493" s="2"/>
      <c r="E493" s="328" t="s">
        <v>1976</v>
      </c>
      <c r="F493" s="199"/>
      <c r="G493" s="199"/>
      <c r="H493" s="199"/>
      <c r="I493" s="199"/>
      <c r="J493" s="199"/>
      <c r="K493" s="199"/>
      <c r="L493" s="199"/>
      <c r="M493" s="199"/>
      <c r="AG493" s="90"/>
      <c r="AH493" s="90"/>
      <c r="AI493" s="90"/>
      <c r="AJ493" s="90"/>
      <c r="AK493" s="90"/>
      <c r="AL493" s="90"/>
      <c r="AM493" s="90"/>
      <c r="AN493" s="90"/>
      <c r="AO493" s="90"/>
      <c r="AP493" s="90"/>
      <c r="AQ493" s="90"/>
      <c r="AR493" s="90"/>
      <c r="AS493" s="90"/>
      <c r="AT493" s="90"/>
      <c r="AU493" s="90"/>
      <c r="AV493" s="90"/>
      <c r="AW493" s="90"/>
      <c r="AX493" s="90"/>
      <c r="AY493" s="90"/>
      <c r="AZ493" s="90"/>
      <c r="BA493" s="90"/>
      <c r="BB493" s="90"/>
      <c r="BC493" s="90"/>
      <c r="BD493" s="90"/>
      <c r="BE493" s="90"/>
      <c r="BF493" s="90"/>
      <c r="BG493" s="90"/>
      <c r="BH493" s="90"/>
      <c r="BI493" s="90"/>
      <c r="BJ493" s="90"/>
      <c r="BK493" s="90"/>
      <c r="BL493" s="90"/>
      <c r="BM493" s="90"/>
      <c r="BN493" s="90"/>
      <c r="BO493" s="90"/>
      <c r="BP493" s="90"/>
      <c r="BQ493" s="90"/>
      <c r="BR493" s="90"/>
      <c r="BS493" s="90"/>
      <c r="BT493" s="90"/>
      <c r="BU493" s="90"/>
      <c r="BV493" s="90"/>
      <c r="BW493" s="90"/>
      <c r="BX493" s="90"/>
      <c r="BY493" s="90"/>
      <c r="BZ493" s="90"/>
      <c r="CA493" s="90"/>
      <c r="CB493" s="90"/>
      <c r="CC493" s="90"/>
      <c r="CD493" s="90"/>
      <c r="CE493" s="90"/>
      <c r="CF493" s="90"/>
      <c r="CG493" s="90"/>
      <c r="CH493" s="90"/>
      <c r="CI493" s="90"/>
      <c r="CJ493" s="90"/>
      <c r="CK493" s="90"/>
      <c r="CL493" s="90"/>
      <c r="CM493" s="90"/>
      <c r="CN493" s="90"/>
      <c r="CO493" s="90"/>
      <c r="CP493" s="90"/>
      <c r="CQ493" s="90"/>
      <c r="CR493" s="90"/>
      <c r="CS493" s="90"/>
      <c r="CT493" s="90"/>
      <c r="CU493" s="90"/>
      <c r="CV493" s="90"/>
      <c r="CW493" s="90"/>
      <c r="CX493" s="90"/>
      <c r="CY493" s="90"/>
      <c r="CZ493" s="90"/>
      <c r="DA493" s="90"/>
      <c r="DB493" s="90"/>
      <c r="DC493" s="90"/>
      <c r="DD493" s="90"/>
      <c r="DE493" s="90"/>
      <c r="DF493" s="90"/>
      <c r="DG493" s="90"/>
      <c r="DH493" s="90"/>
      <c r="DI493" s="90"/>
      <c r="DJ493" s="90"/>
      <c r="DK493" s="90"/>
      <c r="DL493" s="90"/>
      <c r="DM493" s="90"/>
      <c r="DN493" s="90"/>
      <c r="DO493" s="90"/>
      <c r="DP493" s="90"/>
      <c r="DQ493" s="90"/>
      <c r="DR493" s="90"/>
      <c r="DS493" s="90"/>
      <c r="DT493" s="90"/>
      <c r="DU493" s="90"/>
      <c r="DV493" s="90"/>
      <c r="DW493" s="90"/>
      <c r="DX493" s="90"/>
      <c r="DY493" s="90"/>
      <c r="DZ493" s="90"/>
      <c r="EA493" s="90"/>
      <c r="EB493" s="90"/>
      <c r="EC493" s="90"/>
      <c r="ED493" s="90"/>
      <c r="EE493" s="90"/>
      <c r="EF493" s="90"/>
      <c r="EG493" s="90"/>
      <c r="EH493" s="90"/>
      <c r="EI493" s="90"/>
      <c r="EJ493" s="90"/>
      <c r="EK493" s="90"/>
      <c r="EL493" s="90"/>
      <c r="EM493" s="90"/>
      <c r="EN493" s="90"/>
      <c r="EO493" s="90"/>
      <c r="EP493" s="90"/>
      <c r="EQ493" s="90"/>
      <c r="ER493" s="90"/>
      <c r="ES493" s="90"/>
      <c r="ET493" s="90"/>
      <c r="EU493" s="90"/>
      <c r="EV493" s="90"/>
      <c r="EW493" s="90"/>
      <c r="EX493" s="90"/>
      <c r="EY493" s="90"/>
      <c r="EZ493" s="90"/>
      <c r="FA493" s="90"/>
      <c r="FB493" s="90"/>
      <c r="FC493" s="90"/>
      <c r="FD493" s="90"/>
      <c r="FE493" s="90"/>
      <c r="FF493" s="90"/>
      <c r="FG493" s="90"/>
      <c r="FH493" s="90"/>
      <c r="FI493" s="90"/>
      <c r="FJ493" s="90"/>
      <c r="FK493" s="90"/>
      <c r="FL493" s="90"/>
      <c r="FM493" s="90"/>
      <c r="FN493" s="90"/>
      <c r="FO493" s="90"/>
      <c r="FP493" s="90"/>
      <c r="FQ493" s="90"/>
      <c r="FR493" s="90"/>
      <c r="FS493" s="90"/>
      <c r="FT493" s="90"/>
      <c r="FU493" s="90"/>
      <c r="FV493" s="90"/>
      <c r="FW493" s="90"/>
      <c r="FX493" s="90"/>
      <c r="FY493" s="90"/>
      <c r="FZ493" s="90"/>
      <c r="GA493" s="90"/>
      <c r="GB493" s="90"/>
      <c r="GC493" s="90"/>
      <c r="GD493" s="90"/>
      <c r="GE493" s="90"/>
      <c r="GF493" s="90"/>
      <c r="GG493" s="90"/>
      <c r="GH493" s="90"/>
      <c r="GI493" s="90"/>
      <c r="GJ493" s="90"/>
      <c r="GK493" s="90"/>
      <c r="GL493" s="90"/>
      <c r="GM493" s="90"/>
      <c r="GN493" s="90"/>
      <c r="GO493" s="90"/>
      <c r="GP493" s="90"/>
      <c r="GQ493" s="90"/>
      <c r="GR493" s="90"/>
      <c r="GS493" s="90"/>
      <c r="GT493" s="90"/>
      <c r="GU493" s="90"/>
      <c r="GV493" s="90"/>
      <c r="GW493" s="90"/>
      <c r="GX493" s="90"/>
      <c r="GY493" s="90"/>
      <c r="GZ493" s="90"/>
      <c r="HA493" s="90"/>
      <c r="HB493" s="90"/>
      <c r="HC493" s="90"/>
      <c r="HD493" s="90"/>
      <c r="HE493" s="90"/>
      <c r="HF493" s="90"/>
      <c r="HG493" s="90"/>
      <c r="HH493" s="90"/>
      <c r="HI493" s="90"/>
      <c r="HJ493" s="90"/>
      <c r="HK493" s="90"/>
      <c r="HL493" s="90"/>
      <c r="HM493" s="90"/>
      <c r="HN493" s="90"/>
      <c r="HO493" s="90"/>
      <c r="HP493" s="90"/>
      <c r="HQ493" s="90"/>
      <c r="HR493" s="90"/>
      <c r="HS493" s="90"/>
      <c r="HT493" s="90"/>
      <c r="HU493" s="90"/>
      <c r="HV493" s="90"/>
      <c r="HW493" s="90"/>
      <c r="HX493" s="90"/>
      <c r="HY493" s="90"/>
      <c r="HZ493" s="90"/>
      <c r="IA493" s="90"/>
      <c r="IB493" s="90"/>
      <c r="IC493" s="90"/>
      <c r="ID493" s="90"/>
      <c r="IE493" s="90"/>
      <c r="IF493" s="90"/>
      <c r="IG493" s="90"/>
      <c r="IH493" s="90"/>
      <c r="II493" s="90"/>
      <c r="IJ493" s="90"/>
      <c r="IK493" s="90"/>
      <c r="IL493" s="90"/>
      <c r="IM493" s="90"/>
      <c r="IN493" s="90"/>
      <c r="IO493" s="90"/>
      <c r="IP493" s="90"/>
      <c r="IQ493" s="90"/>
      <c r="IR493" s="90"/>
      <c r="IS493" s="90"/>
      <c r="IT493" s="90"/>
      <c r="IU493" s="90"/>
      <c r="IV493" s="90"/>
      <c r="IW493" s="90"/>
    </row>
    <row r="494" spans="4:257" s="3" customFormat="1" x14ac:dyDescent="0.25">
      <c r="D494" s="2"/>
      <c r="E494" s="328" t="s">
        <v>1977</v>
      </c>
      <c r="F494" s="199"/>
      <c r="G494" s="199"/>
      <c r="H494" s="199"/>
      <c r="I494" s="199"/>
      <c r="J494" s="199"/>
      <c r="K494" s="199"/>
      <c r="L494" s="199"/>
      <c r="M494" s="199"/>
      <c r="AG494" s="90"/>
      <c r="AH494" s="90"/>
      <c r="AI494" s="90"/>
      <c r="AJ494" s="90"/>
      <c r="AK494" s="90"/>
      <c r="AL494" s="90"/>
      <c r="AM494" s="90"/>
      <c r="AN494" s="90"/>
      <c r="AO494" s="90"/>
      <c r="AP494" s="90"/>
      <c r="AQ494" s="90"/>
      <c r="AR494" s="90"/>
      <c r="AS494" s="90"/>
      <c r="AT494" s="90"/>
      <c r="AU494" s="90"/>
      <c r="AV494" s="90"/>
      <c r="AW494" s="90"/>
      <c r="AX494" s="90"/>
      <c r="AY494" s="90"/>
      <c r="AZ494" s="90"/>
      <c r="BA494" s="90"/>
      <c r="BB494" s="90"/>
      <c r="BC494" s="90"/>
      <c r="BD494" s="90"/>
      <c r="BE494" s="90"/>
      <c r="BF494" s="90"/>
      <c r="BG494" s="90"/>
      <c r="BH494" s="90"/>
      <c r="BI494" s="90"/>
      <c r="BJ494" s="90"/>
      <c r="BK494" s="90"/>
      <c r="BL494" s="90"/>
      <c r="BM494" s="90"/>
      <c r="BN494" s="90"/>
      <c r="BO494" s="90"/>
      <c r="BP494" s="90"/>
      <c r="BQ494" s="90"/>
      <c r="BR494" s="90"/>
      <c r="BS494" s="90"/>
      <c r="BT494" s="90"/>
      <c r="BU494" s="90"/>
      <c r="BV494" s="90"/>
      <c r="BW494" s="90"/>
      <c r="BX494" s="90"/>
      <c r="BY494" s="90"/>
      <c r="BZ494" s="90"/>
      <c r="CA494" s="90"/>
      <c r="CB494" s="90"/>
      <c r="CC494" s="90"/>
      <c r="CD494" s="90"/>
      <c r="CE494" s="90"/>
      <c r="CF494" s="90"/>
      <c r="CG494" s="90"/>
      <c r="CH494" s="90"/>
      <c r="CI494" s="90"/>
      <c r="CJ494" s="90"/>
      <c r="CK494" s="90"/>
      <c r="CL494" s="90"/>
      <c r="CM494" s="90"/>
      <c r="CN494" s="90"/>
      <c r="CO494" s="90"/>
      <c r="CP494" s="90"/>
      <c r="CQ494" s="90"/>
      <c r="CR494" s="90"/>
      <c r="CS494" s="90"/>
      <c r="CT494" s="90"/>
      <c r="CU494" s="90"/>
      <c r="CV494" s="90"/>
      <c r="CW494" s="90"/>
      <c r="CX494" s="90"/>
      <c r="CY494" s="90"/>
      <c r="CZ494" s="90"/>
      <c r="DA494" s="90"/>
      <c r="DB494" s="90"/>
      <c r="DC494" s="90"/>
      <c r="DD494" s="90"/>
      <c r="DE494" s="90"/>
      <c r="DF494" s="90"/>
      <c r="DG494" s="90"/>
      <c r="DH494" s="90"/>
      <c r="DI494" s="90"/>
      <c r="DJ494" s="90"/>
      <c r="DK494" s="90"/>
      <c r="DL494" s="90"/>
      <c r="DM494" s="90"/>
      <c r="DN494" s="90"/>
      <c r="DO494" s="90"/>
      <c r="DP494" s="90"/>
      <c r="DQ494" s="90"/>
      <c r="DR494" s="90"/>
      <c r="DS494" s="90"/>
      <c r="DT494" s="90"/>
      <c r="DU494" s="90"/>
      <c r="DV494" s="90"/>
      <c r="DW494" s="90"/>
      <c r="DX494" s="90"/>
      <c r="DY494" s="90"/>
      <c r="DZ494" s="90"/>
      <c r="EA494" s="90"/>
      <c r="EB494" s="90"/>
      <c r="EC494" s="90"/>
      <c r="ED494" s="90"/>
      <c r="EE494" s="90"/>
      <c r="EF494" s="90"/>
      <c r="EG494" s="90"/>
      <c r="EH494" s="90"/>
      <c r="EI494" s="90"/>
      <c r="EJ494" s="90"/>
      <c r="EK494" s="90"/>
      <c r="EL494" s="90"/>
      <c r="EM494" s="90"/>
      <c r="EN494" s="90"/>
      <c r="EO494" s="90"/>
      <c r="EP494" s="90"/>
      <c r="EQ494" s="90"/>
      <c r="ER494" s="90"/>
      <c r="ES494" s="90"/>
      <c r="ET494" s="90"/>
      <c r="EU494" s="90"/>
      <c r="EV494" s="90"/>
      <c r="EW494" s="90"/>
      <c r="EX494" s="90"/>
      <c r="EY494" s="90"/>
      <c r="EZ494" s="90"/>
      <c r="FA494" s="90"/>
      <c r="FB494" s="90"/>
      <c r="FC494" s="90"/>
      <c r="FD494" s="90"/>
      <c r="FE494" s="90"/>
      <c r="FF494" s="90"/>
      <c r="FG494" s="90"/>
      <c r="FH494" s="90"/>
      <c r="FI494" s="90"/>
      <c r="FJ494" s="90"/>
      <c r="FK494" s="90"/>
      <c r="FL494" s="90"/>
      <c r="FM494" s="90"/>
      <c r="FN494" s="90"/>
      <c r="FO494" s="90"/>
      <c r="FP494" s="90"/>
      <c r="FQ494" s="90"/>
      <c r="FR494" s="90"/>
      <c r="FS494" s="90"/>
      <c r="FT494" s="90"/>
      <c r="FU494" s="90"/>
      <c r="FV494" s="90"/>
      <c r="FW494" s="90"/>
      <c r="FX494" s="90"/>
      <c r="FY494" s="90"/>
      <c r="FZ494" s="90"/>
      <c r="GA494" s="90"/>
      <c r="GB494" s="90"/>
      <c r="GC494" s="90"/>
      <c r="GD494" s="90"/>
      <c r="GE494" s="90"/>
      <c r="GF494" s="90"/>
      <c r="GG494" s="90"/>
      <c r="GH494" s="90"/>
      <c r="GI494" s="90"/>
      <c r="GJ494" s="90"/>
      <c r="GK494" s="90"/>
      <c r="GL494" s="90"/>
      <c r="GM494" s="90"/>
      <c r="GN494" s="90"/>
      <c r="GO494" s="90"/>
      <c r="GP494" s="90"/>
      <c r="GQ494" s="90"/>
      <c r="GR494" s="90"/>
      <c r="GS494" s="90"/>
      <c r="GT494" s="90"/>
      <c r="GU494" s="90"/>
      <c r="GV494" s="90"/>
      <c r="GW494" s="90"/>
      <c r="GX494" s="90"/>
      <c r="GY494" s="90"/>
      <c r="GZ494" s="90"/>
      <c r="HA494" s="90"/>
      <c r="HB494" s="90"/>
      <c r="HC494" s="90"/>
      <c r="HD494" s="90"/>
      <c r="HE494" s="90"/>
      <c r="HF494" s="90"/>
      <c r="HG494" s="90"/>
      <c r="HH494" s="90"/>
      <c r="HI494" s="90"/>
      <c r="HJ494" s="90"/>
      <c r="HK494" s="90"/>
      <c r="HL494" s="90"/>
      <c r="HM494" s="90"/>
      <c r="HN494" s="90"/>
      <c r="HO494" s="90"/>
      <c r="HP494" s="90"/>
      <c r="HQ494" s="90"/>
      <c r="HR494" s="90"/>
      <c r="HS494" s="90"/>
      <c r="HT494" s="90"/>
      <c r="HU494" s="90"/>
      <c r="HV494" s="90"/>
      <c r="HW494" s="90"/>
      <c r="HX494" s="90"/>
      <c r="HY494" s="90"/>
      <c r="HZ494" s="90"/>
      <c r="IA494" s="90"/>
      <c r="IB494" s="90"/>
      <c r="IC494" s="90"/>
      <c r="ID494" s="90"/>
      <c r="IE494" s="90"/>
      <c r="IF494" s="90"/>
      <c r="IG494" s="90"/>
      <c r="IH494" s="90"/>
      <c r="II494" s="90"/>
      <c r="IJ494" s="90"/>
      <c r="IK494" s="90"/>
      <c r="IL494" s="90"/>
      <c r="IM494" s="90"/>
      <c r="IN494" s="90"/>
      <c r="IO494" s="90"/>
      <c r="IP494" s="90"/>
      <c r="IQ494" s="90"/>
      <c r="IR494" s="90"/>
      <c r="IS494" s="90"/>
      <c r="IT494" s="90"/>
      <c r="IU494" s="90"/>
      <c r="IV494" s="90"/>
      <c r="IW494" s="90"/>
    </row>
    <row r="495" spans="4:257" s="3" customFormat="1" x14ac:dyDescent="0.25">
      <c r="D495" s="2"/>
      <c r="E495" s="328"/>
      <c r="F495" s="199"/>
      <c r="G495" s="199"/>
      <c r="H495" s="199"/>
      <c r="I495" s="199"/>
      <c r="J495" s="199"/>
      <c r="K495" s="199"/>
      <c r="L495" s="199"/>
      <c r="M495" s="199"/>
      <c r="AG495" s="90"/>
      <c r="AH495" s="90"/>
      <c r="AI495" s="90"/>
      <c r="AJ495" s="90"/>
      <c r="AK495" s="90"/>
      <c r="AL495" s="90"/>
      <c r="AM495" s="90"/>
      <c r="AN495" s="90"/>
      <c r="AO495" s="90"/>
      <c r="AP495" s="90"/>
      <c r="AQ495" s="90"/>
      <c r="AR495" s="90"/>
      <c r="AS495" s="90"/>
      <c r="AT495" s="90"/>
      <c r="AU495" s="90"/>
      <c r="AV495" s="90"/>
      <c r="AW495" s="90"/>
      <c r="AX495" s="90"/>
      <c r="AY495" s="90"/>
      <c r="AZ495" s="90"/>
      <c r="BA495" s="90"/>
      <c r="BB495" s="90"/>
      <c r="BC495" s="90"/>
      <c r="BD495" s="90"/>
      <c r="BE495" s="90"/>
      <c r="BF495" s="90"/>
      <c r="BG495" s="90"/>
      <c r="BH495" s="90"/>
      <c r="BI495" s="90"/>
      <c r="BJ495" s="90"/>
      <c r="BK495" s="90"/>
      <c r="BL495" s="90"/>
      <c r="BM495" s="90"/>
      <c r="BN495" s="90"/>
      <c r="BO495" s="90"/>
      <c r="BP495" s="90"/>
      <c r="BQ495" s="90"/>
      <c r="BR495" s="90"/>
      <c r="BS495" s="90"/>
      <c r="BT495" s="90"/>
      <c r="BU495" s="90"/>
      <c r="BV495" s="90"/>
      <c r="BW495" s="90"/>
      <c r="BX495" s="90"/>
      <c r="BY495" s="90"/>
      <c r="BZ495" s="90"/>
      <c r="CA495" s="90"/>
      <c r="CB495" s="90"/>
      <c r="CC495" s="90"/>
      <c r="CD495" s="90"/>
      <c r="CE495" s="90"/>
      <c r="CF495" s="90"/>
      <c r="CG495" s="90"/>
      <c r="CH495" s="90"/>
      <c r="CI495" s="90"/>
      <c r="CJ495" s="90"/>
      <c r="CK495" s="90"/>
      <c r="CL495" s="90"/>
      <c r="CM495" s="90"/>
      <c r="CN495" s="90"/>
      <c r="CO495" s="90"/>
      <c r="CP495" s="90"/>
      <c r="CQ495" s="90"/>
      <c r="CR495" s="90"/>
      <c r="CS495" s="90"/>
      <c r="CT495" s="90"/>
      <c r="CU495" s="90"/>
      <c r="CV495" s="90"/>
      <c r="CW495" s="90"/>
      <c r="CX495" s="90"/>
      <c r="CY495" s="90"/>
      <c r="CZ495" s="90"/>
      <c r="DA495" s="90"/>
      <c r="DB495" s="90"/>
      <c r="DC495" s="90"/>
      <c r="DD495" s="90"/>
      <c r="DE495" s="90"/>
      <c r="DF495" s="90"/>
      <c r="DG495" s="90"/>
      <c r="DH495" s="90"/>
      <c r="DI495" s="90"/>
      <c r="DJ495" s="90"/>
      <c r="DK495" s="90"/>
      <c r="DL495" s="90"/>
      <c r="DM495" s="90"/>
      <c r="DN495" s="90"/>
      <c r="DO495" s="90"/>
      <c r="DP495" s="90"/>
      <c r="DQ495" s="90"/>
      <c r="DR495" s="90"/>
      <c r="DS495" s="90"/>
      <c r="DT495" s="90"/>
      <c r="DU495" s="90"/>
      <c r="DV495" s="90"/>
      <c r="DW495" s="90"/>
      <c r="DX495" s="90"/>
      <c r="DY495" s="90"/>
      <c r="DZ495" s="90"/>
      <c r="EA495" s="90"/>
      <c r="EB495" s="90"/>
      <c r="EC495" s="90"/>
      <c r="ED495" s="90"/>
      <c r="EE495" s="90"/>
      <c r="EF495" s="90"/>
      <c r="EG495" s="90"/>
      <c r="EH495" s="90"/>
      <c r="EI495" s="90"/>
      <c r="EJ495" s="90"/>
      <c r="EK495" s="90"/>
      <c r="EL495" s="90"/>
      <c r="EM495" s="90"/>
      <c r="EN495" s="90"/>
      <c r="EO495" s="90"/>
      <c r="EP495" s="90"/>
      <c r="EQ495" s="90"/>
      <c r="ER495" s="90"/>
      <c r="ES495" s="90"/>
      <c r="ET495" s="90"/>
      <c r="EU495" s="90"/>
      <c r="EV495" s="90"/>
      <c r="EW495" s="90"/>
      <c r="EX495" s="90"/>
      <c r="EY495" s="90"/>
      <c r="EZ495" s="90"/>
      <c r="FA495" s="90"/>
      <c r="FB495" s="90"/>
      <c r="FC495" s="90"/>
      <c r="FD495" s="90"/>
      <c r="FE495" s="90"/>
      <c r="FF495" s="90"/>
      <c r="FG495" s="90"/>
      <c r="FH495" s="90"/>
      <c r="FI495" s="90"/>
      <c r="FJ495" s="90"/>
      <c r="FK495" s="90"/>
      <c r="FL495" s="90"/>
      <c r="FM495" s="90"/>
      <c r="FN495" s="90"/>
      <c r="FO495" s="90"/>
      <c r="FP495" s="90"/>
      <c r="FQ495" s="90"/>
      <c r="FR495" s="90"/>
      <c r="FS495" s="90"/>
      <c r="FT495" s="90"/>
      <c r="FU495" s="90"/>
      <c r="FV495" s="90"/>
      <c r="FW495" s="90"/>
      <c r="FX495" s="90"/>
      <c r="FY495" s="90"/>
      <c r="FZ495" s="90"/>
      <c r="GA495" s="90"/>
      <c r="GB495" s="90"/>
      <c r="GC495" s="90"/>
      <c r="GD495" s="90"/>
      <c r="GE495" s="90"/>
      <c r="GF495" s="90"/>
      <c r="GG495" s="90"/>
      <c r="GH495" s="90"/>
      <c r="GI495" s="90"/>
      <c r="GJ495" s="90"/>
      <c r="GK495" s="90"/>
      <c r="GL495" s="90"/>
      <c r="GM495" s="90"/>
      <c r="GN495" s="90"/>
      <c r="GO495" s="90"/>
      <c r="GP495" s="90"/>
      <c r="GQ495" s="90"/>
      <c r="GR495" s="90"/>
      <c r="GS495" s="90"/>
      <c r="GT495" s="90"/>
      <c r="GU495" s="90"/>
      <c r="GV495" s="90"/>
      <c r="GW495" s="90"/>
      <c r="GX495" s="90"/>
      <c r="GY495" s="90"/>
      <c r="GZ495" s="90"/>
      <c r="HA495" s="90"/>
      <c r="HB495" s="90"/>
      <c r="HC495" s="90"/>
      <c r="HD495" s="90"/>
      <c r="HE495" s="90"/>
      <c r="HF495" s="90"/>
      <c r="HG495" s="90"/>
      <c r="HH495" s="90"/>
      <c r="HI495" s="90"/>
      <c r="HJ495" s="90"/>
      <c r="HK495" s="90"/>
      <c r="HL495" s="90"/>
      <c r="HM495" s="90"/>
      <c r="HN495" s="90"/>
      <c r="HO495" s="90"/>
      <c r="HP495" s="90"/>
      <c r="HQ495" s="90"/>
      <c r="HR495" s="90"/>
      <c r="HS495" s="90"/>
      <c r="HT495" s="90"/>
      <c r="HU495" s="90"/>
      <c r="HV495" s="90"/>
      <c r="HW495" s="90"/>
      <c r="HX495" s="90"/>
      <c r="HY495" s="90"/>
      <c r="HZ495" s="90"/>
      <c r="IA495" s="90"/>
      <c r="IB495" s="90"/>
      <c r="IC495" s="90"/>
      <c r="ID495" s="90"/>
      <c r="IE495" s="90"/>
      <c r="IF495" s="90"/>
      <c r="IG495" s="90"/>
      <c r="IH495" s="90"/>
      <c r="II495" s="90"/>
      <c r="IJ495" s="90"/>
      <c r="IK495" s="90"/>
      <c r="IL495" s="90"/>
      <c r="IM495" s="90"/>
      <c r="IN495" s="90"/>
      <c r="IO495" s="90"/>
      <c r="IP495" s="90"/>
      <c r="IQ495" s="90"/>
      <c r="IR495" s="90"/>
      <c r="IS495" s="90"/>
      <c r="IT495" s="90"/>
      <c r="IU495" s="90"/>
      <c r="IV495" s="90"/>
      <c r="IW495" s="90"/>
    </row>
    <row r="496" spans="4:257" s="3" customFormat="1" x14ac:dyDescent="0.25">
      <c r="D496" s="2"/>
      <c r="E496" s="462" t="s">
        <v>1995</v>
      </c>
      <c r="F496" s="462"/>
      <c r="G496" s="462"/>
      <c r="H496" s="462"/>
      <c r="I496" s="462"/>
      <c r="J496" s="462"/>
      <c r="K496" s="462"/>
      <c r="L496" s="462"/>
      <c r="M496" s="462"/>
      <c r="AG496" s="90"/>
      <c r="AH496" s="90"/>
      <c r="AI496" s="90"/>
      <c r="AJ496" s="90"/>
      <c r="AK496" s="90"/>
      <c r="AL496" s="90"/>
      <c r="AM496" s="90"/>
      <c r="AN496" s="90"/>
      <c r="AO496" s="90"/>
      <c r="AP496" s="90"/>
      <c r="AQ496" s="90"/>
      <c r="AR496" s="90"/>
      <c r="AS496" s="90"/>
      <c r="AT496" s="90"/>
      <c r="AU496" s="90"/>
      <c r="AV496" s="90"/>
      <c r="AW496" s="90"/>
      <c r="AX496" s="90"/>
      <c r="AY496" s="90"/>
      <c r="AZ496" s="90"/>
      <c r="BA496" s="90"/>
      <c r="BB496" s="90"/>
      <c r="BC496" s="90"/>
      <c r="BD496" s="90"/>
      <c r="BE496" s="90"/>
      <c r="BF496" s="90"/>
      <c r="BG496" s="90"/>
      <c r="BH496" s="90"/>
      <c r="BI496" s="90"/>
      <c r="BJ496" s="90"/>
      <c r="BK496" s="90"/>
      <c r="BL496" s="90"/>
      <c r="BM496" s="90"/>
      <c r="BN496" s="90"/>
      <c r="BO496" s="90"/>
      <c r="BP496" s="90"/>
      <c r="BQ496" s="90"/>
      <c r="BR496" s="90"/>
      <c r="BS496" s="90"/>
      <c r="BT496" s="90"/>
      <c r="BU496" s="90"/>
      <c r="BV496" s="90"/>
      <c r="BW496" s="90"/>
      <c r="BX496" s="90"/>
      <c r="BY496" s="90"/>
      <c r="BZ496" s="90"/>
      <c r="CA496" s="90"/>
      <c r="CB496" s="90"/>
      <c r="CC496" s="90"/>
      <c r="CD496" s="90"/>
      <c r="CE496" s="90"/>
      <c r="CF496" s="90"/>
      <c r="CG496" s="90"/>
      <c r="CH496" s="90"/>
      <c r="CI496" s="90"/>
      <c r="CJ496" s="90"/>
      <c r="CK496" s="90"/>
      <c r="CL496" s="90"/>
      <c r="CM496" s="90"/>
      <c r="CN496" s="90"/>
      <c r="CO496" s="90"/>
      <c r="CP496" s="90"/>
      <c r="CQ496" s="90"/>
      <c r="CR496" s="90"/>
      <c r="CS496" s="90"/>
      <c r="CT496" s="90"/>
      <c r="CU496" s="90"/>
      <c r="CV496" s="90"/>
      <c r="CW496" s="90"/>
      <c r="CX496" s="90"/>
      <c r="CY496" s="90"/>
      <c r="CZ496" s="90"/>
      <c r="DA496" s="90"/>
      <c r="DB496" s="90"/>
      <c r="DC496" s="90"/>
      <c r="DD496" s="90"/>
      <c r="DE496" s="90"/>
      <c r="DF496" s="90"/>
      <c r="DG496" s="90"/>
      <c r="DH496" s="90"/>
      <c r="DI496" s="90"/>
      <c r="DJ496" s="90"/>
      <c r="DK496" s="90"/>
      <c r="DL496" s="90"/>
      <c r="DM496" s="90"/>
      <c r="DN496" s="90"/>
      <c r="DO496" s="90"/>
      <c r="DP496" s="90"/>
      <c r="DQ496" s="90"/>
      <c r="DR496" s="90"/>
      <c r="DS496" s="90"/>
      <c r="DT496" s="90"/>
      <c r="DU496" s="90"/>
      <c r="DV496" s="90"/>
      <c r="DW496" s="90"/>
      <c r="DX496" s="90"/>
      <c r="DY496" s="90"/>
      <c r="DZ496" s="90"/>
      <c r="EA496" s="90"/>
      <c r="EB496" s="90"/>
      <c r="EC496" s="90"/>
      <c r="ED496" s="90"/>
      <c r="EE496" s="90"/>
      <c r="EF496" s="90"/>
      <c r="EG496" s="90"/>
      <c r="EH496" s="90"/>
      <c r="EI496" s="90"/>
      <c r="EJ496" s="90"/>
      <c r="EK496" s="90"/>
      <c r="EL496" s="90"/>
      <c r="EM496" s="90"/>
      <c r="EN496" s="90"/>
      <c r="EO496" s="90"/>
      <c r="EP496" s="90"/>
      <c r="EQ496" s="90"/>
      <c r="ER496" s="90"/>
      <c r="ES496" s="90"/>
      <c r="ET496" s="90"/>
      <c r="EU496" s="90"/>
      <c r="EV496" s="90"/>
      <c r="EW496" s="90"/>
      <c r="EX496" s="90"/>
      <c r="EY496" s="90"/>
      <c r="EZ496" s="90"/>
      <c r="FA496" s="90"/>
      <c r="FB496" s="90"/>
      <c r="FC496" s="90"/>
      <c r="FD496" s="90"/>
      <c r="FE496" s="90"/>
      <c r="FF496" s="90"/>
      <c r="FG496" s="90"/>
      <c r="FH496" s="90"/>
      <c r="FI496" s="90"/>
      <c r="FJ496" s="90"/>
      <c r="FK496" s="90"/>
      <c r="FL496" s="90"/>
      <c r="FM496" s="90"/>
      <c r="FN496" s="90"/>
      <c r="FO496" s="90"/>
      <c r="FP496" s="90"/>
      <c r="FQ496" s="90"/>
      <c r="FR496" s="90"/>
      <c r="FS496" s="90"/>
      <c r="FT496" s="90"/>
      <c r="FU496" s="90"/>
      <c r="FV496" s="90"/>
      <c r="FW496" s="90"/>
      <c r="FX496" s="90"/>
      <c r="FY496" s="90"/>
      <c r="FZ496" s="90"/>
      <c r="GA496" s="90"/>
      <c r="GB496" s="90"/>
      <c r="GC496" s="90"/>
      <c r="GD496" s="90"/>
      <c r="GE496" s="90"/>
      <c r="GF496" s="90"/>
      <c r="GG496" s="90"/>
      <c r="GH496" s="90"/>
      <c r="GI496" s="90"/>
      <c r="GJ496" s="90"/>
      <c r="GK496" s="90"/>
      <c r="GL496" s="90"/>
      <c r="GM496" s="90"/>
      <c r="GN496" s="90"/>
      <c r="GO496" s="90"/>
      <c r="GP496" s="90"/>
      <c r="GQ496" s="90"/>
      <c r="GR496" s="90"/>
      <c r="GS496" s="90"/>
      <c r="GT496" s="90"/>
      <c r="GU496" s="90"/>
      <c r="GV496" s="90"/>
      <c r="GW496" s="90"/>
      <c r="GX496" s="90"/>
      <c r="GY496" s="90"/>
      <c r="GZ496" s="90"/>
      <c r="HA496" s="90"/>
      <c r="HB496" s="90"/>
      <c r="HC496" s="90"/>
      <c r="HD496" s="90"/>
      <c r="HE496" s="90"/>
      <c r="HF496" s="90"/>
      <c r="HG496" s="90"/>
      <c r="HH496" s="90"/>
      <c r="HI496" s="90"/>
      <c r="HJ496" s="90"/>
      <c r="HK496" s="90"/>
      <c r="HL496" s="90"/>
      <c r="HM496" s="90"/>
      <c r="HN496" s="90"/>
      <c r="HO496" s="90"/>
      <c r="HP496" s="90"/>
      <c r="HQ496" s="90"/>
      <c r="HR496" s="90"/>
      <c r="HS496" s="90"/>
      <c r="HT496" s="90"/>
      <c r="HU496" s="90"/>
      <c r="HV496" s="90"/>
      <c r="HW496" s="90"/>
      <c r="HX496" s="90"/>
      <c r="HY496" s="90"/>
      <c r="HZ496" s="90"/>
      <c r="IA496" s="90"/>
      <c r="IB496" s="90"/>
      <c r="IC496" s="90"/>
      <c r="ID496" s="90"/>
      <c r="IE496" s="90"/>
      <c r="IF496" s="90"/>
      <c r="IG496" s="90"/>
      <c r="IH496" s="90"/>
      <c r="II496" s="90"/>
      <c r="IJ496" s="90"/>
      <c r="IK496" s="90"/>
      <c r="IL496" s="90"/>
      <c r="IM496" s="90"/>
      <c r="IN496" s="90"/>
      <c r="IO496" s="90"/>
      <c r="IP496" s="90"/>
      <c r="IQ496" s="90"/>
      <c r="IR496" s="90"/>
      <c r="IS496" s="90"/>
      <c r="IT496" s="90"/>
      <c r="IU496" s="90"/>
      <c r="IV496" s="90"/>
      <c r="IW496" s="90"/>
    </row>
    <row r="497" spans="4:257" s="3" customFormat="1" x14ac:dyDescent="0.25">
      <c r="D497" s="2"/>
      <c r="E497" s="200"/>
      <c r="F497" s="200"/>
      <c r="G497" s="200"/>
      <c r="H497" s="200"/>
      <c r="I497" s="200"/>
      <c r="J497" s="200"/>
      <c r="K497" s="200"/>
      <c r="L497" s="200"/>
      <c r="M497" s="200"/>
      <c r="AG497" s="90"/>
      <c r="AH497" s="90"/>
      <c r="AI497" s="90"/>
      <c r="AJ497" s="90"/>
      <c r="AK497" s="90"/>
      <c r="AL497" s="90"/>
      <c r="AM497" s="90"/>
      <c r="AN497" s="90"/>
      <c r="AO497" s="90"/>
      <c r="AP497" s="90"/>
      <c r="AQ497" s="90"/>
      <c r="AR497" s="90"/>
      <c r="AS497" s="90"/>
      <c r="AT497" s="90"/>
      <c r="AU497" s="90"/>
      <c r="AV497" s="90"/>
      <c r="AW497" s="90"/>
      <c r="AX497" s="90"/>
      <c r="AY497" s="90"/>
      <c r="AZ497" s="90"/>
      <c r="BA497" s="90"/>
      <c r="BB497" s="90"/>
      <c r="BC497" s="90"/>
      <c r="BD497" s="90"/>
      <c r="BE497" s="90"/>
      <c r="BF497" s="90"/>
      <c r="BG497" s="90"/>
      <c r="BH497" s="90"/>
      <c r="BI497" s="90"/>
      <c r="BJ497" s="90"/>
      <c r="BK497" s="90"/>
      <c r="BL497" s="90"/>
      <c r="BM497" s="90"/>
      <c r="BN497" s="90"/>
      <c r="BO497" s="90"/>
      <c r="BP497" s="90"/>
      <c r="BQ497" s="90"/>
      <c r="BR497" s="90"/>
      <c r="BS497" s="90"/>
      <c r="BT497" s="90"/>
      <c r="BU497" s="90"/>
      <c r="BV497" s="90"/>
      <c r="BW497" s="90"/>
      <c r="BX497" s="90"/>
      <c r="BY497" s="90"/>
      <c r="BZ497" s="90"/>
      <c r="CA497" s="90"/>
      <c r="CB497" s="90"/>
      <c r="CC497" s="90"/>
      <c r="CD497" s="90"/>
      <c r="CE497" s="90"/>
      <c r="CF497" s="90"/>
      <c r="CG497" s="90"/>
      <c r="CH497" s="90"/>
      <c r="CI497" s="90"/>
      <c r="CJ497" s="90"/>
      <c r="CK497" s="90"/>
      <c r="CL497" s="90"/>
      <c r="CM497" s="90"/>
      <c r="CN497" s="90"/>
      <c r="CO497" s="90"/>
      <c r="CP497" s="90"/>
      <c r="CQ497" s="90"/>
      <c r="CR497" s="90"/>
      <c r="CS497" s="90"/>
      <c r="CT497" s="90"/>
      <c r="CU497" s="90"/>
      <c r="CV497" s="90"/>
      <c r="CW497" s="90"/>
      <c r="CX497" s="90"/>
      <c r="CY497" s="90"/>
      <c r="CZ497" s="90"/>
      <c r="DA497" s="90"/>
      <c r="DB497" s="90"/>
      <c r="DC497" s="90"/>
      <c r="DD497" s="90"/>
      <c r="DE497" s="90"/>
      <c r="DF497" s="90"/>
      <c r="DG497" s="90"/>
      <c r="DH497" s="90"/>
      <c r="DI497" s="90"/>
      <c r="DJ497" s="90"/>
      <c r="DK497" s="90"/>
      <c r="DL497" s="90"/>
      <c r="DM497" s="90"/>
      <c r="DN497" s="90"/>
      <c r="DO497" s="90"/>
      <c r="DP497" s="90"/>
      <c r="DQ497" s="90"/>
      <c r="DR497" s="90"/>
      <c r="DS497" s="90"/>
      <c r="DT497" s="90"/>
      <c r="DU497" s="90"/>
      <c r="DV497" s="90"/>
      <c r="DW497" s="90"/>
      <c r="DX497" s="90"/>
      <c r="DY497" s="90"/>
      <c r="DZ497" s="90"/>
      <c r="EA497" s="90"/>
      <c r="EB497" s="90"/>
      <c r="EC497" s="90"/>
      <c r="ED497" s="90"/>
      <c r="EE497" s="90"/>
      <c r="EF497" s="90"/>
      <c r="EG497" s="90"/>
      <c r="EH497" s="90"/>
      <c r="EI497" s="90"/>
      <c r="EJ497" s="90"/>
      <c r="EK497" s="90"/>
      <c r="EL497" s="90"/>
      <c r="EM497" s="90"/>
      <c r="EN497" s="90"/>
      <c r="EO497" s="90"/>
      <c r="EP497" s="90"/>
      <c r="EQ497" s="90"/>
      <c r="ER497" s="90"/>
      <c r="ES497" s="90"/>
      <c r="ET497" s="90"/>
      <c r="EU497" s="90"/>
      <c r="EV497" s="90"/>
      <c r="EW497" s="90"/>
      <c r="EX497" s="90"/>
      <c r="EY497" s="90"/>
      <c r="EZ497" s="90"/>
      <c r="FA497" s="90"/>
      <c r="FB497" s="90"/>
      <c r="FC497" s="90"/>
      <c r="FD497" s="90"/>
      <c r="FE497" s="90"/>
      <c r="FF497" s="90"/>
      <c r="FG497" s="90"/>
      <c r="FH497" s="90"/>
      <c r="FI497" s="90"/>
      <c r="FJ497" s="90"/>
      <c r="FK497" s="90"/>
      <c r="FL497" s="90"/>
      <c r="FM497" s="90"/>
      <c r="FN497" s="90"/>
      <c r="FO497" s="90"/>
      <c r="FP497" s="90"/>
      <c r="FQ497" s="90"/>
      <c r="FR497" s="90"/>
      <c r="FS497" s="90"/>
      <c r="FT497" s="90"/>
      <c r="FU497" s="90"/>
      <c r="FV497" s="90"/>
      <c r="FW497" s="90"/>
      <c r="FX497" s="90"/>
      <c r="FY497" s="90"/>
      <c r="FZ497" s="90"/>
      <c r="GA497" s="90"/>
      <c r="GB497" s="90"/>
      <c r="GC497" s="90"/>
      <c r="GD497" s="90"/>
      <c r="GE497" s="90"/>
      <c r="GF497" s="90"/>
      <c r="GG497" s="90"/>
      <c r="GH497" s="90"/>
      <c r="GI497" s="90"/>
      <c r="GJ497" s="90"/>
      <c r="GK497" s="90"/>
      <c r="GL497" s="90"/>
      <c r="GM497" s="90"/>
      <c r="GN497" s="90"/>
      <c r="GO497" s="90"/>
      <c r="GP497" s="90"/>
      <c r="GQ497" s="90"/>
      <c r="GR497" s="90"/>
      <c r="GS497" s="90"/>
      <c r="GT497" s="90"/>
      <c r="GU497" s="90"/>
      <c r="GV497" s="90"/>
      <c r="GW497" s="90"/>
      <c r="GX497" s="90"/>
      <c r="GY497" s="90"/>
      <c r="GZ497" s="90"/>
      <c r="HA497" s="90"/>
      <c r="HB497" s="90"/>
      <c r="HC497" s="90"/>
      <c r="HD497" s="90"/>
      <c r="HE497" s="90"/>
      <c r="HF497" s="90"/>
      <c r="HG497" s="90"/>
      <c r="HH497" s="90"/>
      <c r="HI497" s="90"/>
      <c r="HJ497" s="90"/>
      <c r="HK497" s="90"/>
      <c r="HL497" s="90"/>
      <c r="HM497" s="90"/>
      <c r="HN497" s="90"/>
      <c r="HO497" s="90"/>
      <c r="HP497" s="90"/>
      <c r="HQ497" s="90"/>
      <c r="HR497" s="90"/>
      <c r="HS497" s="90"/>
      <c r="HT497" s="90"/>
      <c r="HU497" s="90"/>
      <c r="HV497" s="90"/>
      <c r="HW497" s="90"/>
      <c r="HX497" s="90"/>
      <c r="HY497" s="90"/>
      <c r="HZ497" s="90"/>
      <c r="IA497" s="90"/>
      <c r="IB497" s="90"/>
      <c r="IC497" s="90"/>
      <c r="ID497" s="90"/>
      <c r="IE497" s="90"/>
      <c r="IF497" s="90"/>
      <c r="IG497" s="90"/>
      <c r="IH497" s="90"/>
      <c r="II497" s="90"/>
      <c r="IJ497" s="90"/>
      <c r="IK497" s="90"/>
      <c r="IL497" s="90"/>
      <c r="IM497" s="90"/>
      <c r="IN497" s="90"/>
      <c r="IO497" s="90"/>
      <c r="IP497" s="90"/>
      <c r="IQ497" s="90"/>
      <c r="IR497" s="90"/>
      <c r="IS497" s="90"/>
      <c r="IT497" s="90"/>
      <c r="IU497" s="90"/>
      <c r="IV497" s="90"/>
      <c r="IW497" s="90"/>
    </row>
    <row r="498" spans="4:257" s="3" customFormat="1" ht="15.6" x14ac:dyDescent="0.25">
      <c r="D498" s="2"/>
      <c r="E498" s="3" t="s">
        <v>1950</v>
      </c>
      <c r="F498" s="329"/>
      <c r="G498" s="329"/>
      <c r="H498" s="329"/>
      <c r="I498" s="330"/>
      <c r="J498" s="330"/>
      <c r="K498" s="200"/>
      <c r="L498" s="200"/>
      <c r="M498" s="200"/>
      <c r="AG498" s="90"/>
      <c r="AH498" s="90"/>
      <c r="AI498" s="90"/>
      <c r="AJ498" s="90"/>
      <c r="AK498" s="90"/>
      <c r="AL498" s="90"/>
      <c r="AM498" s="90"/>
      <c r="AN498" s="90"/>
      <c r="AO498" s="90"/>
      <c r="AP498" s="90"/>
      <c r="AQ498" s="90"/>
      <c r="AR498" s="90"/>
      <c r="AS498" s="90"/>
      <c r="AT498" s="90"/>
      <c r="AU498" s="90"/>
      <c r="AV498" s="90"/>
      <c r="AW498" s="90"/>
      <c r="AX498" s="90"/>
      <c r="AY498" s="90"/>
      <c r="AZ498" s="90"/>
      <c r="BA498" s="90"/>
      <c r="BB498" s="90"/>
      <c r="BC498" s="90"/>
      <c r="BD498" s="90"/>
      <c r="BE498" s="90"/>
      <c r="BF498" s="90"/>
      <c r="BG498" s="90"/>
      <c r="BH498" s="90"/>
      <c r="BI498" s="90"/>
      <c r="BJ498" s="90"/>
      <c r="BK498" s="90"/>
      <c r="BL498" s="90"/>
      <c r="BM498" s="90"/>
      <c r="BN498" s="90"/>
      <c r="BO498" s="90"/>
      <c r="BP498" s="90"/>
      <c r="BQ498" s="90"/>
      <c r="BR498" s="90"/>
      <c r="BS498" s="90"/>
      <c r="BT498" s="90"/>
      <c r="BU498" s="90"/>
      <c r="BV498" s="90"/>
      <c r="BW498" s="90"/>
      <c r="BX498" s="90"/>
      <c r="BY498" s="90"/>
      <c r="BZ498" s="90"/>
      <c r="CA498" s="90"/>
      <c r="CB498" s="90"/>
      <c r="CC498" s="90"/>
      <c r="CD498" s="90"/>
      <c r="CE498" s="90"/>
      <c r="CF498" s="90"/>
      <c r="CG498" s="90"/>
      <c r="CH498" s="90"/>
      <c r="CI498" s="90"/>
      <c r="CJ498" s="90"/>
      <c r="CK498" s="90"/>
      <c r="CL498" s="90"/>
      <c r="CM498" s="90"/>
      <c r="CN498" s="90"/>
      <c r="CO498" s="90"/>
      <c r="CP498" s="90"/>
      <c r="CQ498" s="90"/>
      <c r="CR498" s="90"/>
      <c r="CS498" s="90"/>
      <c r="CT498" s="90"/>
      <c r="CU498" s="90"/>
      <c r="CV498" s="90"/>
      <c r="CW498" s="90"/>
      <c r="CX498" s="90"/>
      <c r="CY498" s="90"/>
      <c r="CZ498" s="90"/>
      <c r="DA498" s="90"/>
      <c r="DB498" s="90"/>
      <c r="DC498" s="90"/>
      <c r="DD498" s="90"/>
      <c r="DE498" s="90"/>
      <c r="DF498" s="90"/>
      <c r="DG498" s="90"/>
      <c r="DH498" s="90"/>
      <c r="DI498" s="90"/>
      <c r="DJ498" s="90"/>
      <c r="DK498" s="90"/>
      <c r="DL498" s="90"/>
      <c r="DM498" s="90"/>
      <c r="DN498" s="90"/>
      <c r="DO498" s="90"/>
      <c r="DP498" s="90"/>
      <c r="DQ498" s="90"/>
      <c r="DR498" s="90"/>
      <c r="DS498" s="90"/>
      <c r="DT498" s="90"/>
      <c r="DU498" s="90"/>
      <c r="DV498" s="90"/>
      <c r="DW498" s="90"/>
      <c r="DX498" s="90"/>
      <c r="DY498" s="90"/>
      <c r="DZ498" s="90"/>
      <c r="EA498" s="90"/>
      <c r="EB498" s="90"/>
      <c r="EC498" s="90"/>
      <c r="ED498" s="90"/>
      <c r="EE498" s="90"/>
      <c r="EF498" s="90"/>
      <c r="EG498" s="90"/>
      <c r="EH498" s="90"/>
      <c r="EI498" s="90"/>
      <c r="EJ498" s="90"/>
      <c r="EK498" s="90"/>
      <c r="EL498" s="90"/>
      <c r="EM498" s="90"/>
      <c r="EN498" s="90"/>
      <c r="EO498" s="90"/>
      <c r="EP498" s="90"/>
      <c r="EQ498" s="90"/>
      <c r="ER498" s="90"/>
      <c r="ES498" s="90"/>
      <c r="ET498" s="90"/>
      <c r="EU498" s="90"/>
      <c r="EV498" s="90"/>
      <c r="EW498" s="90"/>
      <c r="EX498" s="90"/>
      <c r="EY498" s="90"/>
      <c r="EZ498" s="90"/>
      <c r="FA498" s="90"/>
      <c r="FB498" s="90"/>
      <c r="FC498" s="90"/>
      <c r="FD498" s="90"/>
      <c r="FE498" s="90"/>
      <c r="FF498" s="90"/>
      <c r="FG498" s="90"/>
      <c r="FH498" s="90"/>
      <c r="FI498" s="90"/>
      <c r="FJ498" s="90"/>
      <c r="FK498" s="90"/>
      <c r="FL498" s="90"/>
      <c r="FM498" s="90"/>
      <c r="FN498" s="90"/>
      <c r="FO498" s="90"/>
      <c r="FP498" s="90"/>
      <c r="FQ498" s="90"/>
      <c r="FR498" s="90"/>
      <c r="FS498" s="90"/>
      <c r="FT498" s="90"/>
      <c r="FU498" s="90"/>
      <c r="FV498" s="90"/>
      <c r="FW498" s="90"/>
      <c r="FX498" s="90"/>
      <c r="FY498" s="90"/>
      <c r="FZ498" s="90"/>
      <c r="GA498" s="90"/>
      <c r="GB498" s="90"/>
      <c r="GC498" s="90"/>
      <c r="GD498" s="90"/>
      <c r="GE498" s="90"/>
      <c r="GF498" s="90"/>
      <c r="GG498" s="90"/>
      <c r="GH498" s="90"/>
      <c r="GI498" s="90"/>
      <c r="GJ498" s="90"/>
      <c r="GK498" s="90"/>
      <c r="GL498" s="90"/>
      <c r="GM498" s="90"/>
      <c r="GN498" s="90"/>
      <c r="GO498" s="90"/>
      <c r="GP498" s="90"/>
      <c r="GQ498" s="90"/>
      <c r="GR498" s="90"/>
      <c r="GS498" s="90"/>
      <c r="GT498" s="90"/>
      <c r="GU498" s="90"/>
      <c r="GV498" s="90"/>
      <c r="GW498" s="90"/>
      <c r="GX498" s="90"/>
      <c r="GY498" s="90"/>
      <c r="GZ498" s="90"/>
      <c r="HA498" s="90"/>
      <c r="HB498" s="90"/>
      <c r="HC498" s="90"/>
      <c r="HD498" s="90"/>
      <c r="HE498" s="90"/>
      <c r="HF498" s="90"/>
      <c r="HG498" s="90"/>
      <c r="HH498" s="90"/>
      <c r="HI498" s="90"/>
      <c r="HJ498" s="90"/>
      <c r="HK498" s="90"/>
      <c r="HL498" s="90"/>
      <c r="HM498" s="90"/>
      <c r="HN498" s="90"/>
      <c r="HO498" s="90"/>
      <c r="HP498" s="90"/>
      <c r="HQ498" s="90"/>
      <c r="HR498" s="90"/>
      <c r="HS498" s="90"/>
      <c r="HT498" s="90"/>
      <c r="HU498" s="90"/>
      <c r="HV498" s="90"/>
      <c r="HW498" s="90"/>
      <c r="HX498" s="90"/>
      <c r="HY498" s="90"/>
      <c r="HZ498" s="90"/>
      <c r="IA498" s="90"/>
      <c r="IB498" s="90"/>
      <c r="IC498" s="90"/>
      <c r="ID498" s="90"/>
      <c r="IE498" s="90"/>
      <c r="IF498" s="90"/>
      <c r="IG498" s="90"/>
      <c r="IH498" s="90"/>
      <c r="II498" s="90"/>
      <c r="IJ498" s="90"/>
      <c r="IK498" s="90"/>
      <c r="IL498" s="90"/>
      <c r="IM498" s="90"/>
      <c r="IN498" s="90"/>
      <c r="IO498" s="90"/>
      <c r="IP498" s="90"/>
      <c r="IQ498" s="90"/>
      <c r="IR498" s="90"/>
      <c r="IS498" s="90"/>
      <c r="IT498" s="90"/>
      <c r="IU498" s="90"/>
      <c r="IV498" s="90"/>
      <c r="IW498" s="90"/>
    </row>
    <row r="499" spans="4:257" s="3" customFormat="1" ht="15.6" x14ac:dyDescent="0.25">
      <c r="D499" s="2"/>
      <c r="E499" s="331" t="s">
        <v>1996</v>
      </c>
      <c r="F499" s="329"/>
      <c r="G499" s="329"/>
      <c r="H499" s="329"/>
      <c r="I499" s="330"/>
      <c r="J499" s="330"/>
      <c r="K499" s="140"/>
      <c r="L499" s="140"/>
      <c r="M499" s="140"/>
      <c r="AG499" s="90"/>
      <c r="AH499" s="90"/>
      <c r="AI499" s="90"/>
      <c r="AJ499" s="90"/>
      <c r="AK499" s="90"/>
      <c r="AL499" s="90"/>
      <c r="AM499" s="90"/>
      <c r="AN499" s="90"/>
      <c r="AO499" s="90"/>
      <c r="AP499" s="90"/>
      <c r="AQ499" s="90"/>
      <c r="AR499" s="90"/>
      <c r="AS499" s="90"/>
      <c r="AT499" s="90"/>
      <c r="AU499" s="90"/>
      <c r="AV499" s="90"/>
      <c r="AW499" s="90"/>
      <c r="AX499" s="90"/>
      <c r="AY499" s="90"/>
      <c r="AZ499" s="90"/>
      <c r="BA499" s="90"/>
      <c r="BB499" s="90"/>
      <c r="BC499" s="90"/>
      <c r="BD499" s="90"/>
      <c r="BE499" s="90"/>
      <c r="BF499" s="90"/>
      <c r="BG499" s="90"/>
      <c r="BH499" s="90"/>
      <c r="BI499" s="90"/>
      <c r="BJ499" s="90"/>
      <c r="BK499" s="90"/>
      <c r="BL499" s="90"/>
      <c r="BM499" s="90"/>
      <c r="BN499" s="90"/>
      <c r="BO499" s="90"/>
      <c r="BP499" s="90"/>
      <c r="BQ499" s="90"/>
      <c r="BR499" s="90"/>
      <c r="BS499" s="90"/>
      <c r="BT499" s="90"/>
      <c r="BU499" s="90"/>
      <c r="BV499" s="90"/>
      <c r="BW499" s="90"/>
      <c r="BX499" s="90"/>
      <c r="BY499" s="90"/>
      <c r="BZ499" s="90"/>
      <c r="CA499" s="90"/>
      <c r="CB499" s="90"/>
      <c r="CC499" s="90"/>
      <c r="CD499" s="90"/>
      <c r="CE499" s="90"/>
      <c r="CF499" s="90"/>
      <c r="CG499" s="90"/>
      <c r="CH499" s="90"/>
      <c r="CI499" s="90"/>
      <c r="CJ499" s="90"/>
      <c r="CK499" s="90"/>
      <c r="CL499" s="90"/>
      <c r="CM499" s="90"/>
      <c r="CN499" s="90"/>
      <c r="CO499" s="90"/>
      <c r="CP499" s="90"/>
      <c r="CQ499" s="90"/>
      <c r="CR499" s="90"/>
      <c r="CS499" s="90"/>
      <c r="CT499" s="90"/>
      <c r="CU499" s="90"/>
      <c r="CV499" s="90"/>
      <c r="CW499" s="90"/>
      <c r="CX499" s="90"/>
      <c r="CY499" s="90"/>
      <c r="CZ499" s="90"/>
      <c r="DA499" s="90"/>
      <c r="DB499" s="90"/>
      <c r="DC499" s="90"/>
      <c r="DD499" s="90"/>
      <c r="DE499" s="90"/>
      <c r="DF499" s="90"/>
      <c r="DG499" s="90"/>
      <c r="DH499" s="90"/>
      <c r="DI499" s="90"/>
      <c r="DJ499" s="90"/>
      <c r="DK499" s="90"/>
      <c r="DL499" s="90"/>
      <c r="DM499" s="90"/>
      <c r="DN499" s="90"/>
      <c r="DO499" s="90"/>
      <c r="DP499" s="90"/>
      <c r="DQ499" s="90"/>
      <c r="DR499" s="90"/>
      <c r="DS499" s="90"/>
      <c r="DT499" s="90"/>
      <c r="DU499" s="90"/>
      <c r="DV499" s="90"/>
      <c r="DW499" s="90"/>
      <c r="DX499" s="90"/>
      <c r="DY499" s="90"/>
      <c r="DZ499" s="90"/>
      <c r="EA499" s="90"/>
      <c r="EB499" s="90"/>
      <c r="EC499" s="90"/>
      <c r="ED499" s="90"/>
      <c r="EE499" s="90"/>
      <c r="EF499" s="90"/>
      <c r="EG499" s="90"/>
      <c r="EH499" s="90"/>
      <c r="EI499" s="90"/>
      <c r="EJ499" s="90"/>
      <c r="EK499" s="90"/>
      <c r="EL499" s="90"/>
      <c r="EM499" s="90"/>
      <c r="EN499" s="90"/>
      <c r="EO499" s="90"/>
      <c r="EP499" s="90"/>
      <c r="EQ499" s="90"/>
      <c r="ER499" s="90"/>
      <c r="ES499" s="90"/>
      <c r="ET499" s="90"/>
      <c r="EU499" s="90"/>
      <c r="EV499" s="90"/>
      <c r="EW499" s="90"/>
      <c r="EX499" s="90"/>
      <c r="EY499" s="90"/>
      <c r="EZ499" s="90"/>
      <c r="FA499" s="90"/>
      <c r="FB499" s="90"/>
      <c r="FC499" s="90"/>
      <c r="FD499" s="90"/>
      <c r="FE499" s="90"/>
      <c r="FF499" s="90"/>
      <c r="FG499" s="90"/>
      <c r="FH499" s="90"/>
      <c r="FI499" s="90"/>
      <c r="FJ499" s="90"/>
      <c r="FK499" s="90"/>
      <c r="FL499" s="90"/>
      <c r="FM499" s="90"/>
      <c r="FN499" s="90"/>
      <c r="FO499" s="90"/>
      <c r="FP499" s="90"/>
      <c r="FQ499" s="90"/>
      <c r="FR499" s="90"/>
      <c r="FS499" s="90"/>
      <c r="FT499" s="90"/>
      <c r="FU499" s="90"/>
      <c r="FV499" s="90"/>
      <c r="FW499" s="90"/>
      <c r="FX499" s="90"/>
      <c r="FY499" s="90"/>
      <c r="FZ499" s="90"/>
      <c r="GA499" s="90"/>
      <c r="GB499" s="90"/>
      <c r="GC499" s="90"/>
      <c r="GD499" s="90"/>
      <c r="GE499" s="90"/>
      <c r="GF499" s="90"/>
      <c r="GG499" s="90"/>
      <c r="GH499" s="90"/>
      <c r="GI499" s="90"/>
      <c r="GJ499" s="90"/>
      <c r="GK499" s="90"/>
      <c r="GL499" s="90"/>
      <c r="GM499" s="90"/>
      <c r="GN499" s="90"/>
      <c r="GO499" s="90"/>
      <c r="GP499" s="90"/>
      <c r="GQ499" s="90"/>
      <c r="GR499" s="90"/>
      <c r="GS499" s="90"/>
      <c r="GT499" s="90"/>
      <c r="GU499" s="90"/>
      <c r="GV499" s="90"/>
      <c r="GW499" s="90"/>
      <c r="GX499" s="90"/>
      <c r="GY499" s="90"/>
      <c r="GZ499" s="90"/>
      <c r="HA499" s="90"/>
      <c r="HB499" s="90"/>
      <c r="HC499" s="90"/>
      <c r="HD499" s="90"/>
      <c r="HE499" s="90"/>
      <c r="HF499" s="90"/>
      <c r="HG499" s="90"/>
      <c r="HH499" s="90"/>
      <c r="HI499" s="90"/>
      <c r="HJ499" s="90"/>
      <c r="HK499" s="90"/>
      <c r="HL499" s="90"/>
      <c r="HM499" s="90"/>
      <c r="HN499" s="90"/>
      <c r="HO499" s="90"/>
      <c r="HP499" s="90"/>
      <c r="HQ499" s="90"/>
      <c r="HR499" s="90"/>
      <c r="HS499" s="90"/>
      <c r="HT499" s="90"/>
      <c r="HU499" s="90"/>
      <c r="HV499" s="90"/>
      <c r="HW499" s="90"/>
      <c r="HX499" s="90"/>
      <c r="HY499" s="90"/>
      <c r="HZ499" s="90"/>
      <c r="IA499" s="90"/>
      <c r="IB499" s="90"/>
      <c r="IC499" s="90"/>
      <c r="ID499" s="90"/>
      <c r="IE499" s="90"/>
      <c r="IF499" s="90"/>
      <c r="IG499" s="90"/>
      <c r="IH499" s="90"/>
      <c r="II499" s="90"/>
      <c r="IJ499" s="90"/>
      <c r="IK499" s="90"/>
      <c r="IL499" s="90"/>
      <c r="IM499" s="90"/>
      <c r="IN499" s="90"/>
      <c r="IO499" s="90"/>
      <c r="IP499" s="90"/>
      <c r="IQ499" s="90"/>
      <c r="IR499" s="90"/>
      <c r="IS499" s="90"/>
      <c r="IT499" s="90"/>
      <c r="IU499" s="90"/>
      <c r="IV499" s="90"/>
      <c r="IW499" s="90"/>
    </row>
    <row r="500" spans="4:257" s="3" customFormat="1" ht="15.6" x14ac:dyDescent="0.25">
      <c r="D500" s="2"/>
      <c r="E500" s="332" t="s">
        <v>1997</v>
      </c>
      <c r="F500" s="329"/>
      <c r="G500" s="329"/>
      <c r="H500" s="329"/>
      <c r="I500" s="330"/>
      <c r="J500" s="330"/>
      <c r="K500" s="140"/>
      <c r="L500" s="140"/>
      <c r="M500" s="140"/>
      <c r="AG500" s="90"/>
      <c r="AH500" s="90"/>
      <c r="AI500" s="90"/>
      <c r="AJ500" s="90"/>
      <c r="AK500" s="90"/>
      <c r="AL500" s="90"/>
      <c r="AM500" s="90"/>
      <c r="AN500" s="90"/>
      <c r="AO500" s="90"/>
      <c r="AP500" s="90"/>
      <c r="AQ500" s="90"/>
      <c r="AR500" s="90"/>
      <c r="AS500" s="90"/>
      <c r="AT500" s="90"/>
      <c r="AU500" s="90"/>
      <c r="AV500" s="90"/>
      <c r="AW500" s="90"/>
      <c r="AX500" s="90"/>
      <c r="AY500" s="90"/>
      <c r="AZ500" s="90"/>
      <c r="BA500" s="90"/>
      <c r="BB500" s="90"/>
      <c r="BC500" s="90"/>
      <c r="BD500" s="90"/>
      <c r="BE500" s="90"/>
      <c r="BF500" s="90"/>
      <c r="BG500" s="90"/>
      <c r="BH500" s="90"/>
      <c r="BI500" s="90"/>
      <c r="BJ500" s="90"/>
      <c r="BK500" s="90"/>
      <c r="BL500" s="90"/>
      <c r="BM500" s="90"/>
      <c r="BN500" s="90"/>
      <c r="BO500" s="90"/>
      <c r="BP500" s="90"/>
      <c r="BQ500" s="90"/>
      <c r="BR500" s="90"/>
      <c r="BS500" s="90"/>
      <c r="BT500" s="90"/>
      <c r="BU500" s="90"/>
      <c r="BV500" s="90"/>
      <c r="BW500" s="90"/>
      <c r="BX500" s="90"/>
      <c r="BY500" s="90"/>
      <c r="BZ500" s="90"/>
      <c r="CA500" s="90"/>
      <c r="CB500" s="90"/>
      <c r="CC500" s="90"/>
      <c r="CD500" s="90"/>
      <c r="CE500" s="90"/>
      <c r="CF500" s="90"/>
      <c r="CG500" s="90"/>
      <c r="CH500" s="90"/>
      <c r="CI500" s="90"/>
      <c r="CJ500" s="90"/>
      <c r="CK500" s="90"/>
      <c r="CL500" s="90"/>
      <c r="CM500" s="90"/>
      <c r="CN500" s="90"/>
      <c r="CO500" s="90"/>
      <c r="CP500" s="90"/>
      <c r="CQ500" s="90"/>
      <c r="CR500" s="90"/>
      <c r="CS500" s="90"/>
      <c r="CT500" s="90"/>
      <c r="CU500" s="90"/>
      <c r="CV500" s="90"/>
      <c r="CW500" s="90"/>
      <c r="CX500" s="90"/>
      <c r="CY500" s="90"/>
      <c r="CZ500" s="90"/>
      <c r="DA500" s="90"/>
      <c r="DB500" s="90"/>
      <c r="DC500" s="90"/>
      <c r="DD500" s="90"/>
      <c r="DE500" s="90"/>
      <c r="DF500" s="90"/>
      <c r="DG500" s="90"/>
      <c r="DH500" s="90"/>
      <c r="DI500" s="90"/>
      <c r="DJ500" s="90"/>
      <c r="DK500" s="90"/>
      <c r="DL500" s="90"/>
      <c r="DM500" s="90"/>
      <c r="DN500" s="90"/>
      <c r="DO500" s="90"/>
      <c r="DP500" s="90"/>
      <c r="DQ500" s="90"/>
      <c r="DR500" s="90"/>
      <c r="DS500" s="90"/>
      <c r="DT500" s="90"/>
      <c r="DU500" s="90"/>
      <c r="DV500" s="90"/>
      <c r="DW500" s="90"/>
      <c r="DX500" s="90"/>
      <c r="DY500" s="90"/>
      <c r="DZ500" s="90"/>
      <c r="EA500" s="90"/>
      <c r="EB500" s="90"/>
      <c r="EC500" s="90"/>
      <c r="ED500" s="90"/>
      <c r="EE500" s="90"/>
      <c r="EF500" s="90"/>
      <c r="EG500" s="90"/>
      <c r="EH500" s="90"/>
      <c r="EI500" s="90"/>
      <c r="EJ500" s="90"/>
      <c r="EK500" s="90"/>
      <c r="EL500" s="90"/>
      <c r="EM500" s="90"/>
      <c r="EN500" s="90"/>
      <c r="EO500" s="90"/>
      <c r="EP500" s="90"/>
      <c r="EQ500" s="90"/>
      <c r="ER500" s="90"/>
      <c r="ES500" s="90"/>
      <c r="ET500" s="90"/>
      <c r="EU500" s="90"/>
      <c r="EV500" s="90"/>
      <c r="EW500" s="90"/>
      <c r="EX500" s="90"/>
      <c r="EY500" s="90"/>
      <c r="EZ500" s="90"/>
      <c r="FA500" s="90"/>
      <c r="FB500" s="90"/>
      <c r="FC500" s="90"/>
      <c r="FD500" s="90"/>
      <c r="FE500" s="90"/>
      <c r="FF500" s="90"/>
      <c r="FG500" s="90"/>
      <c r="FH500" s="90"/>
      <c r="FI500" s="90"/>
      <c r="FJ500" s="90"/>
      <c r="FK500" s="90"/>
      <c r="FL500" s="90"/>
      <c r="FM500" s="90"/>
      <c r="FN500" s="90"/>
      <c r="FO500" s="90"/>
      <c r="FP500" s="90"/>
      <c r="FQ500" s="90"/>
      <c r="FR500" s="90"/>
      <c r="FS500" s="90"/>
      <c r="FT500" s="90"/>
      <c r="FU500" s="90"/>
      <c r="FV500" s="90"/>
      <c r="FW500" s="90"/>
      <c r="FX500" s="90"/>
      <c r="FY500" s="90"/>
      <c r="FZ500" s="90"/>
      <c r="GA500" s="90"/>
      <c r="GB500" s="90"/>
      <c r="GC500" s="90"/>
      <c r="GD500" s="90"/>
      <c r="GE500" s="90"/>
      <c r="GF500" s="90"/>
      <c r="GG500" s="90"/>
      <c r="GH500" s="90"/>
      <c r="GI500" s="90"/>
      <c r="GJ500" s="90"/>
      <c r="GK500" s="90"/>
      <c r="GL500" s="90"/>
      <c r="GM500" s="90"/>
      <c r="GN500" s="90"/>
      <c r="GO500" s="90"/>
      <c r="GP500" s="90"/>
      <c r="GQ500" s="90"/>
      <c r="GR500" s="90"/>
      <c r="GS500" s="90"/>
      <c r="GT500" s="90"/>
      <c r="GU500" s="90"/>
      <c r="GV500" s="90"/>
      <c r="GW500" s="90"/>
      <c r="GX500" s="90"/>
      <c r="GY500" s="90"/>
      <c r="GZ500" s="90"/>
      <c r="HA500" s="90"/>
      <c r="HB500" s="90"/>
      <c r="HC500" s="90"/>
      <c r="HD500" s="90"/>
      <c r="HE500" s="90"/>
      <c r="HF500" s="90"/>
      <c r="HG500" s="90"/>
      <c r="HH500" s="90"/>
      <c r="HI500" s="90"/>
      <c r="HJ500" s="90"/>
      <c r="HK500" s="90"/>
      <c r="HL500" s="90"/>
      <c r="HM500" s="90"/>
      <c r="HN500" s="90"/>
      <c r="HO500" s="90"/>
      <c r="HP500" s="90"/>
      <c r="HQ500" s="90"/>
      <c r="HR500" s="90"/>
      <c r="HS500" s="90"/>
      <c r="HT500" s="90"/>
      <c r="HU500" s="90"/>
      <c r="HV500" s="90"/>
      <c r="HW500" s="90"/>
      <c r="HX500" s="90"/>
      <c r="HY500" s="90"/>
      <c r="HZ500" s="90"/>
      <c r="IA500" s="90"/>
      <c r="IB500" s="90"/>
      <c r="IC500" s="90"/>
      <c r="ID500" s="90"/>
      <c r="IE500" s="90"/>
      <c r="IF500" s="90"/>
      <c r="IG500" s="90"/>
      <c r="IH500" s="90"/>
      <c r="II500" s="90"/>
      <c r="IJ500" s="90"/>
      <c r="IK500" s="90"/>
      <c r="IL500" s="90"/>
      <c r="IM500" s="90"/>
      <c r="IN500" s="90"/>
      <c r="IO500" s="90"/>
      <c r="IP500" s="90"/>
      <c r="IQ500" s="90"/>
      <c r="IR500" s="90"/>
      <c r="IS500" s="90"/>
      <c r="IT500" s="90"/>
      <c r="IU500" s="90"/>
      <c r="IV500" s="90"/>
      <c r="IW500" s="90"/>
    </row>
    <row r="501" spans="4:257" s="3" customFormat="1" x14ac:dyDescent="0.25">
      <c r="D501" s="2"/>
      <c r="K501" s="140"/>
      <c r="L501" s="140"/>
      <c r="M501" s="140"/>
      <c r="AG501" s="90"/>
      <c r="AH501" s="90"/>
      <c r="AI501" s="90"/>
      <c r="AJ501" s="90"/>
      <c r="AK501" s="90"/>
      <c r="AL501" s="90"/>
      <c r="AM501" s="90"/>
      <c r="AN501" s="90"/>
      <c r="AO501" s="90"/>
      <c r="AP501" s="90"/>
      <c r="AQ501" s="90"/>
      <c r="AR501" s="90"/>
      <c r="AS501" s="90"/>
      <c r="AT501" s="90"/>
      <c r="AU501" s="90"/>
      <c r="AV501" s="90"/>
      <c r="AW501" s="90"/>
      <c r="AX501" s="90"/>
      <c r="AY501" s="90"/>
      <c r="AZ501" s="90"/>
      <c r="BA501" s="90"/>
      <c r="BB501" s="90"/>
      <c r="BC501" s="90"/>
      <c r="BD501" s="90"/>
      <c r="BE501" s="90"/>
      <c r="BF501" s="90"/>
      <c r="BG501" s="90"/>
      <c r="BH501" s="90"/>
      <c r="BI501" s="90"/>
      <c r="BJ501" s="90"/>
      <c r="BK501" s="90"/>
      <c r="BL501" s="90"/>
      <c r="BM501" s="90"/>
      <c r="BN501" s="90"/>
      <c r="BO501" s="90"/>
      <c r="BP501" s="90"/>
      <c r="BQ501" s="90"/>
      <c r="BR501" s="90"/>
      <c r="BS501" s="90"/>
      <c r="BT501" s="90"/>
      <c r="BU501" s="90"/>
      <c r="BV501" s="90"/>
      <c r="BW501" s="90"/>
      <c r="BX501" s="90"/>
      <c r="BY501" s="90"/>
      <c r="BZ501" s="90"/>
      <c r="CA501" s="90"/>
      <c r="CB501" s="90"/>
      <c r="CC501" s="90"/>
      <c r="CD501" s="90"/>
      <c r="CE501" s="90"/>
      <c r="CF501" s="90"/>
      <c r="CG501" s="90"/>
      <c r="CH501" s="90"/>
      <c r="CI501" s="90"/>
      <c r="CJ501" s="90"/>
      <c r="CK501" s="90"/>
      <c r="CL501" s="90"/>
      <c r="CM501" s="90"/>
      <c r="CN501" s="90"/>
      <c r="CO501" s="90"/>
      <c r="CP501" s="90"/>
      <c r="CQ501" s="90"/>
      <c r="CR501" s="90"/>
      <c r="CS501" s="90"/>
      <c r="CT501" s="90"/>
      <c r="CU501" s="90"/>
      <c r="CV501" s="90"/>
      <c r="CW501" s="90"/>
      <c r="CX501" s="90"/>
      <c r="CY501" s="90"/>
      <c r="CZ501" s="90"/>
      <c r="DA501" s="90"/>
      <c r="DB501" s="90"/>
      <c r="DC501" s="90"/>
      <c r="DD501" s="90"/>
      <c r="DE501" s="90"/>
      <c r="DF501" s="90"/>
      <c r="DG501" s="90"/>
      <c r="DH501" s="90"/>
      <c r="DI501" s="90"/>
      <c r="DJ501" s="90"/>
      <c r="DK501" s="90"/>
      <c r="DL501" s="90"/>
      <c r="DM501" s="90"/>
      <c r="DN501" s="90"/>
      <c r="DO501" s="90"/>
      <c r="DP501" s="90"/>
      <c r="DQ501" s="90"/>
      <c r="DR501" s="90"/>
      <c r="DS501" s="90"/>
      <c r="DT501" s="90"/>
      <c r="DU501" s="90"/>
      <c r="DV501" s="90"/>
      <c r="DW501" s="90"/>
      <c r="DX501" s="90"/>
      <c r="DY501" s="90"/>
      <c r="DZ501" s="90"/>
      <c r="EA501" s="90"/>
      <c r="EB501" s="90"/>
      <c r="EC501" s="90"/>
      <c r="ED501" s="90"/>
      <c r="EE501" s="90"/>
      <c r="EF501" s="90"/>
      <c r="EG501" s="90"/>
      <c r="EH501" s="90"/>
      <c r="EI501" s="90"/>
      <c r="EJ501" s="90"/>
      <c r="EK501" s="90"/>
      <c r="EL501" s="90"/>
      <c r="EM501" s="90"/>
      <c r="EN501" s="90"/>
      <c r="EO501" s="90"/>
      <c r="EP501" s="90"/>
      <c r="EQ501" s="90"/>
      <c r="ER501" s="90"/>
      <c r="ES501" s="90"/>
      <c r="ET501" s="90"/>
      <c r="EU501" s="90"/>
      <c r="EV501" s="90"/>
      <c r="EW501" s="90"/>
      <c r="EX501" s="90"/>
      <c r="EY501" s="90"/>
      <c r="EZ501" s="90"/>
      <c r="FA501" s="90"/>
      <c r="FB501" s="90"/>
      <c r="FC501" s="90"/>
      <c r="FD501" s="90"/>
      <c r="FE501" s="90"/>
      <c r="FF501" s="90"/>
      <c r="FG501" s="90"/>
      <c r="FH501" s="90"/>
      <c r="FI501" s="90"/>
      <c r="FJ501" s="90"/>
      <c r="FK501" s="90"/>
      <c r="FL501" s="90"/>
      <c r="FM501" s="90"/>
      <c r="FN501" s="90"/>
      <c r="FO501" s="90"/>
      <c r="FP501" s="90"/>
      <c r="FQ501" s="90"/>
      <c r="FR501" s="90"/>
      <c r="FS501" s="90"/>
      <c r="FT501" s="90"/>
      <c r="FU501" s="90"/>
      <c r="FV501" s="90"/>
      <c r="FW501" s="90"/>
      <c r="FX501" s="90"/>
      <c r="FY501" s="90"/>
      <c r="FZ501" s="90"/>
      <c r="GA501" s="90"/>
      <c r="GB501" s="90"/>
      <c r="GC501" s="90"/>
      <c r="GD501" s="90"/>
      <c r="GE501" s="90"/>
      <c r="GF501" s="90"/>
      <c r="GG501" s="90"/>
      <c r="GH501" s="90"/>
      <c r="GI501" s="90"/>
      <c r="GJ501" s="90"/>
      <c r="GK501" s="90"/>
      <c r="GL501" s="90"/>
      <c r="GM501" s="90"/>
      <c r="GN501" s="90"/>
      <c r="GO501" s="90"/>
      <c r="GP501" s="90"/>
      <c r="GQ501" s="90"/>
      <c r="GR501" s="90"/>
      <c r="GS501" s="90"/>
      <c r="GT501" s="90"/>
      <c r="GU501" s="90"/>
      <c r="GV501" s="90"/>
      <c r="GW501" s="90"/>
      <c r="GX501" s="90"/>
      <c r="GY501" s="90"/>
      <c r="GZ501" s="90"/>
      <c r="HA501" s="90"/>
      <c r="HB501" s="90"/>
      <c r="HC501" s="90"/>
      <c r="HD501" s="90"/>
      <c r="HE501" s="90"/>
      <c r="HF501" s="90"/>
      <c r="HG501" s="90"/>
      <c r="HH501" s="90"/>
      <c r="HI501" s="90"/>
      <c r="HJ501" s="90"/>
      <c r="HK501" s="90"/>
      <c r="HL501" s="90"/>
      <c r="HM501" s="90"/>
      <c r="HN501" s="90"/>
      <c r="HO501" s="90"/>
      <c r="HP501" s="90"/>
      <c r="HQ501" s="90"/>
      <c r="HR501" s="90"/>
      <c r="HS501" s="90"/>
      <c r="HT501" s="90"/>
      <c r="HU501" s="90"/>
      <c r="HV501" s="90"/>
      <c r="HW501" s="90"/>
      <c r="HX501" s="90"/>
      <c r="HY501" s="90"/>
      <c r="HZ501" s="90"/>
      <c r="IA501" s="90"/>
      <c r="IB501" s="90"/>
      <c r="IC501" s="90"/>
      <c r="ID501" s="90"/>
      <c r="IE501" s="90"/>
      <c r="IF501" s="90"/>
      <c r="IG501" s="90"/>
      <c r="IH501" s="90"/>
      <c r="II501" s="90"/>
      <c r="IJ501" s="90"/>
      <c r="IK501" s="90"/>
      <c r="IL501" s="90"/>
      <c r="IM501" s="90"/>
      <c r="IN501" s="90"/>
      <c r="IO501" s="90"/>
      <c r="IP501" s="90"/>
      <c r="IQ501" s="90"/>
      <c r="IR501" s="90"/>
      <c r="IS501" s="90"/>
      <c r="IT501" s="90"/>
      <c r="IU501" s="90"/>
      <c r="IV501" s="90"/>
      <c r="IW501" s="90"/>
    </row>
    <row r="502" spans="4:257" s="3" customFormat="1" x14ac:dyDescent="0.25">
      <c r="D502" s="2"/>
      <c r="E502" s="333" t="s">
        <v>1630</v>
      </c>
      <c r="F502" s="333"/>
      <c r="G502" s="333"/>
      <c r="H502" s="333"/>
      <c r="I502" s="475">
        <v>43973</v>
      </c>
      <c r="J502" s="476"/>
      <c r="K502" s="140"/>
      <c r="L502" s="140"/>
      <c r="M502" s="140"/>
      <c r="AG502" s="90"/>
      <c r="AH502" s="90"/>
      <c r="AI502" s="90"/>
      <c r="AJ502" s="90"/>
      <c r="AK502" s="90"/>
      <c r="AL502" s="90"/>
      <c r="AM502" s="90"/>
      <c r="AN502" s="90"/>
      <c r="AO502" s="90"/>
      <c r="AP502" s="90"/>
      <c r="AQ502" s="90"/>
      <c r="AR502" s="90"/>
      <c r="AS502" s="90"/>
      <c r="AT502" s="90"/>
      <c r="AU502" s="90"/>
      <c r="AV502" s="90"/>
      <c r="AW502" s="90"/>
      <c r="AX502" s="90"/>
      <c r="AY502" s="90"/>
      <c r="AZ502" s="90"/>
      <c r="BA502" s="90"/>
      <c r="BB502" s="90"/>
      <c r="BC502" s="90"/>
      <c r="BD502" s="90"/>
      <c r="BE502" s="90"/>
      <c r="BF502" s="90"/>
      <c r="BG502" s="90"/>
      <c r="BH502" s="90"/>
      <c r="BI502" s="90"/>
      <c r="BJ502" s="90"/>
      <c r="BK502" s="90"/>
      <c r="BL502" s="90"/>
      <c r="BM502" s="90"/>
      <c r="BN502" s="90"/>
      <c r="BO502" s="90"/>
      <c r="BP502" s="90"/>
      <c r="BQ502" s="90"/>
      <c r="BR502" s="90"/>
      <c r="BS502" s="90"/>
      <c r="BT502" s="90"/>
      <c r="BU502" s="90"/>
      <c r="BV502" s="90"/>
      <c r="BW502" s="90"/>
      <c r="BX502" s="90"/>
      <c r="BY502" s="90"/>
      <c r="BZ502" s="90"/>
      <c r="CA502" s="90"/>
      <c r="CB502" s="90"/>
      <c r="CC502" s="90"/>
      <c r="CD502" s="90"/>
      <c r="CE502" s="90"/>
      <c r="CF502" s="90"/>
      <c r="CG502" s="90"/>
      <c r="CH502" s="90"/>
      <c r="CI502" s="90"/>
      <c r="CJ502" s="90"/>
      <c r="CK502" s="90"/>
      <c r="CL502" s="90"/>
      <c r="CM502" s="90"/>
      <c r="CN502" s="90"/>
      <c r="CO502" s="90"/>
      <c r="CP502" s="90"/>
      <c r="CQ502" s="90"/>
      <c r="CR502" s="90"/>
      <c r="CS502" s="90"/>
      <c r="CT502" s="90"/>
      <c r="CU502" s="90"/>
      <c r="CV502" s="90"/>
      <c r="CW502" s="90"/>
      <c r="CX502" s="90"/>
      <c r="CY502" s="90"/>
      <c r="CZ502" s="90"/>
      <c r="DA502" s="90"/>
      <c r="DB502" s="90"/>
      <c r="DC502" s="90"/>
      <c r="DD502" s="90"/>
      <c r="DE502" s="90"/>
      <c r="DF502" s="90"/>
      <c r="DG502" s="90"/>
      <c r="DH502" s="90"/>
      <c r="DI502" s="90"/>
      <c r="DJ502" s="90"/>
      <c r="DK502" s="90"/>
      <c r="DL502" s="90"/>
      <c r="DM502" s="90"/>
      <c r="DN502" s="90"/>
      <c r="DO502" s="90"/>
      <c r="DP502" s="90"/>
      <c r="DQ502" s="90"/>
      <c r="DR502" s="90"/>
      <c r="DS502" s="90"/>
      <c r="DT502" s="90"/>
      <c r="DU502" s="90"/>
      <c r="DV502" s="90"/>
      <c r="DW502" s="90"/>
      <c r="DX502" s="90"/>
      <c r="DY502" s="90"/>
      <c r="DZ502" s="90"/>
      <c r="EA502" s="90"/>
      <c r="EB502" s="90"/>
      <c r="EC502" s="90"/>
      <c r="ED502" s="90"/>
      <c r="EE502" s="90"/>
      <c r="EF502" s="90"/>
      <c r="EG502" s="90"/>
      <c r="EH502" s="90"/>
      <c r="EI502" s="90"/>
      <c r="EJ502" s="90"/>
      <c r="EK502" s="90"/>
      <c r="EL502" s="90"/>
      <c r="EM502" s="90"/>
      <c r="EN502" s="90"/>
      <c r="EO502" s="90"/>
      <c r="EP502" s="90"/>
      <c r="EQ502" s="90"/>
      <c r="ER502" s="90"/>
      <c r="ES502" s="90"/>
      <c r="ET502" s="90"/>
      <c r="EU502" s="90"/>
      <c r="EV502" s="90"/>
      <c r="EW502" s="90"/>
      <c r="EX502" s="90"/>
      <c r="EY502" s="90"/>
      <c r="EZ502" s="90"/>
      <c r="FA502" s="90"/>
      <c r="FB502" s="90"/>
      <c r="FC502" s="90"/>
      <c r="FD502" s="90"/>
      <c r="FE502" s="90"/>
      <c r="FF502" s="90"/>
      <c r="FG502" s="90"/>
      <c r="FH502" s="90"/>
      <c r="FI502" s="90"/>
      <c r="FJ502" s="90"/>
      <c r="FK502" s="90"/>
      <c r="FL502" s="90"/>
      <c r="FM502" s="90"/>
      <c r="FN502" s="90"/>
      <c r="FO502" s="90"/>
      <c r="FP502" s="90"/>
      <c r="FQ502" s="90"/>
      <c r="FR502" s="90"/>
      <c r="FS502" s="90"/>
      <c r="FT502" s="90"/>
      <c r="FU502" s="90"/>
      <c r="FV502" s="90"/>
      <c r="FW502" s="90"/>
      <c r="FX502" s="90"/>
      <c r="FY502" s="90"/>
      <c r="FZ502" s="90"/>
      <c r="GA502" s="90"/>
      <c r="GB502" s="90"/>
      <c r="GC502" s="90"/>
      <c r="GD502" s="90"/>
      <c r="GE502" s="90"/>
      <c r="GF502" s="90"/>
      <c r="GG502" s="90"/>
      <c r="GH502" s="90"/>
      <c r="GI502" s="90"/>
      <c r="GJ502" s="90"/>
      <c r="GK502" s="90"/>
      <c r="GL502" s="90"/>
      <c r="GM502" s="90"/>
      <c r="GN502" s="90"/>
      <c r="GO502" s="90"/>
      <c r="GP502" s="90"/>
      <c r="GQ502" s="90"/>
      <c r="GR502" s="90"/>
      <c r="GS502" s="90"/>
      <c r="GT502" s="90"/>
      <c r="GU502" s="90"/>
      <c r="GV502" s="90"/>
      <c r="GW502" s="90"/>
      <c r="GX502" s="90"/>
      <c r="GY502" s="90"/>
      <c r="GZ502" s="90"/>
      <c r="HA502" s="90"/>
      <c r="HB502" s="90"/>
      <c r="HC502" s="90"/>
      <c r="HD502" s="90"/>
      <c r="HE502" s="90"/>
      <c r="HF502" s="90"/>
      <c r="HG502" s="90"/>
      <c r="HH502" s="90"/>
      <c r="HI502" s="90"/>
      <c r="HJ502" s="90"/>
      <c r="HK502" s="90"/>
      <c r="HL502" s="90"/>
      <c r="HM502" s="90"/>
      <c r="HN502" s="90"/>
      <c r="HO502" s="90"/>
      <c r="HP502" s="90"/>
      <c r="HQ502" s="90"/>
      <c r="HR502" s="90"/>
      <c r="HS502" s="90"/>
      <c r="HT502" s="90"/>
      <c r="HU502" s="90"/>
      <c r="HV502" s="90"/>
      <c r="HW502" s="90"/>
      <c r="HX502" s="90"/>
      <c r="HY502" s="90"/>
      <c r="HZ502" s="90"/>
      <c r="IA502" s="90"/>
      <c r="IB502" s="90"/>
      <c r="IC502" s="90"/>
      <c r="ID502" s="90"/>
      <c r="IE502" s="90"/>
      <c r="IF502" s="90"/>
      <c r="IG502" s="90"/>
      <c r="IH502" s="90"/>
      <c r="II502" s="90"/>
      <c r="IJ502" s="90"/>
      <c r="IK502" s="90"/>
      <c r="IL502" s="90"/>
      <c r="IM502" s="90"/>
      <c r="IN502" s="90"/>
      <c r="IO502" s="90"/>
      <c r="IP502" s="90"/>
      <c r="IQ502" s="90"/>
      <c r="IR502" s="90"/>
      <c r="IS502" s="90"/>
      <c r="IT502" s="90"/>
      <c r="IU502" s="90"/>
      <c r="IV502" s="90"/>
      <c r="IW502" s="90"/>
    </row>
    <row r="503" spans="4:257" s="3" customFormat="1" x14ac:dyDescent="0.25">
      <c r="D503" s="2"/>
      <c r="E503" s="333" t="s">
        <v>1632</v>
      </c>
      <c r="F503" s="333"/>
      <c r="G503" s="333"/>
      <c r="H503" s="333"/>
      <c r="I503" s="334"/>
      <c r="J503" s="335" t="s">
        <v>1998</v>
      </c>
      <c r="K503" s="140"/>
      <c r="L503" s="140"/>
      <c r="M503" s="140"/>
      <c r="AG503" s="90"/>
      <c r="AH503" s="90"/>
      <c r="AI503" s="90"/>
      <c r="AJ503" s="90"/>
      <c r="AK503" s="90"/>
      <c r="AL503" s="90"/>
      <c r="AM503" s="90"/>
      <c r="AN503" s="90"/>
      <c r="AO503" s="90"/>
      <c r="AP503" s="90"/>
      <c r="AQ503" s="90"/>
      <c r="AR503" s="90"/>
      <c r="AS503" s="90"/>
      <c r="AT503" s="90"/>
      <c r="AU503" s="90"/>
      <c r="AV503" s="90"/>
      <c r="AW503" s="90"/>
      <c r="AX503" s="90"/>
      <c r="AY503" s="90"/>
      <c r="AZ503" s="90"/>
      <c r="BA503" s="90"/>
      <c r="BB503" s="90"/>
      <c r="BC503" s="90"/>
      <c r="BD503" s="90"/>
      <c r="BE503" s="90"/>
      <c r="BF503" s="90"/>
      <c r="BG503" s="90"/>
      <c r="BH503" s="90"/>
      <c r="BI503" s="90"/>
      <c r="BJ503" s="90"/>
      <c r="BK503" s="90"/>
      <c r="BL503" s="90"/>
      <c r="BM503" s="90"/>
      <c r="BN503" s="90"/>
      <c r="BO503" s="90"/>
      <c r="BP503" s="90"/>
      <c r="BQ503" s="90"/>
      <c r="BR503" s="90"/>
      <c r="BS503" s="90"/>
      <c r="BT503" s="90"/>
      <c r="BU503" s="90"/>
      <c r="BV503" s="90"/>
      <c r="BW503" s="90"/>
      <c r="BX503" s="90"/>
      <c r="BY503" s="90"/>
      <c r="BZ503" s="90"/>
      <c r="CA503" s="90"/>
      <c r="CB503" s="90"/>
      <c r="CC503" s="90"/>
      <c r="CD503" s="90"/>
      <c r="CE503" s="90"/>
      <c r="CF503" s="90"/>
      <c r="CG503" s="90"/>
      <c r="CH503" s="90"/>
      <c r="CI503" s="90"/>
      <c r="CJ503" s="90"/>
      <c r="CK503" s="90"/>
      <c r="CL503" s="90"/>
      <c r="CM503" s="90"/>
      <c r="CN503" s="90"/>
      <c r="CO503" s="90"/>
      <c r="CP503" s="90"/>
      <c r="CQ503" s="90"/>
      <c r="CR503" s="90"/>
      <c r="CS503" s="90"/>
      <c r="CT503" s="90"/>
      <c r="CU503" s="90"/>
      <c r="CV503" s="90"/>
      <c r="CW503" s="90"/>
      <c r="CX503" s="90"/>
      <c r="CY503" s="90"/>
      <c r="CZ503" s="90"/>
      <c r="DA503" s="90"/>
      <c r="DB503" s="90"/>
      <c r="DC503" s="90"/>
      <c r="DD503" s="90"/>
      <c r="DE503" s="90"/>
      <c r="DF503" s="90"/>
      <c r="DG503" s="90"/>
      <c r="DH503" s="90"/>
      <c r="DI503" s="90"/>
      <c r="DJ503" s="90"/>
      <c r="DK503" s="90"/>
      <c r="DL503" s="90"/>
      <c r="DM503" s="90"/>
      <c r="DN503" s="90"/>
      <c r="DO503" s="90"/>
      <c r="DP503" s="90"/>
      <c r="DQ503" s="90"/>
      <c r="DR503" s="90"/>
      <c r="DS503" s="90"/>
      <c r="DT503" s="90"/>
      <c r="DU503" s="90"/>
      <c r="DV503" s="90"/>
      <c r="DW503" s="90"/>
      <c r="DX503" s="90"/>
      <c r="DY503" s="90"/>
      <c r="DZ503" s="90"/>
      <c r="EA503" s="90"/>
      <c r="EB503" s="90"/>
      <c r="EC503" s="90"/>
      <c r="ED503" s="90"/>
      <c r="EE503" s="90"/>
      <c r="EF503" s="90"/>
      <c r="EG503" s="90"/>
      <c r="EH503" s="90"/>
      <c r="EI503" s="90"/>
      <c r="EJ503" s="90"/>
      <c r="EK503" s="90"/>
      <c r="EL503" s="90"/>
      <c r="EM503" s="90"/>
      <c r="EN503" s="90"/>
      <c r="EO503" s="90"/>
      <c r="EP503" s="90"/>
      <c r="EQ503" s="90"/>
      <c r="ER503" s="90"/>
      <c r="ES503" s="90"/>
      <c r="ET503" s="90"/>
      <c r="EU503" s="90"/>
      <c r="EV503" s="90"/>
      <c r="EW503" s="90"/>
      <c r="EX503" s="90"/>
      <c r="EY503" s="90"/>
      <c r="EZ503" s="90"/>
      <c r="FA503" s="90"/>
      <c r="FB503" s="90"/>
      <c r="FC503" s="90"/>
      <c r="FD503" s="90"/>
      <c r="FE503" s="90"/>
      <c r="FF503" s="90"/>
      <c r="FG503" s="90"/>
      <c r="FH503" s="90"/>
      <c r="FI503" s="90"/>
      <c r="FJ503" s="90"/>
      <c r="FK503" s="90"/>
      <c r="FL503" s="90"/>
      <c r="FM503" s="90"/>
      <c r="FN503" s="90"/>
      <c r="FO503" s="90"/>
      <c r="FP503" s="90"/>
      <c r="FQ503" s="90"/>
      <c r="FR503" s="90"/>
      <c r="FS503" s="90"/>
      <c r="FT503" s="90"/>
      <c r="FU503" s="90"/>
      <c r="FV503" s="90"/>
      <c r="FW503" s="90"/>
      <c r="FX503" s="90"/>
      <c r="FY503" s="90"/>
      <c r="FZ503" s="90"/>
      <c r="GA503" s="90"/>
      <c r="GB503" s="90"/>
      <c r="GC503" s="90"/>
      <c r="GD503" s="90"/>
      <c r="GE503" s="90"/>
      <c r="GF503" s="90"/>
      <c r="GG503" s="90"/>
      <c r="GH503" s="90"/>
      <c r="GI503" s="90"/>
      <c r="GJ503" s="90"/>
      <c r="GK503" s="90"/>
      <c r="GL503" s="90"/>
      <c r="GM503" s="90"/>
      <c r="GN503" s="90"/>
      <c r="GO503" s="90"/>
      <c r="GP503" s="90"/>
      <c r="GQ503" s="90"/>
      <c r="GR503" s="90"/>
      <c r="GS503" s="90"/>
      <c r="GT503" s="90"/>
      <c r="GU503" s="90"/>
      <c r="GV503" s="90"/>
      <c r="GW503" s="90"/>
      <c r="GX503" s="90"/>
      <c r="GY503" s="90"/>
      <c r="GZ503" s="90"/>
      <c r="HA503" s="90"/>
      <c r="HB503" s="90"/>
      <c r="HC503" s="90"/>
      <c r="HD503" s="90"/>
      <c r="HE503" s="90"/>
      <c r="HF503" s="90"/>
      <c r="HG503" s="90"/>
      <c r="HH503" s="90"/>
      <c r="HI503" s="90"/>
      <c r="HJ503" s="90"/>
      <c r="HK503" s="90"/>
      <c r="HL503" s="90"/>
      <c r="HM503" s="90"/>
      <c r="HN503" s="90"/>
      <c r="HO503" s="90"/>
      <c r="HP503" s="90"/>
      <c r="HQ503" s="90"/>
      <c r="HR503" s="90"/>
      <c r="HS503" s="90"/>
      <c r="HT503" s="90"/>
      <c r="HU503" s="90"/>
      <c r="HV503" s="90"/>
      <c r="HW503" s="90"/>
      <c r="HX503" s="90"/>
      <c r="HY503" s="90"/>
      <c r="HZ503" s="90"/>
      <c r="IA503" s="90"/>
      <c r="IB503" s="90"/>
      <c r="IC503" s="90"/>
      <c r="ID503" s="90"/>
      <c r="IE503" s="90"/>
      <c r="IF503" s="90"/>
      <c r="IG503" s="90"/>
      <c r="IH503" s="90"/>
      <c r="II503" s="90"/>
      <c r="IJ503" s="90"/>
      <c r="IK503" s="90"/>
      <c r="IL503" s="90"/>
      <c r="IM503" s="90"/>
      <c r="IN503" s="90"/>
      <c r="IO503" s="90"/>
      <c r="IP503" s="90"/>
      <c r="IQ503" s="90"/>
      <c r="IR503" s="90"/>
      <c r="IS503" s="90"/>
      <c r="IT503" s="90"/>
      <c r="IU503" s="90"/>
      <c r="IV503" s="90"/>
      <c r="IW503" s="90"/>
    </row>
    <row r="504" spans="4:257" s="3" customFormat="1" x14ac:dyDescent="0.25">
      <c r="D504" s="2"/>
      <c r="AG504" s="90"/>
      <c r="AH504" s="90"/>
      <c r="AI504" s="90"/>
      <c r="AJ504" s="90"/>
      <c r="AK504" s="90"/>
      <c r="AL504" s="90"/>
      <c r="AM504" s="90"/>
      <c r="AN504" s="90"/>
      <c r="AO504" s="90"/>
      <c r="AP504" s="90"/>
      <c r="AQ504" s="90"/>
      <c r="AR504" s="90"/>
      <c r="AS504" s="90"/>
      <c r="AT504" s="90"/>
      <c r="AU504" s="90"/>
      <c r="AV504" s="90"/>
      <c r="AW504" s="90"/>
      <c r="AX504" s="90"/>
      <c r="AY504" s="90"/>
      <c r="AZ504" s="90"/>
      <c r="BA504" s="90"/>
      <c r="BB504" s="90"/>
      <c r="BC504" s="90"/>
      <c r="BD504" s="90"/>
      <c r="BE504" s="90"/>
      <c r="BF504" s="90"/>
      <c r="BG504" s="90"/>
      <c r="BH504" s="90"/>
      <c r="BI504" s="90"/>
      <c r="BJ504" s="90"/>
      <c r="BK504" s="90"/>
      <c r="BL504" s="90"/>
      <c r="BM504" s="90"/>
      <c r="BN504" s="90"/>
      <c r="BO504" s="90"/>
      <c r="BP504" s="90"/>
      <c r="BQ504" s="90"/>
      <c r="BR504" s="90"/>
      <c r="BS504" s="90"/>
      <c r="BT504" s="90"/>
      <c r="BU504" s="90"/>
      <c r="BV504" s="90"/>
      <c r="BW504" s="90"/>
      <c r="BX504" s="90"/>
      <c r="BY504" s="90"/>
      <c r="BZ504" s="90"/>
      <c r="CA504" s="90"/>
      <c r="CB504" s="90"/>
      <c r="CC504" s="90"/>
      <c r="CD504" s="90"/>
      <c r="CE504" s="90"/>
      <c r="CF504" s="90"/>
      <c r="CG504" s="90"/>
      <c r="CH504" s="90"/>
      <c r="CI504" s="90"/>
      <c r="CJ504" s="90"/>
      <c r="CK504" s="90"/>
      <c r="CL504" s="90"/>
      <c r="CM504" s="90"/>
      <c r="CN504" s="90"/>
      <c r="CO504" s="90"/>
      <c r="CP504" s="90"/>
      <c r="CQ504" s="90"/>
      <c r="CR504" s="90"/>
      <c r="CS504" s="90"/>
      <c r="CT504" s="90"/>
      <c r="CU504" s="90"/>
      <c r="CV504" s="90"/>
      <c r="CW504" s="90"/>
      <c r="CX504" s="90"/>
      <c r="CY504" s="90"/>
      <c r="CZ504" s="90"/>
      <c r="DA504" s="90"/>
      <c r="DB504" s="90"/>
      <c r="DC504" s="90"/>
      <c r="DD504" s="90"/>
      <c r="DE504" s="90"/>
      <c r="DF504" s="90"/>
      <c r="DG504" s="90"/>
      <c r="DH504" s="90"/>
      <c r="DI504" s="90"/>
      <c r="DJ504" s="90"/>
      <c r="DK504" s="90"/>
      <c r="DL504" s="90"/>
      <c r="DM504" s="90"/>
      <c r="DN504" s="90"/>
      <c r="DO504" s="90"/>
      <c r="DP504" s="90"/>
      <c r="DQ504" s="90"/>
      <c r="DR504" s="90"/>
      <c r="DS504" s="90"/>
      <c r="DT504" s="90"/>
      <c r="DU504" s="90"/>
      <c r="DV504" s="90"/>
      <c r="DW504" s="90"/>
      <c r="DX504" s="90"/>
      <c r="DY504" s="90"/>
      <c r="DZ504" s="90"/>
      <c r="EA504" s="90"/>
      <c r="EB504" s="90"/>
      <c r="EC504" s="90"/>
      <c r="ED504" s="90"/>
      <c r="EE504" s="90"/>
      <c r="EF504" s="90"/>
      <c r="EG504" s="90"/>
      <c r="EH504" s="90"/>
      <c r="EI504" s="90"/>
      <c r="EJ504" s="90"/>
      <c r="EK504" s="90"/>
      <c r="EL504" s="90"/>
      <c r="EM504" s="90"/>
      <c r="EN504" s="90"/>
      <c r="EO504" s="90"/>
      <c r="EP504" s="90"/>
      <c r="EQ504" s="90"/>
      <c r="ER504" s="90"/>
      <c r="ES504" s="90"/>
      <c r="ET504" s="90"/>
      <c r="EU504" s="90"/>
      <c r="EV504" s="90"/>
      <c r="EW504" s="90"/>
      <c r="EX504" s="90"/>
      <c r="EY504" s="90"/>
      <c r="EZ504" s="90"/>
      <c r="FA504" s="90"/>
      <c r="FB504" s="90"/>
      <c r="FC504" s="90"/>
      <c r="FD504" s="90"/>
      <c r="FE504" s="90"/>
      <c r="FF504" s="90"/>
      <c r="FG504" s="90"/>
      <c r="FH504" s="90"/>
      <c r="FI504" s="90"/>
      <c r="FJ504" s="90"/>
      <c r="FK504" s="90"/>
      <c r="FL504" s="90"/>
      <c r="FM504" s="90"/>
      <c r="FN504" s="90"/>
      <c r="FO504" s="90"/>
      <c r="FP504" s="90"/>
      <c r="FQ504" s="90"/>
      <c r="FR504" s="90"/>
      <c r="FS504" s="90"/>
      <c r="FT504" s="90"/>
      <c r="FU504" s="90"/>
      <c r="FV504" s="90"/>
      <c r="FW504" s="90"/>
      <c r="FX504" s="90"/>
      <c r="FY504" s="90"/>
      <c r="FZ504" s="90"/>
      <c r="GA504" s="90"/>
      <c r="GB504" s="90"/>
      <c r="GC504" s="90"/>
      <c r="GD504" s="90"/>
      <c r="GE504" s="90"/>
      <c r="GF504" s="90"/>
      <c r="GG504" s="90"/>
      <c r="GH504" s="90"/>
      <c r="GI504" s="90"/>
      <c r="GJ504" s="90"/>
      <c r="GK504" s="90"/>
      <c r="GL504" s="90"/>
      <c r="GM504" s="90"/>
      <c r="GN504" s="90"/>
      <c r="GO504" s="90"/>
      <c r="GP504" s="90"/>
      <c r="GQ504" s="90"/>
      <c r="GR504" s="90"/>
      <c r="GS504" s="90"/>
      <c r="GT504" s="90"/>
      <c r="GU504" s="90"/>
      <c r="GV504" s="90"/>
      <c r="GW504" s="90"/>
      <c r="GX504" s="90"/>
      <c r="GY504" s="90"/>
      <c r="GZ504" s="90"/>
      <c r="HA504" s="90"/>
      <c r="HB504" s="90"/>
      <c r="HC504" s="90"/>
      <c r="HD504" s="90"/>
      <c r="HE504" s="90"/>
      <c r="HF504" s="90"/>
      <c r="HG504" s="90"/>
      <c r="HH504" s="90"/>
      <c r="HI504" s="90"/>
      <c r="HJ504" s="90"/>
      <c r="HK504" s="90"/>
      <c r="HL504" s="90"/>
      <c r="HM504" s="90"/>
      <c r="HN504" s="90"/>
      <c r="HO504" s="90"/>
      <c r="HP504" s="90"/>
      <c r="HQ504" s="90"/>
      <c r="HR504" s="90"/>
      <c r="HS504" s="90"/>
      <c r="HT504" s="90"/>
      <c r="HU504" s="90"/>
      <c r="HV504" s="90"/>
      <c r="HW504" s="90"/>
      <c r="HX504" s="90"/>
      <c r="HY504" s="90"/>
      <c r="HZ504" s="90"/>
      <c r="IA504" s="90"/>
      <c r="IB504" s="90"/>
      <c r="IC504" s="90"/>
      <c r="ID504" s="90"/>
      <c r="IE504" s="90"/>
      <c r="IF504" s="90"/>
      <c r="IG504" s="90"/>
      <c r="IH504" s="90"/>
      <c r="II504" s="90"/>
      <c r="IJ504" s="90"/>
      <c r="IK504" s="90"/>
      <c r="IL504" s="90"/>
      <c r="IM504" s="90"/>
      <c r="IN504" s="90"/>
      <c r="IO504" s="90"/>
      <c r="IP504" s="90"/>
      <c r="IQ504" s="90"/>
      <c r="IR504" s="90"/>
      <c r="IS504" s="90"/>
      <c r="IT504" s="90"/>
      <c r="IU504" s="90"/>
      <c r="IV504" s="90"/>
      <c r="IW504" s="90"/>
    </row>
    <row r="505" spans="4:257" s="3" customFormat="1" x14ac:dyDescent="0.25">
      <c r="D505" s="2"/>
      <c r="AG505" s="90"/>
      <c r="AH505" s="90"/>
      <c r="AI505" s="90"/>
      <c r="AJ505" s="90"/>
      <c r="AK505" s="90"/>
      <c r="AL505" s="90"/>
      <c r="AM505" s="90"/>
      <c r="AN505" s="90"/>
      <c r="AO505" s="90"/>
      <c r="AP505" s="90"/>
      <c r="AQ505" s="90"/>
      <c r="AR505" s="90"/>
      <c r="AS505" s="90"/>
      <c r="AT505" s="90"/>
      <c r="AU505" s="90"/>
      <c r="AV505" s="90"/>
      <c r="AW505" s="90"/>
      <c r="AX505" s="90"/>
      <c r="AY505" s="90"/>
      <c r="AZ505" s="90"/>
      <c r="BA505" s="90"/>
      <c r="BB505" s="90"/>
      <c r="BC505" s="90"/>
      <c r="BD505" s="90"/>
      <c r="BE505" s="90"/>
      <c r="BF505" s="90"/>
      <c r="BG505" s="90"/>
      <c r="BH505" s="90"/>
      <c r="BI505" s="90"/>
      <c r="BJ505" s="90"/>
      <c r="BK505" s="90"/>
      <c r="BL505" s="90"/>
      <c r="BM505" s="90"/>
      <c r="BN505" s="90"/>
      <c r="BO505" s="90"/>
      <c r="BP505" s="90"/>
      <c r="BQ505" s="90"/>
      <c r="BR505" s="90"/>
      <c r="BS505" s="90"/>
      <c r="BT505" s="90"/>
      <c r="BU505" s="90"/>
      <c r="BV505" s="90"/>
      <c r="BW505" s="90"/>
      <c r="BX505" s="90"/>
      <c r="BY505" s="90"/>
      <c r="BZ505" s="90"/>
      <c r="CA505" s="90"/>
      <c r="CB505" s="90"/>
      <c r="CC505" s="90"/>
      <c r="CD505" s="90"/>
      <c r="CE505" s="90"/>
      <c r="CF505" s="90"/>
      <c r="CG505" s="90"/>
      <c r="CH505" s="90"/>
      <c r="CI505" s="90"/>
      <c r="CJ505" s="90"/>
      <c r="CK505" s="90"/>
      <c r="CL505" s="90"/>
      <c r="CM505" s="90"/>
      <c r="CN505" s="90"/>
      <c r="CO505" s="90"/>
      <c r="CP505" s="90"/>
      <c r="CQ505" s="90"/>
      <c r="CR505" s="90"/>
      <c r="CS505" s="90"/>
      <c r="CT505" s="90"/>
      <c r="CU505" s="90"/>
      <c r="CV505" s="90"/>
      <c r="CW505" s="90"/>
      <c r="CX505" s="90"/>
      <c r="CY505" s="90"/>
      <c r="CZ505" s="90"/>
      <c r="DA505" s="90"/>
      <c r="DB505" s="90"/>
      <c r="DC505" s="90"/>
      <c r="DD505" s="90"/>
      <c r="DE505" s="90"/>
      <c r="DF505" s="90"/>
      <c r="DG505" s="90"/>
      <c r="DH505" s="90"/>
      <c r="DI505" s="90"/>
      <c r="DJ505" s="90"/>
      <c r="DK505" s="90"/>
      <c r="DL505" s="90"/>
      <c r="DM505" s="90"/>
      <c r="DN505" s="90"/>
      <c r="DO505" s="90"/>
      <c r="DP505" s="90"/>
      <c r="DQ505" s="90"/>
      <c r="DR505" s="90"/>
      <c r="DS505" s="90"/>
      <c r="DT505" s="90"/>
      <c r="DU505" s="90"/>
      <c r="DV505" s="90"/>
      <c r="DW505" s="90"/>
      <c r="DX505" s="90"/>
      <c r="DY505" s="90"/>
      <c r="DZ505" s="90"/>
      <c r="EA505" s="90"/>
      <c r="EB505" s="90"/>
      <c r="EC505" s="90"/>
      <c r="ED505" s="90"/>
      <c r="EE505" s="90"/>
      <c r="EF505" s="90"/>
      <c r="EG505" s="90"/>
      <c r="EH505" s="90"/>
      <c r="EI505" s="90"/>
      <c r="EJ505" s="90"/>
      <c r="EK505" s="90"/>
      <c r="EL505" s="90"/>
      <c r="EM505" s="90"/>
      <c r="EN505" s="90"/>
      <c r="EO505" s="90"/>
      <c r="EP505" s="90"/>
      <c r="EQ505" s="90"/>
      <c r="ER505" s="90"/>
      <c r="ES505" s="90"/>
      <c r="ET505" s="90"/>
      <c r="EU505" s="90"/>
      <c r="EV505" s="90"/>
      <c r="EW505" s="90"/>
      <c r="EX505" s="90"/>
      <c r="EY505" s="90"/>
      <c r="EZ505" s="90"/>
      <c r="FA505" s="90"/>
      <c r="FB505" s="90"/>
      <c r="FC505" s="90"/>
      <c r="FD505" s="90"/>
      <c r="FE505" s="90"/>
      <c r="FF505" s="90"/>
      <c r="FG505" s="90"/>
      <c r="FH505" s="90"/>
      <c r="FI505" s="90"/>
      <c r="FJ505" s="90"/>
      <c r="FK505" s="90"/>
      <c r="FL505" s="90"/>
      <c r="FM505" s="90"/>
      <c r="FN505" s="90"/>
      <c r="FO505" s="90"/>
      <c r="FP505" s="90"/>
      <c r="FQ505" s="90"/>
      <c r="FR505" s="90"/>
      <c r="FS505" s="90"/>
      <c r="FT505" s="90"/>
      <c r="FU505" s="90"/>
      <c r="FV505" s="90"/>
      <c r="FW505" s="90"/>
      <c r="FX505" s="90"/>
      <c r="FY505" s="90"/>
      <c r="FZ505" s="90"/>
      <c r="GA505" s="90"/>
      <c r="GB505" s="90"/>
      <c r="GC505" s="90"/>
      <c r="GD505" s="90"/>
      <c r="GE505" s="90"/>
      <c r="GF505" s="90"/>
      <c r="GG505" s="90"/>
      <c r="GH505" s="90"/>
      <c r="GI505" s="90"/>
      <c r="GJ505" s="90"/>
      <c r="GK505" s="90"/>
      <c r="GL505" s="90"/>
      <c r="GM505" s="90"/>
      <c r="GN505" s="90"/>
      <c r="GO505" s="90"/>
      <c r="GP505" s="90"/>
      <c r="GQ505" s="90"/>
      <c r="GR505" s="90"/>
      <c r="GS505" s="90"/>
      <c r="GT505" s="90"/>
      <c r="GU505" s="90"/>
      <c r="GV505" s="90"/>
      <c r="GW505" s="90"/>
      <c r="GX505" s="90"/>
      <c r="GY505" s="90"/>
      <c r="GZ505" s="90"/>
      <c r="HA505" s="90"/>
      <c r="HB505" s="90"/>
      <c r="HC505" s="90"/>
      <c r="HD505" s="90"/>
      <c r="HE505" s="90"/>
      <c r="HF505" s="90"/>
      <c r="HG505" s="90"/>
      <c r="HH505" s="90"/>
      <c r="HI505" s="90"/>
      <c r="HJ505" s="90"/>
      <c r="HK505" s="90"/>
      <c r="HL505" s="90"/>
      <c r="HM505" s="90"/>
      <c r="HN505" s="90"/>
      <c r="HO505" s="90"/>
      <c r="HP505" s="90"/>
      <c r="HQ505" s="90"/>
      <c r="HR505" s="90"/>
      <c r="HS505" s="90"/>
      <c r="HT505" s="90"/>
      <c r="HU505" s="90"/>
      <c r="HV505" s="90"/>
      <c r="HW505" s="90"/>
      <c r="HX505" s="90"/>
      <c r="HY505" s="90"/>
      <c r="HZ505" s="90"/>
      <c r="IA505" s="90"/>
      <c r="IB505" s="90"/>
      <c r="IC505" s="90"/>
      <c r="ID505" s="90"/>
      <c r="IE505" s="90"/>
      <c r="IF505" s="90"/>
      <c r="IG505" s="90"/>
      <c r="IH505" s="90"/>
      <c r="II505" s="90"/>
      <c r="IJ505" s="90"/>
      <c r="IK505" s="90"/>
      <c r="IL505" s="90"/>
      <c r="IM505" s="90"/>
      <c r="IN505" s="90"/>
      <c r="IO505" s="90"/>
      <c r="IP505" s="90"/>
      <c r="IQ505" s="90"/>
      <c r="IR505" s="90"/>
      <c r="IS505" s="90"/>
      <c r="IT505" s="90"/>
      <c r="IU505" s="90"/>
      <c r="IV505" s="90"/>
      <c r="IW505" s="90"/>
    </row>
    <row r="506" spans="4:257" s="3" customFormat="1" x14ac:dyDescent="0.25">
      <c r="D506" s="2"/>
      <c r="E506" s="3" t="s">
        <v>1631</v>
      </c>
      <c r="AG506" s="90"/>
      <c r="AH506" s="90"/>
      <c r="AI506" s="90"/>
      <c r="AJ506" s="90"/>
      <c r="AK506" s="90"/>
      <c r="AL506" s="90"/>
      <c r="AM506" s="90"/>
      <c r="AN506" s="90"/>
      <c r="AO506" s="90"/>
      <c r="AP506" s="90"/>
      <c r="AQ506" s="90"/>
      <c r="AR506" s="90"/>
      <c r="AS506" s="90"/>
      <c r="AT506" s="90"/>
      <c r="AU506" s="90"/>
      <c r="AV506" s="90"/>
      <c r="AW506" s="90"/>
      <c r="AX506" s="90"/>
      <c r="AY506" s="90"/>
      <c r="AZ506" s="90"/>
      <c r="BA506" s="90"/>
      <c r="BB506" s="90"/>
      <c r="BC506" s="90"/>
      <c r="BD506" s="90"/>
      <c r="BE506" s="90"/>
      <c r="BF506" s="90"/>
      <c r="BG506" s="90"/>
      <c r="BH506" s="90"/>
      <c r="BI506" s="90"/>
      <c r="BJ506" s="90"/>
      <c r="BK506" s="90"/>
      <c r="BL506" s="90"/>
      <c r="BM506" s="90"/>
      <c r="BN506" s="90"/>
      <c r="BO506" s="90"/>
      <c r="BP506" s="90"/>
      <c r="BQ506" s="90"/>
      <c r="BR506" s="90"/>
      <c r="BS506" s="90"/>
      <c r="BT506" s="90"/>
      <c r="BU506" s="90"/>
      <c r="BV506" s="90"/>
      <c r="BW506" s="90"/>
      <c r="BX506" s="90"/>
      <c r="BY506" s="90"/>
      <c r="BZ506" s="90"/>
      <c r="CA506" s="90"/>
      <c r="CB506" s="90"/>
      <c r="CC506" s="90"/>
      <c r="CD506" s="90"/>
      <c r="CE506" s="90"/>
      <c r="CF506" s="90"/>
      <c r="CG506" s="90"/>
      <c r="CH506" s="90"/>
      <c r="CI506" s="90"/>
      <c r="CJ506" s="90"/>
      <c r="CK506" s="90"/>
      <c r="CL506" s="90"/>
      <c r="CM506" s="90"/>
      <c r="CN506" s="90"/>
      <c r="CO506" s="90"/>
      <c r="CP506" s="90"/>
      <c r="CQ506" s="90"/>
      <c r="CR506" s="90"/>
      <c r="CS506" s="90"/>
      <c r="CT506" s="90"/>
      <c r="CU506" s="90"/>
      <c r="CV506" s="90"/>
      <c r="CW506" s="90"/>
      <c r="CX506" s="90"/>
      <c r="CY506" s="90"/>
      <c r="CZ506" s="90"/>
      <c r="DA506" s="90"/>
      <c r="DB506" s="90"/>
      <c r="DC506" s="90"/>
      <c r="DD506" s="90"/>
      <c r="DE506" s="90"/>
      <c r="DF506" s="90"/>
      <c r="DG506" s="90"/>
      <c r="DH506" s="90"/>
      <c r="DI506" s="90"/>
      <c r="DJ506" s="90"/>
      <c r="DK506" s="90"/>
      <c r="DL506" s="90"/>
      <c r="DM506" s="90"/>
      <c r="DN506" s="90"/>
      <c r="DO506" s="90"/>
      <c r="DP506" s="90"/>
      <c r="DQ506" s="90"/>
      <c r="DR506" s="90"/>
      <c r="DS506" s="90"/>
      <c r="DT506" s="90"/>
      <c r="DU506" s="90"/>
      <c r="DV506" s="90"/>
      <c r="DW506" s="90"/>
      <c r="DX506" s="90"/>
      <c r="DY506" s="90"/>
      <c r="DZ506" s="90"/>
      <c r="EA506" s="90"/>
      <c r="EB506" s="90"/>
      <c r="EC506" s="90"/>
      <c r="ED506" s="90"/>
      <c r="EE506" s="90"/>
      <c r="EF506" s="90"/>
      <c r="EG506" s="90"/>
      <c r="EH506" s="90"/>
      <c r="EI506" s="90"/>
      <c r="EJ506" s="90"/>
      <c r="EK506" s="90"/>
      <c r="EL506" s="90"/>
      <c r="EM506" s="90"/>
      <c r="EN506" s="90"/>
      <c r="EO506" s="90"/>
      <c r="EP506" s="90"/>
      <c r="EQ506" s="90"/>
      <c r="ER506" s="90"/>
      <c r="ES506" s="90"/>
      <c r="ET506" s="90"/>
      <c r="EU506" s="90"/>
      <c r="EV506" s="90"/>
      <c r="EW506" s="90"/>
      <c r="EX506" s="90"/>
      <c r="EY506" s="90"/>
      <c r="EZ506" s="90"/>
      <c r="FA506" s="90"/>
      <c r="FB506" s="90"/>
      <c r="FC506" s="90"/>
      <c r="FD506" s="90"/>
      <c r="FE506" s="90"/>
      <c r="FF506" s="90"/>
      <c r="FG506" s="90"/>
      <c r="FH506" s="90"/>
      <c r="FI506" s="90"/>
      <c r="FJ506" s="90"/>
      <c r="FK506" s="90"/>
      <c r="FL506" s="90"/>
      <c r="FM506" s="90"/>
      <c r="FN506" s="90"/>
      <c r="FO506" s="90"/>
      <c r="FP506" s="90"/>
      <c r="FQ506" s="90"/>
      <c r="FR506" s="90"/>
      <c r="FS506" s="90"/>
      <c r="FT506" s="90"/>
      <c r="FU506" s="90"/>
      <c r="FV506" s="90"/>
      <c r="FW506" s="90"/>
      <c r="FX506" s="90"/>
      <c r="FY506" s="90"/>
      <c r="FZ506" s="90"/>
      <c r="GA506" s="90"/>
      <c r="GB506" s="90"/>
      <c r="GC506" s="90"/>
      <c r="GD506" s="90"/>
      <c r="GE506" s="90"/>
      <c r="GF506" s="90"/>
      <c r="GG506" s="90"/>
      <c r="GH506" s="90"/>
      <c r="GI506" s="90"/>
      <c r="GJ506" s="90"/>
      <c r="GK506" s="90"/>
      <c r="GL506" s="90"/>
      <c r="GM506" s="90"/>
      <c r="GN506" s="90"/>
      <c r="GO506" s="90"/>
      <c r="GP506" s="90"/>
      <c r="GQ506" s="90"/>
      <c r="GR506" s="90"/>
      <c r="GS506" s="90"/>
      <c r="GT506" s="90"/>
      <c r="GU506" s="90"/>
      <c r="GV506" s="90"/>
      <c r="GW506" s="90"/>
      <c r="GX506" s="90"/>
      <c r="GY506" s="90"/>
      <c r="GZ506" s="90"/>
      <c r="HA506" s="90"/>
      <c r="HB506" s="90"/>
      <c r="HC506" s="90"/>
      <c r="HD506" s="90"/>
      <c r="HE506" s="90"/>
      <c r="HF506" s="90"/>
      <c r="HG506" s="90"/>
      <c r="HH506" s="90"/>
      <c r="HI506" s="90"/>
      <c r="HJ506" s="90"/>
      <c r="HK506" s="90"/>
      <c r="HL506" s="90"/>
      <c r="HM506" s="90"/>
      <c r="HN506" s="90"/>
      <c r="HO506" s="90"/>
      <c r="HP506" s="90"/>
      <c r="HQ506" s="90"/>
      <c r="HR506" s="90"/>
      <c r="HS506" s="90"/>
      <c r="HT506" s="90"/>
      <c r="HU506" s="90"/>
      <c r="HV506" s="90"/>
      <c r="HW506" s="90"/>
      <c r="HX506" s="90"/>
      <c r="HY506" s="90"/>
      <c r="HZ506" s="90"/>
      <c r="IA506" s="90"/>
      <c r="IB506" s="90"/>
      <c r="IC506" s="90"/>
      <c r="ID506" s="90"/>
      <c r="IE506" s="90"/>
      <c r="IF506" s="90"/>
      <c r="IG506" s="90"/>
      <c r="IH506" s="90"/>
      <c r="II506" s="90"/>
      <c r="IJ506" s="90"/>
      <c r="IK506" s="90"/>
      <c r="IL506" s="90"/>
      <c r="IM506" s="90"/>
      <c r="IN506" s="90"/>
      <c r="IO506" s="90"/>
      <c r="IP506" s="90"/>
      <c r="IQ506" s="90"/>
      <c r="IR506" s="90"/>
      <c r="IS506" s="90"/>
      <c r="IT506" s="90"/>
      <c r="IU506" s="90"/>
      <c r="IV506" s="90"/>
      <c r="IW506" s="90"/>
    </row>
    <row r="507" spans="4:257" s="3" customFormat="1" x14ac:dyDescent="0.25">
      <c r="D507" s="2"/>
      <c r="AG507" s="90"/>
      <c r="AH507" s="90"/>
      <c r="AI507" s="90"/>
      <c r="AJ507" s="90"/>
      <c r="AK507" s="90"/>
      <c r="AL507" s="90"/>
      <c r="AM507" s="90"/>
      <c r="AN507" s="90"/>
      <c r="AO507" s="90"/>
      <c r="AP507" s="90"/>
      <c r="AQ507" s="90"/>
      <c r="AR507" s="90"/>
      <c r="AS507" s="90"/>
      <c r="AT507" s="90"/>
      <c r="AU507" s="90"/>
      <c r="AV507" s="90"/>
      <c r="AW507" s="90"/>
      <c r="AX507" s="90"/>
      <c r="AY507" s="90"/>
      <c r="AZ507" s="90"/>
      <c r="BA507" s="90"/>
      <c r="BB507" s="90"/>
      <c r="BC507" s="90"/>
      <c r="BD507" s="90"/>
      <c r="BE507" s="90"/>
      <c r="BF507" s="90"/>
      <c r="BG507" s="90"/>
      <c r="BH507" s="90"/>
      <c r="BI507" s="90"/>
      <c r="BJ507" s="90"/>
      <c r="BK507" s="90"/>
      <c r="BL507" s="90"/>
      <c r="BM507" s="90"/>
      <c r="BN507" s="90"/>
      <c r="BO507" s="90"/>
      <c r="BP507" s="90"/>
      <c r="BQ507" s="90"/>
      <c r="BR507" s="90"/>
      <c r="BS507" s="90"/>
      <c r="BT507" s="90"/>
      <c r="BU507" s="90"/>
      <c r="BV507" s="90"/>
      <c r="BW507" s="90"/>
      <c r="BX507" s="90"/>
      <c r="BY507" s="90"/>
      <c r="BZ507" s="90"/>
      <c r="CA507" s="90"/>
      <c r="CB507" s="90"/>
      <c r="CC507" s="90"/>
      <c r="CD507" s="90"/>
      <c r="CE507" s="90"/>
      <c r="CF507" s="90"/>
      <c r="CG507" s="90"/>
      <c r="CH507" s="90"/>
      <c r="CI507" s="90"/>
      <c r="CJ507" s="90"/>
      <c r="CK507" s="90"/>
      <c r="CL507" s="90"/>
      <c r="CM507" s="90"/>
      <c r="CN507" s="90"/>
      <c r="CO507" s="90"/>
      <c r="CP507" s="90"/>
      <c r="CQ507" s="90"/>
      <c r="CR507" s="90"/>
      <c r="CS507" s="90"/>
      <c r="CT507" s="90"/>
      <c r="CU507" s="90"/>
      <c r="CV507" s="90"/>
      <c r="CW507" s="90"/>
      <c r="CX507" s="90"/>
      <c r="CY507" s="90"/>
      <c r="CZ507" s="90"/>
      <c r="DA507" s="90"/>
      <c r="DB507" s="90"/>
      <c r="DC507" s="90"/>
      <c r="DD507" s="90"/>
      <c r="DE507" s="90"/>
      <c r="DF507" s="90"/>
      <c r="DG507" s="90"/>
      <c r="DH507" s="90"/>
      <c r="DI507" s="90"/>
      <c r="DJ507" s="90"/>
      <c r="DK507" s="90"/>
      <c r="DL507" s="90"/>
      <c r="DM507" s="90"/>
      <c r="DN507" s="90"/>
      <c r="DO507" s="90"/>
      <c r="DP507" s="90"/>
      <c r="DQ507" s="90"/>
      <c r="DR507" s="90"/>
      <c r="DS507" s="90"/>
      <c r="DT507" s="90"/>
      <c r="DU507" s="90"/>
      <c r="DV507" s="90"/>
      <c r="DW507" s="90"/>
      <c r="DX507" s="90"/>
      <c r="DY507" s="90"/>
      <c r="DZ507" s="90"/>
      <c r="EA507" s="90"/>
      <c r="EB507" s="90"/>
      <c r="EC507" s="90"/>
      <c r="ED507" s="90"/>
      <c r="EE507" s="90"/>
      <c r="EF507" s="90"/>
      <c r="EG507" s="90"/>
      <c r="EH507" s="90"/>
      <c r="EI507" s="90"/>
      <c r="EJ507" s="90"/>
      <c r="EK507" s="90"/>
      <c r="EL507" s="90"/>
      <c r="EM507" s="90"/>
      <c r="EN507" s="90"/>
      <c r="EO507" s="90"/>
      <c r="EP507" s="90"/>
      <c r="EQ507" s="90"/>
      <c r="ER507" s="90"/>
      <c r="ES507" s="90"/>
      <c r="ET507" s="90"/>
      <c r="EU507" s="90"/>
      <c r="EV507" s="90"/>
      <c r="EW507" s="90"/>
      <c r="EX507" s="90"/>
      <c r="EY507" s="90"/>
      <c r="EZ507" s="90"/>
      <c r="FA507" s="90"/>
      <c r="FB507" s="90"/>
      <c r="FC507" s="90"/>
      <c r="FD507" s="90"/>
      <c r="FE507" s="90"/>
      <c r="FF507" s="90"/>
      <c r="FG507" s="90"/>
      <c r="FH507" s="90"/>
      <c r="FI507" s="90"/>
      <c r="FJ507" s="90"/>
      <c r="FK507" s="90"/>
      <c r="FL507" s="90"/>
      <c r="FM507" s="90"/>
      <c r="FN507" s="90"/>
      <c r="FO507" s="90"/>
      <c r="FP507" s="90"/>
      <c r="FQ507" s="90"/>
      <c r="FR507" s="90"/>
      <c r="FS507" s="90"/>
      <c r="FT507" s="90"/>
      <c r="FU507" s="90"/>
      <c r="FV507" s="90"/>
      <c r="FW507" s="90"/>
      <c r="FX507" s="90"/>
      <c r="FY507" s="90"/>
      <c r="FZ507" s="90"/>
      <c r="GA507" s="90"/>
      <c r="GB507" s="90"/>
      <c r="GC507" s="90"/>
      <c r="GD507" s="90"/>
      <c r="GE507" s="90"/>
      <c r="GF507" s="90"/>
      <c r="GG507" s="90"/>
      <c r="GH507" s="90"/>
      <c r="GI507" s="90"/>
      <c r="GJ507" s="90"/>
      <c r="GK507" s="90"/>
      <c r="GL507" s="90"/>
      <c r="GM507" s="90"/>
      <c r="GN507" s="90"/>
      <c r="GO507" s="90"/>
      <c r="GP507" s="90"/>
      <c r="GQ507" s="90"/>
      <c r="GR507" s="90"/>
      <c r="GS507" s="90"/>
      <c r="GT507" s="90"/>
      <c r="GU507" s="90"/>
      <c r="GV507" s="90"/>
      <c r="GW507" s="90"/>
      <c r="GX507" s="90"/>
      <c r="GY507" s="90"/>
      <c r="GZ507" s="90"/>
      <c r="HA507" s="90"/>
      <c r="HB507" s="90"/>
      <c r="HC507" s="90"/>
      <c r="HD507" s="90"/>
      <c r="HE507" s="90"/>
      <c r="HF507" s="90"/>
      <c r="HG507" s="90"/>
      <c r="HH507" s="90"/>
      <c r="HI507" s="90"/>
      <c r="HJ507" s="90"/>
      <c r="HK507" s="90"/>
      <c r="HL507" s="90"/>
      <c r="HM507" s="90"/>
      <c r="HN507" s="90"/>
      <c r="HO507" s="90"/>
      <c r="HP507" s="90"/>
      <c r="HQ507" s="90"/>
      <c r="HR507" s="90"/>
      <c r="HS507" s="90"/>
      <c r="HT507" s="90"/>
      <c r="HU507" s="90"/>
      <c r="HV507" s="90"/>
      <c r="HW507" s="90"/>
      <c r="HX507" s="90"/>
      <c r="HY507" s="90"/>
      <c r="HZ507" s="90"/>
      <c r="IA507" s="90"/>
      <c r="IB507" s="90"/>
      <c r="IC507" s="90"/>
      <c r="ID507" s="90"/>
      <c r="IE507" s="90"/>
      <c r="IF507" s="90"/>
      <c r="IG507" s="90"/>
      <c r="IH507" s="90"/>
      <c r="II507" s="90"/>
      <c r="IJ507" s="90"/>
      <c r="IK507" s="90"/>
      <c r="IL507" s="90"/>
      <c r="IM507" s="90"/>
      <c r="IN507" s="90"/>
      <c r="IO507" s="90"/>
      <c r="IP507" s="90"/>
      <c r="IQ507" s="90"/>
      <c r="IR507" s="90"/>
      <c r="IS507" s="90"/>
      <c r="IT507" s="90"/>
      <c r="IU507" s="90"/>
      <c r="IV507" s="90"/>
      <c r="IW507" s="90"/>
    </row>
    <row r="508" spans="4:257" s="3" customFormat="1" x14ac:dyDescent="0.25">
      <c r="D508" s="2"/>
      <c r="AG508" s="90"/>
      <c r="AH508" s="90"/>
      <c r="AI508" s="90"/>
      <c r="AJ508" s="90"/>
      <c r="AK508" s="90"/>
      <c r="AL508" s="90"/>
      <c r="AM508" s="90"/>
      <c r="AN508" s="90"/>
      <c r="AO508" s="90"/>
      <c r="AP508" s="90"/>
      <c r="AQ508" s="90"/>
      <c r="AR508" s="90"/>
      <c r="AS508" s="90"/>
      <c r="AT508" s="90"/>
      <c r="AU508" s="90"/>
      <c r="AV508" s="90"/>
      <c r="AW508" s="90"/>
      <c r="AX508" s="90"/>
      <c r="AY508" s="90"/>
      <c r="AZ508" s="90"/>
      <c r="BA508" s="90"/>
      <c r="BB508" s="90"/>
      <c r="BC508" s="90"/>
      <c r="BD508" s="90"/>
      <c r="BE508" s="90"/>
      <c r="BF508" s="90"/>
      <c r="BG508" s="90"/>
      <c r="BH508" s="90"/>
      <c r="BI508" s="90"/>
      <c r="BJ508" s="90"/>
      <c r="BK508" s="90"/>
      <c r="BL508" s="90"/>
      <c r="BM508" s="90"/>
      <c r="BN508" s="90"/>
      <c r="BO508" s="90"/>
      <c r="BP508" s="90"/>
      <c r="BQ508" s="90"/>
      <c r="BR508" s="90"/>
      <c r="BS508" s="90"/>
      <c r="BT508" s="90"/>
      <c r="BU508" s="90"/>
      <c r="BV508" s="90"/>
      <c r="BW508" s="90"/>
      <c r="BX508" s="90"/>
      <c r="BY508" s="90"/>
      <c r="BZ508" s="90"/>
      <c r="CA508" s="90"/>
      <c r="CB508" s="90"/>
      <c r="CC508" s="90"/>
      <c r="CD508" s="90"/>
      <c r="CE508" s="90"/>
      <c r="CF508" s="90"/>
      <c r="CG508" s="90"/>
      <c r="CH508" s="90"/>
      <c r="CI508" s="90"/>
      <c r="CJ508" s="90"/>
      <c r="CK508" s="90"/>
      <c r="CL508" s="90"/>
      <c r="CM508" s="90"/>
      <c r="CN508" s="90"/>
      <c r="CO508" s="90"/>
      <c r="CP508" s="90"/>
      <c r="CQ508" s="90"/>
      <c r="CR508" s="90"/>
      <c r="CS508" s="90"/>
      <c r="CT508" s="90"/>
      <c r="CU508" s="90"/>
      <c r="CV508" s="90"/>
      <c r="CW508" s="90"/>
      <c r="CX508" s="90"/>
      <c r="CY508" s="90"/>
      <c r="CZ508" s="90"/>
      <c r="DA508" s="90"/>
      <c r="DB508" s="90"/>
      <c r="DC508" s="90"/>
      <c r="DD508" s="90"/>
      <c r="DE508" s="90"/>
      <c r="DF508" s="90"/>
      <c r="DG508" s="90"/>
      <c r="DH508" s="90"/>
      <c r="DI508" s="90"/>
      <c r="DJ508" s="90"/>
      <c r="DK508" s="90"/>
      <c r="DL508" s="90"/>
      <c r="DM508" s="90"/>
      <c r="DN508" s="90"/>
      <c r="DO508" s="90"/>
      <c r="DP508" s="90"/>
      <c r="DQ508" s="90"/>
      <c r="DR508" s="90"/>
      <c r="DS508" s="90"/>
      <c r="DT508" s="90"/>
      <c r="DU508" s="90"/>
      <c r="DV508" s="90"/>
      <c r="DW508" s="90"/>
      <c r="DX508" s="90"/>
      <c r="DY508" s="90"/>
      <c r="DZ508" s="90"/>
      <c r="EA508" s="90"/>
      <c r="EB508" s="90"/>
      <c r="EC508" s="90"/>
      <c r="ED508" s="90"/>
      <c r="EE508" s="90"/>
      <c r="EF508" s="90"/>
      <c r="EG508" s="90"/>
      <c r="EH508" s="90"/>
      <c r="EI508" s="90"/>
      <c r="EJ508" s="90"/>
      <c r="EK508" s="90"/>
      <c r="EL508" s="90"/>
      <c r="EM508" s="90"/>
      <c r="EN508" s="90"/>
      <c r="EO508" s="90"/>
      <c r="EP508" s="90"/>
      <c r="EQ508" s="90"/>
      <c r="ER508" s="90"/>
      <c r="ES508" s="90"/>
      <c r="ET508" s="90"/>
      <c r="EU508" s="90"/>
      <c r="EV508" s="90"/>
      <c r="EW508" s="90"/>
      <c r="EX508" s="90"/>
      <c r="EY508" s="90"/>
      <c r="EZ508" s="90"/>
      <c r="FA508" s="90"/>
      <c r="FB508" s="90"/>
      <c r="FC508" s="90"/>
      <c r="FD508" s="90"/>
      <c r="FE508" s="90"/>
      <c r="FF508" s="90"/>
      <c r="FG508" s="90"/>
      <c r="FH508" s="90"/>
      <c r="FI508" s="90"/>
      <c r="FJ508" s="90"/>
      <c r="FK508" s="90"/>
      <c r="FL508" s="90"/>
      <c r="FM508" s="90"/>
      <c r="FN508" s="90"/>
      <c r="FO508" s="90"/>
      <c r="FP508" s="90"/>
      <c r="FQ508" s="90"/>
      <c r="FR508" s="90"/>
      <c r="FS508" s="90"/>
      <c r="FT508" s="90"/>
      <c r="FU508" s="90"/>
      <c r="FV508" s="90"/>
      <c r="FW508" s="90"/>
      <c r="FX508" s="90"/>
      <c r="FY508" s="90"/>
      <c r="FZ508" s="90"/>
      <c r="GA508" s="90"/>
      <c r="GB508" s="90"/>
      <c r="GC508" s="90"/>
      <c r="GD508" s="90"/>
      <c r="GE508" s="90"/>
      <c r="GF508" s="90"/>
      <c r="GG508" s="90"/>
      <c r="GH508" s="90"/>
      <c r="GI508" s="90"/>
      <c r="GJ508" s="90"/>
      <c r="GK508" s="90"/>
      <c r="GL508" s="90"/>
      <c r="GM508" s="90"/>
      <c r="GN508" s="90"/>
      <c r="GO508" s="90"/>
      <c r="GP508" s="90"/>
      <c r="GQ508" s="90"/>
      <c r="GR508" s="90"/>
      <c r="GS508" s="90"/>
      <c r="GT508" s="90"/>
      <c r="GU508" s="90"/>
      <c r="GV508" s="90"/>
      <c r="GW508" s="90"/>
      <c r="GX508" s="90"/>
      <c r="GY508" s="90"/>
      <c r="GZ508" s="90"/>
      <c r="HA508" s="90"/>
      <c r="HB508" s="90"/>
      <c r="HC508" s="90"/>
      <c r="HD508" s="90"/>
      <c r="HE508" s="90"/>
      <c r="HF508" s="90"/>
      <c r="HG508" s="90"/>
      <c r="HH508" s="90"/>
      <c r="HI508" s="90"/>
      <c r="HJ508" s="90"/>
      <c r="HK508" s="90"/>
      <c r="HL508" s="90"/>
      <c r="HM508" s="90"/>
      <c r="HN508" s="90"/>
      <c r="HO508" s="90"/>
      <c r="HP508" s="90"/>
      <c r="HQ508" s="90"/>
      <c r="HR508" s="90"/>
      <c r="HS508" s="90"/>
      <c r="HT508" s="90"/>
      <c r="HU508" s="90"/>
      <c r="HV508" s="90"/>
      <c r="HW508" s="90"/>
      <c r="HX508" s="90"/>
      <c r="HY508" s="90"/>
      <c r="HZ508" s="90"/>
      <c r="IA508" s="90"/>
      <c r="IB508" s="90"/>
      <c r="IC508" s="90"/>
      <c r="ID508" s="90"/>
      <c r="IE508" s="90"/>
      <c r="IF508" s="90"/>
      <c r="IG508" s="90"/>
      <c r="IH508" s="90"/>
      <c r="II508" s="90"/>
      <c r="IJ508" s="90"/>
      <c r="IK508" s="90"/>
      <c r="IL508" s="90"/>
      <c r="IM508" s="90"/>
      <c r="IN508" s="90"/>
      <c r="IO508" s="90"/>
      <c r="IP508" s="90"/>
      <c r="IQ508" s="90"/>
      <c r="IR508" s="90"/>
      <c r="IS508" s="90"/>
      <c r="IT508" s="90"/>
      <c r="IU508" s="90"/>
      <c r="IV508" s="90"/>
      <c r="IW508" s="90"/>
    </row>
    <row r="509" spans="4:257" s="3" customFormat="1" x14ac:dyDescent="0.25">
      <c r="D509" s="2"/>
      <c r="AG509" s="90"/>
      <c r="AH509" s="90"/>
      <c r="AI509" s="90"/>
      <c r="AJ509" s="90"/>
      <c r="AK509" s="90"/>
      <c r="AL509" s="90"/>
      <c r="AM509" s="90"/>
      <c r="AN509" s="90"/>
      <c r="AO509" s="90"/>
      <c r="AP509" s="90"/>
      <c r="AQ509" s="90"/>
      <c r="AR509" s="90"/>
      <c r="AS509" s="90"/>
      <c r="AT509" s="90"/>
      <c r="AU509" s="90"/>
      <c r="AV509" s="90"/>
      <c r="AW509" s="90"/>
      <c r="AX509" s="90"/>
      <c r="AY509" s="90"/>
      <c r="AZ509" s="90"/>
      <c r="BA509" s="90"/>
      <c r="BB509" s="90"/>
      <c r="BC509" s="90"/>
      <c r="BD509" s="90"/>
      <c r="BE509" s="90"/>
      <c r="BF509" s="90"/>
      <c r="BG509" s="90"/>
      <c r="BH509" s="90"/>
      <c r="BI509" s="90"/>
      <c r="BJ509" s="90"/>
      <c r="BK509" s="90"/>
      <c r="BL509" s="90"/>
      <c r="BM509" s="90"/>
      <c r="BN509" s="90"/>
      <c r="BO509" s="90"/>
      <c r="BP509" s="90"/>
      <c r="BQ509" s="90"/>
      <c r="BR509" s="90"/>
      <c r="BS509" s="90"/>
      <c r="BT509" s="90"/>
      <c r="BU509" s="90"/>
      <c r="BV509" s="90"/>
      <c r="BW509" s="90"/>
      <c r="BX509" s="90"/>
      <c r="BY509" s="90"/>
      <c r="BZ509" s="90"/>
      <c r="CA509" s="90"/>
      <c r="CB509" s="90"/>
      <c r="CC509" s="90"/>
      <c r="CD509" s="90"/>
      <c r="CE509" s="90"/>
      <c r="CF509" s="90"/>
      <c r="CG509" s="90"/>
      <c r="CH509" s="90"/>
      <c r="CI509" s="90"/>
      <c r="CJ509" s="90"/>
      <c r="CK509" s="90"/>
      <c r="CL509" s="90"/>
      <c r="CM509" s="90"/>
      <c r="CN509" s="90"/>
      <c r="CO509" s="90"/>
      <c r="CP509" s="90"/>
      <c r="CQ509" s="90"/>
      <c r="CR509" s="90"/>
      <c r="CS509" s="90"/>
      <c r="CT509" s="90"/>
      <c r="CU509" s="90"/>
      <c r="CV509" s="90"/>
      <c r="CW509" s="90"/>
      <c r="CX509" s="90"/>
      <c r="CY509" s="90"/>
      <c r="CZ509" s="90"/>
      <c r="DA509" s="90"/>
      <c r="DB509" s="90"/>
      <c r="DC509" s="90"/>
      <c r="DD509" s="90"/>
      <c r="DE509" s="90"/>
      <c r="DF509" s="90"/>
      <c r="DG509" s="90"/>
      <c r="DH509" s="90"/>
      <c r="DI509" s="90"/>
      <c r="DJ509" s="90"/>
      <c r="DK509" s="90"/>
      <c r="DL509" s="90"/>
      <c r="DM509" s="90"/>
      <c r="DN509" s="90"/>
      <c r="DO509" s="90"/>
      <c r="DP509" s="90"/>
      <c r="DQ509" s="90"/>
      <c r="DR509" s="90"/>
      <c r="DS509" s="90"/>
      <c r="DT509" s="90"/>
      <c r="DU509" s="90"/>
      <c r="DV509" s="90"/>
      <c r="DW509" s="90"/>
      <c r="DX509" s="90"/>
      <c r="DY509" s="90"/>
      <c r="DZ509" s="90"/>
      <c r="EA509" s="90"/>
      <c r="EB509" s="90"/>
      <c r="EC509" s="90"/>
      <c r="ED509" s="90"/>
      <c r="EE509" s="90"/>
      <c r="EF509" s="90"/>
      <c r="EG509" s="90"/>
      <c r="EH509" s="90"/>
      <c r="EI509" s="90"/>
      <c r="EJ509" s="90"/>
      <c r="EK509" s="90"/>
      <c r="EL509" s="90"/>
      <c r="EM509" s="90"/>
      <c r="EN509" s="90"/>
      <c r="EO509" s="90"/>
      <c r="EP509" s="90"/>
      <c r="EQ509" s="90"/>
      <c r="ER509" s="90"/>
      <c r="ES509" s="90"/>
      <c r="ET509" s="90"/>
      <c r="EU509" s="90"/>
      <c r="EV509" s="90"/>
      <c r="EW509" s="90"/>
      <c r="EX509" s="90"/>
      <c r="EY509" s="90"/>
      <c r="EZ509" s="90"/>
      <c r="FA509" s="90"/>
      <c r="FB509" s="90"/>
      <c r="FC509" s="90"/>
      <c r="FD509" s="90"/>
      <c r="FE509" s="90"/>
      <c r="FF509" s="90"/>
      <c r="FG509" s="90"/>
      <c r="FH509" s="90"/>
      <c r="FI509" s="90"/>
      <c r="FJ509" s="90"/>
      <c r="FK509" s="90"/>
      <c r="FL509" s="90"/>
      <c r="FM509" s="90"/>
      <c r="FN509" s="90"/>
      <c r="FO509" s="90"/>
      <c r="FP509" s="90"/>
      <c r="FQ509" s="90"/>
      <c r="FR509" s="90"/>
      <c r="FS509" s="90"/>
      <c r="FT509" s="90"/>
      <c r="FU509" s="90"/>
      <c r="FV509" s="90"/>
      <c r="FW509" s="90"/>
      <c r="FX509" s="90"/>
      <c r="FY509" s="90"/>
      <c r="FZ509" s="90"/>
      <c r="GA509" s="90"/>
      <c r="GB509" s="90"/>
      <c r="GC509" s="90"/>
      <c r="GD509" s="90"/>
      <c r="GE509" s="90"/>
      <c r="GF509" s="90"/>
      <c r="GG509" s="90"/>
      <c r="GH509" s="90"/>
      <c r="GI509" s="90"/>
      <c r="GJ509" s="90"/>
      <c r="GK509" s="90"/>
      <c r="GL509" s="90"/>
      <c r="GM509" s="90"/>
      <c r="GN509" s="90"/>
      <c r="GO509" s="90"/>
      <c r="GP509" s="90"/>
      <c r="GQ509" s="90"/>
      <c r="GR509" s="90"/>
      <c r="GS509" s="90"/>
      <c r="GT509" s="90"/>
      <c r="GU509" s="90"/>
      <c r="GV509" s="90"/>
      <c r="GW509" s="90"/>
      <c r="GX509" s="90"/>
      <c r="GY509" s="90"/>
      <c r="GZ509" s="90"/>
      <c r="HA509" s="90"/>
      <c r="HB509" s="90"/>
      <c r="HC509" s="90"/>
      <c r="HD509" s="90"/>
      <c r="HE509" s="90"/>
      <c r="HF509" s="90"/>
      <c r="HG509" s="90"/>
      <c r="HH509" s="90"/>
      <c r="HI509" s="90"/>
      <c r="HJ509" s="90"/>
      <c r="HK509" s="90"/>
      <c r="HL509" s="90"/>
      <c r="HM509" s="90"/>
      <c r="HN509" s="90"/>
      <c r="HO509" s="90"/>
      <c r="HP509" s="90"/>
      <c r="HQ509" s="90"/>
      <c r="HR509" s="90"/>
      <c r="HS509" s="90"/>
      <c r="HT509" s="90"/>
      <c r="HU509" s="90"/>
      <c r="HV509" s="90"/>
      <c r="HW509" s="90"/>
      <c r="HX509" s="90"/>
      <c r="HY509" s="90"/>
      <c r="HZ509" s="90"/>
      <c r="IA509" s="90"/>
      <c r="IB509" s="90"/>
      <c r="IC509" s="90"/>
      <c r="ID509" s="90"/>
      <c r="IE509" s="90"/>
      <c r="IF509" s="90"/>
      <c r="IG509" s="90"/>
      <c r="IH509" s="90"/>
      <c r="II509" s="90"/>
      <c r="IJ509" s="90"/>
      <c r="IK509" s="90"/>
      <c r="IL509" s="90"/>
      <c r="IM509" s="90"/>
      <c r="IN509" s="90"/>
      <c r="IO509" s="90"/>
      <c r="IP509" s="90"/>
      <c r="IQ509" s="90"/>
      <c r="IR509" s="90"/>
      <c r="IS509" s="90"/>
      <c r="IT509" s="90"/>
      <c r="IU509" s="90"/>
      <c r="IV509" s="90"/>
      <c r="IW509" s="90"/>
    </row>
    <row r="510" spans="4:257" s="3" customFormat="1" x14ac:dyDescent="0.25">
      <c r="D510" s="2"/>
      <c r="AG510" s="90"/>
      <c r="AH510" s="90"/>
      <c r="AI510" s="90"/>
      <c r="AJ510" s="90"/>
      <c r="AK510" s="90"/>
      <c r="AL510" s="90"/>
      <c r="AM510" s="90"/>
      <c r="AN510" s="90"/>
      <c r="AO510" s="90"/>
      <c r="AP510" s="90"/>
      <c r="AQ510" s="90"/>
      <c r="AR510" s="90"/>
      <c r="AS510" s="90"/>
      <c r="AT510" s="90"/>
      <c r="AU510" s="90"/>
      <c r="AV510" s="90"/>
      <c r="AW510" s="90"/>
      <c r="AX510" s="90"/>
      <c r="AY510" s="90"/>
      <c r="AZ510" s="90"/>
      <c r="BA510" s="90"/>
      <c r="BB510" s="90"/>
      <c r="BC510" s="90"/>
      <c r="BD510" s="90"/>
      <c r="BE510" s="90"/>
      <c r="BF510" s="90"/>
      <c r="BG510" s="90"/>
      <c r="BH510" s="90"/>
      <c r="BI510" s="90"/>
      <c r="BJ510" s="90"/>
      <c r="BK510" s="90"/>
      <c r="BL510" s="90"/>
      <c r="BM510" s="90"/>
      <c r="BN510" s="90"/>
      <c r="BO510" s="90"/>
      <c r="BP510" s="90"/>
      <c r="BQ510" s="90"/>
      <c r="BR510" s="90"/>
      <c r="BS510" s="90"/>
      <c r="BT510" s="90"/>
      <c r="BU510" s="90"/>
      <c r="BV510" s="90"/>
      <c r="BW510" s="90"/>
      <c r="BX510" s="90"/>
      <c r="BY510" s="90"/>
      <c r="BZ510" s="90"/>
      <c r="CA510" s="90"/>
      <c r="CB510" s="90"/>
      <c r="CC510" s="90"/>
      <c r="CD510" s="90"/>
      <c r="CE510" s="90"/>
      <c r="CF510" s="90"/>
      <c r="CG510" s="90"/>
      <c r="CH510" s="90"/>
      <c r="CI510" s="90"/>
      <c r="CJ510" s="90"/>
      <c r="CK510" s="90"/>
      <c r="CL510" s="90"/>
      <c r="CM510" s="90"/>
      <c r="CN510" s="90"/>
      <c r="CO510" s="90"/>
      <c r="CP510" s="90"/>
      <c r="CQ510" s="90"/>
      <c r="CR510" s="90"/>
      <c r="CS510" s="90"/>
      <c r="CT510" s="90"/>
      <c r="CU510" s="90"/>
      <c r="CV510" s="90"/>
      <c r="CW510" s="90"/>
      <c r="CX510" s="90"/>
      <c r="CY510" s="90"/>
      <c r="CZ510" s="90"/>
      <c r="DA510" s="90"/>
      <c r="DB510" s="90"/>
      <c r="DC510" s="90"/>
      <c r="DD510" s="90"/>
      <c r="DE510" s="90"/>
      <c r="DF510" s="90"/>
      <c r="DG510" s="90"/>
      <c r="DH510" s="90"/>
      <c r="DI510" s="90"/>
      <c r="DJ510" s="90"/>
      <c r="DK510" s="90"/>
      <c r="DL510" s="90"/>
      <c r="DM510" s="90"/>
      <c r="DN510" s="90"/>
      <c r="DO510" s="90"/>
      <c r="DP510" s="90"/>
      <c r="DQ510" s="90"/>
      <c r="DR510" s="90"/>
      <c r="DS510" s="90"/>
      <c r="DT510" s="90"/>
      <c r="DU510" s="90"/>
      <c r="DV510" s="90"/>
      <c r="DW510" s="90"/>
      <c r="DX510" s="90"/>
      <c r="DY510" s="90"/>
      <c r="DZ510" s="90"/>
      <c r="EA510" s="90"/>
      <c r="EB510" s="90"/>
      <c r="EC510" s="90"/>
      <c r="ED510" s="90"/>
      <c r="EE510" s="90"/>
      <c r="EF510" s="90"/>
      <c r="EG510" s="90"/>
      <c r="EH510" s="90"/>
      <c r="EI510" s="90"/>
      <c r="EJ510" s="90"/>
      <c r="EK510" s="90"/>
      <c r="EL510" s="90"/>
      <c r="EM510" s="90"/>
      <c r="EN510" s="90"/>
      <c r="EO510" s="90"/>
      <c r="EP510" s="90"/>
      <c r="EQ510" s="90"/>
      <c r="ER510" s="90"/>
      <c r="ES510" s="90"/>
      <c r="ET510" s="90"/>
      <c r="EU510" s="90"/>
      <c r="EV510" s="90"/>
      <c r="EW510" s="90"/>
      <c r="EX510" s="90"/>
      <c r="EY510" s="90"/>
      <c r="EZ510" s="90"/>
      <c r="FA510" s="90"/>
      <c r="FB510" s="90"/>
      <c r="FC510" s="90"/>
      <c r="FD510" s="90"/>
      <c r="FE510" s="90"/>
      <c r="FF510" s="90"/>
      <c r="FG510" s="90"/>
      <c r="FH510" s="90"/>
      <c r="FI510" s="90"/>
      <c r="FJ510" s="90"/>
      <c r="FK510" s="90"/>
      <c r="FL510" s="90"/>
      <c r="FM510" s="90"/>
      <c r="FN510" s="90"/>
      <c r="FO510" s="90"/>
      <c r="FP510" s="90"/>
      <c r="FQ510" s="90"/>
      <c r="FR510" s="90"/>
      <c r="FS510" s="90"/>
      <c r="FT510" s="90"/>
      <c r="FU510" s="90"/>
      <c r="FV510" s="90"/>
      <c r="FW510" s="90"/>
      <c r="FX510" s="90"/>
      <c r="FY510" s="90"/>
      <c r="FZ510" s="90"/>
      <c r="GA510" s="90"/>
      <c r="GB510" s="90"/>
      <c r="GC510" s="90"/>
      <c r="GD510" s="90"/>
      <c r="GE510" s="90"/>
      <c r="GF510" s="90"/>
      <c r="GG510" s="90"/>
      <c r="GH510" s="90"/>
      <c r="GI510" s="90"/>
      <c r="GJ510" s="90"/>
      <c r="GK510" s="90"/>
      <c r="GL510" s="90"/>
      <c r="GM510" s="90"/>
      <c r="GN510" s="90"/>
      <c r="GO510" s="90"/>
      <c r="GP510" s="90"/>
      <c r="GQ510" s="90"/>
      <c r="GR510" s="90"/>
      <c r="GS510" s="90"/>
      <c r="GT510" s="90"/>
      <c r="GU510" s="90"/>
      <c r="GV510" s="90"/>
      <c r="GW510" s="90"/>
      <c r="GX510" s="90"/>
      <c r="GY510" s="90"/>
      <c r="GZ510" s="90"/>
      <c r="HA510" s="90"/>
      <c r="HB510" s="90"/>
      <c r="HC510" s="90"/>
      <c r="HD510" s="90"/>
      <c r="HE510" s="90"/>
      <c r="HF510" s="90"/>
      <c r="HG510" s="90"/>
      <c r="HH510" s="90"/>
      <c r="HI510" s="90"/>
      <c r="HJ510" s="90"/>
      <c r="HK510" s="90"/>
      <c r="HL510" s="90"/>
      <c r="HM510" s="90"/>
      <c r="HN510" s="90"/>
      <c r="HO510" s="90"/>
      <c r="HP510" s="90"/>
      <c r="HQ510" s="90"/>
      <c r="HR510" s="90"/>
      <c r="HS510" s="90"/>
      <c r="HT510" s="90"/>
      <c r="HU510" s="90"/>
      <c r="HV510" s="90"/>
      <c r="HW510" s="90"/>
      <c r="HX510" s="90"/>
      <c r="HY510" s="90"/>
      <c r="HZ510" s="90"/>
      <c r="IA510" s="90"/>
      <c r="IB510" s="90"/>
      <c r="IC510" s="90"/>
      <c r="ID510" s="90"/>
      <c r="IE510" s="90"/>
      <c r="IF510" s="90"/>
      <c r="IG510" s="90"/>
      <c r="IH510" s="90"/>
      <c r="II510" s="90"/>
      <c r="IJ510" s="90"/>
      <c r="IK510" s="90"/>
      <c r="IL510" s="90"/>
      <c r="IM510" s="90"/>
      <c r="IN510" s="90"/>
      <c r="IO510" s="90"/>
      <c r="IP510" s="90"/>
      <c r="IQ510" s="90"/>
      <c r="IR510" s="90"/>
      <c r="IS510" s="90"/>
      <c r="IT510" s="90"/>
      <c r="IU510" s="90"/>
      <c r="IV510" s="90"/>
      <c r="IW510" s="90"/>
    </row>
    <row r="511" spans="4:257" s="3" customFormat="1" x14ac:dyDescent="0.25">
      <c r="D511" s="2"/>
      <c r="AG511" s="90"/>
      <c r="AH511" s="90"/>
      <c r="AI511" s="90"/>
      <c r="AJ511" s="90"/>
      <c r="AK511" s="90"/>
      <c r="AL511" s="90"/>
      <c r="AM511" s="90"/>
      <c r="AN511" s="90"/>
      <c r="AO511" s="90"/>
      <c r="AP511" s="90"/>
      <c r="AQ511" s="90"/>
      <c r="AR511" s="90"/>
      <c r="AS511" s="90"/>
      <c r="AT511" s="90"/>
      <c r="AU511" s="90"/>
      <c r="AV511" s="90"/>
      <c r="AW511" s="90"/>
      <c r="AX511" s="90"/>
      <c r="AY511" s="90"/>
      <c r="AZ511" s="90"/>
      <c r="BA511" s="90"/>
      <c r="BB511" s="90"/>
      <c r="BC511" s="90"/>
      <c r="BD511" s="90"/>
      <c r="BE511" s="90"/>
      <c r="BF511" s="90"/>
      <c r="BG511" s="90"/>
      <c r="BH511" s="90"/>
      <c r="BI511" s="90"/>
      <c r="BJ511" s="90"/>
      <c r="BK511" s="90"/>
      <c r="BL511" s="90"/>
      <c r="BM511" s="90"/>
      <c r="BN511" s="90"/>
      <c r="BO511" s="90"/>
      <c r="BP511" s="90"/>
      <c r="BQ511" s="90"/>
      <c r="BR511" s="90"/>
      <c r="BS511" s="90"/>
      <c r="BT511" s="90"/>
      <c r="BU511" s="90"/>
      <c r="BV511" s="90"/>
      <c r="BW511" s="90"/>
      <c r="BX511" s="90"/>
      <c r="BY511" s="90"/>
      <c r="BZ511" s="90"/>
      <c r="CA511" s="90"/>
      <c r="CB511" s="90"/>
      <c r="CC511" s="90"/>
      <c r="CD511" s="90"/>
      <c r="CE511" s="90"/>
      <c r="CF511" s="90"/>
      <c r="CG511" s="90"/>
      <c r="CH511" s="90"/>
      <c r="CI511" s="90"/>
      <c r="CJ511" s="90"/>
      <c r="CK511" s="90"/>
      <c r="CL511" s="90"/>
      <c r="CM511" s="90"/>
      <c r="CN511" s="90"/>
      <c r="CO511" s="90"/>
      <c r="CP511" s="90"/>
      <c r="CQ511" s="90"/>
      <c r="CR511" s="90"/>
      <c r="CS511" s="90"/>
      <c r="CT511" s="90"/>
      <c r="CU511" s="90"/>
      <c r="CV511" s="90"/>
      <c r="CW511" s="90"/>
      <c r="CX511" s="90"/>
      <c r="CY511" s="90"/>
      <c r="CZ511" s="90"/>
      <c r="DA511" s="90"/>
      <c r="DB511" s="90"/>
      <c r="DC511" s="90"/>
      <c r="DD511" s="90"/>
      <c r="DE511" s="90"/>
      <c r="DF511" s="90"/>
      <c r="DG511" s="90"/>
      <c r="DH511" s="90"/>
      <c r="DI511" s="90"/>
      <c r="DJ511" s="90"/>
      <c r="DK511" s="90"/>
      <c r="DL511" s="90"/>
      <c r="DM511" s="90"/>
      <c r="DN511" s="90"/>
      <c r="DO511" s="90"/>
      <c r="DP511" s="90"/>
      <c r="DQ511" s="90"/>
      <c r="DR511" s="90"/>
      <c r="DS511" s="90"/>
      <c r="DT511" s="90"/>
      <c r="DU511" s="90"/>
      <c r="DV511" s="90"/>
      <c r="DW511" s="90"/>
      <c r="DX511" s="90"/>
      <c r="DY511" s="90"/>
      <c r="DZ511" s="90"/>
      <c r="EA511" s="90"/>
      <c r="EB511" s="90"/>
      <c r="EC511" s="90"/>
      <c r="ED511" s="90"/>
      <c r="EE511" s="90"/>
      <c r="EF511" s="90"/>
      <c r="EG511" s="90"/>
      <c r="EH511" s="90"/>
      <c r="EI511" s="90"/>
      <c r="EJ511" s="90"/>
      <c r="EK511" s="90"/>
      <c r="EL511" s="90"/>
      <c r="EM511" s="90"/>
      <c r="EN511" s="90"/>
      <c r="EO511" s="90"/>
      <c r="EP511" s="90"/>
      <c r="EQ511" s="90"/>
      <c r="ER511" s="90"/>
      <c r="ES511" s="90"/>
      <c r="ET511" s="90"/>
      <c r="EU511" s="90"/>
      <c r="EV511" s="90"/>
      <c r="EW511" s="90"/>
      <c r="EX511" s="90"/>
      <c r="EY511" s="90"/>
      <c r="EZ511" s="90"/>
      <c r="FA511" s="90"/>
      <c r="FB511" s="90"/>
      <c r="FC511" s="90"/>
      <c r="FD511" s="90"/>
      <c r="FE511" s="90"/>
      <c r="FF511" s="90"/>
      <c r="FG511" s="90"/>
      <c r="FH511" s="90"/>
      <c r="FI511" s="90"/>
      <c r="FJ511" s="90"/>
      <c r="FK511" s="90"/>
      <c r="FL511" s="90"/>
      <c r="FM511" s="90"/>
      <c r="FN511" s="90"/>
      <c r="FO511" s="90"/>
      <c r="FP511" s="90"/>
      <c r="FQ511" s="90"/>
      <c r="FR511" s="90"/>
      <c r="FS511" s="90"/>
      <c r="FT511" s="90"/>
      <c r="FU511" s="90"/>
      <c r="FV511" s="90"/>
      <c r="FW511" s="90"/>
      <c r="FX511" s="90"/>
      <c r="FY511" s="90"/>
      <c r="FZ511" s="90"/>
      <c r="GA511" s="90"/>
      <c r="GB511" s="90"/>
      <c r="GC511" s="90"/>
      <c r="GD511" s="90"/>
      <c r="GE511" s="90"/>
      <c r="GF511" s="90"/>
      <c r="GG511" s="90"/>
      <c r="GH511" s="90"/>
      <c r="GI511" s="90"/>
      <c r="GJ511" s="90"/>
      <c r="GK511" s="90"/>
      <c r="GL511" s="90"/>
      <c r="GM511" s="90"/>
      <c r="GN511" s="90"/>
      <c r="GO511" s="90"/>
      <c r="GP511" s="90"/>
      <c r="GQ511" s="90"/>
      <c r="GR511" s="90"/>
      <c r="GS511" s="90"/>
      <c r="GT511" s="90"/>
      <c r="GU511" s="90"/>
      <c r="GV511" s="90"/>
      <c r="GW511" s="90"/>
      <c r="GX511" s="90"/>
      <c r="GY511" s="90"/>
      <c r="GZ511" s="90"/>
      <c r="HA511" s="90"/>
      <c r="HB511" s="90"/>
      <c r="HC511" s="90"/>
      <c r="HD511" s="90"/>
      <c r="HE511" s="90"/>
      <c r="HF511" s="90"/>
      <c r="HG511" s="90"/>
      <c r="HH511" s="90"/>
      <c r="HI511" s="90"/>
      <c r="HJ511" s="90"/>
      <c r="HK511" s="90"/>
      <c r="HL511" s="90"/>
      <c r="HM511" s="90"/>
      <c r="HN511" s="90"/>
      <c r="HO511" s="90"/>
      <c r="HP511" s="90"/>
      <c r="HQ511" s="90"/>
      <c r="HR511" s="90"/>
      <c r="HS511" s="90"/>
      <c r="HT511" s="90"/>
      <c r="HU511" s="90"/>
      <c r="HV511" s="90"/>
      <c r="HW511" s="90"/>
      <c r="HX511" s="90"/>
      <c r="HY511" s="90"/>
      <c r="HZ511" s="90"/>
      <c r="IA511" s="90"/>
      <c r="IB511" s="90"/>
      <c r="IC511" s="90"/>
      <c r="ID511" s="90"/>
      <c r="IE511" s="90"/>
      <c r="IF511" s="90"/>
      <c r="IG511" s="90"/>
      <c r="IH511" s="90"/>
      <c r="II511" s="90"/>
      <c r="IJ511" s="90"/>
      <c r="IK511" s="90"/>
      <c r="IL511" s="90"/>
      <c r="IM511" s="90"/>
      <c r="IN511" s="90"/>
      <c r="IO511" s="90"/>
      <c r="IP511" s="90"/>
      <c r="IQ511" s="90"/>
      <c r="IR511" s="90"/>
      <c r="IS511" s="90"/>
      <c r="IT511" s="90"/>
      <c r="IU511" s="90"/>
      <c r="IV511" s="90"/>
      <c r="IW511" s="90"/>
    </row>
    <row r="512" spans="4:257" s="3" customFormat="1" x14ac:dyDescent="0.25">
      <c r="D512" s="2"/>
      <c r="AG512" s="90"/>
      <c r="AH512" s="90"/>
      <c r="AI512" s="90"/>
      <c r="AJ512" s="90"/>
      <c r="AK512" s="90"/>
      <c r="AL512" s="90"/>
      <c r="AM512" s="90"/>
      <c r="AN512" s="90"/>
      <c r="AO512" s="90"/>
      <c r="AP512" s="90"/>
      <c r="AQ512" s="90"/>
      <c r="AR512" s="90"/>
      <c r="AS512" s="90"/>
      <c r="AT512" s="90"/>
      <c r="AU512" s="90"/>
      <c r="AV512" s="90"/>
      <c r="AW512" s="90"/>
      <c r="AX512" s="90"/>
      <c r="AY512" s="90"/>
      <c r="AZ512" s="90"/>
      <c r="BA512" s="90"/>
      <c r="BB512" s="90"/>
      <c r="BC512" s="90"/>
      <c r="BD512" s="90"/>
      <c r="BE512" s="90"/>
      <c r="BF512" s="90"/>
      <c r="BG512" s="90"/>
      <c r="BH512" s="90"/>
      <c r="BI512" s="90"/>
      <c r="BJ512" s="90"/>
      <c r="BK512" s="90"/>
      <c r="BL512" s="90"/>
      <c r="BM512" s="90"/>
      <c r="BN512" s="90"/>
      <c r="BO512" s="90"/>
      <c r="BP512" s="90"/>
      <c r="BQ512" s="90"/>
      <c r="BR512" s="90"/>
      <c r="BS512" s="90"/>
      <c r="BT512" s="90"/>
      <c r="BU512" s="90"/>
      <c r="BV512" s="90"/>
      <c r="BW512" s="90"/>
      <c r="BX512" s="90"/>
      <c r="BY512" s="90"/>
      <c r="BZ512" s="90"/>
      <c r="CA512" s="90"/>
      <c r="CB512" s="90"/>
      <c r="CC512" s="90"/>
      <c r="CD512" s="90"/>
      <c r="CE512" s="90"/>
      <c r="CF512" s="90"/>
      <c r="CG512" s="90"/>
      <c r="CH512" s="90"/>
      <c r="CI512" s="90"/>
      <c r="CJ512" s="90"/>
      <c r="CK512" s="90"/>
      <c r="CL512" s="90"/>
      <c r="CM512" s="90"/>
      <c r="CN512" s="90"/>
      <c r="CO512" s="90"/>
      <c r="CP512" s="90"/>
      <c r="CQ512" s="90"/>
      <c r="CR512" s="90"/>
      <c r="CS512" s="90"/>
      <c r="CT512" s="90"/>
      <c r="CU512" s="90"/>
      <c r="CV512" s="90"/>
      <c r="CW512" s="90"/>
      <c r="CX512" s="90"/>
      <c r="CY512" s="90"/>
      <c r="CZ512" s="90"/>
      <c r="DA512" s="90"/>
      <c r="DB512" s="90"/>
      <c r="DC512" s="90"/>
      <c r="DD512" s="90"/>
      <c r="DE512" s="90"/>
      <c r="DF512" s="90"/>
      <c r="DG512" s="90"/>
      <c r="DH512" s="90"/>
      <c r="DI512" s="90"/>
      <c r="DJ512" s="90"/>
      <c r="DK512" s="90"/>
      <c r="DL512" s="90"/>
      <c r="DM512" s="90"/>
      <c r="DN512" s="90"/>
      <c r="DO512" s="90"/>
      <c r="DP512" s="90"/>
      <c r="DQ512" s="90"/>
      <c r="DR512" s="90"/>
      <c r="DS512" s="90"/>
      <c r="DT512" s="90"/>
      <c r="DU512" s="90"/>
      <c r="DV512" s="90"/>
      <c r="DW512" s="90"/>
      <c r="DX512" s="90"/>
      <c r="DY512" s="90"/>
      <c r="DZ512" s="90"/>
      <c r="EA512" s="90"/>
      <c r="EB512" s="90"/>
      <c r="EC512" s="90"/>
      <c r="ED512" s="90"/>
      <c r="EE512" s="90"/>
      <c r="EF512" s="90"/>
      <c r="EG512" s="90"/>
      <c r="EH512" s="90"/>
      <c r="EI512" s="90"/>
      <c r="EJ512" s="90"/>
      <c r="EK512" s="90"/>
      <c r="EL512" s="90"/>
      <c r="EM512" s="90"/>
      <c r="EN512" s="90"/>
      <c r="EO512" s="90"/>
      <c r="EP512" s="90"/>
      <c r="EQ512" s="90"/>
      <c r="ER512" s="90"/>
      <c r="ES512" s="90"/>
      <c r="ET512" s="90"/>
      <c r="EU512" s="90"/>
      <c r="EV512" s="90"/>
      <c r="EW512" s="90"/>
      <c r="EX512" s="90"/>
      <c r="EY512" s="90"/>
      <c r="EZ512" s="90"/>
      <c r="FA512" s="90"/>
      <c r="FB512" s="90"/>
      <c r="FC512" s="90"/>
      <c r="FD512" s="90"/>
      <c r="FE512" s="90"/>
      <c r="FF512" s="90"/>
      <c r="FG512" s="90"/>
      <c r="FH512" s="90"/>
      <c r="FI512" s="90"/>
      <c r="FJ512" s="90"/>
      <c r="FK512" s="90"/>
      <c r="FL512" s="90"/>
      <c r="FM512" s="90"/>
      <c r="FN512" s="90"/>
      <c r="FO512" s="90"/>
      <c r="FP512" s="90"/>
      <c r="FQ512" s="90"/>
      <c r="FR512" s="90"/>
      <c r="FS512" s="90"/>
      <c r="FT512" s="90"/>
      <c r="FU512" s="90"/>
      <c r="FV512" s="90"/>
      <c r="FW512" s="90"/>
      <c r="FX512" s="90"/>
      <c r="FY512" s="90"/>
      <c r="FZ512" s="90"/>
      <c r="GA512" s="90"/>
      <c r="GB512" s="90"/>
      <c r="GC512" s="90"/>
      <c r="GD512" s="90"/>
      <c r="GE512" s="90"/>
      <c r="GF512" s="90"/>
      <c r="GG512" s="90"/>
      <c r="GH512" s="90"/>
      <c r="GI512" s="90"/>
      <c r="GJ512" s="90"/>
      <c r="GK512" s="90"/>
      <c r="GL512" s="90"/>
      <c r="GM512" s="90"/>
      <c r="GN512" s="90"/>
      <c r="GO512" s="90"/>
      <c r="GP512" s="90"/>
      <c r="GQ512" s="90"/>
      <c r="GR512" s="90"/>
      <c r="GS512" s="90"/>
      <c r="GT512" s="90"/>
      <c r="GU512" s="90"/>
      <c r="GV512" s="90"/>
      <c r="GW512" s="90"/>
      <c r="GX512" s="90"/>
      <c r="GY512" s="90"/>
      <c r="GZ512" s="90"/>
      <c r="HA512" s="90"/>
      <c r="HB512" s="90"/>
      <c r="HC512" s="90"/>
      <c r="HD512" s="90"/>
      <c r="HE512" s="90"/>
      <c r="HF512" s="90"/>
      <c r="HG512" s="90"/>
      <c r="HH512" s="90"/>
      <c r="HI512" s="90"/>
      <c r="HJ512" s="90"/>
      <c r="HK512" s="90"/>
      <c r="HL512" s="90"/>
      <c r="HM512" s="90"/>
      <c r="HN512" s="90"/>
      <c r="HO512" s="90"/>
      <c r="HP512" s="90"/>
      <c r="HQ512" s="90"/>
      <c r="HR512" s="90"/>
      <c r="HS512" s="90"/>
      <c r="HT512" s="90"/>
      <c r="HU512" s="90"/>
      <c r="HV512" s="90"/>
      <c r="HW512" s="90"/>
      <c r="HX512" s="90"/>
      <c r="HY512" s="90"/>
      <c r="HZ512" s="90"/>
      <c r="IA512" s="90"/>
      <c r="IB512" s="90"/>
      <c r="IC512" s="90"/>
      <c r="ID512" s="90"/>
      <c r="IE512" s="90"/>
      <c r="IF512" s="90"/>
      <c r="IG512" s="90"/>
      <c r="IH512" s="90"/>
      <c r="II512" s="90"/>
      <c r="IJ512" s="90"/>
      <c r="IK512" s="90"/>
      <c r="IL512" s="90"/>
      <c r="IM512" s="90"/>
      <c r="IN512" s="90"/>
      <c r="IO512" s="90"/>
      <c r="IP512" s="90"/>
      <c r="IQ512" s="90"/>
      <c r="IR512" s="90"/>
      <c r="IS512" s="90"/>
      <c r="IT512" s="90"/>
      <c r="IU512" s="90"/>
      <c r="IV512" s="90"/>
      <c r="IW512" s="90"/>
    </row>
    <row r="513" spans="4:257" s="3" customFormat="1" x14ac:dyDescent="0.25">
      <c r="D513" s="2"/>
      <c r="AG513" s="90"/>
      <c r="AH513" s="90"/>
      <c r="AI513" s="90"/>
      <c r="AJ513" s="90"/>
      <c r="AK513" s="90"/>
      <c r="AL513" s="90"/>
      <c r="AM513" s="90"/>
      <c r="AN513" s="90"/>
      <c r="AO513" s="90"/>
      <c r="AP513" s="90"/>
      <c r="AQ513" s="90"/>
      <c r="AR513" s="90"/>
      <c r="AS513" s="90"/>
      <c r="AT513" s="90"/>
      <c r="AU513" s="90"/>
      <c r="AV513" s="90"/>
      <c r="AW513" s="90"/>
      <c r="AX513" s="90"/>
      <c r="AY513" s="90"/>
      <c r="AZ513" s="90"/>
      <c r="BA513" s="90"/>
      <c r="BB513" s="90"/>
      <c r="BC513" s="90"/>
      <c r="BD513" s="90"/>
      <c r="BE513" s="90"/>
      <c r="BF513" s="90"/>
      <c r="BG513" s="90"/>
      <c r="BH513" s="90"/>
      <c r="BI513" s="90"/>
      <c r="BJ513" s="90"/>
      <c r="BK513" s="90"/>
      <c r="BL513" s="90"/>
      <c r="BM513" s="90"/>
      <c r="BN513" s="90"/>
      <c r="BO513" s="90"/>
      <c r="BP513" s="90"/>
      <c r="BQ513" s="90"/>
      <c r="BR513" s="90"/>
      <c r="BS513" s="90"/>
      <c r="BT513" s="90"/>
      <c r="BU513" s="90"/>
      <c r="BV513" s="90"/>
      <c r="BW513" s="90"/>
      <c r="BX513" s="90"/>
      <c r="BY513" s="90"/>
      <c r="BZ513" s="90"/>
      <c r="CA513" s="90"/>
      <c r="CB513" s="90"/>
      <c r="CC513" s="90"/>
      <c r="CD513" s="90"/>
      <c r="CE513" s="90"/>
      <c r="CF513" s="90"/>
      <c r="CG513" s="90"/>
      <c r="CH513" s="90"/>
      <c r="CI513" s="90"/>
      <c r="CJ513" s="90"/>
      <c r="CK513" s="90"/>
      <c r="CL513" s="90"/>
      <c r="CM513" s="90"/>
      <c r="CN513" s="90"/>
      <c r="CO513" s="90"/>
      <c r="CP513" s="90"/>
      <c r="CQ513" s="90"/>
      <c r="CR513" s="90"/>
      <c r="CS513" s="90"/>
      <c r="CT513" s="90"/>
      <c r="CU513" s="90"/>
      <c r="CV513" s="90"/>
      <c r="CW513" s="90"/>
      <c r="CX513" s="90"/>
      <c r="CY513" s="90"/>
      <c r="CZ513" s="90"/>
      <c r="DA513" s="90"/>
      <c r="DB513" s="90"/>
      <c r="DC513" s="90"/>
      <c r="DD513" s="90"/>
      <c r="DE513" s="90"/>
      <c r="DF513" s="90"/>
      <c r="DG513" s="90"/>
      <c r="DH513" s="90"/>
      <c r="DI513" s="90"/>
      <c r="DJ513" s="90"/>
      <c r="DK513" s="90"/>
      <c r="DL513" s="90"/>
      <c r="DM513" s="90"/>
      <c r="DN513" s="90"/>
      <c r="DO513" s="90"/>
      <c r="DP513" s="90"/>
      <c r="DQ513" s="90"/>
      <c r="DR513" s="90"/>
      <c r="DS513" s="90"/>
      <c r="DT513" s="90"/>
      <c r="DU513" s="90"/>
      <c r="DV513" s="90"/>
      <c r="DW513" s="90"/>
      <c r="DX513" s="90"/>
      <c r="DY513" s="90"/>
      <c r="DZ513" s="90"/>
      <c r="EA513" s="90"/>
      <c r="EB513" s="90"/>
      <c r="EC513" s="90"/>
      <c r="ED513" s="90"/>
      <c r="EE513" s="90"/>
      <c r="EF513" s="90"/>
      <c r="EG513" s="90"/>
      <c r="EH513" s="90"/>
      <c r="EI513" s="90"/>
      <c r="EJ513" s="90"/>
      <c r="EK513" s="90"/>
      <c r="EL513" s="90"/>
      <c r="EM513" s="90"/>
      <c r="EN513" s="90"/>
      <c r="EO513" s="90"/>
      <c r="EP513" s="90"/>
      <c r="EQ513" s="90"/>
      <c r="ER513" s="90"/>
      <c r="ES513" s="90"/>
      <c r="ET513" s="90"/>
      <c r="EU513" s="90"/>
      <c r="EV513" s="90"/>
      <c r="EW513" s="90"/>
      <c r="EX513" s="90"/>
      <c r="EY513" s="90"/>
      <c r="EZ513" s="90"/>
      <c r="FA513" s="90"/>
      <c r="FB513" s="90"/>
      <c r="FC513" s="90"/>
      <c r="FD513" s="90"/>
      <c r="FE513" s="90"/>
      <c r="FF513" s="90"/>
      <c r="FG513" s="90"/>
      <c r="FH513" s="90"/>
      <c r="FI513" s="90"/>
      <c r="FJ513" s="90"/>
      <c r="FK513" s="90"/>
      <c r="FL513" s="90"/>
      <c r="FM513" s="90"/>
      <c r="FN513" s="90"/>
      <c r="FO513" s="90"/>
      <c r="FP513" s="90"/>
      <c r="FQ513" s="90"/>
      <c r="FR513" s="90"/>
      <c r="FS513" s="90"/>
      <c r="FT513" s="90"/>
      <c r="FU513" s="90"/>
      <c r="FV513" s="90"/>
      <c r="FW513" s="90"/>
      <c r="FX513" s="90"/>
      <c r="FY513" s="90"/>
      <c r="FZ513" s="90"/>
      <c r="GA513" s="90"/>
      <c r="GB513" s="90"/>
      <c r="GC513" s="90"/>
      <c r="GD513" s="90"/>
      <c r="GE513" s="90"/>
      <c r="GF513" s="90"/>
      <c r="GG513" s="90"/>
      <c r="GH513" s="90"/>
      <c r="GI513" s="90"/>
      <c r="GJ513" s="90"/>
      <c r="GK513" s="90"/>
      <c r="GL513" s="90"/>
      <c r="GM513" s="90"/>
      <c r="GN513" s="90"/>
      <c r="GO513" s="90"/>
      <c r="GP513" s="90"/>
      <c r="GQ513" s="90"/>
      <c r="GR513" s="90"/>
      <c r="GS513" s="90"/>
      <c r="GT513" s="90"/>
      <c r="GU513" s="90"/>
      <c r="GV513" s="90"/>
      <c r="GW513" s="90"/>
      <c r="GX513" s="90"/>
      <c r="GY513" s="90"/>
      <c r="GZ513" s="90"/>
      <c r="HA513" s="90"/>
      <c r="HB513" s="90"/>
      <c r="HC513" s="90"/>
      <c r="HD513" s="90"/>
      <c r="HE513" s="90"/>
      <c r="HF513" s="90"/>
      <c r="HG513" s="90"/>
      <c r="HH513" s="90"/>
      <c r="HI513" s="90"/>
      <c r="HJ513" s="90"/>
      <c r="HK513" s="90"/>
      <c r="HL513" s="90"/>
      <c r="HM513" s="90"/>
      <c r="HN513" s="90"/>
      <c r="HO513" s="90"/>
      <c r="HP513" s="90"/>
      <c r="HQ513" s="90"/>
      <c r="HR513" s="90"/>
      <c r="HS513" s="90"/>
      <c r="HT513" s="90"/>
      <c r="HU513" s="90"/>
      <c r="HV513" s="90"/>
      <c r="HW513" s="90"/>
      <c r="HX513" s="90"/>
      <c r="HY513" s="90"/>
      <c r="HZ513" s="90"/>
      <c r="IA513" s="90"/>
      <c r="IB513" s="90"/>
      <c r="IC513" s="90"/>
      <c r="ID513" s="90"/>
      <c r="IE513" s="90"/>
      <c r="IF513" s="90"/>
      <c r="IG513" s="90"/>
      <c r="IH513" s="90"/>
      <c r="II513" s="90"/>
      <c r="IJ513" s="90"/>
      <c r="IK513" s="90"/>
      <c r="IL513" s="90"/>
      <c r="IM513" s="90"/>
      <c r="IN513" s="90"/>
      <c r="IO513" s="90"/>
      <c r="IP513" s="90"/>
      <c r="IQ513" s="90"/>
      <c r="IR513" s="90"/>
      <c r="IS513" s="90"/>
      <c r="IT513" s="90"/>
      <c r="IU513" s="90"/>
      <c r="IV513" s="90"/>
      <c r="IW513" s="90"/>
    </row>
    <row r="514" spans="4:257" s="3" customFormat="1" x14ac:dyDescent="0.25">
      <c r="D514" s="2"/>
      <c r="AG514" s="90"/>
      <c r="AH514" s="90"/>
      <c r="AI514" s="90"/>
      <c r="AJ514" s="90"/>
      <c r="AK514" s="90"/>
      <c r="AL514" s="90"/>
      <c r="AM514" s="90"/>
      <c r="AN514" s="90"/>
      <c r="AO514" s="90"/>
      <c r="AP514" s="90"/>
      <c r="AQ514" s="90"/>
      <c r="AR514" s="90"/>
      <c r="AS514" s="90"/>
      <c r="AT514" s="90"/>
      <c r="AU514" s="90"/>
      <c r="AV514" s="90"/>
      <c r="AW514" s="90"/>
      <c r="AX514" s="90"/>
      <c r="AY514" s="90"/>
      <c r="AZ514" s="90"/>
      <c r="BA514" s="90"/>
      <c r="BB514" s="90"/>
      <c r="BC514" s="90"/>
      <c r="BD514" s="90"/>
      <c r="BE514" s="90"/>
      <c r="BF514" s="90"/>
      <c r="BG514" s="90"/>
      <c r="BH514" s="90"/>
      <c r="BI514" s="90"/>
      <c r="BJ514" s="90"/>
      <c r="BK514" s="90"/>
      <c r="BL514" s="90"/>
      <c r="BM514" s="90"/>
      <c r="BN514" s="90"/>
      <c r="BO514" s="90"/>
      <c r="BP514" s="90"/>
      <c r="BQ514" s="90"/>
      <c r="BR514" s="90"/>
      <c r="BS514" s="90"/>
      <c r="BT514" s="90"/>
      <c r="BU514" s="90"/>
      <c r="BV514" s="90"/>
      <c r="BW514" s="90"/>
      <c r="BX514" s="90"/>
      <c r="BY514" s="90"/>
      <c r="BZ514" s="90"/>
      <c r="CA514" s="90"/>
      <c r="CB514" s="90"/>
      <c r="CC514" s="90"/>
      <c r="CD514" s="90"/>
      <c r="CE514" s="90"/>
      <c r="CF514" s="90"/>
      <c r="CG514" s="90"/>
      <c r="CH514" s="90"/>
      <c r="CI514" s="90"/>
      <c r="CJ514" s="90"/>
      <c r="CK514" s="90"/>
      <c r="CL514" s="90"/>
      <c r="CM514" s="90"/>
      <c r="CN514" s="90"/>
      <c r="CO514" s="90"/>
      <c r="CP514" s="90"/>
      <c r="CQ514" s="90"/>
      <c r="CR514" s="90"/>
      <c r="CS514" s="90"/>
      <c r="CT514" s="90"/>
      <c r="CU514" s="90"/>
      <c r="CV514" s="90"/>
      <c r="CW514" s="90"/>
      <c r="CX514" s="90"/>
      <c r="CY514" s="90"/>
      <c r="CZ514" s="90"/>
      <c r="DA514" s="90"/>
      <c r="DB514" s="90"/>
      <c r="DC514" s="90"/>
      <c r="DD514" s="90"/>
      <c r="DE514" s="90"/>
      <c r="DF514" s="90"/>
      <c r="DG514" s="90"/>
      <c r="DH514" s="90"/>
      <c r="DI514" s="90"/>
      <c r="DJ514" s="90"/>
      <c r="DK514" s="90"/>
      <c r="DL514" s="90"/>
      <c r="DM514" s="90"/>
      <c r="DN514" s="90"/>
      <c r="DO514" s="90"/>
      <c r="DP514" s="90"/>
      <c r="DQ514" s="90"/>
      <c r="DR514" s="90"/>
      <c r="DS514" s="90"/>
      <c r="DT514" s="90"/>
      <c r="DU514" s="90"/>
      <c r="DV514" s="90"/>
      <c r="DW514" s="90"/>
      <c r="DX514" s="90"/>
      <c r="DY514" s="90"/>
      <c r="DZ514" s="90"/>
      <c r="EA514" s="90"/>
      <c r="EB514" s="90"/>
      <c r="EC514" s="90"/>
      <c r="ED514" s="90"/>
      <c r="EE514" s="90"/>
      <c r="EF514" s="90"/>
      <c r="EG514" s="90"/>
      <c r="EH514" s="90"/>
      <c r="EI514" s="90"/>
      <c r="EJ514" s="90"/>
      <c r="EK514" s="90"/>
      <c r="EL514" s="90"/>
      <c r="EM514" s="90"/>
      <c r="EN514" s="90"/>
      <c r="EO514" s="90"/>
      <c r="EP514" s="90"/>
      <c r="EQ514" s="90"/>
      <c r="ER514" s="90"/>
      <c r="ES514" s="90"/>
      <c r="ET514" s="90"/>
      <c r="EU514" s="90"/>
      <c r="EV514" s="90"/>
      <c r="EW514" s="90"/>
      <c r="EX514" s="90"/>
      <c r="EY514" s="90"/>
      <c r="EZ514" s="90"/>
      <c r="FA514" s="90"/>
      <c r="FB514" s="90"/>
      <c r="FC514" s="90"/>
      <c r="FD514" s="90"/>
      <c r="FE514" s="90"/>
      <c r="FF514" s="90"/>
      <c r="FG514" s="90"/>
      <c r="FH514" s="90"/>
      <c r="FI514" s="90"/>
      <c r="FJ514" s="90"/>
      <c r="FK514" s="90"/>
      <c r="FL514" s="90"/>
      <c r="FM514" s="90"/>
      <c r="FN514" s="90"/>
      <c r="FO514" s="90"/>
      <c r="FP514" s="90"/>
      <c r="FQ514" s="90"/>
      <c r="FR514" s="90"/>
      <c r="FS514" s="90"/>
      <c r="FT514" s="90"/>
      <c r="FU514" s="90"/>
      <c r="FV514" s="90"/>
      <c r="FW514" s="90"/>
      <c r="FX514" s="90"/>
      <c r="FY514" s="90"/>
      <c r="FZ514" s="90"/>
      <c r="GA514" s="90"/>
      <c r="GB514" s="90"/>
      <c r="GC514" s="90"/>
      <c r="GD514" s="90"/>
      <c r="GE514" s="90"/>
      <c r="GF514" s="90"/>
      <c r="GG514" s="90"/>
      <c r="GH514" s="90"/>
      <c r="GI514" s="90"/>
      <c r="GJ514" s="90"/>
      <c r="GK514" s="90"/>
      <c r="GL514" s="90"/>
      <c r="GM514" s="90"/>
      <c r="GN514" s="90"/>
      <c r="GO514" s="90"/>
      <c r="GP514" s="90"/>
      <c r="GQ514" s="90"/>
      <c r="GR514" s="90"/>
      <c r="GS514" s="90"/>
      <c r="GT514" s="90"/>
      <c r="GU514" s="90"/>
      <c r="GV514" s="90"/>
      <c r="GW514" s="90"/>
      <c r="GX514" s="90"/>
      <c r="GY514" s="90"/>
      <c r="GZ514" s="90"/>
      <c r="HA514" s="90"/>
      <c r="HB514" s="90"/>
      <c r="HC514" s="90"/>
      <c r="HD514" s="90"/>
      <c r="HE514" s="90"/>
      <c r="HF514" s="90"/>
      <c r="HG514" s="90"/>
      <c r="HH514" s="90"/>
      <c r="HI514" s="90"/>
      <c r="HJ514" s="90"/>
      <c r="HK514" s="90"/>
      <c r="HL514" s="90"/>
      <c r="HM514" s="90"/>
      <c r="HN514" s="90"/>
      <c r="HO514" s="90"/>
      <c r="HP514" s="90"/>
      <c r="HQ514" s="90"/>
      <c r="HR514" s="90"/>
      <c r="HS514" s="90"/>
      <c r="HT514" s="90"/>
      <c r="HU514" s="90"/>
      <c r="HV514" s="90"/>
      <c r="HW514" s="90"/>
      <c r="HX514" s="90"/>
      <c r="HY514" s="90"/>
      <c r="HZ514" s="90"/>
      <c r="IA514" s="90"/>
      <c r="IB514" s="90"/>
      <c r="IC514" s="90"/>
      <c r="ID514" s="90"/>
      <c r="IE514" s="90"/>
      <c r="IF514" s="90"/>
      <c r="IG514" s="90"/>
      <c r="IH514" s="90"/>
      <c r="II514" s="90"/>
      <c r="IJ514" s="90"/>
      <c r="IK514" s="90"/>
      <c r="IL514" s="90"/>
      <c r="IM514" s="90"/>
      <c r="IN514" s="90"/>
      <c r="IO514" s="90"/>
      <c r="IP514" s="90"/>
      <c r="IQ514" s="90"/>
      <c r="IR514" s="90"/>
      <c r="IS514" s="90"/>
      <c r="IT514" s="90"/>
      <c r="IU514" s="90"/>
      <c r="IV514" s="90"/>
      <c r="IW514" s="90"/>
    </row>
    <row r="515" spans="4:257" s="3" customFormat="1" x14ac:dyDescent="0.25">
      <c r="D515" s="2"/>
      <c r="AG515" s="90"/>
      <c r="AH515" s="90"/>
      <c r="AI515" s="90"/>
      <c r="AJ515" s="90"/>
      <c r="AK515" s="90"/>
      <c r="AL515" s="90"/>
      <c r="AM515" s="90"/>
      <c r="AN515" s="90"/>
      <c r="AO515" s="90"/>
      <c r="AP515" s="90"/>
      <c r="AQ515" s="90"/>
      <c r="AR515" s="90"/>
      <c r="AS515" s="90"/>
      <c r="AT515" s="90"/>
      <c r="AU515" s="90"/>
      <c r="AV515" s="90"/>
      <c r="AW515" s="90"/>
      <c r="AX515" s="90"/>
      <c r="AY515" s="90"/>
      <c r="AZ515" s="90"/>
      <c r="BA515" s="90"/>
      <c r="BB515" s="90"/>
      <c r="BC515" s="90"/>
      <c r="BD515" s="90"/>
      <c r="BE515" s="90"/>
      <c r="BF515" s="90"/>
      <c r="BG515" s="90"/>
      <c r="BH515" s="90"/>
      <c r="BI515" s="90"/>
      <c r="BJ515" s="90"/>
      <c r="BK515" s="90"/>
      <c r="BL515" s="90"/>
      <c r="BM515" s="90"/>
      <c r="BN515" s="90"/>
      <c r="BO515" s="90"/>
      <c r="BP515" s="90"/>
      <c r="BQ515" s="90"/>
      <c r="BR515" s="90"/>
      <c r="BS515" s="90"/>
      <c r="BT515" s="90"/>
      <c r="BU515" s="90"/>
      <c r="BV515" s="90"/>
      <c r="BW515" s="90"/>
      <c r="BX515" s="90"/>
      <c r="BY515" s="90"/>
      <c r="BZ515" s="90"/>
      <c r="CA515" s="90"/>
      <c r="CB515" s="90"/>
      <c r="CC515" s="90"/>
      <c r="CD515" s="90"/>
      <c r="CE515" s="90"/>
      <c r="CF515" s="90"/>
      <c r="CG515" s="90"/>
      <c r="CH515" s="90"/>
      <c r="CI515" s="90"/>
      <c r="CJ515" s="90"/>
      <c r="CK515" s="90"/>
      <c r="CL515" s="90"/>
      <c r="CM515" s="90"/>
      <c r="CN515" s="90"/>
      <c r="CO515" s="90"/>
      <c r="CP515" s="90"/>
      <c r="CQ515" s="90"/>
      <c r="CR515" s="90"/>
      <c r="CS515" s="90"/>
      <c r="CT515" s="90"/>
      <c r="CU515" s="90"/>
      <c r="CV515" s="90"/>
      <c r="CW515" s="90"/>
      <c r="CX515" s="90"/>
      <c r="CY515" s="90"/>
      <c r="CZ515" s="90"/>
      <c r="DA515" s="90"/>
      <c r="DB515" s="90"/>
      <c r="DC515" s="90"/>
      <c r="DD515" s="90"/>
      <c r="DE515" s="90"/>
      <c r="DF515" s="90"/>
      <c r="DG515" s="90"/>
      <c r="DH515" s="90"/>
      <c r="DI515" s="90"/>
      <c r="DJ515" s="90"/>
      <c r="DK515" s="90"/>
      <c r="DL515" s="90"/>
      <c r="DM515" s="90"/>
      <c r="DN515" s="90"/>
      <c r="DO515" s="90"/>
      <c r="DP515" s="90"/>
      <c r="DQ515" s="90"/>
      <c r="DR515" s="90"/>
      <c r="DS515" s="90"/>
      <c r="DT515" s="90"/>
      <c r="DU515" s="90"/>
      <c r="DV515" s="90"/>
      <c r="DW515" s="90"/>
      <c r="DX515" s="90"/>
      <c r="DY515" s="90"/>
      <c r="DZ515" s="90"/>
      <c r="EA515" s="90"/>
      <c r="EB515" s="90"/>
      <c r="EC515" s="90"/>
      <c r="ED515" s="90"/>
      <c r="EE515" s="90"/>
      <c r="EF515" s="90"/>
      <c r="EG515" s="90"/>
      <c r="EH515" s="90"/>
      <c r="EI515" s="90"/>
      <c r="EJ515" s="90"/>
      <c r="EK515" s="90"/>
      <c r="EL515" s="90"/>
      <c r="EM515" s="90"/>
      <c r="EN515" s="90"/>
      <c r="EO515" s="90"/>
      <c r="EP515" s="90"/>
      <c r="EQ515" s="90"/>
      <c r="ER515" s="90"/>
      <c r="ES515" s="90"/>
      <c r="ET515" s="90"/>
      <c r="EU515" s="90"/>
      <c r="EV515" s="90"/>
      <c r="EW515" s="90"/>
      <c r="EX515" s="90"/>
      <c r="EY515" s="90"/>
      <c r="EZ515" s="90"/>
      <c r="FA515" s="90"/>
      <c r="FB515" s="90"/>
      <c r="FC515" s="90"/>
      <c r="FD515" s="90"/>
      <c r="FE515" s="90"/>
      <c r="FF515" s="90"/>
      <c r="FG515" s="90"/>
      <c r="FH515" s="90"/>
      <c r="FI515" s="90"/>
      <c r="FJ515" s="90"/>
      <c r="FK515" s="90"/>
      <c r="FL515" s="90"/>
      <c r="FM515" s="90"/>
      <c r="FN515" s="90"/>
      <c r="FO515" s="90"/>
      <c r="FP515" s="90"/>
      <c r="FQ515" s="90"/>
      <c r="FR515" s="90"/>
      <c r="FS515" s="90"/>
      <c r="FT515" s="90"/>
      <c r="FU515" s="90"/>
      <c r="FV515" s="90"/>
      <c r="FW515" s="90"/>
      <c r="FX515" s="90"/>
      <c r="FY515" s="90"/>
      <c r="FZ515" s="90"/>
      <c r="GA515" s="90"/>
      <c r="GB515" s="90"/>
      <c r="GC515" s="90"/>
      <c r="GD515" s="90"/>
      <c r="GE515" s="90"/>
      <c r="GF515" s="90"/>
      <c r="GG515" s="90"/>
      <c r="GH515" s="90"/>
      <c r="GI515" s="90"/>
      <c r="GJ515" s="90"/>
      <c r="GK515" s="90"/>
      <c r="GL515" s="90"/>
      <c r="GM515" s="90"/>
      <c r="GN515" s="90"/>
      <c r="GO515" s="90"/>
      <c r="GP515" s="90"/>
      <c r="GQ515" s="90"/>
      <c r="GR515" s="90"/>
      <c r="GS515" s="90"/>
      <c r="GT515" s="90"/>
      <c r="GU515" s="90"/>
      <c r="GV515" s="90"/>
      <c r="GW515" s="90"/>
      <c r="GX515" s="90"/>
      <c r="GY515" s="90"/>
      <c r="GZ515" s="90"/>
      <c r="HA515" s="90"/>
      <c r="HB515" s="90"/>
      <c r="HC515" s="90"/>
      <c r="HD515" s="90"/>
      <c r="HE515" s="90"/>
      <c r="HF515" s="90"/>
      <c r="HG515" s="90"/>
      <c r="HH515" s="90"/>
      <c r="HI515" s="90"/>
      <c r="HJ515" s="90"/>
      <c r="HK515" s="90"/>
      <c r="HL515" s="90"/>
      <c r="HM515" s="90"/>
      <c r="HN515" s="90"/>
      <c r="HO515" s="90"/>
      <c r="HP515" s="90"/>
      <c r="HQ515" s="90"/>
      <c r="HR515" s="90"/>
      <c r="HS515" s="90"/>
      <c r="HT515" s="90"/>
      <c r="HU515" s="90"/>
      <c r="HV515" s="90"/>
      <c r="HW515" s="90"/>
      <c r="HX515" s="90"/>
      <c r="HY515" s="90"/>
      <c r="HZ515" s="90"/>
      <c r="IA515" s="90"/>
      <c r="IB515" s="90"/>
      <c r="IC515" s="90"/>
      <c r="ID515" s="90"/>
      <c r="IE515" s="90"/>
      <c r="IF515" s="90"/>
      <c r="IG515" s="90"/>
      <c r="IH515" s="90"/>
      <c r="II515" s="90"/>
      <c r="IJ515" s="90"/>
      <c r="IK515" s="90"/>
      <c r="IL515" s="90"/>
      <c r="IM515" s="90"/>
      <c r="IN515" s="90"/>
      <c r="IO515" s="90"/>
      <c r="IP515" s="90"/>
      <c r="IQ515" s="90"/>
      <c r="IR515" s="90"/>
      <c r="IS515" s="90"/>
      <c r="IT515" s="90"/>
      <c r="IU515" s="90"/>
      <c r="IV515" s="90"/>
      <c r="IW515" s="90"/>
    </row>
    <row r="516" spans="4:257" s="3" customFormat="1" x14ac:dyDescent="0.25">
      <c r="D516" s="2"/>
      <c r="AG516" s="90"/>
      <c r="AH516" s="90"/>
      <c r="AI516" s="90"/>
      <c r="AJ516" s="90"/>
      <c r="AK516" s="90"/>
      <c r="AL516" s="90"/>
      <c r="AM516" s="90"/>
      <c r="AN516" s="90"/>
      <c r="AO516" s="90"/>
      <c r="AP516" s="90"/>
      <c r="AQ516" s="90"/>
      <c r="AR516" s="90"/>
      <c r="AS516" s="90"/>
      <c r="AT516" s="90"/>
      <c r="AU516" s="90"/>
      <c r="AV516" s="90"/>
      <c r="AW516" s="90"/>
      <c r="AX516" s="90"/>
      <c r="AY516" s="90"/>
      <c r="AZ516" s="90"/>
      <c r="BA516" s="90"/>
      <c r="BB516" s="90"/>
      <c r="BC516" s="90"/>
      <c r="BD516" s="90"/>
      <c r="BE516" s="90"/>
      <c r="BF516" s="90"/>
      <c r="BG516" s="90"/>
      <c r="BH516" s="90"/>
      <c r="BI516" s="90"/>
      <c r="BJ516" s="90"/>
      <c r="BK516" s="90"/>
      <c r="BL516" s="90"/>
      <c r="BM516" s="90"/>
      <c r="BN516" s="90"/>
      <c r="BO516" s="90"/>
      <c r="BP516" s="90"/>
      <c r="BQ516" s="90"/>
      <c r="BR516" s="90"/>
      <c r="BS516" s="90"/>
      <c r="BT516" s="90"/>
      <c r="BU516" s="90"/>
      <c r="BV516" s="90"/>
      <c r="BW516" s="90"/>
      <c r="BX516" s="90"/>
      <c r="BY516" s="90"/>
      <c r="BZ516" s="90"/>
      <c r="CA516" s="90"/>
      <c r="CB516" s="90"/>
      <c r="CC516" s="90"/>
      <c r="CD516" s="90"/>
      <c r="CE516" s="90"/>
      <c r="CF516" s="90"/>
      <c r="CG516" s="90"/>
      <c r="CH516" s="90"/>
      <c r="CI516" s="90"/>
      <c r="CJ516" s="90"/>
      <c r="CK516" s="90"/>
      <c r="CL516" s="90"/>
      <c r="CM516" s="90"/>
      <c r="CN516" s="90"/>
      <c r="CO516" s="90"/>
      <c r="CP516" s="90"/>
      <c r="CQ516" s="90"/>
      <c r="CR516" s="90"/>
      <c r="CS516" s="90"/>
      <c r="CT516" s="90"/>
      <c r="CU516" s="90"/>
      <c r="CV516" s="90"/>
      <c r="CW516" s="90"/>
      <c r="CX516" s="90"/>
      <c r="CY516" s="90"/>
      <c r="CZ516" s="90"/>
      <c r="DA516" s="90"/>
      <c r="DB516" s="90"/>
      <c r="DC516" s="90"/>
      <c r="DD516" s="90"/>
      <c r="DE516" s="90"/>
      <c r="DF516" s="90"/>
      <c r="DG516" s="90"/>
      <c r="DH516" s="90"/>
      <c r="DI516" s="90"/>
      <c r="DJ516" s="90"/>
      <c r="DK516" s="90"/>
      <c r="DL516" s="90"/>
      <c r="DM516" s="90"/>
      <c r="DN516" s="90"/>
      <c r="DO516" s="90"/>
      <c r="DP516" s="90"/>
      <c r="DQ516" s="90"/>
      <c r="DR516" s="90"/>
      <c r="DS516" s="90"/>
      <c r="DT516" s="90"/>
      <c r="DU516" s="90"/>
      <c r="DV516" s="90"/>
      <c r="DW516" s="90"/>
      <c r="DX516" s="90"/>
      <c r="DY516" s="90"/>
      <c r="DZ516" s="90"/>
      <c r="EA516" s="90"/>
      <c r="EB516" s="90"/>
      <c r="EC516" s="90"/>
      <c r="ED516" s="90"/>
      <c r="EE516" s="90"/>
      <c r="EF516" s="90"/>
      <c r="EG516" s="90"/>
      <c r="EH516" s="90"/>
      <c r="EI516" s="90"/>
      <c r="EJ516" s="90"/>
      <c r="EK516" s="90"/>
      <c r="EL516" s="90"/>
      <c r="EM516" s="90"/>
      <c r="EN516" s="90"/>
      <c r="EO516" s="90"/>
      <c r="EP516" s="90"/>
      <c r="EQ516" s="90"/>
      <c r="ER516" s="90"/>
      <c r="ES516" s="90"/>
      <c r="ET516" s="90"/>
      <c r="EU516" s="90"/>
      <c r="EV516" s="90"/>
      <c r="EW516" s="90"/>
      <c r="EX516" s="90"/>
      <c r="EY516" s="90"/>
      <c r="EZ516" s="90"/>
      <c r="FA516" s="90"/>
      <c r="FB516" s="90"/>
      <c r="FC516" s="90"/>
      <c r="FD516" s="90"/>
      <c r="FE516" s="90"/>
      <c r="FF516" s="90"/>
      <c r="FG516" s="90"/>
      <c r="FH516" s="90"/>
      <c r="FI516" s="90"/>
      <c r="FJ516" s="90"/>
      <c r="FK516" s="90"/>
      <c r="FL516" s="90"/>
      <c r="FM516" s="90"/>
      <c r="FN516" s="90"/>
      <c r="FO516" s="90"/>
      <c r="FP516" s="90"/>
      <c r="FQ516" s="90"/>
      <c r="FR516" s="90"/>
      <c r="FS516" s="90"/>
      <c r="FT516" s="90"/>
      <c r="FU516" s="90"/>
      <c r="FV516" s="90"/>
      <c r="FW516" s="90"/>
      <c r="FX516" s="90"/>
      <c r="FY516" s="90"/>
      <c r="FZ516" s="90"/>
      <c r="GA516" s="90"/>
      <c r="GB516" s="90"/>
      <c r="GC516" s="90"/>
      <c r="GD516" s="90"/>
      <c r="GE516" s="90"/>
      <c r="GF516" s="90"/>
      <c r="GG516" s="90"/>
      <c r="GH516" s="90"/>
      <c r="GI516" s="90"/>
      <c r="GJ516" s="90"/>
      <c r="GK516" s="90"/>
      <c r="GL516" s="90"/>
      <c r="GM516" s="90"/>
      <c r="GN516" s="90"/>
      <c r="GO516" s="90"/>
      <c r="GP516" s="90"/>
      <c r="GQ516" s="90"/>
      <c r="GR516" s="90"/>
      <c r="GS516" s="90"/>
      <c r="GT516" s="90"/>
      <c r="GU516" s="90"/>
      <c r="GV516" s="90"/>
      <c r="GW516" s="90"/>
      <c r="GX516" s="90"/>
      <c r="GY516" s="90"/>
      <c r="GZ516" s="90"/>
      <c r="HA516" s="90"/>
      <c r="HB516" s="90"/>
      <c r="HC516" s="90"/>
      <c r="HD516" s="90"/>
      <c r="HE516" s="90"/>
      <c r="HF516" s="90"/>
      <c r="HG516" s="90"/>
      <c r="HH516" s="90"/>
      <c r="HI516" s="90"/>
      <c r="HJ516" s="90"/>
      <c r="HK516" s="90"/>
      <c r="HL516" s="90"/>
      <c r="HM516" s="90"/>
      <c r="HN516" s="90"/>
      <c r="HO516" s="90"/>
      <c r="HP516" s="90"/>
      <c r="HQ516" s="90"/>
      <c r="HR516" s="90"/>
      <c r="HS516" s="90"/>
      <c r="HT516" s="90"/>
      <c r="HU516" s="90"/>
      <c r="HV516" s="90"/>
      <c r="HW516" s="90"/>
      <c r="HX516" s="90"/>
      <c r="HY516" s="90"/>
      <c r="HZ516" s="90"/>
      <c r="IA516" s="90"/>
      <c r="IB516" s="90"/>
      <c r="IC516" s="90"/>
      <c r="ID516" s="90"/>
      <c r="IE516" s="90"/>
      <c r="IF516" s="90"/>
      <c r="IG516" s="90"/>
      <c r="IH516" s="90"/>
      <c r="II516" s="90"/>
      <c r="IJ516" s="90"/>
      <c r="IK516" s="90"/>
      <c r="IL516" s="90"/>
      <c r="IM516" s="90"/>
      <c r="IN516" s="90"/>
      <c r="IO516" s="90"/>
      <c r="IP516" s="90"/>
      <c r="IQ516" s="90"/>
      <c r="IR516" s="90"/>
      <c r="IS516" s="90"/>
      <c r="IT516" s="90"/>
      <c r="IU516" s="90"/>
      <c r="IV516" s="90"/>
      <c r="IW516" s="90"/>
    </row>
    <row r="517" spans="4:257" s="3" customFormat="1" ht="14.4" x14ac:dyDescent="0.3">
      <c r="D517" s="2"/>
      <c r="G517">
        <f>COUNTIF(G9:G460,"Shire County")</f>
        <v>26</v>
      </c>
      <c r="AG517" s="90"/>
      <c r="AH517" s="90"/>
      <c r="AI517" s="90"/>
      <c r="AJ517" s="90"/>
      <c r="AK517" s="90"/>
      <c r="AL517" s="90"/>
      <c r="AM517" s="90"/>
      <c r="AN517" s="90"/>
      <c r="AO517" s="90"/>
      <c r="AP517" s="90"/>
      <c r="AQ517" s="90"/>
      <c r="AR517" s="90"/>
      <c r="AS517" s="90"/>
      <c r="AT517" s="90"/>
      <c r="AU517" s="90"/>
      <c r="AV517" s="90"/>
      <c r="AW517" s="90"/>
      <c r="AX517" s="90"/>
      <c r="AY517" s="90"/>
      <c r="AZ517" s="90"/>
      <c r="BA517" s="90"/>
      <c r="BB517" s="90"/>
      <c r="BC517" s="90"/>
      <c r="BD517" s="90"/>
      <c r="BE517" s="90"/>
      <c r="BF517" s="90"/>
      <c r="BG517" s="90"/>
      <c r="BH517" s="90"/>
      <c r="BI517" s="90"/>
      <c r="BJ517" s="90"/>
      <c r="BK517" s="90"/>
      <c r="BL517" s="90"/>
      <c r="BM517" s="90"/>
      <c r="BN517" s="90"/>
      <c r="BO517" s="90"/>
      <c r="BP517" s="90"/>
      <c r="BQ517" s="90"/>
      <c r="BR517" s="90"/>
      <c r="BS517" s="90"/>
      <c r="BT517" s="90"/>
      <c r="BU517" s="90"/>
      <c r="BV517" s="90"/>
      <c r="BW517" s="90"/>
      <c r="BX517" s="90"/>
      <c r="BY517" s="90"/>
      <c r="BZ517" s="90"/>
      <c r="CA517" s="90"/>
      <c r="CB517" s="90"/>
      <c r="CC517" s="90"/>
      <c r="CD517" s="90"/>
      <c r="CE517" s="90"/>
      <c r="CF517" s="90"/>
      <c r="CG517" s="90"/>
      <c r="CH517" s="90"/>
      <c r="CI517" s="90"/>
      <c r="CJ517" s="90"/>
      <c r="CK517" s="90"/>
      <c r="CL517" s="90"/>
      <c r="CM517" s="90"/>
      <c r="CN517" s="90"/>
      <c r="CO517" s="90"/>
      <c r="CP517" s="90"/>
      <c r="CQ517" s="90"/>
      <c r="CR517" s="90"/>
      <c r="CS517" s="90"/>
      <c r="CT517" s="90"/>
      <c r="CU517" s="90"/>
      <c r="CV517" s="90"/>
      <c r="CW517" s="90"/>
      <c r="CX517" s="90"/>
      <c r="CY517" s="90"/>
      <c r="CZ517" s="90"/>
      <c r="DA517" s="90"/>
      <c r="DB517" s="90"/>
      <c r="DC517" s="90"/>
      <c r="DD517" s="90"/>
      <c r="DE517" s="90"/>
      <c r="DF517" s="90"/>
      <c r="DG517" s="90"/>
      <c r="DH517" s="90"/>
      <c r="DI517" s="90"/>
      <c r="DJ517" s="90"/>
      <c r="DK517" s="90"/>
      <c r="DL517" s="90"/>
      <c r="DM517" s="90"/>
      <c r="DN517" s="90"/>
      <c r="DO517" s="90"/>
      <c r="DP517" s="90"/>
      <c r="DQ517" s="90"/>
      <c r="DR517" s="90"/>
      <c r="DS517" s="90"/>
      <c r="DT517" s="90"/>
      <c r="DU517" s="90"/>
      <c r="DV517" s="90"/>
      <c r="DW517" s="90"/>
      <c r="DX517" s="90"/>
      <c r="DY517" s="90"/>
      <c r="DZ517" s="90"/>
      <c r="EA517" s="90"/>
      <c r="EB517" s="90"/>
      <c r="EC517" s="90"/>
      <c r="ED517" s="90"/>
      <c r="EE517" s="90"/>
      <c r="EF517" s="90"/>
      <c r="EG517" s="90"/>
      <c r="EH517" s="90"/>
      <c r="EI517" s="90"/>
      <c r="EJ517" s="90"/>
      <c r="EK517" s="90"/>
      <c r="EL517" s="90"/>
      <c r="EM517" s="90"/>
      <c r="EN517" s="90"/>
      <c r="EO517" s="90"/>
      <c r="EP517" s="90"/>
      <c r="EQ517" s="90"/>
      <c r="ER517" s="90"/>
      <c r="ES517" s="90"/>
      <c r="ET517" s="90"/>
      <c r="EU517" s="90"/>
      <c r="EV517" s="90"/>
      <c r="EW517" s="90"/>
      <c r="EX517" s="90"/>
      <c r="EY517" s="90"/>
      <c r="EZ517" s="90"/>
      <c r="FA517" s="90"/>
      <c r="FB517" s="90"/>
      <c r="FC517" s="90"/>
      <c r="FD517" s="90"/>
      <c r="FE517" s="90"/>
      <c r="FF517" s="90"/>
      <c r="FG517" s="90"/>
      <c r="FH517" s="90"/>
      <c r="FI517" s="90"/>
      <c r="FJ517" s="90"/>
      <c r="FK517" s="90"/>
      <c r="FL517" s="90"/>
      <c r="FM517" s="90"/>
      <c r="FN517" s="90"/>
      <c r="FO517" s="90"/>
      <c r="FP517" s="90"/>
      <c r="FQ517" s="90"/>
      <c r="FR517" s="90"/>
      <c r="FS517" s="90"/>
      <c r="FT517" s="90"/>
      <c r="FU517" s="90"/>
      <c r="FV517" s="90"/>
      <c r="FW517" s="90"/>
      <c r="FX517" s="90"/>
      <c r="FY517" s="90"/>
      <c r="FZ517" s="90"/>
      <c r="GA517" s="90"/>
      <c r="GB517" s="90"/>
      <c r="GC517" s="90"/>
      <c r="GD517" s="90"/>
      <c r="GE517" s="90"/>
      <c r="GF517" s="90"/>
      <c r="GG517" s="90"/>
      <c r="GH517" s="90"/>
      <c r="GI517" s="90"/>
      <c r="GJ517" s="90"/>
      <c r="GK517" s="90"/>
      <c r="GL517" s="90"/>
      <c r="GM517" s="90"/>
      <c r="GN517" s="90"/>
      <c r="GO517" s="90"/>
      <c r="GP517" s="90"/>
      <c r="GQ517" s="90"/>
      <c r="GR517" s="90"/>
      <c r="GS517" s="90"/>
      <c r="GT517" s="90"/>
      <c r="GU517" s="90"/>
      <c r="GV517" s="90"/>
      <c r="GW517" s="90"/>
      <c r="GX517" s="90"/>
      <c r="GY517" s="90"/>
      <c r="GZ517" s="90"/>
      <c r="HA517" s="90"/>
      <c r="HB517" s="90"/>
      <c r="HC517" s="90"/>
      <c r="HD517" s="90"/>
      <c r="HE517" s="90"/>
      <c r="HF517" s="90"/>
      <c r="HG517" s="90"/>
      <c r="HH517" s="90"/>
      <c r="HI517" s="90"/>
      <c r="HJ517" s="90"/>
      <c r="HK517" s="90"/>
      <c r="HL517" s="90"/>
      <c r="HM517" s="90"/>
      <c r="HN517" s="90"/>
      <c r="HO517" s="90"/>
      <c r="HP517" s="90"/>
      <c r="HQ517" s="90"/>
      <c r="HR517" s="90"/>
      <c r="HS517" s="90"/>
      <c r="HT517" s="90"/>
      <c r="HU517" s="90"/>
      <c r="HV517" s="90"/>
      <c r="HW517" s="90"/>
      <c r="HX517" s="90"/>
      <c r="HY517" s="90"/>
      <c r="HZ517" s="90"/>
      <c r="IA517" s="90"/>
      <c r="IB517" s="90"/>
      <c r="IC517" s="90"/>
      <c r="ID517" s="90"/>
      <c r="IE517" s="90"/>
      <c r="IF517" s="90"/>
      <c r="IG517" s="90"/>
      <c r="IH517" s="90"/>
      <c r="II517" s="90"/>
      <c r="IJ517" s="90"/>
      <c r="IK517" s="90"/>
      <c r="IL517" s="90"/>
      <c r="IM517" s="90"/>
      <c r="IN517" s="90"/>
      <c r="IO517" s="90"/>
      <c r="IP517" s="90"/>
      <c r="IQ517" s="90"/>
      <c r="IR517" s="90"/>
      <c r="IS517" s="90"/>
      <c r="IT517" s="90"/>
      <c r="IU517" s="90"/>
      <c r="IV517" s="90"/>
      <c r="IW517" s="90"/>
    </row>
    <row r="518" spans="4:257" s="3" customFormat="1" x14ac:dyDescent="0.25">
      <c r="D518" s="2"/>
      <c r="AG518" s="90"/>
      <c r="AH518" s="90"/>
      <c r="AI518" s="90"/>
      <c r="AJ518" s="90"/>
      <c r="AK518" s="90"/>
      <c r="AL518" s="90"/>
      <c r="AM518" s="90"/>
      <c r="AN518" s="90"/>
      <c r="AO518" s="90"/>
      <c r="AP518" s="90"/>
      <c r="AQ518" s="90"/>
      <c r="AR518" s="90"/>
      <c r="AS518" s="90"/>
      <c r="AT518" s="90"/>
      <c r="AU518" s="90"/>
      <c r="AV518" s="90"/>
      <c r="AW518" s="90"/>
      <c r="AX518" s="90"/>
      <c r="AY518" s="90"/>
      <c r="AZ518" s="90"/>
      <c r="BA518" s="90"/>
      <c r="BB518" s="90"/>
      <c r="BC518" s="90"/>
      <c r="BD518" s="90"/>
      <c r="BE518" s="90"/>
      <c r="BF518" s="90"/>
      <c r="BG518" s="90"/>
      <c r="BH518" s="90"/>
      <c r="BI518" s="90"/>
      <c r="BJ518" s="90"/>
      <c r="BK518" s="90"/>
      <c r="BL518" s="90"/>
      <c r="BM518" s="90"/>
      <c r="BN518" s="90"/>
      <c r="BO518" s="90"/>
      <c r="BP518" s="90"/>
      <c r="BQ518" s="90"/>
      <c r="BR518" s="90"/>
      <c r="BS518" s="90"/>
      <c r="BT518" s="90"/>
      <c r="BU518" s="90"/>
      <c r="BV518" s="90"/>
      <c r="BW518" s="90"/>
      <c r="BX518" s="90"/>
      <c r="BY518" s="90"/>
      <c r="BZ518" s="90"/>
      <c r="CA518" s="90"/>
      <c r="CB518" s="90"/>
      <c r="CC518" s="90"/>
      <c r="CD518" s="90"/>
      <c r="CE518" s="90"/>
      <c r="CF518" s="90"/>
      <c r="CG518" s="90"/>
      <c r="CH518" s="90"/>
      <c r="CI518" s="90"/>
      <c r="CJ518" s="90"/>
      <c r="CK518" s="90"/>
      <c r="CL518" s="90"/>
      <c r="CM518" s="90"/>
      <c r="CN518" s="90"/>
      <c r="CO518" s="90"/>
      <c r="CP518" s="90"/>
      <c r="CQ518" s="90"/>
      <c r="CR518" s="90"/>
      <c r="CS518" s="90"/>
      <c r="CT518" s="90"/>
      <c r="CU518" s="90"/>
      <c r="CV518" s="90"/>
      <c r="CW518" s="90"/>
      <c r="CX518" s="90"/>
      <c r="CY518" s="90"/>
      <c r="CZ518" s="90"/>
      <c r="DA518" s="90"/>
      <c r="DB518" s="90"/>
      <c r="DC518" s="90"/>
      <c r="DD518" s="90"/>
      <c r="DE518" s="90"/>
      <c r="DF518" s="90"/>
      <c r="DG518" s="90"/>
      <c r="DH518" s="90"/>
      <c r="DI518" s="90"/>
      <c r="DJ518" s="90"/>
      <c r="DK518" s="90"/>
      <c r="DL518" s="90"/>
      <c r="DM518" s="90"/>
      <c r="DN518" s="90"/>
      <c r="DO518" s="90"/>
      <c r="DP518" s="90"/>
      <c r="DQ518" s="90"/>
      <c r="DR518" s="90"/>
      <c r="DS518" s="90"/>
      <c r="DT518" s="90"/>
      <c r="DU518" s="90"/>
      <c r="DV518" s="90"/>
      <c r="DW518" s="90"/>
      <c r="DX518" s="90"/>
      <c r="DY518" s="90"/>
      <c r="DZ518" s="90"/>
      <c r="EA518" s="90"/>
      <c r="EB518" s="90"/>
      <c r="EC518" s="90"/>
      <c r="ED518" s="90"/>
      <c r="EE518" s="90"/>
      <c r="EF518" s="90"/>
      <c r="EG518" s="90"/>
      <c r="EH518" s="90"/>
      <c r="EI518" s="90"/>
      <c r="EJ518" s="90"/>
      <c r="EK518" s="90"/>
      <c r="EL518" s="90"/>
      <c r="EM518" s="90"/>
      <c r="EN518" s="90"/>
      <c r="EO518" s="90"/>
      <c r="EP518" s="90"/>
      <c r="EQ518" s="90"/>
      <c r="ER518" s="90"/>
      <c r="ES518" s="90"/>
      <c r="ET518" s="90"/>
      <c r="EU518" s="90"/>
      <c r="EV518" s="90"/>
      <c r="EW518" s="90"/>
      <c r="EX518" s="90"/>
      <c r="EY518" s="90"/>
      <c r="EZ518" s="90"/>
      <c r="FA518" s="90"/>
      <c r="FB518" s="90"/>
      <c r="FC518" s="90"/>
      <c r="FD518" s="90"/>
      <c r="FE518" s="90"/>
      <c r="FF518" s="90"/>
      <c r="FG518" s="90"/>
      <c r="FH518" s="90"/>
      <c r="FI518" s="90"/>
      <c r="FJ518" s="90"/>
      <c r="FK518" s="90"/>
      <c r="FL518" s="90"/>
      <c r="FM518" s="90"/>
      <c r="FN518" s="90"/>
      <c r="FO518" s="90"/>
      <c r="FP518" s="90"/>
      <c r="FQ518" s="90"/>
      <c r="FR518" s="90"/>
      <c r="FS518" s="90"/>
      <c r="FT518" s="90"/>
      <c r="FU518" s="90"/>
      <c r="FV518" s="90"/>
      <c r="FW518" s="90"/>
      <c r="FX518" s="90"/>
      <c r="FY518" s="90"/>
      <c r="FZ518" s="90"/>
      <c r="GA518" s="90"/>
      <c r="GB518" s="90"/>
      <c r="GC518" s="90"/>
      <c r="GD518" s="90"/>
      <c r="GE518" s="90"/>
      <c r="GF518" s="90"/>
      <c r="GG518" s="90"/>
      <c r="GH518" s="90"/>
      <c r="GI518" s="90"/>
      <c r="GJ518" s="90"/>
      <c r="GK518" s="90"/>
      <c r="GL518" s="90"/>
      <c r="GM518" s="90"/>
      <c r="GN518" s="90"/>
      <c r="GO518" s="90"/>
      <c r="GP518" s="90"/>
      <c r="GQ518" s="90"/>
      <c r="GR518" s="90"/>
      <c r="GS518" s="90"/>
      <c r="GT518" s="90"/>
      <c r="GU518" s="90"/>
      <c r="GV518" s="90"/>
      <c r="GW518" s="90"/>
      <c r="GX518" s="90"/>
      <c r="GY518" s="90"/>
      <c r="GZ518" s="90"/>
      <c r="HA518" s="90"/>
      <c r="HB518" s="90"/>
      <c r="HC518" s="90"/>
      <c r="HD518" s="90"/>
      <c r="HE518" s="90"/>
      <c r="HF518" s="90"/>
      <c r="HG518" s="90"/>
      <c r="HH518" s="90"/>
      <c r="HI518" s="90"/>
      <c r="HJ518" s="90"/>
      <c r="HK518" s="90"/>
      <c r="HL518" s="90"/>
      <c r="HM518" s="90"/>
      <c r="HN518" s="90"/>
      <c r="HO518" s="90"/>
      <c r="HP518" s="90"/>
      <c r="HQ518" s="90"/>
      <c r="HR518" s="90"/>
      <c r="HS518" s="90"/>
      <c r="HT518" s="90"/>
      <c r="HU518" s="90"/>
      <c r="HV518" s="90"/>
      <c r="HW518" s="90"/>
      <c r="HX518" s="90"/>
      <c r="HY518" s="90"/>
      <c r="HZ518" s="90"/>
      <c r="IA518" s="90"/>
      <c r="IB518" s="90"/>
      <c r="IC518" s="90"/>
      <c r="ID518" s="90"/>
      <c r="IE518" s="90"/>
      <c r="IF518" s="90"/>
      <c r="IG518" s="90"/>
      <c r="IH518" s="90"/>
      <c r="II518" s="90"/>
      <c r="IJ518" s="90"/>
      <c r="IK518" s="90"/>
      <c r="IL518" s="90"/>
      <c r="IM518" s="90"/>
      <c r="IN518" s="90"/>
      <c r="IO518" s="90"/>
      <c r="IP518" s="90"/>
      <c r="IQ518" s="90"/>
      <c r="IR518" s="90"/>
      <c r="IS518" s="90"/>
      <c r="IT518" s="90"/>
      <c r="IU518" s="90"/>
      <c r="IV518" s="90"/>
      <c r="IW518" s="90"/>
    </row>
    <row r="519" spans="4:257" s="3" customFormat="1" x14ac:dyDescent="0.25">
      <c r="D519" s="2"/>
      <c r="AG519" s="90"/>
      <c r="AH519" s="90"/>
      <c r="AI519" s="90"/>
      <c r="AJ519" s="90"/>
      <c r="AK519" s="90"/>
      <c r="AL519" s="90"/>
      <c r="AM519" s="90"/>
      <c r="AN519" s="90"/>
      <c r="AO519" s="90"/>
      <c r="AP519" s="90"/>
      <c r="AQ519" s="90"/>
      <c r="AR519" s="90"/>
      <c r="AS519" s="90"/>
      <c r="AT519" s="90"/>
      <c r="AU519" s="90"/>
      <c r="AV519" s="90"/>
      <c r="AW519" s="90"/>
      <c r="AX519" s="90"/>
      <c r="AY519" s="90"/>
      <c r="AZ519" s="90"/>
      <c r="BA519" s="90"/>
      <c r="BB519" s="90"/>
      <c r="BC519" s="90"/>
      <c r="BD519" s="90"/>
      <c r="BE519" s="90"/>
      <c r="BF519" s="90"/>
      <c r="BG519" s="90"/>
      <c r="BH519" s="90"/>
      <c r="BI519" s="90"/>
      <c r="BJ519" s="90"/>
      <c r="BK519" s="90"/>
      <c r="BL519" s="90"/>
      <c r="BM519" s="90"/>
      <c r="BN519" s="90"/>
      <c r="BO519" s="90"/>
      <c r="BP519" s="90"/>
      <c r="BQ519" s="90"/>
      <c r="BR519" s="90"/>
      <c r="BS519" s="90"/>
      <c r="BT519" s="90"/>
      <c r="BU519" s="90"/>
      <c r="BV519" s="90"/>
      <c r="BW519" s="90"/>
      <c r="BX519" s="90"/>
      <c r="BY519" s="90"/>
      <c r="BZ519" s="90"/>
      <c r="CA519" s="90"/>
      <c r="CB519" s="90"/>
      <c r="CC519" s="90"/>
      <c r="CD519" s="90"/>
      <c r="CE519" s="90"/>
      <c r="CF519" s="90"/>
      <c r="CG519" s="90"/>
      <c r="CH519" s="90"/>
      <c r="CI519" s="90"/>
      <c r="CJ519" s="90"/>
      <c r="CK519" s="90"/>
      <c r="CL519" s="90"/>
      <c r="CM519" s="90"/>
      <c r="CN519" s="90"/>
      <c r="CO519" s="90"/>
      <c r="CP519" s="90"/>
      <c r="CQ519" s="90"/>
      <c r="CR519" s="90"/>
      <c r="CS519" s="90"/>
      <c r="CT519" s="90"/>
      <c r="CU519" s="90"/>
      <c r="CV519" s="90"/>
      <c r="CW519" s="90"/>
      <c r="CX519" s="90"/>
      <c r="CY519" s="90"/>
      <c r="CZ519" s="90"/>
      <c r="DA519" s="90"/>
      <c r="DB519" s="90"/>
      <c r="DC519" s="90"/>
      <c r="DD519" s="90"/>
      <c r="DE519" s="90"/>
      <c r="DF519" s="90"/>
      <c r="DG519" s="90"/>
      <c r="DH519" s="90"/>
      <c r="DI519" s="90"/>
      <c r="DJ519" s="90"/>
      <c r="DK519" s="90"/>
      <c r="DL519" s="90"/>
      <c r="DM519" s="90"/>
      <c r="DN519" s="90"/>
      <c r="DO519" s="90"/>
      <c r="DP519" s="90"/>
      <c r="DQ519" s="90"/>
      <c r="DR519" s="90"/>
      <c r="DS519" s="90"/>
      <c r="DT519" s="90"/>
      <c r="DU519" s="90"/>
      <c r="DV519" s="90"/>
      <c r="DW519" s="90"/>
      <c r="DX519" s="90"/>
      <c r="DY519" s="90"/>
      <c r="DZ519" s="90"/>
      <c r="EA519" s="90"/>
      <c r="EB519" s="90"/>
      <c r="EC519" s="90"/>
      <c r="ED519" s="90"/>
      <c r="EE519" s="90"/>
      <c r="EF519" s="90"/>
      <c r="EG519" s="90"/>
      <c r="EH519" s="90"/>
      <c r="EI519" s="90"/>
      <c r="EJ519" s="90"/>
      <c r="EK519" s="90"/>
      <c r="EL519" s="90"/>
      <c r="EM519" s="90"/>
      <c r="EN519" s="90"/>
      <c r="EO519" s="90"/>
      <c r="EP519" s="90"/>
      <c r="EQ519" s="90"/>
      <c r="ER519" s="90"/>
      <c r="ES519" s="90"/>
      <c r="ET519" s="90"/>
      <c r="EU519" s="90"/>
      <c r="EV519" s="90"/>
      <c r="EW519" s="90"/>
      <c r="EX519" s="90"/>
      <c r="EY519" s="90"/>
      <c r="EZ519" s="90"/>
      <c r="FA519" s="90"/>
      <c r="FB519" s="90"/>
      <c r="FC519" s="90"/>
      <c r="FD519" s="90"/>
      <c r="FE519" s="90"/>
      <c r="FF519" s="90"/>
      <c r="FG519" s="90"/>
      <c r="FH519" s="90"/>
      <c r="FI519" s="90"/>
      <c r="FJ519" s="90"/>
      <c r="FK519" s="90"/>
      <c r="FL519" s="90"/>
      <c r="FM519" s="90"/>
      <c r="FN519" s="90"/>
      <c r="FO519" s="90"/>
      <c r="FP519" s="90"/>
      <c r="FQ519" s="90"/>
      <c r="FR519" s="90"/>
      <c r="FS519" s="90"/>
      <c r="FT519" s="90"/>
      <c r="FU519" s="90"/>
      <c r="FV519" s="90"/>
      <c r="FW519" s="90"/>
      <c r="FX519" s="90"/>
      <c r="FY519" s="90"/>
      <c r="FZ519" s="90"/>
      <c r="GA519" s="90"/>
      <c r="GB519" s="90"/>
      <c r="GC519" s="90"/>
      <c r="GD519" s="90"/>
      <c r="GE519" s="90"/>
      <c r="GF519" s="90"/>
      <c r="GG519" s="90"/>
      <c r="GH519" s="90"/>
      <c r="GI519" s="90"/>
      <c r="GJ519" s="90"/>
      <c r="GK519" s="90"/>
      <c r="GL519" s="90"/>
      <c r="GM519" s="90"/>
      <c r="GN519" s="90"/>
      <c r="GO519" s="90"/>
      <c r="GP519" s="90"/>
      <c r="GQ519" s="90"/>
      <c r="GR519" s="90"/>
      <c r="GS519" s="90"/>
      <c r="GT519" s="90"/>
      <c r="GU519" s="90"/>
      <c r="GV519" s="90"/>
      <c r="GW519" s="90"/>
      <c r="GX519" s="90"/>
      <c r="GY519" s="90"/>
      <c r="GZ519" s="90"/>
      <c r="HA519" s="90"/>
      <c r="HB519" s="90"/>
      <c r="HC519" s="90"/>
      <c r="HD519" s="90"/>
      <c r="HE519" s="90"/>
      <c r="HF519" s="90"/>
      <c r="HG519" s="90"/>
      <c r="HH519" s="90"/>
      <c r="HI519" s="90"/>
      <c r="HJ519" s="90"/>
      <c r="HK519" s="90"/>
      <c r="HL519" s="90"/>
      <c r="HM519" s="90"/>
      <c r="HN519" s="90"/>
      <c r="HO519" s="90"/>
      <c r="HP519" s="90"/>
      <c r="HQ519" s="90"/>
      <c r="HR519" s="90"/>
      <c r="HS519" s="90"/>
      <c r="HT519" s="90"/>
      <c r="HU519" s="90"/>
      <c r="HV519" s="90"/>
      <c r="HW519" s="90"/>
      <c r="HX519" s="90"/>
      <c r="HY519" s="90"/>
      <c r="HZ519" s="90"/>
      <c r="IA519" s="90"/>
      <c r="IB519" s="90"/>
      <c r="IC519" s="90"/>
      <c r="ID519" s="90"/>
      <c r="IE519" s="90"/>
      <c r="IF519" s="90"/>
      <c r="IG519" s="90"/>
      <c r="IH519" s="90"/>
      <c r="II519" s="90"/>
      <c r="IJ519" s="90"/>
      <c r="IK519" s="90"/>
      <c r="IL519" s="90"/>
      <c r="IM519" s="90"/>
      <c r="IN519" s="90"/>
      <c r="IO519" s="90"/>
      <c r="IP519" s="90"/>
      <c r="IQ519" s="90"/>
      <c r="IR519" s="90"/>
      <c r="IS519" s="90"/>
      <c r="IT519" s="90"/>
      <c r="IU519" s="90"/>
      <c r="IV519" s="90"/>
      <c r="IW519" s="90"/>
    </row>
    <row r="520" spans="4:257" s="3" customFormat="1" x14ac:dyDescent="0.25">
      <c r="D520" s="2"/>
      <c r="AG520" s="90"/>
      <c r="AH520" s="90"/>
      <c r="AI520" s="90"/>
      <c r="AJ520" s="90"/>
      <c r="AK520" s="90"/>
      <c r="AL520" s="90"/>
      <c r="AM520" s="90"/>
      <c r="AN520" s="90"/>
      <c r="AO520" s="90"/>
      <c r="AP520" s="90"/>
      <c r="AQ520" s="90"/>
      <c r="AR520" s="90"/>
      <c r="AS520" s="90"/>
      <c r="AT520" s="90"/>
      <c r="AU520" s="90"/>
      <c r="AV520" s="90"/>
      <c r="AW520" s="90"/>
      <c r="AX520" s="90"/>
      <c r="AY520" s="90"/>
      <c r="AZ520" s="90"/>
      <c r="BA520" s="90"/>
      <c r="BB520" s="90"/>
      <c r="BC520" s="90"/>
      <c r="BD520" s="90"/>
      <c r="BE520" s="90"/>
      <c r="BF520" s="90"/>
      <c r="BG520" s="90"/>
      <c r="BH520" s="90"/>
      <c r="BI520" s="90"/>
      <c r="BJ520" s="90"/>
      <c r="BK520" s="90"/>
      <c r="BL520" s="90"/>
      <c r="BM520" s="90"/>
      <c r="BN520" s="90"/>
      <c r="BO520" s="90"/>
      <c r="BP520" s="90"/>
      <c r="BQ520" s="90"/>
      <c r="BR520" s="90"/>
      <c r="BS520" s="90"/>
      <c r="BT520" s="90"/>
      <c r="BU520" s="90"/>
      <c r="BV520" s="90"/>
      <c r="BW520" s="90"/>
      <c r="BX520" s="90"/>
      <c r="BY520" s="90"/>
      <c r="BZ520" s="90"/>
      <c r="CA520" s="90"/>
      <c r="CB520" s="90"/>
      <c r="CC520" s="90"/>
      <c r="CD520" s="90"/>
      <c r="CE520" s="90"/>
      <c r="CF520" s="90"/>
      <c r="CG520" s="90"/>
      <c r="CH520" s="90"/>
      <c r="CI520" s="90"/>
      <c r="CJ520" s="90"/>
      <c r="CK520" s="90"/>
      <c r="CL520" s="90"/>
      <c r="CM520" s="90"/>
      <c r="CN520" s="90"/>
      <c r="CO520" s="90"/>
      <c r="CP520" s="90"/>
      <c r="CQ520" s="90"/>
      <c r="CR520" s="90"/>
      <c r="CS520" s="90"/>
      <c r="CT520" s="90"/>
      <c r="CU520" s="90"/>
      <c r="CV520" s="90"/>
      <c r="CW520" s="90"/>
      <c r="CX520" s="90"/>
      <c r="CY520" s="90"/>
      <c r="CZ520" s="90"/>
      <c r="DA520" s="90"/>
      <c r="DB520" s="90"/>
      <c r="DC520" s="90"/>
      <c r="DD520" s="90"/>
      <c r="DE520" s="90"/>
      <c r="DF520" s="90"/>
      <c r="DG520" s="90"/>
      <c r="DH520" s="90"/>
      <c r="DI520" s="90"/>
      <c r="DJ520" s="90"/>
      <c r="DK520" s="90"/>
      <c r="DL520" s="90"/>
      <c r="DM520" s="90"/>
      <c r="DN520" s="90"/>
      <c r="DO520" s="90"/>
      <c r="DP520" s="90"/>
      <c r="DQ520" s="90"/>
      <c r="DR520" s="90"/>
      <c r="DS520" s="90"/>
      <c r="DT520" s="90"/>
      <c r="DU520" s="90"/>
      <c r="DV520" s="90"/>
      <c r="DW520" s="90"/>
      <c r="DX520" s="90"/>
      <c r="DY520" s="90"/>
      <c r="DZ520" s="90"/>
      <c r="EA520" s="90"/>
      <c r="EB520" s="90"/>
      <c r="EC520" s="90"/>
      <c r="ED520" s="90"/>
      <c r="EE520" s="90"/>
      <c r="EF520" s="90"/>
      <c r="EG520" s="90"/>
      <c r="EH520" s="90"/>
      <c r="EI520" s="90"/>
      <c r="EJ520" s="90"/>
      <c r="EK520" s="90"/>
      <c r="EL520" s="90"/>
      <c r="EM520" s="90"/>
      <c r="EN520" s="90"/>
      <c r="EO520" s="90"/>
      <c r="EP520" s="90"/>
      <c r="EQ520" s="90"/>
      <c r="ER520" s="90"/>
      <c r="ES520" s="90"/>
      <c r="ET520" s="90"/>
      <c r="EU520" s="90"/>
      <c r="EV520" s="90"/>
      <c r="EW520" s="90"/>
      <c r="EX520" s="90"/>
      <c r="EY520" s="90"/>
      <c r="EZ520" s="90"/>
      <c r="FA520" s="90"/>
      <c r="FB520" s="90"/>
      <c r="FC520" s="90"/>
      <c r="FD520" s="90"/>
      <c r="FE520" s="90"/>
      <c r="FF520" s="90"/>
      <c r="FG520" s="90"/>
      <c r="FH520" s="90"/>
      <c r="FI520" s="90"/>
      <c r="FJ520" s="90"/>
      <c r="FK520" s="90"/>
      <c r="FL520" s="90"/>
      <c r="FM520" s="90"/>
      <c r="FN520" s="90"/>
      <c r="FO520" s="90"/>
      <c r="FP520" s="90"/>
      <c r="FQ520" s="90"/>
      <c r="FR520" s="90"/>
      <c r="FS520" s="90"/>
      <c r="FT520" s="90"/>
      <c r="FU520" s="90"/>
      <c r="FV520" s="90"/>
      <c r="FW520" s="90"/>
      <c r="FX520" s="90"/>
      <c r="FY520" s="90"/>
      <c r="FZ520" s="90"/>
      <c r="GA520" s="90"/>
      <c r="GB520" s="90"/>
      <c r="GC520" s="90"/>
      <c r="GD520" s="90"/>
      <c r="GE520" s="90"/>
      <c r="GF520" s="90"/>
      <c r="GG520" s="90"/>
      <c r="GH520" s="90"/>
      <c r="GI520" s="90"/>
      <c r="GJ520" s="90"/>
      <c r="GK520" s="90"/>
      <c r="GL520" s="90"/>
      <c r="GM520" s="90"/>
      <c r="GN520" s="90"/>
      <c r="GO520" s="90"/>
      <c r="GP520" s="90"/>
      <c r="GQ520" s="90"/>
      <c r="GR520" s="90"/>
      <c r="GS520" s="90"/>
      <c r="GT520" s="90"/>
      <c r="GU520" s="90"/>
      <c r="GV520" s="90"/>
      <c r="GW520" s="90"/>
      <c r="GX520" s="90"/>
      <c r="GY520" s="90"/>
      <c r="GZ520" s="90"/>
      <c r="HA520" s="90"/>
      <c r="HB520" s="90"/>
      <c r="HC520" s="90"/>
      <c r="HD520" s="90"/>
      <c r="HE520" s="90"/>
      <c r="HF520" s="90"/>
      <c r="HG520" s="90"/>
      <c r="HH520" s="90"/>
      <c r="HI520" s="90"/>
      <c r="HJ520" s="90"/>
      <c r="HK520" s="90"/>
      <c r="HL520" s="90"/>
      <c r="HM520" s="90"/>
      <c r="HN520" s="90"/>
      <c r="HO520" s="90"/>
      <c r="HP520" s="90"/>
      <c r="HQ520" s="90"/>
      <c r="HR520" s="90"/>
      <c r="HS520" s="90"/>
      <c r="HT520" s="90"/>
      <c r="HU520" s="90"/>
      <c r="HV520" s="90"/>
      <c r="HW520" s="90"/>
      <c r="HX520" s="90"/>
      <c r="HY520" s="90"/>
      <c r="HZ520" s="90"/>
      <c r="IA520" s="90"/>
      <c r="IB520" s="90"/>
      <c r="IC520" s="90"/>
      <c r="ID520" s="90"/>
      <c r="IE520" s="90"/>
      <c r="IF520" s="90"/>
      <c r="IG520" s="90"/>
      <c r="IH520" s="90"/>
      <c r="II520" s="90"/>
      <c r="IJ520" s="90"/>
      <c r="IK520" s="90"/>
      <c r="IL520" s="90"/>
      <c r="IM520" s="90"/>
      <c r="IN520" s="90"/>
      <c r="IO520" s="90"/>
      <c r="IP520" s="90"/>
      <c r="IQ520" s="90"/>
      <c r="IR520" s="90"/>
      <c r="IS520" s="90"/>
      <c r="IT520" s="90"/>
      <c r="IU520" s="90"/>
      <c r="IV520" s="90"/>
      <c r="IW520" s="90"/>
    </row>
    <row r="521" spans="4:257" s="3" customFormat="1" x14ac:dyDescent="0.25">
      <c r="D521" s="2"/>
      <c r="AG521" s="90"/>
      <c r="AH521" s="90"/>
      <c r="AI521" s="90"/>
      <c r="AJ521" s="90"/>
      <c r="AK521" s="90"/>
      <c r="AL521" s="90"/>
      <c r="AM521" s="90"/>
      <c r="AN521" s="90"/>
      <c r="AO521" s="90"/>
      <c r="AP521" s="90"/>
      <c r="AQ521" s="90"/>
      <c r="AR521" s="90"/>
      <c r="AS521" s="90"/>
      <c r="AT521" s="90"/>
      <c r="AU521" s="90"/>
      <c r="AV521" s="90"/>
      <c r="AW521" s="90"/>
      <c r="AX521" s="90"/>
      <c r="AY521" s="90"/>
      <c r="AZ521" s="90"/>
      <c r="BA521" s="90"/>
      <c r="BB521" s="90"/>
      <c r="BC521" s="90"/>
      <c r="BD521" s="90"/>
      <c r="BE521" s="90"/>
      <c r="BF521" s="90"/>
      <c r="BG521" s="90"/>
      <c r="BH521" s="90"/>
      <c r="BI521" s="90"/>
      <c r="BJ521" s="90"/>
      <c r="BK521" s="90"/>
      <c r="BL521" s="90"/>
      <c r="BM521" s="90"/>
      <c r="BN521" s="90"/>
      <c r="BO521" s="90"/>
      <c r="BP521" s="90"/>
      <c r="BQ521" s="90"/>
      <c r="BR521" s="90"/>
      <c r="BS521" s="90"/>
      <c r="BT521" s="90"/>
      <c r="BU521" s="90"/>
      <c r="BV521" s="90"/>
      <c r="BW521" s="90"/>
      <c r="BX521" s="90"/>
      <c r="BY521" s="90"/>
      <c r="BZ521" s="90"/>
      <c r="CA521" s="90"/>
      <c r="CB521" s="90"/>
      <c r="CC521" s="90"/>
      <c r="CD521" s="90"/>
      <c r="CE521" s="90"/>
      <c r="CF521" s="90"/>
      <c r="CG521" s="90"/>
      <c r="CH521" s="90"/>
      <c r="CI521" s="90"/>
      <c r="CJ521" s="90"/>
      <c r="CK521" s="90"/>
      <c r="CL521" s="90"/>
      <c r="CM521" s="90"/>
      <c r="CN521" s="90"/>
      <c r="CO521" s="90"/>
      <c r="CP521" s="90"/>
      <c r="CQ521" s="90"/>
      <c r="CR521" s="90"/>
      <c r="CS521" s="90"/>
      <c r="CT521" s="90"/>
      <c r="CU521" s="90"/>
      <c r="CV521" s="90"/>
      <c r="CW521" s="90"/>
      <c r="CX521" s="90"/>
      <c r="CY521" s="90"/>
      <c r="CZ521" s="90"/>
      <c r="DA521" s="90"/>
      <c r="DB521" s="90"/>
      <c r="DC521" s="90"/>
      <c r="DD521" s="90"/>
      <c r="DE521" s="90"/>
      <c r="DF521" s="90"/>
      <c r="DG521" s="90"/>
      <c r="DH521" s="90"/>
      <c r="DI521" s="90"/>
      <c r="DJ521" s="90"/>
      <c r="DK521" s="90"/>
      <c r="DL521" s="90"/>
      <c r="DM521" s="90"/>
      <c r="DN521" s="90"/>
      <c r="DO521" s="90"/>
      <c r="DP521" s="90"/>
      <c r="DQ521" s="90"/>
      <c r="DR521" s="90"/>
      <c r="DS521" s="90"/>
      <c r="DT521" s="90"/>
      <c r="DU521" s="90"/>
      <c r="DV521" s="90"/>
      <c r="DW521" s="90"/>
      <c r="DX521" s="90"/>
      <c r="DY521" s="90"/>
      <c r="DZ521" s="90"/>
      <c r="EA521" s="90"/>
      <c r="EB521" s="90"/>
      <c r="EC521" s="90"/>
      <c r="ED521" s="90"/>
      <c r="EE521" s="90"/>
      <c r="EF521" s="90"/>
      <c r="EG521" s="90"/>
      <c r="EH521" s="90"/>
      <c r="EI521" s="90"/>
      <c r="EJ521" s="90"/>
      <c r="EK521" s="90"/>
      <c r="EL521" s="90"/>
      <c r="EM521" s="90"/>
      <c r="EN521" s="90"/>
      <c r="EO521" s="90"/>
      <c r="EP521" s="90"/>
      <c r="EQ521" s="90"/>
      <c r="ER521" s="90"/>
      <c r="ES521" s="90"/>
      <c r="ET521" s="90"/>
      <c r="EU521" s="90"/>
      <c r="EV521" s="90"/>
      <c r="EW521" s="90"/>
      <c r="EX521" s="90"/>
      <c r="EY521" s="90"/>
      <c r="EZ521" s="90"/>
      <c r="FA521" s="90"/>
      <c r="FB521" s="90"/>
      <c r="FC521" s="90"/>
      <c r="FD521" s="90"/>
      <c r="FE521" s="90"/>
      <c r="FF521" s="90"/>
      <c r="FG521" s="90"/>
      <c r="FH521" s="90"/>
      <c r="FI521" s="90"/>
      <c r="FJ521" s="90"/>
      <c r="FK521" s="90"/>
      <c r="FL521" s="90"/>
      <c r="FM521" s="90"/>
      <c r="FN521" s="90"/>
      <c r="FO521" s="90"/>
      <c r="FP521" s="90"/>
      <c r="FQ521" s="90"/>
      <c r="FR521" s="90"/>
      <c r="FS521" s="90"/>
      <c r="FT521" s="90"/>
      <c r="FU521" s="90"/>
      <c r="FV521" s="90"/>
      <c r="FW521" s="90"/>
      <c r="FX521" s="90"/>
      <c r="FY521" s="90"/>
      <c r="FZ521" s="90"/>
      <c r="GA521" s="90"/>
      <c r="GB521" s="90"/>
      <c r="GC521" s="90"/>
      <c r="GD521" s="90"/>
      <c r="GE521" s="90"/>
      <c r="GF521" s="90"/>
      <c r="GG521" s="90"/>
      <c r="GH521" s="90"/>
      <c r="GI521" s="90"/>
      <c r="GJ521" s="90"/>
      <c r="GK521" s="90"/>
      <c r="GL521" s="90"/>
      <c r="GM521" s="90"/>
      <c r="GN521" s="90"/>
      <c r="GO521" s="90"/>
      <c r="GP521" s="90"/>
      <c r="GQ521" s="90"/>
      <c r="GR521" s="90"/>
      <c r="GS521" s="90"/>
      <c r="GT521" s="90"/>
      <c r="GU521" s="90"/>
      <c r="GV521" s="90"/>
      <c r="GW521" s="90"/>
      <c r="GX521" s="90"/>
      <c r="GY521" s="90"/>
      <c r="GZ521" s="90"/>
      <c r="HA521" s="90"/>
      <c r="HB521" s="90"/>
      <c r="HC521" s="90"/>
      <c r="HD521" s="90"/>
      <c r="HE521" s="90"/>
      <c r="HF521" s="90"/>
      <c r="HG521" s="90"/>
      <c r="HH521" s="90"/>
      <c r="HI521" s="90"/>
      <c r="HJ521" s="90"/>
      <c r="HK521" s="90"/>
      <c r="HL521" s="90"/>
      <c r="HM521" s="90"/>
      <c r="HN521" s="90"/>
      <c r="HO521" s="90"/>
      <c r="HP521" s="90"/>
      <c r="HQ521" s="90"/>
      <c r="HR521" s="90"/>
      <c r="HS521" s="90"/>
      <c r="HT521" s="90"/>
      <c r="HU521" s="90"/>
      <c r="HV521" s="90"/>
      <c r="HW521" s="90"/>
      <c r="HX521" s="90"/>
      <c r="HY521" s="90"/>
      <c r="HZ521" s="90"/>
      <c r="IA521" s="90"/>
      <c r="IB521" s="90"/>
      <c r="IC521" s="90"/>
      <c r="ID521" s="90"/>
      <c r="IE521" s="90"/>
      <c r="IF521" s="90"/>
      <c r="IG521" s="90"/>
      <c r="IH521" s="90"/>
      <c r="II521" s="90"/>
      <c r="IJ521" s="90"/>
      <c r="IK521" s="90"/>
      <c r="IL521" s="90"/>
      <c r="IM521" s="90"/>
      <c r="IN521" s="90"/>
      <c r="IO521" s="90"/>
      <c r="IP521" s="90"/>
      <c r="IQ521" s="90"/>
      <c r="IR521" s="90"/>
      <c r="IS521" s="90"/>
      <c r="IT521" s="90"/>
      <c r="IU521" s="90"/>
      <c r="IV521" s="90"/>
      <c r="IW521" s="90"/>
    </row>
    <row r="522" spans="4:257" s="3" customFormat="1" x14ac:dyDescent="0.25">
      <c r="D522" s="2"/>
      <c r="AG522" s="90"/>
      <c r="AH522" s="90"/>
      <c r="AI522" s="90"/>
      <c r="AJ522" s="90"/>
      <c r="AK522" s="90"/>
      <c r="AL522" s="90"/>
      <c r="AM522" s="90"/>
      <c r="AN522" s="90"/>
      <c r="AO522" s="90"/>
      <c r="AP522" s="90"/>
      <c r="AQ522" s="90"/>
      <c r="AR522" s="90"/>
      <c r="AS522" s="90"/>
      <c r="AT522" s="90"/>
      <c r="AU522" s="90"/>
      <c r="AV522" s="90"/>
      <c r="AW522" s="90"/>
      <c r="AX522" s="90"/>
      <c r="AY522" s="90"/>
      <c r="AZ522" s="90"/>
      <c r="BA522" s="90"/>
      <c r="BB522" s="90"/>
      <c r="BC522" s="90"/>
      <c r="BD522" s="90"/>
      <c r="BE522" s="90"/>
      <c r="BF522" s="90"/>
      <c r="BG522" s="90"/>
      <c r="BH522" s="90"/>
      <c r="BI522" s="90"/>
      <c r="BJ522" s="90"/>
      <c r="BK522" s="90"/>
      <c r="BL522" s="90"/>
      <c r="BM522" s="90"/>
      <c r="BN522" s="90"/>
      <c r="BO522" s="90"/>
      <c r="BP522" s="90"/>
      <c r="BQ522" s="90"/>
      <c r="BR522" s="90"/>
      <c r="BS522" s="90"/>
      <c r="BT522" s="90"/>
      <c r="BU522" s="90"/>
      <c r="BV522" s="90"/>
      <c r="BW522" s="90"/>
      <c r="BX522" s="90"/>
      <c r="BY522" s="90"/>
      <c r="BZ522" s="90"/>
      <c r="CA522" s="90"/>
      <c r="CB522" s="90"/>
      <c r="CC522" s="90"/>
      <c r="CD522" s="90"/>
      <c r="CE522" s="90"/>
      <c r="CF522" s="90"/>
      <c r="CG522" s="90"/>
      <c r="CH522" s="90"/>
      <c r="CI522" s="90"/>
      <c r="CJ522" s="90"/>
      <c r="CK522" s="90"/>
      <c r="CL522" s="90"/>
      <c r="CM522" s="90"/>
      <c r="CN522" s="90"/>
      <c r="CO522" s="90"/>
      <c r="CP522" s="90"/>
      <c r="CQ522" s="90"/>
      <c r="CR522" s="90"/>
      <c r="CS522" s="90"/>
      <c r="CT522" s="90"/>
      <c r="CU522" s="90"/>
      <c r="CV522" s="90"/>
      <c r="CW522" s="90"/>
      <c r="CX522" s="90"/>
      <c r="CY522" s="90"/>
      <c r="CZ522" s="90"/>
      <c r="DA522" s="90"/>
      <c r="DB522" s="90"/>
      <c r="DC522" s="90"/>
      <c r="DD522" s="90"/>
      <c r="DE522" s="90"/>
      <c r="DF522" s="90"/>
      <c r="DG522" s="90"/>
      <c r="DH522" s="90"/>
      <c r="DI522" s="90"/>
      <c r="DJ522" s="90"/>
      <c r="DK522" s="90"/>
      <c r="DL522" s="90"/>
      <c r="DM522" s="90"/>
      <c r="DN522" s="90"/>
      <c r="DO522" s="90"/>
      <c r="DP522" s="90"/>
      <c r="DQ522" s="90"/>
      <c r="DR522" s="90"/>
      <c r="DS522" s="90"/>
      <c r="DT522" s="90"/>
      <c r="DU522" s="90"/>
      <c r="DV522" s="90"/>
      <c r="DW522" s="90"/>
      <c r="DX522" s="90"/>
      <c r="DY522" s="90"/>
      <c r="DZ522" s="90"/>
      <c r="EA522" s="90"/>
      <c r="EB522" s="90"/>
      <c r="EC522" s="90"/>
      <c r="ED522" s="90"/>
      <c r="EE522" s="90"/>
      <c r="EF522" s="90"/>
      <c r="EG522" s="90"/>
      <c r="EH522" s="90"/>
      <c r="EI522" s="90"/>
      <c r="EJ522" s="90"/>
      <c r="EK522" s="90"/>
      <c r="EL522" s="90"/>
      <c r="EM522" s="90"/>
      <c r="EN522" s="90"/>
      <c r="EO522" s="90"/>
      <c r="EP522" s="90"/>
      <c r="EQ522" s="90"/>
      <c r="ER522" s="90"/>
      <c r="ES522" s="90"/>
      <c r="ET522" s="90"/>
      <c r="EU522" s="90"/>
      <c r="EV522" s="90"/>
      <c r="EW522" s="90"/>
      <c r="EX522" s="90"/>
      <c r="EY522" s="90"/>
      <c r="EZ522" s="90"/>
      <c r="FA522" s="90"/>
      <c r="FB522" s="90"/>
      <c r="FC522" s="90"/>
      <c r="FD522" s="90"/>
      <c r="FE522" s="90"/>
      <c r="FF522" s="90"/>
      <c r="FG522" s="90"/>
      <c r="FH522" s="90"/>
      <c r="FI522" s="90"/>
      <c r="FJ522" s="90"/>
      <c r="FK522" s="90"/>
      <c r="FL522" s="90"/>
      <c r="FM522" s="90"/>
      <c r="FN522" s="90"/>
      <c r="FO522" s="90"/>
      <c r="FP522" s="90"/>
      <c r="FQ522" s="90"/>
      <c r="FR522" s="90"/>
      <c r="FS522" s="90"/>
      <c r="FT522" s="90"/>
      <c r="FU522" s="90"/>
      <c r="FV522" s="90"/>
      <c r="FW522" s="90"/>
      <c r="FX522" s="90"/>
      <c r="FY522" s="90"/>
      <c r="FZ522" s="90"/>
      <c r="GA522" s="90"/>
      <c r="GB522" s="90"/>
      <c r="GC522" s="90"/>
      <c r="GD522" s="90"/>
      <c r="GE522" s="90"/>
      <c r="GF522" s="90"/>
      <c r="GG522" s="90"/>
      <c r="GH522" s="90"/>
      <c r="GI522" s="90"/>
      <c r="GJ522" s="90"/>
      <c r="GK522" s="90"/>
      <c r="GL522" s="90"/>
      <c r="GM522" s="90"/>
      <c r="GN522" s="90"/>
      <c r="GO522" s="90"/>
      <c r="GP522" s="90"/>
      <c r="GQ522" s="90"/>
      <c r="GR522" s="90"/>
      <c r="GS522" s="90"/>
      <c r="GT522" s="90"/>
      <c r="GU522" s="90"/>
      <c r="GV522" s="90"/>
      <c r="GW522" s="90"/>
      <c r="GX522" s="90"/>
      <c r="GY522" s="90"/>
      <c r="GZ522" s="90"/>
      <c r="HA522" s="90"/>
      <c r="HB522" s="90"/>
      <c r="HC522" s="90"/>
      <c r="HD522" s="90"/>
      <c r="HE522" s="90"/>
      <c r="HF522" s="90"/>
      <c r="HG522" s="90"/>
      <c r="HH522" s="90"/>
      <c r="HI522" s="90"/>
      <c r="HJ522" s="90"/>
      <c r="HK522" s="90"/>
      <c r="HL522" s="90"/>
      <c r="HM522" s="90"/>
      <c r="HN522" s="90"/>
      <c r="HO522" s="90"/>
      <c r="HP522" s="90"/>
      <c r="HQ522" s="90"/>
      <c r="HR522" s="90"/>
      <c r="HS522" s="90"/>
      <c r="HT522" s="90"/>
      <c r="HU522" s="90"/>
      <c r="HV522" s="90"/>
      <c r="HW522" s="90"/>
      <c r="HX522" s="90"/>
      <c r="HY522" s="90"/>
      <c r="HZ522" s="90"/>
      <c r="IA522" s="90"/>
      <c r="IB522" s="90"/>
      <c r="IC522" s="90"/>
      <c r="ID522" s="90"/>
      <c r="IE522" s="90"/>
      <c r="IF522" s="90"/>
      <c r="IG522" s="90"/>
      <c r="IH522" s="90"/>
      <c r="II522" s="90"/>
      <c r="IJ522" s="90"/>
      <c r="IK522" s="90"/>
      <c r="IL522" s="90"/>
      <c r="IM522" s="90"/>
      <c r="IN522" s="90"/>
      <c r="IO522" s="90"/>
      <c r="IP522" s="90"/>
      <c r="IQ522" s="90"/>
      <c r="IR522" s="90"/>
      <c r="IS522" s="90"/>
      <c r="IT522" s="90"/>
      <c r="IU522" s="90"/>
      <c r="IV522" s="90"/>
      <c r="IW522" s="90"/>
    </row>
    <row r="523" spans="4:257" s="3" customFormat="1" x14ac:dyDescent="0.25">
      <c r="D523" s="2"/>
      <c r="AG523" s="90"/>
      <c r="AH523" s="90"/>
      <c r="AI523" s="90"/>
      <c r="AJ523" s="90"/>
      <c r="AK523" s="90"/>
      <c r="AL523" s="90"/>
      <c r="AM523" s="90"/>
      <c r="AN523" s="90"/>
      <c r="AO523" s="90"/>
      <c r="AP523" s="90"/>
      <c r="AQ523" s="90"/>
      <c r="AR523" s="90"/>
      <c r="AS523" s="90"/>
      <c r="AT523" s="90"/>
      <c r="AU523" s="90"/>
      <c r="AV523" s="90"/>
      <c r="AW523" s="90"/>
      <c r="AX523" s="90"/>
      <c r="AY523" s="90"/>
      <c r="AZ523" s="90"/>
      <c r="BA523" s="90"/>
      <c r="BB523" s="90"/>
      <c r="BC523" s="90"/>
      <c r="BD523" s="90"/>
      <c r="BE523" s="90"/>
      <c r="BF523" s="90"/>
      <c r="BG523" s="90"/>
      <c r="BH523" s="90"/>
      <c r="BI523" s="90"/>
      <c r="BJ523" s="90"/>
      <c r="BK523" s="90"/>
      <c r="BL523" s="90"/>
      <c r="BM523" s="90"/>
      <c r="BN523" s="90"/>
      <c r="BO523" s="90"/>
      <c r="BP523" s="90"/>
      <c r="BQ523" s="90"/>
      <c r="BR523" s="90"/>
      <c r="BS523" s="90"/>
      <c r="BT523" s="90"/>
      <c r="BU523" s="90"/>
      <c r="BV523" s="90"/>
      <c r="BW523" s="90"/>
      <c r="BX523" s="90"/>
      <c r="BY523" s="90"/>
      <c r="BZ523" s="90"/>
      <c r="CA523" s="90"/>
      <c r="CB523" s="90"/>
      <c r="CC523" s="90"/>
      <c r="CD523" s="90"/>
      <c r="CE523" s="90"/>
      <c r="CF523" s="90"/>
      <c r="CG523" s="90"/>
      <c r="CH523" s="90"/>
      <c r="CI523" s="90"/>
      <c r="CJ523" s="90"/>
      <c r="CK523" s="90"/>
      <c r="CL523" s="90"/>
      <c r="CM523" s="90"/>
      <c r="CN523" s="90"/>
      <c r="CO523" s="90"/>
      <c r="CP523" s="90"/>
      <c r="CQ523" s="90"/>
      <c r="CR523" s="90"/>
      <c r="CS523" s="90"/>
      <c r="CT523" s="90"/>
      <c r="CU523" s="90"/>
      <c r="CV523" s="90"/>
      <c r="CW523" s="90"/>
      <c r="CX523" s="90"/>
      <c r="CY523" s="90"/>
      <c r="CZ523" s="90"/>
      <c r="DA523" s="90"/>
      <c r="DB523" s="90"/>
      <c r="DC523" s="90"/>
      <c r="DD523" s="90"/>
      <c r="DE523" s="90"/>
      <c r="DF523" s="90"/>
      <c r="DG523" s="90"/>
      <c r="DH523" s="90"/>
      <c r="DI523" s="90"/>
      <c r="DJ523" s="90"/>
      <c r="DK523" s="90"/>
      <c r="DL523" s="90"/>
      <c r="DM523" s="90"/>
      <c r="DN523" s="90"/>
      <c r="DO523" s="90"/>
      <c r="DP523" s="90"/>
      <c r="DQ523" s="90"/>
      <c r="DR523" s="90"/>
      <c r="DS523" s="90"/>
      <c r="DT523" s="90"/>
      <c r="DU523" s="90"/>
      <c r="DV523" s="90"/>
      <c r="DW523" s="90"/>
      <c r="DX523" s="90"/>
      <c r="DY523" s="90"/>
      <c r="DZ523" s="90"/>
      <c r="EA523" s="90"/>
      <c r="EB523" s="90"/>
      <c r="EC523" s="90"/>
      <c r="ED523" s="90"/>
      <c r="EE523" s="90"/>
      <c r="EF523" s="90"/>
      <c r="EG523" s="90"/>
      <c r="EH523" s="90"/>
      <c r="EI523" s="90"/>
      <c r="EJ523" s="90"/>
      <c r="EK523" s="90"/>
      <c r="EL523" s="90"/>
      <c r="EM523" s="90"/>
      <c r="EN523" s="90"/>
      <c r="EO523" s="90"/>
      <c r="EP523" s="90"/>
      <c r="EQ523" s="90"/>
      <c r="ER523" s="90"/>
      <c r="ES523" s="90"/>
      <c r="ET523" s="90"/>
      <c r="EU523" s="90"/>
      <c r="EV523" s="90"/>
      <c r="EW523" s="90"/>
      <c r="EX523" s="90"/>
      <c r="EY523" s="90"/>
      <c r="EZ523" s="90"/>
      <c r="FA523" s="90"/>
      <c r="FB523" s="90"/>
      <c r="FC523" s="90"/>
      <c r="FD523" s="90"/>
      <c r="FE523" s="90"/>
      <c r="FF523" s="90"/>
      <c r="FG523" s="90"/>
      <c r="FH523" s="90"/>
      <c r="FI523" s="90"/>
      <c r="FJ523" s="90"/>
      <c r="FK523" s="90"/>
      <c r="FL523" s="90"/>
      <c r="FM523" s="90"/>
      <c r="FN523" s="90"/>
      <c r="FO523" s="90"/>
      <c r="FP523" s="90"/>
      <c r="FQ523" s="90"/>
      <c r="FR523" s="90"/>
      <c r="FS523" s="90"/>
      <c r="FT523" s="90"/>
      <c r="FU523" s="90"/>
      <c r="FV523" s="90"/>
      <c r="FW523" s="90"/>
      <c r="FX523" s="90"/>
      <c r="FY523" s="90"/>
      <c r="FZ523" s="90"/>
      <c r="GA523" s="90"/>
      <c r="GB523" s="90"/>
      <c r="GC523" s="90"/>
      <c r="GD523" s="90"/>
      <c r="GE523" s="90"/>
      <c r="GF523" s="90"/>
      <c r="GG523" s="90"/>
      <c r="GH523" s="90"/>
      <c r="GI523" s="90"/>
      <c r="GJ523" s="90"/>
      <c r="GK523" s="90"/>
      <c r="GL523" s="90"/>
      <c r="GM523" s="90"/>
      <c r="GN523" s="90"/>
      <c r="GO523" s="90"/>
      <c r="GP523" s="90"/>
      <c r="GQ523" s="90"/>
      <c r="GR523" s="90"/>
      <c r="GS523" s="90"/>
      <c r="GT523" s="90"/>
      <c r="GU523" s="90"/>
      <c r="GV523" s="90"/>
      <c r="GW523" s="90"/>
      <c r="GX523" s="90"/>
      <c r="GY523" s="90"/>
      <c r="GZ523" s="90"/>
      <c r="HA523" s="90"/>
      <c r="HB523" s="90"/>
      <c r="HC523" s="90"/>
      <c r="HD523" s="90"/>
      <c r="HE523" s="90"/>
      <c r="HF523" s="90"/>
      <c r="HG523" s="90"/>
      <c r="HH523" s="90"/>
      <c r="HI523" s="90"/>
      <c r="HJ523" s="90"/>
      <c r="HK523" s="90"/>
      <c r="HL523" s="90"/>
      <c r="HM523" s="90"/>
      <c r="HN523" s="90"/>
      <c r="HO523" s="90"/>
      <c r="HP523" s="90"/>
      <c r="HQ523" s="90"/>
      <c r="HR523" s="90"/>
      <c r="HS523" s="90"/>
      <c r="HT523" s="90"/>
      <c r="HU523" s="90"/>
      <c r="HV523" s="90"/>
      <c r="HW523" s="90"/>
      <c r="HX523" s="90"/>
      <c r="HY523" s="90"/>
      <c r="HZ523" s="90"/>
      <c r="IA523" s="90"/>
      <c r="IB523" s="90"/>
      <c r="IC523" s="90"/>
      <c r="ID523" s="90"/>
      <c r="IE523" s="90"/>
      <c r="IF523" s="90"/>
      <c r="IG523" s="90"/>
      <c r="IH523" s="90"/>
      <c r="II523" s="90"/>
      <c r="IJ523" s="90"/>
      <c r="IK523" s="90"/>
      <c r="IL523" s="90"/>
      <c r="IM523" s="90"/>
      <c r="IN523" s="90"/>
      <c r="IO523" s="90"/>
      <c r="IP523" s="90"/>
      <c r="IQ523" s="90"/>
      <c r="IR523" s="90"/>
      <c r="IS523" s="90"/>
      <c r="IT523" s="90"/>
      <c r="IU523" s="90"/>
      <c r="IV523" s="90"/>
      <c r="IW523" s="90"/>
    </row>
    <row r="524" spans="4:257" s="3" customFormat="1" x14ac:dyDescent="0.25">
      <c r="D524" s="2"/>
      <c r="AG524" s="90"/>
      <c r="AH524" s="90"/>
      <c r="AI524" s="90"/>
      <c r="AJ524" s="90"/>
      <c r="AK524" s="90"/>
      <c r="AL524" s="90"/>
      <c r="AM524" s="90"/>
      <c r="AN524" s="90"/>
      <c r="AO524" s="90"/>
      <c r="AP524" s="90"/>
      <c r="AQ524" s="90"/>
      <c r="AR524" s="90"/>
      <c r="AS524" s="90"/>
      <c r="AT524" s="90"/>
      <c r="AU524" s="90"/>
      <c r="AV524" s="90"/>
      <c r="AW524" s="90"/>
      <c r="AX524" s="90"/>
      <c r="AY524" s="90"/>
      <c r="AZ524" s="90"/>
      <c r="BA524" s="90"/>
      <c r="BB524" s="90"/>
      <c r="BC524" s="90"/>
      <c r="BD524" s="90"/>
      <c r="BE524" s="90"/>
      <c r="BF524" s="90"/>
      <c r="BG524" s="90"/>
      <c r="BH524" s="90"/>
      <c r="BI524" s="90"/>
      <c r="BJ524" s="90"/>
      <c r="BK524" s="90"/>
      <c r="BL524" s="90"/>
      <c r="BM524" s="90"/>
      <c r="BN524" s="90"/>
      <c r="BO524" s="90"/>
      <c r="BP524" s="90"/>
      <c r="BQ524" s="90"/>
      <c r="BR524" s="90"/>
      <c r="BS524" s="90"/>
      <c r="BT524" s="90"/>
      <c r="BU524" s="90"/>
      <c r="BV524" s="90"/>
      <c r="BW524" s="90"/>
      <c r="BX524" s="90"/>
      <c r="BY524" s="90"/>
      <c r="BZ524" s="90"/>
      <c r="CA524" s="90"/>
      <c r="CB524" s="90"/>
      <c r="CC524" s="90"/>
      <c r="CD524" s="90"/>
      <c r="CE524" s="90"/>
      <c r="CF524" s="90"/>
      <c r="CG524" s="90"/>
      <c r="CH524" s="90"/>
      <c r="CI524" s="90"/>
      <c r="CJ524" s="90"/>
      <c r="CK524" s="90"/>
      <c r="CL524" s="90"/>
      <c r="CM524" s="90"/>
      <c r="CN524" s="90"/>
      <c r="CO524" s="90"/>
      <c r="CP524" s="90"/>
      <c r="CQ524" s="90"/>
      <c r="CR524" s="90"/>
      <c r="CS524" s="90"/>
      <c r="CT524" s="90"/>
      <c r="CU524" s="90"/>
      <c r="CV524" s="90"/>
      <c r="CW524" s="90"/>
      <c r="CX524" s="90"/>
      <c r="CY524" s="90"/>
      <c r="CZ524" s="90"/>
      <c r="DA524" s="90"/>
      <c r="DB524" s="90"/>
      <c r="DC524" s="90"/>
      <c r="DD524" s="90"/>
      <c r="DE524" s="90"/>
      <c r="DF524" s="90"/>
      <c r="DG524" s="90"/>
      <c r="DH524" s="90"/>
      <c r="DI524" s="90"/>
      <c r="DJ524" s="90"/>
      <c r="DK524" s="90"/>
      <c r="DL524" s="90"/>
      <c r="DM524" s="90"/>
      <c r="DN524" s="90"/>
      <c r="DO524" s="90"/>
      <c r="DP524" s="90"/>
      <c r="DQ524" s="90"/>
      <c r="DR524" s="90"/>
      <c r="DS524" s="90"/>
      <c r="DT524" s="90"/>
      <c r="DU524" s="90"/>
      <c r="DV524" s="90"/>
      <c r="DW524" s="90"/>
      <c r="DX524" s="90"/>
      <c r="DY524" s="90"/>
      <c r="DZ524" s="90"/>
      <c r="EA524" s="90"/>
      <c r="EB524" s="90"/>
      <c r="EC524" s="90"/>
      <c r="ED524" s="90"/>
      <c r="EE524" s="90"/>
      <c r="EF524" s="90"/>
      <c r="EG524" s="90"/>
      <c r="EH524" s="90"/>
      <c r="EI524" s="90"/>
      <c r="EJ524" s="90"/>
      <c r="EK524" s="90"/>
      <c r="EL524" s="90"/>
      <c r="EM524" s="90"/>
      <c r="EN524" s="90"/>
      <c r="EO524" s="90"/>
      <c r="EP524" s="90"/>
      <c r="EQ524" s="90"/>
      <c r="ER524" s="90"/>
      <c r="ES524" s="90"/>
      <c r="ET524" s="90"/>
      <c r="EU524" s="90"/>
      <c r="EV524" s="90"/>
      <c r="EW524" s="90"/>
      <c r="EX524" s="90"/>
      <c r="EY524" s="90"/>
      <c r="EZ524" s="90"/>
      <c r="FA524" s="90"/>
      <c r="FB524" s="90"/>
      <c r="FC524" s="90"/>
      <c r="FD524" s="90"/>
      <c r="FE524" s="90"/>
      <c r="FF524" s="90"/>
      <c r="FG524" s="90"/>
      <c r="FH524" s="90"/>
      <c r="FI524" s="90"/>
      <c r="FJ524" s="90"/>
      <c r="FK524" s="90"/>
      <c r="FL524" s="90"/>
      <c r="FM524" s="90"/>
      <c r="FN524" s="90"/>
      <c r="FO524" s="90"/>
      <c r="FP524" s="90"/>
      <c r="FQ524" s="90"/>
      <c r="FR524" s="90"/>
      <c r="FS524" s="90"/>
      <c r="FT524" s="90"/>
      <c r="FU524" s="90"/>
      <c r="FV524" s="90"/>
      <c r="FW524" s="90"/>
      <c r="FX524" s="90"/>
      <c r="FY524" s="90"/>
      <c r="FZ524" s="90"/>
      <c r="GA524" s="90"/>
      <c r="GB524" s="90"/>
      <c r="GC524" s="90"/>
      <c r="GD524" s="90"/>
      <c r="GE524" s="90"/>
      <c r="GF524" s="90"/>
      <c r="GG524" s="90"/>
      <c r="GH524" s="90"/>
      <c r="GI524" s="90"/>
      <c r="GJ524" s="90"/>
      <c r="GK524" s="90"/>
      <c r="GL524" s="90"/>
      <c r="GM524" s="90"/>
      <c r="GN524" s="90"/>
      <c r="GO524" s="90"/>
      <c r="GP524" s="90"/>
      <c r="GQ524" s="90"/>
      <c r="GR524" s="90"/>
      <c r="GS524" s="90"/>
      <c r="GT524" s="90"/>
      <c r="GU524" s="90"/>
      <c r="GV524" s="90"/>
      <c r="GW524" s="90"/>
      <c r="GX524" s="90"/>
      <c r="GY524" s="90"/>
      <c r="GZ524" s="90"/>
      <c r="HA524" s="90"/>
      <c r="HB524" s="90"/>
      <c r="HC524" s="90"/>
      <c r="HD524" s="90"/>
      <c r="HE524" s="90"/>
      <c r="HF524" s="90"/>
      <c r="HG524" s="90"/>
      <c r="HH524" s="90"/>
      <c r="HI524" s="90"/>
      <c r="HJ524" s="90"/>
      <c r="HK524" s="90"/>
      <c r="HL524" s="90"/>
      <c r="HM524" s="90"/>
      <c r="HN524" s="90"/>
      <c r="HO524" s="90"/>
      <c r="HP524" s="90"/>
      <c r="HQ524" s="90"/>
      <c r="HR524" s="90"/>
      <c r="HS524" s="90"/>
      <c r="HT524" s="90"/>
      <c r="HU524" s="90"/>
      <c r="HV524" s="90"/>
      <c r="HW524" s="90"/>
      <c r="HX524" s="90"/>
      <c r="HY524" s="90"/>
      <c r="HZ524" s="90"/>
      <c r="IA524" s="90"/>
      <c r="IB524" s="90"/>
      <c r="IC524" s="90"/>
      <c r="ID524" s="90"/>
      <c r="IE524" s="90"/>
      <c r="IF524" s="90"/>
      <c r="IG524" s="90"/>
      <c r="IH524" s="90"/>
      <c r="II524" s="90"/>
      <c r="IJ524" s="90"/>
      <c r="IK524" s="90"/>
      <c r="IL524" s="90"/>
      <c r="IM524" s="90"/>
      <c r="IN524" s="90"/>
      <c r="IO524" s="90"/>
      <c r="IP524" s="90"/>
      <c r="IQ524" s="90"/>
      <c r="IR524" s="90"/>
      <c r="IS524" s="90"/>
      <c r="IT524" s="90"/>
      <c r="IU524" s="90"/>
      <c r="IV524" s="90"/>
      <c r="IW524" s="90"/>
    </row>
    <row r="525" spans="4:257" s="3" customFormat="1" x14ac:dyDescent="0.25">
      <c r="D525" s="2"/>
      <c r="AG525" s="90"/>
      <c r="AH525" s="90"/>
      <c r="AI525" s="90"/>
      <c r="AJ525" s="90"/>
      <c r="AK525" s="90"/>
      <c r="AL525" s="90"/>
      <c r="AM525" s="90"/>
      <c r="AN525" s="90"/>
      <c r="AO525" s="90"/>
      <c r="AP525" s="90"/>
      <c r="AQ525" s="90"/>
      <c r="AR525" s="90"/>
      <c r="AS525" s="90"/>
      <c r="AT525" s="90"/>
      <c r="AU525" s="90"/>
      <c r="AV525" s="90"/>
      <c r="AW525" s="90"/>
      <c r="AX525" s="90"/>
      <c r="AY525" s="90"/>
      <c r="AZ525" s="90"/>
      <c r="BA525" s="90"/>
      <c r="BB525" s="90"/>
      <c r="BC525" s="90"/>
      <c r="BD525" s="90"/>
      <c r="BE525" s="90"/>
      <c r="BF525" s="90"/>
      <c r="BG525" s="90"/>
      <c r="BH525" s="90"/>
      <c r="BI525" s="90"/>
      <c r="BJ525" s="90"/>
      <c r="BK525" s="90"/>
      <c r="BL525" s="90"/>
      <c r="BM525" s="90"/>
      <c r="BN525" s="90"/>
      <c r="BO525" s="90"/>
      <c r="BP525" s="90"/>
      <c r="BQ525" s="90"/>
      <c r="BR525" s="90"/>
      <c r="BS525" s="90"/>
      <c r="BT525" s="90"/>
      <c r="BU525" s="90"/>
      <c r="BV525" s="90"/>
      <c r="BW525" s="90"/>
      <c r="BX525" s="90"/>
      <c r="BY525" s="90"/>
      <c r="BZ525" s="90"/>
      <c r="CA525" s="90"/>
      <c r="CB525" s="90"/>
      <c r="CC525" s="90"/>
      <c r="CD525" s="90"/>
      <c r="CE525" s="90"/>
      <c r="CF525" s="90"/>
      <c r="CG525" s="90"/>
      <c r="CH525" s="90"/>
      <c r="CI525" s="90"/>
      <c r="CJ525" s="90"/>
      <c r="CK525" s="90"/>
      <c r="CL525" s="90"/>
      <c r="CM525" s="90"/>
      <c r="CN525" s="90"/>
      <c r="CO525" s="90"/>
      <c r="CP525" s="90"/>
      <c r="CQ525" s="90"/>
      <c r="CR525" s="90"/>
      <c r="CS525" s="90"/>
      <c r="CT525" s="90"/>
      <c r="CU525" s="90"/>
      <c r="CV525" s="90"/>
      <c r="CW525" s="90"/>
      <c r="CX525" s="90"/>
      <c r="CY525" s="90"/>
      <c r="CZ525" s="90"/>
      <c r="DA525" s="90"/>
      <c r="DB525" s="90"/>
      <c r="DC525" s="90"/>
      <c r="DD525" s="90"/>
      <c r="DE525" s="90"/>
      <c r="DF525" s="90"/>
      <c r="DG525" s="90"/>
      <c r="DH525" s="90"/>
      <c r="DI525" s="90"/>
      <c r="DJ525" s="90"/>
      <c r="DK525" s="90"/>
      <c r="DL525" s="90"/>
      <c r="DM525" s="90"/>
      <c r="DN525" s="90"/>
      <c r="DO525" s="90"/>
      <c r="DP525" s="90"/>
      <c r="DQ525" s="90"/>
      <c r="DR525" s="90"/>
      <c r="DS525" s="90"/>
      <c r="DT525" s="90"/>
      <c r="DU525" s="90"/>
      <c r="DV525" s="90"/>
      <c r="DW525" s="90"/>
      <c r="DX525" s="90"/>
      <c r="DY525" s="90"/>
      <c r="DZ525" s="90"/>
      <c r="EA525" s="90"/>
      <c r="EB525" s="90"/>
      <c r="EC525" s="90"/>
      <c r="ED525" s="90"/>
      <c r="EE525" s="90"/>
      <c r="EF525" s="90"/>
      <c r="EG525" s="90"/>
      <c r="EH525" s="90"/>
      <c r="EI525" s="90"/>
      <c r="EJ525" s="90"/>
      <c r="EK525" s="90"/>
      <c r="EL525" s="90"/>
      <c r="EM525" s="90"/>
      <c r="EN525" s="90"/>
      <c r="EO525" s="90"/>
      <c r="EP525" s="90"/>
      <c r="EQ525" s="90"/>
      <c r="ER525" s="90"/>
      <c r="ES525" s="90"/>
      <c r="ET525" s="90"/>
      <c r="EU525" s="90"/>
      <c r="EV525" s="90"/>
      <c r="EW525" s="90"/>
      <c r="EX525" s="90"/>
      <c r="EY525" s="90"/>
      <c r="EZ525" s="90"/>
      <c r="FA525" s="90"/>
      <c r="FB525" s="90"/>
      <c r="FC525" s="90"/>
      <c r="FD525" s="90"/>
      <c r="FE525" s="90"/>
      <c r="FF525" s="90"/>
      <c r="FG525" s="90"/>
      <c r="FH525" s="90"/>
      <c r="FI525" s="90"/>
      <c r="FJ525" s="90"/>
      <c r="FK525" s="90"/>
      <c r="FL525" s="90"/>
      <c r="FM525" s="90"/>
      <c r="FN525" s="90"/>
      <c r="FO525" s="90"/>
      <c r="FP525" s="90"/>
      <c r="FQ525" s="90"/>
      <c r="FR525" s="90"/>
      <c r="FS525" s="90"/>
      <c r="FT525" s="90"/>
      <c r="FU525" s="90"/>
      <c r="FV525" s="90"/>
      <c r="FW525" s="90"/>
      <c r="FX525" s="90"/>
      <c r="FY525" s="90"/>
      <c r="FZ525" s="90"/>
      <c r="GA525" s="90"/>
      <c r="GB525" s="90"/>
      <c r="GC525" s="90"/>
      <c r="GD525" s="90"/>
      <c r="GE525" s="90"/>
      <c r="GF525" s="90"/>
      <c r="GG525" s="90"/>
      <c r="GH525" s="90"/>
      <c r="GI525" s="90"/>
      <c r="GJ525" s="90"/>
      <c r="GK525" s="90"/>
      <c r="GL525" s="90"/>
      <c r="GM525" s="90"/>
      <c r="GN525" s="90"/>
      <c r="GO525" s="90"/>
      <c r="GP525" s="90"/>
      <c r="GQ525" s="90"/>
      <c r="GR525" s="90"/>
      <c r="GS525" s="90"/>
      <c r="GT525" s="90"/>
      <c r="GU525" s="90"/>
      <c r="GV525" s="90"/>
      <c r="GW525" s="90"/>
      <c r="GX525" s="90"/>
      <c r="GY525" s="90"/>
      <c r="GZ525" s="90"/>
      <c r="HA525" s="90"/>
      <c r="HB525" s="90"/>
      <c r="HC525" s="90"/>
      <c r="HD525" s="90"/>
      <c r="HE525" s="90"/>
      <c r="HF525" s="90"/>
      <c r="HG525" s="90"/>
      <c r="HH525" s="90"/>
      <c r="HI525" s="90"/>
      <c r="HJ525" s="90"/>
      <c r="HK525" s="90"/>
      <c r="HL525" s="90"/>
      <c r="HM525" s="90"/>
      <c r="HN525" s="90"/>
      <c r="HO525" s="90"/>
      <c r="HP525" s="90"/>
      <c r="HQ525" s="90"/>
      <c r="HR525" s="90"/>
      <c r="HS525" s="90"/>
      <c r="HT525" s="90"/>
      <c r="HU525" s="90"/>
      <c r="HV525" s="90"/>
      <c r="HW525" s="90"/>
      <c r="HX525" s="90"/>
      <c r="HY525" s="90"/>
      <c r="HZ525" s="90"/>
      <c r="IA525" s="90"/>
      <c r="IB525" s="90"/>
      <c r="IC525" s="90"/>
      <c r="ID525" s="90"/>
      <c r="IE525" s="90"/>
      <c r="IF525" s="90"/>
      <c r="IG525" s="90"/>
      <c r="IH525" s="90"/>
      <c r="II525" s="90"/>
      <c r="IJ525" s="90"/>
      <c r="IK525" s="90"/>
      <c r="IL525" s="90"/>
      <c r="IM525" s="90"/>
      <c r="IN525" s="90"/>
      <c r="IO525" s="90"/>
      <c r="IP525" s="90"/>
      <c r="IQ525" s="90"/>
      <c r="IR525" s="90"/>
      <c r="IS525" s="90"/>
      <c r="IT525" s="90"/>
      <c r="IU525" s="90"/>
      <c r="IV525" s="90"/>
      <c r="IW525" s="90"/>
    </row>
    <row r="526" spans="4:257" s="3" customFormat="1" x14ac:dyDescent="0.25">
      <c r="D526" s="2"/>
      <c r="AG526" s="90"/>
      <c r="AH526" s="90"/>
      <c r="AI526" s="90"/>
      <c r="AJ526" s="90"/>
      <c r="AK526" s="90"/>
      <c r="AL526" s="90"/>
      <c r="AM526" s="90"/>
      <c r="AN526" s="90"/>
      <c r="AO526" s="90"/>
      <c r="AP526" s="90"/>
      <c r="AQ526" s="90"/>
      <c r="AR526" s="90"/>
      <c r="AS526" s="90"/>
      <c r="AT526" s="90"/>
      <c r="AU526" s="90"/>
      <c r="AV526" s="90"/>
      <c r="AW526" s="90"/>
      <c r="AX526" s="90"/>
      <c r="AY526" s="90"/>
      <c r="AZ526" s="90"/>
      <c r="BA526" s="90"/>
      <c r="BB526" s="90"/>
      <c r="BC526" s="90"/>
      <c r="BD526" s="90"/>
      <c r="BE526" s="90"/>
      <c r="BF526" s="90"/>
      <c r="BG526" s="90"/>
      <c r="BH526" s="90"/>
      <c r="BI526" s="90"/>
      <c r="BJ526" s="90"/>
      <c r="BK526" s="90"/>
      <c r="BL526" s="90"/>
      <c r="BM526" s="90"/>
      <c r="BN526" s="90"/>
      <c r="BO526" s="90"/>
      <c r="BP526" s="90"/>
      <c r="BQ526" s="90"/>
      <c r="BR526" s="90"/>
      <c r="BS526" s="90"/>
      <c r="BT526" s="90"/>
      <c r="BU526" s="90"/>
      <c r="BV526" s="90"/>
      <c r="BW526" s="90"/>
      <c r="BX526" s="90"/>
      <c r="BY526" s="90"/>
      <c r="BZ526" s="90"/>
      <c r="CA526" s="90"/>
      <c r="CB526" s="90"/>
      <c r="CC526" s="90"/>
      <c r="CD526" s="90"/>
      <c r="CE526" s="90"/>
      <c r="CF526" s="90"/>
      <c r="CG526" s="90"/>
      <c r="CH526" s="90"/>
      <c r="CI526" s="90"/>
      <c r="CJ526" s="90"/>
      <c r="CK526" s="90"/>
      <c r="CL526" s="90"/>
      <c r="CM526" s="90"/>
      <c r="CN526" s="90"/>
      <c r="CO526" s="90"/>
      <c r="CP526" s="90"/>
      <c r="CQ526" s="90"/>
      <c r="CR526" s="90"/>
      <c r="CS526" s="90"/>
      <c r="CT526" s="90"/>
      <c r="CU526" s="90"/>
      <c r="CV526" s="90"/>
      <c r="CW526" s="90"/>
      <c r="CX526" s="90"/>
      <c r="CY526" s="90"/>
      <c r="CZ526" s="90"/>
      <c r="DA526" s="90"/>
      <c r="DB526" s="90"/>
      <c r="DC526" s="90"/>
      <c r="DD526" s="90"/>
      <c r="DE526" s="90"/>
      <c r="DF526" s="90"/>
      <c r="DG526" s="90"/>
      <c r="DH526" s="90"/>
      <c r="DI526" s="90"/>
      <c r="DJ526" s="90"/>
      <c r="DK526" s="90"/>
      <c r="DL526" s="90"/>
      <c r="DM526" s="90"/>
      <c r="DN526" s="90"/>
      <c r="DO526" s="90"/>
      <c r="DP526" s="90"/>
      <c r="DQ526" s="90"/>
      <c r="DR526" s="90"/>
      <c r="DS526" s="90"/>
      <c r="DT526" s="90"/>
      <c r="DU526" s="90"/>
      <c r="DV526" s="90"/>
      <c r="DW526" s="90"/>
      <c r="DX526" s="90"/>
      <c r="DY526" s="90"/>
      <c r="DZ526" s="90"/>
      <c r="EA526" s="90"/>
      <c r="EB526" s="90"/>
      <c r="EC526" s="90"/>
      <c r="ED526" s="90"/>
      <c r="EE526" s="90"/>
      <c r="EF526" s="90"/>
      <c r="EG526" s="90"/>
      <c r="EH526" s="90"/>
      <c r="EI526" s="90"/>
      <c r="EJ526" s="90"/>
      <c r="EK526" s="90"/>
      <c r="EL526" s="90"/>
      <c r="EM526" s="90"/>
      <c r="EN526" s="90"/>
      <c r="EO526" s="90"/>
      <c r="EP526" s="90"/>
      <c r="EQ526" s="90"/>
      <c r="ER526" s="90"/>
      <c r="ES526" s="90"/>
      <c r="ET526" s="90"/>
      <c r="EU526" s="90"/>
      <c r="EV526" s="90"/>
      <c r="EW526" s="90"/>
      <c r="EX526" s="90"/>
      <c r="EY526" s="90"/>
      <c r="EZ526" s="90"/>
      <c r="FA526" s="90"/>
      <c r="FB526" s="90"/>
      <c r="FC526" s="90"/>
      <c r="FD526" s="90"/>
      <c r="FE526" s="90"/>
      <c r="FF526" s="90"/>
      <c r="FG526" s="90"/>
      <c r="FH526" s="90"/>
      <c r="FI526" s="90"/>
      <c r="FJ526" s="90"/>
      <c r="FK526" s="90"/>
      <c r="FL526" s="90"/>
      <c r="FM526" s="90"/>
      <c r="FN526" s="90"/>
      <c r="FO526" s="90"/>
      <c r="FP526" s="90"/>
      <c r="FQ526" s="90"/>
      <c r="FR526" s="90"/>
      <c r="FS526" s="90"/>
      <c r="FT526" s="90"/>
      <c r="FU526" s="90"/>
      <c r="FV526" s="90"/>
      <c r="FW526" s="90"/>
      <c r="FX526" s="90"/>
      <c r="FY526" s="90"/>
      <c r="FZ526" s="90"/>
      <c r="GA526" s="90"/>
      <c r="GB526" s="90"/>
      <c r="GC526" s="90"/>
      <c r="GD526" s="90"/>
      <c r="GE526" s="90"/>
      <c r="GF526" s="90"/>
      <c r="GG526" s="90"/>
      <c r="GH526" s="90"/>
      <c r="GI526" s="90"/>
      <c r="GJ526" s="90"/>
      <c r="GK526" s="90"/>
      <c r="GL526" s="90"/>
      <c r="GM526" s="90"/>
      <c r="GN526" s="90"/>
      <c r="GO526" s="90"/>
      <c r="GP526" s="90"/>
      <c r="GQ526" s="90"/>
      <c r="GR526" s="90"/>
      <c r="GS526" s="90"/>
      <c r="GT526" s="90"/>
      <c r="GU526" s="90"/>
      <c r="GV526" s="90"/>
      <c r="GW526" s="90"/>
      <c r="GX526" s="90"/>
      <c r="GY526" s="90"/>
      <c r="GZ526" s="90"/>
      <c r="HA526" s="90"/>
      <c r="HB526" s="90"/>
      <c r="HC526" s="90"/>
      <c r="HD526" s="90"/>
      <c r="HE526" s="90"/>
      <c r="HF526" s="90"/>
      <c r="HG526" s="90"/>
      <c r="HH526" s="90"/>
      <c r="HI526" s="90"/>
      <c r="HJ526" s="90"/>
      <c r="HK526" s="90"/>
      <c r="HL526" s="90"/>
      <c r="HM526" s="90"/>
      <c r="HN526" s="90"/>
      <c r="HO526" s="90"/>
      <c r="HP526" s="90"/>
      <c r="HQ526" s="90"/>
      <c r="HR526" s="90"/>
      <c r="HS526" s="90"/>
      <c r="HT526" s="90"/>
      <c r="HU526" s="90"/>
      <c r="HV526" s="90"/>
      <c r="HW526" s="90"/>
      <c r="HX526" s="90"/>
      <c r="HY526" s="90"/>
      <c r="HZ526" s="90"/>
      <c r="IA526" s="90"/>
      <c r="IB526" s="90"/>
      <c r="IC526" s="90"/>
      <c r="ID526" s="90"/>
      <c r="IE526" s="90"/>
      <c r="IF526" s="90"/>
      <c r="IG526" s="90"/>
      <c r="IH526" s="90"/>
      <c r="II526" s="90"/>
      <c r="IJ526" s="90"/>
      <c r="IK526" s="90"/>
      <c r="IL526" s="90"/>
      <c r="IM526" s="90"/>
      <c r="IN526" s="90"/>
      <c r="IO526" s="90"/>
      <c r="IP526" s="90"/>
      <c r="IQ526" s="90"/>
      <c r="IR526" s="90"/>
      <c r="IS526" s="90"/>
      <c r="IT526" s="90"/>
      <c r="IU526" s="90"/>
      <c r="IV526" s="90"/>
      <c r="IW526" s="90"/>
    </row>
    <row r="527" spans="4:257" s="3" customFormat="1" x14ac:dyDescent="0.25">
      <c r="D527" s="2"/>
      <c r="AG527" s="90"/>
      <c r="AH527" s="90"/>
      <c r="AI527" s="90"/>
      <c r="AJ527" s="90"/>
      <c r="AK527" s="90"/>
      <c r="AL527" s="90"/>
      <c r="AM527" s="90"/>
      <c r="AN527" s="90"/>
      <c r="AO527" s="90"/>
      <c r="AP527" s="90"/>
      <c r="AQ527" s="90"/>
      <c r="AR527" s="90"/>
      <c r="AS527" s="90"/>
      <c r="AT527" s="90"/>
      <c r="AU527" s="90"/>
      <c r="AV527" s="90"/>
      <c r="AW527" s="90"/>
      <c r="AX527" s="90"/>
      <c r="AY527" s="90"/>
      <c r="AZ527" s="90"/>
      <c r="BA527" s="90"/>
      <c r="BB527" s="90"/>
      <c r="BC527" s="90"/>
      <c r="BD527" s="90"/>
      <c r="BE527" s="90"/>
      <c r="BF527" s="90"/>
      <c r="BG527" s="90"/>
      <c r="BH527" s="90"/>
      <c r="BI527" s="90"/>
      <c r="BJ527" s="90"/>
      <c r="BK527" s="90"/>
      <c r="BL527" s="90"/>
      <c r="BM527" s="90"/>
      <c r="BN527" s="90"/>
      <c r="BO527" s="90"/>
      <c r="BP527" s="90"/>
      <c r="BQ527" s="90"/>
      <c r="BR527" s="90"/>
      <c r="BS527" s="90"/>
      <c r="BT527" s="90"/>
      <c r="BU527" s="90"/>
      <c r="BV527" s="90"/>
      <c r="BW527" s="90"/>
      <c r="BX527" s="90"/>
      <c r="BY527" s="90"/>
      <c r="BZ527" s="90"/>
      <c r="CA527" s="90"/>
      <c r="CB527" s="90"/>
      <c r="CC527" s="90"/>
      <c r="CD527" s="90"/>
      <c r="CE527" s="90"/>
      <c r="CF527" s="90"/>
      <c r="CG527" s="90"/>
      <c r="CH527" s="90"/>
      <c r="CI527" s="90"/>
      <c r="CJ527" s="90"/>
      <c r="CK527" s="90"/>
      <c r="CL527" s="90"/>
      <c r="CM527" s="90"/>
      <c r="CN527" s="90"/>
      <c r="CO527" s="90"/>
      <c r="CP527" s="90"/>
      <c r="CQ527" s="90"/>
      <c r="CR527" s="90"/>
      <c r="CS527" s="90"/>
      <c r="CT527" s="90"/>
      <c r="CU527" s="90"/>
      <c r="CV527" s="90"/>
      <c r="CW527" s="90"/>
      <c r="CX527" s="90"/>
      <c r="CY527" s="90"/>
      <c r="CZ527" s="90"/>
      <c r="DA527" s="90"/>
      <c r="DB527" s="90"/>
      <c r="DC527" s="90"/>
      <c r="DD527" s="90"/>
      <c r="DE527" s="90"/>
      <c r="DF527" s="90"/>
      <c r="DG527" s="90"/>
      <c r="DH527" s="90"/>
      <c r="DI527" s="90"/>
      <c r="DJ527" s="90"/>
      <c r="DK527" s="90"/>
      <c r="DL527" s="90"/>
      <c r="DM527" s="90"/>
      <c r="DN527" s="90"/>
      <c r="DO527" s="90"/>
      <c r="DP527" s="90"/>
      <c r="DQ527" s="90"/>
      <c r="DR527" s="90"/>
      <c r="DS527" s="90"/>
      <c r="DT527" s="90"/>
      <c r="DU527" s="90"/>
      <c r="DV527" s="90"/>
      <c r="DW527" s="90"/>
      <c r="DX527" s="90"/>
      <c r="DY527" s="90"/>
      <c r="DZ527" s="90"/>
      <c r="EA527" s="90"/>
      <c r="EB527" s="90"/>
      <c r="EC527" s="90"/>
      <c r="ED527" s="90"/>
      <c r="EE527" s="90"/>
      <c r="EF527" s="90"/>
      <c r="EG527" s="90"/>
      <c r="EH527" s="90"/>
      <c r="EI527" s="90"/>
      <c r="EJ527" s="90"/>
      <c r="EK527" s="90"/>
      <c r="EL527" s="90"/>
      <c r="EM527" s="90"/>
      <c r="EN527" s="90"/>
      <c r="EO527" s="90"/>
      <c r="EP527" s="90"/>
      <c r="EQ527" s="90"/>
      <c r="ER527" s="90"/>
      <c r="ES527" s="90"/>
      <c r="ET527" s="90"/>
      <c r="EU527" s="90"/>
      <c r="EV527" s="90"/>
      <c r="EW527" s="90"/>
      <c r="EX527" s="90"/>
      <c r="EY527" s="90"/>
      <c r="EZ527" s="90"/>
      <c r="FA527" s="90"/>
      <c r="FB527" s="90"/>
      <c r="FC527" s="90"/>
      <c r="FD527" s="90"/>
      <c r="FE527" s="90"/>
      <c r="FF527" s="90"/>
      <c r="FG527" s="90"/>
      <c r="FH527" s="90"/>
      <c r="FI527" s="90"/>
      <c r="FJ527" s="90"/>
      <c r="FK527" s="90"/>
      <c r="FL527" s="90"/>
      <c r="FM527" s="90"/>
      <c r="FN527" s="90"/>
      <c r="FO527" s="90"/>
      <c r="FP527" s="90"/>
      <c r="FQ527" s="90"/>
      <c r="FR527" s="90"/>
      <c r="FS527" s="90"/>
      <c r="FT527" s="90"/>
      <c r="FU527" s="90"/>
      <c r="FV527" s="90"/>
      <c r="FW527" s="90"/>
      <c r="FX527" s="90"/>
      <c r="FY527" s="90"/>
      <c r="FZ527" s="90"/>
      <c r="GA527" s="90"/>
      <c r="GB527" s="90"/>
      <c r="GC527" s="90"/>
      <c r="GD527" s="90"/>
      <c r="GE527" s="90"/>
      <c r="GF527" s="90"/>
      <c r="GG527" s="90"/>
      <c r="GH527" s="90"/>
      <c r="GI527" s="90"/>
      <c r="GJ527" s="90"/>
      <c r="GK527" s="90"/>
      <c r="GL527" s="90"/>
      <c r="GM527" s="90"/>
      <c r="GN527" s="90"/>
      <c r="GO527" s="90"/>
      <c r="GP527" s="90"/>
      <c r="GQ527" s="90"/>
      <c r="GR527" s="90"/>
      <c r="GS527" s="90"/>
      <c r="GT527" s="90"/>
      <c r="GU527" s="90"/>
      <c r="GV527" s="90"/>
      <c r="GW527" s="90"/>
      <c r="GX527" s="90"/>
      <c r="GY527" s="90"/>
      <c r="GZ527" s="90"/>
      <c r="HA527" s="90"/>
      <c r="HB527" s="90"/>
      <c r="HC527" s="90"/>
      <c r="HD527" s="90"/>
      <c r="HE527" s="90"/>
      <c r="HF527" s="90"/>
      <c r="HG527" s="90"/>
      <c r="HH527" s="90"/>
      <c r="HI527" s="90"/>
      <c r="HJ527" s="90"/>
      <c r="HK527" s="90"/>
      <c r="HL527" s="90"/>
      <c r="HM527" s="90"/>
      <c r="HN527" s="90"/>
      <c r="HO527" s="90"/>
      <c r="HP527" s="90"/>
      <c r="HQ527" s="90"/>
      <c r="HR527" s="90"/>
      <c r="HS527" s="90"/>
      <c r="HT527" s="90"/>
      <c r="HU527" s="90"/>
      <c r="HV527" s="90"/>
      <c r="HW527" s="90"/>
      <c r="HX527" s="90"/>
      <c r="HY527" s="90"/>
      <c r="HZ527" s="90"/>
      <c r="IA527" s="90"/>
      <c r="IB527" s="90"/>
      <c r="IC527" s="90"/>
      <c r="ID527" s="90"/>
      <c r="IE527" s="90"/>
      <c r="IF527" s="90"/>
      <c r="IG527" s="90"/>
      <c r="IH527" s="90"/>
      <c r="II527" s="90"/>
      <c r="IJ527" s="90"/>
      <c r="IK527" s="90"/>
      <c r="IL527" s="90"/>
      <c r="IM527" s="90"/>
      <c r="IN527" s="90"/>
      <c r="IO527" s="90"/>
      <c r="IP527" s="90"/>
      <c r="IQ527" s="90"/>
      <c r="IR527" s="90"/>
      <c r="IS527" s="90"/>
      <c r="IT527" s="90"/>
      <c r="IU527" s="90"/>
      <c r="IV527" s="90"/>
      <c r="IW527" s="90"/>
    </row>
    <row r="528" spans="4:257" s="3" customFormat="1" x14ac:dyDescent="0.25">
      <c r="D528" s="2"/>
      <c r="AG528" s="90"/>
      <c r="AH528" s="90"/>
      <c r="AI528" s="90"/>
      <c r="AJ528" s="90"/>
      <c r="AK528" s="90"/>
      <c r="AL528" s="90"/>
      <c r="AM528" s="90"/>
      <c r="AN528" s="90"/>
      <c r="AO528" s="90"/>
      <c r="AP528" s="90"/>
      <c r="AQ528" s="90"/>
      <c r="AR528" s="90"/>
      <c r="AS528" s="90"/>
      <c r="AT528" s="90"/>
      <c r="AU528" s="90"/>
      <c r="AV528" s="90"/>
      <c r="AW528" s="90"/>
      <c r="AX528" s="90"/>
      <c r="AY528" s="90"/>
      <c r="AZ528" s="90"/>
      <c r="BA528" s="90"/>
      <c r="BB528" s="90"/>
      <c r="BC528" s="90"/>
      <c r="BD528" s="90"/>
      <c r="BE528" s="90"/>
      <c r="BF528" s="90"/>
      <c r="BG528" s="90"/>
      <c r="BH528" s="90"/>
      <c r="BI528" s="90"/>
      <c r="BJ528" s="90"/>
      <c r="BK528" s="90"/>
      <c r="BL528" s="90"/>
      <c r="BM528" s="90"/>
      <c r="BN528" s="90"/>
      <c r="BO528" s="90"/>
      <c r="BP528" s="90"/>
      <c r="BQ528" s="90"/>
      <c r="BR528" s="90"/>
      <c r="BS528" s="90"/>
      <c r="BT528" s="90"/>
      <c r="BU528" s="90"/>
      <c r="BV528" s="90"/>
      <c r="BW528" s="90"/>
      <c r="BX528" s="90"/>
      <c r="BY528" s="90"/>
      <c r="BZ528" s="90"/>
      <c r="CA528" s="90"/>
      <c r="CB528" s="90"/>
      <c r="CC528" s="90"/>
      <c r="CD528" s="90"/>
      <c r="CE528" s="90"/>
      <c r="CF528" s="90"/>
      <c r="CG528" s="90"/>
      <c r="CH528" s="90"/>
      <c r="CI528" s="90"/>
      <c r="CJ528" s="90"/>
      <c r="CK528" s="90"/>
      <c r="CL528" s="90"/>
      <c r="CM528" s="90"/>
      <c r="CN528" s="90"/>
      <c r="CO528" s="90"/>
      <c r="CP528" s="90"/>
      <c r="CQ528" s="90"/>
      <c r="CR528" s="90"/>
      <c r="CS528" s="90"/>
      <c r="CT528" s="90"/>
      <c r="CU528" s="90"/>
      <c r="CV528" s="90"/>
      <c r="CW528" s="90"/>
      <c r="CX528" s="90"/>
      <c r="CY528" s="90"/>
      <c r="CZ528" s="90"/>
      <c r="DA528" s="90"/>
      <c r="DB528" s="90"/>
      <c r="DC528" s="90"/>
      <c r="DD528" s="90"/>
      <c r="DE528" s="90"/>
      <c r="DF528" s="90"/>
      <c r="DG528" s="90"/>
      <c r="DH528" s="90"/>
      <c r="DI528" s="90"/>
      <c r="DJ528" s="90"/>
      <c r="DK528" s="90"/>
      <c r="DL528" s="90"/>
      <c r="DM528" s="90"/>
      <c r="DN528" s="90"/>
      <c r="DO528" s="90"/>
      <c r="DP528" s="90"/>
      <c r="DQ528" s="90"/>
      <c r="DR528" s="90"/>
      <c r="DS528" s="90"/>
      <c r="DT528" s="90"/>
      <c r="DU528" s="90"/>
      <c r="DV528" s="90"/>
      <c r="DW528" s="90"/>
      <c r="DX528" s="90"/>
      <c r="DY528" s="90"/>
      <c r="DZ528" s="90"/>
      <c r="EA528" s="90"/>
      <c r="EB528" s="90"/>
      <c r="EC528" s="90"/>
      <c r="ED528" s="90"/>
      <c r="EE528" s="90"/>
      <c r="EF528" s="90"/>
      <c r="EG528" s="90"/>
      <c r="EH528" s="90"/>
      <c r="EI528" s="90"/>
      <c r="EJ528" s="90"/>
      <c r="EK528" s="90"/>
      <c r="EL528" s="90"/>
      <c r="EM528" s="90"/>
      <c r="EN528" s="90"/>
      <c r="EO528" s="90"/>
      <c r="EP528" s="90"/>
      <c r="EQ528" s="90"/>
      <c r="ER528" s="90"/>
      <c r="ES528" s="90"/>
      <c r="ET528" s="90"/>
      <c r="EU528" s="90"/>
      <c r="EV528" s="90"/>
      <c r="EW528" s="90"/>
      <c r="EX528" s="90"/>
      <c r="EY528" s="90"/>
      <c r="EZ528" s="90"/>
      <c r="FA528" s="90"/>
      <c r="FB528" s="90"/>
      <c r="FC528" s="90"/>
      <c r="FD528" s="90"/>
      <c r="FE528" s="90"/>
      <c r="FF528" s="90"/>
      <c r="FG528" s="90"/>
      <c r="FH528" s="90"/>
      <c r="FI528" s="90"/>
      <c r="FJ528" s="90"/>
      <c r="FK528" s="90"/>
      <c r="FL528" s="90"/>
      <c r="FM528" s="90"/>
      <c r="FN528" s="90"/>
      <c r="FO528" s="90"/>
      <c r="FP528" s="90"/>
      <c r="FQ528" s="90"/>
      <c r="FR528" s="90"/>
      <c r="FS528" s="90"/>
      <c r="FT528" s="90"/>
      <c r="FU528" s="90"/>
      <c r="FV528" s="90"/>
      <c r="FW528" s="90"/>
      <c r="FX528" s="90"/>
      <c r="FY528" s="90"/>
      <c r="FZ528" s="90"/>
      <c r="GA528" s="90"/>
      <c r="GB528" s="90"/>
      <c r="GC528" s="90"/>
      <c r="GD528" s="90"/>
      <c r="GE528" s="90"/>
      <c r="GF528" s="90"/>
      <c r="GG528" s="90"/>
      <c r="GH528" s="90"/>
      <c r="GI528" s="90"/>
      <c r="GJ528" s="90"/>
      <c r="GK528" s="90"/>
      <c r="GL528" s="90"/>
      <c r="GM528" s="90"/>
      <c r="GN528" s="90"/>
      <c r="GO528" s="90"/>
      <c r="GP528" s="90"/>
      <c r="GQ528" s="90"/>
      <c r="GR528" s="90"/>
      <c r="GS528" s="90"/>
      <c r="GT528" s="90"/>
      <c r="GU528" s="90"/>
      <c r="GV528" s="90"/>
      <c r="GW528" s="90"/>
      <c r="GX528" s="90"/>
      <c r="GY528" s="90"/>
      <c r="GZ528" s="90"/>
      <c r="HA528" s="90"/>
      <c r="HB528" s="90"/>
      <c r="HC528" s="90"/>
      <c r="HD528" s="90"/>
      <c r="HE528" s="90"/>
      <c r="HF528" s="90"/>
      <c r="HG528" s="90"/>
      <c r="HH528" s="90"/>
      <c r="HI528" s="90"/>
      <c r="HJ528" s="90"/>
      <c r="HK528" s="90"/>
      <c r="HL528" s="90"/>
      <c r="HM528" s="90"/>
      <c r="HN528" s="90"/>
      <c r="HO528" s="90"/>
      <c r="HP528" s="90"/>
      <c r="HQ528" s="90"/>
      <c r="HR528" s="90"/>
      <c r="HS528" s="90"/>
      <c r="HT528" s="90"/>
      <c r="HU528" s="90"/>
      <c r="HV528" s="90"/>
      <c r="HW528" s="90"/>
      <c r="HX528" s="90"/>
      <c r="HY528" s="90"/>
      <c r="HZ528" s="90"/>
      <c r="IA528" s="90"/>
      <c r="IB528" s="90"/>
      <c r="IC528" s="90"/>
      <c r="ID528" s="90"/>
      <c r="IE528" s="90"/>
      <c r="IF528" s="90"/>
      <c r="IG528" s="90"/>
      <c r="IH528" s="90"/>
      <c r="II528" s="90"/>
      <c r="IJ528" s="90"/>
      <c r="IK528" s="90"/>
      <c r="IL528" s="90"/>
      <c r="IM528" s="90"/>
      <c r="IN528" s="90"/>
      <c r="IO528" s="90"/>
      <c r="IP528" s="90"/>
      <c r="IQ528" s="90"/>
      <c r="IR528" s="90"/>
      <c r="IS528" s="90"/>
      <c r="IT528" s="90"/>
      <c r="IU528" s="90"/>
      <c r="IV528" s="90"/>
      <c r="IW528" s="90"/>
    </row>
    <row r="529" spans="4:257" s="3" customFormat="1" x14ac:dyDescent="0.25">
      <c r="D529" s="2"/>
      <c r="AG529" s="90"/>
      <c r="AH529" s="90"/>
      <c r="AI529" s="90"/>
      <c r="AJ529" s="90"/>
      <c r="AK529" s="90"/>
      <c r="AL529" s="90"/>
      <c r="AM529" s="90"/>
      <c r="AN529" s="90"/>
      <c r="AO529" s="90"/>
      <c r="AP529" s="90"/>
      <c r="AQ529" s="90"/>
      <c r="AR529" s="90"/>
      <c r="AS529" s="90"/>
      <c r="AT529" s="90"/>
      <c r="AU529" s="90"/>
      <c r="AV529" s="90"/>
      <c r="AW529" s="90"/>
      <c r="AX529" s="90"/>
      <c r="AY529" s="90"/>
      <c r="AZ529" s="90"/>
      <c r="BA529" s="90"/>
      <c r="BB529" s="90"/>
      <c r="BC529" s="90"/>
      <c r="BD529" s="90"/>
      <c r="BE529" s="90"/>
      <c r="BF529" s="90"/>
      <c r="BG529" s="90"/>
      <c r="BH529" s="90"/>
      <c r="BI529" s="90"/>
      <c r="BJ529" s="90"/>
      <c r="BK529" s="90"/>
      <c r="BL529" s="90"/>
      <c r="BM529" s="90"/>
      <c r="BN529" s="90"/>
      <c r="BO529" s="90"/>
      <c r="BP529" s="90"/>
      <c r="BQ529" s="90"/>
      <c r="BR529" s="90"/>
      <c r="BS529" s="90"/>
      <c r="BT529" s="90"/>
      <c r="BU529" s="90"/>
      <c r="BV529" s="90"/>
      <c r="BW529" s="90"/>
      <c r="BX529" s="90"/>
      <c r="BY529" s="90"/>
      <c r="BZ529" s="90"/>
      <c r="CA529" s="90"/>
      <c r="CB529" s="90"/>
      <c r="CC529" s="90"/>
      <c r="CD529" s="90"/>
      <c r="CE529" s="90"/>
      <c r="CF529" s="90"/>
      <c r="CG529" s="90"/>
      <c r="CH529" s="90"/>
      <c r="CI529" s="90"/>
      <c r="CJ529" s="90"/>
      <c r="CK529" s="90"/>
      <c r="CL529" s="90"/>
      <c r="CM529" s="90"/>
      <c r="CN529" s="90"/>
      <c r="CO529" s="90"/>
      <c r="CP529" s="90"/>
      <c r="CQ529" s="90"/>
      <c r="CR529" s="90"/>
      <c r="CS529" s="90"/>
      <c r="CT529" s="90"/>
      <c r="CU529" s="90"/>
      <c r="CV529" s="90"/>
      <c r="CW529" s="90"/>
      <c r="CX529" s="90"/>
      <c r="CY529" s="90"/>
      <c r="CZ529" s="90"/>
      <c r="DA529" s="90"/>
      <c r="DB529" s="90"/>
      <c r="DC529" s="90"/>
      <c r="DD529" s="90"/>
      <c r="DE529" s="90"/>
      <c r="DF529" s="90"/>
      <c r="DG529" s="90"/>
      <c r="DH529" s="90"/>
      <c r="DI529" s="90"/>
      <c r="DJ529" s="90"/>
      <c r="DK529" s="90"/>
      <c r="DL529" s="90"/>
      <c r="DM529" s="90"/>
      <c r="DN529" s="90"/>
      <c r="DO529" s="90"/>
      <c r="DP529" s="90"/>
      <c r="DQ529" s="90"/>
      <c r="DR529" s="90"/>
      <c r="DS529" s="90"/>
      <c r="DT529" s="90"/>
      <c r="DU529" s="90"/>
      <c r="DV529" s="90"/>
      <c r="DW529" s="90"/>
      <c r="DX529" s="90"/>
      <c r="DY529" s="90"/>
      <c r="DZ529" s="90"/>
      <c r="EA529" s="90"/>
      <c r="EB529" s="90"/>
      <c r="EC529" s="90"/>
      <c r="ED529" s="90"/>
      <c r="EE529" s="90"/>
      <c r="EF529" s="90"/>
      <c r="EG529" s="90"/>
      <c r="EH529" s="90"/>
      <c r="EI529" s="90"/>
      <c r="EJ529" s="90"/>
      <c r="EK529" s="90"/>
      <c r="EL529" s="90"/>
      <c r="EM529" s="90"/>
      <c r="EN529" s="90"/>
      <c r="EO529" s="90"/>
      <c r="EP529" s="90"/>
      <c r="EQ529" s="90"/>
      <c r="ER529" s="90"/>
      <c r="ES529" s="90"/>
      <c r="ET529" s="90"/>
      <c r="EU529" s="90"/>
      <c r="EV529" s="90"/>
      <c r="EW529" s="90"/>
      <c r="EX529" s="90"/>
      <c r="EY529" s="90"/>
      <c r="EZ529" s="90"/>
      <c r="FA529" s="90"/>
      <c r="FB529" s="90"/>
      <c r="FC529" s="90"/>
      <c r="FD529" s="90"/>
      <c r="FE529" s="90"/>
      <c r="FF529" s="90"/>
      <c r="FG529" s="90"/>
      <c r="FH529" s="90"/>
      <c r="FI529" s="90"/>
      <c r="FJ529" s="90"/>
      <c r="FK529" s="90"/>
      <c r="FL529" s="90"/>
      <c r="FM529" s="90"/>
      <c r="FN529" s="90"/>
      <c r="FO529" s="90"/>
      <c r="FP529" s="90"/>
      <c r="FQ529" s="90"/>
      <c r="FR529" s="90"/>
      <c r="FS529" s="90"/>
      <c r="FT529" s="90"/>
      <c r="FU529" s="90"/>
      <c r="FV529" s="90"/>
      <c r="FW529" s="90"/>
      <c r="FX529" s="90"/>
      <c r="FY529" s="90"/>
      <c r="FZ529" s="90"/>
      <c r="GA529" s="90"/>
      <c r="GB529" s="90"/>
      <c r="GC529" s="90"/>
      <c r="GD529" s="90"/>
      <c r="GE529" s="90"/>
      <c r="GF529" s="90"/>
      <c r="GG529" s="90"/>
      <c r="GH529" s="90"/>
      <c r="GI529" s="90"/>
      <c r="GJ529" s="90"/>
      <c r="GK529" s="90"/>
      <c r="GL529" s="90"/>
      <c r="GM529" s="90"/>
      <c r="GN529" s="90"/>
      <c r="GO529" s="90"/>
      <c r="GP529" s="90"/>
      <c r="GQ529" s="90"/>
      <c r="GR529" s="90"/>
      <c r="GS529" s="90"/>
      <c r="GT529" s="90"/>
      <c r="GU529" s="90"/>
      <c r="GV529" s="90"/>
      <c r="GW529" s="90"/>
      <c r="GX529" s="90"/>
      <c r="GY529" s="90"/>
      <c r="GZ529" s="90"/>
      <c r="HA529" s="90"/>
      <c r="HB529" s="90"/>
      <c r="HC529" s="90"/>
      <c r="HD529" s="90"/>
      <c r="HE529" s="90"/>
      <c r="HF529" s="90"/>
      <c r="HG529" s="90"/>
      <c r="HH529" s="90"/>
      <c r="HI529" s="90"/>
      <c r="HJ529" s="90"/>
      <c r="HK529" s="90"/>
      <c r="HL529" s="90"/>
      <c r="HM529" s="90"/>
      <c r="HN529" s="90"/>
      <c r="HO529" s="90"/>
      <c r="HP529" s="90"/>
      <c r="HQ529" s="90"/>
      <c r="HR529" s="90"/>
      <c r="HS529" s="90"/>
      <c r="HT529" s="90"/>
      <c r="HU529" s="90"/>
      <c r="HV529" s="90"/>
      <c r="HW529" s="90"/>
      <c r="HX529" s="90"/>
      <c r="HY529" s="90"/>
      <c r="HZ529" s="90"/>
      <c r="IA529" s="90"/>
      <c r="IB529" s="90"/>
      <c r="IC529" s="90"/>
      <c r="ID529" s="90"/>
      <c r="IE529" s="90"/>
      <c r="IF529" s="90"/>
      <c r="IG529" s="90"/>
      <c r="IH529" s="90"/>
      <c r="II529" s="90"/>
      <c r="IJ529" s="90"/>
      <c r="IK529" s="90"/>
      <c r="IL529" s="90"/>
      <c r="IM529" s="90"/>
      <c r="IN529" s="90"/>
      <c r="IO529" s="90"/>
      <c r="IP529" s="90"/>
      <c r="IQ529" s="90"/>
      <c r="IR529" s="90"/>
      <c r="IS529" s="90"/>
      <c r="IT529" s="90"/>
      <c r="IU529" s="90"/>
      <c r="IV529" s="90"/>
      <c r="IW529" s="90"/>
    </row>
    <row r="530" spans="4:257" s="3" customFormat="1" x14ac:dyDescent="0.25">
      <c r="D530" s="2"/>
      <c r="AG530" s="90"/>
      <c r="AH530" s="90"/>
      <c r="AI530" s="90"/>
      <c r="AJ530" s="90"/>
      <c r="AK530" s="90"/>
      <c r="AL530" s="90"/>
      <c r="AM530" s="90"/>
      <c r="AN530" s="90"/>
      <c r="AO530" s="90"/>
      <c r="AP530" s="90"/>
      <c r="AQ530" s="90"/>
      <c r="AR530" s="90"/>
      <c r="AS530" s="90"/>
      <c r="AT530" s="90"/>
      <c r="AU530" s="90"/>
      <c r="AV530" s="90"/>
      <c r="AW530" s="90"/>
      <c r="AX530" s="90"/>
      <c r="AY530" s="90"/>
      <c r="AZ530" s="90"/>
      <c r="BA530" s="90"/>
      <c r="BB530" s="90"/>
      <c r="BC530" s="90"/>
      <c r="BD530" s="90"/>
      <c r="BE530" s="90"/>
      <c r="BF530" s="90"/>
      <c r="BG530" s="90"/>
      <c r="BH530" s="90"/>
      <c r="BI530" s="90"/>
      <c r="BJ530" s="90"/>
      <c r="BK530" s="90"/>
      <c r="BL530" s="90"/>
      <c r="BM530" s="90"/>
      <c r="BN530" s="90"/>
      <c r="BO530" s="90"/>
      <c r="BP530" s="90"/>
      <c r="BQ530" s="90"/>
      <c r="BR530" s="90"/>
      <c r="BS530" s="90"/>
      <c r="BT530" s="90"/>
      <c r="BU530" s="90"/>
      <c r="BV530" s="90"/>
      <c r="BW530" s="90"/>
      <c r="BX530" s="90"/>
      <c r="BY530" s="90"/>
      <c r="BZ530" s="90"/>
      <c r="CA530" s="90"/>
      <c r="CB530" s="90"/>
      <c r="CC530" s="90"/>
      <c r="CD530" s="90"/>
      <c r="CE530" s="90"/>
      <c r="CF530" s="90"/>
      <c r="CG530" s="90"/>
      <c r="CH530" s="90"/>
      <c r="CI530" s="90"/>
      <c r="CJ530" s="90"/>
      <c r="CK530" s="90"/>
      <c r="CL530" s="90"/>
      <c r="CM530" s="90"/>
      <c r="CN530" s="90"/>
      <c r="CO530" s="90"/>
      <c r="CP530" s="90"/>
      <c r="CQ530" s="90"/>
      <c r="CR530" s="90"/>
      <c r="CS530" s="90"/>
      <c r="CT530" s="90"/>
      <c r="CU530" s="90"/>
      <c r="CV530" s="90"/>
      <c r="CW530" s="90"/>
      <c r="CX530" s="90"/>
      <c r="CY530" s="90"/>
      <c r="CZ530" s="90"/>
      <c r="DA530" s="90"/>
      <c r="DB530" s="90"/>
      <c r="DC530" s="90"/>
      <c r="DD530" s="90"/>
      <c r="DE530" s="90"/>
      <c r="DF530" s="90"/>
      <c r="DG530" s="90"/>
      <c r="DH530" s="90"/>
      <c r="DI530" s="90"/>
      <c r="DJ530" s="90"/>
      <c r="DK530" s="90"/>
      <c r="DL530" s="90"/>
      <c r="DM530" s="90"/>
      <c r="DN530" s="90"/>
      <c r="DO530" s="90"/>
      <c r="DP530" s="90"/>
      <c r="DQ530" s="90"/>
      <c r="DR530" s="90"/>
      <c r="DS530" s="90"/>
      <c r="DT530" s="90"/>
      <c r="DU530" s="90"/>
      <c r="DV530" s="90"/>
      <c r="DW530" s="90"/>
      <c r="DX530" s="90"/>
      <c r="DY530" s="90"/>
      <c r="DZ530" s="90"/>
      <c r="EA530" s="90"/>
      <c r="EB530" s="90"/>
      <c r="EC530" s="90"/>
      <c r="ED530" s="90"/>
      <c r="EE530" s="90"/>
      <c r="EF530" s="90"/>
      <c r="EG530" s="90"/>
      <c r="EH530" s="90"/>
      <c r="EI530" s="90"/>
      <c r="EJ530" s="90"/>
      <c r="EK530" s="90"/>
      <c r="EL530" s="90"/>
      <c r="EM530" s="90"/>
      <c r="EN530" s="90"/>
      <c r="EO530" s="90"/>
      <c r="EP530" s="90"/>
      <c r="EQ530" s="90"/>
      <c r="ER530" s="90"/>
      <c r="ES530" s="90"/>
      <c r="ET530" s="90"/>
      <c r="EU530" s="90"/>
      <c r="EV530" s="90"/>
      <c r="EW530" s="90"/>
      <c r="EX530" s="90"/>
      <c r="EY530" s="90"/>
      <c r="EZ530" s="90"/>
      <c r="FA530" s="90"/>
      <c r="FB530" s="90"/>
      <c r="FC530" s="90"/>
      <c r="FD530" s="90"/>
      <c r="FE530" s="90"/>
      <c r="FF530" s="90"/>
      <c r="FG530" s="90"/>
      <c r="FH530" s="90"/>
      <c r="FI530" s="90"/>
      <c r="FJ530" s="90"/>
      <c r="FK530" s="90"/>
      <c r="FL530" s="90"/>
      <c r="FM530" s="90"/>
      <c r="FN530" s="90"/>
      <c r="FO530" s="90"/>
      <c r="FP530" s="90"/>
      <c r="FQ530" s="90"/>
      <c r="FR530" s="90"/>
      <c r="FS530" s="90"/>
      <c r="FT530" s="90"/>
      <c r="FU530" s="90"/>
      <c r="FV530" s="90"/>
      <c r="FW530" s="90"/>
      <c r="FX530" s="90"/>
      <c r="FY530" s="90"/>
      <c r="FZ530" s="90"/>
      <c r="GA530" s="90"/>
      <c r="GB530" s="90"/>
      <c r="GC530" s="90"/>
      <c r="GD530" s="90"/>
      <c r="GE530" s="90"/>
      <c r="GF530" s="90"/>
      <c r="GG530" s="90"/>
      <c r="GH530" s="90"/>
      <c r="GI530" s="90"/>
      <c r="GJ530" s="90"/>
      <c r="GK530" s="90"/>
      <c r="GL530" s="90"/>
      <c r="GM530" s="90"/>
      <c r="GN530" s="90"/>
      <c r="GO530" s="90"/>
      <c r="GP530" s="90"/>
      <c r="GQ530" s="90"/>
      <c r="GR530" s="90"/>
      <c r="GS530" s="90"/>
      <c r="GT530" s="90"/>
      <c r="GU530" s="90"/>
      <c r="GV530" s="90"/>
      <c r="GW530" s="90"/>
      <c r="GX530" s="90"/>
      <c r="GY530" s="90"/>
      <c r="GZ530" s="90"/>
      <c r="HA530" s="90"/>
      <c r="HB530" s="90"/>
      <c r="HC530" s="90"/>
      <c r="HD530" s="90"/>
      <c r="HE530" s="90"/>
      <c r="HF530" s="90"/>
      <c r="HG530" s="90"/>
      <c r="HH530" s="90"/>
      <c r="HI530" s="90"/>
      <c r="HJ530" s="90"/>
      <c r="HK530" s="90"/>
      <c r="HL530" s="90"/>
      <c r="HM530" s="90"/>
      <c r="HN530" s="90"/>
      <c r="HO530" s="90"/>
      <c r="HP530" s="90"/>
      <c r="HQ530" s="90"/>
      <c r="HR530" s="90"/>
      <c r="HS530" s="90"/>
      <c r="HT530" s="90"/>
      <c r="HU530" s="90"/>
      <c r="HV530" s="90"/>
      <c r="HW530" s="90"/>
      <c r="HX530" s="90"/>
      <c r="HY530" s="90"/>
      <c r="HZ530" s="90"/>
      <c r="IA530" s="90"/>
      <c r="IB530" s="90"/>
      <c r="IC530" s="90"/>
      <c r="ID530" s="90"/>
      <c r="IE530" s="90"/>
      <c r="IF530" s="90"/>
      <c r="IG530" s="90"/>
      <c r="IH530" s="90"/>
      <c r="II530" s="90"/>
      <c r="IJ530" s="90"/>
      <c r="IK530" s="90"/>
      <c r="IL530" s="90"/>
      <c r="IM530" s="90"/>
      <c r="IN530" s="90"/>
      <c r="IO530" s="90"/>
      <c r="IP530" s="90"/>
      <c r="IQ530" s="90"/>
      <c r="IR530" s="90"/>
      <c r="IS530" s="90"/>
      <c r="IT530" s="90"/>
      <c r="IU530" s="90"/>
      <c r="IV530" s="90"/>
      <c r="IW530" s="90"/>
    </row>
    <row r="531" spans="4:257" s="3" customFormat="1" x14ac:dyDescent="0.25">
      <c r="D531" s="2"/>
      <c r="AG531" s="90"/>
      <c r="AH531" s="90"/>
      <c r="AI531" s="90"/>
      <c r="AJ531" s="90"/>
      <c r="AK531" s="90"/>
      <c r="AL531" s="90"/>
      <c r="AM531" s="90"/>
      <c r="AN531" s="90"/>
      <c r="AO531" s="90"/>
      <c r="AP531" s="90"/>
      <c r="AQ531" s="90"/>
      <c r="AR531" s="90"/>
      <c r="AS531" s="90"/>
      <c r="AT531" s="90"/>
      <c r="AU531" s="90"/>
      <c r="AV531" s="90"/>
      <c r="AW531" s="90"/>
      <c r="AX531" s="90"/>
      <c r="AY531" s="90"/>
      <c r="AZ531" s="90"/>
      <c r="BA531" s="90"/>
      <c r="BB531" s="90"/>
      <c r="BC531" s="90"/>
      <c r="BD531" s="90"/>
      <c r="BE531" s="90"/>
      <c r="BF531" s="90"/>
      <c r="BG531" s="90"/>
      <c r="BH531" s="90"/>
      <c r="BI531" s="90"/>
      <c r="BJ531" s="90"/>
      <c r="BK531" s="90"/>
      <c r="BL531" s="90"/>
      <c r="BM531" s="90"/>
      <c r="BN531" s="90"/>
      <c r="BO531" s="90"/>
      <c r="BP531" s="90"/>
      <c r="BQ531" s="90"/>
      <c r="BR531" s="90"/>
      <c r="BS531" s="90"/>
      <c r="BT531" s="90"/>
      <c r="BU531" s="90"/>
      <c r="BV531" s="90"/>
      <c r="BW531" s="90"/>
      <c r="BX531" s="90"/>
      <c r="BY531" s="90"/>
      <c r="BZ531" s="90"/>
      <c r="CA531" s="90"/>
      <c r="CB531" s="90"/>
      <c r="CC531" s="90"/>
      <c r="CD531" s="90"/>
      <c r="CE531" s="90"/>
      <c r="CF531" s="90"/>
      <c r="CG531" s="90"/>
      <c r="CH531" s="90"/>
      <c r="CI531" s="90"/>
      <c r="CJ531" s="90"/>
      <c r="CK531" s="90"/>
      <c r="CL531" s="90"/>
      <c r="CM531" s="90"/>
      <c r="CN531" s="90"/>
      <c r="CO531" s="90"/>
      <c r="CP531" s="90"/>
      <c r="CQ531" s="90"/>
      <c r="CR531" s="90"/>
      <c r="CS531" s="90"/>
      <c r="CT531" s="90"/>
      <c r="CU531" s="90"/>
      <c r="CV531" s="90"/>
      <c r="CW531" s="90"/>
      <c r="CX531" s="90"/>
      <c r="CY531" s="90"/>
      <c r="CZ531" s="90"/>
      <c r="DA531" s="90"/>
      <c r="DB531" s="90"/>
      <c r="DC531" s="90"/>
      <c r="DD531" s="90"/>
      <c r="DE531" s="90"/>
      <c r="DF531" s="90"/>
      <c r="DG531" s="90"/>
      <c r="DH531" s="90"/>
      <c r="DI531" s="90"/>
      <c r="DJ531" s="90"/>
      <c r="DK531" s="90"/>
      <c r="DL531" s="90"/>
      <c r="DM531" s="90"/>
      <c r="DN531" s="90"/>
      <c r="DO531" s="90"/>
      <c r="DP531" s="90"/>
      <c r="DQ531" s="90"/>
      <c r="DR531" s="90"/>
      <c r="DS531" s="90"/>
      <c r="DT531" s="90"/>
      <c r="DU531" s="90"/>
      <c r="DV531" s="90"/>
      <c r="DW531" s="90"/>
      <c r="DX531" s="90"/>
      <c r="DY531" s="90"/>
      <c r="DZ531" s="90"/>
      <c r="EA531" s="90"/>
      <c r="EB531" s="90"/>
      <c r="EC531" s="90"/>
      <c r="ED531" s="90"/>
      <c r="EE531" s="90"/>
      <c r="EF531" s="90"/>
      <c r="EG531" s="90"/>
      <c r="EH531" s="90"/>
      <c r="EI531" s="90"/>
      <c r="EJ531" s="90"/>
      <c r="EK531" s="90"/>
      <c r="EL531" s="90"/>
      <c r="EM531" s="90"/>
      <c r="EN531" s="90"/>
      <c r="EO531" s="90"/>
      <c r="EP531" s="90"/>
      <c r="EQ531" s="90"/>
      <c r="ER531" s="90"/>
      <c r="ES531" s="90"/>
      <c r="ET531" s="90"/>
      <c r="EU531" s="90"/>
      <c r="EV531" s="90"/>
      <c r="EW531" s="90"/>
      <c r="EX531" s="90"/>
      <c r="EY531" s="90"/>
      <c r="EZ531" s="90"/>
      <c r="FA531" s="90"/>
      <c r="FB531" s="90"/>
      <c r="FC531" s="90"/>
      <c r="FD531" s="90"/>
      <c r="FE531" s="90"/>
      <c r="FF531" s="90"/>
      <c r="FG531" s="90"/>
      <c r="FH531" s="90"/>
      <c r="FI531" s="90"/>
      <c r="FJ531" s="90"/>
      <c r="FK531" s="90"/>
      <c r="FL531" s="90"/>
      <c r="FM531" s="90"/>
      <c r="FN531" s="90"/>
      <c r="FO531" s="90"/>
      <c r="FP531" s="90"/>
      <c r="FQ531" s="90"/>
      <c r="FR531" s="90"/>
      <c r="FS531" s="90"/>
      <c r="FT531" s="90"/>
      <c r="FU531" s="90"/>
      <c r="FV531" s="90"/>
      <c r="FW531" s="90"/>
      <c r="FX531" s="90"/>
      <c r="FY531" s="90"/>
      <c r="FZ531" s="90"/>
      <c r="GA531" s="90"/>
      <c r="GB531" s="90"/>
      <c r="GC531" s="90"/>
      <c r="GD531" s="90"/>
      <c r="GE531" s="90"/>
      <c r="GF531" s="90"/>
      <c r="GG531" s="90"/>
      <c r="GH531" s="90"/>
      <c r="GI531" s="90"/>
      <c r="GJ531" s="90"/>
      <c r="GK531" s="90"/>
      <c r="GL531" s="90"/>
      <c r="GM531" s="90"/>
      <c r="GN531" s="90"/>
      <c r="GO531" s="90"/>
      <c r="GP531" s="90"/>
      <c r="GQ531" s="90"/>
      <c r="GR531" s="90"/>
      <c r="GS531" s="90"/>
      <c r="GT531" s="90"/>
      <c r="GU531" s="90"/>
      <c r="GV531" s="90"/>
      <c r="GW531" s="90"/>
      <c r="GX531" s="90"/>
      <c r="GY531" s="90"/>
      <c r="GZ531" s="90"/>
      <c r="HA531" s="90"/>
      <c r="HB531" s="90"/>
      <c r="HC531" s="90"/>
      <c r="HD531" s="90"/>
      <c r="HE531" s="90"/>
      <c r="HF531" s="90"/>
      <c r="HG531" s="90"/>
      <c r="HH531" s="90"/>
      <c r="HI531" s="90"/>
      <c r="HJ531" s="90"/>
      <c r="HK531" s="90"/>
      <c r="HL531" s="90"/>
      <c r="HM531" s="90"/>
      <c r="HN531" s="90"/>
      <c r="HO531" s="90"/>
      <c r="HP531" s="90"/>
      <c r="HQ531" s="90"/>
      <c r="HR531" s="90"/>
      <c r="HS531" s="90"/>
      <c r="HT531" s="90"/>
      <c r="HU531" s="90"/>
      <c r="HV531" s="90"/>
      <c r="HW531" s="90"/>
      <c r="HX531" s="90"/>
      <c r="HY531" s="90"/>
      <c r="HZ531" s="90"/>
      <c r="IA531" s="90"/>
      <c r="IB531" s="90"/>
      <c r="IC531" s="90"/>
      <c r="ID531" s="90"/>
      <c r="IE531" s="90"/>
      <c r="IF531" s="90"/>
      <c r="IG531" s="90"/>
      <c r="IH531" s="90"/>
      <c r="II531" s="90"/>
      <c r="IJ531" s="90"/>
      <c r="IK531" s="90"/>
      <c r="IL531" s="90"/>
      <c r="IM531" s="90"/>
      <c r="IN531" s="90"/>
      <c r="IO531" s="90"/>
      <c r="IP531" s="90"/>
      <c r="IQ531" s="90"/>
      <c r="IR531" s="90"/>
      <c r="IS531" s="90"/>
      <c r="IT531" s="90"/>
      <c r="IU531" s="90"/>
      <c r="IV531" s="90"/>
      <c r="IW531" s="90"/>
    </row>
    <row r="532" spans="4:257" s="3" customFormat="1" x14ac:dyDescent="0.25">
      <c r="D532" s="2"/>
      <c r="AG532" s="90"/>
      <c r="AH532" s="90"/>
      <c r="AI532" s="90"/>
      <c r="AJ532" s="90"/>
      <c r="AK532" s="90"/>
      <c r="AL532" s="90"/>
      <c r="AM532" s="90"/>
      <c r="AN532" s="90"/>
      <c r="AO532" s="90"/>
      <c r="AP532" s="90"/>
      <c r="AQ532" s="90"/>
      <c r="AR532" s="90"/>
      <c r="AS532" s="90"/>
      <c r="AT532" s="90"/>
      <c r="AU532" s="90"/>
      <c r="AV532" s="90"/>
      <c r="AW532" s="90"/>
      <c r="AX532" s="90"/>
      <c r="AY532" s="90"/>
      <c r="AZ532" s="90"/>
      <c r="BA532" s="90"/>
      <c r="BB532" s="90"/>
      <c r="BC532" s="90"/>
      <c r="BD532" s="90"/>
      <c r="BE532" s="90"/>
      <c r="BF532" s="90"/>
      <c r="BG532" s="90"/>
      <c r="BH532" s="90"/>
      <c r="BI532" s="90"/>
      <c r="BJ532" s="90"/>
      <c r="BK532" s="90"/>
      <c r="BL532" s="90"/>
      <c r="BM532" s="90"/>
      <c r="BN532" s="90"/>
      <c r="BO532" s="90"/>
      <c r="BP532" s="90"/>
      <c r="BQ532" s="90"/>
      <c r="BR532" s="90"/>
      <c r="BS532" s="90"/>
      <c r="BT532" s="90"/>
      <c r="BU532" s="90"/>
      <c r="BV532" s="90"/>
      <c r="BW532" s="90"/>
      <c r="BX532" s="90"/>
      <c r="BY532" s="90"/>
      <c r="BZ532" s="90"/>
      <c r="CA532" s="90"/>
      <c r="CB532" s="90"/>
      <c r="CC532" s="90"/>
      <c r="CD532" s="90"/>
      <c r="CE532" s="90"/>
      <c r="CF532" s="90"/>
      <c r="CG532" s="90"/>
      <c r="CH532" s="90"/>
      <c r="CI532" s="90"/>
      <c r="CJ532" s="90"/>
      <c r="CK532" s="90"/>
      <c r="CL532" s="90"/>
      <c r="CM532" s="90"/>
      <c r="CN532" s="90"/>
      <c r="CO532" s="90"/>
      <c r="CP532" s="90"/>
      <c r="CQ532" s="90"/>
      <c r="CR532" s="90"/>
      <c r="CS532" s="90"/>
      <c r="CT532" s="90"/>
      <c r="CU532" s="90"/>
      <c r="CV532" s="90"/>
      <c r="CW532" s="90"/>
      <c r="CX532" s="90"/>
      <c r="CY532" s="90"/>
      <c r="CZ532" s="90"/>
      <c r="DA532" s="90"/>
      <c r="DB532" s="90"/>
      <c r="DC532" s="90"/>
      <c r="DD532" s="90"/>
      <c r="DE532" s="90"/>
      <c r="DF532" s="90"/>
      <c r="DG532" s="90"/>
      <c r="DH532" s="90"/>
      <c r="DI532" s="90"/>
      <c r="DJ532" s="90"/>
      <c r="DK532" s="90"/>
      <c r="DL532" s="90"/>
      <c r="DM532" s="90"/>
      <c r="DN532" s="90"/>
      <c r="DO532" s="90"/>
      <c r="DP532" s="90"/>
      <c r="DQ532" s="90"/>
      <c r="DR532" s="90"/>
      <c r="DS532" s="90"/>
      <c r="DT532" s="90"/>
      <c r="DU532" s="90"/>
      <c r="DV532" s="90"/>
      <c r="DW532" s="90"/>
      <c r="DX532" s="90"/>
      <c r="DY532" s="90"/>
      <c r="DZ532" s="90"/>
      <c r="EA532" s="90"/>
      <c r="EB532" s="90"/>
      <c r="EC532" s="90"/>
      <c r="ED532" s="90"/>
      <c r="EE532" s="90"/>
      <c r="EF532" s="90"/>
      <c r="EG532" s="90"/>
      <c r="EH532" s="90"/>
      <c r="EI532" s="90"/>
      <c r="EJ532" s="90"/>
      <c r="EK532" s="90"/>
      <c r="EL532" s="90"/>
      <c r="EM532" s="90"/>
      <c r="EN532" s="90"/>
      <c r="EO532" s="90"/>
      <c r="EP532" s="90"/>
      <c r="EQ532" s="90"/>
      <c r="ER532" s="90"/>
      <c r="ES532" s="90"/>
      <c r="ET532" s="90"/>
      <c r="EU532" s="90"/>
      <c r="EV532" s="90"/>
      <c r="EW532" s="90"/>
      <c r="EX532" s="90"/>
      <c r="EY532" s="90"/>
      <c r="EZ532" s="90"/>
      <c r="FA532" s="90"/>
      <c r="FB532" s="90"/>
      <c r="FC532" s="90"/>
      <c r="FD532" s="90"/>
      <c r="FE532" s="90"/>
      <c r="FF532" s="90"/>
      <c r="FG532" s="90"/>
      <c r="FH532" s="90"/>
      <c r="FI532" s="90"/>
      <c r="FJ532" s="90"/>
      <c r="FK532" s="90"/>
      <c r="FL532" s="90"/>
      <c r="FM532" s="90"/>
      <c r="FN532" s="90"/>
      <c r="FO532" s="90"/>
      <c r="FP532" s="90"/>
      <c r="FQ532" s="90"/>
      <c r="FR532" s="90"/>
      <c r="FS532" s="90"/>
      <c r="FT532" s="90"/>
      <c r="FU532" s="90"/>
      <c r="FV532" s="90"/>
      <c r="FW532" s="90"/>
      <c r="FX532" s="90"/>
      <c r="FY532" s="90"/>
      <c r="FZ532" s="90"/>
      <c r="GA532" s="90"/>
      <c r="GB532" s="90"/>
      <c r="GC532" s="90"/>
      <c r="GD532" s="90"/>
      <c r="GE532" s="90"/>
      <c r="GF532" s="90"/>
      <c r="GG532" s="90"/>
      <c r="GH532" s="90"/>
      <c r="GI532" s="90"/>
      <c r="GJ532" s="90"/>
      <c r="GK532" s="90"/>
      <c r="GL532" s="90"/>
      <c r="GM532" s="90"/>
      <c r="GN532" s="90"/>
      <c r="GO532" s="90"/>
      <c r="GP532" s="90"/>
      <c r="GQ532" s="90"/>
      <c r="GR532" s="90"/>
      <c r="GS532" s="90"/>
      <c r="GT532" s="90"/>
      <c r="GU532" s="90"/>
      <c r="GV532" s="90"/>
      <c r="GW532" s="90"/>
      <c r="GX532" s="90"/>
      <c r="GY532" s="90"/>
      <c r="GZ532" s="90"/>
      <c r="HA532" s="90"/>
      <c r="HB532" s="90"/>
      <c r="HC532" s="90"/>
      <c r="HD532" s="90"/>
      <c r="HE532" s="90"/>
      <c r="HF532" s="90"/>
      <c r="HG532" s="90"/>
      <c r="HH532" s="90"/>
      <c r="HI532" s="90"/>
      <c r="HJ532" s="90"/>
      <c r="HK532" s="90"/>
      <c r="HL532" s="90"/>
      <c r="HM532" s="90"/>
      <c r="HN532" s="90"/>
      <c r="HO532" s="90"/>
      <c r="HP532" s="90"/>
      <c r="HQ532" s="90"/>
      <c r="HR532" s="90"/>
      <c r="HS532" s="90"/>
      <c r="HT532" s="90"/>
      <c r="HU532" s="90"/>
      <c r="HV532" s="90"/>
      <c r="HW532" s="90"/>
      <c r="HX532" s="90"/>
      <c r="HY532" s="90"/>
      <c r="HZ532" s="90"/>
      <c r="IA532" s="90"/>
      <c r="IB532" s="90"/>
      <c r="IC532" s="90"/>
      <c r="ID532" s="90"/>
      <c r="IE532" s="90"/>
      <c r="IF532" s="90"/>
      <c r="IG532" s="90"/>
      <c r="IH532" s="90"/>
      <c r="II532" s="90"/>
      <c r="IJ532" s="90"/>
      <c r="IK532" s="90"/>
      <c r="IL532" s="90"/>
      <c r="IM532" s="90"/>
      <c r="IN532" s="90"/>
      <c r="IO532" s="90"/>
      <c r="IP532" s="90"/>
      <c r="IQ532" s="90"/>
      <c r="IR532" s="90"/>
      <c r="IS532" s="90"/>
      <c r="IT532" s="90"/>
      <c r="IU532" s="90"/>
      <c r="IV532" s="90"/>
      <c r="IW532" s="90"/>
    </row>
    <row r="533" spans="4:257" s="3" customFormat="1" x14ac:dyDescent="0.25">
      <c r="D533" s="2"/>
      <c r="AG533" s="90"/>
      <c r="AH533" s="90"/>
      <c r="AI533" s="90"/>
      <c r="AJ533" s="90"/>
      <c r="AK533" s="90"/>
      <c r="AL533" s="90"/>
      <c r="AM533" s="90"/>
      <c r="AN533" s="90"/>
      <c r="AO533" s="90"/>
      <c r="AP533" s="90"/>
      <c r="AQ533" s="90"/>
      <c r="AR533" s="90"/>
      <c r="AS533" s="90"/>
      <c r="AT533" s="90"/>
      <c r="AU533" s="90"/>
      <c r="AV533" s="90"/>
      <c r="AW533" s="90"/>
      <c r="AX533" s="90"/>
      <c r="AY533" s="90"/>
      <c r="AZ533" s="90"/>
      <c r="BA533" s="90"/>
      <c r="BB533" s="90"/>
      <c r="BC533" s="90"/>
      <c r="BD533" s="90"/>
      <c r="BE533" s="90"/>
      <c r="BF533" s="90"/>
      <c r="BG533" s="90"/>
      <c r="BH533" s="90"/>
      <c r="BI533" s="90"/>
      <c r="BJ533" s="90"/>
      <c r="BK533" s="90"/>
      <c r="BL533" s="90"/>
      <c r="BM533" s="90"/>
      <c r="BN533" s="90"/>
      <c r="BO533" s="90"/>
      <c r="BP533" s="90"/>
      <c r="BQ533" s="90"/>
      <c r="BR533" s="90"/>
      <c r="BS533" s="90"/>
      <c r="BT533" s="90"/>
      <c r="BU533" s="90"/>
      <c r="BV533" s="90"/>
      <c r="BW533" s="90"/>
      <c r="BX533" s="90"/>
      <c r="BY533" s="90"/>
      <c r="BZ533" s="90"/>
      <c r="CA533" s="90"/>
      <c r="CB533" s="90"/>
      <c r="CC533" s="90"/>
      <c r="CD533" s="90"/>
      <c r="CE533" s="90"/>
      <c r="CF533" s="90"/>
      <c r="CG533" s="90"/>
      <c r="CH533" s="90"/>
      <c r="CI533" s="90"/>
      <c r="CJ533" s="90"/>
      <c r="CK533" s="90"/>
      <c r="CL533" s="90"/>
      <c r="CM533" s="90"/>
      <c r="CN533" s="90"/>
      <c r="CO533" s="90"/>
      <c r="CP533" s="90"/>
      <c r="CQ533" s="90"/>
      <c r="CR533" s="90"/>
      <c r="CS533" s="90"/>
      <c r="CT533" s="90"/>
      <c r="CU533" s="90"/>
      <c r="CV533" s="90"/>
      <c r="CW533" s="90"/>
      <c r="CX533" s="90"/>
      <c r="CY533" s="90"/>
      <c r="CZ533" s="90"/>
      <c r="DA533" s="90"/>
      <c r="DB533" s="90"/>
      <c r="DC533" s="90"/>
      <c r="DD533" s="90"/>
      <c r="DE533" s="90"/>
      <c r="DF533" s="90"/>
      <c r="DG533" s="90"/>
      <c r="DH533" s="90"/>
      <c r="DI533" s="90"/>
      <c r="DJ533" s="90"/>
      <c r="DK533" s="90"/>
      <c r="DL533" s="90"/>
      <c r="DM533" s="90"/>
      <c r="DN533" s="90"/>
      <c r="DO533" s="90"/>
      <c r="DP533" s="90"/>
      <c r="DQ533" s="90"/>
      <c r="DR533" s="90"/>
      <c r="DS533" s="90"/>
      <c r="DT533" s="90"/>
      <c r="DU533" s="90"/>
      <c r="DV533" s="90"/>
      <c r="DW533" s="90"/>
      <c r="DX533" s="90"/>
      <c r="DY533" s="90"/>
      <c r="DZ533" s="90"/>
      <c r="EA533" s="90"/>
      <c r="EB533" s="90"/>
      <c r="EC533" s="90"/>
      <c r="ED533" s="90"/>
      <c r="EE533" s="90"/>
      <c r="EF533" s="90"/>
      <c r="EG533" s="90"/>
      <c r="EH533" s="90"/>
      <c r="EI533" s="90"/>
      <c r="EJ533" s="90"/>
      <c r="EK533" s="90"/>
      <c r="EL533" s="90"/>
      <c r="EM533" s="90"/>
      <c r="EN533" s="90"/>
      <c r="EO533" s="90"/>
      <c r="EP533" s="90"/>
      <c r="EQ533" s="90"/>
      <c r="ER533" s="90"/>
      <c r="ES533" s="90"/>
      <c r="ET533" s="90"/>
      <c r="EU533" s="90"/>
      <c r="EV533" s="90"/>
      <c r="EW533" s="90"/>
      <c r="EX533" s="90"/>
      <c r="EY533" s="90"/>
      <c r="EZ533" s="90"/>
      <c r="FA533" s="90"/>
      <c r="FB533" s="90"/>
      <c r="FC533" s="90"/>
      <c r="FD533" s="90"/>
      <c r="FE533" s="90"/>
      <c r="FF533" s="90"/>
      <c r="FG533" s="90"/>
      <c r="FH533" s="90"/>
      <c r="FI533" s="90"/>
      <c r="FJ533" s="90"/>
      <c r="FK533" s="90"/>
      <c r="FL533" s="90"/>
      <c r="FM533" s="90"/>
      <c r="FN533" s="90"/>
      <c r="FO533" s="90"/>
      <c r="FP533" s="90"/>
      <c r="FQ533" s="90"/>
      <c r="FR533" s="90"/>
      <c r="FS533" s="90"/>
      <c r="FT533" s="90"/>
      <c r="FU533" s="90"/>
      <c r="FV533" s="90"/>
      <c r="FW533" s="90"/>
      <c r="FX533" s="90"/>
      <c r="FY533" s="90"/>
      <c r="FZ533" s="90"/>
      <c r="GA533" s="90"/>
      <c r="GB533" s="90"/>
      <c r="GC533" s="90"/>
      <c r="GD533" s="90"/>
      <c r="GE533" s="90"/>
      <c r="GF533" s="90"/>
      <c r="GG533" s="90"/>
      <c r="GH533" s="90"/>
      <c r="GI533" s="90"/>
      <c r="GJ533" s="90"/>
      <c r="GK533" s="90"/>
      <c r="GL533" s="90"/>
      <c r="GM533" s="90"/>
      <c r="GN533" s="90"/>
      <c r="GO533" s="90"/>
      <c r="GP533" s="90"/>
      <c r="GQ533" s="90"/>
      <c r="GR533" s="90"/>
      <c r="GS533" s="90"/>
      <c r="GT533" s="90"/>
      <c r="GU533" s="90"/>
      <c r="GV533" s="90"/>
      <c r="GW533" s="90"/>
      <c r="GX533" s="90"/>
      <c r="GY533" s="90"/>
      <c r="GZ533" s="90"/>
      <c r="HA533" s="90"/>
      <c r="HB533" s="90"/>
      <c r="HC533" s="90"/>
      <c r="HD533" s="90"/>
      <c r="HE533" s="90"/>
      <c r="HF533" s="90"/>
      <c r="HG533" s="90"/>
      <c r="HH533" s="90"/>
      <c r="HI533" s="90"/>
      <c r="HJ533" s="90"/>
      <c r="HK533" s="90"/>
      <c r="HL533" s="90"/>
      <c r="HM533" s="90"/>
      <c r="HN533" s="90"/>
      <c r="HO533" s="90"/>
      <c r="HP533" s="90"/>
      <c r="HQ533" s="90"/>
      <c r="HR533" s="90"/>
      <c r="HS533" s="90"/>
      <c r="HT533" s="90"/>
      <c r="HU533" s="90"/>
      <c r="HV533" s="90"/>
      <c r="HW533" s="90"/>
      <c r="HX533" s="90"/>
      <c r="HY533" s="90"/>
      <c r="HZ533" s="90"/>
      <c r="IA533" s="90"/>
      <c r="IB533" s="90"/>
      <c r="IC533" s="90"/>
      <c r="ID533" s="90"/>
      <c r="IE533" s="90"/>
      <c r="IF533" s="90"/>
      <c r="IG533" s="90"/>
      <c r="IH533" s="90"/>
      <c r="II533" s="90"/>
      <c r="IJ533" s="90"/>
      <c r="IK533" s="90"/>
      <c r="IL533" s="90"/>
      <c r="IM533" s="90"/>
      <c r="IN533" s="90"/>
      <c r="IO533" s="90"/>
      <c r="IP533" s="90"/>
      <c r="IQ533" s="90"/>
      <c r="IR533" s="90"/>
      <c r="IS533" s="90"/>
      <c r="IT533" s="90"/>
      <c r="IU533" s="90"/>
      <c r="IV533" s="90"/>
      <c r="IW533" s="90"/>
    </row>
    <row r="534" spans="4:257" s="3" customFormat="1" x14ac:dyDescent="0.25">
      <c r="D534" s="2"/>
      <c r="AG534" s="90"/>
      <c r="AH534" s="90"/>
      <c r="AI534" s="90"/>
      <c r="AJ534" s="90"/>
      <c r="AK534" s="90"/>
      <c r="AL534" s="90"/>
      <c r="AM534" s="90"/>
      <c r="AN534" s="90"/>
      <c r="AO534" s="90"/>
      <c r="AP534" s="90"/>
      <c r="AQ534" s="90"/>
      <c r="AR534" s="90"/>
      <c r="AS534" s="90"/>
      <c r="AT534" s="90"/>
      <c r="AU534" s="90"/>
      <c r="AV534" s="90"/>
      <c r="AW534" s="90"/>
      <c r="AX534" s="90"/>
      <c r="AY534" s="90"/>
      <c r="AZ534" s="90"/>
      <c r="BA534" s="90"/>
      <c r="BB534" s="90"/>
      <c r="BC534" s="90"/>
      <c r="BD534" s="90"/>
      <c r="BE534" s="90"/>
      <c r="BF534" s="90"/>
      <c r="BG534" s="90"/>
      <c r="BH534" s="90"/>
      <c r="BI534" s="90"/>
      <c r="BJ534" s="90"/>
      <c r="BK534" s="90"/>
      <c r="BL534" s="90"/>
      <c r="BM534" s="90"/>
      <c r="BN534" s="90"/>
      <c r="BO534" s="90"/>
      <c r="BP534" s="90"/>
      <c r="BQ534" s="90"/>
      <c r="BR534" s="90"/>
      <c r="BS534" s="90"/>
      <c r="BT534" s="90"/>
      <c r="BU534" s="90"/>
      <c r="BV534" s="90"/>
      <c r="BW534" s="90"/>
      <c r="BX534" s="90"/>
      <c r="BY534" s="90"/>
      <c r="BZ534" s="90"/>
      <c r="CA534" s="90"/>
      <c r="CB534" s="90"/>
      <c r="CC534" s="90"/>
      <c r="CD534" s="90"/>
      <c r="CE534" s="90"/>
      <c r="CF534" s="90"/>
      <c r="CG534" s="90"/>
      <c r="CH534" s="90"/>
      <c r="CI534" s="90"/>
      <c r="CJ534" s="90"/>
      <c r="CK534" s="90"/>
      <c r="CL534" s="90"/>
      <c r="CM534" s="90"/>
      <c r="CN534" s="90"/>
      <c r="CO534" s="90"/>
      <c r="CP534" s="90"/>
      <c r="CQ534" s="90"/>
      <c r="CR534" s="90"/>
      <c r="CS534" s="90"/>
      <c r="CT534" s="90"/>
      <c r="CU534" s="90"/>
      <c r="CV534" s="90"/>
      <c r="CW534" s="90"/>
      <c r="CX534" s="90"/>
      <c r="CY534" s="90"/>
      <c r="CZ534" s="90"/>
      <c r="DA534" s="90"/>
      <c r="DB534" s="90"/>
      <c r="DC534" s="90"/>
      <c r="DD534" s="90"/>
      <c r="DE534" s="90"/>
      <c r="DF534" s="90"/>
      <c r="DG534" s="90"/>
      <c r="DH534" s="90"/>
      <c r="DI534" s="90"/>
      <c r="DJ534" s="90"/>
      <c r="DK534" s="90"/>
      <c r="DL534" s="90"/>
      <c r="DM534" s="90"/>
      <c r="DN534" s="90"/>
      <c r="DO534" s="90"/>
      <c r="DP534" s="90"/>
      <c r="DQ534" s="90"/>
      <c r="DR534" s="90"/>
      <c r="DS534" s="90"/>
      <c r="DT534" s="90"/>
      <c r="DU534" s="90"/>
      <c r="DV534" s="90"/>
      <c r="DW534" s="90"/>
      <c r="DX534" s="90"/>
      <c r="DY534" s="90"/>
      <c r="DZ534" s="90"/>
      <c r="EA534" s="90"/>
      <c r="EB534" s="90"/>
      <c r="EC534" s="90"/>
      <c r="ED534" s="90"/>
      <c r="EE534" s="90"/>
      <c r="EF534" s="90"/>
      <c r="EG534" s="90"/>
      <c r="EH534" s="90"/>
      <c r="EI534" s="90"/>
      <c r="EJ534" s="90"/>
      <c r="EK534" s="90"/>
      <c r="EL534" s="90"/>
      <c r="EM534" s="90"/>
      <c r="EN534" s="90"/>
      <c r="EO534" s="90"/>
      <c r="EP534" s="90"/>
      <c r="EQ534" s="90"/>
      <c r="ER534" s="90"/>
      <c r="ES534" s="90"/>
      <c r="ET534" s="90"/>
      <c r="EU534" s="90"/>
      <c r="EV534" s="90"/>
      <c r="EW534" s="90"/>
      <c r="EX534" s="90"/>
      <c r="EY534" s="90"/>
      <c r="EZ534" s="90"/>
      <c r="FA534" s="90"/>
      <c r="FB534" s="90"/>
      <c r="FC534" s="90"/>
      <c r="FD534" s="90"/>
      <c r="FE534" s="90"/>
      <c r="FF534" s="90"/>
      <c r="FG534" s="90"/>
      <c r="FH534" s="90"/>
      <c r="FI534" s="90"/>
      <c r="FJ534" s="90"/>
      <c r="FK534" s="90"/>
      <c r="FL534" s="90"/>
      <c r="FM534" s="90"/>
      <c r="FN534" s="90"/>
      <c r="FO534" s="90"/>
      <c r="FP534" s="90"/>
      <c r="FQ534" s="90"/>
      <c r="FR534" s="90"/>
      <c r="FS534" s="90"/>
      <c r="FT534" s="90"/>
      <c r="FU534" s="90"/>
      <c r="FV534" s="90"/>
      <c r="FW534" s="90"/>
      <c r="FX534" s="90"/>
      <c r="FY534" s="90"/>
      <c r="FZ534" s="90"/>
      <c r="GA534" s="90"/>
      <c r="GB534" s="90"/>
      <c r="GC534" s="90"/>
      <c r="GD534" s="90"/>
      <c r="GE534" s="90"/>
      <c r="GF534" s="90"/>
      <c r="GG534" s="90"/>
      <c r="GH534" s="90"/>
      <c r="GI534" s="90"/>
      <c r="GJ534" s="90"/>
      <c r="GK534" s="90"/>
      <c r="GL534" s="90"/>
      <c r="GM534" s="90"/>
      <c r="GN534" s="90"/>
      <c r="GO534" s="90"/>
      <c r="GP534" s="90"/>
      <c r="GQ534" s="90"/>
      <c r="GR534" s="90"/>
      <c r="GS534" s="90"/>
      <c r="GT534" s="90"/>
      <c r="GU534" s="90"/>
      <c r="GV534" s="90"/>
      <c r="GW534" s="90"/>
      <c r="GX534" s="90"/>
      <c r="GY534" s="90"/>
      <c r="GZ534" s="90"/>
      <c r="HA534" s="90"/>
      <c r="HB534" s="90"/>
      <c r="HC534" s="90"/>
      <c r="HD534" s="90"/>
      <c r="HE534" s="90"/>
      <c r="HF534" s="90"/>
      <c r="HG534" s="90"/>
      <c r="HH534" s="90"/>
      <c r="HI534" s="90"/>
      <c r="HJ534" s="90"/>
      <c r="HK534" s="90"/>
      <c r="HL534" s="90"/>
      <c r="HM534" s="90"/>
      <c r="HN534" s="90"/>
      <c r="HO534" s="90"/>
      <c r="HP534" s="90"/>
      <c r="HQ534" s="90"/>
      <c r="HR534" s="90"/>
      <c r="HS534" s="90"/>
      <c r="HT534" s="90"/>
      <c r="HU534" s="90"/>
      <c r="HV534" s="90"/>
      <c r="HW534" s="90"/>
      <c r="HX534" s="90"/>
      <c r="HY534" s="90"/>
      <c r="HZ534" s="90"/>
      <c r="IA534" s="90"/>
      <c r="IB534" s="90"/>
      <c r="IC534" s="90"/>
      <c r="ID534" s="90"/>
      <c r="IE534" s="90"/>
      <c r="IF534" s="90"/>
      <c r="IG534" s="90"/>
      <c r="IH534" s="90"/>
      <c r="II534" s="90"/>
      <c r="IJ534" s="90"/>
      <c r="IK534" s="90"/>
      <c r="IL534" s="90"/>
      <c r="IM534" s="90"/>
      <c r="IN534" s="90"/>
      <c r="IO534" s="90"/>
      <c r="IP534" s="90"/>
      <c r="IQ534" s="90"/>
      <c r="IR534" s="90"/>
      <c r="IS534" s="90"/>
      <c r="IT534" s="90"/>
      <c r="IU534" s="90"/>
      <c r="IV534" s="90"/>
      <c r="IW534" s="90"/>
    </row>
    <row r="535" spans="4:257" s="3" customFormat="1" x14ac:dyDescent="0.25">
      <c r="D535" s="2"/>
      <c r="AG535" s="90"/>
      <c r="AH535" s="90"/>
      <c r="AI535" s="90"/>
      <c r="AJ535" s="90"/>
      <c r="AK535" s="90"/>
      <c r="AL535" s="90"/>
      <c r="AM535" s="90"/>
      <c r="AN535" s="90"/>
      <c r="AO535" s="90"/>
      <c r="AP535" s="90"/>
      <c r="AQ535" s="90"/>
      <c r="AR535" s="90"/>
      <c r="AS535" s="90"/>
      <c r="AT535" s="90"/>
      <c r="AU535" s="90"/>
      <c r="AV535" s="90"/>
      <c r="AW535" s="90"/>
      <c r="AX535" s="90"/>
      <c r="AY535" s="90"/>
      <c r="AZ535" s="90"/>
      <c r="BA535" s="90"/>
      <c r="BB535" s="90"/>
      <c r="BC535" s="90"/>
      <c r="BD535" s="90"/>
      <c r="BE535" s="90"/>
      <c r="BF535" s="90"/>
      <c r="BG535" s="90"/>
      <c r="BH535" s="90"/>
      <c r="BI535" s="90"/>
      <c r="BJ535" s="90"/>
      <c r="BK535" s="90"/>
      <c r="BL535" s="90"/>
      <c r="BM535" s="90"/>
      <c r="BN535" s="90"/>
      <c r="BO535" s="90"/>
      <c r="BP535" s="90"/>
      <c r="BQ535" s="90"/>
      <c r="BR535" s="90"/>
      <c r="BS535" s="90"/>
      <c r="BT535" s="90"/>
      <c r="BU535" s="90"/>
      <c r="BV535" s="90"/>
      <c r="BW535" s="90"/>
      <c r="BX535" s="90"/>
      <c r="BY535" s="90"/>
      <c r="BZ535" s="90"/>
      <c r="CA535" s="90"/>
      <c r="CB535" s="90"/>
      <c r="CC535" s="90"/>
      <c r="CD535" s="90"/>
      <c r="CE535" s="90"/>
      <c r="CF535" s="90"/>
      <c r="CG535" s="90"/>
      <c r="CH535" s="90"/>
      <c r="CI535" s="90"/>
      <c r="CJ535" s="90"/>
      <c r="CK535" s="90"/>
      <c r="CL535" s="90"/>
      <c r="CM535" s="90"/>
      <c r="CN535" s="90"/>
      <c r="CO535" s="90"/>
      <c r="CP535" s="90"/>
      <c r="CQ535" s="90"/>
      <c r="CR535" s="90"/>
      <c r="CS535" s="90"/>
      <c r="CT535" s="90"/>
      <c r="CU535" s="90"/>
      <c r="CV535" s="90"/>
      <c r="CW535" s="90"/>
      <c r="CX535" s="90"/>
      <c r="CY535" s="90"/>
      <c r="CZ535" s="90"/>
      <c r="DA535" s="90"/>
      <c r="DB535" s="90"/>
      <c r="DC535" s="90"/>
      <c r="DD535" s="90"/>
      <c r="DE535" s="90"/>
      <c r="DF535" s="90"/>
      <c r="DG535" s="90"/>
      <c r="DH535" s="90"/>
      <c r="DI535" s="90"/>
      <c r="DJ535" s="90"/>
      <c r="DK535" s="90"/>
      <c r="DL535" s="90"/>
      <c r="DM535" s="90"/>
      <c r="DN535" s="90"/>
      <c r="DO535" s="90"/>
      <c r="DP535" s="90"/>
      <c r="DQ535" s="90"/>
      <c r="DR535" s="90"/>
      <c r="DS535" s="90"/>
      <c r="DT535" s="90"/>
      <c r="DU535" s="90"/>
      <c r="DV535" s="90"/>
      <c r="DW535" s="90"/>
      <c r="DX535" s="90"/>
      <c r="DY535" s="90"/>
      <c r="DZ535" s="90"/>
      <c r="EA535" s="90"/>
      <c r="EB535" s="90"/>
      <c r="EC535" s="90"/>
      <c r="ED535" s="90"/>
      <c r="EE535" s="90"/>
      <c r="EF535" s="90"/>
      <c r="EG535" s="90"/>
      <c r="EH535" s="90"/>
      <c r="EI535" s="90"/>
      <c r="EJ535" s="90"/>
      <c r="EK535" s="90"/>
      <c r="EL535" s="90"/>
      <c r="EM535" s="90"/>
      <c r="EN535" s="90"/>
      <c r="EO535" s="90"/>
      <c r="EP535" s="90"/>
      <c r="EQ535" s="90"/>
      <c r="ER535" s="90"/>
      <c r="ES535" s="90"/>
      <c r="ET535" s="90"/>
      <c r="EU535" s="90"/>
      <c r="EV535" s="90"/>
      <c r="EW535" s="90"/>
      <c r="EX535" s="90"/>
      <c r="EY535" s="90"/>
      <c r="EZ535" s="90"/>
      <c r="FA535" s="90"/>
      <c r="FB535" s="90"/>
      <c r="FC535" s="90"/>
      <c r="FD535" s="90"/>
      <c r="FE535" s="90"/>
      <c r="FF535" s="90"/>
      <c r="FG535" s="90"/>
      <c r="FH535" s="90"/>
      <c r="FI535" s="90"/>
      <c r="FJ535" s="90"/>
      <c r="FK535" s="90"/>
      <c r="FL535" s="90"/>
      <c r="FM535" s="90"/>
      <c r="FN535" s="90"/>
      <c r="FO535" s="90"/>
      <c r="FP535" s="90"/>
      <c r="FQ535" s="90"/>
      <c r="FR535" s="90"/>
      <c r="FS535" s="90"/>
      <c r="FT535" s="90"/>
      <c r="FU535" s="90"/>
      <c r="FV535" s="90"/>
      <c r="FW535" s="90"/>
      <c r="FX535" s="90"/>
      <c r="FY535" s="90"/>
      <c r="FZ535" s="90"/>
      <c r="GA535" s="90"/>
      <c r="GB535" s="90"/>
      <c r="GC535" s="90"/>
      <c r="GD535" s="90"/>
      <c r="GE535" s="90"/>
      <c r="GF535" s="90"/>
      <c r="GG535" s="90"/>
      <c r="GH535" s="90"/>
      <c r="GI535" s="90"/>
      <c r="GJ535" s="90"/>
      <c r="GK535" s="90"/>
      <c r="GL535" s="90"/>
      <c r="GM535" s="90"/>
      <c r="GN535" s="90"/>
      <c r="GO535" s="90"/>
      <c r="GP535" s="90"/>
      <c r="GQ535" s="90"/>
      <c r="GR535" s="90"/>
      <c r="GS535" s="90"/>
      <c r="GT535" s="90"/>
      <c r="GU535" s="90"/>
      <c r="GV535" s="90"/>
      <c r="GW535" s="90"/>
      <c r="GX535" s="90"/>
      <c r="GY535" s="90"/>
      <c r="GZ535" s="90"/>
      <c r="HA535" s="90"/>
      <c r="HB535" s="90"/>
      <c r="HC535" s="90"/>
      <c r="HD535" s="90"/>
      <c r="HE535" s="90"/>
      <c r="HF535" s="90"/>
      <c r="HG535" s="90"/>
      <c r="HH535" s="90"/>
      <c r="HI535" s="90"/>
      <c r="HJ535" s="90"/>
      <c r="HK535" s="90"/>
      <c r="HL535" s="90"/>
      <c r="HM535" s="90"/>
      <c r="HN535" s="90"/>
      <c r="HO535" s="90"/>
      <c r="HP535" s="90"/>
      <c r="HQ535" s="90"/>
      <c r="HR535" s="90"/>
      <c r="HS535" s="90"/>
      <c r="HT535" s="90"/>
      <c r="HU535" s="90"/>
      <c r="HV535" s="90"/>
      <c r="HW535" s="90"/>
      <c r="HX535" s="90"/>
      <c r="HY535" s="90"/>
      <c r="HZ535" s="90"/>
      <c r="IA535" s="90"/>
      <c r="IB535" s="90"/>
      <c r="IC535" s="90"/>
      <c r="ID535" s="90"/>
      <c r="IE535" s="90"/>
      <c r="IF535" s="90"/>
      <c r="IG535" s="90"/>
      <c r="IH535" s="90"/>
      <c r="II535" s="90"/>
      <c r="IJ535" s="90"/>
      <c r="IK535" s="90"/>
      <c r="IL535" s="90"/>
      <c r="IM535" s="90"/>
      <c r="IN535" s="90"/>
      <c r="IO535" s="90"/>
      <c r="IP535" s="90"/>
      <c r="IQ535" s="90"/>
      <c r="IR535" s="90"/>
      <c r="IS535" s="90"/>
      <c r="IT535" s="90"/>
      <c r="IU535" s="90"/>
      <c r="IV535" s="90"/>
      <c r="IW535" s="90"/>
    </row>
    <row r="536" spans="4:257" s="3" customFormat="1" x14ac:dyDescent="0.25">
      <c r="D536" s="2"/>
      <c r="AG536" s="90"/>
      <c r="AH536" s="90"/>
      <c r="AI536" s="90"/>
      <c r="AJ536" s="90"/>
      <c r="AK536" s="90"/>
      <c r="AL536" s="90"/>
      <c r="AM536" s="90"/>
      <c r="AN536" s="90"/>
      <c r="AO536" s="90"/>
      <c r="AP536" s="90"/>
      <c r="AQ536" s="90"/>
      <c r="AR536" s="90"/>
      <c r="AS536" s="90"/>
      <c r="AT536" s="90"/>
      <c r="AU536" s="90"/>
      <c r="AV536" s="90"/>
      <c r="AW536" s="90"/>
      <c r="AX536" s="90"/>
      <c r="AY536" s="90"/>
      <c r="AZ536" s="90"/>
      <c r="BA536" s="90"/>
      <c r="BB536" s="90"/>
      <c r="BC536" s="90"/>
      <c r="BD536" s="90"/>
      <c r="BE536" s="90"/>
      <c r="BF536" s="90"/>
      <c r="BG536" s="90"/>
      <c r="BH536" s="90"/>
      <c r="BI536" s="90"/>
      <c r="BJ536" s="90"/>
      <c r="BK536" s="90"/>
      <c r="BL536" s="90"/>
      <c r="BM536" s="90"/>
      <c r="BN536" s="90"/>
      <c r="BO536" s="90"/>
      <c r="BP536" s="90"/>
      <c r="BQ536" s="90"/>
      <c r="BR536" s="90"/>
      <c r="BS536" s="90"/>
      <c r="BT536" s="90"/>
      <c r="BU536" s="90"/>
      <c r="BV536" s="90"/>
      <c r="BW536" s="90"/>
      <c r="BX536" s="90"/>
      <c r="BY536" s="90"/>
      <c r="BZ536" s="90"/>
      <c r="CA536" s="90"/>
      <c r="CB536" s="90"/>
      <c r="CC536" s="90"/>
      <c r="CD536" s="90"/>
      <c r="CE536" s="90"/>
      <c r="CF536" s="90"/>
      <c r="CG536" s="90"/>
      <c r="CH536" s="90"/>
      <c r="CI536" s="90"/>
      <c r="CJ536" s="90"/>
      <c r="CK536" s="90"/>
      <c r="CL536" s="90"/>
      <c r="CM536" s="90"/>
      <c r="CN536" s="90"/>
      <c r="CO536" s="90"/>
      <c r="CP536" s="90"/>
      <c r="CQ536" s="90"/>
      <c r="CR536" s="90"/>
      <c r="CS536" s="90"/>
      <c r="CT536" s="90"/>
      <c r="CU536" s="90"/>
      <c r="CV536" s="90"/>
      <c r="CW536" s="90"/>
      <c r="CX536" s="90"/>
      <c r="CY536" s="90"/>
      <c r="CZ536" s="90"/>
      <c r="DA536" s="90"/>
      <c r="DB536" s="90"/>
      <c r="DC536" s="90"/>
      <c r="DD536" s="90"/>
      <c r="DE536" s="90"/>
      <c r="DF536" s="90"/>
      <c r="DG536" s="90"/>
      <c r="DH536" s="90"/>
      <c r="DI536" s="90"/>
      <c r="DJ536" s="90"/>
      <c r="DK536" s="90"/>
      <c r="DL536" s="90"/>
      <c r="DM536" s="90"/>
      <c r="DN536" s="90"/>
      <c r="DO536" s="90"/>
      <c r="DP536" s="90"/>
      <c r="DQ536" s="90"/>
      <c r="DR536" s="90"/>
      <c r="DS536" s="90"/>
      <c r="DT536" s="90"/>
      <c r="DU536" s="90"/>
      <c r="DV536" s="90"/>
      <c r="DW536" s="90"/>
      <c r="DX536" s="90"/>
      <c r="DY536" s="90"/>
      <c r="DZ536" s="90"/>
      <c r="EA536" s="90"/>
      <c r="EB536" s="90"/>
      <c r="EC536" s="90"/>
      <c r="ED536" s="90"/>
      <c r="EE536" s="90"/>
      <c r="EF536" s="90"/>
      <c r="EG536" s="90"/>
      <c r="EH536" s="90"/>
      <c r="EI536" s="90"/>
      <c r="EJ536" s="90"/>
      <c r="EK536" s="90"/>
      <c r="EL536" s="90"/>
      <c r="EM536" s="90"/>
      <c r="EN536" s="90"/>
      <c r="EO536" s="90"/>
      <c r="EP536" s="90"/>
      <c r="EQ536" s="90"/>
      <c r="ER536" s="90"/>
      <c r="ES536" s="90"/>
      <c r="ET536" s="90"/>
      <c r="EU536" s="90"/>
      <c r="EV536" s="90"/>
      <c r="EW536" s="90"/>
      <c r="EX536" s="90"/>
      <c r="EY536" s="90"/>
      <c r="EZ536" s="90"/>
      <c r="FA536" s="90"/>
      <c r="FB536" s="90"/>
      <c r="FC536" s="90"/>
      <c r="FD536" s="90"/>
      <c r="FE536" s="90"/>
      <c r="FF536" s="90"/>
      <c r="FG536" s="90"/>
      <c r="FH536" s="90"/>
      <c r="FI536" s="90"/>
      <c r="FJ536" s="90"/>
      <c r="FK536" s="90"/>
      <c r="FL536" s="90"/>
      <c r="FM536" s="90"/>
      <c r="FN536" s="90"/>
      <c r="FO536" s="90"/>
      <c r="FP536" s="90"/>
      <c r="FQ536" s="90"/>
      <c r="FR536" s="90"/>
      <c r="FS536" s="90"/>
      <c r="FT536" s="90"/>
      <c r="FU536" s="90"/>
      <c r="FV536" s="90"/>
      <c r="FW536" s="90"/>
      <c r="FX536" s="90"/>
      <c r="FY536" s="90"/>
      <c r="FZ536" s="90"/>
      <c r="GA536" s="90"/>
      <c r="GB536" s="90"/>
      <c r="GC536" s="90"/>
      <c r="GD536" s="90"/>
      <c r="GE536" s="90"/>
      <c r="GF536" s="90"/>
      <c r="GG536" s="90"/>
      <c r="GH536" s="90"/>
      <c r="GI536" s="90"/>
      <c r="GJ536" s="90"/>
      <c r="GK536" s="90"/>
      <c r="GL536" s="90"/>
      <c r="GM536" s="90"/>
      <c r="GN536" s="90"/>
      <c r="GO536" s="90"/>
      <c r="GP536" s="90"/>
      <c r="GQ536" s="90"/>
      <c r="GR536" s="90"/>
      <c r="GS536" s="90"/>
      <c r="GT536" s="90"/>
      <c r="GU536" s="90"/>
      <c r="GV536" s="90"/>
      <c r="GW536" s="90"/>
      <c r="GX536" s="90"/>
      <c r="GY536" s="90"/>
      <c r="GZ536" s="90"/>
      <c r="HA536" s="90"/>
      <c r="HB536" s="90"/>
      <c r="HC536" s="90"/>
      <c r="HD536" s="90"/>
      <c r="HE536" s="90"/>
      <c r="HF536" s="90"/>
      <c r="HG536" s="90"/>
      <c r="HH536" s="90"/>
      <c r="HI536" s="90"/>
      <c r="HJ536" s="90"/>
      <c r="HK536" s="90"/>
      <c r="HL536" s="90"/>
      <c r="HM536" s="90"/>
      <c r="HN536" s="90"/>
      <c r="HO536" s="90"/>
      <c r="HP536" s="90"/>
      <c r="HQ536" s="90"/>
      <c r="HR536" s="90"/>
      <c r="HS536" s="90"/>
      <c r="HT536" s="90"/>
      <c r="HU536" s="90"/>
      <c r="HV536" s="90"/>
      <c r="HW536" s="90"/>
      <c r="HX536" s="90"/>
      <c r="HY536" s="90"/>
      <c r="HZ536" s="90"/>
      <c r="IA536" s="90"/>
      <c r="IB536" s="90"/>
      <c r="IC536" s="90"/>
      <c r="ID536" s="90"/>
      <c r="IE536" s="90"/>
      <c r="IF536" s="90"/>
      <c r="IG536" s="90"/>
      <c r="IH536" s="90"/>
      <c r="II536" s="90"/>
      <c r="IJ536" s="90"/>
      <c r="IK536" s="90"/>
      <c r="IL536" s="90"/>
      <c r="IM536" s="90"/>
      <c r="IN536" s="90"/>
      <c r="IO536" s="90"/>
      <c r="IP536" s="90"/>
      <c r="IQ536" s="90"/>
      <c r="IR536" s="90"/>
      <c r="IS536" s="90"/>
      <c r="IT536" s="90"/>
      <c r="IU536" s="90"/>
      <c r="IV536" s="90"/>
      <c r="IW536" s="90"/>
    </row>
    <row r="537" spans="4:257" s="3" customFormat="1" x14ac:dyDescent="0.25">
      <c r="D537" s="2"/>
      <c r="AG537" s="90"/>
      <c r="AH537" s="90"/>
      <c r="AI537" s="90"/>
      <c r="AJ537" s="90"/>
      <c r="AK537" s="90"/>
      <c r="AL537" s="90"/>
      <c r="AM537" s="90"/>
      <c r="AN537" s="90"/>
      <c r="AO537" s="90"/>
      <c r="AP537" s="90"/>
      <c r="AQ537" s="90"/>
      <c r="AR537" s="90"/>
      <c r="AS537" s="90"/>
      <c r="AT537" s="90"/>
      <c r="AU537" s="90"/>
      <c r="AV537" s="90"/>
      <c r="AW537" s="90"/>
      <c r="AX537" s="90"/>
      <c r="AY537" s="90"/>
      <c r="AZ537" s="90"/>
      <c r="BA537" s="90"/>
      <c r="BB537" s="90"/>
      <c r="BC537" s="90"/>
      <c r="BD537" s="90"/>
      <c r="BE537" s="90"/>
      <c r="BF537" s="90"/>
      <c r="BG537" s="90"/>
      <c r="BH537" s="90"/>
      <c r="BI537" s="90"/>
      <c r="BJ537" s="90"/>
      <c r="BK537" s="90"/>
      <c r="BL537" s="90"/>
      <c r="BM537" s="90"/>
      <c r="BN537" s="90"/>
      <c r="BO537" s="90"/>
      <c r="BP537" s="90"/>
      <c r="BQ537" s="90"/>
      <c r="BR537" s="90"/>
      <c r="BS537" s="90"/>
      <c r="BT537" s="90"/>
      <c r="BU537" s="90"/>
      <c r="BV537" s="90"/>
      <c r="BW537" s="90"/>
      <c r="BX537" s="90"/>
      <c r="BY537" s="90"/>
      <c r="BZ537" s="90"/>
      <c r="CA537" s="90"/>
      <c r="CB537" s="90"/>
      <c r="CC537" s="90"/>
      <c r="CD537" s="90"/>
      <c r="CE537" s="90"/>
      <c r="CF537" s="90"/>
      <c r="CG537" s="90"/>
      <c r="CH537" s="90"/>
      <c r="CI537" s="90"/>
      <c r="CJ537" s="90"/>
      <c r="CK537" s="90"/>
      <c r="CL537" s="90"/>
      <c r="CM537" s="90"/>
      <c r="CN537" s="90"/>
      <c r="CO537" s="90"/>
      <c r="CP537" s="90"/>
      <c r="CQ537" s="90"/>
      <c r="CR537" s="90"/>
      <c r="CS537" s="90"/>
      <c r="CT537" s="90"/>
      <c r="CU537" s="90"/>
      <c r="CV537" s="90"/>
      <c r="CW537" s="90"/>
      <c r="CX537" s="90"/>
      <c r="CY537" s="90"/>
      <c r="CZ537" s="90"/>
      <c r="DA537" s="90"/>
      <c r="DB537" s="90"/>
      <c r="DC537" s="90"/>
      <c r="DD537" s="90"/>
      <c r="DE537" s="90"/>
      <c r="DF537" s="90"/>
      <c r="DG537" s="90"/>
      <c r="DH537" s="90"/>
      <c r="DI537" s="90"/>
      <c r="DJ537" s="90"/>
      <c r="DK537" s="90"/>
      <c r="DL537" s="90"/>
      <c r="DM537" s="90"/>
      <c r="DN537" s="90"/>
      <c r="DO537" s="90"/>
      <c r="DP537" s="90"/>
      <c r="DQ537" s="90"/>
      <c r="DR537" s="90"/>
      <c r="DS537" s="90"/>
      <c r="DT537" s="90"/>
      <c r="DU537" s="90"/>
      <c r="DV537" s="90"/>
      <c r="DW537" s="90"/>
      <c r="DX537" s="90"/>
      <c r="DY537" s="90"/>
      <c r="DZ537" s="90"/>
      <c r="EA537" s="90"/>
      <c r="EB537" s="90"/>
      <c r="EC537" s="90"/>
      <c r="ED537" s="90"/>
      <c r="EE537" s="90"/>
      <c r="EF537" s="90"/>
      <c r="EG537" s="90"/>
      <c r="EH537" s="90"/>
      <c r="EI537" s="90"/>
      <c r="EJ537" s="90"/>
      <c r="EK537" s="90"/>
      <c r="EL537" s="90"/>
      <c r="EM537" s="90"/>
      <c r="EN537" s="90"/>
      <c r="EO537" s="90"/>
      <c r="EP537" s="90"/>
      <c r="EQ537" s="90"/>
      <c r="ER537" s="90"/>
      <c r="ES537" s="90"/>
      <c r="ET537" s="90"/>
      <c r="EU537" s="90"/>
      <c r="EV537" s="90"/>
      <c r="EW537" s="90"/>
      <c r="EX537" s="90"/>
      <c r="EY537" s="90"/>
      <c r="EZ537" s="90"/>
      <c r="FA537" s="90"/>
      <c r="FB537" s="90"/>
      <c r="FC537" s="90"/>
      <c r="FD537" s="90"/>
      <c r="FE537" s="90"/>
      <c r="FF537" s="90"/>
      <c r="FG537" s="90"/>
      <c r="FH537" s="90"/>
      <c r="FI537" s="90"/>
      <c r="FJ537" s="90"/>
      <c r="FK537" s="90"/>
      <c r="FL537" s="90"/>
      <c r="FM537" s="90"/>
      <c r="FN537" s="90"/>
      <c r="FO537" s="90"/>
      <c r="FP537" s="90"/>
      <c r="FQ537" s="90"/>
      <c r="FR537" s="90"/>
      <c r="FS537" s="90"/>
      <c r="FT537" s="90"/>
      <c r="FU537" s="90"/>
      <c r="FV537" s="90"/>
      <c r="FW537" s="90"/>
      <c r="FX537" s="90"/>
      <c r="FY537" s="90"/>
      <c r="FZ537" s="90"/>
      <c r="GA537" s="90"/>
      <c r="GB537" s="90"/>
      <c r="GC537" s="90"/>
      <c r="GD537" s="90"/>
      <c r="GE537" s="90"/>
      <c r="GF537" s="90"/>
      <c r="GG537" s="90"/>
      <c r="GH537" s="90"/>
      <c r="GI537" s="90"/>
      <c r="GJ537" s="90"/>
      <c r="GK537" s="90"/>
      <c r="GL537" s="90"/>
      <c r="GM537" s="90"/>
      <c r="GN537" s="90"/>
      <c r="GO537" s="90"/>
      <c r="GP537" s="90"/>
      <c r="GQ537" s="90"/>
      <c r="GR537" s="90"/>
      <c r="GS537" s="90"/>
      <c r="GT537" s="90"/>
      <c r="GU537" s="90"/>
      <c r="GV537" s="90"/>
      <c r="GW537" s="90"/>
      <c r="GX537" s="90"/>
      <c r="GY537" s="90"/>
      <c r="GZ537" s="90"/>
      <c r="HA537" s="90"/>
      <c r="HB537" s="90"/>
      <c r="HC537" s="90"/>
      <c r="HD537" s="90"/>
      <c r="HE537" s="90"/>
      <c r="HF537" s="90"/>
      <c r="HG537" s="90"/>
      <c r="HH537" s="90"/>
      <c r="HI537" s="90"/>
      <c r="HJ537" s="90"/>
      <c r="HK537" s="90"/>
      <c r="HL537" s="90"/>
      <c r="HM537" s="90"/>
      <c r="HN537" s="90"/>
      <c r="HO537" s="90"/>
      <c r="HP537" s="90"/>
      <c r="HQ537" s="90"/>
      <c r="HR537" s="90"/>
      <c r="HS537" s="90"/>
      <c r="HT537" s="90"/>
      <c r="HU537" s="90"/>
      <c r="HV537" s="90"/>
      <c r="HW537" s="90"/>
      <c r="HX537" s="90"/>
      <c r="HY537" s="90"/>
      <c r="HZ537" s="90"/>
      <c r="IA537" s="90"/>
      <c r="IB537" s="90"/>
      <c r="IC537" s="90"/>
      <c r="ID537" s="90"/>
      <c r="IE537" s="90"/>
      <c r="IF537" s="90"/>
      <c r="IG537" s="90"/>
      <c r="IH537" s="90"/>
      <c r="II537" s="90"/>
      <c r="IJ537" s="90"/>
      <c r="IK537" s="90"/>
      <c r="IL537" s="90"/>
      <c r="IM537" s="90"/>
      <c r="IN537" s="90"/>
      <c r="IO537" s="90"/>
      <c r="IP537" s="90"/>
      <c r="IQ537" s="90"/>
      <c r="IR537" s="90"/>
      <c r="IS537" s="90"/>
      <c r="IT537" s="90"/>
      <c r="IU537" s="90"/>
      <c r="IV537" s="90"/>
      <c r="IW537" s="90"/>
    </row>
    <row r="538" spans="4:257" s="3" customFormat="1" x14ac:dyDescent="0.25">
      <c r="D538" s="2"/>
      <c r="AG538" s="90"/>
      <c r="AH538" s="90"/>
      <c r="AI538" s="90"/>
      <c r="AJ538" s="90"/>
      <c r="AK538" s="90"/>
      <c r="AL538" s="90"/>
      <c r="AM538" s="90"/>
      <c r="AN538" s="90"/>
      <c r="AO538" s="90"/>
      <c r="AP538" s="90"/>
      <c r="AQ538" s="90"/>
      <c r="AR538" s="90"/>
      <c r="AS538" s="90"/>
      <c r="AT538" s="90"/>
      <c r="AU538" s="90"/>
      <c r="AV538" s="90"/>
      <c r="AW538" s="90"/>
      <c r="AX538" s="90"/>
      <c r="AY538" s="90"/>
      <c r="AZ538" s="90"/>
      <c r="BA538" s="90"/>
      <c r="BB538" s="90"/>
      <c r="BC538" s="90"/>
      <c r="BD538" s="90"/>
      <c r="BE538" s="90"/>
      <c r="BF538" s="90"/>
      <c r="BG538" s="90"/>
      <c r="BH538" s="90"/>
      <c r="BI538" s="90"/>
      <c r="BJ538" s="90"/>
      <c r="BK538" s="90"/>
      <c r="BL538" s="90"/>
      <c r="BM538" s="90"/>
      <c r="BN538" s="90"/>
      <c r="BO538" s="90"/>
      <c r="BP538" s="90"/>
      <c r="BQ538" s="90"/>
      <c r="BR538" s="90"/>
      <c r="BS538" s="90"/>
      <c r="BT538" s="90"/>
      <c r="BU538" s="90"/>
      <c r="BV538" s="90"/>
      <c r="BW538" s="90"/>
      <c r="BX538" s="90"/>
      <c r="BY538" s="90"/>
      <c r="BZ538" s="90"/>
      <c r="CA538" s="90"/>
      <c r="CB538" s="90"/>
      <c r="CC538" s="90"/>
      <c r="CD538" s="90"/>
      <c r="CE538" s="90"/>
      <c r="CF538" s="90"/>
      <c r="CG538" s="90"/>
      <c r="CH538" s="90"/>
      <c r="CI538" s="90"/>
      <c r="CJ538" s="90"/>
      <c r="CK538" s="90"/>
      <c r="CL538" s="90"/>
      <c r="CM538" s="90"/>
      <c r="CN538" s="90"/>
      <c r="CO538" s="90"/>
      <c r="CP538" s="90"/>
      <c r="CQ538" s="90"/>
      <c r="CR538" s="90"/>
      <c r="CS538" s="90"/>
      <c r="CT538" s="90"/>
      <c r="CU538" s="90"/>
      <c r="CV538" s="90"/>
      <c r="CW538" s="90"/>
      <c r="CX538" s="90"/>
      <c r="CY538" s="90"/>
      <c r="CZ538" s="90"/>
      <c r="DA538" s="90"/>
      <c r="DB538" s="90"/>
      <c r="DC538" s="90"/>
      <c r="DD538" s="90"/>
      <c r="DE538" s="90"/>
      <c r="DF538" s="90"/>
      <c r="DG538" s="90"/>
      <c r="DH538" s="90"/>
      <c r="DI538" s="90"/>
      <c r="DJ538" s="90"/>
      <c r="DK538" s="90"/>
      <c r="DL538" s="90"/>
      <c r="DM538" s="90"/>
      <c r="DN538" s="90"/>
      <c r="DO538" s="90"/>
      <c r="DP538" s="90"/>
      <c r="DQ538" s="90"/>
      <c r="DR538" s="90"/>
      <c r="DS538" s="90"/>
      <c r="DT538" s="90"/>
      <c r="DU538" s="90"/>
      <c r="DV538" s="90"/>
      <c r="DW538" s="90"/>
      <c r="DX538" s="90"/>
      <c r="DY538" s="90"/>
      <c r="DZ538" s="90"/>
      <c r="EA538" s="90"/>
      <c r="EB538" s="90"/>
      <c r="EC538" s="90"/>
      <c r="ED538" s="90"/>
      <c r="EE538" s="90"/>
      <c r="EF538" s="90"/>
      <c r="EG538" s="90"/>
      <c r="EH538" s="90"/>
      <c r="EI538" s="90"/>
      <c r="EJ538" s="90"/>
      <c r="EK538" s="90"/>
      <c r="EL538" s="90"/>
      <c r="EM538" s="90"/>
      <c r="EN538" s="90"/>
      <c r="EO538" s="90"/>
      <c r="EP538" s="90"/>
      <c r="EQ538" s="90"/>
      <c r="ER538" s="90"/>
      <c r="ES538" s="90"/>
      <c r="ET538" s="90"/>
      <c r="EU538" s="90"/>
      <c r="EV538" s="90"/>
      <c r="EW538" s="90"/>
      <c r="EX538" s="90"/>
      <c r="EY538" s="90"/>
      <c r="EZ538" s="90"/>
      <c r="FA538" s="90"/>
      <c r="FB538" s="90"/>
      <c r="FC538" s="90"/>
      <c r="FD538" s="90"/>
      <c r="FE538" s="90"/>
      <c r="FF538" s="90"/>
      <c r="FG538" s="90"/>
      <c r="FH538" s="90"/>
      <c r="FI538" s="90"/>
      <c r="FJ538" s="90"/>
      <c r="FK538" s="90"/>
      <c r="FL538" s="90"/>
      <c r="FM538" s="90"/>
      <c r="FN538" s="90"/>
      <c r="FO538" s="90"/>
      <c r="FP538" s="90"/>
      <c r="FQ538" s="90"/>
      <c r="FR538" s="90"/>
      <c r="FS538" s="90"/>
      <c r="FT538" s="90"/>
      <c r="FU538" s="90"/>
      <c r="FV538" s="90"/>
      <c r="FW538" s="90"/>
      <c r="FX538" s="90"/>
      <c r="FY538" s="90"/>
      <c r="FZ538" s="90"/>
      <c r="GA538" s="90"/>
      <c r="GB538" s="90"/>
      <c r="GC538" s="90"/>
      <c r="GD538" s="90"/>
      <c r="GE538" s="90"/>
      <c r="GF538" s="90"/>
      <c r="GG538" s="90"/>
      <c r="GH538" s="90"/>
      <c r="GI538" s="90"/>
      <c r="GJ538" s="90"/>
      <c r="GK538" s="90"/>
      <c r="GL538" s="90"/>
      <c r="GM538" s="90"/>
      <c r="GN538" s="90"/>
      <c r="GO538" s="90"/>
      <c r="GP538" s="90"/>
      <c r="GQ538" s="90"/>
      <c r="GR538" s="90"/>
      <c r="GS538" s="90"/>
      <c r="GT538" s="90"/>
      <c r="GU538" s="90"/>
      <c r="GV538" s="90"/>
      <c r="GW538" s="90"/>
      <c r="GX538" s="90"/>
      <c r="GY538" s="90"/>
      <c r="GZ538" s="90"/>
      <c r="HA538" s="90"/>
      <c r="HB538" s="90"/>
      <c r="HC538" s="90"/>
      <c r="HD538" s="90"/>
      <c r="HE538" s="90"/>
      <c r="HF538" s="90"/>
      <c r="HG538" s="90"/>
      <c r="HH538" s="90"/>
      <c r="HI538" s="90"/>
      <c r="HJ538" s="90"/>
      <c r="HK538" s="90"/>
      <c r="HL538" s="90"/>
      <c r="HM538" s="90"/>
      <c r="HN538" s="90"/>
      <c r="HO538" s="90"/>
      <c r="HP538" s="90"/>
      <c r="HQ538" s="90"/>
      <c r="HR538" s="90"/>
      <c r="HS538" s="90"/>
      <c r="HT538" s="90"/>
      <c r="HU538" s="90"/>
      <c r="HV538" s="90"/>
      <c r="HW538" s="90"/>
      <c r="HX538" s="90"/>
      <c r="HY538" s="90"/>
      <c r="HZ538" s="90"/>
      <c r="IA538" s="90"/>
      <c r="IB538" s="90"/>
      <c r="IC538" s="90"/>
      <c r="ID538" s="90"/>
      <c r="IE538" s="90"/>
      <c r="IF538" s="90"/>
      <c r="IG538" s="90"/>
      <c r="IH538" s="90"/>
      <c r="II538" s="90"/>
      <c r="IJ538" s="90"/>
      <c r="IK538" s="90"/>
      <c r="IL538" s="90"/>
      <c r="IM538" s="90"/>
      <c r="IN538" s="90"/>
      <c r="IO538" s="90"/>
      <c r="IP538" s="90"/>
      <c r="IQ538" s="90"/>
      <c r="IR538" s="90"/>
      <c r="IS538" s="90"/>
      <c r="IT538" s="90"/>
      <c r="IU538" s="90"/>
      <c r="IV538" s="90"/>
      <c r="IW538" s="90"/>
    </row>
    <row r="539" spans="4:257" s="3" customFormat="1" x14ac:dyDescent="0.25">
      <c r="D539" s="2"/>
      <c r="AG539" s="90"/>
      <c r="AH539" s="90"/>
      <c r="AI539" s="90"/>
      <c r="AJ539" s="90"/>
      <c r="AK539" s="90"/>
      <c r="AL539" s="90"/>
      <c r="AM539" s="90"/>
      <c r="AN539" s="90"/>
      <c r="AO539" s="90"/>
      <c r="AP539" s="90"/>
      <c r="AQ539" s="90"/>
      <c r="AR539" s="90"/>
      <c r="AS539" s="90"/>
      <c r="AT539" s="90"/>
      <c r="AU539" s="90"/>
      <c r="AV539" s="90"/>
      <c r="AW539" s="90"/>
      <c r="AX539" s="90"/>
      <c r="AY539" s="90"/>
      <c r="AZ539" s="90"/>
      <c r="BA539" s="90"/>
      <c r="BB539" s="90"/>
      <c r="BC539" s="90"/>
      <c r="BD539" s="90"/>
      <c r="BE539" s="90"/>
      <c r="BF539" s="90"/>
      <c r="BG539" s="90"/>
      <c r="BH539" s="90"/>
      <c r="BI539" s="90"/>
      <c r="BJ539" s="90"/>
      <c r="BK539" s="90"/>
      <c r="BL539" s="90"/>
      <c r="BM539" s="90"/>
      <c r="BN539" s="90"/>
      <c r="BO539" s="90"/>
      <c r="BP539" s="90"/>
      <c r="BQ539" s="90"/>
      <c r="BR539" s="90"/>
      <c r="BS539" s="90"/>
      <c r="BT539" s="90"/>
      <c r="BU539" s="90"/>
      <c r="BV539" s="90"/>
      <c r="BW539" s="90"/>
      <c r="BX539" s="90"/>
      <c r="BY539" s="90"/>
      <c r="BZ539" s="90"/>
      <c r="CA539" s="90"/>
      <c r="CB539" s="90"/>
      <c r="CC539" s="90"/>
      <c r="CD539" s="90"/>
      <c r="CE539" s="90"/>
      <c r="CF539" s="90"/>
      <c r="CG539" s="90"/>
      <c r="CH539" s="90"/>
      <c r="CI539" s="90"/>
      <c r="CJ539" s="90"/>
      <c r="CK539" s="90"/>
      <c r="CL539" s="90"/>
      <c r="CM539" s="90"/>
      <c r="CN539" s="90"/>
      <c r="CO539" s="90"/>
      <c r="CP539" s="90"/>
      <c r="CQ539" s="90"/>
      <c r="CR539" s="90"/>
      <c r="CS539" s="90"/>
      <c r="CT539" s="90"/>
      <c r="CU539" s="90"/>
      <c r="CV539" s="90"/>
      <c r="CW539" s="90"/>
      <c r="CX539" s="90"/>
      <c r="CY539" s="90"/>
      <c r="CZ539" s="90"/>
      <c r="DA539" s="90"/>
      <c r="DB539" s="90"/>
      <c r="DC539" s="90"/>
      <c r="DD539" s="90"/>
      <c r="DE539" s="90"/>
      <c r="DF539" s="90"/>
      <c r="DG539" s="90"/>
      <c r="DH539" s="90"/>
      <c r="DI539" s="90"/>
      <c r="DJ539" s="90"/>
      <c r="DK539" s="90"/>
      <c r="DL539" s="90"/>
      <c r="DM539" s="90"/>
      <c r="DN539" s="90"/>
      <c r="DO539" s="90"/>
      <c r="DP539" s="90"/>
      <c r="DQ539" s="90"/>
      <c r="DR539" s="90"/>
      <c r="DS539" s="90"/>
      <c r="DT539" s="90"/>
      <c r="DU539" s="90"/>
      <c r="DV539" s="90"/>
      <c r="DW539" s="90"/>
      <c r="DX539" s="90"/>
      <c r="DY539" s="90"/>
      <c r="DZ539" s="90"/>
      <c r="EA539" s="90"/>
      <c r="EB539" s="90"/>
      <c r="EC539" s="90"/>
      <c r="ED539" s="90"/>
      <c r="EE539" s="90"/>
      <c r="EF539" s="90"/>
      <c r="EG539" s="90"/>
      <c r="EH539" s="90"/>
      <c r="EI539" s="90"/>
      <c r="EJ539" s="90"/>
      <c r="EK539" s="90"/>
      <c r="EL539" s="90"/>
      <c r="EM539" s="90"/>
      <c r="EN539" s="90"/>
      <c r="EO539" s="90"/>
      <c r="EP539" s="90"/>
      <c r="EQ539" s="90"/>
      <c r="ER539" s="90"/>
      <c r="ES539" s="90"/>
      <c r="ET539" s="90"/>
      <c r="EU539" s="90"/>
      <c r="EV539" s="90"/>
      <c r="EW539" s="90"/>
      <c r="EX539" s="90"/>
      <c r="EY539" s="90"/>
      <c r="EZ539" s="90"/>
      <c r="FA539" s="90"/>
      <c r="FB539" s="90"/>
      <c r="FC539" s="90"/>
      <c r="FD539" s="90"/>
      <c r="FE539" s="90"/>
      <c r="FF539" s="90"/>
      <c r="FG539" s="90"/>
      <c r="FH539" s="90"/>
      <c r="FI539" s="90"/>
      <c r="FJ539" s="90"/>
      <c r="FK539" s="90"/>
      <c r="FL539" s="90"/>
      <c r="FM539" s="90"/>
      <c r="FN539" s="90"/>
      <c r="FO539" s="90"/>
      <c r="FP539" s="90"/>
      <c r="FQ539" s="90"/>
      <c r="FR539" s="90"/>
      <c r="FS539" s="90"/>
      <c r="FT539" s="90"/>
      <c r="FU539" s="90"/>
      <c r="FV539" s="90"/>
      <c r="FW539" s="90"/>
      <c r="FX539" s="90"/>
      <c r="FY539" s="90"/>
      <c r="FZ539" s="90"/>
      <c r="GA539" s="90"/>
      <c r="GB539" s="90"/>
      <c r="GC539" s="90"/>
      <c r="GD539" s="90"/>
      <c r="GE539" s="90"/>
      <c r="GF539" s="90"/>
      <c r="GG539" s="90"/>
      <c r="GH539" s="90"/>
      <c r="GI539" s="90"/>
      <c r="GJ539" s="90"/>
      <c r="GK539" s="90"/>
      <c r="GL539" s="90"/>
      <c r="GM539" s="90"/>
      <c r="GN539" s="90"/>
      <c r="GO539" s="90"/>
      <c r="GP539" s="90"/>
      <c r="GQ539" s="90"/>
      <c r="GR539" s="90"/>
      <c r="GS539" s="90"/>
      <c r="GT539" s="90"/>
      <c r="GU539" s="90"/>
      <c r="GV539" s="90"/>
      <c r="GW539" s="90"/>
      <c r="GX539" s="90"/>
      <c r="GY539" s="90"/>
      <c r="GZ539" s="90"/>
      <c r="HA539" s="90"/>
      <c r="HB539" s="90"/>
      <c r="HC539" s="90"/>
      <c r="HD539" s="90"/>
      <c r="HE539" s="90"/>
      <c r="HF539" s="90"/>
      <c r="HG539" s="90"/>
      <c r="HH539" s="90"/>
      <c r="HI539" s="90"/>
      <c r="HJ539" s="90"/>
      <c r="HK539" s="90"/>
      <c r="HL539" s="90"/>
      <c r="HM539" s="90"/>
      <c r="HN539" s="90"/>
      <c r="HO539" s="90"/>
      <c r="HP539" s="90"/>
      <c r="HQ539" s="90"/>
      <c r="HR539" s="90"/>
      <c r="HS539" s="90"/>
      <c r="HT539" s="90"/>
      <c r="HU539" s="90"/>
      <c r="HV539" s="90"/>
      <c r="HW539" s="90"/>
      <c r="HX539" s="90"/>
      <c r="HY539" s="90"/>
      <c r="HZ539" s="90"/>
      <c r="IA539" s="90"/>
      <c r="IB539" s="90"/>
      <c r="IC539" s="90"/>
      <c r="ID539" s="90"/>
      <c r="IE539" s="90"/>
      <c r="IF539" s="90"/>
      <c r="IG539" s="90"/>
      <c r="IH539" s="90"/>
      <c r="II539" s="90"/>
      <c r="IJ539" s="90"/>
      <c r="IK539" s="90"/>
      <c r="IL539" s="90"/>
      <c r="IM539" s="90"/>
      <c r="IN539" s="90"/>
      <c r="IO539" s="90"/>
      <c r="IP539" s="90"/>
      <c r="IQ539" s="90"/>
      <c r="IR539" s="90"/>
      <c r="IS539" s="90"/>
      <c r="IT539" s="90"/>
      <c r="IU539" s="90"/>
      <c r="IV539" s="90"/>
      <c r="IW539" s="90"/>
    </row>
    <row r="540" spans="4:257" s="3" customFormat="1" x14ac:dyDescent="0.25">
      <c r="D540" s="2"/>
      <c r="AG540" s="90"/>
      <c r="AH540" s="90"/>
      <c r="AI540" s="90"/>
      <c r="AJ540" s="90"/>
      <c r="AK540" s="90"/>
      <c r="AL540" s="90"/>
      <c r="AM540" s="90"/>
      <c r="AN540" s="90"/>
      <c r="AO540" s="90"/>
      <c r="AP540" s="90"/>
      <c r="AQ540" s="90"/>
      <c r="AR540" s="90"/>
      <c r="AS540" s="90"/>
      <c r="AT540" s="90"/>
      <c r="AU540" s="90"/>
      <c r="AV540" s="90"/>
      <c r="AW540" s="90"/>
      <c r="AX540" s="90"/>
      <c r="AY540" s="90"/>
      <c r="AZ540" s="90"/>
      <c r="BA540" s="90"/>
      <c r="BB540" s="90"/>
      <c r="BC540" s="90"/>
      <c r="BD540" s="90"/>
      <c r="BE540" s="90"/>
      <c r="BF540" s="90"/>
      <c r="BG540" s="90"/>
      <c r="BH540" s="90"/>
      <c r="BI540" s="90"/>
      <c r="BJ540" s="90"/>
      <c r="BK540" s="90"/>
      <c r="BL540" s="90"/>
      <c r="BM540" s="90"/>
      <c r="BN540" s="90"/>
      <c r="BO540" s="90"/>
      <c r="BP540" s="90"/>
      <c r="BQ540" s="90"/>
      <c r="BR540" s="90"/>
      <c r="BS540" s="90"/>
      <c r="BT540" s="90"/>
      <c r="BU540" s="90"/>
      <c r="BV540" s="90"/>
      <c r="BW540" s="90"/>
      <c r="BX540" s="90"/>
      <c r="BY540" s="90"/>
      <c r="BZ540" s="90"/>
      <c r="CA540" s="90"/>
      <c r="CB540" s="90"/>
      <c r="CC540" s="90"/>
      <c r="CD540" s="90"/>
      <c r="CE540" s="90"/>
      <c r="CF540" s="90"/>
      <c r="CG540" s="90"/>
      <c r="CH540" s="90"/>
      <c r="CI540" s="90"/>
      <c r="CJ540" s="90"/>
      <c r="CK540" s="90"/>
      <c r="CL540" s="90"/>
      <c r="CM540" s="90"/>
      <c r="CN540" s="90"/>
      <c r="CO540" s="90"/>
      <c r="CP540" s="90"/>
      <c r="CQ540" s="90"/>
      <c r="CR540" s="90"/>
      <c r="CS540" s="90"/>
      <c r="CT540" s="90"/>
      <c r="CU540" s="90"/>
      <c r="CV540" s="90"/>
      <c r="CW540" s="90"/>
      <c r="CX540" s="90"/>
      <c r="CY540" s="90"/>
      <c r="CZ540" s="90"/>
      <c r="DA540" s="90"/>
      <c r="DB540" s="90"/>
      <c r="DC540" s="90"/>
      <c r="DD540" s="90"/>
      <c r="DE540" s="90"/>
      <c r="DF540" s="90"/>
      <c r="DG540" s="90"/>
      <c r="DH540" s="90"/>
      <c r="DI540" s="90"/>
      <c r="DJ540" s="90"/>
      <c r="DK540" s="90"/>
      <c r="DL540" s="90"/>
      <c r="DM540" s="90"/>
      <c r="DN540" s="90"/>
      <c r="DO540" s="90"/>
      <c r="DP540" s="90"/>
      <c r="DQ540" s="90"/>
      <c r="DR540" s="90"/>
      <c r="DS540" s="90"/>
      <c r="DT540" s="90"/>
      <c r="DU540" s="90"/>
      <c r="DV540" s="90"/>
      <c r="DW540" s="90"/>
      <c r="DX540" s="90"/>
      <c r="DY540" s="90"/>
      <c r="DZ540" s="90"/>
      <c r="EA540" s="90"/>
      <c r="EB540" s="90"/>
      <c r="EC540" s="90"/>
      <c r="ED540" s="90"/>
      <c r="EE540" s="90"/>
      <c r="EF540" s="90"/>
      <c r="EG540" s="90"/>
      <c r="EH540" s="90"/>
      <c r="EI540" s="90"/>
      <c r="EJ540" s="90"/>
      <c r="EK540" s="90"/>
      <c r="EL540" s="90"/>
      <c r="EM540" s="90"/>
      <c r="EN540" s="90"/>
      <c r="EO540" s="90"/>
      <c r="EP540" s="90"/>
      <c r="EQ540" s="90"/>
      <c r="ER540" s="90"/>
      <c r="ES540" s="90"/>
      <c r="ET540" s="90"/>
      <c r="EU540" s="90"/>
      <c r="EV540" s="90"/>
      <c r="EW540" s="90"/>
      <c r="EX540" s="90"/>
      <c r="EY540" s="90"/>
      <c r="EZ540" s="90"/>
      <c r="FA540" s="90"/>
      <c r="FB540" s="90"/>
      <c r="FC540" s="90"/>
      <c r="FD540" s="90"/>
      <c r="FE540" s="90"/>
      <c r="FF540" s="90"/>
      <c r="FG540" s="90"/>
      <c r="FH540" s="90"/>
      <c r="FI540" s="90"/>
      <c r="FJ540" s="90"/>
      <c r="FK540" s="90"/>
      <c r="FL540" s="90"/>
      <c r="FM540" s="90"/>
      <c r="FN540" s="90"/>
      <c r="FO540" s="90"/>
      <c r="FP540" s="90"/>
      <c r="FQ540" s="90"/>
      <c r="FR540" s="90"/>
      <c r="FS540" s="90"/>
      <c r="FT540" s="90"/>
      <c r="FU540" s="90"/>
      <c r="FV540" s="90"/>
      <c r="FW540" s="90"/>
      <c r="FX540" s="90"/>
      <c r="FY540" s="90"/>
      <c r="FZ540" s="90"/>
      <c r="GA540" s="90"/>
      <c r="GB540" s="90"/>
      <c r="GC540" s="90"/>
      <c r="GD540" s="90"/>
      <c r="GE540" s="90"/>
      <c r="GF540" s="90"/>
      <c r="GG540" s="90"/>
      <c r="GH540" s="90"/>
      <c r="GI540" s="90"/>
      <c r="GJ540" s="90"/>
      <c r="GK540" s="90"/>
      <c r="GL540" s="90"/>
      <c r="GM540" s="90"/>
      <c r="GN540" s="90"/>
      <c r="GO540" s="90"/>
      <c r="GP540" s="90"/>
      <c r="GQ540" s="90"/>
      <c r="GR540" s="90"/>
      <c r="GS540" s="90"/>
      <c r="GT540" s="90"/>
      <c r="GU540" s="90"/>
      <c r="GV540" s="90"/>
      <c r="GW540" s="90"/>
      <c r="GX540" s="90"/>
      <c r="GY540" s="90"/>
      <c r="GZ540" s="90"/>
      <c r="HA540" s="90"/>
      <c r="HB540" s="90"/>
      <c r="HC540" s="90"/>
      <c r="HD540" s="90"/>
      <c r="HE540" s="90"/>
      <c r="HF540" s="90"/>
      <c r="HG540" s="90"/>
      <c r="HH540" s="90"/>
      <c r="HI540" s="90"/>
      <c r="HJ540" s="90"/>
      <c r="HK540" s="90"/>
      <c r="HL540" s="90"/>
      <c r="HM540" s="90"/>
      <c r="HN540" s="90"/>
      <c r="HO540" s="90"/>
      <c r="HP540" s="90"/>
      <c r="HQ540" s="90"/>
      <c r="HR540" s="90"/>
      <c r="HS540" s="90"/>
      <c r="HT540" s="90"/>
      <c r="HU540" s="90"/>
      <c r="HV540" s="90"/>
      <c r="HW540" s="90"/>
      <c r="HX540" s="90"/>
      <c r="HY540" s="90"/>
      <c r="HZ540" s="90"/>
      <c r="IA540" s="90"/>
      <c r="IB540" s="90"/>
      <c r="IC540" s="90"/>
      <c r="ID540" s="90"/>
      <c r="IE540" s="90"/>
      <c r="IF540" s="90"/>
      <c r="IG540" s="90"/>
      <c r="IH540" s="90"/>
      <c r="II540" s="90"/>
      <c r="IJ540" s="90"/>
      <c r="IK540" s="90"/>
      <c r="IL540" s="90"/>
      <c r="IM540" s="90"/>
      <c r="IN540" s="90"/>
      <c r="IO540" s="90"/>
      <c r="IP540" s="90"/>
      <c r="IQ540" s="90"/>
      <c r="IR540" s="90"/>
      <c r="IS540" s="90"/>
      <c r="IT540" s="90"/>
      <c r="IU540" s="90"/>
      <c r="IV540" s="90"/>
      <c r="IW540" s="90"/>
    </row>
    <row r="541" spans="4:257" s="3" customFormat="1" x14ac:dyDescent="0.25">
      <c r="D541" s="2"/>
      <c r="AG541" s="90"/>
      <c r="AH541" s="90"/>
      <c r="AI541" s="90"/>
      <c r="AJ541" s="90"/>
      <c r="AK541" s="90"/>
      <c r="AL541" s="90"/>
      <c r="AM541" s="90"/>
      <c r="AN541" s="90"/>
      <c r="AO541" s="90"/>
      <c r="AP541" s="90"/>
      <c r="AQ541" s="90"/>
      <c r="AR541" s="90"/>
      <c r="AS541" s="90"/>
      <c r="AT541" s="90"/>
      <c r="AU541" s="90"/>
      <c r="AV541" s="90"/>
      <c r="AW541" s="90"/>
      <c r="AX541" s="90"/>
      <c r="AY541" s="90"/>
      <c r="AZ541" s="90"/>
      <c r="BA541" s="90"/>
      <c r="BB541" s="90"/>
      <c r="BC541" s="90"/>
      <c r="BD541" s="90"/>
      <c r="BE541" s="90"/>
      <c r="BF541" s="90"/>
      <c r="BG541" s="90"/>
      <c r="BH541" s="90"/>
      <c r="BI541" s="90"/>
      <c r="BJ541" s="90"/>
      <c r="BK541" s="90"/>
      <c r="BL541" s="90"/>
      <c r="BM541" s="90"/>
      <c r="BN541" s="90"/>
      <c r="BO541" s="90"/>
      <c r="BP541" s="90"/>
      <c r="BQ541" s="90"/>
      <c r="BR541" s="90"/>
      <c r="BS541" s="90"/>
      <c r="BT541" s="90"/>
      <c r="BU541" s="90"/>
      <c r="BV541" s="90"/>
      <c r="BW541" s="90"/>
      <c r="BX541" s="90"/>
      <c r="BY541" s="90"/>
      <c r="BZ541" s="90"/>
      <c r="CA541" s="90"/>
      <c r="CB541" s="90"/>
      <c r="CC541" s="90"/>
      <c r="CD541" s="90"/>
      <c r="CE541" s="90"/>
      <c r="CF541" s="90"/>
      <c r="CG541" s="90"/>
      <c r="CH541" s="90"/>
      <c r="CI541" s="90"/>
      <c r="CJ541" s="90"/>
      <c r="CK541" s="90"/>
      <c r="CL541" s="90"/>
      <c r="CM541" s="90"/>
      <c r="CN541" s="90"/>
      <c r="CO541" s="90"/>
      <c r="CP541" s="90"/>
      <c r="CQ541" s="90"/>
      <c r="CR541" s="90"/>
      <c r="CS541" s="90"/>
      <c r="CT541" s="90"/>
      <c r="CU541" s="90"/>
      <c r="CV541" s="90"/>
      <c r="CW541" s="90"/>
      <c r="CX541" s="90"/>
      <c r="CY541" s="90"/>
      <c r="CZ541" s="90"/>
      <c r="DA541" s="90"/>
      <c r="DB541" s="90"/>
      <c r="DC541" s="90"/>
      <c r="DD541" s="90"/>
      <c r="DE541" s="90"/>
      <c r="DF541" s="90"/>
      <c r="DG541" s="90"/>
      <c r="DH541" s="90"/>
      <c r="DI541" s="90"/>
      <c r="DJ541" s="90"/>
      <c r="DK541" s="90"/>
      <c r="DL541" s="90"/>
      <c r="DM541" s="90"/>
      <c r="DN541" s="90"/>
      <c r="DO541" s="90"/>
      <c r="DP541" s="90"/>
      <c r="DQ541" s="90"/>
      <c r="DR541" s="90"/>
      <c r="DS541" s="90"/>
      <c r="DT541" s="90"/>
      <c r="DU541" s="90"/>
      <c r="DV541" s="90"/>
      <c r="DW541" s="90"/>
      <c r="DX541" s="90"/>
      <c r="DY541" s="90"/>
      <c r="DZ541" s="90"/>
      <c r="EA541" s="90"/>
      <c r="EB541" s="90"/>
      <c r="EC541" s="90"/>
      <c r="ED541" s="90"/>
      <c r="EE541" s="90"/>
      <c r="EF541" s="90"/>
      <c r="EG541" s="90"/>
      <c r="EH541" s="90"/>
      <c r="EI541" s="90"/>
      <c r="EJ541" s="90"/>
      <c r="EK541" s="90"/>
      <c r="EL541" s="90"/>
      <c r="EM541" s="90"/>
      <c r="EN541" s="90"/>
      <c r="EO541" s="90"/>
      <c r="EP541" s="90"/>
      <c r="EQ541" s="90"/>
      <c r="ER541" s="90"/>
      <c r="ES541" s="90"/>
      <c r="ET541" s="90"/>
      <c r="EU541" s="90"/>
      <c r="EV541" s="90"/>
      <c r="EW541" s="90"/>
      <c r="EX541" s="90"/>
      <c r="EY541" s="90"/>
      <c r="EZ541" s="90"/>
      <c r="FA541" s="90"/>
      <c r="FB541" s="90"/>
      <c r="FC541" s="90"/>
      <c r="FD541" s="90"/>
      <c r="FE541" s="90"/>
      <c r="FF541" s="90"/>
      <c r="FG541" s="90"/>
      <c r="FH541" s="90"/>
      <c r="FI541" s="90"/>
      <c r="FJ541" s="90"/>
      <c r="FK541" s="90"/>
      <c r="FL541" s="90"/>
      <c r="FM541" s="90"/>
      <c r="FN541" s="90"/>
      <c r="FO541" s="90"/>
      <c r="FP541" s="90"/>
      <c r="FQ541" s="90"/>
      <c r="FR541" s="90"/>
      <c r="FS541" s="90"/>
      <c r="FT541" s="90"/>
      <c r="FU541" s="90"/>
      <c r="FV541" s="90"/>
      <c r="FW541" s="90"/>
      <c r="FX541" s="90"/>
      <c r="FY541" s="90"/>
      <c r="FZ541" s="90"/>
      <c r="GA541" s="90"/>
      <c r="GB541" s="90"/>
      <c r="GC541" s="90"/>
      <c r="GD541" s="90"/>
      <c r="GE541" s="90"/>
      <c r="GF541" s="90"/>
      <c r="GG541" s="90"/>
      <c r="GH541" s="90"/>
      <c r="GI541" s="90"/>
      <c r="GJ541" s="90"/>
      <c r="GK541" s="90"/>
      <c r="GL541" s="90"/>
      <c r="GM541" s="90"/>
      <c r="GN541" s="90"/>
      <c r="GO541" s="90"/>
      <c r="GP541" s="90"/>
      <c r="GQ541" s="90"/>
      <c r="GR541" s="90"/>
      <c r="GS541" s="90"/>
      <c r="GT541" s="90"/>
      <c r="GU541" s="90"/>
      <c r="GV541" s="90"/>
      <c r="GW541" s="90"/>
      <c r="GX541" s="90"/>
      <c r="GY541" s="90"/>
      <c r="GZ541" s="90"/>
      <c r="HA541" s="90"/>
      <c r="HB541" s="90"/>
      <c r="HC541" s="90"/>
      <c r="HD541" s="90"/>
      <c r="HE541" s="90"/>
      <c r="HF541" s="90"/>
      <c r="HG541" s="90"/>
      <c r="HH541" s="90"/>
      <c r="HI541" s="90"/>
      <c r="HJ541" s="90"/>
      <c r="HK541" s="90"/>
      <c r="HL541" s="90"/>
      <c r="HM541" s="90"/>
      <c r="HN541" s="90"/>
      <c r="HO541" s="90"/>
      <c r="HP541" s="90"/>
      <c r="HQ541" s="90"/>
      <c r="HR541" s="90"/>
      <c r="HS541" s="90"/>
      <c r="HT541" s="90"/>
      <c r="HU541" s="90"/>
      <c r="HV541" s="90"/>
      <c r="HW541" s="90"/>
      <c r="HX541" s="90"/>
      <c r="HY541" s="90"/>
      <c r="HZ541" s="90"/>
      <c r="IA541" s="90"/>
      <c r="IB541" s="90"/>
      <c r="IC541" s="90"/>
      <c r="ID541" s="90"/>
      <c r="IE541" s="90"/>
      <c r="IF541" s="90"/>
      <c r="IG541" s="90"/>
      <c r="IH541" s="90"/>
      <c r="II541" s="90"/>
      <c r="IJ541" s="90"/>
      <c r="IK541" s="90"/>
      <c r="IL541" s="90"/>
      <c r="IM541" s="90"/>
      <c r="IN541" s="90"/>
      <c r="IO541" s="90"/>
      <c r="IP541" s="90"/>
      <c r="IQ541" s="90"/>
      <c r="IR541" s="90"/>
      <c r="IS541" s="90"/>
      <c r="IT541" s="90"/>
      <c r="IU541" s="90"/>
      <c r="IV541" s="90"/>
      <c r="IW541" s="90"/>
    </row>
    <row r="542" spans="4:257" s="3" customFormat="1" x14ac:dyDescent="0.25">
      <c r="D542" s="2"/>
      <c r="AG542" s="90"/>
      <c r="AH542" s="90"/>
      <c r="AI542" s="90"/>
      <c r="AJ542" s="90"/>
      <c r="AK542" s="90"/>
      <c r="AL542" s="90"/>
      <c r="AM542" s="90"/>
      <c r="AN542" s="90"/>
      <c r="AO542" s="90"/>
      <c r="AP542" s="90"/>
      <c r="AQ542" s="90"/>
      <c r="AR542" s="90"/>
      <c r="AS542" s="90"/>
      <c r="AT542" s="90"/>
      <c r="AU542" s="90"/>
      <c r="AV542" s="90"/>
      <c r="AW542" s="90"/>
      <c r="AX542" s="90"/>
      <c r="AY542" s="90"/>
      <c r="AZ542" s="90"/>
      <c r="BA542" s="90"/>
      <c r="BB542" s="90"/>
      <c r="BC542" s="90"/>
      <c r="BD542" s="90"/>
      <c r="BE542" s="90"/>
      <c r="BF542" s="90"/>
      <c r="BG542" s="90"/>
      <c r="BH542" s="90"/>
      <c r="BI542" s="90"/>
      <c r="BJ542" s="90"/>
      <c r="BK542" s="90"/>
      <c r="BL542" s="90"/>
      <c r="BM542" s="90"/>
      <c r="BN542" s="90"/>
      <c r="BO542" s="90"/>
      <c r="BP542" s="90"/>
      <c r="BQ542" s="90"/>
      <c r="BR542" s="90"/>
      <c r="BS542" s="90"/>
      <c r="BT542" s="90"/>
      <c r="BU542" s="90"/>
      <c r="BV542" s="90"/>
      <c r="BW542" s="90"/>
      <c r="BX542" s="90"/>
      <c r="BY542" s="90"/>
      <c r="BZ542" s="90"/>
      <c r="CA542" s="90"/>
      <c r="CB542" s="90"/>
      <c r="CC542" s="90"/>
      <c r="CD542" s="90"/>
      <c r="CE542" s="90"/>
      <c r="CF542" s="90"/>
      <c r="CG542" s="90"/>
      <c r="CH542" s="90"/>
      <c r="CI542" s="90"/>
      <c r="CJ542" s="90"/>
      <c r="CK542" s="90"/>
      <c r="CL542" s="90"/>
      <c r="CM542" s="90"/>
      <c r="CN542" s="90"/>
      <c r="CO542" s="90"/>
      <c r="CP542" s="90"/>
      <c r="CQ542" s="90"/>
      <c r="CR542" s="90"/>
      <c r="CS542" s="90"/>
      <c r="CT542" s="90"/>
      <c r="CU542" s="90"/>
      <c r="CV542" s="90"/>
      <c r="CW542" s="90"/>
      <c r="CX542" s="90"/>
      <c r="CY542" s="90"/>
      <c r="CZ542" s="90"/>
      <c r="DA542" s="90"/>
      <c r="DB542" s="90"/>
      <c r="DC542" s="90"/>
      <c r="DD542" s="90"/>
      <c r="DE542" s="90"/>
      <c r="DF542" s="90"/>
      <c r="DG542" s="90"/>
      <c r="DH542" s="90"/>
      <c r="DI542" s="90"/>
      <c r="DJ542" s="90"/>
      <c r="DK542" s="90"/>
      <c r="DL542" s="90"/>
      <c r="DM542" s="90"/>
      <c r="DN542" s="90"/>
      <c r="DO542" s="90"/>
      <c r="DP542" s="90"/>
      <c r="DQ542" s="90"/>
      <c r="DR542" s="90"/>
      <c r="DS542" s="90"/>
      <c r="DT542" s="90"/>
      <c r="DU542" s="90"/>
      <c r="DV542" s="90"/>
      <c r="DW542" s="90"/>
      <c r="DX542" s="90"/>
      <c r="DY542" s="90"/>
      <c r="DZ542" s="90"/>
      <c r="EA542" s="90"/>
      <c r="EB542" s="90"/>
      <c r="EC542" s="90"/>
      <c r="ED542" s="90"/>
      <c r="EE542" s="90"/>
      <c r="EF542" s="90"/>
      <c r="EG542" s="90"/>
      <c r="EH542" s="90"/>
      <c r="EI542" s="90"/>
      <c r="EJ542" s="90"/>
      <c r="EK542" s="90"/>
      <c r="EL542" s="90"/>
      <c r="EM542" s="90"/>
      <c r="EN542" s="90"/>
      <c r="EO542" s="90"/>
      <c r="EP542" s="90"/>
      <c r="EQ542" s="90"/>
      <c r="ER542" s="90"/>
      <c r="ES542" s="90"/>
      <c r="ET542" s="90"/>
      <c r="EU542" s="90"/>
      <c r="EV542" s="90"/>
      <c r="EW542" s="90"/>
      <c r="EX542" s="90"/>
      <c r="EY542" s="90"/>
      <c r="EZ542" s="90"/>
      <c r="FA542" s="90"/>
      <c r="FB542" s="90"/>
      <c r="FC542" s="90"/>
      <c r="FD542" s="90"/>
      <c r="FE542" s="90"/>
      <c r="FF542" s="90"/>
      <c r="FG542" s="90"/>
      <c r="FH542" s="90"/>
      <c r="FI542" s="90"/>
      <c r="FJ542" s="90"/>
      <c r="FK542" s="90"/>
      <c r="FL542" s="90"/>
      <c r="FM542" s="90"/>
      <c r="FN542" s="90"/>
      <c r="FO542" s="90"/>
      <c r="FP542" s="90"/>
      <c r="FQ542" s="90"/>
      <c r="FR542" s="90"/>
      <c r="FS542" s="90"/>
      <c r="FT542" s="90"/>
      <c r="FU542" s="90"/>
      <c r="FV542" s="90"/>
      <c r="FW542" s="90"/>
      <c r="FX542" s="90"/>
      <c r="FY542" s="90"/>
      <c r="FZ542" s="90"/>
      <c r="GA542" s="90"/>
      <c r="GB542" s="90"/>
      <c r="GC542" s="90"/>
      <c r="GD542" s="90"/>
      <c r="GE542" s="90"/>
      <c r="GF542" s="90"/>
      <c r="GG542" s="90"/>
      <c r="GH542" s="90"/>
      <c r="GI542" s="90"/>
      <c r="GJ542" s="90"/>
      <c r="GK542" s="90"/>
      <c r="GL542" s="90"/>
      <c r="GM542" s="90"/>
      <c r="GN542" s="90"/>
      <c r="GO542" s="90"/>
      <c r="GP542" s="90"/>
      <c r="GQ542" s="90"/>
      <c r="GR542" s="90"/>
      <c r="GS542" s="90"/>
      <c r="GT542" s="90"/>
      <c r="GU542" s="90"/>
      <c r="GV542" s="90"/>
      <c r="GW542" s="90"/>
      <c r="GX542" s="90"/>
      <c r="GY542" s="90"/>
      <c r="GZ542" s="90"/>
      <c r="HA542" s="90"/>
      <c r="HB542" s="90"/>
      <c r="HC542" s="90"/>
      <c r="HD542" s="90"/>
      <c r="HE542" s="90"/>
      <c r="HF542" s="90"/>
      <c r="HG542" s="90"/>
      <c r="HH542" s="90"/>
      <c r="HI542" s="90"/>
      <c r="HJ542" s="90"/>
      <c r="HK542" s="90"/>
      <c r="HL542" s="90"/>
      <c r="HM542" s="90"/>
      <c r="HN542" s="90"/>
      <c r="HO542" s="90"/>
      <c r="HP542" s="90"/>
      <c r="HQ542" s="90"/>
      <c r="HR542" s="90"/>
      <c r="HS542" s="90"/>
      <c r="HT542" s="90"/>
      <c r="HU542" s="90"/>
      <c r="HV542" s="90"/>
      <c r="HW542" s="90"/>
      <c r="HX542" s="90"/>
      <c r="HY542" s="90"/>
      <c r="HZ542" s="90"/>
      <c r="IA542" s="90"/>
      <c r="IB542" s="90"/>
      <c r="IC542" s="90"/>
      <c r="ID542" s="90"/>
      <c r="IE542" s="90"/>
      <c r="IF542" s="90"/>
      <c r="IG542" s="90"/>
      <c r="IH542" s="90"/>
      <c r="II542" s="90"/>
      <c r="IJ542" s="90"/>
      <c r="IK542" s="90"/>
      <c r="IL542" s="90"/>
      <c r="IM542" s="90"/>
      <c r="IN542" s="90"/>
      <c r="IO542" s="90"/>
      <c r="IP542" s="90"/>
      <c r="IQ542" s="90"/>
      <c r="IR542" s="90"/>
      <c r="IS542" s="90"/>
      <c r="IT542" s="90"/>
      <c r="IU542" s="90"/>
      <c r="IV542" s="90"/>
      <c r="IW542" s="90"/>
    </row>
    <row r="543" spans="4:257" s="3" customFormat="1" x14ac:dyDescent="0.25">
      <c r="D543" s="2"/>
      <c r="AG543" s="90"/>
      <c r="AH543" s="90"/>
      <c r="AI543" s="90"/>
      <c r="AJ543" s="90"/>
      <c r="AK543" s="90"/>
      <c r="AL543" s="90"/>
      <c r="AM543" s="90"/>
      <c r="AN543" s="90"/>
      <c r="AO543" s="90"/>
      <c r="AP543" s="90"/>
      <c r="AQ543" s="90"/>
      <c r="AR543" s="90"/>
      <c r="AS543" s="90"/>
      <c r="AT543" s="90"/>
      <c r="AU543" s="90"/>
      <c r="AV543" s="90"/>
      <c r="AW543" s="90"/>
      <c r="AX543" s="90"/>
      <c r="AY543" s="90"/>
      <c r="AZ543" s="90"/>
      <c r="BA543" s="90"/>
      <c r="BB543" s="90"/>
      <c r="BC543" s="90"/>
      <c r="BD543" s="90"/>
      <c r="BE543" s="90"/>
      <c r="BF543" s="90"/>
      <c r="BG543" s="90"/>
      <c r="BH543" s="90"/>
      <c r="BI543" s="90"/>
      <c r="BJ543" s="90"/>
      <c r="BK543" s="90"/>
      <c r="BL543" s="90"/>
      <c r="BM543" s="90"/>
      <c r="BN543" s="90"/>
      <c r="BO543" s="90"/>
      <c r="BP543" s="90"/>
      <c r="BQ543" s="90"/>
      <c r="BR543" s="90"/>
      <c r="BS543" s="90"/>
      <c r="BT543" s="90"/>
      <c r="BU543" s="90"/>
      <c r="BV543" s="90"/>
      <c r="BW543" s="90"/>
      <c r="BX543" s="90"/>
      <c r="BY543" s="90"/>
      <c r="BZ543" s="90"/>
      <c r="CA543" s="90"/>
      <c r="CB543" s="90"/>
      <c r="CC543" s="90"/>
      <c r="CD543" s="90"/>
      <c r="CE543" s="90"/>
      <c r="CF543" s="90"/>
      <c r="CG543" s="90"/>
      <c r="CH543" s="90"/>
      <c r="CI543" s="90"/>
      <c r="CJ543" s="90"/>
      <c r="CK543" s="90"/>
      <c r="CL543" s="90"/>
      <c r="CM543" s="90"/>
      <c r="CN543" s="90"/>
      <c r="CO543" s="90"/>
      <c r="CP543" s="90"/>
      <c r="CQ543" s="90"/>
      <c r="CR543" s="90"/>
      <c r="CS543" s="90"/>
      <c r="CT543" s="90"/>
      <c r="CU543" s="90"/>
      <c r="CV543" s="90"/>
      <c r="CW543" s="90"/>
      <c r="CX543" s="90"/>
      <c r="CY543" s="90"/>
      <c r="CZ543" s="90"/>
      <c r="DA543" s="90"/>
      <c r="DB543" s="90"/>
      <c r="DC543" s="90"/>
      <c r="DD543" s="90"/>
      <c r="DE543" s="90"/>
      <c r="DF543" s="90"/>
      <c r="DG543" s="90"/>
      <c r="DH543" s="90"/>
      <c r="DI543" s="90"/>
      <c r="DJ543" s="90"/>
      <c r="DK543" s="90"/>
      <c r="DL543" s="90"/>
      <c r="DM543" s="90"/>
      <c r="DN543" s="90"/>
      <c r="DO543" s="90"/>
      <c r="DP543" s="90"/>
      <c r="DQ543" s="90"/>
      <c r="DR543" s="90"/>
      <c r="DS543" s="90"/>
      <c r="DT543" s="90"/>
      <c r="DU543" s="90"/>
      <c r="DV543" s="90"/>
      <c r="DW543" s="90"/>
      <c r="DX543" s="90"/>
      <c r="DY543" s="90"/>
      <c r="DZ543" s="90"/>
      <c r="EA543" s="90"/>
      <c r="EB543" s="90"/>
      <c r="EC543" s="90"/>
      <c r="ED543" s="90"/>
      <c r="EE543" s="90"/>
      <c r="EF543" s="90"/>
      <c r="EG543" s="90"/>
      <c r="EH543" s="90"/>
      <c r="EI543" s="90"/>
      <c r="EJ543" s="90"/>
      <c r="EK543" s="90"/>
      <c r="EL543" s="90"/>
      <c r="EM543" s="90"/>
      <c r="EN543" s="90"/>
      <c r="EO543" s="90"/>
      <c r="EP543" s="90"/>
      <c r="EQ543" s="90"/>
      <c r="ER543" s="90"/>
      <c r="ES543" s="90"/>
      <c r="ET543" s="90"/>
      <c r="EU543" s="90"/>
      <c r="EV543" s="90"/>
      <c r="EW543" s="90"/>
      <c r="EX543" s="90"/>
      <c r="EY543" s="90"/>
      <c r="EZ543" s="90"/>
      <c r="FA543" s="90"/>
      <c r="FB543" s="90"/>
      <c r="FC543" s="90"/>
      <c r="FD543" s="90"/>
      <c r="FE543" s="90"/>
      <c r="FF543" s="90"/>
      <c r="FG543" s="90"/>
      <c r="FH543" s="90"/>
      <c r="FI543" s="90"/>
      <c r="FJ543" s="90"/>
      <c r="FK543" s="90"/>
      <c r="FL543" s="90"/>
      <c r="FM543" s="90"/>
      <c r="FN543" s="90"/>
      <c r="FO543" s="90"/>
      <c r="FP543" s="90"/>
      <c r="FQ543" s="90"/>
      <c r="FR543" s="90"/>
      <c r="FS543" s="90"/>
      <c r="FT543" s="90"/>
      <c r="FU543" s="90"/>
      <c r="FV543" s="90"/>
      <c r="FW543" s="90"/>
      <c r="FX543" s="90"/>
      <c r="FY543" s="90"/>
      <c r="FZ543" s="90"/>
      <c r="GA543" s="90"/>
      <c r="GB543" s="90"/>
      <c r="GC543" s="90"/>
      <c r="GD543" s="90"/>
      <c r="GE543" s="90"/>
      <c r="GF543" s="90"/>
      <c r="GG543" s="90"/>
      <c r="GH543" s="90"/>
      <c r="GI543" s="90"/>
      <c r="GJ543" s="90"/>
      <c r="GK543" s="90"/>
      <c r="GL543" s="90"/>
      <c r="GM543" s="90"/>
      <c r="GN543" s="90"/>
      <c r="GO543" s="90"/>
      <c r="GP543" s="90"/>
      <c r="GQ543" s="90"/>
      <c r="GR543" s="90"/>
      <c r="GS543" s="90"/>
      <c r="GT543" s="90"/>
      <c r="GU543" s="90"/>
      <c r="GV543" s="90"/>
      <c r="GW543" s="90"/>
      <c r="GX543" s="90"/>
      <c r="GY543" s="90"/>
      <c r="GZ543" s="90"/>
      <c r="HA543" s="90"/>
      <c r="HB543" s="90"/>
      <c r="HC543" s="90"/>
      <c r="HD543" s="90"/>
      <c r="HE543" s="90"/>
      <c r="HF543" s="90"/>
      <c r="HG543" s="90"/>
      <c r="HH543" s="90"/>
      <c r="HI543" s="90"/>
      <c r="HJ543" s="90"/>
      <c r="HK543" s="90"/>
      <c r="HL543" s="90"/>
      <c r="HM543" s="90"/>
      <c r="HN543" s="90"/>
      <c r="HO543" s="90"/>
      <c r="HP543" s="90"/>
      <c r="HQ543" s="90"/>
      <c r="HR543" s="90"/>
      <c r="HS543" s="90"/>
      <c r="HT543" s="90"/>
      <c r="HU543" s="90"/>
      <c r="HV543" s="90"/>
      <c r="HW543" s="90"/>
      <c r="HX543" s="90"/>
      <c r="HY543" s="90"/>
      <c r="HZ543" s="90"/>
      <c r="IA543" s="90"/>
      <c r="IB543" s="90"/>
      <c r="IC543" s="90"/>
      <c r="ID543" s="90"/>
      <c r="IE543" s="90"/>
      <c r="IF543" s="90"/>
      <c r="IG543" s="90"/>
      <c r="IH543" s="90"/>
      <c r="II543" s="90"/>
      <c r="IJ543" s="90"/>
      <c r="IK543" s="90"/>
      <c r="IL543" s="90"/>
      <c r="IM543" s="90"/>
      <c r="IN543" s="90"/>
      <c r="IO543" s="90"/>
      <c r="IP543" s="90"/>
      <c r="IQ543" s="90"/>
      <c r="IR543" s="90"/>
      <c r="IS543" s="90"/>
      <c r="IT543" s="90"/>
      <c r="IU543" s="90"/>
      <c r="IV543" s="90"/>
      <c r="IW543" s="90"/>
    </row>
    <row r="544" spans="4:257" s="3" customFormat="1" x14ac:dyDescent="0.25">
      <c r="D544" s="2"/>
      <c r="AG544" s="90"/>
      <c r="AH544" s="90"/>
      <c r="AI544" s="90"/>
      <c r="AJ544" s="90"/>
      <c r="AK544" s="90"/>
      <c r="AL544" s="90"/>
      <c r="AM544" s="90"/>
      <c r="AN544" s="90"/>
      <c r="AO544" s="90"/>
      <c r="AP544" s="90"/>
      <c r="AQ544" s="90"/>
      <c r="AR544" s="90"/>
      <c r="AS544" s="90"/>
      <c r="AT544" s="90"/>
      <c r="AU544" s="90"/>
      <c r="AV544" s="90"/>
      <c r="AW544" s="90"/>
      <c r="AX544" s="90"/>
      <c r="AY544" s="90"/>
      <c r="AZ544" s="90"/>
      <c r="BA544" s="90"/>
      <c r="BB544" s="90"/>
      <c r="BC544" s="90"/>
      <c r="BD544" s="90"/>
      <c r="BE544" s="90"/>
      <c r="BF544" s="90"/>
      <c r="BG544" s="90"/>
      <c r="BH544" s="90"/>
      <c r="BI544" s="90"/>
      <c r="BJ544" s="90"/>
      <c r="BK544" s="90"/>
      <c r="BL544" s="90"/>
      <c r="BM544" s="90"/>
      <c r="BN544" s="90"/>
      <c r="BO544" s="90"/>
      <c r="BP544" s="90"/>
      <c r="BQ544" s="90"/>
      <c r="BR544" s="90"/>
      <c r="BS544" s="90"/>
      <c r="BT544" s="90"/>
      <c r="BU544" s="90"/>
      <c r="BV544" s="90"/>
      <c r="BW544" s="90"/>
      <c r="BX544" s="90"/>
      <c r="BY544" s="90"/>
      <c r="BZ544" s="90"/>
      <c r="CA544" s="90"/>
      <c r="CB544" s="90"/>
      <c r="CC544" s="90"/>
      <c r="CD544" s="90"/>
      <c r="CE544" s="90"/>
      <c r="CF544" s="90"/>
      <c r="CG544" s="90"/>
      <c r="CH544" s="90"/>
      <c r="CI544" s="90"/>
      <c r="CJ544" s="90"/>
      <c r="CK544" s="90"/>
      <c r="CL544" s="90"/>
      <c r="CM544" s="90"/>
      <c r="CN544" s="90"/>
      <c r="CO544" s="90"/>
      <c r="CP544" s="90"/>
      <c r="CQ544" s="90"/>
      <c r="CR544" s="90"/>
      <c r="CS544" s="90"/>
      <c r="CT544" s="90"/>
      <c r="CU544" s="90"/>
      <c r="CV544" s="90"/>
      <c r="CW544" s="90"/>
      <c r="CX544" s="90"/>
      <c r="CY544" s="90"/>
      <c r="CZ544" s="90"/>
      <c r="DA544" s="90"/>
      <c r="DB544" s="90"/>
      <c r="DC544" s="90"/>
      <c r="DD544" s="90"/>
      <c r="DE544" s="90"/>
      <c r="DF544" s="90"/>
      <c r="DG544" s="90"/>
      <c r="DH544" s="90"/>
      <c r="DI544" s="90"/>
      <c r="DJ544" s="90"/>
      <c r="DK544" s="90"/>
      <c r="DL544" s="90"/>
      <c r="DM544" s="90"/>
      <c r="DN544" s="90"/>
      <c r="DO544" s="90"/>
      <c r="DP544" s="90"/>
      <c r="DQ544" s="90"/>
      <c r="DR544" s="90"/>
      <c r="DS544" s="90"/>
      <c r="DT544" s="90"/>
      <c r="DU544" s="90"/>
      <c r="DV544" s="90"/>
      <c r="DW544" s="90"/>
      <c r="DX544" s="90"/>
      <c r="DY544" s="90"/>
      <c r="DZ544" s="90"/>
      <c r="EA544" s="90"/>
      <c r="EB544" s="90"/>
      <c r="EC544" s="90"/>
      <c r="ED544" s="90"/>
      <c r="EE544" s="90"/>
      <c r="EF544" s="90"/>
      <c r="EG544" s="90"/>
      <c r="EH544" s="90"/>
      <c r="EI544" s="90"/>
      <c r="EJ544" s="90"/>
      <c r="EK544" s="90"/>
      <c r="EL544" s="90"/>
      <c r="EM544" s="90"/>
      <c r="EN544" s="90"/>
      <c r="EO544" s="90"/>
      <c r="EP544" s="90"/>
      <c r="EQ544" s="90"/>
      <c r="ER544" s="90"/>
      <c r="ES544" s="90"/>
      <c r="ET544" s="90"/>
      <c r="EU544" s="90"/>
      <c r="EV544" s="90"/>
      <c r="EW544" s="90"/>
      <c r="EX544" s="90"/>
      <c r="EY544" s="90"/>
      <c r="EZ544" s="90"/>
      <c r="FA544" s="90"/>
      <c r="FB544" s="90"/>
      <c r="FC544" s="90"/>
      <c r="FD544" s="90"/>
      <c r="FE544" s="90"/>
      <c r="FF544" s="90"/>
      <c r="FG544" s="90"/>
      <c r="FH544" s="90"/>
      <c r="FI544" s="90"/>
      <c r="FJ544" s="90"/>
      <c r="FK544" s="90"/>
      <c r="FL544" s="90"/>
      <c r="FM544" s="90"/>
      <c r="FN544" s="90"/>
      <c r="FO544" s="90"/>
      <c r="FP544" s="90"/>
      <c r="FQ544" s="90"/>
      <c r="FR544" s="90"/>
      <c r="FS544" s="90"/>
      <c r="FT544" s="90"/>
      <c r="FU544" s="90"/>
      <c r="FV544" s="90"/>
      <c r="FW544" s="90"/>
      <c r="FX544" s="90"/>
      <c r="FY544" s="90"/>
      <c r="FZ544" s="90"/>
      <c r="GA544" s="90"/>
      <c r="GB544" s="90"/>
      <c r="GC544" s="90"/>
      <c r="GD544" s="90"/>
      <c r="GE544" s="90"/>
      <c r="GF544" s="90"/>
      <c r="GG544" s="90"/>
      <c r="GH544" s="90"/>
      <c r="GI544" s="90"/>
      <c r="GJ544" s="90"/>
      <c r="GK544" s="90"/>
      <c r="GL544" s="90"/>
      <c r="GM544" s="90"/>
      <c r="GN544" s="90"/>
      <c r="GO544" s="90"/>
      <c r="GP544" s="90"/>
      <c r="GQ544" s="90"/>
      <c r="GR544" s="90"/>
      <c r="GS544" s="90"/>
      <c r="GT544" s="90"/>
      <c r="GU544" s="90"/>
      <c r="GV544" s="90"/>
      <c r="GW544" s="90"/>
      <c r="GX544" s="90"/>
      <c r="GY544" s="90"/>
      <c r="GZ544" s="90"/>
      <c r="HA544" s="90"/>
      <c r="HB544" s="90"/>
      <c r="HC544" s="90"/>
      <c r="HD544" s="90"/>
      <c r="HE544" s="90"/>
      <c r="HF544" s="90"/>
      <c r="HG544" s="90"/>
      <c r="HH544" s="90"/>
      <c r="HI544" s="90"/>
      <c r="HJ544" s="90"/>
      <c r="HK544" s="90"/>
      <c r="HL544" s="90"/>
      <c r="HM544" s="90"/>
      <c r="HN544" s="90"/>
      <c r="HO544" s="90"/>
      <c r="HP544" s="90"/>
      <c r="HQ544" s="90"/>
      <c r="HR544" s="90"/>
      <c r="HS544" s="90"/>
      <c r="HT544" s="90"/>
      <c r="HU544" s="90"/>
      <c r="HV544" s="90"/>
      <c r="HW544" s="90"/>
      <c r="HX544" s="90"/>
      <c r="HY544" s="90"/>
      <c r="HZ544" s="90"/>
      <c r="IA544" s="90"/>
      <c r="IB544" s="90"/>
      <c r="IC544" s="90"/>
      <c r="ID544" s="90"/>
      <c r="IE544" s="90"/>
      <c r="IF544" s="90"/>
      <c r="IG544" s="90"/>
      <c r="IH544" s="90"/>
      <c r="II544" s="90"/>
      <c r="IJ544" s="90"/>
      <c r="IK544" s="90"/>
      <c r="IL544" s="90"/>
      <c r="IM544" s="90"/>
      <c r="IN544" s="90"/>
      <c r="IO544" s="90"/>
      <c r="IP544" s="90"/>
      <c r="IQ544" s="90"/>
      <c r="IR544" s="90"/>
      <c r="IS544" s="90"/>
      <c r="IT544" s="90"/>
      <c r="IU544" s="90"/>
      <c r="IV544" s="90"/>
      <c r="IW544" s="90"/>
    </row>
    <row r="545" spans="4:257" s="3" customFormat="1" x14ac:dyDescent="0.25">
      <c r="D545" s="2"/>
      <c r="AG545" s="90"/>
      <c r="AH545" s="90"/>
      <c r="AI545" s="90"/>
      <c r="AJ545" s="90"/>
      <c r="AK545" s="90"/>
      <c r="AL545" s="90"/>
      <c r="AM545" s="90"/>
      <c r="AN545" s="90"/>
      <c r="AO545" s="90"/>
      <c r="AP545" s="90"/>
      <c r="AQ545" s="90"/>
      <c r="AR545" s="90"/>
      <c r="AS545" s="90"/>
      <c r="AT545" s="90"/>
      <c r="AU545" s="90"/>
      <c r="AV545" s="90"/>
      <c r="AW545" s="90"/>
      <c r="AX545" s="90"/>
      <c r="AY545" s="90"/>
      <c r="AZ545" s="90"/>
      <c r="BA545" s="90"/>
      <c r="BB545" s="90"/>
      <c r="BC545" s="90"/>
      <c r="BD545" s="90"/>
      <c r="BE545" s="90"/>
      <c r="BF545" s="90"/>
      <c r="BG545" s="90"/>
      <c r="BH545" s="90"/>
      <c r="BI545" s="90"/>
      <c r="BJ545" s="90"/>
      <c r="BK545" s="90"/>
      <c r="BL545" s="90"/>
      <c r="BM545" s="90"/>
      <c r="BN545" s="90"/>
      <c r="BO545" s="90"/>
      <c r="BP545" s="90"/>
      <c r="BQ545" s="90"/>
      <c r="BR545" s="90"/>
      <c r="BS545" s="90"/>
      <c r="BT545" s="90"/>
      <c r="BU545" s="90"/>
      <c r="BV545" s="90"/>
      <c r="BW545" s="90"/>
      <c r="BX545" s="90"/>
      <c r="BY545" s="90"/>
      <c r="BZ545" s="90"/>
      <c r="CA545" s="90"/>
      <c r="CB545" s="90"/>
      <c r="CC545" s="90"/>
      <c r="CD545" s="90"/>
      <c r="CE545" s="90"/>
      <c r="CF545" s="90"/>
      <c r="CG545" s="90"/>
      <c r="CH545" s="90"/>
      <c r="CI545" s="90"/>
      <c r="CJ545" s="90"/>
      <c r="CK545" s="90"/>
      <c r="CL545" s="90"/>
      <c r="CM545" s="90"/>
      <c r="CN545" s="90"/>
      <c r="CO545" s="90"/>
      <c r="CP545" s="90"/>
      <c r="CQ545" s="90"/>
      <c r="CR545" s="90"/>
      <c r="CS545" s="90"/>
      <c r="CT545" s="90"/>
      <c r="CU545" s="90"/>
      <c r="CV545" s="90"/>
      <c r="CW545" s="90"/>
      <c r="CX545" s="90"/>
      <c r="CY545" s="90"/>
      <c r="CZ545" s="90"/>
      <c r="DA545" s="90"/>
      <c r="DB545" s="90"/>
      <c r="DC545" s="90"/>
      <c r="DD545" s="90"/>
      <c r="DE545" s="90"/>
      <c r="DF545" s="90"/>
      <c r="DG545" s="90"/>
      <c r="DH545" s="90"/>
      <c r="DI545" s="90"/>
      <c r="DJ545" s="90"/>
      <c r="DK545" s="90"/>
      <c r="DL545" s="90"/>
      <c r="DM545" s="90"/>
      <c r="DN545" s="90"/>
      <c r="DO545" s="90"/>
      <c r="DP545" s="90"/>
      <c r="DQ545" s="90"/>
      <c r="DR545" s="90"/>
      <c r="DS545" s="90"/>
      <c r="DT545" s="90"/>
      <c r="DU545" s="90"/>
      <c r="DV545" s="90"/>
      <c r="DW545" s="90"/>
      <c r="DX545" s="90"/>
      <c r="DY545" s="90"/>
      <c r="DZ545" s="90"/>
      <c r="EA545" s="90"/>
      <c r="EB545" s="90"/>
      <c r="EC545" s="90"/>
      <c r="ED545" s="90"/>
      <c r="EE545" s="90"/>
      <c r="EF545" s="90"/>
      <c r="EG545" s="90"/>
      <c r="EH545" s="90"/>
      <c r="EI545" s="90"/>
      <c r="EJ545" s="90"/>
      <c r="EK545" s="90"/>
      <c r="EL545" s="90"/>
      <c r="EM545" s="90"/>
      <c r="EN545" s="90"/>
      <c r="EO545" s="90"/>
      <c r="EP545" s="90"/>
      <c r="EQ545" s="90"/>
      <c r="ER545" s="90"/>
      <c r="ES545" s="90"/>
      <c r="ET545" s="90"/>
      <c r="EU545" s="90"/>
      <c r="EV545" s="90"/>
      <c r="EW545" s="90"/>
      <c r="EX545" s="90"/>
      <c r="EY545" s="90"/>
      <c r="EZ545" s="90"/>
      <c r="FA545" s="90"/>
      <c r="FB545" s="90"/>
      <c r="FC545" s="90"/>
      <c r="FD545" s="90"/>
      <c r="FE545" s="90"/>
      <c r="FF545" s="90"/>
      <c r="FG545" s="90"/>
      <c r="FH545" s="90"/>
      <c r="FI545" s="90"/>
      <c r="FJ545" s="90"/>
      <c r="FK545" s="90"/>
      <c r="FL545" s="90"/>
      <c r="FM545" s="90"/>
      <c r="FN545" s="90"/>
      <c r="FO545" s="90"/>
      <c r="FP545" s="90"/>
      <c r="FQ545" s="90"/>
      <c r="FR545" s="90"/>
      <c r="FS545" s="90"/>
      <c r="FT545" s="90"/>
      <c r="FU545" s="90"/>
      <c r="FV545" s="90"/>
      <c r="FW545" s="90"/>
      <c r="FX545" s="90"/>
      <c r="FY545" s="90"/>
      <c r="FZ545" s="90"/>
      <c r="GA545" s="90"/>
      <c r="GB545" s="90"/>
      <c r="GC545" s="90"/>
      <c r="GD545" s="90"/>
      <c r="GE545" s="90"/>
      <c r="GF545" s="90"/>
      <c r="GG545" s="90"/>
      <c r="GH545" s="90"/>
      <c r="GI545" s="90"/>
      <c r="GJ545" s="90"/>
      <c r="GK545" s="90"/>
      <c r="GL545" s="90"/>
      <c r="GM545" s="90"/>
      <c r="GN545" s="90"/>
      <c r="GO545" s="90"/>
      <c r="GP545" s="90"/>
      <c r="GQ545" s="90"/>
      <c r="GR545" s="90"/>
      <c r="GS545" s="90"/>
      <c r="GT545" s="90"/>
      <c r="GU545" s="90"/>
      <c r="GV545" s="90"/>
      <c r="GW545" s="90"/>
      <c r="GX545" s="90"/>
      <c r="GY545" s="90"/>
      <c r="GZ545" s="90"/>
      <c r="HA545" s="90"/>
      <c r="HB545" s="90"/>
      <c r="HC545" s="90"/>
      <c r="HD545" s="90"/>
      <c r="HE545" s="90"/>
      <c r="HF545" s="90"/>
      <c r="HG545" s="90"/>
      <c r="HH545" s="90"/>
      <c r="HI545" s="90"/>
      <c r="HJ545" s="90"/>
      <c r="HK545" s="90"/>
      <c r="HL545" s="90"/>
      <c r="HM545" s="90"/>
      <c r="HN545" s="90"/>
      <c r="HO545" s="90"/>
      <c r="HP545" s="90"/>
      <c r="HQ545" s="90"/>
      <c r="HR545" s="90"/>
      <c r="HS545" s="90"/>
      <c r="HT545" s="90"/>
      <c r="HU545" s="90"/>
      <c r="HV545" s="90"/>
      <c r="HW545" s="90"/>
      <c r="HX545" s="90"/>
      <c r="HY545" s="90"/>
      <c r="HZ545" s="90"/>
      <c r="IA545" s="90"/>
      <c r="IB545" s="90"/>
      <c r="IC545" s="90"/>
      <c r="ID545" s="90"/>
      <c r="IE545" s="90"/>
      <c r="IF545" s="90"/>
      <c r="IG545" s="90"/>
      <c r="IH545" s="90"/>
      <c r="II545" s="90"/>
      <c r="IJ545" s="90"/>
      <c r="IK545" s="90"/>
      <c r="IL545" s="90"/>
      <c r="IM545" s="90"/>
      <c r="IN545" s="90"/>
      <c r="IO545" s="90"/>
      <c r="IP545" s="90"/>
      <c r="IQ545" s="90"/>
      <c r="IR545" s="90"/>
      <c r="IS545" s="90"/>
      <c r="IT545" s="90"/>
      <c r="IU545" s="90"/>
      <c r="IV545" s="90"/>
      <c r="IW545" s="90"/>
    </row>
    <row r="546" spans="4:257" s="3" customFormat="1" x14ac:dyDescent="0.25">
      <c r="D546" s="2"/>
      <c r="AG546" s="90"/>
      <c r="AH546" s="90"/>
      <c r="AI546" s="90"/>
      <c r="AJ546" s="90"/>
      <c r="AK546" s="90"/>
      <c r="AL546" s="90"/>
      <c r="AM546" s="90"/>
      <c r="AN546" s="90"/>
      <c r="AO546" s="90"/>
      <c r="AP546" s="90"/>
      <c r="AQ546" s="90"/>
      <c r="AR546" s="90"/>
      <c r="AS546" s="90"/>
      <c r="AT546" s="90"/>
      <c r="AU546" s="90"/>
      <c r="AV546" s="90"/>
      <c r="AW546" s="90"/>
      <c r="AX546" s="90"/>
      <c r="AY546" s="90"/>
      <c r="AZ546" s="90"/>
      <c r="BA546" s="90"/>
      <c r="BB546" s="90"/>
      <c r="BC546" s="90"/>
      <c r="BD546" s="90"/>
      <c r="BE546" s="90"/>
      <c r="BF546" s="90"/>
      <c r="BG546" s="90"/>
      <c r="BH546" s="90"/>
      <c r="BI546" s="90"/>
      <c r="BJ546" s="90"/>
      <c r="BK546" s="90"/>
      <c r="BL546" s="90"/>
      <c r="BM546" s="90"/>
      <c r="BN546" s="90"/>
      <c r="BO546" s="90"/>
      <c r="BP546" s="90"/>
      <c r="BQ546" s="90"/>
      <c r="BR546" s="90"/>
      <c r="BS546" s="90"/>
      <c r="BT546" s="90"/>
      <c r="BU546" s="90"/>
      <c r="BV546" s="90"/>
      <c r="BW546" s="90"/>
      <c r="BX546" s="90"/>
      <c r="BY546" s="90"/>
      <c r="BZ546" s="90"/>
      <c r="CA546" s="90"/>
      <c r="CB546" s="90"/>
      <c r="CC546" s="90"/>
      <c r="CD546" s="90"/>
      <c r="CE546" s="90"/>
      <c r="CF546" s="90"/>
      <c r="CG546" s="90"/>
      <c r="CH546" s="90"/>
      <c r="CI546" s="90"/>
      <c r="CJ546" s="90"/>
      <c r="CK546" s="90"/>
      <c r="CL546" s="90"/>
      <c r="CM546" s="90"/>
      <c r="CN546" s="90"/>
      <c r="CO546" s="90"/>
      <c r="CP546" s="90"/>
      <c r="CQ546" s="90"/>
      <c r="CR546" s="90"/>
      <c r="CS546" s="90"/>
      <c r="CT546" s="90"/>
      <c r="CU546" s="90"/>
      <c r="CV546" s="90"/>
      <c r="CW546" s="90"/>
      <c r="CX546" s="90"/>
      <c r="CY546" s="90"/>
      <c r="CZ546" s="90"/>
      <c r="DA546" s="90"/>
      <c r="DB546" s="90"/>
      <c r="DC546" s="90"/>
      <c r="DD546" s="90"/>
      <c r="DE546" s="90"/>
      <c r="DF546" s="90"/>
      <c r="DG546" s="90"/>
      <c r="DH546" s="90"/>
      <c r="DI546" s="90"/>
      <c r="DJ546" s="90"/>
      <c r="DK546" s="90"/>
      <c r="DL546" s="90"/>
      <c r="DM546" s="90"/>
      <c r="DN546" s="90"/>
      <c r="DO546" s="90"/>
      <c r="DP546" s="90"/>
      <c r="DQ546" s="90"/>
      <c r="DR546" s="90"/>
      <c r="DS546" s="90"/>
      <c r="DT546" s="90"/>
      <c r="DU546" s="90"/>
      <c r="DV546" s="90"/>
      <c r="DW546" s="90"/>
      <c r="DX546" s="90"/>
      <c r="DY546" s="90"/>
      <c r="DZ546" s="90"/>
      <c r="EA546" s="90"/>
      <c r="EB546" s="90"/>
      <c r="EC546" s="90"/>
      <c r="ED546" s="90"/>
      <c r="EE546" s="90"/>
      <c r="EF546" s="90"/>
      <c r="EG546" s="90"/>
      <c r="EH546" s="90"/>
      <c r="EI546" s="90"/>
      <c r="EJ546" s="90"/>
      <c r="EK546" s="90"/>
      <c r="EL546" s="90"/>
      <c r="EM546" s="90"/>
      <c r="EN546" s="90"/>
      <c r="EO546" s="90"/>
      <c r="EP546" s="90"/>
      <c r="EQ546" s="90"/>
      <c r="ER546" s="90"/>
      <c r="ES546" s="90"/>
      <c r="ET546" s="90"/>
      <c r="EU546" s="90"/>
      <c r="EV546" s="90"/>
      <c r="EW546" s="90"/>
      <c r="EX546" s="90"/>
      <c r="EY546" s="90"/>
      <c r="EZ546" s="90"/>
      <c r="FA546" s="90"/>
      <c r="FB546" s="90"/>
      <c r="FC546" s="90"/>
      <c r="FD546" s="90"/>
      <c r="FE546" s="90"/>
      <c r="FF546" s="90"/>
      <c r="FG546" s="90"/>
      <c r="FH546" s="90"/>
      <c r="FI546" s="90"/>
      <c r="FJ546" s="90"/>
      <c r="FK546" s="90"/>
      <c r="FL546" s="90"/>
      <c r="FM546" s="90"/>
      <c r="FN546" s="90"/>
      <c r="FO546" s="90"/>
      <c r="FP546" s="90"/>
      <c r="FQ546" s="90"/>
      <c r="FR546" s="90"/>
      <c r="FS546" s="90"/>
      <c r="FT546" s="90"/>
      <c r="FU546" s="90"/>
      <c r="FV546" s="90"/>
      <c r="FW546" s="90"/>
      <c r="FX546" s="90"/>
      <c r="FY546" s="90"/>
      <c r="FZ546" s="90"/>
      <c r="GA546" s="90"/>
      <c r="GB546" s="90"/>
      <c r="GC546" s="90"/>
      <c r="GD546" s="90"/>
      <c r="GE546" s="90"/>
      <c r="GF546" s="90"/>
      <c r="GG546" s="90"/>
      <c r="GH546" s="90"/>
      <c r="GI546" s="90"/>
      <c r="GJ546" s="90"/>
      <c r="GK546" s="90"/>
      <c r="GL546" s="90"/>
      <c r="GM546" s="90"/>
      <c r="GN546" s="90"/>
      <c r="GO546" s="90"/>
      <c r="GP546" s="90"/>
      <c r="GQ546" s="90"/>
      <c r="GR546" s="90"/>
      <c r="GS546" s="90"/>
      <c r="GT546" s="90"/>
      <c r="GU546" s="90"/>
      <c r="GV546" s="90"/>
      <c r="GW546" s="90"/>
      <c r="GX546" s="90"/>
      <c r="GY546" s="90"/>
      <c r="GZ546" s="90"/>
      <c r="HA546" s="90"/>
      <c r="HB546" s="90"/>
      <c r="HC546" s="90"/>
      <c r="HD546" s="90"/>
      <c r="HE546" s="90"/>
      <c r="HF546" s="90"/>
      <c r="HG546" s="90"/>
      <c r="HH546" s="90"/>
      <c r="HI546" s="90"/>
      <c r="HJ546" s="90"/>
      <c r="HK546" s="90"/>
      <c r="HL546" s="90"/>
      <c r="HM546" s="90"/>
      <c r="HN546" s="90"/>
      <c r="HO546" s="90"/>
      <c r="HP546" s="90"/>
      <c r="HQ546" s="90"/>
      <c r="HR546" s="90"/>
      <c r="HS546" s="90"/>
      <c r="HT546" s="90"/>
      <c r="HU546" s="90"/>
      <c r="HV546" s="90"/>
      <c r="HW546" s="90"/>
      <c r="HX546" s="90"/>
      <c r="HY546" s="90"/>
      <c r="HZ546" s="90"/>
      <c r="IA546" s="90"/>
      <c r="IB546" s="90"/>
      <c r="IC546" s="90"/>
      <c r="ID546" s="90"/>
      <c r="IE546" s="90"/>
      <c r="IF546" s="90"/>
      <c r="IG546" s="90"/>
      <c r="IH546" s="90"/>
      <c r="II546" s="90"/>
      <c r="IJ546" s="90"/>
      <c r="IK546" s="90"/>
      <c r="IL546" s="90"/>
      <c r="IM546" s="90"/>
      <c r="IN546" s="90"/>
      <c r="IO546" s="90"/>
      <c r="IP546" s="90"/>
      <c r="IQ546" s="90"/>
      <c r="IR546" s="90"/>
      <c r="IS546" s="90"/>
      <c r="IT546" s="90"/>
      <c r="IU546" s="90"/>
      <c r="IV546" s="90"/>
      <c r="IW546" s="90"/>
    </row>
    <row r="547" spans="4:257" s="3" customFormat="1" x14ac:dyDescent="0.25">
      <c r="D547" s="2"/>
      <c r="AG547" s="90"/>
      <c r="AH547" s="90"/>
      <c r="AI547" s="90"/>
      <c r="AJ547" s="90"/>
      <c r="AK547" s="90"/>
      <c r="AL547" s="90"/>
      <c r="AM547" s="90"/>
      <c r="AN547" s="90"/>
      <c r="AO547" s="90"/>
      <c r="AP547" s="90"/>
      <c r="AQ547" s="90"/>
      <c r="AR547" s="90"/>
      <c r="AS547" s="90"/>
      <c r="AT547" s="90"/>
      <c r="AU547" s="90"/>
      <c r="AV547" s="90"/>
      <c r="AW547" s="90"/>
      <c r="AX547" s="90"/>
      <c r="AY547" s="90"/>
      <c r="AZ547" s="90"/>
      <c r="BA547" s="90"/>
      <c r="BB547" s="90"/>
      <c r="BC547" s="90"/>
      <c r="BD547" s="90"/>
      <c r="BE547" s="90"/>
      <c r="BF547" s="90"/>
      <c r="BG547" s="90"/>
      <c r="BH547" s="90"/>
      <c r="BI547" s="90"/>
      <c r="BJ547" s="90"/>
      <c r="BK547" s="90"/>
      <c r="BL547" s="90"/>
      <c r="BM547" s="90"/>
      <c r="BN547" s="90"/>
      <c r="BO547" s="90"/>
      <c r="BP547" s="90"/>
      <c r="BQ547" s="90"/>
      <c r="BR547" s="90"/>
      <c r="BS547" s="90"/>
      <c r="BT547" s="90"/>
      <c r="BU547" s="90"/>
      <c r="BV547" s="90"/>
      <c r="BW547" s="90"/>
      <c r="BX547" s="90"/>
      <c r="BY547" s="90"/>
      <c r="BZ547" s="90"/>
      <c r="CA547" s="90"/>
      <c r="CB547" s="90"/>
      <c r="CC547" s="90"/>
      <c r="CD547" s="90"/>
      <c r="CE547" s="90"/>
      <c r="CF547" s="90"/>
      <c r="CG547" s="90"/>
      <c r="CH547" s="90"/>
      <c r="CI547" s="90"/>
      <c r="CJ547" s="90"/>
      <c r="CK547" s="90"/>
      <c r="CL547" s="90"/>
      <c r="CM547" s="90"/>
      <c r="CN547" s="90"/>
      <c r="CO547" s="90"/>
      <c r="CP547" s="90"/>
      <c r="CQ547" s="90"/>
      <c r="CR547" s="90"/>
      <c r="CS547" s="90"/>
      <c r="CT547" s="90"/>
      <c r="CU547" s="90"/>
      <c r="CV547" s="90"/>
      <c r="CW547" s="90"/>
      <c r="CX547" s="90"/>
      <c r="CY547" s="90"/>
      <c r="CZ547" s="90"/>
      <c r="DA547" s="90"/>
      <c r="DB547" s="90"/>
      <c r="DC547" s="90"/>
      <c r="DD547" s="90"/>
      <c r="DE547" s="90"/>
      <c r="DF547" s="90"/>
      <c r="DG547" s="90"/>
      <c r="DH547" s="90"/>
      <c r="DI547" s="90"/>
      <c r="DJ547" s="90"/>
      <c r="DK547" s="90"/>
      <c r="DL547" s="90"/>
      <c r="DM547" s="90"/>
      <c r="DN547" s="90"/>
      <c r="DO547" s="90"/>
      <c r="DP547" s="90"/>
      <c r="DQ547" s="90"/>
      <c r="DR547" s="90"/>
      <c r="DS547" s="90"/>
      <c r="DT547" s="90"/>
      <c r="DU547" s="90"/>
      <c r="DV547" s="90"/>
      <c r="DW547" s="90"/>
      <c r="DX547" s="90"/>
      <c r="DY547" s="90"/>
      <c r="DZ547" s="90"/>
      <c r="EA547" s="90"/>
      <c r="EB547" s="90"/>
      <c r="EC547" s="90"/>
      <c r="ED547" s="90"/>
      <c r="EE547" s="90"/>
      <c r="EF547" s="90"/>
      <c r="EG547" s="90"/>
      <c r="EH547" s="90"/>
      <c r="EI547" s="90"/>
      <c r="EJ547" s="90"/>
      <c r="EK547" s="90"/>
      <c r="EL547" s="90"/>
      <c r="EM547" s="90"/>
      <c r="EN547" s="90"/>
      <c r="EO547" s="90"/>
      <c r="EP547" s="90"/>
      <c r="EQ547" s="90"/>
      <c r="ER547" s="90"/>
      <c r="ES547" s="90"/>
      <c r="ET547" s="90"/>
      <c r="EU547" s="90"/>
      <c r="EV547" s="90"/>
      <c r="EW547" s="90"/>
      <c r="EX547" s="90"/>
      <c r="EY547" s="90"/>
      <c r="EZ547" s="90"/>
      <c r="FA547" s="90"/>
      <c r="FB547" s="90"/>
      <c r="FC547" s="90"/>
      <c r="FD547" s="90"/>
      <c r="FE547" s="90"/>
      <c r="FF547" s="90"/>
      <c r="FG547" s="90"/>
      <c r="FH547" s="90"/>
      <c r="FI547" s="90"/>
      <c r="FJ547" s="90"/>
      <c r="FK547" s="90"/>
      <c r="FL547" s="90"/>
      <c r="FM547" s="90"/>
      <c r="FN547" s="90"/>
      <c r="FO547" s="90"/>
      <c r="FP547" s="90"/>
      <c r="FQ547" s="90"/>
      <c r="FR547" s="90"/>
      <c r="FS547" s="90"/>
      <c r="FT547" s="90"/>
      <c r="FU547" s="90"/>
      <c r="FV547" s="90"/>
      <c r="FW547" s="90"/>
      <c r="FX547" s="90"/>
      <c r="FY547" s="90"/>
      <c r="FZ547" s="90"/>
      <c r="GA547" s="90"/>
      <c r="GB547" s="90"/>
      <c r="GC547" s="90"/>
      <c r="GD547" s="90"/>
      <c r="GE547" s="90"/>
      <c r="GF547" s="90"/>
      <c r="GG547" s="90"/>
      <c r="GH547" s="90"/>
      <c r="GI547" s="90"/>
      <c r="GJ547" s="90"/>
      <c r="GK547" s="90"/>
      <c r="GL547" s="90"/>
      <c r="GM547" s="90"/>
      <c r="GN547" s="90"/>
      <c r="GO547" s="90"/>
      <c r="GP547" s="90"/>
      <c r="GQ547" s="90"/>
      <c r="GR547" s="90"/>
      <c r="GS547" s="90"/>
      <c r="GT547" s="90"/>
      <c r="GU547" s="90"/>
      <c r="GV547" s="90"/>
      <c r="GW547" s="90"/>
      <c r="GX547" s="90"/>
      <c r="GY547" s="90"/>
      <c r="GZ547" s="90"/>
      <c r="HA547" s="90"/>
      <c r="HB547" s="90"/>
      <c r="HC547" s="90"/>
      <c r="HD547" s="90"/>
      <c r="HE547" s="90"/>
      <c r="HF547" s="90"/>
      <c r="HG547" s="90"/>
      <c r="HH547" s="90"/>
      <c r="HI547" s="90"/>
      <c r="HJ547" s="90"/>
      <c r="HK547" s="90"/>
      <c r="HL547" s="90"/>
      <c r="HM547" s="90"/>
      <c r="HN547" s="90"/>
      <c r="HO547" s="90"/>
      <c r="HP547" s="90"/>
      <c r="HQ547" s="90"/>
      <c r="HR547" s="90"/>
      <c r="HS547" s="90"/>
      <c r="HT547" s="90"/>
      <c r="HU547" s="90"/>
      <c r="HV547" s="90"/>
      <c r="HW547" s="90"/>
      <c r="HX547" s="90"/>
      <c r="HY547" s="90"/>
      <c r="HZ547" s="90"/>
      <c r="IA547" s="90"/>
      <c r="IB547" s="90"/>
      <c r="IC547" s="90"/>
      <c r="ID547" s="90"/>
      <c r="IE547" s="90"/>
      <c r="IF547" s="90"/>
      <c r="IG547" s="90"/>
      <c r="IH547" s="90"/>
      <c r="II547" s="90"/>
      <c r="IJ547" s="90"/>
      <c r="IK547" s="90"/>
      <c r="IL547" s="90"/>
      <c r="IM547" s="90"/>
      <c r="IN547" s="90"/>
      <c r="IO547" s="90"/>
      <c r="IP547" s="90"/>
      <c r="IQ547" s="90"/>
      <c r="IR547" s="90"/>
      <c r="IS547" s="90"/>
      <c r="IT547" s="90"/>
      <c r="IU547" s="90"/>
      <c r="IV547" s="90"/>
      <c r="IW547" s="90"/>
    </row>
    <row r="548" spans="4:257" s="3" customFormat="1" x14ac:dyDescent="0.25">
      <c r="D548" s="2"/>
      <c r="AG548" s="90"/>
      <c r="AH548" s="90"/>
      <c r="AI548" s="90"/>
      <c r="AJ548" s="90"/>
      <c r="AK548" s="90"/>
      <c r="AL548" s="90"/>
      <c r="AM548" s="90"/>
      <c r="AN548" s="90"/>
      <c r="AO548" s="90"/>
      <c r="AP548" s="90"/>
      <c r="AQ548" s="90"/>
      <c r="AR548" s="90"/>
      <c r="AS548" s="90"/>
      <c r="AT548" s="90"/>
      <c r="AU548" s="90"/>
      <c r="AV548" s="90"/>
      <c r="AW548" s="90"/>
      <c r="AX548" s="90"/>
      <c r="AY548" s="90"/>
      <c r="AZ548" s="90"/>
      <c r="BA548" s="90"/>
      <c r="BB548" s="90"/>
      <c r="BC548" s="90"/>
      <c r="BD548" s="90"/>
      <c r="BE548" s="90"/>
      <c r="BF548" s="90"/>
      <c r="BG548" s="90"/>
      <c r="BH548" s="90"/>
      <c r="BI548" s="90"/>
      <c r="BJ548" s="90"/>
      <c r="BK548" s="90"/>
      <c r="BL548" s="90"/>
      <c r="BM548" s="90"/>
      <c r="BN548" s="90"/>
      <c r="BO548" s="90"/>
      <c r="BP548" s="90"/>
      <c r="BQ548" s="90"/>
      <c r="BR548" s="90"/>
      <c r="BS548" s="90"/>
      <c r="BT548" s="90"/>
      <c r="BU548" s="90"/>
      <c r="BV548" s="90"/>
      <c r="BW548" s="90"/>
      <c r="BX548" s="90"/>
      <c r="BY548" s="90"/>
      <c r="BZ548" s="90"/>
      <c r="CA548" s="90"/>
      <c r="CB548" s="90"/>
      <c r="CC548" s="90"/>
      <c r="CD548" s="90"/>
      <c r="CE548" s="90"/>
      <c r="CF548" s="90"/>
      <c r="CG548" s="90"/>
      <c r="CH548" s="90"/>
      <c r="CI548" s="90"/>
      <c r="CJ548" s="90"/>
      <c r="CK548" s="90"/>
      <c r="CL548" s="90"/>
      <c r="CM548" s="90"/>
      <c r="CN548" s="90"/>
      <c r="CO548" s="90"/>
      <c r="CP548" s="90"/>
      <c r="CQ548" s="90"/>
      <c r="CR548" s="90"/>
      <c r="CS548" s="90"/>
      <c r="CT548" s="90"/>
      <c r="CU548" s="90"/>
      <c r="CV548" s="90"/>
      <c r="CW548" s="90"/>
      <c r="CX548" s="90"/>
      <c r="CY548" s="90"/>
      <c r="CZ548" s="90"/>
      <c r="DA548" s="90"/>
      <c r="DB548" s="90"/>
      <c r="DC548" s="90"/>
      <c r="DD548" s="90"/>
      <c r="DE548" s="90"/>
      <c r="DF548" s="90"/>
      <c r="DG548" s="90"/>
      <c r="DH548" s="90"/>
      <c r="DI548" s="90"/>
      <c r="DJ548" s="90"/>
      <c r="DK548" s="90"/>
      <c r="DL548" s="90"/>
      <c r="DM548" s="90"/>
      <c r="DN548" s="90"/>
      <c r="DO548" s="90"/>
      <c r="DP548" s="90"/>
      <c r="DQ548" s="90"/>
      <c r="DR548" s="90"/>
      <c r="DS548" s="90"/>
      <c r="DT548" s="90"/>
      <c r="DU548" s="90"/>
      <c r="DV548" s="90"/>
      <c r="DW548" s="90"/>
      <c r="DX548" s="90"/>
      <c r="DY548" s="90"/>
      <c r="DZ548" s="90"/>
      <c r="EA548" s="90"/>
      <c r="EB548" s="90"/>
      <c r="EC548" s="90"/>
      <c r="ED548" s="90"/>
      <c r="EE548" s="90"/>
      <c r="EF548" s="90"/>
      <c r="EG548" s="90"/>
      <c r="EH548" s="90"/>
      <c r="EI548" s="90"/>
      <c r="EJ548" s="90"/>
      <c r="EK548" s="90"/>
      <c r="EL548" s="90"/>
      <c r="EM548" s="90"/>
      <c r="EN548" s="90"/>
      <c r="EO548" s="90"/>
      <c r="EP548" s="90"/>
      <c r="EQ548" s="90"/>
      <c r="ER548" s="90"/>
      <c r="ES548" s="90"/>
      <c r="ET548" s="90"/>
      <c r="EU548" s="90"/>
      <c r="EV548" s="90"/>
      <c r="EW548" s="90"/>
      <c r="EX548" s="90"/>
      <c r="EY548" s="90"/>
      <c r="EZ548" s="90"/>
      <c r="FA548" s="90"/>
      <c r="FB548" s="90"/>
      <c r="FC548" s="90"/>
      <c r="FD548" s="90"/>
      <c r="FE548" s="90"/>
      <c r="FF548" s="90"/>
      <c r="FG548" s="90"/>
      <c r="FH548" s="90"/>
      <c r="FI548" s="90"/>
      <c r="FJ548" s="90"/>
      <c r="FK548" s="90"/>
      <c r="FL548" s="90"/>
      <c r="FM548" s="90"/>
      <c r="FN548" s="90"/>
      <c r="FO548" s="90"/>
      <c r="FP548" s="90"/>
      <c r="FQ548" s="90"/>
      <c r="FR548" s="90"/>
      <c r="FS548" s="90"/>
      <c r="FT548" s="90"/>
      <c r="FU548" s="90"/>
      <c r="FV548" s="90"/>
      <c r="FW548" s="90"/>
      <c r="FX548" s="90"/>
      <c r="FY548" s="90"/>
      <c r="FZ548" s="90"/>
      <c r="GA548" s="90"/>
      <c r="GB548" s="90"/>
      <c r="GC548" s="90"/>
      <c r="GD548" s="90"/>
      <c r="GE548" s="90"/>
      <c r="GF548" s="90"/>
      <c r="GG548" s="90"/>
      <c r="GH548" s="90"/>
      <c r="GI548" s="90"/>
      <c r="GJ548" s="90"/>
      <c r="GK548" s="90"/>
      <c r="GL548" s="90"/>
      <c r="GM548" s="90"/>
      <c r="GN548" s="90"/>
      <c r="GO548" s="90"/>
      <c r="GP548" s="90"/>
      <c r="GQ548" s="90"/>
      <c r="GR548" s="90"/>
      <c r="GS548" s="90"/>
      <c r="GT548" s="90"/>
      <c r="GU548" s="90"/>
      <c r="GV548" s="90"/>
      <c r="GW548" s="90"/>
      <c r="GX548" s="90"/>
      <c r="GY548" s="90"/>
      <c r="GZ548" s="90"/>
      <c r="HA548" s="90"/>
      <c r="HB548" s="90"/>
      <c r="HC548" s="90"/>
      <c r="HD548" s="90"/>
      <c r="HE548" s="90"/>
      <c r="HF548" s="90"/>
      <c r="HG548" s="90"/>
      <c r="HH548" s="90"/>
      <c r="HI548" s="90"/>
      <c r="HJ548" s="90"/>
      <c r="HK548" s="90"/>
      <c r="HL548" s="90"/>
      <c r="HM548" s="90"/>
      <c r="HN548" s="90"/>
      <c r="HO548" s="90"/>
      <c r="HP548" s="90"/>
      <c r="HQ548" s="90"/>
      <c r="HR548" s="90"/>
      <c r="HS548" s="90"/>
      <c r="HT548" s="90"/>
      <c r="HU548" s="90"/>
      <c r="HV548" s="90"/>
      <c r="HW548" s="90"/>
      <c r="HX548" s="90"/>
      <c r="HY548" s="90"/>
      <c r="HZ548" s="90"/>
      <c r="IA548" s="90"/>
      <c r="IB548" s="90"/>
      <c r="IC548" s="90"/>
      <c r="ID548" s="90"/>
      <c r="IE548" s="90"/>
      <c r="IF548" s="90"/>
      <c r="IG548" s="90"/>
      <c r="IH548" s="90"/>
      <c r="II548" s="90"/>
      <c r="IJ548" s="90"/>
      <c r="IK548" s="90"/>
      <c r="IL548" s="90"/>
      <c r="IM548" s="90"/>
      <c r="IN548" s="90"/>
      <c r="IO548" s="90"/>
      <c r="IP548" s="90"/>
      <c r="IQ548" s="90"/>
      <c r="IR548" s="90"/>
      <c r="IS548" s="90"/>
      <c r="IT548" s="90"/>
      <c r="IU548" s="90"/>
      <c r="IV548" s="90"/>
      <c r="IW548" s="90"/>
    </row>
    <row r="549" spans="4:257" s="3" customFormat="1" x14ac:dyDescent="0.25">
      <c r="D549" s="2"/>
      <c r="AG549" s="90"/>
      <c r="AH549" s="90"/>
      <c r="AI549" s="90"/>
      <c r="AJ549" s="90"/>
      <c r="AK549" s="90"/>
      <c r="AL549" s="90"/>
      <c r="AM549" s="90"/>
      <c r="AN549" s="90"/>
      <c r="AO549" s="90"/>
      <c r="AP549" s="90"/>
      <c r="AQ549" s="90"/>
      <c r="AR549" s="90"/>
      <c r="AS549" s="90"/>
      <c r="AT549" s="90"/>
      <c r="AU549" s="90"/>
      <c r="AV549" s="90"/>
      <c r="AW549" s="90"/>
      <c r="AX549" s="90"/>
      <c r="AY549" s="90"/>
      <c r="AZ549" s="90"/>
      <c r="BA549" s="90"/>
      <c r="BB549" s="90"/>
      <c r="BC549" s="90"/>
      <c r="BD549" s="90"/>
      <c r="BE549" s="90"/>
      <c r="BF549" s="90"/>
      <c r="BG549" s="90"/>
      <c r="BH549" s="90"/>
      <c r="BI549" s="90"/>
      <c r="BJ549" s="90"/>
      <c r="BK549" s="90"/>
      <c r="BL549" s="90"/>
      <c r="BM549" s="90"/>
      <c r="BN549" s="90"/>
      <c r="BO549" s="90"/>
      <c r="BP549" s="90"/>
      <c r="BQ549" s="90"/>
      <c r="BR549" s="90"/>
      <c r="BS549" s="90"/>
      <c r="BT549" s="90"/>
      <c r="BU549" s="90"/>
      <c r="BV549" s="90"/>
      <c r="BW549" s="90"/>
      <c r="BX549" s="90"/>
      <c r="BY549" s="90"/>
      <c r="BZ549" s="90"/>
      <c r="CA549" s="90"/>
      <c r="CB549" s="90"/>
      <c r="CC549" s="90"/>
      <c r="CD549" s="90"/>
      <c r="CE549" s="90"/>
      <c r="CF549" s="90"/>
      <c r="CG549" s="90"/>
      <c r="CH549" s="90"/>
      <c r="CI549" s="90"/>
      <c r="CJ549" s="90"/>
      <c r="CK549" s="90"/>
      <c r="CL549" s="90"/>
      <c r="CM549" s="90"/>
      <c r="CN549" s="90"/>
      <c r="CO549" s="90"/>
      <c r="CP549" s="90"/>
      <c r="CQ549" s="90"/>
      <c r="CR549" s="90"/>
      <c r="CS549" s="90"/>
      <c r="CT549" s="90"/>
      <c r="CU549" s="90"/>
      <c r="CV549" s="90"/>
      <c r="CW549" s="90"/>
      <c r="CX549" s="90"/>
      <c r="CY549" s="90"/>
      <c r="CZ549" s="90"/>
      <c r="DA549" s="90"/>
      <c r="DB549" s="90"/>
      <c r="DC549" s="90"/>
      <c r="DD549" s="90"/>
      <c r="DE549" s="90"/>
      <c r="DF549" s="90"/>
      <c r="DG549" s="90"/>
      <c r="DH549" s="90"/>
      <c r="DI549" s="90"/>
      <c r="DJ549" s="90"/>
      <c r="DK549" s="90"/>
      <c r="DL549" s="90"/>
      <c r="DM549" s="90"/>
      <c r="DN549" s="90"/>
      <c r="DO549" s="90"/>
      <c r="DP549" s="90"/>
      <c r="DQ549" s="90"/>
      <c r="DR549" s="90"/>
      <c r="DS549" s="90"/>
      <c r="DT549" s="90"/>
      <c r="DU549" s="90"/>
      <c r="DV549" s="90"/>
      <c r="DW549" s="90"/>
      <c r="DX549" s="90"/>
      <c r="DY549" s="90"/>
      <c r="DZ549" s="90"/>
      <c r="EA549" s="90"/>
      <c r="EB549" s="90"/>
      <c r="EC549" s="90"/>
      <c r="ED549" s="90"/>
      <c r="EE549" s="90"/>
      <c r="EF549" s="90"/>
      <c r="EG549" s="90"/>
      <c r="EH549" s="90"/>
      <c r="EI549" s="90"/>
      <c r="EJ549" s="90"/>
      <c r="EK549" s="90"/>
      <c r="EL549" s="90"/>
      <c r="EM549" s="90"/>
      <c r="EN549" s="90"/>
      <c r="EO549" s="90"/>
      <c r="EP549" s="90"/>
      <c r="EQ549" s="90"/>
      <c r="ER549" s="90"/>
      <c r="ES549" s="90"/>
      <c r="ET549" s="90"/>
      <c r="EU549" s="90"/>
      <c r="EV549" s="90"/>
      <c r="EW549" s="90"/>
      <c r="EX549" s="90"/>
      <c r="EY549" s="90"/>
      <c r="EZ549" s="90"/>
      <c r="FA549" s="90"/>
      <c r="FB549" s="90"/>
      <c r="FC549" s="90"/>
      <c r="FD549" s="90"/>
      <c r="FE549" s="90"/>
      <c r="FF549" s="90"/>
      <c r="FG549" s="90"/>
      <c r="FH549" s="90"/>
      <c r="FI549" s="90"/>
      <c r="FJ549" s="90"/>
      <c r="FK549" s="90"/>
      <c r="FL549" s="90"/>
      <c r="FM549" s="90"/>
      <c r="FN549" s="90"/>
      <c r="FO549" s="90"/>
      <c r="FP549" s="90"/>
      <c r="FQ549" s="90"/>
      <c r="FR549" s="90"/>
      <c r="FS549" s="90"/>
      <c r="FT549" s="90"/>
      <c r="FU549" s="90"/>
      <c r="FV549" s="90"/>
      <c r="FW549" s="90"/>
      <c r="FX549" s="90"/>
      <c r="FY549" s="90"/>
      <c r="FZ549" s="90"/>
      <c r="GA549" s="90"/>
      <c r="GB549" s="90"/>
      <c r="GC549" s="90"/>
      <c r="GD549" s="90"/>
      <c r="GE549" s="90"/>
      <c r="GF549" s="90"/>
      <c r="GG549" s="90"/>
      <c r="GH549" s="90"/>
      <c r="GI549" s="90"/>
      <c r="GJ549" s="90"/>
      <c r="GK549" s="90"/>
      <c r="GL549" s="90"/>
      <c r="GM549" s="90"/>
      <c r="GN549" s="90"/>
      <c r="GO549" s="90"/>
      <c r="GP549" s="90"/>
      <c r="GQ549" s="90"/>
      <c r="GR549" s="90"/>
      <c r="GS549" s="90"/>
      <c r="GT549" s="90"/>
      <c r="GU549" s="90"/>
      <c r="GV549" s="90"/>
      <c r="GW549" s="90"/>
      <c r="GX549" s="90"/>
      <c r="GY549" s="90"/>
      <c r="GZ549" s="90"/>
      <c r="HA549" s="90"/>
      <c r="HB549" s="90"/>
      <c r="HC549" s="90"/>
      <c r="HD549" s="90"/>
      <c r="HE549" s="90"/>
      <c r="HF549" s="90"/>
      <c r="HG549" s="90"/>
      <c r="HH549" s="90"/>
      <c r="HI549" s="90"/>
      <c r="HJ549" s="90"/>
      <c r="HK549" s="90"/>
      <c r="HL549" s="90"/>
      <c r="HM549" s="90"/>
      <c r="HN549" s="90"/>
      <c r="HO549" s="90"/>
      <c r="HP549" s="90"/>
      <c r="HQ549" s="90"/>
      <c r="HR549" s="90"/>
      <c r="HS549" s="90"/>
      <c r="HT549" s="90"/>
      <c r="HU549" s="90"/>
      <c r="HV549" s="90"/>
      <c r="HW549" s="90"/>
      <c r="HX549" s="90"/>
      <c r="HY549" s="90"/>
      <c r="HZ549" s="90"/>
      <c r="IA549" s="90"/>
      <c r="IB549" s="90"/>
      <c r="IC549" s="90"/>
      <c r="ID549" s="90"/>
      <c r="IE549" s="90"/>
      <c r="IF549" s="90"/>
      <c r="IG549" s="90"/>
      <c r="IH549" s="90"/>
      <c r="II549" s="90"/>
      <c r="IJ549" s="90"/>
      <c r="IK549" s="90"/>
      <c r="IL549" s="90"/>
      <c r="IM549" s="90"/>
      <c r="IN549" s="90"/>
      <c r="IO549" s="90"/>
      <c r="IP549" s="90"/>
      <c r="IQ549" s="90"/>
      <c r="IR549" s="90"/>
      <c r="IS549" s="90"/>
      <c r="IT549" s="90"/>
      <c r="IU549" s="90"/>
      <c r="IV549" s="90"/>
      <c r="IW549" s="90"/>
    </row>
    <row r="550" spans="4:257" s="3" customFormat="1" x14ac:dyDescent="0.25">
      <c r="D550" s="2"/>
      <c r="AG550" s="90"/>
      <c r="AH550" s="90"/>
      <c r="AI550" s="90"/>
      <c r="AJ550" s="90"/>
      <c r="AK550" s="90"/>
      <c r="AL550" s="90"/>
      <c r="AM550" s="90"/>
      <c r="AN550" s="90"/>
      <c r="AO550" s="90"/>
      <c r="AP550" s="90"/>
      <c r="AQ550" s="90"/>
      <c r="AR550" s="90"/>
      <c r="AS550" s="90"/>
      <c r="AT550" s="90"/>
      <c r="AU550" s="90"/>
      <c r="AV550" s="90"/>
      <c r="AW550" s="90"/>
      <c r="AX550" s="90"/>
      <c r="AY550" s="90"/>
      <c r="AZ550" s="90"/>
      <c r="BA550" s="90"/>
      <c r="BB550" s="90"/>
      <c r="BC550" s="90"/>
      <c r="BD550" s="90"/>
      <c r="BE550" s="90"/>
      <c r="BF550" s="90"/>
      <c r="BG550" s="90"/>
      <c r="BH550" s="90"/>
      <c r="BI550" s="90"/>
      <c r="BJ550" s="90"/>
      <c r="BK550" s="90"/>
      <c r="BL550" s="90"/>
      <c r="BM550" s="90"/>
      <c r="BN550" s="90"/>
      <c r="BO550" s="90"/>
      <c r="BP550" s="90"/>
      <c r="BQ550" s="90"/>
      <c r="BR550" s="90"/>
      <c r="BS550" s="90"/>
      <c r="BT550" s="90"/>
      <c r="BU550" s="90"/>
      <c r="BV550" s="90"/>
      <c r="BW550" s="90"/>
      <c r="BX550" s="90"/>
      <c r="BY550" s="90"/>
      <c r="BZ550" s="90"/>
      <c r="CA550" s="90"/>
      <c r="CB550" s="90"/>
      <c r="CC550" s="90"/>
      <c r="CD550" s="90"/>
      <c r="CE550" s="90"/>
      <c r="CF550" s="90"/>
      <c r="CG550" s="90"/>
      <c r="CH550" s="90"/>
      <c r="CI550" s="90"/>
      <c r="CJ550" s="90"/>
      <c r="CK550" s="90"/>
      <c r="CL550" s="90"/>
      <c r="CM550" s="90"/>
      <c r="CN550" s="90"/>
      <c r="CO550" s="90"/>
      <c r="CP550" s="90"/>
      <c r="CQ550" s="90"/>
      <c r="CR550" s="90"/>
      <c r="CS550" s="90"/>
      <c r="CT550" s="90"/>
      <c r="CU550" s="90"/>
      <c r="CV550" s="90"/>
      <c r="CW550" s="90"/>
      <c r="CX550" s="90"/>
      <c r="CY550" s="90"/>
      <c r="CZ550" s="90"/>
      <c r="DA550" s="90"/>
      <c r="DB550" s="90"/>
      <c r="DC550" s="90"/>
      <c r="DD550" s="90"/>
      <c r="DE550" s="90"/>
      <c r="DF550" s="90"/>
      <c r="DG550" s="90"/>
      <c r="DH550" s="90"/>
      <c r="DI550" s="90"/>
      <c r="DJ550" s="90"/>
      <c r="DK550" s="90"/>
      <c r="DL550" s="90"/>
      <c r="DM550" s="90"/>
      <c r="DN550" s="90"/>
      <c r="DO550" s="90"/>
      <c r="DP550" s="90"/>
      <c r="DQ550" s="90"/>
      <c r="DR550" s="90"/>
      <c r="DS550" s="90"/>
      <c r="DT550" s="90"/>
      <c r="DU550" s="90"/>
      <c r="DV550" s="90"/>
      <c r="DW550" s="90"/>
      <c r="DX550" s="90"/>
      <c r="DY550" s="90"/>
      <c r="DZ550" s="90"/>
      <c r="EA550" s="90"/>
      <c r="EB550" s="90"/>
      <c r="EC550" s="90"/>
      <c r="ED550" s="90"/>
      <c r="EE550" s="90"/>
      <c r="EF550" s="90"/>
      <c r="EG550" s="90"/>
      <c r="EH550" s="90"/>
      <c r="EI550" s="90"/>
      <c r="EJ550" s="90"/>
      <c r="EK550" s="90"/>
      <c r="EL550" s="90"/>
      <c r="EM550" s="90"/>
      <c r="EN550" s="90"/>
      <c r="EO550" s="90"/>
      <c r="EP550" s="90"/>
      <c r="EQ550" s="90"/>
      <c r="ER550" s="90"/>
      <c r="ES550" s="90"/>
      <c r="ET550" s="90"/>
      <c r="EU550" s="90"/>
      <c r="EV550" s="90"/>
      <c r="EW550" s="90"/>
      <c r="EX550" s="90"/>
      <c r="EY550" s="90"/>
      <c r="EZ550" s="90"/>
      <c r="FA550" s="90"/>
      <c r="FB550" s="90"/>
      <c r="FC550" s="90"/>
      <c r="FD550" s="90"/>
      <c r="FE550" s="90"/>
      <c r="FF550" s="90"/>
      <c r="FG550" s="90"/>
      <c r="FH550" s="90"/>
      <c r="FI550" s="90"/>
      <c r="FJ550" s="90"/>
      <c r="FK550" s="90"/>
      <c r="FL550" s="90"/>
      <c r="FM550" s="90"/>
      <c r="FN550" s="90"/>
      <c r="FO550" s="90"/>
      <c r="FP550" s="90"/>
      <c r="FQ550" s="90"/>
      <c r="FR550" s="90"/>
      <c r="FS550" s="90"/>
      <c r="FT550" s="90"/>
      <c r="FU550" s="90"/>
      <c r="FV550" s="90"/>
      <c r="FW550" s="90"/>
      <c r="FX550" s="90"/>
      <c r="FY550" s="90"/>
      <c r="FZ550" s="90"/>
      <c r="GA550" s="90"/>
      <c r="GB550" s="90"/>
      <c r="GC550" s="90"/>
      <c r="GD550" s="90"/>
      <c r="GE550" s="90"/>
      <c r="GF550" s="90"/>
      <c r="GG550" s="90"/>
      <c r="GH550" s="90"/>
      <c r="GI550" s="90"/>
      <c r="GJ550" s="90"/>
      <c r="GK550" s="90"/>
      <c r="GL550" s="90"/>
      <c r="GM550" s="90"/>
      <c r="GN550" s="90"/>
      <c r="GO550" s="90"/>
      <c r="GP550" s="90"/>
      <c r="GQ550" s="90"/>
      <c r="GR550" s="90"/>
      <c r="GS550" s="90"/>
      <c r="GT550" s="90"/>
      <c r="GU550" s="90"/>
      <c r="GV550" s="90"/>
      <c r="GW550" s="90"/>
      <c r="GX550" s="90"/>
      <c r="GY550" s="90"/>
      <c r="GZ550" s="90"/>
      <c r="HA550" s="90"/>
      <c r="HB550" s="90"/>
      <c r="HC550" s="90"/>
      <c r="HD550" s="90"/>
      <c r="HE550" s="90"/>
      <c r="HF550" s="90"/>
      <c r="HG550" s="90"/>
      <c r="HH550" s="90"/>
      <c r="HI550" s="90"/>
      <c r="HJ550" s="90"/>
      <c r="HK550" s="90"/>
      <c r="HL550" s="90"/>
      <c r="HM550" s="90"/>
      <c r="HN550" s="90"/>
      <c r="HO550" s="90"/>
      <c r="HP550" s="90"/>
      <c r="HQ550" s="90"/>
      <c r="HR550" s="90"/>
      <c r="HS550" s="90"/>
      <c r="HT550" s="90"/>
      <c r="HU550" s="90"/>
      <c r="HV550" s="90"/>
      <c r="HW550" s="90"/>
      <c r="HX550" s="90"/>
      <c r="HY550" s="90"/>
      <c r="HZ550" s="90"/>
      <c r="IA550" s="90"/>
      <c r="IB550" s="90"/>
      <c r="IC550" s="90"/>
      <c r="ID550" s="90"/>
      <c r="IE550" s="90"/>
      <c r="IF550" s="90"/>
      <c r="IG550" s="90"/>
      <c r="IH550" s="90"/>
      <c r="II550" s="90"/>
      <c r="IJ550" s="90"/>
      <c r="IK550" s="90"/>
      <c r="IL550" s="90"/>
      <c r="IM550" s="90"/>
      <c r="IN550" s="90"/>
      <c r="IO550" s="90"/>
      <c r="IP550" s="90"/>
      <c r="IQ550" s="90"/>
      <c r="IR550" s="90"/>
      <c r="IS550" s="90"/>
      <c r="IT550" s="90"/>
      <c r="IU550" s="90"/>
      <c r="IV550" s="90"/>
      <c r="IW550" s="90"/>
    </row>
    <row r="551" spans="4:257" s="3" customFormat="1" x14ac:dyDescent="0.25">
      <c r="D551" s="2"/>
      <c r="AG551" s="90"/>
      <c r="AH551" s="90"/>
      <c r="AI551" s="90"/>
      <c r="AJ551" s="90"/>
      <c r="AK551" s="90"/>
      <c r="AL551" s="90"/>
      <c r="AM551" s="90"/>
      <c r="AN551" s="90"/>
      <c r="AO551" s="90"/>
      <c r="AP551" s="90"/>
      <c r="AQ551" s="90"/>
      <c r="AR551" s="90"/>
      <c r="AS551" s="90"/>
      <c r="AT551" s="90"/>
      <c r="AU551" s="90"/>
      <c r="AV551" s="90"/>
      <c r="AW551" s="90"/>
      <c r="AX551" s="90"/>
      <c r="AY551" s="90"/>
      <c r="AZ551" s="90"/>
      <c r="BA551" s="90"/>
      <c r="BB551" s="90"/>
      <c r="BC551" s="90"/>
      <c r="BD551" s="90"/>
      <c r="BE551" s="90"/>
      <c r="BF551" s="90"/>
      <c r="BG551" s="90"/>
      <c r="BH551" s="90"/>
      <c r="BI551" s="90"/>
      <c r="BJ551" s="90"/>
      <c r="BK551" s="90"/>
      <c r="BL551" s="90"/>
      <c r="BM551" s="90"/>
      <c r="BN551" s="90"/>
      <c r="BO551" s="90"/>
      <c r="BP551" s="90"/>
      <c r="BQ551" s="90"/>
      <c r="BR551" s="90"/>
      <c r="BS551" s="90"/>
      <c r="BT551" s="90"/>
      <c r="BU551" s="90"/>
      <c r="BV551" s="90"/>
      <c r="BW551" s="90"/>
      <c r="BX551" s="90"/>
      <c r="BY551" s="90"/>
      <c r="BZ551" s="90"/>
      <c r="CA551" s="90"/>
      <c r="CB551" s="90"/>
      <c r="CC551" s="90"/>
      <c r="CD551" s="90"/>
      <c r="CE551" s="90"/>
      <c r="CF551" s="90"/>
      <c r="CG551" s="90"/>
      <c r="CH551" s="90"/>
      <c r="CI551" s="90"/>
      <c r="CJ551" s="90"/>
      <c r="CK551" s="90"/>
      <c r="CL551" s="90"/>
      <c r="CM551" s="90"/>
      <c r="CN551" s="90"/>
      <c r="CO551" s="90"/>
      <c r="CP551" s="90"/>
      <c r="CQ551" s="90"/>
      <c r="CR551" s="90"/>
      <c r="CS551" s="90"/>
      <c r="CT551" s="90"/>
      <c r="CU551" s="90"/>
      <c r="CV551" s="90"/>
      <c r="CW551" s="90"/>
      <c r="CX551" s="90"/>
      <c r="CY551" s="90"/>
      <c r="CZ551" s="90"/>
      <c r="DA551" s="90"/>
      <c r="DB551" s="90"/>
      <c r="DC551" s="90"/>
      <c r="DD551" s="90"/>
      <c r="DE551" s="90"/>
      <c r="DF551" s="90"/>
      <c r="DG551" s="90"/>
      <c r="DH551" s="90"/>
      <c r="DI551" s="90"/>
      <c r="DJ551" s="90"/>
      <c r="DK551" s="90"/>
      <c r="DL551" s="90"/>
      <c r="DM551" s="90"/>
      <c r="DN551" s="90"/>
      <c r="DO551" s="90"/>
      <c r="DP551" s="90"/>
      <c r="DQ551" s="90"/>
      <c r="DR551" s="90"/>
      <c r="DS551" s="90"/>
      <c r="DT551" s="90"/>
      <c r="DU551" s="90"/>
      <c r="DV551" s="90"/>
      <c r="DW551" s="90"/>
      <c r="DX551" s="90"/>
      <c r="DY551" s="90"/>
      <c r="DZ551" s="90"/>
      <c r="EA551" s="90"/>
      <c r="EB551" s="90"/>
      <c r="EC551" s="90"/>
      <c r="ED551" s="90"/>
      <c r="EE551" s="90"/>
      <c r="EF551" s="90"/>
      <c r="EG551" s="90"/>
      <c r="EH551" s="90"/>
      <c r="EI551" s="90"/>
      <c r="EJ551" s="90"/>
      <c r="EK551" s="90"/>
      <c r="EL551" s="90"/>
      <c r="EM551" s="90"/>
      <c r="EN551" s="90"/>
      <c r="EO551" s="90"/>
      <c r="EP551" s="90"/>
      <c r="EQ551" s="90"/>
      <c r="ER551" s="90"/>
      <c r="ES551" s="90"/>
      <c r="ET551" s="90"/>
      <c r="EU551" s="90"/>
      <c r="EV551" s="90"/>
      <c r="EW551" s="90"/>
      <c r="EX551" s="90"/>
      <c r="EY551" s="90"/>
      <c r="EZ551" s="90"/>
      <c r="FA551" s="90"/>
      <c r="FB551" s="90"/>
      <c r="FC551" s="90"/>
      <c r="FD551" s="90"/>
      <c r="FE551" s="90"/>
      <c r="FF551" s="90"/>
      <c r="FG551" s="90"/>
      <c r="FH551" s="90"/>
      <c r="FI551" s="90"/>
      <c r="FJ551" s="90"/>
      <c r="FK551" s="90"/>
      <c r="FL551" s="90"/>
      <c r="FM551" s="90"/>
      <c r="FN551" s="90"/>
      <c r="FO551" s="90"/>
      <c r="FP551" s="90"/>
      <c r="FQ551" s="90"/>
      <c r="FR551" s="90"/>
      <c r="FS551" s="90"/>
      <c r="FT551" s="90"/>
      <c r="FU551" s="90"/>
      <c r="FV551" s="90"/>
      <c r="FW551" s="90"/>
      <c r="FX551" s="90"/>
      <c r="FY551" s="90"/>
      <c r="FZ551" s="90"/>
      <c r="GA551" s="90"/>
      <c r="GB551" s="90"/>
      <c r="GC551" s="90"/>
      <c r="GD551" s="90"/>
      <c r="GE551" s="90"/>
      <c r="GF551" s="90"/>
      <c r="GG551" s="90"/>
      <c r="GH551" s="90"/>
      <c r="GI551" s="90"/>
      <c r="GJ551" s="90"/>
      <c r="GK551" s="90"/>
      <c r="GL551" s="90"/>
      <c r="GM551" s="90"/>
      <c r="GN551" s="90"/>
      <c r="GO551" s="90"/>
      <c r="GP551" s="90"/>
      <c r="GQ551" s="90"/>
      <c r="GR551" s="90"/>
      <c r="GS551" s="90"/>
      <c r="GT551" s="90"/>
      <c r="GU551" s="90"/>
      <c r="GV551" s="90"/>
      <c r="GW551" s="90"/>
      <c r="GX551" s="90"/>
      <c r="GY551" s="90"/>
      <c r="GZ551" s="90"/>
      <c r="HA551" s="90"/>
      <c r="HB551" s="90"/>
      <c r="HC551" s="90"/>
      <c r="HD551" s="90"/>
      <c r="HE551" s="90"/>
      <c r="HF551" s="90"/>
      <c r="HG551" s="90"/>
      <c r="HH551" s="90"/>
      <c r="HI551" s="90"/>
      <c r="HJ551" s="90"/>
      <c r="HK551" s="90"/>
      <c r="HL551" s="90"/>
      <c r="HM551" s="90"/>
      <c r="HN551" s="90"/>
      <c r="HO551" s="90"/>
      <c r="HP551" s="90"/>
      <c r="HQ551" s="90"/>
      <c r="HR551" s="90"/>
      <c r="HS551" s="90"/>
      <c r="HT551" s="90"/>
      <c r="HU551" s="90"/>
      <c r="HV551" s="90"/>
      <c r="HW551" s="90"/>
      <c r="HX551" s="90"/>
      <c r="HY551" s="90"/>
      <c r="HZ551" s="90"/>
      <c r="IA551" s="90"/>
      <c r="IB551" s="90"/>
      <c r="IC551" s="90"/>
      <c r="ID551" s="90"/>
      <c r="IE551" s="90"/>
      <c r="IF551" s="90"/>
      <c r="IG551" s="90"/>
      <c r="IH551" s="90"/>
      <c r="II551" s="90"/>
      <c r="IJ551" s="90"/>
      <c r="IK551" s="90"/>
      <c r="IL551" s="90"/>
      <c r="IM551" s="90"/>
      <c r="IN551" s="90"/>
      <c r="IO551" s="90"/>
      <c r="IP551" s="90"/>
      <c r="IQ551" s="90"/>
      <c r="IR551" s="90"/>
      <c r="IS551" s="90"/>
      <c r="IT551" s="90"/>
      <c r="IU551" s="90"/>
      <c r="IV551" s="90"/>
      <c r="IW551" s="90"/>
    </row>
    <row r="552" spans="4:257" s="3" customFormat="1" x14ac:dyDescent="0.25">
      <c r="D552" s="2"/>
      <c r="AG552" s="90"/>
      <c r="AH552" s="90"/>
      <c r="AI552" s="90"/>
      <c r="AJ552" s="90"/>
      <c r="AK552" s="90"/>
      <c r="AL552" s="90"/>
      <c r="AM552" s="90"/>
      <c r="AN552" s="90"/>
      <c r="AO552" s="90"/>
      <c r="AP552" s="90"/>
      <c r="AQ552" s="90"/>
      <c r="AR552" s="90"/>
      <c r="AS552" s="90"/>
      <c r="AT552" s="90"/>
      <c r="AU552" s="90"/>
      <c r="AV552" s="90"/>
      <c r="AW552" s="90"/>
      <c r="AX552" s="90"/>
      <c r="AY552" s="90"/>
      <c r="AZ552" s="90"/>
      <c r="BA552" s="90"/>
      <c r="BB552" s="90"/>
      <c r="BC552" s="90"/>
      <c r="BD552" s="90"/>
      <c r="BE552" s="90"/>
      <c r="BF552" s="90"/>
      <c r="BG552" s="90"/>
      <c r="BH552" s="90"/>
      <c r="BI552" s="90"/>
      <c r="BJ552" s="90"/>
      <c r="BK552" s="90"/>
      <c r="BL552" s="90"/>
      <c r="BM552" s="90"/>
      <c r="BN552" s="90"/>
      <c r="BO552" s="90"/>
      <c r="BP552" s="90"/>
      <c r="BQ552" s="90"/>
      <c r="BR552" s="90"/>
      <c r="BS552" s="90"/>
      <c r="BT552" s="90"/>
      <c r="BU552" s="90"/>
      <c r="BV552" s="90"/>
      <c r="BW552" s="90"/>
      <c r="BX552" s="90"/>
      <c r="BY552" s="90"/>
      <c r="BZ552" s="90"/>
      <c r="CA552" s="90"/>
      <c r="CB552" s="90"/>
      <c r="CC552" s="90"/>
      <c r="CD552" s="90"/>
      <c r="CE552" s="90"/>
      <c r="CF552" s="90"/>
      <c r="CG552" s="90"/>
      <c r="CH552" s="90"/>
      <c r="CI552" s="90"/>
      <c r="CJ552" s="90"/>
      <c r="CK552" s="90"/>
      <c r="CL552" s="90"/>
      <c r="CM552" s="90"/>
      <c r="CN552" s="90"/>
      <c r="CO552" s="90"/>
      <c r="CP552" s="90"/>
      <c r="CQ552" s="90"/>
      <c r="CR552" s="90"/>
      <c r="CS552" s="90"/>
      <c r="CT552" s="90"/>
      <c r="CU552" s="90"/>
      <c r="CV552" s="90"/>
      <c r="CW552" s="90"/>
      <c r="CX552" s="90"/>
      <c r="CY552" s="90"/>
      <c r="CZ552" s="90"/>
      <c r="DA552" s="90"/>
      <c r="DB552" s="90"/>
      <c r="DC552" s="90"/>
      <c r="DD552" s="90"/>
      <c r="DE552" s="90"/>
      <c r="DF552" s="90"/>
      <c r="DG552" s="90"/>
      <c r="DH552" s="90"/>
      <c r="DI552" s="90"/>
      <c r="DJ552" s="90"/>
      <c r="DK552" s="90"/>
      <c r="DL552" s="90"/>
      <c r="DM552" s="90"/>
      <c r="DN552" s="90"/>
      <c r="DO552" s="90"/>
      <c r="DP552" s="90"/>
      <c r="DQ552" s="90"/>
      <c r="DR552" s="90"/>
      <c r="DS552" s="90"/>
      <c r="DT552" s="90"/>
      <c r="DU552" s="90"/>
      <c r="DV552" s="90"/>
      <c r="DW552" s="90"/>
      <c r="DX552" s="90"/>
      <c r="DY552" s="90"/>
      <c r="DZ552" s="90"/>
      <c r="EA552" s="90"/>
      <c r="EB552" s="90"/>
      <c r="EC552" s="90"/>
      <c r="ED552" s="90"/>
      <c r="EE552" s="90"/>
      <c r="EF552" s="90"/>
      <c r="EG552" s="90"/>
      <c r="EH552" s="90"/>
      <c r="EI552" s="90"/>
      <c r="EJ552" s="90"/>
      <c r="EK552" s="90"/>
      <c r="EL552" s="90"/>
      <c r="EM552" s="90"/>
      <c r="EN552" s="90"/>
      <c r="EO552" s="90"/>
      <c r="EP552" s="90"/>
      <c r="EQ552" s="90"/>
      <c r="ER552" s="90"/>
      <c r="ES552" s="90"/>
      <c r="ET552" s="90"/>
      <c r="EU552" s="90"/>
      <c r="EV552" s="90"/>
      <c r="EW552" s="90"/>
      <c r="EX552" s="90"/>
      <c r="EY552" s="90"/>
      <c r="EZ552" s="90"/>
      <c r="FA552" s="90"/>
      <c r="FB552" s="90"/>
      <c r="FC552" s="90"/>
      <c r="FD552" s="90"/>
      <c r="FE552" s="90"/>
      <c r="FF552" s="90"/>
      <c r="FG552" s="90"/>
      <c r="FH552" s="90"/>
      <c r="FI552" s="90"/>
      <c r="FJ552" s="90"/>
      <c r="FK552" s="90"/>
      <c r="FL552" s="90"/>
      <c r="FM552" s="90"/>
      <c r="FN552" s="90"/>
      <c r="FO552" s="90"/>
      <c r="FP552" s="90"/>
      <c r="FQ552" s="90"/>
      <c r="FR552" s="90"/>
      <c r="FS552" s="90"/>
      <c r="FT552" s="90"/>
      <c r="FU552" s="90"/>
      <c r="FV552" s="90"/>
      <c r="FW552" s="90"/>
      <c r="FX552" s="90"/>
      <c r="FY552" s="90"/>
      <c r="FZ552" s="90"/>
      <c r="GA552" s="90"/>
      <c r="GB552" s="90"/>
      <c r="GC552" s="90"/>
      <c r="GD552" s="90"/>
      <c r="GE552" s="90"/>
      <c r="GF552" s="90"/>
      <c r="GG552" s="90"/>
      <c r="GH552" s="90"/>
      <c r="GI552" s="90"/>
      <c r="GJ552" s="90"/>
      <c r="GK552" s="90"/>
      <c r="GL552" s="90"/>
      <c r="GM552" s="90"/>
      <c r="GN552" s="90"/>
      <c r="GO552" s="90"/>
      <c r="GP552" s="90"/>
      <c r="GQ552" s="90"/>
      <c r="GR552" s="90"/>
      <c r="GS552" s="90"/>
      <c r="GT552" s="90"/>
      <c r="GU552" s="90"/>
      <c r="GV552" s="90"/>
      <c r="GW552" s="90"/>
      <c r="GX552" s="90"/>
      <c r="GY552" s="90"/>
      <c r="GZ552" s="90"/>
      <c r="HA552" s="90"/>
      <c r="HB552" s="90"/>
      <c r="HC552" s="90"/>
      <c r="HD552" s="90"/>
      <c r="HE552" s="90"/>
      <c r="HF552" s="90"/>
      <c r="HG552" s="90"/>
      <c r="HH552" s="90"/>
      <c r="HI552" s="90"/>
      <c r="HJ552" s="90"/>
      <c r="HK552" s="90"/>
      <c r="HL552" s="90"/>
      <c r="HM552" s="90"/>
      <c r="HN552" s="90"/>
      <c r="HO552" s="90"/>
      <c r="HP552" s="90"/>
      <c r="HQ552" s="90"/>
      <c r="HR552" s="90"/>
      <c r="HS552" s="90"/>
      <c r="HT552" s="90"/>
      <c r="HU552" s="90"/>
      <c r="HV552" s="90"/>
      <c r="HW552" s="90"/>
      <c r="HX552" s="90"/>
      <c r="HY552" s="90"/>
      <c r="HZ552" s="90"/>
      <c r="IA552" s="90"/>
      <c r="IB552" s="90"/>
      <c r="IC552" s="90"/>
      <c r="ID552" s="90"/>
      <c r="IE552" s="90"/>
      <c r="IF552" s="90"/>
      <c r="IG552" s="90"/>
      <c r="IH552" s="90"/>
      <c r="II552" s="90"/>
      <c r="IJ552" s="90"/>
      <c r="IK552" s="90"/>
      <c r="IL552" s="90"/>
      <c r="IM552" s="90"/>
      <c r="IN552" s="90"/>
      <c r="IO552" s="90"/>
      <c r="IP552" s="90"/>
      <c r="IQ552" s="90"/>
      <c r="IR552" s="90"/>
      <c r="IS552" s="90"/>
      <c r="IT552" s="90"/>
      <c r="IU552" s="90"/>
      <c r="IV552" s="90"/>
      <c r="IW552" s="90"/>
    </row>
    <row r="553" spans="4:257" s="3" customFormat="1" x14ac:dyDescent="0.25">
      <c r="D553" s="2"/>
      <c r="AG553" s="90"/>
      <c r="AH553" s="90"/>
      <c r="AI553" s="90"/>
      <c r="AJ553" s="90"/>
      <c r="AK553" s="90"/>
      <c r="AL553" s="90"/>
      <c r="AM553" s="90"/>
      <c r="AN553" s="90"/>
      <c r="AO553" s="90"/>
      <c r="AP553" s="90"/>
      <c r="AQ553" s="90"/>
      <c r="AR553" s="90"/>
      <c r="AS553" s="90"/>
      <c r="AT553" s="90"/>
      <c r="AU553" s="90"/>
      <c r="AV553" s="90"/>
      <c r="AW553" s="90"/>
      <c r="AX553" s="90"/>
      <c r="AY553" s="90"/>
      <c r="AZ553" s="90"/>
      <c r="BA553" s="90"/>
      <c r="BB553" s="90"/>
      <c r="BC553" s="90"/>
      <c r="BD553" s="90"/>
      <c r="BE553" s="90"/>
      <c r="BF553" s="90"/>
      <c r="BG553" s="90"/>
      <c r="BH553" s="90"/>
      <c r="BI553" s="90"/>
      <c r="BJ553" s="90"/>
      <c r="BK553" s="90"/>
      <c r="BL553" s="90"/>
      <c r="BM553" s="90"/>
      <c r="BN553" s="90"/>
      <c r="BO553" s="90"/>
      <c r="BP553" s="90"/>
      <c r="BQ553" s="90"/>
      <c r="BR553" s="90"/>
      <c r="BS553" s="90"/>
      <c r="BT553" s="90"/>
      <c r="BU553" s="90"/>
      <c r="BV553" s="90"/>
      <c r="BW553" s="90"/>
      <c r="BX553" s="90"/>
      <c r="BY553" s="90"/>
      <c r="BZ553" s="90"/>
      <c r="CA553" s="90"/>
      <c r="CB553" s="90"/>
      <c r="CC553" s="90"/>
      <c r="CD553" s="90"/>
      <c r="CE553" s="90"/>
      <c r="CF553" s="90"/>
      <c r="CG553" s="90"/>
      <c r="CH553" s="90"/>
      <c r="CI553" s="90"/>
      <c r="CJ553" s="90"/>
      <c r="CK553" s="90"/>
      <c r="CL553" s="90"/>
      <c r="CM553" s="90"/>
      <c r="CN553" s="90"/>
      <c r="CO553" s="90"/>
      <c r="CP553" s="90"/>
      <c r="CQ553" s="90"/>
      <c r="CR553" s="90"/>
      <c r="CS553" s="90"/>
      <c r="CT553" s="90"/>
      <c r="CU553" s="90"/>
      <c r="CV553" s="90"/>
      <c r="CW553" s="90"/>
      <c r="CX553" s="90"/>
      <c r="CY553" s="90"/>
      <c r="CZ553" s="90"/>
      <c r="DA553" s="90"/>
      <c r="DB553" s="90"/>
      <c r="DC553" s="90"/>
      <c r="DD553" s="90"/>
      <c r="DE553" s="90"/>
      <c r="DF553" s="90"/>
      <c r="DG553" s="90"/>
      <c r="DH553" s="90"/>
      <c r="DI553" s="90"/>
      <c r="DJ553" s="90"/>
      <c r="DK553" s="90"/>
      <c r="DL553" s="90"/>
      <c r="DM553" s="90"/>
      <c r="DN553" s="90"/>
      <c r="DO553" s="90"/>
      <c r="DP553" s="90"/>
      <c r="DQ553" s="90"/>
      <c r="DR553" s="90"/>
      <c r="DS553" s="90"/>
      <c r="DT553" s="90"/>
      <c r="DU553" s="90"/>
      <c r="DV553" s="90"/>
      <c r="DW553" s="90"/>
      <c r="DX553" s="90"/>
      <c r="DY553" s="90"/>
      <c r="DZ553" s="90"/>
      <c r="EA553" s="90"/>
      <c r="EB553" s="90"/>
      <c r="EC553" s="90"/>
      <c r="ED553" s="90"/>
      <c r="EE553" s="90"/>
      <c r="EF553" s="90"/>
      <c r="EG553" s="90"/>
      <c r="EH553" s="90"/>
      <c r="EI553" s="90"/>
      <c r="EJ553" s="90"/>
      <c r="EK553" s="90"/>
      <c r="EL553" s="90"/>
      <c r="EM553" s="90"/>
      <c r="EN553" s="90"/>
      <c r="EO553" s="90"/>
      <c r="EP553" s="90"/>
      <c r="EQ553" s="90"/>
      <c r="ER553" s="90"/>
      <c r="ES553" s="90"/>
      <c r="ET553" s="90"/>
      <c r="EU553" s="90"/>
      <c r="EV553" s="90"/>
      <c r="EW553" s="90"/>
      <c r="EX553" s="90"/>
      <c r="EY553" s="90"/>
      <c r="EZ553" s="90"/>
      <c r="FA553" s="90"/>
      <c r="FB553" s="90"/>
      <c r="FC553" s="90"/>
      <c r="FD553" s="90"/>
      <c r="FE553" s="90"/>
      <c r="FF553" s="90"/>
      <c r="FG553" s="90"/>
      <c r="FH553" s="90"/>
      <c r="FI553" s="90"/>
      <c r="FJ553" s="90"/>
      <c r="FK553" s="90"/>
      <c r="FL553" s="90"/>
      <c r="FM553" s="90"/>
      <c r="FN553" s="90"/>
      <c r="FO553" s="90"/>
      <c r="FP553" s="90"/>
      <c r="FQ553" s="90"/>
      <c r="FR553" s="90"/>
      <c r="FS553" s="90"/>
      <c r="FT553" s="90"/>
      <c r="FU553" s="90"/>
      <c r="FV553" s="90"/>
      <c r="FW553" s="90"/>
      <c r="FX553" s="90"/>
      <c r="FY553" s="90"/>
      <c r="FZ553" s="90"/>
      <c r="GA553" s="90"/>
      <c r="GB553" s="90"/>
      <c r="GC553" s="90"/>
      <c r="GD553" s="90"/>
      <c r="GE553" s="90"/>
      <c r="GF553" s="90"/>
      <c r="GG553" s="90"/>
      <c r="GH553" s="90"/>
      <c r="GI553" s="90"/>
      <c r="GJ553" s="90"/>
      <c r="GK553" s="90"/>
      <c r="GL553" s="90"/>
      <c r="GM553" s="90"/>
      <c r="GN553" s="90"/>
      <c r="GO553" s="90"/>
      <c r="GP553" s="90"/>
      <c r="GQ553" s="90"/>
      <c r="GR553" s="90"/>
      <c r="GS553" s="90"/>
      <c r="GT553" s="90"/>
      <c r="GU553" s="90"/>
      <c r="GV553" s="90"/>
      <c r="GW553" s="90"/>
      <c r="GX553" s="90"/>
      <c r="GY553" s="90"/>
      <c r="GZ553" s="90"/>
      <c r="HA553" s="90"/>
      <c r="HB553" s="90"/>
      <c r="HC553" s="90"/>
      <c r="HD553" s="90"/>
      <c r="HE553" s="90"/>
      <c r="HF553" s="90"/>
      <c r="HG553" s="90"/>
      <c r="HH553" s="90"/>
      <c r="HI553" s="90"/>
      <c r="HJ553" s="90"/>
      <c r="HK553" s="90"/>
      <c r="HL553" s="90"/>
      <c r="HM553" s="90"/>
      <c r="HN553" s="90"/>
      <c r="HO553" s="90"/>
      <c r="HP553" s="90"/>
      <c r="HQ553" s="90"/>
      <c r="HR553" s="90"/>
      <c r="HS553" s="90"/>
      <c r="HT553" s="90"/>
      <c r="HU553" s="90"/>
      <c r="HV553" s="90"/>
      <c r="HW553" s="90"/>
      <c r="HX553" s="90"/>
      <c r="HY553" s="90"/>
      <c r="HZ553" s="90"/>
      <c r="IA553" s="90"/>
      <c r="IB553" s="90"/>
      <c r="IC553" s="90"/>
      <c r="ID553" s="90"/>
      <c r="IE553" s="90"/>
      <c r="IF553" s="90"/>
      <c r="IG553" s="90"/>
      <c r="IH553" s="90"/>
      <c r="II553" s="90"/>
      <c r="IJ553" s="90"/>
      <c r="IK553" s="90"/>
      <c r="IL553" s="90"/>
      <c r="IM553" s="90"/>
      <c r="IN553" s="90"/>
      <c r="IO553" s="90"/>
      <c r="IP553" s="90"/>
      <c r="IQ553" s="90"/>
      <c r="IR553" s="90"/>
      <c r="IS553" s="90"/>
      <c r="IT553" s="90"/>
      <c r="IU553" s="90"/>
      <c r="IV553" s="90"/>
      <c r="IW553" s="90"/>
    </row>
    <row r="554" spans="4:257" s="3" customFormat="1" x14ac:dyDescent="0.25">
      <c r="D554" s="2"/>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c r="BM554" s="90"/>
      <c r="BN554" s="90"/>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0"/>
      <c r="CN554" s="90"/>
      <c r="CO554" s="90"/>
      <c r="CP554" s="90"/>
      <c r="CQ554" s="90"/>
      <c r="CR554" s="90"/>
      <c r="CS554" s="90"/>
      <c r="CT554" s="90"/>
      <c r="CU554" s="90"/>
      <c r="CV554" s="90"/>
      <c r="CW554" s="90"/>
      <c r="CX554" s="90"/>
      <c r="CY554" s="90"/>
      <c r="CZ554" s="90"/>
      <c r="DA554" s="90"/>
      <c r="DB554" s="90"/>
      <c r="DC554" s="90"/>
      <c r="DD554" s="90"/>
      <c r="DE554" s="90"/>
      <c r="DF554" s="90"/>
      <c r="DG554" s="90"/>
      <c r="DH554" s="90"/>
      <c r="DI554" s="90"/>
      <c r="DJ554" s="90"/>
      <c r="DK554" s="90"/>
      <c r="DL554" s="90"/>
      <c r="DM554" s="90"/>
      <c r="DN554" s="90"/>
      <c r="DO554" s="90"/>
      <c r="DP554" s="90"/>
      <c r="DQ554" s="90"/>
      <c r="DR554" s="90"/>
      <c r="DS554" s="90"/>
      <c r="DT554" s="90"/>
      <c r="DU554" s="90"/>
      <c r="DV554" s="90"/>
      <c r="DW554" s="90"/>
      <c r="DX554" s="90"/>
      <c r="DY554" s="90"/>
      <c r="DZ554" s="90"/>
      <c r="EA554" s="90"/>
      <c r="EB554" s="90"/>
      <c r="EC554" s="90"/>
      <c r="ED554" s="90"/>
      <c r="EE554" s="90"/>
      <c r="EF554" s="90"/>
      <c r="EG554" s="90"/>
      <c r="EH554" s="90"/>
      <c r="EI554" s="90"/>
      <c r="EJ554" s="90"/>
      <c r="EK554" s="90"/>
      <c r="EL554" s="90"/>
      <c r="EM554" s="90"/>
      <c r="EN554" s="90"/>
      <c r="EO554" s="90"/>
      <c r="EP554" s="90"/>
      <c r="EQ554" s="90"/>
      <c r="ER554" s="90"/>
      <c r="ES554" s="90"/>
      <c r="ET554" s="90"/>
      <c r="EU554" s="90"/>
      <c r="EV554" s="90"/>
      <c r="EW554" s="90"/>
      <c r="EX554" s="90"/>
      <c r="EY554" s="90"/>
      <c r="EZ554" s="90"/>
      <c r="FA554" s="90"/>
      <c r="FB554" s="90"/>
      <c r="FC554" s="90"/>
      <c r="FD554" s="90"/>
      <c r="FE554" s="90"/>
      <c r="FF554" s="90"/>
      <c r="FG554" s="90"/>
      <c r="FH554" s="90"/>
      <c r="FI554" s="90"/>
      <c r="FJ554" s="90"/>
      <c r="FK554" s="90"/>
      <c r="FL554" s="90"/>
      <c r="FM554" s="90"/>
      <c r="FN554" s="90"/>
      <c r="FO554" s="90"/>
      <c r="FP554" s="90"/>
      <c r="FQ554" s="90"/>
      <c r="FR554" s="90"/>
      <c r="FS554" s="90"/>
      <c r="FT554" s="90"/>
      <c r="FU554" s="90"/>
      <c r="FV554" s="90"/>
      <c r="FW554" s="90"/>
      <c r="FX554" s="90"/>
      <c r="FY554" s="90"/>
      <c r="FZ554" s="90"/>
      <c r="GA554" s="90"/>
      <c r="GB554" s="90"/>
      <c r="GC554" s="90"/>
      <c r="GD554" s="90"/>
      <c r="GE554" s="90"/>
      <c r="GF554" s="90"/>
      <c r="GG554" s="90"/>
      <c r="GH554" s="90"/>
      <c r="GI554" s="90"/>
      <c r="GJ554" s="90"/>
      <c r="GK554" s="90"/>
      <c r="GL554" s="90"/>
      <c r="GM554" s="90"/>
      <c r="GN554" s="90"/>
      <c r="GO554" s="90"/>
      <c r="GP554" s="90"/>
      <c r="GQ554" s="90"/>
      <c r="GR554" s="90"/>
      <c r="GS554" s="90"/>
      <c r="GT554" s="90"/>
      <c r="GU554" s="90"/>
      <c r="GV554" s="90"/>
      <c r="GW554" s="90"/>
      <c r="GX554" s="90"/>
      <c r="GY554" s="90"/>
      <c r="GZ554" s="90"/>
      <c r="HA554" s="90"/>
      <c r="HB554" s="90"/>
      <c r="HC554" s="90"/>
      <c r="HD554" s="90"/>
      <c r="HE554" s="90"/>
      <c r="HF554" s="90"/>
      <c r="HG554" s="90"/>
      <c r="HH554" s="90"/>
      <c r="HI554" s="90"/>
      <c r="HJ554" s="90"/>
      <c r="HK554" s="90"/>
      <c r="HL554" s="90"/>
      <c r="HM554" s="90"/>
      <c r="HN554" s="90"/>
      <c r="HO554" s="90"/>
      <c r="HP554" s="90"/>
      <c r="HQ554" s="90"/>
      <c r="HR554" s="90"/>
      <c r="HS554" s="90"/>
      <c r="HT554" s="90"/>
      <c r="HU554" s="90"/>
      <c r="HV554" s="90"/>
      <c r="HW554" s="90"/>
      <c r="HX554" s="90"/>
      <c r="HY554" s="90"/>
      <c r="HZ554" s="90"/>
      <c r="IA554" s="90"/>
      <c r="IB554" s="90"/>
      <c r="IC554" s="90"/>
      <c r="ID554" s="90"/>
      <c r="IE554" s="90"/>
      <c r="IF554" s="90"/>
      <c r="IG554" s="90"/>
      <c r="IH554" s="90"/>
      <c r="II554" s="90"/>
      <c r="IJ554" s="90"/>
      <c r="IK554" s="90"/>
      <c r="IL554" s="90"/>
      <c r="IM554" s="90"/>
      <c r="IN554" s="90"/>
      <c r="IO554" s="90"/>
      <c r="IP554" s="90"/>
      <c r="IQ554" s="90"/>
      <c r="IR554" s="90"/>
      <c r="IS554" s="90"/>
      <c r="IT554" s="90"/>
      <c r="IU554" s="90"/>
      <c r="IV554" s="90"/>
      <c r="IW554" s="90"/>
    </row>
    <row r="555" spans="4:257" s="3" customFormat="1" x14ac:dyDescent="0.25">
      <c r="D555" s="2"/>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0"/>
      <c r="CN555" s="90"/>
      <c r="CO555" s="90"/>
      <c r="CP555" s="90"/>
      <c r="CQ555" s="90"/>
      <c r="CR555" s="90"/>
      <c r="CS555" s="90"/>
      <c r="CT555" s="90"/>
      <c r="CU555" s="90"/>
      <c r="CV555" s="90"/>
      <c r="CW555" s="90"/>
      <c r="CX555" s="90"/>
      <c r="CY555" s="90"/>
      <c r="CZ555" s="90"/>
      <c r="DA555" s="90"/>
      <c r="DB555" s="90"/>
      <c r="DC555" s="90"/>
      <c r="DD555" s="90"/>
      <c r="DE555" s="90"/>
      <c r="DF555" s="90"/>
      <c r="DG555" s="90"/>
      <c r="DH555" s="90"/>
      <c r="DI555" s="90"/>
      <c r="DJ555" s="90"/>
      <c r="DK555" s="90"/>
      <c r="DL555" s="90"/>
      <c r="DM555" s="90"/>
      <c r="DN555" s="90"/>
      <c r="DO555" s="90"/>
      <c r="DP555" s="90"/>
      <c r="DQ555" s="90"/>
      <c r="DR555" s="90"/>
      <c r="DS555" s="90"/>
      <c r="DT555" s="90"/>
      <c r="DU555" s="90"/>
      <c r="DV555" s="90"/>
      <c r="DW555" s="90"/>
      <c r="DX555" s="90"/>
      <c r="DY555" s="90"/>
      <c r="DZ555" s="90"/>
      <c r="EA555" s="90"/>
      <c r="EB555" s="90"/>
      <c r="EC555" s="90"/>
      <c r="ED555" s="90"/>
      <c r="EE555" s="90"/>
      <c r="EF555" s="90"/>
      <c r="EG555" s="90"/>
      <c r="EH555" s="90"/>
      <c r="EI555" s="90"/>
      <c r="EJ555" s="90"/>
      <c r="EK555" s="90"/>
      <c r="EL555" s="90"/>
      <c r="EM555" s="90"/>
      <c r="EN555" s="90"/>
      <c r="EO555" s="90"/>
      <c r="EP555" s="90"/>
      <c r="EQ555" s="90"/>
      <c r="ER555" s="90"/>
      <c r="ES555" s="90"/>
      <c r="ET555" s="90"/>
      <c r="EU555" s="90"/>
      <c r="EV555" s="90"/>
      <c r="EW555" s="90"/>
      <c r="EX555" s="90"/>
      <c r="EY555" s="90"/>
      <c r="EZ555" s="90"/>
      <c r="FA555" s="90"/>
      <c r="FB555" s="90"/>
      <c r="FC555" s="90"/>
      <c r="FD555" s="90"/>
      <c r="FE555" s="90"/>
      <c r="FF555" s="90"/>
      <c r="FG555" s="90"/>
      <c r="FH555" s="90"/>
      <c r="FI555" s="90"/>
      <c r="FJ555" s="90"/>
      <c r="FK555" s="90"/>
      <c r="FL555" s="90"/>
      <c r="FM555" s="90"/>
      <c r="FN555" s="90"/>
      <c r="FO555" s="90"/>
      <c r="FP555" s="90"/>
      <c r="FQ555" s="90"/>
      <c r="FR555" s="90"/>
      <c r="FS555" s="90"/>
      <c r="FT555" s="90"/>
      <c r="FU555" s="90"/>
      <c r="FV555" s="90"/>
      <c r="FW555" s="90"/>
      <c r="FX555" s="90"/>
      <c r="FY555" s="90"/>
      <c r="FZ555" s="90"/>
      <c r="GA555" s="90"/>
      <c r="GB555" s="90"/>
      <c r="GC555" s="90"/>
      <c r="GD555" s="90"/>
      <c r="GE555" s="90"/>
      <c r="GF555" s="90"/>
      <c r="GG555" s="90"/>
      <c r="GH555" s="90"/>
      <c r="GI555" s="90"/>
      <c r="GJ555" s="90"/>
      <c r="GK555" s="90"/>
      <c r="GL555" s="90"/>
      <c r="GM555" s="90"/>
      <c r="GN555" s="90"/>
      <c r="GO555" s="90"/>
      <c r="GP555" s="90"/>
      <c r="GQ555" s="90"/>
      <c r="GR555" s="90"/>
      <c r="GS555" s="90"/>
      <c r="GT555" s="90"/>
      <c r="GU555" s="90"/>
      <c r="GV555" s="90"/>
      <c r="GW555" s="90"/>
      <c r="GX555" s="90"/>
      <c r="GY555" s="90"/>
      <c r="GZ555" s="90"/>
      <c r="HA555" s="90"/>
      <c r="HB555" s="90"/>
      <c r="HC555" s="90"/>
      <c r="HD555" s="90"/>
      <c r="HE555" s="90"/>
      <c r="HF555" s="90"/>
      <c r="HG555" s="90"/>
      <c r="HH555" s="90"/>
      <c r="HI555" s="90"/>
      <c r="HJ555" s="90"/>
      <c r="HK555" s="90"/>
      <c r="HL555" s="90"/>
      <c r="HM555" s="90"/>
      <c r="HN555" s="90"/>
      <c r="HO555" s="90"/>
      <c r="HP555" s="90"/>
      <c r="HQ555" s="90"/>
      <c r="HR555" s="90"/>
      <c r="HS555" s="90"/>
      <c r="HT555" s="90"/>
      <c r="HU555" s="90"/>
      <c r="HV555" s="90"/>
      <c r="HW555" s="90"/>
      <c r="HX555" s="90"/>
      <c r="HY555" s="90"/>
      <c r="HZ555" s="90"/>
      <c r="IA555" s="90"/>
      <c r="IB555" s="90"/>
      <c r="IC555" s="90"/>
      <c r="ID555" s="90"/>
      <c r="IE555" s="90"/>
      <c r="IF555" s="90"/>
      <c r="IG555" s="90"/>
      <c r="IH555" s="90"/>
      <c r="II555" s="90"/>
      <c r="IJ555" s="90"/>
      <c r="IK555" s="90"/>
      <c r="IL555" s="90"/>
      <c r="IM555" s="90"/>
      <c r="IN555" s="90"/>
      <c r="IO555" s="90"/>
      <c r="IP555" s="90"/>
      <c r="IQ555" s="90"/>
      <c r="IR555" s="90"/>
      <c r="IS555" s="90"/>
      <c r="IT555" s="90"/>
      <c r="IU555" s="90"/>
      <c r="IV555" s="90"/>
      <c r="IW555" s="90"/>
    </row>
    <row r="556" spans="4:257" s="3" customFormat="1" x14ac:dyDescent="0.25">
      <c r="D556" s="2"/>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0"/>
      <c r="CN556" s="90"/>
      <c r="CO556" s="90"/>
      <c r="CP556" s="90"/>
      <c r="CQ556" s="90"/>
      <c r="CR556" s="90"/>
      <c r="CS556" s="90"/>
      <c r="CT556" s="90"/>
      <c r="CU556" s="90"/>
      <c r="CV556" s="90"/>
      <c r="CW556" s="90"/>
      <c r="CX556" s="90"/>
      <c r="CY556" s="90"/>
      <c r="CZ556" s="90"/>
      <c r="DA556" s="90"/>
      <c r="DB556" s="90"/>
      <c r="DC556" s="90"/>
      <c r="DD556" s="90"/>
      <c r="DE556" s="90"/>
      <c r="DF556" s="90"/>
      <c r="DG556" s="90"/>
      <c r="DH556" s="90"/>
      <c r="DI556" s="90"/>
      <c r="DJ556" s="90"/>
      <c r="DK556" s="90"/>
      <c r="DL556" s="90"/>
      <c r="DM556" s="90"/>
      <c r="DN556" s="90"/>
      <c r="DO556" s="90"/>
      <c r="DP556" s="90"/>
      <c r="DQ556" s="90"/>
      <c r="DR556" s="90"/>
      <c r="DS556" s="90"/>
      <c r="DT556" s="90"/>
      <c r="DU556" s="90"/>
      <c r="DV556" s="90"/>
      <c r="DW556" s="90"/>
      <c r="DX556" s="90"/>
      <c r="DY556" s="90"/>
      <c r="DZ556" s="90"/>
      <c r="EA556" s="90"/>
      <c r="EB556" s="90"/>
      <c r="EC556" s="90"/>
      <c r="ED556" s="90"/>
      <c r="EE556" s="90"/>
      <c r="EF556" s="90"/>
      <c r="EG556" s="90"/>
      <c r="EH556" s="90"/>
      <c r="EI556" s="90"/>
      <c r="EJ556" s="90"/>
      <c r="EK556" s="90"/>
      <c r="EL556" s="90"/>
      <c r="EM556" s="90"/>
      <c r="EN556" s="90"/>
      <c r="EO556" s="90"/>
      <c r="EP556" s="90"/>
      <c r="EQ556" s="90"/>
      <c r="ER556" s="90"/>
      <c r="ES556" s="90"/>
      <c r="ET556" s="90"/>
      <c r="EU556" s="90"/>
      <c r="EV556" s="90"/>
      <c r="EW556" s="90"/>
      <c r="EX556" s="90"/>
      <c r="EY556" s="90"/>
      <c r="EZ556" s="90"/>
      <c r="FA556" s="90"/>
      <c r="FB556" s="90"/>
      <c r="FC556" s="90"/>
      <c r="FD556" s="90"/>
      <c r="FE556" s="90"/>
      <c r="FF556" s="90"/>
      <c r="FG556" s="90"/>
      <c r="FH556" s="90"/>
      <c r="FI556" s="90"/>
      <c r="FJ556" s="90"/>
      <c r="FK556" s="90"/>
      <c r="FL556" s="90"/>
      <c r="FM556" s="90"/>
      <c r="FN556" s="90"/>
      <c r="FO556" s="90"/>
      <c r="FP556" s="90"/>
      <c r="FQ556" s="90"/>
      <c r="FR556" s="90"/>
      <c r="FS556" s="90"/>
      <c r="FT556" s="90"/>
      <c r="FU556" s="90"/>
      <c r="FV556" s="90"/>
      <c r="FW556" s="90"/>
      <c r="FX556" s="90"/>
      <c r="FY556" s="90"/>
      <c r="FZ556" s="90"/>
      <c r="GA556" s="90"/>
      <c r="GB556" s="90"/>
      <c r="GC556" s="90"/>
      <c r="GD556" s="90"/>
      <c r="GE556" s="90"/>
      <c r="GF556" s="90"/>
      <c r="GG556" s="90"/>
      <c r="GH556" s="90"/>
      <c r="GI556" s="90"/>
      <c r="GJ556" s="90"/>
      <c r="GK556" s="90"/>
      <c r="GL556" s="90"/>
      <c r="GM556" s="90"/>
      <c r="GN556" s="90"/>
      <c r="GO556" s="90"/>
      <c r="GP556" s="90"/>
      <c r="GQ556" s="90"/>
      <c r="GR556" s="90"/>
      <c r="GS556" s="90"/>
      <c r="GT556" s="90"/>
      <c r="GU556" s="90"/>
      <c r="GV556" s="90"/>
      <c r="GW556" s="90"/>
      <c r="GX556" s="90"/>
      <c r="GY556" s="90"/>
      <c r="GZ556" s="90"/>
      <c r="HA556" s="90"/>
      <c r="HB556" s="90"/>
      <c r="HC556" s="90"/>
      <c r="HD556" s="90"/>
      <c r="HE556" s="90"/>
      <c r="HF556" s="90"/>
      <c r="HG556" s="90"/>
      <c r="HH556" s="90"/>
      <c r="HI556" s="90"/>
      <c r="HJ556" s="90"/>
      <c r="HK556" s="90"/>
      <c r="HL556" s="90"/>
      <c r="HM556" s="90"/>
      <c r="HN556" s="90"/>
      <c r="HO556" s="90"/>
      <c r="HP556" s="90"/>
      <c r="HQ556" s="90"/>
      <c r="HR556" s="90"/>
      <c r="HS556" s="90"/>
      <c r="HT556" s="90"/>
      <c r="HU556" s="90"/>
      <c r="HV556" s="90"/>
      <c r="HW556" s="90"/>
      <c r="HX556" s="90"/>
      <c r="HY556" s="90"/>
      <c r="HZ556" s="90"/>
      <c r="IA556" s="90"/>
      <c r="IB556" s="90"/>
      <c r="IC556" s="90"/>
      <c r="ID556" s="90"/>
      <c r="IE556" s="90"/>
      <c r="IF556" s="90"/>
      <c r="IG556" s="90"/>
      <c r="IH556" s="90"/>
      <c r="II556" s="90"/>
      <c r="IJ556" s="90"/>
      <c r="IK556" s="90"/>
      <c r="IL556" s="90"/>
      <c r="IM556" s="90"/>
      <c r="IN556" s="90"/>
      <c r="IO556" s="90"/>
      <c r="IP556" s="90"/>
      <c r="IQ556" s="90"/>
      <c r="IR556" s="90"/>
      <c r="IS556" s="90"/>
      <c r="IT556" s="90"/>
      <c r="IU556" s="90"/>
      <c r="IV556" s="90"/>
      <c r="IW556" s="90"/>
    </row>
    <row r="557" spans="4:257" s="3" customFormat="1" x14ac:dyDescent="0.25">
      <c r="D557" s="2"/>
      <c r="AG557" s="90"/>
      <c r="AH557" s="90"/>
      <c r="AI557" s="90"/>
      <c r="AJ557" s="90"/>
      <c r="AK557" s="90"/>
      <c r="AL557" s="90"/>
      <c r="AM557" s="90"/>
      <c r="AN557" s="90"/>
      <c r="AO557" s="90"/>
      <c r="AP557" s="90"/>
      <c r="AQ557" s="90"/>
      <c r="AR557" s="90"/>
      <c r="AS557" s="90"/>
      <c r="AT557" s="90"/>
      <c r="AU557" s="90"/>
      <c r="AV557" s="90"/>
      <c r="AW557" s="90"/>
      <c r="AX557" s="90"/>
      <c r="AY557" s="90"/>
      <c r="AZ557" s="90"/>
      <c r="BA557" s="90"/>
      <c r="BB557" s="90"/>
      <c r="BC557" s="90"/>
      <c r="BD557" s="90"/>
      <c r="BE557" s="90"/>
      <c r="BF557" s="90"/>
      <c r="BG557" s="90"/>
      <c r="BH557" s="90"/>
      <c r="BI557" s="90"/>
      <c r="BJ557" s="90"/>
      <c r="BK557" s="90"/>
      <c r="BL557" s="90"/>
      <c r="BM557" s="90"/>
      <c r="BN557" s="90"/>
      <c r="BO557" s="90"/>
      <c r="BP557" s="90"/>
      <c r="BQ557" s="90"/>
      <c r="BR557" s="90"/>
      <c r="BS557" s="90"/>
      <c r="BT557" s="90"/>
      <c r="BU557" s="90"/>
      <c r="BV557" s="90"/>
      <c r="BW557" s="90"/>
      <c r="BX557" s="90"/>
      <c r="BY557" s="90"/>
      <c r="BZ557" s="90"/>
      <c r="CA557" s="90"/>
      <c r="CB557" s="90"/>
      <c r="CC557" s="90"/>
      <c r="CD557" s="90"/>
      <c r="CE557" s="90"/>
      <c r="CF557" s="90"/>
      <c r="CG557" s="90"/>
      <c r="CH557" s="90"/>
      <c r="CI557" s="90"/>
      <c r="CJ557" s="90"/>
      <c r="CK557" s="90"/>
      <c r="CL557" s="90"/>
      <c r="CM557" s="90"/>
      <c r="CN557" s="90"/>
      <c r="CO557" s="90"/>
      <c r="CP557" s="90"/>
      <c r="CQ557" s="90"/>
      <c r="CR557" s="90"/>
      <c r="CS557" s="90"/>
      <c r="CT557" s="90"/>
      <c r="CU557" s="90"/>
      <c r="CV557" s="90"/>
      <c r="CW557" s="90"/>
      <c r="CX557" s="90"/>
      <c r="CY557" s="90"/>
      <c r="CZ557" s="90"/>
      <c r="DA557" s="90"/>
      <c r="DB557" s="90"/>
      <c r="DC557" s="90"/>
      <c r="DD557" s="90"/>
      <c r="DE557" s="90"/>
      <c r="DF557" s="90"/>
      <c r="DG557" s="90"/>
      <c r="DH557" s="90"/>
      <c r="DI557" s="90"/>
      <c r="DJ557" s="90"/>
      <c r="DK557" s="90"/>
      <c r="DL557" s="90"/>
      <c r="DM557" s="90"/>
      <c r="DN557" s="90"/>
      <c r="DO557" s="90"/>
      <c r="DP557" s="90"/>
      <c r="DQ557" s="90"/>
      <c r="DR557" s="90"/>
      <c r="DS557" s="90"/>
      <c r="DT557" s="90"/>
      <c r="DU557" s="90"/>
      <c r="DV557" s="90"/>
      <c r="DW557" s="90"/>
      <c r="DX557" s="90"/>
      <c r="DY557" s="90"/>
      <c r="DZ557" s="90"/>
      <c r="EA557" s="90"/>
      <c r="EB557" s="90"/>
      <c r="EC557" s="90"/>
      <c r="ED557" s="90"/>
      <c r="EE557" s="90"/>
      <c r="EF557" s="90"/>
      <c r="EG557" s="90"/>
      <c r="EH557" s="90"/>
      <c r="EI557" s="90"/>
      <c r="EJ557" s="90"/>
      <c r="EK557" s="90"/>
      <c r="EL557" s="90"/>
      <c r="EM557" s="90"/>
      <c r="EN557" s="90"/>
      <c r="EO557" s="90"/>
      <c r="EP557" s="90"/>
      <c r="EQ557" s="90"/>
      <c r="ER557" s="90"/>
      <c r="ES557" s="90"/>
      <c r="ET557" s="90"/>
      <c r="EU557" s="90"/>
      <c r="EV557" s="90"/>
      <c r="EW557" s="90"/>
      <c r="EX557" s="90"/>
      <c r="EY557" s="90"/>
      <c r="EZ557" s="90"/>
      <c r="FA557" s="90"/>
      <c r="FB557" s="90"/>
      <c r="FC557" s="90"/>
      <c r="FD557" s="90"/>
      <c r="FE557" s="90"/>
      <c r="FF557" s="90"/>
      <c r="FG557" s="90"/>
      <c r="FH557" s="90"/>
      <c r="FI557" s="90"/>
      <c r="FJ557" s="90"/>
      <c r="FK557" s="90"/>
      <c r="FL557" s="90"/>
      <c r="FM557" s="90"/>
      <c r="FN557" s="90"/>
      <c r="FO557" s="90"/>
      <c r="FP557" s="90"/>
      <c r="FQ557" s="90"/>
      <c r="FR557" s="90"/>
      <c r="FS557" s="90"/>
      <c r="FT557" s="90"/>
      <c r="FU557" s="90"/>
      <c r="FV557" s="90"/>
      <c r="FW557" s="90"/>
      <c r="FX557" s="90"/>
      <c r="FY557" s="90"/>
      <c r="FZ557" s="90"/>
      <c r="GA557" s="90"/>
      <c r="GB557" s="90"/>
      <c r="GC557" s="90"/>
      <c r="GD557" s="90"/>
      <c r="GE557" s="90"/>
      <c r="GF557" s="90"/>
      <c r="GG557" s="90"/>
      <c r="GH557" s="90"/>
      <c r="GI557" s="90"/>
      <c r="GJ557" s="90"/>
      <c r="GK557" s="90"/>
      <c r="GL557" s="90"/>
      <c r="GM557" s="90"/>
      <c r="GN557" s="90"/>
      <c r="GO557" s="90"/>
      <c r="GP557" s="90"/>
      <c r="GQ557" s="90"/>
      <c r="GR557" s="90"/>
      <c r="GS557" s="90"/>
      <c r="GT557" s="90"/>
      <c r="GU557" s="90"/>
      <c r="GV557" s="90"/>
      <c r="GW557" s="90"/>
      <c r="GX557" s="90"/>
      <c r="GY557" s="90"/>
      <c r="GZ557" s="90"/>
      <c r="HA557" s="90"/>
      <c r="HB557" s="90"/>
      <c r="HC557" s="90"/>
      <c r="HD557" s="90"/>
      <c r="HE557" s="90"/>
      <c r="HF557" s="90"/>
      <c r="HG557" s="90"/>
      <c r="HH557" s="90"/>
      <c r="HI557" s="90"/>
      <c r="HJ557" s="90"/>
      <c r="HK557" s="90"/>
      <c r="HL557" s="90"/>
      <c r="HM557" s="90"/>
      <c r="HN557" s="90"/>
      <c r="HO557" s="90"/>
      <c r="HP557" s="90"/>
      <c r="HQ557" s="90"/>
      <c r="HR557" s="90"/>
      <c r="HS557" s="90"/>
      <c r="HT557" s="90"/>
      <c r="HU557" s="90"/>
      <c r="HV557" s="90"/>
      <c r="HW557" s="90"/>
      <c r="HX557" s="90"/>
      <c r="HY557" s="90"/>
      <c r="HZ557" s="90"/>
      <c r="IA557" s="90"/>
      <c r="IB557" s="90"/>
      <c r="IC557" s="90"/>
      <c r="ID557" s="90"/>
      <c r="IE557" s="90"/>
      <c r="IF557" s="90"/>
      <c r="IG557" s="90"/>
      <c r="IH557" s="90"/>
      <c r="II557" s="90"/>
      <c r="IJ557" s="90"/>
      <c r="IK557" s="90"/>
      <c r="IL557" s="90"/>
      <c r="IM557" s="90"/>
      <c r="IN557" s="90"/>
      <c r="IO557" s="90"/>
      <c r="IP557" s="90"/>
      <c r="IQ557" s="90"/>
      <c r="IR557" s="90"/>
      <c r="IS557" s="90"/>
      <c r="IT557" s="90"/>
      <c r="IU557" s="90"/>
      <c r="IV557" s="90"/>
      <c r="IW557" s="90"/>
    </row>
    <row r="558" spans="4:257" s="3" customFormat="1" x14ac:dyDescent="0.25">
      <c r="D558" s="2"/>
      <c r="AG558" s="90"/>
      <c r="AH558" s="90"/>
      <c r="AI558" s="90"/>
      <c r="AJ558" s="90"/>
      <c r="AK558" s="90"/>
      <c r="AL558" s="90"/>
      <c r="AM558" s="90"/>
      <c r="AN558" s="90"/>
      <c r="AO558" s="90"/>
      <c r="AP558" s="90"/>
      <c r="AQ558" s="90"/>
      <c r="AR558" s="90"/>
      <c r="AS558" s="90"/>
      <c r="AT558" s="90"/>
      <c r="AU558" s="90"/>
      <c r="AV558" s="90"/>
      <c r="AW558" s="90"/>
      <c r="AX558" s="90"/>
      <c r="AY558" s="90"/>
      <c r="AZ558" s="90"/>
      <c r="BA558" s="90"/>
      <c r="BB558" s="90"/>
      <c r="BC558" s="90"/>
      <c r="BD558" s="90"/>
      <c r="BE558" s="90"/>
      <c r="BF558" s="90"/>
      <c r="BG558" s="90"/>
      <c r="BH558" s="90"/>
      <c r="BI558" s="90"/>
      <c r="BJ558" s="90"/>
      <c r="BK558" s="90"/>
      <c r="BL558" s="90"/>
      <c r="BM558" s="90"/>
      <c r="BN558" s="90"/>
      <c r="BO558" s="90"/>
      <c r="BP558" s="90"/>
      <c r="BQ558" s="90"/>
      <c r="BR558" s="90"/>
      <c r="BS558" s="90"/>
      <c r="BT558" s="90"/>
      <c r="BU558" s="90"/>
      <c r="BV558" s="90"/>
      <c r="BW558" s="90"/>
      <c r="BX558" s="90"/>
      <c r="BY558" s="90"/>
      <c r="BZ558" s="90"/>
      <c r="CA558" s="90"/>
      <c r="CB558" s="90"/>
      <c r="CC558" s="90"/>
      <c r="CD558" s="90"/>
      <c r="CE558" s="90"/>
      <c r="CF558" s="90"/>
      <c r="CG558" s="90"/>
      <c r="CH558" s="90"/>
      <c r="CI558" s="90"/>
      <c r="CJ558" s="90"/>
      <c r="CK558" s="90"/>
      <c r="CL558" s="90"/>
      <c r="CM558" s="90"/>
      <c r="CN558" s="90"/>
      <c r="CO558" s="90"/>
      <c r="CP558" s="90"/>
      <c r="CQ558" s="90"/>
      <c r="CR558" s="90"/>
      <c r="CS558" s="90"/>
      <c r="CT558" s="90"/>
      <c r="CU558" s="90"/>
      <c r="CV558" s="90"/>
      <c r="CW558" s="90"/>
      <c r="CX558" s="90"/>
      <c r="CY558" s="90"/>
      <c r="CZ558" s="90"/>
      <c r="DA558" s="90"/>
      <c r="DB558" s="90"/>
      <c r="DC558" s="90"/>
      <c r="DD558" s="90"/>
      <c r="DE558" s="90"/>
      <c r="DF558" s="90"/>
      <c r="DG558" s="90"/>
      <c r="DH558" s="90"/>
      <c r="DI558" s="90"/>
      <c r="DJ558" s="90"/>
      <c r="DK558" s="90"/>
      <c r="DL558" s="90"/>
      <c r="DM558" s="90"/>
      <c r="DN558" s="90"/>
      <c r="DO558" s="90"/>
      <c r="DP558" s="90"/>
      <c r="DQ558" s="90"/>
      <c r="DR558" s="90"/>
      <c r="DS558" s="90"/>
      <c r="DT558" s="90"/>
      <c r="DU558" s="90"/>
      <c r="DV558" s="90"/>
      <c r="DW558" s="90"/>
      <c r="DX558" s="90"/>
      <c r="DY558" s="90"/>
      <c r="DZ558" s="90"/>
      <c r="EA558" s="90"/>
      <c r="EB558" s="90"/>
      <c r="EC558" s="90"/>
      <c r="ED558" s="90"/>
      <c r="EE558" s="90"/>
      <c r="EF558" s="90"/>
      <c r="EG558" s="90"/>
      <c r="EH558" s="90"/>
      <c r="EI558" s="90"/>
      <c r="EJ558" s="90"/>
      <c r="EK558" s="90"/>
      <c r="EL558" s="90"/>
      <c r="EM558" s="90"/>
      <c r="EN558" s="90"/>
      <c r="EO558" s="90"/>
      <c r="EP558" s="90"/>
      <c r="EQ558" s="90"/>
      <c r="ER558" s="90"/>
      <c r="ES558" s="90"/>
      <c r="ET558" s="90"/>
      <c r="EU558" s="90"/>
      <c r="EV558" s="90"/>
      <c r="EW558" s="90"/>
      <c r="EX558" s="90"/>
      <c r="EY558" s="90"/>
      <c r="EZ558" s="90"/>
      <c r="FA558" s="90"/>
      <c r="FB558" s="90"/>
      <c r="FC558" s="90"/>
      <c r="FD558" s="90"/>
      <c r="FE558" s="90"/>
      <c r="FF558" s="90"/>
      <c r="FG558" s="90"/>
      <c r="FH558" s="90"/>
      <c r="FI558" s="90"/>
      <c r="FJ558" s="90"/>
      <c r="FK558" s="90"/>
      <c r="FL558" s="90"/>
      <c r="FM558" s="90"/>
      <c r="FN558" s="90"/>
      <c r="FO558" s="90"/>
      <c r="FP558" s="90"/>
      <c r="FQ558" s="90"/>
      <c r="FR558" s="90"/>
      <c r="FS558" s="90"/>
      <c r="FT558" s="90"/>
      <c r="FU558" s="90"/>
      <c r="FV558" s="90"/>
      <c r="FW558" s="90"/>
      <c r="FX558" s="90"/>
      <c r="FY558" s="90"/>
      <c r="FZ558" s="90"/>
      <c r="GA558" s="90"/>
      <c r="GB558" s="90"/>
      <c r="GC558" s="90"/>
      <c r="GD558" s="90"/>
      <c r="GE558" s="90"/>
      <c r="GF558" s="90"/>
      <c r="GG558" s="90"/>
      <c r="GH558" s="90"/>
      <c r="GI558" s="90"/>
      <c r="GJ558" s="90"/>
      <c r="GK558" s="90"/>
      <c r="GL558" s="90"/>
      <c r="GM558" s="90"/>
      <c r="GN558" s="90"/>
      <c r="GO558" s="90"/>
      <c r="GP558" s="90"/>
      <c r="GQ558" s="90"/>
      <c r="GR558" s="90"/>
      <c r="GS558" s="90"/>
      <c r="GT558" s="90"/>
      <c r="GU558" s="90"/>
      <c r="GV558" s="90"/>
      <c r="GW558" s="90"/>
      <c r="GX558" s="90"/>
      <c r="GY558" s="90"/>
      <c r="GZ558" s="90"/>
      <c r="HA558" s="90"/>
      <c r="HB558" s="90"/>
      <c r="HC558" s="90"/>
      <c r="HD558" s="90"/>
      <c r="HE558" s="90"/>
      <c r="HF558" s="90"/>
      <c r="HG558" s="90"/>
      <c r="HH558" s="90"/>
      <c r="HI558" s="90"/>
      <c r="HJ558" s="90"/>
      <c r="HK558" s="90"/>
      <c r="HL558" s="90"/>
      <c r="HM558" s="90"/>
      <c r="HN558" s="90"/>
      <c r="HO558" s="90"/>
      <c r="HP558" s="90"/>
      <c r="HQ558" s="90"/>
      <c r="HR558" s="90"/>
      <c r="HS558" s="90"/>
      <c r="HT558" s="90"/>
      <c r="HU558" s="90"/>
      <c r="HV558" s="90"/>
      <c r="HW558" s="90"/>
      <c r="HX558" s="90"/>
      <c r="HY558" s="90"/>
      <c r="HZ558" s="90"/>
      <c r="IA558" s="90"/>
      <c r="IB558" s="90"/>
      <c r="IC558" s="90"/>
      <c r="ID558" s="90"/>
      <c r="IE558" s="90"/>
      <c r="IF558" s="90"/>
      <c r="IG558" s="90"/>
      <c r="IH558" s="90"/>
      <c r="II558" s="90"/>
      <c r="IJ558" s="90"/>
      <c r="IK558" s="90"/>
      <c r="IL558" s="90"/>
      <c r="IM558" s="90"/>
      <c r="IN558" s="90"/>
      <c r="IO558" s="90"/>
      <c r="IP558" s="90"/>
      <c r="IQ558" s="90"/>
      <c r="IR558" s="90"/>
      <c r="IS558" s="90"/>
      <c r="IT558" s="90"/>
      <c r="IU558" s="90"/>
      <c r="IV558" s="90"/>
      <c r="IW558" s="90"/>
    </row>
    <row r="559" spans="4:257" s="3" customFormat="1" x14ac:dyDescent="0.25">
      <c r="D559" s="2"/>
      <c r="AG559" s="90"/>
      <c r="AH559" s="90"/>
      <c r="AI559" s="90"/>
      <c r="AJ559" s="90"/>
      <c r="AK559" s="90"/>
      <c r="AL559" s="90"/>
      <c r="AM559" s="90"/>
      <c r="AN559" s="90"/>
      <c r="AO559" s="90"/>
      <c r="AP559" s="90"/>
      <c r="AQ559" s="90"/>
      <c r="AR559" s="90"/>
      <c r="AS559" s="90"/>
      <c r="AT559" s="90"/>
      <c r="AU559" s="90"/>
      <c r="AV559" s="90"/>
      <c r="AW559" s="90"/>
      <c r="AX559" s="90"/>
      <c r="AY559" s="90"/>
      <c r="AZ559" s="90"/>
      <c r="BA559" s="90"/>
      <c r="BB559" s="90"/>
      <c r="BC559" s="90"/>
      <c r="BD559" s="90"/>
      <c r="BE559" s="90"/>
      <c r="BF559" s="90"/>
      <c r="BG559" s="90"/>
      <c r="BH559" s="90"/>
      <c r="BI559" s="90"/>
      <c r="BJ559" s="90"/>
      <c r="BK559" s="90"/>
      <c r="BL559" s="90"/>
      <c r="BM559" s="90"/>
      <c r="BN559" s="90"/>
      <c r="BO559" s="90"/>
      <c r="BP559" s="90"/>
      <c r="BQ559" s="90"/>
      <c r="BR559" s="90"/>
      <c r="BS559" s="90"/>
      <c r="BT559" s="90"/>
      <c r="BU559" s="90"/>
      <c r="BV559" s="90"/>
      <c r="BW559" s="90"/>
      <c r="BX559" s="90"/>
      <c r="BY559" s="90"/>
      <c r="BZ559" s="90"/>
      <c r="CA559" s="90"/>
      <c r="CB559" s="90"/>
      <c r="CC559" s="90"/>
      <c r="CD559" s="90"/>
      <c r="CE559" s="90"/>
      <c r="CF559" s="90"/>
      <c r="CG559" s="90"/>
      <c r="CH559" s="90"/>
      <c r="CI559" s="90"/>
      <c r="CJ559" s="90"/>
      <c r="CK559" s="90"/>
      <c r="CL559" s="90"/>
      <c r="CM559" s="90"/>
      <c r="CN559" s="90"/>
      <c r="CO559" s="90"/>
      <c r="CP559" s="90"/>
      <c r="CQ559" s="90"/>
      <c r="CR559" s="90"/>
      <c r="CS559" s="90"/>
      <c r="CT559" s="90"/>
      <c r="CU559" s="90"/>
      <c r="CV559" s="90"/>
      <c r="CW559" s="90"/>
      <c r="CX559" s="90"/>
      <c r="CY559" s="90"/>
      <c r="CZ559" s="90"/>
      <c r="DA559" s="90"/>
      <c r="DB559" s="90"/>
      <c r="DC559" s="90"/>
      <c r="DD559" s="90"/>
      <c r="DE559" s="90"/>
      <c r="DF559" s="90"/>
      <c r="DG559" s="90"/>
      <c r="DH559" s="90"/>
      <c r="DI559" s="90"/>
      <c r="DJ559" s="90"/>
      <c r="DK559" s="90"/>
      <c r="DL559" s="90"/>
      <c r="DM559" s="90"/>
      <c r="DN559" s="90"/>
      <c r="DO559" s="90"/>
      <c r="DP559" s="90"/>
      <c r="DQ559" s="90"/>
      <c r="DR559" s="90"/>
      <c r="DS559" s="90"/>
      <c r="DT559" s="90"/>
      <c r="DU559" s="90"/>
      <c r="DV559" s="90"/>
      <c r="DW559" s="90"/>
      <c r="DX559" s="90"/>
      <c r="DY559" s="90"/>
      <c r="DZ559" s="90"/>
      <c r="EA559" s="90"/>
      <c r="EB559" s="90"/>
      <c r="EC559" s="90"/>
      <c r="ED559" s="90"/>
      <c r="EE559" s="90"/>
      <c r="EF559" s="90"/>
      <c r="EG559" s="90"/>
      <c r="EH559" s="90"/>
      <c r="EI559" s="90"/>
      <c r="EJ559" s="90"/>
      <c r="EK559" s="90"/>
      <c r="EL559" s="90"/>
      <c r="EM559" s="90"/>
      <c r="EN559" s="90"/>
      <c r="EO559" s="90"/>
      <c r="EP559" s="90"/>
      <c r="EQ559" s="90"/>
      <c r="ER559" s="90"/>
      <c r="ES559" s="90"/>
      <c r="ET559" s="90"/>
      <c r="EU559" s="90"/>
      <c r="EV559" s="90"/>
      <c r="EW559" s="90"/>
      <c r="EX559" s="90"/>
      <c r="EY559" s="90"/>
      <c r="EZ559" s="90"/>
      <c r="FA559" s="90"/>
      <c r="FB559" s="90"/>
      <c r="FC559" s="90"/>
      <c r="FD559" s="90"/>
      <c r="FE559" s="90"/>
      <c r="FF559" s="90"/>
      <c r="FG559" s="90"/>
      <c r="FH559" s="90"/>
      <c r="FI559" s="90"/>
      <c r="FJ559" s="90"/>
      <c r="FK559" s="90"/>
      <c r="FL559" s="90"/>
      <c r="FM559" s="90"/>
      <c r="FN559" s="90"/>
      <c r="FO559" s="90"/>
      <c r="FP559" s="90"/>
      <c r="FQ559" s="90"/>
      <c r="FR559" s="90"/>
      <c r="FS559" s="90"/>
      <c r="FT559" s="90"/>
      <c r="FU559" s="90"/>
      <c r="FV559" s="90"/>
      <c r="FW559" s="90"/>
      <c r="FX559" s="90"/>
      <c r="FY559" s="90"/>
      <c r="FZ559" s="90"/>
      <c r="GA559" s="90"/>
      <c r="GB559" s="90"/>
      <c r="GC559" s="90"/>
      <c r="GD559" s="90"/>
      <c r="GE559" s="90"/>
      <c r="GF559" s="90"/>
      <c r="GG559" s="90"/>
      <c r="GH559" s="90"/>
      <c r="GI559" s="90"/>
      <c r="GJ559" s="90"/>
      <c r="GK559" s="90"/>
      <c r="GL559" s="90"/>
      <c r="GM559" s="90"/>
      <c r="GN559" s="90"/>
      <c r="GO559" s="90"/>
      <c r="GP559" s="90"/>
      <c r="GQ559" s="90"/>
      <c r="GR559" s="90"/>
      <c r="GS559" s="90"/>
      <c r="GT559" s="90"/>
      <c r="GU559" s="90"/>
      <c r="GV559" s="90"/>
      <c r="GW559" s="90"/>
      <c r="GX559" s="90"/>
      <c r="GY559" s="90"/>
      <c r="GZ559" s="90"/>
      <c r="HA559" s="90"/>
      <c r="HB559" s="90"/>
      <c r="HC559" s="90"/>
      <c r="HD559" s="90"/>
      <c r="HE559" s="90"/>
      <c r="HF559" s="90"/>
      <c r="HG559" s="90"/>
      <c r="HH559" s="90"/>
      <c r="HI559" s="90"/>
      <c r="HJ559" s="90"/>
      <c r="HK559" s="90"/>
      <c r="HL559" s="90"/>
      <c r="HM559" s="90"/>
      <c r="HN559" s="90"/>
      <c r="HO559" s="90"/>
      <c r="HP559" s="90"/>
      <c r="HQ559" s="90"/>
      <c r="HR559" s="90"/>
      <c r="HS559" s="90"/>
      <c r="HT559" s="90"/>
      <c r="HU559" s="90"/>
      <c r="HV559" s="90"/>
      <c r="HW559" s="90"/>
      <c r="HX559" s="90"/>
      <c r="HY559" s="90"/>
      <c r="HZ559" s="90"/>
      <c r="IA559" s="90"/>
      <c r="IB559" s="90"/>
      <c r="IC559" s="90"/>
      <c r="ID559" s="90"/>
      <c r="IE559" s="90"/>
      <c r="IF559" s="90"/>
      <c r="IG559" s="90"/>
      <c r="IH559" s="90"/>
      <c r="II559" s="90"/>
      <c r="IJ559" s="90"/>
      <c r="IK559" s="90"/>
      <c r="IL559" s="90"/>
      <c r="IM559" s="90"/>
      <c r="IN559" s="90"/>
      <c r="IO559" s="90"/>
      <c r="IP559" s="90"/>
      <c r="IQ559" s="90"/>
      <c r="IR559" s="90"/>
      <c r="IS559" s="90"/>
      <c r="IT559" s="90"/>
      <c r="IU559" s="90"/>
      <c r="IV559" s="90"/>
      <c r="IW559" s="90"/>
    </row>
    <row r="560" spans="4:257" s="3" customFormat="1" x14ac:dyDescent="0.25">
      <c r="D560" s="2"/>
      <c r="AG560" s="90"/>
      <c r="AH560" s="90"/>
      <c r="AI560" s="90"/>
      <c r="AJ560" s="90"/>
      <c r="AK560" s="90"/>
      <c r="AL560" s="90"/>
      <c r="AM560" s="90"/>
      <c r="AN560" s="90"/>
      <c r="AO560" s="90"/>
      <c r="AP560" s="90"/>
      <c r="AQ560" s="90"/>
      <c r="AR560" s="90"/>
      <c r="AS560" s="90"/>
      <c r="AT560" s="90"/>
      <c r="AU560" s="90"/>
      <c r="AV560" s="90"/>
      <c r="AW560" s="90"/>
      <c r="AX560" s="90"/>
      <c r="AY560" s="90"/>
      <c r="AZ560" s="90"/>
      <c r="BA560" s="90"/>
      <c r="BB560" s="90"/>
      <c r="BC560" s="90"/>
      <c r="BD560" s="90"/>
      <c r="BE560" s="90"/>
      <c r="BF560" s="90"/>
      <c r="BG560" s="90"/>
      <c r="BH560" s="90"/>
      <c r="BI560" s="90"/>
      <c r="BJ560" s="90"/>
      <c r="BK560" s="90"/>
      <c r="BL560" s="90"/>
      <c r="BM560" s="90"/>
      <c r="BN560" s="90"/>
      <c r="BO560" s="90"/>
      <c r="BP560" s="90"/>
      <c r="BQ560" s="90"/>
      <c r="BR560" s="90"/>
      <c r="BS560" s="90"/>
      <c r="BT560" s="90"/>
      <c r="BU560" s="90"/>
      <c r="BV560" s="90"/>
      <c r="BW560" s="90"/>
      <c r="BX560" s="90"/>
      <c r="BY560" s="90"/>
      <c r="BZ560" s="90"/>
      <c r="CA560" s="90"/>
      <c r="CB560" s="90"/>
      <c r="CC560" s="90"/>
      <c r="CD560" s="90"/>
      <c r="CE560" s="90"/>
      <c r="CF560" s="90"/>
      <c r="CG560" s="90"/>
      <c r="CH560" s="90"/>
      <c r="CI560" s="90"/>
      <c r="CJ560" s="90"/>
      <c r="CK560" s="90"/>
      <c r="CL560" s="90"/>
      <c r="CM560" s="90"/>
      <c r="CN560" s="90"/>
      <c r="CO560" s="90"/>
      <c r="CP560" s="90"/>
      <c r="CQ560" s="90"/>
      <c r="CR560" s="90"/>
      <c r="CS560" s="90"/>
      <c r="CT560" s="90"/>
      <c r="CU560" s="90"/>
      <c r="CV560" s="90"/>
      <c r="CW560" s="90"/>
      <c r="CX560" s="90"/>
      <c r="CY560" s="90"/>
      <c r="CZ560" s="90"/>
      <c r="DA560" s="90"/>
      <c r="DB560" s="90"/>
      <c r="DC560" s="90"/>
      <c r="DD560" s="90"/>
      <c r="DE560" s="90"/>
      <c r="DF560" s="90"/>
      <c r="DG560" s="90"/>
      <c r="DH560" s="90"/>
      <c r="DI560" s="90"/>
      <c r="DJ560" s="90"/>
      <c r="DK560" s="90"/>
      <c r="DL560" s="90"/>
      <c r="DM560" s="90"/>
      <c r="DN560" s="90"/>
      <c r="DO560" s="90"/>
      <c r="DP560" s="90"/>
      <c r="DQ560" s="90"/>
      <c r="DR560" s="90"/>
      <c r="DS560" s="90"/>
      <c r="DT560" s="90"/>
      <c r="DU560" s="90"/>
      <c r="DV560" s="90"/>
      <c r="DW560" s="90"/>
      <c r="DX560" s="90"/>
      <c r="DY560" s="90"/>
      <c r="DZ560" s="90"/>
      <c r="EA560" s="90"/>
      <c r="EB560" s="90"/>
      <c r="EC560" s="90"/>
      <c r="ED560" s="90"/>
      <c r="EE560" s="90"/>
      <c r="EF560" s="90"/>
      <c r="EG560" s="90"/>
      <c r="EH560" s="90"/>
      <c r="EI560" s="90"/>
      <c r="EJ560" s="90"/>
      <c r="EK560" s="90"/>
      <c r="EL560" s="90"/>
      <c r="EM560" s="90"/>
      <c r="EN560" s="90"/>
      <c r="EO560" s="90"/>
      <c r="EP560" s="90"/>
      <c r="EQ560" s="90"/>
      <c r="ER560" s="90"/>
      <c r="ES560" s="90"/>
      <c r="ET560" s="90"/>
      <c r="EU560" s="90"/>
      <c r="EV560" s="90"/>
      <c r="EW560" s="90"/>
      <c r="EX560" s="90"/>
      <c r="EY560" s="90"/>
      <c r="EZ560" s="90"/>
      <c r="FA560" s="90"/>
      <c r="FB560" s="90"/>
      <c r="FC560" s="90"/>
      <c r="FD560" s="90"/>
      <c r="FE560" s="90"/>
      <c r="FF560" s="90"/>
      <c r="FG560" s="90"/>
      <c r="FH560" s="90"/>
      <c r="FI560" s="90"/>
      <c r="FJ560" s="90"/>
      <c r="FK560" s="90"/>
      <c r="FL560" s="90"/>
      <c r="FM560" s="90"/>
      <c r="FN560" s="90"/>
      <c r="FO560" s="90"/>
      <c r="FP560" s="90"/>
      <c r="FQ560" s="90"/>
      <c r="FR560" s="90"/>
      <c r="FS560" s="90"/>
      <c r="FT560" s="90"/>
      <c r="FU560" s="90"/>
      <c r="FV560" s="90"/>
      <c r="FW560" s="90"/>
      <c r="FX560" s="90"/>
      <c r="FY560" s="90"/>
      <c r="FZ560" s="90"/>
      <c r="GA560" s="90"/>
      <c r="GB560" s="90"/>
      <c r="GC560" s="90"/>
      <c r="GD560" s="90"/>
      <c r="GE560" s="90"/>
      <c r="GF560" s="90"/>
      <c r="GG560" s="90"/>
      <c r="GH560" s="90"/>
      <c r="GI560" s="90"/>
      <c r="GJ560" s="90"/>
      <c r="GK560" s="90"/>
      <c r="GL560" s="90"/>
      <c r="GM560" s="90"/>
      <c r="GN560" s="90"/>
      <c r="GO560" s="90"/>
      <c r="GP560" s="90"/>
      <c r="GQ560" s="90"/>
      <c r="GR560" s="90"/>
      <c r="GS560" s="90"/>
      <c r="GT560" s="90"/>
      <c r="GU560" s="90"/>
      <c r="GV560" s="90"/>
      <c r="GW560" s="90"/>
      <c r="GX560" s="90"/>
      <c r="GY560" s="90"/>
      <c r="GZ560" s="90"/>
      <c r="HA560" s="90"/>
      <c r="HB560" s="90"/>
      <c r="HC560" s="90"/>
      <c r="HD560" s="90"/>
      <c r="HE560" s="90"/>
      <c r="HF560" s="90"/>
      <c r="HG560" s="90"/>
      <c r="HH560" s="90"/>
      <c r="HI560" s="90"/>
      <c r="HJ560" s="90"/>
      <c r="HK560" s="90"/>
      <c r="HL560" s="90"/>
      <c r="HM560" s="90"/>
      <c r="HN560" s="90"/>
      <c r="HO560" s="90"/>
      <c r="HP560" s="90"/>
      <c r="HQ560" s="90"/>
      <c r="HR560" s="90"/>
      <c r="HS560" s="90"/>
      <c r="HT560" s="90"/>
      <c r="HU560" s="90"/>
      <c r="HV560" s="90"/>
      <c r="HW560" s="90"/>
      <c r="HX560" s="90"/>
      <c r="HY560" s="90"/>
      <c r="HZ560" s="90"/>
      <c r="IA560" s="90"/>
      <c r="IB560" s="90"/>
      <c r="IC560" s="90"/>
      <c r="ID560" s="90"/>
      <c r="IE560" s="90"/>
      <c r="IF560" s="90"/>
      <c r="IG560" s="90"/>
      <c r="IH560" s="90"/>
      <c r="II560" s="90"/>
      <c r="IJ560" s="90"/>
      <c r="IK560" s="90"/>
      <c r="IL560" s="90"/>
      <c r="IM560" s="90"/>
      <c r="IN560" s="90"/>
      <c r="IO560" s="90"/>
      <c r="IP560" s="90"/>
      <c r="IQ560" s="90"/>
      <c r="IR560" s="90"/>
      <c r="IS560" s="90"/>
      <c r="IT560" s="90"/>
      <c r="IU560" s="90"/>
      <c r="IV560" s="90"/>
      <c r="IW560" s="90"/>
    </row>
    <row r="561" spans="4:257" s="3" customFormat="1" x14ac:dyDescent="0.25">
      <c r="D561" s="2"/>
      <c r="AG561" s="90"/>
      <c r="AH561" s="90"/>
      <c r="AI561" s="90"/>
      <c r="AJ561" s="90"/>
      <c r="AK561" s="90"/>
      <c r="AL561" s="90"/>
      <c r="AM561" s="90"/>
      <c r="AN561" s="90"/>
      <c r="AO561" s="90"/>
      <c r="AP561" s="90"/>
      <c r="AQ561" s="90"/>
      <c r="AR561" s="90"/>
      <c r="AS561" s="90"/>
      <c r="AT561" s="90"/>
      <c r="AU561" s="90"/>
      <c r="AV561" s="90"/>
      <c r="AW561" s="90"/>
      <c r="AX561" s="90"/>
      <c r="AY561" s="90"/>
      <c r="AZ561" s="90"/>
      <c r="BA561" s="90"/>
      <c r="BB561" s="90"/>
      <c r="BC561" s="90"/>
      <c r="BD561" s="90"/>
      <c r="BE561" s="90"/>
      <c r="BF561" s="90"/>
      <c r="BG561" s="90"/>
      <c r="BH561" s="90"/>
      <c r="BI561" s="90"/>
      <c r="BJ561" s="90"/>
      <c r="BK561" s="90"/>
      <c r="BL561" s="90"/>
      <c r="BM561" s="90"/>
      <c r="BN561" s="90"/>
      <c r="BO561" s="90"/>
      <c r="BP561" s="90"/>
      <c r="BQ561" s="90"/>
      <c r="BR561" s="90"/>
      <c r="BS561" s="90"/>
      <c r="BT561" s="90"/>
      <c r="BU561" s="90"/>
      <c r="BV561" s="90"/>
      <c r="BW561" s="90"/>
      <c r="BX561" s="90"/>
      <c r="BY561" s="90"/>
      <c r="BZ561" s="90"/>
      <c r="CA561" s="90"/>
      <c r="CB561" s="90"/>
      <c r="CC561" s="90"/>
      <c r="CD561" s="90"/>
      <c r="CE561" s="90"/>
      <c r="CF561" s="90"/>
      <c r="CG561" s="90"/>
      <c r="CH561" s="90"/>
      <c r="CI561" s="90"/>
      <c r="CJ561" s="90"/>
      <c r="CK561" s="90"/>
      <c r="CL561" s="90"/>
      <c r="CM561" s="90"/>
      <c r="CN561" s="90"/>
      <c r="CO561" s="90"/>
      <c r="CP561" s="90"/>
      <c r="CQ561" s="90"/>
      <c r="CR561" s="90"/>
      <c r="CS561" s="90"/>
      <c r="CT561" s="90"/>
      <c r="CU561" s="90"/>
      <c r="CV561" s="90"/>
      <c r="CW561" s="90"/>
      <c r="CX561" s="90"/>
      <c r="CY561" s="90"/>
      <c r="CZ561" s="90"/>
      <c r="DA561" s="90"/>
      <c r="DB561" s="90"/>
      <c r="DC561" s="90"/>
      <c r="DD561" s="90"/>
      <c r="DE561" s="90"/>
      <c r="DF561" s="90"/>
      <c r="DG561" s="90"/>
      <c r="DH561" s="90"/>
      <c r="DI561" s="90"/>
      <c r="DJ561" s="90"/>
      <c r="DK561" s="90"/>
      <c r="DL561" s="90"/>
      <c r="DM561" s="90"/>
      <c r="DN561" s="90"/>
      <c r="DO561" s="90"/>
      <c r="DP561" s="90"/>
      <c r="DQ561" s="90"/>
      <c r="DR561" s="90"/>
      <c r="DS561" s="90"/>
      <c r="DT561" s="90"/>
      <c r="DU561" s="90"/>
      <c r="DV561" s="90"/>
      <c r="DW561" s="90"/>
      <c r="DX561" s="90"/>
      <c r="DY561" s="90"/>
      <c r="DZ561" s="90"/>
      <c r="EA561" s="90"/>
      <c r="EB561" s="90"/>
      <c r="EC561" s="90"/>
      <c r="ED561" s="90"/>
      <c r="EE561" s="90"/>
      <c r="EF561" s="90"/>
      <c r="EG561" s="90"/>
      <c r="EH561" s="90"/>
      <c r="EI561" s="90"/>
      <c r="EJ561" s="90"/>
      <c r="EK561" s="90"/>
      <c r="EL561" s="90"/>
      <c r="EM561" s="90"/>
      <c r="EN561" s="90"/>
      <c r="EO561" s="90"/>
      <c r="EP561" s="90"/>
      <c r="EQ561" s="90"/>
      <c r="ER561" s="90"/>
      <c r="ES561" s="90"/>
      <c r="ET561" s="90"/>
      <c r="EU561" s="90"/>
      <c r="EV561" s="90"/>
      <c r="EW561" s="90"/>
      <c r="EX561" s="90"/>
      <c r="EY561" s="90"/>
      <c r="EZ561" s="90"/>
      <c r="FA561" s="90"/>
      <c r="FB561" s="90"/>
      <c r="FC561" s="90"/>
      <c r="FD561" s="90"/>
      <c r="FE561" s="90"/>
      <c r="FF561" s="90"/>
      <c r="FG561" s="90"/>
      <c r="FH561" s="90"/>
      <c r="FI561" s="90"/>
      <c r="FJ561" s="90"/>
      <c r="FK561" s="90"/>
      <c r="FL561" s="90"/>
      <c r="FM561" s="90"/>
      <c r="FN561" s="90"/>
      <c r="FO561" s="90"/>
      <c r="FP561" s="90"/>
      <c r="FQ561" s="90"/>
      <c r="FR561" s="90"/>
      <c r="FS561" s="90"/>
      <c r="FT561" s="90"/>
      <c r="FU561" s="90"/>
      <c r="FV561" s="90"/>
      <c r="FW561" s="90"/>
      <c r="FX561" s="90"/>
      <c r="FY561" s="90"/>
      <c r="FZ561" s="90"/>
      <c r="GA561" s="90"/>
      <c r="GB561" s="90"/>
      <c r="GC561" s="90"/>
      <c r="GD561" s="90"/>
      <c r="GE561" s="90"/>
      <c r="GF561" s="90"/>
      <c r="GG561" s="90"/>
      <c r="GH561" s="90"/>
      <c r="GI561" s="90"/>
      <c r="GJ561" s="90"/>
      <c r="GK561" s="90"/>
      <c r="GL561" s="90"/>
      <c r="GM561" s="90"/>
      <c r="GN561" s="90"/>
      <c r="GO561" s="90"/>
      <c r="GP561" s="90"/>
      <c r="GQ561" s="90"/>
      <c r="GR561" s="90"/>
      <c r="GS561" s="90"/>
      <c r="GT561" s="90"/>
      <c r="GU561" s="90"/>
      <c r="GV561" s="90"/>
      <c r="GW561" s="90"/>
      <c r="GX561" s="90"/>
      <c r="GY561" s="90"/>
      <c r="GZ561" s="90"/>
      <c r="HA561" s="90"/>
      <c r="HB561" s="90"/>
      <c r="HC561" s="90"/>
      <c r="HD561" s="90"/>
      <c r="HE561" s="90"/>
      <c r="HF561" s="90"/>
      <c r="HG561" s="90"/>
      <c r="HH561" s="90"/>
      <c r="HI561" s="90"/>
      <c r="HJ561" s="90"/>
      <c r="HK561" s="90"/>
      <c r="HL561" s="90"/>
      <c r="HM561" s="90"/>
      <c r="HN561" s="90"/>
      <c r="HO561" s="90"/>
      <c r="HP561" s="90"/>
      <c r="HQ561" s="90"/>
      <c r="HR561" s="90"/>
      <c r="HS561" s="90"/>
      <c r="HT561" s="90"/>
      <c r="HU561" s="90"/>
      <c r="HV561" s="90"/>
      <c r="HW561" s="90"/>
      <c r="HX561" s="90"/>
      <c r="HY561" s="90"/>
      <c r="HZ561" s="90"/>
      <c r="IA561" s="90"/>
      <c r="IB561" s="90"/>
      <c r="IC561" s="90"/>
      <c r="ID561" s="90"/>
      <c r="IE561" s="90"/>
      <c r="IF561" s="90"/>
      <c r="IG561" s="90"/>
      <c r="IH561" s="90"/>
      <c r="II561" s="90"/>
      <c r="IJ561" s="90"/>
      <c r="IK561" s="90"/>
      <c r="IL561" s="90"/>
      <c r="IM561" s="90"/>
      <c r="IN561" s="90"/>
      <c r="IO561" s="90"/>
      <c r="IP561" s="90"/>
      <c r="IQ561" s="90"/>
      <c r="IR561" s="90"/>
      <c r="IS561" s="90"/>
      <c r="IT561" s="90"/>
      <c r="IU561" s="90"/>
      <c r="IV561" s="90"/>
      <c r="IW561" s="90"/>
    </row>
    <row r="562" spans="4:257" s="3" customFormat="1" x14ac:dyDescent="0.25">
      <c r="D562" s="2"/>
      <c r="AG562" s="90"/>
      <c r="AH562" s="90"/>
      <c r="AI562" s="90"/>
      <c r="AJ562" s="90"/>
      <c r="AK562" s="90"/>
      <c r="AL562" s="90"/>
      <c r="AM562" s="90"/>
      <c r="AN562" s="90"/>
      <c r="AO562" s="90"/>
      <c r="AP562" s="90"/>
      <c r="AQ562" s="90"/>
      <c r="AR562" s="90"/>
      <c r="AS562" s="90"/>
      <c r="AT562" s="90"/>
      <c r="AU562" s="90"/>
      <c r="AV562" s="90"/>
      <c r="AW562" s="90"/>
      <c r="AX562" s="90"/>
      <c r="AY562" s="90"/>
      <c r="AZ562" s="90"/>
      <c r="BA562" s="90"/>
      <c r="BB562" s="90"/>
      <c r="BC562" s="90"/>
      <c r="BD562" s="90"/>
      <c r="BE562" s="90"/>
      <c r="BF562" s="90"/>
      <c r="BG562" s="90"/>
      <c r="BH562" s="90"/>
      <c r="BI562" s="90"/>
      <c r="BJ562" s="90"/>
      <c r="BK562" s="90"/>
      <c r="BL562" s="90"/>
      <c r="BM562" s="90"/>
      <c r="BN562" s="90"/>
      <c r="BO562" s="90"/>
      <c r="BP562" s="90"/>
      <c r="BQ562" s="90"/>
      <c r="BR562" s="90"/>
      <c r="BS562" s="90"/>
      <c r="BT562" s="90"/>
      <c r="BU562" s="90"/>
      <c r="BV562" s="90"/>
      <c r="BW562" s="90"/>
      <c r="BX562" s="90"/>
      <c r="BY562" s="90"/>
      <c r="BZ562" s="90"/>
      <c r="CA562" s="90"/>
      <c r="CB562" s="90"/>
      <c r="CC562" s="90"/>
      <c r="CD562" s="90"/>
      <c r="CE562" s="90"/>
      <c r="CF562" s="90"/>
      <c r="CG562" s="90"/>
      <c r="CH562" s="90"/>
      <c r="CI562" s="90"/>
      <c r="CJ562" s="90"/>
      <c r="CK562" s="90"/>
      <c r="CL562" s="90"/>
      <c r="CM562" s="90"/>
      <c r="CN562" s="90"/>
      <c r="CO562" s="90"/>
      <c r="CP562" s="90"/>
      <c r="CQ562" s="90"/>
      <c r="CR562" s="90"/>
      <c r="CS562" s="90"/>
      <c r="CT562" s="90"/>
      <c r="CU562" s="90"/>
      <c r="CV562" s="90"/>
      <c r="CW562" s="90"/>
      <c r="CX562" s="90"/>
      <c r="CY562" s="90"/>
      <c r="CZ562" s="90"/>
      <c r="DA562" s="90"/>
      <c r="DB562" s="90"/>
      <c r="DC562" s="90"/>
      <c r="DD562" s="90"/>
      <c r="DE562" s="90"/>
      <c r="DF562" s="90"/>
      <c r="DG562" s="90"/>
      <c r="DH562" s="90"/>
      <c r="DI562" s="90"/>
      <c r="DJ562" s="90"/>
      <c r="DK562" s="90"/>
      <c r="DL562" s="90"/>
      <c r="DM562" s="90"/>
      <c r="DN562" s="90"/>
      <c r="DO562" s="90"/>
      <c r="DP562" s="90"/>
      <c r="DQ562" s="90"/>
      <c r="DR562" s="90"/>
      <c r="DS562" s="90"/>
      <c r="DT562" s="90"/>
      <c r="DU562" s="90"/>
      <c r="DV562" s="90"/>
      <c r="DW562" s="90"/>
      <c r="DX562" s="90"/>
      <c r="DY562" s="90"/>
      <c r="DZ562" s="90"/>
      <c r="EA562" s="90"/>
      <c r="EB562" s="90"/>
      <c r="EC562" s="90"/>
      <c r="ED562" s="90"/>
      <c r="EE562" s="90"/>
      <c r="EF562" s="90"/>
      <c r="EG562" s="90"/>
      <c r="EH562" s="90"/>
      <c r="EI562" s="90"/>
      <c r="EJ562" s="90"/>
      <c r="EK562" s="90"/>
      <c r="EL562" s="90"/>
      <c r="EM562" s="90"/>
      <c r="EN562" s="90"/>
      <c r="EO562" s="90"/>
      <c r="EP562" s="90"/>
      <c r="EQ562" s="90"/>
      <c r="ER562" s="90"/>
      <c r="ES562" s="90"/>
      <c r="ET562" s="90"/>
      <c r="EU562" s="90"/>
      <c r="EV562" s="90"/>
      <c r="EW562" s="90"/>
      <c r="EX562" s="90"/>
      <c r="EY562" s="90"/>
      <c r="EZ562" s="90"/>
      <c r="FA562" s="90"/>
      <c r="FB562" s="90"/>
      <c r="FC562" s="90"/>
      <c r="FD562" s="90"/>
      <c r="FE562" s="90"/>
      <c r="FF562" s="90"/>
      <c r="FG562" s="90"/>
      <c r="FH562" s="90"/>
      <c r="FI562" s="90"/>
      <c r="FJ562" s="90"/>
      <c r="FK562" s="90"/>
      <c r="FL562" s="90"/>
      <c r="FM562" s="90"/>
      <c r="FN562" s="90"/>
      <c r="FO562" s="90"/>
      <c r="FP562" s="90"/>
      <c r="FQ562" s="90"/>
      <c r="FR562" s="90"/>
      <c r="FS562" s="90"/>
      <c r="FT562" s="90"/>
      <c r="FU562" s="90"/>
      <c r="FV562" s="90"/>
      <c r="FW562" s="90"/>
      <c r="FX562" s="90"/>
      <c r="FY562" s="90"/>
      <c r="FZ562" s="90"/>
      <c r="GA562" s="90"/>
      <c r="GB562" s="90"/>
      <c r="GC562" s="90"/>
      <c r="GD562" s="90"/>
      <c r="GE562" s="90"/>
      <c r="GF562" s="90"/>
      <c r="GG562" s="90"/>
      <c r="GH562" s="90"/>
      <c r="GI562" s="90"/>
      <c r="GJ562" s="90"/>
      <c r="GK562" s="90"/>
      <c r="GL562" s="90"/>
      <c r="GM562" s="90"/>
      <c r="GN562" s="90"/>
      <c r="GO562" s="90"/>
      <c r="GP562" s="90"/>
      <c r="GQ562" s="90"/>
      <c r="GR562" s="90"/>
      <c r="GS562" s="90"/>
      <c r="GT562" s="90"/>
      <c r="GU562" s="90"/>
      <c r="GV562" s="90"/>
      <c r="GW562" s="90"/>
      <c r="GX562" s="90"/>
      <c r="GY562" s="90"/>
      <c r="GZ562" s="90"/>
      <c r="HA562" s="90"/>
      <c r="HB562" s="90"/>
      <c r="HC562" s="90"/>
      <c r="HD562" s="90"/>
      <c r="HE562" s="90"/>
      <c r="HF562" s="90"/>
      <c r="HG562" s="90"/>
      <c r="HH562" s="90"/>
      <c r="HI562" s="90"/>
      <c r="HJ562" s="90"/>
      <c r="HK562" s="90"/>
      <c r="HL562" s="90"/>
      <c r="HM562" s="90"/>
      <c r="HN562" s="90"/>
      <c r="HO562" s="90"/>
      <c r="HP562" s="90"/>
      <c r="HQ562" s="90"/>
      <c r="HR562" s="90"/>
      <c r="HS562" s="90"/>
      <c r="HT562" s="90"/>
      <c r="HU562" s="90"/>
      <c r="HV562" s="90"/>
      <c r="HW562" s="90"/>
      <c r="HX562" s="90"/>
      <c r="HY562" s="90"/>
      <c r="HZ562" s="90"/>
      <c r="IA562" s="90"/>
      <c r="IB562" s="90"/>
      <c r="IC562" s="90"/>
      <c r="ID562" s="90"/>
      <c r="IE562" s="90"/>
      <c r="IF562" s="90"/>
      <c r="IG562" s="90"/>
      <c r="IH562" s="90"/>
      <c r="II562" s="90"/>
      <c r="IJ562" s="90"/>
      <c r="IK562" s="90"/>
      <c r="IL562" s="90"/>
      <c r="IM562" s="90"/>
      <c r="IN562" s="90"/>
      <c r="IO562" s="90"/>
      <c r="IP562" s="90"/>
      <c r="IQ562" s="90"/>
      <c r="IR562" s="90"/>
      <c r="IS562" s="90"/>
      <c r="IT562" s="90"/>
      <c r="IU562" s="90"/>
      <c r="IV562" s="90"/>
      <c r="IW562" s="90"/>
    </row>
    <row r="563" spans="4:257" s="3" customFormat="1" x14ac:dyDescent="0.25">
      <c r="D563" s="2"/>
      <c r="AG563" s="90"/>
      <c r="AH563" s="90"/>
      <c r="AI563" s="90"/>
      <c r="AJ563" s="90"/>
      <c r="AK563" s="90"/>
      <c r="AL563" s="90"/>
      <c r="AM563" s="90"/>
      <c r="AN563" s="90"/>
      <c r="AO563" s="90"/>
      <c r="AP563" s="90"/>
      <c r="AQ563" s="90"/>
      <c r="AR563" s="90"/>
      <c r="AS563" s="90"/>
      <c r="AT563" s="90"/>
      <c r="AU563" s="90"/>
      <c r="AV563" s="90"/>
      <c r="AW563" s="90"/>
      <c r="AX563" s="90"/>
      <c r="AY563" s="90"/>
      <c r="AZ563" s="90"/>
      <c r="BA563" s="90"/>
      <c r="BB563" s="90"/>
      <c r="BC563" s="90"/>
      <c r="BD563" s="90"/>
      <c r="BE563" s="90"/>
      <c r="BF563" s="90"/>
      <c r="BG563" s="90"/>
      <c r="BH563" s="90"/>
      <c r="BI563" s="90"/>
      <c r="BJ563" s="90"/>
      <c r="BK563" s="90"/>
      <c r="BL563" s="90"/>
      <c r="BM563" s="90"/>
      <c r="BN563" s="90"/>
      <c r="BO563" s="90"/>
      <c r="BP563" s="90"/>
      <c r="BQ563" s="90"/>
      <c r="BR563" s="90"/>
      <c r="BS563" s="90"/>
      <c r="BT563" s="90"/>
      <c r="BU563" s="90"/>
      <c r="BV563" s="90"/>
      <c r="BW563" s="90"/>
      <c r="BX563" s="90"/>
      <c r="BY563" s="90"/>
      <c r="BZ563" s="90"/>
      <c r="CA563" s="90"/>
      <c r="CB563" s="90"/>
      <c r="CC563" s="90"/>
      <c r="CD563" s="90"/>
      <c r="CE563" s="90"/>
      <c r="CF563" s="90"/>
      <c r="CG563" s="90"/>
      <c r="CH563" s="90"/>
      <c r="CI563" s="90"/>
      <c r="CJ563" s="90"/>
      <c r="CK563" s="90"/>
      <c r="CL563" s="90"/>
      <c r="CM563" s="90"/>
      <c r="CN563" s="90"/>
      <c r="CO563" s="90"/>
      <c r="CP563" s="90"/>
      <c r="CQ563" s="90"/>
      <c r="CR563" s="90"/>
      <c r="CS563" s="90"/>
      <c r="CT563" s="90"/>
      <c r="CU563" s="90"/>
      <c r="CV563" s="90"/>
      <c r="CW563" s="90"/>
      <c r="CX563" s="90"/>
      <c r="CY563" s="90"/>
      <c r="CZ563" s="90"/>
      <c r="DA563" s="90"/>
      <c r="DB563" s="90"/>
      <c r="DC563" s="90"/>
      <c r="DD563" s="90"/>
      <c r="DE563" s="90"/>
      <c r="DF563" s="90"/>
      <c r="DG563" s="90"/>
      <c r="DH563" s="90"/>
      <c r="DI563" s="90"/>
      <c r="DJ563" s="90"/>
      <c r="DK563" s="90"/>
      <c r="DL563" s="90"/>
      <c r="DM563" s="90"/>
      <c r="DN563" s="90"/>
      <c r="DO563" s="90"/>
      <c r="DP563" s="90"/>
      <c r="DQ563" s="90"/>
      <c r="DR563" s="90"/>
      <c r="DS563" s="90"/>
      <c r="DT563" s="90"/>
      <c r="DU563" s="90"/>
      <c r="DV563" s="90"/>
      <c r="DW563" s="90"/>
      <c r="DX563" s="90"/>
      <c r="DY563" s="90"/>
      <c r="DZ563" s="90"/>
      <c r="EA563" s="90"/>
      <c r="EB563" s="90"/>
      <c r="EC563" s="90"/>
      <c r="ED563" s="90"/>
      <c r="EE563" s="90"/>
      <c r="EF563" s="90"/>
      <c r="EG563" s="90"/>
      <c r="EH563" s="90"/>
      <c r="EI563" s="90"/>
      <c r="EJ563" s="90"/>
      <c r="EK563" s="90"/>
      <c r="EL563" s="90"/>
      <c r="EM563" s="90"/>
      <c r="EN563" s="90"/>
      <c r="EO563" s="90"/>
      <c r="EP563" s="90"/>
      <c r="EQ563" s="90"/>
      <c r="ER563" s="90"/>
      <c r="ES563" s="90"/>
      <c r="ET563" s="90"/>
      <c r="EU563" s="90"/>
      <c r="EV563" s="90"/>
      <c r="EW563" s="90"/>
      <c r="EX563" s="90"/>
      <c r="EY563" s="90"/>
      <c r="EZ563" s="90"/>
      <c r="FA563" s="90"/>
      <c r="FB563" s="90"/>
      <c r="FC563" s="90"/>
      <c r="FD563" s="90"/>
      <c r="FE563" s="90"/>
      <c r="FF563" s="90"/>
      <c r="FG563" s="90"/>
      <c r="FH563" s="90"/>
      <c r="FI563" s="90"/>
      <c r="FJ563" s="90"/>
      <c r="FK563" s="90"/>
      <c r="FL563" s="90"/>
      <c r="FM563" s="90"/>
      <c r="FN563" s="90"/>
      <c r="FO563" s="90"/>
      <c r="FP563" s="90"/>
      <c r="FQ563" s="90"/>
      <c r="FR563" s="90"/>
      <c r="FS563" s="90"/>
      <c r="FT563" s="90"/>
      <c r="FU563" s="90"/>
      <c r="FV563" s="90"/>
      <c r="FW563" s="90"/>
      <c r="FX563" s="90"/>
      <c r="FY563" s="90"/>
      <c r="FZ563" s="90"/>
      <c r="GA563" s="90"/>
      <c r="GB563" s="90"/>
      <c r="GC563" s="90"/>
      <c r="GD563" s="90"/>
      <c r="GE563" s="90"/>
      <c r="GF563" s="90"/>
      <c r="GG563" s="90"/>
      <c r="GH563" s="90"/>
      <c r="GI563" s="90"/>
      <c r="GJ563" s="90"/>
      <c r="GK563" s="90"/>
      <c r="GL563" s="90"/>
      <c r="GM563" s="90"/>
      <c r="GN563" s="90"/>
      <c r="GO563" s="90"/>
      <c r="GP563" s="90"/>
      <c r="GQ563" s="90"/>
      <c r="GR563" s="90"/>
      <c r="GS563" s="90"/>
      <c r="GT563" s="90"/>
      <c r="GU563" s="90"/>
      <c r="GV563" s="90"/>
      <c r="GW563" s="90"/>
      <c r="GX563" s="90"/>
      <c r="GY563" s="90"/>
      <c r="GZ563" s="90"/>
      <c r="HA563" s="90"/>
      <c r="HB563" s="90"/>
      <c r="HC563" s="90"/>
      <c r="HD563" s="90"/>
      <c r="HE563" s="90"/>
      <c r="HF563" s="90"/>
      <c r="HG563" s="90"/>
      <c r="HH563" s="90"/>
      <c r="HI563" s="90"/>
      <c r="HJ563" s="90"/>
      <c r="HK563" s="90"/>
      <c r="HL563" s="90"/>
      <c r="HM563" s="90"/>
      <c r="HN563" s="90"/>
      <c r="HO563" s="90"/>
      <c r="HP563" s="90"/>
      <c r="HQ563" s="90"/>
      <c r="HR563" s="90"/>
      <c r="HS563" s="90"/>
      <c r="HT563" s="90"/>
      <c r="HU563" s="90"/>
      <c r="HV563" s="90"/>
      <c r="HW563" s="90"/>
      <c r="HX563" s="90"/>
      <c r="HY563" s="90"/>
      <c r="HZ563" s="90"/>
      <c r="IA563" s="90"/>
      <c r="IB563" s="90"/>
      <c r="IC563" s="90"/>
      <c r="ID563" s="90"/>
      <c r="IE563" s="90"/>
      <c r="IF563" s="90"/>
      <c r="IG563" s="90"/>
      <c r="IH563" s="90"/>
      <c r="II563" s="90"/>
      <c r="IJ563" s="90"/>
      <c r="IK563" s="90"/>
      <c r="IL563" s="90"/>
      <c r="IM563" s="90"/>
      <c r="IN563" s="90"/>
      <c r="IO563" s="90"/>
      <c r="IP563" s="90"/>
      <c r="IQ563" s="90"/>
      <c r="IR563" s="90"/>
      <c r="IS563" s="90"/>
      <c r="IT563" s="90"/>
      <c r="IU563" s="90"/>
      <c r="IV563" s="90"/>
      <c r="IW563" s="90"/>
    </row>
    <row r="564" spans="4:257" s="3" customFormat="1" x14ac:dyDescent="0.25">
      <c r="D564" s="2"/>
      <c r="AG564" s="90"/>
      <c r="AH564" s="90"/>
      <c r="AI564" s="90"/>
      <c r="AJ564" s="90"/>
      <c r="AK564" s="90"/>
      <c r="AL564" s="90"/>
      <c r="AM564" s="90"/>
      <c r="AN564" s="90"/>
      <c r="AO564" s="90"/>
      <c r="AP564" s="90"/>
      <c r="AQ564" s="90"/>
      <c r="AR564" s="90"/>
      <c r="AS564" s="90"/>
      <c r="AT564" s="90"/>
      <c r="AU564" s="90"/>
      <c r="AV564" s="90"/>
      <c r="AW564" s="90"/>
      <c r="AX564" s="90"/>
      <c r="AY564" s="90"/>
      <c r="AZ564" s="90"/>
      <c r="BA564" s="90"/>
      <c r="BB564" s="90"/>
      <c r="BC564" s="90"/>
      <c r="BD564" s="90"/>
      <c r="BE564" s="90"/>
      <c r="BF564" s="90"/>
      <c r="BG564" s="90"/>
      <c r="BH564" s="90"/>
      <c r="BI564" s="90"/>
      <c r="BJ564" s="90"/>
      <c r="BK564" s="90"/>
      <c r="BL564" s="90"/>
      <c r="BM564" s="90"/>
      <c r="BN564" s="90"/>
      <c r="BO564" s="90"/>
      <c r="BP564" s="90"/>
      <c r="BQ564" s="90"/>
      <c r="BR564" s="90"/>
      <c r="BS564" s="90"/>
      <c r="BT564" s="90"/>
      <c r="BU564" s="90"/>
      <c r="BV564" s="90"/>
      <c r="BW564" s="90"/>
      <c r="BX564" s="90"/>
      <c r="BY564" s="90"/>
      <c r="BZ564" s="90"/>
      <c r="CA564" s="90"/>
      <c r="CB564" s="90"/>
      <c r="CC564" s="90"/>
      <c r="CD564" s="90"/>
      <c r="CE564" s="90"/>
      <c r="CF564" s="90"/>
      <c r="CG564" s="90"/>
      <c r="CH564" s="90"/>
      <c r="CI564" s="90"/>
      <c r="CJ564" s="90"/>
      <c r="CK564" s="90"/>
      <c r="CL564" s="90"/>
      <c r="CM564" s="90"/>
      <c r="CN564" s="90"/>
      <c r="CO564" s="90"/>
      <c r="CP564" s="90"/>
      <c r="CQ564" s="90"/>
      <c r="CR564" s="90"/>
      <c r="CS564" s="90"/>
      <c r="CT564" s="90"/>
      <c r="CU564" s="90"/>
      <c r="CV564" s="90"/>
      <c r="CW564" s="90"/>
      <c r="CX564" s="90"/>
      <c r="CY564" s="90"/>
      <c r="CZ564" s="90"/>
      <c r="DA564" s="90"/>
      <c r="DB564" s="90"/>
      <c r="DC564" s="90"/>
      <c r="DD564" s="90"/>
      <c r="DE564" s="90"/>
      <c r="DF564" s="90"/>
      <c r="DG564" s="90"/>
      <c r="DH564" s="90"/>
      <c r="DI564" s="90"/>
      <c r="DJ564" s="90"/>
      <c r="DK564" s="90"/>
      <c r="DL564" s="90"/>
      <c r="DM564" s="90"/>
      <c r="DN564" s="90"/>
      <c r="DO564" s="90"/>
      <c r="DP564" s="90"/>
      <c r="DQ564" s="90"/>
      <c r="DR564" s="90"/>
      <c r="DS564" s="90"/>
      <c r="DT564" s="90"/>
      <c r="DU564" s="90"/>
      <c r="DV564" s="90"/>
      <c r="DW564" s="90"/>
      <c r="DX564" s="90"/>
      <c r="DY564" s="90"/>
      <c r="DZ564" s="90"/>
      <c r="EA564" s="90"/>
      <c r="EB564" s="90"/>
      <c r="EC564" s="90"/>
      <c r="ED564" s="90"/>
      <c r="EE564" s="90"/>
      <c r="EF564" s="90"/>
      <c r="EG564" s="90"/>
      <c r="EH564" s="90"/>
      <c r="EI564" s="90"/>
      <c r="EJ564" s="90"/>
      <c r="EK564" s="90"/>
      <c r="EL564" s="90"/>
      <c r="EM564" s="90"/>
      <c r="EN564" s="90"/>
      <c r="EO564" s="90"/>
      <c r="EP564" s="90"/>
      <c r="EQ564" s="90"/>
      <c r="ER564" s="90"/>
      <c r="ES564" s="90"/>
      <c r="ET564" s="90"/>
      <c r="EU564" s="90"/>
      <c r="EV564" s="90"/>
      <c r="EW564" s="90"/>
      <c r="EX564" s="90"/>
      <c r="EY564" s="90"/>
      <c r="EZ564" s="90"/>
      <c r="FA564" s="90"/>
      <c r="FB564" s="90"/>
      <c r="FC564" s="90"/>
      <c r="FD564" s="90"/>
      <c r="FE564" s="90"/>
      <c r="FF564" s="90"/>
      <c r="FG564" s="90"/>
      <c r="FH564" s="90"/>
      <c r="FI564" s="90"/>
      <c r="FJ564" s="90"/>
      <c r="FK564" s="90"/>
      <c r="FL564" s="90"/>
      <c r="FM564" s="90"/>
      <c r="FN564" s="90"/>
      <c r="FO564" s="90"/>
      <c r="FP564" s="90"/>
      <c r="FQ564" s="90"/>
      <c r="FR564" s="90"/>
      <c r="FS564" s="90"/>
      <c r="FT564" s="90"/>
      <c r="FU564" s="90"/>
      <c r="FV564" s="90"/>
      <c r="FW564" s="90"/>
      <c r="FX564" s="90"/>
      <c r="FY564" s="90"/>
      <c r="FZ564" s="90"/>
      <c r="GA564" s="90"/>
      <c r="GB564" s="90"/>
      <c r="GC564" s="90"/>
      <c r="GD564" s="90"/>
      <c r="GE564" s="90"/>
      <c r="GF564" s="90"/>
      <c r="GG564" s="90"/>
      <c r="GH564" s="90"/>
      <c r="GI564" s="90"/>
      <c r="GJ564" s="90"/>
      <c r="GK564" s="90"/>
      <c r="GL564" s="90"/>
      <c r="GM564" s="90"/>
      <c r="GN564" s="90"/>
      <c r="GO564" s="90"/>
      <c r="GP564" s="90"/>
      <c r="GQ564" s="90"/>
      <c r="GR564" s="90"/>
      <c r="GS564" s="90"/>
      <c r="GT564" s="90"/>
      <c r="GU564" s="90"/>
      <c r="GV564" s="90"/>
      <c r="GW564" s="90"/>
      <c r="GX564" s="90"/>
      <c r="GY564" s="90"/>
      <c r="GZ564" s="90"/>
      <c r="HA564" s="90"/>
      <c r="HB564" s="90"/>
      <c r="HC564" s="90"/>
      <c r="HD564" s="90"/>
      <c r="HE564" s="90"/>
      <c r="HF564" s="90"/>
      <c r="HG564" s="90"/>
      <c r="HH564" s="90"/>
      <c r="HI564" s="90"/>
      <c r="HJ564" s="90"/>
      <c r="HK564" s="90"/>
      <c r="HL564" s="90"/>
      <c r="HM564" s="90"/>
      <c r="HN564" s="90"/>
      <c r="HO564" s="90"/>
      <c r="HP564" s="90"/>
      <c r="HQ564" s="90"/>
      <c r="HR564" s="90"/>
      <c r="HS564" s="90"/>
      <c r="HT564" s="90"/>
      <c r="HU564" s="90"/>
      <c r="HV564" s="90"/>
      <c r="HW564" s="90"/>
      <c r="HX564" s="90"/>
      <c r="HY564" s="90"/>
      <c r="HZ564" s="90"/>
      <c r="IA564" s="90"/>
      <c r="IB564" s="90"/>
      <c r="IC564" s="90"/>
      <c r="ID564" s="90"/>
      <c r="IE564" s="90"/>
      <c r="IF564" s="90"/>
      <c r="IG564" s="90"/>
      <c r="IH564" s="90"/>
      <c r="II564" s="90"/>
      <c r="IJ564" s="90"/>
      <c r="IK564" s="90"/>
      <c r="IL564" s="90"/>
      <c r="IM564" s="90"/>
      <c r="IN564" s="90"/>
      <c r="IO564" s="90"/>
      <c r="IP564" s="90"/>
      <c r="IQ564" s="90"/>
      <c r="IR564" s="90"/>
      <c r="IS564" s="90"/>
      <c r="IT564" s="90"/>
      <c r="IU564" s="90"/>
      <c r="IV564" s="90"/>
      <c r="IW564" s="90"/>
    </row>
    <row r="565" spans="4:257" s="3" customFormat="1" x14ac:dyDescent="0.25">
      <c r="D565" s="2"/>
      <c r="AG565" s="90"/>
      <c r="AH565" s="90"/>
      <c r="AI565" s="90"/>
      <c r="AJ565" s="90"/>
      <c r="AK565" s="90"/>
      <c r="AL565" s="90"/>
      <c r="AM565" s="90"/>
      <c r="AN565" s="90"/>
      <c r="AO565" s="90"/>
      <c r="AP565" s="90"/>
      <c r="AQ565" s="90"/>
      <c r="AR565" s="90"/>
      <c r="AS565" s="90"/>
      <c r="AT565" s="90"/>
      <c r="AU565" s="90"/>
      <c r="AV565" s="90"/>
      <c r="AW565" s="90"/>
      <c r="AX565" s="90"/>
      <c r="AY565" s="90"/>
      <c r="AZ565" s="90"/>
      <c r="BA565" s="90"/>
      <c r="BB565" s="90"/>
      <c r="BC565" s="90"/>
      <c r="BD565" s="90"/>
      <c r="BE565" s="90"/>
      <c r="BF565" s="90"/>
      <c r="BG565" s="90"/>
      <c r="BH565" s="90"/>
      <c r="BI565" s="90"/>
      <c r="BJ565" s="90"/>
      <c r="BK565" s="90"/>
      <c r="BL565" s="90"/>
      <c r="BM565" s="90"/>
      <c r="BN565" s="90"/>
      <c r="BO565" s="90"/>
      <c r="BP565" s="90"/>
      <c r="BQ565" s="90"/>
      <c r="BR565" s="90"/>
      <c r="BS565" s="90"/>
      <c r="BT565" s="90"/>
      <c r="BU565" s="90"/>
      <c r="BV565" s="90"/>
      <c r="BW565" s="90"/>
      <c r="BX565" s="90"/>
      <c r="BY565" s="90"/>
      <c r="BZ565" s="90"/>
      <c r="CA565" s="90"/>
      <c r="CB565" s="90"/>
      <c r="CC565" s="90"/>
      <c r="CD565" s="90"/>
      <c r="CE565" s="90"/>
      <c r="CF565" s="90"/>
      <c r="CG565" s="90"/>
      <c r="CH565" s="90"/>
      <c r="CI565" s="90"/>
      <c r="CJ565" s="90"/>
      <c r="CK565" s="90"/>
      <c r="CL565" s="90"/>
      <c r="CM565" s="90"/>
      <c r="CN565" s="90"/>
      <c r="CO565" s="90"/>
      <c r="CP565" s="90"/>
      <c r="CQ565" s="90"/>
      <c r="CR565" s="90"/>
      <c r="CS565" s="90"/>
      <c r="CT565" s="90"/>
      <c r="CU565" s="90"/>
      <c r="CV565" s="90"/>
      <c r="CW565" s="90"/>
      <c r="CX565" s="90"/>
      <c r="CY565" s="90"/>
      <c r="CZ565" s="90"/>
      <c r="DA565" s="90"/>
      <c r="DB565" s="90"/>
      <c r="DC565" s="90"/>
      <c r="DD565" s="90"/>
      <c r="DE565" s="90"/>
      <c r="DF565" s="90"/>
      <c r="DG565" s="90"/>
      <c r="DH565" s="90"/>
      <c r="DI565" s="90"/>
      <c r="DJ565" s="90"/>
      <c r="DK565" s="90"/>
      <c r="DL565" s="90"/>
      <c r="DM565" s="90"/>
      <c r="DN565" s="90"/>
      <c r="DO565" s="90"/>
      <c r="DP565" s="90"/>
      <c r="DQ565" s="90"/>
      <c r="DR565" s="90"/>
      <c r="DS565" s="90"/>
      <c r="DT565" s="90"/>
      <c r="DU565" s="90"/>
      <c r="DV565" s="90"/>
      <c r="DW565" s="90"/>
      <c r="DX565" s="90"/>
      <c r="DY565" s="90"/>
      <c r="DZ565" s="90"/>
      <c r="EA565" s="90"/>
      <c r="EB565" s="90"/>
      <c r="EC565" s="90"/>
      <c r="ED565" s="90"/>
      <c r="EE565" s="90"/>
      <c r="EF565" s="90"/>
      <c r="EG565" s="90"/>
      <c r="EH565" s="90"/>
      <c r="EI565" s="90"/>
      <c r="EJ565" s="90"/>
      <c r="EK565" s="90"/>
      <c r="EL565" s="90"/>
      <c r="EM565" s="90"/>
      <c r="EN565" s="90"/>
      <c r="EO565" s="90"/>
      <c r="EP565" s="90"/>
      <c r="EQ565" s="90"/>
      <c r="ER565" s="90"/>
      <c r="ES565" s="90"/>
      <c r="ET565" s="90"/>
      <c r="EU565" s="90"/>
      <c r="EV565" s="90"/>
      <c r="EW565" s="90"/>
      <c r="EX565" s="90"/>
      <c r="EY565" s="90"/>
      <c r="EZ565" s="90"/>
      <c r="FA565" s="90"/>
      <c r="FB565" s="90"/>
      <c r="FC565" s="90"/>
      <c r="FD565" s="90"/>
      <c r="FE565" s="90"/>
      <c r="FF565" s="90"/>
      <c r="FG565" s="90"/>
      <c r="FH565" s="90"/>
      <c r="FI565" s="90"/>
      <c r="FJ565" s="90"/>
      <c r="FK565" s="90"/>
      <c r="FL565" s="90"/>
      <c r="FM565" s="90"/>
      <c r="FN565" s="90"/>
      <c r="FO565" s="90"/>
      <c r="FP565" s="90"/>
      <c r="FQ565" s="90"/>
      <c r="FR565" s="90"/>
      <c r="FS565" s="90"/>
      <c r="FT565" s="90"/>
      <c r="FU565" s="90"/>
      <c r="FV565" s="90"/>
      <c r="FW565" s="90"/>
      <c r="FX565" s="90"/>
      <c r="FY565" s="90"/>
      <c r="FZ565" s="90"/>
      <c r="GA565" s="90"/>
      <c r="GB565" s="90"/>
      <c r="GC565" s="90"/>
      <c r="GD565" s="90"/>
      <c r="GE565" s="90"/>
      <c r="GF565" s="90"/>
      <c r="GG565" s="90"/>
      <c r="GH565" s="90"/>
      <c r="GI565" s="90"/>
      <c r="GJ565" s="90"/>
      <c r="GK565" s="90"/>
      <c r="GL565" s="90"/>
      <c r="GM565" s="90"/>
      <c r="GN565" s="90"/>
      <c r="GO565" s="90"/>
      <c r="GP565" s="90"/>
      <c r="GQ565" s="90"/>
      <c r="GR565" s="90"/>
      <c r="GS565" s="90"/>
      <c r="GT565" s="90"/>
      <c r="GU565" s="90"/>
      <c r="GV565" s="90"/>
      <c r="GW565" s="90"/>
      <c r="GX565" s="90"/>
      <c r="GY565" s="90"/>
      <c r="GZ565" s="90"/>
      <c r="HA565" s="90"/>
      <c r="HB565" s="90"/>
      <c r="HC565" s="90"/>
      <c r="HD565" s="90"/>
      <c r="HE565" s="90"/>
      <c r="HF565" s="90"/>
      <c r="HG565" s="90"/>
      <c r="HH565" s="90"/>
      <c r="HI565" s="90"/>
      <c r="HJ565" s="90"/>
      <c r="HK565" s="90"/>
      <c r="HL565" s="90"/>
      <c r="HM565" s="90"/>
      <c r="HN565" s="90"/>
      <c r="HO565" s="90"/>
      <c r="HP565" s="90"/>
      <c r="HQ565" s="90"/>
      <c r="HR565" s="90"/>
      <c r="HS565" s="90"/>
      <c r="HT565" s="90"/>
      <c r="HU565" s="90"/>
      <c r="HV565" s="90"/>
      <c r="HW565" s="90"/>
      <c r="HX565" s="90"/>
      <c r="HY565" s="90"/>
      <c r="HZ565" s="90"/>
      <c r="IA565" s="90"/>
      <c r="IB565" s="90"/>
      <c r="IC565" s="90"/>
      <c r="ID565" s="90"/>
      <c r="IE565" s="90"/>
      <c r="IF565" s="90"/>
      <c r="IG565" s="90"/>
      <c r="IH565" s="90"/>
      <c r="II565" s="90"/>
      <c r="IJ565" s="90"/>
      <c r="IK565" s="90"/>
      <c r="IL565" s="90"/>
      <c r="IM565" s="90"/>
      <c r="IN565" s="90"/>
      <c r="IO565" s="90"/>
      <c r="IP565" s="90"/>
      <c r="IQ565" s="90"/>
      <c r="IR565" s="90"/>
      <c r="IS565" s="90"/>
      <c r="IT565" s="90"/>
      <c r="IU565" s="90"/>
      <c r="IV565" s="90"/>
      <c r="IW565" s="90"/>
    </row>
    <row r="566" spans="4:257" s="3" customFormat="1" x14ac:dyDescent="0.25">
      <c r="D566" s="2"/>
      <c r="AG566" s="90"/>
      <c r="AH566" s="90"/>
      <c r="AI566" s="90"/>
      <c r="AJ566" s="90"/>
      <c r="AK566" s="90"/>
      <c r="AL566" s="90"/>
      <c r="AM566" s="90"/>
      <c r="AN566" s="90"/>
      <c r="AO566" s="90"/>
      <c r="AP566" s="90"/>
      <c r="AQ566" s="90"/>
      <c r="AR566" s="90"/>
      <c r="AS566" s="90"/>
      <c r="AT566" s="90"/>
      <c r="AU566" s="90"/>
      <c r="AV566" s="90"/>
      <c r="AW566" s="90"/>
      <c r="AX566" s="90"/>
      <c r="AY566" s="90"/>
      <c r="AZ566" s="90"/>
      <c r="BA566" s="90"/>
      <c r="BB566" s="90"/>
      <c r="BC566" s="90"/>
      <c r="BD566" s="90"/>
      <c r="BE566" s="90"/>
      <c r="BF566" s="90"/>
      <c r="BG566" s="90"/>
      <c r="BH566" s="90"/>
      <c r="BI566" s="90"/>
      <c r="BJ566" s="90"/>
      <c r="BK566" s="90"/>
      <c r="BL566" s="90"/>
      <c r="BM566" s="90"/>
      <c r="BN566" s="90"/>
      <c r="BO566" s="90"/>
      <c r="BP566" s="90"/>
      <c r="BQ566" s="90"/>
      <c r="BR566" s="90"/>
      <c r="BS566" s="90"/>
      <c r="BT566" s="90"/>
      <c r="BU566" s="90"/>
      <c r="BV566" s="90"/>
      <c r="BW566" s="90"/>
      <c r="BX566" s="90"/>
      <c r="BY566" s="90"/>
      <c r="BZ566" s="90"/>
      <c r="CA566" s="90"/>
      <c r="CB566" s="90"/>
      <c r="CC566" s="90"/>
      <c r="CD566" s="90"/>
      <c r="CE566" s="90"/>
      <c r="CF566" s="90"/>
      <c r="CG566" s="90"/>
      <c r="CH566" s="90"/>
      <c r="CI566" s="90"/>
      <c r="CJ566" s="90"/>
      <c r="CK566" s="90"/>
      <c r="CL566" s="90"/>
      <c r="CM566" s="90"/>
      <c r="CN566" s="90"/>
      <c r="CO566" s="90"/>
      <c r="CP566" s="90"/>
      <c r="CQ566" s="90"/>
      <c r="CR566" s="90"/>
      <c r="CS566" s="90"/>
      <c r="CT566" s="90"/>
      <c r="CU566" s="90"/>
      <c r="CV566" s="90"/>
      <c r="CW566" s="90"/>
      <c r="CX566" s="90"/>
      <c r="CY566" s="90"/>
      <c r="CZ566" s="90"/>
      <c r="DA566" s="90"/>
      <c r="DB566" s="90"/>
      <c r="DC566" s="90"/>
      <c r="DD566" s="90"/>
      <c r="DE566" s="90"/>
      <c r="DF566" s="90"/>
      <c r="DG566" s="90"/>
      <c r="DH566" s="90"/>
      <c r="DI566" s="90"/>
      <c r="DJ566" s="90"/>
      <c r="DK566" s="90"/>
      <c r="DL566" s="90"/>
      <c r="DM566" s="90"/>
      <c r="DN566" s="90"/>
      <c r="DO566" s="90"/>
      <c r="DP566" s="90"/>
      <c r="DQ566" s="90"/>
      <c r="DR566" s="90"/>
      <c r="DS566" s="90"/>
      <c r="DT566" s="90"/>
      <c r="DU566" s="90"/>
      <c r="DV566" s="90"/>
      <c r="DW566" s="90"/>
      <c r="DX566" s="90"/>
      <c r="DY566" s="90"/>
      <c r="DZ566" s="90"/>
      <c r="EA566" s="90"/>
      <c r="EB566" s="90"/>
      <c r="EC566" s="90"/>
      <c r="ED566" s="90"/>
      <c r="EE566" s="90"/>
      <c r="EF566" s="90"/>
      <c r="EG566" s="90"/>
      <c r="EH566" s="90"/>
      <c r="EI566" s="90"/>
      <c r="EJ566" s="90"/>
      <c r="EK566" s="90"/>
      <c r="EL566" s="90"/>
      <c r="EM566" s="90"/>
      <c r="EN566" s="90"/>
      <c r="EO566" s="90"/>
      <c r="EP566" s="90"/>
      <c r="EQ566" s="90"/>
      <c r="ER566" s="90"/>
      <c r="ES566" s="90"/>
      <c r="ET566" s="90"/>
      <c r="EU566" s="90"/>
      <c r="EV566" s="90"/>
      <c r="EW566" s="90"/>
      <c r="EX566" s="90"/>
      <c r="EY566" s="90"/>
      <c r="EZ566" s="90"/>
      <c r="FA566" s="90"/>
      <c r="FB566" s="90"/>
      <c r="FC566" s="90"/>
      <c r="FD566" s="90"/>
      <c r="FE566" s="90"/>
      <c r="FF566" s="90"/>
      <c r="FG566" s="90"/>
      <c r="FH566" s="90"/>
      <c r="FI566" s="90"/>
      <c r="FJ566" s="90"/>
      <c r="FK566" s="90"/>
      <c r="FL566" s="90"/>
      <c r="FM566" s="90"/>
      <c r="FN566" s="90"/>
      <c r="FO566" s="90"/>
      <c r="FP566" s="90"/>
      <c r="FQ566" s="90"/>
      <c r="FR566" s="90"/>
      <c r="FS566" s="90"/>
      <c r="FT566" s="90"/>
      <c r="FU566" s="90"/>
      <c r="FV566" s="90"/>
      <c r="FW566" s="90"/>
      <c r="FX566" s="90"/>
      <c r="FY566" s="90"/>
      <c r="FZ566" s="90"/>
      <c r="GA566" s="90"/>
      <c r="GB566" s="90"/>
      <c r="GC566" s="90"/>
      <c r="GD566" s="90"/>
      <c r="GE566" s="90"/>
      <c r="GF566" s="90"/>
      <c r="GG566" s="90"/>
      <c r="GH566" s="90"/>
      <c r="GI566" s="90"/>
      <c r="GJ566" s="90"/>
      <c r="GK566" s="90"/>
      <c r="GL566" s="90"/>
      <c r="GM566" s="90"/>
      <c r="GN566" s="90"/>
      <c r="GO566" s="90"/>
      <c r="GP566" s="90"/>
      <c r="GQ566" s="90"/>
      <c r="GR566" s="90"/>
      <c r="GS566" s="90"/>
      <c r="GT566" s="90"/>
      <c r="GU566" s="90"/>
      <c r="GV566" s="90"/>
      <c r="GW566" s="90"/>
      <c r="GX566" s="90"/>
      <c r="GY566" s="90"/>
      <c r="GZ566" s="90"/>
      <c r="HA566" s="90"/>
      <c r="HB566" s="90"/>
      <c r="HC566" s="90"/>
      <c r="HD566" s="90"/>
      <c r="HE566" s="90"/>
      <c r="HF566" s="90"/>
      <c r="HG566" s="90"/>
      <c r="HH566" s="90"/>
      <c r="HI566" s="90"/>
      <c r="HJ566" s="90"/>
      <c r="HK566" s="90"/>
      <c r="HL566" s="90"/>
      <c r="HM566" s="90"/>
      <c r="HN566" s="90"/>
      <c r="HO566" s="90"/>
      <c r="HP566" s="90"/>
      <c r="HQ566" s="90"/>
      <c r="HR566" s="90"/>
      <c r="HS566" s="90"/>
      <c r="HT566" s="90"/>
      <c r="HU566" s="90"/>
      <c r="HV566" s="90"/>
      <c r="HW566" s="90"/>
      <c r="HX566" s="90"/>
      <c r="HY566" s="90"/>
      <c r="HZ566" s="90"/>
      <c r="IA566" s="90"/>
      <c r="IB566" s="90"/>
      <c r="IC566" s="90"/>
      <c r="ID566" s="90"/>
      <c r="IE566" s="90"/>
      <c r="IF566" s="90"/>
      <c r="IG566" s="90"/>
      <c r="IH566" s="90"/>
      <c r="II566" s="90"/>
      <c r="IJ566" s="90"/>
      <c r="IK566" s="90"/>
      <c r="IL566" s="90"/>
      <c r="IM566" s="90"/>
      <c r="IN566" s="90"/>
      <c r="IO566" s="90"/>
      <c r="IP566" s="90"/>
      <c r="IQ566" s="90"/>
      <c r="IR566" s="90"/>
      <c r="IS566" s="90"/>
      <c r="IT566" s="90"/>
      <c r="IU566" s="90"/>
      <c r="IV566" s="90"/>
      <c r="IW566" s="90"/>
    </row>
    <row r="567" spans="4:257" s="3" customFormat="1" x14ac:dyDescent="0.25">
      <c r="D567" s="2"/>
      <c r="AG567" s="90"/>
      <c r="AH567" s="90"/>
      <c r="AI567" s="90"/>
      <c r="AJ567" s="90"/>
      <c r="AK567" s="90"/>
      <c r="AL567" s="90"/>
      <c r="AM567" s="90"/>
      <c r="AN567" s="90"/>
      <c r="AO567" s="90"/>
      <c r="AP567" s="90"/>
      <c r="AQ567" s="90"/>
      <c r="AR567" s="90"/>
      <c r="AS567" s="90"/>
      <c r="AT567" s="90"/>
      <c r="AU567" s="90"/>
      <c r="AV567" s="90"/>
      <c r="AW567" s="90"/>
      <c r="AX567" s="90"/>
      <c r="AY567" s="90"/>
      <c r="AZ567" s="90"/>
      <c r="BA567" s="90"/>
      <c r="BB567" s="90"/>
      <c r="BC567" s="90"/>
      <c r="BD567" s="90"/>
      <c r="BE567" s="90"/>
      <c r="BF567" s="90"/>
      <c r="BG567" s="90"/>
      <c r="BH567" s="90"/>
      <c r="BI567" s="90"/>
      <c r="BJ567" s="90"/>
      <c r="BK567" s="90"/>
      <c r="BL567" s="90"/>
      <c r="BM567" s="90"/>
      <c r="BN567" s="90"/>
      <c r="BO567" s="90"/>
      <c r="BP567" s="90"/>
      <c r="BQ567" s="90"/>
      <c r="BR567" s="90"/>
      <c r="BS567" s="90"/>
      <c r="BT567" s="90"/>
      <c r="BU567" s="90"/>
      <c r="BV567" s="90"/>
      <c r="BW567" s="90"/>
      <c r="BX567" s="90"/>
      <c r="BY567" s="90"/>
      <c r="BZ567" s="90"/>
      <c r="CA567" s="90"/>
      <c r="CB567" s="90"/>
      <c r="CC567" s="90"/>
      <c r="CD567" s="90"/>
      <c r="CE567" s="90"/>
      <c r="CF567" s="90"/>
      <c r="CG567" s="90"/>
      <c r="CH567" s="90"/>
      <c r="CI567" s="90"/>
      <c r="CJ567" s="90"/>
      <c r="CK567" s="90"/>
      <c r="CL567" s="90"/>
      <c r="CM567" s="90"/>
      <c r="CN567" s="90"/>
      <c r="CO567" s="90"/>
      <c r="CP567" s="90"/>
      <c r="CQ567" s="90"/>
      <c r="CR567" s="90"/>
      <c r="CS567" s="90"/>
      <c r="CT567" s="90"/>
      <c r="CU567" s="90"/>
      <c r="CV567" s="90"/>
      <c r="CW567" s="90"/>
      <c r="CX567" s="90"/>
      <c r="CY567" s="90"/>
      <c r="CZ567" s="90"/>
      <c r="DA567" s="90"/>
      <c r="DB567" s="90"/>
      <c r="DC567" s="90"/>
      <c r="DD567" s="90"/>
      <c r="DE567" s="90"/>
      <c r="DF567" s="90"/>
      <c r="DG567" s="90"/>
      <c r="DH567" s="90"/>
      <c r="DI567" s="90"/>
      <c r="DJ567" s="90"/>
      <c r="DK567" s="90"/>
      <c r="DL567" s="90"/>
      <c r="DM567" s="90"/>
      <c r="DN567" s="90"/>
      <c r="DO567" s="90"/>
      <c r="DP567" s="90"/>
      <c r="DQ567" s="90"/>
      <c r="DR567" s="90"/>
      <c r="DS567" s="90"/>
      <c r="DT567" s="90"/>
      <c r="DU567" s="90"/>
      <c r="DV567" s="90"/>
      <c r="DW567" s="90"/>
      <c r="DX567" s="90"/>
      <c r="DY567" s="90"/>
      <c r="DZ567" s="90"/>
      <c r="EA567" s="90"/>
      <c r="EB567" s="90"/>
      <c r="EC567" s="90"/>
      <c r="ED567" s="90"/>
      <c r="EE567" s="90"/>
      <c r="EF567" s="90"/>
      <c r="EG567" s="90"/>
      <c r="EH567" s="90"/>
      <c r="EI567" s="90"/>
      <c r="EJ567" s="90"/>
      <c r="EK567" s="90"/>
      <c r="EL567" s="90"/>
      <c r="EM567" s="90"/>
      <c r="EN567" s="90"/>
      <c r="EO567" s="90"/>
      <c r="EP567" s="90"/>
      <c r="EQ567" s="90"/>
      <c r="ER567" s="90"/>
      <c r="ES567" s="90"/>
      <c r="ET567" s="90"/>
      <c r="EU567" s="90"/>
      <c r="EV567" s="90"/>
      <c r="EW567" s="90"/>
      <c r="EX567" s="90"/>
      <c r="EY567" s="90"/>
      <c r="EZ567" s="90"/>
      <c r="FA567" s="90"/>
      <c r="FB567" s="90"/>
      <c r="FC567" s="90"/>
      <c r="FD567" s="90"/>
      <c r="FE567" s="90"/>
      <c r="FF567" s="90"/>
      <c r="FG567" s="90"/>
      <c r="FH567" s="90"/>
      <c r="FI567" s="90"/>
      <c r="FJ567" s="90"/>
      <c r="FK567" s="90"/>
      <c r="FL567" s="90"/>
      <c r="FM567" s="90"/>
      <c r="FN567" s="90"/>
      <c r="FO567" s="90"/>
      <c r="FP567" s="90"/>
      <c r="FQ567" s="90"/>
      <c r="FR567" s="90"/>
      <c r="FS567" s="90"/>
      <c r="FT567" s="90"/>
      <c r="FU567" s="90"/>
      <c r="FV567" s="90"/>
      <c r="FW567" s="90"/>
      <c r="FX567" s="90"/>
      <c r="FY567" s="90"/>
      <c r="FZ567" s="90"/>
      <c r="GA567" s="90"/>
      <c r="GB567" s="90"/>
      <c r="GC567" s="90"/>
      <c r="GD567" s="90"/>
      <c r="GE567" s="90"/>
      <c r="GF567" s="90"/>
      <c r="GG567" s="90"/>
      <c r="GH567" s="90"/>
      <c r="GI567" s="90"/>
      <c r="GJ567" s="90"/>
      <c r="GK567" s="90"/>
      <c r="GL567" s="90"/>
      <c r="GM567" s="90"/>
      <c r="GN567" s="90"/>
      <c r="GO567" s="90"/>
      <c r="GP567" s="90"/>
      <c r="GQ567" s="90"/>
      <c r="GR567" s="90"/>
      <c r="GS567" s="90"/>
      <c r="GT567" s="90"/>
      <c r="GU567" s="90"/>
      <c r="GV567" s="90"/>
      <c r="GW567" s="90"/>
      <c r="GX567" s="90"/>
      <c r="GY567" s="90"/>
      <c r="GZ567" s="90"/>
      <c r="HA567" s="90"/>
      <c r="HB567" s="90"/>
      <c r="HC567" s="90"/>
      <c r="HD567" s="90"/>
      <c r="HE567" s="90"/>
      <c r="HF567" s="90"/>
      <c r="HG567" s="90"/>
      <c r="HH567" s="90"/>
      <c r="HI567" s="90"/>
      <c r="HJ567" s="90"/>
      <c r="HK567" s="90"/>
      <c r="HL567" s="90"/>
      <c r="HM567" s="90"/>
      <c r="HN567" s="90"/>
      <c r="HO567" s="90"/>
      <c r="HP567" s="90"/>
      <c r="HQ567" s="90"/>
      <c r="HR567" s="90"/>
      <c r="HS567" s="90"/>
      <c r="HT567" s="90"/>
      <c r="HU567" s="90"/>
      <c r="HV567" s="90"/>
      <c r="HW567" s="90"/>
      <c r="HX567" s="90"/>
      <c r="HY567" s="90"/>
      <c r="HZ567" s="90"/>
      <c r="IA567" s="90"/>
      <c r="IB567" s="90"/>
      <c r="IC567" s="90"/>
      <c r="ID567" s="90"/>
      <c r="IE567" s="90"/>
      <c r="IF567" s="90"/>
      <c r="IG567" s="90"/>
      <c r="IH567" s="90"/>
      <c r="II567" s="90"/>
      <c r="IJ567" s="90"/>
      <c r="IK567" s="90"/>
      <c r="IL567" s="90"/>
      <c r="IM567" s="90"/>
      <c r="IN567" s="90"/>
      <c r="IO567" s="90"/>
      <c r="IP567" s="90"/>
      <c r="IQ567" s="90"/>
      <c r="IR567" s="90"/>
      <c r="IS567" s="90"/>
      <c r="IT567" s="90"/>
      <c r="IU567" s="90"/>
      <c r="IV567" s="90"/>
      <c r="IW567" s="90"/>
    </row>
    <row r="568" spans="4:257" s="3" customFormat="1" x14ac:dyDescent="0.25">
      <c r="D568" s="2"/>
      <c r="AG568" s="90"/>
      <c r="AH568" s="90"/>
      <c r="AI568" s="90"/>
      <c r="AJ568" s="90"/>
      <c r="AK568" s="90"/>
      <c r="AL568" s="90"/>
      <c r="AM568" s="90"/>
      <c r="AN568" s="90"/>
      <c r="AO568" s="90"/>
      <c r="AP568" s="90"/>
      <c r="AQ568" s="90"/>
      <c r="AR568" s="90"/>
      <c r="AS568" s="90"/>
      <c r="AT568" s="90"/>
      <c r="AU568" s="90"/>
      <c r="AV568" s="90"/>
      <c r="AW568" s="90"/>
      <c r="AX568" s="90"/>
      <c r="AY568" s="90"/>
      <c r="AZ568" s="90"/>
      <c r="BA568" s="90"/>
      <c r="BB568" s="90"/>
      <c r="BC568" s="90"/>
      <c r="BD568" s="90"/>
      <c r="BE568" s="90"/>
      <c r="BF568" s="90"/>
      <c r="BG568" s="90"/>
      <c r="BH568" s="90"/>
      <c r="BI568" s="90"/>
      <c r="BJ568" s="90"/>
      <c r="BK568" s="90"/>
      <c r="BL568" s="90"/>
      <c r="BM568" s="90"/>
      <c r="BN568" s="90"/>
      <c r="BO568" s="90"/>
      <c r="BP568" s="90"/>
      <c r="BQ568" s="90"/>
      <c r="BR568" s="90"/>
      <c r="BS568" s="90"/>
      <c r="BT568" s="90"/>
      <c r="BU568" s="90"/>
      <c r="BV568" s="90"/>
      <c r="BW568" s="90"/>
      <c r="BX568" s="90"/>
      <c r="BY568" s="90"/>
      <c r="BZ568" s="90"/>
      <c r="CA568" s="90"/>
      <c r="CB568" s="90"/>
      <c r="CC568" s="90"/>
      <c r="CD568" s="90"/>
      <c r="CE568" s="90"/>
      <c r="CF568" s="90"/>
      <c r="CG568" s="90"/>
      <c r="CH568" s="90"/>
      <c r="CI568" s="90"/>
      <c r="CJ568" s="90"/>
      <c r="CK568" s="90"/>
      <c r="CL568" s="90"/>
      <c r="CM568" s="90"/>
      <c r="CN568" s="90"/>
      <c r="CO568" s="90"/>
      <c r="CP568" s="90"/>
      <c r="CQ568" s="90"/>
      <c r="CR568" s="90"/>
      <c r="CS568" s="90"/>
      <c r="CT568" s="90"/>
      <c r="CU568" s="90"/>
      <c r="CV568" s="90"/>
      <c r="CW568" s="90"/>
      <c r="CX568" s="90"/>
      <c r="CY568" s="90"/>
      <c r="CZ568" s="90"/>
      <c r="DA568" s="90"/>
      <c r="DB568" s="90"/>
      <c r="DC568" s="90"/>
      <c r="DD568" s="90"/>
      <c r="DE568" s="90"/>
      <c r="DF568" s="90"/>
      <c r="DG568" s="90"/>
      <c r="DH568" s="90"/>
      <c r="DI568" s="90"/>
      <c r="DJ568" s="90"/>
      <c r="DK568" s="90"/>
      <c r="DL568" s="90"/>
      <c r="DM568" s="90"/>
      <c r="DN568" s="90"/>
      <c r="DO568" s="90"/>
      <c r="DP568" s="90"/>
      <c r="DQ568" s="90"/>
      <c r="DR568" s="90"/>
      <c r="DS568" s="90"/>
      <c r="DT568" s="90"/>
      <c r="DU568" s="90"/>
      <c r="DV568" s="90"/>
      <c r="DW568" s="90"/>
      <c r="DX568" s="90"/>
      <c r="DY568" s="90"/>
      <c r="DZ568" s="90"/>
      <c r="EA568" s="90"/>
      <c r="EB568" s="90"/>
      <c r="EC568" s="90"/>
      <c r="ED568" s="90"/>
      <c r="EE568" s="90"/>
      <c r="EF568" s="90"/>
      <c r="EG568" s="90"/>
      <c r="EH568" s="90"/>
      <c r="EI568" s="90"/>
      <c r="EJ568" s="90"/>
      <c r="EK568" s="90"/>
      <c r="EL568" s="90"/>
      <c r="EM568" s="90"/>
      <c r="EN568" s="90"/>
      <c r="EO568" s="90"/>
      <c r="EP568" s="90"/>
      <c r="EQ568" s="90"/>
      <c r="ER568" s="90"/>
      <c r="ES568" s="90"/>
      <c r="ET568" s="90"/>
      <c r="EU568" s="90"/>
      <c r="EV568" s="90"/>
      <c r="EW568" s="90"/>
      <c r="EX568" s="90"/>
      <c r="EY568" s="90"/>
      <c r="EZ568" s="90"/>
      <c r="FA568" s="90"/>
      <c r="FB568" s="90"/>
      <c r="FC568" s="90"/>
      <c r="FD568" s="90"/>
      <c r="FE568" s="90"/>
      <c r="FF568" s="90"/>
      <c r="FG568" s="90"/>
      <c r="FH568" s="90"/>
      <c r="FI568" s="90"/>
      <c r="FJ568" s="90"/>
      <c r="FK568" s="90"/>
      <c r="FL568" s="90"/>
      <c r="FM568" s="90"/>
      <c r="FN568" s="90"/>
      <c r="FO568" s="90"/>
      <c r="FP568" s="90"/>
      <c r="FQ568" s="90"/>
      <c r="FR568" s="90"/>
      <c r="FS568" s="90"/>
      <c r="FT568" s="90"/>
      <c r="FU568" s="90"/>
      <c r="FV568" s="90"/>
      <c r="FW568" s="90"/>
      <c r="FX568" s="90"/>
      <c r="FY568" s="90"/>
      <c r="FZ568" s="90"/>
      <c r="GA568" s="90"/>
      <c r="GB568" s="90"/>
      <c r="GC568" s="90"/>
      <c r="GD568" s="90"/>
      <c r="GE568" s="90"/>
      <c r="GF568" s="90"/>
      <c r="GG568" s="90"/>
      <c r="GH568" s="90"/>
      <c r="GI568" s="90"/>
      <c r="GJ568" s="90"/>
      <c r="GK568" s="90"/>
      <c r="GL568" s="90"/>
      <c r="GM568" s="90"/>
      <c r="GN568" s="90"/>
      <c r="GO568" s="90"/>
      <c r="GP568" s="90"/>
      <c r="GQ568" s="90"/>
      <c r="GR568" s="90"/>
      <c r="GS568" s="90"/>
      <c r="GT568" s="90"/>
      <c r="GU568" s="90"/>
      <c r="GV568" s="90"/>
      <c r="GW568" s="90"/>
      <c r="GX568" s="90"/>
      <c r="GY568" s="90"/>
      <c r="GZ568" s="90"/>
      <c r="HA568" s="90"/>
      <c r="HB568" s="90"/>
      <c r="HC568" s="90"/>
      <c r="HD568" s="90"/>
      <c r="HE568" s="90"/>
      <c r="HF568" s="90"/>
      <c r="HG568" s="90"/>
      <c r="HH568" s="90"/>
      <c r="HI568" s="90"/>
      <c r="HJ568" s="90"/>
      <c r="HK568" s="90"/>
      <c r="HL568" s="90"/>
      <c r="HM568" s="90"/>
      <c r="HN568" s="90"/>
      <c r="HO568" s="90"/>
      <c r="HP568" s="90"/>
      <c r="HQ568" s="90"/>
      <c r="HR568" s="90"/>
      <c r="HS568" s="90"/>
      <c r="HT568" s="90"/>
      <c r="HU568" s="90"/>
      <c r="HV568" s="90"/>
      <c r="HW568" s="90"/>
      <c r="HX568" s="90"/>
      <c r="HY568" s="90"/>
      <c r="HZ568" s="90"/>
      <c r="IA568" s="90"/>
      <c r="IB568" s="90"/>
      <c r="IC568" s="90"/>
      <c r="ID568" s="90"/>
      <c r="IE568" s="90"/>
      <c r="IF568" s="90"/>
      <c r="IG568" s="90"/>
      <c r="IH568" s="90"/>
      <c r="II568" s="90"/>
      <c r="IJ568" s="90"/>
      <c r="IK568" s="90"/>
      <c r="IL568" s="90"/>
      <c r="IM568" s="90"/>
      <c r="IN568" s="90"/>
      <c r="IO568" s="90"/>
      <c r="IP568" s="90"/>
      <c r="IQ568" s="90"/>
      <c r="IR568" s="90"/>
      <c r="IS568" s="90"/>
      <c r="IT568" s="90"/>
      <c r="IU568" s="90"/>
      <c r="IV568" s="90"/>
      <c r="IW568" s="90"/>
    </row>
    <row r="569" spans="4:257" s="3" customFormat="1" x14ac:dyDescent="0.25">
      <c r="D569" s="2"/>
      <c r="AG569" s="90"/>
      <c r="AH569" s="90"/>
      <c r="AI569" s="90"/>
      <c r="AJ569" s="90"/>
      <c r="AK569" s="90"/>
      <c r="AL569" s="90"/>
      <c r="AM569" s="90"/>
      <c r="AN569" s="90"/>
      <c r="AO569" s="90"/>
      <c r="AP569" s="90"/>
      <c r="AQ569" s="90"/>
      <c r="AR569" s="90"/>
      <c r="AS569" s="90"/>
      <c r="AT569" s="90"/>
      <c r="AU569" s="90"/>
      <c r="AV569" s="90"/>
      <c r="AW569" s="90"/>
      <c r="AX569" s="90"/>
      <c r="AY569" s="90"/>
      <c r="AZ569" s="90"/>
      <c r="BA569" s="90"/>
      <c r="BB569" s="90"/>
      <c r="BC569" s="90"/>
      <c r="BD569" s="90"/>
      <c r="BE569" s="90"/>
      <c r="BF569" s="90"/>
      <c r="BG569" s="90"/>
      <c r="BH569" s="90"/>
      <c r="BI569" s="90"/>
      <c r="BJ569" s="90"/>
      <c r="BK569" s="90"/>
      <c r="BL569" s="90"/>
      <c r="BM569" s="90"/>
      <c r="BN569" s="90"/>
      <c r="BO569" s="90"/>
      <c r="BP569" s="90"/>
      <c r="BQ569" s="90"/>
      <c r="BR569" s="90"/>
      <c r="BS569" s="90"/>
      <c r="BT569" s="90"/>
      <c r="BU569" s="90"/>
      <c r="BV569" s="90"/>
      <c r="BW569" s="90"/>
      <c r="BX569" s="90"/>
      <c r="BY569" s="90"/>
      <c r="BZ569" s="90"/>
      <c r="CA569" s="90"/>
      <c r="CB569" s="90"/>
      <c r="CC569" s="90"/>
      <c r="CD569" s="90"/>
      <c r="CE569" s="90"/>
      <c r="CF569" s="90"/>
      <c r="CG569" s="90"/>
      <c r="CH569" s="90"/>
      <c r="CI569" s="90"/>
      <c r="CJ569" s="90"/>
      <c r="CK569" s="90"/>
      <c r="CL569" s="90"/>
      <c r="CM569" s="90"/>
      <c r="CN569" s="90"/>
      <c r="CO569" s="90"/>
      <c r="CP569" s="90"/>
      <c r="CQ569" s="90"/>
      <c r="CR569" s="90"/>
      <c r="CS569" s="90"/>
      <c r="CT569" s="90"/>
      <c r="CU569" s="90"/>
      <c r="CV569" s="90"/>
      <c r="CW569" s="90"/>
      <c r="CX569" s="90"/>
      <c r="CY569" s="90"/>
      <c r="CZ569" s="90"/>
      <c r="DA569" s="90"/>
      <c r="DB569" s="90"/>
      <c r="DC569" s="90"/>
      <c r="DD569" s="90"/>
      <c r="DE569" s="90"/>
      <c r="DF569" s="90"/>
      <c r="DG569" s="90"/>
      <c r="DH569" s="90"/>
      <c r="DI569" s="90"/>
      <c r="DJ569" s="90"/>
      <c r="DK569" s="90"/>
      <c r="DL569" s="90"/>
      <c r="DM569" s="90"/>
      <c r="DN569" s="90"/>
      <c r="DO569" s="90"/>
      <c r="DP569" s="90"/>
      <c r="DQ569" s="90"/>
      <c r="DR569" s="90"/>
      <c r="DS569" s="90"/>
      <c r="DT569" s="90"/>
      <c r="DU569" s="90"/>
      <c r="DV569" s="90"/>
      <c r="DW569" s="90"/>
      <c r="DX569" s="90"/>
      <c r="DY569" s="90"/>
      <c r="DZ569" s="90"/>
      <c r="EA569" s="90"/>
      <c r="EB569" s="90"/>
      <c r="EC569" s="90"/>
      <c r="ED569" s="90"/>
      <c r="EE569" s="90"/>
      <c r="EF569" s="90"/>
      <c r="EG569" s="90"/>
      <c r="EH569" s="90"/>
      <c r="EI569" s="90"/>
      <c r="EJ569" s="90"/>
      <c r="EK569" s="90"/>
      <c r="EL569" s="90"/>
      <c r="EM569" s="90"/>
      <c r="EN569" s="90"/>
      <c r="EO569" s="90"/>
      <c r="EP569" s="90"/>
      <c r="EQ569" s="90"/>
      <c r="ER569" s="90"/>
      <c r="ES569" s="90"/>
      <c r="ET569" s="90"/>
      <c r="EU569" s="90"/>
      <c r="EV569" s="90"/>
      <c r="EW569" s="90"/>
      <c r="EX569" s="90"/>
      <c r="EY569" s="90"/>
      <c r="EZ569" s="90"/>
      <c r="FA569" s="90"/>
      <c r="FB569" s="90"/>
      <c r="FC569" s="90"/>
      <c r="FD569" s="90"/>
      <c r="FE569" s="90"/>
      <c r="FF569" s="90"/>
      <c r="FG569" s="90"/>
      <c r="FH569" s="90"/>
      <c r="FI569" s="90"/>
      <c r="FJ569" s="90"/>
      <c r="FK569" s="90"/>
      <c r="FL569" s="90"/>
      <c r="FM569" s="90"/>
      <c r="FN569" s="90"/>
      <c r="FO569" s="90"/>
      <c r="FP569" s="90"/>
      <c r="FQ569" s="90"/>
      <c r="FR569" s="90"/>
      <c r="FS569" s="90"/>
      <c r="FT569" s="90"/>
      <c r="FU569" s="90"/>
      <c r="FV569" s="90"/>
      <c r="FW569" s="90"/>
      <c r="FX569" s="90"/>
      <c r="FY569" s="90"/>
      <c r="FZ569" s="90"/>
      <c r="GA569" s="90"/>
      <c r="GB569" s="90"/>
      <c r="GC569" s="90"/>
      <c r="GD569" s="90"/>
      <c r="GE569" s="90"/>
      <c r="GF569" s="90"/>
      <c r="GG569" s="90"/>
      <c r="GH569" s="90"/>
      <c r="GI569" s="90"/>
      <c r="GJ569" s="90"/>
      <c r="GK569" s="90"/>
      <c r="GL569" s="90"/>
      <c r="GM569" s="90"/>
      <c r="GN569" s="90"/>
      <c r="GO569" s="90"/>
      <c r="GP569" s="90"/>
      <c r="GQ569" s="90"/>
      <c r="GR569" s="90"/>
      <c r="GS569" s="90"/>
      <c r="GT569" s="90"/>
      <c r="GU569" s="90"/>
      <c r="GV569" s="90"/>
      <c r="GW569" s="90"/>
      <c r="GX569" s="90"/>
      <c r="GY569" s="90"/>
      <c r="GZ569" s="90"/>
      <c r="HA569" s="90"/>
      <c r="HB569" s="90"/>
      <c r="HC569" s="90"/>
      <c r="HD569" s="90"/>
      <c r="HE569" s="90"/>
      <c r="HF569" s="90"/>
      <c r="HG569" s="90"/>
      <c r="HH569" s="90"/>
      <c r="HI569" s="90"/>
      <c r="HJ569" s="90"/>
      <c r="HK569" s="90"/>
      <c r="HL569" s="90"/>
      <c r="HM569" s="90"/>
      <c r="HN569" s="90"/>
      <c r="HO569" s="90"/>
      <c r="HP569" s="90"/>
      <c r="HQ569" s="90"/>
      <c r="HR569" s="90"/>
      <c r="HS569" s="90"/>
      <c r="HT569" s="90"/>
      <c r="HU569" s="90"/>
      <c r="HV569" s="90"/>
      <c r="HW569" s="90"/>
      <c r="HX569" s="90"/>
      <c r="HY569" s="90"/>
      <c r="HZ569" s="90"/>
      <c r="IA569" s="90"/>
      <c r="IB569" s="90"/>
      <c r="IC569" s="90"/>
      <c r="ID569" s="90"/>
      <c r="IE569" s="90"/>
      <c r="IF569" s="90"/>
      <c r="IG569" s="90"/>
      <c r="IH569" s="90"/>
      <c r="II569" s="90"/>
      <c r="IJ569" s="90"/>
      <c r="IK569" s="90"/>
      <c r="IL569" s="90"/>
      <c r="IM569" s="90"/>
      <c r="IN569" s="90"/>
      <c r="IO569" s="90"/>
      <c r="IP569" s="90"/>
      <c r="IQ569" s="90"/>
      <c r="IR569" s="90"/>
      <c r="IS569" s="90"/>
      <c r="IT569" s="90"/>
      <c r="IU569" s="90"/>
      <c r="IV569" s="90"/>
      <c r="IW569" s="90"/>
    </row>
    <row r="570" spans="4:257" s="3" customFormat="1" x14ac:dyDescent="0.25">
      <c r="D570" s="2"/>
      <c r="AG570" s="90"/>
      <c r="AH570" s="90"/>
      <c r="AI570" s="90"/>
      <c r="AJ570" s="90"/>
      <c r="AK570" s="90"/>
      <c r="AL570" s="90"/>
      <c r="AM570" s="90"/>
      <c r="AN570" s="90"/>
      <c r="AO570" s="90"/>
      <c r="AP570" s="90"/>
      <c r="AQ570" s="90"/>
      <c r="AR570" s="90"/>
      <c r="AS570" s="90"/>
      <c r="AT570" s="90"/>
      <c r="AU570" s="90"/>
      <c r="AV570" s="90"/>
      <c r="AW570" s="90"/>
      <c r="AX570" s="90"/>
      <c r="AY570" s="90"/>
      <c r="AZ570" s="90"/>
      <c r="BA570" s="90"/>
      <c r="BB570" s="90"/>
      <c r="BC570" s="90"/>
      <c r="BD570" s="90"/>
      <c r="BE570" s="90"/>
      <c r="BF570" s="90"/>
      <c r="BG570" s="90"/>
      <c r="BH570" s="90"/>
      <c r="BI570" s="90"/>
      <c r="BJ570" s="90"/>
      <c r="BK570" s="90"/>
      <c r="BL570" s="90"/>
      <c r="BM570" s="90"/>
      <c r="BN570" s="90"/>
      <c r="BO570" s="90"/>
      <c r="BP570" s="90"/>
      <c r="BQ570" s="90"/>
      <c r="BR570" s="90"/>
      <c r="BS570" s="90"/>
      <c r="BT570" s="90"/>
      <c r="BU570" s="90"/>
      <c r="BV570" s="90"/>
      <c r="BW570" s="90"/>
      <c r="BX570" s="90"/>
      <c r="BY570" s="90"/>
      <c r="BZ570" s="90"/>
      <c r="CA570" s="90"/>
      <c r="CB570" s="90"/>
      <c r="CC570" s="90"/>
      <c r="CD570" s="90"/>
      <c r="CE570" s="90"/>
      <c r="CF570" s="90"/>
      <c r="CG570" s="90"/>
      <c r="CH570" s="90"/>
      <c r="CI570" s="90"/>
      <c r="CJ570" s="90"/>
      <c r="CK570" s="90"/>
      <c r="CL570" s="90"/>
      <c r="CM570" s="90"/>
      <c r="CN570" s="90"/>
      <c r="CO570" s="90"/>
      <c r="CP570" s="90"/>
      <c r="CQ570" s="90"/>
      <c r="CR570" s="90"/>
      <c r="CS570" s="90"/>
      <c r="CT570" s="90"/>
      <c r="CU570" s="90"/>
      <c r="CV570" s="90"/>
      <c r="CW570" s="90"/>
      <c r="CX570" s="90"/>
      <c r="CY570" s="90"/>
      <c r="CZ570" s="90"/>
      <c r="DA570" s="90"/>
      <c r="DB570" s="90"/>
      <c r="DC570" s="90"/>
      <c r="DD570" s="90"/>
      <c r="DE570" s="90"/>
      <c r="DF570" s="90"/>
      <c r="DG570" s="90"/>
      <c r="DH570" s="90"/>
      <c r="DI570" s="90"/>
      <c r="DJ570" s="90"/>
      <c r="DK570" s="90"/>
      <c r="DL570" s="90"/>
      <c r="DM570" s="90"/>
      <c r="DN570" s="90"/>
      <c r="DO570" s="90"/>
      <c r="DP570" s="90"/>
      <c r="DQ570" s="90"/>
      <c r="DR570" s="90"/>
      <c r="DS570" s="90"/>
      <c r="DT570" s="90"/>
      <c r="DU570" s="90"/>
      <c r="DV570" s="90"/>
      <c r="DW570" s="90"/>
      <c r="DX570" s="90"/>
      <c r="DY570" s="90"/>
      <c r="DZ570" s="90"/>
      <c r="EA570" s="90"/>
      <c r="EB570" s="90"/>
      <c r="EC570" s="90"/>
      <c r="ED570" s="90"/>
      <c r="EE570" s="90"/>
      <c r="EF570" s="90"/>
      <c r="EG570" s="90"/>
      <c r="EH570" s="90"/>
      <c r="EI570" s="90"/>
      <c r="EJ570" s="90"/>
      <c r="EK570" s="90"/>
      <c r="EL570" s="90"/>
      <c r="EM570" s="90"/>
      <c r="EN570" s="90"/>
      <c r="EO570" s="90"/>
      <c r="EP570" s="90"/>
      <c r="EQ570" s="90"/>
      <c r="ER570" s="90"/>
      <c r="ES570" s="90"/>
      <c r="ET570" s="90"/>
      <c r="EU570" s="90"/>
      <c r="EV570" s="90"/>
      <c r="EW570" s="90"/>
      <c r="EX570" s="90"/>
      <c r="EY570" s="90"/>
      <c r="EZ570" s="90"/>
      <c r="FA570" s="90"/>
      <c r="FB570" s="90"/>
      <c r="FC570" s="90"/>
      <c r="FD570" s="90"/>
      <c r="FE570" s="90"/>
      <c r="FF570" s="90"/>
      <c r="FG570" s="90"/>
      <c r="FH570" s="90"/>
      <c r="FI570" s="90"/>
      <c r="FJ570" s="90"/>
      <c r="FK570" s="90"/>
      <c r="FL570" s="90"/>
      <c r="FM570" s="90"/>
      <c r="FN570" s="90"/>
      <c r="FO570" s="90"/>
      <c r="FP570" s="90"/>
      <c r="FQ570" s="90"/>
      <c r="FR570" s="90"/>
      <c r="FS570" s="90"/>
      <c r="FT570" s="90"/>
      <c r="FU570" s="90"/>
      <c r="FV570" s="90"/>
      <c r="FW570" s="90"/>
      <c r="FX570" s="90"/>
      <c r="FY570" s="90"/>
      <c r="FZ570" s="90"/>
      <c r="GA570" s="90"/>
      <c r="GB570" s="90"/>
      <c r="GC570" s="90"/>
      <c r="GD570" s="90"/>
      <c r="GE570" s="90"/>
      <c r="GF570" s="90"/>
      <c r="GG570" s="90"/>
      <c r="GH570" s="90"/>
      <c r="GI570" s="90"/>
      <c r="GJ570" s="90"/>
      <c r="GK570" s="90"/>
      <c r="GL570" s="90"/>
      <c r="GM570" s="90"/>
      <c r="GN570" s="90"/>
      <c r="GO570" s="90"/>
      <c r="GP570" s="90"/>
      <c r="GQ570" s="90"/>
      <c r="GR570" s="90"/>
      <c r="GS570" s="90"/>
      <c r="GT570" s="90"/>
      <c r="GU570" s="90"/>
      <c r="GV570" s="90"/>
      <c r="GW570" s="90"/>
      <c r="GX570" s="90"/>
      <c r="GY570" s="90"/>
      <c r="GZ570" s="90"/>
      <c r="HA570" s="90"/>
      <c r="HB570" s="90"/>
      <c r="HC570" s="90"/>
      <c r="HD570" s="90"/>
      <c r="HE570" s="90"/>
      <c r="HF570" s="90"/>
      <c r="HG570" s="90"/>
      <c r="HH570" s="90"/>
      <c r="HI570" s="90"/>
      <c r="HJ570" s="90"/>
      <c r="HK570" s="90"/>
      <c r="HL570" s="90"/>
      <c r="HM570" s="90"/>
      <c r="HN570" s="90"/>
      <c r="HO570" s="90"/>
      <c r="HP570" s="90"/>
      <c r="HQ570" s="90"/>
      <c r="HR570" s="90"/>
      <c r="HS570" s="90"/>
      <c r="HT570" s="90"/>
      <c r="HU570" s="90"/>
      <c r="HV570" s="90"/>
      <c r="HW570" s="90"/>
      <c r="HX570" s="90"/>
      <c r="HY570" s="90"/>
      <c r="HZ570" s="90"/>
      <c r="IA570" s="90"/>
      <c r="IB570" s="90"/>
      <c r="IC570" s="90"/>
      <c r="ID570" s="90"/>
      <c r="IE570" s="90"/>
      <c r="IF570" s="90"/>
      <c r="IG570" s="90"/>
      <c r="IH570" s="90"/>
      <c r="II570" s="90"/>
      <c r="IJ570" s="90"/>
      <c r="IK570" s="90"/>
      <c r="IL570" s="90"/>
      <c r="IM570" s="90"/>
      <c r="IN570" s="90"/>
      <c r="IO570" s="90"/>
      <c r="IP570" s="90"/>
      <c r="IQ570" s="90"/>
      <c r="IR570" s="90"/>
      <c r="IS570" s="90"/>
      <c r="IT570" s="90"/>
      <c r="IU570" s="90"/>
      <c r="IV570" s="90"/>
      <c r="IW570" s="90"/>
    </row>
    <row r="571" spans="4:257" s="3" customFormat="1" x14ac:dyDescent="0.25">
      <c r="D571" s="2"/>
      <c r="AG571" s="90"/>
      <c r="AH571" s="90"/>
      <c r="AI571" s="90"/>
      <c r="AJ571" s="90"/>
      <c r="AK571" s="90"/>
      <c r="AL571" s="90"/>
      <c r="AM571" s="90"/>
      <c r="AN571" s="90"/>
      <c r="AO571" s="90"/>
      <c r="AP571" s="90"/>
      <c r="AQ571" s="90"/>
      <c r="AR571" s="90"/>
      <c r="AS571" s="90"/>
      <c r="AT571" s="90"/>
      <c r="AU571" s="90"/>
      <c r="AV571" s="90"/>
      <c r="AW571" s="90"/>
      <c r="AX571" s="90"/>
      <c r="AY571" s="90"/>
      <c r="AZ571" s="90"/>
      <c r="BA571" s="90"/>
      <c r="BB571" s="90"/>
      <c r="BC571" s="90"/>
      <c r="BD571" s="90"/>
      <c r="BE571" s="90"/>
      <c r="BF571" s="90"/>
      <c r="BG571" s="90"/>
      <c r="BH571" s="90"/>
      <c r="BI571" s="90"/>
      <c r="BJ571" s="90"/>
      <c r="BK571" s="90"/>
      <c r="BL571" s="90"/>
      <c r="BM571" s="90"/>
      <c r="BN571" s="90"/>
      <c r="BO571" s="90"/>
      <c r="BP571" s="90"/>
      <c r="BQ571" s="90"/>
      <c r="BR571" s="90"/>
      <c r="BS571" s="90"/>
      <c r="BT571" s="90"/>
      <c r="BU571" s="90"/>
      <c r="BV571" s="90"/>
      <c r="BW571" s="90"/>
      <c r="BX571" s="90"/>
      <c r="BY571" s="90"/>
      <c r="BZ571" s="90"/>
      <c r="CA571" s="90"/>
      <c r="CB571" s="90"/>
      <c r="CC571" s="90"/>
      <c r="CD571" s="90"/>
      <c r="CE571" s="90"/>
      <c r="CF571" s="90"/>
      <c r="CG571" s="90"/>
      <c r="CH571" s="90"/>
      <c r="CI571" s="90"/>
      <c r="CJ571" s="90"/>
      <c r="CK571" s="90"/>
      <c r="CL571" s="90"/>
      <c r="CM571" s="90"/>
      <c r="CN571" s="90"/>
      <c r="CO571" s="90"/>
      <c r="CP571" s="90"/>
      <c r="CQ571" s="90"/>
      <c r="CR571" s="90"/>
      <c r="CS571" s="90"/>
      <c r="CT571" s="90"/>
      <c r="CU571" s="90"/>
      <c r="CV571" s="90"/>
      <c r="CW571" s="90"/>
      <c r="CX571" s="90"/>
      <c r="CY571" s="90"/>
      <c r="CZ571" s="90"/>
      <c r="DA571" s="90"/>
      <c r="DB571" s="90"/>
      <c r="DC571" s="90"/>
      <c r="DD571" s="90"/>
      <c r="DE571" s="90"/>
      <c r="DF571" s="90"/>
      <c r="DG571" s="90"/>
      <c r="DH571" s="90"/>
      <c r="DI571" s="90"/>
      <c r="DJ571" s="90"/>
      <c r="DK571" s="90"/>
      <c r="DL571" s="90"/>
      <c r="DM571" s="90"/>
      <c r="DN571" s="90"/>
      <c r="DO571" s="90"/>
      <c r="DP571" s="90"/>
      <c r="DQ571" s="90"/>
      <c r="DR571" s="90"/>
      <c r="DS571" s="90"/>
      <c r="DT571" s="90"/>
      <c r="DU571" s="90"/>
      <c r="DV571" s="90"/>
      <c r="DW571" s="90"/>
      <c r="DX571" s="90"/>
      <c r="DY571" s="90"/>
      <c r="DZ571" s="90"/>
      <c r="EA571" s="90"/>
      <c r="EB571" s="90"/>
      <c r="EC571" s="90"/>
      <c r="ED571" s="90"/>
      <c r="EE571" s="90"/>
      <c r="EF571" s="90"/>
      <c r="EG571" s="90"/>
      <c r="EH571" s="90"/>
      <c r="EI571" s="90"/>
      <c r="EJ571" s="90"/>
      <c r="EK571" s="90"/>
      <c r="EL571" s="90"/>
      <c r="EM571" s="90"/>
      <c r="EN571" s="90"/>
      <c r="EO571" s="90"/>
      <c r="EP571" s="90"/>
      <c r="EQ571" s="90"/>
      <c r="ER571" s="90"/>
      <c r="ES571" s="90"/>
      <c r="ET571" s="90"/>
      <c r="EU571" s="90"/>
      <c r="EV571" s="90"/>
      <c r="EW571" s="90"/>
      <c r="EX571" s="90"/>
      <c r="EY571" s="90"/>
      <c r="EZ571" s="90"/>
      <c r="FA571" s="90"/>
      <c r="FB571" s="90"/>
      <c r="FC571" s="90"/>
      <c r="FD571" s="90"/>
      <c r="FE571" s="90"/>
      <c r="FF571" s="90"/>
      <c r="FG571" s="90"/>
      <c r="FH571" s="90"/>
      <c r="FI571" s="90"/>
      <c r="FJ571" s="90"/>
      <c r="FK571" s="90"/>
      <c r="FL571" s="90"/>
      <c r="FM571" s="90"/>
      <c r="FN571" s="90"/>
      <c r="FO571" s="90"/>
      <c r="FP571" s="90"/>
      <c r="FQ571" s="90"/>
      <c r="FR571" s="90"/>
      <c r="FS571" s="90"/>
      <c r="FT571" s="90"/>
      <c r="FU571" s="90"/>
      <c r="FV571" s="90"/>
      <c r="FW571" s="90"/>
      <c r="FX571" s="90"/>
      <c r="FY571" s="90"/>
      <c r="FZ571" s="90"/>
      <c r="GA571" s="90"/>
      <c r="GB571" s="90"/>
      <c r="GC571" s="90"/>
      <c r="GD571" s="90"/>
      <c r="GE571" s="90"/>
      <c r="GF571" s="90"/>
      <c r="GG571" s="90"/>
      <c r="GH571" s="90"/>
      <c r="GI571" s="90"/>
      <c r="GJ571" s="90"/>
      <c r="GK571" s="90"/>
      <c r="GL571" s="90"/>
      <c r="GM571" s="90"/>
      <c r="GN571" s="90"/>
      <c r="GO571" s="90"/>
      <c r="GP571" s="90"/>
      <c r="GQ571" s="90"/>
      <c r="GR571" s="90"/>
      <c r="GS571" s="90"/>
      <c r="GT571" s="90"/>
      <c r="GU571" s="90"/>
      <c r="GV571" s="90"/>
      <c r="GW571" s="90"/>
      <c r="GX571" s="90"/>
      <c r="GY571" s="90"/>
      <c r="GZ571" s="90"/>
      <c r="HA571" s="90"/>
      <c r="HB571" s="90"/>
      <c r="HC571" s="90"/>
      <c r="HD571" s="90"/>
      <c r="HE571" s="90"/>
      <c r="HF571" s="90"/>
      <c r="HG571" s="90"/>
      <c r="HH571" s="90"/>
      <c r="HI571" s="90"/>
      <c r="HJ571" s="90"/>
      <c r="HK571" s="90"/>
      <c r="HL571" s="90"/>
      <c r="HM571" s="90"/>
      <c r="HN571" s="90"/>
      <c r="HO571" s="90"/>
      <c r="HP571" s="90"/>
      <c r="HQ571" s="90"/>
      <c r="HR571" s="90"/>
      <c r="HS571" s="90"/>
      <c r="HT571" s="90"/>
      <c r="HU571" s="90"/>
      <c r="HV571" s="90"/>
      <c r="HW571" s="90"/>
      <c r="HX571" s="90"/>
      <c r="HY571" s="90"/>
      <c r="HZ571" s="90"/>
      <c r="IA571" s="90"/>
      <c r="IB571" s="90"/>
      <c r="IC571" s="90"/>
      <c r="ID571" s="90"/>
      <c r="IE571" s="90"/>
      <c r="IF571" s="90"/>
      <c r="IG571" s="90"/>
      <c r="IH571" s="90"/>
      <c r="II571" s="90"/>
      <c r="IJ571" s="90"/>
      <c r="IK571" s="90"/>
      <c r="IL571" s="90"/>
      <c r="IM571" s="90"/>
      <c r="IN571" s="90"/>
      <c r="IO571" s="90"/>
      <c r="IP571" s="90"/>
      <c r="IQ571" s="90"/>
      <c r="IR571" s="90"/>
      <c r="IS571" s="90"/>
      <c r="IT571" s="90"/>
      <c r="IU571" s="90"/>
      <c r="IV571" s="90"/>
      <c r="IW571" s="90"/>
    </row>
    <row r="572" spans="4:257" s="3" customFormat="1" x14ac:dyDescent="0.25">
      <c r="D572" s="2"/>
      <c r="AG572" s="90"/>
      <c r="AH572" s="90"/>
      <c r="AI572" s="90"/>
      <c r="AJ572" s="90"/>
      <c r="AK572" s="90"/>
      <c r="AL572" s="90"/>
      <c r="AM572" s="90"/>
      <c r="AN572" s="90"/>
      <c r="AO572" s="90"/>
      <c r="AP572" s="90"/>
      <c r="AQ572" s="90"/>
      <c r="AR572" s="90"/>
      <c r="AS572" s="90"/>
      <c r="AT572" s="90"/>
      <c r="AU572" s="90"/>
      <c r="AV572" s="90"/>
      <c r="AW572" s="90"/>
      <c r="AX572" s="90"/>
      <c r="AY572" s="90"/>
      <c r="AZ572" s="90"/>
      <c r="BA572" s="90"/>
      <c r="BB572" s="90"/>
      <c r="BC572" s="90"/>
      <c r="BD572" s="90"/>
      <c r="BE572" s="90"/>
      <c r="BF572" s="90"/>
      <c r="BG572" s="90"/>
      <c r="BH572" s="90"/>
      <c r="BI572" s="90"/>
      <c r="BJ572" s="90"/>
      <c r="BK572" s="90"/>
      <c r="BL572" s="90"/>
      <c r="BM572" s="90"/>
      <c r="BN572" s="90"/>
      <c r="BO572" s="90"/>
      <c r="BP572" s="90"/>
      <c r="BQ572" s="90"/>
      <c r="BR572" s="90"/>
      <c r="BS572" s="90"/>
      <c r="BT572" s="90"/>
      <c r="BU572" s="90"/>
      <c r="BV572" s="90"/>
      <c r="BW572" s="90"/>
      <c r="BX572" s="90"/>
      <c r="BY572" s="90"/>
      <c r="BZ572" s="90"/>
      <c r="CA572" s="90"/>
      <c r="CB572" s="90"/>
      <c r="CC572" s="90"/>
      <c r="CD572" s="90"/>
      <c r="CE572" s="90"/>
      <c r="CF572" s="90"/>
      <c r="CG572" s="90"/>
      <c r="CH572" s="90"/>
      <c r="CI572" s="90"/>
      <c r="CJ572" s="90"/>
      <c r="CK572" s="90"/>
      <c r="CL572" s="90"/>
      <c r="CM572" s="90"/>
      <c r="CN572" s="90"/>
      <c r="CO572" s="90"/>
      <c r="CP572" s="90"/>
      <c r="CQ572" s="90"/>
      <c r="CR572" s="90"/>
      <c r="CS572" s="90"/>
      <c r="CT572" s="90"/>
      <c r="CU572" s="90"/>
      <c r="CV572" s="90"/>
      <c r="CW572" s="90"/>
      <c r="CX572" s="90"/>
      <c r="CY572" s="90"/>
      <c r="CZ572" s="90"/>
      <c r="DA572" s="90"/>
      <c r="DB572" s="90"/>
      <c r="DC572" s="90"/>
      <c r="DD572" s="90"/>
      <c r="DE572" s="90"/>
      <c r="DF572" s="90"/>
      <c r="DG572" s="90"/>
      <c r="DH572" s="90"/>
      <c r="DI572" s="90"/>
      <c r="DJ572" s="90"/>
      <c r="DK572" s="90"/>
      <c r="DL572" s="90"/>
      <c r="DM572" s="90"/>
      <c r="DN572" s="90"/>
      <c r="DO572" s="90"/>
      <c r="DP572" s="90"/>
      <c r="DQ572" s="90"/>
      <c r="DR572" s="90"/>
      <c r="DS572" s="90"/>
      <c r="DT572" s="90"/>
      <c r="DU572" s="90"/>
      <c r="DV572" s="90"/>
      <c r="DW572" s="90"/>
      <c r="DX572" s="90"/>
      <c r="DY572" s="90"/>
      <c r="DZ572" s="90"/>
      <c r="EA572" s="90"/>
      <c r="EB572" s="90"/>
      <c r="EC572" s="90"/>
      <c r="ED572" s="90"/>
      <c r="EE572" s="90"/>
      <c r="EF572" s="90"/>
      <c r="EG572" s="90"/>
      <c r="EH572" s="90"/>
      <c r="EI572" s="90"/>
      <c r="EJ572" s="90"/>
      <c r="EK572" s="90"/>
      <c r="EL572" s="90"/>
      <c r="EM572" s="90"/>
      <c r="EN572" s="90"/>
      <c r="EO572" s="90"/>
      <c r="EP572" s="90"/>
      <c r="EQ572" s="90"/>
      <c r="ER572" s="90"/>
      <c r="ES572" s="90"/>
      <c r="ET572" s="90"/>
      <c r="EU572" s="90"/>
      <c r="EV572" s="90"/>
      <c r="EW572" s="90"/>
      <c r="EX572" s="90"/>
      <c r="EY572" s="90"/>
      <c r="EZ572" s="90"/>
      <c r="FA572" s="90"/>
      <c r="FB572" s="90"/>
      <c r="FC572" s="90"/>
      <c r="FD572" s="90"/>
      <c r="FE572" s="90"/>
      <c r="FF572" s="90"/>
      <c r="FG572" s="90"/>
      <c r="FH572" s="90"/>
      <c r="FI572" s="90"/>
      <c r="FJ572" s="90"/>
      <c r="FK572" s="90"/>
      <c r="FL572" s="90"/>
      <c r="FM572" s="90"/>
      <c r="FN572" s="90"/>
      <c r="FO572" s="90"/>
      <c r="FP572" s="90"/>
      <c r="FQ572" s="90"/>
      <c r="FR572" s="90"/>
      <c r="FS572" s="90"/>
      <c r="FT572" s="90"/>
      <c r="FU572" s="90"/>
      <c r="FV572" s="90"/>
      <c r="FW572" s="90"/>
      <c r="FX572" s="90"/>
      <c r="FY572" s="90"/>
      <c r="FZ572" s="90"/>
      <c r="GA572" s="90"/>
      <c r="GB572" s="90"/>
      <c r="GC572" s="90"/>
      <c r="GD572" s="90"/>
      <c r="GE572" s="90"/>
      <c r="GF572" s="90"/>
      <c r="GG572" s="90"/>
      <c r="GH572" s="90"/>
      <c r="GI572" s="90"/>
      <c r="GJ572" s="90"/>
      <c r="GK572" s="90"/>
      <c r="GL572" s="90"/>
      <c r="GM572" s="90"/>
      <c r="GN572" s="90"/>
      <c r="GO572" s="90"/>
      <c r="GP572" s="90"/>
      <c r="GQ572" s="90"/>
      <c r="GR572" s="90"/>
      <c r="GS572" s="90"/>
      <c r="GT572" s="90"/>
      <c r="GU572" s="90"/>
      <c r="GV572" s="90"/>
      <c r="GW572" s="90"/>
      <c r="GX572" s="90"/>
      <c r="GY572" s="90"/>
      <c r="GZ572" s="90"/>
      <c r="HA572" s="90"/>
      <c r="HB572" s="90"/>
      <c r="HC572" s="90"/>
      <c r="HD572" s="90"/>
      <c r="HE572" s="90"/>
      <c r="HF572" s="90"/>
      <c r="HG572" s="90"/>
      <c r="HH572" s="90"/>
      <c r="HI572" s="90"/>
      <c r="HJ572" s="90"/>
      <c r="HK572" s="90"/>
      <c r="HL572" s="90"/>
      <c r="HM572" s="90"/>
      <c r="HN572" s="90"/>
      <c r="HO572" s="90"/>
      <c r="HP572" s="90"/>
      <c r="HQ572" s="90"/>
      <c r="HR572" s="90"/>
      <c r="HS572" s="90"/>
      <c r="HT572" s="90"/>
      <c r="HU572" s="90"/>
      <c r="HV572" s="90"/>
      <c r="HW572" s="90"/>
      <c r="HX572" s="90"/>
      <c r="HY572" s="90"/>
      <c r="HZ572" s="90"/>
      <c r="IA572" s="90"/>
      <c r="IB572" s="90"/>
      <c r="IC572" s="90"/>
      <c r="ID572" s="90"/>
      <c r="IE572" s="90"/>
      <c r="IF572" s="90"/>
      <c r="IG572" s="90"/>
      <c r="IH572" s="90"/>
      <c r="II572" s="90"/>
      <c r="IJ572" s="90"/>
      <c r="IK572" s="90"/>
      <c r="IL572" s="90"/>
      <c r="IM572" s="90"/>
      <c r="IN572" s="90"/>
      <c r="IO572" s="90"/>
      <c r="IP572" s="90"/>
      <c r="IQ572" s="90"/>
      <c r="IR572" s="90"/>
      <c r="IS572" s="90"/>
      <c r="IT572" s="90"/>
      <c r="IU572" s="90"/>
      <c r="IV572" s="90"/>
      <c r="IW572" s="90"/>
    </row>
    <row r="573" spans="4:257" s="3" customFormat="1" x14ac:dyDescent="0.25">
      <c r="D573" s="2"/>
      <c r="AG573" s="90"/>
      <c r="AH573" s="90"/>
      <c r="AI573" s="90"/>
      <c r="AJ573" s="90"/>
      <c r="AK573" s="90"/>
      <c r="AL573" s="90"/>
      <c r="AM573" s="90"/>
      <c r="AN573" s="90"/>
      <c r="AO573" s="90"/>
      <c r="AP573" s="90"/>
      <c r="AQ573" s="90"/>
      <c r="AR573" s="90"/>
      <c r="AS573" s="90"/>
      <c r="AT573" s="90"/>
      <c r="AU573" s="90"/>
      <c r="AV573" s="90"/>
      <c r="AW573" s="90"/>
      <c r="AX573" s="90"/>
      <c r="AY573" s="90"/>
      <c r="AZ573" s="90"/>
      <c r="BA573" s="90"/>
      <c r="BB573" s="90"/>
      <c r="BC573" s="90"/>
      <c r="BD573" s="90"/>
      <c r="BE573" s="90"/>
      <c r="BF573" s="90"/>
      <c r="BG573" s="90"/>
      <c r="BH573" s="90"/>
      <c r="BI573" s="90"/>
      <c r="BJ573" s="90"/>
      <c r="BK573" s="90"/>
      <c r="BL573" s="90"/>
      <c r="BM573" s="90"/>
      <c r="BN573" s="90"/>
      <c r="BO573" s="90"/>
      <c r="BP573" s="90"/>
      <c r="BQ573" s="90"/>
      <c r="BR573" s="90"/>
      <c r="BS573" s="90"/>
      <c r="BT573" s="90"/>
      <c r="BU573" s="90"/>
      <c r="BV573" s="90"/>
      <c r="BW573" s="90"/>
      <c r="BX573" s="90"/>
      <c r="BY573" s="90"/>
      <c r="BZ573" s="90"/>
      <c r="CA573" s="90"/>
      <c r="CB573" s="90"/>
      <c r="CC573" s="90"/>
      <c r="CD573" s="90"/>
      <c r="CE573" s="90"/>
      <c r="CF573" s="90"/>
      <c r="CG573" s="90"/>
      <c r="CH573" s="90"/>
      <c r="CI573" s="90"/>
      <c r="CJ573" s="90"/>
      <c r="CK573" s="90"/>
      <c r="CL573" s="90"/>
      <c r="CM573" s="90"/>
      <c r="CN573" s="90"/>
      <c r="CO573" s="90"/>
      <c r="CP573" s="90"/>
      <c r="CQ573" s="90"/>
      <c r="CR573" s="90"/>
      <c r="CS573" s="90"/>
      <c r="CT573" s="90"/>
      <c r="CU573" s="90"/>
      <c r="CV573" s="90"/>
      <c r="CW573" s="90"/>
      <c r="CX573" s="90"/>
      <c r="CY573" s="90"/>
      <c r="CZ573" s="90"/>
      <c r="DA573" s="90"/>
      <c r="DB573" s="90"/>
      <c r="DC573" s="90"/>
      <c r="DD573" s="90"/>
      <c r="DE573" s="90"/>
      <c r="DF573" s="90"/>
      <c r="DG573" s="90"/>
      <c r="DH573" s="90"/>
      <c r="DI573" s="90"/>
      <c r="DJ573" s="90"/>
      <c r="DK573" s="90"/>
      <c r="DL573" s="90"/>
      <c r="DM573" s="90"/>
      <c r="DN573" s="90"/>
      <c r="DO573" s="90"/>
      <c r="DP573" s="90"/>
      <c r="DQ573" s="90"/>
      <c r="DR573" s="90"/>
      <c r="DS573" s="90"/>
      <c r="DT573" s="90"/>
      <c r="DU573" s="90"/>
      <c r="DV573" s="90"/>
      <c r="DW573" s="90"/>
      <c r="DX573" s="90"/>
      <c r="DY573" s="90"/>
      <c r="DZ573" s="90"/>
      <c r="EA573" s="90"/>
      <c r="EB573" s="90"/>
      <c r="EC573" s="90"/>
      <c r="ED573" s="90"/>
      <c r="EE573" s="90"/>
      <c r="EF573" s="90"/>
      <c r="EG573" s="90"/>
      <c r="EH573" s="90"/>
      <c r="EI573" s="90"/>
      <c r="EJ573" s="90"/>
      <c r="EK573" s="90"/>
      <c r="EL573" s="90"/>
      <c r="EM573" s="90"/>
      <c r="EN573" s="90"/>
      <c r="EO573" s="90"/>
      <c r="EP573" s="90"/>
      <c r="EQ573" s="90"/>
      <c r="ER573" s="90"/>
      <c r="ES573" s="90"/>
      <c r="ET573" s="90"/>
      <c r="EU573" s="90"/>
      <c r="EV573" s="90"/>
      <c r="EW573" s="90"/>
      <c r="EX573" s="90"/>
      <c r="EY573" s="90"/>
      <c r="EZ573" s="90"/>
      <c r="FA573" s="90"/>
      <c r="FB573" s="90"/>
      <c r="FC573" s="90"/>
      <c r="FD573" s="90"/>
      <c r="FE573" s="90"/>
      <c r="FF573" s="90"/>
      <c r="FG573" s="90"/>
      <c r="FH573" s="90"/>
      <c r="FI573" s="90"/>
      <c r="FJ573" s="90"/>
      <c r="FK573" s="90"/>
      <c r="FL573" s="90"/>
      <c r="FM573" s="90"/>
      <c r="FN573" s="90"/>
      <c r="FO573" s="90"/>
      <c r="FP573" s="90"/>
      <c r="FQ573" s="90"/>
      <c r="FR573" s="90"/>
      <c r="FS573" s="90"/>
      <c r="FT573" s="90"/>
      <c r="FU573" s="90"/>
      <c r="FV573" s="90"/>
      <c r="FW573" s="90"/>
      <c r="FX573" s="90"/>
      <c r="FY573" s="90"/>
      <c r="FZ573" s="90"/>
      <c r="GA573" s="90"/>
      <c r="GB573" s="90"/>
      <c r="GC573" s="90"/>
      <c r="GD573" s="90"/>
      <c r="GE573" s="90"/>
      <c r="GF573" s="90"/>
      <c r="GG573" s="90"/>
      <c r="GH573" s="90"/>
      <c r="GI573" s="90"/>
      <c r="GJ573" s="90"/>
      <c r="GK573" s="90"/>
      <c r="GL573" s="90"/>
      <c r="GM573" s="90"/>
      <c r="GN573" s="90"/>
      <c r="GO573" s="90"/>
      <c r="GP573" s="90"/>
      <c r="GQ573" s="90"/>
      <c r="GR573" s="90"/>
      <c r="GS573" s="90"/>
      <c r="GT573" s="90"/>
      <c r="GU573" s="90"/>
      <c r="GV573" s="90"/>
      <c r="GW573" s="90"/>
      <c r="GX573" s="90"/>
      <c r="GY573" s="90"/>
      <c r="GZ573" s="90"/>
      <c r="HA573" s="90"/>
      <c r="HB573" s="90"/>
      <c r="HC573" s="90"/>
      <c r="HD573" s="90"/>
      <c r="HE573" s="90"/>
      <c r="HF573" s="90"/>
      <c r="HG573" s="90"/>
      <c r="HH573" s="90"/>
      <c r="HI573" s="90"/>
      <c r="HJ573" s="90"/>
      <c r="HK573" s="90"/>
      <c r="HL573" s="90"/>
      <c r="HM573" s="90"/>
      <c r="HN573" s="90"/>
      <c r="HO573" s="90"/>
      <c r="HP573" s="90"/>
      <c r="HQ573" s="90"/>
      <c r="HR573" s="90"/>
      <c r="HS573" s="90"/>
      <c r="HT573" s="90"/>
      <c r="HU573" s="90"/>
      <c r="HV573" s="90"/>
      <c r="HW573" s="90"/>
      <c r="HX573" s="90"/>
      <c r="HY573" s="90"/>
      <c r="HZ573" s="90"/>
      <c r="IA573" s="90"/>
      <c r="IB573" s="90"/>
      <c r="IC573" s="90"/>
      <c r="ID573" s="90"/>
      <c r="IE573" s="90"/>
      <c r="IF573" s="90"/>
      <c r="IG573" s="90"/>
      <c r="IH573" s="90"/>
      <c r="II573" s="90"/>
      <c r="IJ573" s="90"/>
      <c r="IK573" s="90"/>
      <c r="IL573" s="90"/>
      <c r="IM573" s="90"/>
      <c r="IN573" s="90"/>
      <c r="IO573" s="90"/>
      <c r="IP573" s="90"/>
      <c r="IQ573" s="90"/>
      <c r="IR573" s="90"/>
      <c r="IS573" s="90"/>
      <c r="IT573" s="90"/>
      <c r="IU573" s="90"/>
      <c r="IV573" s="90"/>
      <c r="IW573" s="90"/>
    </row>
    <row r="574" spans="4:257" s="3" customFormat="1" x14ac:dyDescent="0.25">
      <c r="D574" s="2"/>
      <c r="AG574" s="90"/>
      <c r="AH574" s="90"/>
      <c r="AI574" s="90"/>
      <c r="AJ574" s="90"/>
      <c r="AK574" s="90"/>
      <c r="AL574" s="90"/>
      <c r="AM574" s="90"/>
      <c r="AN574" s="90"/>
      <c r="AO574" s="90"/>
      <c r="AP574" s="90"/>
      <c r="AQ574" s="90"/>
      <c r="AR574" s="90"/>
      <c r="AS574" s="90"/>
      <c r="AT574" s="90"/>
      <c r="AU574" s="90"/>
      <c r="AV574" s="90"/>
      <c r="AW574" s="90"/>
      <c r="AX574" s="90"/>
      <c r="AY574" s="90"/>
      <c r="AZ574" s="90"/>
      <c r="BA574" s="90"/>
      <c r="BB574" s="90"/>
      <c r="BC574" s="90"/>
      <c r="BD574" s="90"/>
      <c r="BE574" s="90"/>
      <c r="BF574" s="90"/>
      <c r="BG574" s="90"/>
      <c r="BH574" s="90"/>
      <c r="BI574" s="90"/>
      <c r="BJ574" s="90"/>
      <c r="BK574" s="90"/>
      <c r="BL574" s="90"/>
      <c r="BM574" s="90"/>
      <c r="BN574" s="90"/>
      <c r="BO574" s="90"/>
      <c r="BP574" s="90"/>
      <c r="BQ574" s="90"/>
      <c r="BR574" s="90"/>
      <c r="BS574" s="90"/>
      <c r="BT574" s="90"/>
      <c r="BU574" s="90"/>
      <c r="BV574" s="90"/>
      <c r="BW574" s="90"/>
      <c r="BX574" s="90"/>
      <c r="BY574" s="90"/>
      <c r="BZ574" s="90"/>
      <c r="CA574" s="90"/>
      <c r="CB574" s="90"/>
      <c r="CC574" s="90"/>
      <c r="CD574" s="90"/>
      <c r="CE574" s="90"/>
      <c r="CF574" s="90"/>
      <c r="CG574" s="90"/>
      <c r="CH574" s="90"/>
      <c r="CI574" s="90"/>
      <c r="CJ574" s="90"/>
      <c r="CK574" s="90"/>
      <c r="CL574" s="90"/>
      <c r="CM574" s="90"/>
      <c r="CN574" s="90"/>
      <c r="CO574" s="90"/>
      <c r="CP574" s="90"/>
      <c r="CQ574" s="90"/>
      <c r="CR574" s="90"/>
      <c r="CS574" s="90"/>
      <c r="CT574" s="90"/>
      <c r="CU574" s="90"/>
      <c r="CV574" s="90"/>
      <c r="CW574" s="90"/>
      <c r="CX574" s="90"/>
      <c r="CY574" s="90"/>
      <c r="CZ574" s="90"/>
      <c r="DA574" s="90"/>
      <c r="DB574" s="90"/>
      <c r="DC574" s="90"/>
      <c r="DD574" s="90"/>
      <c r="DE574" s="90"/>
      <c r="DF574" s="90"/>
      <c r="DG574" s="90"/>
      <c r="DH574" s="90"/>
      <c r="DI574" s="90"/>
      <c r="DJ574" s="90"/>
      <c r="DK574" s="90"/>
      <c r="DL574" s="90"/>
      <c r="DM574" s="90"/>
      <c r="DN574" s="90"/>
      <c r="DO574" s="90"/>
      <c r="DP574" s="90"/>
      <c r="DQ574" s="90"/>
      <c r="DR574" s="90"/>
      <c r="DS574" s="90"/>
      <c r="DT574" s="90"/>
      <c r="DU574" s="90"/>
      <c r="DV574" s="90"/>
      <c r="DW574" s="90"/>
      <c r="DX574" s="90"/>
      <c r="DY574" s="90"/>
      <c r="DZ574" s="90"/>
      <c r="EA574" s="90"/>
      <c r="EB574" s="90"/>
      <c r="EC574" s="90"/>
      <c r="ED574" s="90"/>
      <c r="EE574" s="90"/>
      <c r="EF574" s="90"/>
      <c r="EG574" s="90"/>
      <c r="EH574" s="90"/>
      <c r="EI574" s="90"/>
      <c r="EJ574" s="90"/>
      <c r="EK574" s="90"/>
      <c r="EL574" s="90"/>
      <c r="EM574" s="90"/>
      <c r="EN574" s="90"/>
      <c r="EO574" s="90"/>
      <c r="EP574" s="90"/>
      <c r="EQ574" s="90"/>
      <c r="ER574" s="90"/>
      <c r="ES574" s="90"/>
      <c r="ET574" s="90"/>
      <c r="EU574" s="90"/>
      <c r="EV574" s="90"/>
      <c r="EW574" s="90"/>
      <c r="EX574" s="90"/>
      <c r="EY574" s="90"/>
      <c r="EZ574" s="90"/>
      <c r="FA574" s="90"/>
      <c r="FB574" s="90"/>
      <c r="FC574" s="90"/>
      <c r="FD574" s="90"/>
      <c r="FE574" s="90"/>
      <c r="FF574" s="90"/>
      <c r="FG574" s="90"/>
      <c r="FH574" s="90"/>
      <c r="FI574" s="90"/>
      <c r="FJ574" s="90"/>
      <c r="FK574" s="90"/>
      <c r="FL574" s="90"/>
      <c r="FM574" s="90"/>
      <c r="FN574" s="90"/>
      <c r="FO574" s="90"/>
      <c r="FP574" s="90"/>
      <c r="FQ574" s="90"/>
      <c r="FR574" s="90"/>
      <c r="FS574" s="90"/>
      <c r="FT574" s="90"/>
      <c r="FU574" s="90"/>
      <c r="FV574" s="90"/>
      <c r="FW574" s="90"/>
      <c r="FX574" s="90"/>
      <c r="FY574" s="90"/>
      <c r="FZ574" s="90"/>
      <c r="GA574" s="90"/>
      <c r="GB574" s="90"/>
      <c r="GC574" s="90"/>
      <c r="GD574" s="90"/>
      <c r="GE574" s="90"/>
      <c r="GF574" s="90"/>
      <c r="GG574" s="90"/>
      <c r="GH574" s="90"/>
      <c r="GI574" s="90"/>
      <c r="GJ574" s="90"/>
      <c r="GK574" s="90"/>
      <c r="GL574" s="90"/>
      <c r="GM574" s="90"/>
      <c r="GN574" s="90"/>
      <c r="GO574" s="90"/>
      <c r="GP574" s="90"/>
      <c r="GQ574" s="90"/>
      <c r="GR574" s="90"/>
      <c r="GS574" s="90"/>
      <c r="GT574" s="90"/>
      <c r="GU574" s="90"/>
      <c r="GV574" s="90"/>
      <c r="GW574" s="90"/>
      <c r="GX574" s="90"/>
      <c r="GY574" s="90"/>
      <c r="GZ574" s="90"/>
      <c r="HA574" s="90"/>
      <c r="HB574" s="90"/>
      <c r="HC574" s="90"/>
      <c r="HD574" s="90"/>
      <c r="HE574" s="90"/>
      <c r="HF574" s="90"/>
      <c r="HG574" s="90"/>
      <c r="HH574" s="90"/>
      <c r="HI574" s="90"/>
      <c r="HJ574" s="90"/>
      <c r="HK574" s="90"/>
      <c r="HL574" s="90"/>
      <c r="HM574" s="90"/>
      <c r="HN574" s="90"/>
      <c r="HO574" s="90"/>
      <c r="HP574" s="90"/>
      <c r="HQ574" s="90"/>
      <c r="HR574" s="90"/>
      <c r="HS574" s="90"/>
      <c r="HT574" s="90"/>
      <c r="HU574" s="90"/>
      <c r="HV574" s="90"/>
      <c r="HW574" s="90"/>
      <c r="HX574" s="90"/>
      <c r="HY574" s="90"/>
      <c r="HZ574" s="90"/>
      <c r="IA574" s="90"/>
      <c r="IB574" s="90"/>
      <c r="IC574" s="90"/>
      <c r="ID574" s="90"/>
      <c r="IE574" s="90"/>
      <c r="IF574" s="90"/>
      <c r="IG574" s="90"/>
      <c r="IH574" s="90"/>
      <c r="II574" s="90"/>
      <c r="IJ574" s="90"/>
      <c r="IK574" s="90"/>
      <c r="IL574" s="90"/>
      <c r="IM574" s="90"/>
      <c r="IN574" s="90"/>
      <c r="IO574" s="90"/>
      <c r="IP574" s="90"/>
      <c r="IQ574" s="90"/>
      <c r="IR574" s="90"/>
      <c r="IS574" s="90"/>
      <c r="IT574" s="90"/>
      <c r="IU574" s="90"/>
      <c r="IV574" s="90"/>
      <c r="IW574" s="90"/>
    </row>
    <row r="575" spans="4:257" s="3" customFormat="1" x14ac:dyDescent="0.25">
      <c r="D575" s="2"/>
      <c r="AG575" s="90"/>
      <c r="AH575" s="90"/>
      <c r="AI575" s="90"/>
      <c r="AJ575" s="90"/>
      <c r="AK575" s="90"/>
      <c r="AL575" s="90"/>
      <c r="AM575" s="90"/>
      <c r="AN575" s="90"/>
      <c r="AO575" s="90"/>
      <c r="AP575" s="90"/>
      <c r="AQ575" s="90"/>
      <c r="AR575" s="90"/>
      <c r="AS575" s="90"/>
      <c r="AT575" s="90"/>
      <c r="AU575" s="90"/>
      <c r="AV575" s="90"/>
      <c r="AW575" s="90"/>
      <c r="AX575" s="90"/>
      <c r="AY575" s="90"/>
      <c r="AZ575" s="90"/>
      <c r="BA575" s="90"/>
      <c r="BB575" s="90"/>
      <c r="BC575" s="90"/>
      <c r="BD575" s="90"/>
      <c r="BE575" s="90"/>
      <c r="BF575" s="90"/>
      <c r="BG575" s="90"/>
      <c r="BH575" s="90"/>
      <c r="BI575" s="90"/>
      <c r="BJ575" s="90"/>
      <c r="BK575" s="90"/>
      <c r="BL575" s="90"/>
      <c r="BM575" s="90"/>
      <c r="BN575" s="90"/>
      <c r="BO575" s="90"/>
      <c r="BP575" s="90"/>
      <c r="BQ575" s="90"/>
      <c r="BR575" s="90"/>
      <c r="BS575" s="90"/>
      <c r="BT575" s="90"/>
      <c r="BU575" s="90"/>
      <c r="BV575" s="90"/>
      <c r="BW575" s="90"/>
      <c r="BX575" s="90"/>
      <c r="BY575" s="90"/>
      <c r="BZ575" s="90"/>
      <c r="CA575" s="90"/>
      <c r="CB575" s="90"/>
      <c r="CC575" s="90"/>
      <c r="CD575" s="90"/>
      <c r="CE575" s="90"/>
      <c r="CF575" s="90"/>
      <c r="CG575" s="90"/>
      <c r="CH575" s="90"/>
      <c r="CI575" s="90"/>
      <c r="CJ575" s="90"/>
      <c r="CK575" s="90"/>
      <c r="CL575" s="90"/>
      <c r="CM575" s="90"/>
      <c r="CN575" s="90"/>
      <c r="CO575" s="90"/>
      <c r="CP575" s="90"/>
      <c r="CQ575" s="90"/>
      <c r="CR575" s="90"/>
      <c r="CS575" s="90"/>
      <c r="CT575" s="90"/>
      <c r="CU575" s="90"/>
      <c r="CV575" s="90"/>
      <c r="CW575" s="90"/>
      <c r="CX575" s="90"/>
      <c r="CY575" s="90"/>
      <c r="CZ575" s="90"/>
      <c r="DA575" s="90"/>
      <c r="DB575" s="90"/>
      <c r="DC575" s="90"/>
      <c r="DD575" s="90"/>
      <c r="DE575" s="90"/>
      <c r="DF575" s="90"/>
      <c r="DG575" s="90"/>
      <c r="DH575" s="90"/>
      <c r="DI575" s="90"/>
      <c r="DJ575" s="90"/>
      <c r="DK575" s="90"/>
      <c r="DL575" s="90"/>
      <c r="DM575" s="90"/>
      <c r="DN575" s="90"/>
      <c r="DO575" s="90"/>
      <c r="DP575" s="90"/>
      <c r="DQ575" s="90"/>
      <c r="DR575" s="90"/>
      <c r="DS575" s="90"/>
      <c r="DT575" s="90"/>
      <c r="DU575" s="90"/>
      <c r="DV575" s="90"/>
      <c r="DW575" s="90"/>
      <c r="DX575" s="90"/>
      <c r="DY575" s="90"/>
      <c r="DZ575" s="90"/>
      <c r="EA575" s="90"/>
      <c r="EB575" s="90"/>
      <c r="EC575" s="90"/>
      <c r="ED575" s="90"/>
      <c r="EE575" s="90"/>
      <c r="EF575" s="90"/>
      <c r="EG575" s="90"/>
      <c r="EH575" s="90"/>
      <c r="EI575" s="90"/>
      <c r="EJ575" s="90"/>
      <c r="EK575" s="90"/>
      <c r="EL575" s="90"/>
      <c r="EM575" s="90"/>
      <c r="EN575" s="90"/>
      <c r="EO575" s="90"/>
      <c r="EP575" s="90"/>
      <c r="EQ575" s="90"/>
      <c r="ER575" s="90"/>
      <c r="ES575" s="90"/>
      <c r="ET575" s="90"/>
      <c r="EU575" s="90"/>
      <c r="EV575" s="90"/>
      <c r="EW575" s="90"/>
      <c r="EX575" s="90"/>
      <c r="EY575" s="90"/>
      <c r="EZ575" s="90"/>
      <c r="FA575" s="90"/>
      <c r="FB575" s="90"/>
      <c r="FC575" s="90"/>
      <c r="FD575" s="90"/>
      <c r="FE575" s="90"/>
      <c r="FF575" s="90"/>
      <c r="FG575" s="90"/>
      <c r="FH575" s="90"/>
      <c r="FI575" s="90"/>
      <c r="FJ575" s="90"/>
      <c r="FK575" s="90"/>
      <c r="FL575" s="90"/>
      <c r="FM575" s="90"/>
      <c r="FN575" s="90"/>
      <c r="FO575" s="90"/>
      <c r="FP575" s="90"/>
      <c r="FQ575" s="90"/>
      <c r="FR575" s="90"/>
      <c r="FS575" s="90"/>
      <c r="FT575" s="90"/>
      <c r="FU575" s="90"/>
      <c r="FV575" s="90"/>
      <c r="FW575" s="90"/>
      <c r="FX575" s="90"/>
      <c r="FY575" s="90"/>
      <c r="FZ575" s="90"/>
      <c r="GA575" s="90"/>
      <c r="GB575" s="90"/>
      <c r="GC575" s="90"/>
      <c r="GD575" s="90"/>
      <c r="GE575" s="90"/>
      <c r="GF575" s="90"/>
      <c r="GG575" s="90"/>
      <c r="GH575" s="90"/>
      <c r="GI575" s="90"/>
      <c r="GJ575" s="90"/>
      <c r="GK575" s="90"/>
      <c r="GL575" s="90"/>
      <c r="GM575" s="90"/>
      <c r="GN575" s="90"/>
      <c r="GO575" s="90"/>
      <c r="GP575" s="90"/>
      <c r="GQ575" s="90"/>
      <c r="GR575" s="90"/>
      <c r="GS575" s="90"/>
      <c r="GT575" s="90"/>
      <c r="GU575" s="90"/>
      <c r="GV575" s="90"/>
      <c r="GW575" s="90"/>
      <c r="GX575" s="90"/>
      <c r="GY575" s="90"/>
      <c r="GZ575" s="90"/>
      <c r="HA575" s="90"/>
      <c r="HB575" s="90"/>
      <c r="HC575" s="90"/>
      <c r="HD575" s="90"/>
      <c r="HE575" s="90"/>
      <c r="HF575" s="90"/>
      <c r="HG575" s="90"/>
      <c r="HH575" s="90"/>
      <c r="HI575" s="90"/>
      <c r="HJ575" s="90"/>
      <c r="HK575" s="90"/>
      <c r="HL575" s="90"/>
      <c r="HM575" s="90"/>
      <c r="HN575" s="90"/>
      <c r="HO575" s="90"/>
      <c r="HP575" s="90"/>
      <c r="HQ575" s="90"/>
      <c r="HR575" s="90"/>
      <c r="HS575" s="90"/>
      <c r="HT575" s="90"/>
      <c r="HU575" s="90"/>
      <c r="HV575" s="90"/>
      <c r="HW575" s="90"/>
      <c r="HX575" s="90"/>
      <c r="HY575" s="90"/>
      <c r="HZ575" s="90"/>
      <c r="IA575" s="90"/>
      <c r="IB575" s="90"/>
      <c r="IC575" s="90"/>
      <c r="ID575" s="90"/>
      <c r="IE575" s="90"/>
      <c r="IF575" s="90"/>
      <c r="IG575" s="90"/>
      <c r="IH575" s="90"/>
      <c r="II575" s="90"/>
      <c r="IJ575" s="90"/>
      <c r="IK575" s="90"/>
      <c r="IL575" s="90"/>
      <c r="IM575" s="90"/>
      <c r="IN575" s="90"/>
      <c r="IO575" s="90"/>
      <c r="IP575" s="90"/>
      <c r="IQ575" s="90"/>
      <c r="IR575" s="90"/>
      <c r="IS575" s="90"/>
      <c r="IT575" s="90"/>
      <c r="IU575" s="90"/>
      <c r="IV575" s="90"/>
      <c r="IW575" s="90"/>
    </row>
    <row r="576" spans="4:257" s="3" customFormat="1" x14ac:dyDescent="0.25">
      <c r="D576" s="2"/>
      <c r="AG576" s="90"/>
      <c r="AH576" s="90"/>
      <c r="AI576" s="90"/>
      <c r="AJ576" s="90"/>
      <c r="AK576" s="90"/>
      <c r="AL576" s="90"/>
      <c r="AM576" s="90"/>
      <c r="AN576" s="90"/>
      <c r="AO576" s="90"/>
      <c r="AP576" s="90"/>
      <c r="AQ576" s="90"/>
      <c r="AR576" s="90"/>
      <c r="AS576" s="90"/>
      <c r="AT576" s="90"/>
      <c r="AU576" s="90"/>
      <c r="AV576" s="90"/>
      <c r="AW576" s="90"/>
      <c r="AX576" s="90"/>
      <c r="AY576" s="90"/>
      <c r="AZ576" s="90"/>
      <c r="BA576" s="90"/>
      <c r="BB576" s="90"/>
      <c r="BC576" s="90"/>
      <c r="BD576" s="90"/>
      <c r="BE576" s="90"/>
      <c r="BF576" s="90"/>
      <c r="BG576" s="90"/>
      <c r="BH576" s="90"/>
      <c r="BI576" s="90"/>
      <c r="BJ576" s="90"/>
      <c r="BK576" s="90"/>
      <c r="BL576" s="90"/>
      <c r="BM576" s="90"/>
      <c r="BN576" s="90"/>
      <c r="BO576" s="90"/>
      <c r="BP576" s="90"/>
      <c r="BQ576" s="90"/>
      <c r="BR576" s="90"/>
      <c r="BS576" s="90"/>
      <c r="BT576" s="90"/>
      <c r="BU576" s="90"/>
      <c r="BV576" s="90"/>
      <c r="BW576" s="90"/>
      <c r="BX576" s="90"/>
      <c r="BY576" s="90"/>
      <c r="BZ576" s="90"/>
      <c r="CA576" s="90"/>
      <c r="CB576" s="90"/>
      <c r="CC576" s="90"/>
      <c r="CD576" s="90"/>
      <c r="CE576" s="90"/>
      <c r="CF576" s="90"/>
      <c r="CG576" s="90"/>
      <c r="CH576" s="90"/>
      <c r="CI576" s="90"/>
      <c r="CJ576" s="90"/>
      <c r="CK576" s="90"/>
      <c r="CL576" s="90"/>
      <c r="CM576" s="90"/>
      <c r="CN576" s="90"/>
      <c r="CO576" s="90"/>
      <c r="CP576" s="90"/>
      <c r="CQ576" s="90"/>
      <c r="CR576" s="90"/>
      <c r="CS576" s="90"/>
      <c r="CT576" s="90"/>
      <c r="CU576" s="90"/>
      <c r="CV576" s="90"/>
      <c r="CW576" s="90"/>
      <c r="CX576" s="90"/>
      <c r="CY576" s="90"/>
      <c r="CZ576" s="90"/>
      <c r="DA576" s="90"/>
      <c r="DB576" s="90"/>
      <c r="DC576" s="90"/>
      <c r="DD576" s="90"/>
      <c r="DE576" s="90"/>
      <c r="DF576" s="90"/>
      <c r="DG576" s="90"/>
      <c r="DH576" s="90"/>
      <c r="DI576" s="90"/>
      <c r="DJ576" s="90"/>
      <c r="DK576" s="90"/>
      <c r="DL576" s="90"/>
      <c r="DM576" s="90"/>
      <c r="DN576" s="90"/>
      <c r="DO576" s="90"/>
      <c r="DP576" s="90"/>
      <c r="DQ576" s="90"/>
      <c r="DR576" s="90"/>
      <c r="DS576" s="90"/>
      <c r="DT576" s="90"/>
      <c r="DU576" s="90"/>
      <c r="DV576" s="90"/>
      <c r="DW576" s="90"/>
      <c r="DX576" s="90"/>
      <c r="DY576" s="90"/>
      <c r="DZ576" s="90"/>
      <c r="EA576" s="90"/>
      <c r="EB576" s="90"/>
      <c r="EC576" s="90"/>
      <c r="ED576" s="90"/>
      <c r="EE576" s="90"/>
      <c r="EF576" s="90"/>
      <c r="EG576" s="90"/>
      <c r="EH576" s="90"/>
      <c r="EI576" s="90"/>
      <c r="EJ576" s="90"/>
      <c r="EK576" s="90"/>
      <c r="EL576" s="90"/>
      <c r="EM576" s="90"/>
      <c r="EN576" s="90"/>
      <c r="EO576" s="90"/>
      <c r="EP576" s="90"/>
      <c r="EQ576" s="90"/>
      <c r="ER576" s="90"/>
      <c r="ES576" s="90"/>
      <c r="ET576" s="90"/>
      <c r="EU576" s="90"/>
      <c r="EV576" s="90"/>
      <c r="EW576" s="90"/>
      <c r="EX576" s="90"/>
      <c r="EY576" s="90"/>
      <c r="EZ576" s="90"/>
      <c r="FA576" s="90"/>
      <c r="FB576" s="90"/>
      <c r="FC576" s="90"/>
      <c r="FD576" s="90"/>
      <c r="FE576" s="90"/>
      <c r="FF576" s="90"/>
      <c r="FG576" s="90"/>
      <c r="FH576" s="90"/>
      <c r="FI576" s="90"/>
      <c r="FJ576" s="90"/>
      <c r="FK576" s="90"/>
      <c r="FL576" s="90"/>
      <c r="FM576" s="90"/>
      <c r="FN576" s="90"/>
      <c r="FO576" s="90"/>
      <c r="FP576" s="90"/>
      <c r="FQ576" s="90"/>
      <c r="FR576" s="90"/>
      <c r="FS576" s="90"/>
      <c r="FT576" s="90"/>
      <c r="FU576" s="90"/>
      <c r="FV576" s="90"/>
      <c r="FW576" s="90"/>
      <c r="FX576" s="90"/>
      <c r="FY576" s="90"/>
      <c r="FZ576" s="90"/>
      <c r="GA576" s="90"/>
      <c r="GB576" s="90"/>
      <c r="GC576" s="90"/>
      <c r="GD576" s="90"/>
      <c r="GE576" s="90"/>
      <c r="GF576" s="90"/>
      <c r="GG576" s="90"/>
      <c r="GH576" s="90"/>
      <c r="GI576" s="90"/>
      <c r="GJ576" s="90"/>
      <c r="GK576" s="90"/>
      <c r="GL576" s="90"/>
      <c r="GM576" s="90"/>
      <c r="GN576" s="90"/>
      <c r="GO576" s="90"/>
      <c r="GP576" s="90"/>
      <c r="GQ576" s="90"/>
      <c r="GR576" s="90"/>
      <c r="GS576" s="90"/>
      <c r="GT576" s="90"/>
      <c r="GU576" s="90"/>
      <c r="GV576" s="90"/>
      <c r="GW576" s="90"/>
      <c r="GX576" s="90"/>
      <c r="GY576" s="90"/>
      <c r="GZ576" s="90"/>
      <c r="HA576" s="90"/>
      <c r="HB576" s="90"/>
      <c r="HC576" s="90"/>
      <c r="HD576" s="90"/>
      <c r="HE576" s="90"/>
      <c r="HF576" s="90"/>
      <c r="HG576" s="90"/>
      <c r="HH576" s="90"/>
      <c r="HI576" s="90"/>
      <c r="HJ576" s="90"/>
      <c r="HK576" s="90"/>
      <c r="HL576" s="90"/>
      <c r="HM576" s="90"/>
      <c r="HN576" s="90"/>
      <c r="HO576" s="90"/>
      <c r="HP576" s="90"/>
      <c r="HQ576" s="90"/>
      <c r="HR576" s="90"/>
      <c r="HS576" s="90"/>
      <c r="HT576" s="90"/>
      <c r="HU576" s="90"/>
      <c r="HV576" s="90"/>
      <c r="HW576" s="90"/>
      <c r="HX576" s="90"/>
      <c r="HY576" s="90"/>
      <c r="HZ576" s="90"/>
      <c r="IA576" s="90"/>
      <c r="IB576" s="90"/>
      <c r="IC576" s="90"/>
      <c r="ID576" s="90"/>
      <c r="IE576" s="90"/>
      <c r="IF576" s="90"/>
      <c r="IG576" s="90"/>
      <c r="IH576" s="90"/>
      <c r="II576" s="90"/>
      <c r="IJ576" s="90"/>
      <c r="IK576" s="90"/>
      <c r="IL576" s="90"/>
      <c r="IM576" s="90"/>
      <c r="IN576" s="90"/>
      <c r="IO576" s="90"/>
      <c r="IP576" s="90"/>
      <c r="IQ576" s="90"/>
      <c r="IR576" s="90"/>
      <c r="IS576" s="90"/>
      <c r="IT576" s="90"/>
      <c r="IU576" s="90"/>
      <c r="IV576" s="90"/>
      <c r="IW576" s="90"/>
    </row>
    <row r="577" spans="4:257" s="3" customFormat="1" x14ac:dyDescent="0.25">
      <c r="D577" s="2"/>
      <c r="AG577" s="90"/>
      <c r="AH577" s="90"/>
      <c r="AI577" s="90"/>
      <c r="AJ577" s="90"/>
      <c r="AK577" s="90"/>
      <c r="AL577" s="90"/>
      <c r="AM577" s="90"/>
      <c r="AN577" s="90"/>
      <c r="AO577" s="90"/>
      <c r="AP577" s="90"/>
      <c r="AQ577" s="90"/>
      <c r="AR577" s="90"/>
      <c r="AS577" s="90"/>
      <c r="AT577" s="90"/>
      <c r="AU577" s="90"/>
      <c r="AV577" s="90"/>
      <c r="AW577" s="90"/>
      <c r="AX577" s="90"/>
      <c r="AY577" s="90"/>
      <c r="AZ577" s="90"/>
      <c r="BA577" s="90"/>
      <c r="BB577" s="90"/>
      <c r="BC577" s="90"/>
      <c r="BD577" s="90"/>
      <c r="BE577" s="90"/>
      <c r="BF577" s="90"/>
      <c r="BG577" s="90"/>
      <c r="BH577" s="90"/>
      <c r="BI577" s="90"/>
      <c r="BJ577" s="90"/>
      <c r="BK577" s="90"/>
      <c r="BL577" s="90"/>
      <c r="BM577" s="90"/>
      <c r="BN577" s="90"/>
      <c r="BO577" s="90"/>
      <c r="BP577" s="90"/>
      <c r="BQ577" s="90"/>
      <c r="BR577" s="90"/>
      <c r="BS577" s="90"/>
      <c r="BT577" s="90"/>
      <c r="BU577" s="90"/>
      <c r="BV577" s="90"/>
      <c r="BW577" s="90"/>
      <c r="BX577" s="90"/>
      <c r="BY577" s="90"/>
      <c r="BZ577" s="90"/>
      <c r="CA577" s="90"/>
      <c r="CB577" s="90"/>
      <c r="CC577" s="90"/>
      <c r="CD577" s="90"/>
      <c r="CE577" s="90"/>
      <c r="CF577" s="90"/>
      <c r="CG577" s="90"/>
      <c r="CH577" s="90"/>
      <c r="CI577" s="90"/>
      <c r="CJ577" s="90"/>
      <c r="CK577" s="90"/>
      <c r="CL577" s="90"/>
      <c r="CM577" s="90"/>
      <c r="CN577" s="90"/>
      <c r="CO577" s="90"/>
      <c r="CP577" s="90"/>
      <c r="CQ577" s="90"/>
      <c r="CR577" s="90"/>
      <c r="CS577" s="90"/>
      <c r="CT577" s="90"/>
      <c r="CU577" s="90"/>
      <c r="CV577" s="90"/>
      <c r="CW577" s="90"/>
      <c r="CX577" s="90"/>
      <c r="CY577" s="90"/>
      <c r="CZ577" s="90"/>
      <c r="DA577" s="90"/>
      <c r="DB577" s="90"/>
      <c r="DC577" s="90"/>
      <c r="DD577" s="90"/>
      <c r="DE577" s="90"/>
      <c r="DF577" s="90"/>
      <c r="DG577" s="90"/>
      <c r="DH577" s="90"/>
      <c r="DI577" s="90"/>
      <c r="DJ577" s="90"/>
      <c r="DK577" s="90"/>
      <c r="DL577" s="90"/>
      <c r="DM577" s="90"/>
      <c r="DN577" s="90"/>
      <c r="DO577" s="90"/>
      <c r="DP577" s="90"/>
      <c r="DQ577" s="90"/>
      <c r="DR577" s="90"/>
      <c r="DS577" s="90"/>
      <c r="DT577" s="90"/>
      <c r="DU577" s="90"/>
      <c r="DV577" s="90"/>
      <c r="DW577" s="90"/>
      <c r="DX577" s="90"/>
      <c r="DY577" s="90"/>
      <c r="DZ577" s="90"/>
      <c r="EA577" s="90"/>
      <c r="EB577" s="90"/>
      <c r="EC577" s="90"/>
      <c r="ED577" s="90"/>
      <c r="EE577" s="90"/>
      <c r="EF577" s="90"/>
      <c r="EG577" s="90"/>
      <c r="EH577" s="90"/>
      <c r="EI577" s="90"/>
      <c r="EJ577" s="90"/>
      <c r="EK577" s="90"/>
      <c r="EL577" s="90"/>
      <c r="EM577" s="90"/>
      <c r="EN577" s="90"/>
      <c r="EO577" s="90"/>
      <c r="EP577" s="90"/>
      <c r="EQ577" s="90"/>
      <c r="ER577" s="90"/>
      <c r="ES577" s="90"/>
      <c r="ET577" s="90"/>
      <c r="EU577" s="90"/>
      <c r="EV577" s="90"/>
      <c r="EW577" s="90"/>
      <c r="EX577" s="90"/>
      <c r="EY577" s="90"/>
      <c r="EZ577" s="90"/>
      <c r="FA577" s="90"/>
      <c r="FB577" s="90"/>
      <c r="FC577" s="90"/>
      <c r="FD577" s="90"/>
      <c r="FE577" s="90"/>
      <c r="FF577" s="90"/>
      <c r="FG577" s="90"/>
      <c r="FH577" s="90"/>
      <c r="FI577" s="90"/>
      <c r="FJ577" s="90"/>
      <c r="FK577" s="90"/>
      <c r="FL577" s="90"/>
      <c r="FM577" s="90"/>
      <c r="FN577" s="90"/>
      <c r="FO577" s="90"/>
      <c r="FP577" s="90"/>
      <c r="FQ577" s="90"/>
      <c r="FR577" s="90"/>
      <c r="FS577" s="90"/>
      <c r="FT577" s="90"/>
      <c r="FU577" s="90"/>
      <c r="FV577" s="90"/>
      <c r="FW577" s="90"/>
      <c r="FX577" s="90"/>
      <c r="FY577" s="90"/>
      <c r="FZ577" s="90"/>
      <c r="GA577" s="90"/>
      <c r="GB577" s="90"/>
      <c r="GC577" s="90"/>
      <c r="GD577" s="90"/>
      <c r="GE577" s="90"/>
      <c r="GF577" s="90"/>
      <c r="GG577" s="90"/>
      <c r="GH577" s="90"/>
      <c r="GI577" s="90"/>
      <c r="GJ577" s="90"/>
      <c r="GK577" s="90"/>
      <c r="GL577" s="90"/>
      <c r="GM577" s="90"/>
      <c r="GN577" s="90"/>
      <c r="GO577" s="90"/>
      <c r="GP577" s="90"/>
      <c r="GQ577" s="90"/>
      <c r="GR577" s="90"/>
      <c r="GS577" s="90"/>
      <c r="GT577" s="90"/>
      <c r="GU577" s="90"/>
      <c r="GV577" s="90"/>
      <c r="GW577" s="90"/>
      <c r="GX577" s="90"/>
      <c r="GY577" s="90"/>
      <c r="GZ577" s="90"/>
      <c r="HA577" s="90"/>
      <c r="HB577" s="90"/>
      <c r="HC577" s="90"/>
      <c r="HD577" s="90"/>
      <c r="HE577" s="90"/>
      <c r="HF577" s="90"/>
      <c r="HG577" s="90"/>
      <c r="HH577" s="90"/>
      <c r="HI577" s="90"/>
      <c r="HJ577" s="90"/>
      <c r="HK577" s="90"/>
      <c r="HL577" s="90"/>
      <c r="HM577" s="90"/>
      <c r="HN577" s="90"/>
      <c r="HO577" s="90"/>
      <c r="HP577" s="90"/>
      <c r="HQ577" s="90"/>
      <c r="HR577" s="90"/>
      <c r="HS577" s="90"/>
      <c r="HT577" s="90"/>
      <c r="HU577" s="90"/>
      <c r="HV577" s="90"/>
      <c r="HW577" s="90"/>
      <c r="HX577" s="90"/>
      <c r="HY577" s="90"/>
      <c r="HZ577" s="90"/>
      <c r="IA577" s="90"/>
      <c r="IB577" s="90"/>
      <c r="IC577" s="90"/>
      <c r="ID577" s="90"/>
      <c r="IE577" s="90"/>
      <c r="IF577" s="90"/>
      <c r="IG577" s="90"/>
      <c r="IH577" s="90"/>
      <c r="II577" s="90"/>
      <c r="IJ577" s="90"/>
      <c r="IK577" s="90"/>
      <c r="IL577" s="90"/>
      <c r="IM577" s="90"/>
      <c r="IN577" s="90"/>
      <c r="IO577" s="90"/>
      <c r="IP577" s="90"/>
      <c r="IQ577" s="90"/>
      <c r="IR577" s="90"/>
      <c r="IS577" s="90"/>
      <c r="IT577" s="90"/>
      <c r="IU577" s="90"/>
      <c r="IV577" s="90"/>
      <c r="IW577" s="90"/>
    </row>
    <row r="578" spans="4:257" s="3" customFormat="1" x14ac:dyDescent="0.25">
      <c r="D578" s="2"/>
      <c r="AG578" s="90"/>
      <c r="AH578" s="90"/>
      <c r="AI578" s="90"/>
      <c r="AJ578" s="90"/>
      <c r="AK578" s="90"/>
      <c r="AL578" s="90"/>
      <c r="AM578" s="90"/>
      <c r="AN578" s="90"/>
      <c r="AO578" s="90"/>
      <c r="AP578" s="90"/>
      <c r="AQ578" s="90"/>
      <c r="AR578" s="90"/>
      <c r="AS578" s="90"/>
      <c r="AT578" s="90"/>
      <c r="AU578" s="90"/>
      <c r="AV578" s="90"/>
      <c r="AW578" s="90"/>
      <c r="AX578" s="90"/>
      <c r="AY578" s="90"/>
      <c r="AZ578" s="90"/>
      <c r="BA578" s="90"/>
      <c r="BB578" s="90"/>
      <c r="BC578" s="90"/>
      <c r="BD578" s="90"/>
      <c r="BE578" s="90"/>
      <c r="BF578" s="90"/>
      <c r="BG578" s="90"/>
      <c r="BH578" s="90"/>
      <c r="BI578" s="90"/>
      <c r="BJ578" s="90"/>
      <c r="BK578" s="90"/>
      <c r="BL578" s="90"/>
      <c r="BM578" s="90"/>
      <c r="BN578" s="90"/>
      <c r="BO578" s="90"/>
      <c r="BP578" s="90"/>
      <c r="BQ578" s="90"/>
      <c r="BR578" s="90"/>
      <c r="BS578" s="90"/>
      <c r="BT578" s="90"/>
      <c r="BU578" s="90"/>
      <c r="BV578" s="90"/>
      <c r="BW578" s="90"/>
      <c r="BX578" s="90"/>
      <c r="BY578" s="90"/>
      <c r="BZ578" s="90"/>
      <c r="CA578" s="90"/>
      <c r="CB578" s="90"/>
      <c r="CC578" s="90"/>
      <c r="CD578" s="90"/>
      <c r="CE578" s="90"/>
      <c r="CF578" s="90"/>
      <c r="CG578" s="90"/>
      <c r="CH578" s="90"/>
      <c r="CI578" s="90"/>
      <c r="CJ578" s="90"/>
      <c r="CK578" s="90"/>
      <c r="CL578" s="90"/>
      <c r="CM578" s="90"/>
      <c r="CN578" s="90"/>
      <c r="CO578" s="90"/>
      <c r="CP578" s="90"/>
      <c r="CQ578" s="90"/>
      <c r="CR578" s="90"/>
      <c r="CS578" s="90"/>
      <c r="CT578" s="90"/>
      <c r="CU578" s="90"/>
      <c r="CV578" s="90"/>
      <c r="CW578" s="90"/>
      <c r="CX578" s="90"/>
      <c r="CY578" s="90"/>
      <c r="CZ578" s="90"/>
      <c r="DA578" s="90"/>
      <c r="DB578" s="90"/>
      <c r="DC578" s="90"/>
      <c r="DD578" s="90"/>
      <c r="DE578" s="90"/>
      <c r="DF578" s="90"/>
      <c r="DG578" s="90"/>
      <c r="DH578" s="90"/>
      <c r="DI578" s="90"/>
      <c r="DJ578" s="90"/>
      <c r="DK578" s="90"/>
      <c r="DL578" s="90"/>
      <c r="DM578" s="90"/>
      <c r="DN578" s="90"/>
      <c r="DO578" s="90"/>
      <c r="DP578" s="90"/>
      <c r="DQ578" s="90"/>
      <c r="DR578" s="90"/>
      <c r="DS578" s="90"/>
      <c r="DT578" s="90"/>
      <c r="DU578" s="90"/>
      <c r="DV578" s="90"/>
      <c r="DW578" s="90"/>
      <c r="DX578" s="90"/>
      <c r="DY578" s="90"/>
      <c r="DZ578" s="90"/>
      <c r="EA578" s="90"/>
      <c r="EB578" s="90"/>
      <c r="EC578" s="90"/>
      <c r="ED578" s="90"/>
      <c r="EE578" s="90"/>
      <c r="EF578" s="90"/>
      <c r="EG578" s="90"/>
      <c r="EH578" s="90"/>
      <c r="EI578" s="90"/>
      <c r="EJ578" s="90"/>
      <c r="EK578" s="90"/>
      <c r="EL578" s="90"/>
      <c r="EM578" s="90"/>
      <c r="EN578" s="90"/>
      <c r="EO578" s="90"/>
      <c r="EP578" s="90"/>
      <c r="EQ578" s="90"/>
      <c r="ER578" s="90"/>
      <c r="ES578" s="90"/>
      <c r="ET578" s="90"/>
      <c r="EU578" s="90"/>
      <c r="EV578" s="90"/>
      <c r="EW578" s="90"/>
      <c r="EX578" s="90"/>
      <c r="EY578" s="90"/>
      <c r="EZ578" s="90"/>
      <c r="FA578" s="90"/>
      <c r="FB578" s="90"/>
      <c r="FC578" s="90"/>
      <c r="FD578" s="90"/>
      <c r="FE578" s="90"/>
      <c r="FF578" s="90"/>
      <c r="FG578" s="90"/>
      <c r="FH578" s="90"/>
      <c r="FI578" s="90"/>
      <c r="FJ578" s="90"/>
      <c r="FK578" s="90"/>
      <c r="FL578" s="90"/>
      <c r="FM578" s="90"/>
      <c r="FN578" s="90"/>
      <c r="FO578" s="90"/>
      <c r="FP578" s="90"/>
      <c r="FQ578" s="90"/>
      <c r="FR578" s="90"/>
      <c r="FS578" s="90"/>
      <c r="FT578" s="90"/>
      <c r="FU578" s="90"/>
      <c r="FV578" s="90"/>
      <c r="FW578" s="90"/>
      <c r="FX578" s="90"/>
      <c r="FY578" s="90"/>
      <c r="FZ578" s="90"/>
      <c r="GA578" s="90"/>
      <c r="GB578" s="90"/>
      <c r="GC578" s="90"/>
      <c r="GD578" s="90"/>
      <c r="GE578" s="90"/>
      <c r="GF578" s="90"/>
      <c r="GG578" s="90"/>
      <c r="GH578" s="90"/>
      <c r="GI578" s="90"/>
      <c r="GJ578" s="90"/>
      <c r="GK578" s="90"/>
      <c r="GL578" s="90"/>
      <c r="GM578" s="90"/>
      <c r="GN578" s="90"/>
      <c r="GO578" s="90"/>
      <c r="GP578" s="90"/>
      <c r="GQ578" s="90"/>
      <c r="GR578" s="90"/>
      <c r="GS578" s="90"/>
      <c r="GT578" s="90"/>
      <c r="GU578" s="90"/>
      <c r="GV578" s="90"/>
      <c r="GW578" s="90"/>
      <c r="GX578" s="90"/>
      <c r="GY578" s="90"/>
      <c r="GZ578" s="90"/>
      <c r="HA578" s="90"/>
      <c r="HB578" s="90"/>
      <c r="HC578" s="90"/>
      <c r="HD578" s="90"/>
      <c r="HE578" s="90"/>
      <c r="HF578" s="90"/>
      <c r="HG578" s="90"/>
      <c r="HH578" s="90"/>
      <c r="HI578" s="90"/>
      <c r="HJ578" s="90"/>
      <c r="HK578" s="90"/>
      <c r="HL578" s="90"/>
      <c r="HM578" s="90"/>
      <c r="HN578" s="90"/>
      <c r="HO578" s="90"/>
      <c r="HP578" s="90"/>
      <c r="HQ578" s="90"/>
      <c r="HR578" s="90"/>
      <c r="HS578" s="90"/>
      <c r="HT578" s="90"/>
      <c r="HU578" s="90"/>
      <c r="HV578" s="90"/>
      <c r="HW578" s="90"/>
      <c r="HX578" s="90"/>
      <c r="HY578" s="90"/>
      <c r="HZ578" s="90"/>
      <c r="IA578" s="90"/>
      <c r="IB578" s="90"/>
      <c r="IC578" s="90"/>
      <c r="ID578" s="90"/>
      <c r="IE578" s="90"/>
      <c r="IF578" s="90"/>
      <c r="IG578" s="90"/>
      <c r="IH578" s="90"/>
      <c r="II578" s="90"/>
      <c r="IJ578" s="90"/>
      <c r="IK578" s="90"/>
      <c r="IL578" s="90"/>
      <c r="IM578" s="90"/>
      <c r="IN578" s="90"/>
      <c r="IO578" s="90"/>
      <c r="IP578" s="90"/>
      <c r="IQ578" s="90"/>
      <c r="IR578" s="90"/>
      <c r="IS578" s="90"/>
      <c r="IT578" s="90"/>
      <c r="IU578" s="90"/>
      <c r="IV578" s="90"/>
      <c r="IW578" s="90"/>
    </row>
    <row r="579" spans="4:257" s="3" customFormat="1" x14ac:dyDescent="0.25">
      <c r="D579" s="2"/>
      <c r="AG579" s="90"/>
      <c r="AH579" s="90"/>
      <c r="AI579" s="90"/>
      <c r="AJ579" s="90"/>
      <c r="AK579" s="90"/>
      <c r="AL579" s="90"/>
      <c r="AM579" s="90"/>
      <c r="AN579" s="90"/>
      <c r="AO579" s="90"/>
      <c r="AP579" s="90"/>
      <c r="AQ579" s="90"/>
      <c r="AR579" s="90"/>
      <c r="AS579" s="90"/>
      <c r="AT579" s="90"/>
      <c r="AU579" s="90"/>
      <c r="AV579" s="90"/>
      <c r="AW579" s="90"/>
      <c r="AX579" s="90"/>
      <c r="AY579" s="90"/>
      <c r="AZ579" s="90"/>
      <c r="BA579" s="90"/>
      <c r="BB579" s="90"/>
      <c r="BC579" s="90"/>
      <c r="BD579" s="90"/>
      <c r="BE579" s="90"/>
      <c r="BF579" s="90"/>
      <c r="BG579" s="90"/>
      <c r="BH579" s="90"/>
      <c r="BI579" s="90"/>
      <c r="BJ579" s="90"/>
      <c r="BK579" s="90"/>
      <c r="BL579" s="90"/>
      <c r="BM579" s="90"/>
      <c r="BN579" s="90"/>
      <c r="BO579" s="90"/>
      <c r="BP579" s="90"/>
      <c r="BQ579" s="90"/>
      <c r="BR579" s="90"/>
      <c r="BS579" s="90"/>
      <c r="BT579" s="90"/>
      <c r="BU579" s="90"/>
      <c r="BV579" s="90"/>
      <c r="BW579" s="90"/>
      <c r="BX579" s="90"/>
      <c r="BY579" s="90"/>
      <c r="BZ579" s="90"/>
      <c r="CA579" s="90"/>
      <c r="CB579" s="90"/>
      <c r="CC579" s="90"/>
      <c r="CD579" s="90"/>
      <c r="CE579" s="90"/>
      <c r="CF579" s="90"/>
      <c r="CG579" s="90"/>
      <c r="CH579" s="90"/>
      <c r="CI579" s="90"/>
      <c r="CJ579" s="90"/>
      <c r="CK579" s="90"/>
      <c r="CL579" s="90"/>
      <c r="CM579" s="90"/>
      <c r="CN579" s="90"/>
      <c r="CO579" s="90"/>
      <c r="CP579" s="90"/>
      <c r="CQ579" s="90"/>
      <c r="CR579" s="90"/>
      <c r="CS579" s="90"/>
      <c r="CT579" s="90"/>
      <c r="CU579" s="90"/>
      <c r="CV579" s="90"/>
      <c r="CW579" s="90"/>
      <c r="CX579" s="90"/>
      <c r="CY579" s="90"/>
      <c r="CZ579" s="90"/>
      <c r="DA579" s="90"/>
      <c r="DB579" s="90"/>
      <c r="DC579" s="90"/>
      <c r="DD579" s="90"/>
      <c r="DE579" s="90"/>
      <c r="DF579" s="90"/>
      <c r="DG579" s="90"/>
      <c r="DH579" s="90"/>
      <c r="DI579" s="90"/>
      <c r="DJ579" s="90"/>
      <c r="DK579" s="90"/>
      <c r="DL579" s="90"/>
      <c r="DM579" s="90"/>
      <c r="DN579" s="90"/>
      <c r="DO579" s="90"/>
      <c r="DP579" s="90"/>
      <c r="DQ579" s="90"/>
      <c r="DR579" s="90"/>
      <c r="DS579" s="90"/>
      <c r="DT579" s="90"/>
      <c r="DU579" s="90"/>
      <c r="DV579" s="90"/>
      <c r="DW579" s="90"/>
      <c r="DX579" s="90"/>
      <c r="DY579" s="90"/>
      <c r="DZ579" s="90"/>
      <c r="EA579" s="90"/>
      <c r="EB579" s="90"/>
      <c r="EC579" s="90"/>
      <c r="ED579" s="90"/>
      <c r="EE579" s="90"/>
      <c r="EF579" s="90"/>
      <c r="EG579" s="90"/>
      <c r="EH579" s="90"/>
      <c r="EI579" s="90"/>
      <c r="EJ579" s="90"/>
      <c r="EK579" s="90"/>
      <c r="EL579" s="90"/>
      <c r="EM579" s="90"/>
      <c r="EN579" s="90"/>
      <c r="EO579" s="90"/>
      <c r="EP579" s="90"/>
      <c r="EQ579" s="90"/>
      <c r="ER579" s="90"/>
      <c r="ES579" s="90"/>
      <c r="ET579" s="90"/>
      <c r="EU579" s="90"/>
      <c r="EV579" s="90"/>
      <c r="EW579" s="90"/>
      <c r="EX579" s="90"/>
      <c r="EY579" s="90"/>
      <c r="EZ579" s="90"/>
      <c r="FA579" s="90"/>
      <c r="FB579" s="90"/>
      <c r="FC579" s="90"/>
      <c r="FD579" s="90"/>
      <c r="FE579" s="90"/>
      <c r="FF579" s="90"/>
      <c r="FG579" s="90"/>
      <c r="FH579" s="90"/>
      <c r="FI579" s="90"/>
      <c r="FJ579" s="90"/>
      <c r="FK579" s="90"/>
      <c r="FL579" s="90"/>
      <c r="FM579" s="90"/>
      <c r="FN579" s="90"/>
      <c r="FO579" s="90"/>
      <c r="FP579" s="90"/>
      <c r="FQ579" s="90"/>
      <c r="FR579" s="90"/>
      <c r="FS579" s="90"/>
      <c r="FT579" s="90"/>
      <c r="FU579" s="90"/>
      <c r="FV579" s="90"/>
      <c r="FW579" s="90"/>
      <c r="FX579" s="90"/>
      <c r="FY579" s="90"/>
      <c r="FZ579" s="90"/>
      <c r="GA579" s="90"/>
      <c r="GB579" s="90"/>
      <c r="GC579" s="90"/>
      <c r="GD579" s="90"/>
      <c r="GE579" s="90"/>
      <c r="GF579" s="90"/>
      <c r="GG579" s="90"/>
      <c r="GH579" s="90"/>
      <c r="GI579" s="90"/>
      <c r="GJ579" s="90"/>
      <c r="GK579" s="90"/>
      <c r="GL579" s="90"/>
      <c r="GM579" s="90"/>
      <c r="GN579" s="90"/>
      <c r="GO579" s="90"/>
      <c r="GP579" s="90"/>
      <c r="GQ579" s="90"/>
      <c r="GR579" s="90"/>
      <c r="GS579" s="90"/>
      <c r="GT579" s="90"/>
      <c r="GU579" s="90"/>
      <c r="GV579" s="90"/>
      <c r="GW579" s="90"/>
      <c r="GX579" s="90"/>
      <c r="GY579" s="90"/>
      <c r="GZ579" s="90"/>
      <c r="HA579" s="90"/>
      <c r="HB579" s="90"/>
      <c r="HC579" s="90"/>
      <c r="HD579" s="90"/>
      <c r="HE579" s="90"/>
      <c r="HF579" s="90"/>
      <c r="HG579" s="90"/>
      <c r="HH579" s="90"/>
      <c r="HI579" s="90"/>
      <c r="HJ579" s="90"/>
      <c r="HK579" s="90"/>
      <c r="HL579" s="90"/>
      <c r="HM579" s="90"/>
      <c r="HN579" s="90"/>
      <c r="HO579" s="90"/>
      <c r="HP579" s="90"/>
      <c r="HQ579" s="90"/>
      <c r="HR579" s="90"/>
      <c r="HS579" s="90"/>
      <c r="HT579" s="90"/>
      <c r="HU579" s="90"/>
      <c r="HV579" s="90"/>
      <c r="HW579" s="90"/>
      <c r="HX579" s="90"/>
      <c r="HY579" s="90"/>
      <c r="HZ579" s="90"/>
      <c r="IA579" s="90"/>
      <c r="IB579" s="90"/>
      <c r="IC579" s="90"/>
      <c r="ID579" s="90"/>
      <c r="IE579" s="90"/>
      <c r="IF579" s="90"/>
      <c r="IG579" s="90"/>
      <c r="IH579" s="90"/>
      <c r="II579" s="90"/>
      <c r="IJ579" s="90"/>
      <c r="IK579" s="90"/>
      <c r="IL579" s="90"/>
      <c r="IM579" s="90"/>
      <c r="IN579" s="90"/>
      <c r="IO579" s="90"/>
      <c r="IP579" s="90"/>
      <c r="IQ579" s="90"/>
      <c r="IR579" s="90"/>
      <c r="IS579" s="90"/>
      <c r="IT579" s="90"/>
      <c r="IU579" s="90"/>
      <c r="IV579" s="90"/>
      <c r="IW579" s="90"/>
    </row>
    <row r="580" spans="4:257" s="3" customFormat="1" x14ac:dyDescent="0.25">
      <c r="D580" s="2"/>
      <c r="AG580" s="90"/>
      <c r="AH580" s="90"/>
      <c r="AI580" s="90"/>
      <c r="AJ580" s="90"/>
      <c r="AK580" s="90"/>
      <c r="AL580" s="90"/>
      <c r="AM580" s="90"/>
      <c r="AN580" s="90"/>
      <c r="AO580" s="90"/>
      <c r="AP580" s="90"/>
      <c r="AQ580" s="90"/>
      <c r="AR580" s="90"/>
      <c r="AS580" s="90"/>
      <c r="AT580" s="90"/>
      <c r="AU580" s="90"/>
      <c r="AV580" s="90"/>
      <c r="AW580" s="90"/>
      <c r="AX580" s="90"/>
      <c r="AY580" s="90"/>
      <c r="AZ580" s="90"/>
      <c r="BA580" s="90"/>
      <c r="BB580" s="90"/>
      <c r="BC580" s="90"/>
      <c r="BD580" s="90"/>
      <c r="BE580" s="90"/>
      <c r="BF580" s="90"/>
      <c r="BG580" s="90"/>
      <c r="BH580" s="90"/>
      <c r="BI580" s="90"/>
      <c r="BJ580" s="90"/>
      <c r="BK580" s="90"/>
      <c r="BL580" s="90"/>
      <c r="BM580" s="90"/>
      <c r="BN580" s="90"/>
      <c r="BO580" s="90"/>
      <c r="BP580" s="90"/>
      <c r="BQ580" s="90"/>
      <c r="BR580" s="90"/>
      <c r="BS580" s="90"/>
      <c r="BT580" s="90"/>
      <c r="BU580" s="90"/>
      <c r="BV580" s="90"/>
      <c r="BW580" s="90"/>
      <c r="BX580" s="90"/>
      <c r="BY580" s="90"/>
      <c r="BZ580" s="90"/>
      <c r="CA580" s="90"/>
      <c r="CB580" s="90"/>
      <c r="CC580" s="90"/>
      <c r="CD580" s="90"/>
      <c r="CE580" s="90"/>
      <c r="CF580" s="90"/>
      <c r="CG580" s="90"/>
      <c r="CH580" s="90"/>
      <c r="CI580" s="90"/>
      <c r="CJ580" s="90"/>
      <c r="CK580" s="90"/>
      <c r="CL580" s="90"/>
      <c r="CM580" s="90"/>
      <c r="CN580" s="90"/>
      <c r="CO580" s="90"/>
      <c r="CP580" s="90"/>
      <c r="CQ580" s="90"/>
      <c r="CR580" s="90"/>
      <c r="CS580" s="90"/>
      <c r="CT580" s="90"/>
      <c r="CU580" s="90"/>
      <c r="CV580" s="90"/>
      <c r="CW580" s="90"/>
      <c r="CX580" s="90"/>
      <c r="CY580" s="90"/>
      <c r="CZ580" s="90"/>
      <c r="DA580" s="90"/>
      <c r="DB580" s="90"/>
      <c r="DC580" s="90"/>
      <c r="DD580" s="90"/>
      <c r="DE580" s="90"/>
      <c r="DF580" s="90"/>
      <c r="DG580" s="90"/>
      <c r="DH580" s="90"/>
      <c r="DI580" s="90"/>
      <c r="DJ580" s="90"/>
      <c r="DK580" s="90"/>
      <c r="DL580" s="90"/>
      <c r="DM580" s="90"/>
      <c r="DN580" s="90"/>
      <c r="DO580" s="90"/>
      <c r="DP580" s="90"/>
      <c r="DQ580" s="90"/>
      <c r="DR580" s="90"/>
      <c r="DS580" s="90"/>
      <c r="DT580" s="90"/>
      <c r="DU580" s="90"/>
      <c r="DV580" s="90"/>
      <c r="DW580" s="90"/>
      <c r="DX580" s="90"/>
      <c r="DY580" s="90"/>
      <c r="DZ580" s="90"/>
      <c r="EA580" s="90"/>
      <c r="EB580" s="90"/>
      <c r="EC580" s="90"/>
      <c r="ED580" s="90"/>
      <c r="EE580" s="90"/>
      <c r="EF580" s="90"/>
      <c r="EG580" s="90"/>
      <c r="EH580" s="90"/>
      <c r="EI580" s="90"/>
      <c r="EJ580" s="90"/>
      <c r="EK580" s="90"/>
      <c r="EL580" s="90"/>
      <c r="EM580" s="90"/>
      <c r="EN580" s="90"/>
      <c r="EO580" s="90"/>
      <c r="EP580" s="90"/>
      <c r="EQ580" s="90"/>
      <c r="ER580" s="90"/>
      <c r="ES580" s="90"/>
      <c r="ET580" s="90"/>
      <c r="EU580" s="90"/>
      <c r="EV580" s="90"/>
      <c r="EW580" s="90"/>
      <c r="EX580" s="90"/>
      <c r="EY580" s="90"/>
      <c r="EZ580" s="90"/>
      <c r="FA580" s="90"/>
      <c r="FB580" s="90"/>
      <c r="FC580" s="90"/>
      <c r="FD580" s="90"/>
      <c r="FE580" s="90"/>
      <c r="FF580" s="90"/>
      <c r="FG580" s="90"/>
      <c r="FH580" s="90"/>
      <c r="FI580" s="90"/>
      <c r="FJ580" s="90"/>
      <c r="FK580" s="90"/>
      <c r="FL580" s="90"/>
      <c r="FM580" s="90"/>
      <c r="FN580" s="90"/>
      <c r="FO580" s="90"/>
      <c r="FP580" s="90"/>
      <c r="FQ580" s="90"/>
      <c r="FR580" s="90"/>
      <c r="FS580" s="90"/>
      <c r="FT580" s="90"/>
      <c r="FU580" s="90"/>
      <c r="FV580" s="90"/>
      <c r="FW580" s="90"/>
      <c r="FX580" s="90"/>
      <c r="FY580" s="90"/>
      <c r="FZ580" s="90"/>
      <c r="GA580" s="90"/>
      <c r="GB580" s="90"/>
      <c r="GC580" s="90"/>
      <c r="GD580" s="90"/>
      <c r="GE580" s="90"/>
      <c r="GF580" s="90"/>
      <c r="GG580" s="90"/>
      <c r="GH580" s="90"/>
      <c r="GI580" s="90"/>
      <c r="GJ580" s="90"/>
      <c r="GK580" s="90"/>
      <c r="GL580" s="90"/>
      <c r="GM580" s="90"/>
      <c r="GN580" s="90"/>
      <c r="GO580" s="90"/>
      <c r="GP580" s="90"/>
      <c r="GQ580" s="90"/>
      <c r="GR580" s="90"/>
      <c r="GS580" s="90"/>
      <c r="GT580" s="90"/>
      <c r="GU580" s="90"/>
      <c r="GV580" s="90"/>
      <c r="GW580" s="90"/>
      <c r="GX580" s="90"/>
      <c r="GY580" s="90"/>
      <c r="GZ580" s="90"/>
      <c r="HA580" s="90"/>
      <c r="HB580" s="90"/>
      <c r="HC580" s="90"/>
      <c r="HD580" s="90"/>
      <c r="HE580" s="90"/>
      <c r="HF580" s="90"/>
      <c r="HG580" s="90"/>
      <c r="HH580" s="90"/>
      <c r="HI580" s="90"/>
      <c r="HJ580" s="90"/>
      <c r="HK580" s="90"/>
      <c r="HL580" s="90"/>
      <c r="HM580" s="90"/>
      <c r="HN580" s="90"/>
      <c r="HO580" s="90"/>
      <c r="HP580" s="90"/>
      <c r="HQ580" s="90"/>
      <c r="HR580" s="90"/>
      <c r="HS580" s="90"/>
      <c r="HT580" s="90"/>
      <c r="HU580" s="90"/>
      <c r="HV580" s="90"/>
      <c r="HW580" s="90"/>
      <c r="HX580" s="90"/>
      <c r="HY580" s="90"/>
      <c r="HZ580" s="90"/>
      <c r="IA580" s="90"/>
      <c r="IB580" s="90"/>
      <c r="IC580" s="90"/>
      <c r="ID580" s="90"/>
      <c r="IE580" s="90"/>
      <c r="IF580" s="90"/>
      <c r="IG580" s="90"/>
      <c r="IH580" s="90"/>
      <c r="II580" s="90"/>
      <c r="IJ580" s="90"/>
      <c r="IK580" s="90"/>
      <c r="IL580" s="90"/>
      <c r="IM580" s="90"/>
      <c r="IN580" s="90"/>
      <c r="IO580" s="90"/>
      <c r="IP580" s="90"/>
      <c r="IQ580" s="90"/>
      <c r="IR580" s="90"/>
      <c r="IS580" s="90"/>
      <c r="IT580" s="90"/>
      <c r="IU580" s="90"/>
      <c r="IV580" s="90"/>
      <c r="IW580" s="90"/>
    </row>
    <row r="581" spans="4:257" s="3" customFormat="1" x14ac:dyDescent="0.25">
      <c r="D581" s="2"/>
      <c r="AG581" s="90"/>
      <c r="AH581" s="90"/>
      <c r="AI581" s="90"/>
      <c r="AJ581" s="90"/>
      <c r="AK581" s="90"/>
      <c r="AL581" s="90"/>
      <c r="AM581" s="90"/>
      <c r="AN581" s="90"/>
      <c r="AO581" s="90"/>
      <c r="AP581" s="90"/>
      <c r="AQ581" s="90"/>
      <c r="AR581" s="90"/>
      <c r="AS581" s="90"/>
      <c r="AT581" s="90"/>
      <c r="AU581" s="90"/>
      <c r="AV581" s="90"/>
      <c r="AW581" s="90"/>
      <c r="AX581" s="90"/>
      <c r="AY581" s="90"/>
      <c r="AZ581" s="90"/>
      <c r="BA581" s="90"/>
      <c r="BB581" s="90"/>
      <c r="BC581" s="90"/>
      <c r="BD581" s="90"/>
      <c r="BE581" s="90"/>
      <c r="BF581" s="90"/>
      <c r="BG581" s="90"/>
      <c r="BH581" s="90"/>
      <c r="BI581" s="90"/>
      <c r="BJ581" s="90"/>
      <c r="BK581" s="90"/>
      <c r="BL581" s="90"/>
      <c r="BM581" s="90"/>
      <c r="BN581" s="90"/>
      <c r="BO581" s="90"/>
      <c r="BP581" s="90"/>
      <c r="BQ581" s="90"/>
      <c r="BR581" s="90"/>
      <c r="BS581" s="90"/>
      <c r="BT581" s="90"/>
      <c r="BU581" s="90"/>
      <c r="BV581" s="90"/>
      <c r="BW581" s="90"/>
      <c r="BX581" s="90"/>
      <c r="BY581" s="90"/>
      <c r="BZ581" s="90"/>
      <c r="CA581" s="90"/>
      <c r="CB581" s="90"/>
      <c r="CC581" s="90"/>
      <c r="CD581" s="90"/>
      <c r="CE581" s="90"/>
      <c r="CF581" s="90"/>
      <c r="CG581" s="90"/>
      <c r="CH581" s="90"/>
      <c r="CI581" s="90"/>
      <c r="CJ581" s="90"/>
      <c r="CK581" s="90"/>
      <c r="CL581" s="90"/>
      <c r="CM581" s="90"/>
      <c r="CN581" s="90"/>
      <c r="CO581" s="90"/>
      <c r="CP581" s="90"/>
      <c r="CQ581" s="90"/>
      <c r="CR581" s="90"/>
      <c r="CS581" s="90"/>
      <c r="CT581" s="90"/>
      <c r="CU581" s="90"/>
      <c r="CV581" s="90"/>
      <c r="CW581" s="90"/>
      <c r="CX581" s="90"/>
      <c r="CY581" s="90"/>
      <c r="CZ581" s="90"/>
      <c r="DA581" s="90"/>
      <c r="DB581" s="90"/>
      <c r="DC581" s="90"/>
      <c r="DD581" s="90"/>
      <c r="DE581" s="90"/>
      <c r="DF581" s="90"/>
      <c r="DG581" s="90"/>
      <c r="DH581" s="90"/>
      <c r="DI581" s="90"/>
      <c r="DJ581" s="90"/>
      <c r="DK581" s="90"/>
      <c r="DL581" s="90"/>
      <c r="DM581" s="90"/>
      <c r="DN581" s="90"/>
      <c r="DO581" s="90"/>
      <c r="DP581" s="90"/>
      <c r="DQ581" s="90"/>
      <c r="DR581" s="90"/>
      <c r="DS581" s="90"/>
      <c r="DT581" s="90"/>
      <c r="DU581" s="90"/>
      <c r="DV581" s="90"/>
      <c r="DW581" s="90"/>
      <c r="DX581" s="90"/>
      <c r="DY581" s="90"/>
      <c r="DZ581" s="90"/>
      <c r="EA581" s="90"/>
      <c r="EB581" s="90"/>
      <c r="EC581" s="90"/>
      <c r="ED581" s="90"/>
      <c r="EE581" s="90"/>
      <c r="EF581" s="90"/>
      <c r="EG581" s="90"/>
      <c r="EH581" s="90"/>
      <c r="EI581" s="90"/>
      <c r="EJ581" s="90"/>
      <c r="EK581" s="90"/>
      <c r="EL581" s="90"/>
      <c r="EM581" s="90"/>
      <c r="EN581" s="90"/>
      <c r="EO581" s="90"/>
      <c r="EP581" s="90"/>
      <c r="EQ581" s="90"/>
      <c r="ER581" s="90"/>
      <c r="ES581" s="90"/>
      <c r="ET581" s="90"/>
      <c r="EU581" s="90"/>
      <c r="EV581" s="90"/>
      <c r="EW581" s="90"/>
      <c r="EX581" s="90"/>
      <c r="EY581" s="90"/>
      <c r="EZ581" s="90"/>
      <c r="FA581" s="90"/>
      <c r="FB581" s="90"/>
      <c r="FC581" s="90"/>
      <c r="FD581" s="90"/>
      <c r="FE581" s="90"/>
      <c r="FF581" s="90"/>
      <c r="FG581" s="90"/>
      <c r="FH581" s="90"/>
      <c r="FI581" s="90"/>
      <c r="FJ581" s="90"/>
      <c r="FK581" s="90"/>
      <c r="FL581" s="90"/>
      <c r="FM581" s="90"/>
      <c r="FN581" s="90"/>
      <c r="FO581" s="90"/>
      <c r="FP581" s="90"/>
      <c r="FQ581" s="90"/>
      <c r="FR581" s="90"/>
      <c r="FS581" s="90"/>
      <c r="FT581" s="90"/>
      <c r="FU581" s="90"/>
      <c r="FV581" s="90"/>
      <c r="FW581" s="90"/>
      <c r="FX581" s="90"/>
      <c r="FY581" s="90"/>
      <c r="FZ581" s="90"/>
      <c r="GA581" s="90"/>
      <c r="GB581" s="90"/>
      <c r="GC581" s="90"/>
      <c r="GD581" s="90"/>
      <c r="GE581" s="90"/>
      <c r="GF581" s="90"/>
      <c r="GG581" s="90"/>
      <c r="GH581" s="90"/>
      <c r="GI581" s="90"/>
      <c r="GJ581" s="90"/>
      <c r="GK581" s="90"/>
      <c r="GL581" s="90"/>
      <c r="GM581" s="90"/>
      <c r="GN581" s="90"/>
      <c r="GO581" s="90"/>
      <c r="GP581" s="90"/>
      <c r="GQ581" s="90"/>
      <c r="GR581" s="90"/>
      <c r="GS581" s="90"/>
      <c r="GT581" s="90"/>
      <c r="GU581" s="90"/>
      <c r="GV581" s="90"/>
      <c r="GW581" s="90"/>
      <c r="GX581" s="90"/>
      <c r="GY581" s="90"/>
      <c r="GZ581" s="90"/>
      <c r="HA581" s="90"/>
      <c r="HB581" s="90"/>
      <c r="HC581" s="90"/>
      <c r="HD581" s="90"/>
      <c r="HE581" s="90"/>
      <c r="HF581" s="90"/>
      <c r="HG581" s="90"/>
      <c r="HH581" s="90"/>
      <c r="HI581" s="90"/>
      <c r="HJ581" s="90"/>
      <c r="HK581" s="90"/>
      <c r="HL581" s="90"/>
      <c r="HM581" s="90"/>
      <c r="HN581" s="90"/>
      <c r="HO581" s="90"/>
      <c r="HP581" s="90"/>
      <c r="HQ581" s="90"/>
      <c r="HR581" s="90"/>
      <c r="HS581" s="90"/>
      <c r="HT581" s="90"/>
      <c r="HU581" s="90"/>
      <c r="HV581" s="90"/>
      <c r="HW581" s="90"/>
      <c r="HX581" s="90"/>
      <c r="HY581" s="90"/>
      <c r="HZ581" s="90"/>
      <c r="IA581" s="90"/>
      <c r="IB581" s="90"/>
      <c r="IC581" s="90"/>
      <c r="ID581" s="90"/>
      <c r="IE581" s="90"/>
      <c r="IF581" s="90"/>
      <c r="IG581" s="90"/>
      <c r="IH581" s="90"/>
      <c r="II581" s="90"/>
      <c r="IJ581" s="90"/>
      <c r="IK581" s="90"/>
      <c r="IL581" s="90"/>
      <c r="IM581" s="90"/>
      <c r="IN581" s="90"/>
      <c r="IO581" s="90"/>
      <c r="IP581" s="90"/>
      <c r="IQ581" s="90"/>
      <c r="IR581" s="90"/>
      <c r="IS581" s="90"/>
      <c r="IT581" s="90"/>
      <c r="IU581" s="90"/>
      <c r="IV581" s="90"/>
      <c r="IW581" s="90"/>
    </row>
    <row r="582" spans="4:257" s="3" customFormat="1" x14ac:dyDescent="0.25">
      <c r="D582" s="2"/>
      <c r="AG582" s="90"/>
      <c r="AH582" s="90"/>
      <c r="AI582" s="90"/>
      <c r="AJ582" s="90"/>
      <c r="AK582" s="90"/>
      <c r="AL582" s="90"/>
      <c r="AM582" s="90"/>
      <c r="AN582" s="90"/>
      <c r="AO582" s="90"/>
      <c r="AP582" s="90"/>
      <c r="AQ582" s="90"/>
      <c r="AR582" s="90"/>
      <c r="AS582" s="90"/>
      <c r="AT582" s="90"/>
      <c r="AU582" s="90"/>
      <c r="AV582" s="90"/>
      <c r="AW582" s="90"/>
      <c r="AX582" s="90"/>
      <c r="AY582" s="90"/>
      <c r="AZ582" s="90"/>
      <c r="BA582" s="90"/>
      <c r="BB582" s="90"/>
      <c r="BC582" s="90"/>
      <c r="BD582" s="90"/>
      <c r="BE582" s="90"/>
      <c r="BF582" s="90"/>
      <c r="BG582" s="90"/>
      <c r="BH582" s="90"/>
      <c r="BI582" s="90"/>
      <c r="BJ582" s="90"/>
      <c r="BK582" s="90"/>
      <c r="BL582" s="90"/>
      <c r="BM582" s="90"/>
      <c r="BN582" s="90"/>
      <c r="BO582" s="90"/>
      <c r="BP582" s="90"/>
      <c r="BQ582" s="90"/>
      <c r="BR582" s="90"/>
      <c r="BS582" s="90"/>
      <c r="BT582" s="90"/>
      <c r="BU582" s="90"/>
      <c r="BV582" s="90"/>
      <c r="BW582" s="90"/>
      <c r="BX582" s="90"/>
      <c r="BY582" s="90"/>
      <c r="BZ582" s="90"/>
      <c r="CA582" s="90"/>
      <c r="CB582" s="90"/>
      <c r="CC582" s="90"/>
      <c r="CD582" s="90"/>
      <c r="CE582" s="90"/>
      <c r="CF582" s="90"/>
      <c r="CG582" s="90"/>
      <c r="CH582" s="90"/>
      <c r="CI582" s="90"/>
      <c r="CJ582" s="90"/>
      <c r="CK582" s="90"/>
      <c r="CL582" s="90"/>
      <c r="CM582" s="90"/>
      <c r="CN582" s="90"/>
      <c r="CO582" s="90"/>
      <c r="CP582" s="90"/>
      <c r="CQ582" s="90"/>
      <c r="CR582" s="90"/>
      <c r="CS582" s="90"/>
      <c r="CT582" s="90"/>
      <c r="CU582" s="90"/>
      <c r="CV582" s="90"/>
      <c r="CW582" s="90"/>
      <c r="CX582" s="90"/>
      <c r="CY582" s="90"/>
      <c r="CZ582" s="90"/>
      <c r="DA582" s="90"/>
      <c r="DB582" s="90"/>
      <c r="DC582" s="90"/>
      <c r="DD582" s="90"/>
      <c r="DE582" s="90"/>
      <c r="DF582" s="90"/>
      <c r="DG582" s="90"/>
      <c r="DH582" s="90"/>
      <c r="DI582" s="90"/>
      <c r="DJ582" s="90"/>
      <c r="DK582" s="90"/>
      <c r="DL582" s="90"/>
      <c r="DM582" s="90"/>
      <c r="DN582" s="90"/>
      <c r="DO582" s="90"/>
      <c r="DP582" s="90"/>
      <c r="DQ582" s="90"/>
      <c r="DR582" s="90"/>
      <c r="DS582" s="90"/>
      <c r="DT582" s="90"/>
      <c r="DU582" s="90"/>
      <c r="DV582" s="90"/>
      <c r="DW582" s="90"/>
      <c r="DX582" s="90"/>
      <c r="DY582" s="90"/>
      <c r="DZ582" s="90"/>
      <c r="EA582" s="90"/>
      <c r="EB582" s="90"/>
      <c r="EC582" s="90"/>
      <c r="ED582" s="90"/>
      <c r="EE582" s="90"/>
      <c r="EF582" s="90"/>
      <c r="EG582" s="90"/>
      <c r="EH582" s="90"/>
      <c r="EI582" s="90"/>
      <c r="EJ582" s="90"/>
      <c r="EK582" s="90"/>
      <c r="EL582" s="90"/>
      <c r="EM582" s="90"/>
      <c r="EN582" s="90"/>
      <c r="EO582" s="90"/>
      <c r="EP582" s="90"/>
      <c r="EQ582" s="90"/>
      <c r="ER582" s="90"/>
      <c r="ES582" s="90"/>
      <c r="ET582" s="90"/>
      <c r="EU582" s="90"/>
      <c r="EV582" s="90"/>
      <c r="EW582" s="90"/>
      <c r="EX582" s="90"/>
      <c r="EY582" s="90"/>
      <c r="EZ582" s="90"/>
      <c r="FA582" s="90"/>
      <c r="FB582" s="90"/>
      <c r="FC582" s="90"/>
      <c r="FD582" s="90"/>
      <c r="FE582" s="90"/>
      <c r="FF582" s="90"/>
      <c r="FG582" s="90"/>
      <c r="FH582" s="90"/>
      <c r="FI582" s="90"/>
      <c r="FJ582" s="90"/>
      <c r="FK582" s="90"/>
      <c r="FL582" s="90"/>
      <c r="FM582" s="90"/>
      <c r="FN582" s="90"/>
      <c r="FO582" s="90"/>
      <c r="FP582" s="90"/>
      <c r="FQ582" s="90"/>
      <c r="FR582" s="90"/>
      <c r="FS582" s="90"/>
      <c r="FT582" s="90"/>
      <c r="FU582" s="90"/>
      <c r="FV582" s="90"/>
      <c r="FW582" s="90"/>
      <c r="FX582" s="90"/>
      <c r="FY582" s="90"/>
      <c r="FZ582" s="90"/>
      <c r="GA582" s="90"/>
      <c r="GB582" s="90"/>
      <c r="GC582" s="90"/>
      <c r="GD582" s="90"/>
      <c r="GE582" s="90"/>
      <c r="GF582" s="90"/>
      <c r="GG582" s="90"/>
      <c r="GH582" s="90"/>
      <c r="GI582" s="90"/>
      <c r="GJ582" s="90"/>
      <c r="GK582" s="90"/>
      <c r="GL582" s="90"/>
      <c r="GM582" s="90"/>
      <c r="GN582" s="90"/>
      <c r="GO582" s="90"/>
      <c r="GP582" s="90"/>
      <c r="GQ582" s="90"/>
      <c r="GR582" s="90"/>
      <c r="GS582" s="90"/>
      <c r="GT582" s="90"/>
      <c r="GU582" s="90"/>
      <c r="GV582" s="90"/>
      <c r="GW582" s="90"/>
      <c r="GX582" s="90"/>
      <c r="GY582" s="90"/>
      <c r="GZ582" s="90"/>
      <c r="HA582" s="90"/>
      <c r="HB582" s="90"/>
      <c r="HC582" s="90"/>
      <c r="HD582" s="90"/>
      <c r="HE582" s="90"/>
      <c r="HF582" s="90"/>
      <c r="HG582" s="90"/>
      <c r="HH582" s="90"/>
      <c r="HI582" s="90"/>
      <c r="HJ582" s="90"/>
      <c r="HK582" s="90"/>
      <c r="HL582" s="90"/>
      <c r="HM582" s="90"/>
      <c r="HN582" s="90"/>
      <c r="HO582" s="90"/>
      <c r="HP582" s="90"/>
      <c r="HQ582" s="90"/>
      <c r="HR582" s="90"/>
      <c r="HS582" s="90"/>
      <c r="HT582" s="90"/>
      <c r="HU582" s="90"/>
      <c r="HV582" s="90"/>
      <c r="HW582" s="90"/>
      <c r="HX582" s="90"/>
      <c r="HY582" s="90"/>
      <c r="HZ582" s="90"/>
      <c r="IA582" s="90"/>
      <c r="IB582" s="90"/>
      <c r="IC582" s="90"/>
      <c r="ID582" s="90"/>
      <c r="IE582" s="90"/>
      <c r="IF582" s="90"/>
      <c r="IG582" s="90"/>
      <c r="IH582" s="90"/>
      <c r="II582" s="90"/>
      <c r="IJ582" s="90"/>
      <c r="IK582" s="90"/>
      <c r="IL582" s="90"/>
      <c r="IM582" s="90"/>
      <c r="IN582" s="90"/>
      <c r="IO582" s="90"/>
      <c r="IP582" s="90"/>
      <c r="IQ582" s="90"/>
      <c r="IR582" s="90"/>
      <c r="IS582" s="90"/>
      <c r="IT582" s="90"/>
      <c r="IU582" s="90"/>
      <c r="IV582" s="90"/>
      <c r="IW582" s="90"/>
    </row>
    <row r="583" spans="4:257" s="3" customFormat="1" x14ac:dyDescent="0.25">
      <c r="D583" s="2"/>
      <c r="AG583" s="90"/>
      <c r="AH583" s="90"/>
      <c r="AI583" s="90"/>
      <c r="AJ583" s="90"/>
      <c r="AK583" s="90"/>
      <c r="AL583" s="90"/>
      <c r="AM583" s="90"/>
      <c r="AN583" s="90"/>
      <c r="AO583" s="90"/>
      <c r="AP583" s="90"/>
      <c r="AQ583" s="90"/>
      <c r="AR583" s="90"/>
      <c r="AS583" s="90"/>
      <c r="AT583" s="90"/>
      <c r="AU583" s="90"/>
      <c r="AV583" s="90"/>
      <c r="AW583" s="90"/>
      <c r="AX583" s="90"/>
      <c r="AY583" s="90"/>
      <c r="AZ583" s="90"/>
      <c r="BA583" s="90"/>
      <c r="BB583" s="90"/>
      <c r="BC583" s="90"/>
      <c r="BD583" s="90"/>
      <c r="BE583" s="90"/>
      <c r="BF583" s="90"/>
      <c r="BG583" s="90"/>
      <c r="BH583" s="90"/>
      <c r="BI583" s="90"/>
      <c r="BJ583" s="90"/>
      <c r="BK583" s="90"/>
      <c r="BL583" s="90"/>
      <c r="BM583" s="90"/>
      <c r="BN583" s="90"/>
      <c r="BO583" s="90"/>
      <c r="BP583" s="90"/>
      <c r="BQ583" s="90"/>
      <c r="BR583" s="90"/>
      <c r="BS583" s="90"/>
      <c r="BT583" s="90"/>
      <c r="BU583" s="90"/>
      <c r="BV583" s="90"/>
      <c r="BW583" s="90"/>
      <c r="BX583" s="90"/>
      <c r="BY583" s="90"/>
      <c r="BZ583" s="90"/>
      <c r="CA583" s="90"/>
      <c r="CB583" s="90"/>
      <c r="CC583" s="90"/>
      <c r="CD583" s="90"/>
      <c r="CE583" s="90"/>
      <c r="CF583" s="90"/>
      <c r="CG583" s="90"/>
      <c r="CH583" s="90"/>
      <c r="CI583" s="90"/>
      <c r="CJ583" s="90"/>
      <c r="CK583" s="90"/>
      <c r="CL583" s="90"/>
      <c r="CM583" s="90"/>
      <c r="CN583" s="90"/>
      <c r="CO583" s="90"/>
      <c r="CP583" s="90"/>
      <c r="CQ583" s="90"/>
      <c r="CR583" s="90"/>
      <c r="CS583" s="90"/>
      <c r="CT583" s="90"/>
      <c r="CU583" s="90"/>
      <c r="CV583" s="90"/>
      <c r="CW583" s="90"/>
      <c r="CX583" s="90"/>
      <c r="CY583" s="90"/>
      <c r="CZ583" s="90"/>
      <c r="DA583" s="90"/>
      <c r="DB583" s="90"/>
      <c r="DC583" s="90"/>
      <c r="DD583" s="90"/>
      <c r="DE583" s="90"/>
      <c r="DF583" s="90"/>
      <c r="DG583" s="90"/>
      <c r="DH583" s="90"/>
      <c r="DI583" s="90"/>
      <c r="DJ583" s="90"/>
      <c r="DK583" s="90"/>
      <c r="DL583" s="90"/>
      <c r="DM583" s="90"/>
      <c r="DN583" s="90"/>
      <c r="DO583" s="90"/>
      <c r="DP583" s="90"/>
      <c r="DQ583" s="90"/>
      <c r="DR583" s="90"/>
      <c r="DS583" s="90"/>
      <c r="DT583" s="90"/>
      <c r="DU583" s="90"/>
      <c r="DV583" s="90"/>
      <c r="DW583" s="90"/>
      <c r="DX583" s="90"/>
      <c r="DY583" s="90"/>
      <c r="DZ583" s="90"/>
      <c r="EA583" s="90"/>
      <c r="EB583" s="90"/>
      <c r="EC583" s="90"/>
      <c r="ED583" s="90"/>
      <c r="EE583" s="90"/>
      <c r="EF583" s="90"/>
      <c r="EG583" s="90"/>
      <c r="EH583" s="90"/>
      <c r="EI583" s="90"/>
      <c r="EJ583" s="90"/>
      <c r="EK583" s="90"/>
      <c r="EL583" s="90"/>
      <c r="EM583" s="90"/>
      <c r="EN583" s="90"/>
      <c r="EO583" s="90"/>
      <c r="EP583" s="90"/>
      <c r="EQ583" s="90"/>
      <c r="ER583" s="90"/>
      <c r="ES583" s="90"/>
      <c r="ET583" s="90"/>
      <c r="EU583" s="90"/>
      <c r="EV583" s="90"/>
      <c r="EW583" s="90"/>
      <c r="EX583" s="90"/>
      <c r="EY583" s="90"/>
      <c r="EZ583" s="90"/>
      <c r="FA583" s="90"/>
      <c r="FB583" s="90"/>
      <c r="FC583" s="90"/>
      <c r="FD583" s="90"/>
      <c r="FE583" s="90"/>
      <c r="FF583" s="90"/>
      <c r="FG583" s="90"/>
      <c r="FH583" s="90"/>
      <c r="FI583" s="90"/>
      <c r="FJ583" s="90"/>
      <c r="FK583" s="90"/>
      <c r="FL583" s="90"/>
      <c r="FM583" s="90"/>
      <c r="FN583" s="90"/>
      <c r="FO583" s="90"/>
      <c r="FP583" s="90"/>
      <c r="FQ583" s="90"/>
      <c r="FR583" s="90"/>
      <c r="FS583" s="90"/>
      <c r="FT583" s="90"/>
      <c r="FU583" s="90"/>
      <c r="FV583" s="90"/>
      <c r="FW583" s="90"/>
      <c r="FX583" s="90"/>
      <c r="FY583" s="90"/>
      <c r="FZ583" s="90"/>
      <c r="GA583" s="90"/>
      <c r="GB583" s="90"/>
      <c r="GC583" s="90"/>
      <c r="GD583" s="90"/>
      <c r="GE583" s="90"/>
      <c r="GF583" s="90"/>
      <c r="GG583" s="90"/>
      <c r="GH583" s="90"/>
      <c r="GI583" s="90"/>
      <c r="GJ583" s="90"/>
      <c r="GK583" s="90"/>
      <c r="GL583" s="90"/>
      <c r="GM583" s="90"/>
      <c r="GN583" s="90"/>
      <c r="GO583" s="90"/>
      <c r="GP583" s="90"/>
      <c r="GQ583" s="90"/>
      <c r="GR583" s="90"/>
      <c r="GS583" s="90"/>
      <c r="GT583" s="90"/>
      <c r="GU583" s="90"/>
      <c r="GV583" s="90"/>
      <c r="GW583" s="90"/>
      <c r="GX583" s="90"/>
      <c r="GY583" s="90"/>
      <c r="GZ583" s="90"/>
      <c r="HA583" s="90"/>
      <c r="HB583" s="90"/>
      <c r="HC583" s="90"/>
      <c r="HD583" s="90"/>
      <c r="HE583" s="90"/>
      <c r="HF583" s="90"/>
      <c r="HG583" s="90"/>
      <c r="HH583" s="90"/>
      <c r="HI583" s="90"/>
      <c r="HJ583" s="90"/>
      <c r="HK583" s="90"/>
      <c r="HL583" s="90"/>
      <c r="HM583" s="90"/>
      <c r="HN583" s="90"/>
      <c r="HO583" s="90"/>
      <c r="HP583" s="90"/>
      <c r="HQ583" s="90"/>
      <c r="HR583" s="90"/>
      <c r="HS583" s="90"/>
      <c r="HT583" s="90"/>
      <c r="HU583" s="90"/>
      <c r="HV583" s="90"/>
      <c r="HW583" s="90"/>
      <c r="HX583" s="90"/>
      <c r="HY583" s="90"/>
      <c r="HZ583" s="90"/>
      <c r="IA583" s="90"/>
      <c r="IB583" s="90"/>
      <c r="IC583" s="90"/>
      <c r="ID583" s="90"/>
      <c r="IE583" s="90"/>
      <c r="IF583" s="90"/>
      <c r="IG583" s="90"/>
      <c r="IH583" s="90"/>
      <c r="II583" s="90"/>
      <c r="IJ583" s="90"/>
      <c r="IK583" s="90"/>
      <c r="IL583" s="90"/>
      <c r="IM583" s="90"/>
      <c r="IN583" s="90"/>
      <c r="IO583" s="90"/>
      <c r="IP583" s="90"/>
      <c r="IQ583" s="90"/>
      <c r="IR583" s="90"/>
      <c r="IS583" s="90"/>
      <c r="IT583" s="90"/>
      <c r="IU583" s="90"/>
      <c r="IV583" s="90"/>
      <c r="IW583" s="90"/>
    </row>
    <row r="584" spans="4:257" s="3" customFormat="1" x14ac:dyDescent="0.25">
      <c r="D584" s="2"/>
      <c r="AG584" s="90"/>
      <c r="AH584" s="90"/>
      <c r="AI584" s="90"/>
      <c r="AJ584" s="90"/>
      <c r="AK584" s="90"/>
      <c r="AL584" s="90"/>
      <c r="AM584" s="90"/>
      <c r="AN584" s="90"/>
      <c r="AO584" s="90"/>
      <c r="AP584" s="90"/>
      <c r="AQ584" s="90"/>
      <c r="AR584" s="90"/>
      <c r="AS584" s="90"/>
      <c r="AT584" s="90"/>
      <c r="AU584" s="90"/>
      <c r="AV584" s="90"/>
      <c r="AW584" s="90"/>
      <c r="AX584" s="90"/>
      <c r="AY584" s="90"/>
      <c r="AZ584" s="90"/>
      <c r="BA584" s="90"/>
      <c r="BB584" s="90"/>
      <c r="BC584" s="90"/>
      <c r="BD584" s="90"/>
      <c r="BE584" s="90"/>
      <c r="BF584" s="90"/>
      <c r="BG584" s="90"/>
      <c r="BH584" s="90"/>
      <c r="BI584" s="90"/>
      <c r="BJ584" s="90"/>
      <c r="BK584" s="90"/>
      <c r="BL584" s="90"/>
      <c r="BM584" s="90"/>
      <c r="BN584" s="90"/>
      <c r="BO584" s="90"/>
      <c r="BP584" s="90"/>
      <c r="BQ584" s="90"/>
      <c r="BR584" s="90"/>
      <c r="BS584" s="90"/>
      <c r="BT584" s="90"/>
      <c r="BU584" s="90"/>
      <c r="BV584" s="90"/>
      <c r="BW584" s="90"/>
      <c r="BX584" s="90"/>
      <c r="BY584" s="90"/>
      <c r="BZ584" s="90"/>
      <c r="CA584" s="90"/>
      <c r="CB584" s="90"/>
      <c r="CC584" s="90"/>
      <c r="CD584" s="90"/>
      <c r="CE584" s="90"/>
      <c r="CF584" s="90"/>
      <c r="CG584" s="90"/>
      <c r="CH584" s="90"/>
      <c r="CI584" s="90"/>
      <c r="CJ584" s="90"/>
      <c r="CK584" s="90"/>
      <c r="CL584" s="90"/>
      <c r="CM584" s="90"/>
      <c r="CN584" s="90"/>
      <c r="CO584" s="90"/>
      <c r="CP584" s="90"/>
      <c r="CQ584" s="90"/>
      <c r="CR584" s="90"/>
      <c r="CS584" s="90"/>
      <c r="CT584" s="90"/>
      <c r="CU584" s="90"/>
      <c r="CV584" s="90"/>
      <c r="CW584" s="90"/>
      <c r="CX584" s="90"/>
      <c r="CY584" s="90"/>
      <c r="CZ584" s="90"/>
      <c r="DA584" s="90"/>
      <c r="DB584" s="90"/>
      <c r="DC584" s="90"/>
      <c r="DD584" s="90"/>
      <c r="DE584" s="90"/>
      <c r="DF584" s="90"/>
      <c r="DG584" s="90"/>
      <c r="DH584" s="90"/>
      <c r="DI584" s="90"/>
      <c r="DJ584" s="90"/>
      <c r="DK584" s="90"/>
      <c r="DL584" s="90"/>
      <c r="DM584" s="90"/>
      <c r="DN584" s="90"/>
      <c r="DO584" s="90"/>
      <c r="DP584" s="90"/>
      <c r="DQ584" s="90"/>
      <c r="DR584" s="90"/>
      <c r="DS584" s="90"/>
      <c r="DT584" s="90"/>
      <c r="DU584" s="90"/>
      <c r="DV584" s="90"/>
      <c r="DW584" s="90"/>
      <c r="DX584" s="90"/>
      <c r="DY584" s="90"/>
      <c r="DZ584" s="90"/>
      <c r="EA584" s="90"/>
      <c r="EB584" s="90"/>
      <c r="EC584" s="90"/>
      <c r="ED584" s="90"/>
      <c r="EE584" s="90"/>
      <c r="EF584" s="90"/>
      <c r="EG584" s="90"/>
      <c r="EH584" s="90"/>
      <c r="EI584" s="90"/>
      <c r="EJ584" s="90"/>
      <c r="EK584" s="90"/>
      <c r="EL584" s="90"/>
      <c r="EM584" s="90"/>
      <c r="EN584" s="90"/>
      <c r="EO584" s="90"/>
      <c r="EP584" s="90"/>
      <c r="EQ584" s="90"/>
      <c r="ER584" s="90"/>
      <c r="ES584" s="90"/>
      <c r="ET584" s="90"/>
      <c r="EU584" s="90"/>
      <c r="EV584" s="90"/>
      <c r="EW584" s="90"/>
      <c r="EX584" s="90"/>
      <c r="EY584" s="90"/>
      <c r="EZ584" s="90"/>
      <c r="FA584" s="90"/>
      <c r="FB584" s="90"/>
      <c r="FC584" s="90"/>
      <c r="FD584" s="90"/>
      <c r="FE584" s="90"/>
      <c r="FF584" s="90"/>
      <c r="FG584" s="90"/>
      <c r="FH584" s="90"/>
      <c r="FI584" s="90"/>
      <c r="FJ584" s="90"/>
      <c r="FK584" s="90"/>
      <c r="FL584" s="90"/>
      <c r="FM584" s="90"/>
      <c r="FN584" s="90"/>
      <c r="FO584" s="90"/>
      <c r="FP584" s="90"/>
      <c r="FQ584" s="90"/>
      <c r="FR584" s="90"/>
      <c r="FS584" s="90"/>
      <c r="FT584" s="90"/>
      <c r="FU584" s="90"/>
      <c r="FV584" s="90"/>
      <c r="FW584" s="90"/>
      <c r="FX584" s="90"/>
      <c r="FY584" s="90"/>
      <c r="FZ584" s="90"/>
      <c r="GA584" s="90"/>
      <c r="GB584" s="90"/>
      <c r="GC584" s="90"/>
      <c r="GD584" s="90"/>
      <c r="GE584" s="90"/>
      <c r="GF584" s="90"/>
      <c r="GG584" s="90"/>
      <c r="GH584" s="90"/>
      <c r="GI584" s="90"/>
      <c r="GJ584" s="90"/>
      <c r="GK584" s="90"/>
      <c r="GL584" s="90"/>
      <c r="GM584" s="90"/>
      <c r="GN584" s="90"/>
      <c r="GO584" s="90"/>
      <c r="GP584" s="90"/>
      <c r="GQ584" s="90"/>
      <c r="GR584" s="90"/>
      <c r="GS584" s="90"/>
      <c r="GT584" s="90"/>
      <c r="GU584" s="90"/>
      <c r="GV584" s="90"/>
      <c r="GW584" s="90"/>
      <c r="GX584" s="90"/>
      <c r="GY584" s="90"/>
      <c r="GZ584" s="90"/>
      <c r="HA584" s="90"/>
      <c r="HB584" s="90"/>
      <c r="HC584" s="90"/>
      <c r="HD584" s="90"/>
      <c r="HE584" s="90"/>
      <c r="HF584" s="90"/>
      <c r="HG584" s="90"/>
      <c r="HH584" s="90"/>
      <c r="HI584" s="90"/>
      <c r="HJ584" s="90"/>
      <c r="HK584" s="90"/>
      <c r="HL584" s="90"/>
      <c r="HM584" s="90"/>
      <c r="HN584" s="90"/>
      <c r="HO584" s="90"/>
      <c r="HP584" s="90"/>
      <c r="HQ584" s="90"/>
      <c r="HR584" s="90"/>
      <c r="HS584" s="90"/>
      <c r="HT584" s="90"/>
      <c r="HU584" s="90"/>
      <c r="HV584" s="90"/>
      <c r="HW584" s="90"/>
      <c r="HX584" s="90"/>
      <c r="HY584" s="90"/>
      <c r="HZ584" s="90"/>
      <c r="IA584" s="90"/>
      <c r="IB584" s="90"/>
      <c r="IC584" s="90"/>
      <c r="ID584" s="90"/>
      <c r="IE584" s="90"/>
      <c r="IF584" s="90"/>
      <c r="IG584" s="90"/>
      <c r="IH584" s="90"/>
      <c r="II584" s="90"/>
      <c r="IJ584" s="90"/>
      <c r="IK584" s="90"/>
      <c r="IL584" s="90"/>
      <c r="IM584" s="90"/>
      <c r="IN584" s="90"/>
      <c r="IO584" s="90"/>
      <c r="IP584" s="90"/>
      <c r="IQ584" s="90"/>
      <c r="IR584" s="90"/>
      <c r="IS584" s="90"/>
      <c r="IT584" s="90"/>
      <c r="IU584" s="90"/>
      <c r="IV584" s="90"/>
      <c r="IW584" s="90"/>
    </row>
    <row r="585" spans="4:257" s="3" customFormat="1" x14ac:dyDescent="0.25">
      <c r="D585" s="2"/>
      <c r="AG585" s="90"/>
      <c r="AH585" s="90"/>
      <c r="AI585" s="90"/>
      <c r="AJ585" s="90"/>
      <c r="AK585" s="90"/>
      <c r="AL585" s="90"/>
      <c r="AM585" s="90"/>
      <c r="AN585" s="90"/>
      <c r="AO585" s="90"/>
      <c r="AP585" s="90"/>
      <c r="AQ585" s="90"/>
      <c r="AR585" s="90"/>
      <c r="AS585" s="90"/>
      <c r="AT585" s="90"/>
      <c r="AU585" s="90"/>
      <c r="AV585" s="90"/>
      <c r="AW585" s="90"/>
      <c r="AX585" s="90"/>
      <c r="AY585" s="90"/>
      <c r="AZ585" s="90"/>
      <c r="BA585" s="90"/>
      <c r="BB585" s="90"/>
      <c r="BC585" s="90"/>
      <c r="BD585" s="90"/>
      <c r="BE585" s="90"/>
      <c r="BF585" s="90"/>
      <c r="BG585" s="90"/>
      <c r="BH585" s="90"/>
      <c r="BI585" s="90"/>
      <c r="BJ585" s="90"/>
      <c r="BK585" s="90"/>
      <c r="BL585" s="90"/>
      <c r="BM585" s="90"/>
      <c r="BN585" s="90"/>
      <c r="BO585" s="90"/>
      <c r="BP585" s="90"/>
      <c r="BQ585" s="90"/>
      <c r="BR585" s="90"/>
      <c r="BS585" s="90"/>
      <c r="BT585" s="90"/>
      <c r="BU585" s="90"/>
      <c r="BV585" s="90"/>
      <c r="BW585" s="90"/>
      <c r="BX585" s="90"/>
      <c r="BY585" s="90"/>
      <c r="BZ585" s="90"/>
      <c r="CA585" s="90"/>
      <c r="CB585" s="90"/>
      <c r="CC585" s="90"/>
      <c r="CD585" s="90"/>
      <c r="CE585" s="90"/>
      <c r="CF585" s="90"/>
      <c r="CG585" s="90"/>
      <c r="CH585" s="90"/>
      <c r="CI585" s="90"/>
      <c r="CJ585" s="90"/>
      <c r="CK585" s="90"/>
      <c r="CL585" s="90"/>
      <c r="CM585" s="90"/>
      <c r="CN585" s="90"/>
      <c r="CO585" s="90"/>
      <c r="CP585" s="90"/>
      <c r="CQ585" s="90"/>
      <c r="CR585" s="90"/>
      <c r="CS585" s="90"/>
      <c r="CT585" s="90"/>
      <c r="CU585" s="90"/>
      <c r="CV585" s="90"/>
      <c r="CW585" s="90"/>
      <c r="CX585" s="90"/>
      <c r="CY585" s="90"/>
      <c r="CZ585" s="90"/>
      <c r="DA585" s="90"/>
      <c r="DB585" s="90"/>
      <c r="DC585" s="90"/>
      <c r="DD585" s="90"/>
      <c r="DE585" s="90"/>
      <c r="DF585" s="90"/>
      <c r="DG585" s="90"/>
      <c r="DH585" s="90"/>
      <c r="DI585" s="90"/>
      <c r="DJ585" s="90"/>
      <c r="DK585" s="90"/>
      <c r="DL585" s="90"/>
      <c r="DM585" s="90"/>
      <c r="DN585" s="90"/>
      <c r="DO585" s="90"/>
      <c r="DP585" s="90"/>
      <c r="DQ585" s="90"/>
      <c r="DR585" s="90"/>
      <c r="DS585" s="90"/>
      <c r="DT585" s="90"/>
      <c r="DU585" s="90"/>
      <c r="DV585" s="90"/>
      <c r="DW585" s="90"/>
      <c r="DX585" s="90"/>
      <c r="DY585" s="90"/>
      <c r="DZ585" s="90"/>
      <c r="EA585" s="90"/>
      <c r="EB585" s="90"/>
      <c r="EC585" s="90"/>
      <c r="ED585" s="90"/>
      <c r="EE585" s="90"/>
      <c r="EF585" s="90"/>
      <c r="EG585" s="90"/>
      <c r="EH585" s="90"/>
      <c r="EI585" s="90"/>
      <c r="EJ585" s="90"/>
      <c r="EK585" s="90"/>
      <c r="EL585" s="90"/>
      <c r="EM585" s="90"/>
      <c r="EN585" s="90"/>
      <c r="EO585" s="90"/>
      <c r="EP585" s="90"/>
      <c r="EQ585" s="90"/>
      <c r="ER585" s="90"/>
      <c r="ES585" s="90"/>
      <c r="ET585" s="90"/>
      <c r="EU585" s="90"/>
      <c r="EV585" s="90"/>
      <c r="EW585" s="90"/>
      <c r="EX585" s="90"/>
      <c r="EY585" s="90"/>
      <c r="EZ585" s="90"/>
      <c r="FA585" s="90"/>
      <c r="FB585" s="90"/>
      <c r="FC585" s="90"/>
      <c r="FD585" s="90"/>
      <c r="FE585" s="90"/>
      <c r="FF585" s="90"/>
      <c r="FG585" s="90"/>
      <c r="FH585" s="90"/>
      <c r="FI585" s="90"/>
      <c r="FJ585" s="90"/>
      <c r="FK585" s="90"/>
      <c r="FL585" s="90"/>
      <c r="FM585" s="90"/>
      <c r="FN585" s="90"/>
      <c r="FO585" s="90"/>
      <c r="FP585" s="90"/>
      <c r="FQ585" s="90"/>
      <c r="FR585" s="90"/>
      <c r="FS585" s="90"/>
      <c r="FT585" s="90"/>
      <c r="FU585" s="90"/>
      <c r="FV585" s="90"/>
      <c r="FW585" s="90"/>
      <c r="FX585" s="90"/>
      <c r="FY585" s="90"/>
      <c r="FZ585" s="90"/>
      <c r="GA585" s="90"/>
      <c r="GB585" s="90"/>
      <c r="GC585" s="90"/>
      <c r="GD585" s="90"/>
      <c r="GE585" s="90"/>
      <c r="GF585" s="90"/>
      <c r="GG585" s="90"/>
      <c r="GH585" s="90"/>
      <c r="GI585" s="90"/>
      <c r="GJ585" s="90"/>
      <c r="GK585" s="90"/>
      <c r="GL585" s="90"/>
      <c r="GM585" s="90"/>
      <c r="GN585" s="90"/>
      <c r="GO585" s="90"/>
      <c r="GP585" s="90"/>
      <c r="GQ585" s="90"/>
      <c r="GR585" s="90"/>
      <c r="GS585" s="90"/>
      <c r="GT585" s="90"/>
      <c r="GU585" s="90"/>
      <c r="GV585" s="90"/>
      <c r="GW585" s="90"/>
      <c r="GX585" s="90"/>
      <c r="GY585" s="90"/>
      <c r="GZ585" s="90"/>
      <c r="HA585" s="90"/>
      <c r="HB585" s="90"/>
      <c r="HC585" s="90"/>
      <c r="HD585" s="90"/>
      <c r="HE585" s="90"/>
      <c r="HF585" s="90"/>
      <c r="HG585" s="90"/>
      <c r="HH585" s="90"/>
      <c r="HI585" s="90"/>
      <c r="HJ585" s="90"/>
      <c r="HK585" s="90"/>
      <c r="HL585" s="90"/>
      <c r="HM585" s="90"/>
      <c r="HN585" s="90"/>
      <c r="HO585" s="90"/>
      <c r="HP585" s="90"/>
      <c r="HQ585" s="90"/>
      <c r="HR585" s="90"/>
      <c r="HS585" s="90"/>
      <c r="HT585" s="90"/>
      <c r="HU585" s="90"/>
      <c r="HV585" s="90"/>
      <c r="HW585" s="90"/>
      <c r="HX585" s="90"/>
      <c r="HY585" s="90"/>
      <c r="HZ585" s="90"/>
      <c r="IA585" s="90"/>
      <c r="IB585" s="90"/>
      <c r="IC585" s="90"/>
      <c r="ID585" s="90"/>
      <c r="IE585" s="90"/>
      <c r="IF585" s="90"/>
      <c r="IG585" s="90"/>
      <c r="IH585" s="90"/>
      <c r="II585" s="90"/>
      <c r="IJ585" s="90"/>
      <c r="IK585" s="90"/>
      <c r="IL585" s="90"/>
      <c r="IM585" s="90"/>
      <c r="IN585" s="90"/>
      <c r="IO585" s="90"/>
      <c r="IP585" s="90"/>
      <c r="IQ585" s="90"/>
      <c r="IR585" s="90"/>
      <c r="IS585" s="90"/>
      <c r="IT585" s="90"/>
      <c r="IU585" s="90"/>
      <c r="IV585" s="90"/>
      <c r="IW585" s="90"/>
    </row>
    <row r="586" spans="4:257" s="3" customFormat="1" x14ac:dyDescent="0.25">
      <c r="D586" s="2"/>
      <c r="AG586" s="90"/>
      <c r="AH586" s="90"/>
      <c r="AI586" s="90"/>
      <c r="AJ586" s="90"/>
      <c r="AK586" s="90"/>
      <c r="AL586" s="90"/>
      <c r="AM586" s="90"/>
      <c r="AN586" s="90"/>
      <c r="AO586" s="90"/>
      <c r="AP586" s="90"/>
      <c r="AQ586" s="90"/>
      <c r="AR586" s="90"/>
      <c r="AS586" s="90"/>
      <c r="AT586" s="90"/>
      <c r="AU586" s="90"/>
      <c r="AV586" s="90"/>
      <c r="AW586" s="90"/>
      <c r="AX586" s="90"/>
      <c r="AY586" s="90"/>
      <c r="AZ586" s="90"/>
      <c r="BA586" s="90"/>
      <c r="BB586" s="90"/>
      <c r="BC586" s="90"/>
      <c r="BD586" s="90"/>
      <c r="BE586" s="90"/>
      <c r="BF586" s="90"/>
      <c r="BG586" s="90"/>
      <c r="BH586" s="90"/>
      <c r="BI586" s="90"/>
      <c r="BJ586" s="90"/>
      <c r="BK586" s="90"/>
      <c r="BL586" s="90"/>
      <c r="BM586" s="90"/>
      <c r="BN586" s="90"/>
      <c r="BO586" s="90"/>
      <c r="BP586" s="90"/>
      <c r="BQ586" s="90"/>
      <c r="BR586" s="90"/>
      <c r="BS586" s="90"/>
      <c r="BT586" s="90"/>
      <c r="BU586" s="90"/>
      <c r="BV586" s="90"/>
      <c r="BW586" s="90"/>
      <c r="BX586" s="90"/>
      <c r="BY586" s="90"/>
      <c r="BZ586" s="90"/>
      <c r="CA586" s="90"/>
      <c r="CB586" s="90"/>
      <c r="CC586" s="90"/>
      <c r="CD586" s="90"/>
      <c r="CE586" s="90"/>
      <c r="CF586" s="90"/>
      <c r="CG586" s="90"/>
      <c r="CH586" s="90"/>
      <c r="CI586" s="90"/>
      <c r="CJ586" s="90"/>
      <c r="CK586" s="90"/>
      <c r="CL586" s="90"/>
      <c r="CM586" s="90"/>
      <c r="CN586" s="90"/>
      <c r="CO586" s="90"/>
      <c r="CP586" s="90"/>
      <c r="CQ586" s="90"/>
      <c r="CR586" s="90"/>
      <c r="CS586" s="90"/>
      <c r="CT586" s="90"/>
      <c r="CU586" s="90"/>
      <c r="CV586" s="90"/>
      <c r="CW586" s="90"/>
      <c r="CX586" s="90"/>
      <c r="CY586" s="90"/>
      <c r="CZ586" s="90"/>
      <c r="DA586" s="90"/>
      <c r="DB586" s="90"/>
      <c r="DC586" s="90"/>
      <c r="DD586" s="90"/>
      <c r="DE586" s="90"/>
      <c r="DF586" s="90"/>
      <c r="DG586" s="90"/>
      <c r="DH586" s="90"/>
      <c r="DI586" s="90"/>
      <c r="DJ586" s="90"/>
      <c r="DK586" s="90"/>
      <c r="DL586" s="90"/>
      <c r="DM586" s="90"/>
      <c r="DN586" s="90"/>
      <c r="DO586" s="90"/>
      <c r="DP586" s="90"/>
      <c r="DQ586" s="90"/>
      <c r="DR586" s="90"/>
      <c r="DS586" s="90"/>
      <c r="DT586" s="90"/>
      <c r="DU586" s="90"/>
      <c r="DV586" s="90"/>
      <c r="DW586" s="90"/>
      <c r="DX586" s="90"/>
      <c r="DY586" s="90"/>
      <c r="DZ586" s="90"/>
      <c r="EA586" s="90"/>
      <c r="EB586" s="90"/>
      <c r="EC586" s="90"/>
      <c r="ED586" s="90"/>
      <c r="EE586" s="90"/>
      <c r="EF586" s="90"/>
      <c r="EG586" s="90"/>
      <c r="EH586" s="90"/>
      <c r="EI586" s="90"/>
      <c r="EJ586" s="90"/>
      <c r="EK586" s="90"/>
      <c r="EL586" s="90"/>
      <c r="EM586" s="90"/>
      <c r="EN586" s="90"/>
      <c r="EO586" s="90"/>
      <c r="EP586" s="90"/>
      <c r="EQ586" s="90"/>
      <c r="ER586" s="90"/>
      <c r="ES586" s="90"/>
      <c r="ET586" s="90"/>
      <c r="EU586" s="90"/>
      <c r="EV586" s="90"/>
      <c r="EW586" s="90"/>
      <c r="EX586" s="90"/>
      <c r="EY586" s="90"/>
      <c r="EZ586" s="90"/>
      <c r="FA586" s="90"/>
      <c r="FB586" s="90"/>
      <c r="FC586" s="90"/>
      <c r="FD586" s="90"/>
      <c r="FE586" s="90"/>
      <c r="FF586" s="90"/>
      <c r="FG586" s="90"/>
      <c r="FH586" s="90"/>
      <c r="FI586" s="90"/>
      <c r="FJ586" s="90"/>
      <c r="FK586" s="90"/>
      <c r="FL586" s="90"/>
      <c r="FM586" s="90"/>
      <c r="FN586" s="90"/>
      <c r="FO586" s="90"/>
      <c r="FP586" s="90"/>
      <c r="FQ586" s="90"/>
      <c r="FR586" s="90"/>
      <c r="FS586" s="90"/>
      <c r="FT586" s="90"/>
      <c r="FU586" s="90"/>
      <c r="FV586" s="90"/>
      <c r="FW586" s="90"/>
      <c r="FX586" s="90"/>
      <c r="FY586" s="90"/>
      <c r="FZ586" s="90"/>
      <c r="GA586" s="90"/>
      <c r="GB586" s="90"/>
      <c r="GC586" s="90"/>
      <c r="GD586" s="90"/>
      <c r="GE586" s="90"/>
      <c r="GF586" s="90"/>
      <c r="GG586" s="90"/>
      <c r="GH586" s="90"/>
      <c r="GI586" s="90"/>
      <c r="GJ586" s="90"/>
      <c r="GK586" s="90"/>
      <c r="GL586" s="90"/>
      <c r="GM586" s="90"/>
      <c r="GN586" s="90"/>
      <c r="GO586" s="90"/>
      <c r="GP586" s="90"/>
      <c r="GQ586" s="90"/>
      <c r="GR586" s="90"/>
      <c r="GS586" s="90"/>
      <c r="GT586" s="90"/>
      <c r="GU586" s="90"/>
      <c r="GV586" s="90"/>
      <c r="GW586" s="90"/>
      <c r="GX586" s="90"/>
      <c r="GY586" s="90"/>
      <c r="GZ586" s="90"/>
      <c r="HA586" s="90"/>
      <c r="HB586" s="90"/>
      <c r="HC586" s="90"/>
      <c r="HD586" s="90"/>
      <c r="HE586" s="90"/>
      <c r="HF586" s="90"/>
      <c r="HG586" s="90"/>
      <c r="HH586" s="90"/>
      <c r="HI586" s="90"/>
      <c r="HJ586" s="90"/>
      <c r="HK586" s="90"/>
      <c r="HL586" s="90"/>
      <c r="HM586" s="90"/>
      <c r="HN586" s="90"/>
      <c r="HO586" s="90"/>
      <c r="HP586" s="90"/>
      <c r="HQ586" s="90"/>
      <c r="HR586" s="90"/>
      <c r="HS586" s="90"/>
      <c r="HT586" s="90"/>
      <c r="HU586" s="90"/>
      <c r="HV586" s="90"/>
      <c r="HW586" s="90"/>
      <c r="HX586" s="90"/>
      <c r="HY586" s="90"/>
      <c r="HZ586" s="90"/>
      <c r="IA586" s="90"/>
      <c r="IB586" s="90"/>
      <c r="IC586" s="90"/>
      <c r="ID586" s="90"/>
      <c r="IE586" s="90"/>
      <c r="IF586" s="90"/>
      <c r="IG586" s="90"/>
      <c r="IH586" s="90"/>
      <c r="II586" s="90"/>
      <c r="IJ586" s="90"/>
      <c r="IK586" s="90"/>
      <c r="IL586" s="90"/>
      <c r="IM586" s="90"/>
      <c r="IN586" s="90"/>
      <c r="IO586" s="90"/>
      <c r="IP586" s="90"/>
      <c r="IQ586" s="90"/>
      <c r="IR586" s="90"/>
      <c r="IS586" s="90"/>
      <c r="IT586" s="90"/>
      <c r="IU586" s="90"/>
      <c r="IV586" s="90"/>
      <c r="IW586" s="90"/>
    </row>
    <row r="587" spans="4:257" s="3" customFormat="1" x14ac:dyDescent="0.25">
      <c r="D587" s="2"/>
      <c r="AG587" s="90"/>
      <c r="AH587" s="90"/>
      <c r="AI587" s="90"/>
      <c r="AJ587" s="90"/>
      <c r="AK587" s="90"/>
      <c r="AL587" s="90"/>
      <c r="AM587" s="90"/>
      <c r="AN587" s="90"/>
      <c r="AO587" s="90"/>
      <c r="AP587" s="90"/>
      <c r="AQ587" s="90"/>
      <c r="AR587" s="90"/>
      <c r="AS587" s="90"/>
      <c r="AT587" s="90"/>
      <c r="AU587" s="90"/>
      <c r="AV587" s="90"/>
      <c r="AW587" s="90"/>
      <c r="AX587" s="90"/>
      <c r="AY587" s="90"/>
      <c r="AZ587" s="90"/>
      <c r="BA587" s="90"/>
      <c r="BB587" s="90"/>
      <c r="BC587" s="90"/>
      <c r="BD587" s="90"/>
      <c r="BE587" s="90"/>
      <c r="BF587" s="90"/>
      <c r="BG587" s="90"/>
      <c r="BH587" s="90"/>
      <c r="BI587" s="90"/>
      <c r="BJ587" s="90"/>
      <c r="BK587" s="90"/>
      <c r="BL587" s="90"/>
      <c r="BM587" s="90"/>
      <c r="BN587" s="90"/>
      <c r="BO587" s="90"/>
      <c r="BP587" s="90"/>
      <c r="BQ587" s="90"/>
      <c r="BR587" s="90"/>
      <c r="BS587" s="90"/>
      <c r="BT587" s="90"/>
      <c r="BU587" s="90"/>
      <c r="BV587" s="90"/>
      <c r="BW587" s="90"/>
      <c r="BX587" s="90"/>
      <c r="BY587" s="90"/>
      <c r="BZ587" s="90"/>
      <c r="CA587" s="90"/>
      <c r="CB587" s="90"/>
      <c r="CC587" s="90"/>
      <c r="CD587" s="90"/>
      <c r="CE587" s="90"/>
      <c r="CF587" s="90"/>
      <c r="CG587" s="90"/>
      <c r="CH587" s="90"/>
      <c r="CI587" s="90"/>
      <c r="CJ587" s="90"/>
      <c r="CK587" s="90"/>
      <c r="CL587" s="90"/>
      <c r="CM587" s="90"/>
      <c r="CN587" s="90"/>
      <c r="CO587" s="90"/>
      <c r="CP587" s="90"/>
      <c r="CQ587" s="90"/>
      <c r="CR587" s="90"/>
      <c r="CS587" s="90"/>
      <c r="CT587" s="90"/>
      <c r="CU587" s="90"/>
      <c r="CV587" s="90"/>
      <c r="CW587" s="90"/>
      <c r="CX587" s="90"/>
      <c r="CY587" s="90"/>
      <c r="CZ587" s="90"/>
      <c r="DA587" s="90"/>
      <c r="DB587" s="90"/>
      <c r="DC587" s="90"/>
      <c r="DD587" s="90"/>
      <c r="DE587" s="90"/>
      <c r="DF587" s="90"/>
      <c r="DG587" s="90"/>
      <c r="DH587" s="90"/>
      <c r="DI587" s="90"/>
      <c r="DJ587" s="90"/>
      <c r="DK587" s="90"/>
      <c r="DL587" s="90"/>
      <c r="DM587" s="90"/>
      <c r="DN587" s="90"/>
      <c r="DO587" s="90"/>
      <c r="DP587" s="90"/>
      <c r="DQ587" s="90"/>
      <c r="DR587" s="90"/>
      <c r="DS587" s="90"/>
      <c r="DT587" s="90"/>
      <c r="DU587" s="90"/>
      <c r="DV587" s="90"/>
      <c r="DW587" s="90"/>
      <c r="DX587" s="90"/>
      <c r="DY587" s="90"/>
      <c r="DZ587" s="90"/>
      <c r="EA587" s="90"/>
      <c r="EB587" s="90"/>
      <c r="EC587" s="90"/>
      <c r="ED587" s="90"/>
      <c r="EE587" s="90"/>
      <c r="EF587" s="90"/>
      <c r="EG587" s="90"/>
      <c r="EH587" s="90"/>
      <c r="EI587" s="90"/>
      <c r="EJ587" s="90"/>
      <c r="EK587" s="90"/>
      <c r="EL587" s="90"/>
      <c r="EM587" s="90"/>
      <c r="EN587" s="90"/>
      <c r="EO587" s="90"/>
      <c r="EP587" s="90"/>
      <c r="EQ587" s="90"/>
      <c r="ER587" s="90"/>
      <c r="ES587" s="90"/>
      <c r="ET587" s="90"/>
      <c r="EU587" s="90"/>
      <c r="EV587" s="90"/>
      <c r="EW587" s="90"/>
      <c r="EX587" s="90"/>
      <c r="EY587" s="90"/>
      <c r="EZ587" s="90"/>
      <c r="FA587" s="90"/>
      <c r="FB587" s="90"/>
      <c r="FC587" s="90"/>
      <c r="FD587" s="90"/>
      <c r="FE587" s="90"/>
      <c r="FF587" s="90"/>
      <c r="FG587" s="90"/>
      <c r="FH587" s="90"/>
      <c r="FI587" s="90"/>
      <c r="FJ587" s="90"/>
      <c r="FK587" s="90"/>
      <c r="FL587" s="90"/>
      <c r="FM587" s="90"/>
      <c r="FN587" s="90"/>
      <c r="FO587" s="90"/>
      <c r="FP587" s="90"/>
      <c r="FQ587" s="90"/>
      <c r="FR587" s="90"/>
      <c r="FS587" s="90"/>
      <c r="FT587" s="90"/>
      <c r="FU587" s="90"/>
      <c r="FV587" s="90"/>
      <c r="FW587" s="90"/>
      <c r="FX587" s="90"/>
      <c r="FY587" s="90"/>
      <c r="FZ587" s="90"/>
      <c r="GA587" s="90"/>
      <c r="GB587" s="90"/>
      <c r="GC587" s="90"/>
      <c r="GD587" s="90"/>
      <c r="GE587" s="90"/>
      <c r="GF587" s="90"/>
      <c r="GG587" s="90"/>
      <c r="GH587" s="90"/>
      <c r="GI587" s="90"/>
      <c r="GJ587" s="90"/>
      <c r="GK587" s="90"/>
      <c r="GL587" s="90"/>
      <c r="GM587" s="90"/>
      <c r="GN587" s="90"/>
      <c r="GO587" s="90"/>
      <c r="GP587" s="90"/>
      <c r="GQ587" s="90"/>
      <c r="GR587" s="90"/>
      <c r="GS587" s="90"/>
      <c r="GT587" s="90"/>
      <c r="GU587" s="90"/>
      <c r="GV587" s="90"/>
      <c r="GW587" s="90"/>
      <c r="GX587" s="90"/>
      <c r="GY587" s="90"/>
      <c r="GZ587" s="90"/>
      <c r="HA587" s="90"/>
      <c r="HB587" s="90"/>
      <c r="HC587" s="90"/>
      <c r="HD587" s="90"/>
      <c r="HE587" s="90"/>
      <c r="HF587" s="90"/>
      <c r="HG587" s="90"/>
      <c r="HH587" s="90"/>
      <c r="HI587" s="90"/>
      <c r="HJ587" s="90"/>
      <c r="HK587" s="90"/>
      <c r="HL587" s="90"/>
      <c r="HM587" s="90"/>
      <c r="HN587" s="90"/>
      <c r="HO587" s="90"/>
      <c r="HP587" s="90"/>
      <c r="HQ587" s="90"/>
      <c r="HR587" s="90"/>
      <c r="HS587" s="90"/>
      <c r="HT587" s="90"/>
      <c r="HU587" s="90"/>
      <c r="HV587" s="90"/>
      <c r="HW587" s="90"/>
      <c r="HX587" s="90"/>
      <c r="HY587" s="90"/>
      <c r="HZ587" s="90"/>
      <c r="IA587" s="90"/>
      <c r="IB587" s="90"/>
      <c r="IC587" s="90"/>
      <c r="ID587" s="90"/>
      <c r="IE587" s="90"/>
      <c r="IF587" s="90"/>
      <c r="IG587" s="90"/>
      <c r="IH587" s="90"/>
      <c r="II587" s="90"/>
      <c r="IJ587" s="90"/>
      <c r="IK587" s="90"/>
      <c r="IL587" s="90"/>
      <c r="IM587" s="90"/>
      <c r="IN587" s="90"/>
      <c r="IO587" s="90"/>
      <c r="IP587" s="90"/>
      <c r="IQ587" s="90"/>
      <c r="IR587" s="90"/>
      <c r="IS587" s="90"/>
      <c r="IT587" s="90"/>
      <c r="IU587" s="90"/>
      <c r="IV587" s="90"/>
      <c r="IW587" s="90"/>
    </row>
    <row r="588" spans="4:257" s="3" customFormat="1" x14ac:dyDescent="0.25">
      <c r="D588" s="2"/>
      <c r="AG588" s="90"/>
      <c r="AH588" s="90"/>
      <c r="AI588" s="90"/>
      <c r="AJ588" s="90"/>
      <c r="AK588" s="90"/>
      <c r="AL588" s="90"/>
      <c r="AM588" s="90"/>
      <c r="AN588" s="90"/>
      <c r="AO588" s="90"/>
      <c r="AP588" s="90"/>
      <c r="AQ588" s="90"/>
      <c r="AR588" s="90"/>
      <c r="AS588" s="90"/>
      <c r="AT588" s="90"/>
      <c r="AU588" s="90"/>
      <c r="AV588" s="90"/>
      <c r="AW588" s="90"/>
      <c r="AX588" s="90"/>
      <c r="AY588" s="90"/>
      <c r="AZ588" s="90"/>
      <c r="BA588" s="90"/>
      <c r="BB588" s="90"/>
      <c r="BC588" s="90"/>
      <c r="BD588" s="90"/>
      <c r="BE588" s="90"/>
      <c r="BF588" s="90"/>
      <c r="BG588" s="90"/>
      <c r="BH588" s="90"/>
      <c r="BI588" s="90"/>
      <c r="BJ588" s="90"/>
      <c r="BK588" s="90"/>
      <c r="BL588" s="90"/>
      <c r="BM588" s="90"/>
      <c r="BN588" s="90"/>
      <c r="BO588" s="90"/>
      <c r="BP588" s="90"/>
      <c r="BQ588" s="90"/>
      <c r="BR588" s="90"/>
      <c r="BS588" s="90"/>
      <c r="BT588" s="90"/>
      <c r="BU588" s="90"/>
      <c r="BV588" s="90"/>
      <c r="BW588" s="90"/>
      <c r="BX588" s="90"/>
      <c r="BY588" s="90"/>
      <c r="BZ588" s="90"/>
      <c r="CA588" s="90"/>
      <c r="CB588" s="90"/>
      <c r="CC588" s="90"/>
      <c r="CD588" s="90"/>
      <c r="CE588" s="90"/>
      <c r="CF588" s="90"/>
      <c r="CG588" s="90"/>
      <c r="CH588" s="90"/>
      <c r="CI588" s="90"/>
      <c r="CJ588" s="90"/>
      <c r="CK588" s="90"/>
      <c r="CL588" s="90"/>
      <c r="CM588" s="90"/>
      <c r="CN588" s="90"/>
      <c r="CO588" s="90"/>
      <c r="CP588" s="90"/>
      <c r="CQ588" s="90"/>
      <c r="CR588" s="90"/>
      <c r="CS588" s="90"/>
      <c r="CT588" s="90"/>
      <c r="CU588" s="90"/>
      <c r="CV588" s="90"/>
      <c r="CW588" s="90"/>
      <c r="CX588" s="90"/>
      <c r="CY588" s="90"/>
      <c r="CZ588" s="90"/>
      <c r="DA588" s="90"/>
      <c r="DB588" s="90"/>
      <c r="DC588" s="90"/>
      <c r="DD588" s="90"/>
      <c r="DE588" s="90"/>
      <c r="DF588" s="90"/>
      <c r="DG588" s="90"/>
      <c r="DH588" s="90"/>
      <c r="DI588" s="90"/>
      <c r="DJ588" s="90"/>
      <c r="DK588" s="90"/>
      <c r="DL588" s="90"/>
      <c r="DM588" s="90"/>
      <c r="DN588" s="90"/>
      <c r="DO588" s="90"/>
      <c r="DP588" s="90"/>
      <c r="DQ588" s="90"/>
      <c r="DR588" s="90"/>
      <c r="DS588" s="90"/>
      <c r="DT588" s="90"/>
      <c r="DU588" s="90"/>
      <c r="DV588" s="90"/>
      <c r="DW588" s="90"/>
      <c r="DX588" s="90"/>
      <c r="DY588" s="90"/>
      <c r="DZ588" s="90"/>
      <c r="EA588" s="90"/>
      <c r="EB588" s="90"/>
      <c r="EC588" s="90"/>
      <c r="ED588" s="90"/>
      <c r="EE588" s="90"/>
      <c r="EF588" s="90"/>
      <c r="EG588" s="90"/>
      <c r="EH588" s="90"/>
      <c r="EI588" s="90"/>
      <c r="EJ588" s="90"/>
      <c r="EK588" s="90"/>
      <c r="EL588" s="90"/>
      <c r="EM588" s="90"/>
      <c r="EN588" s="90"/>
      <c r="EO588" s="90"/>
      <c r="EP588" s="90"/>
      <c r="EQ588" s="90"/>
      <c r="ER588" s="90"/>
      <c r="ES588" s="90"/>
      <c r="ET588" s="90"/>
      <c r="EU588" s="90"/>
      <c r="EV588" s="90"/>
      <c r="EW588" s="90"/>
      <c r="EX588" s="90"/>
      <c r="EY588" s="90"/>
      <c r="EZ588" s="90"/>
      <c r="FA588" s="90"/>
      <c r="FB588" s="90"/>
      <c r="FC588" s="90"/>
      <c r="FD588" s="90"/>
      <c r="FE588" s="90"/>
      <c r="FF588" s="90"/>
      <c r="FG588" s="90"/>
      <c r="FH588" s="90"/>
      <c r="FI588" s="90"/>
      <c r="FJ588" s="90"/>
      <c r="FK588" s="90"/>
      <c r="FL588" s="90"/>
      <c r="FM588" s="90"/>
      <c r="FN588" s="90"/>
      <c r="FO588" s="90"/>
      <c r="FP588" s="90"/>
      <c r="FQ588" s="90"/>
      <c r="FR588" s="90"/>
      <c r="FS588" s="90"/>
      <c r="FT588" s="90"/>
      <c r="FU588" s="90"/>
      <c r="FV588" s="90"/>
      <c r="FW588" s="90"/>
      <c r="FX588" s="90"/>
      <c r="FY588" s="90"/>
      <c r="FZ588" s="90"/>
      <c r="GA588" s="90"/>
      <c r="GB588" s="90"/>
      <c r="GC588" s="90"/>
      <c r="GD588" s="90"/>
      <c r="GE588" s="90"/>
      <c r="GF588" s="90"/>
      <c r="GG588" s="90"/>
      <c r="GH588" s="90"/>
      <c r="GI588" s="90"/>
      <c r="GJ588" s="90"/>
      <c r="GK588" s="90"/>
      <c r="GL588" s="90"/>
      <c r="GM588" s="90"/>
      <c r="GN588" s="90"/>
      <c r="GO588" s="90"/>
      <c r="GP588" s="90"/>
      <c r="GQ588" s="90"/>
      <c r="GR588" s="90"/>
      <c r="GS588" s="90"/>
      <c r="GT588" s="90"/>
      <c r="GU588" s="90"/>
      <c r="GV588" s="90"/>
      <c r="GW588" s="90"/>
      <c r="GX588" s="90"/>
      <c r="GY588" s="90"/>
      <c r="GZ588" s="90"/>
      <c r="HA588" s="90"/>
      <c r="HB588" s="90"/>
      <c r="HC588" s="90"/>
      <c r="HD588" s="90"/>
      <c r="HE588" s="90"/>
      <c r="HF588" s="90"/>
      <c r="HG588" s="90"/>
      <c r="HH588" s="90"/>
      <c r="HI588" s="90"/>
      <c r="HJ588" s="90"/>
      <c r="HK588" s="90"/>
      <c r="HL588" s="90"/>
      <c r="HM588" s="90"/>
      <c r="HN588" s="90"/>
      <c r="HO588" s="90"/>
      <c r="HP588" s="90"/>
      <c r="HQ588" s="90"/>
      <c r="HR588" s="90"/>
      <c r="HS588" s="90"/>
      <c r="HT588" s="90"/>
      <c r="HU588" s="90"/>
      <c r="HV588" s="90"/>
      <c r="HW588" s="90"/>
      <c r="HX588" s="90"/>
      <c r="HY588" s="90"/>
      <c r="HZ588" s="90"/>
      <c r="IA588" s="90"/>
      <c r="IB588" s="90"/>
      <c r="IC588" s="90"/>
      <c r="ID588" s="90"/>
      <c r="IE588" s="90"/>
      <c r="IF588" s="90"/>
      <c r="IG588" s="90"/>
      <c r="IH588" s="90"/>
      <c r="II588" s="90"/>
      <c r="IJ588" s="90"/>
      <c r="IK588" s="90"/>
      <c r="IL588" s="90"/>
      <c r="IM588" s="90"/>
      <c r="IN588" s="90"/>
      <c r="IO588" s="90"/>
      <c r="IP588" s="90"/>
      <c r="IQ588" s="90"/>
      <c r="IR588" s="90"/>
      <c r="IS588" s="90"/>
      <c r="IT588" s="90"/>
      <c r="IU588" s="90"/>
      <c r="IV588" s="90"/>
      <c r="IW588" s="90"/>
    </row>
    <row r="589" spans="4:257" s="3" customFormat="1" x14ac:dyDescent="0.25">
      <c r="D589" s="2"/>
      <c r="AG589" s="90"/>
      <c r="AH589" s="90"/>
      <c r="AI589" s="90"/>
      <c r="AJ589" s="90"/>
      <c r="AK589" s="90"/>
      <c r="AL589" s="90"/>
      <c r="AM589" s="90"/>
      <c r="AN589" s="90"/>
      <c r="AO589" s="90"/>
      <c r="AP589" s="90"/>
      <c r="AQ589" s="90"/>
      <c r="AR589" s="90"/>
      <c r="AS589" s="90"/>
      <c r="AT589" s="90"/>
      <c r="AU589" s="90"/>
      <c r="AV589" s="90"/>
      <c r="AW589" s="90"/>
      <c r="AX589" s="90"/>
      <c r="AY589" s="90"/>
      <c r="AZ589" s="90"/>
      <c r="BA589" s="90"/>
      <c r="BB589" s="90"/>
      <c r="BC589" s="90"/>
      <c r="BD589" s="90"/>
      <c r="BE589" s="90"/>
      <c r="BF589" s="90"/>
      <c r="BG589" s="90"/>
      <c r="BH589" s="90"/>
      <c r="BI589" s="90"/>
      <c r="BJ589" s="90"/>
      <c r="BK589" s="90"/>
      <c r="BL589" s="90"/>
      <c r="BM589" s="90"/>
      <c r="BN589" s="90"/>
      <c r="BO589" s="90"/>
      <c r="BP589" s="90"/>
      <c r="BQ589" s="90"/>
      <c r="BR589" s="90"/>
      <c r="BS589" s="90"/>
      <c r="BT589" s="90"/>
      <c r="BU589" s="90"/>
      <c r="BV589" s="90"/>
      <c r="BW589" s="90"/>
      <c r="BX589" s="90"/>
      <c r="BY589" s="90"/>
      <c r="BZ589" s="90"/>
      <c r="CA589" s="90"/>
      <c r="CB589" s="90"/>
      <c r="CC589" s="90"/>
      <c r="CD589" s="90"/>
      <c r="CE589" s="90"/>
      <c r="CF589" s="90"/>
      <c r="CG589" s="90"/>
      <c r="CH589" s="90"/>
      <c r="CI589" s="90"/>
      <c r="CJ589" s="90"/>
      <c r="CK589" s="90"/>
      <c r="CL589" s="90"/>
      <c r="CM589" s="90"/>
      <c r="CN589" s="90"/>
      <c r="CO589" s="90"/>
      <c r="CP589" s="90"/>
      <c r="CQ589" s="90"/>
      <c r="CR589" s="90"/>
      <c r="CS589" s="90"/>
      <c r="CT589" s="90"/>
      <c r="CU589" s="90"/>
      <c r="CV589" s="90"/>
      <c r="CW589" s="90"/>
      <c r="CX589" s="90"/>
      <c r="CY589" s="90"/>
      <c r="CZ589" s="90"/>
      <c r="DA589" s="90"/>
      <c r="DB589" s="90"/>
      <c r="DC589" s="90"/>
      <c r="DD589" s="90"/>
      <c r="DE589" s="90"/>
      <c r="DF589" s="90"/>
      <c r="DG589" s="90"/>
      <c r="DH589" s="90"/>
      <c r="DI589" s="90"/>
      <c r="DJ589" s="90"/>
      <c r="DK589" s="90"/>
      <c r="DL589" s="90"/>
      <c r="DM589" s="90"/>
      <c r="DN589" s="90"/>
      <c r="DO589" s="90"/>
      <c r="DP589" s="90"/>
      <c r="DQ589" s="90"/>
      <c r="DR589" s="90"/>
      <c r="DS589" s="90"/>
      <c r="DT589" s="90"/>
      <c r="DU589" s="90"/>
      <c r="DV589" s="90"/>
      <c r="DW589" s="90"/>
      <c r="DX589" s="90"/>
      <c r="DY589" s="90"/>
      <c r="DZ589" s="90"/>
      <c r="EA589" s="90"/>
      <c r="EB589" s="90"/>
      <c r="EC589" s="90"/>
      <c r="ED589" s="90"/>
      <c r="EE589" s="90"/>
      <c r="EF589" s="90"/>
      <c r="EG589" s="90"/>
      <c r="EH589" s="90"/>
      <c r="EI589" s="90"/>
      <c r="EJ589" s="90"/>
      <c r="EK589" s="90"/>
      <c r="EL589" s="90"/>
      <c r="EM589" s="90"/>
      <c r="EN589" s="90"/>
      <c r="EO589" s="90"/>
      <c r="EP589" s="90"/>
      <c r="EQ589" s="90"/>
      <c r="ER589" s="90"/>
      <c r="ES589" s="90"/>
      <c r="ET589" s="90"/>
      <c r="EU589" s="90"/>
      <c r="EV589" s="90"/>
      <c r="EW589" s="90"/>
      <c r="EX589" s="90"/>
      <c r="EY589" s="90"/>
      <c r="EZ589" s="90"/>
      <c r="FA589" s="90"/>
      <c r="FB589" s="90"/>
      <c r="FC589" s="90"/>
      <c r="FD589" s="90"/>
      <c r="FE589" s="90"/>
      <c r="FF589" s="90"/>
      <c r="FG589" s="90"/>
      <c r="FH589" s="90"/>
      <c r="FI589" s="90"/>
      <c r="FJ589" s="90"/>
      <c r="FK589" s="90"/>
      <c r="FL589" s="90"/>
      <c r="FM589" s="90"/>
      <c r="FN589" s="90"/>
      <c r="FO589" s="90"/>
      <c r="FP589" s="90"/>
      <c r="FQ589" s="90"/>
      <c r="FR589" s="90"/>
      <c r="FS589" s="90"/>
      <c r="FT589" s="90"/>
      <c r="FU589" s="90"/>
      <c r="FV589" s="90"/>
      <c r="FW589" s="90"/>
      <c r="FX589" s="90"/>
      <c r="FY589" s="90"/>
      <c r="FZ589" s="90"/>
      <c r="GA589" s="90"/>
      <c r="GB589" s="90"/>
      <c r="GC589" s="90"/>
      <c r="GD589" s="90"/>
      <c r="GE589" s="90"/>
      <c r="GF589" s="90"/>
      <c r="GG589" s="90"/>
      <c r="GH589" s="90"/>
      <c r="GI589" s="90"/>
      <c r="GJ589" s="90"/>
      <c r="GK589" s="90"/>
      <c r="GL589" s="90"/>
      <c r="GM589" s="90"/>
      <c r="GN589" s="90"/>
      <c r="GO589" s="90"/>
      <c r="GP589" s="90"/>
      <c r="GQ589" s="90"/>
      <c r="GR589" s="90"/>
      <c r="GS589" s="90"/>
      <c r="GT589" s="90"/>
      <c r="GU589" s="90"/>
      <c r="GV589" s="90"/>
      <c r="GW589" s="90"/>
      <c r="GX589" s="90"/>
      <c r="GY589" s="90"/>
      <c r="GZ589" s="90"/>
      <c r="HA589" s="90"/>
      <c r="HB589" s="90"/>
      <c r="HC589" s="90"/>
      <c r="HD589" s="90"/>
      <c r="HE589" s="90"/>
      <c r="HF589" s="90"/>
      <c r="HG589" s="90"/>
      <c r="HH589" s="90"/>
      <c r="HI589" s="90"/>
      <c r="HJ589" s="90"/>
      <c r="HK589" s="90"/>
      <c r="HL589" s="90"/>
      <c r="HM589" s="90"/>
      <c r="HN589" s="90"/>
      <c r="HO589" s="90"/>
      <c r="HP589" s="90"/>
      <c r="HQ589" s="90"/>
      <c r="HR589" s="90"/>
      <c r="HS589" s="90"/>
      <c r="HT589" s="90"/>
      <c r="HU589" s="90"/>
      <c r="HV589" s="90"/>
      <c r="HW589" s="90"/>
      <c r="HX589" s="90"/>
      <c r="HY589" s="90"/>
      <c r="HZ589" s="90"/>
      <c r="IA589" s="90"/>
      <c r="IB589" s="90"/>
      <c r="IC589" s="90"/>
      <c r="ID589" s="90"/>
      <c r="IE589" s="90"/>
      <c r="IF589" s="90"/>
      <c r="IG589" s="90"/>
      <c r="IH589" s="90"/>
      <c r="II589" s="90"/>
      <c r="IJ589" s="90"/>
      <c r="IK589" s="90"/>
      <c r="IL589" s="90"/>
      <c r="IM589" s="90"/>
      <c r="IN589" s="90"/>
      <c r="IO589" s="90"/>
      <c r="IP589" s="90"/>
      <c r="IQ589" s="90"/>
      <c r="IR589" s="90"/>
      <c r="IS589" s="90"/>
      <c r="IT589" s="90"/>
      <c r="IU589" s="90"/>
      <c r="IV589" s="90"/>
      <c r="IW589" s="90"/>
    </row>
    <row r="590" spans="4:257" s="3" customFormat="1" x14ac:dyDescent="0.25">
      <c r="D590" s="2"/>
      <c r="AG590" s="90"/>
      <c r="AH590" s="90"/>
      <c r="AI590" s="90"/>
      <c r="AJ590" s="90"/>
      <c r="AK590" s="90"/>
      <c r="AL590" s="90"/>
      <c r="AM590" s="90"/>
      <c r="AN590" s="90"/>
      <c r="AO590" s="90"/>
      <c r="AP590" s="90"/>
      <c r="AQ590" s="90"/>
      <c r="AR590" s="90"/>
      <c r="AS590" s="90"/>
      <c r="AT590" s="90"/>
      <c r="AU590" s="90"/>
      <c r="AV590" s="90"/>
      <c r="AW590" s="90"/>
      <c r="AX590" s="90"/>
      <c r="AY590" s="90"/>
      <c r="AZ590" s="90"/>
      <c r="BA590" s="90"/>
      <c r="BB590" s="90"/>
      <c r="BC590" s="90"/>
      <c r="BD590" s="90"/>
      <c r="BE590" s="90"/>
      <c r="BF590" s="90"/>
      <c r="BG590" s="90"/>
      <c r="BH590" s="90"/>
      <c r="BI590" s="90"/>
      <c r="BJ590" s="90"/>
      <c r="BK590" s="90"/>
      <c r="BL590" s="90"/>
      <c r="BM590" s="90"/>
      <c r="BN590" s="90"/>
      <c r="BO590" s="90"/>
      <c r="BP590" s="90"/>
      <c r="BQ590" s="90"/>
      <c r="BR590" s="90"/>
      <c r="BS590" s="90"/>
      <c r="BT590" s="90"/>
      <c r="BU590" s="90"/>
      <c r="BV590" s="90"/>
      <c r="BW590" s="90"/>
      <c r="BX590" s="90"/>
      <c r="BY590" s="90"/>
      <c r="BZ590" s="90"/>
      <c r="CA590" s="90"/>
      <c r="CB590" s="90"/>
      <c r="CC590" s="90"/>
      <c r="CD590" s="90"/>
      <c r="CE590" s="90"/>
      <c r="CF590" s="90"/>
      <c r="CG590" s="90"/>
      <c r="CH590" s="90"/>
      <c r="CI590" s="90"/>
      <c r="CJ590" s="90"/>
      <c r="CK590" s="90"/>
      <c r="CL590" s="90"/>
      <c r="CM590" s="90"/>
      <c r="CN590" s="90"/>
      <c r="CO590" s="90"/>
      <c r="CP590" s="90"/>
      <c r="CQ590" s="90"/>
      <c r="CR590" s="90"/>
      <c r="CS590" s="90"/>
      <c r="CT590" s="90"/>
      <c r="CU590" s="90"/>
      <c r="CV590" s="90"/>
      <c r="CW590" s="90"/>
      <c r="CX590" s="90"/>
      <c r="CY590" s="90"/>
      <c r="CZ590" s="90"/>
      <c r="DA590" s="90"/>
      <c r="DB590" s="90"/>
      <c r="DC590" s="90"/>
      <c r="DD590" s="90"/>
      <c r="DE590" s="90"/>
      <c r="DF590" s="90"/>
      <c r="DG590" s="90"/>
      <c r="DH590" s="90"/>
      <c r="DI590" s="90"/>
      <c r="DJ590" s="90"/>
      <c r="DK590" s="90"/>
      <c r="DL590" s="90"/>
      <c r="DM590" s="90"/>
      <c r="DN590" s="90"/>
      <c r="DO590" s="90"/>
      <c r="DP590" s="90"/>
      <c r="DQ590" s="90"/>
      <c r="DR590" s="90"/>
      <c r="DS590" s="90"/>
      <c r="DT590" s="90"/>
      <c r="DU590" s="90"/>
      <c r="DV590" s="90"/>
      <c r="DW590" s="90"/>
      <c r="DX590" s="90"/>
      <c r="DY590" s="90"/>
      <c r="DZ590" s="90"/>
      <c r="EA590" s="90"/>
      <c r="EB590" s="90"/>
      <c r="EC590" s="90"/>
      <c r="ED590" s="90"/>
      <c r="EE590" s="90"/>
      <c r="EF590" s="90"/>
      <c r="EG590" s="90"/>
      <c r="EH590" s="90"/>
      <c r="EI590" s="90"/>
      <c r="EJ590" s="90"/>
      <c r="EK590" s="90"/>
      <c r="EL590" s="90"/>
      <c r="EM590" s="90"/>
      <c r="EN590" s="90"/>
      <c r="EO590" s="90"/>
      <c r="EP590" s="90"/>
      <c r="EQ590" s="90"/>
      <c r="ER590" s="90"/>
      <c r="ES590" s="90"/>
      <c r="ET590" s="90"/>
      <c r="EU590" s="90"/>
      <c r="EV590" s="90"/>
      <c r="EW590" s="90"/>
      <c r="EX590" s="90"/>
      <c r="EY590" s="90"/>
      <c r="EZ590" s="90"/>
      <c r="FA590" s="90"/>
      <c r="FB590" s="90"/>
      <c r="FC590" s="90"/>
      <c r="FD590" s="90"/>
      <c r="FE590" s="90"/>
      <c r="FF590" s="90"/>
      <c r="FG590" s="90"/>
      <c r="FH590" s="90"/>
      <c r="FI590" s="90"/>
      <c r="FJ590" s="90"/>
      <c r="FK590" s="90"/>
      <c r="FL590" s="90"/>
      <c r="FM590" s="90"/>
      <c r="FN590" s="90"/>
      <c r="FO590" s="90"/>
      <c r="FP590" s="90"/>
      <c r="FQ590" s="90"/>
      <c r="FR590" s="90"/>
      <c r="FS590" s="90"/>
      <c r="FT590" s="90"/>
      <c r="FU590" s="90"/>
      <c r="FV590" s="90"/>
      <c r="FW590" s="90"/>
      <c r="FX590" s="90"/>
      <c r="FY590" s="90"/>
      <c r="FZ590" s="90"/>
      <c r="GA590" s="90"/>
      <c r="GB590" s="90"/>
      <c r="GC590" s="90"/>
      <c r="GD590" s="90"/>
      <c r="GE590" s="90"/>
      <c r="GF590" s="90"/>
      <c r="GG590" s="90"/>
      <c r="GH590" s="90"/>
      <c r="GI590" s="90"/>
      <c r="GJ590" s="90"/>
      <c r="GK590" s="90"/>
      <c r="GL590" s="90"/>
      <c r="GM590" s="90"/>
      <c r="GN590" s="90"/>
      <c r="GO590" s="90"/>
      <c r="GP590" s="90"/>
      <c r="GQ590" s="90"/>
      <c r="GR590" s="90"/>
      <c r="GS590" s="90"/>
      <c r="GT590" s="90"/>
      <c r="GU590" s="90"/>
      <c r="GV590" s="90"/>
      <c r="GW590" s="90"/>
      <c r="GX590" s="90"/>
      <c r="GY590" s="90"/>
      <c r="GZ590" s="90"/>
      <c r="HA590" s="90"/>
      <c r="HB590" s="90"/>
      <c r="HC590" s="90"/>
      <c r="HD590" s="90"/>
      <c r="HE590" s="90"/>
      <c r="HF590" s="90"/>
      <c r="HG590" s="90"/>
      <c r="HH590" s="90"/>
      <c r="HI590" s="90"/>
      <c r="HJ590" s="90"/>
      <c r="HK590" s="90"/>
      <c r="HL590" s="90"/>
      <c r="HM590" s="90"/>
      <c r="HN590" s="90"/>
      <c r="HO590" s="90"/>
      <c r="HP590" s="90"/>
      <c r="HQ590" s="90"/>
      <c r="HR590" s="90"/>
      <c r="HS590" s="90"/>
      <c r="HT590" s="90"/>
      <c r="HU590" s="90"/>
      <c r="HV590" s="90"/>
      <c r="HW590" s="90"/>
      <c r="HX590" s="90"/>
      <c r="HY590" s="90"/>
      <c r="HZ590" s="90"/>
      <c r="IA590" s="90"/>
      <c r="IB590" s="90"/>
      <c r="IC590" s="90"/>
      <c r="ID590" s="90"/>
      <c r="IE590" s="90"/>
      <c r="IF590" s="90"/>
      <c r="IG590" s="90"/>
      <c r="IH590" s="90"/>
      <c r="II590" s="90"/>
      <c r="IJ590" s="90"/>
      <c r="IK590" s="90"/>
      <c r="IL590" s="90"/>
      <c r="IM590" s="90"/>
      <c r="IN590" s="90"/>
      <c r="IO590" s="90"/>
      <c r="IP590" s="90"/>
      <c r="IQ590" s="90"/>
      <c r="IR590" s="90"/>
      <c r="IS590" s="90"/>
      <c r="IT590" s="90"/>
      <c r="IU590" s="90"/>
      <c r="IV590" s="90"/>
      <c r="IW590" s="90"/>
    </row>
    <row r="591" spans="4:257" s="3" customFormat="1" x14ac:dyDescent="0.25">
      <c r="D591" s="2"/>
      <c r="AG591" s="90"/>
      <c r="AH591" s="90"/>
      <c r="AI591" s="90"/>
      <c r="AJ591" s="90"/>
      <c r="AK591" s="90"/>
      <c r="AL591" s="90"/>
      <c r="AM591" s="90"/>
      <c r="AN591" s="90"/>
      <c r="AO591" s="90"/>
      <c r="AP591" s="90"/>
      <c r="AQ591" s="90"/>
      <c r="AR591" s="90"/>
      <c r="AS591" s="90"/>
      <c r="AT591" s="90"/>
      <c r="AU591" s="90"/>
      <c r="AV591" s="90"/>
      <c r="AW591" s="90"/>
      <c r="AX591" s="90"/>
      <c r="AY591" s="90"/>
      <c r="AZ591" s="90"/>
      <c r="BA591" s="90"/>
      <c r="BB591" s="90"/>
      <c r="BC591" s="90"/>
      <c r="BD591" s="90"/>
      <c r="BE591" s="90"/>
      <c r="BF591" s="90"/>
      <c r="BG591" s="90"/>
      <c r="BH591" s="90"/>
      <c r="BI591" s="90"/>
      <c r="BJ591" s="90"/>
      <c r="BK591" s="90"/>
      <c r="BL591" s="90"/>
      <c r="BM591" s="90"/>
      <c r="BN591" s="90"/>
      <c r="BO591" s="90"/>
      <c r="BP591" s="90"/>
      <c r="BQ591" s="90"/>
      <c r="BR591" s="90"/>
      <c r="BS591" s="90"/>
      <c r="BT591" s="90"/>
      <c r="BU591" s="90"/>
      <c r="BV591" s="90"/>
      <c r="BW591" s="90"/>
      <c r="BX591" s="90"/>
      <c r="BY591" s="90"/>
      <c r="BZ591" s="90"/>
      <c r="CA591" s="90"/>
      <c r="CB591" s="90"/>
      <c r="CC591" s="90"/>
      <c r="CD591" s="90"/>
      <c r="CE591" s="90"/>
      <c r="CF591" s="90"/>
      <c r="CG591" s="90"/>
      <c r="CH591" s="90"/>
      <c r="CI591" s="90"/>
      <c r="CJ591" s="90"/>
      <c r="CK591" s="90"/>
      <c r="CL591" s="90"/>
      <c r="CM591" s="90"/>
      <c r="CN591" s="90"/>
      <c r="CO591" s="90"/>
      <c r="CP591" s="90"/>
      <c r="CQ591" s="90"/>
      <c r="CR591" s="90"/>
      <c r="CS591" s="90"/>
      <c r="CT591" s="90"/>
      <c r="CU591" s="90"/>
      <c r="CV591" s="90"/>
      <c r="CW591" s="90"/>
      <c r="CX591" s="90"/>
      <c r="CY591" s="90"/>
      <c r="CZ591" s="90"/>
      <c r="DA591" s="90"/>
      <c r="DB591" s="90"/>
      <c r="DC591" s="90"/>
      <c r="DD591" s="90"/>
      <c r="DE591" s="90"/>
      <c r="DF591" s="90"/>
      <c r="DG591" s="90"/>
      <c r="DH591" s="90"/>
      <c r="DI591" s="90"/>
      <c r="DJ591" s="90"/>
      <c r="DK591" s="90"/>
      <c r="DL591" s="90"/>
      <c r="DM591" s="90"/>
      <c r="DN591" s="90"/>
      <c r="DO591" s="90"/>
      <c r="DP591" s="90"/>
      <c r="DQ591" s="90"/>
      <c r="DR591" s="90"/>
      <c r="DS591" s="90"/>
      <c r="DT591" s="90"/>
      <c r="DU591" s="90"/>
      <c r="DV591" s="90"/>
      <c r="DW591" s="90"/>
      <c r="DX591" s="90"/>
      <c r="DY591" s="90"/>
      <c r="DZ591" s="90"/>
      <c r="EA591" s="90"/>
      <c r="EB591" s="90"/>
      <c r="EC591" s="90"/>
      <c r="ED591" s="90"/>
      <c r="EE591" s="90"/>
      <c r="EF591" s="90"/>
      <c r="EG591" s="90"/>
      <c r="EH591" s="90"/>
      <c r="EI591" s="90"/>
      <c r="EJ591" s="90"/>
      <c r="EK591" s="90"/>
      <c r="EL591" s="90"/>
      <c r="EM591" s="90"/>
      <c r="EN591" s="90"/>
      <c r="EO591" s="90"/>
      <c r="EP591" s="90"/>
      <c r="EQ591" s="90"/>
      <c r="ER591" s="90"/>
      <c r="ES591" s="90"/>
      <c r="ET591" s="90"/>
      <c r="EU591" s="90"/>
      <c r="EV591" s="90"/>
      <c r="EW591" s="90"/>
      <c r="EX591" s="90"/>
      <c r="EY591" s="90"/>
      <c r="EZ591" s="90"/>
      <c r="FA591" s="90"/>
      <c r="FB591" s="90"/>
      <c r="FC591" s="90"/>
      <c r="FD591" s="90"/>
      <c r="FE591" s="90"/>
      <c r="FF591" s="90"/>
      <c r="FG591" s="90"/>
      <c r="FH591" s="90"/>
      <c r="FI591" s="90"/>
      <c r="FJ591" s="90"/>
      <c r="FK591" s="90"/>
      <c r="FL591" s="90"/>
      <c r="FM591" s="90"/>
      <c r="FN591" s="90"/>
      <c r="FO591" s="90"/>
      <c r="FP591" s="90"/>
      <c r="FQ591" s="90"/>
      <c r="FR591" s="90"/>
      <c r="FS591" s="90"/>
      <c r="FT591" s="90"/>
      <c r="FU591" s="90"/>
      <c r="FV591" s="90"/>
      <c r="FW591" s="90"/>
      <c r="FX591" s="90"/>
      <c r="FY591" s="90"/>
      <c r="FZ591" s="90"/>
      <c r="GA591" s="90"/>
      <c r="GB591" s="90"/>
      <c r="GC591" s="90"/>
      <c r="GD591" s="90"/>
      <c r="GE591" s="90"/>
      <c r="GF591" s="90"/>
      <c r="GG591" s="90"/>
      <c r="GH591" s="90"/>
      <c r="GI591" s="90"/>
      <c r="GJ591" s="90"/>
      <c r="GK591" s="90"/>
      <c r="GL591" s="90"/>
      <c r="GM591" s="90"/>
      <c r="GN591" s="90"/>
      <c r="GO591" s="90"/>
      <c r="GP591" s="90"/>
      <c r="GQ591" s="90"/>
      <c r="GR591" s="90"/>
      <c r="GS591" s="90"/>
      <c r="GT591" s="90"/>
      <c r="GU591" s="90"/>
      <c r="GV591" s="90"/>
      <c r="GW591" s="90"/>
      <c r="GX591" s="90"/>
      <c r="GY591" s="90"/>
      <c r="GZ591" s="90"/>
      <c r="HA591" s="90"/>
      <c r="HB591" s="90"/>
      <c r="HC591" s="90"/>
      <c r="HD591" s="90"/>
      <c r="HE591" s="90"/>
      <c r="HF591" s="90"/>
      <c r="HG591" s="90"/>
      <c r="HH591" s="90"/>
      <c r="HI591" s="90"/>
      <c r="HJ591" s="90"/>
      <c r="HK591" s="90"/>
      <c r="HL591" s="90"/>
      <c r="HM591" s="90"/>
      <c r="HN591" s="90"/>
      <c r="HO591" s="90"/>
      <c r="HP591" s="90"/>
      <c r="HQ591" s="90"/>
      <c r="HR591" s="90"/>
      <c r="HS591" s="90"/>
      <c r="HT591" s="90"/>
      <c r="HU591" s="90"/>
      <c r="HV591" s="90"/>
      <c r="HW591" s="90"/>
      <c r="HX591" s="90"/>
      <c r="HY591" s="90"/>
      <c r="HZ591" s="90"/>
      <c r="IA591" s="90"/>
      <c r="IB591" s="90"/>
      <c r="IC591" s="90"/>
      <c r="ID591" s="90"/>
      <c r="IE591" s="90"/>
      <c r="IF591" s="90"/>
      <c r="IG591" s="90"/>
      <c r="IH591" s="90"/>
      <c r="II591" s="90"/>
      <c r="IJ591" s="90"/>
      <c r="IK591" s="90"/>
      <c r="IL591" s="90"/>
      <c r="IM591" s="90"/>
      <c r="IN591" s="90"/>
      <c r="IO591" s="90"/>
      <c r="IP591" s="90"/>
      <c r="IQ591" s="90"/>
      <c r="IR591" s="90"/>
      <c r="IS591" s="90"/>
      <c r="IT591" s="90"/>
      <c r="IU591" s="90"/>
      <c r="IV591" s="90"/>
      <c r="IW591" s="90"/>
    </row>
    <row r="592" spans="4:257" s="3" customFormat="1" x14ac:dyDescent="0.25">
      <c r="D592" s="2"/>
      <c r="AG592" s="90"/>
      <c r="AH592" s="90"/>
      <c r="AI592" s="90"/>
      <c r="AJ592" s="90"/>
      <c r="AK592" s="90"/>
      <c r="AL592" s="90"/>
      <c r="AM592" s="90"/>
      <c r="AN592" s="90"/>
      <c r="AO592" s="90"/>
      <c r="AP592" s="90"/>
      <c r="AQ592" s="90"/>
      <c r="AR592" s="90"/>
      <c r="AS592" s="90"/>
      <c r="AT592" s="90"/>
      <c r="AU592" s="90"/>
      <c r="AV592" s="90"/>
      <c r="AW592" s="90"/>
      <c r="AX592" s="90"/>
      <c r="AY592" s="90"/>
      <c r="AZ592" s="90"/>
      <c r="BA592" s="90"/>
      <c r="BB592" s="90"/>
      <c r="BC592" s="90"/>
      <c r="BD592" s="90"/>
      <c r="BE592" s="90"/>
      <c r="BF592" s="90"/>
      <c r="BG592" s="90"/>
      <c r="BH592" s="90"/>
      <c r="BI592" s="90"/>
      <c r="BJ592" s="90"/>
      <c r="BK592" s="90"/>
      <c r="BL592" s="90"/>
      <c r="BM592" s="90"/>
      <c r="BN592" s="90"/>
      <c r="BO592" s="90"/>
      <c r="BP592" s="90"/>
      <c r="BQ592" s="90"/>
      <c r="BR592" s="90"/>
      <c r="BS592" s="90"/>
      <c r="BT592" s="90"/>
      <c r="BU592" s="90"/>
      <c r="BV592" s="90"/>
      <c r="BW592" s="90"/>
      <c r="BX592" s="90"/>
      <c r="BY592" s="90"/>
      <c r="BZ592" s="90"/>
      <c r="CA592" s="90"/>
      <c r="CB592" s="90"/>
      <c r="CC592" s="90"/>
      <c r="CD592" s="90"/>
      <c r="CE592" s="90"/>
      <c r="CF592" s="90"/>
      <c r="CG592" s="90"/>
      <c r="CH592" s="90"/>
      <c r="CI592" s="90"/>
      <c r="CJ592" s="90"/>
      <c r="CK592" s="90"/>
      <c r="CL592" s="90"/>
      <c r="CM592" s="90"/>
      <c r="CN592" s="90"/>
      <c r="CO592" s="90"/>
      <c r="CP592" s="90"/>
      <c r="CQ592" s="90"/>
      <c r="CR592" s="90"/>
      <c r="CS592" s="90"/>
      <c r="CT592" s="90"/>
      <c r="CU592" s="90"/>
      <c r="CV592" s="90"/>
      <c r="CW592" s="90"/>
      <c r="CX592" s="90"/>
      <c r="CY592" s="90"/>
      <c r="CZ592" s="90"/>
      <c r="DA592" s="90"/>
      <c r="DB592" s="90"/>
      <c r="DC592" s="90"/>
      <c r="DD592" s="90"/>
      <c r="DE592" s="90"/>
      <c r="DF592" s="90"/>
      <c r="DG592" s="90"/>
      <c r="DH592" s="90"/>
      <c r="DI592" s="90"/>
      <c r="DJ592" s="90"/>
      <c r="DK592" s="90"/>
      <c r="DL592" s="90"/>
      <c r="DM592" s="90"/>
      <c r="DN592" s="90"/>
      <c r="DO592" s="90"/>
      <c r="DP592" s="90"/>
      <c r="DQ592" s="90"/>
      <c r="DR592" s="90"/>
      <c r="DS592" s="90"/>
      <c r="DT592" s="90"/>
      <c r="DU592" s="90"/>
      <c r="DV592" s="90"/>
      <c r="DW592" s="90"/>
      <c r="DX592" s="90"/>
      <c r="DY592" s="90"/>
      <c r="DZ592" s="90"/>
      <c r="EA592" s="90"/>
      <c r="EB592" s="90"/>
      <c r="EC592" s="90"/>
      <c r="ED592" s="90"/>
      <c r="EE592" s="90"/>
      <c r="EF592" s="90"/>
      <c r="EG592" s="90"/>
      <c r="EH592" s="90"/>
      <c r="EI592" s="90"/>
      <c r="EJ592" s="90"/>
      <c r="EK592" s="90"/>
      <c r="EL592" s="90"/>
      <c r="EM592" s="90"/>
      <c r="EN592" s="90"/>
      <c r="EO592" s="90"/>
      <c r="EP592" s="90"/>
      <c r="EQ592" s="90"/>
      <c r="ER592" s="90"/>
      <c r="ES592" s="90"/>
      <c r="ET592" s="90"/>
      <c r="EU592" s="90"/>
      <c r="EV592" s="90"/>
      <c r="EW592" s="90"/>
      <c r="EX592" s="90"/>
      <c r="EY592" s="90"/>
      <c r="EZ592" s="90"/>
      <c r="FA592" s="90"/>
      <c r="FB592" s="90"/>
      <c r="FC592" s="90"/>
      <c r="FD592" s="90"/>
      <c r="FE592" s="90"/>
      <c r="FF592" s="90"/>
      <c r="FG592" s="90"/>
      <c r="FH592" s="90"/>
      <c r="FI592" s="90"/>
      <c r="FJ592" s="90"/>
      <c r="FK592" s="90"/>
      <c r="FL592" s="90"/>
      <c r="FM592" s="90"/>
      <c r="FN592" s="90"/>
      <c r="FO592" s="90"/>
      <c r="FP592" s="90"/>
      <c r="FQ592" s="90"/>
      <c r="FR592" s="90"/>
      <c r="FS592" s="90"/>
      <c r="FT592" s="90"/>
      <c r="FU592" s="90"/>
      <c r="FV592" s="90"/>
      <c r="FW592" s="90"/>
      <c r="FX592" s="90"/>
      <c r="FY592" s="90"/>
      <c r="FZ592" s="90"/>
      <c r="GA592" s="90"/>
      <c r="GB592" s="90"/>
      <c r="GC592" s="90"/>
      <c r="GD592" s="90"/>
      <c r="GE592" s="90"/>
      <c r="GF592" s="90"/>
      <c r="GG592" s="90"/>
      <c r="GH592" s="90"/>
      <c r="GI592" s="90"/>
      <c r="GJ592" s="90"/>
      <c r="GK592" s="90"/>
      <c r="GL592" s="90"/>
      <c r="GM592" s="90"/>
      <c r="GN592" s="90"/>
      <c r="GO592" s="90"/>
      <c r="GP592" s="90"/>
      <c r="GQ592" s="90"/>
      <c r="GR592" s="90"/>
      <c r="GS592" s="90"/>
      <c r="GT592" s="90"/>
      <c r="GU592" s="90"/>
      <c r="GV592" s="90"/>
      <c r="GW592" s="90"/>
      <c r="GX592" s="90"/>
      <c r="GY592" s="90"/>
      <c r="GZ592" s="90"/>
      <c r="HA592" s="90"/>
      <c r="HB592" s="90"/>
      <c r="HC592" s="90"/>
      <c r="HD592" s="90"/>
      <c r="HE592" s="90"/>
      <c r="HF592" s="90"/>
      <c r="HG592" s="90"/>
      <c r="HH592" s="90"/>
      <c r="HI592" s="90"/>
      <c r="HJ592" s="90"/>
      <c r="HK592" s="90"/>
      <c r="HL592" s="90"/>
      <c r="HM592" s="90"/>
      <c r="HN592" s="90"/>
      <c r="HO592" s="90"/>
      <c r="HP592" s="90"/>
      <c r="HQ592" s="90"/>
      <c r="HR592" s="90"/>
      <c r="HS592" s="90"/>
      <c r="HT592" s="90"/>
      <c r="HU592" s="90"/>
      <c r="HV592" s="90"/>
      <c r="HW592" s="90"/>
      <c r="HX592" s="90"/>
      <c r="HY592" s="90"/>
      <c r="HZ592" s="90"/>
      <c r="IA592" s="90"/>
      <c r="IB592" s="90"/>
      <c r="IC592" s="90"/>
      <c r="ID592" s="90"/>
      <c r="IE592" s="90"/>
      <c r="IF592" s="90"/>
      <c r="IG592" s="90"/>
      <c r="IH592" s="90"/>
      <c r="II592" s="90"/>
      <c r="IJ592" s="90"/>
      <c r="IK592" s="90"/>
      <c r="IL592" s="90"/>
      <c r="IM592" s="90"/>
      <c r="IN592" s="90"/>
      <c r="IO592" s="90"/>
      <c r="IP592" s="90"/>
      <c r="IQ592" s="90"/>
      <c r="IR592" s="90"/>
      <c r="IS592" s="90"/>
      <c r="IT592" s="90"/>
      <c r="IU592" s="90"/>
      <c r="IV592" s="90"/>
      <c r="IW592" s="90"/>
    </row>
    <row r="593" spans="4:257" s="3" customFormat="1" x14ac:dyDescent="0.25">
      <c r="D593" s="2"/>
      <c r="AG593" s="90"/>
      <c r="AH593" s="90"/>
      <c r="AI593" s="90"/>
      <c r="AJ593" s="90"/>
      <c r="AK593" s="90"/>
      <c r="AL593" s="90"/>
      <c r="AM593" s="90"/>
      <c r="AN593" s="90"/>
      <c r="AO593" s="90"/>
      <c r="AP593" s="90"/>
      <c r="AQ593" s="90"/>
      <c r="AR593" s="90"/>
      <c r="AS593" s="90"/>
      <c r="AT593" s="90"/>
      <c r="AU593" s="90"/>
      <c r="AV593" s="90"/>
      <c r="AW593" s="90"/>
      <c r="AX593" s="90"/>
      <c r="AY593" s="90"/>
      <c r="AZ593" s="90"/>
      <c r="BA593" s="90"/>
      <c r="BB593" s="90"/>
      <c r="BC593" s="90"/>
      <c r="BD593" s="90"/>
      <c r="BE593" s="90"/>
      <c r="BF593" s="90"/>
      <c r="BG593" s="90"/>
      <c r="BH593" s="90"/>
      <c r="BI593" s="90"/>
      <c r="BJ593" s="90"/>
      <c r="BK593" s="90"/>
      <c r="BL593" s="90"/>
      <c r="BM593" s="90"/>
      <c r="BN593" s="90"/>
      <c r="BO593" s="90"/>
      <c r="BP593" s="90"/>
      <c r="BQ593" s="90"/>
      <c r="BR593" s="90"/>
      <c r="BS593" s="90"/>
      <c r="BT593" s="90"/>
      <c r="BU593" s="90"/>
      <c r="BV593" s="90"/>
      <c r="BW593" s="90"/>
      <c r="BX593" s="90"/>
      <c r="BY593" s="90"/>
      <c r="BZ593" s="90"/>
      <c r="CA593" s="90"/>
      <c r="CB593" s="90"/>
      <c r="CC593" s="90"/>
      <c r="CD593" s="90"/>
      <c r="CE593" s="90"/>
      <c r="CF593" s="90"/>
      <c r="CG593" s="90"/>
      <c r="CH593" s="90"/>
      <c r="CI593" s="90"/>
      <c r="CJ593" s="90"/>
      <c r="CK593" s="90"/>
      <c r="CL593" s="90"/>
      <c r="CM593" s="90"/>
      <c r="CN593" s="90"/>
      <c r="CO593" s="90"/>
      <c r="CP593" s="90"/>
      <c r="CQ593" s="90"/>
      <c r="CR593" s="90"/>
      <c r="CS593" s="90"/>
      <c r="CT593" s="90"/>
      <c r="CU593" s="90"/>
      <c r="CV593" s="90"/>
      <c r="CW593" s="90"/>
      <c r="CX593" s="90"/>
      <c r="CY593" s="90"/>
      <c r="CZ593" s="90"/>
      <c r="DA593" s="90"/>
      <c r="DB593" s="90"/>
      <c r="DC593" s="90"/>
      <c r="DD593" s="90"/>
      <c r="DE593" s="90"/>
      <c r="DF593" s="90"/>
      <c r="DG593" s="90"/>
      <c r="DH593" s="90"/>
      <c r="DI593" s="90"/>
      <c r="DJ593" s="90"/>
      <c r="DK593" s="90"/>
      <c r="DL593" s="90"/>
      <c r="DM593" s="90"/>
      <c r="DN593" s="90"/>
      <c r="DO593" s="90"/>
      <c r="DP593" s="90"/>
      <c r="DQ593" s="90"/>
      <c r="DR593" s="90"/>
      <c r="DS593" s="90"/>
      <c r="DT593" s="90"/>
      <c r="DU593" s="90"/>
      <c r="DV593" s="90"/>
      <c r="DW593" s="90"/>
      <c r="DX593" s="90"/>
      <c r="DY593" s="90"/>
      <c r="DZ593" s="90"/>
      <c r="EA593" s="90"/>
      <c r="EB593" s="90"/>
      <c r="EC593" s="90"/>
      <c r="ED593" s="90"/>
      <c r="EE593" s="90"/>
      <c r="EF593" s="90"/>
      <c r="EG593" s="90"/>
      <c r="EH593" s="90"/>
      <c r="EI593" s="90"/>
      <c r="EJ593" s="90"/>
      <c r="EK593" s="90"/>
      <c r="EL593" s="90"/>
      <c r="EM593" s="90"/>
      <c r="EN593" s="90"/>
      <c r="EO593" s="90"/>
      <c r="EP593" s="90"/>
      <c r="EQ593" s="90"/>
      <c r="ER593" s="90"/>
      <c r="ES593" s="90"/>
      <c r="ET593" s="90"/>
      <c r="EU593" s="90"/>
      <c r="EV593" s="90"/>
      <c r="EW593" s="90"/>
      <c r="EX593" s="90"/>
      <c r="EY593" s="90"/>
      <c r="EZ593" s="90"/>
      <c r="FA593" s="90"/>
      <c r="FB593" s="90"/>
      <c r="FC593" s="90"/>
      <c r="FD593" s="90"/>
      <c r="FE593" s="90"/>
      <c r="FF593" s="90"/>
      <c r="FG593" s="90"/>
      <c r="FH593" s="90"/>
      <c r="FI593" s="90"/>
      <c r="FJ593" s="90"/>
      <c r="FK593" s="90"/>
      <c r="FL593" s="90"/>
      <c r="FM593" s="90"/>
      <c r="FN593" s="90"/>
      <c r="FO593" s="90"/>
      <c r="FP593" s="90"/>
      <c r="FQ593" s="90"/>
      <c r="FR593" s="90"/>
      <c r="FS593" s="90"/>
      <c r="FT593" s="90"/>
      <c r="FU593" s="90"/>
      <c r="FV593" s="90"/>
      <c r="FW593" s="90"/>
      <c r="FX593" s="90"/>
      <c r="FY593" s="90"/>
      <c r="FZ593" s="90"/>
      <c r="GA593" s="90"/>
      <c r="GB593" s="90"/>
      <c r="GC593" s="90"/>
      <c r="GD593" s="90"/>
      <c r="GE593" s="90"/>
      <c r="GF593" s="90"/>
      <c r="GG593" s="90"/>
      <c r="GH593" s="90"/>
      <c r="GI593" s="90"/>
      <c r="GJ593" s="90"/>
      <c r="GK593" s="90"/>
      <c r="GL593" s="90"/>
      <c r="GM593" s="90"/>
      <c r="GN593" s="90"/>
      <c r="GO593" s="90"/>
      <c r="GP593" s="90"/>
      <c r="GQ593" s="90"/>
      <c r="GR593" s="90"/>
      <c r="GS593" s="90"/>
      <c r="GT593" s="90"/>
      <c r="GU593" s="90"/>
      <c r="GV593" s="90"/>
      <c r="GW593" s="90"/>
      <c r="GX593" s="90"/>
      <c r="GY593" s="90"/>
      <c r="GZ593" s="90"/>
      <c r="HA593" s="90"/>
      <c r="HB593" s="90"/>
      <c r="HC593" s="90"/>
      <c r="HD593" s="90"/>
      <c r="HE593" s="90"/>
      <c r="HF593" s="90"/>
      <c r="HG593" s="90"/>
      <c r="HH593" s="90"/>
      <c r="HI593" s="90"/>
      <c r="HJ593" s="90"/>
      <c r="HK593" s="90"/>
      <c r="HL593" s="90"/>
      <c r="HM593" s="90"/>
      <c r="HN593" s="90"/>
      <c r="HO593" s="90"/>
      <c r="HP593" s="90"/>
      <c r="HQ593" s="90"/>
      <c r="HR593" s="90"/>
      <c r="HS593" s="90"/>
      <c r="HT593" s="90"/>
      <c r="HU593" s="90"/>
      <c r="HV593" s="90"/>
      <c r="HW593" s="90"/>
      <c r="HX593" s="90"/>
      <c r="HY593" s="90"/>
      <c r="HZ593" s="90"/>
      <c r="IA593" s="90"/>
      <c r="IB593" s="90"/>
      <c r="IC593" s="90"/>
      <c r="ID593" s="90"/>
      <c r="IE593" s="90"/>
      <c r="IF593" s="90"/>
      <c r="IG593" s="90"/>
      <c r="IH593" s="90"/>
      <c r="II593" s="90"/>
      <c r="IJ593" s="90"/>
      <c r="IK593" s="90"/>
      <c r="IL593" s="90"/>
      <c r="IM593" s="90"/>
      <c r="IN593" s="90"/>
      <c r="IO593" s="90"/>
      <c r="IP593" s="90"/>
      <c r="IQ593" s="90"/>
      <c r="IR593" s="90"/>
      <c r="IS593" s="90"/>
      <c r="IT593" s="90"/>
      <c r="IU593" s="90"/>
      <c r="IV593" s="90"/>
      <c r="IW593" s="90"/>
    </row>
    <row r="594" spans="4:257" s="3" customFormat="1" x14ac:dyDescent="0.25">
      <c r="D594" s="2"/>
      <c r="AG594" s="90"/>
      <c r="AH594" s="90"/>
      <c r="AI594" s="90"/>
      <c r="AJ594" s="90"/>
      <c r="AK594" s="90"/>
      <c r="AL594" s="90"/>
      <c r="AM594" s="90"/>
      <c r="AN594" s="90"/>
      <c r="AO594" s="90"/>
      <c r="AP594" s="90"/>
      <c r="AQ594" s="90"/>
      <c r="AR594" s="90"/>
      <c r="AS594" s="90"/>
      <c r="AT594" s="90"/>
      <c r="AU594" s="90"/>
      <c r="AV594" s="90"/>
      <c r="AW594" s="90"/>
      <c r="AX594" s="90"/>
      <c r="AY594" s="90"/>
      <c r="AZ594" s="90"/>
      <c r="BA594" s="90"/>
      <c r="BB594" s="90"/>
      <c r="BC594" s="90"/>
      <c r="BD594" s="90"/>
      <c r="BE594" s="90"/>
      <c r="BF594" s="90"/>
      <c r="BG594" s="90"/>
      <c r="BH594" s="90"/>
      <c r="BI594" s="90"/>
      <c r="BJ594" s="90"/>
      <c r="BK594" s="90"/>
      <c r="BL594" s="90"/>
      <c r="BM594" s="90"/>
      <c r="BN594" s="90"/>
      <c r="BO594" s="90"/>
      <c r="BP594" s="90"/>
      <c r="BQ594" s="90"/>
      <c r="BR594" s="90"/>
      <c r="BS594" s="90"/>
      <c r="BT594" s="90"/>
      <c r="BU594" s="90"/>
      <c r="BV594" s="90"/>
      <c r="BW594" s="90"/>
      <c r="BX594" s="90"/>
      <c r="BY594" s="90"/>
      <c r="BZ594" s="90"/>
      <c r="CA594" s="90"/>
      <c r="CB594" s="90"/>
      <c r="CC594" s="90"/>
      <c r="CD594" s="90"/>
      <c r="CE594" s="90"/>
      <c r="CF594" s="90"/>
      <c r="CG594" s="90"/>
      <c r="CH594" s="90"/>
      <c r="CI594" s="90"/>
      <c r="CJ594" s="90"/>
      <c r="CK594" s="90"/>
      <c r="CL594" s="90"/>
      <c r="CM594" s="90"/>
      <c r="CN594" s="90"/>
      <c r="CO594" s="90"/>
      <c r="CP594" s="90"/>
      <c r="CQ594" s="90"/>
      <c r="CR594" s="90"/>
      <c r="CS594" s="90"/>
      <c r="CT594" s="90"/>
      <c r="CU594" s="90"/>
      <c r="CV594" s="90"/>
      <c r="CW594" s="90"/>
      <c r="CX594" s="90"/>
      <c r="CY594" s="90"/>
      <c r="CZ594" s="90"/>
      <c r="DA594" s="90"/>
      <c r="DB594" s="90"/>
      <c r="DC594" s="90"/>
      <c r="DD594" s="90"/>
      <c r="DE594" s="90"/>
      <c r="DF594" s="90"/>
      <c r="DG594" s="90"/>
      <c r="DH594" s="90"/>
      <c r="DI594" s="90"/>
      <c r="DJ594" s="90"/>
      <c r="DK594" s="90"/>
      <c r="DL594" s="90"/>
      <c r="DM594" s="90"/>
      <c r="DN594" s="90"/>
      <c r="DO594" s="90"/>
      <c r="DP594" s="90"/>
      <c r="DQ594" s="90"/>
      <c r="DR594" s="90"/>
      <c r="DS594" s="90"/>
      <c r="DT594" s="90"/>
      <c r="DU594" s="90"/>
      <c r="DV594" s="90"/>
      <c r="DW594" s="90"/>
      <c r="DX594" s="90"/>
      <c r="DY594" s="90"/>
      <c r="DZ594" s="90"/>
      <c r="EA594" s="90"/>
      <c r="EB594" s="90"/>
      <c r="EC594" s="90"/>
      <c r="ED594" s="90"/>
      <c r="EE594" s="90"/>
      <c r="EF594" s="90"/>
      <c r="EG594" s="90"/>
      <c r="EH594" s="90"/>
      <c r="EI594" s="90"/>
      <c r="EJ594" s="90"/>
      <c r="EK594" s="90"/>
      <c r="EL594" s="90"/>
      <c r="EM594" s="90"/>
      <c r="EN594" s="90"/>
      <c r="EO594" s="90"/>
      <c r="EP594" s="90"/>
      <c r="EQ594" s="90"/>
      <c r="ER594" s="90"/>
      <c r="ES594" s="90"/>
      <c r="ET594" s="90"/>
      <c r="EU594" s="90"/>
      <c r="EV594" s="90"/>
      <c r="EW594" s="90"/>
      <c r="EX594" s="90"/>
      <c r="EY594" s="90"/>
      <c r="EZ594" s="90"/>
      <c r="FA594" s="90"/>
      <c r="FB594" s="90"/>
      <c r="FC594" s="90"/>
      <c r="FD594" s="90"/>
      <c r="FE594" s="90"/>
      <c r="FF594" s="90"/>
      <c r="FG594" s="90"/>
      <c r="FH594" s="90"/>
      <c r="FI594" s="90"/>
      <c r="FJ594" s="90"/>
      <c r="FK594" s="90"/>
      <c r="FL594" s="90"/>
      <c r="FM594" s="90"/>
      <c r="FN594" s="90"/>
      <c r="FO594" s="90"/>
      <c r="FP594" s="90"/>
      <c r="FQ594" s="90"/>
      <c r="FR594" s="90"/>
      <c r="FS594" s="90"/>
      <c r="FT594" s="90"/>
      <c r="FU594" s="90"/>
      <c r="FV594" s="90"/>
      <c r="FW594" s="90"/>
      <c r="FX594" s="90"/>
      <c r="FY594" s="90"/>
      <c r="FZ594" s="90"/>
      <c r="GA594" s="90"/>
      <c r="GB594" s="90"/>
      <c r="GC594" s="90"/>
      <c r="GD594" s="90"/>
      <c r="GE594" s="90"/>
      <c r="GF594" s="90"/>
      <c r="GG594" s="90"/>
      <c r="GH594" s="90"/>
      <c r="GI594" s="90"/>
      <c r="GJ594" s="90"/>
      <c r="GK594" s="90"/>
      <c r="GL594" s="90"/>
      <c r="GM594" s="90"/>
      <c r="GN594" s="90"/>
      <c r="GO594" s="90"/>
      <c r="GP594" s="90"/>
      <c r="GQ594" s="90"/>
      <c r="GR594" s="90"/>
      <c r="GS594" s="90"/>
      <c r="GT594" s="90"/>
      <c r="GU594" s="90"/>
      <c r="GV594" s="90"/>
      <c r="GW594" s="90"/>
      <c r="GX594" s="90"/>
      <c r="GY594" s="90"/>
      <c r="GZ594" s="90"/>
      <c r="HA594" s="90"/>
      <c r="HB594" s="90"/>
      <c r="HC594" s="90"/>
      <c r="HD594" s="90"/>
      <c r="HE594" s="90"/>
      <c r="HF594" s="90"/>
      <c r="HG594" s="90"/>
      <c r="HH594" s="90"/>
      <c r="HI594" s="90"/>
      <c r="HJ594" s="90"/>
      <c r="HK594" s="90"/>
      <c r="HL594" s="90"/>
      <c r="HM594" s="90"/>
      <c r="HN594" s="90"/>
      <c r="HO594" s="90"/>
      <c r="HP594" s="90"/>
      <c r="HQ594" s="90"/>
      <c r="HR594" s="90"/>
      <c r="HS594" s="90"/>
      <c r="HT594" s="90"/>
      <c r="HU594" s="90"/>
      <c r="HV594" s="90"/>
      <c r="HW594" s="90"/>
      <c r="HX594" s="90"/>
      <c r="HY594" s="90"/>
      <c r="HZ594" s="90"/>
      <c r="IA594" s="90"/>
      <c r="IB594" s="90"/>
      <c r="IC594" s="90"/>
      <c r="ID594" s="90"/>
      <c r="IE594" s="90"/>
      <c r="IF594" s="90"/>
      <c r="IG594" s="90"/>
      <c r="IH594" s="90"/>
      <c r="II594" s="90"/>
      <c r="IJ594" s="90"/>
      <c r="IK594" s="90"/>
      <c r="IL594" s="90"/>
      <c r="IM594" s="90"/>
      <c r="IN594" s="90"/>
      <c r="IO594" s="90"/>
      <c r="IP594" s="90"/>
      <c r="IQ594" s="90"/>
      <c r="IR594" s="90"/>
      <c r="IS594" s="90"/>
      <c r="IT594" s="90"/>
      <c r="IU594" s="90"/>
      <c r="IV594" s="90"/>
      <c r="IW594" s="90"/>
    </row>
    <row r="595" spans="4:257" s="3" customFormat="1" x14ac:dyDescent="0.25">
      <c r="D595" s="2"/>
      <c r="AG595" s="90"/>
      <c r="AH595" s="90"/>
      <c r="AI595" s="90"/>
      <c r="AJ595" s="90"/>
      <c r="AK595" s="90"/>
      <c r="AL595" s="90"/>
      <c r="AM595" s="90"/>
      <c r="AN595" s="90"/>
      <c r="AO595" s="90"/>
      <c r="AP595" s="90"/>
      <c r="AQ595" s="90"/>
      <c r="AR595" s="90"/>
      <c r="AS595" s="90"/>
      <c r="AT595" s="90"/>
      <c r="AU595" s="90"/>
      <c r="AV595" s="90"/>
      <c r="AW595" s="90"/>
      <c r="AX595" s="90"/>
      <c r="AY595" s="90"/>
      <c r="AZ595" s="90"/>
      <c r="BA595" s="90"/>
      <c r="BB595" s="90"/>
      <c r="BC595" s="90"/>
      <c r="BD595" s="90"/>
      <c r="BE595" s="90"/>
      <c r="BF595" s="90"/>
      <c r="BG595" s="90"/>
      <c r="BH595" s="90"/>
      <c r="BI595" s="90"/>
      <c r="BJ595" s="90"/>
      <c r="BK595" s="90"/>
      <c r="BL595" s="90"/>
      <c r="BM595" s="90"/>
      <c r="BN595" s="90"/>
      <c r="BO595" s="90"/>
      <c r="BP595" s="90"/>
      <c r="BQ595" s="90"/>
      <c r="BR595" s="90"/>
      <c r="BS595" s="90"/>
      <c r="BT595" s="90"/>
      <c r="BU595" s="90"/>
      <c r="BV595" s="90"/>
      <c r="BW595" s="90"/>
      <c r="BX595" s="90"/>
      <c r="BY595" s="90"/>
      <c r="BZ595" s="90"/>
      <c r="CA595" s="90"/>
      <c r="CB595" s="90"/>
      <c r="CC595" s="90"/>
      <c r="CD595" s="90"/>
      <c r="CE595" s="90"/>
      <c r="CF595" s="90"/>
      <c r="CG595" s="90"/>
      <c r="CH595" s="90"/>
      <c r="CI595" s="90"/>
      <c r="CJ595" s="90"/>
      <c r="CK595" s="90"/>
      <c r="CL595" s="90"/>
      <c r="CM595" s="90"/>
      <c r="CN595" s="90"/>
      <c r="CO595" s="90"/>
      <c r="CP595" s="90"/>
      <c r="CQ595" s="90"/>
      <c r="CR595" s="90"/>
      <c r="CS595" s="90"/>
      <c r="CT595" s="90"/>
      <c r="CU595" s="90"/>
      <c r="CV595" s="90"/>
      <c r="CW595" s="90"/>
      <c r="CX595" s="90"/>
      <c r="CY595" s="90"/>
      <c r="CZ595" s="90"/>
      <c r="DA595" s="90"/>
      <c r="DB595" s="90"/>
      <c r="DC595" s="90"/>
      <c r="DD595" s="90"/>
      <c r="DE595" s="90"/>
      <c r="DF595" s="90"/>
      <c r="DG595" s="90"/>
      <c r="DH595" s="90"/>
      <c r="DI595" s="90"/>
      <c r="DJ595" s="90"/>
      <c r="DK595" s="90"/>
      <c r="DL595" s="90"/>
      <c r="DM595" s="90"/>
      <c r="DN595" s="90"/>
      <c r="DO595" s="90"/>
      <c r="DP595" s="90"/>
      <c r="DQ595" s="90"/>
      <c r="DR595" s="90"/>
      <c r="DS595" s="90"/>
      <c r="DT595" s="90"/>
      <c r="DU595" s="90"/>
      <c r="DV595" s="90"/>
      <c r="DW595" s="90"/>
      <c r="DX595" s="90"/>
      <c r="DY595" s="90"/>
      <c r="DZ595" s="90"/>
      <c r="EA595" s="90"/>
      <c r="EB595" s="90"/>
      <c r="EC595" s="90"/>
      <c r="ED595" s="90"/>
      <c r="EE595" s="90"/>
      <c r="EF595" s="90"/>
      <c r="EG595" s="90"/>
      <c r="EH595" s="90"/>
      <c r="EI595" s="90"/>
      <c r="EJ595" s="90"/>
      <c r="EK595" s="90"/>
      <c r="EL595" s="90"/>
      <c r="EM595" s="90"/>
      <c r="EN595" s="90"/>
      <c r="EO595" s="90"/>
      <c r="EP595" s="90"/>
      <c r="EQ595" s="90"/>
      <c r="ER595" s="90"/>
      <c r="ES595" s="90"/>
      <c r="ET595" s="90"/>
      <c r="EU595" s="90"/>
      <c r="EV595" s="90"/>
      <c r="EW595" s="90"/>
      <c r="EX595" s="90"/>
      <c r="EY595" s="90"/>
      <c r="EZ595" s="90"/>
      <c r="FA595" s="90"/>
      <c r="FB595" s="90"/>
      <c r="FC595" s="90"/>
      <c r="FD595" s="90"/>
      <c r="FE595" s="90"/>
      <c r="FF595" s="90"/>
      <c r="FG595" s="90"/>
      <c r="FH595" s="90"/>
      <c r="FI595" s="90"/>
      <c r="FJ595" s="90"/>
      <c r="FK595" s="90"/>
      <c r="FL595" s="90"/>
      <c r="FM595" s="90"/>
      <c r="FN595" s="90"/>
      <c r="FO595" s="90"/>
      <c r="FP595" s="90"/>
      <c r="FQ595" s="90"/>
      <c r="FR595" s="90"/>
      <c r="FS595" s="90"/>
      <c r="FT595" s="90"/>
      <c r="FU595" s="90"/>
      <c r="FV595" s="90"/>
      <c r="FW595" s="90"/>
      <c r="FX595" s="90"/>
      <c r="FY595" s="90"/>
      <c r="FZ595" s="90"/>
      <c r="GA595" s="90"/>
      <c r="GB595" s="90"/>
      <c r="GC595" s="90"/>
      <c r="GD595" s="90"/>
      <c r="GE595" s="90"/>
      <c r="GF595" s="90"/>
      <c r="GG595" s="90"/>
      <c r="GH595" s="90"/>
      <c r="GI595" s="90"/>
      <c r="GJ595" s="90"/>
      <c r="GK595" s="90"/>
      <c r="GL595" s="90"/>
      <c r="GM595" s="90"/>
      <c r="GN595" s="90"/>
      <c r="GO595" s="90"/>
      <c r="GP595" s="90"/>
      <c r="GQ595" s="90"/>
      <c r="GR595" s="90"/>
      <c r="GS595" s="90"/>
      <c r="GT595" s="90"/>
      <c r="GU595" s="90"/>
      <c r="GV595" s="90"/>
      <c r="GW595" s="90"/>
      <c r="GX595" s="90"/>
      <c r="GY595" s="90"/>
      <c r="GZ595" s="90"/>
      <c r="HA595" s="90"/>
      <c r="HB595" s="90"/>
      <c r="HC595" s="90"/>
      <c r="HD595" s="90"/>
      <c r="HE595" s="90"/>
      <c r="HF595" s="90"/>
      <c r="HG595" s="90"/>
      <c r="HH595" s="90"/>
      <c r="HI595" s="90"/>
      <c r="HJ595" s="90"/>
      <c r="HK595" s="90"/>
      <c r="HL595" s="90"/>
      <c r="HM595" s="90"/>
      <c r="HN595" s="90"/>
      <c r="HO595" s="90"/>
      <c r="HP595" s="90"/>
      <c r="HQ595" s="90"/>
      <c r="HR595" s="90"/>
      <c r="HS595" s="90"/>
      <c r="HT595" s="90"/>
      <c r="HU595" s="90"/>
      <c r="HV595" s="90"/>
      <c r="HW595" s="90"/>
      <c r="HX595" s="90"/>
      <c r="HY595" s="90"/>
      <c r="HZ595" s="90"/>
      <c r="IA595" s="90"/>
      <c r="IB595" s="90"/>
      <c r="IC595" s="90"/>
      <c r="ID595" s="90"/>
      <c r="IE595" s="90"/>
      <c r="IF595" s="90"/>
      <c r="IG595" s="90"/>
      <c r="IH595" s="90"/>
      <c r="II595" s="90"/>
      <c r="IJ595" s="90"/>
      <c r="IK595" s="90"/>
      <c r="IL595" s="90"/>
      <c r="IM595" s="90"/>
      <c r="IN595" s="90"/>
      <c r="IO595" s="90"/>
      <c r="IP595" s="90"/>
      <c r="IQ595" s="90"/>
      <c r="IR595" s="90"/>
      <c r="IS595" s="90"/>
      <c r="IT595" s="90"/>
      <c r="IU595" s="90"/>
      <c r="IV595" s="90"/>
      <c r="IW595" s="90"/>
    </row>
    <row r="596" spans="4:257" s="3" customFormat="1" x14ac:dyDescent="0.25">
      <c r="D596" s="2"/>
      <c r="AG596" s="90"/>
      <c r="AH596" s="90"/>
      <c r="AI596" s="90"/>
      <c r="AJ596" s="90"/>
      <c r="AK596" s="90"/>
      <c r="AL596" s="90"/>
      <c r="AM596" s="90"/>
      <c r="AN596" s="90"/>
      <c r="AO596" s="90"/>
      <c r="AP596" s="90"/>
      <c r="AQ596" s="90"/>
      <c r="AR596" s="90"/>
      <c r="AS596" s="90"/>
      <c r="AT596" s="90"/>
      <c r="AU596" s="90"/>
      <c r="AV596" s="90"/>
      <c r="AW596" s="90"/>
      <c r="AX596" s="90"/>
      <c r="AY596" s="90"/>
      <c r="AZ596" s="90"/>
      <c r="BA596" s="90"/>
      <c r="BB596" s="90"/>
      <c r="BC596" s="90"/>
      <c r="BD596" s="90"/>
      <c r="BE596" s="90"/>
      <c r="BF596" s="90"/>
      <c r="BG596" s="90"/>
      <c r="BH596" s="90"/>
      <c r="BI596" s="90"/>
      <c r="BJ596" s="90"/>
      <c r="BK596" s="90"/>
      <c r="BL596" s="90"/>
      <c r="BM596" s="90"/>
      <c r="BN596" s="90"/>
      <c r="BO596" s="90"/>
      <c r="BP596" s="90"/>
      <c r="BQ596" s="90"/>
      <c r="BR596" s="90"/>
      <c r="BS596" s="90"/>
      <c r="BT596" s="90"/>
      <c r="BU596" s="90"/>
      <c r="BV596" s="90"/>
      <c r="BW596" s="90"/>
      <c r="BX596" s="90"/>
      <c r="BY596" s="90"/>
      <c r="BZ596" s="90"/>
      <c r="CA596" s="90"/>
      <c r="CB596" s="90"/>
      <c r="CC596" s="90"/>
      <c r="CD596" s="90"/>
      <c r="CE596" s="90"/>
      <c r="CF596" s="90"/>
      <c r="CG596" s="90"/>
      <c r="CH596" s="90"/>
      <c r="CI596" s="90"/>
      <c r="CJ596" s="90"/>
      <c r="CK596" s="90"/>
      <c r="CL596" s="90"/>
      <c r="CM596" s="90"/>
      <c r="CN596" s="90"/>
      <c r="CO596" s="90"/>
      <c r="CP596" s="90"/>
      <c r="CQ596" s="90"/>
      <c r="CR596" s="90"/>
      <c r="CS596" s="90"/>
      <c r="CT596" s="90"/>
      <c r="CU596" s="90"/>
      <c r="CV596" s="90"/>
      <c r="CW596" s="90"/>
      <c r="CX596" s="90"/>
      <c r="CY596" s="90"/>
      <c r="CZ596" s="90"/>
      <c r="DA596" s="90"/>
      <c r="DB596" s="90"/>
      <c r="DC596" s="90"/>
      <c r="DD596" s="90"/>
      <c r="DE596" s="90"/>
      <c r="DF596" s="90"/>
      <c r="DG596" s="90"/>
      <c r="DH596" s="90"/>
      <c r="DI596" s="90"/>
      <c r="DJ596" s="90"/>
      <c r="DK596" s="90"/>
      <c r="DL596" s="90"/>
      <c r="DM596" s="90"/>
      <c r="DN596" s="90"/>
      <c r="DO596" s="90"/>
      <c r="DP596" s="90"/>
      <c r="DQ596" s="90"/>
      <c r="DR596" s="90"/>
      <c r="DS596" s="90"/>
      <c r="DT596" s="90"/>
      <c r="DU596" s="90"/>
      <c r="DV596" s="90"/>
      <c r="DW596" s="90"/>
      <c r="DX596" s="90"/>
      <c r="DY596" s="90"/>
      <c r="DZ596" s="90"/>
      <c r="EA596" s="90"/>
      <c r="EB596" s="90"/>
      <c r="EC596" s="90"/>
      <c r="ED596" s="90"/>
      <c r="EE596" s="90"/>
      <c r="EF596" s="90"/>
      <c r="EG596" s="90"/>
      <c r="EH596" s="90"/>
      <c r="EI596" s="90"/>
      <c r="EJ596" s="90"/>
      <c r="EK596" s="90"/>
      <c r="EL596" s="90"/>
      <c r="EM596" s="90"/>
      <c r="EN596" s="90"/>
      <c r="EO596" s="90"/>
      <c r="EP596" s="90"/>
      <c r="EQ596" s="90"/>
      <c r="ER596" s="90"/>
      <c r="ES596" s="90"/>
      <c r="ET596" s="90"/>
      <c r="EU596" s="90"/>
      <c r="EV596" s="90"/>
      <c r="EW596" s="90"/>
      <c r="EX596" s="90"/>
      <c r="EY596" s="90"/>
      <c r="EZ596" s="90"/>
      <c r="FA596" s="90"/>
      <c r="FB596" s="90"/>
      <c r="FC596" s="90"/>
      <c r="FD596" s="90"/>
      <c r="FE596" s="90"/>
      <c r="FF596" s="90"/>
      <c r="FG596" s="90"/>
      <c r="FH596" s="90"/>
      <c r="FI596" s="90"/>
      <c r="FJ596" s="90"/>
      <c r="FK596" s="90"/>
      <c r="FL596" s="90"/>
      <c r="FM596" s="90"/>
      <c r="FN596" s="90"/>
      <c r="FO596" s="90"/>
      <c r="FP596" s="90"/>
      <c r="FQ596" s="90"/>
      <c r="FR596" s="90"/>
      <c r="FS596" s="90"/>
      <c r="FT596" s="90"/>
      <c r="FU596" s="90"/>
      <c r="FV596" s="90"/>
      <c r="FW596" s="90"/>
      <c r="FX596" s="90"/>
      <c r="FY596" s="90"/>
      <c r="FZ596" s="90"/>
      <c r="GA596" s="90"/>
      <c r="GB596" s="90"/>
      <c r="GC596" s="90"/>
      <c r="GD596" s="90"/>
      <c r="GE596" s="90"/>
      <c r="GF596" s="90"/>
      <c r="GG596" s="90"/>
      <c r="GH596" s="90"/>
      <c r="GI596" s="90"/>
      <c r="GJ596" s="90"/>
      <c r="GK596" s="90"/>
      <c r="GL596" s="90"/>
      <c r="GM596" s="90"/>
      <c r="GN596" s="90"/>
      <c r="GO596" s="90"/>
      <c r="GP596" s="90"/>
      <c r="GQ596" s="90"/>
      <c r="GR596" s="90"/>
      <c r="GS596" s="90"/>
      <c r="GT596" s="90"/>
      <c r="GU596" s="90"/>
      <c r="GV596" s="90"/>
      <c r="GW596" s="90"/>
      <c r="GX596" s="90"/>
      <c r="GY596" s="90"/>
      <c r="GZ596" s="90"/>
      <c r="HA596" s="90"/>
      <c r="HB596" s="90"/>
      <c r="HC596" s="90"/>
      <c r="HD596" s="90"/>
      <c r="HE596" s="90"/>
      <c r="HF596" s="90"/>
      <c r="HG596" s="90"/>
      <c r="HH596" s="90"/>
      <c r="HI596" s="90"/>
      <c r="HJ596" s="90"/>
      <c r="HK596" s="90"/>
      <c r="HL596" s="90"/>
      <c r="HM596" s="90"/>
      <c r="HN596" s="90"/>
      <c r="HO596" s="90"/>
      <c r="HP596" s="90"/>
      <c r="HQ596" s="90"/>
      <c r="HR596" s="90"/>
      <c r="HS596" s="90"/>
      <c r="HT596" s="90"/>
      <c r="HU596" s="90"/>
      <c r="HV596" s="90"/>
      <c r="HW596" s="90"/>
      <c r="HX596" s="90"/>
      <c r="HY596" s="90"/>
      <c r="HZ596" s="90"/>
      <c r="IA596" s="90"/>
      <c r="IB596" s="90"/>
      <c r="IC596" s="90"/>
      <c r="ID596" s="90"/>
      <c r="IE596" s="90"/>
      <c r="IF596" s="90"/>
      <c r="IG596" s="90"/>
      <c r="IH596" s="90"/>
      <c r="II596" s="90"/>
      <c r="IJ596" s="90"/>
      <c r="IK596" s="90"/>
      <c r="IL596" s="90"/>
      <c r="IM596" s="90"/>
      <c r="IN596" s="90"/>
      <c r="IO596" s="90"/>
      <c r="IP596" s="90"/>
      <c r="IQ596" s="90"/>
      <c r="IR596" s="90"/>
      <c r="IS596" s="90"/>
      <c r="IT596" s="90"/>
      <c r="IU596" s="90"/>
      <c r="IV596" s="90"/>
      <c r="IW596" s="90"/>
    </row>
    <row r="597" spans="4:257" s="3" customFormat="1" x14ac:dyDescent="0.25">
      <c r="D597" s="2"/>
      <c r="AG597" s="90"/>
      <c r="AH597" s="90"/>
      <c r="AI597" s="90"/>
      <c r="AJ597" s="90"/>
      <c r="AK597" s="90"/>
      <c r="AL597" s="90"/>
      <c r="AM597" s="90"/>
      <c r="AN597" s="90"/>
      <c r="AO597" s="90"/>
      <c r="AP597" s="90"/>
      <c r="AQ597" s="90"/>
      <c r="AR597" s="90"/>
      <c r="AS597" s="90"/>
      <c r="AT597" s="90"/>
      <c r="AU597" s="90"/>
      <c r="AV597" s="90"/>
      <c r="AW597" s="90"/>
      <c r="AX597" s="90"/>
      <c r="AY597" s="90"/>
      <c r="AZ597" s="90"/>
      <c r="BA597" s="90"/>
      <c r="BB597" s="90"/>
      <c r="BC597" s="90"/>
      <c r="BD597" s="90"/>
      <c r="BE597" s="90"/>
      <c r="BF597" s="90"/>
      <c r="BG597" s="90"/>
      <c r="BH597" s="90"/>
      <c r="BI597" s="90"/>
      <c r="BJ597" s="90"/>
      <c r="BK597" s="90"/>
      <c r="BL597" s="90"/>
      <c r="BM597" s="90"/>
      <c r="BN597" s="90"/>
      <c r="BO597" s="90"/>
      <c r="BP597" s="90"/>
      <c r="BQ597" s="90"/>
      <c r="BR597" s="90"/>
      <c r="BS597" s="90"/>
      <c r="BT597" s="90"/>
      <c r="BU597" s="90"/>
      <c r="BV597" s="90"/>
      <c r="BW597" s="90"/>
      <c r="BX597" s="90"/>
      <c r="BY597" s="90"/>
      <c r="BZ597" s="90"/>
      <c r="CA597" s="90"/>
      <c r="CB597" s="90"/>
      <c r="CC597" s="90"/>
      <c r="CD597" s="90"/>
      <c r="CE597" s="90"/>
      <c r="CF597" s="90"/>
      <c r="CG597" s="90"/>
      <c r="CH597" s="90"/>
      <c r="CI597" s="90"/>
      <c r="CJ597" s="90"/>
      <c r="CK597" s="90"/>
      <c r="CL597" s="90"/>
      <c r="CM597" s="90"/>
      <c r="CN597" s="90"/>
      <c r="CO597" s="90"/>
      <c r="CP597" s="90"/>
      <c r="CQ597" s="90"/>
      <c r="CR597" s="90"/>
      <c r="CS597" s="90"/>
      <c r="CT597" s="90"/>
      <c r="CU597" s="90"/>
      <c r="CV597" s="90"/>
      <c r="CW597" s="90"/>
      <c r="CX597" s="90"/>
      <c r="CY597" s="90"/>
      <c r="CZ597" s="90"/>
      <c r="DA597" s="90"/>
      <c r="DB597" s="90"/>
      <c r="DC597" s="90"/>
      <c r="DD597" s="90"/>
      <c r="DE597" s="90"/>
      <c r="DF597" s="90"/>
      <c r="DG597" s="90"/>
      <c r="DH597" s="90"/>
      <c r="DI597" s="90"/>
      <c r="DJ597" s="90"/>
      <c r="DK597" s="90"/>
      <c r="DL597" s="90"/>
      <c r="DM597" s="90"/>
      <c r="DN597" s="90"/>
      <c r="DO597" s="90"/>
      <c r="DP597" s="90"/>
      <c r="DQ597" s="90"/>
      <c r="DR597" s="90"/>
      <c r="DS597" s="90"/>
      <c r="DT597" s="90"/>
      <c r="DU597" s="90"/>
      <c r="DV597" s="90"/>
      <c r="DW597" s="90"/>
      <c r="DX597" s="90"/>
      <c r="DY597" s="90"/>
      <c r="DZ597" s="90"/>
      <c r="EA597" s="90"/>
      <c r="EB597" s="90"/>
      <c r="EC597" s="90"/>
      <c r="ED597" s="90"/>
      <c r="EE597" s="90"/>
      <c r="EF597" s="90"/>
      <c r="EG597" s="90"/>
      <c r="EH597" s="90"/>
      <c r="EI597" s="90"/>
      <c r="EJ597" s="90"/>
      <c r="EK597" s="90"/>
      <c r="EL597" s="90"/>
      <c r="EM597" s="90"/>
      <c r="EN597" s="90"/>
      <c r="EO597" s="90"/>
      <c r="EP597" s="90"/>
      <c r="EQ597" s="90"/>
      <c r="ER597" s="90"/>
      <c r="ES597" s="90"/>
      <c r="ET597" s="90"/>
      <c r="EU597" s="90"/>
      <c r="EV597" s="90"/>
      <c r="EW597" s="90"/>
      <c r="EX597" s="90"/>
      <c r="EY597" s="90"/>
      <c r="EZ597" s="90"/>
      <c r="FA597" s="90"/>
      <c r="FB597" s="90"/>
      <c r="FC597" s="90"/>
      <c r="FD597" s="90"/>
      <c r="FE597" s="90"/>
      <c r="FF597" s="90"/>
      <c r="FG597" s="90"/>
      <c r="FH597" s="90"/>
      <c r="FI597" s="90"/>
      <c r="FJ597" s="90"/>
      <c r="FK597" s="90"/>
      <c r="FL597" s="90"/>
      <c r="FM597" s="90"/>
      <c r="FN597" s="90"/>
      <c r="FO597" s="90"/>
      <c r="FP597" s="90"/>
      <c r="FQ597" s="90"/>
      <c r="FR597" s="90"/>
      <c r="FS597" s="90"/>
      <c r="FT597" s="90"/>
      <c r="FU597" s="90"/>
      <c r="FV597" s="90"/>
      <c r="FW597" s="90"/>
      <c r="FX597" s="90"/>
      <c r="FY597" s="90"/>
      <c r="FZ597" s="90"/>
      <c r="GA597" s="90"/>
      <c r="GB597" s="90"/>
      <c r="GC597" s="90"/>
      <c r="GD597" s="90"/>
      <c r="GE597" s="90"/>
      <c r="GF597" s="90"/>
      <c r="GG597" s="90"/>
      <c r="GH597" s="90"/>
      <c r="GI597" s="90"/>
      <c r="GJ597" s="90"/>
      <c r="GK597" s="90"/>
      <c r="GL597" s="90"/>
      <c r="GM597" s="90"/>
      <c r="GN597" s="90"/>
      <c r="GO597" s="90"/>
      <c r="GP597" s="90"/>
      <c r="GQ597" s="90"/>
      <c r="GR597" s="90"/>
      <c r="GS597" s="90"/>
      <c r="GT597" s="90"/>
      <c r="GU597" s="90"/>
      <c r="GV597" s="90"/>
      <c r="GW597" s="90"/>
      <c r="GX597" s="90"/>
      <c r="GY597" s="90"/>
      <c r="GZ597" s="90"/>
      <c r="HA597" s="90"/>
      <c r="HB597" s="90"/>
      <c r="HC597" s="90"/>
      <c r="HD597" s="90"/>
      <c r="HE597" s="90"/>
      <c r="HF597" s="90"/>
      <c r="HG597" s="90"/>
      <c r="HH597" s="90"/>
      <c r="HI597" s="90"/>
      <c r="HJ597" s="90"/>
      <c r="HK597" s="90"/>
      <c r="HL597" s="90"/>
      <c r="HM597" s="90"/>
      <c r="HN597" s="90"/>
      <c r="HO597" s="90"/>
      <c r="HP597" s="90"/>
      <c r="HQ597" s="90"/>
      <c r="HR597" s="90"/>
      <c r="HS597" s="90"/>
      <c r="HT597" s="90"/>
      <c r="HU597" s="90"/>
      <c r="HV597" s="90"/>
      <c r="HW597" s="90"/>
      <c r="HX597" s="90"/>
      <c r="HY597" s="90"/>
      <c r="HZ597" s="90"/>
      <c r="IA597" s="90"/>
      <c r="IB597" s="90"/>
      <c r="IC597" s="90"/>
      <c r="ID597" s="90"/>
      <c r="IE597" s="90"/>
      <c r="IF597" s="90"/>
      <c r="IG597" s="90"/>
      <c r="IH597" s="90"/>
      <c r="II597" s="90"/>
      <c r="IJ597" s="90"/>
      <c r="IK597" s="90"/>
      <c r="IL597" s="90"/>
      <c r="IM597" s="90"/>
      <c r="IN597" s="90"/>
      <c r="IO597" s="90"/>
      <c r="IP597" s="90"/>
      <c r="IQ597" s="90"/>
      <c r="IR597" s="90"/>
      <c r="IS597" s="90"/>
      <c r="IT597" s="90"/>
      <c r="IU597" s="90"/>
      <c r="IV597" s="90"/>
      <c r="IW597" s="90"/>
    </row>
    <row r="598" spans="4:257" s="3" customFormat="1" x14ac:dyDescent="0.25">
      <c r="D598" s="2"/>
      <c r="AG598" s="90"/>
      <c r="AH598" s="90"/>
      <c r="AI598" s="90"/>
      <c r="AJ598" s="90"/>
      <c r="AK598" s="90"/>
      <c r="AL598" s="90"/>
      <c r="AM598" s="90"/>
      <c r="AN598" s="90"/>
      <c r="AO598" s="90"/>
      <c r="AP598" s="90"/>
      <c r="AQ598" s="90"/>
      <c r="AR598" s="90"/>
      <c r="AS598" s="90"/>
      <c r="AT598" s="90"/>
      <c r="AU598" s="90"/>
      <c r="AV598" s="90"/>
      <c r="AW598" s="90"/>
      <c r="AX598" s="90"/>
      <c r="AY598" s="90"/>
      <c r="AZ598" s="90"/>
      <c r="BA598" s="90"/>
      <c r="BB598" s="90"/>
      <c r="BC598" s="90"/>
      <c r="BD598" s="90"/>
      <c r="BE598" s="90"/>
      <c r="BF598" s="90"/>
      <c r="BG598" s="90"/>
      <c r="BH598" s="90"/>
      <c r="BI598" s="90"/>
      <c r="BJ598" s="90"/>
      <c r="BK598" s="90"/>
      <c r="BL598" s="90"/>
      <c r="BM598" s="90"/>
      <c r="BN598" s="90"/>
      <c r="BO598" s="90"/>
      <c r="BP598" s="90"/>
      <c r="BQ598" s="90"/>
      <c r="BR598" s="90"/>
      <c r="BS598" s="90"/>
      <c r="BT598" s="90"/>
      <c r="BU598" s="90"/>
      <c r="BV598" s="90"/>
      <c r="BW598" s="90"/>
      <c r="BX598" s="90"/>
      <c r="BY598" s="90"/>
      <c r="BZ598" s="90"/>
      <c r="CA598" s="90"/>
      <c r="CB598" s="90"/>
      <c r="CC598" s="90"/>
      <c r="CD598" s="90"/>
      <c r="CE598" s="90"/>
      <c r="CF598" s="90"/>
      <c r="CG598" s="90"/>
      <c r="CH598" s="90"/>
      <c r="CI598" s="90"/>
      <c r="CJ598" s="90"/>
      <c r="CK598" s="90"/>
      <c r="CL598" s="90"/>
      <c r="CM598" s="90"/>
      <c r="CN598" s="90"/>
      <c r="CO598" s="90"/>
      <c r="CP598" s="90"/>
      <c r="CQ598" s="90"/>
      <c r="CR598" s="90"/>
      <c r="CS598" s="90"/>
      <c r="CT598" s="90"/>
      <c r="CU598" s="90"/>
      <c r="CV598" s="90"/>
      <c r="CW598" s="90"/>
      <c r="CX598" s="90"/>
      <c r="CY598" s="90"/>
      <c r="CZ598" s="90"/>
      <c r="DA598" s="90"/>
      <c r="DB598" s="90"/>
      <c r="DC598" s="90"/>
      <c r="DD598" s="90"/>
      <c r="DE598" s="90"/>
      <c r="DF598" s="90"/>
      <c r="DG598" s="90"/>
      <c r="DH598" s="90"/>
      <c r="DI598" s="90"/>
      <c r="DJ598" s="90"/>
      <c r="DK598" s="90"/>
      <c r="DL598" s="90"/>
      <c r="DM598" s="90"/>
      <c r="DN598" s="90"/>
      <c r="DO598" s="90"/>
      <c r="DP598" s="90"/>
      <c r="DQ598" s="90"/>
      <c r="DR598" s="90"/>
      <c r="DS598" s="90"/>
      <c r="DT598" s="90"/>
      <c r="DU598" s="90"/>
      <c r="DV598" s="90"/>
      <c r="DW598" s="90"/>
      <c r="DX598" s="90"/>
      <c r="DY598" s="90"/>
      <c r="DZ598" s="90"/>
      <c r="EA598" s="90"/>
      <c r="EB598" s="90"/>
      <c r="EC598" s="90"/>
      <c r="ED598" s="90"/>
      <c r="EE598" s="90"/>
      <c r="EF598" s="90"/>
      <c r="EG598" s="90"/>
      <c r="EH598" s="90"/>
      <c r="EI598" s="90"/>
      <c r="EJ598" s="90"/>
      <c r="EK598" s="90"/>
      <c r="EL598" s="90"/>
      <c r="EM598" s="90"/>
      <c r="EN598" s="90"/>
      <c r="EO598" s="90"/>
      <c r="EP598" s="90"/>
      <c r="EQ598" s="90"/>
      <c r="ER598" s="90"/>
      <c r="ES598" s="90"/>
      <c r="ET598" s="90"/>
      <c r="EU598" s="90"/>
      <c r="EV598" s="90"/>
      <c r="EW598" s="90"/>
      <c r="EX598" s="90"/>
      <c r="EY598" s="90"/>
      <c r="EZ598" s="90"/>
      <c r="FA598" s="90"/>
      <c r="FB598" s="90"/>
      <c r="FC598" s="90"/>
      <c r="FD598" s="90"/>
      <c r="FE598" s="90"/>
      <c r="FF598" s="90"/>
      <c r="FG598" s="90"/>
      <c r="FH598" s="90"/>
      <c r="FI598" s="90"/>
      <c r="FJ598" s="90"/>
      <c r="FK598" s="90"/>
      <c r="FL598" s="90"/>
      <c r="FM598" s="90"/>
      <c r="FN598" s="90"/>
      <c r="FO598" s="90"/>
      <c r="FP598" s="90"/>
      <c r="FQ598" s="90"/>
      <c r="FR598" s="90"/>
      <c r="FS598" s="90"/>
      <c r="FT598" s="90"/>
      <c r="FU598" s="90"/>
      <c r="FV598" s="90"/>
      <c r="FW598" s="90"/>
      <c r="FX598" s="90"/>
      <c r="FY598" s="90"/>
      <c r="FZ598" s="90"/>
      <c r="GA598" s="90"/>
      <c r="GB598" s="90"/>
      <c r="GC598" s="90"/>
      <c r="GD598" s="90"/>
      <c r="GE598" s="90"/>
      <c r="GF598" s="90"/>
      <c r="GG598" s="90"/>
      <c r="GH598" s="90"/>
      <c r="GI598" s="90"/>
      <c r="GJ598" s="90"/>
      <c r="GK598" s="90"/>
      <c r="GL598" s="90"/>
      <c r="GM598" s="90"/>
      <c r="GN598" s="90"/>
      <c r="GO598" s="90"/>
      <c r="GP598" s="90"/>
      <c r="GQ598" s="90"/>
      <c r="GR598" s="90"/>
      <c r="GS598" s="90"/>
      <c r="GT598" s="90"/>
      <c r="GU598" s="90"/>
      <c r="GV598" s="90"/>
      <c r="GW598" s="90"/>
      <c r="GX598" s="90"/>
      <c r="GY598" s="90"/>
      <c r="GZ598" s="90"/>
      <c r="HA598" s="90"/>
      <c r="HB598" s="90"/>
      <c r="HC598" s="90"/>
      <c r="HD598" s="90"/>
      <c r="HE598" s="90"/>
      <c r="HF598" s="90"/>
      <c r="HG598" s="90"/>
      <c r="HH598" s="90"/>
      <c r="HI598" s="90"/>
      <c r="HJ598" s="90"/>
      <c r="HK598" s="90"/>
      <c r="HL598" s="90"/>
      <c r="HM598" s="90"/>
      <c r="HN598" s="90"/>
      <c r="HO598" s="90"/>
      <c r="HP598" s="90"/>
      <c r="HQ598" s="90"/>
      <c r="HR598" s="90"/>
      <c r="HS598" s="90"/>
      <c r="HT598" s="90"/>
      <c r="HU598" s="90"/>
      <c r="HV598" s="90"/>
      <c r="HW598" s="90"/>
      <c r="HX598" s="90"/>
      <c r="HY598" s="90"/>
      <c r="HZ598" s="90"/>
      <c r="IA598" s="90"/>
      <c r="IB598" s="90"/>
      <c r="IC598" s="90"/>
      <c r="ID598" s="90"/>
      <c r="IE598" s="90"/>
      <c r="IF598" s="90"/>
      <c r="IG598" s="90"/>
      <c r="IH598" s="90"/>
      <c r="II598" s="90"/>
      <c r="IJ598" s="90"/>
      <c r="IK598" s="90"/>
      <c r="IL598" s="90"/>
      <c r="IM598" s="90"/>
      <c r="IN598" s="90"/>
      <c r="IO598" s="90"/>
      <c r="IP598" s="90"/>
      <c r="IQ598" s="90"/>
      <c r="IR598" s="90"/>
      <c r="IS598" s="90"/>
      <c r="IT598" s="90"/>
      <c r="IU598" s="90"/>
      <c r="IV598" s="90"/>
      <c r="IW598" s="90"/>
    </row>
    <row r="599" spans="4:257" s="3" customFormat="1" x14ac:dyDescent="0.25">
      <c r="D599" s="2"/>
      <c r="AG599" s="90"/>
      <c r="AH599" s="90"/>
      <c r="AI599" s="90"/>
      <c r="AJ599" s="90"/>
      <c r="AK599" s="90"/>
      <c r="AL599" s="90"/>
      <c r="AM599" s="90"/>
      <c r="AN599" s="90"/>
      <c r="AO599" s="90"/>
      <c r="AP599" s="90"/>
      <c r="AQ599" s="90"/>
      <c r="AR599" s="90"/>
      <c r="AS599" s="90"/>
      <c r="AT599" s="90"/>
      <c r="AU599" s="90"/>
      <c r="AV599" s="90"/>
      <c r="AW599" s="90"/>
      <c r="AX599" s="90"/>
      <c r="AY599" s="90"/>
      <c r="AZ599" s="90"/>
      <c r="BA599" s="90"/>
      <c r="BB599" s="90"/>
      <c r="BC599" s="90"/>
      <c r="BD599" s="90"/>
      <c r="BE599" s="90"/>
      <c r="BF599" s="90"/>
      <c r="BG599" s="90"/>
      <c r="BH599" s="90"/>
      <c r="BI599" s="90"/>
      <c r="BJ599" s="90"/>
      <c r="BK599" s="90"/>
      <c r="BL599" s="90"/>
      <c r="BM599" s="90"/>
      <c r="BN599" s="90"/>
      <c r="BO599" s="90"/>
      <c r="BP599" s="90"/>
      <c r="BQ599" s="90"/>
      <c r="BR599" s="90"/>
      <c r="BS599" s="90"/>
      <c r="BT599" s="90"/>
      <c r="BU599" s="90"/>
      <c r="BV599" s="90"/>
      <c r="BW599" s="90"/>
      <c r="BX599" s="90"/>
      <c r="BY599" s="90"/>
      <c r="BZ599" s="90"/>
      <c r="CA599" s="90"/>
      <c r="CB599" s="90"/>
      <c r="CC599" s="90"/>
      <c r="CD599" s="90"/>
      <c r="CE599" s="90"/>
      <c r="CF599" s="90"/>
      <c r="CG599" s="90"/>
      <c r="CH599" s="90"/>
      <c r="CI599" s="90"/>
      <c r="CJ599" s="90"/>
      <c r="CK599" s="90"/>
      <c r="CL599" s="90"/>
      <c r="CM599" s="90"/>
      <c r="CN599" s="90"/>
      <c r="CO599" s="90"/>
      <c r="CP599" s="90"/>
      <c r="CQ599" s="90"/>
      <c r="CR599" s="90"/>
      <c r="CS599" s="90"/>
      <c r="CT599" s="90"/>
      <c r="CU599" s="90"/>
      <c r="CV599" s="90"/>
      <c r="CW599" s="90"/>
      <c r="CX599" s="90"/>
      <c r="CY599" s="90"/>
      <c r="CZ599" s="90"/>
      <c r="DA599" s="90"/>
      <c r="DB599" s="90"/>
      <c r="DC599" s="90"/>
      <c r="DD599" s="90"/>
      <c r="DE599" s="90"/>
      <c r="DF599" s="90"/>
      <c r="DG599" s="90"/>
      <c r="DH599" s="90"/>
      <c r="DI599" s="90"/>
      <c r="DJ599" s="90"/>
      <c r="DK599" s="90"/>
      <c r="DL599" s="90"/>
      <c r="DM599" s="90"/>
      <c r="DN599" s="90"/>
      <c r="DO599" s="90"/>
      <c r="DP599" s="90"/>
      <c r="DQ599" s="90"/>
      <c r="DR599" s="90"/>
      <c r="DS599" s="90"/>
      <c r="DT599" s="90"/>
      <c r="DU599" s="90"/>
      <c r="DV599" s="90"/>
      <c r="DW599" s="90"/>
      <c r="DX599" s="90"/>
      <c r="DY599" s="90"/>
      <c r="DZ599" s="90"/>
      <c r="EA599" s="90"/>
      <c r="EB599" s="90"/>
      <c r="EC599" s="90"/>
      <c r="ED599" s="90"/>
      <c r="EE599" s="90"/>
      <c r="EF599" s="90"/>
      <c r="EG599" s="90"/>
      <c r="EH599" s="90"/>
      <c r="EI599" s="90"/>
      <c r="EJ599" s="90"/>
      <c r="EK599" s="90"/>
      <c r="EL599" s="90"/>
      <c r="EM599" s="90"/>
      <c r="EN599" s="90"/>
      <c r="EO599" s="90"/>
      <c r="EP599" s="90"/>
      <c r="EQ599" s="90"/>
      <c r="ER599" s="90"/>
      <c r="ES599" s="90"/>
      <c r="ET599" s="90"/>
      <c r="EU599" s="90"/>
      <c r="EV599" s="90"/>
      <c r="EW599" s="90"/>
      <c r="EX599" s="90"/>
      <c r="EY599" s="90"/>
      <c r="EZ599" s="90"/>
      <c r="FA599" s="90"/>
      <c r="FB599" s="90"/>
      <c r="FC599" s="90"/>
      <c r="FD599" s="90"/>
      <c r="FE599" s="90"/>
      <c r="FF599" s="90"/>
      <c r="FG599" s="90"/>
      <c r="FH599" s="90"/>
      <c r="FI599" s="90"/>
      <c r="FJ599" s="90"/>
      <c r="FK599" s="90"/>
      <c r="FL599" s="90"/>
      <c r="FM599" s="90"/>
      <c r="FN599" s="90"/>
      <c r="FO599" s="90"/>
      <c r="FP599" s="90"/>
      <c r="FQ599" s="90"/>
      <c r="FR599" s="90"/>
      <c r="FS599" s="90"/>
      <c r="FT599" s="90"/>
      <c r="FU599" s="90"/>
      <c r="FV599" s="90"/>
      <c r="FW599" s="90"/>
      <c r="FX599" s="90"/>
      <c r="FY599" s="90"/>
      <c r="FZ599" s="90"/>
      <c r="GA599" s="90"/>
      <c r="GB599" s="90"/>
      <c r="GC599" s="90"/>
      <c r="GD599" s="90"/>
      <c r="GE599" s="90"/>
      <c r="GF599" s="90"/>
      <c r="GG599" s="90"/>
      <c r="GH599" s="90"/>
      <c r="GI599" s="90"/>
      <c r="GJ599" s="90"/>
      <c r="GK599" s="90"/>
      <c r="GL599" s="90"/>
      <c r="GM599" s="90"/>
      <c r="GN599" s="90"/>
      <c r="GO599" s="90"/>
      <c r="GP599" s="90"/>
      <c r="GQ599" s="90"/>
      <c r="GR599" s="90"/>
      <c r="GS599" s="90"/>
      <c r="GT599" s="90"/>
      <c r="GU599" s="90"/>
      <c r="GV599" s="90"/>
      <c r="GW599" s="90"/>
      <c r="GX599" s="90"/>
      <c r="GY599" s="90"/>
      <c r="GZ599" s="90"/>
      <c r="HA599" s="90"/>
      <c r="HB599" s="90"/>
      <c r="HC599" s="90"/>
      <c r="HD599" s="90"/>
      <c r="HE599" s="90"/>
      <c r="HF599" s="90"/>
      <c r="HG599" s="90"/>
      <c r="HH599" s="90"/>
      <c r="HI599" s="90"/>
      <c r="HJ599" s="90"/>
      <c r="HK599" s="90"/>
      <c r="HL599" s="90"/>
      <c r="HM599" s="90"/>
      <c r="HN599" s="90"/>
      <c r="HO599" s="90"/>
      <c r="HP599" s="90"/>
      <c r="HQ599" s="90"/>
      <c r="HR599" s="90"/>
      <c r="HS599" s="90"/>
      <c r="HT599" s="90"/>
      <c r="HU599" s="90"/>
      <c r="HV599" s="90"/>
      <c r="HW599" s="90"/>
      <c r="HX599" s="90"/>
      <c r="HY599" s="90"/>
      <c r="HZ599" s="90"/>
      <c r="IA599" s="90"/>
      <c r="IB599" s="90"/>
      <c r="IC599" s="90"/>
      <c r="ID599" s="90"/>
      <c r="IE599" s="90"/>
      <c r="IF599" s="90"/>
      <c r="IG599" s="90"/>
      <c r="IH599" s="90"/>
      <c r="II599" s="90"/>
      <c r="IJ599" s="90"/>
      <c r="IK599" s="90"/>
      <c r="IL599" s="90"/>
      <c r="IM599" s="90"/>
      <c r="IN599" s="90"/>
      <c r="IO599" s="90"/>
      <c r="IP599" s="90"/>
      <c r="IQ599" s="90"/>
      <c r="IR599" s="90"/>
      <c r="IS599" s="90"/>
      <c r="IT599" s="90"/>
      <c r="IU599" s="90"/>
      <c r="IV599" s="90"/>
      <c r="IW599" s="90"/>
    </row>
    <row r="600" spans="4:257" s="3" customFormat="1" x14ac:dyDescent="0.25">
      <c r="D600" s="2"/>
      <c r="AG600" s="90"/>
      <c r="AH600" s="90"/>
      <c r="AI600" s="90"/>
      <c r="AJ600" s="90"/>
      <c r="AK600" s="90"/>
      <c r="AL600" s="90"/>
      <c r="AM600" s="90"/>
      <c r="AN600" s="90"/>
      <c r="AO600" s="90"/>
      <c r="AP600" s="90"/>
      <c r="AQ600" s="90"/>
      <c r="AR600" s="90"/>
      <c r="AS600" s="90"/>
      <c r="AT600" s="90"/>
      <c r="AU600" s="90"/>
      <c r="AV600" s="90"/>
      <c r="AW600" s="90"/>
      <c r="AX600" s="90"/>
      <c r="AY600" s="90"/>
      <c r="AZ600" s="90"/>
      <c r="BA600" s="90"/>
      <c r="BB600" s="90"/>
      <c r="BC600" s="90"/>
      <c r="BD600" s="90"/>
      <c r="BE600" s="90"/>
      <c r="BF600" s="90"/>
      <c r="BG600" s="90"/>
      <c r="BH600" s="90"/>
      <c r="BI600" s="90"/>
      <c r="BJ600" s="90"/>
      <c r="BK600" s="90"/>
      <c r="BL600" s="90"/>
      <c r="BM600" s="90"/>
      <c r="BN600" s="90"/>
      <c r="BO600" s="90"/>
      <c r="BP600" s="90"/>
      <c r="BQ600" s="90"/>
      <c r="BR600" s="90"/>
      <c r="BS600" s="90"/>
      <c r="BT600" s="90"/>
      <c r="BU600" s="90"/>
      <c r="BV600" s="90"/>
      <c r="BW600" s="90"/>
      <c r="BX600" s="90"/>
      <c r="BY600" s="90"/>
      <c r="BZ600" s="90"/>
      <c r="CA600" s="90"/>
      <c r="CB600" s="90"/>
      <c r="CC600" s="90"/>
      <c r="CD600" s="90"/>
      <c r="CE600" s="90"/>
      <c r="CF600" s="90"/>
      <c r="CG600" s="90"/>
      <c r="CH600" s="90"/>
      <c r="CI600" s="90"/>
      <c r="CJ600" s="90"/>
      <c r="CK600" s="90"/>
      <c r="CL600" s="90"/>
      <c r="CM600" s="90"/>
      <c r="CN600" s="90"/>
      <c r="CO600" s="90"/>
      <c r="CP600" s="90"/>
      <c r="CQ600" s="90"/>
      <c r="CR600" s="90"/>
      <c r="CS600" s="90"/>
      <c r="CT600" s="90"/>
      <c r="CU600" s="90"/>
      <c r="CV600" s="90"/>
      <c r="CW600" s="90"/>
      <c r="CX600" s="90"/>
      <c r="CY600" s="90"/>
      <c r="CZ600" s="90"/>
      <c r="DA600" s="90"/>
      <c r="DB600" s="90"/>
      <c r="DC600" s="90"/>
      <c r="DD600" s="90"/>
      <c r="DE600" s="90"/>
      <c r="DF600" s="90"/>
      <c r="DG600" s="90"/>
      <c r="DH600" s="90"/>
      <c r="DI600" s="90"/>
      <c r="DJ600" s="90"/>
      <c r="DK600" s="90"/>
      <c r="DL600" s="90"/>
      <c r="DM600" s="90"/>
      <c r="DN600" s="90"/>
      <c r="DO600" s="90"/>
      <c r="DP600" s="90"/>
      <c r="DQ600" s="90"/>
      <c r="DR600" s="90"/>
      <c r="DS600" s="90"/>
      <c r="DT600" s="90"/>
      <c r="DU600" s="90"/>
      <c r="DV600" s="90"/>
      <c r="DW600" s="90"/>
      <c r="DX600" s="90"/>
      <c r="DY600" s="90"/>
      <c r="DZ600" s="90"/>
      <c r="EA600" s="90"/>
      <c r="EB600" s="90"/>
      <c r="EC600" s="90"/>
      <c r="ED600" s="90"/>
      <c r="EE600" s="90"/>
      <c r="EF600" s="90"/>
      <c r="EG600" s="90"/>
      <c r="EH600" s="90"/>
      <c r="EI600" s="90"/>
      <c r="EJ600" s="90"/>
      <c r="EK600" s="90"/>
      <c r="EL600" s="90"/>
      <c r="EM600" s="90"/>
      <c r="EN600" s="90"/>
      <c r="EO600" s="90"/>
      <c r="EP600" s="90"/>
      <c r="EQ600" s="90"/>
      <c r="ER600" s="90"/>
      <c r="ES600" s="90"/>
      <c r="ET600" s="90"/>
      <c r="EU600" s="90"/>
      <c r="EV600" s="90"/>
      <c r="EW600" s="90"/>
      <c r="EX600" s="90"/>
      <c r="EY600" s="90"/>
      <c r="EZ600" s="90"/>
      <c r="FA600" s="90"/>
      <c r="FB600" s="90"/>
      <c r="FC600" s="90"/>
      <c r="FD600" s="90"/>
      <c r="FE600" s="90"/>
      <c r="FF600" s="90"/>
      <c r="FG600" s="90"/>
      <c r="FH600" s="90"/>
      <c r="FI600" s="90"/>
      <c r="FJ600" s="90"/>
      <c r="FK600" s="90"/>
      <c r="FL600" s="90"/>
      <c r="FM600" s="90"/>
      <c r="FN600" s="90"/>
      <c r="FO600" s="90"/>
      <c r="FP600" s="90"/>
      <c r="FQ600" s="90"/>
      <c r="FR600" s="90"/>
      <c r="FS600" s="90"/>
      <c r="FT600" s="90"/>
      <c r="FU600" s="90"/>
      <c r="FV600" s="90"/>
      <c r="FW600" s="90"/>
      <c r="FX600" s="90"/>
      <c r="FY600" s="90"/>
      <c r="FZ600" s="90"/>
      <c r="GA600" s="90"/>
      <c r="GB600" s="90"/>
      <c r="GC600" s="90"/>
      <c r="GD600" s="90"/>
      <c r="GE600" s="90"/>
      <c r="GF600" s="90"/>
      <c r="GG600" s="90"/>
      <c r="GH600" s="90"/>
      <c r="GI600" s="90"/>
      <c r="GJ600" s="90"/>
      <c r="GK600" s="90"/>
      <c r="GL600" s="90"/>
      <c r="GM600" s="90"/>
      <c r="GN600" s="90"/>
      <c r="GO600" s="90"/>
      <c r="GP600" s="90"/>
      <c r="GQ600" s="90"/>
      <c r="GR600" s="90"/>
      <c r="GS600" s="90"/>
      <c r="GT600" s="90"/>
      <c r="GU600" s="90"/>
      <c r="GV600" s="90"/>
      <c r="GW600" s="90"/>
      <c r="GX600" s="90"/>
      <c r="GY600" s="90"/>
      <c r="GZ600" s="90"/>
      <c r="HA600" s="90"/>
      <c r="HB600" s="90"/>
      <c r="HC600" s="90"/>
      <c r="HD600" s="90"/>
      <c r="HE600" s="90"/>
      <c r="HF600" s="90"/>
      <c r="HG600" s="90"/>
      <c r="HH600" s="90"/>
      <c r="HI600" s="90"/>
      <c r="HJ600" s="90"/>
      <c r="HK600" s="90"/>
      <c r="HL600" s="90"/>
      <c r="HM600" s="90"/>
      <c r="HN600" s="90"/>
      <c r="HO600" s="90"/>
      <c r="HP600" s="90"/>
      <c r="HQ600" s="90"/>
      <c r="HR600" s="90"/>
      <c r="HS600" s="90"/>
      <c r="HT600" s="90"/>
      <c r="HU600" s="90"/>
      <c r="HV600" s="90"/>
      <c r="HW600" s="90"/>
      <c r="HX600" s="90"/>
      <c r="HY600" s="90"/>
      <c r="HZ600" s="90"/>
      <c r="IA600" s="90"/>
      <c r="IB600" s="90"/>
      <c r="IC600" s="90"/>
      <c r="ID600" s="90"/>
      <c r="IE600" s="90"/>
      <c r="IF600" s="90"/>
      <c r="IG600" s="90"/>
      <c r="IH600" s="90"/>
      <c r="II600" s="90"/>
      <c r="IJ600" s="90"/>
      <c r="IK600" s="90"/>
      <c r="IL600" s="90"/>
      <c r="IM600" s="90"/>
      <c r="IN600" s="90"/>
      <c r="IO600" s="90"/>
      <c r="IP600" s="90"/>
      <c r="IQ600" s="90"/>
      <c r="IR600" s="90"/>
      <c r="IS600" s="90"/>
      <c r="IT600" s="90"/>
      <c r="IU600" s="90"/>
      <c r="IV600" s="90"/>
      <c r="IW600" s="90"/>
    </row>
    <row r="601" spans="4:257" s="3" customFormat="1" x14ac:dyDescent="0.25">
      <c r="D601" s="2"/>
      <c r="AG601" s="90"/>
      <c r="AH601" s="90"/>
      <c r="AI601" s="90"/>
      <c r="AJ601" s="90"/>
      <c r="AK601" s="90"/>
      <c r="AL601" s="90"/>
      <c r="AM601" s="90"/>
      <c r="AN601" s="90"/>
      <c r="AO601" s="90"/>
      <c r="AP601" s="90"/>
      <c r="AQ601" s="90"/>
      <c r="AR601" s="90"/>
      <c r="AS601" s="90"/>
      <c r="AT601" s="90"/>
      <c r="AU601" s="90"/>
      <c r="AV601" s="90"/>
      <c r="AW601" s="90"/>
      <c r="AX601" s="90"/>
      <c r="AY601" s="90"/>
      <c r="AZ601" s="90"/>
      <c r="BA601" s="90"/>
      <c r="BB601" s="90"/>
      <c r="BC601" s="90"/>
      <c r="BD601" s="90"/>
      <c r="BE601" s="90"/>
      <c r="BF601" s="90"/>
      <c r="BG601" s="90"/>
      <c r="BH601" s="90"/>
      <c r="BI601" s="90"/>
      <c r="BJ601" s="90"/>
      <c r="BK601" s="90"/>
      <c r="BL601" s="90"/>
      <c r="BM601" s="90"/>
      <c r="BN601" s="90"/>
      <c r="BO601" s="90"/>
      <c r="BP601" s="90"/>
      <c r="BQ601" s="90"/>
      <c r="BR601" s="90"/>
      <c r="BS601" s="90"/>
      <c r="BT601" s="90"/>
      <c r="BU601" s="90"/>
      <c r="BV601" s="90"/>
      <c r="BW601" s="90"/>
      <c r="BX601" s="90"/>
      <c r="BY601" s="90"/>
      <c r="BZ601" s="90"/>
      <c r="CA601" s="90"/>
      <c r="CB601" s="90"/>
      <c r="CC601" s="90"/>
      <c r="CD601" s="90"/>
      <c r="CE601" s="90"/>
      <c r="CF601" s="90"/>
      <c r="CG601" s="90"/>
      <c r="CH601" s="90"/>
      <c r="CI601" s="90"/>
      <c r="CJ601" s="90"/>
      <c r="CK601" s="90"/>
      <c r="CL601" s="90"/>
      <c r="CM601" s="90"/>
      <c r="CN601" s="90"/>
      <c r="CO601" s="90"/>
      <c r="CP601" s="90"/>
      <c r="CQ601" s="90"/>
      <c r="CR601" s="90"/>
      <c r="CS601" s="90"/>
      <c r="CT601" s="90"/>
      <c r="CU601" s="90"/>
      <c r="CV601" s="90"/>
      <c r="CW601" s="90"/>
      <c r="CX601" s="90"/>
      <c r="CY601" s="90"/>
      <c r="CZ601" s="90"/>
      <c r="DA601" s="90"/>
      <c r="DB601" s="90"/>
      <c r="DC601" s="90"/>
      <c r="DD601" s="90"/>
      <c r="DE601" s="90"/>
      <c r="DF601" s="90"/>
      <c r="DG601" s="90"/>
      <c r="DH601" s="90"/>
      <c r="DI601" s="90"/>
      <c r="DJ601" s="90"/>
      <c r="DK601" s="90"/>
      <c r="DL601" s="90"/>
      <c r="DM601" s="90"/>
      <c r="DN601" s="90"/>
      <c r="DO601" s="90"/>
      <c r="DP601" s="90"/>
      <c r="DQ601" s="90"/>
      <c r="DR601" s="90"/>
      <c r="DS601" s="90"/>
      <c r="DT601" s="90"/>
      <c r="DU601" s="90"/>
      <c r="DV601" s="90"/>
      <c r="DW601" s="90"/>
      <c r="DX601" s="90"/>
      <c r="DY601" s="90"/>
      <c r="DZ601" s="90"/>
      <c r="EA601" s="90"/>
      <c r="EB601" s="90"/>
      <c r="EC601" s="90"/>
      <c r="ED601" s="90"/>
      <c r="EE601" s="90"/>
      <c r="EF601" s="90"/>
      <c r="EG601" s="90"/>
      <c r="EH601" s="90"/>
      <c r="EI601" s="90"/>
      <c r="EJ601" s="90"/>
      <c r="EK601" s="90"/>
      <c r="EL601" s="90"/>
      <c r="EM601" s="90"/>
      <c r="EN601" s="90"/>
      <c r="EO601" s="90"/>
      <c r="EP601" s="90"/>
      <c r="EQ601" s="90"/>
      <c r="ER601" s="90"/>
      <c r="ES601" s="90"/>
      <c r="ET601" s="90"/>
      <c r="EU601" s="90"/>
      <c r="EV601" s="90"/>
      <c r="EW601" s="90"/>
      <c r="EX601" s="90"/>
      <c r="EY601" s="90"/>
      <c r="EZ601" s="90"/>
      <c r="FA601" s="90"/>
      <c r="FB601" s="90"/>
      <c r="FC601" s="90"/>
      <c r="FD601" s="90"/>
      <c r="FE601" s="90"/>
      <c r="FF601" s="90"/>
      <c r="FG601" s="90"/>
      <c r="FH601" s="90"/>
      <c r="FI601" s="90"/>
      <c r="FJ601" s="90"/>
      <c r="FK601" s="90"/>
      <c r="FL601" s="90"/>
      <c r="FM601" s="90"/>
      <c r="FN601" s="90"/>
      <c r="FO601" s="90"/>
      <c r="FP601" s="90"/>
      <c r="FQ601" s="90"/>
      <c r="FR601" s="90"/>
      <c r="FS601" s="90"/>
      <c r="FT601" s="90"/>
      <c r="FU601" s="90"/>
      <c r="FV601" s="90"/>
      <c r="FW601" s="90"/>
      <c r="FX601" s="90"/>
      <c r="FY601" s="90"/>
      <c r="FZ601" s="90"/>
      <c r="GA601" s="90"/>
      <c r="GB601" s="90"/>
      <c r="GC601" s="90"/>
      <c r="GD601" s="90"/>
      <c r="GE601" s="90"/>
      <c r="GF601" s="90"/>
      <c r="GG601" s="90"/>
      <c r="GH601" s="90"/>
      <c r="GI601" s="90"/>
      <c r="GJ601" s="90"/>
      <c r="GK601" s="90"/>
      <c r="GL601" s="90"/>
      <c r="GM601" s="90"/>
      <c r="GN601" s="90"/>
      <c r="GO601" s="90"/>
      <c r="GP601" s="90"/>
      <c r="GQ601" s="90"/>
      <c r="GR601" s="90"/>
      <c r="GS601" s="90"/>
      <c r="GT601" s="90"/>
      <c r="GU601" s="90"/>
      <c r="GV601" s="90"/>
      <c r="GW601" s="90"/>
      <c r="GX601" s="90"/>
      <c r="GY601" s="90"/>
      <c r="GZ601" s="90"/>
      <c r="HA601" s="90"/>
      <c r="HB601" s="90"/>
      <c r="HC601" s="90"/>
      <c r="HD601" s="90"/>
      <c r="HE601" s="90"/>
      <c r="HF601" s="90"/>
      <c r="HG601" s="90"/>
      <c r="HH601" s="90"/>
      <c r="HI601" s="90"/>
      <c r="HJ601" s="90"/>
      <c r="HK601" s="90"/>
      <c r="HL601" s="90"/>
      <c r="HM601" s="90"/>
      <c r="HN601" s="90"/>
      <c r="HO601" s="90"/>
      <c r="HP601" s="90"/>
      <c r="HQ601" s="90"/>
      <c r="HR601" s="90"/>
      <c r="HS601" s="90"/>
      <c r="HT601" s="90"/>
      <c r="HU601" s="90"/>
      <c r="HV601" s="90"/>
      <c r="HW601" s="90"/>
      <c r="HX601" s="90"/>
      <c r="HY601" s="90"/>
      <c r="HZ601" s="90"/>
      <c r="IA601" s="90"/>
      <c r="IB601" s="90"/>
      <c r="IC601" s="90"/>
      <c r="ID601" s="90"/>
      <c r="IE601" s="90"/>
      <c r="IF601" s="90"/>
      <c r="IG601" s="90"/>
      <c r="IH601" s="90"/>
      <c r="II601" s="90"/>
      <c r="IJ601" s="90"/>
      <c r="IK601" s="90"/>
      <c r="IL601" s="90"/>
      <c r="IM601" s="90"/>
      <c r="IN601" s="90"/>
      <c r="IO601" s="90"/>
      <c r="IP601" s="90"/>
      <c r="IQ601" s="90"/>
      <c r="IR601" s="90"/>
      <c r="IS601" s="90"/>
      <c r="IT601" s="90"/>
      <c r="IU601" s="90"/>
      <c r="IV601" s="90"/>
      <c r="IW601" s="90"/>
    </row>
    <row r="602" spans="4:257" s="3" customFormat="1" x14ac:dyDescent="0.25">
      <c r="D602" s="2"/>
      <c r="AG602" s="90"/>
      <c r="AH602" s="90"/>
      <c r="AI602" s="90"/>
      <c r="AJ602" s="90"/>
      <c r="AK602" s="90"/>
      <c r="AL602" s="90"/>
      <c r="AM602" s="90"/>
      <c r="AN602" s="90"/>
      <c r="AO602" s="90"/>
      <c r="AP602" s="90"/>
      <c r="AQ602" s="90"/>
      <c r="AR602" s="90"/>
      <c r="AS602" s="90"/>
      <c r="AT602" s="90"/>
      <c r="AU602" s="90"/>
      <c r="AV602" s="90"/>
      <c r="AW602" s="90"/>
      <c r="AX602" s="90"/>
      <c r="AY602" s="90"/>
      <c r="AZ602" s="90"/>
      <c r="BA602" s="90"/>
      <c r="BB602" s="90"/>
      <c r="BC602" s="90"/>
      <c r="BD602" s="90"/>
      <c r="BE602" s="90"/>
      <c r="BF602" s="90"/>
      <c r="BG602" s="90"/>
      <c r="BH602" s="90"/>
      <c r="BI602" s="90"/>
      <c r="BJ602" s="90"/>
      <c r="BK602" s="90"/>
      <c r="BL602" s="90"/>
      <c r="BM602" s="90"/>
      <c r="BN602" s="90"/>
      <c r="BO602" s="90"/>
      <c r="BP602" s="90"/>
      <c r="BQ602" s="90"/>
      <c r="BR602" s="90"/>
      <c r="BS602" s="90"/>
      <c r="BT602" s="90"/>
      <c r="BU602" s="90"/>
      <c r="BV602" s="90"/>
      <c r="BW602" s="90"/>
      <c r="BX602" s="90"/>
      <c r="BY602" s="90"/>
      <c r="BZ602" s="90"/>
      <c r="CA602" s="90"/>
      <c r="CB602" s="90"/>
      <c r="CC602" s="90"/>
      <c r="CD602" s="90"/>
      <c r="CE602" s="90"/>
      <c r="CF602" s="90"/>
      <c r="CG602" s="90"/>
      <c r="CH602" s="90"/>
      <c r="CI602" s="90"/>
      <c r="CJ602" s="90"/>
      <c r="CK602" s="90"/>
      <c r="CL602" s="90"/>
      <c r="CM602" s="90"/>
      <c r="CN602" s="90"/>
      <c r="CO602" s="90"/>
      <c r="CP602" s="90"/>
      <c r="CQ602" s="90"/>
      <c r="CR602" s="90"/>
      <c r="CS602" s="90"/>
      <c r="CT602" s="90"/>
      <c r="CU602" s="90"/>
      <c r="CV602" s="90"/>
      <c r="CW602" s="90"/>
      <c r="CX602" s="90"/>
      <c r="CY602" s="90"/>
      <c r="CZ602" s="90"/>
      <c r="DA602" s="90"/>
      <c r="DB602" s="90"/>
      <c r="DC602" s="90"/>
      <c r="DD602" s="90"/>
      <c r="DE602" s="90"/>
      <c r="DF602" s="90"/>
      <c r="DG602" s="90"/>
      <c r="DH602" s="90"/>
      <c r="DI602" s="90"/>
      <c r="DJ602" s="90"/>
      <c r="DK602" s="90"/>
      <c r="DL602" s="90"/>
      <c r="DM602" s="90"/>
      <c r="DN602" s="90"/>
      <c r="DO602" s="90"/>
      <c r="DP602" s="90"/>
      <c r="DQ602" s="90"/>
      <c r="DR602" s="90"/>
      <c r="DS602" s="90"/>
      <c r="DT602" s="90"/>
      <c r="DU602" s="90"/>
      <c r="DV602" s="90"/>
      <c r="DW602" s="90"/>
      <c r="DX602" s="90"/>
      <c r="DY602" s="90"/>
      <c r="DZ602" s="90"/>
      <c r="EA602" s="90"/>
      <c r="EB602" s="90"/>
      <c r="EC602" s="90"/>
      <c r="ED602" s="90"/>
      <c r="EE602" s="90"/>
      <c r="EF602" s="90"/>
      <c r="EG602" s="90"/>
      <c r="EH602" s="90"/>
      <c r="EI602" s="90"/>
      <c r="EJ602" s="90"/>
      <c r="EK602" s="90"/>
      <c r="EL602" s="90"/>
      <c r="EM602" s="90"/>
      <c r="EN602" s="90"/>
      <c r="EO602" s="90"/>
      <c r="EP602" s="90"/>
      <c r="EQ602" s="90"/>
      <c r="ER602" s="90"/>
      <c r="ES602" s="90"/>
      <c r="ET602" s="90"/>
      <c r="EU602" s="90"/>
      <c r="EV602" s="90"/>
      <c r="EW602" s="90"/>
      <c r="EX602" s="90"/>
      <c r="EY602" s="90"/>
      <c r="EZ602" s="90"/>
      <c r="FA602" s="90"/>
      <c r="FB602" s="90"/>
      <c r="FC602" s="90"/>
      <c r="FD602" s="90"/>
      <c r="FE602" s="90"/>
      <c r="FF602" s="90"/>
      <c r="FG602" s="90"/>
      <c r="FH602" s="90"/>
      <c r="FI602" s="90"/>
      <c r="FJ602" s="90"/>
      <c r="FK602" s="90"/>
      <c r="FL602" s="90"/>
      <c r="FM602" s="90"/>
      <c r="FN602" s="90"/>
      <c r="FO602" s="90"/>
      <c r="FP602" s="90"/>
      <c r="FQ602" s="90"/>
      <c r="FR602" s="90"/>
      <c r="FS602" s="90"/>
      <c r="FT602" s="90"/>
      <c r="FU602" s="90"/>
      <c r="FV602" s="90"/>
      <c r="FW602" s="90"/>
      <c r="FX602" s="90"/>
      <c r="FY602" s="90"/>
      <c r="FZ602" s="90"/>
      <c r="GA602" s="90"/>
      <c r="GB602" s="90"/>
      <c r="GC602" s="90"/>
      <c r="GD602" s="90"/>
      <c r="GE602" s="90"/>
      <c r="GF602" s="90"/>
      <c r="GG602" s="90"/>
      <c r="GH602" s="90"/>
      <c r="GI602" s="90"/>
      <c r="GJ602" s="90"/>
      <c r="GK602" s="90"/>
      <c r="GL602" s="90"/>
      <c r="GM602" s="90"/>
      <c r="GN602" s="90"/>
      <c r="GO602" s="90"/>
      <c r="GP602" s="90"/>
      <c r="GQ602" s="90"/>
      <c r="GR602" s="90"/>
      <c r="GS602" s="90"/>
      <c r="GT602" s="90"/>
      <c r="GU602" s="90"/>
      <c r="GV602" s="90"/>
      <c r="GW602" s="90"/>
      <c r="GX602" s="90"/>
      <c r="GY602" s="90"/>
      <c r="GZ602" s="90"/>
      <c r="HA602" s="90"/>
      <c r="HB602" s="90"/>
      <c r="HC602" s="90"/>
      <c r="HD602" s="90"/>
      <c r="HE602" s="90"/>
      <c r="HF602" s="90"/>
      <c r="HG602" s="90"/>
      <c r="HH602" s="90"/>
      <c r="HI602" s="90"/>
      <c r="HJ602" s="90"/>
      <c r="HK602" s="90"/>
      <c r="HL602" s="90"/>
      <c r="HM602" s="90"/>
      <c r="HN602" s="90"/>
      <c r="HO602" s="90"/>
      <c r="HP602" s="90"/>
      <c r="HQ602" s="90"/>
      <c r="HR602" s="90"/>
      <c r="HS602" s="90"/>
      <c r="HT602" s="90"/>
      <c r="HU602" s="90"/>
      <c r="HV602" s="90"/>
      <c r="HW602" s="90"/>
      <c r="HX602" s="90"/>
      <c r="HY602" s="90"/>
      <c r="HZ602" s="90"/>
      <c r="IA602" s="90"/>
      <c r="IB602" s="90"/>
      <c r="IC602" s="90"/>
      <c r="ID602" s="90"/>
      <c r="IE602" s="90"/>
      <c r="IF602" s="90"/>
      <c r="IG602" s="90"/>
      <c r="IH602" s="90"/>
      <c r="II602" s="90"/>
      <c r="IJ602" s="90"/>
      <c r="IK602" s="90"/>
      <c r="IL602" s="90"/>
      <c r="IM602" s="90"/>
      <c r="IN602" s="90"/>
      <c r="IO602" s="90"/>
      <c r="IP602" s="90"/>
      <c r="IQ602" s="90"/>
      <c r="IR602" s="90"/>
      <c r="IS602" s="90"/>
      <c r="IT602" s="90"/>
      <c r="IU602" s="90"/>
      <c r="IV602" s="90"/>
      <c r="IW602" s="90"/>
    </row>
    <row r="603" spans="4:257" s="3" customFormat="1" x14ac:dyDescent="0.25">
      <c r="D603" s="2"/>
      <c r="AG603" s="90"/>
      <c r="AH603" s="90"/>
      <c r="AI603" s="90"/>
      <c r="AJ603" s="90"/>
      <c r="AK603" s="90"/>
      <c r="AL603" s="90"/>
      <c r="AM603" s="90"/>
      <c r="AN603" s="90"/>
      <c r="AO603" s="90"/>
      <c r="AP603" s="90"/>
      <c r="AQ603" s="90"/>
      <c r="AR603" s="90"/>
      <c r="AS603" s="90"/>
      <c r="AT603" s="90"/>
      <c r="AU603" s="90"/>
      <c r="AV603" s="90"/>
      <c r="AW603" s="90"/>
      <c r="AX603" s="90"/>
      <c r="AY603" s="90"/>
      <c r="AZ603" s="90"/>
      <c r="BA603" s="90"/>
      <c r="BB603" s="90"/>
      <c r="BC603" s="90"/>
      <c r="BD603" s="90"/>
      <c r="BE603" s="90"/>
      <c r="BF603" s="90"/>
      <c r="BG603" s="90"/>
      <c r="BH603" s="90"/>
      <c r="BI603" s="90"/>
      <c r="BJ603" s="90"/>
      <c r="BK603" s="90"/>
      <c r="BL603" s="90"/>
      <c r="BM603" s="90"/>
      <c r="BN603" s="90"/>
      <c r="BO603" s="90"/>
      <c r="BP603" s="90"/>
      <c r="BQ603" s="90"/>
      <c r="BR603" s="90"/>
      <c r="BS603" s="90"/>
      <c r="BT603" s="90"/>
      <c r="BU603" s="90"/>
      <c r="BV603" s="90"/>
      <c r="BW603" s="90"/>
      <c r="BX603" s="90"/>
      <c r="BY603" s="90"/>
      <c r="BZ603" s="90"/>
      <c r="CA603" s="90"/>
      <c r="CB603" s="90"/>
      <c r="CC603" s="90"/>
      <c r="CD603" s="90"/>
      <c r="CE603" s="90"/>
      <c r="CF603" s="90"/>
      <c r="CG603" s="90"/>
      <c r="CH603" s="90"/>
      <c r="CI603" s="90"/>
      <c r="CJ603" s="90"/>
      <c r="CK603" s="90"/>
      <c r="CL603" s="90"/>
      <c r="CM603" s="90"/>
      <c r="CN603" s="90"/>
      <c r="CO603" s="90"/>
      <c r="CP603" s="90"/>
      <c r="CQ603" s="90"/>
      <c r="CR603" s="90"/>
      <c r="CS603" s="90"/>
      <c r="CT603" s="90"/>
      <c r="CU603" s="90"/>
      <c r="CV603" s="90"/>
      <c r="CW603" s="90"/>
      <c r="CX603" s="90"/>
      <c r="CY603" s="90"/>
      <c r="CZ603" s="90"/>
      <c r="DA603" s="90"/>
      <c r="DB603" s="90"/>
      <c r="DC603" s="90"/>
      <c r="DD603" s="90"/>
      <c r="DE603" s="90"/>
      <c r="DF603" s="90"/>
      <c r="DG603" s="90"/>
      <c r="DH603" s="90"/>
      <c r="DI603" s="90"/>
      <c r="DJ603" s="90"/>
      <c r="DK603" s="90"/>
      <c r="DL603" s="90"/>
      <c r="DM603" s="90"/>
      <c r="DN603" s="90"/>
      <c r="DO603" s="90"/>
      <c r="DP603" s="90"/>
      <c r="DQ603" s="90"/>
      <c r="DR603" s="90"/>
      <c r="DS603" s="90"/>
      <c r="DT603" s="90"/>
      <c r="DU603" s="90"/>
      <c r="DV603" s="90"/>
      <c r="DW603" s="90"/>
      <c r="DX603" s="90"/>
      <c r="DY603" s="90"/>
      <c r="DZ603" s="90"/>
      <c r="EA603" s="90"/>
      <c r="EB603" s="90"/>
      <c r="EC603" s="90"/>
      <c r="ED603" s="90"/>
      <c r="EE603" s="90"/>
      <c r="EF603" s="90"/>
      <c r="EG603" s="90"/>
      <c r="EH603" s="90"/>
      <c r="EI603" s="90"/>
      <c r="EJ603" s="90"/>
      <c r="EK603" s="90"/>
      <c r="EL603" s="90"/>
      <c r="EM603" s="90"/>
      <c r="EN603" s="90"/>
      <c r="EO603" s="90"/>
      <c r="EP603" s="90"/>
      <c r="EQ603" s="90"/>
      <c r="ER603" s="90"/>
      <c r="ES603" s="90"/>
      <c r="ET603" s="90"/>
      <c r="EU603" s="90"/>
      <c r="EV603" s="90"/>
      <c r="EW603" s="90"/>
      <c r="EX603" s="90"/>
      <c r="EY603" s="90"/>
      <c r="EZ603" s="90"/>
      <c r="FA603" s="90"/>
      <c r="FB603" s="90"/>
      <c r="FC603" s="90"/>
      <c r="FD603" s="90"/>
      <c r="FE603" s="90"/>
      <c r="FF603" s="90"/>
      <c r="FG603" s="90"/>
      <c r="FH603" s="90"/>
      <c r="FI603" s="90"/>
      <c r="FJ603" s="90"/>
      <c r="FK603" s="90"/>
      <c r="FL603" s="90"/>
      <c r="FM603" s="90"/>
      <c r="FN603" s="90"/>
      <c r="FO603" s="90"/>
      <c r="FP603" s="90"/>
      <c r="FQ603" s="90"/>
      <c r="FR603" s="90"/>
      <c r="FS603" s="90"/>
      <c r="FT603" s="90"/>
      <c r="FU603" s="90"/>
      <c r="FV603" s="90"/>
      <c r="FW603" s="90"/>
      <c r="FX603" s="90"/>
      <c r="FY603" s="90"/>
      <c r="FZ603" s="90"/>
      <c r="GA603" s="90"/>
      <c r="GB603" s="90"/>
      <c r="GC603" s="90"/>
      <c r="GD603" s="90"/>
      <c r="GE603" s="90"/>
      <c r="GF603" s="90"/>
      <c r="GG603" s="90"/>
      <c r="GH603" s="90"/>
      <c r="GI603" s="90"/>
      <c r="GJ603" s="90"/>
      <c r="GK603" s="90"/>
      <c r="GL603" s="90"/>
      <c r="GM603" s="90"/>
      <c r="GN603" s="90"/>
      <c r="GO603" s="90"/>
      <c r="GP603" s="90"/>
      <c r="GQ603" s="90"/>
      <c r="GR603" s="90"/>
      <c r="GS603" s="90"/>
      <c r="GT603" s="90"/>
      <c r="GU603" s="90"/>
      <c r="GV603" s="90"/>
      <c r="GW603" s="90"/>
      <c r="GX603" s="90"/>
      <c r="GY603" s="90"/>
      <c r="GZ603" s="90"/>
      <c r="HA603" s="90"/>
      <c r="HB603" s="90"/>
      <c r="HC603" s="90"/>
      <c r="HD603" s="90"/>
      <c r="HE603" s="90"/>
      <c r="HF603" s="90"/>
      <c r="HG603" s="90"/>
      <c r="HH603" s="90"/>
      <c r="HI603" s="90"/>
      <c r="HJ603" s="90"/>
      <c r="HK603" s="90"/>
      <c r="HL603" s="90"/>
      <c r="HM603" s="90"/>
      <c r="HN603" s="90"/>
      <c r="HO603" s="90"/>
      <c r="HP603" s="90"/>
      <c r="HQ603" s="90"/>
      <c r="HR603" s="90"/>
      <c r="HS603" s="90"/>
      <c r="HT603" s="90"/>
      <c r="HU603" s="90"/>
      <c r="HV603" s="90"/>
      <c r="HW603" s="90"/>
      <c r="HX603" s="90"/>
      <c r="HY603" s="90"/>
      <c r="HZ603" s="90"/>
      <c r="IA603" s="90"/>
      <c r="IB603" s="90"/>
      <c r="IC603" s="90"/>
      <c r="ID603" s="90"/>
      <c r="IE603" s="90"/>
      <c r="IF603" s="90"/>
      <c r="IG603" s="90"/>
      <c r="IH603" s="90"/>
      <c r="II603" s="90"/>
      <c r="IJ603" s="90"/>
      <c r="IK603" s="90"/>
      <c r="IL603" s="90"/>
      <c r="IM603" s="90"/>
      <c r="IN603" s="90"/>
      <c r="IO603" s="90"/>
      <c r="IP603" s="90"/>
      <c r="IQ603" s="90"/>
      <c r="IR603" s="90"/>
      <c r="IS603" s="90"/>
      <c r="IT603" s="90"/>
      <c r="IU603" s="90"/>
      <c r="IV603" s="90"/>
      <c r="IW603" s="90"/>
    </row>
    <row r="604" spans="4:257" s="3" customFormat="1" x14ac:dyDescent="0.25">
      <c r="D604" s="2"/>
      <c r="AG604" s="90"/>
      <c r="AH604" s="90"/>
      <c r="AI604" s="90"/>
      <c r="AJ604" s="90"/>
      <c r="AK604" s="90"/>
      <c r="AL604" s="90"/>
      <c r="AM604" s="90"/>
      <c r="AN604" s="90"/>
      <c r="AO604" s="90"/>
      <c r="AP604" s="90"/>
      <c r="AQ604" s="90"/>
      <c r="AR604" s="90"/>
      <c r="AS604" s="90"/>
      <c r="AT604" s="90"/>
      <c r="AU604" s="90"/>
      <c r="AV604" s="90"/>
      <c r="AW604" s="90"/>
      <c r="AX604" s="90"/>
      <c r="AY604" s="90"/>
      <c r="AZ604" s="90"/>
      <c r="BA604" s="90"/>
      <c r="BB604" s="90"/>
      <c r="BC604" s="90"/>
      <c r="BD604" s="90"/>
      <c r="BE604" s="90"/>
      <c r="BF604" s="90"/>
      <c r="BG604" s="90"/>
      <c r="BH604" s="90"/>
      <c r="BI604" s="90"/>
      <c r="BJ604" s="90"/>
      <c r="BK604" s="90"/>
      <c r="BL604" s="90"/>
      <c r="BM604" s="90"/>
      <c r="BN604" s="90"/>
      <c r="BO604" s="90"/>
      <c r="BP604" s="90"/>
      <c r="BQ604" s="90"/>
      <c r="BR604" s="90"/>
      <c r="BS604" s="90"/>
      <c r="BT604" s="90"/>
      <c r="BU604" s="90"/>
      <c r="BV604" s="90"/>
      <c r="BW604" s="90"/>
      <c r="BX604" s="90"/>
      <c r="BY604" s="90"/>
      <c r="BZ604" s="90"/>
      <c r="CA604" s="90"/>
      <c r="CB604" s="90"/>
      <c r="CC604" s="90"/>
      <c r="CD604" s="90"/>
      <c r="CE604" s="90"/>
      <c r="CF604" s="90"/>
      <c r="CG604" s="90"/>
      <c r="CH604" s="90"/>
      <c r="CI604" s="90"/>
      <c r="CJ604" s="90"/>
      <c r="CK604" s="90"/>
      <c r="CL604" s="90"/>
      <c r="CM604" s="90"/>
      <c r="CN604" s="90"/>
      <c r="CO604" s="90"/>
      <c r="CP604" s="90"/>
      <c r="CQ604" s="90"/>
      <c r="CR604" s="90"/>
      <c r="CS604" s="90"/>
      <c r="CT604" s="90"/>
      <c r="CU604" s="90"/>
      <c r="CV604" s="90"/>
      <c r="CW604" s="90"/>
      <c r="CX604" s="90"/>
      <c r="CY604" s="90"/>
      <c r="CZ604" s="90"/>
      <c r="DA604" s="90"/>
      <c r="DB604" s="90"/>
      <c r="DC604" s="90"/>
      <c r="DD604" s="90"/>
      <c r="DE604" s="90"/>
      <c r="DF604" s="90"/>
      <c r="DG604" s="90"/>
      <c r="DH604" s="90"/>
      <c r="DI604" s="90"/>
      <c r="DJ604" s="90"/>
      <c r="DK604" s="90"/>
      <c r="DL604" s="90"/>
      <c r="DM604" s="90"/>
      <c r="DN604" s="90"/>
      <c r="DO604" s="90"/>
      <c r="DP604" s="90"/>
      <c r="DQ604" s="90"/>
      <c r="DR604" s="90"/>
      <c r="DS604" s="90"/>
      <c r="DT604" s="90"/>
      <c r="DU604" s="90"/>
      <c r="DV604" s="90"/>
      <c r="DW604" s="90"/>
      <c r="DX604" s="90"/>
      <c r="DY604" s="90"/>
      <c r="DZ604" s="90"/>
      <c r="EA604" s="90"/>
      <c r="EB604" s="90"/>
      <c r="EC604" s="90"/>
      <c r="ED604" s="90"/>
      <c r="EE604" s="90"/>
      <c r="EF604" s="90"/>
      <c r="EG604" s="90"/>
      <c r="EH604" s="90"/>
      <c r="EI604" s="90"/>
      <c r="EJ604" s="90"/>
      <c r="EK604" s="90"/>
      <c r="EL604" s="90"/>
      <c r="EM604" s="90"/>
      <c r="EN604" s="90"/>
      <c r="EO604" s="90"/>
      <c r="EP604" s="90"/>
      <c r="EQ604" s="90"/>
      <c r="ER604" s="90"/>
      <c r="ES604" s="90"/>
      <c r="ET604" s="90"/>
      <c r="EU604" s="90"/>
      <c r="EV604" s="90"/>
      <c r="EW604" s="90"/>
      <c r="EX604" s="90"/>
      <c r="EY604" s="90"/>
      <c r="EZ604" s="90"/>
      <c r="FA604" s="90"/>
      <c r="FB604" s="90"/>
      <c r="FC604" s="90"/>
      <c r="FD604" s="90"/>
      <c r="FE604" s="90"/>
      <c r="FF604" s="90"/>
      <c r="FG604" s="90"/>
      <c r="FH604" s="90"/>
      <c r="FI604" s="90"/>
      <c r="FJ604" s="90"/>
      <c r="FK604" s="90"/>
      <c r="FL604" s="90"/>
      <c r="FM604" s="90"/>
      <c r="FN604" s="90"/>
      <c r="FO604" s="90"/>
      <c r="FP604" s="90"/>
      <c r="FQ604" s="90"/>
      <c r="FR604" s="90"/>
      <c r="FS604" s="90"/>
      <c r="FT604" s="90"/>
      <c r="FU604" s="90"/>
      <c r="FV604" s="90"/>
      <c r="FW604" s="90"/>
      <c r="FX604" s="90"/>
      <c r="FY604" s="90"/>
      <c r="FZ604" s="90"/>
      <c r="GA604" s="90"/>
      <c r="GB604" s="90"/>
      <c r="GC604" s="90"/>
      <c r="GD604" s="90"/>
      <c r="GE604" s="90"/>
      <c r="GF604" s="90"/>
      <c r="GG604" s="90"/>
      <c r="GH604" s="90"/>
      <c r="GI604" s="90"/>
      <c r="GJ604" s="90"/>
      <c r="GK604" s="90"/>
      <c r="GL604" s="90"/>
      <c r="GM604" s="90"/>
      <c r="GN604" s="90"/>
      <c r="GO604" s="90"/>
      <c r="GP604" s="90"/>
      <c r="GQ604" s="90"/>
      <c r="GR604" s="90"/>
      <c r="GS604" s="90"/>
      <c r="GT604" s="90"/>
      <c r="GU604" s="90"/>
      <c r="GV604" s="90"/>
      <c r="GW604" s="90"/>
      <c r="GX604" s="90"/>
      <c r="GY604" s="90"/>
      <c r="GZ604" s="90"/>
      <c r="HA604" s="90"/>
      <c r="HB604" s="90"/>
      <c r="HC604" s="90"/>
      <c r="HD604" s="90"/>
      <c r="HE604" s="90"/>
      <c r="HF604" s="90"/>
      <c r="HG604" s="90"/>
      <c r="HH604" s="90"/>
      <c r="HI604" s="90"/>
      <c r="HJ604" s="90"/>
      <c r="HK604" s="90"/>
      <c r="HL604" s="90"/>
      <c r="HM604" s="90"/>
      <c r="HN604" s="90"/>
      <c r="HO604" s="90"/>
      <c r="HP604" s="90"/>
      <c r="HQ604" s="90"/>
      <c r="HR604" s="90"/>
      <c r="HS604" s="90"/>
      <c r="HT604" s="90"/>
      <c r="HU604" s="90"/>
      <c r="HV604" s="90"/>
      <c r="HW604" s="90"/>
      <c r="HX604" s="90"/>
      <c r="HY604" s="90"/>
      <c r="HZ604" s="90"/>
      <c r="IA604" s="90"/>
      <c r="IB604" s="90"/>
      <c r="IC604" s="90"/>
      <c r="ID604" s="90"/>
      <c r="IE604" s="90"/>
      <c r="IF604" s="90"/>
      <c r="IG604" s="90"/>
      <c r="IH604" s="90"/>
      <c r="II604" s="90"/>
      <c r="IJ604" s="90"/>
      <c r="IK604" s="90"/>
      <c r="IL604" s="90"/>
      <c r="IM604" s="90"/>
      <c r="IN604" s="90"/>
      <c r="IO604" s="90"/>
      <c r="IP604" s="90"/>
      <c r="IQ604" s="90"/>
      <c r="IR604" s="90"/>
      <c r="IS604" s="90"/>
      <c r="IT604" s="90"/>
      <c r="IU604" s="90"/>
      <c r="IV604" s="90"/>
      <c r="IW604" s="90"/>
    </row>
    <row r="605" spans="4:257" s="3" customFormat="1" x14ac:dyDescent="0.25">
      <c r="D605" s="2"/>
      <c r="AG605" s="90"/>
      <c r="AH605" s="90"/>
      <c r="AI605" s="90"/>
      <c r="AJ605" s="90"/>
      <c r="AK605" s="90"/>
      <c r="AL605" s="90"/>
      <c r="AM605" s="90"/>
      <c r="AN605" s="90"/>
      <c r="AO605" s="90"/>
      <c r="AP605" s="90"/>
      <c r="AQ605" s="90"/>
      <c r="AR605" s="90"/>
      <c r="AS605" s="90"/>
      <c r="AT605" s="90"/>
      <c r="AU605" s="90"/>
      <c r="AV605" s="90"/>
      <c r="AW605" s="90"/>
      <c r="AX605" s="90"/>
      <c r="AY605" s="90"/>
      <c r="AZ605" s="90"/>
      <c r="BA605" s="90"/>
      <c r="BB605" s="90"/>
      <c r="BC605" s="90"/>
      <c r="BD605" s="90"/>
      <c r="BE605" s="90"/>
      <c r="BF605" s="90"/>
      <c r="BG605" s="90"/>
      <c r="BH605" s="90"/>
      <c r="BI605" s="90"/>
      <c r="BJ605" s="90"/>
      <c r="BK605" s="90"/>
      <c r="BL605" s="90"/>
      <c r="BM605" s="90"/>
      <c r="BN605" s="90"/>
      <c r="BO605" s="90"/>
      <c r="BP605" s="90"/>
      <c r="BQ605" s="90"/>
      <c r="BR605" s="90"/>
      <c r="BS605" s="90"/>
      <c r="BT605" s="90"/>
      <c r="BU605" s="90"/>
      <c r="BV605" s="90"/>
      <c r="BW605" s="90"/>
      <c r="BX605" s="90"/>
      <c r="BY605" s="90"/>
      <c r="BZ605" s="90"/>
      <c r="CA605" s="90"/>
      <c r="CB605" s="90"/>
      <c r="CC605" s="90"/>
      <c r="CD605" s="90"/>
      <c r="CE605" s="90"/>
      <c r="CF605" s="90"/>
      <c r="CG605" s="90"/>
      <c r="CH605" s="90"/>
      <c r="CI605" s="90"/>
      <c r="CJ605" s="90"/>
      <c r="CK605" s="90"/>
      <c r="CL605" s="90"/>
      <c r="CM605" s="90"/>
      <c r="CN605" s="90"/>
      <c r="CO605" s="90"/>
      <c r="CP605" s="90"/>
      <c r="CQ605" s="90"/>
      <c r="CR605" s="90"/>
      <c r="CS605" s="90"/>
      <c r="CT605" s="90"/>
      <c r="CU605" s="90"/>
      <c r="CV605" s="90"/>
      <c r="CW605" s="90"/>
      <c r="CX605" s="90"/>
      <c r="CY605" s="90"/>
      <c r="CZ605" s="90"/>
      <c r="DA605" s="90"/>
      <c r="DB605" s="90"/>
      <c r="DC605" s="90"/>
      <c r="DD605" s="90"/>
      <c r="DE605" s="90"/>
      <c r="DF605" s="90"/>
      <c r="DG605" s="90"/>
      <c r="DH605" s="90"/>
      <c r="DI605" s="90"/>
      <c r="DJ605" s="90"/>
      <c r="DK605" s="90"/>
      <c r="DL605" s="90"/>
      <c r="DM605" s="90"/>
      <c r="DN605" s="90"/>
      <c r="DO605" s="90"/>
      <c r="DP605" s="90"/>
      <c r="DQ605" s="90"/>
      <c r="DR605" s="90"/>
      <c r="DS605" s="90"/>
      <c r="DT605" s="90"/>
      <c r="DU605" s="90"/>
      <c r="DV605" s="90"/>
      <c r="DW605" s="90"/>
      <c r="DX605" s="90"/>
      <c r="DY605" s="90"/>
      <c r="DZ605" s="90"/>
      <c r="EA605" s="90"/>
      <c r="EB605" s="90"/>
      <c r="EC605" s="90"/>
      <c r="ED605" s="90"/>
      <c r="EE605" s="90"/>
      <c r="EF605" s="90"/>
      <c r="EG605" s="90"/>
      <c r="EH605" s="90"/>
      <c r="EI605" s="90"/>
      <c r="EJ605" s="90"/>
      <c r="EK605" s="90"/>
      <c r="EL605" s="90"/>
      <c r="EM605" s="90"/>
      <c r="EN605" s="90"/>
      <c r="EO605" s="90"/>
      <c r="EP605" s="90"/>
      <c r="EQ605" s="90"/>
      <c r="ER605" s="90"/>
      <c r="ES605" s="90"/>
      <c r="ET605" s="90"/>
      <c r="EU605" s="90"/>
      <c r="EV605" s="90"/>
      <c r="EW605" s="90"/>
      <c r="EX605" s="90"/>
      <c r="EY605" s="90"/>
      <c r="EZ605" s="90"/>
      <c r="FA605" s="90"/>
      <c r="FB605" s="90"/>
      <c r="FC605" s="90"/>
      <c r="FD605" s="90"/>
      <c r="FE605" s="90"/>
      <c r="FF605" s="90"/>
      <c r="FG605" s="90"/>
      <c r="FH605" s="90"/>
      <c r="FI605" s="90"/>
      <c r="FJ605" s="90"/>
      <c r="FK605" s="90"/>
      <c r="FL605" s="90"/>
      <c r="FM605" s="90"/>
      <c r="FN605" s="90"/>
      <c r="FO605" s="90"/>
      <c r="FP605" s="90"/>
      <c r="FQ605" s="90"/>
      <c r="FR605" s="90"/>
      <c r="FS605" s="90"/>
      <c r="FT605" s="90"/>
      <c r="FU605" s="90"/>
      <c r="FV605" s="90"/>
      <c r="FW605" s="90"/>
      <c r="FX605" s="90"/>
      <c r="FY605" s="90"/>
      <c r="FZ605" s="90"/>
      <c r="GA605" s="90"/>
      <c r="GB605" s="90"/>
      <c r="GC605" s="90"/>
      <c r="GD605" s="90"/>
      <c r="GE605" s="90"/>
      <c r="GF605" s="90"/>
      <c r="GG605" s="90"/>
      <c r="GH605" s="90"/>
      <c r="GI605" s="90"/>
      <c r="GJ605" s="90"/>
      <c r="GK605" s="90"/>
      <c r="GL605" s="90"/>
      <c r="GM605" s="90"/>
      <c r="GN605" s="90"/>
      <c r="GO605" s="90"/>
      <c r="GP605" s="90"/>
      <c r="GQ605" s="90"/>
      <c r="GR605" s="90"/>
      <c r="GS605" s="90"/>
      <c r="GT605" s="90"/>
      <c r="GU605" s="90"/>
      <c r="GV605" s="90"/>
      <c r="GW605" s="90"/>
      <c r="GX605" s="90"/>
      <c r="GY605" s="90"/>
      <c r="GZ605" s="90"/>
      <c r="HA605" s="90"/>
      <c r="HB605" s="90"/>
      <c r="HC605" s="90"/>
      <c r="HD605" s="90"/>
      <c r="HE605" s="90"/>
      <c r="HF605" s="90"/>
      <c r="HG605" s="90"/>
      <c r="HH605" s="90"/>
      <c r="HI605" s="90"/>
      <c r="HJ605" s="90"/>
      <c r="HK605" s="90"/>
      <c r="HL605" s="90"/>
      <c r="HM605" s="90"/>
      <c r="HN605" s="90"/>
      <c r="HO605" s="90"/>
      <c r="HP605" s="90"/>
      <c r="HQ605" s="90"/>
      <c r="HR605" s="90"/>
      <c r="HS605" s="90"/>
      <c r="HT605" s="90"/>
      <c r="HU605" s="90"/>
      <c r="HV605" s="90"/>
      <c r="HW605" s="90"/>
      <c r="HX605" s="90"/>
      <c r="HY605" s="90"/>
      <c r="HZ605" s="90"/>
      <c r="IA605" s="90"/>
      <c r="IB605" s="90"/>
      <c r="IC605" s="90"/>
      <c r="ID605" s="90"/>
      <c r="IE605" s="90"/>
      <c r="IF605" s="90"/>
      <c r="IG605" s="90"/>
      <c r="IH605" s="90"/>
      <c r="II605" s="90"/>
      <c r="IJ605" s="90"/>
      <c r="IK605" s="90"/>
      <c r="IL605" s="90"/>
      <c r="IM605" s="90"/>
      <c r="IN605" s="90"/>
      <c r="IO605" s="90"/>
      <c r="IP605" s="90"/>
      <c r="IQ605" s="90"/>
      <c r="IR605" s="90"/>
      <c r="IS605" s="90"/>
      <c r="IT605" s="90"/>
      <c r="IU605" s="90"/>
      <c r="IV605" s="90"/>
      <c r="IW605" s="90"/>
    </row>
    <row r="606" spans="4:257" s="3" customFormat="1" x14ac:dyDescent="0.25">
      <c r="D606" s="2"/>
      <c r="AG606" s="90"/>
      <c r="AH606" s="90"/>
      <c r="AI606" s="90"/>
      <c r="AJ606" s="90"/>
      <c r="AK606" s="90"/>
      <c r="AL606" s="90"/>
      <c r="AM606" s="90"/>
      <c r="AN606" s="90"/>
      <c r="AO606" s="90"/>
      <c r="AP606" s="90"/>
      <c r="AQ606" s="90"/>
      <c r="AR606" s="90"/>
      <c r="AS606" s="90"/>
      <c r="AT606" s="90"/>
      <c r="AU606" s="90"/>
      <c r="AV606" s="90"/>
      <c r="AW606" s="90"/>
      <c r="AX606" s="90"/>
      <c r="AY606" s="90"/>
      <c r="AZ606" s="90"/>
      <c r="BA606" s="90"/>
      <c r="BB606" s="90"/>
      <c r="BC606" s="90"/>
      <c r="BD606" s="90"/>
      <c r="BE606" s="90"/>
      <c r="BF606" s="90"/>
      <c r="BG606" s="90"/>
      <c r="BH606" s="90"/>
      <c r="BI606" s="90"/>
      <c r="BJ606" s="90"/>
      <c r="BK606" s="90"/>
      <c r="BL606" s="90"/>
      <c r="BM606" s="90"/>
      <c r="BN606" s="90"/>
      <c r="BO606" s="90"/>
      <c r="BP606" s="90"/>
      <c r="BQ606" s="90"/>
      <c r="BR606" s="90"/>
      <c r="BS606" s="90"/>
      <c r="BT606" s="90"/>
      <c r="BU606" s="90"/>
      <c r="BV606" s="90"/>
      <c r="BW606" s="90"/>
      <c r="BX606" s="90"/>
      <c r="BY606" s="90"/>
      <c r="BZ606" s="90"/>
      <c r="CA606" s="90"/>
      <c r="CB606" s="90"/>
      <c r="CC606" s="90"/>
      <c r="CD606" s="90"/>
      <c r="CE606" s="90"/>
      <c r="CF606" s="90"/>
      <c r="CG606" s="90"/>
      <c r="CH606" s="90"/>
      <c r="CI606" s="90"/>
      <c r="CJ606" s="90"/>
      <c r="CK606" s="90"/>
      <c r="CL606" s="90"/>
      <c r="CM606" s="90"/>
      <c r="CN606" s="90"/>
      <c r="CO606" s="90"/>
      <c r="CP606" s="90"/>
      <c r="CQ606" s="90"/>
      <c r="CR606" s="90"/>
      <c r="CS606" s="90"/>
      <c r="CT606" s="90"/>
      <c r="CU606" s="90"/>
      <c r="CV606" s="90"/>
      <c r="CW606" s="90"/>
      <c r="CX606" s="90"/>
      <c r="CY606" s="90"/>
      <c r="CZ606" s="90"/>
      <c r="DA606" s="90"/>
      <c r="DB606" s="90"/>
      <c r="DC606" s="90"/>
      <c r="DD606" s="90"/>
      <c r="DE606" s="90"/>
      <c r="DF606" s="90"/>
      <c r="DG606" s="90"/>
      <c r="DH606" s="90"/>
      <c r="DI606" s="90"/>
      <c r="DJ606" s="90"/>
      <c r="DK606" s="90"/>
      <c r="DL606" s="90"/>
      <c r="DM606" s="90"/>
      <c r="DN606" s="90"/>
      <c r="DO606" s="90"/>
      <c r="DP606" s="90"/>
      <c r="DQ606" s="90"/>
      <c r="DR606" s="90"/>
      <c r="DS606" s="90"/>
      <c r="DT606" s="90"/>
      <c r="DU606" s="90"/>
      <c r="DV606" s="90"/>
      <c r="DW606" s="90"/>
      <c r="DX606" s="90"/>
      <c r="DY606" s="90"/>
      <c r="DZ606" s="90"/>
      <c r="EA606" s="90"/>
      <c r="EB606" s="90"/>
      <c r="EC606" s="90"/>
      <c r="ED606" s="90"/>
      <c r="EE606" s="90"/>
      <c r="EF606" s="90"/>
      <c r="EG606" s="90"/>
      <c r="EH606" s="90"/>
      <c r="EI606" s="90"/>
      <c r="EJ606" s="90"/>
      <c r="EK606" s="90"/>
      <c r="EL606" s="90"/>
      <c r="EM606" s="90"/>
      <c r="EN606" s="90"/>
      <c r="EO606" s="90"/>
      <c r="EP606" s="90"/>
      <c r="EQ606" s="90"/>
      <c r="ER606" s="90"/>
      <c r="ES606" s="90"/>
      <c r="ET606" s="90"/>
      <c r="EU606" s="90"/>
      <c r="EV606" s="90"/>
      <c r="EW606" s="90"/>
      <c r="EX606" s="90"/>
      <c r="EY606" s="90"/>
      <c r="EZ606" s="90"/>
      <c r="FA606" s="90"/>
      <c r="FB606" s="90"/>
      <c r="FC606" s="90"/>
      <c r="FD606" s="90"/>
      <c r="FE606" s="90"/>
      <c r="FF606" s="90"/>
      <c r="FG606" s="90"/>
      <c r="FH606" s="90"/>
      <c r="FI606" s="90"/>
      <c r="FJ606" s="90"/>
      <c r="FK606" s="90"/>
      <c r="FL606" s="90"/>
      <c r="FM606" s="90"/>
      <c r="FN606" s="90"/>
      <c r="FO606" s="90"/>
      <c r="FP606" s="90"/>
      <c r="FQ606" s="90"/>
      <c r="FR606" s="90"/>
      <c r="FS606" s="90"/>
      <c r="FT606" s="90"/>
      <c r="FU606" s="90"/>
      <c r="FV606" s="90"/>
      <c r="FW606" s="90"/>
      <c r="FX606" s="90"/>
      <c r="FY606" s="90"/>
      <c r="FZ606" s="90"/>
      <c r="GA606" s="90"/>
      <c r="GB606" s="90"/>
      <c r="GC606" s="90"/>
      <c r="GD606" s="90"/>
      <c r="GE606" s="90"/>
      <c r="GF606" s="90"/>
      <c r="GG606" s="90"/>
      <c r="GH606" s="90"/>
      <c r="GI606" s="90"/>
      <c r="GJ606" s="90"/>
      <c r="GK606" s="90"/>
      <c r="GL606" s="90"/>
      <c r="GM606" s="90"/>
      <c r="GN606" s="90"/>
      <c r="GO606" s="90"/>
      <c r="GP606" s="90"/>
      <c r="GQ606" s="90"/>
      <c r="GR606" s="90"/>
      <c r="GS606" s="90"/>
      <c r="GT606" s="90"/>
      <c r="GU606" s="90"/>
      <c r="GV606" s="90"/>
      <c r="GW606" s="90"/>
      <c r="GX606" s="90"/>
      <c r="GY606" s="90"/>
      <c r="GZ606" s="90"/>
      <c r="HA606" s="90"/>
      <c r="HB606" s="90"/>
      <c r="HC606" s="90"/>
      <c r="HD606" s="90"/>
      <c r="HE606" s="90"/>
      <c r="HF606" s="90"/>
      <c r="HG606" s="90"/>
      <c r="HH606" s="90"/>
      <c r="HI606" s="90"/>
      <c r="HJ606" s="90"/>
      <c r="HK606" s="90"/>
      <c r="HL606" s="90"/>
      <c r="HM606" s="90"/>
      <c r="HN606" s="90"/>
      <c r="HO606" s="90"/>
      <c r="HP606" s="90"/>
      <c r="HQ606" s="90"/>
      <c r="HR606" s="90"/>
      <c r="HS606" s="90"/>
      <c r="HT606" s="90"/>
      <c r="HU606" s="90"/>
      <c r="HV606" s="90"/>
      <c r="HW606" s="90"/>
      <c r="HX606" s="90"/>
      <c r="HY606" s="90"/>
      <c r="HZ606" s="90"/>
      <c r="IA606" s="90"/>
      <c r="IB606" s="90"/>
      <c r="IC606" s="90"/>
      <c r="ID606" s="90"/>
      <c r="IE606" s="90"/>
      <c r="IF606" s="90"/>
      <c r="IG606" s="90"/>
      <c r="IH606" s="90"/>
      <c r="II606" s="90"/>
      <c r="IJ606" s="90"/>
      <c r="IK606" s="90"/>
      <c r="IL606" s="90"/>
      <c r="IM606" s="90"/>
      <c r="IN606" s="90"/>
      <c r="IO606" s="90"/>
      <c r="IP606" s="90"/>
      <c r="IQ606" s="90"/>
      <c r="IR606" s="90"/>
      <c r="IS606" s="90"/>
      <c r="IT606" s="90"/>
      <c r="IU606" s="90"/>
      <c r="IV606" s="90"/>
      <c r="IW606" s="90"/>
    </row>
    <row r="607" spans="4:257" s="3" customFormat="1" x14ac:dyDescent="0.25">
      <c r="D607" s="2"/>
      <c r="AG607" s="90"/>
      <c r="AH607" s="90"/>
      <c r="AI607" s="90"/>
      <c r="AJ607" s="90"/>
      <c r="AK607" s="90"/>
      <c r="AL607" s="90"/>
      <c r="AM607" s="90"/>
      <c r="AN607" s="90"/>
      <c r="AO607" s="90"/>
      <c r="AP607" s="90"/>
      <c r="AQ607" s="90"/>
      <c r="AR607" s="90"/>
      <c r="AS607" s="90"/>
      <c r="AT607" s="90"/>
      <c r="AU607" s="90"/>
      <c r="AV607" s="90"/>
      <c r="AW607" s="90"/>
      <c r="AX607" s="90"/>
      <c r="AY607" s="90"/>
      <c r="AZ607" s="90"/>
      <c r="BA607" s="90"/>
      <c r="BB607" s="90"/>
      <c r="BC607" s="90"/>
      <c r="BD607" s="90"/>
      <c r="BE607" s="90"/>
      <c r="BF607" s="90"/>
      <c r="BG607" s="90"/>
      <c r="BH607" s="90"/>
      <c r="BI607" s="90"/>
      <c r="BJ607" s="90"/>
      <c r="BK607" s="90"/>
      <c r="BL607" s="90"/>
      <c r="BM607" s="90"/>
      <c r="BN607" s="90"/>
      <c r="BO607" s="90"/>
      <c r="BP607" s="90"/>
      <c r="BQ607" s="90"/>
      <c r="BR607" s="90"/>
      <c r="BS607" s="90"/>
      <c r="BT607" s="90"/>
      <c r="BU607" s="90"/>
      <c r="BV607" s="90"/>
      <c r="BW607" s="90"/>
      <c r="BX607" s="90"/>
      <c r="BY607" s="90"/>
      <c r="BZ607" s="90"/>
      <c r="CA607" s="90"/>
      <c r="CB607" s="90"/>
      <c r="CC607" s="90"/>
      <c r="CD607" s="90"/>
      <c r="CE607" s="90"/>
      <c r="CF607" s="90"/>
      <c r="CG607" s="90"/>
      <c r="CH607" s="90"/>
      <c r="CI607" s="90"/>
      <c r="CJ607" s="90"/>
      <c r="CK607" s="90"/>
      <c r="CL607" s="90"/>
      <c r="CM607" s="90"/>
      <c r="CN607" s="90"/>
      <c r="CO607" s="90"/>
      <c r="CP607" s="90"/>
      <c r="CQ607" s="90"/>
      <c r="CR607" s="90"/>
      <c r="CS607" s="90"/>
      <c r="CT607" s="90"/>
      <c r="CU607" s="90"/>
      <c r="CV607" s="90"/>
      <c r="CW607" s="90"/>
      <c r="CX607" s="90"/>
      <c r="CY607" s="90"/>
      <c r="CZ607" s="90"/>
      <c r="DA607" s="90"/>
      <c r="DB607" s="90"/>
      <c r="DC607" s="90"/>
      <c r="DD607" s="90"/>
      <c r="DE607" s="90"/>
      <c r="DF607" s="90"/>
      <c r="DG607" s="90"/>
      <c r="DH607" s="90"/>
      <c r="DI607" s="90"/>
      <c r="DJ607" s="90"/>
      <c r="DK607" s="90"/>
      <c r="DL607" s="90"/>
      <c r="DM607" s="90"/>
      <c r="DN607" s="90"/>
      <c r="DO607" s="90"/>
      <c r="DP607" s="90"/>
      <c r="DQ607" s="90"/>
      <c r="DR607" s="90"/>
      <c r="DS607" s="90"/>
      <c r="DT607" s="90"/>
      <c r="DU607" s="90"/>
      <c r="DV607" s="90"/>
      <c r="DW607" s="90"/>
      <c r="DX607" s="90"/>
      <c r="DY607" s="90"/>
      <c r="DZ607" s="90"/>
      <c r="EA607" s="90"/>
      <c r="EB607" s="90"/>
      <c r="EC607" s="90"/>
      <c r="ED607" s="90"/>
      <c r="EE607" s="90"/>
      <c r="EF607" s="90"/>
      <c r="EG607" s="90"/>
      <c r="EH607" s="90"/>
      <c r="EI607" s="90"/>
      <c r="EJ607" s="90"/>
      <c r="EK607" s="90"/>
      <c r="EL607" s="90"/>
      <c r="EM607" s="90"/>
      <c r="EN607" s="90"/>
      <c r="EO607" s="90"/>
      <c r="EP607" s="90"/>
      <c r="EQ607" s="90"/>
      <c r="ER607" s="90"/>
      <c r="ES607" s="90"/>
      <c r="ET607" s="90"/>
      <c r="EU607" s="90"/>
      <c r="EV607" s="90"/>
      <c r="EW607" s="90"/>
      <c r="EX607" s="90"/>
      <c r="EY607" s="90"/>
      <c r="EZ607" s="90"/>
      <c r="FA607" s="90"/>
      <c r="FB607" s="90"/>
      <c r="FC607" s="90"/>
      <c r="FD607" s="90"/>
      <c r="FE607" s="90"/>
      <c r="FF607" s="90"/>
      <c r="FG607" s="90"/>
      <c r="FH607" s="90"/>
      <c r="FI607" s="90"/>
      <c r="FJ607" s="90"/>
      <c r="FK607" s="90"/>
      <c r="FL607" s="90"/>
      <c r="FM607" s="90"/>
      <c r="FN607" s="90"/>
      <c r="FO607" s="90"/>
      <c r="FP607" s="90"/>
      <c r="FQ607" s="90"/>
      <c r="FR607" s="90"/>
      <c r="FS607" s="90"/>
      <c r="FT607" s="90"/>
      <c r="FU607" s="90"/>
      <c r="FV607" s="90"/>
      <c r="FW607" s="90"/>
      <c r="FX607" s="90"/>
      <c r="FY607" s="90"/>
      <c r="FZ607" s="90"/>
      <c r="GA607" s="90"/>
      <c r="GB607" s="90"/>
      <c r="GC607" s="90"/>
      <c r="GD607" s="90"/>
      <c r="GE607" s="90"/>
      <c r="GF607" s="90"/>
      <c r="GG607" s="90"/>
      <c r="GH607" s="90"/>
      <c r="GI607" s="90"/>
      <c r="GJ607" s="90"/>
      <c r="GK607" s="90"/>
      <c r="GL607" s="90"/>
      <c r="GM607" s="90"/>
      <c r="GN607" s="90"/>
      <c r="GO607" s="90"/>
      <c r="GP607" s="90"/>
      <c r="GQ607" s="90"/>
      <c r="GR607" s="90"/>
      <c r="GS607" s="90"/>
      <c r="GT607" s="90"/>
      <c r="GU607" s="90"/>
      <c r="GV607" s="90"/>
      <c r="GW607" s="90"/>
      <c r="GX607" s="90"/>
      <c r="GY607" s="90"/>
      <c r="GZ607" s="90"/>
      <c r="HA607" s="90"/>
      <c r="HB607" s="90"/>
      <c r="HC607" s="90"/>
      <c r="HD607" s="90"/>
      <c r="HE607" s="90"/>
      <c r="HF607" s="90"/>
      <c r="HG607" s="90"/>
      <c r="HH607" s="90"/>
      <c r="HI607" s="90"/>
      <c r="HJ607" s="90"/>
      <c r="HK607" s="90"/>
      <c r="HL607" s="90"/>
      <c r="HM607" s="90"/>
      <c r="HN607" s="90"/>
      <c r="HO607" s="90"/>
      <c r="HP607" s="90"/>
      <c r="HQ607" s="90"/>
      <c r="HR607" s="90"/>
      <c r="HS607" s="90"/>
      <c r="HT607" s="90"/>
      <c r="HU607" s="90"/>
      <c r="HV607" s="90"/>
      <c r="HW607" s="90"/>
      <c r="HX607" s="90"/>
      <c r="HY607" s="90"/>
      <c r="HZ607" s="90"/>
      <c r="IA607" s="90"/>
      <c r="IB607" s="90"/>
      <c r="IC607" s="90"/>
      <c r="ID607" s="90"/>
      <c r="IE607" s="90"/>
      <c r="IF607" s="90"/>
      <c r="IG607" s="90"/>
      <c r="IH607" s="90"/>
      <c r="II607" s="90"/>
      <c r="IJ607" s="90"/>
      <c r="IK607" s="90"/>
      <c r="IL607" s="90"/>
      <c r="IM607" s="90"/>
      <c r="IN607" s="90"/>
      <c r="IO607" s="90"/>
      <c r="IP607" s="90"/>
      <c r="IQ607" s="90"/>
      <c r="IR607" s="90"/>
      <c r="IS607" s="90"/>
      <c r="IT607" s="90"/>
      <c r="IU607" s="90"/>
      <c r="IV607" s="90"/>
      <c r="IW607" s="90"/>
    </row>
    <row r="608" spans="4:257" s="3" customFormat="1" x14ac:dyDescent="0.25">
      <c r="D608" s="2"/>
      <c r="AG608" s="90"/>
      <c r="AH608" s="90"/>
      <c r="AI608" s="90"/>
      <c r="AJ608" s="90"/>
      <c r="AK608" s="90"/>
      <c r="AL608" s="90"/>
      <c r="AM608" s="90"/>
      <c r="AN608" s="90"/>
      <c r="AO608" s="90"/>
      <c r="AP608" s="90"/>
      <c r="AQ608" s="90"/>
      <c r="AR608" s="90"/>
      <c r="AS608" s="90"/>
      <c r="AT608" s="90"/>
      <c r="AU608" s="90"/>
      <c r="AV608" s="90"/>
      <c r="AW608" s="90"/>
      <c r="AX608" s="90"/>
      <c r="AY608" s="90"/>
      <c r="AZ608" s="90"/>
      <c r="BA608" s="90"/>
      <c r="BB608" s="90"/>
      <c r="BC608" s="90"/>
      <c r="BD608" s="90"/>
      <c r="BE608" s="90"/>
      <c r="BF608" s="90"/>
      <c r="BG608" s="90"/>
      <c r="BH608" s="90"/>
      <c r="BI608" s="90"/>
      <c r="BJ608" s="90"/>
      <c r="BK608" s="90"/>
      <c r="BL608" s="90"/>
      <c r="BM608" s="90"/>
      <c r="BN608" s="90"/>
      <c r="BO608" s="90"/>
      <c r="BP608" s="90"/>
      <c r="BQ608" s="90"/>
      <c r="BR608" s="90"/>
      <c r="BS608" s="90"/>
      <c r="BT608" s="90"/>
      <c r="BU608" s="90"/>
      <c r="BV608" s="90"/>
      <c r="BW608" s="90"/>
      <c r="BX608" s="90"/>
      <c r="BY608" s="90"/>
      <c r="BZ608" s="90"/>
      <c r="CA608" s="90"/>
      <c r="CB608" s="90"/>
      <c r="CC608" s="90"/>
      <c r="CD608" s="90"/>
      <c r="CE608" s="90"/>
      <c r="CF608" s="90"/>
      <c r="CG608" s="90"/>
      <c r="CH608" s="90"/>
      <c r="CI608" s="90"/>
      <c r="CJ608" s="90"/>
      <c r="CK608" s="90"/>
      <c r="CL608" s="90"/>
      <c r="CM608" s="90"/>
      <c r="CN608" s="90"/>
      <c r="CO608" s="90"/>
      <c r="CP608" s="90"/>
      <c r="CQ608" s="90"/>
      <c r="CR608" s="90"/>
      <c r="CS608" s="90"/>
      <c r="CT608" s="90"/>
      <c r="CU608" s="90"/>
      <c r="CV608" s="90"/>
      <c r="CW608" s="90"/>
      <c r="CX608" s="90"/>
      <c r="CY608" s="90"/>
      <c r="CZ608" s="90"/>
      <c r="DA608" s="90"/>
      <c r="DB608" s="90"/>
      <c r="DC608" s="90"/>
      <c r="DD608" s="90"/>
      <c r="DE608" s="90"/>
      <c r="DF608" s="90"/>
      <c r="DG608" s="90"/>
      <c r="DH608" s="90"/>
      <c r="DI608" s="90"/>
      <c r="DJ608" s="90"/>
      <c r="DK608" s="90"/>
      <c r="DL608" s="90"/>
      <c r="DM608" s="90"/>
      <c r="DN608" s="90"/>
      <c r="DO608" s="90"/>
      <c r="DP608" s="90"/>
      <c r="DQ608" s="90"/>
      <c r="DR608" s="90"/>
      <c r="DS608" s="90"/>
      <c r="DT608" s="90"/>
      <c r="DU608" s="90"/>
      <c r="DV608" s="90"/>
      <c r="DW608" s="90"/>
      <c r="DX608" s="90"/>
      <c r="DY608" s="90"/>
      <c r="DZ608" s="90"/>
      <c r="EA608" s="90"/>
      <c r="EB608" s="90"/>
      <c r="EC608" s="90"/>
      <c r="ED608" s="90"/>
      <c r="EE608" s="90"/>
      <c r="EF608" s="90"/>
      <c r="EG608" s="90"/>
      <c r="EH608" s="90"/>
      <c r="EI608" s="90"/>
      <c r="EJ608" s="90"/>
      <c r="EK608" s="90"/>
      <c r="EL608" s="90"/>
      <c r="EM608" s="90"/>
      <c r="EN608" s="90"/>
      <c r="EO608" s="90"/>
      <c r="EP608" s="90"/>
      <c r="EQ608" s="90"/>
      <c r="ER608" s="90"/>
      <c r="ES608" s="90"/>
      <c r="ET608" s="90"/>
      <c r="EU608" s="90"/>
      <c r="EV608" s="90"/>
      <c r="EW608" s="90"/>
      <c r="EX608" s="90"/>
      <c r="EY608" s="90"/>
      <c r="EZ608" s="90"/>
      <c r="FA608" s="90"/>
      <c r="FB608" s="90"/>
      <c r="FC608" s="90"/>
      <c r="FD608" s="90"/>
      <c r="FE608" s="90"/>
      <c r="FF608" s="90"/>
      <c r="FG608" s="90"/>
      <c r="FH608" s="90"/>
      <c r="FI608" s="90"/>
      <c r="FJ608" s="90"/>
      <c r="FK608" s="90"/>
      <c r="FL608" s="90"/>
      <c r="FM608" s="90"/>
      <c r="FN608" s="90"/>
      <c r="FO608" s="90"/>
      <c r="FP608" s="90"/>
      <c r="FQ608" s="90"/>
      <c r="FR608" s="90"/>
      <c r="FS608" s="90"/>
      <c r="FT608" s="90"/>
      <c r="FU608" s="90"/>
      <c r="FV608" s="90"/>
      <c r="FW608" s="90"/>
      <c r="FX608" s="90"/>
      <c r="FY608" s="90"/>
      <c r="FZ608" s="90"/>
      <c r="GA608" s="90"/>
      <c r="GB608" s="90"/>
      <c r="GC608" s="90"/>
      <c r="GD608" s="90"/>
      <c r="GE608" s="90"/>
      <c r="GF608" s="90"/>
      <c r="GG608" s="90"/>
      <c r="GH608" s="90"/>
      <c r="GI608" s="90"/>
      <c r="GJ608" s="90"/>
      <c r="GK608" s="90"/>
      <c r="GL608" s="90"/>
      <c r="GM608" s="90"/>
      <c r="GN608" s="90"/>
      <c r="GO608" s="90"/>
      <c r="GP608" s="90"/>
      <c r="GQ608" s="90"/>
      <c r="GR608" s="90"/>
      <c r="GS608" s="90"/>
      <c r="GT608" s="90"/>
      <c r="GU608" s="90"/>
      <c r="GV608" s="90"/>
      <c r="GW608" s="90"/>
      <c r="GX608" s="90"/>
      <c r="GY608" s="90"/>
      <c r="GZ608" s="90"/>
      <c r="HA608" s="90"/>
      <c r="HB608" s="90"/>
      <c r="HC608" s="90"/>
      <c r="HD608" s="90"/>
      <c r="HE608" s="90"/>
      <c r="HF608" s="90"/>
      <c r="HG608" s="90"/>
      <c r="HH608" s="90"/>
      <c r="HI608" s="90"/>
      <c r="HJ608" s="90"/>
      <c r="HK608" s="90"/>
      <c r="HL608" s="90"/>
      <c r="HM608" s="90"/>
      <c r="HN608" s="90"/>
      <c r="HO608" s="90"/>
      <c r="HP608" s="90"/>
      <c r="HQ608" s="90"/>
      <c r="HR608" s="90"/>
      <c r="HS608" s="90"/>
      <c r="HT608" s="90"/>
      <c r="HU608" s="90"/>
      <c r="HV608" s="90"/>
      <c r="HW608" s="90"/>
      <c r="HX608" s="90"/>
      <c r="HY608" s="90"/>
      <c r="HZ608" s="90"/>
      <c r="IA608" s="90"/>
      <c r="IB608" s="90"/>
      <c r="IC608" s="90"/>
      <c r="ID608" s="90"/>
      <c r="IE608" s="90"/>
      <c r="IF608" s="90"/>
      <c r="IG608" s="90"/>
      <c r="IH608" s="90"/>
      <c r="II608" s="90"/>
      <c r="IJ608" s="90"/>
      <c r="IK608" s="90"/>
      <c r="IL608" s="90"/>
      <c r="IM608" s="90"/>
      <c r="IN608" s="90"/>
      <c r="IO608" s="90"/>
      <c r="IP608" s="90"/>
      <c r="IQ608" s="90"/>
      <c r="IR608" s="90"/>
      <c r="IS608" s="90"/>
      <c r="IT608" s="90"/>
      <c r="IU608" s="90"/>
      <c r="IV608" s="90"/>
      <c r="IW608" s="90"/>
    </row>
    <row r="609" spans="4:257" s="3" customFormat="1" x14ac:dyDescent="0.25">
      <c r="D609" s="2"/>
      <c r="AG609" s="90"/>
      <c r="AH609" s="90"/>
      <c r="AI609" s="90"/>
      <c r="AJ609" s="90"/>
      <c r="AK609" s="90"/>
      <c r="AL609" s="90"/>
      <c r="AM609" s="90"/>
      <c r="AN609" s="90"/>
      <c r="AO609" s="90"/>
      <c r="AP609" s="90"/>
      <c r="AQ609" s="90"/>
      <c r="AR609" s="90"/>
      <c r="AS609" s="90"/>
      <c r="AT609" s="90"/>
      <c r="AU609" s="90"/>
      <c r="AV609" s="90"/>
      <c r="AW609" s="90"/>
      <c r="AX609" s="90"/>
      <c r="AY609" s="90"/>
      <c r="AZ609" s="90"/>
      <c r="BA609" s="90"/>
      <c r="BB609" s="90"/>
      <c r="BC609" s="90"/>
      <c r="BD609" s="90"/>
      <c r="BE609" s="90"/>
      <c r="BF609" s="90"/>
      <c r="BG609" s="90"/>
      <c r="BH609" s="90"/>
      <c r="BI609" s="90"/>
      <c r="BJ609" s="90"/>
      <c r="BK609" s="90"/>
      <c r="BL609" s="90"/>
      <c r="BM609" s="90"/>
      <c r="BN609" s="90"/>
      <c r="BO609" s="90"/>
      <c r="BP609" s="90"/>
      <c r="BQ609" s="90"/>
      <c r="BR609" s="90"/>
      <c r="BS609" s="90"/>
      <c r="BT609" s="90"/>
      <c r="BU609" s="90"/>
      <c r="BV609" s="90"/>
      <c r="BW609" s="90"/>
      <c r="BX609" s="90"/>
      <c r="BY609" s="90"/>
      <c r="BZ609" s="90"/>
      <c r="CA609" s="90"/>
      <c r="CB609" s="90"/>
      <c r="CC609" s="90"/>
      <c r="CD609" s="90"/>
      <c r="CE609" s="90"/>
      <c r="CF609" s="90"/>
      <c r="CG609" s="90"/>
      <c r="CH609" s="90"/>
      <c r="CI609" s="90"/>
      <c r="CJ609" s="90"/>
      <c r="CK609" s="90"/>
      <c r="CL609" s="90"/>
      <c r="CM609" s="90"/>
      <c r="CN609" s="90"/>
      <c r="CO609" s="90"/>
      <c r="CP609" s="90"/>
      <c r="CQ609" s="90"/>
      <c r="CR609" s="90"/>
      <c r="CS609" s="90"/>
      <c r="CT609" s="90"/>
      <c r="CU609" s="90"/>
      <c r="CV609" s="90"/>
      <c r="CW609" s="90"/>
      <c r="CX609" s="90"/>
      <c r="CY609" s="90"/>
      <c r="CZ609" s="90"/>
      <c r="DA609" s="90"/>
      <c r="DB609" s="90"/>
      <c r="DC609" s="90"/>
      <c r="DD609" s="90"/>
      <c r="DE609" s="90"/>
      <c r="DF609" s="90"/>
      <c r="DG609" s="90"/>
      <c r="DH609" s="90"/>
      <c r="DI609" s="90"/>
      <c r="DJ609" s="90"/>
      <c r="DK609" s="90"/>
      <c r="DL609" s="90"/>
      <c r="DM609" s="90"/>
      <c r="DN609" s="90"/>
      <c r="DO609" s="90"/>
      <c r="DP609" s="90"/>
      <c r="DQ609" s="90"/>
      <c r="DR609" s="90"/>
      <c r="DS609" s="90"/>
      <c r="DT609" s="90"/>
      <c r="DU609" s="90"/>
      <c r="DV609" s="90"/>
      <c r="DW609" s="90"/>
      <c r="DX609" s="90"/>
      <c r="DY609" s="90"/>
      <c r="DZ609" s="90"/>
      <c r="EA609" s="90"/>
      <c r="EB609" s="90"/>
      <c r="EC609" s="90"/>
      <c r="ED609" s="90"/>
      <c r="EE609" s="90"/>
      <c r="EF609" s="90"/>
      <c r="EG609" s="90"/>
      <c r="EH609" s="90"/>
      <c r="EI609" s="90"/>
      <c r="EJ609" s="90"/>
      <c r="EK609" s="90"/>
      <c r="EL609" s="90"/>
      <c r="EM609" s="90"/>
      <c r="EN609" s="90"/>
      <c r="EO609" s="90"/>
      <c r="EP609" s="90"/>
      <c r="EQ609" s="90"/>
      <c r="ER609" s="90"/>
      <c r="ES609" s="90"/>
      <c r="ET609" s="90"/>
      <c r="EU609" s="90"/>
      <c r="EV609" s="90"/>
      <c r="EW609" s="90"/>
      <c r="EX609" s="90"/>
      <c r="EY609" s="90"/>
      <c r="EZ609" s="90"/>
      <c r="FA609" s="90"/>
      <c r="FB609" s="90"/>
      <c r="FC609" s="90"/>
      <c r="FD609" s="90"/>
      <c r="FE609" s="90"/>
      <c r="FF609" s="90"/>
      <c r="FG609" s="90"/>
      <c r="FH609" s="90"/>
      <c r="FI609" s="90"/>
      <c r="FJ609" s="90"/>
      <c r="FK609" s="90"/>
      <c r="FL609" s="90"/>
      <c r="FM609" s="90"/>
      <c r="FN609" s="90"/>
      <c r="FO609" s="90"/>
      <c r="FP609" s="90"/>
      <c r="FQ609" s="90"/>
      <c r="FR609" s="90"/>
      <c r="FS609" s="90"/>
      <c r="FT609" s="90"/>
      <c r="FU609" s="90"/>
      <c r="FV609" s="90"/>
      <c r="FW609" s="90"/>
      <c r="FX609" s="90"/>
      <c r="FY609" s="90"/>
      <c r="FZ609" s="90"/>
      <c r="GA609" s="90"/>
      <c r="GB609" s="90"/>
      <c r="GC609" s="90"/>
      <c r="GD609" s="90"/>
      <c r="GE609" s="90"/>
      <c r="GF609" s="90"/>
      <c r="GG609" s="90"/>
      <c r="GH609" s="90"/>
      <c r="GI609" s="90"/>
      <c r="GJ609" s="90"/>
      <c r="GK609" s="90"/>
      <c r="GL609" s="90"/>
      <c r="GM609" s="90"/>
      <c r="GN609" s="90"/>
      <c r="GO609" s="90"/>
      <c r="GP609" s="90"/>
      <c r="GQ609" s="90"/>
      <c r="GR609" s="90"/>
      <c r="GS609" s="90"/>
      <c r="GT609" s="90"/>
      <c r="GU609" s="90"/>
      <c r="GV609" s="90"/>
      <c r="GW609" s="90"/>
      <c r="GX609" s="90"/>
      <c r="GY609" s="90"/>
      <c r="GZ609" s="90"/>
      <c r="HA609" s="90"/>
      <c r="HB609" s="90"/>
      <c r="HC609" s="90"/>
      <c r="HD609" s="90"/>
      <c r="HE609" s="90"/>
      <c r="HF609" s="90"/>
      <c r="HG609" s="90"/>
      <c r="HH609" s="90"/>
      <c r="HI609" s="90"/>
      <c r="HJ609" s="90"/>
      <c r="HK609" s="90"/>
      <c r="HL609" s="90"/>
      <c r="HM609" s="90"/>
      <c r="HN609" s="90"/>
      <c r="HO609" s="90"/>
      <c r="HP609" s="90"/>
      <c r="HQ609" s="90"/>
      <c r="HR609" s="90"/>
      <c r="HS609" s="90"/>
      <c r="HT609" s="90"/>
      <c r="HU609" s="90"/>
      <c r="HV609" s="90"/>
      <c r="HW609" s="90"/>
      <c r="HX609" s="90"/>
      <c r="HY609" s="90"/>
      <c r="HZ609" s="90"/>
      <c r="IA609" s="90"/>
      <c r="IB609" s="90"/>
      <c r="IC609" s="90"/>
      <c r="ID609" s="90"/>
      <c r="IE609" s="90"/>
      <c r="IF609" s="90"/>
      <c r="IG609" s="90"/>
      <c r="IH609" s="90"/>
      <c r="II609" s="90"/>
      <c r="IJ609" s="90"/>
      <c r="IK609" s="90"/>
      <c r="IL609" s="90"/>
      <c r="IM609" s="90"/>
      <c r="IN609" s="90"/>
      <c r="IO609" s="90"/>
      <c r="IP609" s="90"/>
      <c r="IQ609" s="90"/>
      <c r="IR609" s="90"/>
      <c r="IS609" s="90"/>
      <c r="IT609" s="90"/>
      <c r="IU609" s="90"/>
      <c r="IV609" s="90"/>
      <c r="IW609" s="90"/>
    </row>
    <row r="610" spans="4:257" s="3" customFormat="1" x14ac:dyDescent="0.25">
      <c r="D610" s="2"/>
      <c r="AG610" s="90"/>
      <c r="AH610" s="90"/>
      <c r="AI610" s="90"/>
      <c r="AJ610" s="90"/>
      <c r="AK610" s="90"/>
      <c r="AL610" s="90"/>
      <c r="AM610" s="90"/>
      <c r="AN610" s="90"/>
      <c r="AO610" s="90"/>
      <c r="AP610" s="90"/>
      <c r="AQ610" s="90"/>
      <c r="AR610" s="90"/>
      <c r="AS610" s="90"/>
      <c r="AT610" s="90"/>
      <c r="AU610" s="90"/>
      <c r="AV610" s="90"/>
      <c r="AW610" s="90"/>
      <c r="AX610" s="90"/>
      <c r="AY610" s="90"/>
      <c r="AZ610" s="90"/>
      <c r="BA610" s="90"/>
      <c r="BB610" s="90"/>
      <c r="BC610" s="90"/>
      <c r="BD610" s="90"/>
      <c r="BE610" s="90"/>
      <c r="BF610" s="90"/>
      <c r="BG610" s="90"/>
      <c r="BH610" s="90"/>
      <c r="BI610" s="90"/>
      <c r="BJ610" s="90"/>
      <c r="BK610" s="90"/>
      <c r="BL610" s="90"/>
      <c r="BM610" s="90"/>
      <c r="BN610" s="90"/>
      <c r="BO610" s="90"/>
      <c r="BP610" s="90"/>
      <c r="BQ610" s="90"/>
      <c r="BR610" s="90"/>
      <c r="BS610" s="90"/>
      <c r="BT610" s="90"/>
      <c r="BU610" s="90"/>
      <c r="BV610" s="90"/>
      <c r="BW610" s="90"/>
      <c r="BX610" s="90"/>
      <c r="BY610" s="90"/>
      <c r="BZ610" s="90"/>
      <c r="CA610" s="90"/>
      <c r="CB610" s="90"/>
      <c r="CC610" s="90"/>
      <c r="CD610" s="90"/>
      <c r="CE610" s="90"/>
      <c r="CF610" s="90"/>
      <c r="CG610" s="90"/>
      <c r="CH610" s="90"/>
      <c r="CI610" s="90"/>
      <c r="CJ610" s="90"/>
      <c r="CK610" s="90"/>
      <c r="CL610" s="90"/>
      <c r="CM610" s="90"/>
      <c r="CN610" s="90"/>
      <c r="CO610" s="90"/>
      <c r="CP610" s="90"/>
      <c r="CQ610" s="90"/>
      <c r="CR610" s="90"/>
      <c r="CS610" s="90"/>
      <c r="CT610" s="90"/>
      <c r="CU610" s="90"/>
      <c r="CV610" s="90"/>
      <c r="CW610" s="90"/>
      <c r="CX610" s="90"/>
      <c r="CY610" s="90"/>
      <c r="CZ610" s="90"/>
      <c r="DA610" s="90"/>
      <c r="DB610" s="90"/>
      <c r="DC610" s="90"/>
      <c r="DD610" s="90"/>
      <c r="DE610" s="90"/>
      <c r="DF610" s="90"/>
      <c r="DG610" s="90"/>
      <c r="DH610" s="90"/>
      <c r="DI610" s="90"/>
      <c r="DJ610" s="90"/>
      <c r="DK610" s="90"/>
      <c r="DL610" s="90"/>
      <c r="DM610" s="90"/>
      <c r="DN610" s="90"/>
      <c r="DO610" s="90"/>
      <c r="DP610" s="90"/>
      <c r="DQ610" s="90"/>
      <c r="DR610" s="90"/>
      <c r="DS610" s="90"/>
      <c r="DT610" s="90"/>
      <c r="DU610" s="90"/>
      <c r="DV610" s="90"/>
      <c r="DW610" s="90"/>
      <c r="DX610" s="90"/>
      <c r="DY610" s="90"/>
      <c r="DZ610" s="90"/>
      <c r="EA610" s="90"/>
      <c r="EB610" s="90"/>
      <c r="EC610" s="90"/>
      <c r="ED610" s="90"/>
      <c r="EE610" s="90"/>
      <c r="EF610" s="90"/>
      <c r="EG610" s="90"/>
      <c r="EH610" s="90"/>
      <c r="EI610" s="90"/>
      <c r="EJ610" s="90"/>
      <c r="EK610" s="90"/>
      <c r="EL610" s="90"/>
      <c r="EM610" s="90"/>
      <c r="EN610" s="90"/>
      <c r="EO610" s="90"/>
      <c r="EP610" s="90"/>
      <c r="EQ610" s="90"/>
      <c r="ER610" s="90"/>
      <c r="ES610" s="90"/>
      <c r="ET610" s="90"/>
      <c r="EU610" s="90"/>
      <c r="EV610" s="90"/>
      <c r="EW610" s="90"/>
      <c r="EX610" s="90"/>
      <c r="EY610" s="90"/>
      <c r="EZ610" s="90"/>
      <c r="FA610" s="90"/>
      <c r="FB610" s="90"/>
      <c r="FC610" s="90"/>
      <c r="FD610" s="90"/>
      <c r="FE610" s="90"/>
      <c r="FF610" s="90"/>
      <c r="FG610" s="90"/>
      <c r="FH610" s="90"/>
      <c r="FI610" s="90"/>
      <c r="FJ610" s="90"/>
      <c r="FK610" s="90"/>
      <c r="FL610" s="90"/>
      <c r="FM610" s="90"/>
      <c r="FN610" s="90"/>
      <c r="FO610" s="90"/>
      <c r="FP610" s="90"/>
      <c r="FQ610" s="90"/>
      <c r="FR610" s="90"/>
      <c r="FS610" s="90"/>
      <c r="FT610" s="90"/>
      <c r="FU610" s="90"/>
      <c r="FV610" s="90"/>
      <c r="FW610" s="90"/>
      <c r="FX610" s="90"/>
      <c r="FY610" s="90"/>
      <c r="FZ610" s="90"/>
      <c r="GA610" s="90"/>
      <c r="GB610" s="90"/>
      <c r="GC610" s="90"/>
      <c r="GD610" s="90"/>
      <c r="GE610" s="90"/>
      <c r="GF610" s="90"/>
      <c r="GG610" s="90"/>
      <c r="GH610" s="90"/>
      <c r="GI610" s="90"/>
      <c r="GJ610" s="90"/>
      <c r="GK610" s="90"/>
      <c r="GL610" s="90"/>
      <c r="GM610" s="90"/>
      <c r="GN610" s="90"/>
      <c r="GO610" s="90"/>
      <c r="GP610" s="90"/>
      <c r="GQ610" s="90"/>
      <c r="GR610" s="90"/>
      <c r="GS610" s="90"/>
      <c r="GT610" s="90"/>
      <c r="GU610" s="90"/>
      <c r="GV610" s="90"/>
      <c r="GW610" s="90"/>
      <c r="GX610" s="90"/>
      <c r="GY610" s="90"/>
      <c r="GZ610" s="90"/>
      <c r="HA610" s="90"/>
      <c r="HB610" s="90"/>
      <c r="HC610" s="90"/>
      <c r="HD610" s="90"/>
      <c r="HE610" s="90"/>
      <c r="HF610" s="90"/>
      <c r="HG610" s="90"/>
      <c r="HH610" s="90"/>
      <c r="HI610" s="90"/>
      <c r="HJ610" s="90"/>
      <c r="HK610" s="90"/>
      <c r="HL610" s="90"/>
      <c r="HM610" s="90"/>
      <c r="HN610" s="90"/>
      <c r="HO610" s="90"/>
      <c r="HP610" s="90"/>
      <c r="HQ610" s="90"/>
      <c r="HR610" s="90"/>
      <c r="HS610" s="90"/>
      <c r="HT610" s="90"/>
      <c r="HU610" s="90"/>
      <c r="HV610" s="90"/>
      <c r="HW610" s="90"/>
      <c r="HX610" s="90"/>
      <c r="HY610" s="90"/>
      <c r="HZ610" s="90"/>
      <c r="IA610" s="90"/>
      <c r="IB610" s="90"/>
      <c r="IC610" s="90"/>
      <c r="ID610" s="90"/>
      <c r="IE610" s="90"/>
      <c r="IF610" s="90"/>
      <c r="IG610" s="90"/>
      <c r="IH610" s="90"/>
      <c r="II610" s="90"/>
      <c r="IJ610" s="90"/>
      <c r="IK610" s="90"/>
      <c r="IL610" s="90"/>
      <c r="IM610" s="90"/>
      <c r="IN610" s="90"/>
      <c r="IO610" s="90"/>
      <c r="IP610" s="90"/>
      <c r="IQ610" s="90"/>
      <c r="IR610" s="90"/>
      <c r="IS610" s="90"/>
      <c r="IT610" s="90"/>
      <c r="IU610" s="90"/>
      <c r="IV610" s="90"/>
      <c r="IW610" s="90"/>
    </row>
    <row r="611" spans="4:257" s="3" customFormat="1" x14ac:dyDescent="0.25">
      <c r="D611" s="2"/>
      <c r="AG611" s="90"/>
      <c r="AH611" s="90"/>
      <c r="AI611" s="90"/>
      <c r="AJ611" s="90"/>
      <c r="AK611" s="90"/>
      <c r="AL611" s="90"/>
      <c r="AM611" s="90"/>
      <c r="AN611" s="90"/>
      <c r="AO611" s="90"/>
      <c r="AP611" s="90"/>
      <c r="AQ611" s="90"/>
      <c r="AR611" s="90"/>
      <c r="AS611" s="90"/>
      <c r="AT611" s="90"/>
      <c r="AU611" s="90"/>
      <c r="AV611" s="90"/>
      <c r="AW611" s="90"/>
      <c r="AX611" s="90"/>
      <c r="AY611" s="90"/>
      <c r="AZ611" s="90"/>
      <c r="BA611" s="90"/>
      <c r="BB611" s="90"/>
      <c r="BC611" s="90"/>
      <c r="BD611" s="90"/>
      <c r="BE611" s="90"/>
      <c r="BF611" s="90"/>
      <c r="BG611" s="90"/>
      <c r="BH611" s="90"/>
      <c r="BI611" s="90"/>
      <c r="BJ611" s="90"/>
      <c r="BK611" s="90"/>
      <c r="BL611" s="90"/>
      <c r="BM611" s="90"/>
      <c r="BN611" s="90"/>
      <c r="BO611" s="90"/>
      <c r="BP611" s="90"/>
      <c r="BQ611" s="90"/>
      <c r="BR611" s="90"/>
      <c r="BS611" s="90"/>
      <c r="BT611" s="90"/>
      <c r="BU611" s="90"/>
      <c r="BV611" s="90"/>
      <c r="BW611" s="90"/>
      <c r="BX611" s="90"/>
      <c r="BY611" s="90"/>
      <c r="BZ611" s="90"/>
      <c r="CA611" s="90"/>
      <c r="CB611" s="90"/>
      <c r="CC611" s="90"/>
      <c r="CD611" s="90"/>
      <c r="CE611" s="90"/>
      <c r="CF611" s="90"/>
      <c r="CG611" s="90"/>
      <c r="CH611" s="90"/>
      <c r="CI611" s="90"/>
      <c r="CJ611" s="90"/>
      <c r="CK611" s="90"/>
      <c r="CL611" s="90"/>
      <c r="CM611" s="90"/>
      <c r="CN611" s="90"/>
      <c r="CO611" s="90"/>
      <c r="CP611" s="90"/>
      <c r="CQ611" s="90"/>
      <c r="CR611" s="90"/>
      <c r="CS611" s="90"/>
      <c r="CT611" s="90"/>
      <c r="CU611" s="90"/>
      <c r="CV611" s="90"/>
      <c r="CW611" s="90"/>
      <c r="CX611" s="90"/>
      <c r="CY611" s="90"/>
      <c r="CZ611" s="90"/>
      <c r="DA611" s="90"/>
      <c r="DB611" s="90"/>
      <c r="DC611" s="90"/>
      <c r="DD611" s="90"/>
      <c r="DE611" s="90"/>
      <c r="DF611" s="90"/>
      <c r="DG611" s="90"/>
      <c r="DH611" s="90"/>
      <c r="DI611" s="90"/>
      <c r="DJ611" s="90"/>
      <c r="DK611" s="90"/>
      <c r="DL611" s="90"/>
      <c r="DM611" s="90"/>
      <c r="DN611" s="90"/>
      <c r="DO611" s="90"/>
      <c r="DP611" s="90"/>
      <c r="DQ611" s="90"/>
      <c r="DR611" s="90"/>
      <c r="DS611" s="90"/>
      <c r="DT611" s="90"/>
      <c r="DU611" s="90"/>
      <c r="DV611" s="90"/>
      <c r="DW611" s="90"/>
      <c r="DX611" s="90"/>
      <c r="DY611" s="90"/>
      <c r="DZ611" s="90"/>
      <c r="EA611" s="90"/>
      <c r="EB611" s="90"/>
      <c r="EC611" s="90"/>
      <c r="ED611" s="90"/>
      <c r="EE611" s="90"/>
      <c r="EF611" s="90"/>
      <c r="EG611" s="90"/>
      <c r="EH611" s="90"/>
      <c r="EI611" s="90"/>
      <c r="EJ611" s="90"/>
      <c r="EK611" s="90"/>
      <c r="EL611" s="90"/>
      <c r="EM611" s="90"/>
      <c r="EN611" s="90"/>
      <c r="EO611" s="90"/>
      <c r="EP611" s="90"/>
      <c r="EQ611" s="90"/>
      <c r="ER611" s="90"/>
      <c r="ES611" s="90"/>
      <c r="ET611" s="90"/>
      <c r="EU611" s="90"/>
      <c r="EV611" s="90"/>
      <c r="EW611" s="90"/>
      <c r="EX611" s="90"/>
      <c r="EY611" s="90"/>
      <c r="EZ611" s="90"/>
      <c r="FA611" s="90"/>
      <c r="FB611" s="90"/>
      <c r="FC611" s="90"/>
      <c r="FD611" s="90"/>
      <c r="FE611" s="90"/>
      <c r="FF611" s="90"/>
      <c r="FG611" s="90"/>
      <c r="FH611" s="90"/>
      <c r="FI611" s="90"/>
      <c r="FJ611" s="90"/>
      <c r="FK611" s="90"/>
      <c r="FL611" s="90"/>
      <c r="FM611" s="90"/>
      <c r="FN611" s="90"/>
      <c r="FO611" s="90"/>
      <c r="FP611" s="90"/>
      <c r="FQ611" s="90"/>
      <c r="FR611" s="90"/>
      <c r="FS611" s="90"/>
      <c r="FT611" s="90"/>
      <c r="FU611" s="90"/>
      <c r="FV611" s="90"/>
      <c r="FW611" s="90"/>
      <c r="FX611" s="90"/>
      <c r="FY611" s="90"/>
      <c r="FZ611" s="90"/>
      <c r="GA611" s="90"/>
      <c r="GB611" s="90"/>
      <c r="GC611" s="90"/>
      <c r="GD611" s="90"/>
      <c r="GE611" s="90"/>
      <c r="GF611" s="90"/>
      <c r="GG611" s="90"/>
      <c r="GH611" s="90"/>
      <c r="GI611" s="90"/>
      <c r="GJ611" s="90"/>
      <c r="GK611" s="90"/>
      <c r="GL611" s="90"/>
      <c r="GM611" s="90"/>
      <c r="GN611" s="90"/>
      <c r="GO611" s="90"/>
      <c r="GP611" s="90"/>
      <c r="GQ611" s="90"/>
      <c r="GR611" s="90"/>
      <c r="GS611" s="90"/>
      <c r="GT611" s="90"/>
      <c r="GU611" s="90"/>
      <c r="GV611" s="90"/>
      <c r="GW611" s="90"/>
      <c r="GX611" s="90"/>
      <c r="GY611" s="90"/>
      <c r="GZ611" s="90"/>
      <c r="HA611" s="90"/>
      <c r="HB611" s="90"/>
      <c r="HC611" s="90"/>
      <c r="HD611" s="90"/>
      <c r="HE611" s="90"/>
      <c r="HF611" s="90"/>
      <c r="HG611" s="90"/>
      <c r="HH611" s="90"/>
      <c r="HI611" s="90"/>
      <c r="HJ611" s="90"/>
      <c r="HK611" s="90"/>
      <c r="HL611" s="90"/>
      <c r="HM611" s="90"/>
      <c r="HN611" s="90"/>
      <c r="HO611" s="90"/>
      <c r="HP611" s="90"/>
      <c r="HQ611" s="90"/>
      <c r="HR611" s="90"/>
      <c r="HS611" s="90"/>
      <c r="HT611" s="90"/>
      <c r="HU611" s="90"/>
      <c r="HV611" s="90"/>
      <c r="HW611" s="90"/>
      <c r="HX611" s="90"/>
      <c r="HY611" s="90"/>
      <c r="HZ611" s="90"/>
      <c r="IA611" s="90"/>
      <c r="IB611" s="90"/>
      <c r="IC611" s="90"/>
      <c r="ID611" s="90"/>
      <c r="IE611" s="90"/>
      <c r="IF611" s="90"/>
      <c r="IG611" s="90"/>
      <c r="IH611" s="90"/>
      <c r="II611" s="90"/>
      <c r="IJ611" s="90"/>
      <c r="IK611" s="90"/>
      <c r="IL611" s="90"/>
      <c r="IM611" s="90"/>
      <c r="IN611" s="90"/>
      <c r="IO611" s="90"/>
      <c r="IP611" s="90"/>
      <c r="IQ611" s="90"/>
      <c r="IR611" s="90"/>
      <c r="IS611" s="90"/>
      <c r="IT611" s="90"/>
      <c r="IU611" s="90"/>
      <c r="IV611" s="90"/>
      <c r="IW611" s="90"/>
    </row>
    <row r="612" spans="4:257" s="3" customFormat="1" x14ac:dyDescent="0.25">
      <c r="D612" s="2"/>
      <c r="AG612" s="90"/>
      <c r="AH612" s="90"/>
      <c r="AI612" s="90"/>
      <c r="AJ612" s="90"/>
      <c r="AK612" s="90"/>
      <c r="AL612" s="90"/>
      <c r="AM612" s="90"/>
      <c r="AN612" s="90"/>
      <c r="AO612" s="90"/>
      <c r="AP612" s="90"/>
      <c r="AQ612" s="90"/>
      <c r="AR612" s="90"/>
      <c r="AS612" s="90"/>
      <c r="AT612" s="90"/>
      <c r="AU612" s="90"/>
      <c r="AV612" s="90"/>
      <c r="AW612" s="90"/>
      <c r="AX612" s="90"/>
      <c r="AY612" s="90"/>
      <c r="AZ612" s="90"/>
      <c r="BA612" s="90"/>
      <c r="BB612" s="90"/>
      <c r="BC612" s="90"/>
      <c r="BD612" s="90"/>
      <c r="BE612" s="90"/>
      <c r="BF612" s="90"/>
      <c r="BG612" s="90"/>
      <c r="BH612" s="90"/>
      <c r="BI612" s="90"/>
      <c r="BJ612" s="90"/>
      <c r="BK612" s="90"/>
      <c r="BL612" s="90"/>
      <c r="BM612" s="90"/>
      <c r="BN612" s="90"/>
      <c r="BO612" s="90"/>
      <c r="BP612" s="90"/>
      <c r="BQ612" s="90"/>
      <c r="BR612" s="90"/>
      <c r="BS612" s="90"/>
      <c r="BT612" s="90"/>
      <c r="BU612" s="90"/>
      <c r="BV612" s="90"/>
      <c r="BW612" s="90"/>
      <c r="BX612" s="90"/>
      <c r="BY612" s="90"/>
      <c r="BZ612" s="90"/>
      <c r="CA612" s="90"/>
      <c r="CB612" s="90"/>
      <c r="CC612" s="90"/>
      <c r="CD612" s="90"/>
      <c r="CE612" s="90"/>
      <c r="CF612" s="90"/>
      <c r="CG612" s="90"/>
      <c r="CH612" s="90"/>
      <c r="CI612" s="90"/>
      <c r="CJ612" s="90"/>
      <c r="CK612" s="90"/>
      <c r="CL612" s="90"/>
      <c r="CM612" s="90"/>
      <c r="CN612" s="90"/>
      <c r="CO612" s="90"/>
      <c r="CP612" s="90"/>
      <c r="CQ612" s="90"/>
      <c r="CR612" s="90"/>
      <c r="CS612" s="90"/>
      <c r="CT612" s="90"/>
      <c r="CU612" s="90"/>
      <c r="CV612" s="90"/>
      <c r="CW612" s="90"/>
      <c r="CX612" s="90"/>
      <c r="CY612" s="90"/>
      <c r="CZ612" s="90"/>
      <c r="DA612" s="90"/>
      <c r="DB612" s="90"/>
      <c r="DC612" s="90"/>
      <c r="DD612" s="90"/>
      <c r="DE612" s="90"/>
      <c r="DF612" s="90"/>
      <c r="DG612" s="90"/>
      <c r="DH612" s="90"/>
      <c r="DI612" s="90"/>
      <c r="DJ612" s="90"/>
      <c r="DK612" s="90"/>
      <c r="DL612" s="90"/>
      <c r="DM612" s="90"/>
      <c r="DN612" s="90"/>
      <c r="DO612" s="90"/>
      <c r="DP612" s="90"/>
      <c r="DQ612" s="90"/>
      <c r="DR612" s="90"/>
      <c r="DS612" s="90"/>
      <c r="DT612" s="90"/>
      <c r="DU612" s="90"/>
      <c r="DV612" s="90"/>
      <c r="DW612" s="90"/>
      <c r="DX612" s="90"/>
      <c r="DY612" s="90"/>
      <c r="DZ612" s="90"/>
      <c r="EA612" s="90"/>
      <c r="EB612" s="90"/>
      <c r="EC612" s="90"/>
      <c r="ED612" s="90"/>
      <c r="EE612" s="90"/>
      <c r="EF612" s="90"/>
      <c r="EG612" s="90"/>
      <c r="EH612" s="90"/>
      <c r="EI612" s="90"/>
      <c r="EJ612" s="90"/>
      <c r="EK612" s="90"/>
      <c r="EL612" s="90"/>
      <c r="EM612" s="90"/>
      <c r="EN612" s="90"/>
      <c r="EO612" s="90"/>
      <c r="EP612" s="90"/>
      <c r="EQ612" s="90"/>
      <c r="ER612" s="90"/>
      <c r="ES612" s="90"/>
      <c r="ET612" s="90"/>
      <c r="EU612" s="90"/>
      <c r="EV612" s="90"/>
      <c r="EW612" s="90"/>
      <c r="EX612" s="90"/>
      <c r="EY612" s="90"/>
      <c r="EZ612" s="90"/>
      <c r="FA612" s="90"/>
      <c r="FB612" s="90"/>
      <c r="FC612" s="90"/>
      <c r="FD612" s="90"/>
      <c r="FE612" s="90"/>
      <c r="FF612" s="90"/>
      <c r="FG612" s="90"/>
      <c r="FH612" s="90"/>
      <c r="FI612" s="90"/>
      <c r="FJ612" s="90"/>
      <c r="FK612" s="90"/>
      <c r="FL612" s="90"/>
      <c r="FM612" s="90"/>
      <c r="FN612" s="90"/>
      <c r="FO612" s="90"/>
      <c r="FP612" s="90"/>
      <c r="FQ612" s="90"/>
      <c r="FR612" s="90"/>
      <c r="FS612" s="90"/>
      <c r="FT612" s="90"/>
      <c r="FU612" s="90"/>
      <c r="FV612" s="90"/>
      <c r="FW612" s="90"/>
      <c r="FX612" s="90"/>
      <c r="FY612" s="90"/>
      <c r="FZ612" s="90"/>
      <c r="GA612" s="90"/>
      <c r="GB612" s="90"/>
      <c r="GC612" s="90"/>
      <c r="GD612" s="90"/>
      <c r="GE612" s="90"/>
      <c r="GF612" s="90"/>
      <c r="GG612" s="90"/>
      <c r="GH612" s="90"/>
      <c r="GI612" s="90"/>
      <c r="GJ612" s="90"/>
      <c r="GK612" s="90"/>
      <c r="GL612" s="90"/>
      <c r="GM612" s="90"/>
      <c r="GN612" s="90"/>
      <c r="GO612" s="90"/>
      <c r="GP612" s="90"/>
      <c r="GQ612" s="90"/>
      <c r="GR612" s="90"/>
      <c r="GS612" s="90"/>
      <c r="GT612" s="90"/>
      <c r="GU612" s="90"/>
      <c r="GV612" s="90"/>
      <c r="GW612" s="90"/>
      <c r="GX612" s="90"/>
      <c r="GY612" s="90"/>
      <c r="GZ612" s="90"/>
      <c r="HA612" s="90"/>
      <c r="HB612" s="90"/>
      <c r="HC612" s="90"/>
      <c r="HD612" s="90"/>
      <c r="HE612" s="90"/>
      <c r="HF612" s="90"/>
      <c r="HG612" s="90"/>
      <c r="HH612" s="90"/>
      <c r="HI612" s="90"/>
      <c r="HJ612" s="90"/>
      <c r="HK612" s="90"/>
      <c r="HL612" s="90"/>
      <c r="HM612" s="90"/>
      <c r="HN612" s="90"/>
      <c r="HO612" s="90"/>
      <c r="HP612" s="90"/>
      <c r="HQ612" s="90"/>
      <c r="HR612" s="90"/>
      <c r="HS612" s="90"/>
      <c r="HT612" s="90"/>
      <c r="HU612" s="90"/>
      <c r="HV612" s="90"/>
      <c r="HW612" s="90"/>
      <c r="HX612" s="90"/>
      <c r="HY612" s="90"/>
      <c r="HZ612" s="90"/>
      <c r="IA612" s="90"/>
      <c r="IB612" s="90"/>
      <c r="IC612" s="90"/>
      <c r="ID612" s="90"/>
      <c r="IE612" s="90"/>
      <c r="IF612" s="90"/>
      <c r="IG612" s="90"/>
      <c r="IH612" s="90"/>
      <c r="II612" s="90"/>
      <c r="IJ612" s="90"/>
      <c r="IK612" s="90"/>
      <c r="IL612" s="90"/>
      <c r="IM612" s="90"/>
      <c r="IN612" s="90"/>
      <c r="IO612" s="90"/>
      <c r="IP612" s="90"/>
      <c r="IQ612" s="90"/>
      <c r="IR612" s="90"/>
      <c r="IS612" s="90"/>
      <c r="IT612" s="90"/>
      <c r="IU612" s="90"/>
      <c r="IV612" s="90"/>
      <c r="IW612" s="90"/>
    </row>
    <row r="613" spans="4:257" s="3" customFormat="1" x14ac:dyDescent="0.25">
      <c r="D613" s="2"/>
      <c r="AG613" s="90"/>
      <c r="AH613" s="90"/>
      <c r="AI613" s="90"/>
      <c r="AJ613" s="90"/>
      <c r="AK613" s="90"/>
      <c r="AL613" s="90"/>
      <c r="AM613" s="90"/>
      <c r="AN613" s="90"/>
      <c r="AO613" s="90"/>
      <c r="AP613" s="90"/>
      <c r="AQ613" s="90"/>
      <c r="AR613" s="90"/>
      <c r="AS613" s="90"/>
      <c r="AT613" s="90"/>
      <c r="AU613" s="90"/>
      <c r="AV613" s="90"/>
      <c r="AW613" s="90"/>
      <c r="AX613" s="90"/>
      <c r="AY613" s="90"/>
      <c r="AZ613" s="90"/>
      <c r="BA613" s="90"/>
      <c r="BB613" s="90"/>
      <c r="BC613" s="90"/>
      <c r="BD613" s="90"/>
      <c r="BE613" s="90"/>
      <c r="BF613" s="90"/>
      <c r="BG613" s="90"/>
      <c r="BH613" s="90"/>
      <c r="BI613" s="90"/>
      <c r="BJ613" s="90"/>
      <c r="BK613" s="90"/>
      <c r="BL613" s="90"/>
      <c r="BM613" s="90"/>
      <c r="BN613" s="90"/>
      <c r="BO613" s="90"/>
      <c r="BP613" s="90"/>
      <c r="BQ613" s="90"/>
      <c r="BR613" s="90"/>
      <c r="BS613" s="90"/>
      <c r="BT613" s="90"/>
      <c r="BU613" s="90"/>
      <c r="BV613" s="90"/>
      <c r="BW613" s="90"/>
      <c r="BX613" s="90"/>
      <c r="BY613" s="90"/>
      <c r="BZ613" s="90"/>
      <c r="CA613" s="90"/>
      <c r="CB613" s="90"/>
      <c r="CC613" s="90"/>
      <c r="CD613" s="90"/>
      <c r="CE613" s="90"/>
      <c r="CF613" s="90"/>
      <c r="CG613" s="90"/>
      <c r="CH613" s="90"/>
      <c r="CI613" s="90"/>
      <c r="CJ613" s="90"/>
      <c r="CK613" s="90"/>
      <c r="CL613" s="90"/>
      <c r="CM613" s="90"/>
      <c r="CN613" s="90"/>
      <c r="CO613" s="90"/>
      <c r="CP613" s="90"/>
      <c r="CQ613" s="90"/>
      <c r="CR613" s="90"/>
      <c r="CS613" s="90"/>
      <c r="CT613" s="90"/>
      <c r="CU613" s="90"/>
      <c r="CV613" s="90"/>
      <c r="CW613" s="90"/>
      <c r="CX613" s="90"/>
      <c r="CY613" s="90"/>
      <c r="CZ613" s="90"/>
      <c r="DA613" s="90"/>
      <c r="DB613" s="90"/>
      <c r="DC613" s="90"/>
      <c r="DD613" s="90"/>
      <c r="DE613" s="90"/>
      <c r="DF613" s="90"/>
      <c r="DG613" s="90"/>
      <c r="DH613" s="90"/>
      <c r="DI613" s="90"/>
      <c r="DJ613" s="90"/>
      <c r="DK613" s="90"/>
      <c r="DL613" s="90"/>
      <c r="DM613" s="90"/>
      <c r="DN613" s="90"/>
      <c r="DO613" s="90"/>
      <c r="DP613" s="90"/>
      <c r="DQ613" s="90"/>
      <c r="DR613" s="90"/>
      <c r="DS613" s="90"/>
      <c r="DT613" s="90"/>
      <c r="DU613" s="90"/>
      <c r="DV613" s="90"/>
      <c r="DW613" s="90"/>
      <c r="DX613" s="90"/>
      <c r="DY613" s="90"/>
      <c r="DZ613" s="90"/>
      <c r="EA613" s="90"/>
      <c r="EB613" s="90"/>
      <c r="EC613" s="90"/>
      <c r="ED613" s="90"/>
      <c r="EE613" s="90"/>
      <c r="EF613" s="90"/>
      <c r="EG613" s="90"/>
      <c r="EH613" s="90"/>
      <c r="EI613" s="90"/>
      <c r="EJ613" s="90"/>
      <c r="EK613" s="90"/>
      <c r="EL613" s="90"/>
      <c r="EM613" s="90"/>
      <c r="EN613" s="90"/>
      <c r="EO613" s="90"/>
      <c r="EP613" s="90"/>
      <c r="EQ613" s="90"/>
      <c r="ER613" s="90"/>
      <c r="ES613" s="90"/>
      <c r="ET613" s="90"/>
      <c r="EU613" s="90"/>
      <c r="EV613" s="90"/>
      <c r="EW613" s="90"/>
      <c r="EX613" s="90"/>
      <c r="EY613" s="90"/>
      <c r="EZ613" s="90"/>
      <c r="FA613" s="90"/>
      <c r="FB613" s="90"/>
      <c r="FC613" s="90"/>
      <c r="FD613" s="90"/>
      <c r="FE613" s="90"/>
      <c r="FF613" s="90"/>
      <c r="FG613" s="90"/>
      <c r="FH613" s="90"/>
      <c r="FI613" s="90"/>
      <c r="FJ613" s="90"/>
      <c r="FK613" s="90"/>
      <c r="FL613" s="90"/>
      <c r="FM613" s="90"/>
      <c r="FN613" s="90"/>
      <c r="FO613" s="90"/>
      <c r="FP613" s="90"/>
      <c r="FQ613" s="90"/>
      <c r="FR613" s="90"/>
      <c r="FS613" s="90"/>
      <c r="FT613" s="90"/>
      <c r="FU613" s="90"/>
      <c r="FV613" s="90"/>
      <c r="FW613" s="90"/>
      <c r="FX613" s="90"/>
      <c r="FY613" s="90"/>
      <c r="FZ613" s="90"/>
      <c r="GA613" s="90"/>
      <c r="GB613" s="90"/>
      <c r="GC613" s="90"/>
      <c r="GD613" s="90"/>
      <c r="GE613" s="90"/>
      <c r="GF613" s="90"/>
      <c r="GG613" s="90"/>
      <c r="GH613" s="90"/>
      <c r="GI613" s="90"/>
      <c r="GJ613" s="90"/>
      <c r="GK613" s="90"/>
      <c r="GL613" s="90"/>
      <c r="GM613" s="90"/>
      <c r="GN613" s="90"/>
      <c r="GO613" s="90"/>
      <c r="GP613" s="90"/>
      <c r="GQ613" s="90"/>
      <c r="GR613" s="90"/>
      <c r="GS613" s="90"/>
      <c r="GT613" s="90"/>
      <c r="GU613" s="90"/>
      <c r="GV613" s="90"/>
      <c r="GW613" s="90"/>
      <c r="GX613" s="90"/>
      <c r="GY613" s="90"/>
      <c r="GZ613" s="90"/>
      <c r="HA613" s="90"/>
      <c r="HB613" s="90"/>
      <c r="HC613" s="90"/>
      <c r="HD613" s="90"/>
      <c r="HE613" s="90"/>
      <c r="HF613" s="90"/>
      <c r="HG613" s="90"/>
      <c r="HH613" s="90"/>
      <c r="HI613" s="90"/>
      <c r="HJ613" s="90"/>
      <c r="HK613" s="90"/>
      <c r="HL613" s="90"/>
      <c r="HM613" s="90"/>
      <c r="HN613" s="90"/>
      <c r="HO613" s="90"/>
      <c r="HP613" s="90"/>
      <c r="HQ613" s="90"/>
      <c r="HR613" s="90"/>
      <c r="HS613" s="90"/>
      <c r="HT613" s="90"/>
      <c r="HU613" s="90"/>
      <c r="HV613" s="90"/>
      <c r="HW613" s="90"/>
      <c r="HX613" s="90"/>
      <c r="HY613" s="90"/>
      <c r="HZ613" s="90"/>
      <c r="IA613" s="90"/>
      <c r="IB613" s="90"/>
      <c r="IC613" s="90"/>
      <c r="ID613" s="90"/>
      <c r="IE613" s="90"/>
      <c r="IF613" s="90"/>
      <c r="IG613" s="90"/>
      <c r="IH613" s="90"/>
      <c r="II613" s="90"/>
      <c r="IJ613" s="90"/>
      <c r="IK613" s="90"/>
      <c r="IL613" s="90"/>
      <c r="IM613" s="90"/>
      <c r="IN613" s="90"/>
      <c r="IO613" s="90"/>
      <c r="IP613" s="90"/>
      <c r="IQ613" s="90"/>
      <c r="IR613" s="90"/>
      <c r="IS613" s="90"/>
      <c r="IT613" s="90"/>
      <c r="IU613" s="90"/>
      <c r="IV613" s="90"/>
      <c r="IW613" s="90"/>
    </row>
    <row r="614" spans="4:257" s="3" customFormat="1" x14ac:dyDescent="0.25">
      <c r="D614" s="2"/>
      <c r="AG614" s="90"/>
      <c r="AH614" s="90"/>
      <c r="AI614" s="90"/>
      <c r="AJ614" s="90"/>
      <c r="AK614" s="90"/>
      <c r="AL614" s="90"/>
      <c r="AM614" s="90"/>
      <c r="AN614" s="90"/>
      <c r="AO614" s="90"/>
      <c r="AP614" s="90"/>
      <c r="AQ614" s="90"/>
      <c r="AR614" s="90"/>
      <c r="AS614" s="90"/>
      <c r="AT614" s="90"/>
      <c r="AU614" s="90"/>
      <c r="AV614" s="90"/>
      <c r="AW614" s="90"/>
      <c r="AX614" s="90"/>
      <c r="AY614" s="90"/>
      <c r="AZ614" s="90"/>
      <c r="BA614" s="90"/>
      <c r="BB614" s="90"/>
      <c r="BC614" s="90"/>
      <c r="BD614" s="90"/>
      <c r="BE614" s="90"/>
      <c r="BF614" s="90"/>
      <c r="BG614" s="90"/>
      <c r="BH614" s="90"/>
      <c r="BI614" s="90"/>
      <c r="BJ614" s="90"/>
      <c r="BK614" s="90"/>
      <c r="BL614" s="90"/>
      <c r="BM614" s="90"/>
      <c r="BN614" s="90"/>
      <c r="BO614" s="90"/>
      <c r="BP614" s="90"/>
      <c r="BQ614" s="90"/>
      <c r="BR614" s="90"/>
      <c r="BS614" s="90"/>
      <c r="BT614" s="90"/>
      <c r="BU614" s="90"/>
      <c r="BV614" s="90"/>
      <c r="BW614" s="90"/>
      <c r="BX614" s="90"/>
      <c r="BY614" s="90"/>
      <c r="BZ614" s="90"/>
      <c r="CA614" s="90"/>
      <c r="CB614" s="90"/>
      <c r="CC614" s="90"/>
      <c r="CD614" s="90"/>
      <c r="CE614" s="90"/>
      <c r="CF614" s="90"/>
      <c r="CG614" s="90"/>
      <c r="CH614" s="90"/>
      <c r="CI614" s="90"/>
      <c r="CJ614" s="90"/>
      <c r="CK614" s="90"/>
      <c r="CL614" s="90"/>
      <c r="CM614" s="90"/>
      <c r="CN614" s="90"/>
      <c r="CO614" s="90"/>
      <c r="CP614" s="90"/>
      <c r="CQ614" s="90"/>
      <c r="CR614" s="90"/>
      <c r="CS614" s="90"/>
      <c r="CT614" s="90"/>
      <c r="CU614" s="90"/>
      <c r="CV614" s="90"/>
      <c r="CW614" s="90"/>
      <c r="CX614" s="90"/>
      <c r="CY614" s="90"/>
      <c r="CZ614" s="90"/>
      <c r="DA614" s="90"/>
      <c r="DB614" s="90"/>
      <c r="DC614" s="90"/>
      <c r="DD614" s="90"/>
      <c r="DE614" s="90"/>
      <c r="DF614" s="90"/>
      <c r="DG614" s="90"/>
      <c r="DH614" s="90"/>
      <c r="DI614" s="90"/>
      <c r="DJ614" s="90"/>
      <c r="DK614" s="90"/>
      <c r="DL614" s="90"/>
      <c r="DM614" s="90"/>
      <c r="DN614" s="90"/>
      <c r="DO614" s="90"/>
      <c r="DP614" s="90"/>
      <c r="DQ614" s="90"/>
      <c r="DR614" s="90"/>
      <c r="DS614" s="90"/>
      <c r="DT614" s="90"/>
      <c r="DU614" s="90"/>
      <c r="DV614" s="90"/>
      <c r="DW614" s="90"/>
      <c r="DX614" s="90"/>
      <c r="DY614" s="90"/>
      <c r="DZ614" s="90"/>
      <c r="EA614" s="90"/>
      <c r="EB614" s="90"/>
      <c r="EC614" s="90"/>
      <c r="ED614" s="90"/>
      <c r="EE614" s="90"/>
      <c r="EF614" s="90"/>
      <c r="EG614" s="90"/>
      <c r="EH614" s="90"/>
      <c r="EI614" s="90"/>
      <c r="EJ614" s="90"/>
      <c r="EK614" s="90"/>
      <c r="EL614" s="90"/>
      <c r="EM614" s="90"/>
      <c r="EN614" s="90"/>
      <c r="EO614" s="90"/>
      <c r="EP614" s="90"/>
      <c r="EQ614" s="90"/>
      <c r="ER614" s="90"/>
      <c r="ES614" s="90"/>
      <c r="ET614" s="90"/>
      <c r="EU614" s="90"/>
      <c r="EV614" s="90"/>
      <c r="EW614" s="90"/>
      <c r="EX614" s="90"/>
      <c r="EY614" s="90"/>
      <c r="EZ614" s="90"/>
      <c r="FA614" s="90"/>
      <c r="FB614" s="90"/>
      <c r="FC614" s="90"/>
      <c r="FD614" s="90"/>
      <c r="FE614" s="90"/>
      <c r="FF614" s="90"/>
      <c r="FG614" s="90"/>
      <c r="FH614" s="90"/>
      <c r="FI614" s="90"/>
      <c r="FJ614" s="90"/>
      <c r="FK614" s="90"/>
      <c r="FL614" s="90"/>
      <c r="FM614" s="90"/>
      <c r="FN614" s="90"/>
      <c r="FO614" s="90"/>
      <c r="FP614" s="90"/>
      <c r="FQ614" s="90"/>
      <c r="FR614" s="90"/>
      <c r="FS614" s="90"/>
      <c r="FT614" s="90"/>
      <c r="FU614" s="90"/>
      <c r="FV614" s="90"/>
      <c r="FW614" s="90"/>
      <c r="FX614" s="90"/>
      <c r="FY614" s="90"/>
      <c r="FZ614" s="90"/>
      <c r="GA614" s="90"/>
      <c r="GB614" s="90"/>
      <c r="GC614" s="90"/>
      <c r="GD614" s="90"/>
      <c r="GE614" s="90"/>
      <c r="GF614" s="90"/>
      <c r="GG614" s="90"/>
      <c r="GH614" s="90"/>
      <c r="GI614" s="90"/>
      <c r="GJ614" s="90"/>
      <c r="GK614" s="90"/>
      <c r="GL614" s="90"/>
      <c r="GM614" s="90"/>
      <c r="GN614" s="90"/>
      <c r="GO614" s="90"/>
      <c r="GP614" s="90"/>
      <c r="GQ614" s="90"/>
      <c r="GR614" s="90"/>
      <c r="GS614" s="90"/>
      <c r="GT614" s="90"/>
      <c r="GU614" s="90"/>
      <c r="GV614" s="90"/>
      <c r="GW614" s="90"/>
      <c r="GX614" s="90"/>
      <c r="GY614" s="90"/>
      <c r="GZ614" s="90"/>
      <c r="HA614" s="90"/>
      <c r="HB614" s="90"/>
      <c r="HC614" s="90"/>
      <c r="HD614" s="90"/>
      <c r="HE614" s="90"/>
      <c r="HF614" s="90"/>
      <c r="HG614" s="90"/>
      <c r="HH614" s="90"/>
      <c r="HI614" s="90"/>
      <c r="HJ614" s="90"/>
      <c r="HK614" s="90"/>
      <c r="HL614" s="90"/>
      <c r="HM614" s="90"/>
      <c r="HN614" s="90"/>
      <c r="HO614" s="90"/>
      <c r="HP614" s="90"/>
      <c r="HQ614" s="90"/>
      <c r="HR614" s="90"/>
      <c r="HS614" s="90"/>
      <c r="HT614" s="90"/>
      <c r="HU614" s="90"/>
      <c r="HV614" s="90"/>
      <c r="HW614" s="90"/>
      <c r="HX614" s="90"/>
      <c r="HY614" s="90"/>
      <c r="HZ614" s="90"/>
      <c r="IA614" s="90"/>
      <c r="IB614" s="90"/>
      <c r="IC614" s="90"/>
      <c r="ID614" s="90"/>
      <c r="IE614" s="90"/>
      <c r="IF614" s="90"/>
      <c r="IG614" s="90"/>
      <c r="IH614" s="90"/>
      <c r="II614" s="90"/>
      <c r="IJ614" s="90"/>
      <c r="IK614" s="90"/>
      <c r="IL614" s="90"/>
      <c r="IM614" s="90"/>
      <c r="IN614" s="90"/>
      <c r="IO614" s="90"/>
      <c r="IP614" s="90"/>
      <c r="IQ614" s="90"/>
      <c r="IR614" s="90"/>
      <c r="IS614" s="90"/>
      <c r="IT614" s="90"/>
      <c r="IU614" s="90"/>
      <c r="IV614" s="90"/>
      <c r="IW614" s="90"/>
    </row>
    <row r="615" spans="4:257" s="3" customFormat="1" x14ac:dyDescent="0.25">
      <c r="D615" s="2"/>
      <c r="AG615" s="90"/>
      <c r="AH615" s="90"/>
      <c r="AI615" s="90"/>
      <c r="AJ615" s="90"/>
      <c r="AK615" s="90"/>
      <c r="AL615" s="90"/>
      <c r="AM615" s="90"/>
      <c r="AN615" s="90"/>
      <c r="AO615" s="90"/>
      <c r="AP615" s="90"/>
      <c r="AQ615" s="90"/>
      <c r="AR615" s="90"/>
      <c r="AS615" s="90"/>
      <c r="AT615" s="90"/>
      <c r="AU615" s="90"/>
      <c r="AV615" s="90"/>
      <c r="AW615" s="90"/>
      <c r="AX615" s="90"/>
      <c r="AY615" s="90"/>
      <c r="AZ615" s="90"/>
      <c r="BA615" s="90"/>
      <c r="BB615" s="90"/>
      <c r="BC615" s="90"/>
      <c r="BD615" s="90"/>
      <c r="BE615" s="90"/>
      <c r="BF615" s="90"/>
      <c r="BG615" s="90"/>
      <c r="BH615" s="90"/>
      <c r="BI615" s="90"/>
      <c r="BJ615" s="90"/>
      <c r="BK615" s="90"/>
      <c r="BL615" s="90"/>
      <c r="BM615" s="90"/>
      <c r="BN615" s="90"/>
      <c r="BO615" s="90"/>
      <c r="BP615" s="90"/>
      <c r="BQ615" s="90"/>
      <c r="BR615" s="90"/>
      <c r="BS615" s="90"/>
      <c r="BT615" s="90"/>
      <c r="BU615" s="90"/>
      <c r="BV615" s="90"/>
      <c r="BW615" s="90"/>
      <c r="BX615" s="90"/>
      <c r="BY615" s="90"/>
      <c r="BZ615" s="90"/>
      <c r="CA615" s="90"/>
      <c r="CB615" s="90"/>
      <c r="CC615" s="90"/>
      <c r="CD615" s="90"/>
      <c r="CE615" s="90"/>
      <c r="CF615" s="90"/>
      <c r="CG615" s="90"/>
      <c r="CH615" s="90"/>
      <c r="CI615" s="90"/>
      <c r="CJ615" s="90"/>
      <c r="CK615" s="90"/>
      <c r="CL615" s="90"/>
      <c r="CM615" s="90"/>
      <c r="CN615" s="90"/>
      <c r="CO615" s="90"/>
      <c r="CP615" s="90"/>
      <c r="CQ615" s="90"/>
      <c r="CR615" s="90"/>
      <c r="CS615" s="90"/>
      <c r="CT615" s="90"/>
      <c r="CU615" s="90"/>
      <c r="CV615" s="90"/>
      <c r="CW615" s="90"/>
      <c r="CX615" s="90"/>
      <c r="CY615" s="90"/>
      <c r="CZ615" s="90"/>
      <c r="DA615" s="90"/>
      <c r="DB615" s="90"/>
      <c r="DC615" s="90"/>
      <c r="DD615" s="90"/>
      <c r="DE615" s="90"/>
      <c r="DF615" s="90"/>
      <c r="DG615" s="90"/>
      <c r="DH615" s="90"/>
      <c r="DI615" s="90"/>
      <c r="DJ615" s="90"/>
      <c r="DK615" s="90"/>
      <c r="DL615" s="90"/>
      <c r="DM615" s="90"/>
      <c r="DN615" s="90"/>
      <c r="DO615" s="90"/>
      <c r="DP615" s="90"/>
      <c r="DQ615" s="90"/>
      <c r="DR615" s="90"/>
      <c r="DS615" s="90"/>
      <c r="DT615" s="90"/>
      <c r="DU615" s="90"/>
      <c r="DV615" s="90"/>
      <c r="DW615" s="90"/>
      <c r="DX615" s="90"/>
      <c r="DY615" s="90"/>
      <c r="DZ615" s="90"/>
      <c r="EA615" s="90"/>
      <c r="EB615" s="90"/>
      <c r="EC615" s="90"/>
      <c r="ED615" s="90"/>
      <c r="EE615" s="90"/>
      <c r="EF615" s="90"/>
      <c r="EG615" s="90"/>
      <c r="EH615" s="90"/>
      <c r="EI615" s="90"/>
      <c r="EJ615" s="90"/>
      <c r="EK615" s="90"/>
      <c r="EL615" s="90"/>
      <c r="EM615" s="90"/>
      <c r="EN615" s="90"/>
      <c r="EO615" s="90"/>
      <c r="EP615" s="90"/>
      <c r="EQ615" s="90"/>
      <c r="ER615" s="90"/>
      <c r="ES615" s="90"/>
      <c r="ET615" s="90"/>
      <c r="EU615" s="90"/>
      <c r="EV615" s="90"/>
      <c r="EW615" s="90"/>
      <c r="EX615" s="90"/>
      <c r="EY615" s="90"/>
      <c r="EZ615" s="90"/>
      <c r="FA615" s="90"/>
      <c r="FB615" s="90"/>
      <c r="FC615" s="90"/>
      <c r="FD615" s="90"/>
      <c r="FE615" s="90"/>
      <c r="FF615" s="90"/>
      <c r="FG615" s="90"/>
      <c r="FH615" s="90"/>
      <c r="FI615" s="90"/>
      <c r="FJ615" s="90"/>
      <c r="FK615" s="90"/>
      <c r="FL615" s="90"/>
      <c r="FM615" s="90"/>
      <c r="FN615" s="90"/>
      <c r="FO615" s="90"/>
      <c r="FP615" s="90"/>
      <c r="FQ615" s="90"/>
      <c r="FR615" s="90"/>
      <c r="FS615" s="90"/>
      <c r="FT615" s="90"/>
      <c r="FU615" s="90"/>
      <c r="FV615" s="90"/>
      <c r="FW615" s="90"/>
      <c r="FX615" s="90"/>
      <c r="FY615" s="90"/>
      <c r="FZ615" s="90"/>
      <c r="GA615" s="90"/>
      <c r="GB615" s="90"/>
      <c r="GC615" s="90"/>
      <c r="GD615" s="90"/>
      <c r="GE615" s="90"/>
      <c r="GF615" s="90"/>
      <c r="GG615" s="90"/>
      <c r="GH615" s="90"/>
      <c r="GI615" s="90"/>
      <c r="GJ615" s="90"/>
      <c r="GK615" s="90"/>
      <c r="GL615" s="90"/>
      <c r="GM615" s="90"/>
      <c r="GN615" s="90"/>
      <c r="GO615" s="90"/>
      <c r="GP615" s="90"/>
      <c r="GQ615" s="90"/>
      <c r="GR615" s="90"/>
      <c r="GS615" s="90"/>
      <c r="GT615" s="90"/>
      <c r="GU615" s="90"/>
      <c r="GV615" s="90"/>
      <c r="GW615" s="90"/>
      <c r="GX615" s="90"/>
      <c r="GY615" s="90"/>
      <c r="GZ615" s="90"/>
      <c r="HA615" s="90"/>
      <c r="HB615" s="90"/>
      <c r="HC615" s="90"/>
      <c r="HD615" s="90"/>
      <c r="HE615" s="90"/>
      <c r="HF615" s="90"/>
      <c r="HG615" s="90"/>
      <c r="HH615" s="90"/>
      <c r="HI615" s="90"/>
      <c r="HJ615" s="90"/>
      <c r="HK615" s="90"/>
      <c r="HL615" s="90"/>
      <c r="HM615" s="90"/>
      <c r="HN615" s="90"/>
      <c r="HO615" s="90"/>
      <c r="HP615" s="90"/>
      <c r="HQ615" s="90"/>
      <c r="HR615" s="90"/>
      <c r="HS615" s="90"/>
      <c r="HT615" s="90"/>
      <c r="HU615" s="90"/>
      <c r="HV615" s="90"/>
      <c r="HW615" s="90"/>
      <c r="HX615" s="90"/>
      <c r="HY615" s="90"/>
      <c r="HZ615" s="90"/>
      <c r="IA615" s="90"/>
      <c r="IB615" s="90"/>
      <c r="IC615" s="90"/>
      <c r="ID615" s="90"/>
      <c r="IE615" s="90"/>
      <c r="IF615" s="90"/>
      <c r="IG615" s="90"/>
      <c r="IH615" s="90"/>
      <c r="II615" s="90"/>
      <c r="IJ615" s="90"/>
      <c r="IK615" s="90"/>
      <c r="IL615" s="90"/>
      <c r="IM615" s="90"/>
      <c r="IN615" s="90"/>
      <c r="IO615" s="90"/>
      <c r="IP615" s="90"/>
      <c r="IQ615" s="90"/>
      <c r="IR615" s="90"/>
      <c r="IS615" s="90"/>
      <c r="IT615" s="90"/>
      <c r="IU615" s="90"/>
      <c r="IV615" s="90"/>
      <c r="IW615" s="90"/>
    </row>
    <row r="616" spans="4:257" s="3" customFormat="1" x14ac:dyDescent="0.25">
      <c r="D616" s="2"/>
      <c r="AG616" s="90"/>
      <c r="AH616" s="90"/>
      <c r="AI616" s="90"/>
      <c r="AJ616" s="90"/>
      <c r="AK616" s="90"/>
      <c r="AL616" s="90"/>
      <c r="AM616" s="90"/>
      <c r="AN616" s="90"/>
      <c r="AO616" s="90"/>
      <c r="AP616" s="90"/>
      <c r="AQ616" s="90"/>
      <c r="AR616" s="90"/>
      <c r="AS616" s="90"/>
      <c r="AT616" s="90"/>
      <c r="AU616" s="90"/>
      <c r="AV616" s="90"/>
      <c r="AW616" s="90"/>
      <c r="AX616" s="90"/>
      <c r="AY616" s="90"/>
      <c r="AZ616" s="90"/>
      <c r="BA616" s="90"/>
      <c r="BB616" s="90"/>
      <c r="BC616" s="90"/>
      <c r="BD616" s="90"/>
      <c r="BE616" s="90"/>
      <c r="BF616" s="90"/>
      <c r="BG616" s="90"/>
      <c r="BH616" s="90"/>
      <c r="BI616" s="90"/>
      <c r="BJ616" s="90"/>
      <c r="BK616" s="90"/>
      <c r="BL616" s="90"/>
      <c r="BM616" s="90"/>
      <c r="BN616" s="90"/>
      <c r="BO616" s="90"/>
      <c r="BP616" s="90"/>
      <c r="BQ616" s="90"/>
      <c r="BR616" s="90"/>
      <c r="BS616" s="90"/>
      <c r="BT616" s="90"/>
      <c r="BU616" s="90"/>
      <c r="BV616" s="90"/>
      <c r="BW616" s="90"/>
      <c r="BX616" s="90"/>
      <c r="BY616" s="90"/>
      <c r="BZ616" s="90"/>
      <c r="CA616" s="90"/>
      <c r="CB616" s="90"/>
      <c r="CC616" s="90"/>
      <c r="CD616" s="90"/>
      <c r="CE616" s="90"/>
      <c r="CF616" s="90"/>
      <c r="CG616" s="90"/>
      <c r="CH616" s="90"/>
      <c r="CI616" s="90"/>
      <c r="CJ616" s="90"/>
      <c r="CK616" s="90"/>
      <c r="CL616" s="90"/>
      <c r="CM616" s="90"/>
      <c r="CN616" s="90"/>
      <c r="CO616" s="90"/>
      <c r="CP616" s="90"/>
      <c r="CQ616" s="90"/>
      <c r="CR616" s="90"/>
      <c r="CS616" s="90"/>
      <c r="CT616" s="90"/>
      <c r="CU616" s="90"/>
      <c r="CV616" s="90"/>
      <c r="CW616" s="90"/>
      <c r="CX616" s="90"/>
      <c r="CY616" s="90"/>
      <c r="CZ616" s="90"/>
      <c r="DA616" s="90"/>
      <c r="DB616" s="90"/>
      <c r="DC616" s="90"/>
      <c r="DD616" s="90"/>
      <c r="DE616" s="90"/>
      <c r="DF616" s="90"/>
      <c r="DG616" s="90"/>
      <c r="DH616" s="90"/>
      <c r="DI616" s="90"/>
      <c r="DJ616" s="90"/>
      <c r="DK616" s="90"/>
      <c r="DL616" s="90"/>
      <c r="DM616" s="90"/>
      <c r="DN616" s="90"/>
      <c r="DO616" s="90"/>
      <c r="DP616" s="90"/>
      <c r="DQ616" s="90"/>
      <c r="DR616" s="90"/>
      <c r="DS616" s="90"/>
      <c r="DT616" s="90"/>
      <c r="DU616" s="90"/>
      <c r="DV616" s="90"/>
      <c r="DW616" s="90"/>
      <c r="DX616" s="90"/>
      <c r="DY616" s="90"/>
      <c r="DZ616" s="90"/>
      <c r="EA616" s="90"/>
      <c r="EB616" s="90"/>
      <c r="EC616" s="90"/>
      <c r="ED616" s="90"/>
      <c r="EE616" s="90"/>
      <c r="EF616" s="90"/>
      <c r="EG616" s="90"/>
      <c r="EH616" s="90"/>
      <c r="EI616" s="90"/>
      <c r="EJ616" s="90"/>
      <c r="EK616" s="90"/>
      <c r="EL616" s="90"/>
      <c r="EM616" s="90"/>
      <c r="EN616" s="90"/>
      <c r="EO616" s="90"/>
      <c r="EP616" s="90"/>
      <c r="EQ616" s="90"/>
      <c r="ER616" s="90"/>
      <c r="ES616" s="90"/>
      <c r="ET616" s="90"/>
      <c r="EU616" s="90"/>
      <c r="EV616" s="90"/>
      <c r="EW616" s="90"/>
      <c r="EX616" s="90"/>
      <c r="EY616" s="90"/>
      <c r="EZ616" s="90"/>
      <c r="FA616" s="90"/>
      <c r="FB616" s="90"/>
      <c r="FC616" s="90"/>
      <c r="FD616" s="90"/>
      <c r="FE616" s="90"/>
      <c r="FF616" s="90"/>
      <c r="FG616" s="90"/>
      <c r="FH616" s="90"/>
      <c r="FI616" s="90"/>
      <c r="FJ616" s="90"/>
      <c r="FK616" s="90"/>
      <c r="FL616" s="90"/>
      <c r="FM616" s="90"/>
      <c r="FN616" s="90"/>
      <c r="FO616" s="90"/>
      <c r="FP616" s="90"/>
      <c r="FQ616" s="90"/>
      <c r="FR616" s="90"/>
      <c r="FS616" s="90"/>
      <c r="FT616" s="90"/>
      <c r="FU616" s="90"/>
      <c r="FV616" s="90"/>
      <c r="FW616" s="90"/>
      <c r="FX616" s="90"/>
      <c r="FY616" s="90"/>
      <c r="FZ616" s="90"/>
      <c r="GA616" s="90"/>
      <c r="GB616" s="90"/>
      <c r="GC616" s="90"/>
      <c r="GD616" s="90"/>
      <c r="GE616" s="90"/>
      <c r="GF616" s="90"/>
      <c r="GG616" s="90"/>
      <c r="GH616" s="90"/>
      <c r="GI616" s="90"/>
      <c r="GJ616" s="90"/>
      <c r="GK616" s="90"/>
      <c r="GL616" s="90"/>
      <c r="GM616" s="90"/>
      <c r="GN616" s="90"/>
      <c r="GO616" s="90"/>
      <c r="GP616" s="90"/>
      <c r="GQ616" s="90"/>
      <c r="GR616" s="90"/>
      <c r="GS616" s="90"/>
      <c r="GT616" s="90"/>
      <c r="GU616" s="90"/>
      <c r="GV616" s="90"/>
      <c r="GW616" s="90"/>
      <c r="GX616" s="90"/>
      <c r="GY616" s="90"/>
      <c r="GZ616" s="90"/>
      <c r="HA616" s="90"/>
      <c r="HB616" s="90"/>
      <c r="HC616" s="90"/>
      <c r="HD616" s="90"/>
      <c r="HE616" s="90"/>
      <c r="HF616" s="90"/>
      <c r="HG616" s="90"/>
      <c r="HH616" s="90"/>
      <c r="HI616" s="90"/>
      <c r="HJ616" s="90"/>
      <c r="HK616" s="90"/>
      <c r="HL616" s="90"/>
      <c r="HM616" s="90"/>
      <c r="HN616" s="90"/>
      <c r="HO616" s="90"/>
      <c r="HP616" s="90"/>
      <c r="HQ616" s="90"/>
      <c r="HR616" s="90"/>
      <c r="HS616" s="90"/>
      <c r="HT616" s="90"/>
      <c r="HU616" s="90"/>
      <c r="HV616" s="90"/>
      <c r="HW616" s="90"/>
      <c r="HX616" s="90"/>
      <c r="HY616" s="90"/>
      <c r="HZ616" s="90"/>
      <c r="IA616" s="90"/>
      <c r="IB616" s="90"/>
      <c r="IC616" s="90"/>
      <c r="ID616" s="90"/>
      <c r="IE616" s="90"/>
      <c r="IF616" s="90"/>
      <c r="IG616" s="90"/>
      <c r="IH616" s="90"/>
      <c r="II616" s="90"/>
      <c r="IJ616" s="90"/>
      <c r="IK616" s="90"/>
      <c r="IL616" s="90"/>
      <c r="IM616" s="90"/>
      <c r="IN616" s="90"/>
      <c r="IO616" s="90"/>
      <c r="IP616" s="90"/>
      <c r="IQ616" s="90"/>
      <c r="IR616" s="90"/>
      <c r="IS616" s="90"/>
      <c r="IT616" s="90"/>
      <c r="IU616" s="90"/>
      <c r="IV616" s="90"/>
      <c r="IW616" s="90"/>
    </row>
    <row r="617" spans="4:257" s="3" customFormat="1" x14ac:dyDescent="0.25">
      <c r="D617" s="2"/>
      <c r="AG617" s="90"/>
      <c r="AH617" s="90"/>
      <c r="AI617" s="90"/>
      <c r="AJ617" s="90"/>
      <c r="AK617" s="90"/>
      <c r="AL617" s="90"/>
      <c r="AM617" s="90"/>
      <c r="AN617" s="90"/>
      <c r="AO617" s="90"/>
      <c r="AP617" s="90"/>
      <c r="AQ617" s="90"/>
      <c r="AR617" s="90"/>
      <c r="AS617" s="90"/>
      <c r="AT617" s="90"/>
      <c r="AU617" s="90"/>
      <c r="AV617" s="90"/>
      <c r="AW617" s="90"/>
      <c r="AX617" s="90"/>
      <c r="AY617" s="90"/>
      <c r="AZ617" s="90"/>
      <c r="BA617" s="90"/>
      <c r="BB617" s="90"/>
      <c r="BC617" s="90"/>
      <c r="BD617" s="90"/>
      <c r="BE617" s="90"/>
      <c r="BF617" s="90"/>
      <c r="BG617" s="90"/>
      <c r="BH617" s="90"/>
      <c r="BI617" s="90"/>
      <c r="BJ617" s="90"/>
      <c r="BK617" s="90"/>
      <c r="BL617" s="90"/>
      <c r="BM617" s="90"/>
      <c r="BN617" s="90"/>
      <c r="BO617" s="90"/>
      <c r="BP617" s="90"/>
      <c r="BQ617" s="90"/>
      <c r="BR617" s="90"/>
      <c r="BS617" s="90"/>
      <c r="BT617" s="90"/>
      <c r="BU617" s="90"/>
      <c r="BV617" s="90"/>
      <c r="BW617" s="90"/>
      <c r="BX617" s="90"/>
      <c r="BY617" s="90"/>
      <c r="BZ617" s="90"/>
      <c r="CA617" s="90"/>
      <c r="CB617" s="90"/>
      <c r="CC617" s="90"/>
      <c r="CD617" s="90"/>
      <c r="CE617" s="90"/>
      <c r="CF617" s="90"/>
      <c r="CG617" s="90"/>
      <c r="CH617" s="90"/>
      <c r="CI617" s="90"/>
      <c r="CJ617" s="90"/>
      <c r="CK617" s="90"/>
      <c r="CL617" s="90"/>
      <c r="CM617" s="90"/>
      <c r="CN617" s="90"/>
      <c r="CO617" s="90"/>
      <c r="CP617" s="90"/>
      <c r="CQ617" s="90"/>
      <c r="CR617" s="90"/>
      <c r="CS617" s="90"/>
      <c r="CT617" s="90"/>
      <c r="CU617" s="90"/>
      <c r="CV617" s="90"/>
      <c r="CW617" s="90"/>
      <c r="CX617" s="90"/>
      <c r="CY617" s="90"/>
      <c r="CZ617" s="90"/>
      <c r="DA617" s="90"/>
      <c r="DB617" s="90"/>
      <c r="DC617" s="90"/>
      <c r="DD617" s="90"/>
      <c r="DE617" s="90"/>
      <c r="DF617" s="90"/>
      <c r="DG617" s="90"/>
      <c r="DH617" s="90"/>
      <c r="DI617" s="90"/>
      <c r="DJ617" s="90"/>
      <c r="DK617" s="90"/>
      <c r="DL617" s="90"/>
      <c r="DM617" s="90"/>
      <c r="DN617" s="90"/>
      <c r="DO617" s="90"/>
      <c r="DP617" s="90"/>
      <c r="DQ617" s="90"/>
      <c r="DR617" s="90"/>
      <c r="DS617" s="90"/>
      <c r="DT617" s="90"/>
      <c r="DU617" s="90"/>
      <c r="DV617" s="90"/>
      <c r="DW617" s="90"/>
      <c r="DX617" s="90"/>
      <c r="DY617" s="90"/>
      <c r="DZ617" s="90"/>
      <c r="EA617" s="90"/>
      <c r="EB617" s="90"/>
      <c r="EC617" s="90"/>
      <c r="ED617" s="90"/>
      <c r="EE617" s="90"/>
      <c r="EF617" s="90"/>
      <c r="EG617" s="90"/>
      <c r="EH617" s="90"/>
      <c r="EI617" s="90"/>
      <c r="EJ617" s="90"/>
      <c r="EK617" s="90"/>
      <c r="EL617" s="90"/>
      <c r="EM617" s="90"/>
      <c r="EN617" s="90"/>
      <c r="EO617" s="90"/>
      <c r="EP617" s="90"/>
      <c r="EQ617" s="90"/>
      <c r="ER617" s="90"/>
      <c r="ES617" s="90"/>
      <c r="ET617" s="90"/>
      <c r="EU617" s="90"/>
      <c r="EV617" s="90"/>
      <c r="EW617" s="90"/>
      <c r="EX617" s="90"/>
      <c r="EY617" s="90"/>
      <c r="EZ617" s="90"/>
      <c r="FA617" s="90"/>
      <c r="FB617" s="90"/>
      <c r="FC617" s="90"/>
      <c r="FD617" s="90"/>
      <c r="FE617" s="90"/>
      <c r="FF617" s="90"/>
      <c r="FG617" s="90"/>
      <c r="FH617" s="90"/>
      <c r="FI617" s="90"/>
      <c r="FJ617" s="90"/>
      <c r="FK617" s="90"/>
      <c r="FL617" s="90"/>
      <c r="FM617" s="90"/>
      <c r="FN617" s="90"/>
      <c r="FO617" s="90"/>
      <c r="FP617" s="90"/>
      <c r="FQ617" s="90"/>
      <c r="FR617" s="90"/>
      <c r="FS617" s="90"/>
      <c r="FT617" s="90"/>
      <c r="FU617" s="90"/>
      <c r="FV617" s="90"/>
      <c r="FW617" s="90"/>
      <c r="FX617" s="90"/>
      <c r="FY617" s="90"/>
      <c r="FZ617" s="90"/>
      <c r="GA617" s="90"/>
      <c r="GB617" s="90"/>
      <c r="GC617" s="90"/>
      <c r="GD617" s="90"/>
      <c r="GE617" s="90"/>
      <c r="GF617" s="90"/>
      <c r="GG617" s="90"/>
      <c r="GH617" s="90"/>
      <c r="GI617" s="90"/>
      <c r="GJ617" s="90"/>
      <c r="GK617" s="90"/>
      <c r="GL617" s="90"/>
      <c r="GM617" s="90"/>
      <c r="GN617" s="90"/>
      <c r="GO617" s="90"/>
      <c r="GP617" s="90"/>
      <c r="GQ617" s="90"/>
      <c r="GR617" s="90"/>
      <c r="GS617" s="90"/>
      <c r="GT617" s="90"/>
      <c r="GU617" s="90"/>
      <c r="GV617" s="90"/>
      <c r="GW617" s="90"/>
      <c r="GX617" s="90"/>
      <c r="GY617" s="90"/>
      <c r="GZ617" s="90"/>
      <c r="HA617" s="90"/>
      <c r="HB617" s="90"/>
      <c r="HC617" s="90"/>
      <c r="HD617" s="90"/>
      <c r="HE617" s="90"/>
      <c r="HF617" s="90"/>
      <c r="HG617" s="90"/>
      <c r="HH617" s="90"/>
      <c r="HI617" s="90"/>
      <c r="HJ617" s="90"/>
      <c r="HK617" s="90"/>
      <c r="HL617" s="90"/>
      <c r="HM617" s="90"/>
      <c r="HN617" s="90"/>
      <c r="HO617" s="90"/>
      <c r="HP617" s="90"/>
      <c r="HQ617" s="90"/>
      <c r="HR617" s="90"/>
      <c r="HS617" s="90"/>
      <c r="HT617" s="90"/>
      <c r="HU617" s="90"/>
      <c r="HV617" s="90"/>
      <c r="HW617" s="90"/>
      <c r="HX617" s="90"/>
      <c r="HY617" s="90"/>
      <c r="HZ617" s="90"/>
      <c r="IA617" s="90"/>
      <c r="IB617" s="90"/>
      <c r="IC617" s="90"/>
      <c r="ID617" s="90"/>
      <c r="IE617" s="90"/>
      <c r="IF617" s="90"/>
      <c r="IG617" s="90"/>
      <c r="IH617" s="90"/>
      <c r="II617" s="90"/>
      <c r="IJ617" s="90"/>
      <c r="IK617" s="90"/>
      <c r="IL617" s="90"/>
      <c r="IM617" s="90"/>
      <c r="IN617" s="90"/>
      <c r="IO617" s="90"/>
      <c r="IP617" s="90"/>
      <c r="IQ617" s="90"/>
      <c r="IR617" s="90"/>
      <c r="IS617" s="90"/>
      <c r="IT617" s="90"/>
      <c r="IU617" s="90"/>
      <c r="IV617" s="90"/>
      <c r="IW617" s="90"/>
    </row>
    <row r="618" spans="4:257" s="3" customFormat="1" x14ac:dyDescent="0.25">
      <c r="D618" s="2"/>
      <c r="AG618" s="90"/>
      <c r="AH618" s="90"/>
      <c r="AI618" s="90"/>
      <c r="AJ618" s="90"/>
      <c r="AK618" s="90"/>
      <c r="AL618" s="90"/>
      <c r="AM618" s="90"/>
      <c r="AN618" s="90"/>
      <c r="AO618" s="90"/>
      <c r="AP618" s="90"/>
      <c r="AQ618" s="90"/>
      <c r="AR618" s="90"/>
      <c r="AS618" s="90"/>
      <c r="AT618" s="90"/>
      <c r="AU618" s="90"/>
      <c r="AV618" s="90"/>
      <c r="AW618" s="90"/>
      <c r="AX618" s="90"/>
      <c r="AY618" s="90"/>
      <c r="AZ618" s="90"/>
      <c r="BA618" s="90"/>
      <c r="BB618" s="90"/>
      <c r="BC618" s="90"/>
      <c r="BD618" s="90"/>
      <c r="BE618" s="90"/>
      <c r="BF618" s="90"/>
      <c r="BG618" s="90"/>
      <c r="BH618" s="90"/>
      <c r="BI618" s="90"/>
      <c r="BJ618" s="90"/>
      <c r="BK618" s="90"/>
      <c r="BL618" s="90"/>
      <c r="BM618" s="90"/>
      <c r="BN618" s="90"/>
      <c r="BO618" s="90"/>
      <c r="BP618" s="90"/>
      <c r="BQ618" s="90"/>
      <c r="BR618" s="90"/>
      <c r="BS618" s="90"/>
      <c r="BT618" s="90"/>
      <c r="BU618" s="90"/>
      <c r="BV618" s="90"/>
      <c r="BW618" s="90"/>
      <c r="BX618" s="90"/>
      <c r="BY618" s="90"/>
      <c r="BZ618" s="90"/>
      <c r="CA618" s="90"/>
      <c r="CB618" s="90"/>
      <c r="CC618" s="90"/>
      <c r="CD618" s="90"/>
      <c r="CE618" s="90"/>
      <c r="CF618" s="90"/>
      <c r="CG618" s="90"/>
      <c r="CH618" s="90"/>
      <c r="CI618" s="90"/>
      <c r="CJ618" s="90"/>
      <c r="CK618" s="90"/>
      <c r="CL618" s="90"/>
      <c r="CM618" s="90"/>
      <c r="CN618" s="90"/>
      <c r="CO618" s="90"/>
      <c r="CP618" s="90"/>
      <c r="CQ618" s="90"/>
      <c r="CR618" s="90"/>
      <c r="CS618" s="90"/>
      <c r="CT618" s="90"/>
      <c r="CU618" s="90"/>
      <c r="CV618" s="90"/>
      <c r="CW618" s="90"/>
      <c r="CX618" s="90"/>
      <c r="CY618" s="90"/>
      <c r="CZ618" s="90"/>
      <c r="DA618" s="90"/>
      <c r="DB618" s="90"/>
      <c r="DC618" s="90"/>
      <c r="DD618" s="90"/>
      <c r="DE618" s="90"/>
      <c r="DF618" s="90"/>
      <c r="DG618" s="90"/>
      <c r="DH618" s="90"/>
      <c r="DI618" s="90"/>
      <c r="DJ618" s="90"/>
      <c r="DK618" s="90"/>
      <c r="DL618" s="90"/>
      <c r="DM618" s="90"/>
      <c r="DN618" s="90"/>
      <c r="DO618" s="90"/>
      <c r="DP618" s="90"/>
      <c r="DQ618" s="90"/>
      <c r="DR618" s="90"/>
      <c r="DS618" s="90"/>
      <c r="DT618" s="90"/>
      <c r="DU618" s="90"/>
      <c r="DV618" s="90"/>
      <c r="DW618" s="90"/>
      <c r="DX618" s="90"/>
      <c r="DY618" s="90"/>
      <c r="DZ618" s="90"/>
      <c r="EA618" s="90"/>
      <c r="EB618" s="90"/>
      <c r="EC618" s="90"/>
      <c r="ED618" s="90"/>
      <c r="EE618" s="90"/>
      <c r="EF618" s="90"/>
      <c r="EG618" s="90"/>
      <c r="EH618" s="90"/>
      <c r="EI618" s="90"/>
      <c r="EJ618" s="90"/>
      <c r="EK618" s="90"/>
      <c r="EL618" s="90"/>
      <c r="EM618" s="90"/>
      <c r="EN618" s="90"/>
      <c r="EO618" s="90"/>
      <c r="EP618" s="90"/>
      <c r="EQ618" s="90"/>
      <c r="ER618" s="90"/>
      <c r="ES618" s="90"/>
      <c r="ET618" s="90"/>
      <c r="EU618" s="90"/>
      <c r="EV618" s="90"/>
      <c r="EW618" s="90"/>
      <c r="EX618" s="90"/>
      <c r="EY618" s="90"/>
      <c r="EZ618" s="90"/>
      <c r="FA618" s="90"/>
      <c r="FB618" s="90"/>
      <c r="FC618" s="90"/>
      <c r="FD618" s="90"/>
      <c r="FE618" s="90"/>
      <c r="FF618" s="90"/>
      <c r="FG618" s="90"/>
      <c r="FH618" s="90"/>
      <c r="FI618" s="90"/>
      <c r="FJ618" s="90"/>
      <c r="FK618" s="90"/>
      <c r="FL618" s="90"/>
      <c r="FM618" s="90"/>
      <c r="FN618" s="90"/>
      <c r="FO618" s="90"/>
      <c r="FP618" s="90"/>
      <c r="FQ618" s="90"/>
      <c r="FR618" s="90"/>
      <c r="FS618" s="90"/>
      <c r="FT618" s="90"/>
      <c r="FU618" s="90"/>
      <c r="FV618" s="90"/>
      <c r="FW618" s="90"/>
      <c r="FX618" s="90"/>
      <c r="FY618" s="90"/>
      <c r="FZ618" s="90"/>
      <c r="GA618" s="90"/>
      <c r="GB618" s="90"/>
      <c r="GC618" s="90"/>
      <c r="GD618" s="90"/>
      <c r="GE618" s="90"/>
      <c r="GF618" s="90"/>
      <c r="GG618" s="90"/>
      <c r="GH618" s="90"/>
      <c r="GI618" s="90"/>
      <c r="GJ618" s="90"/>
      <c r="GK618" s="90"/>
      <c r="GL618" s="90"/>
      <c r="GM618" s="90"/>
      <c r="GN618" s="90"/>
      <c r="GO618" s="90"/>
      <c r="GP618" s="90"/>
      <c r="GQ618" s="90"/>
      <c r="GR618" s="90"/>
      <c r="GS618" s="90"/>
      <c r="GT618" s="90"/>
      <c r="GU618" s="90"/>
      <c r="GV618" s="90"/>
      <c r="GW618" s="90"/>
      <c r="GX618" s="90"/>
      <c r="GY618" s="90"/>
      <c r="GZ618" s="90"/>
      <c r="HA618" s="90"/>
      <c r="HB618" s="90"/>
      <c r="HC618" s="90"/>
      <c r="HD618" s="90"/>
      <c r="HE618" s="90"/>
      <c r="HF618" s="90"/>
      <c r="HG618" s="90"/>
      <c r="HH618" s="90"/>
      <c r="HI618" s="90"/>
      <c r="HJ618" s="90"/>
      <c r="HK618" s="90"/>
      <c r="HL618" s="90"/>
      <c r="HM618" s="90"/>
      <c r="HN618" s="90"/>
      <c r="HO618" s="90"/>
      <c r="HP618" s="90"/>
      <c r="HQ618" s="90"/>
      <c r="HR618" s="90"/>
      <c r="HS618" s="90"/>
      <c r="HT618" s="90"/>
      <c r="HU618" s="90"/>
      <c r="HV618" s="90"/>
      <c r="HW618" s="90"/>
      <c r="HX618" s="90"/>
      <c r="HY618" s="90"/>
      <c r="HZ618" s="90"/>
      <c r="IA618" s="90"/>
      <c r="IB618" s="90"/>
      <c r="IC618" s="90"/>
      <c r="ID618" s="90"/>
      <c r="IE618" s="90"/>
      <c r="IF618" s="90"/>
      <c r="IG618" s="90"/>
      <c r="IH618" s="90"/>
      <c r="II618" s="90"/>
      <c r="IJ618" s="90"/>
      <c r="IK618" s="90"/>
      <c r="IL618" s="90"/>
      <c r="IM618" s="90"/>
      <c r="IN618" s="90"/>
      <c r="IO618" s="90"/>
      <c r="IP618" s="90"/>
      <c r="IQ618" s="90"/>
      <c r="IR618" s="90"/>
      <c r="IS618" s="90"/>
      <c r="IT618" s="90"/>
      <c r="IU618" s="90"/>
      <c r="IV618" s="90"/>
      <c r="IW618" s="90"/>
    </row>
    <row r="619" spans="4:257" s="3" customFormat="1" x14ac:dyDescent="0.25">
      <c r="D619" s="2"/>
      <c r="AG619" s="90"/>
      <c r="AH619" s="90"/>
      <c r="AI619" s="90"/>
      <c r="AJ619" s="90"/>
      <c r="AK619" s="90"/>
      <c r="AL619" s="90"/>
      <c r="AM619" s="90"/>
      <c r="AN619" s="90"/>
      <c r="AO619" s="90"/>
      <c r="AP619" s="90"/>
      <c r="AQ619" s="90"/>
      <c r="AR619" s="90"/>
      <c r="AS619" s="90"/>
      <c r="AT619" s="90"/>
      <c r="AU619" s="90"/>
      <c r="AV619" s="90"/>
      <c r="AW619" s="90"/>
      <c r="AX619" s="90"/>
      <c r="AY619" s="90"/>
      <c r="AZ619" s="90"/>
      <c r="BA619" s="90"/>
      <c r="BB619" s="90"/>
      <c r="BC619" s="90"/>
      <c r="BD619" s="90"/>
      <c r="BE619" s="90"/>
      <c r="BF619" s="90"/>
      <c r="BG619" s="90"/>
      <c r="BH619" s="90"/>
      <c r="BI619" s="90"/>
      <c r="BJ619" s="90"/>
      <c r="BK619" s="90"/>
      <c r="BL619" s="90"/>
      <c r="BM619" s="90"/>
      <c r="BN619" s="90"/>
      <c r="BO619" s="90"/>
      <c r="BP619" s="90"/>
      <c r="BQ619" s="90"/>
      <c r="BR619" s="90"/>
      <c r="BS619" s="90"/>
      <c r="BT619" s="90"/>
      <c r="BU619" s="90"/>
      <c r="BV619" s="90"/>
      <c r="BW619" s="90"/>
      <c r="BX619" s="90"/>
      <c r="BY619" s="90"/>
      <c r="BZ619" s="90"/>
      <c r="CA619" s="90"/>
      <c r="CB619" s="90"/>
      <c r="CC619" s="90"/>
      <c r="CD619" s="90"/>
      <c r="CE619" s="90"/>
      <c r="CF619" s="90"/>
      <c r="CG619" s="90"/>
      <c r="CH619" s="90"/>
      <c r="CI619" s="90"/>
      <c r="CJ619" s="90"/>
      <c r="CK619" s="90"/>
      <c r="CL619" s="90"/>
      <c r="CM619" s="90"/>
      <c r="CN619" s="90"/>
      <c r="CO619" s="90"/>
      <c r="CP619" s="90"/>
      <c r="CQ619" s="90"/>
      <c r="CR619" s="90"/>
      <c r="CS619" s="90"/>
      <c r="CT619" s="90"/>
      <c r="CU619" s="90"/>
      <c r="CV619" s="90"/>
      <c r="CW619" s="90"/>
      <c r="CX619" s="90"/>
      <c r="CY619" s="90"/>
      <c r="CZ619" s="90"/>
      <c r="DA619" s="90"/>
      <c r="DB619" s="90"/>
      <c r="DC619" s="90"/>
      <c r="DD619" s="90"/>
      <c r="DE619" s="90"/>
      <c r="DF619" s="90"/>
      <c r="DG619" s="90"/>
      <c r="DH619" s="90"/>
      <c r="DI619" s="90"/>
      <c r="DJ619" s="90"/>
      <c r="DK619" s="90"/>
      <c r="DL619" s="90"/>
      <c r="DM619" s="90"/>
      <c r="DN619" s="90"/>
      <c r="DO619" s="90"/>
      <c r="DP619" s="90"/>
      <c r="DQ619" s="90"/>
      <c r="DR619" s="90"/>
      <c r="DS619" s="90"/>
      <c r="DT619" s="90"/>
      <c r="DU619" s="90"/>
      <c r="DV619" s="90"/>
      <c r="DW619" s="90"/>
      <c r="DX619" s="90"/>
      <c r="DY619" s="90"/>
      <c r="DZ619" s="90"/>
      <c r="EA619" s="90"/>
      <c r="EB619" s="90"/>
      <c r="EC619" s="90"/>
      <c r="ED619" s="90"/>
      <c r="EE619" s="90"/>
      <c r="EF619" s="90"/>
      <c r="EG619" s="90"/>
      <c r="EH619" s="90"/>
      <c r="EI619" s="90"/>
      <c r="EJ619" s="90"/>
      <c r="EK619" s="90"/>
      <c r="EL619" s="90"/>
      <c r="EM619" s="90"/>
      <c r="EN619" s="90"/>
      <c r="EO619" s="90"/>
      <c r="EP619" s="90"/>
      <c r="EQ619" s="90"/>
      <c r="ER619" s="90"/>
      <c r="ES619" s="90"/>
      <c r="ET619" s="90"/>
      <c r="EU619" s="90"/>
      <c r="EV619" s="90"/>
      <c r="EW619" s="90"/>
      <c r="EX619" s="90"/>
      <c r="EY619" s="90"/>
      <c r="EZ619" s="90"/>
      <c r="FA619" s="90"/>
      <c r="FB619" s="90"/>
      <c r="FC619" s="90"/>
      <c r="FD619" s="90"/>
      <c r="FE619" s="90"/>
      <c r="FF619" s="90"/>
      <c r="FG619" s="90"/>
      <c r="FH619" s="90"/>
      <c r="FI619" s="90"/>
      <c r="FJ619" s="90"/>
      <c r="FK619" s="90"/>
      <c r="FL619" s="90"/>
      <c r="FM619" s="90"/>
      <c r="FN619" s="90"/>
      <c r="FO619" s="90"/>
      <c r="FP619" s="90"/>
      <c r="FQ619" s="90"/>
      <c r="FR619" s="90"/>
      <c r="FS619" s="90"/>
      <c r="FT619" s="90"/>
      <c r="FU619" s="90"/>
      <c r="FV619" s="90"/>
      <c r="FW619" s="90"/>
      <c r="FX619" s="90"/>
      <c r="FY619" s="90"/>
      <c r="FZ619" s="90"/>
      <c r="GA619" s="90"/>
      <c r="GB619" s="90"/>
      <c r="GC619" s="90"/>
      <c r="GD619" s="90"/>
      <c r="GE619" s="90"/>
      <c r="GF619" s="90"/>
      <c r="GG619" s="90"/>
      <c r="GH619" s="90"/>
      <c r="GI619" s="90"/>
      <c r="GJ619" s="90"/>
      <c r="GK619" s="90"/>
      <c r="GL619" s="90"/>
      <c r="GM619" s="90"/>
      <c r="GN619" s="90"/>
      <c r="GO619" s="90"/>
      <c r="GP619" s="90"/>
      <c r="GQ619" s="90"/>
      <c r="GR619" s="90"/>
      <c r="GS619" s="90"/>
      <c r="GT619" s="90"/>
      <c r="GU619" s="90"/>
      <c r="GV619" s="90"/>
      <c r="GW619" s="90"/>
      <c r="GX619" s="90"/>
      <c r="GY619" s="90"/>
      <c r="GZ619" s="90"/>
      <c r="HA619" s="90"/>
      <c r="HB619" s="90"/>
      <c r="HC619" s="90"/>
      <c r="HD619" s="90"/>
      <c r="HE619" s="90"/>
      <c r="HF619" s="90"/>
      <c r="HG619" s="90"/>
      <c r="HH619" s="90"/>
      <c r="HI619" s="90"/>
      <c r="HJ619" s="90"/>
      <c r="HK619" s="90"/>
      <c r="HL619" s="90"/>
      <c r="HM619" s="90"/>
      <c r="HN619" s="90"/>
      <c r="HO619" s="90"/>
      <c r="HP619" s="90"/>
      <c r="HQ619" s="90"/>
      <c r="HR619" s="90"/>
      <c r="HS619" s="90"/>
      <c r="HT619" s="90"/>
      <c r="HU619" s="90"/>
      <c r="HV619" s="90"/>
      <c r="HW619" s="90"/>
      <c r="HX619" s="90"/>
      <c r="HY619" s="90"/>
      <c r="HZ619" s="90"/>
      <c r="IA619" s="90"/>
      <c r="IB619" s="90"/>
      <c r="IC619" s="90"/>
      <c r="ID619" s="90"/>
      <c r="IE619" s="90"/>
      <c r="IF619" s="90"/>
      <c r="IG619" s="90"/>
      <c r="IH619" s="90"/>
      <c r="II619" s="90"/>
      <c r="IJ619" s="90"/>
      <c r="IK619" s="90"/>
      <c r="IL619" s="90"/>
      <c r="IM619" s="90"/>
      <c r="IN619" s="90"/>
      <c r="IO619" s="90"/>
      <c r="IP619" s="90"/>
      <c r="IQ619" s="90"/>
      <c r="IR619" s="90"/>
      <c r="IS619" s="90"/>
      <c r="IT619" s="90"/>
      <c r="IU619" s="90"/>
      <c r="IV619" s="90"/>
      <c r="IW619" s="90"/>
    </row>
    <row r="620" spans="4:257" s="3" customFormat="1" x14ac:dyDescent="0.25">
      <c r="D620" s="2"/>
      <c r="AG620" s="90"/>
      <c r="AH620" s="90"/>
      <c r="AI620" s="90"/>
      <c r="AJ620" s="90"/>
      <c r="AK620" s="90"/>
      <c r="AL620" s="90"/>
      <c r="AM620" s="90"/>
      <c r="AN620" s="90"/>
      <c r="AO620" s="90"/>
      <c r="AP620" s="90"/>
      <c r="AQ620" s="90"/>
      <c r="AR620" s="90"/>
      <c r="AS620" s="90"/>
      <c r="AT620" s="90"/>
      <c r="AU620" s="90"/>
      <c r="AV620" s="90"/>
      <c r="AW620" s="90"/>
      <c r="AX620" s="90"/>
      <c r="AY620" s="90"/>
      <c r="AZ620" s="90"/>
      <c r="BA620" s="90"/>
      <c r="BB620" s="90"/>
      <c r="BC620" s="90"/>
      <c r="BD620" s="90"/>
      <c r="BE620" s="90"/>
      <c r="BF620" s="90"/>
      <c r="BG620" s="90"/>
      <c r="BH620" s="90"/>
      <c r="BI620" s="90"/>
      <c r="BJ620" s="90"/>
      <c r="BK620" s="90"/>
      <c r="BL620" s="90"/>
      <c r="BM620" s="90"/>
      <c r="BN620" s="90"/>
      <c r="BO620" s="90"/>
      <c r="BP620" s="90"/>
      <c r="BQ620" s="90"/>
      <c r="BR620" s="90"/>
      <c r="BS620" s="90"/>
      <c r="BT620" s="90"/>
      <c r="BU620" s="90"/>
      <c r="BV620" s="90"/>
      <c r="BW620" s="90"/>
      <c r="BX620" s="90"/>
      <c r="BY620" s="90"/>
      <c r="BZ620" s="90"/>
      <c r="CA620" s="90"/>
      <c r="CB620" s="90"/>
      <c r="CC620" s="90"/>
      <c r="CD620" s="90"/>
      <c r="CE620" s="90"/>
      <c r="CF620" s="90"/>
      <c r="CG620" s="90"/>
      <c r="CH620" s="90"/>
      <c r="CI620" s="90"/>
      <c r="CJ620" s="90"/>
      <c r="CK620" s="90"/>
      <c r="CL620" s="90"/>
      <c r="CM620" s="90"/>
      <c r="CN620" s="90"/>
      <c r="CO620" s="90"/>
      <c r="CP620" s="90"/>
      <c r="CQ620" s="90"/>
      <c r="CR620" s="90"/>
      <c r="CS620" s="90"/>
      <c r="CT620" s="90"/>
      <c r="CU620" s="90"/>
      <c r="CV620" s="90"/>
      <c r="CW620" s="90"/>
      <c r="CX620" s="90"/>
      <c r="CY620" s="90"/>
      <c r="CZ620" s="90"/>
      <c r="DA620" s="90"/>
      <c r="DB620" s="90"/>
      <c r="DC620" s="90"/>
      <c r="DD620" s="90"/>
      <c r="DE620" s="90"/>
      <c r="DF620" s="90"/>
      <c r="DG620" s="90"/>
      <c r="DH620" s="90"/>
      <c r="DI620" s="90"/>
      <c r="DJ620" s="90"/>
      <c r="DK620" s="90"/>
      <c r="DL620" s="90"/>
      <c r="DM620" s="90"/>
      <c r="DN620" s="90"/>
      <c r="DO620" s="90"/>
      <c r="DP620" s="90"/>
      <c r="DQ620" s="90"/>
      <c r="DR620" s="90"/>
      <c r="DS620" s="90"/>
      <c r="DT620" s="90"/>
      <c r="DU620" s="90"/>
      <c r="DV620" s="90"/>
      <c r="DW620" s="90"/>
      <c r="DX620" s="90"/>
      <c r="DY620" s="90"/>
      <c r="DZ620" s="90"/>
      <c r="EA620" s="90"/>
      <c r="EB620" s="90"/>
      <c r="EC620" s="90"/>
      <c r="ED620" s="90"/>
      <c r="EE620" s="90"/>
      <c r="EF620" s="90"/>
      <c r="EG620" s="90"/>
      <c r="EH620" s="90"/>
      <c r="EI620" s="90"/>
      <c r="EJ620" s="90"/>
      <c r="EK620" s="90"/>
      <c r="EL620" s="90"/>
      <c r="EM620" s="90"/>
      <c r="EN620" s="90"/>
      <c r="EO620" s="90"/>
      <c r="EP620" s="90"/>
      <c r="EQ620" s="90"/>
      <c r="ER620" s="90"/>
      <c r="ES620" s="90"/>
      <c r="ET620" s="90"/>
      <c r="EU620" s="90"/>
      <c r="EV620" s="90"/>
      <c r="EW620" s="90"/>
      <c r="EX620" s="90"/>
      <c r="EY620" s="90"/>
      <c r="EZ620" s="90"/>
      <c r="FA620" s="90"/>
      <c r="FB620" s="90"/>
      <c r="FC620" s="90"/>
      <c r="FD620" s="90"/>
      <c r="FE620" s="90"/>
      <c r="FF620" s="90"/>
      <c r="FG620" s="90"/>
      <c r="FH620" s="90"/>
      <c r="FI620" s="90"/>
      <c r="FJ620" s="90"/>
      <c r="FK620" s="90"/>
      <c r="FL620" s="90"/>
      <c r="FM620" s="90"/>
      <c r="FN620" s="90"/>
      <c r="FO620" s="90"/>
      <c r="FP620" s="90"/>
      <c r="FQ620" s="90"/>
      <c r="FR620" s="90"/>
      <c r="FS620" s="90"/>
      <c r="FT620" s="90"/>
      <c r="FU620" s="90"/>
      <c r="FV620" s="90"/>
      <c r="FW620" s="90"/>
      <c r="FX620" s="90"/>
      <c r="FY620" s="90"/>
      <c r="FZ620" s="90"/>
      <c r="GA620" s="90"/>
      <c r="GB620" s="90"/>
      <c r="GC620" s="90"/>
      <c r="GD620" s="90"/>
      <c r="GE620" s="90"/>
      <c r="GF620" s="90"/>
      <c r="GG620" s="90"/>
      <c r="GH620" s="90"/>
      <c r="GI620" s="90"/>
      <c r="GJ620" s="90"/>
      <c r="GK620" s="90"/>
      <c r="GL620" s="90"/>
      <c r="GM620" s="90"/>
      <c r="GN620" s="90"/>
      <c r="GO620" s="90"/>
      <c r="GP620" s="90"/>
      <c r="GQ620" s="90"/>
      <c r="GR620" s="90"/>
      <c r="GS620" s="90"/>
      <c r="GT620" s="90"/>
      <c r="GU620" s="90"/>
      <c r="GV620" s="90"/>
      <c r="GW620" s="90"/>
      <c r="GX620" s="90"/>
      <c r="GY620" s="90"/>
      <c r="GZ620" s="90"/>
      <c r="HA620" s="90"/>
      <c r="HB620" s="90"/>
      <c r="HC620" s="90"/>
      <c r="HD620" s="90"/>
      <c r="HE620" s="90"/>
      <c r="HF620" s="90"/>
      <c r="HG620" s="90"/>
      <c r="HH620" s="90"/>
      <c r="HI620" s="90"/>
      <c r="HJ620" s="90"/>
      <c r="HK620" s="90"/>
      <c r="HL620" s="90"/>
      <c r="HM620" s="90"/>
      <c r="HN620" s="90"/>
      <c r="HO620" s="90"/>
      <c r="HP620" s="90"/>
      <c r="HQ620" s="90"/>
      <c r="HR620" s="90"/>
      <c r="HS620" s="90"/>
      <c r="HT620" s="90"/>
      <c r="HU620" s="90"/>
      <c r="HV620" s="90"/>
      <c r="HW620" s="90"/>
      <c r="HX620" s="90"/>
      <c r="HY620" s="90"/>
      <c r="HZ620" s="90"/>
      <c r="IA620" s="90"/>
      <c r="IB620" s="90"/>
      <c r="IC620" s="90"/>
      <c r="ID620" s="90"/>
      <c r="IE620" s="90"/>
      <c r="IF620" s="90"/>
      <c r="IG620" s="90"/>
      <c r="IH620" s="90"/>
      <c r="II620" s="90"/>
      <c r="IJ620" s="90"/>
      <c r="IK620" s="90"/>
      <c r="IL620" s="90"/>
      <c r="IM620" s="90"/>
      <c r="IN620" s="90"/>
      <c r="IO620" s="90"/>
      <c r="IP620" s="90"/>
      <c r="IQ620" s="90"/>
      <c r="IR620" s="90"/>
      <c r="IS620" s="90"/>
      <c r="IT620" s="90"/>
      <c r="IU620" s="90"/>
      <c r="IV620" s="90"/>
      <c r="IW620" s="90"/>
    </row>
    <row r="621" spans="4:257" s="3" customFormat="1" x14ac:dyDescent="0.25">
      <c r="D621" s="2"/>
      <c r="AG621" s="90"/>
      <c r="AH621" s="90"/>
      <c r="AI621" s="90"/>
      <c r="AJ621" s="90"/>
      <c r="AK621" s="90"/>
      <c r="AL621" s="90"/>
      <c r="AM621" s="90"/>
      <c r="AN621" s="90"/>
      <c r="AO621" s="90"/>
      <c r="AP621" s="90"/>
      <c r="AQ621" s="90"/>
      <c r="AR621" s="90"/>
      <c r="AS621" s="90"/>
      <c r="AT621" s="90"/>
      <c r="AU621" s="90"/>
      <c r="AV621" s="90"/>
      <c r="AW621" s="90"/>
      <c r="AX621" s="90"/>
      <c r="AY621" s="90"/>
      <c r="AZ621" s="90"/>
      <c r="BA621" s="90"/>
      <c r="BB621" s="90"/>
      <c r="BC621" s="90"/>
      <c r="BD621" s="90"/>
      <c r="BE621" s="90"/>
      <c r="BF621" s="90"/>
      <c r="BG621" s="90"/>
      <c r="BH621" s="90"/>
      <c r="BI621" s="90"/>
      <c r="BJ621" s="90"/>
      <c r="BK621" s="90"/>
      <c r="BL621" s="90"/>
      <c r="BM621" s="90"/>
      <c r="BN621" s="90"/>
      <c r="BO621" s="90"/>
      <c r="BP621" s="90"/>
      <c r="BQ621" s="90"/>
      <c r="BR621" s="90"/>
      <c r="BS621" s="90"/>
      <c r="BT621" s="90"/>
      <c r="BU621" s="90"/>
      <c r="BV621" s="90"/>
      <c r="BW621" s="90"/>
      <c r="BX621" s="90"/>
      <c r="BY621" s="90"/>
      <c r="BZ621" s="90"/>
      <c r="CA621" s="90"/>
      <c r="CB621" s="90"/>
      <c r="CC621" s="90"/>
      <c r="CD621" s="90"/>
      <c r="CE621" s="90"/>
      <c r="CF621" s="90"/>
      <c r="CG621" s="90"/>
      <c r="CH621" s="90"/>
      <c r="CI621" s="90"/>
      <c r="CJ621" s="90"/>
      <c r="CK621" s="90"/>
      <c r="CL621" s="90"/>
      <c r="CM621" s="90"/>
      <c r="CN621" s="90"/>
      <c r="CO621" s="90"/>
      <c r="CP621" s="90"/>
      <c r="CQ621" s="90"/>
      <c r="CR621" s="90"/>
      <c r="CS621" s="90"/>
      <c r="CT621" s="90"/>
      <c r="CU621" s="90"/>
      <c r="CV621" s="90"/>
      <c r="CW621" s="90"/>
      <c r="CX621" s="90"/>
      <c r="CY621" s="90"/>
      <c r="CZ621" s="90"/>
      <c r="DA621" s="90"/>
      <c r="DB621" s="90"/>
      <c r="DC621" s="90"/>
      <c r="DD621" s="90"/>
      <c r="DE621" s="90"/>
      <c r="DF621" s="90"/>
      <c r="DG621" s="90"/>
      <c r="DH621" s="90"/>
      <c r="DI621" s="90"/>
      <c r="DJ621" s="90"/>
      <c r="DK621" s="90"/>
      <c r="DL621" s="90"/>
      <c r="DM621" s="90"/>
      <c r="DN621" s="90"/>
      <c r="DO621" s="90"/>
      <c r="DP621" s="90"/>
      <c r="DQ621" s="90"/>
      <c r="DR621" s="90"/>
      <c r="DS621" s="90"/>
      <c r="DT621" s="90"/>
      <c r="DU621" s="90"/>
      <c r="DV621" s="90"/>
      <c r="DW621" s="90"/>
      <c r="DX621" s="90"/>
      <c r="DY621" s="90"/>
      <c r="DZ621" s="90"/>
      <c r="EA621" s="90"/>
      <c r="EB621" s="90"/>
      <c r="EC621" s="90"/>
      <c r="ED621" s="90"/>
      <c r="EE621" s="90"/>
      <c r="EF621" s="90"/>
      <c r="EG621" s="90"/>
      <c r="EH621" s="90"/>
      <c r="EI621" s="90"/>
      <c r="EJ621" s="90"/>
      <c r="EK621" s="90"/>
      <c r="EL621" s="90"/>
      <c r="EM621" s="90"/>
      <c r="EN621" s="90"/>
      <c r="EO621" s="90"/>
      <c r="EP621" s="90"/>
      <c r="EQ621" s="90"/>
      <c r="ER621" s="90"/>
      <c r="ES621" s="90"/>
      <c r="ET621" s="90"/>
      <c r="EU621" s="90"/>
      <c r="EV621" s="90"/>
      <c r="EW621" s="90"/>
      <c r="EX621" s="90"/>
      <c r="EY621" s="90"/>
      <c r="EZ621" s="90"/>
      <c r="FA621" s="90"/>
      <c r="FB621" s="90"/>
      <c r="FC621" s="90"/>
      <c r="FD621" s="90"/>
      <c r="FE621" s="90"/>
      <c r="FF621" s="90"/>
      <c r="FG621" s="90"/>
      <c r="FH621" s="90"/>
      <c r="FI621" s="90"/>
      <c r="FJ621" s="90"/>
      <c r="FK621" s="90"/>
      <c r="FL621" s="90"/>
      <c r="FM621" s="90"/>
      <c r="FN621" s="90"/>
      <c r="FO621" s="90"/>
      <c r="FP621" s="90"/>
      <c r="FQ621" s="90"/>
      <c r="FR621" s="90"/>
      <c r="FS621" s="90"/>
      <c r="FT621" s="90"/>
      <c r="FU621" s="90"/>
      <c r="FV621" s="90"/>
      <c r="FW621" s="90"/>
      <c r="FX621" s="90"/>
      <c r="FY621" s="90"/>
      <c r="FZ621" s="90"/>
      <c r="GA621" s="90"/>
      <c r="GB621" s="90"/>
      <c r="GC621" s="90"/>
      <c r="GD621" s="90"/>
      <c r="GE621" s="90"/>
      <c r="GF621" s="90"/>
      <c r="GG621" s="90"/>
      <c r="GH621" s="90"/>
      <c r="GI621" s="90"/>
      <c r="GJ621" s="90"/>
      <c r="GK621" s="90"/>
      <c r="GL621" s="90"/>
      <c r="GM621" s="90"/>
      <c r="GN621" s="90"/>
      <c r="GO621" s="90"/>
      <c r="GP621" s="90"/>
      <c r="GQ621" s="90"/>
      <c r="GR621" s="90"/>
      <c r="GS621" s="90"/>
      <c r="GT621" s="90"/>
      <c r="GU621" s="90"/>
      <c r="GV621" s="90"/>
      <c r="GW621" s="90"/>
      <c r="GX621" s="90"/>
      <c r="GY621" s="90"/>
      <c r="GZ621" s="90"/>
      <c r="HA621" s="90"/>
      <c r="HB621" s="90"/>
      <c r="HC621" s="90"/>
      <c r="HD621" s="90"/>
      <c r="HE621" s="90"/>
      <c r="HF621" s="90"/>
      <c r="HG621" s="90"/>
      <c r="HH621" s="90"/>
      <c r="HI621" s="90"/>
      <c r="HJ621" s="90"/>
      <c r="HK621" s="90"/>
      <c r="HL621" s="90"/>
      <c r="HM621" s="90"/>
      <c r="HN621" s="90"/>
      <c r="HO621" s="90"/>
      <c r="HP621" s="90"/>
      <c r="HQ621" s="90"/>
      <c r="HR621" s="90"/>
      <c r="HS621" s="90"/>
      <c r="HT621" s="90"/>
      <c r="HU621" s="90"/>
      <c r="HV621" s="90"/>
      <c r="HW621" s="90"/>
      <c r="HX621" s="90"/>
      <c r="HY621" s="90"/>
      <c r="HZ621" s="90"/>
      <c r="IA621" s="90"/>
      <c r="IB621" s="90"/>
      <c r="IC621" s="90"/>
      <c r="ID621" s="90"/>
      <c r="IE621" s="90"/>
      <c r="IF621" s="90"/>
      <c r="IG621" s="90"/>
      <c r="IH621" s="90"/>
      <c r="II621" s="90"/>
      <c r="IJ621" s="90"/>
      <c r="IK621" s="90"/>
      <c r="IL621" s="90"/>
      <c r="IM621" s="90"/>
      <c r="IN621" s="90"/>
      <c r="IO621" s="90"/>
      <c r="IP621" s="90"/>
      <c r="IQ621" s="90"/>
      <c r="IR621" s="90"/>
      <c r="IS621" s="90"/>
      <c r="IT621" s="90"/>
      <c r="IU621" s="90"/>
      <c r="IV621" s="90"/>
      <c r="IW621" s="90"/>
    </row>
    <row r="622" spans="4:257" s="3" customFormat="1" x14ac:dyDescent="0.25">
      <c r="D622" s="2"/>
      <c r="AG622" s="90"/>
      <c r="AH622" s="90"/>
      <c r="AI622" s="90"/>
      <c r="AJ622" s="90"/>
      <c r="AK622" s="90"/>
      <c r="AL622" s="90"/>
      <c r="AM622" s="90"/>
      <c r="AN622" s="90"/>
      <c r="AO622" s="90"/>
      <c r="AP622" s="90"/>
      <c r="AQ622" s="90"/>
      <c r="AR622" s="90"/>
      <c r="AS622" s="90"/>
      <c r="AT622" s="90"/>
      <c r="AU622" s="90"/>
      <c r="AV622" s="90"/>
      <c r="AW622" s="90"/>
      <c r="AX622" s="90"/>
      <c r="AY622" s="90"/>
      <c r="AZ622" s="90"/>
      <c r="BA622" s="90"/>
      <c r="BB622" s="90"/>
      <c r="BC622" s="90"/>
      <c r="BD622" s="90"/>
      <c r="BE622" s="90"/>
      <c r="BF622" s="90"/>
      <c r="BG622" s="90"/>
      <c r="BH622" s="90"/>
      <c r="BI622" s="90"/>
      <c r="BJ622" s="90"/>
      <c r="BK622" s="90"/>
      <c r="BL622" s="90"/>
      <c r="BM622" s="90"/>
      <c r="BN622" s="90"/>
      <c r="BO622" s="90"/>
      <c r="BP622" s="90"/>
      <c r="BQ622" s="90"/>
      <c r="BR622" s="90"/>
      <c r="BS622" s="90"/>
      <c r="BT622" s="90"/>
      <c r="BU622" s="90"/>
      <c r="BV622" s="90"/>
      <c r="BW622" s="90"/>
      <c r="BX622" s="90"/>
      <c r="BY622" s="90"/>
      <c r="BZ622" s="90"/>
      <c r="CA622" s="90"/>
      <c r="CB622" s="90"/>
      <c r="CC622" s="90"/>
      <c r="CD622" s="90"/>
      <c r="CE622" s="90"/>
      <c r="CF622" s="90"/>
      <c r="CG622" s="90"/>
      <c r="CH622" s="90"/>
      <c r="CI622" s="90"/>
      <c r="CJ622" s="90"/>
      <c r="CK622" s="90"/>
      <c r="CL622" s="90"/>
      <c r="CM622" s="90"/>
      <c r="CN622" s="90"/>
      <c r="CO622" s="90"/>
      <c r="CP622" s="90"/>
      <c r="CQ622" s="90"/>
      <c r="CR622" s="90"/>
      <c r="CS622" s="90"/>
      <c r="CT622" s="90"/>
      <c r="CU622" s="90"/>
      <c r="CV622" s="90"/>
      <c r="CW622" s="90"/>
      <c r="CX622" s="90"/>
      <c r="CY622" s="90"/>
      <c r="CZ622" s="90"/>
      <c r="DA622" s="90"/>
      <c r="DB622" s="90"/>
      <c r="DC622" s="90"/>
      <c r="DD622" s="90"/>
      <c r="DE622" s="90"/>
      <c r="DF622" s="90"/>
      <c r="DG622" s="90"/>
      <c r="DH622" s="90"/>
      <c r="DI622" s="90"/>
      <c r="DJ622" s="90"/>
      <c r="DK622" s="90"/>
      <c r="DL622" s="90"/>
      <c r="DM622" s="90"/>
      <c r="DN622" s="90"/>
      <c r="DO622" s="90"/>
      <c r="DP622" s="90"/>
      <c r="DQ622" s="90"/>
      <c r="DR622" s="90"/>
      <c r="DS622" s="90"/>
      <c r="DT622" s="90"/>
      <c r="DU622" s="90"/>
      <c r="DV622" s="90"/>
      <c r="DW622" s="90"/>
      <c r="DX622" s="90"/>
      <c r="DY622" s="90"/>
      <c r="DZ622" s="90"/>
      <c r="EA622" s="90"/>
      <c r="EB622" s="90"/>
      <c r="EC622" s="90"/>
      <c r="ED622" s="90"/>
      <c r="EE622" s="90"/>
      <c r="EF622" s="90"/>
      <c r="EG622" s="90"/>
      <c r="EH622" s="90"/>
      <c r="EI622" s="90"/>
      <c r="EJ622" s="90"/>
      <c r="EK622" s="90"/>
      <c r="EL622" s="90"/>
      <c r="EM622" s="90"/>
      <c r="EN622" s="90"/>
      <c r="EO622" s="90"/>
      <c r="EP622" s="90"/>
      <c r="EQ622" s="90"/>
      <c r="ER622" s="90"/>
      <c r="ES622" s="90"/>
      <c r="ET622" s="90"/>
      <c r="EU622" s="90"/>
      <c r="EV622" s="90"/>
      <c r="EW622" s="90"/>
      <c r="EX622" s="90"/>
      <c r="EY622" s="90"/>
      <c r="EZ622" s="90"/>
      <c r="FA622" s="90"/>
      <c r="FB622" s="90"/>
      <c r="FC622" s="90"/>
      <c r="FD622" s="90"/>
      <c r="FE622" s="90"/>
      <c r="FF622" s="90"/>
      <c r="FG622" s="90"/>
      <c r="FH622" s="90"/>
      <c r="FI622" s="90"/>
      <c r="FJ622" s="90"/>
      <c r="FK622" s="90"/>
      <c r="FL622" s="90"/>
      <c r="FM622" s="90"/>
      <c r="FN622" s="90"/>
      <c r="FO622" s="90"/>
      <c r="FP622" s="90"/>
      <c r="FQ622" s="90"/>
      <c r="FR622" s="90"/>
      <c r="FS622" s="90"/>
      <c r="FT622" s="90"/>
      <c r="FU622" s="90"/>
      <c r="FV622" s="90"/>
      <c r="FW622" s="90"/>
      <c r="FX622" s="90"/>
      <c r="FY622" s="90"/>
      <c r="FZ622" s="90"/>
      <c r="GA622" s="90"/>
      <c r="GB622" s="90"/>
      <c r="GC622" s="90"/>
      <c r="GD622" s="90"/>
      <c r="GE622" s="90"/>
      <c r="GF622" s="90"/>
      <c r="GG622" s="90"/>
      <c r="GH622" s="90"/>
      <c r="GI622" s="90"/>
      <c r="GJ622" s="90"/>
      <c r="GK622" s="90"/>
      <c r="GL622" s="90"/>
      <c r="GM622" s="90"/>
      <c r="GN622" s="90"/>
      <c r="GO622" s="90"/>
      <c r="GP622" s="90"/>
      <c r="GQ622" s="90"/>
      <c r="GR622" s="90"/>
      <c r="GS622" s="90"/>
      <c r="GT622" s="90"/>
      <c r="GU622" s="90"/>
      <c r="GV622" s="90"/>
      <c r="GW622" s="90"/>
      <c r="GX622" s="90"/>
      <c r="GY622" s="90"/>
      <c r="GZ622" s="90"/>
      <c r="HA622" s="90"/>
      <c r="HB622" s="90"/>
      <c r="HC622" s="90"/>
      <c r="HD622" s="90"/>
      <c r="HE622" s="90"/>
      <c r="HF622" s="90"/>
      <c r="HG622" s="90"/>
      <c r="HH622" s="90"/>
      <c r="HI622" s="90"/>
      <c r="HJ622" s="90"/>
      <c r="HK622" s="90"/>
      <c r="HL622" s="90"/>
      <c r="HM622" s="90"/>
      <c r="HN622" s="90"/>
      <c r="HO622" s="90"/>
      <c r="HP622" s="90"/>
      <c r="HQ622" s="90"/>
      <c r="HR622" s="90"/>
      <c r="HS622" s="90"/>
      <c r="HT622" s="90"/>
      <c r="HU622" s="90"/>
      <c r="HV622" s="90"/>
      <c r="HW622" s="90"/>
      <c r="HX622" s="90"/>
      <c r="HY622" s="90"/>
      <c r="HZ622" s="90"/>
      <c r="IA622" s="90"/>
      <c r="IB622" s="90"/>
      <c r="IC622" s="90"/>
      <c r="ID622" s="90"/>
      <c r="IE622" s="90"/>
      <c r="IF622" s="90"/>
      <c r="IG622" s="90"/>
      <c r="IH622" s="90"/>
      <c r="II622" s="90"/>
      <c r="IJ622" s="90"/>
      <c r="IK622" s="90"/>
      <c r="IL622" s="90"/>
      <c r="IM622" s="90"/>
      <c r="IN622" s="90"/>
      <c r="IO622" s="90"/>
      <c r="IP622" s="90"/>
      <c r="IQ622" s="90"/>
      <c r="IR622" s="90"/>
      <c r="IS622" s="90"/>
      <c r="IT622" s="90"/>
      <c r="IU622" s="90"/>
      <c r="IV622" s="90"/>
      <c r="IW622" s="90"/>
    </row>
    <row r="623" spans="4:257" s="3" customFormat="1" x14ac:dyDescent="0.25">
      <c r="D623" s="2"/>
      <c r="AG623" s="90"/>
      <c r="AH623" s="90"/>
      <c r="AI623" s="90"/>
      <c r="AJ623" s="90"/>
      <c r="AK623" s="90"/>
      <c r="AL623" s="90"/>
      <c r="AM623" s="90"/>
      <c r="AN623" s="90"/>
      <c r="AO623" s="90"/>
      <c r="AP623" s="90"/>
      <c r="AQ623" s="90"/>
      <c r="AR623" s="90"/>
      <c r="AS623" s="90"/>
      <c r="AT623" s="90"/>
      <c r="AU623" s="90"/>
      <c r="AV623" s="90"/>
      <c r="AW623" s="90"/>
      <c r="AX623" s="90"/>
      <c r="AY623" s="90"/>
      <c r="AZ623" s="90"/>
      <c r="BA623" s="90"/>
      <c r="BB623" s="90"/>
      <c r="BC623" s="90"/>
      <c r="BD623" s="90"/>
      <c r="BE623" s="90"/>
      <c r="BF623" s="90"/>
      <c r="BG623" s="90"/>
      <c r="BH623" s="90"/>
      <c r="BI623" s="90"/>
      <c r="BJ623" s="90"/>
      <c r="BK623" s="90"/>
      <c r="BL623" s="90"/>
      <c r="BM623" s="90"/>
      <c r="BN623" s="90"/>
      <c r="BO623" s="90"/>
      <c r="BP623" s="90"/>
      <c r="BQ623" s="90"/>
      <c r="BR623" s="90"/>
      <c r="BS623" s="90"/>
      <c r="BT623" s="90"/>
      <c r="BU623" s="90"/>
      <c r="BV623" s="90"/>
      <c r="BW623" s="90"/>
      <c r="BX623" s="90"/>
      <c r="BY623" s="90"/>
      <c r="BZ623" s="90"/>
      <c r="CA623" s="90"/>
      <c r="CB623" s="90"/>
      <c r="CC623" s="90"/>
      <c r="CD623" s="90"/>
      <c r="CE623" s="90"/>
      <c r="CF623" s="90"/>
      <c r="CG623" s="90"/>
      <c r="CH623" s="90"/>
      <c r="CI623" s="90"/>
      <c r="CJ623" s="90"/>
      <c r="CK623" s="90"/>
      <c r="CL623" s="90"/>
      <c r="CM623" s="90"/>
      <c r="CN623" s="90"/>
      <c r="CO623" s="90"/>
      <c r="CP623" s="90"/>
      <c r="CQ623" s="90"/>
      <c r="CR623" s="90"/>
      <c r="CS623" s="90"/>
      <c r="CT623" s="90"/>
      <c r="CU623" s="90"/>
      <c r="CV623" s="90"/>
      <c r="CW623" s="90"/>
      <c r="CX623" s="90"/>
      <c r="CY623" s="90"/>
      <c r="CZ623" s="90"/>
      <c r="DA623" s="90"/>
      <c r="DB623" s="90"/>
      <c r="DC623" s="90"/>
      <c r="DD623" s="90"/>
      <c r="DE623" s="90"/>
      <c r="DF623" s="90"/>
      <c r="DG623" s="90"/>
      <c r="DH623" s="90"/>
      <c r="DI623" s="90"/>
      <c r="DJ623" s="90"/>
      <c r="DK623" s="90"/>
      <c r="DL623" s="90"/>
      <c r="DM623" s="90"/>
      <c r="DN623" s="90"/>
      <c r="DO623" s="90"/>
      <c r="DP623" s="90"/>
      <c r="DQ623" s="90"/>
      <c r="DR623" s="90"/>
      <c r="DS623" s="90"/>
      <c r="DT623" s="90"/>
      <c r="DU623" s="90"/>
      <c r="DV623" s="90"/>
      <c r="DW623" s="90"/>
      <c r="DX623" s="90"/>
      <c r="DY623" s="90"/>
      <c r="DZ623" s="90"/>
      <c r="EA623" s="90"/>
      <c r="EB623" s="90"/>
      <c r="EC623" s="90"/>
      <c r="ED623" s="90"/>
      <c r="EE623" s="90"/>
      <c r="EF623" s="90"/>
      <c r="EG623" s="90"/>
      <c r="EH623" s="90"/>
      <c r="EI623" s="90"/>
      <c r="EJ623" s="90"/>
      <c r="EK623" s="90"/>
      <c r="EL623" s="90"/>
      <c r="EM623" s="90"/>
      <c r="EN623" s="90"/>
      <c r="EO623" s="90"/>
      <c r="EP623" s="90"/>
      <c r="EQ623" s="90"/>
      <c r="ER623" s="90"/>
      <c r="ES623" s="90"/>
      <c r="ET623" s="90"/>
      <c r="EU623" s="90"/>
      <c r="EV623" s="90"/>
      <c r="EW623" s="90"/>
      <c r="EX623" s="90"/>
      <c r="EY623" s="90"/>
      <c r="EZ623" s="90"/>
      <c r="FA623" s="90"/>
      <c r="FB623" s="90"/>
      <c r="FC623" s="90"/>
      <c r="FD623" s="90"/>
      <c r="FE623" s="90"/>
      <c r="FF623" s="90"/>
      <c r="FG623" s="90"/>
      <c r="FH623" s="90"/>
      <c r="FI623" s="90"/>
      <c r="FJ623" s="90"/>
      <c r="FK623" s="90"/>
      <c r="FL623" s="90"/>
      <c r="FM623" s="90"/>
      <c r="FN623" s="90"/>
      <c r="FO623" s="90"/>
      <c r="FP623" s="90"/>
      <c r="FQ623" s="90"/>
      <c r="FR623" s="90"/>
      <c r="FS623" s="90"/>
      <c r="FT623" s="90"/>
      <c r="FU623" s="90"/>
      <c r="FV623" s="90"/>
      <c r="FW623" s="90"/>
      <c r="FX623" s="90"/>
      <c r="FY623" s="90"/>
      <c r="FZ623" s="90"/>
      <c r="GA623" s="90"/>
      <c r="GB623" s="90"/>
      <c r="GC623" s="90"/>
      <c r="GD623" s="90"/>
      <c r="GE623" s="90"/>
      <c r="GF623" s="90"/>
      <c r="GG623" s="90"/>
      <c r="GH623" s="90"/>
      <c r="GI623" s="90"/>
      <c r="GJ623" s="90"/>
      <c r="GK623" s="90"/>
      <c r="GL623" s="90"/>
      <c r="GM623" s="90"/>
      <c r="GN623" s="90"/>
      <c r="GO623" s="90"/>
      <c r="GP623" s="90"/>
      <c r="GQ623" s="90"/>
      <c r="GR623" s="90"/>
      <c r="GS623" s="90"/>
      <c r="GT623" s="90"/>
      <c r="GU623" s="90"/>
      <c r="GV623" s="90"/>
      <c r="GW623" s="90"/>
      <c r="GX623" s="90"/>
      <c r="GY623" s="90"/>
      <c r="GZ623" s="90"/>
      <c r="HA623" s="90"/>
      <c r="HB623" s="90"/>
      <c r="HC623" s="90"/>
      <c r="HD623" s="90"/>
      <c r="HE623" s="90"/>
      <c r="HF623" s="90"/>
      <c r="HG623" s="90"/>
      <c r="HH623" s="90"/>
      <c r="HI623" s="90"/>
      <c r="HJ623" s="90"/>
      <c r="HK623" s="90"/>
      <c r="HL623" s="90"/>
      <c r="HM623" s="90"/>
      <c r="HN623" s="90"/>
      <c r="HO623" s="90"/>
      <c r="HP623" s="90"/>
      <c r="HQ623" s="90"/>
      <c r="HR623" s="90"/>
      <c r="HS623" s="90"/>
      <c r="HT623" s="90"/>
      <c r="HU623" s="90"/>
      <c r="HV623" s="90"/>
      <c r="HW623" s="90"/>
      <c r="HX623" s="90"/>
      <c r="HY623" s="90"/>
      <c r="HZ623" s="90"/>
      <c r="IA623" s="90"/>
      <c r="IB623" s="90"/>
      <c r="IC623" s="90"/>
      <c r="ID623" s="90"/>
      <c r="IE623" s="90"/>
      <c r="IF623" s="90"/>
      <c r="IG623" s="90"/>
      <c r="IH623" s="90"/>
      <c r="II623" s="90"/>
      <c r="IJ623" s="90"/>
      <c r="IK623" s="90"/>
      <c r="IL623" s="90"/>
      <c r="IM623" s="90"/>
      <c r="IN623" s="90"/>
      <c r="IO623" s="90"/>
      <c r="IP623" s="90"/>
      <c r="IQ623" s="90"/>
      <c r="IR623" s="90"/>
      <c r="IS623" s="90"/>
      <c r="IT623" s="90"/>
      <c r="IU623" s="90"/>
      <c r="IV623" s="90"/>
      <c r="IW623" s="90"/>
    </row>
    <row r="624" spans="4:257" s="3" customFormat="1" x14ac:dyDescent="0.25">
      <c r="D624" s="2"/>
      <c r="AG624" s="90"/>
      <c r="AH624" s="90"/>
      <c r="AI624" s="90"/>
      <c r="AJ624" s="90"/>
      <c r="AK624" s="90"/>
      <c r="AL624" s="90"/>
      <c r="AM624" s="90"/>
      <c r="AN624" s="90"/>
      <c r="AO624" s="90"/>
      <c r="AP624" s="90"/>
      <c r="AQ624" s="90"/>
      <c r="AR624" s="90"/>
      <c r="AS624" s="90"/>
      <c r="AT624" s="90"/>
      <c r="AU624" s="90"/>
      <c r="AV624" s="90"/>
      <c r="AW624" s="90"/>
      <c r="AX624" s="90"/>
      <c r="AY624" s="90"/>
      <c r="AZ624" s="90"/>
      <c r="BA624" s="90"/>
      <c r="BB624" s="90"/>
      <c r="BC624" s="90"/>
      <c r="BD624" s="90"/>
      <c r="BE624" s="90"/>
      <c r="BF624" s="90"/>
      <c r="BG624" s="90"/>
      <c r="BH624" s="90"/>
      <c r="BI624" s="90"/>
      <c r="BJ624" s="90"/>
      <c r="BK624" s="90"/>
      <c r="BL624" s="90"/>
      <c r="BM624" s="90"/>
      <c r="BN624" s="90"/>
      <c r="BO624" s="90"/>
      <c r="BP624" s="90"/>
      <c r="BQ624" s="90"/>
      <c r="BR624" s="90"/>
      <c r="BS624" s="90"/>
      <c r="BT624" s="90"/>
      <c r="BU624" s="90"/>
      <c r="BV624" s="90"/>
      <c r="BW624" s="90"/>
      <c r="BX624" s="90"/>
      <c r="BY624" s="90"/>
      <c r="BZ624" s="90"/>
      <c r="CA624" s="90"/>
      <c r="CB624" s="90"/>
      <c r="CC624" s="90"/>
      <c r="CD624" s="90"/>
      <c r="CE624" s="90"/>
      <c r="CF624" s="90"/>
      <c r="CG624" s="90"/>
      <c r="CH624" s="90"/>
      <c r="CI624" s="90"/>
      <c r="CJ624" s="90"/>
      <c r="CK624" s="90"/>
      <c r="CL624" s="90"/>
      <c r="CM624" s="90"/>
      <c r="CN624" s="90"/>
      <c r="CO624" s="90"/>
      <c r="CP624" s="90"/>
      <c r="CQ624" s="90"/>
      <c r="CR624" s="90"/>
      <c r="CS624" s="90"/>
      <c r="CT624" s="90"/>
      <c r="CU624" s="90"/>
      <c r="CV624" s="90"/>
      <c r="CW624" s="90"/>
      <c r="CX624" s="90"/>
      <c r="CY624" s="90"/>
      <c r="CZ624" s="90"/>
      <c r="DA624" s="90"/>
      <c r="DB624" s="90"/>
      <c r="DC624" s="90"/>
      <c r="DD624" s="90"/>
      <c r="DE624" s="90"/>
      <c r="DF624" s="90"/>
      <c r="DG624" s="90"/>
      <c r="DH624" s="90"/>
      <c r="DI624" s="90"/>
      <c r="DJ624" s="90"/>
      <c r="DK624" s="90"/>
      <c r="DL624" s="90"/>
      <c r="DM624" s="90"/>
      <c r="DN624" s="90"/>
      <c r="DO624" s="90"/>
      <c r="DP624" s="90"/>
      <c r="DQ624" s="90"/>
      <c r="DR624" s="90"/>
      <c r="DS624" s="90"/>
      <c r="DT624" s="90"/>
      <c r="DU624" s="90"/>
      <c r="DV624" s="90"/>
      <c r="DW624" s="90"/>
      <c r="DX624" s="90"/>
      <c r="DY624" s="90"/>
      <c r="DZ624" s="90"/>
      <c r="EA624" s="90"/>
      <c r="EB624" s="90"/>
      <c r="EC624" s="90"/>
      <c r="ED624" s="90"/>
      <c r="EE624" s="90"/>
      <c r="EF624" s="90"/>
      <c r="EG624" s="90"/>
      <c r="EH624" s="90"/>
      <c r="EI624" s="90"/>
      <c r="EJ624" s="90"/>
      <c r="EK624" s="90"/>
      <c r="EL624" s="90"/>
      <c r="EM624" s="90"/>
      <c r="EN624" s="90"/>
      <c r="EO624" s="90"/>
      <c r="EP624" s="90"/>
      <c r="EQ624" s="90"/>
      <c r="ER624" s="90"/>
      <c r="ES624" s="90"/>
      <c r="ET624" s="90"/>
      <c r="EU624" s="90"/>
      <c r="EV624" s="90"/>
      <c r="EW624" s="90"/>
      <c r="EX624" s="90"/>
      <c r="EY624" s="90"/>
      <c r="EZ624" s="90"/>
      <c r="FA624" s="90"/>
      <c r="FB624" s="90"/>
      <c r="FC624" s="90"/>
      <c r="FD624" s="90"/>
      <c r="FE624" s="90"/>
      <c r="FF624" s="90"/>
      <c r="FG624" s="90"/>
      <c r="FH624" s="90"/>
      <c r="FI624" s="90"/>
      <c r="FJ624" s="90"/>
      <c r="FK624" s="90"/>
      <c r="FL624" s="90"/>
      <c r="FM624" s="90"/>
      <c r="FN624" s="90"/>
      <c r="FO624" s="90"/>
      <c r="FP624" s="90"/>
      <c r="FQ624" s="90"/>
      <c r="FR624" s="90"/>
      <c r="FS624" s="90"/>
      <c r="FT624" s="90"/>
      <c r="FU624" s="90"/>
      <c r="FV624" s="90"/>
      <c r="FW624" s="90"/>
      <c r="FX624" s="90"/>
      <c r="FY624" s="90"/>
      <c r="FZ624" s="90"/>
      <c r="GA624" s="90"/>
      <c r="GB624" s="90"/>
      <c r="GC624" s="90"/>
      <c r="GD624" s="90"/>
      <c r="GE624" s="90"/>
      <c r="GF624" s="90"/>
      <c r="GG624" s="90"/>
      <c r="GH624" s="90"/>
      <c r="GI624" s="90"/>
      <c r="GJ624" s="90"/>
      <c r="GK624" s="90"/>
      <c r="GL624" s="90"/>
      <c r="GM624" s="90"/>
      <c r="GN624" s="90"/>
      <c r="GO624" s="90"/>
      <c r="GP624" s="90"/>
      <c r="GQ624" s="90"/>
      <c r="GR624" s="90"/>
      <c r="GS624" s="90"/>
      <c r="GT624" s="90"/>
      <c r="GU624" s="90"/>
      <c r="GV624" s="90"/>
      <c r="GW624" s="90"/>
      <c r="GX624" s="90"/>
      <c r="GY624" s="90"/>
      <c r="GZ624" s="90"/>
      <c r="HA624" s="90"/>
      <c r="HB624" s="90"/>
      <c r="HC624" s="90"/>
      <c r="HD624" s="90"/>
      <c r="HE624" s="90"/>
      <c r="HF624" s="90"/>
      <c r="HG624" s="90"/>
      <c r="HH624" s="90"/>
      <c r="HI624" s="90"/>
      <c r="HJ624" s="90"/>
      <c r="HK624" s="90"/>
      <c r="HL624" s="90"/>
      <c r="HM624" s="90"/>
      <c r="HN624" s="90"/>
      <c r="HO624" s="90"/>
      <c r="HP624" s="90"/>
      <c r="HQ624" s="90"/>
      <c r="HR624" s="90"/>
      <c r="HS624" s="90"/>
      <c r="HT624" s="90"/>
      <c r="HU624" s="90"/>
      <c r="HV624" s="90"/>
      <c r="HW624" s="90"/>
      <c r="HX624" s="90"/>
      <c r="HY624" s="90"/>
      <c r="HZ624" s="90"/>
      <c r="IA624" s="90"/>
      <c r="IB624" s="90"/>
      <c r="IC624" s="90"/>
      <c r="ID624" s="90"/>
      <c r="IE624" s="90"/>
      <c r="IF624" s="90"/>
      <c r="IG624" s="90"/>
      <c r="IH624" s="90"/>
      <c r="II624" s="90"/>
      <c r="IJ624" s="90"/>
      <c r="IK624" s="90"/>
      <c r="IL624" s="90"/>
      <c r="IM624" s="90"/>
      <c r="IN624" s="90"/>
      <c r="IO624" s="90"/>
      <c r="IP624" s="90"/>
      <c r="IQ624" s="90"/>
      <c r="IR624" s="90"/>
      <c r="IS624" s="90"/>
      <c r="IT624" s="90"/>
      <c r="IU624" s="90"/>
      <c r="IV624" s="90"/>
      <c r="IW624" s="90"/>
    </row>
    <row r="625" spans="4:257" s="3" customFormat="1" x14ac:dyDescent="0.25">
      <c r="D625" s="2"/>
      <c r="AG625" s="90"/>
      <c r="AH625" s="90"/>
      <c r="AI625" s="90"/>
      <c r="AJ625" s="90"/>
      <c r="AK625" s="90"/>
      <c r="AL625" s="90"/>
      <c r="AM625" s="90"/>
      <c r="AN625" s="90"/>
      <c r="AO625" s="90"/>
      <c r="AP625" s="90"/>
      <c r="AQ625" s="90"/>
      <c r="AR625" s="90"/>
      <c r="AS625" s="90"/>
      <c r="AT625" s="90"/>
      <c r="AU625" s="90"/>
      <c r="AV625" s="90"/>
      <c r="AW625" s="90"/>
      <c r="AX625" s="90"/>
      <c r="AY625" s="90"/>
      <c r="AZ625" s="90"/>
      <c r="BA625" s="90"/>
      <c r="BB625" s="90"/>
      <c r="BC625" s="90"/>
      <c r="BD625" s="90"/>
      <c r="BE625" s="90"/>
      <c r="BF625" s="90"/>
      <c r="BG625" s="90"/>
      <c r="BH625" s="90"/>
      <c r="BI625" s="90"/>
      <c r="BJ625" s="90"/>
      <c r="BK625" s="90"/>
      <c r="BL625" s="90"/>
      <c r="BM625" s="90"/>
      <c r="BN625" s="90"/>
      <c r="BO625" s="90"/>
      <c r="BP625" s="90"/>
      <c r="BQ625" s="90"/>
      <c r="BR625" s="90"/>
      <c r="BS625" s="90"/>
      <c r="BT625" s="90"/>
      <c r="BU625" s="90"/>
      <c r="BV625" s="90"/>
      <c r="BW625" s="90"/>
      <c r="BX625" s="90"/>
      <c r="BY625" s="90"/>
      <c r="BZ625" s="90"/>
      <c r="CA625" s="90"/>
      <c r="CB625" s="90"/>
      <c r="CC625" s="90"/>
      <c r="CD625" s="90"/>
      <c r="CE625" s="90"/>
      <c r="CF625" s="90"/>
      <c r="CG625" s="90"/>
      <c r="CH625" s="90"/>
      <c r="CI625" s="90"/>
      <c r="CJ625" s="90"/>
      <c r="CK625" s="90"/>
      <c r="CL625" s="90"/>
      <c r="CM625" s="90"/>
      <c r="CN625" s="90"/>
      <c r="CO625" s="90"/>
      <c r="CP625" s="90"/>
      <c r="CQ625" s="90"/>
      <c r="CR625" s="90"/>
      <c r="CS625" s="90"/>
      <c r="CT625" s="90"/>
      <c r="CU625" s="90"/>
      <c r="CV625" s="90"/>
      <c r="CW625" s="90"/>
      <c r="CX625" s="90"/>
      <c r="CY625" s="90"/>
      <c r="CZ625" s="90"/>
      <c r="DA625" s="90"/>
      <c r="DB625" s="90"/>
      <c r="DC625" s="90"/>
      <c r="DD625" s="90"/>
      <c r="DE625" s="90"/>
      <c r="DF625" s="90"/>
      <c r="DG625" s="90"/>
      <c r="DH625" s="90"/>
      <c r="DI625" s="90"/>
      <c r="DJ625" s="90"/>
      <c r="DK625" s="90"/>
      <c r="DL625" s="90"/>
      <c r="DM625" s="90"/>
      <c r="DN625" s="90"/>
      <c r="DO625" s="90"/>
      <c r="DP625" s="90"/>
      <c r="DQ625" s="90"/>
      <c r="DR625" s="90"/>
      <c r="DS625" s="90"/>
      <c r="DT625" s="90"/>
      <c r="DU625" s="90"/>
      <c r="DV625" s="90"/>
      <c r="DW625" s="90"/>
      <c r="DX625" s="90"/>
      <c r="DY625" s="90"/>
      <c r="DZ625" s="90"/>
      <c r="EA625" s="90"/>
      <c r="EB625" s="90"/>
      <c r="EC625" s="90"/>
      <c r="ED625" s="90"/>
      <c r="EE625" s="90"/>
      <c r="EF625" s="90"/>
      <c r="EG625" s="90"/>
      <c r="EH625" s="90"/>
      <c r="EI625" s="90"/>
      <c r="EJ625" s="90"/>
      <c r="EK625" s="90"/>
      <c r="EL625" s="90"/>
      <c r="EM625" s="90"/>
      <c r="EN625" s="90"/>
      <c r="EO625" s="90"/>
      <c r="EP625" s="90"/>
      <c r="EQ625" s="90"/>
      <c r="ER625" s="90"/>
      <c r="ES625" s="90"/>
      <c r="ET625" s="90"/>
      <c r="EU625" s="90"/>
      <c r="EV625" s="90"/>
      <c r="EW625" s="90"/>
      <c r="EX625" s="90"/>
      <c r="EY625" s="90"/>
      <c r="EZ625" s="90"/>
      <c r="FA625" s="90"/>
      <c r="FB625" s="90"/>
      <c r="FC625" s="90"/>
      <c r="FD625" s="90"/>
      <c r="FE625" s="90"/>
      <c r="FF625" s="90"/>
      <c r="FG625" s="90"/>
      <c r="FH625" s="90"/>
      <c r="FI625" s="90"/>
      <c r="FJ625" s="90"/>
      <c r="FK625" s="90"/>
      <c r="FL625" s="90"/>
      <c r="FM625" s="90"/>
      <c r="FN625" s="90"/>
      <c r="FO625" s="90"/>
      <c r="FP625" s="90"/>
      <c r="FQ625" s="90"/>
      <c r="FR625" s="90"/>
      <c r="FS625" s="90"/>
      <c r="FT625" s="90"/>
      <c r="FU625" s="90"/>
      <c r="FV625" s="90"/>
      <c r="FW625" s="90"/>
      <c r="FX625" s="90"/>
      <c r="FY625" s="90"/>
      <c r="FZ625" s="90"/>
      <c r="GA625" s="90"/>
      <c r="GB625" s="90"/>
      <c r="GC625" s="90"/>
      <c r="GD625" s="90"/>
      <c r="GE625" s="90"/>
      <c r="GF625" s="90"/>
      <c r="GG625" s="90"/>
      <c r="GH625" s="90"/>
      <c r="GI625" s="90"/>
      <c r="GJ625" s="90"/>
      <c r="GK625" s="90"/>
      <c r="GL625" s="90"/>
      <c r="GM625" s="90"/>
      <c r="GN625" s="90"/>
      <c r="GO625" s="90"/>
      <c r="GP625" s="90"/>
      <c r="GQ625" s="90"/>
      <c r="GR625" s="90"/>
      <c r="GS625" s="90"/>
      <c r="GT625" s="90"/>
      <c r="GU625" s="90"/>
      <c r="GV625" s="90"/>
      <c r="GW625" s="90"/>
      <c r="GX625" s="90"/>
      <c r="GY625" s="90"/>
      <c r="GZ625" s="90"/>
      <c r="HA625" s="90"/>
      <c r="HB625" s="90"/>
      <c r="HC625" s="90"/>
      <c r="HD625" s="90"/>
      <c r="HE625" s="90"/>
      <c r="HF625" s="90"/>
      <c r="HG625" s="90"/>
      <c r="HH625" s="90"/>
      <c r="HI625" s="90"/>
      <c r="HJ625" s="90"/>
      <c r="HK625" s="90"/>
      <c r="HL625" s="90"/>
      <c r="HM625" s="90"/>
      <c r="HN625" s="90"/>
      <c r="HO625" s="90"/>
      <c r="HP625" s="90"/>
      <c r="HQ625" s="90"/>
      <c r="HR625" s="90"/>
      <c r="HS625" s="90"/>
      <c r="HT625" s="90"/>
      <c r="HU625" s="90"/>
      <c r="HV625" s="90"/>
      <c r="HW625" s="90"/>
      <c r="HX625" s="90"/>
      <c r="HY625" s="90"/>
      <c r="HZ625" s="90"/>
      <c r="IA625" s="90"/>
      <c r="IB625" s="90"/>
      <c r="IC625" s="90"/>
      <c r="ID625" s="90"/>
      <c r="IE625" s="90"/>
      <c r="IF625" s="90"/>
      <c r="IG625" s="90"/>
      <c r="IH625" s="90"/>
      <c r="II625" s="90"/>
      <c r="IJ625" s="90"/>
      <c r="IK625" s="90"/>
      <c r="IL625" s="90"/>
      <c r="IM625" s="90"/>
      <c r="IN625" s="90"/>
      <c r="IO625" s="90"/>
      <c r="IP625" s="90"/>
      <c r="IQ625" s="90"/>
      <c r="IR625" s="90"/>
      <c r="IS625" s="90"/>
      <c r="IT625" s="90"/>
      <c r="IU625" s="90"/>
      <c r="IV625" s="90"/>
      <c r="IW625" s="90"/>
    </row>
    <row r="626" spans="4:257" s="3" customFormat="1" x14ac:dyDescent="0.25">
      <c r="D626" s="2"/>
      <c r="AG626" s="90"/>
      <c r="AH626" s="90"/>
      <c r="AI626" s="90"/>
      <c r="AJ626" s="90"/>
      <c r="AK626" s="90"/>
      <c r="AL626" s="90"/>
      <c r="AM626" s="90"/>
      <c r="AN626" s="90"/>
      <c r="AO626" s="90"/>
      <c r="AP626" s="90"/>
      <c r="AQ626" s="90"/>
      <c r="AR626" s="90"/>
      <c r="AS626" s="90"/>
      <c r="AT626" s="90"/>
      <c r="AU626" s="90"/>
      <c r="AV626" s="90"/>
      <c r="AW626" s="90"/>
      <c r="AX626" s="90"/>
      <c r="AY626" s="90"/>
      <c r="AZ626" s="90"/>
      <c r="BA626" s="90"/>
      <c r="BB626" s="90"/>
      <c r="BC626" s="90"/>
      <c r="BD626" s="90"/>
      <c r="BE626" s="90"/>
      <c r="BF626" s="90"/>
      <c r="BG626" s="90"/>
      <c r="BH626" s="90"/>
      <c r="BI626" s="90"/>
      <c r="BJ626" s="90"/>
      <c r="BK626" s="90"/>
      <c r="BL626" s="90"/>
      <c r="BM626" s="90"/>
      <c r="BN626" s="90"/>
      <c r="BO626" s="90"/>
      <c r="BP626" s="90"/>
      <c r="BQ626" s="90"/>
      <c r="BR626" s="90"/>
      <c r="BS626" s="90"/>
      <c r="BT626" s="90"/>
      <c r="BU626" s="90"/>
      <c r="BV626" s="90"/>
      <c r="BW626" s="90"/>
      <c r="BX626" s="90"/>
      <c r="BY626" s="90"/>
      <c r="BZ626" s="90"/>
      <c r="CA626" s="90"/>
      <c r="CB626" s="90"/>
      <c r="CC626" s="90"/>
      <c r="CD626" s="90"/>
      <c r="CE626" s="90"/>
      <c r="CF626" s="90"/>
      <c r="CG626" s="90"/>
      <c r="CH626" s="90"/>
      <c r="CI626" s="90"/>
      <c r="CJ626" s="90"/>
      <c r="CK626" s="90"/>
      <c r="CL626" s="90"/>
      <c r="CM626" s="90"/>
      <c r="CN626" s="90"/>
      <c r="CO626" s="90"/>
      <c r="CP626" s="90"/>
      <c r="CQ626" s="90"/>
      <c r="CR626" s="90"/>
      <c r="CS626" s="90"/>
      <c r="CT626" s="90"/>
      <c r="CU626" s="90"/>
      <c r="CV626" s="90"/>
      <c r="CW626" s="90"/>
      <c r="CX626" s="90"/>
      <c r="CY626" s="90"/>
      <c r="CZ626" s="90"/>
      <c r="DA626" s="90"/>
      <c r="DB626" s="90"/>
      <c r="DC626" s="90"/>
      <c r="DD626" s="90"/>
      <c r="DE626" s="90"/>
      <c r="DF626" s="90"/>
      <c r="DG626" s="90"/>
      <c r="DH626" s="90"/>
      <c r="DI626" s="90"/>
      <c r="DJ626" s="90"/>
      <c r="DK626" s="90"/>
      <c r="DL626" s="90"/>
      <c r="DM626" s="90"/>
      <c r="DN626" s="90"/>
      <c r="DO626" s="90"/>
      <c r="DP626" s="90"/>
      <c r="DQ626" s="90"/>
      <c r="DR626" s="90"/>
      <c r="DS626" s="90"/>
      <c r="DT626" s="90"/>
      <c r="DU626" s="90"/>
      <c r="DV626" s="90"/>
      <c r="DW626" s="90"/>
      <c r="DX626" s="90"/>
      <c r="DY626" s="90"/>
      <c r="DZ626" s="90"/>
      <c r="EA626" s="90"/>
      <c r="EB626" s="90"/>
      <c r="EC626" s="90"/>
      <c r="ED626" s="90"/>
      <c r="EE626" s="90"/>
      <c r="EF626" s="90"/>
      <c r="EG626" s="90"/>
      <c r="EH626" s="90"/>
      <c r="EI626" s="90"/>
      <c r="EJ626" s="90"/>
      <c r="EK626" s="90"/>
      <c r="EL626" s="90"/>
      <c r="EM626" s="90"/>
      <c r="EN626" s="90"/>
      <c r="EO626" s="90"/>
      <c r="EP626" s="90"/>
      <c r="EQ626" s="90"/>
      <c r="ER626" s="90"/>
      <c r="ES626" s="90"/>
      <c r="ET626" s="90"/>
      <c r="EU626" s="90"/>
      <c r="EV626" s="90"/>
      <c r="EW626" s="90"/>
      <c r="EX626" s="90"/>
      <c r="EY626" s="90"/>
      <c r="EZ626" s="90"/>
      <c r="FA626" s="90"/>
      <c r="FB626" s="90"/>
      <c r="FC626" s="90"/>
      <c r="FD626" s="90"/>
      <c r="FE626" s="90"/>
      <c r="FF626" s="90"/>
      <c r="FG626" s="90"/>
      <c r="FH626" s="90"/>
      <c r="FI626" s="90"/>
      <c r="FJ626" s="90"/>
      <c r="FK626" s="90"/>
      <c r="FL626" s="90"/>
      <c r="FM626" s="90"/>
      <c r="FN626" s="90"/>
      <c r="FO626" s="90"/>
      <c r="FP626" s="90"/>
      <c r="FQ626" s="90"/>
      <c r="FR626" s="90"/>
      <c r="FS626" s="90"/>
      <c r="FT626" s="90"/>
      <c r="FU626" s="90"/>
      <c r="FV626" s="90"/>
      <c r="FW626" s="90"/>
      <c r="FX626" s="90"/>
      <c r="FY626" s="90"/>
      <c r="FZ626" s="90"/>
      <c r="GA626" s="90"/>
      <c r="GB626" s="90"/>
      <c r="GC626" s="90"/>
      <c r="GD626" s="90"/>
      <c r="GE626" s="90"/>
      <c r="GF626" s="90"/>
      <c r="GG626" s="90"/>
      <c r="GH626" s="90"/>
      <c r="GI626" s="90"/>
      <c r="GJ626" s="90"/>
      <c r="GK626" s="90"/>
      <c r="GL626" s="90"/>
      <c r="GM626" s="90"/>
      <c r="GN626" s="90"/>
      <c r="GO626" s="90"/>
      <c r="GP626" s="90"/>
      <c r="GQ626" s="90"/>
      <c r="GR626" s="90"/>
      <c r="GS626" s="90"/>
      <c r="GT626" s="90"/>
      <c r="GU626" s="90"/>
      <c r="GV626" s="90"/>
      <c r="GW626" s="90"/>
      <c r="GX626" s="90"/>
      <c r="GY626" s="90"/>
      <c r="GZ626" s="90"/>
      <c r="HA626" s="90"/>
      <c r="HB626" s="90"/>
      <c r="HC626" s="90"/>
      <c r="HD626" s="90"/>
      <c r="HE626" s="90"/>
      <c r="HF626" s="90"/>
      <c r="HG626" s="90"/>
      <c r="HH626" s="90"/>
      <c r="HI626" s="90"/>
      <c r="HJ626" s="90"/>
      <c r="HK626" s="90"/>
      <c r="HL626" s="90"/>
      <c r="HM626" s="90"/>
      <c r="HN626" s="90"/>
      <c r="HO626" s="90"/>
      <c r="HP626" s="90"/>
      <c r="HQ626" s="90"/>
      <c r="HR626" s="90"/>
      <c r="HS626" s="90"/>
      <c r="HT626" s="90"/>
      <c r="HU626" s="90"/>
      <c r="HV626" s="90"/>
      <c r="HW626" s="90"/>
      <c r="HX626" s="90"/>
      <c r="HY626" s="90"/>
      <c r="HZ626" s="90"/>
      <c r="IA626" s="90"/>
      <c r="IB626" s="90"/>
      <c r="IC626" s="90"/>
      <c r="ID626" s="90"/>
      <c r="IE626" s="90"/>
      <c r="IF626" s="90"/>
      <c r="IG626" s="90"/>
      <c r="IH626" s="90"/>
      <c r="II626" s="90"/>
      <c r="IJ626" s="90"/>
      <c r="IK626" s="90"/>
      <c r="IL626" s="90"/>
      <c r="IM626" s="90"/>
      <c r="IN626" s="90"/>
      <c r="IO626" s="90"/>
      <c r="IP626" s="90"/>
      <c r="IQ626" s="90"/>
      <c r="IR626" s="90"/>
      <c r="IS626" s="90"/>
      <c r="IT626" s="90"/>
      <c r="IU626" s="90"/>
      <c r="IV626" s="90"/>
      <c r="IW626" s="90"/>
    </row>
    <row r="627" spans="4:257" s="3" customFormat="1" x14ac:dyDescent="0.25">
      <c r="D627" s="2"/>
      <c r="AG627" s="90"/>
      <c r="AH627" s="90"/>
      <c r="AI627" s="90"/>
      <c r="AJ627" s="90"/>
      <c r="AK627" s="90"/>
      <c r="AL627" s="90"/>
      <c r="AM627" s="90"/>
      <c r="AN627" s="90"/>
      <c r="AO627" s="90"/>
      <c r="AP627" s="90"/>
      <c r="AQ627" s="90"/>
      <c r="AR627" s="90"/>
      <c r="AS627" s="90"/>
      <c r="AT627" s="90"/>
      <c r="AU627" s="90"/>
      <c r="AV627" s="90"/>
      <c r="AW627" s="90"/>
      <c r="AX627" s="90"/>
      <c r="AY627" s="90"/>
      <c r="AZ627" s="90"/>
      <c r="BA627" s="90"/>
      <c r="BB627" s="90"/>
      <c r="BC627" s="90"/>
      <c r="BD627" s="90"/>
      <c r="BE627" s="90"/>
      <c r="BF627" s="90"/>
      <c r="BG627" s="90"/>
      <c r="BH627" s="90"/>
      <c r="BI627" s="90"/>
      <c r="BJ627" s="90"/>
      <c r="BK627" s="90"/>
      <c r="BL627" s="90"/>
      <c r="BM627" s="90"/>
      <c r="BN627" s="90"/>
      <c r="BO627" s="90"/>
      <c r="BP627" s="90"/>
      <c r="BQ627" s="90"/>
      <c r="BR627" s="90"/>
      <c r="BS627" s="90"/>
      <c r="BT627" s="90"/>
      <c r="BU627" s="90"/>
      <c r="BV627" s="90"/>
      <c r="BW627" s="90"/>
      <c r="BX627" s="90"/>
      <c r="BY627" s="90"/>
      <c r="BZ627" s="90"/>
      <c r="CA627" s="90"/>
      <c r="CB627" s="90"/>
      <c r="CC627" s="90"/>
      <c r="CD627" s="90"/>
      <c r="CE627" s="90"/>
      <c r="CF627" s="90"/>
      <c r="CG627" s="90"/>
      <c r="CH627" s="90"/>
      <c r="CI627" s="90"/>
      <c r="CJ627" s="90"/>
      <c r="CK627" s="90"/>
      <c r="CL627" s="90"/>
      <c r="CM627" s="90"/>
      <c r="CN627" s="90"/>
      <c r="CO627" s="90"/>
      <c r="CP627" s="90"/>
      <c r="CQ627" s="90"/>
      <c r="CR627" s="90"/>
      <c r="CS627" s="90"/>
      <c r="CT627" s="90"/>
      <c r="CU627" s="90"/>
      <c r="CV627" s="90"/>
      <c r="CW627" s="90"/>
      <c r="CX627" s="90"/>
      <c r="CY627" s="90"/>
      <c r="CZ627" s="90"/>
      <c r="DA627" s="90"/>
      <c r="DB627" s="90"/>
      <c r="DC627" s="90"/>
      <c r="DD627" s="90"/>
      <c r="DE627" s="90"/>
      <c r="DF627" s="90"/>
      <c r="DG627" s="90"/>
      <c r="DH627" s="90"/>
      <c r="DI627" s="90"/>
      <c r="DJ627" s="90"/>
      <c r="DK627" s="90"/>
      <c r="DL627" s="90"/>
      <c r="DM627" s="90"/>
      <c r="DN627" s="90"/>
      <c r="DO627" s="90"/>
      <c r="DP627" s="90"/>
      <c r="DQ627" s="90"/>
      <c r="DR627" s="90"/>
      <c r="DS627" s="90"/>
      <c r="DT627" s="90"/>
      <c r="DU627" s="90"/>
      <c r="DV627" s="90"/>
      <c r="DW627" s="90"/>
      <c r="DX627" s="90"/>
      <c r="DY627" s="90"/>
      <c r="DZ627" s="90"/>
      <c r="EA627" s="90"/>
      <c r="EB627" s="90"/>
      <c r="EC627" s="90"/>
      <c r="ED627" s="90"/>
      <c r="EE627" s="90"/>
      <c r="EF627" s="90"/>
      <c r="EG627" s="90"/>
      <c r="EH627" s="90"/>
      <c r="EI627" s="90"/>
      <c r="EJ627" s="90"/>
      <c r="EK627" s="90"/>
      <c r="EL627" s="90"/>
      <c r="EM627" s="90"/>
      <c r="EN627" s="90"/>
      <c r="EO627" s="90"/>
      <c r="EP627" s="90"/>
      <c r="EQ627" s="90"/>
      <c r="ER627" s="90"/>
      <c r="ES627" s="90"/>
      <c r="ET627" s="90"/>
      <c r="EU627" s="90"/>
      <c r="EV627" s="90"/>
      <c r="EW627" s="90"/>
      <c r="EX627" s="90"/>
      <c r="EY627" s="90"/>
      <c r="EZ627" s="90"/>
      <c r="FA627" s="90"/>
      <c r="FB627" s="90"/>
      <c r="FC627" s="90"/>
      <c r="FD627" s="90"/>
      <c r="FE627" s="90"/>
      <c r="FF627" s="90"/>
      <c r="FG627" s="90"/>
      <c r="FH627" s="90"/>
      <c r="FI627" s="90"/>
      <c r="FJ627" s="90"/>
      <c r="FK627" s="90"/>
      <c r="FL627" s="90"/>
      <c r="FM627" s="90"/>
      <c r="FN627" s="90"/>
      <c r="FO627" s="90"/>
      <c r="FP627" s="90"/>
      <c r="FQ627" s="90"/>
      <c r="FR627" s="90"/>
      <c r="FS627" s="90"/>
      <c r="FT627" s="90"/>
      <c r="FU627" s="90"/>
      <c r="FV627" s="90"/>
      <c r="FW627" s="90"/>
      <c r="FX627" s="90"/>
      <c r="FY627" s="90"/>
      <c r="FZ627" s="90"/>
      <c r="GA627" s="90"/>
      <c r="GB627" s="90"/>
      <c r="GC627" s="90"/>
      <c r="GD627" s="90"/>
      <c r="GE627" s="90"/>
      <c r="GF627" s="90"/>
      <c r="GG627" s="90"/>
      <c r="GH627" s="90"/>
      <c r="GI627" s="90"/>
      <c r="GJ627" s="90"/>
      <c r="GK627" s="90"/>
      <c r="GL627" s="90"/>
      <c r="GM627" s="90"/>
      <c r="GN627" s="90"/>
      <c r="GO627" s="90"/>
      <c r="GP627" s="90"/>
      <c r="GQ627" s="90"/>
      <c r="GR627" s="90"/>
      <c r="GS627" s="90"/>
      <c r="GT627" s="90"/>
      <c r="GU627" s="90"/>
      <c r="GV627" s="90"/>
      <c r="GW627" s="90"/>
      <c r="GX627" s="90"/>
      <c r="GY627" s="90"/>
      <c r="GZ627" s="90"/>
      <c r="HA627" s="90"/>
      <c r="HB627" s="90"/>
      <c r="HC627" s="90"/>
      <c r="HD627" s="90"/>
      <c r="HE627" s="90"/>
      <c r="HF627" s="90"/>
      <c r="HG627" s="90"/>
      <c r="HH627" s="90"/>
      <c r="HI627" s="90"/>
      <c r="HJ627" s="90"/>
      <c r="HK627" s="90"/>
      <c r="HL627" s="90"/>
      <c r="HM627" s="90"/>
      <c r="HN627" s="90"/>
      <c r="HO627" s="90"/>
      <c r="HP627" s="90"/>
      <c r="HQ627" s="90"/>
      <c r="HR627" s="90"/>
      <c r="HS627" s="90"/>
      <c r="HT627" s="90"/>
      <c r="HU627" s="90"/>
      <c r="HV627" s="90"/>
      <c r="HW627" s="90"/>
      <c r="HX627" s="90"/>
      <c r="HY627" s="90"/>
      <c r="HZ627" s="90"/>
      <c r="IA627" s="90"/>
      <c r="IB627" s="90"/>
      <c r="IC627" s="90"/>
      <c r="ID627" s="90"/>
      <c r="IE627" s="90"/>
      <c r="IF627" s="90"/>
      <c r="IG627" s="90"/>
      <c r="IH627" s="90"/>
      <c r="II627" s="90"/>
      <c r="IJ627" s="90"/>
      <c r="IK627" s="90"/>
      <c r="IL627" s="90"/>
      <c r="IM627" s="90"/>
      <c r="IN627" s="90"/>
      <c r="IO627" s="90"/>
      <c r="IP627" s="90"/>
      <c r="IQ627" s="90"/>
      <c r="IR627" s="90"/>
      <c r="IS627" s="90"/>
      <c r="IT627" s="90"/>
      <c r="IU627" s="90"/>
      <c r="IV627" s="90"/>
      <c r="IW627" s="90"/>
    </row>
    <row r="628" spans="4:257" s="3" customFormat="1" x14ac:dyDescent="0.25">
      <c r="D628" s="2"/>
      <c r="AG628" s="90"/>
      <c r="AH628" s="90"/>
      <c r="AI628" s="90"/>
      <c r="AJ628" s="90"/>
      <c r="AK628" s="90"/>
      <c r="AL628" s="90"/>
      <c r="AM628" s="90"/>
      <c r="AN628" s="90"/>
      <c r="AO628" s="90"/>
      <c r="AP628" s="90"/>
      <c r="AQ628" s="90"/>
      <c r="AR628" s="90"/>
      <c r="AS628" s="90"/>
      <c r="AT628" s="90"/>
      <c r="AU628" s="90"/>
      <c r="AV628" s="90"/>
      <c r="AW628" s="90"/>
      <c r="AX628" s="90"/>
      <c r="AY628" s="90"/>
      <c r="AZ628" s="90"/>
      <c r="BA628" s="90"/>
      <c r="BB628" s="90"/>
      <c r="BC628" s="90"/>
      <c r="BD628" s="90"/>
      <c r="BE628" s="90"/>
      <c r="BF628" s="90"/>
      <c r="BG628" s="90"/>
      <c r="BH628" s="90"/>
      <c r="BI628" s="90"/>
      <c r="BJ628" s="90"/>
      <c r="BK628" s="90"/>
      <c r="BL628" s="90"/>
      <c r="BM628" s="90"/>
      <c r="BN628" s="90"/>
      <c r="BO628" s="90"/>
      <c r="BP628" s="90"/>
      <c r="BQ628" s="90"/>
      <c r="BR628" s="90"/>
      <c r="BS628" s="90"/>
      <c r="BT628" s="90"/>
      <c r="BU628" s="90"/>
      <c r="BV628" s="90"/>
      <c r="BW628" s="90"/>
      <c r="BX628" s="90"/>
      <c r="BY628" s="90"/>
      <c r="BZ628" s="90"/>
      <c r="CA628" s="90"/>
      <c r="CB628" s="90"/>
      <c r="CC628" s="90"/>
      <c r="CD628" s="90"/>
      <c r="CE628" s="90"/>
      <c r="CF628" s="90"/>
      <c r="CG628" s="90"/>
      <c r="CH628" s="90"/>
      <c r="CI628" s="90"/>
      <c r="CJ628" s="90"/>
      <c r="CK628" s="90"/>
      <c r="CL628" s="90"/>
      <c r="CM628" s="90"/>
      <c r="CN628" s="90"/>
      <c r="CO628" s="90"/>
      <c r="CP628" s="90"/>
      <c r="CQ628" s="90"/>
      <c r="CR628" s="90"/>
      <c r="CS628" s="90"/>
      <c r="CT628" s="90"/>
      <c r="CU628" s="90"/>
      <c r="CV628" s="90"/>
      <c r="CW628" s="90"/>
      <c r="CX628" s="90"/>
      <c r="CY628" s="90"/>
      <c r="CZ628" s="90"/>
      <c r="DA628" s="90"/>
      <c r="DB628" s="90"/>
      <c r="DC628" s="90"/>
      <c r="DD628" s="90"/>
      <c r="DE628" s="90"/>
      <c r="DF628" s="90"/>
      <c r="DG628" s="90"/>
      <c r="DH628" s="90"/>
      <c r="DI628" s="90"/>
      <c r="DJ628" s="90"/>
      <c r="DK628" s="90"/>
      <c r="DL628" s="90"/>
      <c r="DM628" s="90"/>
      <c r="DN628" s="90"/>
      <c r="DO628" s="90"/>
      <c r="DP628" s="90"/>
      <c r="DQ628" s="90"/>
      <c r="DR628" s="90"/>
      <c r="DS628" s="90"/>
      <c r="DT628" s="90"/>
      <c r="DU628" s="90"/>
      <c r="DV628" s="90"/>
      <c r="DW628" s="90"/>
      <c r="DX628" s="90"/>
      <c r="DY628" s="90"/>
      <c r="DZ628" s="90"/>
      <c r="EA628" s="90"/>
      <c r="EB628" s="90"/>
      <c r="EC628" s="90"/>
      <c r="ED628" s="90"/>
      <c r="EE628" s="90"/>
      <c r="EF628" s="90"/>
      <c r="EG628" s="90"/>
      <c r="EH628" s="90"/>
      <c r="EI628" s="90"/>
      <c r="EJ628" s="90"/>
      <c r="EK628" s="90"/>
      <c r="EL628" s="90"/>
      <c r="EM628" s="90"/>
      <c r="EN628" s="90"/>
      <c r="EO628" s="90"/>
      <c r="EP628" s="90"/>
      <c r="EQ628" s="90"/>
      <c r="ER628" s="90"/>
      <c r="ES628" s="90"/>
      <c r="ET628" s="90"/>
      <c r="EU628" s="90"/>
      <c r="EV628" s="90"/>
      <c r="EW628" s="90"/>
      <c r="EX628" s="90"/>
      <c r="EY628" s="90"/>
      <c r="EZ628" s="90"/>
      <c r="FA628" s="90"/>
      <c r="FB628" s="90"/>
      <c r="FC628" s="90"/>
      <c r="FD628" s="90"/>
      <c r="FE628" s="90"/>
      <c r="FF628" s="90"/>
      <c r="FG628" s="90"/>
      <c r="FH628" s="90"/>
      <c r="FI628" s="90"/>
      <c r="FJ628" s="90"/>
      <c r="FK628" s="90"/>
      <c r="FL628" s="90"/>
      <c r="FM628" s="90"/>
      <c r="FN628" s="90"/>
      <c r="FO628" s="90"/>
      <c r="FP628" s="90"/>
      <c r="FQ628" s="90"/>
      <c r="FR628" s="90"/>
      <c r="FS628" s="90"/>
      <c r="FT628" s="90"/>
      <c r="FU628" s="90"/>
      <c r="FV628" s="90"/>
      <c r="FW628" s="90"/>
      <c r="FX628" s="90"/>
      <c r="FY628" s="90"/>
      <c r="FZ628" s="90"/>
      <c r="GA628" s="90"/>
      <c r="GB628" s="90"/>
      <c r="GC628" s="90"/>
      <c r="GD628" s="90"/>
      <c r="GE628" s="90"/>
      <c r="GF628" s="90"/>
      <c r="GG628" s="90"/>
      <c r="GH628" s="90"/>
      <c r="GI628" s="90"/>
      <c r="GJ628" s="90"/>
      <c r="GK628" s="90"/>
      <c r="GL628" s="90"/>
      <c r="GM628" s="90"/>
      <c r="GN628" s="90"/>
      <c r="GO628" s="90"/>
      <c r="GP628" s="90"/>
      <c r="GQ628" s="90"/>
      <c r="GR628" s="90"/>
      <c r="GS628" s="90"/>
      <c r="GT628" s="90"/>
      <c r="GU628" s="90"/>
      <c r="GV628" s="90"/>
      <c r="GW628" s="90"/>
      <c r="GX628" s="90"/>
      <c r="GY628" s="90"/>
      <c r="GZ628" s="90"/>
      <c r="HA628" s="90"/>
      <c r="HB628" s="90"/>
      <c r="HC628" s="90"/>
      <c r="HD628" s="90"/>
      <c r="HE628" s="90"/>
      <c r="HF628" s="90"/>
      <c r="HG628" s="90"/>
      <c r="HH628" s="90"/>
      <c r="HI628" s="90"/>
      <c r="HJ628" s="90"/>
      <c r="HK628" s="90"/>
      <c r="HL628" s="90"/>
      <c r="HM628" s="90"/>
      <c r="HN628" s="90"/>
      <c r="HO628" s="90"/>
      <c r="HP628" s="90"/>
      <c r="HQ628" s="90"/>
      <c r="HR628" s="90"/>
      <c r="HS628" s="90"/>
      <c r="HT628" s="90"/>
      <c r="HU628" s="90"/>
      <c r="HV628" s="90"/>
      <c r="HW628" s="90"/>
      <c r="HX628" s="90"/>
      <c r="HY628" s="90"/>
      <c r="HZ628" s="90"/>
      <c r="IA628" s="90"/>
      <c r="IB628" s="90"/>
      <c r="IC628" s="90"/>
      <c r="ID628" s="90"/>
      <c r="IE628" s="90"/>
      <c r="IF628" s="90"/>
      <c r="IG628" s="90"/>
      <c r="IH628" s="90"/>
      <c r="II628" s="90"/>
      <c r="IJ628" s="90"/>
      <c r="IK628" s="90"/>
      <c r="IL628" s="90"/>
      <c r="IM628" s="90"/>
      <c r="IN628" s="90"/>
      <c r="IO628" s="90"/>
      <c r="IP628" s="90"/>
      <c r="IQ628" s="90"/>
      <c r="IR628" s="90"/>
      <c r="IS628" s="90"/>
      <c r="IT628" s="90"/>
      <c r="IU628" s="90"/>
      <c r="IV628" s="90"/>
      <c r="IW628" s="90"/>
    </row>
    <row r="629" spans="4:257" s="3" customFormat="1" x14ac:dyDescent="0.25">
      <c r="D629" s="2"/>
      <c r="AG629" s="90"/>
      <c r="AH629" s="90"/>
      <c r="AI629" s="90"/>
      <c r="AJ629" s="90"/>
      <c r="AK629" s="90"/>
      <c r="AL629" s="90"/>
      <c r="AM629" s="90"/>
      <c r="AN629" s="90"/>
      <c r="AO629" s="90"/>
      <c r="AP629" s="90"/>
      <c r="AQ629" s="90"/>
      <c r="AR629" s="90"/>
      <c r="AS629" s="90"/>
      <c r="AT629" s="90"/>
      <c r="AU629" s="90"/>
      <c r="AV629" s="90"/>
      <c r="AW629" s="90"/>
      <c r="AX629" s="90"/>
      <c r="AY629" s="90"/>
      <c r="AZ629" s="90"/>
      <c r="BA629" s="90"/>
      <c r="BB629" s="90"/>
      <c r="BC629" s="90"/>
      <c r="BD629" s="90"/>
      <c r="BE629" s="90"/>
      <c r="BF629" s="90"/>
      <c r="BG629" s="90"/>
      <c r="BH629" s="90"/>
      <c r="BI629" s="90"/>
      <c r="BJ629" s="90"/>
      <c r="BK629" s="90"/>
      <c r="BL629" s="90"/>
      <c r="BM629" s="90"/>
      <c r="BN629" s="90"/>
      <c r="BO629" s="90"/>
      <c r="BP629" s="90"/>
      <c r="BQ629" s="90"/>
      <c r="BR629" s="90"/>
      <c r="BS629" s="90"/>
      <c r="BT629" s="90"/>
      <c r="BU629" s="90"/>
      <c r="BV629" s="90"/>
      <c r="BW629" s="90"/>
      <c r="BX629" s="90"/>
      <c r="BY629" s="90"/>
      <c r="BZ629" s="90"/>
      <c r="CA629" s="90"/>
      <c r="CB629" s="90"/>
      <c r="CC629" s="90"/>
      <c r="CD629" s="90"/>
      <c r="CE629" s="90"/>
      <c r="CF629" s="90"/>
      <c r="CG629" s="90"/>
      <c r="CH629" s="90"/>
      <c r="CI629" s="90"/>
      <c r="CJ629" s="90"/>
      <c r="CK629" s="90"/>
      <c r="CL629" s="90"/>
      <c r="CM629" s="90"/>
      <c r="CN629" s="90"/>
      <c r="CO629" s="90"/>
      <c r="CP629" s="90"/>
      <c r="CQ629" s="90"/>
      <c r="CR629" s="90"/>
      <c r="CS629" s="90"/>
      <c r="CT629" s="90"/>
      <c r="CU629" s="90"/>
      <c r="CV629" s="90"/>
      <c r="CW629" s="90"/>
      <c r="CX629" s="90"/>
      <c r="CY629" s="90"/>
      <c r="CZ629" s="90"/>
      <c r="DA629" s="90"/>
      <c r="DB629" s="90"/>
      <c r="DC629" s="90"/>
      <c r="DD629" s="90"/>
      <c r="DE629" s="90"/>
      <c r="DF629" s="90"/>
      <c r="DG629" s="90"/>
      <c r="DH629" s="90"/>
      <c r="DI629" s="90"/>
      <c r="DJ629" s="90"/>
      <c r="DK629" s="90"/>
      <c r="DL629" s="90"/>
      <c r="DM629" s="90"/>
      <c r="DN629" s="90"/>
      <c r="DO629" s="90"/>
      <c r="DP629" s="90"/>
      <c r="DQ629" s="90"/>
      <c r="DR629" s="90"/>
      <c r="DS629" s="90"/>
      <c r="DT629" s="90"/>
      <c r="DU629" s="90"/>
      <c r="DV629" s="90"/>
      <c r="DW629" s="90"/>
      <c r="DX629" s="90"/>
      <c r="DY629" s="90"/>
      <c r="DZ629" s="90"/>
      <c r="EA629" s="90"/>
      <c r="EB629" s="90"/>
      <c r="EC629" s="90"/>
      <c r="ED629" s="90"/>
      <c r="EE629" s="90"/>
      <c r="EF629" s="90"/>
      <c r="EG629" s="90"/>
      <c r="EH629" s="90"/>
      <c r="EI629" s="90"/>
      <c r="EJ629" s="90"/>
      <c r="EK629" s="90"/>
      <c r="EL629" s="90"/>
      <c r="EM629" s="90"/>
      <c r="EN629" s="90"/>
      <c r="EO629" s="90"/>
      <c r="EP629" s="90"/>
      <c r="EQ629" s="90"/>
      <c r="ER629" s="90"/>
      <c r="ES629" s="90"/>
      <c r="ET629" s="90"/>
      <c r="EU629" s="90"/>
      <c r="EV629" s="90"/>
      <c r="EW629" s="90"/>
      <c r="EX629" s="90"/>
      <c r="EY629" s="90"/>
      <c r="EZ629" s="90"/>
      <c r="FA629" s="90"/>
      <c r="FB629" s="90"/>
      <c r="FC629" s="90"/>
      <c r="FD629" s="90"/>
      <c r="FE629" s="90"/>
      <c r="FF629" s="90"/>
      <c r="FG629" s="90"/>
      <c r="FH629" s="90"/>
      <c r="FI629" s="90"/>
      <c r="FJ629" s="90"/>
      <c r="FK629" s="90"/>
      <c r="FL629" s="90"/>
      <c r="FM629" s="90"/>
      <c r="FN629" s="90"/>
      <c r="FO629" s="90"/>
      <c r="FP629" s="90"/>
      <c r="FQ629" s="90"/>
      <c r="FR629" s="90"/>
      <c r="FS629" s="90"/>
      <c r="FT629" s="90"/>
      <c r="FU629" s="90"/>
      <c r="FV629" s="90"/>
      <c r="FW629" s="90"/>
      <c r="FX629" s="90"/>
      <c r="FY629" s="90"/>
      <c r="FZ629" s="90"/>
      <c r="GA629" s="90"/>
      <c r="GB629" s="90"/>
      <c r="GC629" s="90"/>
      <c r="GD629" s="90"/>
      <c r="GE629" s="90"/>
      <c r="GF629" s="90"/>
      <c r="GG629" s="90"/>
      <c r="GH629" s="90"/>
      <c r="GI629" s="90"/>
      <c r="GJ629" s="90"/>
      <c r="GK629" s="90"/>
      <c r="GL629" s="90"/>
      <c r="GM629" s="90"/>
      <c r="GN629" s="90"/>
      <c r="GO629" s="90"/>
      <c r="GP629" s="90"/>
      <c r="GQ629" s="90"/>
      <c r="GR629" s="90"/>
      <c r="GS629" s="90"/>
      <c r="GT629" s="90"/>
      <c r="GU629" s="90"/>
      <c r="GV629" s="90"/>
      <c r="GW629" s="90"/>
      <c r="GX629" s="90"/>
      <c r="GY629" s="90"/>
      <c r="GZ629" s="90"/>
      <c r="HA629" s="90"/>
      <c r="HB629" s="90"/>
      <c r="HC629" s="90"/>
      <c r="HD629" s="90"/>
      <c r="HE629" s="90"/>
      <c r="HF629" s="90"/>
      <c r="HG629" s="90"/>
      <c r="HH629" s="90"/>
      <c r="HI629" s="90"/>
      <c r="HJ629" s="90"/>
      <c r="HK629" s="90"/>
      <c r="HL629" s="90"/>
      <c r="HM629" s="90"/>
      <c r="HN629" s="90"/>
      <c r="HO629" s="90"/>
      <c r="HP629" s="90"/>
      <c r="HQ629" s="90"/>
      <c r="HR629" s="90"/>
      <c r="HS629" s="90"/>
      <c r="HT629" s="90"/>
      <c r="HU629" s="90"/>
      <c r="HV629" s="90"/>
      <c r="HW629" s="90"/>
      <c r="HX629" s="90"/>
      <c r="HY629" s="90"/>
      <c r="HZ629" s="90"/>
      <c r="IA629" s="90"/>
      <c r="IB629" s="90"/>
      <c r="IC629" s="90"/>
      <c r="ID629" s="90"/>
      <c r="IE629" s="90"/>
      <c r="IF629" s="90"/>
      <c r="IG629" s="90"/>
      <c r="IH629" s="90"/>
      <c r="II629" s="90"/>
      <c r="IJ629" s="90"/>
      <c r="IK629" s="90"/>
      <c r="IL629" s="90"/>
      <c r="IM629" s="90"/>
      <c r="IN629" s="90"/>
      <c r="IO629" s="90"/>
      <c r="IP629" s="90"/>
      <c r="IQ629" s="90"/>
      <c r="IR629" s="90"/>
      <c r="IS629" s="90"/>
      <c r="IT629" s="90"/>
      <c r="IU629" s="90"/>
      <c r="IV629" s="90"/>
      <c r="IW629" s="90"/>
    </row>
    <row r="630" spans="4:257" s="3" customFormat="1" x14ac:dyDescent="0.25">
      <c r="D630" s="2"/>
      <c r="AG630" s="90"/>
      <c r="AH630" s="90"/>
      <c r="AI630" s="90"/>
      <c r="AJ630" s="90"/>
      <c r="AK630" s="90"/>
      <c r="AL630" s="90"/>
      <c r="AM630" s="90"/>
      <c r="AN630" s="90"/>
      <c r="AO630" s="90"/>
      <c r="AP630" s="90"/>
      <c r="AQ630" s="90"/>
      <c r="AR630" s="90"/>
      <c r="AS630" s="90"/>
      <c r="AT630" s="90"/>
      <c r="AU630" s="90"/>
      <c r="AV630" s="90"/>
      <c r="AW630" s="90"/>
      <c r="AX630" s="90"/>
      <c r="AY630" s="90"/>
      <c r="AZ630" s="90"/>
      <c r="BA630" s="90"/>
      <c r="BB630" s="90"/>
      <c r="BC630" s="90"/>
      <c r="BD630" s="90"/>
      <c r="BE630" s="90"/>
      <c r="BF630" s="90"/>
      <c r="BG630" s="90"/>
      <c r="BH630" s="90"/>
      <c r="BI630" s="90"/>
      <c r="BJ630" s="90"/>
      <c r="BK630" s="90"/>
      <c r="BL630" s="90"/>
      <c r="BM630" s="90"/>
      <c r="BN630" s="90"/>
      <c r="BO630" s="90"/>
      <c r="BP630" s="90"/>
      <c r="BQ630" s="90"/>
      <c r="BR630" s="90"/>
      <c r="BS630" s="90"/>
      <c r="BT630" s="90"/>
      <c r="BU630" s="90"/>
      <c r="BV630" s="90"/>
      <c r="BW630" s="90"/>
      <c r="BX630" s="90"/>
      <c r="BY630" s="90"/>
      <c r="BZ630" s="90"/>
      <c r="CA630" s="90"/>
      <c r="CB630" s="90"/>
      <c r="CC630" s="90"/>
      <c r="CD630" s="90"/>
      <c r="CE630" s="90"/>
      <c r="CF630" s="90"/>
      <c r="CG630" s="90"/>
      <c r="CH630" s="90"/>
      <c r="CI630" s="90"/>
      <c r="CJ630" s="90"/>
      <c r="CK630" s="90"/>
      <c r="CL630" s="90"/>
      <c r="CM630" s="90"/>
      <c r="CN630" s="90"/>
      <c r="CO630" s="90"/>
      <c r="CP630" s="90"/>
      <c r="CQ630" s="90"/>
      <c r="CR630" s="90"/>
      <c r="CS630" s="90"/>
      <c r="CT630" s="90"/>
      <c r="CU630" s="90"/>
      <c r="CV630" s="90"/>
      <c r="CW630" s="90"/>
      <c r="CX630" s="90"/>
      <c r="CY630" s="90"/>
      <c r="CZ630" s="90"/>
      <c r="DA630" s="90"/>
      <c r="DB630" s="90"/>
      <c r="DC630" s="90"/>
      <c r="DD630" s="90"/>
      <c r="DE630" s="90"/>
      <c r="DF630" s="90"/>
      <c r="DG630" s="90"/>
      <c r="DH630" s="90"/>
      <c r="DI630" s="90"/>
      <c r="DJ630" s="90"/>
      <c r="DK630" s="90"/>
      <c r="DL630" s="90"/>
      <c r="DM630" s="90"/>
      <c r="DN630" s="90"/>
      <c r="DO630" s="90"/>
      <c r="DP630" s="90"/>
      <c r="DQ630" s="90"/>
      <c r="DR630" s="90"/>
      <c r="DS630" s="90"/>
      <c r="DT630" s="90"/>
      <c r="DU630" s="90"/>
      <c r="DV630" s="90"/>
      <c r="DW630" s="90"/>
      <c r="DX630" s="90"/>
      <c r="DY630" s="90"/>
      <c r="DZ630" s="90"/>
      <c r="EA630" s="90"/>
      <c r="EB630" s="90"/>
      <c r="EC630" s="90"/>
      <c r="ED630" s="90"/>
      <c r="EE630" s="90"/>
      <c r="EF630" s="90"/>
      <c r="EG630" s="90"/>
      <c r="EH630" s="90"/>
      <c r="EI630" s="90"/>
      <c r="EJ630" s="90"/>
      <c r="EK630" s="90"/>
      <c r="EL630" s="90"/>
      <c r="EM630" s="90"/>
      <c r="EN630" s="90"/>
      <c r="EO630" s="90"/>
      <c r="EP630" s="90"/>
      <c r="EQ630" s="90"/>
      <c r="ER630" s="90"/>
      <c r="ES630" s="90"/>
      <c r="ET630" s="90"/>
      <c r="EU630" s="90"/>
      <c r="EV630" s="90"/>
      <c r="EW630" s="90"/>
      <c r="EX630" s="90"/>
      <c r="EY630" s="90"/>
      <c r="EZ630" s="90"/>
      <c r="FA630" s="90"/>
      <c r="FB630" s="90"/>
      <c r="FC630" s="90"/>
      <c r="FD630" s="90"/>
      <c r="FE630" s="90"/>
      <c r="FF630" s="90"/>
      <c r="FG630" s="90"/>
      <c r="FH630" s="90"/>
      <c r="FI630" s="90"/>
      <c r="FJ630" s="90"/>
      <c r="FK630" s="90"/>
      <c r="FL630" s="90"/>
      <c r="FM630" s="90"/>
      <c r="FN630" s="90"/>
      <c r="FO630" s="90"/>
      <c r="FP630" s="90"/>
      <c r="FQ630" s="90"/>
      <c r="FR630" s="90"/>
      <c r="FS630" s="90"/>
      <c r="FT630" s="90"/>
      <c r="FU630" s="90"/>
      <c r="FV630" s="90"/>
      <c r="FW630" s="90"/>
      <c r="FX630" s="90"/>
      <c r="FY630" s="90"/>
      <c r="FZ630" s="90"/>
      <c r="GA630" s="90"/>
      <c r="GB630" s="90"/>
      <c r="GC630" s="90"/>
      <c r="GD630" s="90"/>
      <c r="GE630" s="90"/>
      <c r="GF630" s="90"/>
      <c r="GG630" s="90"/>
      <c r="GH630" s="90"/>
      <c r="GI630" s="90"/>
      <c r="GJ630" s="90"/>
      <c r="GK630" s="90"/>
      <c r="GL630" s="90"/>
      <c r="GM630" s="90"/>
      <c r="GN630" s="90"/>
      <c r="GO630" s="90"/>
      <c r="GP630" s="90"/>
      <c r="GQ630" s="90"/>
      <c r="GR630" s="90"/>
      <c r="GS630" s="90"/>
      <c r="GT630" s="90"/>
      <c r="GU630" s="90"/>
      <c r="GV630" s="90"/>
      <c r="GW630" s="90"/>
      <c r="GX630" s="90"/>
      <c r="GY630" s="90"/>
      <c r="GZ630" s="90"/>
      <c r="HA630" s="90"/>
      <c r="HB630" s="90"/>
      <c r="HC630" s="90"/>
      <c r="HD630" s="90"/>
      <c r="HE630" s="90"/>
      <c r="HF630" s="90"/>
      <c r="HG630" s="90"/>
      <c r="HH630" s="90"/>
      <c r="HI630" s="90"/>
      <c r="HJ630" s="90"/>
      <c r="HK630" s="90"/>
      <c r="HL630" s="90"/>
      <c r="HM630" s="90"/>
      <c r="HN630" s="90"/>
      <c r="HO630" s="90"/>
      <c r="HP630" s="90"/>
      <c r="HQ630" s="90"/>
      <c r="HR630" s="90"/>
      <c r="HS630" s="90"/>
      <c r="HT630" s="90"/>
      <c r="HU630" s="90"/>
      <c r="HV630" s="90"/>
      <c r="HW630" s="90"/>
      <c r="HX630" s="90"/>
      <c r="HY630" s="90"/>
      <c r="HZ630" s="90"/>
      <c r="IA630" s="90"/>
      <c r="IB630" s="90"/>
      <c r="IC630" s="90"/>
      <c r="ID630" s="90"/>
      <c r="IE630" s="90"/>
      <c r="IF630" s="90"/>
      <c r="IG630" s="90"/>
      <c r="IH630" s="90"/>
      <c r="II630" s="90"/>
      <c r="IJ630" s="90"/>
      <c r="IK630" s="90"/>
      <c r="IL630" s="90"/>
      <c r="IM630" s="90"/>
      <c r="IN630" s="90"/>
      <c r="IO630" s="90"/>
      <c r="IP630" s="90"/>
      <c r="IQ630" s="90"/>
      <c r="IR630" s="90"/>
      <c r="IS630" s="90"/>
      <c r="IT630" s="90"/>
      <c r="IU630" s="90"/>
      <c r="IV630" s="90"/>
      <c r="IW630" s="90"/>
    </row>
    <row r="631" spans="4:257" s="3" customFormat="1" x14ac:dyDescent="0.25">
      <c r="D631" s="2"/>
      <c r="AG631" s="90"/>
      <c r="AH631" s="90"/>
      <c r="AI631" s="90"/>
      <c r="AJ631" s="90"/>
      <c r="AK631" s="90"/>
      <c r="AL631" s="90"/>
      <c r="AM631" s="90"/>
      <c r="AN631" s="90"/>
      <c r="AO631" s="90"/>
      <c r="AP631" s="90"/>
      <c r="AQ631" s="90"/>
      <c r="AR631" s="90"/>
      <c r="AS631" s="90"/>
      <c r="AT631" s="90"/>
      <c r="AU631" s="90"/>
      <c r="AV631" s="90"/>
      <c r="AW631" s="90"/>
      <c r="AX631" s="90"/>
      <c r="AY631" s="90"/>
      <c r="AZ631" s="90"/>
      <c r="BA631" s="90"/>
      <c r="BB631" s="90"/>
      <c r="BC631" s="90"/>
      <c r="BD631" s="90"/>
      <c r="BE631" s="90"/>
      <c r="BF631" s="90"/>
      <c r="BG631" s="90"/>
      <c r="BH631" s="90"/>
      <c r="BI631" s="90"/>
      <c r="BJ631" s="90"/>
      <c r="BK631" s="90"/>
      <c r="BL631" s="90"/>
      <c r="BM631" s="90"/>
      <c r="BN631" s="90"/>
      <c r="BO631" s="90"/>
      <c r="BP631" s="90"/>
      <c r="BQ631" s="90"/>
      <c r="BR631" s="90"/>
      <c r="BS631" s="90"/>
      <c r="BT631" s="90"/>
      <c r="BU631" s="90"/>
      <c r="BV631" s="90"/>
      <c r="BW631" s="90"/>
      <c r="BX631" s="90"/>
      <c r="BY631" s="90"/>
      <c r="BZ631" s="90"/>
      <c r="CA631" s="90"/>
      <c r="CB631" s="90"/>
      <c r="CC631" s="90"/>
      <c r="CD631" s="90"/>
      <c r="CE631" s="90"/>
      <c r="CF631" s="90"/>
      <c r="CG631" s="90"/>
      <c r="CH631" s="90"/>
      <c r="CI631" s="90"/>
      <c r="CJ631" s="90"/>
      <c r="CK631" s="90"/>
      <c r="CL631" s="90"/>
      <c r="CM631" s="90"/>
      <c r="CN631" s="90"/>
      <c r="CO631" s="90"/>
      <c r="CP631" s="90"/>
      <c r="CQ631" s="90"/>
      <c r="CR631" s="90"/>
      <c r="CS631" s="90"/>
      <c r="CT631" s="90"/>
      <c r="CU631" s="90"/>
      <c r="CV631" s="90"/>
      <c r="CW631" s="90"/>
      <c r="CX631" s="90"/>
      <c r="CY631" s="90"/>
      <c r="CZ631" s="90"/>
      <c r="DA631" s="90"/>
      <c r="DB631" s="90"/>
      <c r="DC631" s="90"/>
      <c r="DD631" s="90"/>
      <c r="DE631" s="90"/>
      <c r="DF631" s="90"/>
      <c r="DG631" s="90"/>
      <c r="DH631" s="90"/>
      <c r="DI631" s="90"/>
      <c r="DJ631" s="90"/>
      <c r="DK631" s="90"/>
      <c r="DL631" s="90"/>
      <c r="DM631" s="90"/>
      <c r="DN631" s="90"/>
      <c r="DO631" s="90"/>
      <c r="DP631" s="90"/>
      <c r="DQ631" s="90"/>
      <c r="DR631" s="90"/>
      <c r="DS631" s="90"/>
      <c r="DT631" s="90"/>
      <c r="DU631" s="90"/>
      <c r="DV631" s="90"/>
      <c r="DW631" s="90"/>
      <c r="DX631" s="90"/>
      <c r="DY631" s="90"/>
      <c r="DZ631" s="90"/>
      <c r="EA631" s="90"/>
      <c r="EB631" s="90"/>
      <c r="EC631" s="90"/>
      <c r="ED631" s="90"/>
      <c r="EE631" s="90"/>
      <c r="EF631" s="90"/>
      <c r="EG631" s="90"/>
      <c r="EH631" s="90"/>
      <c r="EI631" s="90"/>
      <c r="EJ631" s="90"/>
      <c r="EK631" s="90"/>
      <c r="EL631" s="90"/>
      <c r="EM631" s="90"/>
      <c r="EN631" s="90"/>
      <c r="EO631" s="90"/>
      <c r="EP631" s="90"/>
      <c r="EQ631" s="90"/>
      <c r="ER631" s="90"/>
      <c r="ES631" s="90"/>
      <c r="ET631" s="90"/>
      <c r="EU631" s="90"/>
      <c r="EV631" s="90"/>
      <c r="EW631" s="90"/>
      <c r="EX631" s="90"/>
      <c r="EY631" s="90"/>
      <c r="EZ631" s="90"/>
      <c r="FA631" s="90"/>
      <c r="FB631" s="90"/>
      <c r="FC631" s="90"/>
      <c r="FD631" s="90"/>
      <c r="FE631" s="90"/>
      <c r="FF631" s="90"/>
      <c r="FG631" s="90"/>
      <c r="FH631" s="90"/>
      <c r="FI631" s="90"/>
      <c r="FJ631" s="90"/>
      <c r="FK631" s="90"/>
      <c r="FL631" s="90"/>
      <c r="FM631" s="90"/>
      <c r="FN631" s="90"/>
      <c r="FO631" s="90"/>
      <c r="FP631" s="90"/>
      <c r="FQ631" s="90"/>
      <c r="FR631" s="90"/>
      <c r="FS631" s="90"/>
      <c r="FT631" s="90"/>
      <c r="FU631" s="90"/>
      <c r="FV631" s="90"/>
      <c r="FW631" s="90"/>
      <c r="FX631" s="90"/>
      <c r="FY631" s="90"/>
      <c r="FZ631" s="90"/>
      <c r="GA631" s="90"/>
      <c r="GB631" s="90"/>
      <c r="GC631" s="90"/>
      <c r="GD631" s="90"/>
      <c r="GE631" s="90"/>
      <c r="GF631" s="90"/>
      <c r="GG631" s="90"/>
      <c r="GH631" s="90"/>
      <c r="GI631" s="90"/>
      <c r="GJ631" s="90"/>
      <c r="GK631" s="90"/>
      <c r="GL631" s="90"/>
      <c r="GM631" s="90"/>
      <c r="GN631" s="90"/>
      <c r="GO631" s="90"/>
      <c r="GP631" s="90"/>
      <c r="GQ631" s="90"/>
      <c r="GR631" s="90"/>
      <c r="GS631" s="90"/>
      <c r="GT631" s="90"/>
      <c r="GU631" s="90"/>
      <c r="GV631" s="90"/>
      <c r="GW631" s="90"/>
      <c r="GX631" s="90"/>
      <c r="GY631" s="90"/>
      <c r="GZ631" s="90"/>
      <c r="HA631" s="90"/>
      <c r="HB631" s="90"/>
      <c r="HC631" s="90"/>
      <c r="HD631" s="90"/>
      <c r="HE631" s="90"/>
      <c r="HF631" s="90"/>
      <c r="HG631" s="90"/>
      <c r="HH631" s="90"/>
      <c r="HI631" s="90"/>
      <c r="HJ631" s="90"/>
      <c r="HK631" s="90"/>
      <c r="HL631" s="90"/>
      <c r="HM631" s="90"/>
      <c r="HN631" s="90"/>
      <c r="HO631" s="90"/>
      <c r="HP631" s="90"/>
      <c r="HQ631" s="90"/>
      <c r="HR631" s="90"/>
      <c r="HS631" s="90"/>
      <c r="HT631" s="90"/>
      <c r="HU631" s="90"/>
      <c r="HV631" s="90"/>
      <c r="HW631" s="90"/>
      <c r="HX631" s="90"/>
      <c r="HY631" s="90"/>
      <c r="HZ631" s="90"/>
      <c r="IA631" s="90"/>
      <c r="IB631" s="90"/>
      <c r="IC631" s="90"/>
      <c r="ID631" s="90"/>
      <c r="IE631" s="90"/>
      <c r="IF631" s="90"/>
      <c r="IG631" s="90"/>
      <c r="IH631" s="90"/>
      <c r="II631" s="90"/>
      <c r="IJ631" s="90"/>
      <c r="IK631" s="90"/>
      <c r="IL631" s="90"/>
      <c r="IM631" s="90"/>
      <c r="IN631" s="90"/>
      <c r="IO631" s="90"/>
      <c r="IP631" s="90"/>
      <c r="IQ631" s="90"/>
      <c r="IR631" s="90"/>
      <c r="IS631" s="90"/>
      <c r="IT631" s="90"/>
      <c r="IU631" s="90"/>
      <c r="IV631" s="90"/>
      <c r="IW631" s="90"/>
    </row>
    <row r="632" spans="4:257" s="3" customFormat="1" x14ac:dyDescent="0.25">
      <c r="D632" s="2"/>
      <c r="AG632" s="90"/>
      <c r="AH632" s="90"/>
      <c r="AI632" s="90"/>
      <c r="AJ632" s="90"/>
      <c r="AK632" s="90"/>
      <c r="AL632" s="90"/>
      <c r="AM632" s="90"/>
      <c r="AN632" s="90"/>
      <c r="AO632" s="90"/>
      <c r="AP632" s="90"/>
      <c r="AQ632" s="90"/>
      <c r="AR632" s="90"/>
      <c r="AS632" s="90"/>
      <c r="AT632" s="90"/>
      <c r="AU632" s="90"/>
      <c r="AV632" s="90"/>
      <c r="AW632" s="90"/>
      <c r="AX632" s="90"/>
      <c r="AY632" s="90"/>
      <c r="AZ632" s="90"/>
      <c r="BA632" s="90"/>
      <c r="BB632" s="90"/>
      <c r="BC632" s="90"/>
      <c r="BD632" s="90"/>
      <c r="BE632" s="90"/>
      <c r="BF632" s="90"/>
      <c r="BG632" s="90"/>
      <c r="BH632" s="90"/>
      <c r="BI632" s="90"/>
      <c r="BJ632" s="90"/>
      <c r="BK632" s="90"/>
      <c r="BL632" s="90"/>
      <c r="BM632" s="90"/>
      <c r="BN632" s="90"/>
      <c r="BO632" s="90"/>
      <c r="BP632" s="90"/>
      <c r="BQ632" s="90"/>
      <c r="BR632" s="90"/>
      <c r="BS632" s="90"/>
      <c r="BT632" s="90"/>
      <c r="BU632" s="90"/>
      <c r="BV632" s="90"/>
      <c r="BW632" s="90"/>
      <c r="BX632" s="90"/>
      <c r="BY632" s="90"/>
      <c r="BZ632" s="90"/>
      <c r="CA632" s="90"/>
      <c r="CB632" s="90"/>
      <c r="CC632" s="90"/>
      <c r="CD632" s="90"/>
      <c r="CE632" s="90"/>
      <c r="CF632" s="90"/>
      <c r="CG632" s="90"/>
      <c r="CH632" s="90"/>
      <c r="CI632" s="90"/>
      <c r="CJ632" s="90"/>
      <c r="CK632" s="90"/>
      <c r="CL632" s="90"/>
      <c r="CM632" s="90"/>
      <c r="CN632" s="90"/>
      <c r="CO632" s="90"/>
      <c r="CP632" s="90"/>
      <c r="CQ632" s="90"/>
      <c r="CR632" s="90"/>
      <c r="CS632" s="90"/>
      <c r="CT632" s="90"/>
      <c r="CU632" s="90"/>
      <c r="CV632" s="90"/>
      <c r="CW632" s="90"/>
      <c r="CX632" s="90"/>
      <c r="CY632" s="90"/>
      <c r="CZ632" s="90"/>
      <c r="DA632" s="90"/>
      <c r="DB632" s="90"/>
      <c r="DC632" s="90"/>
      <c r="DD632" s="90"/>
      <c r="DE632" s="90"/>
      <c r="DF632" s="90"/>
      <c r="DG632" s="90"/>
      <c r="DH632" s="90"/>
      <c r="DI632" s="90"/>
      <c r="DJ632" s="90"/>
      <c r="DK632" s="90"/>
      <c r="DL632" s="90"/>
      <c r="DM632" s="90"/>
      <c r="DN632" s="90"/>
      <c r="DO632" s="90"/>
      <c r="DP632" s="90"/>
      <c r="DQ632" s="90"/>
      <c r="DR632" s="90"/>
      <c r="DS632" s="90"/>
      <c r="DT632" s="90"/>
      <c r="DU632" s="90"/>
      <c r="DV632" s="90"/>
      <c r="DW632" s="90"/>
      <c r="DX632" s="90"/>
      <c r="DY632" s="90"/>
      <c r="DZ632" s="90"/>
      <c r="EA632" s="90"/>
      <c r="EB632" s="90"/>
      <c r="EC632" s="90"/>
      <c r="ED632" s="90"/>
      <c r="EE632" s="90"/>
      <c r="EF632" s="90"/>
      <c r="EG632" s="90"/>
      <c r="EH632" s="90"/>
      <c r="EI632" s="90"/>
      <c r="EJ632" s="90"/>
      <c r="EK632" s="90"/>
      <c r="EL632" s="90"/>
      <c r="EM632" s="90"/>
      <c r="EN632" s="90"/>
      <c r="EO632" s="90"/>
      <c r="EP632" s="90"/>
      <c r="EQ632" s="90"/>
      <c r="ER632" s="90"/>
      <c r="ES632" s="90"/>
      <c r="ET632" s="90"/>
      <c r="EU632" s="90"/>
      <c r="EV632" s="90"/>
      <c r="EW632" s="90"/>
      <c r="EX632" s="90"/>
      <c r="EY632" s="90"/>
      <c r="EZ632" s="90"/>
      <c r="FA632" s="90"/>
      <c r="FB632" s="90"/>
      <c r="FC632" s="90"/>
      <c r="FD632" s="90"/>
      <c r="FE632" s="90"/>
      <c r="FF632" s="90"/>
      <c r="FG632" s="90"/>
      <c r="FH632" s="90"/>
      <c r="FI632" s="90"/>
      <c r="FJ632" s="90"/>
      <c r="FK632" s="90"/>
      <c r="FL632" s="90"/>
      <c r="FM632" s="90"/>
      <c r="FN632" s="90"/>
      <c r="FO632" s="90"/>
      <c r="FP632" s="90"/>
      <c r="FQ632" s="90"/>
      <c r="FR632" s="90"/>
      <c r="FS632" s="90"/>
      <c r="FT632" s="90"/>
      <c r="FU632" s="90"/>
      <c r="FV632" s="90"/>
      <c r="FW632" s="90"/>
      <c r="FX632" s="90"/>
      <c r="FY632" s="90"/>
      <c r="FZ632" s="90"/>
      <c r="GA632" s="90"/>
      <c r="GB632" s="90"/>
      <c r="GC632" s="90"/>
      <c r="GD632" s="90"/>
      <c r="GE632" s="90"/>
      <c r="GF632" s="90"/>
      <c r="GG632" s="90"/>
      <c r="GH632" s="90"/>
      <c r="GI632" s="90"/>
      <c r="GJ632" s="90"/>
      <c r="GK632" s="90"/>
      <c r="GL632" s="90"/>
      <c r="GM632" s="90"/>
      <c r="GN632" s="90"/>
      <c r="GO632" s="90"/>
      <c r="GP632" s="90"/>
      <c r="GQ632" s="90"/>
      <c r="GR632" s="90"/>
      <c r="GS632" s="90"/>
      <c r="GT632" s="90"/>
      <c r="GU632" s="90"/>
      <c r="GV632" s="90"/>
      <c r="GW632" s="90"/>
      <c r="GX632" s="90"/>
      <c r="GY632" s="90"/>
      <c r="GZ632" s="90"/>
      <c r="HA632" s="90"/>
      <c r="HB632" s="90"/>
      <c r="HC632" s="90"/>
      <c r="HD632" s="90"/>
      <c r="HE632" s="90"/>
      <c r="HF632" s="90"/>
      <c r="HG632" s="90"/>
      <c r="HH632" s="90"/>
      <c r="HI632" s="90"/>
      <c r="HJ632" s="90"/>
      <c r="HK632" s="90"/>
      <c r="HL632" s="90"/>
      <c r="HM632" s="90"/>
      <c r="HN632" s="90"/>
      <c r="HO632" s="90"/>
      <c r="HP632" s="90"/>
      <c r="HQ632" s="90"/>
      <c r="HR632" s="90"/>
      <c r="HS632" s="90"/>
      <c r="HT632" s="90"/>
      <c r="HU632" s="90"/>
      <c r="HV632" s="90"/>
      <c r="HW632" s="90"/>
      <c r="HX632" s="90"/>
      <c r="HY632" s="90"/>
      <c r="HZ632" s="90"/>
      <c r="IA632" s="90"/>
      <c r="IB632" s="90"/>
      <c r="IC632" s="90"/>
      <c r="ID632" s="90"/>
      <c r="IE632" s="90"/>
      <c r="IF632" s="90"/>
      <c r="IG632" s="90"/>
      <c r="IH632" s="90"/>
      <c r="II632" s="90"/>
      <c r="IJ632" s="90"/>
      <c r="IK632" s="90"/>
      <c r="IL632" s="90"/>
      <c r="IM632" s="90"/>
      <c r="IN632" s="90"/>
      <c r="IO632" s="90"/>
      <c r="IP632" s="90"/>
      <c r="IQ632" s="90"/>
      <c r="IR632" s="90"/>
      <c r="IS632" s="90"/>
      <c r="IT632" s="90"/>
      <c r="IU632" s="90"/>
      <c r="IV632" s="90"/>
      <c r="IW632" s="90"/>
    </row>
    <row r="633" spans="4:257" s="3" customFormat="1" x14ac:dyDescent="0.25">
      <c r="D633" s="2"/>
      <c r="AG633" s="90"/>
      <c r="AH633" s="90"/>
      <c r="AI633" s="90"/>
      <c r="AJ633" s="90"/>
      <c r="AK633" s="90"/>
      <c r="AL633" s="90"/>
      <c r="AM633" s="90"/>
      <c r="AN633" s="90"/>
      <c r="AO633" s="90"/>
      <c r="AP633" s="90"/>
      <c r="AQ633" s="90"/>
      <c r="AR633" s="90"/>
      <c r="AS633" s="90"/>
      <c r="AT633" s="90"/>
      <c r="AU633" s="90"/>
      <c r="AV633" s="90"/>
      <c r="AW633" s="90"/>
      <c r="AX633" s="90"/>
      <c r="AY633" s="90"/>
      <c r="AZ633" s="90"/>
      <c r="BA633" s="90"/>
      <c r="BB633" s="90"/>
      <c r="BC633" s="90"/>
      <c r="BD633" s="90"/>
      <c r="BE633" s="90"/>
      <c r="BF633" s="90"/>
      <c r="BG633" s="90"/>
      <c r="BH633" s="90"/>
      <c r="BI633" s="90"/>
      <c r="BJ633" s="90"/>
      <c r="BK633" s="90"/>
      <c r="BL633" s="90"/>
      <c r="BM633" s="90"/>
      <c r="BN633" s="90"/>
      <c r="BO633" s="90"/>
      <c r="BP633" s="90"/>
      <c r="BQ633" s="90"/>
      <c r="BR633" s="90"/>
      <c r="BS633" s="90"/>
      <c r="BT633" s="90"/>
      <c r="BU633" s="90"/>
      <c r="BV633" s="90"/>
      <c r="BW633" s="90"/>
      <c r="BX633" s="90"/>
      <c r="BY633" s="90"/>
      <c r="BZ633" s="90"/>
      <c r="CA633" s="90"/>
      <c r="CB633" s="90"/>
      <c r="CC633" s="90"/>
      <c r="CD633" s="90"/>
      <c r="CE633" s="90"/>
      <c r="CF633" s="90"/>
      <c r="CG633" s="90"/>
      <c r="CH633" s="90"/>
      <c r="CI633" s="90"/>
      <c r="CJ633" s="90"/>
      <c r="CK633" s="90"/>
      <c r="CL633" s="90"/>
      <c r="CM633" s="90"/>
      <c r="CN633" s="90"/>
      <c r="CO633" s="90"/>
      <c r="CP633" s="90"/>
      <c r="CQ633" s="90"/>
      <c r="CR633" s="90"/>
      <c r="CS633" s="90"/>
      <c r="CT633" s="90"/>
      <c r="CU633" s="90"/>
      <c r="CV633" s="90"/>
      <c r="CW633" s="90"/>
      <c r="CX633" s="90"/>
      <c r="CY633" s="90"/>
      <c r="CZ633" s="90"/>
      <c r="DA633" s="90"/>
      <c r="DB633" s="90"/>
      <c r="DC633" s="90"/>
      <c r="DD633" s="90"/>
      <c r="DE633" s="90"/>
      <c r="DF633" s="90"/>
      <c r="DG633" s="90"/>
      <c r="DH633" s="90"/>
      <c r="DI633" s="90"/>
      <c r="DJ633" s="90"/>
      <c r="DK633" s="90"/>
      <c r="DL633" s="90"/>
      <c r="DM633" s="90"/>
      <c r="DN633" s="90"/>
      <c r="DO633" s="90"/>
      <c r="DP633" s="90"/>
      <c r="DQ633" s="90"/>
      <c r="DR633" s="90"/>
      <c r="DS633" s="90"/>
      <c r="DT633" s="90"/>
      <c r="DU633" s="90"/>
      <c r="DV633" s="90"/>
      <c r="DW633" s="90"/>
      <c r="DX633" s="90"/>
      <c r="DY633" s="90"/>
      <c r="DZ633" s="90"/>
      <c r="EA633" s="90"/>
      <c r="EB633" s="90"/>
      <c r="EC633" s="90"/>
      <c r="ED633" s="90"/>
      <c r="EE633" s="90"/>
      <c r="EF633" s="90"/>
      <c r="EG633" s="90"/>
      <c r="EH633" s="90"/>
      <c r="EI633" s="90"/>
      <c r="EJ633" s="90"/>
      <c r="EK633" s="90"/>
      <c r="EL633" s="90"/>
      <c r="EM633" s="90"/>
      <c r="EN633" s="90"/>
      <c r="EO633" s="90"/>
      <c r="EP633" s="90"/>
      <c r="EQ633" s="90"/>
      <c r="ER633" s="90"/>
      <c r="ES633" s="90"/>
      <c r="ET633" s="90"/>
      <c r="EU633" s="90"/>
      <c r="EV633" s="90"/>
      <c r="EW633" s="90"/>
      <c r="EX633" s="90"/>
      <c r="EY633" s="90"/>
      <c r="EZ633" s="90"/>
      <c r="FA633" s="90"/>
      <c r="FB633" s="90"/>
      <c r="FC633" s="90"/>
      <c r="FD633" s="90"/>
      <c r="FE633" s="90"/>
      <c r="FF633" s="90"/>
      <c r="FG633" s="90"/>
      <c r="FH633" s="90"/>
      <c r="FI633" s="90"/>
      <c r="FJ633" s="90"/>
      <c r="FK633" s="90"/>
      <c r="FL633" s="90"/>
      <c r="FM633" s="90"/>
      <c r="FN633" s="90"/>
      <c r="FO633" s="90"/>
      <c r="FP633" s="90"/>
      <c r="FQ633" s="90"/>
      <c r="FR633" s="90"/>
      <c r="FS633" s="90"/>
      <c r="FT633" s="90"/>
      <c r="FU633" s="90"/>
      <c r="FV633" s="90"/>
      <c r="FW633" s="90"/>
      <c r="FX633" s="90"/>
      <c r="FY633" s="90"/>
      <c r="FZ633" s="90"/>
      <c r="GA633" s="90"/>
      <c r="GB633" s="90"/>
      <c r="GC633" s="90"/>
      <c r="GD633" s="90"/>
      <c r="GE633" s="90"/>
      <c r="GF633" s="90"/>
      <c r="GG633" s="90"/>
      <c r="GH633" s="90"/>
      <c r="GI633" s="90"/>
      <c r="GJ633" s="90"/>
      <c r="GK633" s="90"/>
      <c r="GL633" s="90"/>
      <c r="GM633" s="90"/>
      <c r="GN633" s="90"/>
      <c r="GO633" s="90"/>
      <c r="GP633" s="90"/>
      <c r="GQ633" s="90"/>
      <c r="GR633" s="90"/>
      <c r="GS633" s="90"/>
      <c r="GT633" s="90"/>
      <c r="GU633" s="90"/>
      <c r="GV633" s="90"/>
      <c r="GW633" s="90"/>
      <c r="GX633" s="90"/>
      <c r="GY633" s="90"/>
      <c r="GZ633" s="90"/>
      <c r="HA633" s="90"/>
      <c r="HB633" s="90"/>
      <c r="HC633" s="90"/>
      <c r="HD633" s="90"/>
      <c r="HE633" s="90"/>
      <c r="HF633" s="90"/>
      <c r="HG633" s="90"/>
      <c r="HH633" s="90"/>
      <c r="HI633" s="90"/>
      <c r="HJ633" s="90"/>
      <c r="HK633" s="90"/>
      <c r="HL633" s="90"/>
      <c r="HM633" s="90"/>
      <c r="HN633" s="90"/>
      <c r="HO633" s="90"/>
      <c r="HP633" s="90"/>
      <c r="HQ633" s="90"/>
      <c r="HR633" s="90"/>
      <c r="HS633" s="90"/>
      <c r="HT633" s="90"/>
      <c r="HU633" s="90"/>
      <c r="HV633" s="90"/>
      <c r="HW633" s="90"/>
      <c r="HX633" s="90"/>
      <c r="HY633" s="90"/>
      <c r="HZ633" s="90"/>
      <c r="IA633" s="90"/>
      <c r="IB633" s="90"/>
      <c r="IC633" s="90"/>
      <c r="ID633" s="90"/>
      <c r="IE633" s="90"/>
      <c r="IF633" s="90"/>
      <c r="IG633" s="90"/>
      <c r="IH633" s="90"/>
      <c r="II633" s="90"/>
      <c r="IJ633" s="90"/>
      <c r="IK633" s="90"/>
      <c r="IL633" s="90"/>
      <c r="IM633" s="90"/>
      <c r="IN633" s="90"/>
      <c r="IO633" s="90"/>
      <c r="IP633" s="90"/>
      <c r="IQ633" s="90"/>
      <c r="IR633" s="90"/>
      <c r="IS633" s="90"/>
      <c r="IT633" s="90"/>
      <c r="IU633" s="90"/>
      <c r="IV633" s="90"/>
      <c r="IW633" s="90"/>
    </row>
    <row r="634" spans="4:257" s="3" customFormat="1" x14ac:dyDescent="0.25">
      <c r="D634" s="2"/>
      <c r="AG634" s="90"/>
      <c r="AH634" s="90"/>
      <c r="AI634" s="90"/>
      <c r="AJ634" s="90"/>
      <c r="AK634" s="90"/>
      <c r="AL634" s="90"/>
      <c r="AM634" s="90"/>
      <c r="AN634" s="90"/>
      <c r="AO634" s="90"/>
      <c r="AP634" s="90"/>
      <c r="AQ634" s="90"/>
      <c r="AR634" s="90"/>
      <c r="AS634" s="90"/>
      <c r="AT634" s="90"/>
      <c r="AU634" s="90"/>
      <c r="AV634" s="90"/>
      <c r="AW634" s="90"/>
      <c r="AX634" s="90"/>
      <c r="AY634" s="90"/>
      <c r="AZ634" s="90"/>
      <c r="BA634" s="90"/>
      <c r="BB634" s="90"/>
      <c r="BC634" s="90"/>
      <c r="BD634" s="90"/>
      <c r="BE634" s="90"/>
      <c r="BF634" s="90"/>
      <c r="BG634" s="90"/>
      <c r="BH634" s="90"/>
      <c r="BI634" s="90"/>
      <c r="BJ634" s="90"/>
      <c r="BK634" s="90"/>
      <c r="BL634" s="90"/>
      <c r="BM634" s="90"/>
      <c r="BN634" s="90"/>
      <c r="BO634" s="90"/>
      <c r="BP634" s="90"/>
      <c r="BQ634" s="90"/>
      <c r="BR634" s="90"/>
      <c r="BS634" s="90"/>
      <c r="BT634" s="90"/>
      <c r="BU634" s="90"/>
      <c r="BV634" s="90"/>
      <c r="BW634" s="90"/>
      <c r="BX634" s="90"/>
      <c r="BY634" s="90"/>
      <c r="BZ634" s="90"/>
      <c r="CA634" s="90"/>
      <c r="CB634" s="90"/>
      <c r="CC634" s="90"/>
      <c r="CD634" s="90"/>
      <c r="CE634" s="90"/>
      <c r="CF634" s="90"/>
      <c r="CG634" s="90"/>
      <c r="CH634" s="90"/>
      <c r="CI634" s="90"/>
      <c r="CJ634" s="90"/>
      <c r="CK634" s="90"/>
      <c r="CL634" s="90"/>
      <c r="CM634" s="90"/>
      <c r="CN634" s="90"/>
      <c r="CO634" s="90"/>
      <c r="CP634" s="90"/>
      <c r="CQ634" s="90"/>
      <c r="CR634" s="90"/>
      <c r="CS634" s="90"/>
      <c r="CT634" s="90"/>
      <c r="CU634" s="90"/>
      <c r="CV634" s="90"/>
      <c r="CW634" s="90"/>
      <c r="CX634" s="90"/>
      <c r="CY634" s="90"/>
      <c r="CZ634" s="90"/>
      <c r="DA634" s="90"/>
      <c r="DB634" s="90"/>
      <c r="DC634" s="90"/>
      <c r="DD634" s="90"/>
      <c r="DE634" s="90"/>
      <c r="DF634" s="90"/>
      <c r="DG634" s="90"/>
      <c r="DH634" s="90"/>
      <c r="DI634" s="90"/>
      <c r="DJ634" s="90"/>
      <c r="DK634" s="90"/>
      <c r="DL634" s="90"/>
      <c r="DM634" s="90"/>
      <c r="DN634" s="90"/>
      <c r="DO634" s="90"/>
      <c r="DP634" s="90"/>
      <c r="DQ634" s="90"/>
      <c r="DR634" s="90"/>
      <c r="DS634" s="90"/>
      <c r="DT634" s="90"/>
      <c r="DU634" s="90"/>
      <c r="DV634" s="90"/>
      <c r="DW634" s="90"/>
      <c r="DX634" s="90"/>
      <c r="DY634" s="90"/>
      <c r="DZ634" s="90"/>
      <c r="EA634" s="90"/>
      <c r="EB634" s="90"/>
      <c r="EC634" s="90"/>
      <c r="ED634" s="90"/>
      <c r="EE634" s="90"/>
      <c r="EF634" s="90"/>
      <c r="EG634" s="90"/>
      <c r="EH634" s="90"/>
      <c r="EI634" s="90"/>
      <c r="EJ634" s="90"/>
      <c r="EK634" s="90"/>
      <c r="EL634" s="90"/>
      <c r="EM634" s="90"/>
      <c r="EN634" s="90"/>
      <c r="EO634" s="90"/>
      <c r="EP634" s="90"/>
      <c r="EQ634" s="90"/>
      <c r="ER634" s="90"/>
      <c r="ES634" s="90"/>
      <c r="ET634" s="90"/>
      <c r="EU634" s="90"/>
      <c r="EV634" s="90"/>
      <c r="EW634" s="90"/>
      <c r="EX634" s="90"/>
      <c r="EY634" s="90"/>
      <c r="EZ634" s="90"/>
      <c r="FA634" s="90"/>
      <c r="FB634" s="90"/>
      <c r="FC634" s="90"/>
      <c r="FD634" s="90"/>
      <c r="FE634" s="90"/>
      <c r="FF634" s="90"/>
      <c r="FG634" s="90"/>
      <c r="FH634" s="90"/>
      <c r="FI634" s="90"/>
      <c r="FJ634" s="90"/>
      <c r="FK634" s="90"/>
      <c r="FL634" s="90"/>
      <c r="FM634" s="90"/>
      <c r="FN634" s="90"/>
      <c r="FO634" s="90"/>
      <c r="FP634" s="90"/>
      <c r="FQ634" s="90"/>
      <c r="FR634" s="90"/>
      <c r="FS634" s="90"/>
      <c r="FT634" s="90"/>
      <c r="FU634" s="90"/>
      <c r="FV634" s="90"/>
      <c r="FW634" s="90"/>
      <c r="FX634" s="90"/>
      <c r="FY634" s="90"/>
      <c r="FZ634" s="90"/>
      <c r="GA634" s="90"/>
      <c r="GB634" s="90"/>
      <c r="GC634" s="90"/>
      <c r="GD634" s="90"/>
      <c r="GE634" s="90"/>
      <c r="GF634" s="90"/>
      <c r="GG634" s="90"/>
      <c r="GH634" s="90"/>
      <c r="GI634" s="90"/>
      <c r="GJ634" s="90"/>
      <c r="GK634" s="90"/>
      <c r="GL634" s="90"/>
      <c r="GM634" s="90"/>
      <c r="GN634" s="90"/>
      <c r="GO634" s="90"/>
      <c r="GP634" s="90"/>
      <c r="GQ634" s="90"/>
      <c r="GR634" s="90"/>
      <c r="GS634" s="90"/>
      <c r="GT634" s="90"/>
      <c r="GU634" s="90"/>
      <c r="GV634" s="90"/>
      <c r="GW634" s="90"/>
      <c r="GX634" s="90"/>
      <c r="GY634" s="90"/>
      <c r="GZ634" s="90"/>
      <c r="HA634" s="90"/>
      <c r="HB634" s="90"/>
      <c r="HC634" s="90"/>
      <c r="HD634" s="90"/>
      <c r="HE634" s="90"/>
      <c r="HF634" s="90"/>
      <c r="HG634" s="90"/>
      <c r="HH634" s="90"/>
      <c r="HI634" s="90"/>
      <c r="HJ634" s="90"/>
      <c r="HK634" s="90"/>
      <c r="HL634" s="90"/>
      <c r="HM634" s="90"/>
      <c r="HN634" s="90"/>
      <c r="HO634" s="90"/>
      <c r="HP634" s="90"/>
      <c r="HQ634" s="90"/>
      <c r="HR634" s="90"/>
      <c r="HS634" s="90"/>
      <c r="HT634" s="90"/>
      <c r="HU634" s="90"/>
      <c r="HV634" s="90"/>
      <c r="HW634" s="90"/>
      <c r="HX634" s="90"/>
      <c r="HY634" s="90"/>
      <c r="HZ634" s="90"/>
      <c r="IA634" s="90"/>
      <c r="IB634" s="90"/>
      <c r="IC634" s="90"/>
      <c r="ID634" s="90"/>
      <c r="IE634" s="90"/>
      <c r="IF634" s="90"/>
      <c r="IG634" s="90"/>
      <c r="IH634" s="90"/>
      <c r="II634" s="90"/>
      <c r="IJ634" s="90"/>
      <c r="IK634" s="90"/>
      <c r="IL634" s="90"/>
      <c r="IM634" s="90"/>
      <c r="IN634" s="90"/>
      <c r="IO634" s="90"/>
      <c r="IP634" s="90"/>
      <c r="IQ634" s="90"/>
      <c r="IR634" s="90"/>
      <c r="IS634" s="90"/>
      <c r="IT634" s="90"/>
      <c r="IU634" s="90"/>
      <c r="IV634" s="90"/>
      <c r="IW634" s="90"/>
    </row>
  </sheetData>
  <mergeCells count="21">
    <mergeCell ref="E489:M489"/>
    <mergeCell ref="E496:M496"/>
    <mergeCell ref="I502:J502"/>
    <mergeCell ref="E479:M479"/>
    <mergeCell ref="E483:M483"/>
    <mergeCell ref="E484:M484"/>
    <mergeCell ref="E485:M485"/>
    <mergeCell ref="E486:M486"/>
    <mergeCell ref="E488:M488"/>
    <mergeCell ref="E478:M478"/>
    <mergeCell ref="I3:M3"/>
    <mergeCell ref="E467:M467"/>
    <mergeCell ref="E468:M468"/>
    <mergeCell ref="E469:M469"/>
    <mergeCell ref="E470:M470"/>
    <mergeCell ref="E472:O472"/>
    <mergeCell ref="E473:O473"/>
    <mergeCell ref="E474:O474"/>
    <mergeCell ref="E475:N475"/>
    <mergeCell ref="E476:M476"/>
    <mergeCell ref="E477:M477"/>
  </mergeCells>
  <conditionalFormatting sqref="E502:E503">
    <cfRule type="cellIs" dxfId="1" priority="1" operator="equal">
      <formula>"MISS"</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72070-8342-4617-9191-12A9EF863640}">
  <sheetPr codeName="Sheet28"/>
  <dimension ref="A1:T517"/>
  <sheetViews>
    <sheetView topLeftCell="A503" workbookViewId="0">
      <selection activeCell="G517" sqref="G517"/>
    </sheetView>
  </sheetViews>
  <sheetFormatPr defaultRowHeight="14.4" x14ac:dyDescent="0.3"/>
  <sheetData>
    <row r="1" spans="1:20" ht="15.6" x14ac:dyDescent="0.3">
      <c r="A1" s="359" t="s">
        <v>2019</v>
      </c>
      <c r="B1" s="360"/>
      <c r="C1" s="360"/>
      <c r="D1" s="361"/>
      <c r="E1" s="360"/>
      <c r="F1" s="360"/>
      <c r="G1" s="360"/>
      <c r="H1" s="360"/>
      <c r="I1" s="360"/>
      <c r="J1" s="360"/>
      <c r="K1" s="360"/>
      <c r="L1" s="360"/>
      <c r="M1" s="360"/>
      <c r="N1" s="362"/>
      <c r="O1" s="362"/>
      <c r="P1" s="362"/>
      <c r="Q1" s="362"/>
      <c r="R1" s="362"/>
      <c r="S1" s="362"/>
      <c r="T1" s="362"/>
    </row>
    <row r="2" spans="1:20" x14ac:dyDescent="0.3">
      <c r="A2" s="363"/>
      <c r="B2" s="362"/>
      <c r="C2" s="362"/>
      <c r="D2" s="364"/>
      <c r="E2" s="362"/>
      <c r="F2" s="362"/>
      <c r="G2" s="362"/>
      <c r="H2" s="362"/>
      <c r="I2" s="362"/>
      <c r="J2" s="362"/>
      <c r="K2" s="362"/>
      <c r="L2" s="362"/>
      <c r="M2" s="362"/>
      <c r="N2" s="362"/>
      <c r="O2" s="362"/>
      <c r="P2" s="362"/>
      <c r="Q2" s="362"/>
      <c r="R2" s="362"/>
      <c r="S2" s="362"/>
      <c r="T2" s="362"/>
    </row>
    <row r="3" spans="1:20" x14ac:dyDescent="0.3">
      <c r="A3" s="362"/>
      <c r="B3" s="365"/>
      <c r="C3" s="365"/>
      <c r="D3" s="366"/>
      <c r="E3" s="365"/>
      <c r="F3" s="365"/>
      <c r="G3" s="365"/>
      <c r="H3" s="365"/>
      <c r="I3" s="367"/>
      <c r="J3" s="367"/>
      <c r="K3" s="367"/>
      <c r="L3" s="367"/>
      <c r="M3" s="368" t="s">
        <v>2020</v>
      </c>
      <c r="N3" s="362"/>
      <c r="O3" s="362"/>
      <c r="P3" s="362"/>
      <c r="Q3" s="362"/>
      <c r="R3" s="362"/>
      <c r="S3" s="362"/>
      <c r="T3" s="362"/>
    </row>
    <row r="4" spans="1:20" ht="80.400000000000006" thickBot="1" x14ac:dyDescent="0.35">
      <c r="A4" s="369"/>
      <c r="B4" s="370" t="s">
        <v>4</v>
      </c>
      <c r="C4" s="370" t="s">
        <v>6</v>
      </c>
      <c r="D4" s="371" t="s">
        <v>7</v>
      </c>
      <c r="E4" s="370" t="s">
        <v>8</v>
      </c>
      <c r="F4" s="370"/>
      <c r="G4" s="370"/>
      <c r="H4" s="370"/>
      <c r="I4" s="372" t="s">
        <v>1439</v>
      </c>
      <c r="J4" s="372" t="s">
        <v>1440</v>
      </c>
      <c r="K4" s="372" t="s">
        <v>2021</v>
      </c>
      <c r="L4" s="372" t="s">
        <v>2022</v>
      </c>
      <c r="M4" s="372" t="s">
        <v>2023</v>
      </c>
      <c r="N4" s="362"/>
      <c r="O4" s="362"/>
      <c r="P4" s="362"/>
      <c r="Q4" s="362"/>
      <c r="R4" s="362"/>
      <c r="S4" s="362"/>
      <c r="T4" s="362"/>
    </row>
    <row r="5" spans="1:20" x14ac:dyDescent="0.3">
      <c r="A5" s="362"/>
      <c r="B5" s="362"/>
      <c r="C5" s="362"/>
      <c r="D5" s="364"/>
      <c r="E5" s="362"/>
      <c r="F5" s="362"/>
      <c r="G5" s="362"/>
      <c r="H5" s="362"/>
      <c r="I5" s="362"/>
      <c r="J5" s="362"/>
      <c r="K5" s="362"/>
      <c r="L5" s="362"/>
      <c r="M5" s="362"/>
      <c r="N5" s="362"/>
      <c r="O5" s="362"/>
      <c r="P5" s="362"/>
      <c r="Q5" s="362"/>
      <c r="R5" s="362"/>
      <c r="S5" s="362"/>
      <c r="T5" s="362"/>
    </row>
    <row r="6" spans="1:20" x14ac:dyDescent="0.3">
      <c r="A6" s="373" t="s">
        <v>13</v>
      </c>
      <c r="B6" s="374"/>
      <c r="C6" s="374" t="s">
        <v>1860</v>
      </c>
      <c r="D6" s="375"/>
      <c r="E6" s="374"/>
      <c r="F6" s="374"/>
      <c r="G6" s="374"/>
      <c r="H6" s="374"/>
      <c r="I6" s="376">
        <v>1582946</v>
      </c>
      <c r="J6" s="376">
        <v>2583208</v>
      </c>
      <c r="K6" s="376">
        <v>33476</v>
      </c>
      <c r="L6" s="376">
        <v>20510203.89036762</v>
      </c>
      <c r="M6" s="376">
        <v>24709833.89036762</v>
      </c>
      <c r="N6" s="377"/>
      <c r="O6" s="378"/>
      <c r="P6" s="377"/>
      <c r="Q6" s="377"/>
      <c r="R6" s="377"/>
      <c r="S6" s="377"/>
      <c r="T6" s="377"/>
    </row>
    <row r="7" spans="1:20" x14ac:dyDescent="0.3">
      <c r="A7" s="362"/>
      <c r="B7" s="362"/>
      <c r="C7" s="362"/>
      <c r="D7" s="364"/>
      <c r="E7" s="362"/>
      <c r="F7" s="362"/>
      <c r="G7" s="362"/>
      <c r="H7" s="362"/>
      <c r="I7" s="378"/>
      <c r="J7" s="378"/>
      <c r="K7" s="378"/>
      <c r="L7" s="378"/>
      <c r="M7" s="378"/>
      <c r="N7" s="362"/>
      <c r="O7" s="378"/>
      <c r="P7" s="362"/>
      <c r="Q7" s="362"/>
      <c r="R7" s="362"/>
      <c r="S7" s="362"/>
      <c r="T7" s="362"/>
    </row>
    <row r="8" spans="1:20" x14ac:dyDescent="0.3">
      <c r="A8" s="373" t="s">
        <v>1357</v>
      </c>
      <c r="B8" s="374"/>
      <c r="C8" s="374"/>
      <c r="D8" s="375"/>
      <c r="E8" s="374"/>
      <c r="F8" s="374"/>
      <c r="G8" s="374"/>
      <c r="H8" s="374"/>
      <c r="I8" s="376">
        <v>308054</v>
      </c>
      <c r="J8" s="376">
        <v>608690</v>
      </c>
      <c r="K8" s="376">
        <v>8853</v>
      </c>
      <c r="L8" s="376">
        <v>4983629.1287617553</v>
      </c>
      <c r="M8" s="376">
        <f>SUM(M10:M67)</f>
        <v>5909226.1287617553</v>
      </c>
      <c r="N8" s="362"/>
      <c r="O8" s="378"/>
      <c r="P8" s="362"/>
      <c r="Q8" s="362"/>
      <c r="R8" s="362"/>
      <c r="S8" s="362"/>
      <c r="T8" s="362"/>
    </row>
    <row r="9" spans="1:20" x14ac:dyDescent="0.3">
      <c r="A9" s="362"/>
      <c r="B9" s="362"/>
      <c r="C9" s="362"/>
      <c r="D9" s="364"/>
      <c r="E9" s="362"/>
      <c r="F9" s="362"/>
      <c r="G9" s="362"/>
      <c r="H9" s="362"/>
      <c r="I9" s="379"/>
      <c r="J9" s="379"/>
      <c r="K9" s="379"/>
      <c r="L9" s="379"/>
      <c r="M9" s="379"/>
      <c r="N9" s="362"/>
      <c r="O9" s="378"/>
      <c r="P9" s="362"/>
      <c r="Q9" s="362"/>
      <c r="R9" s="362"/>
      <c r="S9" s="362"/>
      <c r="T9" s="362"/>
    </row>
    <row r="10" spans="1:20" x14ac:dyDescent="0.3">
      <c r="A10" s="362"/>
      <c r="B10" s="362" t="s">
        <v>15</v>
      </c>
      <c r="C10" s="362" t="s">
        <v>17</v>
      </c>
      <c r="D10" s="364"/>
      <c r="E10" s="362" t="s">
        <v>1895</v>
      </c>
      <c r="F10" s="362" t="s">
        <v>1695</v>
      </c>
      <c r="G10" s="3" t="str">
        <f>VLOOKUP(F10,class!A$1:B$460,2,FALSE)</f>
        <v>Unitary Authority</v>
      </c>
      <c r="H10" s="3" t="str">
        <f>IFERROR(VLOOKUP(F10,classifications!A$3:C$335,3,FALSE),VLOOKUP(F10,classifications!I$2:K$28,3,FALSE))</f>
        <v>Urban with Significant Rural</v>
      </c>
      <c r="I10" s="378">
        <v>37</v>
      </c>
      <c r="J10" s="378">
        <v>11786</v>
      </c>
      <c r="K10" s="378">
        <v>0</v>
      </c>
      <c r="L10" s="378">
        <v>71513</v>
      </c>
      <c r="M10" s="378">
        <v>83336</v>
      </c>
      <c r="N10" s="378"/>
      <c r="O10" s="378"/>
      <c r="P10" s="362"/>
      <c r="Q10" s="362"/>
      <c r="R10" s="362"/>
      <c r="S10" s="362"/>
      <c r="T10" s="362"/>
    </row>
    <row r="11" spans="1:20" ht="28.8" x14ac:dyDescent="0.3">
      <c r="A11" s="362"/>
      <c r="B11" s="380" t="s">
        <v>18</v>
      </c>
      <c r="C11" s="380" t="s">
        <v>20</v>
      </c>
      <c r="D11" s="381"/>
      <c r="E11" s="380" t="s">
        <v>1896</v>
      </c>
      <c r="F11" s="380" t="s">
        <v>1449</v>
      </c>
      <c r="G11" s="3" t="str">
        <f>VLOOKUP(F11,class!A$1:B$460,2,FALSE)</f>
        <v>Unitary Authority</v>
      </c>
      <c r="H11" s="3" t="str">
        <f>IFERROR(VLOOKUP(F11,classifications!A$3:C$335,3,FALSE),VLOOKUP(F11,classifications!I$2:K$28,3,FALSE))</f>
        <v>Urban with Significant Rural</v>
      </c>
      <c r="I11" s="378">
        <v>0</v>
      </c>
      <c r="J11" s="378">
        <v>12315</v>
      </c>
      <c r="K11" s="378">
        <v>460</v>
      </c>
      <c r="L11" s="378">
        <v>64211.5</v>
      </c>
      <c r="M11" s="378">
        <v>76986.5</v>
      </c>
      <c r="N11" s="378"/>
      <c r="O11" s="378"/>
      <c r="P11" s="362"/>
      <c r="Q11" s="362"/>
      <c r="R11" s="362"/>
      <c r="S11" s="362"/>
      <c r="T11" s="362"/>
    </row>
    <row r="12" spans="1:20" ht="57.6" x14ac:dyDescent="0.3">
      <c r="A12" s="362"/>
      <c r="B12" s="380" t="s">
        <v>21</v>
      </c>
      <c r="C12" s="380" t="s">
        <v>23</v>
      </c>
      <c r="D12" s="381"/>
      <c r="E12" s="380" t="s">
        <v>1897</v>
      </c>
      <c r="F12" s="380" t="s">
        <v>1666</v>
      </c>
      <c r="G12" s="3" t="str">
        <f>VLOOKUP(F12,class!A$1:B$460,2,FALSE)</f>
        <v>Unitary Authority</v>
      </c>
      <c r="H12" s="3" t="str">
        <f>IFERROR(VLOOKUP(F12,classifications!A$3:C$335,3,FALSE),VLOOKUP(F12,classifications!I$2:K$28,3,FALSE))</f>
        <v>Predominantly Urban</v>
      </c>
      <c r="I12" s="378">
        <v>0</v>
      </c>
      <c r="J12" s="378">
        <v>11576</v>
      </c>
      <c r="K12" s="378">
        <v>12</v>
      </c>
      <c r="L12" s="378">
        <v>50182.9</v>
      </c>
      <c r="M12" s="378">
        <v>61770.9</v>
      </c>
      <c r="N12" s="378"/>
      <c r="O12" s="378"/>
      <c r="P12" s="362"/>
      <c r="Q12" s="362"/>
      <c r="R12" s="362"/>
      <c r="S12" s="362"/>
      <c r="T12" s="362"/>
    </row>
    <row r="13" spans="1:20" ht="28.8" x14ac:dyDescent="0.3">
      <c r="A13" s="362"/>
      <c r="B13" s="380" t="s">
        <v>24</v>
      </c>
      <c r="C13" s="380" t="s">
        <v>26</v>
      </c>
      <c r="D13" s="381"/>
      <c r="E13" s="380" t="s">
        <v>1898</v>
      </c>
      <c r="F13" s="380" t="s">
        <v>1667</v>
      </c>
      <c r="G13" s="3" t="str">
        <f>VLOOKUP(F13,class!A$1:B$460,2,FALSE)</f>
        <v>Unitary Authority</v>
      </c>
      <c r="H13" s="3" t="str">
        <f>IFERROR(VLOOKUP(F13,classifications!A$3:C$335,3,FALSE),VLOOKUP(F13,classifications!I$2:K$28,3,FALSE))</f>
        <v>Predominantly Urban</v>
      </c>
      <c r="I13" s="378">
        <v>4726</v>
      </c>
      <c r="J13" s="378">
        <v>2340</v>
      </c>
      <c r="K13" s="378">
        <v>0</v>
      </c>
      <c r="L13" s="378">
        <v>65229</v>
      </c>
      <c r="M13" s="378">
        <v>72295</v>
      </c>
      <c r="N13" s="378"/>
      <c r="O13" s="378"/>
      <c r="P13" s="362"/>
      <c r="Q13" s="362"/>
      <c r="R13" s="362"/>
      <c r="S13" s="362"/>
      <c r="T13" s="362"/>
    </row>
    <row r="14" spans="1:20" x14ac:dyDescent="0.3">
      <c r="A14" s="362"/>
      <c r="B14" s="362" t="s">
        <v>27</v>
      </c>
      <c r="C14" s="362" t="s">
        <v>29</v>
      </c>
      <c r="D14" s="364"/>
      <c r="E14" s="362" t="s">
        <v>1899</v>
      </c>
      <c r="F14" s="362" t="s">
        <v>1697</v>
      </c>
      <c r="G14" s="362"/>
      <c r="H14" s="362"/>
      <c r="I14" s="382"/>
      <c r="J14" s="382"/>
      <c r="K14" s="382"/>
      <c r="L14" s="382"/>
      <c r="M14" s="382"/>
      <c r="N14" s="378"/>
      <c r="O14" s="378"/>
      <c r="P14" s="362"/>
      <c r="Q14" s="362"/>
      <c r="R14" s="362"/>
      <c r="S14" s="362"/>
      <c r="T14" s="362"/>
    </row>
    <row r="15" spans="1:20" x14ac:dyDescent="0.3">
      <c r="A15" s="362"/>
      <c r="B15" s="362" t="s">
        <v>2001</v>
      </c>
      <c r="C15" s="362" t="s">
        <v>2002</v>
      </c>
      <c r="D15" s="364"/>
      <c r="E15" s="362" t="s">
        <v>2024</v>
      </c>
      <c r="F15" s="362" t="s">
        <v>1986</v>
      </c>
      <c r="G15" s="3" t="str">
        <f>VLOOKUP(F15,class!A$1:B$460,2,FALSE)</f>
        <v>Unitary Authority</v>
      </c>
      <c r="H15" s="3" t="str">
        <f>IFERROR(VLOOKUP(F15,classifications!A$3:C$335,3,FALSE),VLOOKUP(F15,classifications!I$2:K$28,3,FALSE))</f>
        <v>Predominantly Urban</v>
      </c>
      <c r="I15" s="378">
        <v>9830</v>
      </c>
      <c r="J15" s="378">
        <v>9225</v>
      </c>
      <c r="K15" s="378">
        <v>0</v>
      </c>
      <c r="L15" s="378">
        <v>166379.1</v>
      </c>
      <c r="M15" s="378">
        <v>185434.1</v>
      </c>
      <c r="N15" s="378"/>
      <c r="O15" s="378"/>
      <c r="P15" s="362"/>
      <c r="Q15" s="362"/>
      <c r="R15" s="362"/>
      <c r="S15" s="362"/>
      <c r="T15" s="362"/>
    </row>
    <row r="16" spans="1:20" x14ac:dyDescent="0.3">
      <c r="A16" s="362"/>
      <c r="B16" s="362" t="s">
        <v>30</v>
      </c>
      <c r="C16" s="362" t="s">
        <v>32</v>
      </c>
      <c r="D16" s="364"/>
      <c r="E16" s="362" t="s">
        <v>1900</v>
      </c>
      <c r="F16" s="362" t="s">
        <v>1685</v>
      </c>
      <c r="G16" s="3" t="str">
        <f>VLOOKUP(F16,class!A$1:B$460,2,FALSE)</f>
        <v>Unitary Authority</v>
      </c>
      <c r="H16" s="3" t="str">
        <f>IFERROR(VLOOKUP(F16,classifications!A$3:C$335,3,FALSE),VLOOKUP(F16,classifications!I$2:K$28,3,FALSE))</f>
        <v>Predominantly Urban</v>
      </c>
      <c r="I16" s="378">
        <v>77</v>
      </c>
      <c r="J16" s="378">
        <v>8162</v>
      </c>
      <c r="K16" s="378">
        <v>324</v>
      </c>
      <c r="L16" s="378">
        <v>42978.9</v>
      </c>
      <c r="M16" s="378">
        <v>51541.9</v>
      </c>
      <c r="N16" s="378"/>
      <c r="O16" s="378"/>
      <c r="P16" s="362"/>
      <c r="Q16" s="362"/>
      <c r="R16" s="362"/>
      <c r="S16" s="362"/>
      <c r="T16" s="362"/>
    </row>
    <row r="17" spans="1:20" x14ac:dyDescent="0.3">
      <c r="A17" s="362"/>
      <c r="B17" s="362" t="s">
        <v>33</v>
      </c>
      <c r="C17" s="362" t="s">
        <v>35</v>
      </c>
      <c r="D17" s="364"/>
      <c r="E17" s="362" t="s">
        <v>1901</v>
      </c>
      <c r="F17" s="362" t="s">
        <v>1686</v>
      </c>
      <c r="G17" s="3" t="str">
        <f>VLOOKUP(F17,class!A$1:B$460,2,FALSE)</f>
        <v>Unitary Authority</v>
      </c>
      <c r="H17" s="3" t="str">
        <f>IFERROR(VLOOKUP(F17,classifications!A$3:C$335,3,FALSE),VLOOKUP(F17,classifications!I$2:K$28,3,FALSE))</f>
        <v>Predominantly Urban</v>
      </c>
      <c r="I17" s="378">
        <v>11573</v>
      </c>
      <c r="J17" s="378">
        <v>6653</v>
      </c>
      <c r="K17" s="378">
        <v>14</v>
      </c>
      <c r="L17" s="378">
        <v>111664.3</v>
      </c>
      <c r="M17" s="378">
        <v>129904.3</v>
      </c>
      <c r="N17" s="378"/>
      <c r="O17" s="378"/>
      <c r="P17" s="362"/>
      <c r="Q17" s="362"/>
      <c r="R17" s="362"/>
      <c r="S17" s="362"/>
      <c r="T17" s="362"/>
    </row>
    <row r="18" spans="1:20" x14ac:dyDescent="0.3">
      <c r="A18" s="362"/>
      <c r="B18" s="362" t="s">
        <v>36</v>
      </c>
      <c r="C18" s="362" t="s">
        <v>38</v>
      </c>
      <c r="D18" s="364"/>
      <c r="E18" s="362" t="s">
        <v>1902</v>
      </c>
      <c r="F18" s="362" t="s">
        <v>1728</v>
      </c>
      <c r="G18" s="3" t="str">
        <f>VLOOKUP(F18,class!A$1:B$460,2,FALSE)</f>
        <v>Unitary Authority</v>
      </c>
      <c r="H18" s="3" t="str">
        <f>IFERROR(VLOOKUP(F18,classifications!A$3:C$335,3,FALSE),VLOOKUP(F18,classifications!I$2:K$28,3,FALSE))</f>
        <v>Predominantly Urban</v>
      </c>
      <c r="I18" s="378">
        <v>26945</v>
      </c>
      <c r="J18" s="378">
        <v>12533</v>
      </c>
      <c r="K18" s="378">
        <v>500</v>
      </c>
      <c r="L18" s="378">
        <v>161267.20000000001</v>
      </c>
      <c r="M18" s="378">
        <v>201245.2</v>
      </c>
      <c r="N18" s="378"/>
      <c r="O18" s="378"/>
      <c r="P18" s="362"/>
      <c r="Q18" s="362"/>
      <c r="R18" s="362"/>
      <c r="S18" s="362"/>
      <c r="T18" s="362"/>
    </row>
    <row r="19" spans="1:20" ht="43.2" x14ac:dyDescent="0.3">
      <c r="A19" s="362"/>
      <c r="B19" s="380" t="s">
        <v>39</v>
      </c>
      <c r="C19" s="380" t="s">
        <v>41</v>
      </c>
      <c r="D19" s="381"/>
      <c r="E19" s="380" t="s">
        <v>1903</v>
      </c>
      <c r="F19" s="380" t="s">
        <v>1731</v>
      </c>
      <c r="G19" s="3" t="str">
        <f>VLOOKUP(F19,class!A$1:B$460,2,FALSE)</f>
        <v>Unitary Authority</v>
      </c>
      <c r="H19" s="3" t="str">
        <f>IFERROR(VLOOKUP(F19,classifications!A$3:C$335,3,FALSE),VLOOKUP(F19,classifications!I$2:K$28,3,FALSE))</f>
        <v>Predominantly Rural</v>
      </c>
      <c r="I19" s="378">
        <v>5272</v>
      </c>
      <c r="J19" s="378">
        <v>11155</v>
      </c>
      <c r="K19" s="378">
        <v>546</v>
      </c>
      <c r="L19" s="378">
        <v>106232.8</v>
      </c>
      <c r="M19" s="378">
        <v>123205.8</v>
      </c>
      <c r="N19" s="378"/>
      <c r="O19" s="378"/>
      <c r="P19" s="362"/>
      <c r="Q19" s="362"/>
      <c r="R19" s="362"/>
      <c r="S19" s="362"/>
      <c r="T19" s="362"/>
    </row>
    <row r="20" spans="1:20" ht="28.8" x14ac:dyDescent="0.3">
      <c r="A20" s="362"/>
      <c r="B20" s="380" t="s">
        <v>42</v>
      </c>
      <c r="C20" s="380" t="s">
        <v>44</v>
      </c>
      <c r="D20" s="381"/>
      <c r="E20" s="380" t="s">
        <v>1904</v>
      </c>
      <c r="F20" s="380" t="s">
        <v>1715</v>
      </c>
      <c r="G20" s="3" t="str">
        <f>VLOOKUP(F20,class!A$1:B$460,2,FALSE)</f>
        <v>Unitary Authority</v>
      </c>
      <c r="H20" s="3" t="str">
        <f>IFERROR(VLOOKUP(F20,classifications!A$3:C$335,3,FALSE),VLOOKUP(F20,classifications!I$2:K$28,3,FALSE))</f>
        <v>Urban with Significant Rural</v>
      </c>
      <c r="I20" s="378">
        <v>24</v>
      </c>
      <c r="J20" s="378">
        <v>21122</v>
      </c>
      <c r="K20" s="378">
        <v>122</v>
      </c>
      <c r="L20" s="378">
        <v>160203.5</v>
      </c>
      <c r="M20" s="378">
        <v>181471.5</v>
      </c>
      <c r="N20" s="378"/>
      <c r="O20" s="378"/>
      <c r="P20" s="362"/>
      <c r="Q20" s="362"/>
      <c r="R20" s="362"/>
      <c r="S20" s="362"/>
      <c r="T20" s="362"/>
    </row>
    <row r="21" spans="1:20" ht="57.6" x14ac:dyDescent="0.3">
      <c r="A21" s="362"/>
      <c r="B21" s="380" t="s">
        <v>45</v>
      </c>
      <c r="C21" s="380" t="s">
        <v>47</v>
      </c>
      <c r="D21" s="381"/>
      <c r="E21" s="380" t="s">
        <v>2025</v>
      </c>
      <c r="F21" s="380" t="s">
        <v>1716</v>
      </c>
      <c r="G21" s="3" t="str">
        <f>VLOOKUP(F21,class!A$1:B$460,2,FALSE)</f>
        <v>Unitary Authority</v>
      </c>
      <c r="H21" s="3" t="str">
        <f>IFERROR(VLOOKUP(F21,classifications!A$3:C$335,3,FALSE),VLOOKUP(F21,classifications!I$2:K$28,3,FALSE))</f>
        <v>Urban with Significant Rural</v>
      </c>
      <c r="I21" s="378">
        <v>5458</v>
      </c>
      <c r="J21" s="378">
        <v>18492</v>
      </c>
      <c r="K21" s="378">
        <v>262</v>
      </c>
      <c r="L21" s="378">
        <v>136900.1</v>
      </c>
      <c r="M21" s="378">
        <v>161112.1</v>
      </c>
      <c r="N21" s="378"/>
      <c r="O21" s="378"/>
      <c r="P21" s="362"/>
      <c r="Q21" s="362"/>
      <c r="R21" s="362"/>
      <c r="S21" s="362"/>
      <c r="T21" s="362"/>
    </row>
    <row r="22" spans="1:20" ht="28.8" x14ac:dyDescent="0.3">
      <c r="A22" s="362"/>
      <c r="B22" s="380" t="s">
        <v>48</v>
      </c>
      <c r="C22" s="380" t="s">
        <v>50</v>
      </c>
      <c r="D22" s="381"/>
      <c r="E22" s="380" t="s">
        <v>1905</v>
      </c>
      <c r="F22" s="380" t="s">
        <v>1717</v>
      </c>
      <c r="G22" s="3" t="str">
        <f>VLOOKUP(F22,class!A$1:B$460,2,FALSE)</f>
        <v>Unitary Authority</v>
      </c>
      <c r="H22" s="3" t="str">
        <f>IFERROR(VLOOKUP(F22,classifications!A$3:C$335,3,FALSE),VLOOKUP(F22,classifications!I$2:K$28,3,FALSE))</f>
        <v>Predominantly Rural</v>
      </c>
      <c r="I22" s="378">
        <v>10310</v>
      </c>
      <c r="J22" s="378">
        <v>22125</v>
      </c>
      <c r="K22" s="378">
        <v>0</v>
      </c>
      <c r="L22" s="378">
        <v>250499.09999999998</v>
      </c>
      <c r="M22" s="378">
        <v>282934.09999999998</v>
      </c>
      <c r="N22" s="378"/>
      <c r="O22" s="378"/>
      <c r="P22" s="362"/>
      <c r="Q22" s="362"/>
      <c r="R22" s="362"/>
      <c r="S22" s="362"/>
      <c r="T22" s="362"/>
    </row>
    <row r="23" spans="1:20" x14ac:dyDescent="0.3">
      <c r="A23" s="362"/>
      <c r="B23" s="380" t="s">
        <v>51</v>
      </c>
      <c r="C23" s="381" t="s">
        <v>53</v>
      </c>
      <c r="D23" s="362"/>
      <c r="E23" s="362" t="s">
        <v>1992</v>
      </c>
      <c r="F23" s="362" t="s">
        <v>1718</v>
      </c>
      <c r="G23" s="3" t="str">
        <f>VLOOKUP(F23,class!A$1:B$460,2,FALSE)</f>
        <v>Unitary Authority</v>
      </c>
      <c r="H23" s="3" t="str">
        <f>IFERROR(VLOOKUP(F23,classifications!A$3:C$335,3,FALSE),VLOOKUP(F23,classifications!I$2:K$28,3,FALSE))</f>
        <v>Predominantly Rural</v>
      </c>
      <c r="I23" s="378">
        <v>0</v>
      </c>
      <c r="J23" s="378">
        <v>48105</v>
      </c>
      <c r="K23" s="378">
        <v>0</v>
      </c>
      <c r="L23" s="378">
        <v>198503.6</v>
      </c>
      <c r="M23" s="378">
        <v>246608.6</v>
      </c>
      <c r="N23" s="378"/>
      <c r="O23" s="378"/>
      <c r="P23" s="362"/>
      <c r="Q23" s="362"/>
      <c r="R23" s="362"/>
      <c r="S23" s="362"/>
      <c r="T23" s="362"/>
    </row>
    <row r="24" spans="1:20" x14ac:dyDescent="0.3">
      <c r="A24" s="362"/>
      <c r="B24" s="362" t="s">
        <v>54</v>
      </c>
      <c r="C24" s="362" t="s">
        <v>56</v>
      </c>
      <c r="D24" s="364"/>
      <c r="E24" s="362" t="s">
        <v>1906</v>
      </c>
      <c r="F24" s="362" t="s">
        <v>1659</v>
      </c>
      <c r="G24" s="3" t="str">
        <f>VLOOKUP(F24,class!A$1:B$460,2,FALSE)</f>
        <v>Unitary Authority</v>
      </c>
      <c r="H24" s="3" t="str">
        <f>IFERROR(VLOOKUP(F24,classifications!A$3:C$335,3,FALSE),VLOOKUP(F24,classifications!I$2:K$28,3,FALSE))</f>
        <v>Predominantly Urban</v>
      </c>
      <c r="I24" s="378">
        <v>5323</v>
      </c>
      <c r="J24" s="378">
        <v>2934</v>
      </c>
      <c r="K24" s="378">
        <v>0</v>
      </c>
      <c r="L24" s="378">
        <v>43355.9</v>
      </c>
      <c r="M24" s="378">
        <v>51612.9</v>
      </c>
      <c r="N24" s="378"/>
      <c r="O24" s="378"/>
      <c r="P24" s="362"/>
      <c r="Q24" s="362"/>
      <c r="R24" s="362"/>
      <c r="S24" s="362"/>
      <c r="T24" s="362"/>
    </row>
    <row r="25" spans="1:20" ht="28.8" x14ac:dyDescent="0.3">
      <c r="A25" s="362"/>
      <c r="B25" s="380" t="s">
        <v>57</v>
      </c>
      <c r="C25" s="380" t="s">
        <v>59</v>
      </c>
      <c r="D25" s="381"/>
      <c r="E25" s="380" t="s">
        <v>1907</v>
      </c>
      <c r="F25" s="380" t="s">
        <v>1675</v>
      </c>
      <c r="G25" s="3" t="str">
        <f>VLOOKUP(F25,class!A$1:B$460,2,FALSE)</f>
        <v>Unitary Authority</v>
      </c>
      <c r="H25" s="3" t="str">
        <f>IFERROR(VLOOKUP(F25,classifications!A$3:C$335,3,FALSE),VLOOKUP(F25,classifications!I$2:K$28,3,FALSE))</f>
        <v>Predominantly Urban</v>
      </c>
      <c r="I25" s="378">
        <v>12751</v>
      </c>
      <c r="J25" s="378">
        <v>8184</v>
      </c>
      <c r="K25" s="378">
        <v>50</v>
      </c>
      <c r="L25" s="378">
        <v>90386</v>
      </c>
      <c r="M25" s="378">
        <v>111371</v>
      </c>
      <c r="N25" s="378"/>
      <c r="O25" s="378"/>
      <c r="P25" s="362"/>
      <c r="Q25" s="362"/>
      <c r="R25" s="362"/>
      <c r="S25" s="362"/>
      <c r="T25" s="362"/>
    </row>
    <row r="26" spans="1:20" ht="28.8" x14ac:dyDescent="0.3">
      <c r="A26" s="362"/>
      <c r="B26" s="380" t="s">
        <v>2003</v>
      </c>
      <c r="C26" s="380" t="s">
        <v>2004</v>
      </c>
      <c r="D26" s="381"/>
      <c r="E26" s="380" t="s">
        <v>609</v>
      </c>
      <c r="F26" s="380" t="s">
        <v>1987</v>
      </c>
      <c r="G26" s="3" t="str">
        <f>VLOOKUP(F26,class!A$1:B$460,2,FALSE)</f>
        <v>Unitary Authority</v>
      </c>
      <c r="H26" s="3" t="str">
        <f>IFERROR(VLOOKUP(F26,classifications!A$3:C$335,3,FALSE),VLOOKUP(F26,classifications!I$2:K$28,3,FALSE))</f>
        <v>Predominantly Rural</v>
      </c>
      <c r="I26" s="378">
        <v>39</v>
      </c>
      <c r="J26" s="378">
        <v>21103</v>
      </c>
      <c r="K26" s="378">
        <v>0</v>
      </c>
      <c r="L26" s="378">
        <v>161041.4</v>
      </c>
      <c r="M26" s="378">
        <v>182183.4</v>
      </c>
      <c r="N26" s="378"/>
      <c r="O26" s="378"/>
      <c r="P26" s="362"/>
      <c r="Q26" s="362"/>
      <c r="R26" s="362"/>
      <c r="S26" s="362"/>
      <c r="T26" s="362"/>
    </row>
    <row r="27" spans="1:20" ht="57.6" x14ac:dyDescent="0.3">
      <c r="A27" s="362"/>
      <c r="B27" s="380" t="s">
        <v>60</v>
      </c>
      <c r="C27" s="380" t="s">
        <v>62</v>
      </c>
      <c r="D27" s="381"/>
      <c r="E27" s="380" t="s">
        <v>1908</v>
      </c>
      <c r="F27" s="380" t="s">
        <v>1671</v>
      </c>
      <c r="G27" s="3" t="str">
        <f>VLOOKUP(F27,class!A$1:B$460,2,FALSE)</f>
        <v>Unitary Authority</v>
      </c>
      <c r="H27" s="3" t="str">
        <f>IFERROR(VLOOKUP(F27,classifications!A$3:C$335,3,FALSE),VLOOKUP(F27,classifications!I$2:K$28,3,FALSE))</f>
        <v>Predominantly Rural</v>
      </c>
      <c r="I27" s="378">
        <v>11298</v>
      </c>
      <c r="J27" s="378">
        <v>3199</v>
      </c>
      <c r="K27" s="378">
        <v>218</v>
      </c>
      <c r="L27" s="378">
        <v>156122.6</v>
      </c>
      <c r="M27" s="378">
        <v>170837.6</v>
      </c>
      <c r="N27" s="378"/>
      <c r="O27" s="378"/>
      <c r="P27" s="362"/>
      <c r="Q27" s="362"/>
      <c r="R27" s="362"/>
      <c r="S27" s="362"/>
      <c r="T27" s="362"/>
    </row>
    <row r="28" spans="1:20" ht="28.8" x14ac:dyDescent="0.3">
      <c r="A28" s="362"/>
      <c r="B28" s="380" t="s">
        <v>63</v>
      </c>
      <c r="C28" s="380" t="s">
        <v>65</v>
      </c>
      <c r="D28" s="381"/>
      <c r="E28" s="380" t="s">
        <v>1909</v>
      </c>
      <c r="F28" s="380" t="s">
        <v>1668</v>
      </c>
      <c r="G28" s="3" t="str">
        <f>VLOOKUP(F28,class!A$1:B$460,2,FALSE)</f>
        <v>Unitary Authority</v>
      </c>
      <c r="H28" s="3" t="str">
        <f>IFERROR(VLOOKUP(F28,classifications!A$3:C$335,3,FALSE),VLOOKUP(F28,classifications!I$2:K$28,3,FALSE))</f>
        <v>Predominantly Urban</v>
      </c>
      <c r="I28" s="378">
        <v>0</v>
      </c>
      <c r="J28" s="378">
        <v>14305</v>
      </c>
      <c r="K28" s="378">
        <v>0</v>
      </c>
      <c r="L28" s="378">
        <v>44041.2</v>
      </c>
      <c r="M28" s="378">
        <v>58346.2</v>
      </c>
      <c r="N28" s="378"/>
      <c r="O28" s="378"/>
      <c r="P28" s="362"/>
      <c r="Q28" s="362"/>
      <c r="R28" s="362"/>
      <c r="S28" s="362"/>
      <c r="T28" s="362"/>
    </row>
    <row r="29" spans="1:20" x14ac:dyDescent="0.3">
      <c r="A29" s="362"/>
      <c r="B29" s="362" t="s">
        <v>66</v>
      </c>
      <c r="C29" s="362" t="s">
        <v>68</v>
      </c>
      <c r="D29" s="364"/>
      <c r="E29" s="362" t="s">
        <v>1910</v>
      </c>
      <c r="F29" s="362" t="s">
        <v>1661</v>
      </c>
      <c r="G29" s="3" t="str">
        <f>VLOOKUP(F29,class!A$1:B$460,2,FALSE)</f>
        <v>Unitary Authority</v>
      </c>
      <c r="H29" s="3" t="str">
        <f>IFERROR(VLOOKUP(F29,classifications!A$3:C$335,3,FALSE),VLOOKUP(F29,classifications!I$2:K$28,3,FALSE))</f>
        <v>Predominantly Urban</v>
      </c>
      <c r="I29" s="378">
        <v>301</v>
      </c>
      <c r="J29" s="378">
        <v>9774</v>
      </c>
      <c r="K29" s="378">
        <v>0</v>
      </c>
      <c r="L29" s="378">
        <v>34115</v>
      </c>
      <c r="M29" s="378">
        <v>44190</v>
      </c>
      <c r="N29" s="378"/>
      <c r="O29" s="378"/>
      <c r="P29" s="362"/>
      <c r="Q29" s="362"/>
      <c r="R29" s="362"/>
      <c r="S29" s="362"/>
      <c r="T29" s="362"/>
    </row>
    <row r="30" spans="1:20" ht="57.6" x14ac:dyDescent="0.3">
      <c r="A30" s="362"/>
      <c r="B30" s="380" t="s">
        <v>69</v>
      </c>
      <c r="C30" s="380" t="s">
        <v>71</v>
      </c>
      <c r="D30" s="381"/>
      <c r="E30" s="380" t="s">
        <v>1911</v>
      </c>
      <c r="F30" s="380" t="s">
        <v>1719</v>
      </c>
      <c r="G30" s="3" t="str">
        <f>VLOOKUP(F30,class!A$1:B$460,2,FALSE)</f>
        <v>Unitary Authority</v>
      </c>
      <c r="H30" s="3" t="str">
        <f>IFERROR(VLOOKUP(F30,classifications!A$3:C$335,3,FALSE),VLOOKUP(F30,classifications!I$2:K$28,3,FALSE))</f>
        <v>Predominantly Rural</v>
      </c>
      <c r="I30" s="378">
        <v>0</v>
      </c>
      <c r="J30" s="378">
        <v>11245</v>
      </c>
      <c r="K30" s="378">
        <v>343</v>
      </c>
      <c r="L30" s="378">
        <v>75854.913793103449</v>
      </c>
      <c r="M30" s="378">
        <v>87442.913793103449</v>
      </c>
      <c r="N30" s="378"/>
      <c r="O30" s="378"/>
      <c r="P30" s="362"/>
      <c r="Q30" s="362"/>
      <c r="R30" s="362"/>
      <c r="S30" s="362"/>
      <c r="T30" s="362"/>
    </row>
    <row r="31" spans="1:20" x14ac:dyDescent="0.3">
      <c r="A31" s="362"/>
      <c r="B31" s="362" t="s">
        <v>72</v>
      </c>
      <c r="C31" s="362" t="s">
        <v>74</v>
      </c>
      <c r="D31" s="364"/>
      <c r="E31" s="362" t="s">
        <v>1912</v>
      </c>
      <c r="F31" s="362" t="s">
        <v>1687</v>
      </c>
      <c r="G31" s="3" t="str">
        <f>VLOOKUP(F31,class!A$1:B$460,2,FALSE)</f>
        <v>Unitary Authority</v>
      </c>
      <c r="H31" s="3" t="str">
        <f>IFERROR(VLOOKUP(F31,classifications!A$3:C$335,3,FALSE),VLOOKUP(F31,classifications!I$2:K$28,3,FALSE))</f>
        <v>Predominantly Rural</v>
      </c>
      <c r="I31" s="378">
        <v>0</v>
      </c>
      <c r="J31" s="378">
        <v>7258</v>
      </c>
      <c r="K31" s="378">
        <v>0</v>
      </c>
      <c r="L31" s="378">
        <v>65566.2</v>
      </c>
      <c r="M31" s="378">
        <v>72824.2</v>
      </c>
      <c r="N31" s="378"/>
      <c r="O31" s="378"/>
      <c r="P31" s="362"/>
      <c r="Q31" s="362"/>
      <c r="R31" s="362"/>
      <c r="S31" s="362"/>
      <c r="T31" s="362"/>
    </row>
    <row r="32" spans="1:20" ht="28.8" x14ac:dyDescent="0.3">
      <c r="A32" s="362"/>
      <c r="B32" s="380" t="s">
        <v>75</v>
      </c>
      <c r="C32" s="380" t="s">
        <v>77</v>
      </c>
      <c r="D32" s="380"/>
      <c r="E32" s="380" t="s">
        <v>1913</v>
      </c>
      <c r="F32" s="380" t="s">
        <v>1496</v>
      </c>
      <c r="G32" s="3" t="str">
        <f>VLOOKUP(F32,class!A$1:B$460,2,FALSE)</f>
        <v>Unitary Authority</v>
      </c>
      <c r="H32" s="3" t="str">
        <f>IFERROR(VLOOKUP(F32,classifications!A$3:C$335,3,FALSE),VLOOKUP(F32,classifications!I$2:K$28,3,FALSE))</f>
        <v>Predominantly Rural</v>
      </c>
      <c r="I32" s="378">
        <v>114</v>
      </c>
      <c r="J32" s="378">
        <v>61</v>
      </c>
      <c r="K32" s="378">
        <v>0</v>
      </c>
      <c r="L32" s="378">
        <v>1133.8</v>
      </c>
      <c r="M32" s="378">
        <v>1308.8</v>
      </c>
      <c r="N32" s="378"/>
      <c r="O32" s="378"/>
      <c r="P32" s="362"/>
      <c r="Q32" s="362"/>
      <c r="R32" s="362"/>
      <c r="S32" s="362"/>
      <c r="T32" s="362"/>
    </row>
    <row r="33" spans="1:20" ht="57.6" x14ac:dyDescent="0.3">
      <c r="A33" s="362"/>
      <c r="B33" s="380" t="s">
        <v>78</v>
      </c>
      <c r="C33" s="380" t="s">
        <v>80</v>
      </c>
      <c r="D33" s="381"/>
      <c r="E33" s="380" t="s">
        <v>1914</v>
      </c>
      <c r="F33" s="380" t="s">
        <v>1724</v>
      </c>
      <c r="G33" s="3" t="str">
        <f>VLOOKUP(F33,class!A$1:B$460,2,FALSE)</f>
        <v>Unitary Authority</v>
      </c>
      <c r="H33" s="3" t="str">
        <f>IFERROR(VLOOKUP(F33,classifications!A$3:C$335,3,FALSE),VLOOKUP(F33,classifications!I$2:K$28,3,FALSE))</f>
        <v>Predominantly Urban</v>
      </c>
      <c r="I33" s="378">
        <v>23579</v>
      </c>
      <c r="J33" s="378">
        <v>9356</v>
      </c>
      <c r="K33" s="378">
        <v>235</v>
      </c>
      <c r="L33" s="378">
        <v>89154.7</v>
      </c>
      <c r="M33" s="378">
        <v>122324.7</v>
      </c>
      <c r="N33" s="378"/>
      <c r="O33" s="378"/>
      <c r="P33" s="362"/>
      <c r="Q33" s="362"/>
      <c r="R33" s="362"/>
      <c r="S33" s="362"/>
      <c r="T33" s="362"/>
    </row>
    <row r="34" spans="1:20" ht="28.8" x14ac:dyDescent="0.3">
      <c r="A34" s="362"/>
      <c r="B34" s="380" t="s">
        <v>81</v>
      </c>
      <c r="C34" s="380" t="s">
        <v>83</v>
      </c>
      <c r="D34" s="381"/>
      <c r="E34" s="380" t="s">
        <v>1915</v>
      </c>
      <c r="F34" s="380" t="s">
        <v>1676</v>
      </c>
      <c r="G34" s="3" t="str">
        <f>VLOOKUP(F34,class!A$1:B$460,2,FALSE)</f>
        <v>Unitary Authority</v>
      </c>
      <c r="H34" s="3" t="str">
        <f>IFERROR(VLOOKUP(F34,classifications!A$3:C$335,3,FALSE),VLOOKUP(F34,classifications!I$2:K$28,3,FALSE))</f>
        <v>Predominantly Urban</v>
      </c>
      <c r="I34" s="378">
        <v>20208</v>
      </c>
      <c r="J34" s="378">
        <v>10900</v>
      </c>
      <c r="K34" s="378">
        <v>216</v>
      </c>
      <c r="L34" s="378">
        <v>102780.5</v>
      </c>
      <c r="M34" s="378">
        <v>134104.5</v>
      </c>
      <c r="N34" s="378"/>
      <c r="O34" s="378"/>
      <c r="P34" s="362"/>
      <c r="Q34" s="362"/>
      <c r="R34" s="362"/>
      <c r="S34" s="362"/>
      <c r="T34" s="362"/>
    </row>
    <row r="35" spans="1:20" ht="28.8" x14ac:dyDescent="0.3">
      <c r="A35" s="362"/>
      <c r="B35" s="380" t="s">
        <v>84</v>
      </c>
      <c r="C35" s="380" t="s">
        <v>86</v>
      </c>
      <c r="D35" s="381"/>
      <c r="E35" s="380" t="s">
        <v>1916</v>
      </c>
      <c r="F35" s="380" t="s">
        <v>1680</v>
      </c>
      <c r="G35" s="3" t="str">
        <f>VLOOKUP(F35,class!A$1:B$460,2,FALSE)</f>
        <v>Unitary Authority</v>
      </c>
      <c r="H35" s="3" t="str">
        <f>IFERROR(VLOOKUP(F35,classifications!A$3:C$335,3,FALSE),VLOOKUP(F35,classifications!I$2:K$28,3,FALSE))</f>
        <v>Predominantly Urban</v>
      </c>
      <c r="I35" s="378">
        <v>7796</v>
      </c>
      <c r="J35" s="378">
        <v>4751</v>
      </c>
      <c r="K35" s="378">
        <v>0</v>
      </c>
      <c r="L35" s="378">
        <v>68868.3</v>
      </c>
      <c r="M35" s="378">
        <v>81415.3</v>
      </c>
      <c r="N35" s="378"/>
      <c r="O35" s="378"/>
      <c r="P35" s="362"/>
      <c r="Q35" s="362"/>
      <c r="R35" s="362"/>
      <c r="S35" s="362"/>
      <c r="T35" s="362"/>
    </row>
    <row r="36" spans="1:20" x14ac:dyDescent="0.3">
      <c r="A36" s="362"/>
      <c r="B36" s="362" t="s">
        <v>87</v>
      </c>
      <c r="C36" s="362" t="s">
        <v>89</v>
      </c>
      <c r="D36" s="364"/>
      <c r="E36" s="362" t="s">
        <v>1917</v>
      </c>
      <c r="F36" s="362" t="s">
        <v>1730</v>
      </c>
      <c r="G36" s="3" t="str">
        <f>VLOOKUP(F36,class!A$1:B$460,2,FALSE)</f>
        <v>Unitary Authority</v>
      </c>
      <c r="H36" s="3" t="str">
        <f>IFERROR(VLOOKUP(F36,classifications!A$3:C$335,3,FALSE),VLOOKUP(F36,classifications!I$2:K$28,3,FALSE))</f>
        <v>Predominantly Urban</v>
      </c>
      <c r="I36" s="378">
        <v>3002</v>
      </c>
      <c r="J36" s="378">
        <v>5203</v>
      </c>
      <c r="K36" s="378">
        <v>300</v>
      </c>
      <c r="L36" s="378">
        <v>107851.3</v>
      </c>
      <c r="M36" s="378">
        <v>116356.3</v>
      </c>
      <c r="N36" s="378"/>
      <c r="O36" s="378"/>
      <c r="P36" s="362"/>
      <c r="Q36" s="362"/>
      <c r="R36" s="362"/>
      <c r="S36" s="362"/>
      <c r="T36" s="362"/>
    </row>
    <row r="37" spans="1:20" x14ac:dyDescent="0.3">
      <c r="A37" s="362"/>
      <c r="B37" s="362" t="s">
        <v>90</v>
      </c>
      <c r="C37" s="362" t="s">
        <v>92</v>
      </c>
      <c r="D37" s="364"/>
      <c r="E37" s="362" t="s">
        <v>1918</v>
      </c>
      <c r="F37" s="362" t="s">
        <v>1662</v>
      </c>
      <c r="G37" s="3" t="str">
        <f>VLOOKUP(F37,class!A$1:B$460,2,FALSE)</f>
        <v>Unitary Authority</v>
      </c>
      <c r="H37" s="3" t="str">
        <f>IFERROR(VLOOKUP(F37,classifications!A$3:C$335,3,FALSE),VLOOKUP(F37,classifications!I$2:K$28,3,FALSE))</f>
        <v>Predominantly Urban</v>
      </c>
      <c r="I37" s="378">
        <v>64</v>
      </c>
      <c r="J37" s="378">
        <v>15132</v>
      </c>
      <c r="K37" s="378">
        <v>0</v>
      </c>
      <c r="L37" s="378">
        <v>48413.9</v>
      </c>
      <c r="M37" s="378">
        <v>63609.9</v>
      </c>
      <c r="N37" s="378"/>
      <c r="O37" s="378"/>
      <c r="P37" s="362"/>
      <c r="Q37" s="362"/>
      <c r="R37" s="362"/>
      <c r="S37" s="362"/>
      <c r="T37" s="362"/>
    </row>
    <row r="38" spans="1:20" x14ac:dyDescent="0.3">
      <c r="A38" s="362"/>
      <c r="B38" s="362" t="s">
        <v>93</v>
      </c>
      <c r="C38" s="362" t="s">
        <v>95</v>
      </c>
      <c r="D38" s="364"/>
      <c r="E38" s="362" t="s">
        <v>1919</v>
      </c>
      <c r="F38" s="362" t="s">
        <v>1688</v>
      </c>
      <c r="G38" s="3" t="str">
        <f>VLOOKUP(F38,class!A$1:B$460,2,FALSE)</f>
        <v>Unitary Authority</v>
      </c>
      <c r="H38" s="3" t="str">
        <f>IFERROR(VLOOKUP(F38,classifications!A$3:C$335,3,FALSE),VLOOKUP(F38,classifications!I$2:K$28,3,FALSE))</f>
        <v>Predominantly Urban</v>
      </c>
      <c r="I38" s="378">
        <v>12640</v>
      </c>
      <c r="J38" s="378">
        <v>9656</v>
      </c>
      <c r="K38" s="378">
        <v>6</v>
      </c>
      <c r="L38" s="378">
        <v>93200</v>
      </c>
      <c r="M38" s="378">
        <v>115502</v>
      </c>
      <c r="N38" s="378"/>
      <c r="O38" s="378"/>
      <c r="P38" s="362"/>
      <c r="Q38" s="362"/>
      <c r="R38" s="362"/>
      <c r="S38" s="362"/>
      <c r="T38" s="362"/>
    </row>
    <row r="39" spans="1:20" ht="57.6" x14ac:dyDescent="0.3">
      <c r="A39" s="362"/>
      <c r="B39" s="380" t="s">
        <v>96</v>
      </c>
      <c r="C39" s="380" t="s">
        <v>98</v>
      </c>
      <c r="D39" s="381"/>
      <c r="E39" s="380" t="s">
        <v>1920</v>
      </c>
      <c r="F39" s="380" t="s">
        <v>1672</v>
      </c>
      <c r="G39" s="3" t="str">
        <f>VLOOKUP(F39,class!A$1:B$460,2,FALSE)</f>
        <v>Unitary Authority</v>
      </c>
      <c r="H39" s="3" t="str">
        <f>IFERROR(VLOOKUP(F39,classifications!A$3:C$335,3,FALSE),VLOOKUP(F39,classifications!I$2:K$28,3,FALSE))</f>
        <v>Predominantly Urban</v>
      </c>
      <c r="I39" s="378">
        <v>6</v>
      </c>
      <c r="J39" s="378">
        <v>9476</v>
      </c>
      <c r="K39" s="378">
        <v>0</v>
      </c>
      <c r="L39" s="378">
        <v>64392.7</v>
      </c>
      <c r="M39" s="378">
        <v>73874.7</v>
      </c>
      <c r="N39" s="378"/>
      <c r="O39" s="378"/>
      <c r="P39" s="362"/>
      <c r="Q39" s="362"/>
      <c r="R39" s="362"/>
      <c r="S39" s="362"/>
      <c r="T39" s="362"/>
    </row>
    <row r="40" spans="1:20" ht="43.2" x14ac:dyDescent="0.3">
      <c r="A40" s="362"/>
      <c r="B40" s="380" t="s">
        <v>99</v>
      </c>
      <c r="C40" s="380" t="s">
        <v>101</v>
      </c>
      <c r="D40" s="381"/>
      <c r="E40" s="380" t="s">
        <v>1921</v>
      </c>
      <c r="F40" s="380" t="s">
        <v>1673</v>
      </c>
      <c r="G40" s="3" t="str">
        <f>VLOOKUP(F40,class!A$1:B$460,2,FALSE)</f>
        <v>Unitary Authority</v>
      </c>
      <c r="H40" s="3" t="str">
        <f>IFERROR(VLOOKUP(F40,classifications!A$3:C$335,3,FALSE),VLOOKUP(F40,classifications!I$2:K$28,3,FALSE))</f>
        <v>Urban with Significant Rural</v>
      </c>
      <c r="I40" s="378">
        <v>8</v>
      </c>
      <c r="J40" s="378">
        <v>11404</v>
      </c>
      <c r="K40" s="378">
        <v>67</v>
      </c>
      <c r="L40" s="378">
        <v>64463.600000000006</v>
      </c>
      <c r="M40" s="378">
        <v>75942.600000000006</v>
      </c>
      <c r="N40" s="378"/>
      <c r="O40" s="378"/>
      <c r="P40" s="362"/>
      <c r="Q40" s="362"/>
      <c r="R40" s="362"/>
      <c r="S40" s="362"/>
      <c r="T40" s="362"/>
    </row>
    <row r="41" spans="1:20" x14ac:dyDescent="0.3">
      <c r="A41" s="362"/>
      <c r="B41" s="362" t="s">
        <v>102</v>
      </c>
      <c r="C41" s="362" t="s">
        <v>104</v>
      </c>
      <c r="D41" s="364"/>
      <c r="E41" s="362" t="s">
        <v>1922</v>
      </c>
      <c r="F41" s="362" t="s">
        <v>1720</v>
      </c>
      <c r="G41" s="3" t="str">
        <f>VLOOKUP(F41,class!A$1:B$460,2,FALSE)</f>
        <v>Unitary Authority</v>
      </c>
      <c r="H41" s="3" t="str">
        <f>IFERROR(VLOOKUP(F41,classifications!A$3:C$335,3,FALSE),VLOOKUP(F41,classifications!I$2:K$28,3,FALSE))</f>
        <v>Urban with Significant Rural</v>
      </c>
      <c r="I41" s="378">
        <v>12</v>
      </c>
      <c r="J41" s="378">
        <v>9420</v>
      </c>
      <c r="K41" s="378">
        <v>0</v>
      </c>
      <c r="L41" s="378">
        <v>89438.2</v>
      </c>
      <c r="M41" s="378">
        <v>98870.2</v>
      </c>
      <c r="N41" s="378"/>
      <c r="O41" s="378"/>
      <c r="P41" s="362"/>
      <c r="Q41" s="362"/>
      <c r="R41" s="362"/>
      <c r="S41" s="362"/>
      <c r="T41" s="362"/>
    </row>
    <row r="42" spans="1:20" ht="43.2" x14ac:dyDescent="0.3">
      <c r="A42" s="362"/>
      <c r="B42" s="380" t="s">
        <v>105</v>
      </c>
      <c r="C42" s="380" t="s">
        <v>107</v>
      </c>
      <c r="D42" s="381"/>
      <c r="E42" s="380" t="s">
        <v>1923</v>
      </c>
      <c r="F42" s="380" t="s">
        <v>1543</v>
      </c>
      <c r="G42" s="3" t="str">
        <f>VLOOKUP(F42,class!A$1:B$460,2,FALSE)</f>
        <v>Unitary Authority</v>
      </c>
      <c r="H42" s="3" t="str">
        <f>IFERROR(VLOOKUP(F42,classifications!A$3:C$335,3,FALSE),VLOOKUP(F42,classifications!I$2:K$28,3,FALSE))</f>
        <v>Predominantly Rural</v>
      </c>
      <c r="I42" s="378">
        <v>8439</v>
      </c>
      <c r="J42" s="378">
        <v>17888</v>
      </c>
      <c r="K42" s="378">
        <v>51</v>
      </c>
      <c r="L42" s="378">
        <v>131524.6</v>
      </c>
      <c r="M42" s="378">
        <v>157902.6</v>
      </c>
      <c r="N42" s="378"/>
      <c r="O42" s="378"/>
      <c r="P42" s="362"/>
      <c r="Q42" s="362"/>
      <c r="R42" s="362"/>
      <c r="S42" s="362"/>
      <c r="T42" s="362"/>
    </row>
    <row r="43" spans="1:20" ht="28.8" x14ac:dyDescent="0.3">
      <c r="A43" s="362"/>
      <c r="B43" s="380" t="s">
        <v>108</v>
      </c>
      <c r="C43" s="380" t="s">
        <v>110</v>
      </c>
      <c r="D43" s="381"/>
      <c r="E43" s="380" t="s">
        <v>1924</v>
      </c>
      <c r="F43" s="380" t="s">
        <v>1726</v>
      </c>
      <c r="G43" s="3" t="str">
        <f>VLOOKUP(F43,class!A$1:B$460,2,FALSE)</f>
        <v>Unitary Authority</v>
      </c>
      <c r="H43" s="3" t="str">
        <f>IFERROR(VLOOKUP(F43,classifications!A$3:C$335,3,FALSE),VLOOKUP(F43,classifications!I$2:K$28,3,FALSE))</f>
        <v>Predominantly Urban</v>
      </c>
      <c r="I43" s="378">
        <v>25156</v>
      </c>
      <c r="J43" s="378">
        <v>10345</v>
      </c>
      <c r="K43" s="378">
        <v>17</v>
      </c>
      <c r="L43" s="378">
        <v>98231.5</v>
      </c>
      <c r="M43" s="378">
        <v>133749.5</v>
      </c>
      <c r="N43" s="378"/>
      <c r="O43" s="378"/>
      <c r="P43" s="362"/>
      <c r="Q43" s="362"/>
      <c r="R43" s="362"/>
      <c r="S43" s="362"/>
      <c r="T43" s="362"/>
    </row>
    <row r="44" spans="1:20" ht="28.8" x14ac:dyDescent="0.3">
      <c r="A44" s="362"/>
      <c r="B44" s="380" t="s">
        <v>111</v>
      </c>
      <c r="C44" s="380" t="s">
        <v>113</v>
      </c>
      <c r="D44" s="381"/>
      <c r="E44" s="380" t="s">
        <v>1925</v>
      </c>
      <c r="F44" s="380" t="s">
        <v>1681</v>
      </c>
      <c r="G44" s="3" t="str">
        <f>VLOOKUP(F44,class!A$1:B$460,2,FALSE)</f>
        <v>Unitary Authority</v>
      </c>
      <c r="H44" s="3" t="str">
        <f>IFERROR(VLOOKUP(F44,classifications!A$3:C$335,3,FALSE),VLOOKUP(F44,classifications!I$2:K$28,3,FALSE))</f>
        <v>Predominantly Urban</v>
      </c>
      <c r="I44" s="378">
        <v>88</v>
      </c>
      <c r="J44" s="378">
        <v>16011</v>
      </c>
      <c r="K44" s="378">
        <v>448</v>
      </c>
      <c r="L44" s="378">
        <v>69997.600000000006</v>
      </c>
      <c r="M44" s="378">
        <v>86544.6</v>
      </c>
      <c r="N44" s="378"/>
      <c r="O44" s="378"/>
      <c r="P44" s="362"/>
      <c r="Q44" s="362"/>
      <c r="R44" s="362"/>
      <c r="S44" s="362"/>
      <c r="T44" s="362"/>
    </row>
    <row r="45" spans="1:20" x14ac:dyDescent="0.3">
      <c r="A45" s="362"/>
      <c r="B45" s="362" t="s">
        <v>114</v>
      </c>
      <c r="C45" s="362" t="s">
        <v>116</v>
      </c>
      <c r="D45" s="364"/>
      <c r="E45" s="362" t="s">
        <v>1926</v>
      </c>
      <c r="F45" s="362" t="s">
        <v>1698</v>
      </c>
      <c r="G45" s="3" t="str">
        <f>VLOOKUP(F45,class!A$1:B$460,2,FALSE)</f>
        <v>Unitary Authority</v>
      </c>
      <c r="H45" s="3" t="str">
        <f>IFERROR(VLOOKUP(F45,classifications!A$3:C$335,3,FALSE),VLOOKUP(F45,classifications!I$2:K$28,3,FALSE))</f>
        <v>Predominantly Urban</v>
      </c>
      <c r="I45" s="378">
        <v>0</v>
      </c>
      <c r="J45" s="378">
        <v>22828</v>
      </c>
      <c r="K45" s="378">
        <v>1077</v>
      </c>
      <c r="L45" s="378">
        <v>97011.199999999997</v>
      </c>
      <c r="M45" s="378">
        <v>120916.2</v>
      </c>
      <c r="N45" s="378"/>
      <c r="O45" s="378"/>
      <c r="P45" s="362"/>
      <c r="Q45" s="362"/>
      <c r="R45" s="362"/>
      <c r="S45" s="362"/>
      <c r="T45" s="362"/>
    </row>
    <row r="46" spans="1:20" x14ac:dyDescent="0.3">
      <c r="A46" s="362"/>
      <c r="B46" s="362" t="s">
        <v>117</v>
      </c>
      <c r="C46" s="362" t="s">
        <v>119</v>
      </c>
      <c r="D46" s="364"/>
      <c r="E46" s="362" t="s">
        <v>1927</v>
      </c>
      <c r="F46" s="362" t="s">
        <v>1699</v>
      </c>
      <c r="G46" s="362"/>
      <c r="H46" s="362"/>
      <c r="I46" s="382"/>
      <c r="J46" s="382"/>
      <c r="K46" s="382"/>
      <c r="L46" s="382"/>
      <c r="M46" s="382"/>
      <c r="N46" s="378"/>
      <c r="O46" s="378"/>
      <c r="P46" s="362"/>
      <c r="Q46" s="362"/>
      <c r="R46" s="362"/>
      <c r="S46" s="362"/>
      <c r="T46" s="362"/>
    </row>
    <row r="47" spans="1:20" x14ac:dyDescent="0.3">
      <c r="A47" s="362"/>
      <c r="B47" s="362" t="s">
        <v>120</v>
      </c>
      <c r="C47" s="362" t="s">
        <v>122</v>
      </c>
      <c r="D47" s="364"/>
      <c r="E47" s="362" t="s">
        <v>1928</v>
      </c>
      <c r="F47" s="362" t="s">
        <v>1689</v>
      </c>
      <c r="G47" s="3" t="str">
        <f>VLOOKUP(F47,class!A$1:B$460,2,FALSE)</f>
        <v>Unitary Authority</v>
      </c>
      <c r="H47" s="3" t="str">
        <f>IFERROR(VLOOKUP(F47,classifications!A$3:C$335,3,FALSE),VLOOKUP(F47,classifications!I$2:K$28,3,FALSE))</f>
        <v>Predominantly Urban</v>
      </c>
      <c r="I47" s="378">
        <v>10016</v>
      </c>
      <c r="J47" s="378">
        <v>6397</v>
      </c>
      <c r="K47" s="378">
        <v>832</v>
      </c>
      <c r="L47" s="378">
        <v>73648.7</v>
      </c>
      <c r="M47" s="378">
        <v>90893.7</v>
      </c>
      <c r="N47" s="378"/>
      <c r="O47" s="378"/>
      <c r="P47" s="362"/>
      <c r="Q47" s="362"/>
      <c r="R47" s="362"/>
      <c r="S47" s="362"/>
      <c r="T47" s="362"/>
    </row>
    <row r="48" spans="1:20" x14ac:dyDescent="0.3">
      <c r="A48" s="362"/>
      <c r="B48" s="362" t="s">
        <v>123</v>
      </c>
      <c r="C48" s="362" t="s">
        <v>125</v>
      </c>
      <c r="D48" s="364"/>
      <c r="E48" s="362" t="s">
        <v>1929</v>
      </c>
      <c r="F48" s="362" t="s">
        <v>1690</v>
      </c>
      <c r="G48" s="3" t="str">
        <f>VLOOKUP(F48,class!A$1:B$460,2,FALSE)</f>
        <v>Unitary Authority</v>
      </c>
      <c r="H48" s="3" t="str">
        <f>IFERROR(VLOOKUP(F48,classifications!A$3:C$335,3,FALSE),VLOOKUP(F48,classifications!I$2:K$28,3,FALSE))</f>
        <v>Predominantly Urban</v>
      </c>
      <c r="I48" s="378">
        <v>6821</v>
      </c>
      <c r="J48" s="378">
        <v>4547</v>
      </c>
      <c r="K48" s="378">
        <v>0</v>
      </c>
      <c r="L48" s="378">
        <v>60240.899999999994</v>
      </c>
      <c r="M48" s="378">
        <v>71608.899999999994</v>
      </c>
      <c r="N48" s="378"/>
      <c r="O48" s="378"/>
      <c r="P48" s="362"/>
      <c r="Q48" s="362"/>
      <c r="R48" s="362"/>
      <c r="S48" s="362"/>
      <c r="T48" s="362"/>
    </row>
    <row r="49" spans="1:20" x14ac:dyDescent="0.3">
      <c r="A49" s="362"/>
      <c r="B49" s="362" t="s">
        <v>126</v>
      </c>
      <c r="C49" s="362" t="s">
        <v>128</v>
      </c>
      <c r="D49" s="364"/>
      <c r="E49" s="362" t="s">
        <v>1930</v>
      </c>
      <c r="F49" s="362" t="s">
        <v>1663</v>
      </c>
      <c r="G49" s="3" t="str">
        <f>VLOOKUP(F49,class!A$1:B$460,2,FALSE)</f>
        <v>Unitary Authority</v>
      </c>
      <c r="H49" s="3" t="str">
        <f>IFERROR(VLOOKUP(F49,classifications!A$3:C$335,3,FALSE),VLOOKUP(F49,classifications!I$2:K$28,3,FALSE))</f>
        <v>Urban with Significant Rural</v>
      </c>
      <c r="I49" s="378">
        <v>0</v>
      </c>
      <c r="J49" s="378">
        <v>12231</v>
      </c>
      <c r="K49" s="378">
        <v>0</v>
      </c>
      <c r="L49" s="378">
        <v>52931.1</v>
      </c>
      <c r="M49" s="378">
        <v>65162.1</v>
      </c>
      <c r="N49" s="378"/>
      <c r="O49" s="378"/>
      <c r="P49" s="362"/>
      <c r="Q49" s="362"/>
      <c r="R49" s="362"/>
      <c r="S49" s="362"/>
      <c r="T49" s="362"/>
    </row>
    <row r="50" spans="1:20" ht="28.8" x14ac:dyDescent="0.3">
      <c r="A50" s="362"/>
      <c r="B50" s="380" t="s">
        <v>129</v>
      </c>
      <c r="C50" s="380" t="s">
        <v>131</v>
      </c>
      <c r="D50" s="381"/>
      <c r="E50" s="380" t="s">
        <v>1931</v>
      </c>
      <c r="F50" s="380" t="s">
        <v>1721</v>
      </c>
      <c r="G50" s="3" t="str">
        <f>VLOOKUP(F50,class!A$1:B$460,2,FALSE)</f>
        <v>Unitary Authority</v>
      </c>
      <c r="H50" s="3" t="str">
        <f>IFERROR(VLOOKUP(F50,classifications!A$3:C$335,3,FALSE),VLOOKUP(F50,classifications!I$2:K$28,3,FALSE))</f>
        <v>Predominantly Rural</v>
      </c>
      <c r="I50" s="378">
        <v>1</v>
      </c>
      <c r="J50" s="378">
        <v>1831</v>
      </c>
      <c r="K50" s="378">
        <v>660</v>
      </c>
      <c r="L50" s="378">
        <v>15064.099999999999</v>
      </c>
      <c r="M50" s="378">
        <v>17556.099999999999</v>
      </c>
      <c r="N50" s="378"/>
      <c r="O50" s="378"/>
      <c r="P50" s="362"/>
      <c r="Q50" s="362"/>
      <c r="R50" s="362"/>
      <c r="S50" s="362"/>
      <c r="T50" s="362"/>
    </row>
    <row r="51" spans="1:20" ht="28.8" x14ac:dyDescent="0.3">
      <c r="A51" s="362"/>
      <c r="B51" s="380" t="s">
        <v>132</v>
      </c>
      <c r="C51" s="380" t="s">
        <v>134</v>
      </c>
      <c r="D51" s="381"/>
      <c r="E51" s="380" t="s">
        <v>1932</v>
      </c>
      <c r="F51" s="380" t="s">
        <v>1569</v>
      </c>
      <c r="G51" s="3" t="str">
        <f>VLOOKUP(F51,class!A$1:B$460,2,FALSE)</f>
        <v>Unitary Authority</v>
      </c>
      <c r="H51" s="3" t="str">
        <f>IFERROR(VLOOKUP(F51,classifications!A$3:C$335,3,FALSE),VLOOKUP(F51,classifications!I$2:K$28,3,FALSE))</f>
        <v>Predominantly Rural</v>
      </c>
      <c r="I51" s="378">
        <v>4050</v>
      </c>
      <c r="J51" s="378">
        <v>14726</v>
      </c>
      <c r="K51" s="378">
        <v>748</v>
      </c>
      <c r="L51" s="378">
        <v>126800.29999999999</v>
      </c>
      <c r="M51" s="378">
        <v>146324.29999999999</v>
      </c>
      <c r="N51" s="378"/>
      <c r="O51" s="378"/>
      <c r="P51" s="362"/>
      <c r="Q51" s="362"/>
      <c r="R51" s="362"/>
      <c r="S51" s="362"/>
      <c r="T51" s="362"/>
    </row>
    <row r="52" spans="1:20" x14ac:dyDescent="0.3">
      <c r="A52" s="362"/>
      <c r="B52" s="362" t="s">
        <v>135</v>
      </c>
      <c r="C52" s="362" t="s">
        <v>137</v>
      </c>
      <c r="D52" s="364"/>
      <c r="E52" s="362" t="s">
        <v>1933</v>
      </c>
      <c r="F52" s="362" t="s">
        <v>1691</v>
      </c>
      <c r="G52" s="3" t="str">
        <f>VLOOKUP(F52,class!A$1:B$460,2,FALSE)</f>
        <v>Unitary Authority</v>
      </c>
      <c r="H52" s="3" t="str">
        <f>IFERROR(VLOOKUP(F52,classifications!A$3:C$335,3,FALSE),VLOOKUP(F52,classifications!I$2:K$28,3,FALSE))</f>
        <v>Predominantly Urban</v>
      </c>
      <c r="I52" s="378">
        <v>6232</v>
      </c>
      <c r="J52" s="378">
        <v>4205</v>
      </c>
      <c r="K52" s="378">
        <v>0</v>
      </c>
      <c r="L52" s="378">
        <v>45228.4</v>
      </c>
      <c r="M52" s="378">
        <v>55665.4</v>
      </c>
      <c r="N52" s="378"/>
      <c r="O52" s="378"/>
      <c r="P52" s="362"/>
      <c r="Q52" s="362"/>
      <c r="R52" s="362"/>
      <c r="S52" s="362"/>
      <c r="T52" s="362"/>
    </row>
    <row r="53" spans="1:20" x14ac:dyDescent="0.3">
      <c r="A53" s="362"/>
      <c r="B53" s="362" t="s">
        <v>138</v>
      </c>
      <c r="C53" s="362" t="s">
        <v>140</v>
      </c>
      <c r="D53" s="364"/>
      <c r="E53" s="362" t="s">
        <v>1934</v>
      </c>
      <c r="F53" s="362" t="s">
        <v>1700</v>
      </c>
      <c r="G53" s="3" t="str">
        <f>VLOOKUP(F53,class!A$1:B$460,2,FALSE)</f>
        <v>Unitary Authority</v>
      </c>
      <c r="H53" s="3" t="str">
        <f>IFERROR(VLOOKUP(F53,classifications!A$3:C$335,3,FALSE),VLOOKUP(F53,classifications!I$2:K$28,3,FALSE))</f>
        <v>Predominantly Urban</v>
      </c>
      <c r="I53" s="378">
        <v>10</v>
      </c>
      <c r="J53" s="378">
        <v>13138</v>
      </c>
      <c r="K53" s="378">
        <v>211</v>
      </c>
      <c r="L53" s="378">
        <v>107575.7</v>
      </c>
      <c r="M53" s="378">
        <v>120934.7</v>
      </c>
      <c r="N53" s="378"/>
      <c r="O53" s="378"/>
      <c r="P53" s="362"/>
      <c r="Q53" s="362"/>
      <c r="R53" s="362"/>
      <c r="S53" s="362"/>
      <c r="T53" s="362"/>
    </row>
    <row r="54" spans="1:20" x14ac:dyDescent="0.3">
      <c r="A54" s="362"/>
      <c r="B54" s="362" t="s">
        <v>141</v>
      </c>
      <c r="C54" s="362" t="s">
        <v>143</v>
      </c>
      <c r="D54" s="364"/>
      <c r="E54" s="362" t="s">
        <v>1935</v>
      </c>
      <c r="F54" s="362" t="s">
        <v>1692</v>
      </c>
      <c r="G54" s="3" t="str">
        <f>VLOOKUP(F54,class!A$1:B$460,2,FALSE)</f>
        <v>Unitary Authority</v>
      </c>
      <c r="H54" s="3" t="str">
        <f>IFERROR(VLOOKUP(F54,classifications!A$3:C$335,3,FALSE),VLOOKUP(F54,classifications!I$2:K$28,3,FALSE))</f>
        <v>Predominantly Urban</v>
      </c>
      <c r="I54" s="378">
        <v>16215</v>
      </c>
      <c r="J54" s="378">
        <v>7947</v>
      </c>
      <c r="K54" s="378">
        <v>0</v>
      </c>
      <c r="L54" s="378">
        <v>83407.600000000006</v>
      </c>
      <c r="M54" s="378">
        <v>107569.60000000001</v>
      </c>
      <c r="N54" s="378"/>
      <c r="O54" s="378"/>
      <c r="P54" s="362"/>
      <c r="Q54" s="362"/>
      <c r="R54" s="362"/>
      <c r="S54" s="362"/>
      <c r="T54" s="362"/>
    </row>
    <row r="55" spans="1:20" ht="43.2" x14ac:dyDescent="0.3">
      <c r="A55" s="362"/>
      <c r="B55" s="380" t="s">
        <v>144</v>
      </c>
      <c r="C55" s="380" t="s">
        <v>146</v>
      </c>
      <c r="D55" s="381"/>
      <c r="E55" s="380" t="s">
        <v>1936</v>
      </c>
      <c r="F55" s="380" t="s">
        <v>1729</v>
      </c>
      <c r="G55" s="3" t="str">
        <f>VLOOKUP(F55,class!A$1:B$460,2,FALSE)</f>
        <v>Unitary Authority</v>
      </c>
      <c r="H55" s="3" t="str">
        <f>IFERROR(VLOOKUP(F55,classifications!A$3:C$335,3,FALSE),VLOOKUP(F55,classifications!I$2:K$28,3,FALSE))</f>
        <v>Predominantly Urban</v>
      </c>
      <c r="I55" s="378">
        <v>6034</v>
      </c>
      <c r="J55" s="378">
        <v>3716</v>
      </c>
      <c r="K55" s="378">
        <v>0</v>
      </c>
      <c r="L55" s="378">
        <v>72494.8</v>
      </c>
      <c r="M55" s="378">
        <v>82244.800000000003</v>
      </c>
      <c r="N55" s="378"/>
      <c r="O55" s="378"/>
      <c r="P55" s="362"/>
      <c r="Q55" s="362"/>
      <c r="R55" s="362"/>
      <c r="S55" s="362"/>
      <c r="T55" s="362"/>
    </row>
    <row r="56" spans="1:20" x14ac:dyDescent="0.3">
      <c r="A56" s="362"/>
      <c r="B56" s="362" t="s">
        <v>147</v>
      </c>
      <c r="C56" s="362" t="s">
        <v>149</v>
      </c>
      <c r="D56" s="364"/>
      <c r="E56" s="362" t="s">
        <v>1937</v>
      </c>
      <c r="F56" s="362" t="s">
        <v>1664</v>
      </c>
      <c r="G56" s="3" t="str">
        <f>VLOOKUP(F56,class!A$1:B$460,2,FALSE)</f>
        <v>Unitary Authority</v>
      </c>
      <c r="H56" s="3" t="str">
        <f>IFERROR(VLOOKUP(F56,classifications!A$3:C$335,3,FALSE),VLOOKUP(F56,classifications!I$2:K$28,3,FALSE))</f>
        <v>Predominantly Urban</v>
      </c>
      <c r="I56" s="378">
        <v>0</v>
      </c>
      <c r="J56" s="378">
        <v>14104</v>
      </c>
      <c r="K56" s="378">
        <v>0</v>
      </c>
      <c r="L56" s="378">
        <v>73743.899999999994</v>
      </c>
      <c r="M56" s="378">
        <v>87847.9</v>
      </c>
      <c r="N56" s="378"/>
      <c r="O56" s="378"/>
      <c r="P56" s="362"/>
      <c r="Q56" s="362"/>
      <c r="R56" s="362"/>
      <c r="S56" s="362"/>
      <c r="T56" s="362"/>
    </row>
    <row r="57" spans="1:20" ht="28.8" x14ac:dyDescent="0.3">
      <c r="A57" s="362"/>
      <c r="B57" s="380" t="s">
        <v>150</v>
      </c>
      <c r="C57" s="380" t="s">
        <v>152</v>
      </c>
      <c r="D57" s="381"/>
      <c r="E57" s="380" t="s">
        <v>1938</v>
      </c>
      <c r="F57" s="380" t="s">
        <v>1679</v>
      </c>
      <c r="G57" s="3" t="str">
        <f>VLOOKUP(F57,class!A$1:B$460,2,FALSE)</f>
        <v>Unitary Authority</v>
      </c>
      <c r="H57" s="3" t="str">
        <f>IFERROR(VLOOKUP(F57,classifications!A$3:C$335,3,FALSE),VLOOKUP(F57,classifications!I$2:K$28,3,FALSE))</f>
        <v>Predominantly Urban</v>
      </c>
      <c r="I57" s="378">
        <v>17833</v>
      </c>
      <c r="J57" s="378">
        <v>8356</v>
      </c>
      <c r="K57" s="378">
        <v>0</v>
      </c>
      <c r="L57" s="378">
        <v>90914.41496865204</v>
      </c>
      <c r="M57" s="378">
        <v>117103.41496865204</v>
      </c>
      <c r="N57" s="378"/>
      <c r="O57" s="378"/>
      <c r="P57" s="362"/>
      <c r="Q57" s="362"/>
      <c r="R57" s="362"/>
      <c r="S57" s="362"/>
      <c r="T57" s="362"/>
    </row>
    <row r="58" spans="1:20" x14ac:dyDescent="0.3">
      <c r="A58" s="362"/>
      <c r="B58" s="362" t="s">
        <v>153</v>
      </c>
      <c r="C58" s="362" t="s">
        <v>155</v>
      </c>
      <c r="D58" s="364"/>
      <c r="E58" s="362" t="s">
        <v>1939</v>
      </c>
      <c r="F58" s="362" t="s">
        <v>1701</v>
      </c>
      <c r="G58" s="3" t="str">
        <f>VLOOKUP(F58,class!A$1:B$460,2,FALSE)</f>
        <v>Unitary Authority</v>
      </c>
      <c r="H58" s="3" t="str">
        <f>IFERROR(VLOOKUP(F58,classifications!A$3:C$335,3,FALSE),VLOOKUP(F58,classifications!I$2:K$28,3,FALSE))</f>
        <v>Predominantly Urban</v>
      </c>
      <c r="I58" s="378">
        <v>10281</v>
      </c>
      <c r="J58" s="378">
        <v>5478</v>
      </c>
      <c r="K58" s="378">
        <v>0</v>
      </c>
      <c r="L58" s="378">
        <v>83566.8</v>
      </c>
      <c r="M58" s="378">
        <v>99325.8</v>
      </c>
      <c r="N58" s="378"/>
      <c r="O58" s="378"/>
      <c r="P58" s="362"/>
      <c r="Q58" s="362"/>
      <c r="R58" s="362"/>
      <c r="S58" s="362"/>
      <c r="T58" s="362"/>
    </row>
    <row r="59" spans="1:20" ht="57.6" x14ac:dyDescent="0.3">
      <c r="A59" s="362"/>
      <c r="B59" s="380" t="s">
        <v>156</v>
      </c>
      <c r="C59" s="380" t="s">
        <v>158</v>
      </c>
      <c r="D59" s="381"/>
      <c r="E59" s="380" t="s">
        <v>1940</v>
      </c>
      <c r="F59" s="380" t="s">
        <v>1727</v>
      </c>
      <c r="G59" s="3" t="str">
        <f>VLOOKUP(F59,class!A$1:B$460,2,FALSE)</f>
        <v>Unitary Authority</v>
      </c>
      <c r="H59" s="3" t="str">
        <f>IFERROR(VLOOKUP(F59,classifications!A$3:C$335,3,FALSE),VLOOKUP(F59,classifications!I$2:K$28,3,FALSE))</f>
        <v>Predominantly Urban</v>
      </c>
      <c r="I59" s="378">
        <v>0</v>
      </c>
      <c r="J59" s="378">
        <v>13665</v>
      </c>
      <c r="K59" s="378">
        <v>270</v>
      </c>
      <c r="L59" s="378">
        <v>64490.399999999994</v>
      </c>
      <c r="M59" s="378">
        <v>78425.399999999994</v>
      </c>
      <c r="N59" s="378"/>
      <c r="O59" s="378"/>
      <c r="P59" s="362"/>
      <c r="Q59" s="362"/>
      <c r="R59" s="362"/>
      <c r="S59" s="362"/>
      <c r="T59" s="362"/>
    </row>
    <row r="60" spans="1:20" ht="28.8" x14ac:dyDescent="0.3">
      <c r="A60" s="362"/>
      <c r="B60" s="380" t="s">
        <v>159</v>
      </c>
      <c r="C60" s="380" t="s">
        <v>161</v>
      </c>
      <c r="D60" s="381"/>
      <c r="E60" s="380" t="s">
        <v>1941</v>
      </c>
      <c r="F60" s="380" t="s">
        <v>1682</v>
      </c>
      <c r="G60" s="3" t="str">
        <f>VLOOKUP(F60,class!A$1:B$460,2,FALSE)</f>
        <v>Unitary Authority</v>
      </c>
      <c r="H60" s="3" t="str">
        <f>IFERROR(VLOOKUP(F60,classifications!A$3:C$335,3,FALSE),VLOOKUP(F60,classifications!I$2:K$28,3,FALSE))</f>
        <v>Predominantly Urban</v>
      </c>
      <c r="I60" s="378">
        <v>9785</v>
      </c>
      <c r="J60" s="378">
        <v>2091</v>
      </c>
      <c r="K60" s="378">
        <v>0</v>
      </c>
      <c r="L60" s="378">
        <v>57092.800000000003</v>
      </c>
      <c r="M60" s="378">
        <v>68968.800000000003</v>
      </c>
      <c r="N60" s="378"/>
      <c r="O60" s="378"/>
      <c r="P60" s="362"/>
      <c r="Q60" s="362"/>
      <c r="R60" s="362"/>
      <c r="S60" s="362"/>
      <c r="T60" s="362"/>
    </row>
    <row r="61" spans="1:20" x14ac:dyDescent="0.3">
      <c r="A61" s="362"/>
      <c r="B61" s="362" t="s">
        <v>162</v>
      </c>
      <c r="C61" s="362" t="s">
        <v>164</v>
      </c>
      <c r="D61" s="364"/>
      <c r="E61" s="362" t="s">
        <v>1942</v>
      </c>
      <c r="F61" s="362" t="s">
        <v>1702</v>
      </c>
      <c r="G61" s="3" t="str">
        <f>VLOOKUP(F61,class!A$1:B$460,2,FALSE)</f>
        <v>Unitary Authority</v>
      </c>
      <c r="H61" s="3" t="str">
        <f>IFERROR(VLOOKUP(F61,classifications!A$3:C$335,3,FALSE),VLOOKUP(F61,classifications!I$2:K$28,3,FALSE))</f>
        <v>Predominantly Urban</v>
      </c>
      <c r="I61" s="378">
        <v>0</v>
      </c>
      <c r="J61" s="378">
        <v>5418</v>
      </c>
      <c r="K61" s="378">
        <v>0</v>
      </c>
      <c r="L61" s="378">
        <v>63429.3</v>
      </c>
      <c r="M61" s="378">
        <v>68847.3</v>
      </c>
      <c r="N61" s="378"/>
      <c r="O61" s="378"/>
      <c r="P61" s="362"/>
      <c r="Q61" s="362"/>
      <c r="R61" s="362"/>
      <c r="S61" s="362"/>
      <c r="T61" s="362"/>
    </row>
    <row r="62" spans="1:20" ht="28.8" x14ac:dyDescent="0.3">
      <c r="A62" s="362"/>
      <c r="B62" s="380" t="s">
        <v>165</v>
      </c>
      <c r="C62" s="380" t="s">
        <v>167</v>
      </c>
      <c r="D62" s="381"/>
      <c r="E62" s="380" t="s">
        <v>1943</v>
      </c>
      <c r="F62" s="380" t="s">
        <v>1669</v>
      </c>
      <c r="G62" s="3" t="str">
        <f>VLOOKUP(F62,class!A$1:B$460,2,FALSE)</f>
        <v>Unitary Authority</v>
      </c>
      <c r="H62" s="3" t="str">
        <f>IFERROR(VLOOKUP(F62,classifications!A$3:C$335,3,FALSE),VLOOKUP(F62,classifications!I$2:K$28,3,FALSE))</f>
        <v>Predominantly Urban</v>
      </c>
      <c r="I62" s="378">
        <v>90</v>
      </c>
      <c r="J62" s="378">
        <v>14466</v>
      </c>
      <c r="K62" s="378">
        <v>0</v>
      </c>
      <c r="L62" s="378">
        <v>79017</v>
      </c>
      <c r="M62" s="378">
        <v>93573</v>
      </c>
      <c r="N62" s="378"/>
      <c r="O62" s="378"/>
      <c r="P62" s="362"/>
      <c r="Q62" s="362"/>
      <c r="R62" s="362"/>
      <c r="S62" s="362"/>
      <c r="T62" s="362"/>
    </row>
    <row r="63" spans="1:20" x14ac:dyDescent="0.3">
      <c r="A63" s="362"/>
      <c r="B63" s="362" t="s">
        <v>168</v>
      </c>
      <c r="C63" s="362" t="s">
        <v>170</v>
      </c>
      <c r="D63" s="364"/>
      <c r="E63" s="362" t="s">
        <v>1944</v>
      </c>
      <c r="F63" s="362" t="s">
        <v>1722</v>
      </c>
      <c r="G63" s="3" t="str">
        <f>VLOOKUP(F63,class!A$1:B$460,2,FALSE)</f>
        <v>Unitary Authority</v>
      </c>
      <c r="H63" s="3" t="str">
        <f>IFERROR(VLOOKUP(F63,classifications!A$3:C$335,3,FALSE),VLOOKUP(F63,classifications!I$2:K$28,3,FALSE))</f>
        <v>Urban with Significant Rural</v>
      </c>
      <c r="I63" s="378">
        <v>60</v>
      </c>
      <c r="J63" s="378">
        <v>9181</v>
      </c>
      <c r="K63" s="378">
        <v>348</v>
      </c>
      <c r="L63" s="378">
        <v>59260.800000000003</v>
      </c>
      <c r="M63" s="378">
        <v>68849.8</v>
      </c>
      <c r="N63" s="378"/>
      <c r="O63" s="378"/>
      <c r="P63" s="362"/>
      <c r="Q63" s="362"/>
      <c r="R63" s="362"/>
      <c r="S63" s="362"/>
      <c r="T63" s="362"/>
    </row>
    <row r="64" spans="1:20" ht="28.8" x14ac:dyDescent="0.3">
      <c r="A64" s="362"/>
      <c r="B64" s="380" t="s">
        <v>171</v>
      </c>
      <c r="C64" s="380" t="s">
        <v>173</v>
      </c>
      <c r="D64" s="381"/>
      <c r="E64" s="380" t="s">
        <v>1945</v>
      </c>
      <c r="F64" s="380" t="s">
        <v>1591</v>
      </c>
      <c r="G64" s="3" t="str">
        <f>VLOOKUP(F64,class!A$1:B$460,2,FALSE)</f>
        <v>Unitary Authority</v>
      </c>
      <c r="H64" s="3" t="str">
        <f>IFERROR(VLOOKUP(F64,classifications!A$3:C$335,3,FALSE),VLOOKUP(F64,classifications!I$2:K$28,3,FALSE))</f>
        <v>Predominantly Rural</v>
      </c>
      <c r="I64" s="378">
        <v>5307</v>
      </c>
      <c r="J64" s="378">
        <v>25935</v>
      </c>
      <c r="K64" s="378">
        <v>66</v>
      </c>
      <c r="L64" s="378">
        <v>192650</v>
      </c>
      <c r="M64" s="378">
        <v>223958</v>
      </c>
      <c r="N64" s="378"/>
      <c r="O64" s="378"/>
      <c r="P64" s="362"/>
      <c r="Q64" s="362"/>
      <c r="R64" s="362"/>
      <c r="S64" s="362"/>
      <c r="T64" s="362"/>
    </row>
    <row r="65" spans="1:20" x14ac:dyDescent="0.3">
      <c r="A65" s="362"/>
      <c r="B65" s="362" t="s">
        <v>174</v>
      </c>
      <c r="C65" s="362" t="s">
        <v>176</v>
      </c>
      <c r="D65" s="364"/>
      <c r="E65" s="362" t="s">
        <v>1946</v>
      </c>
      <c r="F65" s="362" t="s">
        <v>1693</v>
      </c>
      <c r="G65" s="3" t="str">
        <f>VLOOKUP(F65,class!A$1:B$460,2,FALSE)</f>
        <v>Unitary Authority</v>
      </c>
      <c r="H65" s="3" t="str">
        <f>IFERROR(VLOOKUP(F65,classifications!A$3:C$335,3,FALSE),VLOOKUP(F65,classifications!I$2:K$28,3,FALSE))</f>
        <v>Predominantly Urban</v>
      </c>
      <c r="I65" s="378">
        <v>29</v>
      </c>
      <c r="J65" s="378">
        <v>7842</v>
      </c>
      <c r="K65" s="378">
        <v>0</v>
      </c>
      <c r="L65" s="378">
        <v>56988.9</v>
      </c>
      <c r="M65" s="378">
        <v>64859.9</v>
      </c>
      <c r="N65" s="378"/>
      <c r="O65" s="378"/>
      <c r="P65" s="362"/>
      <c r="Q65" s="362"/>
      <c r="R65" s="362"/>
      <c r="S65" s="362"/>
      <c r="T65" s="362"/>
    </row>
    <row r="66" spans="1:20" x14ac:dyDescent="0.3">
      <c r="A66" s="362"/>
      <c r="B66" s="362" t="s">
        <v>177</v>
      </c>
      <c r="C66" s="362" t="s">
        <v>179</v>
      </c>
      <c r="D66" s="364"/>
      <c r="E66" s="362" t="s">
        <v>1947</v>
      </c>
      <c r="F66" s="362" t="s">
        <v>1694</v>
      </c>
      <c r="G66" s="3" t="str">
        <f>VLOOKUP(F66,class!A$1:B$460,2,FALSE)</f>
        <v>Unitary Authority</v>
      </c>
      <c r="H66" s="3" t="str">
        <f>IFERROR(VLOOKUP(F66,classifications!A$3:C$335,3,FALSE),VLOOKUP(F66,classifications!I$2:K$28,3,FALSE))</f>
        <v>Predominantly Urban</v>
      </c>
      <c r="I66" s="378">
        <v>2679</v>
      </c>
      <c r="J66" s="378">
        <v>2396</v>
      </c>
      <c r="K66" s="378">
        <v>102</v>
      </c>
      <c r="L66" s="378">
        <v>65175.600000000006</v>
      </c>
      <c r="M66" s="378">
        <v>70352.600000000006</v>
      </c>
      <c r="N66" s="378"/>
      <c r="O66" s="378"/>
      <c r="P66" s="362"/>
      <c r="Q66" s="362"/>
      <c r="R66" s="362"/>
      <c r="S66" s="362"/>
      <c r="T66" s="362"/>
    </row>
    <row r="67" spans="1:20" ht="28.8" x14ac:dyDescent="0.3">
      <c r="A67" s="362"/>
      <c r="B67" s="380" t="s">
        <v>180</v>
      </c>
      <c r="C67" s="380" t="s">
        <v>182</v>
      </c>
      <c r="D67" s="381"/>
      <c r="E67" s="380" t="s">
        <v>1948</v>
      </c>
      <c r="F67" s="380" t="s">
        <v>1725</v>
      </c>
      <c r="G67" s="3" t="str">
        <f>VLOOKUP(F67,class!A$1:B$460,2,FALSE)</f>
        <v>Unitary Authority</v>
      </c>
      <c r="H67" s="3" t="str">
        <f>IFERROR(VLOOKUP(F67,classifications!A$3:C$335,3,FALSE),VLOOKUP(F67,classifications!I$2:K$28,3,FALSE))</f>
        <v>Predominantly Urban</v>
      </c>
      <c r="I67" s="378">
        <v>7535</v>
      </c>
      <c r="J67" s="378">
        <v>4998</v>
      </c>
      <c r="K67" s="378">
        <v>348</v>
      </c>
      <c r="L67" s="378">
        <v>77197.5</v>
      </c>
      <c r="M67" s="378">
        <v>90078.5</v>
      </c>
      <c r="N67" s="378"/>
      <c r="O67" s="378"/>
      <c r="P67" s="362"/>
      <c r="Q67" s="362"/>
      <c r="R67" s="362"/>
      <c r="S67" s="362"/>
      <c r="T67" s="362"/>
    </row>
    <row r="68" spans="1:20" x14ac:dyDescent="0.3">
      <c r="A68" s="362"/>
      <c r="B68" s="362"/>
      <c r="C68" s="362"/>
      <c r="D68" s="364"/>
      <c r="E68" s="362"/>
      <c r="F68" s="362"/>
      <c r="G68" s="362"/>
      <c r="H68" s="362"/>
      <c r="I68" s="378"/>
      <c r="J68" s="378"/>
      <c r="K68" s="378"/>
      <c r="L68" s="378"/>
      <c r="M68" s="378"/>
      <c r="N68" s="378"/>
      <c r="O68" s="378"/>
      <c r="P68" s="362"/>
      <c r="Q68" s="362"/>
      <c r="R68" s="362"/>
      <c r="S68" s="362"/>
      <c r="T68" s="362"/>
    </row>
    <row r="69" spans="1:20" x14ac:dyDescent="0.3">
      <c r="A69" s="373" t="s">
        <v>1358</v>
      </c>
      <c r="B69" s="374"/>
      <c r="C69" s="374"/>
      <c r="D69" s="375"/>
      <c r="E69" s="374"/>
      <c r="F69" s="374"/>
      <c r="G69" s="374"/>
      <c r="H69" s="374"/>
      <c r="I69" s="376">
        <v>390474</v>
      </c>
      <c r="J69" s="376">
        <v>416072</v>
      </c>
      <c r="K69" s="376">
        <v>3435</v>
      </c>
      <c r="L69" s="376">
        <v>2866922.037660718</v>
      </c>
      <c r="M69" s="376">
        <f>SUM(M71:M103)</f>
        <v>3676903.037660718</v>
      </c>
      <c r="N69" s="378"/>
      <c r="O69" s="378"/>
      <c r="P69" s="362"/>
      <c r="Q69" s="362"/>
      <c r="R69" s="362"/>
      <c r="S69" s="362"/>
      <c r="T69" s="362"/>
    </row>
    <row r="70" spans="1:20" x14ac:dyDescent="0.3">
      <c r="A70" s="362"/>
      <c r="B70" s="362"/>
      <c r="C70" s="362"/>
      <c r="D70" s="364"/>
      <c r="E70" s="362"/>
      <c r="F70" s="362"/>
      <c r="G70" s="362"/>
      <c r="H70" s="362"/>
      <c r="I70" s="378"/>
      <c r="J70" s="378"/>
      <c r="K70" s="378"/>
      <c r="L70" s="378"/>
      <c r="M70" s="378"/>
      <c r="N70" s="378"/>
      <c r="O70" s="378"/>
      <c r="P70" s="362"/>
      <c r="Q70" s="362"/>
      <c r="R70" s="362"/>
      <c r="S70" s="362"/>
      <c r="T70" s="362"/>
    </row>
    <row r="71" spans="1:20" ht="57.6" x14ac:dyDescent="0.3">
      <c r="A71" s="362"/>
      <c r="B71" s="380" t="s">
        <v>184</v>
      </c>
      <c r="C71" s="380" t="s">
        <v>186</v>
      </c>
      <c r="D71" s="381"/>
      <c r="E71" s="380" t="s">
        <v>187</v>
      </c>
      <c r="F71" s="380" t="s">
        <v>187</v>
      </c>
      <c r="G71" s="3" t="str">
        <f>VLOOKUP(F71,class!A$1:B$460,2,FALSE)</f>
        <v>London Borough</v>
      </c>
      <c r="H71" s="3" t="str">
        <f>IFERROR(VLOOKUP(F71,classifications!A$3:C$335,3,FALSE),VLOOKUP(F71,classifications!I$2:K$28,3,FALSE))</f>
        <v>Predominantly Urban</v>
      </c>
      <c r="I71" s="378">
        <v>16352</v>
      </c>
      <c r="J71" s="378">
        <v>5226</v>
      </c>
      <c r="K71" s="378">
        <v>0</v>
      </c>
      <c r="L71" s="378">
        <v>54396.2</v>
      </c>
      <c r="M71" s="378">
        <v>75974.2</v>
      </c>
      <c r="N71" s="378"/>
      <c r="O71" s="378"/>
      <c r="P71" s="362"/>
      <c r="Q71" s="362"/>
      <c r="R71" s="362"/>
      <c r="S71" s="362"/>
      <c r="T71" s="362"/>
    </row>
    <row r="72" spans="1:20" ht="28.8" x14ac:dyDescent="0.3">
      <c r="A72" s="362"/>
      <c r="B72" s="380" t="s">
        <v>188</v>
      </c>
      <c r="C72" s="380" t="s">
        <v>190</v>
      </c>
      <c r="D72" s="381"/>
      <c r="E72" s="380" t="s">
        <v>191</v>
      </c>
      <c r="F72" s="380" t="s">
        <v>191</v>
      </c>
      <c r="G72" s="3" t="str">
        <f>VLOOKUP(F72,class!A$1:B$460,2,FALSE)</f>
        <v>London Borough</v>
      </c>
      <c r="H72" s="3" t="str">
        <f>IFERROR(VLOOKUP(F72,classifications!A$3:C$335,3,FALSE),VLOOKUP(F72,classifications!I$2:K$28,3,FALSE))</f>
        <v>Predominantly Urban</v>
      </c>
      <c r="I72" s="378">
        <v>10397</v>
      </c>
      <c r="J72" s="378">
        <v>9140</v>
      </c>
      <c r="K72" s="378">
        <v>0</v>
      </c>
      <c r="L72" s="378">
        <v>134463.86454816285</v>
      </c>
      <c r="M72" s="378">
        <v>154000.86454816285</v>
      </c>
      <c r="N72" s="378"/>
      <c r="O72" s="378"/>
      <c r="P72" s="362"/>
      <c r="Q72" s="362"/>
      <c r="R72" s="362"/>
      <c r="S72" s="362"/>
      <c r="T72" s="362"/>
    </row>
    <row r="73" spans="1:20" ht="28.8" x14ac:dyDescent="0.3">
      <c r="A73" s="362"/>
      <c r="B73" s="380" t="s">
        <v>192</v>
      </c>
      <c r="C73" s="380" t="s">
        <v>194</v>
      </c>
      <c r="D73" s="381"/>
      <c r="E73" s="380" t="s">
        <v>195</v>
      </c>
      <c r="F73" s="380" t="s">
        <v>195</v>
      </c>
      <c r="G73" s="3" t="str">
        <f>VLOOKUP(F73,class!A$1:B$460,2,FALSE)</f>
        <v>London Borough</v>
      </c>
      <c r="H73" s="3" t="str">
        <f>IFERROR(VLOOKUP(F73,classifications!A$3:C$335,3,FALSE),VLOOKUP(F73,classifications!I$2:K$28,3,FALSE))</f>
        <v>Predominantly Urban</v>
      </c>
      <c r="I73" s="378">
        <v>222</v>
      </c>
      <c r="J73" s="378">
        <v>13634</v>
      </c>
      <c r="K73" s="378">
        <v>0</v>
      </c>
      <c r="L73" s="378">
        <v>84815.9</v>
      </c>
      <c r="M73" s="378">
        <v>98671.9</v>
      </c>
      <c r="N73" s="378"/>
      <c r="O73" s="378"/>
      <c r="P73" s="362"/>
      <c r="Q73" s="362"/>
      <c r="R73" s="362"/>
      <c r="S73" s="362"/>
      <c r="T73" s="362"/>
    </row>
    <row r="74" spans="1:20" ht="28.8" x14ac:dyDescent="0.3">
      <c r="A74" s="362"/>
      <c r="B74" s="380" t="s">
        <v>196</v>
      </c>
      <c r="C74" s="380" t="s">
        <v>198</v>
      </c>
      <c r="D74" s="381"/>
      <c r="E74" s="380" t="s">
        <v>199</v>
      </c>
      <c r="F74" s="380" t="s">
        <v>199</v>
      </c>
      <c r="G74" s="3" t="str">
        <f>VLOOKUP(F74,class!A$1:B$460,2,FALSE)</f>
        <v>London Borough</v>
      </c>
      <c r="H74" s="3" t="str">
        <f>IFERROR(VLOOKUP(F74,classifications!A$3:C$335,3,FALSE),VLOOKUP(F74,classifications!I$2:K$28,3,FALSE))</f>
        <v>Predominantly Urban</v>
      </c>
      <c r="I74" s="378">
        <v>8231</v>
      </c>
      <c r="J74" s="378">
        <v>18191</v>
      </c>
      <c r="K74" s="378">
        <v>0</v>
      </c>
      <c r="L74" s="378">
        <v>98777.4</v>
      </c>
      <c r="M74" s="378">
        <v>125199.4</v>
      </c>
      <c r="N74" s="378"/>
      <c r="O74" s="378"/>
      <c r="P74" s="362"/>
      <c r="Q74" s="362"/>
      <c r="R74" s="362"/>
      <c r="S74" s="362"/>
      <c r="T74" s="362"/>
    </row>
    <row r="75" spans="1:20" ht="28.8" x14ac:dyDescent="0.3">
      <c r="A75" s="362"/>
      <c r="B75" s="380" t="s">
        <v>200</v>
      </c>
      <c r="C75" s="380" t="s">
        <v>202</v>
      </c>
      <c r="D75" s="381"/>
      <c r="E75" s="380" t="s">
        <v>203</v>
      </c>
      <c r="F75" s="380" t="s">
        <v>203</v>
      </c>
      <c r="G75" s="3" t="str">
        <f>VLOOKUP(F75,class!A$1:B$460,2,FALSE)</f>
        <v>London Borough</v>
      </c>
      <c r="H75" s="3" t="str">
        <f>IFERROR(VLOOKUP(F75,classifications!A$3:C$335,3,FALSE),VLOOKUP(F75,classifications!I$2:K$28,3,FALSE))</f>
        <v>Predominantly Urban</v>
      </c>
      <c r="I75" s="378">
        <v>0</v>
      </c>
      <c r="J75" s="378">
        <v>18973</v>
      </c>
      <c r="K75" s="378">
        <v>0</v>
      </c>
      <c r="L75" s="378">
        <v>122673.79999999999</v>
      </c>
      <c r="M75" s="378">
        <v>141646.79999999999</v>
      </c>
      <c r="N75" s="378"/>
      <c r="O75" s="378"/>
      <c r="P75" s="362"/>
      <c r="Q75" s="362"/>
      <c r="R75" s="362"/>
      <c r="S75" s="362"/>
      <c r="T75" s="362"/>
    </row>
    <row r="76" spans="1:20" ht="28.8" x14ac:dyDescent="0.3">
      <c r="A76" s="362"/>
      <c r="B76" s="380" t="s">
        <v>204</v>
      </c>
      <c r="C76" s="380" t="s">
        <v>206</v>
      </c>
      <c r="D76" s="381"/>
      <c r="E76" s="380" t="s">
        <v>207</v>
      </c>
      <c r="F76" s="380" t="s">
        <v>207</v>
      </c>
      <c r="G76" s="3" t="str">
        <f>VLOOKUP(F76,class!A$1:B$460,2,FALSE)</f>
        <v>London Borough</v>
      </c>
      <c r="H76" s="3" t="str">
        <f>IFERROR(VLOOKUP(F76,classifications!A$3:C$335,3,FALSE),VLOOKUP(F76,classifications!I$2:K$28,3,FALSE))</f>
        <v>Predominantly Urban</v>
      </c>
      <c r="I76" s="378">
        <v>23226</v>
      </c>
      <c r="J76" s="378">
        <v>11689</v>
      </c>
      <c r="K76" s="378">
        <v>0</v>
      </c>
      <c r="L76" s="378">
        <v>72697.600000000006</v>
      </c>
      <c r="M76" s="378">
        <v>107612.6</v>
      </c>
      <c r="N76" s="378"/>
      <c r="O76" s="378"/>
      <c r="P76" s="362"/>
      <c r="Q76" s="362"/>
      <c r="R76" s="362"/>
      <c r="S76" s="362"/>
      <c r="T76" s="362"/>
    </row>
    <row r="77" spans="1:20" ht="28.8" x14ac:dyDescent="0.3">
      <c r="A77" s="362"/>
      <c r="B77" s="380" t="s">
        <v>208</v>
      </c>
      <c r="C77" s="380" t="s">
        <v>210</v>
      </c>
      <c r="D77" s="381"/>
      <c r="E77" s="380" t="s">
        <v>211</v>
      </c>
      <c r="F77" s="380" t="s">
        <v>211</v>
      </c>
      <c r="G77" s="3" t="str">
        <f>VLOOKUP(F77,class!A$1:B$460,2,FALSE)</f>
        <v>London Borough</v>
      </c>
      <c r="H77" s="3" t="str">
        <f>IFERROR(VLOOKUP(F77,classifications!A$3:C$335,3,FALSE),VLOOKUP(F77,classifications!I$2:K$28,3,FALSE))</f>
        <v>Predominantly Urban</v>
      </c>
      <c r="I77" s="378">
        <v>451</v>
      </c>
      <c r="J77" s="378">
        <v>242</v>
      </c>
      <c r="K77" s="378">
        <v>0</v>
      </c>
      <c r="L77" s="378">
        <v>6422.2</v>
      </c>
      <c r="M77" s="378">
        <v>7115.2</v>
      </c>
      <c r="N77" s="378"/>
      <c r="O77" s="378"/>
      <c r="P77" s="362"/>
      <c r="Q77" s="362"/>
      <c r="R77" s="362"/>
      <c r="S77" s="362"/>
      <c r="T77" s="362"/>
    </row>
    <row r="78" spans="1:20" ht="28.8" x14ac:dyDescent="0.3">
      <c r="A78" s="362"/>
      <c r="B78" s="380" t="s">
        <v>212</v>
      </c>
      <c r="C78" s="380" t="s">
        <v>214</v>
      </c>
      <c r="D78" s="381"/>
      <c r="E78" s="380" t="s">
        <v>215</v>
      </c>
      <c r="F78" s="380" t="s">
        <v>215</v>
      </c>
      <c r="G78" s="3" t="str">
        <f>VLOOKUP(F78,class!A$1:B$460,2,FALSE)</f>
        <v>London Borough</v>
      </c>
      <c r="H78" s="3" t="str">
        <f>IFERROR(VLOOKUP(F78,classifications!A$3:C$335,3,FALSE),VLOOKUP(F78,classifications!I$2:K$28,3,FALSE))</f>
        <v>Predominantly Urban</v>
      </c>
      <c r="I78" s="378">
        <v>13418</v>
      </c>
      <c r="J78" s="378">
        <v>13290</v>
      </c>
      <c r="K78" s="378">
        <v>1</v>
      </c>
      <c r="L78" s="378">
        <v>133782.29999999999</v>
      </c>
      <c r="M78" s="378">
        <v>160491.29999999999</v>
      </c>
      <c r="N78" s="378"/>
      <c r="O78" s="378"/>
      <c r="P78" s="362"/>
      <c r="Q78" s="362"/>
      <c r="R78" s="362"/>
      <c r="S78" s="362"/>
      <c r="T78" s="362"/>
    </row>
    <row r="79" spans="1:20" ht="28.8" x14ac:dyDescent="0.3">
      <c r="A79" s="362"/>
      <c r="B79" s="380" t="s">
        <v>216</v>
      </c>
      <c r="C79" s="380" t="s">
        <v>218</v>
      </c>
      <c r="D79" s="381"/>
      <c r="E79" s="380" t="s">
        <v>219</v>
      </c>
      <c r="F79" s="380" t="s">
        <v>219</v>
      </c>
      <c r="G79" s="3" t="str">
        <f>VLOOKUP(F79,class!A$1:B$460,2,FALSE)</f>
        <v>London Borough</v>
      </c>
      <c r="H79" s="3" t="str">
        <f>IFERROR(VLOOKUP(F79,classifications!A$3:C$335,3,FALSE),VLOOKUP(F79,classifications!I$2:K$28,3,FALSE))</f>
        <v>Predominantly Urban</v>
      </c>
      <c r="I79" s="378">
        <v>11643</v>
      </c>
      <c r="J79" s="378">
        <v>12536</v>
      </c>
      <c r="K79" s="378">
        <v>49</v>
      </c>
      <c r="L79" s="378">
        <v>115883.79999999999</v>
      </c>
      <c r="M79" s="378">
        <v>140111.79999999999</v>
      </c>
      <c r="N79" s="378"/>
      <c r="O79" s="378"/>
      <c r="P79" s="362"/>
      <c r="Q79" s="362"/>
      <c r="R79" s="362"/>
      <c r="S79" s="362"/>
      <c r="T79" s="362"/>
    </row>
    <row r="80" spans="1:20" ht="28.8" x14ac:dyDescent="0.3">
      <c r="A80" s="362"/>
      <c r="B80" s="380" t="s">
        <v>220</v>
      </c>
      <c r="C80" s="380" t="s">
        <v>222</v>
      </c>
      <c r="D80" s="381"/>
      <c r="E80" s="380" t="s">
        <v>223</v>
      </c>
      <c r="F80" s="380" t="s">
        <v>223</v>
      </c>
      <c r="G80" s="3" t="str">
        <f>VLOOKUP(F80,class!A$1:B$460,2,FALSE)</f>
        <v>London Borough</v>
      </c>
      <c r="H80" s="3" t="str">
        <f>IFERROR(VLOOKUP(F80,classifications!A$3:C$335,3,FALSE),VLOOKUP(F80,classifications!I$2:K$28,3,FALSE))</f>
        <v>Predominantly Urban</v>
      </c>
      <c r="I80" s="378">
        <v>10692</v>
      </c>
      <c r="J80" s="378">
        <v>8636</v>
      </c>
      <c r="K80" s="378">
        <v>31</v>
      </c>
      <c r="L80" s="378">
        <v>107847</v>
      </c>
      <c r="M80" s="378">
        <v>127206</v>
      </c>
      <c r="N80" s="378"/>
      <c r="O80" s="378"/>
      <c r="P80" s="362"/>
      <c r="Q80" s="362"/>
      <c r="R80" s="362"/>
      <c r="S80" s="362"/>
      <c r="T80" s="362"/>
    </row>
    <row r="81" spans="1:20" ht="28.8" x14ac:dyDescent="0.3">
      <c r="A81" s="362"/>
      <c r="B81" s="380" t="s">
        <v>224</v>
      </c>
      <c r="C81" s="380" t="s">
        <v>226</v>
      </c>
      <c r="D81" s="381"/>
      <c r="E81" s="380" t="s">
        <v>227</v>
      </c>
      <c r="F81" s="380" t="s">
        <v>227</v>
      </c>
      <c r="G81" s="3" t="str">
        <f>VLOOKUP(F81,class!A$1:B$460,2,FALSE)</f>
        <v>London Borough</v>
      </c>
      <c r="H81" s="3" t="str">
        <f>IFERROR(VLOOKUP(F81,classifications!A$3:C$335,3,FALSE),VLOOKUP(F81,classifications!I$2:K$28,3,FALSE))</f>
        <v>Predominantly Urban</v>
      </c>
      <c r="I81" s="378">
        <v>20714</v>
      </c>
      <c r="J81" s="378">
        <v>14796</v>
      </c>
      <c r="K81" s="378">
        <v>390</v>
      </c>
      <c r="L81" s="378">
        <v>83868.399999999994</v>
      </c>
      <c r="M81" s="378">
        <v>119768.4</v>
      </c>
      <c r="N81" s="378"/>
      <c r="O81" s="378"/>
      <c r="P81" s="362"/>
      <c r="Q81" s="362"/>
      <c r="R81" s="362"/>
      <c r="S81" s="362"/>
      <c r="T81" s="362"/>
    </row>
    <row r="82" spans="1:20" ht="28.8" x14ac:dyDescent="0.3">
      <c r="A82" s="362"/>
      <c r="B82" s="380" t="s">
        <v>228</v>
      </c>
      <c r="C82" s="380" t="s">
        <v>230</v>
      </c>
      <c r="D82" s="381"/>
      <c r="E82" s="380" t="s">
        <v>231</v>
      </c>
      <c r="F82" s="380" t="s">
        <v>231</v>
      </c>
      <c r="G82" s="3" t="str">
        <f>VLOOKUP(F82,class!A$1:B$460,2,FALSE)</f>
        <v>London Borough</v>
      </c>
      <c r="H82" s="3" t="str">
        <f>IFERROR(VLOOKUP(F82,classifications!A$3:C$335,3,FALSE),VLOOKUP(F82,classifications!I$2:K$28,3,FALSE))</f>
        <v>Predominantly Urban</v>
      </c>
      <c r="I82" s="378">
        <v>21841</v>
      </c>
      <c r="J82" s="378">
        <v>23900</v>
      </c>
      <c r="K82" s="378">
        <v>0</v>
      </c>
      <c r="L82" s="378">
        <v>69314.260186418105</v>
      </c>
      <c r="M82" s="378">
        <v>115055.26018641811</v>
      </c>
      <c r="N82" s="378"/>
      <c r="O82" s="378"/>
      <c r="P82" s="362"/>
      <c r="Q82" s="362"/>
      <c r="R82" s="362"/>
      <c r="S82" s="362"/>
      <c r="T82" s="362"/>
    </row>
    <row r="83" spans="1:20" ht="43.2" x14ac:dyDescent="0.3">
      <c r="A83" s="362"/>
      <c r="B83" s="380" t="s">
        <v>232</v>
      </c>
      <c r="C83" s="380" t="s">
        <v>234</v>
      </c>
      <c r="D83" s="381"/>
      <c r="E83" s="380" t="s">
        <v>235</v>
      </c>
      <c r="F83" s="380" t="s">
        <v>235</v>
      </c>
      <c r="G83" s="3" t="str">
        <f>VLOOKUP(F83,class!A$1:B$460,2,FALSE)</f>
        <v>London Borough</v>
      </c>
      <c r="H83" s="3" t="str">
        <f>IFERROR(VLOOKUP(F83,classifications!A$3:C$335,3,FALSE),VLOOKUP(F83,classifications!I$2:K$28,3,FALSE))</f>
        <v>Predominantly Urban</v>
      </c>
      <c r="I83" s="378">
        <v>12022</v>
      </c>
      <c r="J83" s="378">
        <v>13284</v>
      </c>
      <c r="K83" s="378">
        <v>43</v>
      </c>
      <c r="L83" s="378">
        <v>66009.3</v>
      </c>
      <c r="M83" s="378">
        <v>91358.3</v>
      </c>
      <c r="N83" s="378"/>
      <c r="O83" s="378"/>
      <c r="P83" s="362"/>
      <c r="Q83" s="362"/>
      <c r="R83" s="362"/>
      <c r="S83" s="362"/>
      <c r="T83" s="362"/>
    </row>
    <row r="84" spans="1:20" ht="28.8" x14ac:dyDescent="0.3">
      <c r="A84" s="362"/>
      <c r="B84" s="380" t="s">
        <v>236</v>
      </c>
      <c r="C84" s="380" t="s">
        <v>238</v>
      </c>
      <c r="D84" s="381"/>
      <c r="E84" s="380" t="s">
        <v>239</v>
      </c>
      <c r="F84" s="380" t="s">
        <v>239</v>
      </c>
      <c r="G84" s="3" t="str">
        <f>VLOOKUP(F84,class!A$1:B$460,2,FALSE)</f>
        <v>London Borough</v>
      </c>
      <c r="H84" s="3" t="str">
        <f>IFERROR(VLOOKUP(F84,classifications!A$3:C$335,3,FALSE),VLOOKUP(F84,classifications!I$2:K$28,3,FALSE))</f>
        <v>Predominantly Urban</v>
      </c>
      <c r="I84" s="378">
        <v>15106</v>
      </c>
      <c r="J84" s="378">
        <v>12164</v>
      </c>
      <c r="K84" s="378">
        <v>80</v>
      </c>
      <c r="L84" s="378">
        <v>84382.6</v>
      </c>
      <c r="M84" s="378">
        <v>111732.6</v>
      </c>
      <c r="N84" s="378"/>
      <c r="O84" s="378"/>
      <c r="P84" s="362"/>
      <c r="Q84" s="362"/>
      <c r="R84" s="362"/>
      <c r="S84" s="362"/>
      <c r="T84" s="362"/>
    </row>
    <row r="85" spans="1:20" ht="28.8" x14ac:dyDescent="0.3">
      <c r="A85" s="362"/>
      <c r="B85" s="380" t="s">
        <v>240</v>
      </c>
      <c r="C85" s="380" t="s">
        <v>242</v>
      </c>
      <c r="D85" s="381"/>
      <c r="E85" s="380" t="s">
        <v>243</v>
      </c>
      <c r="F85" s="380" t="s">
        <v>243</v>
      </c>
      <c r="G85" s="3" t="str">
        <f>VLOOKUP(F85,class!A$1:B$460,2,FALSE)</f>
        <v>London Borough</v>
      </c>
      <c r="H85" s="3" t="str">
        <f>IFERROR(VLOOKUP(F85,classifications!A$3:C$335,3,FALSE),VLOOKUP(F85,classifications!I$2:K$28,3,FALSE))</f>
        <v>Predominantly Urban</v>
      </c>
      <c r="I85" s="378">
        <v>4824</v>
      </c>
      <c r="J85" s="378">
        <v>4406</v>
      </c>
      <c r="K85" s="378">
        <v>187</v>
      </c>
      <c r="L85" s="378">
        <v>84510.1</v>
      </c>
      <c r="M85" s="378">
        <v>93927.1</v>
      </c>
      <c r="N85" s="378"/>
      <c r="O85" s="378"/>
      <c r="P85" s="362"/>
      <c r="Q85" s="362"/>
      <c r="R85" s="362"/>
      <c r="S85" s="362"/>
      <c r="T85" s="362"/>
    </row>
    <row r="86" spans="1:20" ht="28.8" x14ac:dyDescent="0.3">
      <c r="A86" s="362"/>
      <c r="B86" s="380" t="s">
        <v>244</v>
      </c>
      <c r="C86" s="380" t="s">
        <v>246</v>
      </c>
      <c r="D86" s="381"/>
      <c r="E86" s="380" t="s">
        <v>247</v>
      </c>
      <c r="F86" s="380" t="s">
        <v>247</v>
      </c>
      <c r="G86" s="3" t="str">
        <f>VLOOKUP(F86,class!A$1:B$460,2,FALSE)</f>
        <v>London Borough</v>
      </c>
      <c r="H86" s="3" t="str">
        <f>IFERROR(VLOOKUP(F86,classifications!A$3:C$335,3,FALSE),VLOOKUP(F86,classifications!I$2:K$28,3,FALSE))</f>
        <v>Predominantly Urban</v>
      </c>
      <c r="I86" s="378">
        <v>9248</v>
      </c>
      <c r="J86" s="378">
        <v>4721</v>
      </c>
      <c r="K86" s="378">
        <v>0</v>
      </c>
      <c r="L86" s="378">
        <v>91791.6</v>
      </c>
      <c r="M86" s="378">
        <v>105760.6</v>
      </c>
      <c r="N86" s="378"/>
      <c r="O86" s="378"/>
      <c r="P86" s="362"/>
      <c r="Q86" s="362"/>
      <c r="R86" s="362"/>
      <c r="S86" s="362"/>
      <c r="T86" s="362"/>
    </row>
    <row r="87" spans="1:20" ht="28.8" x14ac:dyDescent="0.3">
      <c r="A87" s="362"/>
      <c r="B87" s="380" t="s">
        <v>248</v>
      </c>
      <c r="C87" s="380" t="s">
        <v>250</v>
      </c>
      <c r="D87" s="381"/>
      <c r="E87" s="380" t="s">
        <v>251</v>
      </c>
      <c r="F87" s="380" t="s">
        <v>251</v>
      </c>
      <c r="G87" s="3" t="str">
        <f>VLOOKUP(F87,class!A$1:B$460,2,FALSE)</f>
        <v>London Borough</v>
      </c>
      <c r="H87" s="3" t="str">
        <f>IFERROR(VLOOKUP(F87,classifications!A$3:C$335,3,FALSE),VLOOKUP(F87,classifications!I$2:K$28,3,FALSE))</f>
        <v>Predominantly Urban</v>
      </c>
      <c r="I87" s="378">
        <v>10188</v>
      </c>
      <c r="J87" s="378">
        <v>7618</v>
      </c>
      <c r="K87" s="378">
        <v>797</v>
      </c>
      <c r="L87" s="378">
        <v>95915.4</v>
      </c>
      <c r="M87" s="378">
        <v>114518.39999999999</v>
      </c>
      <c r="N87" s="378"/>
      <c r="O87" s="378"/>
      <c r="P87" s="362"/>
      <c r="Q87" s="362"/>
      <c r="R87" s="362"/>
      <c r="S87" s="362"/>
      <c r="T87" s="362"/>
    </row>
    <row r="88" spans="1:20" ht="28.8" x14ac:dyDescent="0.3">
      <c r="A88" s="362"/>
      <c r="B88" s="380" t="s">
        <v>252</v>
      </c>
      <c r="C88" s="380" t="s">
        <v>254</v>
      </c>
      <c r="D88" s="381"/>
      <c r="E88" s="380" t="s">
        <v>255</v>
      </c>
      <c r="F88" s="380" t="s">
        <v>255</v>
      </c>
      <c r="G88" s="3" t="str">
        <f>VLOOKUP(F88,class!A$1:B$460,2,FALSE)</f>
        <v>London Borough</v>
      </c>
      <c r="H88" s="3" t="str">
        <f>IFERROR(VLOOKUP(F88,classifications!A$3:C$335,3,FALSE),VLOOKUP(F88,classifications!I$2:K$28,3,FALSE))</f>
        <v>Predominantly Urban</v>
      </c>
      <c r="I88" s="378">
        <v>13178</v>
      </c>
      <c r="J88" s="378">
        <v>8567</v>
      </c>
      <c r="K88" s="378">
        <v>400</v>
      </c>
      <c r="L88" s="378">
        <v>84269.1</v>
      </c>
      <c r="M88" s="378">
        <v>106414.1</v>
      </c>
      <c r="N88" s="378"/>
      <c r="O88" s="378"/>
      <c r="P88" s="362"/>
      <c r="Q88" s="362"/>
      <c r="R88" s="362"/>
      <c r="S88" s="362"/>
      <c r="T88" s="362"/>
    </row>
    <row r="89" spans="1:20" ht="28.8" x14ac:dyDescent="0.3">
      <c r="A89" s="362"/>
      <c r="B89" s="380" t="s">
        <v>256</v>
      </c>
      <c r="C89" s="380" t="s">
        <v>258</v>
      </c>
      <c r="D89" s="381"/>
      <c r="E89" s="380" t="s">
        <v>259</v>
      </c>
      <c r="F89" s="380" t="s">
        <v>259</v>
      </c>
      <c r="G89" s="3" t="str">
        <f>VLOOKUP(F89,class!A$1:B$460,2,FALSE)</f>
        <v>London Borough</v>
      </c>
      <c r="H89" s="3" t="str">
        <f>IFERROR(VLOOKUP(F89,classifications!A$3:C$335,3,FALSE),VLOOKUP(F89,classifications!I$2:K$28,3,FALSE))</f>
        <v>Predominantly Urban</v>
      </c>
      <c r="I89" s="378">
        <v>25303</v>
      </c>
      <c r="J89" s="378">
        <v>16272</v>
      </c>
      <c r="K89" s="378">
        <v>0</v>
      </c>
      <c r="L89" s="378">
        <v>64497</v>
      </c>
      <c r="M89" s="378">
        <v>106072</v>
      </c>
      <c r="N89" s="378"/>
      <c r="O89" s="378"/>
      <c r="P89" s="362"/>
      <c r="Q89" s="362"/>
      <c r="R89" s="362"/>
      <c r="S89" s="362"/>
      <c r="T89" s="362"/>
    </row>
    <row r="90" spans="1:20" ht="43.2" x14ac:dyDescent="0.3">
      <c r="A90" s="362"/>
      <c r="B90" s="380" t="s">
        <v>260</v>
      </c>
      <c r="C90" s="380" t="s">
        <v>262</v>
      </c>
      <c r="D90" s="381"/>
      <c r="E90" s="380" t="s">
        <v>263</v>
      </c>
      <c r="F90" s="380" t="s">
        <v>263</v>
      </c>
      <c r="G90" s="3" t="str">
        <f>VLOOKUP(F90,class!A$1:B$460,2,FALSE)</f>
        <v>London Borough</v>
      </c>
      <c r="H90" s="3" t="str">
        <f>IFERROR(VLOOKUP(F90,classifications!A$3:C$335,3,FALSE),VLOOKUP(F90,classifications!I$2:K$28,3,FALSE))</f>
        <v>Predominantly Urban</v>
      </c>
      <c r="I90" s="378">
        <v>6859</v>
      </c>
      <c r="J90" s="378">
        <v>12994</v>
      </c>
      <c r="K90" s="378">
        <v>0</v>
      </c>
      <c r="L90" s="378">
        <v>69036.5</v>
      </c>
      <c r="M90" s="378">
        <v>88889.5</v>
      </c>
      <c r="N90" s="378"/>
      <c r="O90" s="378"/>
      <c r="P90" s="362"/>
      <c r="Q90" s="362"/>
      <c r="R90" s="362"/>
      <c r="S90" s="362"/>
      <c r="T90" s="362"/>
    </row>
    <row r="91" spans="1:20" ht="43.2" x14ac:dyDescent="0.3">
      <c r="A91" s="362"/>
      <c r="B91" s="380" t="s">
        <v>264</v>
      </c>
      <c r="C91" s="380" t="s">
        <v>266</v>
      </c>
      <c r="D91" s="381"/>
      <c r="E91" s="380" t="s">
        <v>267</v>
      </c>
      <c r="F91" s="380" t="s">
        <v>267</v>
      </c>
      <c r="G91" s="3" t="str">
        <f>VLOOKUP(F91,class!A$1:B$460,2,FALSE)</f>
        <v>London Borough</v>
      </c>
      <c r="H91" s="3" t="str">
        <f>IFERROR(VLOOKUP(F91,classifications!A$3:C$335,3,FALSE),VLOOKUP(F91,classifications!I$2:K$28,3,FALSE))</f>
        <v>Predominantly Urban</v>
      </c>
      <c r="I91" s="378">
        <v>4573</v>
      </c>
      <c r="J91" s="378">
        <v>2767</v>
      </c>
      <c r="K91" s="378">
        <v>0</v>
      </c>
      <c r="L91" s="378">
        <v>61050.899999999994</v>
      </c>
      <c r="M91" s="378">
        <v>68390.899999999994</v>
      </c>
      <c r="N91" s="378"/>
      <c r="O91" s="378"/>
      <c r="P91" s="362"/>
      <c r="Q91" s="362"/>
      <c r="R91" s="362"/>
      <c r="S91" s="362"/>
      <c r="T91" s="362"/>
    </row>
    <row r="92" spans="1:20" ht="28.8" x14ac:dyDescent="0.3">
      <c r="A92" s="362"/>
      <c r="B92" s="380" t="s">
        <v>268</v>
      </c>
      <c r="C92" s="380" t="s">
        <v>270</v>
      </c>
      <c r="D92" s="381"/>
      <c r="E92" s="380" t="s">
        <v>271</v>
      </c>
      <c r="F92" s="380" t="s">
        <v>271</v>
      </c>
      <c r="G92" s="3" t="str">
        <f>VLOOKUP(F92,class!A$1:B$460,2,FALSE)</f>
        <v>London Borough</v>
      </c>
      <c r="H92" s="3" t="str">
        <f>IFERROR(VLOOKUP(F92,classifications!A$3:C$335,3,FALSE),VLOOKUP(F92,classifications!I$2:K$28,3,FALSE))</f>
        <v>Predominantly Urban</v>
      </c>
      <c r="I92" s="378">
        <v>24051</v>
      </c>
      <c r="J92" s="378">
        <v>24735</v>
      </c>
      <c r="K92" s="378">
        <v>297</v>
      </c>
      <c r="L92" s="378">
        <v>95911.1</v>
      </c>
      <c r="M92" s="378">
        <v>144994.1</v>
      </c>
      <c r="N92" s="378"/>
      <c r="O92" s="378"/>
      <c r="P92" s="362"/>
      <c r="Q92" s="362"/>
      <c r="R92" s="362"/>
      <c r="S92" s="362"/>
      <c r="T92" s="362"/>
    </row>
    <row r="93" spans="1:20" ht="28.8" x14ac:dyDescent="0.3">
      <c r="A93" s="362"/>
      <c r="B93" s="380" t="s">
        <v>272</v>
      </c>
      <c r="C93" s="380" t="s">
        <v>274</v>
      </c>
      <c r="D93" s="381"/>
      <c r="E93" s="380" t="s">
        <v>275</v>
      </c>
      <c r="F93" s="380" t="s">
        <v>275</v>
      </c>
      <c r="G93" s="3" t="str">
        <f>VLOOKUP(F93,class!A$1:B$460,2,FALSE)</f>
        <v>London Borough</v>
      </c>
      <c r="H93" s="3" t="str">
        <f>IFERROR(VLOOKUP(F93,classifications!A$3:C$335,3,FALSE),VLOOKUP(F93,classifications!I$2:K$28,3,FALSE))</f>
        <v>Predominantly Urban</v>
      </c>
      <c r="I93" s="378">
        <v>14116</v>
      </c>
      <c r="J93" s="378">
        <v>23322</v>
      </c>
      <c r="K93" s="378">
        <v>0</v>
      </c>
      <c r="L93" s="378">
        <v>93642.5</v>
      </c>
      <c r="M93" s="378">
        <v>131080.5</v>
      </c>
      <c r="N93" s="378"/>
      <c r="O93" s="378"/>
      <c r="P93" s="362"/>
      <c r="Q93" s="362"/>
      <c r="R93" s="362"/>
      <c r="S93" s="362"/>
      <c r="T93" s="362"/>
    </row>
    <row r="94" spans="1:20" ht="28.8" x14ac:dyDescent="0.3">
      <c r="A94" s="362"/>
      <c r="B94" s="380" t="s">
        <v>276</v>
      </c>
      <c r="C94" s="380" t="s">
        <v>278</v>
      </c>
      <c r="D94" s="381"/>
      <c r="E94" s="380" t="s">
        <v>279</v>
      </c>
      <c r="F94" s="380" t="s">
        <v>279</v>
      </c>
      <c r="G94" s="3" t="str">
        <f>VLOOKUP(F94,class!A$1:B$460,2,FALSE)</f>
        <v>London Borough</v>
      </c>
      <c r="H94" s="3" t="str">
        <f>IFERROR(VLOOKUP(F94,classifications!A$3:C$335,3,FALSE),VLOOKUP(F94,classifications!I$2:K$28,3,FALSE))</f>
        <v>Predominantly Urban</v>
      </c>
      <c r="I94" s="378">
        <v>83</v>
      </c>
      <c r="J94" s="378">
        <v>11515</v>
      </c>
      <c r="K94" s="378">
        <v>30</v>
      </c>
      <c r="L94" s="378">
        <v>74280.7</v>
      </c>
      <c r="M94" s="378">
        <v>85908.7</v>
      </c>
      <c r="N94" s="378"/>
      <c r="O94" s="378"/>
      <c r="P94" s="362"/>
      <c r="Q94" s="362"/>
      <c r="R94" s="362"/>
      <c r="S94" s="362"/>
      <c r="T94" s="362"/>
    </row>
    <row r="95" spans="1:20" ht="28.8" x14ac:dyDescent="0.3">
      <c r="A95" s="362"/>
      <c r="B95" s="380" t="s">
        <v>280</v>
      </c>
      <c r="C95" s="380" t="s">
        <v>282</v>
      </c>
      <c r="D95" s="381"/>
      <c r="E95" s="380" t="s">
        <v>283</v>
      </c>
      <c r="F95" s="380" t="s">
        <v>283</v>
      </c>
      <c r="G95" s="3" t="str">
        <f>VLOOKUP(F95,class!A$1:B$460,2,FALSE)</f>
        <v>London Borough</v>
      </c>
      <c r="H95" s="3" t="str">
        <f>IFERROR(VLOOKUP(F95,classifications!A$3:C$335,3,FALSE),VLOOKUP(F95,classifications!I$2:K$28,3,FALSE))</f>
        <v>Predominantly Urban</v>
      </c>
      <c r="I95" s="378">
        <v>15313</v>
      </c>
      <c r="J95" s="378">
        <v>14110</v>
      </c>
      <c r="K95" s="378">
        <v>293</v>
      </c>
      <c r="L95" s="378">
        <v>93198.7</v>
      </c>
      <c r="M95" s="378">
        <v>122914.7</v>
      </c>
      <c r="N95" s="378"/>
      <c r="O95" s="378"/>
      <c r="P95" s="362"/>
      <c r="Q95" s="362"/>
      <c r="R95" s="362"/>
      <c r="S95" s="362"/>
      <c r="T95" s="362"/>
    </row>
    <row r="96" spans="1:20" ht="28.8" x14ac:dyDescent="0.3">
      <c r="A96" s="362"/>
      <c r="B96" s="380" t="s">
        <v>284</v>
      </c>
      <c r="C96" s="380" t="s">
        <v>286</v>
      </c>
      <c r="D96" s="381"/>
      <c r="E96" s="380" t="s">
        <v>287</v>
      </c>
      <c r="F96" s="380" t="s">
        <v>287</v>
      </c>
      <c r="G96" s="3" t="str">
        <f>VLOOKUP(F96,class!A$1:B$460,2,FALSE)</f>
        <v>London Borough</v>
      </c>
      <c r="H96" s="3" t="str">
        <f>IFERROR(VLOOKUP(F96,classifications!A$3:C$335,3,FALSE),VLOOKUP(F96,classifications!I$2:K$28,3,FALSE))</f>
        <v>Predominantly Urban</v>
      </c>
      <c r="I96" s="378">
        <v>4442</v>
      </c>
      <c r="J96" s="378">
        <v>4921</v>
      </c>
      <c r="K96" s="378">
        <v>0</v>
      </c>
      <c r="L96" s="378">
        <v>97480.8</v>
      </c>
      <c r="M96" s="378">
        <v>106843.8</v>
      </c>
      <c r="N96" s="378"/>
      <c r="O96" s="378"/>
      <c r="P96" s="362"/>
      <c r="Q96" s="362"/>
      <c r="R96" s="362"/>
      <c r="S96" s="362"/>
      <c r="T96" s="362"/>
    </row>
    <row r="97" spans="1:20" ht="43.2" x14ac:dyDescent="0.3">
      <c r="A97" s="362"/>
      <c r="B97" s="380" t="s">
        <v>288</v>
      </c>
      <c r="C97" s="380" t="s">
        <v>290</v>
      </c>
      <c r="D97" s="381"/>
      <c r="E97" s="380" t="s">
        <v>291</v>
      </c>
      <c r="F97" s="380" t="s">
        <v>291</v>
      </c>
      <c r="G97" s="3" t="str">
        <f>VLOOKUP(F97,class!A$1:B$460,2,FALSE)</f>
        <v>London Borough</v>
      </c>
      <c r="H97" s="3" t="str">
        <f>IFERROR(VLOOKUP(F97,classifications!A$3:C$335,3,FALSE),VLOOKUP(F97,classifications!I$2:K$28,3,FALSE))</f>
        <v>Predominantly Urban</v>
      </c>
      <c r="I97" s="378">
        <v>0</v>
      </c>
      <c r="J97" s="378">
        <v>9919</v>
      </c>
      <c r="K97" s="378">
        <v>44</v>
      </c>
      <c r="L97" s="378">
        <v>75444.2</v>
      </c>
      <c r="M97" s="378">
        <v>85407.2</v>
      </c>
      <c r="N97" s="378"/>
      <c r="O97" s="378"/>
      <c r="P97" s="362"/>
      <c r="Q97" s="362"/>
      <c r="R97" s="362"/>
      <c r="S97" s="362"/>
      <c r="T97" s="362"/>
    </row>
    <row r="98" spans="1:20" ht="28.8" x14ac:dyDescent="0.3">
      <c r="A98" s="362"/>
      <c r="B98" s="380" t="s">
        <v>292</v>
      </c>
      <c r="C98" s="380" t="s">
        <v>294</v>
      </c>
      <c r="D98" s="381"/>
      <c r="E98" s="380" t="s">
        <v>295</v>
      </c>
      <c r="F98" s="380" t="s">
        <v>295</v>
      </c>
      <c r="G98" s="3" t="str">
        <f>VLOOKUP(F98,class!A$1:B$460,2,FALSE)</f>
        <v>London Borough</v>
      </c>
      <c r="H98" s="3" t="str">
        <f>IFERROR(VLOOKUP(F98,classifications!A$3:C$335,3,FALSE),VLOOKUP(F98,classifications!I$2:K$28,3,FALSE))</f>
        <v>Predominantly Urban</v>
      </c>
      <c r="I98" s="378">
        <v>38183</v>
      </c>
      <c r="J98" s="378">
        <v>17421</v>
      </c>
      <c r="K98" s="378">
        <v>135</v>
      </c>
      <c r="L98" s="378">
        <v>84804</v>
      </c>
      <c r="M98" s="378">
        <v>140543</v>
      </c>
      <c r="N98" s="378"/>
      <c r="O98" s="378"/>
      <c r="P98" s="362"/>
      <c r="Q98" s="362"/>
      <c r="R98" s="362"/>
      <c r="S98" s="362"/>
      <c r="T98" s="362"/>
    </row>
    <row r="99" spans="1:20" ht="28.8" x14ac:dyDescent="0.3">
      <c r="A99" s="362"/>
      <c r="B99" s="380" t="s">
        <v>296</v>
      </c>
      <c r="C99" s="380" t="s">
        <v>298</v>
      </c>
      <c r="D99" s="381"/>
      <c r="E99" s="380" t="s">
        <v>299</v>
      </c>
      <c r="F99" s="380" t="s">
        <v>299</v>
      </c>
      <c r="G99" s="3" t="str">
        <f>VLOOKUP(F99,class!A$1:B$460,2,FALSE)</f>
        <v>London Borough</v>
      </c>
      <c r="H99" s="3" t="str">
        <f>IFERROR(VLOOKUP(F99,classifications!A$3:C$335,3,FALSE),VLOOKUP(F99,classifications!I$2:K$28,3,FALSE))</f>
        <v>Predominantly Urban</v>
      </c>
      <c r="I99" s="378">
        <v>6007</v>
      </c>
      <c r="J99" s="378">
        <v>6023</v>
      </c>
      <c r="K99" s="378">
        <v>31</v>
      </c>
      <c r="L99" s="378">
        <v>72794</v>
      </c>
      <c r="M99" s="378">
        <v>84855</v>
      </c>
      <c r="N99" s="378"/>
      <c r="O99" s="378"/>
      <c r="P99" s="362"/>
      <c r="Q99" s="362"/>
      <c r="R99" s="362"/>
      <c r="S99" s="362"/>
      <c r="T99" s="362"/>
    </row>
    <row r="100" spans="1:20" ht="28.8" x14ac:dyDescent="0.3">
      <c r="A100" s="362"/>
      <c r="B100" s="380" t="s">
        <v>300</v>
      </c>
      <c r="C100" s="380" t="s">
        <v>302</v>
      </c>
      <c r="D100" s="381"/>
      <c r="E100" s="380" t="s">
        <v>303</v>
      </c>
      <c r="F100" s="380" t="s">
        <v>303</v>
      </c>
      <c r="G100" s="3" t="str">
        <f>VLOOKUP(F100,class!A$1:B$460,2,FALSE)</f>
        <v>London Borough</v>
      </c>
      <c r="H100" s="3" t="str">
        <f>IFERROR(VLOOKUP(F100,classifications!A$3:C$335,3,FALSE),VLOOKUP(F100,classifications!I$2:K$28,3,FALSE))</f>
        <v>Predominantly Urban</v>
      </c>
      <c r="I100" s="378">
        <v>11477</v>
      </c>
      <c r="J100" s="378">
        <v>32421</v>
      </c>
      <c r="K100" s="378">
        <v>0</v>
      </c>
      <c r="L100" s="378">
        <v>86814.812926136365</v>
      </c>
      <c r="M100" s="378">
        <v>130712.81292613636</v>
      </c>
      <c r="N100" s="378"/>
      <c r="O100" s="378"/>
      <c r="P100" s="362"/>
      <c r="Q100" s="362"/>
      <c r="R100" s="362"/>
      <c r="S100" s="362"/>
      <c r="T100" s="362"/>
    </row>
    <row r="101" spans="1:20" ht="28.8" x14ac:dyDescent="0.3">
      <c r="A101" s="362"/>
      <c r="B101" s="380" t="s">
        <v>304</v>
      </c>
      <c r="C101" s="380" t="s">
        <v>306</v>
      </c>
      <c r="D101" s="381"/>
      <c r="E101" s="380" t="s">
        <v>307</v>
      </c>
      <c r="F101" s="380" t="s">
        <v>307</v>
      </c>
      <c r="G101" s="3" t="str">
        <f>VLOOKUP(F101,class!A$1:B$460,2,FALSE)</f>
        <v>London Borough</v>
      </c>
      <c r="H101" s="3" t="str">
        <f>IFERROR(VLOOKUP(F101,classifications!A$3:C$335,3,FALSE),VLOOKUP(F101,classifications!I$2:K$28,3,FALSE))</f>
        <v>Predominantly Urban</v>
      </c>
      <c r="I101" s="378">
        <v>9653</v>
      </c>
      <c r="J101" s="378">
        <v>12501</v>
      </c>
      <c r="K101" s="378">
        <v>0</v>
      </c>
      <c r="L101" s="378">
        <v>84383</v>
      </c>
      <c r="M101" s="378">
        <v>106537</v>
      </c>
      <c r="N101" s="378"/>
      <c r="O101" s="378"/>
      <c r="P101" s="362"/>
      <c r="Q101" s="362"/>
      <c r="R101" s="362"/>
      <c r="S101" s="362"/>
      <c r="T101" s="362"/>
    </row>
    <row r="102" spans="1:20" ht="28.8" x14ac:dyDescent="0.3">
      <c r="A102" s="362"/>
      <c r="B102" s="380" t="s">
        <v>308</v>
      </c>
      <c r="C102" s="380" t="s">
        <v>310</v>
      </c>
      <c r="D102" s="381"/>
      <c r="E102" s="380" t="s">
        <v>311</v>
      </c>
      <c r="F102" s="380" t="s">
        <v>311</v>
      </c>
      <c r="G102" s="3" t="str">
        <f>VLOOKUP(F102,class!A$1:B$460,2,FALSE)</f>
        <v>London Borough</v>
      </c>
      <c r="H102" s="3" t="str">
        <f>IFERROR(VLOOKUP(F102,classifications!A$3:C$335,3,FALSE),VLOOKUP(F102,classifications!I$2:K$28,3,FALSE))</f>
        <v>Predominantly Urban</v>
      </c>
      <c r="I102" s="378">
        <v>16906</v>
      </c>
      <c r="J102" s="378">
        <v>10971</v>
      </c>
      <c r="K102" s="378">
        <v>422</v>
      </c>
      <c r="L102" s="378">
        <v>120786.79999999999</v>
      </c>
      <c r="M102" s="378">
        <v>149085.79999999999</v>
      </c>
      <c r="N102" s="378"/>
      <c r="O102" s="378"/>
      <c r="P102" s="362"/>
      <c r="Q102" s="362"/>
      <c r="R102" s="362"/>
      <c r="S102" s="362"/>
      <c r="T102" s="362"/>
    </row>
    <row r="103" spans="1:20" ht="28.8" x14ac:dyDescent="0.3">
      <c r="A103" s="362"/>
      <c r="B103" s="380" t="s">
        <v>312</v>
      </c>
      <c r="C103" s="380" t="s">
        <v>314</v>
      </c>
      <c r="D103" s="381"/>
      <c r="E103" s="380" t="s">
        <v>315</v>
      </c>
      <c r="F103" s="380" t="s">
        <v>315</v>
      </c>
      <c r="G103" s="3" t="str">
        <f>VLOOKUP(F103,class!A$1:B$460,2,FALSE)</f>
        <v>London Borough</v>
      </c>
      <c r="H103" s="3" t="str">
        <f>IFERROR(VLOOKUP(F103,classifications!A$3:C$335,3,FALSE),VLOOKUP(F103,classifications!I$2:K$28,3,FALSE))</f>
        <v>Predominantly Urban</v>
      </c>
      <c r="I103" s="378">
        <v>11755</v>
      </c>
      <c r="J103" s="378">
        <v>15167</v>
      </c>
      <c r="K103" s="378">
        <v>205</v>
      </c>
      <c r="L103" s="378">
        <v>100976.2</v>
      </c>
      <c r="M103" s="378">
        <v>128103.2</v>
      </c>
      <c r="N103" s="378"/>
      <c r="O103" s="378"/>
      <c r="P103" s="362"/>
      <c r="Q103" s="362"/>
      <c r="R103" s="362"/>
      <c r="S103" s="362"/>
      <c r="T103" s="362"/>
    </row>
    <row r="104" spans="1:20" x14ac:dyDescent="0.3">
      <c r="A104" s="362"/>
      <c r="B104" s="362"/>
      <c r="C104" s="362"/>
      <c r="D104" s="364"/>
      <c r="E104" s="362"/>
      <c r="F104" s="362"/>
      <c r="G104" s="362"/>
      <c r="H104" s="362"/>
      <c r="I104" s="378"/>
      <c r="J104" s="378"/>
      <c r="K104" s="378"/>
      <c r="L104" s="378"/>
      <c r="M104" s="378"/>
      <c r="N104" s="378"/>
      <c r="O104" s="378"/>
      <c r="P104" s="362"/>
      <c r="Q104" s="362"/>
      <c r="R104" s="362"/>
      <c r="S104" s="362"/>
      <c r="T104" s="362"/>
    </row>
    <row r="105" spans="1:20" x14ac:dyDescent="0.3">
      <c r="A105" s="373" t="s">
        <v>1359</v>
      </c>
      <c r="B105" s="374"/>
      <c r="C105" s="374"/>
      <c r="D105" s="375"/>
      <c r="E105" s="374"/>
      <c r="F105" s="374"/>
      <c r="G105" s="374"/>
      <c r="H105" s="374"/>
      <c r="I105" s="383">
        <v>453164</v>
      </c>
      <c r="J105" s="383">
        <v>658026</v>
      </c>
      <c r="K105" s="383">
        <v>1632</v>
      </c>
      <c r="L105" s="383">
        <v>4119866.6113322182</v>
      </c>
      <c r="M105" s="383">
        <f>SUM(M107:M153)/2</f>
        <v>5232688.6113322182</v>
      </c>
      <c r="N105" s="378"/>
      <c r="O105" s="378"/>
      <c r="P105" s="362"/>
      <c r="Q105" s="362"/>
      <c r="R105" s="362"/>
      <c r="S105" s="362"/>
      <c r="T105" s="362"/>
    </row>
    <row r="106" spans="1:20" x14ac:dyDescent="0.3">
      <c r="A106" s="362"/>
      <c r="B106" s="362"/>
      <c r="C106" s="362"/>
      <c r="D106" s="364"/>
      <c r="E106" s="362"/>
      <c r="F106" s="362"/>
      <c r="G106" s="362"/>
      <c r="H106" s="362"/>
      <c r="I106" s="378"/>
      <c r="J106" s="378"/>
      <c r="K106" s="378"/>
      <c r="L106" s="378"/>
      <c r="M106" s="378"/>
      <c r="N106" s="378"/>
      <c r="O106" s="378"/>
      <c r="P106" s="362"/>
      <c r="Q106" s="362"/>
      <c r="R106" s="362"/>
      <c r="S106" s="362"/>
      <c r="T106" s="362"/>
    </row>
    <row r="107" spans="1:20" ht="28.8" x14ac:dyDescent="0.3">
      <c r="A107" s="362"/>
      <c r="B107" s="380"/>
      <c r="C107" s="380" t="s">
        <v>317</v>
      </c>
      <c r="D107" s="381" t="s">
        <v>318</v>
      </c>
      <c r="E107" s="380"/>
      <c r="F107" s="380"/>
      <c r="G107" s="380"/>
      <c r="H107" s="380"/>
      <c r="I107" s="384">
        <v>59834</v>
      </c>
      <c r="J107" s="384">
        <v>198916</v>
      </c>
      <c r="K107" s="384">
        <v>286</v>
      </c>
      <c r="L107" s="384">
        <v>976828.77847387805</v>
      </c>
      <c r="M107" s="384">
        <v>1235864.778473878</v>
      </c>
      <c r="N107" s="378"/>
      <c r="O107" s="378"/>
      <c r="P107" s="362"/>
      <c r="Q107" s="362"/>
      <c r="R107" s="362"/>
      <c r="S107" s="362"/>
      <c r="T107" s="362"/>
    </row>
    <row r="108" spans="1:20" ht="28.8" x14ac:dyDescent="0.3">
      <c r="A108" s="362"/>
      <c r="B108" s="380" t="s">
        <v>319</v>
      </c>
      <c r="C108" s="380" t="s">
        <v>321</v>
      </c>
      <c r="D108" s="381"/>
      <c r="E108" s="380" t="s">
        <v>322</v>
      </c>
      <c r="F108" s="380" t="s">
        <v>322</v>
      </c>
      <c r="G108" s="3" t="str">
        <f>VLOOKUP(F108,class!A$1:B$460,2,FALSE)</f>
        <v>Metropolitan District</v>
      </c>
      <c r="H108" s="3" t="str">
        <f>IFERROR(VLOOKUP(F108,classifications!A$3:C$335,3,FALSE),VLOOKUP(F108,classifications!I$2:K$28,3,FALSE))</f>
        <v>Predominantly Urban</v>
      </c>
      <c r="I108" s="378">
        <v>0</v>
      </c>
      <c r="J108" s="378">
        <v>25454</v>
      </c>
      <c r="K108" s="378">
        <v>0</v>
      </c>
      <c r="L108" s="378">
        <v>100030.8</v>
      </c>
      <c r="M108" s="378">
        <v>125484.8</v>
      </c>
      <c r="N108" s="378"/>
      <c r="O108" s="378"/>
      <c r="P108" s="362"/>
      <c r="Q108" s="362"/>
      <c r="R108" s="362"/>
      <c r="S108" s="362"/>
      <c r="T108" s="362"/>
    </row>
    <row r="109" spans="1:20" ht="28.8" x14ac:dyDescent="0.3">
      <c r="A109" s="362"/>
      <c r="B109" s="380" t="s">
        <v>323</v>
      </c>
      <c r="C109" s="380" t="s">
        <v>325</v>
      </c>
      <c r="D109" s="381"/>
      <c r="E109" s="380" t="s">
        <v>326</v>
      </c>
      <c r="F109" s="380" t="s">
        <v>326</v>
      </c>
      <c r="G109" s="3" t="str">
        <f>VLOOKUP(F109,class!A$1:B$460,2,FALSE)</f>
        <v>Metropolitan District</v>
      </c>
      <c r="H109" s="3" t="str">
        <f>IFERROR(VLOOKUP(F109,classifications!A$3:C$335,3,FALSE),VLOOKUP(F109,classifications!I$2:K$28,3,FALSE))</f>
        <v>Predominantly Urban</v>
      </c>
      <c r="I109" s="378">
        <v>7883</v>
      </c>
      <c r="J109" s="378">
        <v>4910</v>
      </c>
      <c r="K109" s="378">
        <v>0</v>
      </c>
      <c r="L109" s="378">
        <v>71605.399999999994</v>
      </c>
      <c r="M109" s="378">
        <v>84398.399999999994</v>
      </c>
      <c r="N109" s="378"/>
      <c r="O109" s="378"/>
      <c r="P109" s="362"/>
      <c r="Q109" s="362"/>
      <c r="R109" s="362"/>
      <c r="S109" s="362"/>
      <c r="T109" s="362"/>
    </row>
    <row r="110" spans="1:20" ht="28.8" x14ac:dyDescent="0.3">
      <c r="A110" s="362"/>
      <c r="B110" s="380" t="s">
        <v>327</v>
      </c>
      <c r="C110" s="380" t="s">
        <v>329</v>
      </c>
      <c r="D110" s="381"/>
      <c r="E110" s="380" t="s">
        <v>330</v>
      </c>
      <c r="F110" s="380" t="s">
        <v>330</v>
      </c>
      <c r="G110" s="3" t="str">
        <f>VLOOKUP(F110,class!A$1:B$460,2,FALSE)</f>
        <v>Metropolitan District</v>
      </c>
      <c r="H110" s="3" t="str">
        <f>IFERROR(VLOOKUP(F110,classifications!A$3:C$335,3,FALSE),VLOOKUP(F110,classifications!I$2:K$28,3,FALSE))</f>
        <v>Predominantly Urban</v>
      </c>
      <c r="I110" s="378">
        <v>15689</v>
      </c>
      <c r="J110" s="378">
        <v>51222</v>
      </c>
      <c r="K110" s="378">
        <v>265</v>
      </c>
      <c r="L110" s="378">
        <v>161917.79999999999</v>
      </c>
      <c r="M110" s="378">
        <v>229093.8</v>
      </c>
      <c r="N110" s="378"/>
      <c r="O110" s="378"/>
      <c r="P110" s="362"/>
      <c r="Q110" s="362"/>
      <c r="R110" s="362"/>
      <c r="S110" s="362"/>
      <c r="T110" s="362"/>
    </row>
    <row r="111" spans="1:20" ht="28.8" x14ac:dyDescent="0.3">
      <c r="A111" s="362"/>
      <c r="B111" s="380" t="s">
        <v>331</v>
      </c>
      <c r="C111" s="380" t="s">
        <v>333</v>
      </c>
      <c r="D111" s="381"/>
      <c r="E111" s="380" t="s">
        <v>334</v>
      </c>
      <c r="F111" s="380" t="s">
        <v>334</v>
      </c>
      <c r="G111" s="3" t="str">
        <f>VLOOKUP(F111,class!A$1:B$460,2,FALSE)</f>
        <v>Metropolitan District</v>
      </c>
      <c r="H111" s="3" t="str">
        <f>IFERROR(VLOOKUP(F111,classifications!A$3:C$335,3,FALSE),VLOOKUP(F111,classifications!I$2:K$28,3,FALSE))</f>
        <v>Predominantly Urban</v>
      </c>
      <c r="I111" s="378">
        <v>2079</v>
      </c>
      <c r="J111" s="378">
        <v>18506</v>
      </c>
      <c r="K111" s="378">
        <v>0</v>
      </c>
      <c r="L111" s="378">
        <v>76763.600000000006</v>
      </c>
      <c r="M111" s="378">
        <v>97348.6</v>
      </c>
      <c r="N111" s="378"/>
      <c r="O111" s="378"/>
      <c r="P111" s="362"/>
      <c r="Q111" s="362"/>
      <c r="R111" s="362"/>
      <c r="S111" s="362"/>
      <c r="T111" s="362"/>
    </row>
    <row r="112" spans="1:20" ht="28.8" x14ac:dyDescent="0.3">
      <c r="A112" s="362"/>
      <c r="B112" s="380" t="s">
        <v>335</v>
      </c>
      <c r="C112" s="380" t="s">
        <v>337</v>
      </c>
      <c r="D112" s="381"/>
      <c r="E112" s="380" t="s">
        <v>338</v>
      </c>
      <c r="F112" s="380" t="s">
        <v>338</v>
      </c>
      <c r="G112" s="3" t="str">
        <f>VLOOKUP(F112,class!A$1:B$460,2,FALSE)</f>
        <v>Metropolitan District</v>
      </c>
      <c r="H112" s="3" t="str">
        <f>IFERROR(VLOOKUP(F112,classifications!A$3:C$335,3,FALSE),VLOOKUP(F112,classifications!I$2:K$28,3,FALSE))</f>
        <v>Predominantly Urban</v>
      </c>
      <c r="I112" s="378">
        <v>0</v>
      </c>
      <c r="J112" s="378">
        <v>20737</v>
      </c>
      <c r="K112" s="378">
        <v>0</v>
      </c>
      <c r="L112" s="378">
        <v>74577.2</v>
      </c>
      <c r="M112" s="378">
        <v>95314.2</v>
      </c>
      <c r="N112" s="378"/>
      <c r="O112" s="378"/>
      <c r="P112" s="362"/>
      <c r="Q112" s="362"/>
      <c r="R112" s="362"/>
      <c r="S112" s="362"/>
      <c r="T112" s="362"/>
    </row>
    <row r="113" spans="1:20" ht="28.8" x14ac:dyDescent="0.3">
      <c r="A113" s="362"/>
      <c r="B113" s="380" t="s">
        <v>339</v>
      </c>
      <c r="C113" s="380" t="s">
        <v>341</v>
      </c>
      <c r="D113" s="381"/>
      <c r="E113" s="380" t="s">
        <v>342</v>
      </c>
      <c r="F113" s="380" t="s">
        <v>342</v>
      </c>
      <c r="G113" s="3" t="str">
        <f>VLOOKUP(F113,class!A$1:B$460,2,FALSE)</f>
        <v>Metropolitan District</v>
      </c>
      <c r="H113" s="3" t="str">
        <f>IFERROR(VLOOKUP(F113,classifications!A$3:C$335,3,FALSE),VLOOKUP(F113,classifications!I$2:K$28,3,FALSE))</f>
        <v>Predominantly Urban</v>
      </c>
      <c r="I113" s="378">
        <v>1227</v>
      </c>
      <c r="J113" s="378">
        <v>29786</v>
      </c>
      <c r="K113" s="378">
        <v>0</v>
      </c>
      <c r="L113" s="378">
        <v>91237.7</v>
      </c>
      <c r="M113" s="378">
        <v>122250.7</v>
      </c>
      <c r="N113" s="378"/>
      <c r="O113" s="378"/>
      <c r="P113" s="362"/>
      <c r="Q113" s="362"/>
      <c r="R113" s="362"/>
      <c r="S113" s="362"/>
      <c r="T113" s="362"/>
    </row>
    <row r="114" spans="1:20" ht="28.8" x14ac:dyDescent="0.3">
      <c r="A114" s="362"/>
      <c r="B114" s="380" t="s">
        <v>343</v>
      </c>
      <c r="C114" s="380" t="s">
        <v>345</v>
      </c>
      <c r="D114" s="381"/>
      <c r="E114" s="380" t="s">
        <v>346</v>
      </c>
      <c r="F114" s="380" t="s">
        <v>346</v>
      </c>
      <c r="G114" s="3" t="str">
        <f>VLOOKUP(F114,class!A$1:B$460,2,FALSE)</f>
        <v>Metropolitan District</v>
      </c>
      <c r="H114" s="3" t="str">
        <f>IFERROR(VLOOKUP(F114,classifications!A$3:C$335,3,FALSE),VLOOKUP(F114,classifications!I$2:K$28,3,FALSE))</f>
        <v>Predominantly Urban</v>
      </c>
      <c r="I114" s="378">
        <v>11119</v>
      </c>
      <c r="J114" s="378">
        <v>6416</v>
      </c>
      <c r="K114" s="378">
        <v>0</v>
      </c>
      <c r="L114" s="378">
        <v>113311.1</v>
      </c>
      <c r="M114" s="378">
        <v>130846.1</v>
      </c>
      <c r="N114" s="378"/>
      <c r="O114" s="378"/>
      <c r="P114" s="362"/>
      <c r="Q114" s="362"/>
      <c r="R114" s="362"/>
      <c r="S114" s="362"/>
      <c r="T114" s="362"/>
    </row>
    <row r="115" spans="1:20" ht="28.8" x14ac:dyDescent="0.3">
      <c r="A115" s="362"/>
      <c r="B115" s="380" t="s">
        <v>347</v>
      </c>
      <c r="C115" s="380" t="s">
        <v>349</v>
      </c>
      <c r="D115" s="381"/>
      <c r="E115" s="380" t="s">
        <v>350</v>
      </c>
      <c r="F115" s="380" t="s">
        <v>350</v>
      </c>
      <c r="G115" s="3" t="str">
        <f>VLOOKUP(F115,class!A$1:B$460,2,FALSE)</f>
        <v>Metropolitan District</v>
      </c>
      <c r="H115" s="3" t="str">
        <f>IFERROR(VLOOKUP(F115,classifications!A$3:C$335,3,FALSE),VLOOKUP(F115,classifications!I$2:K$28,3,FALSE))</f>
        <v>Predominantly Urban</v>
      </c>
      <c r="I115" s="378">
        <v>0</v>
      </c>
      <c r="J115" s="378">
        <v>22177</v>
      </c>
      <c r="K115" s="378">
        <v>0</v>
      </c>
      <c r="L115" s="378">
        <v>81463.678473878172</v>
      </c>
      <c r="M115" s="378">
        <v>103640.67847387817</v>
      </c>
      <c r="N115" s="378"/>
      <c r="O115" s="378"/>
      <c r="P115" s="362"/>
      <c r="Q115" s="362"/>
      <c r="R115" s="362"/>
      <c r="S115" s="362"/>
      <c r="T115" s="362"/>
    </row>
    <row r="116" spans="1:20" ht="28.8" x14ac:dyDescent="0.3">
      <c r="A116" s="362"/>
      <c r="B116" s="380" t="s">
        <v>351</v>
      </c>
      <c r="C116" s="380" t="s">
        <v>353</v>
      </c>
      <c r="D116" s="381"/>
      <c r="E116" s="380" t="s">
        <v>354</v>
      </c>
      <c r="F116" s="380" t="s">
        <v>354</v>
      </c>
      <c r="G116" s="3" t="str">
        <f>VLOOKUP(F116,class!A$1:B$460,2,FALSE)</f>
        <v>Metropolitan District</v>
      </c>
      <c r="H116" s="3" t="str">
        <f>IFERROR(VLOOKUP(F116,classifications!A$3:C$335,3,FALSE),VLOOKUP(F116,classifications!I$2:K$28,3,FALSE))</f>
        <v>Predominantly Urban</v>
      </c>
      <c r="I116" s="378">
        <v>0</v>
      </c>
      <c r="J116" s="378">
        <v>15540</v>
      </c>
      <c r="K116" s="378">
        <v>0</v>
      </c>
      <c r="L116" s="378">
        <v>84241.600000000006</v>
      </c>
      <c r="M116" s="378">
        <v>99781.6</v>
      </c>
      <c r="N116" s="378"/>
      <c r="O116" s="378"/>
      <c r="P116" s="362"/>
      <c r="Q116" s="362"/>
      <c r="R116" s="362"/>
      <c r="S116" s="362"/>
      <c r="T116" s="362"/>
    </row>
    <row r="117" spans="1:20" ht="28.8" x14ac:dyDescent="0.3">
      <c r="A117" s="362"/>
      <c r="B117" s="380" t="s">
        <v>355</v>
      </c>
      <c r="C117" s="380" t="s">
        <v>357</v>
      </c>
      <c r="D117" s="381"/>
      <c r="E117" s="380" t="s">
        <v>358</v>
      </c>
      <c r="F117" s="380" t="s">
        <v>358</v>
      </c>
      <c r="G117" s="3" t="str">
        <f>VLOOKUP(F117,class!A$1:B$460,2,FALSE)</f>
        <v>Metropolitan District</v>
      </c>
      <c r="H117" s="3" t="str">
        <f>IFERROR(VLOOKUP(F117,classifications!A$3:C$335,3,FALSE),VLOOKUP(F117,classifications!I$2:K$28,3,FALSE))</f>
        <v>Predominantly Urban</v>
      </c>
      <c r="I117" s="378">
        <v>21837</v>
      </c>
      <c r="J117" s="378">
        <v>4168</v>
      </c>
      <c r="K117" s="378">
        <v>21</v>
      </c>
      <c r="L117" s="378">
        <v>121679.9</v>
      </c>
      <c r="M117" s="378">
        <v>147705.9</v>
      </c>
      <c r="N117" s="378"/>
      <c r="O117" s="378"/>
      <c r="P117" s="362"/>
      <c r="Q117" s="362"/>
      <c r="R117" s="362"/>
      <c r="S117" s="362"/>
      <c r="T117" s="362"/>
    </row>
    <row r="118" spans="1:20" x14ac:dyDescent="0.3">
      <c r="A118" s="362"/>
      <c r="B118" s="362"/>
      <c r="C118" s="362"/>
      <c r="D118" s="364"/>
      <c r="E118" s="362"/>
      <c r="F118" s="362"/>
      <c r="G118" s="362"/>
      <c r="H118" s="362"/>
      <c r="I118" s="378"/>
      <c r="J118" s="378"/>
      <c r="K118" s="378"/>
      <c r="L118" s="378"/>
      <c r="M118" s="378"/>
      <c r="N118" s="378"/>
      <c r="O118" s="378"/>
      <c r="P118" s="362"/>
      <c r="Q118" s="362"/>
      <c r="R118" s="362"/>
      <c r="S118" s="362"/>
      <c r="T118" s="362"/>
    </row>
    <row r="119" spans="1:20" ht="28.8" x14ac:dyDescent="0.3">
      <c r="A119" s="362"/>
      <c r="B119" s="380"/>
      <c r="C119" s="380" t="s">
        <v>359</v>
      </c>
      <c r="D119" s="381" t="s">
        <v>360</v>
      </c>
      <c r="E119" s="380"/>
      <c r="F119" s="380"/>
      <c r="G119" s="380"/>
      <c r="H119" s="362"/>
      <c r="I119" s="384">
        <v>202</v>
      </c>
      <c r="J119" s="384">
        <v>135630</v>
      </c>
      <c r="K119" s="384">
        <v>4</v>
      </c>
      <c r="L119" s="384">
        <v>522639</v>
      </c>
      <c r="M119" s="384">
        <v>658475</v>
      </c>
      <c r="N119" s="378"/>
      <c r="O119" s="378"/>
      <c r="P119" s="362"/>
      <c r="Q119" s="362"/>
      <c r="R119" s="362"/>
      <c r="S119" s="362"/>
      <c r="T119" s="362"/>
    </row>
    <row r="120" spans="1:20" ht="28.8" x14ac:dyDescent="0.3">
      <c r="A120" s="362"/>
      <c r="B120" s="380" t="s">
        <v>361</v>
      </c>
      <c r="C120" s="380" t="s">
        <v>363</v>
      </c>
      <c r="D120" s="381"/>
      <c r="E120" s="380" t="s">
        <v>364</v>
      </c>
      <c r="F120" s="380" t="s">
        <v>364</v>
      </c>
      <c r="G120" s="3" t="str">
        <f>VLOOKUP(F120,class!A$1:B$460,2,FALSE)</f>
        <v>Metropolitan District</v>
      </c>
      <c r="H120" s="3" t="str">
        <f>IFERROR(VLOOKUP(F120,classifications!A$3:C$335,3,FALSE),VLOOKUP(F120,classifications!I$2:K$28,3,FALSE))</f>
        <v>Predominantly Urban</v>
      </c>
      <c r="I120" s="378">
        <v>14</v>
      </c>
      <c r="J120" s="378">
        <v>18281</v>
      </c>
      <c r="K120" s="378">
        <v>0</v>
      </c>
      <c r="L120" s="378">
        <v>50441.5</v>
      </c>
      <c r="M120" s="378">
        <v>68736.5</v>
      </c>
      <c r="N120" s="378"/>
      <c r="O120" s="378"/>
      <c r="P120" s="362"/>
      <c r="Q120" s="362"/>
      <c r="R120" s="362"/>
      <c r="S120" s="362"/>
      <c r="T120" s="362"/>
    </row>
    <row r="121" spans="1:20" ht="28.8" x14ac:dyDescent="0.3">
      <c r="A121" s="362"/>
      <c r="B121" s="380" t="s">
        <v>365</v>
      </c>
      <c r="C121" s="380" t="s">
        <v>367</v>
      </c>
      <c r="D121" s="381"/>
      <c r="E121" s="380" t="s">
        <v>368</v>
      </c>
      <c r="F121" s="380" t="s">
        <v>368</v>
      </c>
      <c r="G121" s="3" t="str">
        <f>VLOOKUP(F121,class!A$1:B$460,2,FALSE)</f>
        <v>Metropolitan District</v>
      </c>
      <c r="H121" s="3" t="str">
        <f>IFERROR(VLOOKUP(F121,classifications!A$3:C$335,3,FALSE),VLOOKUP(F121,classifications!I$2:K$28,3,FALSE))</f>
        <v>Predominantly Urban</v>
      </c>
      <c r="I121" s="378">
        <v>157</v>
      </c>
      <c r="J121" s="378">
        <v>58539</v>
      </c>
      <c r="K121" s="378">
        <v>0</v>
      </c>
      <c r="L121" s="378">
        <v>167051.6</v>
      </c>
      <c r="M121" s="378">
        <v>225747.6</v>
      </c>
      <c r="N121" s="378"/>
      <c r="O121" s="378"/>
      <c r="P121" s="362"/>
      <c r="Q121" s="362"/>
      <c r="R121" s="362"/>
      <c r="S121" s="362"/>
      <c r="T121" s="362"/>
    </row>
    <row r="122" spans="1:20" ht="28.8" x14ac:dyDescent="0.3">
      <c r="A122" s="362"/>
      <c r="B122" s="380" t="s">
        <v>369</v>
      </c>
      <c r="C122" s="380" t="s">
        <v>371</v>
      </c>
      <c r="D122" s="381"/>
      <c r="E122" s="380" t="s">
        <v>372</v>
      </c>
      <c r="F122" s="380" t="s">
        <v>372</v>
      </c>
      <c r="G122" s="3" t="str">
        <f>VLOOKUP(F122,class!A$1:B$460,2,FALSE)</f>
        <v>Metropolitan District</v>
      </c>
      <c r="H122" s="3" t="str">
        <f>IFERROR(VLOOKUP(F122,classifications!A$3:C$335,3,FALSE),VLOOKUP(F122,classifications!I$2:K$28,3,FALSE))</f>
        <v>Predominantly Urban</v>
      </c>
      <c r="I122" s="378">
        <v>0</v>
      </c>
      <c r="J122" s="378">
        <v>18808</v>
      </c>
      <c r="K122" s="378">
        <v>0</v>
      </c>
      <c r="L122" s="378">
        <v>110435.2</v>
      </c>
      <c r="M122" s="378">
        <v>129243.2</v>
      </c>
      <c r="N122" s="378"/>
      <c r="O122" s="378"/>
      <c r="P122" s="362"/>
      <c r="Q122" s="362"/>
      <c r="R122" s="362"/>
      <c r="S122" s="362"/>
      <c r="T122" s="362"/>
    </row>
    <row r="123" spans="1:20" ht="28.8" x14ac:dyDescent="0.3">
      <c r="A123" s="362"/>
      <c r="B123" s="380" t="s">
        <v>373</v>
      </c>
      <c r="C123" s="380" t="s">
        <v>375</v>
      </c>
      <c r="D123" s="381"/>
      <c r="E123" s="380" t="s">
        <v>376</v>
      </c>
      <c r="F123" s="380" t="s">
        <v>376</v>
      </c>
      <c r="G123" s="3" t="str">
        <f>VLOOKUP(F123,class!A$1:B$460,2,FALSE)</f>
        <v>Metropolitan District</v>
      </c>
      <c r="H123" s="3" t="str">
        <f>IFERROR(VLOOKUP(F123,classifications!A$3:C$335,3,FALSE),VLOOKUP(F123,classifications!I$2:K$28,3,FALSE))</f>
        <v>Predominantly Urban</v>
      </c>
      <c r="I123" s="378">
        <v>2</v>
      </c>
      <c r="J123" s="378">
        <v>17186</v>
      </c>
      <c r="K123" s="378">
        <v>0</v>
      </c>
      <c r="L123" s="378">
        <v>67277.5</v>
      </c>
      <c r="M123" s="378">
        <v>84465.5</v>
      </c>
      <c r="N123" s="378"/>
      <c r="O123" s="378"/>
      <c r="P123" s="362"/>
      <c r="Q123" s="362"/>
      <c r="R123" s="362"/>
      <c r="S123" s="362"/>
      <c r="T123" s="362"/>
    </row>
    <row r="124" spans="1:20" ht="28.8" x14ac:dyDescent="0.3">
      <c r="A124" s="362"/>
      <c r="B124" s="380" t="s">
        <v>377</v>
      </c>
      <c r="C124" s="380" t="s">
        <v>379</v>
      </c>
      <c r="D124" s="381"/>
      <c r="E124" s="380" t="s">
        <v>380</v>
      </c>
      <c r="F124" s="380" t="s">
        <v>380</v>
      </c>
      <c r="G124" s="3" t="str">
        <f>VLOOKUP(F124,class!A$1:B$460,2,FALSE)</f>
        <v>Metropolitan District</v>
      </c>
      <c r="H124" s="3" t="str">
        <f>IFERROR(VLOOKUP(F124,classifications!A$3:C$335,3,FALSE),VLOOKUP(F124,classifications!I$2:K$28,3,FALSE))</f>
        <v>Predominantly Urban</v>
      </c>
      <c r="I124" s="378">
        <v>29</v>
      </c>
      <c r="J124" s="378">
        <v>22816</v>
      </c>
      <c r="K124" s="378">
        <v>4</v>
      </c>
      <c r="L124" s="378">
        <v>127433.20000000001</v>
      </c>
      <c r="M124" s="378">
        <v>150282.20000000001</v>
      </c>
      <c r="N124" s="378"/>
      <c r="O124" s="378"/>
      <c r="P124" s="362"/>
      <c r="Q124" s="362"/>
      <c r="R124" s="362"/>
      <c r="S124" s="362"/>
      <c r="T124" s="362"/>
    </row>
    <row r="125" spans="1:20" x14ac:dyDescent="0.3">
      <c r="A125" s="362"/>
      <c r="B125" s="362"/>
      <c r="C125" s="362"/>
      <c r="D125" s="364"/>
      <c r="E125" s="362"/>
      <c r="F125" s="362"/>
      <c r="G125" s="362"/>
      <c r="H125" s="362"/>
      <c r="I125" s="378"/>
      <c r="J125" s="378"/>
      <c r="K125" s="378"/>
      <c r="L125" s="378"/>
      <c r="M125" s="378"/>
      <c r="N125" s="378"/>
      <c r="O125" s="378"/>
      <c r="P125" s="362"/>
      <c r="Q125" s="362"/>
      <c r="R125" s="362"/>
      <c r="S125" s="362"/>
      <c r="T125" s="362"/>
    </row>
    <row r="126" spans="1:20" ht="28.8" x14ac:dyDescent="0.3">
      <c r="A126" s="362"/>
      <c r="B126" s="380"/>
      <c r="C126" s="380" t="s">
        <v>381</v>
      </c>
      <c r="D126" s="381" t="s">
        <v>382</v>
      </c>
      <c r="E126" s="380"/>
      <c r="F126" s="380"/>
      <c r="G126" s="380"/>
      <c r="H126" s="362"/>
      <c r="I126" s="384">
        <v>97677</v>
      </c>
      <c r="J126" s="384">
        <v>30781</v>
      </c>
      <c r="K126" s="384">
        <v>214</v>
      </c>
      <c r="L126" s="384">
        <v>487091.79999999993</v>
      </c>
      <c r="M126" s="384">
        <v>615763.79999999993</v>
      </c>
      <c r="N126" s="378"/>
      <c r="O126" s="378"/>
      <c r="P126" s="362"/>
      <c r="Q126" s="362"/>
      <c r="R126" s="362"/>
      <c r="S126" s="362"/>
      <c r="T126" s="362"/>
    </row>
    <row r="127" spans="1:20" ht="28.8" x14ac:dyDescent="0.3">
      <c r="A127" s="362"/>
      <c r="B127" s="380" t="s">
        <v>383</v>
      </c>
      <c r="C127" s="380" t="s">
        <v>385</v>
      </c>
      <c r="D127" s="381"/>
      <c r="E127" s="380" t="s">
        <v>386</v>
      </c>
      <c r="F127" s="380" t="s">
        <v>386</v>
      </c>
      <c r="G127" s="3" t="str">
        <f>VLOOKUP(F127,class!A$1:B$460,2,FALSE)</f>
        <v>Metropolitan District</v>
      </c>
      <c r="H127" s="3" t="str">
        <f>IFERROR(VLOOKUP(F127,classifications!A$3:C$335,3,FALSE),VLOOKUP(F127,classifications!I$2:K$28,3,FALSE))</f>
        <v>Predominantly Urban</v>
      </c>
      <c r="I127" s="378">
        <v>18330</v>
      </c>
      <c r="J127" s="378">
        <v>4048</v>
      </c>
      <c r="K127" s="378">
        <v>0</v>
      </c>
      <c r="L127" s="378">
        <v>90596.7</v>
      </c>
      <c r="M127" s="378">
        <v>112974.7</v>
      </c>
      <c r="N127" s="378"/>
      <c r="O127" s="378"/>
      <c r="P127" s="362"/>
      <c r="Q127" s="362"/>
      <c r="R127" s="362"/>
      <c r="S127" s="362"/>
      <c r="T127" s="362"/>
    </row>
    <row r="128" spans="1:20" ht="28.8" x14ac:dyDescent="0.3">
      <c r="A128" s="362"/>
      <c r="B128" s="380" t="s">
        <v>387</v>
      </c>
      <c r="C128" s="380" t="s">
        <v>389</v>
      </c>
      <c r="D128" s="381"/>
      <c r="E128" s="380" t="s">
        <v>390</v>
      </c>
      <c r="F128" s="380" t="s">
        <v>390</v>
      </c>
      <c r="G128" s="3" t="str">
        <f>VLOOKUP(F128,class!A$1:B$460,2,FALSE)</f>
        <v>Metropolitan District</v>
      </c>
      <c r="H128" s="3" t="str">
        <f>IFERROR(VLOOKUP(F128,classifications!A$3:C$335,3,FALSE),VLOOKUP(F128,classifications!I$2:K$28,3,FALSE))</f>
        <v>Predominantly Urban</v>
      </c>
      <c r="I128" s="378">
        <v>20128</v>
      </c>
      <c r="J128" s="378">
        <v>4170</v>
      </c>
      <c r="K128" s="378">
        <v>0</v>
      </c>
      <c r="L128" s="378">
        <v>115284.9</v>
      </c>
      <c r="M128" s="378">
        <v>139582.9</v>
      </c>
      <c r="N128" s="378"/>
      <c r="O128" s="378"/>
      <c r="P128" s="362"/>
      <c r="Q128" s="362"/>
      <c r="R128" s="362"/>
      <c r="S128" s="362"/>
      <c r="T128" s="362"/>
    </row>
    <row r="129" spans="1:20" ht="28.8" x14ac:dyDescent="0.3">
      <c r="A129" s="362"/>
      <c r="B129" s="380" t="s">
        <v>391</v>
      </c>
      <c r="C129" s="380" t="s">
        <v>393</v>
      </c>
      <c r="D129" s="381"/>
      <c r="E129" s="380" t="s">
        <v>394</v>
      </c>
      <c r="F129" s="380" t="s">
        <v>394</v>
      </c>
      <c r="G129" s="3" t="str">
        <f>VLOOKUP(F129,class!A$1:B$460,2,FALSE)</f>
        <v>Metropolitan District</v>
      </c>
      <c r="H129" s="3" t="str">
        <f>IFERROR(VLOOKUP(F129,classifications!A$3:C$335,3,FALSE),VLOOKUP(F129,classifications!I$2:K$28,3,FALSE))</f>
        <v>Predominantly Urban</v>
      </c>
      <c r="I129" s="378">
        <v>20230</v>
      </c>
      <c r="J129" s="378">
        <v>4693</v>
      </c>
      <c r="K129" s="378">
        <v>151</v>
      </c>
      <c r="L129" s="378">
        <v>93543.3</v>
      </c>
      <c r="M129" s="378">
        <v>118617.3</v>
      </c>
      <c r="N129" s="378"/>
      <c r="O129" s="378"/>
      <c r="P129" s="362"/>
      <c r="Q129" s="362"/>
      <c r="R129" s="362"/>
      <c r="S129" s="362"/>
      <c r="T129" s="362"/>
    </row>
    <row r="130" spans="1:20" ht="28.8" x14ac:dyDescent="0.3">
      <c r="A130" s="362"/>
      <c r="B130" s="380" t="s">
        <v>395</v>
      </c>
      <c r="C130" s="380" t="s">
        <v>397</v>
      </c>
      <c r="D130" s="381"/>
      <c r="E130" s="380" t="s">
        <v>398</v>
      </c>
      <c r="F130" s="380" t="s">
        <v>398</v>
      </c>
      <c r="G130" s="3" t="str">
        <f>VLOOKUP(F130,class!A$1:B$460,2,FALSE)</f>
        <v>Metropolitan District</v>
      </c>
      <c r="H130" s="3" t="str">
        <f>IFERROR(VLOOKUP(F130,classifications!A$3:C$335,3,FALSE),VLOOKUP(F130,classifications!I$2:K$28,3,FALSE))</f>
        <v>Predominantly Urban</v>
      </c>
      <c r="I130" s="378">
        <v>38989</v>
      </c>
      <c r="J130" s="378">
        <v>17870</v>
      </c>
      <c r="K130" s="378">
        <v>63</v>
      </c>
      <c r="L130" s="378">
        <v>187666.9</v>
      </c>
      <c r="M130" s="378">
        <v>244588.9</v>
      </c>
      <c r="N130" s="378"/>
      <c r="O130" s="378"/>
      <c r="P130" s="362"/>
      <c r="Q130" s="362"/>
      <c r="R130" s="362"/>
      <c r="S130" s="362"/>
      <c r="T130" s="362"/>
    </row>
    <row r="131" spans="1:20" x14ac:dyDescent="0.3">
      <c r="A131" s="362"/>
      <c r="B131" s="362"/>
      <c r="C131" s="362"/>
      <c r="D131" s="364"/>
      <c r="E131" s="362"/>
      <c r="F131" s="362"/>
      <c r="G131" s="362"/>
      <c r="H131" s="362"/>
      <c r="I131" s="378"/>
      <c r="J131" s="378"/>
      <c r="K131" s="378"/>
      <c r="L131" s="378"/>
      <c r="M131" s="378"/>
      <c r="N131" s="378"/>
      <c r="O131" s="378"/>
      <c r="P131" s="362"/>
      <c r="Q131" s="362"/>
      <c r="R131" s="362"/>
      <c r="S131" s="362"/>
      <c r="T131" s="362"/>
    </row>
    <row r="132" spans="1:20" ht="28.8" x14ac:dyDescent="0.3">
      <c r="A132" s="362"/>
      <c r="B132" s="380"/>
      <c r="C132" s="380" t="s">
        <v>399</v>
      </c>
      <c r="D132" s="381" t="s">
        <v>400</v>
      </c>
      <c r="E132" s="380"/>
      <c r="F132" s="380"/>
      <c r="G132" s="380"/>
      <c r="H132" s="362"/>
      <c r="I132" s="384">
        <v>75397</v>
      </c>
      <c r="J132" s="384">
        <v>61515</v>
      </c>
      <c r="K132" s="384">
        <v>1000</v>
      </c>
      <c r="L132" s="384">
        <v>385904.0328583403</v>
      </c>
      <c r="M132" s="384">
        <v>523816.0328583403</v>
      </c>
      <c r="N132" s="378"/>
      <c r="O132" s="378"/>
      <c r="P132" s="362"/>
      <c r="Q132" s="362"/>
      <c r="R132" s="362"/>
      <c r="S132" s="362"/>
      <c r="T132" s="362"/>
    </row>
    <row r="133" spans="1:20" ht="28.8" x14ac:dyDescent="0.3">
      <c r="A133" s="362"/>
      <c r="B133" s="380" t="s">
        <v>401</v>
      </c>
      <c r="C133" s="380" t="s">
        <v>403</v>
      </c>
      <c r="D133" s="381"/>
      <c r="E133" s="380" t="s">
        <v>404</v>
      </c>
      <c r="F133" s="380" t="s">
        <v>404</v>
      </c>
      <c r="G133" s="3" t="str">
        <f>VLOOKUP(F133,class!A$1:B$460,2,FALSE)</f>
        <v>Metropolitan District</v>
      </c>
      <c r="H133" s="3" t="str">
        <f>IFERROR(VLOOKUP(F133,classifications!A$3:C$335,3,FALSE),VLOOKUP(F133,classifications!I$2:K$28,3,FALSE))</f>
        <v>Predominantly Urban</v>
      </c>
      <c r="I133" s="378">
        <v>18995</v>
      </c>
      <c r="J133" s="378">
        <v>5373</v>
      </c>
      <c r="K133" s="378">
        <v>0</v>
      </c>
      <c r="L133" s="378">
        <v>69428.600000000006</v>
      </c>
      <c r="M133" s="378">
        <v>93796.6</v>
      </c>
      <c r="N133" s="378"/>
      <c r="O133" s="378"/>
      <c r="P133" s="362"/>
      <c r="Q133" s="362"/>
      <c r="R133" s="362"/>
      <c r="S133" s="362"/>
      <c r="T133" s="362"/>
    </row>
    <row r="134" spans="1:20" ht="43.2" x14ac:dyDescent="0.3">
      <c r="A134" s="362"/>
      <c r="B134" s="380" t="s">
        <v>405</v>
      </c>
      <c r="C134" s="380" t="s">
        <v>407</v>
      </c>
      <c r="D134" s="381"/>
      <c r="E134" s="380" t="s">
        <v>408</v>
      </c>
      <c r="F134" s="380" t="s">
        <v>408</v>
      </c>
      <c r="G134" s="3" t="str">
        <f>VLOOKUP(F134,class!A$1:B$460,2,FALSE)</f>
        <v>Metropolitan District</v>
      </c>
      <c r="H134" s="3" t="str">
        <f>IFERROR(VLOOKUP(F134,classifications!A$3:C$335,3,FALSE),VLOOKUP(F134,classifications!I$2:K$28,3,FALSE))</f>
        <v>Predominantly Urban</v>
      </c>
      <c r="I134" s="378">
        <v>25108</v>
      </c>
      <c r="J134" s="378">
        <v>10373</v>
      </c>
      <c r="K134" s="378">
        <v>1000</v>
      </c>
      <c r="L134" s="378">
        <v>92281.232858340314</v>
      </c>
      <c r="M134" s="378">
        <v>128762.23285834031</v>
      </c>
      <c r="N134" s="378"/>
      <c r="O134" s="378"/>
      <c r="P134" s="362"/>
      <c r="Q134" s="362"/>
      <c r="R134" s="362"/>
      <c r="S134" s="362"/>
      <c r="T134" s="362"/>
    </row>
    <row r="135" spans="1:20" ht="28.8" x14ac:dyDescent="0.3">
      <c r="A135" s="362"/>
      <c r="B135" s="380" t="s">
        <v>409</v>
      </c>
      <c r="C135" s="380" t="s">
        <v>411</v>
      </c>
      <c r="D135" s="381"/>
      <c r="E135" s="380" t="s">
        <v>412</v>
      </c>
      <c r="F135" s="380" t="s">
        <v>412</v>
      </c>
      <c r="G135" s="3" t="str">
        <f>VLOOKUP(F135,class!A$1:B$460,2,FALSE)</f>
        <v>Metropolitan District</v>
      </c>
      <c r="H135" s="3" t="str">
        <f>IFERROR(VLOOKUP(F135,classifications!A$3:C$335,3,FALSE),VLOOKUP(F135,classifications!I$2:K$28,3,FALSE))</f>
        <v>Predominantly Urban</v>
      </c>
      <c r="I135" s="378">
        <v>14808</v>
      </c>
      <c r="J135" s="378">
        <v>6145</v>
      </c>
      <c r="K135" s="378">
        <v>0</v>
      </c>
      <c r="L135" s="378">
        <v>78607.199999999997</v>
      </c>
      <c r="M135" s="378">
        <v>99560.2</v>
      </c>
      <c r="N135" s="378"/>
      <c r="O135" s="378"/>
      <c r="P135" s="362"/>
      <c r="Q135" s="362"/>
      <c r="R135" s="362"/>
      <c r="S135" s="362"/>
      <c r="T135" s="362"/>
    </row>
    <row r="136" spans="1:20" ht="28.8" x14ac:dyDescent="0.3">
      <c r="A136" s="362"/>
      <c r="B136" s="380" t="s">
        <v>413</v>
      </c>
      <c r="C136" s="380" t="s">
        <v>415</v>
      </c>
      <c r="D136" s="381"/>
      <c r="E136" s="380" t="s">
        <v>416</v>
      </c>
      <c r="F136" s="380" t="s">
        <v>416</v>
      </c>
      <c r="G136" s="3" t="str">
        <f>VLOOKUP(F136,class!A$1:B$460,2,FALSE)</f>
        <v>Metropolitan District</v>
      </c>
      <c r="H136" s="3" t="str">
        <f>IFERROR(VLOOKUP(F136,classifications!A$3:C$335,3,FALSE),VLOOKUP(F136,classifications!I$2:K$28,3,FALSE))</f>
        <v>Predominantly Urban</v>
      </c>
      <c r="I136" s="378">
        <v>16486</v>
      </c>
      <c r="J136" s="378">
        <v>5204</v>
      </c>
      <c r="K136" s="378">
        <v>0</v>
      </c>
      <c r="L136" s="378">
        <v>50344.399999999994</v>
      </c>
      <c r="M136" s="378">
        <v>72034.399999999994</v>
      </c>
      <c r="N136" s="378"/>
      <c r="O136" s="378"/>
      <c r="P136" s="362"/>
      <c r="Q136" s="362"/>
      <c r="R136" s="362"/>
      <c r="S136" s="362"/>
      <c r="T136" s="362"/>
    </row>
    <row r="137" spans="1:20" ht="28.8" x14ac:dyDescent="0.3">
      <c r="A137" s="362"/>
      <c r="B137" s="380" t="s">
        <v>417</v>
      </c>
      <c r="C137" s="380" t="s">
        <v>419</v>
      </c>
      <c r="D137" s="381"/>
      <c r="E137" s="380" t="s">
        <v>420</v>
      </c>
      <c r="F137" s="380" t="s">
        <v>420</v>
      </c>
      <c r="G137" s="3" t="str">
        <f>VLOOKUP(F137,class!A$1:B$460,2,FALSE)</f>
        <v>Metropolitan District</v>
      </c>
      <c r="H137" s="3" t="str">
        <f>IFERROR(VLOOKUP(F137,classifications!A$3:C$335,3,FALSE),VLOOKUP(F137,classifications!I$2:K$28,3,FALSE))</f>
        <v>Predominantly Urban</v>
      </c>
      <c r="I137" s="378">
        <v>0</v>
      </c>
      <c r="J137" s="378">
        <v>34420</v>
      </c>
      <c r="K137" s="378">
        <v>0</v>
      </c>
      <c r="L137" s="378">
        <v>95242.6</v>
      </c>
      <c r="M137" s="378">
        <v>129662.6</v>
      </c>
      <c r="N137" s="378"/>
      <c r="O137" s="378"/>
      <c r="P137" s="362"/>
      <c r="Q137" s="362"/>
      <c r="R137" s="362"/>
      <c r="S137" s="362"/>
      <c r="T137" s="362"/>
    </row>
    <row r="138" spans="1:20" x14ac:dyDescent="0.3">
      <c r="A138" s="362"/>
      <c r="B138" s="362"/>
      <c r="C138" s="362"/>
      <c r="D138" s="364"/>
      <c r="E138" s="362"/>
      <c r="F138" s="362"/>
      <c r="G138" s="362"/>
      <c r="H138" s="362"/>
      <c r="I138" s="378"/>
      <c r="J138" s="378"/>
      <c r="K138" s="378"/>
      <c r="L138" s="378"/>
      <c r="M138" s="378"/>
      <c r="N138" s="378"/>
      <c r="O138" s="378"/>
      <c r="P138" s="362"/>
      <c r="Q138" s="362"/>
      <c r="R138" s="362"/>
      <c r="S138" s="362"/>
      <c r="T138" s="362"/>
    </row>
    <row r="139" spans="1:20" x14ac:dyDescent="0.3">
      <c r="A139" s="362"/>
      <c r="B139" s="362"/>
      <c r="C139" s="362" t="s">
        <v>421</v>
      </c>
      <c r="D139" s="364" t="s">
        <v>422</v>
      </c>
      <c r="E139" s="362"/>
      <c r="F139" s="362"/>
      <c r="G139" s="362"/>
      <c r="H139" s="362"/>
      <c r="I139" s="384">
        <v>142645</v>
      </c>
      <c r="J139" s="384">
        <v>126715</v>
      </c>
      <c r="K139" s="384">
        <v>98</v>
      </c>
      <c r="L139" s="384">
        <v>912667.10000000009</v>
      </c>
      <c r="M139" s="384">
        <v>1182125.1000000001</v>
      </c>
      <c r="N139" s="378"/>
      <c r="O139" s="378"/>
      <c r="P139" s="362"/>
      <c r="Q139" s="362"/>
      <c r="R139" s="362"/>
      <c r="S139" s="362"/>
      <c r="T139" s="362"/>
    </row>
    <row r="140" spans="1:20" x14ac:dyDescent="0.3">
      <c r="A140" s="362"/>
      <c r="B140" s="362" t="s">
        <v>423</v>
      </c>
      <c r="C140" s="362" t="s">
        <v>425</v>
      </c>
      <c r="D140" s="364"/>
      <c r="E140" s="362" t="s">
        <v>426</v>
      </c>
      <c r="F140" s="362" t="s">
        <v>426</v>
      </c>
      <c r="G140" s="3" t="str">
        <f>VLOOKUP(F140,class!A$1:B$460,2,FALSE)</f>
        <v>Metropolitan District</v>
      </c>
      <c r="H140" s="3" t="str">
        <f>IFERROR(VLOOKUP(F140,classifications!A$3:C$335,3,FALSE),VLOOKUP(F140,classifications!I$2:K$28,3,FALSE))</f>
        <v>Predominantly Urban</v>
      </c>
      <c r="I140" s="378">
        <v>60673</v>
      </c>
      <c r="J140" s="378">
        <v>51959</v>
      </c>
      <c r="K140" s="378">
        <v>0</v>
      </c>
      <c r="L140" s="378">
        <v>330430.09999999998</v>
      </c>
      <c r="M140" s="378">
        <v>443062.1</v>
      </c>
      <c r="N140" s="378"/>
      <c r="O140" s="378"/>
      <c r="P140" s="362"/>
      <c r="Q140" s="362"/>
      <c r="R140" s="362"/>
      <c r="S140" s="362"/>
      <c r="T140" s="362"/>
    </row>
    <row r="141" spans="1:20" x14ac:dyDescent="0.3">
      <c r="A141" s="362"/>
      <c r="B141" s="362" t="s">
        <v>427</v>
      </c>
      <c r="C141" s="362" t="s">
        <v>429</v>
      </c>
      <c r="D141" s="364"/>
      <c r="E141" s="362" t="s">
        <v>430</v>
      </c>
      <c r="F141" s="362" t="s">
        <v>430</v>
      </c>
      <c r="G141" s="3" t="str">
        <f>VLOOKUP(F141,class!A$1:B$460,2,FALSE)</f>
        <v>Metropolitan District</v>
      </c>
      <c r="H141" s="3" t="str">
        <f>IFERROR(VLOOKUP(F141,classifications!A$3:C$335,3,FALSE),VLOOKUP(F141,classifications!I$2:K$28,3,FALSE))</f>
        <v>Predominantly Urban</v>
      </c>
      <c r="I141" s="378">
        <v>120</v>
      </c>
      <c r="J141" s="378">
        <v>24710</v>
      </c>
      <c r="K141" s="378">
        <v>21</v>
      </c>
      <c r="L141" s="378">
        <v>118121.1</v>
      </c>
      <c r="M141" s="378">
        <v>142972.1</v>
      </c>
      <c r="N141" s="378"/>
      <c r="O141" s="378"/>
      <c r="P141" s="362"/>
      <c r="Q141" s="362"/>
      <c r="R141" s="362"/>
      <c r="S141" s="362"/>
      <c r="T141" s="362"/>
    </row>
    <row r="142" spans="1:20" x14ac:dyDescent="0.3">
      <c r="A142" s="362"/>
      <c r="B142" s="362" t="s">
        <v>431</v>
      </c>
      <c r="C142" s="362" t="s">
        <v>433</v>
      </c>
      <c r="D142" s="364"/>
      <c r="E142" s="362" t="s">
        <v>434</v>
      </c>
      <c r="F142" s="362" t="s">
        <v>434</v>
      </c>
      <c r="G142" s="3" t="str">
        <f>VLOOKUP(F142,class!A$1:B$460,2,FALSE)</f>
        <v>Metropolitan District</v>
      </c>
      <c r="H142" s="3" t="str">
        <f>IFERROR(VLOOKUP(F142,classifications!A$3:C$335,3,FALSE),VLOOKUP(F142,classifications!I$2:K$28,3,FALSE))</f>
        <v>Predominantly Urban</v>
      </c>
      <c r="I142" s="378">
        <v>21645</v>
      </c>
      <c r="J142" s="378">
        <v>4997</v>
      </c>
      <c r="K142" s="378">
        <v>14</v>
      </c>
      <c r="L142" s="378">
        <v>113062.29999999999</v>
      </c>
      <c r="M142" s="378">
        <v>139718.29999999999</v>
      </c>
      <c r="N142" s="378"/>
      <c r="O142" s="378"/>
      <c r="P142" s="362"/>
      <c r="Q142" s="362"/>
      <c r="R142" s="362"/>
      <c r="S142" s="362"/>
      <c r="T142" s="362"/>
    </row>
    <row r="143" spans="1:20" x14ac:dyDescent="0.3">
      <c r="A143" s="362"/>
      <c r="B143" s="362" t="s">
        <v>435</v>
      </c>
      <c r="C143" s="362" t="s">
        <v>437</v>
      </c>
      <c r="D143" s="364"/>
      <c r="E143" s="362" t="s">
        <v>438</v>
      </c>
      <c r="F143" s="362" t="s">
        <v>438</v>
      </c>
      <c r="G143" s="3" t="str">
        <f>VLOOKUP(F143,class!A$1:B$460,2,FALSE)</f>
        <v>Metropolitan District</v>
      </c>
      <c r="H143" s="3" t="str">
        <f>IFERROR(VLOOKUP(F143,classifications!A$3:C$335,3,FALSE),VLOOKUP(F143,classifications!I$2:K$28,3,FALSE))</f>
        <v>Predominantly Urban</v>
      </c>
      <c r="I143" s="378">
        <v>28450</v>
      </c>
      <c r="J143" s="378">
        <v>7209</v>
      </c>
      <c r="K143" s="378">
        <v>0</v>
      </c>
      <c r="L143" s="378">
        <v>98343.1</v>
      </c>
      <c r="M143" s="378">
        <v>134002.1</v>
      </c>
      <c r="N143" s="378"/>
      <c r="O143" s="378"/>
      <c r="P143" s="362"/>
      <c r="Q143" s="362"/>
      <c r="R143" s="362"/>
      <c r="S143" s="362"/>
      <c r="T143" s="362"/>
    </row>
    <row r="144" spans="1:20" x14ac:dyDescent="0.3">
      <c r="A144" s="362"/>
      <c r="B144" s="362" t="s">
        <v>439</v>
      </c>
      <c r="C144" s="362" t="s">
        <v>441</v>
      </c>
      <c r="D144" s="364"/>
      <c r="E144" s="362" t="s">
        <v>442</v>
      </c>
      <c r="F144" s="362" t="s">
        <v>442</v>
      </c>
      <c r="G144" s="3" t="str">
        <f>VLOOKUP(F144,class!A$1:B$460,2,FALSE)</f>
        <v>Metropolitan District</v>
      </c>
      <c r="H144" s="3" t="str">
        <f>IFERROR(VLOOKUP(F144,classifications!A$3:C$335,3,FALSE),VLOOKUP(F144,classifications!I$2:K$28,3,FALSE))</f>
        <v>Predominantly Urban</v>
      </c>
      <c r="I144" s="378">
        <v>10071</v>
      </c>
      <c r="J144" s="378">
        <v>3362</v>
      </c>
      <c r="K144" s="378">
        <v>25</v>
      </c>
      <c r="L144" s="378">
        <v>80094.3</v>
      </c>
      <c r="M144" s="378">
        <v>93552.3</v>
      </c>
      <c r="N144" s="378"/>
      <c r="O144" s="378"/>
      <c r="P144" s="362"/>
      <c r="Q144" s="362"/>
      <c r="R144" s="362"/>
      <c r="S144" s="362"/>
      <c r="T144" s="362"/>
    </row>
    <row r="145" spans="1:20" x14ac:dyDescent="0.3">
      <c r="A145" s="362"/>
      <c r="B145" s="362" t="s">
        <v>443</v>
      </c>
      <c r="C145" s="362" t="s">
        <v>445</v>
      </c>
      <c r="D145" s="364"/>
      <c r="E145" s="362" t="s">
        <v>446</v>
      </c>
      <c r="F145" s="362" t="s">
        <v>446</v>
      </c>
      <c r="G145" s="3" t="str">
        <f>VLOOKUP(F145,class!A$1:B$460,2,FALSE)</f>
        <v>Metropolitan District</v>
      </c>
      <c r="H145" s="3" t="str">
        <f>IFERROR(VLOOKUP(F145,classifications!A$3:C$335,3,FALSE),VLOOKUP(F145,classifications!I$2:K$28,3,FALSE))</f>
        <v>Predominantly Urban</v>
      </c>
      <c r="I145" s="378">
        <v>0</v>
      </c>
      <c r="J145" s="378">
        <v>27888</v>
      </c>
      <c r="K145" s="378">
        <v>38</v>
      </c>
      <c r="L145" s="378">
        <v>89124.2</v>
      </c>
      <c r="M145" s="378">
        <v>117050.2</v>
      </c>
      <c r="N145" s="378"/>
      <c r="O145" s="378"/>
      <c r="P145" s="362"/>
      <c r="Q145" s="362"/>
      <c r="R145" s="362"/>
      <c r="S145" s="362"/>
      <c r="T145" s="362"/>
    </row>
    <row r="146" spans="1:20" x14ac:dyDescent="0.3">
      <c r="A146" s="362"/>
      <c r="B146" s="362" t="s">
        <v>447</v>
      </c>
      <c r="C146" s="362" t="s">
        <v>449</v>
      </c>
      <c r="D146" s="364"/>
      <c r="E146" s="362" t="s">
        <v>450</v>
      </c>
      <c r="F146" s="362" t="s">
        <v>450</v>
      </c>
      <c r="G146" s="3" t="str">
        <f>VLOOKUP(F146,class!A$1:B$460,2,FALSE)</f>
        <v>Metropolitan District</v>
      </c>
      <c r="H146" s="3" t="str">
        <f>IFERROR(VLOOKUP(F146,classifications!A$3:C$335,3,FALSE),VLOOKUP(F146,classifications!I$2:K$28,3,FALSE))</f>
        <v>Predominantly Urban</v>
      </c>
      <c r="I146" s="378">
        <v>21686</v>
      </c>
      <c r="J146" s="378">
        <v>6590</v>
      </c>
      <c r="K146" s="378">
        <v>0</v>
      </c>
      <c r="L146" s="378">
        <v>83492</v>
      </c>
      <c r="M146" s="378">
        <v>111768</v>
      </c>
      <c r="N146" s="378"/>
      <c r="O146" s="378"/>
      <c r="P146" s="362"/>
      <c r="Q146" s="362"/>
      <c r="R146" s="362"/>
      <c r="S146" s="362"/>
      <c r="T146" s="362"/>
    </row>
    <row r="147" spans="1:20" x14ac:dyDescent="0.3">
      <c r="A147" s="362"/>
      <c r="B147" s="362"/>
      <c r="C147" s="362"/>
      <c r="D147" s="364"/>
      <c r="E147" s="362"/>
      <c r="F147" s="362"/>
      <c r="G147" s="362"/>
      <c r="H147" s="362"/>
      <c r="I147" s="378"/>
      <c r="J147" s="378"/>
      <c r="K147" s="378"/>
      <c r="L147" s="378"/>
      <c r="M147" s="378"/>
      <c r="N147" s="378"/>
      <c r="O147" s="378"/>
      <c r="P147" s="362"/>
      <c r="Q147" s="362"/>
      <c r="R147" s="362"/>
      <c r="S147" s="362"/>
      <c r="T147" s="362"/>
    </row>
    <row r="148" spans="1:20" ht="28.8" x14ac:dyDescent="0.3">
      <c r="A148" s="362"/>
      <c r="B148" s="380"/>
      <c r="C148" s="380" t="s">
        <v>451</v>
      </c>
      <c r="D148" s="381" t="s">
        <v>452</v>
      </c>
      <c r="E148" s="380"/>
      <c r="F148" s="380"/>
      <c r="G148" s="380"/>
      <c r="H148" s="362"/>
      <c r="I148" s="384">
        <v>77409</v>
      </c>
      <c r="J148" s="384">
        <v>104469</v>
      </c>
      <c r="K148" s="384">
        <v>30</v>
      </c>
      <c r="L148" s="384">
        <v>834735.90000000014</v>
      </c>
      <c r="M148" s="384">
        <v>1016643.9000000001</v>
      </c>
      <c r="N148" s="378"/>
      <c r="O148" s="378"/>
      <c r="P148" s="362"/>
      <c r="Q148" s="362"/>
      <c r="R148" s="362"/>
      <c r="S148" s="362"/>
      <c r="T148" s="362"/>
    </row>
    <row r="149" spans="1:20" ht="28.8" x14ac:dyDescent="0.3">
      <c r="A149" s="362"/>
      <c r="B149" s="380" t="s">
        <v>453</v>
      </c>
      <c r="C149" s="380" t="s">
        <v>455</v>
      </c>
      <c r="D149" s="381"/>
      <c r="E149" s="380" t="s">
        <v>456</v>
      </c>
      <c r="F149" s="380" t="s">
        <v>456</v>
      </c>
      <c r="G149" s="3" t="str">
        <f>VLOOKUP(F149,class!A$1:B$460,2,FALSE)</f>
        <v>Metropolitan District</v>
      </c>
      <c r="H149" s="3" t="str">
        <f>IFERROR(VLOOKUP(F149,classifications!A$3:C$335,3,FALSE),VLOOKUP(F149,classifications!I$2:K$28,3,FALSE))</f>
        <v>Predominantly Urban</v>
      </c>
      <c r="I149" s="378">
        <v>371</v>
      </c>
      <c r="J149" s="378">
        <v>31872</v>
      </c>
      <c r="K149" s="378">
        <v>0</v>
      </c>
      <c r="L149" s="378">
        <v>186809.1</v>
      </c>
      <c r="M149" s="378">
        <v>219052.1</v>
      </c>
      <c r="N149" s="378"/>
      <c r="O149" s="378"/>
      <c r="P149" s="362"/>
      <c r="Q149" s="362"/>
      <c r="R149" s="362"/>
      <c r="S149" s="362"/>
      <c r="T149" s="362"/>
    </row>
    <row r="150" spans="1:20" ht="28.8" x14ac:dyDescent="0.3">
      <c r="A150" s="362"/>
      <c r="B150" s="380" t="s">
        <v>457</v>
      </c>
      <c r="C150" s="380" t="s">
        <v>459</v>
      </c>
      <c r="D150" s="381"/>
      <c r="E150" s="380" t="s">
        <v>460</v>
      </c>
      <c r="F150" s="380" t="s">
        <v>460</v>
      </c>
      <c r="G150" s="3" t="str">
        <f>VLOOKUP(F150,class!A$1:B$460,2,FALSE)</f>
        <v>Metropolitan District</v>
      </c>
      <c r="H150" s="3" t="str">
        <f>IFERROR(VLOOKUP(F150,classifications!A$3:C$335,3,FALSE),VLOOKUP(F150,classifications!I$2:K$28,3,FALSE))</f>
        <v>Predominantly Urban</v>
      </c>
      <c r="I150" s="378">
        <v>0</v>
      </c>
      <c r="J150" s="378">
        <v>13908</v>
      </c>
      <c r="K150" s="378">
        <v>0</v>
      </c>
      <c r="L150" s="378">
        <v>82062.7</v>
      </c>
      <c r="M150" s="378">
        <v>95970.7</v>
      </c>
      <c r="N150" s="378"/>
      <c r="O150" s="378"/>
      <c r="P150" s="362"/>
      <c r="Q150" s="362"/>
      <c r="R150" s="362"/>
      <c r="S150" s="362"/>
      <c r="T150" s="362"/>
    </row>
    <row r="151" spans="1:20" ht="28.8" x14ac:dyDescent="0.3">
      <c r="A151" s="362"/>
      <c r="B151" s="380" t="s">
        <v>461</v>
      </c>
      <c r="C151" s="380" t="s">
        <v>463</v>
      </c>
      <c r="D151" s="381"/>
      <c r="E151" s="380" t="s">
        <v>464</v>
      </c>
      <c r="F151" s="380" t="s">
        <v>464</v>
      </c>
      <c r="G151" s="3" t="str">
        <f>VLOOKUP(F151,class!A$1:B$460,2,FALSE)</f>
        <v>Metropolitan District</v>
      </c>
      <c r="H151" s="3" t="str">
        <f>IFERROR(VLOOKUP(F151,classifications!A$3:C$335,3,FALSE),VLOOKUP(F151,classifications!I$2:K$28,3,FALSE))</f>
        <v>Predominantly Urban</v>
      </c>
      <c r="I151" s="378">
        <v>22240</v>
      </c>
      <c r="J151" s="378">
        <v>5993</v>
      </c>
      <c r="K151" s="378">
        <v>0</v>
      </c>
      <c r="L151" s="378">
        <v>159176.6</v>
      </c>
      <c r="M151" s="378">
        <v>187409.6</v>
      </c>
      <c r="N151" s="378"/>
      <c r="O151" s="378"/>
      <c r="P151" s="362"/>
      <c r="Q151" s="362"/>
      <c r="R151" s="362"/>
      <c r="S151" s="362"/>
      <c r="T151" s="362"/>
    </row>
    <row r="152" spans="1:20" ht="28.8" x14ac:dyDescent="0.3">
      <c r="A152" s="362"/>
      <c r="B152" s="380" t="s">
        <v>465</v>
      </c>
      <c r="C152" s="380" t="s">
        <v>467</v>
      </c>
      <c r="D152" s="381"/>
      <c r="E152" s="380" t="s">
        <v>468</v>
      </c>
      <c r="F152" s="380" t="s">
        <v>468</v>
      </c>
      <c r="G152" s="3" t="str">
        <f>VLOOKUP(F152,class!A$1:B$460,2,FALSE)</f>
        <v>Metropolitan District</v>
      </c>
      <c r="H152" s="3" t="str">
        <f>IFERROR(VLOOKUP(F152,classifications!A$3:C$335,3,FALSE),VLOOKUP(F152,classifications!I$2:K$28,3,FALSE))</f>
        <v>Predominantly Urban</v>
      </c>
      <c r="I152" s="378">
        <v>54738</v>
      </c>
      <c r="J152" s="378">
        <v>17320</v>
      </c>
      <c r="K152" s="378">
        <v>14</v>
      </c>
      <c r="L152" s="378">
        <v>282372.7</v>
      </c>
      <c r="M152" s="378">
        <v>354444.7</v>
      </c>
      <c r="N152" s="378"/>
      <c r="O152" s="378"/>
      <c r="P152" s="362"/>
      <c r="Q152" s="362"/>
      <c r="R152" s="362"/>
      <c r="S152" s="362"/>
      <c r="T152" s="362"/>
    </row>
    <row r="153" spans="1:20" ht="28.8" x14ac:dyDescent="0.3">
      <c r="A153" s="362"/>
      <c r="B153" s="380" t="s">
        <v>469</v>
      </c>
      <c r="C153" s="380" t="s">
        <v>471</v>
      </c>
      <c r="D153" s="381"/>
      <c r="E153" s="380" t="s">
        <v>472</v>
      </c>
      <c r="F153" s="380" t="s">
        <v>472</v>
      </c>
      <c r="G153" s="3" t="str">
        <f>VLOOKUP(F153,class!A$1:B$460,2,FALSE)</f>
        <v>Metropolitan District</v>
      </c>
      <c r="H153" s="3" t="str">
        <f>IFERROR(VLOOKUP(F153,classifications!A$3:C$335,3,FALSE),VLOOKUP(F153,classifications!I$2:K$28,3,FALSE))</f>
        <v>Predominantly Urban</v>
      </c>
      <c r="I153" s="378">
        <v>60</v>
      </c>
      <c r="J153" s="378">
        <v>35376</v>
      </c>
      <c r="K153" s="378">
        <v>16</v>
      </c>
      <c r="L153" s="378">
        <v>124314.79999999999</v>
      </c>
      <c r="M153" s="378">
        <v>159766.79999999999</v>
      </c>
      <c r="N153" s="378"/>
      <c r="O153" s="378"/>
      <c r="P153" s="362"/>
      <c r="Q153" s="362"/>
      <c r="R153" s="362"/>
      <c r="S153" s="362"/>
      <c r="T153" s="362"/>
    </row>
    <row r="154" spans="1:20" x14ac:dyDescent="0.3">
      <c r="A154" s="362"/>
      <c r="B154" s="362"/>
      <c r="C154" s="362"/>
      <c r="D154" s="364"/>
      <c r="E154" s="362"/>
      <c r="F154" s="362"/>
      <c r="G154" s="362"/>
      <c r="H154" s="362"/>
      <c r="I154" s="378"/>
      <c r="J154" s="378"/>
      <c r="K154" s="378"/>
      <c r="L154" s="378"/>
      <c r="M154" s="378"/>
      <c r="N154" s="378"/>
      <c r="O154" s="378"/>
      <c r="P154" s="362"/>
      <c r="Q154" s="362"/>
      <c r="R154" s="362"/>
      <c r="S154" s="362"/>
      <c r="T154" s="362"/>
    </row>
    <row r="155" spans="1:20" x14ac:dyDescent="0.3">
      <c r="A155" s="373" t="s">
        <v>1360</v>
      </c>
      <c r="B155" s="374"/>
      <c r="C155" s="374"/>
      <c r="D155" s="375"/>
      <c r="E155" s="374"/>
      <c r="F155" s="374"/>
      <c r="G155" s="374"/>
      <c r="H155" s="374"/>
      <c r="I155" s="383">
        <v>431254</v>
      </c>
      <c r="J155" s="383">
        <v>900420</v>
      </c>
      <c r="K155" s="383">
        <f>19361+195</f>
        <v>19556</v>
      </c>
      <c r="L155" s="383">
        <v>8539786.1126129311</v>
      </c>
      <c r="M155" s="383">
        <f>SUM(M157:M465)/2</f>
        <v>9891016.1126129311</v>
      </c>
      <c r="N155" s="378"/>
      <c r="O155" s="378"/>
      <c r="P155" s="362"/>
      <c r="Q155" s="362"/>
      <c r="R155" s="362"/>
      <c r="S155" s="362"/>
      <c r="T155" s="362"/>
    </row>
    <row r="156" spans="1:20" x14ac:dyDescent="0.3">
      <c r="A156" s="362"/>
      <c r="B156" s="362"/>
      <c r="C156" s="362"/>
      <c r="D156" s="364"/>
      <c r="E156" s="362"/>
      <c r="F156" s="362"/>
      <c r="G156" s="362"/>
      <c r="H156" s="362"/>
      <c r="I156" s="378"/>
      <c r="J156" s="378"/>
      <c r="K156" s="378"/>
      <c r="L156" s="378"/>
      <c r="M156" s="378"/>
      <c r="N156" s="378"/>
      <c r="O156" s="378"/>
      <c r="P156" s="362"/>
      <c r="Q156" s="362"/>
      <c r="R156" s="362"/>
      <c r="S156" s="362"/>
      <c r="T156" s="362"/>
    </row>
    <row r="157" spans="1:20" ht="28.8" x14ac:dyDescent="0.3">
      <c r="A157" s="362"/>
      <c r="B157" s="380"/>
      <c r="C157" s="380" t="s">
        <v>1444</v>
      </c>
      <c r="D157" s="381" t="s">
        <v>1445</v>
      </c>
      <c r="E157" s="380"/>
      <c r="F157" s="380"/>
      <c r="G157" s="380"/>
      <c r="H157" s="362"/>
      <c r="I157" s="382"/>
      <c r="J157" s="382"/>
      <c r="K157" s="382"/>
      <c r="L157" s="382"/>
      <c r="M157" s="382"/>
      <c r="N157" s="378"/>
      <c r="O157" s="378"/>
      <c r="P157" s="362"/>
      <c r="Q157" s="362"/>
      <c r="R157" s="362"/>
      <c r="S157" s="362"/>
      <c r="T157" s="362"/>
    </row>
    <row r="158" spans="1:20" ht="28.8" x14ac:dyDescent="0.3">
      <c r="A158" s="362"/>
      <c r="B158" s="380" t="s">
        <v>1446</v>
      </c>
      <c r="C158" s="380" t="s">
        <v>1448</v>
      </c>
      <c r="D158" s="381"/>
      <c r="E158" s="380" t="s">
        <v>1449</v>
      </c>
      <c r="F158" s="380" t="s">
        <v>1449</v>
      </c>
      <c r="G158" s="380"/>
      <c r="H158" s="380"/>
      <c r="I158" s="382"/>
      <c r="J158" s="382"/>
      <c r="K158" s="382"/>
      <c r="L158" s="382"/>
      <c r="M158" s="382"/>
      <c r="N158" s="378"/>
      <c r="O158" s="378"/>
      <c r="P158" s="362"/>
      <c r="Q158" s="362"/>
      <c r="R158" s="362"/>
      <c r="S158" s="362"/>
      <c r="T158" s="362"/>
    </row>
    <row r="159" spans="1:20" ht="43.2" x14ac:dyDescent="0.3">
      <c r="A159" s="362"/>
      <c r="B159" s="380" t="s">
        <v>1450</v>
      </c>
      <c r="C159" s="380" t="s">
        <v>1452</v>
      </c>
      <c r="D159" s="381"/>
      <c r="E159" s="380" t="s">
        <v>1453</v>
      </c>
      <c r="F159" s="380" t="s">
        <v>1453</v>
      </c>
      <c r="G159" s="380"/>
      <c r="H159" s="380"/>
      <c r="I159" s="382"/>
      <c r="J159" s="382"/>
      <c r="K159" s="382"/>
      <c r="L159" s="382"/>
      <c r="M159" s="382"/>
      <c r="N159" s="378"/>
      <c r="O159" s="378"/>
      <c r="P159" s="362"/>
      <c r="Q159" s="362"/>
      <c r="R159" s="362"/>
      <c r="S159" s="362"/>
      <c r="T159" s="362"/>
    </row>
    <row r="160" spans="1:20" ht="43.2" x14ac:dyDescent="0.3">
      <c r="A160" s="362"/>
      <c r="B160" s="380" t="s">
        <v>1454</v>
      </c>
      <c r="C160" s="380" t="s">
        <v>1456</v>
      </c>
      <c r="D160" s="381"/>
      <c r="E160" s="380" t="s">
        <v>1457</v>
      </c>
      <c r="F160" s="380" t="s">
        <v>1457</v>
      </c>
      <c r="G160" s="380"/>
      <c r="H160" s="380"/>
      <c r="I160" s="382"/>
      <c r="J160" s="382"/>
      <c r="K160" s="382"/>
      <c r="L160" s="382"/>
      <c r="M160" s="382"/>
      <c r="N160" s="378"/>
      <c r="O160" s="378"/>
      <c r="P160" s="362"/>
      <c r="Q160" s="362"/>
      <c r="R160" s="362"/>
      <c r="S160" s="362"/>
      <c r="T160" s="362"/>
    </row>
    <row r="161" spans="1:20" x14ac:dyDescent="0.3">
      <c r="A161" s="362"/>
      <c r="B161" s="362"/>
      <c r="C161" s="362"/>
      <c r="D161" s="364"/>
      <c r="E161" s="362"/>
      <c r="F161" s="362"/>
      <c r="G161" s="362"/>
      <c r="H161" s="362"/>
      <c r="I161" s="378"/>
      <c r="J161" s="378"/>
      <c r="K161" s="378"/>
      <c r="L161" s="378"/>
      <c r="M161" s="378"/>
      <c r="N161" s="378"/>
      <c r="O161" s="378"/>
      <c r="P161" s="362"/>
      <c r="Q161" s="362"/>
      <c r="R161" s="362"/>
      <c r="S161" s="362"/>
      <c r="T161" s="362"/>
    </row>
    <row r="162" spans="1:20" ht="28.8" x14ac:dyDescent="0.3">
      <c r="A162" s="362"/>
      <c r="B162" s="380"/>
      <c r="C162" s="380" t="s">
        <v>474</v>
      </c>
      <c r="D162" s="381" t="s">
        <v>475</v>
      </c>
      <c r="E162" s="380"/>
      <c r="F162" s="381" t="s">
        <v>2093</v>
      </c>
      <c r="G162" s="3" t="str">
        <f>VLOOKUP(F162,class!A$1:B$460,2,FALSE)</f>
        <v>Unitary Authority</v>
      </c>
      <c r="H162" s="3" t="str">
        <f>IFERROR(VLOOKUP(F162,classifications!A$3:C$335,3,FALSE),VLOOKUP(F162,classifications!I$2:K$28,3,FALSE))</f>
        <v>Urban with Significant Rural</v>
      </c>
      <c r="I162" s="385">
        <v>31</v>
      </c>
      <c r="J162" s="385">
        <v>29280</v>
      </c>
      <c r="K162" s="385">
        <v>979</v>
      </c>
      <c r="L162" s="385">
        <v>198208.2</v>
      </c>
      <c r="M162" s="385">
        <v>228498.2</v>
      </c>
      <c r="N162" s="378"/>
      <c r="O162" s="378"/>
      <c r="P162" s="362"/>
      <c r="Q162" s="362"/>
      <c r="R162" s="362"/>
      <c r="S162" s="362"/>
      <c r="T162" s="362"/>
    </row>
    <row r="163" spans="1:20" ht="28.8" x14ac:dyDescent="0.3">
      <c r="A163" s="362"/>
      <c r="B163" s="380" t="s">
        <v>476</v>
      </c>
      <c r="C163" s="380" t="s">
        <v>478</v>
      </c>
      <c r="D163" s="381"/>
      <c r="E163" s="380" t="s">
        <v>479</v>
      </c>
      <c r="F163" s="380" t="s">
        <v>479</v>
      </c>
      <c r="G163" s="3" t="str">
        <f>VLOOKUP(F163,class!A$1:B$460,2,FALSE)</f>
        <v>Shire District</v>
      </c>
      <c r="H163" s="3" t="str">
        <f>IFERROR(VLOOKUP(F163,classifications!A$3:C$335,3,FALSE),VLOOKUP(F163,classifications!I$2:K$28,3,FALSE))</f>
        <v>Predominantly Rural</v>
      </c>
      <c r="I163" s="378">
        <v>0</v>
      </c>
      <c r="J163" s="378">
        <v>11633</v>
      </c>
      <c r="K163" s="378">
        <v>421</v>
      </c>
      <c r="L163" s="378">
        <v>71830.808534087308</v>
      </c>
      <c r="M163" s="378">
        <v>83884.808534087308</v>
      </c>
      <c r="N163" s="378"/>
      <c r="O163" s="378"/>
      <c r="P163" s="362"/>
      <c r="Q163" s="362"/>
      <c r="R163" s="362"/>
      <c r="S163" s="362"/>
      <c r="T163" s="362"/>
    </row>
    <row r="164" spans="1:20" ht="28.8" x14ac:dyDescent="0.3">
      <c r="A164" s="362"/>
      <c r="B164" s="380" t="s">
        <v>480</v>
      </c>
      <c r="C164" s="380" t="s">
        <v>482</v>
      </c>
      <c r="D164" s="381"/>
      <c r="E164" s="380" t="s">
        <v>483</v>
      </c>
      <c r="F164" s="380" t="s">
        <v>483</v>
      </c>
      <c r="G164" s="3" t="str">
        <f>VLOOKUP(F164,class!A$1:B$460,2,FALSE)</f>
        <v>Shire District</v>
      </c>
      <c r="H164" s="3" t="str">
        <f>IFERROR(VLOOKUP(F164,classifications!A$3:C$335,3,FALSE),VLOOKUP(F164,classifications!I$2:K$28,3,FALSE))</f>
        <v>Urban with Significant Rural</v>
      </c>
      <c r="I164" s="378">
        <v>0</v>
      </c>
      <c r="J164" s="378">
        <v>4911</v>
      </c>
      <c r="K164" s="378">
        <v>50</v>
      </c>
      <c r="L164" s="378">
        <v>35313.857690199358</v>
      </c>
      <c r="M164" s="378">
        <v>40274.857690199358</v>
      </c>
      <c r="N164" s="378"/>
      <c r="O164" s="378"/>
      <c r="P164" s="362"/>
      <c r="Q164" s="362"/>
      <c r="R164" s="362"/>
      <c r="S164" s="362"/>
      <c r="T164" s="362"/>
    </row>
    <row r="165" spans="1:20" ht="28.8" x14ac:dyDescent="0.3">
      <c r="A165" s="362"/>
      <c r="B165" s="380" t="s">
        <v>484</v>
      </c>
      <c r="C165" s="380" t="s">
        <v>486</v>
      </c>
      <c r="D165" s="381"/>
      <c r="E165" s="380" t="s">
        <v>487</v>
      </c>
      <c r="F165" s="380" t="s">
        <v>487</v>
      </c>
      <c r="G165" s="3" t="str">
        <f>VLOOKUP(F165,class!A$1:B$460,2,FALSE)</f>
        <v>Shire District</v>
      </c>
      <c r="H165" s="3" t="str">
        <f>IFERROR(VLOOKUP(F165,classifications!A$3:C$335,3,FALSE),VLOOKUP(F165,classifications!I$2:K$28,3,FALSE))</f>
        <v>Urban with Significant Rural</v>
      </c>
      <c r="I165" s="378">
        <v>0</v>
      </c>
      <c r="J165" s="378">
        <v>3630</v>
      </c>
      <c r="K165" s="378">
        <v>18</v>
      </c>
      <c r="L165" s="378">
        <v>26132.518184703269</v>
      </c>
      <c r="M165" s="378">
        <v>29780.518184703269</v>
      </c>
      <c r="N165" s="378"/>
      <c r="O165" s="378"/>
      <c r="P165" s="362"/>
      <c r="Q165" s="362"/>
      <c r="R165" s="362"/>
      <c r="S165" s="362"/>
      <c r="T165" s="362"/>
    </row>
    <row r="166" spans="1:20" ht="28.8" x14ac:dyDescent="0.3">
      <c r="A166" s="362"/>
      <c r="B166" s="380" t="s">
        <v>488</v>
      </c>
      <c r="C166" s="380" t="s">
        <v>490</v>
      </c>
      <c r="D166" s="381"/>
      <c r="E166" s="380" t="s">
        <v>491</v>
      </c>
      <c r="F166" s="380" t="s">
        <v>491</v>
      </c>
      <c r="G166" s="3" t="str">
        <f>VLOOKUP(F166,class!A$1:B$460,2,FALSE)</f>
        <v>Shire District</v>
      </c>
      <c r="H166" s="3" t="str">
        <f>IFERROR(VLOOKUP(F166,classifications!A$3:C$335,3,FALSE),VLOOKUP(F166,classifications!I$2:K$28,3,FALSE))</f>
        <v>Urban with Significant Rural</v>
      </c>
      <c r="I166" s="378">
        <v>31</v>
      </c>
      <c r="J166" s="378">
        <v>9106</v>
      </c>
      <c r="K166" s="378">
        <v>490</v>
      </c>
      <c r="L166" s="378">
        <v>64931.015591010073</v>
      </c>
      <c r="M166" s="378">
        <v>74558.015591010073</v>
      </c>
      <c r="N166" s="378"/>
      <c r="O166" s="378"/>
      <c r="P166" s="362"/>
      <c r="Q166" s="362"/>
      <c r="R166" s="362"/>
      <c r="S166" s="362"/>
      <c r="T166" s="362"/>
    </row>
    <row r="167" spans="1:20" x14ac:dyDescent="0.3">
      <c r="A167" s="362"/>
      <c r="B167" s="362"/>
      <c r="C167" s="362"/>
      <c r="D167" s="364"/>
      <c r="E167" s="362"/>
      <c r="F167" s="362"/>
      <c r="G167" s="362"/>
      <c r="H167" s="362"/>
      <c r="I167" s="378"/>
      <c r="J167" s="378"/>
      <c r="K167" s="378"/>
      <c r="L167" s="378"/>
      <c r="M167" s="378"/>
      <c r="N167" s="378"/>
      <c r="O167" s="378"/>
      <c r="P167" s="362"/>
      <c r="Q167" s="362"/>
      <c r="R167" s="362"/>
      <c r="S167" s="362"/>
      <c r="T167" s="362"/>
    </row>
    <row r="168" spans="1:20" ht="28.8" x14ac:dyDescent="0.3">
      <c r="A168" s="362"/>
      <c r="B168" s="380"/>
      <c r="C168" s="380" t="s">
        <v>492</v>
      </c>
      <c r="D168" s="381" t="s">
        <v>493</v>
      </c>
      <c r="E168" s="380"/>
      <c r="F168" s="381" t="s">
        <v>493</v>
      </c>
      <c r="G168" s="3" t="str">
        <f>VLOOKUP(F168,class!A$1:B$460,2,FALSE)</f>
        <v>Shire County</v>
      </c>
      <c r="H168" s="3" t="str">
        <f>IFERROR(VLOOKUP(F168,classifications!A$3:C$335,3,FALSE),VLOOKUP(F168,classifications!I$2:K$28,3,FALSE))</f>
        <v>Predominantly Rural</v>
      </c>
      <c r="I168" s="385">
        <v>13000</v>
      </c>
      <c r="J168" s="385">
        <v>30649</v>
      </c>
      <c r="K168" s="385">
        <v>800</v>
      </c>
      <c r="L168" s="385">
        <v>242795.8</v>
      </c>
      <c r="M168" s="385">
        <v>287244.79999999999</v>
      </c>
      <c r="N168" s="378"/>
      <c r="O168" s="378"/>
      <c r="P168" s="362"/>
      <c r="Q168" s="362"/>
      <c r="R168" s="362"/>
      <c r="S168" s="362"/>
      <c r="T168" s="362"/>
    </row>
    <row r="169" spans="1:20" ht="28.8" x14ac:dyDescent="0.3">
      <c r="A169" s="362"/>
      <c r="B169" s="380" t="s">
        <v>494</v>
      </c>
      <c r="C169" s="380" t="s">
        <v>496</v>
      </c>
      <c r="D169" s="381"/>
      <c r="E169" s="380" t="s">
        <v>497</v>
      </c>
      <c r="F169" s="380" t="s">
        <v>497</v>
      </c>
      <c r="G169" s="3" t="str">
        <f>VLOOKUP(F169,class!A$1:B$460,2,FALSE)</f>
        <v>Shire District</v>
      </c>
      <c r="H169" s="3" t="str">
        <f>IFERROR(VLOOKUP(F169,classifications!A$3:C$335,3,FALSE),VLOOKUP(F169,classifications!I$2:K$28,3,FALSE))</f>
        <v>Predominantly Urban</v>
      </c>
      <c r="I169" s="378">
        <v>7105</v>
      </c>
      <c r="J169" s="378">
        <v>5310</v>
      </c>
      <c r="K169" s="378">
        <v>104</v>
      </c>
      <c r="L169" s="378">
        <v>43458</v>
      </c>
      <c r="M169" s="378">
        <v>55977</v>
      </c>
      <c r="N169" s="378"/>
      <c r="O169" s="378"/>
      <c r="P169" s="362"/>
      <c r="Q169" s="362"/>
      <c r="R169" s="362"/>
      <c r="S169" s="362"/>
      <c r="T169" s="362"/>
    </row>
    <row r="170" spans="1:20" ht="43.2" x14ac:dyDescent="0.3">
      <c r="A170" s="362"/>
      <c r="B170" s="380" t="s">
        <v>498</v>
      </c>
      <c r="C170" s="380" t="s">
        <v>500</v>
      </c>
      <c r="D170" s="381"/>
      <c r="E170" s="380" t="s">
        <v>501</v>
      </c>
      <c r="F170" s="380" t="s">
        <v>501</v>
      </c>
      <c r="G170" s="3" t="str">
        <f>VLOOKUP(F170,class!A$1:B$460,2,FALSE)</f>
        <v>Shire District</v>
      </c>
      <c r="H170" s="3" t="str">
        <f>IFERROR(VLOOKUP(F170,classifications!A$3:C$335,3,FALSE),VLOOKUP(F170,classifications!I$2:K$28,3,FALSE))</f>
        <v>Predominantly Rural</v>
      </c>
      <c r="I170" s="378">
        <v>9</v>
      </c>
      <c r="J170" s="378">
        <v>5316</v>
      </c>
      <c r="K170" s="378">
        <v>126</v>
      </c>
      <c r="L170" s="378">
        <v>32989</v>
      </c>
      <c r="M170" s="378">
        <v>38440</v>
      </c>
      <c r="N170" s="378"/>
      <c r="O170" s="378"/>
      <c r="P170" s="362"/>
      <c r="Q170" s="362"/>
      <c r="R170" s="362"/>
      <c r="S170" s="362"/>
      <c r="T170" s="362"/>
    </row>
    <row r="171" spans="1:20" ht="28.8" x14ac:dyDescent="0.3">
      <c r="A171" s="362"/>
      <c r="B171" s="380" t="s">
        <v>502</v>
      </c>
      <c r="C171" s="380" t="s">
        <v>504</v>
      </c>
      <c r="D171" s="381"/>
      <c r="E171" s="380" t="s">
        <v>505</v>
      </c>
      <c r="F171" s="380" t="s">
        <v>505</v>
      </c>
      <c r="G171" s="3" t="str">
        <f>VLOOKUP(F171,class!A$1:B$460,2,FALSE)</f>
        <v>Shire District</v>
      </c>
      <c r="H171" s="3" t="str">
        <f>IFERROR(VLOOKUP(F171,classifications!A$3:C$335,3,FALSE),VLOOKUP(F171,classifications!I$2:K$28,3,FALSE))</f>
        <v>Predominantly Rural</v>
      </c>
      <c r="I171" s="378">
        <v>34</v>
      </c>
      <c r="J171" s="378">
        <v>5785</v>
      </c>
      <c r="K171" s="378">
        <v>0</v>
      </c>
      <c r="L171" s="378">
        <v>40090.300000000003</v>
      </c>
      <c r="M171" s="378">
        <v>45909.3</v>
      </c>
      <c r="N171" s="378"/>
      <c r="O171" s="378"/>
      <c r="P171" s="362"/>
      <c r="Q171" s="362"/>
      <c r="R171" s="362"/>
      <c r="S171" s="362"/>
      <c r="T171" s="362"/>
    </row>
    <row r="172" spans="1:20" ht="28.8" x14ac:dyDescent="0.3">
      <c r="A172" s="362"/>
      <c r="B172" s="380" t="s">
        <v>506</v>
      </c>
      <c r="C172" s="380" t="s">
        <v>508</v>
      </c>
      <c r="D172" s="381"/>
      <c r="E172" s="380" t="s">
        <v>509</v>
      </c>
      <c r="F172" s="380" t="s">
        <v>509</v>
      </c>
      <c r="G172" s="3" t="str">
        <f>VLOOKUP(F172,class!A$1:B$460,2,FALSE)</f>
        <v>Shire District</v>
      </c>
      <c r="H172" s="3" t="str">
        <f>IFERROR(VLOOKUP(F172,classifications!A$3:C$335,3,FALSE),VLOOKUP(F172,classifications!I$2:K$28,3,FALSE))</f>
        <v>Predominantly Rural</v>
      </c>
      <c r="I172" s="378">
        <v>65</v>
      </c>
      <c r="J172" s="378">
        <v>10153</v>
      </c>
      <c r="K172" s="378">
        <v>570</v>
      </c>
      <c r="L172" s="378">
        <v>67930.3</v>
      </c>
      <c r="M172" s="378">
        <v>78718.3</v>
      </c>
      <c r="N172" s="378"/>
      <c r="O172" s="378"/>
      <c r="P172" s="362"/>
      <c r="Q172" s="362"/>
      <c r="R172" s="362"/>
      <c r="S172" s="362"/>
      <c r="T172" s="362"/>
    </row>
    <row r="173" spans="1:20" ht="43.2" x14ac:dyDescent="0.3">
      <c r="A173" s="362"/>
      <c r="B173" s="380" t="s">
        <v>510</v>
      </c>
      <c r="C173" s="380" t="s">
        <v>512</v>
      </c>
      <c r="D173" s="381"/>
      <c r="E173" s="380" t="s">
        <v>513</v>
      </c>
      <c r="F173" s="380" t="s">
        <v>513</v>
      </c>
      <c r="G173" s="3" t="str">
        <f>VLOOKUP(F173,class!A$1:B$460,2,FALSE)</f>
        <v>Shire District</v>
      </c>
      <c r="H173" s="3" t="str">
        <f>IFERROR(VLOOKUP(F173,classifications!A$3:C$335,3,FALSE),VLOOKUP(F173,classifications!I$2:K$28,3,FALSE))</f>
        <v>Predominantly Rural</v>
      </c>
      <c r="I173" s="378">
        <v>5787</v>
      </c>
      <c r="J173" s="378">
        <v>4085</v>
      </c>
      <c r="K173" s="378">
        <v>0</v>
      </c>
      <c r="L173" s="378">
        <v>58328.2</v>
      </c>
      <c r="M173" s="378">
        <v>68200.2</v>
      </c>
      <c r="N173" s="378"/>
      <c r="O173" s="378"/>
      <c r="P173" s="362"/>
      <c r="Q173" s="362"/>
      <c r="R173" s="362"/>
      <c r="S173" s="362"/>
      <c r="T173" s="362"/>
    </row>
    <row r="174" spans="1:20" x14ac:dyDescent="0.3">
      <c r="A174" s="362"/>
      <c r="B174" s="362"/>
      <c r="C174" s="362"/>
      <c r="D174" s="364"/>
      <c r="E174" s="362"/>
      <c r="F174" s="362"/>
      <c r="G174" s="362"/>
      <c r="H174" s="362"/>
      <c r="I174" s="378"/>
      <c r="J174" s="378"/>
      <c r="K174" s="378"/>
      <c r="L174" s="378"/>
      <c r="M174" s="378"/>
      <c r="N174" s="378"/>
      <c r="O174" s="378"/>
      <c r="P174" s="362"/>
      <c r="Q174" s="362"/>
      <c r="R174" s="362"/>
      <c r="S174" s="362"/>
      <c r="T174" s="362"/>
    </row>
    <row r="175" spans="1:20" ht="28.8" x14ac:dyDescent="0.3">
      <c r="A175" s="362"/>
      <c r="B175" s="380"/>
      <c r="C175" s="380" t="s">
        <v>1458</v>
      </c>
      <c r="D175" s="381" t="s">
        <v>1459</v>
      </c>
      <c r="E175" s="380"/>
      <c r="F175" s="380"/>
      <c r="G175" s="380"/>
      <c r="H175" s="362"/>
      <c r="I175" s="386"/>
      <c r="J175" s="386"/>
      <c r="K175" s="386"/>
      <c r="L175" s="386"/>
      <c r="M175" s="382"/>
      <c r="N175" s="378"/>
      <c r="O175" s="378"/>
      <c r="P175" s="362"/>
      <c r="Q175" s="362"/>
      <c r="R175" s="362"/>
      <c r="S175" s="362"/>
      <c r="T175" s="362"/>
    </row>
    <row r="176" spans="1:20" ht="28.8" x14ac:dyDescent="0.3">
      <c r="A176" s="362"/>
      <c r="B176" s="380" t="s">
        <v>1460</v>
      </c>
      <c r="C176" s="380" t="s">
        <v>1462</v>
      </c>
      <c r="D176" s="381"/>
      <c r="E176" s="380" t="s">
        <v>1463</v>
      </c>
      <c r="F176" s="380" t="s">
        <v>1463</v>
      </c>
      <c r="G176" s="380"/>
      <c r="H176" s="380"/>
      <c r="I176" s="382"/>
      <c r="J176" s="382"/>
      <c r="K176" s="382"/>
      <c r="L176" s="382"/>
      <c r="M176" s="382"/>
      <c r="N176" s="378"/>
      <c r="O176" s="378"/>
      <c r="P176" s="362"/>
      <c r="Q176" s="362"/>
      <c r="R176" s="362"/>
      <c r="S176" s="362"/>
      <c r="T176" s="362"/>
    </row>
    <row r="177" spans="1:20" ht="28.8" x14ac:dyDescent="0.3">
      <c r="A177" s="362"/>
      <c r="B177" s="380" t="s">
        <v>1464</v>
      </c>
      <c r="C177" s="380" t="s">
        <v>1466</v>
      </c>
      <c r="D177" s="381"/>
      <c r="E177" s="380" t="s">
        <v>1467</v>
      </c>
      <c r="F177" s="380" t="s">
        <v>1467</v>
      </c>
      <c r="G177" s="380"/>
      <c r="H177" s="380"/>
      <c r="I177" s="382"/>
      <c r="J177" s="382"/>
      <c r="K177" s="382"/>
      <c r="L177" s="382"/>
      <c r="M177" s="382"/>
      <c r="N177" s="378"/>
      <c r="O177" s="378"/>
      <c r="P177" s="362"/>
      <c r="Q177" s="362"/>
      <c r="R177" s="362"/>
      <c r="S177" s="362"/>
      <c r="T177" s="362"/>
    </row>
    <row r="178" spans="1:20" ht="43.2" x14ac:dyDescent="0.3">
      <c r="A178" s="362"/>
      <c r="B178" s="380" t="s">
        <v>1468</v>
      </c>
      <c r="C178" s="380" t="s">
        <v>1470</v>
      </c>
      <c r="D178" s="381"/>
      <c r="E178" s="380" t="s">
        <v>1471</v>
      </c>
      <c r="F178" s="380" t="s">
        <v>1471</v>
      </c>
      <c r="G178" s="380"/>
      <c r="H178" s="380"/>
      <c r="I178" s="382"/>
      <c r="J178" s="382"/>
      <c r="K178" s="382"/>
      <c r="L178" s="382"/>
      <c r="M178" s="382"/>
      <c r="N178" s="378"/>
      <c r="O178" s="378"/>
      <c r="P178" s="362"/>
      <c r="Q178" s="362"/>
      <c r="R178" s="362"/>
      <c r="S178" s="362"/>
      <c r="T178" s="362"/>
    </row>
    <row r="179" spans="1:20" ht="43.2" x14ac:dyDescent="0.3">
      <c r="A179" s="362"/>
      <c r="B179" s="380" t="s">
        <v>1472</v>
      </c>
      <c r="C179" s="380" t="s">
        <v>1474</v>
      </c>
      <c r="D179" s="381"/>
      <c r="E179" s="380" t="s">
        <v>1475</v>
      </c>
      <c r="F179" s="380" t="s">
        <v>1475</v>
      </c>
      <c r="G179" s="380"/>
      <c r="H179" s="380"/>
      <c r="I179" s="382"/>
      <c r="J179" s="382"/>
      <c r="K179" s="382"/>
      <c r="L179" s="382"/>
      <c r="M179" s="382"/>
      <c r="N179" s="378"/>
      <c r="O179" s="378"/>
      <c r="P179" s="362"/>
      <c r="Q179" s="362"/>
      <c r="R179" s="362"/>
      <c r="S179" s="362"/>
      <c r="T179" s="362"/>
    </row>
    <row r="180" spans="1:20" ht="28.8" x14ac:dyDescent="0.3">
      <c r="A180" s="362"/>
      <c r="B180" s="380" t="s">
        <v>1476</v>
      </c>
      <c r="C180" s="380" t="s">
        <v>1478</v>
      </c>
      <c r="D180" s="381"/>
      <c r="E180" s="380" t="s">
        <v>1479</v>
      </c>
      <c r="F180" s="380" t="s">
        <v>1479</v>
      </c>
      <c r="G180" s="380"/>
      <c r="H180" s="380"/>
      <c r="I180" s="382"/>
      <c r="J180" s="382"/>
      <c r="K180" s="382"/>
      <c r="L180" s="382"/>
      <c r="M180" s="382"/>
      <c r="N180" s="378"/>
      <c r="O180" s="378"/>
      <c r="P180" s="362"/>
      <c r="Q180" s="362"/>
      <c r="R180" s="362"/>
      <c r="S180" s="362"/>
      <c r="T180" s="362"/>
    </row>
    <row r="181" spans="1:20" ht="28.8" x14ac:dyDescent="0.3">
      <c r="A181" s="362"/>
      <c r="B181" s="380" t="s">
        <v>1480</v>
      </c>
      <c r="C181" s="380" t="s">
        <v>1482</v>
      </c>
      <c r="D181" s="381"/>
      <c r="E181" s="380" t="s">
        <v>1483</v>
      </c>
      <c r="F181" s="380" t="s">
        <v>1483</v>
      </c>
      <c r="G181" s="380"/>
      <c r="H181" s="380"/>
      <c r="I181" s="382"/>
      <c r="J181" s="382"/>
      <c r="K181" s="382"/>
      <c r="L181" s="382"/>
      <c r="M181" s="382"/>
      <c r="N181" s="378"/>
      <c r="O181" s="378"/>
      <c r="P181" s="362"/>
      <c r="Q181" s="362"/>
      <c r="R181" s="362"/>
      <c r="S181" s="362"/>
      <c r="T181" s="362"/>
    </row>
    <row r="182" spans="1:20" x14ac:dyDescent="0.3">
      <c r="A182" s="362"/>
      <c r="B182" s="380"/>
      <c r="C182" s="380"/>
      <c r="D182" s="381"/>
      <c r="E182" s="380"/>
      <c r="F182" s="380"/>
      <c r="G182" s="380"/>
      <c r="H182" s="362"/>
      <c r="I182" s="378"/>
      <c r="J182" s="378"/>
      <c r="K182" s="378"/>
      <c r="L182" s="378"/>
      <c r="M182" s="378"/>
      <c r="N182" s="378"/>
      <c r="O182" s="378"/>
      <c r="P182" s="362"/>
      <c r="Q182" s="362"/>
      <c r="R182" s="362"/>
      <c r="S182" s="362"/>
      <c r="T182" s="362"/>
    </row>
    <row r="183" spans="1:20" ht="28.8" x14ac:dyDescent="0.3">
      <c r="A183" s="362"/>
      <c r="B183" s="380"/>
      <c r="C183" s="380" t="s">
        <v>1484</v>
      </c>
      <c r="D183" s="381" t="s">
        <v>1485</v>
      </c>
      <c r="E183" s="380"/>
      <c r="F183" s="380"/>
      <c r="G183" s="380"/>
      <c r="H183" s="362"/>
      <c r="I183" s="382"/>
      <c r="J183" s="382"/>
      <c r="K183" s="382"/>
      <c r="L183" s="382"/>
      <c r="M183" s="382"/>
      <c r="N183" s="378"/>
      <c r="O183" s="378"/>
      <c r="P183" s="362"/>
      <c r="Q183" s="362"/>
      <c r="R183" s="362"/>
      <c r="S183" s="362"/>
      <c r="T183" s="362"/>
    </row>
    <row r="184" spans="1:20" ht="28.8" x14ac:dyDescent="0.3">
      <c r="A184" s="362"/>
      <c r="B184" s="380" t="s">
        <v>1486</v>
      </c>
      <c r="C184" s="380" t="s">
        <v>1488</v>
      </c>
      <c r="D184" s="381"/>
      <c r="E184" s="380" t="s">
        <v>1489</v>
      </c>
      <c r="F184" s="380" t="s">
        <v>1489</v>
      </c>
      <c r="G184" s="380"/>
      <c r="H184" s="380"/>
      <c r="I184" s="382"/>
      <c r="J184" s="382"/>
      <c r="K184" s="382"/>
      <c r="L184" s="382"/>
      <c r="M184" s="382"/>
      <c r="N184" s="378"/>
      <c r="O184" s="378"/>
      <c r="P184" s="362"/>
      <c r="Q184" s="362"/>
      <c r="R184" s="362"/>
      <c r="S184" s="362"/>
      <c r="T184" s="362"/>
    </row>
    <row r="185" spans="1:20" ht="28.8" x14ac:dyDescent="0.3">
      <c r="A185" s="362"/>
      <c r="B185" s="380" t="s">
        <v>1490</v>
      </c>
      <c r="C185" s="380" t="s">
        <v>1492</v>
      </c>
      <c r="D185" s="381"/>
      <c r="E185" s="380" t="s">
        <v>1493</v>
      </c>
      <c r="F185" s="380" t="s">
        <v>1493</v>
      </c>
      <c r="G185" s="380"/>
      <c r="H185" s="380"/>
      <c r="I185" s="382"/>
      <c r="J185" s="382"/>
      <c r="K185" s="382"/>
      <c r="L185" s="382"/>
      <c r="M185" s="382"/>
      <c r="N185" s="378"/>
      <c r="O185" s="378"/>
      <c r="P185" s="362"/>
      <c r="Q185" s="362"/>
      <c r="R185" s="362"/>
      <c r="S185" s="362"/>
      <c r="T185" s="362"/>
    </row>
    <row r="186" spans="1:20" ht="28.8" x14ac:dyDescent="0.3">
      <c r="A186" s="362"/>
      <c r="B186" s="380" t="s">
        <v>75</v>
      </c>
      <c r="C186" s="380" t="s">
        <v>1495</v>
      </c>
      <c r="D186" s="381"/>
      <c r="E186" s="380" t="s">
        <v>1496</v>
      </c>
      <c r="F186" s="380" t="s">
        <v>1496</v>
      </c>
      <c r="G186" s="380"/>
      <c r="H186" s="380"/>
      <c r="I186" s="382"/>
      <c r="J186" s="382"/>
      <c r="K186" s="382"/>
      <c r="L186" s="382"/>
      <c r="M186" s="382"/>
      <c r="N186" s="378"/>
      <c r="O186" s="378"/>
      <c r="P186" s="362"/>
      <c r="Q186" s="362"/>
      <c r="R186" s="362"/>
      <c r="S186" s="362"/>
      <c r="T186" s="362"/>
    </row>
    <row r="187" spans="1:20" ht="28.8" x14ac:dyDescent="0.3">
      <c r="A187" s="362"/>
      <c r="B187" s="380" t="s">
        <v>1497</v>
      </c>
      <c r="C187" s="380" t="s">
        <v>1499</v>
      </c>
      <c r="D187" s="381"/>
      <c r="E187" s="380" t="s">
        <v>1500</v>
      </c>
      <c r="F187" s="380" t="s">
        <v>1500</v>
      </c>
      <c r="G187" s="380"/>
      <c r="H187" s="380"/>
      <c r="I187" s="382"/>
      <c r="J187" s="382"/>
      <c r="K187" s="382"/>
      <c r="L187" s="382"/>
      <c r="M187" s="382"/>
      <c r="N187" s="378"/>
      <c r="O187" s="378"/>
      <c r="P187" s="362"/>
      <c r="Q187" s="362"/>
      <c r="R187" s="362"/>
      <c r="S187" s="362"/>
      <c r="T187" s="362"/>
    </row>
    <row r="188" spans="1:20" ht="28.8" x14ac:dyDescent="0.3">
      <c r="A188" s="362"/>
      <c r="B188" s="380" t="s">
        <v>1501</v>
      </c>
      <c r="C188" s="380" t="s">
        <v>1503</v>
      </c>
      <c r="D188" s="381"/>
      <c r="E188" s="380" t="s">
        <v>1504</v>
      </c>
      <c r="F188" s="380" t="s">
        <v>1504</v>
      </c>
      <c r="G188" s="380"/>
      <c r="H188" s="380"/>
      <c r="I188" s="382"/>
      <c r="J188" s="382"/>
      <c r="K188" s="382"/>
      <c r="L188" s="382"/>
      <c r="M188" s="382"/>
      <c r="N188" s="378"/>
      <c r="O188" s="378"/>
      <c r="P188" s="362"/>
      <c r="Q188" s="362"/>
      <c r="R188" s="362"/>
      <c r="S188" s="362"/>
      <c r="T188" s="362"/>
    </row>
    <row r="189" spans="1:20" ht="28.8" x14ac:dyDescent="0.3">
      <c r="A189" s="362"/>
      <c r="B189" s="380" t="s">
        <v>1505</v>
      </c>
      <c r="C189" s="380" t="s">
        <v>1507</v>
      </c>
      <c r="D189" s="381"/>
      <c r="E189" s="380" t="s">
        <v>1508</v>
      </c>
      <c r="F189" s="380" t="s">
        <v>1508</v>
      </c>
      <c r="G189" s="380"/>
      <c r="H189" s="380"/>
      <c r="I189" s="382"/>
      <c r="J189" s="382"/>
      <c r="K189" s="382"/>
      <c r="L189" s="382"/>
      <c r="M189" s="382"/>
      <c r="N189" s="378"/>
      <c r="O189" s="378"/>
      <c r="P189" s="362"/>
      <c r="Q189" s="362"/>
      <c r="R189" s="362"/>
      <c r="S189" s="362"/>
      <c r="T189" s="362"/>
    </row>
    <row r="190" spans="1:20" ht="28.8" x14ac:dyDescent="0.3">
      <c r="A190" s="362"/>
      <c r="B190" s="380" t="s">
        <v>1509</v>
      </c>
      <c r="C190" s="380" t="s">
        <v>1511</v>
      </c>
      <c r="D190" s="381"/>
      <c r="E190" s="380" t="s">
        <v>1512</v>
      </c>
      <c r="F190" s="380" t="s">
        <v>1512</v>
      </c>
      <c r="G190" s="380"/>
      <c r="H190" s="380"/>
      <c r="I190" s="382"/>
      <c r="J190" s="382"/>
      <c r="K190" s="382"/>
      <c r="L190" s="382"/>
      <c r="M190" s="382"/>
      <c r="N190" s="378"/>
      <c r="O190" s="378"/>
      <c r="P190" s="362"/>
      <c r="Q190" s="362"/>
      <c r="R190" s="362"/>
      <c r="S190" s="362"/>
      <c r="T190" s="362"/>
    </row>
    <row r="191" spans="1:20" x14ac:dyDescent="0.3">
      <c r="A191" s="362"/>
      <c r="B191" s="362"/>
      <c r="C191" s="362"/>
      <c r="D191" s="364"/>
      <c r="E191" s="362"/>
      <c r="F191" s="362"/>
      <c r="G191" s="362"/>
      <c r="H191" s="362"/>
      <c r="I191" s="378"/>
      <c r="J191" s="378"/>
      <c r="K191" s="378"/>
      <c r="L191" s="378"/>
      <c r="M191" s="378"/>
      <c r="N191" s="378"/>
      <c r="O191" s="378"/>
      <c r="P191" s="362"/>
      <c r="Q191" s="362"/>
      <c r="R191" s="362"/>
      <c r="S191" s="362"/>
      <c r="T191" s="362"/>
    </row>
    <row r="192" spans="1:20" ht="28.8" x14ac:dyDescent="0.3">
      <c r="A192" s="362"/>
      <c r="B192" s="380"/>
      <c r="C192" s="380" t="s">
        <v>514</v>
      </c>
      <c r="D192" s="381" t="s">
        <v>515</v>
      </c>
      <c r="E192" s="380"/>
      <c r="F192" s="381" t="s">
        <v>515</v>
      </c>
      <c r="G192" s="3" t="str">
        <f>VLOOKUP(F192,class!A$1:B$460,2,FALSE)</f>
        <v>Shire County</v>
      </c>
      <c r="H192" s="3" t="str">
        <f>IFERROR(VLOOKUP(F192,classifications!A$3:C$335,3,FALSE),VLOOKUP(F192,classifications!I$2:K$28,3,FALSE))</f>
        <v>Predominantly Rural</v>
      </c>
      <c r="I192" s="385">
        <v>2574</v>
      </c>
      <c r="J192" s="385">
        <v>30978</v>
      </c>
      <c r="K192" s="385">
        <v>63</v>
      </c>
      <c r="L192" s="385">
        <v>219953.1</v>
      </c>
      <c r="M192" s="385">
        <v>253568.1</v>
      </c>
      <c r="N192" s="378"/>
      <c r="O192" s="378"/>
      <c r="P192" s="362"/>
      <c r="Q192" s="362"/>
      <c r="R192" s="362"/>
      <c r="S192" s="362"/>
      <c r="T192" s="362"/>
    </row>
    <row r="193" spans="1:20" ht="28.8" x14ac:dyDescent="0.3">
      <c r="A193" s="362"/>
      <c r="B193" s="380" t="s">
        <v>516</v>
      </c>
      <c r="C193" s="380" t="s">
        <v>518</v>
      </c>
      <c r="D193" s="381"/>
      <c r="E193" s="380" t="s">
        <v>519</v>
      </c>
      <c r="F193" s="380" t="s">
        <v>519</v>
      </c>
      <c r="G193" s="3" t="str">
        <f>VLOOKUP(F193,class!A$1:B$460,2,FALSE)</f>
        <v>Shire District</v>
      </c>
      <c r="H193" s="3" t="str">
        <f>IFERROR(VLOOKUP(F193,classifications!A$3:C$335,3,FALSE),VLOOKUP(F193,classifications!I$2:K$28,3,FALSE))</f>
        <v>Predominantly Rural</v>
      </c>
      <c r="I193" s="378">
        <v>2</v>
      </c>
      <c r="J193" s="378">
        <v>8860</v>
      </c>
      <c r="K193" s="378">
        <v>8</v>
      </c>
      <c r="L193" s="378">
        <v>39254.699999999997</v>
      </c>
      <c r="M193" s="378">
        <v>48124.7</v>
      </c>
      <c r="N193" s="378"/>
      <c r="O193" s="378"/>
      <c r="P193" s="362"/>
      <c r="Q193" s="362"/>
      <c r="R193" s="362"/>
      <c r="S193" s="362"/>
      <c r="T193" s="362"/>
    </row>
    <row r="194" spans="1:20" ht="43.2" x14ac:dyDescent="0.3">
      <c r="A194" s="362"/>
      <c r="B194" s="380" t="s">
        <v>520</v>
      </c>
      <c r="C194" s="380" t="s">
        <v>522</v>
      </c>
      <c r="D194" s="381"/>
      <c r="E194" s="380" t="s">
        <v>523</v>
      </c>
      <c r="F194" s="380" t="s">
        <v>523</v>
      </c>
      <c r="G194" s="3" t="str">
        <f>VLOOKUP(F194,class!A$1:B$460,2,FALSE)</f>
        <v>Shire District</v>
      </c>
      <c r="H194" s="3" t="str">
        <f>IFERROR(VLOOKUP(F194,classifications!A$3:C$335,3,FALSE),VLOOKUP(F194,classifications!I$2:K$28,3,FALSE))</f>
        <v>Urban with Significant Rural</v>
      </c>
      <c r="I194" s="378">
        <v>2555</v>
      </c>
      <c r="J194" s="378">
        <v>957</v>
      </c>
      <c r="K194" s="378">
        <v>0</v>
      </c>
      <c r="L194" s="378">
        <v>30525.5</v>
      </c>
      <c r="M194" s="378">
        <v>34037.5</v>
      </c>
      <c r="N194" s="378"/>
      <c r="O194" s="378"/>
      <c r="P194" s="362"/>
      <c r="Q194" s="362"/>
      <c r="R194" s="362"/>
      <c r="S194" s="362"/>
      <c r="T194" s="362"/>
    </row>
    <row r="195" spans="1:20" ht="28.8" x14ac:dyDescent="0.3">
      <c r="A195" s="362"/>
      <c r="B195" s="380" t="s">
        <v>524</v>
      </c>
      <c r="C195" s="380" t="s">
        <v>526</v>
      </c>
      <c r="D195" s="381"/>
      <c r="E195" s="380" t="s">
        <v>527</v>
      </c>
      <c r="F195" s="380" t="s">
        <v>527</v>
      </c>
      <c r="G195" s="3" t="str">
        <f>VLOOKUP(F195,class!A$1:B$460,2,FALSE)</f>
        <v>Shire District</v>
      </c>
      <c r="H195" s="3" t="str">
        <f>IFERROR(VLOOKUP(F195,classifications!A$3:C$335,3,FALSE),VLOOKUP(F195,classifications!I$2:K$28,3,FALSE))</f>
        <v>Urban with Significant Rural</v>
      </c>
      <c r="I195" s="378">
        <v>16</v>
      </c>
      <c r="J195" s="378">
        <v>7719</v>
      </c>
      <c r="K195" s="378">
        <v>38</v>
      </c>
      <c r="L195" s="378">
        <v>45655.4</v>
      </c>
      <c r="M195" s="378">
        <v>53428.4</v>
      </c>
      <c r="N195" s="378"/>
      <c r="O195" s="378"/>
      <c r="P195" s="362"/>
      <c r="Q195" s="362"/>
      <c r="R195" s="362"/>
      <c r="S195" s="362"/>
      <c r="T195" s="362"/>
    </row>
    <row r="196" spans="1:20" ht="28.8" x14ac:dyDescent="0.3">
      <c r="A196" s="362"/>
      <c r="B196" s="380" t="s">
        <v>528</v>
      </c>
      <c r="C196" s="380" t="s">
        <v>530</v>
      </c>
      <c r="D196" s="381"/>
      <c r="E196" s="380" t="s">
        <v>531</v>
      </c>
      <c r="F196" s="380" t="s">
        <v>531</v>
      </c>
      <c r="G196" s="3" t="str">
        <f>VLOOKUP(F196,class!A$1:B$460,2,FALSE)</f>
        <v>Shire District</v>
      </c>
      <c r="H196" s="3" t="str">
        <f>IFERROR(VLOOKUP(F196,classifications!A$3:C$335,3,FALSE),VLOOKUP(F196,classifications!I$2:K$28,3,FALSE))</f>
        <v>Predominantly Rural</v>
      </c>
      <c r="I196" s="378">
        <v>1</v>
      </c>
      <c r="J196" s="378">
        <v>5985</v>
      </c>
      <c r="K196" s="378">
        <v>0</v>
      </c>
      <c r="L196" s="378">
        <v>28007.1</v>
      </c>
      <c r="M196" s="378">
        <v>33993.1</v>
      </c>
      <c r="N196" s="378"/>
      <c r="O196" s="378"/>
      <c r="P196" s="362"/>
      <c r="Q196" s="362"/>
      <c r="R196" s="362"/>
      <c r="S196" s="362"/>
      <c r="T196" s="362"/>
    </row>
    <row r="197" spans="1:20" ht="28.8" x14ac:dyDescent="0.3">
      <c r="A197" s="362"/>
      <c r="B197" s="380" t="s">
        <v>532</v>
      </c>
      <c r="C197" s="380" t="s">
        <v>534</v>
      </c>
      <c r="D197" s="381"/>
      <c r="E197" s="380" t="s">
        <v>535</v>
      </c>
      <c r="F197" s="380" t="s">
        <v>535</v>
      </c>
      <c r="G197" s="3" t="str">
        <f>VLOOKUP(F197,class!A$1:B$460,2,FALSE)</f>
        <v>Shire District</v>
      </c>
      <c r="H197" s="3" t="str">
        <f>IFERROR(VLOOKUP(F197,classifications!A$3:C$335,3,FALSE),VLOOKUP(F197,classifications!I$2:K$28,3,FALSE))</f>
        <v>Predominantly Rural</v>
      </c>
      <c r="I197" s="378">
        <v>0</v>
      </c>
      <c r="J197" s="378">
        <v>2568</v>
      </c>
      <c r="K197" s="378">
        <v>0</v>
      </c>
      <c r="L197" s="378">
        <v>25713.5</v>
      </c>
      <c r="M197" s="378">
        <v>28281.5</v>
      </c>
      <c r="N197" s="378"/>
      <c r="O197" s="378"/>
      <c r="P197" s="362"/>
      <c r="Q197" s="362"/>
      <c r="R197" s="362"/>
      <c r="S197" s="362"/>
      <c r="T197" s="362"/>
    </row>
    <row r="198" spans="1:20" ht="28.8" x14ac:dyDescent="0.3">
      <c r="A198" s="362"/>
      <c r="B198" s="380" t="s">
        <v>536</v>
      </c>
      <c r="C198" s="380" t="s">
        <v>538</v>
      </c>
      <c r="D198" s="381"/>
      <c r="E198" s="380" t="s">
        <v>539</v>
      </c>
      <c r="F198" s="380" t="s">
        <v>539</v>
      </c>
      <c r="G198" s="3" t="str">
        <f>VLOOKUP(F198,class!A$1:B$460,2,FALSE)</f>
        <v>Shire District</v>
      </c>
      <c r="H198" s="3" t="str">
        <f>IFERROR(VLOOKUP(F198,classifications!A$3:C$335,3,FALSE),VLOOKUP(F198,classifications!I$2:K$28,3,FALSE))</f>
        <v>Predominantly Rural</v>
      </c>
      <c r="I198" s="378">
        <v>0</v>
      </c>
      <c r="J198" s="378">
        <v>4889</v>
      </c>
      <c r="K198" s="378">
        <v>17</v>
      </c>
      <c r="L198" s="378">
        <v>50796.9</v>
      </c>
      <c r="M198" s="378">
        <v>55702.9</v>
      </c>
      <c r="N198" s="378"/>
      <c r="O198" s="378"/>
      <c r="P198" s="362"/>
      <c r="Q198" s="362"/>
      <c r="R198" s="362"/>
      <c r="S198" s="362"/>
      <c r="T198" s="362"/>
    </row>
    <row r="199" spans="1:20" x14ac:dyDescent="0.3">
      <c r="A199" s="362"/>
      <c r="B199" s="362"/>
      <c r="C199" s="362"/>
      <c r="D199" s="364"/>
      <c r="E199" s="362"/>
      <c r="F199" s="362"/>
      <c r="G199" s="362"/>
      <c r="H199" s="362"/>
      <c r="I199" s="378"/>
      <c r="J199" s="378"/>
      <c r="K199" s="378"/>
      <c r="L199" s="378"/>
      <c r="M199" s="378"/>
      <c r="N199" s="378"/>
      <c r="O199" s="378"/>
      <c r="P199" s="362"/>
      <c r="Q199" s="362"/>
      <c r="R199" s="362"/>
      <c r="S199" s="362"/>
      <c r="T199" s="362"/>
    </row>
    <row r="200" spans="1:20" ht="28.8" x14ac:dyDescent="0.3">
      <c r="A200" s="362"/>
      <c r="B200" s="380"/>
      <c r="C200" s="380" t="s">
        <v>540</v>
      </c>
      <c r="D200" s="381" t="s">
        <v>541</v>
      </c>
      <c r="E200" s="380"/>
      <c r="F200" s="381" t="s">
        <v>541</v>
      </c>
      <c r="G200" s="3" t="str">
        <f>VLOOKUP(F200,class!A$1:B$460,2,FALSE)</f>
        <v>Shire County</v>
      </c>
      <c r="H200" s="3" t="str">
        <f>IFERROR(VLOOKUP(F200,classifications!A$3:C$335,3,FALSE),VLOOKUP(F200,classifications!I$2:K$28,3,FALSE))</f>
        <v>Urban with Significant Rural</v>
      </c>
      <c r="I200" s="385">
        <v>28615</v>
      </c>
      <c r="J200" s="385">
        <v>24982</v>
      </c>
      <c r="K200" s="385">
        <v>77</v>
      </c>
      <c r="L200" s="385">
        <v>314836.80000000005</v>
      </c>
      <c r="M200" s="385">
        <v>368510.80000000005</v>
      </c>
      <c r="N200" s="378"/>
      <c r="O200" s="378"/>
      <c r="P200" s="362"/>
      <c r="Q200" s="362"/>
      <c r="R200" s="362"/>
      <c r="S200" s="362"/>
      <c r="T200" s="362"/>
    </row>
    <row r="201" spans="1:20" ht="28.8" x14ac:dyDescent="0.3">
      <c r="A201" s="362"/>
      <c r="B201" s="380" t="s">
        <v>542</v>
      </c>
      <c r="C201" s="380" t="s">
        <v>544</v>
      </c>
      <c r="D201" s="381"/>
      <c r="E201" s="380" t="s">
        <v>545</v>
      </c>
      <c r="F201" s="380" t="s">
        <v>545</v>
      </c>
      <c r="G201" s="3" t="str">
        <f>VLOOKUP(F201,class!A$1:B$460,2,FALSE)</f>
        <v>Shire District</v>
      </c>
      <c r="H201" s="3" t="str">
        <f>IFERROR(VLOOKUP(F201,classifications!A$3:C$335,3,FALSE),VLOOKUP(F201,classifications!I$2:K$28,3,FALSE))</f>
        <v>Predominantly Urban</v>
      </c>
      <c r="I201" s="378">
        <v>27</v>
      </c>
      <c r="J201" s="378">
        <v>7276</v>
      </c>
      <c r="K201" s="378">
        <v>0</v>
      </c>
      <c r="L201" s="378">
        <v>51027.5</v>
      </c>
      <c r="M201" s="378">
        <v>58330.5</v>
      </c>
      <c r="N201" s="378"/>
      <c r="O201" s="378"/>
      <c r="P201" s="362"/>
      <c r="Q201" s="362"/>
      <c r="R201" s="362"/>
      <c r="S201" s="362"/>
      <c r="T201" s="362"/>
    </row>
    <row r="202" spans="1:20" ht="28.8" x14ac:dyDescent="0.3">
      <c r="A202" s="362"/>
      <c r="B202" s="380" t="s">
        <v>546</v>
      </c>
      <c r="C202" s="380" t="s">
        <v>548</v>
      </c>
      <c r="D202" s="381"/>
      <c r="E202" s="380" t="s">
        <v>549</v>
      </c>
      <c r="F202" s="380" t="s">
        <v>549</v>
      </c>
      <c r="G202" s="3" t="str">
        <f>VLOOKUP(F202,class!A$1:B$460,2,FALSE)</f>
        <v>Shire District</v>
      </c>
      <c r="H202" s="3" t="str">
        <f>IFERROR(VLOOKUP(F202,classifications!A$3:C$335,3,FALSE),VLOOKUP(F202,classifications!I$2:K$28,3,FALSE))</f>
        <v>Urban with Significant Rural</v>
      </c>
      <c r="I202" s="378">
        <v>5042</v>
      </c>
      <c r="J202" s="378">
        <v>1163</v>
      </c>
      <c r="K202" s="378">
        <v>0</v>
      </c>
      <c r="L202" s="378">
        <v>30572.5</v>
      </c>
      <c r="M202" s="378">
        <v>36777.5</v>
      </c>
      <c r="N202" s="378"/>
      <c r="O202" s="378"/>
      <c r="P202" s="362"/>
      <c r="Q202" s="362"/>
      <c r="R202" s="362"/>
      <c r="S202" s="362"/>
      <c r="T202" s="362"/>
    </row>
    <row r="203" spans="1:20" ht="28.8" x14ac:dyDescent="0.3">
      <c r="A203" s="362"/>
      <c r="B203" s="380" t="s">
        <v>550</v>
      </c>
      <c r="C203" s="380" t="s">
        <v>552</v>
      </c>
      <c r="D203" s="381"/>
      <c r="E203" s="380" t="s">
        <v>553</v>
      </c>
      <c r="F203" s="380" t="s">
        <v>553</v>
      </c>
      <c r="G203" s="3" t="str">
        <f>VLOOKUP(F203,class!A$1:B$460,2,FALSE)</f>
        <v>Shire District</v>
      </c>
      <c r="H203" s="3" t="str">
        <f>IFERROR(VLOOKUP(F203,classifications!A$3:C$335,3,FALSE),VLOOKUP(F203,classifications!I$2:K$28,3,FALSE))</f>
        <v>Predominantly Urban</v>
      </c>
      <c r="I203" s="378">
        <v>8968</v>
      </c>
      <c r="J203" s="378">
        <v>1500</v>
      </c>
      <c r="K203" s="378">
        <v>70</v>
      </c>
      <c r="L203" s="378">
        <v>39199</v>
      </c>
      <c r="M203" s="378">
        <v>49737</v>
      </c>
      <c r="N203" s="378"/>
      <c r="O203" s="378"/>
      <c r="P203" s="362"/>
      <c r="Q203" s="362"/>
      <c r="R203" s="362"/>
      <c r="S203" s="362"/>
      <c r="T203" s="362"/>
    </row>
    <row r="204" spans="1:20" ht="28.8" x14ac:dyDescent="0.3">
      <c r="A204" s="362"/>
      <c r="B204" s="380" t="s">
        <v>554</v>
      </c>
      <c r="C204" s="380" t="s">
        <v>556</v>
      </c>
      <c r="D204" s="381"/>
      <c r="E204" s="380" t="s">
        <v>557</v>
      </c>
      <c r="F204" s="380" t="s">
        <v>557</v>
      </c>
      <c r="G204" s="3" t="str">
        <f>VLOOKUP(F204,class!A$1:B$460,2,FALSE)</f>
        <v>Shire District</v>
      </c>
      <c r="H204" s="3" t="str">
        <f>IFERROR(VLOOKUP(F204,classifications!A$3:C$335,3,FALSE),VLOOKUP(F204,classifications!I$2:K$28,3,FALSE))</f>
        <v>Predominantly Rural</v>
      </c>
      <c r="I204" s="378">
        <v>1</v>
      </c>
      <c r="J204" s="378">
        <v>4148</v>
      </c>
      <c r="K204" s="378">
        <v>3</v>
      </c>
      <c r="L204" s="378">
        <v>30929.9</v>
      </c>
      <c r="M204" s="378">
        <v>35081.9</v>
      </c>
      <c r="N204" s="378"/>
      <c r="O204" s="378"/>
      <c r="P204" s="362"/>
      <c r="Q204" s="362"/>
      <c r="R204" s="362"/>
      <c r="S204" s="362"/>
      <c r="T204" s="362"/>
    </row>
    <row r="205" spans="1:20" ht="28.8" x14ac:dyDescent="0.3">
      <c r="A205" s="362"/>
      <c r="B205" s="380" t="s">
        <v>558</v>
      </c>
      <c r="C205" s="380" t="s">
        <v>560</v>
      </c>
      <c r="D205" s="381"/>
      <c r="E205" s="380" t="s">
        <v>561</v>
      </c>
      <c r="F205" s="380" t="s">
        <v>561</v>
      </c>
      <c r="G205" s="3" t="str">
        <f>VLOOKUP(F205,class!A$1:B$460,2,FALSE)</f>
        <v>Shire District</v>
      </c>
      <c r="H205" s="3" t="str">
        <f>IFERROR(VLOOKUP(F205,classifications!A$3:C$335,3,FALSE),VLOOKUP(F205,classifications!I$2:K$28,3,FALSE))</f>
        <v>Predominantly Urban</v>
      </c>
      <c r="I205" s="378">
        <v>2</v>
      </c>
      <c r="J205" s="378">
        <v>6608</v>
      </c>
      <c r="K205" s="378">
        <v>1</v>
      </c>
      <c r="L205" s="378">
        <v>45739.8</v>
      </c>
      <c r="M205" s="378">
        <v>52350.8</v>
      </c>
      <c r="N205" s="378"/>
      <c r="O205" s="378"/>
      <c r="P205" s="362"/>
      <c r="Q205" s="362"/>
      <c r="R205" s="362"/>
      <c r="S205" s="362"/>
      <c r="T205" s="362"/>
    </row>
    <row r="206" spans="1:20" ht="28.8" x14ac:dyDescent="0.3">
      <c r="A206" s="362"/>
      <c r="B206" s="380" t="s">
        <v>562</v>
      </c>
      <c r="C206" s="380" t="s">
        <v>564</v>
      </c>
      <c r="D206" s="381"/>
      <c r="E206" s="380" t="s">
        <v>565</v>
      </c>
      <c r="F206" s="380" t="s">
        <v>565</v>
      </c>
      <c r="G206" s="3" t="str">
        <f>VLOOKUP(F206,class!A$1:B$460,2,FALSE)</f>
        <v>Shire District</v>
      </c>
      <c r="H206" s="3" t="str">
        <f>IFERROR(VLOOKUP(F206,classifications!A$3:C$335,3,FALSE),VLOOKUP(F206,classifications!I$2:K$28,3,FALSE))</f>
        <v>Predominantly Rural</v>
      </c>
      <c r="I206" s="378">
        <v>3913</v>
      </c>
      <c r="J206" s="378">
        <v>1385</v>
      </c>
      <c r="K206" s="378">
        <v>2</v>
      </c>
      <c r="L206" s="378">
        <v>37618.199999999997</v>
      </c>
      <c r="M206" s="378">
        <v>42918.2</v>
      </c>
      <c r="N206" s="378"/>
      <c r="O206" s="378"/>
      <c r="P206" s="362"/>
      <c r="Q206" s="362"/>
      <c r="R206" s="362"/>
      <c r="S206" s="362"/>
      <c r="T206" s="362"/>
    </row>
    <row r="207" spans="1:20" ht="57.6" x14ac:dyDescent="0.3">
      <c r="A207" s="362"/>
      <c r="B207" s="380" t="s">
        <v>566</v>
      </c>
      <c r="C207" s="380" t="s">
        <v>568</v>
      </c>
      <c r="D207" s="381"/>
      <c r="E207" s="380" t="s">
        <v>569</v>
      </c>
      <c r="F207" s="380" t="s">
        <v>569</v>
      </c>
      <c r="G207" s="3" t="str">
        <f>VLOOKUP(F207,class!A$1:B$460,2,FALSE)</f>
        <v>Shire District</v>
      </c>
      <c r="H207" s="3" t="str">
        <f>IFERROR(VLOOKUP(F207,classifications!A$3:C$335,3,FALSE),VLOOKUP(F207,classifications!I$2:K$28,3,FALSE))</f>
        <v>Predominantly Urban</v>
      </c>
      <c r="I207" s="378">
        <v>7693</v>
      </c>
      <c r="J207" s="378">
        <v>1095</v>
      </c>
      <c r="K207" s="378">
        <v>1</v>
      </c>
      <c r="L207" s="378">
        <v>37978.699999999997</v>
      </c>
      <c r="M207" s="378">
        <v>46767.7</v>
      </c>
      <c r="N207" s="378"/>
      <c r="O207" s="378"/>
      <c r="P207" s="362"/>
      <c r="Q207" s="362"/>
      <c r="R207" s="362"/>
      <c r="S207" s="362"/>
      <c r="T207" s="362"/>
    </row>
    <row r="208" spans="1:20" ht="43.2" x14ac:dyDescent="0.3">
      <c r="A208" s="362"/>
      <c r="B208" s="380" t="s">
        <v>570</v>
      </c>
      <c r="C208" s="380" t="s">
        <v>572</v>
      </c>
      <c r="D208" s="381"/>
      <c r="E208" s="380" t="s">
        <v>573</v>
      </c>
      <c r="F208" s="380" t="s">
        <v>573</v>
      </c>
      <c r="G208" s="3" t="str">
        <f>VLOOKUP(F208,class!A$1:B$460,2,FALSE)</f>
        <v>Shire District</v>
      </c>
      <c r="H208" s="3" t="str">
        <f>IFERROR(VLOOKUP(F208,classifications!A$3:C$335,3,FALSE),VLOOKUP(F208,classifications!I$2:K$28,3,FALSE))</f>
        <v>Urban with Significant Rural</v>
      </c>
      <c r="I208" s="378">
        <v>2969</v>
      </c>
      <c r="J208" s="378">
        <v>1807</v>
      </c>
      <c r="K208" s="378">
        <v>0</v>
      </c>
      <c r="L208" s="378">
        <v>41771.199999999997</v>
      </c>
      <c r="M208" s="378">
        <v>46547.199999999997</v>
      </c>
      <c r="N208" s="378"/>
      <c r="O208" s="378"/>
      <c r="P208" s="362"/>
      <c r="Q208" s="362"/>
      <c r="R208" s="362"/>
      <c r="S208" s="362"/>
      <c r="T208" s="362"/>
    </row>
    <row r="209" spans="1:20" x14ac:dyDescent="0.3">
      <c r="A209" s="362"/>
      <c r="B209" s="362"/>
      <c r="C209" s="362"/>
      <c r="D209" s="364"/>
      <c r="E209" s="362"/>
      <c r="F209" s="362"/>
      <c r="G209" s="362"/>
      <c r="H209" s="362"/>
      <c r="I209" s="378"/>
      <c r="J209" s="378"/>
      <c r="K209" s="378"/>
      <c r="L209" s="378"/>
      <c r="M209" s="378"/>
      <c r="N209" s="378"/>
      <c r="O209" s="378"/>
      <c r="P209" s="362"/>
      <c r="Q209" s="362"/>
      <c r="R209" s="362"/>
      <c r="S209" s="362"/>
      <c r="T209" s="362"/>
    </row>
    <row r="210" spans="1:20" ht="28.8" x14ac:dyDescent="0.3">
      <c r="A210" s="362"/>
      <c r="B210" s="380"/>
      <c r="C210" s="380" t="s">
        <v>574</v>
      </c>
      <c r="D210" s="381" t="s">
        <v>575</v>
      </c>
      <c r="E210" s="380"/>
      <c r="F210" s="381" t="s">
        <v>575</v>
      </c>
      <c r="G210" s="3" t="str">
        <f>VLOOKUP(F210,class!A$1:B$460,2,FALSE)</f>
        <v>Shire County</v>
      </c>
      <c r="H210" s="3" t="str">
        <f>IFERROR(VLOOKUP(F210,classifications!A$3:C$335,3,FALSE),VLOOKUP(F210,classifications!I$2:K$28,3,FALSE))</f>
        <v>Predominantly Rural</v>
      </c>
      <c r="I210" s="385">
        <v>12094</v>
      </c>
      <c r="J210" s="385">
        <v>29358</v>
      </c>
      <c r="K210" s="385">
        <v>487</v>
      </c>
      <c r="L210" s="385">
        <v>339682.19999999995</v>
      </c>
      <c r="M210" s="385">
        <v>381621.19999999995</v>
      </c>
      <c r="N210" s="378"/>
      <c r="O210" s="378"/>
      <c r="P210" s="362"/>
      <c r="Q210" s="362"/>
      <c r="R210" s="362"/>
      <c r="S210" s="362"/>
      <c r="T210" s="362"/>
    </row>
    <row r="211" spans="1:20" ht="28.8" x14ac:dyDescent="0.3">
      <c r="A211" s="362"/>
      <c r="B211" s="380" t="s">
        <v>576</v>
      </c>
      <c r="C211" s="380" t="s">
        <v>578</v>
      </c>
      <c r="D211" s="381"/>
      <c r="E211" s="380" t="s">
        <v>579</v>
      </c>
      <c r="F211" s="380" t="s">
        <v>579</v>
      </c>
      <c r="G211" s="3" t="str">
        <f>VLOOKUP(F211,class!A$1:B$460,2,FALSE)</f>
        <v>Shire District</v>
      </c>
      <c r="H211" s="3" t="str">
        <f>IFERROR(VLOOKUP(F211,classifications!A$3:C$335,3,FALSE),VLOOKUP(F211,classifications!I$2:K$28,3,FALSE))</f>
        <v>Predominantly Rural</v>
      </c>
      <c r="I211" s="378">
        <v>4195</v>
      </c>
      <c r="J211" s="378">
        <v>2739</v>
      </c>
      <c r="K211" s="378">
        <v>0</v>
      </c>
      <c r="L211" s="378">
        <v>64631.100000000006</v>
      </c>
      <c r="M211" s="378">
        <v>71565.100000000006</v>
      </c>
      <c r="N211" s="378"/>
      <c r="O211" s="378"/>
      <c r="P211" s="362"/>
      <c r="Q211" s="362"/>
      <c r="R211" s="362"/>
      <c r="S211" s="362"/>
      <c r="T211" s="362"/>
    </row>
    <row r="212" spans="1:20" ht="28.8" x14ac:dyDescent="0.3">
      <c r="A212" s="362"/>
      <c r="B212" s="380" t="s">
        <v>580</v>
      </c>
      <c r="C212" s="380" t="s">
        <v>582</v>
      </c>
      <c r="D212" s="381"/>
      <c r="E212" s="380" t="s">
        <v>583</v>
      </c>
      <c r="F212" s="380" t="s">
        <v>583</v>
      </c>
      <c r="G212" s="3" t="str">
        <f>VLOOKUP(F212,class!A$1:B$460,2,FALSE)</f>
        <v>Shire District</v>
      </c>
      <c r="H212" s="3" t="str">
        <f>IFERROR(VLOOKUP(F212,classifications!A$3:C$335,3,FALSE),VLOOKUP(F212,classifications!I$2:K$28,3,FALSE))</f>
        <v>Predominantly Urban</v>
      </c>
      <c r="I212" s="378">
        <v>4863</v>
      </c>
      <c r="J212" s="378">
        <v>4540</v>
      </c>
      <c r="K212" s="378">
        <v>118</v>
      </c>
      <c r="L212" s="378">
        <v>45734.7</v>
      </c>
      <c r="M212" s="378">
        <v>55255.7</v>
      </c>
      <c r="N212" s="378"/>
      <c r="O212" s="378"/>
      <c r="P212" s="362"/>
      <c r="Q212" s="362"/>
      <c r="R212" s="362"/>
      <c r="S212" s="362"/>
      <c r="T212" s="362"/>
    </row>
    <row r="213" spans="1:20" ht="28.8" x14ac:dyDescent="0.3">
      <c r="A213" s="362"/>
      <c r="B213" s="380" t="s">
        <v>584</v>
      </c>
      <c r="C213" s="380" t="s">
        <v>586</v>
      </c>
      <c r="D213" s="381"/>
      <c r="E213" s="380" t="s">
        <v>587</v>
      </c>
      <c r="F213" s="380" t="s">
        <v>587</v>
      </c>
      <c r="G213" s="3" t="str">
        <f>VLOOKUP(F213,class!A$1:B$460,2,FALSE)</f>
        <v>Shire District</v>
      </c>
      <c r="H213" s="3" t="str">
        <f>IFERROR(VLOOKUP(F213,classifications!A$3:C$335,3,FALSE),VLOOKUP(F213,classifications!I$2:K$28,3,FALSE))</f>
        <v>Predominantly Rural</v>
      </c>
      <c r="I213" s="378">
        <v>3001</v>
      </c>
      <c r="J213" s="378">
        <v>1533</v>
      </c>
      <c r="K213" s="378">
        <v>0</v>
      </c>
      <c r="L213" s="378">
        <v>32531.599999999999</v>
      </c>
      <c r="M213" s="378">
        <v>37065.599999999999</v>
      </c>
      <c r="N213" s="378"/>
      <c r="O213" s="378"/>
      <c r="P213" s="362"/>
      <c r="Q213" s="362"/>
      <c r="R213" s="362"/>
      <c r="S213" s="362"/>
      <c r="T213" s="362"/>
    </row>
    <row r="214" spans="1:20" ht="28.8" x14ac:dyDescent="0.3">
      <c r="A214" s="362"/>
      <c r="B214" s="380" t="s">
        <v>588</v>
      </c>
      <c r="C214" s="380" t="s">
        <v>590</v>
      </c>
      <c r="D214" s="381"/>
      <c r="E214" s="380" t="s">
        <v>591</v>
      </c>
      <c r="F214" s="380" t="s">
        <v>591</v>
      </c>
      <c r="G214" s="3" t="str">
        <f>VLOOKUP(F214,class!A$1:B$460,2,FALSE)</f>
        <v>Shire District</v>
      </c>
      <c r="H214" s="3" t="str">
        <f>IFERROR(VLOOKUP(F214,classifications!A$3:C$335,3,FALSE),VLOOKUP(F214,classifications!I$2:K$28,3,FALSE))</f>
        <v>Predominantly Rural</v>
      </c>
      <c r="I214" s="378">
        <v>9</v>
      </c>
      <c r="J214" s="378">
        <v>4812</v>
      </c>
      <c r="K214" s="378">
        <v>275</v>
      </c>
      <c r="L214" s="378">
        <v>43271.7</v>
      </c>
      <c r="M214" s="378">
        <v>48367.7</v>
      </c>
      <c r="N214" s="378"/>
      <c r="O214" s="378"/>
      <c r="P214" s="362"/>
      <c r="Q214" s="362"/>
      <c r="R214" s="362"/>
      <c r="S214" s="362"/>
      <c r="T214" s="362"/>
    </row>
    <row r="215" spans="1:20" ht="28.8" x14ac:dyDescent="0.3">
      <c r="A215" s="362"/>
      <c r="B215" s="380" t="s">
        <v>592</v>
      </c>
      <c r="C215" s="380" t="s">
        <v>594</v>
      </c>
      <c r="D215" s="381"/>
      <c r="E215" s="380" t="s">
        <v>595</v>
      </c>
      <c r="F215" s="380" t="s">
        <v>595</v>
      </c>
      <c r="G215" s="3" t="str">
        <f>VLOOKUP(F215,class!A$1:B$460,2,FALSE)</f>
        <v>Shire District</v>
      </c>
      <c r="H215" s="3" t="str">
        <f>IFERROR(VLOOKUP(F215,classifications!A$3:C$335,3,FALSE),VLOOKUP(F215,classifications!I$2:K$28,3,FALSE))</f>
        <v>Predominantly Rural</v>
      </c>
      <c r="I215" s="378">
        <v>14</v>
      </c>
      <c r="J215" s="378">
        <v>4628</v>
      </c>
      <c r="K215" s="378">
        <v>59</v>
      </c>
      <c r="L215" s="378">
        <v>41319.800000000003</v>
      </c>
      <c r="M215" s="378">
        <v>46020.800000000003</v>
      </c>
      <c r="N215" s="378"/>
      <c r="O215" s="378"/>
      <c r="P215" s="362"/>
      <c r="Q215" s="362"/>
      <c r="R215" s="362"/>
      <c r="S215" s="362"/>
      <c r="T215" s="362"/>
    </row>
    <row r="216" spans="1:20" ht="28.8" x14ac:dyDescent="0.3">
      <c r="A216" s="362"/>
      <c r="B216" s="380" t="s">
        <v>596</v>
      </c>
      <c r="C216" s="380" t="s">
        <v>598</v>
      </c>
      <c r="D216" s="381"/>
      <c r="E216" s="380" t="s">
        <v>599</v>
      </c>
      <c r="F216" s="380" t="s">
        <v>599</v>
      </c>
      <c r="G216" s="3" t="str">
        <f>VLOOKUP(F216,class!A$1:B$460,2,FALSE)</f>
        <v>Shire District</v>
      </c>
      <c r="H216" s="3" t="str">
        <f>IFERROR(VLOOKUP(F216,classifications!A$3:C$335,3,FALSE),VLOOKUP(F216,classifications!I$2:K$28,3,FALSE))</f>
        <v>Predominantly Rural</v>
      </c>
      <c r="I216" s="378">
        <v>1</v>
      </c>
      <c r="J216" s="378">
        <v>5775</v>
      </c>
      <c r="K216" s="378">
        <v>6</v>
      </c>
      <c r="L216" s="378">
        <v>57838.8</v>
      </c>
      <c r="M216" s="378">
        <v>63620.800000000003</v>
      </c>
      <c r="N216" s="378"/>
      <c r="O216" s="378"/>
      <c r="P216" s="362"/>
      <c r="Q216" s="362"/>
      <c r="R216" s="362"/>
      <c r="S216" s="362"/>
      <c r="T216" s="362"/>
    </row>
    <row r="217" spans="1:20" ht="28.8" x14ac:dyDescent="0.3">
      <c r="A217" s="362"/>
      <c r="B217" s="380" t="s">
        <v>600</v>
      </c>
      <c r="C217" s="380" t="s">
        <v>602</v>
      </c>
      <c r="D217" s="381"/>
      <c r="E217" s="380" t="s">
        <v>603</v>
      </c>
      <c r="F217" s="380" t="s">
        <v>603</v>
      </c>
      <c r="G217" s="3" t="str">
        <f>VLOOKUP(F217,class!A$1:B$460,2,FALSE)</f>
        <v>Shire District</v>
      </c>
      <c r="H217" s="3" t="str">
        <f>IFERROR(VLOOKUP(F217,classifications!A$3:C$335,3,FALSE),VLOOKUP(F217,classifications!I$2:K$28,3,FALSE))</f>
        <v>Predominantly Rural</v>
      </c>
      <c r="I217" s="378">
        <v>5</v>
      </c>
      <c r="J217" s="378">
        <v>2815</v>
      </c>
      <c r="K217" s="378">
        <v>0</v>
      </c>
      <c r="L217" s="378">
        <v>30790.699999999997</v>
      </c>
      <c r="M217" s="378">
        <v>33610.699999999997</v>
      </c>
      <c r="N217" s="378"/>
      <c r="O217" s="378"/>
      <c r="P217" s="362"/>
      <c r="Q217" s="362"/>
      <c r="R217" s="362"/>
      <c r="S217" s="362"/>
      <c r="T217" s="362"/>
    </row>
    <row r="218" spans="1:20" ht="28.8" x14ac:dyDescent="0.3">
      <c r="A218" s="362"/>
      <c r="B218" s="380" t="s">
        <v>604</v>
      </c>
      <c r="C218" s="380" t="s">
        <v>606</v>
      </c>
      <c r="D218" s="381"/>
      <c r="E218" s="380" t="s">
        <v>607</v>
      </c>
      <c r="F218" s="380" t="s">
        <v>607</v>
      </c>
      <c r="G218" s="3" t="str">
        <f>VLOOKUP(F218,class!A$1:B$460,2,FALSE)</f>
        <v>Shire District</v>
      </c>
      <c r="H218" s="3" t="str">
        <f>IFERROR(VLOOKUP(F218,classifications!A$3:C$335,3,FALSE),VLOOKUP(F218,classifications!I$2:K$28,3,FALSE))</f>
        <v>Predominantly Rural</v>
      </c>
      <c r="I218" s="378">
        <v>6</v>
      </c>
      <c r="J218" s="378">
        <v>2516</v>
      </c>
      <c r="K218" s="378">
        <v>29</v>
      </c>
      <c r="L218" s="378">
        <v>23563.8</v>
      </c>
      <c r="M218" s="378">
        <v>26114.799999999999</v>
      </c>
      <c r="N218" s="378"/>
      <c r="O218" s="378"/>
      <c r="P218" s="362"/>
      <c r="Q218" s="362"/>
      <c r="R218" s="362"/>
      <c r="S218" s="362"/>
      <c r="T218" s="362"/>
    </row>
    <row r="219" spans="1:20" x14ac:dyDescent="0.3">
      <c r="A219" s="362"/>
      <c r="B219" s="380"/>
      <c r="C219" s="380"/>
      <c r="D219" s="381"/>
      <c r="E219" s="380"/>
      <c r="F219" s="380"/>
      <c r="G219" s="380"/>
      <c r="H219" s="362"/>
      <c r="I219" s="378"/>
      <c r="J219" s="378"/>
      <c r="K219" s="378"/>
      <c r="L219" s="378"/>
      <c r="M219" s="378"/>
      <c r="N219" s="378"/>
      <c r="O219" s="378"/>
      <c r="P219" s="362"/>
      <c r="Q219" s="362"/>
      <c r="R219" s="362"/>
      <c r="S219" s="362"/>
      <c r="T219" s="362"/>
    </row>
    <row r="220" spans="1:20" ht="28.8" x14ac:dyDescent="0.3">
      <c r="A220" s="362"/>
      <c r="B220" s="380"/>
      <c r="C220" s="380" t="s">
        <v>608</v>
      </c>
      <c r="D220" s="381" t="s">
        <v>609</v>
      </c>
      <c r="E220" s="380"/>
      <c r="F220" s="380"/>
      <c r="G220" s="380"/>
      <c r="H220" s="362"/>
      <c r="I220" s="387"/>
      <c r="J220" s="387"/>
      <c r="K220" s="387"/>
      <c r="L220" s="387"/>
      <c r="M220" s="387"/>
      <c r="N220" s="378"/>
      <c r="O220" s="378"/>
      <c r="P220" s="362"/>
      <c r="Q220" s="362"/>
      <c r="R220" s="362"/>
      <c r="S220" s="362"/>
      <c r="T220" s="362"/>
    </row>
    <row r="221" spans="1:20" ht="28.8" x14ac:dyDescent="0.3">
      <c r="A221" s="362"/>
      <c r="B221" s="380" t="s">
        <v>610</v>
      </c>
      <c r="C221" s="380" t="s">
        <v>612</v>
      </c>
      <c r="D221" s="381"/>
      <c r="E221" s="380" t="s">
        <v>613</v>
      </c>
      <c r="F221" s="380" t="s">
        <v>613</v>
      </c>
      <c r="G221" s="380"/>
      <c r="H221" s="362"/>
      <c r="I221" s="382"/>
      <c r="J221" s="382"/>
      <c r="K221" s="382"/>
      <c r="L221" s="382"/>
      <c r="M221" s="382"/>
      <c r="N221" s="378"/>
      <c r="O221" s="378"/>
      <c r="P221" s="362"/>
      <c r="Q221" s="362"/>
      <c r="R221" s="362"/>
      <c r="S221" s="362"/>
      <c r="T221" s="362"/>
    </row>
    <row r="222" spans="1:20" ht="28.8" x14ac:dyDescent="0.3">
      <c r="A222" s="362"/>
      <c r="B222" s="380" t="s">
        <v>614</v>
      </c>
      <c r="C222" s="380" t="s">
        <v>616</v>
      </c>
      <c r="D222" s="381"/>
      <c r="E222" s="380" t="s">
        <v>617</v>
      </c>
      <c r="F222" s="380" t="s">
        <v>617</v>
      </c>
      <c r="G222" s="380"/>
      <c r="H222" s="362"/>
      <c r="I222" s="382"/>
      <c r="J222" s="382"/>
      <c r="K222" s="382"/>
      <c r="L222" s="382"/>
      <c r="M222" s="382"/>
      <c r="N222" s="378"/>
      <c r="O222" s="378"/>
      <c r="P222" s="362"/>
      <c r="Q222" s="362"/>
      <c r="R222" s="362"/>
      <c r="S222" s="362"/>
      <c r="T222" s="362"/>
    </row>
    <row r="223" spans="1:20" ht="28.8" x14ac:dyDescent="0.3">
      <c r="A223" s="362"/>
      <c r="B223" s="380" t="s">
        <v>618</v>
      </c>
      <c r="C223" s="380" t="s">
        <v>620</v>
      </c>
      <c r="D223" s="381"/>
      <c r="E223" s="380" t="s">
        <v>621</v>
      </c>
      <c r="F223" s="380" t="s">
        <v>621</v>
      </c>
      <c r="G223" s="380"/>
      <c r="H223" s="362"/>
      <c r="I223" s="382"/>
      <c r="J223" s="382"/>
      <c r="K223" s="382"/>
      <c r="L223" s="382"/>
      <c r="M223" s="382"/>
      <c r="N223" s="378"/>
      <c r="O223" s="378"/>
      <c r="P223" s="362"/>
      <c r="Q223" s="362"/>
      <c r="R223" s="362"/>
      <c r="S223" s="362"/>
      <c r="T223" s="362"/>
    </row>
    <row r="224" spans="1:20" ht="28.8" x14ac:dyDescent="0.3">
      <c r="A224" s="362"/>
      <c r="B224" s="380" t="s">
        <v>622</v>
      </c>
      <c r="C224" s="380" t="s">
        <v>624</v>
      </c>
      <c r="D224" s="381"/>
      <c r="E224" s="380" t="s">
        <v>625</v>
      </c>
      <c r="F224" s="380" t="s">
        <v>625</v>
      </c>
      <c r="G224" s="380"/>
      <c r="H224" s="362"/>
      <c r="I224" s="382"/>
      <c r="J224" s="382"/>
      <c r="K224" s="382"/>
      <c r="L224" s="382"/>
      <c r="M224" s="382"/>
      <c r="N224" s="378"/>
      <c r="O224" s="378"/>
      <c r="P224" s="362"/>
      <c r="Q224" s="362"/>
      <c r="R224" s="362"/>
      <c r="S224" s="362"/>
      <c r="T224" s="362"/>
    </row>
    <row r="225" spans="1:20" ht="28.8" x14ac:dyDescent="0.3">
      <c r="A225" s="362"/>
      <c r="B225" s="380" t="s">
        <v>626</v>
      </c>
      <c r="C225" s="380" t="s">
        <v>628</v>
      </c>
      <c r="D225" s="381"/>
      <c r="E225" s="380" t="s">
        <v>629</v>
      </c>
      <c r="F225" s="380" t="s">
        <v>629</v>
      </c>
      <c r="G225" s="380"/>
      <c r="H225" s="362"/>
      <c r="I225" s="382"/>
      <c r="J225" s="382"/>
      <c r="K225" s="382"/>
      <c r="L225" s="382"/>
      <c r="M225" s="382"/>
      <c r="N225" s="378"/>
      <c r="O225" s="378"/>
      <c r="P225" s="362"/>
      <c r="Q225" s="362"/>
      <c r="R225" s="362"/>
      <c r="S225" s="362"/>
      <c r="T225" s="362"/>
    </row>
    <row r="226" spans="1:20" ht="43.2" x14ac:dyDescent="0.3">
      <c r="A226" s="362"/>
      <c r="B226" s="380" t="s">
        <v>630</v>
      </c>
      <c r="C226" s="380" t="s">
        <v>632</v>
      </c>
      <c r="D226" s="381"/>
      <c r="E226" s="380" t="s">
        <v>633</v>
      </c>
      <c r="F226" s="380" t="s">
        <v>633</v>
      </c>
      <c r="G226" s="380"/>
      <c r="H226" s="362"/>
      <c r="I226" s="382"/>
      <c r="J226" s="382"/>
      <c r="K226" s="382"/>
      <c r="L226" s="382"/>
      <c r="M226" s="382"/>
      <c r="N226" s="378"/>
      <c r="O226" s="378"/>
      <c r="P226" s="362"/>
      <c r="Q226" s="362"/>
      <c r="R226" s="362"/>
      <c r="S226" s="362"/>
      <c r="T226" s="362"/>
    </row>
    <row r="227" spans="1:20" x14ac:dyDescent="0.3">
      <c r="A227" s="362"/>
      <c r="B227" s="362"/>
      <c r="C227" s="362"/>
      <c r="D227" s="364"/>
      <c r="E227" s="362"/>
      <c r="F227" s="362"/>
      <c r="G227" s="362"/>
      <c r="H227" s="362"/>
      <c r="I227" s="378"/>
      <c r="J227" s="378"/>
      <c r="K227" s="378"/>
      <c r="L227" s="378"/>
      <c r="M227" s="378"/>
      <c r="N227" s="378"/>
      <c r="O227" s="378"/>
      <c r="P227" s="362"/>
      <c r="Q227" s="362"/>
      <c r="R227" s="362"/>
      <c r="S227" s="362"/>
      <c r="T227" s="362"/>
    </row>
    <row r="228" spans="1:20" ht="28.8" x14ac:dyDescent="0.3">
      <c r="A228" s="362"/>
      <c r="B228" s="380"/>
      <c r="C228" s="380" t="s">
        <v>1513</v>
      </c>
      <c r="D228" s="381" t="s">
        <v>1514</v>
      </c>
      <c r="E228" s="380"/>
      <c r="F228" s="380"/>
      <c r="G228" s="380"/>
      <c r="H228" s="362"/>
      <c r="I228" s="386"/>
      <c r="J228" s="386"/>
      <c r="K228" s="386"/>
      <c r="L228" s="386"/>
      <c r="M228" s="382"/>
      <c r="N228" s="378"/>
      <c r="O228" s="378"/>
      <c r="P228" s="362"/>
      <c r="Q228" s="362"/>
      <c r="R228" s="362"/>
      <c r="S228" s="362"/>
      <c r="T228" s="362"/>
    </row>
    <row r="229" spans="1:20" ht="28.8" x14ac:dyDescent="0.3">
      <c r="A229" s="362"/>
      <c r="B229" s="380" t="s">
        <v>1515</v>
      </c>
      <c r="C229" s="380" t="s">
        <v>1517</v>
      </c>
      <c r="D229" s="381"/>
      <c r="E229" s="380" t="s">
        <v>1518</v>
      </c>
      <c r="F229" s="380" t="s">
        <v>1518</v>
      </c>
      <c r="G229" s="380"/>
      <c r="H229" s="380"/>
      <c r="I229" s="382"/>
      <c r="J229" s="382"/>
      <c r="K229" s="382"/>
      <c r="L229" s="382"/>
      <c r="M229" s="382"/>
      <c r="N229" s="378"/>
      <c r="O229" s="378"/>
      <c r="P229" s="362"/>
      <c r="Q229" s="362"/>
      <c r="R229" s="362"/>
      <c r="S229" s="362"/>
      <c r="T229" s="362"/>
    </row>
    <row r="230" spans="1:20" ht="28.8" x14ac:dyDescent="0.3">
      <c r="A230" s="362"/>
      <c r="B230" s="380" t="s">
        <v>1519</v>
      </c>
      <c r="C230" s="380" t="s">
        <v>1521</v>
      </c>
      <c r="D230" s="381"/>
      <c r="E230" s="380" t="s">
        <v>1522</v>
      </c>
      <c r="F230" s="380" t="s">
        <v>1522</v>
      </c>
      <c r="G230" s="380"/>
      <c r="H230" s="380"/>
      <c r="I230" s="382"/>
      <c r="J230" s="382"/>
      <c r="K230" s="382"/>
      <c r="L230" s="382"/>
      <c r="M230" s="382"/>
      <c r="N230" s="378"/>
      <c r="O230" s="378"/>
      <c r="P230" s="362"/>
      <c r="Q230" s="362"/>
      <c r="R230" s="362"/>
      <c r="S230" s="362"/>
      <c r="T230" s="362"/>
    </row>
    <row r="231" spans="1:20" ht="28.8" x14ac:dyDescent="0.3">
      <c r="A231" s="362"/>
      <c r="B231" s="380" t="s">
        <v>1523</v>
      </c>
      <c r="C231" s="380" t="s">
        <v>1525</v>
      </c>
      <c r="D231" s="381"/>
      <c r="E231" s="380" t="s">
        <v>1514</v>
      </c>
      <c r="F231" s="380" t="s">
        <v>1514</v>
      </c>
      <c r="G231" s="380"/>
      <c r="H231" s="380"/>
      <c r="I231" s="382"/>
      <c r="J231" s="382"/>
      <c r="K231" s="382"/>
      <c r="L231" s="382"/>
      <c r="M231" s="382"/>
      <c r="N231" s="378"/>
      <c r="O231" s="378"/>
      <c r="P231" s="362"/>
      <c r="Q231" s="362"/>
      <c r="R231" s="362"/>
      <c r="S231" s="362"/>
      <c r="T231" s="362"/>
    </row>
    <row r="232" spans="1:20" ht="28.8" x14ac:dyDescent="0.3">
      <c r="A232" s="362"/>
      <c r="B232" s="380" t="s">
        <v>1526</v>
      </c>
      <c r="C232" s="380" t="s">
        <v>1528</v>
      </c>
      <c r="D232" s="381"/>
      <c r="E232" s="380" t="s">
        <v>1529</v>
      </c>
      <c r="F232" s="380" t="s">
        <v>1529</v>
      </c>
      <c r="G232" s="380"/>
      <c r="H232" s="380"/>
      <c r="I232" s="382"/>
      <c r="J232" s="382"/>
      <c r="K232" s="382"/>
      <c r="L232" s="382"/>
      <c r="M232" s="382"/>
      <c r="N232" s="378"/>
      <c r="O232" s="378"/>
      <c r="P232" s="362"/>
      <c r="Q232" s="362"/>
      <c r="R232" s="362"/>
      <c r="S232" s="362"/>
      <c r="T232" s="362"/>
    </row>
    <row r="233" spans="1:20" ht="28.8" x14ac:dyDescent="0.3">
      <c r="A233" s="362"/>
      <c r="B233" s="380" t="s">
        <v>1530</v>
      </c>
      <c r="C233" s="380" t="s">
        <v>1532</v>
      </c>
      <c r="D233" s="381"/>
      <c r="E233" s="380" t="s">
        <v>1533</v>
      </c>
      <c r="F233" s="380" t="s">
        <v>1533</v>
      </c>
      <c r="G233" s="380"/>
      <c r="H233" s="380"/>
      <c r="I233" s="382"/>
      <c r="J233" s="382"/>
      <c r="K233" s="382"/>
      <c r="L233" s="382"/>
      <c r="M233" s="382"/>
      <c r="N233" s="378"/>
      <c r="O233" s="378"/>
      <c r="P233" s="362"/>
      <c r="Q233" s="362"/>
      <c r="R233" s="362"/>
      <c r="S233" s="362"/>
      <c r="T233" s="362"/>
    </row>
    <row r="234" spans="1:20" ht="28.8" x14ac:dyDescent="0.3">
      <c r="A234" s="362"/>
      <c r="B234" s="380" t="s">
        <v>1534</v>
      </c>
      <c r="C234" s="380" t="s">
        <v>1536</v>
      </c>
      <c r="D234" s="381"/>
      <c r="E234" s="380" t="s">
        <v>1537</v>
      </c>
      <c r="F234" s="380" t="s">
        <v>1537</v>
      </c>
      <c r="G234" s="380"/>
      <c r="H234" s="380"/>
      <c r="I234" s="382"/>
      <c r="J234" s="382"/>
      <c r="K234" s="382"/>
      <c r="L234" s="382"/>
      <c r="M234" s="382"/>
      <c r="N234" s="378"/>
      <c r="O234" s="378"/>
      <c r="P234" s="362"/>
      <c r="Q234" s="362"/>
      <c r="R234" s="362"/>
      <c r="S234" s="362"/>
      <c r="T234" s="362"/>
    </row>
    <row r="235" spans="1:20" ht="28.8" x14ac:dyDescent="0.3">
      <c r="A235" s="362"/>
      <c r="B235" s="380" t="s">
        <v>1538</v>
      </c>
      <c r="C235" s="380" t="s">
        <v>1540</v>
      </c>
      <c r="D235" s="381"/>
      <c r="E235" s="380" t="s">
        <v>1541</v>
      </c>
      <c r="F235" s="380" t="s">
        <v>1541</v>
      </c>
      <c r="G235" s="380"/>
      <c r="H235" s="380"/>
      <c r="I235" s="382"/>
      <c r="J235" s="382"/>
      <c r="K235" s="382"/>
      <c r="L235" s="382"/>
      <c r="M235" s="382"/>
      <c r="N235" s="378"/>
      <c r="O235" s="378"/>
      <c r="P235" s="362"/>
      <c r="Q235" s="362"/>
      <c r="R235" s="362"/>
      <c r="S235" s="362"/>
      <c r="T235" s="362"/>
    </row>
    <row r="236" spans="1:20" x14ac:dyDescent="0.3">
      <c r="A236" s="362"/>
      <c r="B236" s="362"/>
      <c r="C236" s="362"/>
      <c r="D236" s="364"/>
      <c r="E236" s="362"/>
      <c r="F236" s="362"/>
      <c r="G236" s="362"/>
      <c r="H236" s="362"/>
      <c r="I236" s="378"/>
      <c r="J236" s="378"/>
      <c r="K236" s="378"/>
      <c r="L236" s="378"/>
      <c r="M236" s="378"/>
      <c r="N236" s="378"/>
      <c r="O236" s="378"/>
      <c r="P236" s="362"/>
      <c r="Q236" s="362"/>
      <c r="R236" s="362"/>
      <c r="S236" s="362"/>
      <c r="T236" s="362"/>
    </row>
    <row r="237" spans="1:20" ht="28.8" x14ac:dyDescent="0.3">
      <c r="A237" s="362"/>
      <c r="B237" s="380"/>
      <c r="C237" s="380" t="s">
        <v>634</v>
      </c>
      <c r="D237" s="381" t="s">
        <v>635</v>
      </c>
      <c r="E237" s="380"/>
      <c r="F237" s="381" t="s">
        <v>635</v>
      </c>
      <c r="G237" s="3" t="str">
        <f>VLOOKUP(F237,class!A$1:B$460,2,FALSE)</f>
        <v>Shire County</v>
      </c>
      <c r="H237" s="3" t="str">
        <f>IFERROR(VLOOKUP(F237,classifications!A$3:C$335,3,FALSE),VLOOKUP(F237,classifications!I$2:K$28,3,FALSE))</f>
        <v>Urban with Significant Rural</v>
      </c>
      <c r="I237" s="385">
        <v>9594</v>
      </c>
      <c r="J237" s="385">
        <v>17719</v>
      </c>
      <c r="K237" s="385">
        <v>15</v>
      </c>
      <c r="L237" s="385">
        <v>229411.1</v>
      </c>
      <c r="M237" s="385">
        <v>256739.1</v>
      </c>
      <c r="N237" s="378"/>
      <c r="O237" s="378"/>
      <c r="P237" s="362"/>
      <c r="Q237" s="362"/>
      <c r="R237" s="362"/>
      <c r="S237" s="362"/>
      <c r="T237" s="362"/>
    </row>
    <row r="238" spans="1:20" ht="28.8" x14ac:dyDescent="0.3">
      <c r="A238" s="362"/>
      <c r="B238" s="380" t="s">
        <v>636</v>
      </c>
      <c r="C238" s="380" t="s">
        <v>638</v>
      </c>
      <c r="D238" s="381"/>
      <c r="E238" s="380" t="s">
        <v>639</v>
      </c>
      <c r="F238" s="380" t="s">
        <v>639</v>
      </c>
      <c r="G238" s="3" t="str">
        <f>VLOOKUP(F238,class!A$1:B$460,2,FALSE)</f>
        <v>Shire District</v>
      </c>
      <c r="H238" s="3" t="str">
        <f>IFERROR(VLOOKUP(F238,classifications!A$3:C$335,3,FALSE),VLOOKUP(F238,classifications!I$2:K$28,3,FALSE))</f>
        <v>Predominantly Urban</v>
      </c>
      <c r="I238" s="378">
        <v>3382</v>
      </c>
      <c r="J238" s="378">
        <v>2726</v>
      </c>
      <c r="K238" s="378">
        <v>0</v>
      </c>
      <c r="L238" s="378">
        <v>43129.5</v>
      </c>
      <c r="M238" s="378">
        <v>49237.5</v>
      </c>
      <c r="N238" s="378"/>
      <c r="O238" s="378"/>
      <c r="P238" s="362"/>
      <c r="Q238" s="362"/>
      <c r="R238" s="362"/>
      <c r="S238" s="362"/>
      <c r="T238" s="362"/>
    </row>
    <row r="239" spans="1:20" ht="28.8" x14ac:dyDescent="0.3">
      <c r="A239" s="362"/>
      <c r="B239" s="380" t="s">
        <v>640</v>
      </c>
      <c r="C239" s="380" t="s">
        <v>642</v>
      </c>
      <c r="D239" s="381"/>
      <c r="E239" s="380" t="s">
        <v>643</v>
      </c>
      <c r="F239" s="380" t="s">
        <v>643</v>
      </c>
      <c r="G239" s="3" t="str">
        <f>VLOOKUP(F239,class!A$1:B$460,2,FALSE)</f>
        <v>Shire District</v>
      </c>
      <c r="H239" s="3" t="str">
        <f>IFERROR(VLOOKUP(F239,classifications!A$3:C$335,3,FALSE),VLOOKUP(F239,classifications!I$2:K$28,3,FALSE))</f>
        <v>Predominantly Urban</v>
      </c>
      <c r="I239" s="378">
        <v>24</v>
      </c>
      <c r="J239" s="378">
        <v>6143</v>
      </c>
      <c r="K239" s="378">
        <v>4</v>
      </c>
      <c r="L239" s="378">
        <v>37951.9</v>
      </c>
      <c r="M239" s="378">
        <v>44122.9</v>
      </c>
      <c r="N239" s="378"/>
      <c r="O239" s="378"/>
      <c r="P239" s="362"/>
      <c r="Q239" s="362"/>
      <c r="R239" s="362"/>
      <c r="S239" s="362"/>
      <c r="T239" s="362"/>
    </row>
    <row r="240" spans="1:20" ht="28.8" x14ac:dyDescent="0.3">
      <c r="A240" s="362"/>
      <c r="B240" s="380" t="s">
        <v>644</v>
      </c>
      <c r="C240" s="380" t="s">
        <v>646</v>
      </c>
      <c r="D240" s="381"/>
      <c r="E240" s="380" t="s">
        <v>647</v>
      </c>
      <c r="F240" s="380" t="s">
        <v>647</v>
      </c>
      <c r="G240" s="3" t="str">
        <f>VLOOKUP(F240,class!A$1:B$460,2,FALSE)</f>
        <v>Shire District</v>
      </c>
      <c r="H240" s="3" t="str">
        <f>IFERROR(VLOOKUP(F240,classifications!A$3:C$335,3,FALSE),VLOOKUP(F240,classifications!I$2:K$28,3,FALSE))</f>
        <v>Urban with Significant Rural</v>
      </c>
      <c r="I240" s="378">
        <v>3199</v>
      </c>
      <c r="J240" s="378">
        <v>1638</v>
      </c>
      <c r="K240" s="378">
        <v>0</v>
      </c>
      <c r="L240" s="378">
        <v>41048.300000000003</v>
      </c>
      <c r="M240" s="378">
        <v>45885.3</v>
      </c>
      <c r="N240" s="378"/>
      <c r="O240" s="378"/>
      <c r="P240" s="362"/>
      <c r="Q240" s="362"/>
      <c r="R240" s="362"/>
      <c r="S240" s="362"/>
      <c r="T240" s="362"/>
    </row>
    <row r="241" spans="1:20" ht="28.8" x14ac:dyDescent="0.3">
      <c r="A241" s="362"/>
      <c r="B241" s="380" t="s">
        <v>648</v>
      </c>
      <c r="C241" s="380" t="s">
        <v>650</v>
      </c>
      <c r="D241" s="381"/>
      <c r="E241" s="380" t="s">
        <v>651</v>
      </c>
      <c r="F241" s="380" t="s">
        <v>651</v>
      </c>
      <c r="G241" s="3" t="str">
        <f>VLOOKUP(F241,class!A$1:B$460,2,FALSE)</f>
        <v>Shire District</v>
      </c>
      <c r="H241" s="3" t="str">
        <f>IFERROR(VLOOKUP(F241,classifications!A$3:C$335,3,FALSE),VLOOKUP(F241,classifications!I$2:K$28,3,FALSE))</f>
        <v>Predominantly Rural</v>
      </c>
      <c r="I241" s="378">
        <v>2</v>
      </c>
      <c r="J241" s="378">
        <v>4477</v>
      </c>
      <c r="K241" s="378">
        <v>0</v>
      </c>
      <c r="L241" s="378">
        <v>41716.5</v>
      </c>
      <c r="M241" s="378">
        <v>46195.5</v>
      </c>
      <c r="N241" s="378"/>
      <c r="O241" s="378"/>
      <c r="P241" s="362"/>
      <c r="Q241" s="362"/>
      <c r="R241" s="362"/>
      <c r="S241" s="362"/>
      <c r="T241" s="362"/>
    </row>
    <row r="242" spans="1:20" ht="28.8" x14ac:dyDescent="0.3">
      <c r="A242" s="362"/>
      <c r="B242" s="380" t="s">
        <v>652</v>
      </c>
      <c r="C242" s="380" t="s">
        <v>654</v>
      </c>
      <c r="D242" s="381"/>
      <c r="E242" s="380" t="s">
        <v>655</v>
      </c>
      <c r="F242" s="380" t="s">
        <v>655</v>
      </c>
      <c r="G242" s="3" t="str">
        <f>VLOOKUP(F242,class!A$1:B$460,2,FALSE)</f>
        <v>Shire District</v>
      </c>
      <c r="H242" s="3" t="str">
        <f>IFERROR(VLOOKUP(F242,classifications!A$3:C$335,3,FALSE),VLOOKUP(F242,classifications!I$2:K$28,3,FALSE))</f>
        <v>Predominantly Rural</v>
      </c>
      <c r="I242" s="378">
        <v>2987</v>
      </c>
      <c r="J242" s="378">
        <v>2735</v>
      </c>
      <c r="K242" s="378">
        <v>11</v>
      </c>
      <c r="L242" s="378">
        <v>65564.899999999994</v>
      </c>
      <c r="M242" s="378">
        <v>71297.899999999994</v>
      </c>
      <c r="N242" s="378"/>
      <c r="O242" s="378"/>
      <c r="P242" s="362"/>
      <c r="Q242" s="362"/>
      <c r="R242" s="362"/>
      <c r="S242" s="362"/>
      <c r="T242" s="362"/>
    </row>
    <row r="243" spans="1:20" x14ac:dyDescent="0.3">
      <c r="A243" s="362"/>
      <c r="B243" s="362"/>
      <c r="C243" s="362"/>
      <c r="D243" s="364"/>
      <c r="E243" s="362"/>
      <c r="F243" s="362"/>
      <c r="G243" s="362"/>
      <c r="H243" s="362"/>
      <c r="I243" s="378"/>
      <c r="J243" s="378"/>
      <c r="K243" s="378"/>
      <c r="L243" s="378"/>
      <c r="M243" s="378"/>
      <c r="N243" s="378"/>
      <c r="O243" s="378"/>
      <c r="P243" s="362"/>
      <c r="Q243" s="362"/>
      <c r="R243" s="362"/>
      <c r="S243" s="362"/>
      <c r="T243" s="362"/>
    </row>
    <row r="244" spans="1:20" ht="28.8" x14ac:dyDescent="0.3">
      <c r="A244" s="362"/>
      <c r="B244" s="380"/>
      <c r="C244" s="380" t="s">
        <v>656</v>
      </c>
      <c r="D244" s="381" t="s">
        <v>657</v>
      </c>
      <c r="E244" s="380"/>
      <c r="F244" s="381" t="s">
        <v>657</v>
      </c>
      <c r="G244" s="3" t="str">
        <f>VLOOKUP(F244,class!A$1:B$460,2,FALSE)</f>
        <v>Shire County</v>
      </c>
      <c r="H244" s="3" t="str">
        <f>IFERROR(VLOOKUP(F244,classifications!A$3:C$335,3,FALSE),VLOOKUP(F244,classifications!I$2:K$28,3,FALSE))</f>
        <v>Urban with Significant Rural</v>
      </c>
      <c r="I244" s="385">
        <v>42674</v>
      </c>
      <c r="J244" s="385">
        <v>49510</v>
      </c>
      <c r="K244" s="385">
        <v>295</v>
      </c>
      <c r="L244" s="385">
        <v>556967.6</v>
      </c>
      <c r="M244" s="385">
        <v>649446.6</v>
      </c>
      <c r="N244" s="378"/>
      <c r="O244" s="378"/>
      <c r="P244" s="362"/>
      <c r="Q244" s="362"/>
      <c r="R244" s="362"/>
      <c r="S244" s="362"/>
      <c r="T244" s="362"/>
    </row>
    <row r="245" spans="1:20" ht="28.8" x14ac:dyDescent="0.3">
      <c r="A245" s="362"/>
      <c r="B245" s="380" t="s">
        <v>658</v>
      </c>
      <c r="C245" s="380" t="s">
        <v>660</v>
      </c>
      <c r="D245" s="381"/>
      <c r="E245" s="380" t="s">
        <v>661</v>
      </c>
      <c r="F245" s="380" t="s">
        <v>661</v>
      </c>
      <c r="G245" s="3" t="str">
        <f>VLOOKUP(F245,class!A$1:B$460,2,FALSE)</f>
        <v>Shire District</v>
      </c>
      <c r="H245" s="3" t="str">
        <f>IFERROR(VLOOKUP(F245,classifications!A$3:C$335,3,FALSE),VLOOKUP(F245,classifications!I$2:K$28,3,FALSE))</f>
        <v>Predominantly Urban</v>
      </c>
      <c r="I245" s="378">
        <v>11173</v>
      </c>
      <c r="J245" s="378">
        <v>5901</v>
      </c>
      <c r="K245" s="378">
        <v>29</v>
      </c>
      <c r="L245" s="378">
        <v>61870.5</v>
      </c>
      <c r="M245" s="378">
        <v>78973.5</v>
      </c>
      <c r="N245" s="378"/>
      <c r="O245" s="378"/>
      <c r="P245" s="362"/>
      <c r="Q245" s="362"/>
      <c r="R245" s="362"/>
      <c r="S245" s="362"/>
      <c r="T245" s="362"/>
    </row>
    <row r="246" spans="1:20" ht="28.8" x14ac:dyDescent="0.3">
      <c r="A246" s="362"/>
      <c r="B246" s="380" t="s">
        <v>662</v>
      </c>
      <c r="C246" s="380" t="s">
        <v>664</v>
      </c>
      <c r="D246" s="381"/>
      <c r="E246" s="380" t="s">
        <v>665</v>
      </c>
      <c r="F246" s="380" t="s">
        <v>665</v>
      </c>
      <c r="G246" s="3" t="str">
        <f>VLOOKUP(F246,class!A$1:B$460,2,FALSE)</f>
        <v>Shire District</v>
      </c>
      <c r="H246" s="3" t="str">
        <f>IFERROR(VLOOKUP(F246,classifications!A$3:C$335,3,FALSE),VLOOKUP(F246,classifications!I$2:K$28,3,FALSE))</f>
        <v>Predominantly Rural</v>
      </c>
      <c r="I246" s="378">
        <v>8</v>
      </c>
      <c r="J246" s="378">
        <v>10751</v>
      </c>
      <c r="K246" s="378">
        <v>144</v>
      </c>
      <c r="L246" s="378">
        <v>55105.2</v>
      </c>
      <c r="M246" s="378">
        <v>66008.2</v>
      </c>
      <c r="N246" s="378"/>
      <c r="O246" s="378"/>
      <c r="P246" s="362"/>
      <c r="Q246" s="362"/>
      <c r="R246" s="362"/>
      <c r="S246" s="362"/>
      <c r="T246" s="362"/>
    </row>
    <row r="247" spans="1:20" ht="28.8" x14ac:dyDescent="0.3">
      <c r="A247" s="362"/>
      <c r="B247" s="380" t="s">
        <v>666</v>
      </c>
      <c r="C247" s="380" t="s">
        <v>668</v>
      </c>
      <c r="D247" s="381"/>
      <c r="E247" s="380" t="s">
        <v>669</v>
      </c>
      <c r="F247" s="380" t="s">
        <v>669</v>
      </c>
      <c r="G247" s="3" t="str">
        <f>VLOOKUP(F247,class!A$1:B$460,2,FALSE)</f>
        <v>Shire District</v>
      </c>
      <c r="H247" s="3" t="str">
        <f>IFERROR(VLOOKUP(F247,classifications!A$3:C$335,3,FALSE),VLOOKUP(F247,classifications!I$2:K$28,3,FALSE))</f>
        <v>Urban with Significant Rural</v>
      </c>
      <c r="I247" s="378">
        <v>2481</v>
      </c>
      <c r="J247" s="378">
        <v>1006</v>
      </c>
      <c r="K247" s="378">
        <v>0</v>
      </c>
      <c r="L247" s="378">
        <v>30552.6</v>
      </c>
      <c r="M247" s="378">
        <v>34039.599999999999</v>
      </c>
      <c r="N247" s="378"/>
      <c r="O247" s="378"/>
      <c r="P247" s="362"/>
      <c r="Q247" s="362"/>
      <c r="R247" s="362"/>
      <c r="S247" s="362"/>
      <c r="T247" s="362"/>
    </row>
    <row r="248" spans="1:20" ht="28.8" x14ac:dyDescent="0.3">
      <c r="A248" s="362"/>
      <c r="B248" s="380" t="s">
        <v>670</v>
      </c>
      <c r="C248" s="380" t="s">
        <v>672</v>
      </c>
      <c r="D248" s="381"/>
      <c r="E248" s="380" t="s">
        <v>673</v>
      </c>
      <c r="F248" s="380" t="s">
        <v>673</v>
      </c>
      <c r="G248" s="3" t="str">
        <f>VLOOKUP(F248,class!A$1:B$460,2,FALSE)</f>
        <v>Shire District</v>
      </c>
      <c r="H248" s="3" t="str">
        <f>IFERROR(VLOOKUP(F248,classifications!A$3:C$335,3,FALSE),VLOOKUP(F248,classifications!I$2:K$28,3,FALSE))</f>
        <v>Predominantly Urban</v>
      </c>
      <c r="I248" s="378">
        <v>1512</v>
      </c>
      <c r="J248" s="378">
        <v>602</v>
      </c>
      <c r="K248" s="378">
        <v>0</v>
      </c>
      <c r="L248" s="378">
        <v>36517.1</v>
      </c>
      <c r="M248" s="378">
        <v>38631.1</v>
      </c>
      <c r="N248" s="378"/>
      <c r="O248" s="378"/>
      <c r="P248" s="362"/>
      <c r="Q248" s="362"/>
      <c r="R248" s="362"/>
      <c r="S248" s="362"/>
      <c r="T248" s="362"/>
    </row>
    <row r="249" spans="1:20" ht="28.8" x14ac:dyDescent="0.3">
      <c r="A249" s="362"/>
      <c r="B249" s="380" t="s">
        <v>674</v>
      </c>
      <c r="C249" s="380" t="s">
        <v>676</v>
      </c>
      <c r="D249" s="381"/>
      <c r="E249" s="380" t="s">
        <v>677</v>
      </c>
      <c r="F249" s="380" t="s">
        <v>677</v>
      </c>
      <c r="G249" s="3" t="str">
        <f>VLOOKUP(F249,class!A$1:B$460,2,FALSE)</f>
        <v>Shire District</v>
      </c>
      <c r="H249" s="3" t="str">
        <f>IFERROR(VLOOKUP(F249,classifications!A$3:C$335,3,FALSE),VLOOKUP(F249,classifications!I$2:K$28,3,FALSE))</f>
        <v>Predominantly Urban</v>
      </c>
      <c r="I249" s="378">
        <v>86</v>
      </c>
      <c r="J249" s="378">
        <v>10521</v>
      </c>
      <c r="K249" s="378">
        <v>24</v>
      </c>
      <c r="L249" s="378">
        <v>67118.2</v>
      </c>
      <c r="M249" s="378">
        <v>77749.2</v>
      </c>
      <c r="N249" s="378"/>
      <c r="O249" s="378"/>
      <c r="P249" s="362"/>
      <c r="Q249" s="362"/>
      <c r="R249" s="362"/>
      <c r="S249" s="362"/>
      <c r="T249" s="362"/>
    </row>
    <row r="250" spans="1:20" ht="28.8" x14ac:dyDescent="0.3">
      <c r="A250" s="362"/>
      <c r="B250" s="380" t="s">
        <v>678</v>
      </c>
      <c r="C250" s="380" t="s">
        <v>680</v>
      </c>
      <c r="D250" s="381"/>
      <c r="E250" s="380" t="s">
        <v>681</v>
      </c>
      <c r="F250" s="380" t="s">
        <v>681</v>
      </c>
      <c r="G250" s="3" t="str">
        <f>VLOOKUP(F250,class!A$1:B$460,2,FALSE)</f>
        <v>Shire District</v>
      </c>
      <c r="H250" s="3" t="str">
        <f>IFERROR(VLOOKUP(F250,classifications!A$3:C$335,3,FALSE),VLOOKUP(F250,classifications!I$2:K$28,3,FALSE))</f>
        <v>Urban with Significant Rural</v>
      </c>
      <c r="I250" s="378">
        <v>5876</v>
      </c>
      <c r="J250" s="378">
        <v>5415</v>
      </c>
      <c r="K250" s="378">
        <v>23</v>
      </c>
      <c r="L250" s="378">
        <v>71120.3</v>
      </c>
      <c r="M250" s="378">
        <v>82434.3</v>
      </c>
      <c r="N250" s="378"/>
      <c r="O250" s="378"/>
      <c r="P250" s="362"/>
      <c r="Q250" s="362"/>
      <c r="R250" s="362"/>
      <c r="S250" s="362"/>
      <c r="T250" s="362"/>
    </row>
    <row r="251" spans="1:20" ht="28.8" x14ac:dyDescent="0.3">
      <c r="A251" s="362"/>
      <c r="B251" s="380" t="s">
        <v>682</v>
      </c>
      <c r="C251" s="380" t="s">
        <v>684</v>
      </c>
      <c r="D251" s="381"/>
      <c r="E251" s="380" t="s">
        <v>685</v>
      </c>
      <c r="F251" s="380" t="s">
        <v>685</v>
      </c>
      <c r="G251" s="3" t="str">
        <f>VLOOKUP(F251,class!A$1:B$460,2,FALSE)</f>
        <v>Shire District</v>
      </c>
      <c r="H251" s="3" t="str">
        <f>IFERROR(VLOOKUP(F251,classifications!A$3:C$335,3,FALSE),VLOOKUP(F251,classifications!I$2:K$28,3,FALSE))</f>
        <v>Urban with Significant Rural</v>
      </c>
      <c r="I251" s="378">
        <v>6490</v>
      </c>
      <c r="J251" s="378">
        <v>1818</v>
      </c>
      <c r="K251" s="378">
        <v>75</v>
      </c>
      <c r="L251" s="378">
        <v>48870.5</v>
      </c>
      <c r="M251" s="378">
        <v>57253.5</v>
      </c>
      <c r="N251" s="378"/>
      <c r="O251" s="378"/>
      <c r="P251" s="362"/>
      <c r="Q251" s="362"/>
      <c r="R251" s="362"/>
      <c r="S251" s="362"/>
      <c r="T251" s="362"/>
    </row>
    <row r="252" spans="1:20" ht="28.8" x14ac:dyDescent="0.3">
      <c r="A252" s="362"/>
      <c r="B252" s="380" t="s">
        <v>686</v>
      </c>
      <c r="C252" s="380" t="s">
        <v>688</v>
      </c>
      <c r="D252" s="381"/>
      <c r="E252" s="380" t="s">
        <v>689</v>
      </c>
      <c r="F252" s="380" t="s">
        <v>689</v>
      </c>
      <c r="G252" s="3" t="str">
        <f>VLOOKUP(F252,class!A$1:B$460,2,FALSE)</f>
        <v>Shire District</v>
      </c>
      <c r="H252" s="3" t="str">
        <f>IFERROR(VLOOKUP(F252,classifications!A$3:C$335,3,FALSE),VLOOKUP(F252,classifications!I$2:K$28,3,FALSE))</f>
        <v>Predominantly Urban</v>
      </c>
      <c r="I252" s="378">
        <v>9126</v>
      </c>
      <c r="J252" s="378">
        <v>2266</v>
      </c>
      <c r="K252" s="378">
        <v>0</v>
      </c>
      <c r="L252" s="378">
        <v>27371.599999999999</v>
      </c>
      <c r="M252" s="378">
        <v>38763.599999999999</v>
      </c>
      <c r="N252" s="378"/>
      <c r="O252" s="378"/>
      <c r="P252" s="362"/>
      <c r="Q252" s="362"/>
      <c r="R252" s="362"/>
      <c r="S252" s="362"/>
      <c r="T252" s="362"/>
    </row>
    <row r="253" spans="1:20" ht="28.8" x14ac:dyDescent="0.3">
      <c r="A253" s="362"/>
      <c r="B253" s="380" t="s">
        <v>690</v>
      </c>
      <c r="C253" s="380" t="s">
        <v>692</v>
      </c>
      <c r="D253" s="381"/>
      <c r="E253" s="380" t="s">
        <v>693</v>
      </c>
      <c r="F253" s="380" t="s">
        <v>693</v>
      </c>
      <c r="G253" s="3" t="str">
        <f>VLOOKUP(F253,class!A$1:B$460,2,FALSE)</f>
        <v>Shire District</v>
      </c>
      <c r="H253" s="3" t="str">
        <f>IFERROR(VLOOKUP(F253,classifications!A$3:C$335,3,FALSE),VLOOKUP(F253,classifications!I$2:K$28,3,FALSE))</f>
        <v>Predominantly Rural</v>
      </c>
      <c r="I253" s="378">
        <v>0</v>
      </c>
      <c r="J253" s="378">
        <v>3141</v>
      </c>
      <c r="K253" s="378">
        <v>0</v>
      </c>
      <c r="L253" s="378">
        <v>25615</v>
      </c>
      <c r="M253" s="378">
        <v>28756</v>
      </c>
      <c r="N253" s="378"/>
      <c r="O253" s="378"/>
      <c r="P253" s="362"/>
      <c r="Q253" s="362"/>
      <c r="R253" s="362"/>
      <c r="S253" s="362"/>
      <c r="T253" s="362"/>
    </row>
    <row r="254" spans="1:20" ht="28.8" x14ac:dyDescent="0.3">
      <c r="A254" s="362"/>
      <c r="B254" s="380" t="s">
        <v>694</v>
      </c>
      <c r="C254" s="380" t="s">
        <v>696</v>
      </c>
      <c r="D254" s="381"/>
      <c r="E254" s="380" t="s">
        <v>697</v>
      </c>
      <c r="F254" s="380" t="s">
        <v>697</v>
      </c>
      <c r="G254" s="3" t="str">
        <f>VLOOKUP(F254,class!A$1:B$460,2,FALSE)</f>
        <v>Shire District</v>
      </c>
      <c r="H254" s="3" t="str">
        <f>IFERROR(VLOOKUP(F254,classifications!A$3:C$335,3,FALSE),VLOOKUP(F254,classifications!I$2:K$28,3,FALSE))</f>
        <v>Predominantly Urban</v>
      </c>
      <c r="I254" s="378">
        <v>0</v>
      </c>
      <c r="J254" s="378">
        <v>3020</v>
      </c>
      <c r="K254" s="378">
        <v>0</v>
      </c>
      <c r="L254" s="378">
        <v>33296.199999999997</v>
      </c>
      <c r="M254" s="378">
        <v>36316.199999999997</v>
      </c>
      <c r="N254" s="378"/>
      <c r="O254" s="378"/>
      <c r="P254" s="362"/>
      <c r="Q254" s="362"/>
      <c r="R254" s="362"/>
      <c r="S254" s="362"/>
      <c r="T254" s="362"/>
    </row>
    <row r="255" spans="1:20" ht="28.8" x14ac:dyDescent="0.3">
      <c r="A255" s="362"/>
      <c r="B255" s="380" t="s">
        <v>698</v>
      </c>
      <c r="C255" s="380" t="s">
        <v>700</v>
      </c>
      <c r="D255" s="381"/>
      <c r="E255" s="380" t="s">
        <v>701</v>
      </c>
      <c r="F255" s="380" t="s">
        <v>701</v>
      </c>
      <c r="G255" s="3" t="str">
        <f>VLOOKUP(F255,class!A$1:B$460,2,FALSE)</f>
        <v>Shire District</v>
      </c>
      <c r="H255" s="3" t="str">
        <f>IFERROR(VLOOKUP(F255,classifications!A$3:C$335,3,FALSE),VLOOKUP(F255,classifications!I$2:K$28,3,FALSE))</f>
        <v>Predominantly Rural</v>
      </c>
      <c r="I255" s="378">
        <v>3111</v>
      </c>
      <c r="J255" s="378">
        <v>2940</v>
      </c>
      <c r="K255" s="378">
        <v>0</v>
      </c>
      <c r="L255" s="378">
        <v>65981</v>
      </c>
      <c r="M255" s="378">
        <v>72032</v>
      </c>
      <c r="N255" s="378"/>
      <c r="O255" s="378"/>
      <c r="P255" s="362"/>
      <c r="Q255" s="362"/>
      <c r="R255" s="362"/>
      <c r="S255" s="362"/>
      <c r="T255" s="362"/>
    </row>
    <row r="256" spans="1:20" ht="28.8" x14ac:dyDescent="0.3">
      <c r="A256" s="362"/>
      <c r="B256" s="380" t="s">
        <v>702</v>
      </c>
      <c r="C256" s="380" t="s">
        <v>704</v>
      </c>
      <c r="D256" s="381"/>
      <c r="E256" s="380" t="s">
        <v>705</v>
      </c>
      <c r="F256" s="380" t="s">
        <v>705</v>
      </c>
      <c r="G256" s="3" t="str">
        <f>VLOOKUP(F256,class!A$1:B$460,2,FALSE)</f>
        <v>Shire District</v>
      </c>
      <c r="H256" s="3" t="str">
        <f>IFERROR(VLOOKUP(F256,classifications!A$3:C$335,3,FALSE),VLOOKUP(F256,classifications!I$2:K$28,3,FALSE))</f>
        <v>Predominantly Rural</v>
      </c>
      <c r="I256" s="378">
        <v>2811</v>
      </c>
      <c r="J256" s="378">
        <v>2129</v>
      </c>
      <c r="K256" s="378">
        <v>0</v>
      </c>
      <c r="L256" s="378">
        <v>33549.4</v>
      </c>
      <c r="M256" s="378">
        <v>38489.4</v>
      </c>
      <c r="N256" s="378"/>
      <c r="O256" s="378"/>
      <c r="P256" s="362"/>
      <c r="Q256" s="362"/>
      <c r="R256" s="362"/>
      <c r="S256" s="362"/>
      <c r="T256" s="362"/>
    </row>
    <row r="257" spans="1:20" x14ac:dyDescent="0.3">
      <c r="A257" s="362"/>
      <c r="B257" s="362"/>
      <c r="C257" s="362"/>
      <c r="D257" s="364"/>
      <c r="E257" s="362"/>
      <c r="F257" s="362"/>
      <c r="G257" s="362"/>
      <c r="H257" s="362"/>
      <c r="I257" s="378"/>
      <c r="J257" s="378"/>
      <c r="K257" s="378"/>
      <c r="L257" s="378"/>
      <c r="M257" s="378"/>
      <c r="N257" s="378"/>
      <c r="O257" s="378"/>
      <c r="P257" s="362"/>
      <c r="Q257" s="362"/>
      <c r="R257" s="362"/>
      <c r="S257" s="362"/>
      <c r="T257" s="362"/>
    </row>
    <row r="258" spans="1:20" ht="28.8" x14ac:dyDescent="0.3">
      <c r="A258" s="362"/>
      <c r="B258" s="380"/>
      <c r="C258" s="380" t="s">
        <v>706</v>
      </c>
      <c r="D258" s="381" t="s">
        <v>707</v>
      </c>
      <c r="E258" s="380"/>
      <c r="F258" s="381" t="s">
        <v>707</v>
      </c>
      <c r="G258" s="3" t="str">
        <f>VLOOKUP(F258,class!A$1:B$460,2,FALSE)</f>
        <v>Shire County</v>
      </c>
      <c r="H258" s="3" t="str">
        <f>IFERROR(VLOOKUP(F258,classifications!A$3:C$335,3,FALSE),VLOOKUP(F258,classifications!I$2:K$28,3,FALSE))</f>
        <v>Urban with Significant Rural</v>
      </c>
      <c r="I258" s="385">
        <v>9511</v>
      </c>
      <c r="J258" s="385">
        <v>29076</v>
      </c>
      <c r="K258" s="385">
        <v>479</v>
      </c>
      <c r="L258" s="385">
        <v>255671.8</v>
      </c>
      <c r="M258" s="385">
        <v>294737.8</v>
      </c>
      <c r="N258" s="378"/>
      <c r="O258" s="378"/>
      <c r="P258" s="362"/>
      <c r="Q258" s="362"/>
      <c r="R258" s="362"/>
      <c r="S258" s="362"/>
      <c r="T258" s="362"/>
    </row>
    <row r="259" spans="1:20" ht="28.8" x14ac:dyDescent="0.3">
      <c r="A259" s="362"/>
      <c r="B259" s="380" t="s">
        <v>708</v>
      </c>
      <c r="C259" s="380" t="s">
        <v>710</v>
      </c>
      <c r="D259" s="381"/>
      <c r="E259" s="380" t="s">
        <v>711</v>
      </c>
      <c r="F259" s="380" t="s">
        <v>711</v>
      </c>
      <c r="G259" s="3" t="str">
        <f>VLOOKUP(F259,class!A$1:B$460,2,FALSE)</f>
        <v>Shire District</v>
      </c>
      <c r="H259" s="3" t="str">
        <f>IFERROR(VLOOKUP(F259,classifications!A$3:C$335,3,FALSE),VLOOKUP(F259,classifications!I$2:K$28,3,FALSE))</f>
        <v>Predominantly Urban</v>
      </c>
      <c r="I259" s="378">
        <v>4466</v>
      </c>
      <c r="J259" s="378">
        <v>2483</v>
      </c>
      <c r="K259" s="378">
        <v>0</v>
      </c>
      <c r="L259" s="378">
        <v>49487.6</v>
      </c>
      <c r="M259" s="378">
        <v>56436.6</v>
      </c>
      <c r="N259" s="378"/>
      <c r="O259" s="378"/>
      <c r="P259" s="362"/>
      <c r="Q259" s="362"/>
      <c r="R259" s="362"/>
      <c r="S259" s="362"/>
      <c r="T259" s="362"/>
    </row>
    <row r="260" spans="1:20" ht="28.8" x14ac:dyDescent="0.3">
      <c r="A260" s="362"/>
      <c r="B260" s="380" t="s">
        <v>712</v>
      </c>
      <c r="C260" s="380" t="s">
        <v>714</v>
      </c>
      <c r="D260" s="381"/>
      <c r="E260" s="380" t="s">
        <v>715</v>
      </c>
      <c r="F260" s="380" t="s">
        <v>715</v>
      </c>
      <c r="G260" s="3" t="str">
        <f>VLOOKUP(F260,class!A$1:B$460,2,FALSE)</f>
        <v>Shire District</v>
      </c>
      <c r="H260" s="3" t="str">
        <f>IFERROR(VLOOKUP(F260,classifications!A$3:C$335,3,FALSE),VLOOKUP(F260,classifications!I$2:K$28,3,FALSE))</f>
        <v>Predominantly Rural</v>
      </c>
      <c r="I260" s="378">
        <v>1</v>
      </c>
      <c r="J260" s="378">
        <v>6126</v>
      </c>
      <c r="K260" s="378">
        <v>268</v>
      </c>
      <c r="L260" s="378">
        <v>38753.300000000003</v>
      </c>
      <c r="M260" s="378">
        <v>45148.3</v>
      </c>
      <c r="N260" s="378"/>
      <c r="O260" s="378"/>
      <c r="P260" s="362"/>
      <c r="Q260" s="362"/>
      <c r="R260" s="362"/>
      <c r="S260" s="362"/>
      <c r="T260" s="362"/>
    </row>
    <row r="261" spans="1:20" ht="28.8" x14ac:dyDescent="0.3">
      <c r="A261" s="362"/>
      <c r="B261" s="380" t="s">
        <v>716</v>
      </c>
      <c r="C261" s="380" t="s">
        <v>718</v>
      </c>
      <c r="D261" s="381"/>
      <c r="E261" s="380" t="s">
        <v>719</v>
      </c>
      <c r="F261" s="380" t="s">
        <v>719</v>
      </c>
      <c r="G261" s="3" t="str">
        <f>VLOOKUP(F261,class!A$1:B$460,2,FALSE)</f>
        <v>Shire District</v>
      </c>
      <c r="H261" s="3" t="str">
        <f>IFERROR(VLOOKUP(F261,classifications!A$3:C$335,3,FALSE),VLOOKUP(F261,classifications!I$2:K$28,3,FALSE))</f>
        <v>Predominantly Rural</v>
      </c>
      <c r="I261" s="378">
        <v>12</v>
      </c>
      <c r="J261" s="378">
        <v>5046</v>
      </c>
      <c r="K261" s="378">
        <v>195</v>
      </c>
      <c r="L261" s="378">
        <v>33885.800000000003</v>
      </c>
      <c r="M261" s="378">
        <v>39138.800000000003</v>
      </c>
      <c r="N261" s="378"/>
      <c r="O261" s="378"/>
      <c r="P261" s="362"/>
      <c r="Q261" s="362"/>
      <c r="R261" s="362"/>
      <c r="S261" s="362"/>
      <c r="T261" s="362"/>
    </row>
    <row r="262" spans="1:20" ht="28.8" x14ac:dyDescent="0.3">
      <c r="A262" s="362"/>
      <c r="B262" s="380" t="s">
        <v>720</v>
      </c>
      <c r="C262" s="380" t="s">
        <v>722</v>
      </c>
      <c r="D262" s="381"/>
      <c r="E262" s="380" t="s">
        <v>723</v>
      </c>
      <c r="F262" s="380" t="s">
        <v>723</v>
      </c>
      <c r="G262" s="3" t="str">
        <f>VLOOKUP(F262,class!A$1:B$460,2,FALSE)</f>
        <v>Shire District</v>
      </c>
      <c r="H262" s="3" t="str">
        <f>IFERROR(VLOOKUP(F262,classifications!A$3:C$335,3,FALSE),VLOOKUP(F262,classifications!I$2:K$28,3,FALSE))</f>
        <v>Predominantly Urban</v>
      </c>
      <c r="I262" s="378">
        <v>0</v>
      </c>
      <c r="J262" s="378">
        <v>8283</v>
      </c>
      <c r="K262" s="378">
        <v>16</v>
      </c>
      <c r="L262" s="378">
        <v>49216.9</v>
      </c>
      <c r="M262" s="378">
        <v>57515.9</v>
      </c>
      <c r="N262" s="378"/>
      <c r="O262" s="378"/>
      <c r="P262" s="362"/>
      <c r="Q262" s="362"/>
      <c r="R262" s="362"/>
      <c r="S262" s="362"/>
      <c r="T262" s="362"/>
    </row>
    <row r="263" spans="1:20" ht="28.8" x14ac:dyDescent="0.3">
      <c r="A263" s="362"/>
      <c r="B263" s="380" t="s">
        <v>724</v>
      </c>
      <c r="C263" s="380" t="s">
        <v>726</v>
      </c>
      <c r="D263" s="381"/>
      <c r="E263" s="380" t="s">
        <v>727</v>
      </c>
      <c r="F263" s="380" t="s">
        <v>727</v>
      </c>
      <c r="G263" s="3" t="str">
        <f>VLOOKUP(F263,class!A$1:B$460,2,FALSE)</f>
        <v>Shire District</v>
      </c>
      <c r="H263" s="3" t="str">
        <f>IFERROR(VLOOKUP(F263,classifications!A$3:C$335,3,FALSE),VLOOKUP(F263,classifications!I$2:K$28,3,FALSE))</f>
        <v>Urban with Significant Rural</v>
      </c>
      <c r="I263" s="378">
        <v>5032</v>
      </c>
      <c r="J263" s="378">
        <v>1893</v>
      </c>
      <c r="K263" s="378">
        <v>0</v>
      </c>
      <c r="L263" s="378">
        <v>47325.1</v>
      </c>
      <c r="M263" s="378">
        <v>54250.1</v>
      </c>
      <c r="N263" s="378"/>
      <c r="O263" s="378"/>
      <c r="P263" s="362"/>
      <c r="Q263" s="362"/>
      <c r="R263" s="362"/>
      <c r="S263" s="362"/>
      <c r="T263" s="362"/>
    </row>
    <row r="264" spans="1:20" ht="28.8" x14ac:dyDescent="0.3">
      <c r="A264" s="362"/>
      <c r="B264" s="380" t="s">
        <v>728</v>
      </c>
      <c r="C264" s="380" t="s">
        <v>730</v>
      </c>
      <c r="D264" s="381"/>
      <c r="E264" s="380" t="s">
        <v>731</v>
      </c>
      <c r="F264" s="380" t="s">
        <v>731</v>
      </c>
      <c r="G264" s="3" t="str">
        <f>VLOOKUP(F264,class!A$1:B$460,2,FALSE)</f>
        <v>Shire District</v>
      </c>
      <c r="H264" s="3" t="str">
        <f>IFERROR(VLOOKUP(F264,classifications!A$3:C$335,3,FALSE),VLOOKUP(F264,classifications!I$2:K$28,3,FALSE))</f>
        <v>Predominantly Rural</v>
      </c>
      <c r="I264" s="378">
        <v>0</v>
      </c>
      <c r="J264" s="378">
        <v>5245</v>
      </c>
      <c r="K264" s="378">
        <v>0</v>
      </c>
      <c r="L264" s="378">
        <v>37003.1</v>
      </c>
      <c r="M264" s="378">
        <v>42248.1</v>
      </c>
      <c r="N264" s="378"/>
      <c r="O264" s="378"/>
      <c r="P264" s="362"/>
      <c r="Q264" s="362"/>
      <c r="R264" s="362"/>
      <c r="S264" s="362"/>
      <c r="T264" s="362"/>
    </row>
    <row r="265" spans="1:20" x14ac:dyDescent="0.3">
      <c r="A265" s="362"/>
      <c r="B265" s="362"/>
      <c r="C265" s="362"/>
      <c r="D265" s="364"/>
      <c r="E265" s="362"/>
      <c r="F265" s="362"/>
      <c r="G265" s="362"/>
      <c r="H265" s="362"/>
      <c r="I265" s="378"/>
      <c r="J265" s="378"/>
      <c r="K265" s="378"/>
      <c r="L265" s="378"/>
      <c r="M265" s="378"/>
      <c r="N265" s="378"/>
      <c r="O265" s="378"/>
      <c r="P265" s="362"/>
      <c r="Q265" s="362"/>
      <c r="R265" s="362"/>
      <c r="S265" s="362"/>
      <c r="T265" s="362"/>
    </row>
    <row r="266" spans="1:20" ht="28.8" x14ac:dyDescent="0.3">
      <c r="A266" s="362"/>
      <c r="B266" s="380"/>
      <c r="C266" s="380" t="s">
        <v>732</v>
      </c>
      <c r="D266" s="381" t="s">
        <v>733</v>
      </c>
      <c r="E266" s="380"/>
      <c r="F266" s="381" t="s">
        <v>733</v>
      </c>
      <c r="G266" s="3" t="str">
        <f>VLOOKUP(F266,class!A$1:B$460,2,FALSE)</f>
        <v>Shire County</v>
      </c>
      <c r="H266" s="3" t="str">
        <f>IFERROR(VLOOKUP(F266,classifications!A$3:C$335,3,FALSE),VLOOKUP(F266,classifications!I$2:K$28,3,FALSE))</f>
        <v>Urban with Significant Rural</v>
      </c>
      <c r="I266" s="385">
        <v>20536</v>
      </c>
      <c r="J266" s="385">
        <v>63250</v>
      </c>
      <c r="K266" s="385">
        <v>4329</v>
      </c>
      <c r="L266" s="385">
        <v>520167.69999999995</v>
      </c>
      <c r="M266" s="385">
        <v>608282.69999999995</v>
      </c>
      <c r="N266" s="378"/>
      <c r="O266" s="378"/>
      <c r="P266" s="362"/>
      <c r="Q266" s="362"/>
      <c r="R266" s="362"/>
      <c r="S266" s="362"/>
      <c r="T266" s="362"/>
    </row>
    <row r="267" spans="1:20" ht="43.2" x14ac:dyDescent="0.3">
      <c r="A267" s="362"/>
      <c r="B267" s="380" t="s">
        <v>734</v>
      </c>
      <c r="C267" s="380" t="s">
        <v>736</v>
      </c>
      <c r="D267" s="381"/>
      <c r="E267" s="380" t="s">
        <v>737</v>
      </c>
      <c r="F267" s="380" t="s">
        <v>737</v>
      </c>
      <c r="G267" s="3" t="str">
        <f>VLOOKUP(F267,class!A$1:B$460,2,FALSE)</f>
        <v>Shire District</v>
      </c>
      <c r="H267" s="3" t="str">
        <f>IFERROR(VLOOKUP(F267,classifications!A$3:C$335,3,FALSE),VLOOKUP(F267,classifications!I$2:K$28,3,FALSE))</f>
        <v>Urban with Significant Rural</v>
      </c>
      <c r="I267" s="378">
        <v>0</v>
      </c>
      <c r="J267" s="378">
        <v>14298</v>
      </c>
      <c r="K267" s="378">
        <v>125</v>
      </c>
      <c r="L267" s="378">
        <v>63367</v>
      </c>
      <c r="M267" s="378">
        <v>77790</v>
      </c>
      <c r="N267" s="378"/>
      <c r="O267" s="378"/>
      <c r="P267" s="362"/>
      <c r="Q267" s="362"/>
      <c r="R267" s="362"/>
      <c r="S267" s="362"/>
      <c r="T267" s="362"/>
    </row>
    <row r="268" spans="1:20" ht="43.2" x14ac:dyDescent="0.3">
      <c r="A268" s="362"/>
      <c r="B268" s="380" t="s">
        <v>738</v>
      </c>
      <c r="C268" s="380" t="s">
        <v>740</v>
      </c>
      <c r="D268" s="381"/>
      <c r="E268" s="380" t="s">
        <v>741</v>
      </c>
      <c r="F268" s="380" t="s">
        <v>741</v>
      </c>
      <c r="G268" s="3" t="str">
        <f>VLOOKUP(F268,class!A$1:B$460,2,FALSE)</f>
        <v>Shire District</v>
      </c>
      <c r="H268" s="3" t="str">
        <f>IFERROR(VLOOKUP(F268,classifications!A$3:C$335,3,FALSE),VLOOKUP(F268,classifications!I$2:K$28,3,FALSE))</f>
        <v>Predominantly Rural</v>
      </c>
      <c r="I268" s="378">
        <v>0</v>
      </c>
      <c r="J268" s="378">
        <v>6702</v>
      </c>
      <c r="K268" s="378">
        <v>0</v>
      </c>
      <c r="L268" s="378">
        <v>47605.599999999999</v>
      </c>
      <c r="M268" s="378">
        <v>54307.6</v>
      </c>
      <c r="N268" s="378"/>
      <c r="O268" s="378"/>
      <c r="P268" s="362"/>
      <c r="Q268" s="362"/>
      <c r="R268" s="362"/>
      <c r="S268" s="362"/>
      <c r="T268" s="362"/>
    </row>
    <row r="269" spans="1:20" ht="28.8" x14ac:dyDescent="0.3">
      <c r="A269" s="362"/>
      <c r="B269" s="380" t="s">
        <v>742</v>
      </c>
      <c r="C269" s="380" t="s">
        <v>744</v>
      </c>
      <c r="D269" s="381"/>
      <c r="E269" s="380" t="s">
        <v>745</v>
      </c>
      <c r="F269" s="380" t="s">
        <v>745</v>
      </c>
      <c r="G269" s="3" t="str">
        <f>VLOOKUP(F269,class!A$1:B$460,2,FALSE)</f>
        <v>Shire District</v>
      </c>
      <c r="H269" s="3" t="str">
        <f>IFERROR(VLOOKUP(F269,classifications!A$3:C$335,3,FALSE),VLOOKUP(F269,classifications!I$2:K$28,3,FALSE))</f>
        <v>Predominantly Urban</v>
      </c>
      <c r="I269" s="378">
        <v>0</v>
      </c>
      <c r="J269" s="378">
        <v>7396</v>
      </c>
      <c r="K269" s="378">
        <v>3</v>
      </c>
      <c r="L269" s="378">
        <v>50627</v>
      </c>
      <c r="M269" s="378">
        <v>58026</v>
      </c>
      <c r="N269" s="378"/>
      <c r="O269" s="378"/>
      <c r="P269" s="362"/>
      <c r="Q269" s="362"/>
      <c r="R269" s="362"/>
      <c r="S269" s="362"/>
      <c r="T269" s="362"/>
    </row>
    <row r="270" spans="1:20" ht="28.8" x14ac:dyDescent="0.3">
      <c r="A270" s="362"/>
      <c r="B270" s="380" t="s">
        <v>746</v>
      </c>
      <c r="C270" s="380" t="s">
        <v>748</v>
      </c>
      <c r="D270" s="381"/>
      <c r="E270" s="380" t="s">
        <v>749</v>
      </c>
      <c r="F270" s="380" t="s">
        <v>749</v>
      </c>
      <c r="G270" s="3" t="str">
        <f>VLOOKUP(F270,class!A$1:B$460,2,FALSE)</f>
        <v>Shire District</v>
      </c>
      <c r="H270" s="3" t="str">
        <f>IFERROR(VLOOKUP(F270,classifications!A$3:C$335,3,FALSE),VLOOKUP(F270,classifications!I$2:K$28,3,FALSE))</f>
        <v>Predominantly Urban</v>
      </c>
      <c r="I270" s="378">
        <v>2409</v>
      </c>
      <c r="J270" s="378">
        <v>1853</v>
      </c>
      <c r="K270" s="378">
        <v>402</v>
      </c>
      <c r="L270" s="378">
        <v>45803.9</v>
      </c>
      <c r="M270" s="378">
        <v>50467.9</v>
      </c>
      <c r="N270" s="378"/>
      <c r="O270" s="378"/>
      <c r="P270" s="362"/>
      <c r="Q270" s="362"/>
      <c r="R270" s="362"/>
      <c r="S270" s="362"/>
      <c r="T270" s="362"/>
    </row>
    <row r="271" spans="1:20" ht="28.8" x14ac:dyDescent="0.3">
      <c r="A271" s="362"/>
      <c r="B271" s="380" t="s">
        <v>750</v>
      </c>
      <c r="C271" s="380" t="s">
        <v>752</v>
      </c>
      <c r="D271" s="381"/>
      <c r="E271" s="380" t="s">
        <v>753</v>
      </c>
      <c r="F271" s="380" t="s">
        <v>753</v>
      </c>
      <c r="G271" s="3" t="str">
        <f>VLOOKUP(F271,class!A$1:B$460,2,FALSE)</f>
        <v>Shire District</v>
      </c>
      <c r="H271" s="3" t="str">
        <f>IFERROR(VLOOKUP(F271,classifications!A$3:C$335,3,FALSE),VLOOKUP(F271,classifications!I$2:K$28,3,FALSE))</f>
        <v>Predominantly Urban</v>
      </c>
      <c r="I271" s="378">
        <v>3111</v>
      </c>
      <c r="J271" s="378">
        <v>2994</v>
      </c>
      <c r="K271" s="378">
        <v>0</v>
      </c>
      <c r="L271" s="378">
        <v>31329.1</v>
      </c>
      <c r="M271" s="378">
        <v>37434.1</v>
      </c>
      <c r="N271" s="378"/>
      <c r="O271" s="378"/>
      <c r="P271" s="362"/>
      <c r="Q271" s="362"/>
      <c r="R271" s="362"/>
      <c r="S271" s="362"/>
      <c r="T271" s="362"/>
    </row>
    <row r="272" spans="1:20" ht="28.8" x14ac:dyDescent="0.3">
      <c r="A272" s="362"/>
      <c r="B272" s="380" t="s">
        <v>754</v>
      </c>
      <c r="C272" s="380" t="s">
        <v>756</v>
      </c>
      <c r="D272" s="381"/>
      <c r="E272" s="380" t="s">
        <v>757</v>
      </c>
      <c r="F272" s="380" t="s">
        <v>757</v>
      </c>
      <c r="G272" s="3" t="str">
        <f>VLOOKUP(F272,class!A$1:B$460,2,FALSE)</f>
        <v>Shire District</v>
      </c>
      <c r="H272" s="3" t="str">
        <f>IFERROR(VLOOKUP(F272,classifications!A$3:C$335,3,FALSE),VLOOKUP(F272,classifications!I$2:K$28,3,FALSE))</f>
        <v>Urban with Significant Rural</v>
      </c>
      <c r="I272" s="378">
        <v>0</v>
      </c>
      <c r="J272" s="378">
        <v>3418</v>
      </c>
      <c r="K272" s="378">
        <v>742</v>
      </c>
      <c r="L272" s="378">
        <v>36603</v>
      </c>
      <c r="M272" s="378">
        <v>40763</v>
      </c>
      <c r="N272" s="378"/>
      <c r="O272" s="378"/>
      <c r="P272" s="362"/>
      <c r="Q272" s="362"/>
      <c r="R272" s="362"/>
      <c r="S272" s="362"/>
      <c r="T272" s="362"/>
    </row>
    <row r="273" spans="1:20" ht="28.8" x14ac:dyDescent="0.3">
      <c r="A273" s="362"/>
      <c r="B273" s="380" t="s">
        <v>758</v>
      </c>
      <c r="C273" s="380" t="s">
        <v>760</v>
      </c>
      <c r="D273" s="381"/>
      <c r="E273" s="380" t="s">
        <v>761</v>
      </c>
      <c r="F273" s="380" t="s">
        <v>761</v>
      </c>
      <c r="G273" s="3" t="str">
        <f>VLOOKUP(F273,class!A$1:B$460,2,FALSE)</f>
        <v>Shire District</v>
      </c>
      <c r="H273" s="3" t="str">
        <f>IFERROR(VLOOKUP(F273,classifications!A$3:C$335,3,FALSE),VLOOKUP(F273,classifications!I$2:K$28,3,FALSE))</f>
        <v>Predominantly Urban</v>
      </c>
      <c r="I273" s="378">
        <v>4804</v>
      </c>
      <c r="J273" s="378">
        <v>5725</v>
      </c>
      <c r="K273" s="378">
        <v>0</v>
      </c>
      <c r="L273" s="378">
        <v>45209.2</v>
      </c>
      <c r="M273" s="378">
        <v>55738.2</v>
      </c>
      <c r="N273" s="378"/>
      <c r="O273" s="378"/>
      <c r="P273" s="362"/>
      <c r="Q273" s="362"/>
      <c r="R273" s="362"/>
      <c r="S273" s="362"/>
      <c r="T273" s="362"/>
    </row>
    <row r="274" spans="1:20" ht="28.8" x14ac:dyDescent="0.3">
      <c r="A274" s="362"/>
      <c r="B274" s="380" t="s">
        <v>762</v>
      </c>
      <c r="C274" s="380" t="s">
        <v>764</v>
      </c>
      <c r="D274" s="381"/>
      <c r="E274" s="380" t="s">
        <v>765</v>
      </c>
      <c r="F274" s="380" t="s">
        <v>765</v>
      </c>
      <c r="G274" s="3" t="str">
        <f>VLOOKUP(F274,class!A$1:B$460,2,FALSE)</f>
        <v>Shire District</v>
      </c>
      <c r="H274" s="3" t="str">
        <f>IFERROR(VLOOKUP(F274,classifications!A$3:C$335,3,FALSE),VLOOKUP(F274,classifications!I$2:K$28,3,FALSE))</f>
        <v>Urban with Significant Rural</v>
      </c>
      <c r="I274" s="378">
        <v>5090</v>
      </c>
      <c r="J274" s="378">
        <v>3433</v>
      </c>
      <c r="K274" s="378">
        <v>311</v>
      </c>
      <c r="L274" s="378">
        <v>74289.399999999994</v>
      </c>
      <c r="M274" s="378">
        <v>83123.399999999994</v>
      </c>
      <c r="N274" s="378"/>
      <c r="O274" s="378"/>
      <c r="P274" s="362"/>
      <c r="Q274" s="362"/>
      <c r="R274" s="362"/>
      <c r="S274" s="362"/>
      <c r="T274" s="362"/>
    </row>
    <row r="275" spans="1:20" ht="28.8" x14ac:dyDescent="0.3">
      <c r="A275" s="362"/>
      <c r="B275" s="380" t="s">
        <v>766</v>
      </c>
      <c r="C275" s="380" t="s">
        <v>768</v>
      </c>
      <c r="D275" s="381"/>
      <c r="E275" s="380" t="s">
        <v>769</v>
      </c>
      <c r="F275" s="380" t="s">
        <v>769</v>
      </c>
      <c r="G275" s="3" t="str">
        <f>VLOOKUP(F275,class!A$1:B$460,2,FALSE)</f>
        <v>Shire District</v>
      </c>
      <c r="H275" s="3" t="str">
        <f>IFERROR(VLOOKUP(F275,classifications!A$3:C$335,3,FALSE),VLOOKUP(F275,classifications!I$2:K$28,3,FALSE))</f>
        <v>Predominantly Urban</v>
      </c>
      <c r="I275" s="378">
        <v>0</v>
      </c>
      <c r="J275" s="378">
        <v>6537</v>
      </c>
      <c r="K275" s="378">
        <v>1987</v>
      </c>
      <c r="L275" s="378">
        <v>32254.800000000003</v>
      </c>
      <c r="M275" s="378">
        <v>40778.800000000003</v>
      </c>
      <c r="N275" s="378"/>
      <c r="O275" s="378"/>
      <c r="P275" s="362"/>
      <c r="Q275" s="362"/>
      <c r="R275" s="362"/>
      <c r="S275" s="362"/>
      <c r="T275" s="362"/>
    </row>
    <row r="276" spans="1:20" ht="28.8" x14ac:dyDescent="0.3">
      <c r="A276" s="362"/>
      <c r="B276" s="380" t="s">
        <v>770</v>
      </c>
      <c r="C276" s="380" t="s">
        <v>772</v>
      </c>
      <c r="D276" s="381"/>
      <c r="E276" s="380" t="s">
        <v>773</v>
      </c>
      <c r="F276" s="380" t="s">
        <v>773</v>
      </c>
      <c r="G276" s="3" t="str">
        <f>VLOOKUP(F276,class!A$1:B$460,2,FALSE)</f>
        <v>Shire District</v>
      </c>
      <c r="H276" s="3" t="str">
        <f>IFERROR(VLOOKUP(F276,classifications!A$3:C$335,3,FALSE),VLOOKUP(F276,classifications!I$2:K$28,3,FALSE))</f>
        <v>Urban with Significant Rural</v>
      </c>
      <c r="I276" s="378">
        <v>0</v>
      </c>
      <c r="J276" s="378">
        <v>8046</v>
      </c>
      <c r="K276" s="378">
        <v>759</v>
      </c>
      <c r="L276" s="378">
        <v>47421.599999999999</v>
      </c>
      <c r="M276" s="378">
        <v>56226.6</v>
      </c>
      <c r="N276" s="378"/>
      <c r="O276" s="378"/>
      <c r="P276" s="362"/>
      <c r="Q276" s="362"/>
      <c r="R276" s="362"/>
      <c r="S276" s="362"/>
      <c r="T276" s="362"/>
    </row>
    <row r="277" spans="1:20" ht="28.8" x14ac:dyDescent="0.3">
      <c r="A277" s="362"/>
      <c r="B277" s="380" t="s">
        <v>774</v>
      </c>
      <c r="C277" s="380" t="s">
        <v>776</v>
      </c>
      <c r="D277" s="381"/>
      <c r="E277" s="380" t="s">
        <v>777</v>
      </c>
      <c r="F277" s="380" t="s">
        <v>777</v>
      </c>
      <c r="G277" s="3" t="str">
        <f>VLOOKUP(F277,class!A$1:B$460,2,FALSE)</f>
        <v>Shire District</v>
      </c>
      <c r="H277" s="3" t="str">
        <f>IFERROR(VLOOKUP(F277,classifications!A$3:C$335,3,FALSE),VLOOKUP(F277,classifications!I$2:K$28,3,FALSE))</f>
        <v>Predominantly Rural</v>
      </c>
      <c r="I277" s="378">
        <v>5122</v>
      </c>
      <c r="J277" s="378">
        <v>2848</v>
      </c>
      <c r="K277" s="378">
        <v>0</v>
      </c>
      <c r="L277" s="378">
        <v>45657.1</v>
      </c>
      <c r="M277" s="378">
        <v>53627.1</v>
      </c>
      <c r="N277" s="378"/>
      <c r="O277" s="378"/>
      <c r="P277" s="362"/>
      <c r="Q277" s="362"/>
      <c r="R277" s="362"/>
      <c r="S277" s="362"/>
      <c r="T277" s="362"/>
    </row>
    <row r="278" spans="1:20" x14ac:dyDescent="0.3">
      <c r="A278" s="362"/>
      <c r="B278" s="362"/>
      <c r="C278" s="362"/>
      <c r="D278" s="364"/>
      <c r="E278" s="362"/>
      <c r="F278" s="362"/>
      <c r="G278" s="362"/>
      <c r="H278" s="362"/>
      <c r="I278" s="378"/>
      <c r="J278" s="378"/>
      <c r="K278" s="378"/>
      <c r="L278" s="378"/>
      <c r="M278" s="378"/>
      <c r="N278" s="378"/>
      <c r="O278" s="378"/>
      <c r="P278" s="362"/>
      <c r="Q278" s="362"/>
      <c r="R278" s="362"/>
      <c r="S278" s="362"/>
      <c r="T278" s="362"/>
    </row>
    <row r="279" spans="1:20" ht="28.8" x14ac:dyDescent="0.3">
      <c r="A279" s="362"/>
      <c r="B279" s="380"/>
      <c r="C279" s="380" t="s">
        <v>778</v>
      </c>
      <c r="D279" s="381" t="s">
        <v>779</v>
      </c>
      <c r="E279" s="380"/>
      <c r="F279" s="381" t="s">
        <v>779</v>
      </c>
      <c r="G279" s="3" t="str">
        <f>VLOOKUP(F279,class!A$1:B$460,2,FALSE)</f>
        <v>Shire County</v>
      </c>
      <c r="H279" s="3" t="str">
        <f>IFERROR(VLOOKUP(F279,classifications!A$3:C$335,3,FALSE),VLOOKUP(F279,classifications!I$2:K$28,3,FALSE))</f>
        <v>Predominantly Urban</v>
      </c>
      <c r="I279" s="385">
        <v>32718</v>
      </c>
      <c r="J279" s="385">
        <v>55514</v>
      </c>
      <c r="K279" s="385">
        <v>222</v>
      </c>
      <c r="L279" s="385">
        <v>411299.90000000008</v>
      </c>
      <c r="M279" s="385">
        <v>499753.90000000008</v>
      </c>
      <c r="N279" s="378"/>
      <c r="O279" s="378"/>
      <c r="P279" s="362"/>
      <c r="Q279" s="362"/>
      <c r="R279" s="362"/>
      <c r="S279" s="362"/>
      <c r="T279" s="362"/>
    </row>
    <row r="280" spans="1:20" ht="28.8" x14ac:dyDescent="0.3">
      <c r="A280" s="362"/>
      <c r="B280" s="380" t="s">
        <v>780</v>
      </c>
      <c r="C280" s="380" t="s">
        <v>782</v>
      </c>
      <c r="D280" s="381"/>
      <c r="E280" s="380" t="s">
        <v>783</v>
      </c>
      <c r="F280" s="380" t="s">
        <v>783</v>
      </c>
      <c r="G280" s="3" t="str">
        <f>VLOOKUP(F280,class!A$1:B$460,2,FALSE)</f>
        <v>Shire District</v>
      </c>
      <c r="H280" s="3" t="str">
        <f>IFERROR(VLOOKUP(F280,classifications!A$3:C$335,3,FALSE),VLOOKUP(F280,classifications!I$2:K$28,3,FALSE))</f>
        <v>Predominantly Urban</v>
      </c>
      <c r="I280" s="378">
        <v>498</v>
      </c>
      <c r="J280" s="378">
        <v>5239</v>
      </c>
      <c r="K280" s="378">
        <v>11</v>
      </c>
      <c r="L280" s="378">
        <v>35446.800000000003</v>
      </c>
      <c r="M280" s="378">
        <v>41194.800000000003</v>
      </c>
      <c r="N280" s="378"/>
      <c r="O280" s="378"/>
      <c r="P280" s="362"/>
      <c r="Q280" s="362"/>
      <c r="R280" s="362"/>
      <c r="S280" s="362"/>
      <c r="T280" s="362"/>
    </row>
    <row r="281" spans="1:20" ht="28.8" x14ac:dyDescent="0.3">
      <c r="A281" s="362"/>
      <c r="B281" s="380" t="s">
        <v>784</v>
      </c>
      <c r="C281" s="380" t="s">
        <v>786</v>
      </c>
      <c r="D281" s="381"/>
      <c r="E281" s="380" t="s">
        <v>787</v>
      </c>
      <c r="F281" s="380" t="s">
        <v>787</v>
      </c>
      <c r="G281" s="3" t="str">
        <f>VLOOKUP(F281,class!A$1:B$460,2,FALSE)</f>
        <v>Shire District</v>
      </c>
      <c r="H281" s="3" t="str">
        <f>IFERROR(VLOOKUP(F281,classifications!A$3:C$335,3,FALSE),VLOOKUP(F281,classifications!I$2:K$28,3,FALSE))</f>
        <v>Urban with Significant Rural</v>
      </c>
      <c r="I281" s="378">
        <v>10129</v>
      </c>
      <c r="J281" s="378">
        <v>3475</v>
      </c>
      <c r="K281" s="378">
        <v>0</v>
      </c>
      <c r="L281" s="378">
        <v>51770.1</v>
      </c>
      <c r="M281" s="378">
        <v>65374.1</v>
      </c>
      <c r="N281" s="378"/>
      <c r="O281" s="378"/>
      <c r="P281" s="362"/>
      <c r="Q281" s="362"/>
      <c r="R281" s="362"/>
      <c r="S281" s="362"/>
      <c r="T281" s="362"/>
    </row>
    <row r="282" spans="1:20" ht="43.2" x14ac:dyDescent="0.3">
      <c r="A282" s="362"/>
      <c r="B282" s="380" t="s">
        <v>788</v>
      </c>
      <c r="C282" s="380" t="s">
        <v>790</v>
      </c>
      <c r="D282" s="381"/>
      <c r="E282" s="380" t="s">
        <v>791</v>
      </c>
      <c r="F282" s="380" t="s">
        <v>791</v>
      </c>
      <c r="G282" s="3" t="str">
        <f>VLOOKUP(F282,class!A$1:B$460,2,FALSE)</f>
        <v>Shire District</v>
      </c>
      <c r="H282" s="3" t="str">
        <f>IFERROR(VLOOKUP(F282,classifications!A$3:C$335,3,FALSE),VLOOKUP(F282,classifications!I$2:K$28,3,FALSE))</f>
        <v>Urban with Significant Rural</v>
      </c>
      <c r="I282" s="378">
        <v>16</v>
      </c>
      <c r="J282" s="378">
        <v>8327</v>
      </c>
      <c r="K282" s="378">
        <v>30</v>
      </c>
      <c r="L282" s="378">
        <v>55522.8</v>
      </c>
      <c r="M282" s="378">
        <v>63895.8</v>
      </c>
      <c r="N282" s="378"/>
      <c r="O282" s="378"/>
      <c r="P282" s="362"/>
      <c r="Q282" s="362"/>
      <c r="R282" s="362"/>
      <c r="S282" s="362"/>
      <c r="T282" s="362"/>
    </row>
    <row r="283" spans="1:20" ht="28.8" x14ac:dyDescent="0.3">
      <c r="A283" s="362"/>
      <c r="B283" s="380" t="s">
        <v>792</v>
      </c>
      <c r="C283" s="380" t="s">
        <v>794</v>
      </c>
      <c r="D283" s="381"/>
      <c r="E283" s="380" t="s">
        <v>795</v>
      </c>
      <c r="F283" s="380" t="s">
        <v>795</v>
      </c>
      <c r="G283" s="3" t="str">
        <f>VLOOKUP(F283,class!A$1:B$460,2,FALSE)</f>
        <v>Shire District</v>
      </c>
      <c r="H283" s="3" t="str">
        <f>IFERROR(VLOOKUP(F283,classifications!A$3:C$335,3,FALSE),VLOOKUP(F283,classifications!I$2:K$28,3,FALSE))</f>
        <v>Predominantly Urban</v>
      </c>
      <c r="I283" s="378">
        <v>151</v>
      </c>
      <c r="J283" s="378">
        <v>7420</v>
      </c>
      <c r="K283" s="378">
        <v>0</v>
      </c>
      <c r="L283" s="378">
        <v>36930.400000000001</v>
      </c>
      <c r="M283" s="378">
        <v>44501.4</v>
      </c>
      <c r="N283" s="378"/>
      <c r="O283" s="378"/>
      <c r="P283" s="362"/>
      <c r="Q283" s="362"/>
      <c r="R283" s="362"/>
      <c r="S283" s="362"/>
      <c r="T283" s="362"/>
    </row>
    <row r="284" spans="1:20" ht="43.2" x14ac:dyDescent="0.3">
      <c r="A284" s="362"/>
      <c r="B284" s="380" t="s">
        <v>796</v>
      </c>
      <c r="C284" s="380" t="s">
        <v>798</v>
      </c>
      <c r="D284" s="381"/>
      <c r="E284" s="380" t="s">
        <v>799</v>
      </c>
      <c r="F284" s="380" t="s">
        <v>799</v>
      </c>
      <c r="G284" s="3" t="str">
        <f>VLOOKUP(F284,class!A$1:B$460,2,FALSE)</f>
        <v>Shire District</v>
      </c>
      <c r="H284" s="3" t="str">
        <f>IFERROR(VLOOKUP(F284,classifications!A$3:C$335,3,FALSE),VLOOKUP(F284,classifications!I$2:K$28,3,FALSE))</f>
        <v>Urban with Significant Rural</v>
      </c>
      <c r="I284" s="378">
        <v>1</v>
      </c>
      <c r="J284" s="378">
        <v>10609</v>
      </c>
      <c r="K284" s="378">
        <v>62</v>
      </c>
      <c r="L284" s="378">
        <v>47458.8</v>
      </c>
      <c r="M284" s="378">
        <v>58130.8</v>
      </c>
      <c r="N284" s="378"/>
      <c r="O284" s="378"/>
      <c r="P284" s="362"/>
      <c r="Q284" s="362"/>
      <c r="R284" s="362"/>
      <c r="S284" s="362"/>
      <c r="T284" s="362"/>
    </row>
    <row r="285" spans="1:20" ht="28.8" x14ac:dyDescent="0.3">
      <c r="A285" s="362"/>
      <c r="B285" s="380" t="s">
        <v>800</v>
      </c>
      <c r="C285" s="380" t="s">
        <v>802</v>
      </c>
      <c r="D285" s="381"/>
      <c r="E285" s="380" t="s">
        <v>803</v>
      </c>
      <c r="F285" s="380" t="s">
        <v>803</v>
      </c>
      <c r="G285" s="3" t="str">
        <f>VLOOKUP(F285,class!A$1:B$460,2,FALSE)</f>
        <v>Shire District</v>
      </c>
      <c r="H285" s="3" t="str">
        <f>IFERROR(VLOOKUP(F285,classifications!A$3:C$335,3,FALSE),VLOOKUP(F285,classifications!I$2:K$28,3,FALSE))</f>
        <v>Predominantly Urban</v>
      </c>
      <c r="I285" s="378">
        <v>4909</v>
      </c>
      <c r="J285" s="378">
        <v>2597</v>
      </c>
      <c r="K285" s="378">
        <v>0</v>
      </c>
      <c r="L285" s="378">
        <v>53998.7</v>
      </c>
      <c r="M285" s="378">
        <v>61504.7</v>
      </c>
      <c r="N285" s="378"/>
      <c r="O285" s="378"/>
      <c r="P285" s="362"/>
      <c r="Q285" s="362"/>
      <c r="R285" s="362"/>
      <c r="S285" s="362"/>
      <c r="T285" s="362"/>
    </row>
    <row r="286" spans="1:20" ht="28.8" x14ac:dyDescent="0.3">
      <c r="A286" s="362"/>
      <c r="B286" s="380" t="s">
        <v>804</v>
      </c>
      <c r="C286" s="380" t="s">
        <v>806</v>
      </c>
      <c r="D286" s="381"/>
      <c r="E286" s="380" t="s">
        <v>807</v>
      </c>
      <c r="F286" s="380" t="s">
        <v>807</v>
      </c>
      <c r="G286" s="3" t="str">
        <f>VLOOKUP(F286,class!A$1:B$460,2,FALSE)</f>
        <v>Shire District</v>
      </c>
      <c r="H286" s="3" t="str">
        <f>IFERROR(VLOOKUP(F286,classifications!A$3:C$335,3,FALSE),VLOOKUP(F286,classifications!I$2:K$28,3,FALSE))</f>
        <v>Predominantly Urban</v>
      </c>
      <c r="I286" s="378">
        <v>7896</v>
      </c>
      <c r="J286" s="378">
        <v>2205</v>
      </c>
      <c r="K286" s="378">
        <v>48</v>
      </c>
      <c r="L286" s="378">
        <v>27490.300000000003</v>
      </c>
      <c r="M286" s="378">
        <v>37639.300000000003</v>
      </c>
      <c r="N286" s="378"/>
      <c r="O286" s="378"/>
      <c r="P286" s="362"/>
      <c r="Q286" s="362"/>
      <c r="R286" s="362"/>
      <c r="S286" s="362"/>
      <c r="T286" s="362"/>
    </row>
    <row r="287" spans="1:20" ht="28.8" x14ac:dyDescent="0.3">
      <c r="A287" s="362"/>
      <c r="B287" s="380" t="s">
        <v>808</v>
      </c>
      <c r="C287" s="380" t="s">
        <v>810</v>
      </c>
      <c r="D287" s="381"/>
      <c r="E287" s="380" t="s">
        <v>811</v>
      </c>
      <c r="F287" s="380" t="s">
        <v>811</v>
      </c>
      <c r="G287" s="3" t="str">
        <f>VLOOKUP(F287,class!A$1:B$460,2,FALSE)</f>
        <v>Shire District</v>
      </c>
      <c r="H287" s="3" t="str">
        <f>IFERROR(VLOOKUP(F287,classifications!A$3:C$335,3,FALSE),VLOOKUP(F287,classifications!I$2:K$28,3,FALSE))</f>
        <v>Predominantly Urban</v>
      </c>
      <c r="I287" s="378">
        <v>41</v>
      </c>
      <c r="J287" s="378">
        <v>5625</v>
      </c>
      <c r="K287" s="378">
        <v>0</v>
      </c>
      <c r="L287" s="378">
        <v>32636.699999999997</v>
      </c>
      <c r="M287" s="378">
        <v>38302.699999999997</v>
      </c>
      <c r="N287" s="378"/>
      <c r="O287" s="378"/>
      <c r="P287" s="362"/>
      <c r="Q287" s="362"/>
      <c r="R287" s="362"/>
      <c r="S287" s="362"/>
      <c r="T287" s="362"/>
    </row>
    <row r="288" spans="1:20" ht="28.8" x14ac:dyDescent="0.3">
      <c r="A288" s="362"/>
      <c r="B288" s="380" t="s">
        <v>812</v>
      </c>
      <c r="C288" s="380" t="s">
        <v>814</v>
      </c>
      <c r="D288" s="381"/>
      <c r="E288" s="380" t="s">
        <v>815</v>
      </c>
      <c r="F288" s="380" t="s">
        <v>815</v>
      </c>
      <c r="G288" s="3" t="str">
        <f>VLOOKUP(F288,class!A$1:B$460,2,FALSE)</f>
        <v>Shire District</v>
      </c>
      <c r="H288" s="3" t="str">
        <f>IFERROR(VLOOKUP(F288,classifications!A$3:C$335,3,FALSE),VLOOKUP(F288,classifications!I$2:K$28,3,FALSE))</f>
        <v>Predominantly Urban</v>
      </c>
      <c r="I288" s="378">
        <v>31</v>
      </c>
      <c r="J288" s="378">
        <v>6603</v>
      </c>
      <c r="K288" s="378">
        <v>50</v>
      </c>
      <c r="L288" s="378">
        <v>34252.9</v>
      </c>
      <c r="M288" s="378">
        <v>40936.9</v>
      </c>
      <c r="N288" s="378"/>
      <c r="O288" s="378"/>
      <c r="P288" s="362"/>
      <c r="Q288" s="362"/>
      <c r="R288" s="362"/>
      <c r="S288" s="362"/>
      <c r="T288" s="362"/>
    </row>
    <row r="289" spans="1:20" ht="28.8" x14ac:dyDescent="0.3">
      <c r="A289" s="362"/>
      <c r="B289" s="380" t="s">
        <v>816</v>
      </c>
      <c r="C289" s="380" t="s">
        <v>818</v>
      </c>
      <c r="D289" s="381"/>
      <c r="E289" s="380" t="s">
        <v>819</v>
      </c>
      <c r="F289" s="380" t="s">
        <v>819</v>
      </c>
      <c r="G289" s="3" t="str">
        <f>VLOOKUP(F289,class!A$1:B$460,2,FALSE)</f>
        <v>Shire District</v>
      </c>
      <c r="H289" s="3" t="str">
        <f>IFERROR(VLOOKUP(F289,classifications!A$3:C$335,3,FALSE),VLOOKUP(F289,classifications!I$2:K$28,3,FALSE))</f>
        <v>Predominantly Urban</v>
      </c>
      <c r="I289" s="378">
        <v>9046</v>
      </c>
      <c r="J289" s="378">
        <v>3414</v>
      </c>
      <c r="K289" s="378">
        <v>21</v>
      </c>
      <c r="L289" s="378">
        <v>35792.400000000001</v>
      </c>
      <c r="M289" s="378">
        <v>48273.4</v>
      </c>
      <c r="N289" s="378"/>
      <c r="O289" s="378"/>
      <c r="P289" s="362"/>
      <c r="Q289" s="362"/>
      <c r="R289" s="362"/>
      <c r="S289" s="362"/>
      <c r="T289" s="362"/>
    </row>
    <row r="290" spans="1:20" x14ac:dyDescent="0.3">
      <c r="A290" s="362"/>
      <c r="B290" s="362"/>
      <c r="C290" s="362"/>
      <c r="D290" s="364"/>
      <c r="E290" s="362"/>
      <c r="F290" s="362"/>
      <c r="G290" s="362"/>
      <c r="H290" s="362"/>
      <c r="I290" s="378"/>
      <c r="J290" s="378"/>
      <c r="K290" s="378"/>
      <c r="L290" s="378"/>
      <c r="M290" s="378"/>
      <c r="N290" s="378"/>
      <c r="O290" s="378"/>
      <c r="P290" s="362"/>
      <c r="Q290" s="362"/>
      <c r="R290" s="362"/>
      <c r="S290" s="362"/>
      <c r="T290" s="362"/>
    </row>
    <row r="291" spans="1:20" ht="28.8" x14ac:dyDescent="0.3">
      <c r="A291" s="362"/>
      <c r="B291" s="380"/>
      <c r="C291" s="380" t="s">
        <v>820</v>
      </c>
      <c r="D291" s="381" t="s">
        <v>821</v>
      </c>
      <c r="E291" s="380"/>
      <c r="F291" s="381" t="s">
        <v>821</v>
      </c>
      <c r="G291" s="3" t="str">
        <f>VLOOKUP(F291,class!A$1:B$460,2,FALSE)</f>
        <v>Shire County</v>
      </c>
      <c r="H291" s="3" t="str">
        <f>IFERROR(VLOOKUP(F291,classifications!A$3:C$335,3,FALSE),VLOOKUP(F291,classifications!I$2:K$28,3,FALSE))</f>
        <v>Urban with Significant Rural</v>
      </c>
      <c r="I291" s="385">
        <v>31474</v>
      </c>
      <c r="J291" s="385">
        <v>58594</v>
      </c>
      <c r="K291" s="385">
        <v>611</v>
      </c>
      <c r="L291" s="385">
        <v>595225.80000000005</v>
      </c>
      <c r="M291" s="385">
        <v>685904.8</v>
      </c>
      <c r="N291" s="378"/>
      <c r="O291" s="378"/>
      <c r="P291" s="362"/>
      <c r="Q291" s="362"/>
      <c r="R291" s="362"/>
      <c r="S291" s="362"/>
      <c r="T291" s="362"/>
    </row>
    <row r="292" spans="1:20" ht="28.8" x14ac:dyDescent="0.3">
      <c r="A292" s="362"/>
      <c r="B292" s="380" t="s">
        <v>822</v>
      </c>
      <c r="C292" s="380" t="s">
        <v>824</v>
      </c>
      <c r="D292" s="381"/>
      <c r="E292" s="380" t="s">
        <v>825</v>
      </c>
      <c r="F292" s="380" t="s">
        <v>825</v>
      </c>
      <c r="G292" s="3" t="str">
        <f>VLOOKUP(F292,class!A$1:B$460,2,FALSE)</f>
        <v>Shire District</v>
      </c>
      <c r="H292" s="3" t="str">
        <f>IFERROR(VLOOKUP(F292,classifications!A$3:C$335,3,FALSE),VLOOKUP(F292,classifications!I$2:K$28,3,FALSE))</f>
        <v>Urban with Significant Rural</v>
      </c>
      <c r="I292" s="378">
        <v>5028</v>
      </c>
      <c r="J292" s="378">
        <v>2646</v>
      </c>
      <c r="K292" s="378">
        <v>0</v>
      </c>
      <c r="L292" s="378">
        <v>47834.7</v>
      </c>
      <c r="M292" s="378">
        <v>55508.7</v>
      </c>
      <c r="N292" s="378"/>
      <c r="O292" s="378"/>
      <c r="P292" s="362"/>
      <c r="Q292" s="362"/>
      <c r="R292" s="362"/>
      <c r="S292" s="362"/>
      <c r="T292" s="362"/>
    </row>
    <row r="293" spans="1:20" ht="28.8" x14ac:dyDescent="0.3">
      <c r="A293" s="362"/>
      <c r="B293" s="380" t="s">
        <v>826</v>
      </c>
      <c r="C293" s="380" t="s">
        <v>828</v>
      </c>
      <c r="D293" s="381"/>
      <c r="E293" s="380" t="s">
        <v>829</v>
      </c>
      <c r="F293" s="380" t="s">
        <v>829</v>
      </c>
      <c r="G293" s="3" t="str">
        <f>VLOOKUP(F293,class!A$1:B$460,2,FALSE)</f>
        <v>Shire District</v>
      </c>
      <c r="H293" s="3" t="str">
        <f>IFERROR(VLOOKUP(F293,classifications!A$3:C$335,3,FALSE),VLOOKUP(F293,classifications!I$2:K$28,3,FALSE))</f>
        <v>Predominantly Urban</v>
      </c>
      <c r="I293" s="378">
        <v>5115</v>
      </c>
      <c r="J293" s="378">
        <v>2579</v>
      </c>
      <c r="K293" s="378">
        <v>30</v>
      </c>
      <c r="L293" s="378">
        <v>59902.899999999994</v>
      </c>
      <c r="M293" s="378">
        <v>67626.899999999994</v>
      </c>
      <c r="N293" s="378"/>
      <c r="O293" s="378"/>
      <c r="P293" s="362"/>
      <c r="Q293" s="362"/>
      <c r="R293" s="362"/>
      <c r="S293" s="362"/>
      <c r="T293" s="362"/>
    </row>
    <row r="294" spans="1:20" ht="28.8" x14ac:dyDescent="0.3">
      <c r="A294" s="362"/>
      <c r="B294" s="380" t="s">
        <v>830</v>
      </c>
      <c r="C294" s="380" t="s">
        <v>832</v>
      </c>
      <c r="D294" s="381"/>
      <c r="E294" s="380" t="s">
        <v>833</v>
      </c>
      <c r="F294" s="380" t="s">
        <v>833</v>
      </c>
      <c r="G294" s="3" t="str">
        <f>VLOOKUP(F294,class!A$1:B$460,2,FALSE)</f>
        <v>Shire District</v>
      </c>
      <c r="H294" s="3" t="str">
        <f>IFERROR(VLOOKUP(F294,classifications!A$3:C$335,3,FALSE),VLOOKUP(F294,classifications!I$2:K$28,3,FALSE))</f>
        <v>Predominantly Urban</v>
      </c>
      <c r="I294" s="378">
        <v>4237</v>
      </c>
      <c r="J294" s="378">
        <v>2029</v>
      </c>
      <c r="K294" s="378">
        <v>0</v>
      </c>
      <c r="L294" s="378">
        <v>41102.400000000001</v>
      </c>
      <c r="M294" s="378">
        <v>47368.4</v>
      </c>
      <c r="N294" s="378"/>
      <c r="O294" s="378"/>
      <c r="P294" s="362"/>
      <c r="Q294" s="362"/>
      <c r="R294" s="362"/>
      <c r="S294" s="362"/>
      <c r="T294" s="362"/>
    </row>
    <row r="295" spans="1:20" ht="28.8" x14ac:dyDescent="0.3">
      <c r="A295" s="362"/>
      <c r="B295" s="380" t="s">
        <v>834</v>
      </c>
      <c r="C295" s="380" t="s">
        <v>836</v>
      </c>
      <c r="D295" s="381"/>
      <c r="E295" s="380" t="s">
        <v>837</v>
      </c>
      <c r="F295" s="380" t="s">
        <v>837</v>
      </c>
      <c r="G295" s="3" t="str">
        <f>VLOOKUP(F295,class!A$1:B$460,2,FALSE)</f>
        <v>Shire District</v>
      </c>
      <c r="H295" s="3" t="str">
        <f>IFERROR(VLOOKUP(F295,classifications!A$3:C$335,3,FALSE),VLOOKUP(F295,classifications!I$2:K$28,3,FALSE))</f>
        <v>Urban with Significant Rural</v>
      </c>
      <c r="I295" s="378">
        <v>4765</v>
      </c>
      <c r="J295" s="378">
        <v>2714</v>
      </c>
      <c r="K295" s="378">
        <v>12</v>
      </c>
      <c r="L295" s="378">
        <v>46817.9</v>
      </c>
      <c r="M295" s="378">
        <v>54308.9</v>
      </c>
      <c r="N295" s="378"/>
      <c r="O295" s="378"/>
      <c r="P295" s="362"/>
      <c r="Q295" s="362"/>
      <c r="R295" s="362"/>
      <c r="S295" s="362"/>
      <c r="T295" s="362"/>
    </row>
    <row r="296" spans="1:20" ht="28.8" x14ac:dyDescent="0.3">
      <c r="A296" s="362"/>
      <c r="B296" s="380" t="s">
        <v>838</v>
      </c>
      <c r="C296" s="380" t="s">
        <v>840</v>
      </c>
      <c r="D296" s="381"/>
      <c r="E296" s="380" t="s">
        <v>841</v>
      </c>
      <c r="F296" s="380" t="s">
        <v>841</v>
      </c>
      <c r="G296" s="3" t="str">
        <f>VLOOKUP(F296,class!A$1:B$460,2,FALSE)</f>
        <v>Shire District</v>
      </c>
      <c r="H296" s="3" t="str">
        <f>IFERROR(VLOOKUP(F296,classifications!A$3:C$335,3,FALSE),VLOOKUP(F296,classifications!I$2:K$28,3,FALSE))</f>
        <v>Predominantly Urban</v>
      </c>
      <c r="I296" s="378">
        <v>5686</v>
      </c>
      <c r="J296" s="378">
        <v>1776</v>
      </c>
      <c r="K296" s="378">
        <v>2</v>
      </c>
      <c r="L296" s="378">
        <v>36357.199999999997</v>
      </c>
      <c r="M296" s="378">
        <v>43821.2</v>
      </c>
      <c r="N296" s="378"/>
      <c r="O296" s="378"/>
      <c r="P296" s="362"/>
      <c r="Q296" s="362"/>
      <c r="R296" s="362"/>
      <c r="S296" s="362"/>
      <c r="T296" s="362"/>
    </row>
    <row r="297" spans="1:20" ht="28.8" x14ac:dyDescent="0.3">
      <c r="A297" s="362"/>
      <c r="B297" s="380" t="s">
        <v>842</v>
      </c>
      <c r="C297" s="380" t="s">
        <v>844</v>
      </c>
      <c r="D297" s="381"/>
      <c r="E297" s="380" t="s">
        <v>845</v>
      </c>
      <c r="F297" s="380" t="s">
        <v>845</v>
      </c>
      <c r="G297" s="3" t="str">
        <f>VLOOKUP(F297,class!A$1:B$460,2,FALSE)</f>
        <v>Shire District</v>
      </c>
      <c r="H297" s="3" t="str">
        <f>IFERROR(VLOOKUP(F297,classifications!A$3:C$335,3,FALSE),VLOOKUP(F297,classifications!I$2:K$28,3,FALSE))</f>
        <v>Urban with Significant Rural</v>
      </c>
      <c r="I297" s="378">
        <v>132</v>
      </c>
      <c r="J297" s="378">
        <v>9452</v>
      </c>
      <c r="K297" s="378">
        <v>0</v>
      </c>
      <c r="L297" s="378">
        <v>64527.8</v>
      </c>
      <c r="M297" s="378">
        <v>74111.8</v>
      </c>
      <c r="N297" s="378"/>
      <c r="O297" s="378"/>
      <c r="P297" s="362"/>
      <c r="Q297" s="362"/>
      <c r="R297" s="362"/>
      <c r="S297" s="362"/>
      <c r="T297" s="362"/>
    </row>
    <row r="298" spans="1:20" ht="28.8" x14ac:dyDescent="0.3">
      <c r="A298" s="362"/>
      <c r="B298" s="380" t="s">
        <v>846</v>
      </c>
      <c r="C298" s="380" t="s">
        <v>848</v>
      </c>
      <c r="D298" s="381"/>
      <c r="E298" s="380" t="s">
        <v>849</v>
      </c>
      <c r="F298" s="380" t="s">
        <v>849</v>
      </c>
      <c r="G298" s="3" t="str">
        <f>VLOOKUP(F298,class!A$1:B$460,2,FALSE)</f>
        <v>Shire District</v>
      </c>
      <c r="H298" s="3" t="str">
        <f>IFERROR(VLOOKUP(F298,classifications!A$3:C$335,3,FALSE),VLOOKUP(F298,classifications!I$2:K$28,3,FALSE))</f>
        <v>Predominantly Rural</v>
      </c>
      <c r="I298" s="378">
        <v>0</v>
      </c>
      <c r="J298" s="378">
        <v>6687</v>
      </c>
      <c r="K298" s="378">
        <v>31</v>
      </c>
      <c r="L298" s="378">
        <v>44626.8</v>
      </c>
      <c r="M298" s="378">
        <v>51344.800000000003</v>
      </c>
      <c r="N298" s="378"/>
      <c r="O298" s="378"/>
      <c r="P298" s="362"/>
      <c r="Q298" s="362"/>
      <c r="R298" s="362"/>
      <c r="S298" s="362"/>
      <c r="T298" s="362"/>
    </row>
    <row r="299" spans="1:20" ht="43.2" x14ac:dyDescent="0.3">
      <c r="A299" s="362"/>
      <c r="B299" s="380" t="s">
        <v>850</v>
      </c>
      <c r="C299" s="380" t="s">
        <v>852</v>
      </c>
      <c r="D299" s="381"/>
      <c r="E299" s="380" t="s">
        <v>2026</v>
      </c>
      <c r="F299" s="380" t="s">
        <v>1875</v>
      </c>
      <c r="G299" s="3" t="str">
        <f>VLOOKUP(F299,class!A$1:B$460,2,FALSE)</f>
        <v>Shire District</v>
      </c>
      <c r="H299" s="3" t="str">
        <f>IFERROR(VLOOKUP(F299,classifications!A$3:C$335,3,FALSE),VLOOKUP(F299,classifications!I$2:K$28,3,FALSE))</f>
        <v>Urban with Significant Rural</v>
      </c>
      <c r="I299" s="378">
        <v>3389</v>
      </c>
      <c r="J299" s="378">
        <v>1972</v>
      </c>
      <c r="K299" s="378">
        <v>300</v>
      </c>
      <c r="L299" s="378">
        <v>46968.9</v>
      </c>
      <c r="M299" s="378">
        <v>52629.9</v>
      </c>
      <c r="N299" s="378"/>
      <c r="O299" s="378"/>
      <c r="P299" s="362"/>
      <c r="Q299" s="362"/>
      <c r="R299" s="362"/>
      <c r="S299" s="362"/>
      <c r="T299" s="362"/>
    </row>
    <row r="300" spans="1:20" ht="28.8" x14ac:dyDescent="0.3">
      <c r="A300" s="362"/>
      <c r="B300" s="380" t="s">
        <v>853</v>
      </c>
      <c r="C300" s="380" t="s">
        <v>855</v>
      </c>
      <c r="D300" s="381"/>
      <c r="E300" s="380" t="s">
        <v>856</v>
      </c>
      <c r="F300" s="380" t="s">
        <v>856</v>
      </c>
      <c r="G300" s="3" t="str">
        <f>VLOOKUP(F300,class!A$1:B$460,2,FALSE)</f>
        <v>Shire District</v>
      </c>
      <c r="H300" s="3" t="str">
        <f>IFERROR(VLOOKUP(F300,classifications!A$3:C$335,3,FALSE),VLOOKUP(F300,classifications!I$2:K$28,3,FALSE))</f>
        <v>Predominantly Rural</v>
      </c>
      <c r="I300" s="378">
        <v>7</v>
      </c>
      <c r="J300" s="378">
        <v>8382</v>
      </c>
      <c r="K300" s="378">
        <v>0</v>
      </c>
      <c r="L300" s="378">
        <v>56918.9</v>
      </c>
      <c r="M300" s="378">
        <v>65307.9</v>
      </c>
      <c r="N300" s="378"/>
      <c r="O300" s="378"/>
      <c r="P300" s="362"/>
      <c r="Q300" s="362"/>
      <c r="R300" s="362"/>
      <c r="S300" s="362"/>
      <c r="T300" s="362"/>
    </row>
    <row r="301" spans="1:20" ht="28.8" x14ac:dyDescent="0.3">
      <c r="A301" s="362"/>
      <c r="B301" s="380" t="s">
        <v>857</v>
      </c>
      <c r="C301" s="380" t="s">
        <v>859</v>
      </c>
      <c r="D301" s="381"/>
      <c r="E301" s="380" t="s">
        <v>860</v>
      </c>
      <c r="F301" s="380" t="s">
        <v>860</v>
      </c>
      <c r="G301" s="3" t="str">
        <f>VLOOKUP(F301,class!A$1:B$460,2,FALSE)</f>
        <v>Shire District</v>
      </c>
      <c r="H301" s="3" t="str">
        <f>IFERROR(VLOOKUP(F301,classifications!A$3:C$335,3,FALSE),VLOOKUP(F301,classifications!I$2:K$28,3,FALSE))</f>
        <v>Predominantly Urban</v>
      </c>
      <c r="I301" s="378">
        <v>3049</v>
      </c>
      <c r="J301" s="378">
        <v>4690</v>
      </c>
      <c r="K301" s="378">
        <v>225</v>
      </c>
      <c r="L301" s="378">
        <v>60403.600000000006</v>
      </c>
      <c r="M301" s="378">
        <v>68367.600000000006</v>
      </c>
      <c r="N301" s="378"/>
      <c r="O301" s="378"/>
      <c r="P301" s="362"/>
      <c r="Q301" s="362"/>
      <c r="R301" s="362"/>
      <c r="S301" s="362"/>
      <c r="T301" s="362"/>
    </row>
    <row r="302" spans="1:20" ht="43.2" x14ac:dyDescent="0.3">
      <c r="A302" s="362"/>
      <c r="B302" s="380" t="s">
        <v>861</v>
      </c>
      <c r="C302" s="380" t="s">
        <v>863</v>
      </c>
      <c r="D302" s="381"/>
      <c r="E302" s="380" t="s">
        <v>864</v>
      </c>
      <c r="F302" s="380" t="s">
        <v>864</v>
      </c>
      <c r="G302" s="3" t="str">
        <f>VLOOKUP(F302,class!A$1:B$460,2,FALSE)</f>
        <v>Shire District</v>
      </c>
      <c r="H302" s="3" t="str">
        <f>IFERROR(VLOOKUP(F302,classifications!A$3:C$335,3,FALSE),VLOOKUP(F302,classifications!I$2:K$28,3,FALSE))</f>
        <v>Urban with Significant Rural</v>
      </c>
      <c r="I302" s="378">
        <v>10</v>
      </c>
      <c r="J302" s="378">
        <v>8435</v>
      </c>
      <c r="K302" s="378">
        <v>11</v>
      </c>
      <c r="L302" s="378">
        <v>46650.9</v>
      </c>
      <c r="M302" s="378">
        <v>55106.9</v>
      </c>
      <c r="N302" s="378"/>
      <c r="O302" s="378"/>
      <c r="P302" s="362"/>
      <c r="Q302" s="362"/>
      <c r="R302" s="362"/>
      <c r="S302" s="362"/>
      <c r="T302" s="362"/>
    </row>
    <row r="303" spans="1:20" ht="28.8" x14ac:dyDescent="0.3">
      <c r="A303" s="362"/>
      <c r="B303" s="380" t="s">
        <v>865</v>
      </c>
      <c r="C303" s="380" t="s">
        <v>867</v>
      </c>
      <c r="D303" s="381"/>
      <c r="E303" s="380" t="s">
        <v>868</v>
      </c>
      <c r="F303" s="380" t="s">
        <v>868</v>
      </c>
      <c r="G303" s="3" t="str">
        <f>VLOOKUP(F303,class!A$1:B$460,2,FALSE)</f>
        <v>Shire District</v>
      </c>
      <c r="H303" s="3" t="str">
        <f>IFERROR(VLOOKUP(F303,classifications!A$3:C$335,3,FALSE),VLOOKUP(F303,classifications!I$2:K$28,3,FALSE))</f>
        <v>Urban with Significant Rural</v>
      </c>
      <c r="I303" s="378">
        <v>56</v>
      </c>
      <c r="J303" s="378">
        <v>7232</v>
      </c>
      <c r="K303" s="378">
        <v>0</v>
      </c>
      <c r="L303" s="378">
        <v>43113.8</v>
      </c>
      <c r="M303" s="378">
        <v>50401.8</v>
      </c>
      <c r="N303" s="378"/>
      <c r="O303" s="378"/>
      <c r="P303" s="362"/>
      <c r="Q303" s="362"/>
      <c r="R303" s="362"/>
      <c r="S303" s="362"/>
      <c r="T303" s="362"/>
    </row>
    <row r="304" spans="1:20" x14ac:dyDescent="0.3">
      <c r="A304" s="362"/>
      <c r="B304" s="362"/>
      <c r="C304" s="362"/>
      <c r="D304" s="364"/>
      <c r="E304" s="362"/>
      <c r="F304" s="362"/>
      <c r="G304" s="362"/>
      <c r="H304" s="362"/>
      <c r="I304" s="378"/>
      <c r="J304" s="378"/>
      <c r="K304" s="378"/>
      <c r="L304" s="378"/>
      <c r="M304" s="378"/>
      <c r="N304" s="378"/>
      <c r="O304" s="378"/>
      <c r="P304" s="362"/>
      <c r="Q304" s="362"/>
      <c r="R304" s="362"/>
      <c r="S304" s="362"/>
      <c r="T304" s="362"/>
    </row>
    <row r="305" spans="1:20" ht="28.8" x14ac:dyDescent="0.3">
      <c r="A305" s="362"/>
      <c r="B305" s="380"/>
      <c r="C305" s="380" t="s">
        <v>869</v>
      </c>
      <c r="D305" s="381" t="s">
        <v>870</v>
      </c>
      <c r="E305" s="380"/>
      <c r="F305" s="381" t="s">
        <v>870</v>
      </c>
      <c r="G305" s="3" t="str">
        <f>VLOOKUP(F305,class!A$1:B$460,2,FALSE)</f>
        <v>Shire County</v>
      </c>
      <c r="H305" s="3" t="str">
        <f>IFERROR(VLOOKUP(F305,classifications!A$3:C$335,3,FALSE),VLOOKUP(F305,classifications!I$2:K$28,3,FALSE))</f>
        <v>Predominantly Urban</v>
      </c>
      <c r="I305" s="385">
        <v>9744</v>
      </c>
      <c r="J305" s="385">
        <v>57866</v>
      </c>
      <c r="K305" s="385">
        <v>483</v>
      </c>
      <c r="L305" s="385">
        <v>486291.4</v>
      </c>
      <c r="M305" s="385">
        <v>554384.4</v>
      </c>
      <c r="N305" s="378"/>
      <c r="O305" s="378"/>
      <c r="P305" s="362"/>
      <c r="Q305" s="362"/>
      <c r="R305" s="362"/>
      <c r="S305" s="362"/>
      <c r="T305" s="362"/>
    </row>
    <row r="306" spans="1:20" ht="28.8" x14ac:dyDescent="0.3">
      <c r="A306" s="362"/>
      <c r="B306" s="380" t="s">
        <v>871</v>
      </c>
      <c r="C306" s="380" t="s">
        <v>873</v>
      </c>
      <c r="D306" s="381"/>
      <c r="E306" s="380" t="s">
        <v>874</v>
      </c>
      <c r="F306" s="380" t="s">
        <v>874</v>
      </c>
      <c r="G306" s="3" t="str">
        <f>VLOOKUP(F306,class!A$1:B$460,2,FALSE)</f>
        <v>Shire District</v>
      </c>
      <c r="H306" s="3" t="str">
        <f>IFERROR(VLOOKUP(F306,classifications!A$3:C$335,3,FALSE),VLOOKUP(F306,classifications!I$2:K$28,3,FALSE))</f>
        <v>Predominantly Urban</v>
      </c>
      <c r="I306" s="378">
        <v>39</v>
      </c>
      <c r="J306" s="378">
        <v>6233</v>
      </c>
      <c r="K306" s="378">
        <v>0</v>
      </c>
      <c r="L306" s="378">
        <v>35401.4</v>
      </c>
      <c r="M306" s="378">
        <v>41673.4</v>
      </c>
      <c r="N306" s="378"/>
      <c r="O306" s="378"/>
      <c r="P306" s="362"/>
      <c r="Q306" s="362"/>
      <c r="R306" s="362"/>
      <c r="S306" s="362"/>
      <c r="T306" s="362"/>
    </row>
    <row r="307" spans="1:20" ht="28.8" x14ac:dyDescent="0.3">
      <c r="A307" s="362"/>
      <c r="B307" s="380" t="s">
        <v>875</v>
      </c>
      <c r="C307" s="380" t="s">
        <v>877</v>
      </c>
      <c r="D307" s="381"/>
      <c r="E307" s="380" t="s">
        <v>878</v>
      </c>
      <c r="F307" s="380" t="s">
        <v>878</v>
      </c>
      <c r="G307" s="3" t="str">
        <f>VLOOKUP(F307,class!A$1:B$460,2,FALSE)</f>
        <v>Shire District</v>
      </c>
      <c r="H307" s="3" t="str">
        <f>IFERROR(VLOOKUP(F307,classifications!A$3:C$335,3,FALSE),VLOOKUP(F307,classifications!I$2:K$28,3,FALSE))</f>
        <v>Urban with Significant Rural</v>
      </c>
      <c r="I307" s="378">
        <v>75</v>
      </c>
      <c r="J307" s="378">
        <v>7057</v>
      </c>
      <c r="K307" s="378">
        <v>27</v>
      </c>
      <c r="L307" s="378">
        <v>44921.599999999999</v>
      </c>
      <c r="M307" s="378">
        <v>52080.6</v>
      </c>
      <c r="N307" s="378"/>
      <c r="O307" s="378"/>
      <c r="P307" s="362"/>
      <c r="Q307" s="362"/>
      <c r="R307" s="362"/>
      <c r="S307" s="362"/>
      <c r="T307" s="362"/>
    </row>
    <row r="308" spans="1:20" ht="28.8" x14ac:dyDescent="0.3">
      <c r="A308" s="362"/>
      <c r="B308" s="380" t="s">
        <v>879</v>
      </c>
      <c r="C308" s="380" t="s">
        <v>881</v>
      </c>
      <c r="D308" s="381"/>
      <c r="E308" s="380" t="s">
        <v>882</v>
      </c>
      <c r="F308" s="380" t="s">
        <v>882</v>
      </c>
      <c r="G308" s="3" t="str">
        <f>VLOOKUP(F308,class!A$1:B$460,2,FALSE)</f>
        <v>Shire District</v>
      </c>
      <c r="H308" s="3" t="str">
        <f>IFERROR(VLOOKUP(F308,classifications!A$3:C$335,3,FALSE),VLOOKUP(F308,classifications!I$2:K$28,3,FALSE))</f>
        <v>Predominantly Urban</v>
      </c>
      <c r="I308" s="378">
        <v>0</v>
      </c>
      <c r="J308" s="378">
        <v>3049</v>
      </c>
      <c r="K308" s="378">
        <v>252</v>
      </c>
      <c r="L308" s="378">
        <v>36940.6</v>
      </c>
      <c r="M308" s="378">
        <v>40241.599999999999</v>
      </c>
      <c r="N308" s="378"/>
      <c r="O308" s="378"/>
      <c r="P308" s="362"/>
      <c r="Q308" s="362"/>
      <c r="R308" s="362"/>
      <c r="S308" s="362"/>
      <c r="T308" s="362"/>
    </row>
    <row r="309" spans="1:20" ht="28.8" x14ac:dyDescent="0.3">
      <c r="A309" s="362"/>
      <c r="B309" s="380" t="s">
        <v>883</v>
      </c>
      <c r="C309" s="380" t="s">
        <v>885</v>
      </c>
      <c r="D309" s="381"/>
      <c r="E309" s="380" t="s">
        <v>886</v>
      </c>
      <c r="F309" s="380" t="s">
        <v>886</v>
      </c>
      <c r="G309" s="3" t="str">
        <f>VLOOKUP(F309,class!A$1:B$460,2,FALSE)</f>
        <v>Shire District</v>
      </c>
      <c r="H309" s="3" t="str">
        <f>IFERROR(VLOOKUP(F309,classifications!A$3:C$335,3,FALSE),VLOOKUP(F309,classifications!I$2:K$28,3,FALSE))</f>
        <v>Predominantly Urban</v>
      </c>
      <c r="I309" s="378">
        <v>38</v>
      </c>
      <c r="J309" s="378">
        <v>4884</v>
      </c>
      <c r="K309" s="378">
        <v>0</v>
      </c>
      <c r="L309" s="378">
        <v>32107.599999999999</v>
      </c>
      <c r="M309" s="378">
        <v>37029.599999999999</v>
      </c>
      <c r="N309" s="378"/>
      <c r="O309" s="378"/>
      <c r="P309" s="362"/>
      <c r="Q309" s="362"/>
      <c r="R309" s="362"/>
      <c r="S309" s="362"/>
      <c r="T309" s="362"/>
    </row>
    <row r="310" spans="1:20" ht="28.8" x14ac:dyDescent="0.3">
      <c r="A310" s="362"/>
      <c r="B310" s="380" t="s">
        <v>887</v>
      </c>
      <c r="C310" s="380" t="s">
        <v>889</v>
      </c>
      <c r="D310" s="381"/>
      <c r="E310" s="380" t="s">
        <v>890</v>
      </c>
      <c r="F310" s="380" t="s">
        <v>890</v>
      </c>
      <c r="G310" s="3" t="str">
        <f>VLOOKUP(F310,class!A$1:B$460,2,FALSE)</f>
        <v>Shire District</v>
      </c>
      <c r="H310" s="3" t="str">
        <f>IFERROR(VLOOKUP(F310,classifications!A$3:C$335,3,FALSE),VLOOKUP(F310,classifications!I$2:K$28,3,FALSE))</f>
        <v>Urban with Significant Rural</v>
      </c>
      <c r="I310" s="378">
        <v>3677</v>
      </c>
      <c r="J310" s="378">
        <v>2869</v>
      </c>
      <c r="K310" s="378">
        <v>1</v>
      </c>
      <c r="L310" s="378">
        <v>58349.8</v>
      </c>
      <c r="M310" s="378">
        <v>64896.800000000003</v>
      </c>
      <c r="N310" s="378"/>
      <c r="O310" s="378"/>
      <c r="P310" s="362"/>
      <c r="Q310" s="362"/>
      <c r="R310" s="362"/>
      <c r="S310" s="362"/>
      <c r="T310" s="362"/>
    </row>
    <row r="311" spans="1:20" ht="28.8" x14ac:dyDescent="0.3">
      <c r="A311" s="362"/>
      <c r="B311" s="380" t="s">
        <v>891</v>
      </c>
      <c r="C311" s="380" t="s">
        <v>893</v>
      </c>
      <c r="D311" s="381"/>
      <c r="E311" s="380" t="s">
        <v>894</v>
      </c>
      <c r="F311" s="380" t="s">
        <v>894</v>
      </c>
      <c r="G311" s="3" t="str">
        <f>VLOOKUP(F311,class!A$1:B$460,2,FALSE)</f>
        <v>Shire District</v>
      </c>
      <c r="H311" s="3" t="str">
        <f>IFERROR(VLOOKUP(F311,classifications!A$3:C$335,3,FALSE),VLOOKUP(F311,classifications!I$2:K$28,3,FALSE))</f>
        <v>Predominantly Urban</v>
      </c>
      <c r="I311" s="378">
        <v>2</v>
      </c>
      <c r="J311" s="378">
        <v>4659</v>
      </c>
      <c r="K311" s="378">
        <v>0</v>
      </c>
      <c r="L311" s="378">
        <v>36007.699999999997</v>
      </c>
      <c r="M311" s="378">
        <v>40668.699999999997</v>
      </c>
      <c r="N311" s="378"/>
      <c r="O311" s="378"/>
      <c r="P311" s="362"/>
      <c r="Q311" s="362"/>
      <c r="R311" s="362"/>
      <c r="S311" s="362"/>
      <c r="T311" s="362"/>
    </row>
    <row r="312" spans="1:20" ht="28.8" x14ac:dyDescent="0.3">
      <c r="A312" s="362"/>
      <c r="B312" s="380" t="s">
        <v>895</v>
      </c>
      <c r="C312" s="380" t="s">
        <v>897</v>
      </c>
      <c r="D312" s="381"/>
      <c r="E312" s="380" t="s">
        <v>898</v>
      </c>
      <c r="F312" s="380" t="s">
        <v>898</v>
      </c>
      <c r="G312" s="3" t="str">
        <f>VLOOKUP(F312,class!A$1:B$460,2,FALSE)</f>
        <v>Shire District</v>
      </c>
      <c r="H312" s="3" t="str">
        <f>IFERROR(VLOOKUP(F312,classifications!A$3:C$335,3,FALSE),VLOOKUP(F312,classifications!I$2:K$28,3,FALSE))</f>
        <v>Predominantly Urban</v>
      </c>
      <c r="I312" s="378">
        <v>0</v>
      </c>
      <c r="J312" s="378">
        <v>11705</v>
      </c>
      <c r="K312" s="378">
        <v>140</v>
      </c>
      <c r="L312" s="378">
        <v>51022</v>
      </c>
      <c r="M312" s="378">
        <v>62867</v>
      </c>
      <c r="N312" s="378"/>
      <c r="O312" s="378"/>
      <c r="P312" s="362"/>
      <c r="Q312" s="362"/>
      <c r="R312" s="362"/>
      <c r="S312" s="362"/>
      <c r="T312" s="362"/>
    </row>
    <row r="313" spans="1:20" ht="28.8" x14ac:dyDescent="0.3">
      <c r="A313" s="362"/>
      <c r="B313" s="380" t="s">
        <v>899</v>
      </c>
      <c r="C313" s="380" t="s">
        <v>901</v>
      </c>
      <c r="D313" s="381"/>
      <c r="E313" s="380" t="s">
        <v>902</v>
      </c>
      <c r="F313" s="380" t="s">
        <v>902</v>
      </c>
      <c r="G313" s="3" t="str">
        <f>VLOOKUP(F313,class!A$1:B$460,2,FALSE)</f>
        <v>Shire District</v>
      </c>
      <c r="H313" s="3" t="str">
        <f>IFERROR(VLOOKUP(F313,classifications!A$3:C$335,3,FALSE),VLOOKUP(F313,classifications!I$2:K$28,3,FALSE))</f>
        <v>Predominantly Rural</v>
      </c>
      <c r="I313" s="378">
        <v>7</v>
      </c>
      <c r="J313" s="378">
        <v>2139</v>
      </c>
      <c r="K313" s="378">
        <v>51</v>
      </c>
      <c r="L313" s="378">
        <v>25869.3</v>
      </c>
      <c r="M313" s="378">
        <v>28066.3</v>
      </c>
      <c r="N313" s="378"/>
      <c r="O313" s="378"/>
      <c r="P313" s="362"/>
      <c r="Q313" s="362"/>
      <c r="R313" s="362"/>
      <c r="S313" s="362"/>
      <c r="T313" s="362"/>
    </row>
    <row r="314" spans="1:20" ht="28.8" x14ac:dyDescent="0.3">
      <c r="A314" s="362"/>
      <c r="B314" s="380" t="s">
        <v>903</v>
      </c>
      <c r="C314" s="380" t="s">
        <v>905</v>
      </c>
      <c r="D314" s="381"/>
      <c r="E314" s="380" t="s">
        <v>906</v>
      </c>
      <c r="F314" s="380" t="s">
        <v>906</v>
      </c>
      <c r="G314" s="3" t="str">
        <f>VLOOKUP(F314,class!A$1:B$460,2,FALSE)</f>
        <v>Shire District</v>
      </c>
      <c r="H314" s="3" t="str">
        <f>IFERROR(VLOOKUP(F314,classifications!A$3:C$335,3,FALSE),VLOOKUP(F314,classifications!I$2:K$28,3,FALSE))</f>
        <v>Predominantly Urban</v>
      </c>
      <c r="I314" s="378">
        <v>17</v>
      </c>
      <c r="J314" s="378">
        <v>4648</v>
      </c>
      <c r="K314" s="378">
        <v>12</v>
      </c>
      <c r="L314" s="378">
        <v>27569.9</v>
      </c>
      <c r="M314" s="378">
        <v>32246.9</v>
      </c>
      <c r="N314" s="378"/>
      <c r="O314" s="378"/>
      <c r="P314" s="362"/>
      <c r="Q314" s="362"/>
      <c r="R314" s="362"/>
      <c r="S314" s="362"/>
      <c r="T314" s="362"/>
    </row>
    <row r="315" spans="1:20" ht="28.8" x14ac:dyDescent="0.3">
      <c r="A315" s="362"/>
      <c r="B315" s="380" t="s">
        <v>907</v>
      </c>
      <c r="C315" s="380" t="s">
        <v>909</v>
      </c>
      <c r="D315" s="381"/>
      <c r="E315" s="380" t="s">
        <v>910</v>
      </c>
      <c r="F315" s="380" t="s">
        <v>910</v>
      </c>
      <c r="G315" s="3" t="str">
        <f>VLOOKUP(F315,class!A$1:B$460,2,FALSE)</f>
        <v>Shire District</v>
      </c>
      <c r="H315" s="3" t="str">
        <f>IFERROR(VLOOKUP(F315,classifications!A$3:C$335,3,FALSE),VLOOKUP(F315,classifications!I$2:K$28,3,FALSE))</f>
        <v>Predominantly Urban</v>
      </c>
      <c r="I315" s="378">
        <v>0</v>
      </c>
      <c r="J315" s="378">
        <v>5287</v>
      </c>
      <c r="K315" s="378">
        <v>0</v>
      </c>
      <c r="L315" s="378">
        <v>44922.2</v>
      </c>
      <c r="M315" s="378">
        <v>50209.2</v>
      </c>
      <c r="N315" s="378"/>
      <c r="O315" s="378"/>
      <c r="P315" s="362"/>
      <c r="Q315" s="362"/>
      <c r="R315" s="362"/>
      <c r="S315" s="362"/>
      <c r="T315" s="362"/>
    </row>
    <row r="316" spans="1:20" ht="43.2" x14ac:dyDescent="0.3">
      <c r="A316" s="362"/>
      <c r="B316" s="380" t="s">
        <v>911</v>
      </c>
      <c r="C316" s="380" t="s">
        <v>913</v>
      </c>
      <c r="D316" s="381"/>
      <c r="E316" s="380" t="s">
        <v>914</v>
      </c>
      <c r="F316" s="380" t="s">
        <v>914</v>
      </c>
      <c r="G316" s="3" t="str">
        <f>VLOOKUP(F316,class!A$1:B$460,2,FALSE)</f>
        <v>Shire District</v>
      </c>
      <c r="H316" s="3" t="str">
        <f>IFERROR(VLOOKUP(F316,classifications!A$3:C$335,3,FALSE),VLOOKUP(F316,classifications!I$2:K$28,3,FALSE))</f>
        <v>Urban with Significant Rural</v>
      </c>
      <c r="I316" s="378">
        <v>5889</v>
      </c>
      <c r="J316" s="378">
        <v>1450</v>
      </c>
      <c r="K316" s="378">
        <v>0</v>
      </c>
      <c r="L316" s="378">
        <v>43581.599999999999</v>
      </c>
      <c r="M316" s="378">
        <v>50920.6</v>
      </c>
      <c r="N316" s="378"/>
      <c r="O316" s="378"/>
      <c r="P316" s="362"/>
      <c r="Q316" s="362"/>
      <c r="R316" s="362"/>
      <c r="S316" s="362"/>
      <c r="T316" s="362"/>
    </row>
    <row r="317" spans="1:20" ht="28.8" x14ac:dyDescent="0.3">
      <c r="A317" s="362"/>
      <c r="B317" s="380" t="s">
        <v>915</v>
      </c>
      <c r="C317" s="380" t="s">
        <v>917</v>
      </c>
      <c r="D317" s="381"/>
      <c r="E317" s="380" t="s">
        <v>918</v>
      </c>
      <c r="F317" s="380" t="s">
        <v>918</v>
      </c>
      <c r="G317" s="3" t="str">
        <f>VLOOKUP(F317,class!A$1:B$460,2,FALSE)</f>
        <v>Shire District</v>
      </c>
      <c r="H317" s="3" t="str">
        <f>IFERROR(VLOOKUP(F317,classifications!A$3:C$335,3,FALSE),VLOOKUP(F317,classifications!I$2:K$28,3,FALSE))</f>
        <v>Predominantly Rural</v>
      </c>
      <c r="I317" s="378">
        <v>0</v>
      </c>
      <c r="J317" s="378">
        <v>3886</v>
      </c>
      <c r="K317" s="378">
        <v>0</v>
      </c>
      <c r="L317" s="378">
        <v>49597.7</v>
      </c>
      <c r="M317" s="378">
        <v>53483.7</v>
      </c>
      <c r="N317" s="378"/>
      <c r="O317" s="378"/>
      <c r="P317" s="362"/>
      <c r="Q317" s="362"/>
      <c r="R317" s="362"/>
      <c r="S317" s="362"/>
      <c r="T317" s="362"/>
    </row>
    <row r="318" spans="1:20" x14ac:dyDescent="0.3">
      <c r="A318" s="362"/>
      <c r="B318" s="362"/>
      <c r="C318" s="362"/>
      <c r="D318" s="364"/>
      <c r="E318" s="362"/>
      <c r="F318" s="362"/>
      <c r="G318" s="362"/>
      <c r="H318" s="362"/>
      <c r="I318" s="378"/>
      <c r="J318" s="378"/>
      <c r="K318" s="378"/>
      <c r="L318" s="378"/>
      <c r="M318" s="378"/>
      <c r="N318" s="378"/>
      <c r="O318" s="378"/>
      <c r="P318" s="362"/>
      <c r="Q318" s="362"/>
      <c r="R318" s="362"/>
      <c r="S318" s="362"/>
      <c r="T318" s="362"/>
    </row>
    <row r="319" spans="1:20" ht="28.8" x14ac:dyDescent="0.3">
      <c r="A319" s="362"/>
      <c r="B319" s="380"/>
      <c r="C319" s="380" t="s">
        <v>919</v>
      </c>
      <c r="D319" s="381" t="s">
        <v>920</v>
      </c>
      <c r="E319" s="380"/>
      <c r="F319" s="381" t="s">
        <v>920</v>
      </c>
      <c r="G319" s="3" t="str">
        <f>VLOOKUP(F319,class!A$1:B$460,2,FALSE)</f>
        <v>Shire County</v>
      </c>
      <c r="H319" s="3" t="str">
        <f>IFERROR(VLOOKUP(F319,classifications!A$3:C$335,3,FALSE),VLOOKUP(F319,classifications!I$2:K$28,3,FALSE))</f>
        <v>Urban with Significant Rural</v>
      </c>
      <c r="I319" s="385">
        <v>15982</v>
      </c>
      <c r="J319" s="385">
        <v>16481</v>
      </c>
      <c r="K319" s="385">
        <v>11</v>
      </c>
      <c r="L319" s="385">
        <v>271325.09999999998</v>
      </c>
      <c r="M319" s="385">
        <v>303799.09999999998</v>
      </c>
      <c r="N319" s="378"/>
      <c r="O319" s="378"/>
      <c r="P319" s="362"/>
      <c r="Q319" s="362"/>
      <c r="R319" s="362"/>
      <c r="S319" s="362"/>
      <c r="T319" s="362"/>
    </row>
    <row r="320" spans="1:20" ht="28.8" x14ac:dyDescent="0.3">
      <c r="A320" s="362"/>
      <c r="B320" s="380" t="s">
        <v>921</v>
      </c>
      <c r="C320" s="380" t="s">
        <v>923</v>
      </c>
      <c r="D320" s="381"/>
      <c r="E320" s="380" t="s">
        <v>924</v>
      </c>
      <c r="F320" s="380" t="s">
        <v>924</v>
      </c>
      <c r="G320" s="3" t="str">
        <f>VLOOKUP(F320,class!A$1:B$460,2,FALSE)</f>
        <v>Shire District</v>
      </c>
      <c r="H320" s="3" t="str">
        <f>IFERROR(VLOOKUP(F320,classifications!A$3:C$335,3,FALSE),VLOOKUP(F320,classifications!I$2:K$28,3,FALSE))</f>
        <v>Predominantly Urban</v>
      </c>
      <c r="I320" s="378">
        <v>0</v>
      </c>
      <c r="J320" s="378">
        <v>3651</v>
      </c>
      <c r="K320" s="378">
        <v>0</v>
      </c>
      <c r="L320" s="378">
        <v>39753.599999999999</v>
      </c>
      <c r="M320" s="378">
        <v>43404.6</v>
      </c>
      <c r="N320" s="378"/>
      <c r="O320" s="378"/>
      <c r="P320" s="362"/>
      <c r="Q320" s="362"/>
      <c r="R320" s="362"/>
      <c r="S320" s="362"/>
      <c r="T320" s="362"/>
    </row>
    <row r="321" spans="1:20" ht="28.8" x14ac:dyDescent="0.3">
      <c r="A321" s="362"/>
      <c r="B321" s="380" t="s">
        <v>925</v>
      </c>
      <c r="C321" s="380" t="s">
        <v>927</v>
      </c>
      <c r="D321" s="381"/>
      <c r="E321" s="380" t="s">
        <v>928</v>
      </c>
      <c r="F321" s="380" t="s">
        <v>928</v>
      </c>
      <c r="G321" s="3" t="str">
        <f>VLOOKUP(F321,class!A$1:B$460,2,FALSE)</f>
        <v>Shire District</v>
      </c>
      <c r="H321" s="3" t="str">
        <f>IFERROR(VLOOKUP(F321,classifications!A$3:C$335,3,FALSE),VLOOKUP(F321,classifications!I$2:K$28,3,FALSE))</f>
        <v>Predominantly Urban</v>
      </c>
      <c r="I321" s="378">
        <v>5548</v>
      </c>
      <c r="J321" s="378">
        <v>3687</v>
      </c>
      <c r="K321" s="378">
        <v>6</v>
      </c>
      <c r="L321" s="378">
        <v>66746.3</v>
      </c>
      <c r="M321" s="378">
        <v>75987.3</v>
      </c>
      <c r="N321" s="378"/>
      <c r="O321" s="378"/>
      <c r="P321" s="362"/>
      <c r="Q321" s="362"/>
      <c r="R321" s="362"/>
      <c r="S321" s="362"/>
      <c r="T321" s="362"/>
    </row>
    <row r="322" spans="1:20" ht="28.8" x14ac:dyDescent="0.3">
      <c r="A322" s="362"/>
      <c r="B322" s="380" t="s">
        <v>929</v>
      </c>
      <c r="C322" s="380" t="s">
        <v>931</v>
      </c>
      <c r="D322" s="381"/>
      <c r="E322" s="380" t="s">
        <v>932</v>
      </c>
      <c r="F322" s="380" t="s">
        <v>932</v>
      </c>
      <c r="G322" s="3" t="str">
        <f>VLOOKUP(F322,class!A$1:B$460,2,FALSE)</f>
        <v>Shire District</v>
      </c>
      <c r="H322" s="3" t="str">
        <f>IFERROR(VLOOKUP(F322,classifications!A$3:C$335,3,FALSE),VLOOKUP(F322,classifications!I$2:K$28,3,FALSE))</f>
        <v>Predominantly Rural</v>
      </c>
      <c r="I322" s="378">
        <v>0</v>
      </c>
      <c r="J322" s="378">
        <v>3433</v>
      </c>
      <c r="K322" s="378">
        <v>0</v>
      </c>
      <c r="L322" s="378">
        <v>37481</v>
      </c>
      <c r="M322" s="378">
        <v>40914</v>
      </c>
      <c r="N322" s="378"/>
      <c r="O322" s="378"/>
      <c r="P322" s="362"/>
      <c r="Q322" s="362"/>
      <c r="R322" s="362"/>
      <c r="S322" s="362"/>
      <c r="T322" s="362"/>
    </row>
    <row r="323" spans="1:20" ht="43.2" x14ac:dyDescent="0.3">
      <c r="A323" s="362"/>
      <c r="B323" s="380" t="s">
        <v>933</v>
      </c>
      <c r="C323" s="380" t="s">
        <v>935</v>
      </c>
      <c r="D323" s="381"/>
      <c r="E323" s="380" t="s">
        <v>936</v>
      </c>
      <c r="F323" s="380" t="s">
        <v>936</v>
      </c>
      <c r="G323" s="3" t="str">
        <f>VLOOKUP(F323,class!A$1:B$460,2,FALSE)</f>
        <v>Shire District</v>
      </c>
      <c r="H323" s="3" t="str">
        <f>IFERROR(VLOOKUP(F323,classifications!A$3:C$335,3,FALSE),VLOOKUP(F323,classifications!I$2:K$28,3,FALSE))</f>
        <v>Predominantly Rural</v>
      </c>
      <c r="I323" s="378">
        <v>3229</v>
      </c>
      <c r="J323" s="378">
        <v>2157</v>
      </c>
      <c r="K323" s="378">
        <v>0</v>
      </c>
      <c r="L323" s="378">
        <v>45409.7</v>
      </c>
      <c r="M323" s="378">
        <v>50795.7</v>
      </c>
      <c r="N323" s="378"/>
      <c r="O323" s="378"/>
      <c r="P323" s="362"/>
      <c r="Q323" s="362"/>
      <c r="R323" s="362"/>
      <c r="S323" s="362"/>
      <c r="T323" s="362"/>
    </row>
    <row r="324" spans="1:20" ht="28.8" x14ac:dyDescent="0.3">
      <c r="A324" s="362"/>
      <c r="B324" s="380" t="s">
        <v>937</v>
      </c>
      <c r="C324" s="380" t="s">
        <v>939</v>
      </c>
      <c r="D324" s="381"/>
      <c r="E324" s="380" t="s">
        <v>940</v>
      </c>
      <c r="F324" s="380" t="s">
        <v>940</v>
      </c>
      <c r="G324" s="3" t="str">
        <f>VLOOKUP(F324,class!A$1:B$460,2,FALSE)</f>
        <v>Shire District</v>
      </c>
      <c r="H324" s="3" t="str">
        <f>IFERROR(VLOOKUP(F324,classifications!A$3:C$335,3,FALSE),VLOOKUP(F324,classifications!I$2:K$28,3,FALSE))</f>
        <v>Predominantly Rural</v>
      </c>
      <c r="I324" s="378">
        <v>1801</v>
      </c>
      <c r="J324" s="378">
        <v>713</v>
      </c>
      <c r="K324" s="378">
        <v>0</v>
      </c>
      <c r="L324" s="378">
        <v>20806.099999999999</v>
      </c>
      <c r="M324" s="378">
        <v>23320.1</v>
      </c>
      <c r="N324" s="378"/>
      <c r="O324" s="378"/>
      <c r="P324" s="362"/>
      <c r="Q324" s="362"/>
      <c r="R324" s="362"/>
      <c r="S324" s="362"/>
      <c r="T324" s="362"/>
    </row>
    <row r="325" spans="1:20" ht="57.6" x14ac:dyDescent="0.3">
      <c r="A325" s="362"/>
      <c r="B325" s="380" t="s">
        <v>941</v>
      </c>
      <c r="C325" s="380" t="s">
        <v>943</v>
      </c>
      <c r="D325" s="381"/>
      <c r="E325" s="380" t="s">
        <v>944</v>
      </c>
      <c r="F325" s="380" t="s">
        <v>944</v>
      </c>
      <c r="G325" s="3" t="str">
        <f>VLOOKUP(F325,class!A$1:B$460,2,FALSE)</f>
        <v>Shire District</v>
      </c>
      <c r="H325" s="3" t="str">
        <f>IFERROR(VLOOKUP(F325,classifications!A$3:C$335,3,FALSE),VLOOKUP(F325,classifications!I$2:K$28,3,FALSE))</f>
        <v>Predominantly Rural</v>
      </c>
      <c r="I325" s="378">
        <v>4202</v>
      </c>
      <c r="J325" s="378">
        <v>2165</v>
      </c>
      <c r="K325" s="378">
        <v>0</v>
      </c>
      <c r="L325" s="378">
        <v>39647.1</v>
      </c>
      <c r="M325" s="378">
        <v>46014.1</v>
      </c>
      <c r="N325" s="378"/>
      <c r="O325" s="378"/>
      <c r="P325" s="362"/>
      <c r="Q325" s="362"/>
      <c r="R325" s="362"/>
      <c r="S325" s="362"/>
      <c r="T325" s="362"/>
    </row>
    <row r="326" spans="1:20" ht="43.2" x14ac:dyDescent="0.3">
      <c r="A326" s="362"/>
      <c r="B326" s="380" t="s">
        <v>945</v>
      </c>
      <c r="C326" s="380" t="s">
        <v>947</v>
      </c>
      <c r="D326" s="381"/>
      <c r="E326" s="380" t="s">
        <v>948</v>
      </c>
      <c r="F326" s="380" t="s">
        <v>948</v>
      </c>
      <c r="G326" s="3" t="str">
        <f>VLOOKUP(F326,class!A$1:B$460,2,FALSE)</f>
        <v>Shire District</v>
      </c>
      <c r="H326" s="3" t="str">
        <f>IFERROR(VLOOKUP(F326,classifications!A$3:C$335,3,FALSE),VLOOKUP(F326,classifications!I$2:K$28,3,FALSE))</f>
        <v>Predominantly Urban</v>
      </c>
      <c r="I326" s="378">
        <v>1202</v>
      </c>
      <c r="J326" s="378">
        <v>675</v>
      </c>
      <c r="K326" s="378">
        <v>5</v>
      </c>
      <c r="L326" s="378">
        <v>21481.3</v>
      </c>
      <c r="M326" s="378">
        <v>23363.3</v>
      </c>
      <c r="N326" s="378"/>
      <c r="O326" s="378"/>
      <c r="P326" s="362"/>
      <c r="Q326" s="362"/>
      <c r="R326" s="362"/>
      <c r="S326" s="362"/>
      <c r="T326" s="362"/>
    </row>
    <row r="327" spans="1:20" x14ac:dyDescent="0.3">
      <c r="A327" s="362"/>
      <c r="B327" s="362"/>
      <c r="C327" s="362"/>
      <c r="D327" s="364"/>
      <c r="E327" s="362"/>
      <c r="F327" s="362"/>
      <c r="G327" s="362"/>
      <c r="H327" s="362"/>
      <c r="I327" s="378"/>
      <c r="J327" s="378"/>
      <c r="K327" s="378"/>
      <c r="L327" s="378"/>
      <c r="M327" s="378"/>
      <c r="N327" s="378"/>
      <c r="O327" s="378"/>
      <c r="P327" s="362"/>
      <c r="Q327" s="362"/>
      <c r="R327" s="362"/>
      <c r="S327" s="362"/>
      <c r="T327" s="362"/>
    </row>
    <row r="328" spans="1:20" ht="28.8" x14ac:dyDescent="0.3">
      <c r="A328" s="362"/>
      <c r="B328" s="380"/>
      <c r="C328" s="380" t="s">
        <v>949</v>
      </c>
      <c r="D328" s="381" t="s">
        <v>950</v>
      </c>
      <c r="E328" s="380"/>
      <c r="F328" s="381" t="s">
        <v>950</v>
      </c>
      <c r="G328" s="3" t="str">
        <f>VLOOKUP(F328,class!A$1:B$460,2,FALSE)</f>
        <v>Shire County</v>
      </c>
      <c r="H328" s="3" t="str">
        <f>IFERROR(VLOOKUP(F328,classifications!A$3:C$335,3,FALSE),VLOOKUP(F328,classifications!I$2:K$28,3,FALSE))</f>
        <v>Predominantly Rural</v>
      </c>
      <c r="I328" s="385">
        <v>21371</v>
      </c>
      <c r="J328" s="385">
        <v>24938</v>
      </c>
      <c r="K328" s="385">
        <v>1793</v>
      </c>
      <c r="L328" s="385">
        <v>316863.30000000005</v>
      </c>
      <c r="M328" s="385">
        <v>364965.30000000005</v>
      </c>
      <c r="N328" s="378"/>
      <c r="O328" s="378"/>
      <c r="P328" s="362"/>
      <c r="Q328" s="362"/>
      <c r="R328" s="362"/>
      <c r="S328" s="362"/>
      <c r="T328" s="362"/>
    </row>
    <row r="329" spans="1:20" ht="28.8" x14ac:dyDescent="0.3">
      <c r="A329" s="362"/>
      <c r="B329" s="380" t="s">
        <v>951</v>
      </c>
      <c r="C329" s="380" t="s">
        <v>953</v>
      </c>
      <c r="D329" s="381"/>
      <c r="E329" s="380" t="s">
        <v>954</v>
      </c>
      <c r="F329" s="380" t="s">
        <v>954</v>
      </c>
      <c r="G329" s="3" t="str">
        <f>VLOOKUP(F329,class!A$1:B$460,2,FALSE)</f>
        <v>Shire District</v>
      </c>
      <c r="H329" s="3" t="str">
        <f>IFERROR(VLOOKUP(F329,classifications!A$3:C$335,3,FALSE),VLOOKUP(F329,classifications!I$2:K$28,3,FALSE))</f>
        <v>Urban with Significant Rural</v>
      </c>
      <c r="I329" s="378">
        <v>0</v>
      </c>
      <c r="J329" s="378">
        <v>5690</v>
      </c>
      <c r="K329" s="378">
        <v>90</v>
      </c>
      <c r="L329" s="378">
        <v>24804.3</v>
      </c>
      <c r="M329" s="378">
        <v>30584.3</v>
      </c>
      <c r="N329" s="378"/>
      <c r="O329" s="378"/>
      <c r="P329" s="362"/>
      <c r="Q329" s="362"/>
      <c r="R329" s="362"/>
      <c r="S329" s="362"/>
      <c r="T329" s="362"/>
    </row>
    <row r="330" spans="1:20" ht="28.8" x14ac:dyDescent="0.3">
      <c r="A330" s="362"/>
      <c r="B330" s="380" t="s">
        <v>955</v>
      </c>
      <c r="C330" s="380" t="s">
        <v>957</v>
      </c>
      <c r="D330" s="381"/>
      <c r="E330" s="380" t="s">
        <v>958</v>
      </c>
      <c r="F330" s="380" t="s">
        <v>958</v>
      </c>
      <c r="G330" s="3" t="str">
        <f>VLOOKUP(F330,class!A$1:B$460,2,FALSE)</f>
        <v>Shire District</v>
      </c>
      <c r="H330" s="3" t="str">
        <f>IFERROR(VLOOKUP(F330,classifications!A$3:C$335,3,FALSE),VLOOKUP(F330,classifications!I$2:K$28,3,FALSE))</f>
        <v>Predominantly Rural</v>
      </c>
      <c r="I330" s="378">
        <v>0</v>
      </c>
      <c r="J330" s="378">
        <v>7707</v>
      </c>
      <c r="K330" s="378">
        <v>451</v>
      </c>
      <c r="L330" s="378">
        <v>77861.3</v>
      </c>
      <c r="M330" s="378">
        <v>86019.3</v>
      </c>
      <c r="N330" s="378"/>
      <c r="O330" s="378"/>
      <c r="P330" s="362"/>
      <c r="Q330" s="362"/>
      <c r="R330" s="362"/>
      <c r="S330" s="362"/>
      <c r="T330" s="362"/>
    </row>
    <row r="331" spans="1:20" ht="28.8" x14ac:dyDescent="0.3">
      <c r="A331" s="362"/>
      <c r="B331" s="380" t="s">
        <v>959</v>
      </c>
      <c r="C331" s="380" t="s">
        <v>961</v>
      </c>
      <c r="D331" s="381"/>
      <c r="E331" s="380" t="s">
        <v>962</v>
      </c>
      <c r="F331" s="380" t="s">
        <v>962</v>
      </c>
      <c r="G331" s="3" t="str">
        <f>VLOOKUP(F331,class!A$1:B$460,2,FALSE)</f>
        <v>Shire District</v>
      </c>
      <c r="H331" s="3" t="str">
        <f>IFERROR(VLOOKUP(F331,classifications!A$3:C$335,3,FALSE),VLOOKUP(F331,classifications!I$2:K$28,3,FALSE))</f>
        <v>Predominantly Urban</v>
      </c>
      <c r="I331" s="378">
        <v>7735</v>
      </c>
      <c r="J331" s="378">
        <v>1957</v>
      </c>
      <c r="K331" s="378">
        <v>0</v>
      </c>
      <c r="L331" s="378">
        <v>35230.5</v>
      </c>
      <c r="M331" s="378">
        <v>44922.5</v>
      </c>
      <c r="N331" s="378"/>
      <c r="O331" s="378"/>
      <c r="P331" s="362"/>
      <c r="Q331" s="362"/>
      <c r="R331" s="362"/>
      <c r="S331" s="362"/>
      <c r="T331" s="362"/>
    </row>
    <row r="332" spans="1:20" ht="28.8" x14ac:dyDescent="0.3">
      <c r="A332" s="362"/>
      <c r="B332" s="380" t="s">
        <v>963</v>
      </c>
      <c r="C332" s="380" t="s">
        <v>965</v>
      </c>
      <c r="D332" s="381"/>
      <c r="E332" s="380" t="s">
        <v>966</v>
      </c>
      <c r="F332" s="380" t="s">
        <v>966</v>
      </c>
      <c r="G332" s="3" t="str">
        <f>VLOOKUP(F332,class!A$1:B$460,2,FALSE)</f>
        <v>Shire District</v>
      </c>
      <c r="H332" s="3" t="str">
        <f>IFERROR(VLOOKUP(F332,classifications!A$3:C$335,3,FALSE),VLOOKUP(F332,classifications!I$2:K$28,3,FALSE))</f>
        <v>Predominantly Rural</v>
      </c>
      <c r="I332" s="378">
        <v>3839</v>
      </c>
      <c r="J332" s="378">
        <v>1381</v>
      </c>
      <c r="K332" s="378">
        <v>1079</v>
      </c>
      <c r="L332" s="378">
        <v>45950.8</v>
      </c>
      <c r="M332" s="378">
        <v>52249.8</v>
      </c>
      <c r="N332" s="378"/>
      <c r="O332" s="378"/>
      <c r="P332" s="362"/>
      <c r="Q332" s="362"/>
      <c r="R332" s="362"/>
      <c r="S332" s="362"/>
      <c r="T332" s="362"/>
    </row>
    <row r="333" spans="1:20" ht="28.8" x14ac:dyDescent="0.3">
      <c r="A333" s="362"/>
      <c r="B333" s="380" t="s">
        <v>967</v>
      </c>
      <c r="C333" s="380" t="s">
        <v>969</v>
      </c>
      <c r="D333" s="381"/>
      <c r="E333" s="380" t="s">
        <v>970</v>
      </c>
      <c r="F333" s="380" t="s">
        <v>970</v>
      </c>
      <c r="G333" s="3" t="str">
        <f>VLOOKUP(F333,class!A$1:B$460,2,FALSE)</f>
        <v>Shire District</v>
      </c>
      <c r="H333" s="3" t="str">
        <f>IFERROR(VLOOKUP(F333,classifications!A$3:C$335,3,FALSE),VLOOKUP(F333,classifications!I$2:K$28,3,FALSE))</f>
        <v>Predominantly Rural</v>
      </c>
      <c r="I333" s="378">
        <v>3778</v>
      </c>
      <c r="J333" s="378">
        <v>1133</v>
      </c>
      <c r="K333" s="378">
        <v>0</v>
      </c>
      <c r="L333" s="378">
        <v>36935.699999999997</v>
      </c>
      <c r="M333" s="378">
        <v>41846.699999999997</v>
      </c>
      <c r="N333" s="378"/>
      <c r="O333" s="378"/>
      <c r="P333" s="362"/>
      <c r="Q333" s="362"/>
      <c r="R333" s="362"/>
      <c r="S333" s="362"/>
      <c r="T333" s="362"/>
    </row>
    <row r="334" spans="1:20" ht="28.8" x14ac:dyDescent="0.3">
      <c r="A334" s="362"/>
      <c r="B334" s="380" t="s">
        <v>971</v>
      </c>
      <c r="C334" s="380" t="s">
        <v>973</v>
      </c>
      <c r="D334" s="381"/>
      <c r="E334" s="380" t="s">
        <v>974</v>
      </c>
      <c r="F334" s="380" t="s">
        <v>974</v>
      </c>
      <c r="G334" s="3" t="str">
        <f>VLOOKUP(F334,class!A$1:B$460,2,FALSE)</f>
        <v>Shire District</v>
      </c>
      <c r="H334" s="3" t="str">
        <f>IFERROR(VLOOKUP(F334,classifications!A$3:C$335,3,FALSE),VLOOKUP(F334,classifications!I$2:K$28,3,FALSE))</f>
        <v>Predominantly Rural</v>
      </c>
      <c r="I334" s="378">
        <v>5999</v>
      </c>
      <c r="J334" s="378">
        <v>2205</v>
      </c>
      <c r="K334" s="378">
        <v>0</v>
      </c>
      <c r="L334" s="378">
        <v>56985.2</v>
      </c>
      <c r="M334" s="378">
        <v>65189.2</v>
      </c>
      <c r="N334" s="378"/>
      <c r="O334" s="378"/>
      <c r="P334" s="362"/>
      <c r="Q334" s="362"/>
      <c r="R334" s="362"/>
      <c r="S334" s="362"/>
      <c r="T334" s="362"/>
    </row>
    <row r="335" spans="1:20" ht="28.8" x14ac:dyDescent="0.3">
      <c r="A335" s="362"/>
      <c r="B335" s="380" t="s">
        <v>975</v>
      </c>
      <c r="C335" s="380" t="s">
        <v>977</v>
      </c>
      <c r="D335" s="381"/>
      <c r="E335" s="380" t="s">
        <v>978</v>
      </c>
      <c r="F335" s="380" t="s">
        <v>978</v>
      </c>
      <c r="G335" s="3" t="str">
        <f>VLOOKUP(F335,class!A$1:B$460,2,FALSE)</f>
        <v>Shire District</v>
      </c>
      <c r="H335" s="3" t="str">
        <f>IFERROR(VLOOKUP(F335,classifications!A$3:C$335,3,FALSE),VLOOKUP(F335,classifications!I$2:K$28,3,FALSE))</f>
        <v>Predominantly Rural</v>
      </c>
      <c r="I335" s="378">
        <v>20</v>
      </c>
      <c r="J335" s="378">
        <v>4865</v>
      </c>
      <c r="K335" s="378">
        <v>173</v>
      </c>
      <c r="L335" s="378">
        <v>39095.5</v>
      </c>
      <c r="M335" s="378">
        <v>44153.5</v>
      </c>
      <c r="N335" s="378"/>
      <c r="O335" s="378"/>
      <c r="P335" s="362"/>
      <c r="Q335" s="362"/>
      <c r="R335" s="362"/>
      <c r="S335" s="362"/>
      <c r="T335" s="362"/>
    </row>
    <row r="336" spans="1:20" x14ac:dyDescent="0.3">
      <c r="A336" s="362"/>
      <c r="B336" s="362"/>
      <c r="C336" s="362"/>
      <c r="D336" s="364"/>
      <c r="E336" s="362"/>
      <c r="F336" s="362"/>
      <c r="G336" s="362"/>
      <c r="H336" s="362"/>
      <c r="I336" s="378"/>
      <c r="J336" s="378"/>
      <c r="K336" s="378"/>
      <c r="L336" s="378"/>
      <c r="M336" s="378"/>
      <c r="N336" s="378"/>
      <c r="O336" s="378"/>
      <c r="P336" s="362"/>
      <c r="Q336" s="362"/>
      <c r="R336" s="362"/>
      <c r="S336" s="362"/>
      <c r="T336" s="362"/>
    </row>
    <row r="337" spans="1:20" ht="28.8" x14ac:dyDescent="0.3">
      <c r="A337" s="362"/>
      <c r="B337" s="380"/>
      <c r="C337" s="380" t="s">
        <v>979</v>
      </c>
      <c r="D337" s="381" t="s">
        <v>980</v>
      </c>
      <c r="E337" s="380"/>
      <c r="F337" s="381" t="s">
        <v>980</v>
      </c>
      <c r="G337" s="3" t="str">
        <f>VLOOKUP(F337,class!A$1:B$460,2,FALSE)</f>
        <v>Shire County</v>
      </c>
      <c r="H337" s="3" t="str">
        <f>IFERROR(VLOOKUP(F337,classifications!A$3:C$335,3,FALSE),VLOOKUP(F337,classifications!I$2:K$28,3,FALSE))</f>
        <v>Predominantly Rural</v>
      </c>
      <c r="I337" s="385">
        <v>20538</v>
      </c>
      <c r="J337" s="385">
        <v>45366</v>
      </c>
      <c r="K337" s="385">
        <v>891</v>
      </c>
      <c r="L337" s="385">
        <v>365317.30000000005</v>
      </c>
      <c r="M337" s="385">
        <v>432112.30000000005</v>
      </c>
      <c r="N337" s="378"/>
      <c r="O337" s="378"/>
      <c r="P337" s="362"/>
      <c r="Q337" s="362"/>
      <c r="R337" s="362"/>
      <c r="S337" s="362"/>
      <c r="T337" s="362"/>
    </row>
    <row r="338" spans="1:20" ht="28.8" x14ac:dyDescent="0.3">
      <c r="A338" s="362"/>
      <c r="B338" s="380" t="s">
        <v>981</v>
      </c>
      <c r="C338" s="380" t="s">
        <v>983</v>
      </c>
      <c r="D338" s="381"/>
      <c r="E338" s="380" t="s">
        <v>984</v>
      </c>
      <c r="F338" s="380" t="s">
        <v>984</v>
      </c>
      <c r="G338" s="3" t="str">
        <f>VLOOKUP(F338,class!A$1:B$460,2,FALSE)</f>
        <v>Shire District</v>
      </c>
      <c r="H338" s="3" t="str">
        <f>IFERROR(VLOOKUP(F338,classifications!A$3:C$335,3,FALSE),VLOOKUP(F338,classifications!I$2:K$28,3,FALSE))</f>
        <v>Predominantly Rural</v>
      </c>
      <c r="I338" s="378">
        <v>10</v>
      </c>
      <c r="J338" s="378">
        <v>8597</v>
      </c>
      <c r="K338" s="378">
        <v>0</v>
      </c>
      <c r="L338" s="378">
        <v>53965.1</v>
      </c>
      <c r="M338" s="378">
        <v>62572.1</v>
      </c>
      <c r="N338" s="378"/>
      <c r="O338" s="378"/>
      <c r="P338" s="362"/>
      <c r="Q338" s="362"/>
      <c r="R338" s="362"/>
      <c r="S338" s="362"/>
      <c r="T338" s="362"/>
    </row>
    <row r="339" spans="1:20" ht="28.8" x14ac:dyDescent="0.3">
      <c r="A339" s="362"/>
      <c r="B339" s="380" t="s">
        <v>985</v>
      </c>
      <c r="C339" s="380" t="s">
        <v>987</v>
      </c>
      <c r="D339" s="381"/>
      <c r="E339" s="380" t="s">
        <v>988</v>
      </c>
      <c r="F339" s="380" t="s">
        <v>988</v>
      </c>
      <c r="G339" s="3" t="str">
        <f>VLOOKUP(F339,class!A$1:B$460,2,FALSE)</f>
        <v>Shire District</v>
      </c>
      <c r="H339" s="3" t="str">
        <f>IFERROR(VLOOKUP(F339,classifications!A$3:C$335,3,FALSE),VLOOKUP(F339,classifications!I$2:K$28,3,FALSE))</f>
        <v>Urban with Significant Rural</v>
      </c>
      <c r="I339" s="378">
        <v>11</v>
      </c>
      <c r="J339" s="378">
        <v>5603</v>
      </c>
      <c r="K339" s="378">
        <v>144</v>
      </c>
      <c r="L339" s="378">
        <v>53628.4</v>
      </c>
      <c r="M339" s="378">
        <v>59386.400000000001</v>
      </c>
      <c r="N339" s="378"/>
      <c r="O339" s="378"/>
      <c r="P339" s="362"/>
      <c r="Q339" s="362"/>
      <c r="R339" s="362"/>
      <c r="S339" s="362"/>
      <c r="T339" s="362"/>
    </row>
    <row r="340" spans="1:20" ht="43.2" x14ac:dyDescent="0.3">
      <c r="A340" s="362"/>
      <c r="B340" s="380" t="s">
        <v>989</v>
      </c>
      <c r="C340" s="380" t="s">
        <v>991</v>
      </c>
      <c r="D340" s="381"/>
      <c r="E340" s="380" t="s">
        <v>992</v>
      </c>
      <c r="F340" s="380" t="s">
        <v>992</v>
      </c>
      <c r="G340" s="3" t="str">
        <f>VLOOKUP(F340,class!A$1:B$460,2,FALSE)</f>
        <v>Shire District</v>
      </c>
      <c r="H340" s="3" t="str">
        <f>IFERROR(VLOOKUP(F340,classifications!A$3:C$335,3,FALSE),VLOOKUP(F340,classifications!I$2:K$28,3,FALSE))</f>
        <v>Urban with Significant Rural</v>
      </c>
      <c r="I340" s="378">
        <v>5766</v>
      </c>
      <c r="J340" s="378">
        <v>1817</v>
      </c>
      <c r="K340" s="378">
        <v>0</v>
      </c>
      <c r="L340" s="378">
        <v>41049.5</v>
      </c>
      <c r="M340" s="378">
        <v>48632.5</v>
      </c>
      <c r="N340" s="378"/>
      <c r="O340" s="378"/>
      <c r="P340" s="362"/>
      <c r="Q340" s="362"/>
      <c r="R340" s="362"/>
      <c r="S340" s="362"/>
      <c r="T340" s="362"/>
    </row>
    <row r="341" spans="1:20" ht="57.6" x14ac:dyDescent="0.3">
      <c r="A341" s="362"/>
      <c r="B341" s="380" t="s">
        <v>993</v>
      </c>
      <c r="C341" s="380" t="s">
        <v>995</v>
      </c>
      <c r="D341" s="381"/>
      <c r="E341" s="380" t="s">
        <v>1967</v>
      </c>
      <c r="F341" s="380" t="s">
        <v>996</v>
      </c>
      <c r="G341" s="3" t="str">
        <f>VLOOKUP(F341,class!A$1:B$460,2,FALSE)</f>
        <v>Shire District</v>
      </c>
      <c r="H341" s="3" t="str">
        <f>IFERROR(VLOOKUP(F341,classifications!A$3:C$335,3,FALSE),VLOOKUP(F341,classifications!I$2:K$28,3,FALSE))</f>
        <v>Predominantly Rural</v>
      </c>
      <c r="I341" s="378">
        <v>78</v>
      </c>
      <c r="J341" s="378">
        <v>9704</v>
      </c>
      <c r="K341" s="378">
        <v>735</v>
      </c>
      <c r="L341" s="378">
        <v>64268.2</v>
      </c>
      <c r="M341" s="378">
        <v>74785.2</v>
      </c>
      <c r="N341" s="378"/>
      <c r="O341" s="378"/>
      <c r="P341" s="362"/>
      <c r="Q341" s="362"/>
      <c r="R341" s="362"/>
      <c r="S341" s="362"/>
      <c r="T341" s="362"/>
    </row>
    <row r="342" spans="1:20" ht="28.8" x14ac:dyDescent="0.3">
      <c r="A342" s="362"/>
      <c r="B342" s="380" t="s">
        <v>997</v>
      </c>
      <c r="C342" s="380" t="s">
        <v>999</v>
      </c>
      <c r="D342" s="381"/>
      <c r="E342" s="380" t="s">
        <v>1000</v>
      </c>
      <c r="F342" s="380" t="s">
        <v>1000</v>
      </c>
      <c r="G342" s="3" t="str">
        <f>VLOOKUP(F342,class!A$1:B$460,2,FALSE)</f>
        <v>Shire District</v>
      </c>
      <c r="H342" s="3" t="str">
        <f>IFERROR(VLOOKUP(F342,classifications!A$3:C$335,3,FALSE),VLOOKUP(F342,classifications!I$2:K$28,3,FALSE))</f>
        <v>Predominantly Rural</v>
      </c>
      <c r="I342" s="378">
        <v>10</v>
      </c>
      <c r="J342" s="378">
        <v>6285</v>
      </c>
      <c r="K342" s="378">
        <v>0</v>
      </c>
      <c r="L342" s="378">
        <v>50000.7</v>
      </c>
      <c r="M342" s="378">
        <v>56295.7</v>
      </c>
      <c r="N342" s="378"/>
      <c r="O342" s="378"/>
      <c r="P342" s="362"/>
      <c r="Q342" s="362"/>
      <c r="R342" s="362"/>
      <c r="S342" s="362"/>
      <c r="T342" s="362"/>
    </row>
    <row r="343" spans="1:20" ht="28.8" x14ac:dyDescent="0.3">
      <c r="A343" s="362"/>
      <c r="B343" s="380" t="s">
        <v>1001</v>
      </c>
      <c r="C343" s="380" t="s">
        <v>1003</v>
      </c>
      <c r="D343" s="381"/>
      <c r="E343" s="380" t="s">
        <v>1004</v>
      </c>
      <c r="F343" s="380" t="s">
        <v>1004</v>
      </c>
      <c r="G343" s="3" t="str">
        <f>VLOOKUP(F343,class!A$1:B$460,2,FALSE)</f>
        <v>Shire District</v>
      </c>
      <c r="H343" s="3" t="str">
        <f>IFERROR(VLOOKUP(F343,classifications!A$3:C$335,3,FALSE),VLOOKUP(F343,classifications!I$2:K$28,3,FALSE))</f>
        <v>Predominantly Urban</v>
      </c>
      <c r="I343" s="378">
        <v>14656</v>
      </c>
      <c r="J343" s="378">
        <v>5743</v>
      </c>
      <c r="K343" s="378">
        <v>0</v>
      </c>
      <c r="L343" s="378">
        <v>47009</v>
      </c>
      <c r="M343" s="378">
        <v>67408</v>
      </c>
      <c r="N343" s="378"/>
      <c r="O343" s="378"/>
      <c r="P343" s="362"/>
      <c r="Q343" s="362"/>
      <c r="R343" s="362"/>
      <c r="S343" s="362"/>
      <c r="T343" s="362"/>
    </row>
    <row r="344" spans="1:20" ht="28.8" x14ac:dyDescent="0.3">
      <c r="A344" s="362"/>
      <c r="B344" s="380" t="s">
        <v>1005</v>
      </c>
      <c r="C344" s="380" t="s">
        <v>1007</v>
      </c>
      <c r="D344" s="381"/>
      <c r="E344" s="380" t="s">
        <v>1008</v>
      </c>
      <c r="F344" s="380" t="s">
        <v>1008</v>
      </c>
      <c r="G344" s="3" t="str">
        <f>VLOOKUP(F344,class!A$1:B$460,2,FALSE)</f>
        <v>Shire District</v>
      </c>
      <c r="H344" s="3" t="str">
        <f>IFERROR(VLOOKUP(F344,classifications!A$3:C$335,3,FALSE),VLOOKUP(F344,classifications!I$2:K$28,3,FALSE))</f>
        <v>Predominantly Rural</v>
      </c>
      <c r="I344" s="378">
        <v>7</v>
      </c>
      <c r="J344" s="378">
        <v>7617</v>
      </c>
      <c r="K344" s="378">
        <v>12</v>
      </c>
      <c r="L344" s="378">
        <v>55396.4</v>
      </c>
      <c r="M344" s="378">
        <v>63032.4</v>
      </c>
      <c r="N344" s="378"/>
      <c r="O344" s="378"/>
      <c r="P344" s="362"/>
      <c r="Q344" s="362"/>
      <c r="R344" s="362"/>
      <c r="S344" s="362"/>
      <c r="T344" s="362"/>
    </row>
    <row r="345" spans="1:20" x14ac:dyDescent="0.3">
      <c r="A345" s="362"/>
      <c r="B345" s="362"/>
      <c r="C345" s="362"/>
      <c r="D345" s="364"/>
      <c r="E345" s="362"/>
      <c r="F345" s="362"/>
      <c r="G345" s="362"/>
      <c r="H345" s="362"/>
      <c r="I345" s="378"/>
      <c r="J345" s="378"/>
      <c r="K345" s="378"/>
      <c r="L345" s="378"/>
      <c r="M345" s="378"/>
      <c r="N345" s="378"/>
      <c r="O345" s="378"/>
      <c r="P345" s="362"/>
      <c r="Q345" s="362"/>
      <c r="R345" s="362"/>
      <c r="S345" s="362"/>
      <c r="T345" s="362"/>
    </row>
    <row r="346" spans="1:20" ht="28.8" x14ac:dyDescent="0.3">
      <c r="A346" s="362"/>
      <c r="B346" s="380"/>
      <c r="C346" s="380" t="s">
        <v>1009</v>
      </c>
      <c r="D346" s="381" t="s">
        <v>1010</v>
      </c>
      <c r="E346" s="380"/>
      <c r="F346" s="381" t="s">
        <v>1010</v>
      </c>
      <c r="G346" s="3" t="str">
        <f>VLOOKUP(F346,class!A$1:B$460,2,FALSE)</f>
        <v>Shire County</v>
      </c>
      <c r="H346" s="3" t="str">
        <f>IFERROR(VLOOKUP(F346,classifications!A$3:C$335,3,FALSE),VLOOKUP(F346,classifications!I$2:K$28,3,FALSE))</f>
        <v>Urban with Significant Rural</v>
      </c>
      <c r="I346" s="384">
        <v>19663</v>
      </c>
      <c r="J346" s="384">
        <v>30021</v>
      </c>
      <c r="K346" s="384">
        <v>26</v>
      </c>
      <c r="L346" s="384">
        <v>281359.70572198607</v>
      </c>
      <c r="M346" s="384">
        <v>331069.70572198607</v>
      </c>
      <c r="N346" s="378"/>
      <c r="O346" s="378"/>
      <c r="P346" s="362"/>
      <c r="Q346" s="362"/>
      <c r="R346" s="362"/>
      <c r="S346" s="362"/>
      <c r="T346" s="362"/>
    </row>
    <row r="347" spans="1:20" ht="28.8" x14ac:dyDescent="0.3">
      <c r="A347" s="362"/>
      <c r="B347" s="380" t="s">
        <v>1011</v>
      </c>
      <c r="C347" s="380" t="s">
        <v>1013</v>
      </c>
      <c r="D347" s="381"/>
      <c r="E347" s="380" t="s">
        <v>1014</v>
      </c>
      <c r="F347" s="380" t="s">
        <v>1014</v>
      </c>
      <c r="G347" s="3" t="str">
        <f>VLOOKUP(F347,class!A$1:B$460,2,FALSE)</f>
        <v>Shire District</v>
      </c>
      <c r="H347" s="3" t="str">
        <f>IFERROR(VLOOKUP(F347,classifications!A$3:C$335,3,FALSE),VLOOKUP(F347,classifications!I$2:K$28,3,FALSE))</f>
        <v>Predominantly Urban</v>
      </c>
      <c r="I347" s="378">
        <v>4615</v>
      </c>
      <c r="J347" s="378">
        <v>1176</v>
      </c>
      <c r="K347" s="378">
        <v>0</v>
      </c>
      <c r="L347" s="378">
        <v>24641.599999999999</v>
      </c>
      <c r="M347" s="378">
        <v>30432.6</v>
      </c>
      <c r="N347" s="378"/>
      <c r="O347" s="378"/>
      <c r="P347" s="362"/>
      <c r="Q347" s="362"/>
      <c r="R347" s="362"/>
      <c r="S347" s="362"/>
      <c r="T347" s="362"/>
    </row>
    <row r="348" spans="1:20" ht="28.8" x14ac:dyDescent="0.3">
      <c r="A348" s="362"/>
      <c r="B348" s="380" t="s">
        <v>1015</v>
      </c>
      <c r="C348" s="380" t="s">
        <v>1017</v>
      </c>
      <c r="D348" s="381"/>
      <c r="E348" s="380" t="s">
        <v>1018</v>
      </c>
      <c r="F348" s="380" t="s">
        <v>1018</v>
      </c>
      <c r="G348" s="3" t="str">
        <f>VLOOKUP(F348,class!A$1:B$460,2,FALSE)</f>
        <v>Shire District</v>
      </c>
      <c r="H348" s="3" t="str">
        <f>IFERROR(VLOOKUP(F348,classifications!A$3:C$335,3,FALSE),VLOOKUP(F348,classifications!I$2:K$28,3,FALSE))</f>
        <v>Predominantly Rural</v>
      </c>
      <c r="I348" s="378">
        <v>0</v>
      </c>
      <c r="J348" s="378">
        <v>5170</v>
      </c>
      <c r="K348" s="378">
        <v>0</v>
      </c>
      <c r="L348" s="378">
        <v>32321.800000000003</v>
      </c>
      <c r="M348" s="378">
        <v>37491.800000000003</v>
      </c>
      <c r="N348" s="378"/>
      <c r="O348" s="378"/>
      <c r="P348" s="362"/>
      <c r="Q348" s="362"/>
      <c r="R348" s="362"/>
      <c r="S348" s="362"/>
      <c r="T348" s="362"/>
    </row>
    <row r="349" spans="1:20" ht="43.2" x14ac:dyDescent="0.3">
      <c r="A349" s="362"/>
      <c r="B349" s="380" t="s">
        <v>1019</v>
      </c>
      <c r="C349" s="380" t="s">
        <v>1021</v>
      </c>
      <c r="D349" s="381"/>
      <c r="E349" s="380" t="s">
        <v>1022</v>
      </c>
      <c r="F349" s="380" t="s">
        <v>1022</v>
      </c>
      <c r="G349" s="3" t="str">
        <f>VLOOKUP(F349,class!A$1:B$460,2,FALSE)</f>
        <v>Shire District</v>
      </c>
      <c r="H349" s="3" t="str">
        <f>IFERROR(VLOOKUP(F349,classifications!A$3:C$335,3,FALSE),VLOOKUP(F349,classifications!I$2:K$28,3,FALSE))</f>
        <v>Predominantly Rural</v>
      </c>
      <c r="I349" s="378">
        <v>1</v>
      </c>
      <c r="J349" s="378">
        <v>5334</v>
      </c>
      <c r="K349" s="378">
        <v>6</v>
      </c>
      <c r="L349" s="378">
        <v>35911.1</v>
      </c>
      <c r="M349" s="378">
        <v>41252.1</v>
      </c>
      <c r="N349" s="378"/>
      <c r="O349" s="378"/>
      <c r="P349" s="362"/>
      <c r="Q349" s="362"/>
      <c r="R349" s="362"/>
      <c r="S349" s="362"/>
      <c r="T349" s="362"/>
    </row>
    <row r="350" spans="1:20" ht="28.8" x14ac:dyDescent="0.3">
      <c r="A350" s="362"/>
      <c r="B350" s="380" t="s">
        <v>1023</v>
      </c>
      <c r="C350" s="380" t="s">
        <v>1025</v>
      </c>
      <c r="D350" s="381"/>
      <c r="E350" s="380" t="s">
        <v>1026</v>
      </c>
      <c r="F350" s="380" t="s">
        <v>1026</v>
      </c>
      <c r="G350" s="3" t="str">
        <f>VLOOKUP(F350,class!A$1:B$460,2,FALSE)</f>
        <v>Shire District</v>
      </c>
      <c r="H350" s="3" t="str">
        <f>IFERROR(VLOOKUP(F350,classifications!A$3:C$335,3,FALSE),VLOOKUP(F350,classifications!I$2:K$28,3,FALSE))</f>
        <v>Predominantly Urban</v>
      </c>
      <c r="I350" s="378">
        <v>3625</v>
      </c>
      <c r="J350" s="378">
        <v>2842</v>
      </c>
      <c r="K350" s="378">
        <v>4</v>
      </c>
      <c r="L350" s="378">
        <v>39216.300000000003</v>
      </c>
      <c r="M350" s="378">
        <v>45687.3</v>
      </c>
      <c r="N350" s="378"/>
      <c r="O350" s="378"/>
      <c r="P350" s="362"/>
      <c r="Q350" s="362"/>
      <c r="R350" s="362"/>
      <c r="S350" s="362"/>
      <c r="T350" s="362"/>
    </row>
    <row r="351" spans="1:20" ht="28.8" x14ac:dyDescent="0.3">
      <c r="A351" s="362"/>
      <c r="B351" s="380" t="s">
        <v>1027</v>
      </c>
      <c r="C351" s="380" t="s">
        <v>1029</v>
      </c>
      <c r="D351" s="381"/>
      <c r="E351" s="380" t="s">
        <v>1030</v>
      </c>
      <c r="F351" s="380" t="s">
        <v>1030</v>
      </c>
      <c r="G351" s="3" t="str">
        <f>VLOOKUP(F351,class!A$1:B$460,2,FALSE)</f>
        <v>Shire District</v>
      </c>
      <c r="H351" s="3" t="str">
        <f>IFERROR(VLOOKUP(F351,classifications!A$3:C$335,3,FALSE),VLOOKUP(F351,classifications!I$2:K$28,3,FALSE))</f>
        <v>Predominantly Urban</v>
      </c>
      <c r="I351" s="378">
        <v>11418</v>
      </c>
      <c r="J351" s="378">
        <v>5024</v>
      </c>
      <c r="K351" s="378">
        <v>0</v>
      </c>
      <c r="L351" s="378">
        <v>82686.399999999994</v>
      </c>
      <c r="M351" s="378">
        <v>99128.4</v>
      </c>
      <c r="N351" s="378"/>
      <c r="O351" s="378"/>
      <c r="P351" s="362"/>
      <c r="Q351" s="362"/>
      <c r="R351" s="362"/>
      <c r="S351" s="362"/>
      <c r="T351" s="362"/>
    </row>
    <row r="352" spans="1:20" ht="43.2" x14ac:dyDescent="0.3">
      <c r="A352" s="362"/>
      <c r="B352" s="380" t="s">
        <v>1031</v>
      </c>
      <c r="C352" s="380" t="s">
        <v>1033</v>
      </c>
      <c r="D352" s="381"/>
      <c r="E352" s="380" t="s">
        <v>1034</v>
      </c>
      <c r="F352" s="380" t="s">
        <v>1034</v>
      </c>
      <c r="G352" s="3" t="str">
        <f>VLOOKUP(F352,class!A$1:B$460,2,FALSE)</f>
        <v>Shire District</v>
      </c>
      <c r="H352" s="3" t="str">
        <f>IFERROR(VLOOKUP(F352,classifications!A$3:C$335,3,FALSE),VLOOKUP(F352,classifications!I$2:K$28,3,FALSE))</f>
        <v>Predominantly Rural</v>
      </c>
      <c r="I352" s="378">
        <v>4</v>
      </c>
      <c r="J352" s="378">
        <v>4164</v>
      </c>
      <c r="K352" s="378">
        <v>16</v>
      </c>
      <c r="L352" s="378">
        <v>37016.805721986108</v>
      </c>
      <c r="M352" s="378">
        <v>41200.805721986108</v>
      </c>
      <c r="N352" s="378"/>
      <c r="O352" s="378"/>
      <c r="P352" s="362"/>
      <c r="Q352" s="362"/>
      <c r="R352" s="362"/>
      <c r="S352" s="362"/>
      <c r="T352" s="362"/>
    </row>
    <row r="353" spans="1:20" ht="28.8" x14ac:dyDescent="0.3">
      <c r="A353" s="362"/>
      <c r="B353" s="380" t="s">
        <v>1035</v>
      </c>
      <c r="C353" s="380" t="s">
        <v>1037</v>
      </c>
      <c r="D353" s="381"/>
      <c r="E353" s="380" t="s">
        <v>1038</v>
      </c>
      <c r="F353" s="380" t="s">
        <v>1038</v>
      </c>
      <c r="G353" s="3" t="str">
        <f>VLOOKUP(F353,class!A$1:B$460,2,FALSE)</f>
        <v>Shire District</v>
      </c>
      <c r="H353" s="3" t="str">
        <f>IFERROR(VLOOKUP(F353,classifications!A$3:C$335,3,FALSE),VLOOKUP(F353,classifications!I$2:K$28,3,FALSE))</f>
        <v>Urban with Significant Rural</v>
      </c>
      <c r="I353" s="378">
        <v>0</v>
      </c>
      <c r="J353" s="378">
        <v>6311</v>
      </c>
      <c r="K353" s="378">
        <v>0</v>
      </c>
      <c r="L353" s="378">
        <v>29565.699999999997</v>
      </c>
      <c r="M353" s="378">
        <v>35876.699999999997</v>
      </c>
      <c r="N353" s="378"/>
      <c r="O353" s="378"/>
      <c r="P353" s="362"/>
      <c r="Q353" s="362"/>
      <c r="R353" s="362"/>
      <c r="S353" s="362"/>
      <c r="T353" s="362"/>
    </row>
    <row r="354" spans="1:20" x14ac:dyDescent="0.3">
      <c r="A354" s="362"/>
      <c r="B354" s="362"/>
      <c r="C354" s="362"/>
      <c r="D354" s="364"/>
      <c r="E354" s="362"/>
      <c r="F354" s="362"/>
      <c r="G354" s="362"/>
      <c r="H354" s="362"/>
      <c r="I354" s="378"/>
      <c r="J354" s="378"/>
      <c r="K354" s="378"/>
      <c r="L354" s="378"/>
      <c r="M354" s="378"/>
      <c r="N354" s="378"/>
      <c r="O354" s="378"/>
      <c r="P354" s="362"/>
      <c r="Q354" s="362"/>
      <c r="R354" s="362"/>
      <c r="S354" s="362"/>
      <c r="T354" s="362"/>
    </row>
    <row r="355" spans="1:20" ht="28.8" x14ac:dyDescent="0.3">
      <c r="A355" s="362"/>
      <c r="B355" s="380"/>
      <c r="C355" s="380" t="s">
        <v>1542</v>
      </c>
      <c r="D355" s="381" t="s">
        <v>1543</v>
      </c>
      <c r="E355" s="380"/>
      <c r="F355" s="380"/>
      <c r="G355" s="380"/>
      <c r="H355" s="362"/>
      <c r="I355" s="382"/>
      <c r="J355" s="382"/>
      <c r="K355" s="382"/>
      <c r="L355" s="382"/>
      <c r="M355" s="382"/>
      <c r="N355" s="378"/>
      <c r="O355" s="378"/>
      <c r="P355" s="362"/>
      <c r="Q355" s="362"/>
      <c r="R355" s="362"/>
      <c r="S355" s="362"/>
      <c r="T355" s="362"/>
    </row>
    <row r="356" spans="1:20" ht="28.8" x14ac:dyDescent="0.3">
      <c r="A356" s="362"/>
      <c r="B356" s="380" t="s">
        <v>1544</v>
      </c>
      <c r="C356" s="380" t="s">
        <v>1546</v>
      </c>
      <c r="D356" s="381"/>
      <c r="E356" s="380" t="s">
        <v>1547</v>
      </c>
      <c r="F356" s="380" t="s">
        <v>1547</v>
      </c>
      <c r="G356" s="380"/>
      <c r="H356" s="380"/>
      <c r="I356" s="382"/>
      <c r="J356" s="382"/>
      <c r="K356" s="382"/>
      <c r="L356" s="382"/>
      <c r="M356" s="382"/>
      <c r="N356" s="378"/>
      <c r="O356" s="378"/>
      <c r="P356" s="362"/>
      <c r="Q356" s="362"/>
      <c r="R356" s="362"/>
      <c r="S356" s="362"/>
      <c r="T356" s="362"/>
    </row>
    <row r="357" spans="1:20" ht="43.2" x14ac:dyDescent="0.3">
      <c r="A357" s="362"/>
      <c r="B357" s="380" t="s">
        <v>1548</v>
      </c>
      <c r="C357" s="380" t="s">
        <v>1550</v>
      </c>
      <c r="D357" s="381"/>
      <c r="E357" s="380" t="s">
        <v>1551</v>
      </c>
      <c r="F357" s="380" t="s">
        <v>1551</v>
      </c>
      <c r="G357" s="380"/>
      <c r="H357" s="380"/>
      <c r="I357" s="382"/>
      <c r="J357" s="382"/>
      <c r="K357" s="382"/>
      <c r="L357" s="382"/>
      <c r="M357" s="382"/>
      <c r="N357" s="378"/>
      <c r="O357" s="378"/>
      <c r="P357" s="362"/>
      <c r="Q357" s="362"/>
      <c r="R357" s="362"/>
      <c r="S357" s="362"/>
      <c r="T357" s="362"/>
    </row>
    <row r="358" spans="1:20" ht="28.8" x14ac:dyDescent="0.3">
      <c r="A358" s="362"/>
      <c r="B358" s="380" t="s">
        <v>1552</v>
      </c>
      <c r="C358" s="380" t="s">
        <v>1554</v>
      </c>
      <c r="D358" s="381"/>
      <c r="E358" s="380" t="s">
        <v>1555</v>
      </c>
      <c r="F358" s="380" t="s">
        <v>1555</v>
      </c>
      <c r="G358" s="380"/>
      <c r="H358" s="380"/>
      <c r="I358" s="382"/>
      <c r="J358" s="382"/>
      <c r="K358" s="382"/>
      <c r="L358" s="382"/>
      <c r="M358" s="382"/>
      <c r="N358" s="378"/>
      <c r="O358" s="378"/>
      <c r="P358" s="362"/>
      <c r="Q358" s="362"/>
      <c r="R358" s="362"/>
      <c r="S358" s="362"/>
      <c r="T358" s="362"/>
    </row>
    <row r="359" spans="1:20" ht="28.8" x14ac:dyDescent="0.3">
      <c r="A359" s="362"/>
      <c r="B359" s="380" t="s">
        <v>1556</v>
      </c>
      <c r="C359" s="380" t="s">
        <v>1558</v>
      </c>
      <c r="D359" s="381"/>
      <c r="E359" s="380" t="s">
        <v>1559</v>
      </c>
      <c r="F359" s="380" t="s">
        <v>1559</v>
      </c>
      <c r="G359" s="380"/>
      <c r="H359" s="380"/>
      <c r="I359" s="382"/>
      <c r="J359" s="382"/>
      <c r="K359" s="382"/>
      <c r="L359" s="382"/>
      <c r="M359" s="382"/>
      <c r="N359" s="378"/>
      <c r="O359" s="378"/>
      <c r="P359" s="362"/>
      <c r="Q359" s="362"/>
      <c r="R359" s="362"/>
      <c r="S359" s="362"/>
      <c r="T359" s="362"/>
    </row>
    <row r="360" spans="1:20" ht="28.8" x14ac:dyDescent="0.3">
      <c r="A360" s="362"/>
      <c r="B360" s="380" t="s">
        <v>1560</v>
      </c>
      <c r="C360" s="380" t="s">
        <v>1562</v>
      </c>
      <c r="D360" s="381"/>
      <c r="E360" s="380" t="s">
        <v>1563</v>
      </c>
      <c r="F360" s="380" t="s">
        <v>1563</v>
      </c>
      <c r="G360" s="380"/>
      <c r="H360" s="380"/>
      <c r="I360" s="382"/>
      <c r="J360" s="382"/>
      <c r="K360" s="382"/>
      <c r="L360" s="382"/>
      <c r="M360" s="382"/>
      <c r="N360" s="378"/>
      <c r="O360" s="378"/>
      <c r="P360" s="362"/>
      <c r="Q360" s="362"/>
      <c r="R360" s="362"/>
      <c r="S360" s="362"/>
      <c r="T360" s="362"/>
    </row>
    <row r="361" spans="1:20" ht="28.8" x14ac:dyDescent="0.3">
      <c r="A361" s="362"/>
      <c r="B361" s="380" t="s">
        <v>1564</v>
      </c>
      <c r="C361" s="380" t="s">
        <v>1566</v>
      </c>
      <c r="D361" s="381"/>
      <c r="E361" s="380" t="s">
        <v>1567</v>
      </c>
      <c r="F361" s="380" t="s">
        <v>1567</v>
      </c>
      <c r="G361" s="380"/>
      <c r="H361" s="380"/>
      <c r="I361" s="382"/>
      <c r="J361" s="382"/>
      <c r="K361" s="382"/>
      <c r="L361" s="382"/>
      <c r="M361" s="382"/>
      <c r="N361" s="378"/>
      <c r="O361" s="378"/>
      <c r="P361" s="362"/>
      <c r="Q361" s="362"/>
      <c r="R361" s="362"/>
      <c r="S361" s="362"/>
      <c r="T361" s="362"/>
    </row>
    <row r="362" spans="1:20" x14ac:dyDescent="0.3">
      <c r="A362" s="362"/>
      <c r="B362" s="362"/>
      <c r="C362" s="362"/>
      <c r="D362" s="364"/>
      <c r="E362" s="362"/>
      <c r="F362" s="362"/>
      <c r="G362" s="362"/>
      <c r="H362" s="362"/>
      <c r="I362" s="378"/>
      <c r="J362" s="378"/>
      <c r="K362" s="378"/>
      <c r="L362" s="378"/>
      <c r="M362" s="378"/>
      <c r="N362" s="378"/>
      <c r="O362" s="378"/>
      <c r="P362" s="362"/>
      <c r="Q362" s="362"/>
      <c r="R362" s="362"/>
      <c r="S362" s="362"/>
      <c r="T362" s="362"/>
    </row>
    <row r="363" spans="1:20" ht="28.8" x14ac:dyDescent="0.3">
      <c r="A363" s="362"/>
      <c r="B363" s="380"/>
      <c r="C363" s="380" t="s">
        <v>1039</v>
      </c>
      <c r="D363" s="381" t="s">
        <v>1040</v>
      </c>
      <c r="E363" s="380"/>
      <c r="F363" s="381" t="s">
        <v>1040</v>
      </c>
      <c r="G363" s="3" t="str">
        <f>VLOOKUP(F363,class!A$1:B$460,2,FALSE)</f>
        <v>Shire County</v>
      </c>
      <c r="H363" s="3" t="str">
        <f>IFERROR(VLOOKUP(F363,classifications!A$3:C$335,3,FALSE),VLOOKUP(F363,classifications!I$2:K$28,3,FALSE))</f>
        <v>Predominantly Rural</v>
      </c>
      <c r="I363" s="385">
        <v>8430</v>
      </c>
      <c r="J363" s="385">
        <v>24429</v>
      </c>
      <c r="K363" s="385">
        <v>2439</v>
      </c>
      <c r="L363" s="385">
        <v>261050.60000000003</v>
      </c>
      <c r="M363" s="384">
        <v>296348.60000000003</v>
      </c>
      <c r="N363" s="378"/>
      <c r="O363" s="378"/>
      <c r="P363" s="362"/>
      <c r="Q363" s="362"/>
      <c r="R363" s="362"/>
      <c r="S363" s="362"/>
      <c r="T363" s="362"/>
    </row>
    <row r="364" spans="1:20" ht="28.8" x14ac:dyDescent="0.3">
      <c r="A364" s="362"/>
      <c r="B364" s="380" t="s">
        <v>1041</v>
      </c>
      <c r="C364" s="380" t="s">
        <v>1043</v>
      </c>
      <c r="D364" s="381"/>
      <c r="E364" s="380" t="s">
        <v>1044</v>
      </c>
      <c r="F364" s="380" t="s">
        <v>1044</v>
      </c>
      <c r="G364" s="3" t="str">
        <f>VLOOKUP(F364,class!A$1:B$460,2,FALSE)</f>
        <v>Shire District</v>
      </c>
      <c r="H364" s="3" t="str">
        <f>IFERROR(VLOOKUP(F364,classifications!A$3:C$335,3,FALSE),VLOOKUP(F364,classifications!I$2:K$28,3,FALSE))</f>
        <v>Predominantly Rural</v>
      </c>
      <c r="I364" s="378">
        <v>21</v>
      </c>
      <c r="J364" s="378">
        <v>2478</v>
      </c>
      <c r="K364" s="378">
        <v>1</v>
      </c>
      <c r="L364" s="378">
        <v>26017.599999999999</v>
      </c>
      <c r="M364" s="378">
        <v>28517.599999999999</v>
      </c>
      <c r="N364" s="378"/>
      <c r="O364" s="378"/>
      <c r="P364" s="362"/>
      <c r="Q364" s="362"/>
      <c r="R364" s="362"/>
      <c r="S364" s="362"/>
      <c r="T364" s="362"/>
    </row>
    <row r="365" spans="1:20" ht="28.8" x14ac:dyDescent="0.3">
      <c r="A365" s="362"/>
      <c r="B365" s="380" t="s">
        <v>1045</v>
      </c>
      <c r="C365" s="380" t="s">
        <v>1047</v>
      </c>
      <c r="D365" s="381"/>
      <c r="E365" s="380" t="s">
        <v>1048</v>
      </c>
      <c r="F365" s="380" t="s">
        <v>1048</v>
      </c>
      <c r="G365" s="3" t="str">
        <f>VLOOKUP(F365,class!A$1:B$460,2,FALSE)</f>
        <v>Shire District</v>
      </c>
      <c r="H365" s="3" t="str">
        <f>IFERROR(VLOOKUP(F365,classifications!A$3:C$335,3,FALSE),VLOOKUP(F365,classifications!I$2:K$28,3,FALSE))</f>
        <v>Predominantly Rural</v>
      </c>
      <c r="I365" s="378">
        <v>0</v>
      </c>
      <c r="J365" s="378">
        <v>5659</v>
      </c>
      <c r="K365" s="378">
        <v>851</v>
      </c>
      <c r="L365" s="378">
        <v>36477.5</v>
      </c>
      <c r="M365" s="378">
        <v>42987.5</v>
      </c>
      <c r="N365" s="378"/>
      <c r="O365" s="378"/>
      <c r="P365" s="362"/>
      <c r="Q365" s="362"/>
      <c r="R365" s="362"/>
      <c r="S365" s="362"/>
      <c r="T365" s="362"/>
    </row>
    <row r="366" spans="1:20" ht="28.8" x14ac:dyDescent="0.3">
      <c r="A366" s="362"/>
      <c r="B366" s="380" t="s">
        <v>1049</v>
      </c>
      <c r="C366" s="380" t="s">
        <v>1051</v>
      </c>
      <c r="D366" s="381"/>
      <c r="E366" s="380" t="s">
        <v>1052</v>
      </c>
      <c r="F366" s="380" t="s">
        <v>1052</v>
      </c>
      <c r="G366" s="3" t="str">
        <f>VLOOKUP(F366,class!A$1:B$460,2,FALSE)</f>
        <v>Shire District</v>
      </c>
      <c r="H366" s="3" t="str">
        <f>IFERROR(VLOOKUP(F366,classifications!A$3:C$335,3,FALSE),VLOOKUP(F366,classifications!I$2:K$28,3,FALSE))</f>
        <v>Urban with Significant Rural</v>
      </c>
      <c r="I366" s="378">
        <v>3873</v>
      </c>
      <c r="J366" s="378">
        <v>3192</v>
      </c>
      <c r="K366" s="378">
        <v>0</v>
      </c>
      <c r="L366" s="378">
        <v>67396.800000000003</v>
      </c>
      <c r="M366" s="378">
        <v>74461.8</v>
      </c>
      <c r="N366" s="378"/>
      <c r="O366" s="378"/>
      <c r="P366" s="362"/>
      <c r="Q366" s="362"/>
      <c r="R366" s="362"/>
      <c r="S366" s="362"/>
      <c r="T366" s="362"/>
    </row>
    <row r="367" spans="1:20" ht="28.8" x14ac:dyDescent="0.3">
      <c r="A367" s="362"/>
      <c r="B367" s="380" t="s">
        <v>1053</v>
      </c>
      <c r="C367" s="380" t="s">
        <v>1055</v>
      </c>
      <c r="D367" s="381"/>
      <c r="E367" s="380" t="s">
        <v>1056</v>
      </c>
      <c r="F367" s="380" t="s">
        <v>1056</v>
      </c>
      <c r="G367" s="3" t="str">
        <f>VLOOKUP(F367,class!A$1:B$460,2,FALSE)</f>
        <v>Shire District</v>
      </c>
      <c r="H367" s="3" t="str">
        <f>IFERROR(VLOOKUP(F367,classifications!A$3:C$335,3,FALSE),VLOOKUP(F367,classifications!I$2:K$28,3,FALSE))</f>
        <v>Predominantly Rural</v>
      </c>
      <c r="I367" s="378">
        <v>1499</v>
      </c>
      <c r="J367" s="378">
        <v>947</v>
      </c>
      <c r="K367" s="378">
        <v>1587</v>
      </c>
      <c r="L367" s="378">
        <v>19551.7</v>
      </c>
      <c r="M367" s="378">
        <v>23584.7</v>
      </c>
      <c r="N367" s="378"/>
      <c r="O367" s="378"/>
      <c r="P367" s="362"/>
      <c r="Q367" s="362"/>
      <c r="R367" s="362"/>
      <c r="S367" s="362"/>
      <c r="T367" s="362"/>
    </row>
    <row r="368" spans="1:20" ht="28.8" x14ac:dyDescent="0.3">
      <c r="A368" s="362"/>
      <c r="B368" s="380" t="s">
        <v>1057</v>
      </c>
      <c r="C368" s="380" t="s">
        <v>1059</v>
      </c>
      <c r="D368" s="381"/>
      <c r="E368" s="380" t="s">
        <v>1060</v>
      </c>
      <c r="F368" s="380" t="s">
        <v>1060</v>
      </c>
      <c r="G368" s="3" t="str">
        <f>VLOOKUP(F368,class!A$1:B$460,2,FALSE)</f>
        <v>Shire District</v>
      </c>
      <c r="H368" s="3" t="str">
        <f>IFERROR(VLOOKUP(F368,classifications!A$3:C$335,3,FALSE),VLOOKUP(F368,classifications!I$2:K$28,3,FALSE))</f>
        <v>Predominantly Rural</v>
      </c>
      <c r="I368" s="378">
        <v>1</v>
      </c>
      <c r="J368" s="378">
        <v>3243</v>
      </c>
      <c r="K368" s="378">
        <v>0</v>
      </c>
      <c r="L368" s="378">
        <v>23923.9</v>
      </c>
      <c r="M368" s="378">
        <v>27167.9</v>
      </c>
      <c r="N368" s="378"/>
      <c r="O368" s="378"/>
      <c r="P368" s="362"/>
      <c r="Q368" s="362"/>
      <c r="R368" s="362"/>
      <c r="S368" s="362"/>
      <c r="T368" s="362"/>
    </row>
    <row r="369" spans="1:20" ht="28.8" x14ac:dyDescent="0.3">
      <c r="A369" s="362"/>
      <c r="B369" s="380" t="s">
        <v>1061</v>
      </c>
      <c r="C369" s="380" t="s">
        <v>1063</v>
      </c>
      <c r="D369" s="381"/>
      <c r="E369" s="380" t="s">
        <v>1064</v>
      </c>
      <c r="F369" s="380" t="s">
        <v>1064</v>
      </c>
      <c r="G369" s="3" t="str">
        <f>VLOOKUP(F369,class!A$1:B$460,2,FALSE)</f>
        <v>Shire District</v>
      </c>
      <c r="H369" s="3" t="str">
        <f>IFERROR(VLOOKUP(F369,classifications!A$3:C$335,3,FALSE),VLOOKUP(F369,classifications!I$2:K$28,3,FALSE))</f>
        <v>Urban with Significant Rural</v>
      </c>
      <c r="I369" s="378">
        <v>0</v>
      </c>
      <c r="J369" s="378">
        <v>6950</v>
      </c>
      <c r="K369" s="378">
        <v>0</v>
      </c>
      <c r="L369" s="378">
        <v>52014.3</v>
      </c>
      <c r="M369" s="378">
        <v>58964.3</v>
      </c>
      <c r="N369" s="378"/>
      <c r="O369" s="378"/>
      <c r="P369" s="362"/>
      <c r="Q369" s="362"/>
      <c r="R369" s="362"/>
      <c r="S369" s="362"/>
      <c r="T369" s="362"/>
    </row>
    <row r="370" spans="1:20" ht="28.8" x14ac:dyDescent="0.3">
      <c r="A370" s="362"/>
      <c r="B370" s="380" t="s">
        <v>1065</v>
      </c>
      <c r="C370" s="380" t="s">
        <v>1067</v>
      </c>
      <c r="D370" s="381"/>
      <c r="E370" s="380" t="s">
        <v>1068</v>
      </c>
      <c r="F370" s="380" t="s">
        <v>1068</v>
      </c>
      <c r="G370" s="3" t="str">
        <f>VLOOKUP(F370,class!A$1:B$460,2,FALSE)</f>
        <v>Shire District</v>
      </c>
      <c r="H370" s="3" t="str">
        <f>IFERROR(VLOOKUP(F370,classifications!A$3:C$335,3,FALSE),VLOOKUP(F370,classifications!I$2:K$28,3,FALSE))</f>
        <v>Predominantly Rural</v>
      </c>
      <c r="I370" s="378">
        <v>3036</v>
      </c>
      <c r="J370" s="378">
        <v>1960</v>
      </c>
      <c r="K370" s="378">
        <v>0</v>
      </c>
      <c r="L370" s="378">
        <v>35668.800000000003</v>
      </c>
      <c r="M370" s="378">
        <v>40664.800000000003</v>
      </c>
      <c r="N370" s="378"/>
      <c r="O370" s="378"/>
      <c r="P370" s="362"/>
      <c r="Q370" s="362"/>
      <c r="R370" s="362"/>
      <c r="S370" s="362"/>
      <c r="T370" s="362"/>
    </row>
    <row r="371" spans="1:20" x14ac:dyDescent="0.3">
      <c r="A371" s="362"/>
      <c r="B371" s="362"/>
      <c r="C371" s="362"/>
      <c r="D371" s="364"/>
      <c r="E371" s="362"/>
      <c r="F371" s="362"/>
      <c r="G371" s="362"/>
      <c r="H371" s="362"/>
      <c r="I371" s="378"/>
      <c r="J371" s="378"/>
      <c r="K371" s="378"/>
      <c r="L371" s="378"/>
      <c r="M371" s="378"/>
      <c r="N371" s="378"/>
      <c r="O371" s="378"/>
      <c r="P371" s="362"/>
      <c r="Q371" s="362"/>
      <c r="R371" s="362"/>
      <c r="S371" s="362"/>
      <c r="T371" s="362"/>
    </row>
    <row r="372" spans="1:20" ht="28.8" x14ac:dyDescent="0.3">
      <c r="A372" s="362"/>
      <c r="B372" s="380"/>
      <c r="C372" s="380" t="s">
        <v>1069</v>
      </c>
      <c r="D372" s="381" t="s">
        <v>1070</v>
      </c>
      <c r="E372" s="380"/>
      <c r="F372" s="381" t="s">
        <v>1070</v>
      </c>
      <c r="G372" s="3" t="str">
        <f>VLOOKUP(F372,class!A$1:B$460,2,FALSE)</f>
        <v>Shire County</v>
      </c>
      <c r="H372" s="3" t="str">
        <f>IFERROR(VLOOKUP(F372,classifications!A$3:C$335,3,FALSE),VLOOKUP(F372,classifications!I$2:K$28,3,FALSE))</f>
        <v>Urban with Significant Rural</v>
      </c>
      <c r="I372" s="384">
        <v>30029</v>
      </c>
      <c r="J372" s="384">
        <v>19264</v>
      </c>
      <c r="K372" s="384">
        <v>219</v>
      </c>
      <c r="L372" s="384">
        <v>320586.19999999995</v>
      </c>
      <c r="M372" s="384">
        <v>370098.19999999995</v>
      </c>
      <c r="N372" s="378"/>
      <c r="O372" s="378"/>
      <c r="P372" s="362"/>
      <c r="Q372" s="362"/>
      <c r="R372" s="362"/>
      <c r="S372" s="362"/>
      <c r="T372" s="362"/>
    </row>
    <row r="373" spans="1:20" ht="28.8" x14ac:dyDescent="0.3">
      <c r="A373" s="362"/>
      <c r="B373" s="380" t="s">
        <v>1071</v>
      </c>
      <c r="C373" s="380" t="s">
        <v>1073</v>
      </c>
      <c r="D373" s="381"/>
      <c r="E373" s="380" t="s">
        <v>1074</v>
      </c>
      <c r="F373" s="380" t="s">
        <v>1074</v>
      </c>
      <c r="G373" s="3" t="str">
        <f>VLOOKUP(F373,class!A$1:B$460,2,FALSE)</f>
        <v>Shire District</v>
      </c>
      <c r="H373" s="3" t="str">
        <f>IFERROR(VLOOKUP(F373,classifications!A$3:C$335,3,FALSE),VLOOKUP(F373,classifications!I$2:K$28,3,FALSE))</f>
        <v>Predominantly Urban</v>
      </c>
      <c r="I373" s="378">
        <v>6666</v>
      </c>
      <c r="J373" s="378">
        <v>2081</v>
      </c>
      <c r="K373" s="378">
        <v>2</v>
      </c>
      <c r="L373" s="378">
        <v>47678.5</v>
      </c>
      <c r="M373" s="378">
        <v>56427.5</v>
      </c>
      <c r="N373" s="378"/>
      <c r="O373" s="378"/>
      <c r="P373" s="362"/>
      <c r="Q373" s="362"/>
      <c r="R373" s="362"/>
      <c r="S373" s="362"/>
      <c r="T373" s="362"/>
    </row>
    <row r="374" spans="1:20" ht="28.8" x14ac:dyDescent="0.3">
      <c r="A374" s="362"/>
      <c r="B374" s="380" t="s">
        <v>1075</v>
      </c>
      <c r="C374" s="380" t="s">
        <v>1077</v>
      </c>
      <c r="D374" s="381"/>
      <c r="E374" s="380" t="s">
        <v>1078</v>
      </c>
      <c r="F374" s="380" t="s">
        <v>1078</v>
      </c>
      <c r="G374" s="3" t="str">
        <f>VLOOKUP(F374,class!A$1:B$460,2,FALSE)</f>
        <v>Shire District</v>
      </c>
      <c r="H374" s="3" t="str">
        <f>IFERROR(VLOOKUP(F374,classifications!A$3:C$335,3,FALSE),VLOOKUP(F374,classifications!I$2:K$28,3,FALSE))</f>
        <v>Predominantly Rural</v>
      </c>
      <c r="I374" s="378">
        <v>6711</v>
      </c>
      <c r="J374" s="378">
        <v>1463</v>
      </c>
      <c r="K374" s="378">
        <v>0</v>
      </c>
      <c r="L374" s="378">
        <v>45347.199999999997</v>
      </c>
      <c r="M374" s="378">
        <v>53521.2</v>
      </c>
      <c r="N374" s="378"/>
      <c r="O374" s="378"/>
      <c r="P374" s="362"/>
      <c r="Q374" s="362"/>
      <c r="R374" s="362"/>
      <c r="S374" s="362"/>
      <c r="T374" s="362"/>
    </row>
    <row r="375" spans="1:20" ht="28.8" x14ac:dyDescent="0.3">
      <c r="A375" s="362"/>
      <c r="B375" s="380" t="s">
        <v>1079</v>
      </c>
      <c r="C375" s="380" t="s">
        <v>1081</v>
      </c>
      <c r="D375" s="381"/>
      <c r="E375" s="380" t="s">
        <v>1082</v>
      </c>
      <c r="F375" s="380" t="s">
        <v>1082</v>
      </c>
      <c r="G375" s="3" t="str">
        <f>VLOOKUP(F375,class!A$1:B$460,2,FALSE)</f>
        <v>Shire District</v>
      </c>
      <c r="H375" s="3" t="str">
        <f>IFERROR(VLOOKUP(F375,classifications!A$3:C$335,3,FALSE),VLOOKUP(F375,classifications!I$2:K$28,3,FALSE))</f>
        <v>Predominantly Urban</v>
      </c>
      <c r="I375" s="378">
        <v>4438</v>
      </c>
      <c r="J375" s="378">
        <v>1313</v>
      </c>
      <c r="K375" s="378">
        <v>192</v>
      </c>
      <c r="L375" s="378">
        <v>44408.6</v>
      </c>
      <c r="M375" s="378">
        <v>50351.6</v>
      </c>
      <c r="N375" s="378"/>
      <c r="O375" s="378"/>
      <c r="P375" s="362"/>
      <c r="Q375" s="362"/>
      <c r="R375" s="362"/>
      <c r="S375" s="362"/>
      <c r="T375" s="362"/>
    </row>
    <row r="376" spans="1:20" ht="28.8" x14ac:dyDescent="0.3">
      <c r="A376" s="362"/>
      <c r="B376" s="380" t="s">
        <v>1083</v>
      </c>
      <c r="C376" s="380" t="s">
        <v>1085</v>
      </c>
      <c r="D376" s="381"/>
      <c r="E376" s="380" t="s">
        <v>1086</v>
      </c>
      <c r="F376" s="380" t="s">
        <v>1086</v>
      </c>
      <c r="G376" s="3" t="str">
        <f>VLOOKUP(F376,class!A$1:B$460,2,FALSE)</f>
        <v>Shire District</v>
      </c>
      <c r="H376" s="3" t="str">
        <f>IFERROR(VLOOKUP(F376,classifications!A$3:C$335,3,FALSE),VLOOKUP(F376,classifications!I$2:K$28,3,FALSE))</f>
        <v>Predominantly Urban</v>
      </c>
      <c r="I376" s="378">
        <v>198</v>
      </c>
      <c r="J376" s="378">
        <v>5130</v>
      </c>
      <c r="K376" s="378">
        <v>0</v>
      </c>
      <c r="L376" s="378">
        <v>47849.4</v>
      </c>
      <c r="M376" s="378">
        <v>53177.4</v>
      </c>
      <c r="N376" s="378"/>
      <c r="O376" s="378"/>
      <c r="P376" s="362"/>
      <c r="Q376" s="362"/>
      <c r="R376" s="362"/>
      <c r="S376" s="362"/>
      <c r="T376" s="362"/>
    </row>
    <row r="377" spans="1:20" ht="28.8" x14ac:dyDescent="0.3">
      <c r="A377" s="362"/>
      <c r="B377" s="380" t="s">
        <v>1087</v>
      </c>
      <c r="C377" s="380" t="s">
        <v>1089</v>
      </c>
      <c r="D377" s="381"/>
      <c r="E377" s="380" t="s">
        <v>1090</v>
      </c>
      <c r="F377" s="380" t="s">
        <v>1090</v>
      </c>
      <c r="G377" s="3" t="str">
        <f>VLOOKUP(F377,class!A$1:B$460,2,FALSE)</f>
        <v>Shire District</v>
      </c>
      <c r="H377" s="3" t="str">
        <f>IFERROR(VLOOKUP(F377,classifications!A$3:C$335,3,FALSE),VLOOKUP(F377,classifications!I$2:K$28,3,FALSE))</f>
        <v>Predominantly Urban</v>
      </c>
      <c r="I377" s="378">
        <v>6466</v>
      </c>
      <c r="J377" s="378">
        <v>2319</v>
      </c>
      <c r="K377" s="378">
        <v>0</v>
      </c>
      <c r="L377" s="378">
        <v>41205.199999999997</v>
      </c>
      <c r="M377" s="378">
        <v>49990.2</v>
      </c>
      <c r="N377" s="378"/>
      <c r="O377" s="378"/>
      <c r="P377" s="362"/>
      <c r="Q377" s="362"/>
      <c r="R377" s="362"/>
      <c r="S377" s="362"/>
      <c r="T377" s="362"/>
    </row>
    <row r="378" spans="1:20" ht="57.6" x14ac:dyDescent="0.3">
      <c r="A378" s="362"/>
      <c r="B378" s="380" t="s">
        <v>1091</v>
      </c>
      <c r="C378" s="380" t="s">
        <v>1093</v>
      </c>
      <c r="D378" s="381"/>
      <c r="E378" s="380" t="s">
        <v>1094</v>
      </c>
      <c r="F378" s="380" t="s">
        <v>1094</v>
      </c>
      <c r="G378" s="3" t="str">
        <f>VLOOKUP(F378,class!A$1:B$460,2,FALSE)</f>
        <v>Shire District</v>
      </c>
      <c r="H378" s="3" t="str">
        <f>IFERROR(VLOOKUP(F378,classifications!A$3:C$335,3,FALSE),VLOOKUP(F378,classifications!I$2:K$28,3,FALSE))</f>
        <v>Predominantly Rural</v>
      </c>
      <c r="I378" s="378">
        <v>5520</v>
      </c>
      <c r="J378" s="378">
        <v>2532</v>
      </c>
      <c r="K378" s="378">
        <v>25</v>
      </c>
      <c r="L378" s="378">
        <v>47192.2</v>
      </c>
      <c r="M378" s="378">
        <v>55269.2</v>
      </c>
      <c r="N378" s="378"/>
      <c r="O378" s="378"/>
      <c r="P378" s="362"/>
      <c r="Q378" s="362"/>
      <c r="R378" s="362"/>
      <c r="S378" s="362"/>
      <c r="T378" s="362"/>
    </row>
    <row r="379" spans="1:20" ht="28.8" x14ac:dyDescent="0.3">
      <c r="A379" s="362"/>
      <c r="B379" s="380" t="s">
        <v>1095</v>
      </c>
      <c r="C379" s="380" t="s">
        <v>1097</v>
      </c>
      <c r="D379" s="381"/>
      <c r="E379" s="380" t="s">
        <v>1098</v>
      </c>
      <c r="F379" s="380" t="s">
        <v>1098</v>
      </c>
      <c r="G379" s="3" t="str">
        <f>VLOOKUP(F379,class!A$1:B$460,2,FALSE)</f>
        <v>Shire District</v>
      </c>
      <c r="H379" s="3" t="str">
        <f>IFERROR(VLOOKUP(F379,classifications!A$3:C$335,3,FALSE),VLOOKUP(F379,classifications!I$2:K$28,3,FALSE))</f>
        <v>Predominantly Rural</v>
      </c>
      <c r="I379" s="378">
        <v>30</v>
      </c>
      <c r="J379" s="378">
        <v>4426</v>
      </c>
      <c r="K379" s="378">
        <v>0</v>
      </c>
      <c r="L379" s="378">
        <v>46905.1</v>
      </c>
      <c r="M379" s="378">
        <v>51361.1</v>
      </c>
      <c r="N379" s="378"/>
      <c r="O379" s="378"/>
      <c r="P379" s="362"/>
      <c r="Q379" s="362"/>
      <c r="R379" s="362"/>
      <c r="S379" s="362"/>
      <c r="T379" s="362"/>
    </row>
    <row r="380" spans="1:20" x14ac:dyDescent="0.3">
      <c r="A380" s="362"/>
      <c r="B380" s="362"/>
      <c r="C380" s="362"/>
      <c r="D380" s="364"/>
      <c r="E380" s="362"/>
      <c r="F380" s="362"/>
      <c r="G380" s="362"/>
      <c r="H380" s="362"/>
      <c r="I380" s="378"/>
      <c r="J380" s="378"/>
      <c r="K380" s="378"/>
      <c r="L380" s="378"/>
      <c r="M380" s="378"/>
      <c r="N380" s="378"/>
      <c r="O380" s="378"/>
      <c r="P380" s="362"/>
      <c r="Q380" s="362"/>
      <c r="R380" s="362"/>
      <c r="S380" s="362"/>
      <c r="T380" s="362"/>
    </row>
    <row r="381" spans="1:20" ht="28.8" x14ac:dyDescent="0.3">
      <c r="A381" s="362"/>
      <c r="B381" s="380"/>
      <c r="C381" s="380" t="s">
        <v>1099</v>
      </c>
      <c r="D381" s="381" t="s">
        <v>1100</v>
      </c>
      <c r="E381" s="380"/>
      <c r="F381" s="381" t="s">
        <v>1100</v>
      </c>
      <c r="G381" s="3" t="str">
        <f>VLOOKUP(F381,class!A$1:B$460,2,FALSE)</f>
        <v>Shire County</v>
      </c>
      <c r="H381" s="3" t="str">
        <f>IFERROR(VLOOKUP(F381,classifications!A$3:C$335,3,FALSE),VLOOKUP(F381,classifications!I$2:K$28,3,FALSE))</f>
        <v>Predominantly Rural</v>
      </c>
      <c r="I381" s="384">
        <v>7705</v>
      </c>
      <c r="J381" s="384">
        <v>34636</v>
      </c>
      <c r="K381" s="384">
        <v>1173</v>
      </c>
      <c r="L381" s="384">
        <v>256394.7</v>
      </c>
      <c r="M381" s="384">
        <v>299908.7</v>
      </c>
      <c r="N381" s="378"/>
      <c r="O381" s="378"/>
      <c r="P381" s="362"/>
      <c r="Q381" s="362"/>
      <c r="R381" s="362"/>
      <c r="S381" s="362"/>
      <c r="T381" s="362"/>
    </row>
    <row r="382" spans="1:20" ht="28.8" x14ac:dyDescent="0.3">
      <c r="A382" s="362"/>
      <c r="B382" s="380" t="s">
        <v>1101</v>
      </c>
      <c r="C382" s="380" t="s">
        <v>1103</v>
      </c>
      <c r="D382" s="381"/>
      <c r="E382" s="380" t="s">
        <v>1104</v>
      </c>
      <c r="F382" s="380" t="s">
        <v>1104</v>
      </c>
      <c r="G382" s="3" t="str">
        <f>VLOOKUP(F382,class!A$1:B$460,2,FALSE)</f>
        <v>Shire District</v>
      </c>
      <c r="H382" s="3" t="str">
        <f>IFERROR(VLOOKUP(F382,classifications!A$3:C$335,3,FALSE),VLOOKUP(F382,classifications!I$2:K$28,3,FALSE))</f>
        <v>Urban with Significant Rural</v>
      </c>
      <c r="I382" s="378">
        <v>200</v>
      </c>
      <c r="J382" s="378">
        <v>8596</v>
      </c>
      <c r="K382" s="378">
        <v>325</v>
      </c>
      <c r="L382" s="378">
        <v>58850.5</v>
      </c>
      <c r="M382" s="378">
        <v>67971.5</v>
      </c>
      <c r="N382" s="378"/>
      <c r="O382" s="378"/>
      <c r="P382" s="362"/>
      <c r="Q382" s="362"/>
      <c r="R382" s="362"/>
      <c r="S382" s="362"/>
      <c r="T382" s="362"/>
    </row>
    <row r="383" spans="1:20" ht="28.8" x14ac:dyDescent="0.3">
      <c r="A383" s="362"/>
      <c r="B383" s="380" t="s">
        <v>1105</v>
      </c>
      <c r="C383" s="380" t="s">
        <v>1107</v>
      </c>
      <c r="D383" s="381"/>
      <c r="E383" s="380" t="s">
        <v>1108</v>
      </c>
      <c r="F383" s="380" t="s">
        <v>1108</v>
      </c>
      <c r="G383" s="3" t="str">
        <f>VLOOKUP(F383,class!A$1:B$460,2,FALSE)</f>
        <v>Shire District</v>
      </c>
      <c r="H383" s="3" t="str">
        <f>IFERROR(VLOOKUP(F383,classifications!A$3:C$335,3,FALSE),VLOOKUP(F383,classifications!I$2:K$28,3,FALSE))</f>
        <v>Predominantly Urban</v>
      </c>
      <c r="I383" s="378">
        <v>7502</v>
      </c>
      <c r="J383" s="378">
        <v>4412</v>
      </c>
      <c r="K383" s="378">
        <v>848</v>
      </c>
      <c r="L383" s="378">
        <v>45840.3</v>
      </c>
      <c r="M383" s="378">
        <v>58602.3</v>
      </c>
      <c r="N383" s="378"/>
      <c r="O383" s="378"/>
      <c r="P383" s="362"/>
      <c r="Q383" s="362"/>
      <c r="R383" s="362"/>
      <c r="S383" s="362"/>
      <c r="T383" s="362"/>
    </row>
    <row r="384" spans="1:20" ht="43.2" x14ac:dyDescent="0.3">
      <c r="A384" s="362"/>
      <c r="B384" s="380" t="s">
        <v>1109</v>
      </c>
      <c r="C384" s="380" t="s">
        <v>1111</v>
      </c>
      <c r="D384" s="381"/>
      <c r="E384" s="380" t="s">
        <v>1112</v>
      </c>
      <c r="F384" s="380" t="s">
        <v>1112</v>
      </c>
      <c r="G384" s="3" t="str">
        <f>VLOOKUP(F384,class!A$1:B$460,2,FALSE)</f>
        <v>Shire District</v>
      </c>
      <c r="H384" s="3" t="str">
        <f>IFERROR(VLOOKUP(F384,classifications!A$3:C$335,3,FALSE),VLOOKUP(F384,classifications!I$2:K$28,3,FALSE))</f>
        <v>Predominantly Rural</v>
      </c>
      <c r="I384" s="378">
        <v>0</v>
      </c>
      <c r="J384" s="378">
        <v>7405</v>
      </c>
      <c r="K384" s="378">
        <v>0</v>
      </c>
      <c r="L384" s="378">
        <v>56253.2</v>
      </c>
      <c r="M384" s="378">
        <v>63658.2</v>
      </c>
      <c r="N384" s="378"/>
      <c r="O384" s="378"/>
      <c r="P384" s="362"/>
      <c r="Q384" s="362"/>
      <c r="R384" s="362"/>
      <c r="S384" s="362"/>
      <c r="T384" s="362"/>
    </row>
    <row r="385" spans="1:20" ht="43.2" x14ac:dyDescent="0.3">
      <c r="A385" s="362"/>
      <c r="B385" s="380" t="s">
        <v>1113</v>
      </c>
      <c r="C385" s="380" t="s">
        <v>1115</v>
      </c>
      <c r="D385" s="381"/>
      <c r="E385" s="380" t="s">
        <v>1116</v>
      </c>
      <c r="F385" s="380" t="s">
        <v>1116</v>
      </c>
      <c r="G385" s="3" t="str">
        <f>VLOOKUP(F385,class!A$1:B$460,2,FALSE)</f>
        <v>Shire District</v>
      </c>
      <c r="H385" s="3" t="str">
        <f>IFERROR(VLOOKUP(F385,classifications!A$3:C$335,3,FALSE),VLOOKUP(F385,classifications!I$2:K$28,3,FALSE))</f>
        <v>Predominantly Rural</v>
      </c>
      <c r="I385" s="378">
        <v>3</v>
      </c>
      <c r="J385" s="378">
        <v>7945</v>
      </c>
      <c r="K385" s="378">
        <v>0</v>
      </c>
      <c r="L385" s="378">
        <v>51540</v>
      </c>
      <c r="M385" s="378">
        <v>59488</v>
      </c>
      <c r="N385" s="378"/>
      <c r="O385" s="378"/>
      <c r="P385" s="362"/>
      <c r="Q385" s="362"/>
      <c r="R385" s="362"/>
      <c r="S385" s="362"/>
      <c r="T385" s="362"/>
    </row>
    <row r="386" spans="1:20" ht="43.2" x14ac:dyDescent="0.3">
      <c r="A386" s="362"/>
      <c r="B386" s="380" t="s">
        <v>1117</v>
      </c>
      <c r="C386" s="380" t="s">
        <v>1119</v>
      </c>
      <c r="D386" s="381"/>
      <c r="E386" s="380" t="s">
        <v>1120</v>
      </c>
      <c r="F386" s="380" t="s">
        <v>1120</v>
      </c>
      <c r="G386" s="3" t="str">
        <f>VLOOKUP(F386,class!A$1:B$460,2,FALSE)</f>
        <v>Shire District</v>
      </c>
      <c r="H386" s="3" t="str">
        <f>IFERROR(VLOOKUP(F386,classifications!A$3:C$335,3,FALSE),VLOOKUP(F386,classifications!I$2:K$28,3,FALSE))</f>
        <v>Predominantly Rural</v>
      </c>
      <c r="I386" s="378">
        <v>0</v>
      </c>
      <c r="J386" s="378">
        <v>6278</v>
      </c>
      <c r="K386" s="378">
        <v>0</v>
      </c>
      <c r="L386" s="378">
        <v>43910.7</v>
      </c>
      <c r="M386" s="378">
        <v>50188.7</v>
      </c>
      <c r="N386" s="378"/>
      <c r="O386" s="378"/>
      <c r="P386" s="362"/>
      <c r="Q386" s="362"/>
      <c r="R386" s="362"/>
      <c r="S386" s="362"/>
      <c r="T386" s="362"/>
    </row>
    <row r="387" spans="1:20" x14ac:dyDescent="0.3">
      <c r="A387" s="362"/>
      <c r="B387" s="380"/>
      <c r="C387" s="380"/>
      <c r="D387" s="381"/>
      <c r="E387" s="380"/>
      <c r="F387" s="380"/>
      <c r="G387" s="380"/>
      <c r="H387" s="362"/>
      <c r="I387" s="378"/>
      <c r="J387" s="378"/>
      <c r="K387" s="378"/>
      <c r="L387" s="378"/>
      <c r="M387" s="378"/>
      <c r="N387" s="378"/>
      <c r="O387" s="378"/>
      <c r="P387" s="362"/>
      <c r="Q387" s="362"/>
      <c r="R387" s="362"/>
      <c r="S387" s="362"/>
      <c r="T387" s="362"/>
    </row>
    <row r="388" spans="1:20" ht="28.8" x14ac:dyDescent="0.3">
      <c r="A388" s="362"/>
      <c r="B388" s="380"/>
      <c r="C388" s="380" t="s">
        <v>1568</v>
      </c>
      <c r="D388" s="381" t="s">
        <v>1569</v>
      </c>
      <c r="E388" s="380"/>
      <c r="F388" s="380"/>
      <c r="G388" s="380"/>
      <c r="H388" s="362"/>
      <c r="I388" s="382"/>
      <c r="J388" s="382"/>
      <c r="K388" s="382"/>
      <c r="L388" s="382"/>
      <c r="M388" s="382"/>
      <c r="N388" s="378"/>
      <c r="O388" s="378"/>
      <c r="P388" s="362"/>
      <c r="Q388" s="362"/>
      <c r="R388" s="362"/>
      <c r="S388" s="362"/>
      <c r="T388" s="362"/>
    </row>
    <row r="389" spans="1:20" ht="28.8" x14ac:dyDescent="0.3">
      <c r="A389" s="362"/>
      <c r="B389" s="380" t="s">
        <v>1570</v>
      </c>
      <c r="C389" s="380" t="s">
        <v>1572</v>
      </c>
      <c r="D389" s="381"/>
      <c r="E389" s="380" t="s">
        <v>1573</v>
      </c>
      <c r="F389" s="380" t="s">
        <v>1573</v>
      </c>
      <c r="G389" s="380"/>
      <c r="H389" s="380"/>
      <c r="I389" s="382"/>
      <c r="J389" s="382"/>
      <c r="K389" s="382"/>
      <c r="L389" s="382"/>
      <c r="M389" s="382"/>
      <c r="N389" s="378"/>
      <c r="O389" s="378"/>
      <c r="P389" s="362"/>
      <c r="Q389" s="362"/>
      <c r="R389" s="362"/>
      <c r="S389" s="362"/>
      <c r="T389" s="362"/>
    </row>
    <row r="390" spans="1:20" ht="43.2" x14ac:dyDescent="0.3">
      <c r="A390" s="362"/>
      <c r="B390" s="380" t="s">
        <v>1574</v>
      </c>
      <c r="C390" s="380" t="s">
        <v>1576</v>
      </c>
      <c r="D390" s="381"/>
      <c r="E390" s="380" t="s">
        <v>1577</v>
      </c>
      <c r="F390" s="380" t="s">
        <v>1577</v>
      </c>
      <c r="G390" s="380"/>
      <c r="H390" s="380"/>
      <c r="I390" s="382"/>
      <c r="J390" s="382"/>
      <c r="K390" s="382"/>
      <c r="L390" s="382"/>
      <c r="M390" s="382"/>
      <c r="N390" s="378"/>
      <c r="O390" s="378"/>
      <c r="P390" s="362"/>
      <c r="Q390" s="362"/>
      <c r="R390" s="362"/>
      <c r="S390" s="362"/>
      <c r="T390" s="362"/>
    </row>
    <row r="391" spans="1:20" ht="28.8" x14ac:dyDescent="0.3">
      <c r="A391" s="362"/>
      <c r="B391" s="380" t="s">
        <v>1578</v>
      </c>
      <c r="C391" s="380" t="s">
        <v>1580</v>
      </c>
      <c r="D391" s="381"/>
      <c r="E391" s="380" t="s">
        <v>1581</v>
      </c>
      <c r="F391" s="380" t="s">
        <v>1581</v>
      </c>
      <c r="G391" s="380"/>
      <c r="H391" s="380"/>
      <c r="I391" s="382"/>
      <c r="J391" s="382"/>
      <c r="K391" s="382"/>
      <c r="L391" s="382"/>
      <c r="M391" s="382"/>
      <c r="N391" s="378"/>
      <c r="O391" s="378"/>
      <c r="P391" s="362"/>
      <c r="Q391" s="362"/>
      <c r="R391" s="362"/>
      <c r="S391" s="362"/>
      <c r="T391" s="362"/>
    </row>
    <row r="392" spans="1:20" ht="43.2" x14ac:dyDescent="0.3">
      <c r="A392" s="362"/>
      <c r="B392" s="380" t="s">
        <v>1582</v>
      </c>
      <c r="C392" s="380" t="s">
        <v>1584</v>
      </c>
      <c r="D392" s="381"/>
      <c r="E392" s="380" t="s">
        <v>1585</v>
      </c>
      <c r="F392" s="380" t="s">
        <v>1585</v>
      </c>
      <c r="G392" s="380"/>
      <c r="H392" s="380"/>
      <c r="I392" s="382"/>
      <c r="J392" s="382"/>
      <c r="K392" s="382"/>
      <c r="L392" s="382"/>
      <c r="M392" s="382"/>
      <c r="N392" s="378"/>
      <c r="O392" s="378"/>
      <c r="P392" s="362"/>
      <c r="Q392" s="362"/>
      <c r="R392" s="362"/>
      <c r="S392" s="362"/>
      <c r="T392" s="362"/>
    </row>
    <row r="393" spans="1:20" ht="43.2" x14ac:dyDescent="0.3">
      <c r="A393" s="362"/>
      <c r="B393" s="380" t="s">
        <v>1586</v>
      </c>
      <c r="C393" s="380" t="s">
        <v>1588</v>
      </c>
      <c r="D393" s="381"/>
      <c r="E393" s="380" t="s">
        <v>1589</v>
      </c>
      <c r="F393" s="380" t="s">
        <v>1589</v>
      </c>
      <c r="G393" s="380"/>
      <c r="H393" s="380"/>
      <c r="I393" s="382"/>
      <c r="J393" s="382"/>
      <c r="K393" s="382"/>
      <c r="L393" s="382"/>
      <c r="M393" s="382"/>
      <c r="N393" s="378"/>
      <c r="O393" s="378"/>
      <c r="P393" s="362"/>
      <c r="Q393" s="362"/>
      <c r="R393" s="362"/>
      <c r="S393" s="362"/>
      <c r="T393" s="362"/>
    </row>
    <row r="394" spans="1:20" x14ac:dyDescent="0.3">
      <c r="A394" s="362"/>
      <c r="B394" s="362"/>
      <c r="C394" s="362"/>
      <c r="D394" s="364"/>
      <c r="E394" s="362"/>
      <c r="F394" s="362"/>
      <c r="G394" s="362"/>
      <c r="H394" s="362"/>
      <c r="I394" s="378"/>
      <c r="J394" s="378"/>
      <c r="K394" s="378"/>
      <c r="L394" s="378"/>
      <c r="M394" s="378"/>
      <c r="N394" s="378"/>
      <c r="O394" s="378"/>
      <c r="P394" s="362"/>
      <c r="Q394" s="362"/>
      <c r="R394" s="362"/>
      <c r="S394" s="362"/>
      <c r="T394" s="362"/>
    </row>
    <row r="395" spans="1:20" ht="28.8" x14ac:dyDescent="0.3">
      <c r="A395" s="362"/>
      <c r="B395" s="380"/>
      <c r="C395" s="380" t="s">
        <v>1121</v>
      </c>
      <c r="D395" s="381" t="s">
        <v>1122</v>
      </c>
      <c r="E395" s="380"/>
      <c r="F395" s="381" t="s">
        <v>1122</v>
      </c>
      <c r="G395" s="3" t="str">
        <f>VLOOKUP(F395,class!A$1:B$460,2,FALSE)</f>
        <v>Shire County</v>
      </c>
      <c r="H395" s="3" t="str">
        <f>IFERROR(VLOOKUP(F395,classifications!A$3:C$335,3,FALSE),VLOOKUP(F395,classifications!I$2:K$28,3,FALSE))</f>
        <v>Predominantly Rural</v>
      </c>
      <c r="I395" s="384">
        <v>9790</v>
      </c>
      <c r="J395" s="384">
        <v>26369</v>
      </c>
      <c r="K395" s="384">
        <v>533</v>
      </c>
      <c r="L395" s="384">
        <v>225678.27270957537</v>
      </c>
      <c r="M395" s="384">
        <v>262370.27270957537</v>
      </c>
      <c r="N395" s="378"/>
      <c r="O395" s="378"/>
      <c r="P395" s="362"/>
      <c r="Q395" s="362"/>
      <c r="R395" s="362"/>
      <c r="S395" s="362"/>
      <c r="T395" s="362"/>
    </row>
    <row r="396" spans="1:20" ht="28.8" x14ac:dyDescent="0.3">
      <c r="A396" s="362"/>
      <c r="B396" s="380" t="s">
        <v>1123</v>
      </c>
      <c r="C396" s="380" t="s">
        <v>1125</v>
      </c>
      <c r="D396" s="381"/>
      <c r="E396" s="380" t="s">
        <v>1126</v>
      </c>
      <c r="F396" s="380" t="s">
        <v>1126</v>
      </c>
      <c r="G396" s="3" t="str">
        <f>VLOOKUP(F396,class!A$1:B$460,2,FALSE)</f>
        <v>Shire District</v>
      </c>
      <c r="H396" s="3" t="str">
        <f>IFERROR(VLOOKUP(F396,classifications!A$3:C$335,3,FALSE),VLOOKUP(F396,classifications!I$2:K$28,3,FALSE))</f>
        <v>Predominantly Rural</v>
      </c>
      <c r="I396" s="378">
        <v>0</v>
      </c>
      <c r="J396" s="378">
        <v>6432</v>
      </c>
      <c r="K396" s="378">
        <v>0</v>
      </c>
      <c r="L396" s="378">
        <v>46705.599999999999</v>
      </c>
      <c r="M396" s="378">
        <v>53137.599999999999</v>
      </c>
      <c r="N396" s="378"/>
      <c r="O396" s="378"/>
      <c r="P396" s="362"/>
      <c r="Q396" s="362"/>
      <c r="R396" s="362"/>
      <c r="S396" s="362"/>
      <c r="T396" s="362"/>
    </row>
    <row r="397" spans="1:20" ht="28.8" x14ac:dyDescent="0.3">
      <c r="A397" s="362"/>
      <c r="B397" s="380" t="s">
        <v>1127</v>
      </c>
      <c r="C397" s="380" t="s">
        <v>1129</v>
      </c>
      <c r="D397" s="381"/>
      <c r="E397" s="380" t="s">
        <v>1130</v>
      </c>
      <c r="F397" s="380" t="s">
        <v>1130</v>
      </c>
      <c r="G397" s="3" t="str">
        <f>VLOOKUP(F397,class!A$1:B$460,2,FALSE)</f>
        <v>Shire District</v>
      </c>
      <c r="H397" s="3" t="str">
        <f>IFERROR(VLOOKUP(F397,classifications!A$3:C$335,3,FALSE),VLOOKUP(F397,classifications!I$2:K$28,3,FALSE))</f>
        <v>Predominantly Rural</v>
      </c>
      <c r="I397" s="378">
        <v>4013</v>
      </c>
      <c r="J397" s="378">
        <v>3305</v>
      </c>
      <c r="K397" s="378">
        <v>0</v>
      </c>
      <c r="L397" s="378">
        <v>48916.800000000003</v>
      </c>
      <c r="M397" s="378">
        <v>56234.8</v>
      </c>
      <c r="N397" s="378"/>
      <c r="O397" s="378"/>
      <c r="P397" s="362"/>
      <c r="Q397" s="362"/>
      <c r="R397" s="362"/>
      <c r="S397" s="362"/>
      <c r="T397" s="362"/>
    </row>
    <row r="398" spans="1:20" ht="43.2" x14ac:dyDescent="0.3">
      <c r="A398" s="362"/>
      <c r="B398" s="380" t="s">
        <v>2005</v>
      </c>
      <c r="C398" s="380" t="s">
        <v>2006</v>
      </c>
      <c r="D398" s="381"/>
      <c r="E398" s="380" t="s">
        <v>1990</v>
      </c>
      <c r="F398" s="380" t="s">
        <v>1990</v>
      </c>
      <c r="G398" s="3" t="str">
        <f>VLOOKUP(F398,class!A$1:B$460,2,FALSE)</f>
        <v>Shire District</v>
      </c>
      <c r="H398" s="3" t="str">
        <f>IFERROR(VLOOKUP(F398,classifications!A$3:C$335,3,FALSE),VLOOKUP(F398,classifications!I$2:K$28,3,FALSE))</f>
        <v>Predominantly Rural</v>
      </c>
      <c r="I398" s="378">
        <v>5735</v>
      </c>
      <c r="J398" s="378">
        <v>5437</v>
      </c>
      <c r="K398" s="378">
        <v>0</v>
      </c>
      <c r="L398" s="378">
        <v>63106.972709575377</v>
      </c>
      <c r="M398" s="378">
        <v>74278.972709575377</v>
      </c>
      <c r="N398" s="378"/>
      <c r="O398" s="378"/>
      <c r="P398" s="362"/>
      <c r="Q398" s="362"/>
      <c r="R398" s="362"/>
      <c r="S398" s="362"/>
      <c r="T398" s="362"/>
    </row>
    <row r="399" spans="1:20" ht="28.8" x14ac:dyDescent="0.3">
      <c r="A399" s="362"/>
      <c r="B399" s="380" t="s">
        <v>1131</v>
      </c>
      <c r="C399" s="380" t="s">
        <v>1133</v>
      </c>
      <c r="D399" s="381"/>
      <c r="E399" s="380" t="s">
        <v>1134</v>
      </c>
      <c r="F399" s="380" t="s">
        <v>1134</v>
      </c>
      <c r="G399" s="3" t="str">
        <f>VLOOKUP(F399,class!A$1:B$460,2,FALSE)</f>
        <v>Shire District</v>
      </c>
      <c r="H399" s="3" t="str">
        <f>IFERROR(VLOOKUP(F399,classifications!A$3:C$335,3,FALSE),VLOOKUP(F399,classifications!I$2:K$28,3,FALSE))</f>
        <v>Predominantly Rural</v>
      </c>
      <c r="I399" s="378">
        <v>42</v>
      </c>
      <c r="J399" s="378">
        <v>11195</v>
      </c>
      <c r="K399" s="378">
        <v>533</v>
      </c>
      <c r="L399" s="378">
        <v>66948.899999999994</v>
      </c>
      <c r="M399" s="378">
        <v>78718.899999999994</v>
      </c>
      <c r="N399" s="378"/>
      <c r="O399" s="378"/>
      <c r="P399" s="362"/>
      <c r="Q399" s="362"/>
      <c r="R399" s="362"/>
      <c r="S399" s="362"/>
      <c r="T399" s="362"/>
    </row>
    <row r="400" spans="1:20" ht="28.8" x14ac:dyDescent="0.3">
      <c r="A400" s="362"/>
      <c r="B400" s="380" t="s">
        <v>1135</v>
      </c>
      <c r="C400" s="380" t="s">
        <v>1137</v>
      </c>
      <c r="D400" s="381"/>
      <c r="E400" s="380" t="s">
        <v>1138</v>
      </c>
      <c r="F400" s="380" t="s">
        <v>1138</v>
      </c>
      <c r="G400" s="380"/>
      <c r="H400" s="362"/>
      <c r="I400" s="382"/>
      <c r="J400" s="382"/>
      <c r="K400" s="382"/>
      <c r="L400" s="382"/>
      <c r="M400" s="382"/>
      <c r="N400" s="378"/>
      <c r="O400" s="378"/>
      <c r="P400" s="362"/>
      <c r="Q400" s="362"/>
      <c r="R400" s="362"/>
      <c r="S400" s="362"/>
      <c r="T400" s="362"/>
    </row>
    <row r="401" spans="1:20" ht="28.8" x14ac:dyDescent="0.3">
      <c r="A401" s="362"/>
      <c r="B401" s="380" t="s">
        <v>1139</v>
      </c>
      <c r="C401" s="380" t="s">
        <v>1141</v>
      </c>
      <c r="D401" s="381"/>
      <c r="E401" s="380" t="s">
        <v>1142</v>
      </c>
      <c r="F401" s="380" t="s">
        <v>1142</v>
      </c>
      <c r="G401" s="380"/>
      <c r="H401" s="362"/>
      <c r="I401" s="382"/>
      <c r="J401" s="382"/>
      <c r="K401" s="382"/>
      <c r="L401" s="382"/>
      <c r="M401" s="382"/>
      <c r="N401" s="378"/>
      <c r="O401" s="378"/>
      <c r="P401" s="362"/>
      <c r="Q401" s="362"/>
      <c r="R401" s="362"/>
      <c r="S401" s="362"/>
      <c r="T401" s="362"/>
    </row>
    <row r="402" spans="1:20" x14ac:dyDescent="0.3">
      <c r="A402" s="362"/>
      <c r="B402" s="362"/>
      <c r="C402" s="362"/>
      <c r="D402" s="364"/>
      <c r="E402" s="362"/>
      <c r="F402" s="362"/>
      <c r="G402" s="362"/>
      <c r="H402" s="362"/>
      <c r="I402" s="378"/>
      <c r="J402" s="378"/>
      <c r="K402" s="378"/>
      <c r="L402" s="378"/>
      <c r="M402" s="378"/>
      <c r="N402" s="378"/>
      <c r="O402" s="378"/>
      <c r="P402" s="362"/>
      <c r="Q402" s="362"/>
      <c r="R402" s="362"/>
      <c r="S402" s="362"/>
      <c r="T402" s="362"/>
    </row>
    <row r="403" spans="1:20" ht="28.8" x14ac:dyDescent="0.3">
      <c r="A403" s="362"/>
      <c r="B403" s="380"/>
      <c r="C403" s="380" t="s">
        <v>1143</v>
      </c>
      <c r="D403" s="381" t="s">
        <v>1144</v>
      </c>
      <c r="E403" s="380"/>
      <c r="F403" s="381" t="s">
        <v>1144</v>
      </c>
      <c r="G403" s="3" t="str">
        <f>VLOOKUP(F403,class!A$1:B$460,2,FALSE)</f>
        <v>Shire County</v>
      </c>
      <c r="H403" s="3" t="str">
        <f>IFERROR(VLOOKUP(F403,classifications!A$3:C$335,3,FALSE),VLOOKUP(F403,classifications!I$2:K$28,3,FALSE))</f>
        <v>Urban with Significant Rural</v>
      </c>
      <c r="I403" s="384">
        <v>9442</v>
      </c>
      <c r="J403" s="384">
        <v>45156</v>
      </c>
      <c r="K403" s="384">
        <v>728</v>
      </c>
      <c r="L403" s="384">
        <v>332316.86405433645</v>
      </c>
      <c r="M403" s="384">
        <v>387642.86405433645</v>
      </c>
      <c r="N403" s="378"/>
      <c r="O403" s="378"/>
      <c r="P403" s="362"/>
      <c r="Q403" s="362"/>
      <c r="R403" s="362"/>
      <c r="S403" s="362"/>
      <c r="T403" s="362"/>
    </row>
    <row r="404" spans="1:20" ht="28.8" x14ac:dyDescent="0.3">
      <c r="A404" s="362"/>
      <c r="B404" s="380" t="s">
        <v>1145</v>
      </c>
      <c r="C404" s="380" t="s">
        <v>1147</v>
      </c>
      <c r="D404" s="381"/>
      <c r="E404" s="380" t="s">
        <v>1148</v>
      </c>
      <c r="F404" s="380" t="s">
        <v>1148</v>
      </c>
      <c r="G404" s="3" t="str">
        <f>VLOOKUP(F404,class!A$1:B$460,2,FALSE)</f>
        <v>Shire District</v>
      </c>
      <c r="H404" s="3" t="str">
        <f>IFERROR(VLOOKUP(F404,classifications!A$3:C$335,3,FALSE),VLOOKUP(F404,classifications!I$2:K$28,3,FALSE))</f>
        <v>Urban with Significant Rural</v>
      </c>
      <c r="I404" s="378">
        <v>5123</v>
      </c>
      <c r="J404" s="378">
        <v>2168</v>
      </c>
      <c r="K404" s="378">
        <v>0</v>
      </c>
      <c r="L404" s="378">
        <v>37249</v>
      </c>
      <c r="M404" s="378">
        <v>44540</v>
      </c>
      <c r="N404" s="378"/>
      <c r="O404" s="378"/>
      <c r="P404" s="362"/>
      <c r="Q404" s="362"/>
      <c r="R404" s="362"/>
      <c r="S404" s="362"/>
      <c r="T404" s="362"/>
    </row>
    <row r="405" spans="1:20" ht="43.2" x14ac:dyDescent="0.3">
      <c r="A405" s="362"/>
      <c r="B405" s="380" t="s">
        <v>1149</v>
      </c>
      <c r="C405" s="380" t="s">
        <v>1151</v>
      </c>
      <c r="D405" s="381"/>
      <c r="E405" s="380" t="s">
        <v>1152</v>
      </c>
      <c r="F405" s="380" t="s">
        <v>1152</v>
      </c>
      <c r="G405" s="3" t="str">
        <f>VLOOKUP(F405,class!A$1:B$460,2,FALSE)</f>
        <v>Shire District</v>
      </c>
      <c r="H405" s="3" t="str">
        <f>IFERROR(VLOOKUP(F405,classifications!A$3:C$335,3,FALSE),VLOOKUP(F405,classifications!I$2:K$28,3,FALSE))</f>
        <v>Urban with Significant Rural</v>
      </c>
      <c r="I405" s="378">
        <v>0</v>
      </c>
      <c r="J405" s="378">
        <v>6723</v>
      </c>
      <c r="K405" s="378">
        <v>0</v>
      </c>
      <c r="L405" s="378">
        <v>46244.46421107628</v>
      </c>
      <c r="M405" s="378">
        <v>52967.46421107628</v>
      </c>
      <c r="N405" s="378"/>
      <c r="O405" s="378"/>
      <c r="P405" s="362"/>
      <c r="Q405" s="362"/>
      <c r="R405" s="362"/>
      <c r="S405" s="362"/>
      <c r="T405" s="362"/>
    </row>
    <row r="406" spans="1:20" ht="28.8" x14ac:dyDescent="0.3">
      <c r="A406" s="362"/>
      <c r="B406" s="380" t="s">
        <v>1153</v>
      </c>
      <c r="C406" s="380" t="s">
        <v>1155</v>
      </c>
      <c r="D406" s="381"/>
      <c r="E406" s="380" t="s">
        <v>1156</v>
      </c>
      <c r="F406" s="380" t="s">
        <v>1156</v>
      </c>
      <c r="G406" s="3" t="str">
        <f>VLOOKUP(F406,class!A$1:B$460,2,FALSE)</f>
        <v>Shire District</v>
      </c>
      <c r="H406" s="3" t="str">
        <f>IFERROR(VLOOKUP(F406,classifications!A$3:C$335,3,FALSE),VLOOKUP(F406,classifications!I$2:K$28,3,FALSE))</f>
        <v>Urban with Significant Rural</v>
      </c>
      <c r="I406" s="378">
        <v>15</v>
      </c>
      <c r="J406" s="378">
        <v>5914</v>
      </c>
      <c r="K406" s="378">
        <v>153</v>
      </c>
      <c r="L406" s="378">
        <v>40388.9</v>
      </c>
      <c r="M406" s="378">
        <v>46470.9</v>
      </c>
      <c r="N406" s="378"/>
      <c r="O406" s="378"/>
      <c r="P406" s="362"/>
      <c r="Q406" s="362"/>
      <c r="R406" s="362"/>
      <c r="S406" s="362"/>
      <c r="T406" s="362"/>
    </row>
    <row r="407" spans="1:20" ht="43.2" x14ac:dyDescent="0.3">
      <c r="A407" s="362"/>
      <c r="B407" s="380" t="s">
        <v>1157</v>
      </c>
      <c r="C407" s="380" t="s">
        <v>1159</v>
      </c>
      <c r="D407" s="381"/>
      <c r="E407" s="380" t="s">
        <v>1160</v>
      </c>
      <c r="F407" s="380" t="s">
        <v>1160</v>
      </c>
      <c r="G407" s="3" t="str">
        <f>VLOOKUP(F407,class!A$1:B$460,2,FALSE)</f>
        <v>Shire District</v>
      </c>
      <c r="H407" s="3" t="str">
        <f>IFERROR(VLOOKUP(F407,classifications!A$3:C$335,3,FALSE),VLOOKUP(F407,classifications!I$2:K$28,3,FALSE))</f>
        <v>Predominantly Urban</v>
      </c>
      <c r="I407" s="378">
        <v>4</v>
      </c>
      <c r="J407" s="378">
        <v>9784</v>
      </c>
      <c r="K407" s="378">
        <v>0</v>
      </c>
      <c r="L407" s="378">
        <v>46015.899843260187</v>
      </c>
      <c r="M407" s="378">
        <v>55803.899843260187</v>
      </c>
      <c r="N407" s="378"/>
      <c r="O407" s="378"/>
      <c r="P407" s="362"/>
      <c r="Q407" s="362"/>
      <c r="R407" s="362"/>
      <c r="S407" s="362"/>
      <c r="T407" s="362"/>
    </row>
    <row r="408" spans="1:20" ht="43.2" x14ac:dyDescent="0.3">
      <c r="A408" s="362"/>
      <c r="B408" s="380" t="s">
        <v>1161</v>
      </c>
      <c r="C408" s="380" t="s">
        <v>1163</v>
      </c>
      <c r="D408" s="381"/>
      <c r="E408" s="380" t="s">
        <v>1164</v>
      </c>
      <c r="F408" s="380" t="s">
        <v>1164</v>
      </c>
      <c r="G408" s="3" t="str">
        <f>VLOOKUP(F408,class!A$1:B$460,2,FALSE)</f>
        <v>Shire District</v>
      </c>
      <c r="H408" s="3" t="str">
        <f>IFERROR(VLOOKUP(F408,classifications!A$3:C$335,3,FALSE),VLOOKUP(F408,classifications!I$2:K$28,3,FALSE))</f>
        <v>Urban with Significant Rural</v>
      </c>
      <c r="I408" s="378">
        <v>3</v>
      </c>
      <c r="J408" s="378">
        <v>6675</v>
      </c>
      <c r="K408" s="378">
        <v>12</v>
      </c>
      <c r="L408" s="378">
        <v>41002.400000000001</v>
      </c>
      <c r="M408" s="378">
        <v>47692.4</v>
      </c>
      <c r="N408" s="378"/>
      <c r="O408" s="378"/>
      <c r="P408" s="362"/>
      <c r="Q408" s="362"/>
      <c r="R408" s="362"/>
      <c r="S408" s="362"/>
      <c r="T408" s="362"/>
    </row>
    <row r="409" spans="1:20" ht="28.8" x14ac:dyDescent="0.3">
      <c r="A409" s="362"/>
      <c r="B409" s="380" t="s">
        <v>1165</v>
      </c>
      <c r="C409" s="380" t="s">
        <v>1167</v>
      </c>
      <c r="D409" s="381"/>
      <c r="E409" s="380" t="s">
        <v>1168</v>
      </c>
      <c r="F409" s="380" t="s">
        <v>1168</v>
      </c>
      <c r="G409" s="3" t="str">
        <f>VLOOKUP(F409,class!A$1:B$460,2,FALSE)</f>
        <v>Shire District</v>
      </c>
      <c r="H409" s="3" t="str">
        <f>IFERROR(VLOOKUP(F409,classifications!A$3:C$335,3,FALSE),VLOOKUP(F409,classifications!I$2:K$28,3,FALSE))</f>
        <v>Urban with Significant Rural</v>
      </c>
      <c r="I409" s="378">
        <v>0</v>
      </c>
      <c r="J409" s="378">
        <v>8272</v>
      </c>
      <c r="K409" s="378">
        <v>561</v>
      </c>
      <c r="L409" s="378">
        <v>53253.8</v>
      </c>
      <c r="M409" s="378">
        <v>62086.8</v>
      </c>
      <c r="N409" s="378"/>
      <c r="O409" s="378"/>
      <c r="P409" s="362"/>
      <c r="Q409" s="362"/>
      <c r="R409" s="362"/>
      <c r="S409" s="362"/>
      <c r="T409" s="362"/>
    </row>
    <row r="410" spans="1:20" ht="57.6" x14ac:dyDescent="0.3">
      <c r="A410" s="362"/>
      <c r="B410" s="380" t="s">
        <v>1169</v>
      </c>
      <c r="C410" s="380" t="s">
        <v>1171</v>
      </c>
      <c r="D410" s="381"/>
      <c r="E410" s="380" t="s">
        <v>1172</v>
      </c>
      <c r="F410" s="380" t="s">
        <v>1172</v>
      </c>
      <c r="G410" s="3" t="str">
        <f>VLOOKUP(F410,class!A$1:B$460,2,FALSE)</f>
        <v>Shire District</v>
      </c>
      <c r="H410" s="3" t="str">
        <f>IFERROR(VLOOKUP(F410,classifications!A$3:C$335,3,FALSE),VLOOKUP(F410,classifications!I$2:K$28,3,FALSE))</f>
        <v>Predominantly Rural</v>
      </c>
      <c r="I410" s="378">
        <v>2</v>
      </c>
      <c r="J410" s="378">
        <v>3831</v>
      </c>
      <c r="K410" s="378">
        <v>2</v>
      </c>
      <c r="L410" s="378">
        <v>40778.300000000003</v>
      </c>
      <c r="M410" s="378">
        <v>44613.3</v>
      </c>
      <c r="N410" s="378"/>
      <c r="O410" s="378"/>
      <c r="P410" s="362"/>
      <c r="Q410" s="362"/>
      <c r="R410" s="362"/>
      <c r="S410" s="362"/>
      <c r="T410" s="362"/>
    </row>
    <row r="411" spans="1:20" ht="28.8" x14ac:dyDescent="0.3">
      <c r="A411" s="362"/>
      <c r="B411" s="380" t="s">
        <v>1173</v>
      </c>
      <c r="C411" s="380" t="s">
        <v>1175</v>
      </c>
      <c r="D411" s="381"/>
      <c r="E411" s="380" t="s">
        <v>1176</v>
      </c>
      <c r="F411" s="380" t="s">
        <v>1176</v>
      </c>
      <c r="G411" s="3" t="str">
        <f>VLOOKUP(F411,class!A$1:B$460,2,FALSE)</f>
        <v>Shire District</v>
      </c>
      <c r="H411" s="3" t="str">
        <f>IFERROR(VLOOKUP(F411,classifications!A$3:C$335,3,FALSE),VLOOKUP(F411,classifications!I$2:K$28,3,FALSE))</f>
        <v>Predominantly Urban</v>
      </c>
      <c r="I411" s="378">
        <v>4295</v>
      </c>
      <c r="J411" s="378">
        <v>1789</v>
      </c>
      <c r="K411" s="378">
        <v>0</v>
      </c>
      <c r="L411" s="378">
        <v>27384.1</v>
      </c>
      <c r="M411" s="378">
        <v>33468.1</v>
      </c>
      <c r="N411" s="378"/>
      <c r="O411" s="378"/>
      <c r="P411" s="362"/>
      <c r="Q411" s="362"/>
      <c r="R411" s="362"/>
      <c r="S411" s="362"/>
      <c r="T411" s="362"/>
    </row>
    <row r="412" spans="1:20" x14ac:dyDescent="0.3">
      <c r="A412" s="362"/>
      <c r="B412" s="362"/>
      <c r="C412" s="362"/>
      <c r="D412" s="364"/>
      <c r="E412" s="362"/>
      <c r="F412" s="362"/>
      <c r="G412" s="362"/>
      <c r="H412" s="362"/>
      <c r="I412" s="378"/>
      <c r="J412" s="378"/>
      <c r="K412" s="378"/>
      <c r="L412" s="378"/>
      <c r="M412" s="378"/>
      <c r="N412" s="378"/>
      <c r="O412" s="378"/>
      <c r="P412" s="362"/>
      <c r="Q412" s="362"/>
      <c r="R412" s="362"/>
      <c r="S412" s="362"/>
      <c r="T412" s="362"/>
    </row>
    <row r="413" spans="1:20" ht="28.8" x14ac:dyDescent="0.3">
      <c r="A413" s="362"/>
      <c r="B413" s="380"/>
      <c r="C413" s="380" t="s">
        <v>1177</v>
      </c>
      <c r="D413" s="381" t="s">
        <v>1178</v>
      </c>
      <c r="E413" s="380"/>
      <c r="F413" s="381" t="s">
        <v>1178</v>
      </c>
      <c r="G413" s="3" t="str">
        <f>VLOOKUP(F413,class!A$1:B$460,2,FALSE)</f>
        <v>Shire County</v>
      </c>
      <c r="H413" s="3" t="str">
        <f>IFERROR(VLOOKUP(F413,classifications!A$3:C$335,3,FALSE),VLOOKUP(F413,classifications!I$2:K$28,3,FALSE))</f>
        <v>Predominantly Rural</v>
      </c>
      <c r="I413" s="384">
        <v>19043</v>
      </c>
      <c r="J413" s="384">
        <v>31246</v>
      </c>
      <c r="K413" s="384">
        <v>160</v>
      </c>
      <c r="L413" s="384">
        <v>298265.71687146486</v>
      </c>
      <c r="M413" s="384">
        <v>348714.71687146486</v>
      </c>
      <c r="N413" s="378"/>
      <c r="O413" s="378"/>
      <c r="P413" s="362"/>
      <c r="Q413" s="362"/>
      <c r="R413" s="362"/>
      <c r="S413" s="362"/>
      <c r="T413" s="362"/>
    </row>
    <row r="414" spans="1:20" ht="28.8" x14ac:dyDescent="0.3">
      <c r="A414" s="362"/>
      <c r="B414" s="380" t="s">
        <v>1179</v>
      </c>
      <c r="C414" s="380" t="s">
        <v>1181</v>
      </c>
      <c r="D414" s="381"/>
      <c r="E414" s="380" t="s">
        <v>1182</v>
      </c>
      <c r="F414" s="380" t="s">
        <v>1182</v>
      </c>
      <c r="G414" s="3" t="str">
        <f>VLOOKUP(F414,class!A$1:B$460,2,FALSE)</f>
        <v>Shire District</v>
      </c>
      <c r="H414" s="3" t="str">
        <f>IFERROR(VLOOKUP(F414,classifications!A$3:C$335,3,FALSE),VLOOKUP(F414,classifications!I$2:K$28,3,FALSE))</f>
        <v>Predominantly Rural</v>
      </c>
      <c r="I414" s="378">
        <v>3423</v>
      </c>
      <c r="J414" s="378">
        <v>1997</v>
      </c>
      <c r="K414" s="378">
        <v>0</v>
      </c>
      <c r="L414" s="378">
        <v>36030.616871464794</v>
      </c>
      <c r="M414" s="378">
        <v>41450.616871464794</v>
      </c>
      <c r="N414" s="378"/>
      <c r="O414" s="378"/>
      <c r="P414" s="362"/>
      <c r="Q414" s="362"/>
      <c r="R414" s="362"/>
      <c r="S414" s="362"/>
      <c r="T414" s="362"/>
    </row>
    <row r="415" spans="1:20" ht="28.8" x14ac:dyDescent="0.3">
      <c r="A415" s="362"/>
      <c r="B415" s="380" t="s">
        <v>2007</v>
      </c>
      <c r="C415" s="380" t="s">
        <v>2008</v>
      </c>
      <c r="D415" s="381"/>
      <c r="E415" s="380" t="s">
        <v>1989</v>
      </c>
      <c r="F415" s="380" t="s">
        <v>1989</v>
      </c>
      <c r="G415" s="3" t="str">
        <f>VLOOKUP(F415,class!A$1:B$460,2,FALSE)</f>
        <v>Shire District</v>
      </c>
      <c r="H415" s="3" t="str">
        <f>IFERROR(VLOOKUP(F415,classifications!A$3:C$335,3,FALSE),VLOOKUP(F415,classifications!I$2:K$28,3,FALSE))</f>
        <v>Predominantly Rural</v>
      </c>
      <c r="I415" s="378">
        <v>4457</v>
      </c>
      <c r="J415" s="378">
        <v>10090</v>
      </c>
      <c r="K415" s="378">
        <v>0</v>
      </c>
      <c r="L415" s="378">
        <v>105172.6</v>
      </c>
      <c r="M415" s="378">
        <v>119719.6</v>
      </c>
      <c r="N415" s="378"/>
      <c r="O415" s="378"/>
      <c r="P415" s="362"/>
      <c r="Q415" s="362"/>
      <c r="R415" s="362"/>
      <c r="S415" s="362"/>
      <c r="T415" s="362"/>
    </row>
    <row r="416" spans="1:20" ht="28.8" x14ac:dyDescent="0.3">
      <c r="A416" s="362"/>
      <c r="B416" s="380" t="s">
        <v>1183</v>
      </c>
      <c r="C416" s="380" t="s">
        <v>1185</v>
      </c>
      <c r="D416" s="381"/>
      <c r="E416" s="380" t="s">
        <v>1186</v>
      </c>
      <c r="F416" s="380" t="s">
        <v>1186</v>
      </c>
      <c r="G416" s="380"/>
      <c r="H416" s="362"/>
      <c r="I416" s="382"/>
      <c r="J416" s="382"/>
      <c r="K416" s="382"/>
      <c r="L416" s="382"/>
      <c r="M416" s="382"/>
      <c r="N416" s="378"/>
      <c r="O416" s="378"/>
      <c r="P416" s="362"/>
      <c r="Q416" s="362"/>
      <c r="R416" s="362"/>
      <c r="S416" s="362"/>
      <c r="T416" s="362"/>
    </row>
    <row r="417" spans="1:20" ht="28.8" x14ac:dyDescent="0.3">
      <c r="A417" s="362"/>
      <c r="B417" s="380" t="s">
        <v>1187</v>
      </c>
      <c r="C417" s="380" t="s">
        <v>1189</v>
      </c>
      <c r="D417" s="381"/>
      <c r="E417" s="380" t="s">
        <v>1190</v>
      </c>
      <c r="F417" s="380" t="s">
        <v>1190</v>
      </c>
      <c r="G417" s="3" t="str">
        <f>VLOOKUP(F417,class!A$1:B$460,2,FALSE)</f>
        <v>Shire District</v>
      </c>
      <c r="H417" s="3" t="str">
        <f>IFERROR(VLOOKUP(F417,classifications!A$3:C$335,3,FALSE),VLOOKUP(F417,classifications!I$2:K$28,3,FALSE))</f>
        <v>Predominantly Urban</v>
      </c>
      <c r="I417" s="378">
        <v>7834</v>
      </c>
      <c r="J417" s="378">
        <v>5023</v>
      </c>
      <c r="K417" s="378">
        <v>160</v>
      </c>
      <c r="L417" s="378">
        <v>48261</v>
      </c>
      <c r="M417" s="378">
        <v>61278</v>
      </c>
      <c r="N417" s="378"/>
      <c r="O417" s="378"/>
      <c r="P417" s="362"/>
      <c r="Q417" s="362"/>
      <c r="R417" s="362"/>
      <c r="S417" s="362"/>
      <c r="T417" s="362"/>
    </row>
    <row r="418" spans="1:20" ht="28.8" x14ac:dyDescent="0.3">
      <c r="A418" s="362"/>
      <c r="B418" s="380" t="s">
        <v>1191</v>
      </c>
      <c r="C418" s="380" t="s">
        <v>1193</v>
      </c>
      <c r="D418" s="381"/>
      <c r="E418" s="380" t="s">
        <v>1194</v>
      </c>
      <c r="F418" s="380" t="s">
        <v>1194</v>
      </c>
      <c r="G418" s="3" t="str">
        <f>VLOOKUP(F418,class!A$1:B$460,2,FALSE)</f>
        <v>Shire District</v>
      </c>
      <c r="H418" s="3" t="str">
        <f>IFERROR(VLOOKUP(F418,classifications!A$3:C$335,3,FALSE),VLOOKUP(F418,classifications!I$2:K$28,3,FALSE))</f>
        <v>Predominantly Rural</v>
      </c>
      <c r="I418" s="378">
        <v>3275</v>
      </c>
      <c r="J418" s="378">
        <v>1782</v>
      </c>
      <c r="K418" s="378">
        <v>0</v>
      </c>
      <c r="L418" s="378">
        <v>40460.800000000003</v>
      </c>
      <c r="M418" s="378">
        <v>45517.8</v>
      </c>
      <c r="N418" s="378"/>
      <c r="O418" s="378"/>
      <c r="P418" s="362"/>
      <c r="Q418" s="362"/>
      <c r="R418" s="362"/>
      <c r="S418" s="362"/>
      <c r="T418" s="362"/>
    </row>
    <row r="419" spans="1:20" ht="43.2" x14ac:dyDescent="0.3">
      <c r="A419" s="362"/>
      <c r="B419" s="380" t="s">
        <v>1195</v>
      </c>
      <c r="C419" s="380" t="s">
        <v>1197</v>
      </c>
      <c r="D419" s="381"/>
      <c r="E419" s="380" t="s">
        <v>1198</v>
      </c>
      <c r="F419" s="380" t="s">
        <v>1198</v>
      </c>
      <c r="G419" s="380"/>
      <c r="H419" s="362"/>
      <c r="I419" s="382"/>
      <c r="J419" s="382"/>
      <c r="K419" s="382"/>
      <c r="L419" s="382"/>
      <c r="M419" s="382"/>
      <c r="N419" s="378"/>
      <c r="O419" s="378"/>
      <c r="P419" s="362"/>
      <c r="Q419" s="362"/>
      <c r="R419" s="362"/>
      <c r="S419" s="362"/>
      <c r="T419" s="362"/>
    </row>
    <row r="420" spans="1:20" ht="28.8" x14ac:dyDescent="0.3">
      <c r="A420" s="362"/>
      <c r="B420" s="380" t="s">
        <v>1199</v>
      </c>
      <c r="C420" s="380" t="s">
        <v>1201</v>
      </c>
      <c r="D420" s="381"/>
      <c r="E420" s="380" t="s">
        <v>1202</v>
      </c>
      <c r="F420" s="380" t="s">
        <v>1202</v>
      </c>
      <c r="G420" s="380"/>
      <c r="H420" s="362"/>
      <c r="I420" s="382"/>
      <c r="J420" s="382"/>
      <c r="K420" s="382"/>
      <c r="L420" s="382"/>
      <c r="M420" s="382"/>
      <c r="N420" s="378"/>
      <c r="O420" s="378"/>
      <c r="P420" s="362"/>
      <c r="Q420" s="362"/>
      <c r="R420" s="362"/>
      <c r="S420" s="362"/>
      <c r="T420" s="362"/>
    </row>
    <row r="421" spans="1:20" ht="28.8" x14ac:dyDescent="0.3">
      <c r="A421" s="362"/>
      <c r="B421" s="380" t="s">
        <v>1203</v>
      </c>
      <c r="C421" s="380" t="s">
        <v>1205</v>
      </c>
      <c r="D421" s="381"/>
      <c r="E421" s="380" t="s">
        <v>1206</v>
      </c>
      <c r="F421" s="380" t="s">
        <v>1206</v>
      </c>
      <c r="G421" s="380"/>
      <c r="H421" s="362"/>
      <c r="I421" s="382"/>
      <c r="J421" s="382"/>
      <c r="K421" s="382"/>
      <c r="L421" s="382"/>
      <c r="M421" s="382"/>
      <c r="N421" s="378"/>
      <c r="O421" s="378"/>
      <c r="P421" s="362"/>
      <c r="Q421" s="362"/>
      <c r="R421" s="362"/>
      <c r="S421" s="362"/>
      <c r="T421" s="362"/>
    </row>
    <row r="422" spans="1:20" ht="28.8" x14ac:dyDescent="0.3">
      <c r="A422" s="362"/>
      <c r="B422" s="380" t="s">
        <v>2009</v>
      </c>
      <c r="C422" s="380" t="s">
        <v>2010</v>
      </c>
      <c r="D422" s="381"/>
      <c r="E422" s="380" t="s">
        <v>1988</v>
      </c>
      <c r="F422" s="380" t="s">
        <v>1988</v>
      </c>
      <c r="G422" s="3" t="str">
        <f>VLOOKUP(F422,class!A$1:B$460,2,FALSE)</f>
        <v>Shire District</v>
      </c>
      <c r="H422" s="3" t="str">
        <f>IFERROR(VLOOKUP(F422,classifications!A$3:C$335,3,FALSE),VLOOKUP(F422,classifications!I$2:K$28,3,FALSE))</f>
        <v>Predominantly Rural</v>
      </c>
      <c r="I422" s="378">
        <v>54</v>
      </c>
      <c r="J422" s="378">
        <v>12354</v>
      </c>
      <c r="K422" s="378">
        <v>0</v>
      </c>
      <c r="L422" s="378">
        <v>68340.7</v>
      </c>
      <c r="M422" s="378">
        <v>80748.7</v>
      </c>
      <c r="N422" s="378"/>
      <c r="O422" s="378"/>
      <c r="P422" s="362"/>
      <c r="Q422" s="362"/>
      <c r="R422" s="362"/>
      <c r="S422" s="362"/>
      <c r="T422" s="362"/>
    </row>
    <row r="423" spans="1:20" x14ac:dyDescent="0.3">
      <c r="A423" s="362"/>
      <c r="B423" s="362"/>
      <c r="C423" s="362"/>
      <c r="D423" s="364"/>
      <c r="E423" s="362"/>
      <c r="F423" s="362"/>
      <c r="G423" s="362"/>
      <c r="H423" s="362"/>
      <c r="I423" s="378"/>
      <c r="J423" s="378"/>
      <c r="K423" s="378"/>
      <c r="L423" s="378"/>
      <c r="M423" s="378"/>
      <c r="N423" s="378"/>
      <c r="O423" s="378"/>
      <c r="P423" s="362"/>
      <c r="Q423" s="362"/>
      <c r="R423" s="362"/>
      <c r="S423" s="362"/>
      <c r="T423" s="362"/>
    </row>
    <row r="424" spans="1:20" ht="28.8" x14ac:dyDescent="0.3">
      <c r="A424" s="362"/>
      <c r="B424" s="380"/>
      <c r="C424" s="380" t="s">
        <v>1207</v>
      </c>
      <c r="D424" s="381" t="s">
        <v>1208</v>
      </c>
      <c r="E424" s="380"/>
      <c r="F424" s="381" t="s">
        <v>1208</v>
      </c>
      <c r="G424" s="3" t="str">
        <f>VLOOKUP(F424,class!A$1:B$460,2,FALSE)</f>
        <v>Shire County</v>
      </c>
      <c r="H424" s="3" t="str">
        <f>IFERROR(VLOOKUP(F424,classifications!A$3:C$335,3,FALSE),VLOOKUP(F424,classifications!I$2:K$28,3,FALSE))</f>
        <v>Predominantly Urban</v>
      </c>
      <c r="I424" s="384">
        <v>19181</v>
      </c>
      <c r="J424" s="384">
        <v>37756</v>
      </c>
      <c r="K424" s="384">
        <v>947</v>
      </c>
      <c r="L424" s="384">
        <v>443844.85325556167</v>
      </c>
      <c r="M424" s="384">
        <v>501728.85325556167</v>
      </c>
      <c r="N424" s="378"/>
      <c r="O424" s="378"/>
      <c r="P424" s="362"/>
      <c r="Q424" s="362"/>
      <c r="R424" s="362"/>
      <c r="S424" s="362"/>
      <c r="T424" s="362"/>
    </row>
    <row r="425" spans="1:20" ht="28.8" x14ac:dyDescent="0.3">
      <c r="A425" s="362"/>
      <c r="B425" s="380" t="s">
        <v>1209</v>
      </c>
      <c r="C425" s="380" t="s">
        <v>1211</v>
      </c>
      <c r="D425" s="381"/>
      <c r="E425" s="380" t="s">
        <v>1212</v>
      </c>
      <c r="F425" s="380" t="s">
        <v>1212</v>
      </c>
      <c r="G425" s="3" t="str">
        <f>VLOOKUP(F425,class!A$1:B$460,2,FALSE)</f>
        <v>Shire District</v>
      </c>
      <c r="H425" s="3" t="str">
        <f>IFERROR(VLOOKUP(F425,classifications!A$3:C$335,3,FALSE),VLOOKUP(F425,classifications!I$2:K$28,3,FALSE))</f>
        <v>Predominantly Urban</v>
      </c>
      <c r="I425" s="378">
        <v>9</v>
      </c>
      <c r="J425" s="378">
        <v>5615</v>
      </c>
      <c r="K425" s="378">
        <v>23</v>
      </c>
      <c r="L425" s="378">
        <v>52912.3</v>
      </c>
      <c r="M425" s="378">
        <v>58559.3</v>
      </c>
      <c r="N425" s="378"/>
      <c r="O425" s="378"/>
      <c r="P425" s="362"/>
      <c r="Q425" s="362"/>
      <c r="R425" s="362"/>
      <c r="S425" s="362"/>
      <c r="T425" s="362"/>
    </row>
    <row r="426" spans="1:20" ht="28.8" x14ac:dyDescent="0.3">
      <c r="A426" s="362"/>
      <c r="B426" s="380" t="s">
        <v>1213</v>
      </c>
      <c r="C426" s="380" t="s">
        <v>1215</v>
      </c>
      <c r="D426" s="381"/>
      <c r="E426" s="380" t="s">
        <v>1216</v>
      </c>
      <c r="F426" s="380" t="s">
        <v>1216</v>
      </c>
      <c r="G426" s="3" t="str">
        <f>VLOOKUP(F426,class!A$1:B$460,2,FALSE)</f>
        <v>Shire District</v>
      </c>
      <c r="H426" s="3" t="str">
        <f>IFERROR(VLOOKUP(F426,classifications!A$3:C$335,3,FALSE),VLOOKUP(F426,classifications!I$2:K$28,3,FALSE))</f>
        <v>Predominantly Urban</v>
      </c>
      <c r="I426" s="378">
        <v>26</v>
      </c>
      <c r="J426" s="378">
        <v>2803</v>
      </c>
      <c r="K426" s="378">
        <v>0</v>
      </c>
      <c r="L426" s="378">
        <v>29671.8</v>
      </c>
      <c r="M426" s="378">
        <v>32500.799999999999</v>
      </c>
      <c r="N426" s="378"/>
      <c r="O426" s="378"/>
      <c r="P426" s="362"/>
      <c r="Q426" s="362"/>
      <c r="R426" s="362"/>
      <c r="S426" s="362"/>
      <c r="T426" s="362"/>
    </row>
    <row r="427" spans="1:20" ht="28.8" x14ac:dyDescent="0.3">
      <c r="A427" s="362"/>
      <c r="B427" s="380" t="s">
        <v>1217</v>
      </c>
      <c r="C427" s="380" t="s">
        <v>1219</v>
      </c>
      <c r="D427" s="381"/>
      <c r="E427" s="380" t="s">
        <v>1220</v>
      </c>
      <c r="F427" s="380" t="s">
        <v>1220</v>
      </c>
      <c r="G427" s="3" t="str">
        <f>VLOOKUP(F427,class!A$1:B$460,2,FALSE)</f>
        <v>Shire District</v>
      </c>
      <c r="H427" s="3" t="str">
        <f>IFERROR(VLOOKUP(F427,classifications!A$3:C$335,3,FALSE),VLOOKUP(F427,classifications!I$2:K$28,3,FALSE))</f>
        <v>Predominantly Urban</v>
      </c>
      <c r="I427" s="378">
        <v>5258</v>
      </c>
      <c r="J427" s="378">
        <v>2281</v>
      </c>
      <c r="K427" s="378">
        <v>0</v>
      </c>
      <c r="L427" s="378">
        <v>50694.6</v>
      </c>
      <c r="M427" s="378">
        <v>58233.599999999999</v>
      </c>
      <c r="N427" s="378"/>
      <c r="O427" s="378"/>
      <c r="P427" s="362"/>
      <c r="Q427" s="362"/>
      <c r="R427" s="362"/>
      <c r="S427" s="362"/>
      <c r="T427" s="362"/>
    </row>
    <row r="428" spans="1:20" ht="28.8" x14ac:dyDescent="0.3">
      <c r="A428" s="362"/>
      <c r="B428" s="380" t="s">
        <v>1221</v>
      </c>
      <c r="C428" s="380" t="s">
        <v>1223</v>
      </c>
      <c r="D428" s="381"/>
      <c r="E428" s="380" t="s">
        <v>1224</v>
      </c>
      <c r="F428" s="380" t="s">
        <v>1224</v>
      </c>
      <c r="G428" s="3" t="str">
        <f>VLOOKUP(F428,class!A$1:B$460,2,FALSE)</f>
        <v>Shire District</v>
      </c>
      <c r="H428" s="3" t="str">
        <f>IFERROR(VLOOKUP(F428,classifications!A$3:C$335,3,FALSE),VLOOKUP(F428,classifications!I$2:K$28,3,FALSE))</f>
        <v>Urban with Significant Rural</v>
      </c>
      <c r="I428" s="378">
        <v>40</v>
      </c>
      <c r="J428" s="378">
        <v>4403</v>
      </c>
      <c r="K428" s="378">
        <v>9</v>
      </c>
      <c r="L428" s="378">
        <v>34210</v>
      </c>
      <c r="M428" s="378">
        <v>38662</v>
      </c>
      <c r="N428" s="378"/>
      <c r="O428" s="378"/>
      <c r="P428" s="362"/>
      <c r="Q428" s="362"/>
      <c r="R428" s="362"/>
      <c r="S428" s="362"/>
      <c r="T428" s="362"/>
    </row>
    <row r="429" spans="1:20" ht="43.2" x14ac:dyDescent="0.3">
      <c r="A429" s="362"/>
      <c r="B429" s="380" t="s">
        <v>1225</v>
      </c>
      <c r="C429" s="380" t="s">
        <v>1227</v>
      </c>
      <c r="D429" s="381"/>
      <c r="E429" s="380" t="s">
        <v>1228</v>
      </c>
      <c r="F429" s="380" t="s">
        <v>1228</v>
      </c>
      <c r="G429" s="3" t="str">
        <f>VLOOKUP(F429,class!A$1:B$460,2,FALSE)</f>
        <v>Shire District</v>
      </c>
      <c r="H429" s="3" t="str">
        <f>IFERROR(VLOOKUP(F429,classifications!A$3:C$335,3,FALSE),VLOOKUP(F429,classifications!I$2:K$28,3,FALSE))</f>
        <v>Predominantly Urban</v>
      </c>
      <c r="I429" s="378">
        <v>9</v>
      </c>
      <c r="J429" s="378">
        <v>7090</v>
      </c>
      <c r="K429" s="378">
        <v>0</v>
      </c>
      <c r="L429" s="378">
        <v>54584.1</v>
      </c>
      <c r="M429" s="378">
        <v>61683.1</v>
      </c>
      <c r="N429" s="378"/>
      <c r="O429" s="378"/>
      <c r="P429" s="362"/>
      <c r="Q429" s="362"/>
      <c r="R429" s="362"/>
      <c r="S429" s="362"/>
      <c r="T429" s="362"/>
    </row>
    <row r="430" spans="1:20" ht="28.8" x14ac:dyDescent="0.3">
      <c r="A430" s="362"/>
      <c r="B430" s="380" t="s">
        <v>1229</v>
      </c>
      <c r="C430" s="380" t="s">
        <v>1231</v>
      </c>
      <c r="D430" s="381"/>
      <c r="E430" s="380" t="s">
        <v>1232</v>
      </c>
      <c r="F430" s="380" t="s">
        <v>1232</v>
      </c>
      <c r="G430" s="3" t="str">
        <f>VLOOKUP(F430,class!A$1:B$460,2,FALSE)</f>
        <v>Shire District</v>
      </c>
      <c r="H430" s="3" t="str">
        <f>IFERROR(VLOOKUP(F430,classifications!A$3:C$335,3,FALSE),VLOOKUP(F430,classifications!I$2:K$28,3,FALSE))</f>
        <v>Predominantly Urban</v>
      </c>
      <c r="I430" s="378">
        <v>3038</v>
      </c>
      <c r="J430" s="378">
        <v>1964</v>
      </c>
      <c r="K430" s="378">
        <v>107</v>
      </c>
      <c r="L430" s="378">
        <v>31700.753255561584</v>
      </c>
      <c r="M430" s="378">
        <v>36809.753255561584</v>
      </c>
      <c r="N430" s="378"/>
      <c r="O430" s="378"/>
      <c r="P430" s="362"/>
      <c r="Q430" s="362"/>
      <c r="R430" s="362"/>
      <c r="S430" s="362"/>
      <c r="T430" s="362"/>
    </row>
    <row r="431" spans="1:20" ht="28.8" x14ac:dyDescent="0.3">
      <c r="A431" s="362"/>
      <c r="B431" s="380" t="s">
        <v>1233</v>
      </c>
      <c r="C431" s="380" t="s">
        <v>1235</v>
      </c>
      <c r="D431" s="381"/>
      <c r="E431" s="380" t="s">
        <v>1236</v>
      </c>
      <c r="F431" s="380" t="s">
        <v>1236</v>
      </c>
      <c r="G431" s="3" t="str">
        <f>VLOOKUP(F431,class!A$1:B$460,2,FALSE)</f>
        <v>Shire District</v>
      </c>
      <c r="H431" s="3" t="str">
        <f>IFERROR(VLOOKUP(F431,classifications!A$3:C$335,3,FALSE),VLOOKUP(F431,classifications!I$2:K$28,3,FALSE))</f>
        <v>Predominantly Urban</v>
      </c>
      <c r="I431" s="378">
        <v>0</v>
      </c>
      <c r="J431" s="378">
        <v>5358</v>
      </c>
      <c r="K431" s="378">
        <v>180</v>
      </c>
      <c r="L431" s="378">
        <v>37642.400000000001</v>
      </c>
      <c r="M431" s="378">
        <v>43180.4</v>
      </c>
      <c r="N431" s="378"/>
      <c r="O431" s="378"/>
      <c r="P431" s="362"/>
      <c r="Q431" s="362"/>
      <c r="R431" s="362"/>
      <c r="S431" s="362"/>
      <c r="T431" s="362"/>
    </row>
    <row r="432" spans="1:20" ht="28.8" x14ac:dyDescent="0.3">
      <c r="A432" s="362"/>
      <c r="B432" s="380" t="s">
        <v>1237</v>
      </c>
      <c r="C432" s="380" t="s">
        <v>1239</v>
      </c>
      <c r="D432" s="381"/>
      <c r="E432" s="380" t="s">
        <v>1240</v>
      </c>
      <c r="F432" s="380" t="s">
        <v>1240</v>
      </c>
      <c r="G432" s="3" t="str">
        <f>VLOOKUP(F432,class!A$1:B$460,2,FALSE)</f>
        <v>Shire District</v>
      </c>
      <c r="H432" s="3" t="str">
        <f>IFERROR(VLOOKUP(F432,classifications!A$3:C$335,3,FALSE),VLOOKUP(F432,classifications!I$2:K$28,3,FALSE))</f>
        <v>Predominantly Urban</v>
      </c>
      <c r="I432" s="378">
        <v>6</v>
      </c>
      <c r="J432" s="378">
        <v>3549</v>
      </c>
      <c r="K432" s="378">
        <v>431</v>
      </c>
      <c r="L432" s="378">
        <v>33210.199999999997</v>
      </c>
      <c r="M432" s="378">
        <v>37196.199999999997</v>
      </c>
      <c r="N432" s="378"/>
      <c r="O432" s="378"/>
      <c r="P432" s="362"/>
      <c r="Q432" s="362"/>
      <c r="R432" s="362"/>
      <c r="S432" s="362"/>
      <c r="T432" s="362"/>
    </row>
    <row r="433" spans="1:20" ht="28.8" x14ac:dyDescent="0.3">
      <c r="A433" s="362"/>
      <c r="B433" s="380" t="s">
        <v>1241</v>
      </c>
      <c r="C433" s="380" t="s">
        <v>1243</v>
      </c>
      <c r="D433" s="381"/>
      <c r="E433" s="380" t="s">
        <v>1244</v>
      </c>
      <c r="F433" s="380" t="s">
        <v>1244</v>
      </c>
      <c r="G433" s="3" t="str">
        <f>VLOOKUP(F433,class!A$1:B$460,2,FALSE)</f>
        <v>Shire District</v>
      </c>
      <c r="H433" s="3" t="str">
        <f>IFERROR(VLOOKUP(F433,classifications!A$3:C$335,3,FALSE),VLOOKUP(F433,classifications!I$2:K$28,3,FALSE))</f>
        <v>Urban with Significant Rural</v>
      </c>
      <c r="I433" s="378">
        <v>2625</v>
      </c>
      <c r="J433" s="378">
        <v>1371</v>
      </c>
      <c r="K433" s="378">
        <v>167</v>
      </c>
      <c r="L433" s="378">
        <v>33051.599999999999</v>
      </c>
      <c r="M433" s="378">
        <v>37214.6</v>
      </c>
      <c r="N433" s="378"/>
      <c r="O433" s="378"/>
      <c r="P433" s="362"/>
      <c r="Q433" s="362"/>
      <c r="R433" s="362"/>
      <c r="S433" s="362"/>
      <c r="T433" s="362"/>
    </row>
    <row r="434" spans="1:20" ht="28.8" x14ac:dyDescent="0.3">
      <c r="A434" s="362"/>
      <c r="B434" s="380" t="s">
        <v>1245</v>
      </c>
      <c r="C434" s="380" t="s">
        <v>1247</v>
      </c>
      <c r="D434" s="381"/>
      <c r="E434" s="380" t="s">
        <v>1248</v>
      </c>
      <c r="F434" s="380" t="s">
        <v>1248</v>
      </c>
      <c r="G434" s="3" t="str">
        <f>VLOOKUP(F434,class!A$1:B$460,2,FALSE)</f>
        <v>Shire District</v>
      </c>
      <c r="H434" s="3" t="str">
        <f>IFERROR(VLOOKUP(F434,classifications!A$3:C$335,3,FALSE),VLOOKUP(F434,classifications!I$2:K$28,3,FALSE))</f>
        <v>Predominantly Rural</v>
      </c>
      <c r="I434" s="378">
        <v>4788</v>
      </c>
      <c r="J434" s="378">
        <v>1604</v>
      </c>
      <c r="K434" s="378">
        <v>30</v>
      </c>
      <c r="L434" s="378">
        <v>47869.9</v>
      </c>
      <c r="M434" s="378">
        <v>54291.9</v>
      </c>
      <c r="N434" s="378"/>
      <c r="O434" s="378"/>
      <c r="P434" s="362"/>
      <c r="Q434" s="362"/>
      <c r="R434" s="362"/>
      <c r="S434" s="362"/>
      <c r="T434" s="362"/>
    </row>
    <row r="435" spans="1:20" ht="28.8" x14ac:dyDescent="0.3">
      <c r="A435" s="362"/>
      <c r="B435" s="380" t="s">
        <v>1249</v>
      </c>
      <c r="C435" s="380" t="s">
        <v>1251</v>
      </c>
      <c r="D435" s="381"/>
      <c r="E435" s="380" t="s">
        <v>1252</v>
      </c>
      <c r="F435" s="380" t="s">
        <v>1252</v>
      </c>
      <c r="G435" s="3" t="str">
        <f>VLOOKUP(F435,class!A$1:B$460,2,FALSE)</f>
        <v>Shire District</v>
      </c>
      <c r="H435" s="3" t="str">
        <f>IFERROR(VLOOKUP(F435,classifications!A$3:C$335,3,FALSE),VLOOKUP(F435,classifications!I$2:K$28,3,FALSE))</f>
        <v>Predominantly Urban</v>
      </c>
      <c r="I435" s="378">
        <v>3382</v>
      </c>
      <c r="J435" s="378">
        <v>1718</v>
      </c>
      <c r="K435" s="378">
        <v>0</v>
      </c>
      <c r="L435" s="378">
        <v>38297.199999999997</v>
      </c>
      <c r="M435" s="378">
        <v>43397.2</v>
      </c>
      <c r="N435" s="378"/>
      <c r="O435" s="378"/>
      <c r="P435" s="362"/>
      <c r="Q435" s="362"/>
      <c r="R435" s="362"/>
      <c r="S435" s="362"/>
      <c r="T435" s="362"/>
    </row>
    <row r="436" spans="1:20" x14ac:dyDescent="0.3">
      <c r="A436" s="362"/>
      <c r="B436" s="362"/>
      <c r="C436" s="362"/>
      <c r="D436" s="364"/>
      <c r="E436" s="362"/>
      <c r="F436" s="362"/>
      <c r="G436" s="362"/>
      <c r="H436" s="362"/>
      <c r="I436" s="378"/>
      <c r="J436" s="378"/>
      <c r="K436" s="378"/>
      <c r="L436" s="378"/>
      <c r="M436" s="378"/>
      <c r="N436" s="378"/>
      <c r="O436" s="378"/>
      <c r="P436" s="362"/>
      <c r="Q436" s="362"/>
      <c r="R436" s="362"/>
      <c r="S436" s="362"/>
      <c r="T436" s="362"/>
    </row>
    <row r="437" spans="1:20" ht="28.8" x14ac:dyDescent="0.3">
      <c r="A437" s="362"/>
      <c r="B437" s="380"/>
      <c r="C437" s="380" t="s">
        <v>1253</v>
      </c>
      <c r="D437" s="381" t="s">
        <v>1254</v>
      </c>
      <c r="E437" s="380"/>
      <c r="F437" s="381" t="s">
        <v>1254</v>
      </c>
      <c r="G437" s="3" t="str">
        <f>VLOOKUP(F437,class!A$1:B$460,2,FALSE)</f>
        <v>Shire County</v>
      </c>
      <c r="H437" s="3" t="str">
        <f>IFERROR(VLOOKUP(F437,classifications!A$3:C$335,3,FALSE),VLOOKUP(F437,classifications!I$2:K$28,3,FALSE))</f>
        <v>Urban with Significant Rural</v>
      </c>
      <c r="I437" s="384">
        <v>17608</v>
      </c>
      <c r="J437" s="384">
        <v>18420</v>
      </c>
      <c r="K437" s="384">
        <v>121</v>
      </c>
      <c r="L437" s="384">
        <v>227262.80000000005</v>
      </c>
      <c r="M437" s="384">
        <v>263411.80000000005</v>
      </c>
      <c r="N437" s="378"/>
      <c r="O437" s="378"/>
      <c r="P437" s="362"/>
      <c r="Q437" s="362"/>
      <c r="R437" s="362"/>
      <c r="S437" s="362"/>
      <c r="T437" s="362"/>
    </row>
    <row r="438" spans="1:20" ht="43.2" x14ac:dyDescent="0.3">
      <c r="A438" s="362"/>
      <c r="B438" s="380" t="s">
        <v>1255</v>
      </c>
      <c r="C438" s="380" t="s">
        <v>1257</v>
      </c>
      <c r="D438" s="381"/>
      <c r="E438" s="380" t="s">
        <v>1258</v>
      </c>
      <c r="F438" s="380" t="s">
        <v>1258</v>
      </c>
      <c r="G438" s="3" t="str">
        <f>VLOOKUP(F438,class!A$1:B$460,2,FALSE)</f>
        <v>Shire District</v>
      </c>
      <c r="H438" s="3" t="str">
        <f>IFERROR(VLOOKUP(F438,classifications!A$3:C$335,3,FALSE),VLOOKUP(F438,classifications!I$2:K$28,3,FALSE))</f>
        <v>Predominantly Rural</v>
      </c>
      <c r="I438" s="378">
        <v>2631</v>
      </c>
      <c r="J438" s="378">
        <v>1135</v>
      </c>
      <c r="K438" s="378">
        <v>0</v>
      </c>
      <c r="L438" s="378">
        <v>25107.1</v>
      </c>
      <c r="M438" s="378">
        <v>28873.1</v>
      </c>
      <c r="N438" s="378"/>
      <c r="O438" s="378"/>
      <c r="P438" s="362"/>
      <c r="Q438" s="362"/>
      <c r="R438" s="362"/>
      <c r="S438" s="362"/>
      <c r="T438" s="362"/>
    </row>
    <row r="439" spans="1:20" ht="57.6" x14ac:dyDescent="0.3">
      <c r="A439" s="362"/>
      <c r="B439" s="380" t="s">
        <v>1259</v>
      </c>
      <c r="C439" s="380" t="s">
        <v>1261</v>
      </c>
      <c r="D439" s="381"/>
      <c r="E439" s="380" t="s">
        <v>1262</v>
      </c>
      <c r="F439" s="380" t="s">
        <v>1262</v>
      </c>
      <c r="G439" s="3" t="str">
        <f>VLOOKUP(F439,class!A$1:B$460,2,FALSE)</f>
        <v>Shire District</v>
      </c>
      <c r="H439" s="3" t="str">
        <f>IFERROR(VLOOKUP(F439,classifications!A$3:C$335,3,FALSE),VLOOKUP(F439,classifications!I$2:K$28,3,FALSE))</f>
        <v>Predominantly Urban</v>
      </c>
      <c r="I439" s="378">
        <v>5695</v>
      </c>
      <c r="J439" s="378">
        <v>2814</v>
      </c>
      <c r="K439" s="378">
        <v>0</v>
      </c>
      <c r="L439" s="378">
        <v>49478</v>
      </c>
      <c r="M439" s="378">
        <v>57987</v>
      </c>
      <c r="N439" s="378"/>
      <c r="O439" s="378"/>
      <c r="P439" s="362"/>
      <c r="Q439" s="362"/>
      <c r="R439" s="362"/>
      <c r="S439" s="362"/>
      <c r="T439" s="362"/>
    </row>
    <row r="440" spans="1:20" ht="28.8" x14ac:dyDescent="0.3">
      <c r="A440" s="362"/>
      <c r="B440" s="380" t="s">
        <v>1263</v>
      </c>
      <c r="C440" s="380" t="s">
        <v>1265</v>
      </c>
      <c r="D440" s="381"/>
      <c r="E440" s="380" t="s">
        <v>1266</v>
      </c>
      <c r="F440" s="380" t="s">
        <v>1266</v>
      </c>
      <c r="G440" s="3" t="str">
        <f>VLOOKUP(F440,class!A$1:B$460,2,FALSE)</f>
        <v>Shire District</v>
      </c>
      <c r="H440" s="3" t="str">
        <f>IFERROR(VLOOKUP(F440,classifications!A$3:C$335,3,FALSE),VLOOKUP(F440,classifications!I$2:K$28,3,FALSE))</f>
        <v>Predominantly Urban</v>
      </c>
      <c r="I440" s="378">
        <v>3825</v>
      </c>
      <c r="J440" s="378">
        <v>2768</v>
      </c>
      <c r="K440" s="378">
        <v>0</v>
      </c>
      <c r="L440" s="378">
        <v>41644.800000000003</v>
      </c>
      <c r="M440" s="378">
        <v>48237.8</v>
      </c>
      <c r="N440" s="378"/>
      <c r="O440" s="378"/>
      <c r="P440" s="362"/>
      <c r="Q440" s="362"/>
      <c r="R440" s="362"/>
      <c r="S440" s="362"/>
      <c r="T440" s="362"/>
    </row>
    <row r="441" spans="1:20" ht="28.8" x14ac:dyDescent="0.3">
      <c r="A441" s="362"/>
      <c r="B441" s="380" t="s">
        <v>1267</v>
      </c>
      <c r="C441" s="380" t="s">
        <v>1269</v>
      </c>
      <c r="D441" s="381"/>
      <c r="E441" s="380" t="s">
        <v>1270</v>
      </c>
      <c r="F441" s="380" t="s">
        <v>1270</v>
      </c>
      <c r="G441" s="3" t="str">
        <f>VLOOKUP(F441,class!A$1:B$460,2,FALSE)</f>
        <v>Shire District</v>
      </c>
      <c r="H441" s="3" t="str">
        <f>IFERROR(VLOOKUP(F441,classifications!A$3:C$335,3,FALSE),VLOOKUP(F441,classifications!I$2:K$28,3,FALSE))</f>
        <v>Predominantly Rural</v>
      </c>
      <c r="I441" s="378">
        <v>5</v>
      </c>
      <c r="J441" s="378">
        <v>7822</v>
      </c>
      <c r="K441" s="378">
        <v>121</v>
      </c>
      <c r="L441" s="378">
        <v>54682.3</v>
      </c>
      <c r="M441" s="378">
        <v>62630.3</v>
      </c>
      <c r="N441" s="378"/>
      <c r="O441" s="378"/>
      <c r="P441" s="362"/>
      <c r="Q441" s="362"/>
      <c r="R441" s="362"/>
      <c r="S441" s="362"/>
      <c r="T441" s="362"/>
    </row>
    <row r="442" spans="1:20" ht="28.8" x14ac:dyDescent="0.3">
      <c r="A442" s="362"/>
      <c r="B442" s="380" t="s">
        <v>1271</v>
      </c>
      <c r="C442" s="380" t="s">
        <v>1273</v>
      </c>
      <c r="D442" s="381"/>
      <c r="E442" s="380" t="s">
        <v>1274</v>
      </c>
      <c r="F442" s="380" t="s">
        <v>1274</v>
      </c>
      <c r="G442" s="3" t="str">
        <f>VLOOKUP(F442,class!A$1:B$460,2,FALSE)</f>
        <v>Shire District</v>
      </c>
      <c r="H442" s="3" t="str">
        <f>IFERROR(VLOOKUP(F442,classifications!A$3:C$335,3,FALSE),VLOOKUP(F442,classifications!I$2:K$28,3,FALSE))</f>
        <v>Predominantly Urban</v>
      </c>
      <c r="I442" s="378">
        <v>5452</v>
      </c>
      <c r="J442" s="378">
        <v>3881</v>
      </c>
      <c r="K442" s="378">
        <v>0</v>
      </c>
      <c r="L442" s="378">
        <v>56350.600000000006</v>
      </c>
      <c r="M442" s="378">
        <v>65683.600000000006</v>
      </c>
      <c r="N442" s="378"/>
      <c r="O442" s="378"/>
      <c r="P442" s="362"/>
      <c r="Q442" s="362"/>
      <c r="R442" s="362"/>
      <c r="S442" s="362"/>
      <c r="T442" s="362"/>
    </row>
    <row r="443" spans="1:20" x14ac:dyDescent="0.3">
      <c r="A443" s="362"/>
      <c r="B443" s="362"/>
      <c r="C443" s="362"/>
      <c r="D443" s="364"/>
      <c r="E443" s="362"/>
      <c r="F443" s="362"/>
      <c r="G443" s="362"/>
      <c r="H443" s="362"/>
      <c r="I443" s="378"/>
      <c r="J443" s="378"/>
      <c r="K443" s="378"/>
      <c r="L443" s="378"/>
      <c r="M443" s="378"/>
      <c r="N443" s="378"/>
      <c r="O443" s="378"/>
      <c r="P443" s="362"/>
      <c r="Q443" s="362"/>
      <c r="R443" s="362"/>
      <c r="S443" s="362"/>
      <c r="T443" s="362"/>
    </row>
    <row r="444" spans="1:20" ht="28.8" x14ac:dyDescent="0.3">
      <c r="A444" s="362"/>
      <c r="B444" s="380"/>
      <c r="C444" s="380" t="s">
        <v>1275</v>
      </c>
      <c r="D444" s="381" t="s">
        <v>1276</v>
      </c>
      <c r="E444" s="380"/>
      <c r="F444" s="381" t="s">
        <v>1276</v>
      </c>
      <c r="G444" s="3" t="str">
        <f>VLOOKUP(F444,class!A$1:B$460,2,FALSE)</f>
        <v>Shire County</v>
      </c>
      <c r="H444" s="3" t="str">
        <f>IFERROR(VLOOKUP(F444,classifications!A$3:C$335,3,FALSE),VLOOKUP(F444,classifications!I$2:K$28,3,FALSE))</f>
        <v>Predominantly Urban</v>
      </c>
      <c r="I444" s="384">
        <v>14204</v>
      </c>
      <c r="J444" s="384">
        <v>34515</v>
      </c>
      <c r="K444" s="384">
        <v>1610</v>
      </c>
      <c r="L444" s="384">
        <v>339877.7</v>
      </c>
      <c r="M444" s="384">
        <v>390206.7</v>
      </c>
      <c r="N444" s="378"/>
      <c r="O444" s="378"/>
      <c r="P444" s="362"/>
      <c r="Q444" s="362"/>
      <c r="R444" s="362"/>
      <c r="S444" s="362"/>
      <c r="T444" s="362"/>
    </row>
    <row r="445" spans="1:20" ht="28.8" x14ac:dyDescent="0.3">
      <c r="A445" s="362"/>
      <c r="B445" s="380" t="s">
        <v>1277</v>
      </c>
      <c r="C445" s="380" t="s">
        <v>1279</v>
      </c>
      <c r="D445" s="381"/>
      <c r="E445" s="380" t="s">
        <v>1280</v>
      </c>
      <c r="F445" s="380" t="s">
        <v>1280</v>
      </c>
      <c r="G445" s="3" t="str">
        <f>VLOOKUP(F445,class!A$1:B$460,2,FALSE)</f>
        <v>Shire District</v>
      </c>
      <c r="H445" s="3" t="str">
        <f>IFERROR(VLOOKUP(F445,classifications!A$3:C$335,3,FALSE),VLOOKUP(F445,classifications!I$2:K$28,3,FALSE))</f>
        <v>Predominantly Urban</v>
      </c>
      <c r="I445" s="378">
        <v>2542</v>
      </c>
      <c r="J445" s="378">
        <v>1101</v>
      </c>
      <c r="K445" s="378">
        <v>0</v>
      </c>
      <c r="L445" s="378">
        <v>24841.1</v>
      </c>
      <c r="M445" s="378">
        <v>28484.1</v>
      </c>
      <c r="N445" s="378"/>
      <c r="O445" s="378"/>
      <c r="P445" s="362"/>
      <c r="Q445" s="362"/>
      <c r="R445" s="362"/>
      <c r="S445" s="362"/>
      <c r="T445" s="362"/>
    </row>
    <row r="446" spans="1:20" ht="28.8" x14ac:dyDescent="0.3">
      <c r="A446" s="362"/>
      <c r="B446" s="380" t="s">
        <v>1281</v>
      </c>
      <c r="C446" s="380" t="s">
        <v>1283</v>
      </c>
      <c r="D446" s="381"/>
      <c r="E446" s="380" t="s">
        <v>1284</v>
      </c>
      <c r="F446" s="380" t="s">
        <v>1284</v>
      </c>
      <c r="G446" s="3" t="str">
        <f>VLOOKUP(F446,class!A$1:B$460,2,FALSE)</f>
        <v>Shire District</v>
      </c>
      <c r="H446" s="3" t="str">
        <f>IFERROR(VLOOKUP(F446,classifications!A$3:C$335,3,FALSE),VLOOKUP(F446,classifications!I$2:K$28,3,FALSE))</f>
        <v>Predominantly Urban</v>
      </c>
      <c r="I446" s="378">
        <v>3380</v>
      </c>
      <c r="J446" s="378">
        <v>3547</v>
      </c>
      <c r="K446" s="378">
        <v>0</v>
      </c>
      <c r="L446" s="378">
        <v>69078.600000000006</v>
      </c>
      <c r="M446" s="378">
        <v>76005.600000000006</v>
      </c>
      <c r="N446" s="378"/>
      <c r="O446" s="378"/>
      <c r="P446" s="362"/>
      <c r="Q446" s="362"/>
      <c r="R446" s="362"/>
      <c r="S446" s="362"/>
      <c r="T446" s="362"/>
    </row>
    <row r="447" spans="1:20" ht="28.8" x14ac:dyDescent="0.3">
      <c r="A447" s="362"/>
      <c r="B447" s="380" t="s">
        <v>1285</v>
      </c>
      <c r="C447" s="380" t="s">
        <v>1287</v>
      </c>
      <c r="D447" s="381"/>
      <c r="E447" s="380" t="s">
        <v>1288</v>
      </c>
      <c r="F447" s="380" t="s">
        <v>1288</v>
      </c>
      <c r="G447" s="3" t="str">
        <f>VLOOKUP(F447,class!A$1:B$460,2,FALSE)</f>
        <v>Shire District</v>
      </c>
      <c r="H447" s="3" t="str">
        <f>IFERROR(VLOOKUP(F447,classifications!A$3:C$335,3,FALSE),VLOOKUP(F447,classifications!I$2:K$28,3,FALSE))</f>
        <v>Predominantly Rural</v>
      </c>
      <c r="I447" s="378">
        <v>92</v>
      </c>
      <c r="J447" s="378">
        <v>8256</v>
      </c>
      <c r="K447" s="378">
        <v>283</v>
      </c>
      <c r="L447" s="378">
        <v>50432.2</v>
      </c>
      <c r="M447" s="378">
        <v>59063.199999999997</v>
      </c>
      <c r="N447" s="378"/>
      <c r="O447" s="378"/>
      <c r="P447" s="362"/>
      <c r="Q447" s="362"/>
      <c r="R447" s="362"/>
      <c r="S447" s="362"/>
      <c r="T447" s="362"/>
    </row>
    <row r="448" spans="1:20" ht="28.8" x14ac:dyDescent="0.3">
      <c r="A448" s="362"/>
      <c r="B448" s="380" t="s">
        <v>1289</v>
      </c>
      <c r="C448" s="380" t="s">
        <v>1291</v>
      </c>
      <c r="D448" s="381"/>
      <c r="E448" s="380" t="s">
        <v>1292</v>
      </c>
      <c r="F448" s="380" t="s">
        <v>1292</v>
      </c>
      <c r="G448" s="3" t="str">
        <f>VLOOKUP(F448,class!A$1:B$460,2,FALSE)</f>
        <v>Shire District</v>
      </c>
      <c r="H448" s="3" t="str">
        <f>IFERROR(VLOOKUP(F448,classifications!A$3:C$335,3,FALSE),VLOOKUP(F448,classifications!I$2:K$28,3,FALSE))</f>
        <v>Predominantly Urban</v>
      </c>
      <c r="I448" s="378">
        <v>8072</v>
      </c>
      <c r="J448" s="378">
        <v>2603</v>
      </c>
      <c r="K448" s="378">
        <v>0</v>
      </c>
      <c r="L448" s="378">
        <v>35513</v>
      </c>
      <c r="M448" s="378">
        <v>46188</v>
      </c>
      <c r="N448" s="378"/>
      <c r="O448" s="378"/>
      <c r="P448" s="362"/>
      <c r="Q448" s="362"/>
      <c r="R448" s="362"/>
      <c r="S448" s="362"/>
      <c r="T448" s="362"/>
    </row>
    <row r="449" spans="1:20" ht="28.8" x14ac:dyDescent="0.3">
      <c r="A449" s="362"/>
      <c r="B449" s="380" t="s">
        <v>1293</v>
      </c>
      <c r="C449" s="380" t="s">
        <v>1295</v>
      </c>
      <c r="D449" s="381"/>
      <c r="E449" s="380" t="s">
        <v>1296</v>
      </c>
      <c r="F449" s="380" t="s">
        <v>1296</v>
      </c>
      <c r="G449" s="3" t="str">
        <f>VLOOKUP(F449,class!A$1:B$460,2,FALSE)</f>
        <v>Shire District</v>
      </c>
      <c r="H449" s="3" t="str">
        <f>IFERROR(VLOOKUP(F449,classifications!A$3:C$335,3,FALSE),VLOOKUP(F449,classifications!I$2:K$28,3,FALSE))</f>
        <v>Predominantly Rural</v>
      </c>
      <c r="I449" s="378">
        <v>87</v>
      </c>
      <c r="J449" s="378">
        <v>7266</v>
      </c>
      <c r="K449" s="378">
        <v>17</v>
      </c>
      <c r="L449" s="378">
        <v>56750.2</v>
      </c>
      <c r="M449" s="378">
        <v>64120.2</v>
      </c>
      <c r="N449" s="378"/>
      <c r="O449" s="378"/>
      <c r="P449" s="362"/>
      <c r="Q449" s="362"/>
      <c r="R449" s="362"/>
      <c r="S449" s="362"/>
      <c r="T449" s="362"/>
    </row>
    <row r="450" spans="1:20" ht="28.8" x14ac:dyDescent="0.3">
      <c r="A450" s="362"/>
      <c r="B450" s="380" t="s">
        <v>1297</v>
      </c>
      <c r="C450" s="380" t="s">
        <v>1299</v>
      </c>
      <c r="D450" s="381"/>
      <c r="E450" s="380" t="s">
        <v>1300</v>
      </c>
      <c r="F450" s="380" t="s">
        <v>1300</v>
      </c>
      <c r="G450" s="3" t="str">
        <f>VLOOKUP(F450,class!A$1:B$460,2,FALSE)</f>
        <v>Shire District</v>
      </c>
      <c r="H450" s="3" t="str">
        <f>IFERROR(VLOOKUP(F450,classifications!A$3:C$335,3,FALSE),VLOOKUP(F450,classifications!I$2:K$28,3,FALSE))</f>
        <v>Predominantly Urban</v>
      </c>
      <c r="I450" s="378">
        <v>31</v>
      </c>
      <c r="J450" s="378">
        <v>6896</v>
      </c>
      <c r="K450" s="378">
        <v>1310</v>
      </c>
      <c r="L450" s="378">
        <v>56759.3</v>
      </c>
      <c r="M450" s="378">
        <v>64996.3</v>
      </c>
      <c r="N450" s="378"/>
      <c r="O450" s="378"/>
      <c r="P450" s="362"/>
      <c r="Q450" s="362"/>
      <c r="R450" s="362"/>
      <c r="S450" s="362"/>
      <c r="T450" s="362"/>
    </row>
    <row r="451" spans="1:20" ht="28.8" x14ac:dyDescent="0.3">
      <c r="A451" s="362"/>
      <c r="B451" s="380" t="s">
        <v>1301</v>
      </c>
      <c r="C451" s="380" t="s">
        <v>1303</v>
      </c>
      <c r="D451" s="381"/>
      <c r="E451" s="380" t="s">
        <v>1304</v>
      </c>
      <c r="F451" s="380" t="s">
        <v>1304</v>
      </c>
      <c r="G451" s="3" t="str">
        <f>VLOOKUP(F451,class!A$1:B$460,2,FALSE)</f>
        <v>Shire District</v>
      </c>
      <c r="H451" s="3" t="str">
        <f>IFERROR(VLOOKUP(F451,classifications!A$3:C$335,3,FALSE),VLOOKUP(F451,classifications!I$2:K$28,3,FALSE))</f>
        <v>Predominantly Urban</v>
      </c>
      <c r="I451" s="378">
        <v>0</v>
      </c>
      <c r="J451" s="378">
        <v>4846</v>
      </c>
      <c r="K451" s="378">
        <v>0</v>
      </c>
      <c r="L451" s="378">
        <v>46503.3</v>
      </c>
      <c r="M451" s="378">
        <v>51349.3</v>
      </c>
      <c r="N451" s="378"/>
      <c r="O451" s="378"/>
      <c r="P451" s="362"/>
      <c r="Q451" s="362"/>
      <c r="R451" s="362"/>
      <c r="S451" s="362"/>
      <c r="T451" s="362"/>
    </row>
    <row r="452" spans="1:20" x14ac:dyDescent="0.3">
      <c r="A452" s="362"/>
      <c r="B452" s="362"/>
      <c r="C452" s="362"/>
      <c r="D452" s="364"/>
      <c r="E452" s="362"/>
      <c r="F452" s="362"/>
      <c r="G452" s="362"/>
      <c r="H452" s="362"/>
      <c r="I452" s="378"/>
      <c r="J452" s="378"/>
      <c r="K452" s="378"/>
      <c r="L452" s="378"/>
      <c r="M452" s="378"/>
      <c r="N452" s="378"/>
      <c r="O452" s="378"/>
      <c r="P452" s="362"/>
      <c r="Q452" s="362"/>
      <c r="R452" s="362"/>
      <c r="S452" s="362"/>
      <c r="T452" s="362"/>
    </row>
    <row r="453" spans="1:20" ht="28.8" x14ac:dyDescent="0.3">
      <c r="A453" s="362"/>
      <c r="B453" s="380"/>
      <c r="C453" s="380" t="s">
        <v>1590</v>
      </c>
      <c r="D453" s="381" t="s">
        <v>1591</v>
      </c>
      <c r="E453" s="380"/>
      <c r="F453" s="380"/>
      <c r="G453" s="380"/>
      <c r="H453" s="362"/>
      <c r="I453" s="382"/>
      <c r="J453" s="382"/>
      <c r="K453" s="382"/>
      <c r="L453" s="382"/>
      <c r="M453" s="382"/>
      <c r="N453" s="378"/>
      <c r="O453" s="378"/>
      <c r="P453" s="362"/>
      <c r="Q453" s="362"/>
      <c r="R453" s="362"/>
      <c r="S453" s="362"/>
      <c r="T453" s="362"/>
    </row>
    <row r="454" spans="1:20" ht="28.8" x14ac:dyDescent="0.3">
      <c r="A454" s="362"/>
      <c r="B454" s="380" t="s">
        <v>1592</v>
      </c>
      <c r="C454" s="380" t="s">
        <v>1594</v>
      </c>
      <c r="D454" s="381"/>
      <c r="E454" s="380" t="s">
        <v>1595</v>
      </c>
      <c r="F454" s="380" t="s">
        <v>1595</v>
      </c>
      <c r="G454" s="380"/>
      <c r="H454" s="380"/>
      <c r="I454" s="382"/>
      <c r="J454" s="382"/>
      <c r="K454" s="382"/>
      <c r="L454" s="382"/>
      <c r="M454" s="382"/>
      <c r="N454" s="378"/>
      <c r="O454" s="378"/>
      <c r="P454" s="362"/>
      <c r="Q454" s="362"/>
      <c r="R454" s="362"/>
      <c r="S454" s="362"/>
      <c r="T454" s="362"/>
    </row>
    <row r="455" spans="1:20" ht="28.8" x14ac:dyDescent="0.3">
      <c r="A455" s="362"/>
      <c r="B455" s="380" t="s">
        <v>1596</v>
      </c>
      <c r="C455" s="380" t="s">
        <v>1598</v>
      </c>
      <c r="D455" s="381"/>
      <c r="E455" s="380" t="s">
        <v>1599</v>
      </c>
      <c r="F455" s="380" t="s">
        <v>1599</v>
      </c>
      <c r="G455" s="380"/>
      <c r="H455" s="380"/>
      <c r="I455" s="382"/>
      <c r="J455" s="382"/>
      <c r="K455" s="382"/>
      <c r="L455" s="382"/>
      <c r="M455" s="382"/>
      <c r="N455" s="378"/>
      <c r="O455" s="378"/>
      <c r="P455" s="362"/>
      <c r="Q455" s="362"/>
      <c r="R455" s="362"/>
      <c r="S455" s="362"/>
      <c r="T455" s="362"/>
    </row>
    <row r="456" spans="1:20" ht="28.8" x14ac:dyDescent="0.3">
      <c r="A456" s="362"/>
      <c r="B456" s="380" t="s">
        <v>1600</v>
      </c>
      <c r="C456" s="380" t="s">
        <v>1602</v>
      </c>
      <c r="D456" s="381"/>
      <c r="E456" s="380" t="s">
        <v>1603</v>
      </c>
      <c r="F456" s="380" t="s">
        <v>1603</v>
      </c>
      <c r="G456" s="380"/>
      <c r="H456" s="380"/>
      <c r="I456" s="382"/>
      <c r="J456" s="382"/>
      <c r="K456" s="382"/>
      <c r="L456" s="382"/>
      <c r="M456" s="382"/>
      <c r="N456" s="378"/>
      <c r="O456" s="378"/>
      <c r="P456" s="362"/>
      <c r="Q456" s="362"/>
      <c r="R456" s="362"/>
      <c r="S456" s="362"/>
      <c r="T456" s="362"/>
    </row>
    <row r="457" spans="1:20" ht="28.8" x14ac:dyDescent="0.3">
      <c r="A457" s="362"/>
      <c r="B457" s="380" t="s">
        <v>1604</v>
      </c>
      <c r="C457" s="380" t="s">
        <v>1606</v>
      </c>
      <c r="D457" s="381"/>
      <c r="E457" s="380" t="s">
        <v>1607</v>
      </c>
      <c r="F457" s="380" t="s">
        <v>1607</v>
      </c>
      <c r="G457" s="380"/>
      <c r="H457" s="380"/>
      <c r="I457" s="382"/>
      <c r="J457" s="382"/>
      <c r="K457" s="382"/>
      <c r="L457" s="382"/>
      <c r="M457" s="382"/>
      <c r="N457" s="378"/>
      <c r="O457" s="378"/>
      <c r="P457" s="362"/>
      <c r="Q457" s="362"/>
      <c r="R457" s="362"/>
      <c r="S457" s="362"/>
      <c r="T457" s="362"/>
    </row>
    <row r="458" spans="1:20" x14ac:dyDescent="0.3">
      <c r="A458" s="362"/>
      <c r="B458" s="362"/>
      <c r="C458" s="362"/>
      <c r="D458" s="364"/>
      <c r="E458" s="362"/>
      <c r="F458" s="362"/>
      <c r="G458" s="362"/>
      <c r="H458" s="362"/>
      <c r="I458" s="378"/>
      <c r="J458" s="378"/>
      <c r="K458" s="378"/>
      <c r="L458" s="378"/>
      <c r="M458" s="378"/>
      <c r="N458" s="378"/>
      <c r="O458" s="378"/>
      <c r="P458" s="362"/>
      <c r="Q458" s="362"/>
      <c r="R458" s="362"/>
      <c r="S458" s="362"/>
      <c r="T458" s="362"/>
    </row>
    <row r="459" spans="1:20" ht="28.8" x14ac:dyDescent="0.3">
      <c r="A459" s="362"/>
      <c r="B459" s="380"/>
      <c r="C459" s="380" t="s">
        <v>1305</v>
      </c>
      <c r="D459" s="381" t="s">
        <v>1306</v>
      </c>
      <c r="E459" s="380"/>
      <c r="F459" s="381" t="s">
        <v>1306</v>
      </c>
      <c r="G459" s="3" t="str">
        <f>VLOOKUP(F459,class!A$1:B$460,2,FALSE)</f>
        <v>Shire County</v>
      </c>
      <c r="H459" s="3" t="str">
        <f>IFERROR(VLOOKUP(F459,classifications!A$3:C$335,3,FALSE),VLOOKUP(F459,classifications!I$2:K$28,3,FALSE))</f>
        <v>Urban with Significant Rural</v>
      </c>
      <c r="I459" s="385">
        <v>5703</v>
      </c>
      <c r="J459" s="385">
        <v>35047</v>
      </c>
      <c r="K459" s="385">
        <v>65</v>
      </c>
      <c r="L459" s="385">
        <v>229131.59999999998</v>
      </c>
      <c r="M459" s="388">
        <v>269946.59999999998</v>
      </c>
      <c r="N459" s="378"/>
      <c r="O459" s="378"/>
      <c r="P459" s="362"/>
      <c r="Q459" s="362"/>
      <c r="R459" s="362"/>
      <c r="S459" s="362"/>
      <c r="T459" s="362"/>
    </row>
    <row r="460" spans="1:20" ht="28.8" x14ac:dyDescent="0.3">
      <c r="A460" s="362"/>
      <c r="B460" s="380" t="s">
        <v>1307</v>
      </c>
      <c r="C460" s="380" t="s">
        <v>1309</v>
      </c>
      <c r="D460" s="381"/>
      <c r="E460" s="380" t="s">
        <v>1310</v>
      </c>
      <c r="F460" s="380" t="s">
        <v>1310</v>
      </c>
      <c r="G460" s="3" t="str">
        <f>VLOOKUP(F460,class!A$1:B$460,2,FALSE)</f>
        <v>Shire District</v>
      </c>
      <c r="H460" s="3" t="str">
        <f>IFERROR(VLOOKUP(F460,classifications!A$3:C$335,3,FALSE),VLOOKUP(F460,classifications!I$2:K$28,3,FALSE))</f>
        <v>Predominantly Urban</v>
      </c>
      <c r="I460" s="378">
        <v>0</v>
      </c>
      <c r="J460" s="378">
        <v>4534</v>
      </c>
      <c r="K460" s="378">
        <v>10</v>
      </c>
      <c r="L460" s="378">
        <v>37970.6</v>
      </c>
      <c r="M460" s="378">
        <v>42514.6</v>
      </c>
      <c r="N460" s="378"/>
      <c r="O460" s="378"/>
      <c r="P460" s="362"/>
      <c r="Q460" s="362"/>
      <c r="R460" s="362"/>
      <c r="S460" s="362"/>
      <c r="T460" s="362"/>
    </row>
    <row r="461" spans="1:20" ht="28.8" x14ac:dyDescent="0.3">
      <c r="A461" s="362"/>
      <c r="B461" s="380" t="s">
        <v>1311</v>
      </c>
      <c r="C461" s="380" t="s">
        <v>1313</v>
      </c>
      <c r="D461" s="381"/>
      <c r="E461" s="380" t="s">
        <v>1314</v>
      </c>
      <c r="F461" s="380" t="s">
        <v>1314</v>
      </c>
      <c r="G461" s="3" t="str">
        <f>VLOOKUP(F461,class!A$1:B$460,2,FALSE)</f>
        <v>Shire District</v>
      </c>
      <c r="H461" s="3" t="str">
        <f>IFERROR(VLOOKUP(F461,classifications!A$3:C$335,3,FALSE),VLOOKUP(F461,classifications!I$2:K$28,3,FALSE))</f>
        <v>Predominantly Rural</v>
      </c>
      <c r="I461" s="378">
        <v>2</v>
      </c>
      <c r="J461" s="378">
        <v>4999</v>
      </c>
      <c r="K461" s="378">
        <v>6</v>
      </c>
      <c r="L461" s="378">
        <v>31509.4</v>
      </c>
      <c r="M461" s="378">
        <v>36516.400000000001</v>
      </c>
      <c r="N461" s="378"/>
      <c r="O461" s="378"/>
      <c r="P461" s="362"/>
      <c r="Q461" s="362"/>
      <c r="R461" s="362"/>
      <c r="S461" s="362"/>
      <c r="T461" s="362"/>
    </row>
    <row r="462" spans="1:20" ht="28.8" x14ac:dyDescent="0.3">
      <c r="A462" s="362"/>
      <c r="B462" s="380" t="s">
        <v>1315</v>
      </c>
      <c r="C462" s="380" t="s">
        <v>1317</v>
      </c>
      <c r="D462" s="381"/>
      <c r="E462" s="380" t="s">
        <v>1318</v>
      </c>
      <c r="F462" s="380" t="s">
        <v>1318</v>
      </c>
      <c r="G462" s="3" t="str">
        <f>VLOOKUP(F462,class!A$1:B$460,2,FALSE)</f>
        <v>Shire District</v>
      </c>
      <c r="H462" s="3" t="str">
        <f>IFERROR(VLOOKUP(F462,classifications!A$3:C$335,3,FALSE),VLOOKUP(F462,classifications!I$2:K$28,3,FALSE))</f>
        <v>Predominantly Urban</v>
      </c>
      <c r="I462" s="378">
        <v>5676</v>
      </c>
      <c r="J462" s="378">
        <v>2210</v>
      </c>
      <c r="K462" s="378">
        <v>6</v>
      </c>
      <c r="L462" s="378">
        <v>29637.199999999997</v>
      </c>
      <c r="M462" s="378">
        <v>37529.199999999997</v>
      </c>
      <c r="N462" s="378"/>
      <c r="O462" s="378"/>
      <c r="P462" s="362"/>
      <c r="Q462" s="362"/>
      <c r="R462" s="362"/>
      <c r="S462" s="362"/>
      <c r="T462" s="362"/>
    </row>
    <row r="463" spans="1:20" ht="28.8" x14ac:dyDescent="0.3">
      <c r="A463" s="362"/>
      <c r="B463" s="380" t="s">
        <v>1319</v>
      </c>
      <c r="C463" s="380" t="s">
        <v>1321</v>
      </c>
      <c r="D463" s="381"/>
      <c r="E463" s="380" t="s">
        <v>1322</v>
      </c>
      <c r="F463" s="380" t="s">
        <v>1322</v>
      </c>
      <c r="G463" s="3" t="str">
        <f>VLOOKUP(F463,class!A$1:B$460,2,FALSE)</f>
        <v>Shire District</v>
      </c>
      <c r="H463" s="3" t="str">
        <f>IFERROR(VLOOKUP(F463,classifications!A$3:C$335,3,FALSE),VLOOKUP(F463,classifications!I$2:K$28,3,FALSE))</f>
        <v>Predominantly Urban</v>
      </c>
      <c r="I463" s="378">
        <v>9</v>
      </c>
      <c r="J463" s="378">
        <v>7674</v>
      </c>
      <c r="K463" s="378">
        <v>9</v>
      </c>
      <c r="L463" s="378">
        <v>38614.1</v>
      </c>
      <c r="M463" s="378">
        <v>46306.1</v>
      </c>
      <c r="N463" s="378"/>
      <c r="O463" s="378"/>
      <c r="P463" s="362"/>
      <c r="Q463" s="362"/>
      <c r="R463" s="362"/>
      <c r="S463" s="362"/>
      <c r="T463" s="362"/>
    </row>
    <row r="464" spans="1:20" ht="28.8" x14ac:dyDescent="0.3">
      <c r="A464" s="362"/>
      <c r="B464" s="380" t="s">
        <v>1323</v>
      </c>
      <c r="C464" s="380" t="s">
        <v>1325</v>
      </c>
      <c r="D464" s="381"/>
      <c r="E464" s="380" t="s">
        <v>1326</v>
      </c>
      <c r="F464" s="380" t="s">
        <v>1326</v>
      </c>
      <c r="G464" s="3" t="str">
        <f>VLOOKUP(F464,class!A$1:B$460,2,FALSE)</f>
        <v>Shire District</v>
      </c>
      <c r="H464" s="3" t="str">
        <f>IFERROR(VLOOKUP(F464,classifications!A$3:C$335,3,FALSE),VLOOKUP(F464,classifications!I$2:K$28,3,FALSE))</f>
        <v>Predominantly Rural</v>
      </c>
      <c r="I464" s="378">
        <v>5</v>
      </c>
      <c r="J464" s="378">
        <v>8974</v>
      </c>
      <c r="K464" s="378">
        <v>30</v>
      </c>
      <c r="L464" s="378">
        <v>50251.199999999997</v>
      </c>
      <c r="M464" s="378">
        <v>59260.2</v>
      </c>
      <c r="N464" s="378"/>
      <c r="O464" s="378"/>
      <c r="P464" s="362"/>
      <c r="Q464" s="362"/>
      <c r="R464" s="362"/>
      <c r="S464" s="362"/>
      <c r="T464" s="362"/>
    </row>
    <row r="465" spans="1:20" ht="29.4" thickBot="1" x14ac:dyDescent="0.35">
      <c r="A465" s="369"/>
      <c r="B465" s="389" t="s">
        <v>1327</v>
      </c>
      <c r="C465" s="389" t="s">
        <v>1329</v>
      </c>
      <c r="D465" s="390"/>
      <c r="E465" s="389" t="s">
        <v>1330</v>
      </c>
      <c r="F465" s="389" t="s">
        <v>1330</v>
      </c>
      <c r="G465" s="3" t="str">
        <f>VLOOKUP(F465,class!A$1:B$460,2,FALSE)</f>
        <v>Shire District</v>
      </c>
      <c r="H465" s="3" t="str">
        <f>IFERROR(VLOOKUP(F465,classifications!A$3:C$335,3,FALSE),VLOOKUP(F465,classifications!I$2:K$28,3,FALSE))</f>
        <v>Urban with Significant Rural</v>
      </c>
      <c r="I465" s="391">
        <v>11</v>
      </c>
      <c r="J465" s="391">
        <v>6656</v>
      </c>
      <c r="K465" s="391">
        <v>4</v>
      </c>
      <c r="L465" s="391">
        <v>41149.1</v>
      </c>
      <c r="M465" s="391">
        <v>47820.1</v>
      </c>
      <c r="N465" s="378"/>
      <c r="O465" s="378"/>
      <c r="P465" s="362"/>
      <c r="Q465" s="362"/>
      <c r="R465" s="362"/>
      <c r="S465" s="362"/>
      <c r="T465" s="362"/>
    </row>
    <row r="466" spans="1:20" x14ac:dyDescent="0.3">
      <c r="A466" s="362"/>
      <c r="B466" s="362"/>
      <c r="C466" s="362"/>
      <c r="D466" s="364"/>
      <c r="E466" s="362"/>
      <c r="F466" s="362"/>
      <c r="G466" s="362"/>
      <c r="H466" s="362"/>
      <c r="I466" s="362"/>
      <c r="J466" s="362"/>
      <c r="K466" s="362"/>
      <c r="L466" s="362"/>
      <c r="M466" s="362"/>
      <c r="N466" s="362"/>
      <c r="O466" s="378"/>
      <c r="P466" s="362"/>
      <c r="Q466" s="362"/>
      <c r="R466" s="362"/>
      <c r="S466" s="362"/>
      <c r="T466" s="362"/>
    </row>
    <row r="467" spans="1:20" x14ac:dyDescent="0.3">
      <c r="A467" s="362"/>
      <c r="B467" s="362"/>
      <c r="C467" s="362"/>
      <c r="D467" s="364"/>
      <c r="E467" s="392" t="s">
        <v>1619</v>
      </c>
      <c r="F467" s="392"/>
      <c r="G467" s="392"/>
      <c r="H467" s="362"/>
      <c r="I467" s="362"/>
      <c r="J467" s="362"/>
      <c r="K467" s="362"/>
      <c r="L467" s="362"/>
      <c r="M467" s="362"/>
      <c r="N467" s="362"/>
      <c r="O467" s="378"/>
      <c r="P467" s="362"/>
      <c r="Q467" s="362"/>
      <c r="R467" s="362"/>
      <c r="S467" s="362"/>
      <c r="T467" s="362"/>
    </row>
    <row r="468" spans="1:20" x14ac:dyDescent="0.3">
      <c r="A468" s="362"/>
      <c r="B468" s="362"/>
      <c r="C468" s="362"/>
      <c r="D468" s="364"/>
      <c r="E468" s="479" t="s">
        <v>2027</v>
      </c>
      <c r="F468" s="479"/>
      <c r="G468" s="479"/>
      <c r="H468" s="479"/>
      <c r="I468" s="479"/>
      <c r="J468" s="479"/>
      <c r="K468" s="479"/>
      <c r="L468" s="479"/>
      <c r="M468" s="479"/>
      <c r="N468" s="362"/>
      <c r="O468" s="378"/>
      <c r="P468" s="362"/>
      <c r="Q468" s="362"/>
      <c r="R468" s="362"/>
      <c r="S468" s="362"/>
      <c r="T468" s="362"/>
    </row>
    <row r="469" spans="1:20" x14ac:dyDescent="0.3">
      <c r="A469" s="362"/>
      <c r="B469" s="362"/>
      <c r="C469" s="362"/>
      <c r="D469" s="364"/>
      <c r="E469" s="479" t="s">
        <v>1621</v>
      </c>
      <c r="F469" s="479"/>
      <c r="G469" s="479"/>
      <c r="H469" s="479"/>
      <c r="I469" s="479"/>
      <c r="J469" s="479"/>
      <c r="K469" s="479"/>
      <c r="L469" s="479"/>
      <c r="M469" s="479"/>
      <c r="N469" s="362"/>
      <c r="O469" s="378"/>
      <c r="P469" s="362"/>
      <c r="Q469" s="362"/>
      <c r="R469" s="362"/>
      <c r="S469" s="362"/>
      <c r="T469" s="362"/>
    </row>
    <row r="470" spans="1:20" x14ac:dyDescent="0.3">
      <c r="A470" s="362"/>
      <c r="B470" s="362"/>
      <c r="C470" s="362"/>
      <c r="D470" s="364"/>
      <c r="E470" s="479" t="s">
        <v>1622</v>
      </c>
      <c r="F470" s="479"/>
      <c r="G470" s="479"/>
      <c r="H470" s="479"/>
      <c r="I470" s="479"/>
      <c r="J470" s="479"/>
      <c r="K470" s="479"/>
      <c r="L470" s="479"/>
      <c r="M470" s="479"/>
      <c r="N470" s="362"/>
      <c r="O470" s="378"/>
      <c r="P470" s="362"/>
      <c r="Q470" s="362"/>
      <c r="R470" s="362"/>
      <c r="S470" s="362"/>
      <c r="T470" s="362"/>
    </row>
    <row r="471" spans="1:20" x14ac:dyDescent="0.3">
      <c r="A471" s="362"/>
      <c r="B471" s="362"/>
      <c r="C471" s="362"/>
      <c r="D471" s="364"/>
      <c r="E471" s="479" t="s">
        <v>1623</v>
      </c>
      <c r="F471" s="479"/>
      <c r="G471" s="479"/>
      <c r="H471" s="479"/>
      <c r="I471" s="479"/>
      <c r="J471" s="479"/>
      <c r="K471" s="479"/>
      <c r="L471" s="479"/>
      <c r="M471" s="479"/>
      <c r="N471" s="362"/>
      <c r="O471" s="378"/>
      <c r="P471" s="362"/>
      <c r="Q471" s="362"/>
      <c r="R471" s="362"/>
      <c r="S471" s="362"/>
      <c r="T471" s="362"/>
    </row>
    <row r="472" spans="1:20" x14ac:dyDescent="0.3">
      <c r="A472" s="362"/>
      <c r="B472" s="362"/>
      <c r="C472" s="362"/>
      <c r="D472" s="364"/>
      <c r="E472" s="393"/>
      <c r="F472" s="393"/>
      <c r="G472" s="393"/>
      <c r="H472" s="393"/>
      <c r="I472" s="393"/>
      <c r="J472" s="393"/>
      <c r="K472" s="393"/>
      <c r="L472" s="393"/>
      <c r="M472" s="393"/>
      <c r="N472" s="362"/>
      <c r="O472" s="378"/>
      <c r="P472" s="362"/>
      <c r="Q472" s="362"/>
      <c r="R472" s="362"/>
      <c r="S472" s="362"/>
      <c r="T472" s="362"/>
    </row>
    <row r="473" spans="1:20" x14ac:dyDescent="0.3">
      <c r="A473" s="362"/>
      <c r="B473" s="362"/>
      <c r="C473" s="362"/>
      <c r="D473" s="364"/>
      <c r="E473" s="480"/>
      <c r="F473" s="480"/>
      <c r="G473" s="480"/>
      <c r="H473" s="480"/>
      <c r="I473" s="480"/>
      <c r="J473" s="480"/>
      <c r="K473" s="480"/>
      <c r="L473" s="480"/>
      <c r="M473" s="480"/>
      <c r="N473" s="362"/>
      <c r="O473" s="378"/>
      <c r="P473" s="362"/>
      <c r="Q473" s="362"/>
      <c r="R473" s="362"/>
      <c r="S473" s="362"/>
      <c r="T473" s="362"/>
    </row>
    <row r="474" spans="1:20" x14ac:dyDescent="0.3">
      <c r="A474" s="362"/>
      <c r="B474" s="362"/>
      <c r="C474" s="362"/>
      <c r="D474" s="364"/>
      <c r="E474" s="480"/>
      <c r="F474" s="480"/>
      <c r="G474" s="480"/>
      <c r="H474" s="480"/>
      <c r="I474" s="480"/>
      <c r="J474" s="480"/>
      <c r="K474" s="480"/>
      <c r="L474" s="480"/>
      <c r="M474" s="480"/>
      <c r="N474" s="362"/>
      <c r="O474" s="378"/>
      <c r="P474" s="362"/>
      <c r="Q474" s="362"/>
      <c r="R474" s="362"/>
      <c r="S474" s="362"/>
      <c r="T474" s="362"/>
    </row>
    <row r="475" spans="1:20" x14ac:dyDescent="0.3">
      <c r="A475" s="362"/>
      <c r="B475" s="362"/>
      <c r="C475" s="362"/>
      <c r="D475" s="364"/>
      <c r="E475" s="393"/>
      <c r="F475" s="393"/>
      <c r="G475" s="393"/>
      <c r="H475" s="393"/>
      <c r="I475" s="393"/>
      <c r="J475" s="393"/>
      <c r="K475" s="393"/>
      <c r="L475" s="393"/>
      <c r="M475" s="393"/>
      <c r="N475" s="362"/>
      <c r="O475" s="378"/>
      <c r="P475" s="362"/>
      <c r="Q475" s="362"/>
      <c r="R475" s="362"/>
      <c r="S475" s="362"/>
      <c r="T475" s="362"/>
    </row>
    <row r="476" spans="1:20" ht="16.2" x14ac:dyDescent="0.3">
      <c r="A476" s="362"/>
      <c r="B476" s="362"/>
      <c r="C476" s="362"/>
      <c r="D476" s="364"/>
      <c r="E476" s="481" t="s">
        <v>2028</v>
      </c>
      <c r="F476" s="481"/>
      <c r="G476" s="481"/>
      <c r="H476" s="481"/>
      <c r="I476" s="481"/>
      <c r="J476" s="481"/>
      <c r="K476" s="481"/>
      <c r="L476" s="481"/>
      <c r="M476" s="481"/>
      <c r="N476" s="362"/>
      <c r="O476" s="378"/>
      <c r="P476" s="362"/>
      <c r="Q476" s="362"/>
      <c r="R476" s="362"/>
      <c r="S476" s="362"/>
      <c r="T476" s="362"/>
    </row>
    <row r="477" spans="1:20" x14ac:dyDescent="0.3">
      <c r="A477" s="362"/>
      <c r="B477" s="362"/>
      <c r="C477" s="362"/>
      <c r="D477" s="364"/>
      <c r="E477" s="482" t="s">
        <v>2029</v>
      </c>
      <c r="F477" s="482"/>
      <c r="G477" s="482"/>
      <c r="H477" s="482"/>
      <c r="I477" s="482"/>
      <c r="J477" s="482"/>
      <c r="K477" s="482"/>
      <c r="L477" s="482"/>
      <c r="M477" s="482"/>
      <c r="N477" s="362"/>
      <c r="O477" s="378"/>
      <c r="P477" s="362"/>
      <c r="Q477" s="362"/>
      <c r="R477" s="362"/>
      <c r="S477" s="362"/>
      <c r="T477" s="362"/>
    </row>
    <row r="478" spans="1:20" x14ac:dyDescent="0.3">
      <c r="A478" s="362"/>
      <c r="B478" s="362"/>
      <c r="C478" s="362"/>
      <c r="D478" s="364"/>
      <c r="E478" s="394" t="s">
        <v>2030</v>
      </c>
      <c r="F478" s="394"/>
      <c r="G478" s="394"/>
      <c r="H478" s="394"/>
      <c r="I478" s="394"/>
      <c r="J478" s="394"/>
      <c r="K478" s="394"/>
      <c r="L478" s="394"/>
      <c r="M478" s="394"/>
      <c r="N478" s="362"/>
      <c r="O478" s="378"/>
      <c r="P478" s="362"/>
      <c r="Q478" s="362"/>
      <c r="R478" s="362"/>
      <c r="S478" s="362"/>
      <c r="T478" s="362"/>
    </row>
    <row r="479" spans="1:20" x14ac:dyDescent="0.3">
      <c r="A479" s="362"/>
      <c r="B479" s="362"/>
      <c r="C479" s="362"/>
      <c r="D479" s="364"/>
      <c r="E479" s="362" t="s">
        <v>2031</v>
      </c>
      <c r="F479" s="362"/>
      <c r="G479" s="362"/>
      <c r="H479" s="394"/>
      <c r="I479" s="394"/>
      <c r="J479" s="394"/>
      <c r="K479" s="394"/>
      <c r="L479" s="394"/>
      <c r="M479" s="394"/>
      <c r="N479" s="362"/>
      <c r="O479" s="378"/>
      <c r="P479" s="362"/>
      <c r="Q479" s="362"/>
      <c r="R479" s="362"/>
      <c r="S479" s="362"/>
      <c r="T479" s="362"/>
    </row>
    <row r="480" spans="1:20" x14ac:dyDescent="0.3">
      <c r="A480" s="362"/>
      <c r="B480" s="362"/>
      <c r="C480" s="362"/>
      <c r="D480" s="364"/>
      <c r="E480" s="394" t="s">
        <v>2032</v>
      </c>
      <c r="F480" s="394"/>
      <c r="G480" s="394"/>
      <c r="H480" s="394"/>
      <c r="I480" s="394"/>
      <c r="J480" s="394"/>
      <c r="K480" s="394"/>
      <c r="L480" s="394"/>
      <c r="M480" s="394"/>
      <c r="N480" s="362"/>
      <c r="O480" s="378"/>
      <c r="P480" s="362"/>
      <c r="Q480" s="362"/>
      <c r="R480" s="362"/>
      <c r="S480" s="362"/>
      <c r="T480" s="362"/>
    </row>
    <row r="481" spans="1:20" x14ac:dyDescent="0.3">
      <c r="A481" s="362"/>
      <c r="B481" s="362"/>
      <c r="C481" s="362"/>
      <c r="D481" s="364"/>
      <c r="E481" s="362" t="s">
        <v>2033</v>
      </c>
      <c r="F481" s="362"/>
      <c r="G481" s="362"/>
      <c r="H481" s="394"/>
      <c r="I481" s="394"/>
      <c r="J481" s="394"/>
      <c r="K481" s="394"/>
      <c r="L481" s="394"/>
      <c r="M481" s="394"/>
      <c r="N481" s="362"/>
      <c r="O481" s="378"/>
      <c r="P481" s="362"/>
      <c r="Q481" s="362"/>
      <c r="R481" s="362"/>
      <c r="S481" s="362"/>
      <c r="T481" s="362"/>
    </row>
    <row r="482" spans="1:20" x14ac:dyDescent="0.3">
      <c r="A482" s="362"/>
      <c r="B482" s="362"/>
      <c r="C482" s="362"/>
      <c r="D482" s="364"/>
      <c r="E482" s="362" t="s">
        <v>2034</v>
      </c>
      <c r="F482" s="362"/>
      <c r="G482" s="362"/>
      <c r="H482" s="394"/>
      <c r="I482" s="394"/>
      <c r="J482" s="394"/>
      <c r="K482" s="394"/>
      <c r="L482" s="394"/>
      <c r="M482" s="394"/>
      <c r="N482" s="362"/>
      <c r="O482" s="378"/>
      <c r="P482" s="362"/>
      <c r="Q482" s="362"/>
      <c r="R482" s="362"/>
      <c r="S482" s="362"/>
      <c r="T482" s="362"/>
    </row>
    <row r="483" spans="1:20" x14ac:dyDescent="0.3">
      <c r="A483" s="362"/>
      <c r="B483" s="362"/>
      <c r="C483" s="362"/>
      <c r="D483" s="364"/>
      <c r="E483" s="394" t="s">
        <v>2035</v>
      </c>
      <c r="F483" s="394"/>
      <c r="G483" s="394"/>
      <c r="H483" s="394"/>
      <c r="I483" s="394"/>
      <c r="J483" s="394"/>
      <c r="K483" s="394"/>
      <c r="L483" s="394"/>
      <c r="M483" s="394"/>
      <c r="N483" s="362"/>
      <c r="O483" s="378"/>
      <c r="P483" s="362"/>
      <c r="Q483" s="362"/>
      <c r="R483" s="362"/>
      <c r="S483" s="362"/>
      <c r="T483" s="362"/>
    </row>
    <row r="484" spans="1:20" x14ac:dyDescent="0.3">
      <c r="A484" s="362"/>
      <c r="B484" s="362"/>
      <c r="C484" s="362"/>
      <c r="D484" s="364"/>
      <c r="E484" s="394" t="s">
        <v>2036</v>
      </c>
      <c r="F484" s="394"/>
      <c r="G484" s="394"/>
      <c r="H484" s="394"/>
      <c r="I484" s="394"/>
      <c r="J484" s="394"/>
      <c r="K484" s="394"/>
      <c r="L484" s="394"/>
      <c r="M484" s="394"/>
      <c r="N484" s="362"/>
      <c r="O484" s="378"/>
      <c r="P484" s="362"/>
      <c r="Q484" s="362"/>
      <c r="R484" s="362"/>
      <c r="S484" s="362"/>
      <c r="T484" s="362"/>
    </row>
    <row r="485" spans="1:20" x14ac:dyDescent="0.3">
      <c r="A485" s="362"/>
      <c r="B485" s="362"/>
      <c r="C485" s="362"/>
      <c r="D485" s="364"/>
      <c r="E485" s="362"/>
      <c r="F485" s="362"/>
      <c r="G485" s="362"/>
      <c r="H485" s="362"/>
      <c r="I485" s="362"/>
      <c r="J485" s="362"/>
      <c r="K485" s="362"/>
      <c r="L485" s="362"/>
      <c r="M485" s="362"/>
      <c r="N485" s="362"/>
      <c r="O485" s="378"/>
      <c r="P485" s="362"/>
      <c r="Q485" s="362"/>
      <c r="R485" s="362"/>
      <c r="S485" s="362"/>
      <c r="T485" s="362"/>
    </row>
    <row r="486" spans="1:20" x14ac:dyDescent="0.3">
      <c r="A486" s="362"/>
      <c r="B486" s="362"/>
      <c r="C486" s="362"/>
      <c r="D486" s="364"/>
      <c r="E486" s="479" t="s">
        <v>2037</v>
      </c>
      <c r="F486" s="479"/>
      <c r="G486" s="479"/>
      <c r="H486" s="479"/>
      <c r="I486" s="479"/>
      <c r="J486" s="479"/>
      <c r="K486" s="479"/>
      <c r="L486" s="479"/>
      <c r="M486" s="479"/>
      <c r="N486" s="362"/>
      <c r="O486" s="378"/>
      <c r="P486" s="362"/>
      <c r="Q486" s="362"/>
      <c r="R486" s="362"/>
      <c r="S486" s="362"/>
      <c r="T486" s="362"/>
    </row>
    <row r="487" spans="1:20" x14ac:dyDescent="0.3">
      <c r="A487" s="362"/>
      <c r="B487" s="362"/>
      <c r="C487" s="362"/>
      <c r="D487" s="364"/>
      <c r="E487" s="362"/>
      <c r="F487" s="362"/>
      <c r="G487" s="362"/>
      <c r="H487" s="362"/>
      <c r="I487" s="362"/>
      <c r="J487" s="362"/>
      <c r="K487" s="362"/>
      <c r="L487" s="362"/>
      <c r="M487" s="362"/>
      <c r="N487" s="362"/>
      <c r="O487" s="378"/>
      <c r="P487" s="362"/>
      <c r="Q487" s="362"/>
      <c r="R487" s="362"/>
      <c r="S487" s="362"/>
      <c r="T487" s="362"/>
    </row>
    <row r="488" spans="1:20" x14ac:dyDescent="0.3">
      <c r="A488" s="362"/>
      <c r="B488" s="362"/>
      <c r="C488" s="362"/>
      <c r="D488" s="364"/>
      <c r="E488" s="392" t="s">
        <v>1425</v>
      </c>
      <c r="F488" s="392"/>
      <c r="G488" s="392"/>
      <c r="H488" s="362"/>
      <c r="I488" s="362"/>
      <c r="J488" s="362"/>
      <c r="K488" s="362"/>
      <c r="L488" s="362"/>
      <c r="M488" s="362"/>
      <c r="N488" s="362"/>
      <c r="O488" s="378"/>
      <c r="P488" s="362"/>
      <c r="Q488" s="362"/>
      <c r="R488" s="362"/>
      <c r="S488" s="362"/>
      <c r="T488" s="362"/>
    </row>
    <row r="489" spans="1:20" x14ac:dyDescent="0.3">
      <c r="A489" s="362"/>
      <c r="B489" s="362"/>
      <c r="C489" s="362"/>
      <c r="D489" s="364"/>
      <c r="E489" s="479" t="s">
        <v>1608</v>
      </c>
      <c r="F489" s="479"/>
      <c r="G489" s="479"/>
      <c r="H489" s="479"/>
      <c r="I489" s="479"/>
      <c r="J489" s="479"/>
      <c r="K489" s="479"/>
      <c r="L489" s="479"/>
      <c r="M489" s="479"/>
      <c r="N489" s="362"/>
      <c r="O489" s="480"/>
      <c r="P489" s="480"/>
      <c r="Q489" s="480"/>
      <c r="R489" s="480"/>
      <c r="S489" s="362"/>
      <c r="T489" s="362"/>
    </row>
    <row r="490" spans="1:20" x14ac:dyDescent="0.3">
      <c r="A490" s="362"/>
      <c r="B490" s="362"/>
      <c r="C490" s="362"/>
      <c r="D490" s="364"/>
      <c r="E490" s="479" t="s">
        <v>2038</v>
      </c>
      <c r="F490" s="479"/>
      <c r="G490" s="479"/>
      <c r="H490" s="479"/>
      <c r="I490" s="479"/>
      <c r="J490" s="479"/>
      <c r="K490" s="479"/>
      <c r="L490" s="479"/>
      <c r="M490" s="479"/>
      <c r="N490" s="362"/>
      <c r="O490" s="362"/>
      <c r="P490" s="362"/>
      <c r="Q490" s="362"/>
      <c r="R490" s="362"/>
      <c r="S490" s="362"/>
      <c r="T490" s="362"/>
    </row>
    <row r="491" spans="1:20" x14ac:dyDescent="0.3">
      <c r="A491" s="362"/>
      <c r="B491" s="362"/>
      <c r="C491" s="362"/>
      <c r="D491" s="364"/>
      <c r="E491" s="394" t="s">
        <v>2039</v>
      </c>
      <c r="F491" s="394"/>
      <c r="G491" s="394"/>
      <c r="H491" s="393"/>
      <c r="I491" s="393"/>
      <c r="J491" s="393"/>
      <c r="K491" s="393"/>
      <c r="L491" s="393"/>
      <c r="M491" s="393"/>
      <c r="N491" s="362"/>
      <c r="O491" s="395"/>
      <c r="P491" s="395"/>
      <c r="Q491" s="395"/>
      <c r="R491" s="395"/>
      <c r="S491" s="362"/>
      <c r="T491" s="362"/>
    </row>
    <row r="492" spans="1:20" x14ac:dyDescent="0.3">
      <c r="A492" s="362"/>
      <c r="B492" s="362"/>
      <c r="C492" s="362"/>
      <c r="D492" s="364"/>
      <c r="E492" s="479" t="s">
        <v>2040</v>
      </c>
      <c r="F492" s="479"/>
      <c r="G492" s="479"/>
      <c r="H492" s="479"/>
      <c r="I492" s="479"/>
      <c r="J492" s="479"/>
      <c r="K492" s="479"/>
      <c r="L492" s="479"/>
      <c r="M492" s="479"/>
      <c r="N492" s="362"/>
      <c r="O492" s="395"/>
      <c r="P492" s="395"/>
      <c r="Q492" s="395"/>
      <c r="R492" s="395"/>
      <c r="S492" s="362"/>
      <c r="T492" s="362"/>
    </row>
    <row r="493" spans="1:20" x14ac:dyDescent="0.3">
      <c r="A493" s="362"/>
      <c r="B493" s="362"/>
      <c r="C493" s="362"/>
      <c r="D493" s="364"/>
      <c r="E493" s="479" t="s">
        <v>2041</v>
      </c>
      <c r="F493" s="479"/>
      <c r="G493" s="479"/>
      <c r="H493" s="479"/>
      <c r="I493" s="479"/>
      <c r="J493" s="479"/>
      <c r="K493" s="479"/>
      <c r="L493" s="479"/>
      <c r="M493" s="479"/>
      <c r="N493" s="396"/>
      <c r="O493" s="395"/>
      <c r="P493" s="395"/>
      <c r="Q493" s="395"/>
      <c r="R493" s="395"/>
      <c r="S493" s="362"/>
      <c r="T493" s="362"/>
    </row>
    <row r="494" spans="1:20" ht="16.2" x14ac:dyDescent="0.3">
      <c r="A494" s="362"/>
      <c r="B494" s="362"/>
      <c r="C494" s="362"/>
      <c r="D494" s="364"/>
      <c r="E494" s="397"/>
      <c r="F494" s="397"/>
      <c r="G494" s="397"/>
      <c r="H494" s="393"/>
      <c r="I494" s="393"/>
      <c r="J494" s="393"/>
      <c r="K494" s="393"/>
      <c r="L494" s="393"/>
      <c r="M494" s="393"/>
      <c r="N494" s="396"/>
      <c r="O494" s="362"/>
      <c r="P494" s="362"/>
      <c r="Q494" s="362"/>
      <c r="R494" s="362"/>
      <c r="S494" s="362"/>
      <c r="T494" s="362"/>
    </row>
    <row r="495" spans="1:20" x14ac:dyDescent="0.3">
      <c r="A495" s="362"/>
      <c r="B495" s="362"/>
      <c r="C495" s="362"/>
      <c r="D495" s="364"/>
      <c r="E495" s="479" t="s">
        <v>1612</v>
      </c>
      <c r="F495" s="479"/>
      <c r="G495" s="479"/>
      <c r="H495" s="479"/>
      <c r="I495" s="479"/>
      <c r="J495" s="479"/>
      <c r="K495" s="479"/>
      <c r="L495" s="479"/>
      <c r="M495" s="479"/>
      <c r="N495" s="362"/>
      <c r="O495" s="480"/>
      <c r="P495" s="480"/>
      <c r="Q495" s="480"/>
      <c r="R495" s="480"/>
      <c r="S495" s="480"/>
      <c r="T495" s="480"/>
    </row>
    <row r="496" spans="1:20" x14ac:dyDescent="0.3">
      <c r="A496" s="362"/>
      <c r="B496" s="362"/>
      <c r="C496" s="362"/>
      <c r="D496" s="364"/>
      <c r="E496" s="479" t="s">
        <v>2042</v>
      </c>
      <c r="F496" s="479"/>
      <c r="G496" s="479"/>
      <c r="H496" s="479"/>
      <c r="I496" s="479"/>
      <c r="J496" s="479"/>
      <c r="K496" s="479"/>
      <c r="L496" s="479"/>
      <c r="M496" s="479"/>
      <c r="N496" s="362"/>
      <c r="O496" s="480"/>
      <c r="P496" s="480"/>
      <c r="Q496" s="480"/>
      <c r="R496" s="480"/>
      <c r="S496" s="480"/>
      <c r="T496" s="480"/>
    </row>
    <row r="497" spans="1:20" x14ac:dyDescent="0.3">
      <c r="A497" s="362"/>
      <c r="B497" s="362"/>
      <c r="C497" s="362"/>
      <c r="D497" s="364"/>
      <c r="E497" s="479" t="s">
        <v>2043</v>
      </c>
      <c r="F497" s="479"/>
      <c r="G497" s="479"/>
      <c r="H497" s="479"/>
      <c r="I497" s="479"/>
      <c r="J497" s="479"/>
      <c r="K497" s="479"/>
      <c r="L497" s="479"/>
      <c r="M497" s="479"/>
      <c r="N497" s="362"/>
      <c r="O497" s="480"/>
      <c r="P497" s="480"/>
      <c r="Q497" s="480"/>
      <c r="R497" s="480"/>
      <c r="S497" s="480"/>
      <c r="T497" s="480"/>
    </row>
    <row r="498" spans="1:20" x14ac:dyDescent="0.3">
      <c r="A498" s="362"/>
      <c r="B498" s="362"/>
      <c r="C498" s="362"/>
      <c r="D498" s="364"/>
      <c r="E498" s="394" t="s">
        <v>2044</v>
      </c>
      <c r="F498" s="394"/>
      <c r="G498" s="394"/>
      <c r="H498" s="393"/>
      <c r="I498" s="393"/>
      <c r="J498" s="393"/>
      <c r="K498" s="393"/>
      <c r="L498" s="393"/>
      <c r="M498" s="393"/>
      <c r="N498" s="362"/>
      <c r="O498" s="480"/>
      <c r="P498" s="480"/>
      <c r="Q498" s="480"/>
      <c r="R498" s="480"/>
      <c r="S498" s="480"/>
      <c r="T498" s="396"/>
    </row>
    <row r="499" spans="1:20" x14ac:dyDescent="0.3">
      <c r="A499" s="362"/>
      <c r="B499" s="362"/>
      <c r="C499" s="362"/>
      <c r="D499" s="364"/>
      <c r="E499" s="362"/>
      <c r="F499" s="362"/>
      <c r="G499" s="362"/>
      <c r="H499" s="362"/>
      <c r="I499" s="362"/>
      <c r="J499" s="362"/>
      <c r="K499" s="362"/>
      <c r="L499" s="362"/>
      <c r="M499" s="362"/>
      <c r="N499" s="362"/>
      <c r="O499" s="480"/>
      <c r="P499" s="480"/>
      <c r="Q499" s="480"/>
      <c r="R499" s="480"/>
      <c r="S499" s="396"/>
      <c r="T499" s="396"/>
    </row>
    <row r="500" spans="1:20" x14ac:dyDescent="0.3">
      <c r="A500" s="362"/>
      <c r="B500" s="362"/>
      <c r="C500" s="362"/>
      <c r="D500" s="364"/>
      <c r="E500" s="483" t="s">
        <v>1971</v>
      </c>
      <c r="F500" s="483"/>
      <c r="G500" s="483"/>
      <c r="H500" s="483"/>
      <c r="I500" s="483"/>
      <c r="J500" s="483"/>
      <c r="K500" s="483"/>
      <c r="L500" s="483"/>
      <c r="M500" s="483"/>
      <c r="N500" s="483"/>
      <c r="O500" s="480"/>
      <c r="P500" s="480"/>
      <c r="Q500" s="480"/>
      <c r="R500" s="480"/>
      <c r="S500" s="396"/>
      <c r="T500" s="396"/>
    </row>
    <row r="501" spans="1:20" x14ac:dyDescent="0.3">
      <c r="A501" s="362"/>
      <c r="B501" s="362"/>
      <c r="C501" s="362"/>
      <c r="D501" s="364"/>
      <c r="E501" s="362"/>
      <c r="F501" s="362"/>
      <c r="G501" s="362"/>
      <c r="H501" s="362"/>
      <c r="I501" s="362"/>
      <c r="J501" s="362"/>
      <c r="K501" s="362"/>
      <c r="L501" s="362"/>
      <c r="M501" s="362"/>
      <c r="N501" s="362"/>
      <c r="O501" s="480"/>
      <c r="P501" s="480"/>
      <c r="Q501" s="480"/>
      <c r="R501" s="480"/>
      <c r="S501" s="396"/>
      <c r="T501" s="396"/>
    </row>
    <row r="502" spans="1:20" x14ac:dyDescent="0.3">
      <c r="A502" s="362"/>
      <c r="B502" s="362"/>
      <c r="C502" s="362"/>
      <c r="D502" s="364"/>
      <c r="E502" s="479" t="s">
        <v>2045</v>
      </c>
      <c r="F502" s="479"/>
      <c r="G502" s="479"/>
      <c r="H502" s="479"/>
      <c r="I502" s="479"/>
      <c r="J502" s="479"/>
      <c r="K502" s="479"/>
      <c r="L502" s="479"/>
      <c r="M502" s="479"/>
      <c r="N502" s="362"/>
      <c r="O502" s="362"/>
      <c r="P502" s="362"/>
      <c r="Q502" s="362"/>
      <c r="R502" s="362"/>
      <c r="S502" s="362"/>
      <c r="T502" s="362"/>
    </row>
    <row r="503" spans="1:20" x14ac:dyDescent="0.3">
      <c r="A503" s="362"/>
      <c r="B503" s="362"/>
      <c r="C503" s="362"/>
      <c r="D503" s="364"/>
      <c r="E503" s="479" t="s">
        <v>2046</v>
      </c>
      <c r="F503" s="479"/>
      <c r="G503" s="479"/>
      <c r="H503" s="479"/>
      <c r="I503" s="479"/>
      <c r="J503" s="479"/>
      <c r="K503" s="479"/>
      <c r="L503" s="479"/>
      <c r="M503" s="479"/>
      <c r="N503" s="396"/>
      <c r="O503" s="396"/>
      <c r="P503" s="362"/>
      <c r="Q503" s="362"/>
      <c r="R503" s="362"/>
      <c r="S503" s="362"/>
      <c r="T503" s="362"/>
    </row>
    <row r="504" spans="1:20" x14ac:dyDescent="0.3">
      <c r="A504" s="362"/>
      <c r="B504" s="362"/>
      <c r="C504" s="362"/>
      <c r="D504" s="364"/>
      <c r="E504" s="479" t="s">
        <v>2047</v>
      </c>
      <c r="F504" s="479"/>
      <c r="G504" s="479"/>
      <c r="H504" s="479"/>
      <c r="I504" s="479"/>
      <c r="J504" s="479"/>
      <c r="K504" s="479"/>
      <c r="L504" s="479"/>
      <c r="M504" s="479"/>
      <c r="N504" s="479"/>
      <c r="O504" s="479"/>
      <c r="P504" s="362"/>
      <c r="Q504" s="362"/>
      <c r="R504" s="362"/>
      <c r="S504" s="362"/>
      <c r="T504" s="362"/>
    </row>
    <row r="505" spans="1:20" x14ac:dyDescent="0.3">
      <c r="A505" s="362"/>
      <c r="B505" s="362"/>
      <c r="C505" s="362"/>
      <c r="D505" s="364"/>
      <c r="E505" s="480"/>
      <c r="F505" s="480"/>
      <c r="G505" s="480"/>
      <c r="H505" s="480"/>
      <c r="I505" s="480"/>
      <c r="J505" s="480"/>
      <c r="K505" s="480"/>
      <c r="L505" s="480"/>
      <c r="M505" s="480"/>
      <c r="N505" s="480"/>
      <c r="O505" s="480"/>
      <c r="P505" s="362"/>
      <c r="Q505" s="362"/>
      <c r="R505" s="362"/>
      <c r="S505" s="362"/>
      <c r="T505" s="362"/>
    </row>
    <row r="506" spans="1:20" x14ac:dyDescent="0.3">
      <c r="A506" s="362"/>
      <c r="B506" s="362"/>
      <c r="C506" s="362"/>
      <c r="D506" s="364"/>
      <c r="E506" s="479" t="s">
        <v>1618</v>
      </c>
      <c r="F506" s="479"/>
      <c r="G506" s="479"/>
      <c r="H506" s="479"/>
      <c r="I506" s="479"/>
      <c r="J506" s="479"/>
      <c r="K506" s="479"/>
      <c r="L506" s="479"/>
      <c r="M506" s="479"/>
      <c r="N506" s="479"/>
      <c r="O506" s="479"/>
      <c r="P506" s="362"/>
      <c r="Q506" s="362"/>
      <c r="R506" s="362"/>
      <c r="S506" s="362"/>
      <c r="T506" s="362"/>
    </row>
    <row r="507" spans="1:20" x14ac:dyDescent="0.3">
      <c r="A507" s="362"/>
      <c r="B507" s="362"/>
      <c r="C507" s="362"/>
      <c r="D507" s="364"/>
      <c r="E507" s="398"/>
      <c r="F507" s="398"/>
      <c r="G507" s="398"/>
      <c r="H507" s="399"/>
      <c r="I507" s="399"/>
      <c r="J507" s="399"/>
      <c r="K507" s="399"/>
      <c r="L507" s="399"/>
      <c r="M507" s="399"/>
      <c r="N507" s="399"/>
      <c r="O507" s="396"/>
      <c r="P507" s="362"/>
      <c r="Q507" s="362"/>
      <c r="R507" s="362"/>
      <c r="S507" s="362"/>
      <c r="T507" s="362"/>
    </row>
    <row r="508" spans="1:20" x14ac:dyDescent="0.3">
      <c r="A508" s="362"/>
      <c r="B508" s="362"/>
      <c r="C508" s="362"/>
      <c r="D508" s="364"/>
      <c r="E508" s="362" t="s">
        <v>2014</v>
      </c>
      <c r="F508" s="362"/>
      <c r="G508" s="362"/>
      <c r="H508" s="399"/>
      <c r="I508" s="399"/>
      <c r="J508" s="399"/>
      <c r="K508" s="399"/>
      <c r="L508" s="399"/>
      <c r="M508" s="400" t="s">
        <v>2048</v>
      </c>
      <c r="N508" s="396"/>
      <c r="O508" s="396"/>
      <c r="P508" s="362"/>
      <c r="Q508" s="362"/>
      <c r="R508" s="362"/>
      <c r="S508" s="362"/>
      <c r="T508" s="362"/>
    </row>
    <row r="509" spans="1:20" x14ac:dyDescent="0.3">
      <c r="A509" s="362"/>
      <c r="B509" s="362"/>
      <c r="C509" s="362"/>
      <c r="D509" s="364"/>
      <c r="E509" s="394" t="s">
        <v>1952</v>
      </c>
      <c r="F509" s="394"/>
      <c r="G509" s="394"/>
      <c r="H509" s="399"/>
      <c r="I509" s="399"/>
      <c r="J509" s="399"/>
      <c r="K509" s="399"/>
      <c r="L509" s="399"/>
      <c r="M509" s="400" t="s">
        <v>2049</v>
      </c>
      <c r="N509" s="396"/>
      <c r="O509" s="396"/>
      <c r="P509" s="362"/>
      <c r="Q509" s="362"/>
      <c r="R509" s="362"/>
      <c r="S509" s="362"/>
      <c r="T509" s="362"/>
    </row>
    <row r="510" spans="1:20" x14ac:dyDescent="0.3">
      <c r="A510" s="362"/>
      <c r="B510" s="362"/>
      <c r="C510" s="362"/>
      <c r="D510" s="364"/>
      <c r="E510" s="401" t="s">
        <v>2050</v>
      </c>
      <c r="F510" s="401"/>
      <c r="G510" s="401"/>
      <c r="H510" s="399"/>
      <c r="I510" s="399"/>
      <c r="J510" s="399"/>
      <c r="K510" s="399"/>
      <c r="L510" s="399"/>
      <c r="M510" s="399"/>
      <c r="N510" s="396"/>
      <c r="O510" s="396"/>
      <c r="P510" s="362"/>
      <c r="Q510" s="362"/>
      <c r="R510" s="362"/>
      <c r="S510" s="362"/>
      <c r="T510" s="362"/>
    </row>
    <row r="511" spans="1:20" x14ac:dyDescent="0.3">
      <c r="A511" s="362"/>
      <c r="B511" s="362"/>
      <c r="C511" s="362"/>
      <c r="D511" s="364"/>
      <c r="E511" s="362"/>
      <c r="F511" s="362"/>
      <c r="G511" s="362"/>
      <c r="H511" s="399"/>
      <c r="I511" s="399"/>
      <c r="J511" s="399"/>
      <c r="K511" s="399"/>
      <c r="L511" s="399"/>
      <c r="M511" s="399"/>
      <c r="N511" s="396"/>
      <c r="O511" s="396"/>
      <c r="P511" s="362"/>
      <c r="Q511" s="362"/>
      <c r="R511" s="362"/>
      <c r="S511" s="362"/>
      <c r="T511" s="362"/>
    </row>
    <row r="512" spans="1:20" x14ac:dyDescent="0.3">
      <c r="A512" s="362"/>
      <c r="B512" s="362"/>
      <c r="C512" s="362"/>
      <c r="D512" s="364"/>
      <c r="E512" s="362" t="s">
        <v>1631</v>
      </c>
      <c r="F512" s="362"/>
      <c r="G512" s="362"/>
      <c r="H512" s="396"/>
      <c r="I512" s="396"/>
      <c r="J512" s="396"/>
      <c r="K512" s="396"/>
      <c r="L512" s="396"/>
      <c r="M512" s="396"/>
      <c r="N512" s="396"/>
      <c r="O512" s="396"/>
      <c r="P512" s="362"/>
      <c r="Q512" s="362"/>
      <c r="R512" s="362"/>
      <c r="S512" s="362"/>
      <c r="T512" s="362"/>
    </row>
    <row r="513" spans="1:20" x14ac:dyDescent="0.3">
      <c r="A513" s="362"/>
      <c r="B513" s="362"/>
      <c r="C513" s="362"/>
      <c r="D513" s="364"/>
      <c r="E513" s="362"/>
      <c r="F513" s="362"/>
      <c r="G513" s="362"/>
      <c r="H513" s="362"/>
      <c r="I513" s="362"/>
      <c r="J513" s="362"/>
      <c r="K513" s="362"/>
      <c r="L513" s="362"/>
      <c r="M513" s="362"/>
      <c r="N513" s="362"/>
      <c r="O513" s="362"/>
      <c r="P513" s="362"/>
      <c r="Q513" s="362"/>
      <c r="R513" s="362"/>
      <c r="S513" s="362"/>
      <c r="T513" s="362"/>
    </row>
    <row r="517" spans="1:20" x14ac:dyDescent="0.3">
      <c r="G517">
        <f>+COUNTIF(G9:G468,"Shire County")</f>
        <v>25</v>
      </c>
    </row>
  </sheetData>
  <mergeCells count="30">
    <mergeCell ref="E496:M496"/>
    <mergeCell ref="O496:T496"/>
    <mergeCell ref="E506:O506"/>
    <mergeCell ref="E497:M497"/>
    <mergeCell ref="O497:T497"/>
    <mergeCell ref="O498:S498"/>
    <mergeCell ref="O499:R499"/>
    <mergeCell ref="E500:N500"/>
    <mergeCell ref="O500:R500"/>
    <mergeCell ref="O501:R501"/>
    <mergeCell ref="E502:M502"/>
    <mergeCell ref="E503:M503"/>
    <mergeCell ref="E504:O504"/>
    <mergeCell ref="E505:O505"/>
    <mergeCell ref="O489:R489"/>
    <mergeCell ref="E492:M492"/>
    <mergeCell ref="E493:M493"/>
    <mergeCell ref="E495:M495"/>
    <mergeCell ref="O495:T495"/>
    <mergeCell ref="E490:M490"/>
    <mergeCell ref="E468:M468"/>
    <mergeCell ref="E469:M469"/>
    <mergeCell ref="E470:M470"/>
    <mergeCell ref="E471:M471"/>
    <mergeCell ref="E473:M473"/>
    <mergeCell ref="E474:M474"/>
    <mergeCell ref="E476:M476"/>
    <mergeCell ref="E477:M477"/>
    <mergeCell ref="E486:M486"/>
    <mergeCell ref="E489:M489"/>
  </mergeCells>
  <conditionalFormatting sqref="M508:M509">
    <cfRule type="cellIs" dxfId="0" priority="1" stopIfTrue="1" operator="equal">
      <formula>"MISS"</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0C35D-389D-4E11-A490-FEAC7E9C5D38}">
  <sheetPr codeName="Sheet29"/>
  <dimension ref="A1:T517"/>
  <sheetViews>
    <sheetView topLeftCell="C497" workbookViewId="0">
      <selection activeCell="G517" sqref="G517"/>
    </sheetView>
  </sheetViews>
  <sheetFormatPr defaultRowHeight="14.4" x14ac:dyDescent="0.3"/>
  <sheetData>
    <row r="1" spans="1:20" ht="15.6" x14ac:dyDescent="0.3">
      <c r="A1" s="359" t="s">
        <v>2051</v>
      </c>
      <c r="B1" s="360"/>
      <c r="C1" s="360"/>
      <c r="D1" s="361"/>
      <c r="E1" s="360"/>
      <c r="F1" s="360"/>
      <c r="G1" s="360"/>
      <c r="H1" s="360"/>
      <c r="I1" s="360"/>
      <c r="J1" s="360"/>
      <c r="K1" s="360"/>
      <c r="L1" s="360"/>
      <c r="M1" s="360"/>
      <c r="N1" s="362"/>
      <c r="O1" s="362"/>
      <c r="P1" s="362"/>
      <c r="Q1" s="362"/>
      <c r="R1" s="362"/>
      <c r="S1" s="362"/>
      <c r="T1" s="362"/>
    </row>
    <row r="2" spans="1:20" x14ac:dyDescent="0.3">
      <c r="A2" s="363"/>
      <c r="B2" s="362"/>
      <c r="C2" s="362"/>
      <c r="D2" s="364"/>
      <c r="E2" s="362"/>
      <c r="F2" s="362"/>
      <c r="G2" s="362"/>
      <c r="H2" s="362"/>
      <c r="I2" s="362"/>
      <c r="J2" s="362"/>
      <c r="K2" s="362"/>
      <c r="L2" s="362"/>
      <c r="M2" s="362"/>
      <c r="N2" s="362"/>
      <c r="O2" s="362"/>
      <c r="P2" s="362"/>
      <c r="Q2" s="362"/>
      <c r="R2" s="362"/>
      <c r="S2" s="362"/>
      <c r="T2" s="362"/>
    </row>
    <row r="3" spans="1:20" x14ac:dyDescent="0.3">
      <c r="A3" s="362"/>
      <c r="B3" s="365"/>
      <c r="C3" s="365"/>
      <c r="D3" s="366"/>
      <c r="E3" s="365"/>
      <c r="F3" s="365"/>
      <c r="G3" s="365"/>
      <c r="H3" s="365"/>
      <c r="I3" s="367"/>
      <c r="J3" s="367"/>
      <c r="K3" s="367"/>
      <c r="L3" s="367"/>
      <c r="M3" s="368" t="s">
        <v>2020</v>
      </c>
      <c r="N3" s="362"/>
      <c r="O3" s="362"/>
      <c r="P3" s="362"/>
      <c r="Q3" s="362"/>
      <c r="R3" s="362"/>
      <c r="S3" s="362"/>
      <c r="T3" s="362"/>
    </row>
    <row r="4" spans="1:20" ht="80.400000000000006" thickBot="1" x14ac:dyDescent="0.35">
      <c r="A4" s="369"/>
      <c r="B4" s="370" t="s">
        <v>4</v>
      </c>
      <c r="C4" s="370" t="s">
        <v>6</v>
      </c>
      <c r="D4" s="371" t="s">
        <v>7</v>
      </c>
      <c r="E4" s="370" t="s">
        <v>8</v>
      </c>
      <c r="F4" s="370"/>
      <c r="G4" s="370"/>
      <c r="H4" s="370"/>
      <c r="I4" s="372" t="s">
        <v>1439</v>
      </c>
      <c r="J4" s="372" t="s">
        <v>1440</v>
      </c>
      <c r="K4" s="372" t="s">
        <v>2021</v>
      </c>
      <c r="L4" s="372" t="s">
        <v>2022</v>
      </c>
      <c r="M4" s="372" t="s">
        <v>2023</v>
      </c>
      <c r="N4" s="362"/>
      <c r="O4" s="362"/>
      <c r="P4" s="362"/>
      <c r="Q4" s="362"/>
      <c r="R4" s="362"/>
      <c r="S4" s="362"/>
      <c r="T4" s="362"/>
    </row>
    <row r="5" spans="1:20" x14ac:dyDescent="0.3">
      <c r="A5" s="362"/>
      <c r="B5" s="362"/>
      <c r="C5" s="362"/>
      <c r="D5" s="364"/>
      <c r="E5" s="362"/>
      <c r="F5" s="362"/>
      <c r="G5" s="362"/>
      <c r="H5" s="362"/>
      <c r="I5" s="362"/>
      <c r="J5" s="362"/>
      <c r="K5" s="362"/>
      <c r="L5" s="362"/>
      <c r="M5" s="362"/>
      <c r="N5" s="362"/>
      <c r="O5" s="362"/>
      <c r="P5" s="362"/>
      <c r="Q5" s="362"/>
      <c r="R5" s="362"/>
      <c r="S5" s="362"/>
      <c r="T5" s="362"/>
    </row>
    <row r="6" spans="1:20" x14ac:dyDescent="0.3">
      <c r="A6" s="373" t="s">
        <v>13</v>
      </c>
      <c r="B6" s="374"/>
      <c r="C6" s="374" t="s">
        <v>1860</v>
      </c>
      <c r="D6" s="375"/>
      <c r="E6" s="374"/>
      <c r="F6" s="374"/>
      <c r="G6" s="374"/>
      <c r="H6" s="374"/>
      <c r="I6" s="376">
        <v>1581554</v>
      </c>
      <c r="J6" s="376">
        <v>2598546</v>
      </c>
      <c r="K6" s="376">
        <v>33332</v>
      </c>
      <c r="L6" s="376">
        <v>20714156</v>
      </c>
      <c r="M6" s="376">
        <v>24927588</v>
      </c>
      <c r="N6" s="377"/>
      <c r="O6" s="378"/>
      <c r="P6" s="377"/>
      <c r="Q6" s="377"/>
      <c r="R6" s="377"/>
      <c r="S6" s="377"/>
      <c r="T6" s="377"/>
    </row>
    <row r="7" spans="1:20" x14ac:dyDescent="0.3">
      <c r="A7" s="362"/>
      <c r="B7" s="362"/>
      <c r="C7" s="362"/>
      <c r="D7" s="364"/>
      <c r="E7" s="362"/>
      <c r="F7" s="362"/>
      <c r="G7" s="362"/>
      <c r="H7" s="362"/>
      <c r="I7" s="378"/>
      <c r="J7" s="378"/>
      <c r="K7" s="378"/>
      <c r="L7" s="378"/>
      <c r="M7" s="378"/>
      <c r="N7" s="362"/>
      <c r="O7" s="378"/>
      <c r="P7" s="362"/>
      <c r="Q7" s="362"/>
      <c r="R7" s="362"/>
      <c r="S7" s="362"/>
      <c r="T7" s="362"/>
    </row>
    <row r="8" spans="1:20" x14ac:dyDescent="0.3">
      <c r="A8" s="373" t="s">
        <v>1357</v>
      </c>
      <c r="B8" s="374"/>
      <c r="C8" s="374"/>
      <c r="D8" s="375"/>
      <c r="E8" s="374"/>
      <c r="F8" s="374"/>
      <c r="G8" s="374"/>
      <c r="H8" s="374"/>
      <c r="I8" s="376">
        <v>308838</v>
      </c>
      <c r="J8" s="376">
        <v>642063</v>
      </c>
      <c r="K8" s="376">
        <v>9836</v>
      </c>
      <c r="L8" s="376">
        <v>5227263</v>
      </c>
      <c r="M8" s="376">
        <f>SUM(M10:M68)</f>
        <v>6188000</v>
      </c>
      <c r="N8" s="362"/>
      <c r="O8" s="378"/>
      <c r="P8" s="362"/>
      <c r="Q8" s="362"/>
      <c r="R8" s="362"/>
      <c r="S8" s="362"/>
      <c r="T8" s="362"/>
    </row>
    <row r="9" spans="1:20" x14ac:dyDescent="0.3">
      <c r="A9" s="362"/>
      <c r="B9" s="362"/>
      <c r="C9" s="362"/>
      <c r="D9" s="364"/>
      <c r="E9" s="362"/>
      <c r="F9" s="362"/>
      <c r="G9" s="362"/>
      <c r="H9" s="362"/>
      <c r="I9" s="379"/>
      <c r="J9" s="379"/>
      <c r="K9" s="379"/>
      <c r="L9" s="379"/>
      <c r="M9" s="379"/>
      <c r="N9" s="362"/>
      <c r="O9" s="378"/>
      <c r="P9" s="362"/>
      <c r="Q9" s="362"/>
      <c r="R9" s="362"/>
      <c r="S9" s="362"/>
      <c r="T9" s="362"/>
    </row>
    <row r="10" spans="1:20" x14ac:dyDescent="0.3">
      <c r="A10" s="362"/>
      <c r="B10" s="362" t="s">
        <v>15</v>
      </c>
      <c r="C10" s="362" t="s">
        <v>17</v>
      </c>
      <c r="D10" s="364"/>
      <c r="E10" s="362" t="s">
        <v>1895</v>
      </c>
      <c r="F10" s="362" t="s">
        <v>1695</v>
      </c>
      <c r="G10" s="3" t="str">
        <f>VLOOKUP(F10,class!A$1:B$460,2,FALSE)</f>
        <v>Unitary Authority</v>
      </c>
      <c r="H10" s="3" t="str">
        <f>IFERROR(VLOOKUP(F10,classifications!A$3:C$335,3,FALSE),VLOOKUP(F10,classifications!I$2:K$28,3,FALSE))</f>
        <v>Urban with Significant Rural</v>
      </c>
      <c r="I10" s="378">
        <v>38</v>
      </c>
      <c r="J10" s="378">
        <v>11799</v>
      </c>
      <c r="K10" s="378">
        <v>0</v>
      </c>
      <c r="L10" s="378">
        <v>72272</v>
      </c>
      <c r="M10" s="378">
        <v>84109</v>
      </c>
      <c r="N10" s="378"/>
      <c r="O10" s="378"/>
      <c r="P10" s="362"/>
      <c r="Q10" s="362"/>
      <c r="R10" s="362"/>
      <c r="S10" s="362"/>
      <c r="T10" s="362"/>
    </row>
    <row r="11" spans="1:20" ht="28.8" x14ac:dyDescent="0.3">
      <c r="A11" s="362"/>
      <c r="B11" s="380" t="s">
        <v>18</v>
      </c>
      <c r="C11" s="380" t="s">
        <v>20</v>
      </c>
      <c r="D11" s="381"/>
      <c r="E11" s="380" t="s">
        <v>1896</v>
      </c>
      <c r="F11" s="380" t="s">
        <v>1449</v>
      </c>
      <c r="G11" s="3" t="str">
        <f>VLOOKUP(F11,class!A$1:B$460,2,FALSE)</f>
        <v>Unitary Authority</v>
      </c>
      <c r="H11" s="3" t="str">
        <f>IFERROR(VLOOKUP(F11,classifications!A$3:C$335,3,FALSE),VLOOKUP(F11,classifications!I$2:K$28,3,FALSE))</f>
        <v>Urban with Significant Rural</v>
      </c>
      <c r="I11" s="378">
        <v>0</v>
      </c>
      <c r="J11" s="378">
        <v>12435</v>
      </c>
      <c r="K11" s="378">
        <v>460</v>
      </c>
      <c r="L11" s="378">
        <v>65324</v>
      </c>
      <c r="M11" s="378">
        <v>78219</v>
      </c>
      <c r="N11" s="378"/>
      <c r="O11" s="378"/>
      <c r="P11" s="362"/>
      <c r="Q11" s="362"/>
      <c r="R11" s="362"/>
      <c r="S11" s="362"/>
      <c r="T11" s="362"/>
    </row>
    <row r="12" spans="1:20" ht="57.6" x14ac:dyDescent="0.3">
      <c r="A12" s="362"/>
      <c r="B12" s="380" t="s">
        <v>21</v>
      </c>
      <c r="C12" s="380" t="s">
        <v>23</v>
      </c>
      <c r="D12" s="381"/>
      <c r="E12" s="380" t="s">
        <v>1897</v>
      </c>
      <c r="F12" s="380" t="s">
        <v>1666</v>
      </c>
      <c r="G12" s="3" t="str">
        <f>VLOOKUP(F12,class!A$1:B$460,2,FALSE)</f>
        <v>Unitary Authority</v>
      </c>
      <c r="H12" s="3" t="str">
        <f>IFERROR(VLOOKUP(F12,classifications!A$3:C$335,3,FALSE),VLOOKUP(F12,classifications!I$2:K$28,3,FALSE))</f>
        <v>Predominantly Urban</v>
      </c>
      <c r="I12" s="378">
        <v>0</v>
      </c>
      <c r="J12" s="378">
        <v>11569</v>
      </c>
      <c r="K12" s="378">
        <v>12</v>
      </c>
      <c r="L12" s="378">
        <v>50651</v>
      </c>
      <c r="M12" s="378">
        <v>62232</v>
      </c>
      <c r="N12" s="378"/>
      <c r="O12" s="378"/>
      <c r="P12" s="362"/>
      <c r="Q12" s="362"/>
      <c r="R12" s="362"/>
      <c r="S12" s="362"/>
      <c r="T12" s="362"/>
    </row>
    <row r="13" spans="1:20" ht="28.8" x14ac:dyDescent="0.3">
      <c r="A13" s="362"/>
      <c r="B13" s="380" t="s">
        <v>24</v>
      </c>
      <c r="C13" s="380" t="s">
        <v>26</v>
      </c>
      <c r="D13" s="381"/>
      <c r="E13" s="380" t="s">
        <v>1898</v>
      </c>
      <c r="F13" s="380" t="s">
        <v>1667</v>
      </c>
      <c r="G13" s="3" t="str">
        <f>VLOOKUP(F13,class!A$1:B$460,2,FALSE)</f>
        <v>Unitary Authority</v>
      </c>
      <c r="H13" s="3" t="str">
        <f>IFERROR(VLOOKUP(F13,classifications!A$3:C$335,3,FALSE),VLOOKUP(F13,classifications!I$2:K$28,3,FALSE))</f>
        <v>Predominantly Urban</v>
      </c>
      <c r="I13" s="378">
        <v>4732</v>
      </c>
      <c r="J13" s="378">
        <v>2463</v>
      </c>
      <c r="K13" s="378">
        <v>0</v>
      </c>
      <c r="L13" s="378">
        <v>65458</v>
      </c>
      <c r="M13" s="378">
        <v>72653</v>
      </c>
      <c r="N13" s="378"/>
      <c r="O13" s="378"/>
      <c r="P13" s="362"/>
      <c r="Q13" s="362"/>
      <c r="R13" s="362"/>
      <c r="S13" s="362"/>
      <c r="T13" s="362"/>
    </row>
    <row r="14" spans="1:20" x14ac:dyDescent="0.3">
      <c r="A14" s="362"/>
      <c r="B14" s="362" t="s">
        <v>27</v>
      </c>
      <c r="C14" s="362" t="s">
        <v>29</v>
      </c>
      <c r="D14" s="364"/>
      <c r="E14" s="362" t="s">
        <v>1899</v>
      </c>
      <c r="F14" s="362" t="s">
        <v>1697</v>
      </c>
      <c r="G14" s="362"/>
      <c r="H14" s="362"/>
      <c r="I14" s="382"/>
      <c r="J14" s="382"/>
      <c r="K14" s="382"/>
      <c r="L14" s="382"/>
      <c r="M14" s="382"/>
      <c r="N14" s="378"/>
      <c r="O14" s="378"/>
      <c r="P14" s="362"/>
      <c r="Q14" s="362"/>
      <c r="R14" s="362"/>
      <c r="S14" s="362"/>
      <c r="T14" s="362"/>
    </row>
    <row r="15" spans="1:20" x14ac:dyDescent="0.3">
      <c r="A15" s="362"/>
      <c r="B15" s="362" t="s">
        <v>2001</v>
      </c>
      <c r="C15" s="362" t="s">
        <v>2002</v>
      </c>
      <c r="D15" s="364"/>
      <c r="E15" s="362" t="s">
        <v>2024</v>
      </c>
      <c r="F15" s="362" t="s">
        <v>1986</v>
      </c>
      <c r="G15" s="3" t="str">
        <f>VLOOKUP(F15,class!A$1:B$460,2,FALSE)</f>
        <v>Unitary Authority</v>
      </c>
      <c r="H15" s="3" t="str">
        <f>IFERROR(VLOOKUP(F15,classifications!A$3:C$335,3,FALSE),VLOOKUP(F15,classifications!I$2:K$28,3,FALSE))</f>
        <v>Predominantly Urban</v>
      </c>
      <c r="I15" s="378">
        <v>9863</v>
      </c>
      <c r="J15" s="378">
        <v>9104</v>
      </c>
      <c r="K15" s="378">
        <v>0</v>
      </c>
      <c r="L15" s="378">
        <v>167254</v>
      </c>
      <c r="M15" s="378">
        <v>186221</v>
      </c>
      <c r="N15" s="378"/>
      <c r="O15" s="378"/>
      <c r="P15" s="362"/>
      <c r="Q15" s="362"/>
      <c r="R15" s="362"/>
      <c r="S15" s="362"/>
      <c r="T15" s="362"/>
    </row>
    <row r="16" spans="1:20" x14ac:dyDescent="0.3">
      <c r="A16" s="362"/>
      <c r="B16" s="362" t="s">
        <v>30</v>
      </c>
      <c r="C16" s="362" t="s">
        <v>32</v>
      </c>
      <c r="D16" s="364"/>
      <c r="E16" s="362" t="s">
        <v>1900</v>
      </c>
      <c r="F16" s="362" t="s">
        <v>1685</v>
      </c>
      <c r="G16" s="3" t="str">
        <f>VLOOKUP(F16,class!A$1:B$460,2,FALSE)</f>
        <v>Unitary Authority</v>
      </c>
      <c r="H16" s="3" t="str">
        <f>IFERROR(VLOOKUP(F16,classifications!A$3:C$335,3,FALSE),VLOOKUP(F16,classifications!I$2:K$28,3,FALSE))</f>
        <v>Predominantly Urban</v>
      </c>
      <c r="I16" s="378">
        <v>103</v>
      </c>
      <c r="J16" s="378">
        <v>8217</v>
      </c>
      <c r="K16" s="378">
        <v>326</v>
      </c>
      <c r="L16" s="378">
        <v>43850</v>
      </c>
      <c r="M16" s="378">
        <v>52496</v>
      </c>
      <c r="N16" s="378"/>
      <c r="O16" s="378"/>
      <c r="P16" s="362"/>
      <c r="Q16" s="362"/>
      <c r="R16" s="362"/>
      <c r="S16" s="362"/>
      <c r="T16" s="362"/>
    </row>
    <row r="17" spans="1:20" x14ac:dyDescent="0.3">
      <c r="A17" s="362"/>
      <c r="B17" s="362" t="s">
        <v>33</v>
      </c>
      <c r="C17" s="362" t="s">
        <v>35</v>
      </c>
      <c r="D17" s="364"/>
      <c r="E17" s="362" t="s">
        <v>1901</v>
      </c>
      <c r="F17" s="362" t="s">
        <v>1686</v>
      </c>
      <c r="G17" s="3" t="str">
        <f>VLOOKUP(F17,class!A$1:B$460,2,FALSE)</f>
        <v>Unitary Authority</v>
      </c>
      <c r="H17" s="3" t="str">
        <f>IFERROR(VLOOKUP(F17,classifications!A$3:C$335,3,FALSE),VLOOKUP(F17,classifications!I$2:K$28,3,FALSE))</f>
        <v>Predominantly Urban</v>
      </c>
      <c r="I17" s="378">
        <v>11691</v>
      </c>
      <c r="J17" s="378">
        <v>6665</v>
      </c>
      <c r="K17" s="378">
        <v>13</v>
      </c>
      <c r="L17" s="378">
        <v>112469</v>
      </c>
      <c r="M17" s="378">
        <v>130838</v>
      </c>
      <c r="N17" s="378"/>
      <c r="O17" s="378"/>
      <c r="P17" s="362"/>
      <c r="Q17" s="362"/>
      <c r="R17" s="362"/>
      <c r="S17" s="362"/>
      <c r="T17" s="362"/>
    </row>
    <row r="18" spans="1:20" x14ac:dyDescent="0.3">
      <c r="A18" s="362"/>
      <c r="B18" s="362" t="s">
        <v>36</v>
      </c>
      <c r="C18" s="362" t="s">
        <v>38</v>
      </c>
      <c r="D18" s="364"/>
      <c r="E18" s="362" t="s">
        <v>1902</v>
      </c>
      <c r="F18" s="362" t="s">
        <v>1728</v>
      </c>
      <c r="G18" s="3" t="str">
        <f>VLOOKUP(F18,class!A$1:B$460,2,FALSE)</f>
        <v>Unitary Authority</v>
      </c>
      <c r="H18" s="3" t="str">
        <f>IFERROR(VLOOKUP(F18,classifications!A$3:C$335,3,FALSE),VLOOKUP(F18,classifications!I$2:K$28,3,FALSE))</f>
        <v>Predominantly Urban</v>
      </c>
      <c r="I18" s="378">
        <v>26945</v>
      </c>
      <c r="J18" s="378">
        <v>12642</v>
      </c>
      <c r="K18" s="378">
        <v>500</v>
      </c>
      <c r="L18" s="378">
        <v>162728</v>
      </c>
      <c r="M18" s="378">
        <v>202815</v>
      </c>
      <c r="N18" s="378"/>
      <c r="O18" s="378"/>
      <c r="P18" s="362"/>
      <c r="Q18" s="362"/>
      <c r="R18" s="362"/>
      <c r="S18" s="362"/>
      <c r="T18" s="362"/>
    </row>
    <row r="19" spans="1:20" x14ac:dyDescent="0.3">
      <c r="A19" s="362"/>
      <c r="B19" s="362" t="s">
        <v>2052</v>
      </c>
      <c r="C19" s="364" t="s">
        <v>2053</v>
      </c>
      <c r="D19" s="362"/>
      <c r="E19" s="362" t="s">
        <v>2054</v>
      </c>
      <c r="F19" s="362" t="s">
        <v>2093</v>
      </c>
      <c r="G19" s="3" t="str">
        <f>VLOOKUP(F19,class!A$1:B$460,2,FALSE)</f>
        <v>Unitary Authority</v>
      </c>
      <c r="H19" s="3" t="str">
        <f>IFERROR(VLOOKUP(F19,classifications!A$3:C$335,3,FALSE),VLOOKUP(F19,classifications!I$2:K$28,3,FALSE))</f>
        <v>Urban with Significant Rural</v>
      </c>
      <c r="I19" s="378">
        <v>133</v>
      </c>
      <c r="J19" s="378">
        <v>29497</v>
      </c>
      <c r="K19" s="378">
        <v>1048</v>
      </c>
      <c r="L19" s="378">
        <v>199851</v>
      </c>
      <c r="M19" s="378">
        <v>230529</v>
      </c>
      <c r="N19" s="378"/>
      <c r="O19" s="378"/>
      <c r="P19" s="362"/>
      <c r="Q19" s="362"/>
      <c r="R19" s="362"/>
      <c r="S19" s="362"/>
      <c r="T19" s="362"/>
    </row>
    <row r="20" spans="1:20" ht="43.2" x14ac:dyDescent="0.3">
      <c r="A20" s="362"/>
      <c r="B20" s="380" t="s">
        <v>39</v>
      </c>
      <c r="C20" s="380" t="s">
        <v>41</v>
      </c>
      <c r="D20" s="381"/>
      <c r="E20" s="380" t="s">
        <v>1903</v>
      </c>
      <c r="F20" s="380" t="s">
        <v>1731</v>
      </c>
      <c r="G20" s="3" t="str">
        <f>VLOOKUP(F20,class!A$1:B$460,2,FALSE)</f>
        <v>Unitary Authority</v>
      </c>
      <c r="H20" s="3" t="str">
        <f>IFERROR(VLOOKUP(F20,classifications!A$3:C$335,3,FALSE),VLOOKUP(F20,classifications!I$2:K$28,3,FALSE))</f>
        <v>Predominantly Rural</v>
      </c>
      <c r="I20" s="378">
        <v>5384</v>
      </c>
      <c r="J20" s="378">
        <v>11400</v>
      </c>
      <c r="K20" s="378">
        <v>471</v>
      </c>
      <c r="L20" s="378">
        <v>108001</v>
      </c>
      <c r="M20" s="378">
        <v>125256</v>
      </c>
      <c r="N20" s="378"/>
      <c r="O20" s="378"/>
      <c r="P20" s="362"/>
      <c r="Q20" s="362"/>
      <c r="R20" s="362"/>
      <c r="S20" s="362"/>
      <c r="T20" s="362"/>
    </row>
    <row r="21" spans="1:20" ht="28.8" x14ac:dyDescent="0.3">
      <c r="A21" s="362"/>
      <c r="B21" s="380" t="s">
        <v>42</v>
      </c>
      <c r="C21" s="380" t="s">
        <v>44</v>
      </c>
      <c r="D21" s="381"/>
      <c r="E21" s="380" t="s">
        <v>1904</v>
      </c>
      <c r="F21" s="380" t="s">
        <v>1715</v>
      </c>
      <c r="G21" s="3" t="str">
        <f>VLOOKUP(F21,class!A$1:B$460,2,FALSE)</f>
        <v>Unitary Authority</v>
      </c>
      <c r="H21" s="3" t="str">
        <f>IFERROR(VLOOKUP(F21,classifications!A$3:C$335,3,FALSE),VLOOKUP(F21,classifications!I$2:K$28,3,FALSE))</f>
        <v>Urban with Significant Rural</v>
      </c>
      <c r="I21" s="378">
        <v>23</v>
      </c>
      <c r="J21" s="378">
        <v>21378</v>
      </c>
      <c r="K21" s="378">
        <v>115</v>
      </c>
      <c r="L21" s="378">
        <v>162250</v>
      </c>
      <c r="M21" s="378">
        <v>183766</v>
      </c>
      <c r="N21" s="378"/>
      <c r="O21" s="378"/>
      <c r="P21" s="362"/>
      <c r="Q21" s="362"/>
      <c r="R21" s="362"/>
      <c r="S21" s="362"/>
      <c r="T21" s="362"/>
    </row>
    <row r="22" spans="1:20" ht="57.6" x14ac:dyDescent="0.3">
      <c r="A22" s="362"/>
      <c r="B22" s="380" t="s">
        <v>45</v>
      </c>
      <c r="C22" s="380" t="s">
        <v>47</v>
      </c>
      <c r="D22" s="381"/>
      <c r="E22" s="380" t="s">
        <v>2025</v>
      </c>
      <c r="F22" s="380" t="s">
        <v>1716</v>
      </c>
      <c r="G22" s="3" t="str">
        <f>VLOOKUP(F22,class!A$1:B$460,2,FALSE)</f>
        <v>Unitary Authority</v>
      </c>
      <c r="H22" s="3" t="str">
        <f>IFERROR(VLOOKUP(F22,classifications!A$3:C$335,3,FALSE),VLOOKUP(F22,classifications!I$2:K$28,3,FALSE))</f>
        <v>Urban with Significant Rural</v>
      </c>
      <c r="I22" s="378">
        <v>5442</v>
      </c>
      <c r="J22" s="378">
        <v>18614</v>
      </c>
      <c r="K22" s="378">
        <v>275</v>
      </c>
      <c r="L22" s="378">
        <v>138026</v>
      </c>
      <c r="M22" s="378">
        <v>162357</v>
      </c>
      <c r="N22" s="378"/>
      <c r="O22" s="378"/>
      <c r="P22" s="362"/>
      <c r="Q22" s="362"/>
      <c r="R22" s="362"/>
      <c r="S22" s="362"/>
      <c r="T22" s="362"/>
    </row>
    <row r="23" spans="1:20" ht="28.8" x14ac:dyDescent="0.3">
      <c r="A23" s="362"/>
      <c r="B23" s="380" t="s">
        <v>48</v>
      </c>
      <c r="C23" s="380" t="s">
        <v>50</v>
      </c>
      <c r="D23" s="381"/>
      <c r="E23" s="380" t="s">
        <v>1905</v>
      </c>
      <c r="F23" s="380" t="s">
        <v>1717</v>
      </c>
      <c r="G23" s="3" t="str">
        <f>VLOOKUP(F23,class!A$1:B$460,2,FALSE)</f>
        <v>Unitary Authority</v>
      </c>
      <c r="H23" s="3" t="str">
        <f>IFERROR(VLOOKUP(F23,classifications!A$3:C$335,3,FALSE),VLOOKUP(F23,classifications!I$2:K$28,3,FALSE))</f>
        <v>Predominantly Rural</v>
      </c>
      <c r="I23" s="378">
        <v>10274</v>
      </c>
      <c r="J23" s="378">
        <v>22323</v>
      </c>
      <c r="K23" s="378">
        <v>0</v>
      </c>
      <c r="L23" s="378">
        <v>252937</v>
      </c>
      <c r="M23" s="378">
        <v>285534</v>
      </c>
      <c r="N23" s="378"/>
      <c r="O23" s="378"/>
      <c r="P23" s="362"/>
      <c r="Q23" s="362"/>
      <c r="R23" s="362"/>
      <c r="S23" s="362"/>
      <c r="T23" s="362"/>
    </row>
    <row r="24" spans="1:20" x14ac:dyDescent="0.3">
      <c r="A24" s="362"/>
      <c r="B24" s="380" t="s">
        <v>51</v>
      </c>
      <c r="C24" s="381" t="s">
        <v>53</v>
      </c>
      <c r="D24" s="362"/>
      <c r="E24" s="362" t="s">
        <v>1992</v>
      </c>
      <c r="F24" s="362" t="s">
        <v>1718</v>
      </c>
      <c r="G24" s="3" t="str">
        <f>VLOOKUP(F24,class!A$1:B$460,2,FALSE)</f>
        <v>Unitary Authority</v>
      </c>
      <c r="H24" s="3" t="str">
        <f>IFERROR(VLOOKUP(F24,classifications!A$3:C$335,3,FALSE),VLOOKUP(F24,classifications!I$2:K$28,3,FALSE))</f>
        <v>Predominantly Rural</v>
      </c>
      <c r="I24" s="378">
        <v>0</v>
      </c>
      <c r="J24" s="378">
        <v>48368</v>
      </c>
      <c r="K24" s="378">
        <v>0</v>
      </c>
      <c r="L24" s="378">
        <v>199736</v>
      </c>
      <c r="M24" s="378">
        <v>248104</v>
      </c>
      <c r="N24" s="378"/>
      <c r="O24" s="378"/>
      <c r="P24" s="362"/>
      <c r="Q24" s="362"/>
      <c r="R24" s="362"/>
      <c r="S24" s="362"/>
      <c r="T24" s="362"/>
    </row>
    <row r="25" spans="1:20" x14ac:dyDescent="0.3">
      <c r="A25" s="362"/>
      <c r="B25" s="362" t="s">
        <v>54</v>
      </c>
      <c r="C25" s="362" t="s">
        <v>56</v>
      </c>
      <c r="D25" s="364"/>
      <c r="E25" s="362" t="s">
        <v>1906</v>
      </c>
      <c r="F25" s="362" t="s">
        <v>1659</v>
      </c>
      <c r="G25" s="3" t="str">
        <f>VLOOKUP(F25,class!A$1:B$460,2,FALSE)</f>
        <v>Unitary Authority</v>
      </c>
      <c r="H25" s="3" t="str">
        <f>IFERROR(VLOOKUP(F25,classifications!A$3:C$335,3,FALSE),VLOOKUP(F25,classifications!I$2:K$28,3,FALSE))</f>
        <v>Predominantly Urban</v>
      </c>
      <c r="I25" s="378">
        <v>5288</v>
      </c>
      <c r="J25" s="378">
        <v>3031</v>
      </c>
      <c r="K25" s="378">
        <v>0</v>
      </c>
      <c r="L25" s="378">
        <v>43809</v>
      </c>
      <c r="M25" s="378">
        <v>52128</v>
      </c>
      <c r="N25" s="378"/>
      <c r="O25" s="378"/>
      <c r="P25" s="362"/>
      <c r="Q25" s="362"/>
      <c r="R25" s="362"/>
      <c r="S25" s="362"/>
      <c r="T25" s="362"/>
    </row>
    <row r="26" spans="1:20" ht="28.8" x14ac:dyDescent="0.3">
      <c r="A26" s="362"/>
      <c r="B26" s="380" t="s">
        <v>57</v>
      </c>
      <c r="C26" s="380" t="s">
        <v>59</v>
      </c>
      <c r="D26" s="381"/>
      <c r="E26" s="380" t="s">
        <v>1907</v>
      </c>
      <c r="F26" s="380" t="s">
        <v>1675</v>
      </c>
      <c r="G26" s="3" t="str">
        <f>VLOOKUP(F26,class!A$1:B$460,2,FALSE)</f>
        <v>Unitary Authority</v>
      </c>
      <c r="H26" s="3" t="str">
        <f>IFERROR(VLOOKUP(F26,classifications!A$3:C$335,3,FALSE),VLOOKUP(F26,classifications!I$2:K$28,3,FALSE))</f>
        <v>Predominantly Urban</v>
      </c>
      <c r="I26" s="378">
        <v>12659</v>
      </c>
      <c r="J26" s="378">
        <v>8342</v>
      </c>
      <c r="K26" s="378">
        <v>50</v>
      </c>
      <c r="L26" s="378">
        <v>90875</v>
      </c>
      <c r="M26" s="378">
        <v>111926</v>
      </c>
      <c r="N26" s="378"/>
      <c r="O26" s="378"/>
      <c r="P26" s="362"/>
      <c r="Q26" s="362"/>
      <c r="R26" s="362"/>
      <c r="S26" s="362"/>
      <c r="T26" s="362"/>
    </row>
    <row r="27" spans="1:20" ht="28.8" x14ac:dyDescent="0.3">
      <c r="A27" s="362"/>
      <c r="B27" s="380" t="s">
        <v>2003</v>
      </c>
      <c r="C27" s="380" t="s">
        <v>2004</v>
      </c>
      <c r="D27" s="381"/>
      <c r="E27" s="380" t="s">
        <v>609</v>
      </c>
      <c r="F27" s="380" t="s">
        <v>1987</v>
      </c>
      <c r="G27" s="3" t="str">
        <f>VLOOKUP(F27,class!A$1:B$460,2,FALSE)</f>
        <v>Unitary Authority</v>
      </c>
      <c r="H27" s="3" t="str">
        <f>IFERROR(VLOOKUP(F27,classifications!A$3:C$335,3,FALSE),VLOOKUP(F27,classifications!I$2:K$28,3,FALSE))</f>
        <v>Predominantly Rural</v>
      </c>
      <c r="I27" s="378">
        <v>38</v>
      </c>
      <c r="J27" s="378">
        <v>21219</v>
      </c>
      <c r="K27" s="378">
        <v>0</v>
      </c>
      <c r="L27" s="378">
        <v>162314</v>
      </c>
      <c r="M27" s="378">
        <v>183571</v>
      </c>
      <c r="N27" s="378"/>
      <c r="O27" s="378"/>
      <c r="P27" s="362"/>
      <c r="Q27" s="362"/>
      <c r="R27" s="362"/>
      <c r="S27" s="362"/>
      <c r="T27" s="362"/>
    </row>
    <row r="28" spans="1:20" ht="57.6" x14ac:dyDescent="0.3">
      <c r="A28" s="362"/>
      <c r="B28" s="380" t="s">
        <v>60</v>
      </c>
      <c r="C28" s="380" t="s">
        <v>62</v>
      </c>
      <c r="D28" s="381"/>
      <c r="E28" s="380" t="s">
        <v>1908</v>
      </c>
      <c r="F28" s="380" t="s">
        <v>1671</v>
      </c>
      <c r="G28" s="3" t="str">
        <f>VLOOKUP(F28,class!A$1:B$460,2,FALSE)</f>
        <v>Unitary Authority</v>
      </c>
      <c r="H28" s="3" t="str">
        <f>IFERROR(VLOOKUP(F28,classifications!A$3:C$335,3,FALSE),VLOOKUP(F28,classifications!I$2:K$28,3,FALSE))</f>
        <v>Predominantly Rural</v>
      </c>
      <c r="I28" s="378">
        <v>11487</v>
      </c>
      <c r="J28" s="378">
        <v>3185</v>
      </c>
      <c r="K28" s="378">
        <v>217</v>
      </c>
      <c r="L28" s="378">
        <v>158420</v>
      </c>
      <c r="M28" s="378">
        <v>173309</v>
      </c>
      <c r="N28" s="378"/>
      <c r="O28" s="378"/>
      <c r="P28" s="362"/>
      <c r="Q28" s="362"/>
      <c r="R28" s="362"/>
      <c r="S28" s="362"/>
      <c r="T28" s="362"/>
    </row>
    <row r="29" spans="1:20" ht="28.8" x14ac:dyDescent="0.3">
      <c r="A29" s="362"/>
      <c r="B29" s="380" t="s">
        <v>63</v>
      </c>
      <c r="C29" s="380" t="s">
        <v>65</v>
      </c>
      <c r="D29" s="381"/>
      <c r="E29" s="380" t="s">
        <v>1909</v>
      </c>
      <c r="F29" s="380" t="s">
        <v>1668</v>
      </c>
      <c r="G29" s="3" t="str">
        <f>VLOOKUP(F29,class!A$1:B$460,2,FALSE)</f>
        <v>Unitary Authority</v>
      </c>
      <c r="H29" s="3" t="str">
        <f>IFERROR(VLOOKUP(F29,classifications!A$3:C$335,3,FALSE),VLOOKUP(F29,classifications!I$2:K$28,3,FALSE))</f>
        <v>Predominantly Urban</v>
      </c>
      <c r="I29" s="378">
        <v>0</v>
      </c>
      <c r="J29" s="378">
        <v>14344</v>
      </c>
      <c r="K29" s="378">
        <v>0</v>
      </c>
      <c r="L29" s="378">
        <v>44001</v>
      </c>
      <c r="M29" s="378">
        <v>58345</v>
      </c>
      <c r="N29" s="378"/>
      <c r="O29" s="378"/>
      <c r="P29" s="362"/>
      <c r="Q29" s="362"/>
      <c r="R29" s="362"/>
      <c r="S29" s="362"/>
      <c r="T29" s="362"/>
    </row>
    <row r="30" spans="1:20" x14ac:dyDescent="0.3">
      <c r="A30" s="362"/>
      <c r="B30" s="362" t="s">
        <v>66</v>
      </c>
      <c r="C30" s="362" t="s">
        <v>68</v>
      </c>
      <c r="D30" s="364"/>
      <c r="E30" s="362" t="s">
        <v>1910</v>
      </c>
      <c r="F30" s="362" t="s">
        <v>1661</v>
      </c>
      <c r="G30" s="3" t="str">
        <f>VLOOKUP(F30,class!A$1:B$460,2,FALSE)</f>
        <v>Unitary Authority</v>
      </c>
      <c r="H30" s="3" t="str">
        <f>IFERROR(VLOOKUP(F30,classifications!A$3:C$335,3,FALSE),VLOOKUP(F30,classifications!I$2:K$28,3,FALSE))</f>
        <v>Predominantly Urban</v>
      </c>
      <c r="I30" s="378">
        <v>307</v>
      </c>
      <c r="J30" s="378">
        <v>9755</v>
      </c>
      <c r="K30" s="378">
        <v>0</v>
      </c>
      <c r="L30" s="378">
        <v>34254</v>
      </c>
      <c r="M30" s="378">
        <v>44316</v>
      </c>
      <c r="N30" s="378"/>
      <c r="O30" s="378"/>
      <c r="P30" s="362"/>
      <c r="Q30" s="362"/>
      <c r="R30" s="362"/>
      <c r="S30" s="362"/>
      <c r="T30" s="362"/>
    </row>
    <row r="31" spans="1:20" ht="57.6" x14ac:dyDescent="0.3">
      <c r="A31" s="362"/>
      <c r="B31" s="380" t="s">
        <v>69</v>
      </c>
      <c r="C31" s="380" t="s">
        <v>71</v>
      </c>
      <c r="D31" s="381"/>
      <c r="E31" s="380" t="s">
        <v>1911</v>
      </c>
      <c r="F31" s="380" t="s">
        <v>1719</v>
      </c>
      <c r="G31" s="3" t="str">
        <f>VLOOKUP(F31,class!A$1:B$460,2,FALSE)</f>
        <v>Unitary Authority</v>
      </c>
      <c r="H31" s="3" t="str">
        <f>IFERROR(VLOOKUP(F31,classifications!A$3:C$335,3,FALSE),VLOOKUP(F31,classifications!I$2:K$28,3,FALSE))</f>
        <v>Predominantly Rural</v>
      </c>
      <c r="I31" s="378">
        <v>8</v>
      </c>
      <c r="J31" s="378">
        <v>11336</v>
      </c>
      <c r="K31" s="378">
        <v>343</v>
      </c>
      <c r="L31" s="378">
        <v>76461</v>
      </c>
      <c r="M31" s="378">
        <v>88148</v>
      </c>
      <c r="N31" s="378"/>
      <c r="O31" s="378"/>
      <c r="P31" s="362"/>
      <c r="Q31" s="362"/>
      <c r="R31" s="362"/>
      <c r="S31" s="362"/>
      <c r="T31" s="362"/>
    </row>
    <row r="32" spans="1:20" x14ac:dyDescent="0.3">
      <c r="A32" s="362"/>
      <c r="B32" s="362" t="s">
        <v>72</v>
      </c>
      <c r="C32" s="362" t="s">
        <v>74</v>
      </c>
      <c r="D32" s="364"/>
      <c r="E32" s="362" t="s">
        <v>1912</v>
      </c>
      <c r="F32" s="362" t="s">
        <v>1687</v>
      </c>
      <c r="G32" s="3" t="str">
        <f>VLOOKUP(F32,class!A$1:B$460,2,FALSE)</f>
        <v>Unitary Authority</v>
      </c>
      <c r="H32" s="3" t="str">
        <f>IFERROR(VLOOKUP(F32,classifications!A$3:C$335,3,FALSE),VLOOKUP(F32,classifications!I$2:K$28,3,FALSE))</f>
        <v>Predominantly Rural</v>
      </c>
      <c r="I32" s="378">
        <v>80</v>
      </c>
      <c r="J32" s="378">
        <v>7330</v>
      </c>
      <c r="K32" s="378">
        <v>6</v>
      </c>
      <c r="L32" s="378">
        <v>66058</v>
      </c>
      <c r="M32" s="378">
        <v>73474</v>
      </c>
      <c r="N32" s="378"/>
      <c r="O32" s="378"/>
      <c r="P32" s="362"/>
      <c r="Q32" s="362"/>
      <c r="R32" s="362"/>
      <c r="S32" s="362"/>
      <c r="T32" s="362"/>
    </row>
    <row r="33" spans="1:20" ht="28.8" x14ac:dyDescent="0.3">
      <c r="A33" s="362"/>
      <c r="B33" s="380" t="s">
        <v>75</v>
      </c>
      <c r="C33" s="380" t="s">
        <v>77</v>
      </c>
      <c r="D33" s="380"/>
      <c r="E33" s="380" t="s">
        <v>1913</v>
      </c>
      <c r="F33" s="380" t="s">
        <v>1496</v>
      </c>
      <c r="G33" s="3" t="str">
        <f>VLOOKUP(F33,class!A$1:B$460,2,FALSE)</f>
        <v>Unitary Authority</v>
      </c>
      <c r="H33" s="3" t="str">
        <f>IFERROR(VLOOKUP(F33,classifications!A$3:C$335,3,FALSE),VLOOKUP(F33,classifications!I$2:K$28,3,FALSE))</f>
        <v>Predominantly Rural</v>
      </c>
      <c r="I33" s="378">
        <v>113</v>
      </c>
      <c r="J33" s="378">
        <v>61</v>
      </c>
      <c r="K33" s="378">
        <v>0</v>
      </c>
      <c r="L33" s="378">
        <v>1124</v>
      </c>
      <c r="M33" s="378">
        <v>1298</v>
      </c>
      <c r="N33" s="378"/>
      <c r="O33" s="378"/>
      <c r="P33" s="362"/>
      <c r="Q33" s="362"/>
      <c r="R33" s="362"/>
      <c r="S33" s="362"/>
      <c r="T33" s="362"/>
    </row>
    <row r="34" spans="1:20" ht="57.6" x14ac:dyDescent="0.3">
      <c r="A34" s="362"/>
      <c r="B34" s="380" t="s">
        <v>78</v>
      </c>
      <c r="C34" s="380" t="s">
        <v>80</v>
      </c>
      <c r="D34" s="381"/>
      <c r="E34" s="380" t="s">
        <v>1914</v>
      </c>
      <c r="F34" s="380" t="s">
        <v>1724</v>
      </c>
      <c r="G34" s="3" t="str">
        <f>VLOOKUP(F34,class!A$1:B$460,2,FALSE)</f>
        <v>Unitary Authority</v>
      </c>
      <c r="H34" s="3" t="str">
        <f>IFERROR(VLOOKUP(F34,classifications!A$3:C$335,3,FALSE),VLOOKUP(F34,classifications!I$2:K$28,3,FALSE))</f>
        <v>Predominantly Urban</v>
      </c>
      <c r="I34" s="378">
        <v>23463</v>
      </c>
      <c r="J34" s="378">
        <v>9478</v>
      </c>
      <c r="K34" s="378">
        <v>240</v>
      </c>
      <c r="L34" s="378">
        <v>89745</v>
      </c>
      <c r="M34" s="378">
        <v>122926</v>
      </c>
      <c r="N34" s="378"/>
      <c r="O34" s="378"/>
      <c r="P34" s="362"/>
      <c r="Q34" s="362"/>
      <c r="R34" s="362"/>
      <c r="S34" s="362"/>
      <c r="T34" s="362"/>
    </row>
    <row r="35" spans="1:20" ht="28.8" x14ac:dyDescent="0.3">
      <c r="A35" s="362"/>
      <c r="B35" s="380" t="s">
        <v>81</v>
      </c>
      <c r="C35" s="380" t="s">
        <v>83</v>
      </c>
      <c r="D35" s="381"/>
      <c r="E35" s="380" t="s">
        <v>1915</v>
      </c>
      <c r="F35" s="380" t="s">
        <v>1676</v>
      </c>
      <c r="G35" s="3" t="str">
        <f>VLOOKUP(F35,class!A$1:B$460,2,FALSE)</f>
        <v>Unitary Authority</v>
      </c>
      <c r="H35" s="3" t="str">
        <f>IFERROR(VLOOKUP(F35,classifications!A$3:C$335,3,FALSE),VLOOKUP(F35,classifications!I$2:K$28,3,FALSE))</f>
        <v>Predominantly Urban</v>
      </c>
      <c r="I35" s="378">
        <v>19984</v>
      </c>
      <c r="J35" s="378">
        <v>10885</v>
      </c>
      <c r="K35" s="378">
        <v>208</v>
      </c>
      <c r="L35" s="378">
        <v>103582</v>
      </c>
      <c r="M35" s="378">
        <v>134659</v>
      </c>
      <c r="N35" s="378"/>
      <c r="O35" s="378"/>
      <c r="P35" s="362"/>
      <c r="Q35" s="362"/>
      <c r="R35" s="362"/>
      <c r="S35" s="362"/>
      <c r="T35" s="362"/>
    </row>
    <row r="36" spans="1:20" ht="28.8" x14ac:dyDescent="0.3">
      <c r="A36" s="362"/>
      <c r="B36" s="380" t="s">
        <v>84</v>
      </c>
      <c r="C36" s="380" t="s">
        <v>86</v>
      </c>
      <c r="D36" s="381"/>
      <c r="E36" s="380" t="s">
        <v>1916</v>
      </c>
      <c r="F36" s="380" t="s">
        <v>1680</v>
      </c>
      <c r="G36" s="3" t="str">
        <f>VLOOKUP(F36,class!A$1:B$460,2,FALSE)</f>
        <v>Unitary Authority</v>
      </c>
      <c r="H36" s="3" t="str">
        <f>IFERROR(VLOOKUP(F36,classifications!A$3:C$335,3,FALSE),VLOOKUP(F36,classifications!I$2:K$28,3,FALSE))</f>
        <v>Predominantly Urban</v>
      </c>
      <c r="I36" s="378">
        <v>7983</v>
      </c>
      <c r="J36" s="378">
        <v>4866</v>
      </c>
      <c r="K36" s="378">
        <v>0</v>
      </c>
      <c r="L36" s="378">
        <v>69107</v>
      </c>
      <c r="M36" s="378">
        <v>81956</v>
      </c>
      <c r="N36" s="378"/>
      <c r="O36" s="378"/>
      <c r="P36" s="362"/>
      <c r="Q36" s="362"/>
      <c r="R36" s="362"/>
      <c r="S36" s="362"/>
      <c r="T36" s="362"/>
    </row>
    <row r="37" spans="1:20" x14ac:dyDescent="0.3">
      <c r="A37" s="362"/>
      <c r="B37" s="362" t="s">
        <v>87</v>
      </c>
      <c r="C37" s="362" t="s">
        <v>89</v>
      </c>
      <c r="D37" s="364"/>
      <c r="E37" s="362" t="s">
        <v>1917</v>
      </c>
      <c r="F37" s="362" t="s">
        <v>1730</v>
      </c>
      <c r="G37" s="3" t="str">
        <f>VLOOKUP(F37,class!A$1:B$460,2,FALSE)</f>
        <v>Unitary Authority</v>
      </c>
      <c r="H37" s="3" t="str">
        <f>IFERROR(VLOOKUP(F37,classifications!A$3:C$335,3,FALSE),VLOOKUP(F37,classifications!I$2:K$28,3,FALSE))</f>
        <v>Predominantly Urban</v>
      </c>
      <c r="I37" s="378">
        <v>3007</v>
      </c>
      <c r="J37" s="378">
        <v>5273</v>
      </c>
      <c r="K37" s="378">
        <v>300</v>
      </c>
      <c r="L37" s="378">
        <v>108863</v>
      </c>
      <c r="M37" s="378">
        <v>117443</v>
      </c>
      <c r="N37" s="378"/>
      <c r="O37" s="378"/>
      <c r="P37" s="362"/>
      <c r="Q37" s="362"/>
      <c r="R37" s="362"/>
      <c r="S37" s="362"/>
      <c r="T37" s="362"/>
    </row>
    <row r="38" spans="1:20" x14ac:dyDescent="0.3">
      <c r="A38" s="362"/>
      <c r="B38" s="362" t="s">
        <v>90</v>
      </c>
      <c r="C38" s="362" t="s">
        <v>92</v>
      </c>
      <c r="D38" s="364"/>
      <c r="E38" s="362" t="s">
        <v>1918</v>
      </c>
      <c r="F38" s="362" t="s">
        <v>1662</v>
      </c>
      <c r="G38" s="3" t="str">
        <f>VLOOKUP(F38,class!A$1:B$460,2,FALSE)</f>
        <v>Unitary Authority</v>
      </c>
      <c r="H38" s="3" t="str">
        <f>IFERROR(VLOOKUP(F38,classifications!A$3:C$335,3,FALSE),VLOOKUP(F38,classifications!I$2:K$28,3,FALSE))</f>
        <v>Predominantly Urban</v>
      </c>
      <c r="I38" s="378">
        <v>61</v>
      </c>
      <c r="J38" s="378">
        <v>15061</v>
      </c>
      <c r="K38" s="378">
        <v>0</v>
      </c>
      <c r="L38" s="378">
        <v>48911</v>
      </c>
      <c r="M38" s="378">
        <v>64033</v>
      </c>
      <c r="N38" s="378"/>
      <c r="O38" s="378"/>
      <c r="P38" s="362"/>
      <c r="Q38" s="362"/>
      <c r="R38" s="362"/>
      <c r="S38" s="362"/>
      <c r="T38" s="362"/>
    </row>
    <row r="39" spans="1:20" x14ac:dyDescent="0.3">
      <c r="A39" s="362"/>
      <c r="B39" s="362" t="s">
        <v>93</v>
      </c>
      <c r="C39" s="362" t="s">
        <v>95</v>
      </c>
      <c r="D39" s="364"/>
      <c r="E39" s="362" t="s">
        <v>1919</v>
      </c>
      <c r="F39" s="362" t="s">
        <v>1688</v>
      </c>
      <c r="G39" s="3" t="str">
        <f>VLOOKUP(F39,class!A$1:B$460,2,FALSE)</f>
        <v>Unitary Authority</v>
      </c>
      <c r="H39" s="3" t="str">
        <f>IFERROR(VLOOKUP(F39,classifications!A$3:C$335,3,FALSE),VLOOKUP(F39,classifications!I$2:K$28,3,FALSE))</f>
        <v>Predominantly Urban</v>
      </c>
      <c r="I39" s="378">
        <v>12662</v>
      </c>
      <c r="J39" s="378">
        <v>9825</v>
      </c>
      <c r="K39" s="378">
        <v>6</v>
      </c>
      <c r="L39" s="378">
        <v>95023</v>
      </c>
      <c r="M39" s="378">
        <v>117516</v>
      </c>
      <c r="N39" s="378"/>
      <c r="O39" s="378"/>
      <c r="P39" s="362"/>
      <c r="Q39" s="362"/>
      <c r="R39" s="362"/>
      <c r="S39" s="362"/>
      <c r="T39" s="362"/>
    </row>
    <row r="40" spans="1:20" ht="57.6" x14ac:dyDescent="0.3">
      <c r="A40" s="362"/>
      <c r="B40" s="380" t="s">
        <v>96</v>
      </c>
      <c r="C40" s="380" t="s">
        <v>98</v>
      </c>
      <c r="D40" s="381"/>
      <c r="E40" s="380" t="s">
        <v>1920</v>
      </c>
      <c r="F40" s="380" t="s">
        <v>1672</v>
      </c>
      <c r="G40" s="3" t="str">
        <f>VLOOKUP(F40,class!A$1:B$460,2,FALSE)</f>
        <v>Unitary Authority</v>
      </c>
      <c r="H40" s="3" t="str">
        <f>IFERROR(VLOOKUP(F40,classifications!A$3:C$335,3,FALSE),VLOOKUP(F40,classifications!I$2:K$28,3,FALSE))</f>
        <v>Predominantly Urban</v>
      </c>
      <c r="I40" s="378">
        <v>6</v>
      </c>
      <c r="J40" s="378">
        <v>9482</v>
      </c>
      <c r="K40" s="378">
        <v>0</v>
      </c>
      <c r="L40" s="378">
        <v>64476</v>
      </c>
      <c r="M40" s="378">
        <v>73964</v>
      </c>
      <c r="N40" s="378"/>
      <c r="O40" s="378"/>
      <c r="P40" s="362"/>
      <c r="Q40" s="362"/>
      <c r="R40" s="362"/>
      <c r="S40" s="362"/>
      <c r="T40" s="362"/>
    </row>
    <row r="41" spans="1:20" ht="43.2" x14ac:dyDescent="0.3">
      <c r="A41" s="362"/>
      <c r="B41" s="380" t="s">
        <v>99</v>
      </c>
      <c r="C41" s="380" t="s">
        <v>101</v>
      </c>
      <c r="D41" s="381"/>
      <c r="E41" s="380" t="s">
        <v>1921</v>
      </c>
      <c r="F41" s="380" t="s">
        <v>1673</v>
      </c>
      <c r="G41" s="3" t="str">
        <f>VLOOKUP(F41,class!A$1:B$460,2,FALSE)</f>
        <v>Unitary Authority</v>
      </c>
      <c r="H41" s="3" t="str">
        <f>IFERROR(VLOOKUP(F41,classifications!A$3:C$335,3,FALSE),VLOOKUP(F41,classifications!I$2:K$28,3,FALSE))</f>
        <v>Urban with Significant Rural</v>
      </c>
      <c r="I41" s="378">
        <v>14</v>
      </c>
      <c r="J41" s="378">
        <v>11577</v>
      </c>
      <c r="K41" s="378">
        <v>67</v>
      </c>
      <c r="L41" s="378">
        <v>64628</v>
      </c>
      <c r="M41" s="378">
        <v>76286</v>
      </c>
      <c r="N41" s="378"/>
      <c r="O41" s="378"/>
      <c r="P41" s="362"/>
      <c r="Q41" s="362"/>
      <c r="R41" s="362"/>
      <c r="S41" s="362"/>
      <c r="T41" s="362"/>
    </row>
    <row r="42" spans="1:20" x14ac:dyDescent="0.3">
      <c r="A42" s="362"/>
      <c r="B42" s="362" t="s">
        <v>102</v>
      </c>
      <c r="C42" s="362" t="s">
        <v>104</v>
      </c>
      <c r="D42" s="364"/>
      <c r="E42" s="362" t="s">
        <v>1922</v>
      </c>
      <c r="F42" s="362" t="s">
        <v>1720</v>
      </c>
      <c r="G42" s="3" t="str">
        <f>VLOOKUP(F42,class!A$1:B$460,2,FALSE)</f>
        <v>Unitary Authority</v>
      </c>
      <c r="H42" s="3" t="str">
        <f>IFERROR(VLOOKUP(F42,classifications!A$3:C$335,3,FALSE),VLOOKUP(F42,classifications!I$2:K$28,3,FALSE))</f>
        <v>Urban with Significant Rural</v>
      </c>
      <c r="I42" s="378">
        <v>12</v>
      </c>
      <c r="J42" s="378">
        <v>9500</v>
      </c>
      <c r="K42" s="378">
        <v>0</v>
      </c>
      <c r="L42" s="378">
        <v>90415</v>
      </c>
      <c r="M42" s="378">
        <v>99927</v>
      </c>
      <c r="N42" s="378"/>
      <c r="O42" s="378"/>
      <c r="P42" s="362"/>
      <c r="Q42" s="362"/>
      <c r="R42" s="362"/>
      <c r="S42" s="362"/>
      <c r="T42" s="362"/>
    </row>
    <row r="43" spans="1:20" ht="43.2" x14ac:dyDescent="0.3">
      <c r="A43" s="362"/>
      <c r="B43" s="380" t="s">
        <v>105</v>
      </c>
      <c r="C43" s="380" t="s">
        <v>107</v>
      </c>
      <c r="D43" s="381"/>
      <c r="E43" s="380" t="s">
        <v>1923</v>
      </c>
      <c r="F43" s="380" t="s">
        <v>1543</v>
      </c>
      <c r="G43" s="3" t="str">
        <f>VLOOKUP(F43,class!A$1:B$460,2,FALSE)</f>
        <v>Unitary Authority</v>
      </c>
      <c r="H43" s="3" t="str">
        <f>IFERROR(VLOOKUP(F43,classifications!A$3:C$335,3,FALSE),VLOOKUP(F43,classifications!I$2:K$28,3,FALSE))</f>
        <v>Predominantly Rural</v>
      </c>
      <c r="I43" s="378">
        <v>8416</v>
      </c>
      <c r="J43" s="378">
        <v>17986</v>
      </c>
      <c r="K43" s="378">
        <v>51</v>
      </c>
      <c r="L43" s="378">
        <v>132647</v>
      </c>
      <c r="M43" s="378">
        <v>159100</v>
      </c>
      <c r="N43" s="378"/>
      <c r="O43" s="378"/>
      <c r="P43" s="362"/>
      <c r="Q43" s="362"/>
      <c r="R43" s="362"/>
      <c r="S43" s="362"/>
      <c r="T43" s="362"/>
    </row>
    <row r="44" spans="1:20" ht="28.8" x14ac:dyDescent="0.3">
      <c r="A44" s="362"/>
      <c r="B44" s="380" t="s">
        <v>108</v>
      </c>
      <c r="C44" s="380" t="s">
        <v>110</v>
      </c>
      <c r="D44" s="381"/>
      <c r="E44" s="380" t="s">
        <v>1924</v>
      </c>
      <c r="F44" s="380" t="s">
        <v>1726</v>
      </c>
      <c r="G44" s="3" t="str">
        <f>VLOOKUP(F44,class!A$1:B$460,2,FALSE)</f>
        <v>Unitary Authority</v>
      </c>
      <c r="H44" s="3" t="str">
        <f>IFERROR(VLOOKUP(F44,classifications!A$3:C$335,3,FALSE),VLOOKUP(F44,classifications!I$2:K$28,3,FALSE))</f>
        <v>Predominantly Urban</v>
      </c>
      <c r="I44" s="378">
        <v>25098</v>
      </c>
      <c r="J44" s="378">
        <v>10455</v>
      </c>
      <c r="K44" s="378">
        <v>17</v>
      </c>
      <c r="L44" s="378">
        <v>98839</v>
      </c>
      <c r="M44" s="378">
        <v>134409</v>
      </c>
      <c r="N44" s="378"/>
      <c r="O44" s="378"/>
      <c r="P44" s="362"/>
      <c r="Q44" s="362"/>
      <c r="R44" s="362"/>
      <c r="S44" s="362"/>
      <c r="T44" s="362"/>
    </row>
    <row r="45" spans="1:20" ht="28.8" x14ac:dyDescent="0.3">
      <c r="A45" s="362"/>
      <c r="B45" s="380" t="s">
        <v>111</v>
      </c>
      <c r="C45" s="380" t="s">
        <v>113</v>
      </c>
      <c r="D45" s="381"/>
      <c r="E45" s="380" t="s">
        <v>1925</v>
      </c>
      <c r="F45" s="380" t="s">
        <v>1681</v>
      </c>
      <c r="G45" s="3" t="str">
        <f>VLOOKUP(F45,class!A$1:B$460,2,FALSE)</f>
        <v>Unitary Authority</v>
      </c>
      <c r="H45" s="3" t="str">
        <f>IFERROR(VLOOKUP(F45,classifications!A$3:C$335,3,FALSE),VLOOKUP(F45,classifications!I$2:K$28,3,FALSE))</f>
        <v>Predominantly Urban</v>
      </c>
      <c r="I45" s="378">
        <v>103</v>
      </c>
      <c r="J45" s="378">
        <v>16078</v>
      </c>
      <c r="K45" s="378">
        <v>431</v>
      </c>
      <c r="L45" s="378">
        <v>71291</v>
      </c>
      <c r="M45" s="378">
        <v>87903</v>
      </c>
      <c r="N45" s="378"/>
      <c r="O45" s="378"/>
      <c r="P45" s="362"/>
      <c r="Q45" s="362"/>
      <c r="R45" s="362"/>
      <c r="S45" s="362"/>
      <c r="T45" s="362"/>
    </row>
    <row r="46" spans="1:20" x14ac:dyDescent="0.3">
      <c r="A46" s="362"/>
      <c r="B46" s="362" t="s">
        <v>114</v>
      </c>
      <c r="C46" s="362" t="s">
        <v>116</v>
      </c>
      <c r="D46" s="364"/>
      <c r="E46" s="362" t="s">
        <v>1926</v>
      </c>
      <c r="F46" s="362" t="s">
        <v>1698</v>
      </c>
      <c r="G46" s="3" t="str">
        <f>VLOOKUP(F46,class!A$1:B$460,2,FALSE)</f>
        <v>Unitary Authority</v>
      </c>
      <c r="H46" s="3" t="str">
        <f>IFERROR(VLOOKUP(F46,classifications!A$3:C$335,3,FALSE),VLOOKUP(F46,classifications!I$2:K$28,3,FALSE))</f>
        <v>Predominantly Urban</v>
      </c>
      <c r="I46" s="378">
        <v>0</v>
      </c>
      <c r="J46" s="378">
        <v>22456</v>
      </c>
      <c r="K46" s="378">
        <v>1253</v>
      </c>
      <c r="L46" s="378">
        <v>97819</v>
      </c>
      <c r="M46" s="378">
        <v>121528</v>
      </c>
      <c r="N46" s="378"/>
      <c r="O46" s="378"/>
      <c r="P46" s="362"/>
      <c r="Q46" s="362"/>
      <c r="R46" s="362"/>
      <c r="S46" s="362"/>
      <c r="T46" s="362"/>
    </row>
    <row r="47" spans="1:20" x14ac:dyDescent="0.3">
      <c r="A47" s="362"/>
      <c r="B47" s="362" t="s">
        <v>117</v>
      </c>
      <c r="C47" s="362" t="s">
        <v>119</v>
      </c>
      <c r="D47" s="364"/>
      <c r="E47" s="362" t="s">
        <v>1927</v>
      </c>
      <c r="F47" s="362" t="s">
        <v>1699</v>
      </c>
      <c r="G47" s="362"/>
      <c r="H47" s="362"/>
      <c r="I47" s="382"/>
      <c r="J47" s="382"/>
      <c r="K47" s="382"/>
      <c r="L47" s="382"/>
      <c r="M47" s="382"/>
      <c r="N47" s="378"/>
      <c r="O47" s="378"/>
      <c r="P47" s="362"/>
      <c r="Q47" s="362"/>
      <c r="R47" s="362"/>
      <c r="S47" s="362"/>
      <c r="T47" s="362"/>
    </row>
    <row r="48" spans="1:20" x14ac:dyDescent="0.3">
      <c r="A48" s="362"/>
      <c r="B48" s="362" t="s">
        <v>120</v>
      </c>
      <c r="C48" s="362" t="s">
        <v>122</v>
      </c>
      <c r="D48" s="364"/>
      <c r="E48" s="362" t="s">
        <v>1928</v>
      </c>
      <c r="F48" s="362" t="s">
        <v>1689</v>
      </c>
      <c r="G48" s="3" t="str">
        <f>VLOOKUP(F48,class!A$1:B$460,2,FALSE)</f>
        <v>Unitary Authority</v>
      </c>
      <c r="H48" s="3" t="str">
        <f>IFERROR(VLOOKUP(F48,classifications!A$3:C$335,3,FALSE),VLOOKUP(F48,classifications!I$2:K$28,3,FALSE))</f>
        <v>Predominantly Urban</v>
      </c>
      <c r="I48" s="378">
        <v>10165</v>
      </c>
      <c r="J48" s="378">
        <v>6387</v>
      </c>
      <c r="K48" s="378">
        <v>836</v>
      </c>
      <c r="L48" s="378">
        <v>73785</v>
      </c>
      <c r="M48" s="378">
        <v>91173</v>
      </c>
      <c r="N48" s="378"/>
      <c r="O48" s="378"/>
      <c r="P48" s="362"/>
      <c r="Q48" s="362"/>
      <c r="R48" s="362"/>
      <c r="S48" s="362"/>
      <c r="T48" s="362"/>
    </row>
    <row r="49" spans="1:20" x14ac:dyDescent="0.3">
      <c r="A49" s="362"/>
      <c r="B49" s="362" t="s">
        <v>123</v>
      </c>
      <c r="C49" s="362" t="s">
        <v>125</v>
      </c>
      <c r="D49" s="364"/>
      <c r="E49" s="362" t="s">
        <v>1929</v>
      </c>
      <c r="F49" s="362" t="s">
        <v>1690</v>
      </c>
      <c r="G49" s="3" t="str">
        <f>VLOOKUP(F49,class!A$1:B$460,2,FALSE)</f>
        <v>Unitary Authority</v>
      </c>
      <c r="H49" s="3" t="str">
        <f>IFERROR(VLOOKUP(F49,classifications!A$3:C$335,3,FALSE),VLOOKUP(F49,classifications!I$2:K$28,3,FALSE))</f>
        <v>Predominantly Urban</v>
      </c>
      <c r="I49" s="378">
        <v>6813</v>
      </c>
      <c r="J49" s="378">
        <v>4550</v>
      </c>
      <c r="K49" s="378">
        <v>0</v>
      </c>
      <c r="L49" s="378">
        <v>60733</v>
      </c>
      <c r="M49" s="378">
        <v>72096</v>
      </c>
      <c r="N49" s="378"/>
      <c r="O49" s="378"/>
      <c r="P49" s="362"/>
      <c r="Q49" s="362"/>
      <c r="R49" s="362"/>
      <c r="S49" s="362"/>
      <c r="T49" s="362"/>
    </row>
    <row r="50" spans="1:20" x14ac:dyDescent="0.3">
      <c r="A50" s="362"/>
      <c r="B50" s="362" t="s">
        <v>126</v>
      </c>
      <c r="C50" s="362" t="s">
        <v>128</v>
      </c>
      <c r="D50" s="364"/>
      <c r="E50" s="362" t="s">
        <v>1930</v>
      </c>
      <c r="F50" s="362" t="s">
        <v>1663</v>
      </c>
      <c r="G50" s="3" t="str">
        <f>VLOOKUP(F50,class!A$1:B$460,2,FALSE)</f>
        <v>Unitary Authority</v>
      </c>
      <c r="H50" s="3" t="str">
        <f>IFERROR(VLOOKUP(F50,classifications!A$3:C$335,3,FALSE),VLOOKUP(F50,classifications!I$2:K$28,3,FALSE))</f>
        <v>Urban with Significant Rural</v>
      </c>
      <c r="I50" s="378">
        <v>0</v>
      </c>
      <c r="J50" s="378">
        <v>12300</v>
      </c>
      <c r="K50" s="378">
        <v>0</v>
      </c>
      <c r="L50" s="378">
        <v>53242</v>
      </c>
      <c r="M50" s="378">
        <v>65542</v>
      </c>
      <c r="N50" s="378"/>
      <c r="O50" s="378"/>
      <c r="P50" s="362"/>
      <c r="Q50" s="362"/>
      <c r="R50" s="362"/>
      <c r="S50" s="362"/>
      <c r="T50" s="362"/>
    </row>
    <row r="51" spans="1:20" ht="28.8" x14ac:dyDescent="0.3">
      <c r="A51" s="362"/>
      <c r="B51" s="380" t="s">
        <v>129</v>
      </c>
      <c r="C51" s="380" t="s">
        <v>131</v>
      </c>
      <c r="D51" s="381"/>
      <c r="E51" s="380" t="s">
        <v>1931</v>
      </c>
      <c r="F51" s="380" t="s">
        <v>1721</v>
      </c>
      <c r="G51" s="3" t="str">
        <f>VLOOKUP(F51,class!A$1:B$460,2,FALSE)</f>
        <v>Unitary Authority</v>
      </c>
      <c r="H51" s="3" t="str">
        <f>IFERROR(VLOOKUP(F51,classifications!A$3:C$335,3,FALSE),VLOOKUP(F51,classifications!I$2:K$28,3,FALSE))</f>
        <v>Predominantly Rural</v>
      </c>
      <c r="I51" s="378">
        <v>0</v>
      </c>
      <c r="J51" s="378">
        <v>1834</v>
      </c>
      <c r="K51" s="378">
        <v>619</v>
      </c>
      <c r="L51" s="378">
        <v>15195</v>
      </c>
      <c r="M51" s="378">
        <v>17648</v>
      </c>
      <c r="N51" s="378"/>
      <c r="O51" s="378"/>
      <c r="P51" s="362"/>
      <c r="Q51" s="362"/>
      <c r="R51" s="362"/>
      <c r="S51" s="362"/>
      <c r="T51" s="362"/>
    </row>
    <row r="52" spans="1:20" ht="28.8" x14ac:dyDescent="0.3">
      <c r="A52" s="362"/>
      <c r="B52" s="380" t="s">
        <v>132</v>
      </c>
      <c r="C52" s="380" t="s">
        <v>134</v>
      </c>
      <c r="D52" s="381"/>
      <c r="E52" s="380" t="s">
        <v>1932</v>
      </c>
      <c r="F52" s="380" t="s">
        <v>1569</v>
      </c>
      <c r="G52" s="3" t="str">
        <f>VLOOKUP(F52,class!A$1:B$460,2,FALSE)</f>
        <v>Unitary Authority</v>
      </c>
      <c r="H52" s="3" t="str">
        <f>IFERROR(VLOOKUP(F52,classifications!A$3:C$335,3,FALSE),VLOOKUP(F52,classifications!I$2:K$28,3,FALSE))</f>
        <v>Predominantly Rural</v>
      </c>
      <c r="I52" s="378">
        <v>4065</v>
      </c>
      <c r="J52" s="378">
        <v>14897</v>
      </c>
      <c r="K52" s="378">
        <v>627</v>
      </c>
      <c r="L52" s="378">
        <v>128168</v>
      </c>
      <c r="M52" s="378">
        <v>147757</v>
      </c>
      <c r="N52" s="378"/>
      <c r="O52" s="378"/>
      <c r="P52" s="362"/>
      <c r="Q52" s="362"/>
      <c r="R52" s="362"/>
      <c r="S52" s="362"/>
      <c r="T52" s="362"/>
    </row>
    <row r="53" spans="1:20" x14ac:dyDescent="0.3">
      <c r="A53" s="362"/>
      <c r="B53" s="362" t="s">
        <v>135</v>
      </c>
      <c r="C53" s="362" t="s">
        <v>137</v>
      </c>
      <c r="D53" s="364"/>
      <c r="E53" s="362" t="s">
        <v>1933</v>
      </c>
      <c r="F53" s="362" t="s">
        <v>1691</v>
      </c>
      <c r="G53" s="3" t="str">
        <f>VLOOKUP(F53,class!A$1:B$460,2,FALSE)</f>
        <v>Unitary Authority</v>
      </c>
      <c r="H53" s="3" t="str">
        <f>IFERROR(VLOOKUP(F53,classifications!A$3:C$335,3,FALSE),VLOOKUP(F53,classifications!I$2:K$28,3,FALSE))</f>
        <v>Predominantly Urban</v>
      </c>
      <c r="I53" s="378">
        <v>6276</v>
      </c>
      <c r="J53" s="378">
        <v>4193</v>
      </c>
      <c r="K53" s="378">
        <v>0</v>
      </c>
      <c r="L53" s="378">
        <v>45668</v>
      </c>
      <c r="M53" s="378">
        <v>56137</v>
      </c>
      <c r="N53" s="378"/>
      <c r="O53" s="378"/>
      <c r="P53" s="362"/>
      <c r="Q53" s="362"/>
      <c r="R53" s="362"/>
      <c r="S53" s="362"/>
      <c r="T53" s="362"/>
    </row>
    <row r="54" spans="1:20" x14ac:dyDescent="0.3">
      <c r="A54" s="362"/>
      <c r="B54" s="362" t="s">
        <v>138</v>
      </c>
      <c r="C54" s="362" t="s">
        <v>140</v>
      </c>
      <c r="D54" s="364"/>
      <c r="E54" s="362" t="s">
        <v>1934</v>
      </c>
      <c r="F54" s="362" t="s">
        <v>1700</v>
      </c>
      <c r="G54" s="3" t="str">
        <f>VLOOKUP(F54,class!A$1:B$460,2,FALSE)</f>
        <v>Unitary Authority</v>
      </c>
      <c r="H54" s="3" t="str">
        <f>IFERROR(VLOOKUP(F54,classifications!A$3:C$335,3,FALSE),VLOOKUP(F54,classifications!I$2:K$28,3,FALSE))</f>
        <v>Predominantly Urban</v>
      </c>
      <c r="I54" s="378">
        <v>10</v>
      </c>
      <c r="J54" s="378">
        <v>13436</v>
      </c>
      <c r="K54" s="378">
        <v>218</v>
      </c>
      <c r="L54" s="378">
        <v>108852</v>
      </c>
      <c r="M54" s="378">
        <v>122516</v>
      </c>
      <c r="N54" s="378"/>
      <c r="O54" s="378"/>
      <c r="P54" s="362"/>
      <c r="Q54" s="362"/>
      <c r="R54" s="362"/>
      <c r="S54" s="362"/>
      <c r="T54" s="362"/>
    </row>
    <row r="55" spans="1:20" x14ac:dyDescent="0.3">
      <c r="A55" s="362"/>
      <c r="B55" s="362" t="s">
        <v>141</v>
      </c>
      <c r="C55" s="362" t="s">
        <v>143</v>
      </c>
      <c r="D55" s="364"/>
      <c r="E55" s="362" t="s">
        <v>1935</v>
      </c>
      <c r="F55" s="362" t="s">
        <v>1692</v>
      </c>
      <c r="G55" s="3" t="str">
        <f>VLOOKUP(F55,class!A$1:B$460,2,FALSE)</f>
        <v>Unitary Authority</v>
      </c>
      <c r="H55" s="3" t="str">
        <f>IFERROR(VLOOKUP(F55,classifications!A$3:C$335,3,FALSE),VLOOKUP(F55,classifications!I$2:K$28,3,FALSE))</f>
        <v>Predominantly Urban</v>
      </c>
      <c r="I55" s="378">
        <v>16352</v>
      </c>
      <c r="J55" s="378">
        <v>8006</v>
      </c>
      <c r="K55" s="378">
        <v>0</v>
      </c>
      <c r="L55" s="378">
        <v>83747</v>
      </c>
      <c r="M55" s="378">
        <v>108105</v>
      </c>
      <c r="N55" s="378"/>
      <c r="O55" s="378"/>
      <c r="P55" s="362"/>
      <c r="Q55" s="362"/>
      <c r="R55" s="362"/>
      <c r="S55" s="362"/>
      <c r="T55" s="362"/>
    </row>
    <row r="56" spans="1:20" ht="43.2" x14ac:dyDescent="0.3">
      <c r="A56" s="362"/>
      <c r="B56" s="380" t="s">
        <v>144</v>
      </c>
      <c r="C56" s="380" t="s">
        <v>146</v>
      </c>
      <c r="D56" s="381"/>
      <c r="E56" s="380" t="s">
        <v>1936</v>
      </c>
      <c r="F56" s="380" t="s">
        <v>1729</v>
      </c>
      <c r="G56" s="3" t="str">
        <f>VLOOKUP(F56,class!A$1:B$460,2,FALSE)</f>
        <v>Unitary Authority</v>
      </c>
      <c r="H56" s="3" t="str">
        <f>IFERROR(VLOOKUP(F56,classifications!A$3:C$335,3,FALSE),VLOOKUP(F56,classifications!I$2:K$28,3,FALSE))</f>
        <v>Predominantly Urban</v>
      </c>
      <c r="I56" s="378">
        <v>6066</v>
      </c>
      <c r="J56" s="378">
        <v>3723</v>
      </c>
      <c r="K56" s="378">
        <v>0</v>
      </c>
      <c r="L56" s="378">
        <v>72785</v>
      </c>
      <c r="M56" s="378">
        <v>82574</v>
      </c>
      <c r="N56" s="378"/>
      <c r="O56" s="378"/>
      <c r="P56" s="362"/>
      <c r="Q56" s="362"/>
      <c r="R56" s="362"/>
      <c r="S56" s="362"/>
      <c r="T56" s="362"/>
    </row>
    <row r="57" spans="1:20" x14ac:dyDescent="0.3">
      <c r="A57" s="362"/>
      <c r="B57" s="362" t="s">
        <v>147</v>
      </c>
      <c r="C57" s="362" t="s">
        <v>149</v>
      </c>
      <c r="D57" s="364"/>
      <c r="E57" s="362" t="s">
        <v>1937</v>
      </c>
      <c r="F57" s="362" t="s">
        <v>1664</v>
      </c>
      <c r="G57" s="3" t="str">
        <f>VLOOKUP(F57,class!A$1:B$460,2,FALSE)</f>
        <v>Unitary Authority</v>
      </c>
      <c r="H57" s="3" t="str">
        <f>IFERROR(VLOOKUP(F57,classifications!A$3:C$335,3,FALSE),VLOOKUP(F57,classifications!I$2:K$28,3,FALSE))</f>
        <v>Predominantly Urban</v>
      </c>
      <c r="I57" s="378">
        <v>0</v>
      </c>
      <c r="J57" s="378">
        <v>14187</v>
      </c>
      <c r="K57" s="378">
        <v>0</v>
      </c>
      <c r="L57" s="378">
        <v>74261</v>
      </c>
      <c r="M57" s="378">
        <v>88448</v>
      </c>
      <c r="N57" s="378"/>
      <c r="O57" s="378"/>
      <c r="P57" s="362"/>
      <c r="Q57" s="362"/>
      <c r="R57" s="362"/>
      <c r="S57" s="362"/>
      <c r="T57" s="362"/>
    </row>
    <row r="58" spans="1:20" ht="28.8" x14ac:dyDescent="0.3">
      <c r="A58" s="362"/>
      <c r="B58" s="380" t="s">
        <v>150</v>
      </c>
      <c r="C58" s="380" t="s">
        <v>152</v>
      </c>
      <c r="D58" s="381"/>
      <c r="E58" s="380" t="s">
        <v>1938</v>
      </c>
      <c r="F58" s="380" t="s">
        <v>1679</v>
      </c>
      <c r="G58" s="3" t="str">
        <f>VLOOKUP(F58,class!A$1:B$460,2,FALSE)</f>
        <v>Unitary Authority</v>
      </c>
      <c r="H58" s="3" t="str">
        <f>IFERROR(VLOOKUP(F58,classifications!A$3:C$335,3,FALSE),VLOOKUP(F58,classifications!I$2:K$28,3,FALSE))</f>
        <v>Predominantly Urban</v>
      </c>
      <c r="I58" s="378">
        <v>17884</v>
      </c>
      <c r="J58" s="378">
        <v>8427</v>
      </c>
      <c r="K58" s="378">
        <v>0</v>
      </c>
      <c r="L58" s="378">
        <v>91255</v>
      </c>
      <c r="M58" s="378">
        <v>117566</v>
      </c>
      <c r="N58" s="378"/>
      <c r="O58" s="378"/>
      <c r="P58" s="362"/>
      <c r="Q58" s="362"/>
      <c r="R58" s="362"/>
      <c r="S58" s="362"/>
      <c r="T58" s="362"/>
    </row>
    <row r="59" spans="1:20" x14ac:dyDescent="0.3">
      <c r="A59" s="362"/>
      <c r="B59" s="362" t="s">
        <v>153</v>
      </c>
      <c r="C59" s="362" t="s">
        <v>155</v>
      </c>
      <c r="D59" s="364"/>
      <c r="E59" s="362" t="s">
        <v>1939</v>
      </c>
      <c r="F59" s="362" t="s">
        <v>1701</v>
      </c>
      <c r="G59" s="3" t="str">
        <f>VLOOKUP(F59,class!A$1:B$460,2,FALSE)</f>
        <v>Unitary Authority</v>
      </c>
      <c r="H59" s="3" t="str">
        <f>IFERROR(VLOOKUP(F59,classifications!A$3:C$335,3,FALSE),VLOOKUP(F59,classifications!I$2:K$28,3,FALSE))</f>
        <v>Predominantly Urban</v>
      </c>
      <c r="I59" s="378">
        <v>10264</v>
      </c>
      <c r="J59" s="378">
        <v>5581</v>
      </c>
      <c r="K59" s="378">
        <v>0</v>
      </c>
      <c r="L59" s="378">
        <v>84006</v>
      </c>
      <c r="M59" s="378">
        <v>99851</v>
      </c>
      <c r="N59" s="378"/>
      <c r="O59" s="378"/>
      <c r="P59" s="362"/>
      <c r="Q59" s="362"/>
      <c r="R59" s="362"/>
      <c r="S59" s="362"/>
      <c r="T59" s="362"/>
    </row>
    <row r="60" spans="1:20" ht="57.6" x14ac:dyDescent="0.3">
      <c r="A60" s="362"/>
      <c r="B60" s="380" t="s">
        <v>156</v>
      </c>
      <c r="C60" s="380" t="s">
        <v>158</v>
      </c>
      <c r="D60" s="381"/>
      <c r="E60" s="380" t="s">
        <v>1940</v>
      </c>
      <c r="F60" s="380" t="s">
        <v>1727</v>
      </c>
      <c r="G60" s="3" t="str">
        <f>VLOOKUP(F60,class!A$1:B$460,2,FALSE)</f>
        <v>Unitary Authority</v>
      </c>
      <c r="H60" s="3" t="str">
        <f>IFERROR(VLOOKUP(F60,classifications!A$3:C$335,3,FALSE),VLOOKUP(F60,classifications!I$2:K$28,3,FALSE))</f>
        <v>Predominantly Urban</v>
      </c>
      <c r="I60" s="378">
        <v>0</v>
      </c>
      <c r="J60" s="378">
        <v>13662</v>
      </c>
      <c r="K60" s="378">
        <v>270</v>
      </c>
      <c r="L60" s="378">
        <v>65404</v>
      </c>
      <c r="M60" s="378">
        <v>79336</v>
      </c>
      <c r="N60" s="378"/>
      <c r="O60" s="378"/>
      <c r="P60" s="362"/>
      <c r="Q60" s="362"/>
      <c r="R60" s="362"/>
      <c r="S60" s="362"/>
      <c r="T60" s="362"/>
    </row>
    <row r="61" spans="1:20" ht="28.8" x14ac:dyDescent="0.3">
      <c r="A61" s="362"/>
      <c r="B61" s="380" t="s">
        <v>159</v>
      </c>
      <c r="C61" s="380" t="s">
        <v>161</v>
      </c>
      <c r="D61" s="381"/>
      <c r="E61" s="380" t="s">
        <v>1941</v>
      </c>
      <c r="F61" s="380" t="s">
        <v>1682</v>
      </c>
      <c r="G61" s="3" t="str">
        <f>VLOOKUP(F61,class!A$1:B$460,2,FALSE)</f>
        <v>Unitary Authority</v>
      </c>
      <c r="H61" s="3" t="str">
        <f>IFERROR(VLOOKUP(F61,classifications!A$3:C$335,3,FALSE),VLOOKUP(F61,classifications!I$2:K$28,3,FALSE))</f>
        <v>Predominantly Urban</v>
      </c>
      <c r="I61" s="378">
        <v>9834</v>
      </c>
      <c r="J61" s="378">
        <v>2122</v>
      </c>
      <c r="K61" s="378">
        <v>0</v>
      </c>
      <c r="L61" s="378">
        <v>57581</v>
      </c>
      <c r="M61" s="378">
        <v>69537</v>
      </c>
      <c r="N61" s="378"/>
      <c r="O61" s="378"/>
      <c r="P61" s="362"/>
      <c r="Q61" s="362"/>
      <c r="R61" s="362"/>
      <c r="S61" s="362"/>
      <c r="T61" s="362"/>
    </row>
    <row r="62" spans="1:20" x14ac:dyDescent="0.3">
      <c r="A62" s="362"/>
      <c r="B62" s="362" t="s">
        <v>162</v>
      </c>
      <c r="C62" s="362" t="s">
        <v>164</v>
      </c>
      <c r="D62" s="364"/>
      <c r="E62" s="362" t="s">
        <v>1942</v>
      </c>
      <c r="F62" s="362" t="s">
        <v>1702</v>
      </c>
      <c r="G62" s="3" t="str">
        <f>VLOOKUP(F62,class!A$1:B$460,2,FALSE)</f>
        <v>Unitary Authority</v>
      </c>
      <c r="H62" s="3" t="str">
        <f>IFERROR(VLOOKUP(F62,classifications!A$3:C$335,3,FALSE),VLOOKUP(F62,classifications!I$2:K$28,3,FALSE))</f>
        <v>Predominantly Urban</v>
      </c>
      <c r="I62" s="378">
        <v>0</v>
      </c>
      <c r="J62" s="378">
        <v>5408</v>
      </c>
      <c r="K62" s="378">
        <v>0</v>
      </c>
      <c r="L62" s="378">
        <v>63900</v>
      </c>
      <c r="M62" s="378">
        <v>69308</v>
      </c>
      <c r="N62" s="378"/>
      <c r="O62" s="378"/>
      <c r="P62" s="362"/>
      <c r="Q62" s="362"/>
      <c r="R62" s="362"/>
      <c r="S62" s="362"/>
      <c r="T62" s="362"/>
    </row>
    <row r="63" spans="1:20" ht="28.8" x14ac:dyDescent="0.3">
      <c r="A63" s="362"/>
      <c r="B63" s="380" t="s">
        <v>165</v>
      </c>
      <c r="C63" s="380" t="s">
        <v>167</v>
      </c>
      <c r="D63" s="381"/>
      <c r="E63" s="380" t="s">
        <v>1943</v>
      </c>
      <c r="F63" s="380" t="s">
        <v>1669</v>
      </c>
      <c r="G63" s="3" t="str">
        <f>VLOOKUP(F63,class!A$1:B$460,2,FALSE)</f>
        <v>Unitary Authority</v>
      </c>
      <c r="H63" s="3" t="str">
        <f>IFERROR(VLOOKUP(F63,classifications!A$3:C$335,3,FALSE),VLOOKUP(F63,classifications!I$2:K$28,3,FALSE))</f>
        <v>Predominantly Urban</v>
      </c>
      <c r="I63" s="378">
        <v>94</v>
      </c>
      <c r="J63" s="378">
        <v>14564</v>
      </c>
      <c r="K63" s="378">
        <v>0</v>
      </c>
      <c r="L63" s="378">
        <v>79547</v>
      </c>
      <c r="M63" s="378">
        <v>94205</v>
      </c>
      <c r="N63" s="378"/>
      <c r="O63" s="378"/>
      <c r="P63" s="362"/>
      <c r="Q63" s="362"/>
      <c r="R63" s="362"/>
      <c r="S63" s="362"/>
      <c r="T63" s="362"/>
    </row>
    <row r="64" spans="1:20" x14ac:dyDescent="0.3">
      <c r="A64" s="362"/>
      <c r="B64" s="362" t="s">
        <v>168</v>
      </c>
      <c r="C64" s="362" t="s">
        <v>170</v>
      </c>
      <c r="D64" s="364"/>
      <c r="E64" s="362" t="s">
        <v>1944</v>
      </c>
      <c r="F64" s="362" t="s">
        <v>1722</v>
      </c>
      <c r="G64" s="3" t="str">
        <f>VLOOKUP(F64,class!A$1:B$460,2,FALSE)</f>
        <v>Unitary Authority</v>
      </c>
      <c r="H64" s="3" t="str">
        <f>IFERROR(VLOOKUP(F64,classifications!A$3:C$335,3,FALSE),VLOOKUP(F64,classifications!I$2:K$28,3,FALSE))</f>
        <v>Urban with Significant Rural</v>
      </c>
      <c r="I64" s="378">
        <v>73</v>
      </c>
      <c r="J64" s="378">
        <v>9242</v>
      </c>
      <c r="K64" s="378">
        <v>348</v>
      </c>
      <c r="L64" s="378">
        <v>59807</v>
      </c>
      <c r="M64" s="378">
        <v>69470</v>
      </c>
      <c r="N64" s="378"/>
      <c r="O64" s="378"/>
      <c r="P64" s="362"/>
      <c r="Q64" s="362"/>
      <c r="R64" s="362"/>
      <c r="S64" s="362"/>
      <c r="T64" s="362"/>
    </row>
    <row r="65" spans="1:20" ht="28.8" x14ac:dyDescent="0.3">
      <c r="A65" s="362"/>
      <c r="B65" s="380" t="s">
        <v>171</v>
      </c>
      <c r="C65" s="380" t="s">
        <v>173</v>
      </c>
      <c r="D65" s="381"/>
      <c r="E65" s="380" t="s">
        <v>1945</v>
      </c>
      <c r="F65" s="380" t="s">
        <v>1591</v>
      </c>
      <c r="G65" s="3" t="str">
        <f>VLOOKUP(F65,class!A$1:B$460,2,FALSE)</f>
        <v>Unitary Authority</v>
      </c>
      <c r="H65" s="3" t="str">
        <f>IFERROR(VLOOKUP(F65,classifications!A$3:C$335,3,FALSE),VLOOKUP(F65,classifications!I$2:K$28,3,FALSE))</f>
        <v>Predominantly Rural</v>
      </c>
      <c r="I65" s="378">
        <v>5335</v>
      </c>
      <c r="J65" s="378">
        <v>26174</v>
      </c>
      <c r="K65" s="378">
        <v>59</v>
      </c>
      <c r="L65" s="378">
        <v>194537</v>
      </c>
      <c r="M65" s="378">
        <v>226105</v>
      </c>
      <c r="N65" s="378"/>
      <c r="O65" s="378"/>
      <c r="P65" s="362"/>
      <c r="Q65" s="362"/>
      <c r="R65" s="362"/>
      <c r="S65" s="362"/>
      <c r="T65" s="362"/>
    </row>
    <row r="66" spans="1:20" x14ac:dyDescent="0.3">
      <c r="A66" s="362"/>
      <c r="B66" s="362" t="s">
        <v>174</v>
      </c>
      <c r="C66" s="362" t="s">
        <v>176</v>
      </c>
      <c r="D66" s="364"/>
      <c r="E66" s="362" t="s">
        <v>1946</v>
      </c>
      <c r="F66" s="362" t="s">
        <v>1693</v>
      </c>
      <c r="G66" s="3" t="str">
        <f>VLOOKUP(F66,class!A$1:B$460,2,FALSE)</f>
        <v>Unitary Authority</v>
      </c>
      <c r="H66" s="3" t="str">
        <f>IFERROR(VLOOKUP(F66,classifications!A$3:C$335,3,FALSE),VLOOKUP(F66,classifications!I$2:K$28,3,FALSE))</f>
        <v>Predominantly Urban</v>
      </c>
      <c r="I66" s="378">
        <v>0</v>
      </c>
      <c r="J66" s="378">
        <v>7847</v>
      </c>
      <c r="K66" s="378">
        <v>0</v>
      </c>
      <c r="L66" s="378">
        <v>57318</v>
      </c>
      <c r="M66" s="378">
        <v>65165</v>
      </c>
      <c r="N66" s="378"/>
      <c r="O66" s="378"/>
      <c r="P66" s="362"/>
      <c r="Q66" s="362"/>
      <c r="R66" s="362"/>
      <c r="S66" s="362"/>
      <c r="T66" s="362"/>
    </row>
    <row r="67" spans="1:20" x14ac:dyDescent="0.3">
      <c r="A67" s="362"/>
      <c r="B67" s="362" t="s">
        <v>177</v>
      </c>
      <c r="C67" s="362" t="s">
        <v>179</v>
      </c>
      <c r="D67" s="364"/>
      <c r="E67" s="362" t="s">
        <v>1947</v>
      </c>
      <c r="F67" s="362" t="s">
        <v>1694</v>
      </c>
      <c r="G67" s="3" t="str">
        <f>VLOOKUP(F67,class!A$1:B$460,2,FALSE)</f>
        <v>Unitary Authority</v>
      </c>
      <c r="H67" s="3" t="str">
        <f>IFERROR(VLOOKUP(F67,classifications!A$3:C$335,3,FALSE),VLOOKUP(F67,classifications!I$2:K$28,3,FALSE))</f>
        <v>Predominantly Urban</v>
      </c>
      <c r="I67" s="378">
        <v>2663</v>
      </c>
      <c r="J67" s="378">
        <v>2498</v>
      </c>
      <c r="K67" s="378">
        <v>102</v>
      </c>
      <c r="L67" s="378">
        <v>66260</v>
      </c>
      <c r="M67" s="378">
        <v>71523</v>
      </c>
      <c r="N67" s="378"/>
      <c r="O67" s="378"/>
      <c r="P67" s="362"/>
      <c r="Q67" s="362"/>
      <c r="R67" s="362"/>
      <c r="S67" s="362"/>
      <c r="T67" s="362"/>
    </row>
    <row r="68" spans="1:20" ht="28.8" x14ac:dyDescent="0.3">
      <c r="A68" s="362"/>
      <c r="B68" s="380" t="s">
        <v>180</v>
      </c>
      <c r="C68" s="380" t="s">
        <v>182</v>
      </c>
      <c r="D68" s="381"/>
      <c r="E68" s="380" t="s">
        <v>1948</v>
      </c>
      <c r="F68" s="380" t="s">
        <v>1725</v>
      </c>
      <c r="G68" s="3" t="str">
        <f>VLOOKUP(F68,class!A$1:B$460,2,FALSE)</f>
        <v>Unitary Authority</v>
      </c>
      <c r="H68" s="3" t="str">
        <f>IFERROR(VLOOKUP(F68,classifications!A$3:C$335,3,FALSE),VLOOKUP(F68,classifications!I$2:K$28,3,FALSE))</f>
        <v>Predominantly Urban</v>
      </c>
      <c r="I68" s="378">
        <v>7527</v>
      </c>
      <c r="J68" s="378">
        <v>5026</v>
      </c>
      <c r="K68" s="378">
        <v>348</v>
      </c>
      <c r="L68" s="378">
        <v>77743</v>
      </c>
      <c r="M68" s="378">
        <v>90644</v>
      </c>
      <c r="N68" s="378"/>
      <c r="O68" s="378"/>
      <c r="P68" s="362"/>
      <c r="Q68" s="362"/>
      <c r="R68" s="362"/>
      <c r="S68" s="362"/>
      <c r="T68" s="362"/>
    </row>
    <row r="69" spans="1:20" x14ac:dyDescent="0.3">
      <c r="A69" s="362"/>
      <c r="B69" s="362"/>
      <c r="C69" s="362"/>
      <c r="D69" s="364"/>
      <c r="E69" s="362"/>
      <c r="F69" s="362"/>
      <c r="G69" s="362"/>
      <c r="H69" s="362"/>
      <c r="I69" s="378"/>
      <c r="J69" s="378"/>
      <c r="K69" s="378"/>
      <c r="L69" s="378"/>
      <c r="M69" s="378"/>
      <c r="N69" s="378"/>
      <c r="O69" s="378"/>
      <c r="P69" s="362"/>
      <c r="Q69" s="362"/>
      <c r="R69" s="362"/>
      <c r="S69" s="362"/>
      <c r="T69" s="362"/>
    </row>
    <row r="70" spans="1:20" x14ac:dyDescent="0.3">
      <c r="A70" s="373" t="s">
        <v>1358</v>
      </c>
      <c r="B70" s="374"/>
      <c r="C70" s="374"/>
      <c r="D70" s="375"/>
      <c r="E70" s="374"/>
      <c r="F70" s="374"/>
      <c r="G70" s="374"/>
      <c r="H70" s="374"/>
      <c r="I70" s="376">
        <v>389819</v>
      </c>
      <c r="J70" s="376">
        <v>418586</v>
      </c>
      <c r="K70" s="376">
        <v>3435</v>
      </c>
      <c r="L70" s="376">
        <v>2903892</v>
      </c>
      <c r="M70" s="376">
        <f>SUM(M72:M104)</f>
        <v>3715732</v>
      </c>
      <c r="N70" s="378"/>
      <c r="O70" s="378"/>
      <c r="P70" s="362"/>
      <c r="Q70" s="362"/>
      <c r="R70" s="362"/>
      <c r="S70" s="362"/>
      <c r="T70" s="362"/>
    </row>
    <row r="71" spans="1:20" x14ac:dyDescent="0.3">
      <c r="A71" s="362"/>
      <c r="B71" s="362"/>
      <c r="C71" s="362"/>
      <c r="D71" s="364"/>
      <c r="E71" s="362"/>
      <c r="F71" s="362"/>
      <c r="G71" s="362"/>
      <c r="H71" s="362"/>
      <c r="I71" s="378"/>
      <c r="J71" s="378"/>
      <c r="K71" s="378"/>
      <c r="L71" s="378"/>
      <c r="M71" s="378"/>
      <c r="N71" s="378"/>
      <c r="O71" s="378"/>
      <c r="P71" s="362"/>
      <c r="Q71" s="362"/>
      <c r="R71" s="362"/>
      <c r="S71" s="362"/>
      <c r="T71" s="362"/>
    </row>
    <row r="72" spans="1:20" ht="57.6" x14ac:dyDescent="0.3">
      <c r="A72" s="362"/>
      <c r="B72" s="380" t="s">
        <v>184</v>
      </c>
      <c r="C72" s="380" t="s">
        <v>186</v>
      </c>
      <c r="D72" s="381"/>
      <c r="E72" s="380" t="s">
        <v>187</v>
      </c>
      <c r="F72" s="380" t="s">
        <v>187</v>
      </c>
      <c r="G72" s="3" t="str">
        <f>VLOOKUP(F72,class!A$1:B$460,2,FALSE)</f>
        <v>London Borough</v>
      </c>
      <c r="H72" s="3" t="str">
        <f>IFERROR(VLOOKUP(F72,classifications!A$3:C$335,3,FALSE),VLOOKUP(F72,classifications!I$2:K$28,3,FALSE))</f>
        <v>Predominantly Urban</v>
      </c>
      <c r="I72" s="378">
        <v>17158</v>
      </c>
      <c r="J72" s="378">
        <v>5291</v>
      </c>
      <c r="K72" s="378">
        <v>0</v>
      </c>
      <c r="L72" s="378">
        <v>54507</v>
      </c>
      <c r="M72" s="378">
        <v>76956</v>
      </c>
      <c r="N72" s="378"/>
      <c r="O72" s="378"/>
      <c r="P72" s="362"/>
      <c r="Q72" s="362"/>
      <c r="R72" s="362"/>
      <c r="S72" s="362"/>
      <c r="T72" s="362"/>
    </row>
    <row r="73" spans="1:20" ht="28.8" x14ac:dyDescent="0.3">
      <c r="A73" s="362"/>
      <c r="B73" s="380" t="s">
        <v>188</v>
      </c>
      <c r="C73" s="380" t="s">
        <v>190</v>
      </c>
      <c r="D73" s="381"/>
      <c r="E73" s="380" t="s">
        <v>191</v>
      </c>
      <c r="F73" s="380" t="s">
        <v>191</v>
      </c>
      <c r="G73" s="3" t="str">
        <f>VLOOKUP(F73,class!A$1:B$460,2,FALSE)</f>
        <v>London Borough</v>
      </c>
      <c r="H73" s="3" t="str">
        <f>IFERROR(VLOOKUP(F73,classifications!A$3:C$335,3,FALSE),VLOOKUP(F73,classifications!I$2:K$28,3,FALSE))</f>
        <v>Predominantly Urban</v>
      </c>
      <c r="I73" s="378">
        <v>10068</v>
      </c>
      <c r="J73" s="378">
        <v>9548</v>
      </c>
      <c r="K73" s="378">
        <v>0</v>
      </c>
      <c r="L73" s="378">
        <v>136531</v>
      </c>
      <c r="M73" s="378">
        <v>156147</v>
      </c>
      <c r="N73" s="378"/>
      <c r="O73" s="378"/>
      <c r="P73" s="362"/>
      <c r="Q73" s="362"/>
      <c r="R73" s="362"/>
      <c r="S73" s="362"/>
      <c r="T73" s="362"/>
    </row>
    <row r="74" spans="1:20" ht="28.8" x14ac:dyDescent="0.3">
      <c r="A74" s="362"/>
      <c r="B74" s="380" t="s">
        <v>192</v>
      </c>
      <c r="C74" s="380" t="s">
        <v>194</v>
      </c>
      <c r="D74" s="381"/>
      <c r="E74" s="380" t="s">
        <v>195</v>
      </c>
      <c r="F74" s="380" t="s">
        <v>195</v>
      </c>
      <c r="G74" s="3" t="str">
        <f>VLOOKUP(F74,class!A$1:B$460,2,FALSE)</f>
        <v>London Borough</v>
      </c>
      <c r="H74" s="3" t="str">
        <f>IFERROR(VLOOKUP(F74,classifications!A$3:C$335,3,FALSE),VLOOKUP(F74,classifications!I$2:K$28,3,FALSE))</f>
        <v>Predominantly Urban</v>
      </c>
      <c r="I74" s="378">
        <v>224</v>
      </c>
      <c r="J74" s="378">
        <v>13640</v>
      </c>
      <c r="K74" s="378">
        <v>0</v>
      </c>
      <c r="L74" s="378">
        <v>85448</v>
      </c>
      <c r="M74" s="378">
        <v>99312</v>
      </c>
      <c r="N74" s="378"/>
      <c r="O74" s="378"/>
      <c r="P74" s="362"/>
      <c r="Q74" s="362"/>
      <c r="R74" s="362"/>
      <c r="S74" s="362"/>
      <c r="T74" s="362"/>
    </row>
    <row r="75" spans="1:20" ht="28.8" x14ac:dyDescent="0.3">
      <c r="A75" s="362"/>
      <c r="B75" s="380" t="s">
        <v>196</v>
      </c>
      <c r="C75" s="380" t="s">
        <v>198</v>
      </c>
      <c r="D75" s="381"/>
      <c r="E75" s="380" t="s">
        <v>199</v>
      </c>
      <c r="F75" s="380" t="s">
        <v>199</v>
      </c>
      <c r="G75" s="3" t="str">
        <f>VLOOKUP(F75,class!A$1:B$460,2,FALSE)</f>
        <v>London Borough</v>
      </c>
      <c r="H75" s="3" t="str">
        <f>IFERROR(VLOOKUP(F75,classifications!A$3:C$335,3,FALSE),VLOOKUP(F75,classifications!I$2:K$28,3,FALSE))</f>
        <v>Predominantly Urban</v>
      </c>
      <c r="I75" s="378">
        <v>7423</v>
      </c>
      <c r="J75" s="378">
        <v>18774</v>
      </c>
      <c r="K75" s="378">
        <v>0</v>
      </c>
      <c r="L75" s="378">
        <v>101664</v>
      </c>
      <c r="M75" s="378">
        <v>127861</v>
      </c>
      <c r="N75" s="378"/>
      <c r="O75" s="378"/>
      <c r="P75" s="362"/>
      <c r="Q75" s="362"/>
      <c r="R75" s="362"/>
      <c r="S75" s="362"/>
      <c r="T75" s="362"/>
    </row>
    <row r="76" spans="1:20" ht="28.8" x14ac:dyDescent="0.3">
      <c r="A76" s="362"/>
      <c r="B76" s="380" t="s">
        <v>200</v>
      </c>
      <c r="C76" s="380" t="s">
        <v>202</v>
      </c>
      <c r="D76" s="381"/>
      <c r="E76" s="380" t="s">
        <v>203</v>
      </c>
      <c r="F76" s="380" t="s">
        <v>203</v>
      </c>
      <c r="G76" s="3" t="str">
        <f>VLOOKUP(F76,class!A$1:B$460,2,FALSE)</f>
        <v>London Borough</v>
      </c>
      <c r="H76" s="3" t="str">
        <f>IFERROR(VLOOKUP(F76,classifications!A$3:C$335,3,FALSE),VLOOKUP(F76,classifications!I$2:K$28,3,FALSE))</f>
        <v>Predominantly Urban</v>
      </c>
      <c r="I76" s="378">
        <v>18</v>
      </c>
      <c r="J76" s="378">
        <v>18922</v>
      </c>
      <c r="K76" s="378">
        <v>34</v>
      </c>
      <c r="L76" s="378">
        <v>123109</v>
      </c>
      <c r="M76" s="378">
        <v>142083</v>
      </c>
      <c r="N76" s="378"/>
      <c r="O76" s="378"/>
      <c r="P76" s="362"/>
      <c r="Q76" s="362"/>
      <c r="R76" s="362"/>
      <c r="S76" s="362"/>
      <c r="T76" s="362"/>
    </row>
    <row r="77" spans="1:20" ht="28.8" x14ac:dyDescent="0.3">
      <c r="A77" s="362"/>
      <c r="B77" s="380" t="s">
        <v>204</v>
      </c>
      <c r="C77" s="380" t="s">
        <v>206</v>
      </c>
      <c r="D77" s="381"/>
      <c r="E77" s="380" t="s">
        <v>207</v>
      </c>
      <c r="F77" s="380" t="s">
        <v>207</v>
      </c>
      <c r="G77" s="3" t="str">
        <f>VLOOKUP(F77,class!A$1:B$460,2,FALSE)</f>
        <v>London Borough</v>
      </c>
      <c r="H77" s="3" t="str">
        <f>IFERROR(VLOOKUP(F77,classifications!A$3:C$335,3,FALSE),VLOOKUP(F77,classifications!I$2:K$28,3,FALSE))</f>
        <v>Predominantly Urban</v>
      </c>
      <c r="I77" s="378">
        <v>22824</v>
      </c>
      <c r="J77" s="378">
        <v>11736</v>
      </c>
      <c r="K77" s="378">
        <v>0</v>
      </c>
      <c r="L77" s="378">
        <v>73676</v>
      </c>
      <c r="M77" s="378">
        <v>108236</v>
      </c>
      <c r="N77" s="378"/>
      <c r="O77" s="378"/>
      <c r="P77" s="362"/>
      <c r="Q77" s="362"/>
      <c r="R77" s="362"/>
      <c r="S77" s="362"/>
      <c r="T77" s="362"/>
    </row>
    <row r="78" spans="1:20" ht="28.8" x14ac:dyDescent="0.3">
      <c r="A78" s="362"/>
      <c r="B78" s="380" t="s">
        <v>208</v>
      </c>
      <c r="C78" s="380" t="s">
        <v>210</v>
      </c>
      <c r="D78" s="381"/>
      <c r="E78" s="380" t="s">
        <v>211</v>
      </c>
      <c r="F78" s="380" t="s">
        <v>211</v>
      </c>
      <c r="G78" s="3" t="str">
        <f>VLOOKUP(F78,class!A$1:B$460,2,FALSE)</f>
        <v>London Borough</v>
      </c>
      <c r="H78" s="3" t="str">
        <f>IFERROR(VLOOKUP(F78,classifications!A$3:C$335,3,FALSE),VLOOKUP(F78,classifications!I$2:K$28,3,FALSE))</f>
        <v>Predominantly Urban</v>
      </c>
      <c r="I78" s="378">
        <v>451</v>
      </c>
      <c r="J78" s="378">
        <v>230</v>
      </c>
      <c r="K78" s="378">
        <v>0</v>
      </c>
      <c r="L78" s="378">
        <v>6642</v>
      </c>
      <c r="M78" s="378">
        <v>7323</v>
      </c>
      <c r="N78" s="378"/>
      <c r="O78" s="378"/>
      <c r="P78" s="362"/>
      <c r="Q78" s="362"/>
      <c r="R78" s="362"/>
      <c r="S78" s="362"/>
      <c r="T78" s="362"/>
    </row>
    <row r="79" spans="1:20" ht="28.8" x14ac:dyDescent="0.3">
      <c r="A79" s="362"/>
      <c r="B79" s="380" t="s">
        <v>212</v>
      </c>
      <c r="C79" s="380" t="s">
        <v>214</v>
      </c>
      <c r="D79" s="381"/>
      <c r="E79" s="380" t="s">
        <v>215</v>
      </c>
      <c r="F79" s="380" t="s">
        <v>215</v>
      </c>
      <c r="G79" s="3" t="str">
        <f>VLOOKUP(F79,class!A$1:B$460,2,FALSE)</f>
        <v>London Borough</v>
      </c>
      <c r="H79" s="3" t="str">
        <f>IFERROR(VLOOKUP(F79,classifications!A$3:C$335,3,FALSE),VLOOKUP(F79,classifications!I$2:K$28,3,FALSE))</f>
        <v>Predominantly Urban</v>
      </c>
      <c r="I79" s="378">
        <v>13393</v>
      </c>
      <c r="J79" s="378">
        <v>13393</v>
      </c>
      <c r="K79" s="378">
        <v>0</v>
      </c>
      <c r="L79" s="378">
        <v>135487</v>
      </c>
      <c r="M79" s="378">
        <v>162273</v>
      </c>
      <c r="N79" s="378"/>
      <c r="O79" s="378"/>
      <c r="P79" s="362"/>
      <c r="Q79" s="362"/>
      <c r="R79" s="362"/>
      <c r="S79" s="362"/>
      <c r="T79" s="362"/>
    </row>
    <row r="80" spans="1:20" ht="28.8" x14ac:dyDescent="0.3">
      <c r="A80" s="362"/>
      <c r="B80" s="380" t="s">
        <v>216</v>
      </c>
      <c r="C80" s="380" t="s">
        <v>218</v>
      </c>
      <c r="D80" s="381"/>
      <c r="E80" s="380" t="s">
        <v>219</v>
      </c>
      <c r="F80" s="380" t="s">
        <v>219</v>
      </c>
      <c r="G80" s="3" t="str">
        <f>VLOOKUP(F80,class!A$1:B$460,2,FALSE)</f>
        <v>London Borough</v>
      </c>
      <c r="H80" s="3" t="str">
        <f>IFERROR(VLOOKUP(F80,classifications!A$3:C$335,3,FALSE),VLOOKUP(F80,classifications!I$2:K$28,3,FALSE))</f>
        <v>Predominantly Urban</v>
      </c>
      <c r="I80" s="378">
        <v>11513</v>
      </c>
      <c r="J80" s="378">
        <v>12730</v>
      </c>
      <c r="K80" s="378">
        <v>49</v>
      </c>
      <c r="L80" s="378">
        <v>117834</v>
      </c>
      <c r="M80" s="378">
        <v>142126</v>
      </c>
      <c r="N80" s="378"/>
      <c r="O80" s="378"/>
      <c r="P80" s="362"/>
      <c r="Q80" s="362"/>
      <c r="R80" s="362"/>
      <c r="S80" s="362"/>
      <c r="T80" s="362"/>
    </row>
    <row r="81" spans="1:20" ht="28.8" x14ac:dyDescent="0.3">
      <c r="A81" s="362"/>
      <c r="B81" s="380" t="s">
        <v>220</v>
      </c>
      <c r="C81" s="380" t="s">
        <v>222</v>
      </c>
      <c r="D81" s="381"/>
      <c r="E81" s="380" t="s">
        <v>223</v>
      </c>
      <c r="F81" s="380" t="s">
        <v>223</v>
      </c>
      <c r="G81" s="3" t="str">
        <f>VLOOKUP(F81,class!A$1:B$460,2,FALSE)</f>
        <v>London Borough</v>
      </c>
      <c r="H81" s="3" t="str">
        <f>IFERROR(VLOOKUP(F81,classifications!A$3:C$335,3,FALSE),VLOOKUP(F81,classifications!I$2:K$28,3,FALSE))</f>
        <v>Predominantly Urban</v>
      </c>
      <c r="I81" s="378">
        <v>10501</v>
      </c>
      <c r="J81" s="378">
        <v>8661</v>
      </c>
      <c r="K81" s="378">
        <v>0</v>
      </c>
      <c r="L81" s="378">
        <v>108894</v>
      </c>
      <c r="M81" s="378">
        <v>128056</v>
      </c>
      <c r="N81" s="378"/>
      <c r="O81" s="378"/>
      <c r="P81" s="362"/>
      <c r="Q81" s="362"/>
      <c r="R81" s="362"/>
      <c r="S81" s="362"/>
      <c r="T81" s="362"/>
    </row>
    <row r="82" spans="1:20" ht="28.8" x14ac:dyDescent="0.3">
      <c r="A82" s="362"/>
      <c r="B82" s="380" t="s">
        <v>224</v>
      </c>
      <c r="C82" s="380" t="s">
        <v>226</v>
      </c>
      <c r="D82" s="381"/>
      <c r="E82" s="380" t="s">
        <v>227</v>
      </c>
      <c r="F82" s="380" t="s">
        <v>227</v>
      </c>
      <c r="G82" s="3" t="str">
        <f>VLOOKUP(F82,class!A$1:B$460,2,FALSE)</f>
        <v>London Borough</v>
      </c>
      <c r="H82" s="3" t="str">
        <f>IFERROR(VLOOKUP(F82,classifications!A$3:C$335,3,FALSE),VLOOKUP(F82,classifications!I$2:K$28,3,FALSE))</f>
        <v>Predominantly Urban</v>
      </c>
      <c r="I82" s="378">
        <v>20482</v>
      </c>
      <c r="J82" s="378">
        <v>14930</v>
      </c>
      <c r="K82" s="378">
        <v>387</v>
      </c>
      <c r="L82" s="378">
        <v>85218</v>
      </c>
      <c r="M82" s="378">
        <v>121017</v>
      </c>
      <c r="N82" s="378"/>
      <c r="O82" s="378"/>
      <c r="P82" s="362"/>
      <c r="Q82" s="362"/>
      <c r="R82" s="362"/>
      <c r="S82" s="362"/>
      <c r="T82" s="362"/>
    </row>
    <row r="83" spans="1:20" ht="28.8" x14ac:dyDescent="0.3">
      <c r="A83" s="362"/>
      <c r="B83" s="380" t="s">
        <v>228</v>
      </c>
      <c r="C83" s="380" t="s">
        <v>230</v>
      </c>
      <c r="D83" s="381"/>
      <c r="E83" s="380" t="s">
        <v>231</v>
      </c>
      <c r="F83" s="380" t="s">
        <v>231</v>
      </c>
      <c r="G83" s="3" t="str">
        <f>VLOOKUP(F83,class!A$1:B$460,2,FALSE)</f>
        <v>London Borough</v>
      </c>
      <c r="H83" s="3" t="str">
        <f>IFERROR(VLOOKUP(F83,classifications!A$3:C$335,3,FALSE),VLOOKUP(F83,classifications!I$2:K$28,3,FALSE))</f>
        <v>Predominantly Urban</v>
      </c>
      <c r="I83" s="378">
        <v>21708</v>
      </c>
      <c r="J83" s="378">
        <v>23933</v>
      </c>
      <c r="K83" s="378">
        <v>0</v>
      </c>
      <c r="L83" s="378">
        <v>70700</v>
      </c>
      <c r="M83" s="378">
        <v>116341</v>
      </c>
      <c r="N83" s="378"/>
      <c r="O83" s="378"/>
      <c r="P83" s="362"/>
      <c r="Q83" s="362"/>
      <c r="R83" s="362"/>
      <c r="S83" s="362"/>
      <c r="T83" s="362"/>
    </row>
    <row r="84" spans="1:20" ht="43.2" x14ac:dyDescent="0.3">
      <c r="A84" s="362"/>
      <c r="B84" s="380" t="s">
        <v>232</v>
      </c>
      <c r="C84" s="380" t="s">
        <v>234</v>
      </c>
      <c r="D84" s="381"/>
      <c r="E84" s="380" t="s">
        <v>235</v>
      </c>
      <c r="F84" s="380" t="s">
        <v>235</v>
      </c>
      <c r="G84" s="3" t="str">
        <f>VLOOKUP(F84,class!A$1:B$460,2,FALSE)</f>
        <v>London Borough</v>
      </c>
      <c r="H84" s="3" t="str">
        <f>IFERROR(VLOOKUP(F84,classifications!A$3:C$335,3,FALSE),VLOOKUP(F84,classifications!I$2:K$28,3,FALSE))</f>
        <v>Predominantly Urban</v>
      </c>
      <c r="I84" s="378">
        <v>12126</v>
      </c>
      <c r="J84" s="378">
        <v>13423</v>
      </c>
      <c r="K84" s="378">
        <v>43</v>
      </c>
      <c r="L84" s="378">
        <v>67301</v>
      </c>
      <c r="M84" s="378">
        <v>92893</v>
      </c>
      <c r="N84" s="378"/>
      <c r="O84" s="378"/>
      <c r="P84" s="362"/>
      <c r="Q84" s="362"/>
      <c r="R84" s="362"/>
      <c r="S84" s="362"/>
      <c r="T84" s="362"/>
    </row>
    <row r="85" spans="1:20" ht="28.8" x14ac:dyDescent="0.3">
      <c r="A85" s="362"/>
      <c r="B85" s="380" t="s">
        <v>236</v>
      </c>
      <c r="C85" s="380" t="s">
        <v>238</v>
      </c>
      <c r="D85" s="381"/>
      <c r="E85" s="380" t="s">
        <v>239</v>
      </c>
      <c r="F85" s="380" t="s">
        <v>239</v>
      </c>
      <c r="G85" s="3" t="str">
        <f>VLOOKUP(F85,class!A$1:B$460,2,FALSE)</f>
        <v>London Borough</v>
      </c>
      <c r="H85" s="3" t="str">
        <f>IFERROR(VLOOKUP(F85,classifications!A$3:C$335,3,FALSE),VLOOKUP(F85,classifications!I$2:K$28,3,FALSE))</f>
        <v>Predominantly Urban</v>
      </c>
      <c r="I85" s="378">
        <v>14973</v>
      </c>
      <c r="J85" s="378">
        <v>12074</v>
      </c>
      <c r="K85" s="378">
        <v>80</v>
      </c>
      <c r="L85" s="378">
        <v>86202</v>
      </c>
      <c r="M85" s="378">
        <v>113329</v>
      </c>
      <c r="N85" s="378"/>
      <c r="O85" s="378"/>
      <c r="P85" s="362"/>
      <c r="Q85" s="362"/>
      <c r="R85" s="362"/>
      <c r="S85" s="362"/>
      <c r="T85" s="362"/>
    </row>
    <row r="86" spans="1:20" ht="28.8" x14ac:dyDescent="0.3">
      <c r="A86" s="362"/>
      <c r="B86" s="380" t="s">
        <v>240</v>
      </c>
      <c r="C86" s="380" t="s">
        <v>242</v>
      </c>
      <c r="D86" s="381"/>
      <c r="E86" s="380" t="s">
        <v>243</v>
      </c>
      <c r="F86" s="380" t="s">
        <v>243</v>
      </c>
      <c r="G86" s="3" t="str">
        <f>VLOOKUP(F86,class!A$1:B$460,2,FALSE)</f>
        <v>London Borough</v>
      </c>
      <c r="H86" s="3" t="str">
        <f>IFERROR(VLOOKUP(F86,classifications!A$3:C$335,3,FALSE),VLOOKUP(F86,classifications!I$2:K$28,3,FALSE))</f>
        <v>Predominantly Urban</v>
      </c>
      <c r="I86" s="378">
        <v>4797</v>
      </c>
      <c r="J86" s="378">
        <v>4410</v>
      </c>
      <c r="K86" s="378">
        <v>184</v>
      </c>
      <c r="L86" s="378">
        <v>85402</v>
      </c>
      <c r="M86" s="378">
        <v>94793</v>
      </c>
      <c r="N86" s="378"/>
      <c r="O86" s="378"/>
      <c r="P86" s="362"/>
      <c r="Q86" s="362"/>
      <c r="R86" s="362"/>
      <c r="S86" s="362"/>
      <c r="T86" s="362"/>
    </row>
    <row r="87" spans="1:20" ht="28.8" x14ac:dyDescent="0.3">
      <c r="A87" s="362"/>
      <c r="B87" s="380" t="s">
        <v>244</v>
      </c>
      <c r="C87" s="380" t="s">
        <v>246</v>
      </c>
      <c r="D87" s="381"/>
      <c r="E87" s="380" t="s">
        <v>247</v>
      </c>
      <c r="F87" s="380" t="s">
        <v>247</v>
      </c>
      <c r="G87" s="3" t="str">
        <f>VLOOKUP(F87,class!A$1:B$460,2,FALSE)</f>
        <v>London Borough</v>
      </c>
      <c r="H87" s="3" t="str">
        <f>IFERROR(VLOOKUP(F87,classifications!A$3:C$335,3,FALSE),VLOOKUP(F87,classifications!I$2:K$28,3,FALSE))</f>
        <v>Predominantly Urban</v>
      </c>
      <c r="I87" s="378">
        <v>9418</v>
      </c>
      <c r="J87" s="378">
        <v>4710</v>
      </c>
      <c r="K87" s="378">
        <v>0</v>
      </c>
      <c r="L87" s="378">
        <v>92429</v>
      </c>
      <c r="M87" s="378">
        <v>106557</v>
      </c>
      <c r="N87" s="378"/>
      <c r="O87" s="378"/>
      <c r="P87" s="362"/>
      <c r="Q87" s="362"/>
      <c r="R87" s="362"/>
      <c r="S87" s="362"/>
      <c r="T87" s="362"/>
    </row>
    <row r="88" spans="1:20" ht="28.8" x14ac:dyDescent="0.3">
      <c r="A88" s="362"/>
      <c r="B88" s="380" t="s">
        <v>248</v>
      </c>
      <c r="C88" s="380" t="s">
        <v>250</v>
      </c>
      <c r="D88" s="381"/>
      <c r="E88" s="380" t="s">
        <v>251</v>
      </c>
      <c r="F88" s="380" t="s">
        <v>251</v>
      </c>
      <c r="G88" s="3" t="str">
        <f>VLOOKUP(F88,class!A$1:B$460,2,FALSE)</f>
        <v>London Borough</v>
      </c>
      <c r="H88" s="3" t="str">
        <f>IFERROR(VLOOKUP(F88,classifications!A$3:C$335,3,FALSE),VLOOKUP(F88,classifications!I$2:K$28,3,FALSE))</f>
        <v>Predominantly Urban</v>
      </c>
      <c r="I88" s="378">
        <v>10198</v>
      </c>
      <c r="J88" s="378">
        <v>7650</v>
      </c>
      <c r="K88" s="378">
        <v>797</v>
      </c>
      <c r="L88" s="378">
        <v>96829</v>
      </c>
      <c r="M88" s="378">
        <v>115474</v>
      </c>
      <c r="N88" s="378"/>
      <c r="O88" s="378"/>
      <c r="P88" s="362"/>
      <c r="Q88" s="362"/>
      <c r="R88" s="362"/>
      <c r="S88" s="362"/>
      <c r="T88" s="362"/>
    </row>
    <row r="89" spans="1:20" ht="28.8" x14ac:dyDescent="0.3">
      <c r="A89" s="362"/>
      <c r="B89" s="380" t="s">
        <v>252</v>
      </c>
      <c r="C89" s="380" t="s">
        <v>254</v>
      </c>
      <c r="D89" s="381"/>
      <c r="E89" s="380" t="s">
        <v>255</v>
      </c>
      <c r="F89" s="380" t="s">
        <v>255</v>
      </c>
      <c r="G89" s="3" t="str">
        <f>VLOOKUP(F89,class!A$1:B$460,2,FALSE)</f>
        <v>London Borough</v>
      </c>
      <c r="H89" s="3" t="str">
        <f>IFERROR(VLOOKUP(F89,classifications!A$3:C$335,3,FALSE),VLOOKUP(F89,classifications!I$2:K$28,3,FALSE))</f>
        <v>Predominantly Urban</v>
      </c>
      <c r="I89" s="378">
        <v>13070</v>
      </c>
      <c r="J89" s="378">
        <v>8590</v>
      </c>
      <c r="K89" s="378">
        <v>400</v>
      </c>
      <c r="L89" s="378">
        <v>86073</v>
      </c>
      <c r="M89" s="378">
        <v>108133</v>
      </c>
      <c r="N89" s="378"/>
      <c r="O89" s="378"/>
      <c r="P89" s="362"/>
      <c r="Q89" s="362"/>
      <c r="R89" s="362"/>
      <c r="S89" s="362"/>
      <c r="T89" s="362"/>
    </row>
    <row r="90" spans="1:20" ht="28.8" x14ac:dyDescent="0.3">
      <c r="A90" s="362"/>
      <c r="B90" s="380" t="s">
        <v>256</v>
      </c>
      <c r="C90" s="380" t="s">
        <v>258</v>
      </c>
      <c r="D90" s="381"/>
      <c r="E90" s="380" t="s">
        <v>259</v>
      </c>
      <c r="F90" s="380" t="s">
        <v>259</v>
      </c>
      <c r="G90" s="3" t="str">
        <f>VLOOKUP(F90,class!A$1:B$460,2,FALSE)</f>
        <v>London Borough</v>
      </c>
      <c r="H90" s="3" t="str">
        <f>IFERROR(VLOOKUP(F90,classifications!A$3:C$335,3,FALSE),VLOOKUP(F90,classifications!I$2:K$28,3,FALSE))</f>
        <v>Predominantly Urban</v>
      </c>
      <c r="I90" s="378">
        <v>25515</v>
      </c>
      <c r="J90" s="378">
        <v>16433</v>
      </c>
      <c r="K90" s="378">
        <v>0</v>
      </c>
      <c r="L90" s="378">
        <v>64950</v>
      </c>
      <c r="M90" s="378">
        <v>106898</v>
      </c>
      <c r="N90" s="378"/>
      <c r="O90" s="378"/>
      <c r="P90" s="362"/>
      <c r="Q90" s="362"/>
      <c r="R90" s="362"/>
      <c r="S90" s="362"/>
      <c r="T90" s="362"/>
    </row>
    <row r="91" spans="1:20" ht="43.2" x14ac:dyDescent="0.3">
      <c r="A91" s="362"/>
      <c r="B91" s="380" t="s">
        <v>260</v>
      </c>
      <c r="C91" s="380" t="s">
        <v>262</v>
      </c>
      <c r="D91" s="381"/>
      <c r="E91" s="380" t="s">
        <v>263</v>
      </c>
      <c r="F91" s="380" t="s">
        <v>263</v>
      </c>
      <c r="G91" s="3" t="str">
        <f>VLOOKUP(F91,class!A$1:B$460,2,FALSE)</f>
        <v>London Borough</v>
      </c>
      <c r="H91" s="3" t="str">
        <f>IFERROR(VLOOKUP(F91,classifications!A$3:C$335,3,FALSE),VLOOKUP(F91,classifications!I$2:K$28,3,FALSE))</f>
        <v>Predominantly Urban</v>
      </c>
      <c r="I91" s="378">
        <v>6913</v>
      </c>
      <c r="J91" s="378">
        <v>12939</v>
      </c>
      <c r="K91" s="378">
        <v>0</v>
      </c>
      <c r="L91" s="378">
        <v>69377</v>
      </c>
      <c r="M91" s="378">
        <v>89229</v>
      </c>
      <c r="N91" s="378"/>
      <c r="O91" s="378"/>
      <c r="P91" s="362"/>
      <c r="Q91" s="362"/>
      <c r="R91" s="362"/>
      <c r="S91" s="362"/>
      <c r="T91" s="362"/>
    </row>
    <row r="92" spans="1:20" ht="43.2" x14ac:dyDescent="0.3">
      <c r="A92" s="362"/>
      <c r="B92" s="380" t="s">
        <v>264</v>
      </c>
      <c r="C92" s="380" t="s">
        <v>266</v>
      </c>
      <c r="D92" s="381"/>
      <c r="E92" s="380" t="s">
        <v>267</v>
      </c>
      <c r="F92" s="380" t="s">
        <v>267</v>
      </c>
      <c r="G92" s="3" t="str">
        <f>VLOOKUP(F92,class!A$1:B$460,2,FALSE)</f>
        <v>London Borough</v>
      </c>
      <c r="H92" s="3" t="str">
        <f>IFERROR(VLOOKUP(F92,classifications!A$3:C$335,3,FALSE),VLOOKUP(F92,classifications!I$2:K$28,3,FALSE))</f>
        <v>Predominantly Urban</v>
      </c>
      <c r="I92" s="378">
        <v>4569</v>
      </c>
      <c r="J92" s="378">
        <v>2795</v>
      </c>
      <c r="K92" s="378">
        <v>0</v>
      </c>
      <c r="L92" s="378">
        <v>61521</v>
      </c>
      <c r="M92" s="378">
        <v>68885</v>
      </c>
      <c r="N92" s="378"/>
      <c r="O92" s="378"/>
      <c r="P92" s="362"/>
      <c r="Q92" s="362"/>
      <c r="R92" s="362"/>
      <c r="S92" s="362"/>
      <c r="T92" s="362"/>
    </row>
    <row r="93" spans="1:20" ht="28.8" x14ac:dyDescent="0.3">
      <c r="A93" s="362"/>
      <c r="B93" s="380" t="s">
        <v>268</v>
      </c>
      <c r="C93" s="380" t="s">
        <v>270</v>
      </c>
      <c r="D93" s="381"/>
      <c r="E93" s="380" t="s">
        <v>271</v>
      </c>
      <c r="F93" s="380" t="s">
        <v>271</v>
      </c>
      <c r="G93" s="3" t="str">
        <f>VLOOKUP(F93,class!A$1:B$460,2,FALSE)</f>
        <v>London Borough</v>
      </c>
      <c r="H93" s="3" t="str">
        <f>IFERROR(VLOOKUP(F93,classifications!A$3:C$335,3,FALSE),VLOOKUP(F93,classifications!I$2:K$28,3,FALSE))</f>
        <v>Predominantly Urban</v>
      </c>
      <c r="I93" s="378">
        <v>24051</v>
      </c>
      <c r="J93" s="378">
        <v>24833</v>
      </c>
      <c r="K93" s="378">
        <v>297</v>
      </c>
      <c r="L93" s="378">
        <v>97230</v>
      </c>
      <c r="M93" s="378">
        <v>146411</v>
      </c>
      <c r="N93" s="378"/>
      <c r="O93" s="378"/>
      <c r="P93" s="362"/>
      <c r="Q93" s="362"/>
      <c r="R93" s="362"/>
      <c r="S93" s="362"/>
      <c r="T93" s="362"/>
    </row>
    <row r="94" spans="1:20" ht="28.8" x14ac:dyDescent="0.3">
      <c r="A94" s="362"/>
      <c r="B94" s="380" t="s">
        <v>272</v>
      </c>
      <c r="C94" s="380" t="s">
        <v>274</v>
      </c>
      <c r="D94" s="381"/>
      <c r="E94" s="380" t="s">
        <v>275</v>
      </c>
      <c r="F94" s="380" t="s">
        <v>275</v>
      </c>
      <c r="G94" s="3" t="str">
        <f>VLOOKUP(F94,class!A$1:B$460,2,FALSE)</f>
        <v>London Borough</v>
      </c>
      <c r="H94" s="3" t="str">
        <f>IFERROR(VLOOKUP(F94,classifications!A$3:C$335,3,FALSE),VLOOKUP(F94,classifications!I$2:K$28,3,FALSE))</f>
        <v>Predominantly Urban</v>
      </c>
      <c r="I94" s="378">
        <v>14082</v>
      </c>
      <c r="J94" s="378">
        <v>23238</v>
      </c>
      <c r="K94" s="378">
        <v>0</v>
      </c>
      <c r="L94" s="378">
        <v>94132</v>
      </c>
      <c r="M94" s="378">
        <v>131452</v>
      </c>
      <c r="N94" s="378"/>
      <c r="O94" s="378"/>
      <c r="P94" s="362"/>
      <c r="Q94" s="362"/>
      <c r="R94" s="362"/>
      <c r="S94" s="362"/>
      <c r="T94" s="362"/>
    </row>
    <row r="95" spans="1:20" ht="28.8" x14ac:dyDescent="0.3">
      <c r="A95" s="362"/>
      <c r="B95" s="380" t="s">
        <v>276</v>
      </c>
      <c r="C95" s="380" t="s">
        <v>278</v>
      </c>
      <c r="D95" s="381"/>
      <c r="E95" s="380" t="s">
        <v>279</v>
      </c>
      <c r="F95" s="380" t="s">
        <v>279</v>
      </c>
      <c r="G95" s="3" t="str">
        <f>VLOOKUP(F95,class!A$1:B$460,2,FALSE)</f>
        <v>London Borough</v>
      </c>
      <c r="H95" s="3" t="str">
        <f>IFERROR(VLOOKUP(F95,classifications!A$3:C$335,3,FALSE),VLOOKUP(F95,classifications!I$2:K$28,3,FALSE))</f>
        <v>Predominantly Urban</v>
      </c>
      <c r="I95" s="378">
        <v>83</v>
      </c>
      <c r="J95" s="378">
        <v>11507</v>
      </c>
      <c r="K95" s="378">
        <v>30</v>
      </c>
      <c r="L95" s="378">
        <v>75003</v>
      </c>
      <c r="M95" s="378">
        <v>86623</v>
      </c>
      <c r="N95" s="378"/>
      <c r="O95" s="378"/>
      <c r="P95" s="362"/>
      <c r="Q95" s="362"/>
      <c r="R95" s="362"/>
      <c r="S95" s="362"/>
      <c r="T95" s="362"/>
    </row>
    <row r="96" spans="1:20" ht="28.8" x14ac:dyDescent="0.3">
      <c r="A96" s="362"/>
      <c r="B96" s="380" t="s">
        <v>280</v>
      </c>
      <c r="C96" s="380" t="s">
        <v>282</v>
      </c>
      <c r="D96" s="381"/>
      <c r="E96" s="380" t="s">
        <v>283</v>
      </c>
      <c r="F96" s="380" t="s">
        <v>283</v>
      </c>
      <c r="G96" s="3" t="str">
        <f>VLOOKUP(F96,class!A$1:B$460,2,FALSE)</f>
        <v>London Borough</v>
      </c>
      <c r="H96" s="3" t="str">
        <f>IFERROR(VLOOKUP(F96,classifications!A$3:C$335,3,FALSE),VLOOKUP(F96,classifications!I$2:K$28,3,FALSE))</f>
        <v>Predominantly Urban</v>
      </c>
      <c r="I96" s="378">
        <v>15440</v>
      </c>
      <c r="J96" s="378">
        <v>14361</v>
      </c>
      <c r="K96" s="378">
        <v>293</v>
      </c>
      <c r="L96" s="378">
        <v>94919</v>
      </c>
      <c r="M96" s="378">
        <v>125013</v>
      </c>
      <c r="N96" s="378"/>
      <c r="O96" s="378"/>
      <c r="P96" s="362"/>
      <c r="Q96" s="362"/>
      <c r="R96" s="362"/>
      <c r="S96" s="362"/>
      <c r="T96" s="362"/>
    </row>
    <row r="97" spans="1:20" ht="28.8" x14ac:dyDescent="0.3">
      <c r="A97" s="362"/>
      <c r="B97" s="380" t="s">
        <v>284</v>
      </c>
      <c r="C97" s="380" t="s">
        <v>286</v>
      </c>
      <c r="D97" s="381"/>
      <c r="E97" s="380" t="s">
        <v>287</v>
      </c>
      <c r="F97" s="380" t="s">
        <v>287</v>
      </c>
      <c r="G97" s="3" t="str">
        <f>VLOOKUP(F97,class!A$1:B$460,2,FALSE)</f>
        <v>London Borough</v>
      </c>
      <c r="H97" s="3" t="str">
        <f>IFERROR(VLOOKUP(F97,classifications!A$3:C$335,3,FALSE),VLOOKUP(F97,classifications!I$2:K$28,3,FALSE))</f>
        <v>Predominantly Urban</v>
      </c>
      <c r="I97" s="378">
        <v>4537</v>
      </c>
      <c r="J97" s="378">
        <v>4931</v>
      </c>
      <c r="K97" s="378">
        <v>0</v>
      </c>
      <c r="L97" s="378">
        <v>98021</v>
      </c>
      <c r="M97" s="378">
        <v>107489</v>
      </c>
      <c r="N97" s="378"/>
      <c r="O97" s="378"/>
      <c r="P97" s="362"/>
      <c r="Q97" s="362"/>
      <c r="R97" s="362"/>
      <c r="S97" s="362"/>
      <c r="T97" s="362"/>
    </row>
    <row r="98" spans="1:20" ht="43.2" x14ac:dyDescent="0.3">
      <c r="A98" s="362"/>
      <c r="B98" s="380" t="s">
        <v>288</v>
      </c>
      <c r="C98" s="380" t="s">
        <v>290</v>
      </c>
      <c r="D98" s="381"/>
      <c r="E98" s="380" t="s">
        <v>291</v>
      </c>
      <c r="F98" s="380" t="s">
        <v>291</v>
      </c>
      <c r="G98" s="3" t="str">
        <f>VLOOKUP(F98,class!A$1:B$460,2,FALSE)</f>
        <v>London Borough</v>
      </c>
      <c r="H98" s="3" t="str">
        <f>IFERROR(VLOOKUP(F98,classifications!A$3:C$335,3,FALSE),VLOOKUP(F98,classifications!I$2:K$28,3,FALSE))</f>
        <v>Predominantly Urban</v>
      </c>
      <c r="I98" s="378">
        <v>0</v>
      </c>
      <c r="J98" s="378">
        <v>9929</v>
      </c>
      <c r="K98" s="378">
        <v>45</v>
      </c>
      <c r="L98" s="378">
        <v>75613</v>
      </c>
      <c r="M98" s="378">
        <v>85587</v>
      </c>
      <c r="N98" s="378"/>
      <c r="O98" s="378"/>
      <c r="P98" s="362"/>
      <c r="Q98" s="362"/>
      <c r="R98" s="362"/>
      <c r="S98" s="362"/>
      <c r="T98" s="362"/>
    </row>
    <row r="99" spans="1:20" ht="28.8" x14ac:dyDescent="0.3">
      <c r="A99" s="362"/>
      <c r="B99" s="380" t="s">
        <v>292</v>
      </c>
      <c r="C99" s="380" t="s">
        <v>294</v>
      </c>
      <c r="D99" s="381"/>
      <c r="E99" s="380" t="s">
        <v>295</v>
      </c>
      <c r="F99" s="380" t="s">
        <v>295</v>
      </c>
      <c r="G99" s="3" t="str">
        <f>VLOOKUP(F99,class!A$1:B$460,2,FALSE)</f>
        <v>London Borough</v>
      </c>
      <c r="H99" s="3" t="str">
        <f>IFERROR(VLOOKUP(F99,classifications!A$3:C$335,3,FALSE),VLOOKUP(F99,classifications!I$2:K$28,3,FALSE))</f>
        <v>Predominantly Urban</v>
      </c>
      <c r="I99" s="378">
        <v>37962</v>
      </c>
      <c r="J99" s="378">
        <v>17439</v>
      </c>
      <c r="K99" s="378">
        <v>135</v>
      </c>
      <c r="L99" s="378">
        <v>86426</v>
      </c>
      <c r="M99" s="378">
        <v>141962</v>
      </c>
      <c r="N99" s="378"/>
      <c r="O99" s="378"/>
      <c r="P99" s="362"/>
      <c r="Q99" s="362"/>
      <c r="R99" s="362"/>
      <c r="S99" s="362"/>
      <c r="T99" s="362"/>
    </row>
    <row r="100" spans="1:20" ht="28.8" x14ac:dyDescent="0.3">
      <c r="A100" s="362"/>
      <c r="B100" s="380" t="s">
        <v>296</v>
      </c>
      <c r="C100" s="380" t="s">
        <v>298</v>
      </c>
      <c r="D100" s="381"/>
      <c r="E100" s="380" t="s">
        <v>299</v>
      </c>
      <c r="F100" s="380" t="s">
        <v>299</v>
      </c>
      <c r="G100" s="3" t="str">
        <f>VLOOKUP(F100,class!A$1:B$460,2,FALSE)</f>
        <v>London Borough</v>
      </c>
      <c r="H100" s="3" t="str">
        <f>IFERROR(VLOOKUP(F100,classifications!A$3:C$335,3,FALSE),VLOOKUP(F100,classifications!I$2:K$28,3,FALSE))</f>
        <v>Predominantly Urban</v>
      </c>
      <c r="I100" s="378">
        <v>6025</v>
      </c>
      <c r="J100" s="378">
        <v>5979</v>
      </c>
      <c r="K100" s="378">
        <v>31</v>
      </c>
      <c r="L100" s="378">
        <v>73214</v>
      </c>
      <c r="M100" s="378">
        <v>85249</v>
      </c>
      <c r="N100" s="378"/>
      <c r="O100" s="378"/>
      <c r="P100" s="362"/>
      <c r="Q100" s="362"/>
      <c r="R100" s="362"/>
      <c r="S100" s="362"/>
      <c r="T100" s="362"/>
    </row>
    <row r="101" spans="1:20" ht="28.8" x14ac:dyDescent="0.3">
      <c r="A101" s="362"/>
      <c r="B101" s="380" t="s">
        <v>300</v>
      </c>
      <c r="C101" s="380" t="s">
        <v>302</v>
      </c>
      <c r="D101" s="381"/>
      <c r="E101" s="380" t="s">
        <v>303</v>
      </c>
      <c r="F101" s="380" t="s">
        <v>303</v>
      </c>
      <c r="G101" s="3" t="str">
        <f>VLOOKUP(F101,class!A$1:B$460,2,FALSE)</f>
        <v>London Borough</v>
      </c>
      <c r="H101" s="3" t="str">
        <f>IFERROR(VLOOKUP(F101,classifications!A$3:C$335,3,FALSE),VLOOKUP(F101,classifications!I$2:K$28,3,FALSE))</f>
        <v>Predominantly Urban</v>
      </c>
      <c r="I101" s="378">
        <v>11633</v>
      </c>
      <c r="J101" s="378">
        <v>32556</v>
      </c>
      <c r="K101" s="378">
        <v>0</v>
      </c>
      <c r="L101" s="378">
        <v>90284</v>
      </c>
      <c r="M101" s="378">
        <v>134473</v>
      </c>
      <c r="N101" s="378"/>
      <c r="O101" s="378"/>
      <c r="P101" s="362"/>
      <c r="Q101" s="362"/>
      <c r="R101" s="362"/>
      <c r="S101" s="362"/>
      <c r="T101" s="362"/>
    </row>
    <row r="102" spans="1:20" ht="28.8" x14ac:dyDescent="0.3">
      <c r="A102" s="362"/>
      <c r="B102" s="380" t="s">
        <v>304</v>
      </c>
      <c r="C102" s="380" t="s">
        <v>306</v>
      </c>
      <c r="D102" s="381"/>
      <c r="E102" s="380" t="s">
        <v>307</v>
      </c>
      <c r="F102" s="380" t="s">
        <v>307</v>
      </c>
      <c r="G102" s="3" t="str">
        <f>VLOOKUP(F102,class!A$1:B$460,2,FALSE)</f>
        <v>London Borough</v>
      </c>
      <c r="H102" s="3" t="str">
        <f>IFERROR(VLOOKUP(F102,classifications!A$3:C$335,3,FALSE),VLOOKUP(F102,classifications!I$2:K$28,3,FALSE))</f>
        <v>Predominantly Urban</v>
      </c>
      <c r="I102" s="378">
        <v>9699</v>
      </c>
      <c r="J102" s="378">
        <v>12653</v>
      </c>
      <c r="K102" s="378">
        <v>0</v>
      </c>
      <c r="L102" s="378">
        <v>85820</v>
      </c>
      <c r="M102" s="378">
        <v>108172</v>
      </c>
      <c r="N102" s="378"/>
      <c r="O102" s="378"/>
      <c r="P102" s="362"/>
      <c r="Q102" s="362"/>
      <c r="R102" s="362"/>
      <c r="S102" s="362"/>
      <c r="T102" s="362"/>
    </row>
    <row r="103" spans="1:20" ht="28.8" x14ac:dyDescent="0.3">
      <c r="A103" s="362"/>
      <c r="B103" s="380" t="s">
        <v>308</v>
      </c>
      <c r="C103" s="380" t="s">
        <v>310</v>
      </c>
      <c r="D103" s="381"/>
      <c r="E103" s="380" t="s">
        <v>311</v>
      </c>
      <c r="F103" s="380" t="s">
        <v>311</v>
      </c>
      <c r="G103" s="3" t="str">
        <f>VLOOKUP(F103,class!A$1:B$460,2,FALSE)</f>
        <v>London Borough</v>
      </c>
      <c r="H103" s="3" t="str">
        <f>IFERROR(VLOOKUP(F103,classifications!A$3:C$335,3,FALSE),VLOOKUP(F103,classifications!I$2:K$28,3,FALSE))</f>
        <v>Predominantly Urban</v>
      </c>
      <c r="I103" s="378">
        <v>17141</v>
      </c>
      <c r="J103" s="378">
        <v>11071</v>
      </c>
      <c r="K103" s="378">
        <v>425</v>
      </c>
      <c r="L103" s="378">
        <v>121830</v>
      </c>
      <c r="M103" s="378">
        <v>150467</v>
      </c>
      <c r="N103" s="378"/>
      <c r="O103" s="378"/>
      <c r="P103" s="362"/>
      <c r="Q103" s="362"/>
      <c r="R103" s="362"/>
      <c r="S103" s="362"/>
      <c r="T103" s="362"/>
    </row>
    <row r="104" spans="1:20" ht="28.8" x14ac:dyDescent="0.3">
      <c r="A104" s="362"/>
      <c r="B104" s="380" t="s">
        <v>312</v>
      </c>
      <c r="C104" s="380" t="s">
        <v>314</v>
      </c>
      <c r="D104" s="381"/>
      <c r="E104" s="380" t="s">
        <v>315</v>
      </c>
      <c r="F104" s="380" t="s">
        <v>315</v>
      </c>
      <c r="G104" s="3" t="str">
        <f>VLOOKUP(F104,class!A$1:B$460,2,FALSE)</f>
        <v>London Borough</v>
      </c>
      <c r="H104" s="3" t="str">
        <f>IFERROR(VLOOKUP(F104,classifications!A$3:C$335,3,FALSE),VLOOKUP(F104,classifications!I$2:K$28,3,FALSE))</f>
        <v>Predominantly Urban</v>
      </c>
      <c r="I104" s="378">
        <v>11824</v>
      </c>
      <c r="J104" s="378">
        <v>15277</v>
      </c>
      <c r="K104" s="378">
        <v>205</v>
      </c>
      <c r="L104" s="378">
        <v>101606</v>
      </c>
      <c r="M104" s="378">
        <v>128912</v>
      </c>
      <c r="N104" s="378"/>
      <c r="O104" s="378"/>
      <c r="P104" s="362"/>
      <c r="Q104" s="362"/>
      <c r="R104" s="362"/>
      <c r="S104" s="362"/>
      <c r="T104" s="362"/>
    </row>
    <row r="105" spans="1:20" x14ac:dyDescent="0.3">
      <c r="A105" s="362"/>
      <c r="B105" s="362"/>
      <c r="C105" s="362"/>
      <c r="D105" s="364"/>
      <c r="E105" s="362"/>
      <c r="F105" s="362"/>
      <c r="G105" s="362"/>
      <c r="H105" s="362"/>
      <c r="I105" s="378"/>
      <c r="J105" s="378"/>
      <c r="K105" s="378"/>
      <c r="L105" s="378"/>
      <c r="M105" s="378"/>
      <c r="N105" s="378"/>
      <c r="O105" s="378"/>
      <c r="P105" s="362"/>
      <c r="Q105" s="362"/>
      <c r="R105" s="362"/>
      <c r="S105" s="362"/>
      <c r="T105" s="362"/>
    </row>
    <row r="106" spans="1:20" x14ac:dyDescent="0.3">
      <c r="A106" s="373" t="s">
        <v>1359</v>
      </c>
      <c r="B106" s="374"/>
      <c r="C106" s="374"/>
      <c r="D106" s="375"/>
      <c r="E106" s="374"/>
      <c r="F106" s="374"/>
      <c r="G106" s="374"/>
      <c r="H106" s="374"/>
      <c r="I106" s="383">
        <v>450937</v>
      </c>
      <c r="J106" s="383">
        <v>656377</v>
      </c>
      <c r="K106" s="383">
        <v>1628</v>
      </c>
      <c r="L106" s="383">
        <v>4158775</v>
      </c>
      <c r="M106" s="383">
        <f>SUM(M108:M154)/2</f>
        <v>5267717</v>
      </c>
      <c r="N106" s="378"/>
      <c r="O106" s="378"/>
      <c r="P106" s="362"/>
      <c r="Q106" s="362"/>
      <c r="R106" s="362"/>
      <c r="S106" s="362"/>
      <c r="T106" s="362"/>
    </row>
    <row r="107" spans="1:20" x14ac:dyDescent="0.3">
      <c r="A107" s="362"/>
      <c r="B107" s="362"/>
      <c r="C107" s="362"/>
      <c r="D107" s="364"/>
      <c r="E107" s="362"/>
      <c r="F107" s="362"/>
      <c r="G107" s="362"/>
      <c r="H107" s="362"/>
      <c r="I107" s="378"/>
      <c r="J107" s="378"/>
      <c r="K107" s="378"/>
      <c r="L107" s="378"/>
      <c r="M107" s="378"/>
      <c r="N107" s="378"/>
      <c r="O107" s="378"/>
      <c r="P107" s="362"/>
      <c r="Q107" s="362"/>
      <c r="R107" s="362"/>
      <c r="S107" s="362"/>
      <c r="T107" s="362"/>
    </row>
    <row r="108" spans="1:20" ht="28.8" x14ac:dyDescent="0.3">
      <c r="A108" s="362"/>
      <c r="B108" s="380"/>
      <c r="C108" s="380" t="s">
        <v>317</v>
      </c>
      <c r="D108" s="381" t="s">
        <v>318</v>
      </c>
      <c r="E108" s="380"/>
      <c r="F108" s="380"/>
      <c r="G108" s="380"/>
      <c r="H108" s="380"/>
      <c r="I108" s="384">
        <v>59355</v>
      </c>
      <c r="J108" s="384">
        <v>199267</v>
      </c>
      <c r="K108" s="384">
        <v>271</v>
      </c>
      <c r="L108" s="384">
        <v>988930</v>
      </c>
      <c r="M108" s="384">
        <v>1247823</v>
      </c>
      <c r="N108" s="378"/>
      <c r="O108" s="378"/>
      <c r="P108" s="362"/>
      <c r="Q108" s="362"/>
      <c r="R108" s="362"/>
      <c r="S108" s="362"/>
      <c r="T108" s="362"/>
    </row>
    <row r="109" spans="1:20" ht="28.8" x14ac:dyDescent="0.3">
      <c r="A109" s="362"/>
      <c r="B109" s="380" t="s">
        <v>319</v>
      </c>
      <c r="C109" s="380" t="s">
        <v>321</v>
      </c>
      <c r="D109" s="381"/>
      <c r="E109" s="380" t="s">
        <v>322</v>
      </c>
      <c r="F109" s="380" t="s">
        <v>322</v>
      </c>
      <c r="G109" s="3" t="str">
        <f>VLOOKUP(F109,class!A$1:B$460,2,FALSE)</f>
        <v>Metropolitan District</v>
      </c>
      <c r="H109" s="3" t="str">
        <f>IFERROR(VLOOKUP(F109,classifications!A$3:C$335,3,FALSE),VLOOKUP(F109,classifications!I$2:K$28,3,FALSE))</f>
        <v>Predominantly Urban</v>
      </c>
      <c r="I109" s="378">
        <v>0</v>
      </c>
      <c r="J109" s="378">
        <v>25399</v>
      </c>
      <c r="K109" s="378">
        <v>0</v>
      </c>
      <c r="L109" s="378">
        <v>100697</v>
      </c>
      <c r="M109" s="378">
        <v>126096</v>
      </c>
      <c r="N109" s="378"/>
      <c r="O109" s="378"/>
      <c r="P109" s="362"/>
      <c r="Q109" s="362"/>
      <c r="R109" s="362"/>
      <c r="S109" s="362"/>
      <c r="T109" s="362"/>
    </row>
    <row r="110" spans="1:20" ht="28.8" x14ac:dyDescent="0.3">
      <c r="A110" s="362"/>
      <c r="B110" s="380" t="s">
        <v>323</v>
      </c>
      <c r="C110" s="380" t="s">
        <v>325</v>
      </c>
      <c r="D110" s="381"/>
      <c r="E110" s="380" t="s">
        <v>326</v>
      </c>
      <c r="F110" s="380" t="s">
        <v>326</v>
      </c>
      <c r="G110" s="3" t="str">
        <f>VLOOKUP(F110,class!A$1:B$460,2,FALSE)</f>
        <v>Metropolitan District</v>
      </c>
      <c r="H110" s="3" t="str">
        <f>IFERROR(VLOOKUP(F110,classifications!A$3:C$335,3,FALSE),VLOOKUP(F110,classifications!I$2:K$28,3,FALSE))</f>
        <v>Predominantly Urban</v>
      </c>
      <c r="I110" s="378">
        <v>7857</v>
      </c>
      <c r="J110" s="378">
        <v>4887</v>
      </c>
      <c r="K110" s="378">
        <v>0</v>
      </c>
      <c r="L110" s="378">
        <v>71880</v>
      </c>
      <c r="M110" s="378">
        <v>84624</v>
      </c>
      <c r="N110" s="378"/>
      <c r="O110" s="378"/>
      <c r="P110" s="362"/>
      <c r="Q110" s="362"/>
      <c r="R110" s="362"/>
      <c r="S110" s="362"/>
      <c r="T110" s="362"/>
    </row>
    <row r="111" spans="1:20" ht="28.8" x14ac:dyDescent="0.3">
      <c r="A111" s="362"/>
      <c r="B111" s="380" t="s">
        <v>327</v>
      </c>
      <c r="C111" s="380" t="s">
        <v>329</v>
      </c>
      <c r="D111" s="381"/>
      <c r="E111" s="380" t="s">
        <v>330</v>
      </c>
      <c r="F111" s="380" t="s">
        <v>330</v>
      </c>
      <c r="G111" s="3" t="str">
        <f>VLOOKUP(F111,class!A$1:B$460,2,FALSE)</f>
        <v>Metropolitan District</v>
      </c>
      <c r="H111" s="3" t="str">
        <f>IFERROR(VLOOKUP(F111,classifications!A$3:C$335,3,FALSE),VLOOKUP(F111,classifications!I$2:K$28,3,FALSE))</f>
        <v>Predominantly Urban</v>
      </c>
      <c r="I111" s="378">
        <v>15524</v>
      </c>
      <c r="J111" s="378">
        <v>51243</v>
      </c>
      <c r="K111" s="378">
        <v>250</v>
      </c>
      <c r="L111" s="378">
        <v>165889</v>
      </c>
      <c r="M111" s="378">
        <v>232906</v>
      </c>
      <c r="N111" s="378"/>
      <c r="O111" s="378"/>
      <c r="P111" s="362"/>
      <c r="Q111" s="362"/>
      <c r="R111" s="362"/>
      <c r="S111" s="362"/>
      <c r="T111" s="362"/>
    </row>
    <row r="112" spans="1:20" ht="28.8" x14ac:dyDescent="0.3">
      <c r="A112" s="362"/>
      <c r="B112" s="380" t="s">
        <v>331</v>
      </c>
      <c r="C112" s="380" t="s">
        <v>333</v>
      </c>
      <c r="D112" s="381"/>
      <c r="E112" s="380" t="s">
        <v>334</v>
      </c>
      <c r="F112" s="380" t="s">
        <v>334</v>
      </c>
      <c r="G112" s="3" t="str">
        <f>VLOOKUP(F112,class!A$1:B$460,2,FALSE)</f>
        <v>Metropolitan District</v>
      </c>
      <c r="H112" s="3" t="str">
        <f>IFERROR(VLOOKUP(F112,classifications!A$3:C$335,3,FALSE),VLOOKUP(F112,classifications!I$2:K$28,3,FALSE))</f>
        <v>Predominantly Urban</v>
      </c>
      <c r="I112" s="378">
        <v>2098</v>
      </c>
      <c r="J112" s="378">
        <v>18521</v>
      </c>
      <c r="K112" s="378">
        <v>0</v>
      </c>
      <c r="L112" s="378">
        <v>77230</v>
      </c>
      <c r="M112" s="378">
        <v>97849</v>
      </c>
      <c r="N112" s="378"/>
      <c r="O112" s="378"/>
      <c r="P112" s="362"/>
      <c r="Q112" s="362"/>
      <c r="R112" s="362"/>
      <c r="S112" s="362"/>
      <c r="T112" s="362"/>
    </row>
    <row r="113" spans="1:20" ht="28.8" x14ac:dyDescent="0.3">
      <c r="A113" s="362"/>
      <c r="B113" s="380" t="s">
        <v>335</v>
      </c>
      <c r="C113" s="380" t="s">
        <v>337</v>
      </c>
      <c r="D113" s="381"/>
      <c r="E113" s="380" t="s">
        <v>338</v>
      </c>
      <c r="F113" s="380" t="s">
        <v>338</v>
      </c>
      <c r="G113" s="3" t="str">
        <f>VLOOKUP(F113,class!A$1:B$460,2,FALSE)</f>
        <v>Metropolitan District</v>
      </c>
      <c r="H113" s="3" t="str">
        <f>IFERROR(VLOOKUP(F113,classifications!A$3:C$335,3,FALSE),VLOOKUP(F113,classifications!I$2:K$28,3,FALSE))</f>
        <v>Predominantly Urban</v>
      </c>
      <c r="I113" s="378">
        <v>0</v>
      </c>
      <c r="J113" s="378">
        <v>20729</v>
      </c>
      <c r="K113" s="378">
        <v>0</v>
      </c>
      <c r="L113" s="378">
        <v>75212</v>
      </c>
      <c r="M113" s="378">
        <v>95941</v>
      </c>
      <c r="N113" s="378"/>
      <c r="O113" s="378"/>
      <c r="P113" s="362"/>
      <c r="Q113" s="362"/>
      <c r="R113" s="362"/>
      <c r="S113" s="362"/>
      <c r="T113" s="362"/>
    </row>
    <row r="114" spans="1:20" ht="28.8" x14ac:dyDescent="0.3">
      <c r="A114" s="362"/>
      <c r="B114" s="380" t="s">
        <v>339</v>
      </c>
      <c r="C114" s="380" t="s">
        <v>341</v>
      </c>
      <c r="D114" s="381"/>
      <c r="E114" s="380" t="s">
        <v>342</v>
      </c>
      <c r="F114" s="380" t="s">
        <v>342</v>
      </c>
      <c r="G114" s="3" t="str">
        <f>VLOOKUP(F114,class!A$1:B$460,2,FALSE)</f>
        <v>Metropolitan District</v>
      </c>
      <c r="H114" s="3" t="str">
        <f>IFERROR(VLOOKUP(F114,classifications!A$3:C$335,3,FALSE),VLOOKUP(F114,classifications!I$2:K$28,3,FALSE))</f>
        <v>Predominantly Urban</v>
      </c>
      <c r="I114" s="378">
        <v>1224</v>
      </c>
      <c r="J114" s="378">
        <v>29910</v>
      </c>
      <c r="K114" s="378">
        <v>0</v>
      </c>
      <c r="L114" s="378">
        <v>94030</v>
      </c>
      <c r="M114" s="378">
        <v>125164</v>
      </c>
      <c r="N114" s="378"/>
      <c r="O114" s="378"/>
      <c r="P114" s="362"/>
      <c r="Q114" s="362"/>
      <c r="R114" s="362"/>
      <c r="S114" s="362"/>
      <c r="T114" s="362"/>
    </row>
    <row r="115" spans="1:20" ht="28.8" x14ac:dyDescent="0.3">
      <c r="A115" s="362"/>
      <c r="B115" s="380" t="s">
        <v>343</v>
      </c>
      <c r="C115" s="380" t="s">
        <v>345</v>
      </c>
      <c r="D115" s="381"/>
      <c r="E115" s="380" t="s">
        <v>346</v>
      </c>
      <c r="F115" s="380" t="s">
        <v>346</v>
      </c>
      <c r="G115" s="3" t="str">
        <f>VLOOKUP(F115,class!A$1:B$460,2,FALSE)</f>
        <v>Metropolitan District</v>
      </c>
      <c r="H115" s="3" t="str">
        <f>IFERROR(VLOOKUP(F115,classifications!A$3:C$335,3,FALSE),VLOOKUP(F115,classifications!I$2:K$28,3,FALSE))</f>
        <v>Predominantly Urban</v>
      </c>
      <c r="I115" s="378">
        <v>11066</v>
      </c>
      <c r="J115" s="378">
        <v>6544</v>
      </c>
      <c r="K115" s="378">
        <v>0</v>
      </c>
      <c r="L115" s="378">
        <v>113777</v>
      </c>
      <c r="M115" s="378">
        <v>131387</v>
      </c>
      <c r="N115" s="378"/>
      <c r="O115" s="378"/>
      <c r="P115" s="362"/>
      <c r="Q115" s="362"/>
      <c r="R115" s="362"/>
      <c r="S115" s="362"/>
      <c r="T115" s="362"/>
    </row>
    <row r="116" spans="1:20" ht="28.8" x14ac:dyDescent="0.3">
      <c r="A116" s="362"/>
      <c r="B116" s="380" t="s">
        <v>347</v>
      </c>
      <c r="C116" s="380" t="s">
        <v>349</v>
      </c>
      <c r="D116" s="381"/>
      <c r="E116" s="380" t="s">
        <v>350</v>
      </c>
      <c r="F116" s="380" t="s">
        <v>350</v>
      </c>
      <c r="G116" s="3" t="str">
        <f>VLOOKUP(F116,class!A$1:B$460,2,FALSE)</f>
        <v>Metropolitan District</v>
      </c>
      <c r="H116" s="3" t="str">
        <f>IFERROR(VLOOKUP(F116,classifications!A$3:C$335,3,FALSE),VLOOKUP(F116,classifications!I$2:K$28,3,FALSE))</f>
        <v>Predominantly Urban</v>
      </c>
      <c r="I116" s="378">
        <v>0</v>
      </c>
      <c r="J116" s="378">
        <v>22181</v>
      </c>
      <c r="K116" s="378">
        <v>0</v>
      </c>
      <c r="L116" s="378">
        <v>81847</v>
      </c>
      <c r="M116" s="378">
        <v>104028</v>
      </c>
      <c r="N116" s="378"/>
      <c r="O116" s="378"/>
      <c r="P116" s="362"/>
      <c r="Q116" s="362"/>
      <c r="R116" s="362"/>
      <c r="S116" s="362"/>
      <c r="T116" s="362"/>
    </row>
    <row r="117" spans="1:20" ht="28.8" x14ac:dyDescent="0.3">
      <c r="A117" s="362"/>
      <c r="B117" s="380" t="s">
        <v>351</v>
      </c>
      <c r="C117" s="380" t="s">
        <v>353</v>
      </c>
      <c r="D117" s="381"/>
      <c r="E117" s="380" t="s">
        <v>354</v>
      </c>
      <c r="F117" s="380" t="s">
        <v>354</v>
      </c>
      <c r="G117" s="3" t="str">
        <f>VLOOKUP(F117,class!A$1:B$460,2,FALSE)</f>
        <v>Metropolitan District</v>
      </c>
      <c r="H117" s="3" t="str">
        <f>IFERROR(VLOOKUP(F117,classifications!A$3:C$335,3,FALSE),VLOOKUP(F117,classifications!I$2:K$28,3,FALSE))</f>
        <v>Predominantly Urban</v>
      </c>
      <c r="I117" s="378">
        <v>0</v>
      </c>
      <c r="J117" s="378">
        <v>15564</v>
      </c>
      <c r="K117" s="378">
        <v>0</v>
      </c>
      <c r="L117" s="378">
        <v>85190</v>
      </c>
      <c r="M117" s="378">
        <v>100754</v>
      </c>
      <c r="N117" s="378"/>
      <c r="O117" s="378"/>
      <c r="P117" s="362"/>
      <c r="Q117" s="362"/>
      <c r="R117" s="362"/>
      <c r="S117" s="362"/>
      <c r="T117" s="362"/>
    </row>
    <row r="118" spans="1:20" ht="28.8" x14ac:dyDescent="0.3">
      <c r="A118" s="362"/>
      <c r="B118" s="380" t="s">
        <v>355</v>
      </c>
      <c r="C118" s="380" t="s">
        <v>357</v>
      </c>
      <c r="D118" s="381"/>
      <c r="E118" s="380" t="s">
        <v>358</v>
      </c>
      <c r="F118" s="380" t="s">
        <v>358</v>
      </c>
      <c r="G118" s="3" t="str">
        <f>VLOOKUP(F118,class!A$1:B$460,2,FALSE)</f>
        <v>Metropolitan District</v>
      </c>
      <c r="H118" s="3" t="str">
        <f>IFERROR(VLOOKUP(F118,classifications!A$3:C$335,3,FALSE),VLOOKUP(F118,classifications!I$2:K$28,3,FALSE))</f>
        <v>Predominantly Urban</v>
      </c>
      <c r="I118" s="378">
        <v>21586</v>
      </c>
      <c r="J118" s="378">
        <v>4289</v>
      </c>
      <c r="K118" s="378">
        <v>21</v>
      </c>
      <c r="L118" s="378">
        <v>123178</v>
      </c>
      <c r="M118" s="378">
        <v>149074</v>
      </c>
      <c r="N118" s="378"/>
      <c r="O118" s="378"/>
      <c r="P118" s="362"/>
      <c r="Q118" s="362"/>
      <c r="R118" s="362"/>
      <c r="S118" s="362"/>
      <c r="T118" s="362"/>
    </row>
    <row r="119" spans="1:20" x14ac:dyDescent="0.3">
      <c r="A119" s="362"/>
      <c r="B119" s="362"/>
      <c r="C119" s="362"/>
      <c r="D119" s="364"/>
      <c r="E119" s="362"/>
      <c r="F119" s="362"/>
      <c r="G119" s="362"/>
      <c r="H119" s="362"/>
      <c r="I119" s="378"/>
      <c r="J119" s="378"/>
      <c r="K119" s="378"/>
      <c r="L119" s="378"/>
      <c r="M119" s="378"/>
      <c r="N119" s="378"/>
      <c r="O119" s="378"/>
      <c r="P119" s="362"/>
      <c r="Q119" s="362"/>
      <c r="R119" s="362"/>
      <c r="S119" s="362"/>
      <c r="T119" s="362"/>
    </row>
    <row r="120" spans="1:20" ht="28.8" x14ac:dyDescent="0.3">
      <c r="A120" s="362"/>
      <c r="B120" s="380"/>
      <c r="C120" s="380" t="s">
        <v>359</v>
      </c>
      <c r="D120" s="381" t="s">
        <v>360</v>
      </c>
      <c r="E120" s="380"/>
      <c r="F120" s="380"/>
      <c r="G120" s="380"/>
      <c r="H120" s="362"/>
      <c r="I120" s="384">
        <v>175</v>
      </c>
      <c r="J120" s="384">
        <v>135961</v>
      </c>
      <c r="K120" s="384">
        <v>2</v>
      </c>
      <c r="L120" s="384">
        <v>527220</v>
      </c>
      <c r="M120" s="384">
        <v>663358</v>
      </c>
      <c r="N120" s="378"/>
      <c r="O120" s="378"/>
      <c r="P120" s="362"/>
      <c r="Q120" s="362"/>
      <c r="R120" s="362"/>
      <c r="S120" s="362"/>
      <c r="T120" s="362"/>
    </row>
    <row r="121" spans="1:20" ht="28.8" x14ac:dyDescent="0.3">
      <c r="A121" s="362"/>
      <c r="B121" s="380" t="s">
        <v>361</v>
      </c>
      <c r="C121" s="380" t="s">
        <v>363</v>
      </c>
      <c r="D121" s="381"/>
      <c r="E121" s="380" t="s">
        <v>364</v>
      </c>
      <c r="F121" s="380" t="s">
        <v>364</v>
      </c>
      <c r="G121" s="3" t="str">
        <f>VLOOKUP(F121,class!A$1:B$460,2,FALSE)</f>
        <v>Metropolitan District</v>
      </c>
      <c r="H121" s="3" t="str">
        <f>IFERROR(VLOOKUP(F121,classifications!A$3:C$335,3,FALSE),VLOOKUP(F121,classifications!I$2:K$28,3,FALSE))</f>
        <v>Predominantly Urban</v>
      </c>
      <c r="I121" s="378">
        <v>14</v>
      </c>
      <c r="J121" s="378">
        <v>18258</v>
      </c>
      <c r="K121" s="378">
        <v>0</v>
      </c>
      <c r="L121" s="378">
        <v>51399</v>
      </c>
      <c r="M121" s="378">
        <v>69671</v>
      </c>
      <c r="N121" s="378"/>
      <c r="O121" s="378"/>
      <c r="P121" s="362"/>
      <c r="Q121" s="362"/>
      <c r="R121" s="362"/>
      <c r="S121" s="362"/>
      <c r="T121" s="362"/>
    </row>
    <row r="122" spans="1:20" ht="28.8" x14ac:dyDescent="0.3">
      <c r="A122" s="362"/>
      <c r="B122" s="380" t="s">
        <v>365</v>
      </c>
      <c r="C122" s="380" t="s">
        <v>367</v>
      </c>
      <c r="D122" s="381"/>
      <c r="E122" s="380" t="s">
        <v>368</v>
      </c>
      <c r="F122" s="380" t="s">
        <v>368</v>
      </c>
      <c r="G122" s="3" t="str">
        <f>VLOOKUP(F122,class!A$1:B$460,2,FALSE)</f>
        <v>Metropolitan District</v>
      </c>
      <c r="H122" s="3" t="str">
        <f>IFERROR(VLOOKUP(F122,classifications!A$3:C$335,3,FALSE),VLOOKUP(F122,classifications!I$2:K$28,3,FALSE))</f>
        <v>Predominantly Urban</v>
      </c>
      <c r="I122" s="378">
        <v>130</v>
      </c>
      <c r="J122" s="378">
        <v>58386</v>
      </c>
      <c r="K122" s="378">
        <v>0</v>
      </c>
      <c r="L122" s="378">
        <v>168955</v>
      </c>
      <c r="M122" s="378">
        <v>227471</v>
      </c>
      <c r="N122" s="378"/>
      <c r="O122" s="378"/>
      <c r="P122" s="362"/>
      <c r="Q122" s="362"/>
      <c r="R122" s="362"/>
      <c r="S122" s="362"/>
      <c r="T122" s="362"/>
    </row>
    <row r="123" spans="1:20" ht="28.8" x14ac:dyDescent="0.3">
      <c r="A123" s="362"/>
      <c r="B123" s="380" t="s">
        <v>369</v>
      </c>
      <c r="C123" s="380" t="s">
        <v>371</v>
      </c>
      <c r="D123" s="381"/>
      <c r="E123" s="380" t="s">
        <v>372</v>
      </c>
      <c r="F123" s="380" t="s">
        <v>372</v>
      </c>
      <c r="G123" s="3" t="str">
        <f>VLOOKUP(F123,class!A$1:B$460,2,FALSE)</f>
        <v>Metropolitan District</v>
      </c>
      <c r="H123" s="3" t="str">
        <f>IFERROR(VLOOKUP(F123,classifications!A$3:C$335,3,FALSE),VLOOKUP(F123,classifications!I$2:K$28,3,FALSE))</f>
        <v>Predominantly Urban</v>
      </c>
      <c r="I123" s="378">
        <v>0</v>
      </c>
      <c r="J123" s="378">
        <v>18786</v>
      </c>
      <c r="K123" s="378">
        <v>0</v>
      </c>
      <c r="L123" s="378">
        <v>111360</v>
      </c>
      <c r="M123" s="378">
        <v>130146</v>
      </c>
      <c r="N123" s="378"/>
      <c r="O123" s="378"/>
      <c r="P123" s="362"/>
      <c r="Q123" s="362"/>
      <c r="R123" s="362"/>
      <c r="S123" s="362"/>
      <c r="T123" s="362"/>
    </row>
    <row r="124" spans="1:20" ht="28.8" x14ac:dyDescent="0.3">
      <c r="A124" s="362"/>
      <c r="B124" s="380" t="s">
        <v>373</v>
      </c>
      <c r="C124" s="380" t="s">
        <v>375</v>
      </c>
      <c r="D124" s="381"/>
      <c r="E124" s="380" t="s">
        <v>376</v>
      </c>
      <c r="F124" s="380" t="s">
        <v>376</v>
      </c>
      <c r="G124" s="3" t="str">
        <f>VLOOKUP(F124,class!A$1:B$460,2,FALSE)</f>
        <v>Metropolitan District</v>
      </c>
      <c r="H124" s="3" t="str">
        <f>IFERROR(VLOOKUP(F124,classifications!A$3:C$335,3,FALSE),VLOOKUP(F124,classifications!I$2:K$28,3,FALSE))</f>
        <v>Predominantly Urban</v>
      </c>
      <c r="I124" s="378">
        <v>2</v>
      </c>
      <c r="J124" s="378">
        <v>17420</v>
      </c>
      <c r="K124" s="378">
        <v>0</v>
      </c>
      <c r="L124" s="378">
        <v>67730</v>
      </c>
      <c r="M124" s="378">
        <v>85152</v>
      </c>
      <c r="N124" s="378"/>
      <c r="O124" s="378"/>
      <c r="P124" s="362"/>
      <c r="Q124" s="362"/>
      <c r="R124" s="362"/>
      <c r="S124" s="362"/>
      <c r="T124" s="362"/>
    </row>
    <row r="125" spans="1:20" ht="28.8" x14ac:dyDescent="0.3">
      <c r="A125" s="362"/>
      <c r="B125" s="380" t="s">
        <v>377</v>
      </c>
      <c r="C125" s="380" t="s">
        <v>379</v>
      </c>
      <c r="D125" s="381"/>
      <c r="E125" s="380" t="s">
        <v>380</v>
      </c>
      <c r="F125" s="380" t="s">
        <v>380</v>
      </c>
      <c r="G125" s="3" t="str">
        <f>VLOOKUP(F125,class!A$1:B$460,2,FALSE)</f>
        <v>Metropolitan District</v>
      </c>
      <c r="H125" s="3" t="str">
        <f>IFERROR(VLOOKUP(F125,classifications!A$3:C$335,3,FALSE),VLOOKUP(F125,classifications!I$2:K$28,3,FALSE))</f>
        <v>Predominantly Urban</v>
      </c>
      <c r="I125" s="378">
        <v>29</v>
      </c>
      <c r="J125" s="378">
        <v>23111</v>
      </c>
      <c r="K125" s="378">
        <v>2</v>
      </c>
      <c r="L125" s="378">
        <v>127776</v>
      </c>
      <c r="M125" s="378">
        <v>150918</v>
      </c>
      <c r="N125" s="378"/>
      <c r="O125" s="378"/>
      <c r="P125" s="362"/>
      <c r="Q125" s="362"/>
      <c r="R125" s="362"/>
      <c r="S125" s="362"/>
      <c r="T125" s="362"/>
    </row>
    <row r="126" spans="1:20" x14ac:dyDescent="0.3">
      <c r="A126" s="362"/>
      <c r="B126" s="362"/>
      <c r="C126" s="362"/>
      <c r="D126" s="364"/>
      <c r="E126" s="362"/>
      <c r="F126" s="362"/>
      <c r="G126" s="362"/>
      <c r="H126" s="362"/>
      <c r="I126" s="378"/>
      <c r="J126" s="378"/>
      <c r="K126" s="378"/>
      <c r="L126" s="378"/>
      <c r="M126" s="378"/>
      <c r="N126" s="378"/>
      <c r="O126" s="378"/>
      <c r="P126" s="362"/>
      <c r="Q126" s="362"/>
      <c r="R126" s="362"/>
      <c r="S126" s="362"/>
      <c r="T126" s="362"/>
    </row>
    <row r="127" spans="1:20" ht="28.8" x14ac:dyDescent="0.3">
      <c r="A127" s="362"/>
      <c r="B127" s="380"/>
      <c r="C127" s="380" t="s">
        <v>381</v>
      </c>
      <c r="D127" s="381" t="s">
        <v>382</v>
      </c>
      <c r="E127" s="380"/>
      <c r="F127" s="380"/>
      <c r="G127" s="380"/>
      <c r="H127" s="362"/>
      <c r="I127" s="384">
        <v>97527</v>
      </c>
      <c r="J127" s="384">
        <v>31060</v>
      </c>
      <c r="K127" s="384">
        <v>222</v>
      </c>
      <c r="L127" s="384">
        <v>490221</v>
      </c>
      <c r="M127" s="384">
        <v>619030</v>
      </c>
      <c r="N127" s="378"/>
      <c r="O127" s="378"/>
      <c r="P127" s="362"/>
      <c r="Q127" s="362"/>
      <c r="R127" s="362"/>
      <c r="S127" s="362"/>
      <c r="T127" s="362"/>
    </row>
    <row r="128" spans="1:20" ht="28.8" x14ac:dyDescent="0.3">
      <c r="A128" s="362"/>
      <c r="B128" s="380" t="s">
        <v>383</v>
      </c>
      <c r="C128" s="380" t="s">
        <v>385</v>
      </c>
      <c r="D128" s="381"/>
      <c r="E128" s="380" t="s">
        <v>386</v>
      </c>
      <c r="F128" s="380" t="s">
        <v>386</v>
      </c>
      <c r="G128" s="3" t="str">
        <f>VLOOKUP(F128,class!A$1:B$460,2,FALSE)</f>
        <v>Metropolitan District</v>
      </c>
      <c r="H128" s="3" t="str">
        <f>IFERROR(VLOOKUP(F128,classifications!A$3:C$335,3,FALSE),VLOOKUP(F128,classifications!I$2:K$28,3,FALSE))</f>
        <v>Predominantly Urban</v>
      </c>
      <c r="I128" s="378">
        <v>18264</v>
      </c>
      <c r="J128" s="378">
        <v>4153</v>
      </c>
      <c r="K128" s="378">
        <v>0</v>
      </c>
      <c r="L128" s="378">
        <v>91208</v>
      </c>
      <c r="M128" s="378">
        <v>113625</v>
      </c>
      <c r="N128" s="378"/>
      <c r="O128" s="378"/>
      <c r="P128" s="362"/>
      <c r="Q128" s="362"/>
      <c r="R128" s="362"/>
      <c r="S128" s="362"/>
      <c r="T128" s="362"/>
    </row>
    <row r="129" spans="1:20" ht="28.8" x14ac:dyDescent="0.3">
      <c r="A129" s="362"/>
      <c r="B129" s="380" t="s">
        <v>387</v>
      </c>
      <c r="C129" s="380" t="s">
        <v>389</v>
      </c>
      <c r="D129" s="381"/>
      <c r="E129" s="380" t="s">
        <v>390</v>
      </c>
      <c r="F129" s="380" t="s">
        <v>390</v>
      </c>
      <c r="G129" s="3" t="str">
        <f>VLOOKUP(F129,class!A$1:B$460,2,FALSE)</f>
        <v>Metropolitan District</v>
      </c>
      <c r="H129" s="3" t="str">
        <f>IFERROR(VLOOKUP(F129,classifications!A$3:C$335,3,FALSE),VLOOKUP(F129,classifications!I$2:K$28,3,FALSE))</f>
        <v>Predominantly Urban</v>
      </c>
      <c r="I129" s="378">
        <v>20101</v>
      </c>
      <c r="J129" s="378">
        <v>4249</v>
      </c>
      <c r="K129" s="378">
        <v>0</v>
      </c>
      <c r="L129" s="378">
        <v>116059</v>
      </c>
      <c r="M129" s="378">
        <v>140409</v>
      </c>
      <c r="N129" s="378"/>
      <c r="O129" s="378"/>
      <c r="P129" s="362"/>
      <c r="Q129" s="362"/>
      <c r="R129" s="362"/>
      <c r="S129" s="362"/>
      <c r="T129" s="362"/>
    </row>
    <row r="130" spans="1:20" ht="28.8" x14ac:dyDescent="0.3">
      <c r="A130" s="362"/>
      <c r="B130" s="380" t="s">
        <v>391</v>
      </c>
      <c r="C130" s="380" t="s">
        <v>393</v>
      </c>
      <c r="D130" s="381"/>
      <c r="E130" s="380" t="s">
        <v>394</v>
      </c>
      <c r="F130" s="380" t="s">
        <v>394</v>
      </c>
      <c r="G130" s="3" t="str">
        <f>VLOOKUP(F130,class!A$1:B$460,2,FALSE)</f>
        <v>Metropolitan District</v>
      </c>
      <c r="H130" s="3" t="str">
        <f>IFERROR(VLOOKUP(F130,classifications!A$3:C$335,3,FALSE),VLOOKUP(F130,classifications!I$2:K$28,3,FALSE))</f>
        <v>Predominantly Urban</v>
      </c>
      <c r="I130" s="378">
        <v>20285</v>
      </c>
      <c r="J130" s="378">
        <v>4747</v>
      </c>
      <c r="K130" s="378">
        <v>151</v>
      </c>
      <c r="L130" s="378">
        <v>94185</v>
      </c>
      <c r="M130" s="378">
        <v>119368</v>
      </c>
      <c r="N130" s="378"/>
      <c r="O130" s="378"/>
      <c r="P130" s="362"/>
      <c r="Q130" s="362"/>
      <c r="R130" s="362"/>
      <c r="S130" s="362"/>
      <c r="T130" s="362"/>
    </row>
    <row r="131" spans="1:20" ht="28.8" x14ac:dyDescent="0.3">
      <c r="A131" s="362"/>
      <c r="B131" s="380" t="s">
        <v>395</v>
      </c>
      <c r="C131" s="380" t="s">
        <v>397</v>
      </c>
      <c r="D131" s="381"/>
      <c r="E131" s="380" t="s">
        <v>398</v>
      </c>
      <c r="F131" s="380" t="s">
        <v>398</v>
      </c>
      <c r="G131" s="3" t="str">
        <f>VLOOKUP(F131,class!A$1:B$460,2,FALSE)</f>
        <v>Metropolitan District</v>
      </c>
      <c r="H131" s="3" t="str">
        <f>IFERROR(VLOOKUP(F131,classifications!A$3:C$335,3,FALSE),VLOOKUP(F131,classifications!I$2:K$28,3,FALSE))</f>
        <v>Predominantly Urban</v>
      </c>
      <c r="I131" s="378">
        <v>38877</v>
      </c>
      <c r="J131" s="378">
        <v>17911</v>
      </c>
      <c r="K131" s="378">
        <v>71</v>
      </c>
      <c r="L131" s="378">
        <v>188769</v>
      </c>
      <c r="M131" s="378">
        <v>245628</v>
      </c>
      <c r="N131" s="378"/>
      <c r="O131" s="378"/>
      <c r="P131" s="362"/>
      <c r="Q131" s="362"/>
      <c r="R131" s="362"/>
      <c r="S131" s="362"/>
      <c r="T131" s="362"/>
    </row>
    <row r="132" spans="1:20" x14ac:dyDescent="0.3">
      <c r="A132" s="362"/>
      <c r="B132" s="362"/>
      <c r="C132" s="362"/>
      <c r="D132" s="364"/>
      <c r="E132" s="362"/>
      <c r="F132" s="362"/>
      <c r="G132" s="362"/>
      <c r="H132" s="362"/>
      <c r="I132" s="378"/>
      <c r="J132" s="378"/>
      <c r="K132" s="378"/>
      <c r="L132" s="378"/>
      <c r="M132" s="378"/>
      <c r="N132" s="378"/>
      <c r="O132" s="378"/>
      <c r="P132" s="362"/>
      <c r="Q132" s="362"/>
      <c r="R132" s="362"/>
      <c r="S132" s="362"/>
      <c r="T132" s="362"/>
    </row>
    <row r="133" spans="1:20" ht="28.8" x14ac:dyDescent="0.3">
      <c r="A133" s="362"/>
      <c r="B133" s="380"/>
      <c r="C133" s="380" t="s">
        <v>399</v>
      </c>
      <c r="D133" s="381" t="s">
        <v>400</v>
      </c>
      <c r="E133" s="380"/>
      <c r="F133" s="380"/>
      <c r="G133" s="380"/>
      <c r="H133" s="362"/>
      <c r="I133" s="384">
        <v>75151</v>
      </c>
      <c r="J133" s="384">
        <v>61882</v>
      </c>
      <c r="K133" s="384">
        <v>1000</v>
      </c>
      <c r="L133" s="384">
        <v>388190</v>
      </c>
      <c r="M133" s="384">
        <v>526223</v>
      </c>
      <c r="N133" s="378"/>
      <c r="O133" s="378"/>
      <c r="P133" s="362"/>
      <c r="Q133" s="362"/>
      <c r="R133" s="362"/>
      <c r="S133" s="362"/>
      <c r="T133" s="362"/>
    </row>
    <row r="134" spans="1:20" ht="28.8" x14ac:dyDescent="0.3">
      <c r="A134" s="362"/>
      <c r="B134" s="380" t="s">
        <v>401</v>
      </c>
      <c r="C134" s="380" t="s">
        <v>403</v>
      </c>
      <c r="D134" s="381"/>
      <c r="E134" s="380" t="s">
        <v>404</v>
      </c>
      <c r="F134" s="380" t="s">
        <v>404</v>
      </c>
      <c r="G134" s="3" t="str">
        <f>VLOOKUP(F134,class!A$1:B$460,2,FALSE)</f>
        <v>Metropolitan District</v>
      </c>
      <c r="H134" s="3" t="str">
        <f>IFERROR(VLOOKUP(F134,classifications!A$3:C$335,3,FALSE),VLOOKUP(F134,classifications!I$2:K$28,3,FALSE))</f>
        <v>Predominantly Urban</v>
      </c>
      <c r="I134" s="378">
        <v>18961</v>
      </c>
      <c r="J134" s="378">
        <v>5418</v>
      </c>
      <c r="K134" s="378">
        <v>0</v>
      </c>
      <c r="L134" s="378">
        <v>69675</v>
      </c>
      <c r="M134" s="378">
        <v>94054</v>
      </c>
      <c r="N134" s="378"/>
      <c r="O134" s="378"/>
      <c r="P134" s="362"/>
      <c r="Q134" s="362"/>
      <c r="R134" s="362"/>
      <c r="S134" s="362"/>
      <c r="T134" s="362"/>
    </row>
    <row r="135" spans="1:20" ht="43.2" x14ac:dyDescent="0.3">
      <c r="A135" s="362"/>
      <c r="B135" s="380" t="s">
        <v>405</v>
      </c>
      <c r="C135" s="380" t="s">
        <v>407</v>
      </c>
      <c r="D135" s="381"/>
      <c r="E135" s="380" t="s">
        <v>408</v>
      </c>
      <c r="F135" s="380" t="s">
        <v>408</v>
      </c>
      <c r="G135" s="3" t="str">
        <f>VLOOKUP(F135,class!A$1:B$460,2,FALSE)</f>
        <v>Metropolitan District</v>
      </c>
      <c r="H135" s="3" t="str">
        <f>IFERROR(VLOOKUP(F135,classifications!A$3:C$335,3,FALSE),VLOOKUP(F135,classifications!I$2:K$28,3,FALSE))</f>
        <v>Predominantly Urban</v>
      </c>
      <c r="I135" s="378">
        <v>25083</v>
      </c>
      <c r="J135" s="378">
        <v>10451</v>
      </c>
      <c r="K135" s="378">
        <v>1000</v>
      </c>
      <c r="L135" s="378">
        <v>93019</v>
      </c>
      <c r="M135" s="378">
        <v>129553</v>
      </c>
      <c r="N135" s="378"/>
      <c r="O135" s="378"/>
      <c r="P135" s="362"/>
      <c r="Q135" s="362"/>
      <c r="R135" s="362"/>
      <c r="S135" s="362"/>
      <c r="T135" s="362"/>
    </row>
    <row r="136" spans="1:20" ht="28.8" x14ac:dyDescent="0.3">
      <c r="A136" s="362"/>
      <c r="B136" s="380" t="s">
        <v>409</v>
      </c>
      <c r="C136" s="380" t="s">
        <v>411</v>
      </c>
      <c r="D136" s="381"/>
      <c r="E136" s="380" t="s">
        <v>412</v>
      </c>
      <c r="F136" s="380" t="s">
        <v>412</v>
      </c>
      <c r="G136" s="3" t="str">
        <f>VLOOKUP(F136,class!A$1:B$460,2,FALSE)</f>
        <v>Metropolitan District</v>
      </c>
      <c r="H136" s="3" t="str">
        <f>IFERROR(VLOOKUP(F136,classifications!A$3:C$335,3,FALSE),VLOOKUP(F136,classifications!I$2:K$28,3,FALSE))</f>
        <v>Predominantly Urban</v>
      </c>
      <c r="I136" s="378">
        <v>14725</v>
      </c>
      <c r="J136" s="378">
        <v>6191</v>
      </c>
      <c r="K136" s="378">
        <v>0</v>
      </c>
      <c r="L136" s="378">
        <v>79153</v>
      </c>
      <c r="M136" s="378">
        <v>100069</v>
      </c>
      <c r="N136" s="378"/>
      <c r="O136" s="378"/>
      <c r="P136" s="362"/>
      <c r="Q136" s="362"/>
      <c r="R136" s="362"/>
      <c r="S136" s="362"/>
      <c r="T136" s="362"/>
    </row>
    <row r="137" spans="1:20" ht="28.8" x14ac:dyDescent="0.3">
      <c r="A137" s="362"/>
      <c r="B137" s="380" t="s">
        <v>413</v>
      </c>
      <c r="C137" s="380" t="s">
        <v>415</v>
      </c>
      <c r="D137" s="381"/>
      <c r="E137" s="380" t="s">
        <v>416</v>
      </c>
      <c r="F137" s="380" t="s">
        <v>416</v>
      </c>
      <c r="G137" s="3" t="str">
        <f>VLOOKUP(F137,class!A$1:B$460,2,FALSE)</f>
        <v>Metropolitan District</v>
      </c>
      <c r="H137" s="3" t="str">
        <f>IFERROR(VLOOKUP(F137,classifications!A$3:C$335,3,FALSE),VLOOKUP(F137,classifications!I$2:K$28,3,FALSE))</f>
        <v>Predominantly Urban</v>
      </c>
      <c r="I137" s="378">
        <v>16350</v>
      </c>
      <c r="J137" s="378">
        <v>5316</v>
      </c>
      <c r="K137" s="378">
        <v>0</v>
      </c>
      <c r="L137" s="378">
        <v>50515</v>
      </c>
      <c r="M137" s="378">
        <v>72181</v>
      </c>
      <c r="N137" s="378"/>
      <c r="O137" s="378"/>
      <c r="P137" s="362"/>
      <c r="Q137" s="362"/>
      <c r="R137" s="362"/>
      <c r="S137" s="362"/>
      <c r="T137" s="362"/>
    </row>
    <row r="138" spans="1:20" ht="28.8" x14ac:dyDescent="0.3">
      <c r="A138" s="362"/>
      <c r="B138" s="380" t="s">
        <v>417</v>
      </c>
      <c r="C138" s="380" t="s">
        <v>419</v>
      </c>
      <c r="D138" s="381"/>
      <c r="E138" s="380" t="s">
        <v>420</v>
      </c>
      <c r="F138" s="380" t="s">
        <v>420</v>
      </c>
      <c r="G138" s="3" t="str">
        <f>VLOOKUP(F138,class!A$1:B$460,2,FALSE)</f>
        <v>Metropolitan District</v>
      </c>
      <c r="H138" s="3" t="str">
        <f>IFERROR(VLOOKUP(F138,classifications!A$3:C$335,3,FALSE),VLOOKUP(F138,classifications!I$2:K$28,3,FALSE))</f>
        <v>Predominantly Urban</v>
      </c>
      <c r="I138" s="378">
        <v>32</v>
      </c>
      <c r="J138" s="378">
        <v>34506</v>
      </c>
      <c r="K138" s="378">
        <v>0</v>
      </c>
      <c r="L138" s="378">
        <v>95828</v>
      </c>
      <c r="M138" s="378">
        <v>130366</v>
      </c>
      <c r="N138" s="378"/>
      <c r="O138" s="378"/>
      <c r="P138" s="362"/>
      <c r="Q138" s="362"/>
      <c r="R138" s="362"/>
      <c r="S138" s="362"/>
      <c r="T138" s="362"/>
    </row>
    <row r="139" spans="1:20" x14ac:dyDescent="0.3">
      <c r="A139" s="362"/>
      <c r="B139" s="362"/>
      <c r="C139" s="362"/>
      <c r="D139" s="364"/>
      <c r="E139" s="362"/>
      <c r="F139" s="362"/>
      <c r="G139" s="362"/>
      <c r="H139" s="362"/>
      <c r="I139" s="378"/>
      <c r="J139" s="378"/>
      <c r="K139" s="378"/>
      <c r="L139" s="378"/>
      <c r="M139" s="378"/>
      <c r="N139" s="378"/>
      <c r="O139" s="378"/>
      <c r="P139" s="362"/>
      <c r="Q139" s="362"/>
      <c r="R139" s="362"/>
      <c r="S139" s="362"/>
      <c r="T139" s="362"/>
    </row>
    <row r="140" spans="1:20" x14ac:dyDescent="0.3">
      <c r="A140" s="362"/>
      <c r="B140" s="362"/>
      <c r="C140" s="362" t="s">
        <v>421</v>
      </c>
      <c r="D140" s="364" t="s">
        <v>422</v>
      </c>
      <c r="E140" s="362"/>
      <c r="F140" s="362"/>
      <c r="G140" s="362"/>
      <c r="H140" s="362"/>
      <c r="I140" s="384">
        <v>141737</v>
      </c>
      <c r="J140" s="384">
        <v>123879</v>
      </c>
      <c r="K140" s="384">
        <v>103</v>
      </c>
      <c r="L140" s="384">
        <v>922913</v>
      </c>
      <c r="M140" s="384">
        <v>1188632</v>
      </c>
      <c r="N140" s="378"/>
      <c r="O140" s="378"/>
      <c r="P140" s="362"/>
      <c r="Q140" s="362"/>
      <c r="R140" s="362"/>
      <c r="S140" s="362"/>
      <c r="T140" s="362"/>
    </row>
    <row r="141" spans="1:20" x14ac:dyDescent="0.3">
      <c r="A141" s="362"/>
      <c r="B141" s="362" t="s">
        <v>423</v>
      </c>
      <c r="C141" s="362" t="s">
        <v>425</v>
      </c>
      <c r="D141" s="364"/>
      <c r="E141" s="362" t="s">
        <v>426</v>
      </c>
      <c r="F141" s="362" t="s">
        <v>426</v>
      </c>
      <c r="G141" s="3" t="str">
        <f>VLOOKUP(F141,class!A$1:B$460,2,FALSE)</f>
        <v>Metropolitan District</v>
      </c>
      <c r="H141" s="3" t="str">
        <f>IFERROR(VLOOKUP(F141,classifications!A$3:C$335,3,FALSE),VLOOKUP(F141,classifications!I$2:K$28,3,FALSE))</f>
        <v>Predominantly Urban</v>
      </c>
      <c r="I141" s="378">
        <v>59941</v>
      </c>
      <c r="J141" s="378">
        <v>48511</v>
      </c>
      <c r="K141" s="378">
        <v>0</v>
      </c>
      <c r="L141" s="378">
        <v>337839</v>
      </c>
      <c r="M141" s="378">
        <v>446291</v>
      </c>
      <c r="N141" s="378"/>
      <c r="O141" s="378"/>
      <c r="P141" s="362"/>
      <c r="Q141" s="362"/>
      <c r="R141" s="362"/>
      <c r="S141" s="362"/>
      <c r="T141" s="362"/>
    </row>
    <row r="142" spans="1:20" x14ac:dyDescent="0.3">
      <c r="A142" s="362"/>
      <c r="B142" s="362" t="s">
        <v>427</v>
      </c>
      <c r="C142" s="362" t="s">
        <v>429</v>
      </c>
      <c r="D142" s="364"/>
      <c r="E142" s="362" t="s">
        <v>430</v>
      </c>
      <c r="F142" s="362" t="s">
        <v>430</v>
      </c>
      <c r="G142" s="3" t="str">
        <f>VLOOKUP(F142,class!A$1:B$460,2,FALSE)</f>
        <v>Metropolitan District</v>
      </c>
      <c r="H142" s="3" t="str">
        <f>IFERROR(VLOOKUP(F142,classifications!A$3:C$335,3,FALSE),VLOOKUP(F142,classifications!I$2:K$28,3,FALSE))</f>
        <v>Predominantly Urban</v>
      </c>
      <c r="I142" s="378">
        <v>125</v>
      </c>
      <c r="J142" s="378">
        <v>24859</v>
      </c>
      <c r="K142" s="378">
        <v>21</v>
      </c>
      <c r="L142" s="378">
        <v>118403</v>
      </c>
      <c r="M142" s="378">
        <v>143408</v>
      </c>
      <c r="N142" s="378"/>
      <c r="O142" s="378"/>
      <c r="P142" s="362"/>
      <c r="Q142" s="362"/>
      <c r="R142" s="362"/>
      <c r="S142" s="362"/>
      <c r="T142" s="362"/>
    </row>
    <row r="143" spans="1:20" x14ac:dyDescent="0.3">
      <c r="A143" s="362"/>
      <c r="B143" s="362" t="s">
        <v>431</v>
      </c>
      <c r="C143" s="362" t="s">
        <v>433</v>
      </c>
      <c r="D143" s="364"/>
      <c r="E143" s="362" t="s">
        <v>434</v>
      </c>
      <c r="F143" s="362" t="s">
        <v>434</v>
      </c>
      <c r="G143" s="3" t="str">
        <f>VLOOKUP(F143,class!A$1:B$460,2,FALSE)</f>
        <v>Metropolitan District</v>
      </c>
      <c r="H143" s="3" t="str">
        <f>IFERROR(VLOOKUP(F143,classifications!A$3:C$335,3,FALSE),VLOOKUP(F143,classifications!I$2:K$28,3,FALSE))</f>
        <v>Predominantly Urban</v>
      </c>
      <c r="I143" s="378">
        <v>21401</v>
      </c>
      <c r="J143" s="378">
        <v>5106</v>
      </c>
      <c r="K143" s="378">
        <v>14</v>
      </c>
      <c r="L143" s="378">
        <v>113765</v>
      </c>
      <c r="M143" s="378">
        <v>140286</v>
      </c>
      <c r="N143" s="378"/>
      <c r="O143" s="378"/>
      <c r="P143" s="362"/>
      <c r="Q143" s="362"/>
      <c r="R143" s="362"/>
      <c r="S143" s="362"/>
      <c r="T143" s="362"/>
    </row>
    <row r="144" spans="1:20" x14ac:dyDescent="0.3">
      <c r="A144" s="362"/>
      <c r="B144" s="362" t="s">
        <v>435</v>
      </c>
      <c r="C144" s="362" t="s">
        <v>437</v>
      </c>
      <c r="D144" s="364"/>
      <c r="E144" s="362" t="s">
        <v>438</v>
      </c>
      <c r="F144" s="362" t="s">
        <v>438</v>
      </c>
      <c r="G144" s="3" t="str">
        <f>VLOOKUP(F144,class!A$1:B$460,2,FALSE)</f>
        <v>Metropolitan District</v>
      </c>
      <c r="H144" s="3" t="str">
        <f>IFERROR(VLOOKUP(F144,classifications!A$3:C$335,3,FALSE),VLOOKUP(F144,classifications!I$2:K$28,3,FALSE))</f>
        <v>Predominantly Urban</v>
      </c>
      <c r="I144" s="378">
        <v>28413</v>
      </c>
      <c r="J144" s="378">
        <v>7356</v>
      </c>
      <c r="K144" s="378">
        <v>0</v>
      </c>
      <c r="L144" s="378">
        <v>98989</v>
      </c>
      <c r="M144" s="378">
        <v>134758</v>
      </c>
      <c r="N144" s="378"/>
      <c r="O144" s="378"/>
      <c r="P144" s="362"/>
      <c r="Q144" s="362"/>
      <c r="R144" s="362"/>
      <c r="S144" s="362"/>
      <c r="T144" s="362"/>
    </row>
    <row r="145" spans="1:20" x14ac:dyDescent="0.3">
      <c r="A145" s="362"/>
      <c r="B145" s="362" t="s">
        <v>439</v>
      </c>
      <c r="C145" s="362" t="s">
        <v>441</v>
      </c>
      <c r="D145" s="364"/>
      <c r="E145" s="362" t="s">
        <v>442</v>
      </c>
      <c r="F145" s="362" t="s">
        <v>442</v>
      </c>
      <c r="G145" s="3" t="str">
        <f>VLOOKUP(F145,class!A$1:B$460,2,FALSE)</f>
        <v>Metropolitan District</v>
      </c>
      <c r="H145" s="3" t="str">
        <f>IFERROR(VLOOKUP(F145,classifications!A$3:C$335,3,FALSE),VLOOKUP(F145,classifications!I$2:K$28,3,FALSE))</f>
        <v>Predominantly Urban</v>
      </c>
      <c r="I145" s="378">
        <v>10041</v>
      </c>
      <c r="J145" s="378">
        <v>3469</v>
      </c>
      <c r="K145" s="378">
        <v>30</v>
      </c>
      <c r="L145" s="378">
        <v>80731</v>
      </c>
      <c r="M145" s="378">
        <v>94271</v>
      </c>
      <c r="N145" s="378"/>
      <c r="O145" s="378"/>
      <c r="P145" s="362"/>
      <c r="Q145" s="362"/>
      <c r="R145" s="362"/>
      <c r="S145" s="362"/>
      <c r="T145" s="362"/>
    </row>
    <row r="146" spans="1:20" x14ac:dyDescent="0.3">
      <c r="A146" s="362"/>
      <c r="B146" s="362" t="s">
        <v>443</v>
      </c>
      <c r="C146" s="362" t="s">
        <v>445</v>
      </c>
      <c r="D146" s="364"/>
      <c r="E146" s="362" t="s">
        <v>446</v>
      </c>
      <c r="F146" s="362" t="s">
        <v>446</v>
      </c>
      <c r="G146" s="3" t="str">
        <f>VLOOKUP(F146,class!A$1:B$460,2,FALSE)</f>
        <v>Metropolitan District</v>
      </c>
      <c r="H146" s="3" t="str">
        <f>IFERROR(VLOOKUP(F146,classifications!A$3:C$335,3,FALSE),VLOOKUP(F146,classifications!I$2:K$28,3,FALSE))</f>
        <v>Predominantly Urban</v>
      </c>
      <c r="I146" s="378">
        <v>0</v>
      </c>
      <c r="J146" s="378">
        <v>27813</v>
      </c>
      <c r="K146" s="378">
        <v>38</v>
      </c>
      <c r="L146" s="378">
        <v>89365</v>
      </c>
      <c r="M146" s="378">
        <v>117216</v>
      </c>
      <c r="N146" s="378"/>
      <c r="O146" s="378"/>
      <c r="P146" s="362"/>
      <c r="Q146" s="362"/>
      <c r="R146" s="362"/>
      <c r="S146" s="362"/>
      <c r="T146" s="362"/>
    </row>
    <row r="147" spans="1:20" x14ac:dyDescent="0.3">
      <c r="A147" s="362"/>
      <c r="B147" s="362" t="s">
        <v>447</v>
      </c>
      <c r="C147" s="362" t="s">
        <v>449</v>
      </c>
      <c r="D147" s="364"/>
      <c r="E147" s="362" t="s">
        <v>450</v>
      </c>
      <c r="F147" s="362" t="s">
        <v>450</v>
      </c>
      <c r="G147" s="3" t="str">
        <f>VLOOKUP(F147,class!A$1:B$460,2,FALSE)</f>
        <v>Metropolitan District</v>
      </c>
      <c r="H147" s="3" t="str">
        <f>IFERROR(VLOOKUP(F147,classifications!A$3:C$335,3,FALSE),VLOOKUP(F147,classifications!I$2:K$28,3,FALSE))</f>
        <v>Predominantly Urban</v>
      </c>
      <c r="I147" s="378">
        <v>21816</v>
      </c>
      <c r="J147" s="378">
        <v>6765</v>
      </c>
      <c r="K147" s="378">
        <v>0</v>
      </c>
      <c r="L147" s="378">
        <v>83821</v>
      </c>
      <c r="M147" s="378">
        <v>112402</v>
      </c>
      <c r="N147" s="378"/>
      <c r="O147" s="378"/>
      <c r="P147" s="362"/>
      <c r="Q147" s="362"/>
      <c r="R147" s="362"/>
      <c r="S147" s="362"/>
      <c r="T147" s="362"/>
    </row>
    <row r="148" spans="1:20" x14ac:dyDescent="0.3">
      <c r="A148" s="362"/>
      <c r="B148" s="362"/>
      <c r="C148" s="362"/>
      <c r="D148" s="364"/>
      <c r="E148" s="362"/>
      <c r="F148" s="362"/>
      <c r="G148" s="362"/>
      <c r="H148" s="362"/>
      <c r="I148" s="378"/>
      <c r="J148" s="378"/>
      <c r="K148" s="378"/>
      <c r="L148" s="378"/>
      <c r="M148" s="378"/>
      <c r="N148" s="378"/>
      <c r="O148" s="378"/>
      <c r="P148" s="362"/>
      <c r="Q148" s="362"/>
      <c r="R148" s="362"/>
      <c r="S148" s="362"/>
      <c r="T148" s="362"/>
    </row>
    <row r="149" spans="1:20" ht="28.8" x14ac:dyDescent="0.3">
      <c r="A149" s="362"/>
      <c r="B149" s="380"/>
      <c r="C149" s="380" t="s">
        <v>451</v>
      </c>
      <c r="D149" s="381" t="s">
        <v>452</v>
      </c>
      <c r="E149" s="380"/>
      <c r="F149" s="380"/>
      <c r="G149" s="380"/>
      <c r="H149" s="362"/>
      <c r="I149" s="384">
        <v>76992</v>
      </c>
      <c r="J149" s="384">
        <v>104328</v>
      </c>
      <c r="K149" s="384">
        <v>30</v>
      </c>
      <c r="L149" s="384">
        <v>841301</v>
      </c>
      <c r="M149" s="384">
        <v>1022651</v>
      </c>
      <c r="N149" s="378"/>
      <c r="O149" s="378"/>
      <c r="P149" s="362"/>
      <c r="Q149" s="362"/>
      <c r="R149" s="362"/>
      <c r="S149" s="362"/>
      <c r="T149" s="362"/>
    </row>
    <row r="150" spans="1:20" ht="28.8" x14ac:dyDescent="0.3">
      <c r="A150" s="362"/>
      <c r="B150" s="380" t="s">
        <v>453</v>
      </c>
      <c r="C150" s="380" t="s">
        <v>455</v>
      </c>
      <c r="D150" s="381"/>
      <c r="E150" s="380" t="s">
        <v>456</v>
      </c>
      <c r="F150" s="380" t="s">
        <v>456</v>
      </c>
      <c r="G150" s="3" t="str">
        <f>VLOOKUP(F150,class!A$1:B$460,2,FALSE)</f>
        <v>Metropolitan District</v>
      </c>
      <c r="H150" s="3" t="str">
        <f>IFERROR(VLOOKUP(F150,classifications!A$3:C$335,3,FALSE),VLOOKUP(F150,classifications!I$2:K$28,3,FALSE))</f>
        <v>Predominantly Urban</v>
      </c>
      <c r="I150" s="378">
        <v>407</v>
      </c>
      <c r="J150" s="378">
        <v>31532</v>
      </c>
      <c r="K150" s="378">
        <v>0</v>
      </c>
      <c r="L150" s="378">
        <v>187822</v>
      </c>
      <c r="M150" s="378">
        <v>219761</v>
      </c>
      <c r="N150" s="378"/>
      <c r="O150" s="378"/>
      <c r="P150" s="362"/>
      <c r="Q150" s="362"/>
      <c r="R150" s="362"/>
      <c r="S150" s="362"/>
      <c r="T150" s="362"/>
    </row>
    <row r="151" spans="1:20" ht="28.8" x14ac:dyDescent="0.3">
      <c r="A151" s="362"/>
      <c r="B151" s="380" t="s">
        <v>457</v>
      </c>
      <c r="C151" s="380" t="s">
        <v>459</v>
      </c>
      <c r="D151" s="381"/>
      <c r="E151" s="380" t="s">
        <v>460</v>
      </c>
      <c r="F151" s="380" t="s">
        <v>460</v>
      </c>
      <c r="G151" s="3" t="str">
        <f>VLOOKUP(F151,class!A$1:B$460,2,FALSE)</f>
        <v>Metropolitan District</v>
      </c>
      <c r="H151" s="3" t="str">
        <f>IFERROR(VLOOKUP(F151,classifications!A$3:C$335,3,FALSE),VLOOKUP(F151,classifications!I$2:K$28,3,FALSE))</f>
        <v>Predominantly Urban</v>
      </c>
      <c r="I151" s="378">
        <v>0</v>
      </c>
      <c r="J151" s="378">
        <v>13924</v>
      </c>
      <c r="K151" s="378">
        <v>0</v>
      </c>
      <c r="L151" s="378">
        <v>82325</v>
      </c>
      <c r="M151" s="378">
        <v>96249</v>
      </c>
      <c r="N151" s="378"/>
      <c r="O151" s="378"/>
      <c r="P151" s="362"/>
      <c r="Q151" s="362"/>
      <c r="R151" s="362"/>
      <c r="S151" s="362"/>
      <c r="T151" s="362"/>
    </row>
    <row r="152" spans="1:20" ht="28.8" x14ac:dyDescent="0.3">
      <c r="A152" s="362"/>
      <c r="B152" s="380" t="s">
        <v>461</v>
      </c>
      <c r="C152" s="380" t="s">
        <v>463</v>
      </c>
      <c r="D152" s="381"/>
      <c r="E152" s="380" t="s">
        <v>464</v>
      </c>
      <c r="F152" s="380" t="s">
        <v>464</v>
      </c>
      <c r="G152" s="3" t="str">
        <f>VLOOKUP(F152,class!A$1:B$460,2,FALSE)</f>
        <v>Metropolitan District</v>
      </c>
      <c r="H152" s="3" t="str">
        <f>IFERROR(VLOOKUP(F152,classifications!A$3:C$335,3,FALSE),VLOOKUP(F152,classifications!I$2:K$28,3,FALSE))</f>
        <v>Predominantly Urban</v>
      </c>
      <c r="I152" s="378">
        <v>22148</v>
      </c>
      <c r="J152" s="378">
        <v>6004</v>
      </c>
      <c r="K152" s="378">
        <v>0</v>
      </c>
      <c r="L152" s="378">
        <v>159956</v>
      </c>
      <c r="M152" s="378">
        <v>188108</v>
      </c>
      <c r="N152" s="378"/>
      <c r="O152" s="378"/>
      <c r="P152" s="362"/>
      <c r="Q152" s="362"/>
      <c r="R152" s="362"/>
      <c r="S152" s="362"/>
      <c r="T152" s="362"/>
    </row>
    <row r="153" spans="1:20" ht="28.8" x14ac:dyDescent="0.3">
      <c r="A153" s="362"/>
      <c r="B153" s="380" t="s">
        <v>465</v>
      </c>
      <c r="C153" s="380" t="s">
        <v>467</v>
      </c>
      <c r="D153" s="381"/>
      <c r="E153" s="380" t="s">
        <v>468</v>
      </c>
      <c r="F153" s="380" t="s">
        <v>468</v>
      </c>
      <c r="G153" s="3" t="str">
        <f>VLOOKUP(F153,class!A$1:B$460,2,FALSE)</f>
        <v>Metropolitan District</v>
      </c>
      <c r="H153" s="3" t="str">
        <f>IFERROR(VLOOKUP(F153,classifications!A$3:C$335,3,FALSE),VLOOKUP(F153,classifications!I$2:K$28,3,FALSE))</f>
        <v>Predominantly Urban</v>
      </c>
      <c r="I153" s="378">
        <v>54377</v>
      </c>
      <c r="J153" s="378">
        <v>17602</v>
      </c>
      <c r="K153" s="378">
        <v>14</v>
      </c>
      <c r="L153" s="378">
        <v>285467</v>
      </c>
      <c r="M153" s="378">
        <v>357460</v>
      </c>
      <c r="N153" s="378"/>
      <c r="O153" s="378"/>
      <c r="P153" s="362"/>
      <c r="Q153" s="362"/>
      <c r="R153" s="362"/>
      <c r="S153" s="362"/>
      <c r="T153" s="362"/>
    </row>
    <row r="154" spans="1:20" ht="28.8" x14ac:dyDescent="0.3">
      <c r="A154" s="362"/>
      <c r="B154" s="380" t="s">
        <v>469</v>
      </c>
      <c r="C154" s="380" t="s">
        <v>471</v>
      </c>
      <c r="D154" s="381"/>
      <c r="E154" s="380" t="s">
        <v>472</v>
      </c>
      <c r="F154" s="380" t="s">
        <v>472</v>
      </c>
      <c r="G154" s="3" t="str">
        <f>VLOOKUP(F154,class!A$1:B$460,2,FALSE)</f>
        <v>Metropolitan District</v>
      </c>
      <c r="H154" s="3" t="str">
        <f>IFERROR(VLOOKUP(F154,classifications!A$3:C$335,3,FALSE),VLOOKUP(F154,classifications!I$2:K$28,3,FALSE))</f>
        <v>Predominantly Urban</v>
      </c>
      <c r="I154" s="378">
        <v>60</v>
      </c>
      <c r="J154" s="378">
        <v>35266</v>
      </c>
      <c r="K154" s="378">
        <v>16</v>
      </c>
      <c r="L154" s="378">
        <v>125731</v>
      </c>
      <c r="M154" s="378">
        <v>161073</v>
      </c>
      <c r="N154" s="378"/>
      <c r="O154" s="378"/>
      <c r="P154" s="362"/>
      <c r="Q154" s="362"/>
      <c r="R154" s="362"/>
      <c r="S154" s="362"/>
      <c r="T154" s="362"/>
    </row>
    <row r="155" spans="1:20" x14ac:dyDescent="0.3">
      <c r="A155" s="362"/>
      <c r="B155" s="362"/>
      <c r="C155" s="362"/>
      <c r="D155" s="364"/>
      <c r="E155" s="362"/>
      <c r="F155" s="362"/>
      <c r="G155" s="362"/>
      <c r="H155" s="362"/>
      <c r="I155" s="378"/>
      <c r="J155" s="378"/>
      <c r="K155" s="378"/>
      <c r="L155" s="378"/>
      <c r="M155" s="378"/>
      <c r="N155" s="378"/>
      <c r="O155" s="378"/>
      <c r="P155" s="362"/>
      <c r="Q155" s="362"/>
      <c r="R155" s="362"/>
      <c r="S155" s="362"/>
      <c r="T155" s="362"/>
    </row>
    <row r="156" spans="1:20" x14ac:dyDescent="0.3">
      <c r="A156" s="373" t="s">
        <v>1360</v>
      </c>
      <c r="B156" s="374"/>
      <c r="C156" s="374"/>
      <c r="D156" s="375"/>
      <c r="E156" s="374"/>
      <c r="F156" s="374"/>
      <c r="G156" s="374"/>
      <c r="H156" s="374"/>
      <c r="I156" s="383">
        <v>431960</v>
      </c>
      <c r="J156" s="383">
        <v>881520</v>
      </c>
      <c r="K156" s="383">
        <v>18423</v>
      </c>
      <c r="L156" s="383">
        <v>8424236</v>
      </c>
      <c r="M156" s="383">
        <f>SUM(M158:M466)/2</f>
        <v>9756139</v>
      </c>
      <c r="N156" s="378"/>
      <c r="O156" s="378"/>
      <c r="P156" s="362"/>
      <c r="Q156" s="362"/>
      <c r="R156" s="362"/>
      <c r="S156" s="362"/>
      <c r="T156" s="362"/>
    </row>
    <row r="157" spans="1:20" x14ac:dyDescent="0.3">
      <c r="A157" s="362"/>
      <c r="B157" s="362"/>
      <c r="C157" s="362"/>
      <c r="D157" s="364"/>
      <c r="E157" s="362"/>
      <c r="F157" s="362"/>
      <c r="G157" s="362"/>
      <c r="H157" s="362"/>
      <c r="I157" s="378"/>
      <c r="J157" s="378"/>
      <c r="K157" s="378"/>
      <c r="L157" s="378"/>
      <c r="M157" s="378"/>
      <c r="N157" s="378"/>
      <c r="O157" s="378"/>
      <c r="P157" s="362"/>
      <c r="Q157" s="362"/>
      <c r="R157" s="362"/>
      <c r="S157" s="362"/>
      <c r="T157" s="362"/>
    </row>
    <row r="158" spans="1:20" ht="28.8" x14ac:dyDescent="0.3">
      <c r="A158" s="362"/>
      <c r="B158" s="380"/>
      <c r="C158" s="380" t="s">
        <v>1444</v>
      </c>
      <c r="D158" s="381" t="s">
        <v>1445</v>
      </c>
      <c r="E158" s="380"/>
      <c r="F158" s="380"/>
      <c r="G158" s="380"/>
      <c r="H158" s="362"/>
      <c r="I158" s="382"/>
      <c r="J158" s="382"/>
      <c r="K158" s="382"/>
      <c r="L158" s="382"/>
      <c r="M158" s="382"/>
      <c r="N158" s="378"/>
      <c r="O158" s="378"/>
      <c r="P158" s="362"/>
      <c r="Q158" s="362"/>
      <c r="R158" s="362"/>
      <c r="S158" s="362"/>
      <c r="T158" s="362"/>
    </row>
    <row r="159" spans="1:20" ht="28.8" x14ac:dyDescent="0.3">
      <c r="A159" s="362"/>
      <c r="B159" s="380" t="s">
        <v>1446</v>
      </c>
      <c r="C159" s="380" t="s">
        <v>1448</v>
      </c>
      <c r="D159" s="381"/>
      <c r="E159" s="380" t="s">
        <v>1449</v>
      </c>
      <c r="F159" s="380" t="s">
        <v>1449</v>
      </c>
      <c r="G159" s="380"/>
      <c r="H159" s="380"/>
      <c r="I159" s="382"/>
      <c r="J159" s="382"/>
      <c r="K159" s="382"/>
      <c r="L159" s="382"/>
      <c r="M159" s="382"/>
      <c r="N159" s="378"/>
      <c r="O159" s="378"/>
      <c r="P159" s="362"/>
      <c r="Q159" s="362"/>
      <c r="R159" s="362"/>
      <c r="S159" s="362"/>
      <c r="T159" s="362"/>
    </row>
    <row r="160" spans="1:20" ht="43.2" x14ac:dyDescent="0.3">
      <c r="A160" s="362"/>
      <c r="B160" s="380" t="s">
        <v>1450</v>
      </c>
      <c r="C160" s="380" t="s">
        <v>1452</v>
      </c>
      <c r="D160" s="381"/>
      <c r="E160" s="380" t="s">
        <v>1453</v>
      </c>
      <c r="F160" s="380" t="s">
        <v>1453</v>
      </c>
      <c r="G160" s="380"/>
      <c r="H160" s="380"/>
      <c r="I160" s="382"/>
      <c r="J160" s="382"/>
      <c r="K160" s="382"/>
      <c r="L160" s="382"/>
      <c r="M160" s="382"/>
      <c r="N160" s="378"/>
      <c r="O160" s="378"/>
      <c r="P160" s="362"/>
      <c r="Q160" s="362"/>
      <c r="R160" s="362"/>
      <c r="S160" s="362"/>
      <c r="T160" s="362"/>
    </row>
    <row r="161" spans="1:20" ht="43.2" x14ac:dyDescent="0.3">
      <c r="A161" s="362"/>
      <c r="B161" s="380" t="s">
        <v>1454</v>
      </c>
      <c r="C161" s="380" t="s">
        <v>1456</v>
      </c>
      <c r="D161" s="381"/>
      <c r="E161" s="380" t="s">
        <v>1457</v>
      </c>
      <c r="F161" s="380" t="s">
        <v>1457</v>
      </c>
      <c r="G161" s="380"/>
      <c r="H161" s="380"/>
      <c r="I161" s="382"/>
      <c r="J161" s="382"/>
      <c r="K161" s="382"/>
      <c r="L161" s="382"/>
      <c r="M161" s="382"/>
      <c r="N161" s="378"/>
      <c r="O161" s="378"/>
      <c r="P161" s="362"/>
      <c r="Q161" s="362"/>
      <c r="R161" s="362"/>
      <c r="S161" s="362"/>
      <c r="T161" s="362"/>
    </row>
    <row r="162" spans="1:20" x14ac:dyDescent="0.3">
      <c r="A162" s="362"/>
      <c r="B162" s="362"/>
      <c r="C162" s="362"/>
      <c r="D162" s="362"/>
      <c r="E162" s="362"/>
      <c r="F162" s="362"/>
      <c r="G162" s="362"/>
      <c r="H162" s="362"/>
      <c r="I162" s="378"/>
      <c r="J162" s="378"/>
      <c r="K162" s="378"/>
      <c r="L162" s="378"/>
      <c r="M162" s="378"/>
      <c r="N162" s="378"/>
      <c r="O162" s="378"/>
      <c r="P162" s="362"/>
      <c r="Q162" s="362"/>
      <c r="R162" s="362"/>
      <c r="S162" s="362"/>
      <c r="T162" s="362"/>
    </row>
    <row r="163" spans="1:20" ht="28.8" x14ac:dyDescent="0.3">
      <c r="A163" s="362"/>
      <c r="B163" s="380"/>
      <c r="C163" s="380" t="s">
        <v>474</v>
      </c>
      <c r="D163" s="381" t="s">
        <v>475</v>
      </c>
      <c r="E163" s="380"/>
      <c r="F163" s="380"/>
      <c r="G163" s="380"/>
      <c r="H163" s="362"/>
      <c r="I163" s="387"/>
      <c r="J163" s="387"/>
      <c r="K163" s="387"/>
      <c r="L163" s="387"/>
      <c r="M163" s="387"/>
      <c r="N163" s="378"/>
      <c r="O163" s="378"/>
      <c r="P163" s="362"/>
      <c r="Q163" s="362"/>
      <c r="R163" s="362"/>
      <c r="S163" s="362"/>
      <c r="T163" s="362"/>
    </row>
    <row r="164" spans="1:20" ht="28.8" x14ac:dyDescent="0.3">
      <c r="A164" s="362"/>
      <c r="B164" s="380" t="s">
        <v>476</v>
      </c>
      <c r="C164" s="380" t="s">
        <v>478</v>
      </c>
      <c r="D164" s="381"/>
      <c r="E164" s="380" t="s">
        <v>479</v>
      </c>
      <c r="F164" s="380" t="s">
        <v>479</v>
      </c>
      <c r="G164" s="380"/>
      <c r="H164" s="362"/>
      <c r="I164" s="382"/>
      <c r="J164" s="382"/>
      <c r="K164" s="382"/>
      <c r="L164" s="382"/>
      <c r="M164" s="382"/>
      <c r="N164" s="378"/>
      <c r="O164" s="378"/>
      <c r="P164" s="362"/>
      <c r="Q164" s="362"/>
      <c r="R164" s="362"/>
      <c r="S164" s="362"/>
      <c r="T164" s="362"/>
    </row>
    <row r="165" spans="1:20" ht="28.8" x14ac:dyDescent="0.3">
      <c r="A165" s="362"/>
      <c r="B165" s="380" t="s">
        <v>480</v>
      </c>
      <c r="C165" s="380" t="s">
        <v>482</v>
      </c>
      <c r="D165" s="381"/>
      <c r="E165" s="380" t="s">
        <v>483</v>
      </c>
      <c r="F165" s="380" t="s">
        <v>483</v>
      </c>
      <c r="G165" s="380"/>
      <c r="H165" s="362"/>
      <c r="I165" s="382"/>
      <c r="J165" s="382"/>
      <c r="K165" s="382"/>
      <c r="L165" s="382"/>
      <c r="M165" s="382"/>
      <c r="N165" s="378"/>
      <c r="O165" s="378"/>
      <c r="P165" s="362"/>
      <c r="Q165" s="362"/>
      <c r="R165" s="362"/>
      <c r="S165" s="362"/>
      <c r="T165" s="362"/>
    </row>
    <row r="166" spans="1:20" ht="28.8" x14ac:dyDescent="0.3">
      <c r="A166" s="362"/>
      <c r="B166" s="380" t="s">
        <v>484</v>
      </c>
      <c r="C166" s="380" t="s">
        <v>486</v>
      </c>
      <c r="D166" s="381"/>
      <c r="E166" s="380" t="s">
        <v>487</v>
      </c>
      <c r="F166" s="380" t="s">
        <v>487</v>
      </c>
      <c r="G166" s="380"/>
      <c r="H166" s="362"/>
      <c r="I166" s="382"/>
      <c r="J166" s="382"/>
      <c r="K166" s="382"/>
      <c r="L166" s="382"/>
      <c r="M166" s="382"/>
      <c r="N166" s="378"/>
      <c r="O166" s="378"/>
      <c r="P166" s="362"/>
      <c r="Q166" s="362"/>
      <c r="R166" s="362"/>
      <c r="S166" s="362"/>
      <c r="T166" s="362"/>
    </row>
    <row r="167" spans="1:20" ht="28.8" x14ac:dyDescent="0.3">
      <c r="A167" s="362"/>
      <c r="B167" s="380" t="s">
        <v>488</v>
      </c>
      <c r="C167" s="380" t="s">
        <v>490</v>
      </c>
      <c r="D167" s="381"/>
      <c r="E167" s="380" t="s">
        <v>491</v>
      </c>
      <c r="F167" s="380" t="s">
        <v>491</v>
      </c>
      <c r="G167" s="380"/>
      <c r="H167" s="362"/>
      <c r="I167" s="382"/>
      <c r="J167" s="382"/>
      <c r="K167" s="382"/>
      <c r="L167" s="382"/>
      <c r="M167" s="382"/>
      <c r="N167" s="378"/>
      <c r="O167" s="378"/>
      <c r="P167" s="362"/>
      <c r="Q167" s="362"/>
      <c r="R167" s="362"/>
      <c r="S167" s="362"/>
      <c r="T167" s="362"/>
    </row>
    <row r="168" spans="1:20" x14ac:dyDescent="0.3">
      <c r="A168" s="362"/>
      <c r="B168" s="362"/>
      <c r="C168" s="362"/>
      <c r="D168" s="364"/>
      <c r="E168" s="362"/>
      <c r="F168" s="362"/>
      <c r="G168" s="362"/>
      <c r="H168" s="362"/>
      <c r="I168" s="378"/>
      <c r="J168" s="378"/>
      <c r="K168" s="378"/>
      <c r="L168" s="378"/>
      <c r="M168" s="378"/>
      <c r="N168" s="378"/>
      <c r="O168" s="378"/>
      <c r="P168" s="362"/>
      <c r="Q168" s="362"/>
      <c r="R168" s="362"/>
      <c r="S168" s="362"/>
      <c r="T168" s="362"/>
    </row>
    <row r="169" spans="1:20" ht="28.8" x14ac:dyDescent="0.3">
      <c r="A169" s="362"/>
      <c r="B169" s="380"/>
      <c r="C169" s="380" t="s">
        <v>492</v>
      </c>
      <c r="D169" s="381" t="s">
        <v>493</v>
      </c>
      <c r="E169" s="380"/>
      <c r="F169" s="381" t="s">
        <v>493</v>
      </c>
      <c r="G169" s="3" t="str">
        <f>VLOOKUP(F169,class!A$1:B$460,2,FALSE)</f>
        <v>Shire County</v>
      </c>
      <c r="H169" s="3" t="str">
        <f>IFERROR(VLOOKUP(F169,classifications!A$3:C$335,3,FALSE),VLOOKUP(F169,classifications!I$2:K$28,3,FALSE))</f>
        <v>Predominantly Rural</v>
      </c>
      <c r="I169" s="385">
        <v>13008</v>
      </c>
      <c r="J169" s="385">
        <v>30970</v>
      </c>
      <c r="K169" s="385">
        <v>827</v>
      </c>
      <c r="L169" s="385">
        <v>246084</v>
      </c>
      <c r="M169" s="385">
        <v>290889</v>
      </c>
      <c r="N169" s="378"/>
      <c r="O169" s="378"/>
      <c r="P169" s="362"/>
      <c r="Q169" s="362"/>
      <c r="R169" s="362"/>
      <c r="S169" s="362"/>
      <c r="T169" s="362"/>
    </row>
    <row r="170" spans="1:20" ht="28.8" x14ac:dyDescent="0.3">
      <c r="A170" s="362"/>
      <c r="B170" s="380" t="s">
        <v>494</v>
      </c>
      <c r="C170" s="380" t="s">
        <v>496</v>
      </c>
      <c r="D170" s="381"/>
      <c r="E170" s="380" t="s">
        <v>497</v>
      </c>
      <c r="F170" s="380" t="s">
        <v>497</v>
      </c>
      <c r="G170" s="3" t="str">
        <f>VLOOKUP(F170,class!A$1:B$460,2,FALSE)</f>
        <v>Shire District</v>
      </c>
      <c r="H170" s="3" t="str">
        <f>IFERROR(VLOOKUP(F170,classifications!A$3:C$335,3,FALSE),VLOOKUP(F170,classifications!I$2:K$28,3,FALSE))</f>
        <v>Predominantly Urban</v>
      </c>
      <c r="I170" s="378">
        <v>7095</v>
      </c>
      <c r="J170" s="378">
        <v>5387</v>
      </c>
      <c r="K170" s="378">
        <v>131</v>
      </c>
      <c r="L170" s="378">
        <v>43798</v>
      </c>
      <c r="M170" s="378">
        <v>56411</v>
      </c>
      <c r="N170" s="378"/>
      <c r="O170" s="378"/>
      <c r="P170" s="362"/>
      <c r="Q170" s="362"/>
      <c r="R170" s="362"/>
      <c r="S170" s="362"/>
      <c r="T170" s="362"/>
    </row>
    <row r="171" spans="1:20" ht="43.2" x14ac:dyDescent="0.3">
      <c r="A171" s="362"/>
      <c r="B171" s="380" t="s">
        <v>498</v>
      </c>
      <c r="C171" s="380" t="s">
        <v>500</v>
      </c>
      <c r="D171" s="381"/>
      <c r="E171" s="380" t="s">
        <v>501</v>
      </c>
      <c r="F171" s="380" t="s">
        <v>501</v>
      </c>
      <c r="G171" s="3" t="str">
        <f>VLOOKUP(F171,class!A$1:B$460,2,FALSE)</f>
        <v>Shire District</v>
      </c>
      <c r="H171" s="3" t="str">
        <f>IFERROR(VLOOKUP(F171,classifications!A$3:C$335,3,FALSE),VLOOKUP(F171,classifications!I$2:K$28,3,FALSE))</f>
        <v>Predominantly Rural</v>
      </c>
      <c r="I171" s="378">
        <v>9</v>
      </c>
      <c r="J171" s="378">
        <v>5331</v>
      </c>
      <c r="K171" s="378">
        <v>126</v>
      </c>
      <c r="L171" s="378">
        <v>33394</v>
      </c>
      <c r="M171" s="378">
        <v>38860</v>
      </c>
      <c r="N171" s="378"/>
      <c r="O171" s="378"/>
      <c r="P171" s="362"/>
      <c r="Q171" s="362"/>
      <c r="R171" s="362"/>
      <c r="S171" s="362"/>
      <c r="T171" s="362"/>
    </row>
    <row r="172" spans="1:20" ht="28.8" x14ac:dyDescent="0.3">
      <c r="A172" s="362"/>
      <c r="B172" s="380" t="s">
        <v>502</v>
      </c>
      <c r="C172" s="380" t="s">
        <v>504</v>
      </c>
      <c r="D172" s="381"/>
      <c r="E172" s="380" t="s">
        <v>505</v>
      </c>
      <c r="F172" s="380" t="s">
        <v>505</v>
      </c>
      <c r="G172" s="3" t="str">
        <f>VLOOKUP(F172,class!A$1:B$460,2,FALSE)</f>
        <v>Shire District</v>
      </c>
      <c r="H172" s="3" t="str">
        <f>IFERROR(VLOOKUP(F172,classifications!A$3:C$335,3,FALSE),VLOOKUP(F172,classifications!I$2:K$28,3,FALSE))</f>
        <v>Predominantly Rural</v>
      </c>
      <c r="I172" s="378">
        <v>37</v>
      </c>
      <c r="J172" s="378">
        <v>5778</v>
      </c>
      <c r="K172" s="378">
        <v>0</v>
      </c>
      <c r="L172" s="378">
        <v>40480</v>
      </c>
      <c r="M172" s="378">
        <v>46295</v>
      </c>
      <c r="N172" s="378"/>
      <c r="O172" s="378"/>
      <c r="P172" s="362"/>
      <c r="Q172" s="362"/>
      <c r="R172" s="362"/>
      <c r="S172" s="362"/>
      <c r="T172" s="362"/>
    </row>
    <row r="173" spans="1:20" ht="28.8" x14ac:dyDescent="0.3">
      <c r="A173" s="362"/>
      <c r="B173" s="380" t="s">
        <v>506</v>
      </c>
      <c r="C173" s="380" t="s">
        <v>508</v>
      </c>
      <c r="D173" s="381"/>
      <c r="E173" s="380" t="s">
        <v>509</v>
      </c>
      <c r="F173" s="380" t="s">
        <v>509</v>
      </c>
      <c r="G173" s="3" t="str">
        <f>VLOOKUP(F173,class!A$1:B$460,2,FALSE)</f>
        <v>Shire District</v>
      </c>
      <c r="H173" s="3" t="str">
        <f>IFERROR(VLOOKUP(F173,classifications!A$3:C$335,3,FALSE),VLOOKUP(F173,classifications!I$2:K$28,3,FALSE))</f>
        <v>Predominantly Rural</v>
      </c>
      <c r="I173" s="378">
        <v>65</v>
      </c>
      <c r="J173" s="378">
        <v>10275</v>
      </c>
      <c r="K173" s="378">
        <v>570</v>
      </c>
      <c r="L173" s="378">
        <v>68940</v>
      </c>
      <c r="M173" s="378">
        <v>79850</v>
      </c>
      <c r="N173" s="378"/>
      <c r="O173" s="378"/>
      <c r="P173" s="362"/>
      <c r="Q173" s="362"/>
      <c r="R173" s="362"/>
      <c r="S173" s="362"/>
      <c r="T173" s="362"/>
    </row>
    <row r="174" spans="1:20" ht="43.2" x14ac:dyDescent="0.3">
      <c r="A174" s="362"/>
      <c r="B174" s="380" t="s">
        <v>510</v>
      </c>
      <c r="C174" s="380" t="s">
        <v>512</v>
      </c>
      <c r="D174" s="381"/>
      <c r="E174" s="380" t="s">
        <v>513</v>
      </c>
      <c r="F174" s="380" t="s">
        <v>513</v>
      </c>
      <c r="G174" s="3" t="str">
        <f>VLOOKUP(F174,class!A$1:B$460,2,FALSE)</f>
        <v>Shire District</v>
      </c>
      <c r="H174" s="3" t="str">
        <f>IFERROR(VLOOKUP(F174,classifications!A$3:C$335,3,FALSE),VLOOKUP(F174,classifications!I$2:K$28,3,FALSE))</f>
        <v>Predominantly Rural</v>
      </c>
      <c r="I174" s="378">
        <v>5802</v>
      </c>
      <c r="J174" s="378">
        <v>4199</v>
      </c>
      <c r="K174" s="378">
        <v>0</v>
      </c>
      <c r="L174" s="378">
        <v>59472</v>
      </c>
      <c r="M174" s="378">
        <v>69473</v>
      </c>
      <c r="N174" s="378"/>
      <c r="O174" s="378"/>
      <c r="P174" s="362"/>
      <c r="Q174" s="362"/>
      <c r="R174" s="362"/>
      <c r="S174" s="362"/>
      <c r="T174" s="362"/>
    </row>
    <row r="175" spans="1:20" x14ac:dyDescent="0.3">
      <c r="A175" s="362"/>
      <c r="B175" s="362"/>
      <c r="C175" s="362"/>
      <c r="D175" s="364"/>
      <c r="E175" s="362"/>
      <c r="F175" s="362"/>
      <c r="G175" s="362"/>
      <c r="H175" s="362"/>
      <c r="I175" s="378"/>
      <c r="J175" s="378"/>
      <c r="K175" s="378"/>
      <c r="L175" s="378"/>
      <c r="M175" s="378"/>
      <c r="N175" s="378"/>
      <c r="O175" s="378"/>
      <c r="P175" s="362"/>
      <c r="Q175" s="362"/>
      <c r="R175" s="362"/>
      <c r="S175" s="362"/>
      <c r="T175" s="362"/>
    </row>
    <row r="176" spans="1:20" ht="28.8" x14ac:dyDescent="0.3">
      <c r="A176" s="362"/>
      <c r="B176" s="380"/>
      <c r="C176" s="380" t="s">
        <v>1458</v>
      </c>
      <c r="D176" s="381" t="s">
        <v>1459</v>
      </c>
      <c r="E176" s="380"/>
      <c r="F176" s="380"/>
      <c r="G176" s="380"/>
      <c r="H176" s="362"/>
      <c r="I176" s="386"/>
      <c r="J176" s="386"/>
      <c r="K176" s="386"/>
      <c r="L176" s="386"/>
      <c r="M176" s="382"/>
      <c r="N176" s="378"/>
      <c r="O176" s="378"/>
      <c r="P176" s="362"/>
      <c r="Q176" s="362"/>
      <c r="R176" s="362"/>
      <c r="S176" s="362"/>
      <c r="T176" s="362"/>
    </row>
    <row r="177" spans="1:20" ht="28.8" x14ac:dyDescent="0.3">
      <c r="A177" s="362"/>
      <c r="B177" s="380" t="s">
        <v>1460</v>
      </c>
      <c r="C177" s="380" t="s">
        <v>1462</v>
      </c>
      <c r="D177" s="381"/>
      <c r="E177" s="380" t="s">
        <v>1463</v>
      </c>
      <c r="F177" s="380" t="s">
        <v>1463</v>
      </c>
      <c r="G177" s="380"/>
      <c r="H177" s="380"/>
      <c r="I177" s="382"/>
      <c r="J177" s="382"/>
      <c r="K177" s="382"/>
      <c r="L177" s="382"/>
      <c r="M177" s="382"/>
      <c r="N177" s="378"/>
      <c r="O177" s="378"/>
      <c r="P177" s="362"/>
      <c r="Q177" s="362"/>
      <c r="R177" s="362"/>
      <c r="S177" s="362"/>
      <c r="T177" s="362"/>
    </row>
    <row r="178" spans="1:20" ht="28.8" x14ac:dyDescent="0.3">
      <c r="A178" s="362"/>
      <c r="B178" s="380" t="s">
        <v>1464</v>
      </c>
      <c r="C178" s="380" t="s">
        <v>1466</v>
      </c>
      <c r="D178" s="381"/>
      <c r="E178" s="380" t="s">
        <v>1467</v>
      </c>
      <c r="F178" s="380" t="s">
        <v>1467</v>
      </c>
      <c r="G178" s="380"/>
      <c r="H178" s="380"/>
      <c r="I178" s="382"/>
      <c r="J178" s="382"/>
      <c r="K178" s="382"/>
      <c r="L178" s="382"/>
      <c r="M178" s="382"/>
      <c r="N178" s="378"/>
      <c r="O178" s="378"/>
      <c r="P178" s="362"/>
      <c r="Q178" s="362"/>
      <c r="R178" s="362"/>
      <c r="S178" s="362"/>
      <c r="T178" s="362"/>
    </row>
    <row r="179" spans="1:20" ht="43.2" x14ac:dyDescent="0.3">
      <c r="A179" s="362"/>
      <c r="B179" s="380" t="s">
        <v>1468</v>
      </c>
      <c r="C179" s="380" t="s">
        <v>1470</v>
      </c>
      <c r="D179" s="381"/>
      <c r="E179" s="380" t="s">
        <v>1471</v>
      </c>
      <c r="F179" s="380" t="s">
        <v>1471</v>
      </c>
      <c r="G179" s="380"/>
      <c r="H179" s="380"/>
      <c r="I179" s="382"/>
      <c r="J179" s="382"/>
      <c r="K179" s="382"/>
      <c r="L179" s="382"/>
      <c r="M179" s="382"/>
      <c r="N179" s="378"/>
      <c r="O179" s="378"/>
      <c r="P179" s="362"/>
      <c r="Q179" s="362"/>
      <c r="R179" s="362"/>
      <c r="S179" s="362"/>
      <c r="T179" s="362"/>
    </row>
    <row r="180" spans="1:20" ht="43.2" x14ac:dyDescent="0.3">
      <c r="A180" s="362"/>
      <c r="B180" s="380" t="s">
        <v>1472</v>
      </c>
      <c r="C180" s="380" t="s">
        <v>1474</v>
      </c>
      <c r="D180" s="381"/>
      <c r="E180" s="380" t="s">
        <v>1475</v>
      </c>
      <c r="F180" s="380" t="s">
        <v>1475</v>
      </c>
      <c r="G180" s="380"/>
      <c r="H180" s="380"/>
      <c r="I180" s="382"/>
      <c r="J180" s="382"/>
      <c r="K180" s="382"/>
      <c r="L180" s="382"/>
      <c r="M180" s="382"/>
      <c r="N180" s="378"/>
      <c r="O180" s="378"/>
      <c r="P180" s="362"/>
      <c r="Q180" s="362"/>
      <c r="R180" s="362"/>
      <c r="S180" s="362"/>
      <c r="T180" s="362"/>
    </row>
    <row r="181" spans="1:20" ht="28.8" x14ac:dyDescent="0.3">
      <c r="A181" s="362"/>
      <c r="B181" s="380" t="s">
        <v>1476</v>
      </c>
      <c r="C181" s="380" t="s">
        <v>1478</v>
      </c>
      <c r="D181" s="381"/>
      <c r="E181" s="380" t="s">
        <v>1479</v>
      </c>
      <c r="F181" s="380" t="s">
        <v>1479</v>
      </c>
      <c r="G181" s="380"/>
      <c r="H181" s="380"/>
      <c r="I181" s="382"/>
      <c r="J181" s="382"/>
      <c r="K181" s="382"/>
      <c r="L181" s="382"/>
      <c r="M181" s="382"/>
      <c r="N181" s="378"/>
      <c r="O181" s="378"/>
      <c r="P181" s="362"/>
      <c r="Q181" s="362"/>
      <c r="R181" s="362"/>
      <c r="S181" s="362"/>
      <c r="T181" s="362"/>
    </row>
    <row r="182" spans="1:20" ht="28.8" x14ac:dyDescent="0.3">
      <c r="A182" s="362"/>
      <c r="B182" s="380" t="s">
        <v>1480</v>
      </c>
      <c r="C182" s="380" t="s">
        <v>1482</v>
      </c>
      <c r="D182" s="381"/>
      <c r="E182" s="380" t="s">
        <v>1483</v>
      </c>
      <c r="F182" s="380" t="s">
        <v>1483</v>
      </c>
      <c r="G182" s="380"/>
      <c r="H182" s="380"/>
      <c r="I182" s="382"/>
      <c r="J182" s="382"/>
      <c r="K182" s="382"/>
      <c r="L182" s="382"/>
      <c r="M182" s="382"/>
      <c r="N182" s="378"/>
      <c r="O182" s="378"/>
      <c r="P182" s="362"/>
      <c r="Q182" s="362"/>
      <c r="R182" s="362"/>
      <c r="S182" s="362"/>
      <c r="T182" s="362"/>
    </row>
    <row r="183" spans="1:20" x14ac:dyDescent="0.3">
      <c r="A183" s="362"/>
      <c r="B183" s="380"/>
      <c r="C183" s="380"/>
      <c r="D183" s="381"/>
      <c r="E183" s="380"/>
      <c r="F183" s="380"/>
      <c r="G183" s="380"/>
      <c r="H183" s="362"/>
      <c r="I183" s="378"/>
      <c r="J183" s="378"/>
      <c r="K183" s="378"/>
      <c r="L183" s="378"/>
      <c r="M183" s="378"/>
      <c r="N183" s="378"/>
      <c r="O183" s="378"/>
      <c r="P183" s="362"/>
      <c r="Q183" s="362"/>
      <c r="R183" s="362"/>
      <c r="S183" s="362"/>
      <c r="T183" s="362"/>
    </row>
    <row r="184" spans="1:20" ht="28.8" x14ac:dyDescent="0.3">
      <c r="A184" s="362"/>
      <c r="B184" s="380"/>
      <c r="C184" s="380" t="s">
        <v>1484</v>
      </c>
      <c r="D184" s="381" t="s">
        <v>1485</v>
      </c>
      <c r="E184" s="380"/>
      <c r="F184" s="380"/>
      <c r="G184" s="380"/>
      <c r="H184" s="362"/>
      <c r="I184" s="382"/>
      <c r="J184" s="382"/>
      <c r="K184" s="382"/>
      <c r="L184" s="382"/>
      <c r="M184" s="382"/>
      <c r="N184" s="378"/>
      <c r="O184" s="378"/>
      <c r="P184" s="362"/>
      <c r="Q184" s="362"/>
      <c r="R184" s="362"/>
      <c r="S184" s="362"/>
      <c r="T184" s="362"/>
    </row>
    <row r="185" spans="1:20" ht="28.8" x14ac:dyDescent="0.3">
      <c r="A185" s="362"/>
      <c r="B185" s="380" t="s">
        <v>1486</v>
      </c>
      <c r="C185" s="380" t="s">
        <v>1488</v>
      </c>
      <c r="D185" s="381"/>
      <c r="E185" s="380" t="s">
        <v>1489</v>
      </c>
      <c r="F185" s="380" t="s">
        <v>1489</v>
      </c>
      <c r="G185" s="380"/>
      <c r="H185" s="380"/>
      <c r="I185" s="382"/>
      <c r="J185" s="382"/>
      <c r="K185" s="382"/>
      <c r="L185" s="382"/>
      <c r="M185" s="382"/>
      <c r="N185" s="378"/>
      <c r="O185" s="378"/>
      <c r="P185" s="362"/>
      <c r="Q185" s="362"/>
      <c r="R185" s="362"/>
      <c r="S185" s="362"/>
      <c r="T185" s="362"/>
    </row>
    <row r="186" spans="1:20" ht="28.8" x14ac:dyDescent="0.3">
      <c r="A186" s="362"/>
      <c r="B186" s="380" t="s">
        <v>1490</v>
      </c>
      <c r="C186" s="380" t="s">
        <v>1492</v>
      </c>
      <c r="D186" s="381"/>
      <c r="E186" s="380" t="s">
        <v>1493</v>
      </c>
      <c r="F186" s="380" t="s">
        <v>1493</v>
      </c>
      <c r="G186" s="380"/>
      <c r="H186" s="380"/>
      <c r="I186" s="382"/>
      <c r="J186" s="382"/>
      <c r="K186" s="382"/>
      <c r="L186" s="382"/>
      <c r="M186" s="382"/>
      <c r="N186" s="378"/>
      <c r="O186" s="378"/>
      <c r="P186" s="362"/>
      <c r="Q186" s="362"/>
      <c r="R186" s="362"/>
      <c r="S186" s="362"/>
      <c r="T186" s="362"/>
    </row>
    <row r="187" spans="1:20" ht="28.8" x14ac:dyDescent="0.3">
      <c r="A187" s="362"/>
      <c r="B187" s="380" t="s">
        <v>75</v>
      </c>
      <c r="C187" s="380" t="s">
        <v>1495</v>
      </c>
      <c r="D187" s="381"/>
      <c r="E187" s="380" t="s">
        <v>1496</v>
      </c>
      <c r="F187" s="380" t="s">
        <v>1496</v>
      </c>
      <c r="G187" s="380"/>
      <c r="H187" s="380"/>
      <c r="I187" s="382"/>
      <c r="J187" s="382"/>
      <c r="K187" s="382"/>
      <c r="L187" s="382"/>
      <c r="M187" s="382"/>
      <c r="N187" s="378"/>
      <c r="O187" s="378"/>
      <c r="P187" s="362"/>
      <c r="Q187" s="362"/>
      <c r="R187" s="362"/>
      <c r="S187" s="362"/>
      <c r="T187" s="362"/>
    </row>
    <row r="188" spans="1:20" ht="28.8" x14ac:dyDescent="0.3">
      <c r="A188" s="362"/>
      <c r="B188" s="380" t="s">
        <v>1497</v>
      </c>
      <c r="C188" s="380" t="s">
        <v>1499</v>
      </c>
      <c r="D188" s="381"/>
      <c r="E188" s="380" t="s">
        <v>1500</v>
      </c>
      <c r="F188" s="380" t="s">
        <v>1500</v>
      </c>
      <c r="G188" s="380"/>
      <c r="H188" s="380"/>
      <c r="I188" s="382"/>
      <c r="J188" s="382"/>
      <c r="K188" s="382"/>
      <c r="L188" s="382"/>
      <c r="M188" s="382"/>
      <c r="N188" s="378"/>
      <c r="O188" s="378"/>
      <c r="P188" s="362"/>
      <c r="Q188" s="362"/>
      <c r="R188" s="362"/>
      <c r="S188" s="362"/>
      <c r="T188" s="362"/>
    </row>
    <row r="189" spans="1:20" ht="28.8" x14ac:dyDescent="0.3">
      <c r="A189" s="362"/>
      <c r="B189" s="380" t="s">
        <v>1501</v>
      </c>
      <c r="C189" s="380" t="s">
        <v>1503</v>
      </c>
      <c r="D189" s="381"/>
      <c r="E189" s="380" t="s">
        <v>1504</v>
      </c>
      <c r="F189" s="380" t="s">
        <v>1504</v>
      </c>
      <c r="G189" s="380"/>
      <c r="H189" s="380"/>
      <c r="I189" s="382"/>
      <c r="J189" s="382"/>
      <c r="K189" s="382"/>
      <c r="L189" s="382"/>
      <c r="M189" s="382"/>
      <c r="N189" s="378"/>
      <c r="O189" s="378"/>
      <c r="P189" s="362"/>
      <c r="Q189" s="362"/>
      <c r="R189" s="362"/>
      <c r="S189" s="362"/>
      <c r="T189" s="362"/>
    </row>
    <row r="190" spans="1:20" ht="28.8" x14ac:dyDescent="0.3">
      <c r="A190" s="362"/>
      <c r="B190" s="380" t="s">
        <v>1505</v>
      </c>
      <c r="C190" s="380" t="s">
        <v>1507</v>
      </c>
      <c r="D190" s="381"/>
      <c r="E190" s="380" t="s">
        <v>1508</v>
      </c>
      <c r="F190" s="380" t="s">
        <v>1508</v>
      </c>
      <c r="G190" s="380"/>
      <c r="H190" s="380"/>
      <c r="I190" s="382"/>
      <c r="J190" s="382"/>
      <c r="K190" s="382"/>
      <c r="L190" s="382"/>
      <c r="M190" s="382"/>
      <c r="N190" s="378"/>
      <c r="O190" s="378"/>
      <c r="P190" s="362"/>
      <c r="Q190" s="362"/>
      <c r="R190" s="362"/>
      <c r="S190" s="362"/>
      <c r="T190" s="362"/>
    </row>
    <row r="191" spans="1:20" ht="28.8" x14ac:dyDescent="0.3">
      <c r="A191" s="362"/>
      <c r="B191" s="380" t="s">
        <v>1509</v>
      </c>
      <c r="C191" s="380" t="s">
        <v>1511</v>
      </c>
      <c r="D191" s="381"/>
      <c r="E191" s="380" t="s">
        <v>1512</v>
      </c>
      <c r="F191" s="380" t="s">
        <v>1512</v>
      </c>
      <c r="G191" s="380"/>
      <c r="H191" s="380"/>
      <c r="I191" s="382"/>
      <c r="J191" s="382"/>
      <c r="K191" s="382"/>
      <c r="L191" s="382"/>
      <c r="M191" s="382"/>
      <c r="N191" s="378"/>
      <c r="O191" s="378"/>
      <c r="P191" s="362"/>
      <c r="Q191" s="362"/>
      <c r="R191" s="362"/>
      <c r="S191" s="362"/>
      <c r="T191" s="362"/>
    </row>
    <row r="192" spans="1:20" x14ac:dyDescent="0.3">
      <c r="A192" s="362"/>
      <c r="B192" s="362"/>
      <c r="C192" s="362"/>
      <c r="D192" s="364"/>
      <c r="E192" s="362"/>
      <c r="F192" s="362"/>
      <c r="G192" s="362"/>
      <c r="H192" s="362"/>
      <c r="I192" s="378"/>
      <c r="J192" s="378"/>
      <c r="K192" s="378"/>
      <c r="L192" s="378"/>
      <c r="M192" s="378"/>
      <c r="N192" s="378"/>
      <c r="O192" s="378"/>
      <c r="P192" s="362"/>
      <c r="Q192" s="362"/>
      <c r="R192" s="362"/>
      <c r="S192" s="362"/>
      <c r="T192" s="362"/>
    </row>
    <row r="193" spans="1:20" ht="28.8" x14ac:dyDescent="0.3">
      <c r="A193" s="362"/>
      <c r="B193" s="380"/>
      <c r="C193" s="380" t="s">
        <v>514</v>
      </c>
      <c r="D193" s="381" t="s">
        <v>515</v>
      </c>
      <c r="E193" s="380"/>
      <c r="F193" s="381" t="s">
        <v>515</v>
      </c>
      <c r="G193" s="3" t="str">
        <f>VLOOKUP(F193,class!A$1:B$460,2,FALSE)</f>
        <v>Shire County</v>
      </c>
      <c r="H193" s="3" t="str">
        <f>IFERROR(VLOOKUP(F193,classifications!A$3:C$335,3,FALSE),VLOOKUP(F193,classifications!I$2:K$28,3,FALSE))</f>
        <v>Predominantly Rural</v>
      </c>
      <c r="I193" s="385">
        <v>2569</v>
      </c>
      <c r="J193" s="385">
        <v>30968</v>
      </c>
      <c r="K193" s="385">
        <v>62</v>
      </c>
      <c r="L193" s="385">
        <v>221481</v>
      </c>
      <c r="M193" s="385">
        <v>255080</v>
      </c>
      <c r="N193" s="378"/>
      <c r="O193" s="378"/>
      <c r="P193" s="362"/>
      <c r="Q193" s="362"/>
      <c r="R193" s="362"/>
      <c r="S193" s="362"/>
      <c r="T193" s="362"/>
    </row>
    <row r="194" spans="1:20" ht="28.8" x14ac:dyDescent="0.3">
      <c r="A194" s="362"/>
      <c r="B194" s="380" t="s">
        <v>516</v>
      </c>
      <c r="C194" s="380" t="s">
        <v>518</v>
      </c>
      <c r="D194" s="381"/>
      <c r="E194" s="380" t="s">
        <v>519</v>
      </c>
      <c r="F194" s="380" t="s">
        <v>519</v>
      </c>
      <c r="G194" s="3" t="str">
        <f>VLOOKUP(F194,class!A$1:B$460,2,FALSE)</f>
        <v>Shire District</v>
      </c>
      <c r="H194" s="3" t="str">
        <f>IFERROR(VLOOKUP(F194,classifications!A$3:C$335,3,FALSE),VLOOKUP(F194,classifications!I$2:K$28,3,FALSE))</f>
        <v>Predominantly Rural</v>
      </c>
      <c r="I194" s="378">
        <v>2</v>
      </c>
      <c r="J194" s="378">
        <v>8857</v>
      </c>
      <c r="K194" s="378">
        <v>8</v>
      </c>
      <c r="L194" s="378">
        <v>39570</v>
      </c>
      <c r="M194" s="378">
        <v>48437</v>
      </c>
      <c r="N194" s="378"/>
      <c r="O194" s="378"/>
      <c r="P194" s="362"/>
      <c r="Q194" s="362"/>
      <c r="R194" s="362"/>
      <c r="S194" s="362"/>
      <c r="T194" s="362"/>
    </row>
    <row r="195" spans="1:20" ht="43.2" x14ac:dyDescent="0.3">
      <c r="A195" s="362"/>
      <c r="B195" s="380" t="s">
        <v>520</v>
      </c>
      <c r="C195" s="380" t="s">
        <v>522</v>
      </c>
      <c r="D195" s="381"/>
      <c r="E195" s="380" t="s">
        <v>523</v>
      </c>
      <c r="F195" s="380" t="s">
        <v>523</v>
      </c>
      <c r="G195" s="3" t="str">
        <f>VLOOKUP(F195,class!A$1:B$460,2,FALSE)</f>
        <v>Shire District</v>
      </c>
      <c r="H195" s="3" t="str">
        <f>IFERROR(VLOOKUP(F195,classifications!A$3:C$335,3,FALSE),VLOOKUP(F195,classifications!I$2:K$28,3,FALSE))</f>
        <v>Urban with Significant Rural</v>
      </c>
      <c r="I195" s="378">
        <v>2550</v>
      </c>
      <c r="J195" s="378">
        <v>966</v>
      </c>
      <c r="K195" s="378">
        <v>0</v>
      </c>
      <c r="L195" s="378">
        <v>30656</v>
      </c>
      <c r="M195" s="378">
        <v>34172</v>
      </c>
      <c r="N195" s="378"/>
      <c r="O195" s="378"/>
      <c r="P195" s="362"/>
      <c r="Q195" s="362"/>
      <c r="R195" s="362"/>
      <c r="S195" s="362"/>
      <c r="T195" s="362"/>
    </row>
    <row r="196" spans="1:20" ht="28.8" x14ac:dyDescent="0.3">
      <c r="A196" s="362"/>
      <c r="B196" s="380" t="s">
        <v>524</v>
      </c>
      <c r="C196" s="380" t="s">
        <v>526</v>
      </c>
      <c r="D196" s="381"/>
      <c r="E196" s="380" t="s">
        <v>527</v>
      </c>
      <c r="F196" s="380" t="s">
        <v>527</v>
      </c>
      <c r="G196" s="3" t="str">
        <f>VLOOKUP(F196,class!A$1:B$460,2,FALSE)</f>
        <v>Shire District</v>
      </c>
      <c r="H196" s="3" t="str">
        <f>IFERROR(VLOOKUP(F196,classifications!A$3:C$335,3,FALSE),VLOOKUP(F196,classifications!I$2:K$28,3,FALSE))</f>
        <v>Urban with Significant Rural</v>
      </c>
      <c r="I196" s="378">
        <v>16</v>
      </c>
      <c r="J196" s="378">
        <v>7805</v>
      </c>
      <c r="K196" s="378">
        <v>39</v>
      </c>
      <c r="L196" s="378">
        <v>45944</v>
      </c>
      <c r="M196" s="378">
        <v>53804</v>
      </c>
      <c r="N196" s="378"/>
      <c r="O196" s="378"/>
      <c r="P196" s="362"/>
      <c r="Q196" s="362"/>
      <c r="R196" s="362"/>
      <c r="S196" s="362"/>
      <c r="T196" s="362"/>
    </row>
    <row r="197" spans="1:20" ht="28.8" x14ac:dyDescent="0.3">
      <c r="A197" s="362"/>
      <c r="B197" s="380" t="s">
        <v>528</v>
      </c>
      <c r="C197" s="380" t="s">
        <v>530</v>
      </c>
      <c r="D197" s="381"/>
      <c r="E197" s="380" t="s">
        <v>531</v>
      </c>
      <c r="F197" s="380" t="s">
        <v>531</v>
      </c>
      <c r="G197" s="3" t="str">
        <f>VLOOKUP(F197,class!A$1:B$460,2,FALSE)</f>
        <v>Shire District</v>
      </c>
      <c r="H197" s="3" t="str">
        <f>IFERROR(VLOOKUP(F197,classifications!A$3:C$335,3,FALSE),VLOOKUP(F197,classifications!I$2:K$28,3,FALSE))</f>
        <v>Predominantly Rural</v>
      </c>
      <c r="I197" s="378">
        <v>1</v>
      </c>
      <c r="J197" s="378">
        <v>5937</v>
      </c>
      <c r="K197" s="378">
        <v>0</v>
      </c>
      <c r="L197" s="378">
        <v>28206</v>
      </c>
      <c r="M197" s="378">
        <v>34144</v>
      </c>
      <c r="N197" s="378"/>
      <c r="O197" s="378"/>
      <c r="P197" s="362"/>
      <c r="Q197" s="362"/>
      <c r="R197" s="362"/>
      <c r="S197" s="362"/>
      <c r="T197" s="362"/>
    </row>
    <row r="198" spans="1:20" ht="28.8" x14ac:dyDescent="0.3">
      <c r="A198" s="362"/>
      <c r="B198" s="380" t="s">
        <v>532</v>
      </c>
      <c r="C198" s="380" t="s">
        <v>534</v>
      </c>
      <c r="D198" s="381"/>
      <c r="E198" s="380" t="s">
        <v>535</v>
      </c>
      <c r="F198" s="380" t="s">
        <v>535</v>
      </c>
      <c r="G198" s="3" t="str">
        <f>VLOOKUP(F198,class!A$1:B$460,2,FALSE)</f>
        <v>Shire District</v>
      </c>
      <c r="H198" s="3" t="str">
        <f>IFERROR(VLOOKUP(F198,classifications!A$3:C$335,3,FALSE),VLOOKUP(F198,classifications!I$2:K$28,3,FALSE))</f>
        <v>Predominantly Rural</v>
      </c>
      <c r="I198" s="378">
        <v>0</v>
      </c>
      <c r="J198" s="378">
        <v>2562</v>
      </c>
      <c r="K198" s="378">
        <v>0</v>
      </c>
      <c r="L198" s="378">
        <v>26105</v>
      </c>
      <c r="M198" s="378">
        <v>28667</v>
      </c>
      <c r="N198" s="378"/>
      <c r="O198" s="378"/>
      <c r="P198" s="362"/>
      <c r="Q198" s="362"/>
      <c r="R198" s="362"/>
      <c r="S198" s="362"/>
      <c r="T198" s="362"/>
    </row>
    <row r="199" spans="1:20" ht="28.8" x14ac:dyDescent="0.3">
      <c r="A199" s="362"/>
      <c r="B199" s="380" t="s">
        <v>536</v>
      </c>
      <c r="C199" s="380" t="s">
        <v>538</v>
      </c>
      <c r="D199" s="381"/>
      <c r="E199" s="380" t="s">
        <v>539</v>
      </c>
      <c r="F199" s="380" t="s">
        <v>539</v>
      </c>
      <c r="G199" s="3" t="str">
        <f>VLOOKUP(F199,class!A$1:B$460,2,FALSE)</f>
        <v>Shire District</v>
      </c>
      <c r="H199" s="3" t="str">
        <f>IFERROR(VLOOKUP(F199,classifications!A$3:C$335,3,FALSE),VLOOKUP(F199,classifications!I$2:K$28,3,FALSE))</f>
        <v>Predominantly Rural</v>
      </c>
      <c r="I199" s="378">
        <v>0</v>
      </c>
      <c r="J199" s="378">
        <v>4841</v>
      </c>
      <c r="K199" s="378">
        <v>15</v>
      </c>
      <c r="L199" s="378">
        <v>51000</v>
      </c>
      <c r="M199" s="378">
        <v>55856</v>
      </c>
      <c r="N199" s="378"/>
      <c r="O199" s="378"/>
      <c r="P199" s="362"/>
      <c r="Q199" s="362"/>
      <c r="R199" s="362"/>
      <c r="S199" s="362"/>
      <c r="T199" s="362"/>
    </row>
    <row r="200" spans="1:20" x14ac:dyDescent="0.3">
      <c r="A200" s="362"/>
      <c r="B200" s="362"/>
      <c r="C200" s="362"/>
      <c r="D200" s="364"/>
      <c r="E200" s="362"/>
      <c r="F200" s="362"/>
      <c r="G200" s="362"/>
      <c r="H200" s="362"/>
      <c r="I200" s="378"/>
      <c r="J200" s="378"/>
      <c r="K200" s="378"/>
      <c r="L200" s="378"/>
      <c r="M200" s="378"/>
      <c r="N200" s="378"/>
      <c r="O200" s="378"/>
      <c r="P200" s="362"/>
      <c r="Q200" s="362"/>
      <c r="R200" s="362"/>
      <c r="S200" s="362"/>
      <c r="T200" s="362"/>
    </row>
    <row r="201" spans="1:20" ht="28.8" x14ac:dyDescent="0.3">
      <c r="A201" s="362"/>
      <c r="B201" s="380"/>
      <c r="C201" s="380" t="s">
        <v>540</v>
      </c>
      <c r="D201" s="381" t="s">
        <v>541</v>
      </c>
      <c r="E201" s="380"/>
      <c r="F201" s="381" t="s">
        <v>541</v>
      </c>
      <c r="G201" s="3" t="str">
        <f>VLOOKUP(F201,class!A$1:B$460,2,FALSE)</f>
        <v>Shire County</v>
      </c>
      <c r="H201" s="3" t="str">
        <f>IFERROR(VLOOKUP(F201,classifications!A$3:C$335,3,FALSE),VLOOKUP(F201,classifications!I$2:K$28,3,FALSE))</f>
        <v>Urban with Significant Rural</v>
      </c>
      <c r="I201" s="385">
        <v>28449</v>
      </c>
      <c r="J201" s="385">
        <v>25269</v>
      </c>
      <c r="K201" s="385">
        <v>77</v>
      </c>
      <c r="L201" s="385">
        <v>318219</v>
      </c>
      <c r="M201" s="385">
        <v>372014</v>
      </c>
      <c r="N201" s="378"/>
      <c r="O201" s="378"/>
      <c r="P201" s="362"/>
      <c r="Q201" s="362"/>
      <c r="R201" s="362"/>
      <c r="S201" s="362"/>
      <c r="T201" s="362"/>
    </row>
    <row r="202" spans="1:20" ht="28.8" x14ac:dyDescent="0.3">
      <c r="A202" s="362"/>
      <c r="B202" s="380" t="s">
        <v>542</v>
      </c>
      <c r="C202" s="380" t="s">
        <v>544</v>
      </c>
      <c r="D202" s="381"/>
      <c r="E202" s="380" t="s">
        <v>545</v>
      </c>
      <c r="F202" s="380" t="s">
        <v>545</v>
      </c>
      <c r="G202" s="3" t="str">
        <f>VLOOKUP(F202,class!A$1:B$460,2,FALSE)</f>
        <v>Shire District</v>
      </c>
      <c r="H202" s="3" t="str">
        <f>IFERROR(VLOOKUP(F202,classifications!A$3:C$335,3,FALSE),VLOOKUP(F202,classifications!I$2:K$28,3,FALSE))</f>
        <v>Predominantly Urban</v>
      </c>
      <c r="I202" s="378">
        <v>27</v>
      </c>
      <c r="J202" s="378">
        <v>7314</v>
      </c>
      <c r="K202" s="378">
        <v>0</v>
      </c>
      <c r="L202" s="378">
        <v>51471</v>
      </c>
      <c r="M202" s="378">
        <v>58812</v>
      </c>
      <c r="N202" s="378"/>
      <c r="O202" s="378"/>
      <c r="P202" s="362"/>
      <c r="Q202" s="362"/>
      <c r="R202" s="362"/>
      <c r="S202" s="362"/>
      <c r="T202" s="362"/>
    </row>
    <row r="203" spans="1:20" ht="28.8" x14ac:dyDescent="0.3">
      <c r="A203" s="362"/>
      <c r="B203" s="380" t="s">
        <v>546</v>
      </c>
      <c r="C203" s="380" t="s">
        <v>548</v>
      </c>
      <c r="D203" s="381"/>
      <c r="E203" s="380" t="s">
        <v>549</v>
      </c>
      <c r="F203" s="380" t="s">
        <v>549</v>
      </c>
      <c r="G203" s="3" t="str">
        <f>VLOOKUP(F203,class!A$1:B$460,2,FALSE)</f>
        <v>Shire District</v>
      </c>
      <c r="H203" s="3" t="str">
        <f>IFERROR(VLOOKUP(F203,classifications!A$3:C$335,3,FALSE),VLOOKUP(F203,classifications!I$2:K$28,3,FALSE))</f>
        <v>Urban with Significant Rural</v>
      </c>
      <c r="I203" s="378">
        <v>5027</v>
      </c>
      <c r="J203" s="378">
        <v>1177</v>
      </c>
      <c r="K203" s="378">
        <v>0</v>
      </c>
      <c r="L203" s="378">
        <v>31040</v>
      </c>
      <c r="M203" s="378">
        <v>37244</v>
      </c>
      <c r="N203" s="378"/>
      <c r="O203" s="378"/>
      <c r="P203" s="362"/>
      <c r="Q203" s="362"/>
      <c r="R203" s="362"/>
      <c r="S203" s="362"/>
      <c r="T203" s="362"/>
    </row>
    <row r="204" spans="1:20" ht="28.8" x14ac:dyDescent="0.3">
      <c r="A204" s="362"/>
      <c r="B204" s="380" t="s">
        <v>550</v>
      </c>
      <c r="C204" s="380" t="s">
        <v>552</v>
      </c>
      <c r="D204" s="381"/>
      <c r="E204" s="380" t="s">
        <v>553</v>
      </c>
      <c r="F204" s="380" t="s">
        <v>553</v>
      </c>
      <c r="G204" s="3" t="str">
        <f>VLOOKUP(F204,class!A$1:B$460,2,FALSE)</f>
        <v>Shire District</v>
      </c>
      <c r="H204" s="3" t="str">
        <f>IFERROR(VLOOKUP(F204,classifications!A$3:C$335,3,FALSE),VLOOKUP(F204,classifications!I$2:K$28,3,FALSE))</f>
        <v>Predominantly Urban</v>
      </c>
      <c r="I204" s="378">
        <v>8932</v>
      </c>
      <c r="J204" s="378">
        <v>1514</v>
      </c>
      <c r="K204" s="378">
        <v>70</v>
      </c>
      <c r="L204" s="378">
        <v>39468</v>
      </c>
      <c r="M204" s="378">
        <v>49984</v>
      </c>
      <c r="N204" s="378"/>
      <c r="O204" s="378"/>
      <c r="P204" s="362"/>
      <c r="Q204" s="362"/>
      <c r="R204" s="362"/>
      <c r="S204" s="362"/>
      <c r="T204" s="362"/>
    </row>
    <row r="205" spans="1:20" ht="28.8" x14ac:dyDescent="0.3">
      <c r="A205" s="362"/>
      <c r="B205" s="380" t="s">
        <v>554</v>
      </c>
      <c r="C205" s="380" t="s">
        <v>556</v>
      </c>
      <c r="D205" s="381"/>
      <c r="E205" s="380" t="s">
        <v>557</v>
      </c>
      <c r="F205" s="380" t="s">
        <v>557</v>
      </c>
      <c r="G205" s="3" t="str">
        <f>VLOOKUP(F205,class!A$1:B$460,2,FALSE)</f>
        <v>Shire District</v>
      </c>
      <c r="H205" s="3" t="str">
        <f>IFERROR(VLOOKUP(F205,classifications!A$3:C$335,3,FALSE),VLOOKUP(F205,classifications!I$2:K$28,3,FALSE))</f>
        <v>Predominantly Rural</v>
      </c>
      <c r="I205" s="378">
        <v>1</v>
      </c>
      <c r="J205" s="378">
        <v>4162</v>
      </c>
      <c r="K205" s="378">
        <v>3</v>
      </c>
      <c r="L205" s="378">
        <v>31284</v>
      </c>
      <c r="M205" s="378">
        <v>35450</v>
      </c>
      <c r="N205" s="378"/>
      <c r="O205" s="378"/>
      <c r="P205" s="362"/>
      <c r="Q205" s="362"/>
      <c r="R205" s="362"/>
      <c r="S205" s="362"/>
      <c r="T205" s="362"/>
    </row>
    <row r="206" spans="1:20" ht="28.8" x14ac:dyDescent="0.3">
      <c r="A206" s="362"/>
      <c r="B206" s="380" t="s">
        <v>558</v>
      </c>
      <c r="C206" s="380" t="s">
        <v>560</v>
      </c>
      <c r="D206" s="381"/>
      <c r="E206" s="380" t="s">
        <v>561</v>
      </c>
      <c r="F206" s="380" t="s">
        <v>561</v>
      </c>
      <c r="G206" s="3" t="str">
        <f>VLOOKUP(F206,class!A$1:B$460,2,FALSE)</f>
        <v>Shire District</v>
      </c>
      <c r="H206" s="3" t="str">
        <f>IFERROR(VLOOKUP(F206,classifications!A$3:C$335,3,FALSE),VLOOKUP(F206,classifications!I$2:K$28,3,FALSE))</f>
        <v>Predominantly Urban</v>
      </c>
      <c r="I206" s="378">
        <v>0</v>
      </c>
      <c r="J206" s="378">
        <v>6644</v>
      </c>
      <c r="K206" s="378">
        <v>1</v>
      </c>
      <c r="L206" s="378">
        <v>45882</v>
      </c>
      <c r="M206" s="378">
        <v>52527</v>
      </c>
      <c r="N206" s="378"/>
      <c r="O206" s="378"/>
      <c r="P206" s="362"/>
      <c r="Q206" s="362"/>
      <c r="R206" s="362"/>
      <c r="S206" s="362"/>
      <c r="T206" s="362"/>
    </row>
    <row r="207" spans="1:20" ht="28.8" x14ac:dyDescent="0.3">
      <c r="A207" s="362"/>
      <c r="B207" s="380" t="s">
        <v>562</v>
      </c>
      <c r="C207" s="380" t="s">
        <v>564</v>
      </c>
      <c r="D207" s="381"/>
      <c r="E207" s="380" t="s">
        <v>565</v>
      </c>
      <c r="F207" s="380" t="s">
        <v>565</v>
      </c>
      <c r="G207" s="3" t="str">
        <f>VLOOKUP(F207,class!A$1:B$460,2,FALSE)</f>
        <v>Shire District</v>
      </c>
      <c r="H207" s="3" t="str">
        <f>IFERROR(VLOOKUP(F207,classifications!A$3:C$335,3,FALSE),VLOOKUP(F207,classifications!I$2:K$28,3,FALSE))</f>
        <v>Predominantly Rural</v>
      </c>
      <c r="I207" s="378">
        <v>3889</v>
      </c>
      <c r="J207" s="378">
        <v>1417</v>
      </c>
      <c r="K207" s="378">
        <v>2</v>
      </c>
      <c r="L207" s="378">
        <v>37853</v>
      </c>
      <c r="M207" s="378">
        <v>43161</v>
      </c>
      <c r="N207" s="378"/>
      <c r="O207" s="378"/>
      <c r="P207" s="362"/>
      <c r="Q207" s="362"/>
      <c r="R207" s="362"/>
      <c r="S207" s="362"/>
      <c r="T207" s="362"/>
    </row>
    <row r="208" spans="1:20" ht="57.6" x14ac:dyDescent="0.3">
      <c r="A208" s="362"/>
      <c r="B208" s="380" t="s">
        <v>566</v>
      </c>
      <c r="C208" s="380" t="s">
        <v>568</v>
      </c>
      <c r="D208" s="381"/>
      <c r="E208" s="380" t="s">
        <v>569</v>
      </c>
      <c r="F208" s="380" t="s">
        <v>569</v>
      </c>
      <c r="G208" s="3" t="str">
        <f>VLOOKUP(F208,class!A$1:B$460,2,FALSE)</f>
        <v>Shire District</v>
      </c>
      <c r="H208" s="3" t="str">
        <f>IFERROR(VLOOKUP(F208,classifications!A$3:C$335,3,FALSE),VLOOKUP(F208,classifications!I$2:K$28,3,FALSE))</f>
        <v>Predominantly Urban</v>
      </c>
      <c r="I208" s="378">
        <v>7632</v>
      </c>
      <c r="J208" s="378">
        <v>1102</v>
      </c>
      <c r="K208" s="378">
        <v>1</v>
      </c>
      <c r="L208" s="378">
        <v>38536</v>
      </c>
      <c r="M208" s="378">
        <v>47271</v>
      </c>
      <c r="N208" s="378"/>
      <c r="O208" s="378"/>
      <c r="P208" s="362"/>
      <c r="Q208" s="362"/>
      <c r="R208" s="362"/>
      <c r="S208" s="362"/>
      <c r="T208" s="362"/>
    </row>
    <row r="209" spans="1:20" ht="43.2" x14ac:dyDescent="0.3">
      <c r="A209" s="362"/>
      <c r="B209" s="380" t="s">
        <v>570</v>
      </c>
      <c r="C209" s="380" t="s">
        <v>572</v>
      </c>
      <c r="D209" s="381"/>
      <c r="E209" s="380" t="s">
        <v>573</v>
      </c>
      <c r="F209" s="380" t="s">
        <v>573</v>
      </c>
      <c r="G209" s="3" t="str">
        <f>VLOOKUP(F209,class!A$1:B$460,2,FALSE)</f>
        <v>Shire District</v>
      </c>
      <c r="H209" s="3" t="str">
        <f>IFERROR(VLOOKUP(F209,classifications!A$3:C$335,3,FALSE),VLOOKUP(F209,classifications!I$2:K$28,3,FALSE))</f>
        <v>Urban with Significant Rural</v>
      </c>
      <c r="I209" s="378">
        <v>2941</v>
      </c>
      <c r="J209" s="378">
        <v>1939</v>
      </c>
      <c r="K209" s="378">
        <v>0</v>
      </c>
      <c r="L209" s="378">
        <v>42685</v>
      </c>
      <c r="M209" s="378">
        <v>47565</v>
      </c>
      <c r="N209" s="378"/>
      <c r="O209" s="378"/>
      <c r="P209" s="362"/>
      <c r="Q209" s="362"/>
      <c r="R209" s="362"/>
      <c r="S209" s="362"/>
      <c r="T209" s="362"/>
    </row>
    <row r="210" spans="1:20" x14ac:dyDescent="0.3">
      <c r="A210" s="362"/>
      <c r="B210" s="362"/>
      <c r="C210" s="362"/>
      <c r="D210" s="364"/>
      <c r="E210" s="362"/>
      <c r="F210" s="362"/>
      <c r="G210" s="362"/>
      <c r="H210" s="362"/>
      <c r="I210" s="378"/>
      <c r="J210" s="378"/>
      <c r="K210" s="378"/>
      <c r="L210" s="378"/>
      <c r="M210" s="378"/>
      <c r="N210" s="378"/>
      <c r="O210" s="378"/>
      <c r="P210" s="362"/>
      <c r="Q210" s="362"/>
      <c r="R210" s="362"/>
      <c r="S210" s="362"/>
      <c r="T210" s="362"/>
    </row>
    <row r="211" spans="1:20" ht="28.8" x14ac:dyDescent="0.3">
      <c r="A211" s="362"/>
      <c r="B211" s="380"/>
      <c r="C211" s="380" t="s">
        <v>574</v>
      </c>
      <c r="D211" s="381" t="s">
        <v>575</v>
      </c>
      <c r="E211" s="380"/>
      <c r="F211" s="381" t="s">
        <v>575</v>
      </c>
      <c r="G211" s="3" t="str">
        <f>VLOOKUP(F211,class!A$1:B$460,2,FALSE)</f>
        <v>Shire County</v>
      </c>
      <c r="H211" s="3" t="str">
        <f>IFERROR(VLOOKUP(F211,classifications!A$3:C$335,3,FALSE),VLOOKUP(F211,classifications!I$2:K$28,3,FALSE))</f>
        <v>Predominantly Rural</v>
      </c>
      <c r="I211" s="385">
        <v>11995</v>
      </c>
      <c r="J211" s="385">
        <v>29743</v>
      </c>
      <c r="K211" s="385">
        <v>526</v>
      </c>
      <c r="L211" s="385">
        <v>342999</v>
      </c>
      <c r="M211" s="385">
        <v>385263</v>
      </c>
      <c r="N211" s="378"/>
      <c r="O211" s="378"/>
      <c r="P211" s="362"/>
      <c r="Q211" s="362"/>
      <c r="R211" s="362"/>
      <c r="S211" s="362"/>
      <c r="T211" s="362"/>
    </row>
    <row r="212" spans="1:20" ht="28.8" x14ac:dyDescent="0.3">
      <c r="A212" s="362"/>
      <c r="B212" s="380" t="s">
        <v>576</v>
      </c>
      <c r="C212" s="380" t="s">
        <v>578</v>
      </c>
      <c r="D212" s="381"/>
      <c r="E212" s="380" t="s">
        <v>579</v>
      </c>
      <c r="F212" s="380" t="s">
        <v>579</v>
      </c>
      <c r="G212" s="3" t="str">
        <f>VLOOKUP(F212,class!A$1:B$460,2,FALSE)</f>
        <v>Shire District</v>
      </c>
      <c r="H212" s="3" t="str">
        <f>IFERROR(VLOOKUP(F212,classifications!A$3:C$335,3,FALSE),VLOOKUP(F212,classifications!I$2:K$28,3,FALSE))</f>
        <v>Predominantly Rural</v>
      </c>
      <c r="I212" s="378">
        <v>4181</v>
      </c>
      <c r="J212" s="378">
        <v>2845</v>
      </c>
      <c r="K212" s="378">
        <v>0</v>
      </c>
      <c r="L212" s="378">
        <v>65448</v>
      </c>
      <c r="M212" s="378">
        <v>72474</v>
      </c>
      <c r="N212" s="378"/>
      <c r="O212" s="378"/>
      <c r="P212" s="362"/>
      <c r="Q212" s="362"/>
      <c r="R212" s="362"/>
      <c r="S212" s="362"/>
      <c r="T212" s="362"/>
    </row>
    <row r="213" spans="1:20" ht="28.8" x14ac:dyDescent="0.3">
      <c r="A213" s="362"/>
      <c r="B213" s="380" t="s">
        <v>580</v>
      </c>
      <c r="C213" s="380" t="s">
        <v>582</v>
      </c>
      <c r="D213" s="381"/>
      <c r="E213" s="380" t="s">
        <v>583</v>
      </c>
      <c r="F213" s="380" t="s">
        <v>583</v>
      </c>
      <c r="G213" s="3" t="str">
        <f>VLOOKUP(F213,class!A$1:B$460,2,FALSE)</f>
        <v>Shire District</v>
      </c>
      <c r="H213" s="3" t="str">
        <f>IFERROR(VLOOKUP(F213,classifications!A$3:C$335,3,FALSE),VLOOKUP(F213,classifications!I$2:K$28,3,FALSE))</f>
        <v>Predominantly Urban</v>
      </c>
      <c r="I213" s="378">
        <v>4792</v>
      </c>
      <c r="J213" s="378">
        <v>4578</v>
      </c>
      <c r="K213" s="378">
        <v>118</v>
      </c>
      <c r="L213" s="378">
        <v>46141</v>
      </c>
      <c r="M213" s="378">
        <v>55629</v>
      </c>
      <c r="N213" s="378"/>
      <c r="O213" s="378"/>
      <c r="P213" s="362"/>
      <c r="Q213" s="362"/>
      <c r="R213" s="362"/>
      <c r="S213" s="362"/>
      <c r="T213" s="362"/>
    </row>
    <row r="214" spans="1:20" ht="28.8" x14ac:dyDescent="0.3">
      <c r="A214" s="362"/>
      <c r="B214" s="380" t="s">
        <v>584</v>
      </c>
      <c r="C214" s="380" t="s">
        <v>586</v>
      </c>
      <c r="D214" s="381"/>
      <c r="E214" s="380" t="s">
        <v>587</v>
      </c>
      <c r="F214" s="380" t="s">
        <v>587</v>
      </c>
      <c r="G214" s="3" t="str">
        <f>VLOOKUP(F214,class!A$1:B$460,2,FALSE)</f>
        <v>Shire District</v>
      </c>
      <c r="H214" s="3" t="str">
        <f>IFERROR(VLOOKUP(F214,classifications!A$3:C$335,3,FALSE),VLOOKUP(F214,classifications!I$2:K$28,3,FALSE))</f>
        <v>Predominantly Rural</v>
      </c>
      <c r="I214" s="378">
        <v>2994</v>
      </c>
      <c r="J214" s="378">
        <v>1522</v>
      </c>
      <c r="K214" s="378">
        <v>0</v>
      </c>
      <c r="L214" s="378">
        <v>32887</v>
      </c>
      <c r="M214" s="378">
        <v>37403</v>
      </c>
      <c r="N214" s="378"/>
      <c r="O214" s="378"/>
      <c r="P214" s="362"/>
      <c r="Q214" s="362"/>
      <c r="R214" s="362"/>
      <c r="S214" s="362"/>
      <c r="T214" s="362"/>
    </row>
    <row r="215" spans="1:20" ht="28.8" x14ac:dyDescent="0.3">
      <c r="A215" s="362"/>
      <c r="B215" s="380" t="s">
        <v>588</v>
      </c>
      <c r="C215" s="380" t="s">
        <v>590</v>
      </c>
      <c r="D215" s="381"/>
      <c r="E215" s="380" t="s">
        <v>591</v>
      </c>
      <c r="F215" s="380" t="s">
        <v>591</v>
      </c>
      <c r="G215" s="3" t="str">
        <f>VLOOKUP(F215,class!A$1:B$460,2,FALSE)</f>
        <v>Shire District</v>
      </c>
      <c r="H215" s="3" t="str">
        <f>IFERROR(VLOOKUP(F215,classifications!A$3:C$335,3,FALSE),VLOOKUP(F215,classifications!I$2:K$28,3,FALSE))</f>
        <v>Predominantly Rural</v>
      </c>
      <c r="I215" s="378">
        <v>9</v>
      </c>
      <c r="J215" s="378">
        <v>4887</v>
      </c>
      <c r="K215" s="378">
        <v>316</v>
      </c>
      <c r="L215" s="378">
        <v>43683</v>
      </c>
      <c r="M215" s="378">
        <v>48895</v>
      </c>
      <c r="N215" s="378"/>
      <c r="O215" s="378"/>
      <c r="P215" s="362"/>
      <c r="Q215" s="362"/>
      <c r="R215" s="362"/>
      <c r="S215" s="362"/>
      <c r="T215" s="362"/>
    </row>
    <row r="216" spans="1:20" ht="28.8" x14ac:dyDescent="0.3">
      <c r="A216" s="362"/>
      <c r="B216" s="380" t="s">
        <v>592</v>
      </c>
      <c r="C216" s="380" t="s">
        <v>594</v>
      </c>
      <c r="D216" s="381"/>
      <c r="E216" s="380" t="s">
        <v>595</v>
      </c>
      <c r="F216" s="380" t="s">
        <v>595</v>
      </c>
      <c r="G216" s="3" t="str">
        <f>VLOOKUP(F216,class!A$1:B$460,2,FALSE)</f>
        <v>Shire District</v>
      </c>
      <c r="H216" s="3" t="str">
        <f>IFERROR(VLOOKUP(F216,classifications!A$3:C$335,3,FALSE),VLOOKUP(F216,classifications!I$2:K$28,3,FALSE))</f>
        <v>Predominantly Rural</v>
      </c>
      <c r="I216" s="378">
        <v>4</v>
      </c>
      <c r="J216" s="378">
        <v>4686</v>
      </c>
      <c r="K216" s="378">
        <v>59</v>
      </c>
      <c r="L216" s="378">
        <v>41776</v>
      </c>
      <c r="M216" s="378">
        <v>46525</v>
      </c>
      <c r="N216" s="378"/>
      <c r="O216" s="378"/>
      <c r="P216" s="362"/>
      <c r="Q216" s="362"/>
      <c r="R216" s="362"/>
      <c r="S216" s="362"/>
      <c r="T216" s="362"/>
    </row>
    <row r="217" spans="1:20" ht="28.8" x14ac:dyDescent="0.3">
      <c r="A217" s="362"/>
      <c r="B217" s="380" t="s">
        <v>596</v>
      </c>
      <c r="C217" s="380" t="s">
        <v>598</v>
      </c>
      <c r="D217" s="381"/>
      <c r="E217" s="380" t="s">
        <v>599</v>
      </c>
      <c r="F217" s="380" t="s">
        <v>599</v>
      </c>
      <c r="G217" s="3" t="str">
        <f>VLOOKUP(F217,class!A$1:B$460,2,FALSE)</f>
        <v>Shire District</v>
      </c>
      <c r="H217" s="3" t="str">
        <f>IFERROR(VLOOKUP(F217,classifications!A$3:C$335,3,FALSE),VLOOKUP(F217,classifications!I$2:K$28,3,FALSE))</f>
        <v>Predominantly Rural</v>
      </c>
      <c r="I217" s="378">
        <v>1</v>
      </c>
      <c r="J217" s="378">
        <v>5859</v>
      </c>
      <c r="K217" s="378">
        <v>3</v>
      </c>
      <c r="L217" s="378">
        <v>58272</v>
      </c>
      <c r="M217" s="378">
        <v>64135</v>
      </c>
      <c r="N217" s="378"/>
      <c r="O217" s="378"/>
      <c r="P217" s="362"/>
      <c r="Q217" s="362"/>
      <c r="R217" s="362"/>
      <c r="S217" s="362"/>
      <c r="T217" s="362"/>
    </row>
    <row r="218" spans="1:20" ht="28.8" x14ac:dyDescent="0.3">
      <c r="A218" s="362"/>
      <c r="B218" s="380" t="s">
        <v>600</v>
      </c>
      <c r="C218" s="380" t="s">
        <v>602</v>
      </c>
      <c r="D218" s="381"/>
      <c r="E218" s="380" t="s">
        <v>603</v>
      </c>
      <c r="F218" s="380" t="s">
        <v>603</v>
      </c>
      <c r="G218" s="3" t="str">
        <f>VLOOKUP(F218,class!A$1:B$460,2,FALSE)</f>
        <v>Shire District</v>
      </c>
      <c r="H218" s="3" t="str">
        <f>IFERROR(VLOOKUP(F218,classifications!A$3:C$335,3,FALSE),VLOOKUP(F218,classifications!I$2:K$28,3,FALSE))</f>
        <v>Predominantly Rural</v>
      </c>
      <c r="I218" s="378">
        <v>5</v>
      </c>
      <c r="J218" s="378">
        <v>2821</v>
      </c>
      <c r="K218" s="378">
        <v>0</v>
      </c>
      <c r="L218" s="378">
        <v>30954</v>
      </c>
      <c r="M218" s="378">
        <v>33780</v>
      </c>
      <c r="N218" s="378"/>
      <c r="O218" s="378"/>
      <c r="P218" s="362"/>
      <c r="Q218" s="362"/>
      <c r="R218" s="362"/>
      <c r="S218" s="362"/>
      <c r="T218" s="362"/>
    </row>
    <row r="219" spans="1:20" ht="28.8" x14ac:dyDescent="0.3">
      <c r="A219" s="362"/>
      <c r="B219" s="380" t="s">
        <v>604</v>
      </c>
      <c r="C219" s="380" t="s">
        <v>606</v>
      </c>
      <c r="D219" s="381"/>
      <c r="E219" s="380" t="s">
        <v>607</v>
      </c>
      <c r="F219" s="380" t="s">
        <v>607</v>
      </c>
      <c r="G219" s="3" t="str">
        <f>VLOOKUP(F219,class!A$1:B$460,2,FALSE)</f>
        <v>Shire District</v>
      </c>
      <c r="H219" s="3" t="str">
        <f>IFERROR(VLOOKUP(F219,classifications!A$3:C$335,3,FALSE),VLOOKUP(F219,classifications!I$2:K$28,3,FALSE))</f>
        <v>Predominantly Rural</v>
      </c>
      <c r="I219" s="378">
        <v>9</v>
      </c>
      <c r="J219" s="378">
        <v>2545</v>
      </c>
      <c r="K219" s="378">
        <v>30</v>
      </c>
      <c r="L219" s="378">
        <v>23838</v>
      </c>
      <c r="M219" s="378">
        <v>26422</v>
      </c>
      <c r="N219" s="378"/>
      <c r="O219" s="378"/>
      <c r="P219" s="362"/>
      <c r="Q219" s="362"/>
      <c r="R219" s="362"/>
      <c r="S219" s="362"/>
      <c r="T219" s="362"/>
    </row>
    <row r="220" spans="1:20" x14ac:dyDescent="0.3">
      <c r="A220" s="362"/>
      <c r="B220" s="380"/>
      <c r="C220" s="380"/>
      <c r="D220" s="381"/>
      <c r="E220" s="380"/>
      <c r="F220" s="380"/>
      <c r="G220" s="380"/>
      <c r="H220" s="362"/>
      <c r="I220" s="378"/>
      <c r="J220" s="378"/>
      <c r="K220" s="378"/>
      <c r="L220" s="378"/>
      <c r="M220" s="378"/>
      <c r="N220" s="378"/>
      <c r="O220" s="378"/>
      <c r="P220" s="362"/>
      <c r="Q220" s="362"/>
      <c r="R220" s="362"/>
      <c r="S220" s="362"/>
      <c r="T220" s="362"/>
    </row>
    <row r="221" spans="1:20" ht="28.8" x14ac:dyDescent="0.3">
      <c r="A221" s="362"/>
      <c r="B221" s="380"/>
      <c r="C221" s="380" t="s">
        <v>608</v>
      </c>
      <c r="D221" s="381" t="s">
        <v>609</v>
      </c>
      <c r="E221" s="380"/>
      <c r="F221" s="380"/>
      <c r="G221" s="380"/>
      <c r="H221" s="362"/>
      <c r="I221" s="387"/>
      <c r="J221" s="387"/>
      <c r="K221" s="387"/>
      <c r="L221" s="387"/>
      <c r="M221" s="387"/>
      <c r="N221" s="378"/>
      <c r="O221" s="378"/>
      <c r="P221" s="362"/>
      <c r="Q221" s="362"/>
      <c r="R221" s="362"/>
      <c r="S221" s="362"/>
      <c r="T221" s="362"/>
    </row>
    <row r="222" spans="1:20" ht="28.8" x14ac:dyDescent="0.3">
      <c r="A222" s="362"/>
      <c r="B222" s="380" t="s">
        <v>610</v>
      </c>
      <c r="C222" s="380" t="s">
        <v>612</v>
      </c>
      <c r="D222" s="381"/>
      <c r="E222" s="380" t="s">
        <v>613</v>
      </c>
      <c r="F222" s="380" t="s">
        <v>613</v>
      </c>
      <c r="G222" s="380"/>
      <c r="H222" s="362"/>
      <c r="I222" s="382"/>
      <c r="J222" s="382"/>
      <c r="K222" s="382"/>
      <c r="L222" s="382"/>
      <c r="M222" s="382"/>
      <c r="N222" s="378"/>
      <c r="O222" s="378"/>
      <c r="P222" s="362"/>
      <c r="Q222" s="362"/>
      <c r="R222" s="362"/>
      <c r="S222" s="362"/>
      <c r="T222" s="362"/>
    </row>
    <row r="223" spans="1:20" ht="28.8" x14ac:dyDescent="0.3">
      <c r="A223" s="362"/>
      <c r="B223" s="380" t="s">
        <v>614</v>
      </c>
      <c r="C223" s="380" t="s">
        <v>616</v>
      </c>
      <c r="D223" s="381"/>
      <c r="E223" s="380" t="s">
        <v>617</v>
      </c>
      <c r="F223" s="380" t="s">
        <v>617</v>
      </c>
      <c r="G223" s="380"/>
      <c r="H223" s="362"/>
      <c r="I223" s="382"/>
      <c r="J223" s="382"/>
      <c r="K223" s="382"/>
      <c r="L223" s="382"/>
      <c r="M223" s="382"/>
      <c r="N223" s="378"/>
      <c r="O223" s="378"/>
      <c r="P223" s="362"/>
      <c r="Q223" s="362"/>
      <c r="R223" s="362"/>
      <c r="S223" s="362"/>
      <c r="T223" s="362"/>
    </row>
    <row r="224" spans="1:20" ht="28.8" x14ac:dyDescent="0.3">
      <c r="A224" s="362"/>
      <c r="B224" s="380" t="s">
        <v>618</v>
      </c>
      <c r="C224" s="380" t="s">
        <v>620</v>
      </c>
      <c r="D224" s="381"/>
      <c r="E224" s="380" t="s">
        <v>621</v>
      </c>
      <c r="F224" s="380" t="s">
        <v>621</v>
      </c>
      <c r="G224" s="380"/>
      <c r="H224" s="362"/>
      <c r="I224" s="382"/>
      <c r="J224" s="382"/>
      <c r="K224" s="382"/>
      <c r="L224" s="382"/>
      <c r="M224" s="382"/>
      <c r="N224" s="378"/>
      <c r="O224" s="378"/>
      <c r="P224" s="362"/>
      <c r="Q224" s="362"/>
      <c r="R224" s="362"/>
      <c r="S224" s="362"/>
      <c r="T224" s="362"/>
    </row>
    <row r="225" spans="1:20" ht="28.8" x14ac:dyDescent="0.3">
      <c r="A225" s="362"/>
      <c r="B225" s="380" t="s">
        <v>622</v>
      </c>
      <c r="C225" s="380" t="s">
        <v>624</v>
      </c>
      <c r="D225" s="381"/>
      <c r="E225" s="380" t="s">
        <v>625</v>
      </c>
      <c r="F225" s="380" t="s">
        <v>625</v>
      </c>
      <c r="G225" s="380"/>
      <c r="H225" s="362"/>
      <c r="I225" s="382"/>
      <c r="J225" s="382"/>
      <c r="K225" s="382"/>
      <c r="L225" s="382"/>
      <c r="M225" s="382"/>
      <c r="N225" s="378"/>
      <c r="O225" s="378"/>
      <c r="P225" s="362"/>
      <c r="Q225" s="362"/>
      <c r="R225" s="362"/>
      <c r="S225" s="362"/>
      <c r="T225" s="362"/>
    </row>
    <row r="226" spans="1:20" ht="28.8" x14ac:dyDescent="0.3">
      <c r="A226" s="362"/>
      <c r="B226" s="380" t="s">
        <v>626</v>
      </c>
      <c r="C226" s="380" t="s">
        <v>628</v>
      </c>
      <c r="D226" s="381"/>
      <c r="E226" s="380" t="s">
        <v>629</v>
      </c>
      <c r="F226" s="380" t="s">
        <v>629</v>
      </c>
      <c r="G226" s="380"/>
      <c r="H226" s="362"/>
      <c r="I226" s="382"/>
      <c r="J226" s="382"/>
      <c r="K226" s="382"/>
      <c r="L226" s="382"/>
      <c r="M226" s="382"/>
      <c r="N226" s="378"/>
      <c r="O226" s="378"/>
      <c r="P226" s="362"/>
      <c r="Q226" s="362"/>
      <c r="R226" s="362"/>
      <c r="S226" s="362"/>
      <c r="T226" s="362"/>
    </row>
    <row r="227" spans="1:20" ht="43.2" x14ac:dyDescent="0.3">
      <c r="A227" s="362"/>
      <c r="B227" s="380" t="s">
        <v>630</v>
      </c>
      <c r="C227" s="380" t="s">
        <v>632</v>
      </c>
      <c r="D227" s="381"/>
      <c r="E227" s="380" t="s">
        <v>633</v>
      </c>
      <c r="F227" s="380" t="s">
        <v>633</v>
      </c>
      <c r="G227" s="380"/>
      <c r="H227" s="362"/>
      <c r="I227" s="382"/>
      <c r="J227" s="382"/>
      <c r="K227" s="382"/>
      <c r="L227" s="382"/>
      <c r="M227" s="382"/>
      <c r="N227" s="378"/>
      <c r="O227" s="378"/>
      <c r="P227" s="362"/>
      <c r="Q227" s="362"/>
      <c r="R227" s="362"/>
      <c r="S227" s="362"/>
      <c r="T227" s="362"/>
    </row>
    <row r="228" spans="1:20" x14ac:dyDescent="0.3">
      <c r="A228" s="362"/>
      <c r="B228" s="362"/>
      <c r="C228" s="362"/>
      <c r="D228" s="364"/>
      <c r="E228" s="362"/>
      <c r="F228" s="362"/>
      <c r="G228" s="362"/>
      <c r="H228" s="362"/>
      <c r="I228" s="378"/>
      <c r="J228" s="378"/>
      <c r="K228" s="378"/>
      <c r="L228" s="378"/>
      <c r="M228" s="378"/>
      <c r="N228" s="378"/>
      <c r="O228" s="378"/>
      <c r="P228" s="362"/>
      <c r="Q228" s="362"/>
      <c r="R228" s="362"/>
      <c r="S228" s="362"/>
      <c r="T228" s="362"/>
    </row>
    <row r="229" spans="1:20" ht="28.8" x14ac:dyDescent="0.3">
      <c r="A229" s="362"/>
      <c r="B229" s="380"/>
      <c r="C229" s="380" t="s">
        <v>1513</v>
      </c>
      <c r="D229" s="381" t="s">
        <v>1514</v>
      </c>
      <c r="E229" s="380"/>
      <c r="F229" s="380"/>
      <c r="G229" s="380"/>
      <c r="H229" s="362"/>
      <c r="I229" s="386"/>
      <c r="J229" s="386"/>
      <c r="K229" s="386"/>
      <c r="L229" s="386"/>
      <c r="M229" s="382"/>
      <c r="N229" s="378"/>
      <c r="O229" s="378"/>
      <c r="P229" s="362"/>
      <c r="Q229" s="362"/>
      <c r="R229" s="362"/>
      <c r="S229" s="362"/>
      <c r="T229" s="362"/>
    </row>
    <row r="230" spans="1:20" ht="28.8" x14ac:dyDescent="0.3">
      <c r="A230" s="362"/>
      <c r="B230" s="380" t="s">
        <v>1515</v>
      </c>
      <c r="C230" s="380" t="s">
        <v>1517</v>
      </c>
      <c r="D230" s="381"/>
      <c r="E230" s="380" t="s">
        <v>1518</v>
      </c>
      <c r="F230" s="380" t="s">
        <v>1518</v>
      </c>
      <c r="G230" s="380"/>
      <c r="H230" s="380"/>
      <c r="I230" s="382"/>
      <c r="J230" s="382"/>
      <c r="K230" s="382"/>
      <c r="L230" s="382"/>
      <c r="M230" s="382"/>
      <c r="N230" s="378"/>
      <c r="O230" s="378"/>
      <c r="P230" s="362"/>
      <c r="Q230" s="362"/>
      <c r="R230" s="362"/>
      <c r="S230" s="362"/>
      <c r="T230" s="362"/>
    </row>
    <row r="231" spans="1:20" ht="28.8" x14ac:dyDescent="0.3">
      <c r="A231" s="362"/>
      <c r="B231" s="380" t="s">
        <v>1519</v>
      </c>
      <c r="C231" s="380" t="s">
        <v>1521</v>
      </c>
      <c r="D231" s="381"/>
      <c r="E231" s="380" t="s">
        <v>1522</v>
      </c>
      <c r="F231" s="380" t="s">
        <v>1522</v>
      </c>
      <c r="G231" s="380"/>
      <c r="H231" s="380"/>
      <c r="I231" s="382"/>
      <c r="J231" s="382"/>
      <c r="K231" s="382"/>
      <c r="L231" s="382"/>
      <c r="M231" s="382"/>
      <c r="N231" s="378"/>
      <c r="O231" s="378"/>
      <c r="P231" s="362"/>
      <c r="Q231" s="362"/>
      <c r="R231" s="362"/>
      <c r="S231" s="362"/>
      <c r="T231" s="362"/>
    </row>
    <row r="232" spans="1:20" ht="28.8" x14ac:dyDescent="0.3">
      <c r="A232" s="362"/>
      <c r="B232" s="380" t="s">
        <v>1523</v>
      </c>
      <c r="C232" s="380" t="s">
        <v>1525</v>
      </c>
      <c r="D232" s="381"/>
      <c r="E232" s="380" t="s">
        <v>1514</v>
      </c>
      <c r="F232" s="380" t="s">
        <v>1514</v>
      </c>
      <c r="G232" s="380"/>
      <c r="H232" s="380"/>
      <c r="I232" s="382"/>
      <c r="J232" s="382"/>
      <c r="K232" s="382"/>
      <c r="L232" s="382"/>
      <c r="M232" s="382"/>
      <c r="N232" s="378"/>
      <c r="O232" s="378"/>
      <c r="P232" s="362"/>
      <c r="Q232" s="362"/>
      <c r="R232" s="362"/>
      <c r="S232" s="362"/>
      <c r="T232" s="362"/>
    </row>
    <row r="233" spans="1:20" ht="28.8" x14ac:dyDescent="0.3">
      <c r="A233" s="362"/>
      <c r="B233" s="380" t="s">
        <v>1526</v>
      </c>
      <c r="C233" s="380" t="s">
        <v>1528</v>
      </c>
      <c r="D233" s="381"/>
      <c r="E233" s="380" t="s">
        <v>1529</v>
      </c>
      <c r="F233" s="380" t="s">
        <v>1529</v>
      </c>
      <c r="G233" s="380"/>
      <c r="H233" s="380"/>
      <c r="I233" s="382"/>
      <c r="J233" s="382"/>
      <c r="K233" s="382"/>
      <c r="L233" s="382"/>
      <c r="M233" s="382"/>
      <c r="N233" s="378"/>
      <c r="O233" s="378"/>
      <c r="P233" s="362"/>
      <c r="Q233" s="362"/>
      <c r="R233" s="362"/>
      <c r="S233" s="362"/>
      <c r="T233" s="362"/>
    </row>
    <row r="234" spans="1:20" ht="28.8" x14ac:dyDescent="0.3">
      <c r="A234" s="362"/>
      <c r="B234" s="380" t="s">
        <v>1530</v>
      </c>
      <c r="C234" s="380" t="s">
        <v>1532</v>
      </c>
      <c r="D234" s="381"/>
      <c r="E234" s="380" t="s">
        <v>1533</v>
      </c>
      <c r="F234" s="380" t="s">
        <v>1533</v>
      </c>
      <c r="G234" s="380"/>
      <c r="H234" s="380"/>
      <c r="I234" s="382"/>
      <c r="J234" s="382"/>
      <c r="K234" s="382"/>
      <c r="L234" s="382"/>
      <c r="M234" s="382"/>
      <c r="N234" s="378"/>
      <c r="O234" s="378"/>
      <c r="P234" s="362"/>
      <c r="Q234" s="362"/>
      <c r="R234" s="362"/>
      <c r="S234" s="362"/>
      <c r="T234" s="362"/>
    </row>
    <row r="235" spans="1:20" ht="28.8" x14ac:dyDescent="0.3">
      <c r="A235" s="362"/>
      <c r="B235" s="380" t="s">
        <v>1534</v>
      </c>
      <c r="C235" s="380" t="s">
        <v>1536</v>
      </c>
      <c r="D235" s="381"/>
      <c r="E235" s="380" t="s">
        <v>1537</v>
      </c>
      <c r="F235" s="380" t="s">
        <v>1537</v>
      </c>
      <c r="G235" s="380"/>
      <c r="H235" s="380"/>
      <c r="I235" s="382"/>
      <c r="J235" s="382"/>
      <c r="K235" s="382"/>
      <c r="L235" s="382"/>
      <c r="M235" s="382"/>
      <c r="N235" s="378"/>
      <c r="O235" s="378"/>
      <c r="P235" s="362"/>
      <c r="Q235" s="362"/>
      <c r="R235" s="362"/>
      <c r="S235" s="362"/>
      <c r="T235" s="362"/>
    </row>
    <row r="236" spans="1:20" ht="28.8" x14ac:dyDescent="0.3">
      <c r="A236" s="362"/>
      <c r="B236" s="380" t="s">
        <v>1538</v>
      </c>
      <c r="C236" s="380" t="s">
        <v>1540</v>
      </c>
      <c r="D236" s="381"/>
      <c r="E236" s="380" t="s">
        <v>1541</v>
      </c>
      <c r="F236" s="380" t="s">
        <v>1541</v>
      </c>
      <c r="G236" s="380"/>
      <c r="H236" s="380"/>
      <c r="I236" s="382"/>
      <c r="J236" s="382"/>
      <c r="K236" s="382"/>
      <c r="L236" s="382"/>
      <c r="M236" s="382"/>
      <c r="N236" s="378"/>
      <c r="O236" s="378"/>
      <c r="P236" s="362"/>
      <c r="Q236" s="362"/>
      <c r="R236" s="362"/>
      <c r="S236" s="362"/>
      <c r="T236" s="362"/>
    </row>
    <row r="237" spans="1:20" x14ac:dyDescent="0.3">
      <c r="A237" s="362"/>
      <c r="B237" s="362"/>
      <c r="C237" s="362"/>
      <c r="D237" s="364"/>
      <c r="E237" s="362"/>
      <c r="F237" s="362"/>
      <c r="G237" s="362"/>
      <c r="H237" s="362"/>
      <c r="I237" s="378"/>
      <c r="J237" s="378"/>
      <c r="K237" s="378"/>
      <c r="L237" s="378"/>
      <c r="M237" s="378"/>
      <c r="N237" s="378"/>
      <c r="O237" s="378"/>
      <c r="P237" s="362"/>
      <c r="Q237" s="362"/>
      <c r="R237" s="362"/>
      <c r="S237" s="362"/>
      <c r="T237" s="362"/>
    </row>
    <row r="238" spans="1:20" ht="28.8" x14ac:dyDescent="0.3">
      <c r="A238" s="362"/>
      <c r="B238" s="380"/>
      <c r="C238" s="380" t="s">
        <v>634</v>
      </c>
      <c r="D238" s="381" t="s">
        <v>635</v>
      </c>
      <c r="E238" s="380"/>
      <c r="F238" s="381" t="s">
        <v>635</v>
      </c>
      <c r="G238" s="3" t="str">
        <f>VLOOKUP(F238,class!A$1:B$460,2,FALSE)</f>
        <v>Shire County</v>
      </c>
      <c r="H238" s="3" t="str">
        <f>IFERROR(VLOOKUP(F238,classifications!A$3:C$335,3,FALSE),VLOOKUP(F238,classifications!I$2:K$28,3,FALSE))</f>
        <v>Urban with Significant Rural</v>
      </c>
      <c r="I238" s="385">
        <v>9772</v>
      </c>
      <c r="J238" s="385">
        <v>17881</v>
      </c>
      <c r="K238" s="385">
        <v>15</v>
      </c>
      <c r="L238" s="385">
        <v>230623</v>
      </c>
      <c r="M238" s="385">
        <v>258291</v>
      </c>
      <c r="N238" s="378"/>
      <c r="O238" s="378"/>
      <c r="P238" s="362"/>
      <c r="Q238" s="362"/>
      <c r="R238" s="362"/>
      <c r="S238" s="362"/>
      <c r="T238" s="362"/>
    </row>
    <row r="239" spans="1:20" ht="28.8" x14ac:dyDescent="0.3">
      <c r="A239" s="362"/>
      <c r="B239" s="380" t="s">
        <v>636</v>
      </c>
      <c r="C239" s="380" t="s">
        <v>638</v>
      </c>
      <c r="D239" s="381"/>
      <c r="E239" s="380" t="s">
        <v>639</v>
      </c>
      <c r="F239" s="380" t="s">
        <v>639</v>
      </c>
      <c r="G239" s="3" t="str">
        <f>VLOOKUP(F239,class!A$1:B$460,2,FALSE)</f>
        <v>Shire District</v>
      </c>
      <c r="H239" s="3" t="str">
        <f>IFERROR(VLOOKUP(F239,classifications!A$3:C$335,3,FALSE),VLOOKUP(F239,classifications!I$2:K$28,3,FALSE))</f>
        <v>Predominantly Urban</v>
      </c>
      <c r="I239" s="378">
        <v>3424</v>
      </c>
      <c r="J239" s="378">
        <v>2643</v>
      </c>
      <c r="K239" s="378">
        <v>0</v>
      </c>
      <c r="L239" s="378">
        <v>43413</v>
      </c>
      <c r="M239" s="378">
        <v>49480</v>
      </c>
      <c r="N239" s="378"/>
      <c r="O239" s="378"/>
      <c r="P239" s="362"/>
      <c r="Q239" s="362"/>
      <c r="R239" s="362"/>
      <c r="S239" s="362"/>
      <c r="T239" s="362"/>
    </row>
    <row r="240" spans="1:20" ht="28.8" x14ac:dyDescent="0.3">
      <c r="A240" s="362"/>
      <c r="B240" s="380" t="s">
        <v>640</v>
      </c>
      <c r="C240" s="380" t="s">
        <v>642</v>
      </c>
      <c r="D240" s="381"/>
      <c r="E240" s="380" t="s">
        <v>643</v>
      </c>
      <c r="F240" s="380" t="s">
        <v>643</v>
      </c>
      <c r="G240" s="3" t="str">
        <f>VLOOKUP(F240,class!A$1:B$460,2,FALSE)</f>
        <v>Shire District</v>
      </c>
      <c r="H240" s="3" t="str">
        <f>IFERROR(VLOOKUP(F240,classifications!A$3:C$335,3,FALSE),VLOOKUP(F240,classifications!I$2:K$28,3,FALSE))</f>
        <v>Predominantly Urban</v>
      </c>
      <c r="I240" s="378">
        <v>36</v>
      </c>
      <c r="J240" s="378">
        <v>6129</v>
      </c>
      <c r="K240" s="378">
        <v>4</v>
      </c>
      <c r="L240" s="378">
        <v>38019</v>
      </c>
      <c r="M240" s="378">
        <v>44188</v>
      </c>
      <c r="N240" s="378"/>
      <c r="O240" s="378"/>
      <c r="P240" s="362"/>
      <c r="Q240" s="362"/>
      <c r="R240" s="362"/>
      <c r="S240" s="362"/>
      <c r="T240" s="362"/>
    </row>
    <row r="241" spans="1:20" ht="28.8" x14ac:dyDescent="0.3">
      <c r="A241" s="362"/>
      <c r="B241" s="380" t="s">
        <v>644</v>
      </c>
      <c r="C241" s="380" t="s">
        <v>646</v>
      </c>
      <c r="D241" s="381"/>
      <c r="E241" s="380" t="s">
        <v>647</v>
      </c>
      <c r="F241" s="380" t="s">
        <v>647</v>
      </c>
      <c r="G241" s="3" t="str">
        <f>VLOOKUP(F241,class!A$1:B$460,2,FALSE)</f>
        <v>Shire District</v>
      </c>
      <c r="H241" s="3" t="str">
        <f>IFERROR(VLOOKUP(F241,classifications!A$3:C$335,3,FALSE),VLOOKUP(F241,classifications!I$2:K$28,3,FALSE))</f>
        <v>Urban with Significant Rural</v>
      </c>
      <c r="I241" s="378">
        <v>3218</v>
      </c>
      <c r="J241" s="378">
        <v>1692</v>
      </c>
      <c r="K241" s="378">
        <v>0</v>
      </c>
      <c r="L241" s="378">
        <v>41256</v>
      </c>
      <c r="M241" s="378">
        <v>46166</v>
      </c>
      <c r="N241" s="378"/>
      <c r="O241" s="378"/>
      <c r="P241" s="362"/>
      <c r="Q241" s="362"/>
      <c r="R241" s="362"/>
      <c r="S241" s="362"/>
      <c r="T241" s="362"/>
    </row>
    <row r="242" spans="1:20" ht="28.8" x14ac:dyDescent="0.3">
      <c r="A242" s="362"/>
      <c r="B242" s="380" t="s">
        <v>648</v>
      </c>
      <c r="C242" s="380" t="s">
        <v>650</v>
      </c>
      <c r="D242" s="381"/>
      <c r="E242" s="380" t="s">
        <v>651</v>
      </c>
      <c r="F242" s="380" t="s">
        <v>651</v>
      </c>
      <c r="G242" s="3" t="str">
        <f>VLOOKUP(F242,class!A$1:B$460,2,FALSE)</f>
        <v>Shire District</v>
      </c>
      <c r="H242" s="3" t="str">
        <f>IFERROR(VLOOKUP(F242,classifications!A$3:C$335,3,FALSE),VLOOKUP(F242,classifications!I$2:K$28,3,FALSE))</f>
        <v>Predominantly Rural</v>
      </c>
      <c r="I242" s="378">
        <v>14</v>
      </c>
      <c r="J242" s="378">
        <v>4498</v>
      </c>
      <c r="K242" s="378">
        <v>0</v>
      </c>
      <c r="L242" s="378">
        <v>41897</v>
      </c>
      <c r="M242" s="378">
        <v>46409</v>
      </c>
      <c r="N242" s="378"/>
      <c r="O242" s="378"/>
      <c r="P242" s="362"/>
      <c r="Q242" s="362"/>
      <c r="R242" s="362"/>
      <c r="S242" s="362"/>
      <c r="T242" s="362"/>
    </row>
    <row r="243" spans="1:20" ht="28.8" x14ac:dyDescent="0.3">
      <c r="A243" s="362"/>
      <c r="B243" s="380" t="s">
        <v>652</v>
      </c>
      <c r="C243" s="380" t="s">
        <v>654</v>
      </c>
      <c r="D243" s="381"/>
      <c r="E243" s="380" t="s">
        <v>655</v>
      </c>
      <c r="F243" s="380" t="s">
        <v>655</v>
      </c>
      <c r="G243" s="3" t="str">
        <f>VLOOKUP(F243,class!A$1:B$460,2,FALSE)</f>
        <v>Shire District</v>
      </c>
      <c r="H243" s="3" t="str">
        <f>IFERROR(VLOOKUP(F243,classifications!A$3:C$335,3,FALSE),VLOOKUP(F243,classifications!I$2:K$28,3,FALSE))</f>
        <v>Predominantly Rural</v>
      </c>
      <c r="I243" s="378">
        <v>3080</v>
      </c>
      <c r="J243" s="378">
        <v>2919</v>
      </c>
      <c r="K243" s="378">
        <v>11</v>
      </c>
      <c r="L243" s="378">
        <v>66038</v>
      </c>
      <c r="M243" s="378">
        <v>72048</v>
      </c>
      <c r="N243" s="378"/>
      <c r="O243" s="378"/>
      <c r="P243" s="362"/>
      <c r="Q243" s="362"/>
      <c r="R243" s="362"/>
      <c r="S243" s="362"/>
      <c r="T243" s="362"/>
    </row>
    <row r="244" spans="1:20" x14ac:dyDescent="0.3">
      <c r="A244" s="362"/>
      <c r="B244" s="362"/>
      <c r="C244" s="362"/>
      <c r="D244" s="364"/>
      <c r="E244" s="362"/>
      <c r="F244" s="362"/>
      <c r="G244" s="362"/>
      <c r="H244" s="362"/>
      <c r="I244" s="378"/>
      <c r="J244" s="378"/>
      <c r="K244" s="378"/>
      <c r="L244" s="378"/>
      <c r="M244" s="378"/>
      <c r="N244" s="378"/>
      <c r="O244" s="378"/>
      <c r="P244" s="362"/>
      <c r="Q244" s="362"/>
      <c r="R244" s="362"/>
      <c r="S244" s="362"/>
      <c r="T244" s="362"/>
    </row>
    <row r="245" spans="1:20" ht="28.8" x14ac:dyDescent="0.3">
      <c r="A245" s="362"/>
      <c r="B245" s="380"/>
      <c r="C245" s="380" t="s">
        <v>656</v>
      </c>
      <c r="D245" s="381" t="s">
        <v>657</v>
      </c>
      <c r="E245" s="380"/>
      <c r="F245" s="381" t="s">
        <v>657</v>
      </c>
      <c r="G245" s="3" t="str">
        <f>VLOOKUP(F245,class!A$1:B$460,2,FALSE)</f>
        <v>Shire County</v>
      </c>
      <c r="H245" s="3" t="str">
        <f>IFERROR(VLOOKUP(F245,classifications!A$3:C$335,3,FALSE),VLOOKUP(F245,classifications!I$2:K$28,3,FALSE))</f>
        <v>Urban with Significant Rural</v>
      </c>
      <c r="I245" s="385">
        <v>42780</v>
      </c>
      <c r="J245" s="385">
        <v>50308</v>
      </c>
      <c r="K245" s="385">
        <v>291</v>
      </c>
      <c r="L245" s="385">
        <v>561708</v>
      </c>
      <c r="M245" s="385">
        <v>655087</v>
      </c>
      <c r="N245" s="378"/>
      <c r="O245" s="378"/>
      <c r="P245" s="362"/>
      <c r="Q245" s="362"/>
      <c r="R245" s="362"/>
      <c r="S245" s="362"/>
      <c r="T245" s="362"/>
    </row>
    <row r="246" spans="1:20" ht="28.8" x14ac:dyDescent="0.3">
      <c r="A246" s="362"/>
      <c r="B246" s="380" t="s">
        <v>658</v>
      </c>
      <c r="C246" s="380" t="s">
        <v>660</v>
      </c>
      <c r="D246" s="381"/>
      <c r="E246" s="380" t="s">
        <v>661</v>
      </c>
      <c r="F246" s="380" t="s">
        <v>661</v>
      </c>
      <c r="G246" s="3" t="str">
        <f>VLOOKUP(F246,class!A$1:B$460,2,FALSE)</f>
        <v>Shire District</v>
      </c>
      <c r="H246" s="3" t="str">
        <f>IFERROR(VLOOKUP(F246,classifications!A$3:C$335,3,FALSE),VLOOKUP(F246,classifications!I$2:K$28,3,FALSE))</f>
        <v>Predominantly Urban</v>
      </c>
      <c r="I246" s="378">
        <v>11153</v>
      </c>
      <c r="J246" s="378">
        <v>5910</v>
      </c>
      <c r="K246" s="378">
        <v>29</v>
      </c>
      <c r="L246" s="378">
        <v>62252</v>
      </c>
      <c r="M246" s="378">
        <v>79344</v>
      </c>
      <c r="N246" s="378"/>
      <c r="O246" s="378"/>
      <c r="P246" s="362"/>
      <c r="Q246" s="362"/>
      <c r="R246" s="362"/>
      <c r="S246" s="362"/>
      <c r="T246" s="362"/>
    </row>
    <row r="247" spans="1:20" ht="28.8" x14ac:dyDescent="0.3">
      <c r="A247" s="362"/>
      <c r="B247" s="380" t="s">
        <v>662</v>
      </c>
      <c r="C247" s="380" t="s">
        <v>664</v>
      </c>
      <c r="D247" s="381"/>
      <c r="E247" s="380" t="s">
        <v>665</v>
      </c>
      <c r="F247" s="380" t="s">
        <v>665</v>
      </c>
      <c r="G247" s="3" t="str">
        <f>VLOOKUP(F247,class!A$1:B$460,2,FALSE)</f>
        <v>Shire District</v>
      </c>
      <c r="H247" s="3" t="str">
        <f>IFERROR(VLOOKUP(F247,classifications!A$3:C$335,3,FALSE),VLOOKUP(F247,classifications!I$2:K$28,3,FALSE))</f>
        <v>Predominantly Rural</v>
      </c>
      <c r="I247" s="378">
        <v>8</v>
      </c>
      <c r="J247" s="378">
        <v>10882</v>
      </c>
      <c r="K247" s="378">
        <v>139</v>
      </c>
      <c r="L247" s="378">
        <v>55771</v>
      </c>
      <c r="M247" s="378">
        <v>66800</v>
      </c>
      <c r="N247" s="378"/>
      <c r="O247" s="378"/>
      <c r="P247" s="362"/>
      <c r="Q247" s="362"/>
      <c r="R247" s="362"/>
      <c r="S247" s="362"/>
      <c r="T247" s="362"/>
    </row>
    <row r="248" spans="1:20" ht="28.8" x14ac:dyDescent="0.3">
      <c r="A248" s="362"/>
      <c r="B248" s="380" t="s">
        <v>666</v>
      </c>
      <c r="C248" s="380" t="s">
        <v>668</v>
      </c>
      <c r="D248" s="381"/>
      <c r="E248" s="380" t="s">
        <v>669</v>
      </c>
      <c r="F248" s="380" t="s">
        <v>669</v>
      </c>
      <c r="G248" s="3" t="str">
        <f>VLOOKUP(F248,class!A$1:B$460,2,FALSE)</f>
        <v>Shire District</v>
      </c>
      <c r="H248" s="3" t="str">
        <f>IFERROR(VLOOKUP(F248,classifications!A$3:C$335,3,FALSE),VLOOKUP(F248,classifications!I$2:K$28,3,FALSE))</f>
        <v>Urban with Significant Rural</v>
      </c>
      <c r="I248" s="378">
        <v>2550</v>
      </c>
      <c r="J248" s="378">
        <v>1105</v>
      </c>
      <c r="K248" s="378">
        <v>0</v>
      </c>
      <c r="L248" s="378">
        <v>30584</v>
      </c>
      <c r="M248" s="378">
        <v>34239</v>
      </c>
      <c r="N248" s="378"/>
      <c r="O248" s="378"/>
      <c r="P248" s="362"/>
      <c r="Q248" s="362"/>
      <c r="R248" s="362"/>
      <c r="S248" s="362"/>
      <c r="T248" s="362"/>
    </row>
    <row r="249" spans="1:20" ht="28.8" x14ac:dyDescent="0.3">
      <c r="A249" s="362"/>
      <c r="B249" s="380" t="s">
        <v>670</v>
      </c>
      <c r="C249" s="380" t="s">
        <v>672</v>
      </c>
      <c r="D249" s="381"/>
      <c r="E249" s="380" t="s">
        <v>673</v>
      </c>
      <c r="F249" s="380" t="s">
        <v>673</v>
      </c>
      <c r="G249" s="3" t="str">
        <f>VLOOKUP(F249,class!A$1:B$460,2,FALSE)</f>
        <v>Shire District</v>
      </c>
      <c r="H249" s="3" t="str">
        <f>IFERROR(VLOOKUP(F249,classifications!A$3:C$335,3,FALSE),VLOOKUP(F249,classifications!I$2:K$28,3,FALSE))</f>
        <v>Predominantly Urban</v>
      </c>
      <c r="I249" s="378">
        <v>1514</v>
      </c>
      <c r="J249" s="378">
        <v>601</v>
      </c>
      <c r="K249" s="378">
        <v>0</v>
      </c>
      <c r="L249" s="378">
        <v>36657</v>
      </c>
      <c r="M249" s="378">
        <v>38772</v>
      </c>
      <c r="N249" s="378"/>
      <c r="O249" s="378"/>
      <c r="P249" s="362"/>
      <c r="Q249" s="362"/>
      <c r="R249" s="362"/>
      <c r="S249" s="362"/>
      <c r="T249" s="362"/>
    </row>
    <row r="250" spans="1:20" ht="28.8" x14ac:dyDescent="0.3">
      <c r="A250" s="362"/>
      <c r="B250" s="380" t="s">
        <v>674</v>
      </c>
      <c r="C250" s="380" t="s">
        <v>676</v>
      </c>
      <c r="D250" s="381"/>
      <c r="E250" s="380" t="s">
        <v>677</v>
      </c>
      <c r="F250" s="380" t="s">
        <v>677</v>
      </c>
      <c r="G250" s="3" t="str">
        <f>VLOOKUP(F250,class!A$1:B$460,2,FALSE)</f>
        <v>Shire District</v>
      </c>
      <c r="H250" s="3" t="str">
        <f>IFERROR(VLOOKUP(F250,classifications!A$3:C$335,3,FALSE),VLOOKUP(F250,classifications!I$2:K$28,3,FALSE))</f>
        <v>Predominantly Urban</v>
      </c>
      <c r="I250" s="378">
        <v>85</v>
      </c>
      <c r="J250" s="378">
        <v>10634</v>
      </c>
      <c r="K250" s="378">
        <v>25</v>
      </c>
      <c r="L250" s="378">
        <v>67818</v>
      </c>
      <c r="M250" s="378">
        <v>78562</v>
      </c>
      <c r="N250" s="378"/>
      <c r="O250" s="378"/>
      <c r="P250" s="362"/>
      <c r="Q250" s="362"/>
      <c r="R250" s="362"/>
      <c r="S250" s="362"/>
      <c r="T250" s="362"/>
    </row>
    <row r="251" spans="1:20" ht="28.8" x14ac:dyDescent="0.3">
      <c r="A251" s="362"/>
      <c r="B251" s="380" t="s">
        <v>678</v>
      </c>
      <c r="C251" s="380" t="s">
        <v>680</v>
      </c>
      <c r="D251" s="381"/>
      <c r="E251" s="380" t="s">
        <v>681</v>
      </c>
      <c r="F251" s="380" t="s">
        <v>681</v>
      </c>
      <c r="G251" s="3" t="str">
        <f>VLOOKUP(F251,class!A$1:B$460,2,FALSE)</f>
        <v>Shire District</v>
      </c>
      <c r="H251" s="3" t="str">
        <f>IFERROR(VLOOKUP(F251,classifications!A$3:C$335,3,FALSE),VLOOKUP(F251,classifications!I$2:K$28,3,FALSE))</f>
        <v>Urban with Significant Rural</v>
      </c>
      <c r="I251" s="378">
        <v>5905</v>
      </c>
      <c r="J251" s="378">
        <v>5396</v>
      </c>
      <c r="K251" s="378">
        <v>23</v>
      </c>
      <c r="L251" s="378">
        <v>71841</v>
      </c>
      <c r="M251" s="378">
        <v>83165</v>
      </c>
      <c r="N251" s="378"/>
      <c r="O251" s="378"/>
      <c r="P251" s="362"/>
      <c r="Q251" s="362"/>
      <c r="R251" s="362"/>
      <c r="S251" s="362"/>
      <c r="T251" s="362"/>
    </row>
    <row r="252" spans="1:20" ht="28.8" x14ac:dyDescent="0.3">
      <c r="A252" s="362"/>
      <c r="B252" s="380" t="s">
        <v>682</v>
      </c>
      <c r="C252" s="380" t="s">
        <v>684</v>
      </c>
      <c r="D252" s="381"/>
      <c r="E252" s="380" t="s">
        <v>685</v>
      </c>
      <c r="F252" s="380" t="s">
        <v>685</v>
      </c>
      <c r="G252" s="3" t="str">
        <f>VLOOKUP(F252,class!A$1:B$460,2,FALSE)</f>
        <v>Shire District</v>
      </c>
      <c r="H252" s="3" t="str">
        <f>IFERROR(VLOOKUP(F252,classifications!A$3:C$335,3,FALSE),VLOOKUP(F252,classifications!I$2:K$28,3,FALSE))</f>
        <v>Urban with Significant Rural</v>
      </c>
      <c r="I252" s="378">
        <v>6507</v>
      </c>
      <c r="J252" s="378">
        <v>1841</v>
      </c>
      <c r="K252" s="378">
        <v>75</v>
      </c>
      <c r="L252" s="378">
        <v>49058</v>
      </c>
      <c r="M252" s="378">
        <v>57481</v>
      </c>
      <c r="N252" s="378"/>
      <c r="O252" s="378"/>
      <c r="P252" s="362"/>
      <c r="Q252" s="362"/>
      <c r="R252" s="362"/>
      <c r="S252" s="362"/>
      <c r="T252" s="362"/>
    </row>
    <row r="253" spans="1:20" ht="28.8" x14ac:dyDescent="0.3">
      <c r="A253" s="362"/>
      <c r="B253" s="380" t="s">
        <v>686</v>
      </c>
      <c r="C253" s="380" t="s">
        <v>688</v>
      </c>
      <c r="D253" s="381"/>
      <c r="E253" s="380" t="s">
        <v>689</v>
      </c>
      <c r="F253" s="380" t="s">
        <v>689</v>
      </c>
      <c r="G253" s="3" t="str">
        <f>VLOOKUP(F253,class!A$1:B$460,2,FALSE)</f>
        <v>Shire District</v>
      </c>
      <c r="H253" s="3" t="str">
        <f>IFERROR(VLOOKUP(F253,classifications!A$3:C$335,3,FALSE),VLOOKUP(F253,classifications!I$2:K$28,3,FALSE))</f>
        <v>Predominantly Urban</v>
      </c>
      <c r="I253" s="378">
        <v>9158</v>
      </c>
      <c r="J253" s="378">
        <v>2447</v>
      </c>
      <c r="K253" s="378">
        <v>0</v>
      </c>
      <c r="L253" s="378">
        <v>27687</v>
      </c>
      <c r="M253" s="378">
        <v>39292</v>
      </c>
      <c r="N253" s="378"/>
      <c r="O253" s="378"/>
      <c r="P253" s="362"/>
      <c r="Q253" s="362"/>
      <c r="R253" s="362"/>
      <c r="S253" s="362"/>
      <c r="T253" s="362"/>
    </row>
    <row r="254" spans="1:20" ht="28.8" x14ac:dyDescent="0.3">
      <c r="A254" s="362"/>
      <c r="B254" s="380" t="s">
        <v>690</v>
      </c>
      <c r="C254" s="380" t="s">
        <v>692</v>
      </c>
      <c r="D254" s="381"/>
      <c r="E254" s="380" t="s">
        <v>693</v>
      </c>
      <c r="F254" s="380" t="s">
        <v>693</v>
      </c>
      <c r="G254" s="3" t="str">
        <f>VLOOKUP(F254,class!A$1:B$460,2,FALSE)</f>
        <v>Shire District</v>
      </c>
      <c r="H254" s="3" t="str">
        <f>IFERROR(VLOOKUP(F254,classifications!A$3:C$335,3,FALSE),VLOOKUP(F254,classifications!I$2:K$28,3,FALSE))</f>
        <v>Predominantly Rural</v>
      </c>
      <c r="I254" s="378">
        <v>1</v>
      </c>
      <c r="J254" s="378">
        <v>3234</v>
      </c>
      <c r="K254" s="378">
        <v>0</v>
      </c>
      <c r="L254" s="378">
        <v>25916</v>
      </c>
      <c r="M254" s="378">
        <v>29151</v>
      </c>
      <c r="N254" s="378"/>
      <c r="O254" s="378"/>
      <c r="P254" s="362"/>
      <c r="Q254" s="362"/>
      <c r="R254" s="362"/>
      <c r="S254" s="362"/>
      <c r="T254" s="362"/>
    </row>
    <row r="255" spans="1:20" ht="28.8" x14ac:dyDescent="0.3">
      <c r="A255" s="362"/>
      <c r="B255" s="380" t="s">
        <v>694</v>
      </c>
      <c r="C255" s="380" t="s">
        <v>696</v>
      </c>
      <c r="D255" s="381"/>
      <c r="E255" s="380" t="s">
        <v>697</v>
      </c>
      <c r="F255" s="380" t="s">
        <v>697</v>
      </c>
      <c r="G255" s="3" t="str">
        <f>VLOOKUP(F255,class!A$1:B$460,2,FALSE)</f>
        <v>Shire District</v>
      </c>
      <c r="H255" s="3" t="str">
        <f>IFERROR(VLOOKUP(F255,classifications!A$3:C$335,3,FALSE),VLOOKUP(F255,classifications!I$2:K$28,3,FALSE))</f>
        <v>Predominantly Urban</v>
      </c>
      <c r="I255" s="378">
        <v>0</v>
      </c>
      <c r="J255" s="378">
        <v>3061</v>
      </c>
      <c r="K255" s="378">
        <v>0</v>
      </c>
      <c r="L255" s="378">
        <v>33603</v>
      </c>
      <c r="M255" s="378">
        <v>36664</v>
      </c>
      <c r="N255" s="378"/>
      <c r="O255" s="378"/>
      <c r="P255" s="362"/>
      <c r="Q255" s="362"/>
      <c r="R255" s="362"/>
      <c r="S255" s="362"/>
      <c r="T255" s="362"/>
    </row>
    <row r="256" spans="1:20" ht="28.8" x14ac:dyDescent="0.3">
      <c r="A256" s="362"/>
      <c r="B256" s="380" t="s">
        <v>698</v>
      </c>
      <c r="C256" s="380" t="s">
        <v>700</v>
      </c>
      <c r="D256" s="381"/>
      <c r="E256" s="380" t="s">
        <v>701</v>
      </c>
      <c r="F256" s="380" t="s">
        <v>701</v>
      </c>
      <c r="G256" s="3" t="str">
        <f>VLOOKUP(F256,class!A$1:B$460,2,FALSE)</f>
        <v>Shire District</v>
      </c>
      <c r="H256" s="3" t="str">
        <f>IFERROR(VLOOKUP(F256,classifications!A$3:C$335,3,FALSE),VLOOKUP(F256,classifications!I$2:K$28,3,FALSE))</f>
        <v>Predominantly Rural</v>
      </c>
      <c r="I256" s="378">
        <v>3096</v>
      </c>
      <c r="J256" s="378">
        <v>2969</v>
      </c>
      <c r="K256" s="378">
        <v>0</v>
      </c>
      <c r="L256" s="378">
        <v>66723</v>
      </c>
      <c r="M256" s="378">
        <v>72788</v>
      </c>
      <c r="N256" s="378"/>
      <c r="O256" s="378"/>
      <c r="P256" s="362"/>
      <c r="Q256" s="362"/>
      <c r="R256" s="362"/>
      <c r="S256" s="362"/>
      <c r="T256" s="362"/>
    </row>
    <row r="257" spans="1:20" ht="28.8" x14ac:dyDescent="0.3">
      <c r="A257" s="362"/>
      <c r="B257" s="380" t="s">
        <v>702</v>
      </c>
      <c r="C257" s="380" t="s">
        <v>704</v>
      </c>
      <c r="D257" s="381"/>
      <c r="E257" s="380" t="s">
        <v>705</v>
      </c>
      <c r="F257" s="380" t="s">
        <v>705</v>
      </c>
      <c r="G257" s="3" t="str">
        <f>VLOOKUP(F257,class!A$1:B$460,2,FALSE)</f>
        <v>Shire District</v>
      </c>
      <c r="H257" s="3" t="str">
        <f>IFERROR(VLOOKUP(F257,classifications!A$3:C$335,3,FALSE),VLOOKUP(F257,classifications!I$2:K$28,3,FALSE))</f>
        <v>Predominantly Rural</v>
      </c>
      <c r="I257" s="378">
        <v>2803</v>
      </c>
      <c r="J257" s="378">
        <v>2228</v>
      </c>
      <c r="K257" s="378">
        <v>0</v>
      </c>
      <c r="L257" s="378">
        <v>33798</v>
      </c>
      <c r="M257" s="378">
        <v>38829</v>
      </c>
      <c r="N257" s="378"/>
      <c r="O257" s="378"/>
      <c r="P257" s="362"/>
      <c r="Q257" s="362"/>
      <c r="R257" s="362"/>
      <c r="S257" s="362"/>
      <c r="T257" s="362"/>
    </row>
    <row r="258" spans="1:20" x14ac:dyDescent="0.3">
      <c r="A258" s="362"/>
      <c r="B258" s="362"/>
      <c r="C258" s="362"/>
      <c r="D258" s="364"/>
      <c r="E258" s="362"/>
      <c r="F258" s="362"/>
      <c r="G258" s="362"/>
      <c r="H258" s="362"/>
      <c r="I258" s="378"/>
      <c r="J258" s="378"/>
      <c r="K258" s="378"/>
      <c r="L258" s="378"/>
      <c r="M258" s="378"/>
      <c r="N258" s="378"/>
      <c r="O258" s="378"/>
      <c r="P258" s="362"/>
      <c r="Q258" s="362"/>
      <c r="R258" s="362"/>
      <c r="S258" s="362"/>
      <c r="T258" s="362"/>
    </row>
    <row r="259" spans="1:20" ht="28.8" x14ac:dyDescent="0.3">
      <c r="A259" s="362"/>
      <c r="B259" s="380"/>
      <c r="C259" s="380" t="s">
        <v>706</v>
      </c>
      <c r="D259" s="381" t="s">
        <v>707</v>
      </c>
      <c r="E259" s="380"/>
      <c r="F259" s="381" t="s">
        <v>707</v>
      </c>
      <c r="G259" s="3" t="str">
        <f>VLOOKUP(F259,class!A$1:B$460,2,FALSE)</f>
        <v>Shire County</v>
      </c>
      <c r="H259" s="3" t="str">
        <f>IFERROR(VLOOKUP(F259,classifications!A$3:C$335,3,FALSE),VLOOKUP(F259,classifications!I$2:K$28,3,FALSE))</f>
        <v>Urban with Significant Rural</v>
      </c>
      <c r="I259" s="385">
        <v>9539</v>
      </c>
      <c r="J259" s="385">
        <v>29350</v>
      </c>
      <c r="K259" s="385">
        <v>479</v>
      </c>
      <c r="L259" s="385">
        <v>258485</v>
      </c>
      <c r="M259" s="385">
        <v>297853</v>
      </c>
      <c r="N259" s="378"/>
      <c r="O259" s="378"/>
      <c r="P259" s="362"/>
      <c r="Q259" s="362"/>
      <c r="R259" s="362"/>
      <c r="S259" s="362"/>
      <c r="T259" s="362"/>
    </row>
    <row r="260" spans="1:20" ht="28.8" x14ac:dyDescent="0.3">
      <c r="A260" s="362"/>
      <c r="B260" s="380" t="s">
        <v>708</v>
      </c>
      <c r="C260" s="380" t="s">
        <v>710</v>
      </c>
      <c r="D260" s="381"/>
      <c r="E260" s="380" t="s">
        <v>711</v>
      </c>
      <c r="F260" s="380" t="s">
        <v>711</v>
      </c>
      <c r="G260" s="3" t="str">
        <f>VLOOKUP(F260,class!A$1:B$460,2,FALSE)</f>
        <v>Shire District</v>
      </c>
      <c r="H260" s="3" t="str">
        <f>IFERROR(VLOOKUP(F260,classifications!A$3:C$335,3,FALSE),VLOOKUP(F260,classifications!I$2:K$28,3,FALSE))</f>
        <v>Predominantly Urban</v>
      </c>
      <c r="I260" s="378">
        <v>4486</v>
      </c>
      <c r="J260" s="378">
        <v>2515</v>
      </c>
      <c r="K260" s="378">
        <v>0</v>
      </c>
      <c r="L260" s="378">
        <v>49808</v>
      </c>
      <c r="M260" s="378">
        <v>56809</v>
      </c>
      <c r="N260" s="378"/>
      <c r="O260" s="378"/>
      <c r="P260" s="362"/>
      <c r="Q260" s="362"/>
      <c r="R260" s="362"/>
      <c r="S260" s="362"/>
      <c r="T260" s="362"/>
    </row>
    <row r="261" spans="1:20" ht="28.8" x14ac:dyDescent="0.3">
      <c r="A261" s="362"/>
      <c r="B261" s="380" t="s">
        <v>712</v>
      </c>
      <c r="C261" s="380" t="s">
        <v>714</v>
      </c>
      <c r="D261" s="381"/>
      <c r="E261" s="380" t="s">
        <v>715</v>
      </c>
      <c r="F261" s="380" t="s">
        <v>715</v>
      </c>
      <c r="G261" s="3" t="str">
        <f>VLOOKUP(F261,class!A$1:B$460,2,FALSE)</f>
        <v>Shire District</v>
      </c>
      <c r="H261" s="3" t="str">
        <f>IFERROR(VLOOKUP(F261,classifications!A$3:C$335,3,FALSE),VLOOKUP(F261,classifications!I$2:K$28,3,FALSE))</f>
        <v>Predominantly Rural</v>
      </c>
      <c r="I261" s="378">
        <v>1</v>
      </c>
      <c r="J261" s="378">
        <v>6169</v>
      </c>
      <c r="K261" s="378">
        <v>269</v>
      </c>
      <c r="L261" s="378">
        <v>39076</v>
      </c>
      <c r="M261" s="378">
        <v>45515</v>
      </c>
      <c r="N261" s="378"/>
      <c r="O261" s="378"/>
      <c r="P261" s="362"/>
      <c r="Q261" s="362"/>
      <c r="R261" s="362"/>
      <c r="S261" s="362"/>
      <c r="T261" s="362"/>
    </row>
    <row r="262" spans="1:20" ht="28.8" x14ac:dyDescent="0.3">
      <c r="A262" s="362"/>
      <c r="B262" s="380" t="s">
        <v>716</v>
      </c>
      <c r="C262" s="380" t="s">
        <v>718</v>
      </c>
      <c r="D262" s="381"/>
      <c r="E262" s="380" t="s">
        <v>719</v>
      </c>
      <c r="F262" s="380" t="s">
        <v>719</v>
      </c>
      <c r="G262" s="3" t="str">
        <f>VLOOKUP(F262,class!A$1:B$460,2,FALSE)</f>
        <v>Shire District</v>
      </c>
      <c r="H262" s="3" t="str">
        <f>IFERROR(VLOOKUP(F262,classifications!A$3:C$335,3,FALSE),VLOOKUP(F262,classifications!I$2:K$28,3,FALSE))</f>
        <v>Predominantly Rural</v>
      </c>
      <c r="I262" s="378">
        <v>12</v>
      </c>
      <c r="J262" s="378">
        <v>5078</v>
      </c>
      <c r="K262" s="378">
        <v>196</v>
      </c>
      <c r="L262" s="378">
        <v>34250</v>
      </c>
      <c r="M262" s="378">
        <v>39536</v>
      </c>
      <c r="N262" s="378"/>
      <c r="O262" s="378"/>
      <c r="P262" s="362"/>
      <c r="Q262" s="362"/>
      <c r="R262" s="362"/>
      <c r="S262" s="362"/>
      <c r="T262" s="362"/>
    </row>
    <row r="263" spans="1:20" ht="28.8" x14ac:dyDescent="0.3">
      <c r="A263" s="362"/>
      <c r="B263" s="380" t="s">
        <v>720</v>
      </c>
      <c r="C263" s="380" t="s">
        <v>722</v>
      </c>
      <c r="D263" s="381"/>
      <c r="E263" s="380" t="s">
        <v>723</v>
      </c>
      <c r="F263" s="380" t="s">
        <v>723</v>
      </c>
      <c r="G263" s="3" t="str">
        <f>VLOOKUP(F263,class!A$1:B$460,2,FALSE)</f>
        <v>Shire District</v>
      </c>
      <c r="H263" s="3" t="str">
        <f>IFERROR(VLOOKUP(F263,classifications!A$3:C$335,3,FALSE),VLOOKUP(F263,classifications!I$2:K$28,3,FALSE))</f>
        <v>Predominantly Urban</v>
      </c>
      <c r="I263" s="378">
        <v>0</v>
      </c>
      <c r="J263" s="378">
        <v>8272</v>
      </c>
      <c r="K263" s="378">
        <v>14</v>
      </c>
      <c r="L263" s="378">
        <v>49878</v>
      </c>
      <c r="M263" s="378">
        <v>58164</v>
      </c>
      <c r="N263" s="378"/>
      <c r="O263" s="378"/>
      <c r="P263" s="362"/>
      <c r="Q263" s="362"/>
      <c r="R263" s="362"/>
      <c r="S263" s="362"/>
      <c r="T263" s="362"/>
    </row>
    <row r="264" spans="1:20" ht="28.8" x14ac:dyDescent="0.3">
      <c r="A264" s="362"/>
      <c r="B264" s="380" t="s">
        <v>724</v>
      </c>
      <c r="C264" s="380" t="s">
        <v>726</v>
      </c>
      <c r="D264" s="381"/>
      <c r="E264" s="380" t="s">
        <v>727</v>
      </c>
      <c r="F264" s="380" t="s">
        <v>727</v>
      </c>
      <c r="G264" s="3" t="str">
        <f>VLOOKUP(F264,class!A$1:B$460,2,FALSE)</f>
        <v>Shire District</v>
      </c>
      <c r="H264" s="3" t="str">
        <f>IFERROR(VLOOKUP(F264,classifications!A$3:C$335,3,FALSE),VLOOKUP(F264,classifications!I$2:K$28,3,FALSE))</f>
        <v>Urban with Significant Rural</v>
      </c>
      <c r="I264" s="378">
        <v>5040</v>
      </c>
      <c r="J264" s="378">
        <v>2000</v>
      </c>
      <c r="K264" s="378">
        <v>0</v>
      </c>
      <c r="L264" s="378">
        <v>47953</v>
      </c>
      <c r="M264" s="378">
        <v>54993</v>
      </c>
      <c r="N264" s="378"/>
      <c r="O264" s="378"/>
      <c r="P264" s="362"/>
      <c r="Q264" s="362"/>
      <c r="R264" s="362"/>
      <c r="S264" s="362"/>
      <c r="T264" s="362"/>
    </row>
    <row r="265" spans="1:20" ht="28.8" x14ac:dyDescent="0.3">
      <c r="A265" s="362"/>
      <c r="B265" s="380" t="s">
        <v>728</v>
      </c>
      <c r="C265" s="380" t="s">
        <v>730</v>
      </c>
      <c r="D265" s="381"/>
      <c r="E265" s="380" t="s">
        <v>731</v>
      </c>
      <c r="F265" s="380" t="s">
        <v>731</v>
      </c>
      <c r="G265" s="3" t="str">
        <f>VLOOKUP(F265,class!A$1:B$460,2,FALSE)</f>
        <v>Shire District</v>
      </c>
      <c r="H265" s="3" t="str">
        <f>IFERROR(VLOOKUP(F265,classifications!A$3:C$335,3,FALSE),VLOOKUP(F265,classifications!I$2:K$28,3,FALSE))</f>
        <v>Predominantly Rural</v>
      </c>
      <c r="I265" s="378">
        <v>0</v>
      </c>
      <c r="J265" s="378">
        <v>5316</v>
      </c>
      <c r="K265" s="378">
        <v>0</v>
      </c>
      <c r="L265" s="378">
        <v>37520</v>
      </c>
      <c r="M265" s="378">
        <v>42836</v>
      </c>
      <c r="N265" s="378"/>
      <c r="O265" s="378"/>
      <c r="P265" s="362"/>
      <c r="Q265" s="362"/>
      <c r="R265" s="362"/>
      <c r="S265" s="362"/>
      <c r="T265" s="362"/>
    </row>
    <row r="266" spans="1:20" x14ac:dyDescent="0.3">
      <c r="A266" s="362"/>
      <c r="B266" s="362"/>
      <c r="C266" s="362"/>
      <c r="D266" s="364"/>
      <c r="E266" s="362"/>
      <c r="F266" s="362"/>
      <c r="G266" s="362"/>
      <c r="H266" s="362"/>
      <c r="I266" s="378"/>
      <c r="J266" s="378"/>
      <c r="K266" s="378"/>
      <c r="L266" s="378"/>
      <c r="M266" s="378"/>
      <c r="N266" s="378"/>
      <c r="O266" s="378"/>
      <c r="P266" s="362"/>
      <c r="Q266" s="362"/>
      <c r="R266" s="362"/>
      <c r="S266" s="362"/>
      <c r="T266" s="362"/>
    </row>
    <row r="267" spans="1:20" ht="28.8" x14ac:dyDescent="0.3">
      <c r="A267" s="362"/>
      <c r="B267" s="380"/>
      <c r="C267" s="380" t="s">
        <v>732</v>
      </c>
      <c r="D267" s="381" t="s">
        <v>733</v>
      </c>
      <c r="E267" s="380"/>
      <c r="F267" s="381" t="s">
        <v>733</v>
      </c>
      <c r="G267" s="3" t="str">
        <f>VLOOKUP(F267,class!A$1:B$460,2,FALSE)</f>
        <v>Shire County</v>
      </c>
      <c r="H267" s="3" t="str">
        <f>IFERROR(VLOOKUP(F267,classifications!A$3:C$335,3,FALSE),VLOOKUP(F267,classifications!I$2:K$28,3,FALSE))</f>
        <v>Urban with Significant Rural</v>
      </c>
      <c r="I267" s="385">
        <v>20613</v>
      </c>
      <c r="J267" s="385">
        <v>64137</v>
      </c>
      <c r="K267" s="385">
        <v>4243</v>
      </c>
      <c r="L267" s="385">
        <v>525354</v>
      </c>
      <c r="M267" s="385">
        <v>614347</v>
      </c>
      <c r="N267" s="378"/>
      <c r="O267" s="378"/>
      <c r="P267" s="362"/>
      <c r="Q267" s="362"/>
      <c r="R267" s="362"/>
      <c r="S267" s="362"/>
      <c r="T267" s="362"/>
    </row>
    <row r="268" spans="1:20" ht="43.2" x14ac:dyDescent="0.3">
      <c r="A268" s="362"/>
      <c r="B268" s="380" t="s">
        <v>734</v>
      </c>
      <c r="C268" s="380" t="s">
        <v>736</v>
      </c>
      <c r="D268" s="381"/>
      <c r="E268" s="380" t="s">
        <v>737</v>
      </c>
      <c r="F268" s="380" t="s">
        <v>737</v>
      </c>
      <c r="G268" s="3" t="str">
        <f>VLOOKUP(F268,class!A$1:B$460,2,FALSE)</f>
        <v>Shire District</v>
      </c>
      <c r="H268" s="3" t="str">
        <f>IFERROR(VLOOKUP(F268,classifications!A$3:C$335,3,FALSE),VLOOKUP(F268,classifications!I$2:K$28,3,FALSE))</f>
        <v>Urban with Significant Rural</v>
      </c>
      <c r="I268" s="378">
        <v>0</v>
      </c>
      <c r="J268" s="378">
        <v>14504</v>
      </c>
      <c r="K268" s="378">
        <v>125</v>
      </c>
      <c r="L268" s="378">
        <v>64432</v>
      </c>
      <c r="M268" s="378">
        <v>79061</v>
      </c>
      <c r="N268" s="378"/>
      <c r="O268" s="378"/>
      <c r="P268" s="362"/>
      <c r="Q268" s="362"/>
      <c r="R268" s="362"/>
      <c r="S268" s="362"/>
      <c r="T268" s="362"/>
    </row>
    <row r="269" spans="1:20" ht="43.2" x14ac:dyDescent="0.3">
      <c r="A269" s="362"/>
      <c r="B269" s="380" t="s">
        <v>738</v>
      </c>
      <c r="C269" s="380" t="s">
        <v>740</v>
      </c>
      <c r="D269" s="381"/>
      <c r="E269" s="380" t="s">
        <v>741</v>
      </c>
      <c r="F269" s="380" t="s">
        <v>741</v>
      </c>
      <c r="G269" s="3" t="str">
        <f>VLOOKUP(F269,class!A$1:B$460,2,FALSE)</f>
        <v>Shire District</v>
      </c>
      <c r="H269" s="3" t="str">
        <f>IFERROR(VLOOKUP(F269,classifications!A$3:C$335,3,FALSE),VLOOKUP(F269,classifications!I$2:K$28,3,FALSE))</f>
        <v>Predominantly Rural</v>
      </c>
      <c r="I269" s="378">
        <v>0</v>
      </c>
      <c r="J269" s="378">
        <v>6715</v>
      </c>
      <c r="K269" s="378">
        <v>0</v>
      </c>
      <c r="L269" s="378">
        <v>48003</v>
      </c>
      <c r="M269" s="378">
        <v>54718</v>
      </c>
      <c r="N269" s="378"/>
      <c r="O269" s="378"/>
      <c r="P269" s="362"/>
      <c r="Q269" s="362"/>
      <c r="R269" s="362"/>
      <c r="S269" s="362"/>
      <c r="T269" s="362"/>
    </row>
    <row r="270" spans="1:20" ht="28.8" x14ac:dyDescent="0.3">
      <c r="A270" s="362"/>
      <c r="B270" s="380" t="s">
        <v>742</v>
      </c>
      <c r="C270" s="380" t="s">
        <v>744</v>
      </c>
      <c r="D270" s="381"/>
      <c r="E270" s="380" t="s">
        <v>745</v>
      </c>
      <c r="F270" s="380" t="s">
        <v>745</v>
      </c>
      <c r="G270" s="3" t="str">
        <f>VLOOKUP(F270,class!A$1:B$460,2,FALSE)</f>
        <v>Shire District</v>
      </c>
      <c r="H270" s="3" t="str">
        <f>IFERROR(VLOOKUP(F270,classifications!A$3:C$335,3,FALSE),VLOOKUP(F270,classifications!I$2:K$28,3,FALSE))</f>
        <v>Predominantly Urban</v>
      </c>
      <c r="I270" s="378">
        <v>9</v>
      </c>
      <c r="J270" s="378">
        <v>7502</v>
      </c>
      <c r="K270" s="378">
        <v>3</v>
      </c>
      <c r="L270" s="378">
        <v>51261</v>
      </c>
      <c r="M270" s="378">
        <v>58775</v>
      </c>
      <c r="N270" s="378"/>
      <c r="O270" s="378"/>
      <c r="P270" s="362"/>
      <c r="Q270" s="362"/>
      <c r="R270" s="362"/>
      <c r="S270" s="362"/>
      <c r="T270" s="362"/>
    </row>
    <row r="271" spans="1:20" ht="28.8" x14ac:dyDescent="0.3">
      <c r="A271" s="362"/>
      <c r="B271" s="380" t="s">
        <v>746</v>
      </c>
      <c r="C271" s="380" t="s">
        <v>748</v>
      </c>
      <c r="D271" s="381"/>
      <c r="E271" s="380" t="s">
        <v>749</v>
      </c>
      <c r="F271" s="380" t="s">
        <v>749</v>
      </c>
      <c r="G271" s="3" t="str">
        <f>VLOOKUP(F271,class!A$1:B$460,2,FALSE)</f>
        <v>Shire District</v>
      </c>
      <c r="H271" s="3" t="str">
        <f>IFERROR(VLOOKUP(F271,classifications!A$3:C$335,3,FALSE),VLOOKUP(F271,classifications!I$2:K$28,3,FALSE))</f>
        <v>Predominantly Urban</v>
      </c>
      <c r="I271" s="378">
        <v>2418</v>
      </c>
      <c r="J271" s="378">
        <v>1890</v>
      </c>
      <c r="K271" s="378">
        <v>402</v>
      </c>
      <c r="L271" s="378">
        <v>45873</v>
      </c>
      <c r="M271" s="378">
        <v>50583</v>
      </c>
      <c r="N271" s="378"/>
      <c r="O271" s="378"/>
      <c r="P271" s="362"/>
      <c r="Q271" s="362"/>
      <c r="R271" s="362"/>
      <c r="S271" s="362"/>
      <c r="T271" s="362"/>
    </row>
    <row r="272" spans="1:20" ht="28.8" x14ac:dyDescent="0.3">
      <c r="A272" s="362"/>
      <c r="B272" s="380" t="s">
        <v>750</v>
      </c>
      <c r="C272" s="380" t="s">
        <v>752</v>
      </c>
      <c r="D272" s="381"/>
      <c r="E272" s="380" t="s">
        <v>753</v>
      </c>
      <c r="F272" s="380" t="s">
        <v>753</v>
      </c>
      <c r="G272" s="3" t="str">
        <f>VLOOKUP(F272,class!A$1:B$460,2,FALSE)</f>
        <v>Shire District</v>
      </c>
      <c r="H272" s="3" t="str">
        <f>IFERROR(VLOOKUP(F272,classifications!A$3:C$335,3,FALSE),VLOOKUP(F272,classifications!I$2:K$28,3,FALSE))</f>
        <v>Predominantly Urban</v>
      </c>
      <c r="I272" s="378">
        <v>3104</v>
      </c>
      <c r="J272" s="378">
        <v>3002</v>
      </c>
      <c r="K272" s="378">
        <v>0</v>
      </c>
      <c r="L272" s="378">
        <v>31561</v>
      </c>
      <c r="M272" s="378">
        <v>37667</v>
      </c>
      <c r="N272" s="378"/>
      <c r="O272" s="378"/>
      <c r="P272" s="362"/>
      <c r="Q272" s="362"/>
      <c r="R272" s="362"/>
      <c r="S272" s="362"/>
      <c r="T272" s="362"/>
    </row>
    <row r="273" spans="1:20" ht="28.8" x14ac:dyDescent="0.3">
      <c r="A273" s="362"/>
      <c r="B273" s="380" t="s">
        <v>754</v>
      </c>
      <c r="C273" s="380" t="s">
        <v>756</v>
      </c>
      <c r="D273" s="381"/>
      <c r="E273" s="380" t="s">
        <v>757</v>
      </c>
      <c r="F273" s="380" t="s">
        <v>757</v>
      </c>
      <c r="G273" s="3" t="str">
        <f>VLOOKUP(F273,class!A$1:B$460,2,FALSE)</f>
        <v>Shire District</v>
      </c>
      <c r="H273" s="3" t="str">
        <f>IFERROR(VLOOKUP(F273,classifications!A$3:C$335,3,FALSE),VLOOKUP(F273,classifications!I$2:K$28,3,FALSE))</f>
        <v>Urban with Significant Rural</v>
      </c>
      <c r="I273" s="378">
        <v>0</v>
      </c>
      <c r="J273" s="378">
        <v>3470</v>
      </c>
      <c r="K273" s="378">
        <v>656</v>
      </c>
      <c r="L273" s="378">
        <v>37222</v>
      </c>
      <c r="M273" s="378">
        <v>41348</v>
      </c>
      <c r="N273" s="378"/>
      <c r="O273" s="378"/>
      <c r="P273" s="362"/>
      <c r="Q273" s="362"/>
      <c r="R273" s="362"/>
      <c r="S273" s="362"/>
      <c r="T273" s="362"/>
    </row>
    <row r="274" spans="1:20" ht="28.8" x14ac:dyDescent="0.3">
      <c r="A274" s="362"/>
      <c r="B274" s="380" t="s">
        <v>758</v>
      </c>
      <c r="C274" s="380" t="s">
        <v>760</v>
      </c>
      <c r="D274" s="381"/>
      <c r="E274" s="380" t="s">
        <v>761</v>
      </c>
      <c r="F274" s="380" t="s">
        <v>761</v>
      </c>
      <c r="G274" s="3" t="str">
        <f>VLOOKUP(F274,class!A$1:B$460,2,FALSE)</f>
        <v>Shire District</v>
      </c>
      <c r="H274" s="3" t="str">
        <f>IFERROR(VLOOKUP(F274,classifications!A$3:C$335,3,FALSE),VLOOKUP(F274,classifications!I$2:K$28,3,FALSE))</f>
        <v>Predominantly Urban</v>
      </c>
      <c r="I274" s="378">
        <v>4823</v>
      </c>
      <c r="J274" s="378">
        <v>5744</v>
      </c>
      <c r="K274" s="378">
        <v>0</v>
      </c>
      <c r="L274" s="378">
        <v>45431</v>
      </c>
      <c r="M274" s="378">
        <v>55998</v>
      </c>
      <c r="N274" s="378"/>
      <c r="O274" s="378"/>
      <c r="P274" s="362"/>
      <c r="Q274" s="362"/>
      <c r="R274" s="362"/>
      <c r="S274" s="362"/>
      <c r="T274" s="362"/>
    </row>
    <row r="275" spans="1:20" ht="28.8" x14ac:dyDescent="0.3">
      <c r="A275" s="362"/>
      <c r="B275" s="380" t="s">
        <v>762</v>
      </c>
      <c r="C275" s="380" t="s">
        <v>764</v>
      </c>
      <c r="D275" s="381"/>
      <c r="E275" s="380" t="s">
        <v>765</v>
      </c>
      <c r="F275" s="380" t="s">
        <v>765</v>
      </c>
      <c r="G275" s="3" t="str">
        <f>VLOOKUP(F275,class!A$1:B$460,2,FALSE)</f>
        <v>Shire District</v>
      </c>
      <c r="H275" s="3" t="str">
        <f>IFERROR(VLOOKUP(F275,classifications!A$3:C$335,3,FALSE),VLOOKUP(F275,classifications!I$2:K$28,3,FALSE))</f>
        <v>Urban with Significant Rural</v>
      </c>
      <c r="I275" s="378">
        <v>5142</v>
      </c>
      <c r="J275" s="378">
        <v>3479</v>
      </c>
      <c r="K275" s="378">
        <v>311</v>
      </c>
      <c r="L275" s="378">
        <v>74675</v>
      </c>
      <c r="M275" s="378">
        <v>83607</v>
      </c>
      <c r="N275" s="378"/>
      <c r="O275" s="378"/>
      <c r="P275" s="362"/>
      <c r="Q275" s="362"/>
      <c r="R275" s="362"/>
      <c r="S275" s="362"/>
      <c r="T275" s="362"/>
    </row>
    <row r="276" spans="1:20" ht="28.8" x14ac:dyDescent="0.3">
      <c r="A276" s="362"/>
      <c r="B276" s="380" t="s">
        <v>766</v>
      </c>
      <c r="C276" s="380" t="s">
        <v>768</v>
      </c>
      <c r="D276" s="381"/>
      <c r="E276" s="380" t="s">
        <v>769</v>
      </c>
      <c r="F276" s="380" t="s">
        <v>769</v>
      </c>
      <c r="G276" s="3" t="str">
        <f>VLOOKUP(F276,class!A$1:B$460,2,FALSE)</f>
        <v>Shire District</v>
      </c>
      <c r="H276" s="3" t="str">
        <f>IFERROR(VLOOKUP(F276,classifications!A$3:C$335,3,FALSE),VLOOKUP(F276,classifications!I$2:K$28,3,FALSE))</f>
        <v>Predominantly Urban</v>
      </c>
      <c r="I276" s="378">
        <v>0</v>
      </c>
      <c r="J276" s="378">
        <v>6603</v>
      </c>
      <c r="K276" s="378">
        <v>1987</v>
      </c>
      <c r="L276" s="378">
        <v>32434</v>
      </c>
      <c r="M276" s="378">
        <v>41024</v>
      </c>
      <c r="N276" s="378"/>
      <c r="O276" s="378"/>
      <c r="P276" s="362"/>
      <c r="Q276" s="362"/>
      <c r="R276" s="362"/>
      <c r="S276" s="362"/>
      <c r="T276" s="362"/>
    </row>
    <row r="277" spans="1:20" ht="28.8" x14ac:dyDescent="0.3">
      <c r="A277" s="362"/>
      <c r="B277" s="380" t="s">
        <v>770</v>
      </c>
      <c r="C277" s="380" t="s">
        <v>772</v>
      </c>
      <c r="D277" s="381"/>
      <c r="E277" s="380" t="s">
        <v>773</v>
      </c>
      <c r="F277" s="380" t="s">
        <v>773</v>
      </c>
      <c r="G277" s="3" t="str">
        <f>VLOOKUP(F277,class!A$1:B$460,2,FALSE)</f>
        <v>Shire District</v>
      </c>
      <c r="H277" s="3" t="str">
        <f>IFERROR(VLOOKUP(F277,classifications!A$3:C$335,3,FALSE),VLOOKUP(F277,classifications!I$2:K$28,3,FALSE))</f>
        <v>Urban with Significant Rural</v>
      </c>
      <c r="I277" s="378">
        <v>0</v>
      </c>
      <c r="J277" s="378">
        <v>8205</v>
      </c>
      <c r="K277" s="378">
        <v>759</v>
      </c>
      <c r="L277" s="378">
        <v>48143</v>
      </c>
      <c r="M277" s="378">
        <v>57107</v>
      </c>
      <c r="N277" s="378"/>
      <c r="O277" s="378"/>
      <c r="P277" s="362"/>
      <c r="Q277" s="362"/>
      <c r="R277" s="362"/>
      <c r="S277" s="362"/>
      <c r="T277" s="362"/>
    </row>
    <row r="278" spans="1:20" ht="28.8" x14ac:dyDescent="0.3">
      <c r="A278" s="362"/>
      <c r="B278" s="380" t="s">
        <v>774</v>
      </c>
      <c r="C278" s="380" t="s">
        <v>776</v>
      </c>
      <c r="D278" s="381"/>
      <c r="E278" s="380" t="s">
        <v>777</v>
      </c>
      <c r="F278" s="380" t="s">
        <v>777</v>
      </c>
      <c r="G278" s="3" t="str">
        <f>VLOOKUP(F278,class!A$1:B$460,2,FALSE)</f>
        <v>Shire District</v>
      </c>
      <c r="H278" s="3" t="str">
        <f>IFERROR(VLOOKUP(F278,classifications!A$3:C$335,3,FALSE),VLOOKUP(F278,classifications!I$2:K$28,3,FALSE))</f>
        <v>Predominantly Rural</v>
      </c>
      <c r="I278" s="378">
        <v>5117</v>
      </c>
      <c r="J278" s="378">
        <v>3023</v>
      </c>
      <c r="K278" s="378">
        <v>0</v>
      </c>
      <c r="L278" s="378">
        <v>46319</v>
      </c>
      <c r="M278" s="378">
        <v>54459</v>
      </c>
      <c r="N278" s="378"/>
      <c r="O278" s="378"/>
      <c r="P278" s="362"/>
      <c r="Q278" s="362"/>
      <c r="R278" s="362"/>
      <c r="S278" s="362"/>
      <c r="T278" s="362"/>
    </row>
    <row r="279" spans="1:20" x14ac:dyDescent="0.3">
      <c r="A279" s="362"/>
      <c r="B279" s="362"/>
      <c r="C279" s="362"/>
      <c r="D279" s="364"/>
      <c r="E279" s="362"/>
      <c r="F279" s="362"/>
      <c r="G279" s="362"/>
      <c r="H279" s="362"/>
      <c r="I279" s="378"/>
      <c r="J279" s="378"/>
      <c r="K279" s="378"/>
      <c r="L279" s="378"/>
      <c r="M279" s="378"/>
      <c r="N279" s="378"/>
      <c r="O279" s="378"/>
      <c r="P279" s="362"/>
      <c r="Q279" s="362"/>
      <c r="R279" s="362"/>
      <c r="S279" s="362"/>
      <c r="T279" s="362"/>
    </row>
    <row r="280" spans="1:20" ht="28.8" x14ac:dyDescent="0.3">
      <c r="A280" s="362"/>
      <c r="B280" s="380"/>
      <c r="C280" s="380" t="s">
        <v>778</v>
      </c>
      <c r="D280" s="381" t="s">
        <v>779</v>
      </c>
      <c r="E280" s="380"/>
      <c r="F280" s="381" t="s">
        <v>779</v>
      </c>
      <c r="G280" s="3" t="str">
        <f>VLOOKUP(F280,class!A$1:B$460,2,FALSE)</f>
        <v>Shire County</v>
      </c>
      <c r="H280" s="3" t="str">
        <f>IFERROR(VLOOKUP(F280,classifications!A$3:C$335,3,FALSE),VLOOKUP(F280,classifications!I$2:K$28,3,FALSE))</f>
        <v>Predominantly Urban</v>
      </c>
      <c r="I280" s="385">
        <v>32873</v>
      </c>
      <c r="J280" s="385">
        <v>55971</v>
      </c>
      <c r="K280" s="385">
        <v>175</v>
      </c>
      <c r="L280" s="385">
        <v>414966</v>
      </c>
      <c r="M280" s="385">
        <v>503985</v>
      </c>
      <c r="N280" s="378"/>
      <c r="O280" s="378"/>
      <c r="P280" s="362"/>
      <c r="Q280" s="362"/>
      <c r="R280" s="362"/>
      <c r="S280" s="362"/>
      <c r="T280" s="362"/>
    </row>
    <row r="281" spans="1:20" ht="28.8" x14ac:dyDescent="0.3">
      <c r="A281" s="362"/>
      <c r="B281" s="380" t="s">
        <v>780</v>
      </c>
      <c r="C281" s="380" t="s">
        <v>782</v>
      </c>
      <c r="D281" s="381"/>
      <c r="E281" s="380" t="s">
        <v>783</v>
      </c>
      <c r="F281" s="380" t="s">
        <v>783</v>
      </c>
      <c r="G281" s="3" t="str">
        <f>VLOOKUP(F281,class!A$1:B$460,2,FALSE)</f>
        <v>Shire District</v>
      </c>
      <c r="H281" s="3" t="str">
        <f>IFERROR(VLOOKUP(F281,classifications!A$3:C$335,3,FALSE),VLOOKUP(F281,classifications!I$2:K$28,3,FALSE))</f>
        <v>Predominantly Urban</v>
      </c>
      <c r="I281" s="378">
        <v>497</v>
      </c>
      <c r="J281" s="378">
        <v>5245</v>
      </c>
      <c r="K281" s="378">
        <v>10</v>
      </c>
      <c r="L281" s="378">
        <v>35648</v>
      </c>
      <c r="M281" s="378">
        <v>41400</v>
      </c>
      <c r="N281" s="378"/>
      <c r="O281" s="378"/>
      <c r="P281" s="362"/>
      <c r="Q281" s="362"/>
      <c r="R281" s="362"/>
      <c r="S281" s="362"/>
      <c r="T281" s="362"/>
    </row>
    <row r="282" spans="1:20" ht="28.8" x14ac:dyDescent="0.3">
      <c r="A282" s="362"/>
      <c r="B282" s="380" t="s">
        <v>784</v>
      </c>
      <c r="C282" s="380" t="s">
        <v>786</v>
      </c>
      <c r="D282" s="381"/>
      <c r="E282" s="380" t="s">
        <v>787</v>
      </c>
      <c r="F282" s="380" t="s">
        <v>787</v>
      </c>
      <c r="G282" s="3" t="str">
        <f>VLOOKUP(F282,class!A$1:B$460,2,FALSE)</f>
        <v>Shire District</v>
      </c>
      <c r="H282" s="3" t="str">
        <f>IFERROR(VLOOKUP(F282,classifications!A$3:C$335,3,FALSE),VLOOKUP(F282,classifications!I$2:K$28,3,FALSE))</f>
        <v>Urban with Significant Rural</v>
      </c>
      <c r="I282" s="378">
        <v>10237</v>
      </c>
      <c r="J282" s="378">
        <v>3538</v>
      </c>
      <c r="K282" s="378">
        <v>0</v>
      </c>
      <c r="L282" s="378">
        <v>52214</v>
      </c>
      <c r="M282" s="378">
        <v>65989</v>
      </c>
      <c r="N282" s="378"/>
      <c r="O282" s="378"/>
      <c r="P282" s="362"/>
      <c r="Q282" s="362"/>
      <c r="R282" s="362"/>
      <c r="S282" s="362"/>
      <c r="T282" s="362"/>
    </row>
    <row r="283" spans="1:20" ht="43.2" x14ac:dyDescent="0.3">
      <c r="A283" s="362"/>
      <c r="B283" s="380" t="s">
        <v>788</v>
      </c>
      <c r="C283" s="380" t="s">
        <v>790</v>
      </c>
      <c r="D283" s="381"/>
      <c r="E283" s="380" t="s">
        <v>791</v>
      </c>
      <c r="F283" s="380" t="s">
        <v>791</v>
      </c>
      <c r="G283" s="3" t="str">
        <f>VLOOKUP(F283,class!A$1:B$460,2,FALSE)</f>
        <v>Shire District</v>
      </c>
      <c r="H283" s="3" t="str">
        <f>IFERROR(VLOOKUP(F283,classifications!A$3:C$335,3,FALSE),VLOOKUP(F283,classifications!I$2:K$28,3,FALSE))</f>
        <v>Urban with Significant Rural</v>
      </c>
      <c r="I283" s="378">
        <v>28</v>
      </c>
      <c r="J283" s="378">
        <v>8409</v>
      </c>
      <c r="K283" s="378">
        <v>30</v>
      </c>
      <c r="L283" s="378">
        <v>56226</v>
      </c>
      <c r="M283" s="378">
        <v>64693</v>
      </c>
      <c r="N283" s="378"/>
      <c r="O283" s="378"/>
      <c r="P283" s="362"/>
      <c r="Q283" s="362"/>
      <c r="R283" s="362"/>
      <c r="S283" s="362"/>
      <c r="T283" s="362"/>
    </row>
    <row r="284" spans="1:20" ht="28.8" x14ac:dyDescent="0.3">
      <c r="A284" s="362"/>
      <c r="B284" s="380" t="s">
        <v>792</v>
      </c>
      <c r="C284" s="380" t="s">
        <v>794</v>
      </c>
      <c r="D284" s="381"/>
      <c r="E284" s="380" t="s">
        <v>795</v>
      </c>
      <c r="F284" s="380" t="s">
        <v>795</v>
      </c>
      <c r="G284" s="3" t="str">
        <f>VLOOKUP(F284,class!A$1:B$460,2,FALSE)</f>
        <v>Shire District</v>
      </c>
      <c r="H284" s="3" t="str">
        <f>IFERROR(VLOOKUP(F284,classifications!A$3:C$335,3,FALSE),VLOOKUP(F284,classifications!I$2:K$28,3,FALSE))</f>
        <v>Predominantly Urban</v>
      </c>
      <c r="I284" s="378">
        <v>151</v>
      </c>
      <c r="J284" s="378">
        <v>7436</v>
      </c>
      <c r="K284" s="378">
        <v>0</v>
      </c>
      <c r="L284" s="378">
        <v>37339</v>
      </c>
      <c r="M284" s="378">
        <v>44926</v>
      </c>
      <c r="N284" s="378"/>
      <c r="O284" s="378"/>
      <c r="P284" s="362"/>
      <c r="Q284" s="362"/>
      <c r="R284" s="362"/>
      <c r="S284" s="362"/>
      <c r="T284" s="362"/>
    </row>
    <row r="285" spans="1:20" ht="43.2" x14ac:dyDescent="0.3">
      <c r="A285" s="362"/>
      <c r="B285" s="380" t="s">
        <v>796</v>
      </c>
      <c r="C285" s="380" t="s">
        <v>798</v>
      </c>
      <c r="D285" s="381"/>
      <c r="E285" s="380" t="s">
        <v>799</v>
      </c>
      <c r="F285" s="380" t="s">
        <v>799</v>
      </c>
      <c r="G285" s="3" t="str">
        <f>VLOOKUP(F285,class!A$1:B$460,2,FALSE)</f>
        <v>Shire District</v>
      </c>
      <c r="H285" s="3" t="str">
        <f>IFERROR(VLOOKUP(F285,classifications!A$3:C$335,3,FALSE),VLOOKUP(F285,classifications!I$2:K$28,3,FALSE))</f>
        <v>Urban with Significant Rural</v>
      </c>
      <c r="I285" s="378">
        <v>1</v>
      </c>
      <c r="J285" s="378">
        <v>10716</v>
      </c>
      <c r="K285" s="378">
        <v>61</v>
      </c>
      <c r="L285" s="378">
        <v>47971</v>
      </c>
      <c r="M285" s="378">
        <v>58749</v>
      </c>
      <c r="N285" s="378"/>
      <c r="O285" s="378"/>
      <c r="P285" s="362"/>
      <c r="Q285" s="362"/>
      <c r="R285" s="362"/>
      <c r="S285" s="362"/>
      <c r="T285" s="362"/>
    </row>
    <row r="286" spans="1:20" ht="28.8" x14ac:dyDescent="0.3">
      <c r="A286" s="362"/>
      <c r="B286" s="380" t="s">
        <v>800</v>
      </c>
      <c r="C286" s="380" t="s">
        <v>802</v>
      </c>
      <c r="D286" s="381"/>
      <c r="E286" s="380" t="s">
        <v>803</v>
      </c>
      <c r="F286" s="380" t="s">
        <v>803</v>
      </c>
      <c r="G286" s="3" t="str">
        <f>VLOOKUP(F286,class!A$1:B$460,2,FALSE)</f>
        <v>Shire District</v>
      </c>
      <c r="H286" s="3" t="str">
        <f>IFERROR(VLOOKUP(F286,classifications!A$3:C$335,3,FALSE),VLOOKUP(F286,classifications!I$2:K$28,3,FALSE))</f>
        <v>Predominantly Urban</v>
      </c>
      <c r="I286" s="378">
        <v>4958</v>
      </c>
      <c r="J286" s="378">
        <v>2669</v>
      </c>
      <c r="K286" s="378">
        <v>0</v>
      </c>
      <c r="L286" s="378">
        <v>54396</v>
      </c>
      <c r="M286" s="378">
        <v>62023</v>
      </c>
      <c r="N286" s="378"/>
      <c r="O286" s="378"/>
      <c r="P286" s="362"/>
      <c r="Q286" s="362"/>
      <c r="R286" s="362"/>
      <c r="S286" s="362"/>
      <c r="T286" s="362"/>
    </row>
    <row r="287" spans="1:20" ht="28.8" x14ac:dyDescent="0.3">
      <c r="A287" s="362"/>
      <c r="B287" s="380" t="s">
        <v>804</v>
      </c>
      <c r="C287" s="380" t="s">
        <v>806</v>
      </c>
      <c r="D287" s="381"/>
      <c r="E287" s="380" t="s">
        <v>807</v>
      </c>
      <c r="F287" s="380" t="s">
        <v>807</v>
      </c>
      <c r="G287" s="3" t="str">
        <f>VLOOKUP(F287,class!A$1:B$460,2,FALSE)</f>
        <v>Shire District</v>
      </c>
      <c r="H287" s="3" t="str">
        <f>IFERROR(VLOOKUP(F287,classifications!A$3:C$335,3,FALSE),VLOOKUP(F287,classifications!I$2:K$28,3,FALSE))</f>
        <v>Predominantly Urban</v>
      </c>
      <c r="I287" s="378">
        <v>7880</v>
      </c>
      <c r="J287" s="378">
        <v>2210</v>
      </c>
      <c r="K287" s="378">
        <v>0</v>
      </c>
      <c r="L287" s="378">
        <v>27685</v>
      </c>
      <c r="M287" s="378">
        <v>37775</v>
      </c>
      <c r="N287" s="378"/>
      <c r="O287" s="378"/>
      <c r="P287" s="362"/>
      <c r="Q287" s="362"/>
      <c r="R287" s="362"/>
      <c r="S287" s="362"/>
      <c r="T287" s="362"/>
    </row>
    <row r="288" spans="1:20" ht="28.8" x14ac:dyDescent="0.3">
      <c r="A288" s="362"/>
      <c r="B288" s="380" t="s">
        <v>808</v>
      </c>
      <c r="C288" s="380" t="s">
        <v>810</v>
      </c>
      <c r="D288" s="381"/>
      <c r="E288" s="380" t="s">
        <v>811</v>
      </c>
      <c r="F288" s="380" t="s">
        <v>811</v>
      </c>
      <c r="G288" s="3" t="str">
        <f>VLOOKUP(F288,class!A$1:B$460,2,FALSE)</f>
        <v>Shire District</v>
      </c>
      <c r="H288" s="3" t="str">
        <f>IFERROR(VLOOKUP(F288,classifications!A$3:C$335,3,FALSE),VLOOKUP(F288,classifications!I$2:K$28,3,FALSE))</f>
        <v>Predominantly Urban</v>
      </c>
      <c r="I288" s="378">
        <v>54</v>
      </c>
      <c r="J288" s="378">
        <v>5597</v>
      </c>
      <c r="K288" s="378">
        <v>0</v>
      </c>
      <c r="L288" s="378">
        <v>32771</v>
      </c>
      <c r="M288" s="378">
        <v>38422</v>
      </c>
      <c r="N288" s="378"/>
      <c r="O288" s="378"/>
      <c r="P288" s="362"/>
      <c r="Q288" s="362"/>
      <c r="R288" s="362"/>
      <c r="S288" s="362"/>
      <c r="T288" s="362"/>
    </row>
    <row r="289" spans="1:20" ht="28.8" x14ac:dyDescent="0.3">
      <c r="A289" s="362"/>
      <c r="B289" s="380" t="s">
        <v>812</v>
      </c>
      <c r="C289" s="380" t="s">
        <v>814</v>
      </c>
      <c r="D289" s="381"/>
      <c r="E289" s="380" t="s">
        <v>815</v>
      </c>
      <c r="F289" s="380" t="s">
        <v>815</v>
      </c>
      <c r="G289" s="3" t="str">
        <f>VLOOKUP(F289,class!A$1:B$460,2,FALSE)</f>
        <v>Shire District</v>
      </c>
      <c r="H289" s="3" t="str">
        <f>IFERROR(VLOOKUP(F289,classifications!A$3:C$335,3,FALSE),VLOOKUP(F289,classifications!I$2:K$28,3,FALSE))</f>
        <v>Predominantly Urban</v>
      </c>
      <c r="I289" s="378">
        <v>43</v>
      </c>
      <c r="J289" s="378">
        <v>6661</v>
      </c>
      <c r="K289" s="378">
        <v>50</v>
      </c>
      <c r="L289" s="378">
        <v>34657</v>
      </c>
      <c r="M289" s="378">
        <v>41411</v>
      </c>
      <c r="N289" s="378"/>
      <c r="O289" s="378"/>
      <c r="P289" s="362"/>
      <c r="Q289" s="362"/>
      <c r="R289" s="362"/>
      <c r="S289" s="362"/>
      <c r="T289" s="362"/>
    </row>
    <row r="290" spans="1:20" ht="28.8" x14ac:dyDescent="0.3">
      <c r="A290" s="362"/>
      <c r="B290" s="380" t="s">
        <v>816</v>
      </c>
      <c r="C290" s="380" t="s">
        <v>818</v>
      </c>
      <c r="D290" s="381"/>
      <c r="E290" s="380" t="s">
        <v>819</v>
      </c>
      <c r="F290" s="380" t="s">
        <v>819</v>
      </c>
      <c r="G290" s="3" t="str">
        <f>VLOOKUP(F290,class!A$1:B$460,2,FALSE)</f>
        <v>Shire District</v>
      </c>
      <c r="H290" s="3" t="str">
        <f>IFERROR(VLOOKUP(F290,classifications!A$3:C$335,3,FALSE),VLOOKUP(F290,classifications!I$2:K$28,3,FALSE))</f>
        <v>Predominantly Urban</v>
      </c>
      <c r="I290" s="378">
        <v>9024</v>
      </c>
      <c r="J290" s="378">
        <v>3490</v>
      </c>
      <c r="K290" s="378">
        <v>24</v>
      </c>
      <c r="L290" s="378">
        <v>36059</v>
      </c>
      <c r="M290" s="378">
        <v>48597</v>
      </c>
      <c r="N290" s="378"/>
      <c r="O290" s="378"/>
      <c r="P290" s="362"/>
      <c r="Q290" s="362"/>
      <c r="R290" s="362"/>
      <c r="S290" s="362"/>
      <c r="T290" s="362"/>
    </row>
    <row r="291" spans="1:20" x14ac:dyDescent="0.3">
      <c r="A291" s="362"/>
      <c r="B291" s="362"/>
      <c r="C291" s="362"/>
      <c r="D291" s="364"/>
      <c r="E291" s="362"/>
      <c r="F291" s="362"/>
      <c r="G291" s="362"/>
      <c r="H291" s="362"/>
      <c r="I291" s="378"/>
      <c r="J291" s="378"/>
      <c r="K291" s="378"/>
      <c r="L291" s="378"/>
      <c r="M291" s="378"/>
      <c r="N291" s="378"/>
      <c r="O291" s="378"/>
      <c r="P291" s="362"/>
      <c r="Q291" s="362"/>
      <c r="R291" s="362"/>
      <c r="S291" s="362"/>
      <c r="T291" s="362"/>
    </row>
    <row r="292" spans="1:20" ht="28.8" x14ac:dyDescent="0.3">
      <c r="A292" s="362"/>
      <c r="B292" s="380"/>
      <c r="C292" s="380" t="s">
        <v>820</v>
      </c>
      <c r="D292" s="381" t="s">
        <v>821</v>
      </c>
      <c r="E292" s="380"/>
      <c r="F292" s="381" t="s">
        <v>821</v>
      </c>
      <c r="G292" s="3" t="str">
        <f>VLOOKUP(F292,class!A$1:B$460,2,FALSE)</f>
        <v>Shire County</v>
      </c>
      <c r="H292" s="3" t="str">
        <f>IFERROR(VLOOKUP(F292,classifications!A$3:C$335,3,FALSE),VLOOKUP(F292,classifications!I$2:K$28,3,FALSE))</f>
        <v>Urban with Significant Rural</v>
      </c>
      <c r="I292" s="385">
        <v>31494</v>
      </c>
      <c r="J292" s="385">
        <v>59292</v>
      </c>
      <c r="K292" s="385">
        <v>611</v>
      </c>
      <c r="L292" s="385">
        <v>601771</v>
      </c>
      <c r="M292" s="385">
        <v>693168</v>
      </c>
      <c r="N292" s="378"/>
      <c r="O292" s="378"/>
      <c r="P292" s="362"/>
      <c r="Q292" s="362"/>
      <c r="R292" s="362"/>
      <c r="S292" s="362"/>
      <c r="T292" s="362"/>
    </row>
    <row r="293" spans="1:20" ht="28.8" x14ac:dyDescent="0.3">
      <c r="A293" s="362"/>
      <c r="B293" s="380" t="s">
        <v>822</v>
      </c>
      <c r="C293" s="380" t="s">
        <v>824</v>
      </c>
      <c r="D293" s="381"/>
      <c r="E293" s="380" t="s">
        <v>825</v>
      </c>
      <c r="F293" s="380" t="s">
        <v>825</v>
      </c>
      <c r="G293" s="3" t="str">
        <f>VLOOKUP(F293,class!A$1:B$460,2,FALSE)</f>
        <v>Shire District</v>
      </c>
      <c r="H293" s="3" t="str">
        <f>IFERROR(VLOOKUP(F293,classifications!A$3:C$335,3,FALSE),VLOOKUP(F293,classifications!I$2:K$28,3,FALSE))</f>
        <v>Urban with Significant Rural</v>
      </c>
      <c r="I293" s="378">
        <v>5105</v>
      </c>
      <c r="J293" s="378">
        <v>2657</v>
      </c>
      <c r="K293" s="378">
        <v>0</v>
      </c>
      <c r="L293" s="378">
        <v>48891</v>
      </c>
      <c r="M293" s="378">
        <v>56653</v>
      </c>
      <c r="N293" s="378"/>
      <c r="O293" s="378"/>
      <c r="P293" s="362"/>
      <c r="Q293" s="362"/>
      <c r="R293" s="362"/>
      <c r="S293" s="362"/>
      <c r="T293" s="362"/>
    </row>
    <row r="294" spans="1:20" ht="28.8" x14ac:dyDescent="0.3">
      <c r="A294" s="362"/>
      <c r="B294" s="380" t="s">
        <v>826</v>
      </c>
      <c r="C294" s="380" t="s">
        <v>828</v>
      </c>
      <c r="D294" s="381"/>
      <c r="E294" s="380" t="s">
        <v>829</v>
      </c>
      <c r="F294" s="380" t="s">
        <v>829</v>
      </c>
      <c r="G294" s="3" t="str">
        <f>VLOOKUP(F294,class!A$1:B$460,2,FALSE)</f>
        <v>Shire District</v>
      </c>
      <c r="H294" s="3" t="str">
        <f>IFERROR(VLOOKUP(F294,classifications!A$3:C$335,3,FALSE),VLOOKUP(F294,classifications!I$2:K$28,3,FALSE))</f>
        <v>Predominantly Urban</v>
      </c>
      <c r="I294" s="378">
        <v>5079</v>
      </c>
      <c r="J294" s="378">
        <v>2626</v>
      </c>
      <c r="K294" s="378">
        <v>30</v>
      </c>
      <c r="L294" s="378">
        <v>60211</v>
      </c>
      <c r="M294" s="378">
        <v>67946</v>
      </c>
      <c r="N294" s="378"/>
      <c r="O294" s="378"/>
      <c r="P294" s="362"/>
      <c r="Q294" s="362"/>
      <c r="R294" s="362"/>
      <c r="S294" s="362"/>
      <c r="T294" s="362"/>
    </row>
    <row r="295" spans="1:20" ht="28.8" x14ac:dyDescent="0.3">
      <c r="A295" s="362"/>
      <c r="B295" s="380" t="s">
        <v>830</v>
      </c>
      <c r="C295" s="380" t="s">
        <v>832</v>
      </c>
      <c r="D295" s="381"/>
      <c r="E295" s="380" t="s">
        <v>833</v>
      </c>
      <c r="F295" s="380" t="s">
        <v>833</v>
      </c>
      <c r="G295" s="3" t="str">
        <f>VLOOKUP(F295,class!A$1:B$460,2,FALSE)</f>
        <v>Shire District</v>
      </c>
      <c r="H295" s="3" t="str">
        <f>IFERROR(VLOOKUP(F295,classifications!A$3:C$335,3,FALSE),VLOOKUP(F295,classifications!I$2:K$28,3,FALSE))</f>
        <v>Predominantly Urban</v>
      </c>
      <c r="I295" s="378">
        <v>4245</v>
      </c>
      <c r="J295" s="378">
        <v>2050</v>
      </c>
      <c r="K295" s="378">
        <v>0</v>
      </c>
      <c r="L295" s="378">
        <v>41626</v>
      </c>
      <c r="M295" s="378">
        <v>47921</v>
      </c>
      <c r="N295" s="378"/>
      <c r="O295" s="378"/>
      <c r="P295" s="362"/>
      <c r="Q295" s="362"/>
      <c r="R295" s="362"/>
      <c r="S295" s="362"/>
      <c r="T295" s="362"/>
    </row>
    <row r="296" spans="1:20" ht="28.8" x14ac:dyDescent="0.3">
      <c r="A296" s="362"/>
      <c r="B296" s="380" t="s">
        <v>834</v>
      </c>
      <c r="C296" s="380" t="s">
        <v>836</v>
      </c>
      <c r="D296" s="381"/>
      <c r="E296" s="380" t="s">
        <v>837</v>
      </c>
      <c r="F296" s="380" t="s">
        <v>837</v>
      </c>
      <c r="G296" s="3" t="str">
        <f>VLOOKUP(F296,class!A$1:B$460,2,FALSE)</f>
        <v>Shire District</v>
      </c>
      <c r="H296" s="3" t="str">
        <f>IFERROR(VLOOKUP(F296,classifications!A$3:C$335,3,FALSE),VLOOKUP(F296,classifications!I$2:K$28,3,FALSE))</f>
        <v>Urban with Significant Rural</v>
      </c>
      <c r="I296" s="378">
        <v>4765</v>
      </c>
      <c r="J296" s="378">
        <v>2786</v>
      </c>
      <c r="K296" s="378">
        <v>12</v>
      </c>
      <c r="L296" s="378">
        <v>47157</v>
      </c>
      <c r="M296" s="378">
        <v>54720</v>
      </c>
      <c r="N296" s="378"/>
      <c r="O296" s="378"/>
      <c r="P296" s="362"/>
      <c r="Q296" s="362"/>
      <c r="R296" s="362"/>
      <c r="S296" s="362"/>
      <c r="T296" s="362"/>
    </row>
    <row r="297" spans="1:20" ht="28.8" x14ac:dyDescent="0.3">
      <c r="A297" s="362"/>
      <c r="B297" s="380" t="s">
        <v>838</v>
      </c>
      <c r="C297" s="380" t="s">
        <v>840</v>
      </c>
      <c r="D297" s="381"/>
      <c r="E297" s="380" t="s">
        <v>841</v>
      </c>
      <c r="F297" s="380" t="s">
        <v>841</v>
      </c>
      <c r="G297" s="3" t="str">
        <f>VLOOKUP(F297,class!A$1:B$460,2,FALSE)</f>
        <v>Shire District</v>
      </c>
      <c r="H297" s="3" t="str">
        <f>IFERROR(VLOOKUP(F297,classifications!A$3:C$335,3,FALSE),VLOOKUP(F297,classifications!I$2:K$28,3,FALSE))</f>
        <v>Predominantly Urban</v>
      </c>
      <c r="I297" s="378">
        <v>5641</v>
      </c>
      <c r="J297" s="378">
        <v>1815</v>
      </c>
      <c r="K297" s="378">
        <v>3</v>
      </c>
      <c r="L297" s="378">
        <v>36612</v>
      </c>
      <c r="M297" s="378">
        <v>44071</v>
      </c>
      <c r="N297" s="378"/>
      <c r="O297" s="378"/>
      <c r="P297" s="362"/>
      <c r="Q297" s="362"/>
      <c r="R297" s="362"/>
      <c r="S297" s="362"/>
      <c r="T297" s="362"/>
    </row>
    <row r="298" spans="1:20" ht="28.8" x14ac:dyDescent="0.3">
      <c r="A298" s="362"/>
      <c r="B298" s="380" t="s">
        <v>842</v>
      </c>
      <c r="C298" s="380" t="s">
        <v>844</v>
      </c>
      <c r="D298" s="381"/>
      <c r="E298" s="380" t="s">
        <v>845</v>
      </c>
      <c r="F298" s="380" t="s">
        <v>845</v>
      </c>
      <c r="G298" s="3" t="str">
        <f>VLOOKUP(F298,class!A$1:B$460,2,FALSE)</f>
        <v>Shire District</v>
      </c>
      <c r="H298" s="3" t="str">
        <f>IFERROR(VLOOKUP(F298,classifications!A$3:C$335,3,FALSE),VLOOKUP(F298,classifications!I$2:K$28,3,FALSE))</f>
        <v>Urban with Significant Rural</v>
      </c>
      <c r="I298" s="378">
        <v>107</v>
      </c>
      <c r="J298" s="378">
        <v>9598</v>
      </c>
      <c r="K298" s="378">
        <v>0</v>
      </c>
      <c r="L298" s="378">
        <v>65853</v>
      </c>
      <c r="M298" s="378">
        <v>75558</v>
      </c>
      <c r="N298" s="378"/>
      <c r="O298" s="378"/>
      <c r="P298" s="362"/>
      <c r="Q298" s="362"/>
      <c r="R298" s="362"/>
      <c r="S298" s="362"/>
      <c r="T298" s="362"/>
    </row>
    <row r="299" spans="1:20" ht="28.8" x14ac:dyDescent="0.3">
      <c r="A299" s="362"/>
      <c r="B299" s="380" t="s">
        <v>846</v>
      </c>
      <c r="C299" s="380" t="s">
        <v>848</v>
      </c>
      <c r="D299" s="381"/>
      <c r="E299" s="380" t="s">
        <v>849</v>
      </c>
      <c r="F299" s="380" t="s">
        <v>849</v>
      </c>
      <c r="G299" s="3" t="str">
        <f>VLOOKUP(F299,class!A$1:B$460,2,FALSE)</f>
        <v>Shire District</v>
      </c>
      <c r="H299" s="3" t="str">
        <f>IFERROR(VLOOKUP(F299,classifications!A$3:C$335,3,FALSE),VLOOKUP(F299,classifications!I$2:K$28,3,FALSE))</f>
        <v>Predominantly Rural</v>
      </c>
      <c r="I299" s="378">
        <v>0</v>
      </c>
      <c r="J299" s="378">
        <v>6687</v>
      </c>
      <c r="K299" s="378">
        <v>31</v>
      </c>
      <c r="L299" s="378">
        <v>44887</v>
      </c>
      <c r="M299" s="378">
        <v>51605</v>
      </c>
      <c r="N299" s="378"/>
      <c r="O299" s="378"/>
      <c r="P299" s="362"/>
      <c r="Q299" s="362"/>
      <c r="R299" s="362"/>
      <c r="S299" s="362"/>
      <c r="T299" s="362"/>
    </row>
    <row r="300" spans="1:20" ht="43.2" x14ac:dyDescent="0.3">
      <c r="A300" s="362"/>
      <c r="B300" s="380" t="s">
        <v>850</v>
      </c>
      <c r="C300" s="380" t="s">
        <v>852</v>
      </c>
      <c r="D300" s="381"/>
      <c r="E300" s="380" t="s">
        <v>2026</v>
      </c>
      <c r="F300" s="380" t="s">
        <v>1875</v>
      </c>
      <c r="G300" s="3" t="str">
        <f>VLOOKUP(F300,class!A$1:B$460,2,FALSE)</f>
        <v>Shire District</v>
      </c>
      <c r="H300" s="3" t="str">
        <f>IFERROR(VLOOKUP(F300,classifications!A$3:C$335,3,FALSE),VLOOKUP(F300,classifications!I$2:K$28,3,FALSE))</f>
        <v>Urban with Significant Rural</v>
      </c>
      <c r="I300" s="378">
        <v>3388</v>
      </c>
      <c r="J300" s="378">
        <v>1987</v>
      </c>
      <c r="K300" s="378">
        <v>300</v>
      </c>
      <c r="L300" s="378">
        <v>47433</v>
      </c>
      <c r="M300" s="378">
        <v>53108</v>
      </c>
      <c r="N300" s="378"/>
      <c r="O300" s="378"/>
      <c r="P300" s="362"/>
      <c r="Q300" s="362"/>
      <c r="R300" s="362"/>
      <c r="S300" s="362"/>
      <c r="T300" s="362"/>
    </row>
    <row r="301" spans="1:20" ht="28.8" x14ac:dyDescent="0.3">
      <c r="A301" s="362"/>
      <c r="B301" s="380" t="s">
        <v>853</v>
      </c>
      <c r="C301" s="380" t="s">
        <v>855</v>
      </c>
      <c r="D301" s="381"/>
      <c r="E301" s="380" t="s">
        <v>856</v>
      </c>
      <c r="F301" s="380" t="s">
        <v>856</v>
      </c>
      <c r="G301" s="3" t="str">
        <f>VLOOKUP(F301,class!A$1:B$460,2,FALSE)</f>
        <v>Shire District</v>
      </c>
      <c r="H301" s="3" t="str">
        <f>IFERROR(VLOOKUP(F301,classifications!A$3:C$335,3,FALSE),VLOOKUP(F301,classifications!I$2:K$28,3,FALSE))</f>
        <v>Predominantly Rural</v>
      </c>
      <c r="I301" s="378">
        <v>7</v>
      </c>
      <c r="J301" s="378">
        <v>8555</v>
      </c>
      <c r="K301" s="378">
        <v>0</v>
      </c>
      <c r="L301" s="378">
        <v>57638</v>
      </c>
      <c r="M301" s="378">
        <v>66200</v>
      </c>
      <c r="N301" s="378"/>
      <c r="O301" s="378"/>
      <c r="P301" s="362"/>
      <c r="Q301" s="362"/>
      <c r="R301" s="362"/>
      <c r="S301" s="362"/>
      <c r="T301" s="362"/>
    </row>
    <row r="302" spans="1:20" ht="28.8" x14ac:dyDescent="0.3">
      <c r="A302" s="362"/>
      <c r="B302" s="380" t="s">
        <v>857</v>
      </c>
      <c r="C302" s="380" t="s">
        <v>859</v>
      </c>
      <c r="D302" s="381"/>
      <c r="E302" s="380" t="s">
        <v>860</v>
      </c>
      <c r="F302" s="380" t="s">
        <v>860</v>
      </c>
      <c r="G302" s="3" t="str">
        <f>VLOOKUP(F302,class!A$1:B$460,2,FALSE)</f>
        <v>Shire District</v>
      </c>
      <c r="H302" s="3" t="str">
        <f>IFERROR(VLOOKUP(F302,classifications!A$3:C$335,3,FALSE),VLOOKUP(F302,classifications!I$2:K$28,3,FALSE))</f>
        <v>Predominantly Urban</v>
      </c>
      <c r="I302" s="378">
        <v>3091</v>
      </c>
      <c r="J302" s="378">
        <v>4679</v>
      </c>
      <c r="K302" s="378">
        <v>224</v>
      </c>
      <c r="L302" s="378">
        <v>60970</v>
      </c>
      <c r="M302" s="378">
        <v>68964</v>
      </c>
      <c r="N302" s="378"/>
      <c r="O302" s="378"/>
      <c r="P302" s="362"/>
      <c r="Q302" s="362"/>
      <c r="R302" s="362"/>
      <c r="S302" s="362"/>
      <c r="T302" s="362"/>
    </row>
    <row r="303" spans="1:20" ht="43.2" x14ac:dyDescent="0.3">
      <c r="A303" s="362"/>
      <c r="B303" s="380" t="s">
        <v>861</v>
      </c>
      <c r="C303" s="380" t="s">
        <v>863</v>
      </c>
      <c r="D303" s="381"/>
      <c r="E303" s="380" t="s">
        <v>864</v>
      </c>
      <c r="F303" s="380" t="s">
        <v>864</v>
      </c>
      <c r="G303" s="3" t="str">
        <f>VLOOKUP(F303,class!A$1:B$460,2,FALSE)</f>
        <v>Shire District</v>
      </c>
      <c r="H303" s="3" t="str">
        <f>IFERROR(VLOOKUP(F303,classifications!A$3:C$335,3,FALSE),VLOOKUP(F303,classifications!I$2:K$28,3,FALSE))</f>
        <v>Urban with Significant Rural</v>
      </c>
      <c r="I303" s="378">
        <v>10</v>
      </c>
      <c r="J303" s="378">
        <v>8481</v>
      </c>
      <c r="K303" s="378">
        <v>11</v>
      </c>
      <c r="L303" s="378">
        <v>46985</v>
      </c>
      <c r="M303" s="378">
        <v>55487</v>
      </c>
      <c r="N303" s="378"/>
      <c r="O303" s="378"/>
      <c r="P303" s="362"/>
      <c r="Q303" s="362"/>
      <c r="R303" s="362"/>
      <c r="S303" s="362"/>
      <c r="T303" s="362"/>
    </row>
    <row r="304" spans="1:20" ht="28.8" x14ac:dyDescent="0.3">
      <c r="A304" s="362"/>
      <c r="B304" s="380" t="s">
        <v>865</v>
      </c>
      <c r="C304" s="380" t="s">
        <v>867</v>
      </c>
      <c r="D304" s="381"/>
      <c r="E304" s="380" t="s">
        <v>868</v>
      </c>
      <c r="F304" s="380" t="s">
        <v>868</v>
      </c>
      <c r="G304" s="3" t="str">
        <f>VLOOKUP(F304,class!A$1:B$460,2,FALSE)</f>
        <v>Shire District</v>
      </c>
      <c r="H304" s="3" t="str">
        <f>IFERROR(VLOOKUP(F304,classifications!A$3:C$335,3,FALSE),VLOOKUP(F304,classifications!I$2:K$28,3,FALSE))</f>
        <v>Urban with Significant Rural</v>
      </c>
      <c r="I304" s="378">
        <v>56</v>
      </c>
      <c r="J304" s="378">
        <v>7371</v>
      </c>
      <c r="K304" s="378">
        <v>0</v>
      </c>
      <c r="L304" s="378">
        <v>43508</v>
      </c>
      <c r="M304" s="378">
        <v>50935</v>
      </c>
      <c r="N304" s="378"/>
      <c r="O304" s="378"/>
      <c r="P304" s="362"/>
      <c r="Q304" s="362"/>
      <c r="R304" s="362"/>
      <c r="S304" s="362"/>
      <c r="T304" s="362"/>
    </row>
    <row r="305" spans="1:20" x14ac:dyDescent="0.3">
      <c r="A305" s="362"/>
      <c r="B305" s="362"/>
      <c r="C305" s="362"/>
      <c r="D305" s="364"/>
      <c r="E305" s="362"/>
      <c r="F305" s="362"/>
      <c r="G305" s="362"/>
      <c r="H305" s="362"/>
      <c r="I305" s="378"/>
      <c r="J305" s="378"/>
      <c r="K305" s="378"/>
      <c r="L305" s="378"/>
      <c r="M305" s="378"/>
      <c r="N305" s="378"/>
      <c r="O305" s="378"/>
      <c r="P305" s="362"/>
      <c r="Q305" s="362"/>
      <c r="R305" s="362"/>
      <c r="S305" s="362"/>
      <c r="T305" s="362"/>
    </row>
    <row r="306" spans="1:20" ht="28.8" x14ac:dyDescent="0.3">
      <c r="A306" s="362"/>
      <c r="B306" s="380"/>
      <c r="C306" s="380" t="s">
        <v>869</v>
      </c>
      <c r="D306" s="381" t="s">
        <v>870</v>
      </c>
      <c r="E306" s="380"/>
      <c r="F306" s="381" t="s">
        <v>870</v>
      </c>
      <c r="G306" s="3" t="str">
        <f>VLOOKUP(F306,class!A$1:B$460,2,FALSE)</f>
        <v>Shire County</v>
      </c>
      <c r="H306" s="3" t="str">
        <f>IFERROR(VLOOKUP(F306,classifications!A$3:C$335,3,FALSE),VLOOKUP(F306,classifications!I$2:K$28,3,FALSE))</f>
        <v>Predominantly Urban</v>
      </c>
      <c r="I306" s="385">
        <v>9701</v>
      </c>
      <c r="J306" s="385">
        <v>58666</v>
      </c>
      <c r="K306" s="385">
        <v>460</v>
      </c>
      <c r="L306" s="385">
        <v>490166</v>
      </c>
      <c r="M306" s="385">
        <v>558993</v>
      </c>
      <c r="N306" s="378"/>
      <c r="O306" s="378"/>
      <c r="P306" s="362"/>
      <c r="Q306" s="362"/>
      <c r="R306" s="362"/>
      <c r="S306" s="362"/>
      <c r="T306" s="362"/>
    </row>
    <row r="307" spans="1:20" ht="28.8" x14ac:dyDescent="0.3">
      <c r="A307" s="362"/>
      <c r="B307" s="380" t="s">
        <v>871</v>
      </c>
      <c r="C307" s="380" t="s">
        <v>873</v>
      </c>
      <c r="D307" s="381"/>
      <c r="E307" s="380" t="s">
        <v>874</v>
      </c>
      <c r="F307" s="380" t="s">
        <v>874</v>
      </c>
      <c r="G307" s="3" t="str">
        <f>VLOOKUP(F307,class!A$1:B$460,2,FALSE)</f>
        <v>Shire District</v>
      </c>
      <c r="H307" s="3" t="str">
        <f>IFERROR(VLOOKUP(F307,classifications!A$3:C$335,3,FALSE),VLOOKUP(F307,classifications!I$2:K$28,3,FALSE))</f>
        <v>Predominantly Urban</v>
      </c>
      <c r="I307" s="378">
        <v>38</v>
      </c>
      <c r="J307" s="378">
        <v>6409</v>
      </c>
      <c r="K307" s="378">
        <v>0</v>
      </c>
      <c r="L307" s="378">
        <v>35508</v>
      </c>
      <c r="M307" s="378">
        <v>41955</v>
      </c>
      <c r="N307" s="378"/>
      <c r="O307" s="378"/>
      <c r="P307" s="362"/>
      <c r="Q307" s="362"/>
      <c r="R307" s="362"/>
      <c r="S307" s="362"/>
      <c r="T307" s="362"/>
    </row>
    <row r="308" spans="1:20" ht="28.8" x14ac:dyDescent="0.3">
      <c r="A308" s="362"/>
      <c r="B308" s="380" t="s">
        <v>875</v>
      </c>
      <c r="C308" s="380" t="s">
        <v>877</v>
      </c>
      <c r="D308" s="381"/>
      <c r="E308" s="380" t="s">
        <v>878</v>
      </c>
      <c r="F308" s="380" t="s">
        <v>878</v>
      </c>
      <c r="G308" s="3" t="str">
        <f>VLOOKUP(F308,class!A$1:B$460,2,FALSE)</f>
        <v>Shire District</v>
      </c>
      <c r="H308" s="3" t="str">
        <f>IFERROR(VLOOKUP(F308,classifications!A$3:C$335,3,FALSE),VLOOKUP(F308,classifications!I$2:K$28,3,FALSE))</f>
        <v>Urban with Significant Rural</v>
      </c>
      <c r="I308" s="378">
        <v>74</v>
      </c>
      <c r="J308" s="378">
        <v>7132</v>
      </c>
      <c r="K308" s="378">
        <v>17</v>
      </c>
      <c r="L308" s="378">
        <v>45144</v>
      </c>
      <c r="M308" s="378">
        <v>52367</v>
      </c>
      <c r="N308" s="378"/>
      <c r="O308" s="378"/>
      <c r="P308" s="362"/>
      <c r="Q308" s="362"/>
      <c r="R308" s="362"/>
      <c r="S308" s="362"/>
      <c r="T308" s="362"/>
    </row>
    <row r="309" spans="1:20" ht="28.8" x14ac:dyDescent="0.3">
      <c r="A309" s="362"/>
      <c r="B309" s="380" t="s">
        <v>879</v>
      </c>
      <c r="C309" s="380" t="s">
        <v>881</v>
      </c>
      <c r="D309" s="381"/>
      <c r="E309" s="380" t="s">
        <v>882</v>
      </c>
      <c r="F309" s="380" t="s">
        <v>882</v>
      </c>
      <c r="G309" s="3" t="str">
        <f>VLOOKUP(F309,class!A$1:B$460,2,FALSE)</f>
        <v>Shire District</v>
      </c>
      <c r="H309" s="3" t="str">
        <f>IFERROR(VLOOKUP(F309,classifications!A$3:C$335,3,FALSE),VLOOKUP(F309,classifications!I$2:K$28,3,FALSE))</f>
        <v>Predominantly Urban</v>
      </c>
      <c r="I309" s="378">
        <v>0</v>
      </c>
      <c r="J309" s="378">
        <v>3089</v>
      </c>
      <c r="K309" s="378">
        <v>252</v>
      </c>
      <c r="L309" s="378">
        <v>37169</v>
      </c>
      <c r="M309" s="378">
        <v>40510</v>
      </c>
      <c r="N309" s="378"/>
      <c r="O309" s="378"/>
      <c r="P309" s="362"/>
      <c r="Q309" s="362"/>
      <c r="R309" s="362"/>
      <c r="S309" s="362"/>
      <c r="T309" s="362"/>
    </row>
    <row r="310" spans="1:20" ht="28.8" x14ac:dyDescent="0.3">
      <c r="A310" s="362"/>
      <c r="B310" s="380" t="s">
        <v>883</v>
      </c>
      <c r="C310" s="380" t="s">
        <v>885</v>
      </c>
      <c r="D310" s="381"/>
      <c r="E310" s="380" t="s">
        <v>886</v>
      </c>
      <c r="F310" s="380" t="s">
        <v>886</v>
      </c>
      <c r="G310" s="3" t="str">
        <f>VLOOKUP(F310,class!A$1:B$460,2,FALSE)</f>
        <v>Shire District</v>
      </c>
      <c r="H310" s="3" t="str">
        <f>IFERROR(VLOOKUP(F310,classifications!A$3:C$335,3,FALSE),VLOOKUP(F310,classifications!I$2:K$28,3,FALSE))</f>
        <v>Predominantly Urban</v>
      </c>
      <c r="I310" s="378">
        <v>38</v>
      </c>
      <c r="J310" s="378">
        <v>4894</v>
      </c>
      <c r="K310" s="378">
        <v>0</v>
      </c>
      <c r="L310" s="378">
        <v>32275</v>
      </c>
      <c r="M310" s="378">
        <v>37207</v>
      </c>
      <c r="N310" s="378"/>
      <c r="O310" s="378"/>
      <c r="P310" s="362"/>
      <c r="Q310" s="362"/>
      <c r="R310" s="362"/>
      <c r="S310" s="362"/>
      <c r="T310" s="362"/>
    </row>
    <row r="311" spans="1:20" ht="28.8" x14ac:dyDescent="0.3">
      <c r="A311" s="362"/>
      <c r="B311" s="380" t="s">
        <v>887</v>
      </c>
      <c r="C311" s="380" t="s">
        <v>889</v>
      </c>
      <c r="D311" s="381"/>
      <c r="E311" s="380" t="s">
        <v>890</v>
      </c>
      <c r="F311" s="380" t="s">
        <v>890</v>
      </c>
      <c r="G311" s="3" t="str">
        <f>VLOOKUP(F311,class!A$1:B$460,2,FALSE)</f>
        <v>Shire District</v>
      </c>
      <c r="H311" s="3" t="str">
        <f>IFERROR(VLOOKUP(F311,classifications!A$3:C$335,3,FALSE),VLOOKUP(F311,classifications!I$2:K$28,3,FALSE))</f>
        <v>Urban with Significant Rural</v>
      </c>
      <c r="I311" s="378">
        <v>3660</v>
      </c>
      <c r="J311" s="378">
        <v>2910</v>
      </c>
      <c r="K311" s="378">
        <v>0</v>
      </c>
      <c r="L311" s="378">
        <v>58833</v>
      </c>
      <c r="M311" s="378">
        <v>65403</v>
      </c>
      <c r="N311" s="378"/>
      <c r="O311" s="378"/>
      <c r="P311" s="362"/>
      <c r="Q311" s="362"/>
      <c r="R311" s="362"/>
      <c r="S311" s="362"/>
      <c r="T311" s="362"/>
    </row>
    <row r="312" spans="1:20" ht="28.8" x14ac:dyDescent="0.3">
      <c r="A312" s="362"/>
      <c r="B312" s="380" t="s">
        <v>891</v>
      </c>
      <c r="C312" s="380" t="s">
        <v>893</v>
      </c>
      <c r="D312" s="381"/>
      <c r="E312" s="380" t="s">
        <v>894</v>
      </c>
      <c r="F312" s="380" t="s">
        <v>894</v>
      </c>
      <c r="G312" s="3" t="str">
        <f>VLOOKUP(F312,class!A$1:B$460,2,FALSE)</f>
        <v>Shire District</v>
      </c>
      <c r="H312" s="3" t="str">
        <f>IFERROR(VLOOKUP(F312,classifications!A$3:C$335,3,FALSE),VLOOKUP(F312,classifications!I$2:K$28,3,FALSE))</f>
        <v>Predominantly Urban</v>
      </c>
      <c r="I312" s="378">
        <v>2</v>
      </c>
      <c r="J312" s="378">
        <v>4647</v>
      </c>
      <c r="K312" s="378">
        <v>0</v>
      </c>
      <c r="L312" s="378">
        <v>36372</v>
      </c>
      <c r="M312" s="378">
        <v>41021</v>
      </c>
      <c r="N312" s="378"/>
      <c r="O312" s="378"/>
      <c r="P312" s="362"/>
      <c r="Q312" s="362"/>
      <c r="R312" s="362"/>
      <c r="S312" s="362"/>
      <c r="T312" s="362"/>
    </row>
    <row r="313" spans="1:20" ht="28.8" x14ac:dyDescent="0.3">
      <c r="A313" s="362"/>
      <c r="B313" s="380" t="s">
        <v>895</v>
      </c>
      <c r="C313" s="380" t="s">
        <v>897</v>
      </c>
      <c r="D313" s="381"/>
      <c r="E313" s="380" t="s">
        <v>898</v>
      </c>
      <c r="F313" s="380" t="s">
        <v>898</v>
      </c>
      <c r="G313" s="3" t="str">
        <f>VLOOKUP(F313,class!A$1:B$460,2,FALSE)</f>
        <v>Shire District</v>
      </c>
      <c r="H313" s="3" t="str">
        <f>IFERROR(VLOOKUP(F313,classifications!A$3:C$335,3,FALSE),VLOOKUP(F313,classifications!I$2:K$28,3,FALSE))</f>
        <v>Predominantly Urban</v>
      </c>
      <c r="I313" s="378">
        <v>0</v>
      </c>
      <c r="J313" s="378">
        <v>11909</v>
      </c>
      <c r="K313" s="378">
        <v>140</v>
      </c>
      <c r="L313" s="378">
        <v>51507</v>
      </c>
      <c r="M313" s="378">
        <v>63556</v>
      </c>
      <c r="N313" s="378"/>
      <c r="O313" s="378"/>
      <c r="P313" s="362"/>
      <c r="Q313" s="362"/>
      <c r="R313" s="362"/>
      <c r="S313" s="362"/>
      <c r="T313" s="362"/>
    </row>
    <row r="314" spans="1:20" ht="28.8" x14ac:dyDescent="0.3">
      <c r="A314" s="362"/>
      <c r="B314" s="380" t="s">
        <v>899</v>
      </c>
      <c r="C314" s="380" t="s">
        <v>901</v>
      </c>
      <c r="D314" s="381"/>
      <c r="E314" s="380" t="s">
        <v>902</v>
      </c>
      <c r="F314" s="380" t="s">
        <v>902</v>
      </c>
      <c r="G314" s="3" t="str">
        <f>VLOOKUP(F314,class!A$1:B$460,2,FALSE)</f>
        <v>Shire District</v>
      </c>
      <c r="H314" s="3" t="str">
        <f>IFERROR(VLOOKUP(F314,classifications!A$3:C$335,3,FALSE),VLOOKUP(F314,classifications!I$2:K$28,3,FALSE))</f>
        <v>Predominantly Rural</v>
      </c>
      <c r="I314" s="378">
        <v>9</v>
      </c>
      <c r="J314" s="378">
        <v>2154</v>
      </c>
      <c r="K314" s="378">
        <v>51</v>
      </c>
      <c r="L314" s="378">
        <v>26323</v>
      </c>
      <c r="M314" s="378">
        <v>28537</v>
      </c>
      <c r="N314" s="378"/>
      <c r="O314" s="378"/>
      <c r="P314" s="362"/>
      <c r="Q314" s="362"/>
      <c r="R314" s="362"/>
      <c r="S314" s="362"/>
      <c r="T314" s="362"/>
    </row>
    <row r="315" spans="1:20" ht="28.8" x14ac:dyDescent="0.3">
      <c r="A315" s="362"/>
      <c r="B315" s="380" t="s">
        <v>903</v>
      </c>
      <c r="C315" s="380" t="s">
        <v>905</v>
      </c>
      <c r="D315" s="381"/>
      <c r="E315" s="380" t="s">
        <v>906</v>
      </c>
      <c r="F315" s="380" t="s">
        <v>906</v>
      </c>
      <c r="G315" s="3" t="str">
        <f>VLOOKUP(F315,class!A$1:B$460,2,FALSE)</f>
        <v>Shire District</v>
      </c>
      <c r="H315" s="3" t="str">
        <f>IFERROR(VLOOKUP(F315,classifications!A$3:C$335,3,FALSE),VLOOKUP(F315,classifications!I$2:K$28,3,FALSE))</f>
        <v>Predominantly Urban</v>
      </c>
      <c r="I315" s="378">
        <v>17</v>
      </c>
      <c r="J315" s="378">
        <v>4673</v>
      </c>
      <c r="K315" s="378">
        <v>0</v>
      </c>
      <c r="L315" s="378">
        <v>27633</v>
      </c>
      <c r="M315" s="378">
        <v>32323</v>
      </c>
      <c r="N315" s="378"/>
      <c r="O315" s="378"/>
      <c r="P315" s="362"/>
      <c r="Q315" s="362"/>
      <c r="R315" s="362"/>
      <c r="S315" s="362"/>
      <c r="T315" s="362"/>
    </row>
    <row r="316" spans="1:20" ht="28.8" x14ac:dyDescent="0.3">
      <c r="A316" s="362"/>
      <c r="B316" s="380" t="s">
        <v>907</v>
      </c>
      <c r="C316" s="380" t="s">
        <v>909</v>
      </c>
      <c r="D316" s="381"/>
      <c r="E316" s="380" t="s">
        <v>910</v>
      </c>
      <c r="F316" s="380" t="s">
        <v>910</v>
      </c>
      <c r="G316" s="3" t="str">
        <f>VLOOKUP(F316,class!A$1:B$460,2,FALSE)</f>
        <v>Shire District</v>
      </c>
      <c r="H316" s="3" t="str">
        <f>IFERROR(VLOOKUP(F316,classifications!A$3:C$335,3,FALSE),VLOOKUP(F316,classifications!I$2:K$28,3,FALSE))</f>
        <v>Predominantly Urban</v>
      </c>
      <c r="I316" s="378">
        <v>0</v>
      </c>
      <c r="J316" s="378">
        <v>5321</v>
      </c>
      <c r="K316" s="378">
        <v>0</v>
      </c>
      <c r="L316" s="378">
        <v>45272</v>
      </c>
      <c r="M316" s="378">
        <v>50593</v>
      </c>
      <c r="N316" s="378"/>
      <c r="O316" s="378"/>
      <c r="P316" s="362"/>
      <c r="Q316" s="362"/>
      <c r="R316" s="362"/>
      <c r="S316" s="362"/>
      <c r="T316" s="362"/>
    </row>
    <row r="317" spans="1:20" ht="43.2" x14ac:dyDescent="0.3">
      <c r="A317" s="362"/>
      <c r="B317" s="380" t="s">
        <v>911</v>
      </c>
      <c r="C317" s="380" t="s">
        <v>913</v>
      </c>
      <c r="D317" s="381"/>
      <c r="E317" s="380" t="s">
        <v>914</v>
      </c>
      <c r="F317" s="380" t="s">
        <v>914</v>
      </c>
      <c r="G317" s="3" t="str">
        <f>VLOOKUP(F317,class!A$1:B$460,2,FALSE)</f>
        <v>Shire District</v>
      </c>
      <c r="H317" s="3" t="str">
        <f>IFERROR(VLOOKUP(F317,classifications!A$3:C$335,3,FALSE),VLOOKUP(F317,classifications!I$2:K$28,3,FALSE))</f>
        <v>Urban with Significant Rural</v>
      </c>
      <c r="I317" s="378">
        <v>5863</v>
      </c>
      <c r="J317" s="378">
        <v>1534</v>
      </c>
      <c r="K317" s="378">
        <v>0</v>
      </c>
      <c r="L317" s="378">
        <v>43985</v>
      </c>
      <c r="M317" s="378">
        <v>51382</v>
      </c>
      <c r="N317" s="378"/>
      <c r="O317" s="378"/>
      <c r="P317" s="362"/>
      <c r="Q317" s="362"/>
      <c r="R317" s="362"/>
      <c r="S317" s="362"/>
      <c r="T317" s="362"/>
    </row>
    <row r="318" spans="1:20" ht="28.8" x14ac:dyDescent="0.3">
      <c r="A318" s="362"/>
      <c r="B318" s="380" t="s">
        <v>915</v>
      </c>
      <c r="C318" s="380" t="s">
        <v>917</v>
      </c>
      <c r="D318" s="381"/>
      <c r="E318" s="380" t="s">
        <v>918</v>
      </c>
      <c r="F318" s="380" t="s">
        <v>918</v>
      </c>
      <c r="G318" s="3" t="str">
        <f>VLOOKUP(F318,class!A$1:B$460,2,FALSE)</f>
        <v>Shire District</v>
      </c>
      <c r="H318" s="3" t="str">
        <f>IFERROR(VLOOKUP(F318,classifications!A$3:C$335,3,FALSE),VLOOKUP(F318,classifications!I$2:K$28,3,FALSE))</f>
        <v>Predominantly Rural</v>
      </c>
      <c r="I318" s="378">
        <v>0</v>
      </c>
      <c r="J318" s="378">
        <v>3994</v>
      </c>
      <c r="K318" s="378">
        <v>0</v>
      </c>
      <c r="L318" s="378">
        <v>50145</v>
      </c>
      <c r="M318" s="378">
        <v>54139</v>
      </c>
      <c r="N318" s="378"/>
      <c r="O318" s="378"/>
      <c r="P318" s="362"/>
      <c r="Q318" s="362"/>
      <c r="R318" s="362"/>
      <c r="S318" s="362"/>
      <c r="T318" s="362"/>
    </row>
    <row r="319" spans="1:20" x14ac:dyDescent="0.3">
      <c r="A319" s="362"/>
      <c r="B319" s="362"/>
      <c r="C319" s="362"/>
      <c r="D319" s="364"/>
      <c r="E319" s="362"/>
      <c r="F319" s="362"/>
      <c r="G319" s="362"/>
      <c r="H319" s="362"/>
      <c r="I319" s="378"/>
      <c r="J319" s="378"/>
      <c r="K319" s="378"/>
      <c r="L319" s="378"/>
      <c r="M319" s="378"/>
      <c r="N319" s="378"/>
      <c r="O319" s="378"/>
      <c r="P319" s="362"/>
      <c r="Q319" s="362"/>
      <c r="R319" s="362"/>
      <c r="S319" s="362"/>
      <c r="T319" s="362"/>
    </row>
    <row r="320" spans="1:20" ht="28.8" x14ac:dyDescent="0.3">
      <c r="A320" s="362"/>
      <c r="B320" s="380"/>
      <c r="C320" s="380" t="s">
        <v>919</v>
      </c>
      <c r="D320" s="381" t="s">
        <v>920</v>
      </c>
      <c r="E320" s="380"/>
      <c r="F320" s="381" t="s">
        <v>920</v>
      </c>
      <c r="G320" s="3" t="str">
        <f>VLOOKUP(F320,class!A$1:B$460,2,FALSE)</f>
        <v>Shire County</v>
      </c>
      <c r="H320" s="3" t="str">
        <f>IFERROR(VLOOKUP(F320,classifications!A$3:C$335,3,FALSE),VLOOKUP(F320,classifications!I$2:K$28,3,FALSE))</f>
        <v>Urban with Significant Rural</v>
      </c>
      <c r="I320" s="385">
        <v>15946</v>
      </c>
      <c r="J320" s="385">
        <v>16945</v>
      </c>
      <c r="K320" s="385">
        <v>11</v>
      </c>
      <c r="L320" s="385">
        <v>274541</v>
      </c>
      <c r="M320" s="385">
        <v>307443</v>
      </c>
      <c r="N320" s="378"/>
      <c r="O320" s="378"/>
      <c r="P320" s="362"/>
      <c r="Q320" s="362"/>
      <c r="R320" s="362"/>
      <c r="S320" s="362"/>
      <c r="T320" s="362"/>
    </row>
    <row r="321" spans="1:20" ht="28.8" x14ac:dyDescent="0.3">
      <c r="A321" s="362"/>
      <c r="B321" s="380" t="s">
        <v>921</v>
      </c>
      <c r="C321" s="380" t="s">
        <v>923</v>
      </c>
      <c r="D321" s="381"/>
      <c r="E321" s="380" t="s">
        <v>924</v>
      </c>
      <c r="F321" s="380" t="s">
        <v>924</v>
      </c>
      <c r="G321" s="3" t="str">
        <f>VLOOKUP(F321,class!A$1:B$460,2,FALSE)</f>
        <v>Shire District</v>
      </c>
      <c r="H321" s="3" t="str">
        <f>IFERROR(VLOOKUP(F321,classifications!A$3:C$335,3,FALSE),VLOOKUP(F321,classifications!I$2:K$28,3,FALSE))</f>
        <v>Predominantly Urban</v>
      </c>
      <c r="I321" s="378">
        <v>0</v>
      </c>
      <c r="J321" s="378">
        <v>3697</v>
      </c>
      <c r="K321" s="378">
        <v>0</v>
      </c>
      <c r="L321" s="378">
        <v>39938</v>
      </c>
      <c r="M321" s="378">
        <v>43635</v>
      </c>
      <c r="N321" s="378"/>
      <c r="O321" s="378"/>
      <c r="P321" s="362"/>
      <c r="Q321" s="362"/>
      <c r="R321" s="362"/>
      <c r="S321" s="362"/>
      <c r="T321" s="362"/>
    </row>
    <row r="322" spans="1:20" ht="28.8" x14ac:dyDescent="0.3">
      <c r="A322" s="362"/>
      <c r="B322" s="380" t="s">
        <v>925</v>
      </c>
      <c r="C322" s="380" t="s">
        <v>927</v>
      </c>
      <c r="D322" s="381"/>
      <c r="E322" s="380" t="s">
        <v>928</v>
      </c>
      <c r="F322" s="380" t="s">
        <v>928</v>
      </c>
      <c r="G322" s="3" t="str">
        <f>VLOOKUP(F322,class!A$1:B$460,2,FALSE)</f>
        <v>Shire District</v>
      </c>
      <c r="H322" s="3" t="str">
        <f>IFERROR(VLOOKUP(F322,classifications!A$3:C$335,3,FALSE),VLOOKUP(F322,classifications!I$2:K$28,3,FALSE))</f>
        <v>Predominantly Urban</v>
      </c>
      <c r="I322" s="378">
        <v>5545</v>
      </c>
      <c r="J322" s="378">
        <v>3822</v>
      </c>
      <c r="K322" s="378">
        <v>6</v>
      </c>
      <c r="L322" s="378">
        <v>67650</v>
      </c>
      <c r="M322" s="378">
        <v>77023</v>
      </c>
      <c r="N322" s="378"/>
      <c r="O322" s="378"/>
      <c r="P322" s="362"/>
      <c r="Q322" s="362"/>
      <c r="R322" s="362"/>
      <c r="S322" s="362"/>
      <c r="T322" s="362"/>
    </row>
    <row r="323" spans="1:20" ht="28.8" x14ac:dyDescent="0.3">
      <c r="A323" s="362"/>
      <c r="B323" s="380" t="s">
        <v>929</v>
      </c>
      <c r="C323" s="380" t="s">
        <v>931</v>
      </c>
      <c r="D323" s="381"/>
      <c r="E323" s="380" t="s">
        <v>932</v>
      </c>
      <c r="F323" s="380" t="s">
        <v>932</v>
      </c>
      <c r="G323" s="3" t="str">
        <f>VLOOKUP(F323,class!A$1:B$460,2,FALSE)</f>
        <v>Shire District</v>
      </c>
      <c r="H323" s="3" t="str">
        <f>IFERROR(VLOOKUP(F323,classifications!A$3:C$335,3,FALSE),VLOOKUP(F323,classifications!I$2:K$28,3,FALSE))</f>
        <v>Predominantly Rural</v>
      </c>
      <c r="I323" s="378">
        <v>0</v>
      </c>
      <c r="J323" s="378">
        <v>3564</v>
      </c>
      <c r="K323" s="378">
        <v>0</v>
      </c>
      <c r="L323" s="378">
        <v>38337</v>
      </c>
      <c r="M323" s="378">
        <v>41901</v>
      </c>
      <c r="N323" s="378"/>
      <c r="O323" s="378"/>
      <c r="P323" s="362"/>
      <c r="Q323" s="362"/>
      <c r="R323" s="362"/>
      <c r="S323" s="362"/>
      <c r="T323" s="362"/>
    </row>
    <row r="324" spans="1:20" ht="43.2" x14ac:dyDescent="0.3">
      <c r="A324" s="362"/>
      <c r="B324" s="380" t="s">
        <v>933</v>
      </c>
      <c r="C324" s="380" t="s">
        <v>935</v>
      </c>
      <c r="D324" s="381"/>
      <c r="E324" s="380" t="s">
        <v>936</v>
      </c>
      <c r="F324" s="380" t="s">
        <v>936</v>
      </c>
      <c r="G324" s="3" t="str">
        <f>VLOOKUP(F324,class!A$1:B$460,2,FALSE)</f>
        <v>Shire District</v>
      </c>
      <c r="H324" s="3" t="str">
        <f>IFERROR(VLOOKUP(F324,classifications!A$3:C$335,3,FALSE),VLOOKUP(F324,classifications!I$2:K$28,3,FALSE))</f>
        <v>Predominantly Rural</v>
      </c>
      <c r="I324" s="378">
        <v>3205</v>
      </c>
      <c r="J324" s="378">
        <v>2198</v>
      </c>
      <c r="K324" s="378">
        <v>0</v>
      </c>
      <c r="L324" s="378">
        <v>45614</v>
      </c>
      <c r="M324" s="378">
        <v>51017</v>
      </c>
      <c r="N324" s="378"/>
      <c r="O324" s="378"/>
      <c r="P324" s="362"/>
      <c r="Q324" s="362"/>
      <c r="R324" s="362"/>
      <c r="S324" s="362"/>
      <c r="T324" s="362"/>
    </row>
    <row r="325" spans="1:20" ht="28.8" x14ac:dyDescent="0.3">
      <c r="A325" s="362"/>
      <c r="B325" s="380" t="s">
        <v>937</v>
      </c>
      <c r="C325" s="380" t="s">
        <v>939</v>
      </c>
      <c r="D325" s="381"/>
      <c r="E325" s="380" t="s">
        <v>940</v>
      </c>
      <c r="F325" s="380" t="s">
        <v>940</v>
      </c>
      <c r="G325" s="3" t="str">
        <f>VLOOKUP(F325,class!A$1:B$460,2,FALSE)</f>
        <v>Shire District</v>
      </c>
      <c r="H325" s="3" t="str">
        <f>IFERROR(VLOOKUP(F325,classifications!A$3:C$335,3,FALSE),VLOOKUP(F325,classifications!I$2:K$28,3,FALSE))</f>
        <v>Predominantly Rural</v>
      </c>
      <c r="I325" s="378">
        <v>1802</v>
      </c>
      <c r="J325" s="378">
        <v>741</v>
      </c>
      <c r="K325" s="378">
        <v>0</v>
      </c>
      <c r="L325" s="378">
        <v>21065</v>
      </c>
      <c r="M325" s="378">
        <v>23608</v>
      </c>
      <c r="N325" s="378"/>
      <c r="O325" s="378"/>
      <c r="P325" s="362"/>
      <c r="Q325" s="362"/>
      <c r="R325" s="362"/>
      <c r="S325" s="362"/>
      <c r="T325" s="362"/>
    </row>
    <row r="326" spans="1:20" ht="57.6" x14ac:dyDescent="0.3">
      <c r="A326" s="362"/>
      <c r="B326" s="380" t="s">
        <v>941</v>
      </c>
      <c r="C326" s="380" t="s">
        <v>943</v>
      </c>
      <c r="D326" s="381"/>
      <c r="E326" s="380" t="s">
        <v>944</v>
      </c>
      <c r="F326" s="380" t="s">
        <v>944</v>
      </c>
      <c r="G326" s="3" t="str">
        <f>VLOOKUP(F326,class!A$1:B$460,2,FALSE)</f>
        <v>Shire District</v>
      </c>
      <c r="H326" s="3" t="str">
        <f>IFERROR(VLOOKUP(F326,classifications!A$3:C$335,3,FALSE),VLOOKUP(F326,classifications!I$2:K$28,3,FALSE))</f>
        <v>Predominantly Rural</v>
      </c>
      <c r="I326" s="378">
        <v>4195</v>
      </c>
      <c r="J326" s="378">
        <v>2237</v>
      </c>
      <c r="K326" s="378">
        <v>0</v>
      </c>
      <c r="L326" s="378">
        <v>40256</v>
      </c>
      <c r="M326" s="378">
        <v>46688</v>
      </c>
      <c r="N326" s="378"/>
      <c r="O326" s="378"/>
      <c r="P326" s="362"/>
      <c r="Q326" s="362"/>
      <c r="R326" s="362"/>
      <c r="S326" s="362"/>
      <c r="T326" s="362"/>
    </row>
    <row r="327" spans="1:20" ht="43.2" x14ac:dyDescent="0.3">
      <c r="A327" s="362"/>
      <c r="B327" s="380" t="s">
        <v>945</v>
      </c>
      <c r="C327" s="380" t="s">
        <v>947</v>
      </c>
      <c r="D327" s="381"/>
      <c r="E327" s="380" t="s">
        <v>948</v>
      </c>
      <c r="F327" s="380" t="s">
        <v>948</v>
      </c>
      <c r="G327" s="3" t="str">
        <f>VLOOKUP(F327,class!A$1:B$460,2,FALSE)</f>
        <v>Shire District</v>
      </c>
      <c r="H327" s="3" t="str">
        <f>IFERROR(VLOOKUP(F327,classifications!A$3:C$335,3,FALSE),VLOOKUP(F327,classifications!I$2:K$28,3,FALSE))</f>
        <v>Predominantly Urban</v>
      </c>
      <c r="I327" s="378">
        <v>1199</v>
      </c>
      <c r="J327" s="378">
        <v>686</v>
      </c>
      <c r="K327" s="378">
        <v>5</v>
      </c>
      <c r="L327" s="378">
        <v>21681</v>
      </c>
      <c r="M327" s="378">
        <v>23571</v>
      </c>
      <c r="N327" s="378"/>
      <c r="O327" s="378"/>
      <c r="P327" s="362"/>
      <c r="Q327" s="362"/>
      <c r="R327" s="362"/>
      <c r="S327" s="362"/>
      <c r="T327" s="362"/>
    </row>
    <row r="328" spans="1:20" x14ac:dyDescent="0.3">
      <c r="A328" s="362"/>
      <c r="B328" s="362"/>
      <c r="C328" s="362"/>
      <c r="D328" s="364"/>
      <c r="E328" s="362"/>
      <c r="F328" s="362"/>
      <c r="G328" s="362"/>
      <c r="H328" s="362"/>
      <c r="I328" s="378"/>
      <c r="J328" s="378"/>
      <c r="K328" s="378"/>
      <c r="L328" s="378"/>
      <c r="M328" s="378"/>
      <c r="N328" s="378"/>
      <c r="O328" s="378"/>
      <c r="P328" s="362"/>
      <c r="Q328" s="362"/>
      <c r="R328" s="362"/>
      <c r="S328" s="362"/>
      <c r="T328" s="362"/>
    </row>
    <row r="329" spans="1:20" ht="28.8" x14ac:dyDescent="0.3">
      <c r="A329" s="362"/>
      <c r="B329" s="380"/>
      <c r="C329" s="380" t="s">
        <v>949</v>
      </c>
      <c r="D329" s="381" t="s">
        <v>950</v>
      </c>
      <c r="E329" s="380"/>
      <c r="F329" s="381" t="s">
        <v>950</v>
      </c>
      <c r="G329" s="3" t="str">
        <f>VLOOKUP(F329,class!A$1:B$460,2,FALSE)</f>
        <v>Shire County</v>
      </c>
      <c r="H329" s="3" t="str">
        <f>IFERROR(VLOOKUP(F329,classifications!A$3:C$335,3,FALSE),VLOOKUP(F329,classifications!I$2:K$28,3,FALSE))</f>
        <v>Predominantly Rural</v>
      </c>
      <c r="I329" s="385">
        <v>21406</v>
      </c>
      <c r="J329" s="385">
        <v>25076</v>
      </c>
      <c r="K329" s="385">
        <v>1789</v>
      </c>
      <c r="L329" s="385">
        <v>321763</v>
      </c>
      <c r="M329" s="385">
        <v>370034</v>
      </c>
      <c r="N329" s="378"/>
      <c r="O329" s="378"/>
      <c r="P329" s="362"/>
      <c r="Q329" s="362"/>
      <c r="R329" s="362"/>
      <c r="S329" s="362"/>
      <c r="T329" s="362"/>
    </row>
    <row r="330" spans="1:20" ht="28.8" x14ac:dyDescent="0.3">
      <c r="A330" s="362"/>
      <c r="B330" s="380" t="s">
        <v>951</v>
      </c>
      <c r="C330" s="380" t="s">
        <v>953</v>
      </c>
      <c r="D330" s="381"/>
      <c r="E330" s="380" t="s">
        <v>954</v>
      </c>
      <c r="F330" s="380" t="s">
        <v>954</v>
      </c>
      <c r="G330" s="3" t="str">
        <f>VLOOKUP(F330,class!A$1:B$460,2,FALSE)</f>
        <v>Shire District</v>
      </c>
      <c r="H330" s="3" t="str">
        <f>IFERROR(VLOOKUP(F330,classifications!A$3:C$335,3,FALSE),VLOOKUP(F330,classifications!I$2:K$28,3,FALSE))</f>
        <v>Urban with Significant Rural</v>
      </c>
      <c r="I330" s="378">
        <v>0</v>
      </c>
      <c r="J330" s="378">
        <v>5850</v>
      </c>
      <c r="K330" s="378">
        <v>91</v>
      </c>
      <c r="L330" s="378">
        <v>24951</v>
      </c>
      <c r="M330" s="378">
        <v>30892</v>
      </c>
      <c r="N330" s="378"/>
      <c r="O330" s="378"/>
      <c r="P330" s="362"/>
      <c r="Q330" s="362"/>
      <c r="R330" s="362"/>
      <c r="S330" s="362"/>
      <c r="T330" s="362"/>
    </row>
    <row r="331" spans="1:20" ht="28.8" x14ac:dyDescent="0.3">
      <c r="A331" s="362"/>
      <c r="B331" s="380" t="s">
        <v>955</v>
      </c>
      <c r="C331" s="380" t="s">
        <v>957</v>
      </c>
      <c r="D331" s="381"/>
      <c r="E331" s="380" t="s">
        <v>958</v>
      </c>
      <c r="F331" s="380" t="s">
        <v>958</v>
      </c>
      <c r="G331" s="3" t="str">
        <f>VLOOKUP(F331,class!A$1:B$460,2,FALSE)</f>
        <v>Shire District</v>
      </c>
      <c r="H331" s="3" t="str">
        <f>IFERROR(VLOOKUP(F331,classifications!A$3:C$335,3,FALSE),VLOOKUP(F331,classifications!I$2:K$28,3,FALSE))</f>
        <v>Predominantly Rural</v>
      </c>
      <c r="I331" s="378">
        <v>0</v>
      </c>
      <c r="J331" s="378">
        <v>7650</v>
      </c>
      <c r="K331" s="378">
        <v>451</v>
      </c>
      <c r="L331" s="378">
        <v>80293</v>
      </c>
      <c r="M331" s="378">
        <v>88394</v>
      </c>
      <c r="N331" s="378"/>
      <c r="O331" s="378"/>
      <c r="P331" s="362"/>
      <c r="Q331" s="362"/>
      <c r="R331" s="362"/>
      <c r="S331" s="362"/>
      <c r="T331" s="362"/>
    </row>
    <row r="332" spans="1:20" ht="28.8" x14ac:dyDescent="0.3">
      <c r="A332" s="362"/>
      <c r="B332" s="380" t="s">
        <v>959</v>
      </c>
      <c r="C332" s="380" t="s">
        <v>961</v>
      </c>
      <c r="D332" s="381"/>
      <c r="E332" s="380" t="s">
        <v>962</v>
      </c>
      <c r="F332" s="380" t="s">
        <v>962</v>
      </c>
      <c r="G332" s="3" t="str">
        <f>VLOOKUP(F332,class!A$1:B$460,2,FALSE)</f>
        <v>Shire District</v>
      </c>
      <c r="H332" s="3" t="str">
        <f>IFERROR(VLOOKUP(F332,classifications!A$3:C$335,3,FALSE),VLOOKUP(F332,classifications!I$2:K$28,3,FALSE))</f>
        <v>Predominantly Urban</v>
      </c>
      <c r="I332" s="378">
        <v>7761</v>
      </c>
      <c r="J332" s="378">
        <v>1942</v>
      </c>
      <c r="K332" s="378">
        <v>0</v>
      </c>
      <c r="L332" s="378">
        <v>35412</v>
      </c>
      <c r="M332" s="378">
        <v>45115</v>
      </c>
      <c r="N332" s="378"/>
      <c r="O332" s="378"/>
      <c r="P332" s="362"/>
      <c r="Q332" s="362"/>
      <c r="R332" s="362"/>
      <c r="S332" s="362"/>
      <c r="T332" s="362"/>
    </row>
    <row r="333" spans="1:20" ht="28.8" x14ac:dyDescent="0.3">
      <c r="A333" s="362"/>
      <c r="B333" s="380" t="s">
        <v>963</v>
      </c>
      <c r="C333" s="380" t="s">
        <v>965</v>
      </c>
      <c r="D333" s="381"/>
      <c r="E333" s="380" t="s">
        <v>966</v>
      </c>
      <c r="F333" s="380" t="s">
        <v>966</v>
      </c>
      <c r="G333" s="3" t="str">
        <f>VLOOKUP(F333,class!A$1:B$460,2,FALSE)</f>
        <v>Shire District</v>
      </c>
      <c r="H333" s="3" t="str">
        <f>IFERROR(VLOOKUP(F333,classifications!A$3:C$335,3,FALSE),VLOOKUP(F333,classifications!I$2:K$28,3,FALSE))</f>
        <v>Predominantly Rural</v>
      </c>
      <c r="I333" s="378">
        <v>3845</v>
      </c>
      <c r="J333" s="378">
        <v>1422</v>
      </c>
      <c r="K333" s="378">
        <v>1075</v>
      </c>
      <c r="L333" s="378">
        <v>46410</v>
      </c>
      <c r="M333" s="378">
        <v>52752</v>
      </c>
      <c r="N333" s="378"/>
      <c r="O333" s="378"/>
      <c r="P333" s="362"/>
      <c r="Q333" s="362"/>
      <c r="R333" s="362"/>
      <c r="S333" s="362"/>
      <c r="T333" s="362"/>
    </row>
    <row r="334" spans="1:20" ht="28.8" x14ac:dyDescent="0.3">
      <c r="A334" s="362"/>
      <c r="B334" s="380" t="s">
        <v>967</v>
      </c>
      <c r="C334" s="380" t="s">
        <v>969</v>
      </c>
      <c r="D334" s="381"/>
      <c r="E334" s="380" t="s">
        <v>970</v>
      </c>
      <c r="F334" s="380" t="s">
        <v>970</v>
      </c>
      <c r="G334" s="3" t="str">
        <f>VLOOKUP(F334,class!A$1:B$460,2,FALSE)</f>
        <v>Shire District</v>
      </c>
      <c r="H334" s="3" t="str">
        <f>IFERROR(VLOOKUP(F334,classifications!A$3:C$335,3,FALSE),VLOOKUP(F334,classifications!I$2:K$28,3,FALSE))</f>
        <v>Predominantly Rural</v>
      </c>
      <c r="I334" s="378">
        <v>3804</v>
      </c>
      <c r="J334" s="378">
        <v>1163</v>
      </c>
      <c r="K334" s="378">
        <v>0</v>
      </c>
      <c r="L334" s="378">
        <v>37463</v>
      </c>
      <c r="M334" s="378">
        <v>42430</v>
      </c>
      <c r="N334" s="378"/>
      <c r="O334" s="378"/>
      <c r="P334" s="362"/>
      <c r="Q334" s="362"/>
      <c r="R334" s="362"/>
      <c r="S334" s="362"/>
      <c r="T334" s="362"/>
    </row>
    <row r="335" spans="1:20" ht="28.8" x14ac:dyDescent="0.3">
      <c r="A335" s="362"/>
      <c r="B335" s="380" t="s">
        <v>971</v>
      </c>
      <c r="C335" s="380" t="s">
        <v>973</v>
      </c>
      <c r="D335" s="381"/>
      <c r="E335" s="380" t="s">
        <v>974</v>
      </c>
      <c r="F335" s="380" t="s">
        <v>974</v>
      </c>
      <c r="G335" s="3" t="str">
        <f>VLOOKUP(F335,class!A$1:B$460,2,FALSE)</f>
        <v>Shire District</v>
      </c>
      <c r="H335" s="3" t="str">
        <f>IFERROR(VLOOKUP(F335,classifications!A$3:C$335,3,FALSE),VLOOKUP(F335,classifications!I$2:K$28,3,FALSE))</f>
        <v>Predominantly Rural</v>
      </c>
      <c r="I335" s="378">
        <v>5987</v>
      </c>
      <c r="J335" s="378">
        <v>2217</v>
      </c>
      <c r="K335" s="378">
        <v>0</v>
      </c>
      <c r="L335" s="378">
        <v>57510</v>
      </c>
      <c r="M335" s="378">
        <v>65714</v>
      </c>
      <c r="N335" s="378"/>
      <c r="O335" s="378"/>
      <c r="P335" s="362"/>
      <c r="Q335" s="362"/>
      <c r="R335" s="362"/>
      <c r="S335" s="362"/>
      <c r="T335" s="362"/>
    </row>
    <row r="336" spans="1:20" ht="28.8" x14ac:dyDescent="0.3">
      <c r="A336" s="362"/>
      <c r="B336" s="380" t="s">
        <v>975</v>
      </c>
      <c r="C336" s="380" t="s">
        <v>977</v>
      </c>
      <c r="D336" s="381"/>
      <c r="E336" s="380" t="s">
        <v>978</v>
      </c>
      <c r="F336" s="380" t="s">
        <v>978</v>
      </c>
      <c r="G336" s="3" t="str">
        <f>VLOOKUP(F336,class!A$1:B$460,2,FALSE)</f>
        <v>Shire District</v>
      </c>
      <c r="H336" s="3" t="str">
        <f>IFERROR(VLOOKUP(F336,classifications!A$3:C$335,3,FALSE),VLOOKUP(F336,classifications!I$2:K$28,3,FALSE))</f>
        <v>Predominantly Rural</v>
      </c>
      <c r="I336" s="378">
        <v>9</v>
      </c>
      <c r="J336" s="378">
        <v>4832</v>
      </c>
      <c r="K336" s="378">
        <v>172</v>
      </c>
      <c r="L336" s="378">
        <v>39724</v>
      </c>
      <c r="M336" s="378">
        <v>44737</v>
      </c>
      <c r="N336" s="378"/>
      <c r="O336" s="378"/>
      <c r="P336" s="362"/>
      <c r="Q336" s="362"/>
      <c r="R336" s="362"/>
      <c r="S336" s="362"/>
      <c r="T336" s="362"/>
    </row>
    <row r="337" spans="1:20" x14ac:dyDescent="0.3">
      <c r="A337" s="362"/>
      <c r="B337" s="362"/>
      <c r="C337" s="362"/>
      <c r="D337" s="364"/>
      <c r="E337" s="362"/>
      <c r="F337" s="362"/>
      <c r="G337" s="362"/>
      <c r="H337" s="362"/>
      <c r="I337" s="378"/>
      <c r="J337" s="378"/>
      <c r="K337" s="378"/>
      <c r="L337" s="378"/>
      <c r="M337" s="378"/>
      <c r="N337" s="378"/>
      <c r="O337" s="378"/>
      <c r="P337" s="362"/>
      <c r="Q337" s="362"/>
      <c r="R337" s="362"/>
      <c r="S337" s="362"/>
      <c r="T337" s="362"/>
    </row>
    <row r="338" spans="1:20" ht="28.8" x14ac:dyDescent="0.3">
      <c r="A338" s="362"/>
      <c r="B338" s="380"/>
      <c r="C338" s="380" t="s">
        <v>979</v>
      </c>
      <c r="D338" s="381" t="s">
        <v>980</v>
      </c>
      <c r="E338" s="380"/>
      <c r="F338" s="381" t="s">
        <v>980</v>
      </c>
      <c r="G338" s="3" t="str">
        <f>VLOOKUP(F338,class!A$1:B$460,2,FALSE)</f>
        <v>Shire County</v>
      </c>
      <c r="H338" s="3" t="str">
        <f>IFERROR(VLOOKUP(F338,classifications!A$3:C$335,3,FALSE),VLOOKUP(F338,classifications!I$2:K$28,3,FALSE))</f>
        <v>Predominantly Rural</v>
      </c>
      <c r="I338" s="385">
        <v>20489</v>
      </c>
      <c r="J338" s="385">
        <v>45626</v>
      </c>
      <c r="K338" s="385">
        <v>838</v>
      </c>
      <c r="L338" s="385">
        <v>368322</v>
      </c>
      <c r="M338" s="385">
        <v>435275</v>
      </c>
      <c r="N338" s="378"/>
      <c r="O338" s="378"/>
      <c r="P338" s="362"/>
      <c r="Q338" s="362"/>
      <c r="R338" s="362"/>
      <c r="S338" s="362"/>
      <c r="T338" s="362"/>
    </row>
    <row r="339" spans="1:20" ht="28.8" x14ac:dyDescent="0.3">
      <c r="A339" s="362"/>
      <c r="B339" s="380" t="s">
        <v>981</v>
      </c>
      <c r="C339" s="380" t="s">
        <v>983</v>
      </c>
      <c r="D339" s="381"/>
      <c r="E339" s="380" t="s">
        <v>984</v>
      </c>
      <c r="F339" s="380" t="s">
        <v>984</v>
      </c>
      <c r="G339" s="3" t="str">
        <f>VLOOKUP(F339,class!A$1:B$460,2,FALSE)</f>
        <v>Shire District</v>
      </c>
      <c r="H339" s="3" t="str">
        <f>IFERROR(VLOOKUP(F339,classifications!A$3:C$335,3,FALSE),VLOOKUP(F339,classifications!I$2:K$28,3,FALSE))</f>
        <v>Predominantly Rural</v>
      </c>
      <c r="I339" s="378">
        <v>10</v>
      </c>
      <c r="J339" s="378">
        <v>8640</v>
      </c>
      <c r="K339" s="378">
        <v>0</v>
      </c>
      <c r="L339" s="378">
        <v>54504</v>
      </c>
      <c r="M339" s="378">
        <v>63154</v>
      </c>
      <c r="N339" s="378"/>
      <c r="O339" s="378"/>
      <c r="P339" s="362"/>
      <c r="Q339" s="362"/>
      <c r="R339" s="362"/>
      <c r="S339" s="362"/>
      <c r="T339" s="362"/>
    </row>
    <row r="340" spans="1:20" ht="28.8" x14ac:dyDescent="0.3">
      <c r="A340" s="362"/>
      <c r="B340" s="380" t="s">
        <v>985</v>
      </c>
      <c r="C340" s="380" t="s">
        <v>987</v>
      </c>
      <c r="D340" s="381"/>
      <c r="E340" s="380" t="s">
        <v>988</v>
      </c>
      <c r="F340" s="380" t="s">
        <v>988</v>
      </c>
      <c r="G340" s="3" t="str">
        <f>VLOOKUP(F340,class!A$1:B$460,2,FALSE)</f>
        <v>Shire District</v>
      </c>
      <c r="H340" s="3" t="str">
        <f>IFERROR(VLOOKUP(F340,classifications!A$3:C$335,3,FALSE),VLOOKUP(F340,classifications!I$2:K$28,3,FALSE))</f>
        <v>Urban with Significant Rural</v>
      </c>
      <c r="I340" s="378">
        <v>12</v>
      </c>
      <c r="J340" s="378">
        <v>5696</v>
      </c>
      <c r="K340" s="378">
        <v>144</v>
      </c>
      <c r="L340" s="378">
        <v>54018</v>
      </c>
      <c r="M340" s="378">
        <v>59870</v>
      </c>
      <c r="N340" s="378"/>
      <c r="O340" s="378"/>
      <c r="P340" s="362"/>
      <c r="Q340" s="362"/>
      <c r="R340" s="362"/>
      <c r="S340" s="362"/>
      <c r="T340" s="362"/>
    </row>
    <row r="341" spans="1:20" ht="43.2" x14ac:dyDescent="0.3">
      <c r="A341" s="362"/>
      <c r="B341" s="380" t="s">
        <v>989</v>
      </c>
      <c r="C341" s="380" t="s">
        <v>991</v>
      </c>
      <c r="D341" s="381"/>
      <c r="E341" s="380" t="s">
        <v>992</v>
      </c>
      <c r="F341" s="380" t="s">
        <v>992</v>
      </c>
      <c r="G341" s="3" t="str">
        <f>VLOOKUP(F341,class!A$1:B$460,2,FALSE)</f>
        <v>Shire District</v>
      </c>
      <c r="H341" s="3" t="str">
        <f>IFERROR(VLOOKUP(F341,classifications!A$3:C$335,3,FALSE),VLOOKUP(F341,classifications!I$2:K$28,3,FALSE))</f>
        <v>Urban with Significant Rural</v>
      </c>
      <c r="I341" s="378">
        <v>5787</v>
      </c>
      <c r="J341" s="378">
        <v>1875</v>
      </c>
      <c r="K341" s="378">
        <v>0</v>
      </c>
      <c r="L341" s="378">
        <v>41654</v>
      </c>
      <c r="M341" s="378">
        <v>49316</v>
      </c>
      <c r="N341" s="378"/>
      <c r="O341" s="378"/>
      <c r="P341" s="362"/>
      <c r="Q341" s="362"/>
      <c r="R341" s="362"/>
      <c r="S341" s="362"/>
      <c r="T341" s="362"/>
    </row>
    <row r="342" spans="1:20" ht="57.6" x14ac:dyDescent="0.3">
      <c r="A342" s="362"/>
      <c r="B342" s="380" t="s">
        <v>993</v>
      </c>
      <c r="C342" s="380" t="s">
        <v>995</v>
      </c>
      <c r="D342" s="381"/>
      <c r="E342" s="380" t="s">
        <v>1967</v>
      </c>
      <c r="F342" s="380" t="s">
        <v>996</v>
      </c>
      <c r="G342" s="3" t="str">
        <f>VLOOKUP(F342,class!A$1:B$460,2,FALSE)</f>
        <v>Shire District</v>
      </c>
      <c r="H342" s="3" t="str">
        <f>IFERROR(VLOOKUP(F342,classifications!A$3:C$335,3,FALSE),VLOOKUP(F342,classifications!I$2:K$28,3,FALSE))</f>
        <v>Predominantly Rural</v>
      </c>
      <c r="I342" s="378">
        <v>105</v>
      </c>
      <c r="J342" s="378">
        <v>9691</v>
      </c>
      <c r="K342" s="378">
        <v>682</v>
      </c>
      <c r="L342" s="378">
        <v>64304</v>
      </c>
      <c r="M342" s="378">
        <v>74782</v>
      </c>
      <c r="N342" s="378"/>
      <c r="O342" s="378"/>
      <c r="P342" s="362"/>
      <c r="Q342" s="362"/>
      <c r="R342" s="362"/>
      <c r="S342" s="362"/>
      <c r="T342" s="362"/>
    </row>
    <row r="343" spans="1:20" ht="28.8" x14ac:dyDescent="0.3">
      <c r="A343" s="362"/>
      <c r="B343" s="380" t="s">
        <v>997</v>
      </c>
      <c r="C343" s="380" t="s">
        <v>999</v>
      </c>
      <c r="D343" s="381"/>
      <c r="E343" s="380" t="s">
        <v>1000</v>
      </c>
      <c r="F343" s="380" t="s">
        <v>1000</v>
      </c>
      <c r="G343" s="3" t="str">
        <f>VLOOKUP(F343,class!A$1:B$460,2,FALSE)</f>
        <v>Shire District</v>
      </c>
      <c r="H343" s="3" t="str">
        <f>IFERROR(VLOOKUP(F343,classifications!A$3:C$335,3,FALSE),VLOOKUP(F343,classifications!I$2:K$28,3,FALSE))</f>
        <v>Predominantly Rural</v>
      </c>
      <c r="I343" s="378">
        <v>15</v>
      </c>
      <c r="J343" s="378">
        <v>6287</v>
      </c>
      <c r="K343" s="378">
        <v>0</v>
      </c>
      <c r="L343" s="378">
        <v>50378</v>
      </c>
      <c r="M343" s="378">
        <v>56680</v>
      </c>
      <c r="N343" s="378"/>
      <c r="O343" s="378"/>
      <c r="P343" s="362"/>
      <c r="Q343" s="362"/>
      <c r="R343" s="362"/>
      <c r="S343" s="362"/>
      <c r="T343" s="362"/>
    </row>
    <row r="344" spans="1:20" ht="28.8" x14ac:dyDescent="0.3">
      <c r="A344" s="362"/>
      <c r="B344" s="380" t="s">
        <v>1001</v>
      </c>
      <c r="C344" s="380" t="s">
        <v>1003</v>
      </c>
      <c r="D344" s="381"/>
      <c r="E344" s="380" t="s">
        <v>1004</v>
      </c>
      <c r="F344" s="380" t="s">
        <v>1004</v>
      </c>
      <c r="G344" s="3" t="str">
        <f>VLOOKUP(F344,class!A$1:B$460,2,FALSE)</f>
        <v>Shire District</v>
      </c>
      <c r="H344" s="3" t="str">
        <f>IFERROR(VLOOKUP(F344,classifications!A$3:C$335,3,FALSE),VLOOKUP(F344,classifications!I$2:K$28,3,FALSE))</f>
        <v>Predominantly Urban</v>
      </c>
      <c r="I344" s="378">
        <v>14553</v>
      </c>
      <c r="J344" s="378">
        <v>5749</v>
      </c>
      <c r="K344" s="378">
        <v>0</v>
      </c>
      <c r="L344" s="378">
        <v>47322</v>
      </c>
      <c r="M344" s="378">
        <v>67624</v>
      </c>
      <c r="N344" s="378"/>
      <c r="O344" s="378"/>
      <c r="P344" s="362"/>
      <c r="Q344" s="362"/>
      <c r="R344" s="362"/>
      <c r="S344" s="362"/>
      <c r="T344" s="362"/>
    </row>
    <row r="345" spans="1:20" ht="28.8" x14ac:dyDescent="0.3">
      <c r="A345" s="362"/>
      <c r="B345" s="380" t="s">
        <v>1005</v>
      </c>
      <c r="C345" s="380" t="s">
        <v>1007</v>
      </c>
      <c r="D345" s="381"/>
      <c r="E345" s="380" t="s">
        <v>1008</v>
      </c>
      <c r="F345" s="380" t="s">
        <v>1008</v>
      </c>
      <c r="G345" s="3" t="str">
        <f>VLOOKUP(F345,class!A$1:B$460,2,FALSE)</f>
        <v>Shire District</v>
      </c>
      <c r="H345" s="3" t="str">
        <f>IFERROR(VLOOKUP(F345,classifications!A$3:C$335,3,FALSE),VLOOKUP(F345,classifications!I$2:K$28,3,FALSE))</f>
        <v>Predominantly Rural</v>
      </c>
      <c r="I345" s="378">
        <v>7</v>
      </c>
      <c r="J345" s="378">
        <v>7688</v>
      </c>
      <c r="K345" s="378">
        <v>12</v>
      </c>
      <c r="L345" s="378">
        <v>56142</v>
      </c>
      <c r="M345" s="378">
        <v>63849</v>
      </c>
      <c r="N345" s="378"/>
      <c r="O345" s="378"/>
      <c r="P345" s="362"/>
      <c r="Q345" s="362"/>
      <c r="R345" s="362"/>
      <c r="S345" s="362"/>
      <c r="T345" s="362"/>
    </row>
    <row r="346" spans="1:20" x14ac:dyDescent="0.3">
      <c r="A346" s="362"/>
      <c r="B346" s="362"/>
      <c r="C346" s="362"/>
      <c r="D346" s="364"/>
      <c r="E346" s="362"/>
      <c r="F346" s="362"/>
      <c r="G346" s="362"/>
      <c r="H346" s="362"/>
      <c r="I346" s="378"/>
      <c r="J346" s="378"/>
      <c r="K346" s="378"/>
      <c r="L346" s="378"/>
      <c r="M346" s="378"/>
      <c r="N346" s="378"/>
      <c r="O346" s="378"/>
      <c r="P346" s="362"/>
      <c r="Q346" s="362"/>
      <c r="R346" s="362"/>
      <c r="S346" s="362"/>
      <c r="T346" s="362"/>
    </row>
    <row r="347" spans="1:20" ht="28.8" x14ac:dyDescent="0.3">
      <c r="A347" s="362"/>
      <c r="B347" s="380"/>
      <c r="C347" s="380" t="s">
        <v>1009</v>
      </c>
      <c r="D347" s="381" t="s">
        <v>1010</v>
      </c>
      <c r="E347" s="380"/>
      <c r="F347" s="381" t="s">
        <v>1010</v>
      </c>
      <c r="G347" s="3"/>
      <c r="H347" s="3"/>
      <c r="I347" s="384">
        <v>19822</v>
      </c>
      <c r="J347" s="384">
        <v>30270</v>
      </c>
      <c r="K347" s="384">
        <v>42</v>
      </c>
      <c r="L347" s="384">
        <v>284646</v>
      </c>
      <c r="M347" s="384">
        <v>334780</v>
      </c>
      <c r="N347" s="378"/>
      <c r="O347" s="378"/>
      <c r="P347" s="362"/>
      <c r="Q347" s="362"/>
      <c r="R347" s="362"/>
      <c r="S347" s="362"/>
      <c r="T347" s="362"/>
    </row>
    <row r="348" spans="1:20" ht="28.8" x14ac:dyDescent="0.3">
      <c r="A348" s="362"/>
      <c r="B348" s="380" t="s">
        <v>1011</v>
      </c>
      <c r="C348" s="380" t="s">
        <v>1013</v>
      </c>
      <c r="D348" s="381"/>
      <c r="E348" s="380" t="s">
        <v>1014</v>
      </c>
      <c r="F348" s="380" t="s">
        <v>1014</v>
      </c>
      <c r="G348" s="3" t="str">
        <f>VLOOKUP(F348,class!A$1:B$460,2,FALSE)</f>
        <v>Shire District</v>
      </c>
      <c r="H348" s="3" t="str">
        <f>IFERROR(VLOOKUP(F348,classifications!A$3:C$335,3,FALSE),VLOOKUP(F348,classifications!I$2:K$28,3,FALSE))</f>
        <v>Predominantly Urban</v>
      </c>
      <c r="I348" s="378">
        <v>4673</v>
      </c>
      <c r="J348" s="378">
        <v>1206</v>
      </c>
      <c r="K348" s="378">
        <v>0</v>
      </c>
      <c r="L348" s="378">
        <v>24996</v>
      </c>
      <c r="M348" s="378">
        <v>30875</v>
      </c>
      <c r="N348" s="378"/>
      <c r="O348" s="378"/>
      <c r="P348" s="362"/>
      <c r="Q348" s="362"/>
      <c r="R348" s="362"/>
      <c r="S348" s="362"/>
      <c r="T348" s="362"/>
    </row>
    <row r="349" spans="1:20" ht="28.8" x14ac:dyDescent="0.3">
      <c r="A349" s="362"/>
      <c r="B349" s="380" t="s">
        <v>1015</v>
      </c>
      <c r="C349" s="380" t="s">
        <v>1017</v>
      </c>
      <c r="D349" s="381"/>
      <c r="E349" s="380" t="s">
        <v>1018</v>
      </c>
      <c r="F349" s="380" t="s">
        <v>1018</v>
      </c>
      <c r="G349" s="3" t="str">
        <f>VLOOKUP(F349,class!A$1:B$460,2,FALSE)</f>
        <v>Shire District</v>
      </c>
      <c r="H349" s="3" t="str">
        <f>IFERROR(VLOOKUP(F349,classifications!A$3:C$335,3,FALSE),VLOOKUP(F349,classifications!I$2:K$28,3,FALSE))</f>
        <v>Predominantly Rural</v>
      </c>
      <c r="I349" s="378">
        <v>35</v>
      </c>
      <c r="J349" s="378">
        <v>5200</v>
      </c>
      <c r="K349" s="378">
        <v>0</v>
      </c>
      <c r="L349" s="378">
        <v>32917</v>
      </c>
      <c r="M349" s="378">
        <v>38152</v>
      </c>
      <c r="N349" s="378"/>
      <c r="O349" s="378"/>
      <c r="P349" s="362"/>
      <c r="Q349" s="362"/>
      <c r="R349" s="362"/>
      <c r="S349" s="362"/>
      <c r="T349" s="362"/>
    </row>
    <row r="350" spans="1:20" ht="43.2" x14ac:dyDescent="0.3">
      <c r="A350" s="362"/>
      <c r="B350" s="380" t="s">
        <v>1019</v>
      </c>
      <c r="C350" s="380" t="s">
        <v>1021</v>
      </c>
      <c r="D350" s="381"/>
      <c r="E350" s="380" t="s">
        <v>1022</v>
      </c>
      <c r="F350" s="380" t="s">
        <v>1022</v>
      </c>
      <c r="G350" s="3" t="str">
        <f>VLOOKUP(F350,class!A$1:B$460,2,FALSE)</f>
        <v>Shire District</v>
      </c>
      <c r="H350" s="3" t="str">
        <f>IFERROR(VLOOKUP(F350,classifications!A$3:C$335,3,FALSE),VLOOKUP(F350,classifications!I$2:K$28,3,FALSE))</f>
        <v>Predominantly Rural</v>
      </c>
      <c r="I350" s="378">
        <v>1</v>
      </c>
      <c r="J350" s="378">
        <v>5364</v>
      </c>
      <c r="K350" s="378">
        <v>6</v>
      </c>
      <c r="L350" s="378">
        <v>36400</v>
      </c>
      <c r="M350" s="378">
        <v>41771</v>
      </c>
      <c r="N350" s="378"/>
      <c r="O350" s="378"/>
      <c r="P350" s="362"/>
      <c r="Q350" s="362"/>
      <c r="R350" s="362"/>
      <c r="S350" s="362"/>
      <c r="T350" s="362"/>
    </row>
    <row r="351" spans="1:20" ht="28.8" x14ac:dyDescent="0.3">
      <c r="A351" s="362"/>
      <c r="B351" s="380" t="s">
        <v>1023</v>
      </c>
      <c r="C351" s="380" t="s">
        <v>1025</v>
      </c>
      <c r="D351" s="381"/>
      <c r="E351" s="380" t="s">
        <v>1026</v>
      </c>
      <c r="F351" s="380" t="s">
        <v>1026</v>
      </c>
      <c r="G351" s="3" t="str">
        <f>VLOOKUP(F351,class!A$1:B$460,2,FALSE)</f>
        <v>Shire District</v>
      </c>
      <c r="H351" s="3" t="str">
        <f>IFERROR(VLOOKUP(F351,classifications!A$3:C$335,3,FALSE),VLOOKUP(F351,classifications!I$2:K$28,3,FALSE))</f>
        <v>Predominantly Urban</v>
      </c>
      <c r="I351" s="378">
        <v>3603</v>
      </c>
      <c r="J351" s="378">
        <v>2883</v>
      </c>
      <c r="K351" s="378">
        <v>3</v>
      </c>
      <c r="L351" s="378">
        <v>39640</v>
      </c>
      <c r="M351" s="378">
        <v>46129</v>
      </c>
      <c r="N351" s="378"/>
      <c r="O351" s="378"/>
      <c r="P351" s="362"/>
      <c r="Q351" s="362"/>
      <c r="R351" s="362"/>
      <c r="S351" s="362"/>
      <c r="T351" s="362"/>
    </row>
    <row r="352" spans="1:20" ht="28.8" x14ac:dyDescent="0.3">
      <c r="A352" s="362"/>
      <c r="B352" s="380" t="s">
        <v>1027</v>
      </c>
      <c r="C352" s="380" t="s">
        <v>1029</v>
      </c>
      <c r="D352" s="381"/>
      <c r="E352" s="380" t="s">
        <v>1030</v>
      </c>
      <c r="F352" s="380" t="s">
        <v>1030</v>
      </c>
      <c r="G352" s="3" t="str">
        <f>VLOOKUP(F352,class!A$1:B$460,2,FALSE)</f>
        <v>Shire District</v>
      </c>
      <c r="H352" s="3" t="str">
        <f>IFERROR(VLOOKUP(F352,classifications!A$3:C$335,3,FALSE),VLOOKUP(F352,classifications!I$2:K$28,3,FALSE))</f>
        <v>Predominantly Urban</v>
      </c>
      <c r="I352" s="378">
        <v>11506</v>
      </c>
      <c r="J352" s="378">
        <v>5043</v>
      </c>
      <c r="K352" s="378">
        <v>18</v>
      </c>
      <c r="L352" s="378">
        <v>83356</v>
      </c>
      <c r="M352" s="378">
        <v>99923</v>
      </c>
      <c r="N352" s="378"/>
      <c r="O352" s="378"/>
      <c r="P352" s="362"/>
      <c r="Q352" s="362"/>
      <c r="R352" s="362"/>
      <c r="S352" s="362"/>
      <c r="T352" s="362"/>
    </row>
    <row r="353" spans="1:20" ht="43.2" x14ac:dyDescent="0.3">
      <c r="A353" s="362"/>
      <c r="B353" s="380" t="s">
        <v>1031</v>
      </c>
      <c r="C353" s="380" t="s">
        <v>1033</v>
      </c>
      <c r="D353" s="381"/>
      <c r="E353" s="380" t="s">
        <v>1034</v>
      </c>
      <c r="F353" s="380" t="s">
        <v>1034</v>
      </c>
      <c r="G353" s="3" t="str">
        <f>VLOOKUP(F353,class!A$1:B$460,2,FALSE)</f>
        <v>Shire District</v>
      </c>
      <c r="H353" s="3" t="str">
        <f>IFERROR(VLOOKUP(F353,classifications!A$3:C$335,3,FALSE),VLOOKUP(F353,classifications!I$2:K$28,3,FALSE))</f>
        <v>Predominantly Rural</v>
      </c>
      <c r="I353" s="378">
        <v>4</v>
      </c>
      <c r="J353" s="378">
        <v>4225</v>
      </c>
      <c r="K353" s="378">
        <v>15</v>
      </c>
      <c r="L353" s="378">
        <v>37428</v>
      </c>
      <c r="M353" s="378">
        <v>41672</v>
      </c>
      <c r="N353" s="378"/>
      <c r="O353" s="378"/>
      <c r="P353" s="362"/>
      <c r="Q353" s="362"/>
      <c r="R353" s="362"/>
      <c r="S353" s="362"/>
      <c r="T353" s="362"/>
    </row>
    <row r="354" spans="1:20" ht="28.8" x14ac:dyDescent="0.3">
      <c r="A354" s="362"/>
      <c r="B354" s="380" t="s">
        <v>1035</v>
      </c>
      <c r="C354" s="380" t="s">
        <v>1037</v>
      </c>
      <c r="D354" s="381"/>
      <c r="E354" s="380" t="s">
        <v>1038</v>
      </c>
      <c r="F354" s="380" t="s">
        <v>1038</v>
      </c>
      <c r="G354" s="3" t="str">
        <f>VLOOKUP(F354,class!A$1:B$460,2,FALSE)</f>
        <v>Shire District</v>
      </c>
      <c r="H354" s="3" t="str">
        <f>IFERROR(VLOOKUP(F354,classifications!A$3:C$335,3,FALSE),VLOOKUP(F354,classifications!I$2:K$28,3,FALSE))</f>
        <v>Urban with Significant Rural</v>
      </c>
      <c r="I354" s="378">
        <v>0</v>
      </c>
      <c r="J354" s="378">
        <v>6349</v>
      </c>
      <c r="K354" s="378">
        <v>0</v>
      </c>
      <c r="L354" s="378">
        <v>29909</v>
      </c>
      <c r="M354" s="378">
        <v>36258</v>
      </c>
      <c r="N354" s="378"/>
      <c r="O354" s="378"/>
      <c r="P354" s="362"/>
      <c r="Q354" s="362"/>
      <c r="R354" s="362"/>
      <c r="S354" s="362"/>
      <c r="T354" s="362"/>
    </row>
    <row r="355" spans="1:20" x14ac:dyDescent="0.3">
      <c r="A355" s="362"/>
      <c r="B355" s="362"/>
      <c r="C355" s="362"/>
      <c r="D355" s="364"/>
      <c r="E355" s="362"/>
      <c r="F355" s="362"/>
      <c r="G355" s="362"/>
      <c r="H355" s="362"/>
      <c r="I355" s="378"/>
      <c r="J355" s="378"/>
      <c r="K355" s="378"/>
      <c r="L355" s="378"/>
      <c r="M355" s="378"/>
      <c r="N355" s="378"/>
      <c r="O355" s="378"/>
      <c r="P355" s="362"/>
      <c r="Q355" s="362"/>
      <c r="R355" s="362"/>
      <c r="S355" s="362"/>
      <c r="T355" s="362"/>
    </row>
    <row r="356" spans="1:20" ht="28.8" x14ac:dyDescent="0.3">
      <c r="A356" s="362"/>
      <c r="B356" s="380"/>
      <c r="C356" s="380" t="s">
        <v>1542</v>
      </c>
      <c r="D356" s="381" t="s">
        <v>1543</v>
      </c>
      <c r="E356" s="380"/>
      <c r="F356" s="380"/>
      <c r="G356" s="380"/>
      <c r="H356" s="362"/>
      <c r="I356" s="382"/>
      <c r="J356" s="382"/>
      <c r="K356" s="382"/>
      <c r="L356" s="382"/>
      <c r="M356" s="382"/>
      <c r="N356" s="378"/>
      <c r="O356" s="378"/>
      <c r="P356" s="362"/>
      <c r="Q356" s="362"/>
      <c r="R356" s="362"/>
      <c r="S356" s="362"/>
      <c r="T356" s="362"/>
    </row>
    <row r="357" spans="1:20" ht="28.8" x14ac:dyDescent="0.3">
      <c r="A357" s="362"/>
      <c r="B357" s="380" t="s">
        <v>1544</v>
      </c>
      <c r="C357" s="380" t="s">
        <v>1546</v>
      </c>
      <c r="D357" s="381"/>
      <c r="E357" s="380" t="s">
        <v>1547</v>
      </c>
      <c r="F357" s="380" t="s">
        <v>1547</v>
      </c>
      <c r="G357" s="380"/>
      <c r="H357" s="380"/>
      <c r="I357" s="382"/>
      <c r="J357" s="382"/>
      <c r="K357" s="382"/>
      <c r="L357" s="382"/>
      <c r="M357" s="382"/>
      <c r="N357" s="378"/>
      <c r="O357" s="378"/>
      <c r="P357" s="362"/>
      <c r="Q357" s="362"/>
      <c r="R357" s="362"/>
      <c r="S357" s="362"/>
      <c r="T357" s="362"/>
    </row>
    <row r="358" spans="1:20" ht="43.2" x14ac:dyDescent="0.3">
      <c r="A358" s="362"/>
      <c r="B358" s="380" t="s">
        <v>1548</v>
      </c>
      <c r="C358" s="380" t="s">
        <v>1550</v>
      </c>
      <c r="D358" s="381"/>
      <c r="E358" s="380" t="s">
        <v>1551</v>
      </c>
      <c r="F358" s="380" t="s">
        <v>1551</v>
      </c>
      <c r="G358" s="380"/>
      <c r="H358" s="380"/>
      <c r="I358" s="382"/>
      <c r="J358" s="382"/>
      <c r="K358" s="382"/>
      <c r="L358" s="382"/>
      <c r="M358" s="382"/>
      <c r="N358" s="378"/>
      <c r="O358" s="378"/>
      <c r="P358" s="362"/>
      <c r="Q358" s="362"/>
      <c r="R358" s="362"/>
      <c r="S358" s="362"/>
      <c r="T358" s="362"/>
    </row>
    <row r="359" spans="1:20" ht="28.8" x14ac:dyDescent="0.3">
      <c r="A359" s="362"/>
      <c r="B359" s="380" t="s">
        <v>1552</v>
      </c>
      <c r="C359" s="380" t="s">
        <v>1554</v>
      </c>
      <c r="D359" s="381"/>
      <c r="E359" s="380" t="s">
        <v>1555</v>
      </c>
      <c r="F359" s="380" t="s">
        <v>1555</v>
      </c>
      <c r="G359" s="380"/>
      <c r="H359" s="380"/>
      <c r="I359" s="382"/>
      <c r="J359" s="382"/>
      <c r="K359" s="382"/>
      <c r="L359" s="382"/>
      <c r="M359" s="382"/>
      <c r="N359" s="378"/>
      <c r="O359" s="378"/>
      <c r="P359" s="362"/>
      <c r="Q359" s="362"/>
      <c r="R359" s="362"/>
      <c r="S359" s="362"/>
      <c r="T359" s="362"/>
    </row>
    <row r="360" spans="1:20" ht="28.8" x14ac:dyDescent="0.3">
      <c r="A360" s="362"/>
      <c r="B360" s="380" t="s">
        <v>1556</v>
      </c>
      <c r="C360" s="380" t="s">
        <v>1558</v>
      </c>
      <c r="D360" s="381"/>
      <c r="E360" s="380" t="s">
        <v>1559</v>
      </c>
      <c r="F360" s="380" t="s">
        <v>1559</v>
      </c>
      <c r="G360" s="380"/>
      <c r="H360" s="380"/>
      <c r="I360" s="382"/>
      <c r="J360" s="382"/>
      <c r="K360" s="382"/>
      <c r="L360" s="382"/>
      <c r="M360" s="382"/>
      <c r="N360" s="378"/>
      <c r="O360" s="378"/>
      <c r="P360" s="362"/>
      <c r="Q360" s="362"/>
      <c r="R360" s="362"/>
      <c r="S360" s="362"/>
      <c r="T360" s="362"/>
    </row>
    <row r="361" spans="1:20" ht="28.8" x14ac:dyDescent="0.3">
      <c r="A361" s="362"/>
      <c r="B361" s="380" t="s">
        <v>1560</v>
      </c>
      <c r="C361" s="380" t="s">
        <v>1562</v>
      </c>
      <c r="D361" s="381"/>
      <c r="E361" s="380" t="s">
        <v>1563</v>
      </c>
      <c r="F361" s="380" t="s">
        <v>1563</v>
      </c>
      <c r="G361" s="380"/>
      <c r="H361" s="380"/>
      <c r="I361" s="382"/>
      <c r="J361" s="382"/>
      <c r="K361" s="382"/>
      <c r="L361" s="382"/>
      <c r="M361" s="382"/>
      <c r="N361" s="378"/>
      <c r="O361" s="378"/>
      <c r="P361" s="362"/>
      <c r="Q361" s="362"/>
      <c r="R361" s="362"/>
      <c r="S361" s="362"/>
      <c r="T361" s="362"/>
    </row>
    <row r="362" spans="1:20" ht="28.8" x14ac:dyDescent="0.3">
      <c r="A362" s="362"/>
      <c r="B362" s="380" t="s">
        <v>1564</v>
      </c>
      <c r="C362" s="380" t="s">
        <v>1566</v>
      </c>
      <c r="D362" s="381"/>
      <c r="E362" s="380" t="s">
        <v>1567</v>
      </c>
      <c r="F362" s="380" t="s">
        <v>1567</v>
      </c>
      <c r="G362" s="380"/>
      <c r="H362" s="380"/>
      <c r="I362" s="382"/>
      <c r="J362" s="382"/>
      <c r="K362" s="382"/>
      <c r="L362" s="382"/>
      <c r="M362" s="382"/>
      <c r="N362" s="378"/>
      <c r="O362" s="378"/>
      <c r="P362" s="362"/>
      <c r="Q362" s="362"/>
      <c r="R362" s="362"/>
      <c r="S362" s="362"/>
      <c r="T362" s="362"/>
    </row>
    <row r="363" spans="1:20" x14ac:dyDescent="0.3">
      <c r="A363" s="362"/>
      <c r="B363" s="362"/>
      <c r="C363" s="362"/>
      <c r="D363" s="364"/>
      <c r="E363" s="362"/>
      <c r="F363" s="362"/>
      <c r="G363" s="362"/>
      <c r="H363" s="362"/>
      <c r="I363" s="378"/>
      <c r="J363" s="378"/>
      <c r="K363" s="378"/>
      <c r="L363" s="378"/>
      <c r="M363" s="378"/>
      <c r="N363" s="378"/>
      <c r="O363" s="378"/>
      <c r="P363" s="362"/>
      <c r="Q363" s="362"/>
      <c r="R363" s="362"/>
      <c r="S363" s="362"/>
      <c r="T363" s="362"/>
    </row>
    <row r="364" spans="1:20" ht="28.8" x14ac:dyDescent="0.3">
      <c r="A364" s="362"/>
      <c r="B364" s="380"/>
      <c r="C364" s="380" t="s">
        <v>1039</v>
      </c>
      <c r="D364" s="381" t="s">
        <v>1040</v>
      </c>
      <c r="E364" s="380"/>
      <c r="F364" s="381" t="s">
        <v>1040</v>
      </c>
      <c r="G364" s="3" t="str">
        <f>VLOOKUP(F364,class!A$1:B$460,2,FALSE)</f>
        <v>Shire County</v>
      </c>
      <c r="H364" s="3" t="str">
        <f>IFERROR(VLOOKUP(F364,classifications!A$3:C$335,3,FALSE),VLOOKUP(F364,classifications!I$2:K$28,3,FALSE))</f>
        <v>Predominantly Rural</v>
      </c>
      <c r="I364" s="385">
        <v>8457</v>
      </c>
      <c r="J364" s="385">
        <v>25032</v>
      </c>
      <c r="K364" s="385">
        <v>2438</v>
      </c>
      <c r="L364" s="385">
        <v>263209</v>
      </c>
      <c r="M364" s="384">
        <v>299136</v>
      </c>
      <c r="N364" s="378"/>
      <c r="O364" s="378"/>
      <c r="P364" s="362"/>
      <c r="Q364" s="362"/>
      <c r="R364" s="362"/>
      <c r="S364" s="362"/>
      <c r="T364" s="362"/>
    </row>
    <row r="365" spans="1:20" ht="28.8" x14ac:dyDescent="0.3">
      <c r="A365" s="362"/>
      <c r="B365" s="380" t="s">
        <v>1041</v>
      </c>
      <c r="C365" s="380" t="s">
        <v>1043</v>
      </c>
      <c r="D365" s="381"/>
      <c r="E365" s="380" t="s">
        <v>1044</v>
      </c>
      <c r="F365" s="380" t="s">
        <v>1044</v>
      </c>
      <c r="G365" s="3" t="str">
        <f>VLOOKUP(F365,class!A$1:B$460,2,FALSE)</f>
        <v>Shire District</v>
      </c>
      <c r="H365" s="3" t="str">
        <f>IFERROR(VLOOKUP(F365,classifications!A$3:C$335,3,FALSE),VLOOKUP(F365,classifications!I$2:K$28,3,FALSE))</f>
        <v>Predominantly Rural</v>
      </c>
      <c r="I365" s="378">
        <v>31</v>
      </c>
      <c r="J365" s="378">
        <v>2498</v>
      </c>
      <c r="K365" s="378">
        <v>0</v>
      </c>
      <c r="L365" s="378">
        <v>26144</v>
      </c>
      <c r="M365" s="378">
        <v>28673</v>
      </c>
      <c r="N365" s="378"/>
      <c r="O365" s="378"/>
      <c r="P365" s="362"/>
      <c r="Q365" s="362"/>
      <c r="R365" s="362"/>
      <c r="S365" s="362"/>
      <c r="T365" s="362"/>
    </row>
    <row r="366" spans="1:20" ht="28.8" x14ac:dyDescent="0.3">
      <c r="A366" s="362"/>
      <c r="B366" s="380" t="s">
        <v>1045</v>
      </c>
      <c r="C366" s="380" t="s">
        <v>1047</v>
      </c>
      <c r="D366" s="381"/>
      <c r="E366" s="380" t="s">
        <v>1048</v>
      </c>
      <c r="F366" s="380" t="s">
        <v>1048</v>
      </c>
      <c r="G366" s="3" t="str">
        <f>VLOOKUP(F366,class!A$1:B$460,2,FALSE)</f>
        <v>Shire District</v>
      </c>
      <c r="H366" s="3" t="str">
        <f>IFERROR(VLOOKUP(F366,classifications!A$3:C$335,3,FALSE),VLOOKUP(F366,classifications!I$2:K$28,3,FALSE))</f>
        <v>Predominantly Rural</v>
      </c>
      <c r="I366" s="378">
        <v>0</v>
      </c>
      <c r="J366" s="378">
        <v>5777</v>
      </c>
      <c r="K366" s="378">
        <v>851</v>
      </c>
      <c r="L366" s="378">
        <v>36946</v>
      </c>
      <c r="M366" s="378">
        <v>43574</v>
      </c>
      <c r="N366" s="378"/>
      <c r="O366" s="378"/>
      <c r="P366" s="362"/>
      <c r="Q366" s="362"/>
      <c r="R366" s="362"/>
      <c r="S366" s="362"/>
      <c r="T366" s="362"/>
    </row>
    <row r="367" spans="1:20" ht="28.8" x14ac:dyDescent="0.3">
      <c r="A367" s="362"/>
      <c r="B367" s="380" t="s">
        <v>1049</v>
      </c>
      <c r="C367" s="380" t="s">
        <v>1051</v>
      </c>
      <c r="D367" s="381"/>
      <c r="E367" s="380" t="s">
        <v>1052</v>
      </c>
      <c r="F367" s="380" t="s">
        <v>1052</v>
      </c>
      <c r="G367" s="3" t="str">
        <f>VLOOKUP(F367,class!A$1:B$460,2,FALSE)</f>
        <v>Shire District</v>
      </c>
      <c r="H367" s="3" t="str">
        <f>IFERROR(VLOOKUP(F367,classifications!A$3:C$335,3,FALSE),VLOOKUP(F367,classifications!I$2:K$28,3,FALSE))</f>
        <v>Urban with Significant Rural</v>
      </c>
      <c r="I367" s="378">
        <v>3890</v>
      </c>
      <c r="J367" s="378">
        <v>3359</v>
      </c>
      <c r="K367" s="378">
        <v>0</v>
      </c>
      <c r="L367" s="378">
        <v>68137</v>
      </c>
      <c r="M367" s="378">
        <v>75386</v>
      </c>
      <c r="N367" s="378"/>
      <c r="O367" s="378"/>
      <c r="P367" s="362"/>
      <c r="Q367" s="362"/>
      <c r="R367" s="362"/>
      <c r="S367" s="362"/>
      <c r="T367" s="362"/>
    </row>
    <row r="368" spans="1:20" ht="28.8" x14ac:dyDescent="0.3">
      <c r="A368" s="362"/>
      <c r="B368" s="380" t="s">
        <v>1053</v>
      </c>
      <c r="C368" s="380" t="s">
        <v>1055</v>
      </c>
      <c r="D368" s="381"/>
      <c r="E368" s="380" t="s">
        <v>1056</v>
      </c>
      <c r="F368" s="380" t="s">
        <v>1056</v>
      </c>
      <c r="G368" s="3" t="str">
        <f>VLOOKUP(F368,class!A$1:B$460,2,FALSE)</f>
        <v>Shire District</v>
      </c>
      <c r="H368" s="3" t="str">
        <f>IFERROR(VLOOKUP(F368,classifications!A$3:C$335,3,FALSE),VLOOKUP(F368,classifications!I$2:K$28,3,FALSE))</f>
        <v>Predominantly Rural</v>
      </c>
      <c r="I368" s="378">
        <v>1492</v>
      </c>
      <c r="J368" s="378">
        <v>941</v>
      </c>
      <c r="K368" s="378">
        <v>1587</v>
      </c>
      <c r="L368" s="378">
        <v>19590</v>
      </c>
      <c r="M368" s="378">
        <v>23610</v>
      </c>
      <c r="N368" s="378"/>
      <c r="O368" s="378"/>
      <c r="P368" s="362"/>
      <c r="Q368" s="362"/>
      <c r="R368" s="362"/>
      <c r="S368" s="362"/>
      <c r="T368" s="362"/>
    </row>
    <row r="369" spans="1:20" ht="28.8" x14ac:dyDescent="0.3">
      <c r="A369" s="362"/>
      <c r="B369" s="380" t="s">
        <v>1057</v>
      </c>
      <c r="C369" s="380" t="s">
        <v>1059</v>
      </c>
      <c r="D369" s="381"/>
      <c r="E369" s="380" t="s">
        <v>1060</v>
      </c>
      <c r="F369" s="380" t="s">
        <v>1060</v>
      </c>
      <c r="G369" s="3" t="str">
        <f>VLOOKUP(F369,class!A$1:B$460,2,FALSE)</f>
        <v>Shire District</v>
      </c>
      <c r="H369" s="3" t="str">
        <f>IFERROR(VLOOKUP(F369,classifications!A$3:C$335,3,FALSE),VLOOKUP(F369,classifications!I$2:K$28,3,FALSE))</f>
        <v>Predominantly Rural</v>
      </c>
      <c r="I369" s="378">
        <v>17</v>
      </c>
      <c r="J369" s="378">
        <v>3338</v>
      </c>
      <c r="K369" s="378">
        <v>0</v>
      </c>
      <c r="L369" s="378">
        <v>24013</v>
      </c>
      <c r="M369" s="378">
        <v>27368</v>
      </c>
      <c r="N369" s="378"/>
      <c r="O369" s="378"/>
      <c r="P369" s="362"/>
      <c r="Q369" s="362"/>
      <c r="R369" s="362"/>
      <c r="S369" s="362"/>
      <c r="T369" s="362"/>
    </row>
    <row r="370" spans="1:20" ht="28.8" x14ac:dyDescent="0.3">
      <c r="A370" s="362"/>
      <c r="B370" s="380" t="s">
        <v>1061</v>
      </c>
      <c r="C370" s="380" t="s">
        <v>1063</v>
      </c>
      <c r="D370" s="381"/>
      <c r="E370" s="380" t="s">
        <v>1064</v>
      </c>
      <c r="F370" s="380" t="s">
        <v>1064</v>
      </c>
      <c r="G370" s="3" t="str">
        <f>VLOOKUP(F370,class!A$1:B$460,2,FALSE)</f>
        <v>Shire District</v>
      </c>
      <c r="H370" s="3" t="str">
        <f>IFERROR(VLOOKUP(F370,classifications!A$3:C$335,3,FALSE),VLOOKUP(F370,classifications!I$2:K$28,3,FALSE))</f>
        <v>Urban with Significant Rural</v>
      </c>
      <c r="I370" s="378">
        <v>0</v>
      </c>
      <c r="J370" s="378">
        <v>7060</v>
      </c>
      <c r="K370" s="378">
        <v>0</v>
      </c>
      <c r="L370" s="378">
        <v>52286</v>
      </c>
      <c r="M370" s="378">
        <v>59346</v>
      </c>
      <c r="N370" s="378"/>
      <c r="O370" s="378"/>
      <c r="P370" s="362"/>
      <c r="Q370" s="362"/>
      <c r="R370" s="362"/>
      <c r="S370" s="362"/>
      <c r="T370" s="362"/>
    </row>
    <row r="371" spans="1:20" ht="28.8" x14ac:dyDescent="0.3">
      <c r="A371" s="362"/>
      <c r="B371" s="380" t="s">
        <v>1065</v>
      </c>
      <c r="C371" s="380" t="s">
        <v>1067</v>
      </c>
      <c r="D371" s="381"/>
      <c r="E371" s="380" t="s">
        <v>1068</v>
      </c>
      <c r="F371" s="380" t="s">
        <v>1068</v>
      </c>
      <c r="G371" s="3" t="str">
        <f>VLOOKUP(F371,class!A$1:B$460,2,FALSE)</f>
        <v>Shire District</v>
      </c>
      <c r="H371" s="3" t="str">
        <f>IFERROR(VLOOKUP(F371,classifications!A$3:C$335,3,FALSE),VLOOKUP(F371,classifications!I$2:K$28,3,FALSE))</f>
        <v>Predominantly Rural</v>
      </c>
      <c r="I371" s="378">
        <v>3027</v>
      </c>
      <c r="J371" s="378">
        <v>2059</v>
      </c>
      <c r="K371" s="378">
        <v>0</v>
      </c>
      <c r="L371" s="378">
        <v>36093</v>
      </c>
      <c r="M371" s="378">
        <v>41179</v>
      </c>
      <c r="N371" s="378"/>
      <c r="O371" s="378"/>
      <c r="P371" s="362"/>
      <c r="Q371" s="362"/>
      <c r="R371" s="362"/>
      <c r="S371" s="362"/>
      <c r="T371" s="362"/>
    </row>
    <row r="372" spans="1:20" x14ac:dyDescent="0.3">
      <c r="A372" s="362"/>
      <c r="B372" s="362"/>
      <c r="C372" s="362"/>
      <c r="D372" s="364"/>
      <c r="E372" s="362"/>
      <c r="F372" s="362"/>
      <c r="G372" s="362"/>
      <c r="H372" s="362"/>
      <c r="I372" s="378"/>
      <c r="J372" s="378"/>
      <c r="K372" s="378"/>
      <c r="L372" s="378"/>
      <c r="M372" s="378"/>
      <c r="N372" s="378"/>
      <c r="O372" s="378"/>
      <c r="P372" s="362"/>
      <c r="Q372" s="362"/>
      <c r="R372" s="362"/>
      <c r="S372" s="362"/>
      <c r="T372" s="362"/>
    </row>
    <row r="373" spans="1:20" ht="28.8" x14ac:dyDescent="0.3">
      <c r="A373" s="362"/>
      <c r="B373" s="380"/>
      <c r="C373" s="380" t="s">
        <v>1069</v>
      </c>
      <c r="D373" s="381" t="s">
        <v>1070</v>
      </c>
      <c r="E373" s="380"/>
      <c r="F373" s="381" t="s">
        <v>1070</v>
      </c>
      <c r="G373" s="3" t="str">
        <f>VLOOKUP(F373,class!A$1:B$460,2,FALSE)</f>
        <v>Shire County</v>
      </c>
      <c r="H373" s="3" t="str">
        <f>IFERROR(VLOOKUP(F373,classifications!A$3:C$335,3,FALSE),VLOOKUP(F373,classifications!I$2:K$28,3,FALSE))</f>
        <v>Urban with Significant Rural</v>
      </c>
      <c r="I373" s="384">
        <v>29935</v>
      </c>
      <c r="J373" s="384">
        <v>19445</v>
      </c>
      <c r="K373" s="384">
        <v>199</v>
      </c>
      <c r="L373" s="384">
        <v>324151</v>
      </c>
      <c r="M373" s="384">
        <v>373730</v>
      </c>
      <c r="N373" s="378"/>
      <c r="O373" s="378"/>
      <c r="P373" s="362"/>
      <c r="Q373" s="362"/>
      <c r="R373" s="362"/>
      <c r="S373" s="362"/>
      <c r="T373" s="362"/>
    </row>
    <row r="374" spans="1:20" ht="28.8" x14ac:dyDescent="0.3">
      <c r="A374" s="362"/>
      <c r="B374" s="380" t="s">
        <v>1071</v>
      </c>
      <c r="C374" s="380" t="s">
        <v>1073</v>
      </c>
      <c r="D374" s="381"/>
      <c r="E374" s="380" t="s">
        <v>1074</v>
      </c>
      <c r="F374" s="380" t="s">
        <v>1074</v>
      </c>
      <c r="G374" s="3" t="str">
        <f>VLOOKUP(F374,class!A$1:B$460,2,FALSE)</f>
        <v>Shire District</v>
      </c>
      <c r="H374" s="3" t="str">
        <f>IFERROR(VLOOKUP(F374,classifications!A$3:C$335,3,FALSE),VLOOKUP(F374,classifications!I$2:K$28,3,FALSE))</f>
        <v>Predominantly Urban</v>
      </c>
      <c r="I374" s="378">
        <v>6635</v>
      </c>
      <c r="J374" s="378">
        <v>2101</v>
      </c>
      <c r="K374" s="378">
        <v>2</v>
      </c>
      <c r="L374" s="378">
        <v>47947</v>
      </c>
      <c r="M374" s="378">
        <v>56685</v>
      </c>
      <c r="N374" s="378"/>
      <c r="O374" s="378"/>
      <c r="P374" s="362"/>
      <c r="Q374" s="362"/>
      <c r="R374" s="362"/>
      <c r="S374" s="362"/>
      <c r="T374" s="362"/>
    </row>
    <row r="375" spans="1:20" ht="28.8" x14ac:dyDescent="0.3">
      <c r="A375" s="362"/>
      <c r="B375" s="380" t="s">
        <v>1075</v>
      </c>
      <c r="C375" s="380" t="s">
        <v>1077</v>
      </c>
      <c r="D375" s="381"/>
      <c r="E375" s="380" t="s">
        <v>1078</v>
      </c>
      <c r="F375" s="380" t="s">
        <v>1078</v>
      </c>
      <c r="G375" s="3" t="str">
        <f>VLOOKUP(F375,class!A$1:B$460,2,FALSE)</f>
        <v>Shire District</v>
      </c>
      <c r="H375" s="3" t="str">
        <f>IFERROR(VLOOKUP(F375,classifications!A$3:C$335,3,FALSE),VLOOKUP(F375,classifications!I$2:K$28,3,FALSE))</f>
        <v>Predominantly Rural</v>
      </c>
      <c r="I375" s="378">
        <v>6676</v>
      </c>
      <c r="J375" s="378">
        <v>1527</v>
      </c>
      <c r="K375" s="378">
        <v>0</v>
      </c>
      <c r="L375" s="378">
        <v>46166</v>
      </c>
      <c r="M375" s="378">
        <v>54369</v>
      </c>
      <c r="N375" s="378"/>
      <c r="O375" s="378"/>
      <c r="P375" s="362"/>
      <c r="Q375" s="362"/>
      <c r="R375" s="362"/>
      <c r="S375" s="362"/>
      <c r="T375" s="362"/>
    </row>
    <row r="376" spans="1:20" ht="28.8" x14ac:dyDescent="0.3">
      <c r="A376" s="362"/>
      <c r="B376" s="380" t="s">
        <v>1079</v>
      </c>
      <c r="C376" s="380" t="s">
        <v>1081</v>
      </c>
      <c r="D376" s="381"/>
      <c r="E376" s="380" t="s">
        <v>1082</v>
      </c>
      <c r="F376" s="380" t="s">
        <v>1082</v>
      </c>
      <c r="G376" s="3" t="str">
        <f>VLOOKUP(F376,class!A$1:B$460,2,FALSE)</f>
        <v>Shire District</v>
      </c>
      <c r="H376" s="3" t="str">
        <f>IFERROR(VLOOKUP(F376,classifications!A$3:C$335,3,FALSE),VLOOKUP(F376,classifications!I$2:K$28,3,FALSE))</f>
        <v>Predominantly Urban</v>
      </c>
      <c r="I376" s="378">
        <v>4411</v>
      </c>
      <c r="J376" s="378">
        <v>1325</v>
      </c>
      <c r="K376" s="378">
        <v>197</v>
      </c>
      <c r="L376" s="378">
        <v>44690</v>
      </c>
      <c r="M376" s="378">
        <v>50623</v>
      </c>
      <c r="N376" s="378"/>
      <c r="O376" s="378"/>
      <c r="P376" s="362"/>
      <c r="Q376" s="362"/>
      <c r="R376" s="362"/>
      <c r="S376" s="362"/>
      <c r="T376" s="362"/>
    </row>
    <row r="377" spans="1:20" ht="28.8" x14ac:dyDescent="0.3">
      <c r="A377" s="362"/>
      <c r="B377" s="380" t="s">
        <v>1083</v>
      </c>
      <c r="C377" s="380" t="s">
        <v>1085</v>
      </c>
      <c r="D377" s="381"/>
      <c r="E377" s="380" t="s">
        <v>1086</v>
      </c>
      <c r="F377" s="380" t="s">
        <v>1086</v>
      </c>
      <c r="G377" s="3" t="str">
        <f>VLOOKUP(F377,class!A$1:B$460,2,FALSE)</f>
        <v>Shire District</v>
      </c>
      <c r="H377" s="3" t="str">
        <f>IFERROR(VLOOKUP(F377,classifications!A$3:C$335,3,FALSE),VLOOKUP(F377,classifications!I$2:K$28,3,FALSE))</f>
        <v>Predominantly Urban</v>
      </c>
      <c r="I377" s="378">
        <v>190</v>
      </c>
      <c r="J377" s="378">
        <v>5105</v>
      </c>
      <c r="K377" s="378">
        <v>0</v>
      </c>
      <c r="L377" s="378">
        <v>48184</v>
      </c>
      <c r="M377" s="378">
        <v>53479</v>
      </c>
      <c r="N377" s="378"/>
      <c r="O377" s="378"/>
      <c r="P377" s="362"/>
      <c r="Q377" s="362"/>
      <c r="R377" s="362"/>
      <c r="S377" s="362"/>
      <c r="T377" s="362"/>
    </row>
    <row r="378" spans="1:20" ht="28.8" x14ac:dyDescent="0.3">
      <c r="A378" s="362"/>
      <c r="B378" s="380" t="s">
        <v>1087</v>
      </c>
      <c r="C378" s="380" t="s">
        <v>1089</v>
      </c>
      <c r="D378" s="381"/>
      <c r="E378" s="380" t="s">
        <v>1090</v>
      </c>
      <c r="F378" s="380" t="s">
        <v>1090</v>
      </c>
      <c r="G378" s="3" t="str">
        <f>VLOOKUP(F378,class!A$1:B$460,2,FALSE)</f>
        <v>Shire District</v>
      </c>
      <c r="H378" s="3" t="str">
        <f>IFERROR(VLOOKUP(F378,classifications!A$3:C$335,3,FALSE),VLOOKUP(F378,classifications!I$2:K$28,3,FALSE))</f>
        <v>Predominantly Urban</v>
      </c>
      <c r="I378" s="378">
        <v>6442</v>
      </c>
      <c r="J378" s="378">
        <v>2322</v>
      </c>
      <c r="K378" s="378">
        <v>0</v>
      </c>
      <c r="L378" s="378">
        <v>41756</v>
      </c>
      <c r="M378" s="378">
        <v>50520</v>
      </c>
      <c r="N378" s="378"/>
      <c r="O378" s="378"/>
      <c r="P378" s="362"/>
      <c r="Q378" s="362"/>
      <c r="R378" s="362"/>
      <c r="S378" s="362"/>
      <c r="T378" s="362"/>
    </row>
    <row r="379" spans="1:20" ht="57.6" x14ac:dyDescent="0.3">
      <c r="A379" s="362"/>
      <c r="B379" s="380" t="s">
        <v>1091</v>
      </c>
      <c r="C379" s="380" t="s">
        <v>1093</v>
      </c>
      <c r="D379" s="381"/>
      <c r="E379" s="380" t="s">
        <v>1094</v>
      </c>
      <c r="F379" s="380" t="s">
        <v>1094</v>
      </c>
      <c r="G379" s="3" t="str">
        <f>VLOOKUP(F379,class!A$1:B$460,2,FALSE)</f>
        <v>Shire District</v>
      </c>
      <c r="H379" s="3" t="str">
        <f>IFERROR(VLOOKUP(F379,classifications!A$3:C$335,3,FALSE),VLOOKUP(F379,classifications!I$2:K$28,3,FALSE))</f>
        <v>Predominantly Rural</v>
      </c>
      <c r="I379" s="378">
        <v>5551</v>
      </c>
      <c r="J379" s="378">
        <v>2611</v>
      </c>
      <c r="K379" s="378">
        <v>0</v>
      </c>
      <c r="L379" s="378">
        <v>47905</v>
      </c>
      <c r="M379" s="378">
        <v>56067</v>
      </c>
      <c r="N379" s="378"/>
      <c r="O379" s="378"/>
      <c r="P379" s="362"/>
      <c r="Q379" s="362"/>
      <c r="R379" s="362"/>
      <c r="S379" s="362"/>
      <c r="T379" s="362"/>
    </row>
    <row r="380" spans="1:20" ht="28.8" x14ac:dyDescent="0.3">
      <c r="A380" s="362"/>
      <c r="B380" s="380" t="s">
        <v>1095</v>
      </c>
      <c r="C380" s="380" t="s">
        <v>1097</v>
      </c>
      <c r="D380" s="381"/>
      <c r="E380" s="380" t="s">
        <v>1098</v>
      </c>
      <c r="F380" s="380" t="s">
        <v>1098</v>
      </c>
      <c r="G380" s="3" t="str">
        <f>VLOOKUP(F380,class!A$1:B$460,2,FALSE)</f>
        <v>Shire District</v>
      </c>
      <c r="H380" s="3" t="str">
        <f>IFERROR(VLOOKUP(F380,classifications!A$3:C$335,3,FALSE),VLOOKUP(F380,classifications!I$2:K$28,3,FALSE))</f>
        <v>Predominantly Rural</v>
      </c>
      <c r="I380" s="378">
        <v>30</v>
      </c>
      <c r="J380" s="378">
        <v>4454</v>
      </c>
      <c r="K380" s="378">
        <v>0</v>
      </c>
      <c r="L380" s="378">
        <v>47503</v>
      </c>
      <c r="M380" s="378">
        <v>51987</v>
      </c>
      <c r="N380" s="378"/>
      <c r="O380" s="378"/>
      <c r="P380" s="362"/>
      <c r="Q380" s="362"/>
      <c r="R380" s="362"/>
      <c r="S380" s="362"/>
      <c r="T380" s="362"/>
    </row>
    <row r="381" spans="1:20" x14ac:dyDescent="0.3">
      <c r="A381" s="362"/>
      <c r="B381" s="362"/>
      <c r="C381" s="362"/>
      <c r="D381" s="364"/>
      <c r="E381" s="362"/>
      <c r="F381" s="362"/>
      <c r="G381" s="362"/>
      <c r="H381" s="362"/>
      <c r="I381" s="378"/>
      <c r="J381" s="378"/>
      <c r="K381" s="378"/>
      <c r="L381" s="378"/>
      <c r="M381" s="378"/>
      <c r="N381" s="378"/>
      <c r="O381" s="378"/>
      <c r="P381" s="362"/>
      <c r="Q381" s="362"/>
      <c r="R381" s="362"/>
      <c r="S381" s="362"/>
      <c r="T381" s="362"/>
    </row>
    <row r="382" spans="1:20" ht="28.8" x14ac:dyDescent="0.3">
      <c r="A382" s="362"/>
      <c r="B382" s="380"/>
      <c r="C382" s="380" t="s">
        <v>1099</v>
      </c>
      <c r="D382" s="381" t="s">
        <v>1100</v>
      </c>
      <c r="E382" s="380"/>
      <c r="F382" s="381" t="s">
        <v>1100</v>
      </c>
      <c r="G382" s="3" t="str">
        <f>VLOOKUP(F382,class!A$1:B$460,2,FALSE)</f>
        <v>Shire County</v>
      </c>
      <c r="H382" s="3" t="str">
        <f>IFERROR(VLOOKUP(F382,classifications!A$3:C$335,3,FALSE),VLOOKUP(F382,classifications!I$2:K$28,3,FALSE))</f>
        <v>Predominantly Rural</v>
      </c>
      <c r="I382" s="384">
        <v>7761</v>
      </c>
      <c r="J382" s="384">
        <v>35459</v>
      </c>
      <c r="K382" s="384">
        <v>1173</v>
      </c>
      <c r="L382" s="384">
        <v>259752</v>
      </c>
      <c r="M382" s="384">
        <v>304145</v>
      </c>
      <c r="N382" s="378"/>
      <c r="O382" s="378"/>
      <c r="P382" s="362"/>
      <c r="Q382" s="362"/>
      <c r="R382" s="362"/>
      <c r="S382" s="362"/>
      <c r="T382" s="362"/>
    </row>
    <row r="383" spans="1:20" ht="28.8" x14ac:dyDescent="0.3">
      <c r="A383" s="362"/>
      <c r="B383" s="380" t="s">
        <v>1101</v>
      </c>
      <c r="C383" s="380" t="s">
        <v>1103</v>
      </c>
      <c r="D383" s="381"/>
      <c r="E383" s="380" t="s">
        <v>1104</v>
      </c>
      <c r="F383" s="380" t="s">
        <v>1104</v>
      </c>
      <c r="G383" s="3" t="str">
        <f>VLOOKUP(F383,class!A$1:B$460,2,FALSE)</f>
        <v>Shire District</v>
      </c>
      <c r="H383" s="3" t="str">
        <f>IFERROR(VLOOKUP(F383,classifications!A$3:C$335,3,FALSE),VLOOKUP(F383,classifications!I$2:K$28,3,FALSE))</f>
        <v>Urban with Significant Rural</v>
      </c>
      <c r="I383" s="378">
        <v>252</v>
      </c>
      <c r="J383" s="378">
        <v>8773</v>
      </c>
      <c r="K383" s="378">
        <v>325</v>
      </c>
      <c r="L383" s="378">
        <v>59851</v>
      </c>
      <c r="M383" s="378">
        <v>69201</v>
      </c>
      <c r="N383" s="378"/>
      <c r="O383" s="378"/>
      <c r="P383" s="362"/>
      <c r="Q383" s="362"/>
      <c r="R383" s="362"/>
      <c r="S383" s="362"/>
      <c r="T383" s="362"/>
    </row>
    <row r="384" spans="1:20" ht="28.8" x14ac:dyDescent="0.3">
      <c r="A384" s="362"/>
      <c r="B384" s="380" t="s">
        <v>1105</v>
      </c>
      <c r="C384" s="380" t="s">
        <v>1107</v>
      </c>
      <c r="D384" s="381"/>
      <c r="E384" s="380" t="s">
        <v>1108</v>
      </c>
      <c r="F384" s="380" t="s">
        <v>1108</v>
      </c>
      <c r="G384" s="3" t="str">
        <f>VLOOKUP(F384,class!A$1:B$460,2,FALSE)</f>
        <v>Shire District</v>
      </c>
      <c r="H384" s="3" t="str">
        <f>IFERROR(VLOOKUP(F384,classifications!A$3:C$335,3,FALSE),VLOOKUP(F384,classifications!I$2:K$28,3,FALSE))</f>
        <v>Predominantly Urban</v>
      </c>
      <c r="I384" s="378">
        <v>7506</v>
      </c>
      <c r="J384" s="378">
        <v>4404</v>
      </c>
      <c r="K384" s="378">
        <v>848</v>
      </c>
      <c r="L384" s="378">
        <v>46222</v>
      </c>
      <c r="M384" s="378">
        <v>58980</v>
      </c>
      <c r="N384" s="378"/>
      <c r="O384" s="378"/>
      <c r="P384" s="362"/>
      <c r="Q384" s="362"/>
      <c r="R384" s="362"/>
      <c r="S384" s="362"/>
      <c r="T384" s="362"/>
    </row>
    <row r="385" spans="1:20" ht="43.2" x14ac:dyDescent="0.3">
      <c r="A385" s="362"/>
      <c r="B385" s="380" t="s">
        <v>1109</v>
      </c>
      <c r="C385" s="380" t="s">
        <v>1111</v>
      </c>
      <c r="D385" s="381"/>
      <c r="E385" s="380" t="s">
        <v>1112</v>
      </c>
      <c r="F385" s="380" t="s">
        <v>1112</v>
      </c>
      <c r="G385" s="3" t="str">
        <f>VLOOKUP(F385,class!A$1:B$460,2,FALSE)</f>
        <v>Shire District</v>
      </c>
      <c r="H385" s="3" t="str">
        <f>IFERROR(VLOOKUP(F385,classifications!A$3:C$335,3,FALSE),VLOOKUP(F385,classifications!I$2:K$28,3,FALSE))</f>
        <v>Predominantly Rural</v>
      </c>
      <c r="I385" s="378">
        <v>0</v>
      </c>
      <c r="J385" s="378">
        <v>7594</v>
      </c>
      <c r="K385" s="378">
        <v>0</v>
      </c>
      <c r="L385" s="378">
        <v>56845</v>
      </c>
      <c r="M385" s="378">
        <v>64439</v>
      </c>
      <c r="N385" s="378"/>
      <c r="O385" s="378"/>
      <c r="P385" s="362"/>
      <c r="Q385" s="362"/>
      <c r="R385" s="362"/>
      <c r="S385" s="362"/>
      <c r="T385" s="362"/>
    </row>
    <row r="386" spans="1:20" ht="43.2" x14ac:dyDescent="0.3">
      <c r="A386" s="362"/>
      <c r="B386" s="380" t="s">
        <v>1113</v>
      </c>
      <c r="C386" s="380" t="s">
        <v>1115</v>
      </c>
      <c r="D386" s="381"/>
      <c r="E386" s="380" t="s">
        <v>1116</v>
      </c>
      <c r="F386" s="380" t="s">
        <v>1116</v>
      </c>
      <c r="G386" s="3" t="str">
        <f>VLOOKUP(F386,class!A$1:B$460,2,FALSE)</f>
        <v>Shire District</v>
      </c>
      <c r="H386" s="3" t="str">
        <f>IFERROR(VLOOKUP(F386,classifications!A$3:C$335,3,FALSE),VLOOKUP(F386,classifications!I$2:K$28,3,FALSE))</f>
        <v>Predominantly Rural</v>
      </c>
      <c r="I386" s="378">
        <v>3</v>
      </c>
      <c r="J386" s="378">
        <v>8224</v>
      </c>
      <c r="K386" s="378">
        <v>0</v>
      </c>
      <c r="L386" s="378">
        <v>52221</v>
      </c>
      <c r="M386" s="378">
        <v>60448</v>
      </c>
      <c r="N386" s="378"/>
      <c r="O386" s="378"/>
      <c r="P386" s="362"/>
      <c r="Q386" s="362"/>
      <c r="R386" s="362"/>
      <c r="S386" s="362"/>
      <c r="T386" s="362"/>
    </row>
    <row r="387" spans="1:20" ht="43.2" x14ac:dyDescent="0.3">
      <c r="A387" s="362"/>
      <c r="B387" s="380" t="s">
        <v>1117</v>
      </c>
      <c r="C387" s="380" t="s">
        <v>1119</v>
      </c>
      <c r="D387" s="381"/>
      <c r="E387" s="380" t="s">
        <v>1120</v>
      </c>
      <c r="F387" s="380" t="s">
        <v>1120</v>
      </c>
      <c r="G387" s="3" t="str">
        <f>VLOOKUP(F387,class!A$1:B$460,2,FALSE)</f>
        <v>Shire District</v>
      </c>
      <c r="H387" s="3" t="str">
        <f>IFERROR(VLOOKUP(F387,classifications!A$3:C$335,3,FALSE),VLOOKUP(F387,classifications!I$2:K$28,3,FALSE))</f>
        <v>Predominantly Rural</v>
      </c>
      <c r="I387" s="378">
        <v>0</v>
      </c>
      <c r="J387" s="378">
        <v>6464</v>
      </c>
      <c r="K387" s="378">
        <v>0</v>
      </c>
      <c r="L387" s="378">
        <v>44613</v>
      </c>
      <c r="M387" s="378">
        <v>51077</v>
      </c>
      <c r="N387" s="378"/>
      <c r="O387" s="378"/>
      <c r="P387" s="362"/>
      <c r="Q387" s="362"/>
      <c r="R387" s="362"/>
      <c r="S387" s="362"/>
      <c r="T387" s="362"/>
    </row>
    <row r="388" spans="1:20" x14ac:dyDescent="0.3">
      <c r="A388" s="362"/>
      <c r="B388" s="380"/>
      <c r="C388" s="380"/>
      <c r="D388" s="381"/>
      <c r="E388" s="380"/>
      <c r="F388" s="380"/>
      <c r="G388" s="380"/>
      <c r="H388" s="362"/>
      <c r="I388" s="378"/>
      <c r="J388" s="378"/>
      <c r="K388" s="378"/>
      <c r="L388" s="378"/>
      <c r="M388" s="378"/>
      <c r="N388" s="378"/>
      <c r="O388" s="378"/>
      <c r="P388" s="362"/>
      <c r="Q388" s="362"/>
      <c r="R388" s="362"/>
      <c r="S388" s="362"/>
      <c r="T388" s="362"/>
    </row>
    <row r="389" spans="1:20" ht="28.8" x14ac:dyDescent="0.3">
      <c r="A389" s="362"/>
      <c r="B389" s="380"/>
      <c r="C389" s="380" t="s">
        <v>1568</v>
      </c>
      <c r="D389" s="381" t="s">
        <v>1569</v>
      </c>
      <c r="E389" s="380"/>
      <c r="F389" s="380"/>
      <c r="G389" s="380"/>
      <c r="H389" s="362"/>
      <c r="I389" s="382"/>
      <c r="J389" s="382"/>
      <c r="K389" s="382"/>
      <c r="L389" s="382"/>
      <c r="M389" s="382"/>
      <c r="N389" s="378"/>
      <c r="O389" s="378"/>
      <c r="P389" s="362"/>
      <c r="Q389" s="362"/>
      <c r="R389" s="362"/>
      <c r="S389" s="362"/>
      <c r="T389" s="362"/>
    </row>
    <row r="390" spans="1:20" ht="28.8" x14ac:dyDescent="0.3">
      <c r="A390" s="362"/>
      <c r="B390" s="380" t="s">
        <v>1570</v>
      </c>
      <c r="C390" s="380" t="s">
        <v>1572</v>
      </c>
      <c r="D390" s="381"/>
      <c r="E390" s="380" t="s">
        <v>1573</v>
      </c>
      <c r="F390" s="380" t="s">
        <v>1573</v>
      </c>
      <c r="G390" s="380"/>
      <c r="H390" s="380"/>
      <c r="I390" s="382" t="s">
        <v>1370</v>
      </c>
      <c r="J390" s="382"/>
      <c r="K390" s="382"/>
      <c r="L390" s="382"/>
      <c r="M390" s="382"/>
      <c r="N390" s="378"/>
      <c r="O390" s="378"/>
      <c r="P390" s="362"/>
      <c r="Q390" s="362"/>
      <c r="R390" s="362"/>
      <c r="S390" s="362"/>
      <c r="T390" s="362"/>
    </row>
    <row r="391" spans="1:20" ht="43.2" x14ac:dyDescent="0.3">
      <c r="A391" s="362"/>
      <c r="B391" s="380" t="s">
        <v>1574</v>
      </c>
      <c r="C391" s="380" t="s">
        <v>1576</v>
      </c>
      <c r="D391" s="381"/>
      <c r="E391" s="380" t="s">
        <v>1577</v>
      </c>
      <c r="F391" s="380" t="s">
        <v>1577</v>
      </c>
      <c r="G391" s="380"/>
      <c r="H391" s="380"/>
      <c r="I391" s="382" t="s">
        <v>1370</v>
      </c>
      <c r="J391" s="382"/>
      <c r="K391" s="382"/>
      <c r="L391" s="382"/>
      <c r="M391" s="382"/>
      <c r="N391" s="378"/>
      <c r="O391" s="378"/>
      <c r="P391" s="362"/>
      <c r="Q391" s="362"/>
      <c r="R391" s="362"/>
      <c r="S391" s="362"/>
      <c r="T391" s="362"/>
    </row>
    <row r="392" spans="1:20" ht="28.8" x14ac:dyDescent="0.3">
      <c r="A392" s="362"/>
      <c r="B392" s="380" t="s">
        <v>1578</v>
      </c>
      <c r="C392" s="380" t="s">
        <v>1580</v>
      </c>
      <c r="D392" s="381"/>
      <c r="E392" s="380" t="s">
        <v>1581</v>
      </c>
      <c r="F392" s="380" t="s">
        <v>1581</v>
      </c>
      <c r="G392" s="380"/>
      <c r="H392" s="380"/>
      <c r="I392" s="382" t="s">
        <v>1370</v>
      </c>
      <c r="J392" s="382"/>
      <c r="K392" s="382"/>
      <c r="L392" s="382"/>
      <c r="M392" s="382"/>
      <c r="N392" s="378"/>
      <c r="O392" s="378"/>
      <c r="P392" s="362"/>
      <c r="Q392" s="362"/>
      <c r="R392" s="362"/>
      <c r="S392" s="362"/>
      <c r="T392" s="362"/>
    </row>
    <row r="393" spans="1:20" ht="43.2" x14ac:dyDescent="0.3">
      <c r="A393" s="362"/>
      <c r="B393" s="380" t="s">
        <v>1582</v>
      </c>
      <c r="C393" s="380" t="s">
        <v>1584</v>
      </c>
      <c r="D393" s="381"/>
      <c r="E393" s="380" t="s">
        <v>1585</v>
      </c>
      <c r="F393" s="380" t="s">
        <v>1585</v>
      </c>
      <c r="G393" s="380"/>
      <c r="H393" s="380"/>
      <c r="I393" s="382" t="s">
        <v>1370</v>
      </c>
      <c r="J393" s="382"/>
      <c r="K393" s="382"/>
      <c r="L393" s="382"/>
      <c r="M393" s="382"/>
      <c r="N393" s="378"/>
      <c r="O393" s="378"/>
      <c r="P393" s="362"/>
      <c r="Q393" s="362"/>
      <c r="R393" s="362"/>
      <c r="S393" s="362"/>
      <c r="T393" s="362"/>
    </row>
    <row r="394" spans="1:20" ht="43.2" x14ac:dyDescent="0.3">
      <c r="A394" s="362"/>
      <c r="B394" s="380" t="s">
        <v>1586</v>
      </c>
      <c r="C394" s="380" t="s">
        <v>1588</v>
      </c>
      <c r="D394" s="381"/>
      <c r="E394" s="380" t="s">
        <v>1589</v>
      </c>
      <c r="F394" s="380" t="s">
        <v>1589</v>
      </c>
      <c r="G394" s="380"/>
      <c r="H394" s="380"/>
      <c r="I394" s="382" t="s">
        <v>1370</v>
      </c>
      <c r="J394" s="382"/>
      <c r="K394" s="382"/>
      <c r="L394" s="382"/>
      <c r="M394" s="382"/>
      <c r="N394" s="378"/>
      <c r="O394" s="378"/>
      <c r="P394" s="362"/>
      <c r="Q394" s="362"/>
      <c r="R394" s="362"/>
      <c r="S394" s="362"/>
      <c r="T394" s="362"/>
    </row>
    <row r="395" spans="1:20" x14ac:dyDescent="0.3">
      <c r="A395" s="362"/>
      <c r="B395" s="362"/>
      <c r="C395" s="362"/>
      <c r="D395" s="364"/>
      <c r="E395" s="362"/>
      <c r="F395" s="362"/>
      <c r="G395" s="362"/>
      <c r="H395" s="362"/>
      <c r="I395" s="378"/>
      <c r="J395" s="378"/>
      <c r="K395" s="378"/>
      <c r="L395" s="378"/>
      <c r="M395" s="378"/>
      <c r="N395" s="378"/>
      <c r="O395" s="378"/>
      <c r="P395" s="362"/>
      <c r="Q395" s="362"/>
      <c r="R395" s="362"/>
      <c r="S395" s="362"/>
      <c r="T395" s="362"/>
    </row>
    <row r="396" spans="1:20" ht="28.8" x14ac:dyDescent="0.3">
      <c r="A396" s="362"/>
      <c r="B396" s="380"/>
      <c r="C396" s="380" t="s">
        <v>1121</v>
      </c>
      <c r="D396" s="381" t="s">
        <v>1122</v>
      </c>
      <c r="E396" s="380"/>
      <c r="F396" s="381" t="s">
        <v>1122</v>
      </c>
      <c r="G396" s="3" t="str">
        <f>VLOOKUP(F396,class!A$1:B$460,2,FALSE)</f>
        <v>Shire County</v>
      </c>
      <c r="H396" s="3" t="str">
        <f>IFERROR(VLOOKUP(F396,classifications!A$3:C$335,3,FALSE),VLOOKUP(F396,classifications!I$2:K$28,3,FALSE))</f>
        <v>Predominantly Rural</v>
      </c>
      <c r="I396" s="384">
        <v>9820</v>
      </c>
      <c r="J396" s="384">
        <v>26505</v>
      </c>
      <c r="K396" s="384">
        <v>547</v>
      </c>
      <c r="L396" s="384">
        <v>228063</v>
      </c>
      <c r="M396" s="384">
        <v>264935</v>
      </c>
      <c r="N396" s="378"/>
      <c r="O396" s="378"/>
      <c r="P396" s="362"/>
      <c r="Q396" s="362"/>
      <c r="R396" s="362"/>
      <c r="S396" s="362"/>
      <c r="T396" s="362"/>
    </row>
    <row r="397" spans="1:20" ht="28.8" x14ac:dyDescent="0.3">
      <c r="A397" s="362"/>
      <c r="B397" s="380" t="s">
        <v>1123</v>
      </c>
      <c r="C397" s="380" t="s">
        <v>1125</v>
      </c>
      <c r="D397" s="381"/>
      <c r="E397" s="380" t="s">
        <v>1126</v>
      </c>
      <c r="F397" s="380" t="s">
        <v>1126</v>
      </c>
      <c r="G397" s="3" t="str">
        <f>VLOOKUP(F397,class!A$1:B$460,2,FALSE)</f>
        <v>Shire District</v>
      </c>
      <c r="H397" s="3" t="str">
        <f>IFERROR(VLOOKUP(F397,classifications!A$3:C$335,3,FALSE),VLOOKUP(F397,classifications!I$2:K$28,3,FALSE))</f>
        <v>Predominantly Rural</v>
      </c>
      <c r="I397" s="378">
        <v>0</v>
      </c>
      <c r="J397" s="378">
        <v>6456</v>
      </c>
      <c r="K397" s="378">
        <v>0</v>
      </c>
      <c r="L397" s="378">
        <v>47041</v>
      </c>
      <c r="M397" s="378">
        <v>53497</v>
      </c>
      <c r="N397" s="378"/>
      <c r="O397" s="378"/>
      <c r="P397" s="362"/>
      <c r="Q397" s="362"/>
      <c r="R397" s="362"/>
      <c r="S397" s="362"/>
      <c r="T397" s="362"/>
    </row>
    <row r="398" spans="1:20" ht="28.8" x14ac:dyDescent="0.3">
      <c r="A398" s="362"/>
      <c r="B398" s="380" t="s">
        <v>1127</v>
      </c>
      <c r="C398" s="380" t="s">
        <v>1129</v>
      </c>
      <c r="D398" s="381"/>
      <c r="E398" s="380" t="s">
        <v>1130</v>
      </c>
      <c r="F398" s="380" t="s">
        <v>1130</v>
      </c>
      <c r="G398" s="3" t="str">
        <f>VLOOKUP(F398,class!A$1:B$460,2,FALSE)</f>
        <v>Shire District</v>
      </c>
      <c r="H398" s="3" t="str">
        <f>IFERROR(VLOOKUP(F398,classifications!A$3:C$335,3,FALSE),VLOOKUP(F398,classifications!I$2:K$28,3,FALSE))</f>
        <v>Predominantly Rural</v>
      </c>
      <c r="I398" s="378">
        <v>4044</v>
      </c>
      <c r="J398" s="378">
        <v>3323</v>
      </c>
      <c r="K398" s="378">
        <v>0</v>
      </c>
      <c r="L398" s="378">
        <v>49457</v>
      </c>
      <c r="M398" s="378">
        <v>56824</v>
      </c>
      <c r="N398" s="378"/>
      <c r="O398" s="378"/>
      <c r="P398" s="362"/>
      <c r="Q398" s="362"/>
      <c r="R398" s="362"/>
      <c r="S398" s="362"/>
      <c r="T398" s="362"/>
    </row>
    <row r="399" spans="1:20" ht="43.2" x14ac:dyDescent="0.3">
      <c r="A399" s="362"/>
      <c r="B399" s="380" t="s">
        <v>2005</v>
      </c>
      <c r="C399" s="380" t="s">
        <v>2006</v>
      </c>
      <c r="D399" s="381"/>
      <c r="E399" s="380" t="s">
        <v>1990</v>
      </c>
      <c r="F399" s="380" t="s">
        <v>1990</v>
      </c>
      <c r="G399" s="3" t="str">
        <f>VLOOKUP(F399,class!A$1:B$460,2,FALSE)</f>
        <v>Shire District</v>
      </c>
      <c r="H399" s="3" t="str">
        <f>IFERROR(VLOOKUP(F399,classifications!A$3:C$335,3,FALSE),VLOOKUP(F399,classifications!I$2:K$28,3,FALSE))</f>
        <v>Predominantly Rural</v>
      </c>
      <c r="I399" s="378">
        <v>5734</v>
      </c>
      <c r="J399" s="378">
        <v>5416</v>
      </c>
      <c r="K399" s="378">
        <v>0</v>
      </c>
      <c r="L399" s="378">
        <v>63655</v>
      </c>
      <c r="M399" s="378">
        <v>74805</v>
      </c>
      <c r="N399" s="378"/>
      <c r="O399" s="378"/>
      <c r="P399" s="362"/>
      <c r="Q399" s="362"/>
      <c r="R399" s="362"/>
      <c r="S399" s="362"/>
      <c r="T399" s="362"/>
    </row>
    <row r="400" spans="1:20" ht="28.8" x14ac:dyDescent="0.3">
      <c r="A400" s="362"/>
      <c r="B400" s="380" t="s">
        <v>1131</v>
      </c>
      <c r="C400" s="380" t="s">
        <v>1133</v>
      </c>
      <c r="D400" s="381"/>
      <c r="E400" s="380" t="s">
        <v>1134</v>
      </c>
      <c r="F400" s="380" t="s">
        <v>1134</v>
      </c>
      <c r="G400" s="3" t="str">
        <f>VLOOKUP(F400,class!A$1:B$460,2,FALSE)</f>
        <v>Shire District</v>
      </c>
      <c r="H400" s="3" t="str">
        <f>IFERROR(VLOOKUP(F400,classifications!A$3:C$335,3,FALSE),VLOOKUP(F400,classifications!I$2:K$28,3,FALSE))</f>
        <v>Predominantly Rural</v>
      </c>
      <c r="I400" s="378">
        <v>42</v>
      </c>
      <c r="J400" s="378">
        <v>11310</v>
      </c>
      <c r="K400" s="378">
        <v>547</v>
      </c>
      <c r="L400" s="378">
        <v>67910</v>
      </c>
      <c r="M400" s="378">
        <v>79809</v>
      </c>
      <c r="N400" s="378"/>
      <c r="O400" s="378"/>
      <c r="P400" s="362"/>
      <c r="Q400" s="362"/>
      <c r="R400" s="362"/>
      <c r="S400" s="362"/>
      <c r="T400" s="362"/>
    </row>
    <row r="401" spans="1:20" ht="28.8" x14ac:dyDescent="0.3">
      <c r="A401" s="362"/>
      <c r="B401" s="380" t="s">
        <v>1135</v>
      </c>
      <c r="C401" s="380" t="s">
        <v>1137</v>
      </c>
      <c r="D401" s="381"/>
      <c r="E401" s="380" t="s">
        <v>1138</v>
      </c>
      <c r="F401" s="380" t="s">
        <v>1138</v>
      </c>
      <c r="G401" s="380"/>
      <c r="H401" s="362"/>
      <c r="I401" s="382"/>
      <c r="J401" s="382"/>
      <c r="K401" s="382"/>
      <c r="L401" s="382"/>
      <c r="M401" s="382"/>
      <c r="N401" s="378"/>
      <c r="O401" s="378"/>
      <c r="P401" s="362"/>
      <c r="Q401" s="362"/>
      <c r="R401" s="362"/>
      <c r="S401" s="362"/>
      <c r="T401" s="362"/>
    </row>
    <row r="402" spans="1:20" ht="28.8" x14ac:dyDescent="0.3">
      <c r="A402" s="362"/>
      <c r="B402" s="380" t="s">
        <v>1139</v>
      </c>
      <c r="C402" s="380" t="s">
        <v>1141</v>
      </c>
      <c r="D402" s="381"/>
      <c r="E402" s="380" t="s">
        <v>1142</v>
      </c>
      <c r="F402" s="380" t="s">
        <v>1142</v>
      </c>
      <c r="G402" s="380"/>
      <c r="H402" s="362"/>
      <c r="I402" s="382"/>
      <c r="J402" s="382"/>
      <c r="K402" s="382"/>
      <c r="L402" s="382"/>
      <c r="M402" s="382"/>
      <c r="N402" s="378"/>
      <c r="O402" s="378"/>
      <c r="P402" s="362"/>
      <c r="Q402" s="362"/>
      <c r="R402" s="362"/>
      <c r="S402" s="362"/>
      <c r="T402" s="362"/>
    </row>
    <row r="403" spans="1:20" x14ac:dyDescent="0.3">
      <c r="A403" s="362"/>
      <c r="B403" s="362"/>
      <c r="C403" s="362"/>
      <c r="D403" s="364"/>
      <c r="E403" s="362"/>
      <c r="F403" s="362"/>
      <c r="G403" s="362"/>
      <c r="H403" s="362"/>
      <c r="I403" s="378"/>
      <c r="J403" s="378"/>
      <c r="K403" s="378"/>
      <c r="L403" s="378"/>
      <c r="M403" s="378"/>
      <c r="N403" s="378"/>
      <c r="O403" s="378"/>
      <c r="P403" s="362"/>
      <c r="Q403" s="362"/>
      <c r="R403" s="362"/>
      <c r="S403" s="362"/>
      <c r="T403" s="362"/>
    </row>
    <row r="404" spans="1:20" ht="28.8" x14ac:dyDescent="0.3">
      <c r="A404" s="362"/>
      <c r="B404" s="380"/>
      <c r="C404" s="380" t="s">
        <v>1143</v>
      </c>
      <c r="D404" s="381" t="s">
        <v>1144</v>
      </c>
      <c r="E404" s="380"/>
      <c r="F404" s="381" t="s">
        <v>1144</v>
      </c>
      <c r="G404" s="3" t="str">
        <f>VLOOKUP(F404,class!A$1:B$460,2,FALSE)</f>
        <v>Shire County</v>
      </c>
      <c r="H404" s="3" t="str">
        <f>IFERROR(VLOOKUP(F404,classifications!A$3:C$335,3,FALSE),VLOOKUP(F404,classifications!I$2:K$28,3,FALSE))</f>
        <v>Urban with Significant Rural</v>
      </c>
      <c r="I404" s="384">
        <v>9457</v>
      </c>
      <c r="J404" s="384">
        <v>45445</v>
      </c>
      <c r="K404" s="384">
        <v>722</v>
      </c>
      <c r="L404" s="384">
        <v>335384</v>
      </c>
      <c r="M404" s="384">
        <v>391008</v>
      </c>
      <c r="N404" s="378"/>
      <c r="O404" s="378"/>
      <c r="P404" s="362"/>
      <c r="Q404" s="362"/>
      <c r="R404" s="362"/>
      <c r="S404" s="362"/>
      <c r="T404" s="362"/>
    </row>
    <row r="405" spans="1:20" ht="28.8" x14ac:dyDescent="0.3">
      <c r="A405" s="362"/>
      <c r="B405" s="380" t="s">
        <v>1145</v>
      </c>
      <c r="C405" s="380" t="s">
        <v>1147</v>
      </c>
      <c r="D405" s="381"/>
      <c r="E405" s="380" t="s">
        <v>1148</v>
      </c>
      <c r="F405" s="380" t="s">
        <v>1148</v>
      </c>
      <c r="G405" s="3" t="str">
        <f>VLOOKUP(F405,class!A$1:B$460,2,FALSE)</f>
        <v>Shire District</v>
      </c>
      <c r="H405" s="3" t="str">
        <f>IFERROR(VLOOKUP(F405,classifications!A$3:C$335,3,FALSE),VLOOKUP(F405,classifications!I$2:K$28,3,FALSE))</f>
        <v>Urban with Significant Rural</v>
      </c>
      <c r="I405" s="378">
        <v>5089</v>
      </c>
      <c r="J405" s="378">
        <v>2224</v>
      </c>
      <c r="K405" s="378">
        <v>0</v>
      </c>
      <c r="L405" s="378">
        <v>37529</v>
      </c>
      <c r="M405" s="378">
        <v>44842</v>
      </c>
      <c r="N405" s="378"/>
      <c r="O405" s="378"/>
      <c r="P405" s="362"/>
      <c r="Q405" s="362"/>
      <c r="R405" s="362"/>
      <c r="S405" s="362"/>
      <c r="T405" s="362"/>
    </row>
    <row r="406" spans="1:20" ht="43.2" x14ac:dyDescent="0.3">
      <c r="A406" s="362"/>
      <c r="B406" s="380" t="s">
        <v>1149</v>
      </c>
      <c r="C406" s="380" t="s">
        <v>1151</v>
      </c>
      <c r="D406" s="381"/>
      <c r="E406" s="380" t="s">
        <v>1152</v>
      </c>
      <c r="F406" s="380" t="s">
        <v>1152</v>
      </c>
      <c r="G406" s="3" t="str">
        <f>VLOOKUP(F406,class!A$1:B$460,2,FALSE)</f>
        <v>Shire District</v>
      </c>
      <c r="H406" s="3" t="str">
        <f>IFERROR(VLOOKUP(F406,classifications!A$3:C$335,3,FALSE),VLOOKUP(F406,classifications!I$2:K$28,3,FALSE))</f>
        <v>Urban with Significant Rural</v>
      </c>
      <c r="I406" s="378">
        <v>0</v>
      </c>
      <c r="J406" s="378">
        <v>6836</v>
      </c>
      <c r="K406" s="378">
        <v>0</v>
      </c>
      <c r="L406" s="378">
        <v>46773</v>
      </c>
      <c r="M406" s="378">
        <v>53609</v>
      </c>
      <c r="N406" s="378"/>
      <c r="O406" s="378"/>
      <c r="P406" s="362"/>
      <c r="Q406" s="362"/>
      <c r="R406" s="362"/>
      <c r="S406" s="362"/>
      <c r="T406" s="362"/>
    </row>
    <row r="407" spans="1:20" ht="28.8" x14ac:dyDescent="0.3">
      <c r="A407" s="362"/>
      <c r="B407" s="380" t="s">
        <v>1153</v>
      </c>
      <c r="C407" s="380" t="s">
        <v>1155</v>
      </c>
      <c r="D407" s="381"/>
      <c r="E407" s="380" t="s">
        <v>1156</v>
      </c>
      <c r="F407" s="380" t="s">
        <v>1156</v>
      </c>
      <c r="G407" s="3" t="str">
        <f>VLOOKUP(F407,class!A$1:B$460,2,FALSE)</f>
        <v>Shire District</v>
      </c>
      <c r="H407" s="3" t="str">
        <f>IFERROR(VLOOKUP(F407,classifications!A$3:C$335,3,FALSE),VLOOKUP(F407,classifications!I$2:K$28,3,FALSE))</f>
        <v>Urban with Significant Rural</v>
      </c>
      <c r="I407" s="378">
        <v>1</v>
      </c>
      <c r="J407" s="378">
        <v>5935</v>
      </c>
      <c r="K407" s="378">
        <v>169</v>
      </c>
      <c r="L407" s="378">
        <v>40910</v>
      </c>
      <c r="M407" s="378">
        <v>47015</v>
      </c>
      <c r="N407" s="378"/>
      <c r="O407" s="378"/>
      <c r="P407" s="362"/>
      <c r="Q407" s="362"/>
      <c r="R407" s="362"/>
      <c r="S407" s="362"/>
      <c r="T407" s="362"/>
    </row>
    <row r="408" spans="1:20" ht="43.2" x14ac:dyDescent="0.3">
      <c r="A408" s="362"/>
      <c r="B408" s="380" t="s">
        <v>1157</v>
      </c>
      <c r="C408" s="380" t="s">
        <v>1159</v>
      </c>
      <c r="D408" s="381"/>
      <c r="E408" s="380" t="s">
        <v>1160</v>
      </c>
      <c r="F408" s="380" t="s">
        <v>1160</v>
      </c>
      <c r="G408" s="3" t="str">
        <f>VLOOKUP(F408,class!A$1:B$460,2,FALSE)</f>
        <v>Shire District</v>
      </c>
      <c r="H408" s="3" t="str">
        <f>IFERROR(VLOOKUP(F408,classifications!A$3:C$335,3,FALSE),VLOOKUP(F408,classifications!I$2:K$28,3,FALSE))</f>
        <v>Predominantly Urban</v>
      </c>
      <c r="I408" s="378">
        <v>4</v>
      </c>
      <c r="J408" s="378">
        <v>9664</v>
      </c>
      <c r="K408" s="378">
        <v>0</v>
      </c>
      <c r="L408" s="378">
        <v>46630</v>
      </c>
      <c r="M408" s="378">
        <v>56298</v>
      </c>
      <c r="N408" s="378"/>
      <c r="O408" s="378"/>
      <c r="P408" s="362"/>
      <c r="Q408" s="362"/>
      <c r="R408" s="362"/>
      <c r="S408" s="362"/>
      <c r="T408" s="362"/>
    </row>
    <row r="409" spans="1:20" ht="43.2" x14ac:dyDescent="0.3">
      <c r="A409" s="362"/>
      <c r="B409" s="380" t="s">
        <v>1161</v>
      </c>
      <c r="C409" s="380" t="s">
        <v>1163</v>
      </c>
      <c r="D409" s="381"/>
      <c r="E409" s="380" t="s">
        <v>1164</v>
      </c>
      <c r="F409" s="380" t="s">
        <v>1164</v>
      </c>
      <c r="G409" s="3" t="str">
        <f>VLOOKUP(F409,class!A$1:B$460,2,FALSE)</f>
        <v>Shire District</v>
      </c>
      <c r="H409" s="3" t="str">
        <f>IFERROR(VLOOKUP(F409,classifications!A$3:C$335,3,FALSE),VLOOKUP(F409,classifications!I$2:K$28,3,FALSE))</f>
        <v>Urban with Significant Rural</v>
      </c>
      <c r="I409" s="378">
        <v>3</v>
      </c>
      <c r="J409" s="378">
        <v>6693</v>
      </c>
      <c r="K409" s="378">
        <v>12</v>
      </c>
      <c r="L409" s="378">
        <v>41238</v>
      </c>
      <c r="M409" s="378">
        <v>47946</v>
      </c>
      <c r="N409" s="378"/>
      <c r="O409" s="378"/>
      <c r="P409" s="362"/>
      <c r="Q409" s="362"/>
      <c r="R409" s="362"/>
      <c r="S409" s="362"/>
      <c r="T409" s="362"/>
    </row>
    <row r="410" spans="1:20" ht="28.8" x14ac:dyDescent="0.3">
      <c r="A410" s="362"/>
      <c r="B410" s="380" t="s">
        <v>1165</v>
      </c>
      <c r="C410" s="380" t="s">
        <v>1167</v>
      </c>
      <c r="D410" s="381"/>
      <c r="E410" s="380" t="s">
        <v>1168</v>
      </c>
      <c r="F410" s="380" t="s">
        <v>1168</v>
      </c>
      <c r="G410" s="3" t="str">
        <f>VLOOKUP(F410,class!A$1:B$460,2,FALSE)</f>
        <v>Shire District</v>
      </c>
      <c r="H410" s="3" t="str">
        <f>IFERROR(VLOOKUP(F410,classifications!A$3:C$335,3,FALSE),VLOOKUP(F410,classifications!I$2:K$28,3,FALSE))</f>
        <v>Urban with Significant Rural</v>
      </c>
      <c r="I410" s="378">
        <v>0</v>
      </c>
      <c r="J410" s="378">
        <v>8402</v>
      </c>
      <c r="K410" s="378">
        <v>537</v>
      </c>
      <c r="L410" s="378">
        <v>53672</v>
      </c>
      <c r="M410" s="378">
        <v>62611</v>
      </c>
      <c r="N410" s="378"/>
      <c r="O410" s="378"/>
      <c r="P410" s="362"/>
      <c r="Q410" s="362"/>
      <c r="R410" s="362"/>
      <c r="S410" s="362"/>
      <c r="T410" s="362"/>
    </row>
    <row r="411" spans="1:20" ht="57.6" x14ac:dyDescent="0.3">
      <c r="A411" s="362"/>
      <c r="B411" s="380" t="s">
        <v>1169</v>
      </c>
      <c r="C411" s="380" t="s">
        <v>1171</v>
      </c>
      <c r="D411" s="381"/>
      <c r="E411" s="380" t="s">
        <v>1172</v>
      </c>
      <c r="F411" s="380" t="s">
        <v>1172</v>
      </c>
      <c r="G411" s="3" t="str">
        <f>VLOOKUP(F411,class!A$1:B$460,2,FALSE)</f>
        <v>Shire District</v>
      </c>
      <c r="H411" s="3" t="str">
        <f>IFERROR(VLOOKUP(F411,classifications!A$3:C$335,3,FALSE),VLOOKUP(F411,classifications!I$2:K$28,3,FALSE))</f>
        <v>Predominantly Rural</v>
      </c>
      <c r="I411" s="378">
        <v>4</v>
      </c>
      <c r="J411" s="378">
        <v>3834</v>
      </c>
      <c r="K411" s="378">
        <v>4</v>
      </c>
      <c r="L411" s="378">
        <v>40953</v>
      </c>
      <c r="M411" s="378">
        <v>44795</v>
      </c>
      <c r="N411" s="378"/>
      <c r="O411" s="378"/>
      <c r="P411" s="362"/>
      <c r="Q411" s="362"/>
      <c r="R411" s="362"/>
      <c r="S411" s="362"/>
      <c r="T411" s="362"/>
    </row>
    <row r="412" spans="1:20" ht="28.8" x14ac:dyDescent="0.3">
      <c r="A412" s="362"/>
      <c r="B412" s="380" t="s">
        <v>1173</v>
      </c>
      <c r="C412" s="380" t="s">
        <v>1175</v>
      </c>
      <c r="D412" s="381"/>
      <c r="E412" s="380" t="s">
        <v>1176</v>
      </c>
      <c r="F412" s="380" t="s">
        <v>1176</v>
      </c>
      <c r="G412" s="3" t="str">
        <f>VLOOKUP(F412,class!A$1:B$460,2,FALSE)</f>
        <v>Shire District</v>
      </c>
      <c r="H412" s="3" t="str">
        <f>IFERROR(VLOOKUP(F412,classifications!A$3:C$335,3,FALSE),VLOOKUP(F412,classifications!I$2:K$28,3,FALSE))</f>
        <v>Predominantly Urban</v>
      </c>
      <c r="I412" s="378">
        <v>4356</v>
      </c>
      <c r="J412" s="378">
        <v>1857</v>
      </c>
      <c r="K412" s="378">
        <v>0</v>
      </c>
      <c r="L412" s="378">
        <v>27679</v>
      </c>
      <c r="M412" s="378">
        <v>33892</v>
      </c>
      <c r="N412" s="378"/>
      <c r="O412" s="378"/>
      <c r="P412" s="362"/>
      <c r="Q412" s="362"/>
      <c r="R412" s="362"/>
      <c r="S412" s="362"/>
      <c r="T412" s="362"/>
    </row>
    <row r="413" spans="1:20" x14ac:dyDescent="0.3">
      <c r="A413" s="362"/>
      <c r="B413" s="362"/>
      <c r="C413" s="362"/>
      <c r="D413" s="364"/>
      <c r="E413" s="362"/>
      <c r="F413" s="362"/>
      <c r="G413" s="362"/>
      <c r="H413" s="362"/>
      <c r="I413" s="378"/>
      <c r="J413" s="378"/>
      <c r="K413" s="378"/>
      <c r="L413" s="378"/>
      <c r="M413" s="378"/>
      <c r="N413" s="378"/>
      <c r="O413" s="378"/>
      <c r="P413" s="362"/>
      <c r="Q413" s="362"/>
      <c r="R413" s="362"/>
      <c r="S413" s="362"/>
      <c r="T413" s="362"/>
    </row>
    <row r="414" spans="1:20" ht="28.8" x14ac:dyDescent="0.3">
      <c r="A414" s="362"/>
      <c r="B414" s="380"/>
      <c r="C414" s="380" t="s">
        <v>1177</v>
      </c>
      <c r="D414" s="381" t="s">
        <v>1178</v>
      </c>
      <c r="E414" s="380"/>
      <c r="F414" s="381" t="s">
        <v>1178</v>
      </c>
      <c r="G414" s="3" t="str">
        <f>VLOOKUP(F414,class!A$1:B$460,2,FALSE)</f>
        <v>Shire County</v>
      </c>
      <c r="H414" s="3" t="str">
        <f>IFERROR(VLOOKUP(F414,classifications!A$3:C$335,3,FALSE),VLOOKUP(F414,classifications!I$2:K$28,3,FALSE))</f>
        <v>Predominantly Rural</v>
      </c>
      <c r="I414" s="384">
        <v>19071</v>
      </c>
      <c r="J414" s="384">
        <v>31600</v>
      </c>
      <c r="K414" s="384">
        <v>160</v>
      </c>
      <c r="L414" s="384">
        <v>300787</v>
      </c>
      <c r="M414" s="384">
        <v>351618</v>
      </c>
      <c r="N414" s="378"/>
      <c r="O414" s="378"/>
      <c r="P414" s="362"/>
      <c r="Q414" s="362"/>
      <c r="R414" s="362"/>
      <c r="S414" s="362"/>
      <c r="T414" s="362"/>
    </row>
    <row r="415" spans="1:20" ht="28.8" x14ac:dyDescent="0.3">
      <c r="A415" s="362"/>
      <c r="B415" s="380" t="s">
        <v>1179</v>
      </c>
      <c r="C415" s="380" t="s">
        <v>1181</v>
      </c>
      <c r="D415" s="381"/>
      <c r="E415" s="380" t="s">
        <v>1182</v>
      </c>
      <c r="F415" s="380" t="s">
        <v>1182</v>
      </c>
      <c r="G415" s="3" t="str">
        <f>VLOOKUP(F415,class!A$1:B$460,2,FALSE)</f>
        <v>Shire District</v>
      </c>
      <c r="H415" s="3" t="str">
        <f>IFERROR(VLOOKUP(F415,classifications!A$3:C$335,3,FALSE),VLOOKUP(F415,classifications!I$2:K$28,3,FALSE))</f>
        <v>Predominantly Rural</v>
      </c>
      <c r="I415" s="378">
        <v>3429</v>
      </c>
      <c r="J415" s="378">
        <v>2040</v>
      </c>
      <c r="K415" s="378">
        <v>0</v>
      </c>
      <c r="L415" s="378">
        <v>36375</v>
      </c>
      <c r="M415" s="378">
        <v>41844</v>
      </c>
      <c r="N415" s="378"/>
      <c r="O415" s="378"/>
      <c r="P415" s="362"/>
      <c r="Q415" s="362"/>
      <c r="R415" s="362"/>
      <c r="S415" s="362"/>
      <c r="T415" s="362"/>
    </row>
    <row r="416" spans="1:20" ht="28.8" x14ac:dyDescent="0.3">
      <c r="A416" s="362"/>
      <c r="B416" s="380" t="s">
        <v>2007</v>
      </c>
      <c r="C416" s="380" t="s">
        <v>2008</v>
      </c>
      <c r="D416" s="381"/>
      <c r="E416" s="380" t="s">
        <v>1989</v>
      </c>
      <c r="F416" s="380" t="s">
        <v>1989</v>
      </c>
      <c r="G416" s="3" t="str">
        <f>VLOOKUP(F416,class!A$1:B$460,2,FALSE)</f>
        <v>Shire District</v>
      </c>
      <c r="H416" s="3" t="str">
        <f>IFERROR(VLOOKUP(F416,classifications!A$3:C$335,3,FALSE),VLOOKUP(F416,classifications!I$2:K$28,3,FALSE))</f>
        <v>Predominantly Rural</v>
      </c>
      <c r="I416" s="378">
        <v>4463</v>
      </c>
      <c r="J416" s="378">
        <v>10126</v>
      </c>
      <c r="K416" s="378">
        <v>0</v>
      </c>
      <c r="L416" s="378">
        <v>105938</v>
      </c>
      <c r="M416" s="378">
        <v>120527</v>
      </c>
      <c r="N416" s="378"/>
      <c r="O416" s="378"/>
      <c r="P416" s="362"/>
      <c r="Q416" s="362"/>
      <c r="R416" s="362"/>
      <c r="S416" s="362"/>
      <c r="T416" s="362"/>
    </row>
    <row r="417" spans="1:20" ht="28.8" x14ac:dyDescent="0.3">
      <c r="A417" s="362"/>
      <c r="B417" s="380" t="s">
        <v>1183</v>
      </c>
      <c r="C417" s="380" t="s">
        <v>1185</v>
      </c>
      <c r="D417" s="381"/>
      <c r="E417" s="380" t="s">
        <v>1186</v>
      </c>
      <c r="F417" s="380" t="s">
        <v>1186</v>
      </c>
      <c r="G417" s="380"/>
      <c r="H417" s="362"/>
      <c r="I417" s="382"/>
      <c r="J417" s="382"/>
      <c r="K417" s="382"/>
      <c r="L417" s="382"/>
      <c r="M417" s="382"/>
      <c r="N417" s="378"/>
      <c r="O417" s="378"/>
      <c r="P417" s="362"/>
      <c r="Q417" s="362"/>
      <c r="R417" s="362"/>
      <c r="S417" s="362"/>
      <c r="T417" s="362"/>
    </row>
    <row r="418" spans="1:20" ht="28.8" x14ac:dyDescent="0.3">
      <c r="A418" s="362"/>
      <c r="B418" s="380" t="s">
        <v>1187</v>
      </c>
      <c r="C418" s="380" t="s">
        <v>1189</v>
      </c>
      <c r="D418" s="381"/>
      <c r="E418" s="380" t="s">
        <v>1190</v>
      </c>
      <c r="F418" s="380" t="s">
        <v>1190</v>
      </c>
      <c r="G418" s="3" t="str">
        <f>VLOOKUP(F418,class!A$1:B$460,2,FALSE)</f>
        <v>Shire District</v>
      </c>
      <c r="H418" s="3" t="str">
        <f>IFERROR(VLOOKUP(F418,classifications!A$3:C$335,3,FALSE),VLOOKUP(F418,classifications!I$2:K$28,3,FALSE))</f>
        <v>Predominantly Urban</v>
      </c>
      <c r="I418" s="378">
        <v>7894</v>
      </c>
      <c r="J418" s="378">
        <v>5006</v>
      </c>
      <c r="K418" s="378">
        <v>160</v>
      </c>
      <c r="L418" s="378">
        <v>48397</v>
      </c>
      <c r="M418" s="378">
        <v>61457</v>
      </c>
      <c r="N418" s="378"/>
      <c r="O418" s="378"/>
      <c r="P418" s="362"/>
      <c r="Q418" s="362"/>
      <c r="R418" s="362"/>
      <c r="S418" s="362"/>
      <c r="T418" s="362"/>
    </row>
    <row r="419" spans="1:20" ht="28.8" x14ac:dyDescent="0.3">
      <c r="A419" s="362"/>
      <c r="B419" s="380" t="s">
        <v>1191</v>
      </c>
      <c r="C419" s="380" t="s">
        <v>1193</v>
      </c>
      <c r="D419" s="381"/>
      <c r="E419" s="380" t="s">
        <v>1194</v>
      </c>
      <c r="F419" s="380" t="s">
        <v>1194</v>
      </c>
      <c r="G419" s="3" t="str">
        <f>VLOOKUP(F419,class!A$1:B$460,2,FALSE)</f>
        <v>Shire District</v>
      </c>
      <c r="H419" s="3" t="str">
        <f>IFERROR(VLOOKUP(F419,classifications!A$3:C$335,3,FALSE),VLOOKUP(F419,classifications!I$2:K$28,3,FALSE))</f>
        <v>Predominantly Rural</v>
      </c>
      <c r="I419" s="378">
        <v>3230</v>
      </c>
      <c r="J419" s="378">
        <v>1889</v>
      </c>
      <c r="K419" s="378">
        <v>0</v>
      </c>
      <c r="L419" s="378">
        <v>41048</v>
      </c>
      <c r="M419" s="378">
        <v>46167</v>
      </c>
      <c r="N419" s="378"/>
      <c r="O419" s="378"/>
      <c r="P419" s="362"/>
      <c r="Q419" s="362"/>
      <c r="R419" s="362"/>
      <c r="S419" s="362"/>
      <c r="T419" s="362"/>
    </row>
    <row r="420" spans="1:20" ht="43.2" x14ac:dyDescent="0.3">
      <c r="A420" s="362"/>
      <c r="B420" s="380" t="s">
        <v>1195</v>
      </c>
      <c r="C420" s="380" t="s">
        <v>1197</v>
      </c>
      <c r="D420" s="381"/>
      <c r="E420" s="380" t="s">
        <v>1198</v>
      </c>
      <c r="F420" s="380" t="s">
        <v>1198</v>
      </c>
      <c r="G420" s="380"/>
      <c r="H420" s="362"/>
      <c r="I420" s="382"/>
      <c r="J420" s="382"/>
      <c r="K420" s="382"/>
      <c r="L420" s="382"/>
      <c r="M420" s="382"/>
      <c r="N420" s="378"/>
      <c r="O420" s="378"/>
      <c r="P420" s="362"/>
      <c r="Q420" s="362"/>
      <c r="R420" s="362"/>
      <c r="S420" s="362"/>
      <c r="T420" s="362"/>
    </row>
    <row r="421" spans="1:20" ht="28.8" x14ac:dyDescent="0.3">
      <c r="A421" s="362"/>
      <c r="B421" s="380" t="s">
        <v>1199</v>
      </c>
      <c r="C421" s="380" t="s">
        <v>1201</v>
      </c>
      <c r="D421" s="381"/>
      <c r="E421" s="380" t="s">
        <v>1202</v>
      </c>
      <c r="F421" s="380" t="s">
        <v>1202</v>
      </c>
      <c r="G421" s="380"/>
      <c r="H421" s="362"/>
      <c r="I421" s="382"/>
      <c r="J421" s="382"/>
      <c r="K421" s="382"/>
      <c r="L421" s="382"/>
      <c r="M421" s="382"/>
      <c r="N421" s="378"/>
      <c r="O421" s="378"/>
      <c r="P421" s="362"/>
      <c r="Q421" s="362"/>
      <c r="R421" s="362"/>
      <c r="S421" s="362"/>
      <c r="T421" s="362"/>
    </row>
    <row r="422" spans="1:20" ht="28.8" x14ac:dyDescent="0.3">
      <c r="A422" s="362"/>
      <c r="B422" s="380" t="s">
        <v>1203</v>
      </c>
      <c r="C422" s="380" t="s">
        <v>1205</v>
      </c>
      <c r="D422" s="381"/>
      <c r="E422" s="380" t="s">
        <v>1206</v>
      </c>
      <c r="F422" s="380" t="s">
        <v>1206</v>
      </c>
      <c r="G422" s="380"/>
      <c r="H422" s="362"/>
      <c r="I422" s="382"/>
      <c r="J422" s="382"/>
      <c r="K422" s="382"/>
      <c r="L422" s="382"/>
      <c r="M422" s="382"/>
      <c r="N422" s="378"/>
      <c r="O422" s="378"/>
      <c r="P422" s="362"/>
      <c r="Q422" s="362"/>
      <c r="R422" s="362"/>
      <c r="S422" s="362"/>
      <c r="T422" s="362"/>
    </row>
    <row r="423" spans="1:20" ht="28.8" x14ac:dyDescent="0.3">
      <c r="A423" s="362"/>
      <c r="B423" s="380" t="s">
        <v>2009</v>
      </c>
      <c r="C423" s="380" t="s">
        <v>2010</v>
      </c>
      <c r="D423" s="381"/>
      <c r="E423" s="380" t="s">
        <v>1988</v>
      </c>
      <c r="F423" s="380" t="s">
        <v>1988</v>
      </c>
      <c r="G423" s="3" t="str">
        <f>VLOOKUP(F423,class!A$1:B$460,2,FALSE)</f>
        <v>Shire District</v>
      </c>
      <c r="H423" s="3" t="str">
        <f>IFERROR(VLOOKUP(F423,classifications!A$3:C$335,3,FALSE),VLOOKUP(F423,classifications!I$2:K$28,3,FALSE))</f>
        <v>Predominantly Rural</v>
      </c>
      <c r="I423" s="378">
        <v>55</v>
      </c>
      <c r="J423" s="378">
        <v>12539</v>
      </c>
      <c r="K423" s="378">
        <v>0</v>
      </c>
      <c r="L423" s="378">
        <v>69029</v>
      </c>
      <c r="M423" s="378">
        <v>81623</v>
      </c>
      <c r="N423" s="378"/>
      <c r="O423" s="378"/>
      <c r="P423" s="362"/>
      <c r="Q423" s="362"/>
      <c r="R423" s="362"/>
      <c r="S423" s="362"/>
      <c r="T423" s="362"/>
    </row>
    <row r="424" spans="1:20" x14ac:dyDescent="0.3">
      <c r="A424" s="362"/>
      <c r="B424" s="362"/>
      <c r="C424" s="362"/>
      <c r="D424" s="364"/>
      <c r="E424" s="362"/>
      <c r="F424" s="362"/>
      <c r="G424" s="362"/>
      <c r="H424" s="362"/>
      <c r="I424" s="378"/>
      <c r="J424" s="378"/>
      <c r="K424" s="378"/>
      <c r="L424" s="378"/>
      <c r="M424" s="378"/>
      <c r="N424" s="378"/>
      <c r="O424" s="378"/>
      <c r="P424" s="362"/>
      <c r="Q424" s="362"/>
      <c r="R424" s="362"/>
      <c r="S424" s="362"/>
      <c r="T424" s="362"/>
    </row>
    <row r="425" spans="1:20" ht="28.8" x14ac:dyDescent="0.3">
      <c r="A425" s="362"/>
      <c r="B425" s="380"/>
      <c r="C425" s="380" t="s">
        <v>1207</v>
      </c>
      <c r="D425" s="381" t="s">
        <v>1208</v>
      </c>
      <c r="E425" s="380"/>
      <c r="F425" s="381" t="s">
        <v>1208</v>
      </c>
      <c r="G425" s="3" t="str">
        <f>VLOOKUP(F425,class!A$1:B$460,2,FALSE)</f>
        <v>Shire County</v>
      </c>
      <c r="H425" s="3" t="str">
        <f>IFERROR(VLOOKUP(F425,classifications!A$3:C$335,3,FALSE),VLOOKUP(F425,classifications!I$2:K$28,3,FALSE))</f>
        <v>Predominantly Urban</v>
      </c>
      <c r="I425" s="384">
        <v>19194</v>
      </c>
      <c r="J425" s="384">
        <v>38056</v>
      </c>
      <c r="K425" s="384">
        <v>944</v>
      </c>
      <c r="L425" s="384">
        <v>448039</v>
      </c>
      <c r="M425" s="384">
        <v>506233</v>
      </c>
      <c r="N425" s="378"/>
      <c r="O425" s="378"/>
      <c r="P425" s="362"/>
      <c r="Q425" s="362"/>
      <c r="R425" s="362"/>
      <c r="S425" s="362"/>
      <c r="T425" s="362"/>
    </row>
    <row r="426" spans="1:20" ht="28.8" x14ac:dyDescent="0.3">
      <c r="A426" s="362"/>
      <c r="B426" s="380" t="s">
        <v>1209</v>
      </c>
      <c r="C426" s="380" t="s">
        <v>1211</v>
      </c>
      <c r="D426" s="381"/>
      <c r="E426" s="380" t="s">
        <v>1212</v>
      </c>
      <c r="F426" s="380" t="s">
        <v>1212</v>
      </c>
      <c r="G426" s="3" t="str">
        <f>VLOOKUP(F426,class!A$1:B$460,2,FALSE)</f>
        <v>Shire District</v>
      </c>
      <c r="H426" s="3" t="str">
        <f>IFERROR(VLOOKUP(F426,classifications!A$3:C$335,3,FALSE),VLOOKUP(F426,classifications!I$2:K$28,3,FALSE))</f>
        <v>Predominantly Urban</v>
      </c>
      <c r="I426" s="378">
        <v>51</v>
      </c>
      <c r="J426" s="378">
        <v>5643</v>
      </c>
      <c r="K426" s="378">
        <v>23</v>
      </c>
      <c r="L426" s="378">
        <v>53188</v>
      </c>
      <c r="M426" s="378">
        <v>58905</v>
      </c>
      <c r="N426" s="378"/>
      <c r="O426" s="378"/>
      <c r="P426" s="362"/>
      <c r="Q426" s="362"/>
      <c r="R426" s="362"/>
      <c r="S426" s="362"/>
      <c r="T426" s="362"/>
    </row>
    <row r="427" spans="1:20" ht="28.8" x14ac:dyDescent="0.3">
      <c r="A427" s="362"/>
      <c r="B427" s="380" t="s">
        <v>1213</v>
      </c>
      <c r="C427" s="380" t="s">
        <v>1215</v>
      </c>
      <c r="D427" s="381"/>
      <c r="E427" s="380" t="s">
        <v>1216</v>
      </c>
      <c r="F427" s="380" t="s">
        <v>1216</v>
      </c>
      <c r="G427" s="3" t="str">
        <f>VLOOKUP(F427,class!A$1:B$460,2,FALSE)</f>
        <v>Shire District</v>
      </c>
      <c r="H427" s="3" t="str">
        <f>IFERROR(VLOOKUP(F427,classifications!A$3:C$335,3,FALSE),VLOOKUP(F427,classifications!I$2:K$28,3,FALSE))</f>
        <v>Predominantly Urban</v>
      </c>
      <c r="I427" s="378">
        <v>26</v>
      </c>
      <c r="J427" s="378">
        <v>2782</v>
      </c>
      <c r="K427" s="378">
        <v>0</v>
      </c>
      <c r="L427" s="378">
        <v>29794</v>
      </c>
      <c r="M427" s="378">
        <v>32602</v>
      </c>
      <c r="N427" s="378"/>
      <c r="O427" s="378"/>
      <c r="P427" s="362"/>
      <c r="Q427" s="362"/>
      <c r="R427" s="362"/>
      <c r="S427" s="362"/>
      <c r="T427" s="362"/>
    </row>
    <row r="428" spans="1:20" ht="28.8" x14ac:dyDescent="0.3">
      <c r="A428" s="362"/>
      <c r="B428" s="380" t="s">
        <v>1217</v>
      </c>
      <c r="C428" s="380" t="s">
        <v>1219</v>
      </c>
      <c r="D428" s="381"/>
      <c r="E428" s="380" t="s">
        <v>1220</v>
      </c>
      <c r="F428" s="380" t="s">
        <v>1220</v>
      </c>
      <c r="G428" s="3" t="str">
        <f>VLOOKUP(F428,class!A$1:B$460,2,FALSE)</f>
        <v>Shire District</v>
      </c>
      <c r="H428" s="3" t="str">
        <f>IFERROR(VLOOKUP(F428,classifications!A$3:C$335,3,FALSE),VLOOKUP(F428,classifications!I$2:K$28,3,FALSE))</f>
        <v>Predominantly Urban</v>
      </c>
      <c r="I428" s="378">
        <v>5249</v>
      </c>
      <c r="J428" s="378">
        <v>2319</v>
      </c>
      <c r="K428" s="378">
        <v>0</v>
      </c>
      <c r="L428" s="378">
        <v>51461</v>
      </c>
      <c r="M428" s="378">
        <v>59029</v>
      </c>
      <c r="N428" s="378"/>
      <c r="O428" s="378"/>
      <c r="P428" s="362"/>
      <c r="Q428" s="362"/>
      <c r="R428" s="362"/>
      <c r="S428" s="362"/>
      <c r="T428" s="362"/>
    </row>
    <row r="429" spans="1:20" ht="28.8" x14ac:dyDescent="0.3">
      <c r="A429" s="362"/>
      <c r="B429" s="380" t="s">
        <v>1221</v>
      </c>
      <c r="C429" s="380" t="s">
        <v>1223</v>
      </c>
      <c r="D429" s="381"/>
      <c r="E429" s="380" t="s">
        <v>1224</v>
      </c>
      <c r="F429" s="380" t="s">
        <v>1224</v>
      </c>
      <c r="G429" s="3" t="str">
        <f>VLOOKUP(F429,class!A$1:B$460,2,FALSE)</f>
        <v>Shire District</v>
      </c>
      <c r="H429" s="3" t="str">
        <f>IFERROR(VLOOKUP(F429,classifications!A$3:C$335,3,FALSE),VLOOKUP(F429,classifications!I$2:K$28,3,FALSE))</f>
        <v>Urban with Significant Rural</v>
      </c>
      <c r="I429" s="378">
        <v>40</v>
      </c>
      <c r="J429" s="378">
        <v>4417</v>
      </c>
      <c r="K429" s="378">
        <v>5</v>
      </c>
      <c r="L429" s="378">
        <v>34444</v>
      </c>
      <c r="M429" s="378">
        <v>38906</v>
      </c>
      <c r="N429" s="378"/>
      <c r="O429" s="378"/>
      <c r="P429" s="362"/>
      <c r="Q429" s="362"/>
      <c r="R429" s="362"/>
      <c r="S429" s="362"/>
      <c r="T429" s="362"/>
    </row>
    <row r="430" spans="1:20" ht="43.2" x14ac:dyDescent="0.3">
      <c r="A430" s="362"/>
      <c r="B430" s="380" t="s">
        <v>1225</v>
      </c>
      <c r="C430" s="380" t="s">
        <v>1227</v>
      </c>
      <c r="D430" s="381"/>
      <c r="E430" s="380" t="s">
        <v>1228</v>
      </c>
      <c r="F430" s="380" t="s">
        <v>1228</v>
      </c>
      <c r="G430" s="3" t="str">
        <f>VLOOKUP(F430,class!A$1:B$460,2,FALSE)</f>
        <v>Shire District</v>
      </c>
      <c r="H430" s="3" t="str">
        <f>IFERROR(VLOOKUP(F430,classifications!A$3:C$335,3,FALSE),VLOOKUP(F430,classifications!I$2:K$28,3,FALSE))</f>
        <v>Predominantly Urban</v>
      </c>
      <c r="I430" s="378">
        <v>12</v>
      </c>
      <c r="J430" s="378">
        <v>7208</v>
      </c>
      <c r="K430" s="378">
        <v>0</v>
      </c>
      <c r="L430" s="378">
        <v>55292</v>
      </c>
      <c r="M430" s="378">
        <v>62512</v>
      </c>
      <c r="N430" s="378"/>
      <c r="O430" s="378"/>
      <c r="P430" s="362"/>
      <c r="Q430" s="362"/>
      <c r="R430" s="362"/>
      <c r="S430" s="362"/>
      <c r="T430" s="362"/>
    </row>
    <row r="431" spans="1:20" ht="28.8" x14ac:dyDescent="0.3">
      <c r="A431" s="362"/>
      <c r="B431" s="380" t="s">
        <v>1229</v>
      </c>
      <c r="C431" s="380" t="s">
        <v>1231</v>
      </c>
      <c r="D431" s="381"/>
      <c r="E431" s="380" t="s">
        <v>1232</v>
      </c>
      <c r="F431" s="380" t="s">
        <v>1232</v>
      </c>
      <c r="G431" s="3" t="str">
        <f>VLOOKUP(F431,class!A$1:B$460,2,FALSE)</f>
        <v>Shire District</v>
      </c>
      <c r="H431" s="3" t="str">
        <f>IFERROR(VLOOKUP(F431,classifications!A$3:C$335,3,FALSE),VLOOKUP(F431,classifications!I$2:K$28,3,FALSE))</f>
        <v>Predominantly Urban</v>
      </c>
      <c r="I431" s="378">
        <v>3035</v>
      </c>
      <c r="J431" s="378">
        <v>1980</v>
      </c>
      <c r="K431" s="378">
        <v>108</v>
      </c>
      <c r="L431" s="378">
        <v>31954</v>
      </c>
      <c r="M431" s="378">
        <v>37077</v>
      </c>
      <c r="N431" s="378"/>
      <c r="O431" s="378"/>
      <c r="P431" s="362"/>
      <c r="Q431" s="362"/>
      <c r="R431" s="362"/>
      <c r="S431" s="362"/>
      <c r="T431" s="362"/>
    </row>
    <row r="432" spans="1:20" ht="28.8" x14ac:dyDescent="0.3">
      <c r="A432" s="362"/>
      <c r="B432" s="380" t="s">
        <v>1233</v>
      </c>
      <c r="C432" s="380" t="s">
        <v>1235</v>
      </c>
      <c r="D432" s="381"/>
      <c r="E432" s="380" t="s">
        <v>1236</v>
      </c>
      <c r="F432" s="380" t="s">
        <v>1236</v>
      </c>
      <c r="G432" s="3" t="str">
        <f>VLOOKUP(F432,class!A$1:B$460,2,FALSE)</f>
        <v>Shire District</v>
      </c>
      <c r="H432" s="3" t="str">
        <f>IFERROR(VLOOKUP(F432,classifications!A$3:C$335,3,FALSE),VLOOKUP(F432,classifications!I$2:K$28,3,FALSE))</f>
        <v>Predominantly Urban</v>
      </c>
      <c r="I432" s="378">
        <v>0</v>
      </c>
      <c r="J432" s="378">
        <v>5419</v>
      </c>
      <c r="K432" s="378">
        <v>180</v>
      </c>
      <c r="L432" s="378">
        <v>38099</v>
      </c>
      <c r="M432" s="378">
        <v>43698</v>
      </c>
      <c r="N432" s="378"/>
      <c r="O432" s="378"/>
      <c r="P432" s="362"/>
      <c r="Q432" s="362"/>
      <c r="R432" s="362"/>
      <c r="S432" s="362"/>
      <c r="T432" s="362"/>
    </row>
    <row r="433" spans="1:20" ht="28.8" x14ac:dyDescent="0.3">
      <c r="A433" s="362"/>
      <c r="B433" s="380" t="s">
        <v>1237</v>
      </c>
      <c r="C433" s="380" t="s">
        <v>1239</v>
      </c>
      <c r="D433" s="381"/>
      <c r="E433" s="380" t="s">
        <v>1240</v>
      </c>
      <c r="F433" s="380" t="s">
        <v>1240</v>
      </c>
      <c r="G433" s="3" t="str">
        <f>VLOOKUP(F433,class!A$1:B$460,2,FALSE)</f>
        <v>Shire District</v>
      </c>
      <c r="H433" s="3" t="str">
        <f>IFERROR(VLOOKUP(F433,classifications!A$3:C$335,3,FALSE),VLOOKUP(F433,classifications!I$2:K$28,3,FALSE))</f>
        <v>Predominantly Urban</v>
      </c>
      <c r="I433" s="378">
        <v>8</v>
      </c>
      <c r="J433" s="378">
        <v>3617</v>
      </c>
      <c r="K433" s="378">
        <v>431</v>
      </c>
      <c r="L433" s="378">
        <v>33535</v>
      </c>
      <c r="M433" s="378">
        <v>37591</v>
      </c>
      <c r="N433" s="378"/>
      <c r="O433" s="378"/>
      <c r="P433" s="362"/>
      <c r="Q433" s="362"/>
      <c r="R433" s="362"/>
      <c r="S433" s="362"/>
      <c r="T433" s="362"/>
    </row>
    <row r="434" spans="1:20" ht="28.8" x14ac:dyDescent="0.3">
      <c r="A434" s="362"/>
      <c r="B434" s="380" t="s">
        <v>1241</v>
      </c>
      <c r="C434" s="380" t="s">
        <v>1243</v>
      </c>
      <c r="D434" s="381"/>
      <c r="E434" s="380" t="s">
        <v>1244</v>
      </c>
      <c r="F434" s="380" t="s">
        <v>1244</v>
      </c>
      <c r="G434" s="3" t="str">
        <f>VLOOKUP(F434,class!A$1:B$460,2,FALSE)</f>
        <v>Shire District</v>
      </c>
      <c r="H434" s="3" t="str">
        <f>IFERROR(VLOOKUP(F434,classifications!A$3:C$335,3,FALSE),VLOOKUP(F434,classifications!I$2:K$28,3,FALSE))</f>
        <v>Urban with Significant Rural</v>
      </c>
      <c r="I434" s="378">
        <v>2580</v>
      </c>
      <c r="J434" s="378">
        <v>1335</v>
      </c>
      <c r="K434" s="378">
        <v>167</v>
      </c>
      <c r="L434" s="378">
        <v>33295</v>
      </c>
      <c r="M434" s="378">
        <v>37377</v>
      </c>
      <c r="N434" s="378"/>
      <c r="O434" s="378"/>
      <c r="P434" s="362"/>
      <c r="Q434" s="362"/>
      <c r="R434" s="362"/>
      <c r="S434" s="362"/>
      <c r="T434" s="362"/>
    </row>
    <row r="435" spans="1:20" ht="28.8" x14ac:dyDescent="0.3">
      <c r="A435" s="362"/>
      <c r="B435" s="380" t="s">
        <v>1245</v>
      </c>
      <c r="C435" s="380" t="s">
        <v>1247</v>
      </c>
      <c r="D435" s="381"/>
      <c r="E435" s="380" t="s">
        <v>1248</v>
      </c>
      <c r="F435" s="380" t="s">
        <v>1248</v>
      </c>
      <c r="G435" s="3" t="str">
        <f>VLOOKUP(F435,class!A$1:B$460,2,FALSE)</f>
        <v>Shire District</v>
      </c>
      <c r="H435" s="3" t="str">
        <f>IFERROR(VLOOKUP(F435,classifications!A$3:C$335,3,FALSE),VLOOKUP(F435,classifications!I$2:K$28,3,FALSE))</f>
        <v>Predominantly Rural</v>
      </c>
      <c r="I435" s="378">
        <v>4830</v>
      </c>
      <c r="J435" s="378">
        <v>1687</v>
      </c>
      <c r="K435" s="378">
        <v>30</v>
      </c>
      <c r="L435" s="378">
        <v>48421</v>
      </c>
      <c r="M435" s="378">
        <v>54968</v>
      </c>
      <c r="N435" s="378"/>
      <c r="O435" s="378"/>
      <c r="P435" s="362"/>
      <c r="Q435" s="362"/>
      <c r="R435" s="362"/>
      <c r="S435" s="362"/>
      <c r="T435" s="362"/>
    </row>
    <row r="436" spans="1:20" ht="28.8" x14ac:dyDescent="0.3">
      <c r="A436" s="362"/>
      <c r="B436" s="380" t="s">
        <v>1249</v>
      </c>
      <c r="C436" s="380" t="s">
        <v>1251</v>
      </c>
      <c r="D436" s="381"/>
      <c r="E436" s="380" t="s">
        <v>1252</v>
      </c>
      <c r="F436" s="380" t="s">
        <v>1252</v>
      </c>
      <c r="G436" s="3" t="str">
        <f>VLOOKUP(F436,class!A$1:B$460,2,FALSE)</f>
        <v>Shire District</v>
      </c>
      <c r="H436" s="3" t="str">
        <f>IFERROR(VLOOKUP(F436,classifications!A$3:C$335,3,FALSE),VLOOKUP(F436,classifications!I$2:K$28,3,FALSE))</f>
        <v>Predominantly Urban</v>
      </c>
      <c r="I436" s="378">
        <v>3363</v>
      </c>
      <c r="J436" s="378">
        <v>1649</v>
      </c>
      <c r="K436" s="378">
        <v>0</v>
      </c>
      <c r="L436" s="378">
        <v>38556</v>
      </c>
      <c r="M436" s="378">
        <v>43568</v>
      </c>
      <c r="N436" s="378"/>
      <c r="O436" s="378"/>
      <c r="P436" s="362"/>
      <c r="Q436" s="362"/>
      <c r="R436" s="362"/>
      <c r="S436" s="362"/>
      <c r="T436" s="362"/>
    </row>
    <row r="437" spans="1:20" x14ac:dyDescent="0.3">
      <c r="A437" s="362"/>
      <c r="B437" s="362"/>
      <c r="C437" s="362"/>
      <c r="D437" s="364"/>
      <c r="E437" s="362"/>
      <c r="F437" s="362"/>
      <c r="G437" s="362"/>
      <c r="H437" s="362"/>
      <c r="I437" s="378"/>
      <c r="J437" s="378"/>
      <c r="K437" s="378"/>
      <c r="L437" s="378"/>
      <c r="M437" s="378"/>
      <c r="N437" s="378"/>
      <c r="O437" s="378"/>
      <c r="P437" s="362"/>
      <c r="Q437" s="362"/>
      <c r="R437" s="362"/>
      <c r="S437" s="362"/>
      <c r="T437" s="362"/>
    </row>
    <row r="438" spans="1:20" ht="28.8" x14ac:dyDescent="0.3">
      <c r="A438" s="362"/>
      <c r="B438" s="380"/>
      <c r="C438" s="380" t="s">
        <v>1253</v>
      </c>
      <c r="D438" s="381" t="s">
        <v>1254</v>
      </c>
      <c r="E438" s="380"/>
      <c r="F438" s="381" t="s">
        <v>1254</v>
      </c>
      <c r="G438" s="3" t="str">
        <f>VLOOKUP(F438,class!A$1:B$460,2,FALSE)</f>
        <v>Shire County</v>
      </c>
      <c r="H438" s="3" t="str">
        <f>IFERROR(VLOOKUP(F438,classifications!A$3:C$335,3,FALSE),VLOOKUP(F438,classifications!I$2:K$28,3,FALSE))</f>
        <v>Urban with Significant Rural</v>
      </c>
      <c r="I438" s="384">
        <v>17614</v>
      </c>
      <c r="J438" s="384">
        <v>19086</v>
      </c>
      <c r="K438" s="384">
        <v>121</v>
      </c>
      <c r="L438" s="384">
        <v>229759</v>
      </c>
      <c r="M438" s="384">
        <v>266580</v>
      </c>
      <c r="N438" s="378"/>
      <c r="O438" s="378"/>
      <c r="P438" s="362"/>
      <c r="Q438" s="362"/>
      <c r="R438" s="362"/>
      <c r="S438" s="362"/>
      <c r="T438" s="362"/>
    </row>
    <row r="439" spans="1:20" ht="43.2" x14ac:dyDescent="0.3">
      <c r="A439" s="362"/>
      <c r="B439" s="380" t="s">
        <v>1255</v>
      </c>
      <c r="C439" s="380" t="s">
        <v>1257</v>
      </c>
      <c r="D439" s="381"/>
      <c r="E439" s="380" t="s">
        <v>1258</v>
      </c>
      <c r="F439" s="380" t="s">
        <v>1258</v>
      </c>
      <c r="G439" s="3" t="str">
        <f>VLOOKUP(F439,class!A$1:B$460,2,FALSE)</f>
        <v>Shire District</v>
      </c>
      <c r="H439" s="3" t="str">
        <f>IFERROR(VLOOKUP(F439,classifications!A$3:C$335,3,FALSE),VLOOKUP(F439,classifications!I$2:K$28,3,FALSE))</f>
        <v>Predominantly Rural</v>
      </c>
      <c r="I439" s="378">
        <v>2599</v>
      </c>
      <c r="J439" s="378">
        <v>1175</v>
      </c>
      <c r="K439" s="378">
        <v>0</v>
      </c>
      <c r="L439" s="378">
        <v>25253</v>
      </c>
      <c r="M439" s="378">
        <v>29027</v>
      </c>
      <c r="N439" s="378"/>
      <c r="O439" s="378"/>
      <c r="P439" s="362"/>
      <c r="Q439" s="362"/>
      <c r="R439" s="362"/>
      <c r="S439" s="362"/>
      <c r="T439" s="362"/>
    </row>
    <row r="440" spans="1:20" ht="57.6" x14ac:dyDescent="0.3">
      <c r="A440" s="362"/>
      <c r="B440" s="380" t="s">
        <v>1259</v>
      </c>
      <c r="C440" s="380" t="s">
        <v>1261</v>
      </c>
      <c r="D440" s="381"/>
      <c r="E440" s="380" t="s">
        <v>1262</v>
      </c>
      <c r="F440" s="380" t="s">
        <v>1262</v>
      </c>
      <c r="G440" s="3" t="str">
        <f>VLOOKUP(F440,class!A$1:B$460,2,FALSE)</f>
        <v>Shire District</v>
      </c>
      <c r="H440" s="3" t="str">
        <f>IFERROR(VLOOKUP(F440,classifications!A$3:C$335,3,FALSE),VLOOKUP(F440,classifications!I$2:K$28,3,FALSE))</f>
        <v>Predominantly Urban</v>
      </c>
      <c r="I440" s="378">
        <v>5709</v>
      </c>
      <c r="J440" s="378">
        <v>2896</v>
      </c>
      <c r="K440" s="378">
        <v>0</v>
      </c>
      <c r="L440" s="378">
        <v>50002</v>
      </c>
      <c r="M440" s="378">
        <v>58607</v>
      </c>
      <c r="N440" s="378"/>
      <c r="O440" s="378"/>
      <c r="P440" s="362"/>
      <c r="Q440" s="362"/>
      <c r="R440" s="362"/>
      <c r="S440" s="362"/>
      <c r="T440" s="362"/>
    </row>
    <row r="441" spans="1:20" ht="28.8" x14ac:dyDescent="0.3">
      <c r="A441" s="362"/>
      <c r="B441" s="380" t="s">
        <v>1263</v>
      </c>
      <c r="C441" s="380" t="s">
        <v>1265</v>
      </c>
      <c r="D441" s="381"/>
      <c r="E441" s="380" t="s">
        <v>1266</v>
      </c>
      <c r="F441" s="380" t="s">
        <v>1266</v>
      </c>
      <c r="G441" s="3" t="str">
        <f>VLOOKUP(F441,class!A$1:B$460,2,FALSE)</f>
        <v>Shire District</v>
      </c>
      <c r="H441" s="3" t="str">
        <f>IFERROR(VLOOKUP(F441,classifications!A$3:C$335,3,FALSE),VLOOKUP(F441,classifications!I$2:K$28,3,FALSE))</f>
        <v>Predominantly Urban</v>
      </c>
      <c r="I441" s="378">
        <v>3833</v>
      </c>
      <c r="J441" s="378">
        <v>2860</v>
      </c>
      <c r="K441" s="378">
        <v>0</v>
      </c>
      <c r="L441" s="378">
        <v>42405</v>
      </c>
      <c r="M441" s="378">
        <v>49098</v>
      </c>
      <c r="N441" s="378"/>
      <c r="O441" s="378"/>
      <c r="P441" s="362"/>
      <c r="Q441" s="362"/>
      <c r="R441" s="362"/>
      <c r="S441" s="362"/>
      <c r="T441" s="362"/>
    </row>
    <row r="442" spans="1:20" ht="28.8" x14ac:dyDescent="0.3">
      <c r="A442" s="362"/>
      <c r="B442" s="380" t="s">
        <v>1267</v>
      </c>
      <c r="C442" s="380" t="s">
        <v>1269</v>
      </c>
      <c r="D442" s="381"/>
      <c r="E442" s="380" t="s">
        <v>1270</v>
      </c>
      <c r="F442" s="380" t="s">
        <v>1270</v>
      </c>
      <c r="G442" s="3" t="str">
        <f>VLOOKUP(F442,class!A$1:B$460,2,FALSE)</f>
        <v>Shire District</v>
      </c>
      <c r="H442" s="3" t="str">
        <f>IFERROR(VLOOKUP(F442,classifications!A$3:C$335,3,FALSE),VLOOKUP(F442,classifications!I$2:K$28,3,FALSE))</f>
        <v>Predominantly Rural</v>
      </c>
      <c r="I442" s="378">
        <v>6</v>
      </c>
      <c r="J442" s="378">
        <v>8115</v>
      </c>
      <c r="K442" s="378">
        <v>121</v>
      </c>
      <c r="L442" s="378">
        <v>55223</v>
      </c>
      <c r="M442" s="378">
        <v>63465</v>
      </c>
      <c r="N442" s="378"/>
      <c r="O442" s="378"/>
      <c r="P442" s="362"/>
      <c r="Q442" s="362"/>
      <c r="R442" s="362"/>
      <c r="S442" s="362"/>
      <c r="T442" s="362"/>
    </row>
    <row r="443" spans="1:20" ht="28.8" x14ac:dyDescent="0.3">
      <c r="A443" s="362"/>
      <c r="B443" s="380" t="s">
        <v>1271</v>
      </c>
      <c r="C443" s="380" t="s">
        <v>1273</v>
      </c>
      <c r="D443" s="381"/>
      <c r="E443" s="380" t="s">
        <v>1274</v>
      </c>
      <c r="F443" s="380" t="s">
        <v>1274</v>
      </c>
      <c r="G443" s="3" t="str">
        <f>VLOOKUP(F443,class!A$1:B$460,2,FALSE)</f>
        <v>Shire District</v>
      </c>
      <c r="H443" s="3" t="str">
        <f>IFERROR(VLOOKUP(F443,classifications!A$3:C$335,3,FALSE),VLOOKUP(F443,classifications!I$2:K$28,3,FALSE))</f>
        <v>Predominantly Urban</v>
      </c>
      <c r="I443" s="378">
        <v>5467</v>
      </c>
      <c r="J443" s="378">
        <v>4040</v>
      </c>
      <c r="K443" s="378">
        <v>0</v>
      </c>
      <c r="L443" s="378">
        <v>56876</v>
      </c>
      <c r="M443" s="378">
        <v>66383</v>
      </c>
      <c r="N443" s="378"/>
      <c r="O443" s="378"/>
      <c r="P443" s="362"/>
      <c r="Q443" s="362"/>
      <c r="R443" s="362"/>
      <c r="S443" s="362"/>
      <c r="T443" s="362"/>
    </row>
    <row r="444" spans="1:20" x14ac:dyDescent="0.3">
      <c r="A444" s="362"/>
      <c r="B444" s="362"/>
      <c r="C444" s="362"/>
      <c r="D444" s="364"/>
      <c r="E444" s="362"/>
      <c r="F444" s="362"/>
      <c r="G444" s="362"/>
      <c r="H444" s="362"/>
      <c r="I444" s="378"/>
      <c r="J444" s="378"/>
      <c r="K444" s="378"/>
      <c r="L444" s="378"/>
      <c r="M444" s="378"/>
      <c r="N444" s="378"/>
      <c r="O444" s="378"/>
      <c r="P444" s="362"/>
      <c r="Q444" s="362"/>
      <c r="R444" s="362"/>
      <c r="S444" s="362"/>
      <c r="T444" s="362"/>
    </row>
    <row r="445" spans="1:20" ht="28.8" x14ac:dyDescent="0.3">
      <c r="A445" s="362"/>
      <c r="B445" s="380"/>
      <c r="C445" s="380" t="s">
        <v>1275</v>
      </c>
      <c r="D445" s="381" t="s">
        <v>1276</v>
      </c>
      <c r="E445" s="380"/>
      <c r="F445" s="381" t="s">
        <v>1276</v>
      </c>
      <c r="G445" s="3" t="str">
        <f>VLOOKUP(F445,class!A$1:B$460,2,FALSE)</f>
        <v>Shire County</v>
      </c>
      <c r="H445" s="3" t="str">
        <f>IFERROR(VLOOKUP(F445,classifications!A$3:C$335,3,FALSE),VLOOKUP(F445,classifications!I$2:K$28,3,FALSE))</f>
        <v>Predominantly Urban</v>
      </c>
      <c r="I445" s="384">
        <v>14498</v>
      </c>
      <c r="J445" s="384">
        <v>34972</v>
      </c>
      <c r="K445" s="384">
        <v>1609</v>
      </c>
      <c r="L445" s="384">
        <v>343105</v>
      </c>
      <c r="M445" s="384">
        <v>394184</v>
      </c>
      <c r="N445" s="378"/>
      <c r="O445" s="378"/>
      <c r="P445" s="362"/>
      <c r="Q445" s="362"/>
      <c r="R445" s="362"/>
      <c r="S445" s="362"/>
      <c r="T445" s="362"/>
    </row>
    <row r="446" spans="1:20" ht="28.8" x14ac:dyDescent="0.3">
      <c r="A446" s="362"/>
      <c r="B446" s="380" t="s">
        <v>1277</v>
      </c>
      <c r="C446" s="380" t="s">
        <v>1279</v>
      </c>
      <c r="D446" s="381"/>
      <c r="E446" s="380" t="s">
        <v>1280</v>
      </c>
      <c r="F446" s="380" t="s">
        <v>1280</v>
      </c>
      <c r="G446" s="3" t="str">
        <f>VLOOKUP(F446,class!A$1:B$460,2,FALSE)</f>
        <v>Shire District</v>
      </c>
      <c r="H446" s="3" t="str">
        <f>IFERROR(VLOOKUP(F446,classifications!A$3:C$335,3,FALSE),VLOOKUP(F446,classifications!I$2:K$28,3,FALSE))</f>
        <v>Predominantly Urban</v>
      </c>
      <c r="I446" s="378">
        <v>2534</v>
      </c>
      <c r="J446" s="378">
        <v>1089</v>
      </c>
      <c r="K446" s="378">
        <v>0</v>
      </c>
      <c r="L446" s="378">
        <v>25066</v>
      </c>
      <c r="M446" s="378">
        <v>28689</v>
      </c>
      <c r="N446" s="378"/>
      <c r="O446" s="378"/>
      <c r="P446" s="362"/>
      <c r="Q446" s="362"/>
      <c r="R446" s="362"/>
      <c r="S446" s="362"/>
      <c r="T446" s="362"/>
    </row>
    <row r="447" spans="1:20" ht="28.8" x14ac:dyDescent="0.3">
      <c r="A447" s="362"/>
      <c r="B447" s="380" t="s">
        <v>1281</v>
      </c>
      <c r="C447" s="380" t="s">
        <v>1283</v>
      </c>
      <c r="D447" s="381"/>
      <c r="E447" s="380" t="s">
        <v>1284</v>
      </c>
      <c r="F447" s="380" t="s">
        <v>1284</v>
      </c>
      <c r="G447" s="3" t="str">
        <f>VLOOKUP(F447,class!A$1:B$460,2,FALSE)</f>
        <v>Shire District</v>
      </c>
      <c r="H447" s="3" t="str">
        <f>IFERROR(VLOOKUP(F447,classifications!A$3:C$335,3,FALSE),VLOOKUP(F447,classifications!I$2:K$28,3,FALSE))</f>
        <v>Predominantly Urban</v>
      </c>
      <c r="I447" s="378">
        <v>3409</v>
      </c>
      <c r="J447" s="378">
        <v>3644</v>
      </c>
      <c r="K447" s="378">
        <v>0</v>
      </c>
      <c r="L447" s="378">
        <v>69674</v>
      </c>
      <c r="M447" s="378">
        <v>76727</v>
      </c>
      <c r="N447" s="378"/>
      <c r="O447" s="378"/>
      <c r="P447" s="362"/>
      <c r="Q447" s="362"/>
      <c r="R447" s="362"/>
      <c r="S447" s="362"/>
      <c r="T447" s="362"/>
    </row>
    <row r="448" spans="1:20" ht="28.8" x14ac:dyDescent="0.3">
      <c r="A448" s="362"/>
      <c r="B448" s="380" t="s">
        <v>1285</v>
      </c>
      <c r="C448" s="380" t="s">
        <v>1287</v>
      </c>
      <c r="D448" s="381"/>
      <c r="E448" s="380" t="s">
        <v>1288</v>
      </c>
      <c r="F448" s="380" t="s">
        <v>1288</v>
      </c>
      <c r="G448" s="3" t="str">
        <f>VLOOKUP(F448,class!A$1:B$460,2,FALSE)</f>
        <v>Shire District</v>
      </c>
      <c r="H448" s="3" t="str">
        <f>IFERROR(VLOOKUP(F448,classifications!A$3:C$335,3,FALSE),VLOOKUP(F448,classifications!I$2:K$28,3,FALSE))</f>
        <v>Predominantly Rural</v>
      </c>
      <c r="I448" s="378">
        <v>82</v>
      </c>
      <c r="J448" s="378">
        <v>8352</v>
      </c>
      <c r="K448" s="378">
        <v>283</v>
      </c>
      <c r="L448" s="378">
        <v>50976</v>
      </c>
      <c r="M448" s="378">
        <v>59693</v>
      </c>
      <c r="N448" s="378"/>
      <c r="O448" s="378"/>
      <c r="P448" s="362"/>
      <c r="Q448" s="362"/>
      <c r="R448" s="362"/>
      <c r="S448" s="362"/>
      <c r="T448" s="362"/>
    </row>
    <row r="449" spans="1:20" ht="28.8" x14ac:dyDescent="0.3">
      <c r="A449" s="362"/>
      <c r="B449" s="380" t="s">
        <v>1289</v>
      </c>
      <c r="C449" s="380" t="s">
        <v>1291</v>
      </c>
      <c r="D449" s="381"/>
      <c r="E449" s="380" t="s">
        <v>1292</v>
      </c>
      <c r="F449" s="380" t="s">
        <v>1292</v>
      </c>
      <c r="G449" s="3" t="str">
        <f>VLOOKUP(F449,class!A$1:B$460,2,FALSE)</f>
        <v>Shire District</v>
      </c>
      <c r="H449" s="3" t="str">
        <f>IFERROR(VLOOKUP(F449,classifications!A$3:C$335,3,FALSE),VLOOKUP(F449,classifications!I$2:K$28,3,FALSE))</f>
        <v>Predominantly Urban</v>
      </c>
      <c r="I449" s="378">
        <v>8351</v>
      </c>
      <c r="J449" s="378">
        <v>2583</v>
      </c>
      <c r="K449" s="378">
        <v>0</v>
      </c>
      <c r="L449" s="378">
        <v>35775</v>
      </c>
      <c r="M449" s="378">
        <v>46709</v>
      </c>
      <c r="N449" s="378"/>
      <c r="O449" s="378"/>
      <c r="P449" s="362"/>
      <c r="Q449" s="362"/>
      <c r="R449" s="362"/>
      <c r="S449" s="362"/>
      <c r="T449" s="362"/>
    </row>
    <row r="450" spans="1:20" ht="28.8" x14ac:dyDescent="0.3">
      <c r="A450" s="362"/>
      <c r="B450" s="380" t="s">
        <v>1293</v>
      </c>
      <c r="C450" s="380" t="s">
        <v>1295</v>
      </c>
      <c r="D450" s="381"/>
      <c r="E450" s="380" t="s">
        <v>1296</v>
      </c>
      <c r="F450" s="380" t="s">
        <v>1296</v>
      </c>
      <c r="G450" s="3" t="str">
        <f>VLOOKUP(F450,class!A$1:B$460,2,FALSE)</f>
        <v>Shire District</v>
      </c>
      <c r="H450" s="3" t="str">
        <f>IFERROR(VLOOKUP(F450,classifications!A$3:C$335,3,FALSE),VLOOKUP(F450,classifications!I$2:K$28,3,FALSE))</f>
        <v>Predominantly Rural</v>
      </c>
      <c r="I450" s="378">
        <v>87</v>
      </c>
      <c r="J450" s="378">
        <v>7277</v>
      </c>
      <c r="K450" s="378">
        <v>16</v>
      </c>
      <c r="L450" s="378">
        <v>57477</v>
      </c>
      <c r="M450" s="378">
        <v>64857</v>
      </c>
      <c r="N450" s="378"/>
      <c r="O450" s="378"/>
      <c r="P450" s="362"/>
      <c r="Q450" s="362"/>
      <c r="R450" s="362"/>
      <c r="S450" s="362"/>
      <c r="T450" s="362"/>
    </row>
    <row r="451" spans="1:20" ht="28.8" x14ac:dyDescent="0.3">
      <c r="A451" s="362"/>
      <c r="B451" s="380" t="s">
        <v>1297</v>
      </c>
      <c r="C451" s="380" t="s">
        <v>1299</v>
      </c>
      <c r="D451" s="381"/>
      <c r="E451" s="380" t="s">
        <v>1300</v>
      </c>
      <c r="F451" s="380" t="s">
        <v>1300</v>
      </c>
      <c r="G451" s="3" t="str">
        <f>VLOOKUP(F451,class!A$1:B$460,2,FALSE)</f>
        <v>Shire District</v>
      </c>
      <c r="H451" s="3" t="str">
        <f>IFERROR(VLOOKUP(F451,classifications!A$3:C$335,3,FALSE),VLOOKUP(F451,classifications!I$2:K$28,3,FALSE))</f>
        <v>Predominantly Urban</v>
      </c>
      <c r="I451" s="378">
        <v>35</v>
      </c>
      <c r="J451" s="378">
        <v>7154</v>
      </c>
      <c r="K451" s="378">
        <v>1310</v>
      </c>
      <c r="L451" s="378">
        <v>57539</v>
      </c>
      <c r="M451" s="378">
        <v>66038</v>
      </c>
      <c r="N451" s="378"/>
      <c r="O451" s="378"/>
      <c r="P451" s="362"/>
      <c r="Q451" s="362"/>
      <c r="R451" s="362"/>
      <c r="S451" s="362"/>
      <c r="T451" s="362"/>
    </row>
    <row r="452" spans="1:20" ht="28.8" x14ac:dyDescent="0.3">
      <c r="A452" s="362"/>
      <c r="B452" s="380" t="s">
        <v>1301</v>
      </c>
      <c r="C452" s="380" t="s">
        <v>1303</v>
      </c>
      <c r="D452" s="381"/>
      <c r="E452" s="380" t="s">
        <v>1304</v>
      </c>
      <c r="F452" s="380" t="s">
        <v>1304</v>
      </c>
      <c r="G452" s="3" t="str">
        <f>VLOOKUP(F452,class!A$1:B$460,2,FALSE)</f>
        <v>Shire District</v>
      </c>
      <c r="H452" s="3" t="str">
        <f>IFERROR(VLOOKUP(F452,classifications!A$3:C$335,3,FALSE),VLOOKUP(F452,classifications!I$2:K$28,3,FALSE))</f>
        <v>Predominantly Urban</v>
      </c>
      <c r="I452" s="378">
        <v>0</v>
      </c>
      <c r="J452" s="378">
        <v>4873</v>
      </c>
      <c r="K452" s="378">
        <v>0</v>
      </c>
      <c r="L452" s="378">
        <v>46598</v>
      </c>
      <c r="M452" s="378">
        <v>51471</v>
      </c>
      <c r="N452" s="378"/>
      <c r="O452" s="378"/>
      <c r="P452" s="362"/>
      <c r="Q452" s="362"/>
      <c r="R452" s="362"/>
      <c r="S452" s="362"/>
      <c r="T452" s="362"/>
    </row>
    <row r="453" spans="1:20" x14ac:dyDescent="0.3">
      <c r="A453" s="362"/>
      <c r="B453" s="362"/>
      <c r="C453" s="362"/>
      <c r="D453" s="364"/>
      <c r="E453" s="362"/>
      <c r="F453" s="362"/>
      <c r="G453" s="362"/>
      <c r="H453" s="362"/>
      <c r="I453" s="378"/>
      <c r="J453" s="378"/>
      <c r="K453" s="378"/>
      <c r="L453" s="378"/>
      <c r="M453" s="378"/>
      <c r="N453" s="378"/>
      <c r="O453" s="378"/>
      <c r="P453" s="362"/>
      <c r="Q453" s="362"/>
      <c r="R453" s="362"/>
      <c r="S453" s="362"/>
      <c r="T453" s="362"/>
    </row>
    <row r="454" spans="1:20" ht="28.8" x14ac:dyDescent="0.3">
      <c r="A454" s="362"/>
      <c r="B454" s="380"/>
      <c r="C454" s="380" t="s">
        <v>1590</v>
      </c>
      <c r="D454" s="381" t="s">
        <v>1591</v>
      </c>
      <c r="E454" s="380"/>
      <c r="F454" s="380"/>
      <c r="G454" s="380"/>
      <c r="H454" s="362"/>
      <c r="I454" s="382"/>
      <c r="J454" s="382"/>
      <c r="K454" s="382"/>
      <c r="L454" s="382"/>
      <c r="M454" s="382"/>
      <c r="N454" s="378"/>
      <c r="O454" s="378"/>
      <c r="P454" s="362"/>
      <c r="Q454" s="362"/>
      <c r="R454" s="362"/>
      <c r="S454" s="362"/>
      <c r="T454" s="362"/>
    </row>
    <row r="455" spans="1:20" ht="28.8" x14ac:dyDescent="0.3">
      <c r="A455" s="362"/>
      <c r="B455" s="380" t="s">
        <v>1592</v>
      </c>
      <c r="C455" s="380" t="s">
        <v>1594</v>
      </c>
      <c r="D455" s="381"/>
      <c r="E455" s="380" t="s">
        <v>1595</v>
      </c>
      <c r="F455" s="380" t="s">
        <v>1595</v>
      </c>
      <c r="G455" s="380"/>
      <c r="H455" s="380"/>
      <c r="I455" s="382" t="s">
        <v>1370</v>
      </c>
      <c r="J455" s="382"/>
      <c r="K455" s="382"/>
      <c r="L455" s="382"/>
      <c r="M455" s="382"/>
      <c r="N455" s="378"/>
      <c r="O455" s="378"/>
      <c r="P455" s="362"/>
      <c r="Q455" s="362"/>
      <c r="R455" s="362"/>
      <c r="S455" s="362"/>
      <c r="T455" s="362"/>
    </row>
    <row r="456" spans="1:20" ht="28.8" x14ac:dyDescent="0.3">
      <c r="A456" s="362"/>
      <c r="B456" s="380" t="s">
        <v>1596</v>
      </c>
      <c r="C456" s="380" t="s">
        <v>1598</v>
      </c>
      <c r="D456" s="381"/>
      <c r="E456" s="380" t="s">
        <v>1599</v>
      </c>
      <c r="F456" s="380" t="s">
        <v>1599</v>
      </c>
      <c r="G456" s="380"/>
      <c r="H456" s="380"/>
      <c r="I456" s="382" t="s">
        <v>1370</v>
      </c>
      <c r="J456" s="382"/>
      <c r="K456" s="382"/>
      <c r="L456" s="382"/>
      <c r="M456" s="382"/>
      <c r="N456" s="378"/>
      <c r="O456" s="378"/>
      <c r="P456" s="362"/>
      <c r="Q456" s="362"/>
      <c r="R456" s="362"/>
      <c r="S456" s="362"/>
      <c r="T456" s="362"/>
    </row>
    <row r="457" spans="1:20" ht="28.8" x14ac:dyDescent="0.3">
      <c r="A457" s="362"/>
      <c r="B457" s="380" t="s">
        <v>1600</v>
      </c>
      <c r="C457" s="380" t="s">
        <v>1602</v>
      </c>
      <c r="D457" s="381"/>
      <c r="E457" s="380" t="s">
        <v>1603</v>
      </c>
      <c r="F457" s="380" t="s">
        <v>1603</v>
      </c>
      <c r="G457" s="380"/>
      <c r="H457" s="380"/>
      <c r="I457" s="382" t="s">
        <v>1370</v>
      </c>
      <c r="J457" s="382"/>
      <c r="K457" s="382"/>
      <c r="L457" s="382"/>
      <c r="M457" s="382"/>
      <c r="N457" s="378"/>
      <c r="O457" s="378"/>
      <c r="P457" s="362"/>
      <c r="Q457" s="362"/>
      <c r="R457" s="362"/>
      <c r="S457" s="362"/>
      <c r="T457" s="362"/>
    </row>
    <row r="458" spans="1:20" ht="28.8" x14ac:dyDescent="0.3">
      <c r="A458" s="362"/>
      <c r="B458" s="380" t="s">
        <v>1604</v>
      </c>
      <c r="C458" s="380" t="s">
        <v>1606</v>
      </c>
      <c r="D458" s="381"/>
      <c r="E458" s="380" t="s">
        <v>1607</v>
      </c>
      <c r="F458" s="380" t="s">
        <v>1607</v>
      </c>
      <c r="G458" s="380"/>
      <c r="H458" s="380"/>
      <c r="I458" s="382" t="s">
        <v>1370</v>
      </c>
      <c r="J458" s="382"/>
      <c r="K458" s="382"/>
      <c r="L458" s="382"/>
      <c r="M458" s="382"/>
      <c r="N458" s="378"/>
      <c r="O458" s="378"/>
      <c r="P458" s="362"/>
      <c r="Q458" s="362"/>
      <c r="R458" s="362"/>
      <c r="S458" s="362"/>
      <c r="T458" s="362"/>
    </row>
    <row r="459" spans="1:20" x14ac:dyDescent="0.3">
      <c r="A459" s="362"/>
      <c r="B459" s="362"/>
      <c r="C459" s="362"/>
      <c r="D459" s="364"/>
      <c r="E459" s="362"/>
      <c r="F459" s="362"/>
      <c r="G459" s="362"/>
      <c r="H459" s="362"/>
      <c r="I459" s="378"/>
      <c r="J459" s="378"/>
      <c r="K459" s="378"/>
      <c r="L459" s="378"/>
      <c r="M459" s="378"/>
      <c r="N459" s="378"/>
      <c r="O459" s="378"/>
      <c r="P459" s="362"/>
      <c r="Q459" s="362"/>
      <c r="R459" s="362"/>
      <c r="S459" s="362"/>
      <c r="T459" s="362"/>
    </row>
    <row r="460" spans="1:20" ht="28.8" x14ac:dyDescent="0.3">
      <c r="A460" s="362"/>
      <c r="B460" s="380"/>
      <c r="C460" s="380" t="s">
        <v>1305</v>
      </c>
      <c r="D460" s="381" t="s">
        <v>1306</v>
      </c>
      <c r="E460" s="380"/>
      <c r="F460" s="381" t="s">
        <v>1306</v>
      </c>
      <c r="G460" s="3" t="str">
        <f>VLOOKUP(F460,class!A$1:B$460,2,FALSE)</f>
        <v>Shire County</v>
      </c>
      <c r="H460" s="3" t="str">
        <f>IFERROR(VLOOKUP(F460,classifications!A$3:C$335,3,FALSE),VLOOKUP(F460,classifications!I$2:K$28,3,FALSE))</f>
        <v>Urban with Significant Rural</v>
      </c>
      <c r="I460" s="385">
        <v>5697</v>
      </c>
      <c r="J460" s="385">
        <v>35448</v>
      </c>
      <c r="K460" s="385">
        <v>64</v>
      </c>
      <c r="L460" s="385">
        <v>230859</v>
      </c>
      <c r="M460" s="388">
        <v>272068</v>
      </c>
      <c r="N460" s="378"/>
      <c r="O460" s="378"/>
      <c r="P460" s="362"/>
      <c r="Q460" s="362"/>
      <c r="R460" s="362"/>
      <c r="S460" s="362"/>
      <c r="T460" s="362"/>
    </row>
    <row r="461" spans="1:20" ht="28.8" x14ac:dyDescent="0.3">
      <c r="A461" s="362"/>
      <c r="B461" s="380" t="s">
        <v>1307</v>
      </c>
      <c r="C461" s="380" t="s">
        <v>1309</v>
      </c>
      <c r="D461" s="381"/>
      <c r="E461" s="380" t="s">
        <v>1310</v>
      </c>
      <c r="F461" s="380" t="s">
        <v>1310</v>
      </c>
      <c r="G461" s="3" t="str">
        <f>VLOOKUP(F461,class!A$1:B$460,2,FALSE)</f>
        <v>Shire District</v>
      </c>
      <c r="H461" s="3" t="str">
        <f>IFERROR(VLOOKUP(F461,classifications!A$3:C$335,3,FALSE),VLOOKUP(F461,classifications!I$2:K$28,3,FALSE))</f>
        <v>Predominantly Urban</v>
      </c>
      <c r="I461" s="378">
        <v>0</v>
      </c>
      <c r="J461" s="378">
        <v>4568</v>
      </c>
      <c r="K461" s="378">
        <v>10</v>
      </c>
      <c r="L461" s="378">
        <v>38155</v>
      </c>
      <c r="M461" s="378">
        <v>42733</v>
      </c>
      <c r="N461" s="378"/>
      <c r="O461" s="378"/>
      <c r="P461" s="362"/>
      <c r="Q461" s="362"/>
      <c r="R461" s="362"/>
      <c r="S461" s="362"/>
      <c r="T461" s="362"/>
    </row>
    <row r="462" spans="1:20" ht="28.8" x14ac:dyDescent="0.3">
      <c r="A462" s="362"/>
      <c r="B462" s="380" t="s">
        <v>1311</v>
      </c>
      <c r="C462" s="380" t="s">
        <v>1313</v>
      </c>
      <c r="D462" s="381"/>
      <c r="E462" s="380" t="s">
        <v>1314</v>
      </c>
      <c r="F462" s="380" t="s">
        <v>1314</v>
      </c>
      <c r="G462" s="3" t="str">
        <f>VLOOKUP(F462,class!A$1:B$460,2,FALSE)</f>
        <v>Shire District</v>
      </c>
      <c r="H462" s="3" t="str">
        <f>IFERROR(VLOOKUP(F462,classifications!A$3:C$335,3,FALSE),VLOOKUP(F462,classifications!I$2:K$28,3,FALSE))</f>
        <v>Predominantly Rural</v>
      </c>
      <c r="I462" s="378">
        <v>2</v>
      </c>
      <c r="J462" s="378">
        <v>5142</v>
      </c>
      <c r="K462" s="378">
        <v>6</v>
      </c>
      <c r="L462" s="378">
        <v>31815</v>
      </c>
      <c r="M462" s="378">
        <v>36965</v>
      </c>
      <c r="N462" s="378"/>
      <c r="O462" s="378"/>
      <c r="P462" s="362"/>
      <c r="Q462" s="362"/>
      <c r="R462" s="362"/>
      <c r="S462" s="362"/>
      <c r="T462" s="362"/>
    </row>
    <row r="463" spans="1:20" ht="28.8" x14ac:dyDescent="0.3">
      <c r="A463" s="362"/>
      <c r="B463" s="380" t="s">
        <v>1315</v>
      </c>
      <c r="C463" s="380" t="s">
        <v>1317</v>
      </c>
      <c r="D463" s="381"/>
      <c r="E463" s="380" t="s">
        <v>1318</v>
      </c>
      <c r="F463" s="380" t="s">
        <v>1318</v>
      </c>
      <c r="G463" s="3" t="str">
        <f>VLOOKUP(F463,class!A$1:B$460,2,FALSE)</f>
        <v>Shire District</v>
      </c>
      <c r="H463" s="3" t="str">
        <f>IFERROR(VLOOKUP(F463,classifications!A$3:C$335,3,FALSE),VLOOKUP(F463,classifications!I$2:K$28,3,FALSE))</f>
        <v>Predominantly Urban</v>
      </c>
      <c r="I463" s="378">
        <v>5669</v>
      </c>
      <c r="J463" s="378">
        <v>2272</v>
      </c>
      <c r="K463" s="378">
        <v>6</v>
      </c>
      <c r="L463" s="378">
        <v>29787</v>
      </c>
      <c r="M463" s="378">
        <v>37734</v>
      </c>
      <c r="N463" s="378"/>
      <c r="O463" s="378"/>
      <c r="P463" s="362"/>
      <c r="Q463" s="362"/>
      <c r="R463" s="362"/>
      <c r="S463" s="362"/>
      <c r="T463" s="362"/>
    </row>
    <row r="464" spans="1:20" ht="28.8" x14ac:dyDescent="0.3">
      <c r="A464" s="362"/>
      <c r="B464" s="380" t="s">
        <v>1319</v>
      </c>
      <c r="C464" s="380" t="s">
        <v>1321</v>
      </c>
      <c r="D464" s="381"/>
      <c r="E464" s="380" t="s">
        <v>1322</v>
      </c>
      <c r="F464" s="380" t="s">
        <v>1322</v>
      </c>
      <c r="G464" s="3" t="str">
        <f>VLOOKUP(F464,class!A$1:B$460,2,FALSE)</f>
        <v>Shire District</v>
      </c>
      <c r="H464" s="3" t="str">
        <f>IFERROR(VLOOKUP(F464,classifications!A$3:C$335,3,FALSE),VLOOKUP(F464,classifications!I$2:K$28,3,FALSE))</f>
        <v>Predominantly Urban</v>
      </c>
      <c r="I464" s="378">
        <v>9</v>
      </c>
      <c r="J464" s="378">
        <v>7675</v>
      </c>
      <c r="K464" s="378">
        <v>9</v>
      </c>
      <c r="L464" s="378">
        <v>38965</v>
      </c>
      <c r="M464" s="378">
        <v>46658</v>
      </c>
      <c r="N464" s="378"/>
      <c r="O464" s="378"/>
      <c r="P464" s="362"/>
      <c r="Q464" s="362"/>
      <c r="R464" s="362"/>
      <c r="S464" s="362"/>
      <c r="T464" s="362"/>
    </row>
    <row r="465" spans="1:20" ht="28.8" x14ac:dyDescent="0.3">
      <c r="A465" s="362"/>
      <c r="B465" s="380" t="s">
        <v>1323</v>
      </c>
      <c r="C465" s="380" t="s">
        <v>1325</v>
      </c>
      <c r="D465" s="381"/>
      <c r="E465" s="380" t="s">
        <v>1326</v>
      </c>
      <c r="F465" s="380" t="s">
        <v>1326</v>
      </c>
      <c r="G465" s="3" t="str">
        <f>VLOOKUP(F465,class!A$1:B$460,2,FALSE)</f>
        <v>Shire District</v>
      </c>
      <c r="H465" s="3" t="str">
        <f>IFERROR(VLOOKUP(F465,classifications!A$3:C$335,3,FALSE),VLOOKUP(F465,classifications!I$2:K$28,3,FALSE))</f>
        <v>Predominantly Rural</v>
      </c>
      <c r="I465" s="378">
        <v>6</v>
      </c>
      <c r="J465" s="378">
        <v>9131</v>
      </c>
      <c r="K465" s="378">
        <v>30</v>
      </c>
      <c r="L465" s="378">
        <v>50693</v>
      </c>
      <c r="M465" s="378">
        <v>59860</v>
      </c>
      <c r="N465" s="378"/>
      <c r="O465" s="378"/>
      <c r="P465" s="362"/>
      <c r="Q465" s="362"/>
      <c r="R465" s="362"/>
      <c r="S465" s="362"/>
      <c r="T465" s="362"/>
    </row>
    <row r="466" spans="1:20" ht="29.4" thickBot="1" x14ac:dyDescent="0.35">
      <c r="A466" s="369"/>
      <c r="B466" s="389" t="s">
        <v>1327</v>
      </c>
      <c r="C466" s="389" t="s">
        <v>1329</v>
      </c>
      <c r="D466" s="390"/>
      <c r="E466" s="389" t="s">
        <v>1330</v>
      </c>
      <c r="F466" s="389" t="s">
        <v>1330</v>
      </c>
      <c r="G466" s="3" t="str">
        <f>VLOOKUP(F466,class!A$1:B$460,2,FALSE)</f>
        <v>Shire District</v>
      </c>
      <c r="H466" s="3" t="str">
        <f>IFERROR(VLOOKUP(F466,classifications!A$3:C$335,3,FALSE),VLOOKUP(F466,classifications!I$2:K$28,3,FALSE))</f>
        <v>Urban with Significant Rural</v>
      </c>
      <c r="I466" s="391">
        <v>11</v>
      </c>
      <c r="J466" s="391">
        <v>6660</v>
      </c>
      <c r="K466" s="391">
        <v>3</v>
      </c>
      <c r="L466" s="391">
        <v>41444</v>
      </c>
      <c r="M466" s="391">
        <v>48118</v>
      </c>
      <c r="N466" s="378"/>
      <c r="O466" s="378"/>
      <c r="P466" s="362"/>
      <c r="Q466" s="362"/>
      <c r="R466" s="362"/>
      <c r="S466" s="362"/>
      <c r="T466" s="362"/>
    </row>
    <row r="467" spans="1:20" x14ac:dyDescent="0.3">
      <c r="A467" s="362"/>
      <c r="B467" s="380"/>
      <c r="C467" s="380"/>
      <c r="D467" s="381"/>
      <c r="E467" s="380"/>
      <c r="F467" s="380"/>
      <c r="G467" s="380"/>
      <c r="H467" s="362"/>
      <c r="I467" s="378"/>
      <c r="J467" s="378"/>
      <c r="K467" s="378"/>
      <c r="L467" s="378"/>
      <c r="M467" s="378"/>
      <c r="N467" s="378"/>
      <c r="O467" s="378"/>
      <c r="P467" s="362"/>
      <c r="Q467" s="362"/>
      <c r="R467" s="362"/>
      <c r="S467" s="362"/>
      <c r="T467" s="362"/>
    </row>
    <row r="468" spans="1:20" ht="43.2" x14ac:dyDescent="0.3">
      <c r="A468" s="362"/>
      <c r="B468" s="380"/>
      <c r="C468" s="380"/>
      <c r="D468" s="381"/>
      <c r="E468" s="380"/>
      <c r="F468" s="380" t="s">
        <v>2062</v>
      </c>
      <c r="G468" s="3" t="str">
        <f>VLOOKUP(F468,class!A$1:B$460,2,FALSE)</f>
        <v>Unitary Authority</v>
      </c>
      <c r="H468" s="3" t="str">
        <f>IFERROR(VLOOKUP(F468,classifications!A$3:C$335,3,FALSE),VLOOKUP(F468,classifications!I$2:K$28,3,FALSE))</f>
        <v>Urban with Significant Rural</v>
      </c>
      <c r="I468" s="378">
        <f>I348+I350+I351+I354</f>
        <v>8277</v>
      </c>
      <c r="J468" s="378">
        <f t="shared" ref="J468:M468" si="0">J348+J350+J351+J354</f>
        <v>15802</v>
      </c>
      <c r="K468" s="378">
        <f t="shared" si="0"/>
        <v>9</v>
      </c>
      <c r="L468" s="378">
        <f t="shared" si="0"/>
        <v>130945</v>
      </c>
      <c r="M468" s="378">
        <f t="shared" si="0"/>
        <v>155033</v>
      </c>
      <c r="N468" s="378"/>
      <c r="O468" s="378"/>
      <c r="P468" s="362"/>
      <c r="Q468" s="362"/>
      <c r="R468" s="362"/>
      <c r="S468" s="362"/>
      <c r="T468" s="362"/>
    </row>
    <row r="469" spans="1:20" ht="43.2" x14ac:dyDescent="0.3">
      <c r="A469" s="362"/>
      <c r="B469" s="380"/>
      <c r="C469" s="380"/>
      <c r="D469" s="381"/>
      <c r="E469" s="380"/>
      <c r="F469" s="380" t="s">
        <v>2065</v>
      </c>
      <c r="G469" s="3" t="str">
        <f>VLOOKUP(F469,class!A$1:B$460,2,FALSE)</f>
        <v>Unitary Authority</v>
      </c>
      <c r="H469" s="3" t="str">
        <f>IFERROR(VLOOKUP(F469,classifications!A$3:C$336,3,FALSE),VLOOKUP(F469,classifications!I$2:K$28,3,FALSE))</f>
        <v>Urban with Significant Rural</v>
      </c>
      <c r="I469" s="378">
        <f>I349+I352+I353</f>
        <v>11545</v>
      </c>
      <c r="J469" s="378">
        <f t="shared" ref="J469:M469" si="1">J349+J352+J353</f>
        <v>14468</v>
      </c>
      <c r="K469" s="378">
        <f t="shared" si="1"/>
        <v>33</v>
      </c>
      <c r="L469" s="378">
        <f t="shared" si="1"/>
        <v>153701</v>
      </c>
      <c r="M469" s="378">
        <f t="shared" si="1"/>
        <v>179747</v>
      </c>
      <c r="N469" s="378"/>
      <c r="O469" s="378"/>
      <c r="P469" s="362"/>
      <c r="Q469" s="362"/>
      <c r="R469" s="362"/>
      <c r="S469" s="362"/>
      <c r="T469" s="362"/>
    </row>
    <row r="470" spans="1:20" x14ac:dyDescent="0.3">
      <c r="A470" s="362"/>
      <c r="B470" s="362"/>
      <c r="C470" s="362"/>
      <c r="D470" s="364"/>
      <c r="E470" s="362"/>
      <c r="F470" s="362"/>
      <c r="G470" s="362"/>
      <c r="H470" s="362"/>
      <c r="I470" s="362"/>
      <c r="J470" s="362"/>
      <c r="K470" s="362"/>
      <c r="L470" s="362"/>
      <c r="M470" s="362"/>
      <c r="N470" s="362"/>
      <c r="O470" s="378"/>
      <c r="P470" s="362"/>
      <c r="Q470" s="362"/>
      <c r="R470" s="362"/>
      <c r="S470" s="362"/>
      <c r="T470" s="362"/>
    </row>
    <row r="471" spans="1:20" x14ac:dyDescent="0.3">
      <c r="A471" s="362"/>
      <c r="B471" s="362"/>
      <c r="C471" s="362"/>
      <c r="D471" s="364"/>
      <c r="E471" s="392" t="s">
        <v>1619</v>
      </c>
      <c r="F471" s="392"/>
      <c r="G471" s="392"/>
      <c r="H471" s="362"/>
      <c r="I471" s="362"/>
      <c r="J471" s="362"/>
      <c r="K471" s="362"/>
      <c r="L471" s="362"/>
      <c r="M471" s="362"/>
      <c r="N471" s="362"/>
      <c r="O471" s="378"/>
      <c r="P471" s="362"/>
      <c r="Q471" s="362"/>
      <c r="R471" s="362"/>
      <c r="S471" s="362"/>
      <c r="T471" s="362"/>
    </row>
    <row r="472" spans="1:20" x14ac:dyDescent="0.3">
      <c r="A472" s="362"/>
      <c r="B472" s="362"/>
      <c r="C472" s="362"/>
      <c r="D472" s="364"/>
      <c r="E472" s="479" t="s">
        <v>2027</v>
      </c>
      <c r="F472" s="479"/>
      <c r="G472" s="479"/>
      <c r="H472" s="479"/>
      <c r="I472" s="479"/>
      <c r="J472" s="479"/>
      <c r="K472" s="479"/>
      <c r="L472" s="479"/>
      <c r="M472" s="479"/>
      <c r="N472" s="362"/>
      <c r="O472" s="378"/>
      <c r="P472" s="362"/>
      <c r="Q472" s="362"/>
      <c r="R472" s="362"/>
      <c r="S472" s="362"/>
      <c r="T472" s="362"/>
    </row>
    <row r="473" spans="1:20" x14ac:dyDescent="0.3">
      <c r="A473" s="362"/>
      <c r="B473" s="362"/>
      <c r="C473" s="362"/>
      <c r="D473" s="364"/>
      <c r="E473" s="479" t="s">
        <v>1621</v>
      </c>
      <c r="F473" s="479"/>
      <c r="G473" s="479"/>
      <c r="H473" s="479"/>
      <c r="I473" s="479"/>
      <c r="J473" s="479"/>
      <c r="K473" s="479"/>
      <c r="L473" s="479"/>
      <c r="M473" s="479"/>
      <c r="N473" s="362"/>
      <c r="O473" s="378"/>
      <c r="P473" s="362"/>
      <c r="Q473" s="362"/>
      <c r="R473" s="362"/>
      <c r="S473" s="362"/>
      <c r="T473" s="362"/>
    </row>
    <row r="474" spans="1:20" x14ac:dyDescent="0.3">
      <c r="A474" s="362"/>
      <c r="B474" s="362"/>
      <c r="C474" s="362"/>
      <c r="D474" s="364"/>
      <c r="E474" s="479" t="s">
        <v>1622</v>
      </c>
      <c r="F474" s="479"/>
      <c r="G474" s="479"/>
      <c r="H474" s="479"/>
      <c r="I474" s="479"/>
      <c r="J474" s="479"/>
      <c r="K474" s="479"/>
      <c r="L474" s="479"/>
      <c r="M474" s="479"/>
      <c r="N474" s="362"/>
      <c r="O474" s="378"/>
      <c r="P474" s="362"/>
      <c r="Q474" s="362"/>
      <c r="R474" s="362"/>
      <c r="S474" s="362"/>
      <c r="T474" s="362"/>
    </row>
    <row r="475" spans="1:20" x14ac:dyDescent="0.3">
      <c r="A475" s="362"/>
      <c r="B475" s="362"/>
      <c r="C475" s="362"/>
      <c r="D475" s="364"/>
      <c r="E475" s="479" t="s">
        <v>1623</v>
      </c>
      <c r="F475" s="479"/>
      <c r="G475" s="479"/>
      <c r="H475" s="479"/>
      <c r="I475" s="479"/>
      <c r="J475" s="479"/>
      <c r="K475" s="479"/>
      <c r="L475" s="479"/>
      <c r="M475" s="479"/>
      <c r="N475" s="362"/>
      <c r="O475" s="378"/>
      <c r="P475" s="362"/>
      <c r="Q475" s="362"/>
      <c r="R475" s="362"/>
      <c r="S475" s="362"/>
      <c r="T475" s="362"/>
    </row>
    <row r="476" spans="1:20" x14ac:dyDescent="0.3">
      <c r="A476" s="362"/>
      <c r="B476" s="362"/>
      <c r="C476" s="362"/>
      <c r="D476" s="364"/>
      <c r="E476" s="393"/>
      <c r="F476" s="393"/>
      <c r="G476" s="393"/>
      <c r="H476" s="393"/>
      <c r="I476" s="393"/>
      <c r="J476" s="393"/>
      <c r="K476" s="393"/>
      <c r="L476" s="393"/>
      <c r="M476" s="393"/>
      <c r="N476" s="362"/>
      <c r="O476" s="378"/>
      <c r="P476" s="362"/>
      <c r="Q476" s="362"/>
      <c r="R476" s="362"/>
      <c r="S476" s="362"/>
      <c r="T476" s="362"/>
    </row>
    <row r="477" spans="1:20" x14ac:dyDescent="0.3">
      <c r="A477" s="362"/>
      <c r="B477" s="362"/>
      <c r="C477" s="362"/>
      <c r="D477" s="364"/>
      <c r="E477" s="480"/>
      <c r="F477" s="480"/>
      <c r="G477" s="480"/>
      <c r="H477" s="480"/>
      <c r="I477" s="480"/>
      <c r="J477" s="480"/>
      <c r="K477" s="480"/>
      <c r="L477" s="480"/>
      <c r="M477" s="480"/>
      <c r="N477" s="362"/>
      <c r="O477" s="378"/>
      <c r="P477" s="362"/>
      <c r="Q477" s="362"/>
      <c r="R477" s="362"/>
      <c r="S477" s="362"/>
      <c r="T477" s="362"/>
    </row>
    <row r="478" spans="1:20" x14ac:dyDescent="0.3">
      <c r="A478" s="362"/>
      <c r="B478" s="362"/>
      <c r="C478" s="362"/>
      <c r="D478" s="364"/>
      <c r="E478" s="480"/>
      <c r="F478" s="480"/>
      <c r="G478" s="480"/>
      <c r="H478" s="480"/>
      <c r="I478" s="480"/>
      <c r="J478" s="480"/>
      <c r="K478" s="480"/>
      <c r="L478" s="480"/>
      <c r="M478" s="480"/>
      <c r="N478" s="362"/>
      <c r="O478" s="378"/>
      <c r="P478" s="362"/>
      <c r="Q478" s="362"/>
      <c r="R478" s="362"/>
      <c r="S478" s="362"/>
      <c r="T478" s="362"/>
    </row>
    <row r="479" spans="1:20" x14ac:dyDescent="0.3">
      <c r="A479" s="362"/>
      <c r="B479" s="362"/>
      <c r="C479" s="362"/>
      <c r="D479" s="364"/>
      <c r="E479" s="393"/>
      <c r="F479" s="393"/>
      <c r="G479" s="393"/>
      <c r="H479" s="393"/>
      <c r="I479" s="393"/>
      <c r="J479" s="393"/>
      <c r="K479" s="393"/>
      <c r="L479" s="393"/>
      <c r="M479" s="393"/>
      <c r="N479" s="362"/>
      <c r="O479" s="378"/>
      <c r="P479" s="362"/>
      <c r="Q479" s="362"/>
      <c r="R479" s="362"/>
      <c r="S479" s="362"/>
      <c r="T479" s="362"/>
    </row>
    <row r="480" spans="1:20" ht="16.2" x14ac:dyDescent="0.3">
      <c r="A480" s="362"/>
      <c r="B480" s="362"/>
      <c r="C480" s="362"/>
      <c r="D480" s="364"/>
      <c r="E480" s="481" t="s">
        <v>2028</v>
      </c>
      <c r="F480" s="481"/>
      <c r="G480" s="481"/>
      <c r="H480" s="481"/>
      <c r="I480" s="481"/>
      <c r="J480" s="481"/>
      <c r="K480" s="481"/>
      <c r="L480" s="481"/>
      <c r="M480" s="481"/>
      <c r="N480" s="362"/>
      <c r="O480" s="378"/>
      <c r="P480" s="362"/>
      <c r="Q480" s="362"/>
      <c r="R480" s="362"/>
      <c r="S480" s="362"/>
      <c r="T480" s="362"/>
    </row>
    <row r="481" spans="1:20" x14ac:dyDescent="0.3">
      <c r="A481" s="362"/>
      <c r="B481" s="362"/>
      <c r="C481" s="362"/>
      <c r="D481" s="364"/>
      <c r="E481" s="482" t="s">
        <v>2029</v>
      </c>
      <c r="F481" s="482"/>
      <c r="G481" s="482"/>
      <c r="H481" s="482"/>
      <c r="I481" s="482"/>
      <c r="J481" s="482"/>
      <c r="K481" s="482"/>
      <c r="L481" s="482"/>
      <c r="M481" s="482"/>
      <c r="N481" s="362"/>
      <c r="O481" s="378"/>
      <c r="P481" s="362"/>
      <c r="Q481" s="362"/>
      <c r="R481" s="362"/>
      <c r="S481" s="362"/>
      <c r="T481" s="362"/>
    </row>
    <row r="482" spans="1:20" x14ac:dyDescent="0.3">
      <c r="A482" s="362"/>
      <c r="B482" s="362"/>
      <c r="C482" s="362"/>
      <c r="D482" s="364"/>
      <c r="E482" s="394" t="s">
        <v>2030</v>
      </c>
      <c r="F482" s="394"/>
      <c r="G482" s="394"/>
      <c r="H482" s="394"/>
      <c r="I482" s="394"/>
      <c r="J482" s="394"/>
      <c r="K482" s="394"/>
      <c r="L482" s="394"/>
      <c r="M482" s="394"/>
      <c r="N482" s="362"/>
      <c r="O482" s="378"/>
      <c r="P482" s="362"/>
      <c r="Q482" s="362"/>
      <c r="R482" s="362"/>
      <c r="S482" s="362"/>
      <c r="T482" s="362"/>
    </row>
    <row r="483" spans="1:20" x14ac:dyDescent="0.3">
      <c r="A483" s="362"/>
      <c r="B483" s="362"/>
      <c r="C483" s="362"/>
      <c r="D483" s="364"/>
      <c r="E483" s="362" t="s">
        <v>2055</v>
      </c>
      <c r="F483" s="362"/>
      <c r="G483" s="362"/>
      <c r="H483" s="394"/>
      <c r="I483" s="394"/>
      <c r="J483" s="394"/>
      <c r="K483" s="394"/>
      <c r="L483" s="394"/>
      <c r="M483" s="394"/>
      <c r="N483" s="362"/>
      <c r="O483" s="378"/>
      <c r="P483" s="362"/>
      <c r="Q483" s="362"/>
      <c r="R483" s="362"/>
      <c r="S483" s="362"/>
      <c r="T483" s="362"/>
    </row>
    <row r="484" spans="1:20" x14ac:dyDescent="0.3">
      <c r="A484" s="362"/>
      <c r="B484" s="362"/>
      <c r="C484" s="362"/>
      <c r="D484" s="364"/>
      <c r="E484" s="394" t="s">
        <v>2032</v>
      </c>
      <c r="F484" s="394"/>
      <c r="G484" s="394"/>
      <c r="H484" s="394"/>
      <c r="I484" s="394"/>
      <c r="J484" s="394"/>
      <c r="K484" s="394"/>
      <c r="L484" s="394"/>
      <c r="M484" s="394"/>
      <c r="N484" s="362"/>
      <c r="O484" s="378"/>
      <c r="P484" s="362"/>
      <c r="Q484" s="362"/>
      <c r="R484" s="362"/>
      <c r="S484" s="362"/>
      <c r="T484" s="362"/>
    </row>
    <row r="485" spans="1:20" x14ac:dyDescent="0.3">
      <c r="A485" s="362"/>
      <c r="B485" s="362"/>
      <c r="C485" s="362"/>
      <c r="D485" s="364"/>
      <c r="E485" s="362"/>
      <c r="F485" s="362"/>
      <c r="G485" s="362"/>
      <c r="H485" s="362"/>
      <c r="I485" s="362"/>
      <c r="J485" s="362"/>
      <c r="K485" s="362"/>
      <c r="L485" s="362"/>
      <c r="M485" s="362"/>
      <c r="N485" s="362"/>
      <c r="O485" s="378"/>
      <c r="P485" s="362"/>
      <c r="Q485" s="362"/>
      <c r="R485" s="362"/>
      <c r="S485" s="362"/>
      <c r="T485" s="362"/>
    </row>
    <row r="486" spans="1:20" x14ac:dyDescent="0.3">
      <c r="A486" s="362"/>
      <c r="B486" s="362"/>
      <c r="C486" s="362"/>
      <c r="D486" s="364"/>
      <c r="E486" s="479" t="s">
        <v>2037</v>
      </c>
      <c r="F486" s="479"/>
      <c r="G486" s="479"/>
      <c r="H486" s="479"/>
      <c r="I486" s="479"/>
      <c r="J486" s="479"/>
      <c r="K486" s="479"/>
      <c r="L486" s="479"/>
      <c r="M486" s="479"/>
      <c r="N486" s="362"/>
      <c r="O486" s="378"/>
      <c r="P486" s="362"/>
      <c r="Q486" s="362"/>
      <c r="R486" s="362"/>
      <c r="S486" s="362"/>
      <c r="T486" s="362"/>
    </row>
    <row r="487" spans="1:20" x14ac:dyDescent="0.3">
      <c r="A487" s="362"/>
      <c r="B487" s="362"/>
      <c r="C487" s="362"/>
      <c r="D487" s="364"/>
      <c r="E487" s="362"/>
      <c r="F487" s="362"/>
      <c r="G487" s="362"/>
      <c r="H487" s="362"/>
      <c r="I487" s="362"/>
      <c r="J487" s="362"/>
      <c r="K487" s="362"/>
      <c r="L487" s="362"/>
      <c r="M487" s="362"/>
      <c r="N487" s="362"/>
      <c r="O487" s="378"/>
      <c r="P487" s="362"/>
      <c r="Q487" s="362"/>
      <c r="R487" s="362"/>
      <c r="S487" s="362"/>
      <c r="T487" s="362"/>
    </row>
    <row r="488" spans="1:20" x14ac:dyDescent="0.3">
      <c r="A488" s="362"/>
      <c r="B488" s="362"/>
      <c r="C488" s="362"/>
      <c r="D488" s="364"/>
      <c r="E488" s="392" t="s">
        <v>1425</v>
      </c>
      <c r="F488" s="392"/>
      <c r="G488" s="392"/>
      <c r="H488" s="362"/>
      <c r="I488" s="362"/>
      <c r="J488" s="362"/>
      <c r="K488" s="362"/>
      <c r="L488" s="362"/>
      <c r="M488" s="362"/>
      <c r="N488" s="362"/>
      <c r="O488" s="378"/>
      <c r="P488" s="362"/>
      <c r="Q488" s="362"/>
      <c r="R488" s="362"/>
      <c r="S488" s="362"/>
      <c r="T488" s="362"/>
    </row>
    <row r="489" spans="1:20" x14ac:dyDescent="0.3">
      <c r="A489" s="362"/>
      <c r="B489" s="362"/>
      <c r="C489" s="362"/>
      <c r="D489" s="364"/>
      <c r="E489" s="479" t="s">
        <v>1608</v>
      </c>
      <c r="F489" s="479"/>
      <c r="G489" s="479"/>
      <c r="H489" s="479"/>
      <c r="I489" s="479"/>
      <c r="J489" s="479"/>
      <c r="K489" s="479"/>
      <c r="L489" s="479"/>
      <c r="M489" s="479"/>
      <c r="N489" s="362"/>
      <c r="O489" s="480"/>
      <c r="P489" s="480"/>
      <c r="Q489" s="480"/>
      <c r="R489" s="480"/>
      <c r="S489" s="362"/>
      <c r="T489" s="362"/>
    </row>
    <row r="490" spans="1:20" x14ac:dyDescent="0.3">
      <c r="A490" s="362"/>
      <c r="B490" s="362"/>
      <c r="C490" s="362"/>
      <c r="D490" s="364"/>
      <c r="E490" s="479" t="s">
        <v>2056</v>
      </c>
      <c r="F490" s="479"/>
      <c r="G490" s="479"/>
      <c r="H490" s="479"/>
      <c r="I490" s="479"/>
      <c r="J490" s="479"/>
      <c r="K490" s="479"/>
      <c r="L490" s="479"/>
      <c r="M490" s="479"/>
      <c r="N490" s="362"/>
      <c r="O490" s="362"/>
      <c r="P490" s="362"/>
      <c r="Q490" s="362"/>
      <c r="R490" s="362"/>
      <c r="S490" s="362"/>
      <c r="T490" s="362"/>
    </row>
    <row r="491" spans="1:20" x14ac:dyDescent="0.3">
      <c r="A491" s="362"/>
      <c r="B491" s="362"/>
      <c r="C491" s="362"/>
      <c r="D491" s="364"/>
      <c r="E491" s="394" t="s">
        <v>2039</v>
      </c>
      <c r="F491" s="394"/>
      <c r="G491" s="394"/>
      <c r="H491" s="393"/>
      <c r="I491" s="393"/>
      <c r="J491" s="393"/>
      <c r="K491" s="393"/>
      <c r="L491" s="393"/>
      <c r="M491" s="393"/>
      <c r="N491" s="362"/>
      <c r="O491" s="395"/>
      <c r="P491" s="395"/>
      <c r="Q491" s="395"/>
      <c r="R491" s="395"/>
      <c r="S491" s="362"/>
      <c r="T491" s="362"/>
    </row>
    <row r="492" spans="1:20" x14ac:dyDescent="0.3">
      <c r="A492" s="362"/>
      <c r="B492" s="362"/>
      <c r="C492" s="362"/>
      <c r="D492" s="364"/>
      <c r="E492" s="479" t="s">
        <v>2040</v>
      </c>
      <c r="F492" s="479"/>
      <c r="G492" s="479"/>
      <c r="H492" s="479"/>
      <c r="I492" s="479"/>
      <c r="J492" s="479"/>
      <c r="K492" s="479"/>
      <c r="L492" s="479"/>
      <c r="M492" s="479"/>
      <c r="N492" s="362"/>
      <c r="O492" s="395"/>
      <c r="P492" s="395"/>
      <c r="Q492" s="395"/>
      <c r="R492" s="395"/>
      <c r="S492" s="362"/>
      <c r="T492" s="362"/>
    </row>
    <row r="493" spans="1:20" x14ac:dyDescent="0.3">
      <c r="A493" s="362"/>
      <c r="B493" s="362"/>
      <c r="C493" s="362"/>
      <c r="D493" s="364"/>
      <c r="E493" s="479" t="s">
        <v>2041</v>
      </c>
      <c r="F493" s="479"/>
      <c r="G493" s="479"/>
      <c r="H493" s="479"/>
      <c r="I493" s="479"/>
      <c r="J493" s="479"/>
      <c r="K493" s="479"/>
      <c r="L493" s="479"/>
      <c r="M493" s="479"/>
      <c r="N493" s="396"/>
      <c r="O493" s="395"/>
      <c r="P493" s="395"/>
      <c r="Q493" s="395"/>
      <c r="R493" s="395"/>
      <c r="S493" s="362"/>
      <c r="T493" s="362"/>
    </row>
    <row r="494" spans="1:20" ht="16.2" x14ac:dyDescent="0.3">
      <c r="A494" s="362"/>
      <c r="B494" s="362"/>
      <c r="C494" s="362"/>
      <c r="D494" s="364"/>
      <c r="E494" s="397"/>
      <c r="F494" s="397"/>
      <c r="G494" s="397"/>
      <c r="H494" s="393"/>
      <c r="I494" s="393"/>
      <c r="J494" s="393"/>
      <c r="K494" s="393"/>
      <c r="L494" s="393"/>
      <c r="M494" s="393"/>
      <c r="N494" s="396"/>
      <c r="O494" s="362"/>
      <c r="P494" s="362"/>
      <c r="Q494" s="362"/>
      <c r="R494" s="362"/>
      <c r="S494" s="362"/>
      <c r="T494" s="362"/>
    </row>
    <row r="495" spans="1:20" x14ac:dyDescent="0.3">
      <c r="A495" s="362"/>
      <c r="B495" s="362"/>
      <c r="C495" s="362"/>
      <c r="D495" s="364"/>
      <c r="E495" s="479" t="s">
        <v>1612</v>
      </c>
      <c r="F495" s="479"/>
      <c r="G495" s="479"/>
      <c r="H495" s="479"/>
      <c r="I495" s="479"/>
      <c r="J495" s="479"/>
      <c r="K495" s="479"/>
      <c r="L495" s="479"/>
      <c r="M495" s="479"/>
      <c r="N495" s="362"/>
      <c r="O495" s="480"/>
      <c r="P495" s="480"/>
      <c r="Q495" s="480"/>
      <c r="R495" s="480"/>
      <c r="S495" s="480"/>
      <c r="T495" s="480"/>
    </row>
    <row r="496" spans="1:20" x14ac:dyDescent="0.3">
      <c r="A496" s="362"/>
      <c r="B496" s="362"/>
      <c r="C496" s="362"/>
      <c r="D496" s="364"/>
      <c r="E496" s="479" t="s">
        <v>2042</v>
      </c>
      <c r="F496" s="479"/>
      <c r="G496" s="479"/>
      <c r="H496" s="479"/>
      <c r="I496" s="479"/>
      <c r="J496" s="479"/>
      <c r="K496" s="479"/>
      <c r="L496" s="479"/>
      <c r="M496" s="479"/>
      <c r="N496" s="362"/>
      <c r="O496" s="480"/>
      <c r="P496" s="480"/>
      <c r="Q496" s="480"/>
      <c r="R496" s="480"/>
      <c r="S496" s="480"/>
      <c r="T496" s="480"/>
    </row>
    <row r="497" spans="1:20" x14ac:dyDescent="0.3">
      <c r="A497" s="362"/>
      <c r="B497" s="362"/>
      <c r="C497" s="362"/>
      <c r="D497" s="364"/>
      <c r="E497" s="479" t="s">
        <v>2043</v>
      </c>
      <c r="F497" s="479"/>
      <c r="G497" s="479"/>
      <c r="H497" s="479"/>
      <c r="I497" s="479"/>
      <c r="J497" s="479"/>
      <c r="K497" s="479"/>
      <c r="L497" s="479"/>
      <c r="M497" s="479"/>
      <c r="N497" s="362"/>
      <c r="O497" s="480"/>
      <c r="P497" s="480"/>
      <c r="Q497" s="480"/>
      <c r="R497" s="480"/>
      <c r="S497" s="480"/>
      <c r="T497" s="480"/>
    </row>
    <row r="498" spans="1:20" x14ac:dyDescent="0.3">
      <c r="A498" s="362"/>
      <c r="B498" s="362"/>
      <c r="C498" s="362"/>
      <c r="D498" s="364"/>
      <c r="E498" s="394" t="s">
        <v>2044</v>
      </c>
      <c r="F498" s="394"/>
      <c r="G498" s="394"/>
      <c r="H498" s="393"/>
      <c r="I498" s="393"/>
      <c r="J498" s="393"/>
      <c r="K498" s="393"/>
      <c r="L498" s="393"/>
      <c r="M498" s="393"/>
      <c r="N498" s="362"/>
      <c r="O498" s="480"/>
      <c r="P498" s="480"/>
      <c r="Q498" s="480"/>
      <c r="R498" s="480"/>
      <c r="S498" s="480"/>
      <c r="T498" s="396"/>
    </row>
    <row r="499" spans="1:20" x14ac:dyDescent="0.3">
      <c r="A499" s="362"/>
      <c r="B499" s="362"/>
      <c r="C499" s="362"/>
      <c r="D499" s="364"/>
      <c r="E499" s="362"/>
      <c r="F499" s="362"/>
      <c r="G499" s="362"/>
      <c r="H499" s="362"/>
      <c r="I499" s="362"/>
      <c r="J499" s="362"/>
      <c r="K499" s="362"/>
      <c r="L499" s="362"/>
      <c r="M499" s="362"/>
      <c r="N499" s="362"/>
      <c r="O499" s="480"/>
      <c r="P499" s="480"/>
      <c r="Q499" s="480"/>
      <c r="R499" s="480"/>
      <c r="S499" s="396"/>
      <c r="T499" s="396"/>
    </row>
    <row r="500" spans="1:20" x14ac:dyDescent="0.3">
      <c r="A500" s="362"/>
      <c r="B500" s="362"/>
      <c r="C500" s="362"/>
      <c r="D500" s="364"/>
      <c r="E500" s="483" t="s">
        <v>1971</v>
      </c>
      <c r="F500" s="483"/>
      <c r="G500" s="483"/>
      <c r="H500" s="483"/>
      <c r="I500" s="483"/>
      <c r="J500" s="483"/>
      <c r="K500" s="483"/>
      <c r="L500" s="483"/>
      <c r="M500" s="483"/>
      <c r="N500" s="483"/>
      <c r="O500" s="480"/>
      <c r="P500" s="480"/>
      <c r="Q500" s="480"/>
      <c r="R500" s="480"/>
      <c r="S500" s="396"/>
      <c r="T500" s="396"/>
    </row>
    <row r="501" spans="1:20" x14ac:dyDescent="0.3">
      <c r="A501" s="362"/>
      <c r="B501" s="362"/>
      <c r="C501" s="362"/>
      <c r="D501" s="364"/>
      <c r="E501" s="362"/>
      <c r="F501" s="362"/>
      <c r="G501" s="362"/>
      <c r="H501" s="362"/>
      <c r="I501" s="362"/>
      <c r="J501" s="362"/>
      <c r="K501" s="362"/>
      <c r="L501" s="362"/>
      <c r="M501" s="362"/>
      <c r="N501" s="362"/>
      <c r="O501" s="480"/>
      <c r="P501" s="480"/>
      <c r="Q501" s="480"/>
      <c r="R501" s="480"/>
      <c r="S501" s="396"/>
      <c r="T501" s="396"/>
    </row>
    <row r="502" spans="1:20" x14ac:dyDescent="0.3">
      <c r="A502" s="362"/>
      <c r="B502" s="362"/>
      <c r="C502" s="362"/>
      <c r="D502" s="364"/>
      <c r="E502" s="479" t="s">
        <v>2045</v>
      </c>
      <c r="F502" s="479"/>
      <c r="G502" s="479"/>
      <c r="H502" s="479"/>
      <c r="I502" s="479"/>
      <c r="J502" s="479"/>
      <c r="K502" s="479"/>
      <c r="L502" s="479"/>
      <c r="M502" s="479"/>
      <c r="N502" s="362"/>
      <c r="O502" s="362"/>
      <c r="P502" s="362"/>
      <c r="Q502" s="362"/>
      <c r="R502" s="362"/>
      <c r="S502" s="362"/>
      <c r="T502" s="362"/>
    </row>
    <row r="503" spans="1:20" x14ac:dyDescent="0.3">
      <c r="A503" s="362"/>
      <c r="B503" s="362"/>
      <c r="C503" s="362"/>
      <c r="D503" s="364"/>
      <c r="E503" s="479" t="s">
        <v>2046</v>
      </c>
      <c r="F503" s="479"/>
      <c r="G503" s="479"/>
      <c r="H503" s="479"/>
      <c r="I503" s="479"/>
      <c r="J503" s="479"/>
      <c r="K503" s="479"/>
      <c r="L503" s="479"/>
      <c r="M503" s="479"/>
      <c r="N503" s="396"/>
      <c r="O503" s="396"/>
      <c r="P503" s="362"/>
      <c r="Q503" s="362"/>
      <c r="R503" s="362"/>
      <c r="S503" s="362"/>
      <c r="T503" s="362"/>
    </row>
    <row r="504" spans="1:20" x14ac:dyDescent="0.3">
      <c r="A504" s="362"/>
      <c r="B504" s="362"/>
      <c r="C504" s="362"/>
      <c r="D504" s="364"/>
      <c r="E504" s="479" t="s">
        <v>2047</v>
      </c>
      <c r="F504" s="479"/>
      <c r="G504" s="479"/>
      <c r="H504" s="479"/>
      <c r="I504" s="479"/>
      <c r="J504" s="479"/>
      <c r="K504" s="479"/>
      <c r="L504" s="479"/>
      <c r="M504" s="479"/>
      <c r="N504" s="479"/>
      <c r="O504" s="479"/>
      <c r="P504" s="362"/>
      <c r="Q504" s="362"/>
      <c r="R504" s="362"/>
      <c r="S504" s="362"/>
      <c r="T504" s="362"/>
    </row>
    <row r="505" spans="1:20" x14ac:dyDescent="0.3">
      <c r="A505" s="362"/>
      <c r="B505" s="362"/>
      <c r="C505" s="362"/>
      <c r="D505" s="364"/>
      <c r="E505" s="480"/>
      <c r="F505" s="480"/>
      <c r="G505" s="480"/>
      <c r="H505" s="480"/>
      <c r="I505" s="480"/>
      <c r="J505" s="480"/>
      <c r="K505" s="480"/>
      <c r="L505" s="480"/>
      <c r="M505" s="480"/>
      <c r="N505" s="480"/>
      <c r="O505" s="480"/>
      <c r="P505" s="362"/>
      <c r="Q505" s="362"/>
      <c r="R505" s="362"/>
      <c r="S505" s="362"/>
      <c r="T505" s="362"/>
    </row>
    <row r="506" spans="1:20" x14ac:dyDescent="0.3">
      <c r="A506" s="362"/>
      <c r="B506" s="362"/>
      <c r="C506" s="362"/>
      <c r="D506" s="364"/>
      <c r="E506" s="479" t="s">
        <v>1618</v>
      </c>
      <c r="F506" s="479"/>
      <c r="G506" s="479"/>
      <c r="H506" s="479"/>
      <c r="I506" s="479"/>
      <c r="J506" s="479"/>
      <c r="K506" s="479"/>
      <c r="L506" s="479"/>
      <c r="M506" s="479"/>
      <c r="N506" s="479"/>
      <c r="O506" s="479"/>
      <c r="P506" s="362"/>
      <c r="Q506" s="362"/>
      <c r="R506" s="362"/>
      <c r="S506" s="362"/>
      <c r="T506" s="362"/>
    </row>
    <row r="507" spans="1:20" x14ac:dyDescent="0.3">
      <c r="A507" s="362"/>
      <c r="B507" s="362"/>
      <c r="C507" s="362"/>
      <c r="D507" s="364"/>
      <c r="E507" s="398"/>
      <c r="F507" s="398"/>
      <c r="G507" s="398"/>
      <c r="H507" s="399"/>
      <c r="I507" s="399"/>
      <c r="J507" s="399"/>
      <c r="K507" s="399"/>
      <c r="L507" s="399"/>
      <c r="M507" s="399"/>
      <c r="N507" s="399"/>
      <c r="O507" s="396"/>
      <c r="P507" s="362"/>
      <c r="Q507" s="362"/>
      <c r="R507" s="362"/>
      <c r="S507" s="362"/>
      <c r="T507" s="362"/>
    </row>
    <row r="508" spans="1:20" x14ac:dyDescent="0.3">
      <c r="A508" s="362"/>
      <c r="B508" s="362"/>
      <c r="C508" s="362"/>
      <c r="D508" s="364"/>
      <c r="E508" s="362" t="s">
        <v>2014</v>
      </c>
      <c r="F508" s="362"/>
      <c r="G508" s="362"/>
      <c r="H508" s="399"/>
      <c r="I508" s="399"/>
      <c r="J508" s="399"/>
      <c r="K508" s="399"/>
      <c r="L508" s="399"/>
      <c r="M508" s="400" t="s">
        <v>2048</v>
      </c>
      <c r="N508" s="396"/>
      <c r="O508" s="396"/>
      <c r="P508" s="362"/>
      <c r="Q508" s="362"/>
      <c r="R508" s="362"/>
      <c r="S508" s="362"/>
      <c r="T508" s="362"/>
    </row>
    <row r="509" spans="1:20" x14ac:dyDescent="0.3">
      <c r="A509" s="362"/>
      <c r="B509" s="362"/>
      <c r="C509" s="362"/>
      <c r="D509" s="364"/>
      <c r="E509" s="394" t="s">
        <v>1952</v>
      </c>
      <c r="F509" s="394"/>
      <c r="G509" s="394"/>
      <c r="H509" s="399"/>
      <c r="I509" s="399"/>
      <c r="J509" s="399"/>
      <c r="K509" s="399"/>
      <c r="L509" s="399"/>
      <c r="M509" s="400" t="s">
        <v>2049</v>
      </c>
      <c r="N509" s="396"/>
      <c r="O509" s="396"/>
      <c r="P509" s="362"/>
      <c r="Q509" s="362"/>
      <c r="R509" s="362"/>
      <c r="S509" s="362"/>
      <c r="T509" s="362"/>
    </row>
    <row r="510" spans="1:20" x14ac:dyDescent="0.3">
      <c r="A510" s="362"/>
      <c r="B510" s="362"/>
      <c r="C510" s="362"/>
      <c r="D510" s="364"/>
      <c r="E510" s="401" t="s">
        <v>2050</v>
      </c>
      <c r="F510" s="401"/>
      <c r="G510" s="401"/>
      <c r="H510" s="399"/>
      <c r="I510" s="399"/>
      <c r="J510" s="399"/>
      <c r="K510" s="399"/>
      <c r="L510" s="399"/>
      <c r="M510" s="399"/>
      <c r="N510" s="396"/>
      <c r="O510" s="396"/>
      <c r="P510" s="362"/>
      <c r="Q510" s="362"/>
      <c r="R510" s="362"/>
      <c r="S510" s="362"/>
      <c r="T510" s="362"/>
    </row>
    <row r="511" spans="1:20" x14ac:dyDescent="0.3">
      <c r="A511" s="362"/>
      <c r="B511" s="362"/>
      <c r="C511" s="362"/>
      <c r="D511" s="364"/>
      <c r="E511" s="362"/>
      <c r="F511" s="362"/>
      <c r="G511" s="362"/>
      <c r="H511" s="399"/>
      <c r="I511" s="399"/>
      <c r="J511" s="399"/>
      <c r="K511" s="399"/>
      <c r="L511" s="399"/>
      <c r="M511" s="399"/>
      <c r="N511" s="396"/>
      <c r="O511" s="396"/>
      <c r="P511" s="362"/>
      <c r="Q511" s="362"/>
      <c r="R511" s="362"/>
      <c r="S511" s="362"/>
      <c r="T511" s="362"/>
    </row>
    <row r="512" spans="1:20" x14ac:dyDescent="0.3">
      <c r="A512" s="362"/>
      <c r="B512" s="362"/>
      <c r="C512" s="362"/>
      <c r="D512" s="364"/>
      <c r="E512" s="362" t="s">
        <v>1631</v>
      </c>
      <c r="F512" s="362"/>
      <c r="G512" s="362"/>
      <c r="H512" s="396"/>
      <c r="I512" s="396"/>
      <c r="J512" s="396"/>
      <c r="K512" s="396"/>
      <c r="L512" s="396"/>
      <c r="M512" s="396"/>
      <c r="N512" s="396"/>
      <c r="O512" s="396"/>
      <c r="P512" s="362"/>
      <c r="Q512" s="362"/>
      <c r="R512" s="362"/>
      <c r="S512" s="362"/>
      <c r="T512" s="362"/>
    </row>
    <row r="513" spans="1:20" x14ac:dyDescent="0.3">
      <c r="A513" s="362"/>
      <c r="B513" s="362"/>
      <c r="C513" s="362"/>
      <c r="D513" s="364"/>
      <c r="E513" s="362"/>
      <c r="F513" s="362"/>
      <c r="G513" s="362"/>
      <c r="H513" s="362"/>
      <c r="I513" s="362"/>
      <c r="J513" s="362"/>
      <c r="K513" s="362"/>
      <c r="L513" s="362"/>
      <c r="M513" s="362"/>
      <c r="N513" s="362"/>
      <c r="O513" s="362"/>
      <c r="P513" s="362"/>
      <c r="Q513" s="362"/>
      <c r="R513" s="362"/>
      <c r="S513" s="362"/>
      <c r="T513" s="362"/>
    </row>
    <row r="517" spans="1:20" x14ac:dyDescent="0.3">
      <c r="G517">
        <f>+COUNTIF(G9:G468,"Shire County")</f>
        <v>24</v>
      </c>
    </row>
  </sheetData>
  <mergeCells count="30">
    <mergeCell ref="E496:M496"/>
    <mergeCell ref="O496:T496"/>
    <mergeCell ref="E506:O506"/>
    <mergeCell ref="E497:M497"/>
    <mergeCell ref="O497:T497"/>
    <mergeCell ref="O498:S498"/>
    <mergeCell ref="O499:R499"/>
    <mergeCell ref="E500:N500"/>
    <mergeCell ref="O500:R500"/>
    <mergeCell ref="O501:R501"/>
    <mergeCell ref="E502:M502"/>
    <mergeCell ref="E503:M503"/>
    <mergeCell ref="E504:O504"/>
    <mergeCell ref="E505:O505"/>
    <mergeCell ref="O489:R489"/>
    <mergeCell ref="E492:M492"/>
    <mergeCell ref="E493:M493"/>
    <mergeCell ref="E495:M495"/>
    <mergeCell ref="O495:T495"/>
    <mergeCell ref="E490:M490"/>
    <mergeCell ref="E472:M472"/>
    <mergeCell ref="E473:M473"/>
    <mergeCell ref="E474:M474"/>
    <mergeCell ref="E475:M475"/>
    <mergeCell ref="E477:M477"/>
    <mergeCell ref="E478:M478"/>
    <mergeCell ref="E480:M480"/>
    <mergeCell ref="E481:M481"/>
    <mergeCell ref="E486:M486"/>
    <mergeCell ref="E489:M48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435"/>
  <sheetViews>
    <sheetView topLeftCell="A323" workbookViewId="0">
      <selection activeCell="A323" sqref="A1:XFD1048576"/>
    </sheetView>
  </sheetViews>
  <sheetFormatPr defaultColWidth="9.109375" defaultRowHeight="13.2" x14ac:dyDescent="0.25"/>
  <cols>
    <col min="1" max="1" width="5.109375" style="3" customWidth="1"/>
    <col min="2" max="2" width="11.6640625" style="3" customWidth="1"/>
    <col min="3" max="3" width="10.33203125" style="3" customWidth="1"/>
    <col min="4" max="4" width="11" style="3" customWidth="1"/>
    <col min="5" max="5" width="27.5546875" style="2" customWidth="1"/>
    <col min="6" max="6" width="30" style="3" customWidth="1"/>
    <col min="7" max="7" width="5.33203125" style="3" bestFit="1" customWidth="1"/>
    <col min="8" max="8" width="24.109375" style="3" bestFit="1" customWidth="1"/>
    <col min="9" max="9" width="10.5546875" style="3" customWidth="1"/>
    <col min="10" max="10" width="14.6640625" style="3" customWidth="1"/>
    <col min="11" max="11" width="10.88671875" style="3" customWidth="1"/>
    <col min="12" max="12" width="10.109375" style="3" customWidth="1"/>
    <col min="13" max="13" width="7.33203125" style="3" customWidth="1"/>
    <col min="14" max="14" width="11.33203125" style="3" customWidth="1"/>
    <col min="15" max="15" width="12.5546875" style="3" customWidth="1"/>
    <col min="16" max="16" width="10.44140625" style="3" customWidth="1"/>
    <col min="17" max="16384" width="9.109375" style="3"/>
  </cols>
  <sheetData>
    <row r="1" spans="1:20" ht="15.6" x14ac:dyDescent="0.25">
      <c r="A1" s="1" t="s">
        <v>0</v>
      </c>
      <c r="B1" s="2"/>
      <c r="C1" s="2"/>
      <c r="D1" s="2"/>
      <c r="F1" s="2"/>
      <c r="G1" s="2"/>
      <c r="H1" s="2"/>
      <c r="I1" s="2"/>
      <c r="J1" s="2"/>
      <c r="K1" s="2"/>
      <c r="L1" s="2"/>
      <c r="M1" s="2"/>
      <c r="N1" s="2"/>
      <c r="O1" s="2"/>
      <c r="P1" s="2"/>
      <c r="Q1" s="2"/>
    </row>
    <row r="2" spans="1:20" x14ac:dyDescent="0.25">
      <c r="Q2" s="4" t="s">
        <v>1</v>
      </c>
    </row>
    <row r="3" spans="1:20" ht="18" customHeight="1" x14ac:dyDescent="0.25">
      <c r="B3" s="5"/>
      <c r="C3" s="5"/>
      <c r="D3" s="5"/>
      <c r="E3" s="6"/>
      <c r="F3" s="5"/>
      <c r="G3" s="5"/>
      <c r="H3" s="5"/>
      <c r="I3" s="7"/>
      <c r="J3" s="8" t="s">
        <v>2</v>
      </c>
      <c r="K3" s="9"/>
      <c r="L3" s="9"/>
      <c r="M3" s="10"/>
      <c r="N3" s="11"/>
      <c r="O3" s="12" t="s">
        <v>3</v>
      </c>
      <c r="P3" s="13"/>
      <c r="Q3" s="14"/>
    </row>
    <row r="4" spans="1:20" ht="39.75" customHeight="1" thickBot="1" x14ac:dyDescent="0.3">
      <c r="A4" s="15"/>
      <c r="B4" s="16" t="s">
        <v>4</v>
      </c>
      <c r="C4" s="16" t="s">
        <v>5</v>
      </c>
      <c r="D4" s="16" t="s">
        <v>6</v>
      </c>
      <c r="E4" s="17" t="s">
        <v>7</v>
      </c>
      <c r="F4" s="16" t="s">
        <v>8</v>
      </c>
      <c r="G4" s="16"/>
      <c r="H4" s="16"/>
      <c r="I4" s="18" t="s">
        <v>9</v>
      </c>
      <c r="J4" s="18" t="s">
        <v>10</v>
      </c>
      <c r="K4" s="18" t="s">
        <v>11</v>
      </c>
      <c r="L4" s="18" t="s">
        <v>12</v>
      </c>
      <c r="M4" s="19"/>
      <c r="N4" s="18" t="s">
        <v>9</v>
      </c>
      <c r="O4" s="18" t="s">
        <v>10</v>
      </c>
      <c r="P4" s="18" t="s">
        <v>11</v>
      </c>
      <c r="Q4" s="18" t="s">
        <v>12</v>
      </c>
    </row>
    <row r="6" spans="1:20" x14ac:dyDescent="0.25">
      <c r="A6" s="20" t="s">
        <v>13</v>
      </c>
      <c r="B6" s="21"/>
      <c r="C6" s="21"/>
      <c r="D6" s="21"/>
      <c r="E6" s="22"/>
      <c r="F6" s="21"/>
      <c r="G6" s="21"/>
      <c r="I6" s="23">
        <v>116880</v>
      </c>
      <c r="J6" s="23">
        <v>23370</v>
      </c>
      <c r="K6" s="23">
        <v>1490</v>
      </c>
      <c r="L6" s="23">
        <v>141740</v>
      </c>
      <c r="M6" s="24"/>
      <c r="N6" s="23">
        <v>111540</v>
      </c>
      <c r="O6" s="23">
        <v>26400</v>
      </c>
      <c r="P6" s="23">
        <v>1890</v>
      </c>
      <c r="Q6" s="23">
        <v>139840</v>
      </c>
    </row>
    <row r="7" spans="1:20" x14ac:dyDescent="0.25">
      <c r="I7" s="25"/>
      <c r="J7" s="25"/>
      <c r="K7" s="25"/>
      <c r="L7" s="25"/>
      <c r="M7" s="25"/>
      <c r="N7" s="24"/>
      <c r="O7" s="25"/>
      <c r="P7" s="25"/>
      <c r="Q7" s="25"/>
    </row>
    <row r="8" spans="1:20" x14ac:dyDescent="0.25">
      <c r="A8" s="20" t="s">
        <v>14</v>
      </c>
      <c r="B8" s="21"/>
      <c r="C8" s="21"/>
      <c r="D8" s="21"/>
      <c r="E8" s="22"/>
      <c r="F8" s="21"/>
      <c r="G8" s="21"/>
      <c r="I8" s="23">
        <v>27370</v>
      </c>
      <c r="J8" s="23">
        <v>4870</v>
      </c>
      <c r="K8" s="23">
        <v>230</v>
      </c>
      <c r="L8" s="23">
        <v>32470</v>
      </c>
      <c r="M8" s="24"/>
      <c r="N8" s="23">
        <v>25610</v>
      </c>
      <c r="O8" s="23">
        <v>5450</v>
      </c>
      <c r="P8" s="23">
        <v>320</v>
      </c>
      <c r="Q8" s="23">
        <v>31380</v>
      </c>
      <c r="T8" s="26"/>
    </row>
    <row r="9" spans="1:20" x14ac:dyDescent="0.25">
      <c r="I9" s="25"/>
      <c r="J9" s="25"/>
      <c r="K9" s="25"/>
      <c r="L9" s="25"/>
      <c r="M9" s="25"/>
      <c r="N9" s="27"/>
      <c r="O9" s="25"/>
      <c r="P9" s="25"/>
      <c r="Q9" s="25"/>
      <c r="T9" s="26"/>
    </row>
    <row r="10" spans="1:20" ht="52.8" x14ac:dyDescent="0.25">
      <c r="B10" s="28" t="s">
        <v>15</v>
      </c>
      <c r="C10" s="28" t="s">
        <v>16</v>
      </c>
      <c r="D10" s="28" t="s">
        <v>17</v>
      </c>
      <c r="E10" s="28"/>
      <c r="F10" s="28" t="s">
        <v>1695</v>
      </c>
      <c r="G10" s="28" t="str">
        <f>VLOOKUP(F10,regions!A$2:C$419,3,FALSE)</f>
        <v>Unitary authority</v>
      </c>
      <c r="H10" s="28" t="str">
        <f>IFERROR(VLOOKUP(F10,classifications!A$3:C$328,3,FALSE),VLOOKUP(F10,classifications!I$2:K$28,3,FALSE))</f>
        <v>Urban with Significant Rural</v>
      </c>
      <c r="I10" s="29">
        <v>410</v>
      </c>
      <c r="J10" s="29">
        <v>150</v>
      </c>
      <c r="K10" s="29">
        <v>0</v>
      </c>
      <c r="L10" s="29">
        <v>560</v>
      </c>
      <c r="M10" s="25"/>
      <c r="N10" s="29">
        <v>570</v>
      </c>
      <c r="O10" s="29">
        <v>160</v>
      </c>
      <c r="P10" s="29">
        <v>0</v>
      </c>
      <c r="Q10" s="29">
        <v>730</v>
      </c>
    </row>
    <row r="11" spans="1:20" ht="52.8" x14ac:dyDescent="0.25">
      <c r="B11" s="28" t="s">
        <v>18</v>
      </c>
      <c r="C11" s="28" t="s">
        <v>19</v>
      </c>
      <c r="D11" s="28" t="s">
        <v>20</v>
      </c>
      <c r="E11" s="28"/>
      <c r="F11" s="28" t="s">
        <v>1449</v>
      </c>
      <c r="G11" s="28" t="str">
        <f>VLOOKUP(F11,regions!A$2:C$419,3,FALSE)</f>
        <v>Unitary authority</v>
      </c>
      <c r="H11" s="28" t="str">
        <f>IFERROR(VLOOKUP(F11,classifications!A$3:C$328,3,FALSE),VLOOKUP(F11,classifications!I$2:K$28,3,FALSE))</f>
        <v>Urban with Significant Rural</v>
      </c>
      <c r="I11" s="29">
        <v>830</v>
      </c>
      <c r="J11" s="29">
        <v>130</v>
      </c>
      <c r="K11" s="29">
        <v>0</v>
      </c>
      <c r="L11" s="29">
        <v>960</v>
      </c>
      <c r="M11" s="25"/>
      <c r="N11" s="29">
        <v>640</v>
      </c>
      <c r="O11" s="29">
        <v>200</v>
      </c>
      <c r="P11" s="29">
        <v>0</v>
      </c>
      <c r="Q11" s="29">
        <v>840</v>
      </c>
    </row>
    <row r="12" spans="1:20" ht="52.8" x14ac:dyDescent="0.25">
      <c r="B12" s="28" t="s">
        <v>21</v>
      </c>
      <c r="C12" s="28" t="s">
        <v>22</v>
      </c>
      <c r="D12" s="28" t="s">
        <v>23</v>
      </c>
      <c r="E12" s="28"/>
      <c r="F12" s="28" t="s">
        <v>1666</v>
      </c>
      <c r="G12" s="28" t="str">
        <f>VLOOKUP(F12,regions!A$2:C$419,3,FALSE)</f>
        <v>Unitary authority</v>
      </c>
      <c r="H12" s="28" t="str">
        <f>IFERROR(VLOOKUP(F12,classifications!A$3:C$328,3,FALSE),VLOOKUP(F12,classifications!I$2:K$28,3,FALSE))</f>
        <v>Predominantly Urban</v>
      </c>
      <c r="I12" s="29">
        <v>10</v>
      </c>
      <c r="J12" s="29">
        <v>50</v>
      </c>
      <c r="K12" s="29">
        <v>0</v>
      </c>
      <c r="L12" s="29">
        <v>60</v>
      </c>
      <c r="M12" s="25"/>
      <c r="N12" s="29">
        <v>60</v>
      </c>
      <c r="O12" s="29">
        <v>10</v>
      </c>
      <c r="P12" s="29">
        <v>0</v>
      </c>
      <c r="Q12" s="29">
        <v>80</v>
      </c>
    </row>
    <row r="13" spans="1:20" ht="52.8" x14ac:dyDescent="0.25">
      <c r="B13" s="28" t="s">
        <v>24</v>
      </c>
      <c r="C13" s="28" t="s">
        <v>25</v>
      </c>
      <c r="D13" s="28" t="s">
        <v>26</v>
      </c>
      <c r="E13" s="28"/>
      <c r="F13" s="28" t="s">
        <v>1667</v>
      </c>
      <c r="G13" s="28" t="str">
        <f>VLOOKUP(F13,regions!A$2:C$419,3,FALSE)</f>
        <v>Unitary authority</v>
      </c>
      <c r="H13" s="28" t="str">
        <f>IFERROR(VLOOKUP(F13,classifications!A$3:C$328,3,FALSE),VLOOKUP(F13,classifications!I$2:K$28,3,FALSE))</f>
        <v>Predominantly Urban</v>
      </c>
      <c r="I13" s="29">
        <v>70</v>
      </c>
      <c r="J13" s="29">
        <v>20</v>
      </c>
      <c r="K13" s="29">
        <v>0</v>
      </c>
      <c r="L13" s="29">
        <v>90</v>
      </c>
      <c r="M13" s="25"/>
      <c r="N13" s="29">
        <v>50</v>
      </c>
      <c r="O13" s="29">
        <v>130</v>
      </c>
      <c r="P13" s="29">
        <v>0</v>
      </c>
      <c r="Q13" s="29">
        <v>170</v>
      </c>
    </row>
    <row r="14" spans="1:20" ht="52.8" x14ac:dyDescent="0.25">
      <c r="B14" s="28" t="s">
        <v>27</v>
      </c>
      <c r="C14" s="28" t="s">
        <v>28</v>
      </c>
      <c r="D14" s="28" t="s">
        <v>29</v>
      </c>
      <c r="E14" s="28"/>
      <c r="F14" s="28" t="s">
        <v>1697</v>
      </c>
      <c r="G14" s="28" t="str">
        <f>VLOOKUP(F14,regions!A$2:C$419,3,FALSE)</f>
        <v>Unitary authority</v>
      </c>
      <c r="H14" s="28" t="str">
        <f>IFERROR(VLOOKUP(F14,classifications!A$3:C$328,3,FALSE),VLOOKUP(F14,classifications!I$2:K$28,3,FALSE))</f>
        <v>Predominantly Urban</v>
      </c>
      <c r="I14" s="29">
        <v>130</v>
      </c>
      <c r="J14" s="29">
        <v>10</v>
      </c>
      <c r="K14" s="29">
        <v>0</v>
      </c>
      <c r="L14" s="29">
        <v>130</v>
      </c>
      <c r="M14" s="25"/>
      <c r="N14" s="29">
        <v>200</v>
      </c>
      <c r="O14" s="29">
        <v>60</v>
      </c>
      <c r="P14" s="29">
        <v>10</v>
      </c>
      <c r="Q14" s="29">
        <v>270</v>
      </c>
    </row>
    <row r="15" spans="1:20" ht="52.8" x14ac:dyDescent="0.25">
      <c r="B15" s="28" t="s">
        <v>30</v>
      </c>
      <c r="C15" s="28" t="s">
        <v>31</v>
      </c>
      <c r="D15" s="28" t="s">
        <v>32</v>
      </c>
      <c r="E15" s="28"/>
      <c r="F15" s="28" t="s">
        <v>1685</v>
      </c>
      <c r="G15" s="28" t="str">
        <f>VLOOKUP(F15,regions!A$2:C$419,3,FALSE)</f>
        <v>Unitary authority</v>
      </c>
      <c r="H15" s="28" t="str">
        <f>IFERROR(VLOOKUP(F15,classifications!A$3:C$328,3,FALSE),VLOOKUP(F15,classifications!I$2:K$28,3,FALSE))</f>
        <v>Predominantly Urban</v>
      </c>
      <c r="I15" s="29">
        <v>370</v>
      </c>
      <c r="J15" s="29">
        <v>10</v>
      </c>
      <c r="K15" s="29">
        <v>0</v>
      </c>
      <c r="L15" s="29">
        <v>380</v>
      </c>
      <c r="M15" s="25"/>
      <c r="N15" s="29">
        <v>170</v>
      </c>
      <c r="O15" s="29">
        <v>10</v>
      </c>
      <c r="P15" s="29">
        <v>0</v>
      </c>
      <c r="Q15" s="29">
        <v>180</v>
      </c>
    </row>
    <row r="16" spans="1:20" ht="52.8" x14ac:dyDescent="0.25">
      <c r="B16" s="28" t="s">
        <v>33</v>
      </c>
      <c r="C16" s="28" t="s">
        <v>34</v>
      </c>
      <c r="D16" s="28" t="s">
        <v>35</v>
      </c>
      <c r="E16" s="28"/>
      <c r="F16" s="28" t="s">
        <v>1686</v>
      </c>
      <c r="G16" s="28" t="str">
        <f>VLOOKUP(F16,regions!A$2:C$419,3,FALSE)</f>
        <v>Unitary authority</v>
      </c>
      <c r="H16" s="28" t="str">
        <f>IFERROR(VLOOKUP(F16,classifications!A$3:C$328,3,FALSE),VLOOKUP(F16,classifications!I$2:K$28,3,FALSE))</f>
        <v>Predominantly Urban</v>
      </c>
      <c r="I16" s="29">
        <v>110</v>
      </c>
      <c r="J16" s="29">
        <v>0</v>
      </c>
      <c r="K16" s="29">
        <v>10</v>
      </c>
      <c r="L16" s="29">
        <v>120</v>
      </c>
      <c r="M16" s="25"/>
      <c r="N16" s="29">
        <v>220</v>
      </c>
      <c r="O16" s="29">
        <v>10</v>
      </c>
      <c r="P16" s="29">
        <v>0</v>
      </c>
      <c r="Q16" s="29">
        <v>230</v>
      </c>
    </row>
    <row r="17" spans="2:18" ht="52.8" x14ac:dyDescent="0.25">
      <c r="B17" s="28" t="s">
        <v>36</v>
      </c>
      <c r="C17" s="28" t="s">
        <v>37</v>
      </c>
      <c r="D17" s="28" t="s">
        <v>38</v>
      </c>
      <c r="E17" s="28"/>
      <c r="F17" s="28" t="s">
        <v>1728</v>
      </c>
      <c r="G17" s="28" t="str">
        <f>VLOOKUP(F17,regions!A$2:C$419,3,FALSE)</f>
        <v>Unitary authority</v>
      </c>
      <c r="H17" s="28" t="str">
        <f>IFERROR(VLOOKUP(F17,classifications!A$3:C$328,3,FALSE),VLOOKUP(F17,classifications!I$2:K$28,3,FALSE))</f>
        <v>Predominantly Urban</v>
      </c>
      <c r="I17" s="30">
        <v>580</v>
      </c>
      <c r="J17" s="30">
        <v>50</v>
      </c>
      <c r="K17" s="30">
        <v>0</v>
      </c>
      <c r="L17" s="30">
        <v>620</v>
      </c>
      <c r="M17" s="31"/>
      <c r="N17" s="30">
        <v>790</v>
      </c>
      <c r="O17" s="30">
        <v>120</v>
      </c>
      <c r="P17" s="30">
        <v>0</v>
      </c>
      <c r="Q17" s="30">
        <v>910</v>
      </c>
    </row>
    <row r="18" spans="2:18" ht="52.8" x14ac:dyDescent="0.25">
      <c r="B18" s="28" t="s">
        <v>39</v>
      </c>
      <c r="C18" s="28" t="s">
        <v>40</v>
      </c>
      <c r="D18" s="28" t="s">
        <v>41</v>
      </c>
      <c r="E18" s="28"/>
      <c r="F18" s="28" t="s">
        <v>1731</v>
      </c>
      <c r="G18" s="28" t="str">
        <f>VLOOKUP(F18,regions!A$2:C$419,3,FALSE)</f>
        <v>Unitary authority</v>
      </c>
      <c r="H18" s="28" t="str">
        <f>IFERROR(VLOOKUP(F18,classifications!A$3:C$328,3,FALSE),VLOOKUP(F18,classifications!I$2:K$28,3,FALSE))</f>
        <v>Predominantly Rural</v>
      </c>
      <c r="I18" s="29">
        <v>1130</v>
      </c>
      <c r="J18" s="29">
        <v>200</v>
      </c>
      <c r="K18" s="29">
        <v>0</v>
      </c>
      <c r="L18" s="29">
        <v>1330</v>
      </c>
      <c r="M18" s="25"/>
      <c r="N18" s="29">
        <v>1100</v>
      </c>
      <c r="O18" s="29">
        <v>150</v>
      </c>
      <c r="P18" s="29">
        <v>0</v>
      </c>
      <c r="Q18" s="29">
        <v>1250</v>
      </c>
    </row>
    <row r="19" spans="2:18" ht="52.8" x14ac:dyDescent="0.25">
      <c r="B19" s="28" t="s">
        <v>42</v>
      </c>
      <c r="C19" s="28" t="s">
        <v>43</v>
      </c>
      <c r="D19" s="28" t="s">
        <v>44</v>
      </c>
      <c r="E19" s="28"/>
      <c r="F19" s="28" t="s">
        <v>1715</v>
      </c>
      <c r="G19" s="28" t="str">
        <f>VLOOKUP(F19,regions!A$2:C$419,3,FALSE)</f>
        <v>Unitary authority</v>
      </c>
      <c r="H19" s="28" t="str">
        <f>IFERROR(VLOOKUP(F19,classifications!A$3:C$328,3,FALSE),VLOOKUP(F19,classifications!I$2:K$28,3,FALSE))</f>
        <v>Urban with Significant Rural</v>
      </c>
      <c r="I19" s="29">
        <v>1140</v>
      </c>
      <c r="J19" s="29">
        <v>170</v>
      </c>
      <c r="K19" s="29">
        <v>0</v>
      </c>
      <c r="L19" s="29">
        <v>1300</v>
      </c>
      <c r="M19" s="25"/>
      <c r="N19" s="29">
        <v>880</v>
      </c>
      <c r="O19" s="29">
        <v>210</v>
      </c>
      <c r="P19" s="29">
        <v>0</v>
      </c>
      <c r="Q19" s="29">
        <v>1090</v>
      </c>
    </row>
    <row r="20" spans="2:18" ht="52.8" x14ac:dyDescent="0.25">
      <c r="B20" s="28" t="s">
        <v>45</v>
      </c>
      <c r="C20" s="28" t="s">
        <v>46</v>
      </c>
      <c r="D20" s="28" t="s">
        <v>47</v>
      </c>
      <c r="E20" s="28"/>
      <c r="F20" s="28" t="s">
        <v>1716</v>
      </c>
      <c r="G20" s="28" t="str">
        <f>VLOOKUP(F20,regions!A$2:C$419,3,FALSE)</f>
        <v>Unitary authority</v>
      </c>
      <c r="H20" s="28" t="str">
        <f>IFERROR(VLOOKUP(F20,classifications!A$3:C$328,3,FALSE),VLOOKUP(F20,classifications!I$2:K$28,3,FALSE))</f>
        <v>Urban with Significant Rural</v>
      </c>
      <c r="I20" s="29">
        <v>1120</v>
      </c>
      <c r="J20" s="29">
        <v>190</v>
      </c>
      <c r="K20" s="29">
        <v>0</v>
      </c>
      <c r="L20" s="29">
        <v>1310</v>
      </c>
      <c r="M20" s="25"/>
      <c r="N20" s="29">
        <v>990</v>
      </c>
      <c r="O20" s="29">
        <v>230</v>
      </c>
      <c r="P20" s="29">
        <v>0</v>
      </c>
      <c r="Q20" s="29">
        <v>1220</v>
      </c>
    </row>
    <row r="21" spans="2:18" ht="52.8" x14ac:dyDescent="0.25">
      <c r="B21" s="28" t="s">
        <v>48</v>
      </c>
      <c r="C21" s="28" t="s">
        <v>49</v>
      </c>
      <c r="D21" s="28" t="s">
        <v>50</v>
      </c>
      <c r="E21" s="28"/>
      <c r="F21" s="28" t="s">
        <v>1717</v>
      </c>
      <c r="G21" s="28" t="str">
        <f>VLOOKUP(F21,regions!A$2:C$419,3,FALSE)</f>
        <v>Unitary authority</v>
      </c>
      <c r="H21" s="28" t="str">
        <f>IFERROR(VLOOKUP(F21,classifications!A$3:C$328,3,FALSE),VLOOKUP(F21,classifications!I$2:K$28,3,FALSE))</f>
        <v>Predominantly Rural</v>
      </c>
      <c r="I21" s="29">
        <v>1480</v>
      </c>
      <c r="J21" s="29">
        <v>280</v>
      </c>
      <c r="K21" s="29">
        <v>0</v>
      </c>
      <c r="L21" s="29">
        <v>1760</v>
      </c>
      <c r="M21" s="25"/>
      <c r="N21" s="29">
        <v>1530</v>
      </c>
      <c r="O21" s="29">
        <v>240</v>
      </c>
      <c r="P21" s="29">
        <v>0</v>
      </c>
      <c r="Q21" s="29">
        <v>1760</v>
      </c>
    </row>
    <row r="22" spans="2:18" ht="52.8" x14ac:dyDescent="0.25">
      <c r="B22" s="28" t="s">
        <v>51</v>
      </c>
      <c r="C22" s="28" t="s">
        <v>52</v>
      </c>
      <c r="D22" s="28" t="s">
        <v>53</v>
      </c>
      <c r="E22" s="28"/>
      <c r="F22" s="28" t="s">
        <v>1718</v>
      </c>
      <c r="G22" s="28" t="str">
        <f>VLOOKUP(F22,regions!A$2:C$419,3,FALSE)</f>
        <v>Unitary authority</v>
      </c>
      <c r="H22" s="28" t="str">
        <f>IFERROR(VLOOKUP(F22,classifications!A$3:C$328,3,FALSE),VLOOKUP(F22,classifications!I$2:K$28,3,FALSE))</f>
        <v>Predominantly Rural</v>
      </c>
      <c r="I22" s="29">
        <v>1170</v>
      </c>
      <c r="J22" s="29">
        <v>40</v>
      </c>
      <c r="K22" s="29">
        <v>0</v>
      </c>
      <c r="L22" s="29">
        <v>1210</v>
      </c>
      <c r="M22" s="25"/>
      <c r="N22" s="29">
        <v>1130</v>
      </c>
      <c r="O22" s="29">
        <v>150</v>
      </c>
      <c r="P22" s="29">
        <v>0</v>
      </c>
      <c r="Q22" s="29">
        <v>1280</v>
      </c>
    </row>
    <row r="23" spans="2:18" ht="52.8" x14ac:dyDescent="0.25">
      <c r="B23" s="28" t="s">
        <v>54</v>
      </c>
      <c r="C23" s="28" t="s">
        <v>55</v>
      </c>
      <c r="D23" s="28" t="s">
        <v>56</v>
      </c>
      <c r="E23" s="28"/>
      <c r="F23" s="28" t="s">
        <v>1659</v>
      </c>
      <c r="G23" s="28" t="str">
        <f>VLOOKUP(F23,regions!A$2:C$419,3,FALSE)</f>
        <v>Unitary authority</v>
      </c>
      <c r="H23" s="28" t="str">
        <f>IFERROR(VLOOKUP(F23,classifications!A$3:C$328,3,FALSE),VLOOKUP(F23,classifications!I$2:K$28,3,FALSE))</f>
        <v>Predominantly Urban</v>
      </c>
      <c r="I23" s="29">
        <v>180</v>
      </c>
      <c r="J23" s="29">
        <v>30</v>
      </c>
      <c r="K23" s="29">
        <v>30</v>
      </c>
      <c r="L23" s="29">
        <v>230</v>
      </c>
      <c r="M23" s="25"/>
      <c r="N23" s="29">
        <v>310</v>
      </c>
      <c r="O23" s="29">
        <v>30</v>
      </c>
      <c r="P23" s="29">
        <v>0</v>
      </c>
      <c r="Q23" s="29">
        <v>330</v>
      </c>
    </row>
    <row r="24" spans="2:18" ht="52.8" x14ac:dyDescent="0.25">
      <c r="B24" s="28" t="s">
        <v>57</v>
      </c>
      <c r="C24" s="28" t="s">
        <v>58</v>
      </c>
      <c r="D24" s="28" t="s">
        <v>59</v>
      </c>
      <c r="E24" s="28"/>
      <c r="F24" s="28" t="s">
        <v>1675</v>
      </c>
      <c r="G24" s="28" t="str">
        <f>VLOOKUP(F24,regions!A$2:C$419,3,FALSE)</f>
        <v>Unitary authority</v>
      </c>
      <c r="H24" s="28" t="str">
        <f>IFERROR(VLOOKUP(F24,classifications!A$3:C$328,3,FALSE),VLOOKUP(F24,classifications!I$2:K$28,3,FALSE))</f>
        <v>Predominantly Urban</v>
      </c>
      <c r="I24" s="30">
        <v>320</v>
      </c>
      <c r="J24" s="30">
        <v>0</v>
      </c>
      <c r="K24" s="30">
        <v>0</v>
      </c>
      <c r="L24" s="30">
        <v>320</v>
      </c>
      <c r="M24" s="31"/>
      <c r="N24" s="30">
        <v>310</v>
      </c>
      <c r="O24" s="30">
        <v>20</v>
      </c>
      <c r="P24" s="30">
        <v>0</v>
      </c>
      <c r="Q24" s="30">
        <v>330</v>
      </c>
      <c r="R24" s="32"/>
    </row>
    <row r="25" spans="2:18" ht="52.8" x14ac:dyDescent="0.25">
      <c r="B25" s="28" t="s">
        <v>60</v>
      </c>
      <c r="C25" s="28" t="s">
        <v>61</v>
      </c>
      <c r="D25" s="28" t="s">
        <v>62</v>
      </c>
      <c r="E25" s="28"/>
      <c r="F25" s="28" t="s">
        <v>1671</v>
      </c>
      <c r="G25" s="28" t="str">
        <f>VLOOKUP(F25,regions!A$2:C$419,3,FALSE)</f>
        <v>Unitary authority</v>
      </c>
      <c r="H25" s="28" t="str">
        <f>IFERROR(VLOOKUP(F25,classifications!A$3:C$328,3,FALSE),VLOOKUP(F25,classifications!I$2:K$28,3,FALSE))</f>
        <v>Predominantly Rural</v>
      </c>
      <c r="I25" s="29">
        <v>700</v>
      </c>
      <c r="J25" s="29">
        <v>100</v>
      </c>
      <c r="K25" s="29">
        <v>0</v>
      </c>
      <c r="L25" s="29">
        <v>800</v>
      </c>
      <c r="M25" s="25"/>
      <c r="N25" s="29">
        <v>480</v>
      </c>
      <c r="O25" s="29">
        <v>70</v>
      </c>
      <c r="P25" s="29">
        <v>0</v>
      </c>
      <c r="Q25" s="29">
        <v>550</v>
      </c>
    </row>
    <row r="26" spans="2:18" ht="52.8" x14ac:dyDescent="0.25">
      <c r="B26" s="28" t="s">
        <v>63</v>
      </c>
      <c r="C26" s="28" t="s">
        <v>64</v>
      </c>
      <c r="D26" s="28" t="s">
        <v>65</v>
      </c>
      <c r="E26" s="28"/>
      <c r="F26" s="28" t="s">
        <v>1668</v>
      </c>
      <c r="G26" s="28" t="str">
        <f>VLOOKUP(F26,regions!A$2:C$419,3,FALSE)</f>
        <v>Unitary authority</v>
      </c>
      <c r="H26" s="28" t="str">
        <f>IFERROR(VLOOKUP(F26,classifications!A$3:C$328,3,FALSE),VLOOKUP(F26,classifications!I$2:K$28,3,FALSE))</f>
        <v>Predominantly Urban</v>
      </c>
      <c r="I26" s="30">
        <v>400</v>
      </c>
      <c r="J26" s="30">
        <v>10</v>
      </c>
      <c r="K26" s="30">
        <v>0</v>
      </c>
      <c r="L26" s="30">
        <v>410</v>
      </c>
      <c r="M26" s="31"/>
      <c r="N26" s="30">
        <v>270</v>
      </c>
      <c r="O26" s="30">
        <v>100</v>
      </c>
      <c r="P26" s="30">
        <v>0</v>
      </c>
      <c r="Q26" s="30">
        <v>370</v>
      </c>
    </row>
    <row r="27" spans="2:18" ht="52.8" x14ac:dyDescent="0.25">
      <c r="B27" s="28" t="s">
        <v>66</v>
      </c>
      <c r="C27" s="28" t="s">
        <v>67</v>
      </c>
      <c r="D27" s="28" t="s">
        <v>68</v>
      </c>
      <c r="E27" s="28"/>
      <c r="F27" s="28" t="s">
        <v>1661</v>
      </c>
      <c r="G27" s="28" t="str">
        <f>VLOOKUP(F27,regions!A$2:C$419,3,FALSE)</f>
        <v>Unitary authority</v>
      </c>
      <c r="H27" s="28" t="str">
        <f>IFERROR(VLOOKUP(F27,classifications!A$3:C$328,3,FALSE),VLOOKUP(F27,classifications!I$2:K$28,3,FALSE))</f>
        <v>Predominantly Urban</v>
      </c>
      <c r="I27" s="29">
        <v>180</v>
      </c>
      <c r="J27" s="29">
        <v>90</v>
      </c>
      <c r="K27" s="29">
        <v>0</v>
      </c>
      <c r="L27" s="29">
        <v>270</v>
      </c>
      <c r="M27" s="25"/>
      <c r="N27" s="29">
        <v>350</v>
      </c>
      <c r="O27" s="29">
        <v>0</v>
      </c>
      <c r="P27" s="29">
        <v>0</v>
      </c>
      <c r="Q27" s="29">
        <v>350</v>
      </c>
    </row>
    <row r="28" spans="2:18" ht="52.8" x14ac:dyDescent="0.25">
      <c r="B28" s="28" t="s">
        <v>69</v>
      </c>
      <c r="C28" s="28" t="s">
        <v>70</v>
      </c>
      <c r="D28" s="28" t="s">
        <v>71</v>
      </c>
      <c r="E28" s="28"/>
      <c r="F28" s="28" t="s">
        <v>1719</v>
      </c>
      <c r="G28" s="28" t="str">
        <f>VLOOKUP(F28,regions!A$2:C$419,3,FALSE)</f>
        <v>Unitary authority</v>
      </c>
      <c r="H28" s="28" t="str">
        <f>IFERROR(VLOOKUP(F28,classifications!A$3:C$328,3,FALSE),VLOOKUP(F28,classifications!I$2:K$28,3,FALSE))</f>
        <v>Predominantly Rural</v>
      </c>
      <c r="I28" s="29">
        <v>360</v>
      </c>
      <c r="J28" s="29">
        <v>0</v>
      </c>
      <c r="K28" s="29">
        <v>0</v>
      </c>
      <c r="L28" s="29">
        <v>360</v>
      </c>
      <c r="M28" s="25"/>
      <c r="N28" s="29">
        <v>240</v>
      </c>
      <c r="O28" s="29">
        <v>10</v>
      </c>
      <c r="P28" s="29">
        <v>0</v>
      </c>
      <c r="Q28" s="29">
        <v>250</v>
      </c>
    </row>
    <row r="29" spans="2:18" ht="52.8" x14ac:dyDescent="0.25">
      <c r="B29" s="28" t="s">
        <v>72</v>
      </c>
      <c r="C29" s="28" t="s">
        <v>73</v>
      </c>
      <c r="D29" s="28" t="s">
        <v>74</v>
      </c>
      <c r="E29" s="28"/>
      <c r="F29" s="28" t="s">
        <v>1687</v>
      </c>
      <c r="G29" s="28" t="str">
        <f>VLOOKUP(F29,regions!A$2:C$419,3,FALSE)</f>
        <v>Unitary authority</v>
      </c>
      <c r="H29" s="28" t="str">
        <f>IFERROR(VLOOKUP(F29,classifications!A$3:C$328,3,FALSE),VLOOKUP(F29,classifications!I$2:K$28,3,FALSE))</f>
        <v>Predominantly Rural</v>
      </c>
      <c r="I29" s="29">
        <v>280</v>
      </c>
      <c r="J29" s="29">
        <v>0</v>
      </c>
      <c r="K29" s="29">
        <v>0</v>
      </c>
      <c r="L29" s="29">
        <v>280</v>
      </c>
      <c r="M29" s="25"/>
      <c r="N29" s="29">
        <v>320</v>
      </c>
      <c r="O29" s="29">
        <v>60</v>
      </c>
      <c r="P29" s="29">
        <v>0</v>
      </c>
      <c r="Q29" s="29">
        <v>380</v>
      </c>
    </row>
    <row r="30" spans="2:18" ht="52.8" x14ac:dyDescent="0.25">
      <c r="B30" s="28" t="s">
        <v>75</v>
      </c>
      <c r="C30" s="28" t="s">
        <v>76</v>
      </c>
      <c r="D30" s="28" t="s">
        <v>77</v>
      </c>
      <c r="E30" s="28"/>
      <c r="F30" s="28" t="s">
        <v>1496</v>
      </c>
      <c r="G30" s="28" t="str">
        <f>VLOOKUP(F30,regions!A$2:C$419,3,FALSE)</f>
        <v>Unitary authority</v>
      </c>
      <c r="H30" s="28" t="str">
        <f>IFERROR(VLOOKUP(F30,classifications!A$3:C$328,3,FALSE),VLOOKUP(F30,classifications!I$2:K$28,3,FALSE))</f>
        <v>Predominantly Rural</v>
      </c>
      <c r="I30" s="29">
        <v>0</v>
      </c>
      <c r="J30" s="29">
        <v>0</v>
      </c>
      <c r="K30" s="29">
        <v>0</v>
      </c>
      <c r="L30" s="29">
        <v>0</v>
      </c>
      <c r="M30" s="25"/>
      <c r="N30" s="29">
        <v>0</v>
      </c>
      <c r="O30" s="29">
        <v>0</v>
      </c>
      <c r="P30" s="29">
        <v>0</v>
      </c>
      <c r="Q30" s="29">
        <v>0</v>
      </c>
    </row>
    <row r="31" spans="2:18" ht="52.8" x14ac:dyDescent="0.25">
      <c r="B31" s="28" t="s">
        <v>78</v>
      </c>
      <c r="C31" s="28" t="s">
        <v>79</v>
      </c>
      <c r="D31" s="28" t="s">
        <v>80</v>
      </c>
      <c r="E31" s="28"/>
      <c r="F31" s="28" t="s">
        <v>1724</v>
      </c>
      <c r="G31" s="28" t="str">
        <f>VLOOKUP(F31,regions!A$2:C$419,3,FALSE)</f>
        <v>Unitary authority</v>
      </c>
      <c r="H31" s="28" t="str">
        <f>IFERROR(VLOOKUP(F31,classifications!A$3:C$328,3,FALSE),VLOOKUP(F31,classifications!I$2:K$28,3,FALSE))</f>
        <v>Predominantly Urban</v>
      </c>
      <c r="I31" s="30">
        <v>870</v>
      </c>
      <c r="J31" s="30">
        <v>0</v>
      </c>
      <c r="K31" s="30">
        <v>0</v>
      </c>
      <c r="L31" s="30">
        <v>870</v>
      </c>
      <c r="M31" s="31"/>
      <c r="N31" s="30">
        <v>480</v>
      </c>
      <c r="O31" s="30">
        <v>0</v>
      </c>
      <c r="P31" s="30">
        <v>0</v>
      </c>
      <c r="Q31" s="30">
        <v>480</v>
      </c>
    </row>
    <row r="32" spans="2:18" ht="52.8" x14ac:dyDescent="0.25">
      <c r="B32" s="28" t="s">
        <v>81</v>
      </c>
      <c r="C32" s="28" t="s">
        <v>82</v>
      </c>
      <c r="D32" s="28" t="s">
        <v>83</v>
      </c>
      <c r="E32" s="28"/>
      <c r="F32" s="28" t="s">
        <v>1676</v>
      </c>
      <c r="G32" s="28" t="str">
        <f>VLOOKUP(F32,regions!A$2:C$419,3,FALSE)</f>
        <v>Unitary authority</v>
      </c>
      <c r="H32" s="28" t="str">
        <f>IFERROR(VLOOKUP(F32,classifications!A$3:C$328,3,FALSE),VLOOKUP(F32,classifications!I$2:K$28,3,FALSE))</f>
        <v>Predominantly Urban</v>
      </c>
      <c r="I32" s="29">
        <v>350</v>
      </c>
      <c r="J32" s="29">
        <v>40</v>
      </c>
      <c r="K32" s="29">
        <v>0</v>
      </c>
      <c r="L32" s="29">
        <v>390</v>
      </c>
      <c r="M32" s="25"/>
      <c r="N32" s="29">
        <v>240</v>
      </c>
      <c r="O32" s="29">
        <v>10</v>
      </c>
      <c r="P32" s="29">
        <v>0</v>
      </c>
      <c r="Q32" s="29">
        <v>250</v>
      </c>
    </row>
    <row r="33" spans="2:17" ht="52.8" x14ac:dyDescent="0.25">
      <c r="B33" s="28" t="s">
        <v>84</v>
      </c>
      <c r="C33" s="28" t="s">
        <v>85</v>
      </c>
      <c r="D33" s="28" t="s">
        <v>86</v>
      </c>
      <c r="E33" s="28"/>
      <c r="F33" s="28" t="s">
        <v>1680</v>
      </c>
      <c r="G33" s="28" t="str">
        <f>VLOOKUP(F33,regions!A$2:C$419,3,FALSE)</f>
        <v>Unitary authority</v>
      </c>
      <c r="H33" s="28" t="str">
        <f>IFERROR(VLOOKUP(F33,classifications!A$3:C$328,3,FALSE),VLOOKUP(F33,classifications!I$2:K$28,3,FALSE))</f>
        <v>Predominantly Urban</v>
      </c>
      <c r="I33" s="29">
        <v>70</v>
      </c>
      <c r="J33" s="29">
        <v>110</v>
      </c>
      <c r="K33" s="29">
        <v>0</v>
      </c>
      <c r="L33" s="29">
        <v>190</v>
      </c>
      <c r="M33" s="25"/>
      <c r="N33" s="29">
        <v>150</v>
      </c>
      <c r="O33" s="29">
        <v>60</v>
      </c>
      <c r="P33" s="29">
        <v>0</v>
      </c>
      <c r="Q33" s="29">
        <v>210</v>
      </c>
    </row>
    <row r="34" spans="2:17" ht="52.8" x14ac:dyDescent="0.25">
      <c r="B34" s="28" t="s">
        <v>87</v>
      </c>
      <c r="C34" s="28" t="s">
        <v>88</v>
      </c>
      <c r="D34" s="28" t="s">
        <v>89</v>
      </c>
      <c r="E34" s="28"/>
      <c r="F34" s="28" t="s">
        <v>1730</v>
      </c>
      <c r="G34" s="28" t="str">
        <f>VLOOKUP(F34,regions!A$2:C$419,3,FALSE)</f>
        <v>Unitary authority</v>
      </c>
      <c r="H34" s="28" t="str">
        <f>IFERROR(VLOOKUP(F34,classifications!A$3:C$328,3,FALSE),VLOOKUP(F34,classifications!I$2:K$28,3,FALSE))</f>
        <v>Predominantly Urban</v>
      </c>
      <c r="I34" s="29">
        <v>270</v>
      </c>
      <c r="J34" s="29">
        <v>140</v>
      </c>
      <c r="K34" s="29">
        <v>0</v>
      </c>
      <c r="L34" s="29">
        <v>410</v>
      </c>
      <c r="M34" s="25"/>
      <c r="N34" s="29">
        <v>290</v>
      </c>
      <c r="O34" s="29">
        <v>150</v>
      </c>
      <c r="P34" s="29">
        <v>0</v>
      </c>
      <c r="Q34" s="29">
        <v>440</v>
      </c>
    </row>
    <row r="35" spans="2:17" ht="52.8" x14ac:dyDescent="0.25">
      <c r="B35" s="28" t="s">
        <v>90</v>
      </c>
      <c r="C35" s="28" t="s">
        <v>91</v>
      </c>
      <c r="D35" s="28" t="s">
        <v>92</v>
      </c>
      <c r="E35" s="28"/>
      <c r="F35" s="28" t="s">
        <v>1662</v>
      </c>
      <c r="G35" s="28" t="str">
        <f>VLOOKUP(F35,regions!A$2:C$419,3,FALSE)</f>
        <v>Unitary authority</v>
      </c>
      <c r="H35" s="28" t="str">
        <f>IFERROR(VLOOKUP(F35,classifications!A$3:C$328,3,FALSE),VLOOKUP(F35,classifications!I$2:K$28,3,FALSE))</f>
        <v>Predominantly Urban</v>
      </c>
      <c r="I35" s="29">
        <v>500</v>
      </c>
      <c r="J35" s="29">
        <v>10</v>
      </c>
      <c r="K35" s="29">
        <v>0</v>
      </c>
      <c r="L35" s="29">
        <v>500</v>
      </c>
      <c r="M35" s="25"/>
      <c r="N35" s="29">
        <v>430</v>
      </c>
      <c r="O35" s="29">
        <v>80</v>
      </c>
      <c r="P35" s="29">
        <v>0</v>
      </c>
      <c r="Q35" s="29">
        <v>510</v>
      </c>
    </row>
    <row r="36" spans="2:17" ht="52.8" x14ac:dyDescent="0.25">
      <c r="B36" s="28" t="s">
        <v>93</v>
      </c>
      <c r="C36" s="28" t="s">
        <v>94</v>
      </c>
      <c r="D36" s="28" t="s">
        <v>95</v>
      </c>
      <c r="E36" s="28"/>
      <c r="F36" s="28" t="s">
        <v>1688</v>
      </c>
      <c r="G36" s="28" t="str">
        <f>VLOOKUP(F36,regions!A$2:C$419,3,FALSE)</f>
        <v>Unitary authority</v>
      </c>
      <c r="H36" s="28" t="str">
        <f>IFERROR(VLOOKUP(F36,classifications!A$3:C$328,3,FALSE),VLOOKUP(F36,classifications!I$2:K$28,3,FALSE))</f>
        <v>Predominantly Urban</v>
      </c>
      <c r="I36" s="29">
        <v>910</v>
      </c>
      <c r="J36" s="29">
        <v>210</v>
      </c>
      <c r="K36" s="29">
        <v>10</v>
      </c>
      <c r="L36" s="29">
        <v>1130</v>
      </c>
      <c r="M36" s="25"/>
      <c r="N36" s="29">
        <v>830</v>
      </c>
      <c r="O36" s="29">
        <v>300</v>
      </c>
      <c r="P36" s="29">
        <v>10</v>
      </c>
      <c r="Q36" s="29">
        <v>1140</v>
      </c>
    </row>
    <row r="37" spans="2:17" ht="52.8" x14ac:dyDescent="0.25">
      <c r="B37" s="28" t="s">
        <v>96</v>
      </c>
      <c r="C37" s="28" t="s">
        <v>97</v>
      </c>
      <c r="D37" s="28" t="s">
        <v>98</v>
      </c>
      <c r="E37" s="28"/>
      <c r="F37" s="28" t="s">
        <v>1672</v>
      </c>
      <c r="G37" s="28" t="str">
        <f>VLOOKUP(F37,regions!A$2:C$419,3,FALSE)</f>
        <v>Unitary authority</v>
      </c>
      <c r="H37" s="28" t="str">
        <f>IFERROR(VLOOKUP(F37,classifications!A$3:C$328,3,FALSE),VLOOKUP(F37,classifications!I$2:K$28,3,FALSE))</f>
        <v>Predominantly Urban</v>
      </c>
      <c r="I37" s="29">
        <v>160</v>
      </c>
      <c r="J37" s="29">
        <v>10</v>
      </c>
      <c r="K37" s="29">
        <v>0</v>
      </c>
      <c r="L37" s="29">
        <v>170</v>
      </c>
      <c r="M37" s="25"/>
      <c r="N37" s="29">
        <v>150</v>
      </c>
      <c r="O37" s="29">
        <v>0</v>
      </c>
      <c r="P37" s="29">
        <v>0</v>
      </c>
      <c r="Q37" s="29">
        <v>150</v>
      </c>
    </row>
    <row r="38" spans="2:17" ht="52.8" x14ac:dyDescent="0.25">
      <c r="B38" s="28" t="s">
        <v>99</v>
      </c>
      <c r="C38" s="28" t="s">
        <v>100</v>
      </c>
      <c r="D38" s="28" t="s">
        <v>101</v>
      </c>
      <c r="E38" s="28"/>
      <c r="F38" s="28" t="s">
        <v>1673</v>
      </c>
      <c r="G38" s="28" t="str">
        <f>VLOOKUP(F38,regions!A$2:C$419,3,FALSE)</f>
        <v>Unitary authority</v>
      </c>
      <c r="H38" s="28" t="str">
        <f>IFERROR(VLOOKUP(F38,classifications!A$3:C$328,3,FALSE),VLOOKUP(F38,classifications!I$2:K$28,3,FALSE))</f>
        <v>Urban with Significant Rural</v>
      </c>
      <c r="I38" s="29">
        <v>180</v>
      </c>
      <c r="J38" s="29">
        <v>0</v>
      </c>
      <c r="K38" s="29">
        <v>0</v>
      </c>
      <c r="L38" s="29">
        <v>180</v>
      </c>
      <c r="M38" s="25"/>
      <c r="N38" s="29">
        <v>230</v>
      </c>
      <c r="O38" s="29">
        <v>20</v>
      </c>
      <c r="P38" s="29">
        <v>0</v>
      </c>
      <c r="Q38" s="29">
        <v>260</v>
      </c>
    </row>
    <row r="39" spans="2:17" ht="52.8" x14ac:dyDescent="0.25">
      <c r="B39" s="28" t="s">
        <v>102</v>
      </c>
      <c r="C39" s="28" t="s">
        <v>103</v>
      </c>
      <c r="D39" s="28" t="s">
        <v>104</v>
      </c>
      <c r="E39" s="28"/>
      <c r="F39" s="28" t="s">
        <v>1720</v>
      </c>
      <c r="G39" s="28" t="str">
        <f>VLOOKUP(F39,regions!A$2:C$419,3,FALSE)</f>
        <v>Unitary authority</v>
      </c>
      <c r="H39" s="28" t="str">
        <f>IFERROR(VLOOKUP(F39,classifications!A$3:C$328,3,FALSE),VLOOKUP(F39,classifications!I$2:K$28,3,FALSE))</f>
        <v>Urban with Significant Rural</v>
      </c>
      <c r="I39" s="29">
        <v>170</v>
      </c>
      <c r="J39" s="29">
        <v>10</v>
      </c>
      <c r="K39" s="29">
        <v>0</v>
      </c>
      <c r="L39" s="29">
        <v>180</v>
      </c>
      <c r="M39" s="25"/>
      <c r="N39" s="29">
        <v>230</v>
      </c>
      <c r="O39" s="29">
        <v>60</v>
      </c>
      <c r="P39" s="29">
        <v>0</v>
      </c>
      <c r="Q39" s="29">
        <v>290</v>
      </c>
    </row>
    <row r="40" spans="2:17" ht="52.8" x14ac:dyDescent="0.25">
      <c r="B40" s="28" t="s">
        <v>105</v>
      </c>
      <c r="C40" s="28" t="s">
        <v>106</v>
      </c>
      <c r="D40" s="28" t="s">
        <v>107</v>
      </c>
      <c r="E40" s="28"/>
      <c r="F40" s="28" t="s">
        <v>1543</v>
      </c>
      <c r="G40" s="28" t="str">
        <f>VLOOKUP(F40,regions!A$2:C$419,3,FALSE)</f>
        <v>Unitary authority</v>
      </c>
      <c r="H40" s="28" t="str">
        <f>IFERROR(VLOOKUP(F40,classifications!A$3:C$328,3,FALSE),VLOOKUP(F40,classifications!I$2:K$28,3,FALSE))</f>
        <v>Predominantly Rural</v>
      </c>
      <c r="I40" s="29">
        <v>1120</v>
      </c>
      <c r="J40" s="29">
        <v>160</v>
      </c>
      <c r="K40" s="29">
        <v>20</v>
      </c>
      <c r="L40" s="29">
        <v>1290</v>
      </c>
      <c r="M40" s="25"/>
      <c r="N40" s="29">
        <v>760</v>
      </c>
      <c r="O40" s="29">
        <v>130</v>
      </c>
      <c r="P40" s="29">
        <v>30</v>
      </c>
      <c r="Q40" s="29">
        <v>920</v>
      </c>
    </row>
    <row r="41" spans="2:17" ht="52.8" x14ac:dyDescent="0.25">
      <c r="B41" s="28" t="s">
        <v>108</v>
      </c>
      <c r="C41" s="28" t="s">
        <v>109</v>
      </c>
      <c r="D41" s="28" t="s">
        <v>110</v>
      </c>
      <c r="E41" s="28"/>
      <c r="F41" s="28" t="s">
        <v>1726</v>
      </c>
      <c r="G41" s="28" t="str">
        <f>VLOOKUP(F41,regions!A$2:C$419,3,FALSE)</f>
        <v>Unitary authority</v>
      </c>
      <c r="H41" s="28" t="str">
        <f>IFERROR(VLOOKUP(F41,classifications!A$3:C$328,3,FALSE),VLOOKUP(F41,classifications!I$2:K$28,3,FALSE))</f>
        <v>Predominantly Urban</v>
      </c>
      <c r="I41" s="29">
        <v>290</v>
      </c>
      <c r="J41" s="29">
        <v>0</v>
      </c>
      <c r="K41" s="29">
        <v>100</v>
      </c>
      <c r="L41" s="29">
        <v>390</v>
      </c>
      <c r="M41" s="25"/>
      <c r="N41" s="29">
        <v>380</v>
      </c>
      <c r="O41" s="29">
        <v>0</v>
      </c>
      <c r="P41" s="29">
        <v>0</v>
      </c>
      <c r="Q41" s="29">
        <v>380</v>
      </c>
    </row>
    <row r="42" spans="2:17" ht="52.8" x14ac:dyDescent="0.25">
      <c r="B42" s="28" t="s">
        <v>111</v>
      </c>
      <c r="C42" s="28" t="s">
        <v>112</v>
      </c>
      <c r="D42" s="28" t="s">
        <v>113</v>
      </c>
      <c r="E42" s="28"/>
      <c r="F42" s="28" t="s">
        <v>1681</v>
      </c>
      <c r="G42" s="28" t="str">
        <f>VLOOKUP(F42,regions!A$2:C$419,3,FALSE)</f>
        <v>Unitary authority</v>
      </c>
      <c r="H42" s="28" t="str">
        <f>IFERROR(VLOOKUP(F42,classifications!A$3:C$328,3,FALSE),VLOOKUP(F42,classifications!I$2:K$28,3,FALSE))</f>
        <v>Predominantly Urban</v>
      </c>
      <c r="I42" s="29">
        <v>610</v>
      </c>
      <c r="J42" s="29">
        <v>50</v>
      </c>
      <c r="K42" s="29">
        <v>0</v>
      </c>
      <c r="L42" s="29">
        <v>660</v>
      </c>
      <c r="M42" s="25"/>
      <c r="N42" s="29">
        <v>630</v>
      </c>
      <c r="O42" s="29">
        <v>140</v>
      </c>
      <c r="P42" s="29">
        <v>0</v>
      </c>
      <c r="Q42" s="29">
        <v>770</v>
      </c>
    </row>
    <row r="43" spans="2:17" ht="52.8" x14ac:dyDescent="0.25">
      <c r="B43" s="28" t="s">
        <v>114</v>
      </c>
      <c r="C43" s="28" t="s">
        <v>115</v>
      </c>
      <c r="D43" s="28" t="s">
        <v>116</v>
      </c>
      <c r="E43" s="28"/>
      <c r="F43" s="28" t="s">
        <v>1698</v>
      </c>
      <c r="G43" s="28" t="str">
        <f>VLOOKUP(F43,regions!A$2:C$419,3,FALSE)</f>
        <v>Unitary authority</v>
      </c>
      <c r="H43" s="28" t="str">
        <f>IFERROR(VLOOKUP(F43,classifications!A$3:C$328,3,FALSE),VLOOKUP(F43,classifications!I$2:K$28,3,FALSE))</f>
        <v>Predominantly Urban</v>
      </c>
      <c r="I43" s="29">
        <v>460</v>
      </c>
      <c r="J43" s="29">
        <v>90</v>
      </c>
      <c r="K43" s="29">
        <v>50</v>
      </c>
      <c r="L43" s="29">
        <v>600</v>
      </c>
      <c r="M43" s="25"/>
      <c r="N43" s="29">
        <v>370</v>
      </c>
      <c r="O43" s="29">
        <v>130</v>
      </c>
      <c r="P43" s="29">
        <v>150</v>
      </c>
      <c r="Q43" s="29">
        <v>650</v>
      </c>
    </row>
    <row r="44" spans="2:17" ht="52.8" x14ac:dyDescent="0.25">
      <c r="B44" s="28" t="s">
        <v>117</v>
      </c>
      <c r="C44" s="28" t="s">
        <v>118</v>
      </c>
      <c r="D44" s="28" t="s">
        <v>119</v>
      </c>
      <c r="E44" s="28"/>
      <c r="F44" s="28" t="s">
        <v>1699</v>
      </c>
      <c r="G44" s="28" t="str">
        <f>VLOOKUP(F44,regions!A$2:C$419,3,FALSE)</f>
        <v>Unitary authority</v>
      </c>
      <c r="H44" s="28" t="str">
        <f>IFERROR(VLOOKUP(F44,classifications!A$3:C$328,3,FALSE),VLOOKUP(F44,classifications!I$2:K$28,3,FALSE))</f>
        <v>Predominantly Urban</v>
      </c>
      <c r="I44" s="29">
        <v>280</v>
      </c>
      <c r="J44" s="29">
        <v>0</v>
      </c>
      <c r="K44" s="29">
        <v>0</v>
      </c>
      <c r="L44" s="29">
        <v>280</v>
      </c>
      <c r="M44" s="25"/>
      <c r="N44" s="29">
        <v>220</v>
      </c>
      <c r="O44" s="29">
        <v>0</v>
      </c>
      <c r="P44" s="29">
        <v>0</v>
      </c>
      <c r="Q44" s="29">
        <v>220</v>
      </c>
    </row>
    <row r="45" spans="2:17" ht="52.8" x14ac:dyDescent="0.25">
      <c r="B45" s="28" t="s">
        <v>120</v>
      </c>
      <c r="C45" s="28" t="s">
        <v>121</v>
      </c>
      <c r="D45" s="28" t="s">
        <v>122</v>
      </c>
      <c r="E45" s="28"/>
      <c r="F45" s="28" t="s">
        <v>1689</v>
      </c>
      <c r="G45" s="28" t="str">
        <f>VLOOKUP(F45,regions!A$2:C$419,3,FALSE)</f>
        <v>Unitary authority</v>
      </c>
      <c r="H45" s="28" t="str">
        <f>IFERROR(VLOOKUP(F45,classifications!A$3:C$328,3,FALSE),VLOOKUP(F45,classifications!I$2:K$28,3,FALSE))</f>
        <v>Predominantly Urban</v>
      </c>
      <c r="I45" s="29">
        <v>210</v>
      </c>
      <c r="J45" s="29">
        <v>50</v>
      </c>
      <c r="K45" s="29">
        <v>0</v>
      </c>
      <c r="L45" s="29">
        <v>260</v>
      </c>
      <c r="M45" s="25"/>
      <c r="N45" s="29">
        <v>200</v>
      </c>
      <c r="O45" s="29">
        <v>50</v>
      </c>
      <c r="P45" s="29">
        <v>10</v>
      </c>
      <c r="Q45" s="29">
        <v>270</v>
      </c>
    </row>
    <row r="46" spans="2:17" ht="52.8" x14ac:dyDescent="0.25">
      <c r="B46" s="28" t="s">
        <v>123</v>
      </c>
      <c r="C46" s="28" t="s">
        <v>124</v>
      </c>
      <c r="D46" s="28" t="s">
        <v>125</v>
      </c>
      <c r="E46" s="28"/>
      <c r="F46" s="28" t="s">
        <v>1690</v>
      </c>
      <c r="G46" s="28" t="str">
        <f>VLOOKUP(F46,regions!A$2:C$419,3,FALSE)</f>
        <v>Unitary authority</v>
      </c>
      <c r="H46" s="28" t="str">
        <f>IFERROR(VLOOKUP(F46,classifications!A$3:C$328,3,FALSE),VLOOKUP(F46,classifications!I$2:K$28,3,FALSE))</f>
        <v>Predominantly Urban</v>
      </c>
      <c r="I46" s="29">
        <v>250</v>
      </c>
      <c r="J46" s="29">
        <v>10</v>
      </c>
      <c r="K46" s="29">
        <v>0</v>
      </c>
      <c r="L46" s="29">
        <v>250</v>
      </c>
      <c r="M46" s="25"/>
      <c r="N46" s="29">
        <v>430</v>
      </c>
      <c r="O46" s="29">
        <v>30</v>
      </c>
      <c r="P46" s="29">
        <v>0</v>
      </c>
      <c r="Q46" s="29">
        <v>450</v>
      </c>
    </row>
    <row r="47" spans="2:17" ht="52.8" x14ac:dyDescent="0.25">
      <c r="B47" s="28" t="s">
        <v>126</v>
      </c>
      <c r="C47" s="28" t="s">
        <v>127</v>
      </c>
      <c r="D47" s="28" t="s">
        <v>128</v>
      </c>
      <c r="E47" s="28"/>
      <c r="F47" s="28" t="s">
        <v>1663</v>
      </c>
      <c r="G47" s="28" t="str">
        <f>VLOOKUP(F47,regions!A$2:C$419,3,FALSE)</f>
        <v>Unitary authority</v>
      </c>
      <c r="H47" s="28" t="str">
        <f>IFERROR(VLOOKUP(F47,classifications!A$3:C$328,3,FALSE),VLOOKUP(F47,classifications!I$2:K$28,3,FALSE))</f>
        <v>Urban with Significant Rural</v>
      </c>
      <c r="I47" s="29">
        <v>330</v>
      </c>
      <c r="J47" s="29">
        <v>150</v>
      </c>
      <c r="K47" s="29">
        <v>0</v>
      </c>
      <c r="L47" s="29">
        <v>480</v>
      </c>
      <c r="M47" s="25"/>
      <c r="N47" s="29">
        <v>210</v>
      </c>
      <c r="O47" s="29">
        <v>40</v>
      </c>
      <c r="P47" s="29">
        <v>0</v>
      </c>
      <c r="Q47" s="29">
        <v>240</v>
      </c>
    </row>
    <row r="48" spans="2:17" ht="52.8" x14ac:dyDescent="0.25">
      <c r="B48" s="28" t="s">
        <v>129</v>
      </c>
      <c r="C48" s="28" t="s">
        <v>130</v>
      </c>
      <c r="D48" s="28" t="s">
        <v>131</v>
      </c>
      <c r="E48" s="28"/>
      <c r="F48" s="28" t="s">
        <v>1721</v>
      </c>
      <c r="G48" s="28" t="str">
        <f>VLOOKUP(F48,regions!A$2:C$419,3,FALSE)</f>
        <v>Unitary authority</v>
      </c>
      <c r="H48" s="28" t="str">
        <f>IFERROR(VLOOKUP(F48,classifications!A$3:C$328,3,FALSE),VLOOKUP(F48,classifications!I$2:K$28,3,FALSE))</f>
        <v>Predominantly Rural</v>
      </c>
      <c r="I48" s="29">
        <v>60</v>
      </c>
      <c r="J48" s="29">
        <v>0</v>
      </c>
      <c r="K48" s="29">
        <v>0</v>
      </c>
      <c r="L48" s="29">
        <v>60</v>
      </c>
      <c r="M48" s="25"/>
      <c r="N48" s="29">
        <v>110</v>
      </c>
      <c r="O48" s="29">
        <v>10</v>
      </c>
      <c r="P48" s="29">
        <v>0</v>
      </c>
      <c r="Q48" s="29">
        <v>120</v>
      </c>
    </row>
    <row r="49" spans="2:17" ht="52.8" x14ac:dyDescent="0.25">
      <c r="B49" s="28" t="s">
        <v>132</v>
      </c>
      <c r="C49" s="28" t="s">
        <v>133</v>
      </c>
      <c r="D49" s="28" t="s">
        <v>134</v>
      </c>
      <c r="E49" s="28"/>
      <c r="F49" s="28" t="s">
        <v>1569</v>
      </c>
      <c r="G49" s="28" t="str">
        <f>VLOOKUP(F49,regions!A$2:C$419,3,FALSE)</f>
        <v>Unitary authority</v>
      </c>
      <c r="H49" s="28" t="str">
        <f>IFERROR(VLOOKUP(F49,classifications!A$3:C$328,3,FALSE),VLOOKUP(F49,classifications!I$2:K$28,3,FALSE))</f>
        <v>Predominantly Rural</v>
      </c>
      <c r="I49" s="30">
        <v>1240</v>
      </c>
      <c r="J49" s="30">
        <v>220</v>
      </c>
      <c r="K49" s="30">
        <v>0</v>
      </c>
      <c r="L49" s="30">
        <v>1460</v>
      </c>
      <c r="M49" s="31"/>
      <c r="N49" s="30">
        <v>840</v>
      </c>
      <c r="O49" s="30">
        <v>90</v>
      </c>
      <c r="P49" s="30">
        <v>0</v>
      </c>
      <c r="Q49" s="30">
        <v>940</v>
      </c>
    </row>
    <row r="50" spans="2:17" ht="52.8" x14ac:dyDescent="0.25">
      <c r="B50" s="28" t="s">
        <v>135</v>
      </c>
      <c r="C50" s="28" t="s">
        <v>136</v>
      </c>
      <c r="D50" s="28" t="s">
        <v>137</v>
      </c>
      <c r="E50" s="28"/>
      <c r="F50" s="28" t="s">
        <v>1691</v>
      </c>
      <c r="G50" s="28" t="str">
        <f>VLOOKUP(F50,regions!A$2:C$419,3,FALSE)</f>
        <v>Unitary authority</v>
      </c>
      <c r="H50" s="28" t="str">
        <f>IFERROR(VLOOKUP(F50,classifications!A$3:C$328,3,FALSE),VLOOKUP(F50,classifications!I$2:K$28,3,FALSE))</f>
        <v>Predominantly Urban</v>
      </c>
      <c r="I50" s="29">
        <v>260</v>
      </c>
      <c r="J50" s="29">
        <v>30</v>
      </c>
      <c r="K50" s="29">
        <v>10</v>
      </c>
      <c r="L50" s="29">
        <v>300</v>
      </c>
      <c r="M50" s="25"/>
      <c r="N50" s="29">
        <v>300</v>
      </c>
      <c r="O50" s="29">
        <v>120</v>
      </c>
      <c r="P50" s="29">
        <v>40</v>
      </c>
      <c r="Q50" s="29">
        <v>450</v>
      </c>
    </row>
    <row r="51" spans="2:17" ht="52.8" x14ac:dyDescent="0.25">
      <c r="B51" s="28" t="s">
        <v>138</v>
      </c>
      <c r="C51" s="28" t="s">
        <v>139</v>
      </c>
      <c r="D51" s="28" t="s">
        <v>140</v>
      </c>
      <c r="E51" s="28"/>
      <c r="F51" s="28" t="s">
        <v>1700</v>
      </c>
      <c r="G51" s="28" t="str">
        <f>VLOOKUP(F51,regions!A$2:C$419,3,FALSE)</f>
        <v>Unitary authority</v>
      </c>
      <c r="H51" s="28" t="str">
        <f>IFERROR(VLOOKUP(F51,classifications!A$3:C$328,3,FALSE),VLOOKUP(F51,classifications!I$2:K$28,3,FALSE))</f>
        <v>Predominantly Urban</v>
      </c>
      <c r="I51" s="29">
        <v>920</v>
      </c>
      <c r="J51" s="29">
        <v>530</v>
      </c>
      <c r="K51" s="30">
        <v>0</v>
      </c>
      <c r="L51" s="30">
        <v>1450</v>
      </c>
      <c r="M51" s="25"/>
      <c r="N51" s="29">
        <v>870</v>
      </c>
      <c r="O51" s="29">
        <v>480</v>
      </c>
      <c r="P51" s="30">
        <v>0</v>
      </c>
      <c r="Q51" s="30">
        <v>1350</v>
      </c>
    </row>
    <row r="52" spans="2:17" ht="52.8" x14ac:dyDescent="0.25">
      <c r="B52" s="28" t="s">
        <v>141</v>
      </c>
      <c r="C52" s="28" t="s">
        <v>142</v>
      </c>
      <c r="D52" s="28" t="s">
        <v>143</v>
      </c>
      <c r="E52" s="28"/>
      <c r="F52" s="28" t="s">
        <v>1692</v>
      </c>
      <c r="G52" s="28" t="str">
        <f>VLOOKUP(F52,regions!A$2:C$419,3,FALSE)</f>
        <v>Unitary authority</v>
      </c>
      <c r="H52" s="28" t="str">
        <f>IFERROR(VLOOKUP(F52,classifications!A$3:C$328,3,FALSE),VLOOKUP(F52,classifications!I$2:K$28,3,FALSE))</f>
        <v>Predominantly Urban</v>
      </c>
      <c r="I52" s="29">
        <v>120</v>
      </c>
      <c r="J52" s="29">
        <v>20</v>
      </c>
      <c r="K52" s="29">
        <v>0</v>
      </c>
      <c r="L52" s="29">
        <v>140</v>
      </c>
      <c r="M52" s="25"/>
      <c r="N52" s="29">
        <v>360</v>
      </c>
      <c r="O52" s="29">
        <v>50</v>
      </c>
      <c r="P52" s="29">
        <v>0</v>
      </c>
      <c r="Q52" s="29">
        <v>410</v>
      </c>
    </row>
    <row r="53" spans="2:17" ht="52.8" x14ac:dyDescent="0.25">
      <c r="B53" s="28" t="s">
        <v>144</v>
      </c>
      <c r="C53" s="28" t="s">
        <v>145</v>
      </c>
      <c r="D53" s="28" t="s">
        <v>146</v>
      </c>
      <c r="E53" s="28"/>
      <c r="F53" s="28" t="s">
        <v>1729</v>
      </c>
      <c r="G53" s="28" t="str">
        <f>VLOOKUP(F53,regions!A$2:C$419,3,FALSE)</f>
        <v>Unitary authority</v>
      </c>
      <c r="H53" s="28" t="str">
        <f>IFERROR(VLOOKUP(F53,classifications!A$3:C$328,3,FALSE),VLOOKUP(F53,classifications!I$2:K$28,3,FALSE))</f>
        <v>Predominantly Urban</v>
      </c>
      <c r="I53" s="29">
        <v>160</v>
      </c>
      <c r="J53" s="29">
        <v>90</v>
      </c>
      <c r="K53" s="29">
        <v>0</v>
      </c>
      <c r="L53" s="29">
        <v>250</v>
      </c>
      <c r="M53" s="25"/>
      <c r="N53" s="29">
        <v>130</v>
      </c>
      <c r="O53" s="29">
        <v>30</v>
      </c>
      <c r="P53" s="29">
        <v>0</v>
      </c>
      <c r="Q53" s="29">
        <v>160</v>
      </c>
    </row>
    <row r="54" spans="2:17" ht="52.8" x14ac:dyDescent="0.25">
      <c r="B54" s="28" t="s">
        <v>147</v>
      </c>
      <c r="C54" s="28" t="s">
        <v>148</v>
      </c>
      <c r="D54" s="28" t="s">
        <v>149</v>
      </c>
      <c r="E54" s="28"/>
      <c r="F54" s="28" t="s">
        <v>1664</v>
      </c>
      <c r="G54" s="28" t="str">
        <f>VLOOKUP(F54,regions!A$2:C$419,3,FALSE)</f>
        <v>Unitary authority</v>
      </c>
      <c r="H54" s="28" t="str">
        <f>IFERROR(VLOOKUP(F54,classifications!A$3:C$328,3,FALSE),VLOOKUP(F54,classifications!I$2:K$28,3,FALSE))</f>
        <v>Predominantly Urban</v>
      </c>
      <c r="I54" s="29">
        <v>480</v>
      </c>
      <c r="J54" s="29">
        <v>30</v>
      </c>
      <c r="K54" s="29">
        <v>0</v>
      </c>
      <c r="L54" s="29">
        <v>510</v>
      </c>
      <c r="M54" s="25"/>
      <c r="N54" s="29">
        <v>420</v>
      </c>
      <c r="O54" s="29">
        <v>30</v>
      </c>
      <c r="P54" s="29">
        <v>0</v>
      </c>
      <c r="Q54" s="29">
        <v>450</v>
      </c>
    </row>
    <row r="55" spans="2:17" ht="52.8" x14ac:dyDescent="0.25">
      <c r="B55" s="28" t="s">
        <v>150</v>
      </c>
      <c r="C55" s="28" t="s">
        <v>151</v>
      </c>
      <c r="D55" s="28" t="s">
        <v>152</v>
      </c>
      <c r="E55" s="28"/>
      <c r="F55" s="28" t="s">
        <v>1679</v>
      </c>
      <c r="G55" s="28" t="str">
        <f>VLOOKUP(F55,regions!A$2:C$419,3,FALSE)</f>
        <v>Unitary authority</v>
      </c>
      <c r="H55" s="28" t="str">
        <f>IFERROR(VLOOKUP(F55,classifications!A$3:C$328,3,FALSE),VLOOKUP(F55,classifications!I$2:K$28,3,FALSE))</f>
        <v>Predominantly Urban</v>
      </c>
      <c r="I55" s="29">
        <v>240</v>
      </c>
      <c r="J55" s="29">
        <v>0</v>
      </c>
      <c r="K55" s="29">
        <v>0</v>
      </c>
      <c r="L55" s="29">
        <v>250</v>
      </c>
      <c r="M55" s="25"/>
      <c r="N55" s="29">
        <v>310</v>
      </c>
      <c r="O55" s="29">
        <v>40</v>
      </c>
      <c r="P55" s="29">
        <v>0</v>
      </c>
      <c r="Q55" s="29">
        <v>350</v>
      </c>
    </row>
    <row r="56" spans="2:17" ht="52.8" x14ac:dyDescent="0.25">
      <c r="B56" s="28" t="s">
        <v>153</v>
      </c>
      <c r="C56" s="28" t="s">
        <v>154</v>
      </c>
      <c r="D56" s="28" t="s">
        <v>155</v>
      </c>
      <c r="E56" s="28"/>
      <c r="F56" s="28" t="s">
        <v>1701</v>
      </c>
      <c r="G56" s="28" t="str">
        <f>VLOOKUP(F56,regions!A$2:C$419,3,FALSE)</f>
        <v>Unitary authority</v>
      </c>
      <c r="H56" s="28" t="str">
        <f>IFERROR(VLOOKUP(F56,classifications!A$3:C$328,3,FALSE),VLOOKUP(F56,classifications!I$2:K$28,3,FALSE))</f>
        <v>Predominantly Urban</v>
      </c>
      <c r="I56" s="30">
        <v>710</v>
      </c>
      <c r="J56" s="30">
        <v>110</v>
      </c>
      <c r="K56" s="30">
        <v>0</v>
      </c>
      <c r="L56" s="30">
        <v>820</v>
      </c>
      <c r="M56" s="31"/>
      <c r="N56" s="30">
        <v>640</v>
      </c>
      <c r="O56" s="30">
        <v>110</v>
      </c>
      <c r="P56" s="30">
        <v>0</v>
      </c>
      <c r="Q56" s="30">
        <v>750</v>
      </c>
    </row>
    <row r="57" spans="2:17" ht="52.8" x14ac:dyDescent="0.25">
      <c r="B57" s="28" t="s">
        <v>156</v>
      </c>
      <c r="C57" s="28" t="s">
        <v>157</v>
      </c>
      <c r="D57" s="28" t="s">
        <v>158</v>
      </c>
      <c r="E57" s="28"/>
      <c r="F57" s="28" t="s">
        <v>1727</v>
      </c>
      <c r="G57" s="28" t="str">
        <f>VLOOKUP(F57,regions!A$2:C$419,3,FALSE)</f>
        <v>Unitary authority</v>
      </c>
      <c r="H57" s="28" t="str">
        <f>IFERROR(VLOOKUP(F57,classifications!A$3:C$328,3,FALSE),VLOOKUP(F57,classifications!I$2:K$28,3,FALSE))</f>
        <v>Predominantly Urban</v>
      </c>
      <c r="I57" s="29">
        <v>1160</v>
      </c>
      <c r="J57" s="29">
        <v>140</v>
      </c>
      <c r="K57" s="29">
        <v>0</v>
      </c>
      <c r="L57" s="29">
        <v>1300</v>
      </c>
      <c r="M57" s="25"/>
      <c r="N57" s="29">
        <v>950</v>
      </c>
      <c r="O57" s="29">
        <v>160</v>
      </c>
      <c r="P57" s="29">
        <v>0</v>
      </c>
      <c r="Q57" s="29">
        <v>1110</v>
      </c>
    </row>
    <row r="58" spans="2:17" ht="52.8" x14ac:dyDescent="0.25">
      <c r="B58" s="28" t="s">
        <v>159</v>
      </c>
      <c r="C58" s="28" t="s">
        <v>160</v>
      </c>
      <c r="D58" s="28" t="s">
        <v>161</v>
      </c>
      <c r="E58" s="28"/>
      <c r="F58" s="28" t="s">
        <v>1682</v>
      </c>
      <c r="G58" s="28" t="str">
        <f>VLOOKUP(F58,regions!A$2:C$419,3,FALSE)</f>
        <v>Unitary authority</v>
      </c>
      <c r="H58" s="28" t="str">
        <f>IFERROR(VLOOKUP(F58,classifications!A$3:C$328,3,FALSE),VLOOKUP(F58,classifications!I$2:K$28,3,FALSE))</f>
        <v>Predominantly Urban</v>
      </c>
      <c r="I58" s="29">
        <v>470</v>
      </c>
      <c r="J58" s="29">
        <v>90</v>
      </c>
      <c r="K58" s="29">
        <v>0</v>
      </c>
      <c r="L58" s="29">
        <v>570</v>
      </c>
      <c r="M58" s="25"/>
      <c r="N58" s="29">
        <v>390</v>
      </c>
      <c r="O58" s="29">
        <v>100</v>
      </c>
      <c r="P58" s="29">
        <v>80</v>
      </c>
      <c r="Q58" s="29">
        <v>570</v>
      </c>
    </row>
    <row r="59" spans="2:17" ht="52.8" x14ac:dyDescent="0.25">
      <c r="B59" s="28" t="s">
        <v>162</v>
      </c>
      <c r="C59" s="28" t="s">
        <v>163</v>
      </c>
      <c r="D59" s="28" t="s">
        <v>164</v>
      </c>
      <c r="E59" s="28"/>
      <c r="F59" s="28" t="s">
        <v>1702</v>
      </c>
      <c r="G59" s="28" t="str">
        <f>VLOOKUP(F59,regions!A$2:C$419,3,FALSE)</f>
        <v>Unitary authority</v>
      </c>
      <c r="H59" s="28" t="str">
        <f>IFERROR(VLOOKUP(F59,classifications!A$3:C$328,3,FALSE),VLOOKUP(F59,classifications!I$2:K$28,3,FALSE))</f>
        <v>Predominantly Urban</v>
      </c>
      <c r="I59" s="29">
        <v>300</v>
      </c>
      <c r="J59" s="29">
        <v>0</v>
      </c>
      <c r="K59" s="29">
        <v>0</v>
      </c>
      <c r="L59" s="29">
        <v>300</v>
      </c>
      <c r="M59" s="25"/>
      <c r="N59" s="29">
        <v>240</v>
      </c>
      <c r="O59" s="29">
        <v>20</v>
      </c>
      <c r="P59" s="29">
        <v>0</v>
      </c>
      <c r="Q59" s="29">
        <v>260</v>
      </c>
    </row>
    <row r="60" spans="2:17" ht="52.8" x14ac:dyDescent="0.25">
      <c r="B60" s="28" t="s">
        <v>165</v>
      </c>
      <c r="C60" s="28" t="s">
        <v>166</v>
      </c>
      <c r="D60" s="28" t="s">
        <v>167</v>
      </c>
      <c r="E60" s="28"/>
      <c r="F60" s="28" t="s">
        <v>1669</v>
      </c>
      <c r="G60" s="28" t="str">
        <f>VLOOKUP(F60,regions!A$2:C$419,3,FALSE)</f>
        <v>Unitary authority</v>
      </c>
      <c r="H60" s="28" t="str">
        <f>IFERROR(VLOOKUP(F60,classifications!A$3:C$328,3,FALSE),VLOOKUP(F60,classifications!I$2:K$28,3,FALSE))</f>
        <v>Predominantly Urban</v>
      </c>
      <c r="I60" s="30">
        <v>470</v>
      </c>
      <c r="J60" s="30">
        <v>100</v>
      </c>
      <c r="K60" s="30">
        <v>0</v>
      </c>
      <c r="L60" s="30">
        <v>580</v>
      </c>
      <c r="M60" s="31"/>
      <c r="N60" s="30">
        <v>590</v>
      </c>
      <c r="O60" s="30">
        <v>0</v>
      </c>
      <c r="P60" s="30">
        <v>0</v>
      </c>
      <c r="Q60" s="30">
        <v>590</v>
      </c>
    </row>
    <row r="61" spans="2:17" ht="52.8" x14ac:dyDescent="0.25">
      <c r="B61" s="28" t="s">
        <v>168</v>
      </c>
      <c r="C61" s="28" t="s">
        <v>169</v>
      </c>
      <c r="D61" s="28" t="s">
        <v>170</v>
      </c>
      <c r="E61" s="28"/>
      <c r="F61" s="28" t="s">
        <v>1722</v>
      </c>
      <c r="G61" s="28" t="str">
        <f>VLOOKUP(F61,regions!A$2:C$419,3,FALSE)</f>
        <v>Unitary authority</v>
      </c>
      <c r="H61" s="28" t="str">
        <f>IFERROR(VLOOKUP(F61,classifications!A$3:C$328,3,FALSE),VLOOKUP(F61,classifications!I$2:K$28,3,FALSE))</f>
        <v>Urban with Significant Rural</v>
      </c>
      <c r="I61" s="29">
        <v>460</v>
      </c>
      <c r="J61" s="29">
        <v>70</v>
      </c>
      <c r="K61" s="29">
        <v>0</v>
      </c>
      <c r="L61" s="29">
        <v>530</v>
      </c>
      <c r="M61" s="25"/>
      <c r="N61" s="29">
        <v>340</v>
      </c>
      <c r="O61" s="29">
        <v>120</v>
      </c>
      <c r="P61" s="29">
        <v>0</v>
      </c>
      <c r="Q61" s="29">
        <v>460</v>
      </c>
    </row>
    <row r="62" spans="2:17" ht="52.8" x14ac:dyDescent="0.25">
      <c r="B62" s="28" t="s">
        <v>171</v>
      </c>
      <c r="C62" s="28" t="s">
        <v>172</v>
      </c>
      <c r="D62" s="28" t="s">
        <v>173</v>
      </c>
      <c r="E62" s="28"/>
      <c r="F62" s="28" t="s">
        <v>1591</v>
      </c>
      <c r="G62" s="28" t="str">
        <f>VLOOKUP(F62,regions!A$2:C$419,3,FALSE)</f>
        <v>Unitary authority</v>
      </c>
      <c r="H62" s="28" t="str">
        <f>IFERROR(VLOOKUP(F62,classifications!A$3:C$328,3,FALSE),VLOOKUP(F62,classifications!I$2:K$28,3,FALSE))</f>
        <v>Predominantly Rural</v>
      </c>
      <c r="I62" s="29">
        <v>1310</v>
      </c>
      <c r="J62" s="29">
        <v>700</v>
      </c>
      <c r="K62" s="29">
        <v>0</v>
      </c>
      <c r="L62" s="29">
        <v>2020</v>
      </c>
      <c r="M62" s="25"/>
      <c r="N62" s="29">
        <v>1320</v>
      </c>
      <c r="O62" s="29">
        <v>680</v>
      </c>
      <c r="P62" s="29">
        <v>0</v>
      </c>
      <c r="Q62" s="29">
        <v>2000</v>
      </c>
    </row>
    <row r="63" spans="2:17" ht="52.8" x14ac:dyDescent="0.25">
      <c r="B63" s="28" t="s">
        <v>174</v>
      </c>
      <c r="C63" s="28" t="s">
        <v>175</v>
      </c>
      <c r="D63" s="28" t="s">
        <v>176</v>
      </c>
      <c r="E63" s="28"/>
      <c r="F63" s="28" t="s">
        <v>1693</v>
      </c>
      <c r="G63" s="28" t="str">
        <f>VLOOKUP(F63,regions!A$2:C$419,3,FALSE)</f>
        <v>Unitary authority</v>
      </c>
      <c r="H63" s="28" t="str">
        <f>IFERROR(VLOOKUP(F63,classifications!A$3:C$328,3,FALSE),VLOOKUP(F63,classifications!I$2:K$28,3,FALSE))</f>
        <v>Predominantly Urban</v>
      </c>
      <c r="I63" s="29">
        <v>140</v>
      </c>
      <c r="J63" s="29">
        <v>0</v>
      </c>
      <c r="K63" s="29">
        <v>0</v>
      </c>
      <c r="L63" s="29">
        <v>140</v>
      </c>
      <c r="M63" s="25"/>
      <c r="N63" s="29">
        <v>330</v>
      </c>
      <c r="O63" s="29">
        <v>10</v>
      </c>
      <c r="P63" s="29">
        <v>0</v>
      </c>
      <c r="Q63" s="29">
        <v>350</v>
      </c>
    </row>
    <row r="64" spans="2:17" ht="52.8" x14ac:dyDescent="0.25">
      <c r="B64" s="28" t="s">
        <v>177</v>
      </c>
      <c r="C64" s="28" t="s">
        <v>178</v>
      </c>
      <c r="D64" s="28" t="s">
        <v>179</v>
      </c>
      <c r="E64" s="28"/>
      <c r="F64" s="28" t="s">
        <v>1694</v>
      </c>
      <c r="G64" s="28" t="str">
        <f>VLOOKUP(F64,regions!A$2:C$419,3,FALSE)</f>
        <v>Unitary authority</v>
      </c>
      <c r="H64" s="28" t="str">
        <f>IFERROR(VLOOKUP(F64,classifications!A$3:C$328,3,FALSE),VLOOKUP(F64,classifications!I$2:K$28,3,FALSE))</f>
        <v>Predominantly Urban</v>
      </c>
      <c r="I64" s="29">
        <v>740</v>
      </c>
      <c r="J64" s="29">
        <v>170</v>
      </c>
      <c r="K64" s="29">
        <v>0</v>
      </c>
      <c r="L64" s="29">
        <v>910</v>
      </c>
      <c r="M64" s="25"/>
      <c r="N64" s="29">
        <v>350</v>
      </c>
      <c r="O64" s="29">
        <v>90</v>
      </c>
      <c r="P64" s="29">
        <v>0</v>
      </c>
      <c r="Q64" s="29">
        <v>440</v>
      </c>
    </row>
    <row r="65" spans="1:17" ht="52.8" x14ac:dyDescent="0.25">
      <c r="B65" s="28" t="s">
        <v>180</v>
      </c>
      <c r="C65" s="28" t="s">
        <v>181</v>
      </c>
      <c r="D65" s="28" t="s">
        <v>182</v>
      </c>
      <c r="E65" s="28"/>
      <c r="F65" s="28" t="s">
        <v>1725</v>
      </c>
      <c r="G65" s="28" t="str">
        <f>VLOOKUP(F65,regions!A$2:C$419,3,FALSE)</f>
        <v>Unitary authority</v>
      </c>
      <c r="H65" s="28" t="str">
        <f>IFERROR(VLOOKUP(F65,classifications!A$3:C$328,3,FALSE),VLOOKUP(F65,classifications!I$2:K$28,3,FALSE))</f>
        <v>Predominantly Urban</v>
      </c>
      <c r="I65" s="29">
        <v>160</v>
      </c>
      <c r="J65" s="29">
        <v>20</v>
      </c>
      <c r="K65" s="29">
        <v>0</v>
      </c>
      <c r="L65" s="29">
        <v>180</v>
      </c>
      <c r="M65" s="25"/>
      <c r="N65" s="29">
        <v>310</v>
      </c>
      <c r="O65" s="29">
        <v>130</v>
      </c>
      <c r="P65" s="29">
        <v>0</v>
      </c>
      <c r="Q65" s="29">
        <v>440</v>
      </c>
    </row>
    <row r="66" spans="1:17" x14ac:dyDescent="0.25">
      <c r="I66" s="25"/>
      <c r="J66" s="25"/>
      <c r="K66" s="25"/>
      <c r="L66" s="25"/>
      <c r="M66" s="25"/>
      <c r="N66" s="33"/>
      <c r="O66" s="25"/>
      <c r="P66" s="25"/>
      <c r="Q66" s="25"/>
    </row>
    <row r="67" spans="1:17" x14ac:dyDescent="0.25">
      <c r="A67" s="20" t="s">
        <v>183</v>
      </c>
      <c r="B67" s="21"/>
      <c r="C67" s="21"/>
      <c r="D67" s="21"/>
      <c r="E67" s="22"/>
      <c r="F67" s="21"/>
      <c r="G67" s="21"/>
      <c r="I67" s="23">
        <v>16220</v>
      </c>
      <c r="J67" s="23">
        <v>4620</v>
      </c>
      <c r="K67" s="23">
        <v>470</v>
      </c>
      <c r="L67" s="23">
        <v>21310</v>
      </c>
      <c r="M67" s="24"/>
      <c r="N67" s="23">
        <v>17010</v>
      </c>
      <c r="O67" s="23">
        <v>6850</v>
      </c>
      <c r="P67" s="23">
        <v>320</v>
      </c>
      <c r="Q67" s="23">
        <v>24180</v>
      </c>
    </row>
    <row r="68" spans="1:17" x14ac:dyDescent="0.25">
      <c r="I68" s="25"/>
      <c r="J68" s="25"/>
      <c r="K68" s="25"/>
      <c r="L68" s="25"/>
      <c r="M68" s="25"/>
      <c r="N68" s="27"/>
      <c r="O68" s="25"/>
      <c r="P68" s="25"/>
      <c r="Q68" s="25"/>
    </row>
    <row r="69" spans="1:17" ht="52.8" x14ac:dyDescent="0.25">
      <c r="B69" s="28" t="s">
        <v>184</v>
      </c>
      <c r="C69" s="28" t="s">
        <v>185</v>
      </c>
      <c r="D69" s="28" t="s">
        <v>186</v>
      </c>
      <c r="E69" s="28"/>
      <c r="F69" s="28" t="s">
        <v>187</v>
      </c>
      <c r="G69" s="28" t="str">
        <f>VLOOKUP(F69,regions!A$2:C$419,3,FALSE)</f>
        <v>London borough</v>
      </c>
      <c r="H69" s="28" t="str">
        <f>IFERROR(VLOOKUP(F69,classifications!A$3:C$328,3,FALSE),VLOOKUP(F69,classifications!I$2:K$28,3,FALSE))</f>
        <v>Predominantly Urban</v>
      </c>
      <c r="I69" s="29">
        <v>330</v>
      </c>
      <c r="J69" s="29">
        <v>230</v>
      </c>
      <c r="K69" s="29">
        <v>0</v>
      </c>
      <c r="L69" s="29">
        <v>560</v>
      </c>
      <c r="M69" s="25"/>
      <c r="N69" s="29">
        <v>280</v>
      </c>
      <c r="O69" s="29">
        <v>70</v>
      </c>
      <c r="P69" s="29">
        <v>120</v>
      </c>
      <c r="Q69" s="29">
        <v>480</v>
      </c>
    </row>
    <row r="70" spans="1:17" ht="52.8" x14ac:dyDescent="0.25">
      <c r="B70" s="28" t="s">
        <v>188</v>
      </c>
      <c r="C70" s="28" t="s">
        <v>189</v>
      </c>
      <c r="D70" s="28" t="s">
        <v>190</v>
      </c>
      <c r="E70" s="28"/>
      <c r="F70" s="28" t="s">
        <v>191</v>
      </c>
      <c r="G70" s="28" t="str">
        <f>VLOOKUP(F70,regions!A$2:C$419,3,FALSE)</f>
        <v>London borough</v>
      </c>
      <c r="H70" s="28" t="str">
        <f>IFERROR(VLOOKUP(F70,classifications!A$3:C$328,3,FALSE),VLOOKUP(F70,classifications!I$2:K$28,3,FALSE))</f>
        <v>Predominantly Urban</v>
      </c>
      <c r="I70" s="29">
        <v>700</v>
      </c>
      <c r="J70" s="29">
        <v>320</v>
      </c>
      <c r="K70" s="29">
        <v>40</v>
      </c>
      <c r="L70" s="29">
        <v>1060</v>
      </c>
      <c r="M70" s="25"/>
      <c r="N70" s="29">
        <v>1010</v>
      </c>
      <c r="O70" s="29">
        <v>480</v>
      </c>
      <c r="P70" s="29">
        <v>10</v>
      </c>
      <c r="Q70" s="29">
        <v>1500</v>
      </c>
    </row>
    <row r="71" spans="1:17" ht="52.8" x14ac:dyDescent="0.25">
      <c r="B71" s="28" t="s">
        <v>192</v>
      </c>
      <c r="C71" s="28" t="s">
        <v>193</v>
      </c>
      <c r="D71" s="28" t="s">
        <v>194</v>
      </c>
      <c r="E71" s="28"/>
      <c r="F71" s="28" t="s">
        <v>195</v>
      </c>
      <c r="G71" s="28" t="str">
        <f>VLOOKUP(F71,regions!A$2:C$419,3,FALSE)</f>
        <v>London borough</v>
      </c>
      <c r="H71" s="28" t="str">
        <f>IFERROR(VLOOKUP(F71,classifications!A$3:C$328,3,FALSE),VLOOKUP(F71,classifications!I$2:K$28,3,FALSE))</f>
        <v>Predominantly Urban</v>
      </c>
      <c r="I71" s="29">
        <v>280</v>
      </c>
      <c r="J71" s="29">
        <v>70</v>
      </c>
      <c r="K71" s="29">
        <v>0</v>
      </c>
      <c r="L71" s="29">
        <v>350</v>
      </c>
      <c r="M71" s="25"/>
      <c r="N71" s="29">
        <v>590</v>
      </c>
      <c r="O71" s="29">
        <v>50</v>
      </c>
      <c r="P71" s="29">
        <v>0</v>
      </c>
      <c r="Q71" s="29">
        <v>640</v>
      </c>
    </row>
    <row r="72" spans="1:17" ht="52.8" x14ac:dyDescent="0.25">
      <c r="B72" s="28" t="s">
        <v>196</v>
      </c>
      <c r="C72" s="28" t="s">
        <v>197</v>
      </c>
      <c r="D72" s="28" t="s">
        <v>198</v>
      </c>
      <c r="E72" s="28"/>
      <c r="F72" s="28" t="s">
        <v>199</v>
      </c>
      <c r="G72" s="28" t="str">
        <f>VLOOKUP(F72,regions!A$2:C$419,3,FALSE)</f>
        <v>London borough</v>
      </c>
      <c r="H72" s="28" t="str">
        <f>IFERROR(VLOOKUP(F72,classifications!A$3:C$328,3,FALSE),VLOOKUP(F72,classifications!I$2:K$28,3,FALSE))</f>
        <v>Predominantly Urban</v>
      </c>
      <c r="I72" s="30">
        <v>300</v>
      </c>
      <c r="J72" s="30">
        <v>100</v>
      </c>
      <c r="K72" s="30">
        <v>0</v>
      </c>
      <c r="L72" s="30">
        <v>400</v>
      </c>
      <c r="M72" s="31"/>
      <c r="N72" s="30">
        <v>530</v>
      </c>
      <c r="O72" s="30">
        <v>150</v>
      </c>
      <c r="P72" s="30">
        <v>0</v>
      </c>
      <c r="Q72" s="30">
        <v>680</v>
      </c>
    </row>
    <row r="73" spans="1:17" ht="52.8" x14ac:dyDescent="0.25">
      <c r="B73" s="28" t="s">
        <v>200</v>
      </c>
      <c r="C73" s="28" t="s">
        <v>201</v>
      </c>
      <c r="D73" s="28" t="s">
        <v>202</v>
      </c>
      <c r="E73" s="28"/>
      <c r="F73" s="28" t="s">
        <v>203</v>
      </c>
      <c r="G73" s="28" t="str">
        <f>VLOOKUP(F73,regions!A$2:C$419,3,FALSE)</f>
        <v>London borough</v>
      </c>
      <c r="H73" s="28" t="str">
        <f>IFERROR(VLOOKUP(F73,classifications!A$3:C$328,3,FALSE),VLOOKUP(F73,classifications!I$2:K$28,3,FALSE))</f>
        <v>Predominantly Urban</v>
      </c>
      <c r="I73" s="30">
        <v>450</v>
      </c>
      <c r="J73" s="30">
        <v>30</v>
      </c>
      <c r="K73" s="29">
        <v>0</v>
      </c>
      <c r="L73" s="30">
        <v>470</v>
      </c>
      <c r="M73" s="31"/>
      <c r="N73" s="30">
        <v>570</v>
      </c>
      <c r="O73" s="30">
        <v>50</v>
      </c>
      <c r="P73" s="29">
        <v>0</v>
      </c>
      <c r="Q73" s="30">
        <v>630</v>
      </c>
    </row>
    <row r="74" spans="1:17" ht="52.8" x14ac:dyDescent="0.25">
      <c r="B74" s="28" t="s">
        <v>204</v>
      </c>
      <c r="C74" s="28" t="s">
        <v>205</v>
      </c>
      <c r="D74" s="28" t="s">
        <v>206</v>
      </c>
      <c r="E74" s="28"/>
      <c r="F74" s="28" t="s">
        <v>207</v>
      </c>
      <c r="G74" s="28" t="str">
        <f>VLOOKUP(F74,regions!A$2:C$419,3,FALSE)</f>
        <v>London borough</v>
      </c>
      <c r="H74" s="28" t="str">
        <f>IFERROR(VLOOKUP(F74,classifications!A$3:C$328,3,FALSE),VLOOKUP(F74,classifications!I$2:K$28,3,FALSE))</f>
        <v>Predominantly Urban</v>
      </c>
      <c r="I74" s="29">
        <v>930</v>
      </c>
      <c r="J74" s="29">
        <v>100</v>
      </c>
      <c r="K74" s="29">
        <v>160</v>
      </c>
      <c r="L74" s="29">
        <v>1190</v>
      </c>
      <c r="M74" s="25"/>
      <c r="N74" s="29">
        <v>430</v>
      </c>
      <c r="O74" s="29">
        <v>130</v>
      </c>
      <c r="P74" s="29">
        <v>30</v>
      </c>
      <c r="Q74" s="29">
        <v>590</v>
      </c>
    </row>
    <row r="75" spans="1:17" ht="52.8" x14ac:dyDescent="0.25">
      <c r="B75" s="28" t="s">
        <v>208</v>
      </c>
      <c r="C75" s="28" t="s">
        <v>209</v>
      </c>
      <c r="D75" s="28" t="s">
        <v>210</v>
      </c>
      <c r="E75" s="28"/>
      <c r="F75" s="28" t="s">
        <v>211</v>
      </c>
      <c r="G75" s="28" t="str">
        <f>VLOOKUP(F75,regions!A$2:C$419,3,FALSE)</f>
        <v>London borough</v>
      </c>
      <c r="H75" s="28" t="str">
        <f>IFERROR(VLOOKUP(F75,classifications!A$3:C$328,3,FALSE),VLOOKUP(F75,classifications!I$2:K$28,3,FALSE))</f>
        <v>Predominantly Urban</v>
      </c>
      <c r="I75" s="29">
        <v>0</v>
      </c>
      <c r="J75" s="29">
        <v>0</v>
      </c>
      <c r="K75" s="29">
        <v>0</v>
      </c>
      <c r="L75" s="29">
        <v>0</v>
      </c>
      <c r="M75" s="25"/>
      <c r="N75" s="29">
        <v>10</v>
      </c>
      <c r="O75" s="29">
        <v>0</v>
      </c>
      <c r="P75" s="29">
        <v>0</v>
      </c>
      <c r="Q75" s="29">
        <v>10</v>
      </c>
    </row>
    <row r="76" spans="1:17" ht="52.8" x14ac:dyDescent="0.25">
      <c r="B76" s="28" t="s">
        <v>212</v>
      </c>
      <c r="C76" s="28" t="s">
        <v>213</v>
      </c>
      <c r="D76" s="28" t="s">
        <v>214</v>
      </c>
      <c r="E76" s="28"/>
      <c r="F76" s="28" t="s">
        <v>215</v>
      </c>
      <c r="G76" s="28" t="str">
        <f>VLOOKUP(F76,regions!A$2:C$419,3,FALSE)</f>
        <v>London borough</v>
      </c>
      <c r="H76" s="28" t="str">
        <f>IFERROR(VLOOKUP(F76,classifications!A$3:C$328,3,FALSE),VLOOKUP(F76,classifications!I$2:K$28,3,FALSE))</f>
        <v>Predominantly Urban</v>
      </c>
      <c r="I76" s="30">
        <v>640</v>
      </c>
      <c r="J76" s="30">
        <v>190</v>
      </c>
      <c r="K76" s="30">
        <v>0</v>
      </c>
      <c r="L76" s="30">
        <v>830</v>
      </c>
      <c r="M76" s="31"/>
      <c r="N76" s="30">
        <v>1230</v>
      </c>
      <c r="O76" s="30">
        <v>190</v>
      </c>
      <c r="P76" s="30">
        <v>0</v>
      </c>
      <c r="Q76" s="30">
        <v>1420</v>
      </c>
    </row>
    <row r="77" spans="1:17" ht="52.8" x14ac:dyDescent="0.25">
      <c r="B77" s="28" t="s">
        <v>216</v>
      </c>
      <c r="C77" s="28" t="s">
        <v>217</v>
      </c>
      <c r="D77" s="28" t="s">
        <v>218</v>
      </c>
      <c r="E77" s="28"/>
      <c r="F77" s="28" t="s">
        <v>219</v>
      </c>
      <c r="G77" s="28" t="str">
        <f>VLOOKUP(F77,regions!A$2:C$419,3,FALSE)</f>
        <v>London borough</v>
      </c>
      <c r="H77" s="28" t="str">
        <f>IFERROR(VLOOKUP(F77,classifications!A$3:C$328,3,FALSE),VLOOKUP(F77,classifications!I$2:K$28,3,FALSE))</f>
        <v>Predominantly Urban</v>
      </c>
      <c r="I77" s="30">
        <v>550</v>
      </c>
      <c r="J77" s="30">
        <v>1060</v>
      </c>
      <c r="K77" s="30">
        <v>20</v>
      </c>
      <c r="L77" s="30">
        <v>1640</v>
      </c>
      <c r="M77" s="31"/>
      <c r="N77" s="30">
        <v>480</v>
      </c>
      <c r="O77" s="30">
        <v>270</v>
      </c>
      <c r="P77" s="30">
        <v>0</v>
      </c>
      <c r="Q77" s="30">
        <v>740</v>
      </c>
    </row>
    <row r="78" spans="1:17" ht="52.8" x14ac:dyDescent="0.25">
      <c r="B78" s="28" t="s">
        <v>220</v>
      </c>
      <c r="C78" s="28" t="s">
        <v>221</v>
      </c>
      <c r="D78" s="28" t="s">
        <v>222</v>
      </c>
      <c r="E78" s="28"/>
      <c r="F78" s="28" t="s">
        <v>223</v>
      </c>
      <c r="G78" s="28" t="str">
        <f>VLOOKUP(F78,regions!A$2:C$419,3,FALSE)</f>
        <v>London borough</v>
      </c>
      <c r="H78" s="28" t="str">
        <f>IFERROR(VLOOKUP(F78,classifications!A$3:C$328,3,FALSE),VLOOKUP(F78,classifications!I$2:K$28,3,FALSE))</f>
        <v>Predominantly Urban</v>
      </c>
      <c r="I78" s="29">
        <v>90</v>
      </c>
      <c r="J78" s="29">
        <v>90</v>
      </c>
      <c r="K78" s="29">
        <v>0</v>
      </c>
      <c r="L78" s="29">
        <v>180</v>
      </c>
      <c r="M78" s="25"/>
      <c r="N78" s="29">
        <v>260</v>
      </c>
      <c r="O78" s="29">
        <v>540</v>
      </c>
      <c r="P78" s="29">
        <v>0</v>
      </c>
      <c r="Q78" s="29">
        <v>800</v>
      </c>
    </row>
    <row r="79" spans="1:17" ht="52.8" x14ac:dyDescent="0.25">
      <c r="B79" s="28" t="s">
        <v>224</v>
      </c>
      <c r="C79" s="28" t="s">
        <v>225</v>
      </c>
      <c r="D79" s="28" t="s">
        <v>226</v>
      </c>
      <c r="E79" s="28"/>
      <c r="F79" s="28" t="s">
        <v>227</v>
      </c>
      <c r="G79" s="28" t="str">
        <f>VLOOKUP(F79,regions!A$2:C$419,3,FALSE)</f>
        <v>London borough</v>
      </c>
      <c r="H79" s="28" t="str">
        <f>IFERROR(VLOOKUP(F79,classifications!A$3:C$328,3,FALSE),VLOOKUP(F79,classifications!I$2:K$28,3,FALSE))</f>
        <v>Predominantly Urban</v>
      </c>
      <c r="I79" s="30">
        <v>860</v>
      </c>
      <c r="J79" s="30">
        <v>290</v>
      </c>
      <c r="K79" s="30">
        <v>0</v>
      </c>
      <c r="L79" s="30">
        <v>1150</v>
      </c>
      <c r="M79" s="31"/>
      <c r="N79" s="30">
        <v>990</v>
      </c>
      <c r="O79" s="30">
        <v>820</v>
      </c>
      <c r="P79" s="30">
        <v>0</v>
      </c>
      <c r="Q79" s="30">
        <v>1810</v>
      </c>
    </row>
    <row r="80" spans="1:17" ht="52.8" x14ac:dyDescent="0.25">
      <c r="B80" s="28" t="s">
        <v>228</v>
      </c>
      <c r="C80" s="28" t="s">
        <v>229</v>
      </c>
      <c r="D80" s="28" t="s">
        <v>230</v>
      </c>
      <c r="E80" s="28"/>
      <c r="F80" s="28" t="s">
        <v>231</v>
      </c>
      <c r="G80" s="28" t="str">
        <f>VLOOKUP(F80,regions!A$2:C$419,3,FALSE)</f>
        <v>London borough</v>
      </c>
      <c r="H80" s="28" t="str">
        <f>IFERROR(VLOOKUP(F80,classifications!A$3:C$328,3,FALSE),VLOOKUP(F80,classifications!I$2:K$28,3,FALSE))</f>
        <v>Predominantly Urban</v>
      </c>
      <c r="I80" s="29">
        <v>820</v>
      </c>
      <c r="J80" s="29">
        <v>30</v>
      </c>
      <c r="K80" s="29">
        <v>0</v>
      </c>
      <c r="L80" s="29">
        <v>850</v>
      </c>
      <c r="M80" s="25"/>
      <c r="N80" s="29">
        <v>460</v>
      </c>
      <c r="O80" s="29">
        <v>80</v>
      </c>
      <c r="P80" s="29">
        <v>0</v>
      </c>
      <c r="Q80" s="29">
        <v>540</v>
      </c>
    </row>
    <row r="81" spans="2:17" ht="52.8" x14ac:dyDescent="0.25">
      <c r="B81" s="28" t="s">
        <v>232</v>
      </c>
      <c r="C81" s="28" t="s">
        <v>233</v>
      </c>
      <c r="D81" s="28" t="s">
        <v>234</v>
      </c>
      <c r="E81" s="28"/>
      <c r="F81" s="28" t="s">
        <v>235</v>
      </c>
      <c r="G81" s="28" t="str">
        <f>VLOOKUP(F81,regions!A$2:C$419,3,FALSE)</f>
        <v>London borough</v>
      </c>
      <c r="H81" s="28" t="str">
        <f>IFERROR(VLOOKUP(F81,classifications!A$3:C$328,3,FALSE),VLOOKUP(F81,classifications!I$2:K$28,3,FALSE))</f>
        <v>Predominantly Urban</v>
      </c>
      <c r="I81" s="29">
        <v>350</v>
      </c>
      <c r="J81" s="29">
        <v>0</v>
      </c>
      <c r="K81" s="29">
        <v>0</v>
      </c>
      <c r="L81" s="29">
        <v>350</v>
      </c>
      <c r="M81" s="25"/>
      <c r="N81" s="29">
        <v>440</v>
      </c>
      <c r="O81" s="29">
        <v>0</v>
      </c>
      <c r="P81" s="29">
        <v>0</v>
      </c>
      <c r="Q81" s="29">
        <v>440</v>
      </c>
    </row>
    <row r="82" spans="2:17" ht="52.8" x14ac:dyDescent="0.25">
      <c r="B82" s="28" t="s">
        <v>236</v>
      </c>
      <c r="C82" s="28" t="s">
        <v>237</v>
      </c>
      <c r="D82" s="28" t="s">
        <v>238</v>
      </c>
      <c r="E82" s="28"/>
      <c r="F82" s="28" t="s">
        <v>239</v>
      </c>
      <c r="G82" s="28" t="str">
        <f>VLOOKUP(F82,regions!A$2:C$419,3,FALSE)</f>
        <v>London borough</v>
      </c>
      <c r="H82" s="28" t="str">
        <f>IFERROR(VLOOKUP(F82,classifications!A$3:C$328,3,FALSE),VLOOKUP(F82,classifications!I$2:K$28,3,FALSE))</f>
        <v>Predominantly Urban</v>
      </c>
      <c r="I82" s="29">
        <v>510</v>
      </c>
      <c r="J82" s="29">
        <v>30</v>
      </c>
      <c r="K82" s="29">
        <v>0</v>
      </c>
      <c r="L82" s="29">
        <v>530</v>
      </c>
      <c r="M82" s="25"/>
      <c r="N82" s="29">
        <v>430</v>
      </c>
      <c r="O82" s="29">
        <v>280</v>
      </c>
      <c r="P82" s="29">
        <v>0</v>
      </c>
      <c r="Q82" s="29">
        <v>710</v>
      </c>
    </row>
    <row r="83" spans="2:17" ht="52.8" x14ac:dyDescent="0.25">
      <c r="B83" s="28" t="s">
        <v>240</v>
      </c>
      <c r="C83" s="28" t="s">
        <v>241</v>
      </c>
      <c r="D83" s="28" t="s">
        <v>242</v>
      </c>
      <c r="E83" s="28"/>
      <c r="F83" s="28" t="s">
        <v>243</v>
      </c>
      <c r="G83" s="28" t="str">
        <f>VLOOKUP(F83,regions!A$2:C$419,3,FALSE)</f>
        <v>London borough</v>
      </c>
      <c r="H83" s="28" t="str">
        <f>IFERROR(VLOOKUP(F83,classifications!A$3:C$328,3,FALSE),VLOOKUP(F83,classifications!I$2:K$28,3,FALSE))</f>
        <v>Predominantly Urban</v>
      </c>
      <c r="I83" s="29">
        <v>90</v>
      </c>
      <c r="J83" s="29">
        <v>0</v>
      </c>
      <c r="K83" s="29">
        <v>0</v>
      </c>
      <c r="L83" s="29">
        <v>90</v>
      </c>
      <c r="M83" s="25"/>
      <c r="N83" s="29">
        <v>480</v>
      </c>
      <c r="O83" s="29">
        <v>100</v>
      </c>
      <c r="P83" s="29">
        <v>0</v>
      </c>
      <c r="Q83" s="29">
        <v>580</v>
      </c>
    </row>
    <row r="84" spans="2:17" ht="52.8" x14ac:dyDescent="0.25">
      <c r="B84" s="28" t="s">
        <v>244</v>
      </c>
      <c r="C84" s="28" t="s">
        <v>245</v>
      </c>
      <c r="D84" s="28" t="s">
        <v>246</v>
      </c>
      <c r="E84" s="28"/>
      <c r="F84" s="28" t="s">
        <v>247</v>
      </c>
      <c r="G84" s="28" t="str">
        <f>VLOOKUP(F84,regions!A$2:C$419,3,FALSE)</f>
        <v>London borough</v>
      </c>
      <c r="H84" s="28" t="str">
        <f>IFERROR(VLOOKUP(F84,classifications!A$3:C$328,3,FALSE),VLOOKUP(F84,classifications!I$2:K$28,3,FALSE))</f>
        <v>Predominantly Urban</v>
      </c>
      <c r="I84" s="29">
        <v>380</v>
      </c>
      <c r="J84" s="29">
        <v>10</v>
      </c>
      <c r="K84" s="29">
        <v>20</v>
      </c>
      <c r="L84" s="29">
        <v>410</v>
      </c>
      <c r="M84" s="25"/>
      <c r="N84" s="29">
        <v>780</v>
      </c>
      <c r="O84" s="29">
        <v>220</v>
      </c>
      <c r="P84" s="29">
        <v>10</v>
      </c>
      <c r="Q84" s="29">
        <v>1010</v>
      </c>
    </row>
    <row r="85" spans="2:17" ht="52.8" x14ac:dyDescent="0.25">
      <c r="B85" s="28" t="s">
        <v>248</v>
      </c>
      <c r="C85" s="28" t="s">
        <v>249</v>
      </c>
      <c r="D85" s="28" t="s">
        <v>250</v>
      </c>
      <c r="E85" s="28"/>
      <c r="F85" s="28" t="s">
        <v>251</v>
      </c>
      <c r="G85" s="28" t="str">
        <f>VLOOKUP(F85,regions!A$2:C$419,3,FALSE)</f>
        <v>London borough</v>
      </c>
      <c r="H85" s="28" t="str">
        <f>IFERROR(VLOOKUP(F85,classifications!A$3:C$328,3,FALSE),VLOOKUP(F85,classifications!I$2:K$28,3,FALSE))</f>
        <v>Predominantly Urban</v>
      </c>
      <c r="I85" s="30">
        <v>710</v>
      </c>
      <c r="J85" s="30">
        <v>20</v>
      </c>
      <c r="K85" s="30">
        <v>0</v>
      </c>
      <c r="L85" s="30">
        <v>730</v>
      </c>
      <c r="M85" s="31"/>
      <c r="N85" s="30">
        <v>450</v>
      </c>
      <c r="O85" s="30">
        <v>80</v>
      </c>
      <c r="P85" s="30">
        <v>0</v>
      </c>
      <c r="Q85" s="30">
        <v>530</v>
      </c>
    </row>
    <row r="86" spans="2:17" ht="52.8" x14ac:dyDescent="0.25">
      <c r="B86" s="28" t="s">
        <v>252</v>
      </c>
      <c r="C86" s="28" t="s">
        <v>253</v>
      </c>
      <c r="D86" s="28" t="s">
        <v>254</v>
      </c>
      <c r="E86" s="28"/>
      <c r="F86" s="28" t="s">
        <v>255</v>
      </c>
      <c r="G86" s="28" t="str">
        <f>VLOOKUP(F86,regions!A$2:C$419,3,FALSE)</f>
        <v>London borough</v>
      </c>
      <c r="H86" s="28" t="str">
        <f>IFERROR(VLOOKUP(F86,classifications!A$3:C$328,3,FALSE),VLOOKUP(F86,classifications!I$2:K$28,3,FALSE))</f>
        <v>Predominantly Urban</v>
      </c>
      <c r="I86" s="29">
        <v>430</v>
      </c>
      <c r="J86" s="29">
        <v>120</v>
      </c>
      <c r="K86" s="29">
        <v>90</v>
      </c>
      <c r="L86" s="29">
        <v>640</v>
      </c>
      <c r="M86" s="25"/>
      <c r="N86" s="29">
        <v>760</v>
      </c>
      <c r="O86" s="29">
        <v>80</v>
      </c>
      <c r="P86" s="29">
        <v>50</v>
      </c>
      <c r="Q86" s="29">
        <v>880</v>
      </c>
    </row>
    <row r="87" spans="2:17" ht="52.8" x14ac:dyDescent="0.25">
      <c r="B87" s="28" t="s">
        <v>256</v>
      </c>
      <c r="C87" s="28" t="s">
        <v>257</v>
      </c>
      <c r="D87" s="28" t="s">
        <v>258</v>
      </c>
      <c r="E87" s="28"/>
      <c r="F87" s="28" t="s">
        <v>259</v>
      </c>
      <c r="G87" s="28" t="str">
        <f>VLOOKUP(F87,regions!A$2:C$419,3,FALSE)</f>
        <v>London borough</v>
      </c>
      <c r="H87" s="28" t="str">
        <f>IFERROR(VLOOKUP(F87,classifications!A$3:C$328,3,FALSE),VLOOKUP(F87,classifications!I$2:K$28,3,FALSE))</f>
        <v>Predominantly Urban</v>
      </c>
      <c r="I87" s="29">
        <v>550</v>
      </c>
      <c r="J87" s="29">
        <v>140</v>
      </c>
      <c r="K87" s="29">
        <v>90</v>
      </c>
      <c r="L87" s="29">
        <v>770</v>
      </c>
      <c r="M87" s="25"/>
      <c r="N87" s="29">
        <v>80</v>
      </c>
      <c r="O87" s="29">
        <v>80</v>
      </c>
      <c r="P87" s="29">
        <v>20</v>
      </c>
      <c r="Q87" s="29">
        <v>190</v>
      </c>
    </row>
    <row r="88" spans="2:17" ht="52.8" x14ac:dyDescent="0.25">
      <c r="B88" s="28" t="s">
        <v>260</v>
      </c>
      <c r="C88" s="28" t="s">
        <v>261</v>
      </c>
      <c r="D88" s="28" t="s">
        <v>262</v>
      </c>
      <c r="E88" s="28"/>
      <c r="F88" s="28" t="s">
        <v>263</v>
      </c>
      <c r="G88" s="28" t="str">
        <f>VLOOKUP(F88,regions!A$2:C$419,3,FALSE)</f>
        <v>London borough</v>
      </c>
      <c r="H88" s="28" t="str">
        <f>IFERROR(VLOOKUP(F88,classifications!A$3:C$328,3,FALSE),VLOOKUP(F88,classifications!I$2:K$28,3,FALSE))</f>
        <v>Predominantly Urban</v>
      </c>
      <c r="I88" s="29">
        <v>50</v>
      </c>
      <c r="J88" s="29">
        <v>320</v>
      </c>
      <c r="K88" s="29">
        <v>0</v>
      </c>
      <c r="L88" s="29">
        <v>370</v>
      </c>
      <c r="M88" s="25"/>
      <c r="N88" s="29">
        <v>700</v>
      </c>
      <c r="O88" s="29">
        <v>340</v>
      </c>
      <c r="P88" s="29">
        <v>0</v>
      </c>
      <c r="Q88" s="29">
        <v>1040</v>
      </c>
    </row>
    <row r="89" spans="2:17" ht="52.8" x14ac:dyDescent="0.25">
      <c r="B89" s="28" t="s">
        <v>264</v>
      </c>
      <c r="C89" s="28" t="s">
        <v>265</v>
      </c>
      <c r="D89" s="28" t="s">
        <v>266</v>
      </c>
      <c r="E89" s="28"/>
      <c r="F89" s="28" t="s">
        <v>267</v>
      </c>
      <c r="G89" s="28" t="str">
        <f>VLOOKUP(F89,regions!A$2:C$419,3,FALSE)</f>
        <v>London borough</v>
      </c>
      <c r="H89" s="28" t="str">
        <f>IFERROR(VLOOKUP(F89,classifications!A$3:C$328,3,FALSE),VLOOKUP(F89,classifications!I$2:K$28,3,FALSE))</f>
        <v>Predominantly Urban</v>
      </c>
      <c r="I89" s="29">
        <v>80</v>
      </c>
      <c r="J89" s="29">
        <v>0</v>
      </c>
      <c r="K89" s="29">
        <v>0</v>
      </c>
      <c r="L89" s="29">
        <v>80</v>
      </c>
      <c r="M89" s="25"/>
      <c r="N89" s="29">
        <v>40</v>
      </c>
      <c r="O89" s="29">
        <v>10</v>
      </c>
      <c r="P89" s="29">
        <v>0</v>
      </c>
      <c r="Q89" s="29">
        <v>40</v>
      </c>
    </row>
    <row r="90" spans="2:17" ht="52.8" x14ac:dyDescent="0.25">
      <c r="B90" s="28" t="s">
        <v>268</v>
      </c>
      <c r="C90" s="28" t="s">
        <v>269</v>
      </c>
      <c r="D90" s="28" t="s">
        <v>270</v>
      </c>
      <c r="E90" s="28"/>
      <c r="F90" s="28" t="s">
        <v>271</v>
      </c>
      <c r="G90" s="28" t="str">
        <f>VLOOKUP(F90,regions!A$2:C$419,3,FALSE)</f>
        <v>London borough</v>
      </c>
      <c r="H90" s="28" t="str">
        <f>IFERROR(VLOOKUP(F90,classifications!A$3:C$328,3,FALSE),VLOOKUP(F90,classifications!I$2:K$28,3,FALSE))</f>
        <v>Predominantly Urban</v>
      </c>
      <c r="I90" s="29">
        <v>520</v>
      </c>
      <c r="J90" s="29">
        <v>10</v>
      </c>
      <c r="K90" s="29">
        <v>0</v>
      </c>
      <c r="L90" s="29">
        <v>530</v>
      </c>
      <c r="M90" s="25"/>
      <c r="N90" s="29">
        <v>640</v>
      </c>
      <c r="O90" s="29">
        <v>510</v>
      </c>
      <c r="P90" s="29">
        <v>0</v>
      </c>
      <c r="Q90" s="29">
        <v>1140</v>
      </c>
    </row>
    <row r="91" spans="2:17" ht="52.8" x14ac:dyDescent="0.25">
      <c r="B91" s="28" t="s">
        <v>272</v>
      </c>
      <c r="C91" s="28" t="s">
        <v>273</v>
      </c>
      <c r="D91" s="28" t="s">
        <v>274</v>
      </c>
      <c r="E91" s="28"/>
      <c r="F91" s="28" t="s">
        <v>275</v>
      </c>
      <c r="G91" s="28" t="str">
        <f>VLOOKUP(F91,regions!A$2:C$419,3,FALSE)</f>
        <v>London borough</v>
      </c>
      <c r="H91" s="28" t="str">
        <f>IFERROR(VLOOKUP(F91,classifications!A$3:C$328,3,FALSE),VLOOKUP(F91,classifications!I$2:K$28,3,FALSE))</f>
        <v>Predominantly Urban</v>
      </c>
      <c r="I91" s="30">
        <v>610</v>
      </c>
      <c r="J91" s="30">
        <v>330</v>
      </c>
      <c r="K91" s="30">
        <v>0</v>
      </c>
      <c r="L91" s="30">
        <v>940</v>
      </c>
      <c r="M91" s="31"/>
      <c r="N91" s="30">
        <v>550</v>
      </c>
      <c r="O91" s="30">
        <v>650</v>
      </c>
      <c r="P91" s="30">
        <v>0</v>
      </c>
      <c r="Q91" s="30">
        <v>1200</v>
      </c>
    </row>
    <row r="92" spans="2:17" ht="52.8" x14ac:dyDescent="0.25">
      <c r="B92" s="28" t="s">
        <v>276</v>
      </c>
      <c r="C92" s="28" t="s">
        <v>277</v>
      </c>
      <c r="D92" s="28" t="s">
        <v>278</v>
      </c>
      <c r="E92" s="28"/>
      <c r="F92" s="28" t="s">
        <v>279</v>
      </c>
      <c r="G92" s="28" t="str">
        <f>VLOOKUP(F92,regions!A$2:C$419,3,FALSE)</f>
        <v>London borough</v>
      </c>
      <c r="H92" s="28" t="str">
        <f>IFERROR(VLOOKUP(F92,classifications!A$3:C$328,3,FALSE),VLOOKUP(F92,classifications!I$2:K$28,3,FALSE))</f>
        <v>Predominantly Urban</v>
      </c>
      <c r="I92" s="29">
        <v>100</v>
      </c>
      <c r="J92" s="29">
        <v>100</v>
      </c>
      <c r="K92" s="29">
        <v>0</v>
      </c>
      <c r="L92" s="29">
        <v>200</v>
      </c>
      <c r="M92" s="25"/>
      <c r="N92" s="29">
        <v>160</v>
      </c>
      <c r="O92" s="29">
        <v>60</v>
      </c>
      <c r="P92" s="29">
        <v>0</v>
      </c>
      <c r="Q92" s="29">
        <v>220</v>
      </c>
    </row>
    <row r="93" spans="2:17" ht="52.8" x14ac:dyDescent="0.25">
      <c r="B93" s="28" t="s">
        <v>280</v>
      </c>
      <c r="C93" s="28" t="s">
        <v>281</v>
      </c>
      <c r="D93" s="28" t="s">
        <v>282</v>
      </c>
      <c r="E93" s="28"/>
      <c r="F93" s="28" t="s">
        <v>283</v>
      </c>
      <c r="G93" s="28" t="str">
        <f>VLOOKUP(F93,regions!A$2:C$419,3,FALSE)</f>
        <v>London borough</v>
      </c>
      <c r="H93" s="28" t="str">
        <f>IFERROR(VLOOKUP(F93,classifications!A$3:C$328,3,FALSE),VLOOKUP(F93,classifications!I$2:K$28,3,FALSE))</f>
        <v>Predominantly Urban</v>
      </c>
      <c r="I93" s="29">
        <v>1040</v>
      </c>
      <c r="J93" s="29">
        <v>80</v>
      </c>
      <c r="K93" s="29">
        <v>60</v>
      </c>
      <c r="L93" s="29">
        <v>1170</v>
      </c>
      <c r="M93" s="25"/>
      <c r="N93" s="29">
        <v>590</v>
      </c>
      <c r="O93" s="29">
        <v>80</v>
      </c>
      <c r="P93" s="29">
        <v>0</v>
      </c>
      <c r="Q93" s="29">
        <v>670</v>
      </c>
    </row>
    <row r="94" spans="2:17" ht="52.8" x14ac:dyDescent="0.25">
      <c r="B94" s="28" t="s">
        <v>284</v>
      </c>
      <c r="C94" s="28" t="s">
        <v>285</v>
      </c>
      <c r="D94" s="28" t="s">
        <v>286</v>
      </c>
      <c r="E94" s="28"/>
      <c r="F94" s="28" t="s">
        <v>287</v>
      </c>
      <c r="G94" s="28" t="str">
        <f>VLOOKUP(F94,regions!A$2:C$419,3,FALSE)</f>
        <v>London borough</v>
      </c>
      <c r="H94" s="28" t="str">
        <f>IFERROR(VLOOKUP(F94,classifications!A$3:C$328,3,FALSE),VLOOKUP(F94,classifications!I$2:K$28,3,FALSE))</f>
        <v>Predominantly Urban</v>
      </c>
      <c r="I94" s="29">
        <v>290</v>
      </c>
      <c r="J94" s="29">
        <v>20</v>
      </c>
      <c r="K94" s="29">
        <v>0</v>
      </c>
      <c r="L94" s="29">
        <v>310</v>
      </c>
      <c r="M94" s="25"/>
      <c r="N94" s="29">
        <v>530</v>
      </c>
      <c r="O94" s="29">
        <v>20</v>
      </c>
      <c r="P94" s="29">
        <v>0</v>
      </c>
      <c r="Q94" s="29">
        <v>540</v>
      </c>
    </row>
    <row r="95" spans="2:17" ht="52.8" x14ac:dyDescent="0.25">
      <c r="B95" s="28" t="s">
        <v>288</v>
      </c>
      <c r="C95" s="28" t="s">
        <v>289</v>
      </c>
      <c r="D95" s="28" t="s">
        <v>290</v>
      </c>
      <c r="E95" s="28"/>
      <c r="F95" s="28" t="s">
        <v>291</v>
      </c>
      <c r="G95" s="28" t="str">
        <f>VLOOKUP(F95,regions!A$2:C$419,3,FALSE)</f>
        <v>London borough</v>
      </c>
      <c r="H95" s="28" t="str">
        <f>IFERROR(VLOOKUP(F95,classifications!A$3:C$328,3,FALSE),VLOOKUP(F95,classifications!I$2:K$28,3,FALSE))</f>
        <v>Predominantly Urban</v>
      </c>
      <c r="I95" s="30">
        <v>100</v>
      </c>
      <c r="J95" s="30">
        <v>10</v>
      </c>
      <c r="K95" s="30">
        <v>0</v>
      </c>
      <c r="L95" s="30">
        <v>110</v>
      </c>
      <c r="M95" s="31"/>
      <c r="N95" s="30">
        <v>110</v>
      </c>
      <c r="O95" s="30">
        <v>30</v>
      </c>
      <c r="P95" s="30">
        <v>0</v>
      </c>
      <c r="Q95" s="30">
        <v>140</v>
      </c>
    </row>
    <row r="96" spans="2:17" ht="52.8" x14ac:dyDescent="0.25">
      <c r="B96" s="28" t="s">
        <v>292</v>
      </c>
      <c r="C96" s="28" t="s">
        <v>293</v>
      </c>
      <c r="D96" s="28" t="s">
        <v>294</v>
      </c>
      <c r="E96" s="28"/>
      <c r="F96" s="28" t="s">
        <v>295</v>
      </c>
      <c r="G96" s="28" t="str">
        <f>VLOOKUP(F96,regions!A$2:C$419,3,FALSE)</f>
        <v>London borough</v>
      </c>
      <c r="H96" s="28" t="str">
        <f>IFERROR(VLOOKUP(F96,classifications!A$3:C$328,3,FALSE),VLOOKUP(F96,classifications!I$2:K$28,3,FALSE))</f>
        <v>Predominantly Urban</v>
      </c>
      <c r="I96" s="29">
        <v>1640</v>
      </c>
      <c r="J96" s="29">
        <v>230</v>
      </c>
      <c r="K96" s="29">
        <v>0</v>
      </c>
      <c r="L96" s="29">
        <v>1880</v>
      </c>
      <c r="M96" s="25"/>
      <c r="N96" s="29">
        <v>960</v>
      </c>
      <c r="O96" s="29">
        <v>240</v>
      </c>
      <c r="P96" s="29">
        <v>0</v>
      </c>
      <c r="Q96" s="29">
        <v>1200</v>
      </c>
    </row>
    <row r="97" spans="1:18" ht="52.8" x14ac:dyDescent="0.25">
      <c r="B97" s="28" t="s">
        <v>296</v>
      </c>
      <c r="C97" s="28" t="s">
        <v>297</v>
      </c>
      <c r="D97" s="28" t="s">
        <v>298</v>
      </c>
      <c r="E97" s="28"/>
      <c r="F97" s="28" t="s">
        <v>299</v>
      </c>
      <c r="G97" s="28" t="str">
        <f>VLOOKUP(F97,regions!A$2:C$419,3,FALSE)</f>
        <v>London borough</v>
      </c>
      <c r="H97" s="28" t="str">
        <f>IFERROR(VLOOKUP(F97,classifications!A$3:C$328,3,FALSE),VLOOKUP(F97,classifications!I$2:K$28,3,FALSE))</f>
        <v>Predominantly Urban</v>
      </c>
      <c r="I97" s="29">
        <v>360</v>
      </c>
      <c r="J97" s="29">
        <v>160</v>
      </c>
      <c r="K97" s="29">
        <v>0</v>
      </c>
      <c r="L97" s="29">
        <v>520</v>
      </c>
      <c r="M97" s="25"/>
      <c r="N97" s="29">
        <v>130</v>
      </c>
      <c r="O97" s="29">
        <v>10</v>
      </c>
      <c r="P97" s="29">
        <v>0</v>
      </c>
      <c r="Q97" s="29">
        <v>140</v>
      </c>
    </row>
    <row r="98" spans="1:18" ht="52.8" x14ac:dyDescent="0.25">
      <c r="B98" s="28" t="s">
        <v>300</v>
      </c>
      <c r="C98" s="28" t="s">
        <v>301</v>
      </c>
      <c r="D98" s="28" t="s">
        <v>302</v>
      </c>
      <c r="E98" s="28"/>
      <c r="F98" s="28" t="s">
        <v>303</v>
      </c>
      <c r="G98" s="28" t="str">
        <f>VLOOKUP(F98,regions!A$2:C$419,3,FALSE)</f>
        <v>London borough</v>
      </c>
      <c r="H98" s="28" t="str">
        <f>IFERROR(VLOOKUP(F98,classifications!A$3:C$328,3,FALSE),VLOOKUP(F98,classifications!I$2:K$28,3,FALSE))</f>
        <v>Predominantly Urban</v>
      </c>
      <c r="I98" s="30">
        <v>1000</v>
      </c>
      <c r="J98" s="30">
        <v>370</v>
      </c>
      <c r="K98" s="30">
        <v>0</v>
      </c>
      <c r="L98" s="30">
        <v>1370</v>
      </c>
      <c r="M98" s="31"/>
      <c r="N98" s="30">
        <v>1140</v>
      </c>
      <c r="O98" s="30">
        <v>230</v>
      </c>
      <c r="P98" s="30">
        <v>70</v>
      </c>
      <c r="Q98" s="30">
        <v>1430</v>
      </c>
    </row>
    <row r="99" spans="1:18" ht="52.8" x14ac:dyDescent="0.25">
      <c r="B99" s="28" t="s">
        <v>304</v>
      </c>
      <c r="C99" s="28" t="s">
        <v>305</v>
      </c>
      <c r="D99" s="28" t="s">
        <v>306</v>
      </c>
      <c r="E99" s="28"/>
      <c r="F99" s="28" t="s">
        <v>307</v>
      </c>
      <c r="G99" s="28" t="str">
        <f>VLOOKUP(F99,regions!A$2:C$419,3,FALSE)</f>
        <v>London borough</v>
      </c>
      <c r="H99" s="28" t="str">
        <f>IFERROR(VLOOKUP(F99,classifications!A$3:C$328,3,FALSE),VLOOKUP(F99,classifications!I$2:K$28,3,FALSE))</f>
        <v>Predominantly Urban</v>
      </c>
      <c r="I99" s="29">
        <v>340</v>
      </c>
      <c r="J99" s="29">
        <v>90</v>
      </c>
      <c r="K99" s="29">
        <v>0</v>
      </c>
      <c r="L99" s="29">
        <v>430</v>
      </c>
      <c r="M99" s="25"/>
      <c r="N99" s="29">
        <v>590</v>
      </c>
      <c r="O99" s="29">
        <v>530</v>
      </c>
      <c r="P99" s="29">
        <v>0</v>
      </c>
      <c r="Q99" s="29">
        <v>1130</v>
      </c>
    </row>
    <row r="100" spans="1:18" ht="52.8" x14ac:dyDescent="0.25">
      <c r="B100" s="28" t="s">
        <v>308</v>
      </c>
      <c r="C100" s="28" t="s">
        <v>309</v>
      </c>
      <c r="D100" s="28" t="s">
        <v>310</v>
      </c>
      <c r="E100" s="28"/>
      <c r="F100" s="28" t="s">
        <v>311</v>
      </c>
      <c r="G100" s="28" t="str">
        <f>VLOOKUP(F100,regions!A$2:C$419,3,FALSE)</f>
        <v>London borough</v>
      </c>
      <c r="H100" s="28" t="str">
        <f>IFERROR(VLOOKUP(F100,classifications!A$3:C$328,3,FALSE),VLOOKUP(F100,classifications!I$2:K$28,3,FALSE))</f>
        <v>Predominantly Urban</v>
      </c>
      <c r="I100" s="29">
        <v>1020</v>
      </c>
      <c r="J100" s="29">
        <v>50</v>
      </c>
      <c r="K100" s="29">
        <v>0</v>
      </c>
      <c r="L100" s="29">
        <v>1080</v>
      </c>
      <c r="M100" s="25"/>
      <c r="N100" s="29">
        <v>530</v>
      </c>
      <c r="O100" s="29">
        <v>250</v>
      </c>
      <c r="P100" s="29">
        <v>0</v>
      </c>
      <c r="Q100" s="29">
        <v>780</v>
      </c>
    </row>
    <row r="101" spans="1:18" ht="52.8" x14ac:dyDescent="0.25">
      <c r="B101" s="28" t="s">
        <v>312</v>
      </c>
      <c r="C101" s="28" t="s">
        <v>313</v>
      </c>
      <c r="D101" s="28" t="s">
        <v>314</v>
      </c>
      <c r="E101" s="28"/>
      <c r="F101" s="28" t="s">
        <v>315</v>
      </c>
      <c r="G101" s="28" t="str">
        <f>VLOOKUP(F101,regions!A$2:C$419,3,FALSE)</f>
        <v>London borough</v>
      </c>
      <c r="H101" s="28" t="str">
        <f>IFERROR(VLOOKUP(F101,classifications!A$3:C$328,3,FALSE),VLOOKUP(F101,classifications!I$2:K$28,3,FALSE))</f>
        <v>Predominantly Urban</v>
      </c>
      <c r="I101" s="29">
        <v>130</v>
      </c>
      <c r="J101" s="29">
        <v>30</v>
      </c>
      <c r="K101" s="29">
        <v>0</v>
      </c>
      <c r="L101" s="29">
        <v>160</v>
      </c>
      <c r="M101" s="25"/>
      <c r="N101" s="29">
        <v>110</v>
      </c>
      <c r="O101" s="29">
        <v>220</v>
      </c>
      <c r="P101" s="29">
        <v>0</v>
      </c>
      <c r="Q101" s="29">
        <v>340</v>
      </c>
    </row>
    <row r="102" spans="1:18" x14ac:dyDescent="0.25">
      <c r="I102" s="25"/>
      <c r="J102" s="25"/>
      <c r="K102" s="25"/>
      <c r="L102" s="25"/>
      <c r="M102" s="25"/>
      <c r="N102" s="33"/>
      <c r="O102" s="25"/>
      <c r="P102" s="25"/>
      <c r="Q102" s="25"/>
    </row>
    <row r="103" spans="1:18" x14ac:dyDescent="0.25">
      <c r="A103" s="20" t="s">
        <v>316</v>
      </c>
      <c r="B103" s="21"/>
      <c r="C103" s="21"/>
      <c r="D103" s="21"/>
      <c r="E103" s="22"/>
      <c r="F103" s="21"/>
      <c r="G103" s="21"/>
      <c r="I103" s="23">
        <v>17320</v>
      </c>
      <c r="J103" s="23">
        <v>2190</v>
      </c>
      <c r="K103" s="23">
        <v>290</v>
      </c>
      <c r="L103" s="23">
        <v>19800</v>
      </c>
      <c r="M103" s="24"/>
      <c r="N103" s="23">
        <v>16330</v>
      </c>
      <c r="O103" s="23">
        <v>2350</v>
      </c>
      <c r="P103" s="23">
        <v>630</v>
      </c>
      <c r="Q103" s="23">
        <v>19310</v>
      </c>
      <c r="R103" s="34"/>
    </row>
    <row r="104" spans="1:18" x14ac:dyDescent="0.25">
      <c r="I104" s="25"/>
      <c r="J104" s="25"/>
      <c r="K104" s="25"/>
      <c r="L104" s="25"/>
      <c r="M104" s="25"/>
      <c r="N104" s="27"/>
      <c r="O104" s="25"/>
      <c r="P104" s="25"/>
      <c r="Q104" s="25"/>
    </row>
    <row r="105" spans="1:18" ht="26.4" x14ac:dyDescent="0.25">
      <c r="B105" s="28"/>
      <c r="C105" s="28"/>
      <c r="D105" s="28" t="s">
        <v>317</v>
      </c>
      <c r="E105" s="28" t="s">
        <v>318</v>
      </c>
      <c r="F105" s="28"/>
      <c r="G105" s="28"/>
      <c r="H105" s="28"/>
      <c r="I105" s="29">
        <v>4700</v>
      </c>
      <c r="J105" s="29">
        <v>440</v>
      </c>
      <c r="K105" s="29">
        <v>10</v>
      </c>
      <c r="L105" s="29">
        <v>5150</v>
      </c>
      <c r="M105" s="25"/>
      <c r="N105" s="29">
        <v>3680</v>
      </c>
      <c r="O105" s="29">
        <v>250</v>
      </c>
      <c r="P105" s="29">
        <v>30</v>
      </c>
      <c r="Q105" s="29">
        <v>3960</v>
      </c>
    </row>
    <row r="106" spans="1:18" ht="66" x14ac:dyDescent="0.25">
      <c r="B106" s="28" t="s">
        <v>319</v>
      </c>
      <c r="C106" s="28" t="s">
        <v>320</v>
      </c>
      <c r="D106" s="28" t="s">
        <v>321</v>
      </c>
      <c r="E106" s="28"/>
      <c r="F106" s="28" t="s">
        <v>322</v>
      </c>
      <c r="G106" s="28" t="str">
        <f>VLOOKUP(F106,regions!A$2:C$419,3,FALSE)</f>
        <v>Metropolitan district</v>
      </c>
      <c r="H106" s="28" t="str">
        <f>IFERROR(VLOOKUP(F106,classifications!A$3:C$328,3,FALSE),VLOOKUP(F106,classifications!I$2:K$28,3,FALSE))</f>
        <v>Predominantly Urban</v>
      </c>
      <c r="I106" s="29">
        <v>350</v>
      </c>
      <c r="J106" s="29">
        <v>80</v>
      </c>
      <c r="K106" s="29">
        <v>0</v>
      </c>
      <c r="L106" s="29">
        <v>430</v>
      </c>
      <c r="M106" s="25"/>
      <c r="N106" s="29">
        <v>300</v>
      </c>
      <c r="O106" s="29">
        <v>40</v>
      </c>
      <c r="P106" s="29">
        <v>0</v>
      </c>
      <c r="Q106" s="29">
        <v>340</v>
      </c>
    </row>
    <row r="107" spans="1:18" ht="66" x14ac:dyDescent="0.25">
      <c r="B107" s="28" t="s">
        <v>323</v>
      </c>
      <c r="C107" s="28" t="s">
        <v>324</v>
      </c>
      <c r="D107" s="28" t="s">
        <v>325</v>
      </c>
      <c r="E107" s="28"/>
      <c r="F107" s="28" t="s">
        <v>326</v>
      </c>
      <c r="G107" s="28" t="str">
        <f>VLOOKUP(F107,regions!A$2:C$419,3,FALSE)</f>
        <v>Metropolitan district</v>
      </c>
      <c r="H107" s="28" t="str">
        <f>IFERROR(VLOOKUP(F107,classifications!A$3:C$328,3,FALSE),VLOOKUP(F107,classifications!I$2:K$28,3,FALSE))</f>
        <v>Predominantly Urban</v>
      </c>
      <c r="I107" s="29">
        <v>240</v>
      </c>
      <c r="J107" s="29">
        <v>0</v>
      </c>
      <c r="K107" s="29">
        <v>0</v>
      </c>
      <c r="L107" s="29">
        <v>240</v>
      </c>
      <c r="M107" s="25"/>
      <c r="N107" s="29">
        <v>490</v>
      </c>
      <c r="O107" s="29">
        <v>0</v>
      </c>
      <c r="P107" s="29">
        <v>0</v>
      </c>
      <c r="Q107" s="29">
        <v>490</v>
      </c>
    </row>
    <row r="108" spans="1:18" ht="66" x14ac:dyDescent="0.25">
      <c r="B108" s="28" t="s">
        <v>327</v>
      </c>
      <c r="C108" s="28" t="s">
        <v>328</v>
      </c>
      <c r="D108" s="28" t="s">
        <v>329</v>
      </c>
      <c r="E108" s="28"/>
      <c r="F108" s="28" t="s">
        <v>330</v>
      </c>
      <c r="G108" s="28" t="str">
        <f>VLOOKUP(F108,regions!A$2:C$419,3,FALSE)</f>
        <v>Metropolitan district</v>
      </c>
      <c r="H108" s="28" t="str">
        <f>IFERROR(VLOOKUP(F108,classifications!A$3:C$328,3,FALSE),VLOOKUP(F108,classifications!I$2:K$28,3,FALSE))</f>
        <v>Predominantly Urban</v>
      </c>
      <c r="I108" s="29">
        <v>1200</v>
      </c>
      <c r="J108" s="29">
        <v>50</v>
      </c>
      <c r="K108" s="29">
        <v>0</v>
      </c>
      <c r="L108" s="29">
        <v>1250</v>
      </c>
      <c r="M108" s="25"/>
      <c r="N108" s="29">
        <v>690</v>
      </c>
      <c r="O108" s="29">
        <v>10</v>
      </c>
      <c r="P108" s="29">
        <v>0</v>
      </c>
      <c r="Q108" s="29">
        <v>710</v>
      </c>
    </row>
    <row r="109" spans="1:18" ht="66" x14ac:dyDescent="0.25">
      <c r="B109" s="28" t="s">
        <v>331</v>
      </c>
      <c r="C109" s="28" t="s">
        <v>332</v>
      </c>
      <c r="D109" s="28" t="s">
        <v>333</v>
      </c>
      <c r="E109" s="28"/>
      <c r="F109" s="28" t="s">
        <v>334</v>
      </c>
      <c r="G109" s="28" t="str">
        <f>VLOOKUP(F109,regions!A$2:C$419,3,FALSE)</f>
        <v>Metropolitan district</v>
      </c>
      <c r="H109" s="28" t="str">
        <f>IFERROR(VLOOKUP(F109,classifications!A$3:C$328,3,FALSE),VLOOKUP(F109,classifications!I$2:K$28,3,FALSE))</f>
        <v>Predominantly Urban</v>
      </c>
      <c r="I109" s="29">
        <v>310</v>
      </c>
      <c r="J109" s="29">
        <v>10</v>
      </c>
      <c r="K109" s="29">
        <v>0</v>
      </c>
      <c r="L109" s="29">
        <v>320</v>
      </c>
      <c r="M109" s="25"/>
      <c r="N109" s="29">
        <v>240</v>
      </c>
      <c r="O109" s="29">
        <v>10</v>
      </c>
      <c r="P109" s="29">
        <v>0</v>
      </c>
      <c r="Q109" s="29">
        <v>250</v>
      </c>
    </row>
    <row r="110" spans="1:18" ht="66" x14ac:dyDescent="0.25">
      <c r="B110" s="28" t="s">
        <v>335</v>
      </c>
      <c r="C110" s="28" t="s">
        <v>336</v>
      </c>
      <c r="D110" s="28" t="s">
        <v>337</v>
      </c>
      <c r="E110" s="28"/>
      <c r="F110" s="28" t="s">
        <v>338</v>
      </c>
      <c r="G110" s="28" t="str">
        <f>VLOOKUP(F110,regions!A$2:C$419,3,FALSE)</f>
        <v>Metropolitan district</v>
      </c>
      <c r="H110" s="28" t="str">
        <f>IFERROR(VLOOKUP(F110,classifications!A$3:C$328,3,FALSE),VLOOKUP(F110,classifications!I$2:K$28,3,FALSE))</f>
        <v>Predominantly Urban</v>
      </c>
      <c r="I110" s="29">
        <v>510</v>
      </c>
      <c r="J110" s="29">
        <v>10</v>
      </c>
      <c r="K110" s="29">
        <v>10</v>
      </c>
      <c r="L110" s="29">
        <v>530</v>
      </c>
      <c r="M110" s="25"/>
      <c r="N110" s="29">
        <v>400</v>
      </c>
      <c r="O110" s="29">
        <v>0</v>
      </c>
      <c r="P110" s="29">
        <v>30</v>
      </c>
      <c r="Q110" s="29">
        <v>430</v>
      </c>
    </row>
    <row r="111" spans="1:18" ht="66" x14ac:dyDescent="0.25">
      <c r="B111" s="28" t="s">
        <v>339</v>
      </c>
      <c r="C111" s="28" t="s">
        <v>340</v>
      </c>
      <c r="D111" s="28" t="s">
        <v>341</v>
      </c>
      <c r="E111" s="28"/>
      <c r="F111" s="28" t="s">
        <v>342</v>
      </c>
      <c r="G111" s="28" t="str">
        <f>VLOOKUP(F111,regions!A$2:C$419,3,FALSE)</f>
        <v>Metropolitan district</v>
      </c>
      <c r="H111" s="28" t="str">
        <f>IFERROR(VLOOKUP(F111,classifications!A$3:C$328,3,FALSE),VLOOKUP(F111,classifications!I$2:K$28,3,FALSE))</f>
        <v>Predominantly Urban</v>
      </c>
      <c r="I111" s="29">
        <v>750</v>
      </c>
      <c r="J111" s="29">
        <v>70</v>
      </c>
      <c r="K111" s="29">
        <v>0</v>
      </c>
      <c r="L111" s="29">
        <v>820</v>
      </c>
      <c r="M111" s="25"/>
      <c r="N111" s="29">
        <v>460</v>
      </c>
      <c r="O111" s="29">
        <v>30</v>
      </c>
      <c r="P111" s="29">
        <v>0</v>
      </c>
      <c r="Q111" s="29">
        <v>490</v>
      </c>
    </row>
    <row r="112" spans="1:18" ht="66" x14ac:dyDescent="0.25">
      <c r="B112" s="28" t="s">
        <v>343</v>
      </c>
      <c r="C112" s="28" t="s">
        <v>344</v>
      </c>
      <c r="D112" s="28" t="s">
        <v>345</v>
      </c>
      <c r="E112" s="28"/>
      <c r="F112" s="28" t="s">
        <v>346</v>
      </c>
      <c r="G112" s="28" t="str">
        <f>VLOOKUP(F112,regions!A$2:C$419,3,FALSE)</f>
        <v>Metropolitan district</v>
      </c>
      <c r="H112" s="28" t="str">
        <f>IFERROR(VLOOKUP(F112,classifications!A$3:C$328,3,FALSE),VLOOKUP(F112,classifications!I$2:K$28,3,FALSE))</f>
        <v>Predominantly Urban</v>
      </c>
      <c r="I112" s="29">
        <v>300</v>
      </c>
      <c r="J112" s="29">
        <v>30</v>
      </c>
      <c r="K112" s="29">
        <v>0</v>
      </c>
      <c r="L112" s="29">
        <v>330</v>
      </c>
      <c r="M112" s="25"/>
      <c r="N112" s="29">
        <v>120</v>
      </c>
      <c r="O112" s="29">
        <v>40</v>
      </c>
      <c r="P112" s="29">
        <v>0</v>
      </c>
      <c r="Q112" s="29">
        <v>170</v>
      </c>
    </row>
    <row r="113" spans="2:17" ht="66" x14ac:dyDescent="0.25">
      <c r="B113" s="28" t="s">
        <v>347</v>
      </c>
      <c r="C113" s="28" t="s">
        <v>348</v>
      </c>
      <c r="D113" s="28" t="s">
        <v>349</v>
      </c>
      <c r="E113" s="28"/>
      <c r="F113" s="28" t="s">
        <v>350</v>
      </c>
      <c r="G113" s="28" t="str">
        <f>VLOOKUP(F113,regions!A$2:C$419,3,FALSE)</f>
        <v>Metropolitan district</v>
      </c>
      <c r="H113" s="28" t="str">
        <f>IFERROR(VLOOKUP(F113,classifications!A$3:C$328,3,FALSE),VLOOKUP(F113,classifications!I$2:K$28,3,FALSE))</f>
        <v>Predominantly Urban</v>
      </c>
      <c r="I113" s="29">
        <v>300</v>
      </c>
      <c r="J113" s="29">
        <v>90</v>
      </c>
      <c r="K113" s="29">
        <v>0</v>
      </c>
      <c r="L113" s="29">
        <v>380</v>
      </c>
      <c r="M113" s="25"/>
      <c r="N113" s="29">
        <v>290</v>
      </c>
      <c r="O113" s="29">
        <v>60</v>
      </c>
      <c r="P113" s="29">
        <v>0</v>
      </c>
      <c r="Q113" s="29">
        <v>340</v>
      </c>
    </row>
    <row r="114" spans="2:17" ht="66" x14ac:dyDescent="0.25">
      <c r="B114" s="28" t="s">
        <v>351</v>
      </c>
      <c r="C114" s="28" t="s">
        <v>352</v>
      </c>
      <c r="D114" s="28" t="s">
        <v>353</v>
      </c>
      <c r="E114" s="28"/>
      <c r="F114" s="28" t="s">
        <v>354</v>
      </c>
      <c r="G114" s="28" t="str">
        <f>VLOOKUP(F114,regions!A$2:C$419,3,FALSE)</f>
        <v>Metropolitan district</v>
      </c>
      <c r="H114" s="28" t="str">
        <f>IFERROR(VLOOKUP(F114,classifications!A$3:C$328,3,FALSE),VLOOKUP(F114,classifications!I$2:K$28,3,FALSE))</f>
        <v>Predominantly Urban</v>
      </c>
      <c r="I114" s="29">
        <v>100</v>
      </c>
      <c r="J114" s="29">
        <v>20</v>
      </c>
      <c r="K114" s="29">
        <v>0</v>
      </c>
      <c r="L114" s="29">
        <v>120</v>
      </c>
      <c r="M114" s="25"/>
      <c r="N114" s="29">
        <v>230</v>
      </c>
      <c r="O114" s="29">
        <v>70</v>
      </c>
      <c r="P114" s="29">
        <v>0</v>
      </c>
      <c r="Q114" s="29">
        <v>300</v>
      </c>
    </row>
    <row r="115" spans="2:17" ht="66" x14ac:dyDescent="0.25">
      <c r="B115" s="28" t="s">
        <v>355</v>
      </c>
      <c r="C115" s="28" t="s">
        <v>356</v>
      </c>
      <c r="D115" s="28" t="s">
        <v>357</v>
      </c>
      <c r="E115" s="28"/>
      <c r="F115" s="28" t="s">
        <v>358</v>
      </c>
      <c r="G115" s="28" t="str">
        <f>VLOOKUP(F115,regions!A$2:C$419,3,FALSE)</f>
        <v>Metropolitan district</v>
      </c>
      <c r="H115" s="28" t="str">
        <f>IFERROR(VLOOKUP(F115,classifications!A$3:C$328,3,FALSE),VLOOKUP(F115,classifications!I$2:K$28,3,FALSE))</f>
        <v>Predominantly Urban</v>
      </c>
      <c r="I115" s="29">
        <v>650</v>
      </c>
      <c r="J115" s="29">
        <v>80</v>
      </c>
      <c r="K115" s="29">
        <v>0</v>
      </c>
      <c r="L115" s="29">
        <v>720</v>
      </c>
      <c r="M115" s="25"/>
      <c r="N115" s="29">
        <v>450</v>
      </c>
      <c r="O115" s="29">
        <v>0</v>
      </c>
      <c r="P115" s="29">
        <v>0</v>
      </c>
      <c r="Q115" s="29">
        <v>450</v>
      </c>
    </row>
    <row r="116" spans="2:17" x14ac:dyDescent="0.25">
      <c r="B116" s="28"/>
      <c r="C116" s="28"/>
      <c r="D116" s="28"/>
      <c r="E116" s="28"/>
      <c r="F116" s="28"/>
      <c r="G116" s="28"/>
      <c r="H116" s="28"/>
      <c r="I116" s="25"/>
      <c r="J116" s="25"/>
      <c r="K116" s="25"/>
      <c r="L116" s="25"/>
      <c r="M116" s="25"/>
      <c r="N116" s="25"/>
      <c r="O116" s="25"/>
      <c r="P116" s="25"/>
      <c r="Q116" s="25"/>
    </row>
    <row r="117" spans="2:17" x14ac:dyDescent="0.25">
      <c r="B117" s="28"/>
      <c r="C117" s="28"/>
      <c r="D117" s="28" t="s">
        <v>359</v>
      </c>
      <c r="E117" s="28" t="s">
        <v>360</v>
      </c>
      <c r="F117" s="28"/>
      <c r="G117" s="28"/>
      <c r="H117" s="28"/>
      <c r="I117" s="29">
        <v>1370</v>
      </c>
      <c r="J117" s="29">
        <v>270</v>
      </c>
      <c r="K117" s="29">
        <v>0</v>
      </c>
      <c r="L117" s="29">
        <v>1640</v>
      </c>
      <c r="M117" s="25"/>
      <c r="N117" s="29">
        <v>1250</v>
      </c>
      <c r="O117" s="29">
        <v>330</v>
      </c>
      <c r="P117" s="29">
        <v>0</v>
      </c>
      <c r="Q117" s="29">
        <v>1570</v>
      </c>
    </row>
    <row r="118" spans="2:17" ht="66" x14ac:dyDescent="0.25">
      <c r="B118" s="28" t="s">
        <v>361</v>
      </c>
      <c r="C118" s="28" t="s">
        <v>362</v>
      </c>
      <c r="D118" s="28" t="s">
        <v>363</v>
      </c>
      <c r="E118" s="28"/>
      <c r="F118" s="28" t="s">
        <v>364</v>
      </c>
      <c r="G118" s="28" t="str">
        <f>VLOOKUP(F118,regions!A$2:C$419,3,FALSE)</f>
        <v>Metropolitan district</v>
      </c>
      <c r="H118" s="28" t="str">
        <f>IFERROR(VLOOKUP(F118,classifications!A$3:C$328,3,FALSE),VLOOKUP(F118,classifications!I$2:K$28,3,FALSE))</f>
        <v>Predominantly Urban</v>
      </c>
      <c r="I118" s="30">
        <v>310</v>
      </c>
      <c r="J118" s="30">
        <v>150</v>
      </c>
      <c r="K118" s="30">
        <v>0</v>
      </c>
      <c r="L118" s="30">
        <v>460</v>
      </c>
      <c r="M118" s="31"/>
      <c r="N118" s="30">
        <v>340</v>
      </c>
      <c r="O118" s="30">
        <v>80</v>
      </c>
      <c r="P118" s="30">
        <v>0</v>
      </c>
      <c r="Q118" s="30">
        <v>420</v>
      </c>
    </row>
    <row r="119" spans="2:17" ht="66" x14ac:dyDescent="0.25">
      <c r="B119" s="28" t="s">
        <v>365</v>
      </c>
      <c r="C119" s="28" t="s">
        <v>366</v>
      </c>
      <c r="D119" s="28" t="s">
        <v>367</v>
      </c>
      <c r="E119" s="28"/>
      <c r="F119" s="28" t="s">
        <v>368</v>
      </c>
      <c r="G119" s="28" t="str">
        <f>VLOOKUP(F119,regions!A$2:C$419,3,FALSE)</f>
        <v>Metropolitan district</v>
      </c>
      <c r="H119" s="28" t="str">
        <f>IFERROR(VLOOKUP(F119,classifications!A$3:C$328,3,FALSE),VLOOKUP(F119,classifications!I$2:K$28,3,FALSE))</f>
        <v>Predominantly Urban</v>
      </c>
      <c r="I119" s="29">
        <v>300</v>
      </c>
      <c r="J119" s="29">
        <v>30</v>
      </c>
      <c r="K119" s="29">
        <v>0</v>
      </c>
      <c r="L119" s="29">
        <v>340</v>
      </c>
      <c r="M119" s="25"/>
      <c r="N119" s="29">
        <v>310</v>
      </c>
      <c r="O119" s="29">
        <v>40</v>
      </c>
      <c r="P119" s="29">
        <v>0</v>
      </c>
      <c r="Q119" s="29">
        <v>350</v>
      </c>
    </row>
    <row r="120" spans="2:17" ht="66" x14ac:dyDescent="0.25">
      <c r="B120" s="28" t="s">
        <v>369</v>
      </c>
      <c r="C120" s="28" t="s">
        <v>370</v>
      </c>
      <c r="D120" s="28" t="s">
        <v>371</v>
      </c>
      <c r="E120" s="28"/>
      <c r="F120" s="28" t="s">
        <v>372</v>
      </c>
      <c r="G120" s="28" t="str">
        <f>VLOOKUP(F120,regions!A$2:C$419,3,FALSE)</f>
        <v>Metropolitan district</v>
      </c>
      <c r="H120" s="28" t="str">
        <f>IFERROR(VLOOKUP(F120,classifications!A$3:C$328,3,FALSE),VLOOKUP(F120,classifications!I$2:K$28,3,FALSE))</f>
        <v>Predominantly Urban</v>
      </c>
      <c r="I120" s="29">
        <v>290</v>
      </c>
      <c r="J120" s="29">
        <v>10</v>
      </c>
      <c r="K120" s="29">
        <v>0</v>
      </c>
      <c r="L120" s="29">
        <v>300</v>
      </c>
      <c r="M120" s="25"/>
      <c r="N120" s="29">
        <v>170</v>
      </c>
      <c r="O120" s="29">
        <v>120</v>
      </c>
      <c r="P120" s="29">
        <v>0</v>
      </c>
      <c r="Q120" s="29">
        <v>290</v>
      </c>
    </row>
    <row r="121" spans="2:17" ht="66" x14ac:dyDescent="0.25">
      <c r="B121" s="28" t="s">
        <v>373</v>
      </c>
      <c r="C121" s="28" t="s">
        <v>374</v>
      </c>
      <c r="D121" s="28" t="s">
        <v>375</v>
      </c>
      <c r="E121" s="28"/>
      <c r="F121" s="28" t="s">
        <v>376</v>
      </c>
      <c r="G121" s="28" t="str">
        <f>VLOOKUP(F121,regions!A$2:C$419,3,FALSE)</f>
        <v>Metropolitan district</v>
      </c>
      <c r="H121" s="28" t="str">
        <f>IFERROR(VLOOKUP(F121,classifications!A$3:C$328,3,FALSE),VLOOKUP(F121,classifications!I$2:K$28,3,FALSE))</f>
        <v>Predominantly Urban</v>
      </c>
      <c r="I121" s="29">
        <v>300</v>
      </c>
      <c r="J121" s="29">
        <v>70</v>
      </c>
      <c r="K121" s="29">
        <v>0</v>
      </c>
      <c r="L121" s="29">
        <v>370</v>
      </c>
      <c r="M121" s="25"/>
      <c r="N121" s="29">
        <v>290</v>
      </c>
      <c r="O121" s="29">
        <v>80</v>
      </c>
      <c r="P121" s="29">
        <v>0</v>
      </c>
      <c r="Q121" s="29">
        <v>370</v>
      </c>
    </row>
    <row r="122" spans="2:17" ht="66" x14ac:dyDescent="0.25">
      <c r="B122" s="28" t="s">
        <v>377</v>
      </c>
      <c r="C122" s="28" t="s">
        <v>378</v>
      </c>
      <c r="D122" s="28" t="s">
        <v>379</v>
      </c>
      <c r="E122" s="28"/>
      <c r="F122" s="28" t="s">
        <v>380</v>
      </c>
      <c r="G122" s="28" t="str">
        <f>VLOOKUP(F122,regions!A$2:C$419,3,FALSE)</f>
        <v>Metropolitan district</v>
      </c>
      <c r="H122" s="28" t="str">
        <f>IFERROR(VLOOKUP(F122,classifications!A$3:C$328,3,FALSE),VLOOKUP(F122,classifications!I$2:K$28,3,FALSE))</f>
        <v>Predominantly Urban</v>
      </c>
      <c r="I122" s="29">
        <v>180</v>
      </c>
      <c r="J122" s="29">
        <v>0</v>
      </c>
      <c r="K122" s="29">
        <v>0</v>
      </c>
      <c r="L122" s="29">
        <v>180</v>
      </c>
      <c r="M122" s="25"/>
      <c r="N122" s="29">
        <v>150</v>
      </c>
      <c r="O122" s="29">
        <v>0</v>
      </c>
      <c r="P122" s="29">
        <v>0</v>
      </c>
      <c r="Q122" s="29">
        <v>150</v>
      </c>
    </row>
    <row r="123" spans="2:17" x14ac:dyDescent="0.25">
      <c r="B123" s="28"/>
      <c r="C123" s="28"/>
      <c r="D123" s="28"/>
      <c r="E123" s="28"/>
      <c r="F123" s="28"/>
      <c r="G123" s="28"/>
      <c r="H123" s="28"/>
      <c r="I123" s="25"/>
      <c r="J123" s="25"/>
      <c r="K123" s="25"/>
      <c r="L123" s="25"/>
      <c r="M123" s="25"/>
      <c r="N123" s="25"/>
      <c r="O123" s="25"/>
      <c r="P123" s="25"/>
      <c r="Q123" s="25"/>
    </row>
    <row r="124" spans="2:17" x14ac:dyDescent="0.25">
      <c r="B124" s="28"/>
      <c r="C124" s="28"/>
      <c r="D124" s="28" t="s">
        <v>381</v>
      </c>
      <c r="E124" s="28" t="s">
        <v>382</v>
      </c>
      <c r="F124" s="28"/>
      <c r="G124" s="28"/>
      <c r="H124" s="28"/>
      <c r="I124" s="29">
        <v>2590</v>
      </c>
      <c r="J124" s="29">
        <v>220</v>
      </c>
      <c r="K124" s="29">
        <v>0</v>
      </c>
      <c r="L124" s="29">
        <v>2820</v>
      </c>
      <c r="M124" s="25"/>
      <c r="N124" s="29">
        <v>2520</v>
      </c>
      <c r="O124" s="29">
        <v>290</v>
      </c>
      <c r="P124" s="29">
        <v>30</v>
      </c>
      <c r="Q124" s="29">
        <v>2840</v>
      </c>
    </row>
    <row r="125" spans="2:17" ht="66" x14ac:dyDescent="0.25">
      <c r="B125" s="28" t="s">
        <v>383</v>
      </c>
      <c r="C125" s="28" t="s">
        <v>384</v>
      </c>
      <c r="D125" s="28" t="s">
        <v>385</v>
      </c>
      <c r="E125" s="28"/>
      <c r="F125" s="28" t="s">
        <v>386</v>
      </c>
      <c r="G125" s="28" t="str">
        <f>VLOOKUP(F125,regions!A$2:C$419,3,FALSE)</f>
        <v>Metropolitan district</v>
      </c>
      <c r="H125" s="28" t="str">
        <f>IFERROR(VLOOKUP(F125,classifications!A$3:C$328,3,FALSE),VLOOKUP(F125,classifications!I$2:K$28,3,FALSE))</f>
        <v>Predominantly Urban</v>
      </c>
      <c r="I125" s="29">
        <v>490</v>
      </c>
      <c r="J125" s="29">
        <v>110</v>
      </c>
      <c r="K125" s="29">
        <v>0</v>
      </c>
      <c r="L125" s="29">
        <v>610</v>
      </c>
      <c r="M125" s="25"/>
      <c r="N125" s="29">
        <v>550</v>
      </c>
      <c r="O125" s="29">
        <v>90</v>
      </c>
      <c r="P125" s="29">
        <v>30</v>
      </c>
      <c r="Q125" s="29">
        <v>660</v>
      </c>
    </row>
    <row r="126" spans="2:17" ht="66" x14ac:dyDescent="0.25">
      <c r="B126" s="28" t="s">
        <v>387</v>
      </c>
      <c r="C126" s="28" t="s">
        <v>388</v>
      </c>
      <c r="D126" s="28" t="s">
        <v>389</v>
      </c>
      <c r="E126" s="28"/>
      <c r="F126" s="28" t="s">
        <v>390</v>
      </c>
      <c r="G126" s="28" t="str">
        <f>VLOOKUP(F126,regions!A$2:C$419,3,FALSE)</f>
        <v>Metropolitan district</v>
      </c>
      <c r="H126" s="28" t="str">
        <f>IFERROR(VLOOKUP(F126,classifications!A$3:C$328,3,FALSE),VLOOKUP(F126,classifications!I$2:K$28,3,FALSE))</f>
        <v>Predominantly Urban</v>
      </c>
      <c r="I126" s="29">
        <v>700</v>
      </c>
      <c r="J126" s="29">
        <v>20</v>
      </c>
      <c r="K126" s="29">
        <v>0</v>
      </c>
      <c r="L126" s="29">
        <v>720</v>
      </c>
      <c r="M126" s="25"/>
      <c r="N126" s="29">
        <v>890</v>
      </c>
      <c r="O126" s="29">
        <v>10</v>
      </c>
      <c r="P126" s="29">
        <v>0</v>
      </c>
      <c r="Q126" s="29">
        <v>910</v>
      </c>
    </row>
    <row r="127" spans="2:17" ht="66" x14ac:dyDescent="0.25">
      <c r="B127" s="28" t="s">
        <v>391</v>
      </c>
      <c r="C127" s="28" t="s">
        <v>392</v>
      </c>
      <c r="D127" s="28" t="s">
        <v>393</v>
      </c>
      <c r="E127" s="28"/>
      <c r="F127" s="28" t="s">
        <v>394</v>
      </c>
      <c r="G127" s="28" t="str">
        <f>VLOOKUP(F127,regions!A$2:C$419,3,FALSE)</f>
        <v>Metropolitan district</v>
      </c>
      <c r="H127" s="28" t="str">
        <f>IFERROR(VLOOKUP(F127,classifications!A$3:C$328,3,FALSE),VLOOKUP(F127,classifications!I$2:K$28,3,FALSE))</f>
        <v>Predominantly Urban</v>
      </c>
      <c r="I127" s="29">
        <v>550</v>
      </c>
      <c r="J127" s="29">
        <v>40</v>
      </c>
      <c r="K127" s="29">
        <v>0</v>
      </c>
      <c r="L127" s="29">
        <v>590</v>
      </c>
      <c r="M127" s="25"/>
      <c r="N127" s="29">
        <v>570</v>
      </c>
      <c r="O127" s="29">
        <v>50</v>
      </c>
      <c r="P127" s="29">
        <v>0</v>
      </c>
      <c r="Q127" s="29">
        <v>620</v>
      </c>
    </row>
    <row r="128" spans="2:17" ht="66" x14ac:dyDescent="0.25">
      <c r="B128" s="28" t="s">
        <v>395</v>
      </c>
      <c r="C128" s="28" t="s">
        <v>396</v>
      </c>
      <c r="D128" s="28" t="s">
        <v>397</v>
      </c>
      <c r="E128" s="28"/>
      <c r="F128" s="28" t="s">
        <v>398</v>
      </c>
      <c r="G128" s="28" t="str">
        <f>VLOOKUP(F128,regions!A$2:C$419,3,FALSE)</f>
        <v>Metropolitan district</v>
      </c>
      <c r="H128" s="28" t="str">
        <f>IFERROR(VLOOKUP(F128,classifications!A$3:C$328,3,FALSE),VLOOKUP(F128,classifications!I$2:K$28,3,FALSE))</f>
        <v>Predominantly Urban</v>
      </c>
      <c r="I128" s="29">
        <v>850</v>
      </c>
      <c r="J128" s="29">
        <v>50</v>
      </c>
      <c r="K128" s="29">
        <v>0</v>
      </c>
      <c r="L128" s="29">
        <v>910</v>
      </c>
      <c r="M128" s="25"/>
      <c r="N128" s="29">
        <v>510</v>
      </c>
      <c r="O128" s="29">
        <v>140</v>
      </c>
      <c r="P128" s="29">
        <v>0</v>
      </c>
      <c r="Q128" s="29">
        <v>650</v>
      </c>
    </row>
    <row r="129" spans="2:17" x14ac:dyDescent="0.25">
      <c r="B129" s="28"/>
      <c r="C129" s="28"/>
      <c r="D129" s="28"/>
      <c r="E129" s="28"/>
      <c r="F129" s="28"/>
      <c r="G129" s="28"/>
      <c r="H129" s="28"/>
      <c r="I129" s="25"/>
      <c r="J129" s="25"/>
      <c r="K129" s="25"/>
      <c r="L129" s="25"/>
      <c r="M129" s="25"/>
      <c r="N129" s="25"/>
      <c r="O129" s="25"/>
      <c r="P129" s="25"/>
      <c r="Q129" s="25"/>
    </row>
    <row r="130" spans="2:17" x14ac:dyDescent="0.25">
      <c r="B130" s="28"/>
      <c r="C130" s="28"/>
      <c r="D130" s="28" t="s">
        <v>399</v>
      </c>
      <c r="E130" s="28" t="s">
        <v>400</v>
      </c>
      <c r="F130" s="28"/>
      <c r="G130" s="28"/>
      <c r="H130" s="28"/>
      <c r="I130" s="29">
        <v>1940</v>
      </c>
      <c r="J130" s="29">
        <v>300</v>
      </c>
      <c r="K130" s="29">
        <v>260</v>
      </c>
      <c r="L130" s="29">
        <v>2500</v>
      </c>
      <c r="M130" s="25"/>
      <c r="N130" s="29">
        <v>1910</v>
      </c>
      <c r="O130" s="29">
        <v>310</v>
      </c>
      <c r="P130" s="29">
        <v>300</v>
      </c>
      <c r="Q130" s="29">
        <v>2520</v>
      </c>
    </row>
    <row r="131" spans="2:17" ht="66" x14ac:dyDescent="0.25">
      <c r="B131" s="28" t="s">
        <v>401</v>
      </c>
      <c r="C131" s="28" t="s">
        <v>402</v>
      </c>
      <c r="D131" s="28" t="s">
        <v>403</v>
      </c>
      <c r="E131" s="28"/>
      <c r="F131" s="28" t="s">
        <v>404</v>
      </c>
      <c r="G131" s="28" t="str">
        <f>VLOOKUP(F131,regions!A$2:C$419,3,FALSE)</f>
        <v>Metropolitan district</v>
      </c>
      <c r="H131" s="28" t="str">
        <f>IFERROR(VLOOKUP(F131,classifications!A$3:C$328,3,FALSE),VLOOKUP(F131,classifications!I$2:K$28,3,FALSE))</f>
        <v>Predominantly Urban</v>
      </c>
      <c r="I131" s="30">
        <v>180</v>
      </c>
      <c r="J131" s="30">
        <v>20</v>
      </c>
      <c r="K131" s="30">
        <v>0</v>
      </c>
      <c r="L131" s="30">
        <v>200</v>
      </c>
      <c r="M131" s="31"/>
      <c r="N131" s="30">
        <v>270</v>
      </c>
      <c r="O131" s="30">
        <v>30</v>
      </c>
      <c r="P131" s="30">
        <v>0</v>
      </c>
      <c r="Q131" s="30">
        <v>290</v>
      </c>
    </row>
    <row r="132" spans="2:17" ht="66" x14ac:dyDescent="0.25">
      <c r="B132" s="28" t="s">
        <v>405</v>
      </c>
      <c r="C132" s="28" t="s">
        <v>406</v>
      </c>
      <c r="D132" s="28" t="s">
        <v>407</v>
      </c>
      <c r="E132" s="28"/>
      <c r="F132" s="28" t="s">
        <v>408</v>
      </c>
      <c r="G132" s="28" t="str">
        <f>VLOOKUP(F132,regions!A$2:C$419,3,FALSE)</f>
        <v>Metropolitan district</v>
      </c>
      <c r="H132" s="28" t="str">
        <f>IFERROR(VLOOKUP(F132,classifications!A$3:C$328,3,FALSE),VLOOKUP(F132,classifications!I$2:K$28,3,FALSE))</f>
        <v>Predominantly Urban</v>
      </c>
      <c r="I132" s="29">
        <v>520</v>
      </c>
      <c r="J132" s="29">
        <v>80</v>
      </c>
      <c r="K132" s="29">
        <v>210</v>
      </c>
      <c r="L132" s="29">
        <v>800</v>
      </c>
      <c r="M132" s="25"/>
      <c r="N132" s="29">
        <v>230</v>
      </c>
      <c r="O132" s="29">
        <v>200</v>
      </c>
      <c r="P132" s="29">
        <v>270</v>
      </c>
      <c r="Q132" s="29">
        <v>700</v>
      </c>
    </row>
    <row r="133" spans="2:17" ht="66" x14ac:dyDescent="0.25">
      <c r="B133" s="28" t="s">
        <v>409</v>
      </c>
      <c r="C133" s="28" t="s">
        <v>410</v>
      </c>
      <c r="D133" s="28" t="s">
        <v>411</v>
      </c>
      <c r="E133" s="28"/>
      <c r="F133" s="28" t="s">
        <v>412</v>
      </c>
      <c r="G133" s="28" t="str">
        <f>VLOOKUP(F133,regions!A$2:C$419,3,FALSE)</f>
        <v>Metropolitan district</v>
      </c>
      <c r="H133" s="28" t="str">
        <f>IFERROR(VLOOKUP(F133,classifications!A$3:C$328,3,FALSE),VLOOKUP(F133,classifications!I$2:K$28,3,FALSE))</f>
        <v>Predominantly Urban</v>
      </c>
      <c r="I133" s="29">
        <v>410</v>
      </c>
      <c r="J133" s="29">
        <v>40</v>
      </c>
      <c r="K133" s="29">
        <v>10</v>
      </c>
      <c r="L133" s="29">
        <v>460</v>
      </c>
      <c r="M133" s="25"/>
      <c r="N133" s="29">
        <v>370</v>
      </c>
      <c r="O133" s="29">
        <v>30</v>
      </c>
      <c r="P133" s="29">
        <v>0</v>
      </c>
      <c r="Q133" s="29">
        <v>390</v>
      </c>
    </row>
    <row r="134" spans="2:17" ht="66" x14ac:dyDescent="0.25">
      <c r="B134" s="28" t="s">
        <v>413</v>
      </c>
      <c r="C134" s="28" t="s">
        <v>414</v>
      </c>
      <c r="D134" s="28" t="s">
        <v>415</v>
      </c>
      <c r="E134" s="28"/>
      <c r="F134" s="28" t="s">
        <v>416</v>
      </c>
      <c r="G134" s="28" t="str">
        <f>VLOOKUP(F134,regions!A$2:C$419,3,FALSE)</f>
        <v>Metropolitan district</v>
      </c>
      <c r="H134" s="28" t="str">
        <f>IFERROR(VLOOKUP(F134,classifications!A$3:C$328,3,FALSE),VLOOKUP(F134,classifications!I$2:K$28,3,FALSE))</f>
        <v>Predominantly Urban</v>
      </c>
      <c r="I134" s="29">
        <v>410</v>
      </c>
      <c r="J134" s="29">
        <v>30</v>
      </c>
      <c r="K134" s="29">
        <v>50</v>
      </c>
      <c r="L134" s="29">
        <v>490</v>
      </c>
      <c r="M134" s="25"/>
      <c r="N134" s="29">
        <v>400</v>
      </c>
      <c r="O134" s="29">
        <v>10</v>
      </c>
      <c r="P134" s="29">
        <v>30</v>
      </c>
      <c r="Q134" s="29">
        <v>440</v>
      </c>
    </row>
    <row r="135" spans="2:17" ht="66" x14ac:dyDescent="0.25">
      <c r="B135" s="28" t="s">
        <v>417</v>
      </c>
      <c r="C135" s="28" t="s">
        <v>418</v>
      </c>
      <c r="D135" s="28" t="s">
        <v>419</v>
      </c>
      <c r="E135" s="28"/>
      <c r="F135" s="28" t="s">
        <v>420</v>
      </c>
      <c r="G135" s="28" t="str">
        <f>VLOOKUP(F135,regions!A$2:C$419,3,FALSE)</f>
        <v>Metropolitan district</v>
      </c>
      <c r="H135" s="28" t="str">
        <f>IFERROR(VLOOKUP(F135,classifications!A$3:C$328,3,FALSE),VLOOKUP(F135,classifications!I$2:K$28,3,FALSE))</f>
        <v>Predominantly Urban</v>
      </c>
      <c r="I135" s="29">
        <v>420</v>
      </c>
      <c r="J135" s="29">
        <v>130</v>
      </c>
      <c r="K135" s="29">
        <v>0</v>
      </c>
      <c r="L135" s="29">
        <v>550</v>
      </c>
      <c r="M135" s="25"/>
      <c r="N135" s="29">
        <v>640</v>
      </c>
      <c r="O135" s="29">
        <v>60</v>
      </c>
      <c r="P135" s="29">
        <v>0</v>
      </c>
      <c r="Q135" s="29">
        <v>700</v>
      </c>
    </row>
    <row r="136" spans="2:17" x14ac:dyDescent="0.25">
      <c r="B136" s="28"/>
      <c r="C136" s="28"/>
      <c r="D136" s="28"/>
      <c r="E136" s="28"/>
      <c r="F136" s="28"/>
      <c r="G136" s="28"/>
      <c r="H136" s="28"/>
      <c r="I136" s="25"/>
      <c r="J136" s="25"/>
      <c r="K136" s="25"/>
      <c r="L136" s="25"/>
      <c r="M136" s="25"/>
      <c r="N136" s="25"/>
      <c r="O136" s="25"/>
      <c r="P136" s="25"/>
      <c r="Q136" s="25"/>
    </row>
    <row r="137" spans="2:17" x14ac:dyDescent="0.25">
      <c r="B137" s="28"/>
      <c r="C137" s="28"/>
      <c r="D137" s="28" t="s">
        <v>421</v>
      </c>
      <c r="E137" s="28" t="s">
        <v>422</v>
      </c>
      <c r="F137" s="28"/>
      <c r="G137" s="28"/>
      <c r="H137" s="28"/>
      <c r="I137" s="29">
        <v>2760</v>
      </c>
      <c r="J137" s="29">
        <v>510</v>
      </c>
      <c r="K137" s="29">
        <v>20</v>
      </c>
      <c r="L137" s="29">
        <v>3290</v>
      </c>
      <c r="M137" s="25"/>
      <c r="N137" s="29">
        <v>3100</v>
      </c>
      <c r="O137" s="29">
        <v>530</v>
      </c>
      <c r="P137" s="29">
        <v>280</v>
      </c>
      <c r="Q137" s="29">
        <v>3900</v>
      </c>
    </row>
    <row r="138" spans="2:17" ht="66" x14ac:dyDescent="0.25">
      <c r="B138" s="28" t="s">
        <v>423</v>
      </c>
      <c r="C138" s="28" t="s">
        <v>424</v>
      </c>
      <c r="D138" s="28" t="s">
        <v>425</v>
      </c>
      <c r="E138" s="28"/>
      <c r="F138" s="28" t="s">
        <v>426</v>
      </c>
      <c r="G138" s="28" t="str">
        <f>VLOOKUP(F138,regions!A$2:C$419,3,FALSE)</f>
        <v>Metropolitan district</v>
      </c>
      <c r="H138" s="28" t="str">
        <f>IFERROR(VLOOKUP(F138,classifications!A$3:C$328,3,FALSE),VLOOKUP(F138,classifications!I$2:K$28,3,FALSE))</f>
        <v>Predominantly Urban</v>
      </c>
      <c r="I138" s="29">
        <v>460</v>
      </c>
      <c r="J138" s="29">
        <v>140</v>
      </c>
      <c r="K138" s="29">
        <v>20</v>
      </c>
      <c r="L138" s="29">
        <v>610</v>
      </c>
      <c r="M138" s="25"/>
      <c r="N138" s="29">
        <v>410</v>
      </c>
      <c r="O138" s="29">
        <v>170</v>
      </c>
      <c r="P138" s="29">
        <v>250</v>
      </c>
      <c r="Q138" s="29">
        <v>830</v>
      </c>
    </row>
    <row r="139" spans="2:17" ht="66" x14ac:dyDescent="0.25">
      <c r="B139" s="28" t="s">
        <v>427</v>
      </c>
      <c r="C139" s="28" t="s">
        <v>428</v>
      </c>
      <c r="D139" s="28" t="s">
        <v>429</v>
      </c>
      <c r="E139" s="28"/>
      <c r="F139" s="28" t="s">
        <v>430</v>
      </c>
      <c r="G139" s="28" t="str">
        <f>VLOOKUP(F139,regions!A$2:C$419,3,FALSE)</f>
        <v>Metropolitan district</v>
      </c>
      <c r="H139" s="28" t="str">
        <f>IFERROR(VLOOKUP(F139,classifications!A$3:C$328,3,FALSE),VLOOKUP(F139,classifications!I$2:K$28,3,FALSE))</f>
        <v>Predominantly Urban</v>
      </c>
      <c r="I139" s="29">
        <v>450</v>
      </c>
      <c r="J139" s="29">
        <v>180</v>
      </c>
      <c r="K139" s="29">
        <v>0</v>
      </c>
      <c r="L139" s="29">
        <v>640</v>
      </c>
      <c r="M139" s="25"/>
      <c r="N139" s="29">
        <v>680</v>
      </c>
      <c r="O139" s="29">
        <v>120</v>
      </c>
      <c r="P139" s="29">
        <v>30</v>
      </c>
      <c r="Q139" s="29">
        <v>830</v>
      </c>
    </row>
    <row r="140" spans="2:17" ht="66" x14ac:dyDescent="0.25">
      <c r="B140" s="28" t="s">
        <v>431</v>
      </c>
      <c r="C140" s="28" t="s">
        <v>432</v>
      </c>
      <c r="D140" s="28" t="s">
        <v>433</v>
      </c>
      <c r="E140" s="28"/>
      <c r="F140" s="28" t="s">
        <v>434</v>
      </c>
      <c r="G140" s="28" t="str">
        <f>VLOOKUP(F140,regions!A$2:C$419,3,FALSE)</f>
        <v>Metropolitan district</v>
      </c>
      <c r="H140" s="28" t="str">
        <f>IFERROR(VLOOKUP(F140,classifications!A$3:C$328,3,FALSE),VLOOKUP(F140,classifications!I$2:K$28,3,FALSE))</f>
        <v>Predominantly Urban</v>
      </c>
      <c r="I140" s="29">
        <v>370</v>
      </c>
      <c r="J140" s="29">
        <v>10</v>
      </c>
      <c r="K140" s="29">
        <v>0</v>
      </c>
      <c r="L140" s="29">
        <v>380</v>
      </c>
      <c r="M140" s="25"/>
      <c r="N140" s="29">
        <v>370</v>
      </c>
      <c r="O140" s="29">
        <v>0</v>
      </c>
      <c r="P140" s="29">
        <v>0</v>
      </c>
      <c r="Q140" s="29">
        <v>370</v>
      </c>
    </row>
    <row r="141" spans="2:17" ht="66" x14ac:dyDescent="0.25">
      <c r="B141" s="28" t="s">
        <v>435</v>
      </c>
      <c r="C141" s="28" t="s">
        <v>436</v>
      </c>
      <c r="D141" s="28" t="s">
        <v>437</v>
      </c>
      <c r="E141" s="28"/>
      <c r="F141" s="28" t="s">
        <v>438</v>
      </c>
      <c r="G141" s="28" t="str">
        <f>VLOOKUP(F141,regions!A$2:C$419,3,FALSE)</f>
        <v>Metropolitan district</v>
      </c>
      <c r="H141" s="28" t="str">
        <f>IFERROR(VLOOKUP(F141,classifications!A$3:C$328,3,FALSE),VLOOKUP(F141,classifications!I$2:K$28,3,FALSE))</f>
        <v>Predominantly Urban</v>
      </c>
      <c r="I141" s="29">
        <v>300</v>
      </c>
      <c r="J141" s="29">
        <v>30</v>
      </c>
      <c r="K141" s="29">
        <v>0</v>
      </c>
      <c r="L141" s="29">
        <v>330</v>
      </c>
      <c r="M141" s="25"/>
      <c r="N141" s="29">
        <v>280</v>
      </c>
      <c r="O141" s="29">
        <v>10</v>
      </c>
      <c r="P141" s="29">
        <v>0</v>
      </c>
      <c r="Q141" s="29">
        <v>290</v>
      </c>
    </row>
    <row r="142" spans="2:17" ht="66" x14ac:dyDescent="0.25">
      <c r="B142" s="28" t="s">
        <v>439</v>
      </c>
      <c r="C142" s="28" t="s">
        <v>440</v>
      </c>
      <c r="D142" s="28" t="s">
        <v>441</v>
      </c>
      <c r="E142" s="28"/>
      <c r="F142" s="28" t="s">
        <v>442</v>
      </c>
      <c r="G142" s="28" t="str">
        <f>VLOOKUP(F142,regions!A$2:C$419,3,FALSE)</f>
        <v>Metropolitan district</v>
      </c>
      <c r="H142" s="28" t="str">
        <f>IFERROR(VLOOKUP(F142,classifications!A$3:C$328,3,FALSE),VLOOKUP(F142,classifications!I$2:K$28,3,FALSE))</f>
        <v>Predominantly Urban</v>
      </c>
      <c r="I142" s="29">
        <v>420</v>
      </c>
      <c r="J142" s="29">
        <v>130</v>
      </c>
      <c r="K142" s="29">
        <v>0</v>
      </c>
      <c r="L142" s="29">
        <v>550</v>
      </c>
      <c r="M142" s="25"/>
      <c r="N142" s="29">
        <v>340</v>
      </c>
      <c r="O142" s="29">
        <v>160</v>
      </c>
      <c r="P142" s="29">
        <v>0</v>
      </c>
      <c r="Q142" s="29">
        <v>500</v>
      </c>
    </row>
    <row r="143" spans="2:17" ht="66" x14ac:dyDescent="0.25">
      <c r="B143" s="28" t="s">
        <v>443</v>
      </c>
      <c r="C143" s="28" t="s">
        <v>444</v>
      </c>
      <c r="D143" s="28" t="s">
        <v>445</v>
      </c>
      <c r="E143" s="28"/>
      <c r="F143" s="28" t="s">
        <v>446</v>
      </c>
      <c r="G143" s="28" t="str">
        <f>VLOOKUP(F143,regions!A$2:C$419,3,FALSE)</f>
        <v>Metropolitan district</v>
      </c>
      <c r="H143" s="28" t="str">
        <f>IFERROR(VLOOKUP(F143,classifications!A$3:C$328,3,FALSE),VLOOKUP(F143,classifications!I$2:K$28,3,FALSE))</f>
        <v>Predominantly Urban</v>
      </c>
      <c r="I143" s="30">
        <v>360</v>
      </c>
      <c r="J143" s="30">
        <v>10</v>
      </c>
      <c r="K143" s="30">
        <v>0</v>
      </c>
      <c r="L143" s="30">
        <v>370</v>
      </c>
      <c r="M143" s="31"/>
      <c r="N143" s="30">
        <v>590</v>
      </c>
      <c r="O143" s="30">
        <v>20</v>
      </c>
      <c r="P143" s="30">
        <v>0</v>
      </c>
      <c r="Q143" s="30">
        <v>600</v>
      </c>
    </row>
    <row r="144" spans="2:17" ht="66" x14ac:dyDescent="0.25">
      <c r="B144" s="28" t="s">
        <v>447</v>
      </c>
      <c r="C144" s="28" t="s">
        <v>448</v>
      </c>
      <c r="D144" s="28" t="s">
        <v>449</v>
      </c>
      <c r="E144" s="28"/>
      <c r="F144" s="28" t="s">
        <v>450</v>
      </c>
      <c r="G144" s="28" t="str">
        <f>VLOOKUP(F144,regions!A$2:C$419,3,FALSE)</f>
        <v>Metropolitan district</v>
      </c>
      <c r="H144" s="28" t="str">
        <f>IFERROR(VLOOKUP(F144,classifications!A$3:C$328,3,FALSE),VLOOKUP(F144,classifications!I$2:K$28,3,FALSE))</f>
        <v>Predominantly Urban</v>
      </c>
      <c r="I144" s="29">
        <v>400</v>
      </c>
      <c r="J144" s="29">
        <v>20</v>
      </c>
      <c r="K144" s="29">
        <v>0</v>
      </c>
      <c r="L144" s="29">
        <v>420</v>
      </c>
      <c r="M144" s="25"/>
      <c r="N144" s="29">
        <v>450</v>
      </c>
      <c r="O144" s="29">
        <v>40</v>
      </c>
      <c r="P144" s="29">
        <v>0</v>
      </c>
      <c r="Q144" s="29">
        <v>480</v>
      </c>
    </row>
    <row r="145" spans="1:17" x14ac:dyDescent="0.25">
      <c r="B145" s="28"/>
      <c r="C145" s="28"/>
      <c r="D145" s="28"/>
      <c r="E145" s="28"/>
      <c r="F145" s="28"/>
      <c r="G145" s="28"/>
      <c r="H145" s="28"/>
      <c r="I145" s="25"/>
      <c r="J145" s="25"/>
      <c r="K145" s="25"/>
      <c r="L145" s="25"/>
      <c r="M145" s="25"/>
      <c r="N145" s="25"/>
      <c r="O145" s="25"/>
      <c r="P145" s="25"/>
      <c r="Q145" s="25"/>
    </row>
    <row r="146" spans="1:17" x14ac:dyDescent="0.25">
      <c r="B146" s="28"/>
      <c r="C146" s="28"/>
      <c r="D146" s="28" t="s">
        <v>451</v>
      </c>
      <c r="E146" s="28" t="s">
        <v>452</v>
      </c>
      <c r="F146" s="28"/>
      <c r="G146" s="28"/>
      <c r="H146" s="28"/>
      <c r="I146" s="29">
        <v>3970</v>
      </c>
      <c r="J146" s="29">
        <v>450</v>
      </c>
      <c r="K146" s="29">
        <v>0</v>
      </c>
      <c r="L146" s="29">
        <v>4420</v>
      </c>
      <c r="M146" s="25"/>
      <c r="N146" s="29">
        <v>3870</v>
      </c>
      <c r="O146" s="29">
        <v>650</v>
      </c>
      <c r="P146" s="29">
        <v>0</v>
      </c>
      <c r="Q146" s="29">
        <v>4520</v>
      </c>
    </row>
    <row r="147" spans="1:17" ht="66" x14ac:dyDescent="0.25">
      <c r="B147" s="28" t="s">
        <v>453</v>
      </c>
      <c r="C147" s="28" t="s">
        <v>454</v>
      </c>
      <c r="D147" s="28" t="s">
        <v>455</v>
      </c>
      <c r="E147" s="28"/>
      <c r="F147" s="28" t="s">
        <v>456</v>
      </c>
      <c r="G147" s="28" t="str">
        <f>VLOOKUP(F147,regions!A$2:C$419,3,FALSE)</f>
        <v>Metropolitan district</v>
      </c>
      <c r="H147" s="28" t="str">
        <f>IFERROR(VLOOKUP(F147,classifications!A$3:C$328,3,FALSE),VLOOKUP(F147,classifications!I$2:K$28,3,FALSE))</f>
        <v>Predominantly Urban</v>
      </c>
      <c r="I147" s="29">
        <v>510</v>
      </c>
      <c r="J147" s="29">
        <v>40</v>
      </c>
      <c r="K147" s="29">
        <v>0</v>
      </c>
      <c r="L147" s="29">
        <v>550</v>
      </c>
      <c r="M147" s="25"/>
      <c r="N147" s="29">
        <v>590</v>
      </c>
      <c r="O147" s="29">
        <v>30</v>
      </c>
      <c r="P147" s="29">
        <v>0</v>
      </c>
      <c r="Q147" s="29">
        <v>630</v>
      </c>
    </row>
    <row r="148" spans="1:17" ht="66" x14ac:dyDescent="0.25">
      <c r="B148" s="28" t="s">
        <v>457</v>
      </c>
      <c r="C148" s="28" t="s">
        <v>458</v>
      </c>
      <c r="D148" s="28" t="s">
        <v>459</v>
      </c>
      <c r="E148" s="28"/>
      <c r="F148" s="28" t="s">
        <v>460</v>
      </c>
      <c r="G148" s="28" t="str">
        <f>VLOOKUP(F148,regions!A$2:C$419,3,FALSE)</f>
        <v>Metropolitan district</v>
      </c>
      <c r="H148" s="28" t="str">
        <f>IFERROR(VLOOKUP(F148,classifications!A$3:C$328,3,FALSE),VLOOKUP(F148,classifications!I$2:K$28,3,FALSE))</f>
        <v>Predominantly Urban</v>
      </c>
      <c r="I148" s="30">
        <v>220</v>
      </c>
      <c r="J148" s="30">
        <v>20</v>
      </c>
      <c r="K148" s="30">
        <v>0</v>
      </c>
      <c r="L148" s="30">
        <v>230</v>
      </c>
      <c r="M148" s="31"/>
      <c r="N148" s="30">
        <v>240</v>
      </c>
      <c r="O148" s="30">
        <v>20</v>
      </c>
      <c r="P148" s="30">
        <v>0</v>
      </c>
      <c r="Q148" s="30">
        <v>260</v>
      </c>
    </row>
    <row r="149" spans="1:17" ht="66" x14ac:dyDescent="0.25">
      <c r="B149" s="28" t="s">
        <v>461</v>
      </c>
      <c r="C149" s="28" t="s">
        <v>462</v>
      </c>
      <c r="D149" s="28" t="s">
        <v>463</v>
      </c>
      <c r="E149" s="28"/>
      <c r="F149" s="28" t="s">
        <v>464</v>
      </c>
      <c r="G149" s="28" t="str">
        <f>VLOOKUP(F149,regions!A$2:C$419,3,FALSE)</f>
        <v>Metropolitan district</v>
      </c>
      <c r="H149" s="28" t="str">
        <f>IFERROR(VLOOKUP(F149,classifications!A$3:C$328,3,FALSE),VLOOKUP(F149,classifications!I$2:K$28,3,FALSE))</f>
        <v>Predominantly Urban</v>
      </c>
      <c r="I149" s="29">
        <v>450</v>
      </c>
      <c r="J149" s="29">
        <v>0</v>
      </c>
      <c r="K149" s="29">
        <v>0</v>
      </c>
      <c r="L149" s="29">
        <v>450</v>
      </c>
      <c r="M149" s="25"/>
      <c r="N149" s="29">
        <v>290</v>
      </c>
      <c r="O149" s="29">
        <v>10</v>
      </c>
      <c r="P149" s="29">
        <v>0</v>
      </c>
      <c r="Q149" s="29">
        <v>290</v>
      </c>
    </row>
    <row r="150" spans="1:17" ht="66" x14ac:dyDescent="0.25">
      <c r="B150" s="28" t="s">
        <v>465</v>
      </c>
      <c r="C150" s="28" t="s">
        <v>466</v>
      </c>
      <c r="D150" s="28" t="s">
        <v>467</v>
      </c>
      <c r="E150" s="28"/>
      <c r="F150" s="28" t="s">
        <v>468</v>
      </c>
      <c r="G150" s="28" t="str">
        <f>VLOOKUP(F150,regions!A$2:C$419,3,FALSE)</f>
        <v>Metropolitan district</v>
      </c>
      <c r="H150" s="28" t="str">
        <f>IFERROR(VLOOKUP(F150,classifications!A$3:C$328,3,FALSE),VLOOKUP(F150,classifications!I$2:K$28,3,FALSE))</f>
        <v>Predominantly Urban</v>
      </c>
      <c r="I150" s="29">
        <v>1300</v>
      </c>
      <c r="J150" s="29">
        <v>120</v>
      </c>
      <c r="K150" s="29">
        <v>0</v>
      </c>
      <c r="L150" s="29">
        <v>1420</v>
      </c>
      <c r="M150" s="25"/>
      <c r="N150" s="29">
        <v>1580</v>
      </c>
      <c r="O150" s="29">
        <v>130</v>
      </c>
      <c r="P150" s="29">
        <v>0</v>
      </c>
      <c r="Q150" s="29">
        <v>1710</v>
      </c>
    </row>
    <row r="151" spans="1:17" ht="66" x14ac:dyDescent="0.25">
      <c r="B151" s="28" t="s">
        <v>469</v>
      </c>
      <c r="C151" s="28" t="s">
        <v>470</v>
      </c>
      <c r="D151" s="28" t="s">
        <v>471</v>
      </c>
      <c r="E151" s="28"/>
      <c r="F151" s="28" t="s">
        <v>472</v>
      </c>
      <c r="G151" s="28" t="str">
        <f>VLOOKUP(F151,regions!A$2:C$419,3,FALSE)</f>
        <v>Metropolitan district</v>
      </c>
      <c r="H151" s="28" t="str">
        <f>IFERROR(VLOOKUP(F151,classifications!A$3:C$328,3,FALSE),VLOOKUP(F151,classifications!I$2:K$28,3,FALSE))</f>
        <v>Predominantly Urban</v>
      </c>
      <c r="I151" s="29">
        <v>1490</v>
      </c>
      <c r="J151" s="29">
        <v>280</v>
      </c>
      <c r="K151" s="29">
        <v>0</v>
      </c>
      <c r="L151" s="29">
        <v>1770</v>
      </c>
      <c r="M151" s="25"/>
      <c r="N151" s="29">
        <v>1160</v>
      </c>
      <c r="O151" s="29">
        <v>470</v>
      </c>
      <c r="P151" s="29">
        <v>0</v>
      </c>
      <c r="Q151" s="29">
        <v>1630</v>
      </c>
    </row>
    <row r="152" spans="1:17" x14ac:dyDescent="0.25">
      <c r="I152" s="25"/>
      <c r="J152" s="25"/>
      <c r="K152" s="25"/>
      <c r="L152" s="25"/>
      <c r="M152" s="25"/>
      <c r="N152" s="33"/>
      <c r="O152" s="25"/>
      <c r="P152" s="25"/>
      <c r="Q152" s="25"/>
    </row>
    <row r="153" spans="1:17" x14ac:dyDescent="0.25">
      <c r="A153" s="20" t="s">
        <v>473</v>
      </c>
      <c r="B153" s="21"/>
      <c r="C153" s="21"/>
      <c r="D153" s="21"/>
      <c r="E153" s="22"/>
      <c r="F153" s="21"/>
      <c r="G153" s="21"/>
      <c r="I153" s="23">
        <v>55910</v>
      </c>
      <c r="J153" s="23">
        <v>11690</v>
      </c>
      <c r="K153" s="23">
        <v>500</v>
      </c>
      <c r="L153" s="23">
        <v>68100</v>
      </c>
      <c r="M153" s="24"/>
      <c r="N153" s="23">
        <v>52550</v>
      </c>
      <c r="O153" s="23">
        <v>11750</v>
      </c>
      <c r="P153" s="23">
        <v>620</v>
      </c>
      <c r="Q153" s="23">
        <v>64920</v>
      </c>
    </row>
    <row r="154" spans="1:17" x14ac:dyDescent="0.25">
      <c r="I154" s="25"/>
      <c r="J154" s="25"/>
      <c r="K154" s="25"/>
      <c r="L154" s="25"/>
      <c r="M154" s="25"/>
      <c r="N154" s="27"/>
      <c r="O154" s="25"/>
      <c r="P154" s="25"/>
      <c r="Q154" s="25"/>
    </row>
    <row r="155" spans="1:17" ht="39.6" x14ac:dyDescent="0.25">
      <c r="B155" s="28"/>
      <c r="C155" s="28"/>
      <c r="D155" s="28" t="s">
        <v>474</v>
      </c>
      <c r="E155" s="28" t="s">
        <v>475</v>
      </c>
      <c r="F155" s="28" t="s">
        <v>475</v>
      </c>
      <c r="G155" s="28" t="str">
        <f>VLOOKUP(F155,regions!A$2:C$419,3,FALSE)</f>
        <v>Shire county</v>
      </c>
      <c r="H155" s="28" t="str">
        <f>IFERROR(VLOOKUP(F155,classifications!A$3:C$328,3,FALSE),VLOOKUP(F155,classifications!I$2:K$28,3,FALSE))</f>
        <v>Urban with Significant Rural</v>
      </c>
      <c r="I155" s="29">
        <v>1430</v>
      </c>
      <c r="J155" s="29">
        <v>230</v>
      </c>
      <c r="K155" s="29">
        <v>0</v>
      </c>
      <c r="L155" s="29">
        <v>1660</v>
      </c>
      <c r="M155" s="25"/>
      <c r="N155" s="29">
        <v>1120</v>
      </c>
      <c r="O155" s="29">
        <v>260</v>
      </c>
      <c r="P155" s="29">
        <v>0</v>
      </c>
      <c r="Q155" s="29">
        <v>1380</v>
      </c>
    </row>
    <row r="156" spans="1:17" ht="39.6" x14ac:dyDescent="0.25">
      <c r="B156" s="28" t="s">
        <v>476</v>
      </c>
      <c r="C156" s="28" t="s">
        <v>477</v>
      </c>
      <c r="D156" s="28" t="s">
        <v>478</v>
      </c>
      <c r="E156" s="28"/>
      <c r="F156" s="28" t="s">
        <v>479</v>
      </c>
      <c r="G156" s="28" t="str">
        <f>VLOOKUP(F156,regions!A$2:C$419,3,FALSE)</f>
        <v>Shire district</v>
      </c>
      <c r="H156" s="28" t="str">
        <f>IFERROR(VLOOKUP(F156,classifications!A$3:C$328,3,FALSE),VLOOKUP(F156,classifications!I$2:K$28,3,FALSE))</f>
        <v>Predominantly Rural</v>
      </c>
      <c r="I156" s="29">
        <v>920</v>
      </c>
      <c r="J156" s="29">
        <v>180</v>
      </c>
      <c r="K156" s="29">
        <v>0</v>
      </c>
      <c r="L156" s="29">
        <v>1090</v>
      </c>
      <c r="M156" s="25"/>
      <c r="N156" s="29">
        <v>800</v>
      </c>
      <c r="O156" s="29">
        <v>230</v>
      </c>
      <c r="P156" s="29">
        <v>0</v>
      </c>
      <c r="Q156" s="29">
        <v>1030</v>
      </c>
    </row>
    <row r="157" spans="1:17" ht="39.6" x14ac:dyDescent="0.25">
      <c r="B157" s="28" t="s">
        <v>480</v>
      </c>
      <c r="C157" s="28" t="s">
        <v>481</v>
      </c>
      <c r="D157" s="28" t="s">
        <v>482</v>
      </c>
      <c r="E157" s="28"/>
      <c r="F157" s="28" t="s">
        <v>483</v>
      </c>
      <c r="G157" s="28" t="str">
        <f>VLOOKUP(F157,regions!A$2:C$419,3,FALSE)</f>
        <v>Shire district</v>
      </c>
      <c r="H157" s="28" t="str">
        <f>IFERROR(VLOOKUP(F157,classifications!A$3:C$328,3,FALSE),VLOOKUP(F157,classifications!I$2:K$28,3,FALSE))</f>
        <v>Urban with Significant Rural</v>
      </c>
      <c r="I157" s="29">
        <v>80</v>
      </c>
      <c r="J157" s="29">
        <v>20</v>
      </c>
      <c r="K157" s="29">
        <v>0</v>
      </c>
      <c r="L157" s="29">
        <v>100</v>
      </c>
      <c r="M157" s="25"/>
      <c r="N157" s="29">
        <v>100</v>
      </c>
      <c r="O157" s="29">
        <v>20</v>
      </c>
      <c r="P157" s="29">
        <v>0</v>
      </c>
      <c r="Q157" s="29">
        <v>120</v>
      </c>
    </row>
    <row r="158" spans="1:17" ht="39.6" x14ac:dyDescent="0.25">
      <c r="B158" s="28" t="s">
        <v>484</v>
      </c>
      <c r="C158" s="28" t="s">
        <v>485</v>
      </c>
      <c r="D158" s="28" t="s">
        <v>486</v>
      </c>
      <c r="E158" s="28"/>
      <c r="F158" s="28" t="s">
        <v>487</v>
      </c>
      <c r="G158" s="28" t="str">
        <f>VLOOKUP(F158,regions!A$2:C$419,3,FALSE)</f>
        <v>Shire district</v>
      </c>
      <c r="H158" s="28" t="str">
        <f>IFERROR(VLOOKUP(F158,classifications!A$3:C$328,3,FALSE),VLOOKUP(F158,classifications!I$2:K$28,3,FALSE))</f>
        <v>Urban with Significant Rural</v>
      </c>
      <c r="I158" s="29">
        <v>150</v>
      </c>
      <c r="J158" s="29">
        <v>0</v>
      </c>
      <c r="K158" s="29">
        <v>0</v>
      </c>
      <c r="L158" s="29">
        <v>150</v>
      </c>
      <c r="M158" s="25"/>
      <c r="N158" s="29">
        <v>50</v>
      </c>
      <c r="O158" s="29">
        <v>0</v>
      </c>
      <c r="P158" s="29">
        <v>0</v>
      </c>
      <c r="Q158" s="29">
        <v>50</v>
      </c>
    </row>
    <row r="159" spans="1:17" ht="39.6" x14ac:dyDescent="0.25">
      <c r="B159" s="28" t="s">
        <v>488</v>
      </c>
      <c r="C159" s="28" t="s">
        <v>489</v>
      </c>
      <c r="D159" s="28" t="s">
        <v>490</v>
      </c>
      <c r="E159" s="28"/>
      <c r="F159" s="28" t="s">
        <v>491</v>
      </c>
      <c r="G159" s="28" t="str">
        <f>VLOOKUP(F159,regions!A$2:C$419,3,FALSE)</f>
        <v>Shire district</v>
      </c>
      <c r="H159" s="28" t="str">
        <f>IFERROR(VLOOKUP(F159,classifications!A$3:C$328,3,FALSE),VLOOKUP(F159,classifications!I$2:K$28,3,FALSE))</f>
        <v>Urban with Significant Rural</v>
      </c>
      <c r="I159" s="29">
        <v>290</v>
      </c>
      <c r="J159" s="29">
        <v>30</v>
      </c>
      <c r="K159" s="29">
        <v>0</v>
      </c>
      <c r="L159" s="29">
        <v>320</v>
      </c>
      <c r="M159" s="25"/>
      <c r="N159" s="29">
        <v>180</v>
      </c>
      <c r="O159" s="29">
        <v>10</v>
      </c>
      <c r="P159" s="29">
        <v>0</v>
      </c>
      <c r="Q159" s="29">
        <v>190</v>
      </c>
    </row>
    <row r="160" spans="1:17" x14ac:dyDescent="0.25">
      <c r="B160" s="28"/>
      <c r="C160" s="28"/>
      <c r="D160" s="28"/>
      <c r="E160" s="28"/>
      <c r="F160" s="28"/>
      <c r="G160" s="28"/>
      <c r="H160" s="28"/>
      <c r="I160" s="25"/>
      <c r="J160" s="25"/>
      <c r="K160" s="25"/>
      <c r="L160" s="25"/>
      <c r="M160" s="25"/>
      <c r="N160" s="25"/>
      <c r="O160" s="25"/>
      <c r="P160" s="25"/>
      <c r="Q160" s="25"/>
    </row>
    <row r="161" spans="2:17" ht="39.6" x14ac:dyDescent="0.25">
      <c r="B161" s="28"/>
      <c r="C161" s="28"/>
      <c r="D161" s="28" t="s">
        <v>492</v>
      </c>
      <c r="E161" s="28" t="s">
        <v>493</v>
      </c>
      <c r="F161" s="28" t="s">
        <v>493</v>
      </c>
      <c r="G161" s="28" t="str">
        <f>VLOOKUP(F161,regions!A$2:C$419,3,FALSE)</f>
        <v>Shire county</v>
      </c>
      <c r="H161" s="28" t="str">
        <f>IFERROR(VLOOKUP(F161,classifications!A$3:C$328,3,FALSE),VLOOKUP(F161,classifications!I$2:K$28,3,FALSE))</f>
        <v>Predominantly Rural</v>
      </c>
      <c r="I161" s="29">
        <v>2020</v>
      </c>
      <c r="J161" s="29">
        <v>770</v>
      </c>
      <c r="K161" s="29">
        <v>0</v>
      </c>
      <c r="L161" s="29">
        <v>2790</v>
      </c>
      <c r="M161" s="25"/>
      <c r="N161" s="29">
        <v>1570</v>
      </c>
      <c r="O161" s="29">
        <v>480</v>
      </c>
      <c r="P161" s="29">
        <v>0</v>
      </c>
      <c r="Q161" s="29">
        <v>2050</v>
      </c>
    </row>
    <row r="162" spans="2:17" ht="39.6" x14ac:dyDescent="0.25">
      <c r="B162" s="28" t="s">
        <v>494</v>
      </c>
      <c r="C162" s="28" t="s">
        <v>495</v>
      </c>
      <c r="D162" s="28" t="s">
        <v>496</v>
      </c>
      <c r="E162" s="28"/>
      <c r="F162" s="28" t="s">
        <v>497</v>
      </c>
      <c r="G162" s="28" t="str">
        <f>VLOOKUP(F162,regions!A$2:C$419,3,FALSE)</f>
        <v>Shire district</v>
      </c>
      <c r="H162" s="28" t="str">
        <f>IFERROR(VLOOKUP(F162,classifications!A$3:C$328,3,FALSE),VLOOKUP(F162,classifications!I$2:K$28,3,FALSE))</f>
        <v>Predominantly Urban</v>
      </c>
      <c r="I162" s="29">
        <v>660</v>
      </c>
      <c r="J162" s="29">
        <v>650</v>
      </c>
      <c r="K162" s="29">
        <v>0</v>
      </c>
      <c r="L162" s="29">
        <v>1300</v>
      </c>
      <c r="M162" s="25"/>
      <c r="N162" s="29">
        <v>380</v>
      </c>
      <c r="O162" s="29">
        <v>240</v>
      </c>
      <c r="P162" s="29">
        <v>0</v>
      </c>
      <c r="Q162" s="29">
        <v>620</v>
      </c>
    </row>
    <row r="163" spans="2:17" ht="39.6" x14ac:dyDescent="0.25">
      <c r="B163" s="28" t="s">
        <v>498</v>
      </c>
      <c r="C163" s="28" t="s">
        <v>499</v>
      </c>
      <c r="D163" s="28" t="s">
        <v>500</v>
      </c>
      <c r="E163" s="28"/>
      <c r="F163" s="28" t="s">
        <v>501</v>
      </c>
      <c r="G163" s="28" t="str">
        <f>VLOOKUP(F163,regions!A$2:C$419,3,FALSE)</f>
        <v>Shire district</v>
      </c>
      <c r="H163" s="28" t="str">
        <f>IFERROR(VLOOKUP(F163,classifications!A$3:C$328,3,FALSE),VLOOKUP(F163,classifications!I$2:K$28,3,FALSE))</f>
        <v>Predominantly Rural</v>
      </c>
      <c r="I163" s="29">
        <v>140</v>
      </c>
      <c r="J163" s="29">
        <v>0</v>
      </c>
      <c r="K163" s="29">
        <v>0</v>
      </c>
      <c r="L163" s="29">
        <v>140</v>
      </c>
      <c r="M163" s="25"/>
      <c r="N163" s="29">
        <v>130</v>
      </c>
      <c r="O163" s="29">
        <v>0</v>
      </c>
      <c r="P163" s="29">
        <v>0</v>
      </c>
      <c r="Q163" s="29">
        <v>130</v>
      </c>
    </row>
    <row r="164" spans="2:17" ht="39.6" x14ac:dyDescent="0.25">
      <c r="B164" s="28" t="s">
        <v>502</v>
      </c>
      <c r="C164" s="28" t="s">
        <v>503</v>
      </c>
      <c r="D164" s="28" t="s">
        <v>504</v>
      </c>
      <c r="E164" s="28"/>
      <c r="F164" s="28" t="s">
        <v>505</v>
      </c>
      <c r="G164" s="28" t="str">
        <f>VLOOKUP(F164,regions!A$2:C$419,3,FALSE)</f>
        <v>Shire district</v>
      </c>
      <c r="H164" s="28" t="str">
        <f>IFERROR(VLOOKUP(F164,classifications!A$3:C$328,3,FALSE),VLOOKUP(F164,classifications!I$2:K$28,3,FALSE))</f>
        <v>Predominantly Rural</v>
      </c>
      <c r="I164" s="29">
        <v>340</v>
      </c>
      <c r="J164" s="29">
        <v>0</v>
      </c>
      <c r="K164" s="29">
        <v>0</v>
      </c>
      <c r="L164" s="29">
        <v>340</v>
      </c>
      <c r="M164" s="25"/>
      <c r="N164" s="29">
        <v>180</v>
      </c>
      <c r="O164" s="29">
        <v>50</v>
      </c>
      <c r="P164" s="29">
        <v>0</v>
      </c>
      <c r="Q164" s="29">
        <v>230</v>
      </c>
    </row>
    <row r="165" spans="2:17" ht="39.6" x14ac:dyDescent="0.25">
      <c r="B165" s="28" t="s">
        <v>506</v>
      </c>
      <c r="C165" s="28" t="s">
        <v>507</v>
      </c>
      <c r="D165" s="28" t="s">
        <v>508</v>
      </c>
      <c r="E165" s="28"/>
      <c r="F165" s="28" t="s">
        <v>509</v>
      </c>
      <c r="G165" s="28" t="str">
        <f>VLOOKUP(F165,regions!A$2:C$419,3,FALSE)</f>
        <v>Shire district</v>
      </c>
      <c r="H165" s="28" t="str">
        <f>IFERROR(VLOOKUP(F165,classifications!A$3:C$328,3,FALSE),VLOOKUP(F165,classifications!I$2:K$28,3,FALSE))</f>
        <v>Predominantly Rural</v>
      </c>
      <c r="I165" s="29">
        <v>300</v>
      </c>
      <c r="J165" s="29">
        <v>20</v>
      </c>
      <c r="K165" s="29">
        <v>0</v>
      </c>
      <c r="L165" s="29">
        <v>310</v>
      </c>
      <c r="M165" s="25"/>
      <c r="N165" s="29">
        <v>360</v>
      </c>
      <c r="O165" s="29">
        <v>80</v>
      </c>
      <c r="P165" s="29">
        <v>0</v>
      </c>
      <c r="Q165" s="29">
        <v>440</v>
      </c>
    </row>
    <row r="166" spans="2:17" ht="39.6" x14ac:dyDescent="0.25">
      <c r="B166" s="28" t="s">
        <v>510</v>
      </c>
      <c r="C166" s="28" t="s">
        <v>511</v>
      </c>
      <c r="D166" s="28" t="s">
        <v>512</v>
      </c>
      <c r="E166" s="28"/>
      <c r="F166" s="28" t="s">
        <v>513</v>
      </c>
      <c r="G166" s="28" t="str">
        <f>VLOOKUP(F166,regions!A$2:C$419,3,FALSE)</f>
        <v>Shire district</v>
      </c>
      <c r="H166" s="28" t="str">
        <f>IFERROR(VLOOKUP(F166,classifications!A$3:C$328,3,FALSE),VLOOKUP(F166,classifications!I$2:K$28,3,FALSE))</f>
        <v>Predominantly Rural</v>
      </c>
      <c r="I166" s="30">
        <v>590</v>
      </c>
      <c r="J166" s="30">
        <v>100</v>
      </c>
      <c r="K166" s="30">
        <v>0</v>
      </c>
      <c r="L166" s="30">
        <v>690</v>
      </c>
      <c r="M166" s="31"/>
      <c r="N166" s="30">
        <v>520</v>
      </c>
      <c r="O166" s="30">
        <v>120</v>
      </c>
      <c r="P166" s="30">
        <v>0</v>
      </c>
      <c r="Q166" s="30">
        <v>630</v>
      </c>
    </row>
    <row r="167" spans="2:17" x14ac:dyDescent="0.25">
      <c r="B167" s="28"/>
      <c r="C167" s="28"/>
      <c r="D167" s="28"/>
      <c r="E167" s="28"/>
      <c r="F167" s="28"/>
      <c r="G167" s="28"/>
      <c r="H167" s="28"/>
      <c r="I167" s="25"/>
      <c r="J167" s="25"/>
      <c r="K167" s="25"/>
      <c r="L167" s="25"/>
      <c r="M167" s="25"/>
      <c r="N167" s="25"/>
      <c r="O167" s="25"/>
      <c r="P167" s="25"/>
      <c r="Q167" s="25"/>
    </row>
    <row r="168" spans="2:17" ht="39.6" x14ac:dyDescent="0.25">
      <c r="B168" s="28"/>
      <c r="C168" s="28"/>
      <c r="D168" s="28" t="s">
        <v>514</v>
      </c>
      <c r="E168" s="28" t="s">
        <v>515</v>
      </c>
      <c r="F168" s="28" t="s">
        <v>515</v>
      </c>
      <c r="G168" s="28" t="str">
        <f>VLOOKUP(F168,regions!A$2:C$419,3,FALSE)</f>
        <v>Shire county</v>
      </c>
      <c r="H168" s="28" t="str">
        <f>IFERROR(VLOOKUP(F168,classifications!A$3:C$328,3,FALSE),VLOOKUP(F168,classifications!I$2:K$28,3,FALSE))</f>
        <v>Predominantly Rural</v>
      </c>
      <c r="I168" s="29">
        <v>1120</v>
      </c>
      <c r="J168" s="29">
        <v>90</v>
      </c>
      <c r="K168" s="29">
        <v>0</v>
      </c>
      <c r="L168" s="29">
        <v>1200</v>
      </c>
      <c r="M168" s="25"/>
      <c r="N168" s="29">
        <v>1220</v>
      </c>
      <c r="O168" s="29">
        <v>80</v>
      </c>
      <c r="P168" s="29">
        <v>0</v>
      </c>
      <c r="Q168" s="29">
        <v>1300</v>
      </c>
    </row>
    <row r="169" spans="2:17" ht="39.6" x14ac:dyDescent="0.25">
      <c r="B169" s="28" t="s">
        <v>516</v>
      </c>
      <c r="C169" s="28" t="s">
        <v>517</v>
      </c>
      <c r="D169" s="28" t="s">
        <v>518</v>
      </c>
      <c r="E169" s="28"/>
      <c r="F169" s="28" t="s">
        <v>519</v>
      </c>
      <c r="G169" s="28" t="str">
        <f>VLOOKUP(F169,regions!A$2:C$419,3,FALSE)</f>
        <v>Shire district</v>
      </c>
      <c r="H169" s="28" t="str">
        <f>IFERROR(VLOOKUP(F169,classifications!A$3:C$328,3,FALSE),VLOOKUP(F169,classifications!I$2:K$28,3,FALSE))</f>
        <v>Predominantly Rural</v>
      </c>
      <c r="I169" s="29">
        <v>280</v>
      </c>
      <c r="J169" s="29">
        <v>60</v>
      </c>
      <c r="K169" s="29">
        <v>0</v>
      </c>
      <c r="L169" s="29">
        <v>340</v>
      </c>
      <c r="M169" s="25"/>
      <c r="N169" s="29">
        <v>240</v>
      </c>
      <c r="O169" s="29">
        <v>30</v>
      </c>
      <c r="P169" s="29">
        <v>0</v>
      </c>
      <c r="Q169" s="29">
        <v>260</v>
      </c>
    </row>
    <row r="170" spans="2:17" ht="39.6" x14ac:dyDescent="0.25">
      <c r="B170" s="28" t="s">
        <v>520</v>
      </c>
      <c r="C170" s="28" t="s">
        <v>521</v>
      </c>
      <c r="D170" s="28" t="s">
        <v>522</v>
      </c>
      <c r="E170" s="28"/>
      <c r="F170" s="28" t="s">
        <v>523</v>
      </c>
      <c r="G170" s="28" t="str">
        <f>VLOOKUP(F170,regions!A$2:C$419,3,FALSE)</f>
        <v>Shire district</v>
      </c>
      <c r="H170" s="28" t="str">
        <f>IFERROR(VLOOKUP(F170,classifications!A$3:C$328,3,FALSE),VLOOKUP(F170,classifications!I$2:K$28,3,FALSE))</f>
        <v>Urban with Significant Rural</v>
      </c>
      <c r="I170" s="29">
        <v>60</v>
      </c>
      <c r="J170" s="29">
        <v>0</v>
      </c>
      <c r="K170" s="29">
        <v>0</v>
      </c>
      <c r="L170" s="29">
        <v>60</v>
      </c>
      <c r="M170" s="25"/>
      <c r="N170" s="29">
        <v>60</v>
      </c>
      <c r="O170" s="29">
        <v>0</v>
      </c>
      <c r="P170" s="29">
        <v>0</v>
      </c>
      <c r="Q170" s="29">
        <v>60</v>
      </c>
    </row>
    <row r="171" spans="2:17" ht="39.6" x14ac:dyDescent="0.25">
      <c r="B171" s="28" t="s">
        <v>524</v>
      </c>
      <c r="C171" s="28" t="s">
        <v>525</v>
      </c>
      <c r="D171" s="28" t="s">
        <v>526</v>
      </c>
      <c r="E171" s="28"/>
      <c r="F171" s="28" t="s">
        <v>527</v>
      </c>
      <c r="G171" s="28" t="str">
        <f>VLOOKUP(F171,regions!A$2:C$419,3,FALSE)</f>
        <v>Shire district</v>
      </c>
      <c r="H171" s="28" t="str">
        <f>IFERROR(VLOOKUP(F171,classifications!A$3:C$328,3,FALSE),VLOOKUP(F171,classifications!I$2:K$28,3,FALSE))</f>
        <v>Urban with Significant Rural</v>
      </c>
      <c r="I171" s="29">
        <v>420</v>
      </c>
      <c r="J171" s="29">
        <v>10</v>
      </c>
      <c r="K171" s="29">
        <v>0</v>
      </c>
      <c r="L171" s="29">
        <v>420</v>
      </c>
      <c r="M171" s="25"/>
      <c r="N171" s="29">
        <v>390</v>
      </c>
      <c r="O171" s="29">
        <v>0</v>
      </c>
      <c r="P171" s="29">
        <v>0</v>
      </c>
      <c r="Q171" s="29">
        <v>390</v>
      </c>
    </row>
    <row r="172" spans="2:17" ht="39.6" x14ac:dyDescent="0.25">
      <c r="B172" s="28" t="s">
        <v>528</v>
      </c>
      <c r="C172" s="28" t="s">
        <v>529</v>
      </c>
      <c r="D172" s="28" t="s">
        <v>530</v>
      </c>
      <c r="E172" s="28"/>
      <c r="F172" s="28" t="s">
        <v>531</v>
      </c>
      <c r="G172" s="28" t="str">
        <f>VLOOKUP(F172,regions!A$2:C$419,3,FALSE)</f>
        <v>Shire district</v>
      </c>
      <c r="H172" s="28" t="str">
        <f>IFERROR(VLOOKUP(F172,classifications!A$3:C$328,3,FALSE),VLOOKUP(F172,classifications!I$2:K$28,3,FALSE))</f>
        <v>Predominantly Rural</v>
      </c>
      <c r="I172" s="29">
        <v>110</v>
      </c>
      <c r="J172" s="29">
        <v>0</v>
      </c>
      <c r="K172" s="29">
        <v>0</v>
      </c>
      <c r="L172" s="29">
        <v>110</v>
      </c>
      <c r="M172" s="25"/>
      <c r="N172" s="29">
        <v>90</v>
      </c>
      <c r="O172" s="29">
        <v>0</v>
      </c>
      <c r="P172" s="29">
        <v>0</v>
      </c>
      <c r="Q172" s="29">
        <v>90</v>
      </c>
    </row>
    <row r="173" spans="2:17" ht="39.6" x14ac:dyDescent="0.25">
      <c r="B173" s="28" t="s">
        <v>532</v>
      </c>
      <c r="C173" s="28" t="s">
        <v>533</v>
      </c>
      <c r="D173" s="28" t="s">
        <v>534</v>
      </c>
      <c r="E173" s="28"/>
      <c r="F173" s="28" t="s">
        <v>535</v>
      </c>
      <c r="G173" s="28" t="str">
        <f>VLOOKUP(F173,regions!A$2:C$419,3,FALSE)</f>
        <v>Shire district</v>
      </c>
      <c r="H173" s="28" t="str">
        <f>IFERROR(VLOOKUP(F173,classifications!A$3:C$328,3,FALSE),VLOOKUP(F173,classifications!I$2:K$28,3,FALSE))</f>
        <v>Predominantly Rural</v>
      </c>
      <c r="I173" s="29">
        <v>60</v>
      </c>
      <c r="J173" s="29">
        <v>0</v>
      </c>
      <c r="K173" s="29">
        <v>0</v>
      </c>
      <c r="L173" s="29">
        <v>60</v>
      </c>
      <c r="M173" s="25"/>
      <c r="N173" s="29">
        <v>170</v>
      </c>
      <c r="O173" s="29">
        <v>0</v>
      </c>
      <c r="P173" s="29">
        <v>0</v>
      </c>
      <c r="Q173" s="29">
        <v>170</v>
      </c>
    </row>
    <row r="174" spans="2:17" ht="39.6" x14ac:dyDescent="0.25">
      <c r="B174" s="28" t="s">
        <v>536</v>
      </c>
      <c r="C174" s="28" t="s">
        <v>537</v>
      </c>
      <c r="D174" s="28" t="s">
        <v>538</v>
      </c>
      <c r="E174" s="28"/>
      <c r="F174" s="28" t="s">
        <v>539</v>
      </c>
      <c r="G174" s="28" t="str">
        <f>VLOOKUP(F174,regions!A$2:C$419,3,FALSE)</f>
        <v>Shire district</v>
      </c>
      <c r="H174" s="28" t="str">
        <f>IFERROR(VLOOKUP(F174,classifications!A$3:C$328,3,FALSE),VLOOKUP(F174,classifications!I$2:K$28,3,FALSE))</f>
        <v>Predominantly Rural</v>
      </c>
      <c r="I174" s="29">
        <v>180</v>
      </c>
      <c r="J174" s="29">
        <v>20</v>
      </c>
      <c r="K174" s="29">
        <v>0</v>
      </c>
      <c r="L174" s="29">
        <v>210</v>
      </c>
      <c r="M174" s="25"/>
      <c r="N174" s="29">
        <v>270</v>
      </c>
      <c r="O174" s="29">
        <v>50</v>
      </c>
      <c r="P174" s="29">
        <v>0</v>
      </c>
      <c r="Q174" s="29">
        <v>320</v>
      </c>
    </row>
    <row r="175" spans="2:17" x14ac:dyDescent="0.25">
      <c r="B175" s="28"/>
      <c r="C175" s="28"/>
      <c r="D175" s="28"/>
      <c r="E175" s="28"/>
      <c r="F175" s="28"/>
      <c r="G175" s="28"/>
      <c r="H175" s="28"/>
      <c r="I175" s="25"/>
      <c r="J175" s="25"/>
      <c r="K175" s="25"/>
      <c r="L175" s="25"/>
      <c r="M175" s="25"/>
      <c r="N175" s="25"/>
      <c r="O175" s="25"/>
      <c r="P175" s="25"/>
      <c r="Q175" s="25"/>
    </row>
    <row r="176" spans="2:17" ht="39.6" x14ac:dyDescent="0.25">
      <c r="B176" s="28"/>
      <c r="C176" s="28"/>
      <c r="D176" s="28" t="s">
        <v>540</v>
      </c>
      <c r="E176" s="28" t="s">
        <v>541</v>
      </c>
      <c r="F176" s="28" t="s">
        <v>541</v>
      </c>
      <c r="G176" s="28" t="str">
        <f>VLOOKUP(F176,regions!A$2:C$419,3,FALSE)</f>
        <v>Shire county</v>
      </c>
      <c r="H176" s="28" t="str">
        <f>IFERROR(VLOOKUP(F176,classifications!A$3:C$328,3,FALSE),VLOOKUP(F176,classifications!I$2:K$28,3,FALSE))</f>
        <v>Urban with Significant Rural</v>
      </c>
      <c r="I176" s="29">
        <v>2010</v>
      </c>
      <c r="J176" s="29">
        <v>170</v>
      </c>
      <c r="K176" s="29">
        <v>50</v>
      </c>
      <c r="L176" s="29">
        <v>2230</v>
      </c>
      <c r="M176" s="25"/>
      <c r="N176" s="29">
        <v>1780</v>
      </c>
      <c r="O176" s="29">
        <v>130</v>
      </c>
      <c r="P176" s="29">
        <v>20</v>
      </c>
      <c r="Q176" s="29">
        <v>1930</v>
      </c>
    </row>
    <row r="177" spans="2:17" ht="39.6" x14ac:dyDescent="0.25">
      <c r="B177" s="28" t="s">
        <v>542</v>
      </c>
      <c r="C177" s="28" t="s">
        <v>543</v>
      </c>
      <c r="D177" s="28" t="s">
        <v>544</v>
      </c>
      <c r="E177" s="28"/>
      <c r="F177" s="28" t="s">
        <v>545</v>
      </c>
      <c r="G177" s="28" t="str">
        <f>VLOOKUP(F177,regions!A$2:C$419,3,FALSE)</f>
        <v>Shire district</v>
      </c>
      <c r="H177" s="28" t="str">
        <f>IFERROR(VLOOKUP(F177,classifications!A$3:C$328,3,FALSE),VLOOKUP(F177,classifications!I$2:K$28,3,FALSE))</f>
        <v>Predominantly Urban</v>
      </c>
      <c r="I177" s="30">
        <v>370</v>
      </c>
      <c r="J177" s="30">
        <v>60</v>
      </c>
      <c r="K177" s="30">
        <v>0</v>
      </c>
      <c r="L177" s="30">
        <v>430</v>
      </c>
      <c r="M177" s="31"/>
      <c r="N177" s="30">
        <v>300</v>
      </c>
      <c r="O177" s="30">
        <v>30</v>
      </c>
      <c r="P177" s="30">
        <v>0</v>
      </c>
      <c r="Q177" s="30">
        <v>330</v>
      </c>
    </row>
    <row r="178" spans="2:17" ht="39.6" x14ac:dyDescent="0.25">
      <c r="B178" s="28" t="s">
        <v>546</v>
      </c>
      <c r="C178" s="28" t="s">
        <v>547</v>
      </c>
      <c r="D178" s="28" t="s">
        <v>548</v>
      </c>
      <c r="E178" s="28"/>
      <c r="F178" s="28" t="s">
        <v>549</v>
      </c>
      <c r="G178" s="28" t="str">
        <f>VLOOKUP(F178,regions!A$2:C$419,3,FALSE)</f>
        <v>Shire district</v>
      </c>
      <c r="H178" s="28" t="str">
        <f>IFERROR(VLOOKUP(F178,classifications!A$3:C$328,3,FALSE),VLOOKUP(F178,classifications!I$2:K$28,3,FALSE))</f>
        <v>Urban with Significant Rural</v>
      </c>
      <c r="I178" s="29">
        <v>200</v>
      </c>
      <c r="J178" s="29">
        <v>0</v>
      </c>
      <c r="K178" s="29">
        <v>0</v>
      </c>
      <c r="L178" s="29">
        <v>200</v>
      </c>
      <c r="M178" s="25"/>
      <c r="N178" s="29">
        <v>220</v>
      </c>
      <c r="O178" s="29">
        <v>0</v>
      </c>
      <c r="P178" s="29">
        <v>0</v>
      </c>
      <c r="Q178" s="29">
        <v>220</v>
      </c>
    </row>
    <row r="179" spans="2:17" ht="39.6" x14ac:dyDescent="0.25">
      <c r="B179" s="28" t="s">
        <v>550</v>
      </c>
      <c r="C179" s="28" t="s">
        <v>551</v>
      </c>
      <c r="D179" s="28" t="s">
        <v>552</v>
      </c>
      <c r="E179" s="28"/>
      <c r="F179" s="28" t="s">
        <v>553</v>
      </c>
      <c r="G179" s="28" t="str">
        <f>VLOOKUP(F179,regions!A$2:C$419,3,FALSE)</f>
        <v>Shire district</v>
      </c>
      <c r="H179" s="28" t="str">
        <f>IFERROR(VLOOKUP(F179,classifications!A$3:C$328,3,FALSE),VLOOKUP(F179,classifications!I$2:K$28,3,FALSE))</f>
        <v>Predominantly Urban</v>
      </c>
      <c r="I179" s="29">
        <v>70</v>
      </c>
      <c r="J179" s="29">
        <v>0</v>
      </c>
      <c r="K179" s="29">
        <v>10</v>
      </c>
      <c r="L179" s="29">
        <v>70</v>
      </c>
      <c r="M179" s="25"/>
      <c r="N179" s="29">
        <v>90</v>
      </c>
      <c r="O179" s="29">
        <v>0</v>
      </c>
      <c r="P179" s="29">
        <v>0</v>
      </c>
      <c r="Q179" s="29">
        <v>90</v>
      </c>
    </row>
    <row r="180" spans="2:17" ht="39.6" x14ac:dyDescent="0.25">
      <c r="B180" s="28" t="s">
        <v>554</v>
      </c>
      <c r="C180" s="28" t="s">
        <v>555</v>
      </c>
      <c r="D180" s="28" t="s">
        <v>556</v>
      </c>
      <c r="E180" s="28"/>
      <c r="F180" s="28" t="s">
        <v>557</v>
      </c>
      <c r="G180" s="28" t="str">
        <f>VLOOKUP(F180,regions!A$2:C$419,3,FALSE)</f>
        <v>Shire district</v>
      </c>
      <c r="H180" s="28" t="str">
        <f>IFERROR(VLOOKUP(F180,classifications!A$3:C$328,3,FALSE),VLOOKUP(F180,classifications!I$2:K$28,3,FALSE))</f>
        <v>Predominantly Rural</v>
      </c>
      <c r="I180" s="29">
        <v>130</v>
      </c>
      <c r="J180" s="29">
        <v>10</v>
      </c>
      <c r="K180" s="29">
        <v>0</v>
      </c>
      <c r="L180" s="29">
        <v>140</v>
      </c>
      <c r="M180" s="25"/>
      <c r="N180" s="29">
        <v>130</v>
      </c>
      <c r="O180" s="29">
        <v>10</v>
      </c>
      <c r="P180" s="29">
        <v>0</v>
      </c>
      <c r="Q180" s="29">
        <v>150</v>
      </c>
    </row>
    <row r="181" spans="2:17" ht="39.6" x14ac:dyDescent="0.25">
      <c r="B181" s="28" t="s">
        <v>558</v>
      </c>
      <c r="C181" s="28" t="s">
        <v>559</v>
      </c>
      <c r="D181" s="28" t="s">
        <v>560</v>
      </c>
      <c r="E181" s="28"/>
      <c r="F181" s="28" t="s">
        <v>561</v>
      </c>
      <c r="G181" s="28" t="str">
        <f>VLOOKUP(F181,regions!A$2:C$419,3,FALSE)</f>
        <v>Shire district</v>
      </c>
      <c r="H181" s="28" t="str">
        <f>IFERROR(VLOOKUP(F181,classifications!A$3:C$328,3,FALSE),VLOOKUP(F181,classifications!I$2:K$28,3,FALSE))</f>
        <v>Predominantly Urban</v>
      </c>
      <c r="I181" s="29">
        <v>80</v>
      </c>
      <c r="J181" s="29">
        <v>0</v>
      </c>
      <c r="K181" s="29">
        <v>0</v>
      </c>
      <c r="L181" s="29">
        <v>80</v>
      </c>
      <c r="M181" s="25"/>
      <c r="N181" s="29">
        <v>90</v>
      </c>
      <c r="O181" s="29">
        <v>10</v>
      </c>
      <c r="P181" s="29">
        <v>0</v>
      </c>
      <c r="Q181" s="29">
        <v>90</v>
      </c>
    </row>
    <row r="182" spans="2:17" ht="39.6" x14ac:dyDescent="0.25">
      <c r="B182" s="28" t="s">
        <v>562</v>
      </c>
      <c r="C182" s="28" t="s">
        <v>563</v>
      </c>
      <c r="D182" s="28" t="s">
        <v>564</v>
      </c>
      <c r="E182" s="28"/>
      <c r="F182" s="28" t="s">
        <v>565</v>
      </c>
      <c r="G182" s="28" t="str">
        <f>VLOOKUP(F182,regions!A$2:C$419,3,FALSE)</f>
        <v>Shire district</v>
      </c>
      <c r="H182" s="28" t="str">
        <f>IFERROR(VLOOKUP(F182,classifications!A$3:C$328,3,FALSE),VLOOKUP(F182,classifications!I$2:K$28,3,FALSE))</f>
        <v>Predominantly Rural</v>
      </c>
      <c r="I182" s="29">
        <v>180</v>
      </c>
      <c r="J182" s="29">
        <v>0</v>
      </c>
      <c r="K182" s="29">
        <v>0</v>
      </c>
      <c r="L182" s="29">
        <v>180</v>
      </c>
      <c r="M182" s="25"/>
      <c r="N182" s="29">
        <v>170</v>
      </c>
      <c r="O182" s="29">
        <v>0</v>
      </c>
      <c r="P182" s="29">
        <v>0</v>
      </c>
      <c r="Q182" s="29">
        <v>170</v>
      </c>
    </row>
    <row r="183" spans="2:17" ht="39.6" x14ac:dyDescent="0.25">
      <c r="B183" s="28" t="s">
        <v>566</v>
      </c>
      <c r="C183" s="28" t="s">
        <v>567</v>
      </c>
      <c r="D183" s="28" t="s">
        <v>568</v>
      </c>
      <c r="E183" s="28"/>
      <c r="F183" s="28" t="s">
        <v>569</v>
      </c>
      <c r="G183" s="28" t="str">
        <f>VLOOKUP(F183,regions!A$2:C$419,3,FALSE)</f>
        <v>Shire district</v>
      </c>
      <c r="H183" s="28" t="str">
        <f>IFERROR(VLOOKUP(F183,classifications!A$3:C$328,3,FALSE),VLOOKUP(F183,classifications!I$2:K$28,3,FALSE))</f>
        <v>Predominantly Urban</v>
      </c>
      <c r="I183" s="29">
        <v>140</v>
      </c>
      <c r="J183" s="29">
        <v>0</v>
      </c>
      <c r="K183" s="29">
        <v>0</v>
      </c>
      <c r="L183" s="29">
        <v>140</v>
      </c>
      <c r="M183" s="25"/>
      <c r="N183" s="29">
        <v>280</v>
      </c>
      <c r="O183" s="29">
        <v>0</v>
      </c>
      <c r="P183" s="29">
        <v>0</v>
      </c>
      <c r="Q183" s="29">
        <v>280</v>
      </c>
    </row>
    <row r="184" spans="2:17" ht="39.6" x14ac:dyDescent="0.25">
      <c r="B184" s="28" t="s">
        <v>570</v>
      </c>
      <c r="C184" s="28" t="s">
        <v>571</v>
      </c>
      <c r="D184" s="28" t="s">
        <v>572</v>
      </c>
      <c r="E184" s="28"/>
      <c r="F184" s="28" t="s">
        <v>573</v>
      </c>
      <c r="G184" s="28" t="str">
        <f>VLOOKUP(F184,regions!A$2:C$419,3,FALSE)</f>
        <v>Shire district</v>
      </c>
      <c r="H184" s="28" t="str">
        <f>IFERROR(VLOOKUP(F184,classifications!A$3:C$328,3,FALSE),VLOOKUP(F184,classifications!I$2:K$28,3,FALSE))</f>
        <v>Urban with Significant Rural</v>
      </c>
      <c r="I184" s="29">
        <v>850</v>
      </c>
      <c r="J184" s="29">
        <v>110</v>
      </c>
      <c r="K184" s="29">
        <v>40</v>
      </c>
      <c r="L184" s="29">
        <v>1000</v>
      </c>
      <c r="M184" s="25"/>
      <c r="N184" s="29">
        <v>500</v>
      </c>
      <c r="O184" s="29">
        <v>80</v>
      </c>
      <c r="P184" s="29">
        <v>20</v>
      </c>
      <c r="Q184" s="29">
        <v>600</v>
      </c>
    </row>
    <row r="185" spans="2:17" x14ac:dyDescent="0.25">
      <c r="B185" s="28"/>
      <c r="C185" s="28"/>
      <c r="D185" s="28"/>
      <c r="E185" s="28"/>
      <c r="F185" s="28"/>
      <c r="G185" s="28"/>
      <c r="H185" s="28"/>
      <c r="I185" s="25"/>
      <c r="J185" s="25"/>
      <c r="K185" s="25"/>
      <c r="L185" s="25"/>
      <c r="M185" s="25"/>
      <c r="N185" s="25"/>
      <c r="O185" s="25"/>
      <c r="P185" s="25"/>
      <c r="Q185" s="25"/>
    </row>
    <row r="186" spans="2:17" ht="39.6" x14ac:dyDescent="0.25">
      <c r="B186" s="28"/>
      <c r="C186" s="28"/>
      <c r="D186" s="28" t="s">
        <v>574</v>
      </c>
      <c r="E186" s="28" t="s">
        <v>575</v>
      </c>
      <c r="F186" s="28" t="s">
        <v>575</v>
      </c>
      <c r="G186" s="28" t="str">
        <f>VLOOKUP(F186,regions!A$2:C$419,3,FALSE)</f>
        <v>Shire county</v>
      </c>
      <c r="H186" s="28" t="str">
        <f>IFERROR(VLOOKUP(F186,classifications!A$3:C$328,3,FALSE),VLOOKUP(F186,classifications!I$2:K$28,3,FALSE))</f>
        <v>Predominantly Rural</v>
      </c>
      <c r="I186" s="29">
        <v>2870</v>
      </c>
      <c r="J186" s="29">
        <v>510</v>
      </c>
      <c r="K186" s="29">
        <v>0</v>
      </c>
      <c r="L186" s="29">
        <v>3380</v>
      </c>
      <c r="M186" s="25"/>
      <c r="N186" s="29">
        <v>2590</v>
      </c>
      <c r="O186" s="29">
        <v>490</v>
      </c>
      <c r="P186" s="29">
        <v>20</v>
      </c>
      <c r="Q186" s="29">
        <v>3100</v>
      </c>
    </row>
    <row r="187" spans="2:17" ht="39.6" x14ac:dyDescent="0.25">
      <c r="B187" s="28" t="s">
        <v>576</v>
      </c>
      <c r="C187" s="28" t="s">
        <v>577</v>
      </c>
      <c r="D187" s="28" t="s">
        <v>578</v>
      </c>
      <c r="E187" s="28"/>
      <c r="F187" s="28" t="s">
        <v>579</v>
      </c>
      <c r="G187" s="28" t="str">
        <f>VLOOKUP(F187,regions!A$2:C$419,3,FALSE)</f>
        <v>Shire district</v>
      </c>
      <c r="H187" s="28" t="str">
        <f>IFERROR(VLOOKUP(F187,classifications!A$3:C$328,3,FALSE),VLOOKUP(F187,classifications!I$2:K$28,3,FALSE))</f>
        <v>Predominantly Rural</v>
      </c>
      <c r="I187" s="29">
        <v>690</v>
      </c>
      <c r="J187" s="29">
        <v>150</v>
      </c>
      <c r="K187" s="29">
        <v>0</v>
      </c>
      <c r="L187" s="29">
        <v>850</v>
      </c>
      <c r="M187" s="25"/>
      <c r="N187" s="29">
        <v>680</v>
      </c>
      <c r="O187" s="29">
        <v>190</v>
      </c>
      <c r="P187" s="29">
        <v>0</v>
      </c>
      <c r="Q187" s="29">
        <v>870</v>
      </c>
    </row>
    <row r="188" spans="2:17" ht="39.6" x14ac:dyDescent="0.25">
      <c r="B188" s="28" t="s">
        <v>580</v>
      </c>
      <c r="C188" s="28" t="s">
        <v>581</v>
      </c>
      <c r="D188" s="28" t="s">
        <v>582</v>
      </c>
      <c r="E188" s="28"/>
      <c r="F188" s="28" t="s">
        <v>583</v>
      </c>
      <c r="G188" s="28" t="str">
        <f>VLOOKUP(F188,regions!A$2:C$419,3,FALSE)</f>
        <v>Shire district</v>
      </c>
      <c r="H188" s="28" t="str">
        <f>IFERROR(VLOOKUP(F188,classifications!A$3:C$328,3,FALSE),VLOOKUP(F188,classifications!I$2:K$28,3,FALSE))</f>
        <v>Predominantly Urban</v>
      </c>
      <c r="I188" s="29">
        <v>330</v>
      </c>
      <c r="J188" s="29">
        <v>50</v>
      </c>
      <c r="K188" s="29">
        <v>0</v>
      </c>
      <c r="L188" s="29">
        <v>380</v>
      </c>
      <c r="M188" s="25"/>
      <c r="N188" s="29">
        <v>410</v>
      </c>
      <c r="O188" s="29">
        <v>100</v>
      </c>
      <c r="P188" s="29">
        <v>20</v>
      </c>
      <c r="Q188" s="29">
        <v>530</v>
      </c>
    </row>
    <row r="189" spans="2:17" ht="39.6" x14ac:dyDescent="0.25">
      <c r="B189" s="28" t="s">
        <v>584</v>
      </c>
      <c r="C189" s="28" t="s">
        <v>585</v>
      </c>
      <c r="D189" s="28" t="s">
        <v>586</v>
      </c>
      <c r="E189" s="28"/>
      <c r="F189" s="28" t="s">
        <v>587</v>
      </c>
      <c r="G189" s="28" t="str">
        <f>VLOOKUP(F189,regions!A$2:C$419,3,FALSE)</f>
        <v>Shire district</v>
      </c>
      <c r="H189" s="28" t="str">
        <f>IFERROR(VLOOKUP(F189,classifications!A$3:C$328,3,FALSE),VLOOKUP(F189,classifications!I$2:K$28,3,FALSE))</f>
        <v>Predominantly Rural</v>
      </c>
      <c r="I189" s="29">
        <v>200</v>
      </c>
      <c r="J189" s="29">
        <v>50</v>
      </c>
      <c r="K189" s="29">
        <v>0</v>
      </c>
      <c r="L189" s="29">
        <v>250</v>
      </c>
      <c r="M189" s="25"/>
      <c r="N189" s="29">
        <v>230</v>
      </c>
      <c r="O189" s="29">
        <v>10</v>
      </c>
      <c r="P189" s="29">
        <v>0</v>
      </c>
      <c r="Q189" s="29">
        <v>240</v>
      </c>
    </row>
    <row r="190" spans="2:17" ht="39.6" x14ac:dyDescent="0.25">
      <c r="B190" s="28" t="s">
        <v>588</v>
      </c>
      <c r="C190" s="28" t="s">
        <v>589</v>
      </c>
      <c r="D190" s="28" t="s">
        <v>590</v>
      </c>
      <c r="E190" s="28"/>
      <c r="F190" s="28" t="s">
        <v>591</v>
      </c>
      <c r="G190" s="28" t="str">
        <f>VLOOKUP(F190,regions!A$2:C$419,3,FALSE)</f>
        <v>Shire district</v>
      </c>
      <c r="H190" s="28" t="str">
        <f>IFERROR(VLOOKUP(F190,classifications!A$3:C$328,3,FALSE),VLOOKUP(F190,classifications!I$2:K$28,3,FALSE))</f>
        <v>Predominantly Rural</v>
      </c>
      <c r="I190" s="29">
        <v>340</v>
      </c>
      <c r="J190" s="29">
        <v>90</v>
      </c>
      <c r="K190" s="29">
        <v>0</v>
      </c>
      <c r="L190" s="29">
        <v>430</v>
      </c>
      <c r="M190" s="25"/>
      <c r="N190" s="29">
        <v>160</v>
      </c>
      <c r="O190" s="29">
        <v>70</v>
      </c>
      <c r="P190" s="29">
        <v>0</v>
      </c>
      <c r="Q190" s="29">
        <v>230</v>
      </c>
    </row>
    <row r="191" spans="2:17" ht="39.6" x14ac:dyDescent="0.25">
      <c r="B191" s="28" t="s">
        <v>592</v>
      </c>
      <c r="C191" s="28" t="s">
        <v>593</v>
      </c>
      <c r="D191" s="28" t="s">
        <v>594</v>
      </c>
      <c r="E191" s="28"/>
      <c r="F191" s="28" t="s">
        <v>595</v>
      </c>
      <c r="G191" s="28" t="str">
        <f>VLOOKUP(F191,regions!A$2:C$419,3,FALSE)</f>
        <v>Shire district</v>
      </c>
      <c r="H191" s="28" t="str">
        <f>IFERROR(VLOOKUP(F191,classifications!A$3:C$328,3,FALSE),VLOOKUP(F191,classifications!I$2:K$28,3,FALSE))</f>
        <v>Predominantly Rural</v>
      </c>
      <c r="I191" s="29">
        <v>330</v>
      </c>
      <c r="J191" s="29">
        <v>10</v>
      </c>
      <c r="K191" s="29">
        <v>0</v>
      </c>
      <c r="L191" s="29">
        <v>340</v>
      </c>
      <c r="M191" s="25"/>
      <c r="N191" s="29">
        <v>230</v>
      </c>
      <c r="O191" s="29">
        <v>20</v>
      </c>
      <c r="P191" s="29">
        <v>0</v>
      </c>
      <c r="Q191" s="29">
        <v>250</v>
      </c>
    </row>
    <row r="192" spans="2:17" ht="39.6" x14ac:dyDescent="0.25">
      <c r="B192" s="28" t="s">
        <v>596</v>
      </c>
      <c r="C192" s="28" t="s">
        <v>597</v>
      </c>
      <c r="D192" s="28" t="s">
        <v>598</v>
      </c>
      <c r="E192" s="28"/>
      <c r="F192" s="28" t="s">
        <v>599</v>
      </c>
      <c r="G192" s="28" t="str">
        <f>VLOOKUP(F192,regions!A$2:C$419,3,FALSE)</f>
        <v>Shire district</v>
      </c>
      <c r="H192" s="28" t="str">
        <f>IFERROR(VLOOKUP(F192,classifications!A$3:C$328,3,FALSE),VLOOKUP(F192,classifications!I$2:K$28,3,FALSE))</f>
        <v>Predominantly Rural</v>
      </c>
      <c r="I192" s="29">
        <v>560</v>
      </c>
      <c r="J192" s="29">
        <v>140</v>
      </c>
      <c r="K192" s="29">
        <v>0</v>
      </c>
      <c r="L192" s="29">
        <v>700</v>
      </c>
      <c r="M192" s="25"/>
      <c r="N192" s="29">
        <v>360</v>
      </c>
      <c r="O192" s="29">
        <v>60</v>
      </c>
      <c r="P192" s="29">
        <v>0</v>
      </c>
      <c r="Q192" s="29">
        <v>420</v>
      </c>
    </row>
    <row r="193" spans="2:17" ht="39.6" x14ac:dyDescent="0.25">
      <c r="B193" s="28" t="s">
        <v>600</v>
      </c>
      <c r="C193" s="28" t="s">
        <v>601</v>
      </c>
      <c r="D193" s="28" t="s">
        <v>602</v>
      </c>
      <c r="E193" s="28"/>
      <c r="F193" s="28" t="s">
        <v>603</v>
      </c>
      <c r="G193" s="28" t="str">
        <f>VLOOKUP(F193,regions!A$2:C$419,3,FALSE)</f>
        <v>Shire district</v>
      </c>
      <c r="H193" s="28" t="str">
        <f>IFERROR(VLOOKUP(F193,classifications!A$3:C$328,3,FALSE),VLOOKUP(F193,classifications!I$2:K$28,3,FALSE))</f>
        <v>Predominantly Rural</v>
      </c>
      <c r="I193" s="29">
        <v>340</v>
      </c>
      <c r="J193" s="29">
        <v>0</v>
      </c>
      <c r="K193" s="29">
        <v>0</v>
      </c>
      <c r="L193" s="29">
        <v>340</v>
      </c>
      <c r="M193" s="25"/>
      <c r="N193" s="29">
        <v>380</v>
      </c>
      <c r="O193" s="29">
        <v>30</v>
      </c>
      <c r="P193" s="29">
        <v>0</v>
      </c>
      <c r="Q193" s="29">
        <v>410</v>
      </c>
    </row>
    <row r="194" spans="2:17" ht="39.6" x14ac:dyDescent="0.25">
      <c r="B194" s="28" t="s">
        <v>604</v>
      </c>
      <c r="C194" s="28" t="s">
        <v>605</v>
      </c>
      <c r="D194" s="28" t="s">
        <v>606</v>
      </c>
      <c r="E194" s="28"/>
      <c r="F194" s="28" t="s">
        <v>607</v>
      </c>
      <c r="G194" s="28" t="str">
        <f>VLOOKUP(F194,regions!A$2:C$419,3,FALSE)</f>
        <v>Shire district</v>
      </c>
      <c r="H194" s="28" t="str">
        <f>IFERROR(VLOOKUP(F194,classifications!A$3:C$328,3,FALSE),VLOOKUP(F194,classifications!I$2:K$28,3,FALSE))</f>
        <v>Predominantly Rural</v>
      </c>
      <c r="I194" s="29">
        <v>80</v>
      </c>
      <c r="J194" s="29">
        <v>20</v>
      </c>
      <c r="K194" s="29">
        <v>0</v>
      </c>
      <c r="L194" s="29">
        <v>100</v>
      </c>
      <c r="M194" s="25"/>
      <c r="N194" s="29">
        <v>150</v>
      </c>
      <c r="O194" s="29">
        <v>20</v>
      </c>
      <c r="P194" s="29">
        <v>0</v>
      </c>
      <c r="Q194" s="29">
        <v>170</v>
      </c>
    </row>
    <row r="195" spans="2:17" x14ac:dyDescent="0.25">
      <c r="B195" s="28"/>
      <c r="C195" s="28"/>
      <c r="D195" s="28"/>
      <c r="E195" s="28"/>
      <c r="F195" s="28"/>
      <c r="G195" s="28"/>
      <c r="H195" s="28"/>
      <c r="I195" s="25"/>
      <c r="J195" s="25"/>
      <c r="K195" s="25"/>
      <c r="L195" s="25"/>
      <c r="M195" s="25"/>
      <c r="N195" s="25"/>
      <c r="O195" s="25"/>
      <c r="P195" s="25"/>
      <c r="Q195" s="25"/>
    </row>
    <row r="196" spans="2:17" ht="39.6" x14ac:dyDescent="0.25">
      <c r="B196" s="28"/>
      <c r="C196" s="28"/>
      <c r="D196" s="28" t="s">
        <v>608</v>
      </c>
      <c r="E196" s="28" t="s">
        <v>609</v>
      </c>
      <c r="F196" s="28" t="s">
        <v>609</v>
      </c>
      <c r="G196" s="28" t="str">
        <f>VLOOKUP(F196,regions!A$2:C$419,3,FALSE)</f>
        <v>Shire county</v>
      </c>
      <c r="H196" s="28" t="str">
        <f>IFERROR(VLOOKUP(F196,classifications!A$3:C$328,3,FALSE),VLOOKUP(F196,classifications!I$2:K$28,3,FALSE))</f>
        <v>Predominantly Rural</v>
      </c>
      <c r="I196" s="29">
        <v>690</v>
      </c>
      <c r="J196" s="29">
        <v>160</v>
      </c>
      <c r="K196" s="29">
        <v>0</v>
      </c>
      <c r="L196" s="29">
        <v>850</v>
      </c>
      <c r="M196" s="25"/>
      <c r="N196" s="29">
        <v>920</v>
      </c>
      <c r="O196" s="29">
        <v>160</v>
      </c>
      <c r="P196" s="29">
        <v>0</v>
      </c>
      <c r="Q196" s="29">
        <v>1080</v>
      </c>
    </row>
    <row r="197" spans="2:17" ht="39.6" x14ac:dyDescent="0.25">
      <c r="B197" s="28" t="s">
        <v>610</v>
      </c>
      <c r="C197" s="28" t="s">
        <v>611</v>
      </c>
      <c r="D197" s="28" t="s">
        <v>612</v>
      </c>
      <c r="E197" s="28"/>
      <c r="F197" s="28" t="s">
        <v>613</v>
      </c>
      <c r="G197" s="28" t="str">
        <f>VLOOKUP(F197,regions!A$2:C$419,3,FALSE)</f>
        <v>Shire district</v>
      </c>
      <c r="H197" s="28" t="str">
        <f>IFERROR(VLOOKUP(F197,classifications!A$3:C$328,3,FALSE),VLOOKUP(F197,classifications!I$2:K$28,3,FALSE))</f>
        <v>Predominantly Urban</v>
      </c>
      <c r="I197" s="29">
        <v>70</v>
      </c>
      <c r="J197" s="29">
        <v>10</v>
      </c>
      <c r="K197" s="29">
        <v>0</v>
      </c>
      <c r="L197" s="29">
        <v>80</v>
      </c>
      <c r="M197" s="25"/>
      <c r="N197" s="29">
        <v>180</v>
      </c>
      <c r="O197" s="29">
        <v>0</v>
      </c>
      <c r="P197" s="29">
        <v>0</v>
      </c>
      <c r="Q197" s="29">
        <v>180</v>
      </c>
    </row>
    <row r="198" spans="2:17" ht="39.6" x14ac:dyDescent="0.25">
      <c r="B198" s="28" t="s">
        <v>614</v>
      </c>
      <c r="C198" s="28" t="s">
        <v>615</v>
      </c>
      <c r="D198" s="28" t="s">
        <v>616</v>
      </c>
      <c r="E198" s="28"/>
      <c r="F198" s="28" t="s">
        <v>617</v>
      </c>
      <c r="G198" s="28" t="str">
        <f>VLOOKUP(F198,regions!A$2:C$419,3,FALSE)</f>
        <v>Shire district</v>
      </c>
      <c r="H198" s="28" t="str">
        <f>IFERROR(VLOOKUP(F198,classifications!A$3:C$328,3,FALSE),VLOOKUP(F198,classifications!I$2:K$28,3,FALSE))</f>
        <v>Urban with Significant Rural</v>
      </c>
      <c r="I198" s="30">
        <v>80</v>
      </c>
      <c r="J198" s="30">
        <v>30</v>
      </c>
      <c r="K198" s="30">
        <v>0</v>
      </c>
      <c r="L198" s="30">
        <v>110</v>
      </c>
      <c r="M198" s="31"/>
      <c r="N198" s="30">
        <v>160</v>
      </c>
      <c r="O198" s="30">
        <v>40</v>
      </c>
      <c r="P198" s="30">
        <v>0</v>
      </c>
      <c r="Q198" s="30">
        <v>210</v>
      </c>
    </row>
    <row r="199" spans="2:17" ht="39.6" x14ac:dyDescent="0.25">
      <c r="B199" s="28" t="s">
        <v>618</v>
      </c>
      <c r="C199" s="28" t="s">
        <v>619</v>
      </c>
      <c r="D199" s="28" t="s">
        <v>620</v>
      </c>
      <c r="E199" s="28"/>
      <c r="F199" s="28" t="s">
        <v>621</v>
      </c>
      <c r="G199" s="28" t="str">
        <f>VLOOKUP(F199,regions!A$2:C$419,3,FALSE)</f>
        <v>Shire district</v>
      </c>
      <c r="H199" s="28" t="str">
        <f>IFERROR(VLOOKUP(F199,classifications!A$3:C$328,3,FALSE),VLOOKUP(F199,classifications!I$2:K$28,3,FALSE))</f>
        <v>Predominantly Rural</v>
      </c>
      <c r="I199" s="29">
        <v>170</v>
      </c>
      <c r="J199" s="29">
        <v>30</v>
      </c>
      <c r="K199" s="29">
        <v>0</v>
      </c>
      <c r="L199" s="29">
        <v>190</v>
      </c>
      <c r="M199" s="25"/>
      <c r="N199" s="29">
        <v>120</v>
      </c>
      <c r="O199" s="29">
        <v>30</v>
      </c>
      <c r="P199" s="29">
        <v>0</v>
      </c>
      <c r="Q199" s="29">
        <v>150</v>
      </c>
    </row>
    <row r="200" spans="2:17" ht="39.6" x14ac:dyDescent="0.25">
      <c r="B200" s="28" t="s">
        <v>622</v>
      </c>
      <c r="C200" s="28" t="s">
        <v>623</v>
      </c>
      <c r="D200" s="28" t="s">
        <v>624</v>
      </c>
      <c r="E200" s="28"/>
      <c r="F200" s="28" t="s">
        <v>625</v>
      </c>
      <c r="G200" s="28" t="str">
        <f>VLOOKUP(F200,regions!A$2:C$419,3,FALSE)</f>
        <v>Shire district</v>
      </c>
      <c r="H200" s="28" t="str">
        <f>IFERROR(VLOOKUP(F200,classifications!A$3:C$328,3,FALSE),VLOOKUP(F200,classifications!I$2:K$28,3,FALSE))</f>
        <v>Predominantly Rural</v>
      </c>
      <c r="I200" s="29">
        <v>60</v>
      </c>
      <c r="J200" s="29">
        <v>30</v>
      </c>
      <c r="K200" s="29">
        <v>0</v>
      </c>
      <c r="L200" s="29">
        <v>80</v>
      </c>
      <c r="M200" s="25"/>
      <c r="N200" s="29">
        <v>70</v>
      </c>
      <c r="O200" s="29">
        <v>50</v>
      </c>
      <c r="P200" s="29">
        <v>0</v>
      </c>
      <c r="Q200" s="29">
        <v>120</v>
      </c>
    </row>
    <row r="201" spans="2:17" ht="39.6" x14ac:dyDescent="0.25">
      <c r="B201" s="28" t="s">
        <v>626</v>
      </c>
      <c r="C201" s="28" t="s">
        <v>627</v>
      </c>
      <c r="D201" s="28" t="s">
        <v>628</v>
      </c>
      <c r="E201" s="28"/>
      <c r="F201" s="28" t="s">
        <v>629</v>
      </c>
      <c r="G201" s="28" t="str">
        <f>VLOOKUP(F201,regions!A$2:C$419,3,FALSE)</f>
        <v>Shire district</v>
      </c>
      <c r="H201" s="28" t="str">
        <f>IFERROR(VLOOKUP(F201,classifications!A$3:C$328,3,FALSE),VLOOKUP(F201,classifications!I$2:K$28,3,FALSE))</f>
        <v>Predominantly Rural</v>
      </c>
      <c r="I201" s="29">
        <v>240</v>
      </c>
      <c r="J201" s="29">
        <v>70</v>
      </c>
      <c r="K201" s="29">
        <v>0</v>
      </c>
      <c r="L201" s="29">
        <v>300</v>
      </c>
      <c r="M201" s="25"/>
      <c r="N201" s="29">
        <v>260</v>
      </c>
      <c r="O201" s="29">
        <v>30</v>
      </c>
      <c r="P201" s="29">
        <v>0</v>
      </c>
      <c r="Q201" s="29">
        <v>300</v>
      </c>
    </row>
    <row r="202" spans="2:17" ht="39.6" x14ac:dyDescent="0.25">
      <c r="B202" s="28" t="s">
        <v>630</v>
      </c>
      <c r="C202" s="28" t="s">
        <v>631</v>
      </c>
      <c r="D202" s="28" t="s">
        <v>632</v>
      </c>
      <c r="E202" s="28"/>
      <c r="F202" s="28" t="s">
        <v>633</v>
      </c>
      <c r="G202" s="28" t="str">
        <f>VLOOKUP(F202,regions!A$2:C$419,3,FALSE)</f>
        <v>Shire district</v>
      </c>
      <c r="H202" s="28" t="str">
        <f>IFERROR(VLOOKUP(F202,classifications!A$3:C$328,3,FALSE),VLOOKUP(F202,classifications!I$2:K$28,3,FALSE))</f>
        <v>Predominantly Urban</v>
      </c>
      <c r="I202" s="29">
        <v>90</v>
      </c>
      <c r="J202" s="29">
        <v>0</v>
      </c>
      <c r="K202" s="29">
        <v>0</v>
      </c>
      <c r="L202" s="29">
        <v>90</v>
      </c>
      <c r="M202" s="25"/>
      <c r="N202" s="29">
        <v>120</v>
      </c>
      <c r="O202" s="29">
        <v>0</v>
      </c>
      <c r="P202" s="29">
        <v>0</v>
      </c>
      <c r="Q202" s="29">
        <v>120</v>
      </c>
    </row>
    <row r="203" spans="2:17" x14ac:dyDescent="0.25">
      <c r="B203" s="28"/>
      <c r="C203" s="28"/>
      <c r="D203" s="28"/>
      <c r="E203" s="28"/>
      <c r="F203" s="28"/>
      <c r="G203" s="28"/>
      <c r="H203" s="28"/>
      <c r="I203" s="25"/>
      <c r="J203" s="25"/>
      <c r="K203" s="25"/>
      <c r="L203" s="25"/>
      <c r="M203" s="25"/>
      <c r="N203" s="25"/>
      <c r="O203" s="25"/>
      <c r="P203" s="25"/>
      <c r="Q203" s="25"/>
    </row>
    <row r="204" spans="2:17" ht="39.6" x14ac:dyDescent="0.25">
      <c r="B204" s="28"/>
      <c r="C204" s="28"/>
      <c r="D204" s="28" t="s">
        <v>634</v>
      </c>
      <c r="E204" s="28" t="s">
        <v>635</v>
      </c>
      <c r="F204" s="28" t="s">
        <v>635</v>
      </c>
      <c r="G204" s="28" t="str">
        <f>VLOOKUP(F204,regions!A$2:C$419,3,FALSE)</f>
        <v>Shire county</v>
      </c>
      <c r="H204" s="28" t="str">
        <f>IFERROR(VLOOKUP(F204,classifications!A$3:C$328,3,FALSE),VLOOKUP(F204,classifications!I$2:K$28,3,FALSE))</f>
        <v>Urban with Significant Rural</v>
      </c>
      <c r="I204" s="29">
        <v>970</v>
      </c>
      <c r="J204" s="29">
        <v>100</v>
      </c>
      <c r="K204" s="29">
        <v>0</v>
      </c>
      <c r="L204" s="29">
        <v>1080</v>
      </c>
      <c r="M204" s="25"/>
      <c r="N204" s="29">
        <v>630</v>
      </c>
      <c r="O204" s="29">
        <v>200</v>
      </c>
      <c r="P204" s="29">
        <v>0</v>
      </c>
      <c r="Q204" s="29">
        <v>830</v>
      </c>
    </row>
    <row r="205" spans="2:17" ht="39.6" x14ac:dyDescent="0.25">
      <c r="B205" s="28" t="s">
        <v>636</v>
      </c>
      <c r="C205" s="28" t="s">
        <v>637</v>
      </c>
      <c r="D205" s="28" t="s">
        <v>638</v>
      </c>
      <c r="E205" s="28"/>
      <c r="F205" s="28" t="s">
        <v>639</v>
      </c>
      <c r="G205" s="28" t="str">
        <f>VLOOKUP(F205,regions!A$2:C$419,3,FALSE)</f>
        <v>Shire district</v>
      </c>
      <c r="H205" s="28" t="str">
        <f>IFERROR(VLOOKUP(F205,classifications!A$3:C$328,3,FALSE),VLOOKUP(F205,classifications!I$2:K$28,3,FALSE))</f>
        <v>Predominantly Urban</v>
      </c>
      <c r="I205" s="29">
        <v>80</v>
      </c>
      <c r="J205" s="29">
        <v>30</v>
      </c>
      <c r="K205" s="29">
        <v>0</v>
      </c>
      <c r="L205" s="29">
        <v>110</v>
      </c>
      <c r="M205" s="25"/>
      <c r="N205" s="29">
        <v>80</v>
      </c>
      <c r="O205" s="29">
        <v>0</v>
      </c>
      <c r="P205" s="29">
        <v>0</v>
      </c>
      <c r="Q205" s="29">
        <v>80</v>
      </c>
    </row>
    <row r="206" spans="2:17" ht="39.6" x14ac:dyDescent="0.25">
      <c r="B206" s="28" t="s">
        <v>640</v>
      </c>
      <c r="C206" s="28" t="s">
        <v>641</v>
      </c>
      <c r="D206" s="28" t="s">
        <v>642</v>
      </c>
      <c r="E206" s="28"/>
      <c r="F206" s="28" t="s">
        <v>643</v>
      </c>
      <c r="G206" s="28" t="str">
        <f>VLOOKUP(F206,regions!A$2:C$419,3,FALSE)</f>
        <v>Shire district</v>
      </c>
      <c r="H206" s="28" t="str">
        <f>IFERROR(VLOOKUP(F206,classifications!A$3:C$328,3,FALSE),VLOOKUP(F206,classifications!I$2:K$28,3,FALSE))</f>
        <v>Predominantly Urban</v>
      </c>
      <c r="I206" s="29">
        <v>100</v>
      </c>
      <c r="J206" s="29">
        <v>10</v>
      </c>
      <c r="K206" s="29">
        <v>0</v>
      </c>
      <c r="L206" s="29">
        <v>110</v>
      </c>
      <c r="M206" s="25"/>
      <c r="N206" s="29">
        <v>90</v>
      </c>
      <c r="O206" s="29">
        <v>50</v>
      </c>
      <c r="P206" s="29">
        <v>0</v>
      </c>
      <c r="Q206" s="29">
        <v>150</v>
      </c>
    </row>
    <row r="207" spans="2:17" ht="39.6" x14ac:dyDescent="0.25">
      <c r="B207" s="28" t="s">
        <v>644</v>
      </c>
      <c r="C207" s="28" t="s">
        <v>645</v>
      </c>
      <c r="D207" s="28" t="s">
        <v>646</v>
      </c>
      <c r="E207" s="28"/>
      <c r="F207" s="28" t="s">
        <v>647</v>
      </c>
      <c r="G207" s="28" t="str">
        <f>VLOOKUP(F207,regions!A$2:C$419,3,FALSE)</f>
        <v>Shire district</v>
      </c>
      <c r="H207" s="28" t="str">
        <f>IFERROR(VLOOKUP(F207,classifications!A$3:C$328,3,FALSE),VLOOKUP(F207,classifications!I$2:K$28,3,FALSE))</f>
        <v>Urban with Significant Rural</v>
      </c>
      <c r="I207" s="29">
        <v>120</v>
      </c>
      <c r="J207" s="29">
        <v>10</v>
      </c>
      <c r="K207" s="29">
        <v>0</v>
      </c>
      <c r="L207" s="29">
        <v>140</v>
      </c>
      <c r="M207" s="25"/>
      <c r="N207" s="29">
        <v>100</v>
      </c>
      <c r="O207" s="29">
        <v>30</v>
      </c>
      <c r="P207" s="29">
        <v>0</v>
      </c>
      <c r="Q207" s="29">
        <v>130</v>
      </c>
    </row>
    <row r="208" spans="2:17" ht="39.6" x14ac:dyDescent="0.25">
      <c r="B208" s="28" t="s">
        <v>648</v>
      </c>
      <c r="C208" s="28" t="s">
        <v>649</v>
      </c>
      <c r="D208" s="28" t="s">
        <v>650</v>
      </c>
      <c r="E208" s="28"/>
      <c r="F208" s="28" t="s">
        <v>651</v>
      </c>
      <c r="G208" s="28" t="str">
        <f>VLOOKUP(F208,regions!A$2:C$419,3,FALSE)</f>
        <v>Shire district</v>
      </c>
      <c r="H208" s="28" t="str">
        <f>IFERROR(VLOOKUP(F208,classifications!A$3:C$328,3,FALSE),VLOOKUP(F208,classifications!I$2:K$28,3,FALSE))</f>
        <v>Predominantly Rural</v>
      </c>
      <c r="I208" s="29">
        <v>170</v>
      </c>
      <c r="J208" s="29">
        <v>10</v>
      </c>
      <c r="K208" s="29">
        <v>0</v>
      </c>
      <c r="L208" s="29">
        <v>180</v>
      </c>
      <c r="M208" s="25"/>
      <c r="N208" s="29">
        <v>80</v>
      </c>
      <c r="O208" s="29">
        <v>80</v>
      </c>
      <c r="P208" s="29">
        <v>0</v>
      </c>
      <c r="Q208" s="29">
        <v>160</v>
      </c>
    </row>
    <row r="209" spans="2:17" ht="39.6" x14ac:dyDescent="0.25">
      <c r="B209" s="28" t="s">
        <v>652</v>
      </c>
      <c r="C209" s="28" t="s">
        <v>653</v>
      </c>
      <c r="D209" s="28" t="s">
        <v>654</v>
      </c>
      <c r="E209" s="28"/>
      <c r="F209" s="28" t="s">
        <v>655</v>
      </c>
      <c r="G209" s="28" t="str">
        <f>VLOOKUP(F209,regions!A$2:C$419,3,FALSE)</f>
        <v>Shire district</v>
      </c>
      <c r="H209" s="28" t="str">
        <f>IFERROR(VLOOKUP(F209,classifications!A$3:C$328,3,FALSE),VLOOKUP(F209,classifications!I$2:K$28,3,FALSE))</f>
        <v>Predominantly Rural</v>
      </c>
      <c r="I209" s="29">
        <v>500</v>
      </c>
      <c r="J209" s="29">
        <v>40</v>
      </c>
      <c r="K209" s="29">
        <v>0</v>
      </c>
      <c r="L209" s="29">
        <v>540</v>
      </c>
      <c r="M209" s="25"/>
      <c r="N209" s="29">
        <v>290</v>
      </c>
      <c r="O209" s="29">
        <v>40</v>
      </c>
      <c r="P209" s="29">
        <v>0</v>
      </c>
      <c r="Q209" s="29">
        <v>330</v>
      </c>
    </row>
    <row r="210" spans="2:17" x14ac:dyDescent="0.25">
      <c r="B210" s="28"/>
      <c r="C210" s="28"/>
      <c r="D210" s="28"/>
      <c r="E210" s="28"/>
      <c r="F210" s="28"/>
      <c r="G210" s="28"/>
      <c r="H210" s="28"/>
      <c r="I210" s="25"/>
      <c r="J210" s="25"/>
      <c r="K210" s="25"/>
      <c r="L210" s="25"/>
      <c r="M210" s="25"/>
      <c r="N210" s="25"/>
      <c r="O210" s="25"/>
      <c r="P210" s="25"/>
      <c r="Q210" s="25"/>
    </row>
    <row r="211" spans="2:17" ht="39.6" x14ac:dyDescent="0.25">
      <c r="B211" s="28"/>
      <c r="C211" s="28"/>
      <c r="D211" s="28" t="s">
        <v>656</v>
      </c>
      <c r="E211" s="28" t="s">
        <v>657</v>
      </c>
      <c r="F211" s="28" t="s">
        <v>657</v>
      </c>
      <c r="G211" s="28" t="str">
        <f>VLOOKUP(F211,regions!A$2:C$419,3,FALSE)</f>
        <v>Shire county</v>
      </c>
      <c r="H211" s="28" t="str">
        <f>IFERROR(VLOOKUP(F211,classifications!A$3:C$328,3,FALSE),VLOOKUP(F211,classifications!I$2:K$28,3,FALSE))</f>
        <v>Urban with Significant Rural</v>
      </c>
      <c r="I211" s="29">
        <v>3120</v>
      </c>
      <c r="J211" s="29">
        <v>490</v>
      </c>
      <c r="K211" s="29">
        <v>70</v>
      </c>
      <c r="L211" s="29">
        <v>3690</v>
      </c>
      <c r="M211" s="25"/>
      <c r="N211" s="29">
        <v>3960</v>
      </c>
      <c r="O211" s="29">
        <v>800</v>
      </c>
      <c r="P211" s="29">
        <v>30</v>
      </c>
      <c r="Q211" s="29">
        <v>4790</v>
      </c>
    </row>
    <row r="212" spans="2:17" ht="39.6" x14ac:dyDescent="0.25">
      <c r="B212" s="28" t="s">
        <v>658</v>
      </c>
      <c r="C212" s="28" t="s">
        <v>659</v>
      </c>
      <c r="D212" s="28" t="s">
        <v>660</v>
      </c>
      <c r="E212" s="28"/>
      <c r="F212" s="28" t="s">
        <v>661</v>
      </c>
      <c r="G212" s="28" t="str">
        <f>VLOOKUP(F212,regions!A$2:C$419,3,FALSE)</f>
        <v>Shire district</v>
      </c>
      <c r="H212" s="28" t="str">
        <f>IFERROR(VLOOKUP(F212,classifications!A$3:C$328,3,FALSE),VLOOKUP(F212,classifications!I$2:K$28,3,FALSE))</f>
        <v>Predominantly Urban</v>
      </c>
      <c r="I212" s="29">
        <v>240</v>
      </c>
      <c r="J212" s="29">
        <v>0</v>
      </c>
      <c r="K212" s="29">
        <v>0</v>
      </c>
      <c r="L212" s="29">
        <v>240</v>
      </c>
      <c r="M212" s="25"/>
      <c r="N212" s="29">
        <v>1130</v>
      </c>
      <c r="O212" s="29">
        <v>80</v>
      </c>
      <c r="P212" s="29">
        <v>0</v>
      </c>
      <c r="Q212" s="29">
        <v>1210</v>
      </c>
    </row>
    <row r="213" spans="2:17" ht="39.6" x14ac:dyDescent="0.25">
      <c r="B213" s="28" t="s">
        <v>662</v>
      </c>
      <c r="C213" s="28" t="s">
        <v>663</v>
      </c>
      <c r="D213" s="28" t="s">
        <v>664</v>
      </c>
      <c r="E213" s="28"/>
      <c r="F213" s="28" t="s">
        <v>665</v>
      </c>
      <c r="G213" s="28" t="str">
        <f>VLOOKUP(F213,regions!A$2:C$419,3,FALSE)</f>
        <v>Shire district</v>
      </c>
      <c r="H213" s="28" t="str">
        <f>IFERROR(VLOOKUP(F213,classifications!A$3:C$328,3,FALSE),VLOOKUP(F213,classifications!I$2:K$28,3,FALSE))</f>
        <v>Predominantly Rural</v>
      </c>
      <c r="I213" s="29">
        <v>270</v>
      </c>
      <c r="J213" s="29">
        <v>70</v>
      </c>
      <c r="K213" s="29">
        <v>0</v>
      </c>
      <c r="L213" s="29">
        <v>340</v>
      </c>
      <c r="M213" s="25"/>
      <c r="N213" s="29">
        <v>360</v>
      </c>
      <c r="O213" s="29">
        <v>80</v>
      </c>
      <c r="P213" s="29">
        <v>0</v>
      </c>
      <c r="Q213" s="29">
        <v>440</v>
      </c>
    </row>
    <row r="214" spans="2:17" ht="39.6" x14ac:dyDescent="0.25">
      <c r="B214" s="28" t="s">
        <v>666</v>
      </c>
      <c r="C214" s="28" t="s">
        <v>667</v>
      </c>
      <c r="D214" s="28" t="s">
        <v>668</v>
      </c>
      <c r="E214" s="28"/>
      <c r="F214" s="28" t="s">
        <v>669</v>
      </c>
      <c r="G214" s="28" t="str">
        <f>VLOOKUP(F214,regions!A$2:C$419,3,FALSE)</f>
        <v>Shire district</v>
      </c>
      <c r="H214" s="28" t="str">
        <f>IFERROR(VLOOKUP(F214,classifications!A$3:C$328,3,FALSE),VLOOKUP(F214,classifications!I$2:K$28,3,FALSE))</f>
        <v>Urban with Significant Rural</v>
      </c>
      <c r="I214" s="29">
        <v>90</v>
      </c>
      <c r="J214" s="29">
        <v>20</v>
      </c>
      <c r="K214" s="29">
        <v>0</v>
      </c>
      <c r="L214" s="29">
        <v>100</v>
      </c>
      <c r="M214" s="25"/>
      <c r="N214" s="29">
        <v>160</v>
      </c>
      <c r="O214" s="29">
        <v>20</v>
      </c>
      <c r="P214" s="29">
        <v>0</v>
      </c>
      <c r="Q214" s="29">
        <v>170</v>
      </c>
    </row>
    <row r="215" spans="2:17" ht="39.6" x14ac:dyDescent="0.25">
      <c r="B215" s="28" t="s">
        <v>670</v>
      </c>
      <c r="C215" s="28" t="s">
        <v>671</v>
      </c>
      <c r="D215" s="28" t="s">
        <v>672</v>
      </c>
      <c r="E215" s="28"/>
      <c r="F215" s="28" t="s">
        <v>673</v>
      </c>
      <c r="G215" s="28" t="str">
        <f>VLOOKUP(F215,regions!A$2:C$419,3,FALSE)</f>
        <v>Shire district</v>
      </c>
      <c r="H215" s="28" t="str">
        <f>IFERROR(VLOOKUP(F215,classifications!A$3:C$328,3,FALSE),VLOOKUP(F215,classifications!I$2:K$28,3,FALSE))</f>
        <v>Predominantly Urban</v>
      </c>
      <c r="I215" s="29">
        <v>80</v>
      </c>
      <c r="J215" s="29">
        <v>0</v>
      </c>
      <c r="K215" s="29">
        <v>0</v>
      </c>
      <c r="L215" s="29">
        <v>80</v>
      </c>
      <c r="M215" s="25"/>
      <c r="N215" s="29">
        <v>100</v>
      </c>
      <c r="O215" s="29">
        <v>20</v>
      </c>
      <c r="P215" s="29">
        <v>0</v>
      </c>
      <c r="Q215" s="29">
        <v>120</v>
      </c>
    </row>
    <row r="216" spans="2:17" ht="39.6" x14ac:dyDescent="0.25">
      <c r="B216" s="28" t="s">
        <v>674</v>
      </c>
      <c r="C216" s="28" t="s">
        <v>675</v>
      </c>
      <c r="D216" s="28" t="s">
        <v>676</v>
      </c>
      <c r="E216" s="28"/>
      <c r="F216" s="28" t="s">
        <v>677</v>
      </c>
      <c r="G216" s="28" t="str">
        <f>VLOOKUP(F216,regions!A$2:C$419,3,FALSE)</f>
        <v>Shire district</v>
      </c>
      <c r="H216" s="28" t="str">
        <f>IFERROR(VLOOKUP(F216,classifications!A$3:C$328,3,FALSE),VLOOKUP(F216,classifications!I$2:K$28,3,FALSE))</f>
        <v>Predominantly Urban</v>
      </c>
      <c r="I216" s="29">
        <v>460</v>
      </c>
      <c r="J216" s="29">
        <v>160</v>
      </c>
      <c r="K216" s="29">
        <v>0</v>
      </c>
      <c r="L216" s="29">
        <v>620</v>
      </c>
      <c r="M216" s="25"/>
      <c r="N216" s="29">
        <v>450</v>
      </c>
      <c r="O216" s="29">
        <v>90</v>
      </c>
      <c r="P216" s="29">
        <v>0</v>
      </c>
      <c r="Q216" s="29">
        <v>540</v>
      </c>
    </row>
    <row r="217" spans="2:17" ht="39.6" x14ac:dyDescent="0.25">
      <c r="B217" s="28" t="s">
        <v>678</v>
      </c>
      <c r="C217" s="28" t="s">
        <v>679</v>
      </c>
      <c r="D217" s="28" t="s">
        <v>680</v>
      </c>
      <c r="E217" s="28"/>
      <c r="F217" s="28" t="s">
        <v>681</v>
      </c>
      <c r="G217" s="28" t="str">
        <f>VLOOKUP(F217,regions!A$2:C$419,3,FALSE)</f>
        <v>Shire district</v>
      </c>
      <c r="H217" s="28" t="str">
        <f>IFERROR(VLOOKUP(F217,classifications!A$3:C$328,3,FALSE),VLOOKUP(F217,classifications!I$2:K$28,3,FALSE))</f>
        <v>Urban with Significant Rural</v>
      </c>
      <c r="I217" s="29">
        <v>640</v>
      </c>
      <c r="J217" s="29">
        <v>40</v>
      </c>
      <c r="K217" s="29">
        <v>0</v>
      </c>
      <c r="L217" s="29">
        <v>680</v>
      </c>
      <c r="M217" s="25"/>
      <c r="N217" s="29">
        <v>520</v>
      </c>
      <c r="O217" s="29">
        <v>190</v>
      </c>
      <c r="P217" s="29">
        <v>0</v>
      </c>
      <c r="Q217" s="29">
        <v>720</v>
      </c>
    </row>
    <row r="218" spans="2:17" ht="39.6" x14ac:dyDescent="0.25">
      <c r="B218" s="28" t="s">
        <v>682</v>
      </c>
      <c r="C218" s="28" t="s">
        <v>683</v>
      </c>
      <c r="D218" s="28" t="s">
        <v>684</v>
      </c>
      <c r="E218" s="28"/>
      <c r="F218" s="28" t="s">
        <v>685</v>
      </c>
      <c r="G218" s="28" t="str">
        <f>VLOOKUP(F218,regions!A$2:C$419,3,FALSE)</f>
        <v>Shire district</v>
      </c>
      <c r="H218" s="28" t="str">
        <f>IFERROR(VLOOKUP(F218,classifications!A$3:C$328,3,FALSE),VLOOKUP(F218,classifications!I$2:K$28,3,FALSE))</f>
        <v>Urban with Significant Rural</v>
      </c>
      <c r="I218" s="29">
        <v>170</v>
      </c>
      <c r="J218" s="29">
        <v>0</v>
      </c>
      <c r="K218" s="29">
        <v>50</v>
      </c>
      <c r="L218" s="29">
        <v>220</v>
      </c>
      <c r="M218" s="25"/>
      <c r="N218" s="29">
        <v>290</v>
      </c>
      <c r="O218" s="29">
        <v>40</v>
      </c>
      <c r="P218" s="29">
        <v>0</v>
      </c>
      <c r="Q218" s="29">
        <v>330</v>
      </c>
    </row>
    <row r="219" spans="2:17" ht="39.6" x14ac:dyDescent="0.25">
      <c r="B219" s="28" t="s">
        <v>686</v>
      </c>
      <c r="C219" s="28" t="s">
        <v>687</v>
      </c>
      <c r="D219" s="28" t="s">
        <v>688</v>
      </c>
      <c r="E219" s="28"/>
      <c r="F219" s="28" t="s">
        <v>689</v>
      </c>
      <c r="G219" s="28" t="str">
        <f>VLOOKUP(F219,regions!A$2:C$419,3,FALSE)</f>
        <v>Shire district</v>
      </c>
      <c r="H219" s="28" t="str">
        <f>IFERROR(VLOOKUP(F219,classifications!A$3:C$328,3,FALSE),VLOOKUP(F219,classifications!I$2:K$28,3,FALSE))</f>
        <v>Predominantly Urban</v>
      </c>
      <c r="I219" s="29">
        <v>100</v>
      </c>
      <c r="J219" s="29">
        <v>20</v>
      </c>
      <c r="K219" s="29">
        <v>10</v>
      </c>
      <c r="L219" s="29">
        <v>130</v>
      </c>
      <c r="M219" s="25"/>
      <c r="N219" s="29">
        <v>80</v>
      </c>
      <c r="O219" s="29">
        <v>80</v>
      </c>
      <c r="P219" s="29">
        <v>10</v>
      </c>
      <c r="Q219" s="29">
        <v>170</v>
      </c>
    </row>
    <row r="220" spans="2:17" ht="39.6" x14ac:dyDescent="0.25">
      <c r="B220" s="28" t="s">
        <v>690</v>
      </c>
      <c r="C220" s="28" t="s">
        <v>691</v>
      </c>
      <c r="D220" s="28" t="s">
        <v>692</v>
      </c>
      <c r="E220" s="28"/>
      <c r="F220" s="28" t="s">
        <v>693</v>
      </c>
      <c r="G220" s="28" t="str">
        <f>VLOOKUP(F220,regions!A$2:C$419,3,FALSE)</f>
        <v>Shire district</v>
      </c>
      <c r="H220" s="28" t="str">
        <f>IFERROR(VLOOKUP(F220,classifications!A$3:C$328,3,FALSE),VLOOKUP(F220,classifications!I$2:K$28,3,FALSE))</f>
        <v>Predominantly Rural</v>
      </c>
      <c r="I220" s="29">
        <v>190</v>
      </c>
      <c r="J220" s="29">
        <v>40</v>
      </c>
      <c r="K220" s="29">
        <v>0</v>
      </c>
      <c r="L220" s="29">
        <v>230</v>
      </c>
      <c r="M220" s="25"/>
      <c r="N220" s="29">
        <v>170</v>
      </c>
      <c r="O220" s="29">
        <v>40</v>
      </c>
      <c r="P220" s="29">
        <v>0</v>
      </c>
      <c r="Q220" s="29">
        <v>200</v>
      </c>
    </row>
    <row r="221" spans="2:17" ht="39.6" x14ac:dyDescent="0.25">
      <c r="B221" s="28" t="s">
        <v>694</v>
      </c>
      <c r="C221" s="28" t="s">
        <v>695</v>
      </c>
      <c r="D221" s="28" t="s">
        <v>696</v>
      </c>
      <c r="E221" s="28"/>
      <c r="F221" s="28" t="s">
        <v>697</v>
      </c>
      <c r="G221" s="28" t="str">
        <f>VLOOKUP(F221,regions!A$2:C$419,3,FALSE)</f>
        <v>Shire district</v>
      </c>
      <c r="H221" s="28" t="str">
        <f>IFERROR(VLOOKUP(F221,classifications!A$3:C$328,3,FALSE),VLOOKUP(F221,classifications!I$2:K$28,3,FALSE))</f>
        <v>Predominantly Urban</v>
      </c>
      <c r="I221" s="30">
        <v>100</v>
      </c>
      <c r="J221" s="30">
        <v>0</v>
      </c>
      <c r="K221" s="30">
        <v>0</v>
      </c>
      <c r="L221" s="30">
        <v>100</v>
      </c>
      <c r="M221" s="31"/>
      <c r="N221" s="30">
        <v>120</v>
      </c>
      <c r="O221" s="30">
        <v>30</v>
      </c>
      <c r="P221" s="30">
        <v>0</v>
      </c>
      <c r="Q221" s="30">
        <v>150</v>
      </c>
    </row>
    <row r="222" spans="2:17" ht="39.6" x14ac:dyDescent="0.25">
      <c r="B222" s="28" t="s">
        <v>698</v>
      </c>
      <c r="C222" s="28" t="s">
        <v>699</v>
      </c>
      <c r="D222" s="28" t="s">
        <v>700</v>
      </c>
      <c r="E222" s="28"/>
      <c r="F222" s="28" t="s">
        <v>701</v>
      </c>
      <c r="G222" s="28" t="str">
        <f>VLOOKUP(F222,regions!A$2:C$419,3,FALSE)</f>
        <v>Shire district</v>
      </c>
      <c r="H222" s="28" t="str">
        <f>IFERROR(VLOOKUP(F222,classifications!A$3:C$328,3,FALSE),VLOOKUP(F222,classifications!I$2:K$28,3,FALSE))</f>
        <v>Predominantly Rural</v>
      </c>
      <c r="I222" s="29">
        <v>390</v>
      </c>
      <c r="J222" s="29">
        <v>10</v>
      </c>
      <c r="K222" s="29">
        <v>0</v>
      </c>
      <c r="L222" s="29">
        <v>390</v>
      </c>
      <c r="M222" s="25"/>
      <c r="N222" s="29">
        <v>270</v>
      </c>
      <c r="O222" s="29">
        <v>20</v>
      </c>
      <c r="P222" s="29">
        <v>0</v>
      </c>
      <c r="Q222" s="29">
        <v>290</v>
      </c>
    </row>
    <row r="223" spans="2:17" ht="39.6" x14ac:dyDescent="0.25">
      <c r="B223" s="28" t="s">
        <v>702</v>
      </c>
      <c r="C223" s="28" t="s">
        <v>703</v>
      </c>
      <c r="D223" s="28" t="s">
        <v>704</v>
      </c>
      <c r="E223" s="28"/>
      <c r="F223" s="28" t="s">
        <v>705</v>
      </c>
      <c r="G223" s="28" t="str">
        <f>VLOOKUP(F223,regions!A$2:C$419,3,FALSE)</f>
        <v>Shire district</v>
      </c>
      <c r="H223" s="28" t="str">
        <f>IFERROR(VLOOKUP(F223,classifications!A$3:C$328,3,FALSE),VLOOKUP(F223,classifications!I$2:K$28,3,FALSE))</f>
        <v>Predominantly Rural</v>
      </c>
      <c r="I223" s="29">
        <v>400</v>
      </c>
      <c r="J223" s="29">
        <v>150</v>
      </c>
      <c r="K223" s="29">
        <v>10</v>
      </c>
      <c r="L223" s="29">
        <v>550</v>
      </c>
      <c r="M223" s="25"/>
      <c r="N223" s="29">
        <v>320</v>
      </c>
      <c r="O223" s="29">
        <v>110</v>
      </c>
      <c r="P223" s="29">
        <v>10</v>
      </c>
      <c r="Q223" s="29">
        <v>450</v>
      </c>
    </row>
    <row r="224" spans="2:17" x14ac:dyDescent="0.25">
      <c r="B224" s="28"/>
      <c r="C224" s="28"/>
      <c r="D224" s="28"/>
      <c r="E224" s="28"/>
      <c r="F224" s="28"/>
      <c r="G224" s="28"/>
      <c r="H224" s="28"/>
      <c r="I224" s="25"/>
      <c r="J224" s="25"/>
      <c r="K224" s="25"/>
      <c r="L224" s="25"/>
      <c r="M224" s="25"/>
      <c r="N224" s="25"/>
      <c r="O224" s="25"/>
      <c r="P224" s="25"/>
      <c r="Q224" s="25"/>
    </row>
    <row r="225" spans="2:17" ht="39.6" x14ac:dyDescent="0.25">
      <c r="B225" s="28"/>
      <c r="C225" s="28"/>
      <c r="D225" s="28" t="s">
        <v>706</v>
      </c>
      <c r="E225" s="28" t="s">
        <v>707</v>
      </c>
      <c r="F225" s="28" t="s">
        <v>707</v>
      </c>
      <c r="G225" s="28" t="str">
        <f>VLOOKUP(F225,regions!A$2:C$419,3,FALSE)</f>
        <v>Shire county</v>
      </c>
      <c r="H225" s="28" t="str">
        <f>IFERROR(VLOOKUP(F225,classifications!A$3:C$328,3,FALSE),VLOOKUP(F225,classifications!I$2:K$28,3,FALSE))</f>
        <v>Urban with Significant Rural</v>
      </c>
      <c r="I225" s="29">
        <v>1860</v>
      </c>
      <c r="J225" s="29">
        <v>500</v>
      </c>
      <c r="K225" s="29">
        <v>70</v>
      </c>
      <c r="L225" s="29">
        <v>2430</v>
      </c>
      <c r="M225" s="25"/>
      <c r="N225" s="29">
        <v>1810</v>
      </c>
      <c r="O225" s="29">
        <v>480</v>
      </c>
      <c r="P225" s="29">
        <v>20</v>
      </c>
      <c r="Q225" s="29">
        <v>2320</v>
      </c>
    </row>
    <row r="226" spans="2:17" ht="39.6" x14ac:dyDescent="0.25">
      <c r="B226" s="28" t="s">
        <v>708</v>
      </c>
      <c r="C226" s="28" t="s">
        <v>709</v>
      </c>
      <c r="D226" s="28" t="s">
        <v>710</v>
      </c>
      <c r="E226" s="28"/>
      <c r="F226" s="28" t="s">
        <v>711</v>
      </c>
      <c r="G226" s="28" t="str">
        <f>VLOOKUP(F226,regions!A$2:C$419,3,FALSE)</f>
        <v>Shire district</v>
      </c>
      <c r="H226" s="28" t="str">
        <f>IFERROR(VLOOKUP(F226,classifications!A$3:C$328,3,FALSE),VLOOKUP(F226,classifications!I$2:K$28,3,FALSE))</f>
        <v>Predominantly Urban</v>
      </c>
      <c r="I226" s="29">
        <v>300</v>
      </c>
      <c r="J226" s="29">
        <v>50</v>
      </c>
      <c r="K226" s="29">
        <v>0</v>
      </c>
      <c r="L226" s="29">
        <v>350</v>
      </c>
      <c r="M226" s="25"/>
      <c r="N226" s="29">
        <v>120</v>
      </c>
      <c r="O226" s="29">
        <v>0</v>
      </c>
      <c r="P226" s="29">
        <v>0</v>
      </c>
      <c r="Q226" s="29">
        <v>120</v>
      </c>
    </row>
    <row r="227" spans="2:17" ht="39.6" x14ac:dyDescent="0.25">
      <c r="B227" s="28" t="s">
        <v>712</v>
      </c>
      <c r="C227" s="28" t="s">
        <v>713</v>
      </c>
      <c r="D227" s="28" t="s">
        <v>714</v>
      </c>
      <c r="E227" s="28"/>
      <c r="F227" s="28" t="s">
        <v>715</v>
      </c>
      <c r="G227" s="28" t="str">
        <f>VLOOKUP(F227,regions!A$2:C$419,3,FALSE)</f>
        <v>Shire district</v>
      </c>
      <c r="H227" s="28" t="str">
        <f>IFERROR(VLOOKUP(F227,classifications!A$3:C$328,3,FALSE),VLOOKUP(F227,classifications!I$2:K$28,3,FALSE))</f>
        <v>Predominantly Rural</v>
      </c>
      <c r="I227" s="29">
        <v>580</v>
      </c>
      <c r="J227" s="29">
        <v>180</v>
      </c>
      <c r="K227" s="29">
        <v>0</v>
      </c>
      <c r="L227" s="29">
        <v>760</v>
      </c>
      <c r="M227" s="25"/>
      <c r="N227" s="29">
        <v>300</v>
      </c>
      <c r="O227" s="29">
        <v>80</v>
      </c>
      <c r="P227" s="29">
        <v>0</v>
      </c>
      <c r="Q227" s="29">
        <v>390</v>
      </c>
    </row>
    <row r="228" spans="2:17" ht="39.6" x14ac:dyDescent="0.25">
      <c r="B228" s="28" t="s">
        <v>716</v>
      </c>
      <c r="C228" s="28" t="s">
        <v>717</v>
      </c>
      <c r="D228" s="28" t="s">
        <v>718</v>
      </c>
      <c r="E228" s="28"/>
      <c r="F228" s="28" t="s">
        <v>719</v>
      </c>
      <c r="G228" s="28" t="str">
        <f>VLOOKUP(F228,regions!A$2:C$419,3,FALSE)</f>
        <v>Shire district</v>
      </c>
      <c r="H228" s="28" t="str">
        <f>IFERROR(VLOOKUP(F228,classifications!A$3:C$328,3,FALSE),VLOOKUP(F228,classifications!I$2:K$28,3,FALSE))</f>
        <v>Predominantly Rural</v>
      </c>
      <c r="I228" s="29">
        <v>140</v>
      </c>
      <c r="J228" s="29">
        <v>30</v>
      </c>
      <c r="K228" s="29">
        <v>0</v>
      </c>
      <c r="L228" s="29">
        <v>180</v>
      </c>
      <c r="M228" s="25"/>
      <c r="N228" s="29">
        <v>220</v>
      </c>
      <c r="O228" s="29">
        <v>80</v>
      </c>
      <c r="P228" s="29">
        <v>0</v>
      </c>
      <c r="Q228" s="29">
        <v>300</v>
      </c>
    </row>
    <row r="229" spans="2:17" ht="39.6" x14ac:dyDescent="0.25">
      <c r="B229" s="28" t="s">
        <v>720</v>
      </c>
      <c r="C229" s="28" t="s">
        <v>721</v>
      </c>
      <c r="D229" s="28" t="s">
        <v>722</v>
      </c>
      <c r="E229" s="28"/>
      <c r="F229" s="28" t="s">
        <v>723</v>
      </c>
      <c r="G229" s="28" t="str">
        <f>VLOOKUP(F229,regions!A$2:C$419,3,FALSE)</f>
        <v>Shire district</v>
      </c>
      <c r="H229" s="28" t="str">
        <f>IFERROR(VLOOKUP(F229,classifications!A$3:C$328,3,FALSE),VLOOKUP(F229,classifications!I$2:K$28,3,FALSE))</f>
        <v>Predominantly Urban</v>
      </c>
      <c r="I229" s="29">
        <v>300</v>
      </c>
      <c r="J229" s="29">
        <v>70</v>
      </c>
      <c r="K229" s="29">
        <v>0</v>
      </c>
      <c r="L229" s="29">
        <v>360</v>
      </c>
      <c r="M229" s="25"/>
      <c r="N229" s="29">
        <v>380</v>
      </c>
      <c r="O229" s="29">
        <v>40</v>
      </c>
      <c r="P229" s="29">
        <v>0</v>
      </c>
      <c r="Q229" s="29">
        <v>420</v>
      </c>
    </row>
    <row r="230" spans="2:17" ht="39.6" x14ac:dyDescent="0.25">
      <c r="B230" s="28" t="s">
        <v>724</v>
      </c>
      <c r="C230" s="28" t="s">
        <v>725</v>
      </c>
      <c r="D230" s="28" t="s">
        <v>726</v>
      </c>
      <c r="E230" s="28"/>
      <c r="F230" s="28" t="s">
        <v>727</v>
      </c>
      <c r="G230" s="28" t="str">
        <f>VLOOKUP(F230,regions!A$2:C$419,3,FALSE)</f>
        <v>Shire district</v>
      </c>
      <c r="H230" s="28" t="str">
        <f>IFERROR(VLOOKUP(F230,classifications!A$3:C$328,3,FALSE),VLOOKUP(F230,classifications!I$2:K$28,3,FALSE))</f>
        <v>Urban with Significant Rural</v>
      </c>
      <c r="I230" s="29">
        <v>150</v>
      </c>
      <c r="J230" s="29">
        <v>20</v>
      </c>
      <c r="K230" s="29">
        <v>70</v>
      </c>
      <c r="L230" s="29">
        <v>240</v>
      </c>
      <c r="M230" s="25"/>
      <c r="N230" s="29">
        <v>330</v>
      </c>
      <c r="O230" s="29">
        <v>40</v>
      </c>
      <c r="P230" s="29">
        <v>20</v>
      </c>
      <c r="Q230" s="29">
        <v>390</v>
      </c>
    </row>
    <row r="231" spans="2:17" ht="39.6" x14ac:dyDescent="0.25">
      <c r="B231" s="28" t="s">
        <v>728</v>
      </c>
      <c r="C231" s="28" t="s">
        <v>729</v>
      </c>
      <c r="D231" s="28" t="s">
        <v>730</v>
      </c>
      <c r="E231" s="28"/>
      <c r="F231" s="28" t="s">
        <v>731</v>
      </c>
      <c r="G231" s="28" t="str">
        <f>VLOOKUP(F231,regions!A$2:C$419,3,FALSE)</f>
        <v>Shire district</v>
      </c>
      <c r="H231" s="28" t="str">
        <f>IFERROR(VLOOKUP(F231,classifications!A$3:C$328,3,FALSE),VLOOKUP(F231,classifications!I$2:K$28,3,FALSE))</f>
        <v>Predominantly Rural</v>
      </c>
      <c r="I231" s="29">
        <v>380</v>
      </c>
      <c r="J231" s="29">
        <v>150</v>
      </c>
      <c r="K231" s="29">
        <v>0</v>
      </c>
      <c r="L231" s="29">
        <v>530</v>
      </c>
      <c r="M231" s="25"/>
      <c r="N231" s="29">
        <v>460</v>
      </c>
      <c r="O231" s="29">
        <v>240</v>
      </c>
      <c r="P231" s="29">
        <v>0</v>
      </c>
      <c r="Q231" s="29">
        <v>700</v>
      </c>
    </row>
    <row r="232" spans="2:17" x14ac:dyDescent="0.25">
      <c r="B232" s="28"/>
      <c r="C232" s="28"/>
      <c r="D232" s="28"/>
      <c r="E232" s="28"/>
      <c r="F232" s="28"/>
      <c r="G232" s="28"/>
      <c r="H232" s="28"/>
      <c r="I232" s="25"/>
      <c r="J232" s="25"/>
      <c r="K232" s="25"/>
      <c r="L232" s="25"/>
      <c r="M232" s="25"/>
      <c r="N232" s="25"/>
      <c r="O232" s="25"/>
      <c r="P232" s="25"/>
      <c r="Q232" s="25"/>
    </row>
    <row r="233" spans="2:17" ht="39.6" x14ac:dyDescent="0.25">
      <c r="B233" s="28"/>
      <c r="C233" s="28"/>
      <c r="D233" s="28" t="s">
        <v>732</v>
      </c>
      <c r="E233" s="28" t="s">
        <v>733</v>
      </c>
      <c r="F233" s="28" t="s">
        <v>733</v>
      </c>
      <c r="G233" s="28" t="str">
        <f>VLOOKUP(F233,regions!A$2:C$419,3,FALSE)</f>
        <v>Shire county</v>
      </c>
      <c r="H233" s="28" t="str">
        <f>IFERROR(VLOOKUP(F233,classifications!A$3:C$328,3,FALSE),VLOOKUP(F233,classifications!I$2:K$28,3,FALSE))</f>
        <v>Urban with Significant Rural</v>
      </c>
      <c r="I233" s="29">
        <v>3090</v>
      </c>
      <c r="J233" s="29">
        <v>840</v>
      </c>
      <c r="K233" s="29">
        <v>50</v>
      </c>
      <c r="L233" s="29">
        <v>3990</v>
      </c>
      <c r="M233" s="25"/>
      <c r="N233" s="29">
        <v>2970</v>
      </c>
      <c r="O233" s="29">
        <v>880</v>
      </c>
      <c r="P233" s="29">
        <v>20</v>
      </c>
      <c r="Q233" s="29">
        <v>3870</v>
      </c>
    </row>
    <row r="234" spans="2:17" ht="39.6" x14ac:dyDescent="0.25">
      <c r="B234" s="28" t="s">
        <v>734</v>
      </c>
      <c r="C234" s="28" t="s">
        <v>735</v>
      </c>
      <c r="D234" s="28" t="s">
        <v>736</v>
      </c>
      <c r="E234" s="28"/>
      <c r="F234" s="28" t="s">
        <v>737</v>
      </c>
      <c r="G234" s="28" t="str">
        <f>VLOOKUP(F234,regions!A$2:C$419,3,FALSE)</f>
        <v>Shire district</v>
      </c>
      <c r="H234" s="28" t="str">
        <f>IFERROR(VLOOKUP(F234,classifications!A$3:C$328,3,FALSE),VLOOKUP(F234,classifications!I$2:K$28,3,FALSE))</f>
        <v>Urban with Significant Rural</v>
      </c>
      <c r="I234" s="29">
        <v>270</v>
      </c>
      <c r="J234" s="29">
        <v>70</v>
      </c>
      <c r="K234" s="29">
        <v>0</v>
      </c>
      <c r="L234" s="29">
        <v>340</v>
      </c>
      <c r="M234" s="25"/>
      <c r="N234" s="29">
        <v>150</v>
      </c>
      <c r="O234" s="29">
        <v>90</v>
      </c>
      <c r="P234" s="29">
        <v>0</v>
      </c>
      <c r="Q234" s="29">
        <v>240</v>
      </c>
    </row>
    <row r="235" spans="2:17" ht="39.6" x14ac:dyDescent="0.25">
      <c r="B235" s="28" t="s">
        <v>738</v>
      </c>
      <c r="C235" s="28" t="s">
        <v>739</v>
      </c>
      <c r="D235" s="28" t="s">
        <v>740</v>
      </c>
      <c r="E235" s="28"/>
      <c r="F235" s="28" t="s">
        <v>741</v>
      </c>
      <c r="G235" s="28" t="str">
        <f>VLOOKUP(F235,regions!A$2:C$419,3,FALSE)</f>
        <v>Shire district</v>
      </c>
      <c r="H235" s="28" t="str">
        <f>IFERROR(VLOOKUP(F235,classifications!A$3:C$328,3,FALSE),VLOOKUP(F235,classifications!I$2:K$28,3,FALSE))</f>
        <v>Predominantly Rural</v>
      </c>
      <c r="I235" s="29">
        <v>200</v>
      </c>
      <c r="J235" s="29">
        <v>80</v>
      </c>
      <c r="K235" s="29">
        <v>0</v>
      </c>
      <c r="L235" s="29">
        <v>280</v>
      </c>
      <c r="M235" s="25"/>
      <c r="N235" s="29">
        <v>360</v>
      </c>
      <c r="O235" s="29">
        <v>80</v>
      </c>
      <c r="P235" s="29">
        <v>0</v>
      </c>
      <c r="Q235" s="29">
        <v>440</v>
      </c>
    </row>
    <row r="236" spans="2:17" ht="39.6" x14ac:dyDescent="0.25">
      <c r="B236" s="28" t="s">
        <v>742</v>
      </c>
      <c r="C236" s="28" t="s">
        <v>743</v>
      </c>
      <c r="D236" s="28" t="s">
        <v>744</v>
      </c>
      <c r="E236" s="28"/>
      <c r="F236" s="28" t="s">
        <v>745</v>
      </c>
      <c r="G236" s="28" t="str">
        <f>VLOOKUP(F236,regions!A$2:C$419,3,FALSE)</f>
        <v>Shire district</v>
      </c>
      <c r="H236" s="28" t="str">
        <f>IFERROR(VLOOKUP(F236,classifications!A$3:C$328,3,FALSE),VLOOKUP(F236,classifications!I$2:K$28,3,FALSE))</f>
        <v>Predominantly Urban</v>
      </c>
      <c r="I236" s="29">
        <v>350</v>
      </c>
      <c r="J236" s="29">
        <v>110</v>
      </c>
      <c r="K236" s="29">
        <v>0</v>
      </c>
      <c r="L236" s="29">
        <v>460</v>
      </c>
      <c r="M236" s="25"/>
      <c r="N236" s="29">
        <v>190</v>
      </c>
      <c r="O236" s="29">
        <v>100</v>
      </c>
      <c r="P236" s="29">
        <v>0</v>
      </c>
      <c r="Q236" s="29">
        <v>280</v>
      </c>
    </row>
    <row r="237" spans="2:17" ht="39.6" x14ac:dyDescent="0.25">
      <c r="B237" s="28" t="s">
        <v>746</v>
      </c>
      <c r="C237" s="28" t="s">
        <v>747</v>
      </c>
      <c r="D237" s="28" t="s">
        <v>748</v>
      </c>
      <c r="E237" s="28"/>
      <c r="F237" s="28" t="s">
        <v>749</v>
      </c>
      <c r="G237" s="28" t="str">
        <f>VLOOKUP(F237,regions!A$2:C$419,3,FALSE)</f>
        <v>Shire district</v>
      </c>
      <c r="H237" s="28" t="str">
        <f>IFERROR(VLOOKUP(F237,classifications!A$3:C$328,3,FALSE),VLOOKUP(F237,classifications!I$2:K$28,3,FALSE))</f>
        <v>Predominantly Urban</v>
      </c>
      <c r="I237" s="29">
        <v>270</v>
      </c>
      <c r="J237" s="29">
        <v>30</v>
      </c>
      <c r="K237" s="29">
        <v>0</v>
      </c>
      <c r="L237" s="29">
        <v>300</v>
      </c>
      <c r="M237" s="25"/>
      <c r="N237" s="29">
        <v>270</v>
      </c>
      <c r="O237" s="29">
        <v>30</v>
      </c>
      <c r="P237" s="29">
        <v>0</v>
      </c>
      <c r="Q237" s="29">
        <v>310</v>
      </c>
    </row>
    <row r="238" spans="2:17" ht="39.6" x14ac:dyDescent="0.25">
      <c r="B238" s="28" t="s">
        <v>750</v>
      </c>
      <c r="C238" s="28" t="s">
        <v>751</v>
      </c>
      <c r="D238" s="28" t="s">
        <v>752</v>
      </c>
      <c r="E238" s="28"/>
      <c r="F238" s="28" t="s">
        <v>753</v>
      </c>
      <c r="G238" s="28" t="str">
        <f>VLOOKUP(F238,regions!A$2:C$419,3,FALSE)</f>
        <v>Shire district</v>
      </c>
      <c r="H238" s="28" t="str">
        <f>IFERROR(VLOOKUP(F238,classifications!A$3:C$328,3,FALSE),VLOOKUP(F238,classifications!I$2:K$28,3,FALSE))</f>
        <v>Predominantly Urban</v>
      </c>
      <c r="I238" s="29">
        <v>130</v>
      </c>
      <c r="J238" s="29">
        <v>20</v>
      </c>
      <c r="K238" s="29">
        <v>20</v>
      </c>
      <c r="L238" s="29">
        <v>160</v>
      </c>
      <c r="M238" s="25"/>
      <c r="N238" s="29">
        <v>130</v>
      </c>
      <c r="O238" s="29">
        <v>60</v>
      </c>
      <c r="P238" s="29">
        <v>0</v>
      </c>
      <c r="Q238" s="29">
        <v>190</v>
      </c>
    </row>
    <row r="239" spans="2:17" ht="39.6" x14ac:dyDescent="0.25">
      <c r="B239" s="28" t="s">
        <v>754</v>
      </c>
      <c r="C239" s="28" t="s">
        <v>755</v>
      </c>
      <c r="D239" s="28" t="s">
        <v>756</v>
      </c>
      <c r="E239" s="28"/>
      <c r="F239" s="28" t="s">
        <v>757</v>
      </c>
      <c r="G239" s="28" t="str">
        <f>VLOOKUP(F239,regions!A$2:C$419,3,FALSE)</f>
        <v>Shire district</v>
      </c>
      <c r="H239" s="28" t="str">
        <f>IFERROR(VLOOKUP(F239,classifications!A$3:C$328,3,FALSE),VLOOKUP(F239,classifications!I$2:K$28,3,FALSE))</f>
        <v>Urban with Significant Rural</v>
      </c>
      <c r="I239" s="29">
        <v>200</v>
      </c>
      <c r="J239" s="29">
        <v>80</v>
      </c>
      <c r="K239" s="29">
        <v>0</v>
      </c>
      <c r="L239" s="29">
        <v>280</v>
      </c>
      <c r="M239" s="25"/>
      <c r="N239" s="29">
        <v>310</v>
      </c>
      <c r="O239" s="29">
        <v>80</v>
      </c>
      <c r="P239" s="29">
        <v>0</v>
      </c>
      <c r="Q239" s="29">
        <v>390</v>
      </c>
    </row>
    <row r="240" spans="2:17" ht="39.6" x14ac:dyDescent="0.25">
      <c r="B240" s="28" t="s">
        <v>758</v>
      </c>
      <c r="C240" s="28" t="s">
        <v>759</v>
      </c>
      <c r="D240" s="28" t="s">
        <v>760</v>
      </c>
      <c r="E240" s="28"/>
      <c r="F240" s="28" t="s">
        <v>761</v>
      </c>
      <c r="G240" s="28" t="str">
        <f>VLOOKUP(F240,regions!A$2:C$419,3,FALSE)</f>
        <v>Shire district</v>
      </c>
      <c r="H240" s="28" t="str">
        <f>IFERROR(VLOOKUP(F240,classifications!A$3:C$328,3,FALSE),VLOOKUP(F240,classifications!I$2:K$28,3,FALSE))</f>
        <v>Predominantly Urban</v>
      </c>
      <c r="I240" s="30">
        <v>320</v>
      </c>
      <c r="J240" s="30">
        <v>100</v>
      </c>
      <c r="K240" s="30">
        <v>0</v>
      </c>
      <c r="L240" s="30">
        <v>420</v>
      </c>
      <c r="M240" s="31"/>
      <c r="N240" s="30">
        <v>380</v>
      </c>
      <c r="O240" s="30">
        <v>110</v>
      </c>
      <c r="P240" s="30">
        <v>0</v>
      </c>
      <c r="Q240" s="30">
        <v>490</v>
      </c>
    </row>
    <row r="241" spans="2:17" ht="39.6" x14ac:dyDescent="0.25">
      <c r="B241" s="28" t="s">
        <v>762</v>
      </c>
      <c r="C241" s="28" t="s">
        <v>763</v>
      </c>
      <c r="D241" s="28" t="s">
        <v>764</v>
      </c>
      <c r="E241" s="28"/>
      <c r="F241" s="28" t="s">
        <v>765</v>
      </c>
      <c r="G241" s="28" t="str">
        <f>VLOOKUP(F241,regions!A$2:C$419,3,FALSE)</f>
        <v>Shire district</v>
      </c>
      <c r="H241" s="28" t="str">
        <f>IFERROR(VLOOKUP(F241,classifications!A$3:C$328,3,FALSE),VLOOKUP(F241,classifications!I$2:K$28,3,FALSE))</f>
        <v>Urban with Significant Rural</v>
      </c>
      <c r="I241" s="29">
        <v>230</v>
      </c>
      <c r="J241" s="29">
        <v>30</v>
      </c>
      <c r="K241" s="29">
        <v>0</v>
      </c>
      <c r="L241" s="29">
        <v>260</v>
      </c>
      <c r="M241" s="25"/>
      <c r="N241" s="29">
        <v>120</v>
      </c>
      <c r="O241" s="29">
        <v>0</v>
      </c>
      <c r="P241" s="29">
        <v>0</v>
      </c>
      <c r="Q241" s="29">
        <v>120</v>
      </c>
    </row>
    <row r="242" spans="2:17" ht="39.6" x14ac:dyDescent="0.25">
      <c r="B242" s="28" t="s">
        <v>766</v>
      </c>
      <c r="C242" s="28" t="s">
        <v>767</v>
      </c>
      <c r="D242" s="28" t="s">
        <v>768</v>
      </c>
      <c r="E242" s="28"/>
      <c r="F242" s="28" t="s">
        <v>769</v>
      </c>
      <c r="G242" s="28" t="str">
        <f>VLOOKUP(F242,regions!A$2:C$419,3,FALSE)</f>
        <v>Shire district</v>
      </c>
      <c r="H242" s="28" t="str">
        <f>IFERROR(VLOOKUP(F242,classifications!A$3:C$328,3,FALSE),VLOOKUP(F242,classifications!I$2:K$28,3,FALSE))</f>
        <v>Predominantly Urban</v>
      </c>
      <c r="I242" s="29">
        <v>210</v>
      </c>
      <c r="J242" s="29">
        <v>80</v>
      </c>
      <c r="K242" s="29">
        <v>0</v>
      </c>
      <c r="L242" s="29">
        <v>300</v>
      </c>
      <c r="M242" s="25"/>
      <c r="N242" s="29">
        <v>160</v>
      </c>
      <c r="O242" s="29">
        <v>20</v>
      </c>
      <c r="P242" s="29">
        <v>0</v>
      </c>
      <c r="Q242" s="29">
        <v>170</v>
      </c>
    </row>
    <row r="243" spans="2:17" ht="39.6" x14ac:dyDescent="0.25">
      <c r="B243" s="28" t="s">
        <v>770</v>
      </c>
      <c r="C243" s="28" t="s">
        <v>771</v>
      </c>
      <c r="D243" s="28" t="s">
        <v>772</v>
      </c>
      <c r="E243" s="28"/>
      <c r="F243" s="28" t="s">
        <v>773</v>
      </c>
      <c r="G243" s="28" t="str">
        <f>VLOOKUP(F243,regions!A$2:C$419,3,FALSE)</f>
        <v>Shire district</v>
      </c>
      <c r="H243" s="28" t="str">
        <f>IFERROR(VLOOKUP(F243,classifications!A$3:C$328,3,FALSE),VLOOKUP(F243,classifications!I$2:K$28,3,FALSE))</f>
        <v>Urban with Significant Rural</v>
      </c>
      <c r="I243" s="29">
        <v>630</v>
      </c>
      <c r="J243" s="29">
        <v>190</v>
      </c>
      <c r="K243" s="29">
        <v>30</v>
      </c>
      <c r="L243" s="29">
        <v>840</v>
      </c>
      <c r="M243" s="25"/>
      <c r="N243" s="29">
        <v>680</v>
      </c>
      <c r="O243" s="29">
        <v>280</v>
      </c>
      <c r="P243" s="29">
        <v>0</v>
      </c>
      <c r="Q243" s="29">
        <v>960</v>
      </c>
    </row>
    <row r="244" spans="2:17" ht="39.6" x14ac:dyDescent="0.25">
      <c r="B244" s="28" t="s">
        <v>774</v>
      </c>
      <c r="C244" s="28" t="s">
        <v>775</v>
      </c>
      <c r="D244" s="28" t="s">
        <v>776</v>
      </c>
      <c r="E244" s="28"/>
      <c r="F244" s="28" t="s">
        <v>777</v>
      </c>
      <c r="G244" s="28" t="str">
        <f>VLOOKUP(F244,regions!A$2:C$419,3,FALSE)</f>
        <v>Shire district</v>
      </c>
      <c r="H244" s="28" t="str">
        <f>IFERROR(VLOOKUP(F244,classifications!A$3:C$328,3,FALSE),VLOOKUP(F244,classifications!I$2:K$28,3,FALSE))</f>
        <v>Predominantly Rural</v>
      </c>
      <c r="I244" s="29">
        <v>290</v>
      </c>
      <c r="J244" s="29">
        <v>60</v>
      </c>
      <c r="K244" s="29">
        <v>10</v>
      </c>
      <c r="L244" s="29">
        <v>360</v>
      </c>
      <c r="M244" s="25"/>
      <c r="N244" s="29">
        <v>230</v>
      </c>
      <c r="O244" s="29">
        <v>30</v>
      </c>
      <c r="P244" s="29">
        <v>20</v>
      </c>
      <c r="Q244" s="29">
        <v>280</v>
      </c>
    </row>
    <row r="245" spans="2:17" x14ac:dyDescent="0.25">
      <c r="B245" s="28"/>
      <c r="C245" s="28"/>
      <c r="D245" s="28"/>
      <c r="E245" s="28"/>
      <c r="F245" s="28"/>
      <c r="G245" s="28"/>
      <c r="H245" s="28"/>
      <c r="I245" s="25"/>
      <c r="J245" s="25"/>
      <c r="K245" s="25"/>
      <c r="L245" s="25"/>
      <c r="M245" s="25"/>
      <c r="N245" s="25"/>
      <c r="O245" s="25"/>
      <c r="P245" s="25"/>
      <c r="Q245" s="25"/>
    </row>
    <row r="246" spans="2:17" ht="39.6" x14ac:dyDescent="0.25">
      <c r="B246" s="28"/>
      <c r="C246" s="28"/>
      <c r="D246" s="28" t="s">
        <v>778</v>
      </c>
      <c r="E246" s="28" t="s">
        <v>779</v>
      </c>
      <c r="F246" s="28" t="s">
        <v>779</v>
      </c>
      <c r="G246" s="28" t="str">
        <f>VLOOKUP(F246,regions!A$2:C$419,3,FALSE)</f>
        <v>Shire county</v>
      </c>
      <c r="H246" s="28" t="str">
        <f>IFERROR(VLOOKUP(F246,classifications!A$3:C$328,3,FALSE),VLOOKUP(F246,classifications!I$2:K$28,3,FALSE))</f>
        <v>Predominantly Urban</v>
      </c>
      <c r="I246" s="29">
        <v>2060</v>
      </c>
      <c r="J246" s="29">
        <v>510</v>
      </c>
      <c r="K246" s="29">
        <v>40</v>
      </c>
      <c r="L246" s="29">
        <v>2600</v>
      </c>
      <c r="M246" s="25"/>
      <c r="N246" s="29">
        <v>1900</v>
      </c>
      <c r="O246" s="29">
        <v>440</v>
      </c>
      <c r="P246" s="29">
        <v>0</v>
      </c>
      <c r="Q246" s="29">
        <v>2350</v>
      </c>
    </row>
    <row r="247" spans="2:17" ht="39.6" x14ac:dyDescent="0.25">
      <c r="B247" s="28" t="s">
        <v>780</v>
      </c>
      <c r="C247" s="28" t="s">
        <v>781</v>
      </c>
      <c r="D247" s="28" t="s">
        <v>782</v>
      </c>
      <c r="E247" s="28"/>
      <c r="F247" s="28" t="s">
        <v>783</v>
      </c>
      <c r="G247" s="28" t="str">
        <f>VLOOKUP(F247,regions!A$2:C$419,3,FALSE)</f>
        <v>Shire district</v>
      </c>
      <c r="H247" s="28" t="str">
        <f>IFERROR(VLOOKUP(F247,classifications!A$3:C$328,3,FALSE),VLOOKUP(F247,classifications!I$2:K$28,3,FALSE))</f>
        <v>Predominantly Urban</v>
      </c>
      <c r="I247" s="29">
        <v>40</v>
      </c>
      <c r="J247" s="29">
        <v>10</v>
      </c>
      <c r="K247" s="29">
        <v>0</v>
      </c>
      <c r="L247" s="29">
        <v>50</v>
      </c>
      <c r="M247" s="25"/>
      <c r="N247" s="29">
        <v>50</v>
      </c>
      <c r="O247" s="29">
        <v>80</v>
      </c>
      <c r="P247" s="29">
        <v>0</v>
      </c>
      <c r="Q247" s="29">
        <v>130</v>
      </c>
    </row>
    <row r="248" spans="2:17" ht="39.6" x14ac:dyDescent="0.25">
      <c r="B248" s="28" t="s">
        <v>784</v>
      </c>
      <c r="C248" s="28" t="s">
        <v>785</v>
      </c>
      <c r="D248" s="28" t="s">
        <v>786</v>
      </c>
      <c r="E248" s="28"/>
      <c r="F248" s="28" t="s">
        <v>787</v>
      </c>
      <c r="G248" s="28" t="str">
        <f>VLOOKUP(F248,regions!A$2:C$419,3,FALSE)</f>
        <v>Shire district</v>
      </c>
      <c r="H248" s="28" t="str">
        <f>IFERROR(VLOOKUP(F248,classifications!A$3:C$328,3,FALSE),VLOOKUP(F248,classifications!I$2:K$28,3,FALSE))</f>
        <v>Urban with Significant Rural</v>
      </c>
      <c r="I248" s="29">
        <v>220</v>
      </c>
      <c r="J248" s="29">
        <v>60</v>
      </c>
      <c r="K248" s="29">
        <v>0</v>
      </c>
      <c r="L248" s="29">
        <v>280</v>
      </c>
      <c r="M248" s="25"/>
      <c r="N248" s="29">
        <v>320</v>
      </c>
      <c r="O248" s="29">
        <v>90</v>
      </c>
      <c r="P248" s="29">
        <v>0</v>
      </c>
      <c r="Q248" s="29">
        <v>410</v>
      </c>
    </row>
    <row r="249" spans="2:17" ht="39.6" x14ac:dyDescent="0.25">
      <c r="B249" s="28" t="s">
        <v>788</v>
      </c>
      <c r="C249" s="28" t="s">
        <v>789</v>
      </c>
      <c r="D249" s="28" t="s">
        <v>790</v>
      </c>
      <c r="E249" s="28"/>
      <c r="F249" s="28" t="s">
        <v>791</v>
      </c>
      <c r="G249" s="28" t="str">
        <f>VLOOKUP(F249,regions!A$2:C$419,3,FALSE)</f>
        <v>Shire district</v>
      </c>
      <c r="H249" s="28" t="str">
        <f>IFERROR(VLOOKUP(F249,classifications!A$3:C$328,3,FALSE),VLOOKUP(F249,classifications!I$2:K$28,3,FALSE))</f>
        <v>Urban with Significant Rural</v>
      </c>
      <c r="I249" s="29">
        <v>410</v>
      </c>
      <c r="J249" s="29">
        <v>160</v>
      </c>
      <c r="K249" s="29">
        <v>0</v>
      </c>
      <c r="L249" s="29">
        <v>580</v>
      </c>
      <c r="M249" s="25"/>
      <c r="N249" s="29">
        <v>460</v>
      </c>
      <c r="O249" s="29">
        <v>110</v>
      </c>
      <c r="P249" s="29">
        <v>0</v>
      </c>
      <c r="Q249" s="29">
        <v>570</v>
      </c>
    </row>
    <row r="250" spans="2:17" ht="39.6" x14ac:dyDescent="0.25">
      <c r="B250" s="28" t="s">
        <v>792</v>
      </c>
      <c r="C250" s="28" t="s">
        <v>793</v>
      </c>
      <c r="D250" s="28" t="s">
        <v>794</v>
      </c>
      <c r="E250" s="28"/>
      <c r="F250" s="28" t="s">
        <v>795</v>
      </c>
      <c r="G250" s="28" t="str">
        <f>VLOOKUP(F250,regions!A$2:C$419,3,FALSE)</f>
        <v>Shire district</v>
      </c>
      <c r="H250" s="28" t="str">
        <f>IFERROR(VLOOKUP(F250,classifications!A$3:C$328,3,FALSE),VLOOKUP(F250,classifications!I$2:K$28,3,FALSE))</f>
        <v>Predominantly Urban</v>
      </c>
      <c r="I250" s="29">
        <v>410</v>
      </c>
      <c r="J250" s="29">
        <v>30</v>
      </c>
      <c r="K250" s="29">
        <v>0</v>
      </c>
      <c r="L250" s="29">
        <v>440</v>
      </c>
      <c r="M250" s="25"/>
      <c r="N250" s="29">
        <v>290</v>
      </c>
      <c r="O250" s="29">
        <v>30</v>
      </c>
      <c r="P250" s="29">
        <v>0</v>
      </c>
      <c r="Q250" s="29">
        <v>320</v>
      </c>
    </row>
    <row r="251" spans="2:17" ht="39.6" x14ac:dyDescent="0.25">
      <c r="B251" s="28" t="s">
        <v>796</v>
      </c>
      <c r="C251" s="28" t="s">
        <v>797</v>
      </c>
      <c r="D251" s="28" t="s">
        <v>798</v>
      </c>
      <c r="E251" s="28"/>
      <c r="F251" s="28" t="s">
        <v>799</v>
      </c>
      <c r="G251" s="28" t="str">
        <f>VLOOKUP(F251,regions!A$2:C$419,3,FALSE)</f>
        <v>Shire district</v>
      </c>
      <c r="H251" s="28" t="str">
        <f>IFERROR(VLOOKUP(F251,classifications!A$3:C$328,3,FALSE),VLOOKUP(F251,classifications!I$2:K$28,3,FALSE))</f>
        <v>Urban with Significant Rural</v>
      </c>
      <c r="I251" s="29">
        <v>250</v>
      </c>
      <c r="J251" s="29">
        <v>100</v>
      </c>
      <c r="K251" s="29">
        <v>0</v>
      </c>
      <c r="L251" s="29">
        <v>350</v>
      </c>
      <c r="M251" s="25"/>
      <c r="N251" s="29">
        <v>230</v>
      </c>
      <c r="O251" s="29">
        <v>10</v>
      </c>
      <c r="P251" s="29">
        <v>0</v>
      </c>
      <c r="Q251" s="29">
        <v>240</v>
      </c>
    </row>
    <row r="252" spans="2:17" ht="39.6" x14ac:dyDescent="0.25">
      <c r="B252" s="28" t="s">
        <v>800</v>
      </c>
      <c r="C252" s="28" t="s">
        <v>801</v>
      </c>
      <c r="D252" s="28" t="s">
        <v>802</v>
      </c>
      <c r="E252" s="28"/>
      <c r="F252" s="28" t="s">
        <v>803</v>
      </c>
      <c r="G252" s="28" t="str">
        <f>VLOOKUP(F252,regions!A$2:C$419,3,FALSE)</f>
        <v>Shire district</v>
      </c>
      <c r="H252" s="28" t="str">
        <f>IFERROR(VLOOKUP(F252,classifications!A$3:C$328,3,FALSE),VLOOKUP(F252,classifications!I$2:K$28,3,FALSE))</f>
        <v>Predominantly Urban</v>
      </c>
      <c r="I252" s="29">
        <v>230</v>
      </c>
      <c r="J252" s="29">
        <v>10</v>
      </c>
      <c r="K252" s="29">
        <v>0</v>
      </c>
      <c r="L252" s="29">
        <v>240</v>
      </c>
      <c r="M252" s="25"/>
      <c r="N252" s="29">
        <v>90</v>
      </c>
      <c r="O252" s="29">
        <v>0</v>
      </c>
      <c r="P252" s="29">
        <v>0</v>
      </c>
      <c r="Q252" s="29">
        <v>90</v>
      </c>
    </row>
    <row r="253" spans="2:17" ht="39.6" x14ac:dyDescent="0.25">
      <c r="B253" s="28" t="s">
        <v>804</v>
      </c>
      <c r="C253" s="28" t="s">
        <v>805</v>
      </c>
      <c r="D253" s="28" t="s">
        <v>806</v>
      </c>
      <c r="E253" s="28"/>
      <c r="F253" s="28" t="s">
        <v>807</v>
      </c>
      <c r="G253" s="28" t="str">
        <f>VLOOKUP(F253,regions!A$2:C$419,3,FALSE)</f>
        <v>Shire district</v>
      </c>
      <c r="H253" s="28" t="str">
        <f>IFERROR(VLOOKUP(F253,classifications!A$3:C$328,3,FALSE),VLOOKUP(F253,classifications!I$2:K$28,3,FALSE))</f>
        <v>Predominantly Urban</v>
      </c>
      <c r="I253" s="29">
        <v>130</v>
      </c>
      <c r="J253" s="29">
        <v>10</v>
      </c>
      <c r="K253" s="29">
        <v>30</v>
      </c>
      <c r="L253" s="29">
        <v>160</v>
      </c>
      <c r="M253" s="25"/>
      <c r="N253" s="29">
        <v>130</v>
      </c>
      <c r="O253" s="29">
        <v>0</v>
      </c>
      <c r="P253" s="29">
        <v>0</v>
      </c>
      <c r="Q253" s="29">
        <v>140</v>
      </c>
    </row>
    <row r="254" spans="2:17" ht="39.6" x14ac:dyDescent="0.25">
      <c r="B254" s="28" t="s">
        <v>808</v>
      </c>
      <c r="C254" s="28" t="s">
        <v>809</v>
      </c>
      <c r="D254" s="28" t="s">
        <v>810</v>
      </c>
      <c r="E254" s="28"/>
      <c r="F254" s="28" t="s">
        <v>811</v>
      </c>
      <c r="G254" s="28" t="str">
        <f>VLOOKUP(F254,regions!A$2:C$419,3,FALSE)</f>
        <v>Shire district</v>
      </c>
      <c r="H254" s="28" t="str">
        <f>IFERROR(VLOOKUP(F254,classifications!A$3:C$328,3,FALSE),VLOOKUP(F254,classifications!I$2:K$28,3,FALSE))</f>
        <v>Predominantly Urban</v>
      </c>
      <c r="I254" s="29">
        <v>80</v>
      </c>
      <c r="J254" s="29">
        <v>0</v>
      </c>
      <c r="K254" s="29">
        <v>0</v>
      </c>
      <c r="L254" s="29">
        <v>80</v>
      </c>
      <c r="M254" s="25"/>
      <c r="N254" s="29">
        <v>140</v>
      </c>
      <c r="O254" s="29">
        <v>30</v>
      </c>
      <c r="P254" s="29">
        <v>0</v>
      </c>
      <c r="Q254" s="29">
        <v>160</v>
      </c>
    </row>
    <row r="255" spans="2:17" ht="39.6" x14ac:dyDescent="0.25">
      <c r="B255" s="28" t="s">
        <v>812</v>
      </c>
      <c r="C255" s="28" t="s">
        <v>813</v>
      </c>
      <c r="D255" s="28" t="s">
        <v>814</v>
      </c>
      <c r="E255" s="28"/>
      <c r="F255" s="28" t="s">
        <v>815</v>
      </c>
      <c r="G255" s="28" t="str">
        <f>VLOOKUP(F255,regions!A$2:C$419,3,FALSE)</f>
        <v>Shire district</v>
      </c>
      <c r="H255" s="28" t="str">
        <f>IFERROR(VLOOKUP(F255,classifications!A$3:C$328,3,FALSE),VLOOKUP(F255,classifications!I$2:K$28,3,FALSE))</f>
        <v>Predominantly Urban</v>
      </c>
      <c r="I255" s="29">
        <v>140</v>
      </c>
      <c r="J255" s="29">
        <v>110</v>
      </c>
      <c r="K255" s="29">
        <v>0</v>
      </c>
      <c r="L255" s="29">
        <v>250</v>
      </c>
      <c r="M255" s="25"/>
      <c r="N255" s="29">
        <v>70</v>
      </c>
      <c r="O255" s="29">
        <v>20</v>
      </c>
      <c r="P255" s="29">
        <v>0</v>
      </c>
      <c r="Q255" s="29">
        <v>90</v>
      </c>
    </row>
    <row r="256" spans="2:17" ht="39.6" x14ac:dyDescent="0.25">
      <c r="B256" s="28" t="s">
        <v>816</v>
      </c>
      <c r="C256" s="28" t="s">
        <v>817</v>
      </c>
      <c r="D256" s="28" t="s">
        <v>818</v>
      </c>
      <c r="E256" s="28"/>
      <c r="F256" s="28" t="s">
        <v>819</v>
      </c>
      <c r="G256" s="28" t="str">
        <f>VLOOKUP(F256,regions!A$2:C$419,3,FALSE)</f>
        <v>Shire district</v>
      </c>
      <c r="H256" s="28" t="str">
        <f>IFERROR(VLOOKUP(F256,classifications!A$3:C$328,3,FALSE),VLOOKUP(F256,classifications!I$2:K$28,3,FALSE))</f>
        <v>Predominantly Urban</v>
      </c>
      <c r="I256" s="29">
        <v>170</v>
      </c>
      <c r="J256" s="29">
        <v>10</v>
      </c>
      <c r="K256" s="29">
        <v>10</v>
      </c>
      <c r="L256" s="29">
        <v>180</v>
      </c>
      <c r="M256" s="25"/>
      <c r="N256" s="29">
        <v>130</v>
      </c>
      <c r="O256" s="29">
        <v>80</v>
      </c>
      <c r="P256" s="29">
        <v>0</v>
      </c>
      <c r="Q256" s="29">
        <v>210</v>
      </c>
    </row>
    <row r="257" spans="2:17" x14ac:dyDescent="0.25">
      <c r="B257" s="28"/>
      <c r="C257" s="28"/>
      <c r="D257" s="28"/>
      <c r="E257" s="28"/>
      <c r="F257" s="28"/>
      <c r="G257" s="28"/>
      <c r="H257" s="28"/>
      <c r="I257" s="25"/>
      <c r="J257" s="25"/>
      <c r="K257" s="25"/>
      <c r="L257" s="25"/>
      <c r="M257" s="25"/>
      <c r="N257" s="25"/>
      <c r="O257" s="25"/>
      <c r="P257" s="25"/>
      <c r="Q257" s="25"/>
    </row>
    <row r="258" spans="2:17" ht="39.6" x14ac:dyDescent="0.25">
      <c r="B258" s="28"/>
      <c r="C258" s="28"/>
      <c r="D258" s="28" t="s">
        <v>820</v>
      </c>
      <c r="E258" s="28" t="s">
        <v>821</v>
      </c>
      <c r="F258" s="28" t="s">
        <v>821</v>
      </c>
      <c r="G258" s="28" t="str">
        <f>VLOOKUP(F258,regions!A$2:C$419,3,FALSE)</f>
        <v>Shire county</v>
      </c>
      <c r="H258" s="28" t="str">
        <f>IFERROR(VLOOKUP(F258,classifications!A$3:C$328,3,FALSE),VLOOKUP(F258,classifications!I$2:K$28,3,FALSE))</f>
        <v>Urban with Significant Rural</v>
      </c>
      <c r="I258" s="29">
        <v>3700</v>
      </c>
      <c r="J258" s="29">
        <v>840</v>
      </c>
      <c r="K258" s="29">
        <v>0</v>
      </c>
      <c r="L258" s="29">
        <v>4550</v>
      </c>
      <c r="M258" s="25"/>
      <c r="N258" s="29">
        <v>3110</v>
      </c>
      <c r="O258" s="29">
        <v>710</v>
      </c>
      <c r="P258" s="29">
        <v>0</v>
      </c>
      <c r="Q258" s="29">
        <v>3820</v>
      </c>
    </row>
    <row r="259" spans="2:17" ht="39.6" x14ac:dyDescent="0.25">
      <c r="B259" s="28" t="s">
        <v>822</v>
      </c>
      <c r="C259" s="28" t="s">
        <v>823</v>
      </c>
      <c r="D259" s="28" t="s">
        <v>824</v>
      </c>
      <c r="E259" s="28"/>
      <c r="F259" s="28" t="s">
        <v>825</v>
      </c>
      <c r="G259" s="28" t="str">
        <f>VLOOKUP(F259,regions!A$2:C$419,3,FALSE)</f>
        <v>Shire district</v>
      </c>
      <c r="H259" s="28" t="str">
        <f>IFERROR(VLOOKUP(F259,classifications!A$3:C$328,3,FALSE),VLOOKUP(F259,classifications!I$2:K$28,3,FALSE))</f>
        <v>Urban with Significant Rural</v>
      </c>
      <c r="I259" s="29">
        <v>400</v>
      </c>
      <c r="J259" s="29">
        <v>40</v>
      </c>
      <c r="K259" s="29">
        <v>0</v>
      </c>
      <c r="L259" s="29">
        <v>440</v>
      </c>
      <c r="M259" s="25"/>
      <c r="N259" s="29">
        <v>460</v>
      </c>
      <c r="O259" s="29">
        <v>90</v>
      </c>
      <c r="P259" s="29">
        <v>0</v>
      </c>
      <c r="Q259" s="29">
        <v>550</v>
      </c>
    </row>
    <row r="260" spans="2:17" ht="39.6" x14ac:dyDescent="0.25">
      <c r="B260" s="28" t="s">
        <v>826</v>
      </c>
      <c r="C260" s="28" t="s">
        <v>827</v>
      </c>
      <c r="D260" s="28" t="s">
        <v>828</v>
      </c>
      <c r="E260" s="28"/>
      <c r="F260" s="28" t="s">
        <v>829</v>
      </c>
      <c r="G260" s="28" t="str">
        <f>VLOOKUP(F260,regions!A$2:C$419,3,FALSE)</f>
        <v>Shire district</v>
      </c>
      <c r="H260" s="28" t="str">
        <f>IFERROR(VLOOKUP(F260,classifications!A$3:C$328,3,FALSE),VLOOKUP(F260,classifications!I$2:K$28,3,FALSE))</f>
        <v>Predominantly Urban</v>
      </c>
      <c r="I260" s="29">
        <v>150</v>
      </c>
      <c r="J260" s="29">
        <v>0</v>
      </c>
      <c r="K260" s="29">
        <v>0</v>
      </c>
      <c r="L260" s="29">
        <v>150</v>
      </c>
      <c r="M260" s="25"/>
      <c r="N260" s="29">
        <v>200</v>
      </c>
      <c r="O260" s="29">
        <v>0</v>
      </c>
      <c r="P260" s="29">
        <v>0</v>
      </c>
      <c r="Q260" s="29">
        <v>200</v>
      </c>
    </row>
    <row r="261" spans="2:17" ht="39.6" x14ac:dyDescent="0.25">
      <c r="B261" s="28" t="s">
        <v>830</v>
      </c>
      <c r="C261" s="28" t="s">
        <v>831</v>
      </c>
      <c r="D261" s="28" t="s">
        <v>832</v>
      </c>
      <c r="E261" s="28"/>
      <c r="F261" s="28" t="s">
        <v>833</v>
      </c>
      <c r="G261" s="28" t="str">
        <f>VLOOKUP(F261,regions!A$2:C$419,3,FALSE)</f>
        <v>Shire district</v>
      </c>
      <c r="H261" s="28" t="str">
        <f>IFERROR(VLOOKUP(F261,classifications!A$3:C$328,3,FALSE),VLOOKUP(F261,classifications!I$2:K$28,3,FALSE))</f>
        <v>Predominantly Urban</v>
      </c>
      <c r="I261" s="29">
        <v>700</v>
      </c>
      <c r="J261" s="29">
        <v>170</v>
      </c>
      <c r="K261" s="29">
        <v>0</v>
      </c>
      <c r="L261" s="29">
        <v>870</v>
      </c>
      <c r="M261" s="25"/>
      <c r="N261" s="29">
        <v>700</v>
      </c>
      <c r="O261" s="29">
        <v>60</v>
      </c>
      <c r="P261" s="29">
        <v>0</v>
      </c>
      <c r="Q261" s="29">
        <v>750</v>
      </c>
    </row>
    <row r="262" spans="2:17" ht="39.6" x14ac:dyDescent="0.25">
      <c r="B262" s="28" t="s">
        <v>834</v>
      </c>
      <c r="C262" s="28" t="s">
        <v>835</v>
      </c>
      <c r="D262" s="28" t="s">
        <v>836</v>
      </c>
      <c r="E262" s="28"/>
      <c r="F262" s="28" t="s">
        <v>837</v>
      </c>
      <c r="G262" s="28" t="str">
        <f>VLOOKUP(F262,regions!A$2:C$419,3,FALSE)</f>
        <v>Shire district</v>
      </c>
      <c r="H262" s="28" t="str">
        <f>IFERROR(VLOOKUP(F262,classifications!A$3:C$328,3,FALSE),VLOOKUP(F262,classifications!I$2:K$28,3,FALSE))</f>
        <v>Urban with Significant Rural</v>
      </c>
      <c r="I262" s="29">
        <v>330</v>
      </c>
      <c r="J262" s="29">
        <v>50</v>
      </c>
      <c r="K262" s="29">
        <v>0</v>
      </c>
      <c r="L262" s="29">
        <v>390</v>
      </c>
      <c r="M262" s="25"/>
      <c r="N262" s="29">
        <v>330</v>
      </c>
      <c r="O262" s="29">
        <v>120</v>
      </c>
      <c r="P262" s="29">
        <v>0</v>
      </c>
      <c r="Q262" s="29">
        <v>450</v>
      </c>
    </row>
    <row r="263" spans="2:17" ht="39.6" x14ac:dyDescent="0.25">
      <c r="B263" s="28" t="s">
        <v>838</v>
      </c>
      <c r="C263" s="28" t="s">
        <v>839</v>
      </c>
      <c r="D263" s="28" t="s">
        <v>840</v>
      </c>
      <c r="E263" s="28"/>
      <c r="F263" s="28" t="s">
        <v>841</v>
      </c>
      <c r="G263" s="28" t="str">
        <f>VLOOKUP(F263,regions!A$2:C$419,3,FALSE)</f>
        <v>Shire district</v>
      </c>
      <c r="H263" s="28" t="str">
        <f>IFERROR(VLOOKUP(F263,classifications!A$3:C$328,3,FALSE),VLOOKUP(F263,classifications!I$2:K$28,3,FALSE))</f>
        <v>Predominantly Urban</v>
      </c>
      <c r="I263" s="29">
        <v>20</v>
      </c>
      <c r="J263" s="29">
        <v>0</v>
      </c>
      <c r="K263" s="29">
        <v>0</v>
      </c>
      <c r="L263" s="29">
        <v>20</v>
      </c>
      <c r="M263" s="25"/>
      <c r="N263" s="29">
        <v>40</v>
      </c>
      <c r="O263" s="29">
        <v>10</v>
      </c>
      <c r="P263" s="29">
        <v>0</v>
      </c>
      <c r="Q263" s="29">
        <v>50</v>
      </c>
    </row>
    <row r="264" spans="2:17" ht="39.6" x14ac:dyDescent="0.25">
      <c r="B264" s="28" t="s">
        <v>842</v>
      </c>
      <c r="C264" s="28" t="s">
        <v>843</v>
      </c>
      <c r="D264" s="28" t="s">
        <v>844</v>
      </c>
      <c r="E264" s="28"/>
      <c r="F264" s="28" t="s">
        <v>845</v>
      </c>
      <c r="G264" s="28" t="str">
        <f>VLOOKUP(F264,regions!A$2:C$419,3,FALSE)</f>
        <v>Shire district</v>
      </c>
      <c r="H264" s="28" t="str">
        <f>IFERROR(VLOOKUP(F264,classifications!A$3:C$328,3,FALSE),VLOOKUP(F264,classifications!I$2:K$28,3,FALSE))</f>
        <v>Urban with Significant Rural</v>
      </c>
      <c r="I264" s="29">
        <v>460</v>
      </c>
      <c r="J264" s="29">
        <v>330</v>
      </c>
      <c r="K264" s="29">
        <v>0</v>
      </c>
      <c r="L264" s="29">
        <v>800</v>
      </c>
      <c r="M264" s="25"/>
      <c r="N264" s="29">
        <v>270</v>
      </c>
      <c r="O264" s="29">
        <v>300</v>
      </c>
      <c r="P264" s="29">
        <v>0</v>
      </c>
      <c r="Q264" s="29">
        <v>560</v>
      </c>
    </row>
    <row r="265" spans="2:17" ht="39.6" x14ac:dyDescent="0.25">
      <c r="B265" s="28" t="s">
        <v>846</v>
      </c>
      <c r="C265" s="28" t="s">
        <v>847</v>
      </c>
      <c r="D265" s="28" t="s">
        <v>848</v>
      </c>
      <c r="E265" s="28"/>
      <c r="F265" s="28" t="s">
        <v>849</v>
      </c>
      <c r="G265" s="28" t="str">
        <f>VLOOKUP(F265,regions!A$2:C$419,3,FALSE)</f>
        <v>Shire district</v>
      </c>
      <c r="H265" s="28" t="str">
        <f>IFERROR(VLOOKUP(F265,classifications!A$3:C$328,3,FALSE),VLOOKUP(F265,classifications!I$2:K$28,3,FALSE))</f>
        <v>Predominantly Rural</v>
      </c>
      <c r="I265" s="30">
        <v>100</v>
      </c>
      <c r="J265" s="30">
        <v>20</v>
      </c>
      <c r="K265" s="30">
        <v>0</v>
      </c>
      <c r="L265" s="30">
        <v>120</v>
      </c>
      <c r="M265" s="31"/>
      <c r="N265" s="30">
        <v>50</v>
      </c>
      <c r="O265" s="30">
        <v>10</v>
      </c>
      <c r="P265" s="30">
        <v>0</v>
      </c>
      <c r="Q265" s="30">
        <v>60</v>
      </c>
    </row>
    <row r="266" spans="2:17" ht="39.6" x14ac:dyDescent="0.25">
      <c r="B266" s="28" t="s">
        <v>850</v>
      </c>
      <c r="C266" s="28" t="s">
        <v>851</v>
      </c>
      <c r="D266" s="28" t="s">
        <v>852</v>
      </c>
      <c r="E266" s="28"/>
      <c r="F266" s="28" t="s">
        <v>1875</v>
      </c>
      <c r="G266" s="28" t="str">
        <f>VLOOKUP(F266,regions!A$2:C$419,3,FALSE)</f>
        <v>Shire district</v>
      </c>
      <c r="H266" s="28" t="str">
        <f>IFERROR(VLOOKUP(F266,classifications!A$3:C$328,3,FALSE),VLOOKUP(F266,classifications!I$2:K$28,3,FALSE))</f>
        <v>Urban with Significant Rural</v>
      </c>
      <c r="I266" s="29">
        <v>220</v>
      </c>
      <c r="J266" s="29">
        <v>10</v>
      </c>
      <c r="K266" s="29">
        <v>0</v>
      </c>
      <c r="L266" s="29">
        <v>240</v>
      </c>
      <c r="M266" s="25"/>
      <c r="N266" s="29">
        <v>120</v>
      </c>
      <c r="O266" s="29">
        <v>20</v>
      </c>
      <c r="P266" s="29">
        <v>0</v>
      </c>
      <c r="Q266" s="29">
        <v>130</v>
      </c>
    </row>
    <row r="267" spans="2:17" ht="39.6" x14ac:dyDescent="0.25">
      <c r="B267" s="28" t="s">
        <v>853</v>
      </c>
      <c r="C267" s="28" t="s">
        <v>854</v>
      </c>
      <c r="D267" s="28" t="s">
        <v>855</v>
      </c>
      <c r="E267" s="28"/>
      <c r="F267" s="28" t="s">
        <v>856</v>
      </c>
      <c r="G267" s="28" t="str">
        <f>VLOOKUP(F267,regions!A$2:C$419,3,FALSE)</f>
        <v>Shire district</v>
      </c>
      <c r="H267" s="28" t="str">
        <f>IFERROR(VLOOKUP(F267,classifications!A$3:C$328,3,FALSE),VLOOKUP(F267,classifications!I$2:K$28,3,FALSE))</f>
        <v>Predominantly Rural</v>
      </c>
      <c r="I267" s="29">
        <v>590</v>
      </c>
      <c r="J267" s="29">
        <v>60</v>
      </c>
      <c r="K267" s="29">
        <v>0</v>
      </c>
      <c r="L267" s="29">
        <v>650</v>
      </c>
      <c r="M267" s="25"/>
      <c r="N267" s="29">
        <v>340</v>
      </c>
      <c r="O267" s="29">
        <v>60</v>
      </c>
      <c r="P267" s="29">
        <v>0</v>
      </c>
      <c r="Q267" s="29">
        <v>400</v>
      </c>
    </row>
    <row r="268" spans="2:17" ht="39.6" x14ac:dyDescent="0.25">
      <c r="B268" s="28" t="s">
        <v>857</v>
      </c>
      <c r="C268" s="28" t="s">
        <v>858</v>
      </c>
      <c r="D268" s="28" t="s">
        <v>859</v>
      </c>
      <c r="E268" s="28"/>
      <c r="F268" s="28" t="s">
        <v>860</v>
      </c>
      <c r="G268" s="28" t="str">
        <f>VLOOKUP(F268,regions!A$2:C$419,3,FALSE)</f>
        <v>Shire district</v>
      </c>
      <c r="H268" s="28" t="str">
        <f>IFERROR(VLOOKUP(F268,classifications!A$3:C$328,3,FALSE),VLOOKUP(F268,classifications!I$2:K$28,3,FALSE))</f>
        <v>Predominantly Urban</v>
      </c>
      <c r="I268" s="30">
        <v>80</v>
      </c>
      <c r="J268" s="30">
        <v>70</v>
      </c>
      <c r="K268" s="30">
        <v>0</v>
      </c>
      <c r="L268" s="30">
        <v>150</v>
      </c>
      <c r="M268" s="31"/>
      <c r="N268" s="30">
        <v>100</v>
      </c>
      <c r="O268" s="30">
        <v>20</v>
      </c>
      <c r="P268" s="30">
        <v>0</v>
      </c>
      <c r="Q268" s="30">
        <v>110</v>
      </c>
    </row>
    <row r="269" spans="2:17" ht="39.6" x14ac:dyDescent="0.25">
      <c r="B269" s="28" t="s">
        <v>861</v>
      </c>
      <c r="C269" s="28" t="s">
        <v>862</v>
      </c>
      <c r="D269" s="28" t="s">
        <v>863</v>
      </c>
      <c r="E269" s="28"/>
      <c r="F269" s="28" t="s">
        <v>864</v>
      </c>
      <c r="G269" s="28" t="str">
        <f>VLOOKUP(F269,regions!A$2:C$419,3,FALSE)</f>
        <v>Shire district</v>
      </c>
      <c r="H269" s="28" t="str">
        <f>IFERROR(VLOOKUP(F269,classifications!A$3:C$328,3,FALSE),VLOOKUP(F269,classifications!I$2:K$28,3,FALSE))</f>
        <v>Urban with Significant Rural</v>
      </c>
      <c r="I269" s="30">
        <v>520</v>
      </c>
      <c r="J269" s="30">
        <v>60</v>
      </c>
      <c r="K269" s="30">
        <v>0</v>
      </c>
      <c r="L269" s="30">
        <v>580</v>
      </c>
      <c r="M269" s="31"/>
      <c r="N269" s="30">
        <v>430</v>
      </c>
      <c r="O269" s="30">
        <v>30</v>
      </c>
      <c r="P269" s="30">
        <v>0</v>
      </c>
      <c r="Q269" s="30">
        <v>470</v>
      </c>
    </row>
    <row r="270" spans="2:17" ht="39.6" x14ac:dyDescent="0.25">
      <c r="B270" s="28" t="s">
        <v>865</v>
      </c>
      <c r="C270" s="28" t="s">
        <v>866</v>
      </c>
      <c r="D270" s="28" t="s">
        <v>867</v>
      </c>
      <c r="E270" s="28"/>
      <c r="F270" s="28" t="s">
        <v>868</v>
      </c>
      <c r="G270" s="28" t="str">
        <f>VLOOKUP(F270,regions!A$2:C$419,3,FALSE)</f>
        <v>Shire district</v>
      </c>
      <c r="H270" s="28" t="str">
        <f>IFERROR(VLOOKUP(F270,classifications!A$3:C$328,3,FALSE),VLOOKUP(F270,classifications!I$2:K$28,3,FALSE))</f>
        <v>Urban with Significant Rural</v>
      </c>
      <c r="I270" s="29">
        <v>130</v>
      </c>
      <c r="J270" s="29">
        <v>30</v>
      </c>
      <c r="K270" s="29">
        <v>0</v>
      </c>
      <c r="L270" s="29">
        <v>150</v>
      </c>
      <c r="M270" s="25"/>
      <c r="N270" s="29">
        <v>90</v>
      </c>
      <c r="O270" s="29">
        <v>0</v>
      </c>
      <c r="P270" s="29">
        <v>0</v>
      </c>
      <c r="Q270" s="29">
        <v>90</v>
      </c>
    </row>
    <row r="271" spans="2:17" x14ac:dyDescent="0.25">
      <c r="B271" s="28"/>
      <c r="C271" s="28"/>
      <c r="D271" s="28"/>
      <c r="E271" s="28"/>
      <c r="F271" s="28"/>
      <c r="G271" s="28"/>
      <c r="H271" s="28"/>
      <c r="I271" s="25"/>
      <c r="J271" s="25"/>
      <c r="K271" s="25"/>
      <c r="L271" s="25"/>
      <c r="M271" s="25"/>
      <c r="N271" s="25"/>
      <c r="O271" s="25"/>
      <c r="P271" s="25"/>
      <c r="Q271" s="25"/>
    </row>
    <row r="272" spans="2:17" ht="39.6" x14ac:dyDescent="0.25">
      <c r="B272" s="28"/>
      <c r="C272" s="28"/>
      <c r="D272" s="28" t="s">
        <v>869</v>
      </c>
      <c r="E272" s="28" t="s">
        <v>870</v>
      </c>
      <c r="F272" s="28" t="s">
        <v>870</v>
      </c>
      <c r="G272" s="28" t="str">
        <f>VLOOKUP(F272,regions!A$2:C$419,3,FALSE)</f>
        <v>Shire county</v>
      </c>
      <c r="H272" s="28" t="str">
        <f>IFERROR(VLOOKUP(F272,classifications!A$3:C$328,3,FALSE),VLOOKUP(F272,classifications!I$2:K$28,3,FALSE))</f>
        <v>Predominantly Urban</v>
      </c>
      <c r="I272" s="29">
        <v>3290</v>
      </c>
      <c r="J272" s="29">
        <v>420</v>
      </c>
      <c r="K272" s="29">
        <v>20</v>
      </c>
      <c r="L272" s="29">
        <v>3730</v>
      </c>
      <c r="M272" s="25"/>
      <c r="N272" s="29">
        <v>2530</v>
      </c>
      <c r="O272" s="29">
        <v>450</v>
      </c>
      <c r="P272" s="29">
        <v>10</v>
      </c>
      <c r="Q272" s="29">
        <v>3000</v>
      </c>
    </row>
    <row r="273" spans="2:17" ht="39.6" x14ac:dyDescent="0.25">
      <c r="B273" s="28" t="s">
        <v>871</v>
      </c>
      <c r="C273" s="28" t="s">
        <v>872</v>
      </c>
      <c r="D273" s="28" t="s">
        <v>873</v>
      </c>
      <c r="E273" s="28"/>
      <c r="F273" s="28" t="s">
        <v>874</v>
      </c>
      <c r="G273" s="28" t="str">
        <f>VLOOKUP(F273,regions!A$2:C$419,3,FALSE)</f>
        <v>Shire district</v>
      </c>
      <c r="H273" s="28" t="str">
        <f>IFERROR(VLOOKUP(F273,classifications!A$3:C$328,3,FALSE),VLOOKUP(F273,classifications!I$2:K$28,3,FALSE))</f>
        <v>Predominantly Urban</v>
      </c>
      <c r="I273" s="29">
        <v>250</v>
      </c>
      <c r="J273" s="29">
        <v>0</v>
      </c>
      <c r="K273" s="29">
        <v>0</v>
      </c>
      <c r="L273" s="29">
        <v>250</v>
      </c>
      <c r="M273" s="25"/>
      <c r="N273" s="29">
        <v>60</v>
      </c>
      <c r="O273" s="29">
        <v>10</v>
      </c>
      <c r="P273" s="29">
        <v>0</v>
      </c>
      <c r="Q273" s="29">
        <v>80</v>
      </c>
    </row>
    <row r="274" spans="2:17" ht="39.6" x14ac:dyDescent="0.25">
      <c r="B274" s="28" t="s">
        <v>875</v>
      </c>
      <c r="C274" s="28" t="s">
        <v>876</v>
      </c>
      <c r="D274" s="28" t="s">
        <v>877</v>
      </c>
      <c r="E274" s="28"/>
      <c r="F274" s="28" t="s">
        <v>878</v>
      </c>
      <c r="G274" s="28" t="str">
        <f>VLOOKUP(F274,regions!A$2:C$419,3,FALSE)</f>
        <v>Shire district</v>
      </c>
      <c r="H274" s="28" t="str">
        <f>IFERROR(VLOOKUP(F274,classifications!A$3:C$328,3,FALSE),VLOOKUP(F274,classifications!I$2:K$28,3,FALSE))</f>
        <v>Urban with Significant Rural</v>
      </c>
      <c r="I274" s="29">
        <v>470</v>
      </c>
      <c r="J274" s="29">
        <v>30</v>
      </c>
      <c r="K274" s="29">
        <v>0</v>
      </c>
      <c r="L274" s="29">
        <v>500</v>
      </c>
      <c r="M274" s="25"/>
      <c r="N274" s="29">
        <v>550</v>
      </c>
      <c r="O274" s="29">
        <v>50</v>
      </c>
      <c r="P274" s="29">
        <v>0</v>
      </c>
      <c r="Q274" s="29">
        <v>600</v>
      </c>
    </row>
    <row r="275" spans="2:17" ht="39.6" x14ac:dyDescent="0.25">
      <c r="B275" s="28" t="s">
        <v>879</v>
      </c>
      <c r="C275" s="28" t="s">
        <v>880</v>
      </c>
      <c r="D275" s="28" t="s">
        <v>881</v>
      </c>
      <c r="E275" s="28"/>
      <c r="F275" s="28" t="s">
        <v>882</v>
      </c>
      <c r="G275" s="28" t="str">
        <f>VLOOKUP(F275,regions!A$2:C$419,3,FALSE)</f>
        <v>Shire district</v>
      </c>
      <c r="H275" s="28" t="str">
        <f>IFERROR(VLOOKUP(F275,classifications!A$3:C$328,3,FALSE),VLOOKUP(F275,classifications!I$2:K$28,3,FALSE))</f>
        <v>Predominantly Urban</v>
      </c>
      <c r="I275" s="29">
        <v>470</v>
      </c>
      <c r="J275" s="29">
        <v>0</v>
      </c>
      <c r="K275" s="29">
        <v>0</v>
      </c>
      <c r="L275" s="29">
        <v>470</v>
      </c>
      <c r="M275" s="25"/>
      <c r="N275" s="29">
        <v>320</v>
      </c>
      <c r="O275" s="29">
        <v>10</v>
      </c>
      <c r="P275" s="29">
        <v>0</v>
      </c>
      <c r="Q275" s="29">
        <v>330</v>
      </c>
    </row>
    <row r="276" spans="2:17" ht="39.6" x14ac:dyDescent="0.25">
      <c r="B276" s="28" t="s">
        <v>883</v>
      </c>
      <c r="C276" s="28" t="s">
        <v>884</v>
      </c>
      <c r="D276" s="28" t="s">
        <v>885</v>
      </c>
      <c r="E276" s="28"/>
      <c r="F276" s="28" t="s">
        <v>886</v>
      </c>
      <c r="G276" s="28" t="str">
        <f>VLOOKUP(F276,regions!A$2:C$419,3,FALSE)</f>
        <v>Shire district</v>
      </c>
      <c r="H276" s="28" t="str">
        <f>IFERROR(VLOOKUP(F276,classifications!A$3:C$328,3,FALSE),VLOOKUP(F276,classifications!I$2:K$28,3,FALSE))</f>
        <v>Predominantly Urban</v>
      </c>
      <c r="I276" s="29">
        <v>60</v>
      </c>
      <c r="J276" s="29">
        <v>0</v>
      </c>
      <c r="K276" s="29">
        <v>0</v>
      </c>
      <c r="L276" s="29">
        <v>60</v>
      </c>
      <c r="M276" s="25"/>
      <c r="N276" s="29">
        <v>30</v>
      </c>
      <c r="O276" s="29">
        <v>60</v>
      </c>
      <c r="P276" s="29">
        <v>0</v>
      </c>
      <c r="Q276" s="29">
        <v>90</v>
      </c>
    </row>
    <row r="277" spans="2:17" ht="39.6" x14ac:dyDescent="0.25">
      <c r="B277" s="28" t="s">
        <v>887</v>
      </c>
      <c r="C277" s="28" t="s">
        <v>888</v>
      </c>
      <c r="D277" s="28" t="s">
        <v>889</v>
      </c>
      <c r="E277" s="28"/>
      <c r="F277" s="28" t="s">
        <v>890</v>
      </c>
      <c r="G277" s="28" t="str">
        <f>VLOOKUP(F277,regions!A$2:C$419,3,FALSE)</f>
        <v>Shire district</v>
      </c>
      <c r="H277" s="28" t="str">
        <f>IFERROR(VLOOKUP(F277,classifications!A$3:C$328,3,FALSE),VLOOKUP(F277,classifications!I$2:K$28,3,FALSE))</f>
        <v>Urban with Significant Rural</v>
      </c>
      <c r="I277" s="29">
        <v>430</v>
      </c>
      <c r="J277" s="29">
        <v>190</v>
      </c>
      <c r="K277" s="29">
        <v>0</v>
      </c>
      <c r="L277" s="29">
        <v>620</v>
      </c>
      <c r="M277" s="25"/>
      <c r="N277" s="29">
        <v>270</v>
      </c>
      <c r="O277" s="29">
        <v>110</v>
      </c>
      <c r="P277" s="29">
        <v>0</v>
      </c>
      <c r="Q277" s="29">
        <v>380</v>
      </c>
    </row>
    <row r="278" spans="2:17" ht="39.6" x14ac:dyDescent="0.25">
      <c r="B278" s="28" t="s">
        <v>891</v>
      </c>
      <c r="C278" s="28" t="s">
        <v>892</v>
      </c>
      <c r="D278" s="28" t="s">
        <v>893</v>
      </c>
      <c r="E278" s="28"/>
      <c r="F278" s="28" t="s">
        <v>894</v>
      </c>
      <c r="G278" s="28" t="str">
        <f>VLOOKUP(F278,regions!A$2:C$419,3,FALSE)</f>
        <v>Shire district</v>
      </c>
      <c r="H278" s="28" t="str">
        <f>IFERROR(VLOOKUP(F278,classifications!A$3:C$328,3,FALSE),VLOOKUP(F278,classifications!I$2:K$28,3,FALSE))</f>
        <v>Predominantly Urban</v>
      </c>
      <c r="I278" s="29">
        <v>50</v>
      </c>
      <c r="J278" s="29">
        <v>30</v>
      </c>
      <c r="K278" s="29">
        <v>0</v>
      </c>
      <c r="L278" s="29">
        <v>80</v>
      </c>
      <c r="M278" s="25"/>
      <c r="N278" s="29">
        <v>40</v>
      </c>
      <c r="O278" s="29">
        <v>20</v>
      </c>
      <c r="P278" s="29">
        <v>0</v>
      </c>
      <c r="Q278" s="29">
        <v>60</v>
      </c>
    </row>
    <row r="279" spans="2:17" ht="39.6" x14ac:dyDescent="0.25">
      <c r="B279" s="28" t="s">
        <v>895</v>
      </c>
      <c r="C279" s="28" t="s">
        <v>896</v>
      </c>
      <c r="D279" s="28" t="s">
        <v>897</v>
      </c>
      <c r="E279" s="28"/>
      <c r="F279" s="28" t="s">
        <v>898</v>
      </c>
      <c r="G279" s="28" t="str">
        <f>VLOOKUP(F279,regions!A$2:C$419,3,FALSE)</f>
        <v>Shire district</v>
      </c>
      <c r="H279" s="28" t="str">
        <f>IFERROR(VLOOKUP(F279,classifications!A$3:C$328,3,FALSE),VLOOKUP(F279,classifications!I$2:K$28,3,FALSE))</f>
        <v>Predominantly Urban</v>
      </c>
      <c r="I279" s="29">
        <v>310</v>
      </c>
      <c r="J279" s="29">
        <v>100</v>
      </c>
      <c r="K279" s="29">
        <v>0</v>
      </c>
      <c r="L279" s="29">
        <v>410</v>
      </c>
      <c r="M279" s="25"/>
      <c r="N279" s="29">
        <v>180</v>
      </c>
      <c r="O279" s="29">
        <v>30</v>
      </c>
      <c r="P279" s="29">
        <v>0</v>
      </c>
      <c r="Q279" s="29">
        <v>210</v>
      </c>
    </row>
    <row r="280" spans="2:17" ht="39.6" x14ac:dyDescent="0.25">
      <c r="B280" s="28" t="s">
        <v>899</v>
      </c>
      <c r="C280" s="28" t="s">
        <v>900</v>
      </c>
      <c r="D280" s="28" t="s">
        <v>901</v>
      </c>
      <c r="E280" s="28"/>
      <c r="F280" s="28" t="s">
        <v>902</v>
      </c>
      <c r="G280" s="28" t="str">
        <f>VLOOKUP(F280,regions!A$2:C$419,3,FALSE)</f>
        <v>Shire district</v>
      </c>
      <c r="H280" s="28" t="str">
        <f>IFERROR(VLOOKUP(F280,classifications!A$3:C$328,3,FALSE),VLOOKUP(F280,classifications!I$2:K$28,3,FALSE))</f>
        <v>Predominantly Rural</v>
      </c>
      <c r="I280" s="29">
        <v>340</v>
      </c>
      <c r="J280" s="29">
        <v>20</v>
      </c>
      <c r="K280" s="29">
        <v>0</v>
      </c>
      <c r="L280" s="29">
        <v>370</v>
      </c>
      <c r="M280" s="25"/>
      <c r="N280" s="29">
        <v>230</v>
      </c>
      <c r="O280" s="29">
        <v>50</v>
      </c>
      <c r="P280" s="29">
        <v>0</v>
      </c>
      <c r="Q280" s="29">
        <v>280</v>
      </c>
    </row>
    <row r="281" spans="2:17" ht="39.6" x14ac:dyDescent="0.25">
      <c r="B281" s="28" t="s">
        <v>903</v>
      </c>
      <c r="C281" s="28" t="s">
        <v>904</v>
      </c>
      <c r="D281" s="28" t="s">
        <v>905</v>
      </c>
      <c r="E281" s="28"/>
      <c r="F281" s="28" t="s">
        <v>906</v>
      </c>
      <c r="G281" s="28" t="str">
        <f>VLOOKUP(F281,regions!A$2:C$419,3,FALSE)</f>
        <v>Shire district</v>
      </c>
      <c r="H281" s="28" t="str">
        <f>IFERROR(VLOOKUP(F281,classifications!A$3:C$328,3,FALSE),VLOOKUP(F281,classifications!I$2:K$28,3,FALSE))</f>
        <v>Predominantly Urban</v>
      </c>
      <c r="I281" s="29">
        <v>140</v>
      </c>
      <c r="J281" s="29">
        <v>20</v>
      </c>
      <c r="K281" s="29">
        <v>0</v>
      </c>
      <c r="L281" s="29">
        <v>160</v>
      </c>
      <c r="M281" s="25"/>
      <c r="N281" s="29">
        <v>120</v>
      </c>
      <c r="O281" s="29">
        <v>30</v>
      </c>
      <c r="P281" s="29">
        <v>0</v>
      </c>
      <c r="Q281" s="29">
        <v>150</v>
      </c>
    </row>
    <row r="282" spans="2:17" ht="39.6" x14ac:dyDescent="0.25">
      <c r="B282" s="28" t="s">
        <v>907</v>
      </c>
      <c r="C282" s="28" t="s">
        <v>908</v>
      </c>
      <c r="D282" s="28" t="s">
        <v>909</v>
      </c>
      <c r="E282" s="28"/>
      <c r="F282" s="28" t="s">
        <v>910</v>
      </c>
      <c r="G282" s="28" t="str">
        <f>VLOOKUP(F282,regions!A$2:C$419,3,FALSE)</f>
        <v>Shire district</v>
      </c>
      <c r="H282" s="28" t="str">
        <f>IFERROR(VLOOKUP(F282,classifications!A$3:C$328,3,FALSE),VLOOKUP(F282,classifications!I$2:K$28,3,FALSE))</f>
        <v>Predominantly Urban</v>
      </c>
      <c r="I282" s="29">
        <v>240</v>
      </c>
      <c r="J282" s="29">
        <v>0</v>
      </c>
      <c r="K282" s="29">
        <v>0</v>
      </c>
      <c r="L282" s="29">
        <v>240</v>
      </c>
      <c r="M282" s="25"/>
      <c r="N282" s="29">
        <v>260</v>
      </c>
      <c r="O282" s="29">
        <v>0</v>
      </c>
      <c r="P282" s="29">
        <v>0</v>
      </c>
      <c r="Q282" s="29">
        <v>260</v>
      </c>
    </row>
    <row r="283" spans="2:17" ht="39.6" x14ac:dyDescent="0.25">
      <c r="B283" s="28" t="s">
        <v>911</v>
      </c>
      <c r="C283" s="28" t="s">
        <v>912</v>
      </c>
      <c r="D283" s="28" t="s">
        <v>913</v>
      </c>
      <c r="E283" s="28"/>
      <c r="F283" s="28" t="s">
        <v>914</v>
      </c>
      <c r="G283" s="28" t="str">
        <f>VLOOKUP(F283,regions!A$2:C$419,3,FALSE)</f>
        <v>Shire district</v>
      </c>
      <c r="H283" s="28" t="str">
        <f>IFERROR(VLOOKUP(F283,classifications!A$3:C$328,3,FALSE),VLOOKUP(F283,classifications!I$2:K$28,3,FALSE))</f>
        <v>Urban with Significant Rural</v>
      </c>
      <c r="I283" s="29">
        <v>190</v>
      </c>
      <c r="J283" s="29">
        <v>10</v>
      </c>
      <c r="K283" s="29">
        <v>20</v>
      </c>
      <c r="L283" s="29">
        <v>220</v>
      </c>
      <c r="M283" s="25"/>
      <c r="N283" s="29">
        <v>260</v>
      </c>
      <c r="O283" s="29">
        <v>60</v>
      </c>
      <c r="P283" s="29">
        <v>10</v>
      </c>
      <c r="Q283" s="29">
        <v>330</v>
      </c>
    </row>
    <row r="284" spans="2:17" ht="39.6" x14ac:dyDescent="0.25">
      <c r="B284" s="28" t="s">
        <v>915</v>
      </c>
      <c r="C284" s="28" t="s">
        <v>916</v>
      </c>
      <c r="D284" s="28" t="s">
        <v>917</v>
      </c>
      <c r="E284" s="28"/>
      <c r="F284" s="28" t="s">
        <v>918</v>
      </c>
      <c r="G284" s="28" t="str">
        <f>VLOOKUP(F284,regions!A$2:C$419,3,FALSE)</f>
        <v>Shire district</v>
      </c>
      <c r="H284" s="28" t="str">
        <f>IFERROR(VLOOKUP(F284,classifications!A$3:C$328,3,FALSE),VLOOKUP(F284,classifications!I$2:K$28,3,FALSE))</f>
        <v>Predominantly Rural</v>
      </c>
      <c r="I284" s="29">
        <v>330</v>
      </c>
      <c r="J284" s="29">
        <v>10</v>
      </c>
      <c r="K284" s="29">
        <v>0</v>
      </c>
      <c r="L284" s="29">
        <v>340</v>
      </c>
      <c r="M284" s="25"/>
      <c r="N284" s="29">
        <v>210</v>
      </c>
      <c r="O284" s="29">
        <v>30</v>
      </c>
      <c r="P284" s="29">
        <v>0</v>
      </c>
      <c r="Q284" s="29">
        <v>240</v>
      </c>
    </row>
    <row r="285" spans="2:17" x14ac:dyDescent="0.25">
      <c r="B285" s="28"/>
      <c r="C285" s="28"/>
      <c r="D285" s="28"/>
      <c r="E285" s="28"/>
      <c r="F285" s="28"/>
      <c r="G285" s="28"/>
      <c r="H285" s="28"/>
      <c r="I285" s="25"/>
      <c r="J285" s="25"/>
      <c r="K285" s="25"/>
      <c r="L285" s="25"/>
      <c r="M285" s="25"/>
      <c r="N285" s="25"/>
      <c r="O285" s="25"/>
      <c r="P285" s="25"/>
      <c r="Q285" s="25"/>
    </row>
    <row r="286" spans="2:17" ht="39.6" x14ac:dyDescent="0.25">
      <c r="B286" s="28"/>
      <c r="C286" s="28"/>
      <c r="D286" s="28" t="s">
        <v>919</v>
      </c>
      <c r="E286" s="28" t="s">
        <v>920</v>
      </c>
      <c r="F286" s="28" t="s">
        <v>920</v>
      </c>
      <c r="G286" s="28" t="str">
        <f>VLOOKUP(F286,regions!A$2:C$419,3,FALSE)</f>
        <v>Shire county</v>
      </c>
      <c r="H286" s="28" t="str">
        <f>IFERROR(VLOOKUP(F286,classifications!A$3:C$328,3,FALSE),VLOOKUP(F286,classifications!I$2:K$28,3,FALSE))</f>
        <v>Urban with Significant Rural</v>
      </c>
      <c r="I286" s="29">
        <v>2620</v>
      </c>
      <c r="J286" s="29">
        <v>630</v>
      </c>
      <c r="K286" s="29">
        <v>0</v>
      </c>
      <c r="L286" s="29">
        <v>3250</v>
      </c>
      <c r="M286" s="25"/>
      <c r="N286" s="29">
        <v>3060</v>
      </c>
      <c r="O286" s="29">
        <v>770</v>
      </c>
      <c r="P286" s="29">
        <v>10</v>
      </c>
      <c r="Q286" s="29">
        <v>3840</v>
      </c>
    </row>
    <row r="287" spans="2:17" ht="39.6" x14ac:dyDescent="0.25">
      <c r="B287" s="28" t="s">
        <v>921</v>
      </c>
      <c r="C287" s="28" t="s">
        <v>922</v>
      </c>
      <c r="D287" s="28" t="s">
        <v>923</v>
      </c>
      <c r="E287" s="28"/>
      <c r="F287" s="28" t="s">
        <v>924</v>
      </c>
      <c r="G287" s="28" t="str">
        <f>VLOOKUP(F287,regions!A$2:C$419,3,FALSE)</f>
        <v>Shire district</v>
      </c>
      <c r="H287" s="28" t="str">
        <f>IFERROR(VLOOKUP(F287,classifications!A$3:C$328,3,FALSE),VLOOKUP(F287,classifications!I$2:K$28,3,FALSE))</f>
        <v>Predominantly Urban</v>
      </c>
      <c r="I287" s="29">
        <v>550</v>
      </c>
      <c r="J287" s="29">
        <v>120</v>
      </c>
      <c r="K287" s="29">
        <v>0</v>
      </c>
      <c r="L287" s="29">
        <v>670</v>
      </c>
      <c r="M287" s="25"/>
      <c r="N287" s="29">
        <v>510</v>
      </c>
      <c r="O287" s="29">
        <v>130</v>
      </c>
      <c r="P287" s="29">
        <v>0</v>
      </c>
      <c r="Q287" s="29">
        <v>630</v>
      </c>
    </row>
    <row r="288" spans="2:17" ht="39.6" x14ac:dyDescent="0.25">
      <c r="B288" s="28" t="s">
        <v>925</v>
      </c>
      <c r="C288" s="28" t="s">
        <v>926</v>
      </c>
      <c r="D288" s="28" t="s">
        <v>927</v>
      </c>
      <c r="E288" s="28"/>
      <c r="F288" s="28" t="s">
        <v>928</v>
      </c>
      <c r="G288" s="28" t="str">
        <f>VLOOKUP(F288,regions!A$2:C$419,3,FALSE)</f>
        <v>Shire district</v>
      </c>
      <c r="H288" s="28" t="str">
        <f>IFERROR(VLOOKUP(F288,classifications!A$3:C$328,3,FALSE),VLOOKUP(F288,classifications!I$2:K$28,3,FALSE))</f>
        <v>Predominantly Urban</v>
      </c>
      <c r="I288" s="30">
        <v>570</v>
      </c>
      <c r="J288" s="30">
        <v>170</v>
      </c>
      <c r="K288" s="30">
        <v>0</v>
      </c>
      <c r="L288" s="30">
        <v>740</v>
      </c>
      <c r="M288" s="31"/>
      <c r="N288" s="30">
        <v>470</v>
      </c>
      <c r="O288" s="30">
        <v>180</v>
      </c>
      <c r="P288" s="30">
        <v>0</v>
      </c>
      <c r="Q288" s="30">
        <v>650</v>
      </c>
    </row>
    <row r="289" spans="2:18" ht="39.6" x14ac:dyDescent="0.25">
      <c r="B289" s="28" t="s">
        <v>929</v>
      </c>
      <c r="C289" s="28" t="s">
        <v>930</v>
      </c>
      <c r="D289" s="28" t="s">
        <v>931</v>
      </c>
      <c r="E289" s="28"/>
      <c r="F289" s="28" t="s">
        <v>932</v>
      </c>
      <c r="G289" s="28" t="str">
        <f>VLOOKUP(F289,regions!A$2:C$419,3,FALSE)</f>
        <v>Shire district</v>
      </c>
      <c r="H289" s="28" t="str">
        <f>IFERROR(VLOOKUP(F289,classifications!A$3:C$328,3,FALSE),VLOOKUP(F289,classifications!I$2:K$28,3,FALSE))</f>
        <v>Predominantly Rural</v>
      </c>
      <c r="I289" s="29">
        <v>340</v>
      </c>
      <c r="J289" s="29">
        <v>100</v>
      </c>
      <c r="K289" s="29">
        <v>0</v>
      </c>
      <c r="L289" s="29">
        <v>440</v>
      </c>
      <c r="M289" s="25"/>
      <c r="N289" s="29">
        <v>440</v>
      </c>
      <c r="O289" s="29">
        <v>110</v>
      </c>
      <c r="P289" s="29">
        <v>0</v>
      </c>
      <c r="Q289" s="29">
        <v>550</v>
      </c>
    </row>
    <row r="290" spans="2:18" ht="39.6" x14ac:dyDescent="0.25">
      <c r="B290" s="28" t="s">
        <v>933</v>
      </c>
      <c r="C290" s="28" t="s">
        <v>934</v>
      </c>
      <c r="D290" s="28" t="s">
        <v>935</v>
      </c>
      <c r="E290" s="28"/>
      <c r="F290" s="28" t="s">
        <v>936</v>
      </c>
      <c r="G290" s="28" t="str">
        <f>VLOOKUP(F290,regions!A$2:C$419,3,FALSE)</f>
        <v>Shire district</v>
      </c>
      <c r="H290" s="28" t="str">
        <f>IFERROR(VLOOKUP(F290,classifications!A$3:C$328,3,FALSE),VLOOKUP(F290,classifications!I$2:K$28,3,FALSE))</f>
        <v>Predominantly Rural</v>
      </c>
      <c r="I290" s="29">
        <v>420</v>
      </c>
      <c r="J290" s="29">
        <v>90</v>
      </c>
      <c r="K290" s="29">
        <v>0</v>
      </c>
      <c r="L290" s="29">
        <v>500</v>
      </c>
      <c r="M290" s="25"/>
      <c r="N290" s="29">
        <v>820</v>
      </c>
      <c r="O290" s="29">
        <v>170</v>
      </c>
      <c r="P290" s="29">
        <v>0</v>
      </c>
      <c r="Q290" s="29">
        <v>990</v>
      </c>
    </row>
    <row r="291" spans="2:18" ht="39.6" x14ac:dyDescent="0.25">
      <c r="B291" s="28" t="s">
        <v>937</v>
      </c>
      <c r="C291" s="28" t="s">
        <v>938</v>
      </c>
      <c r="D291" s="28" t="s">
        <v>939</v>
      </c>
      <c r="E291" s="28"/>
      <c r="F291" s="28" t="s">
        <v>940</v>
      </c>
      <c r="G291" s="28" t="str">
        <f>VLOOKUP(F291,regions!A$2:C$419,3,FALSE)</f>
        <v>Shire district</v>
      </c>
      <c r="H291" s="28" t="str">
        <f>IFERROR(VLOOKUP(F291,classifications!A$3:C$328,3,FALSE),VLOOKUP(F291,classifications!I$2:K$28,3,FALSE))</f>
        <v>Predominantly Rural</v>
      </c>
      <c r="I291" s="29">
        <v>80</v>
      </c>
      <c r="J291" s="29">
        <v>40</v>
      </c>
      <c r="K291" s="29">
        <v>0</v>
      </c>
      <c r="L291" s="29">
        <v>120</v>
      </c>
      <c r="M291" s="25"/>
      <c r="N291" s="29">
        <v>90</v>
      </c>
      <c r="O291" s="29">
        <v>0</v>
      </c>
      <c r="P291" s="29">
        <v>10</v>
      </c>
      <c r="Q291" s="29">
        <v>100</v>
      </c>
    </row>
    <row r="292" spans="2:18" ht="39.6" x14ac:dyDescent="0.25">
      <c r="B292" s="28" t="s">
        <v>941</v>
      </c>
      <c r="C292" s="28" t="s">
        <v>942</v>
      </c>
      <c r="D292" s="28" t="s">
        <v>943</v>
      </c>
      <c r="E292" s="28"/>
      <c r="F292" s="28" t="s">
        <v>944</v>
      </c>
      <c r="G292" s="28" t="str">
        <f>VLOOKUP(F292,regions!A$2:C$419,3,FALSE)</f>
        <v>Shire district</v>
      </c>
      <c r="H292" s="28" t="str">
        <f>IFERROR(VLOOKUP(F292,classifications!A$3:C$328,3,FALSE),VLOOKUP(F292,classifications!I$2:K$28,3,FALSE))</f>
        <v>Predominantly Rural</v>
      </c>
      <c r="I292" s="30">
        <v>580</v>
      </c>
      <c r="J292" s="30">
        <v>110</v>
      </c>
      <c r="K292" s="30">
        <v>0</v>
      </c>
      <c r="L292" s="30">
        <v>690</v>
      </c>
      <c r="M292" s="31"/>
      <c r="N292" s="30">
        <v>660</v>
      </c>
      <c r="O292" s="30">
        <v>180</v>
      </c>
      <c r="P292" s="30">
        <v>0</v>
      </c>
      <c r="Q292" s="30">
        <v>840</v>
      </c>
      <c r="R292" s="32"/>
    </row>
    <row r="293" spans="2:18" ht="39.6" x14ac:dyDescent="0.25">
      <c r="B293" s="28" t="s">
        <v>945</v>
      </c>
      <c r="C293" s="28" t="s">
        <v>946</v>
      </c>
      <c r="D293" s="28" t="s">
        <v>947</v>
      </c>
      <c r="E293" s="28"/>
      <c r="F293" s="28" t="s">
        <v>948</v>
      </c>
      <c r="G293" s="28" t="str">
        <f>VLOOKUP(F293,regions!A$2:C$419,3,FALSE)</f>
        <v>Shire district</v>
      </c>
      <c r="H293" s="28" t="str">
        <f>IFERROR(VLOOKUP(F293,classifications!A$3:C$328,3,FALSE),VLOOKUP(F293,classifications!I$2:K$28,3,FALSE))</f>
        <v>Predominantly Urban</v>
      </c>
      <c r="I293" s="29">
        <v>90</v>
      </c>
      <c r="J293" s="29">
        <v>0</v>
      </c>
      <c r="K293" s="29">
        <v>0</v>
      </c>
      <c r="L293" s="29">
        <v>90</v>
      </c>
      <c r="M293" s="25"/>
      <c r="N293" s="29">
        <v>80</v>
      </c>
      <c r="O293" s="29">
        <v>0</v>
      </c>
      <c r="P293" s="29">
        <v>10</v>
      </c>
      <c r="Q293" s="29">
        <v>80</v>
      </c>
    </row>
    <row r="294" spans="2:18" x14ac:dyDescent="0.25">
      <c r="B294" s="28"/>
      <c r="C294" s="28"/>
      <c r="D294" s="28"/>
      <c r="E294" s="28"/>
      <c r="F294" s="28"/>
      <c r="G294" s="28"/>
      <c r="H294" s="28"/>
      <c r="I294" s="25"/>
      <c r="J294" s="25"/>
      <c r="K294" s="25"/>
      <c r="L294" s="25"/>
      <c r="M294" s="25"/>
      <c r="N294" s="25"/>
      <c r="O294" s="25"/>
      <c r="P294" s="25"/>
      <c r="Q294" s="25"/>
    </row>
    <row r="295" spans="2:18" ht="39.6" x14ac:dyDescent="0.25">
      <c r="B295" s="28"/>
      <c r="C295" s="28"/>
      <c r="D295" s="28" t="s">
        <v>949</v>
      </c>
      <c r="E295" s="28" t="s">
        <v>950</v>
      </c>
      <c r="F295" s="28" t="s">
        <v>950</v>
      </c>
      <c r="G295" s="28" t="str">
        <f>VLOOKUP(F295,regions!A$2:C$419,3,FALSE)</f>
        <v>Shire county</v>
      </c>
      <c r="H295" s="28" t="str">
        <f>IFERROR(VLOOKUP(F295,classifications!A$3:C$328,3,FALSE),VLOOKUP(F295,classifications!I$2:K$28,3,FALSE))</f>
        <v>Predominantly Rural</v>
      </c>
      <c r="I295" s="29">
        <v>1610</v>
      </c>
      <c r="J295" s="29">
        <v>220</v>
      </c>
      <c r="K295" s="29">
        <v>20</v>
      </c>
      <c r="L295" s="29">
        <v>1840</v>
      </c>
      <c r="M295" s="25"/>
      <c r="N295" s="29">
        <v>1680</v>
      </c>
      <c r="O295" s="29">
        <v>240</v>
      </c>
      <c r="P295" s="29">
        <v>20</v>
      </c>
      <c r="Q295" s="29">
        <v>1940</v>
      </c>
    </row>
    <row r="296" spans="2:18" ht="39.6" x14ac:dyDescent="0.25">
      <c r="B296" s="28" t="s">
        <v>951</v>
      </c>
      <c r="C296" s="28" t="s">
        <v>952</v>
      </c>
      <c r="D296" s="28" t="s">
        <v>953</v>
      </c>
      <c r="E296" s="28"/>
      <c r="F296" s="28" t="s">
        <v>954</v>
      </c>
      <c r="G296" s="28" t="str">
        <f>VLOOKUP(F296,regions!A$2:C$419,3,FALSE)</f>
        <v>Shire district</v>
      </c>
      <c r="H296" s="28" t="str">
        <f>IFERROR(VLOOKUP(F296,classifications!A$3:C$328,3,FALSE),VLOOKUP(F296,classifications!I$2:K$28,3,FALSE))</f>
        <v>Urban with Significant Rural</v>
      </c>
      <c r="I296" s="29">
        <v>200</v>
      </c>
      <c r="J296" s="29">
        <v>40</v>
      </c>
      <c r="K296" s="29">
        <v>0</v>
      </c>
      <c r="L296" s="29">
        <v>240</v>
      </c>
      <c r="M296" s="25"/>
      <c r="N296" s="29">
        <v>120</v>
      </c>
      <c r="O296" s="29">
        <v>30</v>
      </c>
      <c r="P296" s="29">
        <v>0</v>
      </c>
      <c r="Q296" s="29">
        <v>140</v>
      </c>
    </row>
    <row r="297" spans="2:18" ht="39.6" x14ac:dyDescent="0.25">
      <c r="B297" s="28" t="s">
        <v>955</v>
      </c>
      <c r="C297" s="28" t="s">
        <v>956</v>
      </c>
      <c r="D297" s="28" t="s">
        <v>957</v>
      </c>
      <c r="E297" s="28"/>
      <c r="F297" s="28" t="s">
        <v>958</v>
      </c>
      <c r="G297" s="28" t="str">
        <f>VLOOKUP(F297,regions!A$2:C$419,3,FALSE)</f>
        <v>Shire district</v>
      </c>
      <c r="H297" s="28" t="str">
        <f>IFERROR(VLOOKUP(F297,classifications!A$3:C$328,3,FALSE),VLOOKUP(F297,classifications!I$2:K$28,3,FALSE))</f>
        <v>Predominantly Rural</v>
      </c>
      <c r="I297" s="29">
        <v>210</v>
      </c>
      <c r="J297" s="29">
        <v>60</v>
      </c>
      <c r="K297" s="29">
        <v>0</v>
      </c>
      <c r="L297" s="29">
        <v>270</v>
      </c>
      <c r="M297" s="25"/>
      <c r="N297" s="29">
        <v>210</v>
      </c>
      <c r="O297" s="29">
        <v>90</v>
      </c>
      <c r="P297" s="29">
        <v>0</v>
      </c>
      <c r="Q297" s="29">
        <v>300</v>
      </c>
    </row>
    <row r="298" spans="2:18" ht="39.6" x14ac:dyDescent="0.25">
      <c r="B298" s="28" t="s">
        <v>959</v>
      </c>
      <c r="C298" s="28" t="s">
        <v>960</v>
      </c>
      <c r="D298" s="28" t="s">
        <v>961</v>
      </c>
      <c r="E298" s="28"/>
      <c r="F298" s="28" t="s">
        <v>962</v>
      </c>
      <c r="G298" s="28" t="str">
        <f>VLOOKUP(F298,regions!A$2:C$419,3,FALSE)</f>
        <v>Shire district</v>
      </c>
      <c r="H298" s="28" t="str">
        <f>IFERROR(VLOOKUP(F298,classifications!A$3:C$328,3,FALSE),VLOOKUP(F298,classifications!I$2:K$28,3,FALSE))</f>
        <v>Predominantly Urban</v>
      </c>
      <c r="I298" s="29">
        <v>80</v>
      </c>
      <c r="J298" s="29">
        <v>0</v>
      </c>
      <c r="K298" s="29">
        <v>20</v>
      </c>
      <c r="L298" s="29">
        <v>100</v>
      </c>
      <c r="M298" s="25"/>
      <c r="N298" s="29">
        <v>150</v>
      </c>
      <c r="O298" s="29">
        <v>20</v>
      </c>
      <c r="P298" s="29">
        <v>20</v>
      </c>
      <c r="Q298" s="29">
        <v>180</v>
      </c>
    </row>
    <row r="299" spans="2:18" ht="39.6" x14ac:dyDescent="0.25">
      <c r="B299" s="28" t="s">
        <v>963</v>
      </c>
      <c r="C299" s="28" t="s">
        <v>964</v>
      </c>
      <c r="D299" s="28" t="s">
        <v>965</v>
      </c>
      <c r="E299" s="28"/>
      <c r="F299" s="28" t="s">
        <v>966</v>
      </c>
      <c r="G299" s="28" t="str">
        <f>VLOOKUP(F299,regions!A$2:C$419,3,FALSE)</f>
        <v>Shire district</v>
      </c>
      <c r="H299" s="28" t="str">
        <f>IFERROR(VLOOKUP(F299,classifications!A$3:C$328,3,FALSE),VLOOKUP(F299,classifications!I$2:K$28,3,FALSE))</f>
        <v>Predominantly Rural</v>
      </c>
      <c r="I299" s="29">
        <v>420</v>
      </c>
      <c r="J299" s="29">
        <v>20</v>
      </c>
      <c r="K299" s="29">
        <v>0</v>
      </c>
      <c r="L299" s="29">
        <v>440</v>
      </c>
      <c r="M299" s="25"/>
      <c r="N299" s="29">
        <v>410</v>
      </c>
      <c r="O299" s="29">
        <v>20</v>
      </c>
      <c r="P299" s="29">
        <v>0</v>
      </c>
      <c r="Q299" s="29">
        <v>430</v>
      </c>
    </row>
    <row r="300" spans="2:18" ht="39.6" x14ac:dyDescent="0.25">
      <c r="B300" s="28" t="s">
        <v>967</v>
      </c>
      <c r="C300" s="28" t="s">
        <v>968</v>
      </c>
      <c r="D300" s="28" t="s">
        <v>969</v>
      </c>
      <c r="E300" s="28"/>
      <c r="F300" s="28" t="s">
        <v>970</v>
      </c>
      <c r="G300" s="28" t="str">
        <f>VLOOKUP(F300,regions!A$2:C$419,3,FALSE)</f>
        <v>Shire district</v>
      </c>
      <c r="H300" s="28" t="str">
        <f>IFERROR(VLOOKUP(F300,classifications!A$3:C$328,3,FALSE),VLOOKUP(F300,classifications!I$2:K$28,3,FALSE))</f>
        <v>Predominantly Rural</v>
      </c>
      <c r="I300" s="29">
        <v>180</v>
      </c>
      <c r="J300" s="29">
        <v>10</v>
      </c>
      <c r="K300" s="29">
        <v>0</v>
      </c>
      <c r="L300" s="29">
        <v>190</v>
      </c>
      <c r="M300" s="25"/>
      <c r="N300" s="29">
        <v>210</v>
      </c>
      <c r="O300" s="29">
        <v>30</v>
      </c>
      <c r="P300" s="29">
        <v>0</v>
      </c>
      <c r="Q300" s="29">
        <v>240</v>
      </c>
    </row>
    <row r="301" spans="2:18" ht="39.6" x14ac:dyDescent="0.25">
      <c r="B301" s="28" t="s">
        <v>971</v>
      </c>
      <c r="C301" s="28" t="s">
        <v>972</v>
      </c>
      <c r="D301" s="28" t="s">
        <v>973</v>
      </c>
      <c r="E301" s="28"/>
      <c r="F301" s="28" t="s">
        <v>974</v>
      </c>
      <c r="G301" s="28" t="str">
        <f>VLOOKUP(F301,regions!A$2:C$419,3,FALSE)</f>
        <v>Shire district</v>
      </c>
      <c r="H301" s="28" t="str">
        <f>IFERROR(VLOOKUP(F301,classifications!A$3:C$328,3,FALSE),VLOOKUP(F301,classifications!I$2:K$28,3,FALSE))</f>
        <v>Predominantly Rural</v>
      </c>
      <c r="I301" s="29">
        <v>340</v>
      </c>
      <c r="J301" s="29">
        <v>50</v>
      </c>
      <c r="K301" s="29">
        <v>0</v>
      </c>
      <c r="L301" s="29">
        <v>380</v>
      </c>
      <c r="M301" s="25"/>
      <c r="N301" s="29">
        <v>390</v>
      </c>
      <c r="O301" s="29">
        <v>60</v>
      </c>
      <c r="P301" s="29">
        <v>0</v>
      </c>
      <c r="Q301" s="29">
        <v>440</v>
      </c>
    </row>
    <row r="302" spans="2:18" ht="39.6" x14ac:dyDescent="0.25">
      <c r="B302" s="28" t="s">
        <v>975</v>
      </c>
      <c r="C302" s="28" t="s">
        <v>976</v>
      </c>
      <c r="D302" s="28" t="s">
        <v>977</v>
      </c>
      <c r="E302" s="28"/>
      <c r="F302" s="28" t="s">
        <v>978</v>
      </c>
      <c r="G302" s="28" t="str">
        <f>VLOOKUP(F302,regions!A$2:C$419,3,FALSE)</f>
        <v>Shire district</v>
      </c>
      <c r="H302" s="28" t="str">
        <f>IFERROR(VLOOKUP(F302,classifications!A$3:C$328,3,FALSE),VLOOKUP(F302,classifications!I$2:K$28,3,FALSE))</f>
        <v>Predominantly Rural</v>
      </c>
      <c r="I302" s="29">
        <v>190</v>
      </c>
      <c r="J302" s="29">
        <v>30</v>
      </c>
      <c r="K302" s="29">
        <v>0</v>
      </c>
      <c r="L302" s="29">
        <v>220</v>
      </c>
      <c r="M302" s="25"/>
      <c r="N302" s="29">
        <v>210</v>
      </c>
      <c r="O302" s="29">
        <v>0</v>
      </c>
      <c r="P302" s="29">
        <v>0</v>
      </c>
      <c r="Q302" s="29">
        <v>210</v>
      </c>
    </row>
    <row r="303" spans="2:18" x14ac:dyDescent="0.25">
      <c r="B303" s="28"/>
      <c r="C303" s="28"/>
      <c r="D303" s="28"/>
      <c r="E303" s="28"/>
      <c r="F303" s="28"/>
      <c r="G303" s="28"/>
      <c r="H303" s="28"/>
      <c r="I303" s="25"/>
      <c r="J303" s="25"/>
      <c r="K303" s="25"/>
      <c r="L303" s="25"/>
      <c r="M303" s="25"/>
      <c r="N303" s="25"/>
      <c r="O303" s="25"/>
      <c r="P303" s="25"/>
      <c r="Q303" s="25"/>
    </row>
    <row r="304" spans="2:18" ht="39.6" x14ac:dyDescent="0.25">
      <c r="B304" s="28"/>
      <c r="C304" s="28"/>
      <c r="D304" s="28" t="s">
        <v>979</v>
      </c>
      <c r="E304" s="28" t="s">
        <v>980</v>
      </c>
      <c r="F304" s="28" t="s">
        <v>980</v>
      </c>
      <c r="G304" s="28" t="str">
        <f>VLOOKUP(F304,regions!A$2:C$419,3,FALSE)</f>
        <v>Shire county</v>
      </c>
      <c r="H304" s="28" t="str">
        <f>IFERROR(VLOOKUP(F304,classifications!A$3:C$328,3,FALSE),VLOOKUP(F304,classifications!I$2:K$28,3,FALSE))</f>
        <v>Predominantly Rural</v>
      </c>
      <c r="I304" s="29">
        <v>2820</v>
      </c>
      <c r="J304" s="29">
        <v>250</v>
      </c>
      <c r="K304" s="29">
        <v>0</v>
      </c>
      <c r="L304" s="29">
        <v>3080</v>
      </c>
      <c r="M304" s="25"/>
      <c r="N304" s="29">
        <v>2380</v>
      </c>
      <c r="O304" s="29">
        <v>230</v>
      </c>
      <c r="P304" s="29">
        <v>0</v>
      </c>
      <c r="Q304" s="29">
        <v>2610</v>
      </c>
    </row>
    <row r="305" spans="2:17" ht="39.6" x14ac:dyDescent="0.25">
      <c r="B305" s="28" t="s">
        <v>981</v>
      </c>
      <c r="C305" s="28" t="s">
        <v>982</v>
      </c>
      <c r="D305" s="28" t="s">
        <v>983</v>
      </c>
      <c r="E305" s="28"/>
      <c r="F305" s="28" t="s">
        <v>984</v>
      </c>
      <c r="G305" s="28" t="str">
        <f>VLOOKUP(F305,regions!A$2:C$419,3,FALSE)</f>
        <v>Shire district</v>
      </c>
      <c r="H305" s="28" t="str">
        <f>IFERROR(VLOOKUP(F305,classifications!A$3:C$328,3,FALSE),VLOOKUP(F305,classifications!I$2:K$28,3,FALSE))</f>
        <v>Predominantly Rural</v>
      </c>
      <c r="I305" s="29">
        <v>560</v>
      </c>
      <c r="J305" s="29">
        <v>70</v>
      </c>
      <c r="K305" s="29">
        <v>0</v>
      </c>
      <c r="L305" s="29">
        <v>630</v>
      </c>
      <c r="M305" s="25"/>
      <c r="N305" s="29">
        <v>520</v>
      </c>
      <c r="O305" s="29">
        <v>50</v>
      </c>
      <c r="P305" s="29">
        <v>0</v>
      </c>
      <c r="Q305" s="29">
        <v>570</v>
      </c>
    </row>
    <row r="306" spans="2:17" ht="39.6" x14ac:dyDescent="0.25">
      <c r="B306" s="28" t="s">
        <v>985</v>
      </c>
      <c r="C306" s="28" t="s">
        <v>986</v>
      </c>
      <c r="D306" s="28" t="s">
        <v>987</v>
      </c>
      <c r="E306" s="28"/>
      <c r="F306" s="28" t="s">
        <v>988</v>
      </c>
      <c r="G306" s="28" t="str">
        <f>VLOOKUP(F306,regions!A$2:C$419,3,FALSE)</f>
        <v>Shire district</v>
      </c>
      <c r="H306" s="28" t="str">
        <f>IFERROR(VLOOKUP(F306,classifications!A$3:C$328,3,FALSE),VLOOKUP(F306,classifications!I$2:K$28,3,FALSE))</f>
        <v>Urban with Significant Rural</v>
      </c>
      <c r="I306" s="29">
        <v>610</v>
      </c>
      <c r="J306" s="29">
        <v>40</v>
      </c>
      <c r="K306" s="29">
        <v>0</v>
      </c>
      <c r="L306" s="29">
        <v>650</v>
      </c>
      <c r="M306" s="25"/>
      <c r="N306" s="29">
        <v>410</v>
      </c>
      <c r="O306" s="29">
        <v>50</v>
      </c>
      <c r="P306" s="29">
        <v>0</v>
      </c>
      <c r="Q306" s="29">
        <v>470</v>
      </c>
    </row>
    <row r="307" spans="2:17" ht="39.6" x14ac:dyDescent="0.25">
      <c r="B307" s="28" t="s">
        <v>989</v>
      </c>
      <c r="C307" s="28" t="s">
        <v>990</v>
      </c>
      <c r="D307" s="28" t="s">
        <v>991</v>
      </c>
      <c r="E307" s="28"/>
      <c r="F307" s="28" t="s">
        <v>992</v>
      </c>
      <c r="G307" s="28" t="str">
        <f>VLOOKUP(F307,regions!A$2:C$419,3,FALSE)</f>
        <v>Shire district</v>
      </c>
      <c r="H307" s="28" t="str">
        <f>IFERROR(VLOOKUP(F307,classifications!A$3:C$328,3,FALSE),VLOOKUP(F307,classifications!I$2:K$28,3,FALSE))</f>
        <v>Urban with Significant Rural</v>
      </c>
      <c r="I307" s="29">
        <v>130</v>
      </c>
      <c r="J307" s="29">
        <v>0</v>
      </c>
      <c r="K307" s="29">
        <v>0</v>
      </c>
      <c r="L307" s="29">
        <v>130</v>
      </c>
      <c r="M307" s="25"/>
      <c r="N307" s="29">
        <v>100</v>
      </c>
      <c r="O307" s="29">
        <v>0</v>
      </c>
      <c r="P307" s="29">
        <v>0</v>
      </c>
      <c r="Q307" s="29">
        <v>100</v>
      </c>
    </row>
    <row r="308" spans="2:17" ht="39.6" x14ac:dyDescent="0.25">
      <c r="B308" s="28" t="s">
        <v>993</v>
      </c>
      <c r="C308" s="28" t="s">
        <v>994</v>
      </c>
      <c r="D308" s="28" t="s">
        <v>995</v>
      </c>
      <c r="E308" s="28"/>
      <c r="F308" s="28" t="s">
        <v>996</v>
      </c>
      <c r="G308" s="28" t="str">
        <f>VLOOKUP(F308,regions!A$2:C$419,3,FALSE)</f>
        <v>Shire district</v>
      </c>
      <c r="H308" s="28" t="str">
        <f>IFERROR(VLOOKUP(F308,classifications!A$3:C$328,3,FALSE),VLOOKUP(F308,classifications!I$2:K$28,3,FALSE))</f>
        <v>Predominantly Rural</v>
      </c>
      <c r="I308" s="29">
        <v>350</v>
      </c>
      <c r="J308" s="29">
        <v>0</v>
      </c>
      <c r="K308" s="29">
        <v>0</v>
      </c>
      <c r="L308" s="29">
        <v>350</v>
      </c>
      <c r="M308" s="25"/>
      <c r="N308" s="29">
        <v>340</v>
      </c>
      <c r="O308" s="29">
        <v>30</v>
      </c>
      <c r="P308" s="29">
        <v>0</v>
      </c>
      <c r="Q308" s="29">
        <v>370</v>
      </c>
    </row>
    <row r="309" spans="2:17" ht="39.6" x14ac:dyDescent="0.25">
      <c r="B309" s="28" t="s">
        <v>997</v>
      </c>
      <c r="C309" s="28" t="s">
        <v>998</v>
      </c>
      <c r="D309" s="28" t="s">
        <v>999</v>
      </c>
      <c r="E309" s="28"/>
      <c r="F309" s="28" t="s">
        <v>1000</v>
      </c>
      <c r="G309" s="28" t="str">
        <f>VLOOKUP(F309,regions!A$2:C$419,3,FALSE)</f>
        <v>Shire district</v>
      </c>
      <c r="H309" s="28" t="str">
        <f>IFERROR(VLOOKUP(F309,classifications!A$3:C$328,3,FALSE),VLOOKUP(F309,classifications!I$2:K$28,3,FALSE))</f>
        <v>Predominantly Rural</v>
      </c>
      <c r="I309" s="29">
        <v>280</v>
      </c>
      <c r="J309" s="29">
        <v>0</v>
      </c>
      <c r="K309" s="29">
        <v>0</v>
      </c>
      <c r="L309" s="29">
        <v>280</v>
      </c>
      <c r="M309" s="25"/>
      <c r="N309" s="29">
        <v>260</v>
      </c>
      <c r="O309" s="29">
        <v>30</v>
      </c>
      <c r="P309" s="29">
        <v>0</v>
      </c>
      <c r="Q309" s="29">
        <v>300</v>
      </c>
    </row>
    <row r="310" spans="2:17" ht="39.6" x14ac:dyDescent="0.25">
      <c r="B310" s="28" t="s">
        <v>1001</v>
      </c>
      <c r="C310" s="28" t="s">
        <v>1002</v>
      </c>
      <c r="D310" s="28" t="s">
        <v>1003</v>
      </c>
      <c r="E310" s="28"/>
      <c r="F310" s="28" t="s">
        <v>1004</v>
      </c>
      <c r="G310" s="28" t="str">
        <f>VLOOKUP(F310,regions!A$2:C$419,3,FALSE)</f>
        <v>Shire district</v>
      </c>
      <c r="H310" s="28" t="str">
        <f>IFERROR(VLOOKUP(F310,classifications!A$3:C$328,3,FALSE),VLOOKUP(F310,classifications!I$2:K$28,3,FALSE))</f>
        <v>Predominantly Urban</v>
      </c>
      <c r="I310" s="29">
        <v>150</v>
      </c>
      <c r="J310" s="29">
        <v>0</v>
      </c>
      <c r="K310" s="29">
        <v>0</v>
      </c>
      <c r="L310" s="29">
        <v>160</v>
      </c>
      <c r="M310" s="25"/>
      <c r="N310" s="29">
        <v>200</v>
      </c>
      <c r="O310" s="29">
        <v>0</v>
      </c>
      <c r="P310" s="29">
        <v>0</v>
      </c>
      <c r="Q310" s="29">
        <v>200</v>
      </c>
    </row>
    <row r="311" spans="2:17" ht="39.6" x14ac:dyDescent="0.25">
      <c r="B311" s="28" t="s">
        <v>1005</v>
      </c>
      <c r="C311" s="28" t="s">
        <v>1006</v>
      </c>
      <c r="D311" s="28" t="s">
        <v>1007</v>
      </c>
      <c r="E311" s="28"/>
      <c r="F311" s="28" t="s">
        <v>1008</v>
      </c>
      <c r="G311" s="28" t="str">
        <f>VLOOKUP(F311,regions!A$2:C$419,3,FALSE)</f>
        <v>Shire district</v>
      </c>
      <c r="H311" s="28" t="str">
        <f>IFERROR(VLOOKUP(F311,classifications!A$3:C$328,3,FALSE),VLOOKUP(F311,classifications!I$2:K$28,3,FALSE))</f>
        <v>Predominantly Rural</v>
      </c>
      <c r="I311" s="29">
        <v>730</v>
      </c>
      <c r="J311" s="29">
        <v>150</v>
      </c>
      <c r="K311" s="29">
        <v>0</v>
      </c>
      <c r="L311" s="29">
        <v>880</v>
      </c>
      <c r="M311" s="25"/>
      <c r="N311" s="29">
        <v>540</v>
      </c>
      <c r="O311" s="29">
        <v>70</v>
      </c>
      <c r="P311" s="29">
        <v>0</v>
      </c>
      <c r="Q311" s="29">
        <v>610</v>
      </c>
    </row>
    <row r="312" spans="2:17" x14ac:dyDescent="0.25">
      <c r="B312" s="28"/>
      <c r="C312" s="28"/>
      <c r="D312" s="28"/>
      <c r="E312" s="28"/>
      <c r="F312" s="28"/>
      <c r="G312" s="28"/>
      <c r="H312" s="28"/>
      <c r="I312" s="25"/>
      <c r="J312" s="25"/>
      <c r="K312" s="25"/>
      <c r="L312" s="25"/>
      <c r="M312" s="25"/>
      <c r="N312" s="25"/>
      <c r="O312" s="25"/>
      <c r="P312" s="25"/>
      <c r="Q312" s="25"/>
    </row>
    <row r="313" spans="2:17" ht="39.6" x14ac:dyDescent="0.25">
      <c r="B313" s="28"/>
      <c r="C313" s="28"/>
      <c r="D313" s="28" t="s">
        <v>1009</v>
      </c>
      <c r="E313" s="28" t="s">
        <v>1010</v>
      </c>
      <c r="F313" s="28" t="s">
        <v>1010</v>
      </c>
      <c r="G313" s="28" t="str">
        <f>VLOOKUP(F313,regions!A$2:C$419,3,FALSE)</f>
        <v>Shire county</v>
      </c>
      <c r="H313" s="28" t="str">
        <f>IFERROR(VLOOKUP(F313,classifications!A$3:C$328,3,FALSE),VLOOKUP(F313,classifications!I$2:K$28,3,FALSE))</f>
        <v>Urban with Significant Rural</v>
      </c>
      <c r="I313" s="29">
        <v>2820</v>
      </c>
      <c r="J313" s="29">
        <v>700</v>
      </c>
      <c r="K313" s="29">
        <v>0</v>
      </c>
      <c r="L313" s="29">
        <v>3530</v>
      </c>
      <c r="M313" s="25"/>
      <c r="N313" s="29">
        <v>2540</v>
      </c>
      <c r="O313" s="29">
        <v>670</v>
      </c>
      <c r="P313" s="29">
        <v>40</v>
      </c>
      <c r="Q313" s="29">
        <v>3250</v>
      </c>
    </row>
    <row r="314" spans="2:17" ht="39.6" x14ac:dyDescent="0.25">
      <c r="B314" s="28" t="s">
        <v>1011</v>
      </c>
      <c r="C314" s="28" t="s">
        <v>1012</v>
      </c>
      <c r="D314" s="28" t="s">
        <v>1013</v>
      </c>
      <c r="E314" s="28"/>
      <c r="F314" s="28" t="s">
        <v>1014</v>
      </c>
      <c r="G314" s="28" t="str">
        <f>VLOOKUP(F314,regions!A$2:C$419,3,FALSE)</f>
        <v>Shire district</v>
      </c>
      <c r="H314" s="28" t="str">
        <f>IFERROR(VLOOKUP(F314,classifications!A$3:C$328,3,FALSE),VLOOKUP(F314,classifications!I$2:K$28,3,FALSE))</f>
        <v>Predominantly Urban</v>
      </c>
      <c r="I314" s="29">
        <v>280</v>
      </c>
      <c r="J314" s="29">
        <v>0</v>
      </c>
      <c r="K314" s="29">
        <v>0</v>
      </c>
      <c r="L314" s="29">
        <v>280</v>
      </c>
      <c r="M314" s="25"/>
      <c r="N314" s="29">
        <v>320</v>
      </c>
      <c r="O314" s="29">
        <v>60</v>
      </c>
      <c r="P314" s="29">
        <v>40</v>
      </c>
      <c r="Q314" s="29">
        <v>410</v>
      </c>
    </row>
    <row r="315" spans="2:17" ht="39.6" x14ac:dyDescent="0.25">
      <c r="B315" s="28" t="s">
        <v>1015</v>
      </c>
      <c r="C315" s="28" t="s">
        <v>1016</v>
      </c>
      <c r="D315" s="28" t="s">
        <v>1017</v>
      </c>
      <c r="E315" s="28"/>
      <c r="F315" s="28" t="s">
        <v>1018</v>
      </c>
      <c r="G315" s="28" t="str">
        <f>VLOOKUP(F315,regions!A$2:C$419,3,FALSE)</f>
        <v>Shire district</v>
      </c>
      <c r="H315" s="28" t="str">
        <f>IFERROR(VLOOKUP(F315,classifications!A$3:C$328,3,FALSE),VLOOKUP(F315,classifications!I$2:K$28,3,FALSE))</f>
        <v>Predominantly Rural</v>
      </c>
      <c r="I315" s="30">
        <v>550</v>
      </c>
      <c r="J315" s="30">
        <v>190</v>
      </c>
      <c r="K315" s="30">
        <v>0</v>
      </c>
      <c r="L315" s="30">
        <v>740</v>
      </c>
      <c r="M315" s="31"/>
      <c r="N315" s="30">
        <v>400</v>
      </c>
      <c r="O315" s="30">
        <v>130</v>
      </c>
      <c r="P315" s="30">
        <v>0</v>
      </c>
      <c r="Q315" s="30">
        <v>530</v>
      </c>
    </row>
    <row r="316" spans="2:17" ht="39.6" x14ac:dyDescent="0.25">
      <c r="B316" s="28" t="s">
        <v>1019</v>
      </c>
      <c r="C316" s="28" t="s">
        <v>1020</v>
      </c>
      <c r="D316" s="28" t="s">
        <v>1021</v>
      </c>
      <c r="E316" s="28"/>
      <c r="F316" s="28" t="s">
        <v>1022</v>
      </c>
      <c r="G316" s="28" t="str">
        <f>VLOOKUP(F316,regions!A$2:C$419,3,FALSE)</f>
        <v>Shire district</v>
      </c>
      <c r="H316" s="28" t="str">
        <f>IFERROR(VLOOKUP(F316,classifications!A$3:C$328,3,FALSE),VLOOKUP(F316,classifications!I$2:K$28,3,FALSE))</f>
        <v>Predominantly Rural</v>
      </c>
      <c r="I316" s="29">
        <v>470</v>
      </c>
      <c r="J316" s="29">
        <v>170</v>
      </c>
      <c r="K316" s="29">
        <v>0</v>
      </c>
      <c r="L316" s="29">
        <v>630</v>
      </c>
      <c r="M316" s="25"/>
      <c r="N316" s="29">
        <v>430</v>
      </c>
      <c r="O316" s="29">
        <v>60</v>
      </c>
      <c r="P316" s="29">
        <v>0</v>
      </c>
      <c r="Q316" s="29">
        <v>490</v>
      </c>
    </row>
    <row r="317" spans="2:17" ht="39.6" x14ac:dyDescent="0.25">
      <c r="B317" s="28" t="s">
        <v>1023</v>
      </c>
      <c r="C317" s="28" t="s">
        <v>1024</v>
      </c>
      <c r="D317" s="28" t="s">
        <v>1025</v>
      </c>
      <c r="E317" s="28"/>
      <c r="F317" s="28" t="s">
        <v>1026</v>
      </c>
      <c r="G317" s="28" t="str">
        <f>VLOOKUP(F317,regions!A$2:C$419,3,FALSE)</f>
        <v>Shire district</v>
      </c>
      <c r="H317" s="28" t="str">
        <f>IFERROR(VLOOKUP(F317,classifications!A$3:C$328,3,FALSE),VLOOKUP(F317,classifications!I$2:K$28,3,FALSE))</f>
        <v>Predominantly Urban</v>
      </c>
      <c r="I317" s="29">
        <v>480</v>
      </c>
      <c r="J317" s="29">
        <v>90</v>
      </c>
      <c r="K317" s="29">
        <v>0</v>
      </c>
      <c r="L317" s="29">
        <v>570</v>
      </c>
      <c r="M317" s="25"/>
      <c r="N317" s="29">
        <v>370</v>
      </c>
      <c r="O317" s="29">
        <v>90</v>
      </c>
      <c r="P317" s="29">
        <v>0</v>
      </c>
      <c r="Q317" s="29">
        <v>460</v>
      </c>
    </row>
    <row r="318" spans="2:17" ht="39.6" x14ac:dyDescent="0.25">
      <c r="B318" s="28" t="s">
        <v>1027</v>
      </c>
      <c r="C318" s="28" t="s">
        <v>1028</v>
      </c>
      <c r="D318" s="28" t="s">
        <v>1029</v>
      </c>
      <c r="E318" s="28"/>
      <c r="F318" s="28" t="s">
        <v>1030</v>
      </c>
      <c r="G318" s="28" t="str">
        <f>VLOOKUP(F318,regions!A$2:C$419,3,FALSE)</f>
        <v>Shire district</v>
      </c>
      <c r="H318" s="28" t="str">
        <f>IFERROR(VLOOKUP(F318,classifications!A$3:C$328,3,FALSE),VLOOKUP(F318,classifications!I$2:K$28,3,FALSE))</f>
        <v>Predominantly Urban</v>
      </c>
      <c r="I318" s="29">
        <v>370</v>
      </c>
      <c r="J318" s="29">
        <v>140</v>
      </c>
      <c r="K318" s="29">
        <v>0</v>
      </c>
      <c r="L318" s="29">
        <v>510</v>
      </c>
      <c r="M318" s="25"/>
      <c r="N318" s="29">
        <v>510</v>
      </c>
      <c r="O318" s="29">
        <v>120</v>
      </c>
      <c r="P318" s="29">
        <v>0</v>
      </c>
      <c r="Q318" s="29">
        <v>630</v>
      </c>
    </row>
    <row r="319" spans="2:17" ht="39.6" x14ac:dyDescent="0.25">
      <c r="B319" s="28" t="s">
        <v>1031</v>
      </c>
      <c r="C319" s="28" t="s">
        <v>1032</v>
      </c>
      <c r="D319" s="28" t="s">
        <v>1033</v>
      </c>
      <c r="E319" s="28"/>
      <c r="F319" s="28" t="s">
        <v>1034</v>
      </c>
      <c r="G319" s="28" t="str">
        <f>VLOOKUP(F319,regions!A$2:C$419,3,FALSE)</f>
        <v>Shire district</v>
      </c>
      <c r="H319" s="28" t="str">
        <f>IFERROR(VLOOKUP(F319,classifications!A$3:C$328,3,FALSE),VLOOKUP(F319,classifications!I$2:K$28,3,FALSE))</f>
        <v>Predominantly Rural</v>
      </c>
      <c r="I319" s="29">
        <v>490</v>
      </c>
      <c r="J319" s="29">
        <v>100</v>
      </c>
      <c r="K319" s="29">
        <v>0</v>
      </c>
      <c r="L319" s="29">
        <v>590</v>
      </c>
      <c r="M319" s="25"/>
      <c r="N319" s="29">
        <v>330</v>
      </c>
      <c r="O319" s="29">
        <v>90</v>
      </c>
      <c r="P319" s="29">
        <v>0</v>
      </c>
      <c r="Q319" s="29">
        <v>420</v>
      </c>
    </row>
    <row r="320" spans="2:17" ht="39.6" x14ac:dyDescent="0.25">
      <c r="B320" s="28" t="s">
        <v>1035</v>
      </c>
      <c r="C320" s="28" t="s">
        <v>1036</v>
      </c>
      <c r="D320" s="28" t="s">
        <v>1037</v>
      </c>
      <c r="E320" s="28"/>
      <c r="F320" s="28" t="s">
        <v>1038</v>
      </c>
      <c r="G320" s="28" t="str">
        <f>VLOOKUP(F320,regions!A$2:C$419,3,FALSE)</f>
        <v>Shire district</v>
      </c>
      <c r="H320" s="28" t="str">
        <f>IFERROR(VLOOKUP(F320,classifications!A$3:C$328,3,FALSE),VLOOKUP(F320,classifications!I$2:K$28,3,FALSE))</f>
        <v>Urban with Significant Rural</v>
      </c>
      <c r="I320" s="29">
        <v>190</v>
      </c>
      <c r="J320" s="29">
        <v>20</v>
      </c>
      <c r="K320" s="29">
        <v>0</v>
      </c>
      <c r="L320" s="29">
        <v>210</v>
      </c>
      <c r="M320" s="25"/>
      <c r="N320" s="29">
        <v>180</v>
      </c>
      <c r="O320" s="29">
        <v>120</v>
      </c>
      <c r="P320" s="29">
        <v>0</v>
      </c>
      <c r="Q320" s="29">
        <v>300</v>
      </c>
    </row>
    <row r="321" spans="2:17" x14ac:dyDescent="0.25">
      <c r="B321" s="28"/>
      <c r="C321" s="28"/>
      <c r="D321" s="28"/>
      <c r="E321" s="28"/>
      <c r="F321" s="28"/>
      <c r="G321" s="28"/>
      <c r="H321" s="28"/>
      <c r="I321" s="25"/>
      <c r="J321" s="25"/>
      <c r="K321" s="25"/>
      <c r="L321" s="25"/>
      <c r="M321" s="25"/>
      <c r="N321" s="25"/>
      <c r="O321" s="25"/>
      <c r="P321" s="25"/>
      <c r="Q321" s="25"/>
    </row>
    <row r="322" spans="2:17" ht="39.6" x14ac:dyDescent="0.25">
      <c r="B322" s="28"/>
      <c r="C322" s="28"/>
      <c r="D322" s="28" t="s">
        <v>1039</v>
      </c>
      <c r="E322" s="28" t="s">
        <v>1040</v>
      </c>
      <c r="F322" s="28" t="s">
        <v>1040</v>
      </c>
      <c r="G322" s="28" t="str">
        <f>VLOOKUP(F322,regions!A$2:C$419,3,FALSE)</f>
        <v>Shire county</v>
      </c>
      <c r="H322" s="28" t="str">
        <f>IFERROR(VLOOKUP(F322,classifications!A$3:C$328,3,FALSE),VLOOKUP(F322,classifications!I$2:K$28,3,FALSE))</f>
        <v>Predominantly Rural</v>
      </c>
      <c r="I322" s="29">
        <v>1400</v>
      </c>
      <c r="J322" s="29">
        <v>140</v>
      </c>
      <c r="K322" s="29">
        <v>0</v>
      </c>
      <c r="L322" s="29">
        <v>1540</v>
      </c>
      <c r="M322" s="25"/>
      <c r="N322" s="29">
        <v>1340</v>
      </c>
      <c r="O322" s="29">
        <v>190</v>
      </c>
      <c r="P322" s="29">
        <v>0</v>
      </c>
      <c r="Q322" s="29">
        <v>1530</v>
      </c>
    </row>
    <row r="323" spans="2:17" ht="39.6" x14ac:dyDescent="0.25">
      <c r="B323" s="28" t="s">
        <v>1041</v>
      </c>
      <c r="C323" s="28" t="s">
        <v>1042</v>
      </c>
      <c r="D323" s="28" t="s">
        <v>1043</v>
      </c>
      <c r="E323" s="28"/>
      <c r="F323" s="28" t="s">
        <v>1044</v>
      </c>
      <c r="G323" s="28" t="str">
        <f>VLOOKUP(F323,regions!A$2:C$419,3,FALSE)</f>
        <v>Shire district</v>
      </c>
      <c r="H323" s="28" t="str">
        <f>IFERROR(VLOOKUP(F323,classifications!A$3:C$328,3,FALSE),VLOOKUP(F323,classifications!I$2:K$28,3,FALSE))</f>
        <v>Predominantly Rural</v>
      </c>
      <c r="I323" s="29">
        <v>160</v>
      </c>
      <c r="J323" s="29">
        <v>0</v>
      </c>
      <c r="K323" s="29">
        <v>0</v>
      </c>
      <c r="L323" s="29">
        <v>160</v>
      </c>
      <c r="M323" s="25"/>
      <c r="N323" s="29">
        <v>140</v>
      </c>
      <c r="O323" s="29">
        <v>0</v>
      </c>
      <c r="P323" s="29">
        <v>0</v>
      </c>
      <c r="Q323" s="29">
        <v>140</v>
      </c>
    </row>
    <row r="324" spans="2:17" ht="39.6" x14ac:dyDescent="0.25">
      <c r="B324" s="28" t="s">
        <v>1045</v>
      </c>
      <c r="C324" s="28" t="s">
        <v>1046</v>
      </c>
      <c r="D324" s="28" t="s">
        <v>1047</v>
      </c>
      <c r="E324" s="28"/>
      <c r="F324" s="28" t="s">
        <v>1048</v>
      </c>
      <c r="G324" s="28" t="str">
        <f>VLOOKUP(F324,regions!A$2:C$419,3,FALSE)</f>
        <v>Shire district</v>
      </c>
      <c r="H324" s="28" t="str">
        <f>IFERROR(VLOOKUP(F324,classifications!A$3:C$328,3,FALSE),VLOOKUP(F324,classifications!I$2:K$28,3,FALSE))</f>
        <v>Predominantly Rural</v>
      </c>
      <c r="I324" s="29">
        <v>230</v>
      </c>
      <c r="J324" s="29">
        <v>40</v>
      </c>
      <c r="K324" s="29">
        <v>0</v>
      </c>
      <c r="L324" s="29">
        <v>270</v>
      </c>
      <c r="M324" s="25"/>
      <c r="N324" s="29">
        <v>200</v>
      </c>
      <c r="O324" s="29">
        <v>50</v>
      </c>
      <c r="P324" s="29">
        <v>0</v>
      </c>
      <c r="Q324" s="29">
        <v>250</v>
      </c>
    </row>
    <row r="325" spans="2:17" ht="39.6" x14ac:dyDescent="0.25">
      <c r="B325" s="28" t="s">
        <v>1049</v>
      </c>
      <c r="C325" s="28" t="s">
        <v>1050</v>
      </c>
      <c r="D325" s="28" t="s">
        <v>1051</v>
      </c>
      <c r="E325" s="28"/>
      <c r="F325" s="28" t="s">
        <v>1052</v>
      </c>
      <c r="G325" s="28" t="str">
        <f>VLOOKUP(F325,regions!A$2:C$419,3,FALSE)</f>
        <v>Shire district</v>
      </c>
      <c r="H325" s="28" t="str">
        <f>IFERROR(VLOOKUP(F325,classifications!A$3:C$328,3,FALSE),VLOOKUP(F325,classifications!I$2:K$28,3,FALSE))</f>
        <v>Urban with Significant Rural</v>
      </c>
      <c r="I325" s="29">
        <v>130</v>
      </c>
      <c r="J325" s="29">
        <v>10</v>
      </c>
      <c r="K325" s="29">
        <v>0</v>
      </c>
      <c r="L325" s="29">
        <v>150</v>
      </c>
      <c r="M325" s="25"/>
      <c r="N325" s="29">
        <v>150</v>
      </c>
      <c r="O325" s="29">
        <v>10</v>
      </c>
      <c r="P325" s="29">
        <v>0</v>
      </c>
      <c r="Q325" s="29">
        <v>160</v>
      </c>
    </row>
    <row r="326" spans="2:17" ht="39.6" x14ac:dyDescent="0.25">
      <c r="B326" s="28" t="s">
        <v>1053</v>
      </c>
      <c r="C326" s="28" t="s">
        <v>1054</v>
      </c>
      <c r="D326" s="28" t="s">
        <v>1055</v>
      </c>
      <c r="E326" s="28"/>
      <c r="F326" s="28" t="s">
        <v>1056</v>
      </c>
      <c r="G326" s="28" t="str">
        <f>VLOOKUP(F326,regions!A$2:C$419,3,FALSE)</f>
        <v>Shire district</v>
      </c>
      <c r="H326" s="28" t="str">
        <f>IFERROR(VLOOKUP(F326,classifications!A$3:C$328,3,FALSE),VLOOKUP(F326,classifications!I$2:K$28,3,FALSE))</f>
        <v>Predominantly Rural</v>
      </c>
      <c r="I326" s="29">
        <v>140</v>
      </c>
      <c r="J326" s="29">
        <v>10</v>
      </c>
      <c r="K326" s="29">
        <v>0</v>
      </c>
      <c r="L326" s="29">
        <v>160</v>
      </c>
      <c r="M326" s="25"/>
      <c r="N326" s="29">
        <v>110</v>
      </c>
      <c r="O326" s="29">
        <v>0</v>
      </c>
      <c r="P326" s="29">
        <v>0</v>
      </c>
      <c r="Q326" s="29">
        <v>120</v>
      </c>
    </row>
    <row r="327" spans="2:17" ht="39.6" x14ac:dyDescent="0.25">
      <c r="B327" s="28" t="s">
        <v>1057</v>
      </c>
      <c r="C327" s="28" t="s">
        <v>1058</v>
      </c>
      <c r="D327" s="28" t="s">
        <v>1059</v>
      </c>
      <c r="E327" s="28"/>
      <c r="F327" s="28" t="s">
        <v>1060</v>
      </c>
      <c r="G327" s="28" t="str">
        <f>VLOOKUP(F327,regions!A$2:C$419,3,FALSE)</f>
        <v>Shire district</v>
      </c>
      <c r="H327" s="28" t="str">
        <f>IFERROR(VLOOKUP(F327,classifications!A$3:C$328,3,FALSE),VLOOKUP(F327,classifications!I$2:K$28,3,FALSE))</f>
        <v>Predominantly Rural</v>
      </c>
      <c r="I327" s="29">
        <v>150</v>
      </c>
      <c r="J327" s="29">
        <v>10</v>
      </c>
      <c r="K327" s="29">
        <v>0</v>
      </c>
      <c r="L327" s="29">
        <v>160</v>
      </c>
      <c r="M327" s="25"/>
      <c r="N327" s="29">
        <v>150</v>
      </c>
      <c r="O327" s="29">
        <v>30</v>
      </c>
      <c r="P327" s="29">
        <v>0</v>
      </c>
      <c r="Q327" s="29">
        <v>180</v>
      </c>
    </row>
    <row r="328" spans="2:17" ht="39.6" x14ac:dyDescent="0.25">
      <c r="B328" s="28" t="s">
        <v>1061</v>
      </c>
      <c r="C328" s="28" t="s">
        <v>1062</v>
      </c>
      <c r="D328" s="28" t="s">
        <v>1063</v>
      </c>
      <c r="E328" s="28"/>
      <c r="F328" s="28" t="s">
        <v>1064</v>
      </c>
      <c r="G328" s="28" t="str">
        <f>VLOOKUP(F328,regions!A$2:C$419,3,FALSE)</f>
        <v>Shire district</v>
      </c>
      <c r="H328" s="28" t="str">
        <f>IFERROR(VLOOKUP(F328,classifications!A$3:C$328,3,FALSE),VLOOKUP(F328,classifications!I$2:K$28,3,FALSE))</f>
        <v>Urban with Significant Rural</v>
      </c>
      <c r="I328" s="29">
        <v>210</v>
      </c>
      <c r="J328" s="29">
        <v>50</v>
      </c>
      <c r="K328" s="29">
        <v>0</v>
      </c>
      <c r="L328" s="29">
        <v>250</v>
      </c>
      <c r="M328" s="25"/>
      <c r="N328" s="29">
        <v>310</v>
      </c>
      <c r="O328" s="29">
        <v>70</v>
      </c>
      <c r="P328" s="29">
        <v>0</v>
      </c>
      <c r="Q328" s="29">
        <v>380</v>
      </c>
    </row>
    <row r="329" spans="2:17" ht="39.6" x14ac:dyDescent="0.25">
      <c r="B329" s="28" t="s">
        <v>1065</v>
      </c>
      <c r="C329" s="28" t="s">
        <v>1066</v>
      </c>
      <c r="D329" s="28" t="s">
        <v>1067</v>
      </c>
      <c r="E329" s="28"/>
      <c r="F329" s="28" t="s">
        <v>1068</v>
      </c>
      <c r="G329" s="28" t="str">
        <f>VLOOKUP(F329,regions!A$2:C$419,3,FALSE)</f>
        <v>Shire district</v>
      </c>
      <c r="H329" s="28" t="str">
        <f>IFERROR(VLOOKUP(F329,classifications!A$3:C$328,3,FALSE),VLOOKUP(F329,classifications!I$2:K$28,3,FALSE))</f>
        <v>Predominantly Rural</v>
      </c>
      <c r="I329" s="29">
        <v>380</v>
      </c>
      <c r="J329" s="29">
        <v>10</v>
      </c>
      <c r="K329" s="29">
        <v>0</v>
      </c>
      <c r="L329" s="29">
        <v>400</v>
      </c>
      <c r="M329" s="25"/>
      <c r="N329" s="29">
        <v>270</v>
      </c>
      <c r="O329" s="29">
        <v>30</v>
      </c>
      <c r="P329" s="29">
        <v>0</v>
      </c>
      <c r="Q329" s="29">
        <v>300</v>
      </c>
    </row>
    <row r="330" spans="2:17" x14ac:dyDescent="0.25">
      <c r="B330" s="28"/>
      <c r="C330" s="28"/>
      <c r="D330" s="28"/>
      <c r="E330" s="28"/>
      <c r="F330" s="28"/>
      <c r="G330" s="28"/>
      <c r="H330" s="28"/>
      <c r="I330" s="25"/>
      <c r="J330" s="25"/>
      <c r="K330" s="25"/>
      <c r="L330" s="25"/>
      <c r="M330" s="25"/>
      <c r="N330" s="25"/>
      <c r="O330" s="25"/>
      <c r="P330" s="25"/>
      <c r="Q330" s="25"/>
    </row>
    <row r="331" spans="2:17" ht="39.6" x14ac:dyDescent="0.25">
      <c r="B331" s="28"/>
      <c r="C331" s="28"/>
      <c r="D331" s="28" t="s">
        <v>1069</v>
      </c>
      <c r="E331" s="28" t="s">
        <v>1070</v>
      </c>
      <c r="F331" s="28" t="s">
        <v>1070</v>
      </c>
      <c r="G331" s="28" t="str">
        <f>VLOOKUP(F331,regions!A$2:C$419,3,FALSE)</f>
        <v>Shire county</v>
      </c>
      <c r="H331" s="28" t="str">
        <f>IFERROR(VLOOKUP(F331,classifications!A$3:C$328,3,FALSE),VLOOKUP(F331,classifications!I$2:K$28,3,FALSE))</f>
        <v>Urban with Significant Rural</v>
      </c>
      <c r="I331" s="29">
        <v>1900</v>
      </c>
      <c r="J331" s="29">
        <v>240</v>
      </c>
      <c r="K331" s="29">
        <v>50</v>
      </c>
      <c r="L331" s="29">
        <v>2190</v>
      </c>
      <c r="M331" s="25"/>
      <c r="N331" s="29">
        <v>1570</v>
      </c>
      <c r="O331" s="29">
        <v>150</v>
      </c>
      <c r="P331" s="29">
        <v>80</v>
      </c>
      <c r="Q331" s="29">
        <v>1800</v>
      </c>
    </row>
    <row r="332" spans="2:17" ht="39.6" x14ac:dyDescent="0.25">
      <c r="B332" s="28" t="s">
        <v>1071</v>
      </c>
      <c r="C332" s="28" t="s">
        <v>1072</v>
      </c>
      <c r="D332" s="28" t="s">
        <v>1073</v>
      </c>
      <c r="E332" s="28"/>
      <c r="F332" s="28" t="s">
        <v>1074</v>
      </c>
      <c r="G332" s="28" t="str">
        <f>VLOOKUP(F332,regions!A$2:C$419,3,FALSE)</f>
        <v>Shire district</v>
      </c>
      <c r="H332" s="28" t="str">
        <f>IFERROR(VLOOKUP(F332,classifications!A$3:C$328,3,FALSE),VLOOKUP(F332,classifications!I$2:K$28,3,FALSE))</f>
        <v>Predominantly Urban</v>
      </c>
      <c r="I332" s="29">
        <v>410</v>
      </c>
      <c r="J332" s="29">
        <v>30</v>
      </c>
      <c r="K332" s="29">
        <v>0</v>
      </c>
      <c r="L332" s="29">
        <v>440</v>
      </c>
      <c r="M332" s="25"/>
      <c r="N332" s="29">
        <v>280</v>
      </c>
      <c r="O332" s="29">
        <v>10</v>
      </c>
      <c r="P332" s="29">
        <v>0</v>
      </c>
      <c r="Q332" s="29">
        <v>290</v>
      </c>
    </row>
    <row r="333" spans="2:17" ht="39.6" x14ac:dyDescent="0.25">
      <c r="B333" s="28" t="s">
        <v>1075</v>
      </c>
      <c r="C333" s="28" t="s">
        <v>1076</v>
      </c>
      <c r="D333" s="28" t="s">
        <v>1077</v>
      </c>
      <c r="E333" s="28"/>
      <c r="F333" s="28" t="s">
        <v>1078</v>
      </c>
      <c r="G333" s="28" t="str">
        <f>VLOOKUP(F333,regions!A$2:C$419,3,FALSE)</f>
        <v>Shire district</v>
      </c>
      <c r="H333" s="28" t="str">
        <f>IFERROR(VLOOKUP(F333,classifications!A$3:C$328,3,FALSE),VLOOKUP(F333,classifications!I$2:K$28,3,FALSE))</f>
        <v>Predominantly Rural</v>
      </c>
      <c r="I333" s="29">
        <v>280</v>
      </c>
      <c r="J333" s="29">
        <v>40</v>
      </c>
      <c r="K333" s="29">
        <v>20</v>
      </c>
      <c r="L333" s="29">
        <v>340</v>
      </c>
      <c r="M333" s="25"/>
      <c r="N333" s="29">
        <v>290</v>
      </c>
      <c r="O333" s="29">
        <v>10</v>
      </c>
      <c r="P333" s="29">
        <v>0</v>
      </c>
      <c r="Q333" s="29">
        <v>300</v>
      </c>
    </row>
    <row r="334" spans="2:17" ht="39.6" x14ac:dyDescent="0.25">
      <c r="B334" s="28" t="s">
        <v>1079</v>
      </c>
      <c r="C334" s="28" t="s">
        <v>1080</v>
      </c>
      <c r="D334" s="28" t="s">
        <v>1081</v>
      </c>
      <c r="E334" s="28"/>
      <c r="F334" s="28" t="s">
        <v>1082</v>
      </c>
      <c r="G334" s="28" t="str">
        <f>VLOOKUP(F334,regions!A$2:C$419,3,FALSE)</f>
        <v>Shire district</v>
      </c>
      <c r="H334" s="28" t="str">
        <f>IFERROR(VLOOKUP(F334,classifications!A$3:C$328,3,FALSE),VLOOKUP(F334,classifications!I$2:K$28,3,FALSE))</f>
        <v>Predominantly Urban</v>
      </c>
      <c r="I334" s="29">
        <v>140</v>
      </c>
      <c r="J334" s="29">
        <v>10</v>
      </c>
      <c r="K334" s="29">
        <v>0</v>
      </c>
      <c r="L334" s="29">
        <v>150</v>
      </c>
      <c r="M334" s="25"/>
      <c r="N334" s="29">
        <v>100</v>
      </c>
      <c r="O334" s="29">
        <v>10</v>
      </c>
      <c r="P334" s="29">
        <v>0</v>
      </c>
      <c r="Q334" s="29">
        <v>100</v>
      </c>
    </row>
    <row r="335" spans="2:17" ht="39.6" x14ac:dyDescent="0.25">
      <c r="B335" s="28" t="s">
        <v>1083</v>
      </c>
      <c r="C335" s="28" t="s">
        <v>1084</v>
      </c>
      <c r="D335" s="28" t="s">
        <v>1085</v>
      </c>
      <c r="E335" s="28"/>
      <c r="F335" s="28" t="s">
        <v>1086</v>
      </c>
      <c r="G335" s="28" t="str">
        <f>VLOOKUP(F335,regions!A$2:C$419,3,FALSE)</f>
        <v>Shire district</v>
      </c>
      <c r="H335" s="28" t="str">
        <f>IFERROR(VLOOKUP(F335,classifications!A$3:C$328,3,FALSE),VLOOKUP(F335,classifications!I$2:K$28,3,FALSE))</f>
        <v>Predominantly Urban</v>
      </c>
      <c r="I335" s="29">
        <v>100</v>
      </c>
      <c r="J335" s="29">
        <v>30</v>
      </c>
      <c r="K335" s="29">
        <v>0</v>
      </c>
      <c r="L335" s="29">
        <v>120</v>
      </c>
      <c r="M335" s="25"/>
      <c r="N335" s="29">
        <v>170</v>
      </c>
      <c r="O335" s="29">
        <v>10</v>
      </c>
      <c r="P335" s="29">
        <v>0</v>
      </c>
      <c r="Q335" s="29">
        <v>180</v>
      </c>
    </row>
    <row r="336" spans="2:17" ht="39.6" x14ac:dyDescent="0.25">
      <c r="B336" s="28" t="s">
        <v>1087</v>
      </c>
      <c r="C336" s="28" t="s">
        <v>1088</v>
      </c>
      <c r="D336" s="28" t="s">
        <v>1089</v>
      </c>
      <c r="E336" s="28"/>
      <c r="F336" s="28" t="s">
        <v>1090</v>
      </c>
      <c r="G336" s="28" t="str">
        <f>VLOOKUP(F336,regions!A$2:C$419,3,FALSE)</f>
        <v>Shire district</v>
      </c>
      <c r="H336" s="28" t="str">
        <f>IFERROR(VLOOKUP(F336,classifications!A$3:C$328,3,FALSE),VLOOKUP(F336,classifications!I$2:K$28,3,FALSE))</f>
        <v>Predominantly Urban</v>
      </c>
      <c r="I336" s="29">
        <v>160</v>
      </c>
      <c r="J336" s="29">
        <v>10</v>
      </c>
      <c r="K336" s="29">
        <v>20</v>
      </c>
      <c r="L336" s="29">
        <v>190</v>
      </c>
      <c r="M336" s="25"/>
      <c r="N336" s="29">
        <v>250</v>
      </c>
      <c r="O336" s="29">
        <v>20</v>
      </c>
      <c r="P336" s="29">
        <v>40</v>
      </c>
      <c r="Q336" s="29">
        <v>310</v>
      </c>
    </row>
    <row r="337" spans="2:17" ht="39.6" x14ac:dyDescent="0.25">
      <c r="B337" s="28" t="s">
        <v>1091</v>
      </c>
      <c r="C337" s="28" t="s">
        <v>1092</v>
      </c>
      <c r="D337" s="28" t="s">
        <v>1093</v>
      </c>
      <c r="E337" s="28"/>
      <c r="F337" s="28" t="s">
        <v>1094</v>
      </c>
      <c r="G337" s="28" t="str">
        <f>VLOOKUP(F337,regions!A$2:C$419,3,FALSE)</f>
        <v>Shire district</v>
      </c>
      <c r="H337" s="28" t="str">
        <f>IFERROR(VLOOKUP(F337,classifications!A$3:C$328,3,FALSE),VLOOKUP(F337,classifications!I$2:K$28,3,FALSE))</f>
        <v>Predominantly Rural</v>
      </c>
      <c r="I337" s="29">
        <v>420</v>
      </c>
      <c r="J337" s="29">
        <v>30</v>
      </c>
      <c r="K337" s="29">
        <v>10</v>
      </c>
      <c r="L337" s="29">
        <v>460</v>
      </c>
      <c r="M337" s="25"/>
      <c r="N337" s="29">
        <v>240</v>
      </c>
      <c r="O337" s="29">
        <v>30</v>
      </c>
      <c r="P337" s="29">
        <v>30</v>
      </c>
      <c r="Q337" s="29">
        <v>300</v>
      </c>
    </row>
    <row r="338" spans="2:17" ht="39.6" x14ac:dyDescent="0.25">
      <c r="B338" s="28" t="s">
        <v>1095</v>
      </c>
      <c r="C338" s="28" t="s">
        <v>1096</v>
      </c>
      <c r="D338" s="28" t="s">
        <v>1097</v>
      </c>
      <c r="E338" s="28"/>
      <c r="F338" s="28" t="s">
        <v>1098</v>
      </c>
      <c r="G338" s="28" t="str">
        <f>VLOOKUP(F338,regions!A$2:C$419,3,FALSE)</f>
        <v>Shire district</v>
      </c>
      <c r="H338" s="28" t="str">
        <f>IFERROR(VLOOKUP(F338,classifications!A$3:C$328,3,FALSE),VLOOKUP(F338,classifications!I$2:K$28,3,FALSE))</f>
        <v>Predominantly Rural</v>
      </c>
      <c r="I338" s="30">
        <v>390</v>
      </c>
      <c r="J338" s="30">
        <v>100</v>
      </c>
      <c r="K338" s="30">
        <v>0</v>
      </c>
      <c r="L338" s="30">
        <v>490</v>
      </c>
      <c r="M338" s="31"/>
      <c r="N338" s="30">
        <v>250</v>
      </c>
      <c r="O338" s="30">
        <v>70</v>
      </c>
      <c r="P338" s="30">
        <v>0</v>
      </c>
      <c r="Q338" s="30">
        <v>320</v>
      </c>
    </row>
    <row r="339" spans="2:17" x14ac:dyDescent="0.25">
      <c r="B339" s="28"/>
      <c r="C339" s="28"/>
      <c r="D339" s="28"/>
      <c r="E339" s="28"/>
      <c r="F339" s="28"/>
      <c r="G339" s="28"/>
      <c r="H339" s="28"/>
      <c r="I339" s="25"/>
      <c r="J339" s="25"/>
      <c r="K339" s="25"/>
      <c r="L339" s="25"/>
      <c r="M339" s="25"/>
      <c r="N339" s="25"/>
      <c r="O339" s="25"/>
      <c r="P339" s="25"/>
      <c r="Q339" s="25"/>
    </row>
    <row r="340" spans="2:17" ht="39.6" x14ac:dyDescent="0.25">
      <c r="B340" s="28"/>
      <c r="C340" s="28"/>
      <c r="D340" s="28" t="s">
        <v>1099</v>
      </c>
      <c r="E340" s="28" t="s">
        <v>1100</v>
      </c>
      <c r="F340" s="28" t="s">
        <v>1100</v>
      </c>
      <c r="G340" s="28" t="str">
        <f>VLOOKUP(F340,regions!A$2:C$419,3,FALSE)</f>
        <v>Shire county</v>
      </c>
      <c r="H340" s="28" t="str">
        <f>IFERROR(VLOOKUP(F340,classifications!A$3:C$328,3,FALSE),VLOOKUP(F340,classifications!I$2:K$28,3,FALSE))</f>
        <v>Predominantly Rural</v>
      </c>
      <c r="I340" s="29">
        <v>2160</v>
      </c>
      <c r="J340" s="29">
        <v>790</v>
      </c>
      <c r="K340" s="29">
        <v>0</v>
      </c>
      <c r="L340" s="29">
        <v>2940</v>
      </c>
      <c r="M340" s="25"/>
      <c r="N340" s="29">
        <v>1760</v>
      </c>
      <c r="O340" s="29">
        <v>690</v>
      </c>
      <c r="P340" s="29">
        <v>10</v>
      </c>
      <c r="Q340" s="29">
        <v>2460</v>
      </c>
    </row>
    <row r="341" spans="2:17" ht="39.6" x14ac:dyDescent="0.25">
      <c r="B341" s="28" t="s">
        <v>1101</v>
      </c>
      <c r="C341" s="28" t="s">
        <v>1102</v>
      </c>
      <c r="D341" s="28" t="s">
        <v>1103</v>
      </c>
      <c r="E341" s="28"/>
      <c r="F341" s="28" t="s">
        <v>1104</v>
      </c>
      <c r="G341" s="28" t="str">
        <f>VLOOKUP(F341,regions!A$2:C$419,3,FALSE)</f>
        <v>Shire district</v>
      </c>
      <c r="H341" s="28" t="str">
        <f>IFERROR(VLOOKUP(F341,classifications!A$3:C$328,3,FALSE),VLOOKUP(F341,classifications!I$2:K$28,3,FALSE))</f>
        <v>Urban with Significant Rural</v>
      </c>
      <c r="I341" s="29">
        <v>760</v>
      </c>
      <c r="J341" s="29">
        <v>280</v>
      </c>
      <c r="K341" s="29">
        <v>0</v>
      </c>
      <c r="L341" s="29">
        <v>1040</v>
      </c>
      <c r="M341" s="25"/>
      <c r="N341" s="29">
        <v>610</v>
      </c>
      <c r="O341" s="29">
        <v>230</v>
      </c>
      <c r="P341" s="29">
        <v>0</v>
      </c>
      <c r="Q341" s="29">
        <v>840</v>
      </c>
    </row>
    <row r="342" spans="2:17" ht="39.6" x14ac:dyDescent="0.25">
      <c r="B342" s="28" t="s">
        <v>1105</v>
      </c>
      <c r="C342" s="28" t="s">
        <v>1106</v>
      </c>
      <c r="D342" s="28" t="s">
        <v>1107</v>
      </c>
      <c r="E342" s="28"/>
      <c r="F342" s="28" t="s">
        <v>1108</v>
      </c>
      <c r="G342" s="28" t="str">
        <f>VLOOKUP(F342,regions!A$2:C$419,3,FALSE)</f>
        <v>Shire district</v>
      </c>
      <c r="H342" s="28" t="str">
        <f>IFERROR(VLOOKUP(F342,classifications!A$3:C$328,3,FALSE),VLOOKUP(F342,classifications!I$2:K$28,3,FALSE))</f>
        <v>Predominantly Urban</v>
      </c>
      <c r="I342" s="30">
        <v>140</v>
      </c>
      <c r="J342" s="30">
        <v>0</v>
      </c>
      <c r="K342" s="30">
        <v>0</v>
      </c>
      <c r="L342" s="30">
        <v>140</v>
      </c>
      <c r="M342" s="31"/>
      <c r="N342" s="30">
        <v>90</v>
      </c>
      <c r="O342" s="30">
        <v>50</v>
      </c>
      <c r="P342" s="30">
        <v>10</v>
      </c>
      <c r="Q342" s="30">
        <v>150</v>
      </c>
    </row>
    <row r="343" spans="2:17" ht="39.6" x14ac:dyDescent="0.25">
      <c r="B343" s="28" t="s">
        <v>1109</v>
      </c>
      <c r="C343" s="28" t="s">
        <v>1110</v>
      </c>
      <c r="D343" s="28" t="s">
        <v>1111</v>
      </c>
      <c r="E343" s="28"/>
      <c r="F343" s="28" t="s">
        <v>1112</v>
      </c>
      <c r="G343" s="28" t="str">
        <f>VLOOKUP(F343,regions!A$2:C$419,3,FALSE)</f>
        <v>Shire district</v>
      </c>
      <c r="H343" s="28" t="str">
        <f>IFERROR(VLOOKUP(F343,classifications!A$3:C$328,3,FALSE),VLOOKUP(F343,classifications!I$2:K$28,3,FALSE))</f>
        <v>Predominantly Rural</v>
      </c>
      <c r="I343" s="30">
        <v>480</v>
      </c>
      <c r="J343" s="30">
        <v>180</v>
      </c>
      <c r="K343" s="30">
        <v>0</v>
      </c>
      <c r="L343" s="30">
        <v>660</v>
      </c>
      <c r="M343" s="31"/>
      <c r="N343" s="30">
        <v>380</v>
      </c>
      <c r="O343" s="30">
        <v>140</v>
      </c>
      <c r="P343" s="30">
        <v>0</v>
      </c>
      <c r="Q343" s="30">
        <v>520</v>
      </c>
    </row>
    <row r="344" spans="2:17" ht="39.6" x14ac:dyDescent="0.25">
      <c r="B344" s="28" t="s">
        <v>1113</v>
      </c>
      <c r="C344" s="28" t="s">
        <v>1114</v>
      </c>
      <c r="D344" s="28" t="s">
        <v>1115</v>
      </c>
      <c r="E344" s="28"/>
      <c r="F344" s="28" t="s">
        <v>1116</v>
      </c>
      <c r="G344" s="28" t="str">
        <f>VLOOKUP(F344,regions!A$2:C$419,3,FALSE)</f>
        <v>Shire district</v>
      </c>
      <c r="H344" s="28" t="str">
        <f>IFERROR(VLOOKUP(F344,classifications!A$3:C$328,3,FALSE),VLOOKUP(F344,classifications!I$2:K$28,3,FALSE))</f>
        <v>Predominantly Rural</v>
      </c>
      <c r="I344" s="30">
        <v>520</v>
      </c>
      <c r="J344" s="30">
        <v>220</v>
      </c>
      <c r="K344" s="30">
        <v>0</v>
      </c>
      <c r="L344" s="30">
        <v>740</v>
      </c>
      <c r="M344" s="31"/>
      <c r="N344" s="30">
        <v>510</v>
      </c>
      <c r="O344" s="30">
        <v>230</v>
      </c>
      <c r="P344" s="30">
        <v>0</v>
      </c>
      <c r="Q344" s="30">
        <v>740</v>
      </c>
    </row>
    <row r="345" spans="2:17" ht="39.6" x14ac:dyDescent="0.25">
      <c r="B345" s="28" t="s">
        <v>1117</v>
      </c>
      <c r="C345" s="28" t="s">
        <v>1118</v>
      </c>
      <c r="D345" s="28" t="s">
        <v>1119</v>
      </c>
      <c r="E345" s="28"/>
      <c r="F345" s="28" t="s">
        <v>1120</v>
      </c>
      <c r="G345" s="28" t="str">
        <f>VLOOKUP(F345,regions!A$2:C$419,3,FALSE)</f>
        <v>Shire district</v>
      </c>
      <c r="H345" s="28" t="str">
        <f>IFERROR(VLOOKUP(F345,classifications!A$3:C$328,3,FALSE),VLOOKUP(F345,classifications!I$2:K$28,3,FALSE))</f>
        <v>Predominantly Rural</v>
      </c>
      <c r="I345" s="30">
        <v>260</v>
      </c>
      <c r="J345" s="30">
        <v>110</v>
      </c>
      <c r="K345" s="30">
        <v>0</v>
      </c>
      <c r="L345" s="30">
        <v>370</v>
      </c>
      <c r="M345" s="31"/>
      <c r="N345" s="30">
        <v>180</v>
      </c>
      <c r="O345" s="30">
        <v>50</v>
      </c>
      <c r="P345" s="30">
        <v>0</v>
      </c>
      <c r="Q345" s="30">
        <v>220</v>
      </c>
    </row>
    <row r="346" spans="2:17" x14ac:dyDescent="0.25">
      <c r="B346" s="28"/>
      <c r="C346" s="28"/>
      <c r="D346" s="28"/>
      <c r="E346" s="28"/>
      <c r="F346" s="28"/>
      <c r="G346" s="28"/>
      <c r="H346" s="28"/>
      <c r="I346" s="25"/>
      <c r="J346" s="25"/>
      <c r="K346" s="25"/>
      <c r="L346" s="25"/>
      <c r="M346" s="25"/>
      <c r="N346" s="25"/>
      <c r="O346" s="25"/>
      <c r="P346" s="25"/>
      <c r="Q346" s="25"/>
    </row>
    <row r="347" spans="2:17" ht="39.6" x14ac:dyDescent="0.25">
      <c r="B347" s="28"/>
      <c r="C347" s="28"/>
      <c r="D347" s="28" t="s">
        <v>1121</v>
      </c>
      <c r="E347" s="28" t="s">
        <v>1122</v>
      </c>
      <c r="F347" s="28" t="s">
        <v>1122</v>
      </c>
      <c r="G347" s="28" t="str">
        <f>VLOOKUP(F347,regions!A$2:C$419,3,FALSE)</f>
        <v>Shire county</v>
      </c>
      <c r="H347" s="28" t="str">
        <f>IFERROR(VLOOKUP(F347,classifications!A$3:C$328,3,FALSE),VLOOKUP(F347,classifications!I$2:K$28,3,FALSE))</f>
        <v>Predominantly Rural</v>
      </c>
      <c r="I347" s="29">
        <v>1810</v>
      </c>
      <c r="J347" s="29">
        <v>240</v>
      </c>
      <c r="K347" s="29">
        <v>0</v>
      </c>
      <c r="L347" s="29">
        <v>2050</v>
      </c>
      <c r="M347" s="25"/>
      <c r="N347" s="29">
        <v>1920</v>
      </c>
      <c r="O347" s="29">
        <v>330</v>
      </c>
      <c r="P347" s="29">
        <v>0</v>
      </c>
      <c r="Q347" s="29">
        <v>2250</v>
      </c>
    </row>
    <row r="348" spans="2:17" ht="39.6" x14ac:dyDescent="0.25">
      <c r="B348" s="28" t="s">
        <v>1123</v>
      </c>
      <c r="C348" s="28" t="s">
        <v>1124</v>
      </c>
      <c r="D348" s="28" t="s">
        <v>1125</v>
      </c>
      <c r="E348" s="28"/>
      <c r="F348" s="28" t="s">
        <v>1126</v>
      </c>
      <c r="G348" s="28" t="str">
        <f>VLOOKUP(F348,regions!A$2:C$419,3,FALSE)</f>
        <v>Shire district</v>
      </c>
      <c r="H348" s="28" t="str">
        <f>IFERROR(VLOOKUP(F348,classifications!A$3:C$328,3,FALSE),VLOOKUP(F348,classifications!I$2:K$28,3,FALSE))</f>
        <v>Predominantly Rural</v>
      </c>
      <c r="I348" s="29">
        <v>260</v>
      </c>
      <c r="J348" s="29">
        <v>40</v>
      </c>
      <c r="K348" s="29">
        <v>0</v>
      </c>
      <c r="L348" s="29">
        <v>310</v>
      </c>
      <c r="M348" s="25"/>
      <c r="N348" s="29">
        <v>440</v>
      </c>
      <c r="O348" s="29">
        <v>60</v>
      </c>
      <c r="P348" s="29">
        <v>0</v>
      </c>
      <c r="Q348" s="29">
        <v>500</v>
      </c>
    </row>
    <row r="349" spans="2:17" ht="39.6" x14ac:dyDescent="0.25">
      <c r="B349" s="28" t="s">
        <v>1127</v>
      </c>
      <c r="C349" s="28" t="s">
        <v>1128</v>
      </c>
      <c r="D349" s="28" t="s">
        <v>1129</v>
      </c>
      <c r="E349" s="28"/>
      <c r="F349" s="28" t="s">
        <v>1130</v>
      </c>
      <c r="G349" s="28" t="str">
        <f>VLOOKUP(F349,regions!A$2:C$419,3,FALSE)</f>
        <v>Shire district</v>
      </c>
      <c r="H349" s="28" t="str">
        <f>IFERROR(VLOOKUP(F349,classifications!A$3:C$328,3,FALSE),VLOOKUP(F349,classifications!I$2:K$28,3,FALSE))</f>
        <v>Predominantly Rural</v>
      </c>
      <c r="I349" s="30">
        <v>410</v>
      </c>
      <c r="J349" s="30">
        <v>0</v>
      </c>
      <c r="K349" s="30">
        <v>0</v>
      </c>
      <c r="L349" s="30">
        <v>410</v>
      </c>
      <c r="M349" s="31"/>
      <c r="N349" s="30">
        <v>340</v>
      </c>
      <c r="O349" s="30">
        <v>20</v>
      </c>
      <c r="P349" s="30">
        <v>0</v>
      </c>
      <c r="Q349" s="30">
        <v>360</v>
      </c>
    </row>
    <row r="350" spans="2:17" ht="39.6" x14ac:dyDescent="0.25">
      <c r="B350" s="28" t="s">
        <v>1131</v>
      </c>
      <c r="C350" s="28" t="s">
        <v>1132</v>
      </c>
      <c r="D350" s="28" t="s">
        <v>1133</v>
      </c>
      <c r="E350" s="28"/>
      <c r="F350" s="28" t="s">
        <v>1134</v>
      </c>
      <c r="G350" s="28" t="str">
        <f>VLOOKUP(F350,regions!A$2:C$419,3,FALSE)</f>
        <v>Shire district</v>
      </c>
      <c r="H350" s="28" t="str">
        <f>IFERROR(VLOOKUP(F350,classifications!A$3:C$328,3,FALSE),VLOOKUP(F350,classifications!I$2:K$28,3,FALSE))</f>
        <v>Predominantly Rural</v>
      </c>
      <c r="I350" s="29">
        <v>450</v>
      </c>
      <c r="J350" s="29">
        <v>50</v>
      </c>
      <c r="K350" s="29">
        <v>0</v>
      </c>
      <c r="L350" s="29">
        <v>500</v>
      </c>
      <c r="M350" s="25"/>
      <c r="N350" s="29">
        <v>450</v>
      </c>
      <c r="O350" s="29">
        <v>60</v>
      </c>
      <c r="P350" s="29">
        <v>0</v>
      </c>
      <c r="Q350" s="29">
        <v>510</v>
      </c>
    </row>
    <row r="351" spans="2:17" ht="39.6" x14ac:dyDescent="0.25">
      <c r="B351" s="28" t="s">
        <v>1135</v>
      </c>
      <c r="C351" s="28" t="s">
        <v>1136</v>
      </c>
      <c r="D351" s="28" t="s">
        <v>1137</v>
      </c>
      <c r="E351" s="28"/>
      <c r="F351" s="28" t="s">
        <v>1138</v>
      </c>
      <c r="G351" s="28" t="str">
        <f>VLOOKUP(F351,regions!A$2:C$419,3,FALSE)</f>
        <v>Shire district</v>
      </c>
      <c r="H351" s="28" t="str">
        <f>IFERROR(VLOOKUP(F351,classifications!A$3:C$328,3,FALSE),VLOOKUP(F351,classifications!I$2:K$28,3,FALSE))</f>
        <v>Urban with Significant Rural</v>
      </c>
      <c r="I351" s="29">
        <v>620</v>
      </c>
      <c r="J351" s="29">
        <v>140</v>
      </c>
      <c r="K351" s="29">
        <v>0</v>
      </c>
      <c r="L351" s="29">
        <v>770</v>
      </c>
      <c r="M351" s="25"/>
      <c r="N351" s="29">
        <v>650</v>
      </c>
      <c r="O351" s="29">
        <v>180</v>
      </c>
      <c r="P351" s="29">
        <v>0</v>
      </c>
      <c r="Q351" s="29">
        <v>830</v>
      </c>
    </row>
    <row r="352" spans="2:17" ht="39.6" x14ac:dyDescent="0.25">
      <c r="B352" s="28" t="s">
        <v>1139</v>
      </c>
      <c r="C352" s="28" t="s">
        <v>1140</v>
      </c>
      <c r="D352" s="28" t="s">
        <v>1141</v>
      </c>
      <c r="E352" s="28"/>
      <c r="F352" s="28" t="s">
        <v>1142</v>
      </c>
      <c r="G352" s="28" t="str">
        <f>VLOOKUP(F352,regions!A$2:C$419,3,FALSE)</f>
        <v>Shire district</v>
      </c>
      <c r="H352" s="28" t="str">
        <f>IFERROR(VLOOKUP(F352,classifications!A$3:C$328,3,FALSE),VLOOKUP(F352,classifications!I$2:K$28,3,FALSE))</f>
        <v>Predominantly Rural</v>
      </c>
      <c r="I352" s="30">
        <v>70</v>
      </c>
      <c r="J352" s="30">
        <v>0</v>
      </c>
      <c r="K352" s="30">
        <v>0</v>
      </c>
      <c r="L352" s="30">
        <v>70</v>
      </c>
      <c r="M352" s="31"/>
      <c r="N352" s="30">
        <v>40</v>
      </c>
      <c r="O352" s="30">
        <v>10</v>
      </c>
      <c r="P352" s="30">
        <v>0</v>
      </c>
      <c r="Q352" s="30">
        <v>50</v>
      </c>
    </row>
    <row r="353" spans="2:17" x14ac:dyDescent="0.25">
      <c r="B353" s="28"/>
      <c r="C353" s="28"/>
      <c r="D353" s="28"/>
      <c r="E353" s="28"/>
      <c r="F353" s="28"/>
      <c r="G353" s="28"/>
      <c r="H353" s="28"/>
      <c r="I353" s="25"/>
      <c r="J353" s="25"/>
      <c r="K353" s="25"/>
      <c r="L353" s="25"/>
      <c r="M353" s="25"/>
      <c r="N353" s="25"/>
      <c r="O353" s="25"/>
      <c r="P353" s="25"/>
      <c r="Q353" s="25"/>
    </row>
    <row r="354" spans="2:17" ht="39.6" x14ac:dyDescent="0.25">
      <c r="B354" s="28"/>
      <c r="C354" s="28"/>
      <c r="D354" s="28" t="s">
        <v>1143</v>
      </c>
      <c r="E354" s="28" t="s">
        <v>1144</v>
      </c>
      <c r="F354" s="28" t="s">
        <v>1144</v>
      </c>
      <c r="G354" s="28" t="str">
        <f>VLOOKUP(F354,regions!A$2:C$419,3,FALSE)</f>
        <v>Shire county</v>
      </c>
      <c r="H354" s="28" t="str">
        <f>IFERROR(VLOOKUP(F354,classifications!A$3:C$328,3,FALSE),VLOOKUP(F354,classifications!I$2:K$28,3,FALSE))</f>
        <v>Urban with Significant Rural</v>
      </c>
      <c r="I354" s="29">
        <v>1880</v>
      </c>
      <c r="J354" s="29">
        <v>590</v>
      </c>
      <c r="K354" s="29">
        <v>60</v>
      </c>
      <c r="L354" s="29">
        <v>2530</v>
      </c>
      <c r="M354" s="25"/>
      <c r="N354" s="29">
        <v>1370</v>
      </c>
      <c r="O354" s="29">
        <v>420</v>
      </c>
      <c r="P354" s="29">
        <v>10</v>
      </c>
      <c r="Q354" s="29">
        <v>1810</v>
      </c>
    </row>
    <row r="355" spans="2:17" ht="39.6" x14ac:dyDescent="0.25">
      <c r="B355" s="28" t="s">
        <v>1145</v>
      </c>
      <c r="C355" s="28" t="s">
        <v>1146</v>
      </c>
      <c r="D355" s="28" t="s">
        <v>1147</v>
      </c>
      <c r="E355" s="28"/>
      <c r="F355" s="28" t="s">
        <v>1148</v>
      </c>
      <c r="G355" s="28" t="str">
        <f>VLOOKUP(F355,regions!A$2:C$419,3,FALSE)</f>
        <v>Shire district</v>
      </c>
      <c r="H355" s="28" t="str">
        <f>IFERROR(VLOOKUP(F355,classifications!A$3:C$328,3,FALSE),VLOOKUP(F355,classifications!I$2:K$28,3,FALSE))</f>
        <v>Urban with Significant Rural</v>
      </c>
      <c r="I355" s="29">
        <v>290</v>
      </c>
      <c r="J355" s="29">
        <v>90</v>
      </c>
      <c r="K355" s="29">
        <v>60</v>
      </c>
      <c r="L355" s="29">
        <v>430</v>
      </c>
      <c r="M355" s="25"/>
      <c r="N355" s="29">
        <v>140</v>
      </c>
      <c r="O355" s="29">
        <v>10</v>
      </c>
      <c r="P355" s="29">
        <v>10</v>
      </c>
      <c r="Q355" s="29">
        <v>150</v>
      </c>
    </row>
    <row r="356" spans="2:17" ht="39.6" x14ac:dyDescent="0.25">
      <c r="B356" s="28" t="s">
        <v>1149</v>
      </c>
      <c r="C356" s="28" t="s">
        <v>1150</v>
      </c>
      <c r="D356" s="28" t="s">
        <v>1151</v>
      </c>
      <c r="E356" s="28"/>
      <c r="F356" s="28" t="s">
        <v>1152</v>
      </c>
      <c r="G356" s="28" t="str">
        <f>VLOOKUP(F356,regions!A$2:C$419,3,FALSE)</f>
        <v>Shire district</v>
      </c>
      <c r="H356" s="28" t="str">
        <f>IFERROR(VLOOKUP(F356,classifications!A$3:C$328,3,FALSE),VLOOKUP(F356,classifications!I$2:K$28,3,FALSE))</f>
        <v>Urban with Significant Rural</v>
      </c>
      <c r="I356" s="29">
        <v>420</v>
      </c>
      <c r="J356" s="29">
        <v>90</v>
      </c>
      <c r="K356" s="29">
        <v>0</v>
      </c>
      <c r="L356" s="29">
        <v>500</v>
      </c>
      <c r="M356" s="25"/>
      <c r="N356" s="29">
        <v>330</v>
      </c>
      <c r="O356" s="29">
        <v>100</v>
      </c>
      <c r="P356" s="29">
        <v>0</v>
      </c>
      <c r="Q356" s="29">
        <v>430</v>
      </c>
    </row>
    <row r="357" spans="2:17" ht="39.6" x14ac:dyDescent="0.25">
      <c r="B357" s="28" t="s">
        <v>1153</v>
      </c>
      <c r="C357" s="28" t="s">
        <v>1154</v>
      </c>
      <c r="D357" s="28" t="s">
        <v>1155</v>
      </c>
      <c r="E357" s="28"/>
      <c r="F357" s="28" t="s">
        <v>1156</v>
      </c>
      <c r="G357" s="28" t="str">
        <f>VLOOKUP(F357,regions!A$2:C$419,3,FALSE)</f>
        <v>Shire district</v>
      </c>
      <c r="H357" s="28" t="str">
        <f>IFERROR(VLOOKUP(F357,classifications!A$3:C$328,3,FALSE),VLOOKUP(F357,classifications!I$2:K$28,3,FALSE))</f>
        <v>Urban with Significant Rural</v>
      </c>
      <c r="I357" s="29">
        <v>200</v>
      </c>
      <c r="J357" s="29">
        <v>10</v>
      </c>
      <c r="K357" s="29">
        <v>0</v>
      </c>
      <c r="L357" s="29">
        <v>210</v>
      </c>
      <c r="M357" s="25"/>
      <c r="N357" s="29">
        <v>160</v>
      </c>
      <c r="O357" s="29">
        <v>0</v>
      </c>
      <c r="P357" s="29">
        <v>0</v>
      </c>
      <c r="Q357" s="29">
        <v>160</v>
      </c>
    </row>
    <row r="358" spans="2:17" ht="39.6" x14ac:dyDescent="0.25">
      <c r="B358" s="28" t="s">
        <v>1157</v>
      </c>
      <c r="C358" s="28" t="s">
        <v>1158</v>
      </c>
      <c r="D358" s="28" t="s">
        <v>1159</v>
      </c>
      <c r="E358" s="28"/>
      <c r="F358" s="28" t="s">
        <v>1160</v>
      </c>
      <c r="G358" s="28" t="str">
        <f>VLOOKUP(F358,regions!A$2:C$419,3,FALSE)</f>
        <v>Shire district</v>
      </c>
      <c r="H358" s="28" t="str">
        <f>IFERROR(VLOOKUP(F358,classifications!A$3:C$328,3,FALSE),VLOOKUP(F358,classifications!I$2:K$28,3,FALSE))</f>
        <v>Predominantly Urban</v>
      </c>
      <c r="I358" s="30">
        <v>190</v>
      </c>
      <c r="J358" s="30">
        <v>40</v>
      </c>
      <c r="K358" s="30">
        <v>0</v>
      </c>
      <c r="L358" s="30">
        <v>230</v>
      </c>
      <c r="M358" s="31"/>
      <c r="N358" s="30">
        <v>70</v>
      </c>
      <c r="O358" s="30">
        <v>40</v>
      </c>
      <c r="P358" s="30">
        <v>0</v>
      </c>
      <c r="Q358" s="30">
        <v>110</v>
      </c>
    </row>
    <row r="359" spans="2:17" ht="39.6" x14ac:dyDescent="0.25">
      <c r="B359" s="28" t="s">
        <v>1161</v>
      </c>
      <c r="C359" s="28" t="s">
        <v>1162</v>
      </c>
      <c r="D359" s="28" t="s">
        <v>1163</v>
      </c>
      <c r="E359" s="28"/>
      <c r="F359" s="28" t="s">
        <v>1164</v>
      </c>
      <c r="G359" s="28" t="str">
        <f>VLOOKUP(F359,regions!A$2:C$419,3,FALSE)</f>
        <v>Shire district</v>
      </c>
      <c r="H359" s="28" t="str">
        <f>IFERROR(VLOOKUP(F359,classifications!A$3:C$328,3,FALSE),VLOOKUP(F359,classifications!I$2:K$28,3,FALSE))</f>
        <v>Urban with Significant Rural</v>
      </c>
      <c r="I359" s="29">
        <v>130</v>
      </c>
      <c r="J359" s="29">
        <v>70</v>
      </c>
      <c r="K359" s="29">
        <v>0</v>
      </c>
      <c r="L359" s="29">
        <v>190</v>
      </c>
      <c r="M359" s="25"/>
      <c r="N359" s="29">
        <v>130</v>
      </c>
      <c r="O359" s="29">
        <v>80</v>
      </c>
      <c r="P359" s="29">
        <v>0</v>
      </c>
      <c r="Q359" s="29">
        <v>210</v>
      </c>
    </row>
    <row r="360" spans="2:17" ht="39.6" x14ac:dyDescent="0.25">
      <c r="B360" s="28" t="s">
        <v>1165</v>
      </c>
      <c r="C360" s="28" t="s">
        <v>1166</v>
      </c>
      <c r="D360" s="28" t="s">
        <v>1167</v>
      </c>
      <c r="E360" s="28"/>
      <c r="F360" s="28" t="s">
        <v>1168</v>
      </c>
      <c r="G360" s="28" t="str">
        <f>VLOOKUP(F360,regions!A$2:C$419,3,FALSE)</f>
        <v>Shire district</v>
      </c>
      <c r="H360" s="28" t="str">
        <f>IFERROR(VLOOKUP(F360,classifications!A$3:C$328,3,FALSE),VLOOKUP(F360,classifications!I$2:K$28,3,FALSE))</f>
        <v>Urban with Significant Rural</v>
      </c>
      <c r="I360" s="29">
        <v>480</v>
      </c>
      <c r="J360" s="29">
        <v>290</v>
      </c>
      <c r="K360" s="29">
        <v>0</v>
      </c>
      <c r="L360" s="29">
        <v>770</v>
      </c>
      <c r="M360" s="25"/>
      <c r="N360" s="29">
        <v>400</v>
      </c>
      <c r="O360" s="29">
        <v>120</v>
      </c>
      <c r="P360" s="29">
        <v>0</v>
      </c>
      <c r="Q360" s="29">
        <v>520</v>
      </c>
    </row>
    <row r="361" spans="2:17" ht="39.6" x14ac:dyDescent="0.25">
      <c r="B361" s="28" t="s">
        <v>1169</v>
      </c>
      <c r="C361" s="28" t="s">
        <v>1170</v>
      </c>
      <c r="D361" s="28" t="s">
        <v>1171</v>
      </c>
      <c r="E361" s="28"/>
      <c r="F361" s="28" t="s">
        <v>1172</v>
      </c>
      <c r="G361" s="28" t="str">
        <f>VLOOKUP(F361,regions!A$2:C$419,3,FALSE)</f>
        <v>Shire district</v>
      </c>
      <c r="H361" s="28" t="str">
        <f>IFERROR(VLOOKUP(F361,classifications!A$3:C$328,3,FALSE),VLOOKUP(F361,classifications!I$2:K$28,3,FALSE))</f>
        <v>Predominantly Rural</v>
      </c>
      <c r="I361" s="29">
        <v>70</v>
      </c>
      <c r="J361" s="29">
        <v>10</v>
      </c>
      <c r="K361" s="29">
        <v>0</v>
      </c>
      <c r="L361" s="29">
        <v>70</v>
      </c>
      <c r="M361" s="25"/>
      <c r="N361" s="29">
        <v>90</v>
      </c>
      <c r="O361" s="29">
        <v>70</v>
      </c>
      <c r="P361" s="29">
        <v>0</v>
      </c>
      <c r="Q361" s="29">
        <v>160</v>
      </c>
    </row>
    <row r="362" spans="2:17" ht="39.6" x14ac:dyDescent="0.25">
      <c r="B362" s="28" t="s">
        <v>1173</v>
      </c>
      <c r="C362" s="28" t="s">
        <v>1174</v>
      </c>
      <c r="D362" s="28" t="s">
        <v>1175</v>
      </c>
      <c r="E362" s="28"/>
      <c r="F362" s="28" t="s">
        <v>1176</v>
      </c>
      <c r="G362" s="28" t="str">
        <f>VLOOKUP(F362,regions!A$2:C$419,3,FALSE)</f>
        <v>Shire district</v>
      </c>
      <c r="H362" s="28" t="str">
        <f>IFERROR(VLOOKUP(F362,classifications!A$3:C$328,3,FALSE),VLOOKUP(F362,classifications!I$2:K$28,3,FALSE))</f>
        <v>Predominantly Urban</v>
      </c>
      <c r="I362" s="29">
        <v>130</v>
      </c>
      <c r="J362" s="29">
        <v>0</v>
      </c>
      <c r="K362" s="29">
        <v>0</v>
      </c>
      <c r="L362" s="29">
        <v>130</v>
      </c>
      <c r="M362" s="25"/>
      <c r="N362" s="29">
        <v>50</v>
      </c>
      <c r="O362" s="29">
        <v>0</v>
      </c>
      <c r="P362" s="29">
        <v>0</v>
      </c>
      <c r="Q362" s="29">
        <v>50</v>
      </c>
    </row>
    <row r="363" spans="2:17" x14ac:dyDescent="0.25">
      <c r="B363" s="28"/>
      <c r="C363" s="28"/>
      <c r="D363" s="28"/>
      <c r="E363" s="28"/>
      <c r="F363" s="28"/>
      <c r="G363" s="28"/>
      <c r="H363" s="28"/>
      <c r="I363" s="25"/>
      <c r="J363" s="25"/>
      <c r="K363" s="25"/>
      <c r="L363" s="25"/>
      <c r="M363" s="25"/>
      <c r="N363" s="25"/>
      <c r="O363" s="25"/>
      <c r="P363" s="25"/>
      <c r="Q363" s="25"/>
    </row>
    <row r="364" spans="2:17" ht="39.6" x14ac:dyDescent="0.25">
      <c r="B364" s="28"/>
      <c r="C364" s="28"/>
      <c r="D364" s="28" t="s">
        <v>1177</v>
      </c>
      <c r="E364" s="28" t="s">
        <v>1178</v>
      </c>
      <c r="F364" s="28" t="s">
        <v>1178</v>
      </c>
      <c r="G364" s="28" t="str">
        <f>VLOOKUP(F364,regions!A$2:C$419,3,FALSE)</f>
        <v>Shire county</v>
      </c>
      <c r="H364" s="28" t="str">
        <f>IFERROR(VLOOKUP(F364,classifications!A$3:C$328,3,FALSE),VLOOKUP(F364,classifications!I$2:K$28,3,FALSE))</f>
        <v>Predominantly Rural</v>
      </c>
      <c r="I364" s="29">
        <v>1290</v>
      </c>
      <c r="J364" s="29">
        <v>360</v>
      </c>
      <c r="K364" s="29">
        <v>20</v>
      </c>
      <c r="L364" s="29">
        <v>1670</v>
      </c>
      <c r="M364" s="25"/>
      <c r="N364" s="29">
        <v>1500</v>
      </c>
      <c r="O364" s="29">
        <v>400</v>
      </c>
      <c r="P364" s="29">
        <v>110</v>
      </c>
      <c r="Q364" s="29">
        <v>2010</v>
      </c>
    </row>
    <row r="365" spans="2:17" ht="39.6" x14ac:dyDescent="0.25">
      <c r="B365" s="28" t="s">
        <v>1179</v>
      </c>
      <c r="C365" s="28" t="s">
        <v>1180</v>
      </c>
      <c r="D365" s="28" t="s">
        <v>1181</v>
      </c>
      <c r="E365" s="28"/>
      <c r="F365" s="28" t="s">
        <v>1182</v>
      </c>
      <c r="G365" s="28" t="str">
        <f>VLOOKUP(F365,regions!A$2:C$419,3,FALSE)</f>
        <v>Shire district</v>
      </c>
      <c r="H365" s="28" t="str">
        <f>IFERROR(VLOOKUP(F365,classifications!A$3:C$328,3,FALSE),VLOOKUP(F365,classifications!I$2:K$28,3,FALSE))</f>
        <v>Predominantly Rural</v>
      </c>
      <c r="I365" s="29">
        <v>130</v>
      </c>
      <c r="J365" s="29">
        <v>40</v>
      </c>
      <c r="K365" s="29">
        <v>0</v>
      </c>
      <c r="L365" s="29">
        <v>170</v>
      </c>
      <c r="M365" s="25"/>
      <c r="N365" s="29">
        <v>70</v>
      </c>
      <c r="O365" s="29">
        <v>10</v>
      </c>
      <c r="P365" s="29">
        <v>10</v>
      </c>
      <c r="Q365" s="29">
        <v>90</v>
      </c>
    </row>
    <row r="366" spans="2:17" ht="39.6" x14ac:dyDescent="0.25">
      <c r="B366" s="28" t="s">
        <v>1183</v>
      </c>
      <c r="C366" s="28" t="s">
        <v>1184</v>
      </c>
      <c r="D366" s="28" t="s">
        <v>1185</v>
      </c>
      <c r="E366" s="28"/>
      <c r="F366" s="28" t="s">
        <v>1186</v>
      </c>
      <c r="G366" s="28" t="str">
        <f>VLOOKUP(F366,regions!A$2:C$419,3,FALSE)</f>
        <v>Shire district</v>
      </c>
      <c r="H366" s="28" t="str">
        <f>IFERROR(VLOOKUP(F366,classifications!A$3:C$328,3,FALSE),VLOOKUP(F366,classifications!I$2:K$28,3,FALSE))</f>
        <v>Predominantly Rural</v>
      </c>
      <c r="I366" s="29">
        <v>110</v>
      </c>
      <c r="J366" s="29">
        <v>10</v>
      </c>
      <c r="K366" s="29">
        <v>0</v>
      </c>
      <c r="L366" s="29">
        <v>120</v>
      </c>
      <c r="M366" s="25"/>
      <c r="N366" s="29">
        <v>80</v>
      </c>
      <c r="O366" s="29">
        <v>10</v>
      </c>
      <c r="P366" s="29">
        <v>0</v>
      </c>
      <c r="Q366" s="29">
        <v>90</v>
      </c>
    </row>
    <row r="367" spans="2:17" ht="39.6" x14ac:dyDescent="0.25">
      <c r="B367" s="28" t="s">
        <v>1187</v>
      </c>
      <c r="C367" s="28" t="s">
        <v>1188</v>
      </c>
      <c r="D367" s="28" t="s">
        <v>1189</v>
      </c>
      <c r="E367" s="28"/>
      <c r="F367" s="28" t="s">
        <v>1190</v>
      </c>
      <c r="G367" s="28" t="str">
        <f>VLOOKUP(F367,regions!A$2:C$419,3,FALSE)</f>
        <v>Shire district</v>
      </c>
      <c r="H367" s="28" t="str">
        <f>IFERROR(VLOOKUP(F367,classifications!A$3:C$328,3,FALSE),VLOOKUP(F367,classifications!I$2:K$28,3,FALSE))</f>
        <v>Predominantly Urban</v>
      </c>
      <c r="I367" s="29">
        <v>80</v>
      </c>
      <c r="J367" s="29">
        <v>0</v>
      </c>
      <c r="K367" s="29">
        <v>20</v>
      </c>
      <c r="L367" s="29">
        <v>90</v>
      </c>
      <c r="M367" s="25"/>
      <c r="N367" s="29">
        <v>420</v>
      </c>
      <c r="O367" s="29">
        <v>10</v>
      </c>
      <c r="P367" s="29">
        <v>100</v>
      </c>
      <c r="Q367" s="29">
        <v>540</v>
      </c>
    </row>
    <row r="368" spans="2:17" ht="39.6" x14ac:dyDescent="0.25">
      <c r="B368" s="28" t="s">
        <v>1191</v>
      </c>
      <c r="C368" s="28" t="s">
        <v>1192</v>
      </c>
      <c r="D368" s="28" t="s">
        <v>1193</v>
      </c>
      <c r="E368" s="28"/>
      <c r="F368" s="28" t="s">
        <v>1194</v>
      </c>
      <c r="G368" s="28" t="str">
        <f>VLOOKUP(F368,regions!A$2:C$419,3,FALSE)</f>
        <v>Shire district</v>
      </c>
      <c r="H368" s="28" t="str">
        <f>IFERROR(VLOOKUP(F368,classifications!A$3:C$328,3,FALSE),VLOOKUP(F368,classifications!I$2:K$28,3,FALSE))</f>
        <v>Predominantly Rural</v>
      </c>
      <c r="I368" s="29">
        <v>170</v>
      </c>
      <c r="J368" s="29">
        <v>40</v>
      </c>
      <c r="K368" s="29">
        <v>0</v>
      </c>
      <c r="L368" s="29">
        <v>210</v>
      </c>
      <c r="M368" s="25"/>
      <c r="N368" s="29">
        <v>210</v>
      </c>
      <c r="O368" s="29">
        <v>70</v>
      </c>
      <c r="P368" s="29">
        <v>0</v>
      </c>
      <c r="Q368" s="29">
        <v>280</v>
      </c>
    </row>
    <row r="369" spans="2:17" ht="39.6" x14ac:dyDescent="0.25">
      <c r="B369" s="28" t="s">
        <v>1195</v>
      </c>
      <c r="C369" s="28" t="s">
        <v>1196</v>
      </c>
      <c r="D369" s="28" t="s">
        <v>1197</v>
      </c>
      <c r="E369" s="28"/>
      <c r="F369" s="28" t="s">
        <v>1198</v>
      </c>
      <c r="G369" s="28" t="str">
        <f>VLOOKUP(F369,regions!A$2:C$419,3,FALSE)</f>
        <v>Shire district</v>
      </c>
      <c r="H369" s="28" t="str">
        <f>IFERROR(VLOOKUP(F369,classifications!A$3:C$328,3,FALSE),VLOOKUP(F369,classifications!I$2:K$28,3,FALSE))</f>
        <v>Predominantly Rural</v>
      </c>
      <c r="I369" s="29">
        <v>260</v>
      </c>
      <c r="J369" s="29">
        <v>180</v>
      </c>
      <c r="K369" s="29">
        <v>0</v>
      </c>
      <c r="L369" s="29">
        <v>440</v>
      </c>
      <c r="M369" s="25"/>
      <c r="N369" s="29">
        <v>190</v>
      </c>
      <c r="O369" s="29">
        <v>230</v>
      </c>
      <c r="P369" s="29">
        <v>0</v>
      </c>
      <c r="Q369" s="29">
        <v>420</v>
      </c>
    </row>
    <row r="370" spans="2:17" ht="39.6" x14ac:dyDescent="0.25">
      <c r="B370" s="28" t="s">
        <v>1199</v>
      </c>
      <c r="C370" s="28" t="s">
        <v>1200</v>
      </c>
      <c r="D370" s="28" t="s">
        <v>1201</v>
      </c>
      <c r="E370" s="28"/>
      <c r="F370" s="28" t="s">
        <v>1202</v>
      </c>
      <c r="G370" s="28" t="str">
        <f>VLOOKUP(F370,regions!A$2:C$419,3,FALSE)</f>
        <v>Shire district</v>
      </c>
      <c r="H370" s="28" t="str">
        <f>IFERROR(VLOOKUP(F370,classifications!A$3:C$328,3,FALSE),VLOOKUP(F370,classifications!I$2:K$28,3,FALSE))</f>
        <v>Predominantly Rural</v>
      </c>
      <c r="I370" s="29">
        <v>380</v>
      </c>
      <c r="J370" s="29">
        <v>30</v>
      </c>
      <c r="K370" s="29">
        <v>0</v>
      </c>
      <c r="L370" s="29">
        <v>410</v>
      </c>
      <c r="M370" s="25"/>
      <c r="N370" s="29">
        <v>430</v>
      </c>
      <c r="O370" s="29">
        <v>60</v>
      </c>
      <c r="P370" s="29">
        <v>0</v>
      </c>
      <c r="Q370" s="29">
        <v>490</v>
      </c>
    </row>
    <row r="371" spans="2:17" ht="39.6" x14ac:dyDescent="0.25">
      <c r="B371" s="28" t="s">
        <v>1203</v>
      </c>
      <c r="C371" s="28" t="s">
        <v>1204</v>
      </c>
      <c r="D371" s="28" t="s">
        <v>1205</v>
      </c>
      <c r="E371" s="28"/>
      <c r="F371" s="28" t="s">
        <v>1206</v>
      </c>
      <c r="G371" s="28" t="str">
        <f>VLOOKUP(F371,regions!A$2:C$419,3,FALSE)</f>
        <v>Shire district</v>
      </c>
      <c r="H371" s="28" t="str">
        <f>IFERROR(VLOOKUP(F371,classifications!A$3:C$328,3,FALSE),VLOOKUP(F371,classifications!I$2:K$28,3,FALSE))</f>
        <v>Urban with Significant Rural</v>
      </c>
      <c r="I371" s="29">
        <v>160</v>
      </c>
      <c r="J371" s="29">
        <v>70</v>
      </c>
      <c r="K371" s="29">
        <v>0</v>
      </c>
      <c r="L371" s="29">
        <v>230</v>
      </c>
      <c r="M371" s="25"/>
      <c r="N371" s="29">
        <v>100</v>
      </c>
      <c r="O371" s="29">
        <v>10</v>
      </c>
      <c r="P371" s="29">
        <v>0</v>
      </c>
      <c r="Q371" s="29">
        <v>110</v>
      </c>
    </row>
    <row r="372" spans="2:17" x14ac:dyDescent="0.25">
      <c r="B372" s="28"/>
      <c r="C372" s="28"/>
      <c r="D372" s="28"/>
      <c r="E372" s="28"/>
      <c r="F372" s="28"/>
      <c r="G372" s="28"/>
      <c r="H372" s="28"/>
      <c r="I372" s="25"/>
      <c r="J372" s="25"/>
      <c r="K372" s="25"/>
      <c r="L372" s="25"/>
      <c r="M372" s="25"/>
      <c r="N372" s="25"/>
      <c r="O372" s="25"/>
      <c r="P372" s="25"/>
      <c r="Q372" s="25"/>
    </row>
    <row r="373" spans="2:17" ht="39.6" x14ac:dyDescent="0.25">
      <c r="B373" s="28"/>
      <c r="C373" s="28"/>
      <c r="D373" s="28" t="s">
        <v>1207</v>
      </c>
      <c r="E373" s="28" t="s">
        <v>1208</v>
      </c>
      <c r="F373" s="28" t="s">
        <v>1208</v>
      </c>
      <c r="G373" s="28" t="str">
        <f>VLOOKUP(F373,regions!A$2:C$419,3,FALSE)</f>
        <v>Shire county</v>
      </c>
      <c r="H373" s="28" t="str">
        <f>IFERROR(VLOOKUP(F373,classifications!A$3:C$328,3,FALSE),VLOOKUP(F373,classifications!I$2:K$28,3,FALSE))</f>
        <v>Predominantly Urban</v>
      </c>
      <c r="I373" s="29">
        <v>1850</v>
      </c>
      <c r="J373" s="29">
        <v>240</v>
      </c>
      <c r="K373" s="29">
        <v>50</v>
      </c>
      <c r="L373" s="29">
        <v>2140</v>
      </c>
      <c r="M373" s="25"/>
      <c r="N373" s="29">
        <v>2010</v>
      </c>
      <c r="O373" s="29">
        <v>640</v>
      </c>
      <c r="P373" s="29">
        <v>210</v>
      </c>
      <c r="Q373" s="29">
        <v>2860</v>
      </c>
    </row>
    <row r="374" spans="2:17" ht="39.6" x14ac:dyDescent="0.25">
      <c r="B374" s="28" t="s">
        <v>1209</v>
      </c>
      <c r="C374" s="28" t="s">
        <v>1210</v>
      </c>
      <c r="D374" s="28" t="s">
        <v>1211</v>
      </c>
      <c r="E374" s="28"/>
      <c r="F374" s="28" t="s">
        <v>1212</v>
      </c>
      <c r="G374" s="28" t="str">
        <f>VLOOKUP(F374,regions!A$2:C$419,3,FALSE)</f>
        <v>Shire district</v>
      </c>
      <c r="H374" s="28" t="str">
        <f>IFERROR(VLOOKUP(F374,classifications!A$3:C$328,3,FALSE),VLOOKUP(F374,classifications!I$2:K$28,3,FALSE))</f>
        <v>Predominantly Urban</v>
      </c>
      <c r="I374" s="29">
        <v>160</v>
      </c>
      <c r="J374" s="29">
        <v>0</v>
      </c>
      <c r="K374" s="29">
        <v>0</v>
      </c>
      <c r="L374" s="29">
        <v>160</v>
      </c>
      <c r="M374" s="25"/>
      <c r="N374" s="29">
        <v>200</v>
      </c>
      <c r="O374" s="29">
        <v>50</v>
      </c>
      <c r="P374" s="29">
        <v>0</v>
      </c>
      <c r="Q374" s="29">
        <v>250</v>
      </c>
    </row>
    <row r="375" spans="2:17" ht="39.6" x14ac:dyDescent="0.25">
      <c r="B375" s="28" t="s">
        <v>1213</v>
      </c>
      <c r="C375" s="28" t="s">
        <v>1214</v>
      </c>
      <c r="D375" s="28" t="s">
        <v>1215</v>
      </c>
      <c r="E375" s="28"/>
      <c r="F375" s="28" t="s">
        <v>1216</v>
      </c>
      <c r="G375" s="28" t="str">
        <f>VLOOKUP(F375,regions!A$2:C$419,3,FALSE)</f>
        <v>Shire district</v>
      </c>
      <c r="H375" s="28" t="str">
        <f>IFERROR(VLOOKUP(F375,classifications!A$3:C$328,3,FALSE),VLOOKUP(F375,classifications!I$2:K$28,3,FALSE))</f>
        <v>Predominantly Urban</v>
      </c>
      <c r="I375" s="29">
        <v>130</v>
      </c>
      <c r="J375" s="29">
        <v>50</v>
      </c>
      <c r="K375" s="29">
        <v>0</v>
      </c>
      <c r="L375" s="29">
        <v>190</v>
      </c>
      <c r="M375" s="25"/>
      <c r="N375" s="29">
        <v>100</v>
      </c>
      <c r="O375" s="29">
        <v>70</v>
      </c>
      <c r="P375" s="29">
        <v>0</v>
      </c>
      <c r="Q375" s="29">
        <v>170</v>
      </c>
    </row>
    <row r="376" spans="2:17" ht="39.6" x14ac:dyDescent="0.25">
      <c r="B376" s="28" t="s">
        <v>1217</v>
      </c>
      <c r="C376" s="28" t="s">
        <v>1218</v>
      </c>
      <c r="D376" s="28" t="s">
        <v>1219</v>
      </c>
      <c r="E376" s="28"/>
      <c r="F376" s="28" t="s">
        <v>1220</v>
      </c>
      <c r="G376" s="28" t="str">
        <f>VLOOKUP(F376,regions!A$2:C$419,3,FALSE)</f>
        <v>Shire district</v>
      </c>
      <c r="H376" s="28" t="str">
        <f>IFERROR(VLOOKUP(F376,classifications!A$3:C$328,3,FALSE),VLOOKUP(F376,classifications!I$2:K$28,3,FALSE))</f>
        <v>Predominantly Urban</v>
      </c>
      <c r="I376" s="29">
        <v>100</v>
      </c>
      <c r="J376" s="29">
        <v>0</v>
      </c>
      <c r="K376" s="29">
        <v>0</v>
      </c>
      <c r="L376" s="29">
        <v>110</v>
      </c>
      <c r="M376" s="25"/>
      <c r="N376" s="29">
        <v>320</v>
      </c>
      <c r="O376" s="29">
        <v>80</v>
      </c>
      <c r="P376" s="29">
        <v>80</v>
      </c>
      <c r="Q376" s="29">
        <v>480</v>
      </c>
    </row>
    <row r="377" spans="2:17" ht="39.6" x14ac:dyDescent="0.25">
      <c r="B377" s="28" t="s">
        <v>1221</v>
      </c>
      <c r="C377" s="28" t="s">
        <v>1222</v>
      </c>
      <c r="D377" s="28" t="s">
        <v>1223</v>
      </c>
      <c r="E377" s="28"/>
      <c r="F377" s="28" t="s">
        <v>1224</v>
      </c>
      <c r="G377" s="28" t="str">
        <f>VLOOKUP(F377,regions!A$2:C$419,3,FALSE)</f>
        <v>Shire district</v>
      </c>
      <c r="H377" s="28" t="str">
        <f>IFERROR(VLOOKUP(F377,classifications!A$3:C$328,3,FALSE),VLOOKUP(F377,classifications!I$2:K$28,3,FALSE))</f>
        <v>Urban with Significant Rural</v>
      </c>
      <c r="I377" s="29">
        <v>120</v>
      </c>
      <c r="J377" s="29">
        <v>20</v>
      </c>
      <c r="K377" s="29">
        <v>0</v>
      </c>
      <c r="L377" s="29">
        <v>130</v>
      </c>
      <c r="M377" s="25"/>
      <c r="N377" s="29">
        <v>60</v>
      </c>
      <c r="O377" s="29">
        <v>30</v>
      </c>
      <c r="P377" s="29">
        <v>0</v>
      </c>
      <c r="Q377" s="29">
        <v>90</v>
      </c>
    </row>
    <row r="378" spans="2:17" ht="39.6" x14ac:dyDescent="0.25">
      <c r="B378" s="28" t="s">
        <v>1225</v>
      </c>
      <c r="C378" s="28" t="s">
        <v>1226</v>
      </c>
      <c r="D378" s="28" t="s">
        <v>1227</v>
      </c>
      <c r="E378" s="28"/>
      <c r="F378" s="28" t="s">
        <v>1228</v>
      </c>
      <c r="G378" s="28" t="str">
        <f>VLOOKUP(F378,regions!A$2:C$419,3,FALSE)</f>
        <v>Shire district</v>
      </c>
      <c r="H378" s="28" t="str">
        <f>IFERROR(VLOOKUP(F378,classifications!A$3:C$328,3,FALSE),VLOOKUP(F378,classifications!I$2:K$28,3,FALSE))</f>
        <v>Predominantly Urban</v>
      </c>
      <c r="I378" s="29">
        <v>330</v>
      </c>
      <c r="J378" s="29">
        <v>50</v>
      </c>
      <c r="K378" s="29">
        <v>10</v>
      </c>
      <c r="L378" s="29">
        <v>390</v>
      </c>
      <c r="M378" s="25"/>
      <c r="N378" s="29">
        <v>350</v>
      </c>
      <c r="O378" s="29">
        <v>70</v>
      </c>
      <c r="P378" s="29">
        <v>0</v>
      </c>
      <c r="Q378" s="29">
        <v>410</v>
      </c>
    </row>
    <row r="379" spans="2:17" ht="39.6" x14ac:dyDescent="0.25">
      <c r="B379" s="28" t="s">
        <v>1229</v>
      </c>
      <c r="C379" s="28" t="s">
        <v>1230</v>
      </c>
      <c r="D379" s="28" t="s">
        <v>1231</v>
      </c>
      <c r="E379" s="28"/>
      <c r="F379" s="28" t="s">
        <v>1232</v>
      </c>
      <c r="G379" s="28" t="str">
        <f>VLOOKUP(F379,regions!A$2:C$419,3,FALSE)</f>
        <v>Shire district</v>
      </c>
      <c r="H379" s="28" t="str">
        <f>IFERROR(VLOOKUP(F379,classifications!A$3:C$328,3,FALSE),VLOOKUP(F379,classifications!I$2:K$28,3,FALSE))</f>
        <v>Predominantly Urban</v>
      </c>
      <c r="I379" s="29">
        <v>170</v>
      </c>
      <c r="J379" s="29">
        <v>30</v>
      </c>
      <c r="K379" s="29">
        <v>0</v>
      </c>
      <c r="L379" s="29">
        <v>200</v>
      </c>
      <c r="M379" s="25"/>
      <c r="N379" s="29">
        <v>80</v>
      </c>
      <c r="O379" s="29">
        <v>110</v>
      </c>
      <c r="P379" s="29">
        <v>0</v>
      </c>
      <c r="Q379" s="29">
        <v>190</v>
      </c>
    </row>
    <row r="380" spans="2:17" ht="39.6" x14ac:dyDescent="0.25">
      <c r="B380" s="28" t="s">
        <v>1233</v>
      </c>
      <c r="C380" s="28" t="s">
        <v>1234</v>
      </c>
      <c r="D380" s="28" t="s">
        <v>1235</v>
      </c>
      <c r="E380" s="28"/>
      <c r="F380" s="28" t="s">
        <v>1236</v>
      </c>
      <c r="G380" s="28" t="str">
        <f>VLOOKUP(F380,regions!A$2:C$419,3,FALSE)</f>
        <v>Shire district</v>
      </c>
      <c r="H380" s="28" t="str">
        <f>IFERROR(VLOOKUP(F380,classifications!A$3:C$328,3,FALSE),VLOOKUP(F380,classifications!I$2:K$28,3,FALSE))</f>
        <v>Predominantly Urban</v>
      </c>
      <c r="I380" s="29">
        <v>200</v>
      </c>
      <c r="J380" s="29">
        <v>30</v>
      </c>
      <c r="K380" s="29">
        <v>0</v>
      </c>
      <c r="L380" s="29">
        <v>230</v>
      </c>
      <c r="M380" s="25"/>
      <c r="N380" s="29">
        <v>160</v>
      </c>
      <c r="O380" s="29">
        <v>140</v>
      </c>
      <c r="P380" s="29">
        <v>0</v>
      </c>
      <c r="Q380" s="29">
        <v>300</v>
      </c>
    </row>
    <row r="381" spans="2:17" ht="39.6" x14ac:dyDescent="0.25">
      <c r="B381" s="28" t="s">
        <v>1237</v>
      </c>
      <c r="C381" s="28" t="s">
        <v>1238</v>
      </c>
      <c r="D381" s="28" t="s">
        <v>1239</v>
      </c>
      <c r="E381" s="28"/>
      <c r="F381" s="28" t="s">
        <v>1240</v>
      </c>
      <c r="G381" s="28" t="str">
        <f>VLOOKUP(F381,regions!A$2:C$419,3,FALSE)</f>
        <v>Shire district</v>
      </c>
      <c r="H381" s="28" t="str">
        <f>IFERROR(VLOOKUP(F381,classifications!A$3:C$328,3,FALSE),VLOOKUP(F381,classifications!I$2:K$28,3,FALSE))</f>
        <v>Predominantly Urban</v>
      </c>
      <c r="I381" s="29">
        <v>90</v>
      </c>
      <c r="J381" s="29">
        <v>0</v>
      </c>
      <c r="K381" s="29">
        <v>0</v>
      </c>
      <c r="L381" s="29">
        <v>90</v>
      </c>
      <c r="M381" s="25"/>
      <c r="N381" s="29">
        <v>120</v>
      </c>
      <c r="O381" s="29">
        <v>10</v>
      </c>
      <c r="P381" s="29">
        <v>0</v>
      </c>
      <c r="Q381" s="29">
        <v>130</v>
      </c>
    </row>
    <row r="382" spans="2:17" ht="39.6" x14ac:dyDescent="0.25">
      <c r="B382" s="28" t="s">
        <v>1241</v>
      </c>
      <c r="C382" s="28" t="s">
        <v>1242</v>
      </c>
      <c r="D382" s="28" t="s">
        <v>1243</v>
      </c>
      <c r="E382" s="28"/>
      <c r="F382" s="28" t="s">
        <v>1244</v>
      </c>
      <c r="G382" s="28" t="str">
        <f>VLOOKUP(F382,regions!A$2:C$419,3,FALSE)</f>
        <v>Shire district</v>
      </c>
      <c r="H382" s="28" t="str">
        <f>IFERROR(VLOOKUP(F382,classifications!A$3:C$328,3,FALSE),VLOOKUP(F382,classifications!I$2:K$28,3,FALSE))</f>
        <v>Urban with Significant Rural</v>
      </c>
      <c r="I382" s="29">
        <v>130</v>
      </c>
      <c r="J382" s="29">
        <v>20</v>
      </c>
      <c r="K382" s="29">
        <v>10</v>
      </c>
      <c r="L382" s="29">
        <v>160</v>
      </c>
      <c r="M382" s="25"/>
      <c r="N382" s="29">
        <v>200</v>
      </c>
      <c r="O382" s="29">
        <v>10</v>
      </c>
      <c r="P382" s="29">
        <v>0</v>
      </c>
      <c r="Q382" s="29">
        <v>210</v>
      </c>
    </row>
    <row r="383" spans="2:17" ht="39.6" x14ac:dyDescent="0.25">
      <c r="B383" s="28" t="s">
        <v>1245</v>
      </c>
      <c r="C383" s="28" t="s">
        <v>1246</v>
      </c>
      <c r="D383" s="28" t="s">
        <v>1247</v>
      </c>
      <c r="E383" s="28"/>
      <c r="F383" s="28" t="s">
        <v>1248</v>
      </c>
      <c r="G383" s="28" t="str">
        <f>VLOOKUP(F383,regions!A$2:C$419,3,FALSE)</f>
        <v>Shire district</v>
      </c>
      <c r="H383" s="28" t="str">
        <f>IFERROR(VLOOKUP(F383,classifications!A$3:C$328,3,FALSE),VLOOKUP(F383,classifications!I$2:K$28,3,FALSE))</f>
        <v>Predominantly Rural</v>
      </c>
      <c r="I383" s="29">
        <v>240</v>
      </c>
      <c r="J383" s="29">
        <v>20</v>
      </c>
      <c r="K383" s="29">
        <v>0</v>
      </c>
      <c r="L383" s="29">
        <v>260</v>
      </c>
      <c r="M383" s="25"/>
      <c r="N383" s="29">
        <v>210</v>
      </c>
      <c r="O383" s="29">
        <v>70</v>
      </c>
      <c r="P383" s="29">
        <v>10</v>
      </c>
      <c r="Q383" s="29">
        <v>300</v>
      </c>
    </row>
    <row r="384" spans="2:17" ht="39.6" x14ac:dyDescent="0.25">
      <c r="B384" s="28" t="s">
        <v>1249</v>
      </c>
      <c r="C384" s="28" t="s">
        <v>1250</v>
      </c>
      <c r="D384" s="28" t="s">
        <v>1251</v>
      </c>
      <c r="E384" s="28"/>
      <c r="F384" s="28" t="s">
        <v>1252</v>
      </c>
      <c r="G384" s="28" t="str">
        <f>VLOOKUP(F384,regions!A$2:C$419,3,FALSE)</f>
        <v>Shire district</v>
      </c>
      <c r="H384" s="28" t="str">
        <f>IFERROR(VLOOKUP(F384,classifications!A$3:C$328,3,FALSE),VLOOKUP(F384,classifications!I$2:K$28,3,FALSE))</f>
        <v>Predominantly Urban</v>
      </c>
      <c r="I384" s="29">
        <v>170</v>
      </c>
      <c r="J384" s="29">
        <v>10</v>
      </c>
      <c r="K384" s="29">
        <v>40</v>
      </c>
      <c r="L384" s="29">
        <v>220</v>
      </c>
      <c r="M384" s="25"/>
      <c r="N384" s="29">
        <v>210</v>
      </c>
      <c r="O384" s="29">
        <v>0</v>
      </c>
      <c r="P384" s="29">
        <v>120</v>
      </c>
      <c r="Q384" s="29">
        <v>340</v>
      </c>
    </row>
    <row r="385" spans="2:17" x14ac:dyDescent="0.25">
      <c r="B385" s="28"/>
      <c r="C385" s="28"/>
      <c r="D385" s="28"/>
      <c r="E385" s="28"/>
      <c r="F385" s="28"/>
      <c r="G385" s="28"/>
      <c r="H385" s="28"/>
      <c r="I385" s="25"/>
      <c r="J385" s="25"/>
      <c r="K385" s="25"/>
      <c r="L385" s="25"/>
      <c r="M385" s="25"/>
      <c r="N385" s="25"/>
      <c r="O385" s="25"/>
      <c r="P385" s="25"/>
      <c r="Q385" s="25"/>
    </row>
    <row r="386" spans="2:17" ht="39.6" x14ac:dyDescent="0.25">
      <c r="B386" s="28"/>
      <c r="C386" s="28"/>
      <c r="D386" s="28" t="s">
        <v>1253</v>
      </c>
      <c r="E386" s="28" t="s">
        <v>1254</v>
      </c>
      <c r="F386" s="28" t="s">
        <v>1254</v>
      </c>
      <c r="G386" s="28" t="str">
        <f>VLOOKUP(F386,regions!A$2:C$419,3,FALSE)</f>
        <v>Shire county</v>
      </c>
      <c r="H386" s="28" t="str">
        <f>IFERROR(VLOOKUP(F386,classifications!A$3:C$328,3,FALSE),VLOOKUP(F386,classifications!I$2:K$28,3,FALSE))</f>
        <v>Urban with Significant Rural</v>
      </c>
      <c r="I386" s="29">
        <v>1720</v>
      </c>
      <c r="J386" s="29">
        <v>540</v>
      </c>
      <c r="K386" s="29">
        <v>0</v>
      </c>
      <c r="L386" s="29">
        <v>2260</v>
      </c>
      <c r="M386" s="25"/>
      <c r="N386" s="29">
        <v>1360</v>
      </c>
      <c r="O386" s="29">
        <v>540</v>
      </c>
      <c r="P386" s="29">
        <v>0</v>
      </c>
      <c r="Q386" s="29">
        <v>1890</v>
      </c>
    </row>
    <row r="387" spans="2:17" ht="39.6" x14ac:dyDescent="0.25">
      <c r="B387" s="28" t="s">
        <v>1255</v>
      </c>
      <c r="C387" s="28" t="s">
        <v>1256</v>
      </c>
      <c r="D387" s="28" t="s">
        <v>1257</v>
      </c>
      <c r="E387" s="28"/>
      <c r="F387" s="28" t="s">
        <v>1258</v>
      </c>
      <c r="G387" s="28" t="str">
        <f>VLOOKUP(F387,regions!A$2:C$419,3,FALSE)</f>
        <v>Shire district</v>
      </c>
      <c r="H387" s="28" t="str">
        <f>IFERROR(VLOOKUP(F387,classifications!A$3:C$328,3,FALSE),VLOOKUP(F387,classifications!I$2:K$28,3,FALSE))</f>
        <v>Predominantly Rural</v>
      </c>
      <c r="I387" s="29">
        <v>100</v>
      </c>
      <c r="J387" s="29">
        <v>50</v>
      </c>
      <c r="K387" s="29">
        <v>0</v>
      </c>
      <c r="L387" s="29">
        <v>150</v>
      </c>
      <c r="M387" s="25"/>
      <c r="N387" s="29">
        <v>170</v>
      </c>
      <c r="O387" s="29">
        <v>50</v>
      </c>
      <c r="P387" s="29">
        <v>0</v>
      </c>
      <c r="Q387" s="29">
        <v>210</v>
      </c>
    </row>
    <row r="388" spans="2:17" ht="39.6" x14ac:dyDescent="0.25">
      <c r="B388" s="28" t="s">
        <v>1259</v>
      </c>
      <c r="C388" s="28" t="s">
        <v>1260</v>
      </c>
      <c r="D388" s="28" t="s">
        <v>1261</v>
      </c>
      <c r="E388" s="28"/>
      <c r="F388" s="28" t="s">
        <v>1262</v>
      </c>
      <c r="G388" s="28" t="str">
        <f>VLOOKUP(F388,regions!A$2:C$419,3,FALSE)</f>
        <v>Shire district</v>
      </c>
      <c r="H388" s="28" t="str">
        <f>IFERROR(VLOOKUP(F388,classifications!A$3:C$328,3,FALSE),VLOOKUP(F388,classifications!I$2:K$28,3,FALSE))</f>
        <v>Predominantly Urban</v>
      </c>
      <c r="I388" s="29">
        <v>350</v>
      </c>
      <c r="J388" s="29">
        <v>50</v>
      </c>
      <c r="K388" s="29">
        <v>0</v>
      </c>
      <c r="L388" s="29">
        <v>390</v>
      </c>
      <c r="M388" s="25"/>
      <c r="N388" s="29">
        <v>220</v>
      </c>
      <c r="O388" s="29">
        <v>30</v>
      </c>
      <c r="P388" s="29">
        <v>0</v>
      </c>
      <c r="Q388" s="29">
        <v>250</v>
      </c>
    </row>
    <row r="389" spans="2:17" ht="39.6" x14ac:dyDescent="0.25">
      <c r="B389" s="28" t="s">
        <v>1263</v>
      </c>
      <c r="C389" s="28" t="s">
        <v>1264</v>
      </c>
      <c r="D389" s="28" t="s">
        <v>1265</v>
      </c>
      <c r="E389" s="28"/>
      <c r="F389" s="28" t="s">
        <v>1266</v>
      </c>
      <c r="G389" s="28" t="str">
        <f>VLOOKUP(F389,regions!A$2:C$419,3,FALSE)</f>
        <v>Shire district</v>
      </c>
      <c r="H389" s="28" t="str">
        <f>IFERROR(VLOOKUP(F389,classifications!A$3:C$328,3,FALSE),VLOOKUP(F389,classifications!I$2:K$28,3,FALSE))</f>
        <v>Predominantly Urban</v>
      </c>
      <c r="I389" s="30">
        <v>200</v>
      </c>
      <c r="J389" s="30">
        <v>10</v>
      </c>
      <c r="K389" s="30">
        <v>0</v>
      </c>
      <c r="L389" s="30">
        <v>210</v>
      </c>
      <c r="M389" s="25"/>
      <c r="N389" s="30">
        <v>180</v>
      </c>
      <c r="O389" s="30">
        <v>50</v>
      </c>
      <c r="P389" s="30">
        <v>0</v>
      </c>
      <c r="Q389" s="30">
        <v>230</v>
      </c>
    </row>
    <row r="390" spans="2:17" ht="39.6" x14ac:dyDescent="0.25">
      <c r="B390" s="28" t="s">
        <v>1267</v>
      </c>
      <c r="C390" s="28" t="s">
        <v>1268</v>
      </c>
      <c r="D390" s="28" t="s">
        <v>1269</v>
      </c>
      <c r="E390" s="28"/>
      <c r="F390" s="28" t="s">
        <v>1270</v>
      </c>
      <c r="G390" s="28" t="str">
        <f>VLOOKUP(F390,regions!A$2:C$419,3,FALSE)</f>
        <v>Shire district</v>
      </c>
      <c r="H390" s="28" t="str">
        <f>IFERROR(VLOOKUP(F390,classifications!A$3:C$328,3,FALSE),VLOOKUP(F390,classifications!I$2:K$28,3,FALSE))</f>
        <v>Predominantly Rural</v>
      </c>
      <c r="I390" s="29">
        <v>700</v>
      </c>
      <c r="J390" s="29">
        <v>270</v>
      </c>
      <c r="K390" s="29">
        <v>0</v>
      </c>
      <c r="L390" s="29">
        <v>960</v>
      </c>
      <c r="M390" s="25"/>
      <c r="N390" s="29">
        <v>470</v>
      </c>
      <c r="O390" s="29">
        <v>260</v>
      </c>
      <c r="P390" s="29">
        <v>0</v>
      </c>
      <c r="Q390" s="29">
        <v>730</v>
      </c>
    </row>
    <row r="391" spans="2:17" ht="39.6" x14ac:dyDescent="0.25">
      <c r="B391" s="28" t="s">
        <v>1271</v>
      </c>
      <c r="C391" s="28" t="s">
        <v>1272</v>
      </c>
      <c r="D391" s="28" t="s">
        <v>1273</v>
      </c>
      <c r="E391" s="28"/>
      <c r="F391" s="28" t="s">
        <v>1274</v>
      </c>
      <c r="G391" s="28" t="str">
        <f>VLOOKUP(F391,regions!A$2:C$419,3,FALSE)</f>
        <v>Shire district</v>
      </c>
      <c r="H391" s="28" t="str">
        <f>IFERROR(VLOOKUP(F391,classifications!A$3:C$328,3,FALSE),VLOOKUP(F391,classifications!I$2:K$28,3,FALSE))</f>
        <v>Predominantly Urban</v>
      </c>
      <c r="I391" s="29">
        <v>390</v>
      </c>
      <c r="J391" s="29">
        <v>170</v>
      </c>
      <c r="K391" s="29">
        <v>0</v>
      </c>
      <c r="L391" s="29">
        <v>560</v>
      </c>
      <c r="M391" s="25"/>
      <c r="N391" s="29">
        <v>310</v>
      </c>
      <c r="O391" s="29">
        <v>160</v>
      </c>
      <c r="P391" s="29">
        <v>0</v>
      </c>
      <c r="Q391" s="29">
        <v>470</v>
      </c>
    </row>
    <row r="392" spans="2:17" x14ac:dyDescent="0.25">
      <c r="B392" s="28"/>
      <c r="C392" s="28"/>
      <c r="D392" s="28"/>
      <c r="E392" s="28"/>
      <c r="F392" s="28"/>
      <c r="G392" s="28"/>
      <c r="H392" s="28"/>
      <c r="I392" s="25"/>
      <c r="J392" s="25"/>
      <c r="K392" s="25"/>
      <c r="L392" s="25"/>
      <c r="M392" s="25"/>
      <c r="N392" s="25"/>
      <c r="O392" s="25"/>
      <c r="P392" s="25"/>
      <c r="Q392" s="25"/>
    </row>
    <row r="393" spans="2:17" ht="39.6" x14ac:dyDescent="0.25">
      <c r="B393" s="28"/>
      <c r="C393" s="28"/>
      <c r="D393" s="28" t="s">
        <v>1275</v>
      </c>
      <c r="E393" s="28" t="s">
        <v>1276</v>
      </c>
      <c r="F393" s="28" t="s">
        <v>1276</v>
      </c>
      <c r="G393" s="28" t="str">
        <f>VLOOKUP(F393,regions!A$2:C$419,3,FALSE)</f>
        <v>Shire county</v>
      </c>
      <c r="H393" s="28" t="str">
        <f>IFERROR(VLOOKUP(F393,classifications!A$3:C$328,3,FALSE),VLOOKUP(F393,classifications!I$2:K$28,3,FALSE))</f>
        <v>Predominantly Urban</v>
      </c>
      <c r="I393" s="29">
        <v>2240</v>
      </c>
      <c r="J393" s="29">
        <v>530</v>
      </c>
      <c r="K393" s="29">
        <v>0</v>
      </c>
      <c r="L393" s="29">
        <v>2770</v>
      </c>
      <c r="M393" s="25"/>
      <c r="N393" s="29">
        <v>2360</v>
      </c>
      <c r="O393" s="29">
        <v>430</v>
      </c>
      <c r="P393" s="29">
        <v>0</v>
      </c>
      <c r="Q393" s="29">
        <v>2790</v>
      </c>
    </row>
    <row r="394" spans="2:17" ht="39.6" x14ac:dyDescent="0.25">
      <c r="B394" s="28" t="s">
        <v>1277</v>
      </c>
      <c r="C394" s="28" t="s">
        <v>1278</v>
      </c>
      <c r="D394" s="28" t="s">
        <v>1279</v>
      </c>
      <c r="E394" s="28"/>
      <c r="F394" s="28" t="s">
        <v>1280</v>
      </c>
      <c r="G394" s="28" t="str">
        <f>VLOOKUP(F394,regions!A$2:C$419,3,FALSE)</f>
        <v>Shire district</v>
      </c>
      <c r="H394" s="28" t="str">
        <f>IFERROR(VLOOKUP(F394,classifications!A$3:C$328,3,FALSE),VLOOKUP(F394,classifications!I$2:K$28,3,FALSE))</f>
        <v>Predominantly Urban</v>
      </c>
      <c r="I394" s="30">
        <v>20</v>
      </c>
      <c r="J394" s="30">
        <v>0</v>
      </c>
      <c r="K394" s="30">
        <v>0</v>
      </c>
      <c r="L394" s="30">
        <v>20</v>
      </c>
      <c r="M394" s="25"/>
      <c r="N394" s="30">
        <v>40</v>
      </c>
      <c r="O394" s="30">
        <v>0</v>
      </c>
      <c r="P394" s="30">
        <v>0</v>
      </c>
      <c r="Q394" s="30">
        <v>40</v>
      </c>
    </row>
    <row r="395" spans="2:17" ht="39.6" x14ac:dyDescent="0.25">
      <c r="B395" s="28" t="s">
        <v>1281</v>
      </c>
      <c r="C395" s="28" t="s">
        <v>1282</v>
      </c>
      <c r="D395" s="28" t="s">
        <v>1283</v>
      </c>
      <c r="E395" s="28"/>
      <c r="F395" s="28" t="s">
        <v>1284</v>
      </c>
      <c r="G395" s="28" t="str">
        <f>VLOOKUP(F395,regions!A$2:C$419,3,FALSE)</f>
        <v>Shire district</v>
      </c>
      <c r="H395" s="28" t="str">
        <f>IFERROR(VLOOKUP(F395,classifications!A$3:C$328,3,FALSE),VLOOKUP(F395,classifications!I$2:K$28,3,FALSE))</f>
        <v>Predominantly Urban</v>
      </c>
      <c r="I395" s="30">
        <v>500</v>
      </c>
      <c r="J395" s="30">
        <v>120</v>
      </c>
      <c r="K395" s="30">
        <v>0</v>
      </c>
      <c r="L395" s="30">
        <v>620</v>
      </c>
      <c r="M395" s="25"/>
      <c r="N395" s="30">
        <v>560</v>
      </c>
      <c r="O395" s="30">
        <v>80</v>
      </c>
      <c r="P395" s="30">
        <v>0</v>
      </c>
      <c r="Q395" s="30">
        <v>630</v>
      </c>
    </row>
    <row r="396" spans="2:17" ht="39.6" x14ac:dyDescent="0.25">
      <c r="B396" s="28" t="s">
        <v>1285</v>
      </c>
      <c r="C396" s="28" t="s">
        <v>1286</v>
      </c>
      <c r="D396" s="28" t="s">
        <v>1287</v>
      </c>
      <c r="E396" s="28"/>
      <c r="F396" s="28" t="s">
        <v>1288</v>
      </c>
      <c r="G396" s="28" t="str">
        <f>VLOOKUP(F396,regions!A$2:C$419,3,FALSE)</f>
        <v>Shire district</v>
      </c>
      <c r="H396" s="28" t="str">
        <f>IFERROR(VLOOKUP(F396,classifications!A$3:C$328,3,FALSE),VLOOKUP(F396,classifications!I$2:K$28,3,FALSE))</f>
        <v>Predominantly Rural</v>
      </c>
      <c r="I396" s="29">
        <v>350</v>
      </c>
      <c r="J396" s="29">
        <v>90</v>
      </c>
      <c r="K396" s="29">
        <v>0</v>
      </c>
      <c r="L396" s="29">
        <v>430</v>
      </c>
      <c r="M396" s="25"/>
      <c r="N396" s="29">
        <v>310</v>
      </c>
      <c r="O396" s="29">
        <v>90</v>
      </c>
      <c r="P396" s="29">
        <v>0</v>
      </c>
      <c r="Q396" s="29">
        <v>400</v>
      </c>
    </row>
    <row r="397" spans="2:17" ht="39.6" x14ac:dyDescent="0.25">
      <c r="B397" s="28" t="s">
        <v>1289</v>
      </c>
      <c r="C397" s="28" t="s">
        <v>1290</v>
      </c>
      <c r="D397" s="28" t="s">
        <v>1291</v>
      </c>
      <c r="E397" s="28"/>
      <c r="F397" s="28" t="s">
        <v>1292</v>
      </c>
      <c r="G397" s="28" t="str">
        <f>VLOOKUP(F397,regions!A$2:C$419,3,FALSE)</f>
        <v>Shire district</v>
      </c>
      <c r="H397" s="28" t="str">
        <f>IFERROR(VLOOKUP(F397,classifications!A$3:C$328,3,FALSE),VLOOKUP(F397,classifications!I$2:K$28,3,FALSE))</f>
        <v>Predominantly Urban</v>
      </c>
      <c r="I397" s="29">
        <v>150</v>
      </c>
      <c r="J397" s="29">
        <v>20</v>
      </c>
      <c r="K397" s="29">
        <v>0</v>
      </c>
      <c r="L397" s="29">
        <v>170</v>
      </c>
      <c r="M397" s="25"/>
      <c r="N397" s="29">
        <v>150</v>
      </c>
      <c r="O397" s="29">
        <v>20</v>
      </c>
      <c r="P397" s="29">
        <v>0</v>
      </c>
      <c r="Q397" s="29">
        <v>170</v>
      </c>
    </row>
    <row r="398" spans="2:17" ht="39.6" x14ac:dyDescent="0.25">
      <c r="B398" s="28" t="s">
        <v>1293</v>
      </c>
      <c r="C398" s="28" t="s">
        <v>1294</v>
      </c>
      <c r="D398" s="28" t="s">
        <v>1295</v>
      </c>
      <c r="E398" s="28"/>
      <c r="F398" s="28" t="s">
        <v>1296</v>
      </c>
      <c r="G398" s="28" t="str">
        <f>VLOOKUP(F398,regions!A$2:C$419,3,FALSE)</f>
        <v>Shire district</v>
      </c>
      <c r="H398" s="28" t="str">
        <f>IFERROR(VLOOKUP(F398,classifications!A$3:C$328,3,FALSE),VLOOKUP(F398,classifications!I$2:K$28,3,FALSE))</f>
        <v>Predominantly Rural</v>
      </c>
      <c r="I398" s="29">
        <v>520</v>
      </c>
      <c r="J398" s="29">
        <v>110</v>
      </c>
      <c r="K398" s="29">
        <v>0</v>
      </c>
      <c r="L398" s="29">
        <v>630</v>
      </c>
      <c r="M398" s="25"/>
      <c r="N398" s="29">
        <v>770</v>
      </c>
      <c r="O398" s="29">
        <v>150</v>
      </c>
      <c r="P398" s="29">
        <v>0</v>
      </c>
      <c r="Q398" s="29">
        <v>920</v>
      </c>
    </row>
    <row r="399" spans="2:17" ht="39.6" x14ac:dyDescent="0.25">
      <c r="B399" s="28" t="s">
        <v>1297</v>
      </c>
      <c r="C399" s="28" t="s">
        <v>1298</v>
      </c>
      <c r="D399" s="28" t="s">
        <v>1299</v>
      </c>
      <c r="E399" s="28"/>
      <c r="F399" s="28" t="s">
        <v>1300</v>
      </c>
      <c r="G399" s="28" t="str">
        <f>VLOOKUP(F399,regions!A$2:C$419,3,FALSE)</f>
        <v>Shire district</v>
      </c>
      <c r="H399" s="28" t="str">
        <f>IFERROR(VLOOKUP(F399,classifications!A$3:C$328,3,FALSE),VLOOKUP(F399,classifications!I$2:K$28,3,FALSE))</f>
        <v>Predominantly Urban</v>
      </c>
      <c r="I399" s="30">
        <v>460</v>
      </c>
      <c r="J399" s="30">
        <v>160</v>
      </c>
      <c r="K399" s="29">
        <v>0</v>
      </c>
      <c r="L399" s="30">
        <v>620</v>
      </c>
      <c r="M399" s="25"/>
      <c r="N399" s="30">
        <v>380</v>
      </c>
      <c r="O399" s="30">
        <v>90</v>
      </c>
      <c r="P399" s="29">
        <v>0</v>
      </c>
      <c r="Q399" s="30">
        <v>470</v>
      </c>
    </row>
    <row r="400" spans="2:17" ht="39.6" x14ac:dyDescent="0.25">
      <c r="B400" s="28" t="s">
        <v>1301</v>
      </c>
      <c r="C400" s="28" t="s">
        <v>1302</v>
      </c>
      <c r="D400" s="28" t="s">
        <v>1303</v>
      </c>
      <c r="E400" s="28"/>
      <c r="F400" s="28" t="s">
        <v>1304</v>
      </c>
      <c r="G400" s="28" t="str">
        <f>VLOOKUP(F400,regions!A$2:C$419,3,FALSE)</f>
        <v>Shire district</v>
      </c>
      <c r="H400" s="28" t="str">
        <f>IFERROR(VLOOKUP(F400,classifications!A$3:C$328,3,FALSE),VLOOKUP(F400,classifications!I$2:K$28,3,FALSE))</f>
        <v>Predominantly Urban</v>
      </c>
      <c r="I400" s="30">
        <v>240</v>
      </c>
      <c r="J400" s="30">
        <v>30</v>
      </c>
      <c r="K400" s="30">
        <v>0</v>
      </c>
      <c r="L400" s="30">
        <v>280</v>
      </c>
      <c r="M400" s="25"/>
      <c r="N400" s="30">
        <v>150</v>
      </c>
      <c r="O400" s="30">
        <v>0</v>
      </c>
      <c r="P400" s="30">
        <v>0</v>
      </c>
      <c r="Q400" s="30">
        <v>160</v>
      </c>
    </row>
    <row r="401" spans="1:17" x14ac:dyDescent="0.25">
      <c r="B401" s="28"/>
      <c r="C401" s="28"/>
      <c r="D401" s="28"/>
      <c r="E401" s="28"/>
      <c r="F401" s="28"/>
      <c r="G401" s="28"/>
      <c r="H401" s="28"/>
      <c r="I401" s="25"/>
      <c r="J401" s="25"/>
      <c r="K401" s="25"/>
      <c r="L401" s="25"/>
      <c r="M401" s="25"/>
      <c r="N401" s="25"/>
      <c r="O401" s="25"/>
      <c r="P401" s="25"/>
      <c r="Q401" s="25"/>
    </row>
    <row r="402" spans="1:17" ht="39.6" x14ac:dyDescent="0.25">
      <c r="B402" s="28"/>
      <c r="C402" s="28"/>
      <c r="D402" s="28" t="s">
        <v>1305</v>
      </c>
      <c r="E402" s="28" t="s">
        <v>1306</v>
      </c>
      <c r="F402" s="28" t="s">
        <v>1306</v>
      </c>
      <c r="G402" s="28" t="str">
        <f>VLOOKUP(F402,regions!A$2:C$419,3,FALSE)</f>
        <v>Shire county</v>
      </c>
      <c r="H402" s="28" t="str">
        <f>IFERROR(VLOOKUP(F402,classifications!A$3:C$328,3,FALSE),VLOOKUP(F402,classifications!I$2:K$28,3,FALSE))</f>
        <v>Urban with Significant Rural</v>
      </c>
      <c r="I402" s="29">
        <v>1550</v>
      </c>
      <c r="J402" s="29">
        <v>590</v>
      </c>
      <c r="K402" s="29">
        <v>0</v>
      </c>
      <c r="L402" s="29">
        <v>2140</v>
      </c>
      <c r="M402" s="25"/>
      <c r="N402" s="29">
        <v>1580</v>
      </c>
      <c r="O402" s="29">
        <v>510</v>
      </c>
      <c r="P402" s="29">
        <v>0</v>
      </c>
      <c r="Q402" s="29">
        <v>2090</v>
      </c>
    </row>
    <row r="403" spans="1:17" ht="39.6" x14ac:dyDescent="0.25">
      <c r="B403" s="28" t="s">
        <v>1307</v>
      </c>
      <c r="C403" s="28" t="s">
        <v>1308</v>
      </c>
      <c r="D403" s="28" t="s">
        <v>1309</v>
      </c>
      <c r="E403" s="28"/>
      <c r="F403" s="28" t="s">
        <v>1310</v>
      </c>
      <c r="G403" s="28" t="str">
        <f>VLOOKUP(F403,regions!A$2:C$419,3,FALSE)</f>
        <v>Shire district</v>
      </c>
      <c r="H403" s="28" t="str">
        <f>IFERROR(VLOOKUP(F403,classifications!A$3:C$328,3,FALSE),VLOOKUP(F403,classifications!I$2:K$28,3,FALSE))</f>
        <v>Predominantly Urban</v>
      </c>
      <c r="I403" s="29">
        <v>270</v>
      </c>
      <c r="J403" s="29">
        <v>60</v>
      </c>
      <c r="K403" s="29">
        <v>0</v>
      </c>
      <c r="L403" s="29">
        <v>330</v>
      </c>
      <c r="M403" s="25"/>
      <c r="N403" s="29">
        <v>220</v>
      </c>
      <c r="O403" s="29">
        <v>120</v>
      </c>
      <c r="P403" s="29">
        <v>0</v>
      </c>
      <c r="Q403" s="29">
        <v>330</v>
      </c>
    </row>
    <row r="404" spans="1:17" ht="39.6" x14ac:dyDescent="0.25">
      <c r="B404" s="28" t="s">
        <v>1311</v>
      </c>
      <c r="C404" s="28" t="s">
        <v>1312</v>
      </c>
      <c r="D404" s="28" t="s">
        <v>1313</v>
      </c>
      <c r="E404" s="28"/>
      <c r="F404" s="28" t="s">
        <v>1314</v>
      </c>
      <c r="G404" s="28" t="str">
        <f>VLOOKUP(F404,regions!A$2:C$419,3,FALSE)</f>
        <v>Shire district</v>
      </c>
      <c r="H404" s="28" t="str">
        <f>IFERROR(VLOOKUP(F404,classifications!A$3:C$328,3,FALSE),VLOOKUP(F404,classifications!I$2:K$28,3,FALSE))</f>
        <v>Predominantly Rural</v>
      </c>
      <c r="I404" s="29">
        <v>240</v>
      </c>
      <c r="J404" s="29">
        <v>90</v>
      </c>
      <c r="K404" s="29">
        <v>0</v>
      </c>
      <c r="L404" s="29">
        <v>320</v>
      </c>
      <c r="M404" s="25"/>
      <c r="N404" s="29">
        <v>180</v>
      </c>
      <c r="O404" s="29">
        <v>60</v>
      </c>
      <c r="P404" s="29">
        <v>0</v>
      </c>
      <c r="Q404" s="29">
        <v>240</v>
      </c>
    </row>
    <row r="405" spans="1:17" ht="39.6" x14ac:dyDescent="0.25">
      <c r="B405" s="28" t="s">
        <v>1315</v>
      </c>
      <c r="C405" s="28" t="s">
        <v>1316</v>
      </c>
      <c r="D405" s="28" t="s">
        <v>1317</v>
      </c>
      <c r="E405" s="28"/>
      <c r="F405" s="28" t="s">
        <v>1318</v>
      </c>
      <c r="G405" s="28" t="str">
        <f>VLOOKUP(F405,regions!A$2:C$419,3,FALSE)</f>
        <v>Shire district</v>
      </c>
      <c r="H405" s="28" t="str">
        <f>IFERROR(VLOOKUP(F405,classifications!A$3:C$328,3,FALSE),VLOOKUP(F405,classifications!I$2:K$28,3,FALSE))</f>
        <v>Predominantly Urban</v>
      </c>
      <c r="I405" s="29">
        <v>120</v>
      </c>
      <c r="J405" s="29">
        <v>100</v>
      </c>
      <c r="K405" s="29">
        <v>0</v>
      </c>
      <c r="L405" s="29">
        <v>220</v>
      </c>
      <c r="M405" s="25"/>
      <c r="N405" s="29">
        <v>110</v>
      </c>
      <c r="O405" s="29">
        <v>60</v>
      </c>
      <c r="P405" s="29">
        <v>0</v>
      </c>
      <c r="Q405" s="29">
        <v>170</v>
      </c>
    </row>
    <row r="406" spans="1:17" ht="39.6" x14ac:dyDescent="0.25">
      <c r="B406" s="28" t="s">
        <v>1319</v>
      </c>
      <c r="C406" s="28" t="s">
        <v>1320</v>
      </c>
      <c r="D406" s="28" t="s">
        <v>1321</v>
      </c>
      <c r="E406" s="28"/>
      <c r="F406" s="28" t="s">
        <v>1322</v>
      </c>
      <c r="G406" s="28" t="str">
        <f>VLOOKUP(F406,regions!A$2:C$419,3,FALSE)</f>
        <v>Shire district</v>
      </c>
      <c r="H406" s="28" t="str">
        <f>IFERROR(VLOOKUP(F406,classifications!A$3:C$328,3,FALSE),VLOOKUP(F406,classifications!I$2:K$28,3,FALSE))</f>
        <v>Predominantly Urban</v>
      </c>
      <c r="I406" s="29">
        <v>300</v>
      </c>
      <c r="J406" s="29">
        <v>40</v>
      </c>
      <c r="K406" s="29">
        <v>0</v>
      </c>
      <c r="L406" s="29">
        <v>340</v>
      </c>
      <c r="M406" s="25"/>
      <c r="N406" s="29">
        <v>260</v>
      </c>
      <c r="O406" s="29">
        <v>60</v>
      </c>
      <c r="P406" s="29">
        <v>0</v>
      </c>
      <c r="Q406" s="29">
        <v>320</v>
      </c>
    </row>
    <row r="407" spans="1:17" ht="39.6" x14ac:dyDescent="0.25">
      <c r="B407" s="28" t="s">
        <v>1323</v>
      </c>
      <c r="C407" s="28" t="s">
        <v>1324</v>
      </c>
      <c r="D407" s="28" t="s">
        <v>1325</v>
      </c>
      <c r="E407" s="28"/>
      <c r="F407" s="28" t="s">
        <v>1326</v>
      </c>
      <c r="G407" s="28" t="str">
        <f>VLOOKUP(F407,regions!A$2:C$419,3,FALSE)</f>
        <v>Shire district</v>
      </c>
      <c r="H407" s="28" t="str">
        <f>IFERROR(VLOOKUP(F407,classifications!A$3:C$328,3,FALSE),VLOOKUP(F407,classifications!I$2:K$28,3,FALSE))</f>
        <v>Predominantly Rural</v>
      </c>
      <c r="I407" s="29">
        <v>490</v>
      </c>
      <c r="J407" s="29">
        <v>220</v>
      </c>
      <c r="K407" s="29">
        <v>0</v>
      </c>
      <c r="L407" s="29">
        <v>710</v>
      </c>
      <c r="M407" s="25"/>
      <c r="N407" s="29">
        <v>670</v>
      </c>
      <c r="O407" s="29">
        <v>140</v>
      </c>
      <c r="P407" s="29">
        <v>0</v>
      </c>
      <c r="Q407" s="29">
        <v>820</v>
      </c>
    </row>
    <row r="408" spans="1:17" ht="39.6" x14ac:dyDescent="0.25">
      <c r="B408" s="28" t="s">
        <v>1327</v>
      </c>
      <c r="C408" s="28" t="s">
        <v>1328</v>
      </c>
      <c r="D408" s="28" t="s">
        <v>1329</v>
      </c>
      <c r="E408" s="28"/>
      <c r="F408" s="28" t="s">
        <v>1330</v>
      </c>
      <c r="G408" s="28" t="str">
        <f>VLOOKUP(F408,regions!A$2:C$419,3,FALSE)</f>
        <v>Shire district</v>
      </c>
      <c r="H408" s="28" t="str">
        <f>IFERROR(VLOOKUP(F408,classifications!A$3:C$328,3,FALSE),VLOOKUP(F408,classifications!I$2:K$28,3,FALSE))</f>
        <v>Urban with Significant Rural</v>
      </c>
      <c r="I408" s="29">
        <v>140</v>
      </c>
      <c r="J408" s="29">
        <v>80</v>
      </c>
      <c r="K408" s="29">
        <v>0</v>
      </c>
      <c r="L408" s="29">
        <v>220</v>
      </c>
      <c r="M408" s="25"/>
      <c r="N408" s="29">
        <v>140</v>
      </c>
      <c r="O408" s="29">
        <v>70</v>
      </c>
      <c r="P408" s="29">
        <v>0</v>
      </c>
      <c r="Q408" s="29">
        <v>220</v>
      </c>
    </row>
    <row r="409" spans="1:17" x14ac:dyDescent="0.25">
      <c r="A409" s="35"/>
      <c r="B409" s="35"/>
      <c r="C409" s="35"/>
      <c r="D409" s="35"/>
      <c r="E409" s="36"/>
      <c r="F409" s="35"/>
      <c r="G409" s="35"/>
      <c r="H409" s="35"/>
      <c r="I409" s="35"/>
      <c r="J409" s="35"/>
      <c r="K409" s="35"/>
      <c r="L409" s="35"/>
      <c r="M409" s="35"/>
      <c r="N409" s="35"/>
      <c r="O409" s="35"/>
      <c r="P409" s="35"/>
      <c r="Q409" s="35"/>
    </row>
    <row r="410" spans="1:17" s="38" customFormat="1" x14ac:dyDescent="0.25">
      <c r="A410" s="37"/>
      <c r="E410" s="39"/>
    </row>
    <row r="411" spans="1:17" s="38" customFormat="1" x14ac:dyDescent="0.25">
      <c r="A411" s="40" t="s">
        <v>1331</v>
      </c>
      <c r="B411" s="41"/>
      <c r="C411" s="41"/>
      <c r="D411" s="41"/>
      <c r="E411" s="41"/>
      <c r="F411" s="41"/>
    </row>
    <row r="412" spans="1:17" s="38" customFormat="1" x14ac:dyDescent="0.25">
      <c r="A412" s="42" t="s">
        <v>1332</v>
      </c>
      <c r="B412" s="41"/>
      <c r="C412" s="41"/>
      <c r="D412" s="41"/>
      <c r="E412" s="41"/>
      <c r="F412" s="41"/>
    </row>
    <row r="413" spans="1:17" s="38" customFormat="1" ht="14.4" x14ac:dyDescent="0.3">
      <c r="A413" s="42" t="s">
        <v>1333</v>
      </c>
      <c r="B413" s="3"/>
      <c r="C413" s="3"/>
      <c r="D413" s="3"/>
      <c r="E413" s="3"/>
      <c r="F413" s="43"/>
      <c r="N413" s="40" t="s">
        <v>1334</v>
      </c>
      <c r="O413" s="3"/>
      <c r="P413" s="3"/>
    </row>
    <row r="414" spans="1:17" s="38" customFormat="1" ht="14.4" x14ac:dyDescent="0.3">
      <c r="A414" s="40" t="s">
        <v>1335</v>
      </c>
      <c r="E414" s="39"/>
      <c r="F414" s="43"/>
      <c r="N414" s="40" t="s">
        <v>1336</v>
      </c>
      <c r="O414" s="3"/>
      <c r="P414" s="3"/>
    </row>
    <row r="415" spans="1:17" s="38" customFormat="1" x14ac:dyDescent="0.25">
      <c r="A415" s="37"/>
      <c r="B415" s="3"/>
      <c r="C415" s="3"/>
      <c r="D415" s="3"/>
      <c r="E415" s="3"/>
      <c r="F415" s="3"/>
      <c r="N415" s="40" t="s">
        <v>1337</v>
      </c>
      <c r="O415" s="3"/>
      <c r="P415" s="3"/>
    </row>
    <row r="416" spans="1:17" s="38" customFormat="1" x14ac:dyDescent="0.25">
      <c r="A416" s="40" t="s">
        <v>1338</v>
      </c>
      <c r="B416" s="32"/>
      <c r="C416" s="32"/>
      <c r="D416" s="32"/>
      <c r="E416" s="44"/>
      <c r="F416" s="3"/>
      <c r="N416" s="40" t="s">
        <v>1339</v>
      </c>
      <c r="O416" s="3"/>
      <c r="P416" s="3"/>
    </row>
    <row r="417" spans="1:16" s="38" customFormat="1" x14ac:dyDescent="0.25">
      <c r="A417" s="45" t="s">
        <v>1340</v>
      </c>
      <c r="B417" s="46"/>
      <c r="C417" s="46"/>
      <c r="D417" s="46"/>
      <c r="E417" s="47"/>
      <c r="F417" s="48"/>
      <c r="G417" s="49"/>
      <c r="H417" s="49"/>
      <c r="I417" s="49"/>
      <c r="J417" s="49"/>
      <c r="K417" s="49"/>
      <c r="N417" s="40"/>
      <c r="O417" s="3"/>
      <c r="P417" s="3"/>
    </row>
    <row r="418" spans="1:16" s="38" customFormat="1" x14ac:dyDescent="0.25">
      <c r="A418" s="50" t="s">
        <v>1341</v>
      </c>
      <c r="B418" s="48"/>
      <c r="C418" s="48"/>
      <c r="D418" s="48"/>
      <c r="E418" s="51"/>
      <c r="F418" s="49"/>
      <c r="G418" s="49"/>
      <c r="H418" s="49"/>
      <c r="I418" s="49"/>
      <c r="J418" s="49"/>
      <c r="K418" s="49"/>
      <c r="N418" s="40"/>
      <c r="O418" s="3"/>
      <c r="P418" s="3"/>
    </row>
    <row r="419" spans="1:16" ht="14.4" x14ac:dyDescent="0.3">
      <c r="A419" s="40" t="s">
        <v>1342</v>
      </c>
      <c r="E419" s="3"/>
      <c r="N419" s="52" t="s">
        <v>1343</v>
      </c>
      <c r="O419" s="53"/>
    </row>
    <row r="420" spans="1:16" ht="14.4" x14ac:dyDescent="0.3">
      <c r="A420" s="40" t="s">
        <v>1344</v>
      </c>
      <c r="B420" s="54"/>
      <c r="E420" s="3"/>
      <c r="I420" s="40"/>
      <c r="N420" s="52" t="s">
        <v>1345</v>
      </c>
      <c r="O420" s="53"/>
    </row>
    <row r="421" spans="1:16" x14ac:dyDescent="0.25">
      <c r="A421" s="40" t="s">
        <v>1346</v>
      </c>
      <c r="E421" s="3"/>
      <c r="I421" s="40"/>
    </row>
    <row r="422" spans="1:16" x14ac:dyDescent="0.25">
      <c r="A422" s="40" t="s">
        <v>1347</v>
      </c>
      <c r="E422" s="3"/>
      <c r="I422" s="40"/>
    </row>
    <row r="423" spans="1:16" x14ac:dyDescent="0.25">
      <c r="E423" s="3"/>
      <c r="I423" s="40"/>
    </row>
    <row r="424" spans="1:16" x14ac:dyDescent="0.25">
      <c r="A424" s="40" t="s">
        <v>1348</v>
      </c>
      <c r="E424" s="3"/>
    </row>
    <row r="425" spans="1:16" x14ac:dyDescent="0.25">
      <c r="E425" s="3"/>
    </row>
    <row r="426" spans="1:16" x14ac:dyDescent="0.25">
      <c r="E426" s="3"/>
    </row>
    <row r="427" spans="1:16" x14ac:dyDescent="0.25">
      <c r="E427" s="3"/>
    </row>
    <row r="428" spans="1:16" x14ac:dyDescent="0.25">
      <c r="E428" s="3"/>
    </row>
    <row r="429" spans="1:16" x14ac:dyDescent="0.25">
      <c r="D429" s="2"/>
      <c r="E429" s="3"/>
    </row>
    <row r="430" spans="1:16" x14ac:dyDescent="0.25">
      <c r="E430" s="3"/>
    </row>
    <row r="431" spans="1:16" x14ac:dyDescent="0.25">
      <c r="E431" s="3"/>
      <c r="M431" s="40"/>
    </row>
    <row r="432" spans="1:16" x14ac:dyDescent="0.25">
      <c r="E432" s="3"/>
      <c r="M432" s="40"/>
    </row>
    <row r="433" spans="5:5" x14ac:dyDescent="0.25">
      <c r="E433" s="3"/>
    </row>
    <row r="434" spans="5:5" x14ac:dyDescent="0.25">
      <c r="E434" s="3"/>
    </row>
    <row r="435" spans="5:5" x14ac:dyDescent="0.25">
      <c r="E435" s="3"/>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D9F2A-81A9-42E7-A562-D4D7B8FD697D}">
  <sheetPr codeName="Sheet30"/>
  <dimension ref="A1:Q517"/>
  <sheetViews>
    <sheetView topLeftCell="A506" workbookViewId="0">
      <selection activeCell="G517" sqref="G517"/>
    </sheetView>
  </sheetViews>
  <sheetFormatPr defaultRowHeight="14.4" x14ac:dyDescent="0.3"/>
  <sheetData>
    <row r="1" spans="1:17" ht="15.6" x14ac:dyDescent="0.3">
      <c r="A1" s="359" t="s">
        <v>2057</v>
      </c>
      <c r="B1" s="360"/>
      <c r="C1" s="360"/>
      <c r="D1" s="361"/>
      <c r="E1" s="360"/>
      <c r="F1" s="360"/>
      <c r="G1" s="360"/>
      <c r="H1" s="360"/>
      <c r="I1" s="360"/>
      <c r="J1" s="360"/>
      <c r="K1" s="360"/>
      <c r="L1" s="360"/>
      <c r="M1" s="360"/>
      <c r="N1" s="362"/>
      <c r="O1" s="362"/>
      <c r="P1" s="362"/>
      <c r="Q1" s="362"/>
    </row>
    <row r="2" spans="1:17" x14ac:dyDescent="0.3">
      <c r="A2" s="363"/>
      <c r="B2" s="362"/>
      <c r="C2" s="362"/>
      <c r="D2" s="364"/>
      <c r="E2" s="362"/>
      <c r="F2" s="362"/>
      <c r="G2" s="362"/>
      <c r="H2" s="362"/>
      <c r="I2" s="362"/>
      <c r="J2" s="362"/>
      <c r="K2" s="362"/>
      <c r="L2" s="362"/>
      <c r="M2" s="362"/>
      <c r="N2" s="362"/>
      <c r="O2" s="362"/>
      <c r="P2" s="362"/>
      <c r="Q2" s="362"/>
    </row>
    <row r="3" spans="1:17" x14ac:dyDescent="0.3">
      <c r="A3" s="362"/>
      <c r="B3" s="365"/>
      <c r="C3" s="365"/>
      <c r="D3" s="366"/>
      <c r="E3" s="365"/>
      <c r="F3" s="365"/>
      <c r="G3" s="365"/>
      <c r="H3" s="365"/>
      <c r="I3" s="367"/>
      <c r="J3" s="367"/>
      <c r="K3" s="367"/>
      <c r="L3" s="367"/>
      <c r="M3" s="368" t="s">
        <v>2020</v>
      </c>
      <c r="N3" s="362"/>
      <c r="O3" s="362"/>
      <c r="P3" s="362"/>
      <c r="Q3" s="362"/>
    </row>
    <row r="4" spans="1:17" ht="80.400000000000006" thickBot="1" x14ac:dyDescent="0.35">
      <c r="A4" s="369"/>
      <c r="B4" s="370" t="s">
        <v>4</v>
      </c>
      <c r="C4" s="370" t="s">
        <v>6</v>
      </c>
      <c r="D4" s="371" t="s">
        <v>7</v>
      </c>
      <c r="E4" s="370" t="s">
        <v>8</v>
      </c>
      <c r="F4" s="370"/>
      <c r="G4" s="370"/>
      <c r="H4" s="370"/>
      <c r="I4" s="372" t="s">
        <v>1439</v>
      </c>
      <c r="J4" s="372" t="s">
        <v>1440</v>
      </c>
      <c r="K4" s="372" t="s">
        <v>2021</v>
      </c>
      <c r="L4" s="372" t="s">
        <v>2058</v>
      </c>
      <c r="M4" s="372" t="s">
        <v>2059</v>
      </c>
      <c r="N4" s="362"/>
      <c r="O4" s="362"/>
      <c r="P4" s="362"/>
      <c r="Q4" s="362"/>
    </row>
    <row r="5" spans="1:17" x14ac:dyDescent="0.3">
      <c r="A5" s="362"/>
      <c r="B5" s="362"/>
      <c r="C5" s="362"/>
      <c r="D5" s="364"/>
      <c r="E5" s="362"/>
      <c r="F5" s="362"/>
      <c r="G5" s="362"/>
      <c r="H5" s="362"/>
      <c r="I5" s="362"/>
      <c r="J5" s="362"/>
      <c r="K5" s="378"/>
      <c r="L5" s="362"/>
      <c r="M5" s="362"/>
      <c r="N5" s="362"/>
      <c r="O5" s="362"/>
      <c r="P5" s="362"/>
      <c r="Q5" s="362"/>
    </row>
    <row r="6" spans="1:17" x14ac:dyDescent="0.3">
      <c r="A6" s="373" t="s">
        <v>13</v>
      </c>
      <c r="B6" s="374"/>
      <c r="C6" s="374" t="s">
        <v>1860</v>
      </c>
      <c r="D6" s="375"/>
      <c r="E6" s="374"/>
      <c r="F6" s="374"/>
      <c r="G6" s="374"/>
      <c r="H6" s="374"/>
      <c r="I6" s="376">
        <v>1575728</v>
      </c>
      <c r="J6" s="376">
        <v>2619054</v>
      </c>
      <c r="K6" s="376">
        <v>33583</v>
      </c>
      <c r="L6" s="376">
        <v>20932039</v>
      </c>
      <c r="M6" s="376">
        <v>25160404</v>
      </c>
      <c r="N6" s="377"/>
      <c r="O6" s="378"/>
      <c r="P6" s="377"/>
      <c r="Q6" s="377"/>
    </row>
    <row r="7" spans="1:17" x14ac:dyDescent="0.3">
      <c r="A7" s="362"/>
      <c r="B7" s="362"/>
      <c r="C7" s="362"/>
      <c r="D7" s="364"/>
      <c r="E7" s="362"/>
      <c r="F7" s="362"/>
      <c r="G7" s="362"/>
      <c r="H7" s="362"/>
      <c r="I7" s="378"/>
      <c r="J7" s="378"/>
      <c r="K7" s="378"/>
      <c r="L7" s="378"/>
      <c r="M7" s="378"/>
      <c r="N7" s="362"/>
      <c r="O7" s="378"/>
      <c r="P7" s="362"/>
      <c r="Q7" s="362"/>
    </row>
    <row r="8" spans="1:17" x14ac:dyDescent="0.3">
      <c r="A8" s="373" t="s">
        <v>1357</v>
      </c>
      <c r="B8" s="374"/>
      <c r="C8" s="374"/>
      <c r="D8" s="375"/>
      <c r="E8" s="374"/>
      <c r="F8" s="374"/>
      <c r="G8" s="374"/>
      <c r="H8" s="374"/>
      <c r="I8" s="376">
        <v>326643</v>
      </c>
      <c r="J8" s="376">
        <v>677723</v>
      </c>
      <c r="K8" s="376">
        <v>9724</v>
      </c>
      <c r="L8" s="376">
        <v>5567845</v>
      </c>
      <c r="M8" s="376">
        <f>SUM(M10:M70)</f>
        <v>6581935</v>
      </c>
      <c r="N8" s="362"/>
      <c r="O8" s="378"/>
      <c r="P8" s="362"/>
      <c r="Q8" s="362"/>
    </row>
    <row r="9" spans="1:17" x14ac:dyDescent="0.3">
      <c r="A9" s="362"/>
      <c r="B9" s="362"/>
      <c r="C9" s="362"/>
      <c r="D9" s="364"/>
      <c r="E9" s="362"/>
      <c r="F9" s="362"/>
      <c r="G9" s="362"/>
      <c r="H9" s="362"/>
      <c r="I9" s="379"/>
      <c r="J9" s="379"/>
      <c r="K9" s="379"/>
      <c r="L9" s="379">
        <v>0</v>
      </c>
      <c r="M9" s="379">
        <v>0</v>
      </c>
      <c r="N9" s="362"/>
      <c r="O9" s="378"/>
      <c r="P9" s="362"/>
      <c r="Q9" s="362"/>
    </row>
    <row r="10" spans="1:17" x14ac:dyDescent="0.3">
      <c r="A10" s="362"/>
      <c r="B10" s="362" t="s">
        <v>15</v>
      </c>
      <c r="C10" s="362" t="s">
        <v>17</v>
      </c>
      <c r="D10" s="364"/>
      <c r="E10" s="362" t="s">
        <v>1895</v>
      </c>
      <c r="F10" s="362" t="s">
        <v>1695</v>
      </c>
      <c r="G10" s="3" t="str">
        <f>VLOOKUP(F10,class!A$1:B$460,2,FALSE)</f>
        <v>Unitary Authority</v>
      </c>
      <c r="H10" s="3" t="str">
        <f>IFERROR(VLOOKUP(F10,classifications!A$3:C$335,3,FALSE),VLOOKUP(F10,classifications!I$2:K$28,3,FALSE))</f>
        <v>Urban with Significant Rural</v>
      </c>
      <c r="I10" s="378">
        <v>42</v>
      </c>
      <c r="J10" s="378">
        <v>11796</v>
      </c>
      <c r="K10" s="378">
        <v>0</v>
      </c>
      <c r="L10" s="378">
        <v>72823</v>
      </c>
      <c r="M10" s="378">
        <v>84661</v>
      </c>
      <c r="N10" s="378"/>
      <c r="O10" s="378"/>
      <c r="P10" s="362"/>
      <c r="Q10" s="362"/>
    </row>
    <row r="11" spans="1:17" ht="28.8" x14ac:dyDescent="0.3">
      <c r="A11" s="362"/>
      <c r="B11" s="380" t="s">
        <v>18</v>
      </c>
      <c r="C11" s="380" t="s">
        <v>20</v>
      </c>
      <c r="D11" s="381"/>
      <c r="E11" s="380" t="s">
        <v>1896</v>
      </c>
      <c r="F11" s="380" t="s">
        <v>1449</v>
      </c>
      <c r="G11" s="3" t="str">
        <f>VLOOKUP(F11,class!A$1:B$460,2,FALSE)</f>
        <v>Unitary Authority</v>
      </c>
      <c r="H11" s="3" t="str">
        <f>IFERROR(VLOOKUP(F11,classifications!A$3:C$335,3,FALSE),VLOOKUP(F11,classifications!I$2:K$28,3,FALSE))</f>
        <v>Urban with Significant Rural</v>
      </c>
      <c r="I11" s="378">
        <v>0</v>
      </c>
      <c r="J11" s="378">
        <v>12737</v>
      </c>
      <c r="K11" s="378">
        <v>460</v>
      </c>
      <c r="L11" s="378">
        <v>66041</v>
      </c>
      <c r="M11" s="378">
        <v>79238</v>
      </c>
      <c r="N11" s="378"/>
      <c r="O11" s="378"/>
      <c r="P11" s="362"/>
      <c r="Q11" s="362"/>
    </row>
    <row r="12" spans="1:17" ht="57.6" x14ac:dyDescent="0.3">
      <c r="A12" s="362"/>
      <c r="B12" s="380" t="s">
        <v>21</v>
      </c>
      <c r="C12" s="380" t="s">
        <v>23</v>
      </c>
      <c r="D12" s="381"/>
      <c r="E12" s="380" t="s">
        <v>1897</v>
      </c>
      <c r="F12" s="380" t="s">
        <v>1666</v>
      </c>
      <c r="G12" s="3" t="str">
        <f>VLOOKUP(F12,class!A$1:B$460,2,FALSE)</f>
        <v>Unitary Authority</v>
      </c>
      <c r="H12" s="3" t="str">
        <f>IFERROR(VLOOKUP(F12,classifications!A$3:C$335,3,FALSE),VLOOKUP(F12,classifications!I$2:K$28,3,FALSE))</f>
        <v>Predominantly Urban</v>
      </c>
      <c r="I12" s="378">
        <v>0</v>
      </c>
      <c r="J12" s="378">
        <v>11675</v>
      </c>
      <c r="K12" s="378">
        <v>12</v>
      </c>
      <c r="L12" s="378">
        <v>50985</v>
      </c>
      <c r="M12" s="378">
        <v>62672</v>
      </c>
      <c r="N12" s="378"/>
      <c r="O12" s="378"/>
      <c r="P12" s="362"/>
      <c r="Q12" s="362"/>
    </row>
    <row r="13" spans="1:17" ht="28.8" x14ac:dyDescent="0.3">
      <c r="A13" s="362"/>
      <c r="B13" s="380" t="s">
        <v>24</v>
      </c>
      <c r="C13" s="380" t="s">
        <v>26</v>
      </c>
      <c r="D13" s="381"/>
      <c r="E13" s="380" t="s">
        <v>1898</v>
      </c>
      <c r="F13" s="380" t="s">
        <v>1667</v>
      </c>
      <c r="G13" s="3" t="str">
        <f>VLOOKUP(F13,class!A$1:B$460,2,FALSE)</f>
        <v>Unitary Authority</v>
      </c>
      <c r="H13" s="3" t="str">
        <f>IFERROR(VLOOKUP(F13,classifications!A$3:C$335,3,FALSE),VLOOKUP(F13,classifications!I$2:K$28,3,FALSE))</f>
        <v>Predominantly Urban</v>
      </c>
      <c r="I13" s="378">
        <v>4765</v>
      </c>
      <c r="J13" s="378">
        <v>2466</v>
      </c>
      <c r="K13" s="378">
        <v>0</v>
      </c>
      <c r="L13" s="378">
        <v>65689</v>
      </c>
      <c r="M13" s="378">
        <v>72920</v>
      </c>
      <c r="N13" s="378"/>
      <c r="O13" s="378"/>
      <c r="P13" s="362"/>
      <c r="Q13" s="362"/>
    </row>
    <row r="14" spans="1:17" x14ac:dyDescent="0.3">
      <c r="A14" s="362"/>
      <c r="B14" s="362" t="s">
        <v>27</v>
      </c>
      <c r="C14" s="362" t="s">
        <v>29</v>
      </c>
      <c r="D14" s="364"/>
      <c r="E14" s="362" t="s">
        <v>1899</v>
      </c>
      <c r="F14" s="362" t="s">
        <v>1697</v>
      </c>
      <c r="G14" s="3"/>
      <c r="H14" s="3"/>
      <c r="I14" s="382"/>
      <c r="J14" s="382"/>
      <c r="K14" s="382"/>
      <c r="L14" s="382"/>
      <c r="M14" s="382"/>
      <c r="N14" s="378"/>
      <c r="O14" s="378"/>
      <c r="P14" s="362"/>
      <c r="Q14" s="362"/>
    </row>
    <row r="15" spans="1:17" x14ac:dyDescent="0.3">
      <c r="A15" s="362"/>
      <c r="B15" s="362" t="s">
        <v>2001</v>
      </c>
      <c r="C15" s="362" t="s">
        <v>2002</v>
      </c>
      <c r="D15" s="364"/>
      <c r="E15" s="362" t="s">
        <v>2024</v>
      </c>
      <c r="F15" s="362" t="s">
        <v>1986</v>
      </c>
      <c r="G15" s="3" t="str">
        <f>VLOOKUP(F15,class!A$1:B$460,2,FALSE)</f>
        <v>Unitary Authority</v>
      </c>
      <c r="H15" s="3" t="str">
        <f>IFERROR(VLOOKUP(F15,classifications!A$3:C$335,3,FALSE),VLOOKUP(F15,classifications!I$2:K$28,3,FALSE))</f>
        <v>Predominantly Urban</v>
      </c>
      <c r="I15" s="378">
        <v>9885</v>
      </c>
      <c r="J15" s="378">
        <v>9089</v>
      </c>
      <c r="K15" s="378">
        <v>0</v>
      </c>
      <c r="L15" s="378">
        <v>167943</v>
      </c>
      <c r="M15" s="378">
        <v>186917</v>
      </c>
      <c r="N15" s="378"/>
      <c r="O15" s="378"/>
      <c r="P15" s="362"/>
      <c r="Q15" s="362"/>
    </row>
    <row r="16" spans="1:17" x14ac:dyDescent="0.3">
      <c r="A16" s="362"/>
      <c r="B16" s="362" t="s">
        <v>30</v>
      </c>
      <c r="C16" s="362" t="s">
        <v>32</v>
      </c>
      <c r="D16" s="364"/>
      <c r="E16" s="362" t="s">
        <v>1900</v>
      </c>
      <c r="F16" s="362" t="s">
        <v>1685</v>
      </c>
      <c r="G16" s="3" t="str">
        <f>VLOOKUP(F16,class!A$1:B$460,2,FALSE)</f>
        <v>Unitary Authority</v>
      </c>
      <c r="H16" s="3" t="str">
        <f>IFERROR(VLOOKUP(F16,classifications!A$3:C$335,3,FALSE),VLOOKUP(F16,classifications!I$2:K$28,3,FALSE))</f>
        <v>Predominantly Urban</v>
      </c>
      <c r="I16" s="378">
        <v>90</v>
      </c>
      <c r="J16" s="378">
        <v>8215</v>
      </c>
      <c r="K16" s="378">
        <v>329</v>
      </c>
      <c r="L16" s="378">
        <v>44553</v>
      </c>
      <c r="M16" s="378">
        <v>53187</v>
      </c>
      <c r="N16" s="378"/>
      <c r="O16" s="378"/>
      <c r="P16" s="362"/>
      <c r="Q16" s="362"/>
    </row>
    <row r="17" spans="1:17" x14ac:dyDescent="0.3">
      <c r="A17" s="362"/>
      <c r="B17" s="362" t="s">
        <v>33</v>
      </c>
      <c r="C17" s="362" t="s">
        <v>35</v>
      </c>
      <c r="D17" s="364"/>
      <c r="E17" s="362" t="s">
        <v>1901</v>
      </c>
      <c r="F17" s="362" t="s">
        <v>1686</v>
      </c>
      <c r="G17" s="3" t="str">
        <f>VLOOKUP(F17,class!A$1:B$460,2,FALSE)</f>
        <v>Unitary Authority</v>
      </c>
      <c r="H17" s="3" t="str">
        <f>IFERROR(VLOOKUP(F17,classifications!A$3:C$335,3,FALSE),VLOOKUP(F17,classifications!I$2:K$28,3,FALSE))</f>
        <v>Predominantly Urban</v>
      </c>
      <c r="I17" s="378">
        <v>11703</v>
      </c>
      <c r="J17" s="378">
        <v>6831</v>
      </c>
      <c r="K17" s="378">
        <v>13</v>
      </c>
      <c r="L17" s="378">
        <v>113551</v>
      </c>
      <c r="M17" s="378">
        <v>132098</v>
      </c>
      <c r="N17" s="378"/>
      <c r="O17" s="378"/>
      <c r="P17" s="362"/>
      <c r="Q17" s="362"/>
    </row>
    <row r="18" spans="1:17" x14ac:dyDescent="0.3">
      <c r="A18" s="362"/>
      <c r="B18" s="362" t="s">
        <v>36</v>
      </c>
      <c r="C18" s="362" t="s">
        <v>38</v>
      </c>
      <c r="D18" s="364"/>
      <c r="E18" s="362" t="s">
        <v>1902</v>
      </c>
      <c r="F18" s="362" t="s">
        <v>1728</v>
      </c>
      <c r="G18" s="3" t="str">
        <f>VLOOKUP(F18,class!A$1:B$460,2,FALSE)</f>
        <v>Unitary Authority</v>
      </c>
      <c r="H18" s="3" t="str">
        <f>IFERROR(VLOOKUP(F18,classifications!A$3:C$335,3,FALSE),VLOOKUP(F18,classifications!I$2:K$28,3,FALSE))</f>
        <v>Predominantly Urban</v>
      </c>
      <c r="I18" s="378">
        <v>26814</v>
      </c>
      <c r="J18" s="378">
        <v>12860</v>
      </c>
      <c r="K18" s="378">
        <v>500</v>
      </c>
      <c r="L18" s="378">
        <v>165092</v>
      </c>
      <c r="M18" s="378">
        <v>205266</v>
      </c>
      <c r="N18" s="378"/>
      <c r="O18" s="378"/>
      <c r="P18" s="362"/>
      <c r="Q18" s="362"/>
    </row>
    <row r="19" spans="1:17" x14ac:dyDescent="0.3">
      <c r="A19" s="362"/>
      <c r="B19" s="362" t="s">
        <v>2052</v>
      </c>
      <c r="C19" s="364" t="s">
        <v>2053</v>
      </c>
      <c r="D19" s="362"/>
      <c r="E19" s="362" t="s">
        <v>2054</v>
      </c>
      <c r="F19" s="362" t="s">
        <v>2093</v>
      </c>
      <c r="G19" s="3" t="str">
        <f>VLOOKUP(F19,class!A$1:B$460,2,FALSE)</f>
        <v>Unitary Authority</v>
      </c>
      <c r="H19" s="3" t="str">
        <f>IFERROR(VLOOKUP(F19,classifications!A$3:C$335,3,FALSE),VLOOKUP(F19,classifications!I$2:K$28,3,FALSE))</f>
        <v>Urban with Significant Rural</v>
      </c>
      <c r="I19" s="378">
        <v>160</v>
      </c>
      <c r="J19" s="378">
        <v>29857</v>
      </c>
      <c r="K19" s="378">
        <v>1045</v>
      </c>
      <c r="L19" s="378">
        <v>202084</v>
      </c>
      <c r="M19" s="378">
        <v>233146</v>
      </c>
      <c r="N19" s="378"/>
      <c r="O19" s="378"/>
      <c r="P19" s="362"/>
      <c r="Q19" s="362"/>
    </row>
    <row r="20" spans="1:17" ht="43.2" x14ac:dyDescent="0.3">
      <c r="A20" s="362"/>
      <c r="B20" s="380" t="s">
        <v>39</v>
      </c>
      <c r="C20" s="380" t="s">
        <v>41</v>
      </c>
      <c r="D20" s="381"/>
      <c r="E20" s="380" t="s">
        <v>1903</v>
      </c>
      <c r="F20" s="380" t="s">
        <v>1731</v>
      </c>
      <c r="G20" s="3" t="str">
        <f>VLOOKUP(F20,class!A$1:B$460,2,FALSE)</f>
        <v>Unitary Authority</v>
      </c>
      <c r="H20" s="3" t="str">
        <f>IFERROR(VLOOKUP(F20,classifications!A$3:C$335,3,FALSE),VLOOKUP(F20,classifications!I$2:K$28,3,FALSE))</f>
        <v>Predominantly Rural</v>
      </c>
      <c r="I20" s="378">
        <v>5500</v>
      </c>
      <c r="J20" s="378">
        <v>11649</v>
      </c>
      <c r="K20" s="378">
        <v>471</v>
      </c>
      <c r="L20" s="378">
        <v>110060</v>
      </c>
      <c r="M20" s="378">
        <v>127680</v>
      </c>
      <c r="N20" s="378"/>
      <c r="O20" s="378"/>
      <c r="P20" s="362"/>
      <c r="Q20" s="362"/>
    </row>
    <row r="21" spans="1:17" ht="28.8" x14ac:dyDescent="0.3">
      <c r="A21" s="362"/>
      <c r="B21" s="380" t="s">
        <v>42</v>
      </c>
      <c r="C21" s="380" t="s">
        <v>44</v>
      </c>
      <c r="D21" s="381"/>
      <c r="E21" s="380" t="s">
        <v>1904</v>
      </c>
      <c r="F21" s="380" t="s">
        <v>1715</v>
      </c>
      <c r="G21" s="3" t="str">
        <f>VLOOKUP(F21,class!A$1:B$460,2,FALSE)</f>
        <v>Unitary Authority</v>
      </c>
      <c r="H21" s="3" t="str">
        <f>IFERROR(VLOOKUP(F21,classifications!A$3:C$335,3,FALSE),VLOOKUP(F21,classifications!I$2:K$28,3,FALSE))</f>
        <v>Urban with Significant Rural</v>
      </c>
      <c r="I21" s="378">
        <v>23</v>
      </c>
      <c r="J21" s="378">
        <v>21558</v>
      </c>
      <c r="K21" s="378">
        <v>75</v>
      </c>
      <c r="L21" s="378">
        <v>164741</v>
      </c>
      <c r="M21" s="378">
        <v>186397</v>
      </c>
      <c r="N21" s="378"/>
      <c r="O21" s="378"/>
      <c r="P21" s="362"/>
      <c r="Q21" s="362"/>
    </row>
    <row r="22" spans="1:17" ht="57.6" x14ac:dyDescent="0.3">
      <c r="A22" s="362"/>
      <c r="B22" s="380" t="s">
        <v>45</v>
      </c>
      <c r="C22" s="380" t="s">
        <v>47</v>
      </c>
      <c r="D22" s="381"/>
      <c r="E22" s="380" t="s">
        <v>2025</v>
      </c>
      <c r="F22" s="380" t="s">
        <v>1716</v>
      </c>
      <c r="G22" s="3" t="str">
        <f>VLOOKUP(F22,class!A$1:B$460,2,FALSE)</f>
        <v>Unitary Authority</v>
      </c>
      <c r="H22" s="3" t="str">
        <f>IFERROR(VLOOKUP(F22,classifications!A$3:C$335,3,FALSE),VLOOKUP(F22,classifications!I$2:K$28,3,FALSE))</f>
        <v>Urban with Significant Rural</v>
      </c>
      <c r="I22" s="378">
        <v>5420</v>
      </c>
      <c r="J22" s="378">
        <v>18695</v>
      </c>
      <c r="K22" s="378">
        <v>269</v>
      </c>
      <c r="L22" s="378">
        <v>139492</v>
      </c>
      <c r="M22" s="378">
        <v>163876</v>
      </c>
      <c r="N22" s="378"/>
      <c r="O22" s="378"/>
      <c r="P22" s="362"/>
      <c r="Q22" s="362"/>
    </row>
    <row r="23" spans="1:17" ht="28.8" x14ac:dyDescent="0.3">
      <c r="A23" s="362"/>
      <c r="B23" s="380" t="s">
        <v>48</v>
      </c>
      <c r="C23" s="380" t="s">
        <v>50</v>
      </c>
      <c r="D23" s="381"/>
      <c r="E23" s="380" t="s">
        <v>1905</v>
      </c>
      <c r="F23" s="380" t="s">
        <v>1717</v>
      </c>
      <c r="G23" s="3" t="str">
        <f>VLOOKUP(F23,class!A$1:B$460,2,FALSE)</f>
        <v>Unitary Authority</v>
      </c>
      <c r="H23" s="3" t="str">
        <f>IFERROR(VLOOKUP(F23,classifications!A$3:C$335,3,FALSE),VLOOKUP(F23,classifications!I$2:K$28,3,FALSE))</f>
        <v>Predominantly Rural</v>
      </c>
      <c r="I23" s="378">
        <v>10301</v>
      </c>
      <c r="J23" s="378">
        <v>22682</v>
      </c>
      <c r="K23" s="378">
        <v>0</v>
      </c>
      <c r="L23" s="378">
        <v>255279</v>
      </c>
      <c r="M23" s="378">
        <v>288262</v>
      </c>
      <c r="N23" s="378"/>
      <c r="O23" s="378"/>
      <c r="P23" s="362"/>
      <c r="Q23" s="362"/>
    </row>
    <row r="24" spans="1:17" x14ac:dyDescent="0.3">
      <c r="A24" s="362"/>
      <c r="B24" s="380" t="s">
        <v>51</v>
      </c>
      <c r="C24" s="381" t="s">
        <v>53</v>
      </c>
      <c r="D24" s="362"/>
      <c r="E24" s="362" t="s">
        <v>1992</v>
      </c>
      <c r="F24" s="362" t="s">
        <v>1718</v>
      </c>
      <c r="G24" s="3" t="str">
        <f>VLOOKUP(F24,class!A$1:B$460,2,FALSE)</f>
        <v>Unitary Authority</v>
      </c>
      <c r="H24" s="3" t="str">
        <f>IFERROR(VLOOKUP(F24,classifications!A$3:C$335,3,FALSE),VLOOKUP(F24,classifications!I$2:K$28,3,FALSE))</f>
        <v>Predominantly Rural</v>
      </c>
      <c r="I24" s="378">
        <v>0</v>
      </c>
      <c r="J24" s="378">
        <v>48608</v>
      </c>
      <c r="K24" s="378">
        <v>11</v>
      </c>
      <c r="L24" s="378">
        <v>201155</v>
      </c>
      <c r="M24" s="378">
        <v>249774</v>
      </c>
      <c r="N24" s="378"/>
      <c r="O24" s="378"/>
      <c r="P24" s="362"/>
      <c r="Q24" s="362"/>
    </row>
    <row r="25" spans="1:17" x14ac:dyDescent="0.3">
      <c r="A25" s="362"/>
      <c r="B25" s="362" t="s">
        <v>54</v>
      </c>
      <c r="C25" s="362" t="s">
        <v>56</v>
      </c>
      <c r="D25" s="364"/>
      <c r="E25" s="362" t="s">
        <v>1906</v>
      </c>
      <c r="F25" s="362" t="s">
        <v>1659</v>
      </c>
      <c r="G25" s="3" t="str">
        <f>VLOOKUP(F25,class!A$1:B$460,2,FALSE)</f>
        <v>Unitary Authority</v>
      </c>
      <c r="H25" s="3" t="str">
        <f>IFERROR(VLOOKUP(F25,classifications!A$3:C$335,3,FALSE),VLOOKUP(F25,classifications!I$2:K$28,3,FALSE))</f>
        <v>Predominantly Urban</v>
      </c>
      <c r="I25" s="378">
        <v>5277</v>
      </c>
      <c r="J25" s="378">
        <v>3063</v>
      </c>
      <c r="K25" s="378">
        <v>0</v>
      </c>
      <c r="L25" s="378">
        <v>44298</v>
      </c>
      <c r="M25" s="378">
        <v>52638</v>
      </c>
      <c r="N25" s="378"/>
      <c r="O25" s="378"/>
      <c r="P25" s="362"/>
      <c r="Q25" s="362"/>
    </row>
    <row r="26" spans="1:17" ht="28.8" x14ac:dyDescent="0.3">
      <c r="A26" s="362"/>
      <c r="B26" s="380" t="s">
        <v>57</v>
      </c>
      <c r="C26" s="380" t="s">
        <v>59</v>
      </c>
      <c r="D26" s="381"/>
      <c r="E26" s="380" t="s">
        <v>1907</v>
      </c>
      <c r="F26" s="380" t="s">
        <v>1675</v>
      </c>
      <c r="G26" s="3" t="str">
        <f>VLOOKUP(F26,class!A$1:B$460,2,FALSE)</f>
        <v>Unitary Authority</v>
      </c>
      <c r="H26" s="3" t="str">
        <f>IFERROR(VLOOKUP(F26,classifications!A$3:C$335,3,FALSE),VLOOKUP(F26,classifications!I$2:K$28,3,FALSE))</f>
        <v>Predominantly Urban</v>
      </c>
      <c r="I26" s="378">
        <v>12539</v>
      </c>
      <c r="J26" s="378">
        <v>8330</v>
      </c>
      <c r="K26" s="378">
        <v>50</v>
      </c>
      <c r="L26" s="378">
        <v>91688</v>
      </c>
      <c r="M26" s="378">
        <v>112607</v>
      </c>
      <c r="N26" s="378"/>
      <c r="O26" s="378"/>
      <c r="P26" s="362"/>
      <c r="Q26" s="362"/>
    </row>
    <row r="27" spans="1:17" ht="28.8" x14ac:dyDescent="0.3">
      <c r="A27" s="362"/>
      <c r="B27" s="380" t="s">
        <v>2003</v>
      </c>
      <c r="C27" s="380" t="s">
        <v>2004</v>
      </c>
      <c r="D27" s="381"/>
      <c r="E27" s="380" t="s">
        <v>609</v>
      </c>
      <c r="F27" s="380" t="s">
        <v>1987</v>
      </c>
      <c r="G27" s="3" t="str">
        <f>VLOOKUP(F27,class!A$1:B$460,2,FALSE)</f>
        <v>Unitary Authority</v>
      </c>
      <c r="H27" s="3" t="str">
        <f>IFERROR(VLOOKUP(F27,classifications!A$3:C$335,3,FALSE),VLOOKUP(F27,classifications!I$2:K$28,3,FALSE))</f>
        <v>Predominantly Rural</v>
      </c>
      <c r="I27" s="378">
        <v>38</v>
      </c>
      <c r="J27" s="378">
        <v>21445</v>
      </c>
      <c r="K27" s="378">
        <v>0</v>
      </c>
      <c r="L27" s="378">
        <v>163906</v>
      </c>
      <c r="M27" s="378">
        <v>185389</v>
      </c>
      <c r="N27" s="378"/>
      <c r="O27" s="378"/>
      <c r="P27" s="362"/>
      <c r="Q27" s="362"/>
    </row>
    <row r="28" spans="1:17" ht="57.6" x14ac:dyDescent="0.3">
      <c r="A28" s="362"/>
      <c r="B28" s="380" t="s">
        <v>60</v>
      </c>
      <c r="C28" s="380" t="s">
        <v>62</v>
      </c>
      <c r="D28" s="381"/>
      <c r="E28" s="380" t="s">
        <v>1908</v>
      </c>
      <c r="F28" s="380" t="s">
        <v>1671</v>
      </c>
      <c r="G28" s="3" t="str">
        <f>VLOOKUP(F28,class!A$1:B$460,2,FALSE)</f>
        <v>Unitary Authority</v>
      </c>
      <c r="H28" s="3" t="str">
        <f>IFERROR(VLOOKUP(F28,classifications!A$3:C$335,3,FALSE),VLOOKUP(F28,classifications!I$2:K$28,3,FALSE))</f>
        <v>Predominantly Rural</v>
      </c>
      <c r="I28" s="378">
        <v>11454</v>
      </c>
      <c r="J28" s="378">
        <v>3392</v>
      </c>
      <c r="K28" s="378">
        <v>214</v>
      </c>
      <c r="L28" s="378">
        <v>159746</v>
      </c>
      <c r="M28" s="378">
        <v>174806</v>
      </c>
      <c r="N28" s="378"/>
      <c r="O28" s="378"/>
      <c r="P28" s="362"/>
      <c r="Q28" s="362"/>
    </row>
    <row r="29" spans="1:17" ht="28.8" x14ac:dyDescent="0.3">
      <c r="A29" s="362"/>
      <c r="B29" s="380" t="s">
        <v>63</v>
      </c>
      <c r="C29" s="380" t="s">
        <v>65</v>
      </c>
      <c r="D29" s="381"/>
      <c r="E29" s="380" t="s">
        <v>1909</v>
      </c>
      <c r="F29" s="380" t="s">
        <v>1668</v>
      </c>
      <c r="G29" s="3" t="str">
        <f>VLOOKUP(F29,class!A$1:B$460,2,FALSE)</f>
        <v>Unitary Authority</v>
      </c>
      <c r="H29" s="3" t="str">
        <f>IFERROR(VLOOKUP(F29,classifications!A$3:C$335,3,FALSE),VLOOKUP(F29,classifications!I$2:K$28,3,FALSE))</f>
        <v>Predominantly Urban</v>
      </c>
      <c r="I29" s="378">
        <v>0</v>
      </c>
      <c r="J29" s="378">
        <v>14321</v>
      </c>
      <c r="K29" s="378">
        <v>0</v>
      </c>
      <c r="L29" s="378">
        <v>44182</v>
      </c>
      <c r="M29" s="378">
        <v>58503</v>
      </c>
      <c r="N29" s="378"/>
      <c r="O29" s="378"/>
      <c r="P29" s="362"/>
      <c r="Q29" s="362"/>
    </row>
    <row r="30" spans="1:17" x14ac:dyDescent="0.3">
      <c r="A30" s="362"/>
      <c r="B30" s="362" t="s">
        <v>66</v>
      </c>
      <c r="C30" s="362" t="s">
        <v>68</v>
      </c>
      <c r="D30" s="364"/>
      <c r="E30" s="362" t="s">
        <v>1910</v>
      </c>
      <c r="F30" s="362" t="s">
        <v>1661</v>
      </c>
      <c r="G30" s="3" t="str">
        <f>VLOOKUP(F30,class!A$1:B$460,2,FALSE)</f>
        <v>Unitary Authority</v>
      </c>
      <c r="H30" s="3" t="str">
        <f>IFERROR(VLOOKUP(F30,classifications!A$3:C$335,3,FALSE),VLOOKUP(F30,classifications!I$2:K$28,3,FALSE))</f>
        <v>Predominantly Urban</v>
      </c>
      <c r="I30" s="378">
        <v>309</v>
      </c>
      <c r="J30" s="378">
        <v>9838</v>
      </c>
      <c r="K30" s="378">
        <v>0</v>
      </c>
      <c r="L30" s="378">
        <v>34524</v>
      </c>
      <c r="M30" s="378">
        <v>44671</v>
      </c>
      <c r="N30" s="378"/>
      <c r="O30" s="378"/>
      <c r="P30" s="362"/>
      <c r="Q30" s="362"/>
    </row>
    <row r="31" spans="1:17" ht="57.6" x14ac:dyDescent="0.3">
      <c r="A31" s="362"/>
      <c r="B31" s="380" t="s">
        <v>69</v>
      </c>
      <c r="C31" s="380" t="s">
        <v>71</v>
      </c>
      <c r="D31" s="381"/>
      <c r="E31" s="380" t="s">
        <v>1911</v>
      </c>
      <c r="F31" s="380" t="s">
        <v>1719</v>
      </c>
      <c r="G31" s="3" t="str">
        <f>VLOOKUP(F31,class!A$1:B$460,2,FALSE)</f>
        <v>Unitary Authority</v>
      </c>
      <c r="H31" s="3" t="str">
        <f>IFERROR(VLOOKUP(F31,classifications!A$3:C$335,3,FALSE),VLOOKUP(F31,classifications!I$2:K$28,3,FALSE))</f>
        <v>Predominantly Rural</v>
      </c>
      <c r="I31" s="378">
        <v>8</v>
      </c>
      <c r="J31" s="378">
        <v>11401</v>
      </c>
      <c r="K31" s="378">
        <v>397</v>
      </c>
      <c r="L31" s="378">
        <v>77384</v>
      </c>
      <c r="M31" s="378">
        <v>89190</v>
      </c>
      <c r="N31" s="378"/>
      <c r="O31" s="378"/>
      <c r="P31" s="362"/>
      <c r="Q31" s="362"/>
    </row>
    <row r="32" spans="1:17" x14ac:dyDescent="0.3">
      <c r="A32" s="362"/>
      <c r="B32" s="362" t="s">
        <v>72</v>
      </c>
      <c r="C32" s="362" t="s">
        <v>74</v>
      </c>
      <c r="D32" s="364"/>
      <c r="E32" s="362" t="s">
        <v>1912</v>
      </c>
      <c r="F32" s="362" t="s">
        <v>1687</v>
      </c>
      <c r="G32" s="3" t="str">
        <f>VLOOKUP(F32,class!A$1:B$460,2,FALSE)</f>
        <v>Unitary Authority</v>
      </c>
      <c r="H32" s="3" t="str">
        <f>IFERROR(VLOOKUP(F32,classifications!A$3:C$335,3,FALSE),VLOOKUP(F32,classifications!I$2:K$28,3,FALSE))</f>
        <v>Predominantly Rural</v>
      </c>
      <c r="I32" s="378">
        <v>81</v>
      </c>
      <c r="J32" s="378">
        <v>7385</v>
      </c>
      <c r="K32" s="378">
        <v>7</v>
      </c>
      <c r="L32" s="378">
        <v>66491</v>
      </c>
      <c r="M32" s="378">
        <v>73964</v>
      </c>
      <c r="N32" s="378"/>
      <c r="O32" s="378"/>
      <c r="P32" s="362"/>
      <c r="Q32" s="362"/>
    </row>
    <row r="33" spans="1:17" ht="28.8" x14ac:dyDescent="0.3">
      <c r="A33" s="362"/>
      <c r="B33" s="380" t="s">
        <v>75</v>
      </c>
      <c r="C33" s="380" t="s">
        <v>77</v>
      </c>
      <c r="D33" s="380"/>
      <c r="E33" s="380" t="s">
        <v>1913</v>
      </c>
      <c r="F33" s="380" t="s">
        <v>1496</v>
      </c>
      <c r="G33" s="3" t="str">
        <f>VLOOKUP(F33,class!A$1:B$460,2,FALSE)</f>
        <v>Unitary Authority</v>
      </c>
      <c r="H33" s="3" t="str">
        <f>IFERROR(VLOOKUP(F33,classifications!A$3:C$335,3,FALSE),VLOOKUP(F33,classifications!I$2:K$28,3,FALSE))</f>
        <v>Predominantly Rural</v>
      </c>
      <c r="I33" s="378">
        <v>117</v>
      </c>
      <c r="J33" s="378">
        <v>159</v>
      </c>
      <c r="K33" s="378">
        <v>0</v>
      </c>
      <c r="L33" s="378">
        <v>1018</v>
      </c>
      <c r="M33" s="378">
        <v>1294</v>
      </c>
      <c r="N33" s="378"/>
      <c r="O33" s="378"/>
      <c r="P33" s="362"/>
      <c r="Q33" s="362"/>
    </row>
    <row r="34" spans="1:17" ht="57.6" x14ac:dyDescent="0.3">
      <c r="A34" s="362"/>
      <c r="B34" s="380" t="s">
        <v>78</v>
      </c>
      <c r="C34" s="380" t="s">
        <v>80</v>
      </c>
      <c r="D34" s="381"/>
      <c r="E34" s="380" t="s">
        <v>1914</v>
      </c>
      <c r="F34" s="380" t="s">
        <v>1724</v>
      </c>
      <c r="G34" s="3" t="str">
        <f>VLOOKUP(F34,class!A$1:B$460,2,FALSE)</f>
        <v>Unitary Authority</v>
      </c>
      <c r="H34" s="3" t="str">
        <f>IFERROR(VLOOKUP(F34,classifications!A$3:C$335,3,FALSE),VLOOKUP(F34,classifications!I$2:K$28,3,FALSE))</f>
        <v>Predominantly Urban</v>
      </c>
      <c r="I34" s="378">
        <v>23305</v>
      </c>
      <c r="J34" s="378">
        <v>9518</v>
      </c>
      <c r="K34" s="378">
        <v>240</v>
      </c>
      <c r="L34" s="378">
        <v>90490</v>
      </c>
      <c r="M34" s="378">
        <v>123553</v>
      </c>
      <c r="N34" s="378"/>
      <c r="O34" s="378"/>
      <c r="P34" s="362"/>
      <c r="Q34" s="362"/>
    </row>
    <row r="35" spans="1:17" ht="28.8" x14ac:dyDescent="0.3">
      <c r="A35" s="362"/>
      <c r="B35" s="380" t="s">
        <v>81</v>
      </c>
      <c r="C35" s="380" t="s">
        <v>83</v>
      </c>
      <c r="D35" s="381"/>
      <c r="E35" s="380" t="s">
        <v>1915</v>
      </c>
      <c r="F35" s="380" t="s">
        <v>1676</v>
      </c>
      <c r="G35" s="3" t="str">
        <f>VLOOKUP(F35,class!A$1:B$460,2,FALSE)</f>
        <v>Unitary Authority</v>
      </c>
      <c r="H35" s="3" t="str">
        <f>IFERROR(VLOOKUP(F35,classifications!A$3:C$335,3,FALSE),VLOOKUP(F35,classifications!I$2:K$28,3,FALSE))</f>
        <v>Predominantly Urban</v>
      </c>
      <c r="I35" s="378">
        <v>19072</v>
      </c>
      <c r="J35" s="378">
        <v>10890</v>
      </c>
      <c r="K35" s="378">
        <v>70</v>
      </c>
      <c r="L35" s="378">
        <v>105469</v>
      </c>
      <c r="M35" s="378">
        <v>135501</v>
      </c>
      <c r="N35" s="378"/>
      <c r="O35" s="378"/>
      <c r="P35" s="362"/>
      <c r="Q35" s="362"/>
    </row>
    <row r="36" spans="1:17" ht="28.8" x14ac:dyDescent="0.3">
      <c r="A36" s="362"/>
      <c r="B36" s="380" t="s">
        <v>84</v>
      </c>
      <c r="C36" s="380" t="s">
        <v>86</v>
      </c>
      <c r="D36" s="381"/>
      <c r="E36" s="380" t="s">
        <v>1916</v>
      </c>
      <c r="F36" s="380" t="s">
        <v>1680</v>
      </c>
      <c r="G36" s="3" t="str">
        <f>VLOOKUP(F36,class!A$1:B$460,2,FALSE)</f>
        <v>Unitary Authority</v>
      </c>
      <c r="H36" s="3" t="str">
        <f>IFERROR(VLOOKUP(F36,classifications!A$3:C$335,3,FALSE),VLOOKUP(F36,classifications!I$2:K$28,3,FALSE))</f>
        <v>Predominantly Urban</v>
      </c>
      <c r="I36" s="378">
        <v>7929</v>
      </c>
      <c r="J36" s="378">
        <v>4846</v>
      </c>
      <c r="K36" s="378">
        <v>0</v>
      </c>
      <c r="L36" s="378">
        <v>69593</v>
      </c>
      <c r="M36" s="378">
        <v>82368</v>
      </c>
      <c r="N36" s="378"/>
      <c r="O36" s="378"/>
      <c r="P36" s="362"/>
      <c r="Q36" s="362"/>
    </row>
    <row r="37" spans="1:17" x14ac:dyDescent="0.3">
      <c r="A37" s="362"/>
      <c r="B37" s="362" t="s">
        <v>87</v>
      </c>
      <c r="C37" s="362" t="s">
        <v>89</v>
      </c>
      <c r="D37" s="364"/>
      <c r="E37" s="362" t="s">
        <v>1917</v>
      </c>
      <c r="F37" s="362" t="s">
        <v>1730</v>
      </c>
      <c r="G37" s="3" t="str">
        <f>VLOOKUP(F37,class!A$1:B$460,2,FALSE)</f>
        <v>Unitary Authority</v>
      </c>
      <c r="H37" s="3" t="str">
        <f>IFERROR(VLOOKUP(F37,classifications!A$3:C$335,3,FALSE),VLOOKUP(F37,classifications!I$2:K$28,3,FALSE))</f>
        <v>Predominantly Urban</v>
      </c>
      <c r="I37" s="378">
        <v>2998</v>
      </c>
      <c r="J37" s="378">
        <v>5354</v>
      </c>
      <c r="K37" s="378">
        <v>300</v>
      </c>
      <c r="L37" s="378">
        <v>109897</v>
      </c>
      <c r="M37" s="378">
        <v>118549</v>
      </c>
      <c r="N37" s="378"/>
      <c r="O37" s="378"/>
      <c r="P37" s="362"/>
      <c r="Q37" s="362"/>
    </row>
    <row r="38" spans="1:17" x14ac:dyDescent="0.3">
      <c r="A38" s="362"/>
      <c r="B38" s="362" t="s">
        <v>90</v>
      </c>
      <c r="C38" s="362" t="s">
        <v>92</v>
      </c>
      <c r="D38" s="364"/>
      <c r="E38" s="362" t="s">
        <v>1918</v>
      </c>
      <c r="F38" s="362" t="s">
        <v>1662</v>
      </c>
      <c r="G38" s="3" t="str">
        <f>VLOOKUP(F38,class!A$1:B$460,2,FALSE)</f>
        <v>Unitary Authority</v>
      </c>
      <c r="H38" s="3" t="str">
        <f>IFERROR(VLOOKUP(F38,classifications!A$3:C$335,3,FALSE),VLOOKUP(F38,classifications!I$2:K$28,3,FALSE))</f>
        <v>Predominantly Urban</v>
      </c>
      <c r="I38" s="378">
        <v>59</v>
      </c>
      <c r="J38" s="378">
        <v>15091</v>
      </c>
      <c r="K38" s="378">
        <v>0</v>
      </c>
      <c r="L38" s="378">
        <v>49483</v>
      </c>
      <c r="M38" s="378">
        <v>64633</v>
      </c>
      <c r="N38" s="378"/>
      <c r="O38" s="378"/>
      <c r="P38" s="362"/>
      <c r="Q38" s="362"/>
    </row>
    <row r="39" spans="1:17" x14ac:dyDescent="0.3">
      <c r="A39" s="362"/>
      <c r="B39" s="362" t="s">
        <v>93</v>
      </c>
      <c r="C39" s="362" t="s">
        <v>95</v>
      </c>
      <c r="D39" s="364"/>
      <c r="E39" s="362" t="s">
        <v>1919</v>
      </c>
      <c r="F39" s="362" t="s">
        <v>1688</v>
      </c>
      <c r="G39" s="3" t="str">
        <f>VLOOKUP(F39,class!A$1:B$460,2,FALSE)</f>
        <v>Unitary Authority</v>
      </c>
      <c r="H39" s="3" t="str">
        <f>IFERROR(VLOOKUP(F39,classifications!A$3:C$335,3,FALSE),VLOOKUP(F39,classifications!I$2:K$28,3,FALSE))</f>
        <v>Predominantly Urban</v>
      </c>
      <c r="I39" s="378">
        <v>12648</v>
      </c>
      <c r="J39" s="378">
        <v>10364</v>
      </c>
      <c r="K39" s="378">
        <v>6</v>
      </c>
      <c r="L39" s="378">
        <v>96501</v>
      </c>
      <c r="M39" s="378">
        <v>119519</v>
      </c>
      <c r="N39" s="378"/>
      <c r="O39" s="378"/>
      <c r="P39" s="362"/>
      <c r="Q39" s="362"/>
    </row>
    <row r="40" spans="1:17" ht="57.6" x14ac:dyDescent="0.3">
      <c r="A40" s="362"/>
      <c r="B40" s="380" t="s">
        <v>96</v>
      </c>
      <c r="C40" s="380" t="s">
        <v>98</v>
      </c>
      <c r="D40" s="381"/>
      <c r="E40" s="380" t="s">
        <v>1920</v>
      </c>
      <c r="F40" s="380" t="s">
        <v>1672</v>
      </c>
      <c r="G40" s="3" t="str">
        <f>VLOOKUP(F40,class!A$1:B$460,2,FALSE)</f>
        <v>Unitary Authority</v>
      </c>
      <c r="H40" s="3" t="str">
        <f>IFERROR(VLOOKUP(F40,classifications!A$3:C$335,3,FALSE),VLOOKUP(F40,classifications!I$2:K$28,3,FALSE))</f>
        <v>Predominantly Urban</v>
      </c>
      <c r="I40" s="378">
        <v>5</v>
      </c>
      <c r="J40" s="378">
        <v>9568</v>
      </c>
      <c r="K40" s="378">
        <v>220</v>
      </c>
      <c r="L40" s="378">
        <v>64695</v>
      </c>
      <c r="M40" s="378">
        <v>74488</v>
      </c>
      <c r="N40" s="378"/>
      <c r="O40" s="378"/>
      <c r="P40" s="362"/>
      <c r="Q40" s="362"/>
    </row>
    <row r="41" spans="1:17" ht="43.2" x14ac:dyDescent="0.3">
      <c r="A41" s="362"/>
      <c r="B41" s="380" t="s">
        <v>99</v>
      </c>
      <c r="C41" s="380" t="s">
        <v>101</v>
      </c>
      <c r="D41" s="381"/>
      <c r="E41" s="380" t="s">
        <v>1921</v>
      </c>
      <c r="F41" s="380" t="s">
        <v>1673</v>
      </c>
      <c r="G41" s="3" t="str">
        <f>VLOOKUP(F41,class!A$1:B$460,2,FALSE)</f>
        <v>Unitary Authority</v>
      </c>
      <c r="H41" s="3" t="str">
        <f>IFERROR(VLOOKUP(F41,classifications!A$3:C$335,3,FALSE),VLOOKUP(F41,classifications!I$2:K$28,3,FALSE))</f>
        <v>Urban with Significant Rural</v>
      </c>
      <c r="I41" s="378">
        <v>12</v>
      </c>
      <c r="J41" s="378">
        <v>11609</v>
      </c>
      <c r="K41" s="378">
        <v>71</v>
      </c>
      <c r="L41" s="378">
        <v>65004</v>
      </c>
      <c r="M41" s="378">
        <v>76696</v>
      </c>
      <c r="N41" s="378"/>
      <c r="O41" s="378"/>
      <c r="P41" s="362"/>
      <c r="Q41" s="362"/>
    </row>
    <row r="42" spans="1:17" ht="43.2" x14ac:dyDescent="0.3">
      <c r="A42" s="362"/>
      <c r="B42" s="380" t="s">
        <v>2060</v>
      </c>
      <c r="C42" s="402" t="s">
        <v>2061</v>
      </c>
      <c r="D42" s="381"/>
      <c r="E42" s="380" t="s">
        <v>2062</v>
      </c>
      <c r="F42" s="380" t="s">
        <v>2062</v>
      </c>
      <c r="G42" s="3" t="str">
        <f>VLOOKUP(F42,class!A$1:B$460,2,FALSE)</f>
        <v>Unitary Authority</v>
      </c>
      <c r="H42" s="3" t="str">
        <f>IFERROR(VLOOKUP(F42,classifications!A$3:C$335,3,FALSE),VLOOKUP(F42,classifications!I$2:K$28,3,FALSE))</f>
        <v>Urban with Significant Rural</v>
      </c>
      <c r="I42" s="378">
        <v>8243</v>
      </c>
      <c r="J42" s="378">
        <v>16151</v>
      </c>
      <c r="K42" s="378">
        <v>11</v>
      </c>
      <c r="L42" s="378">
        <v>132171</v>
      </c>
      <c r="M42" s="378">
        <v>156576</v>
      </c>
      <c r="N42" s="378"/>
      <c r="O42" s="378"/>
      <c r="P42" s="362"/>
      <c r="Q42" s="362"/>
    </row>
    <row r="43" spans="1:17" x14ac:dyDescent="0.3">
      <c r="A43" s="362"/>
      <c r="B43" s="362" t="s">
        <v>102</v>
      </c>
      <c r="C43" s="362" t="s">
        <v>104</v>
      </c>
      <c r="D43" s="364"/>
      <c r="E43" s="362" t="s">
        <v>1922</v>
      </c>
      <c r="F43" s="362" t="s">
        <v>1720</v>
      </c>
      <c r="G43" s="3" t="str">
        <f>VLOOKUP(F43,class!A$1:B$460,2,FALSE)</f>
        <v>Unitary Authority</v>
      </c>
      <c r="H43" s="3" t="str">
        <f>IFERROR(VLOOKUP(F43,classifications!A$3:C$335,3,FALSE),VLOOKUP(F43,classifications!I$2:K$28,3,FALSE))</f>
        <v>Urban with Significant Rural</v>
      </c>
      <c r="I43" s="378">
        <v>12</v>
      </c>
      <c r="J43" s="378">
        <v>9641</v>
      </c>
      <c r="K43" s="378">
        <v>0</v>
      </c>
      <c r="L43" s="378">
        <v>91291</v>
      </c>
      <c r="M43" s="378">
        <v>100944</v>
      </c>
      <c r="N43" s="378"/>
      <c r="O43" s="378"/>
      <c r="P43" s="362"/>
      <c r="Q43" s="362"/>
    </row>
    <row r="44" spans="1:17" ht="43.2" x14ac:dyDescent="0.3">
      <c r="A44" s="362"/>
      <c r="B44" s="380" t="s">
        <v>105</v>
      </c>
      <c r="C44" s="380" t="s">
        <v>107</v>
      </c>
      <c r="D44" s="381"/>
      <c r="E44" s="380" t="s">
        <v>1923</v>
      </c>
      <c r="F44" s="380" t="s">
        <v>1543</v>
      </c>
      <c r="G44" s="3" t="str">
        <f>VLOOKUP(F44,class!A$1:B$460,2,FALSE)</f>
        <v>Unitary Authority</v>
      </c>
      <c r="H44" s="3" t="str">
        <f>IFERROR(VLOOKUP(F44,classifications!A$3:C$335,3,FALSE),VLOOKUP(F44,classifications!I$2:K$28,3,FALSE))</f>
        <v>Predominantly Rural</v>
      </c>
      <c r="I44" s="378">
        <v>8252</v>
      </c>
      <c r="J44" s="378">
        <v>18068</v>
      </c>
      <c r="K44" s="378">
        <v>124</v>
      </c>
      <c r="L44" s="378">
        <v>134248</v>
      </c>
      <c r="M44" s="378">
        <v>160692</v>
      </c>
      <c r="N44" s="378"/>
      <c r="O44" s="378"/>
      <c r="P44" s="362"/>
      <c r="Q44" s="362"/>
    </row>
    <row r="45" spans="1:17" ht="28.8" x14ac:dyDescent="0.3">
      <c r="A45" s="362"/>
      <c r="B45" s="380" t="s">
        <v>108</v>
      </c>
      <c r="C45" s="380" t="s">
        <v>110</v>
      </c>
      <c r="D45" s="381"/>
      <c r="E45" s="380" t="s">
        <v>1924</v>
      </c>
      <c r="F45" s="380" t="s">
        <v>1726</v>
      </c>
      <c r="G45" s="3" t="str">
        <f>VLOOKUP(F45,class!A$1:B$460,2,FALSE)</f>
        <v>Unitary Authority</v>
      </c>
      <c r="H45" s="3" t="str">
        <f>IFERROR(VLOOKUP(F45,classifications!A$3:C$335,3,FALSE),VLOOKUP(F45,classifications!I$2:K$28,3,FALSE))</f>
        <v>Predominantly Urban</v>
      </c>
      <c r="I45" s="378">
        <v>24896</v>
      </c>
      <c r="J45" s="378">
        <v>10415</v>
      </c>
      <c r="K45" s="378">
        <v>0</v>
      </c>
      <c r="L45" s="378">
        <v>100820</v>
      </c>
      <c r="M45" s="378">
        <v>136131</v>
      </c>
      <c r="N45" s="378"/>
      <c r="O45" s="378"/>
      <c r="P45" s="362"/>
      <c r="Q45" s="362"/>
    </row>
    <row r="46" spans="1:17" ht="28.8" x14ac:dyDescent="0.3">
      <c r="A46" s="362"/>
      <c r="B46" s="380" t="s">
        <v>111</v>
      </c>
      <c r="C46" s="380" t="s">
        <v>113</v>
      </c>
      <c r="D46" s="381"/>
      <c r="E46" s="380" t="s">
        <v>1925</v>
      </c>
      <c r="F46" s="380" t="s">
        <v>1681</v>
      </c>
      <c r="G46" s="3" t="str">
        <f>VLOOKUP(F46,class!A$1:B$460,2,FALSE)</f>
        <v>Unitary Authority</v>
      </c>
      <c r="H46" s="3" t="str">
        <f>IFERROR(VLOOKUP(F46,classifications!A$3:C$335,3,FALSE),VLOOKUP(F46,classifications!I$2:K$28,3,FALSE))</f>
        <v>Predominantly Urban</v>
      </c>
      <c r="I46" s="378">
        <v>112</v>
      </c>
      <c r="J46" s="378">
        <v>16038</v>
      </c>
      <c r="K46" s="378">
        <v>474</v>
      </c>
      <c r="L46" s="378">
        <v>72276</v>
      </c>
      <c r="M46" s="378">
        <v>88900</v>
      </c>
      <c r="N46" s="378"/>
      <c r="O46" s="378"/>
      <c r="P46" s="362"/>
      <c r="Q46" s="362"/>
    </row>
    <row r="47" spans="1:17" x14ac:dyDescent="0.3">
      <c r="A47" s="362"/>
      <c r="B47" s="362" t="s">
        <v>114</v>
      </c>
      <c r="C47" s="362" t="s">
        <v>116</v>
      </c>
      <c r="D47" s="364"/>
      <c r="E47" s="362" t="s">
        <v>1926</v>
      </c>
      <c r="F47" s="362" t="s">
        <v>1698</v>
      </c>
      <c r="G47" s="3" t="str">
        <f>VLOOKUP(F47,class!A$1:B$460,2,FALSE)</f>
        <v>Unitary Authority</v>
      </c>
      <c r="H47" s="3" t="str">
        <f>IFERROR(VLOOKUP(F47,classifications!A$3:C$335,3,FALSE),VLOOKUP(F47,classifications!I$2:K$28,3,FALSE))</f>
        <v>Predominantly Urban</v>
      </c>
      <c r="I47" s="378">
        <v>0</v>
      </c>
      <c r="J47" s="378">
        <v>22318</v>
      </c>
      <c r="K47" s="378">
        <v>1253</v>
      </c>
      <c r="L47" s="378">
        <v>98296</v>
      </c>
      <c r="M47" s="378">
        <v>121867</v>
      </c>
      <c r="N47" s="378"/>
      <c r="O47" s="378"/>
      <c r="P47" s="362"/>
      <c r="Q47" s="362"/>
    </row>
    <row r="48" spans="1:17" x14ac:dyDescent="0.3">
      <c r="A48" s="362"/>
      <c r="B48" s="362" t="s">
        <v>117</v>
      </c>
      <c r="C48" s="362" t="s">
        <v>119</v>
      </c>
      <c r="D48" s="364"/>
      <c r="E48" s="362" t="s">
        <v>1927</v>
      </c>
      <c r="F48" s="362" t="s">
        <v>1699</v>
      </c>
      <c r="G48" s="3"/>
      <c r="H48" s="3"/>
      <c r="I48" s="382"/>
      <c r="J48" s="382"/>
      <c r="K48" s="382"/>
      <c r="L48" s="382"/>
      <c r="M48" s="382"/>
      <c r="N48" s="378"/>
      <c r="O48" s="378"/>
      <c r="P48" s="362"/>
      <c r="Q48" s="362"/>
    </row>
    <row r="49" spans="1:17" x14ac:dyDescent="0.3">
      <c r="A49" s="362"/>
      <c r="B49" s="362" t="s">
        <v>120</v>
      </c>
      <c r="C49" s="362" t="s">
        <v>122</v>
      </c>
      <c r="D49" s="364"/>
      <c r="E49" s="362" t="s">
        <v>1928</v>
      </c>
      <c r="F49" s="362" t="s">
        <v>1689</v>
      </c>
      <c r="G49" s="3" t="str">
        <f>VLOOKUP(F49,class!A$1:B$460,2,FALSE)</f>
        <v>Unitary Authority</v>
      </c>
      <c r="H49" s="3" t="str">
        <f>IFERROR(VLOOKUP(F49,classifications!A$3:C$335,3,FALSE),VLOOKUP(F49,classifications!I$2:K$28,3,FALSE))</f>
        <v>Predominantly Urban</v>
      </c>
      <c r="I49" s="378">
        <v>9964</v>
      </c>
      <c r="J49" s="378">
        <v>6411</v>
      </c>
      <c r="K49" s="378">
        <v>824</v>
      </c>
      <c r="L49" s="378">
        <v>74118</v>
      </c>
      <c r="M49" s="378">
        <v>91317</v>
      </c>
      <c r="N49" s="378"/>
      <c r="O49" s="378"/>
      <c r="P49" s="362"/>
      <c r="Q49" s="362"/>
    </row>
    <row r="50" spans="1:17" x14ac:dyDescent="0.3">
      <c r="A50" s="362"/>
      <c r="B50" s="362" t="s">
        <v>123</v>
      </c>
      <c r="C50" s="362" t="s">
        <v>125</v>
      </c>
      <c r="D50" s="364"/>
      <c r="E50" s="362" t="s">
        <v>1929</v>
      </c>
      <c r="F50" s="362" t="s">
        <v>1690</v>
      </c>
      <c r="G50" s="3" t="str">
        <f>VLOOKUP(F50,class!A$1:B$460,2,FALSE)</f>
        <v>Unitary Authority</v>
      </c>
      <c r="H50" s="3" t="str">
        <f>IFERROR(VLOOKUP(F50,classifications!A$3:C$335,3,FALSE),VLOOKUP(F50,classifications!I$2:K$28,3,FALSE))</f>
        <v>Predominantly Urban</v>
      </c>
      <c r="I50" s="378">
        <v>6987</v>
      </c>
      <c r="J50" s="378">
        <v>4639</v>
      </c>
      <c r="K50" s="378">
        <v>0</v>
      </c>
      <c r="L50" s="378">
        <v>61320</v>
      </c>
      <c r="M50" s="378">
        <v>72946</v>
      </c>
      <c r="N50" s="378"/>
      <c r="O50" s="378"/>
      <c r="P50" s="362"/>
      <c r="Q50" s="362"/>
    </row>
    <row r="51" spans="1:17" x14ac:dyDescent="0.3">
      <c r="A51" s="362"/>
      <c r="B51" s="362" t="s">
        <v>126</v>
      </c>
      <c r="C51" s="362" t="s">
        <v>128</v>
      </c>
      <c r="D51" s="364"/>
      <c r="E51" s="362" t="s">
        <v>1930</v>
      </c>
      <c r="F51" s="362" t="s">
        <v>1663</v>
      </c>
      <c r="G51" s="3" t="str">
        <f>VLOOKUP(F51,class!A$1:B$460,2,FALSE)</f>
        <v>Unitary Authority</v>
      </c>
      <c r="H51" s="3" t="str">
        <f>IFERROR(VLOOKUP(F51,classifications!A$3:C$335,3,FALSE),VLOOKUP(F51,classifications!I$2:K$28,3,FALSE))</f>
        <v>Urban with Significant Rural</v>
      </c>
      <c r="I51" s="378">
        <v>0</v>
      </c>
      <c r="J51" s="378">
        <v>12376</v>
      </c>
      <c r="K51" s="378">
        <v>0</v>
      </c>
      <c r="L51" s="378">
        <v>53610</v>
      </c>
      <c r="M51" s="378">
        <v>65986</v>
      </c>
      <c r="N51" s="378"/>
      <c r="O51" s="378"/>
      <c r="P51" s="362"/>
      <c r="Q51" s="362"/>
    </row>
    <row r="52" spans="1:17" ht="28.8" x14ac:dyDescent="0.3">
      <c r="A52" s="362"/>
      <c r="B52" s="380" t="s">
        <v>129</v>
      </c>
      <c r="C52" s="380" t="s">
        <v>131</v>
      </c>
      <c r="D52" s="381"/>
      <c r="E52" s="380" t="s">
        <v>1931</v>
      </c>
      <c r="F52" s="380" t="s">
        <v>1721</v>
      </c>
      <c r="G52" s="3" t="str">
        <f>VLOOKUP(F52,class!A$1:B$460,2,FALSE)</f>
        <v>Unitary Authority</v>
      </c>
      <c r="H52" s="3" t="str">
        <f>IFERROR(VLOOKUP(F52,classifications!A$3:C$335,3,FALSE),VLOOKUP(F52,classifications!I$2:K$28,3,FALSE))</f>
        <v>Predominantly Rural</v>
      </c>
      <c r="I52" s="378">
        <v>1</v>
      </c>
      <c r="J52" s="378">
        <v>1836</v>
      </c>
      <c r="K52" s="378">
        <v>594</v>
      </c>
      <c r="L52" s="378">
        <v>15313</v>
      </c>
      <c r="M52" s="378">
        <v>17744</v>
      </c>
      <c r="N52" s="378"/>
      <c r="O52" s="378"/>
      <c r="P52" s="362"/>
      <c r="Q52" s="362"/>
    </row>
    <row r="53" spans="1:17" ht="28.8" x14ac:dyDescent="0.3">
      <c r="A53" s="362"/>
      <c r="B53" s="380" t="s">
        <v>132</v>
      </c>
      <c r="C53" s="380" t="s">
        <v>134</v>
      </c>
      <c r="D53" s="381"/>
      <c r="E53" s="380" t="s">
        <v>1932</v>
      </c>
      <c r="F53" s="380" t="s">
        <v>1569</v>
      </c>
      <c r="G53" s="3" t="str">
        <f>VLOOKUP(F53,class!A$1:B$460,2,FALSE)</f>
        <v>Unitary Authority</v>
      </c>
      <c r="H53" s="3" t="str">
        <f>IFERROR(VLOOKUP(F53,classifications!A$3:C$335,3,FALSE),VLOOKUP(F53,classifications!I$2:K$28,3,FALSE))</f>
        <v>Predominantly Rural</v>
      </c>
      <c r="I53" s="378">
        <v>4039</v>
      </c>
      <c r="J53" s="378">
        <v>14922</v>
      </c>
      <c r="K53" s="378">
        <v>667</v>
      </c>
      <c r="L53" s="378">
        <v>129635</v>
      </c>
      <c r="M53" s="378">
        <v>149263</v>
      </c>
      <c r="N53" s="378"/>
      <c r="O53" s="378"/>
      <c r="P53" s="362"/>
      <c r="Q53" s="362"/>
    </row>
    <row r="54" spans="1:17" x14ac:dyDescent="0.3">
      <c r="A54" s="362"/>
      <c r="B54" s="362" t="s">
        <v>135</v>
      </c>
      <c r="C54" s="362" t="s">
        <v>137</v>
      </c>
      <c r="D54" s="364"/>
      <c r="E54" s="362" t="s">
        <v>1933</v>
      </c>
      <c r="F54" s="362" t="s">
        <v>1691</v>
      </c>
      <c r="G54" s="3" t="str">
        <f>VLOOKUP(F54,class!A$1:B$460,2,FALSE)</f>
        <v>Unitary Authority</v>
      </c>
      <c r="H54" s="3" t="str">
        <f>IFERROR(VLOOKUP(F54,classifications!A$3:C$335,3,FALSE),VLOOKUP(F54,classifications!I$2:K$28,3,FALSE))</f>
        <v>Predominantly Urban</v>
      </c>
      <c r="I54" s="378">
        <v>6281</v>
      </c>
      <c r="J54" s="378">
        <v>4179</v>
      </c>
      <c r="K54" s="378">
        <v>0</v>
      </c>
      <c r="L54" s="378">
        <v>46209</v>
      </c>
      <c r="M54" s="378">
        <v>56669</v>
      </c>
      <c r="N54" s="378"/>
      <c r="O54" s="378"/>
      <c r="P54" s="362"/>
      <c r="Q54" s="362"/>
    </row>
    <row r="55" spans="1:17" x14ac:dyDescent="0.3">
      <c r="A55" s="362"/>
      <c r="B55" s="362" t="s">
        <v>138</v>
      </c>
      <c r="C55" s="362" t="s">
        <v>140</v>
      </c>
      <c r="D55" s="364"/>
      <c r="E55" s="362" t="s">
        <v>1934</v>
      </c>
      <c r="F55" s="362" t="s">
        <v>1700</v>
      </c>
      <c r="G55" s="3" t="str">
        <f>VLOOKUP(F55,class!A$1:B$460,2,FALSE)</f>
        <v>Unitary Authority</v>
      </c>
      <c r="H55" s="3" t="str">
        <f>IFERROR(VLOOKUP(F55,classifications!A$3:C$335,3,FALSE),VLOOKUP(F55,classifications!I$2:K$28,3,FALSE))</f>
        <v>Predominantly Urban</v>
      </c>
      <c r="I55" s="378">
        <v>10</v>
      </c>
      <c r="J55" s="378">
        <v>13681</v>
      </c>
      <c r="K55" s="378">
        <v>218</v>
      </c>
      <c r="L55" s="378">
        <v>110264</v>
      </c>
      <c r="M55" s="378">
        <v>124173</v>
      </c>
      <c r="N55" s="378"/>
      <c r="O55" s="378"/>
      <c r="P55" s="362"/>
      <c r="Q55" s="362"/>
    </row>
    <row r="56" spans="1:17" x14ac:dyDescent="0.3">
      <c r="A56" s="362"/>
      <c r="B56" s="362" t="s">
        <v>141</v>
      </c>
      <c r="C56" s="362" t="s">
        <v>143</v>
      </c>
      <c r="D56" s="364"/>
      <c r="E56" s="362" t="s">
        <v>1935</v>
      </c>
      <c r="F56" s="362" t="s">
        <v>1692</v>
      </c>
      <c r="G56" s="3" t="str">
        <f>VLOOKUP(F56,class!A$1:B$460,2,FALSE)</f>
        <v>Unitary Authority</v>
      </c>
      <c r="H56" s="3" t="str">
        <f>IFERROR(VLOOKUP(F56,classifications!A$3:C$335,3,FALSE),VLOOKUP(F56,classifications!I$2:K$28,3,FALSE))</f>
        <v>Predominantly Urban</v>
      </c>
      <c r="I56" s="378">
        <v>16381</v>
      </c>
      <c r="J56" s="378">
        <v>7901</v>
      </c>
      <c r="K56" s="378">
        <v>0</v>
      </c>
      <c r="L56" s="378">
        <v>84236</v>
      </c>
      <c r="M56" s="378">
        <v>108518</v>
      </c>
      <c r="N56" s="378"/>
      <c r="O56" s="378"/>
      <c r="P56" s="362"/>
      <c r="Q56" s="362"/>
    </row>
    <row r="57" spans="1:17" ht="43.2" x14ac:dyDescent="0.3">
      <c r="A57" s="362"/>
      <c r="B57" s="380" t="s">
        <v>144</v>
      </c>
      <c r="C57" s="380" t="s">
        <v>146</v>
      </c>
      <c r="D57" s="381"/>
      <c r="E57" s="380" t="s">
        <v>1936</v>
      </c>
      <c r="F57" s="380" t="s">
        <v>1729</v>
      </c>
      <c r="G57" s="3" t="str">
        <f>VLOOKUP(F57,class!A$1:B$460,2,FALSE)</f>
        <v>Unitary Authority</v>
      </c>
      <c r="H57" s="3" t="str">
        <f>IFERROR(VLOOKUP(F57,classifications!A$3:C$335,3,FALSE),VLOOKUP(F57,classifications!I$2:K$28,3,FALSE))</f>
        <v>Predominantly Urban</v>
      </c>
      <c r="I57" s="378">
        <v>6081</v>
      </c>
      <c r="J57" s="378">
        <v>3727</v>
      </c>
      <c r="K57" s="378">
        <v>0</v>
      </c>
      <c r="L57" s="378">
        <v>73255</v>
      </c>
      <c r="M57" s="378">
        <v>83063</v>
      </c>
      <c r="N57" s="378"/>
      <c r="O57" s="378"/>
      <c r="P57" s="362"/>
      <c r="Q57" s="362"/>
    </row>
    <row r="58" spans="1:17" x14ac:dyDescent="0.3">
      <c r="A58" s="362"/>
      <c r="B58" s="362" t="s">
        <v>147</v>
      </c>
      <c r="C58" s="362" t="s">
        <v>149</v>
      </c>
      <c r="D58" s="364"/>
      <c r="E58" s="362" t="s">
        <v>1937</v>
      </c>
      <c r="F58" s="362" t="s">
        <v>1664</v>
      </c>
      <c r="G58" s="3" t="str">
        <f>VLOOKUP(F58,class!A$1:B$460,2,FALSE)</f>
        <v>Unitary Authority</v>
      </c>
      <c r="H58" s="3" t="str">
        <f>IFERROR(VLOOKUP(F58,classifications!A$3:C$335,3,FALSE),VLOOKUP(F58,classifications!I$2:K$28,3,FALSE))</f>
        <v>Predominantly Urban</v>
      </c>
      <c r="I58" s="378">
        <v>0</v>
      </c>
      <c r="J58" s="378">
        <v>14062</v>
      </c>
      <c r="K58" s="378">
        <v>0</v>
      </c>
      <c r="L58" s="378">
        <v>74723</v>
      </c>
      <c r="M58" s="378">
        <v>88785</v>
      </c>
      <c r="N58" s="378"/>
      <c r="O58" s="378"/>
      <c r="P58" s="362"/>
      <c r="Q58" s="362"/>
    </row>
    <row r="59" spans="1:17" ht="28.8" x14ac:dyDescent="0.3">
      <c r="A59" s="362"/>
      <c r="B59" s="380" t="s">
        <v>150</v>
      </c>
      <c r="C59" s="380" t="s">
        <v>152</v>
      </c>
      <c r="D59" s="381"/>
      <c r="E59" s="380" t="s">
        <v>1938</v>
      </c>
      <c r="F59" s="380" t="s">
        <v>1679</v>
      </c>
      <c r="G59" s="3" t="str">
        <f>VLOOKUP(F59,class!A$1:B$460,2,FALSE)</f>
        <v>Unitary Authority</v>
      </c>
      <c r="H59" s="3" t="str">
        <f>IFERROR(VLOOKUP(F59,classifications!A$3:C$335,3,FALSE),VLOOKUP(F59,classifications!I$2:K$28,3,FALSE))</f>
        <v>Predominantly Urban</v>
      </c>
      <c r="I59" s="378">
        <v>17724</v>
      </c>
      <c r="J59" s="378">
        <v>8437</v>
      </c>
      <c r="K59" s="378">
        <v>0</v>
      </c>
      <c r="L59" s="378">
        <v>91860</v>
      </c>
      <c r="M59" s="378">
        <v>118021</v>
      </c>
      <c r="N59" s="378"/>
      <c r="O59" s="378"/>
      <c r="P59" s="362"/>
      <c r="Q59" s="362"/>
    </row>
    <row r="60" spans="1:17" x14ac:dyDescent="0.3">
      <c r="A60" s="362"/>
      <c r="B60" s="362" t="s">
        <v>153</v>
      </c>
      <c r="C60" s="362" t="s">
        <v>155</v>
      </c>
      <c r="D60" s="364"/>
      <c r="E60" s="362" t="s">
        <v>1939</v>
      </c>
      <c r="F60" s="362" t="s">
        <v>1701</v>
      </c>
      <c r="G60" s="3" t="str">
        <f>VLOOKUP(F60,class!A$1:B$460,2,FALSE)</f>
        <v>Unitary Authority</v>
      </c>
      <c r="H60" s="3" t="str">
        <f>IFERROR(VLOOKUP(F60,classifications!A$3:C$335,3,FALSE),VLOOKUP(F60,classifications!I$2:K$28,3,FALSE))</f>
        <v>Predominantly Urban</v>
      </c>
      <c r="I60" s="378">
        <v>10228</v>
      </c>
      <c r="J60" s="378">
        <v>5674</v>
      </c>
      <c r="K60" s="378">
        <v>0</v>
      </c>
      <c r="L60" s="378">
        <v>85048</v>
      </c>
      <c r="M60" s="378">
        <v>100950</v>
      </c>
      <c r="N60" s="378"/>
      <c r="O60" s="378"/>
      <c r="P60" s="362"/>
      <c r="Q60" s="362"/>
    </row>
    <row r="61" spans="1:17" ht="57.6" x14ac:dyDescent="0.3">
      <c r="A61" s="362"/>
      <c r="B61" s="380" t="s">
        <v>156</v>
      </c>
      <c r="C61" s="380" t="s">
        <v>158</v>
      </c>
      <c r="D61" s="381"/>
      <c r="E61" s="380" t="s">
        <v>1940</v>
      </c>
      <c r="F61" s="380" t="s">
        <v>1727</v>
      </c>
      <c r="G61" s="3" t="str">
        <f>VLOOKUP(F61,class!A$1:B$460,2,FALSE)</f>
        <v>Unitary Authority</v>
      </c>
      <c r="H61" s="3" t="str">
        <f>IFERROR(VLOOKUP(F61,classifications!A$3:C$335,3,FALSE),VLOOKUP(F61,classifications!I$2:K$28,3,FALSE))</f>
        <v>Predominantly Urban</v>
      </c>
      <c r="I61" s="378">
        <v>0</v>
      </c>
      <c r="J61" s="378">
        <v>13850</v>
      </c>
      <c r="K61" s="378">
        <v>0</v>
      </c>
      <c r="L61" s="378">
        <v>67118</v>
      </c>
      <c r="M61" s="378">
        <v>80968</v>
      </c>
      <c r="N61" s="378"/>
      <c r="O61" s="378"/>
      <c r="P61" s="362"/>
      <c r="Q61" s="362"/>
    </row>
    <row r="62" spans="1:17" ht="28.8" x14ac:dyDescent="0.3">
      <c r="A62" s="362"/>
      <c r="B62" s="380" t="s">
        <v>159</v>
      </c>
      <c r="C62" s="380" t="s">
        <v>161</v>
      </c>
      <c r="D62" s="381"/>
      <c r="E62" s="380" t="s">
        <v>1941</v>
      </c>
      <c r="F62" s="380" t="s">
        <v>1682</v>
      </c>
      <c r="G62" s="3" t="str">
        <f>VLOOKUP(F62,class!A$1:B$460,2,FALSE)</f>
        <v>Unitary Authority</v>
      </c>
      <c r="H62" s="3" t="str">
        <f>IFERROR(VLOOKUP(F62,classifications!A$3:C$335,3,FALSE),VLOOKUP(F62,classifications!I$2:K$28,3,FALSE))</f>
        <v>Predominantly Urban</v>
      </c>
      <c r="I62" s="378">
        <v>9856</v>
      </c>
      <c r="J62" s="378">
        <v>2156</v>
      </c>
      <c r="K62" s="378">
        <v>0</v>
      </c>
      <c r="L62" s="378">
        <v>57844</v>
      </c>
      <c r="M62" s="378">
        <v>69856</v>
      </c>
      <c r="N62" s="378"/>
      <c r="O62" s="378"/>
      <c r="P62" s="362"/>
      <c r="Q62" s="362"/>
    </row>
    <row r="63" spans="1:17" x14ac:dyDescent="0.3">
      <c r="A63" s="362"/>
      <c r="B63" s="362" t="s">
        <v>162</v>
      </c>
      <c r="C63" s="362" t="s">
        <v>164</v>
      </c>
      <c r="D63" s="364"/>
      <c r="E63" s="362" t="s">
        <v>1942</v>
      </c>
      <c r="F63" s="362" t="s">
        <v>1702</v>
      </c>
      <c r="G63" s="3" t="str">
        <f>VLOOKUP(F63,class!A$1:B$460,2,FALSE)</f>
        <v>Unitary Authority</v>
      </c>
      <c r="H63" s="3" t="str">
        <f>IFERROR(VLOOKUP(F63,classifications!A$3:C$335,3,FALSE),VLOOKUP(F63,classifications!I$2:K$28,3,FALSE))</f>
        <v>Predominantly Urban</v>
      </c>
      <c r="I63" s="378">
        <v>0</v>
      </c>
      <c r="J63" s="378">
        <v>5431</v>
      </c>
      <c r="K63" s="378">
        <v>0</v>
      </c>
      <c r="L63" s="378">
        <v>64189</v>
      </c>
      <c r="M63" s="378">
        <v>69620</v>
      </c>
      <c r="N63" s="378"/>
      <c r="O63" s="378"/>
      <c r="P63" s="362"/>
      <c r="Q63" s="362"/>
    </row>
    <row r="64" spans="1:17" ht="28.8" x14ac:dyDescent="0.3">
      <c r="A64" s="362"/>
      <c r="B64" s="380" t="s">
        <v>165</v>
      </c>
      <c r="C64" s="380" t="s">
        <v>167</v>
      </c>
      <c r="D64" s="381"/>
      <c r="E64" s="380" t="s">
        <v>1943</v>
      </c>
      <c r="F64" s="380" t="s">
        <v>1669</v>
      </c>
      <c r="G64" s="3" t="str">
        <f>VLOOKUP(F64,class!A$1:B$460,2,FALSE)</f>
        <v>Unitary Authority</v>
      </c>
      <c r="H64" s="3" t="str">
        <f>IFERROR(VLOOKUP(F64,classifications!A$3:C$335,3,FALSE),VLOOKUP(F64,classifications!I$2:K$28,3,FALSE))</f>
        <v>Predominantly Urban</v>
      </c>
      <c r="I64" s="378">
        <v>94</v>
      </c>
      <c r="J64" s="378">
        <v>14655</v>
      </c>
      <c r="K64" s="378">
        <v>0</v>
      </c>
      <c r="L64" s="378">
        <v>80140</v>
      </c>
      <c r="M64" s="378">
        <v>94889</v>
      </c>
      <c r="N64" s="378"/>
      <c r="O64" s="378"/>
      <c r="P64" s="362"/>
      <c r="Q64" s="362"/>
    </row>
    <row r="65" spans="1:17" x14ac:dyDescent="0.3">
      <c r="A65" s="362"/>
      <c r="B65" s="362" t="s">
        <v>168</v>
      </c>
      <c r="C65" s="362" t="s">
        <v>170</v>
      </c>
      <c r="D65" s="364"/>
      <c r="E65" s="362" t="s">
        <v>1944</v>
      </c>
      <c r="F65" s="362" t="s">
        <v>1722</v>
      </c>
      <c r="G65" s="3" t="str">
        <f>VLOOKUP(F65,class!A$1:B$460,2,FALSE)</f>
        <v>Unitary Authority</v>
      </c>
      <c r="H65" s="3" t="str">
        <f>IFERROR(VLOOKUP(F65,classifications!A$3:C$335,3,FALSE),VLOOKUP(F65,classifications!I$2:K$28,3,FALSE))</f>
        <v>Urban with Significant Rural</v>
      </c>
      <c r="I65" s="378">
        <v>82</v>
      </c>
      <c r="J65" s="378">
        <v>9352</v>
      </c>
      <c r="K65" s="378">
        <v>304</v>
      </c>
      <c r="L65" s="378">
        <v>60455</v>
      </c>
      <c r="M65" s="378">
        <v>70193</v>
      </c>
      <c r="N65" s="378"/>
      <c r="O65" s="378"/>
      <c r="P65" s="362"/>
      <c r="Q65" s="362"/>
    </row>
    <row r="66" spans="1:17" x14ac:dyDescent="0.3">
      <c r="A66" s="362"/>
      <c r="B66" s="362" t="s">
        <v>2063</v>
      </c>
      <c r="C66" s="362" t="s">
        <v>2064</v>
      </c>
      <c r="D66" s="362"/>
      <c r="E66" s="364" t="s">
        <v>2065</v>
      </c>
      <c r="F66" s="364" t="s">
        <v>2065</v>
      </c>
      <c r="G66" s="3" t="str">
        <f>VLOOKUP(F66,class!A$1:B$460,2,FALSE)</f>
        <v>Unitary Authority</v>
      </c>
      <c r="H66" s="3" t="str">
        <f>IFERROR(VLOOKUP(F66,classifications!A$3:C$336,3,FALSE),VLOOKUP(F66,classifications!I$2:K$28,3,FALSE))</f>
        <v>Urban with Significant Rural</v>
      </c>
      <c r="I66" s="378">
        <v>11412</v>
      </c>
      <c r="J66" s="378">
        <v>14544</v>
      </c>
      <c r="K66" s="378">
        <v>15</v>
      </c>
      <c r="L66" s="378">
        <v>155968</v>
      </c>
      <c r="M66" s="378">
        <v>181939</v>
      </c>
      <c r="N66" s="378"/>
      <c r="O66" s="378"/>
      <c r="P66" s="362"/>
      <c r="Q66" s="362"/>
    </row>
    <row r="67" spans="1:17" ht="28.8" x14ac:dyDescent="0.3">
      <c r="A67" s="362"/>
      <c r="B67" s="380" t="s">
        <v>171</v>
      </c>
      <c r="C67" s="380" t="s">
        <v>173</v>
      </c>
      <c r="D67" s="381"/>
      <c r="E67" s="380" t="s">
        <v>1945</v>
      </c>
      <c r="F67" s="380" t="s">
        <v>1591</v>
      </c>
      <c r="G67" s="3" t="str">
        <f>VLOOKUP(F67,class!A$1:B$460,2,FALSE)</f>
        <v>Unitary Authority</v>
      </c>
      <c r="H67" s="3" t="str">
        <f>IFERROR(VLOOKUP(F67,classifications!A$3:C$335,3,FALSE),VLOOKUP(F67,classifications!I$2:K$28,3,FALSE))</f>
        <v>Predominantly Rural</v>
      </c>
      <c r="I67" s="378">
        <v>5304</v>
      </c>
      <c r="J67" s="378">
        <v>26385</v>
      </c>
      <c r="K67" s="378">
        <v>71</v>
      </c>
      <c r="L67" s="378">
        <v>196199</v>
      </c>
      <c r="M67" s="378">
        <v>227959</v>
      </c>
      <c r="N67" s="378"/>
      <c r="O67" s="378"/>
      <c r="P67" s="362"/>
      <c r="Q67" s="362"/>
    </row>
    <row r="68" spans="1:17" x14ac:dyDescent="0.3">
      <c r="A68" s="362"/>
      <c r="B68" s="362" t="s">
        <v>174</v>
      </c>
      <c r="C68" s="362" t="s">
        <v>176</v>
      </c>
      <c r="D68" s="364"/>
      <c r="E68" s="362" t="s">
        <v>1946</v>
      </c>
      <c r="F68" s="362" t="s">
        <v>1693</v>
      </c>
      <c r="G68" s="3" t="str">
        <f>VLOOKUP(F68,class!A$1:B$460,2,FALSE)</f>
        <v>Unitary Authority</v>
      </c>
      <c r="H68" s="3" t="str">
        <f>IFERROR(VLOOKUP(F68,classifications!A$3:C$335,3,FALSE),VLOOKUP(F68,classifications!I$2:K$28,3,FALSE))</f>
        <v>Predominantly Urban</v>
      </c>
      <c r="I68" s="378">
        <v>0</v>
      </c>
      <c r="J68" s="378">
        <v>7860</v>
      </c>
      <c r="K68" s="378">
        <v>0</v>
      </c>
      <c r="L68" s="378">
        <v>57593</v>
      </c>
      <c r="M68" s="378">
        <v>65453</v>
      </c>
      <c r="N68" s="378"/>
      <c r="O68" s="378"/>
      <c r="P68" s="362"/>
      <c r="Q68" s="362"/>
    </row>
    <row r="69" spans="1:17" x14ac:dyDescent="0.3">
      <c r="A69" s="362"/>
      <c r="B69" s="362" t="s">
        <v>177</v>
      </c>
      <c r="C69" s="362" t="s">
        <v>179</v>
      </c>
      <c r="D69" s="364"/>
      <c r="E69" s="362" t="s">
        <v>1947</v>
      </c>
      <c r="F69" s="362" t="s">
        <v>1694</v>
      </c>
      <c r="G69" s="3" t="str">
        <f>VLOOKUP(F69,class!A$1:B$460,2,FALSE)</f>
        <v>Unitary Authority</v>
      </c>
      <c r="H69" s="3" t="str">
        <f>IFERROR(VLOOKUP(F69,classifications!A$3:C$335,3,FALSE),VLOOKUP(F69,classifications!I$2:K$28,3,FALSE))</f>
        <v>Predominantly Urban</v>
      </c>
      <c r="I69" s="378">
        <v>2605</v>
      </c>
      <c r="J69" s="378">
        <v>2633</v>
      </c>
      <c r="K69" s="378">
        <v>80</v>
      </c>
      <c r="L69" s="378">
        <v>67686</v>
      </c>
      <c r="M69" s="378">
        <v>73004</v>
      </c>
      <c r="N69" s="378"/>
      <c r="O69" s="378"/>
      <c r="P69" s="362"/>
      <c r="Q69" s="362"/>
    </row>
    <row r="70" spans="1:17" ht="28.8" x14ac:dyDescent="0.3">
      <c r="A70" s="362"/>
      <c r="B70" s="380" t="s">
        <v>180</v>
      </c>
      <c r="C70" s="380" t="s">
        <v>182</v>
      </c>
      <c r="D70" s="381"/>
      <c r="E70" s="380" t="s">
        <v>1948</v>
      </c>
      <c r="F70" s="380" t="s">
        <v>1725</v>
      </c>
      <c r="G70" s="3" t="str">
        <f>VLOOKUP(F70,class!A$1:B$460,2,FALSE)</f>
        <v>Unitary Authority</v>
      </c>
      <c r="H70" s="3" t="str">
        <f>IFERROR(VLOOKUP(F70,classifications!A$3:C$335,3,FALSE),VLOOKUP(F70,classifications!I$2:K$28,3,FALSE))</f>
        <v>Predominantly Urban</v>
      </c>
      <c r="I70" s="378">
        <v>7525</v>
      </c>
      <c r="J70" s="378">
        <v>5089</v>
      </c>
      <c r="K70" s="378">
        <v>329</v>
      </c>
      <c r="L70" s="378">
        <v>78103</v>
      </c>
      <c r="M70" s="378">
        <v>91046</v>
      </c>
      <c r="N70" s="378"/>
      <c r="O70" s="378"/>
      <c r="P70" s="362"/>
      <c r="Q70" s="362"/>
    </row>
    <row r="71" spans="1:17" x14ac:dyDescent="0.3">
      <c r="A71" s="362"/>
      <c r="B71" s="362"/>
      <c r="C71" s="362"/>
      <c r="D71" s="364"/>
      <c r="E71" s="362"/>
      <c r="F71" s="362"/>
      <c r="G71" s="362"/>
      <c r="H71" s="362"/>
      <c r="I71" s="378"/>
      <c r="J71" s="378"/>
      <c r="K71" s="378"/>
      <c r="L71" s="378"/>
      <c r="M71" s="378"/>
      <c r="N71" s="378"/>
      <c r="O71" s="378"/>
      <c r="P71" s="362"/>
      <c r="Q71" s="362"/>
    </row>
    <row r="72" spans="1:17" x14ac:dyDescent="0.3">
      <c r="A72" s="373" t="s">
        <v>1358</v>
      </c>
      <c r="B72" s="374"/>
      <c r="C72" s="374"/>
      <c r="D72" s="375"/>
      <c r="E72" s="374"/>
      <c r="F72" s="374"/>
      <c r="G72" s="374"/>
      <c r="H72" s="374"/>
      <c r="I72" s="376">
        <v>390362</v>
      </c>
      <c r="J72" s="376">
        <v>421076</v>
      </c>
      <c r="K72" s="376">
        <v>3526</v>
      </c>
      <c r="L72" s="376">
        <v>2937972</v>
      </c>
      <c r="M72" s="376">
        <f>SUM(M74:M106)</f>
        <v>3752936</v>
      </c>
      <c r="N72" s="378"/>
      <c r="O72" s="378"/>
      <c r="P72" s="362"/>
      <c r="Q72" s="362"/>
    </row>
    <row r="73" spans="1:17" x14ac:dyDescent="0.3">
      <c r="A73" s="362"/>
      <c r="B73" s="362"/>
      <c r="C73" s="362"/>
      <c r="D73" s="364"/>
      <c r="E73" s="362"/>
      <c r="F73" s="362"/>
      <c r="G73" s="362"/>
      <c r="H73" s="362"/>
      <c r="I73" s="378"/>
      <c r="J73" s="378"/>
      <c r="K73" s="378"/>
      <c r="L73" s="378"/>
      <c r="M73" s="378"/>
      <c r="N73" s="378"/>
      <c r="O73" s="378"/>
      <c r="P73" s="362"/>
      <c r="Q73" s="362"/>
    </row>
    <row r="74" spans="1:17" ht="57.6" x14ac:dyDescent="0.3">
      <c r="A74" s="362"/>
      <c r="B74" s="380" t="s">
        <v>184</v>
      </c>
      <c r="C74" s="380" t="s">
        <v>186</v>
      </c>
      <c r="D74" s="381"/>
      <c r="E74" s="380" t="s">
        <v>187</v>
      </c>
      <c r="F74" s="380" t="s">
        <v>187</v>
      </c>
      <c r="G74" s="3" t="str">
        <f>VLOOKUP(F74,class!A$1:B$460,2,FALSE)</f>
        <v>London Borough</v>
      </c>
      <c r="H74" s="3" t="str">
        <f>IFERROR(VLOOKUP(F74,classifications!A$3:C$335,3,FALSE),VLOOKUP(F74,classifications!I$2:K$28,3,FALSE))</f>
        <v>Predominantly Urban</v>
      </c>
      <c r="I74" s="378">
        <v>16713</v>
      </c>
      <c r="J74" s="378">
        <v>5374</v>
      </c>
      <c r="K74" s="378">
        <v>0</v>
      </c>
      <c r="L74" s="378">
        <v>56075</v>
      </c>
      <c r="M74" s="378">
        <v>78162</v>
      </c>
      <c r="N74" s="378"/>
      <c r="O74" s="378"/>
      <c r="P74" s="362"/>
      <c r="Q74" s="362"/>
    </row>
    <row r="75" spans="1:17" ht="28.8" x14ac:dyDescent="0.3">
      <c r="A75" s="362"/>
      <c r="B75" s="380" t="s">
        <v>188</v>
      </c>
      <c r="C75" s="380" t="s">
        <v>190</v>
      </c>
      <c r="D75" s="381"/>
      <c r="E75" s="380" t="s">
        <v>191</v>
      </c>
      <c r="F75" s="380" t="s">
        <v>191</v>
      </c>
      <c r="G75" s="3" t="str">
        <f>VLOOKUP(F75,class!A$1:B$460,2,FALSE)</f>
        <v>London Borough</v>
      </c>
      <c r="H75" s="3" t="str">
        <f>IFERROR(VLOOKUP(F75,classifications!A$3:C$335,3,FALSE),VLOOKUP(F75,classifications!I$2:K$28,3,FALSE))</f>
        <v>Predominantly Urban</v>
      </c>
      <c r="I75" s="378">
        <v>10019</v>
      </c>
      <c r="J75" s="378">
        <v>9534</v>
      </c>
      <c r="K75" s="378">
        <v>0</v>
      </c>
      <c r="L75" s="378">
        <v>136800</v>
      </c>
      <c r="M75" s="378">
        <v>156353</v>
      </c>
      <c r="N75" s="378"/>
      <c r="O75" s="378"/>
      <c r="P75" s="362"/>
      <c r="Q75" s="362"/>
    </row>
    <row r="76" spans="1:17" ht="28.8" x14ac:dyDescent="0.3">
      <c r="A76" s="362"/>
      <c r="B76" s="380" t="s">
        <v>192</v>
      </c>
      <c r="C76" s="380" t="s">
        <v>194</v>
      </c>
      <c r="D76" s="381"/>
      <c r="E76" s="380" t="s">
        <v>195</v>
      </c>
      <c r="F76" s="380" t="s">
        <v>195</v>
      </c>
      <c r="G76" s="3" t="str">
        <f>VLOOKUP(F76,class!A$1:B$460,2,FALSE)</f>
        <v>London Borough</v>
      </c>
      <c r="H76" s="3" t="str">
        <f>IFERROR(VLOOKUP(F76,classifications!A$3:C$335,3,FALSE),VLOOKUP(F76,classifications!I$2:K$28,3,FALSE))</f>
        <v>Predominantly Urban</v>
      </c>
      <c r="I76" s="378">
        <v>224</v>
      </c>
      <c r="J76" s="378">
        <v>13795</v>
      </c>
      <c r="K76" s="378">
        <v>0</v>
      </c>
      <c r="L76" s="378">
        <v>86003</v>
      </c>
      <c r="M76" s="378">
        <v>100022</v>
      </c>
      <c r="N76" s="378"/>
      <c r="O76" s="378"/>
      <c r="P76" s="362"/>
      <c r="Q76" s="362"/>
    </row>
    <row r="77" spans="1:17" ht="28.8" x14ac:dyDescent="0.3">
      <c r="A77" s="362"/>
      <c r="B77" s="380" t="s">
        <v>196</v>
      </c>
      <c r="C77" s="380" t="s">
        <v>198</v>
      </c>
      <c r="D77" s="381"/>
      <c r="E77" s="380" t="s">
        <v>199</v>
      </c>
      <c r="F77" s="380" t="s">
        <v>199</v>
      </c>
      <c r="G77" s="3" t="str">
        <f>VLOOKUP(F77,class!A$1:B$460,2,FALSE)</f>
        <v>London Borough</v>
      </c>
      <c r="H77" s="3" t="str">
        <f>IFERROR(VLOOKUP(F77,classifications!A$3:C$335,3,FALSE),VLOOKUP(F77,classifications!I$2:K$28,3,FALSE))</f>
        <v>Predominantly Urban</v>
      </c>
      <c r="I77" s="378">
        <v>7860</v>
      </c>
      <c r="J77" s="378">
        <v>19272</v>
      </c>
      <c r="K77" s="378">
        <v>0</v>
      </c>
      <c r="L77" s="378">
        <v>104303</v>
      </c>
      <c r="M77" s="378">
        <v>131435</v>
      </c>
      <c r="N77" s="378"/>
      <c r="O77" s="378"/>
      <c r="P77" s="362"/>
      <c r="Q77" s="362"/>
    </row>
    <row r="78" spans="1:17" ht="28.8" x14ac:dyDescent="0.3">
      <c r="A78" s="362"/>
      <c r="B78" s="380" t="s">
        <v>200</v>
      </c>
      <c r="C78" s="380" t="s">
        <v>202</v>
      </c>
      <c r="D78" s="381"/>
      <c r="E78" s="380" t="s">
        <v>203</v>
      </c>
      <c r="F78" s="380" t="s">
        <v>203</v>
      </c>
      <c r="G78" s="3" t="str">
        <f>VLOOKUP(F78,class!A$1:B$460,2,FALSE)</f>
        <v>London Borough</v>
      </c>
      <c r="H78" s="3" t="str">
        <f>IFERROR(VLOOKUP(F78,classifications!A$3:C$335,3,FALSE),VLOOKUP(F78,classifications!I$2:K$28,3,FALSE))</f>
        <v>Predominantly Urban</v>
      </c>
      <c r="I78" s="378">
        <v>104</v>
      </c>
      <c r="J78" s="378">
        <v>19007</v>
      </c>
      <c r="K78" s="378">
        <v>30</v>
      </c>
      <c r="L78" s="378">
        <v>123062</v>
      </c>
      <c r="M78" s="378">
        <v>142203</v>
      </c>
      <c r="N78" s="378"/>
      <c r="O78" s="378"/>
      <c r="P78" s="362"/>
      <c r="Q78" s="362"/>
    </row>
    <row r="79" spans="1:17" ht="28.8" x14ac:dyDescent="0.3">
      <c r="A79" s="362"/>
      <c r="B79" s="380" t="s">
        <v>204</v>
      </c>
      <c r="C79" s="380" t="s">
        <v>206</v>
      </c>
      <c r="D79" s="381"/>
      <c r="E79" s="380" t="s">
        <v>207</v>
      </c>
      <c r="F79" s="380" t="s">
        <v>207</v>
      </c>
      <c r="G79" s="3" t="str">
        <f>VLOOKUP(F79,class!A$1:B$460,2,FALSE)</f>
        <v>London Borough</v>
      </c>
      <c r="H79" s="3" t="str">
        <f>IFERROR(VLOOKUP(F79,classifications!A$3:C$335,3,FALSE),VLOOKUP(F79,classifications!I$2:K$28,3,FALSE))</f>
        <v>Predominantly Urban</v>
      </c>
      <c r="I79" s="378">
        <v>22797</v>
      </c>
      <c r="J79" s="378">
        <v>11753</v>
      </c>
      <c r="K79" s="378">
        <v>0</v>
      </c>
      <c r="L79" s="378">
        <v>74222</v>
      </c>
      <c r="M79" s="378">
        <v>108772</v>
      </c>
      <c r="N79" s="378"/>
      <c r="O79" s="378"/>
      <c r="P79" s="362"/>
      <c r="Q79" s="362"/>
    </row>
    <row r="80" spans="1:17" ht="28.8" x14ac:dyDescent="0.3">
      <c r="A80" s="362"/>
      <c r="B80" s="380" t="s">
        <v>208</v>
      </c>
      <c r="C80" s="380" t="s">
        <v>210</v>
      </c>
      <c r="D80" s="381"/>
      <c r="E80" s="380" t="s">
        <v>211</v>
      </c>
      <c r="F80" s="380" t="s">
        <v>211</v>
      </c>
      <c r="G80" s="3" t="str">
        <f>VLOOKUP(F80,class!A$1:B$460,2,FALSE)</f>
        <v>London Borough</v>
      </c>
      <c r="H80" s="3" t="str">
        <f>IFERROR(VLOOKUP(F80,classifications!A$3:C$335,3,FALSE),VLOOKUP(F80,classifications!I$2:K$28,3,FALSE))</f>
        <v>Predominantly Urban</v>
      </c>
      <c r="I80" s="378">
        <v>453</v>
      </c>
      <c r="J80" s="378">
        <v>230</v>
      </c>
      <c r="K80" s="378">
        <v>0</v>
      </c>
      <c r="L80" s="378">
        <v>7072</v>
      </c>
      <c r="M80" s="378">
        <v>7755</v>
      </c>
      <c r="N80" s="378"/>
      <c r="O80" s="378"/>
      <c r="P80" s="362"/>
      <c r="Q80" s="362"/>
    </row>
    <row r="81" spans="1:17" ht="28.8" x14ac:dyDescent="0.3">
      <c r="A81" s="362"/>
      <c r="B81" s="380" t="s">
        <v>212</v>
      </c>
      <c r="C81" s="380" t="s">
        <v>214</v>
      </c>
      <c r="D81" s="381"/>
      <c r="E81" s="380" t="s">
        <v>215</v>
      </c>
      <c r="F81" s="380" t="s">
        <v>215</v>
      </c>
      <c r="G81" s="3" t="str">
        <f>VLOOKUP(F81,class!A$1:B$460,2,FALSE)</f>
        <v>London Borough</v>
      </c>
      <c r="H81" s="3" t="str">
        <f>IFERROR(VLOOKUP(F81,classifications!A$3:C$335,3,FALSE),VLOOKUP(F81,classifications!I$2:K$28,3,FALSE))</f>
        <v>Predominantly Urban</v>
      </c>
      <c r="I81" s="378">
        <v>13505</v>
      </c>
      <c r="J81" s="378">
        <v>13550</v>
      </c>
      <c r="K81" s="378">
        <v>0</v>
      </c>
      <c r="L81" s="378">
        <v>137348</v>
      </c>
      <c r="M81" s="378">
        <v>164403</v>
      </c>
      <c r="N81" s="378"/>
      <c r="O81" s="378"/>
      <c r="P81" s="362"/>
      <c r="Q81" s="362"/>
    </row>
    <row r="82" spans="1:17" ht="28.8" x14ac:dyDescent="0.3">
      <c r="A82" s="362"/>
      <c r="B82" s="380" t="s">
        <v>216</v>
      </c>
      <c r="C82" s="380" t="s">
        <v>218</v>
      </c>
      <c r="D82" s="381"/>
      <c r="E82" s="380" t="s">
        <v>219</v>
      </c>
      <c r="F82" s="380" t="s">
        <v>219</v>
      </c>
      <c r="G82" s="3" t="str">
        <f>VLOOKUP(F82,class!A$1:B$460,2,FALSE)</f>
        <v>London Borough</v>
      </c>
      <c r="H82" s="3" t="str">
        <f>IFERROR(VLOOKUP(F82,classifications!A$3:C$335,3,FALSE),VLOOKUP(F82,classifications!I$2:K$28,3,FALSE))</f>
        <v>Predominantly Urban</v>
      </c>
      <c r="I82" s="378">
        <v>11418</v>
      </c>
      <c r="J82" s="378">
        <v>13036</v>
      </c>
      <c r="K82" s="378">
        <v>49</v>
      </c>
      <c r="L82" s="378">
        <v>118689</v>
      </c>
      <c r="M82" s="378">
        <v>143192</v>
      </c>
      <c r="N82" s="378"/>
      <c r="O82" s="378"/>
      <c r="P82" s="362"/>
      <c r="Q82" s="362"/>
    </row>
    <row r="83" spans="1:17" ht="28.8" x14ac:dyDescent="0.3">
      <c r="A83" s="362"/>
      <c r="B83" s="380" t="s">
        <v>220</v>
      </c>
      <c r="C83" s="380" t="s">
        <v>222</v>
      </c>
      <c r="D83" s="381"/>
      <c r="E83" s="380" t="s">
        <v>223</v>
      </c>
      <c r="F83" s="380" t="s">
        <v>223</v>
      </c>
      <c r="G83" s="3" t="str">
        <f>VLOOKUP(F83,class!A$1:B$460,2,FALSE)</f>
        <v>London Borough</v>
      </c>
      <c r="H83" s="3" t="str">
        <f>IFERROR(VLOOKUP(F83,classifications!A$3:C$335,3,FALSE),VLOOKUP(F83,classifications!I$2:K$28,3,FALSE))</f>
        <v>Predominantly Urban</v>
      </c>
      <c r="I83" s="378">
        <v>10526</v>
      </c>
      <c r="J83" s="378">
        <v>8729</v>
      </c>
      <c r="K83" s="378">
        <v>40</v>
      </c>
      <c r="L83" s="378">
        <v>109698</v>
      </c>
      <c r="M83" s="378">
        <v>128993</v>
      </c>
      <c r="N83" s="378"/>
      <c r="O83" s="378"/>
      <c r="P83" s="362"/>
      <c r="Q83" s="362"/>
    </row>
    <row r="84" spans="1:17" ht="28.8" x14ac:dyDescent="0.3">
      <c r="A84" s="362"/>
      <c r="B84" s="380" t="s">
        <v>224</v>
      </c>
      <c r="C84" s="380" t="s">
        <v>226</v>
      </c>
      <c r="D84" s="381"/>
      <c r="E84" s="380" t="s">
        <v>227</v>
      </c>
      <c r="F84" s="380" t="s">
        <v>227</v>
      </c>
      <c r="G84" s="3" t="str">
        <f>VLOOKUP(F84,class!A$1:B$460,2,FALSE)</f>
        <v>London Borough</v>
      </c>
      <c r="H84" s="3" t="str">
        <f>IFERROR(VLOOKUP(F84,classifications!A$3:C$335,3,FALSE),VLOOKUP(F84,classifications!I$2:K$28,3,FALSE))</f>
        <v>Predominantly Urban</v>
      </c>
      <c r="I84" s="378">
        <v>20829</v>
      </c>
      <c r="J84" s="378">
        <v>14845</v>
      </c>
      <c r="K84" s="378">
        <v>390</v>
      </c>
      <c r="L84" s="378">
        <v>86210</v>
      </c>
      <c r="M84" s="378">
        <v>122274</v>
      </c>
      <c r="N84" s="378"/>
      <c r="O84" s="378"/>
      <c r="P84" s="362"/>
      <c r="Q84" s="362"/>
    </row>
    <row r="85" spans="1:17" ht="28.8" x14ac:dyDescent="0.3">
      <c r="A85" s="362"/>
      <c r="B85" s="380" t="s">
        <v>228</v>
      </c>
      <c r="C85" s="380" t="s">
        <v>230</v>
      </c>
      <c r="D85" s="381"/>
      <c r="E85" s="380" t="s">
        <v>231</v>
      </c>
      <c r="F85" s="380" t="s">
        <v>231</v>
      </c>
      <c r="G85" s="3" t="str">
        <f>VLOOKUP(F85,class!A$1:B$460,2,FALSE)</f>
        <v>London Borough</v>
      </c>
      <c r="H85" s="3" t="str">
        <f>IFERROR(VLOOKUP(F85,classifications!A$3:C$335,3,FALSE),VLOOKUP(F85,classifications!I$2:K$28,3,FALSE))</f>
        <v>Predominantly Urban</v>
      </c>
      <c r="I85" s="378">
        <v>21688</v>
      </c>
      <c r="J85" s="378">
        <v>23842</v>
      </c>
      <c r="K85" s="378">
        <v>0</v>
      </c>
      <c r="L85" s="378">
        <v>72342</v>
      </c>
      <c r="M85" s="378">
        <v>117872</v>
      </c>
      <c r="N85" s="378"/>
      <c r="O85" s="378"/>
      <c r="P85" s="362"/>
      <c r="Q85" s="362"/>
    </row>
    <row r="86" spans="1:17" ht="43.2" x14ac:dyDescent="0.3">
      <c r="A86" s="362"/>
      <c r="B86" s="380" t="s">
        <v>232</v>
      </c>
      <c r="C86" s="380" t="s">
        <v>234</v>
      </c>
      <c r="D86" s="381"/>
      <c r="E86" s="380" t="s">
        <v>235</v>
      </c>
      <c r="F86" s="380" t="s">
        <v>235</v>
      </c>
      <c r="G86" s="3" t="str">
        <f>VLOOKUP(F86,class!A$1:B$460,2,FALSE)</f>
        <v>London Borough</v>
      </c>
      <c r="H86" s="3" t="str">
        <f>IFERROR(VLOOKUP(F86,classifications!A$3:C$335,3,FALSE),VLOOKUP(F86,classifications!I$2:K$28,3,FALSE))</f>
        <v>Predominantly Urban</v>
      </c>
      <c r="I86" s="378">
        <v>12138</v>
      </c>
      <c r="J86" s="378">
        <v>13735</v>
      </c>
      <c r="K86" s="378">
        <v>43</v>
      </c>
      <c r="L86" s="378">
        <v>69277</v>
      </c>
      <c r="M86" s="378">
        <v>95193</v>
      </c>
      <c r="N86" s="378"/>
      <c r="O86" s="378"/>
      <c r="P86" s="362"/>
      <c r="Q86" s="362"/>
    </row>
    <row r="87" spans="1:17" ht="28.8" x14ac:dyDescent="0.3">
      <c r="A87" s="362"/>
      <c r="B87" s="380" t="s">
        <v>236</v>
      </c>
      <c r="C87" s="380" t="s">
        <v>238</v>
      </c>
      <c r="D87" s="381"/>
      <c r="E87" s="380" t="s">
        <v>239</v>
      </c>
      <c r="F87" s="380" t="s">
        <v>239</v>
      </c>
      <c r="G87" s="3" t="str">
        <f>VLOOKUP(F87,class!A$1:B$460,2,FALSE)</f>
        <v>London Borough</v>
      </c>
      <c r="H87" s="3" t="str">
        <f>IFERROR(VLOOKUP(F87,classifications!A$3:C$335,3,FALSE),VLOOKUP(F87,classifications!I$2:K$28,3,FALSE))</f>
        <v>Predominantly Urban</v>
      </c>
      <c r="I87" s="378">
        <v>14986</v>
      </c>
      <c r="J87" s="378">
        <v>12032</v>
      </c>
      <c r="K87" s="378">
        <v>80</v>
      </c>
      <c r="L87" s="378">
        <v>87742</v>
      </c>
      <c r="M87" s="378">
        <v>114840</v>
      </c>
      <c r="N87" s="378"/>
      <c r="O87" s="378"/>
      <c r="P87" s="362"/>
      <c r="Q87" s="362"/>
    </row>
    <row r="88" spans="1:17" ht="28.8" x14ac:dyDescent="0.3">
      <c r="A88" s="362"/>
      <c r="B88" s="380" t="s">
        <v>240</v>
      </c>
      <c r="C88" s="380" t="s">
        <v>242</v>
      </c>
      <c r="D88" s="381"/>
      <c r="E88" s="380" t="s">
        <v>243</v>
      </c>
      <c r="F88" s="380" t="s">
        <v>243</v>
      </c>
      <c r="G88" s="3" t="str">
        <f>VLOOKUP(F88,class!A$1:B$460,2,FALSE)</f>
        <v>London Borough</v>
      </c>
      <c r="H88" s="3" t="str">
        <f>IFERROR(VLOOKUP(F88,classifications!A$3:C$335,3,FALSE),VLOOKUP(F88,classifications!I$2:K$28,3,FALSE))</f>
        <v>Predominantly Urban</v>
      </c>
      <c r="I88" s="378">
        <v>4784</v>
      </c>
      <c r="J88" s="378">
        <v>4462</v>
      </c>
      <c r="K88" s="378">
        <v>177</v>
      </c>
      <c r="L88" s="378">
        <v>85802</v>
      </c>
      <c r="M88" s="378">
        <v>95225</v>
      </c>
      <c r="N88" s="378"/>
      <c r="O88" s="378"/>
      <c r="P88" s="362"/>
      <c r="Q88" s="362"/>
    </row>
    <row r="89" spans="1:17" ht="28.8" x14ac:dyDescent="0.3">
      <c r="A89" s="362"/>
      <c r="B89" s="380" t="s">
        <v>244</v>
      </c>
      <c r="C89" s="380" t="s">
        <v>246</v>
      </c>
      <c r="D89" s="381"/>
      <c r="E89" s="380" t="s">
        <v>247</v>
      </c>
      <c r="F89" s="380" t="s">
        <v>247</v>
      </c>
      <c r="G89" s="3" t="str">
        <f>VLOOKUP(F89,class!A$1:B$460,2,FALSE)</f>
        <v>London Borough</v>
      </c>
      <c r="H89" s="3" t="str">
        <f>IFERROR(VLOOKUP(F89,classifications!A$3:C$335,3,FALSE),VLOOKUP(F89,classifications!I$2:K$28,3,FALSE))</f>
        <v>Predominantly Urban</v>
      </c>
      <c r="I89" s="378">
        <v>9112</v>
      </c>
      <c r="J89" s="378">
        <v>4746</v>
      </c>
      <c r="K89" s="378">
        <v>0</v>
      </c>
      <c r="L89" s="378">
        <v>93323</v>
      </c>
      <c r="M89" s="378">
        <v>107181</v>
      </c>
      <c r="N89" s="378"/>
      <c r="O89" s="378"/>
      <c r="P89" s="362"/>
      <c r="Q89" s="362"/>
    </row>
    <row r="90" spans="1:17" ht="28.8" x14ac:dyDescent="0.3">
      <c r="A90" s="362"/>
      <c r="B90" s="380" t="s">
        <v>248</v>
      </c>
      <c r="C90" s="380" t="s">
        <v>250</v>
      </c>
      <c r="D90" s="381"/>
      <c r="E90" s="380" t="s">
        <v>251</v>
      </c>
      <c r="F90" s="380" t="s">
        <v>251</v>
      </c>
      <c r="G90" s="3" t="str">
        <f>VLOOKUP(F90,class!A$1:B$460,2,FALSE)</f>
        <v>London Borough</v>
      </c>
      <c r="H90" s="3" t="str">
        <f>IFERROR(VLOOKUP(F90,classifications!A$3:C$335,3,FALSE),VLOOKUP(F90,classifications!I$2:K$28,3,FALSE))</f>
        <v>Predominantly Urban</v>
      </c>
      <c r="I90" s="378">
        <v>10262</v>
      </c>
      <c r="J90" s="378">
        <v>7871</v>
      </c>
      <c r="K90" s="378">
        <v>822</v>
      </c>
      <c r="L90" s="378">
        <v>97385</v>
      </c>
      <c r="M90" s="378">
        <v>116340</v>
      </c>
      <c r="N90" s="378"/>
      <c r="O90" s="378"/>
      <c r="P90" s="362"/>
      <c r="Q90" s="362"/>
    </row>
    <row r="91" spans="1:17" ht="28.8" x14ac:dyDescent="0.3">
      <c r="A91" s="362"/>
      <c r="B91" s="380" t="s">
        <v>252</v>
      </c>
      <c r="C91" s="380" t="s">
        <v>254</v>
      </c>
      <c r="D91" s="381"/>
      <c r="E91" s="380" t="s">
        <v>255</v>
      </c>
      <c r="F91" s="380" t="s">
        <v>255</v>
      </c>
      <c r="G91" s="3" t="str">
        <f>VLOOKUP(F91,class!A$1:B$460,2,FALSE)</f>
        <v>London Borough</v>
      </c>
      <c r="H91" s="3" t="str">
        <f>IFERROR(VLOOKUP(F91,classifications!A$3:C$335,3,FALSE),VLOOKUP(F91,classifications!I$2:K$28,3,FALSE))</f>
        <v>Predominantly Urban</v>
      </c>
      <c r="I91" s="378">
        <v>13520</v>
      </c>
      <c r="J91" s="378">
        <v>8747</v>
      </c>
      <c r="K91" s="378">
        <v>400</v>
      </c>
      <c r="L91" s="378">
        <v>87203</v>
      </c>
      <c r="M91" s="378">
        <v>109870</v>
      </c>
      <c r="N91" s="378"/>
      <c r="O91" s="378"/>
      <c r="P91" s="362"/>
      <c r="Q91" s="362"/>
    </row>
    <row r="92" spans="1:17" ht="28.8" x14ac:dyDescent="0.3">
      <c r="A92" s="362"/>
      <c r="B92" s="380" t="s">
        <v>256</v>
      </c>
      <c r="C92" s="380" t="s">
        <v>258</v>
      </c>
      <c r="D92" s="381"/>
      <c r="E92" s="380" t="s">
        <v>259</v>
      </c>
      <c r="F92" s="380" t="s">
        <v>259</v>
      </c>
      <c r="G92" s="3" t="str">
        <f>VLOOKUP(F92,class!A$1:B$460,2,FALSE)</f>
        <v>London Borough</v>
      </c>
      <c r="H92" s="3" t="str">
        <f>IFERROR(VLOOKUP(F92,classifications!A$3:C$335,3,FALSE),VLOOKUP(F92,classifications!I$2:K$28,3,FALSE))</f>
        <v>Predominantly Urban</v>
      </c>
      <c r="I92" s="378">
        <v>25497</v>
      </c>
      <c r="J92" s="378">
        <v>16197</v>
      </c>
      <c r="K92" s="378">
        <v>0</v>
      </c>
      <c r="L92" s="378">
        <v>65661</v>
      </c>
      <c r="M92" s="378">
        <v>107355</v>
      </c>
      <c r="N92" s="378"/>
      <c r="O92" s="378"/>
      <c r="P92" s="362"/>
      <c r="Q92" s="362"/>
    </row>
    <row r="93" spans="1:17" ht="43.2" x14ac:dyDescent="0.3">
      <c r="A93" s="362"/>
      <c r="B93" s="380" t="s">
        <v>260</v>
      </c>
      <c r="C93" s="380" t="s">
        <v>262</v>
      </c>
      <c r="D93" s="381"/>
      <c r="E93" s="380" t="s">
        <v>263</v>
      </c>
      <c r="F93" s="380" t="s">
        <v>263</v>
      </c>
      <c r="G93" s="3" t="str">
        <f>VLOOKUP(F93,class!A$1:B$460,2,FALSE)</f>
        <v>London Borough</v>
      </c>
      <c r="H93" s="3" t="str">
        <f>IFERROR(VLOOKUP(F93,classifications!A$3:C$335,3,FALSE),VLOOKUP(F93,classifications!I$2:K$28,3,FALSE))</f>
        <v>Predominantly Urban</v>
      </c>
      <c r="I93" s="378">
        <v>6907</v>
      </c>
      <c r="J93" s="378">
        <v>12971</v>
      </c>
      <c r="K93" s="378">
        <v>0</v>
      </c>
      <c r="L93" s="378">
        <v>69538</v>
      </c>
      <c r="M93" s="378">
        <v>89416</v>
      </c>
      <c r="N93" s="378"/>
      <c r="O93" s="378"/>
      <c r="P93" s="362"/>
      <c r="Q93" s="362"/>
    </row>
    <row r="94" spans="1:17" ht="43.2" x14ac:dyDescent="0.3">
      <c r="A94" s="362"/>
      <c r="B94" s="380" t="s">
        <v>264</v>
      </c>
      <c r="C94" s="380" t="s">
        <v>266</v>
      </c>
      <c r="D94" s="381"/>
      <c r="E94" s="380" t="s">
        <v>267</v>
      </c>
      <c r="F94" s="380" t="s">
        <v>267</v>
      </c>
      <c r="G94" s="3" t="str">
        <f>VLOOKUP(F94,class!A$1:B$460,2,FALSE)</f>
        <v>London Borough</v>
      </c>
      <c r="H94" s="3" t="str">
        <f>IFERROR(VLOOKUP(F94,classifications!A$3:C$335,3,FALSE),VLOOKUP(F94,classifications!I$2:K$28,3,FALSE))</f>
        <v>Predominantly Urban</v>
      </c>
      <c r="I94" s="378">
        <v>4555</v>
      </c>
      <c r="J94" s="378">
        <v>2730</v>
      </c>
      <c r="K94" s="378">
        <v>24</v>
      </c>
      <c r="L94" s="378">
        <v>61883</v>
      </c>
      <c r="M94" s="378">
        <v>69192</v>
      </c>
      <c r="N94" s="378"/>
      <c r="O94" s="378"/>
      <c r="P94" s="362"/>
      <c r="Q94" s="362"/>
    </row>
    <row r="95" spans="1:17" ht="28.8" x14ac:dyDescent="0.3">
      <c r="A95" s="362"/>
      <c r="B95" s="380" t="s">
        <v>268</v>
      </c>
      <c r="C95" s="380" t="s">
        <v>270</v>
      </c>
      <c r="D95" s="381"/>
      <c r="E95" s="380" t="s">
        <v>271</v>
      </c>
      <c r="F95" s="380" t="s">
        <v>271</v>
      </c>
      <c r="G95" s="3" t="str">
        <f>VLOOKUP(F95,class!A$1:B$460,2,FALSE)</f>
        <v>London Borough</v>
      </c>
      <c r="H95" s="3" t="str">
        <f>IFERROR(VLOOKUP(F95,classifications!A$3:C$335,3,FALSE),VLOOKUP(F95,classifications!I$2:K$28,3,FALSE))</f>
        <v>Predominantly Urban</v>
      </c>
      <c r="I95" s="378">
        <v>23994</v>
      </c>
      <c r="J95" s="378">
        <v>24811</v>
      </c>
      <c r="K95" s="378">
        <v>297</v>
      </c>
      <c r="L95" s="378">
        <v>97687</v>
      </c>
      <c r="M95" s="378">
        <v>146789</v>
      </c>
      <c r="N95" s="378"/>
      <c r="O95" s="378"/>
      <c r="P95" s="362"/>
      <c r="Q95" s="362"/>
    </row>
    <row r="96" spans="1:17" ht="28.8" x14ac:dyDescent="0.3">
      <c r="A96" s="362"/>
      <c r="B96" s="380" t="s">
        <v>272</v>
      </c>
      <c r="C96" s="380" t="s">
        <v>274</v>
      </c>
      <c r="D96" s="381"/>
      <c r="E96" s="380" t="s">
        <v>275</v>
      </c>
      <c r="F96" s="380" t="s">
        <v>275</v>
      </c>
      <c r="G96" s="3" t="str">
        <f>VLOOKUP(F96,class!A$1:B$460,2,FALSE)</f>
        <v>London Borough</v>
      </c>
      <c r="H96" s="3" t="str">
        <f>IFERROR(VLOOKUP(F96,classifications!A$3:C$335,3,FALSE),VLOOKUP(F96,classifications!I$2:K$28,3,FALSE))</f>
        <v>Predominantly Urban</v>
      </c>
      <c r="I96" s="378">
        <v>14019</v>
      </c>
      <c r="J96" s="378">
        <v>23272</v>
      </c>
      <c r="K96" s="378">
        <v>0</v>
      </c>
      <c r="L96" s="378">
        <v>94596</v>
      </c>
      <c r="M96" s="378">
        <v>131887</v>
      </c>
      <c r="N96" s="378"/>
      <c r="O96" s="378"/>
      <c r="P96" s="362"/>
      <c r="Q96" s="362"/>
    </row>
    <row r="97" spans="1:17" ht="28.8" x14ac:dyDescent="0.3">
      <c r="A97" s="362"/>
      <c r="B97" s="380" t="s">
        <v>276</v>
      </c>
      <c r="C97" s="380" t="s">
        <v>278</v>
      </c>
      <c r="D97" s="381"/>
      <c r="E97" s="380" t="s">
        <v>279</v>
      </c>
      <c r="F97" s="380" t="s">
        <v>279</v>
      </c>
      <c r="G97" s="3" t="str">
        <f>VLOOKUP(F97,class!A$1:B$460,2,FALSE)</f>
        <v>London Borough</v>
      </c>
      <c r="H97" s="3" t="str">
        <f>IFERROR(VLOOKUP(F97,classifications!A$3:C$335,3,FALSE),VLOOKUP(F97,classifications!I$2:K$28,3,FALSE))</f>
        <v>Predominantly Urban</v>
      </c>
      <c r="I97" s="378">
        <v>83</v>
      </c>
      <c r="J97" s="378">
        <v>11572</v>
      </c>
      <c r="K97" s="378">
        <v>30</v>
      </c>
      <c r="L97" s="378">
        <v>75455</v>
      </c>
      <c r="M97" s="378">
        <v>87140</v>
      </c>
      <c r="N97" s="378"/>
      <c r="O97" s="378"/>
      <c r="P97" s="362"/>
      <c r="Q97" s="362"/>
    </row>
    <row r="98" spans="1:17" ht="28.8" x14ac:dyDescent="0.3">
      <c r="A98" s="362"/>
      <c r="B98" s="380" t="s">
        <v>280</v>
      </c>
      <c r="C98" s="380" t="s">
        <v>282</v>
      </c>
      <c r="D98" s="381"/>
      <c r="E98" s="380" t="s">
        <v>283</v>
      </c>
      <c r="F98" s="380" t="s">
        <v>283</v>
      </c>
      <c r="G98" s="3" t="str">
        <f>VLOOKUP(F98,class!A$1:B$460,2,FALSE)</f>
        <v>London Borough</v>
      </c>
      <c r="H98" s="3" t="str">
        <f>IFERROR(VLOOKUP(F98,classifications!A$3:C$335,3,FALSE),VLOOKUP(F98,classifications!I$2:K$28,3,FALSE))</f>
        <v>Predominantly Urban</v>
      </c>
      <c r="I98" s="378">
        <v>15708</v>
      </c>
      <c r="J98" s="378">
        <v>14742</v>
      </c>
      <c r="K98" s="378">
        <v>293</v>
      </c>
      <c r="L98" s="378">
        <v>97513</v>
      </c>
      <c r="M98" s="378">
        <v>128256</v>
      </c>
      <c r="N98" s="378"/>
      <c r="O98" s="378"/>
      <c r="P98" s="362"/>
      <c r="Q98" s="362"/>
    </row>
    <row r="99" spans="1:17" ht="28.8" x14ac:dyDescent="0.3">
      <c r="A99" s="362"/>
      <c r="B99" s="380" t="s">
        <v>284</v>
      </c>
      <c r="C99" s="380" t="s">
        <v>286</v>
      </c>
      <c r="D99" s="381"/>
      <c r="E99" s="380" t="s">
        <v>287</v>
      </c>
      <c r="F99" s="380" t="s">
        <v>287</v>
      </c>
      <c r="G99" s="3" t="str">
        <f>VLOOKUP(F99,class!A$1:B$460,2,FALSE)</f>
        <v>London Borough</v>
      </c>
      <c r="H99" s="3" t="str">
        <f>IFERROR(VLOOKUP(F99,classifications!A$3:C$335,3,FALSE),VLOOKUP(F99,classifications!I$2:K$28,3,FALSE))</f>
        <v>Predominantly Urban</v>
      </c>
      <c r="I99" s="378">
        <v>4485</v>
      </c>
      <c r="J99" s="378">
        <v>4918</v>
      </c>
      <c r="K99" s="378">
        <v>0</v>
      </c>
      <c r="L99" s="378">
        <v>98373</v>
      </c>
      <c r="M99" s="378">
        <v>107776</v>
      </c>
      <c r="N99" s="378"/>
      <c r="O99" s="378"/>
      <c r="P99" s="362"/>
      <c r="Q99" s="362"/>
    </row>
    <row r="100" spans="1:17" ht="43.2" x14ac:dyDescent="0.3">
      <c r="A100" s="362"/>
      <c r="B100" s="380" t="s">
        <v>288</v>
      </c>
      <c r="C100" s="380" t="s">
        <v>290</v>
      </c>
      <c r="D100" s="381"/>
      <c r="E100" s="380" t="s">
        <v>291</v>
      </c>
      <c r="F100" s="380" t="s">
        <v>291</v>
      </c>
      <c r="G100" s="3" t="str">
        <f>VLOOKUP(F100,class!A$1:B$460,2,FALSE)</f>
        <v>London Borough</v>
      </c>
      <c r="H100" s="3" t="str">
        <f>IFERROR(VLOOKUP(F100,classifications!A$3:C$335,3,FALSE),VLOOKUP(F100,classifications!I$2:K$28,3,FALSE))</f>
        <v>Predominantly Urban</v>
      </c>
      <c r="I100" s="378">
        <v>0</v>
      </c>
      <c r="J100" s="378">
        <v>9898</v>
      </c>
      <c r="K100" s="378">
        <v>48</v>
      </c>
      <c r="L100" s="378">
        <v>75814</v>
      </c>
      <c r="M100" s="378">
        <v>85760</v>
      </c>
      <c r="N100" s="378"/>
      <c r="O100" s="378"/>
      <c r="P100" s="362"/>
      <c r="Q100" s="362"/>
    </row>
    <row r="101" spans="1:17" ht="28.8" x14ac:dyDescent="0.3">
      <c r="A101" s="362"/>
      <c r="B101" s="380" t="s">
        <v>292</v>
      </c>
      <c r="C101" s="380" t="s">
        <v>294</v>
      </c>
      <c r="D101" s="381"/>
      <c r="E101" s="380" t="s">
        <v>295</v>
      </c>
      <c r="F101" s="380" t="s">
        <v>295</v>
      </c>
      <c r="G101" s="3" t="str">
        <f>VLOOKUP(F101,class!A$1:B$460,2,FALSE)</f>
        <v>London Borough</v>
      </c>
      <c r="H101" s="3" t="str">
        <f>IFERROR(VLOOKUP(F101,classifications!A$3:C$335,3,FALSE),VLOOKUP(F101,classifications!I$2:K$28,3,FALSE))</f>
        <v>Predominantly Urban</v>
      </c>
      <c r="I101" s="378">
        <v>37683</v>
      </c>
      <c r="J101" s="378">
        <v>17455</v>
      </c>
      <c r="K101" s="378">
        <v>135</v>
      </c>
      <c r="L101" s="378">
        <v>88139</v>
      </c>
      <c r="M101" s="378">
        <v>143412</v>
      </c>
      <c r="N101" s="378"/>
      <c r="O101" s="378"/>
      <c r="P101" s="362"/>
      <c r="Q101" s="362"/>
    </row>
    <row r="102" spans="1:17" ht="28.8" x14ac:dyDescent="0.3">
      <c r="A102" s="362"/>
      <c r="B102" s="380" t="s">
        <v>296</v>
      </c>
      <c r="C102" s="380" t="s">
        <v>298</v>
      </c>
      <c r="D102" s="381"/>
      <c r="E102" s="380" t="s">
        <v>299</v>
      </c>
      <c r="F102" s="380" t="s">
        <v>299</v>
      </c>
      <c r="G102" s="3" t="str">
        <f>VLOOKUP(F102,class!A$1:B$460,2,FALSE)</f>
        <v>London Borough</v>
      </c>
      <c r="H102" s="3" t="str">
        <f>IFERROR(VLOOKUP(F102,classifications!A$3:C$335,3,FALSE),VLOOKUP(F102,classifications!I$2:K$28,3,FALSE))</f>
        <v>Predominantly Urban</v>
      </c>
      <c r="I102" s="378">
        <v>6049</v>
      </c>
      <c r="J102" s="378">
        <v>5968</v>
      </c>
      <c r="K102" s="378">
        <v>31</v>
      </c>
      <c r="L102" s="378">
        <v>73742</v>
      </c>
      <c r="M102" s="378">
        <v>85790</v>
      </c>
      <c r="N102" s="378"/>
      <c r="O102" s="378"/>
      <c r="P102" s="362"/>
      <c r="Q102" s="362"/>
    </row>
    <row r="103" spans="1:17" ht="28.8" x14ac:dyDescent="0.3">
      <c r="A103" s="362"/>
      <c r="B103" s="380" t="s">
        <v>300</v>
      </c>
      <c r="C103" s="380" t="s">
        <v>302</v>
      </c>
      <c r="D103" s="381"/>
      <c r="E103" s="380" t="s">
        <v>303</v>
      </c>
      <c r="F103" s="380" t="s">
        <v>303</v>
      </c>
      <c r="G103" s="3" t="str">
        <f>VLOOKUP(F103,class!A$1:B$460,2,FALSE)</f>
        <v>London Borough</v>
      </c>
      <c r="H103" s="3" t="str">
        <f>IFERROR(VLOOKUP(F103,classifications!A$3:C$335,3,FALSE),VLOOKUP(F103,classifications!I$2:K$28,3,FALSE))</f>
        <v>Predominantly Urban</v>
      </c>
      <c r="I103" s="378">
        <v>11586</v>
      </c>
      <c r="J103" s="378">
        <v>32734</v>
      </c>
      <c r="K103" s="378">
        <v>0</v>
      </c>
      <c r="L103" s="378">
        <v>94356</v>
      </c>
      <c r="M103" s="378">
        <v>138676</v>
      </c>
      <c r="N103" s="378"/>
      <c r="O103" s="378"/>
      <c r="P103" s="362"/>
      <c r="Q103" s="362"/>
    </row>
    <row r="104" spans="1:17" ht="28.8" x14ac:dyDescent="0.3">
      <c r="A104" s="362"/>
      <c r="B104" s="380" t="s">
        <v>304</v>
      </c>
      <c r="C104" s="380" t="s">
        <v>306</v>
      </c>
      <c r="D104" s="381"/>
      <c r="E104" s="380" t="s">
        <v>307</v>
      </c>
      <c r="F104" s="380" t="s">
        <v>307</v>
      </c>
      <c r="G104" s="3" t="str">
        <f>VLOOKUP(F104,class!A$1:B$460,2,FALSE)</f>
        <v>London Borough</v>
      </c>
      <c r="H104" s="3" t="str">
        <f>IFERROR(VLOOKUP(F104,classifications!A$3:C$335,3,FALSE),VLOOKUP(F104,classifications!I$2:K$28,3,FALSE))</f>
        <v>Predominantly Urban</v>
      </c>
      <c r="I104" s="378">
        <v>9669</v>
      </c>
      <c r="J104" s="378">
        <v>12840</v>
      </c>
      <c r="K104" s="378">
        <v>0</v>
      </c>
      <c r="L104" s="378">
        <v>86644</v>
      </c>
      <c r="M104" s="378">
        <v>109153</v>
      </c>
      <c r="N104" s="378"/>
      <c r="O104" s="378"/>
      <c r="P104" s="362"/>
      <c r="Q104" s="362"/>
    </row>
    <row r="105" spans="1:17" ht="28.8" x14ac:dyDescent="0.3">
      <c r="A105" s="362"/>
      <c r="B105" s="380" t="s">
        <v>308</v>
      </c>
      <c r="C105" s="380" t="s">
        <v>310</v>
      </c>
      <c r="D105" s="381"/>
      <c r="E105" s="380" t="s">
        <v>311</v>
      </c>
      <c r="F105" s="380" t="s">
        <v>311</v>
      </c>
      <c r="G105" s="3" t="str">
        <f>VLOOKUP(F105,class!A$1:B$460,2,FALSE)</f>
        <v>London Borough</v>
      </c>
      <c r="H105" s="3" t="str">
        <f>IFERROR(VLOOKUP(F105,classifications!A$3:C$335,3,FALSE),VLOOKUP(F105,classifications!I$2:K$28,3,FALSE))</f>
        <v>Predominantly Urban</v>
      </c>
      <c r="I105" s="378">
        <v>17229</v>
      </c>
      <c r="J105" s="378">
        <v>11119</v>
      </c>
      <c r="K105" s="378">
        <v>432</v>
      </c>
      <c r="L105" s="378">
        <v>123592</v>
      </c>
      <c r="M105" s="378">
        <v>152372</v>
      </c>
      <c r="N105" s="378"/>
      <c r="O105" s="378"/>
      <c r="P105" s="362"/>
      <c r="Q105" s="362"/>
    </row>
    <row r="106" spans="1:17" ht="28.8" x14ac:dyDescent="0.3">
      <c r="A106" s="362"/>
      <c r="B106" s="380" t="s">
        <v>312</v>
      </c>
      <c r="C106" s="380" t="s">
        <v>314</v>
      </c>
      <c r="D106" s="381"/>
      <c r="E106" s="380" t="s">
        <v>315</v>
      </c>
      <c r="F106" s="380" t="s">
        <v>315</v>
      </c>
      <c r="G106" s="3" t="str">
        <f>VLOOKUP(F106,class!A$1:B$460,2,FALSE)</f>
        <v>London Borough</v>
      </c>
      <c r="H106" s="3" t="str">
        <f>IFERROR(VLOOKUP(F106,classifications!A$3:C$335,3,FALSE),VLOOKUP(F106,classifications!I$2:K$28,3,FALSE))</f>
        <v>Predominantly Urban</v>
      </c>
      <c r="I106" s="378">
        <v>11960</v>
      </c>
      <c r="J106" s="378">
        <v>15289</v>
      </c>
      <c r="K106" s="378">
        <v>205</v>
      </c>
      <c r="L106" s="378">
        <v>102423</v>
      </c>
      <c r="M106" s="378">
        <v>129877</v>
      </c>
      <c r="N106" s="378"/>
      <c r="O106" s="378"/>
      <c r="P106" s="362"/>
      <c r="Q106" s="362"/>
    </row>
    <row r="107" spans="1:17" x14ac:dyDescent="0.3">
      <c r="A107" s="362"/>
      <c r="B107" s="362"/>
      <c r="C107" s="362"/>
      <c r="D107" s="364"/>
      <c r="E107" s="362"/>
      <c r="F107" s="362"/>
      <c r="G107" s="362"/>
      <c r="H107" s="362"/>
      <c r="I107" s="378"/>
      <c r="J107" s="378"/>
      <c r="K107" s="378"/>
      <c r="L107" s="378"/>
      <c r="M107" s="378"/>
      <c r="N107" s="378"/>
      <c r="O107" s="378"/>
      <c r="P107" s="362"/>
      <c r="Q107" s="362"/>
    </row>
    <row r="108" spans="1:17" x14ac:dyDescent="0.3">
      <c r="A108" s="373" t="s">
        <v>1359</v>
      </c>
      <c r="B108" s="374"/>
      <c r="C108" s="374"/>
      <c r="D108" s="375"/>
      <c r="E108" s="374"/>
      <c r="F108" s="374"/>
      <c r="G108" s="374"/>
      <c r="H108" s="374"/>
      <c r="I108" s="383">
        <v>447272</v>
      </c>
      <c r="J108" s="383">
        <v>655974</v>
      </c>
      <c r="K108" s="383">
        <v>1612</v>
      </c>
      <c r="L108" s="383">
        <v>4202521</v>
      </c>
      <c r="M108" s="383">
        <f>SUM(M110:M156)/2</f>
        <v>5307379</v>
      </c>
      <c r="N108" s="378"/>
      <c r="O108" s="378"/>
      <c r="P108" s="362"/>
      <c r="Q108" s="362"/>
    </row>
    <row r="109" spans="1:17" x14ac:dyDescent="0.3">
      <c r="A109" s="362"/>
      <c r="B109" s="362"/>
      <c r="C109" s="362"/>
      <c r="D109" s="364"/>
      <c r="E109" s="362"/>
      <c r="F109" s="362"/>
      <c r="G109" s="362"/>
      <c r="H109" s="362"/>
      <c r="I109" s="378"/>
      <c r="J109" s="378"/>
      <c r="K109" s="378"/>
      <c r="L109" s="378"/>
      <c r="M109" s="378"/>
      <c r="N109" s="378"/>
      <c r="O109" s="378"/>
      <c r="P109" s="362"/>
      <c r="Q109" s="362"/>
    </row>
    <row r="110" spans="1:17" ht="28.8" x14ac:dyDescent="0.3">
      <c r="A110" s="362"/>
      <c r="B110" s="380"/>
      <c r="C110" s="380" t="s">
        <v>317</v>
      </c>
      <c r="D110" s="381" t="s">
        <v>318</v>
      </c>
      <c r="E110" s="380"/>
      <c r="F110" s="380"/>
      <c r="G110" s="380"/>
      <c r="H110" s="380"/>
      <c r="I110" s="388">
        <v>58840</v>
      </c>
      <c r="J110" s="388">
        <v>199792</v>
      </c>
      <c r="K110" s="388">
        <v>222</v>
      </c>
      <c r="L110" s="388">
        <v>1000323</v>
      </c>
      <c r="M110" s="384">
        <v>1259177</v>
      </c>
      <c r="N110" s="378"/>
      <c r="O110" s="378"/>
      <c r="P110" s="362"/>
      <c r="Q110" s="362"/>
    </row>
    <row r="111" spans="1:17" ht="28.8" x14ac:dyDescent="0.3">
      <c r="A111" s="362"/>
      <c r="B111" s="380" t="s">
        <v>319</v>
      </c>
      <c r="C111" s="380" t="s">
        <v>321</v>
      </c>
      <c r="D111" s="381"/>
      <c r="E111" s="380" t="s">
        <v>322</v>
      </c>
      <c r="F111" s="380" t="s">
        <v>322</v>
      </c>
      <c r="G111" s="3" t="str">
        <f>VLOOKUP(F111,class!A$1:B$460,2,FALSE)</f>
        <v>Metropolitan District</v>
      </c>
      <c r="H111" s="3" t="str">
        <f>IFERROR(VLOOKUP(F111,classifications!A$3:C$335,3,FALSE),VLOOKUP(F111,classifications!I$2:K$28,3,FALSE))</f>
        <v>Predominantly Urban</v>
      </c>
      <c r="I111" s="378">
        <v>0</v>
      </c>
      <c r="J111" s="378">
        <v>25486</v>
      </c>
      <c r="K111" s="378">
        <v>0</v>
      </c>
      <c r="L111" s="378">
        <v>101219</v>
      </c>
      <c r="M111" s="378">
        <v>126705</v>
      </c>
      <c r="N111" s="378"/>
      <c r="O111" s="378"/>
      <c r="P111" s="362"/>
      <c r="Q111" s="362"/>
    </row>
    <row r="112" spans="1:17" ht="28.8" x14ac:dyDescent="0.3">
      <c r="A112" s="362"/>
      <c r="B112" s="380" t="s">
        <v>323</v>
      </c>
      <c r="C112" s="380" t="s">
        <v>325</v>
      </c>
      <c r="D112" s="381"/>
      <c r="E112" s="380" t="s">
        <v>326</v>
      </c>
      <c r="F112" s="380" t="s">
        <v>326</v>
      </c>
      <c r="G112" s="3" t="str">
        <f>VLOOKUP(F112,class!A$1:B$460,2,FALSE)</f>
        <v>Metropolitan District</v>
      </c>
      <c r="H112" s="3" t="str">
        <f>IFERROR(VLOOKUP(F112,classifications!A$3:C$335,3,FALSE),VLOOKUP(F112,classifications!I$2:K$28,3,FALSE))</f>
        <v>Predominantly Urban</v>
      </c>
      <c r="I112" s="378">
        <v>7533</v>
      </c>
      <c r="J112" s="378">
        <v>5050</v>
      </c>
      <c r="K112" s="378">
        <v>0</v>
      </c>
      <c r="L112" s="378">
        <v>72330</v>
      </c>
      <c r="M112" s="378">
        <v>84913</v>
      </c>
      <c r="N112" s="378"/>
      <c r="O112" s="378"/>
      <c r="P112" s="362"/>
      <c r="Q112" s="362"/>
    </row>
    <row r="113" spans="1:17" ht="28.8" x14ac:dyDescent="0.3">
      <c r="A113" s="362"/>
      <c r="B113" s="380" t="s">
        <v>327</v>
      </c>
      <c r="C113" s="380" t="s">
        <v>329</v>
      </c>
      <c r="D113" s="381"/>
      <c r="E113" s="380" t="s">
        <v>330</v>
      </c>
      <c r="F113" s="380" t="s">
        <v>330</v>
      </c>
      <c r="G113" s="3" t="str">
        <f>VLOOKUP(F113,class!A$1:B$460,2,FALSE)</f>
        <v>Metropolitan District</v>
      </c>
      <c r="H113" s="3" t="str">
        <f>IFERROR(VLOOKUP(F113,classifications!A$3:C$335,3,FALSE),VLOOKUP(F113,classifications!I$2:K$28,3,FALSE))</f>
        <v>Predominantly Urban</v>
      </c>
      <c r="I113" s="378">
        <v>15421</v>
      </c>
      <c r="J113" s="378">
        <v>51410</v>
      </c>
      <c r="K113" s="378">
        <v>200</v>
      </c>
      <c r="L113" s="378">
        <v>169612</v>
      </c>
      <c r="M113" s="378">
        <v>236643</v>
      </c>
      <c r="N113" s="378"/>
      <c r="O113" s="378"/>
      <c r="P113" s="362"/>
      <c r="Q113" s="362"/>
    </row>
    <row r="114" spans="1:17" ht="28.8" x14ac:dyDescent="0.3">
      <c r="A114" s="362"/>
      <c r="B114" s="380" t="s">
        <v>331</v>
      </c>
      <c r="C114" s="380" t="s">
        <v>333</v>
      </c>
      <c r="D114" s="381"/>
      <c r="E114" s="380" t="s">
        <v>334</v>
      </c>
      <c r="F114" s="380" t="s">
        <v>334</v>
      </c>
      <c r="G114" s="3" t="str">
        <f>VLOOKUP(F114,class!A$1:B$460,2,FALSE)</f>
        <v>Metropolitan District</v>
      </c>
      <c r="H114" s="3" t="str">
        <f>IFERROR(VLOOKUP(F114,classifications!A$3:C$335,3,FALSE),VLOOKUP(F114,classifications!I$2:K$28,3,FALSE))</f>
        <v>Predominantly Urban</v>
      </c>
      <c r="I114" s="378">
        <v>2098</v>
      </c>
      <c r="J114" s="378">
        <v>18479</v>
      </c>
      <c r="K114" s="378">
        <v>0</v>
      </c>
      <c r="L114" s="378">
        <v>77778</v>
      </c>
      <c r="M114" s="378">
        <v>98355</v>
      </c>
      <c r="N114" s="378"/>
      <c r="O114" s="378"/>
      <c r="P114" s="362"/>
      <c r="Q114" s="362"/>
    </row>
    <row r="115" spans="1:17" ht="28.8" x14ac:dyDescent="0.3">
      <c r="A115" s="362"/>
      <c r="B115" s="380" t="s">
        <v>335</v>
      </c>
      <c r="C115" s="380" t="s">
        <v>337</v>
      </c>
      <c r="D115" s="381"/>
      <c r="E115" s="380" t="s">
        <v>338</v>
      </c>
      <c r="F115" s="380" t="s">
        <v>338</v>
      </c>
      <c r="G115" s="3" t="str">
        <f>VLOOKUP(F115,class!A$1:B$460,2,FALSE)</f>
        <v>Metropolitan District</v>
      </c>
      <c r="H115" s="3" t="str">
        <f>IFERROR(VLOOKUP(F115,classifications!A$3:C$335,3,FALSE),VLOOKUP(F115,classifications!I$2:K$28,3,FALSE))</f>
        <v>Predominantly Urban</v>
      </c>
      <c r="I115" s="378">
        <v>1</v>
      </c>
      <c r="J115" s="378">
        <v>20735</v>
      </c>
      <c r="K115" s="378">
        <v>1</v>
      </c>
      <c r="L115" s="378">
        <v>75757</v>
      </c>
      <c r="M115" s="378">
        <v>96494</v>
      </c>
      <c r="N115" s="378"/>
      <c r="O115" s="378"/>
      <c r="P115" s="362"/>
      <c r="Q115" s="362"/>
    </row>
    <row r="116" spans="1:17" ht="28.8" x14ac:dyDescent="0.3">
      <c r="A116" s="362"/>
      <c r="B116" s="380" t="s">
        <v>339</v>
      </c>
      <c r="C116" s="380" t="s">
        <v>341</v>
      </c>
      <c r="D116" s="381"/>
      <c r="E116" s="380" t="s">
        <v>342</v>
      </c>
      <c r="F116" s="380" t="s">
        <v>342</v>
      </c>
      <c r="G116" s="3" t="str">
        <f>VLOOKUP(F116,class!A$1:B$460,2,FALSE)</f>
        <v>Metropolitan District</v>
      </c>
      <c r="H116" s="3" t="str">
        <f>IFERROR(VLOOKUP(F116,classifications!A$3:C$335,3,FALSE),VLOOKUP(F116,classifications!I$2:K$28,3,FALSE))</f>
        <v>Predominantly Urban</v>
      </c>
      <c r="I116" s="378">
        <v>1208</v>
      </c>
      <c r="J116" s="378">
        <v>29872</v>
      </c>
      <c r="K116" s="378">
        <v>0</v>
      </c>
      <c r="L116" s="378">
        <v>96902</v>
      </c>
      <c r="M116" s="378">
        <v>127982</v>
      </c>
      <c r="N116" s="378"/>
      <c r="O116" s="378"/>
      <c r="P116" s="362"/>
      <c r="Q116" s="362"/>
    </row>
    <row r="117" spans="1:17" ht="28.8" x14ac:dyDescent="0.3">
      <c r="A117" s="362"/>
      <c r="B117" s="380" t="s">
        <v>343</v>
      </c>
      <c r="C117" s="380" t="s">
        <v>345</v>
      </c>
      <c r="D117" s="381"/>
      <c r="E117" s="380" t="s">
        <v>346</v>
      </c>
      <c r="F117" s="380" t="s">
        <v>346</v>
      </c>
      <c r="G117" s="3" t="str">
        <f>VLOOKUP(F117,class!A$1:B$460,2,FALSE)</f>
        <v>Metropolitan District</v>
      </c>
      <c r="H117" s="3" t="str">
        <f>IFERROR(VLOOKUP(F117,classifications!A$3:C$335,3,FALSE),VLOOKUP(F117,classifications!I$2:K$28,3,FALSE))</f>
        <v>Predominantly Urban</v>
      </c>
      <c r="I117" s="378">
        <v>11122</v>
      </c>
      <c r="J117" s="378">
        <v>6573</v>
      </c>
      <c r="K117" s="378">
        <v>0</v>
      </c>
      <c r="L117" s="378">
        <v>114279</v>
      </c>
      <c r="M117" s="378">
        <v>131974</v>
      </c>
      <c r="N117" s="378"/>
      <c r="O117" s="378"/>
      <c r="P117" s="362"/>
      <c r="Q117" s="362"/>
    </row>
    <row r="118" spans="1:17" ht="28.8" x14ac:dyDescent="0.3">
      <c r="A118" s="362"/>
      <c r="B118" s="380" t="s">
        <v>347</v>
      </c>
      <c r="C118" s="380" t="s">
        <v>349</v>
      </c>
      <c r="D118" s="381"/>
      <c r="E118" s="380" t="s">
        <v>350</v>
      </c>
      <c r="F118" s="380" t="s">
        <v>350</v>
      </c>
      <c r="G118" s="3" t="str">
        <f>VLOOKUP(F118,class!A$1:B$460,2,FALSE)</f>
        <v>Metropolitan District</v>
      </c>
      <c r="H118" s="3" t="str">
        <f>IFERROR(VLOOKUP(F118,classifications!A$3:C$335,3,FALSE),VLOOKUP(F118,classifications!I$2:K$28,3,FALSE))</f>
        <v>Predominantly Urban</v>
      </c>
      <c r="I118" s="378">
        <v>0</v>
      </c>
      <c r="J118" s="378">
        <v>22214</v>
      </c>
      <c r="K118" s="378">
        <v>0</v>
      </c>
      <c r="L118" s="378">
        <v>82235</v>
      </c>
      <c r="M118" s="378">
        <v>104449</v>
      </c>
      <c r="N118" s="378"/>
      <c r="O118" s="378"/>
      <c r="P118" s="362"/>
      <c r="Q118" s="362"/>
    </row>
    <row r="119" spans="1:17" ht="28.8" x14ac:dyDescent="0.3">
      <c r="A119" s="362"/>
      <c r="B119" s="380" t="s">
        <v>351</v>
      </c>
      <c r="C119" s="380" t="s">
        <v>353</v>
      </c>
      <c r="D119" s="381"/>
      <c r="E119" s="380" t="s">
        <v>354</v>
      </c>
      <c r="F119" s="380" t="s">
        <v>354</v>
      </c>
      <c r="G119" s="3" t="str">
        <f>VLOOKUP(F119,class!A$1:B$460,2,FALSE)</f>
        <v>Metropolitan District</v>
      </c>
      <c r="H119" s="3" t="str">
        <f>IFERROR(VLOOKUP(F119,classifications!A$3:C$335,3,FALSE),VLOOKUP(F119,classifications!I$2:K$28,3,FALSE))</f>
        <v>Predominantly Urban</v>
      </c>
      <c r="I119" s="378">
        <v>0</v>
      </c>
      <c r="J119" s="378">
        <v>15569</v>
      </c>
      <c r="K119" s="378">
        <v>0</v>
      </c>
      <c r="L119" s="378">
        <v>85686</v>
      </c>
      <c r="M119" s="378">
        <v>101255</v>
      </c>
      <c r="N119" s="378"/>
      <c r="O119" s="378"/>
      <c r="P119" s="362"/>
      <c r="Q119" s="362"/>
    </row>
    <row r="120" spans="1:17" ht="28.8" x14ac:dyDescent="0.3">
      <c r="A120" s="362"/>
      <c r="B120" s="380" t="s">
        <v>355</v>
      </c>
      <c r="C120" s="380" t="s">
        <v>357</v>
      </c>
      <c r="D120" s="381"/>
      <c r="E120" s="380" t="s">
        <v>358</v>
      </c>
      <c r="F120" s="380" t="s">
        <v>358</v>
      </c>
      <c r="G120" s="3" t="str">
        <f>VLOOKUP(F120,class!A$1:B$460,2,FALSE)</f>
        <v>Metropolitan District</v>
      </c>
      <c r="H120" s="3" t="str">
        <f>IFERROR(VLOOKUP(F120,classifications!A$3:C$335,3,FALSE),VLOOKUP(F120,classifications!I$2:K$28,3,FALSE))</f>
        <v>Predominantly Urban</v>
      </c>
      <c r="I120" s="378">
        <v>21457</v>
      </c>
      <c r="J120" s="378">
        <v>4404</v>
      </c>
      <c r="K120" s="378">
        <v>21</v>
      </c>
      <c r="L120" s="378">
        <v>124525</v>
      </c>
      <c r="M120" s="378">
        <v>150407</v>
      </c>
      <c r="N120" s="378"/>
      <c r="O120" s="378"/>
      <c r="P120" s="362"/>
      <c r="Q120" s="362"/>
    </row>
    <row r="121" spans="1:17" x14ac:dyDescent="0.3">
      <c r="A121" s="362"/>
      <c r="B121" s="362"/>
      <c r="C121" s="362"/>
      <c r="D121" s="364"/>
      <c r="E121" s="362"/>
      <c r="F121" s="362"/>
      <c r="G121" s="362"/>
      <c r="H121" s="362"/>
      <c r="I121" s="378"/>
      <c r="J121" s="378"/>
      <c r="K121" s="378"/>
      <c r="L121" s="378"/>
      <c r="M121" s="378"/>
      <c r="N121" s="378"/>
      <c r="O121" s="378"/>
      <c r="P121" s="362"/>
      <c r="Q121" s="362"/>
    </row>
    <row r="122" spans="1:17" ht="28.8" x14ac:dyDescent="0.3">
      <c r="A122" s="362"/>
      <c r="B122" s="380"/>
      <c r="C122" s="380" t="s">
        <v>359</v>
      </c>
      <c r="D122" s="381" t="s">
        <v>360</v>
      </c>
      <c r="E122" s="380"/>
      <c r="F122" s="380"/>
      <c r="G122" s="380"/>
      <c r="H122" s="362"/>
      <c r="I122" s="388">
        <v>215</v>
      </c>
      <c r="J122" s="388">
        <v>135912</v>
      </c>
      <c r="K122" s="388">
        <v>1</v>
      </c>
      <c r="L122" s="388">
        <v>531667</v>
      </c>
      <c r="M122" s="384">
        <v>667795</v>
      </c>
      <c r="N122" s="378"/>
      <c r="O122" s="378"/>
      <c r="P122" s="362"/>
      <c r="Q122" s="362"/>
    </row>
    <row r="123" spans="1:17" ht="28.8" x14ac:dyDescent="0.3">
      <c r="A123" s="362"/>
      <c r="B123" s="380" t="s">
        <v>361</v>
      </c>
      <c r="C123" s="380" t="s">
        <v>363</v>
      </c>
      <c r="D123" s="381"/>
      <c r="E123" s="380" t="s">
        <v>364</v>
      </c>
      <c r="F123" s="380" t="s">
        <v>364</v>
      </c>
      <c r="G123" s="3" t="str">
        <f>VLOOKUP(F123,class!A$1:B$460,2,FALSE)</f>
        <v>Metropolitan District</v>
      </c>
      <c r="H123" s="3" t="str">
        <f>IFERROR(VLOOKUP(F123,classifications!A$3:C$335,3,FALSE),VLOOKUP(F123,classifications!I$2:K$28,3,FALSE))</f>
        <v>Predominantly Urban</v>
      </c>
      <c r="I123" s="378">
        <v>14</v>
      </c>
      <c r="J123" s="378">
        <v>18166</v>
      </c>
      <c r="K123" s="378">
        <v>0</v>
      </c>
      <c r="L123" s="378">
        <v>51990</v>
      </c>
      <c r="M123" s="378">
        <v>70170</v>
      </c>
      <c r="N123" s="378"/>
      <c r="O123" s="378"/>
      <c r="P123" s="362"/>
      <c r="Q123" s="362"/>
    </row>
    <row r="124" spans="1:17" ht="28.8" x14ac:dyDescent="0.3">
      <c r="A124" s="362"/>
      <c r="B124" s="380" t="s">
        <v>365</v>
      </c>
      <c r="C124" s="380" t="s">
        <v>367</v>
      </c>
      <c r="D124" s="381"/>
      <c r="E124" s="380" t="s">
        <v>368</v>
      </c>
      <c r="F124" s="380" t="s">
        <v>368</v>
      </c>
      <c r="G124" s="3" t="str">
        <f>VLOOKUP(F124,class!A$1:B$460,2,FALSE)</f>
        <v>Metropolitan District</v>
      </c>
      <c r="H124" s="3" t="str">
        <f>IFERROR(VLOOKUP(F124,classifications!A$3:C$335,3,FALSE),VLOOKUP(F124,classifications!I$2:K$28,3,FALSE))</f>
        <v>Predominantly Urban</v>
      </c>
      <c r="I124" s="378">
        <v>170</v>
      </c>
      <c r="J124" s="378">
        <v>58443</v>
      </c>
      <c r="K124" s="378">
        <v>0</v>
      </c>
      <c r="L124" s="378">
        <v>171250</v>
      </c>
      <c r="M124" s="378">
        <v>229863</v>
      </c>
      <c r="N124" s="378"/>
      <c r="O124" s="378"/>
      <c r="P124" s="362"/>
      <c r="Q124" s="362"/>
    </row>
    <row r="125" spans="1:17" ht="28.8" x14ac:dyDescent="0.3">
      <c r="A125" s="362"/>
      <c r="B125" s="380" t="s">
        <v>369</v>
      </c>
      <c r="C125" s="380" t="s">
        <v>371</v>
      </c>
      <c r="D125" s="381"/>
      <c r="E125" s="380" t="s">
        <v>372</v>
      </c>
      <c r="F125" s="380" t="s">
        <v>372</v>
      </c>
      <c r="G125" s="3" t="str">
        <f>VLOOKUP(F125,class!A$1:B$460,2,FALSE)</f>
        <v>Metropolitan District</v>
      </c>
      <c r="H125" s="3" t="str">
        <f>IFERROR(VLOOKUP(F125,classifications!A$3:C$335,3,FALSE),VLOOKUP(F125,classifications!I$2:K$28,3,FALSE))</f>
        <v>Predominantly Urban</v>
      </c>
      <c r="I125" s="378">
        <v>0</v>
      </c>
      <c r="J125" s="378">
        <v>18799</v>
      </c>
      <c r="K125" s="378">
        <v>0</v>
      </c>
      <c r="L125" s="378">
        <v>112005</v>
      </c>
      <c r="M125" s="378">
        <v>130804</v>
      </c>
      <c r="N125" s="378"/>
      <c r="O125" s="378"/>
      <c r="P125" s="362"/>
      <c r="Q125" s="362"/>
    </row>
    <row r="126" spans="1:17" ht="28.8" x14ac:dyDescent="0.3">
      <c r="A126" s="362"/>
      <c r="B126" s="380" t="s">
        <v>373</v>
      </c>
      <c r="C126" s="380" t="s">
        <v>375</v>
      </c>
      <c r="D126" s="381"/>
      <c r="E126" s="380" t="s">
        <v>376</v>
      </c>
      <c r="F126" s="380" t="s">
        <v>376</v>
      </c>
      <c r="G126" s="3" t="str">
        <f>VLOOKUP(F126,class!A$1:B$460,2,FALSE)</f>
        <v>Metropolitan District</v>
      </c>
      <c r="H126" s="3" t="str">
        <f>IFERROR(VLOOKUP(F126,classifications!A$3:C$335,3,FALSE),VLOOKUP(F126,classifications!I$2:K$28,3,FALSE))</f>
        <v>Predominantly Urban</v>
      </c>
      <c r="I126" s="378">
        <v>2</v>
      </c>
      <c r="J126" s="378">
        <v>17260</v>
      </c>
      <c r="K126" s="378">
        <v>0</v>
      </c>
      <c r="L126" s="378">
        <v>68149</v>
      </c>
      <c r="M126" s="378">
        <v>85411</v>
      </c>
      <c r="N126" s="378"/>
      <c r="O126" s="378"/>
      <c r="P126" s="362"/>
      <c r="Q126" s="362"/>
    </row>
    <row r="127" spans="1:17" ht="28.8" x14ac:dyDescent="0.3">
      <c r="A127" s="362"/>
      <c r="B127" s="380" t="s">
        <v>377</v>
      </c>
      <c r="C127" s="380" t="s">
        <v>379</v>
      </c>
      <c r="D127" s="381"/>
      <c r="E127" s="380" t="s">
        <v>380</v>
      </c>
      <c r="F127" s="380" t="s">
        <v>380</v>
      </c>
      <c r="G127" s="3" t="str">
        <f>VLOOKUP(F127,class!A$1:B$460,2,FALSE)</f>
        <v>Metropolitan District</v>
      </c>
      <c r="H127" s="3" t="str">
        <f>IFERROR(VLOOKUP(F127,classifications!A$3:C$335,3,FALSE),VLOOKUP(F127,classifications!I$2:K$28,3,FALSE))</f>
        <v>Predominantly Urban</v>
      </c>
      <c r="I127" s="378">
        <v>29</v>
      </c>
      <c r="J127" s="378">
        <v>23244</v>
      </c>
      <c r="K127" s="378">
        <v>1</v>
      </c>
      <c r="L127" s="378">
        <v>128273</v>
      </c>
      <c r="M127" s="378">
        <v>151547</v>
      </c>
      <c r="N127" s="378"/>
      <c r="O127" s="378"/>
      <c r="P127" s="362"/>
      <c r="Q127" s="362"/>
    </row>
    <row r="128" spans="1:17" x14ac:dyDescent="0.3">
      <c r="A128" s="362"/>
      <c r="B128" s="362"/>
      <c r="C128" s="362"/>
      <c r="D128" s="364"/>
      <c r="E128" s="362"/>
      <c r="F128" s="362"/>
      <c r="G128" s="362"/>
      <c r="H128" s="362"/>
      <c r="I128" s="378"/>
      <c r="J128" s="378"/>
      <c r="K128" s="378"/>
      <c r="L128" s="378"/>
      <c r="M128" s="378"/>
      <c r="N128" s="378"/>
      <c r="O128" s="378"/>
      <c r="P128" s="362"/>
      <c r="Q128" s="362"/>
    </row>
    <row r="129" spans="1:17" ht="28.8" x14ac:dyDescent="0.3">
      <c r="A129" s="362"/>
      <c r="B129" s="380"/>
      <c r="C129" s="380" t="s">
        <v>381</v>
      </c>
      <c r="D129" s="381" t="s">
        <v>382</v>
      </c>
      <c r="E129" s="380"/>
      <c r="F129" s="380"/>
      <c r="G129" s="380"/>
      <c r="H129" s="362"/>
      <c r="I129" s="388">
        <v>96957</v>
      </c>
      <c r="J129" s="388">
        <v>31303</v>
      </c>
      <c r="K129" s="388">
        <v>220</v>
      </c>
      <c r="L129" s="388">
        <v>495293</v>
      </c>
      <c r="M129" s="384">
        <v>623773</v>
      </c>
      <c r="N129" s="378"/>
      <c r="O129" s="378"/>
      <c r="P129" s="362"/>
      <c r="Q129" s="362"/>
    </row>
    <row r="130" spans="1:17" ht="28.8" x14ac:dyDescent="0.3">
      <c r="A130" s="362"/>
      <c r="B130" s="380" t="s">
        <v>383</v>
      </c>
      <c r="C130" s="380" t="s">
        <v>385</v>
      </c>
      <c r="D130" s="381"/>
      <c r="E130" s="380" t="s">
        <v>386</v>
      </c>
      <c r="F130" s="380" t="s">
        <v>386</v>
      </c>
      <c r="G130" s="3" t="str">
        <f>VLOOKUP(F130,class!A$1:B$460,2,FALSE)</f>
        <v>Metropolitan District</v>
      </c>
      <c r="H130" s="3" t="str">
        <f>IFERROR(VLOOKUP(F130,classifications!A$3:C$335,3,FALSE),VLOOKUP(F130,classifications!I$2:K$28,3,FALSE))</f>
        <v>Predominantly Urban</v>
      </c>
      <c r="I130" s="378">
        <v>18134</v>
      </c>
      <c r="J130" s="378">
        <v>4142</v>
      </c>
      <c r="K130" s="378">
        <v>0</v>
      </c>
      <c r="L130" s="378">
        <v>92038</v>
      </c>
      <c r="M130" s="378">
        <v>114314</v>
      </c>
      <c r="N130" s="378"/>
      <c r="O130" s="378"/>
      <c r="P130" s="362"/>
      <c r="Q130" s="362"/>
    </row>
    <row r="131" spans="1:17" ht="28.8" x14ac:dyDescent="0.3">
      <c r="A131" s="362"/>
      <c r="B131" s="380" t="s">
        <v>387</v>
      </c>
      <c r="C131" s="380" t="s">
        <v>389</v>
      </c>
      <c r="D131" s="381"/>
      <c r="E131" s="380" t="s">
        <v>390</v>
      </c>
      <c r="F131" s="380" t="s">
        <v>390</v>
      </c>
      <c r="G131" s="3" t="str">
        <f>VLOOKUP(F131,class!A$1:B$460,2,FALSE)</f>
        <v>Metropolitan District</v>
      </c>
      <c r="H131" s="3" t="str">
        <f>IFERROR(VLOOKUP(F131,classifications!A$3:C$335,3,FALSE),VLOOKUP(F131,classifications!I$2:K$28,3,FALSE))</f>
        <v>Predominantly Urban</v>
      </c>
      <c r="I131" s="378">
        <v>20043</v>
      </c>
      <c r="J131" s="378">
        <v>4404</v>
      </c>
      <c r="K131" s="378">
        <v>0</v>
      </c>
      <c r="L131" s="378">
        <v>117152</v>
      </c>
      <c r="M131" s="378">
        <v>141599</v>
      </c>
      <c r="N131" s="378"/>
      <c r="O131" s="378"/>
      <c r="P131" s="362"/>
      <c r="Q131" s="362"/>
    </row>
    <row r="132" spans="1:17" ht="28.8" x14ac:dyDescent="0.3">
      <c r="A132" s="362"/>
      <c r="B132" s="380" t="s">
        <v>391</v>
      </c>
      <c r="C132" s="380" t="s">
        <v>393</v>
      </c>
      <c r="D132" s="381"/>
      <c r="E132" s="380" t="s">
        <v>394</v>
      </c>
      <c r="F132" s="380" t="s">
        <v>394</v>
      </c>
      <c r="G132" s="3" t="str">
        <f>VLOOKUP(F132,class!A$1:B$460,2,FALSE)</f>
        <v>Metropolitan District</v>
      </c>
      <c r="H132" s="3" t="str">
        <f>IFERROR(VLOOKUP(F132,classifications!A$3:C$335,3,FALSE),VLOOKUP(F132,classifications!I$2:K$28,3,FALSE))</f>
        <v>Predominantly Urban</v>
      </c>
      <c r="I132" s="378">
        <v>20165</v>
      </c>
      <c r="J132" s="378">
        <v>4837</v>
      </c>
      <c r="K132" s="378">
        <v>151</v>
      </c>
      <c r="L132" s="378">
        <v>95305</v>
      </c>
      <c r="M132" s="378">
        <v>120458</v>
      </c>
      <c r="N132" s="378"/>
      <c r="O132" s="378"/>
      <c r="P132" s="362"/>
      <c r="Q132" s="362"/>
    </row>
    <row r="133" spans="1:17" ht="28.8" x14ac:dyDescent="0.3">
      <c r="A133" s="362"/>
      <c r="B133" s="380" t="s">
        <v>395</v>
      </c>
      <c r="C133" s="380" t="s">
        <v>397</v>
      </c>
      <c r="D133" s="381"/>
      <c r="E133" s="380" t="s">
        <v>398</v>
      </c>
      <c r="F133" s="380" t="s">
        <v>398</v>
      </c>
      <c r="G133" s="3" t="str">
        <f>VLOOKUP(F133,class!A$1:B$460,2,FALSE)</f>
        <v>Metropolitan District</v>
      </c>
      <c r="H133" s="3" t="str">
        <f>IFERROR(VLOOKUP(F133,classifications!A$3:C$335,3,FALSE),VLOOKUP(F133,classifications!I$2:K$28,3,FALSE))</f>
        <v>Predominantly Urban</v>
      </c>
      <c r="I133" s="378">
        <v>38615</v>
      </c>
      <c r="J133" s="378">
        <v>17920</v>
      </c>
      <c r="K133" s="378">
        <v>69</v>
      </c>
      <c r="L133" s="378">
        <v>190798</v>
      </c>
      <c r="M133" s="378">
        <v>247402</v>
      </c>
      <c r="N133" s="378"/>
      <c r="O133" s="378"/>
      <c r="P133" s="362"/>
      <c r="Q133" s="362"/>
    </row>
    <row r="134" spans="1:17" x14ac:dyDescent="0.3">
      <c r="A134" s="362"/>
      <c r="B134" s="362"/>
      <c r="C134" s="362"/>
      <c r="D134" s="364"/>
      <c r="E134" s="362"/>
      <c r="F134" s="362"/>
      <c r="G134" s="362"/>
      <c r="H134" s="362"/>
      <c r="I134" s="378"/>
      <c r="J134" s="378"/>
      <c r="K134" s="378"/>
      <c r="L134" s="378"/>
      <c r="M134" s="378"/>
      <c r="N134" s="378"/>
      <c r="O134" s="378"/>
      <c r="P134" s="362"/>
      <c r="Q134" s="362"/>
    </row>
    <row r="135" spans="1:17" ht="28.8" x14ac:dyDescent="0.3">
      <c r="A135" s="362"/>
      <c r="B135" s="380"/>
      <c r="C135" s="380" t="s">
        <v>399</v>
      </c>
      <c r="D135" s="381" t="s">
        <v>400</v>
      </c>
      <c r="E135" s="380"/>
      <c r="F135" s="380"/>
      <c r="G135" s="380"/>
      <c r="H135" s="362"/>
      <c r="I135" s="388">
        <v>74271</v>
      </c>
      <c r="J135" s="388">
        <v>62319</v>
      </c>
      <c r="K135" s="388">
        <v>1000</v>
      </c>
      <c r="L135" s="388">
        <v>392051</v>
      </c>
      <c r="M135" s="388">
        <f>SUM(M136:M140)</f>
        <v>529641</v>
      </c>
      <c r="N135" s="378"/>
      <c r="O135" s="378"/>
      <c r="P135" s="362"/>
      <c r="Q135" s="362"/>
    </row>
    <row r="136" spans="1:17" ht="28.8" x14ac:dyDescent="0.3">
      <c r="A136" s="362"/>
      <c r="B136" s="380" t="s">
        <v>401</v>
      </c>
      <c r="C136" s="380" t="s">
        <v>403</v>
      </c>
      <c r="D136" s="381"/>
      <c r="E136" s="380" t="s">
        <v>404</v>
      </c>
      <c r="F136" s="380" t="s">
        <v>404</v>
      </c>
      <c r="G136" s="3" t="str">
        <f>VLOOKUP(F136,class!A$1:B$460,2,FALSE)</f>
        <v>Metropolitan District</v>
      </c>
      <c r="H136" s="3" t="str">
        <f>IFERROR(VLOOKUP(F136,classifications!A$3:C$335,3,FALSE),VLOOKUP(F136,classifications!I$2:K$28,3,FALSE))</f>
        <v>Predominantly Urban</v>
      </c>
      <c r="I136" s="378">
        <v>18810</v>
      </c>
      <c r="J136" s="378">
        <v>5564</v>
      </c>
      <c r="K136" s="378">
        <v>0</v>
      </c>
      <c r="L136" s="378">
        <v>70086</v>
      </c>
      <c r="M136" s="378">
        <v>94460</v>
      </c>
      <c r="N136" s="378"/>
      <c r="O136" s="378"/>
      <c r="P136" s="362"/>
      <c r="Q136" s="362"/>
    </row>
    <row r="137" spans="1:17" ht="43.2" x14ac:dyDescent="0.3">
      <c r="A137" s="362"/>
      <c r="B137" s="380" t="s">
        <v>405</v>
      </c>
      <c r="C137" s="380" t="s">
        <v>407</v>
      </c>
      <c r="D137" s="381"/>
      <c r="E137" s="380" t="s">
        <v>408</v>
      </c>
      <c r="F137" s="380" t="s">
        <v>408</v>
      </c>
      <c r="G137" s="3" t="str">
        <f>VLOOKUP(F137,class!A$1:B$460,2,FALSE)</f>
        <v>Metropolitan District</v>
      </c>
      <c r="H137" s="3" t="str">
        <f>IFERROR(VLOOKUP(F137,classifications!A$3:C$335,3,FALSE),VLOOKUP(F137,classifications!I$2:K$28,3,FALSE))</f>
        <v>Predominantly Urban</v>
      </c>
      <c r="I137" s="378">
        <v>24893</v>
      </c>
      <c r="J137" s="378">
        <v>10577</v>
      </c>
      <c r="K137" s="378">
        <v>1000</v>
      </c>
      <c r="L137" s="378">
        <v>94410</v>
      </c>
      <c r="M137" s="378">
        <v>130880</v>
      </c>
      <c r="N137" s="378"/>
      <c r="O137" s="378"/>
      <c r="P137" s="362"/>
      <c r="Q137" s="362"/>
    </row>
    <row r="138" spans="1:17" ht="28.8" x14ac:dyDescent="0.3">
      <c r="A138" s="362"/>
      <c r="B138" s="380" t="s">
        <v>409</v>
      </c>
      <c r="C138" s="380" t="s">
        <v>411</v>
      </c>
      <c r="D138" s="381"/>
      <c r="E138" s="380" t="s">
        <v>412</v>
      </c>
      <c r="F138" s="380" t="s">
        <v>412</v>
      </c>
      <c r="G138" s="3" t="str">
        <f>VLOOKUP(F138,class!A$1:B$460,2,FALSE)</f>
        <v>Metropolitan District</v>
      </c>
      <c r="H138" s="3" t="str">
        <f>IFERROR(VLOOKUP(F138,classifications!A$3:C$335,3,FALSE),VLOOKUP(F138,classifications!I$2:K$28,3,FALSE))</f>
        <v>Predominantly Urban</v>
      </c>
      <c r="I138" s="378">
        <v>14299</v>
      </c>
      <c r="J138" s="378">
        <v>6348</v>
      </c>
      <c r="K138" s="378">
        <v>0</v>
      </c>
      <c r="L138" s="378">
        <v>79926</v>
      </c>
      <c r="M138" s="378">
        <v>100573</v>
      </c>
      <c r="N138" s="378"/>
      <c r="O138" s="378"/>
      <c r="P138" s="362"/>
      <c r="Q138" s="362"/>
    </row>
    <row r="139" spans="1:17" ht="28.8" x14ac:dyDescent="0.3">
      <c r="A139" s="362"/>
      <c r="B139" s="380" t="s">
        <v>413</v>
      </c>
      <c r="C139" s="380" t="s">
        <v>415</v>
      </c>
      <c r="D139" s="381"/>
      <c r="E139" s="380" t="s">
        <v>416</v>
      </c>
      <c r="F139" s="380" t="s">
        <v>416</v>
      </c>
      <c r="G139" s="3" t="str">
        <f>VLOOKUP(F139,class!A$1:B$460,2,FALSE)</f>
        <v>Metropolitan District</v>
      </c>
      <c r="H139" s="3" t="str">
        <f>IFERROR(VLOOKUP(F139,classifications!A$3:C$335,3,FALSE),VLOOKUP(F139,classifications!I$2:K$28,3,FALSE))</f>
        <v>Predominantly Urban</v>
      </c>
      <c r="I139" s="378">
        <v>16202</v>
      </c>
      <c r="J139" s="378">
        <v>5319</v>
      </c>
      <c r="K139" s="378">
        <v>0</v>
      </c>
      <c r="L139" s="378">
        <v>50867</v>
      </c>
      <c r="M139" s="378">
        <v>72388</v>
      </c>
      <c r="N139" s="378"/>
      <c r="O139" s="378"/>
      <c r="P139" s="362"/>
      <c r="Q139" s="362"/>
    </row>
    <row r="140" spans="1:17" ht="28.8" x14ac:dyDescent="0.3">
      <c r="A140" s="362"/>
      <c r="B140" s="380" t="s">
        <v>417</v>
      </c>
      <c r="C140" s="380" t="s">
        <v>419</v>
      </c>
      <c r="D140" s="381"/>
      <c r="E140" s="380" t="s">
        <v>420</v>
      </c>
      <c r="F140" s="380" t="s">
        <v>420</v>
      </c>
      <c r="G140" s="3" t="str">
        <f>VLOOKUP(F140,class!A$1:B$460,2,FALSE)</f>
        <v>Metropolitan District</v>
      </c>
      <c r="H140" s="3" t="str">
        <f>IFERROR(VLOOKUP(F140,classifications!A$3:C$335,3,FALSE),VLOOKUP(F140,classifications!I$2:K$28,3,FALSE))</f>
        <v>Predominantly Urban</v>
      </c>
      <c r="I140" s="378">
        <v>67</v>
      </c>
      <c r="J140" s="378">
        <v>34511</v>
      </c>
      <c r="K140" s="378">
        <v>0</v>
      </c>
      <c r="L140" s="378">
        <v>96762</v>
      </c>
      <c r="M140" s="378">
        <v>131340</v>
      </c>
      <c r="N140" s="378"/>
      <c r="O140" s="378"/>
      <c r="P140" s="362"/>
      <c r="Q140" s="362"/>
    </row>
    <row r="141" spans="1:17" x14ac:dyDescent="0.3">
      <c r="A141" s="362"/>
      <c r="B141" s="362"/>
      <c r="C141" s="362"/>
      <c r="D141" s="364"/>
      <c r="E141" s="362"/>
      <c r="F141" s="362"/>
      <c r="G141" s="362"/>
      <c r="H141" s="362"/>
      <c r="I141" s="378"/>
      <c r="J141" s="378"/>
      <c r="K141" s="378"/>
      <c r="L141" s="378"/>
      <c r="M141" s="378"/>
      <c r="N141" s="378"/>
      <c r="O141" s="378"/>
      <c r="P141" s="362"/>
      <c r="Q141" s="362"/>
    </row>
    <row r="142" spans="1:17" x14ac:dyDescent="0.3">
      <c r="A142" s="362"/>
      <c r="B142" s="362"/>
      <c r="C142" s="362" t="s">
        <v>421</v>
      </c>
      <c r="D142" s="364" t="s">
        <v>422</v>
      </c>
      <c r="E142" s="362"/>
      <c r="F142" s="362"/>
      <c r="G142" s="362"/>
      <c r="H142" s="362"/>
      <c r="I142" s="388">
        <v>140529</v>
      </c>
      <c r="J142" s="388">
        <v>121925</v>
      </c>
      <c r="K142" s="388">
        <v>134</v>
      </c>
      <c r="L142" s="388">
        <v>934547</v>
      </c>
      <c r="M142" s="384">
        <v>1197135</v>
      </c>
      <c r="N142" s="378"/>
      <c r="O142" s="378"/>
      <c r="P142" s="362"/>
      <c r="Q142" s="362"/>
    </row>
    <row r="143" spans="1:17" x14ac:dyDescent="0.3">
      <c r="A143" s="362"/>
      <c r="B143" s="362" t="s">
        <v>423</v>
      </c>
      <c r="C143" s="362" t="s">
        <v>425</v>
      </c>
      <c r="D143" s="364"/>
      <c r="E143" s="362" t="s">
        <v>426</v>
      </c>
      <c r="F143" s="362" t="s">
        <v>426</v>
      </c>
      <c r="G143" s="3" t="str">
        <f>VLOOKUP(F143,class!A$1:B$460,2,FALSE)</f>
        <v>Metropolitan District</v>
      </c>
      <c r="H143" s="3" t="str">
        <f>IFERROR(VLOOKUP(F143,classifications!A$3:C$335,3,FALSE),VLOOKUP(F143,classifications!I$2:K$28,3,FALSE))</f>
        <v>Predominantly Urban</v>
      </c>
      <c r="I143" s="378">
        <v>59004</v>
      </c>
      <c r="J143" s="378">
        <v>45890</v>
      </c>
      <c r="K143" s="378">
        <v>0</v>
      </c>
      <c r="L143" s="378">
        <v>344574</v>
      </c>
      <c r="M143" s="378">
        <v>449468</v>
      </c>
      <c r="N143" s="378"/>
      <c r="O143" s="378"/>
      <c r="P143" s="362"/>
      <c r="Q143" s="362"/>
    </row>
    <row r="144" spans="1:17" x14ac:dyDescent="0.3">
      <c r="A144" s="362"/>
      <c r="B144" s="362" t="s">
        <v>427</v>
      </c>
      <c r="C144" s="362" t="s">
        <v>429</v>
      </c>
      <c r="D144" s="364"/>
      <c r="E144" s="362" t="s">
        <v>430</v>
      </c>
      <c r="F144" s="362" t="s">
        <v>430</v>
      </c>
      <c r="G144" s="3" t="str">
        <f>VLOOKUP(F144,class!A$1:B$460,2,FALSE)</f>
        <v>Metropolitan District</v>
      </c>
      <c r="H144" s="3" t="str">
        <f>IFERROR(VLOOKUP(F144,classifications!A$3:C$335,3,FALSE),VLOOKUP(F144,classifications!I$2:K$28,3,FALSE))</f>
        <v>Predominantly Urban</v>
      </c>
      <c r="I144" s="378">
        <v>133</v>
      </c>
      <c r="J144" s="378">
        <v>24973</v>
      </c>
      <c r="K144" s="378">
        <v>21</v>
      </c>
      <c r="L144" s="378">
        <v>120132</v>
      </c>
      <c r="M144" s="378">
        <v>145259</v>
      </c>
      <c r="N144" s="378"/>
      <c r="O144" s="378"/>
      <c r="P144" s="362"/>
      <c r="Q144" s="362"/>
    </row>
    <row r="145" spans="1:17" x14ac:dyDescent="0.3">
      <c r="A145" s="362"/>
      <c r="B145" s="362" t="s">
        <v>431</v>
      </c>
      <c r="C145" s="362" t="s">
        <v>433</v>
      </c>
      <c r="D145" s="364"/>
      <c r="E145" s="362" t="s">
        <v>434</v>
      </c>
      <c r="F145" s="362" t="s">
        <v>434</v>
      </c>
      <c r="G145" s="3" t="str">
        <f>VLOOKUP(F145,class!A$1:B$460,2,FALSE)</f>
        <v>Metropolitan District</v>
      </c>
      <c r="H145" s="3" t="str">
        <f>IFERROR(VLOOKUP(F145,classifications!A$3:C$335,3,FALSE),VLOOKUP(F145,classifications!I$2:K$28,3,FALSE))</f>
        <v>Predominantly Urban</v>
      </c>
      <c r="I145" s="378">
        <v>21284</v>
      </c>
      <c r="J145" s="378">
        <v>5230</v>
      </c>
      <c r="K145" s="378">
        <v>10</v>
      </c>
      <c r="L145" s="378">
        <v>113981</v>
      </c>
      <c r="M145" s="378">
        <v>140505</v>
      </c>
      <c r="N145" s="378"/>
      <c r="O145" s="378"/>
      <c r="P145" s="362"/>
      <c r="Q145" s="362"/>
    </row>
    <row r="146" spans="1:17" x14ac:dyDescent="0.3">
      <c r="A146" s="362"/>
      <c r="B146" s="362" t="s">
        <v>435</v>
      </c>
      <c r="C146" s="362" t="s">
        <v>437</v>
      </c>
      <c r="D146" s="364"/>
      <c r="E146" s="362" t="s">
        <v>438</v>
      </c>
      <c r="F146" s="362" t="s">
        <v>438</v>
      </c>
      <c r="G146" s="3" t="str">
        <f>VLOOKUP(F146,class!A$1:B$460,2,FALSE)</f>
        <v>Metropolitan District</v>
      </c>
      <c r="H146" s="3" t="str">
        <f>IFERROR(VLOOKUP(F146,classifications!A$3:C$335,3,FALSE),VLOOKUP(F146,classifications!I$2:K$28,3,FALSE))</f>
        <v>Predominantly Urban</v>
      </c>
      <c r="I146" s="378">
        <v>28346</v>
      </c>
      <c r="J146" s="378">
        <v>7514</v>
      </c>
      <c r="K146" s="378">
        <v>0</v>
      </c>
      <c r="L146" s="378">
        <v>99559</v>
      </c>
      <c r="M146" s="378">
        <v>135419</v>
      </c>
      <c r="N146" s="378"/>
      <c r="O146" s="378"/>
      <c r="P146" s="362"/>
      <c r="Q146" s="362"/>
    </row>
    <row r="147" spans="1:17" x14ac:dyDescent="0.3">
      <c r="A147" s="362"/>
      <c r="B147" s="362" t="s">
        <v>439</v>
      </c>
      <c r="C147" s="362" t="s">
        <v>441</v>
      </c>
      <c r="D147" s="364"/>
      <c r="E147" s="362" t="s">
        <v>442</v>
      </c>
      <c r="F147" s="362" t="s">
        <v>442</v>
      </c>
      <c r="G147" s="3" t="str">
        <f>VLOOKUP(F147,class!A$1:B$460,2,FALSE)</f>
        <v>Metropolitan District</v>
      </c>
      <c r="H147" s="3" t="str">
        <f>IFERROR(VLOOKUP(F147,classifications!A$3:C$335,3,FALSE),VLOOKUP(F147,classifications!I$2:K$28,3,FALSE))</f>
        <v>Predominantly Urban</v>
      </c>
      <c r="I147" s="378">
        <v>10035</v>
      </c>
      <c r="J147" s="378">
        <v>3564</v>
      </c>
      <c r="K147" s="378">
        <v>65</v>
      </c>
      <c r="L147" s="378">
        <v>81363</v>
      </c>
      <c r="M147" s="378">
        <v>95027</v>
      </c>
      <c r="N147" s="378"/>
      <c r="O147" s="378"/>
      <c r="P147" s="362"/>
      <c r="Q147" s="362"/>
    </row>
    <row r="148" spans="1:17" x14ac:dyDescent="0.3">
      <c r="A148" s="362"/>
      <c r="B148" s="362" t="s">
        <v>443</v>
      </c>
      <c r="C148" s="362" t="s">
        <v>445</v>
      </c>
      <c r="D148" s="364"/>
      <c r="E148" s="362" t="s">
        <v>446</v>
      </c>
      <c r="F148" s="362" t="s">
        <v>446</v>
      </c>
      <c r="G148" s="3" t="str">
        <f>VLOOKUP(F148,class!A$1:B$460,2,FALSE)</f>
        <v>Metropolitan District</v>
      </c>
      <c r="H148" s="3" t="str">
        <f>IFERROR(VLOOKUP(F148,classifications!A$3:C$335,3,FALSE),VLOOKUP(F148,classifications!I$2:K$28,3,FALSE))</f>
        <v>Predominantly Urban</v>
      </c>
      <c r="I148" s="378">
        <v>0</v>
      </c>
      <c r="J148" s="378">
        <v>27779</v>
      </c>
      <c r="K148" s="378">
        <v>38</v>
      </c>
      <c r="L148" s="378">
        <v>89923</v>
      </c>
      <c r="M148" s="378">
        <v>117740</v>
      </c>
      <c r="N148" s="378"/>
      <c r="O148" s="378"/>
      <c r="P148" s="362"/>
      <c r="Q148" s="362"/>
    </row>
    <row r="149" spans="1:17" x14ac:dyDescent="0.3">
      <c r="A149" s="362"/>
      <c r="B149" s="362" t="s">
        <v>447</v>
      </c>
      <c r="C149" s="362" t="s">
        <v>449</v>
      </c>
      <c r="D149" s="364"/>
      <c r="E149" s="362" t="s">
        <v>450</v>
      </c>
      <c r="F149" s="362" t="s">
        <v>450</v>
      </c>
      <c r="G149" s="3" t="str">
        <f>VLOOKUP(F149,class!A$1:B$460,2,FALSE)</f>
        <v>Metropolitan District</v>
      </c>
      <c r="H149" s="3" t="str">
        <f>IFERROR(VLOOKUP(F149,classifications!A$3:C$335,3,FALSE),VLOOKUP(F149,classifications!I$2:K$28,3,FALSE))</f>
        <v>Predominantly Urban</v>
      </c>
      <c r="I149" s="378">
        <v>21727</v>
      </c>
      <c r="J149" s="378">
        <v>6975</v>
      </c>
      <c r="K149" s="378">
        <v>0</v>
      </c>
      <c r="L149" s="378">
        <v>85015</v>
      </c>
      <c r="M149" s="378">
        <v>113717</v>
      </c>
      <c r="N149" s="378"/>
      <c r="O149" s="378"/>
      <c r="P149" s="362"/>
      <c r="Q149" s="362"/>
    </row>
    <row r="150" spans="1:17" x14ac:dyDescent="0.3">
      <c r="A150" s="362"/>
      <c r="B150" s="362"/>
      <c r="C150" s="362"/>
      <c r="D150" s="364"/>
      <c r="E150" s="362"/>
      <c r="F150" s="362"/>
      <c r="G150" s="362"/>
      <c r="H150" s="362"/>
      <c r="I150" s="378"/>
      <c r="J150" s="378"/>
      <c r="K150" s="378"/>
      <c r="L150" s="378"/>
      <c r="M150" s="378"/>
      <c r="N150" s="378"/>
      <c r="O150" s="378"/>
      <c r="P150" s="362"/>
      <c r="Q150" s="362"/>
    </row>
    <row r="151" spans="1:17" ht="28.8" x14ac:dyDescent="0.3">
      <c r="A151" s="362"/>
      <c r="B151" s="380"/>
      <c r="C151" s="380" t="s">
        <v>451</v>
      </c>
      <c r="D151" s="381" t="s">
        <v>452</v>
      </c>
      <c r="E151" s="380"/>
      <c r="F151" s="380"/>
      <c r="G151" s="380"/>
      <c r="H151" s="362"/>
      <c r="I151" s="388">
        <v>76460</v>
      </c>
      <c r="J151" s="388">
        <v>104723</v>
      </c>
      <c r="K151" s="388">
        <v>35</v>
      </c>
      <c r="L151" s="388">
        <v>848640</v>
      </c>
      <c r="M151" s="384">
        <v>1029858</v>
      </c>
      <c r="N151" s="378"/>
      <c r="O151" s="378"/>
      <c r="P151" s="362"/>
      <c r="Q151" s="362"/>
    </row>
    <row r="152" spans="1:17" ht="28.8" x14ac:dyDescent="0.3">
      <c r="A152" s="362"/>
      <c r="B152" s="380" t="s">
        <v>453</v>
      </c>
      <c r="C152" s="380" t="s">
        <v>455</v>
      </c>
      <c r="D152" s="381"/>
      <c r="E152" s="380" t="s">
        <v>456</v>
      </c>
      <c r="F152" s="380" t="s">
        <v>456</v>
      </c>
      <c r="G152" s="3" t="str">
        <f>VLOOKUP(F152,class!A$1:B$460,2,FALSE)</f>
        <v>Metropolitan District</v>
      </c>
      <c r="H152" s="3" t="str">
        <f>IFERROR(VLOOKUP(F152,classifications!A$3:C$335,3,FALSE),VLOOKUP(F152,classifications!I$2:K$28,3,FALSE))</f>
        <v>Predominantly Urban</v>
      </c>
      <c r="I152" s="378">
        <v>406</v>
      </c>
      <c r="J152" s="378">
        <v>31541</v>
      </c>
      <c r="K152" s="378">
        <v>0</v>
      </c>
      <c r="L152" s="378">
        <v>189139</v>
      </c>
      <c r="M152" s="378">
        <v>221086</v>
      </c>
      <c r="N152" s="378"/>
      <c r="O152" s="378"/>
      <c r="P152" s="362"/>
      <c r="Q152" s="362"/>
    </row>
    <row r="153" spans="1:17" ht="28.8" x14ac:dyDescent="0.3">
      <c r="A153" s="362"/>
      <c r="B153" s="380" t="s">
        <v>457</v>
      </c>
      <c r="C153" s="380" t="s">
        <v>459</v>
      </c>
      <c r="D153" s="381"/>
      <c r="E153" s="380" t="s">
        <v>460</v>
      </c>
      <c r="F153" s="380" t="s">
        <v>460</v>
      </c>
      <c r="G153" s="3" t="str">
        <f>VLOOKUP(F153,class!A$1:B$460,2,FALSE)</f>
        <v>Metropolitan District</v>
      </c>
      <c r="H153" s="3" t="str">
        <f>IFERROR(VLOOKUP(F153,classifications!A$3:C$335,3,FALSE),VLOOKUP(F153,classifications!I$2:K$28,3,FALSE))</f>
        <v>Predominantly Urban</v>
      </c>
      <c r="I153" s="378">
        <v>0</v>
      </c>
      <c r="J153" s="378">
        <v>13990</v>
      </c>
      <c r="K153" s="378">
        <v>0</v>
      </c>
      <c r="L153" s="378">
        <v>82702</v>
      </c>
      <c r="M153" s="378">
        <v>96692</v>
      </c>
      <c r="N153" s="378"/>
      <c r="O153" s="378"/>
      <c r="P153" s="362"/>
      <c r="Q153" s="362"/>
    </row>
    <row r="154" spans="1:17" ht="28.8" x14ac:dyDescent="0.3">
      <c r="A154" s="362"/>
      <c r="B154" s="380" t="s">
        <v>461</v>
      </c>
      <c r="C154" s="380" t="s">
        <v>463</v>
      </c>
      <c r="D154" s="381"/>
      <c r="E154" s="380" t="s">
        <v>464</v>
      </c>
      <c r="F154" s="380" t="s">
        <v>464</v>
      </c>
      <c r="G154" s="3" t="str">
        <f>VLOOKUP(F154,class!A$1:B$460,2,FALSE)</f>
        <v>Metropolitan District</v>
      </c>
      <c r="H154" s="3" t="str">
        <f>IFERROR(VLOOKUP(F154,classifications!A$3:C$335,3,FALSE),VLOOKUP(F154,classifications!I$2:K$28,3,FALSE))</f>
        <v>Predominantly Urban</v>
      </c>
      <c r="I154" s="378">
        <v>21960</v>
      </c>
      <c r="J154" s="378">
        <v>6048</v>
      </c>
      <c r="K154" s="378">
        <v>0</v>
      </c>
      <c r="L154" s="378">
        <v>160804</v>
      </c>
      <c r="M154" s="378">
        <v>188812</v>
      </c>
      <c r="N154" s="378"/>
      <c r="O154" s="378"/>
      <c r="P154" s="362"/>
      <c r="Q154" s="362"/>
    </row>
    <row r="155" spans="1:17" ht="28.8" x14ac:dyDescent="0.3">
      <c r="A155" s="362"/>
      <c r="B155" s="380" t="s">
        <v>465</v>
      </c>
      <c r="C155" s="380" t="s">
        <v>467</v>
      </c>
      <c r="D155" s="381"/>
      <c r="E155" s="380" t="s">
        <v>468</v>
      </c>
      <c r="F155" s="380" t="s">
        <v>468</v>
      </c>
      <c r="G155" s="3" t="str">
        <f>VLOOKUP(F155,class!A$1:B$460,2,FALSE)</f>
        <v>Metropolitan District</v>
      </c>
      <c r="H155" s="3" t="str">
        <f>IFERROR(VLOOKUP(F155,classifications!A$3:C$335,3,FALSE),VLOOKUP(F155,classifications!I$2:K$28,3,FALSE))</f>
        <v>Predominantly Urban</v>
      </c>
      <c r="I155" s="378">
        <v>54034</v>
      </c>
      <c r="J155" s="378">
        <v>17930</v>
      </c>
      <c r="K155" s="378">
        <v>19</v>
      </c>
      <c r="L155" s="378">
        <v>288715</v>
      </c>
      <c r="M155" s="378">
        <v>360698</v>
      </c>
      <c r="N155" s="378"/>
      <c r="O155" s="378"/>
      <c r="P155" s="362"/>
      <c r="Q155" s="362"/>
    </row>
    <row r="156" spans="1:17" ht="28.8" x14ac:dyDescent="0.3">
      <c r="A156" s="362"/>
      <c r="B156" s="380" t="s">
        <v>469</v>
      </c>
      <c r="C156" s="380" t="s">
        <v>471</v>
      </c>
      <c r="D156" s="381"/>
      <c r="E156" s="380" t="s">
        <v>472</v>
      </c>
      <c r="F156" s="380" t="s">
        <v>472</v>
      </c>
      <c r="G156" s="3" t="str">
        <f>VLOOKUP(F156,class!A$1:B$460,2,FALSE)</f>
        <v>Metropolitan District</v>
      </c>
      <c r="H156" s="3" t="str">
        <f>IFERROR(VLOOKUP(F156,classifications!A$3:C$335,3,FALSE),VLOOKUP(F156,classifications!I$2:K$28,3,FALSE))</f>
        <v>Predominantly Urban</v>
      </c>
      <c r="I156" s="378">
        <v>60</v>
      </c>
      <c r="J156" s="378">
        <v>35214</v>
      </c>
      <c r="K156" s="378">
        <v>16</v>
      </c>
      <c r="L156" s="378">
        <v>127280</v>
      </c>
      <c r="M156" s="378">
        <v>162570</v>
      </c>
      <c r="N156" s="378"/>
      <c r="O156" s="378"/>
      <c r="P156" s="362"/>
      <c r="Q156" s="362"/>
    </row>
    <row r="157" spans="1:17" x14ac:dyDescent="0.3">
      <c r="A157" s="362"/>
      <c r="B157" s="362"/>
      <c r="C157" s="362"/>
      <c r="D157" s="364"/>
      <c r="E157" s="362"/>
      <c r="F157" s="362"/>
      <c r="G157" s="362"/>
      <c r="H157" s="362"/>
      <c r="I157" s="378"/>
      <c r="J157" s="378"/>
      <c r="K157" s="378"/>
      <c r="L157" s="378"/>
      <c r="M157" s="378"/>
      <c r="N157" s="378"/>
      <c r="O157" s="378"/>
      <c r="P157" s="362"/>
      <c r="Q157" s="362"/>
    </row>
    <row r="158" spans="1:17" x14ac:dyDescent="0.3">
      <c r="A158" s="373" t="s">
        <v>1360</v>
      </c>
      <c r="B158" s="374"/>
      <c r="C158" s="374"/>
      <c r="D158" s="375"/>
      <c r="E158" s="374"/>
      <c r="F158" s="374"/>
      <c r="G158" s="374"/>
      <c r="H158" s="374"/>
      <c r="I158" s="383">
        <v>411451</v>
      </c>
      <c r="J158" s="383">
        <v>864281</v>
      </c>
      <c r="K158" s="383">
        <v>18721</v>
      </c>
      <c r="L158" s="383">
        <v>8223701</v>
      </c>
      <c r="M158" s="383">
        <f>SUM(M160:M468)/2</f>
        <v>9518154</v>
      </c>
      <c r="N158" s="378"/>
      <c r="O158" s="378"/>
      <c r="P158" s="362"/>
      <c r="Q158" s="362"/>
    </row>
    <row r="159" spans="1:17" x14ac:dyDescent="0.3">
      <c r="A159" s="362"/>
      <c r="B159" s="362"/>
      <c r="C159" s="362"/>
      <c r="D159" s="364"/>
      <c r="E159" s="362"/>
      <c r="F159" s="362"/>
      <c r="G159" s="362"/>
      <c r="H159" s="362"/>
      <c r="I159" s="378"/>
      <c r="J159" s="378"/>
      <c r="K159" s="378"/>
      <c r="L159" s="378"/>
      <c r="M159" s="378"/>
      <c r="N159" s="378"/>
      <c r="O159" s="378"/>
      <c r="P159" s="362"/>
      <c r="Q159" s="362"/>
    </row>
    <row r="160" spans="1:17" ht="28.8" x14ac:dyDescent="0.3">
      <c r="A160" s="362"/>
      <c r="B160" s="380"/>
      <c r="C160" s="380" t="s">
        <v>1444</v>
      </c>
      <c r="D160" s="381" t="s">
        <v>1445</v>
      </c>
      <c r="E160" s="380"/>
      <c r="F160" s="380"/>
      <c r="G160" s="380"/>
      <c r="H160" s="362"/>
      <c r="I160" s="382"/>
      <c r="J160" s="382"/>
      <c r="K160" s="382"/>
      <c r="L160" s="382"/>
      <c r="M160" s="382"/>
      <c r="N160" s="378"/>
      <c r="O160" s="378"/>
      <c r="P160" s="362"/>
      <c r="Q160" s="362"/>
    </row>
    <row r="161" spans="1:17" ht="28.8" x14ac:dyDescent="0.3">
      <c r="A161" s="362"/>
      <c r="B161" s="380" t="s">
        <v>1446</v>
      </c>
      <c r="C161" s="380" t="s">
        <v>1448</v>
      </c>
      <c r="D161" s="381"/>
      <c r="E161" s="380" t="s">
        <v>1449</v>
      </c>
      <c r="F161" s="380" t="s">
        <v>1449</v>
      </c>
      <c r="G161" s="3"/>
      <c r="H161" s="3"/>
      <c r="I161" s="382"/>
      <c r="J161" s="382"/>
      <c r="K161" s="382"/>
      <c r="L161" s="382"/>
      <c r="M161" s="382"/>
      <c r="N161" s="378"/>
      <c r="O161" s="378"/>
      <c r="P161" s="362"/>
      <c r="Q161" s="362"/>
    </row>
    <row r="162" spans="1:17" ht="43.2" x14ac:dyDescent="0.3">
      <c r="A162" s="362"/>
      <c r="B162" s="380" t="s">
        <v>1450</v>
      </c>
      <c r="C162" s="380" t="s">
        <v>1452</v>
      </c>
      <c r="D162" s="381"/>
      <c r="E162" s="380" t="s">
        <v>1453</v>
      </c>
      <c r="F162" s="380" t="s">
        <v>1453</v>
      </c>
      <c r="G162" s="3"/>
      <c r="H162" s="3"/>
      <c r="I162" s="382"/>
      <c r="J162" s="382"/>
      <c r="K162" s="382"/>
      <c r="L162" s="382"/>
      <c r="M162" s="382"/>
      <c r="N162" s="378"/>
      <c r="O162" s="378"/>
      <c r="P162" s="362"/>
      <c r="Q162" s="362"/>
    </row>
    <row r="163" spans="1:17" ht="43.2" x14ac:dyDescent="0.3">
      <c r="A163" s="362"/>
      <c r="B163" s="380" t="s">
        <v>1454</v>
      </c>
      <c r="C163" s="380" t="s">
        <v>1456</v>
      </c>
      <c r="D163" s="381"/>
      <c r="E163" s="380" t="s">
        <v>1457</v>
      </c>
      <c r="F163" s="380" t="s">
        <v>1457</v>
      </c>
      <c r="G163" s="3"/>
      <c r="H163" s="3"/>
      <c r="I163" s="382"/>
      <c r="J163" s="382"/>
      <c r="K163" s="382"/>
      <c r="L163" s="382"/>
      <c r="M163" s="382"/>
      <c r="N163" s="378"/>
      <c r="O163" s="378"/>
      <c r="P163" s="362"/>
      <c r="Q163" s="362"/>
    </row>
    <row r="164" spans="1:17" x14ac:dyDescent="0.3">
      <c r="A164" s="362"/>
      <c r="B164" s="362"/>
      <c r="C164" s="362"/>
      <c r="D164" s="362"/>
      <c r="E164" s="362"/>
      <c r="F164" s="362"/>
      <c r="G164" s="362"/>
      <c r="H164" s="362"/>
      <c r="I164" s="378"/>
      <c r="J164" s="378"/>
      <c r="K164" s="378"/>
      <c r="L164" s="378"/>
      <c r="M164" s="378"/>
      <c r="N164" s="378"/>
      <c r="O164" s="378"/>
      <c r="P164" s="362"/>
      <c r="Q164" s="362"/>
    </row>
    <row r="165" spans="1:17" ht="28.8" x14ac:dyDescent="0.3">
      <c r="A165" s="362"/>
      <c r="B165" s="380"/>
      <c r="C165" s="380" t="s">
        <v>474</v>
      </c>
      <c r="D165" s="381" t="s">
        <v>475</v>
      </c>
      <c r="E165" s="380"/>
      <c r="F165" s="380"/>
      <c r="G165" s="380"/>
      <c r="H165" s="362"/>
      <c r="I165" s="387"/>
      <c r="J165" s="387"/>
      <c r="K165" s="387"/>
      <c r="L165" s="387"/>
      <c r="M165" s="387"/>
      <c r="N165" s="378"/>
      <c r="O165" s="378"/>
      <c r="P165" s="362"/>
      <c r="Q165" s="362"/>
    </row>
    <row r="166" spans="1:17" ht="28.8" x14ac:dyDescent="0.3">
      <c r="A166" s="362"/>
      <c r="B166" s="380" t="s">
        <v>476</v>
      </c>
      <c r="C166" s="380" t="s">
        <v>478</v>
      </c>
      <c r="D166" s="381"/>
      <c r="E166" s="380" t="s">
        <v>479</v>
      </c>
      <c r="F166" s="380" t="s">
        <v>479</v>
      </c>
      <c r="G166" s="3"/>
      <c r="H166" s="3"/>
      <c r="I166" s="382"/>
      <c r="J166" s="382"/>
      <c r="K166" s="382"/>
      <c r="L166" s="382"/>
      <c r="M166" s="382"/>
      <c r="N166" s="378"/>
      <c r="O166" s="378"/>
      <c r="P166" s="362"/>
      <c r="Q166" s="362"/>
    </row>
    <row r="167" spans="1:17" ht="28.8" x14ac:dyDescent="0.3">
      <c r="A167" s="362"/>
      <c r="B167" s="380" t="s">
        <v>480</v>
      </c>
      <c r="C167" s="380" t="s">
        <v>482</v>
      </c>
      <c r="D167" s="381"/>
      <c r="E167" s="380" t="s">
        <v>483</v>
      </c>
      <c r="F167" s="380" t="s">
        <v>483</v>
      </c>
      <c r="G167" s="3"/>
      <c r="H167" s="3"/>
      <c r="I167" s="382"/>
      <c r="J167" s="382"/>
      <c r="K167" s="382"/>
      <c r="L167" s="382"/>
      <c r="M167" s="382"/>
      <c r="N167" s="378"/>
      <c r="O167" s="378"/>
      <c r="P167" s="362"/>
      <c r="Q167" s="362"/>
    </row>
    <row r="168" spans="1:17" ht="28.8" x14ac:dyDescent="0.3">
      <c r="A168" s="362"/>
      <c r="B168" s="380" t="s">
        <v>484</v>
      </c>
      <c r="C168" s="380" t="s">
        <v>486</v>
      </c>
      <c r="D168" s="381"/>
      <c r="E168" s="380" t="s">
        <v>487</v>
      </c>
      <c r="F168" s="380" t="s">
        <v>487</v>
      </c>
      <c r="G168" s="3"/>
      <c r="H168" s="3"/>
      <c r="I168" s="382"/>
      <c r="J168" s="382"/>
      <c r="K168" s="382"/>
      <c r="L168" s="382"/>
      <c r="M168" s="382"/>
      <c r="N168" s="378"/>
      <c r="O168" s="378"/>
      <c r="P168" s="362"/>
      <c r="Q168" s="362"/>
    </row>
    <row r="169" spans="1:17" ht="28.8" x14ac:dyDescent="0.3">
      <c r="A169" s="362"/>
      <c r="B169" s="380" t="s">
        <v>488</v>
      </c>
      <c r="C169" s="380" t="s">
        <v>490</v>
      </c>
      <c r="D169" s="381"/>
      <c r="E169" s="380" t="s">
        <v>491</v>
      </c>
      <c r="F169" s="380" t="s">
        <v>491</v>
      </c>
      <c r="G169" s="3"/>
      <c r="H169" s="3"/>
      <c r="I169" s="382"/>
      <c r="J169" s="382"/>
      <c r="K169" s="382"/>
      <c r="L169" s="382"/>
      <c r="M169" s="382"/>
      <c r="N169" s="378"/>
      <c r="O169" s="378"/>
      <c r="P169" s="362"/>
      <c r="Q169" s="362"/>
    </row>
    <row r="170" spans="1:17" x14ac:dyDescent="0.3">
      <c r="A170" s="362"/>
      <c r="B170" s="362"/>
      <c r="C170" s="362"/>
      <c r="D170" s="364"/>
      <c r="E170" s="362"/>
      <c r="F170" s="362"/>
      <c r="G170" s="362"/>
      <c r="H170" s="362"/>
      <c r="I170" s="378"/>
      <c r="J170" s="378"/>
      <c r="K170" s="378"/>
      <c r="L170" s="378"/>
      <c r="M170" s="378"/>
      <c r="N170" s="378"/>
      <c r="O170" s="378"/>
      <c r="P170" s="362"/>
      <c r="Q170" s="362"/>
    </row>
    <row r="171" spans="1:17" ht="28.8" x14ac:dyDescent="0.3">
      <c r="A171" s="362"/>
      <c r="B171" s="380"/>
      <c r="C171" s="380" t="s">
        <v>492</v>
      </c>
      <c r="D171" s="381" t="s">
        <v>493</v>
      </c>
      <c r="E171" s="380"/>
      <c r="F171" s="381" t="s">
        <v>493</v>
      </c>
      <c r="G171" s="3" t="str">
        <f>VLOOKUP(F171,class!A$1:B$460,2,FALSE)</f>
        <v>Shire County</v>
      </c>
      <c r="H171" s="3" t="str">
        <f>IFERROR(VLOOKUP(F171,classifications!A$3:C$335,3,FALSE),VLOOKUP(F171,classifications!I$2:K$28,3,FALSE))</f>
        <v>Predominantly Rural</v>
      </c>
      <c r="I171" s="388">
        <v>13078</v>
      </c>
      <c r="J171" s="388">
        <v>31451</v>
      </c>
      <c r="K171" s="388">
        <v>807</v>
      </c>
      <c r="L171" s="388">
        <v>249447</v>
      </c>
      <c r="M171" s="385">
        <v>294783</v>
      </c>
      <c r="N171" s="378"/>
      <c r="O171" s="378"/>
      <c r="P171" s="362"/>
      <c r="Q171" s="362"/>
    </row>
    <row r="172" spans="1:17" ht="28.8" x14ac:dyDescent="0.3">
      <c r="A172" s="362"/>
      <c r="B172" s="380" t="s">
        <v>494</v>
      </c>
      <c r="C172" s="380" t="s">
        <v>496</v>
      </c>
      <c r="D172" s="381"/>
      <c r="E172" s="380" t="s">
        <v>497</v>
      </c>
      <c r="F172" s="380" t="s">
        <v>497</v>
      </c>
      <c r="G172" s="3" t="str">
        <f>VLOOKUP(F172,class!A$1:B$460,2,FALSE)</f>
        <v>Shire District</v>
      </c>
      <c r="H172" s="3" t="str">
        <f>IFERROR(VLOOKUP(F172,classifications!A$3:C$335,3,FALSE),VLOOKUP(F172,classifications!I$2:K$28,3,FALSE))</f>
        <v>Predominantly Urban</v>
      </c>
      <c r="I172" s="378">
        <v>7140</v>
      </c>
      <c r="J172" s="378">
        <v>5417</v>
      </c>
      <c r="K172" s="378">
        <v>111</v>
      </c>
      <c r="L172" s="378">
        <v>44356</v>
      </c>
      <c r="M172" s="378">
        <v>57024</v>
      </c>
      <c r="N172" s="378"/>
      <c r="O172" s="378"/>
      <c r="P172" s="362"/>
      <c r="Q172" s="362"/>
    </row>
    <row r="173" spans="1:17" ht="43.2" x14ac:dyDescent="0.3">
      <c r="A173" s="362"/>
      <c r="B173" s="380" t="s">
        <v>498</v>
      </c>
      <c r="C173" s="380" t="s">
        <v>500</v>
      </c>
      <c r="D173" s="381"/>
      <c r="E173" s="380" t="s">
        <v>501</v>
      </c>
      <c r="F173" s="380" t="s">
        <v>501</v>
      </c>
      <c r="G173" s="3" t="str">
        <f>VLOOKUP(F173,class!A$1:B$460,2,FALSE)</f>
        <v>Shire District</v>
      </c>
      <c r="H173" s="3" t="str">
        <f>IFERROR(VLOOKUP(F173,classifications!A$3:C$335,3,FALSE),VLOOKUP(F173,classifications!I$2:K$28,3,FALSE))</f>
        <v>Predominantly Rural</v>
      </c>
      <c r="I173" s="378">
        <v>0</v>
      </c>
      <c r="J173" s="378">
        <v>5423</v>
      </c>
      <c r="K173" s="378">
        <v>126</v>
      </c>
      <c r="L173" s="378">
        <v>33930</v>
      </c>
      <c r="M173" s="378">
        <v>39479</v>
      </c>
      <c r="N173" s="378"/>
      <c r="O173" s="378"/>
      <c r="P173" s="362"/>
      <c r="Q173" s="362"/>
    </row>
    <row r="174" spans="1:17" ht="28.8" x14ac:dyDescent="0.3">
      <c r="A174" s="362"/>
      <c r="B174" s="380" t="s">
        <v>502</v>
      </c>
      <c r="C174" s="380" t="s">
        <v>504</v>
      </c>
      <c r="D174" s="381"/>
      <c r="E174" s="380" t="s">
        <v>505</v>
      </c>
      <c r="F174" s="380" t="s">
        <v>505</v>
      </c>
      <c r="G174" s="3" t="str">
        <f>VLOOKUP(F174,class!A$1:B$460,2,FALSE)</f>
        <v>Shire District</v>
      </c>
      <c r="H174" s="3" t="str">
        <f>IFERROR(VLOOKUP(F174,classifications!A$3:C$335,3,FALSE),VLOOKUP(F174,classifications!I$2:K$28,3,FALSE))</f>
        <v>Predominantly Rural</v>
      </c>
      <c r="I174" s="378">
        <v>24</v>
      </c>
      <c r="J174" s="378">
        <v>5859</v>
      </c>
      <c r="K174" s="378">
        <v>0</v>
      </c>
      <c r="L174" s="378">
        <v>40806</v>
      </c>
      <c r="M174" s="378">
        <v>46689</v>
      </c>
      <c r="N174" s="378"/>
      <c r="O174" s="378"/>
      <c r="P174" s="362"/>
      <c r="Q174" s="362"/>
    </row>
    <row r="175" spans="1:17" ht="28.8" x14ac:dyDescent="0.3">
      <c r="A175" s="362"/>
      <c r="B175" s="380" t="s">
        <v>506</v>
      </c>
      <c r="C175" s="380" t="s">
        <v>508</v>
      </c>
      <c r="D175" s="381"/>
      <c r="E175" s="380" t="s">
        <v>509</v>
      </c>
      <c r="F175" s="380" t="s">
        <v>509</v>
      </c>
      <c r="G175" s="3" t="str">
        <f>VLOOKUP(F175,class!A$1:B$460,2,FALSE)</f>
        <v>Shire District</v>
      </c>
      <c r="H175" s="3" t="str">
        <f>IFERROR(VLOOKUP(F175,classifications!A$3:C$335,3,FALSE),VLOOKUP(F175,classifications!I$2:K$28,3,FALSE))</f>
        <v>Predominantly Rural</v>
      </c>
      <c r="I175" s="378">
        <v>65</v>
      </c>
      <c r="J175" s="378">
        <v>10384</v>
      </c>
      <c r="K175" s="378">
        <v>570</v>
      </c>
      <c r="L175" s="378">
        <v>69886</v>
      </c>
      <c r="M175" s="378">
        <v>80905</v>
      </c>
      <c r="N175" s="378"/>
      <c r="O175" s="378"/>
      <c r="P175" s="362"/>
      <c r="Q175" s="362"/>
    </row>
    <row r="176" spans="1:17" ht="43.2" x14ac:dyDescent="0.3">
      <c r="A176" s="362"/>
      <c r="B176" s="380" t="s">
        <v>510</v>
      </c>
      <c r="C176" s="380" t="s">
        <v>512</v>
      </c>
      <c r="D176" s="381"/>
      <c r="E176" s="380" t="s">
        <v>513</v>
      </c>
      <c r="F176" s="380" t="s">
        <v>513</v>
      </c>
      <c r="G176" s="3" t="str">
        <f>VLOOKUP(F176,class!A$1:B$460,2,FALSE)</f>
        <v>Shire District</v>
      </c>
      <c r="H176" s="3" t="str">
        <f>IFERROR(VLOOKUP(F176,classifications!A$3:C$335,3,FALSE),VLOOKUP(F176,classifications!I$2:K$28,3,FALSE))</f>
        <v>Predominantly Rural</v>
      </c>
      <c r="I176" s="378">
        <v>5849</v>
      </c>
      <c r="J176" s="378">
        <v>4368</v>
      </c>
      <c r="K176" s="378">
        <v>0</v>
      </c>
      <c r="L176" s="378">
        <v>60469</v>
      </c>
      <c r="M176" s="378">
        <v>70686</v>
      </c>
      <c r="N176" s="378"/>
      <c r="O176" s="378"/>
      <c r="P176" s="362"/>
      <c r="Q176" s="362"/>
    </row>
    <row r="177" spans="1:17" x14ac:dyDescent="0.3">
      <c r="A177" s="362"/>
      <c r="B177" s="362"/>
      <c r="C177" s="362"/>
      <c r="D177" s="364"/>
      <c r="E177" s="362"/>
      <c r="F177" s="362"/>
      <c r="G177" s="362"/>
      <c r="H177" s="362"/>
      <c r="I177" s="378"/>
      <c r="J177" s="378"/>
      <c r="K177" s="378"/>
      <c r="L177" s="378"/>
      <c r="M177" s="378"/>
      <c r="N177" s="378"/>
      <c r="O177" s="378"/>
      <c r="P177" s="362"/>
      <c r="Q177" s="362"/>
    </row>
    <row r="178" spans="1:17" ht="28.8" x14ac:dyDescent="0.3">
      <c r="A178" s="362"/>
      <c r="B178" s="380"/>
      <c r="C178" s="380" t="s">
        <v>1458</v>
      </c>
      <c r="D178" s="381" t="s">
        <v>1459</v>
      </c>
      <c r="E178" s="380"/>
      <c r="F178" s="380"/>
      <c r="G178" s="380"/>
      <c r="H178" s="362"/>
      <c r="I178" s="386"/>
      <c r="J178" s="386"/>
      <c r="K178" s="386"/>
      <c r="L178" s="386"/>
      <c r="M178" s="382"/>
      <c r="N178" s="378"/>
      <c r="O178" s="378"/>
      <c r="P178" s="362"/>
      <c r="Q178" s="362"/>
    </row>
    <row r="179" spans="1:17" ht="28.8" x14ac:dyDescent="0.3">
      <c r="A179" s="362"/>
      <c r="B179" s="380" t="s">
        <v>1460</v>
      </c>
      <c r="C179" s="380" t="s">
        <v>1462</v>
      </c>
      <c r="D179" s="381"/>
      <c r="E179" s="380" t="s">
        <v>1463</v>
      </c>
      <c r="F179" s="380" t="s">
        <v>1463</v>
      </c>
      <c r="G179" s="3"/>
      <c r="H179" s="3"/>
      <c r="I179" s="382"/>
      <c r="J179" s="382"/>
      <c r="K179" s="382"/>
      <c r="L179" s="382"/>
      <c r="M179" s="382"/>
      <c r="N179" s="378"/>
      <c r="O179" s="378"/>
      <c r="P179" s="362"/>
      <c r="Q179" s="362"/>
    </row>
    <row r="180" spans="1:17" ht="28.8" x14ac:dyDescent="0.3">
      <c r="A180" s="362"/>
      <c r="B180" s="380" t="s">
        <v>1464</v>
      </c>
      <c r="C180" s="380" t="s">
        <v>1466</v>
      </c>
      <c r="D180" s="381"/>
      <c r="E180" s="380" t="s">
        <v>1467</v>
      </c>
      <c r="F180" s="380" t="s">
        <v>1467</v>
      </c>
      <c r="G180" s="3"/>
      <c r="H180" s="3"/>
      <c r="I180" s="382"/>
      <c r="J180" s="382"/>
      <c r="K180" s="382"/>
      <c r="L180" s="382"/>
      <c r="M180" s="382"/>
      <c r="N180" s="378"/>
      <c r="O180" s="378"/>
      <c r="P180" s="362"/>
      <c r="Q180" s="362"/>
    </row>
    <row r="181" spans="1:17" ht="43.2" x14ac:dyDescent="0.3">
      <c r="A181" s="362"/>
      <c r="B181" s="380" t="s">
        <v>1468</v>
      </c>
      <c r="C181" s="380" t="s">
        <v>1470</v>
      </c>
      <c r="D181" s="381"/>
      <c r="E181" s="380" t="s">
        <v>1471</v>
      </c>
      <c r="F181" s="380" t="s">
        <v>1471</v>
      </c>
      <c r="G181" s="3"/>
      <c r="H181" s="3"/>
      <c r="I181" s="382"/>
      <c r="J181" s="382"/>
      <c r="K181" s="382"/>
      <c r="L181" s="382"/>
      <c r="M181" s="382"/>
      <c r="N181" s="378"/>
      <c r="O181" s="378"/>
      <c r="P181" s="362"/>
      <c r="Q181" s="362"/>
    </row>
    <row r="182" spans="1:17" ht="43.2" x14ac:dyDescent="0.3">
      <c r="A182" s="362"/>
      <c r="B182" s="380" t="s">
        <v>1472</v>
      </c>
      <c r="C182" s="380" t="s">
        <v>1474</v>
      </c>
      <c r="D182" s="381"/>
      <c r="E182" s="380" t="s">
        <v>1475</v>
      </c>
      <c r="F182" s="380" t="s">
        <v>1475</v>
      </c>
      <c r="G182" s="3"/>
      <c r="H182" s="3"/>
      <c r="I182" s="382"/>
      <c r="J182" s="382"/>
      <c r="K182" s="382"/>
      <c r="L182" s="382"/>
      <c r="M182" s="382"/>
      <c r="N182" s="378"/>
      <c r="O182" s="378"/>
      <c r="P182" s="362"/>
      <c r="Q182" s="362"/>
    </row>
    <row r="183" spans="1:17" ht="28.8" x14ac:dyDescent="0.3">
      <c r="A183" s="362"/>
      <c r="B183" s="380" t="s">
        <v>1476</v>
      </c>
      <c r="C183" s="380" t="s">
        <v>1478</v>
      </c>
      <c r="D183" s="381"/>
      <c r="E183" s="380" t="s">
        <v>1479</v>
      </c>
      <c r="F183" s="380" t="s">
        <v>1479</v>
      </c>
      <c r="G183" s="3"/>
      <c r="H183" s="3"/>
      <c r="I183" s="382"/>
      <c r="J183" s="382"/>
      <c r="K183" s="382"/>
      <c r="L183" s="382"/>
      <c r="M183" s="382"/>
      <c r="N183" s="378"/>
      <c r="O183" s="378"/>
      <c r="P183" s="362"/>
      <c r="Q183" s="362"/>
    </row>
    <row r="184" spans="1:17" ht="28.8" x14ac:dyDescent="0.3">
      <c r="A184" s="362"/>
      <c r="B184" s="380" t="s">
        <v>1480</v>
      </c>
      <c r="C184" s="380" t="s">
        <v>1482</v>
      </c>
      <c r="D184" s="381"/>
      <c r="E184" s="380" t="s">
        <v>1483</v>
      </c>
      <c r="F184" s="380" t="s">
        <v>1483</v>
      </c>
      <c r="G184" s="3"/>
      <c r="H184" s="3"/>
      <c r="I184" s="382"/>
      <c r="J184" s="382"/>
      <c r="K184" s="382"/>
      <c r="L184" s="382"/>
      <c r="M184" s="382"/>
      <c r="N184" s="378"/>
      <c r="O184" s="378"/>
      <c r="P184" s="362"/>
      <c r="Q184" s="362"/>
    </row>
    <row r="185" spans="1:17" x14ac:dyDescent="0.3">
      <c r="A185" s="362"/>
      <c r="B185" s="380"/>
      <c r="C185" s="380"/>
      <c r="D185" s="381"/>
      <c r="E185" s="380"/>
      <c r="F185" s="380"/>
      <c r="G185" s="380"/>
      <c r="H185" s="362"/>
      <c r="I185" s="378"/>
      <c r="J185" s="378"/>
      <c r="K185" s="378"/>
      <c r="L185" s="378"/>
      <c r="M185" s="378"/>
      <c r="N185" s="378"/>
      <c r="O185" s="378"/>
      <c r="P185" s="362"/>
      <c r="Q185" s="362"/>
    </row>
    <row r="186" spans="1:17" ht="28.8" x14ac:dyDescent="0.3">
      <c r="A186" s="362"/>
      <c r="B186" s="380"/>
      <c r="C186" s="380" t="s">
        <v>1484</v>
      </c>
      <c r="D186" s="381" t="s">
        <v>1485</v>
      </c>
      <c r="E186" s="380"/>
      <c r="F186" s="380"/>
      <c r="G186" s="380"/>
      <c r="H186" s="362"/>
      <c r="I186" s="382"/>
      <c r="J186" s="382"/>
      <c r="K186" s="382"/>
      <c r="L186" s="382"/>
      <c r="M186" s="382"/>
      <c r="N186" s="378"/>
      <c r="O186" s="378"/>
      <c r="P186" s="362"/>
      <c r="Q186" s="362"/>
    </row>
    <row r="187" spans="1:17" ht="28.8" x14ac:dyDescent="0.3">
      <c r="A187" s="362"/>
      <c r="B187" s="380" t="s">
        <v>1486</v>
      </c>
      <c r="C187" s="380" t="s">
        <v>1488</v>
      </c>
      <c r="D187" s="381"/>
      <c r="E187" s="380" t="s">
        <v>1489</v>
      </c>
      <c r="F187" s="380" t="s">
        <v>1489</v>
      </c>
      <c r="G187" s="3"/>
      <c r="H187" s="3"/>
      <c r="I187" s="382"/>
      <c r="J187" s="382"/>
      <c r="K187" s="382"/>
      <c r="L187" s="382"/>
      <c r="M187" s="382"/>
      <c r="N187" s="378"/>
      <c r="O187" s="378"/>
      <c r="P187" s="362"/>
      <c r="Q187" s="362"/>
    </row>
    <row r="188" spans="1:17" ht="28.8" x14ac:dyDescent="0.3">
      <c r="A188" s="362"/>
      <c r="B188" s="380" t="s">
        <v>1490</v>
      </c>
      <c r="C188" s="380" t="s">
        <v>1492</v>
      </c>
      <c r="D188" s="381"/>
      <c r="E188" s="380" t="s">
        <v>1493</v>
      </c>
      <c r="F188" s="380" t="s">
        <v>1493</v>
      </c>
      <c r="G188" s="3"/>
      <c r="H188" s="3"/>
      <c r="I188" s="382"/>
      <c r="J188" s="382"/>
      <c r="K188" s="382"/>
      <c r="L188" s="382"/>
      <c r="M188" s="382"/>
      <c r="N188" s="378"/>
      <c r="O188" s="378"/>
      <c r="P188" s="362"/>
      <c r="Q188" s="362"/>
    </row>
    <row r="189" spans="1:17" ht="28.8" x14ac:dyDescent="0.3">
      <c r="A189" s="362"/>
      <c r="B189" s="380" t="s">
        <v>75</v>
      </c>
      <c r="C189" s="380" t="s">
        <v>1495</v>
      </c>
      <c r="D189" s="381"/>
      <c r="E189" s="380" t="s">
        <v>1496</v>
      </c>
      <c r="F189" s="380" t="s">
        <v>1496</v>
      </c>
      <c r="G189" s="3"/>
      <c r="H189" s="3"/>
      <c r="I189" s="382"/>
      <c r="J189" s="382"/>
      <c r="K189" s="382"/>
      <c r="L189" s="382"/>
      <c r="M189" s="382"/>
      <c r="N189" s="378"/>
      <c r="O189" s="378"/>
      <c r="P189" s="362"/>
      <c r="Q189" s="362"/>
    </row>
    <row r="190" spans="1:17" ht="28.8" x14ac:dyDescent="0.3">
      <c r="A190" s="362"/>
      <c r="B190" s="380" t="s">
        <v>1497</v>
      </c>
      <c r="C190" s="380" t="s">
        <v>1499</v>
      </c>
      <c r="D190" s="381"/>
      <c r="E190" s="380" t="s">
        <v>1500</v>
      </c>
      <c r="F190" s="380" t="s">
        <v>1500</v>
      </c>
      <c r="G190" s="3"/>
      <c r="H190" s="3"/>
      <c r="I190" s="382"/>
      <c r="J190" s="382"/>
      <c r="K190" s="382"/>
      <c r="L190" s="382"/>
      <c r="M190" s="382"/>
      <c r="N190" s="378"/>
      <c r="O190" s="378"/>
      <c r="P190" s="362"/>
      <c r="Q190" s="362"/>
    </row>
    <row r="191" spans="1:17" ht="28.8" x14ac:dyDescent="0.3">
      <c r="A191" s="362"/>
      <c r="B191" s="380" t="s">
        <v>1501</v>
      </c>
      <c r="C191" s="380" t="s">
        <v>1503</v>
      </c>
      <c r="D191" s="381"/>
      <c r="E191" s="380" t="s">
        <v>1504</v>
      </c>
      <c r="F191" s="380" t="s">
        <v>1504</v>
      </c>
      <c r="G191" s="3"/>
      <c r="H191" s="3"/>
      <c r="I191" s="382"/>
      <c r="J191" s="382"/>
      <c r="K191" s="382"/>
      <c r="L191" s="382"/>
      <c r="M191" s="382"/>
      <c r="N191" s="378"/>
      <c r="O191" s="378"/>
      <c r="P191" s="362"/>
      <c r="Q191" s="362"/>
    </row>
    <row r="192" spans="1:17" ht="28.8" x14ac:dyDescent="0.3">
      <c r="A192" s="362"/>
      <c r="B192" s="380" t="s">
        <v>1505</v>
      </c>
      <c r="C192" s="380" t="s">
        <v>1507</v>
      </c>
      <c r="D192" s="381"/>
      <c r="E192" s="380" t="s">
        <v>1508</v>
      </c>
      <c r="F192" s="380" t="s">
        <v>1508</v>
      </c>
      <c r="G192" s="3"/>
      <c r="H192" s="3"/>
      <c r="I192" s="382"/>
      <c r="J192" s="382"/>
      <c r="K192" s="382"/>
      <c r="L192" s="382"/>
      <c r="M192" s="382"/>
      <c r="N192" s="378"/>
      <c r="O192" s="378"/>
      <c r="P192" s="362"/>
      <c r="Q192" s="362"/>
    </row>
    <row r="193" spans="1:17" ht="28.8" x14ac:dyDescent="0.3">
      <c r="A193" s="362"/>
      <c r="B193" s="380" t="s">
        <v>1509</v>
      </c>
      <c r="C193" s="380" t="s">
        <v>1511</v>
      </c>
      <c r="D193" s="381"/>
      <c r="E193" s="380" t="s">
        <v>1512</v>
      </c>
      <c r="F193" s="380" t="s">
        <v>1512</v>
      </c>
      <c r="G193" s="3"/>
      <c r="H193" s="3"/>
      <c r="I193" s="382"/>
      <c r="J193" s="382"/>
      <c r="K193" s="382"/>
      <c r="L193" s="382"/>
      <c r="M193" s="382"/>
      <c r="N193" s="378"/>
      <c r="O193" s="378"/>
      <c r="P193" s="362"/>
      <c r="Q193" s="362"/>
    </row>
    <row r="194" spans="1:17" x14ac:dyDescent="0.3">
      <c r="A194" s="362"/>
      <c r="B194" s="362"/>
      <c r="C194" s="362"/>
      <c r="D194" s="364"/>
      <c r="E194" s="362"/>
      <c r="F194" s="362"/>
      <c r="G194" s="362"/>
      <c r="H194" s="362"/>
      <c r="I194" s="378"/>
      <c r="J194" s="378"/>
      <c r="K194" s="378"/>
      <c r="L194" s="378"/>
      <c r="M194" s="378"/>
      <c r="N194" s="378"/>
      <c r="O194" s="378"/>
      <c r="P194" s="362"/>
      <c r="Q194" s="362"/>
    </row>
    <row r="195" spans="1:17" ht="28.8" x14ac:dyDescent="0.3">
      <c r="A195" s="362"/>
      <c r="B195" s="380"/>
      <c r="C195" s="380" t="s">
        <v>514</v>
      </c>
      <c r="D195" s="381" t="s">
        <v>515</v>
      </c>
      <c r="E195" s="380"/>
      <c r="F195" s="381" t="s">
        <v>515</v>
      </c>
      <c r="G195" s="3" t="str">
        <f>VLOOKUP(F195,class!A$1:B$460,2,FALSE)</f>
        <v>Shire County</v>
      </c>
      <c r="H195" s="3" t="str">
        <f>IFERROR(VLOOKUP(F195,classifications!A$3:C$335,3,FALSE),VLOOKUP(F195,classifications!I$2:K$28,3,FALSE))</f>
        <v>Predominantly Rural</v>
      </c>
      <c r="I195" s="388">
        <v>2562</v>
      </c>
      <c r="J195" s="388">
        <v>31163</v>
      </c>
      <c r="K195" s="388">
        <v>57</v>
      </c>
      <c r="L195" s="388">
        <v>223013</v>
      </c>
      <c r="M195" s="385">
        <v>256795</v>
      </c>
      <c r="N195" s="378"/>
      <c r="O195" s="378"/>
      <c r="P195" s="362"/>
      <c r="Q195" s="362"/>
    </row>
    <row r="196" spans="1:17" ht="28.8" x14ac:dyDescent="0.3">
      <c r="A196" s="362"/>
      <c r="B196" s="380" t="s">
        <v>516</v>
      </c>
      <c r="C196" s="380" t="s">
        <v>518</v>
      </c>
      <c r="D196" s="381"/>
      <c r="E196" s="380" t="s">
        <v>519</v>
      </c>
      <c r="F196" s="380" t="s">
        <v>519</v>
      </c>
      <c r="G196" s="3" t="str">
        <f>VLOOKUP(F196,class!A$1:B$460,2,FALSE)</f>
        <v>Shire District</v>
      </c>
      <c r="H196" s="3" t="str">
        <f>IFERROR(VLOOKUP(F196,classifications!A$3:C$335,3,FALSE),VLOOKUP(F196,classifications!I$2:K$28,3,FALSE))</f>
        <v>Predominantly Rural</v>
      </c>
      <c r="I196" s="378">
        <v>2</v>
      </c>
      <c r="J196" s="378">
        <v>8879</v>
      </c>
      <c r="K196" s="378">
        <v>8</v>
      </c>
      <c r="L196" s="378">
        <v>39778</v>
      </c>
      <c r="M196" s="378">
        <v>48667</v>
      </c>
      <c r="N196" s="378"/>
      <c r="O196" s="378"/>
      <c r="P196" s="362"/>
      <c r="Q196" s="362"/>
    </row>
    <row r="197" spans="1:17" ht="43.2" x14ac:dyDescent="0.3">
      <c r="A197" s="362"/>
      <c r="B197" s="380" t="s">
        <v>520</v>
      </c>
      <c r="C197" s="380" t="s">
        <v>522</v>
      </c>
      <c r="D197" s="381"/>
      <c r="E197" s="380" t="s">
        <v>523</v>
      </c>
      <c r="F197" s="380" t="s">
        <v>523</v>
      </c>
      <c r="G197" s="3" t="str">
        <f>VLOOKUP(F197,class!A$1:B$460,2,FALSE)</f>
        <v>Shire District</v>
      </c>
      <c r="H197" s="3" t="str">
        <f>IFERROR(VLOOKUP(F197,classifications!A$3:C$335,3,FALSE),VLOOKUP(F197,classifications!I$2:K$28,3,FALSE))</f>
        <v>Urban with Significant Rural</v>
      </c>
      <c r="I197" s="378">
        <v>2537</v>
      </c>
      <c r="J197" s="378">
        <v>989</v>
      </c>
      <c r="K197" s="378">
        <v>0</v>
      </c>
      <c r="L197" s="378">
        <v>30824</v>
      </c>
      <c r="M197" s="378">
        <v>34350</v>
      </c>
      <c r="N197" s="378"/>
      <c r="O197" s="378"/>
      <c r="P197" s="362"/>
      <c r="Q197" s="362"/>
    </row>
    <row r="198" spans="1:17" ht="28.8" x14ac:dyDescent="0.3">
      <c r="A198" s="362"/>
      <c r="B198" s="380" t="s">
        <v>524</v>
      </c>
      <c r="C198" s="380" t="s">
        <v>526</v>
      </c>
      <c r="D198" s="381"/>
      <c r="E198" s="380" t="s">
        <v>527</v>
      </c>
      <c r="F198" s="380" t="s">
        <v>527</v>
      </c>
      <c r="G198" s="3" t="str">
        <f>VLOOKUP(F198,class!A$1:B$460,2,FALSE)</f>
        <v>Shire District</v>
      </c>
      <c r="H198" s="3" t="str">
        <f>IFERROR(VLOOKUP(F198,classifications!A$3:C$335,3,FALSE),VLOOKUP(F198,classifications!I$2:K$28,3,FALSE))</f>
        <v>Urban with Significant Rural</v>
      </c>
      <c r="I198" s="378">
        <v>17</v>
      </c>
      <c r="J198" s="378">
        <v>7911</v>
      </c>
      <c r="K198" s="378">
        <v>39</v>
      </c>
      <c r="L198" s="378">
        <v>46360</v>
      </c>
      <c r="M198" s="378">
        <v>54327</v>
      </c>
      <c r="N198" s="378"/>
      <c r="O198" s="378"/>
      <c r="P198" s="362"/>
      <c r="Q198" s="362"/>
    </row>
    <row r="199" spans="1:17" ht="28.8" x14ac:dyDescent="0.3">
      <c r="A199" s="362"/>
      <c r="B199" s="380" t="s">
        <v>528</v>
      </c>
      <c r="C199" s="380" t="s">
        <v>530</v>
      </c>
      <c r="D199" s="381"/>
      <c r="E199" s="380" t="s">
        <v>531</v>
      </c>
      <c r="F199" s="380" t="s">
        <v>531</v>
      </c>
      <c r="G199" s="3" t="str">
        <f>VLOOKUP(F199,class!A$1:B$460,2,FALSE)</f>
        <v>Shire District</v>
      </c>
      <c r="H199" s="3" t="str">
        <f>IFERROR(VLOOKUP(F199,classifications!A$3:C$335,3,FALSE),VLOOKUP(F199,classifications!I$2:K$28,3,FALSE))</f>
        <v>Predominantly Rural</v>
      </c>
      <c r="I199" s="378">
        <v>1</v>
      </c>
      <c r="J199" s="378">
        <v>5935</v>
      </c>
      <c r="K199" s="378">
        <v>0</v>
      </c>
      <c r="L199" s="378">
        <v>28362</v>
      </c>
      <c r="M199" s="378">
        <v>34298</v>
      </c>
      <c r="N199" s="378"/>
      <c r="O199" s="378"/>
      <c r="P199" s="362"/>
      <c r="Q199" s="362"/>
    </row>
    <row r="200" spans="1:17" ht="28.8" x14ac:dyDescent="0.3">
      <c r="A200" s="362"/>
      <c r="B200" s="380" t="s">
        <v>532</v>
      </c>
      <c r="C200" s="380" t="s">
        <v>534</v>
      </c>
      <c r="D200" s="381"/>
      <c r="E200" s="380" t="s">
        <v>535</v>
      </c>
      <c r="F200" s="380" t="s">
        <v>535</v>
      </c>
      <c r="G200" s="3" t="str">
        <f>VLOOKUP(F200,class!A$1:B$460,2,FALSE)</f>
        <v>Shire District</v>
      </c>
      <c r="H200" s="3" t="str">
        <f>IFERROR(VLOOKUP(F200,classifications!A$3:C$335,3,FALSE),VLOOKUP(F200,classifications!I$2:K$28,3,FALSE))</f>
        <v>Predominantly Rural</v>
      </c>
      <c r="I200" s="378">
        <v>0</v>
      </c>
      <c r="J200" s="378">
        <v>2592</v>
      </c>
      <c r="K200" s="378">
        <v>0</v>
      </c>
      <c r="L200" s="378">
        <v>26399</v>
      </c>
      <c r="M200" s="378">
        <v>28991</v>
      </c>
      <c r="N200" s="378"/>
      <c r="O200" s="378"/>
      <c r="P200" s="362"/>
      <c r="Q200" s="362"/>
    </row>
    <row r="201" spans="1:17" ht="28.8" x14ac:dyDescent="0.3">
      <c r="A201" s="362"/>
      <c r="B201" s="380" t="s">
        <v>536</v>
      </c>
      <c r="C201" s="380" t="s">
        <v>538</v>
      </c>
      <c r="D201" s="381"/>
      <c r="E201" s="380" t="s">
        <v>539</v>
      </c>
      <c r="F201" s="380" t="s">
        <v>539</v>
      </c>
      <c r="G201" s="3" t="str">
        <f>VLOOKUP(F201,class!A$1:B$460,2,FALSE)</f>
        <v>Shire District</v>
      </c>
      <c r="H201" s="3" t="str">
        <f>IFERROR(VLOOKUP(F201,classifications!A$3:C$335,3,FALSE),VLOOKUP(F201,classifications!I$2:K$28,3,FALSE))</f>
        <v>Predominantly Rural</v>
      </c>
      <c r="I201" s="378">
        <v>5</v>
      </c>
      <c r="J201" s="378">
        <v>4857</v>
      </c>
      <c r="K201" s="378">
        <v>10</v>
      </c>
      <c r="L201" s="378">
        <v>51290</v>
      </c>
      <c r="M201" s="378">
        <v>56162</v>
      </c>
      <c r="N201" s="378"/>
      <c r="O201" s="378"/>
      <c r="P201" s="362"/>
      <c r="Q201" s="362"/>
    </row>
    <row r="202" spans="1:17" x14ac:dyDescent="0.3">
      <c r="A202" s="362"/>
      <c r="B202" s="362"/>
      <c r="C202" s="362"/>
      <c r="D202" s="364"/>
      <c r="E202" s="362"/>
      <c r="F202" s="362"/>
      <c r="G202" s="362"/>
      <c r="H202" s="362"/>
      <c r="I202" s="378"/>
      <c r="J202" s="378"/>
      <c r="K202" s="378"/>
      <c r="L202" s="378"/>
      <c r="M202" s="378"/>
      <c r="N202" s="378"/>
      <c r="O202" s="378"/>
      <c r="P202" s="362"/>
      <c r="Q202" s="362"/>
    </row>
    <row r="203" spans="1:17" ht="28.8" x14ac:dyDescent="0.3">
      <c r="A203" s="362"/>
      <c r="B203" s="380"/>
      <c r="C203" s="380" t="s">
        <v>540</v>
      </c>
      <c r="D203" s="381" t="s">
        <v>541</v>
      </c>
      <c r="E203" s="380"/>
      <c r="F203" s="381" t="s">
        <v>541</v>
      </c>
      <c r="G203" s="3" t="str">
        <f>VLOOKUP(F203,class!A$1:B$460,2,FALSE)</f>
        <v>Shire County</v>
      </c>
      <c r="H203" s="3" t="str">
        <f>IFERROR(VLOOKUP(F203,classifications!A$3:C$335,3,FALSE),VLOOKUP(F203,classifications!I$2:K$28,3,FALSE))</f>
        <v>Urban with Significant Rural</v>
      </c>
      <c r="I203" s="388">
        <v>28246</v>
      </c>
      <c r="J203" s="388">
        <v>25795</v>
      </c>
      <c r="K203" s="388">
        <v>76</v>
      </c>
      <c r="L203" s="388">
        <v>321665</v>
      </c>
      <c r="M203" s="385">
        <v>375782</v>
      </c>
      <c r="N203" s="378"/>
      <c r="O203" s="378"/>
      <c r="P203" s="362"/>
      <c r="Q203" s="362"/>
    </row>
    <row r="204" spans="1:17" ht="28.8" x14ac:dyDescent="0.3">
      <c r="A204" s="362"/>
      <c r="B204" s="380" t="s">
        <v>542</v>
      </c>
      <c r="C204" s="380" t="s">
        <v>544</v>
      </c>
      <c r="D204" s="381"/>
      <c r="E204" s="380" t="s">
        <v>545</v>
      </c>
      <c r="F204" s="380" t="s">
        <v>545</v>
      </c>
      <c r="G204" s="3" t="str">
        <f>VLOOKUP(F204,class!A$1:B$460,2,FALSE)</f>
        <v>Shire District</v>
      </c>
      <c r="H204" s="3" t="str">
        <f>IFERROR(VLOOKUP(F204,classifications!A$3:C$335,3,FALSE),VLOOKUP(F204,classifications!I$2:K$28,3,FALSE))</f>
        <v>Predominantly Urban</v>
      </c>
      <c r="I204" s="378">
        <v>27</v>
      </c>
      <c r="J204" s="378">
        <v>7374</v>
      </c>
      <c r="K204" s="378">
        <v>0</v>
      </c>
      <c r="L204" s="378">
        <v>51892</v>
      </c>
      <c r="M204" s="378">
        <v>59293</v>
      </c>
      <c r="N204" s="378"/>
      <c r="O204" s="378"/>
      <c r="P204" s="362"/>
      <c r="Q204" s="362"/>
    </row>
    <row r="205" spans="1:17" ht="28.8" x14ac:dyDescent="0.3">
      <c r="A205" s="362"/>
      <c r="B205" s="380" t="s">
        <v>546</v>
      </c>
      <c r="C205" s="380" t="s">
        <v>548</v>
      </c>
      <c r="D205" s="381"/>
      <c r="E205" s="380" t="s">
        <v>549</v>
      </c>
      <c r="F205" s="380" t="s">
        <v>549</v>
      </c>
      <c r="G205" s="3" t="str">
        <f>VLOOKUP(F205,class!A$1:B$460,2,FALSE)</f>
        <v>Shire District</v>
      </c>
      <c r="H205" s="3" t="str">
        <f>IFERROR(VLOOKUP(F205,classifications!A$3:C$335,3,FALSE),VLOOKUP(F205,classifications!I$2:K$28,3,FALSE))</f>
        <v>Urban with Significant Rural</v>
      </c>
      <c r="I205" s="378">
        <v>5010</v>
      </c>
      <c r="J205" s="378">
        <v>1171</v>
      </c>
      <c r="K205" s="378">
        <v>0</v>
      </c>
      <c r="L205" s="378">
        <v>31600</v>
      </c>
      <c r="M205" s="378">
        <v>37781</v>
      </c>
      <c r="N205" s="378"/>
      <c r="O205" s="378"/>
      <c r="P205" s="362"/>
      <c r="Q205" s="362"/>
    </row>
    <row r="206" spans="1:17" ht="28.8" x14ac:dyDescent="0.3">
      <c r="A206" s="362"/>
      <c r="B206" s="380" t="s">
        <v>550</v>
      </c>
      <c r="C206" s="380" t="s">
        <v>552</v>
      </c>
      <c r="D206" s="381"/>
      <c r="E206" s="380" t="s">
        <v>553</v>
      </c>
      <c r="F206" s="380" t="s">
        <v>553</v>
      </c>
      <c r="G206" s="3" t="str">
        <f>VLOOKUP(F206,class!A$1:B$460,2,FALSE)</f>
        <v>Shire District</v>
      </c>
      <c r="H206" s="3" t="str">
        <f>IFERROR(VLOOKUP(F206,classifications!A$3:C$335,3,FALSE),VLOOKUP(F206,classifications!I$2:K$28,3,FALSE))</f>
        <v>Predominantly Urban</v>
      </c>
      <c r="I206" s="378">
        <v>8843</v>
      </c>
      <c r="J206" s="378">
        <v>1554</v>
      </c>
      <c r="K206" s="378">
        <v>70</v>
      </c>
      <c r="L206" s="378">
        <v>39896</v>
      </c>
      <c r="M206" s="378">
        <v>50363</v>
      </c>
      <c r="N206" s="378"/>
      <c r="O206" s="378"/>
      <c r="P206" s="362"/>
      <c r="Q206" s="362"/>
    </row>
    <row r="207" spans="1:17" ht="28.8" x14ac:dyDescent="0.3">
      <c r="A207" s="362"/>
      <c r="B207" s="380" t="s">
        <v>554</v>
      </c>
      <c r="C207" s="380" t="s">
        <v>556</v>
      </c>
      <c r="D207" s="381"/>
      <c r="E207" s="380" t="s">
        <v>557</v>
      </c>
      <c r="F207" s="380" t="s">
        <v>557</v>
      </c>
      <c r="G207" s="3" t="str">
        <f>VLOOKUP(F207,class!A$1:B$460,2,FALSE)</f>
        <v>Shire District</v>
      </c>
      <c r="H207" s="3" t="str">
        <f>IFERROR(VLOOKUP(F207,classifications!A$3:C$335,3,FALSE),VLOOKUP(F207,classifications!I$2:K$28,3,FALSE))</f>
        <v>Predominantly Rural</v>
      </c>
      <c r="I207" s="378">
        <v>4</v>
      </c>
      <c r="J207" s="378">
        <v>4247</v>
      </c>
      <c r="K207" s="378">
        <v>3</v>
      </c>
      <c r="L207" s="378">
        <v>31454</v>
      </c>
      <c r="M207" s="378">
        <v>35708</v>
      </c>
      <c r="N207" s="378"/>
      <c r="O207" s="378"/>
      <c r="P207" s="362"/>
      <c r="Q207" s="362"/>
    </row>
    <row r="208" spans="1:17" ht="28.8" x14ac:dyDescent="0.3">
      <c r="A208" s="362"/>
      <c r="B208" s="380" t="s">
        <v>558</v>
      </c>
      <c r="C208" s="380" t="s">
        <v>560</v>
      </c>
      <c r="D208" s="381"/>
      <c r="E208" s="380" t="s">
        <v>561</v>
      </c>
      <c r="F208" s="380" t="s">
        <v>561</v>
      </c>
      <c r="G208" s="3" t="str">
        <f>VLOOKUP(F208,class!A$1:B$460,2,FALSE)</f>
        <v>Shire District</v>
      </c>
      <c r="H208" s="3" t="str">
        <f>IFERROR(VLOOKUP(F208,classifications!A$3:C$335,3,FALSE),VLOOKUP(F208,classifications!I$2:K$28,3,FALSE))</f>
        <v>Predominantly Urban</v>
      </c>
      <c r="I208" s="378">
        <v>0</v>
      </c>
      <c r="J208" s="378">
        <v>6751</v>
      </c>
      <c r="K208" s="378">
        <v>1</v>
      </c>
      <c r="L208" s="378">
        <v>46018</v>
      </c>
      <c r="M208" s="378">
        <v>52770</v>
      </c>
      <c r="N208" s="378"/>
      <c r="O208" s="378"/>
      <c r="P208" s="362"/>
      <c r="Q208" s="362"/>
    </row>
    <row r="209" spans="1:17" ht="28.8" x14ac:dyDescent="0.3">
      <c r="A209" s="362"/>
      <c r="B209" s="380" t="s">
        <v>562</v>
      </c>
      <c r="C209" s="380" t="s">
        <v>564</v>
      </c>
      <c r="D209" s="381"/>
      <c r="E209" s="380" t="s">
        <v>565</v>
      </c>
      <c r="F209" s="380" t="s">
        <v>565</v>
      </c>
      <c r="G209" s="3" t="str">
        <f>VLOOKUP(F209,class!A$1:B$460,2,FALSE)</f>
        <v>Shire District</v>
      </c>
      <c r="H209" s="3" t="str">
        <f>IFERROR(VLOOKUP(F209,classifications!A$3:C$335,3,FALSE),VLOOKUP(F209,classifications!I$2:K$28,3,FALSE))</f>
        <v>Predominantly Rural</v>
      </c>
      <c r="I209" s="378">
        <v>3863</v>
      </c>
      <c r="J209" s="378">
        <v>1485</v>
      </c>
      <c r="K209" s="378">
        <v>1</v>
      </c>
      <c r="L209" s="378">
        <v>38198</v>
      </c>
      <c r="M209" s="378">
        <v>43547</v>
      </c>
      <c r="N209" s="378"/>
      <c r="O209" s="378"/>
      <c r="P209" s="362"/>
      <c r="Q209" s="362"/>
    </row>
    <row r="210" spans="1:17" ht="57.6" x14ac:dyDescent="0.3">
      <c r="A210" s="362"/>
      <c r="B210" s="380" t="s">
        <v>566</v>
      </c>
      <c r="C210" s="380" t="s">
        <v>568</v>
      </c>
      <c r="D210" s="381"/>
      <c r="E210" s="380" t="s">
        <v>569</v>
      </c>
      <c r="F210" s="380" t="s">
        <v>569</v>
      </c>
      <c r="G210" s="3" t="str">
        <f>VLOOKUP(F210,class!A$1:B$460,2,FALSE)</f>
        <v>Shire District</v>
      </c>
      <c r="H210" s="3" t="str">
        <f>IFERROR(VLOOKUP(F210,classifications!A$3:C$335,3,FALSE),VLOOKUP(F210,classifications!I$2:K$28,3,FALSE))</f>
        <v>Predominantly Urban</v>
      </c>
      <c r="I210" s="378">
        <v>7546</v>
      </c>
      <c r="J210" s="378">
        <v>1145</v>
      </c>
      <c r="K210" s="378">
        <v>1</v>
      </c>
      <c r="L210" s="378">
        <v>39134</v>
      </c>
      <c r="M210" s="378">
        <v>47826</v>
      </c>
      <c r="N210" s="378"/>
      <c r="O210" s="378"/>
      <c r="P210" s="362"/>
      <c r="Q210" s="362"/>
    </row>
    <row r="211" spans="1:17" ht="43.2" x14ac:dyDescent="0.3">
      <c r="A211" s="362"/>
      <c r="B211" s="380" t="s">
        <v>570</v>
      </c>
      <c r="C211" s="380" t="s">
        <v>572</v>
      </c>
      <c r="D211" s="381"/>
      <c r="E211" s="380" t="s">
        <v>573</v>
      </c>
      <c r="F211" s="380" t="s">
        <v>573</v>
      </c>
      <c r="G211" s="3" t="str">
        <f>VLOOKUP(F211,class!A$1:B$460,2,FALSE)</f>
        <v>Shire District</v>
      </c>
      <c r="H211" s="3" t="str">
        <f>IFERROR(VLOOKUP(F211,classifications!A$3:C$335,3,FALSE),VLOOKUP(F211,classifications!I$2:K$28,3,FALSE))</f>
        <v>Urban with Significant Rural</v>
      </c>
      <c r="I211" s="378">
        <v>2953</v>
      </c>
      <c r="J211" s="378">
        <v>2068</v>
      </c>
      <c r="K211" s="378">
        <v>0</v>
      </c>
      <c r="L211" s="378">
        <v>43473</v>
      </c>
      <c r="M211" s="378">
        <v>48494</v>
      </c>
      <c r="N211" s="378"/>
      <c r="O211" s="378"/>
      <c r="P211" s="362"/>
      <c r="Q211" s="362"/>
    </row>
    <row r="212" spans="1:17" x14ac:dyDescent="0.3">
      <c r="A212" s="362"/>
      <c r="B212" s="362"/>
      <c r="C212" s="362"/>
      <c r="D212" s="364"/>
      <c r="E212" s="362"/>
      <c r="F212" s="362"/>
      <c r="G212" s="362"/>
      <c r="H212" s="362"/>
      <c r="I212" s="378"/>
      <c r="J212" s="378"/>
      <c r="K212" s="378"/>
      <c r="L212" s="378"/>
      <c r="M212" s="378"/>
      <c r="N212" s="378"/>
      <c r="O212" s="378"/>
      <c r="P212" s="362"/>
      <c r="Q212" s="362"/>
    </row>
    <row r="213" spans="1:17" ht="28.8" x14ac:dyDescent="0.3">
      <c r="A213" s="362"/>
      <c r="B213" s="380"/>
      <c r="C213" s="380" t="s">
        <v>574</v>
      </c>
      <c r="D213" s="381" t="s">
        <v>575</v>
      </c>
      <c r="E213" s="380"/>
      <c r="F213" s="381" t="s">
        <v>575</v>
      </c>
      <c r="G213" s="3" t="str">
        <f>VLOOKUP(F213,class!A$1:B$460,2,FALSE)</f>
        <v>Shire County</v>
      </c>
      <c r="H213" s="3" t="str">
        <f>IFERROR(VLOOKUP(F213,classifications!A$3:C$335,3,FALSE),VLOOKUP(F213,classifications!I$2:K$28,3,FALSE))</f>
        <v>Predominantly Rural</v>
      </c>
      <c r="I213" s="388">
        <v>11965</v>
      </c>
      <c r="J213" s="388">
        <v>30145</v>
      </c>
      <c r="K213" s="388">
        <v>503</v>
      </c>
      <c r="L213" s="388">
        <v>346785</v>
      </c>
      <c r="M213" s="385">
        <v>389398</v>
      </c>
      <c r="N213" s="378"/>
      <c r="O213" s="378"/>
      <c r="P213" s="362"/>
      <c r="Q213" s="362"/>
    </row>
    <row r="214" spans="1:17" ht="28.8" x14ac:dyDescent="0.3">
      <c r="A214" s="362"/>
      <c r="B214" s="380" t="s">
        <v>576</v>
      </c>
      <c r="C214" s="380" t="s">
        <v>578</v>
      </c>
      <c r="D214" s="381"/>
      <c r="E214" s="380" t="s">
        <v>579</v>
      </c>
      <c r="F214" s="380" t="s">
        <v>579</v>
      </c>
      <c r="G214" s="3" t="str">
        <f>VLOOKUP(F214,class!A$1:B$460,2,FALSE)</f>
        <v>Shire District</v>
      </c>
      <c r="H214" s="3" t="str">
        <f>IFERROR(VLOOKUP(F214,classifications!A$3:C$335,3,FALSE),VLOOKUP(F214,classifications!I$2:K$28,3,FALSE))</f>
        <v>Predominantly Rural</v>
      </c>
      <c r="I214" s="378">
        <v>4183</v>
      </c>
      <c r="J214" s="378">
        <v>2989</v>
      </c>
      <c r="K214" s="378">
        <v>0</v>
      </c>
      <c r="L214" s="378">
        <v>66349</v>
      </c>
      <c r="M214" s="378">
        <v>73521</v>
      </c>
      <c r="N214" s="378"/>
      <c r="O214" s="378"/>
      <c r="P214" s="362"/>
      <c r="Q214" s="362"/>
    </row>
    <row r="215" spans="1:17" ht="28.8" x14ac:dyDescent="0.3">
      <c r="A215" s="362"/>
      <c r="B215" s="380" t="s">
        <v>580</v>
      </c>
      <c r="C215" s="380" t="s">
        <v>582</v>
      </c>
      <c r="D215" s="381"/>
      <c r="E215" s="380" t="s">
        <v>583</v>
      </c>
      <c r="F215" s="380" t="s">
        <v>583</v>
      </c>
      <c r="G215" s="3" t="str">
        <f>VLOOKUP(F215,class!A$1:B$460,2,FALSE)</f>
        <v>Shire District</v>
      </c>
      <c r="H215" s="3" t="str">
        <f>IFERROR(VLOOKUP(F215,classifications!A$3:C$335,3,FALSE),VLOOKUP(F215,classifications!I$2:K$28,3,FALSE))</f>
        <v>Predominantly Urban</v>
      </c>
      <c r="I215" s="378">
        <v>4778</v>
      </c>
      <c r="J215" s="378">
        <v>4657</v>
      </c>
      <c r="K215" s="378">
        <v>118</v>
      </c>
      <c r="L215" s="378">
        <v>46795</v>
      </c>
      <c r="M215" s="378">
        <v>56348</v>
      </c>
      <c r="N215" s="378"/>
      <c r="O215" s="378"/>
      <c r="P215" s="362"/>
      <c r="Q215" s="362"/>
    </row>
    <row r="216" spans="1:17" ht="28.8" x14ac:dyDescent="0.3">
      <c r="A216" s="362"/>
      <c r="B216" s="380" t="s">
        <v>584</v>
      </c>
      <c r="C216" s="380" t="s">
        <v>586</v>
      </c>
      <c r="D216" s="381"/>
      <c r="E216" s="380" t="s">
        <v>587</v>
      </c>
      <c r="F216" s="380" t="s">
        <v>587</v>
      </c>
      <c r="G216" s="3" t="str">
        <f>VLOOKUP(F216,class!A$1:B$460,2,FALSE)</f>
        <v>Shire District</v>
      </c>
      <c r="H216" s="3" t="str">
        <f>IFERROR(VLOOKUP(F216,classifications!A$3:C$335,3,FALSE),VLOOKUP(F216,classifications!I$2:K$28,3,FALSE))</f>
        <v>Predominantly Rural</v>
      </c>
      <c r="I216" s="378">
        <v>2969</v>
      </c>
      <c r="J216" s="378">
        <v>1522</v>
      </c>
      <c r="K216" s="378">
        <v>0</v>
      </c>
      <c r="L216" s="378">
        <v>33150</v>
      </c>
      <c r="M216" s="378">
        <v>37641</v>
      </c>
      <c r="N216" s="378"/>
      <c r="O216" s="378"/>
      <c r="P216" s="362"/>
      <c r="Q216" s="362"/>
    </row>
    <row r="217" spans="1:17" ht="28.8" x14ac:dyDescent="0.3">
      <c r="A217" s="362"/>
      <c r="B217" s="380" t="s">
        <v>588</v>
      </c>
      <c r="C217" s="380" t="s">
        <v>590</v>
      </c>
      <c r="D217" s="381"/>
      <c r="E217" s="380" t="s">
        <v>591</v>
      </c>
      <c r="F217" s="380" t="s">
        <v>591</v>
      </c>
      <c r="G217" s="3" t="str">
        <f>VLOOKUP(F217,class!A$1:B$460,2,FALSE)</f>
        <v>Shire District</v>
      </c>
      <c r="H217" s="3" t="str">
        <f>IFERROR(VLOOKUP(F217,classifications!A$3:C$335,3,FALSE),VLOOKUP(F217,classifications!I$2:K$28,3,FALSE))</f>
        <v>Predominantly Rural</v>
      </c>
      <c r="I217" s="378">
        <v>10</v>
      </c>
      <c r="J217" s="378">
        <v>4954</v>
      </c>
      <c r="K217" s="378">
        <v>316</v>
      </c>
      <c r="L217" s="378">
        <v>44214</v>
      </c>
      <c r="M217" s="378">
        <v>49494</v>
      </c>
      <c r="N217" s="378"/>
      <c r="O217" s="378"/>
      <c r="P217" s="362"/>
      <c r="Q217" s="362"/>
    </row>
    <row r="218" spans="1:17" ht="28.8" x14ac:dyDescent="0.3">
      <c r="A218" s="362"/>
      <c r="B218" s="380" t="s">
        <v>592</v>
      </c>
      <c r="C218" s="380" t="s">
        <v>594</v>
      </c>
      <c r="D218" s="381"/>
      <c r="E218" s="380" t="s">
        <v>595</v>
      </c>
      <c r="F218" s="380" t="s">
        <v>595</v>
      </c>
      <c r="G218" s="3" t="str">
        <f>VLOOKUP(F218,class!A$1:B$460,2,FALSE)</f>
        <v>Shire District</v>
      </c>
      <c r="H218" s="3" t="str">
        <f>IFERROR(VLOOKUP(F218,classifications!A$3:C$335,3,FALSE),VLOOKUP(F218,classifications!I$2:K$28,3,FALSE))</f>
        <v>Predominantly Rural</v>
      </c>
      <c r="I218" s="378">
        <v>4</v>
      </c>
      <c r="J218" s="378">
        <v>4727</v>
      </c>
      <c r="K218" s="378">
        <v>59</v>
      </c>
      <c r="L218" s="378">
        <v>42281</v>
      </c>
      <c r="M218" s="378">
        <v>47071</v>
      </c>
      <c r="N218" s="378"/>
      <c r="O218" s="378"/>
      <c r="P218" s="362"/>
      <c r="Q218" s="362"/>
    </row>
    <row r="219" spans="1:17" ht="28.8" x14ac:dyDescent="0.3">
      <c r="A219" s="362"/>
      <c r="B219" s="380" t="s">
        <v>596</v>
      </c>
      <c r="C219" s="380" t="s">
        <v>598</v>
      </c>
      <c r="D219" s="381"/>
      <c r="E219" s="380" t="s">
        <v>599</v>
      </c>
      <c r="F219" s="380" t="s">
        <v>599</v>
      </c>
      <c r="G219" s="3" t="str">
        <f>VLOOKUP(F219,class!A$1:B$460,2,FALSE)</f>
        <v>Shire District</v>
      </c>
      <c r="H219" s="3" t="str">
        <f>IFERROR(VLOOKUP(F219,classifications!A$3:C$335,3,FALSE),VLOOKUP(F219,classifications!I$2:K$28,3,FALSE))</f>
        <v>Predominantly Rural</v>
      </c>
      <c r="I219" s="378">
        <v>4</v>
      </c>
      <c r="J219" s="378">
        <v>5911</v>
      </c>
      <c r="K219" s="378">
        <v>3</v>
      </c>
      <c r="L219" s="378">
        <v>58746</v>
      </c>
      <c r="M219" s="378">
        <v>64664</v>
      </c>
      <c r="N219" s="378"/>
      <c r="O219" s="378"/>
      <c r="P219" s="362"/>
      <c r="Q219" s="362"/>
    </row>
    <row r="220" spans="1:17" ht="28.8" x14ac:dyDescent="0.3">
      <c r="A220" s="362"/>
      <c r="B220" s="380" t="s">
        <v>600</v>
      </c>
      <c r="C220" s="380" t="s">
        <v>602</v>
      </c>
      <c r="D220" s="381"/>
      <c r="E220" s="380" t="s">
        <v>603</v>
      </c>
      <c r="F220" s="380" t="s">
        <v>603</v>
      </c>
      <c r="G220" s="3" t="str">
        <f>VLOOKUP(F220,class!A$1:B$460,2,FALSE)</f>
        <v>Shire District</v>
      </c>
      <c r="H220" s="3" t="str">
        <f>IFERROR(VLOOKUP(F220,classifications!A$3:C$335,3,FALSE),VLOOKUP(F220,classifications!I$2:K$28,3,FALSE))</f>
        <v>Predominantly Rural</v>
      </c>
      <c r="I220" s="378">
        <v>5</v>
      </c>
      <c r="J220" s="378">
        <v>2840</v>
      </c>
      <c r="K220" s="378">
        <v>0</v>
      </c>
      <c r="L220" s="378">
        <v>31126</v>
      </c>
      <c r="M220" s="378">
        <v>33971</v>
      </c>
      <c r="N220" s="378"/>
      <c r="O220" s="378"/>
      <c r="P220" s="362"/>
      <c r="Q220" s="362"/>
    </row>
    <row r="221" spans="1:17" ht="28.8" x14ac:dyDescent="0.3">
      <c r="A221" s="362"/>
      <c r="B221" s="380" t="s">
        <v>604</v>
      </c>
      <c r="C221" s="380" t="s">
        <v>606</v>
      </c>
      <c r="D221" s="381"/>
      <c r="E221" s="380" t="s">
        <v>607</v>
      </c>
      <c r="F221" s="380" t="s">
        <v>607</v>
      </c>
      <c r="G221" s="3" t="str">
        <f>VLOOKUP(F221,class!A$1:B$460,2,FALSE)</f>
        <v>Shire District</v>
      </c>
      <c r="H221" s="3" t="str">
        <f>IFERROR(VLOOKUP(F221,classifications!A$3:C$335,3,FALSE),VLOOKUP(F221,classifications!I$2:K$28,3,FALSE))</f>
        <v>Predominantly Rural</v>
      </c>
      <c r="I221" s="378">
        <v>12</v>
      </c>
      <c r="J221" s="378">
        <v>2545</v>
      </c>
      <c r="K221" s="378">
        <v>7</v>
      </c>
      <c r="L221" s="378">
        <v>24124</v>
      </c>
      <c r="M221" s="378">
        <v>26688</v>
      </c>
      <c r="N221" s="378"/>
      <c r="O221" s="378"/>
      <c r="P221" s="362"/>
      <c r="Q221" s="362"/>
    </row>
    <row r="222" spans="1:17" x14ac:dyDescent="0.3">
      <c r="A222" s="362"/>
      <c r="B222" s="380"/>
      <c r="C222" s="380"/>
      <c r="D222" s="381"/>
      <c r="E222" s="380"/>
      <c r="F222" s="380"/>
      <c r="G222" s="380"/>
      <c r="H222" s="362"/>
      <c r="I222" s="378"/>
      <c r="J222" s="378"/>
      <c r="K222" s="378"/>
      <c r="L222" s="378"/>
      <c r="M222" s="378"/>
      <c r="N222" s="378"/>
      <c r="O222" s="378"/>
      <c r="P222" s="362"/>
      <c r="Q222" s="362"/>
    </row>
    <row r="223" spans="1:17" ht="28.8" x14ac:dyDescent="0.3">
      <c r="A223" s="362"/>
      <c r="B223" s="380"/>
      <c r="C223" s="380" t="s">
        <v>608</v>
      </c>
      <c r="D223" s="381" t="s">
        <v>609</v>
      </c>
      <c r="E223" s="380"/>
      <c r="F223" s="380"/>
      <c r="G223" s="380"/>
      <c r="H223" s="362"/>
      <c r="I223" s="387"/>
      <c r="J223" s="387"/>
      <c r="K223" s="387"/>
      <c r="L223" s="387"/>
      <c r="M223" s="387"/>
      <c r="N223" s="378"/>
      <c r="O223" s="378"/>
      <c r="P223" s="362"/>
      <c r="Q223" s="362"/>
    </row>
    <row r="224" spans="1:17" ht="28.8" x14ac:dyDescent="0.3">
      <c r="A224" s="362"/>
      <c r="B224" s="380" t="s">
        <v>610</v>
      </c>
      <c r="C224" s="380" t="s">
        <v>612</v>
      </c>
      <c r="D224" s="381"/>
      <c r="E224" s="380" t="s">
        <v>613</v>
      </c>
      <c r="F224" s="380" t="s">
        <v>613</v>
      </c>
      <c r="G224" s="3"/>
      <c r="H224" s="3"/>
      <c r="I224" s="382"/>
      <c r="J224" s="382"/>
      <c r="K224" s="382"/>
      <c r="L224" s="382"/>
      <c r="M224" s="382"/>
      <c r="N224" s="378"/>
      <c r="O224" s="378"/>
      <c r="P224" s="362"/>
      <c r="Q224" s="362"/>
    </row>
    <row r="225" spans="1:17" ht="28.8" x14ac:dyDescent="0.3">
      <c r="A225" s="362"/>
      <c r="B225" s="380" t="s">
        <v>614</v>
      </c>
      <c r="C225" s="380" t="s">
        <v>616</v>
      </c>
      <c r="D225" s="381"/>
      <c r="E225" s="380" t="s">
        <v>617</v>
      </c>
      <c r="F225" s="380" t="s">
        <v>617</v>
      </c>
      <c r="G225" s="3"/>
      <c r="H225" s="3"/>
      <c r="I225" s="382"/>
      <c r="J225" s="382"/>
      <c r="K225" s="382"/>
      <c r="L225" s="382"/>
      <c r="M225" s="382"/>
      <c r="N225" s="378"/>
      <c r="O225" s="378"/>
      <c r="P225" s="362"/>
      <c r="Q225" s="362"/>
    </row>
    <row r="226" spans="1:17" ht="28.8" x14ac:dyDescent="0.3">
      <c r="A226" s="362"/>
      <c r="B226" s="380" t="s">
        <v>618</v>
      </c>
      <c r="C226" s="380" t="s">
        <v>620</v>
      </c>
      <c r="D226" s="381"/>
      <c r="E226" s="380" t="s">
        <v>621</v>
      </c>
      <c r="F226" s="380" t="s">
        <v>621</v>
      </c>
      <c r="G226" s="3"/>
      <c r="H226" s="3"/>
      <c r="I226" s="382"/>
      <c r="J226" s="382"/>
      <c r="K226" s="382"/>
      <c r="L226" s="382"/>
      <c r="M226" s="382"/>
      <c r="N226" s="378"/>
      <c r="O226" s="378"/>
      <c r="P226" s="362"/>
      <c r="Q226" s="362"/>
    </row>
    <row r="227" spans="1:17" ht="28.8" x14ac:dyDescent="0.3">
      <c r="A227" s="362"/>
      <c r="B227" s="380" t="s">
        <v>622</v>
      </c>
      <c r="C227" s="380" t="s">
        <v>624</v>
      </c>
      <c r="D227" s="381"/>
      <c r="E227" s="380" t="s">
        <v>625</v>
      </c>
      <c r="F227" s="380" t="s">
        <v>625</v>
      </c>
      <c r="G227" s="3"/>
      <c r="H227" s="3"/>
      <c r="I227" s="382"/>
      <c r="J227" s="382"/>
      <c r="K227" s="382"/>
      <c r="L227" s="382"/>
      <c r="M227" s="382"/>
      <c r="N227" s="378"/>
      <c r="O227" s="378"/>
      <c r="P227" s="362"/>
      <c r="Q227" s="362"/>
    </row>
    <row r="228" spans="1:17" ht="28.8" x14ac:dyDescent="0.3">
      <c r="A228" s="362"/>
      <c r="B228" s="380" t="s">
        <v>626</v>
      </c>
      <c r="C228" s="380" t="s">
        <v>628</v>
      </c>
      <c r="D228" s="381"/>
      <c r="E228" s="380" t="s">
        <v>629</v>
      </c>
      <c r="F228" s="380" t="s">
        <v>629</v>
      </c>
      <c r="G228" s="3"/>
      <c r="H228" s="3"/>
      <c r="I228" s="382"/>
      <c r="J228" s="382"/>
      <c r="K228" s="382"/>
      <c r="L228" s="382"/>
      <c r="M228" s="382"/>
      <c r="N228" s="378"/>
      <c r="O228" s="378"/>
      <c r="P228" s="362"/>
      <c r="Q228" s="362"/>
    </row>
    <row r="229" spans="1:17" ht="43.2" x14ac:dyDescent="0.3">
      <c r="A229" s="362"/>
      <c r="B229" s="380" t="s">
        <v>630</v>
      </c>
      <c r="C229" s="380" t="s">
        <v>632</v>
      </c>
      <c r="D229" s="381"/>
      <c r="E229" s="380" t="s">
        <v>633</v>
      </c>
      <c r="F229" s="380" t="s">
        <v>633</v>
      </c>
      <c r="G229" s="3"/>
      <c r="H229" s="3"/>
      <c r="I229" s="382"/>
      <c r="J229" s="382"/>
      <c r="K229" s="382"/>
      <c r="L229" s="382"/>
      <c r="M229" s="382"/>
      <c r="N229" s="378"/>
      <c r="O229" s="378"/>
      <c r="P229" s="362"/>
      <c r="Q229" s="362"/>
    </row>
    <row r="230" spans="1:17" x14ac:dyDescent="0.3">
      <c r="A230" s="362"/>
      <c r="B230" s="362"/>
      <c r="C230" s="362"/>
      <c r="D230" s="364"/>
      <c r="E230" s="362"/>
      <c r="F230" s="362"/>
      <c r="G230" s="362"/>
      <c r="H230" s="362"/>
      <c r="I230" s="378"/>
      <c r="J230" s="378"/>
      <c r="K230" s="378"/>
      <c r="L230" s="378"/>
      <c r="M230" s="378"/>
      <c r="N230" s="378"/>
      <c r="O230" s="378"/>
      <c r="P230" s="362"/>
      <c r="Q230" s="362"/>
    </row>
    <row r="231" spans="1:17" ht="28.8" x14ac:dyDescent="0.3">
      <c r="A231" s="362"/>
      <c r="B231" s="380"/>
      <c r="C231" s="380" t="s">
        <v>1513</v>
      </c>
      <c r="D231" s="381" t="s">
        <v>1514</v>
      </c>
      <c r="E231" s="380"/>
      <c r="F231" s="380"/>
      <c r="G231" s="380"/>
      <c r="H231" s="362"/>
      <c r="I231" s="386"/>
      <c r="J231" s="386"/>
      <c r="K231" s="386"/>
      <c r="L231" s="386"/>
      <c r="M231" s="382"/>
      <c r="N231" s="378"/>
      <c r="O231" s="378"/>
      <c r="P231" s="362"/>
      <c r="Q231" s="362"/>
    </row>
    <row r="232" spans="1:17" ht="28.8" x14ac:dyDescent="0.3">
      <c r="A232" s="362"/>
      <c r="B232" s="380" t="s">
        <v>1515</v>
      </c>
      <c r="C232" s="380" t="s">
        <v>1517</v>
      </c>
      <c r="D232" s="381"/>
      <c r="E232" s="380" t="s">
        <v>1518</v>
      </c>
      <c r="F232" s="380" t="s">
        <v>1518</v>
      </c>
      <c r="G232" s="380"/>
      <c r="H232" s="380"/>
      <c r="I232" s="382"/>
      <c r="J232" s="382"/>
      <c r="K232" s="382"/>
      <c r="L232" s="382"/>
      <c r="M232" s="382"/>
      <c r="N232" s="378"/>
      <c r="O232" s="378"/>
      <c r="P232" s="362"/>
      <c r="Q232" s="362"/>
    </row>
    <row r="233" spans="1:17" ht="28.8" x14ac:dyDescent="0.3">
      <c r="A233" s="362"/>
      <c r="B233" s="380" t="s">
        <v>1519</v>
      </c>
      <c r="C233" s="380" t="s">
        <v>1521</v>
      </c>
      <c r="D233" s="381"/>
      <c r="E233" s="380" t="s">
        <v>1522</v>
      </c>
      <c r="F233" s="380" t="s">
        <v>1522</v>
      </c>
      <c r="G233" s="380"/>
      <c r="H233" s="380"/>
      <c r="I233" s="382"/>
      <c r="J233" s="382"/>
      <c r="K233" s="382"/>
      <c r="L233" s="382"/>
      <c r="M233" s="382"/>
      <c r="N233" s="378"/>
      <c r="O233" s="378"/>
      <c r="P233" s="362"/>
      <c r="Q233" s="362"/>
    </row>
    <row r="234" spans="1:17" ht="28.8" x14ac:dyDescent="0.3">
      <c r="A234" s="362"/>
      <c r="B234" s="380" t="s">
        <v>1523</v>
      </c>
      <c r="C234" s="380" t="s">
        <v>1525</v>
      </c>
      <c r="D234" s="381"/>
      <c r="E234" s="380" t="s">
        <v>1514</v>
      </c>
      <c r="F234" s="380" t="s">
        <v>1514</v>
      </c>
      <c r="G234" s="380"/>
      <c r="H234" s="380"/>
      <c r="I234" s="382"/>
      <c r="J234" s="382"/>
      <c r="K234" s="382"/>
      <c r="L234" s="382"/>
      <c r="M234" s="382"/>
      <c r="N234" s="378"/>
      <c r="O234" s="378"/>
      <c r="P234" s="362"/>
      <c r="Q234" s="362"/>
    </row>
    <row r="235" spans="1:17" ht="28.8" x14ac:dyDescent="0.3">
      <c r="A235" s="362"/>
      <c r="B235" s="380" t="s">
        <v>1526</v>
      </c>
      <c r="C235" s="380" t="s">
        <v>1528</v>
      </c>
      <c r="D235" s="381"/>
      <c r="E235" s="380" t="s">
        <v>1529</v>
      </c>
      <c r="F235" s="380" t="s">
        <v>1529</v>
      </c>
      <c r="G235" s="380"/>
      <c r="H235" s="380"/>
      <c r="I235" s="382"/>
      <c r="J235" s="382"/>
      <c r="K235" s="382"/>
      <c r="L235" s="382"/>
      <c r="M235" s="382"/>
      <c r="N235" s="378"/>
      <c r="O235" s="378"/>
      <c r="P235" s="362"/>
      <c r="Q235" s="362"/>
    </row>
    <row r="236" spans="1:17" ht="28.8" x14ac:dyDescent="0.3">
      <c r="A236" s="362"/>
      <c r="B236" s="380" t="s">
        <v>1530</v>
      </c>
      <c r="C236" s="380" t="s">
        <v>1532</v>
      </c>
      <c r="D236" s="381"/>
      <c r="E236" s="380" t="s">
        <v>1533</v>
      </c>
      <c r="F236" s="380" t="s">
        <v>1533</v>
      </c>
      <c r="G236" s="380"/>
      <c r="H236" s="380"/>
      <c r="I236" s="382"/>
      <c r="J236" s="382"/>
      <c r="K236" s="382"/>
      <c r="L236" s="382"/>
      <c r="M236" s="382"/>
      <c r="N236" s="378"/>
      <c r="O236" s="378"/>
      <c r="P236" s="362"/>
      <c r="Q236" s="362"/>
    </row>
    <row r="237" spans="1:17" ht="28.8" x14ac:dyDescent="0.3">
      <c r="A237" s="362"/>
      <c r="B237" s="380" t="s">
        <v>1534</v>
      </c>
      <c r="C237" s="380" t="s">
        <v>1536</v>
      </c>
      <c r="D237" s="381"/>
      <c r="E237" s="380" t="s">
        <v>1537</v>
      </c>
      <c r="F237" s="380" t="s">
        <v>1537</v>
      </c>
      <c r="G237" s="380"/>
      <c r="H237" s="380"/>
      <c r="I237" s="382"/>
      <c r="J237" s="382"/>
      <c r="K237" s="382"/>
      <c r="L237" s="382"/>
      <c r="M237" s="382"/>
      <c r="N237" s="378"/>
      <c r="O237" s="378"/>
      <c r="P237" s="362"/>
      <c r="Q237" s="362"/>
    </row>
    <row r="238" spans="1:17" ht="28.8" x14ac:dyDescent="0.3">
      <c r="A238" s="362"/>
      <c r="B238" s="380" t="s">
        <v>1538</v>
      </c>
      <c r="C238" s="380" t="s">
        <v>1540</v>
      </c>
      <c r="D238" s="381"/>
      <c r="E238" s="380" t="s">
        <v>1541</v>
      </c>
      <c r="F238" s="380" t="s">
        <v>1541</v>
      </c>
      <c r="G238" s="380"/>
      <c r="H238" s="380"/>
      <c r="I238" s="382"/>
      <c r="J238" s="382"/>
      <c r="K238" s="382"/>
      <c r="L238" s="382"/>
      <c r="M238" s="382"/>
      <c r="N238" s="378"/>
      <c r="O238" s="378"/>
      <c r="P238" s="362"/>
      <c r="Q238" s="362"/>
    </row>
    <row r="239" spans="1:17" x14ac:dyDescent="0.3">
      <c r="A239" s="362"/>
      <c r="B239" s="362"/>
      <c r="C239" s="362"/>
      <c r="D239" s="364"/>
      <c r="E239" s="362"/>
      <c r="F239" s="362"/>
      <c r="G239" s="362"/>
      <c r="H239" s="362"/>
      <c r="I239" s="378"/>
      <c r="J239" s="378"/>
      <c r="K239" s="378"/>
      <c r="L239" s="378"/>
      <c r="M239" s="378"/>
      <c r="N239" s="378"/>
      <c r="O239" s="378"/>
      <c r="P239" s="362"/>
      <c r="Q239" s="362"/>
    </row>
    <row r="240" spans="1:17" ht="28.8" x14ac:dyDescent="0.3">
      <c r="A240" s="362"/>
      <c r="B240" s="380"/>
      <c r="C240" s="380" t="s">
        <v>634</v>
      </c>
      <c r="D240" s="381" t="s">
        <v>635</v>
      </c>
      <c r="E240" s="380"/>
      <c r="F240" s="381" t="s">
        <v>635</v>
      </c>
      <c r="G240" s="3" t="str">
        <f>VLOOKUP(F240,class!A$1:B$460,2,FALSE)</f>
        <v>Shire County</v>
      </c>
      <c r="H240" s="3" t="str">
        <f>IFERROR(VLOOKUP(F240,classifications!A$3:C$335,3,FALSE),VLOOKUP(F240,classifications!I$2:K$28,3,FALSE))</f>
        <v>Urban with Significant Rural</v>
      </c>
      <c r="I240" s="388">
        <v>9723</v>
      </c>
      <c r="J240" s="388">
        <v>18000</v>
      </c>
      <c r="K240" s="388">
        <v>65</v>
      </c>
      <c r="L240" s="388">
        <v>232063</v>
      </c>
      <c r="M240" s="385">
        <v>259851</v>
      </c>
      <c r="N240" s="378"/>
      <c r="O240" s="378"/>
      <c r="P240" s="362"/>
      <c r="Q240" s="362"/>
    </row>
    <row r="241" spans="1:17" ht="28.8" x14ac:dyDescent="0.3">
      <c r="A241" s="362"/>
      <c r="B241" s="380" t="s">
        <v>636</v>
      </c>
      <c r="C241" s="380" t="s">
        <v>638</v>
      </c>
      <c r="D241" s="381"/>
      <c r="E241" s="380" t="s">
        <v>639</v>
      </c>
      <c r="F241" s="380" t="s">
        <v>639</v>
      </c>
      <c r="G241" s="3" t="str">
        <f>VLOOKUP(F241,class!A$1:B$460,2,FALSE)</f>
        <v>Shire District</v>
      </c>
      <c r="H241" s="3" t="str">
        <f>IFERROR(VLOOKUP(F241,classifications!A$3:C$335,3,FALSE),VLOOKUP(F241,classifications!I$2:K$28,3,FALSE))</f>
        <v>Predominantly Urban</v>
      </c>
      <c r="I241" s="378">
        <v>3408</v>
      </c>
      <c r="J241" s="378">
        <v>2579</v>
      </c>
      <c r="K241" s="378">
        <v>0</v>
      </c>
      <c r="L241" s="378">
        <v>43620</v>
      </c>
      <c r="M241" s="378">
        <v>49607</v>
      </c>
      <c r="N241" s="378"/>
      <c r="O241" s="378"/>
      <c r="P241" s="362"/>
      <c r="Q241" s="362"/>
    </row>
    <row r="242" spans="1:17" ht="28.8" x14ac:dyDescent="0.3">
      <c r="A242" s="362"/>
      <c r="B242" s="380" t="s">
        <v>640</v>
      </c>
      <c r="C242" s="380" t="s">
        <v>642</v>
      </c>
      <c r="D242" s="381"/>
      <c r="E242" s="380" t="s">
        <v>643</v>
      </c>
      <c r="F242" s="380" t="s">
        <v>643</v>
      </c>
      <c r="G242" s="3" t="str">
        <f>VLOOKUP(F242,class!A$1:B$460,2,FALSE)</f>
        <v>Shire District</v>
      </c>
      <c r="H242" s="3" t="str">
        <f>IFERROR(VLOOKUP(F242,classifications!A$3:C$335,3,FALSE),VLOOKUP(F242,classifications!I$2:K$28,3,FALSE))</f>
        <v>Predominantly Urban</v>
      </c>
      <c r="I242" s="378">
        <v>32</v>
      </c>
      <c r="J242" s="378">
        <v>6091</v>
      </c>
      <c r="K242" s="378">
        <v>54</v>
      </c>
      <c r="L242" s="378">
        <v>38174</v>
      </c>
      <c r="M242" s="378">
        <v>44351</v>
      </c>
      <c r="N242" s="378"/>
      <c r="O242" s="378"/>
      <c r="P242" s="362"/>
      <c r="Q242" s="362"/>
    </row>
    <row r="243" spans="1:17" ht="28.8" x14ac:dyDescent="0.3">
      <c r="A243" s="362"/>
      <c r="B243" s="380" t="s">
        <v>644</v>
      </c>
      <c r="C243" s="380" t="s">
        <v>646</v>
      </c>
      <c r="D243" s="381"/>
      <c r="E243" s="380" t="s">
        <v>647</v>
      </c>
      <c r="F243" s="380" t="s">
        <v>647</v>
      </c>
      <c r="G243" s="3" t="str">
        <f>VLOOKUP(F243,class!A$1:B$460,2,FALSE)</f>
        <v>Shire District</v>
      </c>
      <c r="H243" s="3" t="str">
        <f>IFERROR(VLOOKUP(F243,classifications!A$3:C$335,3,FALSE),VLOOKUP(F243,classifications!I$2:K$28,3,FALSE))</f>
        <v>Urban with Significant Rural</v>
      </c>
      <c r="I243" s="378">
        <v>3223</v>
      </c>
      <c r="J243" s="378">
        <v>1753</v>
      </c>
      <c r="K243" s="378">
        <v>0</v>
      </c>
      <c r="L243" s="378">
        <v>41538</v>
      </c>
      <c r="M243" s="378">
        <v>46514</v>
      </c>
      <c r="N243" s="378"/>
      <c r="O243" s="378"/>
      <c r="P243" s="362"/>
      <c r="Q243" s="362"/>
    </row>
    <row r="244" spans="1:17" ht="28.8" x14ac:dyDescent="0.3">
      <c r="A244" s="362"/>
      <c r="B244" s="380" t="s">
        <v>648</v>
      </c>
      <c r="C244" s="380" t="s">
        <v>650</v>
      </c>
      <c r="D244" s="381"/>
      <c r="E244" s="380" t="s">
        <v>651</v>
      </c>
      <c r="F244" s="380" t="s">
        <v>651</v>
      </c>
      <c r="G244" s="3" t="str">
        <f>VLOOKUP(F244,class!A$1:B$460,2,FALSE)</f>
        <v>Shire District</v>
      </c>
      <c r="H244" s="3" t="str">
        <f>IFERROR(VLOOKUP(F244,classifications!A$3:C$335,3,FALSE),VLOOKUP(F244,classifications!I$2:K$28,3,FALSE))</f>
        <v>Predominantly Rural</v>
      </c>
      <c r="I244" s="378">
        <v>17</v>
      </c>
      <c r="J244" s="378">
        <v>4530</v>
      </c>
      <c r="K244" s="378">
        <v>0</v>
      </c>
      <c r="L244" s="378">
        <v>42099</v>
      </c>
      <c r="M244" s="378">
        <v>46646</v>
      </c>
      <c r="N244" s="378"/>
      <c r="O244" s="378"/>
      <c r="P244" s="362"/>
      <c r="Q244" s="362"/>
    </row>
    <row r="245" spans="1:17" ht="28.8" x14ac:dyDescent="0.3">
      <c r="A245" s="362"/>
      <c r="B245" s="380" t="s">
        <v>652</v>
      </c>
      <c r="C245" s="380" t="s">
        <v>654</v>
      </c>
      <c r="D245" s="381"/>
      <c r="E245" s="380" t="s">
        <v>655</v>
      </c>
      <c r="F245" s="380" t="s">
        <v>655</v>
      </c>
      <c r="G245" s="3" t="str">
        <f>VLOOKUP(F245,class!A$1:B$460,2,FALSE)</f>
        <v>Shire District</v>
      </c>
      <c r="H245" s="3" t="str">
        <f>IFERROR(VLOOKUP(F245,classifications!A$3:C$335,3,FALSE),VLOOKUP(F245,classifications!I$2:K$28,3,FALSE))</f>
        <v>Predominantly Rural</v>
      </c>
      <c r="I245" s="378">
        <v>3043</v>
      </c>
      <c r="J245" s="378">
        <v>3047</v>
      </c>
      <c r="K245" s="378">
        <v>11</v>
      </c>
      <c r="L245" s="378">
        <v>66632</v>
      </c>
      <c r="M245" s="378">
        <v>72733</v>
      </c>
      <c r="N245" s="378"/>
      <c r="O245" s="378"/>
      <c r="P245" s="362"/>
      <c r="Q245" s="362"/>
    </row>
    <row r="246" spans="1:17" x14ac:dyDescent="0.3">
      <c r="A246" s="362"/>
      <c r="B246" s="362"/>
      <c r="C246" s="362"/>
      <c r="D246" s="364"/>
      <c r="E246" s="362"/>
      <c r="F246" s="362"/>
      <c r="G246" s="362"/>
      <c r="H246" s="362"/>
      <c r="I246" s="378"/>
      <c r="J246" s="378"/>
      <c r="K246" s="378"/>
      <c r="L246" s="378"/>
      <c r="M246" s="378"/>
      <c r="N246" s="378"/>
      <c r="O246" s="378"/>
      <c r="P246" s="362"/>
      <c r="Q246" s="362"/>
    </row>
    <row r="247" spans="1:17" ht="28.8" x14ac:dyDescent="0.3">
      <c r="A247" s="362"/>
      <c r="B247" s="380"/>
      <c r="C247" s="380" t="s">
        <v>656</v>
      </c>
      <c r="D247" s="381" t="s">
        <v>657</v>
      </c>
      <c r="E247" s="380"/>
      <c r="F247" s="381" t="s">
        <v>657</v>
      </c>
      <c r="G247" s="3" t="str">
        <f>VLOOKUP(F247,class!A$1:B$460,2,FALSE)</f>
        <v>Shire County</v>
      </c>
      <c r="H247" s="3" t="str">
        <f>IFERROR(VLOOKUP(F247,classifications!A$3:C$335,3,FALSE),VLOOKUP(F247,classifications!I$2:K$28,3,FALSE))</f>
        <v>Urban with Significant Rural</v>
      </c>
      <c r="I247" s="388">
        <v>42537</v>
      </c>
      <c r="J247" s="388">
        <v>50805</v>
      </c>
      <c r="K247" s="388">
        <v>289</v>
      </c>
      <c r="L247" s="388">
        <v>567994</v>
      </c>
      <c r="M247" s="385">
        <v>661625</v>
      </c>
      <c r="N247" s="378"/>
      <c r="O247" s="378"/>
      <c r="P247" s="362"/>
      <c r="Q247" s="362"/>
    </row>
    <row r="248" spans="1:17" ht="28.8" x14ac:dyDescent="0.3">
      <c r="A248" s="362"/>
      <c r="B248" s="380" t="s">
        <v>658</v>
      </c>
      <c r="C248" s="380" t="s">
        <v>660</v>
      </c>
      <c r="D248" s="381"/>
      <c r="E248" s="380" t="s">
        <v>661</v>
      </c>
      <c r="F248" s="380" t="s">
        <v>661</v>
      </c>
      <c r="G248" s="3" t="str">
        <f>VLOOKUP(F248,class!A$1:B$460,2,FALSE)</f>
        <v>Shire District</v>
      </c>
      <c r="H248" s="3" t="str">
        <f>IFERROR(VLOOKUP(F248,classifications!A$3:C$335,3,FALSE),VLOOKUP(F248,classifications!I$2:K$28,3,FALSE))</f>
        <v>Predominantly Urban</v>
      </c>
      <c r="I248" s="378">
        <v>11086</v>
      </c>
      <c r="J248" s="378">
        <v>5952</v>
      </c>
      <c r="K248" s="378">
        <v>39</v>
      </c>
      <c r="L248" s="378">
        <v>62705</v>
      </c>
      <c r="M248" s="378">
        <v>79782</v>
      </c>
      <c r="N248" s="378"/>
      <c r="O248" s="378"/>
      <c r="P248" s="362"/>
      <c r="Q248" s="362"/>
    </row>
    <row r="249" spans="1:17" ht="28.8" x14ac:dyDescent="0.3">
      <c r="A249" s="362"/>
      <c r="B249" s="380" t="s">
        <v>662</v>
      </c>
      <c r="C249" s="380" t="s">
        <v>664</v>
      </c>
      <c r="D249" s="381"/>
      <c r="E249" s="380" t="s">
        <v>665</v>
      </c>
      <c r="F249" s="380" t="s">
        <v>665</v>
      </c>
      <c r="G249" s="3" t="str">
        <f>VLOOKUP(F249,class!A$1:B$460,2,FALSE)</f>
        <v>Shire District</v>
      </c>
      <c r="H249" s="3" t="str">
        <f>IFERROR(VLOOKUP(F249,classifications!A$3:C$335,3,FALSE),VLOOKUP(F249,classifications!I$2:K$28,3,FALSE))</f>
        <v>Predominantly Rural</v>
      </c>
      <c r="I249" s="378">
        <v>8</v>
      </c>
      <c r="J249" s="378">
        <v>11129</v>
      </c>
      <c r="K249" s="378">
        <v>138</v>
      </c>
      <c r="L249" s="378">
        <v>56606</v>
      </c>
      <c r="M249" s="378">
        <v>67881</v>
      </c>
      <c r="N249" s="378"/>
      <c r="O249" s="378"/>
      <c r="P249" s="362"/>
      <c r="Q249" s="362"/>
    </row>
    <row r="250" spans="1:17" ht="28.8" x14ac:dyDescent="0.3">
      <c r="A250" s="362"/>
      <c r="B250" s="380" t="s">
        <v>666</v>
      </c>
      <c r="C250" s="380" t="s">
        <v>668</v>
      </c>
      <c r="D250" s="381"/>
      <c r="E250" s="380" t="s">
        <v>669</v>
      </c>
      <c r="F250" s="380" t="s">
        <v>669</v>
      </c>
      <c r="G250" s="3" t="str">
        <f>VLOOKUP(F250,class!A$1:B$460,2,FALSE)</f>
        <v>Shire District</v>
      </c>
      <c r="H250" s="3" t="str">
        <f>IFERROR(VLOOKUP(F250,classifications!A$3:C$335,3,FALSE),VLOOKUP(F250,classifications!I$2:K$28,3,FALSE))</f>
        <v>Urban with Significant Rural</v>
      </c>
      <c r="I250" s="378">
        <v>2501</v>
      </c>
      <c r="J250" s="378">
        <v>1027</v>
      </c>
      <c r="K250" s="378">
        <v>0</v>
      </c>
      <c r="L250" s="378">
        <v>31118</v>
      </c>
      <c r="M250" s="378">
        <v>34646</v>
      </c>
      <c r="N250" s="378"/>
      <c r="O250" s="378"/>
      <c r="P250" s="362"/>
      <c r="Q250" s="362"/>
    </row>
    <row r="251" spans="1:17" ht="28.8" x14ac:dyDescent="0.3">
      <c r="A251" s="362"/>
      <c r="B251" s="380" t="s">
        <v>670</v>
      </c>
      <c r="C251" s="380" t="s">
        <v>672</v>
      </c>
      <c r="D251" s="381"/>
      <c r="E251" s="380" t="s">
        <v>673</v>
      </c>
      <c r="F251" s="380" t="s">
        <v>673</v>
      </c>
      <c r="G251" s="3" t="str">
        <f>VLOOKUP(F251,class!A$1:B$460,2,FALSE)</f>
        <v>Shire District</v>
      </c>
      <c r="H251" s="3" t="str">
        <f>IFERROR(VLOOKUP(F251,classifications!A$3:C$335,3,FALSE),VLOOKUP(F251,classifications!I$2:K$28,3,FALSE))</f>
        <v>Predominantly Urban</v>
      </c>
      <c r="I251" s="378">
        <v>1494</v>
      </c>
      <c r="J251" s="378">
        <v>603</v>
      </c>
      <c r="K251" s="378">
        <v>0</v>
      </c>
      <c r="L251" s="378">
        <v>36880</v>
      </c>
      <c r="M251" s="378">
        <v>38977</v>
      </c>
      <c r="N251" s="378"/>
      <c r="O251" s="378"/>
      <c r="P251" s="362"/>
      <c r="Q251" s="362"/>
    </row>
    <row r="252" spans="1:17" ht="28.8" x14ac:dyDescent="0.3">
      <c r="A252" s="362"/>
      <c r="B252" s="380" t="s">
        <v>674</v>
      </c>
      <c r="C252" s="380" t="s">
        <v>676</v>
      </c>
      <c r="D252" s="381"/>
      <c r="E252" s="380" t="s">
        <v>677</v>
      </c>
      <c r="F252" s="380" t="s">
        <v>677</v>
      </c>
      <c r="G252" s="3" t="str">
        <f>VLOOKUP(F252,class!A$1:B$460,2,FALSE)</f>
        <v>Shire District</v>
      </c>
      <c r="H252" s="3" t="str">
        <f>IFERROR(VLOOKUP(F252,classifications!A$3:C$335,3,FALSE),VLOOKUP(F252,classifications!I$2:K$28,3,FALSE))</f>
        <v>Predominantly Urban</v>
      </c>
      <c r="I252" s="378">
        <v>90</v>
      </c>
      <c r="J252" s="378">
        <v>10787</v>
      </c>
      <c r="K252" s="378">
        <v>21</v>
      </c>
      <c r="L252" s="378">
        <v>68530</v>
      </c>
      <c r="M252" s="378">
        <v>79428</v>
      </c>
      <c r="N252" s="378"/>
      <c r="O252" s="378"/>
      <c r="P252" s="362"/>
      <c r="Q252" s="362"/>
    </row>
    <row r="253" spans="1:17" ht="28.8" x14ac:dyDescent="0.3">
      <c r="A253" s="362"/>
      <c r="B253" s="380" t="s">
        <v>678</v>
      </c>
      <c r="C253" s="380" t="s">
        <v>680</v>
      </c>
      <c r="D253" s="381"/>
      <c r="E253" s="380" t="s">
        <v>681</v>
      </c>
      <c r="F253" s="380" t="s">
        <v>681</v>
      </c>
      <c r="G253" s="3" t="str">
        <f>VLOOKUP(F253,class!A$1:B$460,2,FALSE)</f>
        <v>Shire District</v>
      </c>
      <c r="H253" s="3" t="str">
        <f>IFERROR(VLOOKUP(F253,classifications!A$3:C$335,3,FALSE),VLOOKUP(F253,classifications!I$2:K$28,3,FALSE))</f>
        <v>Urban with Significant Rural</v>
      </c>
      <c r="I253" s="378">
        <v>5907</v>
      </c>
      <c r="J253" s="378">
        <v>5400</v>
      </c>
      <c r="K253" s="378">
        <v>16</v>
      </c>
      <c r="L253" s="378">
        <v>72876</v>
      </c>
      <c r="M253" s="378">
        <v>84199</v>
      </c>
      <c r="N253" s="378"/>
      <c r="O253" s="378"/>
      <c r="P253" s="362"/>
      <c r="Q253" s="362"/>
    </row>
    <row r="254" spans="1:17" ht="28.8" x14ac:dyDescent="0.3">
      <c r="A254" s="362"/>
      <c r="B254" s="380" t="s">
        <v>682</v>
      </c>
      <c r="C254" s="380" t="s">
        <v>684</v>
      </c>
      <c r="D254" s="381"/>
      <c r="E254" s="380" t="s">
        <v>685</v>
      </c>
      <c r="F254" s="380" t="s">
        <v>685</v>
      </c>
      <c r="G254" s="3" t="str">
        <f>VLOOKUP(F254,class!A$1:B$460,2,FALSE)</f>
        <v>Shire District</v>
      </c>
      <c r="H254" s="3" t="str">
        <f>IFERROR(VLOOKUP(F254,classifications!A$3:C$335,3,FALSE),VLOOKUP(F254,classifications!I$2:K$28,3,FALSE))</f>
        <v>Urban with Significant Rural</v>
      </c>
      <c r="I254" s="378">
        <v>6465</v>
      </c>
      <c r="J254" s="378">
        <v>1841</v>
      </c>
      <c r="K254" s="378">
        <v>75</v>
      </c>
      <c r="L254" s="378">
        <v>49428</v>
      </c>
      <c r="M254" s="378">
        <v>57809</v>
      </c>
      <c r="N254" s="378"/>
      <c r="O254" s="378"/>
      <c r="P254" s="362"/>
      <c r="Q254" s="362"/>
    </row>
    <row r="255" spans="1:17" ht="28.8" x14ac:dyDescent="0.3">
      <c r="A255" s="362"/>
      <c r="B255" s="380" t="s">
        <v>686</v>
      </c>
      <c r="C255" s="380" t="s">
        <v>688</v>
      </c>
      <c r="D255" s="381"/>
      <c r="E255" s="380" t="s">
        <v>689</v>
      </c>
      <c r="F255" s="380" t="s">
        <v>689</v>
      </c>
      <c r="G255" s="3" t="str">
        <f>VLOOKUP(F255,class!A$1:B$460,2,FALSE)</f>
        <v>Shire District</v>
      </c>
      <c r="H255" s="3" t="str">
        <f>IFERROR(VLOOKUP(F255,classifications!A$3:C$335,3,FALSE),VLOOKUP(F255,classifications!I$2:K$28,3,FALSE))</f>
        <v>Predominantly Urban</v>
      </c>
      <c r="I255" s="378">
        <v>9095</v>
      </c>
      <c r="J255" s="378">
        <v>2376</v>
      </c>
      <c r="K255" s="378">
        <v>0</v>
      </c>
      <c r="L255" s="378">
        <v>28237</v>
      </c>
      <c r="M255" s="378">
        <v>39708</v>
      </c>
      <c r="N255" s="378"/>
      <c r="O255" s="378"/>
      <c r="P255" s="362"/>
      <c r="Q255" s="362"/>
    </row>
    <row r="256" spans="1:17" ht="28.8" x14ac:dyDescent="0.3">
      <c r="A256" s="362"/>
      <c r="B256" s="380" t="s">
        <v>690</v>
      </c>
      <c r="C256" s="380" t="s">
        <v>692</v>
      </c>
      <c r="D256" s="381"/>
      <c r="E256" s="380" t="s">
        <v>693</v>
      </c>
      <c r="F256" s="380" t="s">
        <v>693</v>
      </c>
      <c r="G256" s="3" t="str">
        <f>VLOOKUP(F256,class!A$1:B$460,2,FALSE)</f>
        <v>Shire District</v>
      </c>
      <c r="H256" s="3" t="str">
        <f>IFERROR(VLOOKUP(F256,classifications!A$3:C$335,3,FALSE),VLOOKUP(F256,classifications!I$2:K$28,3,FALSE))</f>
        <v>Predominantly Rural</v>
      </c>
      <c r="I256" s="378">
        <v>1</v>
      </c>
      <c r="J256" s="378">
        <v>3309</v>
      </c>
      <c r="K256" s="378">
        <v>0</v>
      </c>
      <c r="L256" s="378">
        <v>26163</v>
      </c>
      <c r="M256" s="378">
        <v>29473</v>
      </c>
      <c r="N256" s="378"/>
      <c r="O256" s="378"/>
      <c r="P256" s="362"/>
      <c r="Q256" s="362"/>
    </row>
    <row r="257" spans="1:17" ht="28.8" x14ac:dyDescent="0.3">
      <c r="A257" s="362"/>
      <c r="B257" s="380" t="s">
        <v>694</v>
      </c>
      <c r="C257" s="380" t="s">
        <v>696</v>
      </c>
      <c r="D257" s="381"/>
      <c r="E257" s="380" t="s">
        <v>697</v>
      </c>
      <c r="F257" s="380" t="s">
        <v>697</v>
      </c>
      <c r="G257" s="3" t="str">
        <f>VLOOKUP(F257,class!A$1:B$460,2,FALSE)</f>
        <v>Shire District</v>
      </c>
      <c r="H257" s="3" t="str">
        <f>IFERROR(VLOOKUP(F257,classifications!A$3:C$335,3,FALSE),VLOOKUP(F257,classifications!I$2:K$28,3,FALSE))</f>
        <v>Predominantly Urban</v>
      </c>
      <c r="I257" s="378">
        <v>0</v>
      </c>
      <c r="J257" s="378">
        <v>3191</v>
      </c>
      <c r="K257" s="378">
        <v>0</v>
      </c>
      <c r="L257" s="378">
        <v>33929</v>
      </c>
      <c r="M257" s="378">
        <v>37120</v>
      </c>
      <c r="N257" s="378"/>
      <c r="O257" s="378"/>
      <c r="P257" s="362"/>
      <c r="Q257" s="362"/>
    </row>
    <row r="258" spans="1:17" ht="28.8" x14ac:dyDescent="0.3">
      <c r="A258" s="362"/>
      <c r="B258" s="380" t="s">
        <v>698</v>
      </c>
      <c r="C258" s="380" t="s">
        <v>700</v>
      </c>
      <c r="D258" s="381"/>
      <c r="E258" s="380" t="s">
        <v>701</v>
      </c>
      <c r="F258" s="380" t="s">
        <v>701</v>
      </c>
      <c r="G258" s="3" t="str">
        <f>VLOOKUP(F258,class!A$1:B$460,2,FALSE)</f>
        <v>Shire District</v>
      </c>
      <c r="H258" s="3" t="str">
        <f>IFERROR(VLOOKUP(F258,classifications!A$3:C$335,3,FALSE),VLOOKUP(F258,classifications!I$2:K$28,3,FALSE))</f>
        <v>Predominantly Rural</v>
      </c>
      <c r="I258" s="378">
        <v>3085</v>
      </c>
      <c r="J258" s="378">
        <v>2930</v>
      </c>
      <c r="K258" s="378">
        <v>0</v>
      </c>
      <c r="L258" s="378">
        <v>67550</v>
      </c>
      <c r="M258" s="378">
        <v>73565</v>
      </c>
      <c r="N258" s="378"/>
      <c r="O258" s="378"/>
      <c r="P258" s="362"/>
      <c r="Q258" s="362"/>
    </row>
    <row r="259" spans="1:17" ht="28.8" x14ac:dyDescent="0.3">
      <c r="A259" s="362"/>
      <c r="B259" s="380" t="s">
        <v>702</v>
      </c>
      <c r="C259" s="380" t="s">
        <v>704</v>
      </c>
      <c r="D259" s="381"/>
      <c r="E259" s="380" t="s">
        <v>705</v>
      </c>
      <c r="F259" s="380" t="s">
        <v>705</v>
      </c>
      <c r="G259" s="3" t="str">
        <f>VLOOKUP(F259,class!A$1:B$460,2,FALSE)</f>
        <v>Shire District</v>
      </c>
      <c r="H259" s="3" t="str">
        <f>IFERROR(VLOOKUP(F259,classifications!A$3:C$335,3,FALSE),VLOOKUP(F259,classifications!I$2:K$28,3,FALSE))</f>
        <v>Predominantly Rural</v>
      </c>
      <c r="I259" s="378">
        <v>2805</v>
      </c>
      <c r="J259" s="378">
        <v>2260</v>
      </c>
      <c r="K259" s="378">
        <v>0</v>
      </c>
      <c r="L259" s="378">
        <v>33972</v>
      </c>
      <c r="M259" s="378">
        <v>39037</v>
      </c>
      <c r="N259" s="378"/>
      <c r="O259" s="378"/>
      <c r="P259" s="362"/>
      <c r="Q259" s="362"/>
    </row>
    <row r="260" spans="1:17" x14ac:dyDescent="0.3">
      <c r="A260" s="362"/>
      <c r="B260" s="362"/>
      <c r="C260" s="362"/>
      <c r="D260" s="364"/>
      <c r="E260" s="362"/>
      <c r="F260" s="362"/>
      <c r="G260" s="362"/>
      <c r="H260" s="362"/>
      <c r="I260" s="378"/>
      <c r="J260" s="378"/>
      <c r="K260" s="378"/>
      <c r="L260" s="378"/>
      <c r="M260" s="378"/>
      <c r="N260" s="378"/>
      <c r="O260" s="378"/>
      <c r="P260" s="362"/>
      <c r="Q260" s="362"/>
    </row>
    <row r="261" spans="1:17" ht="28.8" x14ac:dyDescent="0.3">
      <c r="A261" s="362"/>
      <c r="B261" s="380"/>
      <c r="C261" s="380" t="s">
        <v>706</v>
      </c>
      <c r="D261" s="381" t="s">
        <v>707</v>
      </c>
      <c r="E261" s="380"/>
      <c r="F261" s="381" t="s">
        <v>707</v>
      </c>
      <c r="G261" s="3" t="str">
        <f>VLOOKUP(F261,class!A$1:B$460,2,FALSE)</f>
        <v>Shire County</v>
      </c>
      <c r="H261" s="3" t="str">
        <f>IFERROR(VLOOKUP(F261,classifications!A$3:C$335,3,FALSE),VLOOKUP(F261,classifications!I$2:K$28,3,FALSE))</f>
        <v>Urban with Significant Rural</v>
      </c>
      <c r="I261" s="388">
        <v>9564</v>
      </c>
      <c r="J261" s="388">
        <v>29876</v>
      </c>
      <c r="K261" s="388">
        <v>373</v>
      </c>
      <c r="L261" s="388">
        <v>261185</v>
      </c>
      <c r="M261" s="385">
        <v>300998</v>
      </c>
      <c r="N261" s="378"/>
      <c r="O261" s="378"/>
      <c r="P261" s="362"/>
      <c r="Q261" s="362"/>
    </row>
    <row r="262" spans="1:17" ht="28.8" x14ac:dyDescent="0.3">
      <c r="A262" s="362"/>
      <c r="B262" s="380" t="s">
        <v>708</v>
      </c>
      <c r="C262" s="380" t="s">
        <v>710</v>
      </c>
      <c r="D262" s="381"/>
      <c r="E262" s="380" t="s">
        <v>711</v>
      </c>
      <c r="F262" s="380" t="s">
        <v>711</v>
      </c>
      <c r="G262" s="3" t="str">
        <f>VLOOKUP(F262,class!A$1:B$460,2,FALSE)</f>
        <v>Shire District</v>
      </c>
      <c r="H262" s="3" t="str">
        <f>IFERROR(VLOOKUP(F262,classifications!A$3:C$335,3,FALSE),VLOOKUP(F262,classifications!I$2:K$28,3,FALSE))</f>
        <v>Predominantly Urban</v>
      </c>
      <c r="I262" s="378">
        <v>4522</v>
      </c>
      <c r="J262" s="378">
        <v>2485</v>
      </c>
      <c r="K262" s="378">
        <v>0</v>
      </c>
      <c r="L262" s="378">
        <v>49992</v>
      </c>
      <c r="M262" s="378">
        <v>56999</v>
      </c>
      <c r="N262" s="378"/>
      <c r="O262" s="378"/>
      <c r="P262" s="362"/>
      <c r="Q262" s="362"/>
    </row>
    <row r="263" spans="1:17" ht="28.8" x14ac:dyDescent="0.3">
      <c r="A263" s="362"/>
      <c r="B263" s="380" t="s">
        <v>712</v>
      </c>
      <c r="C263" s="380" t="s">
        <v>714</v>
      </c>
      <c r="D263" s="381"/>
      <c r="E263" s="380" t="s">
        <v>715</v>
      </c>
      <c r="F263" s="380" t="s">
        <v>715</v>
      </c>
      <c r="G263" s="3" t="str">
        <f>VLOOKUP(F263,class!A$1:B$460,2,FALSE)</f>
        <v>Shire District</v>
      </c>
      <c r="H263" s="3" t="str">
        <f>IFERROR(VLOOKUP(F263,classifications!A$3:C$335,3,FALSE),VLOOKUP(F263,classifications!I$2:K$28,3,FALSE))</f>
        <v>Predominantly Rural</v>
      </c>
      <c r="I263" s="378">
        <v>1</v>
      </c>
      <c r="J263" s="378">
        <v>6180</v>
      </c>
      <c r="K263" s="378">
        <v>163</v>
      </c>
      <c r="L263" s="378">
        <v>39519</v>
      </c>
      <c r="M263" s="378">
        <v>45863</v>
      </c>
      <c r="N263" s="378"/>
      <c r="O263" s="378"/>
      <c r="P263" s="362"/>
      <c r="Q263" s="362"/>
    </row>
    <row r="264" spans="1:17" ht="28.8" x14ac:dyDescent="0.3">
      <c r="A264" s="362"/>
      <c r="B264" s="380" t="s">
        <v>716</v>
      </c>
      <c r="C264" s="380" t="s">
        <v>718</v>
      </c>
      <c r="D264" s="381"/>
      <c r="E264" s="380" t="s">
        <v>719</v>
      </c>
      <c r="F264" s="380" t="s">
        <v>719</v>
      </c>
      <c r="G264" s="3" t="str">
        <f>VLOOKUP(F264,class!A$1:B$460,2,FALSE)</f>
        <v>Shire District</v>
      </c>
      <c r="H264" s="3" t="str">
        <f>IFERROR(VLOOKUP(F264,classifications!A$3:C$335,3,FALSE),VLOOKUP(F264,classifications!I$2:K$28,3,FALSE))</f>
        <v>Predominantly Rural</v>
      </c>
      <c r="I264" s="378">
        <v>12</v>
      </c>
      <c r="J264" s="378">
        <v>5201</v>
      </c>
      <c r="K264" s="378">
        <v>196</v>
      </c>
      <c r="L264" s="378">
        <v>34620</v>
      </c>
      <c r="M264" s="378">
        <v>40029</v>
      </c>
      <c r="N264" s="378"/>
      <c r="O264" s="378"/>
      <c r="P264" s="362"/>
      <c r="Q264" s="362"/>
    </row>
    <row r="265" spans="1:17" ht="28.8" x14ac:dyDescent="0.3">
      <c r="A265" s="362"/>
      <c r="B265" s="380" t="s">
        <v>720</v>
      </c>
      <c r="C265" s="380" t="s">
        <v>722</v>
      </c>
      <c r="D265" s="381"/>
      <c r="E265" s="380" t="s">
        <v>723</v>
      </c>
      <c r="F265" s="380" t="s">
        <v>723</v>
      </c>
      <c r="G265" s="3" t="str">
        <f>VLOOKUP(F265,class!A$1:B$460,2,FALSE)</f>
        <v>Shire District</v>
      </c>
      <c r="H265" s="3" t="str">
        <f>IFERROR(VLOOKUP(F265,classifications!A$3:C$335,3,FALSE),VLOOKUP(F265,classifications!I$2:K$28,3,FALSE))</f>
        <v>Predominantly Urban</v>
      </c>
      <c r="I265" s="378">
        <v>0</v>
      </c>
      <c r="J265" s="378">
        <v>8433</v>
      </c>
      <c r="K265" s="378">
        <v>14</v>
      </c>
      <c r="L265" s="378">
        <v>50137</v>
      </c>
      <c r="M265" s="378">
        <v>58584</v>
      </c>
      <c r="N265" s="378"/>
      <c r="O265" s="378"/>
      <c r="P265" s="362"/>
      <c r="Q265" s="362"/>
    </row>
    <row r="266" spans="1:17" ht="28.8" x14ac:dyDescent="0.3">
      <c r="A266" s="362"/>
      <c r="B266" s="380" t="s">
        <v>724</v>
      </c>
      <c r="C266" s="380" t="s">
        <v>726</v>
      </c>
      <c r="D266" s="381"/>
      <c r="E266" s="380" t="s">
        <v>727</v>
      </c>
      <c r="F266" s="380" t="s">
        <v>727</v>
      </c>
      <c r="G266" s="3" t="str">
        <f>VLOOKUP(F266,class!A$1:B$460,2,FALSE)</f>
        <v>Shire District</v>
      </c>
      <c r="H266" s="3" t="str">
        <f>IFERROR(VLOOKUP(F266,classifications!A$3:C$335,3,FALSE),VLOOKUP(F266,classifications!I$2:K$28,3,FALSE))</f>
        <v>Urban with Significant Rural</v>
      </c>
      <c r="I266" s="378">
        <v>5029</v>
      </c>
      <c r="J266" s="378">
        <v>2115</v>
      </c>
      <c r="K266" s="378">
        <v>0</v>
      </c>
      <c r="L266" s="378">
        <v>48620</v>
      </c>
      <c r="M266" s="378">
        <v>55764</v>
      </c>
      <c r="N266" s="378"/>
      <c r="O266" s="378"/>
      <c r="P266" s="362"/>
      <c r="Q266" s="362"/>
    </row>
    <row r="267" spans="1:17" ht="28.8" x14ac:dyDescent="0.3">
      <c r="A267" s="362"/>
      <c r="B267" s="380" t="s">
        <v>728</v>
      </c>
      <c r="C267" s="380" t="s">
        <v>730</v>
      </c>
      <c r="D267" s="381"/>
      <c r="E267" s="380" t="s">
        <v>731</v>
      </c>
      <c r="F267" s="380" t="s">
        <v>731</v>
      </c>
      <c r="G267" s="3" t="str">
        <f>VLOOKUP(F267,class!A$1:B$460,2,FALSE)</f>
        <v>Shire District</v>
      </c>
      <c r="H267" s="3" t="str">
        <f>IFERROR(VLOOKUP(F267,classifications!A$3:C$335,3,FALSE),VLOOKUP(F267,classifications!I$2:K$28,3,FALSE))</f>
        <v>Predominantly Rural</v>
      </c>
      <c r="I267" s="378">
        <v>0</v>
      </c>
      <c r="J267" s="378">
        <v>5462</v>
      </c>
      <c r="K267" s="378">
        <v>0</v>
      </c>
      <c r="L267" s="378">
        <v>38297</v>
      </c>
      <c r="M267" s="378">
        <v>43759</v>
      </c>
      <c r="N267" s="378"/>
      <c r="O267" s="378"/>
      <c r="P267" s="362"/>
      <c r="Q267" s="362"/>
    </row>
    <row r="268" spans="1:17" x14ac:dyDescent="0.3">
      <c r="A268" s="362"/>
      <c r="B268" s="362"/>
      <c r="C268" s="362"/>
      <c r="D268" s="364"/>
      <c r="E268" s="362"/>
      <c r="F268" s="362"/>
      <c r="G268" s="362"/>
      <c r="H268" s="362"/>
      <c r="I268" s="378"/>
      <c r="J268" s="378"/>
      <c r="K268" s="378"/>
      <c r="L268" s="378"/>
      <c r="M268" s="378"/>
      <c r="N268" s="378"/>
      <c r="O268" s="378"/>
      <c r="P268" s="362"/>
      <c r="Q268" s="362"/>
    </row>
    <row r="269" spans="1:17" ht="28.8" x14ac:dyDescent="0.3">
      <c r="A269" s="362"/>
      <c r="B269" s="380"/>
      <c r="C269" s="380" t="s">
        <v>732</v>
      </c>
      <c r="D269" s="381" t="s">
        <v>733</v>
      </c>
      <c r="E269" s="380"/>
      <c r="F269" s="381" t="s">
        <v>733</v>
      </c>
      <c r="G269" s="3" t="str">
        <f>VLOOKUP(F269,class!A$1:B$460,2,FALSE)</f>
        <v>Shire County</v>
      </c>
      <c r="H269" s="3" t="str">
        <f>IFERROR(VLOOKUP(F269,classifications!A$3:C$335,3,FALSE),VLOOKUP(F269,classifications!I$2:K$28,3,FALSE))</f>
        <v>Urban with Significant Rural</v>
      </c>
      <c r="I269" s="388">
        <v>20774</v>
      </c>
      <c r="J269" s="388">
        <v>65322</v>
      </c>
      <c r="K269" s="388">
        <v>4192</v>
      </c>
      <c r="L269" s="388">
        <v>529547</v>
      </c>
      <c r="M269" s="385">
        <v>619835</v>
      </c>
      <c r="N269" s="378"/>
      <c r="O269" s="378"/>
      <c r="P269" s="362"/>
      <c r="Q269" s="362"/>
    </row>
    <row r="270" spans="1:17" ht="43.2" x14ac:dyDescent="0.3">
      <c r="A270" s="362"/>
      <c r="B270" s="380" t="s">
        <v>734</v>
      </c>
      <c r="C270" s="380" t="s">
        <v>736</v>
      </c>
      <c r="D270" s="381"/>
      <c r="E270" s="380" t="s">
        <v>737</v>
      </c>
      <c r="F270" s="380" t="s">
        <v>737</v>
      </c>
      <c r="G270" s="3" t="str">
        <f>VLOOKUP(F270,class!A$1:B$460,2,FALSE)</f>
        <v>Shire District</v>
      </c>
      <c r="H270" s="3" t="str">
        <f>IFERROR(VLOOKUP(F270,classifications!A$3:C$335,3,FALSE),VLOOKUP(F270,classifications!I$2:K$28,3,FALSE))</f>
        <v>Urban with Significant Rural</v>
      </c>
      <c r="I270" s="378">
        <v>0</v>
      </c>
      <c r="J270" s="378">
        <v>14769</v>
      </c>
      <c r="K270" s="378">
        <v>125</v>
      </c>
      <c r="L270" s="378">
        <v>64908</v>
      </c>
      <c r="M270" s="378">
        <v>79802</v>
      </c>
      <c r="N270" s="378"/>
      <c r="O270" s="378"/>
      <c r="P270" s="362"/>
      <c r="Q270" s="362"/>
    </row>
    <row r="271" spans="1:17" ht="43.2" x14ac:dyDescent="0.3">
      <c r="A271" s="362"/>
      <c r="B271" s="380" t="s">
        <v>738</v>
      </c>
      <c r="C271" s="380" t="s">
        <v>740</v>
      </c>
      <c r="D271" s="381"/>
      <c r="E271" s="380" t="s">
        <v>741</v>
      </c>
      <c r="F271" s="380" t="s">
        <v>741</v>
      </c>
      <c r="G271" s="3" t="str">
        <f>VLOOKUP(F271,class!A$1:B$460,2,FALSE)</f>
        <v>Shire District</v>
      </c>
      <c r="H271" s="3" t="str">
        <f>IFERROR(VLOOKUP(F271,classifications!A$3:C$335,3,FALSE),VLOOKUP(F271,classifications!I$2:K$28,3,FALSE))</f>
        <v>Predominantly Rural</v>
      </c>
      <c r="I271" s="378">
        <v>0</v>
      </c>
      <c r="J271" s="378">
        <v>6785</v>
      </c>
      <c r="K271" s="378">
        <v>0</v>
      </c>
      <c r="L271" s="378">
        <v>48509</v>
      </c>
      <c r="M271" s="378">
        <v>55294</v>
      </c>
      <c r="N271" s="378"/>
      <c r="O271" s="378"/>
      <c r="P271" s="362"/>
      <c r="Q271" s="362"/>
    </row>
    <row r="272" spans="1:17" ht="28.8" x14ac:dyDescent="0.3">
      <c r="A272" s="362"/>
      <c r="B272" s="380" t="s">
        <v>742</v>
      </c>
      <c r="C272" s="380" t="s">
        <v>744</v>
      </c>
      <c r="D272" s="381"/>
      <c r="E272" s="380" t="s">
        <v>745</v>
      </c>
      <c r="F272" s="380" t="s">
        <v>745</v>
      </c>
      <c r="G272" s="3" t="str">
        <f>VLOOKUP(F272,class!A$1:B$460,2,FALSE)</f>
        <v>Shire District</v>
      </c>
      <c r="H272" s="3" t="str">
        <f>IFERROR(VLOOKUP(F272,classifications!A$3:C$335,3,FALSE),VLOOKUP(F272,classifications!I$2:K$28,3,FALSE))</f>
        <v>Predominantly Urban</v>
      </c>
      <c r="I272" s="378">
        <v>10</v>
      </c>
      <c r="J272" s="378">
        <v>7676</v>
      </c>
      <c r="K272" s="378">
        <v>3</v>
      </c>
      <c r="L272" s="378">
        <v>51793</v>
      </c>
      <c r="M272" s="378">
        <v>59482</v>
      </c>
      <c r="N272" s="378"/>
      <c r="O272" s="378"/>
      <c r="P272" s="362"/>
      <c r="Q272" s="362"/>
    </row>
    <row r="273" spans="1:17" ht="28.8" x14ac:dyDescent="0.3">
      <c r="A273" s="362"/>
      <c r="B273" s="380" t="s">
        <v>746</v>
      </c>
      <c r="C273" s="380" t="s">
        <v>748</v>
      </c>
      <c r="D273" s="381"/>
      <c r="E273" s="380" t="s">
        <v>749</v>
      </c>
      <c r="F273" s="380" t="s">
        <v>749</v>
      </c>
      <c r="G273" s="3" t="str">
        <f>VLOOKUP(F273,class!A$1:B$460,2,FALSE)</f>
        <v>Shire District</v>
      </c>
      <c r="H273" s="3" t="str">
        <f>IFERROR(VLOOKUP(F273,classifications!A$3:C$335,3,FALSE),VLOOKUP(F273,classifications!I$2:K$28,3,FALSE))</f>
        <v>Predominantly Urban</v>
      </c>
      <c r="I273" s="378">
        <v>2432</v>
      </c>
      <c r="J273" s="378">
        <v>1908</v>
      </c>
      <c r="K273" s="378">
        <v>402</v>
      </c>
      <c r="L273" s="378">
        <v>45931</v>
      </c>
      <c r="M273" s="378">
        <v>50673</v>
      </c>
      <c r="N273" s="378"/>
      <c r="O273" s="378"/>
      <c r="P273" s="362"/>
      <c r="Q273" s="362"/>
    </row>
    <row r="274" spans="1:17" ht="28.8" x14ac:dyDescent="0.3">
      <c r="A274" s="362"/>
      <c r="B274" s="380" t="s">
        <v>750</v>
      </c>
      <c r="C274" s="380" t="s">
        <v>752</v>
      </c>
      <c r="D274" s="381"/>
      <c r="E274" s="380" t="s">
        <v>753</v>
      </c>
      <c r="F274" s="380" t="s">
        <v>753</v>
      </c>
      <c r="G274" s="3" t="str">
        <f>VLOOKUP(F274,class!A$1:B$460,2,FALSE)</f>
        <v>Shire District</v>
      </c>
      <c r="H274" s="3" t="str">
        <f>IFERROR(VLOOKUP(F274,classifications!A$3:C$335,3,FALSE),VLOOKUP(F274,classifications!I$2:K$28,3,FALSE))</f>
        <v>Predominantly Urban</v>
      </c>
      <c r="I274" s="378">
        <v>3086</v>
      </c>
      <c r="J274" s="378">
        <v>3015</v>
      </c>
      <c r="K274" s="378">
        <v>0</v>
      </c>
      <c r="L274" s="378">
        <v>31585</v>
      </c>
      <c r="M274" s="378">
        <v>37686</v>
      </c>
      <c r="N274" s="378"/>
      <c r="O274" s="378"/>
      <c r="P274" s="362"/>
      <c r="Q274" s="362"/>
    </row>
    <row r="275" spans="1:17" ht="28.8" x14ac:dyDescent="0.3">
      <c r="A275" s="362"/>
      <c r="B275" s="380" t="s">
        <v>754</v>
      </c>
      <c r="C275" s="380" t="s">
        <v>756</v>
      </c>
      <c r="D275" s="381"/>
      <c r="E275" s="380" t="s">
        <v>757</v>
      </c>
      <c r="F275" s="380" t="s">
        <v>757</v>
      </c>
      <c r="G275" s="3" t="str">
        <f>VLOOKUP(F275,class!A$1:B$460,2,FALSE)</f>
        <v>Shire District</v>
      </c>
      <c r="H275" s="3" t="str">
        <f>IFERROR(VLOOKUP(F275,classifications!A$3:C$335,3,FALSE),VLOOKUP(F275,classifications!I$2:K$28,3,FALSE))</f>
        <v>Urban with Significant Rural</v>
      </c>
      <c r="I275" s="378">
        <v>41</v>
      </c>
      <c r="J275" s="378">
        <v>3557</v>
      </c>
      <c r="K275" s="378">
        <v>631</v>
      </c>
      <c r="L275" s="378">
        <v>37701</v>
      </c>
      <c r="M275" s="378">
        <v>41930</v>
      </c>
      <c r="N275" s="378"/>
      <c r="O275" s="378"/>
      <c r="P275" s="362"/>
      <c r="Q275" s="362"/>
    </row>
    <row r="276" spans="1:17" ht="28.8" x14ac:dyDescent="0.3">
      <c r="A276" s="362"/>
      <c r="B276" s="380" t="s">
        <v>758</v>
      </c>
      <c r="C276" s="380" t="s">
        <v>760</v>
      </c>
      <c r="D276" s="381"/>
      <c r="E276" s="380" t="s">
        <v>761</v>
      </c>
      <c r="F276" s="380" t="s">
        <v>761</v>
      </c>
      <c r="G276" s="3" t="str">
        <f>VLOOKUP(F276,class!A$1:B$460,2,FALSE)</f>
        <v>Shire District</v>
      </c>
      <c r="H276" s="3" t="str">
        <f>IFERROR(VLOOKUP(F276,classifications!A$3:C$335,3,FALSE),VLOOKUP(F276,classifications!I$2:K$28,3,FALSE))</f>
        <v>Predominantly Urban</v>
      </c>
      <c r="I276" s="378">
        <v>4844</v>
      </c>
      <c r="J276" s="378">
        <v>5760</v>
      </c>
      <c r="K276" s="378">
        <v>0</v>
      </c>
      <c r="L276" s="378">
        <v>45653</v>
      </c>
      <c r="M276" s="378">
        <v>56257</v>
      </c>
      <c r="N276" s="378"/>
      <c r="O276" s="378"/>
      <c r="P276" s="362"/>
      <c r="Q276" s="362"/>
    </row>
    <row r="277" spans="1:17" ht="28.8" x14ac:dyDescent="0.3">
      <c r="A277" s="362"/>
      <c r="B277" s="380" t="s">
        <v>762</v>
      </c>
      <c r="C277" s="380" t="s">
        <v>764</v>
      </c>
      <c r="D277" s="381"/>
      <c r="E277" s="380" t="s">
        <v>765</v>
      </c>
      <c r="F277" s="380" t="s">
        <v>765</v>
      </c>
      <c r="G277" s="3" t="str">
        <f>VLOOKUP(F277,class!A$1:B$460,2,FALSE)</f>
        <v>Shire District</v>
      </c>
      <c r="H277" s="3" t="str">
        <f>IFERROR(VLOOKUP(F277,classifications!A$3:C$335,3,FALSE),VLOOKUP(F277,classifications!I$2:K$28,3,FALSE))</f>
        <v>Urban with Significant Rural</v>
      </c>
      <c r="I277" s="378">
        <v>5149</v>
      </c>
      <c r="J277" s="378">
        <v>3469</v>
      </c>
      <c r="K277" s="378">
        <v>311</v>
      </c>
      <c r="L277" s="378">
        <v>74772</v>
      </c>
      <c r="M277" s="378">
        <v>83701</v>
      </c>
      <c r="N277" s="378"/>
      <c r="O277" s="378"/>
      <c r="P277" s="362"/>
      <c r="Q277" s="362"/>
    </row>
    <row r="278" spans="1:17" ht="28.8" x14ac:dyDescent="0.3">
      <c r="A278" s="362"/>
      <c r="B278" s="380" t="s">
        <v>766</v>
      </c>
      <c r="C278" s="380" t="s">
        <v>768</v>
      </c>
      <c r="D278" s="381"/>
      <c r="E278" s="380" t="s">
        <v>769</v>
      </c>
      <c r="F278" s="380" t="s">
        <v>769</v>
      </c>
      <c r="G278" s="3" t="str">
        <f>VLOOKUP(F278,class!A$1:B$460,2,FALSE)</f>
        <v>Shire District</v>
      </c>
      <c r="H278" s="3" t="str">
        <f>IFERROR(VLOOKUP(F278,classifications!A$3:C$335,3,FALSE),VLOOKUP(F278,classifications!I$2:K$28,3,FALSE))</f>
        <v>Predominantly Urban</v>
      </c>
      <c r="I278" s="378">
        <v>10</v>
      </c>
      <c r="J278" s="378">
        <v>6700</v>
      </c>
      <c r="K278" s="378">
        <v>2000</v>
      </c>
      <c r="L278" s="378">
        <v>32740</v>
      </c>
      <c r="M278" s="378">
        <v>41450</v>
      </c>
      <c r="N278" s="378"/>
      <c r="O278" s="378"/>
      <c r="P278" s="362"/>
      <c r="Q278" s="362"/>
    </row>
    <row r="279" spans="1:17" ht="28.8" x14ac:dyDescent="0.3">
      <c r="A279" s="362"/>
      <c r="B279" s="380" t="s">
        <v>770</v>
      </c>
      <c r="C279" s="380" t="s">
        <v>772</v>
      </c>
      <c r="D279" s="381"/>
      <c r="E279" s="380" t="s">
        <v>773</v>
      </c>
      <c r="F279" s="380" t="s">
        <v>773</v>
      </c>
      <c r="G279" s="3" t="str">
        <f>VLOOKUP(F279,class!A$1:B$460,2,FALSE)</f>
        <v>Shire District</v>
      </c>
      <c r="H279" s="3" t="str">
        <f>IFERROR(VLOOKUP(F279,classifications!A$3:C$335,3,FALSE),VLOOKUP(F279,classifications!I$2:K$28,3,FALSE))</f>
        <v>Urban with Significant Rural</v>
      </c>
      <c r="I279" s="378">
        <v>0</v>
      </c>
      <c r="J279" s="378">
        <v>8417</v>
      </c>
      <c r="K279" s="378">
        <v>720</v>
      </c>
      <c r="L279" s="378">
        <v>48823</v>
      </c>
      <c r="M279" s="378">
        <v>57960</v>
      </c>
      <c r="N279" s="378"/>
      <c r="O279" s="378"/>
      <c r="P279" s="362"/>
      <c r="Q279" s="362"/>
    </row>
    <row r="280" spans="1:17" ht="28.8" x14ac:dyDescent="0.3">
      <c r="A280" s="362"/>
      <c r="B280" s="380" t="s">
        <v>774</v>
      </c>
      <c r="C280" s="380" t="s">
        <v>776</v>
      </c>
      <c r="D280" s="381"/>
      <c r="E280" s="380" t="s">
        <v>777</v>
      </c>
      <c r="F280" s="380" t="s">
        <v>777</v>
      </c>
      <c r="G280" s="3" t="str">
        <f>VLOOKUP(F280,class!A$1:B$460,2,FALSE)</f>
        <v>Shire District</v>
      </c>
      <c r="H280" s="3" t="str">
        <f>IFERROR(VLOOKUP(F280,classifications!A$3:C$335,3,FALSE),VLOOKUP(F280,classifications!I$2:K$28,3,FALSE))</f>
        <v>Predominantly Rural</v>
      </c>
      <c r="I280" s="378">
        <v>5202</v>
      </c>
      <c r="J280" s="378">
        <v>3266</v>
      </c>
      <c r="K280" s="378">
        <v>0</v>
      </c>
      <c r="L280" s="378">
        <v>47132</v>
      </c>
      <c r="M280" s="378">
        <v>55600</v>
      </c>
      <c r="N280" s="378"/>
      <c r="O280" s="378"/>
      <c r="P280" s="362"/>
      <c r="Q280" s="362"/>
    </row>
    <row r="281" spans="1:17" x14ac:dyDescent="0.3">
      <c r="A281" s="362"/>
      <c r="B281" s="362"/>
      <c r="C281" s="362"/>
      <c r="D281" s="364"/>
      <c r="E281" s="362"/>
      <c r="F281" s="362"/>
      <c r="G281" s="362"/>
      <c r="H281" s="362"/>
      <c r="I281" s="378"/>
      <c r="J281" s="378"/>
      <c r="K281" s="378"/>
      <c r="L281" s="378"/>
      <c r="M281" s="378"/>
      <c r="N281" s="378"/>
      <c r="O281" s="378"/>
      <c r="P281" s="362"/>
      <c r="Q281" s="362"/>
    </row>
    <row r="282" spans="1:17" ht="28.8" x14ac:dyDescent="0.3">
      <c r="A282" s="362"/>
      <c r="B282" s="380"/>
      <c r="C282" s="380" t="s">
        <v>778</v>
      </c>
      <c r="D282" s="381" t="s">
        <v>779</v>
      </c>
      <c r="E282" s="380"/>
      <c r="F282" s="381" t="s">
        <v>779</v>
      </c>
      <c r="G282" s="3" t="str">
        <f>VLOOKUP(F282,class!A$1:B$460,2,FALSE)</f>
        <v>Shire County</v>
      </c>
      <c r="H282" s="3" t="str">
        <f>IFERROR(VLOOKUP(F282,classifications!A$3:C$335,3,FALSE),VLOOKUP(F282,classifications!I$2:K$28,3,FALSE))</f>
        <v>Predominantly Urban</v>
      </c>
      <c r="I282" s="388">
        <v>32810</v>
      </c>
      <c r="J282" s="388">
        <v>56714</v>
      </c>
      <c r="K282" s="388">
        <v>171</v>
      </c>
      <c r="L282" s="388">
        <v>418422</v>
      </c>
      <c r="M282" s="385">
        <v>508117</v>
      </c>
      <c r="N282" s="378"/>
      <c r="O282" s="378"/>
      <c r="P282" s="362"/>
      <c r="Q282" s="362"/>
    </row>
    <row r="283" spans="1:17" ht="28.8" x14ac:dyDescent="0.3">
      <c r="A283" s="362"/>
      <c r="B283" s="380" t="s">
        <v>780</v>
      </c>
      <c r="C283" s="380" t="s">
        <v>782</v>
      </c>
      <c r="D283" s="381"/>
      <c r="E283" s="380" t="s">
        <v>783</v>
      </c>
      <c r="F283" s="380" t="s">
        <v>783</v>
      </c>
      <c r="G283" s="3" t="str">
        <f>VLOOKUP(F283,class!A$1:B$460,2,FALSE)</f>
        <v>Shire District</v>
      </c>
      <c r="H283" s="3" t="str">
        <f>IFERROR(VLOOKUP(F283,classifications!A$3:C$335,3,FALSE),VLOOKUP(F283,classifications!I$2:K$28,3,FALSE))</f>
        <v>Predominantly Urban</v>
      </c>
      <c r="I283" s="378">
        <v>496</v>
      </c>
      <c r="J283" s="378">
        <v>5316</v>
      </c>
      <c r="K283" s="378">
        <v>9</v>
      </c>
      <c r="L283" s="378">
        <v>35892</v>
      </c>
      <c r="M283" s="378">
        <v>41713</v>
      </c>
      <c r="N283" s="378"/>
      <c r="O283" s="378"/>
      <c r="P283" s="362"/>
      <c r="Q283" s="362"/>
    </row>
    <row r="284" spans="1:17" ht="28.8" x14ac:dyDescent="0.3">
      <c r="A284" s="362"/>
      <c r="B284" s="380" t="s">
        <v>784</v>
      </c>
      <c r="C284" s="380" t="s">
        <v>786</v>
      </c>
      <c r="D284" s="381"/>
      <c r="E284" s="380" t="s">
        <v>787</v>
      </c>
      <c r="F284" s="380" t="s">
        <v>787</v>
      </c>
      <c r="G284" s="3" t="str">
        <f>VLOOKUP(F284,class!A$1:B$460,2,FALSE)</f>
        <v>Shire District</v>
      </c>
      <c r="H284" s="3" t="str">
        <f>IFERROR(VLOOKUP(F284,classifications!A$3:C$335,3,FALSE),VLOOKUP(F284,classifications!I$2:K$28,3,FALSE))</f>
        <v>Urban with Significant Rural</v>
      </c>
      <c r="I284" s="378">
        <v>10239</v>
      </c>
      <c r="J284" s="378">
        <v>3734</v>
      </c>
      <c r="K284" s="378">
        <v>0</v>
      </c>
      <c r="L284" s="378">
        <v>52809</v>
      </c>
      <c r="M284" s="378">
        <v>66782</v>
      </c>
      <c r="N284" s="378"/>
      <c r="O284" s="378"/>
      <c r="P284" s="362"/>
      <c r="Q284" s="362"/>
    </row>
    <row r="285" spans="1:17" ht="43.2" x14ac:dyDescent="0.3">
      <c r="A285" s="362"/>
      <c r="B285" s="380" t="s">
        <v>788</v>
      </c>
      <c r="C285" s="380" t="s">
        <v>790</v>
      </c>
      <c r="D285" s="381"/>
      <c r="E285" s="380" t="s">
        <v>791</v>
      </c>
      <c r="F285" s="380" t="s">
        <v>791</v>
      </c>
      <c r="G285" s="3" t="str">
        <f>VLOOKUP(F285,class!A$1:B$460,2,FALSE)</f>
        <v>Shire District</v>
      </c>
      <c r="H285" s="3" t="str">
        <f>IFERROR(VLOOKUP(F285,classifications!A$3:C$335,3,FALSE),VLOOKUP(F285,classifications!I$2:K$28,3,FALSE))</f>
        <v>Urban with Significant Rural</v>
      </c>
      <c r="I285" s="378">
        <v>28</v>
      </c>
      <c r="J285" s="378">
        <v>8511</v>
      </c>
      <c r="K285" s="378">
        <v>30</v>
      </c>
      <c r="L285" s="378">
        <v>57000</v>
      </c>
      <c r="M285" s="378">
        <v>65569</v>
      </c>
      <c r="N285" s="378"/>
      <c r="O285" s="378"/>
      <c r="P285" s="362"/>
      <c r="Q285" s="362"/>
    </row>
    <row r="286" spans="1:17" ht="28.8" x14ac:dyDescent="0.3">
      <c r="A286" s="362"/>
      <c r="B286" s="380" t="s">
        <v>792</v>
      </c>
      <c r="C286" s="380" t="s">
        <v>794</v>
      </c>
      <c r="D286" s="381"/>
      <c r="E286" s="380" t="s">
        <v>795</v>
      </c>
      <c r="F286" s="380" t="s">
        <v>795</v>
      </c>
      <c r="G286" s="3" t="str">
        <f>VLOOKUP(F286,class!A$1:B$460,2,FALSE)</f>
        <v>Shire District</v>
      </c>
      <c r="H286" s="3" t="str">
        <f>IFERROR(VLOOKUP(F286,classifications!A$3:C$335,3,FALSE),VLOOKUP(F286,classifications!I$2:K$28,3,FALSE))</f>
        <v>Predominantly Urban</v>
      </c>
      <c r="I286" s="378">
        <v>151</v>
      </c>
      <c r="J286" s="378">
        <v>7481</v>
      </c>
      <c r="K286" s="378">
        <v>0</v>
      </c>
      <c r="L286" s="378">
        <v>37588</v>
      </c>
      <c r="M286" s="378">
        <v>45220</v>
      </c>
      <c r="N286" s="378"/>
      <c r="O286" s="378"/>
      <c r="P286" s="362"/>
      <c r="Q286" s="362"/>
    </row>
    <row r="287" spans="1:17" ht="43.2" x14ac:dyDescent="0.3">
      <c r="A287" s="362"/>
      <c r="B287" s="380" t="s">
        <v>796</v>
      </c>
      <c r="C287" s="380" t="s">
        <v>798</v>
      </c>
      <c r="D287" s="381"/>
      <c r="E287" s="380" t="s">
        <v>799</v>
      </c>
      <c r="F287" s="380" t="s">
        <v>799</v>
      </c>
      <c r="G287" s="3" t="str">
        <f>VLOOKUP(F287,class!A$1:B$460,2,FALSE)</f>
        <v>Shire District</v>
      </c>
      <c r="H287" s="3" t="str">
        <f>IFERROR(VLOOKUP(F287,classifications!A$3:C$335,3,FALSE),VLOOKUP(F287,classifications!I$2:K$28,3,FALSE))</f>
        <v>Urban with Significant Rural</v>
      </c>
      <c r="I287" s="378">
        <v>0</v>
      </c>
      <c r="J287" s="378">
        <v>10742</v>
      </c>
      <c r="K287" s="378">
        <v>58</v>
      </c>
      <c r="L287" s="378">
        <v>48284</v>
      </c>
      <c r="M287" s="378">
        <v>59084</v>
      </c>
      <c r="N287" s="378"/>
      <c r="O287" s="378"/>
      <c r="P287" s="362"/>
      <c r="Q287" s="362"/>
    </row>
    <row r="288" spans="1:17" ht="28.8" x14ac:dyDescent="0.3">
      <c r="A288" s="362"/>
      <c r="B288" s="380" t="s">
        <v>800</v>
      </c>
      <c r="C288" s="380" t="s">
        <v>802</v>
      </c>
      <c r="D288" s="381"/>
      <c r="E288" s="380" t="s">
        <v>803</v>
      </c>
      <c r="F288" s="380" t="s">
        <v>803</v>
      </c>
      <c r="G288" s="3" t="str">
        <f>VLOOKUP(F288,class!A$1:B$460,2,FALSE)</f>
        <v>Shire District</v>
      </c>
      <c r="H288" s="3" t="str">
        <f>IFERROR(VLOOKUP(F288,classifications!A$3:C$335,3,FALSE),VLOOKUP(F288,classifications!I$2:K$28,3,FALSE))</f>
        <v>Predominantly Urban</v>
      </c>
      <c r="I288" s="378">
        <v>4912</v>
      </c>
      <c r="J288" s="378">
        <v>2726</v>
      </c>
      <c r="K288" s="378">
        <v>0</v>
      </c>
      <c r="L288" s="378">
        <v>54699</v>
      </c>
      <c r="M288" s="378">
        <v>62337</v>
      </c>
      <c r="N288" s="378"/>
      <c r="O288" s="378"/>
      <c r="P288" s="362"/>
      <c r="Q288" s="362"/>
    </row>
    <row r="289" spans="1:17" ht="28.8" x14ac:dyDescent="0.3">
      <c r="A289" s="362"/>
      <c r="B289" s="380" t="s">
        <v>804</v>
      </c>
      <c r="C289" s="380" t="s">
        <v>806</v>
      </c>
      <c r="D289" s="381"/>
      <c r="E289" s="380" t="s">
        <v>807</v>
      </c>
      <c r="F289" s="380" t="s">
        <v>807</v>
      </c>
      <c r="G289" s="3" t="str">
        <f>VLOOKUP(F289,class!A$1:B$460,2,FALSE)</f>
        <v>Shire District</v>
      </c>
      <c r="H289" s="3" t="str">
        <f>IFERROR(VLOOKUP(F289,classifications!A$3:C$335,3,FALSE),VLOOKUP(F289,classifications!I$2:K$28,3,FALSE))</f>
        <v>Predominantly Urban</v>
      </c>
      <c r="I289" s="378">
        <v>7874</v>
      </c>
      <c r="J289" s="378">
        <v>2218</v>
      </c>
      <c r="K289" s="378">
        <v>0</v>
      </c>
      <c r="L289" s="378">
        <v>27752</v>
      </c>
      <c r="M289" s="378">
        <v>37844</v>
      </c>
      <c r="N289" s="378"/>
      <c r="O289" s="378"/>
      <c r="P289" s="362"/>
      <c r="Q289" s="362"/>
    </row>
    <row r="290" spans="1:17" ht="28.8" x14ac:dyDescent="0.3">
      <c r="A290" s="362"/>
      <c r="B290" s="380" t="s">
        <v>808</v>
      </c>
      <c r="C290" s="380" t="s">
        <v>810</v>
      </c>
      <c r="D290" s="381"/>
      <c r="E290" s="380" t="s">
        <v>811</v>
      </c>
      <c r="F290" s="380" t="s">
        <v>811</v>
      </c>
      <c r="G290" s="3" t="str">
        <f>VLOOKUP(F290,class!A$1:B$460,2,FALSE)</f>
        <v>Shire District</v>
      </c>
      <c r="H290" s="3" t="str">
        <f>IFERROR(VLOOKUP(F290,classifications!A$3:C$335,3,FALSE),VLOOKUP(F290,classifications!I$2:K$28,3,FALSE))</f>
        <v>Predominantly Urban</v>
      </c>
      <c r="I290" s="378">
        <v>53</v>
      </c>
      <c r="J290" s="378">
        <v>5555</v>
      </c>
      <c r="K290" s="378">
        <v>0</v>
      </c>
      <c r="L290" s="378">
        <v>32940</v>
      </c>
      <c r="M290" s="378">
        <v>38548</v>
      </c>
      <c r="N290" s="378"/>
      <c r="O290" s="378"/>
      <c r="P290" s="362"/>
      <c r="Q290" s="362"/>
    </row>
    <row r="291" spans="1:17" ht="28.8" x14ac:dyDescent="0.3">
      <c r="A291" s="362"/>
      <c r="B291" s="380" t="s">
        <v>812</v>
      </c>
      <c r="C291" s="380" t="s">
        <v>814</v>
      </c>
      <c r="D291" s="381"/>
      <c r="E291" s="380" t="s">
        <v>815</v>
      </c>
      <c r="F291" s="380" t="s">
        <v>815</v>
      </c>
      <c r="G291" s="3" t="str">
        <f>VLOOKUP(F291,class!A$1:B$460,2,FALSE)</f>
        <v>Shire District</v>
      </c>
      <c r="H291" s="3" t="str">
        <f>IFERROR(VLOOKUP(F291,classifications!A$3:C$335,3,FALSE),VLOOKUP(F291,classifications!I$2:K$28,3,FALSE))</f>
        <v>Predominantly Urban</v>
      </c>
      <c r="I291" s="378">
        <v>45</v>
      </c>
      <c r="J291" s="378">
        <v>6805</v>
      </c>
      <c r="K291" s="378">
        <v>50</v>
      </c>
      <c r="L291" s="378">
        <v>35265</v>
      </c>
      <c r="M291" s="378">
        <v>42165</v>
      </c>
      <c r="N291" s="378"/>
      <c r="O291" s="378"/>
      <c r="P291" s="362"/>
      <c r="Q291" s="362"/>
    </row>
    <row r="292" spans="1:17" ht="28.8" x14ac:dyDescent="0.3">
      <c r="A292" s="362"/>
      <c r="B292" s="380" t="s">
        <v>816</v>
      </c>
      <c r="C292" s="380" t="s">
        <v>818</v>
      </c>
      <c r="D292" s="381"/>
      <c r="E292" s="380" t="s">
        <v>819</v>
      </c>
      <c r="F292" s="380" t="s">
        <v>819</v>
      </c>
      <c r="G292" s="3" t="str">
        <f>VLOOKUP(F292,class!A$1:B$460,2,FALSE)</f>
        <v>Shire District</v>
      </c>
      <c r="H292" s="3" t="str">
        <f>IFERROR(VLOOKUP(F292,classifications!A$3:C$335,3,FALSE),VLOOKUP(F292,classifications!I$2:K$28,3,FALSE))</f>
        <v>Predominantly Urban</v>
      </c>
      <c r="I292" s="378">
        <v>9012</v>
      </c>
      <c r="J292" s="378">
        <v>3626</v>
      </c>
      <c r="K292" s="378">
        <v>24</v>
      </c>
      <c r="L292" s="378">
        <v>36193</v>
      </c>
      <c r="M292" s="378">
        <v>48855</v>
      </c>
      <c r="N292" s="378"/>
      <c r="O292" s="378"/>
      <c r="P292" s="362"/>
      <c r="Q292" s="362"/>
    </row>
    <row r="293" spans="1:17" x14ac:dyDescent="0.3">
      <c r="A293" s="362"/>
      <c r="B293" s="362"/>
      <c r="C293" s="362"/>
      <c r="D293" s="364"/>
      <c r="E293" s="362"/>
      <c r="F293" s="362"/>
      <c r="G293" s="362"/>
      <c r="H293" s="362"/>
      <c r="I293" s="378"/>
      <c r="J293" s="378"/>
      <c r="K293" s="378"/>
      <c r="L293" s="378"/>
      <c r="M293" s="378"/>
      <c r="N293" s="378"/>
      <c r="O293" s="378"/>
      <c r="P293" s="362"/>
      <c r="Q293" s="362"/>
    </row>
    <row r="294" spans="1:17" ht="28.8" x14ac:dyDescent="0.3">
      <c r="A294" s="362"/>
      <c r="B294" s="380"/>
      <c r="C294" s="380" t="s">
        <v>820</v>
      </c>
      <c r="D294" s="381" t="s">
        <v>821</v>
      </c>
      <c r="E294" s="380"/>
      <c r="F294" s="381" t="s">
        <v>821</v>
      </c>
      <c r="G294" s="3" t="str">
        <f>VLOOKUP(F294,class!A$1:B$460,2,FALSE)</f>
        <v>Shire County</v>
      </c>
      <c r="H294" s="3" t="str">
        <f>IFERROR(VLOOKUP(F294,classifications!A$3:C$335,3,FALSE),VLOOKUP(F294,classifications!I$2:K$28,3,FALSE))</f>
        <v>Urban with Significant Rural</v>
      </c>
      <c r="I294" s="388">
        <v>31502</v>
      </c>
      <c r="J294" s="388">
        <v>60125</v>
      </c>
      <c r="K294" s="388">
        <v>375</v>
      </c>
      <c r="L294" s="388">
        <v>608947</v>
      </c>
      <c r="M294" s="385">
        <v>700949</v>
      </c>
      <c r="N294" s="378"/>
      <c r="O294" s="378"/>
      <c r="P294" s="362"/>
      <c r="Q294" s="362"/>
    </row>
    <row r="295" spans="1:17" ht="28.8" x14ac:dyDescent="0.3">
      <c r="A295" s="362"/>
      <c r="B295" s="380" t="s">
        <v>822</v>
      </c>
      <c r="C295" s="380" t="s">
        <v>824</v>
      </c>
      <c r="D295" s="381"/>
      <c r="E295" s="380" t="s">
        <v>825</v>
      </c>
      <c r="F295" s="380" t="s">
        <v>825</v>
      </c>
      <c r="G295" s="3" t="str">
        <f>VLOOKUP(F295,class!A$1:B$460,2,FALSE)</f>
        <v>Shire District</v>
      </c>
      <c r="H295" s="3" t="str">
        <f>IFERROR(VLOOKUP(F295,classifications!A$3:C$335,3,FALSE),VLOOKUP(F295,classifications!I$2:K$28,3,FALSE))</f>
        <v>Urban with Significant Rural</v>
      </c>
      <c r="I295" s="378">
        <v>5157</v>
      </c>
      <c r="J295" s="378">
        <v>2796</v>
      </c>
      <c r="K295" s="378">
        <v>0</v>
      </c>
      <c r="L295" s="378">
        <v>49327</v>
      </c>
      <c r="M295" s="378">
        <v>57280</v>
      </c>
      <c r="N295" s="378"/>
      <c r="O295" s="378"/>
      <c r="P295" s="362"/>
      <c r="Q295" s="362"/>
    </row>
    <row r="296" spans="1:17" ht="28.8" x14ac:dyDescent="0.3">
      <c r="A296" s="362"/>
      <c r="B296" s="380" t="s">
        <v>826</v>
      </c>
      <c r="C296" s="380" t="s">
        <v>828</v>
      </c>
      <c r="D296" s="381"/>
      <c r="E296" s="380" t="s">
        <v>829</v>
      </c>
      <c r="F296" s="380" t="s">
        <v>829</v>
      </c>
      <c r="G296" s="3" t="str">
        <f>VLOOKUP(F296,class!A$1:B$460,2,FALSE)</f>
        <v>Shire District</v>
      </c>
      <c r="H296" s="3" t="str">
        <f>IFERROR(VLOOKUP(F296,classifications!A$3:C$335,3,FALSE),VLOOKUP(F296,classifications!I$2:K$28,3,FALSE))</f>
        <v>Predominantly Urban</v>
      </c>
      <c r="I296" s="378">
        <v>5090</v>
      </c>
      <c r="J296" s="378">
        <v>2718</v>
      </c>
      <c r="K296" s="378">
        <v>30</v>
      </c>
      <c r="L296" s="378">
        <v>60806</v>
      </c>
      <c r="M296" s="378">
        <v>68644</v>
      </c>
      <c r="N296" s="378"/>
      <c r="O296" s="378"/>
      <c r="P296" s="362"/>
      <c r="Q296" s="362"/>
    </row>
    <row r="297" spans="1:17" ht="28.8" x14ac:dyDescent="0.3">
      <c r="A297" s="362"/>
      <c r="B297" s="380" t="s">
        <v>830</v>
      </c>
      <c r="C297" s="380" t="s">
        <v>832</v>
      </c>
      <c r="D297" s="381"/>
      <c r="E297" s="380" t="s">
        <v>833</v>
      </c>
      <c r="F297" s="380" t="s">
        <v>833</v>
      </c>
      <c r="G297" s="3" t="str">
        <f>VLOOKUP(F297,class!A$1:B$460,2,FALSE)</f>
        <v>Shire District</v>
      </c>
      <c r="H297" s="3" t="str">
        <f>IFERROR(VLOOKUP(F297,classifications!A$3:C$335,3,FALSE),VLOOKUP(F297,classifications!I$2:K$28,3,FALSE))</f>
        <v>Predominantly Urban</v>
      </c>
      <c r="I297" s="378">
        <v>4236</v>
      </c>
      <c r="J297" s="378">
        <v>2077</v>
      </c>
      <c r="K297" s="378">
        <v>0</v>
      </c>
      <c r="L297" s="378">
        <v>42148</v>
      </c>
      <c r="M297" s="378">
        <v>48461</v>
      </c>
      <c r="N297" s="378"/>
      <c r="O297" s="378"/>
      <c r="P297" s="362"/>
      <c r="Q297" s="362"/>
    </row>
    <row r="298" spans="1:17" ht="28.8" x14ac:dyDescent="0.3">
      <c r="A298" s="362"/>
      <c r="B298" s="380" t="s">
        <v>834</v>
      </c>
      <c r="C298" s="380" t="s">
        <v>836</v>
      </c>
      <c r="D298" s="381"/>
      <c r="E298" s="380" t="s">
        <v>837</v>
      </c>
      <c r="F298" s="380" t="s">
        <v>837</v>
      </c>
      <c r="G298" s="3" t="str">
        <f>VLOOKUP(F298,class!A$1:B$460,2,FALSE)</f>
        <v>Shire District</v>
      </c>
      <c r="H298" s="3" t="str">
        <f>IFERROR(VLOOKUP(F298,classifications!A$3:C$335,3,FALSE),VLOOKUP(F298,classifications!I$2:K$28,3,FALSE))</f>
        <v>Urban with Significant Rural</v>
      </c>
      <c r="I298" s="378">
        <v>4798</v>
      </c>
      <c r="J298" s="378">
        <v>2818</v>
      </c>
      <c r="K298" s="378">
        <v>0</v>
      </c>
      <c r="L298" s="378">
        <v>47729</v>
      </c>
      <c r="M298" s="378">
        <v>55345</v>
      </c>
      <c r="N298" s="378"/>
      <c r="O298" s="378"/>
      <c r="P298" s="362"/>
      <c r="Q298" s="362"/>
    </row>
    <row r="299" spans="1:17" ht="28.8" x14ac:dyDescent="0.3">
      <c r="A299" s="362"/>
      <c r="B299" s="380" t="s">
        <v>838</v>
      </c>
      <c r="C299" s="380" t="s">
        <v>840</v>
      </c>
      <c r="D299" s="381"/>
      <c r="E299" s="380" t="s">
        <v>841</v>
      </c>
      <c r="F299" s="380" t="s">
        <v>841</v>
      </c>
      <c r="G299" s="3" t="str">
        <f>VLOOKUP(F299,class!A$1:B$460,2,FALSE)</f>
        <v>Shire District</v>
      </c>
      <c r="H299" s="3" t="str">
        <f>IFERROR(VLOOKUP(F299,classifications!A$3:C$335,3,FALSE),VLOOKUP(F299,classifications!I$2:K$28,3,FALSE))</f>
        <v>Predominantly Urban</v>
      </c>
      <c r="I299" s="378">
        <v>5660</v>
      </c>
      <c r="J299" s="378">
        <v>1844</v>
      </c>
      <c r="K299" s="378">
        <v>4</v>
      </c>
      <c r="L299" s="378">
        <v>36984</v>
      </c>
      <c r="M299" s="378">
        <v>44492</v>
      </c>
      <c r="N299" s="378"/>
      <c r="O299" s="378"/>
      <c r="P299" s="362"/>
      <c r="Q299" s="362"/>
    </row>
    <row r="300" spans="1:17" ht="28.8" x14ac:dyDescent="0.3">
      <c r="A300" s="362"/>
      <c r="B300" s="380" t="s">
        <v>842</v>
      </c>
      <c r="C300" s="380" t="s">
        <v>844</v>
      </c>
      <c r="D300" s="381"/>
      <c r="E300" s="380" t="s">
        <v>845</v>
      </c>
      <c r="F300" s="380" t="s">
        <v>845</v>
      </c>
      <c r="G300" s="3" t="str">
        <f>VLOOKUP(F300,class!A$1:B$460,2,FALSE)</f>
        <v>Shire District</v>
      </c>
      <c r="H300" s="3" t="str">
        <f>IFERROR(VLOOKUP(F300,classifications!A$3:C$335,3,FALSE),VLOOKUP(F300,classifications!I$2:K$28,3,FALSE))</f>
        <v>Urban with Significant Rural</v>
      </c>
      <c r="I300" s="378">
        <v>0</v>
      </c>
      <c r="J300" s="378">
        <v>9901</v>
      </c>
      <c r="K300" s="378">
        <v>0</v>
      </c>
      <c r="L300" s="378">
        <v>67284</v>
      </c>
      <c r="M300" s="378">
        <v>77185</v>
      </c>
      <c r="N300" s="378"/>
      <c r="O300" s="378"/>
      <c r="P300" s="362"/>
      <c r="Q300" s="362"/>
    </row>
    <row r="301" spans="1:17" ht="28.8" x14ac:dyDescent="0.3">
      <c r="A301" s="362"/>
      <c r="B301" s="380" t="s">
        <v>846</v>
      </c>
      <c r="C301" s="380" t="s">
        <v>848</v>
      </c>
      <c r="D301" s="381"/>
      <c r="E301" s="380" t="s">
        <v>849</v>
      </c>
      <c r="F301" s="380" t="s">
        <v>849</v>
      </c>
      <c r="G301" s="3" t="str">
        <f>VLOOKUP(F301,class!A$1:B$460,2,FALSE)</f>
        <v>Shire District</v>
      </c>
      <c r="H301" s="3" t="str">
        <f>IFERROR(VLOOKUP(F301,classifications!A$3:C$335,3,FALSE),VLOOKUP(F301,classifications!I$2:K$28,3,FALSE))</f>
        <v>Predominantly Rural</v>
      </c>
      <c r="I301" s="378">
        <v>6</v>
      </c>
      <c r="J301" s="378">
        <v>6688</v>
      </c>
      <c r="K301" s="378">
        <v>31</v>
      </c>
      <c r="L301" s="378">
        <v>45147</v>
      </c>
      <c r="M301" s="378">
        <v>51872</v>
      </c>
      <c r="N301" s="378"/>
      <c r="O301" s="378"/>
      <c r="P301" s="362"/>
      <c r="Q301" s="362"/>
    </row>
    <row r="302" spans="1:17" ht="43.2" x14ac:dyDescent="0.3">
      <c r="A302" s="362"/>
      <c r="B302" s="380" t="s">
        <v>850</v>
      </c>
      <c r="C302" s="380" t="s">
        <v>852</v>
      </c>
      <c r="D302" s="381"/>
      <c r="E302" s="380" t="s">
        <v>2026</v>
      </c>
      <c r="F302" s="380" t="s">
        <v>1875</v>
      </c>
      <c r="G302" s="3" t="str">
        <f>VLOOKUP(F302,class!A$1:B$460,2,FALSE)</f>
        <v>Shire District</v>
      </c>
      <c r="H302" s="3" t="str">
        <f>IFERROR(VLOOKUP(F302,classifications!A$3:C$335,3,FALSE),VLOOKUP(F302,classifications!I$2:K$28,3,FALSE))</f>
        <v>Urban with Significant Rural</v>
      </c>
      <c r="I302" s="378">
        <v>3390</v>
      </c>
      <c r="J302" s="378">
        <v>2042</v>
      </c>
      <c r="K302" s="378">
        <v>300</v>
      </c>
      <c r="L302" s="378">
        <v>47830</v>
      </c>
      <c r="M302" s="378">
        <v>53562</v>
      </c>
      <c r="N302" s="378"/>
      <c r="O302" s="378"/>
      <c r="P302" s="362"/>
      <c r="Q302" s="362"/>
    </row>
    <row r="303" spans="1:17" ht="28.8" x14ac:dyDescent="0.3">
      <c r="A303" s="362"/>
      <c r="B303" s="380" t="s">
        <v>853</v>
      </c>
      <c r="C303" s="380" t="s">
        <v>855</v>
      </c>
      <c r="D303" s="381"/>
      <c r="E303" s="380" t="s">
        <v>856</v>
      </c>
      <c r="F303" s="380" t="s">
        <v>856</v>
      </c>
      <c r="G303" s="3" t="str">
        <f>VLOOKUP(F303,class!A$1:B$460,2,FALSE)</f>
        <v>Shire District</v>
      </c>
      <c r="H303" s="3" t="str">
        <f>IFERROR(VLOOKUP(F303,classifications!A$3:C$335,3,FALSE),VLOOKUP(F303,classifications!I$2:K$28,3,FALSE))</f>
        <v>Predominantly Rural</v>
      </c>
      <c r="I303" s="378">
        <v>7</v>
      </c>
      <c r="J303" s="378">
        <v>8637</v>
      </c>
      <c r="K303" s="378">
        <v>0</v>
      </c>
      <c r="L303" s="378">
        <v>58545</v>
      </c>
      <c r="M303" s="378">
        <v>67189</v>
      </c>
      <c r="N303" s="378"/>
      <c r="O303" s="378"/>
      <c r="P303" s="362"/>
      <c r="Q303" s="362"/>
    </row>
    <row r="304" spans="1:17" ht="28.8" x14ac:dyDescent="0.3">
      <c r="A304" s="362"/>
      <c r="B304" s="380" t="s">
        <v>857</v>
      </c>
      <c r="C304" s="380" t="s">
        <v>859</v>
      </c>
      <c r="D304" s="381"/>
      <c r="E304" s="380" t="s">
        <v>860</v>
      </c>
      <c r="F304" s="380" t="s">
        <v>860</v>
      </c>
      <c r="G304" s="3" t="str">
        <f>VLOOKUP(F304,class!A$1:B$460,2,FALSE)</f>
        <v>Shire District</v>
      </c>
      <c r="H304" s="3" t="str">
        <f>IFERROR(VLOOKUP(F304,classifications!A$3:C$335,3,FALSE),VLOOKUP(F304,classifications!I$2:K$28,3,FALSE))</f>
        <v>Predominantly Urban</v>
      </c>
      <c r="I304" s="378">
        <v>3092</v>
      </c>
      <c r="J304" s="378">
        <v>4664</v>
      </c>
      <c r="K304" s="378">
        <v>4</v>
      </c>
      <c r="L304" s="378">
        <v>61752</v>
      </c>
      <c r="M304" s="378">
        <v>69512</v>
      </c>
      <c r="N304" s="378"/>
      <c r="O304" s="378"/>
      <c r="P304" s="362"/>
      <c r="Q304" s="362"/>
    </row>
    <row r="305" spans="1:17" ht="43.2" x14ac:dyDescent="0.3">
      <c r="A305" s="362"/>
      <c r="B305" s="380" t="s">
        <v>861</v>
      </c>
      <c r="C305" s="380" t="s">
        <v>863</v>
      </c>
      <c r="D305" s="381"/>
      <c r="E305" s="380" t="s">
        <v>864</v>
      </c>
      <c r="F305" s="380" t="s">
        <v>864</v>
      </c>
      <c r="G305" s="3" t="str">
        <f>VLOOKUP(F305,class!A$1:B$460,2,FALSE)</f>
        <v>Shire District</v>
      </c>
      <c r="H305" s="3" t="str">
        <f>IFERROR(VLOOKUP(F305,classifications!A$3:C$335,3,FALSE),VLOOKUP(F305,classifications!I$2:K$28,3,FALSE))</f>
        <v>Urban with Significant Rural</v>
      </c>
      <c r="I305" s="378">
        <v>10</v>
      </c>
      <c r="J305" s="378">
        <v>8557</v>
      </c>
      <c r="K305" s="378">
        <v>6</v>
      </c>
      <c r="L305" s="378">
        <v>47381</v>
      </c>
      <c r="M305" s="378">
        <v>55954</v>
      </c>
      <c r="N305" s="378"/>
      <c r="O305" s="378"/>
      <c r="P305" s="362"/>
      <c r="Q305" s="362"/>
    </row>
    <row r="306" spans="1:17" ht="28.8" x14ac:dyDescent="0.3">
      <c r="A306" s="362"/>
      <c r="B306" s="380" t="s">
        <v>865</v>
      </c>
      <c r="C306" s="380" t="s">
        <v>867</v>
      </c>
      <c r="D306" s="381"/>
      <c r="E306" s="380" t="s">
        <v>868</v>
      </c>
      <c r="F306" s="380" t="s">
        <v>868</v>
      </c>
      <c r="G306" s="3" t="str">
        <f>VLOOKUP(F306,class!A$1:B$460,2,FALSE)</f>
        <v>Shire District</v>
      </c>
      <c r="H306" s="3" t="str">
        <f>IFERROR(VLOOKUP(F306,classifications!A$3:C$335,3,FALSE),VLOOKUP(F306,classifications!I$2:K$28,3,FALSE))</f>
        <v>Urban with Significant Rural</v>
      </c>
      <c r="I306" s="378">
        <v>56</v>
      </c>
      <c r="J306" s="378">
        <v>7383</v>
      </c>
      <c r="K306" s="378">
        <v>0</v>
      </c>
      <c r="L306" s="378">
        <v>44014</v>
      </c>
      <c r="M306" s="378">
        <v>51453</v>
      </c>
      <c r="N306" s="378"/>
      <c r="O306" s="378"/>
      <c r="P306" s="362"/>
      <c r="Q306" s="362"/>
    </row>
    <row r="307" spans="1:17" x14ac:dyDescent="0.3">
      <c r="A307" s="362"/>
      <c r="B307" s="362"/>
      <c r="C307" s="362"/>
      <c r="D307" s="364"/>
      <c r="E307" s="362"/>
      <c r="F307" s="362"/>
      <c r="G307" s="362"/>
      <c r="H307" s="362"/>
      <c r="I307" s="378"/>
      <c r="J307" s="378"/>
      <c r="K307" s="378"/>
      <c r="L307" s="378"/>
      <c r="M307" s="378"/>
      <c r="N307" s="378"/>
      <c r="O307" s="378"/>
      <c r="P307" s="362"/>
      <c r="Q307" s="362"/>
    </row>
    <row r="308" spans="1:17" ht="28.8" x14ac:dyDescent="0.3">
      <c r="A308" s="362"/>
      <c r="B308" s="380"/>
      <c r="C308" s="380" t="s">
        <v>869</v>
      </c>
      <c r="D308" s="381" t="s">
        <v>870</v>
      </c>
      <c r="E308" s="380"/>
      <c r="F308" s="381" t="s">
        <v>870</v>
      </c>
      <c r="G308" s="3" t="str">
        <f>VLOOKUP(F308,class!A$1:B$460,2,FALSE)</f>
        <v>Shire County</v>
      </c>
      <c r="H308" s="3" t="str">
        <f>IFERROR(VLOOKUP(F308,classifications!A$3:C$335,3,FALSE),VLOOKUP(F308,classifications!I$2:K$28,3,FALSE))</f>
        <v>Predominantly Urban</v>
      </c>
      <c r="I308" s="388">
        <v>9664</v>
      </c>
      <c r="J308" s="388">
        <v>59233</v>
      </c>
      <c r="K308" s="388">
        <v>470</v>
      </c>
      <c r="L308" s="388">
        <v>494873</v>
      </c>
      <c r="M308" s="385">
        <v>564240</v>
      </c>
      <c r="N308" s="378"/>
      <c r="O308" s="378"/>
      <c r="P308" s="362"/>
      <c r="Q308" s="362"/>
    </row>
    <row r="309" spans="1:17" ht="28.8" x14ac:dyDescent="0.3">
      <c r="A309" s="362"/>
      <c r="B309" s="380" t="s">
        <v>871</v>
      </c>
      <c r="C309" s="380" t="s">
        <v>873</v>
      </c>
      <c r="D309" s="381"/>
      <c r="E309" s="380" t="s">
        <v>874</v>
      </c>
      <c r="F309" s="380" t="s">
        <v>874</v>
      </c>
      <c r="G309" s="3" t="str">
        <f>VLOOKUP(F309,class!A$1:B$460,2,FALSE)</f>
        <v>Shire District</v>
      </c>
      <c r="H309" s="3" t="str">
        <f>IFERROR(VLOOKUP(F309,classifications!A$3:C$335,3,FALSE),VLOOKUP(F309,classifications!I$2:K$28,3,FALSE))</f>
        <v>Predominantly Urban</v>
      </c>
      <c r="I309" s="378">
        <v>40</v>
      </c>
      <c r="J309" s="378">
        <v>6463</v>
      </c>
      <c r="K309" s="378">
        <v>0</v>
      </c>
      <c r="L309" s="378">
        <v>35781</v>
      </c>
      <c r="M309" s="378">
        <v>42284</v>
      </c>
      <c r="N309" s="378"/>
      <c r="O309" s="378"/>
      <c r="P309" s="362"/>
      <c r="Q309" s="362"/>
    </row>
    <row r="310" spans="1:17" ht="28.8" x14ac:dyDescent="0.3">
      <c r="A310" s="362"/>
      <c r="B310" s="380" t="s">
        <v>875</v>
      </c>
      <c r="C310" s="380" t="s">
        <v>877</v>
      </c>
      <c r="D310" s="381"/>
      <c r="E310" s="380" t="s">
        <v>878</v>
      </c>
      <c r="F310" s="380" t="s">
        <v>878</v>
      </c>
      <c r="G310" s="3" t="str">
        <f>VLOOKUP(F310,class!A$1:B$460,2,FALSE)</f>
        <v>Shire District</v>
      </c>
      <c r="H310" s="3" t="str">
        <f>IFERROR(VLOOKUP(F310,classifications!A$3:C$335,3,FALSE),VLOOKUP(F310,classifications!I$2:K$28,3,FALSE))</f>
        <v>Urban with Significant Rural</v>
      </c>
      <c r="I310" s="378">
        <v>87</v>
      </c>
      <c r="J310" s="378">
        <v>7108</v>
      </c>
      <c r="K310" s="378">
        <v>17</v>
      </c>
      <c r="L310" s="378">
        <v>45383</v>
      </c>
      <c r="M310" s="378">
        <v>52595</v>
      </c>
      <c r="N310" s="378"/>
      <c r="O310" s="378"/>
      <c r="P310" s="362"/>
      <c r="Q310" s="362"/>
    </row>
    <row r="311" spans="1:17" ht="28.8" x14ac:dyDescent="0.3">
      <c r="A311" s="362"/>
      <c r="B311" s="380" t="s">
        <v>879</v>
      </c>
      <c r="C311" s="380" t="s">
        <v>881</v>
      </c>
      <c r="D311" s="381"/>
      <c r="E311" s="380" t="s">
        <v>882</v>
      </c>
      <c r="F311" s="380" t="s">
        <v>882</v>
      </c>
      <c r="G311" s="3" t="str">
        <f>VLOOKUP(F311,class!A$1:B$460,2,FALSE)</f>
        <v>Shire District</v>
      </c>
      <c r="H311" s="3" t="str">
        <f>IFERROR(VLOOKUP(F311,classifications!A$3:C$335,3,FALSE),VLOOKUP(F311,classifications!I$2:K$28,3,FALSE))</f>
        <v>Predominantly Urban</v>
      </c>
      <c r="I311" s="378">
        <v>0</v>
      </c>
      <c r="J311" s="378">
        <v>3189</v>
      </c>
      <c r="K311" s="378">
        <v>252</v>
      </c>
      <c r="L311" s="378">
        <v>37458</v>
      </c>
      <c r="M311" s="378">
        <v>40899</v>
      </c>
      <c r="N311" s="378"/>
      <c r="O311" s="378"/>
      <c r="P311" s="362"/>
      <c r="Q311" s="362"/>
    </row>
    <row r="312" spans="1:17" ht="28.8" x14ac:dyDescent="0.3">
      <c r="A312" s="362"/>
      <c r="B312" s="380" t="s">
        <v>883</v>
      </c>
      <c r="C312" s="380" t="s">
        <v>885</v>
      </c>
      <c r="D312" s="381"/>
      <c r="E312" s="380" t="s">
        <v>886</v>
      </c>
      <c r="F312" s="380" t="s">
        <v>886</v>
      </c>
      <c r="G312" s="3" t="str">
        <f>VLOOKUP(F312,class!A$1:B$460,2,FALSE)</f>
        <v>Shire District</v>
      </c>
      <c r="H312" s="3" t="str">
        <f>IFERROR(VLOOKUP(F312,classifications!A$3:C$335,3,FALSE),VLOOKUP(F312,classifications!I$2:K$28,3,FALSE))</f>
        <v>Predominantly Urban</v>
      </c>
      <c r="I312" s="378">
        <v>4</v>
      </c>
      <c r="J312" s="378">
        <v>4926</v>
      </c>
      <c r="K312" s="378">
        <v>0</v>
      </c>
      <c r="L312" s="378">
        <v>32504</v>
      </c>
      <c r="M312" s="378">
        <v>37434</v>
      </c>
      <c r="N312" s="378"/>
      <c r="O312" s="378"/>
      <c r="P312" s="362"/>
      <c r="Q312" s="362"/>
    </row>
    <row r="313" spans="1:17" ht="28.8" x14ac:dyDescent="0.3">
      <c r="A313" s="362"/>
      <c r="B313" s="380" t="s">
        <v>887</v>
      </c>
      <c r="C313" s="380" t="s">
        <v>889</v>
      </c>
      <c r="D313" s="381"/>
      <c r="E313" s="380" t="s">
        <v>890</v>
      </c>
      <c r="F313" s="380" t="s">
        <v>890</v>
      </c>
      <c r="G313" s="3" t="str">
        <f>VLOOKUP(F313,class!A$1:B$460,2,FALSE)</f>
        <v>Shire District</v>
      </c>
      <c r="H313" s="3" t="str">
        <f>IFERROR(VLOOKUP(F313,classifications!A$3:C$335,3,FALSE),VLOOKUP(F313,classifications!I$2:K$28,3,FALSE))</f>
        <v>Urban with Significant Rural</v>
      </c>
      <c r="I313" s="378">
        <v>3644</v>
      </c>
      <c r="J313" s="378">
        <v>2931</v>
      </c>
      <c r="K313" s="378">
        <v>0</v>
      </c>
      <c r="L313" s="378">
        <v>59269</v>
      </c>
      <c r="M313" s="378">
        <v>65844</v>
      </c>
      <c r="N313" s="378"/>
      <c r="O313" s="378"/>
      <c r="P313" s="362"/>
      <c r="Q313" s="362"/>
    </row>
    <row r="314" spans="1:17" ht="28.8" x14ac:dyDescent="0.3">
      <c r="A314" s="362"/>
      <c r="B314" s="380" t="s">
        <v>891</v>
      </c>
      <c r="C314" s="380" t="s">
        <v>893</v>
      </c>
      <c r="D314" s="381"/>
      <c r="E314" s="380" t="s">
        <v>894</v>
      </c>
      <c r="F314" s="380" t="s">
        <v>894</v>
      </c>
      <c r="G314" s="3" t="str">
        <f>VLOOKUP(F314,class!A$1:B$460,2,FALSE)</f>
        <v>Shire District</v>
      </c>
      <c r="H314" s="3" t="str">
        <f>IFERROR(VLOOKUP(F314,classifications!A$3:C$335,3,FALSE),VLOOKUP(F314,classifications!I$2:K$28,3,FALSE))</f>
        <v>Predominantly Urban</v>
      </c>
      <c r="I314" s="378">
        <v>3</v>
      </c>
      <c r="J314" s="378">
        <v>4692</v>
      </c>
      <c r="K314" s="378">
        <v>0</v>
      </c>
      <c r="L314" s="378">
        <v>36611</v>
      </c>
      <c r="M314" s="378">
        <v>41306</v>
      </c>
      <c r="N314" s="378"/>
      <c r="O314" s="378"/>
      <c r="P314" s="362"/>
      <c r="Q314" s="362"/>
    </row>
    <row r="315" spans="1:17" ht="28.8" x14ac:dyDescent="0.3">
      <c r="A315" s="362"/>
      <c r="B315" s="380" t="s">
        <v>895</v>
      </c>
      <c r="C315" s="380" t="s">
        <v>897</v>
      </c>
      <c r="D315" s="381"/>
      <c r="E315" s="380" t="s">
        <v>898</v>
      </c>
      <c r="F315" s="380" t="s">
        <v>898</v>
      </c>
      <c r="G315" s="3" t="str">
        <f>VLOOKUP(F315,class!A$1:B$460,2,FALSE)</f>
        <v>Shire District</v>
      </c>
      <c r="H315" s="3" t="str">
        <f>IFERROR(VLOOKUP(F315,classifications!A$3:C$335,3,FALSE),VLOOKUP(F315,classifications!I$2:K$28,3,FALSE))</f>
        <v>Predominantly Urban</v>
      </c>
      <c r="I315" s="378">
        <v>0</v>
      </c>
      <c r="J315" s="378">
        <v>12018</v>
      </c>
      <c r="K315" s="378">
        <v>140</v>
      </c>
      <c r="L315" s="378">
        <v>52462</v>
      </c>
      <c r="M315" s="378">
        <v>64620</v>
      </c>
      <c r="N315" s="378"/>
      <c r="O315" s="378"/>
      <c r="P315" s="362"/>
      <c r="Q315" s="362"/>
    </row>
    <row r="316" spans="1:17" ht="28.8" x14ac:dyDescent="0.3">
      <c r="A316" s="362"/>
      <c r="B316" s="380" t="s">
        <v>899</v>
      </c>
      <c r="C316" s="380" t="s">
        <v>901</v>
      </c>
      <c r="D316" s="381"/>
      <c r="E316" s="380" t="s">
        <v>902</v>
      </c>
      <c r="F316" s="380" t="s">
        <v>902</v>
      </c>
      <c r="G316" s="3" t="str">
        <f>VLOOKUP(F316,class!A$1:B$460,2,FALSE)</f>
        <v>Shire District</v>
      </c>
      <c r="H316" s="3" t="str">
        <f>IFERROR(VLOOKUP(F316,classifications!A$3:C$335,3,FALSE),VLOOKUP(F316,classifications!I$2:K$28,3,FALSE))</f>
        <v>Predominantly Rural</v>
      </c>
      <c r="I316" s="378">
        <v>9</v>
      </c>
      <c r="J316" s="378">
        <v>2216</v>
      </c>
      <c r="K316" s="378">
        <v>49</v>
      </c>
      <c r="L316" s="378">
        <v>26762</v>
      </c>
      <c r="M316" s="378">
        <v>29036</v>
      </c>
      <c r="N316" s="378"/>
      <c r="O316" s="378"/>
      <c r="P316" s="362"/>
      <c r="Q316" s="362"/>
    </row>
    <row r="317" spans="1:17" ht="28.8" x14ac:dyDescent="0.3">
      <c r="A317" s="362"/>
      <c r="B317" s="380" t="s">
        <v>903</v>
      </c>
      <c r="C317" s="380" t="s">
        <v>905</v>
      </c>
      <c r="D317" s="381"/>
      <c r="E317" s="380" t="s">
        <v>906</v>
      </c>
      <c r="F317" s="380" t="s">
        <v>906</v>
      </c>
      <c r="G317" s="3" t="str">
        <f>VLOOKUP(F317,class!A$1:B$460,2,FALSE)</f>
        <v>Shire District</v>
      </c>
      <c r="H317" s="3" t="str">
        <f>IFERROR(VLOOKUP(F317,classifications!A$3:C$335,3,FALSE),VLOOKUP(F317,classifications!I$2:K$28,3,FALSE))</f>
        <v>Predominantly Urban</v>
      </c>
      <c r="I317" s="378">
        <v>17</v>
      </c>
      <c r="J317" s="378">
        <v>4637</v>
      </c>
      <c r="K317" s="378">
        <v>12</v>
      </c>
      <c r="L317" s="378">
        <v>27780</v>
      </c>
      <c r="M317" s="378">
        <v>32446</v>
      </c>
      <c r="N317" s="378"/>
      <c r="O317" s="378"/>
      <c r="P317" s="362"/>
      <c r="Q317" s="362"/>
    </row>
    <row r="318" spans="1:17" ht="28.8" x14ac:dyDescent="0.3">
      <c r="A318" s="362"/>
      <c r="B318" s="380" t="s">
        <v>907</v>
      </c>
      <c r="C318" s="380" t="s">
        <v>909</v>
      </c>
      <c r="D318" s="381"/>
      <c r="E318" s="380" t="s">
        <v>910</v>
      </c>
      <c r="F318" s="380" t="s">
        <v>910</v>
      </c>
      <c r="G318" s="3" t="str">
        <f>VLOOKUP(F318,class!A$1:B$460,2,FALSE)</f>
        <v>Shire District</v>
      </c>
      <c r="H318" s="3" t="str">
        <f>IFERROR(VLOOKUP(F318,classifications!A$3:C$335,3,FALSE),VLOOKUP(F318,classifications!I$2:K$28,3,FALSE))</f>
        <v>Predominantly Urban</v>
      </c>
      <c r="I318" s="378">
        <v>0</v>
      </c>
      <c r="J318" s="378">
        <v>5352</v>
      </c>
      <c r="K318" s="378">
        <v>0</v>
      </c>
      <c r="L318" s="378">
        <v>45754</v>
      </c>
      <c r="M318" s="378">
        <v>51106</v>
      </c>
      <c r="N318" s="378"/>
      <c r="O318" s="378"/>
      <c r="P318" s="362"/>
      <c r="Q318" s="362"/>
    </row>
    <row r="319" spans="1:17" ht="43.2" x14ac:dyDescent="0.3">
      <c r="A319" s="362"/>
      <c r="B319" s="380" t="s">
        <v>911</v>
      </c>
      <c r="C319" s="380" t="s">
        <v>913</v>
      </c>
      <c r="D319" s="381"/>
      <c r="E319" s="380" t="s">
        <v>914</v>
      </c>
      <c r="F319" s="380" t="s">
        <v>914</v>
      </c>
      <c r="G319" s="3" t="str">
        <f>VLOOKUP(F319,class!A$1:B$460,2,FALSE)</f>
        <v>Shire District</v>
      </c>
      <c r="H319" s="3" t="str">
        <f>IFERROR(VLOOKUP(F319,classifications!A$3:C$335,3,FALSE),VLOOKUP(F319,classifications!I$2:K$28,3,FALSE))</f>
        <v>Urban with Significant Rural</v>
      </c>
      <c r="I319" s="378">
        <v>5860</v>
      </c>
      <c r="J319" s="378">
        <v>1585</v>
      </c>
      <c r="K319" s="378">
        <v>0</v>
      </c>
      <c r="L319" s="378">
        <v>44355</v>
      </c>
      <c r="M319" s="378">
        <v>51800</v>
      </c>
      <c r="N319" s="378"/>
      <c r="O319" s="378"/>
      <c r="P319" s="362"/>
      <c r="Q319" s="362"/>
    </row>
    <row r="320" spans="1:17" ht="28.8" x14ac:dyDescent="0.3">
      <c r="A320" s="362"/>
      <c r="B320" s="380" t="s">
        <v>915</v>
      </c>
      <c r="C320" s="380" t="s">
        <v>917</v>
      </c>
      <c r="D320" s="381"/>
      <c r="E320" s="380" t="s">
        <v>918</v>
      </c>
      <c r="F320" s="380" t="s">
        <v>918</v>
      </c>
      <c r="G320" s="3" t="str">
        <f>VLOOKUP(F320,class!A$1:B$460,2,FALSE)</f>
        <v>Shire District</v>
      </c>
      <c r="H320" s="3" t="str">
        <f>IFERROR(VLOOKUP(F320,classifications!A$3:C$335,3,FALSE),VLOOKUP(F320,classifications!I$2:K$28,3,FALSE))</f>
        <v>Predominantly Rural</v>
      </c>
      <c r="I320" s="378">
        <v>0</v>
      </c>
      <c r="J320" s="378">
        <v>4116</v>
      </c>
      <c r="K320" s="378">
        <v>0</v>
      </c>
      <c r="L320" s="378">
        <v>50754</v>
      </c>
      <c r="M320" s="378">
        <v>54870</v>
      </c>
      <c r="N320" s="378"/>
      <c r="O320" s="378"/>
      <c r="P320" s="362"/>
      <c r="Q320" s="362"/>
    </row>
    <row r="321" spans="1:17" x14ac:dyDescent="0.3">
      <c r="A321" s="362"/>
      <c r="B321" s="362"/>
      <c r="C321" s="362"/>
      <c r="D321" s="364"/>
      <c r="E321" s="362"/>
      <c r="F321" s="362"/>
      <c r="G321" s="362"/>
      <c r="H321" s="362"/>
      <c r="I321" s="378"/>
      <c r="J321" s="378"/>
      <c r="K321" s="378"/>
      <c r="L321" s="378"/>
      <c r="M321" s="378"/>
      <c r="N321" s="378"/>
      <c r="O321" s="378"/>
      <c r="P321" s="362"/>
      <c r="Q321" s="362"/>
    </row>
    <row r="322" spans="1:17" ht="28.8" x14ac:dyDescent="0.3">
      <c r="A322" s="362"/>
      <c r="B322" s="380"/>
      <c r="C322" s="380" t="s">
        <v>919</v>
      </c>
      <c r="D322" s="381" t="s">
        <v>920</v>
      </c>
      <c r="E322" s="380"/>
      <c r="F322" s="381" t="s">
        <v>920</v>
      </c>
      <c r="G322" s="3" t="str">
        <f>VLOOKUP(F322,class!A$1:B$460,2,FALSE)</f>
        <v>Shire County</v>
      </c>
      <c r="H322" s="3" t="str">
        <f>IFERROR(VLOOKUP(F322,classifications!A$3:C$335,3,FALSE),VLOOKUP(F322,classifications!I$2:K$28,3,FALSE))</f>
        <v>Urban with Significant Rural</v>
      </c>
      <c r="I322" s="388">
        <v>15868</v>
      </c>
      <c r="J322" s="388">
        <v>17599</v>
      </c>
      <c r="K322" s="388">
        <v>5</v>
      </c>
      <c r="L322" s="388">
        <v>277995</v>
      </c>
      <c r="M322" s="385">
        <v>311467</v>
      </c>
      <c r="N322" s="378"/>
      <c r="O322" s="378"/>
      <c r="P322" s="362"/>
      <c r="Q322" s="362"/>
    </row>
    <row r="323" spans="1:17" ht="28.8" x14ac:dyDescent="0.3">
      <c r="A323" s="362"/>
      <c r="B323" s="380" t="s">
        <v>921</v>
      </c>
      <c r="C323" s="380" t="s">
        <v>923</v>
      </c>
      <c r="D323" s="381"/>
      <c r="E323" s="380" t="s">
        <v>924</v>
      </c>
      <c r="F323" s="380" t="s">
        <v>924</v>
      </c>
      <c r="G323" s="3" t="str">
        <f>VLOOKUP(F323,class!A$1:B$460,2,FALSE)</f>
        <v>Shire District</v>
      </c>
      <c r="H323" s="3" t="str">
        <f>IFERROR(VLOOKUP(F323,classifications!A$3:C$335,3,FALSE),VLOOKUP(F323,classifications!I$2:K$28,3,FALSE))</f>
        <v>Predominantly Urban</v>
      </c>
      <c r="I323" s="378">
        <v>0</v>
      </c>
      <c r="J323" s="378">
        <v>3747</v>
      </c>
      <c r="K323" s="378">
        <v>0</v>
      </c>
      <c r="L323" s="378">
        <v>40252</v>
      </c>
      <c r="M323" s="378">
        <v>43999</v>
      </c>
      <c r="N323" s="378"/>
      <c r="O323" s="378"/>
      <c r="P323" s="362"/>
      <c r="Q323" s="362"/>
    </row>
    <row r="324" spans="1:17" ht="28.8" x14ac:dyDescent="0.3">
      <c r="A324" s="362"/>
      <c r="B324" s="380" t="s">
        <v>925</v>
      </c>
      <c r="C324" s="380" t="s">
        <v>927</v>
      </c>
      <c r="D324" s="381"/>
      <c r="E324" s="380" t="s">
        <v>928</v>
      </c>
      <c r="F324" s="380" t="s">
        <v>928</v>
      </c>
      <c r="G324" s="3" t="str">
        <f>VLOOKUP(F324,class!A$1:B$460,2,FALSE)</f>
        <v>Shire District</v>
      </c>
      <c r="H324" s="3" t="str">
        <f>IFERROR(VLOOKUP(F324,classifications!A$3:C$335,3,FALSE),VLOOKUP(F324,classifications!I$2:K$28,3,FALSE))</f>
        <v>Predominantly Urban</v>
      </c>
      <c r="I324" s="378">
        <v>5505</v>
      </c>
      <c r="J324" s="378">
        <v>3953</v>
      </c>
      <c r="K324" s="378">
        <v>0</v>
      </c>
      <c r="L324" s="378">
        <v>68194</v>
      </c>
      <c r="M324" s="378">
        <v>77652</v>
      </c>
      <c r="N324" s="378"/>
      <c r="O324" s="378"/>
      <c r="P324" s="362"/>
      <c r="Q324" s="362"/>
    </row>
    <row r="325" spans="1:17" ht="28.8" x14ac:dyDescent="0.3">
      <c r="A325" s="362"/>
      <c r="B325" s="380" t="s">
        <v>929</v>
      </c>
      <c r="C325" s="380" t="s">
        <v>931</v>
      </c>
      <c r="D325" s="381"/>
      <c r="E325" s="380" t="s">
        <v>932</v>
      </c>
      <c r="F325" s="380" t="s">
        <v>932</v>
      </c>
      <c r="G325" s="3" t="str">
        <f>VLOOKUP(F325,class!A$1:B$460,2,FALSE)</f>
        <v>Shire District</v>
      </c>
      <c r="H325" s="3" t="str">
        <f>IFERROR(VLOOKUP(F325,classifications!A$3:C$335,3,FALSE),VLOOKUP(F325,classifications!I$2:K$28,3,FALSE))</f>
        <v>Predominantly Rural</v>
      </c>
      <c r="I325" s="378">
        <v>0</v>
      </c>
      <c r="J325" s="378">
        <v>3693</v>
      </c>
      <c r="K325" s="378">
        <v>0</v>
      </c>
      <c r="L325" s="378">
        <v>39234</v>
      </c>
      <c r="M325" s="378">
        <v>42927</v>
      </c>
      <c r="N325" s="378"/>
      <c r="O325" s="378"/>
      <c r="P325" s="362"/>
      <c r="Q325" s="362"/>
    </row>
    <row r="326" spans="1:17" ht="43.2" x14ac:dyDescent="0.3">
      <c r="A326" s="362"/>
      <c r="B326" s="380" t="s">
        <v>933</v>
      </c>
      <c r="C326" s="380" t="s">
        <v>935</v>
      </c>
      <c r="D326" s="381"/>
      <c r="E326" s="380" t="s">
        <v>936</v>
      </c>
      <c r="F326" s="380" t="s">
        <v>936</v>
      </c>
      <c r="G326" s="3" t="str">
        <f>VLOOKUP(F326,class!A$1:B$460,2,FALSE)</f>
        <v>Shire District</v>
      </c>
      <c r="H326" s="3" t="str">
        <f>IFERROR(VLOOKUP(F326,classifications!A$3:C$335,3,FALSE),VLOOKUP(F326,classifications!I$2:K$28,3,FALSE))</f>
        <v>Predominantly Rural</v>
      </c>
      <c r="I326" s="378">
        <v>3225</v>
      </c>
      <c r="J326" s="378">
        <v>2271</v>
      </c>
      <c r="K326" s="378">
        <v>0</v>
      </c>
      <c r="L326" s="378">
        <v>46021</v>
      </c>
      <c r="M326" s="378">
        <v>51517</v>
      </c>
      <c r="N326" s="378"/>
      <c r="O326" s="378"/>
      <c r="P326" s="362"/>
      <c r="Q326" s="362"/>
    </row>
    <row r="327" spans="1:17" ht="28.8" x14ac:dyDescent="0.3">
      <c r="A327" s="362"/>
      <c r="B327" s="380" t="s">
        <v>937</v>
      </c>
      <c r="C327" s="380" t="s">
        <v>939</v>
      </c>
      <c r="D327" s="381"/>
      <c r="E327" s="380" t="s">
        <v>940</v>
      </c>
      <c r="F327" s="380" t="s">
        <v>940</v>
      </c>
      <c r="G327" s="3" t="str">
        <f>VLOOKUP(F327,class!A$1:B$460,2,FALSE)</f>
        <v>Shire District</v>
      </c>
      <c r="H327" s="3" t="str">
        <f>IFERROR(VLOOKUP(F327,classifications!A$3:C$335,3,FALSE),VLOOKUP(F327,classifications!I$2:K$28,3,FALSE))</f>
        <v>Predominantly Rural</v>
      </c>
      <c r="I327" s="378">
        <v>1798</v>
      </c>
      <c r="J327" s="378">
        <v>778</v>
      </c>
      <c r="K327" s="378">
        <v>0</v>
      </c>
      <c r="L327" s="378">
        <v>21397</v>
      </c>
      <c r="M327" s="378">
        <v>23973</v>
      </c>
      <c r="N327" s="378"/>
      <c r="O327" s="378"/>
      <c r="P327" s="362"/>
      <c r="Q327" s="362"/>
    </row>
    <row r="328" spans="1:17" ht="57.6" x14ac:dyDescent="0.3">
      <c r="A328" s="362"/>
      <c r="B328" s="380" t="s">
        <v>941</v>
      </c>
      <c r="C328" s="380" t="s">
        <v>943</v>
      </c>
      <c r="D328" s="381"/>
      <c r="E328" s="380" t="s">
        <v>944</v>
      </c>
      <c r="F328" s="380" t="s">
        <v>944</v>
      </c>
      <c r="G328" s="3" t="str">
        <f>VLOOKUP(F328,class!A$1:B$460,2,FALSE)</f>
        <v>Shire District</v>
      </c>
      <c r="H328" s="3" t="str">
        <f>IFERROR(VLOOKUP(F328,classifications!A$3:C$335,3,FALSE),VLOOKUP(F328,classifications!I$2:K$28,3,FALSE))</f>
        <v>Predominantly Rural</v>
      </c>
      <c r="I328" s="378">
        <v>4149</v>
      </c>
      <c r="J328" s="378">
        <v>2446</v>
      </c>
      <c r="K328" s="378">
        <v>0</v>
      </c>
      <c r="L328" s="378">
        <v>41080</v>
      </c>
      <c r="M328" s="378">
        <v>47675</v>
      </c>
      <c r="N328" s="378"/>
      <c r="O328" s="378"/>
      <c r="P328" s="362"/>
      <c r="Q328" s="362"/>
    </row>
    <row r="329" spans="1:17" ht="43.2" x14ac:dyDescent="0.3">
      <c r="A329" s="362"/>
      <c r="B329" s="380" t="s">
        <v>945</v>
      </c>
      <c r="C329" s="380" t="s">
        <v>947</v>
      </c>
      <c r="D329" s="381"/>
      <c r="E329" s="380" t="s">
        <v>948</v>
      </c>
      <c r="F329" s="380" t="s">
        <v>948</v>
      </c>
      <c r="G329" s="3" t="str">
        <f>VLOOKUP(F329,class!A$1:B$460,2,FALSE)</f>
        <v>Shire District</v>
      </c>
      <c r="H329" s="3" t="str">
        <f>IFERROR(VLOOKUP(F329,classifications!A$3:C$335,3,FALSE),VLOOKUP(F329,classifications!I$2:K$28,3,FALSE))</f>
        <v>Predominantly Urban</v>
      </c>
      <c r="I329" s="378">
        <v>1191</v>
      </c>
      <c r="J329" s="378">
        <v>711</v>
      </c>
      <c r="K329" s="378">
        <v>5</v>
      </c>
      <c r="L329" s="378">
        <v>21817</v>
      </c>
      <c r="M329" s="378">
        <v>23724</v>
      </c>
      <c r="N329" s="378"/>
      <c r="O329" s="378"/>
      <c r="P329" s="362"/>
      <c r="Q329" s="362"/>
    </row>
    <row r="330" spans="1:17" x14ac:dyDescent="0.3">
      <c r="A330" s="362"/>
      <c r="B330" s="362"/>
      <c r="C330" s="362"/>
      <c r="D330" s="364"/>
      <c r="E330" s="362"/>
      <c r="F330" s="362"/>
      <c r="G330" s="362"/>
      <c r="H330" s="362"/>
      <c r="I330" s="378"/>
      <c r="J330" s="378"/>
      <c r="K330" s="378"/>
      <c r="L330" s="378"/>
      <c r="M330" s="378"/>
      <c r="N330" s="378"/>
      <c r="O330" s="378"/>
      <c r="P330" s="362"/>
      <c r="Q330" s="362"/>
    </row>
    <row r="331" spans="1:17" ht="28.8" x14ac:dyDescent="0.3">
      <c r="A331" s="362"/>
      <c r="B331" s="380"/>
      <c r="C331" s="380" t="s">
        <v>949</v>
      </c>
      <c r="D331" s="381" t="s">
        <v>950</v>
      </c>
      <c r="E331" s="380"/>
      <c r="F331" s="381" t="s">
        <v>950</v>
      </c>
      <c r="G331" s="3" t="str">
        <f>VLOOKUP(F331,class!A$1:B$460,2,FALSE)</f>
        <v>Shire County</v>
      </c>
      <c r="H331" s="3" t="str">
        <f>IFERROR(VLOOKUP(F331,classifications!A$3:C$335,3,FALSE),VLOOKUP(F331,classifications!I$2:K$28,3,FALSE))</f>
        <v>Predominantly Rural</v>
      </c>
      <c r="I331" s="388">
        <v>21436</v>
      </c>
      <c r="J331" s="388">
        <v>25526</v>
      </c>
      <c r="K331" s="388">
        <v>1711</v>
      </c>
      <c r="L331" s="388">
        <v>324609</v>
      </c>
      <c r="M331" s="385">
        <v>373282</v>
      </c>
      <c r="N331" s="378"/>
      <c r="O331" s="378"/>
      <c r="P331" s="362"/>
      <c r="Q331" s="362"/>
    </row>
    <row r="332" spans="1:17" ht="28.8" x14ac:dyDescent="0.3">
      <c r="A332" s="362"/>
      <c r="B332" s="380" t="s">
        <v>951</v>
      </c>
      <c r="C332" s="380" t="s">
        <v>953</v>
      </c>
      <c r="D332" s="381"/>
      <c r="E332" s="380" t="s">
        <v>954</v>
      </c>
      <c r="F332" s="380" t="s">
        <v>954</v>
      </c>
      <c r="G332" s="3" t="str">
        <f>VLOOKUP(F332,class!A$1:B$460,2,FALSE)</f>
        <v>Shire District</v>
      </c>
      <c r="H332" s="3" t="str">
        <f>IFERROR(VLOOKUP(F332,classifications!A$3:C$335,3,FALSE),VLOOKUP(F332,classifications!I$2:K$28,3,FALSE))</f>
        <v>Urban with Significant Rural</v>
      </c>
      <c r="I332" s="378">
        <v>0</v>
      </c>
      <c r="J332" s="378">
        <v>5920</v>
      </c>
      <c r="K332" s="378">
        <v>62</v>
      </c>
      <c r="L332" s="378">
        <v>25228</v>
      </c>
      <c r="M332" s="378">
        <v>31210</v>
      </c>
      <c r="N332" s="378"/>
      <c r="O332" s="378"/>
      <c r="P332" s="362"/>
      <c r="Q332" s="362"/>
    </row>
    <row r="333" spans="1:17" ht="28.8" x14ac:dyDescent="0.3">
      <c r="A333" s="362"/>
      <c r="B333" s="380" t="s">
        <v>955</v>
      </c>
      <c r="C333" s="380" t="s">
        <v>957</v>
      </c>
      <c r="D333" s="381"/>
      <c r="E333" s="380" t="s">
        <v>958</v>
      </c>
      <c r="F333" s="380" t="s">
        <v>958</v>
      </c>
      <c r="G333" s="3" t="str">
        <f>VLOOKUP(F333,class!A$1:B$460,2,FALSE)</f>
        <v>Shire District</v>
      </c>
      <c r="H333" s="3" t="str">
        <f>IFERROR(VLOOKUP(F333,classifications!A$3:C$335,3,FALSE),VLOOKUP(F333,classifications!I$2:K$28,3,FALSE))</f>
        <v>Predominantly Rural</v>
      </c>
      <c r="I333" s="378">
        <v>0</v>
      </c>
      <c r="J333" s="378">
        <v>7728</v>
      </c>
      <c r="K333" s="378">
        <v>336</v>
      </c>
      <c r="L333" s="378">
        <v>80900</v>
      </c>
      <c r="M333" s="378">
        <v>88964</v>
      </c>
      <c r="N333" s="378"/>
      <c r="O333" s="378"/>
      <c r="P333" s="362"/>
      <c r="Q333" s="362"/>
    </row>
    <row r="334" spans="1:17" ht="28.8" x14ac:dyDescent="0.3">
      <c r="A334" s="362"/>
      <c r="B334" s="380" t="s">
        <v>959</v>
      </c>
      <c r="C334" s="380" t="s">
        <v>961</v>
      </c>
      <c r="D334" s="381"/>
      <c r="E334" s="380" t="s">
        <v>962</v>
      </c>
      <c r="F334" s="380" t="s">
        <v>962</v>
      </c>
      <c r="G334" s="3" t="str">
        <f>VLOOKUP(F334,class!A$1:B$460,2,FALSE)</f>
        <v>Shire District</v>
      </c>
      <c r="H334" s="3" t="str">
        <f>IFERROR(VLOOKUP(F334,classifications!A$3:C$335,3,FALSE),VLOOKUP(F334,classifications!I$2:K$28,3,FALSE))</f>
        <v>Predominantly Urban</v>
      </c>
      <c r="I334" s="378">
        <v>7699</v>
      </c>
      <c r="J334" s="378">
        <v>1958</v>
      </c>
      <c r="K334" s="378">
        <v>0</v>
      </c>
      <c r="L334" s="378">
        <v>35608</v>
      </c>
      <c r="M334" s="378">
        <v>45265</v>
      </c>
      <c r="N334" s="378"/>
      <c r="O334" s="378"/>
      <c r="P334" s="362"/>
      <c r="Q334" s="362"/>
    </row>
    <row r="335" spans="1:17" ht="28.8" x14ac:dyDescent="0.3">
      <c r="A335" s="362"/>
      <c r="B335" s="380" t="s">
        <v>963</v>
      </c>
      <c r="C335" s="380" t="s">
        <v>965</v>
      </c>
      <c r="D335" s="381"/>
      <c r="E335" s="380" t="s">
        <v>966</v>
      </c>
      <c r="F335" s="380" t="s">
        <v>966</v>
      </c>
      <c r="G335" s="3" t="str">
        <f>VLOOKUP(F335,class!A$1:B$460,2,FALSE)</f>
        <v>Shire District</v>
      </c>
      <c r="H335" s="3" t="str">
        <f>IFERROR(VLOOKUP(F335,classifications!A$3:C$335,3,FALSE),VLOOKUP(F335,classifications!I$2:K$28,3,FALSE))</f>
        <v>Predominantly Rural</v>
      </c>
      <c r="I335" s="378">
        <v>4002</v>
      </c>
      <c r="J335" s="378">
        <v>1469</v>
      </c>
      <c r="K335" s="378">
        <v>1075</v>
      </c>
      <c r="L335" s="378">
        <v>46675</v>
      </c>
      <c r="M335" s="378">
        <v>53221</v>
      </c>
      <c r="N335" s="378"/>
      <c r="O335" s="378"/>
      <c r="P335" s="362"/>
      <c r="Q335" s="362"/>
    </row>
    <row r="336" spans="1:17" ht="28.8" x14ac:dyDescent="0.3">
      <c r="A336" s="362"/>
      <c r="B336" s="380" t="s">
        <v>967</v>
      </c>
      <c r="C336" s="380" t="s">
        <v>969</v>
      </c>
      <c r="D336" s="381"/>
      <c r="E336" s="380" t="s">
        <v>970</v>
      </c>
      <c r="F336" s="380" t="s">
        <v>970</v>
      </c>
      <c r="G336" s="3" t="str">
        <f>VLOOKUP(F336,class!A$1:B$460,2,FALSE)</f>
        <v>Shire District</v>
      </c>
      <c r="H336" s="3" t="str">
        <f>IFERROR(VLOOKUP(F336,classifications!A$3:C$335,3,FALSE),VLOOKUP(F336,classifications!I$2:K$28,3,FALSE))</f>
        <v>Predominantly Rural</v>
      </c>
      <c r="I336" s="378">
        <v>3813</v>
      </c>
      <c r="J336" s="378">
        <v>1320</v>
      </c>
      <c r="K336" s="378">
        <v>70</v>
      </c>
      <c r="L336" s="378">
        <v>37894</v>
      </c>
      <c r="M336" s="378">
        <v>43097</v>
      </c>
      <c r="N336" s="378"/>
      <c r="O336" s="378"/>
      <c r="P336" s="362"/>
      <c r="Q336" s="362"/>
    </row>
    <row r="337" spans="1:17" ht="28.8" x14ac:dyDescent="0.3">
      <c r="A337" s="362"/>
      <c r="B337" s="380" t="s">
        <v>971</v>
      </c>
      <c r="C337" s="380" t="s">
        <v>973</v>
      </c>
      <c r="D337" s="381"/>
      <c r="E337" s="380" t="s">
        <v>974</v>
      </c>
      <c r="F337" s="380" t="s">
        <v>974</v>
      </c>
      <c r="G337" s="3" t="str">
        <f>VLOOKUP(F337,class!A$1:B$460,2,FALSE)</f>
        <v>Shire District</v>
      </c>
      <c r="H337" s="3" t="str">
        <f>IFERROR(VLOOKUP(F337,classifications!A$3:C$335,3,FALSE),VLOOKUP(F337,classifications!I$2:K$28,3,FALSE))</f>
        <v>Predominantly Rural</v>
      </c>
      <c r="I337" s="378">
        <v>5913</v>
      </c>
      <c r="J337" s="378">
        <v>2267</v>
      </c>
      <c r="K337" s="378">
        <v>0</v>
      </c>
      <c r="L337" s="378">
        <v>58019</v>
      </c>
      <c r="M337" s="378">
        <v>66199</v>
      </c>
      <c r="N337" s="378"/>
      <c r="O337" s="378"/>
      <c r="P337" s="362"/>
      <c r="Q337" s="362"/>
    </row>
    <row r="338" spans="1:17" ht="28.8" x14ac:dyDescent="0.3">
      <c r="A338" s="362"/>
      <c r="B338" s="380" t="s">
        <v>975</v>
      </c>
      <c r="C338" s="380" t="s">
        <v>977</v>
      </c>
      <c r="D338" s="381"/>
      <c r="E338" s="380" t="s">
        <v>978</v>
      </c>
      <c r="F338" s="380" t="s">
        <v>978</v>
      </c>
      <c r="G338" s="3" t="str">
        <f>VLOOKUP(F338,class!A$1:B$460,2,FALSE)</f>
        <v>Shire District</v>
      </c>
      <c r="H338" s="3" t="str">
        <f>IFERROR(VLOOKUP(F338,classifications!A$3:C$335,3,FALSE),VLOOKUP(F338,classifications!I$2:K$28,3,FALSE))</f>
        <v>Predominantly Rural</v>
      </c>
      <c r="I338" s="378">
        <v>9</v>
      </c>
      <c r="J338" s="378">
        <v>4864</v>
      </c>
      <c r="K338" s="378">
        <v>168</v>
      </c>
      <c r="L338" s="378">
        <v>40285</v>
      </c>
      <c r="M338" s="378">
        <v>45326</v>
      </c>
      <c r="N338" s="378"/>
      <c r="O338" s="378"/>
      <c r="P338" s="362"/>
      <c r="Q338" s="362"/>
    </row>
    <row r="339" spans="1:17" x14ac:dyDescent="0.3">
      <c r="A339" s="362"/>
      <c r="B339" s="362"/>
      <c r="C339" s="362"/>
      <c r="D339" s="364"/>
      <c r="E339" s="362"/>
      <c r="F339" s="362"/>
      <c r="G339" s="3"/>
      <c r="H339" s="3"/>
      <c r="I339" s="378"/>
      <c r="J339" s="378"/>
      <c r="K339" s="378"/>
      <c r="L339" s="378"/>
      <c r="M339" s="378"/>
      <c r="N339" s="378"/>
      <c r="O339" s="378"/>
      <c r="P339" s="362"/>
      <c r="Q339" s="362"/>
    </row>
    <row r="340" spans="1:17" ht="28.8" x14ac:dyDescent="0.3">
      <c r="A340" s="362"/>
      <c r="B340" s="380"/>
      <c r="C340" s="380" t="s">
        <v>979</v>
      </c>
      <c r="D340" s="381" t="s">
        <v>980</v>
      </c>
      <c r="E340" s="380"/>
      <c r="F340" s="381" t="s">
        <v>980</v>
      </c>
      <c r="G340" s="3" t="str">
        <f>VLOOKUP(F340,class!A$1:B$460,2,FALSE)</f>
        <v>Shire County</v>
      </c>
      <c r="H340" s="3" t="str">
        <f>IFERROR(VLOOKUP(F340,classifications!A$3:C$335,3,FALSE),VLOOKUP(F340,classifications!I$2:K$28,3,FALSE))</f>
        <v>Predominantly Rural</v>
      </c>
      <c r="I340" s="388">
        <v>20359</v>
      </c>
      <c r="J340" s="388">
        <v>45888</v>
      </c>
      <c r="K340" s="388">
        <v>746</v>
      </c>
      <c r="L340" s="388">
        <v>372027</v>
      </c>
      <c r="M340" s="385">
        <v>439020</v>
      </c>
      <c r="N340" s="378"/>
      <c r="O340" s="378"/>
      <c r="P340" s="362"/>
      <c r="Q340" s="362"/>
    </row>
    <row r="341" spans="1:17" ht="28.8" x14ac:dyDescent="0.3">
      <c r="A341" s="362"/>
      <c r="B341" s="380" t="s">
        <v>981</v>
      </c>
      <c r="C341" s="380" t="s">
        <v>983</v>
      </c>
      <c r="D341" s="381"/>
      <c r="E341" s="380" t="s">
        <v>984</v>
      </c>
      <c r="F341" s="380" t="s">
        <v>984</v>
      </c>
      <c r="G341" s="3" t="str">
        <f>VLOOKUP(F341,class!A$1:B$460,2,FALSE)</f>
        <v>Shire District</v>
      </c>
      <c r="H341" s="3" t="str">
        <f>IFERROR(VLOOKUP(F341,classifications!A$3:C$335,3,FALSE),VLOOKUP(F341,classifications!I$2:K$28,3,FALSE))</f>
        <v>Predominantly Rural</v>
      </c>
      <c r="I341" s="378">
        <v>27</v>
      </c>
      <c r="J341" s="378">
        <v>8707</v>
      </c>
      <c r="K341" s="378">
        <v>0</v>
      </c>
      <c r="L341" s="378">
        <v>55117</v>
      </c>
      <c r="M341" s="378">
        <v>63851</v>
      </c>
      <c r="N341" s="378"/>
      <c r="O341" s="378"/>
      <c r="P341" s="362"/>
      <c r="Q341" s="362"/>
    </row>
    <row r="342" spans="1:17" ht="28.8" x14ac:dyDescent="0.3">
      <c r="A342" s="362"/>
      <c r="B342" s="380" t="s">
        <v>985</v>
      </c>
      <c r="C342" s="380" t="s">
        <v>987</v>
      </c>
      <c r="D342" s="381"/>
      <c r="E342" s="380" t="s">
        <v>988</v>
      </c>
      <c r="F342" s="380" t="s">
        <v>988</v>
      </c>
      <c r="G342" s="3" t="str">
        <f>VLOOKUP(F342,class!A$1:B$460,2,FALSE)</f>
        <v>Shire District</v>
      </c>
      <c r="H342" s="3" t="str">
        <f>IFERROR(VLOOKUP(F342,classifications!A$3:C$335,3,FALSE),VLOOKUP(F342,classifications!I$2:K$28,3,FALSE))</f>
        <v>Urban with Significant Rural</v>
      </c>
      <c r="I342" s="378">
        <v>12</v>
      </c>
      <c r="J342" s="378">
        <v>5778</v>
      </c>
      <c r="K342" s="378">
        <v>144</v>
      </c>
      <c r="L342" s="378">
        <v>54590</v>
      </c>
      <c r="M342" s="378">
        <v>60524</v>
      </c>
      <c r="N342" s="378"/>
      <c r="O342" s="378"/>
      <c r="P342" s="362"/>
      <c r="Q342" s="362"/>
    </row>
    <row r="343" spans="1:17" ht="43.2" x14ac:dyDescent="0.3">
      <c r="A343" s="362"/>
      <c r="B343" s="380" t="s">
        <v>989</v>
      </c>
      <c r="C343" s="380" t="s">
        <v>991</v>
      </c>
      <c r="D343" s="381"/>
      <c r="E343" s="380" t="s">
        <v>992</v>
      </c>
      <c r="F343" s="380" t="s">
        <v>992</v>
      </c>
      <c r="G343" s="3" t="str">
        <f>VLOOKUP(F343,class!A$1:B$460,2,FALSE)</f>
        <v>Shire District</v>
      </c>
      <c r="H343" s="3" t="str">
        <f>IFERROR(VLOOKUP(F343,classifications!A$3:C$335,3,FALSE),VLOOKUP(F343,classifications!I$2:K$28,3,FALSE))</f>
        <v>Urban with Significant Rural</v>
      </c>
      <c r="I343" s="378">
        <v>5776</v>
      </c>
      <c r="J343" s="378">
        <v>1867</v>
      </c>
      <c r="K343" s="378">
        <v>0</v>
      </c>
      <c r="L343" s="378">
        <v>42035</v>
      </c>
      <c r="M343" s="378">
        <v>49678</v>
      </c>
      <c r="N343" s="378"/>
      <c r="O343" s="378"/>
      <c r="P343" s="362"/>
      <c r="Q343" s="362"/>
    </row>
    <row r="344" spans="1:17" ht="57.6" x14ac:dyDescent="0.3">
      <c r="A344" s="362"/>
      <c r="B344" s="380" t="s">
        <v>993</v>
      </c>
      <c r="C344" s="380" t="s">
        <v>995</v>
      </c>
      <c r="D344" s="381"/>
      <c r="E344" s="380" t="s">
        <v>1967</v>
      </c>
      <c r="F344" s="380" t="s">
        <v>996</v>
      </c>
      <c r="G344" s="3" t="str">
        <f>VLOOKUP(F344,class!A$1:B$460,2,FALSE)</f>
        <v>Shire District</v>
      </c>
      <c r="H344" s="3" t="str">
        <f>IFERROR(VLOOKUP(F344,classifications!A$3:C$335,3,FALSE),VLOOKUP(F344,classifications!I$2:K$28,3,FALSE))</f>
        <v>Predominantly Rural</v>
      </c>
      <c r="I344" s="378">
        <v>110</v>
      </c>
      <c r="J344" s="378">
        <v>9702</v>
      </c>
      <c r="K344" s="378">
        <v>590</v>
      </c>
      <c r="L344" s="378">
        <v>64720</v>
      </c>
      <c r="M344" s="378">
        <v>75122</v>
      </c>
      <c r="N344" s="378"/>
      <c r="O344" s="378"/>
      <c r="P344" s="362"/>
      <c r="Q344" s="362"/>
    </row>
    <row r="345" spans="1:17" ht="28.8" x14ac:dyDescent="0.3">
      <c r="A345" s="362"/>
      <c r="B345" s="380" t="s">
        <v>997</v>
      </c>
      <c r="C345" s="380" t="s">
        <v>999</v>
      </c>
      <c r="D345" s="381"/>
      <c r="E345" s="380" t="s">
        <v>1000</v>
      </c>
      <c r="F345" s="380" t="s">
        <v>1000</v>
      </c>
      <c r="G345" s="3" t="str">
        <f>VLOOKUP(F345,class!A$1:B$460,2,FALSE)</f>
        <v>Shire District</v>
      </c>
      <c r="H345" s="3" t="str">
        <f>IFERROR(VLOOKUP(F345,classifications!A$3:C$335,3,FALSE),VLOOKUP(F345,classifications!I$2:K$28,3,FALSE))</f>
        <v>Predominantly Rural</v>
      </c>
      <c r="I345" s="378">
        <v>22</v>
      </c>
      <c r="J345" s="378">
        <v>6259</v>
      </c>
      <c r="K345" s="378">
        <v>0</v>
      </c>
      <c r="L345" s="378">
        <v>50855</v>
      </c>
      <c r="M345" s="378">
        <v>57136</v>
      </c>
      <c r="N345" s="378"/>
      <c r="O345" s="378"/>
      <c r="P345" s="362"/>
      <c r="Q345" s="362"/>
    </row>
    <row r="346" spans="1:17" ht="28.8" x14ac:dyDescent="0.3">
      <c r="A346" s="362"/>
      <c r="B346" s="380" t="s">
        <v>1001</v>
      </c>
      <c r="C346" s="380" t="s">
        <v>1003</v>
      </c>
      <c r="D346" s="381"/>
      <c r="E346" s="380" t="s">
        <v>1004</v>
      </c>
      <c r="F346" s="380" t="s">
        <v>1004</v>
      </c>
      <c r="G346" s="3" t="str">
        <f>VLOOKUP(F346,class!A$1:B$460,2,FALSE)</f>
        <v>Shire District</v>
      </c>
      <c r="H346" s="3" t="str">
        <f>IFERROR(VLOOKUP(F346,classifications!A$3:C$335,3,FALSE),VLOOKUP(F346,classifications!I$2:K$28,3,FALSE))</f>
        <v>Predominantly Urban</v>
      </c>
      <c r="I346" s="378">
        <v>14405</v>
      </c>
      <c r="J346" s="378">
        <v>5825</v>
      </c>
      <c r="K346" s="378">
        <v>0</v>
      </c>
      <c r="L346" s="378">
        <v>47714</v>
      </c>
      <c r="M346" s="378">
        <v>67944</v>
      </c>
      <c r="N346" s="378"/>
      <c r="O346" s="378"/>
      <c r="P346" s="362"/>
      <c r="Q346" s="362"/>
    </row>
    <row r="347" spans="1:17" ht="28.8" x14ac:dyDescent="0.3">
      <c r="A347" s="362"/>
      <c r="B347" s="380" t="s">
        <v>1005</v>
      </c>
      <c r="C347" s="380" t="s">
        <v>1007</v>
      </c>
      <c r="D347" s="381"/>
      <c r="E347" s="380" t="s">
        <v>1008</v>
      </c>
      <c r="F347" s="380" t="s">
        <v>1008</v>
      </c>
      <c r="G347" s="3" t="str">
        <f>VLOOKUP(F347,class!A$1:B$460,2,FALSE)</f>
        <v>Shire District</v>
      </c>
      <c r="H347" s="3" t="str">
        <f>IFERROR(VLOOKUP(F347,classifications!A$3:C$335,3,FALSE),VLOOKUP(F347,classifications!I$2:K$28,3,FALSE))</f>
        <v>Predominantly Rural</v>
      </c>
      <c r="I347" s="378">
        <v>7</v>
      </c>
      <c r="J347" s="378">
        <v>7750</v>
      </c>
      <c r="K347" s="378">
        <v>12</v>
      </c>
      <c r="L347" s="378">
        <v>56996</v>
      </c>
      <c r="M347" s="378">
        <v>64765</v>
      </c>
      <c r="N347" s="378"/>
      <c r="O347" s="378"/>
      <c r="P347" s="362"/>
      <c r="Q347" s="362"/>
    </row>
    <row r="348" spans="1:17" x14ac:dyDescent="0.3">
      <c r="A348" s="362"/>
      <c r="B348" s="362"/>
      <c r="C348" s="362"/>
      <c r="D348" s="364"/>
      <c r="E348" s="362"/>
      <c r="F348" s="362"/>
      <c r="G348" s="362"/>
      <c r="H348" s="362"/>
      <c r="I348" s="378"/>
      <c r="J348" s="378"/>
      <c r="K348" s="378"/>
      <c r="L348" s="378"/>
      <c r="M348" s="378"/>
      <c r="N348" s="378"/>
      <c r="O348" s="378"/>
      <c r="P348" s="362"/>
      <c r="Q348" s="362"/>
    </row>
    <row r="349" spans="1:17" ht="28.8" x14ac:dyDescent="0.3">
      <c r="A349" s="362"/>
      <c r="B349" s="380"/>
      <c r="C349" s="380" t="s">
        <v>1009</v>
      </c>
      <c r="D349" s="381" t="s">
        <v>1010</v>
      </c>
      <c r="E349" s="380"/>
      <c r="F349" s="380"/>
      <c r="G349" s="380"/>
      <c r="H349" s="362"/>
      <c r="I349" s="384"/>
      <c r="J349" s="384"/>
      <c r="K349" s="384"/>
      <c r="L349" s="384"/>
      <c r="M349" s="384"/>
      <c r="N349" s="378"/>
      <c r="O349" s="378"/>
      <c r="P349" s="362"/>
      <c r="Q349" s="362"/>
    </row>
    <row r="350" spans="1:17" ht="28.8" x14ac:dyDescent="0.3">
      <c r="A350" s="362"/>
      <c r="B350" s="380" t="s">
        <v>1011</v>
      </c>
      <c r="C350" s="380" t="s">
        <v>1013</v>
      </c>
      <c r="D350" s="381"/>
      <c r="E350" s="380" t="s">
        <v>1014</v>
      </c>
      <c r="F350" s="380" t="s">
        <v>1014</v>
      </c>
      <c r="G350" s="380"/>
      <c r="H350" s="362"/>
      <c r="I350" s="382"/>
      <c r="J350" s="382"/>
      <c r="K350" s="382"/>
      <c r="L350" s="382"/>
      <c r="M350" s="382"/>
      <c r="N350" s="378"/>
      <c r="O350" s="378"/>
      <c r="P350" s="362"/>
      <c r="Q350" s="362"/>
    </row>
    <row r="351" spans="1:17" ht="28.8" x14ac:dyDescent="0.3">
      <c r="A351" s="362"/>
      <c r="B351" s="380" t="s">
        <v>1015</v>
      </c>
      <c r="C351" s="380" t="s">
        <v>1017</v>
      </c>
      <c r="D351" s="381"/>
      <c r="E351" s="380" t="s">
        <v>1018</v>
      </c>
      <c r="F351" s="380" t="s">
        <v>1018</v>
      </c>
      <c r="G351" s="380"/>
      <c r="H351" s="362"/>
      <c r="I351" s="382"/>
      <c r="J351" s="382"/>
      <c r="K351" s="382"/>
      <c r="L351" s="382"/>
      <c r="M351" s="382"/>
      <c r="N351" s="378"/>
      <c r="O351" s="378"/>
      <c r="P351" s="362"/>
      <c r="Q351" s="362"/>
    </row>
    <row r="352" spans="1:17" ht="43.2" x14ac:dyDescent="0.3">
      <c r="A352" s="362"/>
      <c r="B352" s="380" t="s">
        <v>1019</v>
      </c>
      <c r="C352" s="380" t="s">
        <v>1021</v>
      </c>
      <c r="D352" s="381"/>
      <c r="E352" s="380" t="s">
        <v>1022</v>
      </c>
      <c r="F352" s="380" t="s">
        <v>1022</v>
      </c>
      <c r="G352" s="380"/>
      <c r="H352" s="362"/>
      <c r="I352" s="382"/>
      <c r="J352" s="382"/>
      <c r="K352" s="382"/>
      <c r="L352" s="382"/>
      <c r="M352" s="382"/>
      <c r="N352" s="378"/>
      <c r="O352" s="378"/>
      <c r="P352" s="362"/>
      <c r="Q352" s="362"/>
    </row>
    <row r="353" spans="1:17" ht="28.8" x14ac:dyDescent="0.3">
      <c r="A353" s="362"/>
      <c r="B353" s="380" t="s">
        <v>1023</v>
      </c>
      <c r="C353" s="380" t="s">
        <v>1025</v>
      </c>
      <c r="D353" s="381"/>
      <c r="E353" s="380" t="s">
        <v>1026</v>
      </c>
      <c r="F353" s="380" t="s">
        <v>1026</v>
      </c>
      <c r="G353" s="380"/>
      <c r="H353" s="362"/>
      <c r="I353" s="382"/>
      <c r="J353" s="382"/>
      <c r="K353" s="382"/>
      <c r="L353" s="382"/>
      <c r="M353" s="382"/>
      <c r="N353" s="378"/>
      <c r="O353" s="378"/>
      <c r="P353" s="362"/>
      <c r="Q353" s="362"/>
    </row>
    <row r="354" spans="1:17" ht="28.8" x14ac:dyDescent="0.3">
      <c r="A354" s="362"/>
      <c r="B354" s="380" t="s">
        <v>1027</v>
      </c>
      <c r="C354" s="380" t="s">
        <v>1029</v>
      </c>
      <c r="D354" s="381"/>
      <c r="E354" s="380" t="s">
        <v>1030</v>
      </c>
      <c r="F354" s="380" t="s">
        <v>1030</v>
      </c>
      <c r="G354" s="380"/>
      <c r="H354" s="362"/>
      <c r="I354" s="382"/>
      <c r="J354" s="382"/>
      <c r="K354" s="382"/>
      <c r="L354" s="382"/>
      <c r="M354" s="382"/>
      <c r="N354" s="378"/>
      <c r="O354" s="378"/>
      <c r="P354" s="362"/>
      <c r="Q354" s="362"/>
    </row>
    <row r="355" spans="1:17" ht="43.2" x14ac:dyDescent="0.3">
      <c r="A355" s="362"/>
      <c r="B355" s="380" t="s">
        <v>1031</v>
      </c>
      <c r="C355" s="380" t="s">
        <v>1033</v>
      </c>
      <c r="D355" s="381"/>
      <c r="E355" s="380" t="s">
        <v>1034</v>
      </c>
      <c r="F355" s="380" t="s">
        <v>1034</v>
      </c>
      <c r="G355" s="380"/>
      <c r="H355" s="362"/>
      <c r="I355" s="382"/>
      <c r="J355" s="382"/>
      <c r="K355" s="382"/>
      <c r="L355" s="382"/>
      <c r="M355" s="382"/>
      <c r="N355" s="378"/>
      <c r="O355" s="378"/>
      <c r="P355" s="362"/>
      <c r="Q355" s="362"/>
    </row>
    <row r="356" spans="1:17" ht="28.8" x14ac:dyDescent="0.3">
      <c r="A356" s="362"/>
      <c r="B356" s="380" t="s">
        <v>1035</v>
      </c>
      <c r="C356" s="380" t="s">
        <v>1037</v>
      </c>
      <c r="D356" s="381"/>
      <c r="E356" s="380" t="s">
        <v>1038</v>
      </c>
      <c r="F356" s="380" t="s">
        <v>1038</v>
      </c>
      <c r="G356" s="380"/>
      <c r="H356" s="362"/>
      <c r="I356" s="382"/>
      <c r="J356" s="382"/>
      <c r="K356" s="382"/>
      <c r="L356" s="382"/>
      <c r="M356" s="382"/>
      <c r="N356" s="378"/>
      <c r="O356" s="378"/>
      <c r="P356" s="362"/>
      <c r="Q356" s="362"/>
    </row>
    <row r="357" spans="1:17" x14ac:dyDescent="0.3">
      <c r="A357" s="362"/>
      <c r="B357" s="362"/>
      <c r="C357" s="362"/>
      <c r="D357" s="364"/>
      <c r="E357" s="362"/>
      <c r="F357" s="362"/>
      <c r="G357" s="362"/>
      <c r="H357" s="362"/>
      <c r="I357" s="378"/>
      <c r="J357" s="378"/>
      <c r="K357" s="378"/>
      <c r="L357" s="378"/>
      <c r="M357" s="378"/>
      <c r="N357" s="378"/>
      <c r="O357" s="378"/>
      <c r="P357" s="362"/>
      <c r="Q357" s="362"/>
    </row>
    <row r="358" spans="1:17" ht="28.8" x14ac:dyDescent="0.3">
      <c r="A358" s="362"/>
      <c r="B358" s="380"/>
      <c r="C358" s="380" t="s">
        <v>1542</v>
      </c>
      <c r="D358" s="381" t="s">
        <v>1543</v>
      </c>
      <c r="E358" s="380"/>
      <c r="F358" s="380"/>
      <c r="G358" s="380"/>
      <c r="H358" s="362"/>
      <c r="I358" s="382"/>
      <c r="J358" s="382"/>
      <c r="K358" s="382"/>
      <c r="L358" s="382"/>
      <c r="M358" s="382"/>
      <c r="N358" s="378"/>
      <c r="O358" s="378"/>
      <c r="P358" s="362"/>
      <c r="Q358" s="362"/>
    </row>
    <row r="359" spans="1:17" ht="28.8" x14ac:dyDescent="0.3">
      <c r="A359" s="362"/>
      <c r="B359" s="380" t="s">
        <v>1544</v>
      </c>
      <c r="C359" s="380" t="s">
        <v>1546</v>
      </c>
      <c r="D359" s="381"/>
      <c r="E359" s="380" t="s">
        <v>1547</v>
      </c>
      <c r="F359" s="380" t="s">
        <v>1547</v>
      </c>
      <c r="G359" s="380"/>
      <c r="H359" s="380"/>
      <c r="I359" s="382"/>
      <c r="J359" s="382"/>
      <c r="K359" s="382"/>
      <c r="L359" s="382"/>
      <c r="M359" s="382"/>
      <c r="N359" s="378"/>
      <c r="O359" s="378"/>
      <c r="P359" s="362"/>
      <c r="Q359" s="362"/>
    </row>
    <row r="360" spans="1:17" ht="43.2" x14ac:dyDescent="0.3">
      <c r="A360" s="362"/>
      <c r="B360" s="380" t="s">
        <v>1548</v>
      </c>
      <c r="C360" s="380" t="s">
        <v>1550</v>
      </c>
      <c r="D360" s="381"/>
      <c r="E360" s="380" t="s">
        <v>1551</v>
      </c>
      <c r="F360" s="380" t="s">
        <v>1551</v>
      </c>
      <c r="G360" s="380"/>
      <c r="H360" s="380"/>
      <c r="I360" s="382"/>
      <c r="J360" s="382"/>
      <c r="K360" s="382"/>
      <c r="L360" s="382"/>
      <c r="M360" s="382"/>
      <c r="N360" s="378"/>
      <c r="O360" s="378"/>
      <c r="P360" s="362"/>
      <c r="Q360" s="362"/>
    </row>
    <row r="361" spans="1:17" ht="28.8" x14ac:dyDescent="0.3">
      <c r="A361" s="362"/>
      <c r="B361" s="380" t="s">
        <v>1552</v>
      </c>
      <c r="C361" s="380" t="s">
        <v>1554</v>
      </c>
      <c r="D361" s="381"/>
      <c r="E361" s="380" t="s">
        <v>1555</v>
      </c>
      <c r="F361" s="380" t="s">
        <v>1555</v>
      </c>
      <c r="G361" s="380"/>
      <c r="H361" s="380"/>
      <c r="I361" s="382"/>
      <c r="J361" s="382"/>
      <c r="K361" s="382"/>
      <c r="L361" s="382"/>
      <c r="M361" s="382"/>
      <c r="N361" s="378"/>
      <c r="O361" s="378"/>
      <c r="P361" s="362"/>
      <c r="Q361" s="362"/>
    </row>
    <row r="362" spans="1:17" ht="28.8" x14ac:dyDescent="0.3">
      <c r="A362" s="362"/>
      <c r="B362" s="380" t="s">
        <v>1556</v>
      </c>
      <c r="C362" s="380" t="s">
        <v>1558</v>
      </c>
      <c r="D362" s="381"/>
      <c r="E362" s="380" t="s">
        <v>1559</v>
      </c>
      <c r="F362" s="380" t="s">
        <v>1559</v>
      </c>
      <c r="G362" s="380"/>
      <c r="H362" s="380"/>
      <c r="I362" s="382"/>
      <c r="J362" s="382"/>
      <c r="K362" s="382"/>
      <c r="L362" s="382"/>
      <c r="M362" s="382"/>
      <c r="N362" s="378"/>
      <c r="O362" s="378"/>
      <c r="P362" s="362"/>
      <c r="Q362" s="362"/>
    </row>
    <row r="363" spans="1:17" ht="28.8" x14ac:dyDescent="0.3">
      <c r="A363" s="362"/>
      <c r="B363" s="380" t="s">
        <v>1560</v>
      </c>
      <c r="C363" s="380" t="s">
        <v>1562</v>
      </c>
      <c r="D363" s="381"/>
      <c r="E363" s="380" t="s">
        <v>1563</v>
      </c>
      <c r="F363" s="380" t="s">
        <v>1563</v>
      </c>
      <c r="G363" s="380"/>
      <c r="H363" s="380"/>
      <c r="I363" s="382"/>
      <c r="J363" s="382"/>
      <c r="K363" s="382"/>
      <c r="L363" s="382"/>
      <c r="M363" s="382"/>
      <c r="N363" s="378"/>
      <c r="O363" s="378"/>
      <c r="P363" s="362"/>
      <c r="Q363" s="362"/>
    </row>
    <row r="364" spans="1:17" ht="28.8" x14ac:dyDescent="0.3">
      <c r="A364" s="362"/>
      <c r="B364" s="380" t="s">
        <v>1564</v>
      </c>
      <c r="C364" s="380" t="s">
        <v>1566</v>
      </c>
      <c r="D364" s="381"/>
      <c r="E364" s="380" t="s">
        <v>1567</v>
      </c>
      <c r="F364" s="380" t="s">
        <v>1567</v>
      </c>
      <c r="G364" s="380"/>
      <c r="H364" s="380"/>
      <c r="I364" s="382"/>
      <c r="J364" s="382"/>
      <c r="K364" s="382"/>
      <c r="L364" s="382"/>
      <c r="M364" s="382"/>
      <c r="N364" s="378"/>
      <c r="O364" s="378"/>
      <c r="P364" s="362"/>
      <c r="Q364" s="362"/>
    </row>
    <row r="365" spans="1:17" x14ac:dyDescent="0.3">
      <c r="A365" s="362"/>
      <c r="B365" s="362"/>
      <c r="C365" s="362"/>
      <c r="D365" s="364"/>
      <c r="E365" s="362"/>
      <c r="F365" s="362"/>
      <c r="G365" s="362"/>
      <c r="H365" s="362"/>
      <c r="I365" s="378"/>
      <c r="J365" s="378"/>
      <c r="K365" s="378"/>
      <c r="L365" s="378"/>
      <c r="M365" s="378"/>
      <c r="N365" s="378"/>
      <c r="O365" s="378"/>
      <c r="P365" s="362"/>
      <c r="Q365" s="362"/>
    </row>
    <row r="366" spans="1:17" ht="28.8" x14ac:dyDescent="0.3">
      <c r="A366" s="362"/>
      <c r="B366" s="380"/>
      <c r="C366" s="380" t="s">
        <v>1039</v>
      </c>
      <c r="D366" s="381" t="s">
        <v>1040</v>
      </c>
      <c r="E366" s="380"/>
      <c r="F366" s="381" t="s">
        <v>1040</v>
      </c>
      <c r="G366" s="3" t="str">
        <f>VLOOKUP(F366,class!A$1:B$460,2,FALSE)</f>
        <v>Shire County</v>
      </c>
      <c r="H366" s="3" t="str">
        <f>IFERROR(VLOOKUP(F366,classifications!A$3:C$335,3,FALSE),VLOOKUP(F366,classifications!I$2:K$28,3,FALSE))</f>
        <v>Predominantly Rural</v>
      </c>
      <c r="I366" s="388">
        <v>8502</v>
      </c>
      <c r="J366" s="388">
        <v>25608</v>
      </c>
      <c r="K366" s="388">
        <v>2442</v>
      </c>
      <c r="L366" s="388">
        <v>265975</v>
      </c>
      <c r="M366" s="384">
        <v>302527</v>
      </c>
      <c r="N366" s="378"/>
      <c r="O366" s="378"/>
      <c r="P366" s="362"/>
      <c r="Q366" s="362"/>
    </row>
    <row r="367" spans="1:17" ht="28.8" x14ac:dyDescent="0.3">
      <c r="A367" s="362"/>
      <c r="B367" s="380" t="s">
        <v>1041</v>
      </c>
      <c r="C367" s="380" t="s">
        <v>1043</v>
      </c>
      <c r="D367" s="381"/>
      <c r="E367" s="380" t="s">
        <v>1044</v>
      </c>
      <c r="F367" s="380" t="s">
        <v>1044</v>
      </c>
      <c r="G367" s="3" t="str">
        <f>VLOOKUP(F367,class!A$1:B$460,2,FALSE)</f>
        <v>Shire District</v>
      </c>
      <c r="H367" s="3" t="str">
        <f>IFERROR(VLOOKUP(F367,classifications!A$3:C$335,3,FALSE),VLOOKUP(F367,classifications!I$2:K$28,3,FALSE))</f>
        <v>Predominantly Rural</v>
      </c>
      <c r="I367" s="378">
        <v>31</v>
      </c>
      <c r="J367" s="378">
        <v>2570</v>
      </c>
      <c r="K367" s="378">
        <v>0</v>
      </c>
      <c r="L367" s="378">
        <v>26377</v>
      </c>
      <c r="M367" s="378">
        <v>28978</v>
      </c>
      <c r="N367" s="378"/>
      <c r="O367" s="378"/>
      <c r="P367" s="362"/>
      <c r="Q367" s="362"/>
    </row>
    <row r="368" spans="1:17" ht="28.8" x14ac:dyDescent="0.3">
      <c r="A368" s="362"/>
      <c r="B368" s="380" t="s">
        <v>1045</v>
      </c>
      <c r="C368" s="380" t="s">
        <v>1047</v>
      </c>
      <c r="D368" s="381"/>
      <c r="E368" s="380" t="s">
        <v>1048</v>
      </c>
      <c r="F368" s="380" t="s">
        <v>1048</v>
      </c>
      <c r="G368" s="3" t="str">
        <f>VLOOKUP(F368,class!A$1:B$460,2,FALSE)</f>
        <v>Shire District</v>
      </c>
      <c r="H368" s="3" t="str">
        <f>IFERROR(VLOOKUP(F368,classifications!A$3:C$335,3,FALSE),VLOOKUP(F368,classifications!I$2:K$28,3,FALSE))</f>
        <v>Predominantly Rural</v>
      </c>
      <c r="I368" s="378">
        <v>0</v>
      </c>
      <c r="J368" s="378">
        <v>5837</v>
      </c>
      <c r="K368" s="378">
        <v>851</v>
      </c>
      <c r="L368" s="378">
        <v>37359</v>
      </c>
      <c r="M368" s="378">
        <v>44047</v>
      </c>
      <c r="N368" s="378"/>
      <c r="O368" s="378"/>
      <c r="P368" s="362"/>
      <c r="Q368" s="362"/>
    </row>
    <row r="369" spans="1:17" ht="28.8" x14ac:dyDescent="0.3">
      <c r="A369" s="362"/>
      <c r="B369" s="380" t="s">
        <v>1049</v>
      </c>
      <c r="C369" s="380" t="s">
        <v>1051</v>
      </c>
      <c r="D369" s="381"/>
      <c r="E369" s="380" t="s">
        <v>1052</v>
      </c>
      <c r="F369" s="380" t="s">
        <v>1052</v>
      </c>
      <c r="G369" s="3" t="str">
        <f>VLOOKUP(F369,class!A$1:B$460,2,FALSE)</f>
        <v>Shire District</v>
      </c>
      <c r="H369" s="3" t="str">
        <f>IFERROR(VLOOKUP(F369,classifications!A$3:C$335,3,FALSE),VLOOKUP(F369,classifications!I$2:K$28,3,FALSE))</f>
        <v>Urban with Significant Rural</v>
      </c>
      <c r="I369" s="378">
        <v>3920</v>
      </c>
      <c r="J369" s="378">
        <v>3606</v>
      </c>
      <c r="K369" s="378">
        <v>0</v>
      </c>
      <c r="L369" s="378">
        <v>69095</v>
      </c>
      <c r="M369" s="378">
        <v>76621</v>
      </c>
      <c r="N369" s="378"/>
      <c r="O369" s="378"/>
      <c r="P369" s="362"/>
      <c r="Q369" s="362"/>
    </row>
    <row r="370" spans="1:17" ht="28.8" x14ac:dyDescent="0.3">
      <c r="A370" s="362"/>
      <c r="B370" s="380" t="s">
        <v>1053</v>
      </c>
      <c r="C370" s="380" t="s">
        <v>1055</v>
      </c>
      <c r="D370" s="381"/>
      <c r="E370" s="380" t="s">
        <v>1056</v>
      </c>
      <c r="F370" s="380" t="s">
        <v>1056</v>
      </c>
      <c r="G370" s="3" t="str">
        <f>VLOOKUP(F370,class!A$1:B$460,2,FALSE)</f>
        <v>Shire District</v>
      </c>
      <c r="H370" s="3" t="str">
        <f>IFERROR(VLOOKUP(F370,classifications!A$3:C$335,3,FALSE),VLOOKUP(F370,classifications!I$2:K$28,3,FALSE))</f>
        <v>Predominantly Rural</v>
      </c>
      <c r="I370" s="378">
        <v>1478</v>
      </c>
      <c r="J370" s="378">
        <v>942</v>
      </c>
      <c r="K370" s="378">
        <v>1587</v>
      </c>
      <c r="L370" s="378">
        <v>19662</v>
      </c>
      <c r="M370" s="378">
        <v>23669</v>
      </c>
      <c r="N370" s="378"/>
      <c r="O370" s="378"/>
      <c r="P370" s="362"/>
      <c r="Q370" s="362"/>
    </row>
    <row r="371" spans="1:17" ht="28.8" x14ac:dyDescent="0.3">
      <c r="A371" s="362"/>
      <c r="B371" s="380" t="s">
        <v>1057</v>
      </c>
      <c r="C371" s="380" t="s">
        <v>1059</v>
      </c>
      <c r="D371" s="381"/>
      <c r="E371" s="380" t="s">
        <v>1060</v>
      </c>
      <c r="F371" s="380" t="s">
        <v>1060</v>
      </c>
      <c r="G371" s="3" t="str">
        <f>VLOOKUP(F371,class!A$1:B$460,2,FALSE)</f>
        <v>Shire District</v>
      </c>
      <c r="H371" s="3" t="str">
        <f>IFERROR(VLOOKUP(F371,classifications!A$3:C$335,3,FALSE),VLOOKUP(F371,classifications!I$2:K$28,3,FALSE))</f>
        <v>Predominantly Rural</v>
      </c>
      <c r="I371" s="378">
        <v>22</v>
      </c>
      <c r="J371" s="378">
        <v>3399</v>
      </c>
      <c r="K371" s="378">
        <v>4</v>
      </c>
      <c r="L371" s="378">
        <v>24330</v>
      </c>
      <c r="M371" s="378">
        <v>27755</v>
      </c>
      <c r="N371" s="378"/>
      <c r="O371" s="378"/>
      <c r="P371" s="362"/>
      <c r="Q371" s="362"/>
    </row>
    <row r="372" spans="1:17" ht="28.8" x14ac:dyDescent="0.3">
      <c r="A372" s="362"/>
      <c r="B372" s="380" t="s">
        <v>1061</v>
      </c>
      <c r="C372" s="380" t="s">
        <v>1063</v>
      </c>
      <c r="D372" s="381"/>
      <c r="E372" s="380" t="s">
        <v>1064</v>
      </c>
      <c r="F372" s="380" t="s">
        <v>1064</v>
      </c>
      <c r="G372" s="3" t="str">
        <f>VLOOKUP(F372,class!A$1:B$460,2,FALSE)</f>
        <v>Shire District</v>
      </c>
      <c r="H372" s="3" t="str">
        <f>IFERROR(VLOOKUP(F372,classifications!A$3:C$335,3,FALSE),VLOOKUP(F372,classifications!I$2:K$28,3,FALSE))</f>
        <v>Urban with Significant Rural</v>
      </c>
      <c r="I372" s="378">
        <v>0</v>
      </c>
      <c r="J372" s="378">
        <v>7129</v>
      </c>
      <c r="K372" s="378">
        <v>0</v>
      </c>
      <c r="L372" s="378">
        <v>52693</v>
      </c>
      <c r="M372" s="378">
        <v>59822</v>
      </c>
      <c r="N372" s="378"/>
      <c r="O372" s="378"/>
      <c r="P372" s="362"/>
      <c r="Q372" s="362"/>
    </row>
    <row r="373" spans="1:17" ht="28.8" x14ac:dyDescent="0.3">
      <c r="A373" s="362"/>
      <c r="B373" s="380" t="s">
        <v>1065</v>
      </c>
      <c r="C373" s="380" t="s">
        <v>1067</v>
      </c>
      <c r="D373" s="381"/>
      <c r="E373" s="380" t="s">
        <v>1068</v>
      </c>
      <c r="F373" s="380" t="s">
        <v>1068</v>
      </c>
      <c r="G373" s="3" t="str">
        <f>VLOOKUP(F373,class!A$1:B$460,2,FALSE)</f>
        <v>Shire District</v>
      </c>
      <c r="H373" s="3" t="str">
        <f>IFERROR(VLOOKUP(F373,classifications!A$3:C$335,3,FALSE),VLOOKUP(F373,classifications!I$2:K$28,3,FALSE))</f>
        <v>Predominantly Rural</v>
      </c>
      <c r="I373" s="378">
        <v>3051</v>
      </c>
      <c r="J373" s="378">
        <v>2125</v>
      </c>
      <c r="K373" s="378">
        <v>0</v>
      </c>
      <c r="L373" s="378">
        <v>36459</v>
      </c>
      <c r="M373" s="378">
        <v>41635</v>
      </c>
      <c r="N373" s="378"/>
      <c r="O373" s="378"/>
      <c r="P373" s="362"/>
      <c r="Q373" s="362"/>
    </row>
    <row r="374" spans="1:17" x14ac:dyDescent="0.3">
      <c r="A374" s="362"/>
      <c r="B374" s="362"/>
      <c r="C374" s="362"/>
      <c r="D374" s="364"/>
      <c r="E374" s="362"/>
      <c r="F374" s="362"/>
      <c r="G374" s="362"/>
      <c r="H374" s="362"/>
      <c r="I374" s="378"/>
      <c r="J374" s="378"/>
      <c r="K374" s="378"/>
      <c r="L374" s="378"/>
      <c r="M374" s="378"/>
      <c r="N374" s="378"/>
      <c r="O374" s="378"/>
      <c r="P374" s="362"/>
      <c r="Q374" s="362"/>
    </row>
    <row r="375" spans="1:17" ht="28.8" x14ac:dyDescent="0.3">
      <c r="A375" s="362"/>
      <c r="B375" s="380"/>
      <c r="C375" s="380" t="s">
        <v>1069</v>
      </c>
      <c r="D375" s="381" t="s">
        <v>1070</v>
      </c>
      <c r="E375" s="380"/>
      <c r="F375" s="381" t="s">
        <v>1070</v>
      </c>
      <c r="G375" s="3" t="str">
        <f>VLOOKUP(F375,class!A$1:B$460,2,FALSE)</f>
        <v>Shire County</v>
      </c>
      <c r="H375" s="3" t="str">
        <f>IFERROR(VLOOKUP(F375,classifications!A$3:C$335,3,FALSE),VLOOKUP(F375,classifications!I$2:K$28,3,FALSE))</f>
        <v>Urban with Significant Rural</v>
      </c>
      <c r="I375" s="388">
        <v>29808</v>
      </c>
      <c r="J375" s="388">
        <v>19666</v>
      </c>
      <c r="K375" s="388">
        <v>199</v>
      </c>
      <c r="L375" s="388">
        <v>328040</v>
      </c>
      <c r="M375" s="384">
        <v>377713</v>
      </c>
      <c r="N375" s="378"/>
      <c r="O375" s="378"/>
      <c r="P375" s="362"/>
      <c r="Q375" s="362"/>
    </row>
    <row r="376" spans="1:17" ht="28.8" x14ac:dyDescent="0.3">
      <c r="A376" s="362"/>
      <c r="B376" s="380" t="s">
        <v>1071</v>
      </c>
      <c r="C376" s="380" t="s">
        <v>1073</v>
      </c>
      <c r="D376" s="381"/>
      <c r="E376" s="380" t="s">
        <v>1074</v>
      </c>
      <c r="F376" s="380" t="s">
        <v>1074</v>
      </c>
      <c r="G376" s="3" t="str">
        <f>VLOOKUP(F376,class!A$1:B$460,2,FALSE)</f>
        <v>Shire District</v>
      </c>
      <c r="H376" s="3" t="str">
        <f>IFERROR(VLOOKUP(F376,classifications!A$3:C$335,3,FALSE),VLOOKUP(F376,classifications!I$2:K$28,3,FALSE))</f>
        <v>Predominantly Urban</v>
      </c>
      <c r="I376" s="378">
        <v>6632</v>
      </c>
      <c r="J376" s="378">
        <v>2144</v>
      </c>
      <c r="K376" s="378">
        <v>2</v>
      </c>
      <c r="L376" s="378">
        <v>48319</v>
      </c>
      <c r="M376" s="378">
        <v>57097</v>
      </c>
      <c r="N376" s="378"/>
      <c r="O376" s="378"/>
      <c r="P376" s="362"/>
      <c r="Q376" s="362"/>
    </row>
    <row r="377" spans="1:17" ht="28.8" x14ac:dyDescent="0.3">
      <c r="A377" s="362"/>
      <c r="B377" s="380" t="s">
        <v>1075</v>
      </c>
      <c r="C377" s="380" t="s">
        <v>1077</v>
      </c>
      <c r="D377" s="381"/>
      <c r="E377" s="380" t="s">
        <v>1078</v>
      </c>
      <c r="F377" s="380" t="s">
        <v>1078</v>
      </c>
      <c r="G377" s="3" t="str">
        <f>VLOOKUP(F377,class!A$1:B$460,2,FALSE)</f>
        <v>Shire District</v>
      </c>
      <c r="H377" s="3" t="str">
        <f>IFERROR(VLOOKUP(F377,classifications!A$3:C$335,3,FALSE),VLOOKUP(F377,classifications!I$2:K$28,3,FALSE))</f>
        <v>Predominantly Rural</v>
      </c>
      <c r="I377" s="378">
        <v>6626</v>
      </c>
      <c r="J377" s="378">
        <v>1592</v>
      </c>
      <c r="K377" s="378">
        <v>0</v>
      </c>
      <c r="L377" s="378">
        <v>46917</v>
      </c>
      <c r="M377" s="378">
        <v>55135</v>
      </c>
      <c r="N377" s="378"/>
      <c r="O377" s="378"/>
      <c r="P377" s="362"/>
      <c r="Q377" s="362"/>
    </row>
    <row r="378" spans="1:17" ht="28.8" x14ac:dyDescent="0.3">
      <c r="A378" s="362"/>
      <c r="B378" s="380" t="s">
        <v>1079</v>
      </c>
      <c r="C378" s="380" t="s">
        <v>1081</v>
      </c>
      <c r="D378" s="381"/>
      <c r="E378" s="380" t="s">
        <v>1082</v>
      </c>
      <c r="F378" s="380" t="s">
        <v>1082</v>
      </c>
      <c r="G378" s="3" t="str">
        <f>VLOOKUP(F378,class!A$1:B$460,2,FALSE)</f>
        <v>Shire District</v>
      </c>
      <c r="H378" s="3" t="str">
        <f>IFERROR(VLOOKUP(F378,classifications!A$3:C$335,3,FALSE),VLOOKUP(F378,classifications!I$2:K$28,3,FALSE))</f>
        <v>Predominantly Urban</v>
      </c>
      <c r="I378" s="378">
        <v>4398</v>
      </c>
      <c r="J378" s="378">
        <v>1366</v>
      </c>
      <c r="K378" s="378">
        <v>197</v>
      </c>
      <c r="L378" s="378">
        <v>44965</v>
      </c>
      <c r="M378" s="378">
        <v>50926</v>
      </c>
      <c r="N378" s="378"/>
      <c r="O378" s="378"/>
      <c r="P378" s="362"/>
      <c r="Q378" s="362"/>
    </row>
    <row r="379" spans="1:17" ht="28.8" x14ac:dyDescent="0.3">
      <c r="A379" s="362"/>
      <c r="B379" s="380" t="s">
        <v>1083</v>
      </c>
      <c r="C379" s="380" t="s">
        <v>1085</v>
      </c>
      <c r="D379" s="381"/>
      <c r="E379" s="380" t="s">
        <v>1086</v>
      </c>
      <c r="F379" s="380" t="s">
        <v>1086</v>
      </c>
      <c r="G379" s="3" t="str">
        <f>VLOOKUP(F379,class!A$1:B$460,2,FALSE)</f>
        <v>Shire District</v>
      </c>
      <c r="H379" s="3" t="str">
        <f>IFERROR(VLOOKUP(F379,classifications!A$3:C$335,3,FALSE),VLOOKUP(F379,classifications!I$2:K$28,3,FALSE))</f>
        <v>Predominantly Urban</v>
      </c>
      <c r="I379" s="378">
        <v>188</v>
      </c>
      <c r="J379" s="378">
        <v>4991</v>
      </c>
      <c r="K379" s="378">
        <v>0</v>
      </c>
      <c r="L379" s="378">
        <v>48657</v>
      </c>
      <c r="M379" s="378">
        <v>53836</v>
      </c>
      <c r="N379" s="378"/>
      <c r="O379" s="378"/>
      <c r="P379" s="362"/>
      <c r="Q379" s="362"/>
    </row>
    <row r="380" spans="1:17" ht="28.8" x14ac:dyDescent="0.3">
      <c r="A380" s="362"/>
      <c r="B380" s="380" t="s">
        <v>1087</v>
      </c>
      <c r="C380" s="380" t="s">
        <v>1089</v>
      </c>
      <c r="D380" s="381"/>
      <c r="E380" s="380" t="s">
        <v>1090</v>
      </c>
      <c r="F380" s="380" t="s">
        <v>1090</v>
      </c>
      <c r="G380" s="3" t="str">
        <f>VLOOKUP(F380,class!A$1:B$460,2,FALSE)</f>
        <v>Shire District</v>
      </c>
      <c r="H380" s="3" t="str">
        <f>IFERROR(VLOOKUP(F380,classifications!A$3:C$335,3,FALSE),VLOOKUP(F380,classifications!I$2:K$28,3,FALSE))</f>
        <v>Predominantly Urban</v>
      </c>
      <c r="I380" s="378">
        <v>6374</v>
      </c>
      <c r="J380" s="378">
        <v>2322</v>
      </c>
      <c r="K380" s="378">
        <v>0</v>
      </c>
      <c r="L380" s="378">
        <v>42186</v>
      </c>
      <c r="M380" s="378">
        <v>50882</v>
      </c>
      <c r="N380" s="378"/>
      <c r="O380" s="378"/>
      <c r="P380" s="362"/>
      <c r="Q380" s="362"/>
    </row>
    <row r="381" spans="1:17" ht="57.6" x14ac:dyDescent="0.3">
      <c r="A381" s="362"/>
      <c r="B381" s="380" t="s">
        <v>1091</v>
      </c>
      <c r="C381" s="380" t="s">
        <v>1093</v>
      </c>
      <c r="D381" s="381"/>
      <c r="E381" s="380" t="s">
        <v>1094</v>
      </c>
      <c r="F381" s="380" t="s">
        <v>1094</v>
      </c>
      <c r="G381" s="3" t="str">
        <f>VLOOKUP(F381,class!A$1:B$460,2,FALSE)</f>
        <v>Shire District</v>
      </c>
      <c r="H381" s="3" t="str">
        <f>IFERROR(VLOOKUP(F381,classifications!A$3:C$335,3,FALSE),VLOOKUP(F381,classifications!I$2:K$28,3,FALSE))</f>
        <v>Predominantly Rural</v>
      </c>
      <c r="I381" s="378">
        <v>5560</v>
      </c>
      <c r="J381" s="378">
        <v>2651</v>
      </c>
      <c r="K381" s="378">
        <v>0</v>
      </c>
      <c r="L381" s="378">
        <v>48663</v>
      </c>
      <c r="M381" s="378">
        <v>56874</v>
      </c>
      <c r="N381" s="378"/>
      <c r="O381" s="378"/>
      <c r="P381" s="362"/>
      <c r="Q381" s="362"/>
    </row>
    <row r="382" spans="1:17" ht="28.8" x14ac:dyDescent="0.3">
      <c r="A382" s="362"/>
      <c r="B382" s="380" t="s">
        <v>1095</v>
      </c>
      <c r="C382" s="380" t="s">
        <v>1097</v>
      </c>
      <c r="D382" s="381"/>
      <c r="E382" s="380" t="s">
        <v>1098</v>
      </c>
      <c r="F382" s="380" t="s">
        <v>1098</v>
      </c>
      <c r="G382" s="3" t="str">
        <f>VLOOKUP(F382,class!A$1:B$460,2,FALSE)</f>
        <v>Shire District</v>
      </c>
      <c r="H382" s="3" t="str">
        <f>IFERROR(VLOOKUP(F382,classifications!A$3:C$335,3,FALSE),VLOOKUP(F382,classifications!I$2:K$28,3,FALSE))</f>
        <v>Predominantly Rural</v>
      </c>
      <c r="I382" s="378">
        <v>30</v>
      </c>
      <c r="J382" s="378">
        <v>4600</v>
      </c>
      <c r="K382" s="378">
        <v>0</v>
      </c>
      <c r="L382" s="378">
        <v>48333</v>
      </c>
      <c r="M382" s="378">
        <v>52963</v>
      </c>
      <c r="N382" s="378"/>
      <c r="O382" s="378"/>
      <c r="P382" s="362"/>
      <c r="Q382" s="362"/>
    </row>
    <row r="383" spans="1:17" x14ac:dyDescent="0.3">
      <c r="A383" s="362"/>
      <c r="B383" s="362"/>
      <c r="C383" s="362"/>
      <c r="D383" s="364"/>
      <c r="E383" s="362"/>
      <c r="F383" s="362"/>
      <c r="G383" s="362"/>
      <c r="H383" s="362"/>
      <c r="I383" s="378"/>
      <c r="J383" s="378"/>
      <c r="K383" s="378"/>
      <c r="L383" s="378"/>
      <c r="M383" s="378"/>
      <c r="N383" s="378"/>
      <c r="O383" s="378"/>
      <c r="P383" s="362"/>
      <c r="Q383" s="362"/>
    </row>
    <row r="384" spans="1:17" ht="28.8" x14ac:dyDescent="0.3">
      <c r="A384" s="362"/>
      <c r="B384" s="380"/>
      <c r="C384" s="380" t="s">
        <v>1099</v>
      </c>
      <c r="D384" s="381" t="s">
        <v>1100</v>
      </c>
      <c r="E384" s="380"/>
      <c r="F384" s="381" t="s">
        <v>1100</v>
      </c>
      <c r="G384" s="3" t="str">
        <f>VLOOKUP(F384,class!A$1:B$460,2,FALSE)</f>
        <v>Shire County</v>
      </c>
      <c r="H384" s="3" t="str">
        <f>IFERROR(VLOOKUP(F384,classifications!A$3:C$335,3,FALSE),VLOOKUP(F384,classifications!I$2:K$28,3,FALSE))</f>
        <v>Predominantly Rural</v>
      </c>
      <c r="I384" s="388">
        <v>7868</v>
      </c>
      <c r="J384" s="388">
        <v>36170</v>
      </c>
      <c r="K384" s="388">
        <v>2198</v>
      </c>
      <c r="L384" s="388">
        <v>262781</v>
      </c>
      <c r="M384" s="384">
        <v>309017</v>
      </c>
      <c r="N384" s="378"/>
      <c r="O384" s="378"/>
      <c r="P384" s="362"/>
      <c r="Q384" s="362"/>
    </row>
    <row r="385" spans="1:17" ht="28.8" x14ac:dyDescent="0.3">
      <c r="A385" s="362"/>
      <c r="B385" s="380" t="s">
        <v>1101</v>
      </c>
      <c r="C385" s="380" t="s">
        <v>1103</v>
      </c>
      <c r="D385" s="381"/>
      <c r="E385" s="380" t="s">
        <v>1104</v>
      </c>
      <c r="F385" s="380" t="s">
        <v>1104</v>
      </c>
      <c r="G385" s="3" t="str">
        <f>VLOOKUP(F385,class!A$1:B$460,2,FALSE)</f>
        <v>Shire District</v>
      </c>
      <c r="H385" s="3" t="str">
        <f>IFERROR(VLOOKUP(F385,classifications!A$3:C$335,3,FALSE),VLOOKUP(F385,classifications!I$2:K$28,3,FALSE))</f>
        <v>Urban with Significant Rural</v>
      </c>
      <c r="I385" s="378">
        <v>252</v>
      </c>
      <c r="J385" s="378">
        <v>8939</v>
      </c>
      <c r="K385" s="378">
        <v>325</v>
      </c>
      <c r="L385" s="378">
        <v>60860</v>
      </c>
      <c r="M385" s="378">
        <v>70376</v>
      </c>
      <c r="N385" s="378"/>
      <c r="O385" s="378"/>
      <c r="P385" s="362"/>
      <c r="Q385" s="362"/>
    </row>
    <row r="386" spans="1:17" ht="28.8" x14ac:dyDescent="0.3">
      <c r="A386" s="362"/>
      <c r="B386" s="380" t="s">
        <v>1105</v>
      </c>
      <c r="C386" s="380" t="s">
        <v>1107</v>
      </c>
      <c r="D386" s="381"/>
      <c r="E386" s="380" t="s">
        <v>1108</v>
      </c>
      <c r="F386" s="380" t="s">
        <v>1108</v>
      </c>
      <c r="G386" s="3" t="str">
        <f>VLOOKUP(F386,class!A$1:B$460,2,FALSE)</f>
        <v>Shire District</v>
      </c>
      <c r="H386" s="3" t="str">
        <f>IFERROR(VLOOKUP(F386,classifications!A$3:C$335,3,FALSE),VLOOKUP(F386,classifications!I$2:K$28,3,FALSE))</f>
        <v>Predominantly Urban</v>
      </c>
      <c r="I386" s="378">
        <v>7613</v>
      </c>
      <c r="J386" s="378">
        <v>4387</v>
      </c>
      <c r="K386" s="378">
        <v>848</v>
      </c>
      <c r="L386" s="378">
        <v>46672</v>
      </c>
      <c r="M386" s="378">
        <v>59520</v>
      </c>
      <c r="N386" s="378"/>
      <c r="O386" s="378"/>
      <c r="P386" s="362"/>
      <c r="Q386" s="362"/>
    </row>
    <row r="387" spans="1:17" ht="43.2" x14ac:dyDescent="0.3">
      <c r="A387" s="362"/>
      <c r="B387" s="380" t="s">
        <v>1109</v>
      </c>
      <c r="C387" s="380" t="s">
        <v>1111</v>
      </c>
      <c r="D387" s="381"/>
      <c r="E387" s="380" t="s">
        <v>1112</v>
      </c>
      <c r="F387" s="380" t="s">
        <v>1112</v>
      </c>
      <c r="G387" s="3" t="str">
        <f>VLOOKUP(F387,class!A$1:B$460,2,FALSE)</f>
        <v>Shire District</v>
      </c>
      <c r="H387" s="3" t="str">
        <f>IFERROR(VLOOKUP(F387,classifications!A$3:C$335,3,FALSE),VLOOKUP(F387,classifications!I$2:K$28,3,FALSE))</f>
        <v>Predominantly Rural</v>
      </c>
      <c r="I387" s="378">
        <v>0</v>
      </c>
      <c r="J387" s="378">
        <v>7766</v>
      </c>
      <c r="K387" s="378">
        <v>0</v>
      </c>
      <c r="L387" s="378">
        <v>57641</v>
      </c>
      <c r="M387" s="378">
        <v>65407</v>
      </c>
      <c r="N387" s="378"/>
      <c r="O387" s="378"/>
      <c r="P387" s="362"/>
      <c r="Q387" s="362"/>
    </row>
    <row r="388" spans="1:17" ht="43.2" x14ac:dyDescent="0.3">
      <c r="A388" s="362"/>
      <c r="B388" s="380" t="s">
        <v>1113</v>
      </c>
      <c r="C388" s="380" t="s">
        <v>1115</v>
      </c>
      <c r="D388" s="381"/>
      <c r="E388" s="380" t="s">
        <v>1116</v>
      </c>
      <c r="F388" s="380" t="s">
        <v>1116</v>
      </c>
      <c r="G388" s="3" t="str">
        <f>VLOOKUP(F388,class!A$1:B$460,2,FALSE)</f>
        <v>Shire District</v>
      </c>
      <c r="H388" s="3" t="str">
        <f>IFERROR(VLOOKUP(F388,classifications!A$3:C$335,3,FALSE),VLOOKUP(F388,classifications!I$2:K$28,3,FALSE))</f>
        <v>Predominantly Rural</v>
      </c>
      <c r="I388" s="378">
        <v>3</v>
      </c>
      <c r="J388" s="378">
        <v>8411</v>
      </c>
      <c r="K388" s="378">
        <v>0</v>
      </c>
      <c r="L388" s="378">
        <v>53221</v>
      </c>
      <c r="M388" s="378">
        <v>61635</v>
      </c>
      <c r="N388" s="378"/>
      <c r="O388" s="378"/>
      <c r="P388" s="362"/>
      <c r="Q388" s="362"/>
    </row>
    <row r="389" spans="1:17" ht="43.2" x14ac:dyDescent="0.3">
      <c r="A389" s="362"/>
      <c r="B389" s="380" t="s">
        <v>1117</v>
      </c>
      <c r="C389" s="380" t="s">
        <v>1119</v>
      </c>
      <c r="D389" s="381"/>
      <c r="E389" s="380" t="s">
        <v>1120</v>
      </c>
      <c r="F389" s="380" t="s">
        <v>1120</v>
      </c>
      <c r="G389" s="3" t="str">
        <f>VLOOKUP(F389,class!A$1:B$460,2,FALSE)</f>
        <v>Shire District</v>
      </c>
      <c r="H389" s="3" t="str">
        <f>IFERROR(VLOOKUP(F389,classifications!A$3:C$335,3,FALSE),VLOOKUP(F389,classifications!I$2:K$28,3,FALSE))</f>
        <v>Predominantly Rural</v>
      </c>
      <c r="I389" s="378">
        <v>0</v>
      </c>
      <c r="J389" s="378">
        <v>6667</v>
      </c>
      <c r="K389" s="378">
        <v>1025</v>
      </c>
      <c r="L389" s="378">
        <v>44387</v>
      </c>
      <c r="M389" s="378">
        <v>52079</v>
      </c>
      <c r="N389" s="378"/>
      <c r="O389" s="378"/>
      <c r="P389" s="362"/>
      <c r="Q389" s="362"/>
    </row>
    <row r="390" spans="1:17" x14ac:dyDescent="0.3">
      <c r="A390" s="362"/>
      <c r="B390" s="380"/>
      <c r="C390" s="380"/>
      <c r="D390" s="381"/>
      <c r="E390" s="380"/>
      <c r="F390" s="380"/>
      <c r="G390" s="380"/>
      <c r="H390" s="362"/>
      <c r="I390" s="378"/>
      <c r="J390" s="378"/>
      <c r="K390" s="378"/>
      <c r="L390" s="378"/>
      <c r="M390" s="378"/>
      <c r="N390" s="378"/>
      <c r="O390" s="378"/>
      <c r="P390" s="362"/>
      <c r="Q390" s="362"/>
    </row>
    <row r="391" spans="1:17" ht="28.8" x14ac:dyDescent="0.3">
      <c r="A391" s="362"/>
      <c r="B391" s="380"/>
      <c r="C391" s="380" t="s">
        <v>1568</v>
      </c>
      <c r="D391" s="381" t="s">
        <v>1569</v>
      </c>
      <c r="E391" s="380"/>
      <c r="F391" s="380"/>
      <c r="G391" s="380"/>
      <c r="H391" s="362"/>
      <c r="I391" s="382"/>
      <c r="J391" s="382"/>
      <c r="K391" s="382"/>
      <c r="L391" s="382"/>
      <c r="M391" s="382"/>
      <c r="N391" s="378"/>
      <c r="O391" s="378"/>
      <c r="P391" s="362"/>
      <c r="Q391" s="362"/>
    </row>
    <row r="392" spans="1:17" ht="28.8" x14ac:dyDescent="0.3">
      <c r="A392" s="362"/>
      <c r="B392" s="380" t="s">
        <v>1570</v>
      </c>
      <c r="C392" s="380" t="s">
        <v>1572</v>
      </c>
      <c r="D392" s="381"/>
      <c r="E392" s="380" t="s">
        <v>1573</v>
      </c>
      <c r="F392" s="380" t="s">
        <v>1573</v>
      </c>
      <c r="G392" s="380"/>
      <c r="H392" s="380"/>
      <c r="I392" s="382"/>
      <c r="J392" s="382"/>
      <c r="K392" s="382"/>
      <c r="L392" s="382"/>
      <c r="M392" s="382"/>
      <c r="N392" s="378"/>
      <c r="O392" s="378"/>
      <c r="P392" s="362"/>
      <c r="Q392" s="362"/>
    </row>
    <row r="393" spans="1:17" ht="43.2" x14ac:dyDescent="0.3">
      <c r="A393" s="362"/>
      <c r="B393" s="380" t="s">
        <v>1574</v>
      </c>
      <c r="C393" s="380" t="s">
        <v>1576</v>
      </c>
      <c r="D393" s="381"/>
      <c r="E393" s="380" t="s">
        <v>1577</v>
      </c>
      <c r="F393" s="380" t="s">
        <v>1577</v>
      </c>
      <c r="G393" s="380"/>
      <c r="H393" s="380"/>
      <c r="I393" s="382"/>
      <c r="J393" s="382"/>
      <c r="K393" s="382"/>
      <c r="L393" s="382"/>
      <c r="M393" s="382"/>
      <c r="N393" s="378"/>
      <c r="O393" s="378"/>
      <c r="P393" s="362"/>
      <c r="Q393" s="362"/>
    </row>
    <row r="394" spans="1:17" ht="28.8" x14ac:dyDescent="0.3">
      <c r="A394" s="362"/>
      <c r="B394" s="380" t="s">
        <v>1578</v>
      </c>
      <c r="C394" s="380" t="s">
        <v>1580</v>
      </c>
      <c r="D394" s="381"/>
      <c r="E394" s="380" t="s">
        <v>1581</v>
      </c>
      <c r="F394" s="380" t="s">
        <v>1581</v>
      </c>
      <c r="G394" s="380"/>
      <c r="H394" s="380"/>
      <c r="I394" s="382"/>
      <c r="J394" s="382"/>
      <c r="K394" s="382"/>
      <c r="L394" s="382"/>
      <c r="M394" s="382"/>
      <c r="N394" s="378"/>
      <c r="O394" s="378"/>
      <c r="P394" s="362"/>
      <c r="Q394" s="362"/>
    </row>
    <row r="395" spans="1:17" ht="43.2" x14ac:dyDescent="0.3">
      <c r="A395" s="362"/>
      <c r="B395" s="380" t="s">
        <v>1582</v>
      </c>
      <c r="C395" s="380" t="s">
        <v>1584</v>
      </c>
      <c r="D395" s="381"/>
      <c r="E395" s="380" t="s">
        <v>1585</v>
      </c>
      <c r="F395" s="380" t="s">
        <v>1585</v>
      </c>
      <c r="G395" s="380"/>
      <c r="H395" s="380"/>
      <c r="I395" s="382"/>
      <c r="J395" s="382"/>
      <c r="K395" s="382"/>
      <c r="L395" s="382"/>
      <c r="M395" s="382"/>
      <c r="N395" s="378"/>
      <c r="O395" s="378"/>
      <c r="P395" s="362"/>
      <c r="Q395" s="362"/>
    </row>
    <row r="396" spans="1:17" ht="43.2" x14ac:dyDescent="0.3">
      <c r="A396" s="362"/>
      <c r="B396" s="380" t="s">
        <v>1586</v>
      </c>
      <c r="C396" s="380" t="s">
        <v>1588</v>
      </c>
      <c r="D396" s="381"/>
      <c r="E396" s="380" t="s">
        <v>1589</v>
      </c>
      <c r="F396" s="380" t="s">
        <v>1589</v>
      </c>
      <c r="G396" s="380"/>
      <c r="H396" s="380"/>
      <c r="I396" s="382"/>
      <c r="J396" s="382"/>
      <c r="K396" s="382"/>
      <c r="L396" s="382"/>
      <c r="M396" s="382"/>
      <c r="N396" s="378"/>
      <c r="O396" s="378"/>
      <c r="P396" s="362"/>
      <c r="Q396" s="362"/>
    </row>
    <row r="397" spans="1:17" x14ac:dyDescent="0.3">
      <c r="A397" s="362"/>
      <c r="B397" s="362"/>
      <c r="C397" s="362"/>
      <c r="D397" s="364"/>
      <c r="E397" s="362"/>
      <c r="F397" s="362"/>
      <c r="G397" s="362"/>
      <c r="H397" s="362"/>
      <c r="I397" s="378"/>
      <c r="J397" s="378"/>
      <c r="K397" s="378"/>
      <c r="L397" s="378"/>
      <c r="M397" s="378"/>
      <c r="N397" s="378"/>
      <c r="O397" s="378"/>
      <c r="P397" s="362"/>
      <c r="Q397" s="362"/>
    </row>
    <row r="398" spans="1:17" ht="28.8" x14ac:dyDescent="0.3">
      <c r="A398" s="362"/>
      <c r="B398" s="380"/>
      <c r="C398" s="380" t="s">
        <v>1121</v>
      </c>
      <c r="D398" s="381" t="s">
        <v>1122</v>
      </c>
      <c r="E398" s="380"/>
      <c r="F398" s="381" t="s">
        <v>1122</v>
      </c>
      <c r="G398" s="3" t="str">
        <f>VLOOKUP(F398,class!A$1:B$460,2,FALSE)</f>
        <v>Shire County</v>
      </c>
      <c r="H398" s="3" t="str">
        <f>IFERROR(VLOOKUP(F398,classifications!A$3:C$335,3,FALSE),VLOOKUP(F398,classifications!I$2:K$28,3,FALSE))</f>
        <v>Predominantly Rural</v>
      </c>
      <c r="I398" s="388">
        <v>9738</v>
      </c>
      <c r="J398" s="388">
        <v>26817</v>
      </c>
      <c r="K398" s="388">
        <v>484</v>
      </c>
      <c r="L398" s="388">
        <v>230376</v>
      </c>
      <c r="M398" s="384">
        <v>267415</v>
      </c>
      <c r="N398" s="378"/>
      <c r="O398" s="378"/>
      <c r="P398" s="362"/>
      <c r="Q398" s="362"/>
    </row>
    <row r="399" spans="1:17" ht="28.8" x14ac:dyDescent="0.3">
      <c r="A399" s="362"/>
      <c r="B399" s="380" t="s">
        <v>1123</v>
      </c>
      <c r="C399" s="380" t="s">
        <v>1125</v>
      </c>
      <c r="D399" s="381"/>
      <c r="E399" s="380" t="s">
        <v>1126</v>
      </c>
      <c r="F399" s="380" t="s">
        <v>1126</v>
      </c>
      <c r="G399" s="3" t="str">
        <f>VLOOKUP(F399,class!A$1:B$460,2,FALSE)</f>
        <v>Shire District</v>
      </c>
      <c r="H399" s="3" t="str">
        <f>IFERROR(VLOOKUP(F399,classifications!A$3:C$335,3,FALSE),VLOOKUP(F399,classifications!I$2:K$28,3,FALSE))</f>
        <v>Predominantly Rural</v>
      </c>
      <c r="I399" s="378">
        <v>0</v>
      </c>
      <c r="J399" s="378">
        <v>6480</v>
      </c>
      <c r="K399" s="378">
        <v>0</v>
      </c>
      <c r="L399" s="378">
        <v>47370</v>
      </c>
      <c r="M399" s="378">
        <v>53850</v>
      </c>
      <c r="N399" s="378"/>
      <c r="O399" s="378"/>
      <c r="P399" s="362"/>
      <c r="Q399" s="362"/>
    </row>
    <row r="400" spans="1:17" ht="28.8" x14ac:dyDescent="0.3">
      <c r="A400" s="362"/>
      <c r="B400" s="380" t="s">
        <v>1127</v>
      </c>
      <c r="C400" s="380" t="s">
        <v>1129</v>
      </c>
      <c r="D400" s="381"/>
      <c r="E400" s="380" t="s">
        <v>1130</v>
      </c>
      <c r="F400" s="380" t="s">
        <v>1130</v>
      </c>
      <c r="G400" s="3" t="str">
        <f>VLOOKUP(F400,class!A$1:B$460,2,FALSE)</f>
        <v>Shire District</v>
      </c>
      <c r="H400" s="3" t="str">
        <f>IFERROR(VLOOKUP(F400,classifications!A$3:C$335,3,FALSE),VLOOKUP(F400,classifications!I$2:K$28,3,FALSE))</f>
        <v>Predominantly Rural</v>
      </c>
      <c r="I400" s="378">
        <v>4031</v>
      </c>
      <c r="J400" s="378">
        <v>3390</v>
      </c>
      <c r="K400" s="378">
        <v>0</v>
      </c>
      <c r="L400" s="378">
        <v>50115</v>
      </c>
      <c r="M400" s="378">
        <v>57536</v>
      </c>
      <c r="N400" s="378"/>
      <c r="O400" s="378"/>
      <c r="P400" s="362"/>
      <c r="Q400" s="362"/>
    </row>
    <row r="401" spans="1:17" ht="43.2" x14ac:dyDescent="0.3">
      <c r="A401" s="362"/>
      <c r="B401" s="380" t="s">
        <v>2005</v>
      </c>
      <c r="C401" s="380" t="s">
        <v>2006</v>
      </c>
      <c r="D401" s="381"/>
      <c r="E401" s="380" t="s">
        <v>1990</v>
      </c>
      <c r="F401" s="380" t="s">
        <v>1990</v>
      </c>
      <c r="G401" s="3" t="str">
        <f>VLOOKUP(F401,class!A$1:B$460,2,FALSE)</f>
        <v>Shire District</v>
      </c>
      <c r="H401" s="3" t="str">
        <f>IFERROR(VLOOKUP(F401,classifications!A$3:C$335,3,FALSE),VLOOKUP(F401,classifications!I$2:K$28,3,FALSE))</f>
        <v>Predominantly Rural</v>
      </c>
      <c r="I401" s="378">
        <v>5675</v>
      </c>
      <c r="J401" s="378">
        <v>5468</v>
      </c>
      <c r="K401" s="378">
        <v>0</v>
      </c>
      <c r="L401" s="378">
        <v>64390</v>
      </c>
      <c r="M401" s="378">
        <v>75533</v>
      </c>
      <c r="N401" s="378"/>
      <c r="O401" s="378"/>
      <c r="P401" s="362"/>
      <c r="Q401" s="362"/>
    </row>
    <row r="402" spans="1:17" ht="28.8" x14ac:dyDescent="0.3">
      <c r="A402" s="362"/>
      <c r="B402" s="380" t="s">
        <v>1131</v>
      </c>
      <c r="C402" s="380" t="s">
        <v>1133</v>
      </c>
      <c r="D402" s="381"/>
      <c r="E402" s="380" t="s">
        <v>1134</v>
      </c>
      <c r="F402" s="380" t="s">
        <v>1134</v>
      </c>
      <c r="G402" s="3" t="str">
        <f>VLOOKUP(F402,class!A$1:B$460,2,FALSE)</f>
        <v>Shire District</v>
      </c>
      <c r="H402" s="3" t="str">
        <f>IFERROR(VLOOKUP(F402,classifications!A$3:C$335,3,FALSE),VLOOKUP(F402,classifications!I$2:K$28,3,FALSE))</f>
        <v>Predominantly Rural</v>
      </c>
      <c r="I402" s="378">
        <v>32</v>
      </c>
      <c r="J402" s="378">
        <v>11479</v>
      </c>
      <c r="K402" s="378">
        <v>484</v>
      </c>
      <c r="L402" s="378">
        <v>68501</v>
      </c>
      <c r="M402" s="378">
        <v>80496</v>
      </c>
      <c r="N402" s="378"/>
      <c r="O402" s="378"/>
      <c r="P402" s="362"/>
      <c r="Q402" s="362"/>
    </row>
    <row r="403" spans="1:17" ht="28.8" x14ac:dyDescent="0.3">
      <c r="A403" s="362"/>
      <c r="B403" s="380" t="s">
        <v>1135</v>
      </c>
      <c r="C403" s="380" t="s">
        <v>1137</v>
      </c>
      <c r="D403" s="381"/>
      <c r="E403" s="380" t="s">
        <v>1138</v>
      </c>
      <c r="F403" s="380" t="s">
        <v>1138</v>
      </c>
      <c r="G403" s="380"/>
      <c r="H403" s="362"/>
      <c r="I403" s="382"/>
      <c r="J403" s="382"/>
      <c r="K403" s="382"/>
      <c r="L403" s="382"/>
      <c r="M403" s="382"/>
      <c r="N403" s="378"/>
      <c r="O403" s="378"/>
      <c r="P403" s="362"/>
      <c r="Q403" s="362"/>
    </row>
    <row r="404" spans="1:17" ht="28.8" x14ac:dyDescent="0.3">
      <c r="A404" s="362"/>
      <c r="B404" s="380" t="s">
        <v>1139</v>
      </c>
      <c r="C404" s="380" t="s">
        <v>1141</v>
      </c>
      <c r="D404" s="381"/>
      <c r="E404" s="380" t="s">
        <v>1142</v>
      </c>
      <c r="F404" s="380" t="s">
        <v>1142</v>
      </c>
      <c r="G404" s="380"/>
      <c r="H404" s="362"/>
      <c r="I404" s="382"/>
      <c r="J404" s="382"/>
      <c r="K404" s="382"/>
      <c r="L404" s="382"/>
      <c r="M404" s="382"/>
      <c r="N404" s="378"/>
      <c r="O404" s="378"/>
      <c r="P404" s="362"/>
      <c r="Q404" s="362"/>
    </row>
    <row r="405" spans="1:17" x14ac:dyDescent="0.3">
      <c r="A405" s="362"/>
      <c r="B405" s="362"/>
      <c r="C405" s="362"/>
      <c r="D405" s="364"/>
      <c r="E405" s="362"/>
      <c r="F405" s="362"/>
      <c r="G405" s="362"/>
      <c r="H405" s="362"/>
      <c r="I405" s="378"/>
      <c r="J405" s="378"/>
      <c r="K405" s="378"/>
      <c r="L405" s="378"/>
      <c r="M405" s="378"/>
      <c r="N405" s="378"/>
      <c r="O405" s="378"/>
      <c r="P405" s="362"/>
      <c r="Q405" s="362"/>
    </row>
    <row r="406" spans="1:17" ht="28.8" x14ac:dyDescent="0.3">
      <c r="A406" s="362"/>
      <c r="B406" s="380"/>
      <c r="C406" s="380" t="s">
        <v>1143</v>
      </c>
      <c r="D406" s="381" t="s">
        <v>1144</v>
      </c>
      <c r="E406" s="380"/>
      <c r="F406" s="381" t="s">
        <v>1144</v>
      </c>
      <c r="G406" s="3" t="str">
        <f>VLOOKUP(F406,class!A$1:B$460,2,FALSE)</f>
        <v>Shire County</v>
      </c>
      <c r="H406" s="3" t="str">
        <f>IFERROR(VLOOKUP(F406,classifications!A$3:C$335,3,FALSE),VLOOKUP(F406,classifications!I$2:K$28,3,FALSE))</f>
        <v>Urban with Significant Rural</v>
      </c>
      <c r="I406" s="388">
        <v>9452</v>
      </c>
      <c r="J406" s="388">
        <v>46297</v>
      </c>
      <c r="K406" s="388">
        <v>707</v>
      </c>
      <c r="L406" s="388">
        <v>338812</v>
      </c>
      <c r="M406" s="384">
        <v>395268</v>
      </c>
      <c r="N406" s="378"/>
      <c r="O406" s="378"/>
      <c r="P406" s="362"/>
      <c r="Q406" s="362"/>
    </row>
    <row r="407" spans="1:17" ht="28.8" x14ac:dyDescent="0.3">
      <c r="A407" s="362"/>
      <c r="B407" s="380" t="s">
        <v>1145</v>
      </c>
      <c r="C407" s="380" t="s">
        <v>1147</v>
      </c>
      <c r="D407" s="381"/>
      <c r="E407" s="380" t="s">
        <v>1148</v>
      </c>
      <c r="F407" s="380" t="s">
        <v>1148</v>
      </c>
      <c r="G407" s="3" t="str">
        <f>VLOOKUP(F407,class!A$1:B$460,2,FALSE)</f>
        <v>Shire District</v>
      </c>
      <c r="H407" s="3" t="str">
        <f>IFERROR(VLOOKUP(F407,classifications!A$3:C$335,3,FALSE),VLOOKUP(F407,classifications!I$2:K$28,3,FALSE))</f>
        <v>Urban with Significant Rural</v>
      </c>
      <c r="I407" s="378">
        <v>5080</v>
      </c>
      <c r="J407" s="378">
        <v>2461</v>
      </c>
      <c r="K407" s="378">
        <v>0</v>
      </c>
      <c r="L407" s="378">
        <v>37921</v>
      </c>
      <c r="M407" s="378">
        <v>45462</v>
      </c>
      <c r="N407" s="378"/>
      <c r="O407" s="378"/>
      <c r="P407" s="362"/>
      <c r="Q407" s="362"/>
    </row>
    <row r="408" spans="1:17" ht="43.2" x14ac:dyDescent="0.3">
      <c r="A408" s="362"/>
      <c r="B408" s="380" t="s">
        <v>1149</v>
      </c>
      <c r="C408" s="380" t="s">
        <v>1151</v>
      </c>
      <c r="D408" s="381"/>
      <c r="E408" s="380" t="s">
        <v>1152</v>
      </c>
      <c r="F408" s="380" t="s">
        <v>1152</v>
      </c>
      <c r="G408" s="3" t="str">
        <f>VLOOKUP(F408,class!A$1:B$460,2,FALSE)</f>
        <v>Shire District</v>
      </c>
      <c r="H408" s="3" t="str">
        <f>IFERROR(VLOOKUP(F408,classifications!A$3:C$335,3,FALSE),VLOOKUP(F408,classifications!I$2:K$28,3,FALSE))</f>
        <v>Urban with Significant Rural</v>
      </c>
      <c r="I408" s="378">
        <v>0</v>
      </c>
      <c r="J408" s="378">
        <v>6977</v>
      </c>
      <c r="K408" s="378">
        <v>0</v>
      </c>
      <c r="L408" s="378">
        <v>47337</v>
      </c>
      <c r="M408" s="378">
        <v>54314</v>
      </c>
      <c r="N408" s="378"/>
      <c r="O408" s="378"/>
      <c r="P408" s="362"/>
      <c r="Q408" s="362"/>
    </row>
    <row r="409" spans="1:17" ht="28.8" x14ac:dyDescent="0.3">
      <c r="A409" s="362"/>
      <c r="B409" s="380" t="s">
        <v>1153</v>
      </c>
      <c r="C409" s="380" t="s">
        <v>1155</v>
      </c>
      <c r="D409" s="381"/>
      <c r="E409" s="380" t="s">
        <v>1156</v>
      </c>
      <c r="F409" s="380" t="s">
        <v>1156</v>
      </c>
      <c r="G409" s="3" t="str">
        <f>VLOOKUP(F409,class!A$1:B$460,2,FALSE)</f>
        <v>Shire District</v>
      </c>
      <c r="H409" s="3" t="str">
        <f>IFERROR(VLOOKUP(F409,classifications!A$3:C$335,3,FALSE),VLOOKUP(F409,classifications!I$2:K$28,3,FALSE))</f>
        <v>Urban with Significant Rural</v>
      </c>
      <c r="I409" s="378">
        <v>5</v>
      </c>
      <c r="J409" s="378">
        <v>6119</v>
      </c>
      <c r="K409" s="378">
        <v>184</v>
      </c>
      <c r="L409" s="378">
        <v>41450</v>
      </c>
      <c r="M409" s="378">
        <v>47758</v>
      </c>
      <c r="N409" s="378"/>
      <c r="O409" s="378"/>
      <c r="P409" s="362"/>
      <c r="Q409" s="362"/>
    </row>
    <row r="410" spans="1:17" ht="43.2" x14ac:dyDescent="0.3">
      <c r="A410" s="362"/>
      <c r="B410" s="380" t="s">
        <v>1157</v>
      </c>
      <c r="C410" s="380" t="s">
        <v>1159</v>
      </c>
      <c r="D410" s="381"/>
      <c r="E410" s="380" t="s">
        <v>1160</v>
      </c>
      <c r="F410" s="380" t="s">
        <v>1160</v>
      </c>
      <c r="G410" s="3" t="str">
        <f>VLOOKUP(F410,class!A$1:B$460,2,FALSE)</f>
        <v>Shire District</v>
      </c>
      <c r="H410" s="3" t="str">
        <f>IFERROR(VLOOKUP(F410,classifications!A$3:C$335,3,FALSE),VLOOKUP(F410,classifications!I$2:K$28,3,FALSE))</f>
        <v>Predominantly Urban</v>
      </c>
      <c r="I410" s="378">
        <v>0</v>
      </c>
      <c r="J410" s="378">
        <v>9635</v>
      </c>
      <c r="K410" s="378">
        <v>0</v>
      </c>
      <c r="L410" s="378">
        <v>47239</v>
      </c>
      <c r="M410" s="378">
        <v>56874</v>
      </c>
      <c r="N410" s="378"/>
      <c r="O410" s="378"/>
      <c r="P410" s="362"/>
      <c r="Q410" s="362"/>
    </row>
    <row r="411" spans="1:17" ht="43.2" x14ac:dyDescent="0.3">
      <c r="A411" s="362"/>
      <c r="B411" s="380" t="s">
        <v>1161</v>
      </c>
      <c r="C411" s="380" t="s">
        <v>1163</v>
      </c>
      <c r="D411" s="381"/>
      <c r="E411" s="380" t="s">
        <v>1164</v>
      </c>
      <c r="F411" s="380" t="s">
        <v>1164</v>
      </c>
      <c r="G411" s="3" t="str">
        <f>VLOOKUP(F411,class!A$1:B$460,2,FALSE)</f>
        <v>Shire District</v>
      </c>
      <c r="H411" s="3" t="str">
        <f>IFERROR(VLOOKUP(F411,classifications!A$3:C$335,3,FALSE),VLOOKUP(F411,classifications!I$2:K$28,3,FALSE))</f>
        <v>Urban with Significant Rural</v>
      </c>
      <c r="I411" s="378">
        <v>3</v>
      </c>
      <c r="J411" s="378">
        <v>6790</v>
      </c>
      <c r="K411" s="378">
        <v>11</v>
      </c>
      <c r="L411" s="378">
        <v>41672</v>
      </c>
      <c r="M411" s="378">
        <v>48476</v>
      </c>
      <c r="N411" s="378"/>
      <c r="O411" s="378"/>
      <c r="P411" s="362"/>
      <c r="Q411" s="362"/>
    </row>
    <row r="412" spans="1:17" ht="28.8" x14ac:dyDescent="0.3">
      <c r="A412" s="362"/>
      <c r="B412" s="380" t="s">
        <v>1165</v>
      </c>
      <c r="C412" s="380" t="s">
        <v>1167</v>
      </c>
      <c r="D412" s="381"/>
      <c r="E412" s="380" t="s">
        <v>1168</v>
      </c>
      <c r="F412" s="380" t="s">
        <v>1168</v>
      </c>
      <c r="G412" s="3" t="str">
        <f>VLOOKUP(F412,class!A$1:B$460,2,FALSE)</f>
        <v>Shire District</v>
      </c>
      <c r="H412" s="3" t="str">
        <f>IFERROR(VLOOKUP(F412,classifications!A$3:C$335,3,FALSE),VLOOKUP(F412,classifications!I$2:K$28,3,FALSE))</f>
        <v>Urban with Significant Rural</v>
      </c>
      <c r="I412" s="378">
        <v>6</v>
      </c>
      <c r="J412" s="378">
        <v>8579</v>
      </c>
      <c r="K412" s="378">
        <v>512</v>
      </c>
      <c r="L412" s="378">
        <v>54020</v>
      </c>
      <c r="M412" s="378">
        <v>63117</v>
      </c>
      <c r="N412" s="378"/>
      <c r="O412" s="378"/>
      <c r="P412" s="362"/>
      <c r="Q412" s="362"/>
    </row>
    <row r="413" spans="1:17" ht="57.6" x14ac:dyDescent="0.3">
      <c r="A413" s="362"/>
      <c r="B413" s="380" t="s">
        <v>1169</v>
      </c>
      <c r="C413" s="380" t="s">
        <v>1171</v>
      </c>
      <c r="D413" s="381"/>
      <c r="E413" s="380" t="s">
        <v>1172</v>
      </c>
      <c r="F413" s="380" t="s">
        <v>1172</v>
      </c>
      <c r="G413" s="3" t="str">
        <f>VLOOKUP(F413,class!A$1:B$460,2,FALSE)</f>
        <v>Shire District</v>
      </c>
      <c r="H413" s="3" t="str">
        <f>IFERROR(VLOOKUP(F413,classifications!A$3:C$335,3,FALSE),VLOOKUP(F413,classifications!I$2:K$28,3,FALSE))</f>
        <v>Predominantly Rural</v>
      </c>
      <c r="I413" s="378">
        <v>7</v>
      </c>
      <c r="J413" s="378">
        <v>3826</v>
      </c>
      <c r="K413" s="378">
        <v>0</v>
      </c>
      <c r="L413" s="378">
        <v>41137</v>
      </c>
      <c r="M413" s="378">
        <v>44970</v>
      </c>
      <c r="N413" s="378"/>
      <c r="O413" s="378"/>
      <c r="P413" s="362"/>
      <c r="Q413" s="362"/>
    </row>
    <row r="414" spans="1:17" ht="28.8" x14ac:dyDescent="0.3">
      <c r="A414" s="362"/>
      <c r="B414" s="380" t="s">
        <v>1173</v>
      </c>
      <c r="C414" s="380" t="s">
        <v>1175</v>
      </c>
      <c r="D414" s="381"/>
      <c r="E414" s="380" t="s">
        <v>1176</v>
      </c>
      <c r="F414" s="380" t="s">
        <v>1176</v>
      </c>
      <c r="G414" s="3" t="str">
        <f>VLOOKUP(F414,class!A$1:B$460,2,FALSE)</f>
        <v>Shire District</v>
      </c>
      <c r="H414" s="3" t="str">
        <f>IFERROR(VLOOKUP(F414,classifications!A$3:C$335,3,FALSE),VLOOKUP(F414,classifications!I$2:K$28,3,FALSE))</f>
        <v>Predominantly Urban</v>
      </c>
      <c r="I414" s="378">
        <v>4351</v>
      </c>
      <c r="J414" s="378">
        <v>1910</v>
      </c>
      <c r="K414" s="378">
        <v>0</v>
      </c>
      <c r="L414" s="378">
        <v>28036</v>
      </c>
      <c r="M414" s="378">
        <v>34297</v>
      </c>
      <c r="N414" s="378"/>
      <c r="O414" s="378"/>
      <c r="P414" s="362"/>
      <c r="Q414" s="362"/>
    </row>
    <row r="415" spans="1:17" x14ac:dyDescent="0.3">
      <c r="A415" s="362"/>
      <c r="B415" s="362"/>
      <c r="C415" s="362"/>
      <c r="D415" s="364"/>
      <c r="E415" s="362"/>
      <c r="F415" s="362"/>
      <c r="G415" s="3"/>
      <c r="H415" s="3"/>
      <c r="I415" s="378"/>
      <c r="J415" s="378"/>
      <c r="K415" s="378"/>
      <c r="L415" s="378"/>
      <c r="M415" s="378"/>
      <c r="N415" s="378"/>
      <c r="O415" s="378"/>
      <c r="P415" s="362"/>
      <c r="Q415" s="362"/>
    </row>
    <row r="416" spans="1:17" ht="28.8" x14ac:dyDescent="0.3">
      <c r="A416" s="362"/>
      <c r="B416" s="380"/>
      <c r="C416" s="380" t="s">
        <v>1177</v>
      </c>
      <c r="D416" s="381" t="s">
        <v>1178</v>
      </c>
      <c r="E416" s="380"/>
      <c r="F416" s="381" t="s">
        <v>1178</v>
      </c>
      <c r="G416" s="3" t="str">
        <f>VLOOKUP(F416,class!A$1:B$460,2,FALSE)</f>
        <v>Shire County</v>
      </c>
      <c r="H416" s="3" t="str">
        <f>IFERROR(VLOOKUP(F416,classifications!A$3:C$335,3,FALSE),VLOOKUP(F416,classifications!I$2:K$28,3,FALSE))</f>
        <v>Predominantly Rural</v>
      </c>
      <c r="I416" s="388">
        <v>19206</v>
      </c>
      <c r="J416" s="388">
        <v>32269</v>
      </c>
      <c r="K416" s="388">
        <v>160</v>
      </c>
      <c r="L416" s="388">
        <v>303460</v>
      </c>
      <c r="M416" s="384">
        <v>355095</v>
      </c>
      <c r="N416" s="378"/>
      <c r="O416" s="378"/>
      <c r="P416" s="362"/>
      <c r="Q416" s="362"/>
    </row>
    <row r="417" spans="1:17" ht="28.8" x14ac:dyDescent="0.3">
      <c r="A417" s="362"/>
      <c r="B417" s="380" t="s">
        <v>1179</v>
      </c>
      <c r="C417" s="380" t="s">
        <v>1181</v>
      </c>
      <c r="D417" s="381"/>
      <c r="E417" s="380" t="s">
        <v>1182</v>
      </c>
      <c r="F417" s="380" t="s">
        <v>1182</v>
      </c>
      <c r="G417" s="3" t="str">
        <f>VLOOKUP(F417,class!A$1:B$460,2,FALSE)</f>
        <v>Shire District</v>
      </c>
      <c r="H417" s="3" t="str">
        <f>IFERROR(VLOOKUP(F417,classifications!A$3:C$335,3,FALSE),VLOOKUP(F417,classifications!I$2:K$28,3,FALSE))</f>
        <v>Predominantly Rural</v>
      </c>
      <c r="I417" s="378">
        <v>3501</v>
      </c>
      <c r="J417" s="378">
        <v>2155</v>
      </c>
      <c r="K417" s="378">
        <v>0</v>
      </c>
      <c r="L417" s="378">
        <v>36946</v>
      </c>
      <c r="M417" s="378">
        <v>42602</v>
      </c>
      <c r="N417" s="378"/>
      <c r="O417" s="378"/>
      <c r="P417" s="362"/>
      <c r="Q417" s="362"/>
    </row>
    <row r="418" spans="1:17" ht="28.8" x14ac:dyDescent="0.3">
      <c r="A418" s="362"/>
      <c r="B418" s="380" t="s">
        <v>2007</v>
      </c>
      <c r="C418" s="380" t="s">
        <v>2008</v>
      </c>
      <c r="D418" s="381"/>
      <c r="E418" s="380" t="s">
        <v>1989</v>
      </c>
      <c r="F418" s="380" t="s">
        <v>1989</v>
      </c>
      <c r="G418" s="3" t="str">
        <f>VLOOKUP(F418,class!A$1:B$460,2,FALSE)</f>
        <v>Shire District</v>
      </c>
      <c r="H418" s="3" t="str">
        <f>IFERROR(VLOOKUP(F418,classifications!A$3:C$335,3,FALSE),VLOOKUP(F418,classifications!I$2:K$28,3,FALSE))</f>
        <v>Predominantly Rural</v>
      </c>
      <c r="I418" s="378">
        <v>4455</v>
      </c>
      <c r="J418" s="378">
        <v>10267</v>
      </c>
      <c r="K418" s="378">
        <v>0</v>
      </c>
      <c r="L418" s="378">
        <v>106627</v>
      </c>
      <c r="M418" s="378">
        <v>121349</v>
      </c>
      <c r="N418" s="378"/>
      <c r="O418" s="378"/>
      <c r="P418" s="362"/>
      <c r="Q418" s="362"/>
    </row>
    <row r="419" spans="1:17" ht="28.8" x14ac:dyDescent="0.3">
      <c r="A419" s="362"/>
      <c r="B419" s="380" t="s">
        <v>1183</v>
      </c>
      <c r="C419" s="380" t="s">
        <v>1185</v>
      </c>
      <c r="D419" s="381"/>
      <c r="E419" s="380" t="s">
        <v>1186</v>
      </c>
      <c r="F419" s="380" t="s">
        <v>1186</v>
      </c>
      <c r="G419" s="380"/>
      <c r="H419" s="362"/>
      <c r="I419" s="382"/>
      <c r="J419" s="382"/>
      <c r="K419" s="382"/>
      <c r="L419" s="382"/>
      <c r="M419" s="382"/>
      <c r="N419" s="378"/>
      <c r="O419" s="378"/>
      <c r="P419" s="362"/>
      <c r="Q419" s="362"/>
    </row>
    <row r="420" spans="1:17" ht="28.8" x14ac:dyDescent="0.3">
      <c r="A420" s="362"/>
      <c r="B420" s="380" t="s">
        <v>1187</v>
      </c>
      <c r="C420" s="380" t="s">
        <v>1189</v>
      </c>
      <c r="D420" s="381"/>
      <c r="E420" s="380" t="s">
        <v>1190</v>
      </c>
      <c r="F420" s="380" t="s">
        <v>1190</v>
      </c>
      <c r="G420" s="3" t="str">
        <f>VLOOKUP(F420,class!A$1:B$460,2,FALSE)</f>
        <v>Shire District</v>
      </c>
      <c r="H420" s="3" t="str">
        <f>IFERROR(VLOOKUP(F420,classifications!A$3:C$335,3,FALSE),VLOOKUP(F420,classifications!I$2:K$28,3,FALSE))</f>
        <v>Predominantly Urban</v>
      </c>
      <c r="I420" s="378">
        <v>7926</v>
      </c>
      <c r="J420" s="378">
        <v>5042</v>
      </c>
      <c r="K420" s="378">
        <v>160</v>
      </c>
      <c r="L420" s="378">
        <v>48500</v>
      </c>
      <c r="M420" s="378">
        <v>61628</v>
      </c>
      <c r="N420" s="378"/>
      <c r="O420" s="378"/>
      <c r="P420" s="362"/>
      <c r="Q420" s="362"/>
    </row>
    <row r="421" spans="1:17" ht="28.8" x14ac:dyDescent="0.3">
      <c r="A421" s="362"/>
      <c r="B421" s="380" t="s">
        <v>1191</v>
      </c>
      <c r="C421" s="380" t="s">
        <v>1193</v>
      </c>
      <c r="D421" s="381"/>
      <c r="E421" s="380" t="s">
        <v>1194</v>
      </c>
      <c r="F421" s="380" t="s">
        <v>1194</v>
      </c>
      <c r="G421" s="3" t="str">
        <f>VLOOKUP(F421,class!A$1:B$460,2,FALSE)</f>
        <v>Shire District</v>
      </c>
      <c r="H421" s="3" t="str">
        <f>IFERROR(VLOOKUP(F421,classifications!A$3:C$335,3,FALSE),VLOOKUP(F421,classifications!I$2:K$28,3,FALSE))</f>
        <v>Predominantly Rural</v>
      </c>
      <c r="I421" s="378">
        <v>3269</v>
      </c>
      <c r="J421" s="378">
        <v>2110</v>
      </c>
      <c r="K421" s="378">
        <v>0</v>
      </c>
      <c r="L421" s="378">
        <v>41650</v>
      </c>
      <c r="M421" s="378">
        <v>47029</v>
      </c>
      <c r="N421" s="378"/>
      <c r="O421" s="378"/>
      <c r="P421" s="362"/>
      <c r="Q421" s="362"/>
    </row>
    <row r="422" spans="1:17" ht="43.2" x14ac:dyDescent="0.3">
      <c r="A422" s="362"/>
      <c r="B422" s="380" t="s">
        <v>1195</v>
      </c>
      <c r="C422" s="380" t="s">
        <v>1197</v>
      </c>
      <c r="D422" s="381"/>
      <c r="E422" s="380" t="s">
        <v>1198</v>
      </c>
      <c r="F422" s="380" t="s">
        <v>1198</v>
      </c>
      <c r="G422" s="380"/>
      <c r="H422" s="362"/>
      <c r="I422" s="382"/>
      <c r="J422" s="382"/>
      <c r="K422" s="382"/>
      <c r="L422" s="382"/>
      <c r="M422" s="382"/>
      <c r="N422" s="378"/>
      <c r="O422" s="378"/>
      <c r="P422" s="362"/>
      <c r="Q422" s="362"/>
    </row>
    <row r="423" spans="1:17" ht="28.8" x14ac:dyDescent="0.3">
      <c r="A423" s="362"/>
      <c r="B423" s="380" t="s">
        <v>1199</v>
      </c>
      <c r="C423" s="380" t="s">
        <v>1201</v>
      </c>
      <c r="D423" s="381"/>
      <c r="E423" s="380" t="s">
        <v>1202</v>
      </c>
      <c r="F423" s="380" t="s">
        <v>1202</v>
      </c>
      <c r="G423" s="380"/>
      <c r="H423" s="362"/>
      <c r="I423" s="382"/>
      <c r="J423" s="382"/>
      <c r="K423" s="382"/>
      <c r="L423" s="382"/>
      <c r="M423" s="382"/>
      <c r="N423" s="378"/>
      <c r="O423" s="378"/>
      <c r="P423" s="362"/>
      <c r="Q423" s="362"/>
    </row>
    <row r="424" spans="1:17" ht="28.8" x14ac:dyDescent="0.3">
      <c r="A424" s="362"/>
      <c r="B424" s="380" t="s">
        <v>1203</v>
      </c>
      <c r="C424" s="380" t="s">
        <v>1205</v>
      </c>
      <c r="D424" s="381"/>
      <c r="E424" s="380" t="s">
        <v>1206</v>
      </c>
      <c r="F424" s="380" t="s">
        <v>1206</v>
      </c>
      <c r="G424" s="380"/>
      <c r="H424" s="362"/>
      <c r="I424" s="382"/>
      <c r="J424" s="382"/>
      <c r="K424" s="382"/>
      <c r="L424" s="382"/>
      <c r="M424" s="382"/>
      <c r="N424" s="378"/>
      <c r="O424" s="378"/>
      <c r="P424" s="362"/>
      <c r="Q424" s="362"/>
    </row>
    <row r="425" spans="1:17" ht="28.8" x14ac:dyDescent="0.3">
      <c r="A425" s="362"/>
      <c r="B425" s="380" t="s">
        <v>2009</v>
      </c>
      <c r="C425" s="380" t="s">
        <v>2010</v>
      </c>
      <c r="D425" s="381"/>
      <c r="E425" s="380" t="s">
        <v>1988</v>
      </c>
      <c r="F425" s="380" t="s">
        <v>1988</v>
      </c>
      <c r="G425" s="3" t="str">
        <f>VLOOKUP(F425,class!A$1:B$460,2,FALSE)</f>
        <v>Shire District</v>
      </c>
      <c r="H425" s="3" t="str">
        <f>IFERROR(VLOOKUP(F425,classifications!A$3:C$335,3,FALSE),VLOOKUP(F425,classifications!I$2:K$28,3,FALSE))</f>
        <v>Predominantly Rural</v>
      </c>
      <c r="I425" s="378">
        <v>55</v>
      </c>
      <c r="J425" s="378">
        <v>12695</v>
      </c>
      <c r="K425" s="378">
        <v>0</v>
      </c>
      <c r="L425" s="378">
        <v>69737</v>
      </c>
      <c r="M425" s="378">
        <v>82487</v>
      </c>
      <c r="N425" s="378"/>
      <c r="O425" s="378"/>
      <c r="P425" s="362"/>
      <c r="Q425" s="362"/>
    </row>
    <row r="426" spans="1:17" x14ac:dyDescent="0.3">
      <c r="A426" s="362"/>
      <c r="B426" s="362"/>
      <c r="C426" s="362"/>
      <c r="D426" s="364"/>
      <c r="E426" s="362"/>
      <c r="F426" s="362"/>
      <c r="G426" s="362"/>
      <c r="H426" s="362"/>
      <c r="I426" s="378"/>
      <c r="J426" s="378"/>
      <c r="K426" s="378"/>
      <c r="L426" s="378"/>
      <c r="M426" s="378"/>
      <c r="N426" s="378"/>
      <c r="O426" s="378"/>
      <c r="P426" s="362"/>
      <c r="Q426" s="362"/>
    </row>
    <row r="427" spans="1:17" ht="28.8" x14ac:dyDescent="0.3">
      <c r="A427" s="362"/>
      <c r="B427" s="380"/>
      <c r="C427" s="380" t="s">
        <v>1207</v>
      </c>
      <c r="D427" s="381" t="s">
        <v>1208</v>
      </c>
      <c r="E427" s="380"/>
      <c r="F427" s="381" t="s">
        <v>1208</v>
      </c>
      <c r="G427" s="3" t="str">
        <f>VLOOKUP(F427,class!A$1:B$460,2,FALSE)</f>
        <v>Shire County</v>
      </c>
      <c r="H427" s="3" t="str">
        <f>IFERROR(VLOOKUP(F427,classifications!A$3:C$335,3,FALSE),VLOOKUP(F427,classifications!I$2:K$28,3,FALSE))</f>
        <v>Predominantly Urban</v>
      </c>
      <c r="I427" s="388">
        <v>19342</v>
      </c>
      <c r="J427" s="388">
        <v>38360</v>
      </c>
      <c r="K427" s="388">
        <v>955</v>
      </c>
      <c r="L427" s="388">
        <v>452442</v>
      </c>
      <c r="M427" s="388">
        <f>SUM(M428:M438)</f>
        <v>511099</v>
      </c>
      <c r="N427" s="378"/>
      <c r="O427" s="378"/>
      <c r="P427" s="362"/>
      <c r="Q427" s="362"/>
    </row>
    <row r="428" spans="1:17" ht="28.8" x14ac:dyDescent="0.3">
      <c r="A428" s="362"/>
      <c r="B428" s="380" t="s">
        <v>1209</v>
      </c>
      <c r="C428" s="380" t="s">
        <v>1211</v>
      </c>
      <c r="D428" s="381"/>
      <c r="E428" s="380" t="s">
        <v>1212</v>
      </c>
      <c r="F428" s="380" t="s">
        <v>1212</v>
      </c>
      <c r="G428" s="3" t="str">
        <f>VLOOKUP(F428,class!A$1:B$460,2,FALSE)</f>
        <v>Shire District</v>
      </c>
      <c r="H428" s="3" t="str">
        <f>IFERROR(VLOOKUP(F428,classifications!A$3:C$335,3,FALSE),VLOOKUP(F428,classifications!I$2:K$28,3,FALSE))</f>
        <v>Predominantly Urban</v>
      </c>
      <c r="I428" s="378">
        <v>63</v>
      </c>
      <c r="J428" s="378">
        <v>5612</v>
      </c>
      <c r="K428" s="378">
        <v>14</v>
      </c>
      <c r="L428" s="378">
        <v>53984</v>
      </c>
      <c r="M428" s="378">
        <v>59673</v>
      </c>
      <c r="N428" s="378"/>
      <c r="O428" s="378"/>
      <c r="P428" s="362"/>
      <c r="Q428" s="362"/>
    </row>
    <row r="429" spans="1:17" ht="28.8" x14ac:dyDescent="0.3">
      <c r="A429" s="362"/>
      <c r="B429" s="380" t="s">
        <v>1213</v>
      </c>
      <c r="C429" s="380" t="s">
        <v>1215</v>
      </c>
      <c r="D429" s="381"/>
      <c r="E429" s="380" t="s">
        <v>1216</v>
      </c>
      <c r="F429" s="380" t="s">
        <v>1216</v>
      </c>
      <c r="G429" s="3" t="str">
        <f>VLOOKUP(F429,class!A$1:B$460,2,FALSE)</f>
        <v>Shire District</v>
      </c>
      <c r="H429" s="3" t="str">
        <f>IFERROR(VLOOKUP(F429,classifications!A$3:C$335,3,FALSE),VLOOKUP(F429,classifications!I$2:K$28,3,FALSE))</f>
        <v>Predominantly Urban</v>
      </c>
      <c r="I429" s="378">
        <v>26</v>
      </c>
      <c r="J429" s="378">
        <v>2793</v>
      </c>
      <c r="K429" s="378">
        <v>0</v>
      </c>
      <c r="L429" s="378">
        <v>29900</v>
      </c>
      <c r="M429" s="378">
        <v>32719</v>
      </c>
      <c r="N429" s="378"/>
      <c r="O429" s="378"/>
      <c r="P429" s="362"/>
      <c r="Q429" s="362"/>
    </row>
    <row r="430" spans="1:17" ht="28.8" x14ac:dyDescent="0.3">
      <c r="A430" s="362"/>
      <c r="B430" s="380" t="s">
        <v>1217</v>
      </c>
      <c r="C430" s="380" t="s">
        <v>1219</v>
      </c>
      <c r="D430" s="381"/>
      <c r="E430" s="380" t="s">
        <v>1220</v>
      </c>
      <c r="F430" s="380" t="s">
        <v>1220</v>
      </c>
      <c r="G430" s="3" t="str">
        <f>VLOOKUP(F430,class!A$1:B$460,2,FALSE)</f>
        <v>Shire District</v>
      </c>
      <c r="H430" s="3" t="str">
        <f>IFERROR(VLOOKUP(F430,classifications!A$3:C$335,3,FALSE),VLOOKUP(F430,classifications!I$2:K$28,3,FALSE))</f>
        <v>Predominantly Urban</v>
      </c>
      <c r="I430" s="378">
        <v>5253</v>
      </c>
      <c r="J430" s="378">
        <v>2381</v>
      </c>
      <c r="K430" s="378">
        <v>0</v>
      </c>
      <c r="L430" s="378">
        <v>52047</v>
      </c>
      <c r="M430" s="378">
        <v>59681</v>
      </c>
      <c r="N430" s="378"/>
      <c r="O430" s="378"/>
      <c r="P430" s="362"/>
      <c r="Q430" s="362"/>
    </row>
    <row r="431" spans="1:17" ht="28.8" x14ac:dyDescent="0.3">
      <c r="A431" s="362"/>
      <c r="B431" s="380" t="s">
        <v>1221</v>
      </c>
      <c r="C431" s="380" t="s">
        <v>1223</v>
      </c>
      <c r="D431" s="381"/>
      <c r="E431" s="380" t="s">
        <v>1224</v>
      </c>
      <c r="F431" s="380" t="s">
        <v>1224</v>
      </c>
      <c r="G431" s="3" t="str">
        <f>VLOOKUP(F431,class!A$1:B$460,2,FALSE)</f>
        <v>Shire District</v>
      </c>
      <c r="H431" s="3" t="str">
        <f>IFERROR(VLOOKUP(F431,classifications!A$3:C$335,3,FALSE),VLOOKUP(F431,classifications!I$2:K$28,3,FALSE))</f>
        <v>Urban with Significant Rural</v>
      </c>
      <c r="I431" s="378">
        <v>40</v>
      </c>
      <c r="J431" s="378">
        <v>4416</v>
      </c>
      <c r="K431" s="378">
        <v>4</v>
      </c>
      <c r="L431" s="378">
        <v>34700</v>
      </c>
      <c r="M431" s="378">
        <v>39160</v>
      </c>
      <c r="N431" s="378"/>
      <c r="O431" s="378"/>
      <c r="P431" s="362"/>
      <c r="Q431" s="362"/>
    </row>
    <row r="432" spans="1:17" ht="43.2" x14ac:dyDescent="0.3">
      <c r="A432" s="362"/>
      <c r="B432" s="380" t="s">
        <v>1225</v>
      </c>
      <c r="C432" s="380" t="s">
        <v>1227</v>
      </c>
      <c r="D432" s="381"/>
      <c r="E432" s="380" t="s">
        <v>1228</v>
      </c>
      <c r="F432" s="380" t="s">
        <v>1228</v>
      </c>
      <c r="G432" s="3" t="str">
        <f>VLOOKUP(F432,class!A$1:B$460,2,FALSE)</f>
        <v>Shire District</v>
      </c>
      <c r="H432" s="3" t="str">
        <f>IFERROR(VLOOKUP(F432,classifications!A$3:C$335,3,FALSE),VLOOKUP(F432,classifications!I$2:K$28,3,FALSE))</f>
        <v>Predominantly Urban</v>
      </c>
      <c r="I432" s="378">
        <v>41</v>
      </c>
      <c r="J432" s="378">
        <v>7239</v>
      </c>
      <c r="K432" s="378">
        <v>0</v>
      </c>
      <c r="L432" s="378">
        <v>55960</v>
      </c>
      <c r="M432" s="378">
        <v>63240</v>
      </c>
      <c r="N432" s="378"/>
      <c r="O432" s="378"/>
      <c r="P432" s="362"/>
      <c r="Q432" s="362"/>
    </row>
    <row r="433" spans="1:17" ht="28.8" x14ac:dyDescent="0.3">
      <c r="A433" s="362"/>
      <c r="B433" s="380" t="s">
        <v>1229</v>
      </c>
      <c r="C433" s="380" t="s">
        <v>1231</v>
      </c>
      <c r="D433" s="381"/>
      <c r="E433" s="380" t="s">
        <v>1232</v>
      </c>
      <c r="F433" s="380" t="s">
        <v>1232</v>
      </c>
      <c r="G433" s="3" t="str">
        <f>VLOOKUP(F433,class!A$1:B$460,2,FALSE)</f>
        <v>Shire District</v>
      </c>
      <c r="H433" s="3" t="str">
        <f>IFERROR(VLOOKUP(F433,classifications!A$3:C$335,3,FALSE),VLOOKUP(F433,classifications!I$2:K$28,3,FALSE))</f>
        <v>Predominantly Urban</v>
      </c>
      <c r="I433" s="378">
        <v>3124</v>
      </c>
      <c r="J433" s="378">
        <v>2033</v>
      </c>
      <c r="K433" s="378">
        <v>106</v>
      </c>
      <c r="L433" s="378">
        <v>32121</v>
      </c>
      <c r="M433" s="378">
        <v>37384</v>
      </c>
      <c r="N433" s="378"/>
      <c r="O433" s="378"/>
      <c r="P433" s="362"/>
      <c r="Q433" s="362"/>
    </row>
    <row r="434" spans="1:17" ht="28.8" x14ac:dyDescent="0.3">
      <c r="A434" s="362"/>
      <c r="B434" s="380" t="s">
        <v>1233</v>
      </c>
      <c r="C434" s="380" t="s">
        <v>1235</v>
      </c>
      <c r="D434" s="381"/>
      <c r="E434" s="380" t="s">
        <v>1236</v>
      </c>
      <c r="F434" s="380" t="s">
        <v>1236</v>
      </c>
      <c r="G434" s="3" t="str">
        <f>VLOOKUP(F434,class!A$1:B$460,2,FALSE)</f>
        <v>Shire District</v>
      </c>
      <c r="H434" s="3" t="str">
        <f>IFERROR(VLOOKUP(F434,classifications!A$3:C$335,3,FALSE),VLOOKUP(F434,classifications!I$2:K$28,3,FALSE))</f>
        <v>Predominantly Urban</v>
      </c>
      <c r="I434" s="378">
        <v>5</v>
      </c>
      <c r="J434" s="378">
        <v>5372</v>
      </c>
      <c r="K434" s="378">
        <v>180</v>
      </c>
      <c r="L434" s="378">
        <v>38477</v>
      </c>
      <c r="M434" s="378">
        <v>44034</v>
      </c>
      <c r="N434" s="378"/>
      <c r="O434" s="378"/>
      <c r="P434" s="362"/>
      <c r="Q434" s="362"/>
    </row>
    <row r="435" spans="1:17" ht="28.8" x14ac:dyDescent="0.3">
      <c r="A435" s="362"/>
      <c r="B435" s="380" t="s">
        <v>1237</v>
      </c>
      <c r="C435" s="380" t="s">
        <v>1239</v>
      </c>
      <c r="D435" s="381"/>
      <c r="E435" s="380" t="s">
        <v>1240</v>
      </c>
      <c r="F435" s="380" t="s">
        <v>1240</v>
      </c>
      <c r="G435" s="3" t="str">
        <f>VLOOKUP(F435,class!A$1:B$460,2,FALSE)</f>
        <v>Shire District</v>
      </c>
      <c r="H435" s="3" t="str">
        <f>IFERROR(VLOOKUP(F435,classifications!A$3:C$335,3,FALSE),VLOOKUP(F435,classifications!I$2:K$28,3,FALSE))</f>
        <v>Predominantly Urban</v>
      </c>
      <c r="I435" s="378">
        <v>17</v>
      </c>
      <c r="J435" s="378">
        <v>3682</v>
      </c>
      <c r="K435" s="378">
        <v>454</v>
      </c>
      <c r="L435" s="378">
        <v>33808</v>
      </c>
      <c r="M435" s="378">
        <v>37961</v>
      </c>
      <c r="N435" s="378"/>
      <c r="O435" s="378"/>
      <c r="P435" s="362"/>
      <c r="Q435" s="362"/>
    </row>
    <row r="436" spans="1:17" ht="28.8" x14ac:dyDescent="0.3">
      <c r="A436" s="362"/>
      <c r="B436" s="380" t="s">
        <v>1241</v>
      </c>
      <c r="C436" s="380" t="s">
        <v>1243</v>
      </c>
      <c r="D436" s="381"/>
      <c r="E436" s="380" t="s">
        <v>1244</v>
      </c>
      <c r="F436" s="380" t="s">
        <v>1244</v>
      </c>
      <c r="G436" s="3" t="str">
        <f>VLOOKUP(F436,class!A$1:B$460,2,FALSE)</f>
        <v>Shire District</v>
      </c>
      <c r="H436" s="3" t="str">
        <f>IFERROR(VLOOKUP(F436,classifications!A$3:C$335,3,FALSE),VLOOKUP(F436,classifications!I$2:K$28,3,FALSE))</f>
        <v>Urban with Significant Rural</v>
      </c>
      <c r="I436" s="378">
        <v>2580</v>
      </c>
      <c r="J436" s="378">
        <v>1395</v>
      </c>
      <c r="K436" s="378">
        <v>167</v>
      </c>
      <c r="L436" s="378">
        <v>33473</v>
      </c>
      <c r="M436" s="378">
        <v>37615</v>
      </c>
      <c r="N436" s="378"/>
      <c r="O436" s="378"/>
      <c r="P436" s="362"/>
      <c r="Q436" s="362"/>
    </row>
    <row r="437" spans="1:17" ht="28.8" x14ac:dyDescent="0.3">
      <c r="A437" s="362"/>
      <c r="B437" s="380" t="s">
        <v>1245</v>
      </c>
      <c r="C437" s="380" t="s">
        <v>1247</v>
      </c>
      <c r="D437" s="381"/>
      <c r="E437" s="380" t="s">
        <v>1248</v>
      </c>
      <c r="F437" s="380" t="s">
        <v>1248</v>
      </c>
      <c r="G437" s="3" t="str">
        <f>VLOOKUP(F437,class!A$1:B$460,2,FALSE)</f>
        <v>Shire District</v>
      </c>
      <c r="H437" s="3" t="str">
        <f>IFERROR(VLOOKUP(F437,classifications!A$3:C$335,3,FALSE),VLOOKUP(F437,classifications!I$2:K$28,3,FALSE))</f>
        <v>Predominantly Rural</v>
      </c>
      <c r="I437" s="378">
        <v>4799</v>
      </c>
      <c r="J437" s="378">
        <v>1783</v>
      </c>
      <c r="K437" s="378">
        <v>30</v>
      </c>
      <c r="L437" s="378">
        <v>49066</v>
      </c>
      <c r="M437" s="378">
        <v>55678</v>
      </c>
      <c r="N437" s="378"/>
      <c r="O437" s="378"/>
      <c r="P437" s="362"/>
      <c r="Q437" s="362"/>
    </row>
    <row r="438" spans="1:17" ht="28.8" x14ac:dyDescent="0.3">
      <c r="A438" s="362"/>
      <c r="B438" s="380" t="s">
        <v>1249</v>
      </c>
      <c r="C438" s="380" t="s">
        <v>1251</v>
      </c>
      <c r="D438" s="381"/>
      <c r="E438" s="380" t="s">
        <v>1252</v>
      </c>
      <c r="F438" s="380" t="s">
        <v>1252</v>
      </c>
      <c r="G438" s="3" t="str">
        <f>VLOOKUP(F438,class!A$1:B$460,2,FALSE)</f>
        <v>Shire District</v>
      </c>
      <c r="H438" s="3" t="str">
        <f>IFERROR(VLOOKUP(F438,classifications!A$3:C$335,3,FALSE),VLOOKUP(F438,classifications!I$2:K$28,3,FALSE))</f>
        <v>Predominantly Urban</v>
      </c>
      <c r="I438" s="378">
        <v>3394</v>
      </c>
      <c r="J438" s="378">
        <v>1654</v>
      </c>
      <c r="K438" s="378">
        <v>0</v>
      </c>
      <c r="L438" s="378">
        <v>38906</v>
      </c>
      <c r="M438" s="378">
        <v>43954</v>
      </c>
      <c r="N438" s="378"/>
      <c r="O438" s="378"/>
      <c r="P438" s="362"/>
      <c r="Q438" s="362"/>
    </row>
    <row r="439" spans="1:17" x14ac:dyDescent="0.3">
      <c r="A439" s="362"/>
      <c r="B439" s="362"/>
      <c r="C439" s="362"/>
      <c r="D439" s="364"/>
      <c r="E439" s="362"/>
      <c r="F439" s="362"/>
      <c r="G439" s="362"/>
      <c r="H439" s="362"/>
      <c r="I439" s="378"/>
      <c r="J439" s="378"/>
      <c r="K439" s="378"/>
      <c r="L439" s="378"/>
      <c r="M439" s="378"/>
      <c r="N439" s="378"/>
      <c r="O439" s="378"/>
      <c r="P439" s="362"/>
      <c r="Q439" s="362"/>
    </row>
    <row r="440" spans="1:17" ht="28.8" x14ac:dyDescent="0.3">
      <c r="A440" s="362"/>
      <c r="B440" s="380"/>
      <c r="C440" s="380" t="s">
        <v>1253</v>
      </c>
      <c r="D440" s="381" t="s">
        <v>1254</v>
      </c>
      <c r="E440" s="380"/>
      <c r="F440" s="381" t="s">
        <v>1254</v>
      </c>
      <c r="G440" s="3" t="str">
        <f>VLOOKUP(F440,class!A$1:B$460,2,FALSE)</f>
        <v>Shire County</v>
      </c>
      <c r="H440" s="3" t="str">
        <f>IFERROR(VLOOKUP(F440,classifications!A$3:C$335,3,FALSE),VLOOKUP(F440,classifications!I$2:K$28,3,FALSE))</f>
        <v>Urban with Significant Rural</v>
      </c>
      <c r="I440" s="388">
        <v>17651</v>
      </c>
      <c r="J440" s="388">
        <v>19879</v>
      </c>
      <c r="K440" s="388">
        <v>0</v>
      </c>
      <c r="L440" s="388">
        <v>233950</v>
      </c>
      <c r="M440" s="384">
        <v>271480</v>
      </c>
      <c r="N440" s="378"/>
      <c r="O440" s="378"/>
      <c r="P440" s="362"/>
      <c r="Q440" s="362"/>
    </row>
    <row r="441" spans="1:17" ht="43.2" x14ac:dyDescent="0.3">
      <c r="A441" s="362"/>
      <c r="B441" s="380" t="s">
        <v>1255</v>
      </c>
      <c r="C441" s="380" t="s">
        <v>1257</v>
      </c>
      <c r="D441" s="381"/>
      <c r="E441" s="380" t="s">
        <v>1258</v>
      </c>
      <c r="F441" s="380" t="s">
        <v>1258</v>
      </c>
      <c r="G441" s="3" t="str">
        <f>VLOOKUP(F441,class!A$1:B$460,2,FALSE)</f>
        <v>Shire District</v>
      </c>
      <c r="H441" s="3" t="str">
        <f>IFERROR(VLOOKUP(F441,classifications!A$3:C$335,3,FALSE),VLOOKUP(F441,classifications!I$2:K$28,3,FALSE))</f>
        <v>Predominantly Rural</v>
      </c>
      <c r="I441" s="378">
        <v>2594</v>
      </c>
      <c r="J441" s="378">
        <v>1243</v>
      </c>
      <c r="K441" s="378">
        <v>0</v>
      </c>
      <c r="L441" s="378">
        <v>25390</v>
      </c>
      <c r="M441" s="378">
        <v>29227</v>
      </c>
      <c r="N441" s="378"/>
      <c r="O441" s="378"/>
      <c r="P441" s="362"/>
      <c r="Q441" s="362"/>
    </row>
    <row r="442" spans="1:17" ht="57.6" x14ac:dyDescent="0.3">
      <c r="A442" s="362"/>
      <c r="B442" s="380" t="s">
        <v>1259</v>
      </c>
      <c r="C442" s="380" t="s">
        <v>1261</v>
      </c>
      <c r="D442" s="381"/>
      <c r="E442" s="380" t="s">
        <v>1262</v>
      </c>
      <c r="F442" s="380" t="s">
        <v>1262</v>
      </c>
      <c r="G442" s="3" t="str">
        <f>VLOOKUP(F442,class!A$1:B$460,2,FALSE)</f>
        <v>Shire District</v>
      </c>
      <c r="H442" s="3" t="str">
        <f>IFERROR(VLOOKUP(F442,classifications!A$3:C$335,3,FALSE),VLOOKUP(F442,classifications!I$2:K$28,3,FALSE))</f>
        <v>Predominantly Urban</v>
      </c>
      <c r="I442" s="378">
        <v>5648</v>
      </c>
      <c r="J442" s="378">
        <v>3026</v>
      </c>
      <c r="K442" s="378">
        <v>0</v>
      </c>
      <c r="L442" s="378">
        <v>50742</v>
      </c>
      <c r="M442" s="378">
        <v>59416</v>
      </c>
      <c r="N442" s="378"/>
      <c r="O442" s="378"/>
      <c r="P442" s="362"/>
      <c r="Q442" s="362"/>
    </row>
    <row r="443" spans="1:17" ht="28.8" x14ac:dyDescent="0.3">
      <c r="A443" s="362"/>
      <c r="B443" s="380" t="s">
        <v>1263</v>
      </c>
      <c r="C443" s="380" t="s">
        <v>1265</v>
      </c>
      <c r="D443" s="381"/>
      <c r="E443" s="380" t="s">
        <v>1266</v>
      </c>
      <c r="F443" s="380" t="s">
        <v>1266</v>
      </c>
      <c r="G443" s="3" t="str">
        <f>VLOOKUP(F443,class!A$1:B$460,2,FALSE)</f>
        <v>Shire District</v>
      </c>
      <c r="H443" s="3" t="str">
        <f>IFERROR(VLOOKUP(F443,classifications!A$3:C$335,3,FALSE),VLOOKUP(F443,classifications!I$2:K$28,3,FALSE))</f>
        <v>Predominantly Urban</v>
      </c>
      <c r="I443" s="378">
        <v>3847</v>
      </c>
      <c r="J443" s="378">
        <v>2949</v>
      </c>
      <c r="K443" s="378">
        <v>0</v>
      </c>
      <c r="L443" s="378">
        <v>43660</v>
      </c>
      <c r="M443" s="378">
        <v>50456</v>
      </c>
      <c r="N443" s="378"/>
      <c r="O443" s="378"/>
      <c r="P443" s="362"/>
      <c r="Q443" s="362"/>
    </row>
    <row r="444" spans="1:17" ht="28.8" x14ac:dyDescent="0.3">
      <c r="A444" s="362"/>
      <c r="B444" s="380" t="s">
        <v>1267</v>
      </c>
      <c r="C444" s="380" t="s">
        <v>1269</v>
      </c>
      <c r="D444" s="381"/>
      <c r="E444" s="380" t="s">
        <v>1270</v>
      </c>
      <c r="F444" s="380" t="s">
        <v>1270</v>
      </c>
      <c r="G444" s="3" t="str">
        <f>VLOOKUP(F444,class!A$1:B$460,2,FALSE)</f>
        <v>Shire District</v>
      </c>
      <c r="H444" s="3" t="str">
        <f>IFERROR(VLOOKUP(F444,classifications!A$3:C$335,3,FALSE),VLOOKUP(F444,classifications!I$2:K$28,3,FALSE))</f>
        <v>Predominantly Rural</v>
      </c>
      <c r="I444" s="378">
        <v>10</v>
      </c>
      <c r="J444" s="378">
        <v>8450</v>
      </c>
      <c r="K444" s="378">
        <v>0</v>
      </c>
      <c r="L444" s="378">
        <v>56575</v>
      </c>
      <c r="M444" s="378">
        <v>65035</v>
      </c>
      <c r="N444" s="378"/>
      <c r="O444" s="378"/>
      <c r="P444" s="362"/>
      <c r="Q444" s="362"/>
    </row>
    <row r="445" spans="1:17" ht="28.8" x14ac:dyDescent="0.3">
      <c r="A445" s="362"/>
      <c r="B445" s="380" t="s">
        <v>1271</v>
      </c>
      <c r="C445" s="380" t="s">
        <v>1273</v>
      </c>
      <c r="D445" s="381"/>
      <c r="E445" s="380" t="s">
        <v>1274</v>
      </c>
      <c r="F445" s="380" t="s">
        <v>1274</v>
      </c>
      <c r="G445" s="3" t="str">
        <f>VLOOKUP(F445,class!A$1:B$460,2,FALSE)</f>
        <v>Shire District</v>
      </c>
      <c r="H445" s="3" t="str">
        <f>IFERROR(VLOOKUP(F445,classifications!A$3:C$335,3,FALSE),VLOOKUP(F445,classifications!I$2:K$28,3,FALSE))</f>
        <v>Predominantly Urban</v>
      </c>
      <c r="I445" s="378">
        <v>5552</v>
      </c>
      <c r="J445" s="378">
        <v>4211</v>
      </c>
      <c r="K445" s="378">
        <v>0</v>
      </c>
      <c r="L445" s="378">
        <v>57583</v>
      </c>
      <c r="M445" s="378">
        <v>67346</v>
      </c>
      <c r="N445" s="378"/>
      <c r="O445" s="378"/>
      <c r="P445" s="362"/>
      <c r="Q445" s="362"/>
    </row>
    <row r="446" spans="1:17" x14ac:dyDescent="0.3">
      <c r="A446" s="362"/>
      <c r="B446" s="362"/>
      <c r="C446" s="362"/>
      <c r="D446" s="364"/>
      <c r="E446" s="362"/>
      <c r="F446" s="362"/>
      <c r="G446" s="362"/>
      <c r="H446" s="362"/>
      <c r="I446" s="378"/>
      <c r="J446" s="378"/>
      <c r="K446" s="378"/>
      <c r="L446" s="378"/>
      <c r="M446" s="378"/>
      <c r="N446" s="378"/>
      <c r="O446" s="378"/>
      <c r="P446" s="362"/>
      <c r="Q446" s="362"/>
    </row>
    <row r="447" spans="1:17" ht="28.8" x14ac:dyDescent="0.3">
      <c r="A447" s="362"/>
      <c r="B447" s="380"/>
      <c r="C447" s="380" t="s">
        <v>1275</v>
      </c>
      <c r="D447" s="381" t="s">
        <v>1276</v>
      </c>
      <c r="E447" s="380"/>
      <c r="F447" s="381" t="s">
        <v>1276</v>
      </c>
      <c r="G447" s="3" t="str">
        <f>VLOOKUP(F447,class!A$1:B$460,2,FALSE)</f>
        <v>Shire County</v>
      </c>
      <c r="H447" s="3" t="str">
        <f>IFERROR(VLOOKUP(F447,classifications!A$3:C$335,3,FALSE),VLOOKUP(F447,classifications!I$2:K$28,3,FALSE))</f>
        <v>Predominantly Urban</v>
      </c>
      <c r="I447" s="388">
        <v>14160</v>
      </c>
      <c r="J447" s="388">
        <v>35514</v>
      </c>
      <c r="K447" s="388">
        <v>1678</v>
      </c>
      <c r="L447" s="388">
        <v>346683</v>
      </c>
      <c r="M447" s="384">
        <v>398035</v>
      </c>
      <c r="N447" s="378"/>
      <c r="O447" s="378"/>
      <c r="P447" s="362"/>
      <c r="Q447" s="362"/>
    </row>
    <row r="448" spans="1:17" ht="28.8" x14ac:dyDescent="0.3">
      <c r="A448" s="362"/>
      <c r="B448" s="380" t="s">
        <v>1277</v>
      </c>
      <c r="C448" s="380" t="s">
        <v>1279</v>
      </c>
      <c r="D448" s="381"/>
      <c r="E448" s="380" t="s">
        <v>1280</v>
      </c>
      <c r="F448" s="380" t="s">
        <v>1280</v>
      </c>
      <c r="G448" s="3" t="str">
        <f>VLOOKUP(F448,class!A$1:B$460,2,FALSE)</f>
        <v>Shire District</v>
      </c>
      <c r="H448" s="3" t="str">
        <f>IFERROR(VLOOKUP(F448,classifications!A$3:C$335,3,FALSE),VLOOKUP(F448,classifications!I$2:K$28,3,FALSE))</f>
        <v>Predominantly Urban</v>
      </c>
      <c r="I448" s="378">
        <v>2516</v>
      </c>
      <c r="J448" s="378">
        <v>1088</v>
      </c>
      <c r="K448" s="378">
        <v>0</v>
      </c>
      <c r="L448" s="378">
        <v>25183</v>
      </c>
      <c r="M448" s="378">
        <v>28787</v>
      </c>
      <c r="N448" s="378"/>
      <c r="O448" s="378"/>
      <c r="P448" s="362"/>
      <c r="Q448" s="362"/>
    </row>
    <row r="449" spans="1:17" ht="28.8" x14ac:dyDescent="0.3">
      <c r="A449" s="362"/>
      <c r="B449" s="380" t="s">
        <v>1281</v>
      </c>
      <c r="C449" s="380" t="s">
        <v>1283</v>
      </c>
      <c r="D449" s="381"/>
      <c r="E449" s="380" t="s">
        <v>1284</v>
      </c>
      <c r="F449" s="380" t="s">
        <v>1284</v>
      </c>
      <c r="G449" s="3" t="str">
        <f>VLOOKUP(F449,class!A$1:B$460,2,FALSE)</f>
        <v>Shire District</v>
      </c>
      <c r="H449" s="3" t="str">
        <f>IFERROR(VLOOKUP(F449,classifications!A$3:C$335,3,FALSE),VLOOKUP(F449,classifications!I$2:K$28,3,FALSE))</f>
        <v>Predominantly Urban</v>
      </c>
      <c r="I449" s="378">
        <v>3409</v>
      </c>
      <c r="J449" s="378">
        <v>3690</v>
      </c>
      <c r="K449" s="378">
        <v>0</v>
      </c>
      <c r="L449" s="378">
        <v>70290</v>
      </c>
      <c r="M449" s="378">
        <v>77389</v>
      </c>
      <c r="N449" s="378"/>
      <c r="O449" s="378"/>
      <c r="P449" s="362"/>
      <c r="Q449" s="362"/>
    </row>
    <row r="450" spans="1:17" ht="28.8" x14ac:dyDescent="0.3">
      <c r="A450" s="362"/>
      <c r="B450" s="380" t="s">
        <v>1285</v>
      </c>
      <c r="C450" s="380" t="s">
        <v>1287</v>
      </c>
      <c r="D450" s="381"/>
      <c r="E450" s="380" t="s">
        <v>1288</v>
      </c>
      <c r="F450" s="380" t="s">
        <v>1288</v>
      </c>
      <c r="G450" s="3" t="str">
        <f>VLOOKUP(F450,class!A$1:B$460,2,FALSE)</f>
        <v>Shire District</v>
      </c>
      <c r="H450" s="3" t="str">
        <f>IFERROR(VLOOKUP(F450,classifications!A$3:C$335,3,FALSE),VLOOKUP(F450,classifications!I$2:K$28,3,FALSE))</f>
        <v>Predominantly Rural</v>
      </c>
      <c r="I450" s="378">
        <v>94</v>
      </c>
      <c r="J450" s="378">
        <v>8464</v>
      </c>
      <c r="K450" s="378">
        <v>352</v>
      </c>
      <c r="L450" s="378">
        <v>51484</v>
      </c>
      <c r="M450" s="378">
        <v>60394</v>
      </c>
      <c r="N450" s="378"/>
      <c r="O450" s="378"/>
      <c r="P450" s="362"/>
      <c r="Q450" s="362"/>
    </row>
    <row r="451" spans="1:17" ht="28.8" x14ac:dyDescent="0.3">
      <c r="A451" s="362"/>
      <c r="B451" s="380" t="s">
        <v>1289</v>
      </c>
      <c r="C451" s="380" t="s">
        <v>1291</v>
      </c>
      <c r="D451" s="381"/>
      <c r="E451" s="380" t="s">
        <v>1292</v>
      </c>
      <c r="F451" s="380" t="s">
        <v>1292</v>
      </c>
      <c r="G451" s="3" t="str">
        <f>VLOOKUP(F451,class!A$1:B$460,2,FALSE)</f>
        <v>Shire District</v>
      </c>
      <c r="H451" s="3" t="str">
        <f>IFERROR(VLOOKUP(F451,classifications!A$3:C$335,3,FALSE),VLOOKUP(F451,classifications!I$2:K$28,3,FALSE))</f>
        <v>Predominantly Urban</v>
      </c>
      <c r="I451" s="378">
        <v>8013</v>
      </c>
      <c r="J451" s="378">
        <v>2632</v>
      </c>
      <c r="K451" s="378">
        <v>0</v>
      </c>
      <c r="L451" s="378">
        <v>36422</v>
      </c>
      <c r="M451" s="378">
        <v>47067</v>
      </c>
      <c r="N451" s="378"/>
      <c r="O451" s="378"/>
      <c r="P451" s="362"/>
      <c r="Q451" s="362"/>
    </row>
    <row r="452" spans="1:17" ht="28.8" x14ac:dyDescent="0.3">
      <c r="A452" s="362"/>
      <c r="B452" s="380" t="s">
        <v>1293</v>
      </c>
      <c r="C452" s="380" t="s">
        <v>1295</v>
      </c>
      <c r="D452" s="381"/>
      <c r="E452" s="380" t="s">
        <v>1296</v>
      </c>
      <c r="F452" s="380" t="s">
        <v>1296</v>
      </c>
      <c r="G452" s="3" t="str">
        <f>VLOOKUP(F452,class!A$1:B$460,2,FALSE)</f>
        <v>Shire District</v>
      </c>
      <c r="H452" s="3" t="str">
        <f>IFERROR(VLOOKUP(F452,classifications!A$3:C$335,3,FALSE),VLOOKUP(F452,classifications!I$2:K$28,3,FALSE))</f>
        <v>Predominantly Rural</v>
      </c>
      <c r="I452" s="378">
        <v>88</v>
      </c>
      <c r="J452" s="378">
        <v>7322</v>
      </c>
      <c r="K452" s="378">
        <v>16</v>
      </c>
      <c r="L452" s="378">
        <v>58095</v>
      </c>
      <c r="M452" s="378">
        <v>65521</v>
      </c>
      <c r="N452" s="378"/>
      <c r="O452" s="378"/>
      <c r="P452" s="362"/>
      <c r="Q452" s="362"/>
    </row>
    <row r="453" spans="1:17" ht="28.8" x14ac:dyDescent="0.3">
      <c r="A453" s="362"/>
      <c r="B453" s="380" t="s">
        <v>1297</v>
      </c>
      <c r="C453" s="380" t="s">
        <v>1299</v>
      </c>
      <c r="D453" s="381"/>
      <c r="E453" s="380" t="s">
        <v>1300</v>
      </c>
      <c r="F453" s="380" t="s">
        <v>1300</v>
      </c>
      <c r="G453" s="3" t="str">
        <f>VLOOKUP(F453,class!A$1:B$460,2,FALSE)</f>
        <v>Shire District</v>
      </c>
      <c r="H453" s="3" t="str">
        <f>IFERROR(VLOOKUP(F453,classifications!A$3:C$335,3,FALSE),VLOOKUP(F453,classifications!I$2:K$28,3,FALSE))</f>
        <v>Predominantly Urban</v>
      </c>
      <c r="I453" s="378">
        <v>40</v>
      </c>
      <c r="J453" s="378">
        <v>7470</v>
      </c>
      <c r="K453" s="378">
        <v>1310</v>
      </c>
      <c r="L453" s="378">
        <v>58340</v>
      </c>
      <c r="M453" s="378">
        <v>67160</v>
      </c>
      <c r="N453" s="378"/>
      <c r="O453" s="378"/>
      <c r="P453" s="362"/>
      <c r="Q453" s="362"/>
    </row>
    <row r="454" spans="1:17" ht="28.8" x14ac:dyDescent="0.3">
      <c r="A454" s="362"/>
      <c r="B454" s="380" t="s">
        <v>1301</v>
      </c>
      <c r="C454" s="380" t="s">
        <v>1303</v>
      </c>
      <c r="D454" s="381"/>
      <c r="E454" s="380" t="s">
        <v>1304</v>
      </c>
      <c r="F454" s="380" t="s">
        <v>1304</v>
      </c>
      <c r="G454" s="3" t="str">
        <f>VLOOKUP(F454,class!A$1:B$460,2,FALSE)</f>
        <v>Shire District</v>
      </c>
      <c r="H454" s="3" t="str">
        <f>IFERROR(VLOOKUP(F454,classifications!A$3:C$335,3,FALSE),VLOOKUP(F454,classifications!I$2:K$28,3,FALSE))</f>
        <v>Predominantly Urban</v>
      </c>
      <c r="I454" s="378">
        <v>0</v>
      </c>
      <c r="J454" s="378">
        <v>4848</v>
      </c>
      <c r="K454" s="378">
        <v>0</v>
      </c>
      <c r="L454" s="378">
        <v>46869</v>
      </c>
      <c r="M454" s="378">
        <v>51717</v>
      </c>
      <c r="N454" s="378"/>
      <c r="O454" s="378"/>
      <c r="P454" s="362"/>
      <c r="Q454" s="362"/>
    </row>
    <row r="455" spans="1:17" x14ac:dyDescent="0.3">
      <c r="A455" s="362"/>
      <c r="B455" s="362"/>
      <c r="C455" s="362"/>
      <c r="D455" s="364"/>
      <c r="E455" s="362"/>
      <c r="F455" s="362"/>
      <c r="G455" s="362"/>
      <c r="H455" s="362"/>
      <c r="I455" s="378"/>
      <c r="J455" s="378"/>
      <c r="K455" s="378"/>
      <c r="L455" s="378"/>
      <c r="M455" s="378"/>
      <c r="N455" s="378"/>
      <c r="O455" s="378"/>
      <c r="P455" s="362"/>
      <c r="Q455" s="362"/>
    </row>
    <row r="456" spans="1:17" ht="28.8" x14ac:dyDescent="0.3">
      <c r="A456" s="362"/>
      <c r="B456" s="380"/>
      <c r="C456" s="380" t="s">
        <v>1590</v>
      </c>
      <c r="D456" s="381" t="s">
        <v>1591</v>
      </c>
      <c r="E456" s="380"/>
      <c r="F456" s="380"/>
      <c r="G456" s="380"/>
      <c r="H456" s="382"/>
      <c r="I456" s="382"/>
      <c r="J456" s="382"/>
      <c r="K456" s="382"/>
      <c r="L456" s="382"/>
      <c r="M456" s="382"/>
      <c r="N456" s="378"/>
      <c r="O456" s="378"/>
      <c r="P456" s="362"/>
      <c r="Q456" s="362"/>
    </row>
    <row r="457" spans="1:17" ht="28.8" x14ac:dyDescent="0.3">
      <c r="A457" s="362"/>
      <c r="B457" s="380" t="s">
        <v>1592</v>
      </c>
      <c r="C457" s="380" t="s">
        <v>1594</v>
      </c>
      <c r="D457" s="381"/>
      <c r="E457" s="380" t="s">
        <v>1595</v>
      </c>
      <c r="F457" s="380" t="s">
        <v>1595</v>
      </c>
      <c r="G457" s="380"/>
      <c r="H457" s="382"/>
      <c r="I457" s="382"/>
      <c r="J457" s="382"/>
      <c r="K457" s="382"/>
      <c r="L457" s="382"/>
      <c r="M457" s="382"/>
      <c r="N457" s="378"/>
      <c r="O457" s="378"/>
      <c r="P457" s="362"/>
      <c r="Q457" s="362"/>
    </row>
    <row r="458" spans="1:17" ht="28.8" x14ac:dyDescent="0.3">
      <c r="A458" s="362"/>
      <c r="B458" s="380" t="s">
        <v>1596</v>
      </c>
      <c r="C458" s="380" t="s">
        <v>1598</v>
      </c>
      <c r="D458" s="381"/>
      <c r="E458" s="380" t="s">
        <v>1599</v>
      </c>
      <c r="F458" s="380" t="s">
        <v>1599</v>
      </c>
      <c r="G458" s="380"/>
      <c r="H458" s="382"/>
      <c r="I458" s="382"/>
      <c r="J458" s="382"/>
      <c r="K458" s="382"/>
      <c r="L458" s="382"/>
      <c r="M458" s="382"/>
      <c r="N458" s="378"/>
      <c r="O458" s="378"/>
      <c r="P458" s="362"/>
      <c r="Q458" s="362"/>
    </row>
    <row r="459" spans="1:17" ht="28.8" x14ac:dyDescent="0.3">
      <c r="A459" s="362"/>
      <c r="B459" s="380" t="s">
        <v>1600</v>
      </c>
      <c r="C459" s="380" t="s">
        <v>1602</v>
      </c>
      <c r="D459" s="381"/>
      <c r="E459" s="380" t="s">
        <v>1603</v>
      </c>
      <c r="F459" s="380" t="s">
        <v>1603</v>
      </c>
      <c r="G459" s="380"/>
      <c r="H459" s="382"/>
      <c r="I459" s="382"/>
      <c r="J459" s="382"/>
      <c r="K459" s="382"/>
      <c r="L459" s="382"/>
      <c r="M459" s="382"/>
      <c r="N459" s="378"/>
      <c r="O459" s="378"/>
      <c r="P459" s="362"/>
      <c r="Q459" s="362"/>
    </row>
    <row r="460" spans="1:17" ht="28.8" x14ac:dyDescent="0.3">
      <c r="A460" s="362"/>
      <c r="B460" s="380" t="s">
        <v>1604</v>
      </c>
      <c r="C460" s="380" t="s">
        <v>1606</v>
      </c>
      <c r="D460" s="381"/>
      <c r="E460" s="380" t="s">
        <v>1607</v>
      </c>
      <c r="F460" s="380" t="s">
        <v>1607</v>
      </c>
      <c r="G460" s="380"/>
      <c r="H460" s="382"/>
      <c r="I460" s="382"/>
      <c r="J460" s="382"/>
      <c r="K460" s="382"/>
      <c r="L460" s="382"/>
      <c r="M460" s="382"/>
      <c r="N460" s="378"/>
      <c r="O460" s="378"/>
      <c r="P460" s="362"/>
      <c r="Q460" s="362"/>
    </row>
    <row r="461" spans="1:17" x14ac:dyDescent="0.3">
      <c r="A461" s="362"/>
      <c r="B461" s="362"/>
      <c r="C461" s="362"/>
      <c r="D461" s="364"/>
      <c r="E461" s="362"/>
      <c r="F461" s="362"/>
      <c r="G461" s="362"/>
      <c r="H461" s="362"/>
      <c r="I461" s="378"/>
      <c r="J461" s="378"/>
      <c r="K461" s="378"/>
      <c r="L461" s="378"/>
      <c r="M461" s="378"/>
      <c r="N461" s="378"/>
      <c r="O461" s="378"/>
      <c r="P461" s="362"/>
      <c r="Q461" s="362"/>
    </row>
    <row r="462" spans="1:17" ht="28.8" x14ac:dyDescent="0.3">
      <c r="A462" s="362"/>
      <c r="B462" s="380"/>
      <c r="C462" s="380" t="s">
        <v>1305</v>
      </c>
      <c r="D462" s="381" t="s">
        <v>1306</v>
      </c>
      <c r="E462" s="380"/>
      <c r="F462" s="381" t="s">
        <v>1306</v>
      </c>
      <c r="G462" s="3" t="str">
        <f>VLOOKUP(F462,class!A$1:B$460,2,FALSE)</f>
        <v>Shire County</v>
      </c>
      <c r="H462" s="3" t="str">
        <f>IFERROR(VLOOKUP(F462,classifications!A$3:C$335,3,FALSE),VLOOKUP(F462,classifications!I$2:K$28,3,FALSE))</f>
        <v>Urban with Significant Rural</v>
      </c>
      <c r="I462" s="388">
        <v>5636</v>
      </c>
      <c r="J462" s="388">
        <v>36059</v>
      </c>
      <c r="K462" s="388">
        <v>58</v>
      </c>
      <c r="L462" s="388">
        <v>232610</v>
      </c>
      <c r="M462" s="388">
        <v>274363</v>
      </c>
      <c r="N462" s="378"/>
      <c r="O462" s="378"/>
      <c r="P462" s="362"/>
      <c r="Q462" s="362"/>
    </row>
    <row r="463" spans="1:17" ht="28.8" x14ac:dyDescent="0.3">
      <c r="A463" s="362"/>
      <c r="B463" s="380" t="s">
        <v>1307</v>
      </c>
      <c r="C463" s="380" t="s">
        <v>1309</v>
      </c>
      <c r="D463" s="381"/>
      <c r="E463" s="380" t="s">
        <v>1310</v>
      </c>
      <c r="F463" s="380" t="s">
        <v>1310</v>
      </c>
      <c r="G463" s="3" t="str">
        <f>VLOOKUP(F463,class!A$1:B$460,2,FALSE)</f>
        <v>Shire District</v>
      </c>
      <c r="H463" s="3" t="str">
        <f>IFERROR(VLOOKUP(F463,classifications!A$3:C$335,3,FALSE),VLOOKUP(F463,classifications!I$2:K$28,3,FALSE))</f>
        <v>Predominantly Urban</v>
      </c>
      <c r="I463" s="378">
        <v>0</v>
      </c>
      <c r="J463" s="378">
        <v>4565</v>
      </c>
      <c r="K463" s="378">
        <v>10</v>
      </c>
      <c r="L463" s="378">
        <v>38322</v>
      </c>
      <c r="M463" s="378">
        <v>42897</v>
      </c>
      <c r="N463" s="378"/>
      <c r="O463" s="378"/>
      <c r="P463" s="362"/>
      <c r="Q463" s="362"/>
    </row>
    <row r="464" spans="1:17" ht="28.8" x14ac:dyDescent="0.3">
      <c r="A464" s="362"/>
      <c r="B464" s="380" t="s">
        <v>1311</v>
      </c>
      <c r="C464" s="380" t="s">
        <v>1313</v>
      </c>
      <c r="D464" s="381"/>
      <c r="E464" s="380" t="s">
        <v>1314</v>
      </c>
      <c r="F464" s="380" t="s">
        <v>1314</v>
      </c>
      <c r="G464" s="3" t="str">
        <f>VLOOKUP(F464,class!A$1:B$460,2,FALSE)</f>
        <v>Shire District</v>
      </c>
      <c r="H464" s="3" t="str">
        <f>IFERROR(VLOOKUP(F464,classifications!A$3:C$335,3,FALSE),VLOOKUP(F464,classifications!I$2:K$28,3,FALSE))</f>
        <v>Predominantly Rural</v>
      </c>
      <c r="I464" s="378">
        <v>2</v>
      </c>
      <c r="J464" s="378">
        <v>5314</v>
      </c>
      <c r="K464" s="378">
        <v>6</v>
      </c>
      <c r="L464" s="378">
        <v>32050</v>
      </c>
      <c r="M464" s="378">
        <v>37372</v>
      </c>
      <c r="N464" s="378"/>
      <c r="O464" s="378"/>
      <c r="P464" s="362"/>
      <c r="Q464" s="362"/>
    </row>
    <row r="465" spans="1:17" ht="28.8" x14ac:dyDescent="0.3">
      <c r="A465" s="362"/>
      <c r="B465" s="380" t="s">
        <v>1315</v>
      </c>
      <c r="C465" s="380" t="s">
        <v>1317</v>
      </c>
      <c r="D465" s="381"/>
      <c r="E465" s="380" t="s">
        <v>1318</v>
      </c>
      <c r="F465" s="380" t="s">
        <v>1318</v>
      </c>
      <c r="G465" s="3" t="str">
        <f>VLOOKUP(F465,class!A$1:B$460,2,FALSE)</f>
        <v>Shire District</v>
      </c>
      <c r="H465" s="3" t="str">
        <f>IFERROR(VLOOKUP(F465,classifications!A$3:C$335,3,FALSE),VLOOKUP(F465,classifications!I$2:K$28,3,FALSE))</f>
        <v>Predominantly Urban</v>
      </c>
      <c r="I465" s="378">
        <v>5605</v>
      </c>
      <c r="J465" s="378">
        <v>2305</v>
      </c>
      <c r="K465" s="378">
        <v>6</v>
      </c>
      <c r="L465" s="378">
        <v>29945</v>
      </c>
      <c r="M465" s="378">
        <v>37861</v>
      </c>
      <c r="N465" s="378"/>
      <c r="O465" s="378"/>
      <c r="P465" s="362"/>
      <c r="Q465" s="362"/>
    </row>
    <row r="466" spans="1:17" ht="28.8" x14ac:dyDescent="0.3">
      <c r="A466" s="362"/>
      <c r="B466" s="380" t="s">
        <v>1319</v>
      </c>
      <c r="C466" s="380" t="s">
        <v>1321</v>
      </c>
      <c r="D466" s="381"/>
      <c r="E466" s="380" t="s">
        <v>1322</v>
      </c>
      <c r="F466" s="380" t="s">
        <v>1322</v>
      </c>
      <c r="G466" s="3" t="str">
        <f>VLOOKUP(F466,class!A$1:B$460,2,FALSE)</f>
        <v>Shire District</v>
      </c>
      <c r="H466" s="3" t="str">
        <f>IFERROR(VLOOKUP(F466,classifications!A$3:C$335,3,FALSE),VLOOKUP(F466,classifications!I$2:K$28,3,FALSE))</f>
        <v>Predominantly Urban</v>
      </c>
      <c r="I466" s="378">
        <v>11</v>
      </c>
      <c r="J466" s="378">
        <v>7827</v>
      </c>
      <c r="K466" s="378">
        <v>2</v>
      </c>
      <c r="L466" s="378">
        <v>39232</v>
      </c>
      <c r="M466" s="378">
        <v>47072</v>
      </c>
      <c r="N466" s="378"/>
      <c r="O466" s="378"/>
      <c r="P466" s="362"/>
      <c r="Q466" s="362"/>
    </row>
    <row r="467" spans="1:17" ht="28.8" x14ac:dyDescent="0.3">
      <c r="A467" s="362"/>
      <c r="B467" s="380" t="s">
        <v>1323</v>
      </c>
      <c r="C467" s="380" t="s">
        <v>1325</v>
      </c>
      <c r="D467" s="381"/>
      <c r="E467" s="380" t="s">
        <v>1326</v>
      </c>
      <c r="F467" s="380" t="s">
        <v>1326</v>
      </c>
      <c r="G467" s="3" t="str">
        <f>VLOOKUP(F467,class!A$1:B$460,2,FALSE)</f>
        <v>Shire District</v>
      </c>
      <c r="H467" s="3" t="str">
        <f>IFERROR(VLOOKUP(F467,classifications!A$3:C$335,3,FALSE),VLOOKUP(F467,classifications!I$2:K$28,3,FALSE))</f>
        <v>Predominantly Rural</v>
      </c>
      <c r="I467" s="378">
        <v>6</v>
      </c>
      <c r="J467" s="378">
        <v>9319</v>
      </c>
      <c r="K467" s="378">
        <v>30</v>
      </c>
      <c r="L467" s="378">
        <v>51366</v>
      </c>
      <c r="M467" s="378">
        <v>60721</v>
      </c>
      <c r="N467" s="378"/>
      <c r="O467" s="378"/>
      <c r="P467" s="362"/>
      <c r="Q467" s="362"/>
    </row>
    <row r="468" spans="1:17" ht="29.4" thickBot="1" x14ac:dyDescent="0.35">
      <c r="A468" s="369"/>
      <c r="B468" s="389" t="s">
        <v>1327</v>
      </c>
      <c r="C468" s="389" t="s">
        <v>1329</v>
      </c>
      <c r="D468" s="390"/>
      <c r="E468" s="389" t="s">
        <v>1330</v>
      </c>
      <c r="F468" s="389" t="s">
        <v>1330</v>
      </c>
      <c r="G468" s="3" t="str">
        <f>VLOOKUP(F468,class!A$1:B$460,2,FALSE)</f>
        <v>Shire District</v>
      </c>
      <c r="H468" s="3" t="str">
        <f>IFERROR(VLOOKUP(F468,classifications!A$3:C$335,3,FALSE),VLOOKUP(F468,classifications!I$2:K$28,3,FALSE))</f>
        <v>Urban with Significant Rural</v>
      </c>
      <c r="I468" s="391">
        <v>12</v>
      </c>
      <c r="J468" s="391">
        <v>6729</v>
      </c>
      <c r="K468" s="391">
        <v>4</v>
      </c>
      <c r="L468" s="391">
        <v>41695</v>
      </c>
      <c r="M468" s="391">
        <v>48440</v>
      </c>
      <c r="N468" s="378"/>
      <c r="O468" s="378"/>
      <c r="P468" s="362"/>
      <c r="Q468" s="362"/>
    </row>
    <row r="469" spans="1:17" x14ac:dyDescent="0.3">
      <c r="A469" s="362"/>
      <c r="B469" s="362"/>
      <c r="C469" s="362"/>
      <c r="D469" s="364"/>
      <c r="E469" s="362"/>
      <c r="F469" s="362"/>
      <c r="G469" s="362"/>
      <c r="H469" s="362"/>
      <c r="I469" s="362"/>
      <c r="J469" s="362"/>
      <c r="K469" s="362"/>
      <c r="L469" s="362"/>
      <c r="M469" s="362"/>
      <c r="N469" s="362"/>
      <c r="O469" s="378"/>
      <c r="P469" s="362"/>
      <c r="Q469" s="362"/>
    </row>
    <row r="470" spans="1:17" x14ac:dyDescent="0.3">
      <c r="A470" s="362"/>
      <c r="B470" s="362"/>
      <c r="C470" s="362"/>
      <c r="D470" s="364"/>
      <c r="E470" s="392" t="s">
        <v>1619</v>
      </c>
      <c r="F470" s="392"/>
      <c r="G470" s="392"/>
      <c r="H470" s="362"/>
      <c r="I470" s="362"/>
      <c r="J470" s="362"/>
      <c r="K470" s="362"/>
      <c r="L470" s="362"/>
      <c r="M470" s="362"/>
      <c r="N470" s="362"/>
      <c r="O470" s="378"/>
      <c r="P470" s="362"/>
      <c r="Q470" s="362"/>
    </row>
    <row r="471" spans="1:17" x14ac:dyDescent="0.3">
      <c r="A471" s="362"/>
      <c r="B471" s="362"/>
      <c r="C471" s="362"/>
      <c r="D471" s="364"/>
      <c r="E471" s="479" t="s">
        <v>2027</v>
      </c>
      <c r="F471" s="479"/>
      <c r="G471" s="479"/>
      <c r="H471" s="479"/>
      <c r="I471" s="479"/>
      <c r="J471" s="479"/>
      <c r="K471" s="479"/>
      <c r="L471" s="479"/>
      <c r="M471" s="479"/>
      <c r="N471" s="362"/>
      <c r="O471" s="378"/>
      <c r="P471" s="362"/>
      <c r="Q471" s="362"/>
    </row>
    <row r="472" spans="1:17" x14ac:dyDescent="0.3">
      <c r="A472" s="362"/>
      <c r="B472" s="362"/>
      <c r="C472" s="362"/>
      <c r="D472" s="364"/>
      <c r="E472" s="479" t="s">
        <v>1621</v>
      </c>
      <c r="F472" s="479"/>
      <c r="G472" s="479"/>
      <c r="H472" s="479"/>
      <c r="I472" s="479"/>
      <c r="J472" s="479"/>
      <c r="K472" s="479"/>
      <c r="L472" s="479"/>
      <c r="M472" s="479"/>
      <c r="N472" s="362"/>
      <c r="O472" s="378"/>
      <c r="P472" s="362"/>
      <c r="Q472" s="362"/>
    </row>
    <row r="473" spans="1:17" x14ac:dyDescent="0.3">
      <c r="A473" s="362"/>
      <c r="B473" s="362"/>
      <c r="C473" s="362"/>
      <c r="D473" s="364"/>
      <c r="E473" s="479" t="s">
        <v>1622</v>
      </c>
      <c r="F473" s="479"/>
      <c r="G473" s="479"/>
      <c r="H473" s="479"/>
      <c r="I473" s="479"/>
      <c r="J473" s="479"/>
      <c r="K473" s="479"/>
      <c r="L473" s="479"/>
      <c r="M473" s="479"/>
      <c r="N473" s="362"/>
      <c r="O473" s="378"/>
      <c r="P473" s="362"/>
      <c r="Q473" s="362"/>
    </row>
    <row r="474" spans="1:17" x14ac:dyDescent="0.3">
      <c r="A474" s="362"/>
      <c r="B474" s="362"/>
      <c r="C474" s="362"/>
      <c r="D474" s="364"/>
      <c r="E474" s="479" t="s">
        <v>1623</v>
      </c>
      <c r="F474" s="479"/>
      <c r="G474" s="479"/>
      <c r="H474" s="479"/>
      <c r="I474" s="479"/>
      <c r="J474" s="479"/>
      <c r="K474" s="479"/>
      <c r="L474" s="479"/>
      <c r="M474" s="479"/>
      <c r="N474" s="362"/>
      <c r="O474" s="378"/>
      <c r="P474" s="362"/>
      <c r="Q474" s="362"/>
    </row>
    <row r="475" spans="1:17" x14ac:dyDescent="0.3">
      <c r="A475" s="362"/>
      <c r="B475" s="362"/>
      <c r="C475" s="362"/>
      <c r="D475" s="364"/>
      <c r="E475" s="393"/>
      <c r="F475" s="393"/>
      <c r="G475" s="393"/>
      <c r="H475" s="393"/>
      <c r="I475" s="393"/>
      <c r="J475" s="393"/>
      <c r="K475" s="393"/>
      <c r="L475" s="393"/>
      <c r="M475" s="393"/>
      <c r="N475" s="362"/>
      <c r="O475" s="378"/>
      <c r="P475" s="362"/>
      <c r="Q475" s="362"/>
    </row>
    <row r="476" spans="1:17" x14ac:dyDescent="0.3">
      <c r="A476" s="362"/>
      <c r="B476" s="362"/>
      <c r="C476" s="362"/>
      <c r="D476" s="364"/>
      <c r="E476" s="484" t="s">
        <v>2066</v>
      </c>
      <c r="F476" s="484"/>
      <c r="G476" s="484"/>
      <c r="H476" s="484"/>
      <c r="I476" s="484"/>
      <c r="J476" s="484"/>
      <c r="K476" s="484"/>
      <c r="L476" s="484"/>
      <c r="M476" s="484"/>
      <c r="N476" s="362"/>
      <c r="O476" s="378"/>
      <c r="P476" s="362"/>
      <c r="Q476" s="362"/>
    </row>
    <row r="477" spans="1:17" x14ac:dyDescent="0.3">
      <c r="A477" s="362"/>
      <c r="B477" s="362"/>
      <c r="C477" s="362"/>
      <c r="D477" s="364"/>
      <c r="E477" s="393"/>
      <c r="F477" s="393"/>
      <c r="G477" s="393"/>
      <c r="H477" s="393"/>
      <c r="I477" s="393"/>
      <c r="J477" s="393"/>
      <c r="K477" s="393"/>
      <c r="L477" s="393"/>
      <c r="M477" s="393"/>
      <c r="N477" s="362"/>
      <c r="O477" s="378"/>
      <c r="P477" s="362"/>
      <c r="Q477" s="362"/>
    </row>
    <row r="478" spans="1:17" ht="16.2" x14ac:dyDescent="0.3">
      <c r="A478" s="362"/>
      <c r="B478" s="362"/>
      <c r="C478" s="362"/>
      <c r="D478" s="364"/>
      <c r="E478" s="481" t="s">
        <v>2028</v>
      </c>
      <c r="F478" s="481"/>
      <c r="G478" s="481"/>
      <c r="H478" s="481"/>
      <c r="I478" s="481"/>
      <c r="J478" s="481"/>
      <c r="K478" s="481"/>
      <c r="L478" s="481"/>
      <c r="M478" s="481"/>
      <c r="N478" s="362"/>
      <c r="O478" s="378"/>
      <c r="P478" s="362"/>
      <c r="Q478" s="362"/>
    </row>
    <row r="479" spans="1:17" x14ac:dyDescent="0.3">
      <c r="A479" s="362"/>
      <c r="B479" s="362"/>
      <c r="C479" s="362"/>
      <c r="D479" s="364"/>
      <c r="E479" s="482" t="s">
        <v>2029</v>
      </c>
      <c r="F479" s="482"/>
      <c r="G479" s="482"/>
      <c r="H479" s="482"/>
      <c r="I479" s="482"/>
      <c r="J479" s="482"/>
      <c r="K479" s="482"/>
      <c r="L479" s="482"/>
      <c r="M479" s="482"/>
      <c r="N479" s="362"/>
      <c r="O479" s="378"/>
      <c r="P479" s="362"/>
      <c r="Q479" s="362"/>
    </row>
    <row r="480" spans="1:17" x14ac:dyDescent="0.3">
      <c r="A480" s="362"/>
      <c r="B480" s="362"/>
      <c r="C480" s="362"/>
      <c r="D480" s="364"/>
      <c r="E480" s="394" t="s">
        <v>2030</v>
      </c>
      <c r="F480" s="394"/>
      <c r="G480" s="394"/>
      <c r="H480" s="394"/>
      <c r="I480" s="394"/>
      <c r="J480" s="394"/>
      <c r="K480" s="394"/>
      <c r="L480" s="394"/>
      <c r="M480" s="394"/>
      <c r="N480" s="362"/>
      <c r="O480" s="378"/>
      <c r="P480" s="362"/>
      <c r="Q480" s="362"/>
    </row>
    <row r="481" spans="1:17" x14ac:dyDescent="0.3">
      <c r="A481" s="362"/>
      <c r="B481" s="362"/>
      <c r="C481" s="362"/>
      <c r="D481" s="364"/>
      <c r="E481" s="362" t="s">
        <v>2067</v>
      </c>
      <c r="F481" s="362"/>
      <c r="G481" s="362"/>
      <c r="H481" s="394"/>
      <c r="I481" s="394"/>
      <c r="J481" s="394"/>
      <c r="K481" s="394"/>
      <c r="L481" s="394"/>
      <c r="M481" s="394"/>
      <c r="N481" s="362"/>
      <c r="O481" s="378"/>
      <c r="P481" s="362"/>
      <c r="Q481" s="362"/>
    </row>
    <row r="482" spans="1:17" x14ac:dyDescent="0.3">
      <c r="A482" s="362"/>
      <c r="B482" s="362"/>
      <c r="C482" s="362"/>
      <c r="D482" s="364"/>
      <c r="E482" s="394" t="s">
        <v>2032</v>
      </c>
      <c r="F482" s="394"/>
      <c r="G482" s="394"/>
      <c r="H482" s="394"/>
      <c r="I482" s="394"/>
      <c r="J482" s="394"/>
      <c r="K482" s="394"/>
      <c r="L482" s="394"/>
      <c r="M482" s="394"/>
      <c r="N482" s="362"/>
      <c r="O482" s="378"/>
      <c r="P482" s="362"/>
      <c r="Q482" s="362"/>
    </row>
    <row r="483" spans="1:17" x14ac:dyDescent="0.3">
      <c r="A483" s="362"/>
      <c r="B483" s="362"/>
      <c r="C483" s="362"/>
      <c r="D483" s="364"/>
      <c r="E483" s="394" t="s">
        <v>2068</v>
      </c>
      <c r="F483" s="394"/>
      <c r="G483" s="394"/>
      <c r="H483" s="394"/>
      <c r="I483" s="394"/>
      <c r="J483" s="394"/>
      <c r="K483" s="394"/>
      <c r="L483" s="394"/>
      <c r="M483" s="394"/>
      <c r="N483" s="362"/>
      <c r="O483" s="378"/>
      <c r="P483" s="362"/>
      <c r="Q483" s="362"/>
    </row>
    <row r="484" spans="1:17" x14ac:dyDescent="0.3">
      <c r="A484" s="362"/>
      <c r="B484" s="362"/>
      <c r="C484" s="362"/>
      <c r="D484" s="364"/>
      <c r="E484" s="394" t="s">
        <v>2069</v>
      </c>
      <c r="F484" s="394"/>
      <c r="G484" s="394"/>
      <c r="H484" s="394"/>
      <c r="I484" s="394"/>
      <c r="J484" s="394"/>
      <c r="K484" s="394"/>
      <c r="L484" s="394"/>
      <c r="M484" s="394"/>
      <c r="N484" s="362"/>
      <c r="O484" s="378"/>
      <c r="P484" s="362"/>
      <c r="Q484" s="362"/>
    </row>
    <row r="485" spans="1:17" x14ac:dyDescent="0.3">
      <c r="A485" s="362"/>
      <c r="B485" s="362"/>
      <c r="C485" s="362"/>
      <c r="D485" s="364"/>
      <c r="E485" s="362"/>
      <c r="F485" s="362"/>
      <c r="G485" s="362"/>
      <c r="H485" s="362"/>
      <c r="I485" s="362"/>
      <c r="J485" s="362"/>
      <c r="K485" s="362"/>
      <c r="L485" s="362"/>
      <c r="M485" s="362"/>
      <c r="N485" s="362"/>
      <c r="O485" s="378"/>
      <c r="P485" s="362"/>
      <c r="Q485" s="362"/>
    </row>
    <row r="486" spans="1:17" x14ac:dyDescent="0.3">
      <c r="A486" s="362"/>
      <c r="B486" s="362"/>
      <c r="C486" s="362"/>
      <c r="D486" s="364"/>
      <c r="E486" s="479" t="s">
        <v>2037</v>
      </c>
      <c r="F486" s="479"/>
      <c r="G486" s="479"/>
      <c r="H486" s="479"/>
      <c r="I486" s="479"/>
      <c r="J486" s="479"/>
      <c r="K486" s="479"/>
      <c r="L486" s="479"/>
      <c r="M486" s="479"/>
      <c r="N486" s="362"/>
      <c r="O486" s="378"/>
      <c r="P486" s="362"/>
      <c r="Q486" s="362"/>
    </row>
    <row r="487" spans="1:17" ht="16.2" x14ac:dyDescent="0.3">
      <c r="A487" s="362"/>
      <c r="B487" s="362"/>
      <c r="C487" s="362"/>
      <c r="D487" s="364"/>
      <c r="E487" s="485" t="s">
        <v>2070</v>
      </c>
      <c r="F487" s="485"/>
      <c r="G487" s="485"/>
      <c r="H487" s="485"/>
      <c r="I487" s="485"/>
      <c r="J487" s="485"/>
      <c r="K487" s="485"/>
      <c r="L487" s="485"/>
      <c r="M487" s="485"/>
      <c r="N487" s="362"/>
      <c r="O487" s="378"/>
      <c r="P487" s="362"/>
      <c r="Q487" s="362"/>
    </row>
    <row r="488" spans="1:17" x14ac:dyDescent="0.3">
      <c r="A488" s="362"/>
      <c r="B488" s="362"/>
      <c r="C488" s="362"/>
      <c r="D488" s="364"/>
      <c r="E488" s="362"/>
      <c r="F488" s="362"/>
      <c r="G488" s="362"/>
      <c r="H488" s="362"/>
      <c r="I488" s="362"/>
      <c r="J488" s="362"/>
      <c r="K488" s="362"/>
      <c r="L488" s="362"/>
      <c r="M488" s="362"/>
      <c r="N488" s="362"/>
      <c r="O488" s="378"/>
      <c r="P488" s="362"/>
      <c r="Q488" s="362"/>
    </row>
    <row r="489" spans="1:17" x14ac:dyDescent="0.3">
      <c r="A489" s="362"/>
      <c r="B489" s="362"/>
      <c r="C489" s="362"/>
      <c r="D489" s="364"/>
      <c r="E489" s="392" t="s">
        <v>1425</v>
      </c>
      <c r="F489" s="392"/>
      <c r="G489" s="392"/>
      <c r="H489" s="362"/>
      <c r="I489" s="362"/>
      <c r="J489" s="362"/>
      <c r="K489" s="362"/>
      <c r="L489" s="362"/>
      <c r="M489" s="362"/>
      <c r="N489" s="362"/>
      <c r="O489" s="378"/>
      <c r="P489" s="362"/>
      <c r="Q489" s="362"/>
    </row>
    <row r="490" spans="1:17" x14ac:dyDescent="0.3">
      <c r="A490" s="362"/>
      <c r="B490" s="362"/>
      <c r="C490" s="362"/>
      <c r="D490" s="364"/>
      <c r="E490" s="479" t="s">
        <v>1608</v>
      </c>
      <c r="F490" s="479"/>
      <c r="G490" s="479"/>
      <c r="H490" s="479"/>
      <c r="I490" s="479"/>
      <c r="J490" s="479"/>
      <c r="K490" s="479"/>
      <c r="L490" s="479"/>
      <c r="M490" s="479"/>
      <c r="N490" s="362"/>
      <c r="O490" s="480"/>
      <c r="P490" s="480"/>
      <c r="Q490" s="480"/>
    </row>
    <row r="491" spans="1:17" x14ac:dyDescent="0.3">
      <c r="A491" s="362"/>
      <c r="B491" s="362"/>
      <c r="C491" s="362"/>
      <c r="D491" s="364"/>
      <c r="E491" s="479" t="s">
        <v>2071</v>
      </c>
      <c r="F491" s="479"/>
      <c r="G491" s="479"/>
      <c r="H491" s="479"/>
      <c r="I491" s="479"/>
      <c r="J491" s="479"/>
      <c r="K491" s="479"/>
      <c r="L491" s="479"/>
      <c r="M491" s="479"/>
      <c r="N491" s="362"/>
      <c r="O491" s="362"/>
      <c r="P491" s="362"/>
      <c r="Q491" s="362"/>
    </row>
    <row r="492" spans="1:17" x14ac:dyDescent="0.3">
      <c r="A492" s="362"/>
      <c r="B492" s="362"/>
      <c r="C492" s="362"/>
      <c r="D492" s="364"/>
      <c r="E492" s="394" t="s">
        <v>2039</v>
      </c>
      <c r="F492" s="394"/>
      <c r="G492" s="394"/>
      <c r="H492" s="393"/>
      <c r="I492" s="393"/>
      <c r="J492" s="393"/>
      <c r="K492" s="393"/>
      <c r="L492" s="393"/>
      <c r="M492" s="393"/>
      <c r="N492" s="362"/>
      <c r="O492" s="395"/>
      <c r="P492" s="395"/>
      <c r="Q492" s="395"/>
    </row>
    <row r="493" spans="1:17" x14ac:dyDescent="0.3">
      <c r="A493" s="362"/>
      <c r="B493" s="362"/>
      <c r="C493" s="362"/>
      <c r="D493" s="364"/>
      <c r="E493" s="479" t="s">
        <v>2040</v>
      </c>
      <c r="F493" s="479"/>
      <c r="G493" s="479"/>
      <c r="H493" s="479"/>
      <c r="I493" s="479"/>
      <c r="J493" s="479"/>
      <c r="K493" s="479"/>
      <c r="L493" s="479"/>
      <c r="M493" s="479"/>
      <c r="N493" s="362"/>
      <c r="O493" s="395"/>
      <c r="P493" s="395"/>
      <c r="Q493" s="395"/>
    </row>
    <row r="494" spans="1:17" x14ac:dyDescent="0.3">
      <c r="A494" s="362"/>
      <c r="B494" s="362"/>
      <c r="C494" s="362"/>
      <c r="D494" s="364"/>
      <c r="E494" s="479" t="s">
        <v>2041</v>
      </c>
      <c r="F494" s="479"/>
      <c r="G494" s="479"/>
      <c r="H494" s="479"/>
      <c r="I494" s="479"/>
      <c r="J494" s="479"/>
      <c r="K494" s="479"/>
      <c r="L494" s="479"/>
      <c r="M494" s="479"/>
      <c r="N494" s="396"/>
      <c r="O494" s="395"/>
      <c r="P494" s="395"/>
      <c r="Q494" s="395"/>
    </row>
    <row r="495" spans="1:17" ht="16.2" x14ac:dyDescent="0.3">
      <c r="A495" s="362"/>
      <c r="B495" s="362"/>
      <c r="C495" s="362"/>
      <c r="D495" s="364"/>
      <c r="E495" s="397"/>
      <c r="F495" s="397"/>
      <c r="G495" s="397"/>
      <c r="H495" s="393"/>
      <c r="I495" s="393"/>
      <c r="J495" s="393"/>
      <c r="K495" s="393"/>
      <c r="L495" s="393"/>
      <c r="M495" s="393"/>
      <c r="N495" s="396"/>
      <c r="O495" s="362"/>
      <c r="P495" s="362"/>
      <c r="Q495" s="362"/>
    </row>
    <row r="496" spans="1:17" x14ac:dyDescent="0.3">
      <c r="A496" s="362"/>
      <c r="B496" s="362"/>
      <c r="C496" s="362"/>
      <c r="D496" s="364"/>
      <c r="E496" s="479" t="s">
        <v>1612</v>
      </c>
      <c r="F496" s="479"/>
      <c r="G496" s="479"/>
      <c r="H496" s="479"/>
      <c r="I496" s="479"/>
      <c r="J496" s="479"/>
      <c r="K496" s="479"/>
      <c r="L496" s="479"/>
      <c r="M496" s="479"/>
      <c r="N496" s="362"/>
      <c r="O496" s="480"/>
      <c r="P496" s="480"/>
      <c r="Q496" s="480"/>
    </row>
    <row r="497" spans="1:17" x14ac:dyDescent="0.3">
      <c r="A497" s="362"/>
      <c r="B497" s="362"/>
      <c r="C497" s="362"/>
      <c r="D497" s="364"/>
      <c r="E497" s="479" t="s">
        <v>2042</v>
      </c>
      <c r="F497" s="479"/>
      <c r="G497" s="479"/>
      <c r="H497" s="479"/>
      <c r="I497" s="479"/>
      <c r="J497" s="479"/>
      <c r="K497" s="479"/>
      <c r="L497" s="479"/>
      <c r="M497" s="479"/>
      <c r="N497" s="362"/>
      <c r="O497" s="480"/>
      <c r="P497" s="480"/>
      <c r="Q497" s="480"/>
    </row>
    <row r="498" spans="1:17" x14ac:dyDescent="0.3">
      <c r="A498" s="362"/>
      <c r="B498" s="362"/>
      <c r="C498" s="362"/>
      <c r="D498" s="364"/>
      <c r="E498" s="479" t="s">
        <v>2043</v>
      </c>
      <c r="F498" s="479"/>
      <c r="G498" s="479"/>
      <c r="H498" s="479"/>
      <c r="I498" s="479"/>
      <c r="J498" s="479"/>
      <c r="K498" s="479"/>
      <c r="L498" s="479"/>
      <c r="M498" s="479"/>
      <c r="N498" s="362"/>
      <c r="O498" s="480"/>
      <c r="P498" s="480"/>
      <c r="Q498" s="480"/>
    </row>
    <row r="499" spans="1:17" x14ac:dyDescent="0.3">
      <c r="A499" s="362"/>
      <c r="B499" s="362"/>
      <c r="C499" s="362"/>
      <c r="D499" s="364"/>
      <c r="E499" s="394" t="s">
        <v>2044</v>
      </c>
      <c r="F499" s="394"/>
      <c r="G499" s="394"/>
      <c r="H499" s="393"/>
      <c r="I499" s="393"/>
      <c r="J499" s="393"/>
      <c r="K499" s="393"/>
      <c r="L499" s="393"/>
      <c r="M499" s="393"/>
      <c r="N499" s="362"/>
      <c r="O499" s="480"/>
      <c r="P499" s="480"/>
      <c r="Q499" s="480"/>
    </row>
    <row r="500" spans="1:17" x14ac:dyDescent="0.3">
      <c r="A500" s="362"/>
      <c r="B500" s="362"/>
      <c r="C500" s="362"/>
      <c r="D500" s="364"/>
      <c r="E500" s="362"/>
      <c r="F500" s="362"/>
      <c r="G500" s="362"/>
      <c r="H500" s="362"/>
      <c r="I500" s="362"/>
      <c r="J500" s="362"/>
      <c r="K500" s="362"/>
      <c r="L500" s="362"/>
      <c r="M500" s="362"/>
      <c r="N500" s="362"/>
      <c r="O500" s="480"/>
      <c r="P500" s="480"/>
      <c r="Q500" s="480"/>
    </row>
    <row r="501" spans="1:17" x14ac:dyDescent="0.3">
      <c r="A501" s="362"/>
      <c r="B501" s="362"/>
      <c r="C501" s="362"/>
      <c r="D501" s="364"/>
      <c r="E501" s="483" t="s">
        <v>1971</v>
      </c>
      <c r="F501" s="483"/>
      <c r="G501" s="483"/>
      <c r="H501" s="483"/>
      <c r="I501" s="483"/>
      <c r="J501" s="483"/>
      <c r="K501" s="483"/>
      <c r="L501" s="483"/>
      <c r="M501" s="483"/>
      <c r="N501" s="483"/>
      <c r="O501" s="480"/>
      <c r="P501" s="480"/>
      <c r="Q501" s="480"/>
    </row>
    <row r="502" spans="1:17" x14ac:dyDescent="0.3">
      <c r="A502" s="362"/>
      <c r="B502" s="362"/>
      <c r="C502" s="362"/>
      <c r="D502" s="364"/>
      <c r="E502" s="362"/>
      <c r="F502" s="362"/>
      <c r="G502" s="362"/>
      <c r="H502" s="362"/>
      <c r="I502" s="362"/>
      <c r="J502" s="362"/>
      <c r="K502" s="362"/>
      <c r="L502" s="362"/>
      <c r="M502" s="362"/>
      <c r="N502" s="362"/>
      <c r="O502" s="480"/>
      <c r="P502" s="480"/>
      <c r="Q502" s="480"/>
    </row>
    <row r="503" spans="1:17" x14ac:dyDescent="0.3">
      <c r="A503" s="362"/>
      <c r="B503" s="362"/>
      <c r="C503" s="362"/>
      <c r="D503" s="364"/>
      <c r="E503" s="479" t="s">
        <v>2045</v>
      </c>
      <c r="F503" s="479"/>
      <c r="G503" s="479"/>
      <c r="H503" s="479"/>
      <c r="I503" s="479"/>
      <c r="J503" s="479"/>
      <c r="K503" s="479"/>
      <c r="L503" s="479"/>
      <c r="M503" s="479"/>
      <c r="N503" s="362"/>
      <c r="O503" s="362"/>
      <c r="P503" s="362"/>
      <c r="Q503" s="362"/>
    </row>
    <row r="504" spans="1:17" x14ac:dyDescent="0.3">
      <c r="A504" s="362"/>
      <c r="B504" s="362"/>
      <c r="C504" s="362"/>
      <c r="D504" s="364"/>
      <c r="E504" s="479" t="s">
        <v>2046</v>
      </c>
      <c r="F504" s="479"/>
      <c r="G504" s="479"/>
      <c r="H504" s="479"/>
      <c r="I504" s="479"/>
      <c r="J504" s="479"/>
      <c r="K504" s="479"/>
      <c r="L504" s="479"/>
      <c r="M504" s="479"/>
      <c r="N504" s="396"/>
      <c r="O504" s="396"/>
      <c r="P504" s="362"/>
      <c r="Q504" s="362"/>
    </row>
    <row r="505" spans="1:17" x14ac:dyDescent="0.3">
      <c r="A505" s="362"/>
      <c r="B505" s="362"/>
      <c r="C505" s="362"/>
      <c r="D505" s="364"/>
      <c r="E505" s="479" t="s">
        <v>2047</v>
      </c>
      <c r="F505" s="479"/>
      <c r="G505" s="479"/>
      <c r="H505" s="479"/>
      <c r="I505" s="479"/>
      <c r="J505" s="479"/>
      <c r="K505" s="479"/>
      <c r="L505" s="479"/>
      <c r="M505" s="479"/>
      <c r="N505" s="479"/>
      <c r="O505" s="479"/>
      <c r="P505" s="362"/>
      <c r="Q505" s="362"/>
    </row>
    <row r="506" spans="1:17" x14ac:dyDescent="0.3">
      <c r="A506" s="362"/>
      <c r="B506" s="362"/>
      <c r="C506" s="362"/>
      <c r="D506" s="364"/>
      <c r="E506" s="480"/>
      <c r="F506" s="480"/>
      <c r="G506" s="480"/>
      <c r="H506" s="480"/>
      <c r="I506" s="480"/>
      <c r="J506" s="480"/>
      <c r="K506" s="480"/>
      <c r="L506" s="480"/>
      <c r="M506" s="480"/>
      <c r="N506" s="480"/>
      <c r="O506" s="480"/>
      <c r="P506" s="362"/>
      <c r="Q506" s="362"/>
    </row>
    <row r="507" spans="1:17" x14ac:dyDescent="0.3">
      <c r="A507" s="362"/>
      <c r="B507" s="362"/>
      <c r="C507" s="362"/>
      <c r="D507" s="364"/>
      <c r="E507" s="479" t="s">
        <v>1618</v>
      </c>
      <c r="F507" s="479"/>
      <c r="G507" s="479"/>
      <c r="H507" s="479"/>
      <c r="I507" s="479"/>
      <c r="J507" s="479"/>
      <c r="K507" s="479"/>
      <c r="L507" s="479"/>
      <c r="M507" s="479"/>
      <c r="N507" s="479"/>
      <c r="O507" s="479"/>
      <c r="P507" s="362"/>
      <c r="Q507" s="362"/>
    </row>
    <row r="508" spans="1:17" x14ac:dyDescent="0.3">
      <c r="A508" s="362"/>
      <c r="B508" s="362"/>
      <c r="C508" s="362"/>
      <c r="D508" s="364"/>
      <c r="E508" s="398"/>
      <c r="F508" s="398"/>
      <c r="G508" s="398"/>
      <c r="H508" s="399"/>
      <c r="I508" s="399"/>
      <c r="J508" s="399"/>
      <c r="K508" s="399"/>
      <c r="L508" s="399"/>
      <c r="M508" s="399"/>
      <c r="N508" s="399"/>
      <c r="O508" s="396"/>
      <c r="P508" s="362"/>
      <c r="Q508" s="362"/>
    </row>
    <row r="509" spans="1:17" x14ac:dyDescent="0.3">
      <c r="A509" s="362"/>
      <c r="B509" s="362"/>
      <c r="C509" s="362"/>
      <c r="D509" s="364"/>
      <c r="E509" s="362" t="s">
        <v>2014</v>
      </c>
      <c r="F509" s="362"/>
      <c r="G509" s="362"/>
      <c r="H509" s="399"/>
      <c r="I509" s="399"/>
      <c r="J509" s="399"/>
      <c r="K509" s="399"/>
      <c r="L509" s="399"/>
      <c r="M509" s="400" t="s">
        <v>2048</v>
      </c>
      <c r="N509" s="396"/>
      <c r="O509" s="396"/>
      <c r="P509" s="362"/>
      <c r="Q509" s="362"/>
    </row>
    <row r="510" spans="1:17" x14ac:dyDescent="0.3">
      <c r="A510" s="362"/>
      <c r="B510" s="362"/>
      <c r="C510" s="362"/>
      <c r="D510" s="364"/>
      <c r="E510" s="394" t="s">
        <v>1952</v>
      </c>
      <c r="F510" s="394"/>
      <c r="G510" s="394"/>
      <c r="H510" s="399"/>
      <c r="I510" s="399"/>
      <c r="J510" s="399"/>
      <c r="K510" s="399"/>
      <c r="L510" s="399"/>
      <c r="M510" s="400" t="s">
        <v>2049</v>
      </c>
      <c r="N510" s="396"/>
      <c r="O510" s="396"/>
      <c r="P510" s="362"/>
      <c r="Q510" s="362"/>
    </row>
    <row r="511" spans="1:17" x14ac:dyDescent="0.3">
      <c r="A511" s="362"/>
      <c r="B511" s="362"/>
      <c r="C511" s="362"/>
      <c r="D511" s="364"/>
      <c r="E511" s="401" t="s">
        <v>2050</v>
      </c>
      <c r="F511" s="401"/>
      <c r="G511" s="401"/>
      <c r="H511" s="399"/>
      <c r="I511" s="399"/>
      <c r="J511" s="399"/>
      <c r="K511" s="399"/>
      <c r="L511" s="399"/>
      <c r="M511" s="399"/>
      <c r="N511" s="396"/>
      <c r="O511" s="396"/>
      <c r="P511" s="362"/>
      <c r="Q511" s="362"/>
    </row>
    <row r="512" spans="1:17" x14ac:dyDescent="0.3">
      <c r="A512" s="362"/>
      <c r="B512" s="362"/>
      <c r="C512" s="362"/>
      <c r="D512" s="364"/>
      <c r="E512" s="362"/>
      <c r="F512" s="362"/>
      <c r="G512" s="362"/>
      <c r="H512" s="399"/>
      <c r="I512" s="399"/>
      <c r="J512" s="399"/>
      <c r="K512" s="399"/>
      <c r="L512" s="399"/>
      <c r="M512" s="399"/>
      <c r="N512" s="396"/>
      <c r="O512" s="396"/>
      <c r="P512" s="362"/>
      <c r="Q512" s="362"/>
    </row>
    <row r="513" spans="1:17" x14ac:dyDescent="0.3">
      <c r="A513" s="362"/>
      <c r="B513" s="362"/>
      <c r="C513" s="362"/>
      <c r="D513" s="364"/>
      <c r="E513" s="362" t="s">
        <v>1631</v>
      </c>
      <c r="F513" s="362"/>
      <c r="G513" s="362"/>
      <c r="H513" s="396"/>
      <c r="I513" s="396"/>
      <c r="J513" s="396"/>
      <c r="K513" s="396"/>
      <c r="L513" s="396"/>
      <c r="M513" s="396"/>
      <c r="N513" s="396"/>
      <c r="O513" s="396"/>
      <c r="P513" s="362"/>
      <c r="Q513" s="362"/>
    </row>
    <row r="514" spans="1:17" x14ac:dyDescent="0.3">
      <c r="A514" s="362"/>
      <c r="B514" s="362"/>
      <c r="C514" s="362"/>
      <c r="D514" s="364"/>
      <c r="E514" s="362"/>
      <c r="F514" s="362"/>
      <c r="G514" s="362"/>
      <c r="H514" s="362"/>
      <c r="I514" s="362"/>
      <c r="J514" s="362"/>
      <c r="K514" s="362"/>
      <c r="L514" s="362"/>
      <c r="M514" s="362"/>
      <c r="N514" s="362"/>
      <c r="O514" s="362"/>
      <c r="P514" s="362"/>
      <c r="Q514" s="362"/>
    </row>
    <row r="517" spans="1:17" x14ac:dyDescent="0.3">
      <c r="G517">
        <f>+COUNTIF(G9:G468,"Shire County")</f>
        <v>24</v>
      </c>
    </row>
  </sheetData>
  <mergeCells count="30">
    <mergeCell ref="E497:M497"/>
    <mergeCell ref="O497:Q497"/>
    <mergeCell ref="E507:O507"/>
    <mergeCell ref="E498:M498"/>
    <mergeCell ref="O498:Q498"/>
    <mergeCell ref="O499:Q499"/>
    <mergeCell ref="O500:Q500"/>
    <mergeCell ref="E501:N501"/>
    <mergeCell ref="O501:Q501"/>
    <mergeCell ref="O502:Q502"/>
    <mergeCell ref="E503:M503"/>
    <mergeCell ref="E504:M504"/>
    <mergeCell ref="E505:O505"/>
    <mergeCell ref="E506:O506"/>
    <mergeCell ref="O490:Q490"/>
    <mergeCell ref="E493:M493"/>
    <mergeCell ref="E494:M494"/>
    <mergeCell ref="E496:M496"/>
    <mergeCell ref="O496:Q496"/>
    <mergeCell ref="E491:M491"/>
    <mergeCell ref="E471:M471"/>
    <mergeCell ref="E472:M472"/>
    <mergeCell ref="E473:M473"/>
    <mergeCell ref="E474:M474"/>
    <mergeCell ref="E476:M476"/>
    <mergeCell ref="E478:M478"/>
    <mergeCell ref="E479:M479"/>
    <mergeCell ref="E486:M486"/>
    <mergeCell ref="E487:M487"/>
    <mergeCell ref="E490:M490"/>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695D7-0049-4042-B45D-91F68EA8D55C}">
  <sheetPr codeName="Sheet31"/>
  <dimension ref="A1:R417"/>
  <sheetViews>
    <sheetView topLeftCell="A401" workbookViewId="0">
      <selection activeCell="G417" sqref="G417"/>
    </sheetView>
  </sheetViews>
  <sheetFormatPr defaultRowHeight="14.4" x14ac:dyDescent="0.3"/>
  <sheetData>
    <row r="1" spans="1:18" x14ac:dyDescent="0.3">
      <c r="A1" s="486" t="s">
        <v>2086</v>
      </c>
      <c r="B1" s="486"/>
      <c r="C1" s="486"/>
      <c r="D1" s="486"/>
      <c r="E1" s="486"/>
      <c r="F1" s="486"/>
      <c r="G1" s="486"/>
      <c r="H1" s="486"/>
      <c r="I1" s="486"/>
      <c r="J1" s="486"/>
      <c r="K1" s="486"/>
      <c r="L1" s="486"/>
      <c r="M1" s="486"/>
      <c r="N1" s="486"/>
      <c r="O1" s="486"/>
      <c r="P1" s="486"/>
      <c r="Q1" s="486"/>
      <c r="R1" s="403"/>
    </row>
    <row r="2" spans="1:18" x14ac:dyDescent="0.3">
      <c r="A2" s="404"/>
      <c r="B2" s="404"/>
      <c r="C2" s="404"/>
      <c r="D2" s="404"/>
      <c r="E2" s="404"/>
      <c r="F2" s="404"/>
      <c r="G2" s="404"/>
      <c r="H2" s="404"/>
      <c r="I2" s="404"/>
      <c r="J2" s="404"/>
      <c r="K2" s="404"/>
      <c r="L2" s="404"/>
      <c r="M2" s="404"/>
      <c r="N2" s="404"/>
      <c r="O2" s="404"/>
      <c r="P2" s="404"/>
      <c r="Q2" s="404"/>
      <c r="R2" s="403"/>
    </row>
    <row r="3" spans="1:18" x14ac:dyDescent="0.3">
      <c r="A3" s="404"/>
      <c r="B3" s="404"/>
      <c r="C3" s="404"/>
      <c r="D3" s="404"/>
      <c r="E3" s="404"/>
      <c r="F3" s="404"/>
      <c r="G3" s="404"/>
      <c r="H3" s="404"/>
      <c r="I3" s="405"/>
      <c r="J3" s="405"/>
      <c r="K3" s="405"/>
      <c r="L3" s="405"/>
      <c r="M3" s="405"/>
      <c r="N3" s="405"/>
      <c r="O3" s="487" t="s">
        <v>1</v>
      </c>
      <c r="P3" s="487"/>
      <c r="Q3" s="487"/>
      <c r="R3" s="403"/>
    </row>
    <row r="4" spans="1:18" x14ac:dyDescent="0.3">
      <c r="A4" s="406"/>
      <c r="B4" s="406"/>
      <c r="C4" s="406"/>
      <c r="D4" s="406"/>
      <c r="E4" s="406"/>
      <c r="F4" s="406"/>
      <c r="G4" s="406"/>
      <c r="H4" s="406"/>
      <c r="I4" s="488" t="s">
        <v>2</v>
      </c>
      <c r="J4" s="488"/>
      <c r="K4" s="488"/>
      <c r="L4" s="488"/>
      <c r="M4" s="407"/>
      <c r="N4" s="488" t="s">
        <v>3</v>
      </c>
      <c r="O4" s="488"/>
      <c r="P4" s="488"/>
      <c r="Q4" s="488"/>
      <c r="R4" s="403"/>
    </row>
    <row r="5" spans="1:18" ht="80.400000000000006" thickBot="1" x14ac:dyDescent="0.35">
      <c r="A5" s="408"/>
      <c r="B5" s="370" t="s">
        <v>2073</v>
      </c>
      <c r="C5" s="408" t="s">
        <v>5</v>
      </c>
      <c r="D5" s="408" t="s">
        <v>6</v>
      </c>
      <c r="E5" s="408" t="s">
        <v>7</v>
      </c>
      <c r="F5" s="408" t="s">
        <v>8</v>
      </c>
      <c r="G5" s="408"/>
      <c r="H5" s="408"/>
      <c r="I5" s="409" t="s">
        <v>9</v>
      </c>
      <c r="J5" s="409" t="s">
        <v>10</v>
      </c>
      <c r="K5" s="409" t="s">
        <v>11</v>
      </c>
      <c r="L5" s="410" t="s">
        <v>12</v>
      </c>
      <c r="M5" s="410"/>
      <c r="N5" s="416" t="s">
        <v>9</v>
      </c>
      <c r="O5" s="409" t="s">
        <v>10</v>
      </c>
      <c r="P5" s="409" t="s">
        <v>11</v>
      </c>
      <c r="Q5" s="410" t="s">
        <v>12</v>
      </c>
      <c r="R5" s="403"/>
    </row>
    <row r="6" spans="1:18" x14ac:dyDescent="0.3">
      <c r="A6" s="412"/>
      <c r="B6" s="413"/>
      <c r="C6" s="412"/>
      <c r="D6" s="412"/>
      <c r="E6" s="412"/>
      <c r="F6" s="412"/>
      <c r="G6" s="412"/>
      <c r="H6" s="412"/>
      <c r="I6" s="414"/>
      <c r="J6" s="414"/>
      <c r="K6" s="414"/>
      <c r="L6" s="415"/>
      <c r="M6" s="415"/>
      <c r="N6" s="416"/>
      <c r="O6" s="414"/>
      <c r="P6" s="414"/>
      <c r="Q6" s="415"/>
      <c r="R6" s="403"/>
    </row>
    <row r="7" spans="1:18" ht="15.6" x14ac:dyDescent="0.3">
      <c r="A7" s="445" t="s">
        <v>2087</v>
      </c>
      <c r="B7" s="445"/>
      <c r="C7" s="445"/>
      <c r="D7" s="445"/>
      <c r="E7" s="446"/>
      <c r="F7" s="445"/>
      <c r="G7" s="445"/>
      <c r="H7" s="446"/>
      <c r="I7" s="418">
        <v>111410</v>
      </c>
      <c r="J7" s="418">
        <v>28020</v>
      </c>
      <c r="K7" s="418">
        <v>2230</v>
      </c>
      <c r="L7" s="418">
        <v>141670</v>
      </c>
      <c r="M7" s="251"/>
      <c r="N7" s="419">
        <v>127200</v>
      </c>
      <c r="O7" s="418">
        <v>25860</v>
      </c>
      <c r="P7" s="418">
        <v>1610</v>
      </c>
      <c r="Q7" s="418">
        <v>154660</v>
      </c>
      <c r="R7" s="403"/>
    </row>
    <row r="8" spans="1:18" x14ac:dyDescent="0.3">
      <c r="A8" s="446"/>
      <c r="B8" s="446"/>
      <c r="C8" s="446"/>
      <c r="D8" s="446"/>
      <c r="E8" s="446"/>
      <c r="F8" s="446"/>
      <c r="G8" s="446"/>
      <c r="H8" s="446"/>
      <c r="I8" s="251"/>
      <c r="J8" s="251"/>
      <c r="K8" s="251"/>
      <c r="L8" s="251"/>
      <c r="M8" s="251"/>
      <c r="N8" s="253"/>
      <c r="O8" s="251"/>
      <c r="P8" s="251"/>
      <c r="Q8" s="251"/>
      <c r="R8" s="403"/>
    </row>
    <row r="9" spans="1:18" ht="42" x14ac:dyDescent="0.3">
      <c r="A9" s="445" t="s">
        <v>2088</v>
      </c>
      <c r="B9" s="445"/>
      <c r="C9" s="445"/>
      <c r="D9" s="445"/>
      <c r="E9" s="446"/>
      <c r="F9" s="445"/>
      <c r="G9" s="445"/>
      <c r="H9" s="446"/>
      <c r="I9" s="418">
        <v>27930</v>
      </c>
      <c r="J9" s="418">
        <v>7220</v>
      </c>
      <c r="K9" s="418">
        <v>540</v>
      </c>
      <c r="L9" s="418">
        <v>35690</v>
      </c>
      <c r="M9" s="251"/>
      <c r="N9" s="419">
        <v>29740</v>
      </c>
      <c r="O9" s="418">
        <v>6110</v>
      </c>
      <c r="P9" s="418">
        <v>210</v>
      </c>
      <c r="Q9" s="418">
        <v>36060</v>
      </c>
      <c r="R9" s="403"/>
    </row>
    <row r="10" spans="1:18" x14ac:dyDescent="0.3">
      <c r="A10" s="446"/>
      <c r="B10" s="446"/>
      <c r="C10" s="446"/>
      <c r="D10" s="446"/>
      <c r="E10" s="446"/>
      <c r="F10" s="446"/>
      <c r="G10" s="446"/>
      <c r="H10" s="446"/>
      <c r="I10" s="251"/>
      <c r="J10" s="251"/>
      <c r="K10" s="251"/>
      <c r="L10" s="251"/>
      <c r="M10" s="251"/>
      <c r="N10" s="253"/>
      <c r="O10" s="251"/>
      <c r="P10" s="251"/>
      <c r="Q10" s="251"/>
      <c r="R10" s="403"/>
    </row>
    <row r="11" spans="1:18" ht="57.6" x14ac:dyDescent="0.3">
      <c r="A11" s="446"/>
      <c r="B11" s="446" t="s">
        <v>15</v>
      </c>
      <c r="C11" s="446" t="s">
        <v>16</v>
      </c>
      <c r="D11" s="446" t="s">
        <v>17</v>
      </c>
      <c r="E11" s="446"/>
      <c r="F11" s="446" t="s">
        <v>1695</v>
      </c>
      <c r="G11" s="343" t="str">
        <f>VLOOKUP(F11,class!A$1:B$460,2,FALSE)</f>
        <v>Unitary Authority</v>
      </c>
      <c r="H11" s="343" t="str">
        <f>IFERROR(VLOOKUP(F11,classifications!A$3:C$333,3,FALSE),VLOOKUP(F11,classifications!I$2:K$28,3,FALSE))</f>
        <v>Urban with Significant Rural</v>
      </c>
      <c r="I11" s="422">
        <v>210</v>
      </c>
      <c r="J11" s="423">
        <v>20</v>
      </c>
      <c r="K11" s="423">
        <v>0</v>
      </c>
      <c r="L11" s="423">
        <v>230</v>
      </c>
      <c r="M11" s="251"/>
      <c r="N11" s="424">
        <v>320</v>
      </c>
      <c r="O11" s="423">
        <v>30</v>
      </c>
      <c r="P11" s="423">
        <v>0</v>
      </c>
      <c r="Q11" s="423">
        <v>360</v>
      </c>
      <c r="R11" s="403"/>
    </row>
    <row r="12" spans="1:18" ht="52.8" x14ac:dyDescent="0.3">
      <c r="A12" s="446"/>
      <c r="B12" s="446" t="s">
        <v>18</v>
      </c>
      <c r="C12" s="446" t="s">
        <v>19</v>
      </c>
      <c r="D12" s="446" t="s">
        <v>20</v>
      </c>
      <c r="E12" s="446"/>
      <c r="F12" s="446" t="s">
        <v>1449</v>
      </c>
      <c r="G12" s="343" t="str">
        <f>VLOOKUP(F12,class!A$1:B$460,2,FALSE)</f>
        <v>Unitary Authority</v>
      </c>
      <c r="H12" s="343" t="str">
        <f>IFERROR(VLOOKUP(F12,classifications!A$3:C$333,3,FALSE),VLOOKUP(F12,classifications!I$2:K$28,3,FALSE))</f>
        <v>Urban with Significant Rural</v>
      </c>
      <c r="I12" s="422">
        <v>390</v>
      </c>
      <c r="J12" s="422">
        <v>110</v>
      </c>
      <c r="K12" s="422">
        <v>0</v>
      </c>
      <c r="L12" s="422">
        <v>500</v>
      </c>
      <c r="M12" s="251"/>
      <c r="N12" s="424">
        <v>620</v>
      </c>
      <c r="O12" s="422">
        <v>160</v>
      </c>
      <c r="P12" s="422">
        <v>0</v>
      </c>
      <c r="Q12" s="422">
        <v>780</v>
      </c>
      <c r="R12" s="403"/>
    </row>
    <row r="13" spans="1:18" ht="43.2" x14ac:dyDescent="0.3">
      <c r="A13" s="446"/>
      <c r="B13" s="446" t="s">
        <v>21</v>
      </c>
      <c r="C13" s="446" t="s">
        <v>22</v>
      </c>
      <c r="D13" s="446" t="s">
        <v>23</v>
      </c>
      <c r="E13" s="446"/>
      <c r="F13" s="446" t="s">
        <v>1666</v>
      </c>
      <c r="G13" s="343" t="str">
        <f>VLOOKUP(F13,class!A$1:B$460,2,FALSE)</f>
        <v>Unitary Authority</v>
      </c>
      <c r="H13" s="343" t="str">
        <f>IFERROR(VLOOKUP(F13,classifications!A$3:C$333,3,FALSE),VLOOKUP(F13,classifications!I$2:K$28,3,FALSE))</f>
        <v>Predominantly Urban</v>
      </c>
      <c r="I13" s="422">
        <v>360</v>
      </c>
      <c r="J13" s="422">
        <v>10</v>
      </c>
      <c r="K13" s="422">
        <v>0</v>
      </c>
      <c r="L13" s="422">
        <v>370</v>
      </c>
      <c r="M13" s="251"/>
      <c r="N13" s="424">
        <v>310</v>
      </c>
      <c r="O13" s="422">
        <v>50</v>
      </c>
      <c r="P13" s="422">
        <v>0</v>
      </c>
      <c r="Q13" s="422">
        <v>370</v>
      </c>
      <c r="R13" s="403"/>
    </row>
    <row r="14" spans="1:18" ht="39.6" x14ac:dyDescent="0.3">
      <c r="A14" s="446"/>
      <c r="B14" s="446" t="s">
        <v>24</v>
      </c>
      <c r="C14" s="446" t="s">
        <v>25</v>
      </c>
      <c r="D14" s="446" t="s">
        <v>26</v>
      </c>
      <c r="E14" s="446"/>
      <c r="F14" s="446" t="s">
        <v>1667</v>
      </c>
      <c r="G14" s="343" t="str">
        <f>VLOOKUP(F14,class!A$1:B$460,2,FALSE)</f>
        <v>Unitary Authority</v>
      </c>
      <c r="H14" s="343" t="str">
        <f>IFERROR(VLOOKUP(F14,classifications!A$3:C$333,3,FALSE),VLOOKUP(F14,classifications!I$2:K$28,3,FALSE))</f>
        <v>Predominantly Urban</v>
      </c>
      <c r="I14" s="422">
        <v>80</v>
      </c>
      <c r="J14" s="422">
        <v>0</v>
      </c>
      <c r="K14" s="422">
        <v>0</v>
      </c>
      <c r="L14" s="422">
        <v>80</v>
      </c>
      <c r="M14" s="251"/>
      <c r="N14" s="424">
        <v>100</v>
      </c>
      <c r="O14" s="422">
        <v>40</v>
      </c>
      <c r="P14" s="422">
        <v>0</v>
      </c>
      <c r="Q14" s="422">
        <v>140</v>
      </c>
      <c r="R14" s="403"/>
    </row>
    <row r="15" spans="1:18" ht="39.6" x14ac:dyDescent="0.3">
      <c r="A15" s="446"/>
      <c r="B15" s="446" t="s">
        <v>2001</v>
      </c>
      <c r="C15" s="446"/>
      <c r="D15" s="446" t="s">
        <v>2002</v>
      </c>
      <c r="E15" s="446"/>
      <c r="F15" s="447" t="s">
        <v>1986</v>
      </c>
      <c r="G15" s="343" t="str">
        <f>VLOOKUP(F15,class!A$1:B$460,2,FALSE)</f>
        <v>Unitary Authority</v>
      </c>
      <c r="H15" s="343" t="str">
        <f>IFERROR(VLOOKUP(F15,classifications!A$3:C$333,3,FALSE),VLOOKUP(F15,classifications!I$2:K$28,3,FALSE))</f>
        <v>Predominantly Urban</v>
      </c>
      <c r="I15" s="422">
        <v>470</v>
      </c>
      <c r="J15" s="422">
        <v>40</v>
      </c>
      <c r="K15" s="422">
        <v>0</v>
      </c>
      <c r="L15" s="422">
        <v>510</v>
      </c>
      <c r="M15" s="251"/>
      <c r="N15" s="424">
        <v>460</v>
      </c>
      <c r="O15" s="422">
        <v>20</v>
      </c>
      <c r="P15" s="422">
        <v>0</v>
      </c>
      <c r="Q15" s="422">
        <v>480</v>
      </c>
      <c r="R15" s="403"/>
    </row>
    <row r="16" spans="1:18" ht="39.6" x14ac:dyDescent="0.3">
      <c r="A16" s="446"/>
      <c r="B16" s="446" t="s">
        <v>30</v>
      </c>
      <c r="C16" s="446" t="s">
        <v>31</v>
      </c>
      <c r="D16" s="446" t="s">
        <v>32</v>
      </c>
      <c r="E16" s="446"/>
      <c r="F16" s="446" t="s">
        <v>1685</v>
      </c>
      <c r="G16" s="343" t="str">
        <f>VLOOKUP(F16,class!A$1:B$460,2,FALSE)</f>
        <v>Unitary Authority</v>
      </c>
      <c r="H16" s="343" t="str">
        <f>IFERROR(VLOOKUP(F16,classifications!A$3:C$333,3,FALSE),VLOOKUP(F16,classifications!I$2:K$28,3,FALSE))</f>
        <v>Predominantly Urban</v>
      </c>
      <c r="I16" s="422">
        <v>250</v>
      </c>
      <c r="J16" s="422">
        <v>40</v>
      </c>
      <c r="K16" s="422">
        <v>0</v>
      </c>
      <c r="L16" s="422">
        <v>290</v>
      </c>
      <c r="M16" s="251"/>
      <c r="N16" s="424">
        <v>450</v>
      </c>
      <c r="O16" s="452">
        <v>60</v>
      </c>
      <c r="P16" s="422">
        <v>0</v>
      </c>
      <c r="Q16" s="422">
        <v>510</v>
      </c>
      <c r="R16" s="403"/>
    </row>
    <row r="17" spans="1:18" ht="39.6" x14ac:dyDescent="0.3">
      <c r="A17" s="446"/>
      <c r="B17" s="446" t="s">
        <v>33</v>
      </c>
      <c r="C17" s="446" t="s">
        <v>34</v>
      </c>
      <c r="D17" s="446" t="s">
        <v>35</v>
      </c>
      <c r="E17" s="446"/>
      <c r="F17" s="446" t="s">
        <v>1686</v>
      </c>
      <c r="G17" s="343" t="str">
        <f>VLOOKUP(F17,class!A$1:B$460,2,FALSE)</f>
        <v>Unitary Authority</v>
      </c>
      <c r="H17" s="343" t="str">
        <f>IFERROR(VLOOKUP(F17,classifications!A$3:C$333,3,FALSE),VLOOKUP(F17,classifications!I$2:K$28,3,FALSE))</f>
        <v>Predominantly Urban</v>
      </c>
      <c r="I17" s="423">
        <v>390</v>
      </c>
      <c r="J17" s="423">
        <v>110</v>
      </c>
      <c r="K17" s="423">
        <v>0</v>
      </c>
      <c r="L17" s="423">
        <v>500</v>
      </c>
      <c r="M17" s="251"/>
      <c r="N17" s="425">
        <v>150</v>
      </c>
      <c r="O17" s="423">
        <v>30</v>
      </c>
      <c r="P17" s="423">
        <v>0</v>
      </c>
      <c r="Q17" s="423">
        <v>180</v>
      </c>
      <c r="R17" s="403"/>
    </row>
    <row r="18" spans="1:18" ht="39.6" x14ac:dyDescent="0.3">
      <c r="A18" s="446"/>
      <c r="B18" s="446" t="s">
        <v>36</v>
      </c>
      <c r="C18" s="446" t="s">
        <v>37</v>
      </c>
      <c r="D18" s="446" t="s">
        <v>38</v>
      </c>
      <c r="E18" s="446"/>
      <c r="F18" s="446" t="s">
        <v>1728</v>
      </c>
      <c r="G18" s="343" t="str">
        <f>VLOOKUP(F18,class!A$1:B$460,2,FALSE)</f>
        <v>Unitary Authority</v>
      </c>
      <c r="H18" s="343" t="str">
        <f>IFERROR(VLOOKUP(F18,classifications!A$3:C$333,3,FALSE),VLOOKUP(F18,classifications!I$2:K$28,3,FALSE))</f>
        <v>Predominantly Urban</v>
      </c>
      <c r="I18" s="423">
        <v>990</v>
      </c>
      <c r="J18" s="423">
        <v>110</v>
      </c>
      <c r="K18" s="423">
        <v>160</v>
      </c>
      <c r="L18" s="423">
        <v>1270</v>
      </c>
      <c r="M18" s="251"/>
      <c r="N18" s="425">
        <v>440</v>
      </c>
      <c r="O18" s="423">
        <v>90</v>
      </c>
      <c r="P18" s="423">
        <v>0</v>
      </c>
      <c r="Q18" s="423">
        <v>530</v>
      </c>
      <c r="R18" s="403"/>
    </row>
    <row r="19" spans="1:18" ht="52.8" x14ac:dyDescent="0.3">
      <c r="A19" s="446"/>
      <c r="B19" s="446" t="s">
        <v>2052</v>
      </c>
      <c r="C19" s="446"/>
      <c r="D19" s="446" t="s">
        <v>2053</v>
      </c>
      <c r="E19" s="446"/>
      <c r="F19" s="446" t="s">
        <v>2093</v>
      </c>
      <c r="G19" s="343" t="str">
        <f>VLOOKUP(F19,class!A$1:B$460,2,FALSE)</f>
        <v>Unitary Authority</v>
      </c>
      <c r="H19" s="343" t="str">
        <f>IFERROR(VLOOKUP(F19,classifications!A$3:C$336,3,FALSE),VLOOKUP(F19,classifications!I$2:K$28,3,FALSE))</f>
        <v>Urban with Significant Rural</v>
      </c>
      <c r="I19" s="422">
        <v>1320</v>
      </c>
      <c r="J19" s="422">
        <v>480</v>
      </c>
      <c r="K19" s="422">
        <v>0</v>
      </c>
      <c r="L19" s="422">
        <v>1800</v>
      </c>
      <c r="M19" s="251"/>
      <c r="N19" s="424">
        <v>1440</v>
      </c>
      <c r="O19" s="422">
        <v>360</v>
      </c>
      <c r="P19" s="422">
        <v>0</v>
      </c>
      <c r="Q19" s="422">
        <v>1800</v>
      </c>
      <c r="R19" s="403"/>
    </row>
    <row r="20" spans="1:18" ht="43.2" x14ac:dyDescent="0.3">
      <c r="A20" s="446"/>
      <c r="B20" s="446" t="s">
        <v>39</v>
      </c>
      <c r="C20" s="446" t="s">
        <v>40</v>
      </c>
      <c r="D20" s="446" t="s">
        <v>41</v>
      </c>
      <c r="E20" s="446"/>
      <c r="F20" s="446" t="s">
        <v>1731</v>
      </c>
      <c r="G20" s="343" t="str">
        <f>VLOOKUP(F20,class!A$1:B$460,2,FALSE)</f>
        <v>Unitary Authority</v>
      </c>
      <c r="H20" s="343" t="str">
        <f>IFERROR(VLOOKUP(F20,classifications!A$3:C$333,3,FALSE),VLOOKUP(F20,classifications!I$2:K$28,3,FALSE))</f>
        <v>Predominantly Rural</v>
      </c>
      <c r="I20" s="422">
        <v>1560</v>
      </c>
      <c r="J20" s="422">
        <v>490</v>
      </c>
      <c r="K20" s="422">
        <v>0</v>
      </c>
      <c r="L20" s="422">
        <v>2050</v>
      </c>
      <c r="M20" s="251"/>
      <c r="N20" s="424">
        <v>1050</v>
      </c>
      <c r="O20" s="422">
        <v>250</v>
      </c>
      <c r="P20" s="422">
        <v>0</v>
      </c>
      <c r="Q20" s="422">
        <v>1290</v>
      </c>
      <c r="R20" s="403"/>
    </row>
    <row r="21" spans="1:18" ht="52.8" x14ac:dyDescent="0.3">
      <c r="A21" s="446"/>
      <c r="B21" s="446" t="s">
        <v>42</v>
      </c>
      <c r="C21" s="446" t="s">
        <v>43</v>
      </c>
      <c r="D21" s="446" t="s">
        <v>44</v>
      </c>
      <c r="E21" s="446"/>
      <c r="F21" s="446" t="s">
        <v>1715</v>
      </c>
      <c r="G21" s="343" t="str">
        <f>VLOOKUP(F21,class!A$1:B$460,2,FALSE)</f>
        <v>Unitary Authority</v>
      </c>
      <c r="H21" s="343" t="str">
        <f>IFERROR(VLOOKUP(F21,classifications!A$3:C$333,3,FALSE),VLOOKUP(F21,classifications!I$2:K$28,3,FALSE))</f>
        <v>Urban with Significant Rural</v>
      </c>
      <c r="I21" s="423">
        <v>980</v>
      </c>
      <c r="J21" s="423">
        <v>200</v>
      </c>
      <c r="K21" s="423">
        <v>0</v>
      </c>
      <c r="L21" s="423">
        <v>1180</v>
      </c>
      <c r="M21" s="251"/>
      <c r="N21" s="425">
        <v>1340</v>
      </c>
      <c r="O21" s="423">
        <v>120</v>
      </c>
      <c r="P21" s="423">
        <v>0</v>
      </c>
      <c r="Q21" s="423">
        <v>1460</v>
      </c>
      <c r="R21" s="403"/>
    </row>
    <row r="22" spans="1:18" ht="52.8" x14ac:dyDescent="0.3">
      <c r="A22" s="446"/>
      <c r="B22" s="446" t="s">
        <v>45</v>
      </c>
      <c r="C22" s="446" t="s">
        <v>46</v>
      </c>
      <c r="D22" s="446" t="s">
        <v>47</v>
      </c>
      <c r="E22" s="446"/>
      <c r="F22" s="446" t="s">
        <v>1716</v>
      </c>
      <c r="G22" s="343" t="str">
        <f>VLOOKUP(F22,class!A$1:B$460,2,FALSE)</f>
        <v>Unitary Authority</v>
      </c>
      <c r="H22" s="343" t="str">
        <f>IFERROR(VLOOKUP(F22,classifications!A$3:C$333,3,FALSE),VLOOKUP(F22,classifications!I$2:K$28,3,FALSE))</f>
        <v>Urban with Significant Rural</v>
      </c>
      <c r="I22" s="422">
        <v>830</v>
      </c>
      <c r="J22" s="422">
        <v>30</v>
      </c>
      <c r="K22" s="422">
        <v>0</v>
      </c>
      <c r="L22" s="422">
        <v>860</v>
      </c>
      <c r="M22" s="251"/>
      <c r="N22" s="424">
        <v>890</v>
      </c>
      <c r="O22" s="422">
        <v>100</v>
      </c>
      <c r="P22" s="422">
        <v>0</v>
      </c>
      <c r="Q22" s="422">
        <v>990</v>
      </c>
      <c r="R22" s="403"/>
    </row>
    <row r="23" spans="1:18" ht="39.6" x14ac:dyDescent="0.3">
      <c r="A23" s="446"/>
      <c r="B23" s="446" t="s">
        <v>48</v>
      </c>
      <c r="C23" s="446" t="s">
        <v>49</v>
      </c>
      <c r="D23" s="446" t="s">
        <v>50</v>
      </c>
      <c r="E23" s="446"/>
      <c r="F23" s="446" t="s">
        <v>1717</v>
      </c>
      <c r="G23" s="343" t="str">
        <f>VLOOKUP(F23,class!A$1:B$460,2,FALSE)</f>
        <v>Unitary Authority</v>
      </c>
      <c r="H23" s="343" t="str">
        <f>IFERROR(VLOOKUP(F23,classifications!A$3:C$333,3,FALSE),VLOOKUP(F23,classifications!I$2:K$28,3,FALSE))</f>
        <v>Predominantly Rural</v>
      </c>
      <c r="I23" s="422">
        <v>1770</v>
      </c>
      <c r="J23" s="423">
        <v>200</v>
      </c>
      <c r="K23" s="423">
        <v>0</v>
      </c>
      <c r="L23" s="423">
        <v>1970</v>
      </c>
      <c r="M23" s="251"/>
      <c r="N23" s="424">
        <v>1820</v>
      </c>
      <c r="O23" s="423">
        <v>130</v>
      </c>
      <c r="P23" s="423">
        <v>0</v>
      </c>
      <c r="Q23" s="423">
        <v>1950</v>
      </c>
      <c r="R23" s="403"/>
    </row>
    <row r="24" spans="1:18" ht="39.6" x14ac:dyDescent="0.3">
      <c r="A24" s="446"/>
      <c r="B24" s="446" t="s">
        <v>51</v>
      </c>
      <c r="C24" s="446" t="s">
        <v>52</v>
      </c>
      <c r="D24" s="446" t="s">
        <v>53</v>
      </c>
      <c r="E24" s="446"/>
      <c r="F24" s="446" t="s">
        <v>1718</v>
      </c>
      <c r="G24" s="343" t="str">
        <f>VLOOKUP(F24,class!A$1:B$460,2,FALSE)</f>
        <v>Unitary Authority</v>
      </c>
      <c r="H24" s="343" t="str">
        <f>IFERROR(VLOOKUP(F24,classifications!A$3:C$333,3,FALSE),VLOOKUP(F24,classifications!I$2:K$28,3,FALSE))</f>
        <v>Predominantly Rural</v>
      </c>
      <c r="I24" s="422">
        <v>1460</v>
      </c>
      <c r="J24" s="422">
        <v>120</v>
      </c>
      <c r="K24" s="422">
        <v>0</v>
      </c>
      <c r="L24" s="422">
        <v>1580</v>
      </c>
      <c r="M24" s="251"/>
      <c r="N24" s="424">
        <v>1240</v>
      </c>
      <c r="O24" s="422">
        <v>60</v>
      </c>
      <c r="P24" s="422">
        <v>0</v>
      </c>
      <c r="Q24" s="422">
        <v>1290</v>
      </c>
      <c r="R24" s="403"/>
    </row>
    <row r="25" spans="1:18" ht="39.6" x14ac:dyDescent="0.3">
      <c r="A25" s="446"/>
      <c r="B25" s="446" t="s">
        <v>54</v>
      </c>
      <c r="C25" s="446" t="s">
        <v>55</v>
      </c>
      <c r="D25" s="446" t="s">
        <v>56</v>
      </c>
      <c r="E25" s="446"/>
      <c r="F25" s="446" t="s">
        <v>1659</v>
      </c>
      <c r="G25" s="343" t="str">
        <f>VLOOKUP(F25,class!A$1:B$460,2,FALSE)</f>
        <v>Unitary Authority</v>
      </c>
      <c r="H25" s="343" t="str">
        <f>IFERROR(VLOOKUP(F25,classifications!A$3:C$333,3,FALSE),VLOOKUP(F25,classifications!I$2:K$28,3,FALSE))</f>
        <v>Predominantly Urban</v>
      </c>
      <c r="I25" s="422">
        <v>360</v>
      </c>
      <c r="J25" s="422">
        <v>10</v>
      </c>
      <c r="K25" s="422">
        <v>60</v>
      </c>
      <c r="L25" s="422">
        <v>430</v>
      </c>
      <c r="M25" s="251"/>
      <c r="N25" s="424">
        <v>390</v>
      </c>
      <c r="O25" s="422">
        <v>100</v>
      </c>
      <c r="P25" s="422">
        <v>0</v>
      </c>
      <c r="Q25" s="422">
        <v>490</v>
      </c>
      <c r="R25" s="403"/>
    </row>
    <row r="26" spans="1:18" ht="39.6" x14ac:dyDescent="0.3">
      <c r="A26" s="446"/>
      <c r="B26" s="446" t="s">
        <v>57</v>
      </c>
      <c r="C26" s="446" t="s">
        <v>58</v>
      </c>
      <c r="D26" s="446" t="s">
        <v>59</v>
      </c>
      <c r="E26" s="446"/>
      <c r="F26" s="446" t="s">
        <v>1675</v>
      </c>
      <c r="G26" s="343" t="str">
        <f>VLOOKUP(F26,class!A$1:B$460,2,FALSE)</f>
        <v>Unitary Authority</v>
      </c>
      <c r="H26" s="343" t="str">
        <f>IFERROR(VLOOKUP(F26,classifications!A$3:C$333,3,FALSE),VLOOKUP(F26,classifications!I$2:K$28,3,FALSE))</f>
        <v>Predominantly Urban</v>
      </c>
      <c r="I26" s="422">
        <v>270</v>
      </c>
      <c r="J26" s="422">
        <v>80</v>
      </c>
      <c r="K26" s="422">
        <v>0</v>
      </c>
      <c r="L26" s="422">
        <v>340</v>
      </c>
      <c r="M26" s="251"/>
      <c r="N26" s="424">
        <v>400</v>
      </c>
      <c r="O26" s="422">
        <v>70</v>
      </c>
      <c r="P26" s="422">
        <v>0</v>
      </c>
      <c r="Q26" s="422">
        <v>470</v>
      </c>
      <c r="R26" s="403"/>
    </row>
    <row r="27" spans="1:18" ht="39.6" x14ac:dyDescent="0.3">
      <c r="A27" s="446"/>
      <c r="B27" s="446" t="s">
        <v>2003</v>
      </c>
      <c r="C27" s="446"/>
      <c r="D27" s="446" t="s">
        <v>2004</v>
      </c>
      <c r="E27" s="446"/>
      <c r="F27" s="446" t="s">
        <v>1987</v>
      </c>
      <c r="G27" s="343" t="str">
        <f>VLOOKUP(F27,class!A$1:B$460,2,FALSE)</f>
        <v>Unitary Authority</v>
      </c>
      <c r="H27" s="343" t="str">
        <f>IFERROR(VLOOKUP(F27,classifications!A$3:C$333,3,FALSE),VLOOKUP(F27,classifications!I$2:K$28,3,FALSE))</f>
        <v>Predominantly Rural</v>
      </c>
      <c r="I27" s="422">
        <v>650</v>
      </c>
      <c r="J27" s="422">
        <v>270</v>
      </c>
      <c r="K27" s="422">
        <v>0</v>
      </c>
      <c r="L27" s="422">
        <v>910</v>
      </c>
      <c r="M27" s="251"/>
      <c r="N27" s="424">
        <v>840</v>
      </c>
      <c r="O27" s="422">
        <v>230</v>
      </c>
      <c r="P27" s="422">
        <v>0</v>
      </c>
      <c r="Q27" s="422">
        <v>1080</v>
      </c>
      <c r="R27" s="403"/>
    </row>
    <row r="28" spans="1:18" ht="43.2" x14ac:dyDescent="0.3">
      <c r="A28" s="446"/>
      <c r="B28" s="446" t="s">
        <v>60</v>
      </c>
      <c r="C28" s="446" t="s">
        <v>61</v>
      </c>
      <c r="D28" s="446" t="s">
        <v>62</v>
      </c>
      <c r="E28" s="446"/>
      <c r="F28" s="446" t="s">
        <v>1671</v>
      </c>
      <c r="G28" s="343" t="str">
        <f>VLOOKUP(F28,class!A$1:B$460,2,FALSE)</f>
        <v>Unitary Authority</v>
      </c>
      <c r="H28" s="343" t="str">
        <f>IFERROR(VLOOKUP(F28,classifications!A$3:C$333,3,FALSE),VLOOKUP(F28,classifications!I$2:K$28,3,FALSE))</f>
        <v>Predominantly Rural</v>
      </c>
      <c r="I28" s="422">
        <v>1200</v>
      </c>
      <c r="J28" s="422">
        <v>290</v>
      </c>
      <c r="K28" s="422">
        <v>10</v>
      </c>
      <c r="L28" s="422">
        <v>1500</v>
      </c>
      <c r="M28" s="251"/>
      <c r="N28" s="424">
        <v>1130</v>
      </c>
      <c r="O28" s="422">
        <v>220</v>
      </c>
      <c r="P28" s="422">
        <v>0</v>
      </c>
      <c r="Q28" s="422">
        <v>1350</v>
      </c>
      <c r="R28" s="403"/>
    </row>
    <row r="29" spans="1:18" ht="39.6" x14ac:dyDescent="0.3">
      <c r="A29" s="446"/>
      <c r="B29" s="446" t="s">
        <v>63</v>
      </c>
      <c r="C29" s="446" t="s">
        <v>64</v>
      </c>
      <c r="D29" s="446" t="s">
        <v>65</v>
      </c>
      <c r="E29" s="446"/>
      <c r="F29" s="446" t="s">
        <v>1668</v>
      </c>
      <c r="G29" s="343" t="str">
        <f>VLOOKUP(F29,class!A$1:B$460,2,FALSE)</f>
        <v>Unitary Authority</v>
      </c>
      <c r="H29" s="343" t="str">
        <f>IFERROR(VLOOKUP(F29,classifications!A$3:C$333,3,FALSE),VLOOKUP(F29,classifications!I$2:K$28,3,FALSE))</f>
        <v>Predominantly Urban</v>
      </c>
      <c r="I29" s="422">
        <v>60</v>
      </c>
      <c r="J29" s="422">
        <v>200</v>
      </c>
      <c r="K29" s="422">
        <v>0</v>
      </c>
      <c r="L29" s="422">
        <v>260</v>
      </c>
      <c r="M29" s="251"/>
      <c r="N29" s="424">
        <v>430</v>
      </c>
      <c r="O29" s="422">
        <v>50</v>
      </c>
      <c r="P29" s="422">
        <v>0</v>
      </c>
      <c r="Q29" s="422">
        <v>490</v>
      </c>
      <c r="R29" s="403"/>
    </row>
    <row r="30" spans="1:18" ht="39.6" x14ac:dyDescent="0.3">
      <c r="A30" s="446"/>
      <c r="B30" s="446" t="s">
        <v>66</v>
      </c>
      <c r="C30" s="446" t="s">
        <v>67</v>
      </c>
      <c r="D30" s="446" t="s">
        <v>68</v>
      </c>
      <c r="E30" s="446"/>
      <c r="F30" s="446" t="s">
        <v>1661</v>
      </c>
      <c r="G30" s="343" t="str">
        <f>VLOOKUP(F30,class!A$1:B$460,2,FALSE)</f>
        <v>Unitary Authority</v>
      </c>
      <c r="H30" s="343" t="str">
        <f>IFERROR(VLOOKUP(F30,classifications!A$3:C$333,3,FALSE),VLOOKUP(F30,classifications!I$2:K$28,3,FALSE))</f>
        <v>Predominantly Urban</v>
      </c>
      <c r="I30" s="422">
        <v>230</v>
      </c>
      <c r="J30" s="422">
        <v>100</v>
      </c>
      <c r="K30" s="422">
        <v>0</v>
      </c>
      <c r="L30" s="422">
        <v>330</v>
      </c>
      <c r="M30" s="251"/>
      <c r="N30" s="424">
        <v>160</v>
      </c>
      <c r="O30" s="422">
        <v>0</v>
      </c>
      <c r="P30" s="422">
        <v>0</v>
      </c>
      <c r="Q30" s="422">
        <v>160</v>
      </c>
      <c r="R30" s="403"/>
    </row>
    <row r="31" spans="1:18" ht="57.6" x14ac:dyDescent="0.3">
      <c r="A31" s="446"/>
      <c r="B31" s="446" t="s">
        <v>69</v>
      </c>
      <c r="C31" s="446" t="s">
        <v>70</v>
      </c>
      <c r="D31" s="446" t="s">
        <v>71</v>
      </c>
      <c r="E31" s="446"/>
      <c r="F31" s="446" t="s">
        <v>1719</v>
      </c>
      <c r="G31" s="343" t="str">
        <f>VLOOKUP(F31,class!A$1:B$460,2,FALSE)</f>
        <v>Unitary Authority</v>
      </c>
      <c r="H31" s="343" t="str">
        <f>IFERROR(VLOOKUP(F31,classifications!A$3:C$333,3,FALSE),VLOOKUP(F31,classifications!I$2:K$28,3,FALSE))</f>
        <v>Predominantly Rural</v>
      </c>
      <c r="I31" s="422">
        <v>700</v>
      </c>
      <c r="J31" s="422">
        <v>340</v>
      </c>
      <c r="K31" s="423">
        <v>0</v>
      </c>
      <c r="L31" s="423">
        <v>1040</v>
      </c>
      <c r="M31" s="251"/>
      <c r="N31" s="424">
        <v>460</v>
      </c>
      <c r="O31" s="423">
        <v>90</v>
      </c>
      <c r="P31" s="423">
        <v>0</v>
      </c>
      <c r="Q31" s="423">
        <v>550</v>
      </c>
      <c r="R31" s="403"/>
    </row>
    <row r="32" spans="1:18" ht="39.6" x14ac:dyDescent="0.3">
      <c r="A32" s="446"/>
      <c r="B32" s="446" t="s">
        <v>72</v>
      </c>
      <c r="C32" s="446" t="s">
        <v>73</v>
      </c>
      <c r="D32" s="446" t="s">
        <v>74</v>
      </c>
      <c r="E32" s="446"/>
      <c r="F32" s="446" t="s">
        <v>1687</v>
      </c>
      <c r="G32" s="343" t="str">
        <f>VLOOKUP(F32,class!A$1:B$460,2,FALSE)</f>
        <v>Unitary Authority</v>
      </c>
      <c r="H32" s="343" t="str">
        <f>IFERROR(VLOOKUP(F32,classifications!A$3:C$333,3,FALSE),VLOOKUP(F32,classifications!I$2:K$28,3,FALSE))</f>
        <v>Predominantly Rural</v>
      </c>
      <c r="I32" s="422">
        <v>320</v>
      </c>
      <c r="J32" s="422">
        <v>0</v>
      </c>
      <c r="K32" s="422">
        <v>0</v>
      </c>
      <c r="L32" s="422">
        <v>320</v>
      </c>
      <c r="M32" s="251"/>
      <c r="N32" s="424">
        <v>190</v>
      </c>
      <c r="O32" s="422">
        <v>100</v>
      </c>
      <c r="P32" s="422">
        <v>0</v>
      </c>
      <c r="Q32" s="422">
        <v>290</v>
      </c>
      <c r="R32" s="403"/>
    </row>
    <row r="33" spans="1:18" ht="39.6" x14ac:dyDescent="0.3">
      <c r="A33" s="446"/>
      <c r="B33" s="446" t="s">
        <v>75</v>
      </c>
      <c r="C33" s="446" t="s">
        <v>76</v>
      </c>
      <c r="D33" s="446" t="s">
        <v>77</v>
      </c>
      <c r="E33" s="446"/>
      <c r="F33" s="446" t="s">
        <v>1496</v>
      </c>
      <c r="G33" s="343" t="str">
        <f>VLOOKUP(F33,class!A$1:B$460,2,FALSE)</f>
        <v>Unitary Authority</v>
      </c>
      <c r="H33" s="343" t="str">
        <f>IFERROR(VLOOKUP(F33,classifications!A$3:C$333,3,FALSE),VLOOKUP(F33,classifications!I$2:K$28,3,FALSE))</f>
        <v>Predominantly Rural</v>
      </c>
      <c r="I33" s="423">
        <v>0</v>
      </c>
      <c r="J33" s="423">
        <v>0</v>
      </c>
      <c r="K33" s="423">
        <v>0</v>
      </c>
      <c r="L33" s="423">
        <v>0</v>
      </c>
      <c r="M33" s="251"/>
      <c r="N33" s="425">
        <v>0</v>
      </c>
      <c r="O33" s="423">
        <v>0</v>
      </c>
      <c r="P33" s="423">
        <v>0</v>
      </c>
      <c r="Q33" s="423">
        <v>0</v>
      </c>
      <c r="R33" s="403"/>
    </row>
    <row r="34" spans="1:18" ht="57.6" x14ac:dyDescent="0.3">
      <c r="A34" s="446"/>
      <c r="B34" s="446" t="s">
        <v>78</v>
      </c>
      <c r="C34" s="446" t="s">
        <v>79</v>
      </c>
      <c r="D34" s="446" t="s">
        <v>80</v>
      </c>
      <c r="E34" s="446"/>
      <c r="F34" s="446" t="s">
        <v>1724</v>
      </c>
      <c r="G34" s="343" t="str">
        <f>VLOOKUP(F34,class!A$1:B$460,2,FALSE)</f>
        <v>Unitary Authority</v>
      </c>
      <c r="H34" s="343" t="str">
        <f>IFERROR(VLOOKUP(F34,classifications!A$3:C$333,3,FALSE),VLOOKUP(F34,classifications!I$2:K$28,3,FALSE))</f>
        <v>Predominantly Urban</v>
      </c>
      <c r="I34" s="422">
        <v>300</v>
      </c>
      <c r="J34" s="422">
        <v>20</v>
      </c>
      <c r="K34" s="422">
        <v>0</v>
      </c>
      <c r="L34" s="422">
        <v>310</v>
      </c>
      <c r="M34" s="251"/>
      <c r="N34" s="424">
        <v>300</v>
      </c>
      <c r="O34" s="422">
        <v>0</v>
      </c>
      <c r="P34" s="422">
        <v>0</v>
      </c>
      <c r="Q34" s="422">
        <v>300</v>
      </c>
      <c r="R34" s="403"/>
    </row>
    <row r="35" spans="1:18" ht="39.6" x14ac:dyDescent="0.3">
      <c r="A35" s="446"/>
      <c r="B35" s="446" t="s">
        <v>81</v>
      </c>
      <c r="C35" s="446" t="s">
        <v>82</v>
      </c>
      <c r="D35" s="446" t="s">
        <v>83</v>
      </c>
      <c r="E35" s="446"/>
      <c r="F35" s="446" t="s">
        <v>1676</v>
      </c>
      <c r="G35" s="343" t="str">
        <f>VLOOKUP(F35,class!A$1:B$460,2,FALSE)</f>
        <v>Unitary Authority</v>
      </c>
      <c r="H35" s="343" t="str">
        <f>IFERROR(VLOOKUP(F35,classifications!A$3:C$333,3,FALSE),VLOOKUP(F35,classifications!I$2:K$28,3,FALSE))</f>
        <v>Predominantly Urban</v>
      </c>
      <c r="I35" s="422">
        <v>250</v>
      </c>
      <c r="J35" s="422">
        <v>160</v>
      </c>
      <c r="K35" s="422">
        <v>0</v>
      </c>
      <c r="L35" s="422">
        <v>410</v>
      </c>
      <c r="M35" s="251"/>
      <c r="N35" s="424">
        <v>190</v>
      </c>
      <c r="O35" s="422">
        <v>0</v>
      </c>
      <c r="P35" s="422">
        <v>0</v>
      </c>
      <c r="Q35" s="422">
        <v>190</v>
      </c>
      <c r="R35" s="403"/>
    </row>
    <row r="36" spans="1:18" ht="39.6" x14ac:dyDescent="0.3">
      <c r="A36" s="446"/>
      <c r="B36" s="446" t="s">
        <v>84</v>
      </c>
      <c r="C36" s="446" t="s">
        <v>85</v>
      </c>
      <c r="D36" s="446" t="s">
        <v>86</v>
      </c>
      <c r="E36" s="446"/>
      <c r="F36" s="446" t="s">
        <v>1680</v>
      </c>
      <c r="G36" s="343" t="str">
        <f>VLOOKUP(F36,class!A$1:B$460,2,FALSE)</f>
        <v>Unitary Authority</v>
      </c>
      <c r="H36" s="343" t="str">
        <f>IFERROR(VLOOKUP(F36,classifications!A$3:C$333,3,FALSE),VLOOKUP(F36,classifications!I$2:K$28,3,FALSE))</f>
        <v>Predominantly Urban</v>
      </c>
      <c r="I36" s="422">
        <v>90</v>
      </c>
      <c r="J36" s="422">
        <v>0</v>
      </c>
      <c r="K36" s="422">
        <v>10</v>
      </c>
      <c r="L36" s="422">
        <v>100</v>
      </c>
      <c r="M36" s="251"/>
      <c r="N36" s="424">
        <v>100</v>
      </c>
      <c r="O36" s="422">
        <v>150</v>
      </c>
      <c r="P36" s="422">
        <v>30</v>
      </c>
      <c r="Q36" s="422">
        <v>280</v>
      </c>
      <c r="R36" s="403"/>
    </row>
    <row r="37" spans="1:18" ht="39.6" x14ac:dyDescent="0.3">
      <c r="A37" s="446"/>
      <c r="B37" s="446" t="s">
        <v>87</v>
      </c>
      <c r="C37" s="446" t="s">
        <v>88</v>
      </c>
      <c r="D37" s="446" t="s">
        <v>89</v>
      </c>
      <c r="E37" s="446"/>
      <c r="F37" s="446" t="s">
        <v>1730</v>
      </c>
      <c r="G37" s="343" t="str">
        <f>VLOOKUP(F37,class!A$1:B$460,2,FALSE)</f>
        <v>Unitary Authority</v>
      </c>
      <c r="H37" s="343" t="str">
        <f>IFERROR(VLOOKUP(F37,classifications!A$3:C$333,3,FALSE),VLOOKUP(F37,classifications!I$2:K$28,3,FALSE))</f>
        <v>Predominantly Urban</v>
      </c>
      <c r="I37" s="422">
        <v>540</v>
      </c>
      <c r="J37" s="422">
        <v>20</v>
      </c>
      <c r="K37" s="422">
        <v>0</v>
      </c>
      <c r="L37" s="422">
        <v>550</v>
      </c>
      <c r="M37" s="251"/>
      <c r="N37" s="424">
        <v>790</v>
      </c>
      <c r="O37" s="422">
        <v>110</v>
      </c>
      <c r="P37" s="422">
        <v>0</v>
      </c>
      <c r="Q37" s="422">
        <v>900</v>
      </c>
      <c r="R37" s="403"/>
    </row>
    <row r="38" spans="1:18" ht="39.6" x14ac:dyDescent="0.3">
      <c r="A38" s="446"/>
      <c r="B38" s="446" t="s">
        <v>90</v>
      </c>
      <c r="C38" s="446" t="s">
        <v>91</v>
      </c>
      <c r="D38" s="446" t="s">
        <v>92</v>
      </c>
      <c r="E38" s="446"/>
      <c r="F38" s="446" t="s">
        <v>1662</v>
      </c>
      <c r="G38" s="343" t="str">
        <f>VLOOKUP(F38,class!A$1:B$460,2,FALSE)</f>
        <v>Unitary Authority</v>
      </c>
      <c r="H38" s="343" t="str">
        <f>IFERROR(VLOOKUP(F38,classifications!A$3:C$333,3,FALSE),VLOOKUP(F38,classifications!I$2:K$28,3,FALSE))</f>
        <v>Predominantly Urban</v>
      </c>
      <c r="I38" s="422">
        <v>520</v>
      </c>
      <c r="J38" s="422">
        <v>20</v>
      </c>
      <c r="K38" s="422">
        <v>0</v>
      </c>
      <c r="L38" s="422">
        <v>540</v>
      </c>
      <c r="M38" s="251"/>
      <c r="N38" s="424">
        <v>280</v>
      </c>
      <c r="O38" s="422">
        <v>70</v>
      </c>
      <c r="P38" s="422">
        <v>0</v>
      </c>
      <c r="Q38" s="422">
        <v>350</v>
      </c>
      <c r="R38" s="403"/>
    </row>
    <row r="39" spans="1:18" ht="39.6" x14ac:dyDescent="0.3">
      <c r="A39" s="446"/>
      <c r="B39" s="446" t="s">
        <v>93</v>
      </c>
      <c r="C39" s="446" t="s">
        <v>94</v>
      </c>
      <c r="D39" s="446" t="s">
        <v>95</v>
      </c>
      <c r="E39" s="446"/>
      <c r="F39" s="446" t="s">
        <v>1688</v>
      </c>
      <c r="G39" s="343" t="str">
        <f>VLOOKUP(F39,class!A$1:B$460,2,FALSE)</f>
        <v>Unitary Authority</v>
      </c>
      <c r="H39" s="343" t="str">
        <f>IFERROR(VLOOKUP(F39,classifications!A$3:C$333,3,FALSE),VLOOKUP(F39,classifications!I$2:K$28,3,FALSE))</f>
        <v>Predominantly Urban</v>
      </c>
      <c r="I39" s="422">
        <v>1180</v>
      </c>
      <c r="J39" s="422">
        <v>660</v>
      </c>
      <c r="K39" s="422">
        <v>30</v>
      </c>
      <c r="L39" s="422">
        <v>1860</v>
      </c>
      <c r="M39" s="251"/>
      <c r="N39" s="424">
        <v>1070</v>
      </c>
      <c r="O39" s="422">
        <v>400</v>
      </c>
      <c r="P39" s="422">
        <v>0</v>
      </c>
      <c r="Q39" s="422">
        <v>1470</v>
      </c>
      <c r="R39" s="403"/>
    </row>
    <row r="40" spans="1:18" ht="57.6" x14ac:dyDescent="0.3">
      <c r="A40" s="446"/>
      <c r="B40" s="446" t="s">
        <v>96</v>
      </c>
      <c r="C40" s="446" t="s">
        <v>97</v>
      </c>
      <c r="D40" s="446" t="s">
        <v>98</v>
      </c>
      <c r="E40" s="446"/>
      <c r="F40" s="446" t="s">
        <v>1672</v>
      </c>
      <c r="G40" s="343" t="str">
        <f>VLOOKUP(F40,class!A$1:B$460,2,FALSE)</f>
        <v>Unitary Authority</v>
      </c>
      <c r="H40" s="343" t="str">
        <f>IFERROR(VLOOKUP(F40,classifications!A$3:C$333,3,FALSE),VLOOKUP(F40,classifications!I$2:K$28,3,FALSE))</f>
        <v>Predominantly Urban</v>
      </c>
      <c r="I40" s="422">
        <v>350</v>
      </c>
      <c r="J40" s="422">
        <v>30</v>
      </c>
      <c r="K40" s="422">
        <v>0</v>
      </c>
      <c r="L40" s="422">
        <v>370</v>
      </c>
      <c r="M40" s="251"/>
      <c r="N40" s="424">
        <v>280</v>
      </c>
      <c r="O40" s="422">
        <v>20</v>
      </c>
      <c r="P40" s="422">
        <v>0</v>
      </c>
      <c r="Q40" s="422">
        <v>300</v>
      </c>
      <c r="R40" s="403"/>
    </row>
    <row r="41" spans="1:18" ht="52.8" x14ac:dyDescent="0.3">
      <c r="A41" s="446"/>
      <c r="B41" s="446" t="s">
        <v>99</v>
      </c>
      <c r="C41" s="446" t="s">
        <v>100</v>
      </c>
      <c r="D41" s="446" t="s">
        <v>101</v>
      </c>
      <c r="E41" s="446"/>
      <c r="F41" s="446" t="s">
        <v>1673</v>
      </c>
      <c r="G41" s="343" t="str">
        <f>VLOOKUP(F41,class!A$1:B$460,2,FALSE)</f>
        <v>Unitary Authority</v>
      </c>
      <c r="H41" s="343" t="str">
        <f>IFERROR(VLOOKUP(F41,classifications!A$3:C$333,3,FALSE),VLOOKUP(F41,classifications!I$2:K$28,3,FALSE))</f>
        <v>Urban with Significant Rural</v>
      </c>
      <c r="I41" s="422">
        <v>300</v>
      </c>
      <c r="J41" s="422">
        <v>0</v>
      </c>
      <c r="K41" s="422">
        <v>0</v>
      </c>
      <c r="L41" s="422">
        <v>300</v>
      </c>
      <c r="M41" s="251"/>
      <c r="N41" s="424">
        <v>240</v>
      </c>
      <c r="O41" s="422">
        <v>0</v>
      </c>
      <c r="P41" s="422">
        <v>0</v>
      </c>
      <c r="Q41" s="422">
        <v>240</v>
      </c>
      <c r="R41" s="403"/>
    </row>
    <row r="42" spans="1:18" ht="52.8" x14ac:dyDescent="0.3">
      <c r="A42" s="446"/>
      <c r="B42" s="446" t="s">
        <v>102</v>
      </c>
      <c r="C42" s="446" t="s">
        <v>103</v>
      </c>
      <c r="D42" s="446" t="s">
        <v>104</v>
      </c>
      <c r="E42" s="446"/>
      <c r="F42" s="446" t="s">
        <v>1720</v>
      </c>
      <c r="G42" s="343" t="str">
        <f>VLOOKUP(F42,class!A$1:B$460,2,FALSE)</f>
        <v>Unitary Authority</v>
      </c>
      <c r="H42" s="343" t="str">
        <f>IFERROR(VLOOKUP(F42,classifications!A$3:C$333,3,FALSE),VLOOKUP(F42,classifications!I$2:K$28,3,FALSE))</f>
        <v>Urban with Significant Rural</v>
      </c>
      <c r="I42" s="423">
        <v>380</v>
      </c>
      <c r="J42" s="423">
        <v>70</v>
      </c>
      <c r="K42" s="423">
        <v>0</v>
      </c>
      <c r="L42" s="423">
        <v>450</v>
      </c>
      <c r="M42" s="251"/>
      <c r="N42" s="425">
        <v>500</v>
      </c>
      <c r="O42" s="423">
        <v>40</v>
      </c>
      <c r="P42" s="423">
        <v>0</v>
      </c>
      <c r="Q42" s="423">
        <v>540</v>
      </c>
      <c r="R42" s="403"/>
    </row>
    <row r="43" spans="1:18" ht="39.6" x14ac:dyDescent="0.3">
      <c r="A43" s="446"/>
      <c r="B43" s="446" t="s">
        <v>105</v>
      </c>
      <c r="C43" s="446" t="s">
        <v>106</v>
      </c>
      <c r="D43" s="446" t="s">
        <v>107</v>
      </c>
      <c r="E43" s="446"/>
      <c r="F43" s="446" t="s">
        <v>1543</v>
      </c>
      <c r="G43" s="343" t="str">
        <f>VLOOKUP(F43,class!A$1:B$460,2,FALSE)</f>
        <v>Unitary Authority</v>
      </c>
      <c r="H43" s="343" t="str">
        <f>IFERROR(VLOOKUP(F43,classifications!A$3:C$333,3,FALSE),VLOOKUP(F43,classifications!I$2:K$28,3,FALSE))</f>
        <v>Predominantly Rural</v>
      </c>
      <c r="I43" s="422">
        <v>1370</v>
      </c>
      <c r="J43" s="422">
        <v>220</v>
      </c>
      <c r="K43" s="422">
        <v>0</v>
      </c>
      <c r="L43" s="422">
        <v>1590</v>
      </c>
      <c r="M43" s="251"/>
      <c r="N43" s="424">
        <v>1230</v>
      </c>
      <c r="O43" s="422">
        <v>120</v>
      </c>
      <c r="P43" s="422">
        <v>0</v>
      </c>
      <c r="Q43" s="422">
        <v>1350</v>
      </c>
      <c r="R43" s="403"/>
    </row>
    <row r="44" spans="1:18" ht="39.6" x14ac:dyDescent="0.3">
      <c r="A44" s="446"/>
      <c r="B44" s="446" t="s">
        <v>108</v>
      </c>
      <c r="C44" s="446" t="s">
        <v>109</v>
      </c>
      <c r="D44" s="446" t="s">
        <v>110</v>
      </c>
      <c r="E44" s="446"/>
      <c r="F44" s="446" t="s">
        <v>1726</v>
      </c>
      <c r="G44" s="343" t="str">
        <f>VLOOKUP(F44,class!A$1:B$460,2,FALSE)</f>
        <v>Unitary Authority</v>
      </c>
      <c r="H44" s="343" t="str">
        <f>IFERROR(VLOOKUP(F44,classifications!A$3:C$333,3,FALSE),VLOOKUP(F44,classifications!I$2:K$28,3,FALSE))</f>
        <v>Predominantly Urban</v>
      </c>
      <c r="I44" s="422">
        <v>170</v>
      </c>
      <c r="J44" s="422">
        <v>40</v>
      </c>
      <c r="K44" s="422">
        <v>0</v>
      </c>
      <c r="L44" s="422">
        <v>210</v>
      </c>
      <c r="M44" s="251"/>
      <c r="N44" s="424">
        <v>240</v>
      </c>
      <c r="O44" s="422">
        <v>20</v>
      </c>
      <c r="P44" s="422">
        <v>0</v>
      </c>
      <c r="Q44" s="422">
        <v>260</v>
      </c>
      <c r="R44" s="403"/>
    </row>
    <row r="45" spans="1:18" ht="39.6" x14ac:dyDescent="0.3">
      <c r="A45" s="446"/>
      <c r="B45" s="446" t="s">
        <v>111</v>
      </c>
      <c r="C45" s="446" t="s">
        <v>112</v>
      </c>
      <c r="D45" s="446" t="s">
        <v>113</v>
      </c>
      <c r="E45" s="446"/>
      <c r="F45" s="446" t="s">
        <v>1681</v>
      </c>
      <c r="G45" s="343" t="str">
        <f>VLOOKUP(F45,class!A$1:B$460,2,FALSE)</f>
        <v>Unitary Authority</v>
      </c>
      <c r="H45" s="343" t="str">
        <f>IFERROR(VLOOKUP(F45,classifications!A$3:C$333,3,FALSE),VLOOKUP(F45,classifications!I$2:K$28,3,FALSE))</f>
        <v>Predominantly Urban</v>
      </c>
      <c r="I45" s="422">
        <v>380</v>
      </c>
      <c r="J45" s="422">
        <v>30</v>
      </c>
      <c r="K45" s="422">
        <v>0</v>
      </c>
      <c r="L45" s="422">
        <v>420</v>
      </c>
      <c r="M45" s="251"/>
      <c r="N45" s="424">
        <v>670</v>
      </c>
      <c r="O45" s="422">
        <v>180</v>
      </c>
      <c r="P45" s="422">
        <v>0</v>
      </c>
      <c r="Q45" s="422">
        <v>850</v>
      </c>
      <c r="R45" s="403"/>
    </row>
    <row r="46" spans="1:18" ht="39.6" x14ac:dyDescent="0.3">
      <c r="A46" s="446"/>
      <c r="B46" s="446" t="s">
        <v>114</v>
      </c>
      <c r="C46" s="446" t="s">
        <v>115</v>
      </c>
      <c r="D46" s="446" t="s">
        <v>116</v>
      </c>
      <c r="E46" s="446"/>
      <c r="F46" s="446" t="s">
        <v>1698</v>
      </c>
      <c r="G46" s="343" t="str">
        <f>VLOOKUP(F46,class!A$1:B$460,2,FALSE)</f>
        <v>Unitary Authority</v>
      </c>
      <c r="H46" s="343" t="str">
        <f>IFERROR(VLOOKUP(F46,classifications!A$3:C$333,3,FALSE),VLOOKUP(F46,classifications!I$2:K$28,3,FALSE))</f>
        <v>Predominantly Urban</v>
      </c>
      <c r="I46" s="422">
        <v>40</v>
      </c>
      <c r="J46" s="422">
        <v>0</v>
      </c>
      <c r="K46" s="422">
        <v>0</v>
      </c>
      <c r="L46" s="422">
        <v>40</v>
      </c>
      <c r="M46" s="251"/>
      <c r="N46" s="424">
        <v>330</v>
      </c>
      <c r="O46" s="422">
        <v>30</v>
      </c>
      <c r="P46" s="422">
        <v>0</v>
      </c>
      <c r="Q46" s="422">
        <v>360</v>
      </c>
      <c r="R46" s="403"/>
    </row>
    <row r="47" spans="1:18" ht="39.6" x14ac:dyDescent="0.3">
      <c r="A47" s="446"/>
      <c r="B47" s="446" t="s">
        <v>120</v>
      </c>
      <c r="C47" s="446" t="s">
        <v>121</v>
      </c>
      <c r="D47" s="446" t="s">
        <v>122</v>
      </c>
      <c r="E47" s="446"/>
      <c r="F47" s="446" t="s">
        <v>1689</v>
      </c>
      <c r="G47" s="343" t="str">
        <f>VLOOKUP(F47,class!A$1:B$460,2,FALSE)</f>
        <v>Unitary Authority</v>
      </c>
      <c r="H47" s="343" t="str">
        <f>IFERROR(VLOOKUP(F47,classifications!A$3:C$333,3,FALSE),VLOOKUP(F47,classifications!I$2:K$28,3,FALSE))</f>
        <v>Predominantly Urban</v>
      </c>
      <c r="I47" s="422">
        <v>80</v>
      </c>
      <c r="J47" s="422">
        <v>30</v>
      </c>
      <c r="K47" s="422">
        <v>20</v>
      </c>
      <c r="L47" s="422">
        <v>130</v>
      </c>
      <c r="M47" s="251"/>
      <c r="N47" s="424">
        <v>130</v>
      </c>
      <c r="O47" s="422">
        <v>0</v>
      </c>
      <c r="P47" s="422">
        <v>20</v>
      </c>
      <c r="Q47" s="422">
        <v>150</v>
      </c>
      <c r="R47" s="403"/>
    </row>
    <row r="48" spans="1:18" ht="39.6" x14ac:dyDescent="0.3">
      <c r="A48" s="446"/>
      <c r="B48" s="446" t="s">
        <v>123</v>
      </c>
      <c r="C48" s="446" t="s">
        <v>124</v>
      </c>
      <c r="D48" s="446" t="s">
        <v>125</v>
      </c>
      <c r="E48" s="446"/>
      <c r="F48" s="446" t="s">
        <v>1690</v>
      </c>
      <c r="G48" s="343" t="str">
        <f>VLOOKUP(F48,class!A$1:B$460,2,FALSE)</f>
        <v>Unitary Authority</v>
      </c>
      <c r="H48" s="343" t="str">
        <f>IFERROR(VLOOKUP(F48,classifications!A$3:C$333,3,FALSE),VLOOKUP(F48,classifications!I$2:K$28,3,FALSE))</f>
        <v>Predominantly Urban</v>
      </c>
      <c r="I48" s="423">
        <v>310</v>
      </c>
      <c r="J48" s="423">
        <v>150</v>
      </c>
      <c r="K48" s="423">
        <v>190</v>
      </c>
      <c r="L48" s="423">
        <v>650</v>
      </c>
      <c r="M48" s="251"/>
      <c r="N48" s="425">
        <v>380</v>
      </c>
      <c r="O48" s="423">
        <v>50</v>
      </c>
      <c r="P48" s="423">
        <v>0</v>
      </c>
      <c r="Q48" s="423">
        <v>430</v>
      </c>
      <c r="R48" s="403"/>
    </row>
    <row r="49" spans="1:18" ht="52.8" x14ac:dyDescent="0.3">
      <c r="A49" s="446"/>
      <c r="B49" s="446" t="s">
        <v>126</v>
      </c>
      <c r="C49" s="446" t="s">
        <v>127</v>
      </c>
      <c r="D49" s="446" t="s">
        <v>128</v>
      </c>
      <c r="E49" s="446"/>
      <c r="F49" s="446" t="s">
        <v>1663</v>
      </c>
      <c r="G49" s="343" t="str">
        <f>VLOOKUP(F49,class!A$1:B$460,2,FALSE)</f>
        <v>Unitary Authority</v>
      </c>
      <c r="H49" s="343" t="str">
        <f>IFERROR(VLOOKUP(F49,classifications!A$3:C$333,3,FALSE),VLOOKUP(F49,classifications!I$2:K$28,3,FALSE))</f>
        <v>Urban with Significant Rural</v>
      </c>
      <c r="I49" s="422">
        <v>270</v>
      </c>
      <c r="J49" s="422">
        <v>160</v>
      </c>
      <c r="K49" s="422">
        <v>0</v>
      </c>
      <c r="L49" s="422">
        <v>430</v>
      </c>
      <c r="M49" s="251"/>
      <c r="N49" s="424">
        <v>280</v>
      </c>
      <c r="O49" s="422">
        <v>70</v>
      </c>
      <c r="P49" s="422">
        <v>0</v>
      </c>
      <c r="Q49" s="422">
        <v>350</v>
      </c>
      <c r="R49" s="403"/>
    </row>
    <row r="50" spans="1:18" ht="39.6" x14ac:dyDescent="0.3">
      <c r="A50" s="446"/>
      <c r="B50" s="446" t="s">
        <v>129</v>
      </c>
      <c r="C50" s="446" t="s">
        <v>130</v>
      </c>
      <c r="D50" s="446" t="s">
        <v>131</v>
      </c>
      <c r="E50" s="446"/>
      <c r="F50" s="446" t="s">
        <v>1721</v>
      </c>
      <c r="G50" s="343" t="str">
        <f>VLOOKUP(F50,class!A$1:B$460,2,FALSE)</f>
        <v>Unitary Authority</v>
      </c>
      <c r="H50" s="343" t="str">
        <f>IFERROR(VLOOKUP(F50,classifications!A$3:C$333,3,FALSE),VLOOKUP(F50,classifications!I$2:K$28,3,FALSE))</f>
        <v>Predominantly Rural</v>
      </c>
      <c r="I50" s="422">
        <v>10</v>
      </c>
      <c r="J50" s="422">
        <v>0</v>
      </c>
      <c r="K50" s="422">
        <v>0</v>
      </c>
      <c r="L50" s="422">
        <v>10</v>
      </c>
      <c r="M50" s="251"/>
      <c r="N50" s="424">
        <v>90</v>
      </c>
      <c r="O50" s="422">
        <v>10</v>
      </c>
      <c r="P50" s="422">
        <v>0</v>
      </c>
      <c r="Q50" s="422">
        <v>110</v>
      </c>
      <c r="R50" s="403"/>
    </row>
    <row r="51" spans="1:18" ht="39.6" x14ac:dyDescent="0.3">
      <c r="A51" s="446"/>
      <c r="B51" s="446" t="s">
        <v>132</v>
      </c>
      <c r="C51" s="446" t="s">
        <v>133</v>
      </c>
      <c r="D51" s="446" t="s">
        <v>134</v>
      </c>
      <c r="E51" s="446"/>
      <c r="F51" s="446" t="s">
        <v>1569</v>
      </c>
      <c r="G51" s="343" t="str">
        <f>VLOOKUP(F51,class!A$1:B$460,2,FALSE)</f>
        <v>Unitary Authority</v>
      </c>
      <c r="H51" s="343" t="str">
        <f>IFERROR(VLOOKUP(F51,classifications!A$3:C$333,3,FALSE),VLOOKUP(F51,classifications!I$2:K$28,3,FALSE))</f>
        <v>Predominantly Rural</v>
      </c>
      <c r="I51" s="422">
        <v>750</v>
      </c>
      <c r="J51" s="422">
        <v>30</v>
      </c>
      <c r="K51" s="422">
        <v>0</v>
      </c>
      <c r="L51" s="422">
        <v>780</v>
      </c>
      <c r="M51" s="251"/>
      <c r="N51" s="424">
        <v>990</v>
      </c>
      <c r="O51" s="422">
        <v>60</v>
      </c>
      <c r="P51" s="422">
        <v>0</v>
      </c>
      <c r="Q51" s="422">
        <v>1060</v>
      </c>
      <c r="R51" s="403"/>
    </row>
    <row r="52" spans="1:18" ht="39.6" x14ac:dyDescent="0.3">
      <c r="A52" s="446"/>
      <c r="B52" s="446" t="s">
        <v>135</v>
      </c>
      <c r="C52" s="446" t="s">
        <v>136</v>
      </c>
      <c r="D52" s="446" t="s">
        <v>137</v>
      </c>
      <c r="E52" s="446"/>
      <c r="F52" s="446" t="s">
        <v>1691</v>
      </c>
      <c r="G52" s="343" t="str">
        <f>VLOOKUP(F52,class!A$1:B$460,2,FALSE)</f>
        <v>Unitary Authority</v>
      </c>
      <c r="H52" s="343" t="str">
        <f>IFERROR(VLOOKUP(F52,classifications!A$3:C$333,3,FALSE),VLOOKUP(F52,classifications!I$2:K$28,3,FALSE))</f>
        <v>Predominantly Urban</v>
      </c>
      <c r="I52" s="422">
        <v>170</v>
      </c>
      <c r="J52" s="422">
        <v>0</v>
      </c>
      <c r="K52" s="422">
        <v>0</v>
      </c>
      <c r="L52" s="422">
        <v>170</v>
      </c>
      <c r="M52" s="251"/>
      <c r="N52" s="424">
        <v>120</v>
      </c>
      <c r="O52" s="422">
        <v>0</v>
      </c>
      <c r="P52" s="422">
        <v>30</v>
      </c>
      <c r="Q52" s="422">
        <v>150</v>
      </c>
      <c r="R52" s="403"/>
    </row>
    <row r="53" spans="1:18" ht="43.2" x14ac:dyDescent="0.3">
      <c r="A53" s="446"/>
      <c r="B53" s="446" t="s">
        <v>138</v>
      </c>
      <c r="C53" s="446" t="s">
        <v>139</v>
      </c>
      <c r="D53" s="446" t="s">
        <v>140</v>
      </c>
      <c r="E53" s="446"/>
      <c r="F53" s="446" t="s">
        <v>1700</v>
      </c>
      <c r="G53" s="343" t="str">
        <f>VLOOKUP(F53,class!A$1:B$460,2,FALSE)</f>
        <v>Unitary Authority</v>
      </c>
      <c r="H53" s="343" t="str">
        <f>IFERROR(VLOOKUP(F53,classifications!A$3:C$333,3,FALSE),VLOOKUP(F53,classifications!I$2:K$28,3,FALSE))</f>
        <v>Predominantly Urban</v>
      </c>
      <c r="I53" s="422">
        <v>840</v>
      </c>
      <c r="J53" s="422">
        <v>700</v>
      </c>
      <c r="K53" s="423">
        <v>0</v>
      </c>
      <c r="L53" s="423">
        <v>1530</v>
      </c>
      <c r="M53" s="251"/>
      <c r="N53" s="424">
        <v>950</v>
      </c>
      <c r="O53" s="422">
        <v>390</v>
      </c>
      <c r="P53" s="423">
        <v>0</v>
      </c>
      <c r="Q53" s="423">
        <v>1340</v>
      </c>
      <c r="R53" s="403"/>
    </row>
    <row r="54" spans="1:18" ht="39.6" x14ac:dyDescent="0.3">
      <c r="A54" s="446"/>
      <c r="B54" s="446" t="s">
        <v>141</v>
      </c>
      <c r="C54" s="446" t="s">
        <v>142</v>
      </c>
      <c r="D54" s="446" t="s">
        <v>143</v>
      </c>
      <c r="E54" s="446"/>
      <c r="F54" s="446" t="s">
        <v>1692</v>
      </c>
      <c r="G54" s="343" t="str">
        <f>VLOOKUP(F54,class!A$1:B$460,2,FALSE)</f>
        <v>Unitary Authority</v>
      </c>
      <c r="H54" s="343" t="str">
        <f>IFERROR(VLOOKUP(F54,classifications!A$3:C$333,3,FALSE),VLOOKUP(F54,classifications!I$2:K$28,3,FALSE))</f>
        <v>Predominantly Urban</v>
      </c>
      <c r="I54" s="422">
        <v>70</v>
      </c>
      <c r="J54" s="422">
        <v>0</v>
      </c>
      <c r="K54" s="422">
        <v>0</v>
      </c>
      <c r="L54" s="422">
        <v>70</v>
      </c>
      <c r="M54" s="251"/>
      <c r="N54" s="424">
        <v>320</v>
      </c>
      <c r="O54" s="422">
        <v>70</v>
      </c>
      <c r="P54" s="422">
        <v>0</v>
      </c>
      <c r="Q54" s="422">
        <v>390</v>
      </c>
      <c r="R54" s="403"/>
    </row>
    <row r="55" spans="1:18" ht="39.6" x14ac:dyDescent="0.3">
      <c r="A55" s="446"/>
      <c r="B55" s="446" t="s">
        <v>144</v>
      </c>
      <c r="C55" s="446" t="s">
        <v>145</v>
      </c>
      <c r="D55" s="446" t="s">
        <v>146</v>
      </c>
      <c r="E55" s="446"/>
      <c r="F55" s="446" t="s">
        <v>1729</v>
      </c>
      <c r="G55" s="343" t="str">
        <f>VLOOKUP(F55,class!A$1:B$460,2,FALSE)</f>
        <v>Unitary Authority</v>
      </c>
      <c r="H55" s="343" t="str">
        <f>IFERROR(VLOOKUP(F55,classifications!A$3:C$333,3,FALSE),VLOOKUP(F55,classifications!I$2:K$28,3,FALSE))</f>
        <v>Predominantly Urban</v>
      </c>
      <c r="I55" s="422">
        <v>50</v>
      </c>
      <c r="J55" s="422">
        <v>0</v>
      </c>
      <c r="K55" s="422">
        <v>0</v>
      </c>
      <c r="L55" s="422">
        <v>50</v>
      </c>
      <c r="M55" s="251"/>
      <c r="N55" s="424">
        <v>90</v>
      </c>
      <c r="O55" s="422">
        <v>0</v>
      </c>
      <c r="P55" s="422">
        <v>0</v>
      </c>
      <c r="Q55" s="422">
        <v>90</v>
      </c>
      <c r="R55" s="403"/>
    </row>
    <row r="56" spans="1:18" ht="39.6" x14ac:dyDescent="0.3">
      <c r="A56" s="446"/>
      <c r="B56" s="446" t="s">
        <v>147</v>
      </c>
      <c r="C56" s="446" t="s">
        <v>148</v>
      </c>
      <c r="D56" s="446" t="s">
        <v>149</v>
      </c>
      <c r="E56" s="446"/>
      <c r="F56" s="446" t="s">
        <v>1664</v>
      </c>
      <c r="G56" s="343" t="str">
        <f>VLOOKUP(F56,class!A$1:B$460,2,FALSE)</f>
        <v>Unitary Authority</v>
      </c>
      <c r="H56" s="343" t="str">
        <f>IFERROR(VLOOKUP(F56,classifications!A$3:C$333,3,FALSE),VLOOKUP(F56,classifications!I$2:K$28,3,FALSE))</f>
        <v>Predominantly Urban</v>
      </c>
      <c r="I56" s="422">
        <v>360</v>
      </c>
      <c r="J56" s="422">
        <v>20</v>
      </c>
      <c r="K56" s="422">
        <v>0</v>
      </c>
      <c r="L56" s="422">
        <v>390</v>
      </c>
      <c r="M56" s="251"/>
      <c r="N56" s="424">
        <v>550</v>
      </c>
      <c r="O56" s="422">
        <v>50</v>
      </c>
      <c r="P56" s="422">
        <v>0</v>
      </c>
      <c r="Q56" s="422">
        <v>590</v>
      </c>
      <c r="R56" s="403"/>
    </row>
    <row r="57" spans="1:18" ht="39.6" x14ac:dyDescent="0.3">
      <c r="A57" s="446"/>
      <c r="B57" s="446" t="s">
        <v>150</v>
      </c>
      <c r="C57" s="446" t="s">
        <v>151</v>
      </c>
      <c r="D57" s="446" t="s">
        <v>152</v>
      </c>
      <c r="E57" s="446"/>
      <c r="F57" s="446" t="s">
        <v>1679</v>
      </c>
      <c r="G57" s="343" t="str">
        <f>VLOOKUP(F57,class!A$1:B$460,2,FALSE)</f>
        <v>Unitary Authority</v>
      </c>
      <c r="H57" s="343" t="str">
        <f>IFERROR(VLOOKUP(F57,classifications!A$3:C$333,3,FALSE),VLOOKUP(F57,classifications!I$2:K$28,3,FALSE))</f>
        <v>Predominantly Urban</v>
      </c>
      <c r="I57" s="422">
        <v>340</v>
      </c>
      <c r="J57" s="422">
        <v>10</v>
      </c>
      <c r="K57" s="422">
        <v>0</v>
      </c>
      <c r="L57" s="422">
        <v>360</v>
      </c>
      <c r="M57" s="251"/>
      <c r="N57" s="424">
        <v>670</v>
      </c>
      <c r="O57" s="422">
        <v>20</v>
      </c>
      <c r="P57" s="422">
        <v>30</v>
      </c>
      <c r="Q57" s="422">
        <v>720</v>
      </c>
      <c r="R57" s="403"/>
    </row>
    <row r="58" spans="1:18" ht="39.6" x14ac:dyDescent="0.3">
      <c r="A58" s="446"/>
      <c r="B58" s="446" t="s">
        <v>153</v>
      </c>
      <c r="C58" s="446" t="s">
        <v>154</v>
      </c>
      <c r="D58" s="446" t="s">
        <v>155</v>
      </c>
      <c r="E58" s="446"/>
      <c r="F58" s="446" t="s">
        <v>1701</v>
      </c>
      <c r="G58" s="343" t="str">
        <f>VLOOKUP(F58,class!A$1:B$460,2,FALSE)</f>
        <v>Unitary Authority</v>
      </c>
      <c r="H58" s="343" t="str">
        <f>IFERROR(VLOOKUP(F58,classifications!A$3:C$333,3,FALSE),VLOOKUP(F58,classifications!I$2:K$28,3,FALSE))</f>
        <v>Predominantly Urban</v>
      </c>
      <c r="I58" s="422">
        <v>440</v>
      </c>
      <c r="J58" s="422">
        <v>150</v>
      </c>
      <c r="K58" s="422">
        <v>0</v>
      </c>
      <c r="L58" s="422">
        <v>590</v>
      </c>
      <c r="M58" s="251"/>
      <c r="N58" s="424">
        <v>420</v>
      </c>
      <c r="O58" s="422">
        <v>140</v>
      </c>
      <c r="P58" s="422">
        <v>0</v>
      </c>
      <c r="Q58" s="422">
        <v>560</v>
      </c>
      <c r="R58" s="403"/>
    </row>
    <row r="59" spans="1:18" ht="43.2" x14ac:dyDescent="0.3">
      <c r="A59" s="446"/>
      <c r="B59" s="446" t="s">
        <v>156</v>
      </c>
      <c r="C59" s="446" t="s">
        <v>157</v>
      </c>
      <c r="D59" s="446" t="s">
        <v>158</v>
      </c>
      <c r="E59" s="446"/>
      <c r="F59" s="446" t="s">
        <v>1727</v>
      </c>
      <c r="G59" s="343" t="str">
        <f>VLOOKUP(F59,class!A$1:B$460,2,FALSE)</f>
        <v>Unitary Authority</v>
      </c>
      <c r="H59" s="343" t="str">
        <f>IFERROR(VLOOKUP(F59,classifications!A$3:C$333,3,FALSE),VLOOKUP(F59,classifications!I$2:K$28,3,FALSE))</f>
        <v>Predominantly Urban</v>
      </c>
      <c r="I59" s="422">
        <v>740</v>
      </c>
      <c r="J59" s="422">
        <v>310</v>
      </c>
      <c r="K59" s="422">
        <v>40</v>
      </c>
      <c r="L59" s="422">
        <v>1090</v>
      </c>
      <c r="M59" s="251"/>
      <c r="N59" s="424">
        <v>600</v>
      </c>
      <c r="O59" s="422">
        <v>290</v>
      </c>
      <c r="P59" s="422">
        <v>70</v>
      </c>
      <c r="Q59" s="422">
        <v>950</v>
      </c>
      <c r="R59" s="403"/>
    </row>
    <row r="60" spans="1:18" ht="39.6" x14ac:dyDescent="0.3">
      <c r="A60" s="446"/>
      <c r="B60" s="446" t="s">
        <v>159</v>
      </c>
      <c r="C60" s="446" t="s">
        <v>160</v>
      </c>
      <c r="D60" s="446" t="s">
        <v>161</v>
      </c>
      <c r="E60" s="446"/>
      <c r="F60" s="446" t="s">
        <v>1682</v>
      </c>
      <c r="G60" s="343" t="str">
        <f>VLOOKUP(F60,class!A$1:B$460,2,FALSE)</f>
        <v>Unitary Authority</v>
      </c>
      <c r="H60" s="343" t="str">
        <f>IFERROR(VLOOKUP(F60,classifications!A$3:C$333,3,FALSE),VLOOKUP(F60,classifications!I$2:K$28,3,FALSE))</f>
        <v>Predominantly Urban</v>
      </c>
      <c r="I60" s="423">
        <v>160</v>
      </c>
      <c r="J60" s="423">
        <v>0</v>
      </c>
      <c r="K60" s="423">
        <v>0</v>
      </c>
      <c r="L60" s="423">
        <v>160</v>
      </c>
      <c r="M60" s="251"/>
      <c r="N60" s="425">
        <v>380</v>
      </c>
      <c r="O60" s="423">
        <v>20</v>
      </c>
      <c r="P60" s="423">
        <v>0</v>
      </c>
      <c r="Q60" s="423">
        <v>400</v>
      </c>
      <c r="R60" s="403"/>
    </row>
    <row r="61" spans="1:18" ht="39.6" x14ac:dyDescent="0.3">
      <c r="A61" s="446"/>
      <c r="B61" s="446" t="s">
        <v>162</v>
      </c>
      <c r="C61" s="446" t="s">
        <v>163</v>
      </c>
      <c r="D61" s="446" t="s">
        <v>164</v>
      </c>
      <c r="E61" s="446"/>
      <c r="F61" s="446" t="s">
        <v>1702</v>
      </c>
      <c r="G61" s="343" t="str">
        <f>VLOOKUP(F61,class!A$1:B$460,2,FALSE)</f>
        <v>Unitary Authority</v>
      </c>
      <c r="H61" s="343" t="str">
        <f>IFERROR(VLOOKUP(F61,classifications!A$3:C$333,3,FALSE),VLOOKUP(F61,classifications!I$2:K$28,3,FALSE))</f>
        <v>Predominantly Urban</v>
      </c>
      <c r="I61" s="422">
        <v>250</v>
      </c>
      <c r="J61" s="422">
        <v>10</v>
      </c>
      <c r="K61" s="422">
        <v>0</v>
      </c>
      <c r="L61" s="422">
        <v>260</v>
      </c>
      <c r="M61" s="251"/>
      <c r="N61" s="424">
        <v>130</v>
      </c>
      <c r="O61" s="422">
        <v>10</v>
      </c>
      <c r="P61" s="422">
        <v>0</v>
      </c>
      <c r="Q61" s="422">
        <v>140</v>
      </c>
      <c r="R61" s="403"/>
    </row>
    <row r="62" spans="1:18" ht="39.6" x14ac:dyDescent="0.3">
      <c r="A62" s="446"/>
      <c r="B62" s="446" t="s">
        <v>165</v>
      </c>
      <c r="C62" s="446" t="s">
        <v>166</v>
      </c>
      <c r="D62" s="446" t="s">
        <v>167</v>
      </c>
      <c r="E62" s="446"/>
      <c r="F62" s="446" t="s">
        <v>1669</v>
      </c>
      <c r="G62" s="343" t="str">
        <f>VLOOKUP(F62,class!A$1:B$460,2,FALSE)</f>
        <v>Unitary Authority</v>
      </c>
      <c r="H62" s="343" t="str">
        <f>IFERROR(VLOOKUP(F62,classifications!A$3:C$333,3,FALSE),VLOOKUP(F62,classifications!I$2:K$28,3,FALSE))</f>
        <v>Predominantly Urban</v>
      </c>
      <c r="I62" s="422">
        <v>580</v>
      </c>
      <c r="J62" s="422">
        <v>140</v>
      </c>
      <c r="K62" s="422">
        <v>0</v>
      </c>
      <c r="L62" s="422">
        <v>720</v>
      </c>
      <c r="M62" s="251"/>
      <c r="N62" s="424">
        <v>470</v>
      </c>
      <c r="O62" s="422">
        <v>50</v>
      </c>
      <c r="P62" s="422">
        <v>0</v>
      </c>
      <c r="Q62" s="422">
        <v>520</v>
      </c>
      <c r="R62" s="403"/>
    </row>
    <row r="63" spans="1:18" ht="52.8" x14ac:dyDescent="0.3">
      <c r="A63" s="446"/>
      <c r="B63" s="446" t="s">
        <v>168</v>
      </c>
      <c r="C63" s="446" t="s">
        <v>169</v>
      </c>
      <c r="D63" s="446" t="s">
        <v>170</v>
      </c>
      <c r="E63" s="446"/>
      <c r="F63" s="446" t="s">
        <v>1722</v>
      </c>
      <c r="G63" s="343" t="str">
        <f>VLOOKUP(F63,class!A$1:B$460,2,FALSE)</f>
        <v>Unitary Authority</v>
      </c>
      <c r="H63" s="343" t="str">
        <f>IFERROR(VLOOKUP(F63,classifications!A$3:C$333,3,FALSE),VLOOKUP(F63,classifications!I$2:K$28,3,FALSE))</f>
        <v>Urban with Significant Rural</v>
      </c>
      <c r="I63" s="422">
        <v>230</v>
      </c>
      <c r="J63" s="422">
        <v>70</v>
      </c>
      <c r="K63" s="422">
        <v>0</v>
      </c>
      <c r="L63" s="422">
        <v>300</v>
      </c>
      <c r="M63" s="251"/>
      <c r="N63" s="424">
        <v>140</v>
      </c>
      <c r="O63" s="422">
        <v>40</v>
      </c>
      <c r="P63" s="422">
        <v>0</v>
      </c>
      <c r="Q63" s="422">
        <v>180</v>
      </c>
      <c r="R63" s="403"/>
    </row>
    <row r="64" spans="1:18" ht="39.6" x14ac:dyDescent="0.3">
      <c r="A64" s="446"/>
      <c r="B64" s="446" t="s">
        <v>171</v>
      </c>
      <c r="C64" s="446" t="s">
        <v>172</v>
      </c>
      <c r="D64" s="446" t="s">
        <v>173</v>
      </c>
      <c r="E64" s="446"/>
      <c r="F64" s="446" t="s">
        <v>1591</v>
      </c>
      <c r="G64" s="343" t="str">
        <f>VLOOKUP(F64,class!A$1:B$460,2,FALSE)</f>
        <v>Unitary Authority</v>
      </c>
      <c r="H64" s="343" t="str">
        <f>IFERROR(VLOOKUP(F64,classifications!A$3:C$333,3,FALSE),VLOOKUP(F64,classifications!I$2:K$28,3,FALSE))</f>
        <v>Predominantly Rural</v>
      </c>
      <c r="I64" s="422">
        <v>790</v>
      </c>
      <c r="J64" s="422">
        <v>860</v>
      </c>
      <c r="K64" s="422">
        <v>30</v>
      </c>
      <c r="L64" s="422">
        <v>1680</v>
      </c>
      <c r="M64" s="251"/>
      <c r="N64" s="424">
        <v>1110</v>
      </c>
      <c r="O64" s="422">
        <v>910</v>
      </c>
      <c r="P64" s="422">
        <v>20</v>
      </c>
      <c r="Q64" s="422">
        <v>2040</v>
      </c>
      <c r="R64" s="403"/>
    </row>
    <row r="65" spans="1:18" ht="57.6" x14ac:dyDescent="0.3">
      <c r="A65" s="446"/>
      <c r="B65" s="446" t="s">
        <v>174</v>
      </c>
      <c r="C65" s="446" t="s">
        <v>175</v>
      </c>
      <c r="D65" s="446" t="s">
        <v>176</v>
      </c>
      <c r="E65" s="446"/>
      <c r="F65" s="446" t="s">
        <v>1693</v>
      </c>
      <c r="G65" s="343" t="str">
        <f>VLOOKUP(F65,class!A$1:B$460,2,FALSE)</f>
        <v>Unitary Authority</v>
      </c>
      <c r="H65" s="343" t="str">
        <f>IFERROR(VLOOKUP(F65,classifications!A$3:C$333,3,FALSE),VLOOKUP(F65,classifications!I$2:K$28,3,FALSE))</f>
        <v>Predominantly Urban</v>
      </c>
      <c r="I65" s="422">
        <v>230</v>
      </c>
      <c r="J65" s="422">
        <v>0</v>
      </c>
      <c r="K65" s="422">
        <v>0</v>
      </c>
      <c r="L65" s="422">
        <v>230</v>
      </c>
      <c r="M65" s="251"/>
      <c r="N65" s="424">
        <v>220</v>
      </c>
      <c r="O65" s="422">
        <v>40</v>
      </c>
      <c r="P65" s="422">
        <v>0</v>
      </c>
      <c r="Q65" s="422">
        <v>270</v>
      </c>
      <c r="R65" s="403"/>
    </row>
    <row r="66" spans="1:18" ht="39.6" x14ac:dyDescent="0.3">
      <c r="A66" s="446"/>
      <c r="B66" s="446" t="s">
        <v>177</v>
      </c>
      <c r="C66" s="446" t="s">
        <v>178</v>
      </c>
      <c r="D66" s="446" t="s">
        <v>179</v>
      </c>
      <c r="E66" s="446"/>
      <c r="F66" s="446" t="s">
        <v>1694</v>
      </c>
      <c r="G66" s="343" t="str">
        <f>VLOOKUP(F66,class!A$1:B$460,2,FALSE)</f>
        <v>Unitary Authority</v>
      </c>
      <c r="H66" s="343" t="str">
        <f>IFERROR(VLOOKUP(F66,classifications!A$3:C$333,3,FALSE),VLOOKUP(F66,classifications!I$2:K$28,3,FALSE))</f>
        <v>Predominantly Urban</v>
      </c>
      <c r="I66" s="422">
        <v>420</v>
      </c>
      <c r="J66" s="422">
        <v>40</v>
      </c>
      <c r="K66" s="422">
        <v>0</v>
      </c>
      <c r="L66" s="422">
        <v>450</v>
      </c>
      <c r="M66" s="251"/>
      <c r="N66" s="424">
        <v>660</v>
      </c>
      <c r="O66" s="422">
        <v>360</v>
      </c>
      <c r="P66" s="422">
        <v>0</v>
      </c>
      <c r="Q66" s="422">
        <v>1020</v>
      </c>
      <c r="R66" s="403"/>
    </row>
    <row r="67" spans="1:18" ht="39.6" x14ac:dyDescent="0.3">
      <c r="A67" s="446"/>
      <c r="B67" s="446" t="s">
        <v>180</v>
      </c>
      <c r="C67" s="446" t="s">
        <v>181</v>
      </c>
      <c r="D67" s="446" t="s">
        <v>182</v>
      </c>
      <c r="E67" s="446"/>
      <c r="F67" s="446" t="s">
        <v>1725</v>
      </c>
      <c r="G67" s="343" t="str">
        <f>VLOOKUP(F67,class!A$1:B$460,2,FALSE)</f>
        <v>Unitary Authority</v>
      </c>
      <c r="H67" s="343" t="str">
        <f>IFERROR(VLOOKUP(F67,classifications!A$3:C$333,3,FALSE),VLOOKUP(F67,classifications!I$2:K$28,3,FALSE))</f>
        <v>Predominantly Urban</v>
      </c>
      <c r="I67" s="422">
        <v>170</v>
      </c>
      <c r="J67" s="422">
        <v>40</v>
      </c>
      <c r="K67" s="422">
        <v>0</v>
      </c>
      <c r="L67" s="422">
        <v>200</v>
      </c>
      <c r="M67" s="251"/>
      <c r="N67" s="424">
        <v>160</v>
      </c>
      <c r="O67" s="422">
        <v>30</v>
      </c>
      <c r="P67" s="422">
        <v>20</v>
      </c>
      <c r="Q67" s="422">
        <v>200</v>
      </c>
      <c r="R67" s="403"/>
    </row>
    <row r="68" spans="1:18" x14ac:dyDescent="0.3">
      <c r="A68" s="446"/>
      <c r="B68" s="446"/>
      <c r="C68" s="446"/>
      <c r="D68" s="446"/>
      <c r="E68" s="446"/>
      <c r="F68" s="446"/>
      <c r="G68" s="446"/>
      <c r="H68" s="446"/>
      <c r="I68" s="251"/>
      <c r="J68" s="251"/>
      <c r="K68" s="251"/>
      <c r="L68" s="251"/>
      <c r="M68" s="251"/>
      <c r="N68" s="253"/>
      <c r="O68" s="251"/>
      <c r="P68" s="251"/>
      <c r="Q68" s="251"/>
      <c r="R68" s="403"/>
    </row>
    <row r="69" spans="1:18" ht="52.8" x14ac:dyDescent="0.3">
      <c r="A69" s="445" t="s">
        <v>183</v>
      </c>
      <c r="B69" s="445"/>
      <c r="C69" s="445"/>
      <c r="D69" s="445"/>
      <c r="E69" s="446"/>
      <c r="F69" s="445"/>
      <c r="G69" s="445"/>
      <c r="H69" s="446"/>
      <c r="I69" s="418">
        <v>10040</v>
      </c>
      <c r="J69" s="418">
        <v>3400</v>
      </c>
      <c r="K69" s="418">
        <v>1050</v>
      </c>
      <c r="L69" s="418">
        <v>14480</v>
      </c>
      <c r="M69" s="251"/>
      <c r="N69" s="419">
        <v>17050</v>
      </c>
      <c r="O69" s="418">
        <v>2750</v>
      </c>
      <c r="P69" s="418">
        <v>580</v>
      </c>
      <c r="Q69" s="418">
        <v>20380</v>
      </c>
      <c r="R69" s="403"/>
    </row>
    <row r="70" spans="1:18" x14ac:dyDescent="0.3">
      <c r="A70" s="446"/>
      <c r="B70" s="446"/>
      <c r="C70" s="446"/>
      <c r="D70" s="446"/>
      <c r="E70" s="446"/>
      <c r="F70" s="446"/>
      <c r="G70" s="446"/>
      <c r="H70" s="446"/>
      <c r="I70" s="251"/>
      <c r="J70" s="251"/>
      <c r="K70" s="251"/>
      <c r="L70" s="251"/>
      <c r="M70" s="251"/>
      <c r="N70" s="253"/>
      <c r="O70" s="251"/>
      <c r="P70" s="251"/>
      <c r="Q70" s="251"/>
      <c r="R70" s="403"/>
    </row>
    <row r="71" spans="1:18" ht="57.6" x14ac:dyDescent="0.3">
      <c r="A71" s="446"/>
      <c r="B71" s="446" t="s">
        <v>184</v>
      </c>
      <c r="C71" s="446" t="s">
        <v>185</v>
      </c>
      <c r="D71" s="446" t="s">
        <v>186</v>
      </c>
      <c r="E71" s="446"/>
      <c r="F71" s="446" t="s">
        <v>187</v>
      </c>
      <c r="G71" s="343" t="str">
        <f>VLOOKUP(F71,class!A$1:B$460,2,FALSE)</f>
        <v>London Borough</v>
      </c>
      <c r="H71" s="343" t="str">
        <f>IFERROR(VLOOKUP(F71,classifications!A$3:C$333,3,FALSE),VLOOKUP(F71,classifications!I$2:K$28,3,FALSE))</f>
        <v>Predominantly Urban</v>
      </c>
      <c r="I71" s="422">
        <v>430</v>
      </c>
      <c r="J71" s="422">
        <v>280</v>
      </c>
      <c r="K71" s="422">
        <v>210</v>
      </c>
      <c r="L71" s="422">
        <v>920</v>
      </c>
      <c r="M71" s="251"/>
      <c r="N71" s="424">
        <v>330</v>
      </c>
      <c r="O71" s="422">
        <v>310</v>
      </c>
      <c r="P71" s="422">
        <v>120</v>
      </c>
      <c r="Q71" s="422">
        <v>760</v>
      </c>
      <c r="R71" s="403"/>
    </row>
    <row r="72" spans="1:18" ht="39.6" x14ac:dyDescent="0.3">
      <c r="A72" s="446"/>
      <c r="B72" s="446" t="s">
        <v>188</v>
      </c>
      <c r="C72" s="446" t="s">
        <v>189</v>
      </c>
      <c r="D72" s="446" t="s">
        <v>190</v>
      </c>
      <c r="E72" s="446"/>
      <c r="F72" s="446" t="s">
        <v>191</v>
      </c>
      <c r="G72" s="343" t="str">
        <f>VLOOKUP(F72,class!A$1:B$460,2,FALSE)</f>
        <v>London Borough</v>
      </c>
      <c r="H72" s="343" t="str">
        <f>IFERROR(VLOOKUP(F72,classifications!A$3:C$333,3,FALSE),VLOOKUP(F72,classifications!I$2:K$28,3,FALSE))</f>
        <v>Predominantly Urban</v>
      </c>
      <c r="I72" s="423">
        <v>590</v>
      </c>
      <c r="J72" s="423">
        <v>220</v>
      </c>
      <c r="K72" s="423">
        <v>0</v>
      </c>
      <c r="L72" s="423">
        <v>810</v>
      </c>
      <c r="M72" s="251"/>
      <c r="N72" s="425">
        <v>780</v>
      </c>
      <c r="O72" s="423">
        <v>70</v>
      </c>
      <c r="P72" s="423">
        <v>0</v>
      </c>
      <c r="Q72" s="423">
        <v>840</v>
      </c>
      <c r="R72" s="403"/>
    </row>
    <row r="73" spans="1:18" ht="39.6" x14ac:dyDescent="0.3">
      <c r="A73" s="446"/>
      <c r="B73" s="446" t="s">
        <v>192</v>
      </c>
      <c r="C73" s="446" t="s">
        <v>193</v>
      </c>
      <c r="D73" s="446" t="s">
        <v>194</v>
      </c>
      <c r="E73" s="446"/>
      <c r="F73" s="446" t="s">
        <v>195</v>
      </c>
      <c r="G73" s="343" t="str">
        <f>VLOOKUP(F73,class!A$1:B$460,2,FALSE)</f>
        <v>London Borough</v>
      </c>
      <c r="H73" s="343" t="str">
        <f>IFERROR(VLOOKUP(F73,classifications!A$3:C$333,3,FALSE),VLOOKUP(F73,classifications!I$2:K$28,3,FALSE))</f>
        <v>Predominantly Urban</v>
      </c>
      <c r="I73" s="422">
        <v>240</v>
      </c>
      <c r="J73" s="422">
        <v>330</v>
      </c>
      <c r="K73" s="422">
        <v>0</v>
      </c>
      <c r="L73" s="422">
        <v>560</v>
      </c>
      <c r="M73" s="251"/>
      <c r="N73" s="424">
        <v>320</v>
      </c>
      <c r="O73" s="422">
        <v>80</v>
      </c>
      <c r="P73" s="422">
        <v>0</v>
      </c>
      <c r="Q73" s="422">
        <v>400</v>
      </c>
      <c r="R73" s="403"/>
    </row>
    <row r="74" spans="1:18" ht="39.6" x14ac:dyDescent="0.3">
      <c r="A74" s="446"/>
      <c r="B74" s="446" t="s">
        <v>196</v>
      </c>
      <c r="C74" s="446" t="s">
        <v>197</v>
      </c>
      <c r="D74" s="446" t="s">
        <v>198</v>
      </c>
      <c r="E74" s="446"/>
      <c r="F74" s="446" t="s">
        <v>199</v>
      </c>
      <c r="G74" s="343" t="str">
        <f>VLOOKUP(F74,class!A$1:B$460,2,FALSE)</f>
        <v>London Borough</v>
      </c>
      <c r="H74" s="343" t="str">
        <f>IFERROR(VLOOKUP(F74,classifications!A$3:C$333,3,FALSE),VLOOKUP(F74,classifications!I$2:K$28,3,FALSE))</f>
        <v>Predominantly Urban</v>
      </c>
      <c r="I74" s="422">
        <v>240</v>
      </c>
      <c r="J74" s="422">
        <v>20</v>
      </c>
      <c r="K74" s="422">
        <v>0</v>
      </c>
      <c r="L74" s="422">
        <v>260</v>
      </c>
      <c r="M74" s="251"/>
      <c r="N74" s="424">
        <v>230</v>
      </c>
      <c r="O74" s="422">
        <v>0</v>
      </c>
      <c r="P74" s="422">
        <v>0</v>
      </c>
      <c r="Q74" s="422">
        <v>230</v>
      </c>
      <c r="R74" s="403"/>
    </row>
    <row r="75" spans="1:18" ht="39.6" x14ac:dyDescent="0.3">
      <c r="A75" s="446"/>
      <c r="B75" s="446" t="s">
        <v>200</v>
      </c>
      <c r="C75" s="446" t="s">
        <v>201</v>
      </c>
      <c r="D75" s="446" t="s">
        <v>202</v>
      </c>
      <c r="E75" s="446"/>
      <c r="F75" s="446" t="s">
        <v>203</v>
      </c>
      <c r="G75" s="343" t="str">
        <f>VLOOKUP(F75,class!A$1:B$460,2,FALSE)</f>
        <v>London Borough</v>
      </c>
      <c r="H75" s="343" t="str">
        <f>IFERROR(VLOOKUP(F75,classifications!A$3:C$333,3,FALSE),VLOOKUP(F75,classifications!I$2:K$28,3,FALSE))</f>
        <v>Predominantly Urban</v>
      </c>
      <c r="I75" s="422">
        <v>150</v>
      </c>
      <c r="J75" s="423">
        <v>110</v>
      </c>
      <c r="K75" s="423">
        <v>0</v>
      </c>
      <c r="L75" s="423">
        <v>270</v>
      </c>
      <c r="M75" s="251"/>
      <c r="N75" s="424">
        <v>160</v>
      </c>
      <c r="O75" s="423">
        <v>20</v>
      </c>
      <c r="P75" s="423">
        <v>0</v>
      </c>
      <c r="Q75" s="423">
        <v>180</v>
      </c>
      <c r="R75" s="403"/>
    </row>
    <row r="76" spans="1:18" ht="39.6" x14ac:dyDescent="0.3">
      <c r="A76" s="446"/>
      <c r="B76" s="446" t="s">
        <v>204</v>
      </c>
      <c r="C76" s="446" t="s">
        <v>205</v>
      </c>
      <c r="D76" s="446" t="s">
        <v>206</v>
      </c>
      <c r="E76" s="446"/>
      <c r="F76" s="446" t="s">
        <v>207</v>
      </c>
      <c r="G76" s="343" t="str">
        <f>VLOOKUP(F76,class!A$1:B$460,2,FALSE)</f>
        <v>London Borough</v>
      </c>
      <c r="H76" s="343" t="str">
        <f>IFERROR(VLOOKUP(F76,classifications!A$3:C$333,3,FALSE),VLOOKUP(F76,classifications!I$2:K$28,3,FALSE))</f>
        <v>Predominantly Urban</v>
      </c>
      <c r="I76" s="422">
        <v>140</v>
      </c>
      <c r="J76" s="422">
        <v>60</v>
      </c>
      <c r="K76" s="422">
        <v>10</v>
      </c>
      <c r="L76" s="422">
        <v>210</v>
      </c>
      <c r="M76" s="251"/>
      <c r="N76" s="424">
        <v>120</v>
      </c>
      <c r="O76" s="422">
        <v>0</v>
      </c>
      <c r="P76" s="422">
        <v>20</v>
      </c>
      <c r="Q76" s="422">
        <v>140</v>
      </c>
      <c r="R76" s="403"/>
    </row>
    <row r="77" spans="1:18" ht="39.6" x14ac:dyDescent="0.3">
      <c r="A77" s="446"/>
      <c r="B77" s="446" t="s">
        <v>208</v>
      </c>
      <c r="C77" s="446" t="s">
        <v>209</v>
      </c>
      <c r="D77" s="446" t="s">
        <v>210</v>
      </c>
      <c r="E77" s="446"/>
      <c r="F77" s="446" t="s">
        <v>211</v>
      </c>
      <c r="G77" s="343" t="str">
        <f>VLOOKUP(F77,class!A$1:B$460,2,FALSE)</f>
        <v>London Borough</v>
      </c>
      <c r="H77" s="343" t="str">
        <f>IFERROR(VLOOKUP(F77,classifications!A$3:C$333,3,FALSE),VLOOKUP(F77,classifications!I$2:K$28,3,FALSE))</f>
        <v>Predominantly Urban</v>
      </c>
      <c r="I77" s="422">
        <v>0</v>
      </c>
      <c r="J77" s="422">
        <v>0</v>
      </c>
      <c r="K77" s="422">
        <v>0</v>
      </c>
      <c r="L77" s="422">
        <v>0</v>
      </c>
      <c r="M77" s="251"/>
      <c r="N77" s="424">
        <v>0</v>
      </c>
      <c r="O77" s="422">
        <v>0</v>
      </c>
      <c r="P77" s="422">
        <v>0</v>
      </c>
      <c r="Q77" s="422">
        <v>0</v>
      </c>
      <c r="R77" s="403"/>
    </row>
    <row r="78" spans="1:18" ht="39.6" x14ac:dyDescent="0.3">
      <c r="A78" s="446"/>
      <c r="B78" s="446" t="s">
        <v>212</v>
      </c>
      <c r="C78" s="446" t="s">
        <v>213</v>
      </c>
      <c r="D78" s="446" t="s">
        <v>214</v>
      </c>
      <c r="E78" s="446"/>
      <c r="F78" s="446" t="s">
        <v>215</v>
      </c>
      <c r="G78" s="343" t="str">
        <f>VLOOKUP(F78,class!A$1:B$460,2,FALSE)</f>
        <v>London Borough</v>
      </c>
      <c r="H78" s="343" t="str">
        <f>IFERROR(VLOOKUP(F78,classifications!A$3:C$333,3,FALSE),VLOOKUP(F78,classifications!I$2:K$28,3,FALSE))</f>
        <v>Predominantly Urban</v>
      </c>
      <c r="I78" s="422">
        <v>1510</v>
      </c>
      <c r="J78" s="423">
        <v>260</v>
      </c>
      <c r="K78" s="423">
        <v>0</v>
      </c>
      <c r="L78" s="423">
        <v>1760</v>
      </c>
      <c r="M78" s="251"/>
      <c r="N78" s="424">
        <v>1200</v>
      </c>
      <c r="O78" s="423">
        <v>50</v>
      </c>
      <c r="P78" s="423">
        <v>0</v>
      </c>
      <c r="Q78" s="423">
        <v>1250</v>
      </c>
      <c r="R78" s="403"/>
    </row>
    <row r="79" spans="1:18" ht="39.6" x14ac:dyDescent="0.3">
      <c r="A79" s="446"/>
      <c r="B79" s="446" t="s">
        <v>216</v>
      </c>
      <c r="C79" s="446" t="s">
        <v>217</v>
      </c>
      <c r="D79" s="446" t="s">
        <v>218</v>
      </c>
      <c r="E79" s="446"/>
      <c r="F79" s="446" t="s">
        <v>219</v>
      </c>
      <c r="G79" s="343" t="str">
        <f>VLOOKUP(F79,class!A$1:B$460,2,FALSE)</f>
        <v>London Borough</v>
      </c>
      <c r="H79" s="343" t="str">
        <f>IFERROR(VLOOKUP(F79,classifications!A$3:C$333,3,FALSE),VLOOKUP(F79,classifications!I$2:K$28,3,FALSE))</f>
        <v>Predominantly Urban</v>
      </c>
      <c r="I79" s="422">
        <v>340</v>
      </c>
      <c r="J79" s="422">
        <v>270</v>
      </c>
      <c r="K79" s="422">
        <v>0</v>
      </c>
      <c r="L79" s="422">
        <v>610</v>
      </c>
      <c r="M79" s="251"/>
      <c r="N79" s="424">
        <v>570</v>
      </c>
      <c r="O79" s="422">
        <v>170</v>
      </c>
      <c r="P79" s="422">
        <v>0</v>
      </c>
      <c r="Q79" s="422">
        <v>740</v>
      </c>
      <c r="R79" s="403"/>
    </row>
    <row r="80" spans="1:18" ht="39.6" x14ac:dyDescent="0.3">
      <c r="A80" s="446"/>
      <c r="B80" s="446" t="s">
        <v>220</v>
      </c>
      <c r="C80" s="446" t="s">
        <v>221</v>
      </c>
      <c r="D80" s="446" t="s">
        <v>222</v>
      </c>
      <c r="E80" s="446"/>
      <c r="F80" s="446" t="s">
        <v>223</v>
      </c>
      <c r="G80" s="343" t="str">
        <f>VLOOKUP(F80,class!A$1:B$460,2,FALSE)</f>
        <v>London Borough</v>
      </c>
      <c r="H80" s="343" t="str">
        <f>IFERROR(VLOOKUP(F80,classifications!A$3:C$333,3,FALSE),VLOOKUP(F80,classifications!I$2:K$28,3,FALSE))</f>
        <v>Predominantly Urban</v>
      </c>
      <c r="I80" s="422">
        <v>150</v>
      </c>
      <c r="J80" s="422">
        <v>50</v>
      </c>
      <c r="K80" s="422">
        <v>0</v>
      </c>
      <c r="L80" s="422">
        <v>200</v>
      </c>
      <c r="M80" s="251"/>
      <c r="N80" s="424">
        <v>170</v>
      </c>
      <c r="O80" s="422">
        <v>230</v>
      </c>
      <c r="P80" s="422">
        <v>0</v>
      </c>
      <c r="Q80" s="422">
        <v>400</v>
      </c>
      <c r="R80" s="403"/>
    </row>
    <row r="81" spans="1:18" ht="39.6" x14ac:dyDescent="0.3">
      <c r="A81" s="446"/>
      <c r="B81" s="446" t="s">
        <v>224</v>
      </c>
      <c r="C81" s="446" t="s">
        <v>225</v>
      </c>
      <c r="D81" s="446" t="s">
        <v>226</v>
      </c>
      <c r="E81" s="446"/>
      <c r="F81" s="446" t="s">
        <v>227</v>
      </c>
      <c r="G81" s="343" t="str">
        <f>VLOOKUP(F81,class!A$1:B$460,2,FALSE)</f>
        <v>London Borough</v>
      </c>
      <c r="H81" s="343" t="str">
        <f>IFERROR(VLOOKUP(F81,classifications!A$3:C$333,3,FALSE),VLOOKUP(F81,classifications!I$2:K$28,3,FALSE))</f>
        <v>Predominantly Urban</v>
      </c>
      <c r="I81" s="422">
        <v>520</v>
      </c>
      <c r="J81" s="422">
        <v>30</v>
      </c>
      <c r="K81" s="422">
        <v>10</v>
      </c>
      <c r="L81" s="422">
        <v>560</v>
      </c>
      <c r="M81" s="251"/>
      <c r="N81" s="424">
        <v>310</v>
      </c>
      <c r="O81" s="422">
        <v>30</v>
      </c>
      <c r="P81" s="422">
        <v>0</v>
      </c>
      <c r="Q81" s="422">
        <v>330</v>
      </c>
      <c r="R81" s="403"/>
    </row>
    <row r="82" spans="1:18" ht="39.6" x14ac:dyDescent="0.3">
      <c r="A82" s="446"/>
      <c r="B82" s="446" t="s">
        <v>228</v>
      </c>
      <c r="C82" s="446" t="s">
        <v>229</v>
      </c>
      <c r="D82" s="446" t="s">
        <v>230</v>
      </c>
      <c r="E82" s="446"/>
      <c r="F82" s="446" t="s">
        <v>231</v>
      </c>
      <c r="G82" s="343" t="str">
        <f>VLOOKUP(F82,class!A$1:B$460,2,FALSE)</f>
        <v>London Borough</v>
      </c>
      <c r="H82" s="343" t="str">
        <f>IFERROR(VLOOKUP(F82,classifications!A$3:C$333,3,FALSE),VLOOKUP(F82,classifications!I$2:K$28,3,FALSE))</f>
        <v>Predominantly Urban</v>
      </c>
      <c r="I82" s="423">
        <v>150</v>
      </c>
      <c r="J82" s="423">
        <v>210</v>
      </c>
      <c r="K82" s="423">
        <v>0</v>
      </c>
      <c r="L82" s="423">
        <v>360</v>
      </c>
      <c r="M82" s="251"/>
      <c r="N82" s="425">
        <v>460</v>
      </c>
      <c r="O82" s="423">
        <v>70</v>
      </c>
      <c r="P82" s="423">
        <v>0</v>
      </c>
      <c r="Q82" s="423">
        <v>530</v>
      </c>
      <c r="R82" s="403"/>
    </row>
    <row r="83" spans="1:18" ht="43.2" x14ac:dyDescent="0.3">
      <c r="A83" s="446"/>
      <c r="B83" s="446" t="s">
        <v>232</v>
      </c>
      <c r="C83" s="446" t="s">
        <v>233</v>
      </c>
      <c r="D83" s="446" t="s">
        <v>234</v>
      </c>
      <c r="E83" s="446"/>
      <c r="F83" s="446" t="s">
        <v>235</v>
      </c>
      <c r="G83" s="343" t="str">
        <f>VLOOKUP(F83,class!A$1:B$460,2,FALSE)</f>
        <v>London Borough</v>
      </c>
      <c r="H83" s="343" t="str">
        <f>IFERROR(VLOOKUP(F83,classifications!A$3:C$333,3,FALSE),VLOOKUP(F83,classifications!I$2:K$28,3,FALSE))</f>
        <v>Predominantly Urban</v>
      </c>
      <c r="I83" s="423">
        <v>170</v>
      </c>
      <c r="J83" s="423">
        <v>10</v>
      </c>
      <c r="K83" s="423">
        <v>0</v>
      </c>
      <c r="L83" s="423">
        <v>180</v>
      </c>
      <c r="M83" s="251"/>
      <c r="N83" s="425">
        <v>690</v>
      </c>
      <c r="O83" s="423">
        <v>10</v>
      </c>
      <c r="P83" s="423">
        <v>10</v>
      </c>
      <c r="Q83" s="423">
        <v>710</v>
      </c>
      <c r="R83" s="403"/>
    </row>
    <row r="84" spans="1:18" ht="39.6" x14ac:dyDescent="0.3">
      <c r="A84" s="446"/>
      <c r="B84" s="446" t="s">
        <v>236</v>
      </c>
      <c r="C84" s="446" t="s">
        <v>237</v>
      </c>
      <c r="D84" s="446" t="s">
        <v>238</v>
      </c>
      <c r="E84" s="446"/>
      <c r="F84" s="446" t="s">
        <v>239</v>
      </c>
      <c r="G84" s="343" t="str">
        <f>VLOOKUP(F84,class!A$1:B$460,2,FALSE)</f>
        <v>London Borough</v>
      </c>
      <c r="H84" s="343" t="str">
        <f>IFERROR(VLOOKUP(F84,classifications!A$3:C$333,3,FALSE),VLOOKUP(F84,classifications!I$2:K$28,3,FALSE))</f>
        <v>Predominantly Urban</v>
      </c>
      <c r="I84" s="422">
        <v>870</v>
      </c>
      <c r="J84" s="422">
        <v>60</v>
      </c>
      <c r="K84" s="422">
        <v>20</v>
      </c>
      <c r="L84" s="422">
        <v>950</v>
      </c>
      <c r="M84" s="251"/>
      <c r="N84" s="424">
        <v>220</v>
      </c>
      <c r="O84" s="422">
        <v>10</v>
      </c>
      <c r="P84" s="422">
        <v>0</v>
      </c>
      <c r="Q84" s="422">
        <v>240</v>
      </c>
      <c r="R84" s="403"/>
    </row>
    <row r="85" spans="1:18" ht="39.6" x14ac:dyDescent="0.3">
      <c r="A85" s="446"/>
      <c r="B85" s="446" t="s">
        <v>240</v>
      </c>
      <c r="C85" s="446" t="s">
        <v>241</v>
      </c>
      <c r="D85" s="446" t="s">
        <v>242</v>
      </c>
      <c r="E85" s="446"/>
      <c r="F85" s="446" t="s">
        <v>243</v>
      </c>
      <c r="G85" s="343" t="str">
        <f>VLOOKUP(F85,class!A$1:B$460,2,FALSE)</f>
        <v>London Borough</v>
      </c>
      <c r="H85" s="343" t="str">
        <f>IFERROR(VLOOKUP(F85,classifications!A$3:C$333,3,FALSE),VLOOKUP(F85,classifications!I$2:K$28,3,FALSE))</f>
        <v>Predominantly Urban</v>
      </c>
      <c r="I85" s="422">
        <v>100</v>
      </c>
      <c r="J85" s="422">
        <v>130</v>
      </c>
      <c r="K85" s="422">
        <v>0</v>
      </c>
      <c r="L85" s="422">
        <v>240</v>
      </c>
      <c r="M85" s="251"/>
      <c r="N85" s="424">
        <v>350</v>
      </c>
      <c r="O85" s="422">
        <v>110</v>
      </c>
      <c r="P85" s="422">
        <v>0</v>
      </c>
      <c r="Q85" s="422">
        <v>450</v>
      </c>
      <c r="R85" s="403"/>
    </row>
    <row r="86" spans="1:18" ht="39.6" x14ac:dyDescent="0.3">
      <c r="A86" s="446"/>
      <c r="B86" s="446" t="s">
        <v>244</v>
      </c>
      <c r="C86" s="446" t="s">
        <v>245</v>
      </c>
      <c r="D86" s="446" t="s">
        <v>246</v>
      </c>
      <c r="E86" s="446"/>
      <c r="F86" s="446" t="s">
        <v>247</v>
      </c>
      <c r="G86" s="343" t="str">
        <f>VLOOKUP(F86,class!A$1:B$460,2,FALSE)</f>
        <v>London Borough</v>
      </c>
      <c r="H86" s="343" t="str">
        <f>IFERROR(VLOOKUP(F86,classifications!A$3:C$333,3,FALSE),VLOOKUP(F86,classifications!I$2:K$28,3,FALSE))</f>
        <v>Predominantly Urban</v>
      </c>
      <c r="I86" s="422">
        <v>200</v>
      </c>
      <c r="J86" s="422">
        <v>120</v>
      </c>
      <c r="K86" s="422">
        <v>200</v>
      </c>
      <c r="L86" s="422">
        <v>510</v>
      </c>
      <c r="M86" s="251"/>
      <c r="N86" s="424">
        <v>270</v>
      </c>
      <c r="O86" s="422">
        <v>240</v>
      </c>
      <c r="P86" s="422">
        <v>20</v>
      </c>
      <c r="Q86" s="422">
        <v>520</v>
      </c>
      <c r="R86" s="403"/>
    </row>
    <row r="87" spans="1:18" ht="39.6" x14ac:dyDescent="0.3">
      <c r="A87" s="446"/>
      <c r="B87" s="446" t="s">
        <v>248</v>
      </c>
      <c r="C87" s="446" t="s">
        <v>249</v>
      </c>
      <c r="D87" s="446" t="s">
        <v>250</v>
      </c>
      <c r="E87" s="446"/>
      <c r="F87" s="446" t="s">
        <v>251</v>
      </c>
      <c r="G87" s="343" t="str">
        <f>VLOOKUP(F87,class!A$1:B$460,2,FALSE)</f>
        <v>London Borough</v>
      </c>
      <c r="H87" s="343" t="str">
        <f>IFERROR(VLOOKUP(F87,classifications!A$3:C$333,3,FALSE),VLOOKUP(F87,classifications!I$2:K$28,3,FALSE))</f>
        <v>Predominantly Urban</v>
      </c>
      <c r="I87" s="422">
        <v>130</v>
      </c>
      <c r="J87" s="422">
        <v>0</v>
      </c>
      <c r="K87" s="422">
        <v>0</v>
      </c>
      <c r="L87" s="422">
        <v>130</v>
      </c>
      <c r="M87" s="251"/>
      <c r="N87" s="424">
        <v>580</v>
      </c>
      <c r="O87" s="422">
        <v>140</v>
      </c>
      <c r="P87" s="422">
        <v>0</v>
      </c>
      <c r="Q87" s="422">
        <v>720</v>
      </c>
      <c r="R87" s="403"/>
    </row>
    <row r="88" spans="1:18" ht="39.6" x14ac:dyDescent="0.3">
      <c r="A88" s="446"/>
      <c r="B88" s="446" t="s">
        <v>252</v>
      </c>
      <c r="C88" s="446" t="s">
        <v>253</v>
      </c>
      <c r="D88" s="446" t="s">
        <v>254</v>
      </c>
      <c r="E88" s="446"/>
      <c r="F88" s="446" t="s">
        <v>255</v>
      </c>
      <c r="G88" s="343" t="str">
        <f>VLOOKUP(F88,class!A$1:B$460,2,FALSE)</f>
        <v>London Borough</v>
      </c>
      <c r="H88" s="343" t="str">
        <f>IFERROR(VLOOKUP(F88,classifications!A$3:C$333,3,FALSE),VLOOKUP(F88,classifications!I$2:K$28,3,FALSE))</f>
        <v>Predominantly Urban</v>
      </c>
      <c r="I88" s="422">
        <v>110</v>
      </c>
      <c r="J88" s="422">
        <v>20</v>
      </c>
      <c r="K88" s="422">
        <v>0</v>
      </c>
      <c r="L88" s="422">
        <v>130</v>
      </c>
      <c r="M88" s="251"/>
      <c r="N88" s="424">
        <v>530</v>
      </c>
      <c r="O88" s="422">
        <v>90</v>
      </c>
      <c r="P88" s="422">
        <v>120</v>
      </c>
      <c r="Q88" s="422">
        <v>740</v>
      </c>
      <c r="R88" s="403"/>
    </row>
    <row r="89" spans="1:18" ht="39.6" x14ac:dyDescent="0.3">
      <c r="A89" s="446"/>
      <c r="B89" s="446" t="s">
        <v>256</v>
      </c>
      <c r="C89" s="446" t="s">
        <v>257</v>
      </c>
      <c r="D89" s="446" t="s">
        <v>258</v>
      </c>
      <c r="E89" s="446"/>
      <c r="F89" s="446" t="s">
        <v>259</v>
      </c>
      <c r="G89" s="343" t="str">
        <f>VLOOKUP(F89,class!A$1:B$460,2,FALSE)</f>
        <v>London Borough</v>
      </c>
      <c r="H89" s="343" t="str">
        <f>IFERROR(VLOOKUP(F89,classifications!A$3:C$333,3,FALSE),VLOOKUP(F89,classifications!I$2:K$28,3,FALSE))</f>
        <v>Predominantly Urban</v>
      </c>
      <c r="I89" s="422">
        <v>90</v>
      </c>
      <c r="J89" s="422">
        <v>20</v>
      </c>
      <c r="K89" s="422">
        <v>140</v>
      </c>
      <c r="L89" s="422">
        <v>240</v>
      </c>
      <c r="M89" s="251"/>
      <c r="N89" s="424">
        <v>230</v>
      </c>
      <c r="O89" s="422">
        <v>100</v>
      </c>
      <c r="P89" s="422">
        <v>0</v>
      </c>
      <c r="Q89" s="422">
        <v>320</v>
      </c>
      <c r="R89" s="403"/>
    </row>
    <row r="90" spans="1:18" ht="43.2" x14ac:dyDescent="0.3">
      <c r="A90" s="446"/>
      <c r="B90" s="446" t="s">
        <v>260</v>
      </c>
      <c r="C90" s="446" t="s">
        <v>261</v>
      </c>
      <c r="D90" s="446" t="s">
        <v>262</v>
      </c>
      <c r="E90" s="446"/>
      <c r="F90" s="446" t="s">
        <v>263</v>
      </c>
      <c r="G90" s="343" t="str">
        <f>VLOOKUP(F90,class!A$1:B$460,2,FALSE)</f>
        <v>London Borough</v>
      </c>
      <c r="H90" s="343" t="str">
        <f>IFERROR(VLOOKUP(F90,classifications!A$3:C$333,3,FALSE),VLOOKUP(F90,classifications!I$2:K$28,3,FALSE))</f>
        <v>Predominantly Urban</v>
      </c>
      <c r="I90" s="422">
        <v>30</v>
      </c>
      <c r="J90" s="422">
        <v>280</v>
      </c>
      <c r="K90" s="422">
        <v>100</v>
      </c>
      <c r="L90" s="422">
        <v>410</v>
      </c>
      <c r="M90" s="251"/>
      <c r="N90" s="424">
        <v>100</v>
      </c>
      <c r="O90" s="422">
        <v>0</v>
      </c>
      <c r="P90" s="422">
        <v>0</v>
      </c>
      <c r="Q90" s="422">
        <v>100</v>
      </c>
      <c r="R90" s="403"/>
    </row>
    <row r="91" spans="1:18" ht="43.2" x14ac:dyDescent="0.3">
      <c r="A91" s="446"/>
      <c r="B91" s="446" t="s">
        <v>264</v>
      </c>
      <c r="C91" s="446" t="s">
        <v>265</v>
      </c>
      <c r="D91" s="446" t="s">
        <v>266</v>
      </c>
      <c r="E91" s="446"/>
      <c r="F91" s="446" t="s">
        <v>267</v>
      </c>
      <c r="G91" s="343" t="str">
        <f>VLOOKUP(F91,class!A$1:B$460,2,FALSE)</f>
        <v>London Borough</v>
      </c>
      <c r="H91" s="343" t="str">
        <f>IFERROR(VLOOKUP(F91,classifications!A$3:C$333,3,FALSE),VLOOKUP(F91,classifications!I$2:K$28,3,FALSE))</f>
        <v>Predominantly Urban</v>
      </c>
      <c r="I91" s="422">
        <v>220</v>
      </c>
      <c r="J91" s="422">
        <v>0</v>
      </c>
      <c r="K91" s="422">
        <v>0</v>
      </c>
      <c r="L91" s="422">
        <v>220</v>
      </c>
      <c r="M91" s="251"/>
      <c r="N91" s="424">
        <v>90</v>
      </c>
      <c r="O91" s="422">
        <v>0</v>
      </c>
      <c r="P91" s="422">
        <v>0</v>
      </c>
      <c r="Q91" s="422">
        <v>90</v>
      </c>
      <c r="R91" s="403"/>
    </row>
    <row r="92" spans="1:18" ht="39.6" x14ac:dyDescent="0.3">
      <c r="A92" s="446"/>
      <c r="B92" s="446" t="s">
        <v>268</v>
      </c>
      <c r="C92" s="446" t="s">
        <v>269</v>
      </c>
      <c r="D92" s="446" t="s">
        <v>270</v>
      </c>
      <c r="E92" s="446"/>
      <c r="F92" s="446" t="s">
        <v>271</v>
      </c>
      <c r="G92" s="343" t="str">
        <f>VLOOKUP(F92,class!A$1:B$460,2,FALSE)</f>
        <v>London Borough</v>
      </c>
      <c r="H92" s="343" t="str">
        <f>IFERROR(VLOOKUP(F92,classifications!A$3:C$333,3,FALSE),VLOOKUP(F92,classifications!I$2:K$28,3,FALSE))</f>
        <v>Predominantly Urban</v>
      </c>
      <c r="I92" s="422">
        <v>50</v>
      </c>
      <c r="J92" s="422">
        <v>50</v>
      </c>
      <c r="K92" s="422">
        <v>0</v>
      </c>
      <c r="L92" s="422">
        <v>110</v>
      </c>
      <c r="M92" s="251"/>
      <c r="N92" s="424">
        <v>500</v>
      </c>
      <c r="O92" s="422">
        <v>100</v>
      </c>
      <c r="P92" s="422">
        <v>0</v>
      </c>
      <c r="Q92" s="422">
        <v>600</v>
      </c>
      <c r="R92" s="403"/>
    </row>
    <row r="93" spans="1:18" ht="39.6" x14ac:dyDescent="0.3">
      <c r="A93" s="446"/>
      <c r="B93" s="446" t="s">
        <v>272</v>
      </c>
      <c r="C93" s="446" t="s">
        <v>273</v>
      </c>
      <c r="D93" s="446" t="s">
        <v>274</v>
      </c>
      <c r="E93" s="446"/>
      <c r="F93" s="446" t="s">
        <v>275</v>
      </c>
      <c r="G93" s="343" t="str">
        <f>VLOOKUP(F93,class!A$1:B$460,2,FALSE)</f>
        <v>London Borough</v>
      </c>
      <c r="H93" s="343" t="str">
        <f>IFERROR(VLOOKUP(F93,classifications!A$3:C$333,3,FALSE),VLOOKUP(F93,classifications!I$2:K$28,3,FALSE))</f>
        <v>Predominantly Urban</v>
      </c>
      <c r="I93" s="423">
        <v>210</v>
      </c>
      <c r="J93" s="423">
        <v>120</v>
      </c>
      <c r="K93" s="423">
        <v>0</v>
      </c>
      <c r="L93" s="423">
        <v>330</v>
      </c>
      <c r="M93" s="251"/>
      <c r="N93" s="425">
        <v>480</v>
      </c>
      <c r="O93" s="423">
        <v>30</v>
      </c>
      <c r="P93" s="423">
        <v>0</v>
      </c>
      <c r="Q93" s="423">
        <v>510</v>
      </c>
      <c r="R93" s="403"/>
    </row>
    <row r="94" spans="1:18" ht="39.6" x14ac:dyDescent="0.3">
      <c r="A94" s="446"/>
      <c r="B94" s="446" t="s">
        <v>276</v>
      </c>
      <c r="C94" s="446" t="s">
        <v>277</v>
      </c>
      <c r="D94" s="446" t="s">
        <v>278</v>
      </c>
      <c r="E94" s="446"/>
      <c r="F94" s="446" t="s">
        <v>279</v>
      </c>
      <c r="G94" s="343" t="str">
        <f>VLOOKUP(F94,class!A$1:B$460,2,FALSE)</f>
        <v>London Borough</v>
      </c>
      <c r="H94" s="343" t="str">
        <f>IFERROR(VLOOKUP(F94,classifications!A$3:C$333,3,FALSE),VLOOKUP(F94,classifications!I$2:K$28,3,FALSE))</f>
        <v>Predominantly Urban</v>
      </c>
      <c r="I94" s="423">
        <v>100</v>
      </c>
      <c r="J94" s="423">
        <v>0</v>
      </c>
      <c r="K94" s="423">
        <v>0</v>
      </c>
      <c r="L94" s="423">
        <v>100</v>
      </c>
      <c r="M94" s="251"/>
      <c r="N94" s="425">
        <v>130</v>
      </c>
      <c r="O94" s="423">
        <v>140</v>
      </c>
      <c r="P94" s="423">
        <v>0</v>
      </c>
      <c r="Q94" s="423">
        <v>270</v>
      </c>
      <c r="R94" s="403"/>
    </row>
    <row r="95" spans="1:18" ht="39.6" x14ac:dyDescent="0.3">
      <c r="A95" s="446"/>
      <c r="B95" s="446" t="s">
        <v>280</v>
      </c>
      <c r="C95" s="446" t="s">
        <v>281</v>
      </c>
      <c r="D95" s="446" t="s">
        <v>282</v>
      </c>
      <c r="E95" s="446"/>
      <c r="F95" s="446" t="s">
        <v>283</v>
      </c>
      <c r="G95" s="343" t="str">
        <f>VLOOKUP(F95,class!A$1:B$460,2,FALSE)</f>
        <v>London Borough</v>
      </c>
      <c r="H95" s="343" t="str">
        <f>IFERROR(VLOOKUP(F95,classifications!A$3:C$333,3,FALSE),VLOOKUP(F95,classifications!I$2:K$28,3,FALSE))</f>
        <v>Predominantly Urban</v>
      </c>
      <c r="I95" s="423">
        <v>1270</v>
      </c>
      <c r="J95" s="423">
        <v>400</v>
      </c>
      <c r="K95" s="423">
        <v>0</v>
      </c>
      <c r="L95" s="423">
        <v>1670</v>
      </c>
      <c r="M95" s="251"/>
      <c r="N95" s="425">
        <v>1270</v>
      </c>
      <c r="O95" s="423">
        <v>260</v>
      </c>
      <c r="P95" s="423">
        <v>0</v>
      </c>
      <c r="Q95" s="423">
        <v>1530</v>
      </c>
      <c r="R95" s="403"/>
    </row>
    <row r="96" spans="1:18" ht="39.6" x14ac:dyDescent="0.3">
      <c r="A96" s="446"/>
      <c r="B96" s="446" t="s">
        <v>284</v>
      </c>
      <c r="C96" s="446" t="s">
        <v>285</v>
      </c>
      <c r="D96" s="446" t="s">
        <v>286</v>
      </c>
      <c r="E96" s="446"/>
      <c r="F96" s="446" t="s">
        <v>287</v>
      </c>
      <c r="G96" s="343" t="str">
        <f>VLOOKUP(F96,class!A$1:B$460,2,FALSE)</f>
        <v>London Borough</v>
      </c>
      <c r="H96" s="343" t="str">
        <f>IFERROR(VLOOKUP(F96,classifications!A$3:C$333,3,FALSE),VLOOKUP(F96,classifications!I$2:K$28,3,FALSE))</f>
        <v>Predominantly Urban</v>
      </c>
      <c r="I96" s="422">
        <v>160</v>
      </c>
      <c r="J96" s="422">
        <v>0</v>
      </c>
      <c r="K96" s="422">
        <v>0</v>
      </c>
      <c r="L96" s="422">
        <v>160</v>
      </c>
      <c r="M96" s="251"/>
      <c r="N96" s="424">
        <v>460</v>
      </c>
      <c r="O96" s="422">
        <v>0</v>
      </c>
      <c r="P96" s="422">
        <v>170</v>
      </c>
      <c r="Q96" s="422">
        <v>630</v>
      </c>
      <c r="R96" s="403"/>
    </row>
    <row r="97" spans="1:18" ht="43.2" x14ac:dyDescent="0.3">
      <c r="A97" s="446"/>
      <c r="B97" s="446" t="s">
        <v>288</v>
      </c>
      <c r="C97" s="446" t="s">
        <v>289</v>
      </c>
      <c r="D97" s="446" t="s">
        <v>290</v>
      </c>
      <c r="E97" s="446"/>
      <c r="F97" s="446" t="s">
        <v>291</v>
      </c>
      <c r="G97" s="343" t="str">
        <f>VLOOKUP(F97,class!A$1:B$460,2,FALSE)</f>
        <v>London Borough</v>
      </c>
      <c r="H97" s="343" t="str">
        <f>IFERROR(VLOOKUP(F97,classifications!A$3:C$333,3,FALSE),VLOOKUP(F97,classifications!I$2:K$28,3,FALSE))</f>
        <v>Predominantly Urban</v>
      </c>
      <c r="I97" s="423">
        <v>80</v>
      </c>
      <c r="J97" s="423">
        <v>0</v>
      </c>
      <c r="K97" s="423">
        <v>0</v>
      </c>
      <c r="L97" s="423">
        <v>80</v>
      </c>
      <c r="M97" s="251"/>
      <c r="N97" s="425">
        <v>60</v>
      </c>
      <c r="O97" s="423">
        <v>0</v>
      </c>
      <c r="P97" s="423">
        <v>0</v>
      </c>
      <c r="Q97" s="423">
        <v>60</v>
      </c>
      <c r="R97" s="403"/>
    </row>
    <row r="98" spans="1:18" ht="39.6" x14ac:dyDescent="0.3">
      <c r="A98" s="446"/>
      <c r="B98" s="446" t="s">
        <v>292</v>
      </c>
      <c r="C98" s="446" t="s">
        <v>293</v>
      </c>
      <c r="D98" s="446" t="s">
        <v>294</v>
      </c>
      <c r="E98" s="446"/>
      <c r="F98" s="446" t="s">
        <v>295</v>
      </c>
      <c r="G98" s="343" t="str">
        <f>VLOOKUP(F98,class!A$1:B$460,2,FALSE)</f>
        <v>London Borough</v>
      </c>
      <c r="H98" s="343" t="str">
        <f>IFERROR(VLOOKUP(F98,classifications!A$3:C$333,3,FALSE),VLOOKUP(F98,classifications!I$2:K$28,3,FALSE))</f>
        <v>Predominantly Urban</v>
      </c>
      <c r="I98" s="423">
        <v>920</v>
      </c>
      <c r="J98" s="423">
        <v>120</v>
      </c>
      <c r="K98" s="423">
        <v>0</v>
      </c>
      <c r="L98" s="423">
        <v>1040</v>
      </c>
      <c r="M98" s="251"/>
      <c r="N98" s="425">
        <v>2080</v>
      </c>
      <c r="O98" s="423">
        <v>10</v>
      </c>
      <c r="P98" s="423">
        <v>0</v>
      </c>
      <c r="Q98" s="423">
        <v>2090</v>
      </c>
      <c r="R98" s="403"/>
    </row>
    <row r="99" spans="1:18" ht="39.6" x14ac:dyDescent="0.3">
      <c r="A99" s="446"/>
      <c r="B99" s="446" t="s">
        <v>296</v>
      </c>
      <c r="C99" s="446" t="s">
        <v>297</v>
      </c>
      <c r="D99" s="446" t="s">
        <v>298</v>
      </c>
      <c r="E99" s="446"/>
      <c r="F99" s="446" t="s">
        <v>299</v>
      </c>
      <c r="G99" s="343" t="str">
        <f>VLOOKUP(F99,class!A$1:B$460,2,FALSE)</f>
        <v>London Borough</v>
      </c>
      <c r="H99" s="343" t="str">
        <f>IFERROR(VLOOKUP(F99,classifications!A$3:C$333,3,FALSE),VLOOKUP(F99,classifications!I$2:K$28,3,FALSE))</f>
        <v>Predominantly Urban</v>
      </c>
      <c r="I99" s="422">
        <v>60</v>
      </c>
      <c r="J99" s="422">
        <v>0</v>
      </c>
      <c r="K99" s="422">
        <v>0</v>
      </c>
      <c r="L99" s="422">
        <v>60</v>
      </c>
      <c r="M99" s="251"/>
      <c r="N99" s="424">
        <v>230</v>
      </c>
      <c r="O99" s="422">
        <v>40</v>
      </c>
      <c r="P99" s="422">
        <v>0</v>
      </c>
      <c r="Q99" s="422">
        <v>270</v>
      </c>
      <c r="R99" s="403"/>
    </row>
    <row r="100" spans="1:18" ht="39.6" x14ac:dyDescent="0.3">
      <c r="A100" s="446"/>
      <c r="B100" s="446" t="s">
        <v>300</v>
      </c>
      <c r="C100" s="446" t="s">
        <v>301</v>
      </c>
      <c r="D100" s="446" t="s">
        <v>302</v>
      </c>
      <c r="E100" s="446"/>
      <c r="F100" s="446" t="s">
        <v>303</v>
      </c>
      <c r="G100" s="343" t="str">
        <f>VLOOKUP(F100,class!A$1:B$460,2,FALSE)</f>
        <v>London Borough</v>
      </c>
      <c r="H100" s="343" t="str">
        <f>IFERROR(VLOOKUP(F100,classifications!A$3:C$333,3,FALSE),VLOOKUP(F100,classifications!I$2:K$28,3,FALSE))</f>
        <v>Predominantly Urban</v>
      </c>
      <c r="I100" s="422">
        <v>110</v>
      </c>
      <c r="J100" s="422">
        <v>10</v>
      </c>
      <c r="K100" s="422">
        <v>10</v>
      </c>
      <c r="L100" s="422">
        <v>120</v>
      </c>
      <c r="M100" s="251"/>
      <c r="N100" s="424">
        <v>2680</v>
      </c>
      <c r="O100" s="422">
        <v>190</v>
      </c>
      <c r="P100" s="422">
        <v>0</v>
      </c>
      <c r="Q100" s="422">
        <v>2870</v>
      </c>
      <c r="R100" s="403"/>
    </row>
    <row r="101" spans="1:18" ht="39.6" x14ac:dyDescent="0.3">
      <c r="A101" s="446"/>
      <c r="B101" s="446" t="s">
        <v>304</v>
      </c>
      <c r="C101" s="446" t="s">
        <v>305</v>
      </c>
      <c r="D101" s="446" t="s">
        <v>306</v>
      </c>
      <c r="E101" s="446"/>
      <c r="F101" s="446" t="s">
        <v>307</v>
      </c>
      <c r="G101" s="343" t="str">
        <f>VLOOKUP(F101,class!A$1:B$460,2,FALSE)</f>
        <v>London Borough</v>
      </c>
      <c r="H101" s="343" t="str">
        <f>IFERROR(VLOOKUP(F101,classifications!A$3:C$333,3,FALSE),VLOOKUP(F101,classifications!I$2:K$28,3,FALSE))</f>
        <v>Predominantly Urban</v>
      </c>
      <c r="I101" s="423">
        <v>120</v>
      </c>
      <c r="J101" s="423">
        <v>20</v>
      </c>
      <c r="K101" s="423">
        <v>140</v>
      </c>
      <c r="L101" s="423">
        <v>280</v>
      </c>
      <c r="M101" s="251"/>
      <c r="N101" s="425">
        <v>860</v>
      </c>
      <c r="O101" s="423">
        <v>80</v>
      </c>
      <c r="P101" s="423">
        <v>20</v>
      </c>
      <c r="Q101" s="423">
        <v>960</v>
      </c>
      <c r="R101" s="403"/>
    </row>
    <row r="102" spans="1:18" ht="39.6" x14ac:dyDescent="0.3">
      <c r="A102" s="446"/>
      <c r="B102" s="446" t="s">
        <v>308</v>
      </c>
      <c r="C102" s="446" t="s">
        <v>309</v>
      </c>
      <c r="D102" s="446" t="s">
        <v>310</v>
      </c>
      <c r="E102" s="446"/>
      <c r="F102" s="446" t="s">
        <v>311</v>
      </c>
      <c r="G102" s="343" t="str">
        <f>VLOOKUP(F102,class!A$1:B$460,2,FALSE)</f>
        <v>London Borough</v>
      </c>
      <c r="H102" s="343" t="str">
        <f>IFERROR(VLOOKUP(F102,classifications!A$3:C$333,3,FALSE),VLOOKUP(F102,classifications!I$2:K$28,3,FALSE))</f>
        <v>Predominantly Urban</v>
      </c>
      <c r="I102" s="423">
        <v>590</v>
      </c>
      <c r="J102" s="423">
        <v>170</v>
      </c>
      <c r="K102" s="423">
        <v>20</v>
      </c>
      <c r="L102" s="423">
        <v>780</v>
      </c>
      <c r="M102" s="251"/>
      <c r="N102" s="425">
        <v>600</v>
      </c>
      <c r="O102" s="423">
        <v>160</v>
      </c>
      <c r="P102" s="423">
        <v>20</v>
      </c>
      <c r="Q102" s="423">
        <v>780</v>
      </c>
      <c r="R102" s="403"/>
    </row>
    <row r="103" spans="1:18" ht="39.6" x14ac:dyDescent="0.3">
      <c r="A103" s="446"/>
      <c r="B103" s="446" t="s">
        <v>312</v>
      </c>
      <c r="C103" s="446" t="s">
        <v>313</v>
      </c>
      <c r="D103" s="446" t="s">
        <v>314</v>
      </c>
      <c r="E103" s="446"/>
      <c r="F103" s="446" t="s">
        <v>315</v>
      </c>
      <c r="G103" s="343" t="str">
        <f>VLOOKUP(F103,class!A$1:B$460,2,FALSE)</f>
        <v>London Borough</v>
      </c>
      <c r="H103" s="343" t="str">
        <f>IFERROR(VLOOKUP(F103,classifications!A$3:C$333,3,FALSE),VLOOKUP(F103,classifications!I$2:K$28,3,FALSE))</f>
        <v>Predominantly Urban</v>
      </c>
      <c r="I103" s="423">
        <v>20</v>
      </c>
      <c r="J103" s="422">
        <v>40</v>
      </c>
      <c r="K103" s="422">
        <v>190</v>
      </c>
      <c r="L103" s="423">
        <v>240</v>
      </c>
      <c r="M103" s="251"/>
      <c r="N103" s="425">
        <v>20</v>
      </c>
      <c r="O103" s="422">
        <v>20</v>
      </c>
      <c r="P103" s="422">
        <v>80</v>
      </c>
      <c r="Q103" s="423">
        <v>110</v>
      </c>
      <c r="R103" s="403"/>
    </row>
    <row r="104" spans="1:18" x14ac:dyDescent="0.3">
      <c r="A104" s="446"/>
      <c r="B104" s="446"/>
      <c r="C104" s="446"/>
      <c r="D104" s="446"/>
      <c r="E104" s="446"/>
      <c r="F104" s="446"/>
      <c r="G104" s="446"/>
      <c r="H104" s="446"/>
      <c r="I104" s="251"/>
      <c r="J104" s="251"/>
      <c r="K104" s="251"/>
      <c r="L104" s="251"/>
      <c r="M104" s="251"/>
      <c r="N104" s="253"/>
      <c r="O104" s="251"/>
      <c r="P104" s="251"/>
      <c r="Q104" s="251"/>
      <c r="R104" s="403"/>
    </row>
    <row r="105" spans="1:18" ht="52.8" x14ac:dyDescent="0.3">
      <c r="A105" s="445" t="s">
        <v>316</v>
      </c>
      <c r="B105" s="445"/>
      <c r="C105" s="445"/>
      <c r="D105" s="445"/>
      <c r="E105" s="446"/>
      <c r="F105" s="445"/>
      <c r="G105" s="445"/>
      <c r="H105" s="446"/>
      <c r="I105" s="418">
        <v>17460</v>
      </c>
      <c r="J105" s="418">
        <v>3400</v>
      </c>
      <c r="K105" s="418">
        <v>340</v>
      </c>
      <c r="L105" s="418">
        <v>21200</v>
      </c>
      <c r="M105" s="251"/>
      <c r="N105" s="419">
        <v>22410</v>
      </c>
      <c r="O105" s="418">
        <v>3070</v>
      </c>
      <c r="P105" s="418">
        <v>440</v>
      </c>
      <c r="Q105" s="418">
        <v>25920</v>
      </c>
      <c r="R105" s="403"/>
    </row>
    <row r="106" spans="1:18" x14ac:dyDescent="0.3">
      <c r="A106" s="446"/>
      <c r="B106" s="446"/>
      <c r="C106" s="446"/>
      <c r="D106" s="446"/>
      <c r="E106" s="446"/>
      <c r="F106" s="446"/>
      <c r="G106" s="446"/>
      <c r="H106" s="446"/>
      <c r="I106" s="251"/>
      <c r="J106" s="251"/>
      <c r="K106" s="251"/>
      <c r="L106" s="251"/>
      <c r="M106" s="251"/>
      <c r="N106" s="253"/>
      <c r="O106" s="251"/>
      <c r="P106" s="251"/>
      <c r="Q106" s="251"/>
      <c r="R106" s="403"/>
    </row>
    <row r="107" spans="1:18" ht="57.6" x14ac:dyDescent="0.3">
      <c r="A107" s="446"/>
      <c r="B107" s="446"/>
      <c r="C107" s="446"/>
      <c r="D107" s="446" t="s">
        <v>317</v>
      </c>
      <c r="E107" s="446" t="s">
        <v>318</v>
      </c>
      <c r="F107" s="446"/>
      <c r="G107" s="446"/>
      <c r="H107" s="446"/>
      <c r="I107" s="422">
        <v>4620</v>
      </c>
      <c r="J107" s="422">
        <v>1130</v>
      </c>
      <c r="K107" s="422">
        <v>130</v>
      </c>
      <c r="L107" s="422">
        <v>5880</v>
      </c>
      <c r="M107" s="251"/>
      <c r="N107" s="424">
        <v>7890</v>
      </c>
      <c r="O107" s="422">
        <v>650</v>
      </c>
      <c r="P107" s="422">
        <v>80</v>
      </c>
      <c r="Q107" s="422">
        <v>8620</v>
      </c>
      <c r="R107" s="403"/>
    </row>
    <row r="108" spans="1:18" ht="39.6" x14ac:dyDescent="0.3">
      <c r="A108" s="446"/>
      <c r="B108" s="446" t="s">
        <v>319</v>
      </c>
      <c r="C108" s="446" t="s">
        <v>320</v>
      </c>
      <c r="D108" s="446" t="s">
        <v>321</v>
      </c>
      <c r="E108" s="446"/>
      <c r="F108" s="446" t="s">
        <v>322</v>
      </c>
      <c r="G108" s="343" t="str">
        <f>VLOOKUP(F108,class!A$1:B$460,2,FALSE)</f>
        <v>Metropolitan District</v>
      </c>
      <c r="H108" s="343" t="str">
        <f>IFERROR(VLOOKUP(F108,classifications!A$3:C$333,3,FALSE),VLOOKUP(F108,classifications!I$2:K$28,3,FALSE))</f>
        <v>Predominantly Urban</v>
      </c>
      <c r="I108" s="422">
        <v>370</v>
      </c>
      <c r="J108" s="422">
        <v>170</v>
      </c>
      <c r="K108" s="422">
        <v>0</v>
      </c>
      <c r="L108" s="422">
        <v>540</v>
      </c>
      <c r="M108" s="251"/>
      <c r="N108" s="424">
        <v>440</v>
      </c>
      <c r="O108" s="422">
        <v>20</v>
      </c>
      <c r="P108" s="422">
        <v>0</v>
      </c>
      <c r="Q108" s="422">
        <v>460</v>
      </c>
      <c r="R108" s="403"/>
    </row>
    <row r="109" spans="1:18" ht="39.6" x14ac:dyDescent="0.3">
      <c r="A109" s="446"/>
      <c r="B109" s="446" t="s">
        <v>323</v>
      </c>
      <c r="C109" s="446" t="s">
        <v>324</v>
      </c>
      <c r="D109" s="446" t="s">
        <v>325</v>
      </c>
      <c r="E109" s="446"/>
      <c r="F109" s="446" t="s">
        <v>326</v>
      </c>
      <c r="G109" s="343" t="str">
        <f>VLOOKUP(F109,class!A$1:B$460,2,FALSE)</f>
        <v>Metropolitan District</v>
      </c>
      <c r="H109" s="343" t="str">
        <f>IFERROR(VLOOKUP(F109,classifications!A$3:C$333,3,FALSE),VLOOKUP(F109,classifications!I$2:K$28,3,FALSE))</f>
        <v>Predominantly Urban</v>
      </c>
      <c r="I109" s="423">
        <v>160</v>
      </c>
      <c r="J109" s="423">
        <v>0</v>
      </c>
      <c r="K109" s="423">
        <v>0</v>
      </c>
      <c r="L109" s="423">
        <v>160</v>
      </c>
      <c r="M109" s="251"/>
      <c r="N109" s="425">
        <v>160</v>
      </c>
      <c r="O109" s="423">
        <v>10</v>
      </c>
      <c r="P109" s="423">
        <v>0</v>
      </c>
      <c r="Q109" s="423">
        <v>160</v>
      </c>
      <c r="R109" s="403"/>
    </row>
    <row r="110" spans="1:18" ht="39.6" x14ac:dyDescent="0.3">
      <c r="A110" s="446"/>
      <c r="B110" s="446" t="s">
        <v>327</v>
      </c>
      <c r="C110" s="446" t="s">
        <v>328</v>
      </c>
      <c r="D110" s="446" t="s">
        <v>329</v>
      </c>
      <c r="E110" s="446"/>
      <c r="F110" s="446" t="s">
        <v>330</v>
      </c>
      <c r="G110" s="343" t="str">
        <f>VLOOKUP(F110,class!A$1:B$460,2,FALSE)</f>
        <v>Metropolitan District</v>
      </c>
      <c r="H110" s="343" t="str">
        <f>IFERROR(VLOOKUP(F110,classifications!A$3:C$333,3,FALSE),VLOOKUP(F110,classifications!I$2:K$28,3,FALSE))</f>
        <v>Predominantly Urban</v>
      </c>
      <c r="I110" s="423">
        <v>910</v>
      </c>
      <c r="J110" s="423">
        <v>170</v>
      </c>
      <c r="K110" s="423">
        <v>0</v>
      </c>
      <c r="L110" s="423">
        <v>1080</v>
      </c>
      <c r="M110" s="251"/>
      <c r="N110" s="425">
        <v>3130</v>
      </c>
      <c r="O110" s="423">
        <v>80</v>
      </c>
      <c r="P110" s="423">
        <v>0</v>
      </c>
      <c r="Q110" s="423">
        <v>3220</v>
      </c>
      <c r="R110" s="403"/>
    </row>
    <row r="111" spans="1:18" ht="39.6" x14ac:dyDescent="0.3">
      <c r="A111" s="446"/>
      <c r="B111" s="446" t="s">
        <v>331</v>
      </c>
      <c r="C111" s="446" t="s">
        <v>332</v>
      </c>
      <c r="D111" s="446" t="s">
        <v>333</v>
      </c>
      <c r="E111" s="446"/>
      <c r="F111" s="446" t="s">
        <v>334</v>
      </c>
      <c r="G111" s="343" t="str">
        <f>VLOOKUP(F111,class!A$1:B$460,2,FALSE)</f>
        <v>Metropolitan District</v>
      </c>
      <c r="H111" s="343" t="str">
        <f>IFERROR(VLOOKUP(F111,classifications!A$3:C$333,3,FALSE),VLOOKUP(F111,classifications!I$2:K$28,3,FALSE))</f>
        <v>Predominantly Urban</v>
      </c>
      <c r="I111" s="422">
        <v>360</v>
      </c>
      <c r="J111" s="422">
        <v>30</v>
      </c>
      <c r="K111" s="422">
        <v>0</v>
      </c>
      <c r="L111" s="422">
        <v>390</v>
      </c>
      <c r="M111" s="251"/>
      <c r="N111" s="424">
        <v>350</v>
      </c>
      <c r="O111" s="422">
        <v>60</v>
      </c>
      <c r="P111" s="422">
        <v>0</v>
      </c>
      <c r="Q111" s="422">
        <v>410</v>
      </c>
      <c r="R111" s="403"/>
    </row>
    <row r="112" spans="1:18" ht="39.6" x14ac:dyDescent="0.3">
      <c r="A112" s="446"/>
      <c r="B112" s="446" t="s">
        <v>335</v>
      </c>
      <c r="C112" s="446" t="s">
        <v>336</v>
      </c>
      <c r="D112" s="446" t="s">
        <v>337</v>
      </c>
      <c r="E112" s="446"/>
      <c r="F112" s="446" t="s">
        <v>338</v>
      </c>
      <c r="G112" s="343" t="str">
        <f>VLOOKUP(F112,class!A$1:B$460,2,FALSE)</f>
        <v>Metropolitan District</v>
      </c>
      <c r="H112" s="343" t="str">
        <f>IFERROR(VLOOKUP(F112,classifications!A$3:C$333,3,FALSE),VLOOKUP(F112,classifications!I$2:K$28,3,FALSE))</f>
        <v>Predominantly Urban</v>
      </c>
      <c r="I112" s="422">
        <v>360</v>
      </c>
      <c r="J112" s="422">
        <v>40</v>
      </c>
      <c r="K112" s="422">
        <v>0</v>
      </c>
      <c r="L112" s="422">
        <v>400</v>
      </c>
      <c r="M112" s="251"/>
      <c r="N112" s="424">
        <v>460</v>
      </c>
      <c r="O112" s="422">
        <v>50</v>
      </c>
      <c r="P112" s="422">
        <v>0</v>
      </c>
      <c r="Q112" s="422">
        <v>510</v>
      </c>
      <c r="R112" s="403"/>
    </row>
    <row r="113" spans="1:18" ht="39.6" x14ac:dyDescent="0.3">
      <c r="A113" s="446"/>
      <c r="B113" s="446" t="s">
        <v>339</v>
      </c>
      <c r="C113" s="446" t="s">
        <v>340</v>
      </c>
      <c r="D113" s="446" t="s">
        <v>341</v>
      </c>
      <c r="E113" s="446"/>
      <c r="F113" s="446" t="s">
        <v>342</v>
      </c>
      <c r="G113" s="343" t="str">
        <f>VLOOKUP(F113,class!A$1:B$460,2,FALSE)</f>
        <v>Metropolitan District</v>
      </c>
      <c r="H113" s="343" t="str">
        <f>IFERROR(VLOOKUP(F113,classifications!A$3:C$333,3,FALSE),VLOOKUP(F113,classifications!I$2:K$28,3,FALSE))</f>
        <v>Predominantly Urban</v>
      </c>
      <c r="I113" s="423">
        <v>510</v>
      </c>
      <c r="J113" s="423">
        <v>10</v>
      </c>
      <c r="K113" s="423">
        <v>0</v>
      </c>
      <c r="L113" s="423">
        <v>520</v>
      </c>
      <c r="M113" s="251"/>
      <c r="N113" s="425">
        <v>1280</v>
      </c>
      <c r="O113" s="423">
        <v>70</v>
      </c>
      <c r="P113" s="423">
        <v>0</v>
      </c>
      <c r="Q113" s="423">
        <v>1350</v>
      </c>
      <c r="R113" s="403"/>
    </row>
    <row r="114" spans="1:18" ht="39.6" x14ac:dyDescent="0.3">
      <c r="A114" s="446"/>
      <c r="B114" s="446" t="s">
        <v>343</v>
      </c>
      <c r="C114" s="446" t="s">
        <v>344</v>
      </c>
      <c r="D114" s="446" t="s">
        <v>345</v>
      </c>
      <c r="E114" s="446"/>
      <c r="F114" s="446" t="s">
        <v>346</v>
      </c>
      <c r="G114" s="343" t="str">
        <f>VLOOKUP(F114,class!A$1:B$460,2,FALSE)</f>
        <v>Metropolitan District</v>
      </c>
      <c r="H114" s="343" t="str">
        <f>IFERROR(VLOOKUP(F114,classifications!A$3:C$333,3,FALSE),VLOOKUP(F114,classifications!I$2:K$28,3,FALSE))</f>
        <v>Predominantly Urban</v>
      </c>
      <c r="I114" s="422">
        <v>480</v>
      </c>
      <c r="J114" s="422">
        <v>100</v>
      </c>
      <c r="K114" s="422">
        <v>0</v>
      </c>
      <c r="L114" s="422">
        <v>580</v>
      </c>
      <c r="M114" s="251"/>
      <c r="N114" s="424">
        <v>180</v>
      </c>
      <c r="O114" s="422">
        <v>80</v>
      </c>
      <c r="P114" s="422">
        <v>0</v>
      </c>
      <c r="Q114" s="422">
        <v>260</v>
      </c>
      <c r="R114" s="403"/>
    </row>
    <row r="115" spans="1:18" ht="39.6" x14ac:dyDescent="0.3">
      <c r="A115" s="446"/>
      <c r="B115" s="446" t="s">
        <v>347</v>
      </c>
      <c r="C115" s="446" t="s">
        <v>348</v>
      </c>
      <c r="D115" s="446" t="s">
        <v>349</v>
      </c>
      <c r="E115" s="446"/>
      <c r="F115" s="446" t="s">
        <v>350</v>
      </c>
      <c r="G115" s="343" t="str">
        <f>VLOOKUP(F115,class!A$1:B$460,2,FALSE)</f>
        <v>Metropolitan District</v>
      </c>
      <c r="H115" s="343" t="str">
        <f>IFERROR(VLOOKUP(F115,classifications!A$3:C$333,3,FALSE),VLOOKUP(F115,classifications!I$2:K$28,3,FALSE))</f>
        <v>Predominantly Urban</v>
      </c>
      <c r="I115" s="422">
        <v>280</v>
      </c>
      <c r="J115" s="422">
        <v>10</v>
      </c>
      <c r="K115" s="422">
        <v>0</v>
      </c>
      <c r="L115" s="422">
        <v>290</v>
      </c>
      <c r="M115" s="251"/>
      <c r="N115" s="424">
        <v>280</v>
      </c>
      <c r="O115" s="422">
        <v>30</v>
      </c>
      <c r="P115" s="422">
        <v>0</v>
      </c>
      <c r="Q115" s="422">
        <v>310</v>
      </c>
      <c r="R115" s="403"/>
    </row>
    <row r="116" spans="1:18" ht="39.6" x14ac:dyDescent="0.3">
      <c r="A116" s="446"/>
      <c r="B116" s="446" t="s">
        <v>351</v>
      </c>
      <c r="C116" s="446" t="s">
        <v>352</v>
      </c>
      <c r="D116" s="446" t="s">
        <v>353</v>
      </c>
      <c r="E116" s="446"/>
      <c r="F116" s="446" t="s">
        <v>354</v>
      </c>
      <c r="G116" s="343" t="str">
        <f>VLOOKUP(F116,class!A$1:B$460,2,FALSE)</f>
        <v>Metropolitan District</v>
      </c>
      <c r="H116" s="343" t="str">
        <f>IFERROR(VLOOKUP(F116,classifications!A$3:C$333,3,FALSE),VLOOKUP(F116,classifications!I$2:K$28,3,FALSE))</f>
        <v>Predominantly Urban</v>
      </c>
      <c r="I116" s="422">
        <v>410</v>
      </c>
      <c r="J116" s="422">
        <v>90</v>
      </c>
      <c r="K116" s="422">
        <v>10</v>
      </c>
      <c r="L116" s="422">
        <v>510</v>
      </c>
      <c r="M116" s="251"/>
      <c r="N116" s="424">
        <v>600</v>
      </c>
      <c r="O116" s="422">
        <v>10</v>
      </c>
      <c r="P116" s="422">
        <v>0</v>
      </c>
      <c r="Q116" s="422">
        <v>610</v>
      </c>
      <c r="R116" s="403"/>
    </row>
    <row r="117" spans="1:18" ht="39.6" x14ac:dyDescent="0.3">
      <c r="A117" s="446"/>
      <c r="B117" s="446" t="s">
        <v>355</v>
      </c>
      <c r="C117" s="446" t="s">
        <v>356</v>
      </c>
      <c r="D117" s="446" t="s">
        <v>357</v>
      </c>
      <c r="E117" s="446"/>
      <c r="F117" s="446" t="s">
        <v>358</v>
      </c>
      <c r="G117" s="343" t="str">
        <f>VLOOKUP(F117,class!A$1:B$460,2,FALSE)</f>
        <v>Metropolitan District</v>
      </c>
      <c r="H117" s="343" t="str">
        <f>IFERROR(VLOOKUP(F117,classifications!A$3:C$333,3,FALSE),VLOOKUP(F117,classifications!I$2:K$28,3,FALSE))</f>
        <v>Predominantly Urban</v>
      </c>
      <c r="I117" s="422">
        <v>770</v>
      </c>
      <c r="J117" s="422">
        <v>520</v>
      </c>
      <c r="K117" s="422">
        <v>120</v>
      </c>
      <c r="L117" s="422">
        <v>1400</v>
      </c>
      <c r="M117" s="251"/>
      <c r="N117" s="424">
        <v>1020</v>
      </c>
      <c r="O117" s="422">
        <v>240</v>
      </c>
      <c r="P117" s="422">
        <v>80</v>
      </c>
      <c r="Q117" s="422">
        <v>1330</v>
      </c>
      <c r="R117" s="403"/>
    </row>
    <row r="118" spans="1:18" x14ac:dyDescent="0.3">
      <c r="A118" s="446"/>
      <c r="B118" s="446"/>
      <c r="C118" s="446"/>
      <c r="D118" s="446"/>
      <c r="E118" s="446"/>
      <c r="F118" s="446"/>
      <c r="G118" s="446"/>
      <c r="H118" s="446"/>
      <c r="I118" s="251"/>
      <c r="J118" s="251"/>
      <c r="K118" s="251"/>
      <c r="L118" s="251"/>
      <c r="M118" s="251"/>
      <c r="N118" s="253"/>
      <c r="O118" s="251"/>
      <c r="P118" s="251"/>
      <c r="Q118" s="251"/>
      <c r="R118" s="403"/>
    </row>
    <row r="119" spans="1:18" ht="43.2" x14ac:dyDescent="0.3">
      <c r="A119" s="446"/>
      <c r="B119" s="446"/>
      <c r="C119" s="446"/>
      <c r="D119" s="446" t="s">
        <v>359</v>
      </c>
      <c r="E119" s="446" t="s">
        <v>360</v>
      </c>
      <c r="F119" s="446"/>
      <c r="G119" s="446"/>
      <c r="H119" s="446"/>
      <c r="I119" s="422">
        <v>1580</v>
      </c>
      <c r="J119" s="422">
        <v>580</v>
      </c>
      <c r="K119" s="422">
        <v>0</v>
      </c>
      <c r="L119" s="422">
        <v>2160</v>
      </c>
      <c r="M119" s="251"/>
      <c r="N119" s="424">
        <v>2020</v>
      </c>
      <c r="O119" s="422">
        <v>610</v>
      </c>
      <c r="P119" s="422">
        <v>0</v>
      </c>
      <c r="Q119" s="422">
        <v>2630</v>
      </c>
      <c r="R119" s="403"/>
    </row>
    <row r="120" spans="1:18" ht="39.6" x14ac:dyDescent="0.3">
      <c r="A120" s="446"/>
      <c r="B120" s="446" t="s">
        <v>361</v>
      </c>
      <c r="C120" s="446" t="s">
        <v>362</v>
      </c>
      <c r="D120" s="446" t="s">
        <v>363</v>
      </c>
      <c r="E120" s="446"/>
      <c r="F120" s="446" t="s">
        <v>364</v>
      </c>
      <c r="G120" s="343" t="str">
        <f>VLOOKUP(F120,class!A$1:B$460,2,FALSE)</f>
        <v>Metropolitan District</v>
      </c>
      <c r="H120" s="343" t="str">
        <f>IFERROR(VLOOKUP(F120,classifications!A$3:C$333,3,FALSE),VLOOKUP(F120,classifications!I$2:K$28,3,FALSE))</f>
        <v>Predominantly Urban</v>
      </c>
      <c r="I120" s="422">
        <v>340</v>
      </c>
      <c r="J120" s="422">
        <v>240</v>
      </c>
      <c r="K120" s="422">
        <v>0</v>
      </c>
      <c r="L120" s="422">
        <v>580</v>
      </c>
      <c r="M120" s="251"/>
      <c r="N120" s="424">
        <v>470</v>
      </c>
      <c r="O120" s="422">
        <v>100</v>
      </c>
      <c r="P120" s="422">
        <v>0</v>
      </c>
      <c r="Q120" s="422">
        <v>570</v>
      </c>
      <c r="R120" s="403"/>
    </row>
    <row r="121" spans="1:18" ht="39.6" x14ac:dyDescent="0.3">
      <c r="A121" s="446"/>
      <c r="B121" s="446" t="s">
        <v>365</v>
      </c>
      <c r="C121" s="446" t="s">
        <v>366</v>
      </c>
      <c r="D121" s="446" t="s">
        <v>367</v>
      </c>
      <c r="E121" s="446"/>
      <c r="F121" s="446" t="s">
        <v>368</v>
      </c>
      <c r="G121" s="343" t="str">
        <f>VLOOKUP(F121,class!A$1:B$460,2,FALSE)</f>
        <v>Metropolitan District</v>
      </c>
      <c r="H121" s="343" t="str">
        <f>IFERROR(VLOOKUP(F121,classifications!A$3:C$333,3,FALSE),VLOOKUP(F121,classifications!I$2:K$28,3,FALSE))</f>
        <v>Predominantly Urban</v>
      </c>
      <c r="I121" s="423">
        <v>410</v>
      </c>
      <c r="J121" s="423">
        <v>40</v>
      </c>
      <c r="K121" s="423">
        <v>0</v>
      </c>
      <c r="L121" s="423">
        <v>450</v>
      </c>
      <c r="M121" s="251"/>
      <c r="N121" s="425">
        <v>420</v>
      </c>
      <c r="O121" s="423">
        <v>50</v>
      </c>
      <c r="P121" s="423">
        <v>0</v>
      </c>
      <c r="Q121" s="423">
        <v>470</v>
      </c>
      <c r="R121" s="403"/>
    </row>
    <row r="122" spans="1:18" ht="39.6" x14ac:dyDescent="0.3">
      <c r="A122" s="446"/>
      <c r="B122" s="446" t="s">
        <v>369</v>
      </c>
      <c r="C122" s="446" t="s">
        <v>370</v>
      </c>
      <c r="D122" s="446" t="s">
        <v>371</v>
      </c>
      <c r="E122" s="446"/>
      <c r="F122" s="446" t="s">
        <v>372</v>
      </c>
      <c r="G122" s="343" t="str">
        <f>VLOOKUP(F122,class!A$1:B$460,2,FALSE)</f>
        <v>Metropolitan District</v>
      </c>
      <c r="H122" s="343" t="str">
        <f>IFERROR(VLOOKUP(F122,classifications!A$3:C$333,3,FALSE),VLOOKUP(F122,classifications!I$2:K$28,3,FALSE))</f>
        <v>Predominantly Urban</v>
      </c>
      <c r="I122" s="422">
        <v>350</v>
      </c>
      <c r="J122" s="422">
        <v>120</v>
      </c>
      <c r="K122" s="422">
        <v>0</v>
      </c>
      <c r="L122" s="422">
        <v>470</v>
      </c>
      <c r="M122" s="251"/>
      <c r="N122" s="424">
        <v>490</v>
      </c>
      <c r="O122" s="422">
        <v>130</v>
      </c>
      <c r="P122" s="422">
        <v>0</v>
      </c>
      <c r="Q122" s="422">
        <v>610</v>
      </c>
      <c r="R122" s="403"/>
    </row>
    <row r="123" spans="1:18" ht="39.6" x14ac:dyDescent="0.3">
      <c r="A123" s="446"/>
      <c r="B123" s="446" t="s">
        <v>373</v>
      </c>
      <c r="C123" s="446" t="s">
        <v>374</v>
      </c>
      <c r="D123" s="446" t="s">
        <v>375</v>
      </c>
      <c r="E123" s="446"/>
      <c r="F123" s="446" t="s">
        <v>376</v>
      </c>
      <c r="G123" s="343" t="str">
        <f>VLOOKUP(F123,class!A$1:B$460,2,FALSE)</f>
        <v>Metropolitan District</v>
      </c>
      <c r="H123" s="343" t="str">
        <f>IFERROR(VLOOKUP(F123,classifications!A$3:C$333,3,FALSE),VLOOKUP(F123,classifications!I$2:K$28,3,FALSE))</f>
        <v>Predominantly Urban</v>
      </c>
      <c r="I123" s="422">
        <v>200</v>
      </c>
      <c r="J123" s="422">
        <v>80</v>
      </c>
      <c r="K123" s="422">
        <v>0</v>
      </c>
      <c r="L123" s="422">
        <v>290</v>
      </c>
      <c r="M123" s="251"/>
      <c r="N123" s="424">
        <v>330</v>
      </c>
      <c r="O123" s="422">
        <v>280</v>
      </c>
      <c r="P123" s="422">
        <v>0</v>
      </c>
      <c r="Q123" s="422">
        <v>610</v>
      </c>
      <c r="R123" s="403"/>
    </row>
    <row r="124" spans="1:18" ht="39.6" x14ac:dyDescent="0.3">
      <c r="A124" s="446"/>
      <c r="B124" s="446" t="s">
        <v>377</v>
      </c>
      <c r="C124" s="446" t="s">
        <v>378</v>
      </c>
      <c r="D124" s="446" t="s">
        <v>379</v>
      </c>
      <c r="E124" s="446"/>
      <c r="F124" s="446" t="s">
        <v>380</v>
      </c>
      <c r="G124" s="343" t="str">
        <f>VLOOKUP(F124,class!A$1:B$460,2,FALSE)</f>
        <v>Metropolitan District</v>
      </c>
      <c r="H124" s="343" t="str">
        <f>IFERROR(VLOOKUP(F124,classifications!A$3:C$333,3,FALSE),VLOOKUP(F124,classifications!I$2:K$28,3,FALSE))</f>
        <v>Predominantly Urban</v>
      </c>
      <c r="I124" s="422">
        <v>280</v>
      </c>
      <c r="J124" s="422">
        <v>110</v>
      </c>
      <c r="K124" s="422">
        <v>0</v>
      </c>
      <c r="L124" s="422">
        <v>390</v>
      </c>
      <c r="M124" s="251"/>
      <c r="N124" s="424">
        <v>320</v>
      </c>
      <c r="O124" s="422">
        <v>60</v>
      </c>
      <c r="P124" s="422">
        <v>0</v>
      </c>
      <c r="Q124" s="422">
        <v>380</v>
      </c>
      <c r="R124" s="403"/>
    </row>
    <row r="125" spans="1:18" x14ac:dyDescent="0.3">
      <c r="A125" s="446"/>
      <c r="B125" s="446"/>
      <c r="C125" s="446"/>
      <c r="D125" s="446"/>
      <c r="E125" s="446"/>
      <c r="F125" s="446"/>
      <c r="G125" s="446"/>
      <c r="H125" s="446"/>
      <c r="I125" s="251"/>
      <c r="J125" s="251"/>
      <c r="K125" s="251"/>
      <c r="L125" s="251"/>
      <c r="M125" s="251"/>
      <c r="N125" s="253"/>
      <c r="O125" s="251"/>
      <c r="P125" s="251"/>
      <c r="Q125" s="251"/>
      <c r="R125" s="403"/>
    </row>
    <row r="126" spans="1:18" ht="57.6" x14ac:dyDescent="0.3">
      <c r="A126" s="446"/>
      <c r="B126" s="446"/>
      <c r="C126" s="446"/>
      <c r="D126" s="446" t="s">
        <v>381</v>
      </c>
      <c r="E126" s="446" t="s">
        <v>382</v>
      </c>
      <c r="F126" s="446"/>
      <c r="G126" s="446"/>
      <c r="H126" s="446"/>
      <c r="I126" s="422">
        <v>2360</v>
      </c>
      <c r="J126" s="422">
        <v>160</v>
      </c>
      <c r="K126" s="422">
        <v>10</v>
      </c>
      <c r="L126" s="422">
        <v>2530</v>
      </c>
      <c r="M126" s="251"/>
      <c r="N126" s="424">
        <v>2790</v>
      </c>
      <c r="O126" s="422">
        <v>260</v>
      </c>
      <c r="P126" s="422">
        <v>0</v>
      </c>
      <c r="Q126" s="422">
        <v>3050</v>
      </c>
      <c r="R126" s="403"/>
    </row>
    <row r="127" spans="1:18" ht="39.6" x14ac:dyDescent="0.3">
      <c r="A127" s="446"/>
      <c r="B127" s="446" t="s">
        <v>383</v>
      </c>
      <c r="C127" s="446" t="s">
        <v>384</v>
      </c>
      <c r="D127" s="446" t="s">
        <v>385</v>
      </c>
      <c r="E127" s="446"/>
      <c r="F127" s="446" t="s">
        <v>386</v>
      </c>
      <c r="G127" s="343" t="str">
        <f>VLOOKUP(F127,class!A$1:B$460,2,FALSE)</f>
        <v>Metropolitan District</v>
      </c>
      <c r="H127" s="343" t="str">
        <f>IFERROR(VLOOKUP(F127,classifications!A$3:C$333,3,FALSE),VLOOKUP(F127,classifications!I$2:K$28,3,FALSE))</f>
        <v>Predominantly Urban</v>
      </c>
      <c r="I127" s="422">
        <v>480</v>
      </c>
      <c r="J127" s="422">
        <v>60</v>
      </c>
      <c r="K127" s="422">
        <v>0</v>
      </c>
      <c r="L127" s="422">
        <v>540</v>
      </c>
      <c r="M127" s="251"/>
      <c r="N127" s="424">
        <v>460</v>
      </c>
      <c r="O127" s="422">
        <v>130</v>
      </c>
      <c r="P127" s="422">
        <v>0</v>
      </c>
      <c r="Q127" s="422">
        <v>590</v>
      </c>
      <c r="R127" s="403"/>
    </row>
    <row r="128" spans="1:18" ht="39.6" x14ac:dyDescent="0.3">
      <c r="A128" s="446"/>
      <c r="B128" s="446" t="s">
        <v>387</v>
      </c>
      <c r="C128" s="446" t="s">
        <v>388</v>
      </c>
      <c r="D128" s="446" t="s">
        <v>389</v>
      </c>
      <c r="E128" s="446"/>
      <c r="F128" s="446" t="s">
        <v>390</v>
      </c>
      <c r="G128" s="343" t="str">
        <f>VLOOKUP(F128,class!A$1:B$460,2,FALSE)</f>
        <v>Metropolitan District</v>
      </c>
      <c r="H128" s="343" t="str">
        <f>IFERROR(VLOOKUP(F128,classifications!A$3:C$333,3,FALSE),VLOOKUP(F128,classifications!I$2:K$28,3,FALSE))</f>
        <v>Predominantly Urban</v>
      </c>
      <c r="I128" s="422">
        <v>560</v>
      </c>
      <c r="J128" s="422">
        <v>60</v>
      </c>
      <c r="K128" s="422">
        <v>0</v>
      </c>
      <c r="L128" s="422">
        <v>620</v>
      </c>
      <c r="M128" s="251"/>
      <c r="N128" s="424">
        <v>770</v>
      </c>
      <c r="O128" s="422">
        <v>30</v>
      </c>
      <c r="P128" s="422">
        <v>0</v>
      </c>
      <c r="Q128" s="422">
        <v>810</v>
      </c>
      <c r="R128" s="403"/>
    </row>
    <row r="129" spans="1:18" ht="39.6" x14ac:dyDescent="0.3">
      <c r="A129" s="446"/>
      <c r="B129" s="446" t="s">
        <v>391</v>
      </c>
      <c r="C129" s="446" t="s">
        <v>392</v>
      </c>
      <c r="D129" s="446" t="s">
        <v>393</v>
      </c>
      <c r="E129" s="446"/>
      <c r="F129" s="446" t="s">
        <v>394</v>
      </c>
      <c r="G129" s="343" t="str">
        <f>VLOOKUP(F129,class!A$1:B$460,2,FALSE)</f>
        <v>Metropolitan District</v>
      </c>
      <c r="H129" s="343" t="str">
        <f>IFERROR(VLOOKUP(F129,classifications!A$3:C$333,3,FALSE),VLOOKUP(F129,classifications!I$2:K$28,3,FALSE))</f>
        <v>Predominantly Urban</v>
      </c>
      <c r="I129" s="422">
        <v>590</v>
      </c>
      <c r="J129" s="422">
        <v>10</v>
      </c>
      <c r="K129" s="422">
        <v>0</v>
      </c>
      <c r="L129" s="422">
        <v>600</v>
      </c>
      <c r="M129" s="251"/>
      <c r="N129" s="424">
        <v>570</v>
      </c>
      <c r="O129" s="422">
        <v>20</v>
      </c>
      <c r="P129" s="422">
        <v>0</v>
      </c>
      <c r="Q129" s="422">
        <v>590</v>
      </c>
      <c r="R129" s="403"/>
    </row>
    <row r="130" spans="1:18" ht="39.6" x14ac:dyDescent="0.3">
      <c r="A130" s="446"/>
      <c r="B130" s="446" t="s">
        <v>395</v>
      </c>
      <c r="C130" s="446" t="s">
        <v>396</v>
      </c>
      <c r="D130" s="446" t="s">
        <v>397</v>
      </c>
      <c r="E130" s="446"/>
      <c r="F130" s="446" t="s">
        <v>398</v>
      </c>
      <c r="G130" s="343" t="str">
        <f>VLOOKUP(F130,class!A$1:B$460,2,FALSE)</f>
        <v>Metropolitan District</v>
      </c>
      <c r="H130" s="343" t="str">
        <f>IFERROR(VLOOKUP(F130,classifications!A$3:C$333,3,FALSE),VLOOKUP(F130,classifications!I$2:K$28,3,FALSE))</f>
        <v>Predominantly Urban</v>
      </c>
      <c r="I130" s="422">
        <v>730</v>
      </c>
      <c r="J130" s="422">
        <v>20</v>
      </c>
      <c r="K130" s="422">
        <v>10</v>
      </c>
      <c r="L130" s="422">
        <v>770</v>
      </c>
      <c r="M130" s="251"/>
      <c r="N130" s="424">
        <v>980</v>
      </c>
      <c r="O130" s="422">
        <v>90</v>
      </c>
      <c r="P130" s="422">
        <v>0</v>
      </c>
      <c r="Q130" s="422">
        <v>1070</v>
      </c>
      <c r="R130" s="403"/>
    </row>
    <row r="131" spans="1:18" x14ac:dyDescent="0.3">
      <c r="A131" s="446"/>
      <c r="B131" s="446"/>
      <c r="C131" s="446"/>
      <c r="D131" s="446"/>
      <c r="E131" s="446"/>
      <c r="F131" s="446"/>
      <c r="G131" s="446"/>
      <c r="H131" s="446"/>
      <c r="I131" s="251"/>
      <c r="J131" s="251"/>
      <c r="K131" s="251"/>
      <c r="L131" s="251"/>
      <c r="M131" s="251"/>
      <c r="N131" s="253"/>
      <c r="O131" s="251"/>
      <c r="P131" s="251"/>
      <c r="Q131" s="251"/>
      <c r="R131" s="403"/>
    </row>
    <row r="132" spans="1:18" ht="57.6" x14ac:dyDescent="0.3">
      <c r="A132" s="446"/>
      <c r="B132" s="446"/>
      <c r="C132" s="446"/>
      <c r="D132" s="446" t="s">
        <v>399</v>
      </c>
      <c r="E132" s="446" t="s">
        <v>400</v>
      </c>
      <c r="F132" s="446"/>
      <c r="G132" s="446"/>
      <c r="H132" s="446"/>
      <c r="I132" s="422">
        <v>2040</v>
      </c>
      <c r="J132" s="422">
        <v>330</v>
      </c>
      <c r="K132" s="422">
        <v>100</v>
      </c>
      <c r="L132" s="422">
        <v>2470</v>
      </c>
      <c r="M132" s="251"/>
      <c r="N132" s="424">
        <v>2140</v>
      </c>
      <c r="O132" s="422">
        <v>320</v>
      </c>
      <c r="P132" s="422">
        <v>130</v>
      </c>
      <c r="Q132" s="422">
        <v>2600</v>
      </c>
      <c r="R132" s="403"/>
    </row>
    <row r="133" spans="1:18" ht="39.6" x14ac:dyDescent="0.3">
      <c r="A133" s="446"/>
      <c r="B133" s="446" t="s">
        <v>401</v>
      </c>
      <c r="C133" s="446" t="s">
        <v>402</v>
      </c>
      <c r="D133" s="446" t="s">
        <v>403</v>
      </c>
      <c r="E133" s="446"/>
      <c r="F133" s="446" t="s">
        <v>404</v>
      </c>
      <c r="G133" s="343" t="str">
        <f>VLOOKUP(F133,class!A$1:B$460,2,FALSE)</f>
        <v>Metropolitan District</v>
      </c>
      <c r="H133" s="343" t="str">
        <f>IFERROR(VLOOKUP(F133,classifications!A$3:C$333,3,FALSE),VLOOKUP(F133,classifications!I$2:K$28,3,FALSE))</f>
        <v>Predominantly Urban</v>
      </c>
      <c r="I133" s="423">
        <v>210</v>
      </c>
      <c r="J133" s="423">
        <v>60</v>
      </c>
      <c r="K133" s="423">
        <v>20</v>
      </c>
      <c r="L133" s="423">
        <v>290</v>
      </c>
      <c r="M133" s="251"/>
      <c r="N133" s="425">
        <v>280</v>
      </c>
      <c r="O133" s="423">
        <v>30</v>
      </c>
      <c r="P133" s="423">
        <v>0</v>
      </c>
      <c r="Q133" s="423">
        <v>310</v>
      </c>
      <c r="R133" s="403"/>
    </row>
    <row r="134" spans="1:18" ht="43.2" x14ac:dyDescent="0.3">
      <c r="A134" s="446"/>
      <c r="B134" s="446" t="s">
        <v>405</v>
      </c>
      <c r="C134" s="446" t="s">
        <v>406</v>
      </c>
      <c r="D134" s="446" t="s">
        <v>407</v>
      </c>
      <c r="E134" s="446"/>
      <c r="F134" s="446" t="s">
        <v>408</v>
      </c>
      <c r="G134" s="343" t="str">
        <f>VLOOKUP(F134,class!A$1:B$460,2,FALSE)</f>
        <v>Metropolitan District</v>
      </c>
      <c r="H134" s="343" t="str">
        <f>IFERROR(VLOOKUP(F134,classifications!A$3:C$333,3,FALSE),VLOOKUP(F134,classifications!I$2:K$28,3,FALSE))</f>
        <v>Predominantly Urban</v>
      </c>
      <c r="I134" s="422">
        <v>870</v>
      </c>
      <c r="J134" s="422">
        <v>70</v>
      </c>
      <c r="K134" s="422">
        <v>60</v>
      </c>
      <c r="L134" s="422">
        <v>1000</v>
      </c>
      <c r="M134" s="251"/>
      <c r="N134" s="424">
        <v>900</v>
      </c>
      <c r="O134" s="422">
        <v>110</v>
      </c>
      <c r="P134" s="422">
        <v>130</v>
      </c>
      <c r="Q134" s="422">
        <v>1130</v>
      </c>
      <c r="R134" s="403"/>
    </row>
    <row r="135" spans="1:18" ht="39.6" x14ac:dyDescent="0.3">
      <c r="A135" s="446"/>
      <c r="B135" s="446" t="s">
        <v>409</v>
      </c>
      <c r="C135" s="446" t="s">
        <v>410</v>
      </c>
      <c r="D135" s="446" t="s">
        <v>411</v>
      </c>
      <c r="E135" s="446"/>
      <c r="F135" s="446" t="s">
        <v>412</v>
      </c>
      <c r="G135" s="343" t="str">
        <f>VLOOKUP(F135,class!A$1:B$460,2,FALSE)</f>
        <v>Metropolitan District</v>
      </c>
      <c r="H135" s="343" t="str">
        <f>IFERROR(VLOOKUP(F135,classifications!A$3:C$333,3,FALSE),VLOOKUP(F135,classifications!I$2:K$28,3,FALSE))</f>
        <v>Predominantly Urban</v>
      </c>
      <c r="I135" s="422">
        <v>250</v>
      </c>
      <c r="J135" s="422">
        <v>50</v>
      </c>
      <c r="K135" s="422">
        <v>20</v>
      </c>
      <c r="L135" s="422">
        <v>320</v>
      </c>
      <c r="M135" s="251"/>
      <c r="N135" s="424">
        <v>330</v>
      </c>
      <c r="O135" s="422">
        <v>40</v>
      </c>
      <c r="P135" s="422">
        <v>0</v>
      </c>
      <c r="Q135" s="422">
        <v>370</v>
      </c>
      <c r="R135" s="403"/>
    </row>
    <row r="136" spans="1:18" ht="39.6" x14ac:dyDescent="0.3">
      <c r="A136" s="446"/>
      <c r="B136" s="446" t="s">
        <v>413</v>
      </c>
      <c r="C136" s="446" t="s">
        <v>414</v>
      </c>
      <c r="D136" s="446" t="s">
        <v>415</v>
      </c>
      <c r="E136" s="446"/>
      <c r="F136" s="446" t="s">
        <v>416</v>
      </c>
      <c r="G136" s="343" t="str">
        <f>VLOOKUP(F136,class!A$1:B$460,2,FALSE)</f>
        <v>Metropolitan District</v>
      </c>
      <c r="H136" s="343" t="str">
        <f>IFERROR(VLOOKUP(F136,classifications!A$3:C$333,3,FALSE),VLOOKUP(F136,classifications!I$2:K$28,3,FALSE))</f>
        <v>Predominantly Urban</v>
      </c>
      <c r="I136" s="422">
        <v>180</v>
      </c>
      <c r="J136" s="422">
        <v>10</v>
      </c>
      <c r="K136" s="422">
        <v>0</v>
      </c>
      <c r="L136" s="422">
        <v>180</v>
      </c>
      <c r="M136" s="251"/>
      <c r="N136" s="424">
        <v>120</v>
      </c>
      <c r="O136" s="422">
        <v>40</v>
      </c>
      <c r="P136" s="422">
        <v>0</v>
      </c>
      <c r="Q136" s="422">
        <v>170</v>
      </c>
      <c r="R136" s="403"/>
    </row>
    <row r="137" spans="1:18" ht="39.6" x14ac:dyDescent="0.3">
      <c r="A137" s="446"/>
      <c r="B137" s="446" t="s">
        <v>417</v>
      </c>
      <c r="C137" s="446" t="s">
        <v>418</v>
      </c>
      <c r="D137" s="446" t="s">
        <v>419</v>
      </c>
      <c r="E137" s="446"/>
      <c r="F137" s="446" t="s">
        <v>420</v>
      </c>
      <c r="G137" s="343" t="str">
        <f>VLOOKUP(F137,class!A$1:B$460,2,FALSE)</f>
        <v>Metropolitan District</v>
      </c>
      <c r="H137" s="343" t="str">
        <f>IFERROR(VLOOKUP(F137,classifications!A$3:C$333,3,FALSE),VLOOKUP(F137,classifications!I$2:K$28,3,FALSE))</f>
        <v>Predominantly Urban</v>
      </c>
      <c r="I137" s="423">
        <v>530</v>
      </c>
      <c r="J137" s="423">
        <v>150</v>
      </c>
      <c r="K137" s="423">
        <v>0</v>
      </c>
      <c r="L137" s="423">
        <v>680</v>
      </c>
      <c r="M137" s="251"/>
      <c r="N137" s="425">
        <v>520</v>
      </c>
      <c r="O137" s="423">
        <v>100</v>
      </c>
      <c r="P137" s="423">
        <v>0</v>
      </c>
      <c r="Q137" s="423">
        <v>610</v>
      </c>
      <c r="R137" s="403"/>
    </row>
    <row r="138" spans="1:18" x14ac:dyDescent="0.3">
      <c r="A138" s="446"/>
      <c r="B138" s="446"/>
      <c r="C138" s="446"/>
      <c r="D138" s="446"/>
      <c r="E138" s="446"/>
      <c r="F138" s="446"/>
      <c r="G138" s="446"/>
      <c r="H138" s="446"/>
      <c r="I138" s="251"/>
      <c r="J138" s="251"/>
      <c r="K138" s="251"/>
      <c r="L138" s="251"/>
      <c r="M138" s="251"/>
      <c r="N138" s="253"/>
      <c r="O138" s="251"/>
      <c r="P138" s="251"/>
      <c r="Q138" s="251"/>
      <c r="R138" s="403"/>
    </row>
    <row r="139" spans="1:18" ht="57.6" x14ac:dyDescent="0.3">
      <c r="A139" s="446"/>
      <c r="B139" s="446"/>
      <c r="C139" s="446"/>
      <c r="D139" s="446" t="s">
        <v>421</v>
      </c>
      <c r="E139" s="446" t="s">
        <v>422</v>
      </c>
      <c r="F139" s="446"/>
      <c r="G139" s="446"/>
      <c r="H139" s="446"/>
      <c r="I139" s="422">
        <v>3010</v>
      </c>
      <c r="J139" s="422">
        <v>580</v>
      </c>
      <c r="K139" s="422">
        <v>90</v>
      </c>
      <c r="L139" s="422">
        <v>3680</v>
      </c>
      <c r="M139" s="251"/>
      <c r="N139" s="424">
        <v>2560</v>
      </c>
      <c r="O139" s="422">
        <v>860</v>
      </c>
      <c r="P139" s="422">
        <v>220</v>
      </c>
      <c r="Q139" s="422">
        <v>3640</v>
      </c>
      <c r="R139" s="403"/>
    </row>
    <row r="140" spans="1:18" ht="39.6" x14ac:dyDescent="0.3">
      <c r="A140" s="446"/>
      <c r="B140" s="446" t="s">
        <v>423</v>
      </c>
      <c r="C140" s="446" t="s">
        <v>424</v>
      </c>
      <c r="D140" s="446" t="s">
        <v>425</v>
      </c>
      <c r="E140" s="446"/>
      <c r="F140" s="446" t="s">
        <v>426</v>
      </c>
      <c r="G140" s="343" t="str">
        <f>VLOOKUP(F140,class!A$1:B$460,2,FALSE)</f>
        <v>Metropolitan District</v>
      </c>
      <c r="H140" s="343" t="str">
        <f>IFERROR(VLOOKUP(F140,classifications!A$3:C$333,3,FALSE),VLOOKUP(F140,classifications!I$2:K$28,3,FALSE))</f>
        <v>Predominantly Urban</v>
      </c>
      <c r="I140" s="423">
        <v>1580</v>
      </c>
      <c r="J140" s="423">
        <v>160</v>
      </c>
      <c r="K140" s="423">
        <v>20</v>
      </c>
      <c r="L140" s="423">
        <v>1760</v>
      </c>
      <c r="M140" s="251"/>
      <c r="N140" s="425">
        <v>630</v>
      </c>
      <c r="O140" s="423">
        <v>290</v>
      </c>
      <c r="P140" s="423">
        <v>20</v>
      </c>
      <c r="Q140" s="423">
        <v>950</v>
      </c>
      <c r="R140" s="403"/>
    </row>
    <row r="141" spans="1:18" ht="39.6" x14ac:dyDescent="0.3">
      <c r="A141" s="446"/>
      <c r="B141" s="446" t="s">
        <v>427</v>
      </c>
      <c r="C141" s="446" t="s">
        <v>428</v>
      </c>
      <c r="D141" s="446" t="s">
        <v>429</v>
      </c>
      <c r="E141" s="446"/>
      <c r="F141" s="446" t="s">
        <v>430</v>
      </c>
      <c r="G141" s="343" t="str">
        <f>VLOOKUP(F141,class!A$1:B$460,2,FALSE)</f>
        <v>Metropolitan District</v>
      </c>
      <c r="H141" s="343" t="str">
        <f>IFERROR(VLOOKUP(F141,classifications!A$3:C$333,3,FALSE),VLOOKUP(F141,classifications!I$2:K$28,3,FALSE))</f>
        <v>Predominantly Urban</v>
      </c>
      <c r="I141" s="422">
        <v>450</v>
      </c>
      <c r="J141" s="422">
        <v>70</v>
      </c>
      <c r="K141" s="422">
        <v>0</v>
      </c>
      <c r="L141" s="422">
        <v>520</v>
      </c>
      <c r="M141" s="251"/>
      <c r="N141" s="424">
        <v>430</v>
      </c>
      <c r="O141" s="422">
        <v>140</v>
      </c>
      <c r="P141" s="422">
        <v>0</v>
      </c>
      <c r="Q141" s="422">
        <v>570</v>
      </c>
      <c r="R141" s="403"/>
    </row>
    <row r="142" spans="1:18" ht="39.6" x14ac:dyDescent="0.3">
      <c r="A142" s="446"/>
      <c r="B142" s="446" t="s">
        <v>431</v>
      </c>
      <c r="C142" s="446" t="s">
        <v>432</v>
      </c>
      <c r="D142" s="446" t="s">
        <v>433</v>
      </c>
      <c r="E142" s="446"/>
      <c r="F142" s="446" t="s">
        <v>434</v>
      </c>
      <c r="G142" s="343" t="str">
        <f>VLOOKUP(F142,class!A$1:B$460,2,FALSE)</f>
        <v>Metropolitan District</v>
      </c>
      <c r="H142" s="343" t="str">
        <f>IFERROR(VLOOKUP(F142,classifications!A$3:C$333,3,FALSE),VLOOKUP(F142,classifications!I$2:K$28,3,FALSE))</f>
        <v>Predominantly Urban</v>
      </c>
      <c r="I142" s="422">
        <v>220</v>
      </c>
      <c r="J142" s="422">
        <v>140</v>
      </c>
      <c r="K142" s="422">
        <v>30</v>
      </c>
      <c r="L142" s="422">
        <v>390</v>
      </c>
      <c r="M142" s="251"/>
      <c r="N142" s="424">
        <v>280</v>
      </c>
      <c r="O142" s="422">
        <v>80</v>
      </c>
      <c r="P142" s="422">
        <v>50</v>
      </c>
      <c r="Q142" s="422">
        <v>400</v>
      </c>
      <c r="R142" s="403"/>
    </row>
    <row r="143" spans="1:18" ht="39.6" x14ac:dyDescent="0.3">
      <c r="A143" s="446"/>
      <c r="B143" s="446" t="s">
        <v>435</v>
      </c>
      <c r="C143" s="446" t="s">
        <v>436</v>
      </c>
      <c r="D143" s="446" t="s">
        <v>437</v>
      </c>
      <c r="E143" s="446"/>
      <c r="F143" s="446" t="s">
        <v>438</v>
      </c>
      <c r="G143" s="343" t="str">
        <f>VLOOKUP(F143,class!A$1:B$460,2,FALSE)</f>
        <v>Metropolitan District</v>
      </c>
      <c r="H143" s="343" t="str">
        <f>IFERROR(VLOOKUP(F143,classifications!A$3:C$333,3,FALSE),VLOOKUP(F143,classifications!I$2:K$28,3,FALSE))</f>
        <v>Predominantly Urban</v>
      </c>
      <c r="I143" s="422">
        <v>110</v>
      </c>
      <c r="J143" s="422">
        <v>0</v>
      </c>
      <c r="K143" s="422">
        <v>0</v>
      </c>
      <c r="L143" s="422">
        <v>110</v>
      </c>
      <c r="M143" s="251"/>
      <c r="N143" s="424">
        <v>260</v>
      </c>
      <c r="O143" s="422">
        <v>40</v>
      </c>
      <c r="P143" s="422">
        <v>80</v>
      </c>
      <c r="Q143" s="422">
        <v>370</v>
      </c>
      <c r="R143" s="403"/>
    </row>
    <row r="144" spans="1:18" ht="39.6" x14ac:dyDescent="0.3">
      <c r="A144" s="446"/>
      <c r="B144" s="446" t="s">
        <v>439</v>
      </c>
      <c r="C144" s="446" t="s">
        <v>440</v>
      </c>
      <c r="D144" s="446" t="s">
        <v>441</v>
      </c>
      <c r="E144" s="446"/>
      <c r="F144" s="446" t="s">
        <v>442</v>
      </c>
      <c r="G144" s="343" t="str">
        <f>VLOOKUP(F144,class!A$1:B$460,2,FALSE)</f>
        <v>Metropolitan District</v>
      </c>
      <c r="H144" s="343" t="str">
        <f>IFERROR(VLOOKUP(F144,classifications!A$3:C$333,3,FALSE),VLOOKUP(F144,classifications!I$2:K$28,3,FALSE))</f>
        <v>Predominantly Urban</v>
      </c>
      <c r="I144" s="422">
        <v>260</v>
      </c>
      <c r="J144" s="422">
        <v>100</v>
      </c>
      <c r="K144" s="422">
        <v>20</v>
      </c>
      <c r="L144" s="422">
        <v>390</v>
      </c>
      <c r="M144" s="251"/>
      <c r="N144" s="424">
        <v>300</v>
      </c>
      <c r="O144" s="422">
        <v>110</v>
      </c>
      <c r="P144" s="422">
        <v>20</v>
      </c>
      <c r="Q144" s="422">
        <v>430</v>
      </c>
      <c r="R144" s="403"/>
    </row>
    <row r="145" spans="1:18" ht="39.6" x14ac:dyDescent="0.3">
      <c r="A145" s="446"/>
      <c r="B145" s="446" t="s">
        <v>443</v>
      </c>
      <c r="C145" s="446" t="s">
        <v>444</v>
      </c>
      <c r="D145" s="446" t="s">
        <v>445</v>
      </c>
      <c r="E145" s="446"/>
      <c r="F145" s="446" t="s">
        <v>446</v>
      </c>
      <c r="G145" s="343" t="str">
        <f>VLOOKUP(F145,class!A$1:B$460,2,FALSE)</f>
        <v>Metropolitan District</v>
      </c>
      <c r="H145" s="343" t="str">
        <f>IFERROR(VLOOKUP(F145,classifications!A$3:C$333,3,FALSE),VLOOKUP(F145,classifications!I$2:K$28,3,FALSE))</f>
        <v>Predominantly Urban</v>
      </c>
      <c r="I145" s="423">
        <v>230</v>
      </c>
      <c r="J145" s="423">
        <v>110</v>
      </c>
      <c r="K145" s="423">
        <v>0</v>
      </c>
      <c r="L145" s="423">
        <v>340</v>
      </c>
      <c r="M145" s="251"/>
      <c r="N145" s="425">
        <v>170</v>
      </c>
      <c r="O145" s="423">
        <v>10</v>
      </c>
      <c r="P145" s="423">
        <v>0</v>
      </c>
      <c r="Q145" s="423">
        <v>190</v>
      </c>
      <c r="R145" s="403"/>
    </row>
    <row r="146" spans="1:18" ht="39.6" x14ac:dyDescent="0.3">
      <c r="A146" s="446"/>
      <c r="B146" s="446" t="s">
        <v>447</v>
      </c>
      <c r="C146" s="446" t="s">
        <v>448</v>
      </c>
      <c r="D146" s="446" t="s">
        <v>449</v>
      </c>
      <c r="E146" s="446"/>
      <c r="F146" s="446" t="s">
        <v>450</v>
      </c>
      <c r="G146" s="343" t="str">
        <f>VLOOKUP(F146,class!A$1:B$460,2,FALSE)</f>
        <v>Metropolitan District</v>
      </c>
      <c r="H146" s="343" t="str">
        <f>IFERROR(VLOOKUP(F146,classifications!A$3:C$333,3,FALSE),VLOOKUP(F146,classifications!I$2:K$28,3,FALSE))</f>
        <v>Predominantly Urban</v>
      </c>
      <c r="I146" s="422">
        <v>160</v>
      </c>
      <c r="J146" s="422">
        <v>20</v>
      </c>
      <c r="K146" s="422">
        <v>10</v>
      </c>
      <c r="L146" s="422">
        <v>190</v>
      </c>
      <c r="M146" s="251"/>
      <c r="N146" s="424">
        <v>490</v>
      </c>
      <c r="O146" s="422">
        <v>200</v>
      </c>
      <c r="P146" s="422">
        <v>50</v>
      </c>
      <c r="Q146" s="422">
        <v>740</v>
      </c>
      <c r="R146" s="403"/>
    </row>
    <row r="147" spans="1:18" x14ac:dyDescent="0.3">
      <c r="A147" s="446"/>
      <c r="B147" s="446"/>
      <c r="C147" s="446"/>
      <c r="D147" s="446"/>
      <c r="E147" s="446"/>
      <c r="F147" s="446"/>
      <c r="G147" s="446"/>
      <c r="H147" s="446"/>
      <c r="I147" s="251"/>
      <c r="J147" s="251"/>
      <c r="K147" s="251"/>
      <c r="L147" s="251"/>
      <c r="M147" s="251"/>
      <c r="N147" s="253"/>
      <c r="O147" s="251"/>
      <c r="P147" s="251"/>
      <c r="Q147" s="251"/>
      <c r="R147" s="403"/>
    </row>
    <row r="148" spans="1:18" ht="57.6" x14ac:dyDescent="0.3">
      <c r="A148" s="446"/>
      <c r="B148" s="446"/>
      <c r="C148" s="446"/>
      <c r="D148" s="446" t="s">
        <v>451</v>
      </c>
      <c r="E148" s="446" t="s">
        <v>452</v>
      </c>
      <c r="F148" s="446"/>
      <c r="G148" s="446"/>
      <c r="H148" s="446"/>
      <c r="I148" s="422">
        <v>3850</v>
      </c>
      <c r="J148" s="422">
        <v>630</v>
      </c>
      <c r="K148" s="422">
        <v>0</v>
      </c>
      <c r="L148" s="422">
        <v>4480</v>
      </c>
      <c r="M148" s="251"/>
      <c r="N148" s="424">
        <v>5010</v>
      </c>
      <c r="O148" s="422">
        <v>360</v>
      </c>
      <c r="P148" s="422">
        <v>10</v>
      </c>
      <c r="Q148" s="422">
        <v>5380</v>
      </c>
      <c r="R148" s="403"/>
    </row>
    <row r="149" spans="1:18" ht="39.6" x14ac:dyDescent="0.3">
      <c r="A149" s="446"/>
      <c r="B149" s="446" t="s">
        <v>453</v>
      </c>
      <c r="C149" s="446" t="s">
        <v>454</v>
      </c>
      <c r="D149" s="446" t="s">
        <v>455</v>
      </c>
      <c r="E149" s="446"/>
      <c r="F149" s="446" t="s">
        <v>456</v>
      </c>
      <c r="G149" s="343" t="str">
        <f>VLOOKUP(F149,class!A$1:B$460,2,FALSE)</f>
        <v>Metropolitan District</v>
      </c>
      <c r="H149" s="343" t="str">
        <f>IFERROR(VLOOKUP(F149,classifications!A$3:C$333,3,FALSE),VLOOKUP(F149,classifications!I$2:K$28,3,FALSE))</f>
        <v>Predominantly Urban</v>
      </c>
      <c r="I149" s="423">
        <v>410</v>
      </c>
      <c r="J149" s="423">
        <v>90</v>
      </c>
      <c r="K149" s="423">
        <v>0</v>
      </c>
      <c r="L149" s="423">
        <v>490</v>
      </c>
      <c r="M149" s="251"/>
      <c r="N149" s="424">
        <v>420</v>
      </c>
      <c r="O149" s="423">
        <v>30</v>
      </c>
      <c r="P149" s="423">
        <v>0</v>
      </c>
      <c r="Q149" s="423">
        <v>440</v>
      </c>
      <c r="R149" s="403"/>
    </row>
    <row r="150" spans="1:18" ht="39.6" x14ac:dyDescent="0.3">
      <c r="A150" s="446"/>
      <c r="B150" s="446" t="s">
        <v>457</v>
      </c>
      <c r="C150" s="446" t="s">
        <v>458</v>
      </c>
      <c r="D150" s="446" t="s">
        <v>459</v>
      </c>
      <c r="E150" s="446"/>
      <c r="F150" s="446" t="s">
        <v>460</v>
      </c>
      <c r="G150" s="343" t="str">
        <f>VLOOKUP(F150,class!A$1:B$460,2,FALSE)</f>
        <v>Metropolitan District</v>
      </c>
      <c r="H150" s="343" t="str">
        <f>IFERROR(VLOOKUP(F150,classifications!A$3:C$333,3,FALSE),VLOOKUP(F150,classifications!I$2:K$28,3,FALSE))</f>
        <v>Predominantly Urban</v>
      </c>
      <c r="I150" s="422">
        <v>240</v>
      </c>
      <c r="J150" s="422">
        <v>70</v>
      </c>
      <c r="K150" s="422">
        <v>0</v>
      </c>
      <c r="L150" s="422">
        <v>320</v>
      </c>
      <c r="M150" s="251"/>
      <c r="N150" s="424">
        <v>150</v>
      </c>
      <c r="O150" s="422">
        <v>10</v>
      </c>
      <c r="P150" s="422">
        <v>0</v>
      </c>
      <c r="Q150" s="422">
        <v>160</v>
      </c>
      <c r="R150" s="403"/>
    </row>
    <row r="151" spans="1:18" ht="39.6" x14ac:dyDescent="0.3">
      <c r="A151" s="446"/>
      <c r="B151" s="446" t="s">
        <v>461</v>
      </c>
      <c r="C151" s="446" t="s">
        <v>462</v>
      </c>
      <c r="D151" s="446" t="s">
        <v>463</v>
      </c>
      <c r="E151" s="446"/>
      <c r="F151" s="446" t="s">
        <v>464</v>
      </c>
      <c r="G151" s="343" t="str">
        <f>VLOOKUP(F151,class!A$1:B$460,2,FALSE)</f>
        <v>Metropolitan District</v>
      </c>
      <c r="H151" s="343" t="str">
        <f>IFERROR(VLOOKUP(F151,classifications!A$3:C$333,3,FALSE),VLOOKUP(F151,classifications!I$2:K$28,3,FALSE))</f>
        <v>Predominantly Urban</v>
      </c>
      <c r="I151" s="422">
        <v>870</v>
      </c>
      <c r="J151" s="422">
        <v>30</v>
      </c>
      <c r="K151" s="422">
        <v>0</v>
      </c>
      <c r="L151" s="422">
        <v>900</v>
      </c>
      <c r="M151" s="251"/>
      <c r="N151" s="424">
        <v>880</v>
      </c>
      <c r="O151" s="422">
        <v>20</v>
      </c>
      <c r="P151" s="422">
        <v>0</v>
      </c>
      <c r="Q151" s="422">
        <v>900</v>
      </c>
      <c r="R151" s="403"/>
    </row>
    <row r="152" spans="1:18" ht="39.6" x14ac:dyDescent="0.3">
      <c r="A152" s="446"/>
      <c r="B152" s="446" t="s">
        <v>465</v>
      </c>
      <c r="C152" s="446" t="s">
        <v>466</v>
      </c>
      <c r="D152" s="446" t="s">
        <v>467</v>
      </c>
      <c r="E152" s="446"/>
      <c r="F152" s="446" t="s">
        <v>468</v>
      </c>
      <c r="G152" s="343" t="str">
        <f>VLOOKUP(F152,class!A$1:B$460,2,FALSE)</f>
        <v>Metropolitan District</v>
      </c>
      <c r="H152" s="343" t="str">
        <f>IFERROR(VLOOKUP(F152,classifications!A$3:C$333,3,FALSE),VLOOKUP(F152,classifications!I$2:K$28,3,FALSE))</f>
        <v>Predominantly Urban</v>
      </c>
      <c r="I152" s="422">
        <v>1280</v>
      </c>
      <c r="J152" s="422">
        <v>220</v>
      </c>
      <c r="K152" s="422">
        <v>0</v>
      </c>
      <c r="L152" s="422">
        <v>1500</v>
      </c>
      <c r="M152" s="251"/>
      <c r="N152" s="424">
        <v>2590</v>
      </c>
      <c r="O152" s="422">
        <v>160</v>
      </c>
      <c r="P152" s="422">
        <v>10</v>
      </c>
      <c r="Q152" s="422">
        <v>2750</v>
      </c>
      <c r="R152" s="403"/>
    </row>
    <row r="153" spans="1:18" ht="39.6" x14ac:dyDescent="0.3">
      <c r="A153" s="446"/>
      <c r="B153" s="446" t="s">
        <v>469</v>
      </c>
      <c r="C153" s="446" t="s">
        <v>470</v>
      </c>
      <c r="D153" s="446" t="s">
        <v>471</v>
      </c>
      <c r="E153" s="446"/>
      <c r="F153" s="446" t="s">
        <v>472</v>
      </c>
      <c r="G153" s="343" t="str">
        <f>VLOOKUP(F153,class!A$1:B$460,2,FALSE)</f>
        <v>Metropolitan District</v>
      </c>
      <c r="H153" s="343" t="str">
        <f>IFERROR(VLOOKUP(F153,classifications!A$3:C$333,3,FALSE),VLOOKUP(F153,classifications!I$2:K$28,3,FALSE))</f>
        <v>Predominantly Urban</v>
      </c>
      <c r="I153" s="422">
        <v>1060</v>
      </c>
      <c r="J153" s="422">
        <v>220</v>
      </c>
      <c r="K153" s="422">
        <v>0</v>
      </c>
      <c r="L153" s="422">
        <v>1280</v>
      </c>
      <c r="M153" s="251"/>
      <c r="N153" s="424">
        <v>980</v>
      </c>
      <c r="O153" s="422">
        <v>160</v>
      </c>
      <c r="P153" s="422">
        <v>0</v>
      </c>
      <c r="Q153" s="422">
        <v>1130</v>
      </c>
      <c r="R153" s="403"/>
    </row>
    <row r="154" spans="1:18" x14ac:dyDescent="0.3">
      <c r="A154" s="446"/>
      <c r="B154" s="446"/>
      <c r="C154" s="446"/>
      <c r="D154" s="446"/>
      <c r="E154" s="446"/>
      <c r="F154" s="446"/>
      <c r="G154" s="446"/>
      <c r="H154" s="446"/>
      <c r="I154" s="251"/>
      <c r="J154" s="251"/>
      <c r="K154" s="251"/>
      <c r="L154" s="251"/>
      <c r="M154" s="251"/>
      <c r="N154" s="253"/>
      <c r="O154" s="251"/>
      <c r="P154" s="251"/>
      <c r="Q154" s="251"/>
      <c r="R154" s="403"/>
    </row>
    <row r="155" spans="1:18" ht="26.4" x14ac:dyDescent="0.3">
      <c r="A155" s="445" t="s">
        <v>473</v>
      </c>
      <c r="B155" s="445"/>
      <c r="C155" s="445"/>
      <c r="D155" s="445"/>
      <c r="E155" s="446"/>
      <c r="F155" s="445"/>
      <c r="G155" s="445"/>
      <c r="H155" s="446"/>
      <c r="I155" s="418">
        <v>53960</v>
      </c>
      <c r="J155" s="418">
        <v>13880</v>
      </c>
      <c r="K155" s="418">
        <v>300</v>
      </c>
      <c r="L155" s="418">
        <v>68140</v>
      </c>
      <c r="M155" s="251"/>
      <c r="N155" s="419">
        <v>55730</v>
      </c>
      <c r="O155" s="418">
        <v>13820</v>
      </c>
      <c r="P155" s="418">
        <v>370</v>
      </c>
      <c r="Q155" s="418">
        <v>69930</v>
      </c>
      <c r="R155" s="403"/>
    </row>
    <row r="156" spans="1:18" x14ac:dyDescent="0.3">
      <c r="A156" s="446"/>
      <c r="B156" s="446"/>
      <c r="C156" s="446"/>
      <c r="D156" s="446"/>
      <c r="E156" s="446"/>
      <c r="F156" s="446"/>
      <c r="G156" s="446"/>
      <c r="H156" s="446"/>
      <c r="I156" s="251"/>
      <c r="J156" s="251"/>
      <c r="K156" s="251"/>
      <c r="L156" s="251"/>
      <c r="M156" s="251"/>
      <c r="N156" s="253"/>
      <c r="O156" s="251"/>
      <c r="P156" s="251"/>
      <c r="Q156" s="251"/>
      <c r="R156" s="403"/>
    </row>
    <row r="157" spans="1:18" ht="39.6" x14ac:dyDescent="0.3">
      <c r="A157" s="446"/>
      <c r="B157" s="446"/>
      <c r="C157" s="446"/>
      <c r="D157" s="446" t="s">
        <v>492</v>
      </c>
      <c r="E157" s="446" t="s">
        <v>493</v>
      </c>
      <c r="F157" s="446" t="s">
        <v>493</v>
      </c>
      <c r="G157" s="343" t="str">
        <f>VLOOKUP(F157,class!A$1:B$460,2,FALSE)</f>
        <v>Shire County</v>
      </c>
      <c r="H157" s="343" t="str">
        <f>IFERROR(VLOOKUP(F157,classifications!A$3:C$333,3,FALSE),VLOOKUP(F157,classifications!I$2:K$28,3,FALSE))</f>
        <v>Predominantly Rural</v>
      </c>
      <c r="I157" s="422">
        <v>2440</v>
      </c>
      <c r="J157" s="422">
        <v>430</v>
      </c>
      <c r="K157" s="422">
        <v>0</v>
      </c>
      <c r="L157" s="422">
        <v>2870</v>
      </c>
      <c r="M157" s="251"/>
      <c r="N157" s="424">
        <v>2340</v>
      </c>
      <c r="O157" s="422">
        <v>500</v>
      </c>
      <c r="P157" s="422">
        <v>0</v>
      </c>
      <c r="Q157" s="422">
        <v>2840</v>
      </c>
      <c r="R157" s="403"/>
    </row>
    <row r="158" spans="1:18" ht="39.6" x14ac:dyDescent="0.3">
      <c r="A158" s="446"/>
      <c r="B158" s="446" t="s">
        <v>494</v>
      </c>
      <c r="C158" s="446" t="s">
        <v>495</v>
      </c>
      <c r="D158" s="446" t="s">
        <v>496</v>
      </c>
      <c r="E158" s="446"/>
      <c r="F158" s="446" t="s">
        <v>497</v>
      </c>
      <c r="G158" s="343" t="str">
        <f>VLOOKUP(F158,class!A$1:B$460,2,FALSE)</f>
        <v>Shire District</v>
      </c>
      <c r="H158" s="343" t="str">
        <f>IFERROR(VLOOKUP(F158,classifications!A$3:C$333,3,FALSE),VLOOKUP(F158,classifications!I$2:K$28,3,FALSE))</f>
        <v>Predominantly Urban</v>
      </c>
      <c r="I158" s="422">
        <v>330</v>
      </c>
      <c r="J158" s="422">
        <v>10</v>
      </c>
      <c r="K158" s="422">
        <v>0</v>
      </c>
      <c r="L158" s="422">
        <v>340</v>
      </c>
      <c r="M158" s="251"/>
      <c r="N158" s="424">
        <v>310</v>
      </c>
      <c r="O158" s="422">
        <v>70</v>
      </c>
      <c r="P158" s="422">
        <v>0</v>
      </c>
      <c r="Q158" s="422">
        <v>380</v>
      </c>
      <c r="R158" s="403"/>
    </row>
    <row r="159" spans="1:18" ht="43.2" x14ac:dyDescent="0.3">
      <c r="A159" s="446"/>
      <c r="B159" s="446" t="s">
        <v>498</v>
      </c>
      <c r="C159" s="446" t="s">
        <v>499</v>
      </c>
      <c r="D159" s="446" t="s">
        <v>500</v>
      </c>
      <c r="E159" s="446"/>
      <c r="F159" s="446" t="s">
        <v>501</v>
      </c>
      <c r="G159" s="343" t="str">
        <f>VLOOKUP(F159,class!A$1:B$460,2,FALSE)</f>
        <v>Shire District</v>
      </c>
      <c r="H159" s="343" t="str">
        <f>IFERROR(VLOOKUP(F159,classifications!A$3:C$333,3,FALSE),VLOOKUP(F159,classifications!I$2:K$28,3,FALSE))</f>
        <v>Predominantly Rural</v>
      </c>
      <c r="I159" s="422">
        <v>580</v>
      </c>
      <c r="J159" s="422">
        <v>80</v>
      </c>
      <c r="K159" s="422">
        <v>0</v>
      </c>
      <c r="L159" s="422">
        <v>670</v>
      </c>
      <c r="M159" s="251"/>
      <c r="N159" s="424">
        <v>350</v>
      </c>
      <c r="O159" s="422">
        <v>80</v>
      </c>
      <c r="P159" s="422">
        <v>0</v>
      </c>
      <c r="Q159" s="422">
        <v>430</v>
      </c>
      <c r="R159" s="403"/>
    </row>
    <row r="160" spans="1:18" ht="39.6" x14ac:dyDescent="0.3">
      <c r="A160" s="446"/>
      <c r="B160" s="446" t="s">
        <v>502</v>
      </c>
      <c r="C160" s="446" t="s">
        <v>503</v>
      </c>
      <c r="D160" s="446" t="s">
        <v>504</v>
      </c>
      <c r="E160" s="446"/>
      <c r="F160" s="446" t="s">
        <v>505</v>
      </c>
      <c r="G160" s="343" t="str">
        <f>VLOOKUP(F160,class!A$1:B$460,2,FALSE)</f>
        <v>Shire District</v>
      </c>
      <c r="H160" s="343" t="str">
        <f>IFERROR(VLOOKUP(F160,classifications!A$3:C$333,3,FALSE),VLOOKUP(F160,classifications!I$2:K$28,3,FALSE))</f>
        <v>Predominantly Rural</v>
      </c>
      <c r="I160" s="422">
        <v>430</v>
      </c>
      <c r="J160" s="422">
        <v>20</v>
      </c>
      <c r="K160" s="422">
        <v>0</v>
      </c>
      <c r="L160" s="422">
        <v>450</v>
      </c>
      <c r="M160" s="251"/>
      <c r="N160" s="424">
        <v>290</v>
      </c>
      <c r="O160" s="422">
        <v>0</v>
      </c>
      <c r="P160" s="422">
        <v>0</v>
      </c>
      <c r="Q160" s="422">
        <v>290</v>
      </c>
      <c r="R160" s="403"/>
    </row>
    <row r="161" spans="1:18" ht="39.6" x14ac:dyDescent="0.3">
      <c r="A161" s="446"/>
      <c r="B161" s="446" t="s">
        <v>506</v>
      </c>
      <c r="C161" s="446" t="s">
        <v>507</v>
      </c>
      <c r="D161" s="446" t="s">
        <v>508</v>
      </c>
      <c r="E161" s="446"/>
      <c r="F161" s="446" t="s">
        <v>509</v>
      </c>
      <c r="G161" s="343" t="str">
        <f>VLOOKUP(F161,class!A$1:B$460,2,FALSE)</f>
        <v>Shire District</v>
      </c>
      <c r="H161" s="343" t="str">
        <f>IFERROR(VLOOKUP(F161,classifications!A$3:C$333,3,FALSE),VLOOKUP(F161,classifications!I$2:K$28,3,FALSE))</f>
        <v>Predominantly Rural</v>
      </c>
      <c r="I161" s="422">
        <v>500</v>
      </c>
      <c r="J161" s="422">
        <v>180</v>
      </c>
      <c r="K161" s="422">
        <v>0</v>
      </c>
      <c r="L161" s="422">
        <v>680</v>
      </c>
      <c r="M161" s="251"/>
      <c r="N161" s="424">
        <v>650</v>
      </c>
      <c r="O161" s="422">
        <v>180</v>
      </c>
      <c r="P161" s="422">
        <v>0</v>
      </c>
      <c r="Q161" s="422">
        <v>830</v>
      </c>
      <c r="R161" s="403"/>
    </row>
    <row r="162" spans="1:18" ht="43.2" x14ac:dyDescent="0.3">
      <c r="A162" s="446"/>
      <c r="B162" s="446" t="s">
        <v>510</v>
      </c>
      <c r="C162" s="446" t="s">
        <v>511</v>
      </c>
      <c r="D162" s="446" t="s">
        <v>512</v>
      </c>
      <c r="E162" s="446"/>
      <c r="F162" s="446" t="s">
        <v>513</v>
      </c>
      <c r="G162" s="343" t="str">
        <f>VLOOKUP(F162,class!A$1:B$460,2,FALSE)</f>
        <v>Shire District</v>
      </c>
      <c r="H162" s="343" t="str">
        <f>IFERROR(VLOOKUP(F162,classifications!A$3:C$333,3,FALSE),VLOOKUP(F162,classifications!I$2:K$28,3,FALSE))</f>
        <v>Predominantly Rural</v>
      </c>
      <c r="I162" s="422">
        <v>590</v>
      </c>
      <c r="J162" s="422">
        <v>140</v>
      </c>
      <c r="K162" s="422">
        <v>0</v>
      </c>
      <c r="L162" s="422">
        <v>730</v>
      </c>
      <c r="M162" s="251"/>
      <c r="N162" s="424">
        <v>730</v>
      </c>
      <c r="O162" s="422">
        <v>180</v>
      </c>
      <c r="P162" s="422">
        <v>0</v>
      </c>
      <c r="Q162" s="422">
        <v>910</v>
      </c>
      <c r="R162" s="403"/>
    </row>
    <row r="163" spans="1:18" x14ac:dyDescent="0.3">
      <c r="A163" s="446"/>
      <c r="B163" s="446"/>
      <c r="C163" s="446"/>
      <c r="D163" s="446"/>
      <c r="E163" s="446"/>
      <c r="F163" s="446"/>
      <c r="G163" s="446"/>
      <c r="H163" s="446"/>
      <c r="I163" s="251"/>
      <c r="J163" s="251"/>
      <c r="K163" s="251"/>
      <c r="L163" s="251"/>
      <c r="M163" s="251"/>
      <c r="N163" s="253"/>
      <c r="O163" s="251"/>
      <c r="P163" s="251"/>
      <c r="Q163" s="251"/>
      <c r="R163" s="403"/>
    </row>
    <row r="164" spans="1:18" ht="39.6" x14ac:dyDescent="0.3">
      <c r="A164" s="446"/>
      <c r="B164" s="446"/>
      <c r="C164" s="446"/>
      <c r="D164" s="446" t="s">
        <v>514</v>
      </c>
      <c r="E164" s="446" t="s">
        <v>515</v>
      </c>
      <c r="F164" s="446" t="s">
        <v>515</v>
      </c>
      <c r="G164" s="343" t="str">
        <f>VLOOKUP(F164,class!A$1:B$460,2,FALSE)</f>
        <v>Shire County</v>
      </c>
      <c r="H164" s="343" t="str">
        <f>IFERROR(VLOOKUP(F164,classifications!A$3:C$333,3,FALSE),VLOOKUP(F164,classifications!I$2:K$28,3,FALSE))</f>
        <v>Predominantly Rural</v>
      </c>
      <c r="I164" s="422">
        <v>1120</v>
      </c>
      <c r="J164" s="422">
        <v>110</v>
      </c>
      <c r="K164" s="422">
        <v>0</v>
      </c>
      <c r="L164" s="422">
        <v>1230</v>
      </c>
      <c r="M164" s="251"/>
      <c r="N164" s="424">
        <v>1140</v>
      </c>
      <c r="O164" s="422">
        <v>140</v>
      </c>
      <c r="P164" s="422">
        <v>0</v>
      </c>
      <c r="Q164" s="422">
        <v>1280</v>
      </c>
      <c r="R164" s="403"/>
    </row>
    <row r="165" spans="1:18" ht="39.6" x14ac:dyDescent="0.3">
      <c r="A165" s="446"/>
      <c r="B165" s="446" t="s">
        <v>516</v>
      </c>
      <c r="C165" s="446" t="s">
        <v>517</v>
      </c>
      <c r="D165" s="446" t="s">
        <v>518</v>
      </c>
      <c r="E165" s="446"/>
      <c r="F165" s="446" t="s">
        <v>519</v>
      </c>
      <c r="G165" s="343" t="str">
        <f>VLOOKUP(F165,class!A$1:B$460,2,FALSE)</f>
        <v>Shire District</v>
      </c>
      <c r="H165" s="343" t="str">
        <f>IFERROR(VLOOKUP(F165,classifications!A$3:C$333,3,FALSE),VLOOKUP(F165,classifications!I$2:K$28,3,FALSE))</f>
        <v>Predominantly Rural</v>
      </c>
      <c r="I165" s="423">
        <v>170</v>
      </c>
      <c r="J165" s="423">
        <v>20</v>
      </c>
      <c r="K165" s="423">
        <v>0</v>
      </c>
      <c r="L165" s="423">
        <v>190</v>
      </c>
      <c r="M165" s="251"/>
      <c r="N165" s="425">
        <v>210</v>
      </c>
      <c r="O165" s="423">
        <v>10</v>
      </c>
      <c r="P165" s="423">
        <v>0</v>
      </c>
      <c r="Q165" s="423">
        <v>220</v>
      </c>
      <c r="R165" s="403"/>
    </row>
    <row r="166" spans="1:18" ht="52.8" x14ac:dyDescent="0.3">
      <c r="A166" s="446"/>
      <c r="B166" s="446" t="s">
        <v>520</v>
      </c>
      <c r="C166" s="446" t="s">
        <v>521</v>
      </c>
      <c r="D166" s="446" t="s">
        <v>522</v>
      </c>
      <c r="E166" s="446"/>
      <c r="F166" s="446" t="s">
        <v>523</v>
      </c>
      <c r="G166" s="343" t="str">
        <f>VLOOKUP(F166,class!A$1:B$460,2,FALSE)</f>
        <v>Shire District</v>
      </c>
      <c r="H166" s="343" t="str">
        <f>IFERROR(VLOOKUP(F166,classifications!A$3:C$333,3,FALSE),VLOOKUP(F166,classifications!I$2:K$28,3,FALSE))</f>
        <v>Urban with Significant Rural</v>
      </c>
      <c r="I166" s="422">
        <v>70</v>
      </c>
      <c r="J166" s="422">
        <v>20</v>
      </c>
      <c r="K166" s="422">
        <v>0</v>
      </c>
      <c r="L166" s="422">
        <v>90</v>
      </c>
      <c r="M166" s="251"/>
      <c r="N166" s="424">
        <v>50</v>
      </c>
      <c r="O166" s="422">
        <v>0</v>
      </c>
      <c r="P166" s="422">
        <v>0</v>
      </c>
      <c r="Q166" s="422">
        <v>50</v>
      </c>
      <c r="R166" s="403"/>
    </row>
    <row r="167" spans="1:18" ht="52.8" x14ac:dyDescent="0.3">
      <c r="A167" s="446"/>
      <c r="B167" s="446" t="s">
        <v>524</v>
      </c>
      <c r="C167" s="446" t="s">
        <v>525</v>
      </c>
      <c r="D167" s="446" t="s">
        <v>526</v>
      </c>
      <c r="E167" s="446"/>
      <c r="F167" s="446" t="s">
        <v>527</v>
      </c>
      <c r="G167" s="343" t="str">
        <f>VLOOKUP(F167,class!A$1:B$460,2,FALSE)</f>
        <v>Shire District</v>
      </c>
      <c r="H167" s="343" t="str">
        <f>IFERROR(VLOOKUP(F167,classifications!A$3:C$333,3,FALSE),VLOOKUP(F167,classifications!I$2:K$28,3,FALSE))</f>
        <v>Urban with Significant Rural</v>
      </c>
      <c r="I167" s="422">
        <v>360</v>
      </c>
      <c r="J167" s="422">
        <v>70</v>
      </c>
      <c r="K167" s="422">
        <v>0</v>
      </c>
      <c r="L167" s="422">
        <v>420</v>
      </c>
      <c r="M167" s="251"/>
      <c r="N167" s="424">
        <v>420</v>
      </c>
      <c r="O167" s="422">
        <v>80</v>
      </c>
      <c r="P167" s="422">
        <v>0</v>
      </c>
      <c r="Q167" s="422">
        <v>500</v>
      </c>
      <c r="R167" s="403"/>
    </row>
    <row r="168" spans="1:18" ht="39.6" x14ac:dyDescent="0.3">
      <c r="A168" s="446"/>
      <c r="B168" s="446" t="s">
        <v>528</v>
      </c>
      <c r="C168" s="446" t="s">
        <v>529</v>
      </c>
      <c r="D168" s="446" t="s">
        <v>530</v>
      </c>
      <c r="E168" s="446"/>
      <c r="F168" s="446" t="s">
        <v>531</v>
      </c>
      <c r="G168" s="343" t="str">
        <f>VLOOKUP(F168,class!A$1:B$460,2,FALSE)</f>
        <v>Shire District</v>
      </c>
      <c r="H168" s="343" t="str">
        <f>IFERROR(VLOOKUP(F168,classifications!A$3:C$333,3,FALSE),VLOOKUP(F168,classifications!I$2:K$28,3,FALSE))</f>
        <v>Predominantly Rural</v>
      </c>
      <c r="I168" s="422">
        <v>120</v>
      </c>
      <c r="J168" s="422">
        <v>0</v>
      </c>
      <c r="K168" s="422">
        <v>0</v>
      </c>
      <c r="L168" s="422">
        <v>120</v>
      </c>
      <c r="M168" s="251"/>
      <c r="N168" s="424">
        <v>100</v>
      </c>
      <c r="O168" s="422">
        <v>20</v>
      </c>
      <c r="P168" s="422">
        <v>0</v>
      </c>
      <c r="Q168" s="422">
        <v>120</v>
      </c>
      <c r="R168" s="403"/>
    </row>
    <row r="169" spans="1:18" ht="39.6" x14ac:dyDescent="0.3">
      <c r="A169" s="446"/>
      <c r="B169" s="446" t="s">
        <v>532</v>
      </c>
      <c r="C169" s="446" t="s">
        <v>533</v>
      </c>
      <c r="D169" s="446" t="s">
        <v>534</v>
      </c>
      <c r="E169" s="446"/>
      <c r="F169" s="446" t="s">
        <v>535</v>
      </c>
      <c r="G169" s="343" t="str">
        <f>VLOOKUP(F169,class!A$1:B$460,2,FALSE)</f>
        <v>Shire District</v>
      </c>
      <c r="H169" s="343" t="str">
        <f>IFERROR(VLOOKUP(F169,classifications!A$3:C$333,3,FALSE),VLOOKUP(F169,classifications!I$2:K$28,3,FALSE))</f>
        <v>Predominantly Rural</v>
      </c>
      <c r="I169" s="422">
        <v>140</v>
      </c>
      <c r="J169" s="422">
        <v>0</v>
      </c>
      <c r="K169" s="422">
        <v>0</v>
      </c>
      <c r="L169" s="422">
        <v>140</v>
      </c>
      <c r="M169" s="251"/>
      <c r="N169" s="424">
        <v>210</v>
      </c>
      <c r="O169" s="422">
        <v>0</v>
      </c>
      <c r="P169" s="422">
        <v>0</v>
      </c>
      <c r="Q169" s="422">
        <v>210</v>
      </c>
      <c r="R169" s="403"/>
    </row>
    <row r="170" spans="1:18" ht="39.6" x14ac:dyDescent="0.3">
      <c r="A170" s="446"/>
      <c r="B170" s="446" t="s">
        <v>536</v>
      </c>
      <c r="C170" s="446" t="s">
        <v>537</v>
      </c>
      <c r="D170" s="446" t="s">
        <v>538</v>
      </c>
      <c r="E170" s="446"/>
      <c r="F170" s="446" t="s">
        <v>539</v>
      </c>
      <c r="G170" s="343" t="str">
        <f>VLOOKUP(F170,class!A$1:B$460,2,FALSE)</f>
        <v>Shire District</v>
      </c>
      <c r="H170" s="343" t="str">
        <f>IFERROR(VLOOKUP(F170,classifications!A$3:C$333,3,FALSE),VLOOKUP(F170,classifications!I$2:K$28,3,FALSE))</f>
        <v>Predominantly Rural</v>
      </c>
      <c r="I170" s="422">
        <v>260</v>
      </c>
      <c r="J170" s="423">
        <v>0</v>
      </c>
      <c r="K170" s="423">
        <v>0</v>
      </c>
      <c r="L170" s="423">
        <v>260</v>
      </c>
      <c r="M170" s="251"/>
      <c r="N170" s="424">
        <v>150</v>
      </c>
      <c r="O170" s="423">
        <v>30</v>
      </c>
      <c r="P170" s="423">
        <v>0</v>
      </c>
      <c r="Q170" s="423">
        <v>180</v>
      </c>
      <c r="R170" s="403"/>
    </row>
    <row r="171" spans="1:18" x14ac:dyDescent="0.3">
      <c r="A171" s="446"/>
      <c r="B171" s="446"/>
      <c r="C171" s="446"/>
      <c r="D171" s="446"/>
      <c r="E171" s="446"/>
      <c r="F171" s="446"/>
      <c r="G171" s="446"/>
      <c r="H171" s="446"/>
      <c r="I171" s="251"/>
      <c r="J171" s="251"/>
      <c r="K171" s="251"/>
      <c r="L171" s="251"/>
      <c r="M171" s="251"/>
      <c r="N171" s="253"/>
      <c r="O171" s="251"/>
      <c r="P171" s="251"/>
      <c r="Q171" s="251"/>
      <c r="R171" s="403"/>
    </row>
    <row r="172" spans="1:18" ht="52.8" x14ac:dyDescent="0.3">
      <c r="A172" s="446"/>
      <c r="B172" s="446"/>
      <c r="C172" s="446"/>
      <c r="D172" s="446" t="s">
        <v>540</v>
      </c>
      <c r="E172" s="446" t="s">
        <v>541</v>
      </c>
      <c r="F172" s="446" t="s">
        <v>541</v>
      </c>
      <c r="G172" s="343" t="str">
        <f>VLOOKUP(F172,class!A$1:B$460,2,FALSE)</f>
        <v>Shire County</v>
      </c>
      <c r="H172" s="343" t="str">
        <f>IFERROR(VLOOKUP(F172,classifications!A$3:C$333,3,FALSE),VLOOKUP(F172,classifications!I$2:K$28,3,FALSE))</f>
        <v>Urban with Significant Rural</v>
      </c>
      <c r="I172" s="422">
        <v>2070</v>
      </c>
      <c r="J172" s="422">
        <v>210</v>
      </c>
      <c r="K172" s="422">
        <v>0</v>
      </c>
      <c r="L172" s="422">
        <v>2280</v>
      </c>
      <c r="M172" s="251"/>
      <c r="N172" s="424">
        <v>2250</v>
      </c>
      <c r="O172" s="422">
        <v>280</v>
      </c>
      <c r="P172" s="422">
        <v>10</v>
      </c>
      <c r="Q172" s="422">
        <v>2540</v>
      </c>
      <c r="R172" s="403"/>
    </row>
    <row r="173" spans="1:18" ht="39.6" x14ac:dyDescent="0.3">
      <c r="A173" s="446"/>
      <c r="B173" s="446" t="s">
        <v>542</v>
      </c>
      <c r="C173" s="446" t="s">
        <v>543</v>
      </c>
      <c r="D173" s="446" t="s">
        <v>544</v>
      </c>
      <c r="E173" s="446"/>
      <c r="F173" s="446" t="s">
        <v>545</v>
      </c>
      <c r="G173" s="343" t="str">
        <f>VLOOKUP(F173,class!A$1:B$460,2,FALSE)</f>
        <v>Shire District</v>
      </c>
      <c r="H173" s="343" t="str">
        <f>IFERROR(VLOOKUP(F173,classifications!A$3:C$333,3,FALSE),VLOOKUP(F173,classifications!I$2:K$28,3,FALSE))</f>
        <v>Predominantly Urban</v>
      </c>
      <c r="I173" s="422">
        <v>220</v>
      </c>
      <c r="J173" s="422">
        <v>30</v>
      </c>
      <c r="K173" s="422">
        <v>0</v>
      </c>
      <c r="L173" s="422">
        <v>250</v>
      </c>
      <c r="M173" s="251"/>
      <c r="N173" s="424">
        <v>240</v>
      </c>
      <c r="O173" s="422">
        <v>0</v>
      </c>
      <c r="P173" s="422">
        <v>0</v>
      </c>
      <c r="Q173" s="422">
        <v>240</v>
      </c>
      <c r="R173" s="403"/>
    </row>
    <row r="174" spans="1:18" ht="52.8" x14ac:dyDescent="0.3">
      <c r="A174" s="446"/>
      <c r="B174" s="446" t="s">
        <v>546</v>
      </c>
      <c r="C174" s="446" t="s">
        <v>547</v>
      </c>
      <c r="D174" s="446" t="s">
        <v>548</v>
      </c>
      <c r="E174" s="446"/>
      <c r="F174" s="446" t="s">
        <v>549</v>
      </c>
      <c r="G174" s="343" t="str">
        <f>VLOOKUP(F174,class!A$1:B$460,2,FALSE)</f>
        <v>Shire District</v>
      </c>
      <c r="H174" s="343" t="str">
        <f>IFERROR(VLOOKUP(F174,classifications!A$3:C$333,3,FALSE),VLOOKUP(F174,classifications!I$2:K$28,3,FALSE))</f>
        <v>Urban with Significant Rural</v>
      </c>
      <c r="I174" s="422">
        <v>400</v>
      </c>
      <c r="J174" s="422">
        <v>10</v>
      </c>
      <c r="K174" s="422">
        <v>0</v>
      </c>
      <c r="L174" s="422">
        <v>410</v>
      </c>
      <c r="M174" s="251"/>
      <c r="N174" s="424">
        <v>260</v>
      </c>
      <c r="O174" s="422">
        <v>10</v>
      </c>
      <c r="P174" s="422">
        <v>10</v>
      </c>
      <c r="Q174" s="422">
        <v>280</v>
      </c>
      <c r="R174" s="403"/>
    </row>
    <row r="175" spans="1:18" ht="39.6" x14ac:dyDescent="0.3">
      <c r="A175" s="446"/>
      <c r="B175" s="446" t="s">
        <v>550</v>
      </c>
      <c r="C175" s="446" t="s">
        <v>551</v>
      </c>
      <c r="D175" s="446" t="s">
        <v>552</v>
      </c>
      <c r="E175" s="446"/>
      <c r="F175" s="446" t="s">
        <v>553</v>
      </c>
      <c r="G175" s="343" t="str">
        <f>VLOOKUP(F175,class!A$1:B$460,2,FALSE)</f>
        <v>Shire District</v>
      </c>
      <c r="H175" s="343" t="str">
        <f>IFERROR(VLOOKUP(F175,classifications!A$3:C$333,3,FALSE),VLOOKUP(F175,classifications!I$2:K$28,3,FALSE))</f>
        <v>Predominantly Urban</v>
      </c>
      <c r="I175" s="422">
        <v>280</v>
      </c>
      <c r="J175" s="422">
        <v>0</v>
      </c>
      <c r="K175" s="422">
        <v>0</v>
      </c>
      <c r="L175" s="422">
        <v>290</v>
      </c>
      <c r="M175" s="251"/>
      <c r="N175" s="424">
        <v>180</v>
      </c>
      <c r="O175" s="422">
        <v>10</v>
      </c>
      <c r="P175" s="422">
        <v>0</v>
      </c>
      <c r="Q175" s="422">
        <v>180</v>
      </c>
      <c r="R175" s="403"/>
    </row>
    <row r="176" spans="1:18" ht="39.6" x14ac:dyDescent="0.3">
      <c r="A176" s="446"/>
      <c r="B176" s="446" t="s">
        <v>554</v>
      </c>
      <c r="C176" s="446" t="s">
        <v>555</v>
      </c>
      <c r="D176" s="446" t="s">
        <v>556</v>
      </c>
      <c r="E176" s="446"/>
      <c r="F176" s="446" t="s">
        <v>557</v>
      </c>
      <c r="G176" s="343" t="str">
        <f>VLOOKUP(F176,class!A$1:B$460,2,FALSE)</f>
        <v>Shire District</v>
      </c>
      <c r="H176" s="343" t="str">
        <f>IFERROR(VLOOKUP(F176,classifications!A$3:C$333,3,FALSE),VLOOKUP(F176,classifications!I$2:K$28,3,FALSE))</f>
        <v>Predominantly Rural</v>
      </c>
      <c r="I176" s="422">
        <v>130</v>
      </c>
      <c r="J176" s="422">
        <v>20</v>
      </c>
      <c r="K176" s="422">
        <v>0</v>
      </c>
      <c r="L176" s="422">
        <v>150</v>
      </c>
      <c r="M176" s="251"/>
      <c r="N176" s="424">
        <v>280</v>
      </c>
      <c r="O176" s="422">
        <v>10</v>
      </c>
      <c r="P176" s="422">
        <v>0</v>
      </c>
      <c r="Q176" s="422">
        <v>290</v>
      </c>
      <c r="R176" s="403"/>
    </row>
    <row r="177" spans="1:18" ht="39.6" x14ac:dyDescent="0.3">
      <c r="A177" s="446"/>
      <c r="B177" s="446" t="s">
        <v>558</v>
      </c>
      <c r="C177" s="446" t="s">
        <v>559</v>
      </c>
      <c r="D177" s="446" t="s">
        <v>560</v>
      </c>
      <c r="E177" s="446"/>
      <c r="F177" s="446" t="s">
        <v>561</v>
      </c>
      <c r="G177" s="343" t="str">
        <f>VLOOKUP(F177,class!A$1:B$460,2,FALSE)</f>
        <v>Shire District</v>
      </c>
      <c r="H177" s="343" t="str">
        <f>IFERROR(VLOOKUP(F177,classifications!A$3:C$333,3,FALSE),VLOOKUP(F177,classifications!I$2:K$28,3,FALSE))</f>
        <v>Predominantly Urban</v>
      </c>
      <c r="I177" s="423">
        <v>70</v>
      </c>
      <c r="J177" s="423">
        <v>0</v>
      </c>
      <c r="K177" s="423">
        <v>0</v>
      </c>
      <c r="L177" s="423">
        <v>70</v>
      </c>
      <c r="M177" s="251"/>
      <c r="N177" s="425">
        <v>120</v>
      </c>
      <c r="O177" s="423">
        <v>10</v>
      </c>
      <c r="P177" s="423">
        <v>0</v>
      </c>
      <c r="Q177" s="423">
        <v>130</v>
      </c>
      <c r="R177" s="403"/>
    </row>
    <row r="178" spans="1:18" ht="39.6" x14ac:dyDescent="0.3">
      <c r="A178" s="446"/>
      <c r="B178" s="446" t="s">
        <v>562</v>
      </c>
      <c r="C178" s="446" t="s">
        <v>563</v>
      </c>
      <c r="D178" s="446" t="s">
        <v>564</v>
      </c>
      <c r="E178" s="446"/>
      <c r="F178" s="446" t="s">
        <v>565</v>
      </c>
      <c r="G178" s="343" t="str">
        <f>VLOOKUP(F178,class!A$1:B$460,2,FALSE)</f>
        <v>Shire District</v>
      </c>
      <c r="H178" s="343" t="str">
        <f>IFERROR(VLOOKUP(F178,classifications!A$3:C$333,3,FALSE),VLOOKUP(F178,classifications!I$2:K$28,3,FALSE))</f>
        <v>Predominantly Rural</v>
      </c>
      <c r="I178" s="423">
        <v>280</v>
      </c>
      <c r="J178" s="423">
        <v>30</v>
      </c>
      <c r="K178" s="423">
        <v>0</v>
      </c>
      <c r="L178" s="423">
        <v>320</v>
      </c>
      <c r="M178" s="251"/>
      <c r="N178" s="424">
        <v>140</v>
      </c>
      <c r="O178" s="422">
        <v>40</v>
      </c>
      <c r="P178" s="422">
        <v>0</v>
      </c>
      <c r="Q178" s="422">
        <v>180</v>
      </c>
      <c r="R178" s="403"/>
    </row>
    <row r="179" spans="1:18" ht="57.6" x14ac:dyDescent="0.3">
      <c r="A179" s="446"/>
      <c r="B179" s="446" t="s">
        <v>566</v>
      </c>
      <c r="C179" s="446" t="s">
        <v>567</v>
      </c>
      <c r="D179" s="446" t="s">
        <v>568</v>
      </c>
      <c r="E179" s="446"/>
      <c r="F179" s="446" t="s">
        <v>569</v>
      </c>
      <c r="G179" s="343" t="str">
        <f>VLOOKUP(F179,class!A$1:B$460,2,FALSE)</f>
        <v>Shire District</v>
      </c>
      <c r="H179" s="343" t="str">
        <f>IFERROR(VLOOKUP(F179,classifications!A$3:C$333,3,FALSE),VLOOKUP(F179,classifications!I$2:K$28,3,FALSE))</f>
        <v>Predominantly Urban</v>
      </c>
      <c r="I179" s="422">
        <v>240</v>
      </c>
      <c r="J179" s="422">
        <v>50</v>
      </c>
      <c r="K179" s="422">
        <v>0</v>
      </c>
      <c r="L179" s="422">
        <v>280</v>
      </c>
      <c r="M179" s="251"/>
      <c r="N179" s="424">
        <v>250</v>
      </c>
      <c r="O179" s="422">
        <v>70</v>
      </c>
      <c r="P179" s="422">
        <v>0</v>
      </c>
      <c r="Q179" s="422">
        <v>320</v>
      </c>
      <c r="R179" s="403"/>
    </row>
    <row r="180" spans="1:18" ht="52.8" x14ac:dyDescent="0.3">
      <c r="A180" s="446"/>
      <c r="B180" s="446" t="s">
        <v>570</v>
      </c>
      <c r="C180" s="446" t="s">
        <v>571</v>
      </c>
      <c r="D180" s="446" t="s">
        <v>572</v>
      </c>
      <c r="E180" s="446"/>
      <c r="F180" s="446" t="s">
        <v>573</v>
      </c>
      <c r="G180" s="343" t="str">
        <f>VLOOKUP(F180,class!A$1:B$460,2,FALSE)</f>
        <v>Shire District</v>
      </c>
      <c r="H180" s="343" t="str">
        <f>IFERROR(VLOOKUP(F180,classifications!A$3:C$333,3,FALSE),VLOOKUP(F180,classifications!I$2:K$28,3,FALSE))</f>
        <v>Urban with Significant Rural</v>
      </c>
      <c r="I180" s="422">
        <v>440</v>
      </c>
      <c r="J180" s="422">
        <v>80</v>
      </c>
      <c r="K180" s="422">
        <v>0</v>
      </c>
      <c r="L180" s="422">
        <v>520</v>
      </c>
      <c r="M180" s="251"/>
      <c r="N180" s="424">
        <v>800</v>
      </c>
      <c r="O180" s="422">
        <v>140</v>
      </c>
      <c r="P180" s="422">
        <v>0</v>
      </c>
      <c r="Q180" s="422">
        <v>940</v>
      </c>
      <c r="R180" s="403"/>
    </row>
    <row r="181" spans="1:18" x14ac:dyDescent="0.3">
      <c r="A181" s="446"/>
      <c r="B181" s="446"/>
      <c r="C181" s="446"/>
      <c r="D181" s="446"/>
      <c r="E181" s="446"/>
      <c r="F181" s="446"/>
      <c r="G181" s="446"/>
      <c r="H181" s="446"/>
      <c r="I181" s="251"/>
      <c r="J181" s="251"/>
      <c r="K181" s="251"/>
      <c r="L181" s="251"/>
      <c r="M181" s="251"/>
      <c r="N181" s="253"/>
      <c r="O181" s="251"/>
      <c r="P181" s="251"/>
      <c r="Q181" s="251"/>
      <c r="R181" s="403"/>
    </row>
    <row r="182" spans="1:18" ht="39.6" x14ac:dyDescent="0.3">
      <c r="A182" s="446"/>
      <c r="B182" s="446"/>
      <c r="C182" s="446"/>
      <c r="D182" s="446" t="s">
        <v>574</v>
      </c>
      <c r="E182" s="446" t="s">
        <v>575</v>
      </c>
      <c r="F182" s="446" t="s">
        <v>575</v>
      </c>
      <c r="G182" s="343" t="str">
        <f>VLOOKUP(F182,class!A$1:B$460,2,FALSE)</f>
        <v>Shire County</v>
      </c>
      <c r="H182" s="343" t="str">
        <f>IFERROR(VLOOKUP(F182,classifications!A$3:C$333,3,FALSE),VLOOKUP(F182,classifications!I$2:K$28,3,FALSE))</f>
        <v>Predominantly Rural</v>
      </c>
      <c r="I182" s="422">
        <v>3020</v>
      </c>
      <c r="J182" s="422">
        <v>680</v>
      </c>
      <c r="K182" s="422">
        <v>10</v>
      </c>
      <c r="L182" s="422">
        <v>3710</v>
      </c>
      <c r="M182" s="251"/>
      <c r="N182" s="424">
        <v>2810</v>
      </c>
      <c r="O182" s="422">
        <v>470</v>
      </c>
      <c r="P182" s="422">
        <v>20</v>
      </c>
      <c r="Q182" s="422">
        <v>3290</v>
      </c>
      <c r="R182" s="403"/>
    </row>
    <row r="183" spans="1:18" ht="39.6" x14ac:dyDescent="0.3">
      <c r="A183" s="446"/>
      <c r="B183" s="446" t="s">
        <v>576</v>
      </c>
      <c r="C183" s="446" t="s">
        <v>577</v>
      </c>
      <c r="D183" s="446" t="s">
        <v>578</v>
      </c>
      <c r="E183" s="446"/>
      <c r="F183" s="446" t="s">
        <v>579</v>
      </c>
      <c r="G183" s="343" t="str">
        <f>VLOOKUP(F183,class!A$1:B$460,2,FALSE)</f>
        <v>Shire District</v>
      </c>
      <c r="H183" s="343" t="str">
        <f>IFERROR(VLOOKUP(F183,classifications!A$3:C$333,3,FALSE),VLOOKUP(F183,classifications!I$2:K$28,3,FALSE))</f>
        <v>Predominantly Rural</v>
      </c>
      <c r="I183" s="422">
        <v>730</v>
      </c>
      <c r="J183" s="422">
        <v>220</v>
      </c>
      <c r="K183" s="422">
        <v>0</v>
      </c>
      <c r="L183" s="422">
        <v>940</v>
      </c>
      <c r="M183" s="251"/>
      <c r="N183" s="424">
        <v>560</v>
      </c>
      <c r="O183" s="422">
        <v>140</v>
      </c>
      <c r="P183" s="422">
        <v>0</v>
      </c>
      <c r="Q183" s="422">
        <v>710</v>
      </c>
      <c r="R183" s="403"/>
    </row>
    <row r="184" spans="1:18" ht="39.6" x14ac:dyDescent="0.3">
      <c r="A184" s="446"/>
      <c r="B184" s="446" t="s">
        <v>580</v>
      </c>
      <c r="C184" s="446" t="s">
        <v>581</v>
      </c>
      <c r="D184" s="446" t="s">
        <v>582</v>
      </c>
      <c r="E184" s="446"/>
      <c r="F184" s="446" t="s">
        <v>583</v>
      </c>
      <c r="G184" s="343" t="str">
        <f>VLOOKUP(F184,class!A$1:B$460,2,FALSE)</f>
        <v>Shire District</v>
      </c>
      <c r="H184" s="343" t="str">
        <f>IFERROR(VLOOKUP(F184,classifications!A$3:C$333,3,FALSE),VLOOKUP(F184,classifications!I$2:K$28,3,FALSE))</f>
        <v>Predominantly Urban</v>
      </c>
      <c r="I184" s="422">
        <v>520</v>
      </c>
      <c r="J184" s="422">
        <v>140</v>
      </c>
      <c r="K184" s="422">
        <v>10</v>
      </c>
      <c r="L184" s="422">
        <v>670</v>
      </c>
      <c r="M184" s="251"/>
      <c r="N184" s="424">
        <v>220</v>
      </c>
      <c r="O184" s="422">
        <v>60</v>
      </c>
      <c r="P184" s="422">
        <v>20</v>
      </c>
      <c r="Q184" s="422">
        <v>290</v>
      </c>
      <c r="R184" s="403"/>
    </row>
    <row r="185" spans="1:18" ht="39.6" x14ac:dyDescent="0.3">
      <c r="A185" s="446"/>
      <c r="B185" s="446" t="s">
        <v>584</v>
      </c>
      <c r="C185" s="446" t="s">
        <v>585</v>
      </c>
      <c r="D185" s="446" t="s">
        <v>586</v>
      </c>
      <c r="E185" s="446"/>
      <c r="F185" s="446" t="s">
        <v>587</v>
      </c>
      <c r="G185" s="343" t="str">
        <f>VLOOKUP(F185,class!A$1:B$460,2,FALSE)</f>
        <v>Shire District</v>
      </c>
      <c r="H185" s="343" t="str">
        <f>IFERROR(VLOOKUP(F185,classifications!A$3:C$333,3,FALSE),VLOOKUP(F185,classifications!I$2:K$28,3,FALSE))</f>
        <v>Predominantly Rural</v>
      </c>
      <c r="I185" s="422">
        <v>100</v>
      </c>
      <c r="J185" s="422">
        <v>10</v>
      </c>
      <c r="K185" s="422">
        <v>0</v>
      </c>
      <c r="L185" s="422">
        <v>110</v>
      </c>
      <c r="M185" s="251"/>
      <c r="N185" s="424">
        <v>240</v>
      </c>
      <c r="O185" s="422">
        <v>20</v>
      </c>
      <c r="P185" s="422">
        <v>0</v>
      </c>
      <c r="Q185" s="422">
        <v>270</v>
      </c>
      <c r="R185" s="403"/>
    </row>
    <row r="186" spans="1:18" ht="39.6" x14ac:dyDescent="0.3">
      <c r="A186" s="446"/>
      <c r="B186" s="446" t="s">
        <v>588</v>
      </c>
      <c r="C186" s="446" t="s">
        <v>589</v>
      </c>
      <c r="D186" s="446" t="s">
        <v>590</v>
      </c>
      <c r="E186" s="446"/>
      <c r="F186" s="446" t="s">
        <v>591</v>
      </c>
      <c r="G186" s="343" t="str">
        <f>VLOOKUP(F186,class!A$1:B$460,2,FALSE)</f>
        <v>Shire District</v>
      </c>
      <c r="H186" s="343" t="str">
        <f>IFERROR(VLOOKUP(F186,classifications!A$3:C$333,3,FALSE),VLOOKUP(F186,classifications!I$2:K$28,3,FALSE))</f>
        <v>Predominantly Rural</v>
      </c>
      <c r="I186" s="422">
        <v>470</v>
      </c>
      <c r="J186" s="422">
        <v>120</v>
      </c>
      <c r="K186" s="422">
        <v>0</v>
      </c>
      <c r="L186" s="422">
        <v>580</v>
      </c>
      <c r="M186" s="251"/>
      <c r="N186" s="424">
        <v>400</v>
      </c>
      <c r="O186" s="422">
        <v>90</v>
      </c>
      <c r="P186" s="422">
        <v>0</v>
      </c>
      <c r="Q186" s="422">
        <v>490</v>
      </c>
      <c r="R186" s="403"/>
    </row>
    <row r="187" spans="1:18" ht="39.6" x14ac:dyDescent="0.3">
      <c r="A187" s="446"/>
      <c r="B187" s="446" t="s">
        <v>592</v>
      </c>
      <c r="C187" s="446" t="s">
        <v>593</v>
      </c>
      <c r="D187" s="446" t="s">
        <v>594</v>
      </c>
      <c r="E187" s="446"/>
      <c r="F187" s="446" t="s">
        <v>595</v>
      </c>
      <c r="G187" s="343" t="str">
        <f>VLOOKUP(F187,class!A$1:B$460,2,FALSE)</f>
        <v>Shire District</v>
      </c>
      <c r="H187" s="343" t="str">
        <f>IFERROR(VLOOKUP(F187,classifications!A$3:C$333,3,FALSE),VLOOKUP(F187,classifications!I$2:K$28,3,FALSE))</f>
        <v>Predominantly Rural</v>
      </c>
      <c r="I187" s="422">
        <v>430</v>
      </c>
      <c r="J187" s="422">
        <v>130</v>
      </c>
      <c r="K187" s="422">
        <v>0</v>
      </c>
      <c r="L187" s="422">
        <v>560</v>
      </c>
      <c r="M187" s="251"/>
      <c r="N187" s="424">
        <v>480</v>
      </c>
      <c r="O187" s="422">
        <v>70</v>
      </c>
      <c r="P187" s="422">
        <v>0</v>
      </c>
      <c r="Q187" s="422">
        <v>540</v>
      </c>
      <c r="R187" s="403"/>
    </row>
    <row r="188" spans="1:18" ht="39.6" x14ac:dyDescent="0.3">
      <c r="A188" s="446"/>
      <c r="B188" s="446" t="s">
        <v>596</v>
      </c>
      <c r="C188" s="446" t="s">
        <v>597</v>
      </c>
      <c r="D188" s="446" t="s">
        <v>598</v>
      </c>
      <c r="E188" s="446"/>
      <c r="F188" s="446" t="s">
        <v>599</v>
      </c>
      <c r="G188" s="343" t="str">
        <f>VLOOKUP(F188,class!A$1:B$460,2,FALSE)</f>
        <v>Shire District</v>
      </c>
      <c r="H188" s="343" t="str">
        <f>IFERROR(VLOOKUP(F188,classifications!A$3:C$333,3,FALSE),VLOOKUP(F188,classifications!I$2:K$28,3,FALSE))</f>
        <v>Predominantly Rural</v>
      </c>
      <c r="I188" s="422">
        <v>430</v>
      </c>
      <c r="J188" s="422">
        <v>30</v>
      </c>
      <c r="K188" s="422">
        <v>0</v>
      </c>
      <c r="L188" s="422">
        <v>460</v>
      </c>
      <c r="M188" s="251"/>
      <c r="N188" s="424">
        <v>540</v>
      </c>
      <c r="O188" s="422">
        <v>50</v>
      </c>
      <c r="P188" s="422">
        <v>0</v>
      </c>
      <c r="Q188" s="422">
        <v>580</v>
      </c>
      <c r="R188" s="403"/>
    </row>
    <row r="189" spans="1:18" ht="39.6" x14ac:dyDescent="0.3">
      <c r="A189" s="446"/>
      <c r="B189" s="446" t="s">
        <v>600</v>
      </c>
      <c r="C189" s="446" t="s">
        <v>601</v>
      </c>
      <c r="D189" s="446" t="s">
        <v>602</v>
      </c>
      <c r="E189" s="446"/>
      <c r="F189" s="446" t="s">
        <v>603</v>
      </c>
      <c r="G189" s="343" t="str">
        <f>VLOOKUP(F189,class!A$1:B$460,2,FALSE)</f>
        <v>Shire District</v>
      </c>
      <c r="H189" s="343" t="str">
        <f>IFERROR(VLOOKUP(F189,classifications!A$3:C$333,3,FALSE),VLOOKUP(F189,classifications!I$2:K$28,3,FALSE))</f>
        <v>Predominantly Rural</v>
      </c>
      <c r="I189" s="422">
        <v>120</v>
      </c>
      <c r="J189" s="422">
        <v>0</v>
      </c>
      <c r="K189" s="422">
        <v>0</v>
      </c>
      <c r="L189" s="422">
        <v>120</v>
      </c>
      <c r="M189" s="251"/>
      <c r="N189" s="424">
        <v>120</v>
      </c>
      <c r="O189" s="422">
        <v>0</v>
      </c>
      <c r="P189" s="422">
        <v>0</v>
      </c>
      <c r="Q189" s="422">
        <v>120</v>
      </c>
      <c r="R189" s="403"/>
    </row>
    <row r="190" spans="1:18" ht="39.6" x14ac:dyDescent="0.3">
      <c r="A190" s="446"/>
      <c r="B190" s="446" t="s">
        <v>604</v>
      </c>
      <c r="C190" s="446" t="s">
        <v>605</v>
      </c>
      <c r="D190" s="446" t="s">
        <v>606</v>
      </c>
      <c r="E190" s="446"/>
      <c r="F190" s="446" t="s">
        <v>607</v>
      </c>
      <c r="G190" s="343" t="str">
        <f>VLOOKUP(F190,class!A$1:B$460,2,FALSE)</f>
        <v>Shire District</v>
      </c>
      <c r="H190" s="343" t="str">
        <f>IFERROR(VLOOKUP(F190,classifications!A$3:C$333,3,FALSE),VLOOKUP(F190,classifications!I$2:K$28,3,FALSE))</f>
        <v>Predominantly Rural</v>
      </c>
      <c r="I190" s="422">
        <v>220</v>
      </c>
      <c r="J190" s="422">
        <v>40</v>
      </c>
      <c r="K190" s="422">
        <v>0</v>
      </c>
      <c r="L190" s="422">
        <v>260</v>
      </c>
      <c r="M190" s="251"/>
      <c r="N190" s="424">
        <v>260</v>
      </c>
      <c r="O190" s="422">
        <v>40</v>
      </c>
      <c r="P190" s="422">
        <v>0</v>
      </c>
      <c r="Q190" s="422">
        <v>300</v>
      </c>
      <c r="R190" s="403"/>
    </row>
    <row r="191" spans="1:18" x14ac:dyDescent="0.3">
      <c r="A191" s="446"/>
      <c r="B191" s="446"/>
      <c r="C191" s="446"/>
      <c r="D191" s="446"/>
      <c r="E191" s="446"/>
      <c r="F191" s="446"/>
      <c r="G191" s="446"/>
      <c r="H191" s="446"/>
      <c r="I191" s="251"/>
      <c r="J191" s="251"/>
      <c r="K191" s="251"/>
      <c r="L191" s="251"/>
      <c r="M191" s="251"/>
      <c r="N191" s="253"/>
      <c r="O191" s="251"/>
      <c r="P191" s="251"/>
      <c r="Q191" s="251"/>
      <c r="R191" s="403"/>
    </row>
    <row r="192" spans="1:18" ht="52.8" x14ac:dyDescent="0.3">
      <c r="A192" s="446"/>
      <c r="B192" s="446"/>
      <c r="C192" s="446"/>
      <c r="D192" s="446" t="s">
        <v>634</v>
      </c>
      <c r="E192" s="446" t="s">
        <v>635</v>
      </c>
      <c r="F192" s="446" t="s">
        <v>635</v>
      </c>
      <c r="G192" s="343" t="str">
        <f>VLOOKUP(F192,class!A$1:B$460,2,FALSE)</f>
        <v>Shire County</v>
      </c>
      <c r="H192" s="343" t="str">
        <f>IFERROR(VLOOKUP(F192,classifications!A$3:C$333,3,FALSE),VLOOKUP(F192,classifications!I$2:K$28,3,FALSE))</f>
        <v>Urban with Significant Rural</v>
      </c>
      <c r="I192" s="422">
        <v>990</v>
      </c>
      <c r="J192" s="422">
        <v>450</v>
      </c>
      <c r="K192" s="422">
        <v>0</v>
      </c>
      <c r="L192" s="422">
        <v>1440</v>
      </c>
      <c r="M192" s="251"/>
      <c r="N192" s="424">
        <v>890</v>
      </c>
      <c r="O192" s="422">
        <v>240</v>
      </c>
      <c r="P192" s="422">
        <v>10</v>
      </c>
      <c r="Q192" s="422">
        <v>1140</v>
      </c>
      <c r="R192" s="403"/>
    </row>
    <row r="193" spans="1:18" ht="39.6" x14ac:dyDescent="0.3">
      <c r="A193" s="446"/>
      <c r="B193" s="446" t="s">
        <v>636</v>
      </c>
      <c r="C193" s="446" t="s">
        <v>637</v>
      </c>
      <c r="D193" s="446" t="s">
        <v>638</v>
      </c>
      <c r="E193" s="446"/>
      <c r="F193" s="446" t="s">
        <v>639</v>
      </c>
      <c r="G193" s="343" t="str">
        <f>VLOOKUP(F193,class!A$1:B$460,2,FALSE)</f>
        <v>Shire District</v>
      </c>
      <c r="H193" s="343" t="str">
        <f>IFERROR(VLOOKUP(F193,classifications!A$3:C$333,3,FALSE),VLOOKUP(F193,classifications!I$2:K$28,3,FALSE))</f>
        <v>Predominantly Urban</v>
      </c>
      <c r="I193" s="422">
        <v>70</v>
      </c>
      <c r="J193" s="422">
        <v>0</v>
      </c>
      <c r="K193" s="422">
        <v>0</v>
      </c>
      <c r="L193" s="422">
        <v>70</v>
      </c>
      <c r="M193" s="251"/>
      <c r="N193" s="424">
        <v>80</v>
      </c>
      <c r="O193" s="422">
        <v>0</v>
      </c>
      <c r="P193" s="422">
        <v>0</v>
      </c>
      <c r="Q193" s="422">
        <v>80</v>
      </c>
      <c r="R193" s="403"/>
    </row>
    <row r="194" spans="1:18" ht="39.6" x14ac:dyDescent="0.3">
      <c r="A194" s="446"/>
      <c r="B194" s="446" t="s">
        <v>640</v>
      </c>
      <c r="C194" s="446" t="s">
        <v>641</v>
      </c>
      <c r="D194" s="446" t="s">
        <v>642</v>
      </c>
      <c r="E194" s="446"/>
      <c r="F194" s="446" t="s">
        <v>643</v>
      </c>
      <c r="G194" s="343" t="str">
        <f>VLOOKUP(F194,class!A$1:B$460,2,FALSE)</f>
        <v>Shire District</v>
      </c>
      <c r="H194" s="343" t="str">
        <f>IFERROR(VLOOKUP(F194,classifications!A$3:C$333,3,FALSE),VLOOKUP(F194,classifications!I$2:K$28,3,FALSE))</f>
        <v>Predominantly Urban</v>
      </c>
      <c r="I194" s="422">
        <v>30</v>
      </c>
      <c r="J194" s="422">
        <v>0</v>
      </c>
      <c r="K194" s="422">
        <v>0</v>
      </c>
      <c r="L194" s="422">
        <v>30</v>
      </c>
      <c r="M194" s="251"/>
      <c r="N194" s="424">
        <v>10</v>
      </c>
      <c r="O194" s="422">
        <v>0</v>
      </c>
      <c r="P194" s="422">
        <v>0</v>
      </c>
      <c r="Q194" s="422">
        <v>10</v>
      </c>
      <c r="R194" s="403"/>
    </row>
    <row r="195" spans="1:18" ht="52.8" x14ac:dyDescent="0.3">
      <c r="A195" s="446"/>
      <c r="B195" s="446" t="s">
        <v>644</v>
      </c>
      <c r="C195" s="446" t="s">
        <v>645</v>
      </c>
      <c r="D195" s="446" t="s">
        <v>646</v>
      </c>
      <c r="E195" s="446"/>
      <c r="F195" s="446" t="s">
        <v>647</v>
      </c>
      <c r="G195" s="343" t="str">
        <f>VLOOKUP(F195,class!A$1:B$460,2,FALSE)</f>
        <v>Shire District</v>
      </c>
      <c r="H195" s="343" t="str">
        <f>IFERROR(VLOOKUP(F195,classifications!A$3:C$333,3,FALSE),VLOOKUP(F195,classifications!I$2:K$28,3,FALSE))</f>
        <v>Urban with Significant Rural</v>
      </c>
      <c r="I195" s="422">
        <v>380</v>
      </c>
      <c r="J195" s="422">
        <v>300</v>
      </c>
      <c r="K195" s="422">
        <v>0</v>
      </c>
      <c r="L195" s="422">
        <v>670</v>
      </c>
      <c r="M195" s="251"/>
      <c r="N195" s="424">
        <v>180</v>
      </c>
      <c r="O195" s="422">
        <v>40</v>
      </c>
      <c r="P195" s="422">
        <v>10</v>
      </c>
      <c r="Q195" s="422">
        <v>230</v>
      </c>
      <c r="R195" s="403"/>
    </row>
    <row r="196" spans="1:18" ht="39.6" x14ac:dyDescent="0.3">
      <c r="A196" s="446"/>
      <c r="B196" s="446" t="s">
        <v>648</v>
      </c>
      <c r="C196" s="446" t="s">
        <v>649</v>
      </c>
      <c r="D196" s="446" t="s">
        <v>650</v>
      </c>
      <c r="E196" s="446"/>
      <c r="F196" s="446" t="s">
        <v>651</v>
      </c>
      <c r="G196" s="343" t="str">
        <f>VLOOKUP(F196,class!A$1:B$460,2,FALSE)</f>
        <v>Shire District</v>
      </c>
      <c r="H196" s="343" t="str">
        <f>IFERROR(VLOOKUP(F196,classifications!A$3:C$333,3,FALSE),VLOOKUP(F196,classifications!I$2:K$28,3,FALSE))</f>
        <v>Predominantly Rural</v>
      </c>
      <c r="I196" s="422">
        <v>90</v>
      </c>
      <c r="J196" s="422">
        <v>50</v>
      </c>
      <c r="K196" s="422">
        <v>0</v>
      </c>
      <c r="L196" s="422">
        <v>140</v>
      </c>
      <c r="M196" s="251"/>
      <c r="N196" s="424">
        <v>110</v>
      </c>
      <c r="O196" s="422">
        <v>60</v>
      </c>
      <c r="P196" s="422">
        <v>0</v>
      </c>
      <c r="Q196" s="422">
        <v>170</v>
      </c>
      <c r="R196" s="403"/>
    </row>
    <row r="197" spans="1:18" ht="39.6" x14ac:dyDescent="0.3">
      <c r="A197" s="446"/>
      <c r="B197" s="446" t="s">
        <v>652</v>
      </c>
      <c r="C197" s="446" t="s">
        <v>653</v>
      </c>
      <c r="D197" s="446" t="s">
        <v>654</v>
      </c>
      <c r="E197" s="446"/>
      <c r="F197" s="446" t="s">
        <v>655</v>
      </c>
      <c r="G197" s="343" t="str">
        <f>VLOOKUP(F197,class!A$1:B$460,2,FALSE)</f>
        <v>Shire District</v>
      </c>
      <c r="H197" s="343" t="str">
        <f>IFERROR(VLOOKUP(F197,classifications!A$3:C$333,3,FALSE),VLOOKUP(F197,classifications!I$2:K$28,3,FALSE))</f>
        <v>Predominantly Rural</v>
      </c>
      <c r="I197" s="422">
        <v>420</v>
      </c>
      <c r="J197" s="422">
        <v>100</v>
      </c>
      <c r="K197" s="422">
        <v>0</v>
      </c>
      <c r="L197" s="422">
        <v>520</v>
      </c>
      <c r="M197" s="251"/>
      <c r="N197" s="424">
        <v>510</v>
      </c>
      <c r="O197" s="422">
        <v>140</v>
      </c>
      <c r="P197" s="422">
        <v>0</v>
      </c>
      <c r="Q197" s="422">
        <v>650</v>
      </c>
      <c r="R197" s="403"/>
    </row>
    <row r="198" spans="1:18" x14ac:dyDescent="0.3">
      <c r="A198" s="446"/>
      <c r="B198" s="446"/>
      <c r="C198" s="446"/>
      <c r="D198" s="446"/>
      <c r="E198" s="446"/>
      <c r="F198" s="446"/>
      <c r="G198" s="446"/>
      <c r="H198" s="446"/>
      <c r="I198" s="251"/>
      <c r="J198" s="251"/>
      <c r="K198" s="251"/>
      <c r="L198" s="251"/>
      <c r="M198" s="251"/>
      <c r="N198" s="253"/>
      <c r="O198" s="251"/>
      <c r="P198" s="251"/>
      <c r="Q198" s="251"/>
      <c r="R198" s="403"/>
    </row>
    <row r="199" spans="1:18" ht="52.8" x14ac:dyDescent="0.3">
      <c r="A199" s="446"/>
      <c r="B199" s="446"/>
      <c r="C199" s="446"/>
      <c r="D199" s="446" t="s">
        <v>656</v>
      </c>
      <c r="E199" s="446" t="s">
        <v>657</v>
      </c>
      <c r="F199" s="446" t="s">
        <v>657</v>
      </c>
      <c r="G199" s="343" t="str">
        <f>VLOOKUP(F199,class!A$1:B$460,2,FALSE)</f>
        <v>Shire County</v>
      </c>
      <c r="H199" s="343" t="str">
        <f>IFERROR(VLOOKUP(F199,classifications!A$3:C$333,3,FALSE),VLOOKUP(F199,classifications!I$2:K$28,3,FALSE))</f>
        <v>Urban with Significant Rural</v>
      </c>
      <c r="I199" s="422">
        <v>2610</v>
      </c>
      <c r="J199" s="422">
        <v>830</v>
      </c>
      <c r="K199" s="422">
        <v>40</v>
      </c>
      <c r="L199" s="422">
        <v>3470</v>
      </c>
      <c r="M199" s="251"/>
      <c r="N199" s="424">
        <v>3340</v>
      </c>
      <c r="O199" s="422">
        <v>950</v>
      </c>
      <c r="P199" s="422">
        <v>30</v>
      </c>
      <c r="Q199" s="422">
        <v>4320</v>
      </c>
      <c r="R199" s="403"/>
    </row>
    <row r="200" spans="1:18" ht="39.6" x14ac:dyDescent="0.3">
      <c r="A200" s="446"/>
      <c r="B200" s="446" t="s">
        <v>658</v>
      </c>
      <c r="C200" s="446" t="s">
        <v>659</v>
      </c>
      <c r="D200" s="446" t="s">
        <v>660</v>
      </c>
      <c r="E200" s="446"/>
      <c r="F200" s="446" t="s">
        <v>661</v>
      </c>
      <c r="G200" s="343" t="str">
        <f>VLOOKUP(F200,class!A$1:B$460,2,FALSE)</f>
        <v>Shire District</v>
      </c>
      <c r="H200" s="343" t="str">
        <f>IFERROR(VLOOKUP(F200,classifications!A$3:C$333,3,FALSE),VLOOKUP(F200,classifications!I$2:K$28,3,FALSE))</f>
        <v>Predominantly Urban</v>
      </c>
      <c r="I200" s="423">
        <v>90</v>
      </c>
      <c r="J200" s="423">
        <v>0</v>
      </c>
      <c r="K200" s="423">
        <v>0</v>
      </c>
      <c r="L200" s="423">
        <v>90</v>
      </c>
      <c r="M200" s="251"/>
      <c r="N200" s="425">
        <v>130</v>
      </c>
      <c r="O200" s="423">
        <v>0</v>
      </c>
      <c r="P200" s="423">
        <v>20</v>
      </c>
      <c r="Q200" s="423">
        <v>140</v>
      </c>
      <c r="R200" s="403"/>
    </row>
    <row r="201" spans="1:18" ht="39.6" x14ac:dyDescent="0.3">
      <c r="A201" s="446"/>
      <c r="B201" s="446" t="s">
        <v>662</v>
      </c>
      <c r="C201" s="446" t="s">
        <v>663</v>
      </c>
      <c r="D201" s="446" t="s">
        <v>664</v>
      </c>
      <c r="E201" s="446"/>
      <c r="F201" s="446" t="s">
        <v>665</v>
      </c>
      <c r="G201" s="343" t="str">
        <f>VLOOKUP(F201,class!A$1:B$460,2,FALSE)</f>
        <v>Shire District</v>
      </c>
      <c r="H201" s="343" t="str">
        <f>IFERROR(VLOOKUP(F201,classifications!A$3:C$333,3,FALSE),VLOOKUP(F201,classifications!I$2:K$28,3,FALSE))</f>
        <v>Predominantly Rural</v>
      </c>
      <c r="I201" s="423">
        <v>500</v>
      </c>
      <c r="J201" s="423">
        <v>270</v>
      </c>
      <c r="K201" s="423">
        <v>0</v>
      </c>
      <c r="L201" s="423">
        <v>770</v>
      </c>
      <c r="M201" s="251"/>
      <c r="N201" s="425">
        <v>580</v>
      </c>
      <c r="O201" s="423">
        <v>170</v>
      </c>
      <c r="P201" s="423">
        <v>0</v>
      </c>
      <c r="Q201" s="423">
        <v>750</v>
      </c>
      <c r="R201" s="403"/>
    </row>
    <row r="202" spans="1:18" ht="52.8" x14ac:dyDescent="0.3">
      <c r="A202" s="446"/>
      <c r="B202" s="446" t="s">
        <v>666</v>
      </c>
      <c r="C202" s="446" t="s">
        <v>667</v>
      </c>
      <c r="D202" s="446" t="s">
        <v>668</v>
      </c>
      <c r="E202" s="446"/>
      <c r="F202" s="446" t="s">
        <v>669</v>
      </c>
      <c r="G202" s="343" t="str">
        <f>VLOOKUP(F202,class!A$1:B$460,2,FALSE)</f>
        <v>Shire District</v>
      </c>
      <c r="H202" s="343" t="str">
        <f>IFERROR(VLOOKUP(F202,classifications!A$3:C$333,3,FALSE),VLOOKUP(F202,classifications!I$2:K$28,3,FALSE))</f>
        <v>Urban with Significant Rural</v>
      </c>
      <c r="I202" s="422">
        <v>180</v>
      </c>
      <c r="J202" s="422">
        <v>0</v>
      </c>
      <c r="K202" s="422">
        <v>0</v>
      </c>
      <c r="L202" s="422">
        <v>180</v>
      </c>
      <c r="M202" s="251"/>
      <c r="N202" s="424">
        <v>70</v>
      </c>
      <c r="O202" s="422">
        <v>0</v>
      </c>
      <c r="P202" s="422">
        <v>0</v>
      </c>
      <c r="Q202" s="422">
        <v>70</v>
      </c>
      <c r="R202" s="403"/>
    </row>
    <row r="203" spans="1:18" ht="39.6" x14ac:dyDescent="0.3">
      <c r="A203" s="446"/>
      <c r="B203" s="446" t="s">
        <v>670</v>
      </c>
      <c r="C203" s="446" t="s">
        <v>671</v>
      </c>
      <c r="D203" s="446" t="s">
        <v>672</v>
      </c>
      <c r="E203" s="446"/>
      <c r="F203" s="446" t="s">
        <v>673</v>
      </c>
      <c r="G203" s="343" t="str">
        <f>VLOOKUP(F203,class!A$1:B$460,2,FALSE)</f>
        <v>Shire District</v>
      </c>
      <c r="H203" s="343" t="str">
        <f>IFERROR(VLOOKUP(F203,classifications!A$3:C$333,3,FALSE),VLOOKUP(F203,classifications!I$2:K$28,3,FALSE))</f>
        <v>Predominantly Urban</v>
      </c>
      <c r="I203" s="422">
        <v>120</v>
      </c>
      <c r="J203" s="422">
        <v>0</v>
      </c>
      <c r="K203" s="422">
        <v>0</v>
      </c>
      <c r="L203" s="422">
        <v>120</v>
      </c>
      <c r="M203" s="251"/>
      <c r="N203" s="424">
        <v>70</v>
      </c>
      <c r="O203" s="422">
        <v>0</v>
      </c>
      <c r="P203" s="422">
        <v>10</v>
      </c>
      <c r="Q203" s="422">
        <v>70</v>
      </c>
      <c r="R203" s="403"/>
    </row>
    <row r="204" spans="1:18" ht="39.6" x14ac:dyDescent="0.3">
      <c r="A204" s="446"/>
      <c r="B204" s="446" t="s">
        <v>674</v>
      </c>
      <c r="C204" s="446" t="s">
        <v>675</v>
      </c>
      <c r="D204" s="446" t="s">
        <v>676</v>
      </c>
      <c r="E204" s="446"/>
      <c r="F204" s="446" t="s">
        <v>677</v>
      </c>
      <c r="G204" s="343" t="str">
        <f>VLOOKUP(F204,class!A$1:B$460,2,FALSE)</f>
        <v>Shire District</v>
      </c>
      <c r="H204" s="343" t="str">
        <f>IFERROR(VLOOKUP(F204,classifications!A$3:C$333,3,FALSE),VLOOKUP(F204,classifications!I$2:K$28,3,FALSE))</f>
        <v>Predominantly Urban</v>
      </c>
      <c r="I204" s="422">
        <v>200</v>
      </c>
      <c r="J204" s="422">
        <v>200</v>
      </c>
      <c r="K204" s="422">
        <v>0</v>
      </c>
      <c r="L204" s="422">
        <v>390</v>
      </c>
      <c r="M204" s="251"/>
      <c r="N204" s="424">
        <v>360</v>
      </c>
      <c r="O204" s="422">
        <v>240</v>
      </c>
      <c r="P204" s="422">
        <v>0</v>
      </c>
      <c r="Q204" s="422">
        <v>600</v>
      </c>
      <c r="R204" s="403"/>
    </row>
    <row r="205" spans="1:18" ht="52.8" x14ac:dyDescent="0.3">
      <c r="A205" s="446"/>
      <c r="B205" s="446" t="s">
        <v>678</v>
      </c>
      <c r="C205" s="446" t="s">
        <v>679</v>
      </c>
      <c r="D205" s="446" t="s">
        <v>680</v>
      </c>
      <c r="E205" s="446"/>
      <c r="F205" s="446" t="s">
        <v>681</v>
      </c>
      <c r="G205" s="343" t="str">
        <f>VLOOKUP(F205,class!A$1:B$460,2,FALSE)</f>
        <v>Shire District</v>
      </c>
      <c r="H205" s="343" t="str">
        <f>IFERROR(VLOOKUP(F205,classifications!A$3:C$333,3,FALSE),VLOOKUP(F205,classifications!I$2:K$28,3,FALSE))</f>
        <v>Urban with Significant Rural</v>
      </c>
      <c r="I205" s="422">
        <v>370</v>
      </c>
      <c r="J205" s="422">
        <v>50</v>
      </c>
      <c r="K205" s="422">
        <v>0</v>
      </c>
      <c r="L205" s="422">
        <v>420</v>
      </c>
      <c r="M205" s="251"/>
      <c r="N205" s="424">
        <v>520</v>
      </c>
      <c r="O205" s="422">
        <v>90</v>
      </c>
      <c r="P205" s="422">
        <v>0</v>
      </c>
      <c r="Q205" s="422">
        <v>610</v>
      </c>
      <c r="R205" s="403"/>
    </row>
    <row r="206" spans="1:18" ht="52.8" x14ac:dyDescent="0.3">
      <c r="A206" s="446"/>
      <c r="B206" s="446" t="s">
        <v>682</v>
      </c>
      <c r="C206" s="446" t="s">
        <v>683</v>
      </c>
      <c r="D206" s="446" t="s">
        <v>684</v>
      </c>
      <c r="E206" s="446"/>
      <c r="F206" s="446" t="s">
        <v>685</v>
      </c>
      <c r="G206" s="343" t="str">
        <f>VLOOKUP(F206,class!A$1:B$460,2,FALSE)</f>
        <v>Shire District</v>
      </c>
      <c r="H206" s="343" t="str">
        <f>IFERROR(VLOOKUP(F206,classifications!A$3:C$333,3,FALSE),VLOOKUP(F206,classifications!I$2:K$28,3,FALSE))</f>
        <v>Urban with Significant Rural</v>
      </c>
      <c r="I206" s="422">
        <v>40</v>
      </c>
      <c r="J206" s="422">
        <v>0</v>
      </c>
      <c r="K206" s="422">
        <v>40</v>
      </c>
      <c r="L206" s="422">
        <v>80</v>
      </c>
      <c r="M206" s="251"/>
      <c r="N206" s="424">
        <v>110</v>
      </c>
      <c r="O206" s="422">
        <v>60</v>
      </c>
      <c r="P206" s="422">
        <v>10</v>
      </c>
      <c r="Q206" s="422">
        <v>180</v>
      </c>
      <c r="R206" s="403"/>
    </row>
    <row r="207" spans="1:18" ht="39.6" x14ac:dyDescent="0.3">
      <c r="A207" s="446"/>
      <c r="B207" s="446" t="s">
        <v>686</v>
      </c>
      <c r="C207" s="446" t="s">
        <v>687</v>
      </c>
      <c r="D207" s="446" t="s">
        <v>688</v>
      </c>
      <c r="E207" s="446"/>
      <c r="F207" s="446" t="s">
        <v>689</v>
      </c>
      <c r="G207" s="343" t="str">
        <f>VLOOKUP(F207,class!A$1:B$460,2,FALSE)</f>
        <v>Shire District</v>
      </c>
      <c r="H207" s="343" t="str">
        <f>IFERROR(VLOOKUP(F207,classifications!A$3:C$333,3,FALSE),VLOOKUP(F207,classifications!I$2:K$28,3,FALSE))</f>
        <v>Predominantly Urban</v>
      </c>
      <c r="I207" s="422">
        <v>190</v>
      </c>
      <c r="J207" s="422">
        <v>70</v>
      </c>
      <c r="K207" s="422">
        <v>0</v>
      </c>
      <c r="L207" s="422">
        <v>260</v>
      </c>
      <c r="M207" s="251"/>
      <c r="N207" s="424">
        <v>350</v>
      </c>
      <c r="O207" s="422">
        <v>120</v>
      </c>
      <c r="P207" s="422">
        <v>0</v>
      </c>
      <c r="Q207" s="422">
        <v>470</v>
      </c>
      <c r="R207" s="403"/>
    </row>
    <row r="208" spans="1:18" ht="39.6" x14ac:dyDescent="0.3">
      <c r="A208" s="446"/>
      <c r="B208" s="446" t="s">
        <v>690</v>
      </c>
      <c r="C208" s="446" t="s">
        <v>691</v>
      </c>
      <c r="D208" s="446" t="s">
        <v>692</v>
      </c>
      <c r="E208" s="446"/>
      <c r="F208" s="446" t="s">
        <v>693</v>
      </c>
      <c r="G208" s="343" t="str">
        <f>VLOOKUP(F208,class!A$1:B$460,2,FALSE)</f>
        <v>Shire District</v>
      </c>
      <c r="H208" s="343" t="str">
        <f>IFERROR(VLOOKUP(F208,classifications!A$3:C$333,3,FALSE),VLOOKUP(F208,classifications!I$2:K$28,3,FALSE))</f>
        <v>Predominantly Rural</v>
      </c>
      <c r="I208" s="422">
        <v>120</v>
      </c>
      <c r="J208" s="422">
        <v>50</v>
      </c>
      <c r="K208" s="422">
        <v>0</v>
      </c>
      <c r="L208" s="422">
        <v>180</v>
      </c>
      <c r="M208" s="251"/>
      <c r="N208" s="424">
        <v>230</v>
      </c>
      <c r="O208" s="422">
        <v>110</v>
      </c>
      <c r="P208" s="422">
        <v>0</v>
      </c>
      <c r="Q208" s="422">
        <v>340</v>
      </c>
      <c r="R208" s="403"/>
    </row>
    <row r="209" spans="1:18" ht="39.6" x14ac:dyDescent="0.3">
      <c r="A209" s="446"/>
      <c r="B209" s="446" t="s">
        <v>694</v>
      </c>
      <c r="C209" s="446" t="s">
        <v>695</v>
      </c>
      <c r="D209" s="446" t="s">
        <v>696</v>
      </c>
      <c r="E209" s="446"/>
      <c r="F209" s="446" t="s">
        <v>697</v>
      </c>
      <c r="G209" s="343" t="str">
        <f>VLOOKUP(F209,class!A$1:B$460,2,FALSE)</f>
        <v>Shire District</v>
      </c>
      <c r="H209" s="343" t="str">
        <f>IFERROR(VLOOKUP(F209,classifications!A$3:C$333,3,FALSE),VLOOKUP(F209,classifications!I$2:K$28,3,FALSE))</f>
        <v>Predominantly Urban</v>
      </c>
      <c r="I209" s="422">
        <v>310</v>
      </c>
      <c r="J209" s="422">
        <v>170</v>
      </c>
      <c r="K209" s="422">
        <v>0</v>
      </c>
      <c r="L209" s="422">
        <v>470</v>
      </c>
      <c r="M209" s="251"/>
      <c r="N209" s="424">
        <v>200</v>
      </c>
      <c r="O209" s="422">
        <v>90</v>
      </c>
      <c r="P209" s="422">
        <v>0</v>
      </c>
      <c r="Q209" s="422">
        <v>290</v>
      </c>
      <c r="R209" s="403"/>
    </row>
    <row r="210" spans="1:18" ht="39.6" x14ac:dyDescent="0.3">
      <c r="A210" s="446"/>
      <c r="B210" s="446" t="s">
        <v>698</v>
      </c>
      <c r="C210" s="446" t="s">
        <v>699</v>
      </c>
      <c r="D210" s="446" t="s">
        <v>700</v>
      </c>
      <c r="E210" s="446"/>
      <c r="F210" s="446" t="s">
        <v>701</v>
      </c>
      <c r="G210" s="343" t="str">
        <f>VLOOKUP(F210,class!A$1:B$460,2,FALSE)</f>
        <v>Shire District</v>
      </c>
      <c r="H210" s="343" t="str">
        <f>IFERROR(VLOOKUP(F210,classifications!A$3:C$333,3,FALSE),VLOOKUP(F210,classifications!I$2:K$28,3,FALSE))</f>
        <v>Predominantly Rural</v>
      </c>
      <c r="I210" s="422">
        <v>370</v>
      </c>
      <c r="J210" s="422">
        <v>20</v>
      </c>
      <c r="K210" s="422">
        <v>0</v>
      </c>
      <c r="L210" s="422">
        <v>390</v>
      </c>
      <c r="M210" s="251"/>
      <c r="N210" s="424">
        <v>550</v>
      </c>
      <c r="O210" s="422">
        <v>60</v>
      </c>
      <c r="P210" s="422">
        <v>0</v>
      </c>
      <c r="Q210" s="422">
        <v>610</v>
      </c>
      <c r="R210" s="403"/>
    </row>
    <row r="211" spans="1:18" ht="39.6" x14ac:dyDescent="0.3">
      <c r="A211" s="446"/>
      <c r="B211" s="446" t="s">
        <v>702</v>
      </c>
      <c r="C211" s="446" t="s">
        <v>703</v>
      </c>
      <c r="D211" s="446" t="s">
        <v>704</v>
      </c>
      <c r="E211" s="446"/>
      <c r="F211" s="446" t="s">
        <v>705</v>
      </c>
      <c r="G211" s="343" t="str">
        <f>VLOOKUP(F211,class!A$1:B$460,2,FALSE)</f>
        <v>Shire District</v>
      </c>
      <c r="H211" s="343" t="str">
        <f>IFERROR(VLOOKUP(F211,classifications!A$3:C$333,3,FALSE),VLOOKUP(F211,classifications!I$2:K$28,3,FALSE))</f>
        <v>Predominantly Rural</v>
      </c>
      <c r="I211" s="422">
        <v>130</v>
      </c>
      <c r="J211" s="422">
        <v>0</v>
      </c>
      <c r="K211" s="422">
        <v>0</v>
      </c>
      <c r="L211" s="422">
        <v>130</v>
      </c>
      <c r="M211" s="251"/>
      <c r="N211" s="424">
        <v>170</v>
      </c>
      <c r="O211" s="422">
        <v>10</v>
      </c>
      <c r="P211" s="422">
        <v>0</v>
      </c>
      <c r="Q211" s="422">
        <v>180</v>
      </c>
      <c r="R211" s="403"/>
    </row>
    <row r="212" spans="1:18" x14ac:dyDescent="0.3">
      <c r="A212" s="446"/>
      <c r="B212" s="446"/>
      <c r="C212" s="446"/>
      <c r="D212" s="446"/>
      <c r="E212" s="446"/>
      <c r="F212" s="446"/>
      <c r="G212" s="446"/>
      <c r="H212" s="446"/>
      <c r="I212" s="251"/>
      <c r="J212" s="251"/>
      <c r="K212" s="251"/>
      <c r="L212" s="251"/>
      <c r="M212" s="251"/>
      <c r="N212" s="253"/>
      <c r="O212" s="251"/>
      <c r="P212" s="251"/>
      <c r="Q212" s="251"/>
      <c r="R212" s="403"/>
    </row>
    <row r="213" spans="1:18" ht="52.8" x14ac:dyDescent="0.3">
      <c r="A213" s="446"/>
      <c r="B213" s="446"/>
      <c r="C213" s="446"/>
      <c r="D213" s="446" t="s">
        <v>706</v>
      </c>
      <c r="E213" s="446" t="s">
        <v>707</v>
      </c>
      <c r="F213" s="446" t="s">
        <v>707</v>
      </c>
      <c r="G213" s="343" t="str">
        <f>VLOOKUP(F213,class!A$1:B$460,2,FALSE)</f>
        <v>Shire County</v>
      </c>
      <c r="H213" s="343" t="str">
        <f>IFERROR(VLOOKUP(F213,classifications!A$3:C$333,3,FALSE),VLOOKUP(F213,classifications!I$2:K$28,3,FALSE))</f>
        <v>Urban with Significant Rural</v>
      </c>
      <c r="I213" s="422">
        <v>1560</v>
      </c>
      <c r="J213" s="422">
        <v>720</v>
      </c>
      <c r="K213" s="422">
        <v>10</v>
      </c>
      <c r="L213" s="422">
        <v>2280</v>
      </c>
      <c r="M213" s="251"/>
      <c r="N213" s="424">
        <v>1630</v>
      </c>
      <c r="O213" s="422">
        <v>550</v>
      </c>
      <c r="P213" s="422">
        <v>0</v>
      </c>
      <c r="Q213" s="422">
        <v>2180</v>
      </c>
      <c r="R213" s="403"/>
    </row>
    <row r="214" spans="1:18" ht="39.6" x14ac:dyDescent="0.3">
      <c r="A214" s="446"/>
      <c r="B214" s="446" t="s">
        <v>708</v>
      </c>
      <c r="C214" s="446" t="s">
        <v>709</v>
      </c>
      <c r="D214" s="446" t="s">
        <v>710</v>
      </c>
      <c r="E214" s="446"/>
      <c r="F214" s="446" t="s">
        <v>711</v>
      </c>
      <c r="G214" s="343" t="str">
        <f>VLOOKUP(F214,class!A$1:B$460,2,FALSE)</f>
        <v>Shire District</v>
      </c>
      <c r="H214" s="343" t="str">
        <f>IFERROR(VLOOKUP(F214,classifications!A$3:C$333,3,FALSE),VLOOKUP(F214,classifications!I$2:K$28,3,FALSE))</f>
        <v>Predominantly Urban</v>
      </c>
      <c r="I214" s="422">
        <v>100</v>
      </c>
      <c r="J214" s="422">
        <v>10</v>
      </c>
      <c r="K214" s="422">
        <v>0</v>
      </c>
      <c r="L214" s="422">
        <v>110</v>
      </c>
      <c r="M214" s="251"/>
      <c r="N214" s="424">
        <v>200</v>
      </c>
      <c r="O214" s="422">
        <v>0</v>
      </c>
      <c r="P214" s="422">
        <v>0</v>
      </c>
      <c r="Q214" s="422">
        <v>200</v>
      </c>
      <c r="R214" s="403"/>
    </row>
    <row r="215" spans="1:18" ht="39.6" x14ac:dyDescent="0.3">
      <c r="A215" s="446"/>
      <c r="B215" s="446" t="s">
        <v>712</v>
      </c>
      <c r="C215" s="446" t="s">
        <v>713</v>
      </c>
      <c r="D215" s="446" t="s">
        <v>714</v>
      </c>
      <c r="E215" s="446"/>
      <c r="F215" s="446" t="s">
        <v>715</v>
      </c>
      <c r="G215" s="343" t="str">
        <f>VLOOKUP(F215,class!A$1:B$460,2,FALSE)</f>
        <v>Shire District</v>
      </c>
      <c r="H215" s="343" t="str">
        <f>IFERROR(VLOOKUP(F215,classifications!A$3:C$333,3,FALSE),VLOOKUP(F215,classifications!I$2:K$28,3,FALSE))</f>
        <v>Predominantly Rural</v>
      </c>
      <c r="I215" s="423">
        <v>220</v>
      </c>
      <c r="J215" s="423">
        <v>90</v>
      </c>
      <c r="K215" s="423">
        <v>0</v>
      </c>
      <c r="L215" s="423">
        <v>320</v>
      </c>
      <c r="M215" s="251"/>
      <c r="N215" s="425">
        <v>240</v>
      </c>
      <c r="O215" s="423">
        <v>90</v>
      </c>
      <c r="P215" s="423">
        <v>0</v>
      </c>
      <c r="Q215" s="423">
        <v>330</v>
      </c>
      <c r="R215" s="403"/>
    </row>
    <row r="216" spans="1:18" ht="39.6" x14ac:dyDescent="0.3">
      <c r="A216" s="446"/>
      <c r="B216" s="446" t="s">
        <v>716</v>
      </c>
      <c r="C216" s="446" t="s">
        <v>717</v>
      </c>
      <c r="D216" s="446" t="s">
        <v>718</v>
      </c>
      <c r="E216" s="446"/>
      <c r="F216" s="446" t="s">
        <v>719</v>
      </c>
      <c r="G216" s="343" t="str">
        <f>VLOOKUP(F216,class!A$1:B$460,2,FALSE)</f>
        <v>Shire District</v>
      </c>
      <c r="H216" s="343" t="str">
        <f>IFERROR(VLOOKUP(F216,classifications!A$3:C$333,3,FALSE),VLOOKUP(F216,classifications!I$2:K$28,3,FALSE))</f>
        <v>Predominantly Rural</v>
      </c>
      <c r="I216" s="422">
        <v>330</v>
      </c>
      <c r="J216" s="422">
        <v>60</v>
      </c>
      <c r="K216" s="422">
        <v>0</v>
      </c>
      <c r="L216" s="422">
        <v>390</v>
      </c>
      <c r="M216" s="251"/>
      <c r="N216" s="424">
        <v>270</v>
      </c>
      <c r="O216" s="422">
        <v>40</v>
      </c>
      <c r="P216" s="422">
        <v>0</v>
      </c>
      <c r="Q216" s="422">
        <v>310</v>
      </c>
      <c r="R216" s="403"/>
    </row>
    <row r="217" spans="1:18" ht="39.6" x14ac:dyDescent="0.3">
      <c r="A217" s="446"/>
      <c r="B217" s="446" t="s">
        <v>720</v>
      </c>
      <c r="C217" s="446" t="s">
        <v>721</v>
      </c>
      <c r="D217" s="446" t="s">
        <v>722</v>
      </c>
      <c r="E217" s="446"/>
      <c r="F217" s="446" t="s">
        <v>723</v>
      </c>
      <c r="G217" s="343" t="str">
        <f>VLOOKUP(F217,class!A$1:B$460,2,FALSE)</f>
        <v>Shire District</v>
      </c>
      <c r="H217" s="343" t="str">
        <f>IFERROR(VLOOKUP(F217,classifications!A$3:C$333,3,FALSE),VLOOKUP(F217,classifications!I$2:K$28,3,FALSE))</f>
        <v>Predominantly Urban</v>
      </c>
      <c r="I217" s="422">
        <v>190</v>
      </c>
      <c r="J217" s="422">
        <v>260</v>
      </c>
      <c r="K217" s="422">
        <v>0</v>
      </c>
      <c r="L217" s="422">
        <v>450</v>
      </c>
      <c r="M217" s="251"/>
      <c r="N217" s="424">
        <v>260</v>
      </c>
      <c r="O217" s="422">
        <v>210</v>
      </c>
      <c r="P217" s="422">
        <v>0</v>
      </c>
      <c r="Q217" s="422">
        <v>470</v>
      </c>
      <c r="R217" s="403"/>
    </row>
    <row r="218" spans="1:18" ht="52.8" x14ac:dyDescent="0.3">
      <c r="A218" s="446"/>
      <c r="B218" s="446" t="s">
        <v>724</v>
      </c>
      <c r="C218" s="446" t="s">
        <v>725</v>
      </c>
      <c r="D218" s="446" t="s">
        <v>726</v>
      </c>
      <c r="E218" s="446"/>
      <c r="F218" s="446" t="s">
        <v>727</v>
      </c>
      <c r="G218" s="343" t="str">
        <f>VLOOKUP(F218,class!A$1:B$460,2,FALSE)</f>
        <v>Shire District</v>
      </c>
      <c r="H218" s="343" t="str">
        <f>IFERROR(VLOOKUP(F218,classifications!A$3:C$333,3,FALSE),VLOOKUP(F218,classifications!I$2:K$28,3,FALSE))</f>
        <v>Urban with Significant Rural</v>
      </c>
      <c r="I218" s="422">
        <v>280</v>
      </c>
      <c r="J218" s="422">
        <v>90</v>
      </c>
      <c r="K218" s="422">
        <v>10</v>
      </c>
      <c r="L218" s="422">
        <v>380</v>
      </c>
      <c r="M218" s="251"/>
      <c r="N218" s="424">
        <v>370</v>
      </c>
      <c r="O218" s="422">
        <v>140</v>
      </c>
      <c r="P218" s="422">
        <v>0</v>
      </c>
      <c r="Q218" s="422">
        <v>510</v>
      </c>
      <c r="R218" s="403"/>
    </row>
    <row r="219" spans="1:18" ht="39.6" x14ac:dyDescent="0.3">
      <c r="A219" s="446"/>
      <c r="B219" s="446" t="s">
        <v>728</v>
      </c>
      <c r="C219" s="446" t="s">
        <v>729</v>
      </c>
      <c r="D219" s="446" t="s">
        <v>730</v>
      </c>
      <c r="E219" s="446"/>
      <c r="F219" s="446" t="s">
        <v>731</v>
      </c>
      <c r="G219" s="343" t="str">
        <f>VLOOKUP(F219,class!A$1:B$460,2,FALSE)</f>
        <v>Shire District</v>
      </c>
      <c r="H219" s="343" t="str">
        <f>IFERROR(VLOOKUP(F219,classifications!A$3:C$333,3,FALSE),VLOOKUP(F219,classifications!I$2:K$28,3,FALSE))</f>
        <v>Predominantly Rural</v>
      </c>
      <c r="I219" s="422">
        <v>440</v>
      </c>
      <c r="J219" s="422">
        <v>200</v>
      </c>
      <c r="K219" s="422">
        <v>0</v>
      </c>
      <c r="L219" s="422">
        <v>630</v>
      </c>
      <c r="M219" s="251"/>
      <c r="N219" s="424">
        <v>290</v>
      </c>
      <c r="O219" s="422">
        <v>80</v>
      </c>
      <c r="P219" s="422">
        <v>0</v>
      </c>
      <c r="Q219" s="422">
        <v>360</v>
      </c>
      <c r="R219" s="403"/>
    </row>
    <row r="220" spans="1:18" x14ac:dyDescent="0.3">
      <c r="A220" s="446"/>
      <c r="B220" s="446"/>
      <c r="C220" s="446"/>
      <c r="D220" s="446"/>
      <c r="E220" s="446"/>
      <c r="F220" s="446"/>
      <c r="G220" s="446"/>
      <c r="H220" s="446"/>
      <c r="I220" s="251"/>
      <c r="J220" s="251"/>
      <c r="K220" s="251"/>
      <c r="L220" s="251"/>
      <c r="M220" s="251"/>
      <c r="N220" s="253"/>
      <c r="O220" s="251"/>
      <c r="P220" s="251"/>
      <c r="Q220" s="251"/>
      <c r="R220" s="403"/>
    </row>
    <row r="221" spans="1:18" ht="52.8" x14ac:dyDescent="0.3">
      <c r="A221" s="446"/>
      <c r="B221" s="446"/>
      <c r="C221" s="446"/>
      <c r="D221" s="446" t="s">
        <v>732</v>
      </c>
      <c r="E221" s="446" t="s">
        <v>733</v>
      </c>
      <c r="F221" s="446" t="s">
        <v>733</v>
      </c>
      <c r="G221" s="343" t="str">
        <f>VLOOKUP(F221,class!A$1:B$460,2,FALSE)</f>
        <v>Shire County</v>
      </c>
      <c r="H221" s="343" t="str">
        <f>IFERROR(VLOOKUP(F221,classifications!A$3:C$333,3,FALSE),VLOOKUP(F221,classifications!I$2:K$28,3,FALSE))</f>
        <v>Urban with Significant Rural</v>
      </c>
      <c r="I221" s="422">
        <v>2790</v>
      </c>
      <c r="J221" s="422">
        <v>1110</v>
      </c>
      <c r="K221" s="422">
        <v>50</v>
      </c>
      <c r="L221" s="422">
        <v>3960</v>
      </c>
      <c r="M221" s="251"/>
      <c r="N221" s="424">
        <v>3120</v>
      </c>
      <c r="O221" s="422">
        <v>1210</v>
      </c>
      <c r="P221" s="422">
        <v>20</v>
      </c>
      <c r="Q221" s="422">
        <v>4360</v>
      </c>
      <c r="R221" s="403"/>
    </row>
    <row r="222" spans="1:18" ht="52.8" x14ac:dyDescent="0.3">
      <c r="A222" s="446"/>
      <c r="B222" s="446" t="s">
        <v>734</v>
      </c>
      <c r="C222" s="446" t="s">
        <v>735</v>
      </c>
      <c r="D222" s="446" t="s">
        <v>736</v>
      </c>
      <c r="E222" s="446"/>
      <c r="F222" s="446" t="s">
        <v>737</v>
      </c>
      <c r="G222" s="343" t="str">
        <f>VLOOKUP(F222,class!A$1:B$460,2,FALSE)</f>
        <v>Shire District</v>
      </c>
      <c r="H222" s="343" t="str">
        <f>IFERROR(VLOOKUP(F222,classifications!A$3:C$333,3,FALSE),VLOOKUP(F222,classifications!I$2:K$28,3,FALSE))</f>
        <v>Urban with Significant Rural</v>
      </c>
      <c r="I222" s="422">
        <v>270</v>
      </c>
      <c r="J222" s="422">
        <v>160</v>
      </c>
      <c r="K222" s="422">
        <v>0</v>
      </c>
      <c r="L222" s="422">
        <v>430</v>
      </c>
      <c r="M222" s="251"/>
      <c r="N222" s="424">
        <v>690</v>
      </c>
      <c r="O222" s="422">
        <v>330</v>
      </c>
      <c r="P222" s="422">
        <v>0</v>
      </c>
      <c r="Q222" s="422">
        <v>1020</v>
      </c>
      <c r="R222" s="403"/>
    </row>
    <row r="223" spans="1:18" ht="43.2" x14ac:dyDescent="0.3">
      <c r="A223" s="446"/>
      <c r="B223" s="446" t="s">
        <v>738</v>
      </c>
      <c r="C223" s="446" t="s">
        <v>739</v>
      </c>
      <c r="D223" s="446" t="s">
        <v>740</v>
      </c>
      <c r="E223" s="446"/>
      <c r="F223" s="446" t="s">
        <v>741</v>
      </c>
      <c r="G223" s="343" t="str">
        <f>VLOOKUP(F223,class!A$1:B$460,2,FALSE)</f>
        <v>Shire District</v>
      </c>
      <c r="H223" s="343" t="str">
        <f>IFERROR(VLOOKUP(F223,classifications!A$3:C$333,3,FALSE),VLOOKUP(F223,classifications!I$2:K$28,3,FALSE))</f>
        <v>Predominantly Rural</v>
      </c>
      <c r="I223" s="423">
        <v>440</v>
      </c>
      <c r="J223" s="423">
        <v>190</v>
      </c>
      <c r="K223" s="423">
        <v>0</v>
      </c>
      <c r="L223" s="423">
        <v>620</v>
      </c>
      <c r="M223" s="251"/>
      <c r="N223" s="425">
        <v>350</v>
      </c>
      <c r="O223" s="423">
        <v>70</v>
      </c>
      <c r="P223" s="423">
        <v>0</v>
      </c>
      <c r="Q223" s="423">
        <v>420</v>
      </c>
      <c r="R223" s="403"/>
    </row>
    <row r="224" spans="1:18" ht="39.6" x14ac:dyDescent="0.3">
      <c r="A224" s="446"/>
      <c r="B224" s="446" t="s">
        <v>742</v>
      </c>
      <c r="C224" s="446" t="s">
        <v>743</v>
      </c>
      <c r="D224" s="446" t="s">
        <v>744</v>
      </c>
      <c r="E224" s="446"/>
      <c r="F224" s="446" t="s">
        <v>745</v>
      </c>
      <c r="G224" s="343" t="str">
        <f>VLOOKUP(F224,class!A$1:B$460,2,FALSE)</f>
        <v>Shire District</v>
      </c>
      <c r="H224" s="343" t="str">
        <f>IFERROR(VLOOKUP(F224,classifications!A$3:C$333,3,FALSE),VLOOKUP(F224,classifications!I$2:K$28,3,FALSE))</f>
        <v>Predominantly Urban</v>
      </c>
      <c r="I224" s="422">
        <v>620</v>
      </c>
      <c r="J224" s="422">
        <v>30</v>
      </c>
      <c r="K224" s="422">
        <v>0</v>
      </c>
      <c r="L224" s="422">
        <v>650</v>
      </c>
      <c r="M224" s="251"/>
      <c r="N224" s="424">
        <v>530</v>
      </c>
      <c r="O224" s="422">
        <v>80</v>
      </c>
      <c r="P224" s="422">
        <v>0</v>
      </c>
      <c r="Q224" s="422">
        <v>610</v>
      </c>
      <c r="R224" s="403"/>
    </row>
    <row r="225" spans="1:18" ht="39.6" x14ac:dyDescent="0.3">
      <c r="A225" s="446"/>
      <c r="B225" s="446" t="s">
        <v>746</v>
      </c>
      <c r="C225" s="446" t="s">
        <v>747</v>
      </c>
      <c r="D225" s="446" t="s">
        <v>748</v>
      </c>
      <c r="E225" s="446"/>
      <c r="F225" s="446" t="s">
        <v>749</v>
      </c>
      <c r="G225" s="343" t="str">
        <f>VLOOKUP(F225,class!A$1:B$460,2,FALSE)</f>
        <v>Shire District</v>
      </c>
      <c r="H225" s="343" t="str">
        <f>IFERROR(VLOOKUP(F225,classifications!A$3:C$333,3,FALSE),VLOOKUP(F225,classifications!I$2:K$28,3,FALSE))</f>
        <v>Predominantly Urban</v>
      </c>
      <c r="I225" s="422">
        <v>30</v>
      </c>
      <c r="J225" s="422">
        <v>30</v>
      </c>
      <c r="K225" s="422">
        <v>10</v>
      </c>
      <c r="L225" s="422">
        <v>60</v>
      </c>
      <c r="M225" s="251"/>
      <c r="N225" s="424">
        <v>40</v>
      </c>
      <c r="O225" s="422">
        <v>20</v>
      </c>
      <c r="P225" s="422">
        <v>10</v>
      </c>
      <c r="Q225" s="422">
        <v>70</v>
      </c>
      <c r="R225" s="403"/>
    </row>
    <row r="226" spans="1:18" ht="39.6" x14ac:dyDescent="0.3">
      <c r="A226" s="446"/>
      <c r="B226" s="446" t="s">
        <v>750</v>
      </c>
      <c r="C226" s="446" t="s">
        <v>751</v>
      </c>
      <c r="D226" s="446" t="s">
        <v>752</v>
      </c>
      <c r="E226" s="446"/>
      <c r="F226" s="446" t="s">
        <v>753</v>
      </c>
      <c r="G226" s="343" t="str">
        <f>VLOOKUP(F226,class!A$1:B$460,2,FALSE)</f>
        <v>Shire District</v>
      </c>
      <c r="H226" s="343" t="str">
        <f>IFERROR(VLOOKUP(F226,classifications!A$3:C$333,3,FALSE),VLOOKUP(F226,classifications!I$2:K$28,3,FALSE))</f>
        <v>Predominantly Urban</v>
      </c>
      <c r="I226" s="422">
        <v>10</v>
      </c>
      <c r="J226" s="422">
        <v>0</v>
      </c>
      <c r="K226" s="422">
        <v>0</v>
      </c>
      <c r="L226" s="422">
        <v>10</v>
      </c>
      <c r="M226" s="251"/>
      <c r="N226" s="424">
        <v>20</v>
      </c>
      <c r="O226" s="422">
        <v>0</v>
      </c>
      <c r="P226" s="422">
        <v>0</v>
      </c>
      <c r="Q226" s="422">
        <v>20</v>
      </c>
      <c r="R226" s="403"/>
    </row>
    <row r="227" spans="1:18" ht="52.8" x14ac:dyDescent="0.3">
      <c r="A227" s="446"/>
      <c r="B227" s="446" t="s">
        <v>754</v>
      </c>
      <c r="C227" s="446" t="s">
        <v>755</v>
      </c>
      <c r="D227" s="446" t="s">
        <v>756</v>
      </c>
      <c r="E227" s="446"/>
      <c r="F227" s="446" t="s">
        <v>757</v>
      </c>
      <c r="G227" s="343" t="str">
        <f>VLOOKUP(F227,class!A$1:B$460,2,FALSE)</f>
        <v>Shire District</v>
      </c>
      <c r="H227" s="343" t="str">
        <f>IFERROR(VLOOKUP(F227,classifications!A$3:C$333,3,FALSE),VLOOKUP(F227,classifications!I$2:K$28,3,FALSE))</f>
        <v>Urban with Significant Rural</v>
      </c>
      <c r="I227" s="422">
        <v>100</v>
      </c>
      <c r="J227" s="422">
        <v>90</v>
      </c>
      <c r="K227" s="422">
        <v>0</v>
      </c>
      <c r="L227" s="422">
        <v>180</v>
      </c>
      <c r="M227" s="251"/>
      <c r="N227" s="424">
        <v>200</v>
      </c>
      <c r="O227" s="422">
        <v>40</v>
      </c>
      <c r="P227" s="422">
        <v>0</v>
      </c>
      <c r="Q227" s="422">
        <v>240</v>
      </c>
      <c r="R227" s="403"/>
    </row>
    <row r="228" spans="1:18" ht="39.6" x14ac:dyDescent="0.3">
      <c r="A228" s="446"/>
      <c r="B228" s="446" t="s">
        <v>758</v>
      </c>
      <c r="C228" s="446" t="s">
        <v>759</v>
      </c>
      <c r="D228" s="446" t="s">
        <v>760</v>
      </c>
      <c r="E228" s="446"/>
      <c r="F228" s="446" t="s">
        <v>761</v>
      </c>
      <c r="G228" s="343" t="str">
        <f>VLOOKUP(F228,class!A$1:B$460,2,FALSE)</f>
        <v>Shire District</v>
      </c>
      <c r="H228" s="343" t="str">
        <f>IFERROR(VLOOKUP(F228,classifications!A$3:C$333,3,FALSE),VLOOKUP(F228,classifications!I$2:K$28,3,FALSE))</f>
        <v>Predominantly Urban</v>
      </c>
      <c r="I228" s="423">
        <v>250</v>
      </c>
      <c r="J228" s="423">
        <v>60</v>
      </c>
      <c r="K228" s="423">
        <v>0</v>
      </c>
      <c r="L228" s="423">
        <v>310</v>
      </c>
      <c r="M228" s="251"/>
      <c r="N228" s="425">
        <v>190</v>
      </c>
      <c r="O228" s="423">
        <v>60</v>
      </c>
      <c r="P228" s="423">
        <v>0</v>
      </c>
      <c r="Q228" s="423">
        <v>250</v>
      </c>
      <c r="R228" s="403"/>
    </row>
    <row r="229" spans="1:18" ht="52.8" x14ac:dyDescent="0.3">
      <c r="A229" s="446"/>
      <c r="B229" s="446" t="s">
        <v>762</v>
      </c>
      <c r="C229" s="446" t="s">
        <v>763</v>
      </c>
      <c r="D229" s="446" t="s">
        <v>764</v>
      </c>
      <c r="E229" s="446"/>
      <c r="F229" s="446" t="s">
        <v>765</v>
      </c>
      <c r="G229" s="343" t="str">
        <f>VLOOKUP(F229,class!A$1:B$460,2,FALSE)</f>
        <v>Shire District</v>
      </c>
      <c r="H229" s="343" t="str">
        <f>IFERROR(VLOOKUP(F229,classifications!A$3:C$333,3,FALSE),VLOOKUP(F229,classifications!I$2:K$28,3,FALSE))</f>
        <v>Urban with Significant Rural</v>
      </c>
      <c r="I229" s="422">
        <v>120</v>
      </c>
      <c r="J229" s="422">
        <v>0</v>
      </c>
      <c r="K229" s="422">
        <v>0</v>
      </c>
      <c r="L229" s="422">
        <v>120</v>
      </c>
      <c r="M229" s="251"/>
      <c r="N229" s="424">
        <v>210</v>
      </c>
      <c r="O229" s="422">
        <v>70</v>
      </c>
      <c r="P229" s="422">
        <v>0</v>
      </c>
      <c r="Q229" s="422">
        <v>280</v>
      </c>
      <c r="R229" s="403"/>
    </row>
    <row r="230" spans="1:18" ht="39.6" x14ac:dyDescent="0.3">
      <c r="A230" s="446"/>
      <c r="B230" s="446" t="s">
        <v>766</v>
      </c>
      <c r="C230" s="446" t="s">
        <v>767</v>
      </c>
      <c r="D230" s="446" t="s">
        <v>768</v>
      </c>
      <c r="E230" s="446"/>
      <c r="F230" s="446" t="s">
        <v>769</v>
      </c>
      <c r="G230" s="343" t="str">
        <f>VLOOKUP(F230,class!A$1:B$460,2,FALSE)</f>
        <v>Shire District</v>
      </c>
      <c r="H230" s="343" t="str">
        <f>IFERROR(VLOOKUP(F230,classifications!A$3:C$333,3,FALSE),VLOOKUP(F230,classifications!I$2:K$28,3,FALSE))</f>
        <v>Predominantly Urban</v>
      </c>
      <c r="I230" s="422">
        <v>190</v>
      </c>
      <c r="J230" s="422">
        <v>150</v>
      </c>
      <c r="K230" s="422">
        <v>0</v>
      </c>
      <c r="L230" s="422">
        <v>330</v>
      </c>
      <c r="M230" s="251"/>
      <c r="N230" s="424">
        <v>110</v>
      </c>
      <c r="O230" s="422">
        <v>80</v>
      </c>
      <c r="P230" s="422">
        <v>0</v>
      </c>
      <c r="Q230" s="422">
        <v>190</v>
      </c>
      <c r="R230" s="403"/>
    </row>
    <row r="231" spans="1:18" ht="52.8" x14ac:dyDescent="0.3">
      <c r="A231" s="446"/>
      <c r="B231" s="446" t="s">
        <v>770</v>
      </c>
      <c r="C231" s="446" t="s">
        <v>771</v>
      </c>
      <c r="D231" s="446" t="s">
        <v>772</v>
      </c>
      <c r="E231" s="446"/>
      <c r="F231" s="446" t="s">
        <v>773</v>
      </c>
      <c r="G231" s="343" t="str">
        <f>VLOOKUP(F231,class!A$1:B$460,2,FALSE)</f>
        <v>Shire District</v>
      </c>
      <c r="H231" s="343" t="str">
        <f>IFERROR(VLOOKUP(F231,classifications!A$3:C$333,3,FALSE),VLOOKUP(F231,classifications!I$2:K$28,3,FALSE))</f>
        <v>Urban with Significant Rural</v>
      </c>
      <c r="I231" s="422">
        <v>380</v>
      </c>
      <c r="J231" s="422">
        <v>240</v>
      </c>
      <c r="K231" s="422">
        <v>0</v>
      </c>
      <c r="L231" s="422">
        <v>620</v>
      </c>
      <c r="M231" s="251"/>
      <c r="N231" s="424">
        <v>500</v>
      </c>
      <c r="O231" s="422">
        <v>240</v>
      </c>
      <c r="P231" s="422">
        <v>0</v>
      </c>
      <c r="Q231" s="422">
        <v>740</v>
      </c>
      <c r="R231" s="403"/>
    </row>
    <row r="232" spans="1:18" ht="39.6" x14ac:dyDescent="0.3">
      <c r="A232" s="446"/>
      <c r="B232" s="446" t="s">
        <v>774</v>
      </c>
      <c r="C232" s="446" t="s">
        <v>775</v>
      </c>
      <c r="D232" s="446" t="s">
        <v>776</v>
      </c>
      <c r="E232" s="446"/>
      <c r="F232" s="446" t="s">
        <v>777</v>
      </c>
      <c r="G232" s="343" t="str">
        <f>VLOOKUP(F232,class!A$1:B$460,2,FALSE)</f>
        <v>Shire District</v>
      </c>
      <c r="H232" s="343" t="str">
        <f>IFERROR(VLOOKUP(F232,classifications!A$3:C$333,3,FALSE),VLOOKUP(F232,classifications!I$2:K$28,3,FALSE))</f>
        <v>Predominantly Rural</v>
      </c>
      <c r="I232" s="422">
        <v>400</v>
      </c>
      <c r="J232" s="423">
        <v>190</v>
      </c>
      <c r="K232" s="422">
        <v>40</v>
      </c>
      <c r="L232" s="423">
        <v>620</v>
      </c>
      <c r="M232" s="251"/>
      <c r="N232" s="424">
        <v>290</v>
      </c>
      <c r="O232" s="423">
        <v>210</v>
      </c>
      <c r="P232" s="422">
        <v>10</v>
      </c>
      <c r="Q232" s="423">
        <v>510</v>
      </c>
      <c r="R232" s="403"/>
    </row>
    <row r="233" spans="1:18" x14ac:dyDescent="0.3">
      <c r="A233" s="446"/>
      <c r="B233" s="446"/>
      <c r="C233" s="446"/>
      <c r="D233" s="446"/>
      <c r="E233" s="446"/>
      <c r="F233" s="446"/>
      <c r="G233" s="446"/>
      <c r="H233" s="446"/>
      <c r="I233" s="251"/>
      <c r="J233" s="251"/>
      <c r="K233" s="251"/>
      <c r="L233" s="251"/>
      <c r="M233" s="251"/>
      <c r="N233" s="253"/>
      <c r="O233" s="251"/>
      <c r="P233" s="251"/>
      <c r="Q233" s="251"/>
      <c r="R233" s="403"/>
    </row>
    <row r="234" spans="1:18" ht="39.6" x14ac:dyDescent="0.3">
      <c r="A234" s="446"/>
      <c r="B234" s="446"/>
      <c r="C234" s="446"/>
      <c r="D234" s="446" t="s">
        <v>778</v>
      </c>
      <c r="E234" s="446" t="s">
        <v>779</v>
      </c>
      <c r="F234" s="446" t="s">
        <v>779</v>
      </c>
      <c r="G234" s="343" t="str">
        <f>VLOOKUP(F234,class!A$1:B$460,2,FALSE)</f>
        <v>Shire County</v>
      </c>
      <c r="H234" s="343" t="str">
        <f>IFERROR(VLOOKUP(F234,classifications!A$3:C$333,3,FALSE),VLOOKUP(F234,classifications!I$2:K$28,3,FALSE))</f>
        <v>Predominantly Urban</v>
      </c>
      <c r="I234" s="422">
        <v>3170</v>
      </c>
      <c r="J234" s="422">
        <v>670</v>
      </c>
      <c r="K234" s="422">
        <v>10</v>
      </c>
      <c r="L234" s="422">
        <v>3850</v>
      </c>
      <c r="M234" s="251"/>
      <c r="N234" s="424">
        <v>2240</v>
      </c>
      <c r="O234" s="422">
        <v>550</v>
      </c>
      <c r="P234" s="422">
        <v>110</v>
      </c>
      <c r="Q234" s="422">
        <v>2900</v>
      </c>
      <c r="R234" s="403"/>
    </row>
    <row r="235" spans="1:18" ht="39.6" x14ac:dyDescent="0.3">
      <c r="A235" s="446"/>
      <c r="B235" s="446" t="s">
        <v>780</v>
      </c>
      <c r="C235" s="446" t="s">
        <v>781</v>
      </c>
      <c r="D235" s="446" t="s">
        <v>782</v>
      </c>
      <c r="E235" s="446"/>
      <c r="F235" s="446" t="s">
        <v>783</v>
      </c>
      <c r="G235" s="343" t="str">
        <f>VLOOKUP(F235,class!A$1:B$460,2,FALSE)</f>
        <v>Shire District</v>
      </c>
      <c r="H235" s="343" t="str">
        <f>IFERROR(VLOOKUP(F235,classifications!A$3:C$333,3,FALSE),VLOOKUP(F235,classifications!I$2:K$28,3,FALSE))</f>
        <v>Predominantly Urban</v>
      </c>
      <c r="I235" s="422">
        <v>200</v>
      </c>
      <c r="J235" s="422">
        <v>10</v>
      </c>
      <c r="K235" s="422">
        <v>0</v>
      </c>
      <c r="L235" s="422">
        <v>210</v>
      </c>
      <c r="M235" s="251"/>
      <c r="N235" s="424">
        <v>60</v>
      </c>
      <c r="O235" s="422">
        <v>30</v>
      </c>
      <c r="P235" s="422">
        <v>0</v>
      </c>
      <c r="Q235" s="422">
        <v>90</v>
      </c>
      <c r="R235" s="403"/>
    </row>
    <row r="236" spans="1:18" ht="52.8" x14ac:dyDescent="0.3">
      <c r="A236" s="446"/>
      <c r="B236" s="446" t="s">
        <v>784</v>
      </c>
      <c r="C236" s="446" t="s">
        <v>785</v>
      </c>
      <c r="D236" s="446" t="s">
        <v>786</v>
      </c>
      <c r="E236" s="446"/>
      <c r="F236" s="446" t="s">
        <v>787</v>
      </c>
      <c r="G236" s="343" t="str">
        <f>VLOOKUP(F236,class!A$1:B$460,2,FALSE)</f>
        <v>Shire District</v>
      </c>
      <c r="H236" s="343" t="str">
        <f>IFERROR(VLOOKUP(F236,classifications!A$3:C$333,3,FALSE),VLOOKUP(F236,classifications!I$2:K$28,3,FALSE))</f>
        <v>Urban with Significant Rural</v>
      </c>
      <c r="I236" s="422">
        <v>410</v>
      </c>
      <c r="J236" s="422">
        <v>90</v>
      </c>
      <c r="K236" s="422">
        <v>10</v>
      </c>
      <c r="L236" s="422">
        <v>510</v>
      </c>
      <c r="M236" s="251"/>
      <c r="N236" s="424">
        <v>410</v>
      </c>
      <c r="O236" s="422">
        <v>60</v>
      </c>
      <c r="P236" s="422">
        <v>100</v>
      </c>
      <c r="Q236" s="422">
        <v>570</v>
      </c>
      <c r="R236" s="403"/>
    </row>
    <row r="237" spans="1:18" ht="52.8" x14ac:dyDescent="0.3">
      <c r="A237" s="446"/>
      <c r="B237" s="446" t="s">
        <v>788</v>
      </c>
      <c r="C237" s="446" t="s">
        <v>789</v>
      </c>
      <c r="D237" s="446" t="s">
        <v>790</v>
      </c>
      <c r="E237" s="446"/>
      <c r="F237" s="446" t="s">
        <v>791</v>
      </c>
      <c r="G237" s="343" t="str">
        <f>VLOOKUP(F237,class!A$1:B$460,2,FALSE)</f>
        <v>Shire District</v>
      </c>
      <c r="H237" s="343" t="str">
        <f>IFERROR(VLOOKUP(F237,classifications!A$3:C$333,3,FALSE),VLOOKUP(F237,classifications!I$2:K$28,3,FALSE))</f>
        <v>Urban with Significant Rural</v>
      </c>
      <c r="I237" s="422">
        <v>780</v>
      </c>
      <c r="J237" s="422">
        <v>130</v>
      </c>
      <c r="K237" s="422">
        <v>0</v>
      </c>
      <c r="L237" s="422">
        <v>900</v>
      </c>
      <c r="M237" s="251"/>
      <c r="N237" s="424">
        <v>530</v>
      </c>
      <c r="O237" s="422">
        <v>90</v>
      </c>
      <c r="P237" s="422">
        <v>0</v>
      </c>
      <c r="Q237" s="422">
        <v>630</v>
      </c>
      <c r="R237" s="403"/>
    </row>
    <row r="238" spans="1:18" ht="39.6" x14ac:dyDescent="0.3">
      <c r="A238" s="446"/>
      <c r="B238" s="446" t="s">
        <v>792</v>
      </c>
      <c r="C238" s="446" t="s">
        <v>793</v>
      </c>
      <c r="D238" s="446" t="s">
        <v>794</v>
      </c>
      <c r="E238" s="446"/>
      <c r="F238" s="446" t="s">
        <v>795</v>
      </c>
      <c r="G238" s="343" t="str">
        <f>VLOOKUP(F238,class!A$1:B$460,2,FALSE)</f>
        <v>Shire District</v>
      </c>
      <c r="H238" s="343" t="str">
        <f>IFERROR(VLOOKUP(F238,classifications!A$3:C$333,3,FALSE),VLOOKUP(F238,classifications!I$2:K$28,3,FALSE))</f>
        <v>Predominantly Urban</v>
      </c>
      <c r="I238" s="422">
        <v>120</v>
      </c>
      <c r="J238" s="422">
        <v>10</v>
      </c>
      <c r="K238" s="422">
        <v>0</v>
      </c>
      <c r="L238" s="422">
        <v>130</v>
      </c>
      <c r="M238" s="251"/>
      <c r="N238" s="424">
        <v>170</v>
      </c>
      <c r="O238" s="422">
        <v>20</v>
      </c>
      <c r="P238" s="422">
        <v>0</v>
      </c>
      <c r="Q238" s="422">
        <v>190</v>
      </c>
      <c r="R238" s="403"/>
    </row>
    <row r="239" spans="1:18" ht="52.8" x14ac:dyDescent="0.3">
      <c r="A239" s="446"/>
      <c r="B239" s="446" t="s">
        <v>796</v>
      </c>
      <c r="C239" s="446" t="s">
        <v>797</v>
      </c>
      <c r="D239" s="446" t="s">
        <v>798</v>
      </c>
      <c r="E239" s="446"/>
      <c r="F239" s="446" t="s">
        <v>799</v>
      </c>
      <c r="G239" s="343" t="str">
        <f>VLOOKUP(F239,class!A$1:B$460,2,FALSE)</f>
        <v>Shire District</v>
      </c>
      <c r="H239" s="343" t="str">
        <f>IFERROR(VLOOKUP(F239,classifications!A$3:C$333,3,FALSE),VLOOKUP(F239,classifications!I$2:K$28,3,FALSE))</f>
        <v>Urban with Significant Rural</v>
      </c>
      <c r="I239" s="422">
        <v>250</v>
      </c>
      <c r="J239" s="422">
        <v>10</v>
      </c>
      <c r="K239" s="422">
        <v>0</v>
      </c>
      <c r="L239" s="422">
        <v>250</v>
      </c>
      <c r="M239" s="251"/>
      <c r="N239" s="424">
        <v>290</v>
      </c>
      <c r="O239" s="422">
        <v>60</v>
      </c>
      <c r="P239" s="422">
        <v>0</v>
      </c>
      <c r="Q239" s="422">
        <v>340</v>
      </c>
      <c r="R239" s="403"/>
    </row>
    <row r="240" spans="1:18" ht="39.6" x14ac:dyDescent="0.3">
      <c r="A240" s="446"/>
      <c r="B240" s="446" t="s">
        <v>800</v>
      </c>
      <c r="C240" s="446" t="s">
        <v>801</v>
      </c>
      <c r="D240" s="446" t="s">
        <v>802</v>
      </c>
      <c r="E240" s="446"/>
      <c r="F240" s="446" t="s">
        <v>803</v>
      </c>
      <c r="G240" s="343" t="str">
        <f>VLOOKUP(F240,class!A$1:B$460,2,FALSE)</f>
        <v>Shire District</v>
      </c>
      <c r="H240" s="343" t="str">
        <f>IFERROR(VLOOKUP(F240,classifications!A$3:C$333,3,FALSE),VLOOKUP(F240,classifications!I$2:K$28,3,FALSE))</f>
        <v>Predominantly Urban</v>
      </c>
      <c r="I240" s="422">
        <v>230</v>
      </c>
      <c r="J240" s="422">
        <v>60</v>
      </c>
      <c r="K240" s="422">
        <v>0</v>
      </c>
      <c r="L240" s="422">
        <v>290</v>
      </c>
      <c r="M240" s="251"/>
      <c r="N240" s="424">
        <v>270</v>
      </c>
      <c r="O240" s="422">
        <v>110</v>
      </c>
      <c r="P240" s="422">
        <v>0</v>
      </c>
      <c r="Q240" s="422">
        <v>380</v>
      </c>
      <c r="R240" s="403"/>
    </row>
    <row r="241" spans="1:18" ht="39.6" x14ac:dyDescent="0.3">
      <c r="A241" s="446"/>
      <c r="B241" s="446" t="s">
        <v>804</v>
      </c>
      <c r="C241" s="446" t="s">
        <v>805</v>
      </c>
      <c r="D241" s="446" t="s">
        <v>806</v>
      </c>
      <c r="E241" s="446"/>
      <c r="F241" s="446" t="s">
        <v>807</v>
      </c>
      <c r="G241" s="343" t="str">
        <f>VLOOKUP(F241,class!A$1:B$460,2,FALSE)</f>
        <v>Shire District</v>
      </c>
      <c r="H241" s="343" t="str">
        <f>IFERROR(VLOOKUP(F241,classifications!A$3:C$333,3,FALSE),VLOOKUP(F241,classifications!I$2:K$28,3,FALSE))</f>
        <v>Predominantly Urban</v>
      </c>
      <c r="I241" s="422">
        <v>80</v>
      </c>
      <c r="J241" s="422">
        <v>10</v>
      </c>
      <c r="K241" s="422">
        <v>0</v>
      </c>
      <c r="L241" s="422">
        <v>100</v>
      </c>
      <c r="M241" s="251"/>
      <c r="N241" s="424">
        <v>10</v>
      </c>
      <c r="O241" s="422">
        <v>0</v>
      </c>
      <c r="P241" s="422">
        <v>0</v>
      </c>
      <c r="Q241" s="422">
        <v>10</v>
      </c>
      <c r="R241" s="403"/>
    </row>
    <row r="242" spans="1:18" ht="39.6" x14ac:dyDescent="0.3">
      <c r="A242" s="446"/>
      <c r="B242" s="446" t="s">
        <v>808</v>
      </c>
      <c r="C242" s="446" t="s">
        <v>809</v>
      </c>
      <c r="D242" s="446" t="s">
        <v>810</v>
      </c>
      <c r="E242" s="446"/>
      <c r="F242" s="446" t="s">
        <v>811</v>
      </c>
      <c r="G242" s="343" t="str">
        <f>VLOOKUP(F242,class!A$1:B$460,2,FALSE)</f>
        <v>Shire District</v>
      </c>
      <c r="H242" s="343" t="str">
        <f>IFERROR(VLOOKUP(F242,classifications!A$3:C$333,3,FALSE),VLOOKUP(F242,classifications!I$2:K$28,3,FALSE))</f>
        <v>Predominantly Urban</v>
      </c>
      <c r="I242" s="422">
        <v>20</v>
      </c>
      <c r="J242" s="422">
        <v>0</v>
      </c>
      <c r="K242" s="422">
        <v>0</v>
      </c>
      <c r="L242" s="422">
        <v>20</v>
      </c>
      <c r="M242" s="251"/>
      <c r="N242" s="424">
        <v>60</v>
      </c>
      <c r="O242" s="422">
        <v>20</v>
      </c>
      <c r="P242" s="422">
        <v>10</v>
      </c>
      <c r="Q242" s="422">
        <v>90</v>
      </c>
      <c r="R242" s="403"/>
    </row>
    <row r="243" spans="1:18" ht="39.6" x14ac:dyDescent="0.3">
      <c r="A243" s="446"/>
      <c r="B243" s="446" t="s">
        <v>812</v>
      </c>
      <c r="C243" s="446" t="s">
        <v>813</v>
      </c>
      <c r="D243" s="446" t="s">
        <v>814</v>
      </c>
      <c r="E243" s="446"/>
      <c r="F243" s="446" t="s">
        <v>815</v>
      </c>
      <c r="G243" s="343" t="str">
        <f>VLOOKUP(F243,class!A$1:B$460,2,FALSE)</f>
        <v>Shire District</v>
      </c>
      <c r="H243" s="343" t="str">
        <f>IFERROR(VLOOKUP(F243,classifications!A$3:C$333,3,FALSE),VLOOKUP(F243,classifications!I$2:K$28,3,FALSE))</f>
        <v>Predominantly Urban</v>
      </c>
      <c r="I243" s="422">
        <v>960</v>
      </c>
      <c r="J243" s="422">
        <v>70</v>
      </c>
      <c r="K243" s="422">
        <v>0</v>
      </c>
      <c r="L243" s="422">
        <v>1020</v>
      </c>
      <c r="M243" s="251"/>
      <c r="N243" s="424">
        <v>290</v>
      </c>
      <c r="O243" s="422">
        <v>110</v>
      </c>
      <c r="P243" s="422">
        <v>0</v>
      </c>
      <c r="Q243" s="422">
        <v>400</v>
      </c>
      <c r="R243" s="403"/>
    </row>
    <row r="244" spans="1:18" ht="39.6" x14ac:dyDescent="0.3">
      <c r="A244" s="446"/>
      <c r="B244" s="446" t="s">
        <v>816</v>
      </c>
      <c r="C244" s="446" t="s">
        <v>817</v>
      </c>
      <c r="D244" s="446" t="s">
        <v>818</v>
      </c>
      <c r="E244" s="446"/>
      <c r="F244" s="446" t="s">
        <v>819</v>
      </c>
      <c r="G244" s="343" t="str">
        <f>VLOOKUP(F244,class!A$1:B$460,2,FALSE)</f>
        <v>Shire District</v>
      </c>
      <c r="H244" s="343" t="str">
        <f>IFERROR(VLOOKUP(F244,classifications!A$3:C$333,3,FALSE),VLOOKUP(F244,classifications!I$2:K$28,3,FALSE))</f>
        <v>Predominantly Urban</v>
      </c>
      <c r="I244" s="422">
        <v>140</v>
      </c>
      <c r="J244" s="422">
        <v>280</v>
      </c>
      <c r="K244" s="422">
        <v>0</v>
      </c>
      <c r="L244" s="422">
        <v>420</v>
      </c>
      <c r="M244" s="251"/>
      <c r="N244" s="424">
        <v>150</v>
      </c>
      <c r="O244" s="422">
        <v>60</v>
      </c>
      <c r="P244" s="422">
        <v>0</v>
      </c>
      <c r="Q244" s="422">
        <v>210</v>
      </c>
      <c r="R244" s="403"/>
    </row>
    <row r="245" spans="1:18" x14ac:dyDescent="0.3">
      <c r="A245" s="446"/>
      <c r="B245" s="446"/>
      <c r="C245" s="446"/>
      <c r="D245" s="446"/>
      <c r="E245" s="446"/>
      <c r="F245" s="446"/>
      <c r="G245" s="446"/>
      <c r="H245" s="446"/>
      <c r="I245" s="251"/>
      <c r="J245" s="251"/>
      <c r="K245" s="251"/>
      <c r="L245" s="251"/>
      <c r="M245" s="251"/>
      <c r="N245" s="253"/>
      <c r="O245" s="251"/>
      <c r="P245" s="251"/>
      <c r="Q245" s="251"/>
      <c r="R245" s="403"/>
    </row>
    <row r="246" spans="1:18" ht="52.8" x14ac:dyDescent="0.3">
      <c r="A246" s="446"/>
      <c r="B246" s="446"/>
      <c r="C246" s="446"/>
      <c r="D246" s="446" t="s">
        <v>820</v>
      </c>
      <c r="E246" s="446" t="s">
        <v>821</v>
      </c>
      <c r="F246" s="446" t="s">
        <v>821</v>
      </c>
      <c r="G246" s="343" t="str">
        <f>VLOOKUP(F246,class!A$1:B$460,2,FALSE)</f>
        <v>Shire County</v>
      </c>
      <c r="H246" s="343" t="str">
        <f>IFERROR(VLOOKUP(F246,classifications!A$3:C$333,3,FALSE),VLOOKUP(F246,classifications!I$2:K$28,3,FALSE))</f>
        <v>Urban with Significant Rural</v>
      </c>
      <c r="I246" s="422">
        <v>3260</v>
      </c>
      <c r="J246" s="422">
        <v>870</v>
      </c>
      <c r="K246" s="422">
        <v>10</v>
      </c>
      <c r="L246" s="422">
        <v>4140</v>
      </c>
      <c r="M246" s="251"/>
      <c r="N246" s="424">
        <v>3250</v>
      </c>
      <c r="O246" s="422">
        <v>1320</v>
      </c>
      <c r="P246" s="422">
        <v>20</v>
      </c>
      <c r="Q246" s="422">
        <v>4590</v>
      </c>
      <c r="R246" s="403"/>
    </row>
    <row r="247" spans="1:18" ht="52.8" x14ac:dyDescent="0.3">
      <c r="A247" s="446"/>
      <c r="B247" s="446" t="s">
        <v>822</v>
      </c>
      <c r="C247" s="446" t="s">
        <v>823</v>
      </c>
      <c r="D247" s="446" t="s">
        <v>824</v>
      </c>
      <c r="E247" s="446"/>
      <c r="F247" s="446" t="s">
        <v>825</v>
      </c>
      <c r="G247" s="343" t="str">
        <f>VLOOKUP(F247,class!A$1:B$460,2,FALSE)</f>
        <v>Shire District</v>
      </c>
      <c r="H247" s="343" t="str">
        <f>IFERROR(VLOOKUP(F247,classifications!A$3:C$333,3,FALSE),VLOOKUP(F247,classifications!I$2:K$28,3,FALSE))</f>
        <v>Urban with Significant Rural</v>
      </c>
      <c r="I247" s="422">
        <v>360</v>
      </c>
      <c r="J247" s="422">
        <v>90</v>
      </c>
      <c r="K247" s="422">
        <v>0</v>
      </c>
      <c r="L247" s="422">
        <v>450</v>
      </c>
      <c r="M247" s="251"/>
      <c r="N247" s="424">
        <v>330</v>
      </c>
      <c r="O247" s="422">
        <v>80</v>
      </c>
      <c r="P247" s="422">
        <v>0</v>
      </c>
      <c r="Q247" s="422">
        <v>410</v>
      </c>
      <c r="R247" s="403"/>
    </row>
    <row r="248" spans="1:18" ht="39.6" x14ac:dyDescent="0.3">
      <c r="A248" s="446"/>
      <c r="B248" s="446" t="s">
        <v>826</v>
      </c>
      <c r="C248" s="446" t="s">
        <v>827</v>
      </c>
      <c r="D248" s="446" t="s">
        <v>828</v>
      </c>
      <c r="E248" s="446"/>
      <c r="F248" s="446" t="s">
        <v>829</v>
      </c>
      <c r="G248" s="343" t="str">
        <f>VLOOKUP(F248,class!A$1:B$460,2,FALSE)</f>
        <v>Shire District</v>
      </c>
      <c r="H248" s="343" t="str">
        <f>IFERROR(VLOOKUP(F248,classifications!A$3:C$333,3,FALSE),VLOOKUP(F248,classifications!I$2:K$28,3,FALSE))</f>
        <v>Predominantly Urban</v>
      </c>
      <c r="I248" s="422">
        <v>290</v>
      </c>
      <c r="J248" s="422">
        <v>110</v>
      </c>
      <c r="K248" s="422">
        <v>0</v>
      </c>
      <c r="L248" s="422">
        <v>400</v>
      </c>
      <c r="M248" s="251"/>
      <c r="N248" s="424">
        <v>270</v>
      </c>
      <c r="O248" s="422">
        <v>30</v>
      </c>
      <c r="P248" s="422">
        <v>0</v>
      </c>
      <c r="Q248" s="422">
        <v>310</v>
      </c>
      <c r="R248" s="403"/>
    </row>
    <row r="249" spans="1:18" ht="39.6" x14ac:dyDescent="0.3">
      <c r="A249" s="446"/>
      <c r="B249" s="446" t="s">
        <v>830</v>
      </c>
      <c r="C249" s="446" t="s">
        <v>831</v>
      </c>
      <c r="D249" s="446" t="s">
        <v>832</v>
      </c>
      <c r="E249" s="446"/>
      <c r="F249" s="446" t="s">
        <v>833</v>
      </c>
      <c r="G249" s="343" t="str">
        <f>VLOOKUP(F249,class!A$1:B$460,2,FALSE)</f>
        <v>Shire District</v>
      </c>
      <c r="H249" s="343" t="str">
        <f>IFERROR(VLOOKUP(F249,classifications!A$3:C$333,3,FALSE),VLOOKUP(F249,classifications!I$2:K$28,3,FALSE))</f>
        <v>Predominantly Urban</v>
      </c>
      <c r="I249" s="422">
        <v>350</v>
      </c>
      <c r="J249" s="422">
        <v>40</v>
      </c>
      <c r="K249" s="422">
        <v>10</v>
      </c>
      <c r="L249" s="422">
        <v>400</v>
      </c>
      <c r="M249" s="251"/>
      <c r="N249" s="424">
        <v>270</v>
      </c>
      <c r="O249" s="422">
        <v>210</v>
      </c>
      <c r="P249" s="422">
        <v>0</v>
      </c>
      <c r="Q249" s="422">
        <v>470</v>
      </c>
      <c r="R249" s="403"/>
    </row>
    <row r="250" spans="1:18" ht="52.8" x14ac:dyDescent="0.3">
      <c r="A250" s="446"/>
      <c r="B250" s="446" t="s">
        <v>834</v>
      </c>
      <c r="C250" s="446" t="s">
        <v>835</v>
      </c>
      <c r="D250" s="446" t="s">
        <v>836</v>
      </c>
      <c r="E250" s="446"/>
      <c r="F250" s="446" t="s">
        <v>837</v>
      </c>
      <c r="G250" s="343" t="str">
        <f>VLOOKUP(F250,class!A$1:B$460,2,FALSE)</f>
        <v>Shire District</v>
      </c>
      <c r="H250" s="343" t="str">
        <f>IFERROR(VLOOKUP(F250,classifications!A$3:C$333,3,FALSE),VLOOKUP(F250,classifications!I$2:K$28,3,FALSE))</f>
        <v>Urban with Significant Rural</v>
      </c>
      <c r="I250" s="422">
        <v>400</v>
      </c>
      <c r="J250" s="422">
        <v>60</v>
      </c>
      <c r="K250" s="422">
        <v>0</v>
      </c>
      <c r="L250" s="422">
        <v>460</v>
      </c>
      <c r="M250" s="251"/>
      <c r="N250" s="424">
        <v>290</v>
      </c>
      <c r="O250" s="422">
        <v>40</v>
      </c>
      <c r="P250" s="422">
        <v>0</v>
      </c>
      <c r="Q250" s="422">
        <v>330</v>
      </c>
      <c r="R250" s="403"/>
    </row>
    <row r="251" spans="1:18" ht="52.8" x14ac:dyDescent="0.3">
      <c r="A251" s="446"/>
      <c r="B251" s="446" t="s">
        <v>850</v>
      </c>
      <c r="C251" s="446" t="s">
        <v>851</v>
      </c>
      <c r="D251" s="446" t="s">
        <v>852</v>
      </c>
      <c r="E251" s="446"/>
      <c r="F251" s="446" t="s">
        <v>1875</v>
      </c>
      <c r="G251" s="343" t="str">
        <f>VLOOKUP(F251,class!A$1:B$460,2,FALSE)</f>
        <v>Shire District</v>
      </c>
      <c r="H251" s="343" t="str">
        <f>IFERROR(VLOOKUP(F251,classifications!A$3:C$333,3,FALSE),VLOOKUP(F251,classifications!I$2:K$28,3,FALSE))</f>
        <v>Urban with Significant Rural</v>
      </c>
      <c r="I251" s="422">
        <v>320</v>
      </c>
      <c r="J251" s="423">
        <v>20</v>
      </c>
      <c r="K251" s="423">
        <v>0</v>
      </c>
      <c r="L251" s="423">
        <v>340</v>
      </c>
      <c r="M251" s="251"/>
      <c r="N251" s="424">
        <v>210</v>
      </c>
      <c r="O251" s="423">
        <v>0</v>
      </c>
      <c r="P251" s="423">
        <v>0</v>
      </c>
      <c r="Q251" s="423">
        <v>210</v>
      </c>
      <c r="R251" s="403"/>
    </row>
    <row r="252" spans="1:18" ht="39.6" x14ac:dyDescent="0.3">
      <c r="A252" s="446"/>
      <c r="B252" s="446" t="s">
        <v>838</v>
      </c>
      <c r="C252" s="446" t="s">
        <v>839</v>
      </c>
      <c r="D252" s="446" t="s">
        <v>840</v>
      </c>
      <c r="E252" s="446"/>
      <c r="F252" s="446" t="s">
        <v>841</v>
      </c>
      <c r="G252" s="343" t="str">
        <f>VLOOKUP(F252,class!A$1:B$460,2,FALSE)</f>
        <v>Shire District</v>
      </c>
      <c r="H252" s="343" t="str">
        <f>IFERROR(VLOOKUP(F252,classifications!A$3:C$333,3,FALSE),VLOOKUP(F252,classifications!I$2:K$28,3,FALSE))</f>
        <v>Predominantly Urban</v>
      </c>
      <c r="I252" s="422">
        <v>90</v>
      </c>
      <c r="J252" s="422">
        <v>40</v>
      </c>
      <c r="K252" s="422">
        <v>0</v>
      </c>
      <c r="L252" s="422">
        <v>140</v>
      </c>
      <c r="M252" s="251"/>
      <c r="N252" s="424">
        <v>120</v>
      </c>
      <c r="O252" s="422">
        <v>140</v>
      </c>
      <c r="P252" s="422">
        <v>0</v>
      </c>
      <c r="Q252" s="422">
        <v>260</v>
      </c>
      <c r="R252" s="403"/>
    </row>
    <row r="253" spans="1:18" ht="52.8" x14ac:dyDescent="0.3">
      <c r="A253" s="446"/>
      <c r="B253" s="446" t="s">
        <v>842</v>
      </c>
      <c r="C253" s="446" t="s">
        <v>843</v>
      </c>
      <c r="D253" s="446" t="s">
        <v>844</v>
      </c>
      <c r="E253" s="446"/>
      <c r="F253" s="446" t="s">
        <v>845</v>
      </c>
      <c r="G253" s="343" t="str">
        <f>VLOOKUP(F253,class!A$1:B$460,2,FALSE)</f>
        <v>Shire District</v>
      </c>
      <c r="H253" s="343" t="str">
        <f>IFERROR(VLOOKUP(F253,classifications!A$3:C$333,3,FALSE),VLOOKUP(F253,classifications!I$2:K$28,3,FALSE))</f>
        <v>Urban with Significant Rural</v>
      </c>
      <c r="I253" s="423">
        <v>610</v>
      </c>
      <c r="J253" s="423">
        <v>440</v>
      </c>
      <c r="K253" s="423">
        <v>0</v>
      </c>
      <c r="L253" s="423">
        <v>1050</v>
      </c>
      <c r="M253" s="251"/>
      <c r="N253" s="425">
        <v>660</v>
      </c>
      <c r="O253" s="423">
        <v>580</v>
      </c>
      <c r="P253" s="423">
        <v>0</v>
      </c>
      <c r="Q253" s="423">
        <v>1250</v>
      </c>
      <c r="R253" s="403"/>
    </row>
    <row r="254" spans="1:18" ht="39.6" x14ac:dyDescent="0.3">
      <c r="A254" s="446"/>
      <c r="B254" s="446" t="s">
        <v>846</v>
      </c>
      <c r="C254" s="446" t="s">
        <v>847</v>
      </c>
      <c r="D254" s="446" t="s">
        <v>848</v>
      </c>
      <c r="E254" s="446"/>
      <c r="F254" s="446" t="s">
        <v>849</v>
      </c>
      <c r="G254" s="343" t="str">
        <f>VLOOKUP(F254,class!A$1:B$460,2,FALSE)</f>
        <v>Shire District</v>
      </c>
      <c r="H254" s="343" t="str">
        <f>IFERROR(VLOOKUP(F254,classifications!A$3:C$333,3,FALSE),VLOOKUP(F254,classifications!I$2:K$28,3,FALSE))</f>
        <v>Predominantly Rural</v>
      </c>
      <c r="I254" s="422">
        <v>130</v>
      </c>
      <c r="J254" s="422">
        <v>20</v>
      </c>
      <c r="K254" s="422">
        <v>0</v>
      </c>
      <c r="L254" s="422">
        <v>150</v>
      </c>
      <c r="M254" s="251"/>
      <c r="N254" s="424">
        <v>100</v>
      </c>
      <c r="O254" s="422">
        <v>30</v>
      </c>
      <c r="P254" s="422">
        <v>0</v>
      </c>
      <c r="Q254" s="422">
        <v>120</v>
      </c>
      <c r="R254" s="403"/>
    </row>
    <row r="255" spans="1:18" ht="39.6" x14ac:dyDescent="0.3">
      <c r="A255" s="446"/>
      <c r="B255" s="446" t="s">
        <v>853</v>
      </c>
      <c r="C255" s="446" t="s">
        <v>854</v>
      </c>
      <c r="D255" s="446" t="s">
        <v>855</v>
      </c>
      <c r="E255" s="446"/>
      <c r="F255" s="446" t="s">
        <v>856</v>
      </c>
      <c r="G255" s="343" t="str">
        <f>VLOOKUP(F255,class!A$1:B$460,2,FALSE)</f>
        <v>Shire District</v>
      </c>
      <c r="H255" s="343" t="str">
        <f>IFERROR(VLOOKUP(F255,classifications!A$3:C$333,3,FALSE),VLOOKUP(F255,classifications!I$2:K$28,3,FALSE))</f>
        <v>Predominantly Rural</v>
      </c>
      <c r="I255" s="422">
        <v>200</v>
      </c>
      <c r="J255" s="422">
        <v>10</v>
      </c>
      <c r="K255" s="422">
        <v>0</v>
      </c>
      <c r="L255" s="422">
        <v>220</v>
      </c>
      <c r="M255" s="251"/>
      <c r="N255" s="424">
        <v>360</v>
      </c>
      <c r="O255" s="422">
        <v>140</v>
      </c>
      <c r="P255" s="422">
        <v>0</v>
      </c>
      <c r="Q255" s="422">
        <v>490</v>
      </c>
      <c r="R255" s="403"/>
    </row>
    <row r="256" spans="1:18" ht="39.6" x14ac:dyDescent="0.3">
      <c r="A256" s="446"/>
      <c r="B256" s="446" t="s">
        <v>857</v>
      </c>
      <c r="C256" s="446" t="s">
        <v>858</v>
      </c>
      <c r="D256" s="446" t="s">
        <v>859</v>
      </c>
      <c r="E256" s="446"/>
      <c r="F256" s="446" t="s">
        <v>860</v>
      </c>
      <c r="G256" s="343" t="str">
        <f>VLOOKUP(F256,class!A$1:B$460,2,FALSE)</f>
        <v>Shire District</v>
      </c>
      <c r="H256" s="343" t="str">
        <f>IFERROR(VLOOKUP(F256,classifications!A$3:C$333,3,FALSE),VLOOKUP(F256,classifications!I$2:K$28,3,FALSE))</f>
        <v>Predominantly Urban</v>
      </c>
      <c r="I256" s="422">
        <v>110</v>
      </c>
      <c r="J256" s="422">
        <v>0</v>
      </c>
      <c r="K256" s="422">
        <v>0</v>
      </c>
      <c r="L256" s="422">
        <v>110</v>
      </c>
      <c r="M256" s="251"/>
      <c r="N256" s="424">
        <v>180</v>
      </c>
      <c r="O256" s="422">
        <v>10</v>
      </c>
      <c r="P256" s="422">
        <v>20</v>
      </c>
      <c r="Q256" s="422">
        <v>200</v>
      </c>
      <c r="R256" s="403"/>
    </row>
    <row r="257" spans="1:18" ht="52.8" x14ac:dyDescent="0.3">
      <c r="A257" s="446"/>
      <c r="B257" s="446" t="s">
        <v>861</v>
      </c>
      <c r="C257" s="446" t="s">
        <v>862</v>
      </c>
      <c r="D257" s="446" t="s">
        <v>863</v>
      </c>
      <c r="E257" s="446"/>
      <c r="F257" s="446" t="s">
        <v>864</v>
      </c>
      <c r="G257" s="343" t="str">
        <f>VLOOKUP(F257,class!A$1:B$460,2,FALSE)</f>
        <v>Shire District</v>
      </c>
      <c r="H257" s="343" t="str">
        <f>IFERROR(VLOOKUP(F257,classifications!A$3:C$333,3,FALSE),VLOOKUP(F257,classifications!I$2:K$28,3,FALSE))</f>
        <v>Urban with Significant Rural</v>
      </c>
      <c r="I257" s="422">
        <v>180</v>
      </c>
      <c r="J257" s="422">
        <v>30</v>
      </c>
      <c r="K257" s="422">
        <v>0</v>
      </c>
      <c r="L257" s="422">
        <v>210</v>
      </c>
      <c r="M257" s="251"/>
      <c r="N257" s="424">
        <v>180</v>
      </c>
      <c r="O257" s="422">
        <v>10</v>
      </c>
      <c r="P257" s="422">
        <v>0</v>
      </c>
      <c r="Q257" s="422">
        <v>190</v>
      </c>
      <c r="R257" s="403"/>
    </row>
    <row r="258" spans="1:18" ht="52.8" x14ac:dyDescent="0.3">
      <c r="A258" s="446"/>
      <c r="B258" s="446" t="s">
        <v>865</v>
      </c>
      <c r="C258" s="446" t="s">
        <v>866</v>
      </c>
      <c r="D258" s="446" t="s">
        <v>867</v>
      </c>
      <c r="E258" s="446"/>
      <c r="F258" s="446" t="s">
        <v>868</v>
      </c>
      <c r="G258" s="343" t="str">
        <f>VLOOKUP(F258,class!A$1:B$460,2,FALSE)</f>
        <v>Shire District</v>
      </c>
      <c r="H258" s="343" t="str">
        <f>IFERROR(VLOOKUP(F258,classifications!A$3:C$333,3,FALSE),VLOOKUP(F258,classifications!I$2:K$28,3,FALSE))</f>
        <v>Urban with Significant Rural</v>
      </c>
      <c r="I258" s="423">
        <v>210</v>
      </c>
      <c r="J258" s="423">
        <v>0</v>
      </c>
      <c r="K258" s="423">
        <v>0</v>
      </c>
      <c r="L258" s="423">
        <v>210</v>
      </c>
      <c r="M258" s="251"/>
      <c r="N258" s="425">
        <v>300</v>
      </c>
      <c r="O258" s="423">
        <v>50</v>
      </c>
      <c r="P258" s="423">
        <v>0</v>
      </c>
      <c r="Q258" s="423">
        <v>350</v>
      </c>
      <c r="R258" s="403"/>
    </row>
    <row r="259" spans="1:18" x14ac:dyDescent="0.3">
      <c r="A259" s="446"/>
      <c r="B259" s="446"/>
      <c r="C259" s="446"/>
      <c r="D259" s="446"/>
      <c r="E259" s="446"/>
      <c r="F259" s="446"/>
      <c r="G259" s="446"/>
      <c r="H259" s="446"/>
      <c r="I259" s="251"/>
      <c r="J259" s="251"/>
      <c r="K259" s="251"/>
      <c r="L259" s="251"/>
      <c r="M259" s="251"/>
      <c r="N259" s="253"/>
      <c r="O259" s="251"/>
      <c r="P259" s="251"/>
      <c r="Q259" s="251"/>
      <c r="R259" s="403"/>
    </row>
    <row r="260" spans="1:18" ht="39.6" x14ac:dyDescent="0.3">
      <c r="A260" s="446"/>
      <c r="B260" s="446"/>
      <c r="C260" s="446"/>
      <c r="D260" s="446" t="s">
        <v>869</v>
      </c>
      <c r="E260" s="446" t="s">
        <v>870</v>
      </c>
      <c r="F260" s="446" t="s">
        <v>870</v>
      </c>
      <c r="G260" s="343" t="str">
        <f>VLOOKUP(F260,class!A$1:B$460,2,FALSE)</f>
        <v>Shire County</v>
      </c>
      <c r="H260" s="343" t="str">
        <f>IFERROR(VLOOKUP(F260,classifications!A$3:C$333,3,FALSE),VLOOKUP(F260,classifications!I$2:K$28,3,FALSE))</f>
        <v>Predominantly Urban</v>
      </c>
      <c r="I260" s="422">
        <v>3340</v>
      </c>
      <c r="J260" s="422">
        <v>590</v>
      </c>
      <c r="K260" s="422">
        <v>0</v>
      </c>
      <c r="L260" s="422">
        <v>3930</v>
      </c>
      <c r="M260" s="251"/>
      <c r="N260" s="424">
        <v>3200</v>
      </c>
      <c r="O260" s="422">
        <v>290</v>
      </c>
      <c r="P260" s="422">
        <v>0</v>
      </c>
      <c r="Q260" s="422">
        <v>3490</v>
      </c>
      <c r="R260" s="403"/>
    </row>
    <row r="261" spans="1:18" ht="39.6" x14ac:dyDescent="0.3">
      <c r="A261" s="446"/>
      <c r="B261" s="446" t="s">
        <v>871</v>
      </c>
      <c r="C261" s="446" t="s">
        <v>872</v>
      </c>
      <c r="D261" s="446" t="s">
        <v>873</v>
      </c>
      <c r="E261" s="446"/>
      <c r="F261" s="446" t="s">
        <v>874</v>
      </c>
      <c r="G261" s="343" t="str">
        <f>VLOOKUP(F261,class!A$1:B$460,2,FALSE)</f>
        <v>Shire District</v>
      </c>
      <c r="H261" s="343" t="str">
        <f>IFERROR(VLOOKUP(F261,classifications!A$3:C$333,3,FALSE),VLOOKUP(F261,classifications!I$2:K$28,3,FALSE))</f>
        <v>Predominantly Urban</v>
      </c>
      <c r="I261" s="423">
        <v>200</v>
      </c>
      <c r="J261" s="423">
        <v>0</v>
      </c>
      <c r="K261" s="423">
        <v>0</v>
      </c>
      <c r="L261" s="423">
        <v>200</v>
      </c>
      <c r="M261" s="251"/>
      <c r="N261" s="425">
        <v>50</v>
      </c>
      <c r="O261" s="423">
        <v>0</v>
      </c>
      <c r="P261" s="423">
        <v>0</v>
      </c>
      <c r="Q261" s="423">
        <v>50</v>
      </c>
      <c r="R261" s="403"/>
    </row>
    <row r="262" spans="1:18" ht="52.8" x14ac:dyDescent="0.3">
      <c r="A262" s="446"/>
      <c r="B262" s="446" t="s">
        <v>875</v>
      </c>
      <c r="C262" s="446" t="s">
        <v>876</v>
      </c>
      <c r="D262" s="446" t="s">
        <v>877</v>
      </c>
      <c r="E262" s="446"/>
      <c r="F262" s="446" t="s">
        <v>878</v>
      </c>
      <c r="G262" s="343" t="str">
        <f>VLOOKUP(F262,class!A$1:B$460,2,FALSE)</f>
        <v>Shire District</v>
      </c>
      <c r="H262" s="343" t="str">
        <f>IFERROR(VLOOKUP(F262,classifications!A$3:C$333,3,FALSE),VLOOKUP(F262,classifications!I$2:K$28,3,FALSE))</f>
        <v>Urban with Significant Rural</v>
      </c>
      <c r="I262" s="422">
        <v>190</v>
      </c>
      <c r="J262" s="422">
        <v>20</v>
      </c>
      <c r="K262" s="422">
        <v>0</v>
      </c>
      <c r="L262" s="422">
        <v>210</v>
      </c>
      <c r="M262" s="251"/>
      <c r="N262" s="424">
        <v>290</v>
      </c>
      <c r="O262" s="422">
        <v>30</v>
      </c>
      <c r="P262" s="422">
        <v>0</v>
      </c>
      <c r="Q262" s="422">
        <v>320</v>
      </c>
      <c r="R262" s="403"/>
    </row>
    <row r="263" spans="1:18" ht="39.6" x14ac:dyDescent="0.3">
      <c r="A263" s="446"/>
      <c r="B263" s="446" t="s">
        <v>879</v>
      </c>
      <c r="C263" s="446" t="s">
        <v>880</v>
      </c>
      <c r="D263" s="446" t="s">
        <v>881</v>
      </c>
      <c r="E263" s="446"/>
      <c r="F263" s="446" t="s">
        <v>882</v>
      </c>
      <c r="G263" s="343" t="str">
        <f>VLOOKUP(F263,class!A$1:B$460,2,FALSE)</f>
        <v>Shire District</v>
      </c>
      <c r="H263" s="343" t="str">
        <f>IFERROR(VLOOKUP(F263,classifications!A$3:C$333,3,FALSE),VLOOKUP(F263,classifications!I$2:K$28,3,FALSE))</f>
        <v>Predominantly Urban</v>
      </c>
      <c r="I263" s="422">
        <v>420</v>
      </c>
      <c r="J263" s="422">
        <v>10</v>
      </c>
      <c r="K263" s="422">
        <v>0</v>
      </c>
      <c r="L263" s="422">
        <v>430</v>
      </c>
      <c r="M263" s="251"/>
      <c r="N263" s="424">
        <v>330</v>
      </c>
      <c r="O263" s="422">
        <v>10</v>
      </c>
      <c r="P263" s="422">
        <v>0</v>
      </c>
      <c r="Q263" s="422">
        <v>340</v>
      </c>
      <c r="R263" s="403"/>
    </row>
    <row r="264" spans="1:18" ht="39.6" x14ac:dyDescent="0.3">
      <c r="A264" s="446"/>
      <c r="B264" s="446" t="s">
        <v>883</v>
      </c>
      <c r="C264" s="446" t="s">
        <v>884</v>
      </c>
      <c r="D264" s="446" t="s">
        <v>885</v>
      </c>
      <c r="E264" s="446"/>
      <c r="F264" s="446" t="s">
        <v>886</v>
      </c>
      <c r="G264" s="343" t="str">
        <f>VLOOKUP(F264,class!A$1:B$460,2,FALSE)</f>
        <v>Shire District</v>
      </c>
      <c r="H264" s="343" t="str">
        <f>IFERROR(VLOOKUP(F264,classifications!A$3:C$333,3,FALSE),VLOOKUP(F264,classifications!I$2:K$28,3,FALSE))</f>
        <v>Predominantly Urban</v>
      </c>
      <c r="I264" s="422">
        <v>50</v>
      </c>
      <c r="J264" s="422">
        <v>20</v>
      </c>
      <c r="K264" s="423">
        <v>0</v>
      </c>
      <c r="L264" s="423">
        <v>70</v>
      </c>
      <c r="M264" s="251"/>
      <c r="N264" s="424">
        <v>60</v>
      </c>
      <c r="O264" s="423">
        <v>10</v>
      </c>
      <c r="P264" s="423">
        <v>0</v>
      </c>
      <c r="Q264" s="423">
        <v>70</v>
      </c>
      <c r="R264" s="403"/>
    </row>
    <row r="265" spans="1:18" ht="52.8" x14ac:dyDescent="0.3">
      <c r="A265" s="446"/>
      <c r="B265" s="446" t="s">
        <v>887</v>
      </c>
      <c r="C265" s="446" t="s">
        <v>888</v>
      </c>
      <c r="D265" s="446" t="s">
        <v>889</v>
      </c>
      <c r="E265" s="446"/>
      <c r="F265" s="446" t="s">
        <v>890</v>
      </c>
      <c r="G265" s="343" t="str">
        <f>VLOOKUP(F265,class!A$1:B$460,2,FALSE)</f>
        <v>Shire District</v>
      </c>
      <c r="H265" s="343" t="str">
        <f>IFERROR(VLOOKUP(F265,classifications!A$3:C$333,3,FALSE),VLOOKUP(F265,classifications!I$2:K$28,3,FALSE))</f>
        <v>Urban with Significant Rural</v>
      </c>
      <c r="I265" s="422">
        <v>180</v>
      </c>
      <c r="J265" s="422">
        <v>10</v>
      </c>
      <c r="K265" s="422">
        <v>0</v>
      </c>
      <c r="L265" s="422">
        <v>190</v>
      </c>
      <c r="M265" s="251"/>
      <c r="N265" s="424">
        <v>230</v>
      </c>
      <c r="O265" s="422">
        <v>0</v>
      </c>
      <c r="P265" s="422">
        <v>0</v>
      </c>
      <c r="Q265" s="422">
        <v>230</v>
      </c>
      <c r="R265" s="403"/>
    </row>
    <row r="266" spans="1:18" ht="39.6" x14ac:dyDescent="0.3">
      <c r="A266" s="446"/>
      <c r="B266" s="446" t="s">
        <v>891</v>
      </c>
      <c r="C266" s="446" t="s">
        <v>892</v>
      </c>
      <c r="D266" s="446" t="s">
        <v>893</v>
      </c>
      <c r="E266" s="446"/>
      <c r="F266" s="446" t="s">
        <v>894</v>
      </c>
      <c r="G266" s="343" t="str">
        <f>VLOOKUP(F266,class!A$1:B$460,2,FALSE)</f>
        <v>Shire District</v>
      </c>
      <c r="H266" s="343" t="str">
        <f>IFERROR(VLOOKUP(F266,classifications!A$3:C$333,3,FALSE),VLOOKUP(F266,classifications!I$2:K$28,3,FALSE))</f>
        <v>Predominantly Urban</v>
      </c>
      <c r="I266" s="422">
        <v>110</v>
      </c>
      <c r="J266" s="422">
        <v>110</v>
      </c>
      <c r="K266" s="422">
        <v>0</v>
      </c>
      <c r="L266" s="422">
        <v>220</v>
      </c>
      <c r="M266" s="251"/>
      <c r="N266" s="424">
        <v>140</v>
      </c>
      <c r="O266" s="422">
        <v>30</v>
      </c>
      <c r="P266" s="422">
        <v>0</v>
      </c>
      <c r="Q266" s="422">
        <v>170</v>
      </c>
      <c r="R266" s="403"/>
    </row>
    <row r="267" spans="1:18" ht="39.6" x14ac:dyDescent="0.3">
      <c r="A267" s="446"/>
      <c r="B267" s="446" t="s">
        <v>895</v>
      </c>
      <c r="C267" s="446" t="s">
        <v>896</v>
      </c>
      <c r="D267" s="446" t="s">
        <v>897</v>
      </c>
      <c r="E267" s="446"/>
      <c r="F267" s="446" t="s">
        <v>898</v>
      </c>
      <c r="G267" s="343" t="str">
        <f>VLOOKUP(F267,class!A$1:B$460,2,FALSE)</f>
        <v>Shire District</v>
      </c>
      <c r="H267" s="343" t="str">
        <f>IFERROR(VLOOKUP(F267,classifications!A$3:C$333,3,FALSE),VLOOKUP(F267,classifications!I$2:K$28,3,FALSE))</f>
        <v>Predominantly Urban</v>
      </c>
      <c r="I267" s="422">
        <v>600</v>
      </c>
      <c r="J267" s="422">
        <v>120</v>
      </c>
      <c r="K267" s="422">
        <v>0</v>
      </c>
      <c r="L267" s="422">
        <v>720</v>
      </c>
      <c r="M267" s="251"/>
      <c r="N267" s="424">
        <v>550</v>
      </c>
      <c r="O267" s="422">
        <v>80</v>
      </c>
      <c r="P267" s="422">
        <v>0</v>
      </c>
      <c r="Q267" s="422">
        <v>630</v>
      </c>
      <c r="R267" s="403"/>
    </row>
    <row r="268" spans="1:18" ht="39.6" x14ac:dyDescent="0.3">
      <c r="A268" s="446"/>
      <c r="B268" s="446" t="s">
        <v>899</v>
      </c>
      <c r="C268" s="446" t="s">
        <v>900</v>
      </c>
      <c r="D268" s="446" t="s">
        <v>901</v>
      </c>
      <c r="E268" s="446"/>
      <c r="F268" s="446" t="s">
        <v>902</v>
      </c>
      <c r="G268" s="343" t="str">
        <f>VLOOKUP(F268,class!A$1:B$460,2,FALSE)</f>
        <v>Shire District</v>
      </c>
      <c r="H268" s="343" t="str">
        <f>IFERROR(VLOOKUP(F268,classifications!A$3:C$333,3,FALSE),VLOOKUP(F268,classifications!I$2:K$28,3,FALSE))</f>
        <v>Predominantly Rural</v>
      </c>
      <c r="I268" s="422">
        <v>320</v>
      </c>
      <c r="J268" s="422">
        <v>50</v>
      </c>
      <c r="K268" s="422">
        <v>0</v>
      </c>
      <c r="L268" s="422">
        <v>370</v>
      </c>
      <c r="M268" s="251"/>
      <c r="N268" s="424">
        <v>420</v>
      </c>
      <c r="O268" s="422">
        <v>50</v>
      </c>
      <c r="P268" s="422">
        <v>0</v>
      </c>
      <c r="Q268" s="422">
        <v>470</v>
      </c>
      <c r="R268" s="403"/>
    </row>
    <row r="269" spans="1:18" ht="39.6" x14ac:dyDescent="0.3">
      <c r="A269" s="446"/>
      <c r="B269" s="446" t="s">
        <v>903</v>
      </c>
      <c r="C269" s="446" t="s">
        <v>904</v>
      </c>
      <c r="D269" s="446" t="s">
        <v>905</v>
      </c>
      <c r="E269" s="446"/>
      <c r="F269" s="446" t="s">
        <v>906</v>
      </c>
      <c r="G269" s="343" t="str">
        <f>VLOOKUP(F269,class!A$1:B$460,2,FALSE)</f>
        <v>Shire District</v>
      </c>
      <c r="H269" s="343" t="str">
        <f>IFERROR(VLOOKUP(F269,classifications!A$3:C$333,3,FALSE),VLOOKUP(F269,classifications!I$2:K$28,3,FALSE))</f>
        <v>Predominantly Urban</v>
      </c>
      <c r="I269" s="422">
        <v>60</v>
      </c>
      <c r="J269" s="422">
        <v>80</v>
      </c>
      <c r="K269" s="422">
        <v>0</v>
      </c>
      <c r="L269" s="422">
        <v>140</v>
      </c>
      <c r="M269" s="251"/>
      <c r="N269" s="424">
        <v>40</v>
      </c>
      <c r="O269" s="422">
        <v>30</v>
      </c>
      <c r="P269" s="422">
        <v>0</v>
      </c>
      <c r="Q269" s="422">
        <v>70</v>
      </c>
      <c r="R269" s="403"/>
    </row>
    <row r="270" spans="1:18" ht="39.6" x14ac:dyDescent="0.3">
      <c r="A270" s="446"/>
      <c r="B270" s="446" t="s">
        <v>907</v>
      </c>
      <c r="C270" s="446" t="s">
        <v>908</v>
      </c>
      <c r="D270" s="446" t="s">
        <v>909</v>
      </c>
      <c r="E270" s="446"/>
      <c r="F270" s="446" t="s">
        <v>910</v>
      </c>
      <c r="G270" s="343" t="str">
        <f>VLOOKUP(F270,class!A$1:B$460,2,FALSE)</f>
        <v>Shire District</v>
      </c>
      <c r="H270" s="343" t="str">
        <f>IFERROR(VLOOKUP(F270,classifications!A$3:C$333,3,FALSE),VLOOKUP(F270,classifications!I$2:K$28,3,FALSE))</f>
        <v>Predominantly Urban</v>
      </c>
      <c r="I270" s="423">
        <v>360</v>
      </c>
      <c r="J270" s="423">
        <v>20</v>
      </c>
      <c r="K270" s="423">
        <v>0</v>
      </c>
      <c r="L270" s="423">
        <v>380</v>
      </c>
      <c r="M270" s="251"/>
      <c r="N270" s="425">
        <v>250</v>
      </c>
      <c r="O270" s="423">
        <v>0</v>
      </c>
      <c r="P270" s="423">
        <v>0</v>
      </c>
      <c r="Q270" s="423">
        <v>260</v>
      </c>
      <c r="R270" s="403"/>
    </row>
    <row r="271" spans="1:18" ht="52.8" x14ac:dyDescent="0.3">
      <c r="A271" s="446"/>
      <c r="B271" s="446" t="s">
        <v>911</v>
      </c>
      <c r="C271" s="446" t="s">
        <v>912</v>
      </c>
      <c r="D271" s="446" t="s">
        <v>913</v>
      </c>
      <c r="E271" s="446"/>
      <c r="F271" s="446" t="s">
        <v>914</v>
      </c>
      <c r="G271" s="343" t="str">
        <f>VLOOKUP(F271,class!A$1:B$460,2,FALSE)</f>
        <v>Shire District</v>
      </c>
      <c r="H271" s="343" t="str">
        <f>IFERROR(VLOOKUP(F271,classifications!A$3:C$333,3,FALSE),VLOOKUP(F271,classifications!I$2:K$28,3,FALSE))</f>
        <v>Urban with Significant Rural</v>
      </c>
      <c r="I271" s="422">
        <v>380</v>
      </c>
      <c r="J271" s="422">
        <v>60</v>
      </c>
      <c r="K271" s="422">
        <v>0</v>
      </c>
      <c r="L271" s="422">
        <v>440</v>
      </c>
      <c r="M271" s="251"/>
      <c r="N271" s="424">
        <v>410</v>
      </c>
      <c r="O271" s="422">
        <v>20</v>
      </c>
      <c r="P271" s="422">
        <v>0</v>
      </c>
      <c r="Q271" s="422">
        <v>430</v>
      </c>
      <c r="R271" s="403"/>
    </row>
    <row r="272" spans="1:18" ht="39.6" x14ac:dyDescent="0.3">
      <c r="A272" s="446"/>
      <c r="B272" s="446" t="s">
        <v>915</v>
      </c>
      <c r="C272" s="446" t="s">
        <v>916</v>
      </c>
      <c r="D272" s="446" t="s">
        <v>917</v>
      </c>
      <c r="E272" s="446"/>
      <c r="F272" s="446" t="s">
        <v>918</v>
      </c>
      <c r="G272" s="343" t="str">
        <f>VLOOKUP(F272,class!A$1:B$460,2,FALSE)</f>
        <v>Shire District</v>
      </c>
      <c r="H272" s="343" t="str">
        <f>IFERROR(VLOOKUP(F272,classifications!A$3:C$333,3,FALSE),VLOOKUP(F272,classifications!I$2:K$28,3,FALSE))</f>
        <v>Predominantly Rural</v>
      </c>
      <c r="I272" s="422">
        <v>480</v>
      </c>
      <c r="J272" s="422">
        <v>90</v>
      </c>
      <c r="K272" s="422">
        <v>0</v>
      </c>
      <c r="L272" s="422">
        <v>570</v>
      </c>
      <c r="M272" s="251"/>
      <c r="N272" s="424">
        <v>430</v>
      </c>
      <c r="O272" s="422">
        <v>20</v>
      </c>
      <c r="P272" s="422">
        <v>0</v>
      </c>
      <c r="Q272" s="422">
        <v>450</v>
      </c>
      <c r="R272" s="403"/>
    </row>
    <row r="273" spans="1:18" x14ac:dyDescent="0.3">
      <c r="A273" s="446"/>
      <c r="B273" s="446"/>
      <c r="C273" s="446"/>
      <c r="D273" s="446"/>
      <c r="E273" s="446"/>
      <c r="F273" s="446"/>
      <c r="G273" s="446"/>
      <c r="H273" s="446"/>
      <c r="I273" s="251"/>
      <c r="J273" s="251"/>
      <c r="K273" s="251"/>
      <c r="L273" s="251"/>
      <c r="M273" s="251"/>
      <c r="N273" s="253"/>
      <c r="O273" s="251"/>
      <c r="P273" s="251"/>
      <c r="Q273" s="251"/>
      <c r="R273" s="403"/>
    </row>
    <row r="274" spans="1:18" ht="52.8" x14ac:dyDescent="0.3">
      <c r="A274" s="446"/>
      <c r="B274" s="446"/>
      <c r="C274" s="446"/>
      <c r="D274" s="446" t="s">
        <v>919</v>
      </c>
      <c r="E274" s="446" t="s">
        <v>920</v>
      </c>
      <c r="F274" s="446" t="s">
        <v>920</v>
      </c>
      <c r="G274" s="343" t="str">
        <f>VLOOKUP(F274,class!A$1:B$460,2,FALSE)</f>
        <v>Shire County</v>
      </c>
      <c r="H274" s="343" t="str">
        <f>IFERROR(VLOOKUP(F274,classifications!A$3:C$333,3,FALSE),VLOOKUP(F274,classifications!I$2:K$28,3,FALSE))</f>
        <v>Urban with Significant Rural</v>
      </c>
      <c r="I274" s="422">
        <v>2120</v>
      </c>
      <c r="J274" s="422">
        <v>480</v>
      </c>
      <c r="K274" s="422">
        <v>20</v>
      </c>
      <c r="L274" s="422">
        <v>2620</v>
      </c>
      <c r="M274" s="251"/>
      <c r="N274" s="424">
        <v>2260</v>
      </c>
      <c r="O274" s="422">
        <v>440</v>
      </c>
      <c r="P274" s="422">
        <v>0</v>
      </c>
      <c r="Q274" s="422">
        <v>2710</v>
      </c>
      <c r="R274" s="403"/>
    </row>
    <row r="275" spans="1:18" ht="39.6" x14ac:dyDescent="0.3">
      <c r="A275" s="446"/>
      <c r="B275" s="446" t="s">
        <v>921</v>
      </c>
      <c r="C275" s="446" t="s">
        <v>922</v>
      </c>
      <c r="D275" s="446" t="s">
        <v>923</v>
      </c>
      <c r="E275" s="446"/>
      <c r="F275" s="446" t="s">
        <v>924</v>
      </c>
      <c r="G275" s="343" t="str">
        <f>VLOOKUP(F275,class!A$1:B$460,2,FALSE)</f>
        <v>Shire District</v>
      </c>
      <c r="H275" s="343" t="str">
        <f>IFERROR(VLOOKUP(F275,classifications!A$3:C$333,3,FALSE),VLOOKUP(F275,classifications!I$2:K$28,3,FALSE))</f>
        <v>Predominantly Urban</v>
      </c>
      <c r="I275" s="422">
        <v>280</v>
      </c>
      <c r="J275" s="422">
        <v>60</v>
      </c>
      <c r="K275" s="422">
        <v>0</v>
      </c>
      <c r="L275" s="422">
        <v>340</v>
      </c>
      <c r="M275" s="251"/>
      <c r="N275" s="424">
        <v>190</v>
      </c>
      <c r="O275" s="422">
        <v>20</v>
      </c>
      <c r="P275" s="422">
        <v>0</v>
      </c>
      <c r="Q275" s="422">
        <v>210</v>
      </c>
      <c r="R275" s="403"/>
    </row>
    <row r="276" spans="1:18" ht="39.6" x14ac:dyDescent="0.3">
      <c r="A276" s="446"/>
      <c r="B276" s="446" t="s">
        <v>925</v>
      </c>
      <c r="C276" s="446" t="s">
        <v>926</v>
      </c>
      <c r="D276" s="446" t="s">
        <v>927</v>
      </c>
      <c r="E276" s="446"/>
      <c r="F276" s="446" t="s">
        <v>928</v>
      </c>
      <c r="G276" s="343" t="str">
        <f>VLOOKUP(F276,class!A$1:B$460,2,FALSE)</f>
        <v>Shire District</v>
      </c>
      <c r="H276" s="343" t="str">
        <f>IFERROR(VLOOKUP(F276,classifications!A$3:C$333,3,FALSE),VLOOKUP(F276,classifications!I$2:K$28,3,FALSE))</f>
        <v>Predominantly Urban</v>
      </c>
      <c r="I276" s="422">
        <v>250</v>
      </c>
      <c r="J276" s="422">
        <v>30</v>
      </c>
      <c r="K276" s="422">
        <v>0</v>
      </c>
      <c r="L276" s="422">
        <v>280</v>
      </c>
      <c r="M276" s="251"/>
      <c r="N276" s="424">
        <v>510</v>
      </c>
      <c r="O276" s="422">
        <v>110</v>
      </c>
      <c r="P276" s="422">
        <v>0</v>
      </c>
      <c r="Q276" s="422">
        <v>620</v>
      </c>
      <c r="R276" s="403"/>
    </row>
    <row r="277" spans="1:18" ht="39.6" x14ac:dyDescent="0.3">
      <c r="A277" s="446"/>
      <c r="B277" s="446" t="s">
        <v>929</v>
      </c>
      <c r="C277" s="446" t="s">
        <v>930</v>
      </c>
      <c r="D277" s="446" t="s">
        <v>931</v>
      </c>
      <c r="E277" s="446"/>
      <c r="F277" s="446" t="s">
        <v>932</v>
      </c>
      <c r="G277" s="343" t="str">
        <f>VLOOKUP(F277,class!A$1:B$460,2,FALSE)</f>
        <v>Shire District</v>
      </c>
      <c r="H277" s="343" t="str">
        <f>IFERROR(VLOOKUP(F277,classifications!A$3:C$333,3,FALSE),VLOOKUP(F277,classifications!I$2:K$28,3,FALSE))</f>
        <v>Predominantly Rural</v>
      </c>
      <c r="I277" s="422">
        <v>530</v>
      </c>
      <c r="J277" s="422">
        <v>170</v>
      </c>
      <c r="K277" s="422">
        <v>0</v>
      </c>
      <c r="L277" s="422">
        <v>690</v>
      </c>
      <c r="M277" s="251"/>
      <c r="N277" s="424">
        <v>670</v>
      </c>
      <c r="O277" s="422">
        <v>170</v>
      </c>
      <c r="P277" s="422">
        <v>0</v>
      </c>
      <c r="Q277" s="422">
        <v>840</v>
      </c>
      <c r="R277" s="403"/>
    </row>
    <row r="278" spans="1:18" ht="43.2" x14ac:dyDescent="0.3">
      <c r="A278" s="446"/>
      <c r="B278" s="446" t="s">
        <v>933</v>
      </c>
      <c r="C278" s="446" t="s">
        <v>934</v>
      </c>
      <c r="D278" s="446" t="s">
        <v>935</v>
      </c>
      <c r="E278" s="446"/>
      <c r="F278" s="446" t="s">
        <v>936</v>
      </c>
      <c r="G278" s="343" t="str">
        <f>VLOOKUP(F278,class!A$1:B$460,2,FALSE)</f>
        <v>Shire District</v>
      </c>
      <c r="H278" s="343" t="str">
        <f>IFERROR(VLOOKUP(F278,classifications!A$3:C$333,3,FALSE),VLOOKUP(F278,classifications!I$2:K$28,3,FALSE))</f>
        <v>Predominantly Rural</v>
      </c>
      <c r="I278" s="422">
        <v>230</v>
      </c>
      <c r="J278" s="422">
        <v>80</v>
      </c>
      <c r="K278" s="422">
        <v>20</v>
      </c>
      <c r="L278" s="422">
        <v>340</v>
      </c>
      <c r="M278" s="251"/>
      <c r="N278" s="424">
        <v>130</v>
      </c>
      <c r="O278" s="422">
        <v>40</v>
      </c>
      <c r="P278" s="422">
        <v>0</v>
      </c>
      <c r="Q278" s="422">
        <v>170</v>
      </c>
      <c r="R278" s="403"/>
    </row>
    <row r="279" spans="1:18" ht="39.6" x14ac:dyDescent="0.3">
      <c r="A279" s="446"/>
      <c r="B279" s="446" t="s">
        <v>937</v>
      </c>
      <c r="C279" s="446" t="s">
        <v>938</v>
      </c>
      <c r="D279" s="446" t="s">
        <v>939</v>
      </c>
      <c r="E279" s="446"/>
      <c r="F279" s="446" t="s">
        <v>940</v>
      </c>
      <c r="G279" s="343" t="str">
        <f>VLOOKUP(F279,class!A$1:B$460,2,FALSE)</f>
        <v>Shire District</v>
      </c>
      <c r="H279" s="343" t="str">
        <f>IFERROR(VLOOKUP(F279,classifications!A$3:C$333,3,FALSE),VLOOKUP(F279,classifications!I$2:K$28,3,FALSE))</f>
        <v>Predominantly Rural</v>
      </c>
      <c r="I279" s="422">
        <v>240</v>
      </c>
      <c r="J279" s="422">
        <v>40</v>
      </c>
      <c r="K279" s="422">
        <v>0</v>
      </c>
      <c r="L279" s="422">
        <v>280</v>
      </c>
      <c r="M279" s="251"/>
      <c r="N279" s="424">
        <v>170</v>
      </c>
      <c r="O279" s="422">
        <v>50</v>
      </c>
      <c r="P279" s="422">
        <v>0</v>
      </c>
      <c r="Q279" s="422">
        <v>220</v>
      </c>
      <c r="R279" s="403"/>
    </row>
    <row r="280" spans="1:18" ht="57.6" x14ac:dyDescent="0.3">
      <c r="A280" s="446"/>
      <c r="B280" s="446" t="s">
        <v>941</v>
      </c>
      <c r="C280" s="446" t="s">
        <v>942</v>
      </c>
      <c r="D280" s="446" t="s">
        <v>943</v>
      </c>
      <c r="E280" s="446"/>
      <c r="F280" s="446" t="s">
        <v>944</v>
      </c>
      <c r="G280" s="343" t="str">
        <f>VLOOKUP(F280,class!A$1:B$460,2,FALSE)</f>
        <v>Shire District</v>
      </c>
      <c r="H280" s="343" t="str">
        <f>IFERROR(VLOOKUP(F280,classifications!A$3:C$333,3,FALSE),VLOOKUP(F280,classifications!I$2:K$28,3,FALSE))</f>
        <v>Predominantly Rural</v>
      </c>
      <c r="I280" s="423">
        <v>480</v>
      </c>
      <c r="J280" s="423">
        <v>40</v>
      </c>
      <c r="K280" s="423">
        <v>0</v>
      </c>
      <c r="L280" s="423">
        <v>520</v>
      </c>
      <c r="M280" s="251"/>
      <c r="N280" s="425">
        <v>440</v>
      </c>
      <c r="O280" s="423">
        <v>40</v>
      </c>
      <c r="P280" s="423">
        <v>0</v>
      </c>
      <c r="Q280" s="423">
        <v>490</v>
      </c>
      <c r="R280" s="403"/>
    </row>
    <row r="281" spans="1:18" ht="43.2" x14ac:dyDescent="0.3">
      <c r="A281" s="446"/>
      <c r="B281" s="446" t="s">
        <v>945</v>
      </c>
      <c r="C281" s="446" t="s">
        <v>946</v>
      </c>
      <c r="D281" s="446" t="s">
        <v>947</v>
      </c>
      <c r="E281" s="446"/>
      <c r="F281" s="446" t="s">
        <v>948</v>
      </c>
      <c r="G281" s="343" t="str">
        <f>VLOOKUP(F281,class!A$1:B$460,2,FALSE)</f>
        <v>Shire District</v>
      </c>
      <c r="H281" s="343" t="str">
        <f>IFERROR(VLOOKUP(F281,classifications!A$3:C$333,3,FALSE),VLOOKUP(F281,classifications!I$2:K$28,3,FALSE))</f>
        <v>Predominantly Urban</v>
      </c>
      <c r="I281" s="422">
        <v>100</v>
      </c>
      <c r="J281" s="422">
        <v>70</v>
      </c>
      <c r="K281" s="422">
        <v>0</v>
      </c>
      <c r="L281" s="422">
        <v>170</v>
      </c>
      <c r="M281" s="251"/>
      <c r="N281" s="424">
        <v>150</v>
      </c>
      <c r="O281" s="422">
        <v>10</v>
      </c>
      <c r="P281" s="422">
        <v>0</v>
      </c>
      <c r="Q281" s="422">
        <v>160</v>
      </c>
      <c r="R281" s="403"/>
    </row>
    <row r="282" spans="1:18" x14ac:dyDescent="0.3">
      <c r="A282" s="446"/>
      <c r="B282" s="446"/>
      <c r="C282" s="446"/>
      <c r="D282" s="446"/>
      <c r="E282" s="446"/>
      <c r="F282" s="446"/>
      <c r="G282" s="446"/>
      <c r="H282" s="446"/>
      <c r="I282" s="251"/>
      <c r="J282" s="251"/>
      <c r="K282" s="251"/>
      <c r="L282" s="251"/>
      <c r="M282" s="251"/>
      <c r="N282" s="253"/>
      <c r="O282" s="251"/>
      <c r="P282" s="251"/>
      <c r="Q282" s="251"/>
      <c r="R282" s="403"/>
    </row>
    <row r="283" spans="1:18" ht="39.6" x14ac:dyDescent="0.3">
      <c r="A283" s="446"/>
      <c r="B283" s="446"/>
      <c r="C283" s="446"/>
      <c r="D283" s="446" t="s">
        <v>949</v>
      </c>
      <c r="E283" s="446" t="s">
        <v>950</v>
      </c>
      <c r="F283" s="446" t="s">
        <v>950</v>
      </c>
      <c r="G283" s="343" t="str">
        <f>VLOOKUP(F283,class!A$1:B$460,2,FALSE)</f>
        <v>Shire County</v>
      </c>
      <c r="H283" s="343" t="str">
        <f>IFERROR(VLOOKUP(F283,classifications!A$3:C$333,3,FALSE),VLOOKUP(F283,classifications!I$2:K$28,3,FALSE))</f>
        <v>Predominantly Rural</v>
      </c>
      <c r="I283" s="422">
        <v>2100</v>
      </c>
      <c r="J283" s="422">
        <v>450</v>
      </c>
      <c r="K283" s="422">
        <v>10</v>
      </c>
      <c r="L283" s="422">
        <v>2560</v>
      </c>
      <c r="M283" s="251"/>
      <c r="N283" s="424">
        <v>2350</v>
      </c>
      <c r="O283" s="422">
        <v>450</v>
      </c>
      <c r="P283" s="422">
        <v>30</v>
      </c>
      <c r="Q283" s="422">
        <v>2830</v>
      </c>
      <c r="R283" s="403"/>
    </row>
    <row r="284" spans="1:18" ht="52.8" x14ac:dyDescent="0.3">
      <c r="A284" s="446"/>
      <c r="B284" s="446" t="s">
        <v>951</v>
      </c>
      <c r="C284" s="446" t="s">
        <v>952</v>
      </c>
      <c r="D284" s="446" t="s">
        <v>953</v>
      </c>
      <c r="E284" s="446"/>
      <c r="F284" s="446" t="s">
        <v>954</v>
      </c>
      <c r="G284" s="343" t="str">
        <f>VLOOKUP(F284,class!A$1:B$460,2,FALSE)</f>
        <v>Shire District</v>
      </c>
      <c r="H284" s="343" t="str">
        <f>IFERROR(VLOOKUP(F284,classifications!A$3:C$333,3,FALSE),VLOOKUP(F284,classifications!I$2:K$28,3,FALSE))</f>
        <v>Urban with Significant Rural</v>
      </c>
      <c r="I284" s="422">
        <v>210</v>
      </c>
      <c r="J284" s="422">
        <v>140</v>
      </c>
      <c r="K284" s="422">
        <v>0</v>
      </c>
      <c r="L284" s="422">
        <v>340</v>
      </c>
      <c r="M284" s="251"/>
      <c r="N284" s="424">
        <v>140</v>
      </c>
      <c r="O284" s="422">
        <v>170</v>
      </c>
      <c r="P284" s="422">
        <v>0</v>
      </c>
      <c r="Q284" s="422">
        <v>310</v>
      </c>
      <c r="R284" s="403"/>
    </row>
    <row r="285" spans="1:18" ht="39.6" x14ac:dyDescent="0.3">
      <c r="A285" s="446"/>
      <c r="B285" s="446" t="s">
        <v>955</v>
      </c>
      <c r="C285" s="446" t="s">
        <v>956</v>
      </c>
      <c r="D285" s="446" t="s">
        <v>957</v>
      </c>
      <c r="E285" s="446"/>
      <c r="F285" s="446" t="s">
        <v>958</v>
      </c>
      <c r="G285" s="343" t="str">
        <f>VLOOKUP(F285,class!A$1:B$460,2,FALSE)</f>
        <v>Shire District</v>
      </c>
      <c r="H285" s="343" t="str">
        <f>IFERROR(VLOOKUP(F285,classifications!A$3:C$333,3,FALSE),VLOOKUP(F285,classifications!I$2:K$28,3,FALSE))</f>
        <v>Predominantly Rural</v>
      </c>
      <c r="I285" s="422">
        <v>370</v>
      </c>
      <c r="J285" s="422">
        <v>20</v>
      </c>
      <c r="K285" s="422">
        <v>0</v>
      </c>
      <c r="L285" s="422">
        <v>390</v>
      </c>
      <c r="M285" s="251"/>
      <c r="N285" s="424">
        <v>350</v>
      </c>
      <c r="O285" s="422">
        <v>90</v>
      </c>
      <c r="P285" s="422">
        <v>0</v>
      </c>
      <c r="Q285" s="422">
        <v>440</v>
      </c>
      <c r="R285" s="403"/>
    </row>
    <row r="286" spans="1:18" ht="39.6" x14ac:dyDescent="0.3">
      <c r="A286" s="446"/>
      <c r="B286" s="446" t="s">
        <v>959</v>
      </c>
      <c r="C286" s="446" t="s">
        <v>960</v>
      </c>
      <c r="D286" s="446" t="s">
        <v>961</v>
      </c>
      <c r="E286" s="446"/>
      <c r="F286" s="446" t="s">
        <v>962</v>
      </c>
      <c r="G286" s="343" t="str">
        <f>VLOOKUP(F286,class!A$1:B$460,2,FALSE)</f>
        <v>Shire District</v>
      </c>
      <c r="H286" s="343" t="str">
        <f>IFERROR(VLOOKUP(F286,classifications!A$3:C$333,3,FALSE),VLOOKUP(F286,classifications!I$2:K$28,3,FALSE))</f>
        <v>Predominantly Urban</v>
      </c>
      <c r="I286" s="423">
        <v>100</v>
      </c>
      <c r="J286" s="423">
        <v>20</v>
      </c>
      <c r="K286" s="423">
        <v>0</v>
      </c>
      <c r="L286" s="423">
        <v>120</v>
      </c>
      <c r="M286" s="251"/>
      <c r="N286" s="425">
        <v>380</v>
      </c>
      <c r="O286" s="423">
        <v>20</v>
      </c>
      <c r="P286" s="423">
        <v>0</v>
      </c>
      <c r="Q286" s="423">
        <v>400</v>
      </c>
      <c r="R286" s="403"/>
    </row>
    <row r="287" spans="1:18" ht="39.6" x14ac:dyDescent="0.3">
      <c r="A287" s="446"/>
      <c r="B287" s="446" t="s">
        <v>963</v>
      </c>
      <c r="C287" s="446" t="s">
        <v>964</v>
      </c>
      <c r="D287" s="446" t="s">
        <v>965</v>
      </c>
      <c r="E287" s="446"/>
      <c r="F287" s="446" t="s">
        <v>966</v>
      </c>
      <c r="G287" s="343" t="str">
        <f>VLOOKUP(F287,class!A$1:B$460,2,FALSE)</f>
        <v>Shire District</v>
      </c>
      <c r="H287" s="343" t="str">
        <f>IFERROR(VLOOKUP(F287,classifications!A$3:C$333,3,FALSE),VLOOKUP(F287,classifications!I$2:K$28,3,FALSE))</f>
        <v>Predominantly Rural</v>
      </c>
      <c r="I287" s="422">
        <v>390</v>
      </c>
      <c r="J287" s="422">
        <v>50</v>
      </c>
      <c r="K287" s="422">
        <v>0</v>
      </c>
      <c r="L287" s="422">
        <v>450</v>
      </c>
      <c r="M287" s="251"/>
      <c r="N287" s="424">
        <v>360</v>
      </c>
      <c r="O287" s="422">
        <v>50</v>
      </c>
      <c r="P287" s="422">
        <v>0</v>
      </c>
      <c r="Q287" s="422">
        <v>410</v>
      </c>
      <c r="R287" s="403"/>
    </row>
    <row r="288" spans="1:18" ht="39.6" x14ac:dyDescent="0.3">
      <c r="A288" s="446"/>
      <c r="B288" s="446" t="s">
        <v>967</v>
      </c>
      <c r="C288" s="446" t="s">
        <v>968</v>
      </c>
      <c r="D288" s="446" t="s">
        <v>969</v>
      </c>
      <c r="E288" s="446"/>
      <c r="F288" s="446" t="s">
        <v>970</v>
      </c>
      <c r="G288" s="343" t="str">
        <f>VLOOKUP(F288,class!A$1:B$460,2,FALSE)</f>
        <v>Shire District</v>
      </c>
      <c r="H288" s="343" t="str">
        <f>IFERROR(VLOOKUP(F288,classifications!A$3:C$333,3,FALSE),VLOOKUP(F288,classifications!I$2:K$28,3,FALSE))</f>
        <v>Predominantly Rural</v>
      </c>
      <c r="I288" s="422">
        <v>380</v>
      </c>
      <c r="J288" s="422">
        <v>150</v>
      </c>
      <c r="K288" s="422">
        <v>10</v>
      </c>
      <c r="L288" s="422">
        <v>540</v>
      </c>
      <c r="M288" s="251"/>
      <c r="N288" s="424">
        <v>470</v>
      </c>
      <c r="O288" s="422">
        <v>80</v>
      </c>
      <c r="P288" s="422">
        <v>30</v>
      </c>
      <c r="Q288" s="422">
        <v>570</v>
      </c>
      <c r="R288" s="403"/>
    </row>
    <row r="289" spans="1:18" ht="39.6" x14ac:dyDescent="0.3">
      <c r="A289" s="446"/>
      <c r="B289" s="446" t="s">
        <v>971</v>
      </c>
      <c r="C289" s="446" t="s">
        <v>972</v>
      </c>
      <c r="D289" s="446" t="s">
        <v>973</v>
      </c>
      <c r="E289" s="446"/>
      <c r="F289" s="446" t="s">
        <v>974</v>
      </c>
      <c r="G289" s="343" t="str">
        <f>VLOOKUP(F289,class!A$1:B$460,2,FALSE)</f>
        <v>Shire District</v>
      </c>
      <c r="H289" s="343" t="str">
        <f>IFERROR(VLOOKUP(F289,classifications!A$3:C$333,3,FALSE),VLOOKUP(F289,classifications!I$2:K$28,3,FALSE))</f>
        <v>Predominantly Rural</v>
      </c>
      <c r="I289" s="422">
        <v>240</v>
      </c>
      <c r="J289" s="422">
        <v>30</v>
      </c>
      <c r="K289" s="422">
        <v>0</v>
      </c>
      <c r="L289" s="422">
        <v>260</v>
      </c>
      <c r="M289" s="251"/>
      <c r="N289" s="424">
        <v>270</v>
      </c>
      <c r="O289" s="422">
        <v>40</v>
      </c>
      <c r="P289" s="422">
        <v>0</v>
      </c>
      <c r="Q289" s="422">
        <v>310</v>
      </c>
      <c r="R289" s="403"/>
    </row>
    <row r="290" spans="1:18" ht="39.6" x14ac:dyDescent="0.3">
      <c r="A290" s="446"/>
      <c r="B290" s="446" t="s">
        <v>975</v>
      </c>
      <c r="C290" s="446" t="s">
        <v>976</v>
      </c>
      <c r="D290" s="446" t="s">
        <v>977</v>
      </c>
      <c r="E290" s="446"/>
      <c r="F290" s="446" t="s">
        <v>978</v>
      </c>
      <c r="G290" s="343" t="str">
        <f>VLOOKUP(F290,class!A$1:B$460,2,FALSE)</f>
        <v>Shire District</v>
      </c>
      <c r="H290" s="343" t="str">
        <f>IFERROR(VLOOKUP(F290,classifications!A$3:C$333,3,FALSE),VLOOKUP(F290,classifications!I$2:K$28,3,FALSE))</f>
        <v>Predominantly Rural</v>
      </c>
      <c r="I290" s="422">
        <v>410</v>
      </c>
      <c r="J290" s="422">
        <v>50</v>
      </c>
      <c r="K290" s="422">
        <v>0</v>
      </c>
      <c r="L290" s="422">
        <v>460</v>
      </c>
      <c r="M290" s="251"/>
      <c r="N290" s="424">
        <v>390</v>
      </c>
      <c r="O290" s="422">
        <v>0</v>
      </c>
      <c r="P290" s="422">
        <v>0</v>
      </c>
      <c r="Q290" s="422">
        <v>390</v>
      </c>
      <c r="R290" s="403"/>
    </row>
    <row r="291" spans="1:18" x14ac:dyDescent="0.3">
      <c r="A291" s="446"/>
      <c r="B291" s="446"/>
      <c r="C291" s="446"/>
      <c r="D291" s="446"/>
      <c r="E291" s="446"/>
      <c r="F291" s="446"/>
      <c r="G291" s="446"/>
      <c r="H291" s="446"/>
      <c r="I291" s="251"/>
      <c r="J291" s="251"/>
      <c r="K291" s="251"/>
      <c r="L291" s="251"/>
      <c r="M291" s="251"/>
      <c r="N291" s="253"/>
      <c r="O291" s="251"/>
      <c r="P291" s="251"/>
      <c r="Q291" s="251"/>
      <c r="R291" s="403"/>
    </row>
    <row r="292" spans="1:18" ht="39.6" x14ac:dyDescent="0.3">
      <c r="A292" s="446"/>
      <c r="B292" s="446"/>
      <c r="C292" s="446"/>
      <c r="D292" s="446" t="s">
        <v>979</v>
      </c>
      <c r="E292" s="446" t="s">
        <v>980</v>
      </c>
      <c r="F292" s="446" t="s">
        <v>980</v>
      </c>
      <c r="G292" s="343" t="str">
        <f>VLOOKUP(F292,class!A$1:B$460,2,FALSE)</f>
        <v>Shire County</v>
      </c>
      <c r="H292" s="343" t="str">
        <f>IFERROR(VLOOKUP(F292,classifications!A$3:C$333,3,FALSE),VLOOKUP(F292,classifications!I$2:K$28,3,FALSE))</f>
        <v>Predominantly Rural</v>
      </c>
      <c r="I292" s="422">
        <v>2020</v>
      </c>
      <c r="J292" s="422">
        <v>360</v>
      </c>
      <c r="K292" s="422">
        <v>0</v>
      </c>
      <c r="L292" s="422">
        <v>2390</v>
      </c>
      <c r="M292" s="251"/>
      <c r="N292" s="424">
        <v>2090</v>
      </c>
      <c r="O292" s="422">
        <v>280</v>
      </c>
      <c r="P292" s="422">
        <v>0</v>
      </c>
      <c r="Q292" s="422">
        <v>2360</v>
      </c>
      <c r="R292" s="403"/>
    </row>
    <row r="293" spans="1:18" ht="39.6" x14ac:dyDescent="0.3">
      <c r="A293" s="446"/>
      <c r="B293" s="446" t="s">
        <v>981</v>
      </c>
      <c r="C293" s="446" t="s">
        <v>982</v>
      </c>
      <c r="D293" s="446" t="s">
        <v>983</v>
      </c>
      <c r="E293" s="446"/>
      <c r="F293" s="446" t="s">
        <v>984</v>
      </c>
      <c r="G293" s="343" t="str">
        <f>VLOOKUP(F293,class!A$1:B$460,2,FALSE)</f>
        <v>Shire District</v>
      </c>
      <c r="H293" s="343" t="str">
        <f>IFERROR(VLOOKUP(F293,classifications!A$3:C$333,3,FALSE),VLOOKUP(F293,classifications!I$2:K$28,3,FALSE))</f>
        <v>Predominantly Rural</v>
      </c>
      <c r="I293" s="422">
        <v>490</v>
      </c>
      <c r="J293" s="422">
        <v>90</v>
      </c>
      <c r="K293" s="422">
        <v>0</v>
      </c>
      <c r="L293" s="422">
        <v>580</v>
      </c>
      <c r="M293" s="251"/>
      <c r="N293" s="424">
        <v>460</v>
      </c>
      <c r="O293" s="422">
        <v>50</v>
      </c>
      <c r="P293" s="422">
        <v>0</v>
      </c>
      <c r="Q293" s="422">
        <v>510</v>
      </c>
      <c r="R293" s="403"/>
    </row>
    <row r="294" spans="1:18" ht="52.8" x14ac:dyDescent="0.3">
      <c r="A294" s="446"/>
      <c r="B294" s="446" t="s">
        <v>985</v>
      </c>
      <c r="C294" s="446" t="s">
        <v>986</v>
      </c>
      <c r="D294" s="446" t="s">
        <v>987</v>
      </c>
      <c r="E294" s="446"/>
      <c r="F294" s="446" t="s">
        <v>988</v>
      </c>
      <c r="G294" s="343" t="str">
        <f>VLOOKUP(F294,class!A$1:B$460,2,FALSE)</f>
        <v>Shire District</v>
      </c>
      <c r="H294" s="343" t="str">
        <f>IFERROR(VLOOKUP(F294,classifications!A$3:C$333,3,FALSE),VLOOKUP(F294,classifications!I$2:K$28,3,FALSE))</f>
        <v>Urban with Significant Rural</v>
      </c>
      <c r="I294" s="422">
        <v>390</v>
      </c>
      <c r="J294" s="422">
        <v>130</v>
      </c>
      <c r="K294" s="422">
        <v>0</v>
      </c>
      <c r="L294" s="422">
        <v>520</v>
      </c>
      <c r="M294" s="251"/>
      <c r="N294" s="424">
        <v>370</v>
      </c>
      <c r="O294" s="422">
        <v>70</v>
      </c>
      <c r="P294" s="422">
        <v>0</v>
      </c>
      <c r="Q294" s="422">
        <v>440</v>
      </c>
      <c r="R294" s="403"/>
    </row>
    <row r="295" spans="1:18" ht="52.8" x14ac:dyDescent="0.3">
      <c r="A295" s="446"/>
      <c r="B295" s="446" t="s">
        <v>989</v>
      </c>
      <c r="C295" s="446" t="s">
        <v>990</v>
      </c>
      <c r="D295" s="446" t="s">
        <v>991</v>
      </c>
      <c r="E295" s="446"/>
      <c r="F295" s="446" t="s">
        <v>992</v>
      </c>
      <c r="G295" s="343" t="str">
        <f>VLOOKUP(F295,class!A$1:B$460,2,FALSE)</f>
        <v>Shire District</v>
      </c>
      <c r="H295" s="343" t="str">
        <f>IFERROR(VLOOKUP(F295,classifications!A$3:C$333,3,FALSE),VLOOKUP(F295,classifications!I$2:K$28,3,FALSE))</f>
        <v>Urban with Significant Rural</v>
      </c>
      <c r="I295" s="422">
        <v>110</v>
      </c>
      <c r="J295" s="422">
        <v>0</v>
      </c>
      <c r="K295" s="422">
        <v>0</v>
      </c>
      <c r="L295" s="422">
        <v>110</v>
      </c>
      <c r="M295" s="251"/>
      <c r="N295" s="424">
        <v>320</v>
      </c>
      <c r="O295" s="422">
        <v>20</v>
      </c>
      <c r="P295" s="422">
        <v>0</v>
      </c>
      <c r="Q295" s="422">
        <v>340</v>
      </c>
      <c r="R295" s="403"/>
    </row>
    <row r="296" spans="1:18" ht="57.6" x14ac:dyDescent="0.3">
      <c r="A296" s="446"/>
      <c r="B296" s="446" t="s">
        <v>993</v>
      </c>
      <c r="C296" s="446" t="s">
        <v>994</v>
      </c>
      <c r="D296" s="446" t="s">
        <v>995</v>
      </c>
      <c r="E296" s="446"/>
      <c r="F296" s="446" t="s">
        <v>996</v>
      </c>
      <c r="G296" s="343" t="str">
        <f>VLOOKUP(F296,class!A$1:B$460,2,FALSE)</f>
        <v>Shire District</v>
      </c>
      <c r="H296" s="343" t="str">
        <f>IFERROR(VLOOKUP(F296,classifications!A$3:C$333,3,FALSE),VLOOKUP(F296,classifications!I$2:K$28,3,FALSE))</f>
        <v>Predominantly Rural</v>
      </c>
      <c r="I296" s="422">
        <v>250</v>
      </c>
      <c r="J296" s="422">
        <v>0</v>
      </c>
      <c r="K296" s="422">
        <v>0</v>
      </c>
      <c r="L296" s="422">
        <v>250</v>
      </c>
      <c r="M296" s="251"/>
      <c r="N296" s="424">
        <v>270</v>
      </c>
      <c r="O296" s="422">
        <v>0</v>
      </c>
      <c r="P296" s="422">
        <v>0</v>
      </c>
      <c r="Q296" s="422">
        <v>270</v>
      </c>
      <c r="R296" s="403"/>
    </row>
    <row r="297" spans="1:18" ht="39.6" x14ac:dyDescent="0.3">
      <c r="A297" s="446"/>
      <c r="B297" s="446" t="s">
        <v>997</v>
      </c>
      <c r="C297" s="446" t="s">
        <v>998</v>
      </c>
      <c r="D297" s="446" t="s">
        <v>999</v>
      </c>
      <c r="E297" s="446"/>
      <c r="F297" s="446" t="s">
        <v>1000</v>
      </c>
      <c r="G297" s="343" t="str">
        <f>VLOOKUP(F297,class!A$1:B$460,2,FALSE)</f>
        <v>Shire District</v>
      </c>
      <c r="H297" s="343" t="str">
        <f>IFERROR(VLOOKUP(F297,classifications!A$3:C$333,3,FALSE),VLOOKUP(F297,classifications!I$2:K$28,3,FALSE))</f>
        <v>Predominantly Rural</v>
      </c>
      <c r="I297" s="422">
        <v>110</v>
      </c>
      <c r="J297" s="422">
        <v>0</v>
      </c>
      <c r="K297" s="422">
        <v>0</v>
      </c>
      <c r="L297" s="422">
        <v>110</v>
      </c>
      <c r="M297" s="251"/>
      <c r="N297" s="424">
        <v>170</v>
      </c>
      <c r="O297" s="422">
        <v>20</v>
      </c>
      <c r="P297" s="422">
        <v>0</v>
      </c>
      <c r="Q297" s="422">
        <v>190</v>
      </c>
      <c r="R297" s="403"/>
    </row>
    <row r="298" spans="1:18" ht="39.6" x14ac:dyDescent="0.3">
      <c r="A298" s="446"/>
      <c r="B298" s="446" t="s">
        <v>1001</v>
      </c>
      <c r="C298" s="446" t="s">
        <v>1002</v>
      </c>
      <c r="D298" s="446" t="s">
        <v>1003</v>
      </c>
      <c r="E298" s="446"/>
      <c r="F298" s="446" t="s">
        <v>1004</v>
      </c>
      <c r="G298" s="343" t="str">
        <f>VLOOKUP(F298,class!A$1:B$460,2,FALSE)</f>
        <v>Shire District</v>
      </c>
      <c r="H298" s="343" t="str">
        <f>IFERROR(VLOOKUP(F298,classifications!A$3:C$333,3,FALSE),VLOOKUP(F298,classifications!I$2:K$28,3,FALSE))</f>
        <v>Predominantly Urban</v>
      </c>
      <c r="I298" s="422">
        <v>30</v>
      </c>
      <c r="J298" s="422">
        <v>0</v>
      </c>
      <c r="K298" s="422">
        <v>0</v>
      </c>
      <c r="L298" s="422">
        <v>30</v>
      </c>
      <c r="M298" s="251"/>
      <c r="N298" s="424">
        <v>30</v>
      </c>
      <c r="O298" s="422">
        <v>0</v>
      </c>
      <c r="P298" s="422">
        <v>0</v>
      </c>
      <c r="Q298" s="422">
        <v>30</v>
      </c>
      <c r="R298" s="403"/>
    </row>
    <row r="299" spans="1:18" ht="39.6" x14ac:dyDescent="0.3">
      <c r="A299" s="446"/>
      <c r="B299" s="446" t="s">
        <v>1005</v>
      </c>
      <c r="C299" s="446" t="s">
        <v>1006</v>
      </c>
      <c r="D299" s="446" t="s">
        <v>1007</v>
      </c>
      <c r="E299" s="446"/>
      <c r="F299" s="446" t="s">
        <v>1008</v>
      </c>
      <c r="G299" s="343" t="str">
        <f>VLOOKUP(F299,class!A$1:B$460,2,FALSE)</f>
        <v>Shire District</v>
      </c>
      <c r="H299" s="343" t="str">
        <f>IFERROR(VLOOKUP(F299,classifications!A$3:C$333,3,FALSE),VLOOKUP(F299,classifications!I$2:K$28,3,FALSE))</f>
        <v>Predominantly Rural</v>
      </c>
      <c r="I299" s="422">
        <v>640</v>
      </c>
      <c r="J299" s="422">
        <v>150</v>
      </c>
      <c r="K299" s="422">
        <v>0</v>
      </c>
      <c r="L299" s="422">
        <v>790</v>
      </c>
      <c r="M299" s="251"/>
      <c r="N299" s="424">
        <v>480</v>
      </c>
      <c r="O299" s="422">
        <v>120</v>
      </c>
      <c r="P299" s="422">
        <v>0</v>
      </c>
      <c r="Q299" s="422">
        <v>600</v>
      </c>
      <c r="R299" s="403"/>
    </row>
    <row r="300" spans="1:18" x14ac:dyDescent="0.3">
      <c r="A300" s="446"/>
      <c r="B300" s="446"/>
      <c r="C300" s="446"/>
      <c r="D300" s="446"/>
      <c r="E300" s="446"/>
      <c r="F300" s="446"/>
      <c r="G300" s="446"/>
      <c r="H300" s="446"/>
      <c r="I300" s="251"/>
      <c r="J300" s="251"/>
      <c r="K300" s="251"/>
      <c r="L300" s="251"/>
      <c r="M300" s="251"/>
      <c r="N300" s="253"/>
      <c r="O300" s="251"/>
      <c r="P300" s="251"/>
      <c r="Q300" s="251"/>
      <c r="R300" s="403"/>
    </row>
    <row r="301" spans="1:18" ht="52.8" x14ac:dyDescent="0.3">
      <c r="A301" s="446"/>
      <c r="B301" s="446"/>
      <c r="C301" s="446"/>
      <c r="D301" s="446" t="s">
        <v>1009</v>
      </c>
      <c r="E301" s="446" t="s">
        <v>1010</v>
      </c>
      <c r="F301" s="446" t="s">
        <v>1010</v>
      </c>
      <c r="G301" s="343" t="str">
        <f>VLOOKUP(F301,class!A$1:B$460,2,FALSE)</f>
        <v>Shire County</v>
      </c>
      <c r="H301" s="343" t="str">
        <f>IFERROR(VLOOKUP(F301,classifications!A$3:C$333,3,FALSE),VLOOKUP(F301,classifications!I$2:K$28,3,FALSE))</f>
        <v>Urban with Significant Rural</v>
      </c>
      <c r="I301" s="422">
        <v>2100</v>
      </c>
      <c r="J301" s="422">
        <v>460</v>
      </c>
      <c r="K301" s="422">
        <v>0</v>
      </c>
      <c r="L301" s="422">
        <v>2560</v>
      </c>
      <c r="M301" s="251"/>
      <c r="N301" s="424">
        <v>2110</v>
      </c>
      <c r="O301" s="422">
        <v>510</v>
      </c>
      <c r="P301" s="422">
        <v>0</v>
      </c>
      <c r="Q301" s="422">
        <v>2620</v>
      </c>
      <c r="R301" s="403"/>
    </row>
    <row r="302" spans="1:18" ht="39.6" x14ac:dyDescent="0.3">
      <c r="A302" s="446"/>
      <c r="B302" s="446" t="s">
        <v>1011</v>
      </c>
      <c r="C302" s="446" t="s">
        <v>1012</v>
      </c>
      <c r="D302" s="446" t="s">
        <v>1013</v>
      </c>
      <c r="E302" s="446"/>
      <c r="F302" s="446" t="s">
        <v>1014</v>
      </c>
      <c r="G302" s="343" t="str">
        <f>VLOOKUP(F302,class!A$1:B$460,2,FALSE)</f>
        <v>Shire District</v>
      </c>
      <c r="H302" s="343" t="str">
        <f>IFERROR(VLOOKUP(F302,classifications!A$3:C$333,3,FALSE),VLOOKUP(F302,classifications!I$2:K$28,3,FALSE))</f>
        <v>Predominantly Urban</v>
      </c>
      <c r="I302" s="422">
        <v>270</v>
      </c>
      <c r="J302" s="422">
        <v>50</v>
      </c>
      <c r="K302" s="422">
        <v>0</v>
      </c>
      <c r="L302" s="422">
        <v>320</v>
      </c>
      <c r="M302" s="251"/>
      <c r="N302" s="424">
        <v>320</v>
      </c>
      <c r="O302" s="422">
        <v>70</v>
      </c>
      <c r="P302" s="422">
        <v>0</v>
      </c>
      <c r="Q302" s="422">
        <v>380</v>
      </c>
      <c r="R302" s="403"/>
    </row>
    <row r="303" spans="1:18" ht="39.6" x14ac:dyDescent="0.3">
      <c r="A303" s="446"/>
      <c r="B303" s="446" t="s">
        <v>1015</v>
      </c>
      <c r="C303" s="446" t="s">
        <v>1016</v>
      </c>
      <c r="D303" s="446" t="s">
        <v>1017</v>
      </c>
      <c r="E303" s="446"/>
      <c r="F303" s="446" t="s">
        <v>1018</v>
      </c>
      <c r="G303" s="343" t="str">
        <f>VLOOKUP(F303,class!A$1:B$460,2,FALSE)</f>
        <v>Shire District</v>
      </c>
      <c r="H303" s="343" t="str">
        <f>IFERROR(VLOOKUP(F303,classifications!A$3:C$333,3,FALSE),VLOOKUP(F303,classifications!I$2:K$28,3,FALSE))</f>
        <v>Predominantly Rural</v>
      </c>
      <c r="I303" s="422">
        <v>300</v>
      </c>
      <c r="J303" s="422">
        <v>100</v>
      </c>
      <c r="K303" s="422">
        <v>0</v>
      </c>
      <c r="L303" s="422">
        <v>410</v>
      </c>
      <c r="M303" s="251"/>
      <c r="N303" s="424">
        <v>390</v>
      </c>
      <c r="O303" s="422">
        <v>100</v>
      </c>
      <c r="P303" s="422">
        <v>0</v>
      </c>
      <c r="Q303" s="422">
        <v>490</v>
      </c>
      <c r="R303" s="403"/>
    </row>
    <row r="304" spans="1:18" ht="43.2" x14ac:dyDescent="0.3">
      <c r="A304" s="446"/>
      <c r="B304" s="446" t="s">
        <v>1019</v>
      </c>
      <c r="C304" s="446" t="s">
        <v>1020</v>
      </c>
      <c r="D304" s="446" t="s">
        <v>1021</v>
      </c>
      <c r="E304" s="446"/>
      <c r="F304" s="446" t="s">
        <v>1022</v>
      </c>
      <c r="G304" s="343" t="str">
        <f>VLOOKUP(F304,class!A$1:B$460,2,FALSE)</f>
        <v>Shire District</v>
      </c>
      <c r="H304" s="343" t="str">
        <f>IFERROR(VLOOKUP(F304,classifications!A$3:C$333,3,FALSE),VLOOKUP(F304,classifications!I$2:K$28,3,FALSE))</f>
        <v>Predominantly Rural</v>
      </c>
      <c r="I304" s="422">
        <v>210</v>
      </c>
      <c r="J304" s="422">
        <v>60</v>
      </c>
      <c r="K304" s="422">
        <v>0</v>
      </c>
      <c r="L304" s="422">
        <v>270</v>
      </c>
      <c r="M304" s="251"/>
      <c r="N304" s="424">
        <v>270</v>
      </c>
      <c r="O304" s="422">
        <v>60</v>
      </c>
      <c r="P304" s="422">
        <v>0</v>
      </c>
      <c r="Q304" s="422">
        <v>330</v>
      </c>
      <c r="R304" s="403"/>
    </row>
    <row r="305" spans="1:18" ht="39.6" x14ac:dyDescent="0.3">
      <c r="A305" s="446"/>
      <c r="B305" s="446" t="s">
        <v>1023</v>
      </c>
      <c r="C305" s="446" t="s">
        <v>1024</v>
      </c>
      <c r="D305" s="446" t="s">
        <v>1025</v>
      </c>
      <c r="E305" s="446"/>
      <c r="F305" s="446" t="s">
        <v>1026</v>
      </c>
      <c r="G305" s="343" t="str">
        <f>VLOOKUP(F305,class!A$1:B$460,2,FALSE)</f>
        <v>Shire District</v>
      </c>
      <c r="H305" s="343" t="str">
        <f>IFERROR(VLOOKUP(F305,classifications!A$3:C$333,3,FALSE),VLOOKUP(F305,classifications!I$2:K$28,3,FALSE))</f>
        <v>Predominantly Urban</v>
      </c>
      <c r="I305" s="422">
        <v>280</v>
      </c>
      <c r="J305" s="422">
        <v>30</v>
      </c>
      <c r="K305" s="422">
        <v>0</v>
      </c>
      <c r="L305" s="422">
        <v>310</v>
      </c>
      <c r="M305" s="251"/>
      <c r="N305" s="424">
        <v>190</v>
      </c>
      <c r="O305" s="422">
        <v>30</v>
      </c>
      <c r="P305" s="422">
        <v>0</v>
      </c>
      <c r="Q305" s="422">
        <v>210</v>
      </c>
      <c r="R305" s="403"/>
    </row>
    <row r="306" spans="1:18" ht="39.6" x14ac:dyDescent="0.3">
      <c r="A306" s="446"/>
      <c r="B306" s="446" t="s">
        <v>1027</v>
      </c>
      <c r="C306" s="446" t="s">
        <v>1028</v>
      </c>
      <c r="D306" s="446" t="s">
        <v>1029</v>
      </c>
      <c r="E306" s="446"/>
      <c r="F306" s="446" t="s">
        <v>1030</v>
      </c>
      <c r="G306" s="343" t="str">
        <f>VLOOKUP(F306,class!A$1:B$460,2,FALSE)</f>
        <v>Shire District</v>
      </c>
      <c r="H306" s="343" t="str">
        <f>IFERROR(VLOOKUP(F306,classifications!A$3:C$333,3,FALSE),VLOOKUP(F306,classifications!I$2:K$28,3,FALSE))</f>
        <v>Predominantly Urban</v>
      </c>
      <c r="I306" s="422">
        <v>500</v>
      </c>
      <c r="J306" s="422">
        <v>70</v>
      </c>
      <c r="K306" s="422">
        <v>0</v>
      </c>
      <c r="L306" s="422">
        <v>560</v>
      </c>
      <c r="M306" s="251"/>
      <c r="N306" s="424">
        <v>330</v>
      </c>
      <c r="O306" s="422">
        <v>120</v>
      </c>
      <c r="P306" s="422">
        <v>0</v>
      </c>
      <c r="Q306" s="422">
        <v>440</v>
      </c>
      <c r="R306" s="403"/>
    </row>
    <row r="307" spans="1:18" ht="43.2" x14ac:dyDescent="0.3">
      <c r="A307" s="446"/>
      <c r="B307" s="446" t="s">
        <v>1031</v>
      </c>
      <c r="C307" s="446" t="s">
        <v>1032</v>
      </c>
      <c r="D307" s="446" t="s">
        <v>1033</v>
      </c>
      <c r="E307" s="446"/>
      <c r="F307" s="446" t="s">
        <v>1034</v>
      </c>
      <c r="G307" s="343" t="str">
        <f>VLOOKUP(F307,class!A$1:B$460,2,FALSE)</f>
        <v>Shire District</v>
      </c>
      <c r="H307" s="343" t="str">
        <f>IFERROR(VLOOKUP(F307,classifications!A$3:C$333,3,FALSE),VLOOKUP(F307,classifications!I$2:K$28,3,FALSE))</f>
        <v>Predominantly Rural</v>
      </c>
      <c r="I307" s="422">
        <v>310</v>
      </c>
      <c r="J307" s="422">
        <v>80</v>
      </c>
      <c r="K307" s="422">
        <v>0</v>
      </c>
      <c r="L307" s="422">
        <v>390</v>
      </c>
      <c r="M307" s="251"/>
      <c r="N307" s="424">
        <v>420</v>
      </c>
      <c r="O307" s="422">
        <v>70</v>
      </c>
      <c r="P307" s="422">
        <v>0</v>
      </c>
      <c r="Q307" s="422">
        <v>500</v>
      </c>
      <c r="R307" s="403"/>
    </row>
    <row r="308" spans="1:18" ht="52.8" x14ac:dyDescent="0.3">
      <c r="A308" s="446"/>
      <c r="B308" s="446" t="s">
        <v>1035</v>
      </c>
      <c r="C308" s="446" t="s">
        <v>1036</v>
      </c>
      <c r="D308" s="446" t="s">
        <v>1037</v>
      </c>
      <c r="E308" s="446"/>
      <c r="F308" s="446" t="s">
        <v>1038</v>
      </c>
      <c r="G308" s="343" t="str">
        <f>VLOOKUP(F308,class!A$1:B$460,2,FALSE)</f>
        <v>Shire District</v>
      </c>
      <c r="H308" s="343" t="str">
        <f>IFERROR(VLOOKUP(F308,classifications!A$3:C$333,3,FALSE),VLOOKUP(F308,classifications!I$2:K$28,3,FALSE))</f>
        <v>Urban with Significant Rural</v>
      </c>
      <c r="I308" s="422">
        <v>220</v>
      </c>
      <c r="J308" s="422">
        <v>80</v>
      </c>
      <c r="K308" s="422">
        <v>0</v>
      </c>
      <c r="L308" s="422">
        <v>300</v>
      </c>
      <c r="M308" s="251"/>
      <c r="N308" s="424">
        <v>190</v>
      </c>
      <c r="O308" s="422">
        <v>70</v>
      </c>
      <c r="P308" s="422">
        <v>0</v>
      </c>
      <c r="Q308" s="422">
        <v>270</v>
      </c>
      <c r="R308" s="403"/>
    </row>
    <row r="309" spans="1:18" x14ac:dyDescent="0.3">
      <c r="A309" s="446"/>
      <c r="B309" s="446"/>
      <c r="C309" s="446"/>
      <c r="D309" s="446"/>
      <c r="E309" s="446"/>
      <c r="F309" s="446"/>
      <c r="G309" s="446"/>
      <c r="H309" s="446"/>
      <c r="I309" s="251"/>
      <c r="J309" s="251"/>
      <c r="K309" s="251"/>
      <c r="L309" s="251"/>
      <c r="M309" s="251"/>
      <c r="N309" s="253"/>
      <c r="O309" s="251"/>
      <c r="P309" s="251"/>
      <c r="Q309" s="251"/>
      <c r="R309" s="403"/>
    </row>
    <row r="310" spans="1:18" ht="39.6" x14ac:dyDescent="0.3">
      <c r="A310" s="446"/>
      <c r="B310" s="446"/>
      <c r="C310" s="446"/>
      <c r="D310" s="446" t="s">
        <v>1039</v>
      </c>
      <c r="E310" s="446" t="s">
        <v>1040</v>
      </c>
      <c r="F310" s="446" t="s">
        <v>1040</v>
      </c>
      <c r="G310" s="343" t="str">
        <f>VLOOKUP(F310,class!A$1:B$460,2,FALSE)</f>
        <v>Shire County</v>
      </c>
      <c r="H310" s="343" t="str">
        <f>IFERROR(VLOOKUP(F310,classifications!A$3:C$333,3,FALSE),VLOOKUP(F310,classifications!I$2:K$28,3,FALSE))</f>
        <v>Predominantly Rural</v>
      </c>
      <c r="I310" s="422">
        <v>1960</v>
      </c>
      <c r="J310" s="422">
        <v>400</v>
      </c>
      <c r="K310" s="422">
        <v>0</v>
      </c>
      <c r="L310" s="422">
        <v>2350</v>
      </c>
      <c r="M310" s="251"/>
      <c r="N310" s="424">
        <v>2140</v>
      </c>
      <c r="O310" s="422">
        <v>420</v>
      </c>
      <c r="P310" s="422">
        <v>0</v>
      </c>
      <c r="Q310" s="422">
        <v>2570</v>
      </c>
      <c r="R310" s="403"/>
    </row>
    <row r="311" spans="1:18" ht="39.6" x14ac:dyDescent="0.3">
      <c r="A311" s="446"/>
      <c r="B311" s="446" t="s">
        <v>1041</v>
      </c>
      <c r="C311" s="446" t="s">
        <v>1042</v>
      </c>
      <c r="D311" s="446" t="s">
        <v>1043</v>
      </c>
      <c r="E311" s="446"/>
      <c r="F311" s="446" t="s">
        <v>1044</v>
      </c>
      <c r="G311" s="343" t="str">
        <f>VLOOKUP(F311,class!A$1:B$460,2,FALSE)</f>
        <v>Shire District</v>
      </c>
      <c r="H311" s="343" t="str">
        <f>IFERROR(VLOOKUP(F311,classifications!A$3:C$333,3,FALSE),VLOOKUP(F311,classifications!I$2:K$28,3,FALSE))</f>
        <v>Predominantly Rural</v>
      </c>
      <c r="I311" s="423">
        <v>170</v>
      </c>
      <c r="J311" s="423">
        <v>50</v>
      </c>
      <c r="K311" s="423">
        <v>0</v>
      </c>
      <c r="L311" s="423">
        <v>220</v>
      </c>
      <c r="M311" s="251"/>
      <c r="N311" s="425">
        <v>210</v>
      </c>
      <c r="O311" s="423">
        <v>10</v>
      </c>
      <c r="P311" s="423">
        <v>0</v>
      </c>
      <c r="Q311" s="423">
        <v>220</v>
      </c>
      <c r="R311" s="403"/>
    </row>
    <row r="312" spans="1:18" ht="39.6" x14ac:dyDescent="0.3">
      <c r="A312" s="446"/>
      <c r="B312" s="446" t="s">
        <v>1045</v>
      </c>
      <c r="C312" s="446" t="s">
        <v>1046</v>
      </c>
      <c r="D312" s="446" t="s">
        <v>1047</v>
      </c>
      <c r="E312" s="446"/>
      <c r="F312" s="446" t="s">
        <v>1048</v>
      </c>
      <c r="G312" s="343" t="str">
        <f>VLOOKUP(F312,class!A$1:B$460,2,FALSE)</f>
        <v>Shire District</v>
      </c>
      <c r="H312" s="343" t="str">
        <f>IFERROR(VLOOKUP(F312,classifications!A$3:C$333,3,FALSE),VLOOKUP(F312,classifications!I$2:K$28,3,FALSE))</f>
        <v>Predominantly Rural</v>
      </c>
      <c r="I312" s="422">
        <v>410</v>
      </c>
      <c r="J312" s="422">
        <v>40</v>
      </c>
      <c r="K312" s="422">
        <v>0</v>
      </c>
      <c r="L312" s="422">
        <v>450</v>
      </c>
      <c r="M312" s="251"/>
      <c r="N312" s="424">
        <v>430</v>
      </c>
      <c r="O312" s="422">
        <v>40</v>
      </c>
      <c r="P312" s="422">
        <v>0</v>
      </c>
      <c r="Q312" s="422">
        <v>470</v>
      </c>
      <c r="R312" s="403"/>
    </row>
    <row r="313" spans="1:18" ht="52.8" x14ac:dyDescent="0.3">
      <c r="A313" s="446"/>
      <c r="B313" s="446" t="s">
        <v>1049</v>
      </c>
      <c r="C313" s="446" t="s">
        <v>1050</v>
      </c>
      <c r="D313" s="446" t="s">
        <v>1051</v>
      </c>
      <c r="E313" s="446"/>
      <c r="F313" s="446" t="s">
        <v>1052</v>
      </c>
      <c r="G313" s="343" t="str">
        <f>VLOOKUP(F313,class!A$1:B$460,2,FALSE)</f>
        <v>Shire District</v>
      </c>
      <c r="H313" s="343" t="str">
        <f>IFERROR(VLOOKUP(F313,classifications!A$3:C$333,3,FALSE),VLOOKUP(F313,classifications!I$2:K$28,3,FALSE))</f>
        <v>Urban with Significant Rural</v>
      </c>
      <c r="I313" s="422">
        <v>490</v>
      </c>
      <c r="J313" s="422">
        <v>250</v>
      </c>
      <c r="K313" s="422">
        <v>0</v>
      </c>
      <c r="L313" s="422">
        <v>750</v>
      </c>
      <c r="M313" s="251"/>
      <c r="N313" s="424">
        <v>610</v>
      </c>
      <c r="O313" s="422">
        <v>220</v>
      </c>
      <c r="P313" s="422">
        <v>0</v>
      </c>
      <c r="Q313" s="422">
        <v>830</v>
      </c>
      <c r="R313" s="403"/>
    </row>
    <row r="314" spans="1:18" ht="39.6" x14ac:dyDescent="0.3">
      <c r="A314" s="446"/>
      <c r="B314" s="446" t="s">
        <v>1053</v>
      </c>
      <c r="C314" s="446" t="s">
        <v>1054</v>
      </c>
      <c r="D314" s="446" t="s">
        <v>1055</v>
      </c>
      <c r="E314" s="446"/>
      <c r="F314" s="446" t="s">
        <v>1056</v>
      </c>
      <c r="G314" s="343" t="str">
        <f>VLOOKUP(F314,class!A$1:B$460,2,FALSE)</f>
        <v>Shire District</v>
      </c>
      <c r="H314" s="343" t="str">
        <f>IFERROR(VLOOKUP(F314,classifications!A$3:C$333,3,FALSE),VLOOKUP(F314,classifications!I$2:K$28,3,FALSE))</f>
        <v>Predominantly Rural</v>
      </c>
      <c r="I314" s="422">
        <v>40</v>
      </c>
      <c r="J314" s="422">
        <v>0</v>
      </c>
      <c r="K314" s="422">
        <v>0</v>
      </c>
      <c r="L314" s="422">
        <v>40</v>
      </c>
      <c r="M314" s="251"/>
      <c r="N314" s="424">
        <v>20</v>
      </c>
      <c r="O314" s="422">
        <v>0</v>
      </c>
      <c r="P314" s="422">
        <v>0</v>
      </c>
      <c r="Q314" s="422">
        <v>20</v>
      </c>
      <c r="R314" s="403"/>
    </row>
    <row r="315" spans="1:18" ht="39.6" x14ac:dyDescent="0.3">
      <c r="A315" s="446"/>
      <c r="B315" s="446" t="s">
        <v>1057</v>
      </c>
      <c r="C315" s="446" t="s">
        <v>1058</v>
      </c>
      <c r="D315" s="446" t="s">
        <v>1059</v>
      </c>
      <c r="E315" s="446"/>
      <c r="F315" s="446" t="s">
        <v>1060</v>
      </c>
      <c r="G315" s="343" t="str">
        <f>VLOOKUP(F315,class!A$1:B$460,2,FALSE)</f>
        <v>Shire District</v>
      </c>
      <c r="H315" s="343" t="str">
        <f>IFERROR(VLOOKUP(F315,classifications!A$3:C$333,3,FALSE),VLOOKUP(F315,classifications!I$2:K$28,3,FALSE))</f>
        <v>Predominantly Rural</v>
      </c>
      <c r="I315" s="422">
        <v>240</v>
      </c>
      <c r="J315" s="422">
        <v>10</v>
      </c>
      <c r="K315" s="422">
        <v>0</v>
      </c>
      <c r="L315" s="422">
        <v>260</v>
      </c>
      <c r="M315" s="251"/>
      <c r="N315" s="424">
        <v>240</v>
      </c>
      <c r="O315" s="422">
        <v>30</v>
      </c>
      <c r="P315" s="422">
        <v>0</v>
      </c>
      <c r="Q315" s="422">
        <v>270</v>
      </c>
      <c r="R315" s="403"/>
    </row>
    <row r="316" spans="1:18" ht="52.8" x14ac:dyDescent="0.3">
      <c r="A316" s="446"/>
      <c r="B316" s="446" t="s">
        <v>1061</v>
      </c>
      <c r="C316" s="446" t="s">
        <v>1062</v>
      </c>
      <c r="D316" s="446" t="s">
        <v>1063</v>
      </c>
      <c r="E316" s="446"/>
      <c r="F316" s="446" t="s">
        <v>1064</v>
      </c>
      <c r="G316" s="343" t="str">
        <f>VLOOKUP(F316,class!A$1:B$460,2,FALSE)</f>
        <v>Shire District</v>
      </c>
      <c r="H316" s="343" t="str">
        <f>IFERROR(VLOOKUP(F316,classifications!A$3:C$333,3,FALSE),VLOOKUP(F316,classifications!I$2:K$28,3,FALSE))</f>
        <v>Urban with Significant Rural</v>
      </c>
      <c r="I316" s="422">
        <v>240</v>
      </c>
      <c r="J316" s="422">
        <v>10</v>
      </c>
      <c r="K316" s="422">
        <v>0</v>
      </c>
      <c r="L316" s="422">
        <v>260</v>
      </c>
      <c r="M316" s="251"/>
      <c r="N316" s="424">
        <v>280</v>
      </c>
      <c r="O316" s="422">
        <v>20</v>
      </c>
      <c r="P316" s="422">
        <v>0</v>
      </c>
      <c r="Q316" s="422">
        <v>300</v>
      </c>
      <c r="R316" s="403"/>
    </row>
    <row r="317" spans="1:18" ht="39.6" x14ac:dyDescent="0.3">
      <c r="A317" s="446"/>
      <c r="B317" s="446" t="s">
        <v>1065</v>
      </c>
      <c r="C317" s="446" t="s">
        <v>1066</v>
      </c>
      <c r="D317" s="446" t="s">
        <v>1067</v>
      </c>
      <c r="E317" s="446"/>
      <c r="F317" s="446" t="s">
        <v>1068</v>
      </c>
      <c r="G317" s="343" t="str">
        <f>VLOOKUP(F317,class!A$1:B$460,2,FALSE)</f>
        <v>Shire District</v>
      </c>
      <c r="H317" s="343" t="str">
        <f>IFERROR(VLOOKUP(F317,classifications!A$3:C$333,3,FALSE),VLOOKUP(F317,classifications!I$2:K$28,3,FALSE))</f>
        <v>Predominantly Rural</v>
      </c>
      <c r="I317" s="422">
        <v>360</v>
      </c>
      <c r="J317" s="422">
        <v>30</v>
      </c>
      <c r="K317" s="422">
        <v>0</v>
      </c>
      <c r="L317" s="422">
        <v>390</v>
      </c>
      <c r="M317" s="251"/>
      <c r="N317" s="424">
        <v>350</v>
      </c>
      <c r="O317" s="422">
        <v>100</v>
      </c>
      <c r="P317" s="422">
        <v>0</v>
      </c>
      <c r="Q317" s="422">
        <v>460</v>
      </c>
      <c r="R317" s="403"/>
    </row>
    <row r="318" spans="1:18" x14ac:dyDescent="0.3">
      <c r="A318" s="446"/>
      <c r="B318" s="446"/>
      <c r="C318" s="446"/>
      <c r="D318" s="446"/>
      <c r="E318" s="446"/>
      <c r="F318" s="446"/>
      <c r="G318" s="446"/>
      <c r="H318" s="446"/>
      <c r="I318" s="251"/>
      <c r="J318" s="251"/>
      <c r="K318" s="251"/>
      <c r="L318" s="251"/>
      <c r="M318" s="251"/>
      <c r="N318" s="253"/>
      <c r="O318" s="251"/>
      <c r="P318" s="251"/>
      <c r="Q318" s="251"/>
      <c r="R318" s="403"/>
    </row>
    <row r="319" spans="1:18" ht="52.8" x14ac:dyDescent="0.3">
      <c r="A319" s="446"/>
      <c r="B319" s="446"/>
      <c r="C319" s="446"/>
      <c r="D319" s="446" t="s">
        <v>1069</v>
      </c>
      <c r="E319" s="446" t="s">
        <v>1070</v>
      </c>
      <c r="F319" s="446" t="s">
        <v>1070</v>
      </c>
      <c r="G319" s="343" t="str">
        <f>VLOOKUP(F319,class!A$1:B$460,2,FALSE)</f>
        <v>Shire County</v>
      </c>
      <c r="H319" s="343" t="str">
        <f>IFERROR(VLOOKUP(F319,classifications!A$3:C$333,3,FALSE),VLOOKUP(F319,classifications!I$2:K$28,3,FALSE))</f>
        <v>Urban with Significant Rural</v>
      </c>
      <c r="I319" s="422">
        <v>2370</v>
      </c>
      <c r="J319" s="422">
        <v>160</v>
      </c>
      <c r="K319" s="422">
        <v>0</v>
      </c>
      <c r="L319" s="422">
        <v>2540</v>
      </c>
      <c r="M319" s="251"/>
      <c r="N319" s="424">
        <v>2190</v>
      </c>
      <c r="O319" s="422">
        <v>300</v>
      </c>
      <c r="P319" s="422">
        <v>10</v>
      </c>
      <c r="Q319" s="422">
        <v>2500</v>
      </c>
      <c r="R319" s="403"/>
    </row>
    <row r="320" spans="1:18" ht="39.6" x14ac:dyDescent="0.3">
      <c r="A320" s="446"/>
      <c r="B320" s="446" t="s">
        <v>1071</v>
      </c>
      <c r="C320" s="446" t="s">
        <v>1072</v>
      </c>
      <c r="D320" s="446" t="s">
        <v>1073</v>
      </c>
      <c r="E320" s="446"/>
      <c r="F320" s="446" t="s">
        <v>1074</v>
      </c>
      <c r="G320" s="343" t="str">
        <f>VLOOKUP(F320,class!A$1:B$460,2,FALSE)</f>
        <v>Shire District</v>
      </c>
      <c r="H320" s="343" t="str">
        <f>IFERROR(VLOOKUP(F320,classifications!A$3:C$333,3,FALSE),VLOOKUP(F320,classifications!I$2:K$28,3,FALSE))</f>
        <v>Predominantly Urban</v>
      </c>
      <c r="I320" s="423">
        <v>160</v>
      </c>
      <c r="J320" s="423">
        <v>20</v>
      </c>
      <c r="K320" s="423">
        <v>0</v>
      </c>
      <c r="L320" s="423">
        <v>180</v>
      </c>
      <c r="M320" s="251"/>
      <c r="N320" s="425">
        <v>150</v>
      </c>
      <c r="O320" s="423">
        <v>80</v>
      </c>
      <c r="P320" s="423">
        <v>0</v>
      </c>
      <c r="Q320" s="423">
        <v>230</v>
      </c>
      <c r="R320" s="403"/>
    </row>
    <row r="321" spans="1:18" ht="39.6" x14ac:dyDescent="0.3">
      <c r="A321" s="446"/>
      <c r="B321" s="446" t="s">
        <v>1075</v>
      </c>
      <c r="C321" s="446" t="s">
        <v>1076</v>
      </c>
      <c r="D321" s="446" t="s">
        <v>1077</v>
      </c>
      <c r="E321" s="446"/>
      <c r="F321" s="446" t="s">
        <v>1078</v>
      </c>
      <c r="G321" s="343" t="str">
        <f>VLOOKUP(F321,class!A$1:B$460,2,FALSE)</f>
        <v>Shire District</v>
      </c>
      <c r="H321" s="343" t="str">
        <f>IFERROR(VLOOKUP(F321,classifications!A$3:C$333,3,FALSE),VLOOKUP(F321,classifications!I$2:K$28,3,FALSE))</f>
        <v>Predominantly Rural</v>
      </c>
      <c r="I321" s="422">
        <v>570</v>
      </c>
      <c r="J321" s="422">
        <v>20</v>
      </c>
      <c r="K321" s="422">
        <v>0</v>
      </c>
      <c r="L321" s="422">
        <v>590</v>
      </c>
      <c r="M321" s="251"/>
      <c r="N321" s="424">
        <v>590</v>
      </c>
      <c r="O321" s="422">
        <v>30</v>
      </c>
      <c r="P321" s="422">
        <v>0</v>
      </c>
      <c r="Q321" s="422">
        <v>610</v>
      </c>
      <c r="R321" s="403"/>
    </row>
    <row r="322" spans="1:18" ht="39.6" x14ac:dyDescent="0.3">
      <c r="A322" s="446"/>
      <c r="B322" s="446" t="s">
        <v>1079</v>
      </c>
      <c r="C322" s="446" t="s">
        <v>1080</v>
      </c>
      <c r="D322" s="446" t="s">
        <v>1081</v>
      </c>
      <c r="E322" s="446"/>
      <c r="F322" s="446" t="s">
        <v>1082</v>
      </c>
      <c r="G322" s="343" t="str">
        <f>VLOOKUP(F322,class!A$1:B$460,2,FALSE)</f>
        <v>Shire District</v>
      </c>
      <c r="H322" s="343" t="str">
        <f>IFERROR(VLOOKUP(F322,classifications!A$3:C$333,3,FALSE),VLOOKUP(F322,classifications!I$2:K$28,3,FALSE))</f>
        <v>Predominantly Urban</v>
      </c>
      <c r="I322" s="423">
        <v>180</v>
      </c>
      <c r="J322" s="423">
        <v>10</v>
      </c>
      <c r="K322" s="423">
        <v>0</v>
      </c>
      <c r="L322" s="423">
        <v>190</v>
      </c>
      <c r="M322" s="251"/>
      <c r="N322" s="425">
        <v>120</v>
      </c>
      <c r="O322" s="423">
        <v>20</v>
      </c>
      <c r="P322" s="423">
        <v>0</v>
      </c>
      <c r="Q322" s="423">
        <v>140</v>
      </c>
      <c r="R322" s="403"/>
    </row>
    <row r="323" spans="1:18" ht="39.6" x14ac:dyDescent="0.3">
      <c r="A323" s="446"/>
      <c r="B323" s="446" t="s">
        <v>1083</v>
      </c>
      <c r="C323" s="446" t="s">
        <v>1084</v>
      </c>
      <c r="D323" s="446" t="s">
        <v>1085</v>
      </c>
      <c r="E323" s="446"/>
      <c r="F323" s="446" t="s">
        <v>1086</v>
      </c>
      <c r="G323" s="343" t="str">
        <f>VLOOKUP(F323,class!A$1:B$460,2,FALSE)</f>
        <v>Shire District</v>
      </c>
      <c r="H323" s="343" t="str">
        <f>IFERROR(VLOOKUP(F323,classifications!A$3:C$333,3,FALSE),VLOOKUP(F323,classifications!I$2:K$28,3,FALSE))</f>
        <v>Predominantly Urban</v>
      </c>
      <c r="I323" s="422">
        <v>310</v>
      </c>
      <c r="J323" s="422">
        <v>0</v>
      </c>
      <c r="K323" s="422">
        <v>0</v>
      </c>
      <c r="L323" s="422">
        <v>310</v>
      </c>
      <c r="M323" s="251"/>
      <c r="N323" s="424">
        <v>220</v>
      </c>
      <c r="O323" s="422">
        <v>10</v>
      </c>
      <c r="P323" s="422">
        <v>0</v>
      </c>
      <c r="Q323" s="422">
        <v>230</v>
      </c>
      <c r="R323" s="403"/>
    </row>
    <row r="324" spans="1:18" ht="39.6" x14ac:dyDescent="0.3">
      <c r="A324" s="446"/>
      <c r="B324" s="446" t="s">
        <v>1087</v>
      </c>
      <c r="C324" s="446" t="s">
        <v>1088</v>
      </c>
      <c r="D324" s="446" t="s">
        <v>1089</v>
      </c>
      <c r="E324" s="446"/>
      <c r="F324" s="446" t="s">
        <v>1090</v>
      </c>
      <c r="G324" s="343" t="str">
        <f>VLOOKUP(F324,class!A$1:B$460,2,FALSE)</f>
        <v>Shire District</v>
      </c>
      <c r="H324" s="343" t="str">
        <f>IFERROR(VLOOKUP(F324,classifications!A$3:C$333,3,FALSE),VLOOKUP(F324,classifications!I$2:K$28,3,FALSE))</f>
        <v>Predominantly Urban</v>
      </c>
      <c r="I324" s="422">
        <v>150</v>
      </c>
      <c r="J324" s="422">
        <v>0</v>
      </c>
      <c r="K324" s="422">
        <v>0</v>
      </c>
      <c r="L324" s="422">
        <v>150</v>
      </c>
      <c r="M324" s="251"/>
      <c r="N324" s="424">
        <v>330</v>
      </c>
      <c r="O324" s="422">
        <v>0</v>
      </c>
      <c r="P324" s="422">
        <v>0</v>
      </c>
      <c r="Q324" s="422">
        <v>330</v>
      </c>
      <c r="R324" s="403"/>
    </row>
    <row r="325" spans="1:18" ht="57.6" x14ac:dyDescent="0.3">
      <c r="A325" s="446"/>
      <c r="B325" s="446" t="s">
        <v>1091</v>
      </c>
      <c r="C325" s="446" t="s">
        <v>1092</v>
      </c>
      <c r="D325" s="446" t="s">
        <v>1093</v>
      </c>
      <c r="E325" s="446"/>
      <c r="F325" s="446" t="s">
        <v>1094</v>
      </c>
      <c r="G325" s="343" t="str">
        <f>VLOOKUP(F325,class!A$1:B$460,2,FALSE)</f>
        <v>Shire District</v>
      </c>
      <c r="H325" s="343" t="str">
        <f>IFERROR(VLOOKUP(F325,classifications!A$3:C$333,3,FALSE),VLOOKUP(F325,classifications!I$2:K$28,3,FALSE))</f>
        <v>Predominantly Rural</v>
      </c>
      <c r="I325" s="422">
        <v>510</v>
      </c>
      <c r="J325" s="422">
        <v>10</v>
      </c>
      <c r="K325" s="422">
        <v>0</v>
      </c>
      <c r="L325" s="422">
        <v>510</v>
      </c>
      <c r="M325" s="251"/>
      <c r="N325" s="424">
        <v>430</v>
      </c>
      <c r="O325" s="422">
        <v>80</v>
      </c>
      <c r="P325" s="422">
        <v>10</v>
      </c>
      <c r="Q325" s="422">
        <v>520</v>
      </c>
      <c r="R325" s="403"/>
    </row>
    <row r="326" spans="1:18" ht="39.6" x14ac:dyDescent="0.3">
      <c r="A326" s="446"/>
      <c r="B326" s="446" t="s">
        <v>1095</v>
      </c>
      <c r="C326" s="446" t="s">
        <v>1096</v>
      </c>
      <c r="D326" s="446" t="s">
        <v>1097</v>
      </c>
      <c r="E326" s="446"/>
      <c r="F326" s="446" t="s">
        <v>1098</v>
      </c>
      <c r="G326" s="343" t="str">
        <f>VLOOKUP(F326,class!A$1:B$460,2,FALSE)</f>
        <v>Shire District</v>
      </c>
      <c r="H326" s="343" t="str">
        <f>IFERROR(VLOOKUP(F326,classifications!A$3:C$333,3,FALSE),VLOOKUP(F326,classifications!I$2:K$28,3,FALSE))</f>
        <v>Predominantly Rural</v>
      </c>
      <c r="I326" s="422">
        <v>500</v>
      </c>
      <c r="J326" s="422">
        <v>110</v>
      </c>
      <c r="K326" s="422">
        <v>0</v>
      </c>
      <c r="L326" s="422">
        <v>600</v>
      </c>
      <c r="M326" s="251"/>
      <c r="N326" s="424">
        <v>360</v>
      </c>
      <c r="O326" s="422">
        <v>100</v>
      </c>
      <c r="P326" s="422">
        <v>0</v>
      </c>
      <c r="Q326" s="422">
        <v>450</v>
      </c>
      <c r="R326" s="403"/>
    </row>
    <row r="327" spans="1:18" x14ac:dyDescent="0.3">
      <c r="A327" s="446"/>
      <c r="B327" s="446"/>
      <c r="C327" s="446"/>
      <c r="D327" s="446"/>
      <c r="E327" s="446"/>
      <c r="F327" s="446"/>
      <c r="G327" s="446"/>
      <c r="H327" s="446"/>
      <c r="I327" s="251"/>
      <c r="J327" s="251"/>
      <c r="K327" s="251"/>
      <c r="L327" s="251"/>
      <c r="M327" s="251"/>
      <c r="N327" s="253"/>
      <c r="O327" s="251"/>
      <c r="P327" s="251"/>
      <c r="Q327" s="251"/>
      <c r="R327" s="403"/>
    </row>
    <row r="328" spans="1:18" ht="39.6" x14ac:dyDescent="0.3">
      <c r="A328" s="446"/>
      <c r="B328" s="446"/>
      <c r="C328" s="446"/>
      <c r="D328" s="446" t="s">
        <v>1099</v>
      </c>
      <c r="E328" s="446" t="s">
        <v>1100</v>
      </c>
      <c r="F328" s="446" t="s">
        <v>1100</v>
      </c>
      <c r="G328" s="343" t="str">
        <f>VLOOKUP(F328,class!A$1:B$460,2,FALSE)</f>
        <v>Shire County</v>
      </c>
      <c r="H328" s="343" t="str">
        <f>IFERROR(VLOOKUP(F328,classifications!A$3:C$333,3,FALSE),VLOOKUP(F328,classifications!I$2:K$28,3,FALSE))</f>
        <v>Predominantly Rural</v>
      </c>
      <c r="I328" s="422">
        <v>2080</v>
      </c>
      <c r="J328" s="422">
        <v>710</v>
      </c>
      <c r="K328" s="422">
        <v>10</v>
      </c>
      <c r="L328" s="422">
        <v>2800</v>
      </c>
      <c r="M328" s="251"/>
      <c r="N328" s="424">
        <v>2450</v>
      </c>
      <c r="O328" s="422">
        <v>1000</v>
      </c>
      <c r="P328" s="422">
        <v>0</v>
      </c>
      <c r="Q328" s="422">
        <v>3450</v>
      </c>
      <c r="R328" s="403"/>
    </row>
    <row r="329" spans="1:18" ht="52.8" x14ac:dyDescent="0.3">
      <c r="A329" s="446"/>
      <c r="B329" s="446" t="s">
        <v>1101</v>
      </c>
      <c r="C329" s="446" t="s">
        <v>1102</v>
      </c>
      <c r="D329" s="446" t="s">
        <v>1103</v>
      </c>
      <c r="E329" s="446"/>
      <c r="F329" s="446" t="s">
        <v>1104</v>
      </c>
      <c r="G329" s="343" t="str">
        <f>VLOOKUP(F329,class!A$1:B$460,2,FALSE)</f>
        <v>Shire District</v>
      </c>
      <c r="H329" s="343" t="str">
        <f>IFERROR(VLOOKUP(F329,classifications!A$3:C$333,3,FALSE),VLOOKUP(F329,classifications!I$2:K$28,3,FALSE))</f>
        <v>Urban with Significant Rural</v>
      </c>
      <c r="I329" s="422">
        <v>680</v>
      </c>
      <c r="J329" s="422">
        <v>140</v>
      </c>
      <c r="K329" s="422">
        <v>0</v>
      </c>
      <c r="L329" s="422">
        <v>810</v>
      </c>
      <c r="M329" s="251"/>
      <c r="N329" s="424">
        <v>660</v>
      </c>
      <c r="O329" s="422">
        <v>230</v>
      </c>
      <c r="P329" s="422">
        <v>0</v>
      </c>
      <c r="Q329" s="422">
        <v>890</v>
      </c>
      <c r="R329" s="403"/>
    </row>
    <row r="330" spans="1:18" ht="39.6" x14ac:dyDescent="0.3">
      <c r="A330" s="446"/>
      <c r="B330" s="446" t="s">
        <v>1105</v>
      </c>
      <c r="C330" s="446" t="s">
        <v>1106</v>
      </c>
      <c r="D330" s="446" t="s">
        <v>1107</v>
      </c>
      <c r="E330" s="446"/>
      <c r="F330" s="446" t="s">
        <v>1108</v>
      </c>
      <c r="G330" s="343" t="str">
        <f>VLOOKUP(F330,class!A$1:B$460,2,FALSE)</f>
        <v>Shire District</v>
      </c>
      <c r="H330" s="343" t="str">
        <f>IFERROR(VLOOKUP(F330,classifications!A$3:C$333,3,FALSE),VLOOKUP(F330,classifications!I$2:K$28,3,FALSE))</f>
        <v>Predominantly Urban</v>
      </c>
      <c r="I330" s="422">
        <v>130</v>
      </c>
      <c r="J330" s="422">
        <v>250</v>
      </c>
      <c r="K330" s="422">
        <v>10</v>
      </c>
      <c r="L330" s="422">
        <v>390</v>
      </c>
      <c r="M330" s="251"/>
      <c r="N330" s="424">
        <v>80</v>
      </c>
      <c r="O330" s="422">
        <v>50</v>
      </c>
      <c r="P330" s="422">
        <v>0</v>
      </c>
      <c r="Q330" s="422">
        <v>130</v>
      </c>
      <c r="R330" s="403"/>
    </row>
    <row r="331" spans="1:18" ht="43.2" x14ac:dyDescent="0.3">
      <c r="A331" s="446"/>
      <c r="B331" s="446" t="s">
        <v>1109</v>
      </c>
      <c r="C331" s="446" t="s">
        <v>1110</v>
      </c>
      <c r="D331" s="446" t="s">
        <v>1111</v>
      </c>
      <c r="E331" s="446"/>
      <c r="F331" s="446" t="s">
        <v>1112</v>
      </c>
      <c r="G331" s="343" t="str">
        <f>VLOOKUP(F331,class!A$1:B$460,2,FALSE)</f>
        <v>Shire District</v>
      </c>
      <c r="H331" s="343" t="str">
        <f>IFERROR(VLOOKUP(F331,classifications!A$3:C$333,3,FALSE),VLOOKUP(F331,classifications!I$2:K$28,3,FALSE))</f>
        <v>Predominantly Rural</v>
      </c>
      <c r="I331" s="422">
        <v>210</v>
      </c>
      <c r="J331" s="423">
        <v>30</v>
      </c>
      <c r="K331" s="423">
        <v>0</v>
      </c>
      <c r="L331" s="423">
        <v>240</v>
      </c>
      <c r="M331" s="251"/>
      <c r="N331" s="424">
        <v>420</v>
      </c>
      <c r="O331" s="423">
        <v>110</v>
      </c>
      <c r="P331" s="423">
        <v>0</v>
      </c>
      <c r="Q331" s="423">
        <v>530</v>
      </c>
      <c r="R331" s="403"/>
    </row>
    <row r="332" spans="1:18" ht="43.2" x14ac:dyDescent="0.3">
      <c r="A332" s="446"/>
      <c r="B332" s="446" t="s">
        <v>1113</v>
      </c>
      <c r="C332" s="446" t="s">
        <v>1114</v>
      </c>
      <c r="D332" s="446" t="s">
        <v>1115</v>
      </c>
      <c r="E332" s="446"/>
      <c r="F332" s="446" t="s">
        <v>1116</v>
      </c>
      <c r="G332" s="343" t="str">
        <f>VLOOKUP(F332,class!A$1:B$460,2,FALSE)</f>
        <v>Shire District</v>
      </c>
      <c r="H332" s="343" t="str">
        <f>IFERROR(VLOOKUP(F332,classifications!A$3:C$333,3,FALSE),VLOOKUP(F332,classifications!I$2:K$28,3,FALSE))</f>
        <v>Predominantly Rural</v>
      </c>
      <c r="I332" s="422">
        <v>500</v>
      </c>
      <c r="J332" s="423">
        <v>150</v>
      </c>
      <c r="K332" s="423">
        <v>0</v>
      </c>
      <c r="L332" s="423">
        <v>640</v>
      </c>
      <c r="M332" s="251"/>
      <c r="N332" s="424">
        <v>660</v>
      </c>
      <c r="O332" s="423">
        <v>270</v>
      </c>
      <c r="P332" s="423">
        <v>0</v>
      </c>
      <c r="Q332" s="423">
        <v>920</v>
      </c>
      <c r="R332" s="403"/>
    </row>
    <row r="333" spans="1:18" ht="43.2" x14ac:dyDescent="0.3">
      <c r="A333" s="446"/>
      <c r="B333" s="446" t="s">
        <v>1117</v>
      </c>
      <c r="C333" s="446" t="s">
        <v>1118</v>
      </c>
      <c r="D333" s="446" t="s">
        <v>1119</v>
      </c>
      <c r="E333" s="446"/>
      <c r="F333" s="446" t="s">
        <v>1120</v>
      </c>
      <c r="G333" s="343" t="str">
        <f>VLOOKUP(F333,class!A$1:B$460,2,FALSE)</f>
        <v>Shire District</v>
      </c>
      <c r="H333" s="343" t="str">
        <f>IFERROR(VLOOKUP(F333,classifications!A$3:C$333,3,FALSE),VLOOKUP(F333,classifications!I$2:K$28,3,FALSE))</f>
        <v>Predominantly Rural</v>
      </c>
      <c r="I333" s="423">
        <v>570</v>
      </c>
      <c r="J333" s="423">
        <v>150</v>
      </c>
      <c r="K333" s="423">
        <v>0</v>
      </c>
      <c r="L333" s="423">
        <v>720</v>
      </c>
      <c r="M333" s="251"/>
      <c r="N333" s="425">
        <v>640</v>
      </c>
      <c r="O333" s="423">
        <v>330</v>
      </c>
      <c r="P333" s="423">
        <v>0</v>
      </c>
      <c r="Q333" s="423">
        <v>970</v>
      </c>
      <c r="R333" s="403"/>
    </row>
    <row r="334" spans="1:18" x14ac:dyDescent="0.3">
      <c r="A334" s="446"/>
      <c r="B334" s="446"/>
      <c r="C334" s="446"/>
      <c r="D334" s="446"/>
      <c r="E334" s="446"/>
      <c r="F334" s="446"/>
      <c r="G334" s="446"/>
      <c r="H334" s="446"/>
      <c r="I334" s="251"/>
      <c r="J334" s="251"/>
      <c r="K334" s="251"/>
      <c r="L334" s="251"/>
      <c r="M334" s="251"/>
      <c r="N334" s="253"/>
      <c r="O334" s="251"/>
      <c r="P334" s="251"/>
      <c r="Q334" s="251"/>
      <c r="R334" s="403"/>
    </row>
    <row r="335" spans="1:18" ht="39.6" x14ac:dyDescent="0.3">
      <c r="A335" s="446"/>
      <c r="B335" s="446"/>
      <c r="C335" s="446"/>
      <c r="D335" s="446" t="s">
        <v>1121</v>
      </c>
      <c r="E335" s="446" t="s">
        <v>1122</v>
      </c>
      <c r="F335" s="446" t="s">
        <v>1122</v>
      </c>
      <c r="G335" s="343" t="str">
        <f>VLOOKUP(F335,class!A$1:B$460,2,FALSE)</f>
        <v>Shire County</v>
      </c>
      <c r="H335" s="343" t="str">
        <f>IFERROR(VLOOKUP(F335,classifications!A$3:C$333,3,FALSE),VLOOKUP(F335,classifications!I$2:K$28,3,FALSE))</f>
        <v>Predominantly Rural</v>
      </c>
      <c r="I335" s="422">
        <v>1420</v>
      </c>
      <c r="J335" s="422">
        <v>380</v>
      </c>
      <c r="K335" s="422">
        <v>0</v>
      </c>
      <c r="L335" s="422">
        <v>1800</v>
      </c>
      <c r="M335" s="251"/>
      <c r="N335" s="424">
        <v>1460</v>
      </c>
      <c r="O335" s="422">
        <v>240</v>
      </c>
      <c r="P335" s="422">
        <v>0</v>
      </c>
      <c r="Q335" s="422">
        <v>1700</v>
      </c>
      <c r="R335" s="403"/>
    </row>
    <row r="336" spans="1:18" ht="39.6" x14ac:dyDescent="0.3">
      <c r="A336" s="446"/>
      <c r="B336" s="446" t="s">
        <v>1123</v>
      </c>
      <c r="C336" s="446" t="s">
        <v>1124</v>
      </c>
      <c r="D336" s="446" t="s">
        <v>1125</v>
      </c>
      <c r="E336" s="446"/>
      <c r="F336" s="446" t="s">
        <v>1126</v>
      </c>
      <c r="G336" s="343" t="str">
        <f>VLOOKUP(F336,class!A$1:B$460,2,FALSE)</f>
        <v>Shire District</v>
      </c>
      <c r="H336" s="343" t="str">
        <f>IFERROR(VLOOKUP(F336,classifications!A$3:C$333,3,FALSE),VLOOKUP(F336,classifications!I$2:K$28,3,FALSE))</f>
        <v>Predominantly Rural</v>
      </c>
      <c r="I336" s="422">
        <v>150</v>
      </c>
      <c r="J336" s="422">
        <v>30</v>
      </c>
      <c r="K336" s="422">
        <v>0</v>
      </c>
      <c r="L336" s="422">
        <v>180</v>
      </c>
      <c r="M336" s="251"/>
      <c r="N336" s="424">
        <v>220</v>
      </c>
      <c r="O336" s="422">
        <v>40</v>
      </c>
      <c r="P336" s="422">
        <v>0</v>
      </c>
      <c r="Q336" s="422">
        <v>270</v>
      </c>
      <c r="R336" s="403"/>
    </row>
    <row r="337" spans="1:18" ht="39.6" x14ac:dyDescent="0.3">
      <c r="A337" s="446"/>
      <c r="B337" s="446" t="s">
        <v>1127</v>
      </c>
      <c r="C337" s="446" t="s">
        <v>1128</v>
      </c>
      <c r="D337" s="446" t="s">
        <v>1129</v>
      </c>
      <c r="E337" s="446"/>
      <c r="F337" s="446" t="s">
        <v>1130</v>
      </c>
      <c r="G337" s="343" t="str">
        <f>VLOOKUP(F337,class!A$1:B$460,2,FALSE)</f>
        <v>Shire District</v>
      </c>
      <c r="H337" s="343" t="str">
        <f>IFERROR(VLOOKUP(F337,classifications!A$3:C$333,3,FALSE),VLOOKUP(F337,classifications!I$2:K$28,3,FALSE))</f>
        <v>Predominantly Rural</v>
      </c>
      <c r="I337" s="422">
        <v>290</v>
      </c>
      <c r="J337" s="422">
        <v>100</v>
      </c>
      <c r="K337" s="422">
        <v>0</v>
      </c>
      <c r="L337" s="422">
        <v>400</v>
      </c>
      <c r="M337" s="251"/>
      <c r="N337" s="424">
        <v>330</v>
      </c>
      <c r="O337" s="422">
        <v>80</v>
      </c>
      <c r="P337" s="422">
        <v>0</v>
      </c>
      <c r="Q337" s="422">
        <v>410</v>
      </c>
      <c r="R337" s="403"/>
    </row>
    <row r="338" spans="1:18" ht="43.2" x14ac:dyDescent="0.3">
      <c r="A338" s="446"/>
      <c r="B338" s="446" t="s">
        <v>2005</v>
      </c>
      <c r="C338" s="446"/>
      <c r="D338" s="446" t="s">
        <v>2006</v>
      </c>
      <c r="E338" s="446"/>
      <c r="F338" s="446" t="s">
        <v>1990</v>
      </c>
      <c r="G338" s="343" t="str">
        <f>VLOOKUP(F338,class!A$1:B$460,2,FALSE)</f>
        <v>Shire District</v>
      </c>
      <c r="H338" s="343" t="str">
        <f>IFERROR(VLOOKUP(F338,classifications!A$3:C$333,3,FALSE),VLOOKUP(F338,classifications!I$2:K$28,3,FALSE))</f>
        <v>Predominantly Rural</v>
      </c>
      <c r="I338" s="422">
        <v>530</v>
      </c>
      <c r="J338" s="422">
        <v>110</v>
      </c>
      <c r="K338" s="422">
        <v>0</v>
      </c>
      <c r="L338" s="422">
        <v>640</v>
      </c>
      <c r="M338" s="251"/>
      <c r="N338" s="424">
        <v>320</v>
      </c>
      <c r="O338" s="422">
        <v>40</v>
      </c>
      <c r="P338" s="422">
        <v>0</v>
      </c>
      <c r="Q338" s="422">
        <v>360</v>
      </c>
      <c r="R338" s="403"/>
    </row>
    <row r="339" spans="1:18" ht="39.6" x14ac:dyDescent="0.3">
      <c r="A339" s="446"/>
      <c r="B339" s="446" t="s">
        <v>1131</v>
      </c>
      <c r="C339" s="446" t="s">
        <v>1132</v>
      </c>
      <c r="D339" s="446" t="s">
        <v>1133</v>
      </c>
      <c r="E339" s="446"/>
      <c r="F339" s="446" t="s">
        <v>1134</v>
      </c>
      <c r="G339" s="343" t="str">
        <f>VLOOKUP(F339,class!A$1:B$460,2,FALSE)</f>
        <v>Shire District</v>
      </c>
      <c r="H339" s="343" t="str">
        <f>IFERROR(VLOOKUP(F339,classifications!A$3:C$333,3,FALSE),VLOOKUP(F339,classifications!I$2:K$28,3,FALSE))</f>
        <v>Predominantly Rural</v>
      </c>
      <c r="I339" s="423">
        <v>450</v>
      </c>
      <c r="J339" s="423">
        <v>140</v>
      </c>
      <c r="K339" s="423">
        <v>0</v>
      </c>
      <c r="L339" s="423">
        <v>590</v>
      </c>
      <c r="M339" s="251"/>
      <c r="N339" s="425">
        <v>580</v>
      </c>
      <c r="O339" s="423">
        <v>70</v>
      </c>
      <c r="P339" s="423">
        <v>0</v>
      </c>
      <c r="Q339" s="423">
        <v>660</v>
      </c>
      <c r="R339" s="403"/>
    </row>
    <row r="340" spans="1:18" x14ac:dyDescent="0.3">
      <c r="A340" s="446"/>
      <c r="B340" s="446"/>
      <c r="C340" s="446"/>
      <c r="D340" s="446"/>
      <c r="E340" s="446"/>
      <c r="F340" s="446"/>
      <c r="G340" s="446"/>
      <c r="H340" s="446"/>
      <c r="I340" s="251"/>
      <c r="J340" s="251"/>
      <c r="K340" s="251"/>
      <c r="L340" s="251"/>
      <c r="M340" s="251"/>
      <c r="N340" s="253"/>
      <c r="O340" s="251"/>
      <c r="P340" s="251"/>
      <c r="Q340" s="251"/>
      <c r="R340" s="403"/>
    </row>
    <row r="341" spans="1:18" ht="52.8" x14ac:dyDescent="0.3">
      <c r="A341" s="446"/>
      <c r="B341" s="446"/>
      <c r="C341" s="446"/>
      <c r="D341" s="446" t="s">
        <v>1143</v>
      </c>
      <c r="E341" s="446" t="s">
        <v>1144</v>
      </c>
      <c r="F341" s="446" t="s">
        <v>1144</v>
      </c>
      <c r="G341" s="343" t="str">
        <f>VLOOKUP(F341,class!A$1:B$460,2,FALSE)</f>
        <v>Shire County</v>
      </c>
      <c r="H341" s="343" t="str">
        <f>IFERROR(VLOOKUP(F341,classifications!A$3:C$333,3,FALSE),VLOOKUP(F341,classifications!I$2:K$28,3,FALSE))</f>
        <v>Urban with Significant Rural</v>
      </c>
      <c r="I341" s="422">
        <v>2280</v>
      </c>
      <c r="J341" s="422">
        <v>910</v>
      </c>
      <c r="K341" s="422">
        <v>30</v>
      </c>
      <c r="L341" s="422">
        <v>3230</v>
      </c>
      <c r="M341" s="251"/>
      <c r="N341" s="424">
        <v>2400</v>
      </c>
      <c r="O341" s="422">
        <v>610</v>
      </c>
      <c r="P341" s="422">
        <v>20</v>
      </c>
      <c r="Q341" s="422">
        <v>3030</v>
      </c>
      <c r="R341" s="403"/>
    </row>
    <row r="342" spans="1:18" ht="52.8" x14ac:dyDescent="0.3">
      <c r="A342" s="446"/>
      <c r="B342" s="446" t="s">
        <v>1145</v>
      </c>
      <c r="C342" s="446" t="s">
        <v>1146</v>
      </c>
      <c r="D342" s="446" t="s">
        <v>1147</v>
      </c>
      <c r="E342" s="446"/>
      <c r="F342" s="446" t="s">
        <v>1148</v>
      </c>
      <c r="G342" s="343" t="str">
        <f>VLOOKUP(F342,class!A$1:B$460,2,FALSE)</f>
        <v>Shire District</v>
      </c>
      <c r="H342" s="343" t="str">
        <f>IFERROR(VLOOKUP(F342,classifications!A$3:C$333,3,FALSE),VLOOKUP(F342,classifications!I$2:K$28,3,FALSE))</f>
        <v>Urban with Significant Rural</v>
      </c>
      <c r="I342" s="422">
        <v>300</v>
      </c>
      <c r="J342" s="422">
        <v>180</v>
      </c>
      <c r="K342" s="422">
        <v>30</v>
      </c>
      <c r="L342" s="422">
        <v>520</v>
      </c>
      <c r="M342" s="251"/>
      <c r="N342" s="424">
        <v>380</v>
      </c>
      <c r="O342" s="422">
        <v>70</v>
      </c>
      <c r="P342" s="422">
        <v>20</v>
      </c>
      <c r="Q342" s="422">
        <v>460</v>
      </c>
      <c r="R342" s="403"/>
    </row>
    <row r="343" spans="1:18" ht="52.8" x14ac:dyDescent="0.3">
      <c r="A343" s="446"/>
      <c r="B343" s="446" t="s">
        <v>1149</v>
      </c>
      <c r="C343" s="446" t="s">
        <v>1150</v>
      </c>
      <c r="D343" s="446" t="s">
        <v>1151</v>
      </c>
      <c r="E343" s="446"/>
      <c r="F343" s="446" t="s">
        <v>1152</v>
      </c>
      <c r="G343" s="343" t="str">
        <f>VLOOKUP(F343,class!A$1:B$460,2,FALSE)</f>
        <v>Shire District</v>
      </c>
      <c r="H343" s="343" t="str">
        <f>IFERROR(VLOOKUP(F343,classifications!A$3:C$333,3,FALSE),VLOOKUP(F343,classifications!I$2:K$28,3,FALSE))</f>
        <v>Urban with Significant Rural</v>
      </c>
      <c r="I343" s="422">
        <v>660</v>
      </c>
      <c r="J343" s="422">
        <v>30</v>
      </c>
      <c r="K343" s="422">
        <v>0</v>
      </c>
      <c r="L343" s="422">
        <v>690</v>
      </c>
      <c r="M343" s="251"/>
      <c r="N343" s="424">
        <v>490</v>
      </c>
      <c r="O343" s="422">
        <v>70</v>
      </c>
      <c r="P343" s="422">
        <v>0</v>
      </c>
      <c r="Q343" s="422">
        <v>560</v>
      </c>
      <c r="R343" s="403"/>
    </row>
    <row r="344" spans="1:18" ht="52.8" x14ac:dyDescent="0.3">
      <c r="A344" s="446"/>
      <c r="B344" s="446" t="s">
        <v>1153</v>
      </c>
      <c r="C344" s="446" t="s">
        <v>1154</v>
      </c>
      <c r="D344" s="446" t="s">
        <v>1155</v>
      </c>
      <c r="E344" s="446"/>
      <c r="F344" s="446" t="s">
        <v>1156</v>
      </c>
      <c r="G344" s="343" t="str">
        <f>VLOOKUP(F344,class!A$1:B$460,2,FALSE)</f>
        <v>Shire District</v>
      </c>
      <c r="H344" s="343" t="str">
        <f>IFERROR(VLOOKUP(F344,classifications!A$3:C$333,3,FALSE),VLOOKUP(F344,classifications!I$2:K$28,3,FALSE))</f>
        <v>Urban with Significant Rural</v>
      </c>
      <c r="I344" s="422">
        <v>410</v>
      </c>
      <c r="J344" s="422">
        <v>350</v>
      </c>
      <c r="K344" s="422">
        <v>0</v>
      </c>
      <c r="L344" s="422">
        <v>760</v>
      </c>
      <c r="M344" s="251"/>
      <c r="N344" s="424">
        <v>360</v>
      </c>
      <c r="O344" s="422">
        <v>100</v>
      </c>
      <c r="P344" s="422">
        <v>0</v>
      </c>
      <c r="Q344" s="422">
        <v>460</v>
      </c>
      <c r="R344" s="403"/>
    </row>
    <row r="345" spans="1:18" ht="43.2" x14ac:dyDescent="0.3">
      <c r="A345" s="446"/>
      <c r="B345" s="446" t="s">
        <v>1157</v>
      </c>
      <c r="C345" s="446" t="s">
        <v>1158</v>
      </c>
      <c r="D345" s="446" t="s">
        <v>1159</v>
      </c>
      <c r="E345" s="446"/>
      <c r="F345" s="446" t="s">
        <v>1160</v>
      </c>
      <c r="G345" s="343" t="str">
        <f>VLOOKUP(F345,class!A$1:B$460,2,FALSE)</f>
        <v>Shire District</v>
      </c>
      <c r="H345" s="343" t="str">
        <f>IFERROR(VLOOKUP(F345,classifications!A$3:C$333,3,FALSE),VLOOKUP(F345,classifications!I$2:K$28,3,FALSE))</f>
        <v>Predominantly Urban</v>
      </c>
      <c r="I345" s="423">
        <v>120</v>
      </c>
      <c r="J345" s="423">
        <v>60</v>
      </c>
      <c r="K345" s="423">
        <v>0</v>
      </c>
      <c r="L345" s="423">
        <v>180</v>
      </c>
      <c r="M345" s="251"/>
      <c r="N345" s="425">
        <v>150</v>
      </c>
      <c r="O345" s="423">
        <v>50</v>
      </c>
      <c r="P345" s="423">
        <v>0</v>
      </c>
      <c r="Q345" s="423">
        <v>200</v>
      </c>
      <c r="R345" s="403"/>
    </row>
    <row r="346" spans="1:18" ht="52.8" x14ac:dyDescent="0.3">
      <c r="A346" s="446"/>
      <c r="B346" s="446" t="s">
        <v>1161</v>
      </c>
      <c r="C346" s="446" t="s">
        <v>1162</v>
      </c>
      <c r="D346" s="446" t="s">
        <v>1163</v>
      </c>
      <c r="E346" s="446"/>
      <c r="F346" s="446" t="s">
        <v>1164</v>
      </c>
      <c r="G346" s="343" t="str">
        <f>VLOOKUP(F346,class!A$1:B$460,2,FALSE)</f>
        <v>Shire District</v>
      </c>
      <c r="H346" s="343" t="str">
        <f>IFERROR(VLOOKUP(F346,classifications!A$3:C$333,3,FALSE),VLOOKUP(F346,classifications!I$2:K$28,3,FALSE))</f>
        <v>Urban with Significant Rural</v>
      </c>
      <c r="I346" s="422">
        <v>250</v>
      </c>
      <c r="J346" s="422">
        <v>110</v>
      </c>
      <c r="K346" s="422">
        <v>0</v>
      </c>
      <c r="L346" s="422">
        <v>360</v>
      </c>
      <c r="M346" s="251"/>
      <c r="N346" s="424">
        <v>270</v>
      </c>
      <c r="O346" s="422">
        <v>50</v>
      </c>
      <c r="P346" s="422">
        <v>0</v>
      </c>
      <c r="Q346" s="422">
        <v>320</v>
      </c>
      <c r="R346" s="403"/>
    </row>
    <row r="347" spans="1:18" ht="52.8" x14ac:dyDescent="0.3">
      <c r="A347" s="446"/>
      <c r="B347" s="446" t="s">
        <v>1165</v>
      </c>
      <c r="C347" s="446" t="s">
        <v>1166</v>
      </c>
      <c r="D347" s="446" t="s">
        <v>1167</v>
      </c>
      <c r="E347" s="446"/>
      <c r="F347" s="446" t="s">
        <v>1168</v>
      </c>
      <c r="G347" s="343" t="str">
        <f>VLOOKUP(F347,class!A$1:B$460,2,FALSE)</f>
        <v>Shire District</v>
      </c>
      <c r="H347" s="343" t="str">
        <f>IFERROR(VLOOKUP(F347,classifications!A$3:C$333,3,FALSE),VLOOKUP(F347,classifications!I$2:K$28,3,FALSE))</f>
        <v>Urban with Significant Rural</v>
      </c>
      <c r="I347" s="422">
        <v>230</v>
      </c>
      <c r="J347" s="422">
        <v>100</v>
      </c>
      <c r="K347" s="422">
        <v>0</v>
      </c>
      <c r="L347" s="422">
        <v>330</v>
      </c>
      <c r="M347" s="251"/>
      <c r="N347" s="424">
        <v>290</v>
      </c>
      <c r="O347" s="422">
        <v>180</v>
      </c>
      <c r="P347" s="422">
        <v>0</v>
      </c>
      <c r="Q347" s="422">
        <v>470</v>
      </c>
      <c r="R347" s="403"/>
    </row>
    <row r="348" spans="1:18" ht="57.6" x14ac:dyDescent="0.3">
      <c r="A348" s="446"/>
      <c r="B348" s="446" t="s">
        <v>1169</v>
      </c>
      <c r="C348" s="446" t="s">
        <v>1170</v>
      </c>
      <c r="D348" s="446" t="s">
        <v>1171</v>
      </c>
      <c r="E348" s="446"/>
      <c r="F348" s="446" t="s">
        <v>1172</v>
      </c>
      <c r="G348" s="343" t="str">
        <f>VLOOKUP(F348,class!A$1:B$460,2,FALSE)</f>
        <v>Shire District</v>
      </c>
      <c r="H348" s="343" t="str">
        <f>IFERROR(VLOOKUP(F348,classifications!A$3:C$333,3,FALSE),VLOOKUP(F348,classifications!I$2:K$28,3,FALSE))</f>
        <v>Predominantly Rural</v>
      </c>
      <c r="I348" s="423">
        <v>70</v>
      </c>
      <c r="J348" s="423">
        <v>10</v>
      </c>
      <c r="K348" s="423">
        <v>0</v>
      </c>
      <c r="L348" s="423">
        <v>80</v>
      </c>
      <c r="M348" s="251"/>
      <c r="N348" s="424">
        <v>120</v>
      </c>
      <c r="O348" s="422">
        <v>0</v>
      </c>
      <c r="P348" s="422">
        <v>0</v>
      </c>
      <c r="Q348" s="422">
        <v>130</v>
      </c>
      <c r="R348" s="403"/>
    </row>
    <row r="349" spans="1:18" ht="39.6" x14ac:dyDescent="0.3">
      <c r="A349" s="446"/>
      <c r="B349" s="446" t="s">
        <v>1173</v>
      </c>
      <c r="C349" s="446" t="s">
        <v>1174</v>
      </c>
      <c r="D349" s="446" t="s">
        <v>1175</v>
      </c>
      <c r="E349" s="446"/>
      <c r="F349" s="446" t="s">
        <v>1176</v>
      </c>
      <c r="G349" s="343" t="str">
        <f>VLOOKUP(F349,class!A$1:B$460,2,FALSE)</f>
        <v>Shire District</v>
      </c>
      <c r="H349" s="343" t="str">
        <f>IFERROR(VLOOKUP(F349,classifications!A$3:C$333,3,FALSE),VLOOKUP(F349,classifications!I$2:K$28,3,FALSE))</f>
        <v>Predominantly Urban</v>
      </c>
      <c r="I349" s="422">
        <v>240</v>
      </c>
      <c r="J349" s="422">
        <v>70</v>
      </c>
      <c r="K349" s="422">
        <v>0</v>
      </c>
      <c r="L349" s="422">
        <v>310</v>
      </c>
      <c r="M349" s="251"/>
      <c r="N349" s="424">
        <v>340</v>
      </c>
      <c r="O349" s="422">
        <v>90</v>
      </c>
      <c r="P349" s="422">
        <v>0</v>
      </c>
      <c r="Q349" s="422">
        <v>430</v>
      </c>
      <c r="R349" s="403"/>
    </row>
    <row r="350" spans="1:18" x14ac:dyDescent="0.3">
      <c r="A350" s="446"/>
      <c r="B350" s="446"/>
      <c r="C350" s="446"/>
      <c r="D350" s="446"/>
      <c r="E350" s="446"/>
      <c r="F350" s="446"/>
      <c r="G350" s="446"/>
      <c r="H350" s="446"/>
      <c r="I350" s="251"/>
      <c r="J350" s="251"/>
      <c r="K350" s="251"/>
      <c r="L350" s="251"/>
      <c r="M350" s="251"/>
      <c r="N350" s="253"/>
      <c r="O350" s="251"/>
      <c r="P350" s="251"/>
      <c r="Q350" s="251"/>
      <c r="R350" s="403"/>
    </row>
    <row r="351" spans="1:18" ht="39.6" x14ac:dyDescent="0.3">
      <c r="A351" s="446"/>
      <c r="B351" s="446"/>
      <c r="C351" s="446"/>
      <c r="D351" s="446" t="s">
        <v>1177</v>
      </c>
      <c r="E351" s="446" t="s">
        <v>1178</v>
      </c>
      <c r="F351" s="446" t="s">
        <v>1178</v>
      </c>
      <c r="G351" s="343" t="str">
        <f>VLOOKUP(F351,class!A$1:B$460,2,FALSE)</f>
        <v>Shire County</v>
      </c>
      <c r="H351" s="343" t="str">
        <f>IFERROR(VLOOKUP(F351,classifications!A$3:C$333,3,FALSE),VLOOKUP(F351,classifications!I$2:K$28,3,FALSE))</f>
        <v>Predominantly Rural</v>
      </c>
      <c r="I351" s="422">
        <v>1710</v>
      </c>
      <c r="J351" s="422">
        <v>450</v>
      </c>
      <c r="K351" s="422">
        <v>70</v>
      </c>
      <c r="L351" s="422">
        <v>2220</v>
      </c>
      <c r="M351" s="251"/>
      <c r="N351" s="424">
        <v>1590</v>
      </c>
      <c r="O351" s="422">
        <v>560</v>
      </c>
      <c r="P351" s="422">
        <v>40</v>
      </c>
      <c r="Q351" s="422">
        <v>2190</v>
      </c>
      <c r="R351" s="403"/>
    </row>
    <row r="352" spans="1:18" ht="39.6" x14ac:dyDescent="0.3">
      <c r="A352" s="446"/>
      <c r="B352" s="446" t="s">
        <v>1179</v>
      </c>
      <c r="C352" s="446" t="s">
        <v>1180</v>
      </c>
      <c r="D352" s="446" t="s">
        <v>1181</v>
      </c>
      <c r="E352" s="446"/>
      <c r="F352" s="446" t="s">
        <v>1182</v>
      </c>
      <c r="G352" s="343" t="str">
        <f>VLOOKUP(F352,class!A$1:B$460,2,FALSE)</f>
        <v>Shire District</v>
      </c>
      <c r="H352" s="343" t="str">
        <f>IFERROR(VLOOKUP(F352,classifications!A$3:C$333,3,FALSE),VLOOKUP(F352,classifications!I$2:K$28,3,FALSE))</f>
        <v>Predominantly Rural</v>
      </c>
      <c r="I352" s="422">
        <v>400</v>
      </c>
      <c r="J352" s="422">
        <v>90</v>
      </c>
      <c r="K352" s="422">
        <v>20</v>
      </c>
      <c r="L352" s="422">
        <v>510</v>
      </c>
      <c r="M352" s="251"/>
      <c r="N352" s="424">
        <v>310</v>
      </c>
      <c r="O352" s="422">
        <v>70</v>
      </c>
      <c r="P352" s="422">
        <v>0</v>
      </c>
      <c r="Q352" s="422">
        <v>380</v>
      </c>
      <c r="R352" s="403"/>
    </row>
    <row r="353" spans="1:18" ht="39.6" x14ac:dyDescent="0.3">
      <c r="A353" s="446"/>
      <c r="B353" s="446" t="s">
        <v>2007</v>
      </c>
      <c r="C353" s="446"/>
      <c r="D353" s="446" t="s">
        <v>2008</v>
      </c>
      <c r="E353" s="446"/>
      <c r="F353" s="446" t="s">
        <v>1989</v>
      </c>
      <c r="G353" s="343" t="str">
        <f>VLOOKUP(F353,class!A$1:B$460,2,FALSE)</f>
        <v>Shire District</v>
      </c>
      <c r="H353" s="343" t="str">
        <f>IFERROR(VLOOKUP(F353,classifications!A$3:C$333,3,FALSE),VLOOKUP(F353,classifications!I$2:K$28,3,FALSE))</f>
        <v>Predominantly Rural</v>
      </c>
      <c r="I353" s="422">
        <v>290</v>
      </c>
      <c r="J353" s="422">
        <v>100</v>
      </c>
      <c r="K353" s="422">
        <v>0</v>
      </c>
      <c r="L353" s="422">
        <v>400</v>
      </c>
      <c r="M353" s="251"/>
      <c r="N353" s="424">
        <v>300</v>
      </c>
      <c r="O353" s="422">
        <v>80</v>
      </c>
      <c r="P353" s="422">
        <v>0</v>
      </c>
      <c r="Q353" s="422">
        <v>370</v>
      </c>
      <c r="R353" s="403"/>
    </row>
    <row r="354" spans="1:18" ht="39.6" x14ac:dyDescent="0.3">
      <c r="A354" s="446"/>
      <c r="B354" s="446" t="s">
        <v>1187</v>
      </c>
      <c r="C354" s="446" t="s">
        <v>1188</v>
      </c>
      <c r="D354" s="446" t="s">
        <v>1189</v>
      </c>
      <c r="E354" s="446"/>
      <c r="F354" s="446" t="s">
        <v>1190</v>
      </c>
      <c r="G354" s="343" t="str">
        <f>VLOOKUP(F354,class!A$1:B$460,2,FALSE)</f>
        <v>Shire District</v>
      </c>
      <c r="H354" s="343" t="str">
        <f>IFERROR(VLOOKUP(F354,classifications!A$3:C$333,3,FALSE),VLOOKUP(F354,classifications!I$2:K$28,3,FALSE))</f>
        <v>Predominantly Urban</v>
      </c>
      <c r="I354" s="422">
        <v>180</v>
      </c>
      <c r="J354" s="422">
        <v>0</v>
      </c>
      <c r="K354" s="422">
        <v>30</v>
      </c>
      <c r="L354" s="422">
        <v>210</v>
      </c>
      <c r="M354" s="251"/>
      <c r="N354" s="424">
        <v>100</v>
      </c>
      <c r="O354" s="422">
        <v>10</v>
      </c>
      <c r="P354" s="422">
        <v>40</v>
      </c>
      <c r="Q354" s="422">
        <v>140</v>
      </c>
      <c r="R354" s="403"/>
    </row>
    <row r="355" spans="1:18" ht="39.6" x14ac:dyDescent="0.3">
      <c r="A355" s="446"/>
      <c r="B355" s="446" t="s">
        <v>1191</v>
      </c>
      <c r="C355" s="446" t="s">
        <v>1192</v>
      </c>
      <c r="D355" s="446" t="s">
        <v>1193</v>
      </c>
      <c r="E355" s="446"/>
      <c r="F355" s="446" t="s">
        <v>1194</v>
      </c>
      <c r="G355" s="343" t="str">
        <f>VLOOKUP(F355,class!A$1:B$460,2,FALSE)</f>
        <v>Shire District</v>
      </c>
      <c r="H355" s="343" t="str">
        <f>IFERROR(VLOOKUP(F355,classifications!A$3:C$333,3,FALSE),VLOOKUP(F355,classifications!I$2:K$28,3,FALSE))</f>
        <v>Predominantly Rural</v>
      </c>
      <c r="I355" s="422">
        <v>460</v>
      </c>
      <c r="J355" s="422">
        <v>150</v>
      </c>
      <c r="K355" s="422">
        <v>10</v>
      </c>
      <c r="L355" s="422">
        <v>630</v>
      </c>
      <c r="M355" s="251"/>
      <c r="N355" s="424">
        <v>490</v>
      </c>
      <c r="O355" s="422">
        <v>190</v>
      </c>
      <c r="P355" s="422">
        <v>0</v>
      </c>
      <c r="Q355" s="422">
        <v>670</v>
      </c>
      <c r="R355" s="403"/>
    </row>
    <row r="356" spans="1:18" ht="39.6" x14ac:dyDescent="0.3">
      <c r="A356" s="446"/>
      <c r="B356" s="446" t="s">
        <v>2009</v>
      </c>
      <c r="C356" s="446"/>
      <c r="D356" s="446" t="s">
        <v>2010</v>
      </c>
      <c r="E356" s="446"/>
      <c r="F356" s="446" t="s">
        <v>1988</v>
      </c>
      <c r="G356" s="343" t="str">
        <f>VLOOKUP(F356,class!A$1:B$460,2,FALSE)</f>
        <v>Shire District</v>
      </c>
      <c r="H356" s="343" t="str">
        <f>IFERROR(VLOOKUP(F356,classifications!A$3:C$333,3,FALSE),VLOOKUP(F356,classifications!I$2:K$28,3,FALSE))</f>
        <v>Predominantly Rural</v>
      </c>
      <c r="I356" s="422">
        <v>370</v>
      </c>
      <c r="J356" s="422">
        <v>100</v>
      </c>
      <c r="K356" s="422">
        <v>0</v>
      </c>
      <c r="L356" s="422">
        <v>480</v>
      </c>
      <c r="M356" s="251"/>
      <c r="N356" s="424">
        <v>400</v>
      </c>
      <c r="O356" s="422">
        <v>220</v>
      </c>
      <c r="P356" s="422">
        <v>0</v>
      </c>
      <c r="Q356" s="422">
        <v>620</v>
      </c>
      <c r="R356" s="403"/>
    </row>
    <row r="357" spans="1:18" x14ac:dyDescent="0.3">
      <c r="A357" s="446"/>
      <c r="B357" s="446"/>
      <c r="C357" s="446"/>
      <c r="D357" s="446"/>
      <c r="E357" s="446"/>
      <c r="F357" s="446"/>
      <c r="G357" s="446"/>
      <c r="H357" s="446"/>
      <c r="I357" s="251"/>
      <c r="J357" s="251"/>
      <c r="K357" s="251"/>
      <c r="L357" s="251"/>
      <c r="M357" s="251"/>
      <c r="N357" s="253"/>
      <c r="O357" s="251"/>
      <c r="P357" s="251"/>
      <c r="Q357" s="251"/>
      <c r="R357" s="403"/>
    </row>
    <row r="358" spans="1:18" ht="39.6" x14ac:dyDescent="0.3">
      <c r="A358" s="446"/>
      <c r="B358" s="446"/>
      <c r="C358" s="446"/>
      <c r="D358" s="446" t="s">
        <v>1207</v>
      </c>
      <c r="E358" s="446" t="s">
        <v>1208</v>
      </c>
      <c r="F358" s="446" t="s">
        <v>1208</v>
      </c>
      <c r="G358" s="343" t="str">
        <f>VLOOKUP(F358,class!A$1:B$460,2,FALSE)</f>
        <v>Shire County</v>
      </c>
      <c r="H358" s="343" t="str">
        <f>IFERROR(VLOOKUP(F358,classifications!A$3:C$333,3,FALSE),VLOOKUP(F358,classifications!I$2:K$28,3,FALSE))</f>
        <v>Predominantly Urban</v>
      </c>
      <c r="I358" s="422">
        <v>2230</v>
      </c>
      <c r="J358" s="422">
        <v>520</v>
      </c>
      <c r="K358" s="422">
        <v>30</v>
      </c>
      <c r="L358" s="422">
        <v>2780</v>
      </c>
      <c r="M358" s="251"/>
      <c r="N358" s="424">
        <v>2470</v>
      </c>
      <c r="O358" s="422">
        <v>610</v>
      </c>
      <c r="P358" s="422">
        <v>50</v>
      </c>
      <c r="Q358" s="422">
        <v>3130</v>
      </c>
      <c r="R358" s="403"/>
    </row>
    <row r="359" spans="1:18" ht="39.6" x14ac:dyDescent="0.3">
      <c r="A359" s="446"/>
      <c r="B359" s="446" t="s">
        <v>1209</v>
      </c>
      <c r="C359" s="446" t="s">
        <v>1210</v>
      </c>
      <c r="D359" s="446" t="s">
        <v>1211</v>
      </c>
      <c r="E359" s="446"/>
      <c r="F359" s="446" t="s">
        <v>1212</v>
      </c>
      <c r="G359" s="343" t="str">
        <f>VLOOKUP(F359,class!A$1:B$460,2,FALSE)</f>
        <v>Shire District</v>
      </c>
      <c r="H359" s="343" t="str">
        <f>IFERROR(VLOOKUP(F359,classifications!A$3:C$333,3,FALSE),VLOOKUP(F359,classifications!I$2:K$28,3,FALSE))</f>
        <v>Predominantly Urban</v>
      </c>
      <c r="I359" s="422">
        <v>110</v>
      </c>
      <c r="J359" s="422">
        <v>20</v>
      </c>
      <c r="K359" s="422">
        <v>0</v>
      </c>
      <c r="L359" s="422">
        <v>130</v>
      </c>
      <c r="M359" s="251"/>
      <c r="N359" s="424">
        <v>320</v>
      </c>
      <c r="O359" s="422">
        <v>60</v>
      </c>
      <c r="P359" s="422">
        <v>0</v>
      </c>
      <c r="Q359" s="422">
        <v>380</v>
      </c>
      <c r="R359" s="403"/>
    </row>
    <row r="360" spans="1:18" ht="39.6" x14ac:dyDescent="0.3">
      <c r="A360" s="446"/>
      <c r="B360" s="446" t="s">
        <v>1213</v>
      </c>
      <c r="C360" s="446" t="s">
        <v>1214</v>
      </c>
      <c r="D360" s="446" t="s">
        <v>1215</v>
      </c>
      <c r="E360" s="446"/>
      <c r="F360" s="446" t="s">
        <v>1216</v>
      </c>
      <c r="G360" s="343" t="str">
        <f>VLOOKUP(F360,class!A$1:B$460,2,FALSE)</f>
        <v>Shire District</v>
      </c>
      <c r="H360" s="343" t="str">
        <f>IFERROR(VLOOKUP(F360,classifications!A$3:C$333,3,FALSE),VLOOKUP(F360,classifications!I$2:K$28,3,FALSE))</f>
        <v>Predominantly Urban</v>
      </c>
      <c r="I360" s="422">
        <v>110</v>
      </c>
      <c r="J360" s="422">
        <v>40</v>
      </c>
      <c r="K360" s="422">
        <v>0</v>
      </c>
      <c r="L360" s="422">
        <v>150</v>
      </c>
      <c r="M360" s="251"/>
      <c r="N360" s="424">
        <v>120</v>
      </c>
      <c r="O360" s="422">
        <v>10</v>
      </c>
      <c r="P360" s="422">
        <v>0</v>
      </c>
      <c r="Q360" s="422">
        <v>120</v>
      </c>
      <c r="R360" s="403"/>
    </row>
    <row r="361" spans="1:18" ht="39.6" x14ac:dyDescent="0.3">
      <c r="A361" s="446"/>
      <c r="B361" s="446" t="s">
        <v>1217</v>
      </c>
      <c r="C361" s="446" t="s">
        <v>1218</v>
      </c>
      <c r="D361" s="446" t="s">
        <v>1219</v>
      </c>
      <c r="E361" s="446"/>
      <c r="F361" s="446" t="s">
        <v>1220</v>
      </c>
      <c r="G361" s="343" t="str">
        <f>VLOOKUP(F361,class!A$1:B$460,2,FALSE)</f>
        <v>Shire District</v>
      </c>
      <c r="H361" s="343" t="str">
        <f>IFERROR(VLOOKUP(F361,classifications!A$3:C$333,3,FALSE),VLOOKUP(F361,classifications!I$2:K$28,3,FALSE))</f>
        <v>Predominantly Urban</v>
      </c>
      <c r="I361" s="423">
        <v>250</v>
      </c>
      <c r="J361" s="423">
        <v>110</v>
      </c>
      <c r="K361" s="423">
        <v>0</v>
      </c>
      <c r="L361" s="423">
        <v>370</v>
      </c>
      <c r="M361" s="251"/>
      <c r="N361" s="425">
        <v>250</v>
      </c>
      <c r="O361" s="423">
        <v>60</v>
      </c>
      <c r="P361" s="423">
        <v>0</v>
      </c>
      <c r="Q361" s="423">
        <v>300</v>
      </c>
      <c r="R361" s="403"/>
    </row>
    <row r="362" spans="1:18" ht="52.8" x14ac:dyDescent="0.3">
      <c r="A362" s="446"/>
      <c r="B362" s="446" t="s">
        <v>1221</v>
      </c>
      <c r="C362" s="446" t="s">
        <v>1222</v>
      </c>
      <c r="D362" s="446" t="s">
        <v>1223</v>
      </c>
      <c r="E362" s="446"/>
      <c r="F362" s="446" t="s">
        <v>1224</v>
      </c>
      <c r="G362" s="343" t="str">
        <f>VLOOKUP(F362,class!A$1:B$460,2,FALSE)</f>
        <v>Shire District</v>
      </c>
      <c r="H362" s="343" t="str">
        <f>IFERROR(VLOOKUP(F362,classifications!A$3:C$333,3,FALSE),VLOOKUP(F362,classifications!I$2:K$28,3,FALSE))</f>
        <v>Urban with Significant Rural</v>
      </c>
      <c r="I362" s="422">
        <v>60</v>
      </c>
      <c r="J362" s="422">
        <v>0</v>
      </c>
      <c r="K362" s="422">
        <v>0</v>
      </c>
      <c r="L362" s="422">
        <v>60</v>
      </c>
      <c r="M362" s="251"/>
      <c r="N362" s="424">
        <v>140</v>
      </c>
      <c r="O362" s="422">
        <v>40</v>
      </c>
      <c r="P362" s="422">
        <v>0</v>
      </c>
      <c r="Q362" s="422">
        <v>170</v>
      </c>
      <c r="R362" s="403"/>
    </row>
    <row r="363" spans="1:18" ht="43.2" x14ac:dyDescent="0.3">
      <c r="A363" s="446"/>
      <c r="B363" s="446" t="s">
        <v>1225</v>
      </c>
      <c r="C363" s="446" t="s">
        <v>1226</v>
      </c>
      <c r="D363" s="446" t="s">
        <v>1227</v>
      </c>
      <c r="E363" s="446"/>
      <c r="F363" s="446" t="s">
        <v>1228</v>
      </c>
      <c r="G363" s="343" t="str">
        <f>VLOOKUP(F363,class!A$1:B$460,2,FALSE)</f>
        <v>Shire District</v>
      </c>
      <c r="H363" s="343" t="str">
        <f>IFERROR(VLOOKUP(F363,classifications!A$3:C$333,3,FALSE),VLOOKUP(F363,classifications!I$2:K$28,3,FALSE))</f>
        <v>Predominantly Urban</v>
      </c>
      <c r="I363" s="422">
        <v>400</v>
      </c>
      <c r="J363" s="423">
        <v>100</v>
      </c>
      <c r="K363" s="423">
        <v>0</v>
      </c>
      <c r="L363" s="423">
        <v>510</v>
      </c>
      <c r="M363" s="251"/>
      <c r="N363" s="424">
        <v>430</v>
      </c>
      <c r="O363" s="423">
        <v>70</v>
      </c>
      <c r="P363" s="423">
        <v>0</v>
      </c>
      <c r="Q363" s="423">
        <v>490</v>
      </c>
      <c r="R363" s="403"/>
    </row>
    <row r="364" spans="1:18" ht="39.6" x14ac:dyDescent="0.3">
      <c r="A364" s="446"/>
      <c r="B364" s="446" t="s">
        <v>1229</v>
      </c>
      <c r="C364" s="446" t="s">
        <v>1230</v>
      </c>
      <c r="D364" s="446" t="s">
        <v>1231</v>
      </c>
      <c r="E364" s="446"/>
      <c r="F364" s="446" t="s">
        <v>1232</v>
      </c>
      <c r="G364" s="343" t="str">
        <f>VLOOKUP(F364,class!A$1:B$460,2,FALSE)</f>
        <v>Shire District</v>
      </c>
      <c r="H364" s="343" t="str">
        <f>IFERROR(VLOOKUP(F364,classifications!A$3:C$333,3,FALSE),VLOOKUP(F364,classifications!I$2:K$28,3,FALSE))</f>
        <v>Predominantly Urban</v>
      </c>
      <c r="I364" s="422">
        <v>330</v>
      </c>
      <c r="J364" s="422">
        <v>60</v>
      </c>
      <c r="K364" s="422">
        <v>10</v>
      </c>
      <c r="L364" s="422">
        <v>390</v>
      </c>
      <c r="M364" s="251"/>
      <c r="N364" s="424">
        <v>240</v>
      </c>
      <c r="O364" s="422">
        <v>40</v>
      </c>
      <c r="P364" s="422">
        <v>0</v>
      </c>
      <c r="Q364" s="422">
        <v>280</v>
      </c>
      <c r="R364" s="403"/>
    </row>
    <row r="365" spans="1:18" ht="39.6" x14ac:dyDescent="0.3">
      <c r="A365" s="446"/>
      <c r="B365" s="446" t="s">
        <v>1233</v>
      </c>
      <c r="C365" s="446" t="s">
        <v>1234</v>
      </c>
      <c r="D365" s="446" t="s">
        <v>1235</v>
      </c>
      <c r="E365" s="446"/>
      <c r="F365" s="446" t="s">
        <v>1236</v>
      </c>
      <c r="G365" s="343" t="str">
        <f>VLOOKUP(F365,class!A$1:B$460,2,FALSE)</f>
        <v>Shire District</v>
      </c>
      <c r="H365" s="343" t="str">
        <f>IFERROR(VLOOKUP(F365,classifications!A$3:C$333,3,FALSE),VLOOKUP(F365,classifications!I$2:K$28,3,FALSE))</f>
        <v>Predominantly Urban</v>
      </c>
      <c r="I365" s="422">
        <v>60</v>
      </c>
      <c r="J365" s="422">
        <v>0</v>
      </c>
      <c r="K365" s="422">
        <v>0</v>
      </c>
      <c r="L365" s="422">
        <v>60</v>
      </c>
      <c r="M365" s="251"/>
      <c r="N365" s="424">
        <v>280</v>
      </c>
      <c r="O365" s="422">
        <v>180</v>
      </c>
      <c r="P365" s="422">
        <v>0</v>
      </c>
      <c r="Q365" s="422">
        <v>460</v>
      </c>
      <c r="R365" s="403"/>
    </row>
    <row r="366" spans="1:18" ht="39.6" x14ac:dyDescent="0.3">
      <c r="A366" s="446"/>
      <c r="B366" s="446" t="s">
        <v>1237</v>
      </c>
      <c r="C366" s="446" t="s">
        <v>1238</v>
      </c>
      <c r="D366" s="446" t="s">
        <v>1239</v>
      </c>
      <c r="E366" s="446"/>
      <c r="F366" s="446" t="s">
        <v>1240</v>
      </c>
      <c r="G366" s="343" t="str">
        <f>VLOOKUP(F366,class!A$1:B$460,2,FALSE)</f>
        <v>Shire District</v>
      </c>
      <c r="H366" s="343" t="str">
        <f>IFERROR(VLOOKUP(F366,classifications!A$3:C$333,3,FALSE),VLOOKUP(F366,classifications!I$2:K$28,3,FALSE))</f>
        <v>Predominantly Urban</v>
      </c>
      <c r="I366" s="422">
        <v>190</v>
      </c>
      <c r="J366" s="422">
        <v>60</v>
      </c>
      <c r="K366" s="422">
        <v>0</v>
      </c>
      <c r="L366" s="422">
        <v>240</v>
      </c>
      <c r="M366" s="251"/>
      <c r="N366" s="424">
        <v>240</v>
      </c>
      <c r="O366" s="422">
        <v>30</v>
      </c>
      <c r="P366" s="422">
        <v>0</v>
      </c>
      <c r="Q366" s="422">
        <v>260</v>
      </c>
      <c r="R366" s="403"/>
    </row>
    <row r="367" spans="1:18" ht="52.8" x14ac:dyDescent="0.3">
      <c r="A367" s="446"/>
      <c r="B367" s="446" t="s">
        <v>1241</v>
      </c>
      <c r="C367" s="446" t="s">
        <v>1242</v>
      </c>
      <c r="D367" s="446" t="s">
        <v>1243</v>
      </c>
      <c r="E367" s="446"/>
      <c r="F367" s="446" t="s">
        <v>1244</v>
      </c>
      <c r="G367" s="343" t="str">
        <f>VLOOKUP(F367,class!A$1:B$460,2,FALSE)</f>
        <v>Shire District</v>
      </c>
      <c r="H367" s="343" t="str">
        <f>IFERROR(VLOOKUP(F367,classifications!A$3:C$333,3,FALSE),VLOOKUP(F367,classifications!I$2:K$28,3,FALSE))</f>
        <v>Urban with Significant Rural</v>
      </c>
      <c r="I367" s="422">
        <v>90</v>
      </c>
      <c r="J367" s="422">
        <v>10</v>
      </c>
      <c r="K367" s="422">
        <v>20</v>
      </c>
      <c r="L367" s="422">
        <v>130</v>
      </c>
      <c r="M367" s="251"/>
      <c r="N367" s="424">
        <v>50</v>
      </c>
      <c r="O367" s="422">
        <v>0</v>
      </c>
      <c r="P367" s="422">
        <v>10</v>
      </c>
      <c r="Q367" s="422">
        <v>60</v>
      </c>
      <c r="R367" s="403"/>
    </row>
    <row r="368" spans="1:18" ht="39.6" x14ac:dyDescent="0.3">
      <c r="A368" s="446"/>
      <c r="B368" s="446" t="s">
        <v>1245</v>
      </c>
      <c r="C368" s="446" t="s">
        <v>1246</v>
      </c>
      <c r="D368" s="446" t="s">
        <v>1247</v>
      </c>
      <c r="E368" s="446"/>
      <c r="F368" s="446" t="s">
        <v>1248</v>
      </c>
      <c r="G368" s="343" t="str">
        <f>VLOOKUP(F368,class!A$1:B$460,2,FALSE)</f>
        <v>Shire District</v>
      </c>
      <c r="H368" s="343" t="str">
        <f>IFERROR(VLOOKUP(F368,classifications!A$3:C$333,3,FALSE),VLOOKUP(F368,classifications!I$2:K$28,3,FALSE))</f>
        <v>Predominantly Rural</v>
      </c>
      <c r="I368" s="422">
        <v>600</v>
      </c>
      <c r="J368" s="422">
        <v>130</v>
      </c>
      <c r="K368" s="422">
        <v>0</v>
      </c>
      <c r="L368" s="422">
        <v>720</v>
      </c>
      <c r="M368" s="251"/>
      <c r="N368" s="424">
        <v>360</v>
      </c>
      <c r="O368" s="422">
        <v>140</v>
      </c>
      <c r="P368" s="422">
        <v>40</v>
      </c>
      <c r="Q368" s="422">
        <v>540</v>
      </c>
      <c r="R368" s="403"/>
    </row>
    <row r="369" spans="1:18" ht="39.6" x14ac:dyDescent="0.3">
      <c r="A369" s="446"/>
      <c r="B369" s="446" t="s">
        <v>1249</v>
      </c>
      <c r="C369" s="446" t="s">
        <v>1250</v>
      </c>
      <c r="D369" s="446" t="s">
        <v>1251</v>
      </c>
      <c r="E369" s="446"/>
      <c r="F369" s="446" t="s">
        <v>1252</v>
      </c>
      <c r="G369" s="343" t="str">
        <f>VLOOKUP(F369,class!A$1:B$460,2,FALSE)</f>
        <v>Shire District</v>
      </c>
      <c r="H369" s="343" t="str">
        <f>IFERROR(VLOOKUP(F369,classifications!A$3:C$333,3,FALSE),VLOOKUP(F369,classifications!I$2:K$28,3,FALSE))</f>
        <v>Predominantly Urban</v>
      </c>
      <c r="I369" s="422">
        <v>30</v>
      </c>
      <c r="J369" s="422">
        <v>0</v>
      </c>
      <c r="K369" s="422">
        <v>0</v>
      </c>
      <c r="L369" s="422">
        <v>30</v>
      </c>
      <c r="M369" s="251"/>
      <c r="N369" s="424">
        <v>70</v>
      </c>
      <c r="O369" s="422">
        <v>0</v>
      </c>
      <c r="P369" s="422">
        <v>0</v>
      </c>
      <c r="Q369" s="422">
        <v>70</v>
      </c>
      <c r="R369" s="403"/>
    </row>
    <row r="370" spans="1:18" x14ac:dyDescent="0.3">
      <c r="A370" s="446"/>
      <c r="B370" s="446"/>
      <c r="C370" s="446"/>
      <c r="D370" s="446"/>
      <c r="E370" s="446"/>
      <c r="F370" s="446"/>
      <c r="G370" s="446"/>
      <c r="H370" s="446"/>
      <c r="I370" s="251"/>
      <c r="J370" s="251"/>
      <c r="K370" s="251"/>
      <c r="L370" s="251"/>
      <c r="M370" s="251"/>
      <c r="N370" s="253"/>
      <c r="O370" s="251"/>
      <c r="P370" s="251"/>
      <c r="Q370" s="251"/>
      <c r="R370" s="403"/>
    </row>
    <row r="371" spans="1:18" ht="52.8" x14ac:dyDescent="0.3">
      <c r="A371" s="446"/>
      <c r="B371" s="446"/>
      <c r="C371" s="446"/>
      <c r="D371" s="446" t="s">
        <v>1253</v>
      </c>
      <c r="E371" s="446" t="s">
        <v>1254</v>
      </c>
      <c r="F371" s="446" t="s">
        <v>1254</v>
      </c>
      <c r="G371" s="343" t="str">
        <f>VLOOKUP(F371,class!A$1:B$460,2,FALSE)</f>
        <v>Shire County</v>
      </c>
      <c r="H371" s="343" t="str">
        <f>IFERROR(VLOOKUP(F371,classifications!A$3:C$333,3,FALSE),VLOOKUP(F371,classifications!I$2:K$28,3,FALSE))</f>
        <v>Urban with Significant Rural</v>
      </c>
      <c r="I371" s="422">
        <v>1800</v>
      </c>
      <c r="J371" s="422">
        <v>730</v>
      </c>
      <c r="K371" s="422">
        <v>0</v>
      </c>
      <c r="L371" s="422">
        <v>2520</v>
      </c>
      <c r="M371" s="251"/>
      <c r="N371" s="424">
        <v>2270</v>
      </c>
      <c r="O371" s="422">
        <v>780</v>
      </c>
      <c r="P371" s="422">
        <v>0</v>
      </c>
      <c r="Q371" s="422">
        <v>3050</v>
      </c>
      <c r="R371" s="403"/>
    </row>
    <row r="372" spans="1:18" ht="43.2" x14ac:dyDescent="0.3">
      <c r="A372" s="446"/>
      <c r="B372" s="446" t="s">
        <v>1255</v>
      </c>
      <c r="C372" s="446" t="s">
        <v>1256</v>
      </c>
      <c r="D372" s="446" t="s">
        <v>1257</v>
      </c>
      <c r="E372" s="446"/>
      <c r="F372" s="446" t="s">
        <v>1258</v>
      </c>
      <c r="G372" s="343" t="str">
        <f>VLOOKUP(F372,class!A$1:B$460,2,FALSE)</f>
        <v>Shire District</v>
      </c>
      <c r="H372" s="343" t="str">
        <f>IFERROR(VLOOKUP(F372,classifications!A$3:C$333,3,FALSE),VLOOKUP(F372,classifications!I$2:K$28,3,FALSE))</f>
        <v>Predominantly Rural</v>
      </c>
      <c r="I372" s="422">
        <v>160</v>
      </c>
      <c r="J372" s="422">
        <v>20</v>
      </c>
      <c r="K372" s="422">
        <v>0</v>
      </c>
      <c r="L372" s="422">
        <v>180</v>
      </c>
      <c r="M372" s="251"/>
      <c r="N372" s="424">
        <v>200</v>
      </c>
      <c r="O372" s="422">
        <v>40</v>
      </c>
      <c r="P372" s="422">
        <v>0</v>
      </c>
      <c r="Q372" s="422">
        <v>240</v>
      </c>
      <c r="R372" s="403"/>
    </row>
    <row r="373" spans="1:18" ht="57.6" x14ac:dyDescent="0.3">
      <c r="A373" s="446"/>
      <c r="B373" s="446" t="s">
        <v>1259</v>
      </c>
      <c r="C373" s="446" t="s">
        <v>1260</v>
      </c>
      <c r="D373" s="446" t="s">
        <v>1261</v>
      </c>
      <c r="E373" s="446"/>
      <c r="F373" s="446" t="s">
        <v>1262</v>
      </c>
      <c r="G373" s="343" t="str">
        <f>VLOOKUP(F373,class!A$1:B$460,2,FALSE)</f>
        <v>Shire District</v>
      </c>
      <c r="H373" s="343" t="str">
        <f>IFERROR(VLOOKUP(F373,classifications!A$3:C$333,3,FALSE),VLOOKUP(F373,classifications!I$2:K$28,3,FALSE))</f>
        <v>Predominantly Urban</v>
      </c>
      <c r="I373" s="422">
        <v>290</v>
      </c>
      <c r="J373" s="422">
        <v>80</v>
      </c>
      <c r="K373" s="422">
        <v>0</v>
      </c>
      <c r="L373" s="422">
        <v>370</v>
      </c>
      <c r="M373" s="251"/>
      <c r="N373" s="424">
        <v>370</v>
      </c>
      <c r="O373" s="422">
        <v>60</v>
      </c>
      <c r="P373" s="422">
        <v>0</v>
      </c>
      <c r="Q373" s="422">
        <v>440</v>
      </c>
      <c r="R373" s="403"/>
    </row>
    <row r="374" spans="1:18" ht="39.6" x14ac:dyDescent="0.3">
      <c r="A374" s="446"/>
      <c r="B374" s="446" t="s">
        <v>1263</v>
      </c>
      <c r="C374" s="446" t="s">
        <v>1264</v>
      </c>
      <c r="D374" s="446" t="s">
        <v>1265</v>
      </c>
      <c r="E374" s="446"/>
      <c r="F374" s="446" t="s">
        <v>1266</v>
      </c>
      <c r="G374" s="343" t="str">
        <f>VLOOKUP(F374,class!A$1:B$460,2,FALSE)</f>
        <v>Shire District</v>
      </c>
      <c r="H374" s="343" t="str">
        <f>IFERROR(VLOOKUP(F374,classifications!A$3:C$333,3,FALSE),VLOOKUP(F374,classifications!I$2:K$28,3,FALSE))</f>
        <v>Predominantly Urban</v>
      </c>
      <c r="I374" s="422">
        <v>320</v>
      </c>
      <c r="J374" s="422">
        <v>80</v>
      </c>
      <c r="K374" s="422">
        <v>0</v>
      </c>
      <c r="L374" s="422">
        <v>400</v>
      </c>
      <c r="M374" s="251"/>
      <c r="N374" s="424">
        <v>500</v>
      </c>
      <c r="O374" s="422">
        <v>230</v>
      </c>
      <c r="P374" s="422">
        <v>0</v>
      </c>
      <c r="Q374" s="422">
        <v>720</v>
      </c>
      <c r="R374" s="403"/>
    </row>
    <row r="375" spans="1:18" ht="39.6" x14ac:dyDescent="0.3">
      <c r="A375" s="446"/>
      <c r="B375" s="446" t="s">
        <v>1267</v>
      </c>
      <c r="C375" s="446" t="s">
        <v>1268</v>
      </c>
      <c r="D375" s="446" t="s">
        <v>1269</v>
      </c>
      <c r="E375" s="446"/>
      <c r="F375" s="446" t="s">
        <v>1270</v>
      </c>
      <c r="G375" s="343" t="str">
        <f>VLOOKUP(F375,class!A$1:B$460,2,FALSE)</f>
        <v>Shire District</v>
      </c>
      <c r="H375" s="343" t="str">
        <f>IFERROR(VLOOKUP(F375,classifications!A$3:C$333,3,FALSE),VLOOKUP(F375,classifications!I$2:K$28,3,FALSE))</f>
        <v>Predominantly Rural</v>
      </c>
      <c r="I375" s="422">
        <v>620</v>
      </c>
      <c r="J375" s="422">
        <v>290</v>
      </c>
      <c r="K375" s="422">
        <v>0</v>
      </c>
      <c r="L375" s="422">
        <v>910</v>
      </c>
      <c r="M375" s="251"/>
      <c r="N375" s="424">
        <v>820</v>
      </c>
      <c r="O375" s="422">
        <v>310</v>
      </c>
      <c r="P375" s="422">
        <v>0</v>
      </c>
      <c r="Q375" s="422">
        <v>1120</v>
      </c>
      <c r="R375" s="403"/>
    </row>
    <row r="376" spans="1:18" ht="39.6" x14ac:dyDescent="0.3">
      <c r="A376" s="446"/>
      <c r="B376" s="446" t="s">
        <v>1271</v>
      </c>
      <c r="C376" s="446" t="s">
        <v>1272</v>
      </c>
      <c r="D376" s="446" t="s">
        <v>1273</v>
      </c>
      <c r="E376" s="446"/>
      <c r="F376" s="446" t="s">
        <v>1274</v>
      </c>
      <c r="G376" s="343" t="str">
        <f>VLOOKUP(F376,class!A$1:B$460,2,FALSE)</f>
        <v>Shire District</v>
      </c>
      <c r="H376" s="343" t="str">
        <f>IFERROR(VLOOKUP(F376,classifications!A$3:C$333,3,FALSE),VLOOKUP(F376,classifications!I$2:K$28,3,FALSE))</f>
        <v>Predominantly Urban</v>
      </c>
      <c r="I376" s="422">
        <v>420</v>
      </c>
      <c r="J376" s="422">
        <v>250</v>
      </c>
      <c r="K376" s="422">
        <v>0</v>
      </c>
      <c r="L376" s="422">
        <v>670</v>
      </c>
      <c r="M376" s="251"/>
      <c r="N376" s="424">
        <v>390</v>
      </c>
      <c r="O376" s="422">
        <v>140</v>
      </c>
      <c r="P376" s="422">
        <v>0</v>
      </c>
      <c r="Q376" s="422">
        <v>520</v>
      </c>
      <c r="R376" s="403"/>
    </row>
    <row r="377" spans="1:18" x14ac:dyDescent="0.3">
      <c r="A377" s="446"/>
      <c r="B377" s="446"/>
      <c r="C377" s="446"/>
      <c r="D377" s="446"/>
      <c r="E377" s="446"/>
      <c r="F377" s="446"/>
      <c r="G377" s="446"/>
      <c r="H377" s="446"/>
      <c r="I377" s="251"/>
      <c r="J377" s="251"/>
      <c r="K377" s="251"/>
      <c r="L377" s="251"/>
      <c r="M377" s="251"/>
      <c r="N377" s="253"/>
      <c r="O377" s="251"/>
      <c r="P377" s="251"/>
      <c r="Q377" s="251"/>
      <c r="R377" s="403"/>
    </row>
    <row r="378" spans="1:18" ht="39.6" x14ac:dyDescent="0.3">
      <c r="A378" s="446"/>
      <c r="B378" s="446"/>
      <c r="C378" s="446"/>
      <c r="D378" s="446" t="s">
        <v>1275</v>
      </c>
      <c r="E378" s="446" t="s">
        <v>1276</v>
      </c>
      <c r="F378" s="446" t="s">
        <v>1276</v>
      </c>
      <c r="G378" s="343" t="str">
        <f>VLOOKUP(F378,class!A$1:B$460,2,FALSE)</f>
        <v>Shire County</v>
      </c>
      <c r="H378" s="343" t="str">
        <f>IFERROR(VLOOKUP(F378,classifications!A$3:C$333,3,FALSE),VLOOKUP(F378,classifications!I$2:K$28,3,FALSE))</f>
        <v>Predominantly Urban</v>
      </c>
      <c r="I378" s="422">
        <v>2130</v>
      </c>
      <c r="J378" s="422">
        <v>670</v>
      </c>
      <c r="K378" s="422">
        <v>0</v>
      </c>
      <c r="L378" s="422">
        <v>2800</v>
      </c>
      <c r="M378" s="251"/>
      <c r="N378" s="424">
        <v>2130</v>
      </c>
      <c r="O378" s="422">
        <v>610</v>
      </c>
      <c r="P378" s="422">
        <v>0</v>
      </c>
      <c r="Q378" s="422">
        <v>2740</v>
      </c>
      <c r="R378" s="403"/>
    </row>
    <row r="379" spans="1:18" ht="39.6" x14ac:dyDescent="0.3">
      <c r="A379" s="446"/>
      <c r="B379" s="446" t="s">
        <v>1277</v>
      </c>
      <c r="C379" s="446" t="s">
        <v>1278</v>
      </c>
      <c r="D379" s="446" t="s">
        <v>1279</v>
      </c>
      <c r="E379" s="446"/>
      <c r="F379" s="446" t="s">
        <v>1280</v>
      </c>
      <c r="G379" s="343" t="str">
        <f>VLOOKUP(F379,class!A$1:B$460,2,FALSE)</f>
        <v>Shire District</v>
      </c>
      <c r="H379" s="343" t="str">
        <f>IFERROR(VLOOKUP(F379,classifications!A$3:C$333,3,FALSE),VLOOKUP(F379,classifications!I$2:K$28,3,FALSE))</f>
        <v>Predominantly Urban</v>
      </c>
      <c r="I379" s="422">
        <v>20</v>
      </c>
      <c r="J379" s="422">
        <v>0</v>
      </c>
      <c r="K379" s="422">
        <v>0</v>
      </c>
      <c r="L379" s="422">
        <v>20</v>
      </c>
      <c r="M379" s="251"/>
      <c r="N379" s="424">
        <v>20</v>
      </c>
      <c r="O379" s="422">
        <v>0</v>
      </c>
      <c r="P379" s="422">
        <v>0</v>
      </c>
      <c r="Q379" s="422">
        <v>20</v>
      </c>
      <c r="R379" s="403"/>
    </row>
    <row r="380" spans="1:18" ht="39.6" x14ac:dyDescent="0.3">
      <c r="A380" s="446"/>
      <c r="B380" s="446" t="s">
        <v>1281</v>
      </c>
      <c r="C380" s="446" t="s">
        <v>1282</v>
      </c>
      <c r="D380" s="446" t="s">
        <v>1283</v>
      </c>
      <c r="E380" s="446"/>
      <c r="F380" s="446" t="s">
        <v>1284</v>
      </c>
      <c r="G380" s="343" t="str">
        <f>VLOOKUP(F380,class!A$1:B$460,2,FALSE)</f>
        <v>Shire District</v>
      </c>
      <c r="H380" s="343" t="str">
        <f>IFERROR(VLOOKUP(F380,classifications!A$3:C$333,3,FALSE),VLOOKUP(F380,classifications!I$2:K$28,3,FALSE))</f>
        <v>Predominantly Urban</v>
      </c>
      <c r="I380" s="422">
        <v>740</v>
      </c>
      <c r="J380" s="423">
        <v>150</v>
      </c>
      <c r="K380" s="423">
        <v>0</v>
      </c>
      <c r="L380" s="423">
        <v>890</v>
      </c>
      <c r="M380" s="251"/>
      <c r="N380" s="424">
        <v>270</v>
      </c>
      <c r="O380" s="423">
        <v>140</v>
      </c>
      <c r="P380" s="423">
        <v>0</v>
      </c>
      <c r="Q380" s="423">
        <v>410</v>
      </c>
      <c r="R380" s="403"/>
    </row>
    <row r="381" spans="1:18" ht="39.6" x14ac:dyDescent="0.3">
      <c r="A381" s="446"/>
      <c r="B381" s="446" t="s">
        <v>1285</v>
      </c>
      <c r="C381" s="446" t="s">
        <v>1286</v>
      </c>
      <c r="D381" s="446" t="s">
        <v>1287</v>
      </c>
      <c r="E381" s="446"/>
      <c r="F381" s="446" t="s">
        <v>1288</v>
      </c>
      <c r="G381" s="343" t="str">
        <f>VLOOKUP(F381,class!A$1:B$460,2,FALSE)</f>
        <v>Shire District</v>
      </c>
      <c r="H381" s="343" t="str">
        <f>IFERROR(VLOOKUP(F381,classifications!A$3:C$333,3,FALSE),VLOOKUP(F381,classifications!I$2:K$28,3,FALSE))</f>
        <v>Predominantly Rural</v>
      </c>
      <c r="I381" s="422">
        <v>350</v>
      </c>
      <c r="J381" s="422">
        <v>160</v>
      </c>
      <c r="K381" s="422">
        <v>0</v>
      </c>
      <c r="L381" s="422">
        <v>510</v>
      </c>
      <c r="M381" s="251"/>
      <c r="N381" s="424">
        <v>340</v>
      </c>
      <c r="O381" s="422">
        <v>160</v>
      </c>
      <c r="P381" s="422">
        <v>0</v>
      </c>
      <c r="Q381" s="422">
        <v>510</v>
      </c>
      <c r="R381" s="403"/>
    </row>
    <row r="382" spans="1:18" ht="39.6" x14ac:dyDescent="0.3">
      <c r="A382" s="446"/>
      <c r="B382" s="446" t="s">
        <v>1289</v>
      </c>
      <c r="C382" s="446" t="s">
        <v>1290</v>
      </c>
      <c r="D382" s="446" t="s">
        <v>1291</v>
      </c>
      <c r="E382" s="446"/>
      <c r="F382" s="446" t="s">
        <v>1292</v>
      </c>
      <c r="G382" s="343" t="str">
        <f>VLOOKUP(F382,class!A$1:B$460,2,FALSE)</f>
        <v>Shire District</v>
      </c>
      <c r="H382" s="343" t="str">
        <f>IFERROR(VLOOKUP(F382,classifications!A$3:C$333,3,FALSE),VLOOKUP(F382,classifications!I$2:K$28,3,FALSE))</f>
        <v>Predominantly Urban</v>
      </c>
      <c r="I382" s="422">
        <v>140</v>
      </c>
      <c r="J382" s="422">
        <v>50</v>
      </c>
      <c r="K382" s="422">
        <v>0</v>
      </c>
      <c r="L382" s="422">
        <v>190</v>
      </c>
      <c r="M382" s="251"/>
      <c r="N382" s="424">
        <v>290</v>
      </c>
      <c r="O382" s="422">
        <v>20</v>
      </c>
      <c r="P382" s="422">
        <v>0</v>
      </c>
      <c r="Q382" s="422">
        <v>320</v>
      </c>
      <c r="R382" s="403"/>
    </row>
    <row r="383" spans="1:18" ht="39.6" x14ac:dyDescent="0.3">
      <c r="A383" s="446"/>
      <c r="B383" s="446" t="s">
        <v>1293</v>
      </c>
      <c r="C383" s="446" t="s">
        <v>1294</v>
      </c>
      <c r="D383" s="446" t="s">
        <v>1295</v>
      </c>
      <c r="E383" s="446"/>
      <c r="F383" s="446" t="s">
        <v>1296</v>
      </c>
      <c r="G383" s="343" t="str">
        <f>VLOOKUP(F383,class!A$1:B$460,2,FALSE)</f>
        <v>Shire District</v>
      </c>
      <c r="H383" s="343" t="str">
        <f>IFERROR(VLOOKUP(F383,classifications!A$3:C$333,3,FALSE),VLOOKUP(F383,classifications!I$2:K$28,3,FALSE))</f>
        <v>Predominantly Rural</v>
      </c>
      <c r="I383" s="422">
        <v>350</v>
      </c>
      <c r="J383" s="422">
        <v>110</v>
      </c>
      <c r="K383" s="422">
        <v>0</v>
      </c>
      <c r="L383" s="422">
        <v>450</v>
      </c>
      <c r="M383" s="251"/>
      <c r="N383" s="424">
        <v>560</v>
      </c>
      <c r="O383" s="422">
        <v>100</v>
      </c>
      <c r="P383" s="422">
        <v>0</v>
      </c>
      <c r="Q383" s="422">
        <v>650</v>
      </c>
      <c r="R383" s="403"/>
    </row>
    <row r="384" spans="1:18" ht="39.6" x14ac:dyDescent="0.3">
      <c r="A384" s="446"/>
      <c r="B384" s="446" t="s">
        <v>1297</v>
      </c>
      <c r="C384" s="446" t="s">
        <v>1298</v>
      </c>
      <c r="D384" s="446" t="s">
        <v>1299</v>
      </c>
      <c r="E384" s="446"/>
      <c r="F384" s="446" t="s">
        <v>1300</v>
      </c>
      <c r="G384" s="343" t="str">
        <f>VLOOKUP(F384,class!A$1:B$460,2,FALSE)</f>
        <v>Shire District</v>
      </c>
      <c r="H384" s="343" t="str">
        <f>IFERROR(VLOOKUP(F384,classifications!A$3:C$333,3,FALSE),VLOOKUP(F384,classifications!I$2:K$28,3,FALSE))</f>
        <v>Predominantly Urban</v>
      </c>
      <c r="I384" s="422">
        <v>430</v>
      </c>
      <c r="J384" s="422">
        <v>180</v>
      </c>
      <c r="K384" s="422">
        <v>0</v>
      </c>
      <c r="L384" s="422">
        <v>610</v>
      </c>
      <c r="M384" s="251"/>
      <c r="N384" s="424">
        <v>620</v>
      </c>
      <c r="O384" s="422">
        <v>180</v>
      </c>
      <c r="P384" s="422">
        <v>0</v>
      </c>
      <c r="Q384" s="422">
        <v>810</v>
      </c>
      <c r="R384" s="403"/>
    </row>
    <row r="385" spans="1:18" ht="39.6" x14ac:dyDescent="0.3">
      <c r="A385" s="446"/>
      <c r="B385" s="446" t="s">
        <v>1301</v>
      </c>
      <c r="C385" s="446" t="s">
        <v>1302</v>
      </c>
      <c r="D385" s="446" t="s">
        <v>1303</v>
      </c>
      <c r="E385" s="446"/>
      <c r="F385" s="446" t="s">
        <v>1304</v>
      </c>
      <c r="G385" s="343" t="str">
        <f>VLOOKUP(F385,class!A$1:B$460,2,FALSE)</f>
        <v>Shire District</v>
      </c>
      <c r="H385" s="343" t="str">
        <f>IFERROR(VLOOKUP(F385,classifications!A$3:C$333,3,FALSE),VLOOKUP(F385,classifications!I$2:K$28,3,FALSE))</f>
        <v>Predominantly Urban</v>
      </c>
      <c r="I385" s="422">
        <v>110</v>
      </c>
      <c r="J385" s="422">
        <v>30</v>
      </c>
      <c r="K385" s="422">
        <v>0</v>
      </c>
      <c r="L385" s="422">
        <v>140</v>
      </c>
      <c r="M385" s="251"/>
      <c r="N385" s="424">
        <v>20</v>
      </c>
      <c r="O385" s="422">
        <v>10</v>
      </c>
      <c r="P385" s="422">
        <v>0</v>
      </c>
      <c r="Q385" s="422">
        <v>30</v>
      </c>
      <c r="R385" s="403"/>
    </row>
    <row r="386" spans="1:18" x14ac:dyDescent="0.3">
      <c r="A386" s="446"/>
      <c r="B386" s="446"/>
      <c r="C386" s="446"/>
      <c r="D386" s="446"/>
      <c r="E386" s="446"/>
      <c r="F386" s="446"/>
      <c r="G386" s="446"/>
      <c r="H386" s="446"/>
      <c r="I386" s="251"/>
      <c r="J386" s="251"/>
      <c r="K386" s="251"/>
      <c r="L386" s="251"/>
      <c r="M386" s="251"/>
      <c r="N386" s="253"/>
      <c r="O386" s="251"/>
      <c r="P386" s="251"/>
      <c r="Q386" s="251"/>
      <c r="R386" s="403"/>
    </row>
    <row r="387" spans="1:18" ht="52.8" x14ac:dyDescent="0.3">
      <c r="A387" s="446"/>
      <c r="B387" s="446"/>
      <c r="C387" s="446"/>
      <c r="D387" s="446" t="s">
        <v>1305</v>
      </c>
      <c r="E387" s="446" t="s">
        <v>1306</v>
      </c>
      <c r="F387" s="446" t="s">
        <v>1306</v>
      </c>
      <c r="G387" s="343" t="str">
        <f>VLOOKUP(F387,class!A$1:B$460,2,FALSE)</f>
        <v>Shire County</v>
      </c>
      <c r="H387" s="343" t="str">
        <f>IFERROR(VLOOKUP(F387,classifications!A$3:C$333,3,FALSE),VLOOKUP(F387,classifications!I$2:K$28,3,FALSE))</f>
        <v>Urban with Significant Rural</v>
      </c>
      <c r="I387" s="422">
        <v>1280</v>
      </c>
      <c r="J387" s="422">
        <v>540</v>
      </c>
      <c r="K387" s="422">
        <v>0</v>
      </c>
      <c r="L387" s="422">
        <v>1820</v>
      </c>
      <c r="M387" s="251"/>
      <c r="N387" s="424">
        <v>1620</v>
      </c>
      <c r="O387" s="422">
        <v>530</v>
      </c>
      <c r="P387" s="422">
        <v>0</v>
      </c>
      <c r="Q387" s="422">
        <v>2140</v>
      </c>
      <c r="R387" s="403"/>
    </row>
    <row r="388" spans="1:18" ht="39.6" x14ac:dyDescent="0.3">
      <c r="A388" s="446"/>
      <c r="B388" s="446" t="s">
        <v>1307</v>
      </c>
      <c r="C388" s="446" t="s">
        <v>1308</v>
      </c>
      <c r="D388" s="446" t="s">
        <v>1309</v>
      </c>
      <c r="E388" s="446"/>
      <c r="F388" s="446" t="s">
        <v>1310</v>
      </c>
      <c r="G388" s="343" t="str">
        <f>VLOOKUP(F388,class!A$1:B$460,2,FALSE)</f>
        <v>Shire District</v>
      </c>
      <c r="H388" s="343" t="str">
        <f>IFERROR(VLOOKUP(F388,classifications!A$3:C$333,3,FALSE),VLOOKUP(F388,classifications!I$2:K$28,3,FALSE))</f>
        <v>Predominantly Urban</v>
      </c>
      <c r="I388" s="422">
        <v>90</v>
      </c>
      <c r="J388" s="422">
        <v>10</v>
      </c>
      <c r="K388" s="422">
        <v>0</v>
      </c>
      <c r="L388" s="422">
        <v>110</v>
      </c>
      <c r="M388" s="251"/>
      <c r="N388" s="424">
        <v>230</v>
      </c>
      <c r="O388" s="422">
        <v>30</v>
      </c>
      <c r="P388" s="422">
        <v>0</v>
      </c>
      <c r="Q388" s="422">
        <v>250</v>
      </c>
      <c r="R388" s="403"/>
    </row>
    <row r="389" spans="1:18" ht="39.6" x14ac:dyDescent="0.3">
      <c r="A389" s="446"/>
      <c r="B389" s="446" t="s">
        <v>1311</v>
      </c>
      <c r="C389" s="446" t="s">
        <v>1312</v>
      </c>
      <c r="D389" s="446" t="s">
        <v>1313</v>
      </c>
      <c r="E389" s="446"/>
      <c r="F389" s="446" t="s">
        <v>1314</v>
      </c>
      <c r="G389" s="343" t="str">
        <f>VLOOKUP(F389,class!A$1:B$460,2,FALSE)</f>
        <v>Shire District</v>
      </c>
      <c r="H389" s="343" t="str">
        <f>IFERROR(VLOOKUP(F389,classifications!A$3:C$333,3,FALSE),VLOOKUP(F389,classifications!I$2:K$28,3,FALSE))</f>
        <v>Predominantly Rural</v>
      </c>
      <c r="I389" s="422">
        <v>310</v>
      </c>
      <c r="J389" s="422">
        <v>130</v>
      </c>
      <c r="K389" s="422">
        <v>0</v>
      </c>
      <c r="L389" s="422">
        <v>440</v>
      </c>
      <c r="M389" s="251"/>
      <c r="N389" s="424">
        <v>370</v>
      </c>
      <c r="O389" s="422">
        <v>90</v>
      </c>
      <c r="P389" s="422">
        <v>0</v>
      </c>
      <c r="Q389" s="422">
        <v>460</v>
      </c>
      <c r="R389" s="403"/>
    </row>
    <row r="390" spans="1:18" ht="39.6" x14ac:dyDescent="0.3">
      <c r="A390" s="446"/>
      <c r="B390" s="446" t="s">
        <v>1315</v>
      </c>
      <c r="C390" s="446" t="s">
        <v>1316</v>
      </c>
      <c r="D390" s="446" t="s">
        <v>1317</v>
      </c>
      <c r="E390" s="446"/>
      <c r="F390" s="446" t="s">
        <v>1318</v>
      </c>
      <c r="G390" s="343" t="str">
        <f>VLOOKUP(F390,class!A$1:B$460,2,FALSE)</f>
        <v>Shire District</v>
      </c>
      <c r="H390" s="343" t="str">
        <f>IFERROR(VLOOKUP(F390,classifications!A$3:C$333,3,FALSE),VLOOKUP(F390,classifications!I$2:K$28,3,FALSE))</f>
        <v>Predominantly Urban</v>
      </c>
      <c r="I390" s="422">
        <v>80</v>
      </c>
      <c r="J390" s="422">
        <v>90</v>
      </c>
      <c r="K390" s="422">
        <v>0</v>
      </c>
      <c r="L390" s="422">
        <v>170</v>
      </c>
      <c r="M390" s="251"/>
      <c r="N390" s="424">
        <v>130</v>
      </c>
      <c r="O390" s="422">
        <v>70</v>
      </c>
      <c r="P390" s="422">
        <v>0</v>
      </c>
      <c r="Q390" s="422">
        <v>200</v>
      </c>
      <c r="R390" s="403"/>
    </row>
    <row r="391" spans="1:18" ht="39.6" x14ac:dyDescent="0.3">
      <c r="A391" s="446"/>
      <c r="B391" s="446" t="s">
        <v>1319</v>
      </c>
      <c r="C391" s="446" t="s">
        <v>1320</v>
      </c>
      <c r="D391" s="446" t="s">
        <v>1321</v>
      </c>
      <c r="E391" s="446"/>
      <c r="F391" s="446" t="s">
        <v>1322</v>
      </c>
      <c r="G391" s="343" t="str">
        <f>VLOOKUP(F391,class!A$1:B$460,2,FALSE)</f>
        <v>Shire District</v>
      </c>
      <c r="H391" s="343" t="str">
        <f>IFERROR(VLOOKUP(F391,classifications!A$3:C$333,3,FALSE),VLOOKUP(F391,classifications!I$2:K$28,3,FALSE))</f>
        <v>Predominantly Urban</v>
      </c>
      <c r="I391" s="422">
        <v>200</v>
      </c>
      <c r="J391" s="422">
        <v>70</v>
      </c>
      <c r="K391" s="422">
        <v>0</v>
      </c>
      <c r="L391" s="422">
        <v>270</v>
      </c>
      <c r="M391" s="251"/>
      <c r="N391" s="424">
        <v>280</v>
      </c>
      <c r="O391" s="422">
        <v>110</v>
      </c>
      <c r="P391" s="422">
        <v>0</v>
      </c>
      <c r="Q391" s="422">
        <v>390</v>
      </c>
      <c r="R391" s="403"/>
    </row>
    <row r="392" spans="1:18" ht="39.6" x14ac:dyDescent="0.3">
      <c r="A392" s="446"/>
      <c r="B392" s="446" t="s">
        <v>1323</v>
      </c>
      <c r="C392" s="446" t="s">
        <v>1324</v>
      </c>
      <c r="D392" s="446" t="s">
        <v>1325</v>
      </c>
      <c r="E392" s="446"/>
      <c r="F392" s="446" t="s">
        <v>1326</v>
      </c>
      <c r="G392" s="343" t="str">
        <f>VLOOKUP(F392,class!A$1:B$460,2,FALSE)</f>
        <v>Shire District</v>
      </c>
      <c r="H392" s="343" t="str">
        <f>IFERROR(VLOOKUP(F392,classifications!A$3:C$333,3,FALSE),VLOOKUP(F392,classifications!I$2:K$28,3,FALSE))</f>
        <v>Predominantly Rural</v>
      </c>
      <c r="I392" s="422">
        <v>370</v>
      </c>
      <c r="J392" s="422">
        <v>120</v>
      </c>
      <c r="K392" s="422">
        <v>0</v>
      </c>
      <c r="L392" s="422">
        <v>490</v>
      </c>
      <c r="M392" s="251"/>
      <c r="N392" s="424">
        <v>480</v>
      </c>
      <c r="O392" s="422">
        <v>140</v>
      </c>
      <c r="P392" s="422">
        <v>0</v>
      </c>
      <c r="Q392" s="422">
        <v>620</v>
      </c>
      <c r="R392" s="403"/>
    </row>
    <row r="393" spans="1:18" ht="52.8" x14ac:dyDescent="0.3">
      <c r="A393" s="446"/>
      <c r="B393" s="446" t="s">
        <v>1327</v>
      </c>
      <c r="C393" s="446" t="s">
        <v>1328</v>
      </c>
      <c r="D393" s="446" t="s">
        <v>1329</v>
      </c>
      <c r="E393" s="446"/>
      <c r="F393" s="446" t="s">
        <v>1330</v>
      </c>
      <c r="G393" s="343" t="str">
        <f>VLOOKUP(F393,class!A$1:B$460,2,FALSE)</f>
        <v>Shire District</v>
      </c>
      <c r="H393" s="343" t="str">
        <f>IFERROR(VLOOKUP(F393,classifications!A$3:C$333,3,FALSE),VLOOKUP(F393,classifications!I$2:K$28,3,FALSE))</f>
        <v>Urban with Significant Rural</v>
      </c>
      <c r="I393" s="422">
        <v>230</v>
      </c>
      <c r="J393" s="422">
        <v>120</v>
      </c>
      <c r="K393" s="422">
        <v>0</v>
      </c>
      <c r="L393" s="422">
        <v>350</v>
      </c>
      <c r="M393" s="251"/>
      <c r="N393" s="424">
        <v>130</v>
      </c>
      <c r="O393" s="422">
        <v>90</v>
      </c>
      <c r="P393" s="422">
        <v>0</v>
      </c>
      <c r="Q393" s="422">
        <v>220</v>
      </c>
      <c r="R393" s="403"/>
    </row>
    <row r="394" spans="1:18" x14ac:dyDescent="0.3">
      <c r="A394" s="448"/>
      <c r="B394" s="448"/>
      <c r="C394" s="448"/>
      <c r="D394" s="448"/>
      <c r="E394" s="448"/>
      <c r="F394" s="448"/>
      <c r="G394" s="448"/>
      <c r="H394" s="448"/>
      <c r="I394" s="453"/>
      <c r="J394" s="453"/>
      <c r="K394" s="453"/>
      <c r="L394" s="453"/>
      <c r="M394" s="454"/>
      <c r="N394" s="455"/>
      <c r="O394" s="453"/>
      <c r="P394" s="453"/>
      <c r="Q394" s="453"/>
      <c r="R394" s="403"/>
    </row>
    <row r="395" spans="1:18" x14ac:dyDescent="0.3">
      <c r="A395" s="403"/>
      <c r="B395" s="403"/>
      <c r="C395" s="403"/>
      <c r="D395" s="403"/>
      <c r="E395" s="403"/>
      <c r="F395" s="403"/>
      <c r="G395" s="403"/>
      <c r="H395" s="403"/>
      <c r="I395" s="403"/>
      <c r="J395" s="403"/>
      <c r="K395" s="403"/>
      <c r="L395" s="403"/>
      <c r="M395" s="403"/>
      <c r="N395" s="403"/>
      <c r="O395" s="403"/>
      <c r="P395" s="403"/>
      <c r="Q395" s="403"/>
      <c r="R395" s="403"/>
    </row>
    <row r="396" spans="1:18" x14ac:dyDescent="0.3">
      <c r="A396" s="436" t="s">
        <v>2074</v>
      </c>
      <c r="B396" s="436"/>
      <c r="C396" s="436"/>
      <c r="D396" s="436"/>
      <c r="E396" s="436"/>
      <c r="F396" s="436"/>
      <c r="G396" s="436"/>
      <c r="H396" s="436"/>
      <c r="I396" s="436"/>
      <c r="J396" s="436"/>
      <c r="K396" s="436"/>
      <c r="L396" s="436"/>
      <c r="M396" s="436"/>
      <c r="N396" s="436"/>
      <c r="O396" s="403"/>
      <c r="P396" s="403"/>
      <c r="Q396" s="440" t="s">
        <v>1425</v>
      </c>
      <c r="R396" s="429"/>
    </row>
    <row r="397" spans="1:18" x14ac:dyDescent="0.3">
      <c r="A397" s="436" t="s">
        <v>1332</v>
      </c>
      <c r="B397" s="436"/>
      <c r="C397" s="436"/>
      <c r="D397" s="436"/>
      <c r="E397" s="436"/>
      <c r="F397" s="436"/>
      <c r="G397" s="436"/>
      <c r="H397" s="436"/>
      <c r="I397" s="436"/>
      <c r="J397" s="436"/>
      <c r="K397" s="436"/>
      <c r="L397" s="436"/>
      <c r="M397" s="436"/>
      <c r="N397" s="436"/>
      <c r="O397" s="403"/>
      <c r="P397" s="403"/>
      <c r="Q397" s="439" t="s">
        <v>1336</v>
      </c>
      <c r="R397" s="429"/>
    </row>
    <row r="398" spans="1:18" x14ac:dyDescent="0.3">
      <c r="A398" s="450" t="s">
        <v>1333</v>
      </c>
      <c r="B398" s="450"/>
      <c r="C398" s="450"/>
      <c r="D398" s="450"/>
      <c r="E398" s="450"/>
      <c r="F398" s="450"/>
      <c r="G398" s="450"/>
      <c r="H398" s="403"/>
      <c r="I398" s="403"/>
      <c r="J398" s="403"/>
      <c r="K398" s="403"/>
      <c r="L398" s="403"/>
      <c r="M398" s="403"/>
      <c r="N398" s="403"/>
      <c r="O398" s="403"/>
      <c r="P398" s="403"/>
      <c r="Q398" s="439" t="s">
        <v>1337</v>
      </c>
      <c r="R398" s="438"/>
    </row>
    <row r="399" spans="1:18" x14ac:dyDescent="0.3">
      <c r="A399" s="456" t="s">
        <v>2089</v>
      </c>
      <c r="B399" s="450"/>
      <c r="C399" s="450"/>
      <c r="D399" s="450"/>
      <c r="E399" s="450"/>
      <c r="F399" s="450"/>
      <c r="G399" s="450"/>
      <c r="H399" s="403"/>
      <c r="I399" s="403"/>
      <c r="J399" s="403"/>
      <c r="K399" s="403"/>
      <c r="L399" s="403"/>
      <c r="M399" s="403"/>
      <c r="N399" s="403"/>
      <c r="O399" s="403"/>
      <c r="P399" s="403"/>
      <c r="Q399" s="439" t="s">
        <v>1339</v>
      </c>
      <c r="R399" s="438"/>
    </row>
    <row r="400" spans="1:18" x14ac:dyDescent="0.3">
      <c r="A400" s="429"/>
      <c r="B400" s="403"/>
      <c r="C400" s="403"/>
      <c r="D400" s="403"/>
      <c r="E400" s="403"/>
      <c r="F400" s="403"/>
      <c r="G400" s="403"/>
      <c r="H400" s="403"/>
      <c r="I400" s="403"/>
      <c r="J400" s="403"/>
      <c r="K400" s="403"/>
      <c r="L400" s="403"/>
      <c r="M400" s="403"/>
      <c r="N400" s="403"/>
      <c r="O400" s="403"/>
      <c r="P400" s="403"/>
      <c r="Q400" s="403"/>
      <c r="R400" s="429"/>
    </row>
    <row r="401" spans="1:18" x14ac:dyDescent="0.3">
      <c r="A401" s="438" t="s">
        <v>2078</v>
      </c>
      <c r="B401" s="403"/>
      <c r="C401" s="403"/>
      <c r="D401" s="403"/>
      <c r="E401" s="403"/>
      <c r="F401" s="403"/>
      <c r="G401" s="403"/>
      <c r="H401" s="403"/>
      <c r="I401" s="403"/>
      <c r="J401" s="403"/>
      <c r="K401" s="403"/>
      <c r="L401" s="403"/>
      <c r="M401" s="403"/>
      <c r="N401" s="403"/>
      <c r="O401" s="429"/>
      <c r="P401" s="403"/>
      <c r="Q401" s="403"/>
      <c r="R401" s="429"/>
    </row>
    <row r="402" spans="1:18" x14ac:dyDescent="0.3">
      <c r="A402" s="437"/>
      <c r="B402" s="403"/>
      <c r="C402" s="403"/>
      <c r="D402" s="403"/>
      <c r="E402" s="403"/>
      <c r="F402" s="403"/>
      <c r="G402" s="403"/>
      <c r="H402" s="403"/>
      <c r="I402" s="403"/>
      <c r="J402" s="403"/>
      <c r="K402" s="403"/>
      <c r="L402" s="403"/>
      <c r="M402" s="403"/>
      <c r="N402" s="403"/>
      <c r="O402" s="429"/>
      <c r="P402" s="403"/>
      <c r="Q402" s="403"/>
      <c r="R402" s="429"/>
    </row>
    <row r="403" spans="1:18" x14ac:dyDescent="0.3">
      <c r="A403" s="444" t="s">
        <v>2079</v>
      </c>
      <c r="B403" s="403"/>
      <c r="C403" s="403"/>
      <c r="D403" s="403"/>
      <c r="E403" s="403"/>
      <c r="F403" s="403"/>
      <c r="G403" s="403"/>
      <c r="H403" s="403"/>
      <c r="I403" s="403"/>
      <c r="J403" s="403"/>
      <c r="K403" s="403"/>
      <c r="L403" s="403"/>
      <c r="M403" s="403"/>
      <c r="N403" s="403"/>
      <c r="O403" s="429"/>
      <c r="P403" s="403"/>
      <c r="Q403" s="403"/>
      <c r="R403" s="457"/>
    </row>
    <row r="404" spans="1:18" x14ac:dyDescent="0.3">
      <c r="A404" s="429" t="s">
        <v>2080</v>
      </c>
      <c r="B404" s="442"/>
      <c r="C404" s="442"/>
      <c r="D404" s="442"/>
      <c r="E404" s="442"/>
      <c r="F404" s="442"/>
      <c r="G404" s="442"/>
      <c r="H404" s="442"/>
      <c r="I404" s="442"/>
      <c r="J404" s="442"/>
      <c r="K404" s="442"/>
      <c r="L404" s="442"/>
      <c r="M404" s="442"/>
      <c r="N404" s="443"/>
      <c r="O404" s="403"/>
      <c r="P404" s="403"/>
      <c r="Q404" s="403"/>
      <c r="R404" s="442"/>
    </row>
    <row r="405" spans="1:18" x14ac:dyDescent="0.3">
      <c r="A405" s="429" t="s">
        <v>2082</v>
      </c>
      <c r="B405" s="442"/>
      <c r="C405" s="442"/>
      <c r="D405" s="442"/>
      <c r="E405" s="442"/>
      <c r="F405" s="442"/>
      <c r="G405" s="442"/>
      <c r="H405" s="403"/>
      <c r="I405" s="403"/>
      <c r="J405" s="403"/>
      <c r="K405" s="403"/>
      <c r="L405" s="403"/>
      <c r="M405" s="403"/>
      <c r="N405" s="403"/>
      <c r="O405" s="429"/>
      <c r="P405" s="403"/>
      <c r="Q405" s="403"/>
      <c r="R405" s="429"/>
    </row>
    <row r="406" spans="1:18" x14ac:dyDescent="0.3">
      <c r="A406" s="429"/>
      <c r="B406" s="442"/>
      <c r="C406" s="442"/>
      <c r="D406" s="442"/>
      <c r="E406" s="442"/>
      <c r="F406" s="442"/>
      <c r="G406" s="442"/>
      <c r="H406" s="403"/>
      <c r="I406" s="403"/>
      <c r="J406" s="403"/>
      <c r="K406" s="403"/>
      <c r="L406" s="403"/>
      <c r="M406" s="403"/>
      <c r="N406" s="403"/>
      <c r="O406" s="429"/>
      <c r="P406" s="403"/>
      <c r="Q406" s="403"/>
      <c r="R406" s="429"/>
    </row>
    <row r="407" spans="1:18" x14ac:dyDescent="0.3">
      <c r="A407" s="429" t="s">
        <v>2084</v>
      </c>
      <c r="B407" s="403"/>
      <c r="C407" s="403"/>
      <c r="D407" s="403"/>
      <c r="E407" s="403"/>
      <c r="F407" s="403"/>
      <c r="G407" s="403"/>
      <c r="H407" s="403"/>
      <c r="I407" s="403"/>
      <c r="J407" s="403"/>
      <c r="K407" s="403"/>
      <c r="L407" s="403"/>
      <c r="M407" s="403"/>
      <c r="N407" s="403"/>
      <c r="O407" s="403"/>
      <c r="P407" s="403"/>
      <c r="Q407" s="439" t="s">
        <v>2081</v>
      </c>
      <c r="R407" s="438"/>
    </row>
    <row r="408" spans="1:18" x14ac:dyDescent="0.3">
      <c r="A408" s="437"/>
      <c r="B408" s="403"/>
      <c r="C408" s="403"/>
      <c r="D408" s="403"/>
      <c r="E408" s="403"/>
      <c r="F408" s="403"/>
      <c r="G408" s="403"/>
      <c r="H408" s="403"/>
      <c r="I408" s="403"/>
      <c r="J408" s="403"/>
      <c r="K408" s="403"/>
      <c r="L408" s="403"/>
      <c r="M408" s="403"/>
      <c r="N408" s="403"/>
      <c r="O408" s="403"/>
      <c r="P408" s="403"/>
      <c r="Q408" s="439" t="s">
        <v>2083</v>
      </c>
      <c r="R408" s="429"/>
    </row>
    <row r="409" spans="1:18" x14ac:dyDescent="0.3">
      <c r="A409" s="429" t="s">
        <v>2050</v>
      </c>
      <c r="B409" s="403"/>
      <c r="C409" s="403"/>
      <c r="D409" s="403"/>
      <c r="E409" s="403"/>
      <c r="F409" s="403"/>
      <c r="G409" s="403"/>
      <c r="H409" s="403"/>
      <c r="I409" s="403"/>
      <c r="J409" s="403"/>
      <c r="K409" s="403"/>
      <c r="L409" s="403"/>
      <c r="M409" s="403"/>
      <c r="N409" s="403"/>
      <c r="O409" s="403"/>
      <c r="P409" s="403"/>
      <c r="Q409" s="403"/>
      <c r="R409" s="362"/>
    </row>
    <row r="410" spans="1:18" x14ac:dyDescent="0.3">
      <c r="A410" s="403"/>
      <c r="B410" s="403"/>
      <c r="C410" s="403"/>
      <c r="D410" s="403"/>
      <c r="E410" s="403"/>
      <c r="F410" s="403"/>
      <c r="G410" s="403"/>
      <c r="H410" s="403"/>
      <c r="I410" s="403"/>
      <c r="J410" s="403"/>
      <c r="K410" s="403"/>
      <c r="L410" s="403"/>
      <c r="M410" s="403"/>
      <c r="N410" s="403"/>
      <c r="O410" s="403"/>
      <c r="P410" s="403"/>
      <c r="Q410" s="403"/>
      <c r="R410" s="362"/>
    </row>
    <row r="411" spans="1:18" x14ac:dyDescent="0.3">
      <c r="A411" s="437" t="s">
        <v>1348</v>
      </c>
      <c r="B411" s="403"/>
      <c r="C411" s="403"/>
      <c r="D411" s="403"/>
      <c r="E411" s="403"/>
      <c r="F411" s="403"/>
      <c r="G411" s="403"/>
      <c r="H411" s="403"/>
      <c r="I411" s="403"/>
      <c r="J411" s="403"/>
      <c r="K411" s="403"/>
      <c r="L411" s="403"/>
      <c r="M411" s="403"/>
      <c r="N411" s="403"/>
      <c r="O411" s="403"/>
      <c r="P411" s="403"/>
      <c r="Q411" s="403"/>
      <c r="R411" s="403"/>
    </row>
    <row r="412" spans="1:18" x14ac:dyDescent="0.3">
      <c r="A412" s="403"/>
      <c r="B412" s="403"/>
      <c r="C412" s="403"/>
      <c r="D412" s="403"/>
      <c r="E412" s="403"/>
      <c r="F412" s="403"/>
      <c r="G412" s="403"/>
      <c r="H412" s="403"/>
      <c r="I412" s="403"/>
      <c r="J412" s="403"/>
      <c r="K412" s="403"/>
      <c r="L412" s="403"/>
      <c r="M412" s="403"/>
      <c r="N412" s="403"/>
      <c r="O412" s="403"/>
      <c r="P412" s="403"/>
      <c r="Q412" s="403"/>
      <c r="R412" s="403"/>
    </row>
    <row r="413" spans="1:18" x14ac:dyDescent="0.3">
      <c r="A413" s="403"/>
      <c r="B413" s="403"/>
      <c r="C413" s="403"/>
      <c r="D413" s="403"/>
      <c r="E413" s="403"/>
      <c r="F413" s="403"/>
      <c r="G413" s="403"/>
      <c r="H413" s="403"/>
      <c r="I413" s="403"/>
      <c r="J413" s="403"/>
      <c r="K413" s="403"/>
      <c r="L413" s="403"/>
      <c r="M413" s="403"/>
      <c r="N413" s="403"/>
      <c r="O413" s="451"/>
      <c r="P413" s="403"/>
      <c r="Q413" s="403"/>
      <c r="R413" s="403"/>
    </row>
    <row r="414" spans="1:18" x14ac:dyDescent="0.3">
      <c r="A414" s="429"/>
      <c r="B414" s="403"/>
      <c r="C414" s="403"/>
      <c r="D414" s="403"/>
      <c r="E414" s="403"/>
      <c r="F414" s="403"/>
      <c r="G414" s="403"/>
      <c r="H414" s="403"/>
      <c r="I414" s="403"/>
      <c r="J414" s="403"/>
      <c r="K414" s="403"/>
      <c r="L414" s="403"/>
      <c r="M414" s="403"/>
      <c r="N414" s="403"/>
      <c r="O414" s="403"/>
      <c r="P414" s="403"/>
      <c r="Q414" s="403"/>
      <c r="R414" s="403"/>
    </row>
    <row r="415" spans="1:18" x14ac:dyDescent="0.3">
      <c r="A415" s="429"/>
      <c r="B415" s="403"/>
      <c r="C415" s="403"/>
      <c r="D415" s="403"/>
      <c r="E415" s="403"/>
      <c r="F415" s="403"/>
      <c r="G415" s="403"/>
      <c r="H415" s="403"/>
      <c r="I415" s="403"/>
      <c r="J415" s="403"/>
      <c r="K415" s="403"/>
      <c r="L415" s="403"/>
      <c r="M415" s="403"/>
      <c r="N415" s="403"/>
      <c r="O415" s="403"/>
      <c r="P415" s="403"/>
      <c r="Q415" s="403"/>
      <c r="R415" s="403"/>
    </row>
    <row r="416" spans="1:18" x14ac:dyDescent="0.3">
      <c r="A416" s="429"/>
      <c r="B416" s="403"/>
      <c r="C416" s="403"/>
      <c r="D416" s="403"/>
      <c r="E416" s="403"/>
      <c r="F416" s="403"/>
      <c r="G416" s="403"/>
      <c r="H416" s="403"/>
      <c r="I416" s="403"/>
      <c r="J416" s="403"/>
      <c r="K416" s="403"/>
      <c r="L416" s="403"/>
      <c r="M416" s="403"/>
      <c r="N416" s="403"/>
      <c r="O416" s="403"/>
      <c r="P416" s="403"/>
      <c r="Q416" s="403"/>
      <c r="R416" s="403"/>
    </row>
    <row r="417" spans="1:18" x14ac:dyDescent="0.3">
      <c r="A417" s="429"/>
      <c r="B417" s="403"/>
      <c r="C417" s="403"/>
      <c r="D417" s="403"/>
      <c r="E417" s="403"/>
      <c r="F417" s="403"/>
      <c r="G417">
        <f>+COUNTIF(G11:G393,"Shire County")</f>
        <v>25</v>
      </c>
      <c r="H417" s="403"/>
      <c r="I417" s="403"/>
      <c r="J417" s="403"/>
      <c r="K417" s="403"/>
      <c r="L417" s="403"/>
      <c r="M417" s="403"/>
      <c r="N417" s="403"/>
      <c r="O417" s="403"/>
      <c r="P417" s="403"/>
      <c r="Q417" s="403"/>
      <c r="R417" s="403"/>
    </row>
  </sheetData>
  <mergeCells count="4">
    <mergeCell ref="A1:Q1"/>
    <mergeCell ref="O3:Q3"/>
    <mergeCell ref="I4:L4"/>
    <mergeCell ref="N4:Q4"/>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CC63C-13F9-4E7D-AFDD-6B375887ABD0}">
  <sheetPr codeName="Sheet32"/>
  <dimension ref="A1:R417"/>
  <sheetViews>
    <sheetView topLeftCell="A397" workbookViewId="0">
      <selection activeCell="G417" sqref="G417"/>
    </sheetView>
  </sheetViews>
  <sheetFormatPr defaultRowHeight="14.4" x14ac:dyDescent="0.3"/>
  <sheetData>
    <row r="1" spans="1:18" ht="15.6" x14ac:dyDescent="0.3">
      <c r="A1" s="489" t="s">
        <v>2085</v>
      </c>
      <c r="B1" s="489"/>
      <c r="C1" s="489"/>
      <c r="D1" s="489"/>
      <c r="E1" s="489"/>
      <c r="F1" s="489"/>
      <c r="G1" s="489"/>
      <c r="H1" s="489"/>
      <c r="I1" s="489"/>
      <c r="J1" s="489"/>
      <c r="K1" s="489"/>
      <c r="L1" s="489"/>
      <c r="M1" s="489"/>
      <c r="N1" s="489"/>
      <c r="O1" s="489"/>
      <c r="P1" s="489"/>
      <c r="Q1" s="489"/>
      <c r="R1" s="403"/>
    </row>
    <row r="2" spans="1:18" x14ac:dyDescent="0.3">
      <c r="A2" s="404"/>
      <c r="B2" s="404"/>
      <c r="C2" s="404"/>
      <c r="D2" s="404"/>
      <c r="E2" s="404"/>
      <c r="F2" s="404"/>
      <c r="G2" s="404"/>
      <c r="H2" s="404"/>
      <c r="I2" s="404"/>
      <c r="J2" s="404"/>
      <c r="K2" s="404"/>
      <c r="L2" s="404"/>
      <c r="M2" s="404"/>
      <c r="N2" s="404"/>
      <c r="O2" s="404"/>
      <c r="P2" s="404"/>
      <c r="Q2" s="404"/>
      <c r="R2" s="403"/>
    </row>
    <row r="3" spans="1:18" x14ac:dyDescent="0.3">
      <c r="A3" s="404"/>
      <c r="B3" s="404"/>
      <c r="C3" s="404"/>
      <c r="D3" s="404"/>
      <c r="E3" s="404"/>
      <c r="F3" s="404"/>
      <c r="G3" s="404"/>
      <c r="H3" s="404"/>
      <c r="I3" s="405"/>
      <c r="J3" s="405"/>
      <c r="K3" s="405"/>
      <c r="L3" s="405"/>
      <c r="M3" s="405"/>
      <c r="N3" s="405"/>
      <c r="O3" s="487" t="s">
        <v>1</v>
      </c>
      <c r="P3" s="487"/>
      <c r="Q3" s="487"/>
      <c r="R3" s="403"/>
    </row>
    <row r="4" spans="1:18" x14ac:dyDescent="0.3">
      <c r="A4" s="406"/>
      <c r="B4" s="406"/>
      <c r="C4" s="406"/>
      <c r="D4" s="406"/>
      <c r="E4" s="406"/>
      <c r="F4" s="406"/>
      <c r="G4" s="406"/>
      <c r="H4" s="406"/>
      <c r="I4" s="488" t="s">
        <v>2</v>
      </c>
      <c r="J4" s="488"/>
      <c r="K4" s="488"/>
      <c r="L4" s="488"/>
      <c r="M4" s="407"/>
      <c r="N4" s="488" t="s">
        <v>3</v>
      </c>
      <c r="O4" s="488"/>
      <c r="P4" s="488"/>
      <c r="Q4" s="488"/>
      <c r="R4" s="403"/>
    </row>
    <row r="5" spans="1:18" ht="80.400000000000006" thickBot="1" x14ac:dyDescent="0.35">
      <c r="A5" s="408"/>
      <c r="B5" s="370" t="s">
        <v>2073</v>
      </c>
      <c r="C5" s="408" t="s">
        <v>5</v>
      </c>
      <c r="D5" s="408" t="s">
        <v>6</v>
      </c>
      <c r="E5" s="408" t="s">
        <v>7</v>
      </c>
      <c r="F5" s="408" t="s">
        <v>8</v>
      </c>
      <c r="G5" s="408"/>
      <c r="H5" s="408"/>
      <c r="I5" s="409" t="s">
        <v>9</v>
      </c>
      <c r="J5" s="409" t="s">
        <v>10</v>
      </c>
      <c r="K5" s="409" t="s">
        <v>11</v>
      </c>
      <c r="L5" s="410" t="s">
        <v>12</v>
      </c>
      <c r="M5" s="410"/>
      <c r="N5" s="411" t="s">
        <v>9</v>
      </c>
      <c r="O5" s="409" t="s">
        <v>10</v>
      </c>
      <c r="P5" s="409" t="s">
        <v>11</v>
      </c>
      <c r="Q5" s="410" t="s">
        <v>12</v>
      </c>
      <c r="R5" s="403"/>
    </row>
    <row r="6" spans="1:18" x14ac:dyDescent="0.3">
      <c r="A6" s="412"/>
      <c r="B6" s="413"/>
      <c r="C6" s="412"/>
      <c r="D6" s="412"/>
      <c r="E6" s="412"/>
      <c r="F6" s="412"/>
      <c r="G6" s="412"/>
      <c r="H6" s="412"/>
      <c r="I6" s="414"/>
      <c r="J6" s="414"/>
      <c r="K6" s="414"/>
      <c r="L6" s="415"/>
      <c r="M6" s="415"/>
      <c r="N6" s="416"/>
      <c r="O6" s="414"/>
      <c r="P6" s="414"/>
      <c r="Q6" s="415"/>
      <c r="R6" s="403"/>
    </row>
    <row r="7" spans="1:18" x14ac:dyDescent="0.3">
      <c r="A7" s="445" t="s">
        <v>13</v>
      </c>
      <c r="B7" s="445"/>
      <c r="C7" s="445"/>
      <c r="D7" s="445"/>
      <c r="E7" s="446"/>
      <c r="F7" s="445"/>
      <c r="G7" s="445"/>
      <c r="H7" s="446"/>
      <c r="I7" s="418">
        <v>139520</v>
      </c>
      <c r="J7" s="418">
        <v>32370</v>
      </c>
      <c r="K7" s="418">
        <v>2220</v>
      </c>
      <c r="L7" s="418">
        <v>174110</v>
      </c>
      <c r="M7" s="251"/>
      <c r="N7" s="419">
        <v>138990</v>
      </c>
      <c r="O7" s="418">
        <v>30870</v>
      </c>
      <c r="P7" s="418">
        <v>1300</v>
      </c>
      <c r="Q7" s="418">
        <v>171160</v>
      </c>
      <c r="R7" s="403"/>
    </row>
    <row r="8" spans="1:18" x14ac:dyDescent="0.3">
      <c r="A8" s="446"/>
      <c r="B8" s="446"/>
      <c r="C8" s="446"/>
      <c r="D8" s="446"/>
      <c r="E8" s="446"/>
      <c r="F8" s="446"/>
      <c r="G8" s="446"/>
      <c r="H8" s="446"/>
      <c r="I8" s="251"/>
      <c r="J8" s="251"/>
      <c r="K8" s="251"/>
      <c r="L8" s="251"/>
      <c r="M8" s="251"/>
      <c r="N8" s="253"/>
      <c r="O8" s="251"/>
      <c r="P8" s="251"/>
      <c r="Q8" s="251"/>
      <c r="R8" s="403"/>
    </row>
    <row r="9" spans="1:18" ht="39.6" x14ac:dyDescent="0.3">
      <c r="A9" s="445" t="s">
        <v>1357</v>
      </c>
      <c r="B9" s="445"/>
      <c r="C9" s="445"/>
      <c r="D9" s="445"/>
      <c r="E9" s="446"/>
      <c r="F9" s="445"/>
      <c r="G9" s="445"/>
      <c r="H9" s="446"/>
      <c r="I9" s="418">
        <v>37440</v>
      </c>
      <c r="J9" s="418">
        <v>8140</v>
      </c>
      <c r="K9" s="418">
        <v>310</v>
      </c>
      <c r="L9" s="418">
        <v>45890</v>
      </c>
      <c r="M9" s="251"/>
      <c r="N9" s="419">
        <v>37370</v>
      </c>
      <c r="O9" s="418">
        <v>8160</v>
      </c>
      <c r="P9" s="418">
        <v>330</v>
      </c>
      <c r="Q9" s="418">
        <v>45850</v>
      </c>
      <c r="R9" s="403"/>
    </row>
    <row r="10" spans="1:18" x14ac:dyDescent="0.3">
      <c r="A10" s="446"/>
      <c r="B10" s="446"/>
      <c r="C10" s="446"/>
      <c r="D10" s="446"/>
      <c r="E10" s="446"/>
      <c r="F10" s="446"/>
      <c r="G10" s="446"/>
      <c r="H10" s="446"/>
      <c r="I10" s="251"/>
      <c r="J10" s="251"/>
      <c r="K10" s="251"/>
      <c r="L10" s="251"/>
      <c r="M10" s="251"/>
      <c r="N10" s="253"/>
      <c r="O10" s="251"/>
      <c r="P10" s="251"/>
      <c r="Q10" s="251"/>
      <c r="R10" s="403"/>
    </row>
    <row r="11" spans="1:18" ht="57.6" x14ac:dyDescent="0.3">
      <c r="A11" s="446"/>
      <c r="B11" s="446" t="s">
        <v>15</v>
      </c>
      <c r="C11" s="446" t="s">
        <v>16</v>
      </c>
      <c r="D11" s="446" t="s">
        <v>17</v>
      </c>
      <c r="E11" s="446"/>
      <c r="F11" s="446" t="s">
        <v>1695</v>
      </c>
      <c r="G11" s="343" t="str">
        <f>VLOOKUP(F11,class!A$1:B$460,2,FALSE)</f>
        <v>Unitary Authority</v>
      </c>
      <c r="H11" s="343" t="str">
        <f>IFERROR(VLOOKUP(F11,classifications!A$3:C$333,3,FALSE),VLOOKUP(F11,classifications!I$2:K$28,3,FALSE))</f>
        <v>Urban with Significant Rural</v>
      </c>
      <c r="I11" s="422">
        <v>280</v>
      </c>
      <c r="J11" s="423">
        <v>20</v>
      </c>
      <c r="K11" s="423">
        <v>0</v>
      </c>
      <c r="L11" s="423">
        <v>300</v>
      </c>
      <c r="M11" s="251"/>
      <c r="N11" s="424">
        <v>330</v>
      </c>
      <c r="O11" s="423">
        <v>20</v>
      </c>
      <c r="P11" s="423">
        <v>0</v>
      </c>
      <c r="Q11" s="423">
        <v>350</v>
      </c>
      <c r="R11" s="403"/>
    </row>
    <row r="12" spans="1:18" ht="52.8" x14ac:dyDescent="0.3">
      <c r="A12" s="446"/>
      <c r="B12" s="446" t="s">
        <v>18</v>
      </c>
      <c r="C12" s="446" t="s">
        <v>19</v>
      </c>
      <c r="D12" s="446" t="s">
        <v>20</v>
      </c>
      <c r="E12" s="446"/>
      <c r="F12" s="446" t="s">
        <v>1449</v>
      </c>
      <c r="G12" s="343" t="str">
        <f>VLOOKUP(F12,class!A$1:B$460,2,FALSE)</f>
        <v>Unitary Authority</v>
      </c>
      <c r="H12" s="343" t="str">
        <f>IFERROR(VLOOKUP(F12,classifications!A$3:C$333,3,FALSE),VLOOKUP(F12,classifications!I$2:K$28,3,FALSE))</f>
        <v>Urban with Significant Rural</v>
      </c>
      <c r="I12" s="422">
        <v>650</v>
      </c>
      <c r="J12" s="422">
        <v>180</v>
      </c>
      <c r="K12" s="422">
        <v>0</v>
      </c>
      <c r="L12" s="422">
        <v>820</v>
      </c>
      <c r="M12" s="251"/>
      <c r="N12" s="424">
        <v>660</v>
      </c>
      <c r="O12" s="422">
        <v>220</v>
      </c>
      <c r="P12" s="422">
        <v>0</v>
      </c>
      <c r="Q12" s="422">
        <v>880</v>
      </c>
      <c r="R12" s="403"/>
    </row>
    <row r="13" spans="1:18" ht="43.2" x14ac:dyDescent="0.3">
      <c r="A13" s="446"/>
      <c r="B13" s="446" t="s">
        <v>21</v>
      </c>
      <c r="C13" s="446" t="s">
        <v>22</v>
      </c>
      <c r="D13" s="446" t="s">
        <v>23</v>
      </c>
      <c r="E13" s="446"/>
      <c r="F13" s="446" t="s">
        <v>1666</v>
      </c>
      <c r="G13" s="343" t="str">
        <f>VLOOKUP(F13,class!A$1:B$460,2,FALSE)</f>
        <v>Unitary Authority</v>
      </c>
      <c r="H13" s="343" t="str">
        <f>IFERROR(VLOOKUP(F13,classifications!A$3:C$333,3,FALSE),VLOOKUP(F13,classifications!I$2:K$28,3,FALSE))</f>
        <v>Predominantly Urban</v>
      </c>
      <c r="I13" s="422">
        <v>450</v>
      </c>
      <c r="J13" s="422">
        <v>30</v>
      </c>
      <c r="K13" s="422">
        <v>0</v>
      </c>
      <c r="L13" s="422">
        <v>480</v>
      </c>
      <c r="M13" s="251"/>
      <c r="N13" s="424">
        <v>350</v>
      </c>
      <c r="O13" s="422">
        <v>50</v>
      </c>
      <c r="P13" s="422">
        <v>0</v>
      </c>
      <c r="Q13" s="422">
        <v>400</v>
      </c>
      <c r="R13" s="403"/>
    </row>
    <row r="14" spans="1:18" ht="39.6" x14ac:dyDescent="0.3">
      <c r="A14" s="446"/>
      <c r="B14" s="446" t="s">
        <v>24</v>
      </c>
      <c r="C14" s="446" t="s">
        <v>25</v>
      </c>
      <c r="D14" s="446" t="s">
        <v>26</v>
      </c>
      <c r="E14" s="446"/>
      <c r="F14" s="446" t="s">
        <v>1667</v>
      </c>
      <c r="G14" s="343" t="str">
        <f>VLOOKUP(F14,class!A$1:B$460,2,FALSE)</f>
        <v>Unitary Authority</v>
      </c>
      <c r="H14" s="343" t="str">
        <f>IFERROR(VLOOKUP(F14,classifications!A$3:C$333,3,FALSE),VLOOKUP(F14,classifications!I$2:K$28,3,FALSE))</f>
        <v>Predominantly Urban</v>
      </c>
      <c r="I14" s="422">
        <v>90</v>
      </c>
      <c r="J14" s="422">
        <v>0</v>
      </c>
      <c r="K14" s="422">
        <v>0</v>
      </c>
      <c r="L14" s="422">
        <v>90</v>
      </c>
      <c r="M14" s="251"/>
      <c r="N14" s="424">
        <v>100</v>
      </c>
      <c r="O14" s="422">
        <v>0</v>
      </c>
      <c r="P14" s="422">
        <v>40</v>
      </c>
      <c r="Q14" s="422">
        <v>140</v>
      </c>
      <c r="R14" s="403"/>
    </row>
    <row r="15" spans="1:18" ht="39.6" x14ac:dyDescent="0.3">
      <c r="A15" s="446"/>
      <c r="B15" s="446" t="s">
        <v>2001</v>
      </c>
      <c r="C15" s="446"/>
      <c r="D15" s="446" t="s">
        <v>2002</v>
      </c>
      <c r="E15" s="446"/>
      <c r="F15" s="447" t="s">
        <v>1986</v>
      </c>
      <c r="G15" s="343" t="str">
        <f>VLOOKUP(F15,class!A$1:B$460,2,FALSE)</f>
        <v>Unitary Authority</v>
      </c>
      <c r="H15" s="343" t="str">
        <f>IFERROR(VLOOKUP(F15,classifications!A$3:C$333,3,FALSE),VLOOKUP(F15,classifications!I$2:K$28,3,FALSE))</f>
        <v>Predominantly Urban</v>
      </c>
      <c r="I15" s="422">
        <v>280</v>
      </c>
      <c r="J15" s="422">
        <v>20</v>
      </c>
      <c r="K15" s="422">
        <v>0</v>
      </c>
      <c r="L15" s="422">
        <v>300</v>
      </c>
      <c r="M15" s="251"/>
      <c r="N15" s="424">
        <v>300</v>
      </c>
      <c r="O15" s="422">
        <v>30</v>
      </c>
      <c r="P15" s="422">
        <v>0</v>
      </c>
      <c r="Q15" s="422">
        <v>330</v>
      </c>
      <c r="R15" s="403"/>
    </row>
    <row r="16" spans="1:18" ht="39.6" x14ac:dyDescent="0.3">
      <c r="A16" s="446"/>
      <c r="B16" s="446" t="s">
        <v>30</v>
      </c>
      <c r="C16" s="446" t="s">
        <v>31</v>
      </c>
      <c r="D16" s="446" t="s">
        <v>32</v>
      </c>
      <c r="E16" s="446"/>
      <c r="F16" s="446" t="s">
        <v>1685</v>
      </c>
      <c r="G16" s="343" t="str">
        <f>VLOOKUP(F16,class!A$1:B$460,2,FALSE)</f>
        <v>Unitary Authority</v>
      </c>
      <c r="H16" s="343" t="str">
        <f>IFERROR(VLOOKUP(F16,classifications!A$3:C$333,3,FALSE),VLOOKUP(F16,classifications!I$2:K$28,3,FALSE))</f>
        <v>Predominantly Urban</v>
      </c>
      <c r="I16" s="422">
        <v>370</v>
      </c>
      <c r="J16" s="422">
        <v>20</v>
      </c>
      <c r="K16" s="422">
        <v>0</v>
      </c>
      <c r="L16" s="422">
        <v>390</v>
      </c>
      <c r="M16" s="251"/>
      <c r="N16" s="424">
        <v>420</v>
      </c>
      <c r="O16" s="422">
        <v>60</v>
      </c>
      <c r="P16" s="422">
        <v>0</v>
      </c>
      <c r="Q16" s="422">
        <v>480</v>
      </c>
      <c r="R16" s="403"/>
    </row>
    <row r="17" spans="1:18" ht="39.6" x14ac:dyDescent="0.3">
      <c r="A17" s="446"/>
      <c r="B17" s="446" t="s">
        <v>33</v>
      </c>
      <c r="C17" s="446" t="s">
        <v>34</v>
      </c>
      <c r="D17" s="446" t="s">
        <v>35</v>
      </c>
      <c r="E17" s="446"/>
      <c r="F17" s="446" t="s">
        <v>1686</v>
      </c>
      <c r="G17" s="343" t="str">
        <f>VLOOKUP(F17,class!A$1:B$460,2,FALSE)</f>
        <v>Unitary Authority</v>
      </c>
      <c r="H17" s="343" t="str">
        <f>IFERROR(VLOOKUP(F17,classifications!A$3:C$333,3,FALSE),VLOOKUP(F17,classifications!I$2:K$28,3,FALSE))</f>
        <v>Predominantly Urban</v>
      </c>
      <c r="I17" s="422">
        <v>200</v>
      </c>
      <c r="J17" s="422">
        <v>430</v>
      </c>
      <c r="K17" s="422">
        <v>40</v>
      </c>
      <c r="L17" s="422">
        <v>680</v>
      </c>
      <c r="M17" s="251"/>
      <c r="N17" s="424">
        <v>80</v>
      </c>
      <c r="O17" s="422">
        <v>100</v>
      </c>
      <c r="P17" s="422">
        <v>0</v>
      </c>
      <c r="Q17" s="422">
        <v>180</v>
      </c>
      <c r="R17" s="403"/>
    </row>
    <row r="18" spans="1:18" ht="39.6" x14ac:dyDescent="0.3">
      <c r="A18" s="446"/>
      <c r="B18" s="446" t="s">
        <v>36</v>
      </c>
      <c r="C18" s="446" t="s">
        <v>37</v>
      </c>
      <c r="D18" s="446" t="s">
        <v>38</v>
      </c>
      <c r="E18" s="446"/>
      <c r="F18" s="446" t="s">
        <v>1728</v>
      </c>
      <c r="G18" s="343" t="str">
        <f>VLOOKUP(F18,class!A$1:B$460,2,FALSE)</f>
        <v>Unitary Authority</v>
      </c>
      <c r="H18" s="343" t="str">
        <f>IFERROR(VLOOKUP(F18,classifications!A$3:C$333,3,FALSE),VLOOKUP(F18,classifications!I$2:K$28,3,FALSE))</f>
        <v>Predominantly Urban</v>
      </c>
      <c r="I18" s="423">
        <v>730</v>
      </c>
      <c r="J18" s="423">
        <v>130</v>
      </c>
      <c r="K18" s="423">
        <v>0</v>
      </c>
      <c r="L18" s="423">
        <v>860</v>
      </c>
      <c r="M18" s="251"/>
      <c r="N18" s="425">
        <v>570</v>
      </c>
      <c r="O18" s="423">
        <v>80</v>
      </c>
      <c r="P18" s="423">
        <v>40</v>
      </c>
      <c r="Q18" s="423">
        <v>690</v>
      </c>
      <c r="R18" s="403"/>
    </row>
    <row r="19" spans="1:18" ht="52.8" x14ac:dyDescent="0.3">
      <c r="A19" s="446"/>
      <c r="B19" s="446" t="s">
        <v>2052</v>
      </c>
      <c r="C19" s="446"/>
      <c r="D19" s="446" t="s">
        <v>2053</v>
      </c>
      <c r="E19" s="446"/>
      <c r="F19" s="446" t="s">
        <v>2093</v>
      </c>
      <c r="G19" s="343" t="str">
        <f>VLOOKUP(F19,class!A$1:B$460,2,FALSE)</f>
        <v>Unitary Authority</v>
      </c>
      <c r="H19" s="343" t="str">
        <f>IFERROR(VLOOKUP(F19,classifications!A$3:C$336,3,FALSE),VLOOKUP(F19,classifications!I$2:K$28,3,FALSE))</f>
        <v>Urban with Significant Rural</v>
      </c>
      <c r="I19" s="422">
        <v>1440</v>
      </c>
      <c r="J19" s="422">
        <v>420</v>
      </c>
      <c r="K19" s="422">
        <v>0</v>
      </c>
      <c r="L19" s="422">
        <v>1860</v>
      </c>
      <c r="M19" s="251"/>
      <c r="N19" s="424">
        <v>1780</v>
      </c>
      <c r="O19" s="422">
        <v>530</v>
      </c>
      <c r="P19" s="422">
        <v>0</v>
      </c>
      <c r="Q19" s="422">
        <v>2310</v>
      </c>
      <c r="R19" s="403"/>
    </row>
    <row r="20" spans="1:18" ht="43.2" x14ac:dyDescent="0.3">
      <c r="A20" s="446"/>
      <c r="B20" s="446" t="s">
        <v>39</v>
      </c>
      <c r="C20" s="446" t="s">
        <v>40</v>
      </c>
      <c r="D20" s="446" t="s">
        <v>41</v>
      </c>
      <c r="E20" s="446"/>
      <c r="F20" s="446" t="s">
        <v>1731</v>
      </c>
      <c r="G20" s="343" t="str">
        <f>VLOOKUP(F20,class!A$1:B$460,2,FALSE)</f>
        <v>Unitary Authority</v>
      </c>
      <c r="H20" s="343" t="str">
        <f>IFERROR(VLOOKUP(F20,classifications!A$3:C$333,3,FALSE),VLOOKUP(F20,classifications!I$2:K$28,3,FALSE))</f>
        <v>Predominantly Rural</v>
      </c>
      <c r="I20" s="422">
        <v>1830</v>
      </c>
      <c r="J20" s="422">
        <v>610</v>
      </c>
      <c r="K20" s="422">
        <v>10</v>
      </c>
      <c r="L20" s="422">
        <v>2450</v>
      </c>
      <c r="M20" s="251"/>
      <c r="N20" s="424">
        <v>1810</v>
      </c>
      <c r="O20" s="422">
        <v>510</v>
      </c>
      <c r="P20" s="422">
        <v>0</v>
      </c>
      <c r="Q20" s="422">
        <v>2320</v>
      </c>
      <c r="R20" s="403"/>
    </row>
    <row r="21" spans="1:18" ht="52.8" x14ac:dyDescent="0.3">
      <c r="A21" s="446"/>
      <c r="B21" s="446" t="s">
        <v>42</v>
      </c>
      <c r="C21" s="446" t="s">
        <v>43</v>
      </c>
      <c r="D21" s="446" t="s">
        <v>44</v>
      </c>
      <c r="E21" s="446"/>
      <c r="F21" s="446" t="s">
        <v>1715</v>
      </c>
      <c r="G21" s="343" t="str">
        <f>VLOOKUP(F21,class!A$1:B$460,2,FALSE)</f>
        <v>Unitary Authority</v>
      </c>
      <c r="H21" s="343" t="str">
        <f>IFERROR(VLOOKUP(F21,classifications!A$3:C$333,3,FALSE),VLOOKUP(F21,classifications!I$2:K$28,3,FALSE))</f>
        <v>Urban with Significant Rural</v>
      </c>
      <c r="I21" s="423">
        <v>1530</v>
      </c>
      <c r="J21" s="423">
        <v>180</v>
      </c>
      <c r="K21" s="423">
        <v>0</v>
      </c>
      <c r="L21" s="423">
        <v>1710</v>
      </c>
      <c r="M21" s="251"/>
      <c r="N21" s="425">
        <v>1250</v>
      </c>
      <c r="O21" s="423">
        <v>290</v>
      </c>
      <c r="P21" s="423">
        <v>0</v>
      </c>
      <c r="Q21" s="423">
        <v>1540</v>
      </c>
      <c r="R21" s="403"/>
    </row>
    <row r="22" spans="1:18" ht="52.8" x14ac:dyDescent="0.3">
      <c r="A22" s="446"/>
      <c r="B22" s="446" t="s">
        <v>45</v>
      </c>
      <c r="C22" s="446" t="s">
        <v>46</v>
      </c>
      <c r="D22" s="446" t="s">
        <v>47</v>
      </c>
      <c r="E22" s="446"/>
      <c r="F22" s="446" t="s">
        <v>1716</v>
      </c>
      <c r="G22" s="343" t="str">
        <f>VLOOKUP(F22,class!A$1:B$460,2,FALSE)</f>
        <v>Unitary Authority</v>
      </c>
      <c r="H22" s="343" t="str">
        <f>IFERROR(VLOOKUP(F22,classifications!A$3:C$333,3,FALSE),VLOOKUP(F22,classifications!I$2:K$28,3,FALSE))</f>
        <v>Urban with Significant Rural</v>
      </c>
      <c r="I22" s="422">
        <v>900</v>
      </c>
      <c r="J22" s="422">
        <v>290</v>
      </c>
      <c r="K22" s="422">
        <v>10</v>
      </c>
      <c r="L22" s="422">
        <v>1190</v>
      </c>
      <c r="M22" s="251"/>
      <c r="N22" s="424">
        <v>1030</v>
      </c>
      <c r="O22" s="422">
        <v>90</v>
      </c>
      <c r="P22" s="422">
        <v>0</v>
      </c>
      <c r="Q22" s="422">
        <v>1120</v>
      </c>
      <c r="R22" s="403"/>
    </row>
    <row r="23" spans="1:18" ht="39.6" x14ac:dyDescent="0.3">
      <c r="A23" s="446"/>
      <c r="B23" s="446" t="s">
        <v>48</v>
      </c>
      <c r="C23" s="446" t="s">
        <v>49</v>
      </c>
      <c r="D23" s="446" t="s">
        <v>50</v>
      </c>
      <c r="E23" s="446"/>
      <c r="F23" s="446" t="s">
        <v>1717</v>
      </c>
      <c r="G23" s="343" t="str">
        <f>VLOOKUP(F23,class!A$1:B$460,2,FALSE)</f>
        <v>Unitary Authority</v>
      </c>
      <c r="H23" s="343" t="str">
        <f>IFERROR(VLOOKUP(F23,classifications!A$3:C$333,3,FALSE),VLOOKUP(F23,classifications!I$2:K$28,3,FALSE))</f>
        <v>Predominantly Rural</v>
      </c>
      <c r="I23" s="422">
        <v>1980</v>
      </c>
      <c r="J23" s="423">
        <v>120</v>
      </c>
      <c r="K23" s="423">
        <v>0</v>
      </c>
      <c r="L23" s="423">
        <v>2100</v>
      </c>
      <c r="M23" s="251"/>
      <c r="N23" s="424">
        <v>1970</v>
      </c>
      <c r="O23" s="423">
        <v>240</v>
      </c>
      <c r="P23" s="423">
        <v>0</v>
      </c>
      <c r="Q23" s="423">
        <v>2210</v>
      </c>
      <c r="R23" s="403"/>
    </row>
    <row r="24" spans="1:18" ht="39.6" x14ac:dyDescent="0.3">
      <c r="A24" s="446"/>
      <c r="B24" s="446" t="s">
        <v>51</v>
      </c>
      <c r="C24" s="446" t="s">
        <v>52</v>
      </c>
      <c r="D24" s="446" t="s">
        <v>53</v>
      </c>
      <c r="E24" s="446"/>
      <c r="F24" s="446" t="s">
        <v>1718</v>
      </c>
      <c r="G24" s="343" t="str">
        <f>VLOOKUP(F24,class!A$1:B$460,2,FALSE)</f>
        <v>Unitary Authority</v>
      </c>
      <c r="H24" s="343" t="str">
        <f>IFERROR(VLOOKUP(F24,classifications!A$3:C$333,3,FALSE),VLOOKUP(F24,classifications!I$2:K$28,3,FALSE))</f>
        <v>Predominantly Rural</v>
      </c>
      <c r="I24" s="422">
        <v>1540</v>
      </c>
      <c r="J24" s="422">
        <v>80</v>
      </c>
      <c r="K24" s="422">
        <v>0</v>
      </c>
      <c r="L24" s="422">
        <v>1620</v>
      </c>
      <c r="M24" s="251"/>
      <c r="N24" s="424">
        <v>1550</v>
      </c>
      <c r="O24" s="422">
        <v>120</v>
      </c>
      <c r="P24" s="422">
        <v>0</v>
      </c>
      <c r="Q24" s="422">
        <v>1670</v>
      </c>
      <c r="R24" s="403"/>
    </row>
    <row r="25" spans="1:18" ht="39.6" x14ac:dyDescent="0.3">
      <c r="A25" s="446"/>
      <c r="B25" s="446" t="s">
        <v>54</v>
      </c>
      <c r="C25" s="446" t="s">
        <v>55</v>
      </c>
      <c r="D25" s="446" t="s">
        <v>56</v>
      </c>
      <c r="E25" s="446"/>
      <c r="F25" s="446" t="s">
        <v>1659</v>
      </c>
      <c r="G25" s="343" t="str">
        <f>VLOOKUP(F25,class!A$1:B$460,2,FALSE)</f>
        <v>Unitary Authority</v>
      </c>
      <c r="H25" s="343" t="str">
        <f>IFERROR(VLOOKUP(F25,classifications!A$3:C$333,3,FALSE),VLOOKUP(F25,classifications!I$2:K$28,3,FALSE))</f>
        <v>Predominantly Urban</v>
      </c>
      <c r="I25" s="422">
        <v>430</v>
      </c>
      <c r="J25" s="422">
        <v>0</v>
      </c>
      <c r="K25" s="422">
        <v>0</v>
      </c>
      <c r="L25" s="422">
        <v>430</v>
      </c>
      <c r="M25" s="251"/>
      <c r="N25" s="424">
        <v>400</v>
      </c>
      <c r="O25" s="422">
        <v>10</v>
      </c>
      <c r="P25" s="422">
        <v>0</v>
      </c>
      <c r="Q25" s="422">
        <v>410</v>
      </c>
      <c r="R25" s="403"/>
    </row>
    <row r="26" spans="1:18" ht="39.6" x14ac:dyDescent="0.3">
      <c r="A26" s="446"/>
      <c r="B26" s="446" t="s">
        <v>57</v>
      </c>
      <c r="C26" s="446" t="s">
        <v>58</v>
      </c>
      <c r="D26" s="446" t="s">
        <v>59</v>
      </c>
      <c r="E26" s="446"/>
      <c r="F26" s="446" t="s">
        <v>1675</v>
      </c>
      <c r="G26" s="343" t="str">
        <f>VLOOKUP(F26,class!A$1:B$460,2,FALSE)</f>
        <v>Unitary Authority</v>
      </c>
      <c r="H26" s="343" t="str">
        <f>IFERROR(VLOOKUP(F26,classifications!A$3:C$333,3,FALSE),VLOOKUP(F26,classifications!I$2:K$28,3,FALSE))</f>
        <v>Predominantly Urban</v>
      </c>
      <c r="I26" s="422">
        <v>730</v>
      </c>
      <c r="J26" s="422">
        <v>30</v>
      </c>
      <c r="K26" s="422">
        <v>0</v>
      </c>
      <c r="L26" s="422">
        <v>760</v>
      </c>
      <c r="M26" s="251"/>
      <c r="N26" s="424">
        <v>480</v>
      </c>
      <c r="O26" s="422">
        <v>80</v>
      </c>
      <c r="P26" s="422">
        <v>0</v>
      </c>
      <c r="Q26" s="422">
        <v>560</v>
      </c>
      <c r="R26" s="403"/>
    </row>
    <row r="27" spans="1:18" ht="39.6" x14ac:dyDescent="0.3">
      <c r="A27" s="446"/>
      <c r="B27" s="446" t="s">
        <v>2003</v>
      </c>
      <c r="C27" s="446"/>
      <c r="D27" s="446" t="s">
        <v>2004</v>
      </c>
      <c r="E27" s="446"/>
      <c r="F27" s="446" t="s">
        <v>1987</v>
      </c>
      <c r="G27" s="343" t="str">
        <f>VLOOKUP(F27,class!A$1:B$460,2,FALSE)</f>
        <v>Unitary Authority</v>
      </c>
      <c r="H27" s="343" t="str">
        <f>IFERROR(VLOOKUP(F27,classifications!A$3:C$333,3,FALSE),VLOOKUP(F27,classifications!I$2:K$28,3,FALSE))</f>
        <v>Predominantly Rural</v>
      </c>
      <c r="I27" s="422">
        <v>1460</v>
      </c>
      <c r="J27" s="422">
        <v>270</v>
      </c>
      <c r="K27" s="422">
        <v>0</v>
      </c>
      <c r="L27" s="422">
        <v>1730</v>
      </c>
      <c r="M27" s="251"/>
      <c r="N27" s="424">
        <v>1000</v>
      </c>
      <c r="O27" s="422">
        <v>230</v>
      </c>
      <c r="P27" s="422">
        <v>0</v>
      </c>
      <c r="Q27" s="422">
        <v>1230</v>
      </c>
      <c r="R27" s="403"/>
    </row>
    <row r="28" spans="1:18" ht="43.2" x14ac:dyDescent="0.3">
      <c r="A28" s="446"/>
      <c r="B28" s="446" t="s">
        <v>60</v>
      </c>
      <c r="C28" s="446" t="s">
        <v>61</v>
      </c>
      <c r="D28" s="446" t="s">
        <v>62</v>
      </c>
      <c r="E28" s="446"/>
      <c r="F28" s="446" t="s">
        <v>1671</v>
      </c>
      <c r="G28" s="343" t="str">
        <f>VLOOKUP(F28,class!A$1:B$460,2,FALSE)</f>
        <v>Unitary Authority</v>
      </c>
      <c r="H28" s="343" t="str">
        <f>IFERROR(VLOOKUP(F28,classifications!A$3:C$333,3,FALSE),VLOOKUP(F28,classifications!I$2:K$28,3,FALSE))</f>
        <v>Predominantly Rural</v>
      </c>
      <c r="I28" s="422">
        <v>1700</v>
      </c>
      <c r="J28" s="422">
        <v>280</v>
      </c>
      <c r="K28" s="422">
        <v>0</v>
      </c>
      <c r="L28" s="422">
        <v>1980</v>
      </c>
      <c r="M28" s="251"/>
      <c r="N28" s="424">
        <v>1420</v>
      </c>
      <c r="O28" s="422">
        <v>250</v>
      </c>
      <c r="P28" s="422">
        <v>10</v>
      </c>
      <c r="Q28" s="422">
        <v>1680</v>
      </c>
      <c r="R28" s="403"/>
    </row>
    <row r="29" spans="1:18" ht="39.6" x14ac:dyDescent="0.3">
      <c r="A29" s="446"/>
      <c r="B29" s="446" t="s">
        <v>63</v>
      </c>
      <c r="C29" s="446" t="s">
        <v>64</v>
      </c>
      <c r="D29" s="446" t="s">
        <v>65</v>
      </c>
      <c r="E29" s="446"/>
      <c r="F29" s="446" t="s">
        <v>1668</v>
      </c>
      <c r="G29" s="343" t="str">
        <f>VLOOKUP(F29,class!A$1:B$460,2,FALSE)</f>
        <v>Unitary Authority</v>
      </c>
      <c r="H29" s="343" t="str">
        <f>IFERROR(VLOOKUP(F29,classifications!A$3:C$333,3,FALSE),VLOOKUP(F29,classifications!I$2:K$28,3,FALSE))</f>
        <v>Predominantly Urban</v>
      </c>
      <c r="I29" s="422">
        <v>160</v>
      </c>
      <c r="J29" s="422">
        <v>50</v>
      </c>
      <c r="K29" s="422">
        <v>0</v>
      </c>
      <c r="L29" s="422">
        <v>210</v>
      </c>
      <c r="M29" s="251"/>
      <c r="N29" s="424">
        <v>180</v>
      </c>
      <c r="O29" s="422">
        <v>20</v>
      </c>
      <c r="P29" s="422">
        <v>0</v>
      </c>
      <c r="Q29" s="422">
        <v>190</v>
      </c>
      <c r="R29" s="403"/>
    </row>
    <row r="30" spans="1:18" ht="39.6" x14ac:dyDescent="0.3">
      <c r="A30" s="446"/>
      <c r="B30" s="446" t="s">
        <v>66</v>
      </c>
      <c r="C30" s="446" t="s">
        <v>67</v>
      </c>
      <c r="D30" s="446" t="s">
        <v>68</v>
      </c>
      <c r="E30" s="446"/>
      <c r="F30" s="446" t="s">
        <v>1661</v>
      </c>
      <c r="G30" s="343" t="str">
        <f>VLOOKUP(F30,class!A$1:B$460,2,FALSE)</f>
        <v>Unitary Authority</v>
      </c>
      <c r="H30" s="343" t="str">
        <f>IFERROR(VLOOKUP(F30,classifications!A$3:C$333,3,FALSE),VLOOKUP(F30,classifications!I$2:K$28,3,FALSE))</f>
        <v>Predominantly Urban</v>
      </c>
      <c r="I30" s="422">
        <v>460</v>
      </c>
      <c r="J30" s="422">
        <v>40</v>
      </c>
      <c r="K30" s="422">
        <v>0</v>
      </c>
      <c r="L30" s="422">
        <v>490</v>
      </c>
      <c r="M30" s="251"/>
      <c r="N30" s="424">
        <v>250</v>
      </c>
      <c r="O30" s="422">
        <v>100</v>
      </c>
      <c r="P30" s="422">
        <v>0</v>
      </c>
      <c r="Q30" s="422">
        <v>340</v>
      </c>
      <c r="R30" s="403"/>
    </row>
    <row r="31" spans="1:18" ht="57.6" x14ac:dyDescent="0.3">
      <c r="A31" s="446"/>
      <c r="B31" s="446" t="s">
        <v>69</v>
      </c>
      <c r="C31" s="446" t="s">
        <v>70</v>
      </c>
      <c r="D31" s="446" t="s">
        <v>71</v>
      </c>
      <c r="E31" s="446"/>
      <c r="F31" s="446" t="s">
        <v>1719</v>
      </c>
      <c r="G31" s="343" t="str">
        <f>VLOOKUP(F31,class!A$1:B$460,2,FALSE)</f>
        <v>Unitary Authority</v>
      </c>
      <c r="H31" s="343" t="str">
        <f>IFERROR(VLOOKUP(F31,classifications!A$3:C$333,3,FALSE),VLOOKUP(F31,classifications!I$2:K$28,3,FALSE))</f>
        <v>Predominantly Rural</v>
      </c>
      <c r="I31" s="423">
        <v>640</v>
      </c>
      <c r="J31" s="423">
        <v>260</v>
      </c>
      <c r="K31" s="423">
        <v>0</v>
      </c>
      <c r="L31" s="423">
        <v>900</v>
      </c>
      <c r="M31" s="251"/>
      <c r="N31" s="425">
        <v>600</v>
      </c>
      <c r="O31" s="423">
        <v>150</v>
      </c>
      <c r="P31" s="423">
        <v>0</v>
      </c>
      <c r="Q31" s="423">
        <v>750</v>
      </c>
      <c r="R31" s="403"/>
    </row>
    <row r="32" spans="1:18" ht="39.6" x14ac:dyDescent="0.3">
      <c r="A32" s="446"/>
      <c r="B32" s="446" t="s">
        <v>72</v>
      </c>
      <c r="C32" s="446" t="s">
        <v>73</v>
      </c>
      <c r="D32" s="446" t="s">
        <v>74</v>
      </c>
      <c r="E32" s="446"/>
      <c r="F32" s="446" t="s">
        <v>1687</v>
      </c>
      <c r="G32" s="343" t="str">
        <f>VLOOKUP(F32,class!A$1:B$460,2,FALSE)</f>
        <v>Unitary Authority</v>
      </c>
      <c r="H32" s="343" t="str">
        <f>IFERROR(VLOOKUP(F32,classifications!A$3:C$333,3,FALSE),VLOOKUP(F32,classifications!I$2:K$28,3,FALSE))</f>
        <v>Predominantly Rural</v>
      </c>
      <c r="I32" s="422">
        <v>380</v>
      </c>
      <c r="J32" s="422">
        <v>50</v>
      </c>
      <c r="K32" s="422">
        <v>0</v>
      </c>
      <c r="L32" s="422">
        <v>430</v>
      </c>
      <c r="M32" s="251"/>
      <c r="N32" s="424">
        <v>290</v>
      </c>
      <c r="O32" s="422">
        <v>80</v>
      </c>
      <c r="P32" s="422">
        <v>0</v>
      </c>
      <c r="Q32" s="422">
        <v>370</v>
      </c>
      <c r="R32" s="403"/>
    </row>
    <row r="33" spans="1:18" ht="39.6" x14ac:dyDescent="0.3">
      <c r="A33" s="446"/>
      <c r="B33" s="446" t="s">
        <v>75</v>
      </c>
      <c r="C33" s="446" t="s">
        <v>76</v>
      </c>
      <c r="D33" s="446" t="s">
        <v>77</v>
      </c>
      <c r="E33" s="446"/>
      <c r="F33" s="446" t="s">
        <v>1496</v>
      </c>
      <c r="G33" s="343" t="str">
        <f>VLOOKUP(F33,class!A$1:B$460,2,FALSE)</f>
        <v>Unitary Authority</v>
      </c>
      <c r="H33" s="343" t="str">
        <f>IFERROR(VLOOKUP(F33,classifications!A$3:C$333,3,FALSE),VLOOKUP(F33,classifications!I$2:K$28,3,FALSE))</f>
        <v>Predominantly Rural</v>
      </c>
      <c r="I33" s="422">
        <v>10</v>
      </c>
      <c r="J33" s="422">
        <v>0</v>
      </c>
      <c r="K33" s="422">
        <v>0</v>
      </c>
      <c r="L33" s="422">
        <v>10</v>
      </c>
      <c r="M33" s="251"/>
      <c r="N33" s="424">
        <v>0</v>
      </c>
      <c r="O33" s="422">
        <v>0</v>
      </c>
      <c r="P33" s="422">
        <v>0</v>
      </c>
      <c r="Q33" s="422">
        <v>0</v>
      </c>
      <c r="R33" s="403"/>
    </row>
    <row r="34" spans="1:18" ht="57.6" x14ac:dyDescent="0.3">
      <c r="A34" s="446"/>
      <c r="B34" s="446" t="s">
        <v>78</v>
      </c>
      <c r="C34" s="446" t="s">
        <v>79</v>
      </c>
      <c r="D34" s="446" t="s">
        <v>80</v>
      </c>
      <c r="E34" s="446"/>
      <c r="F34" s="446" t="s">
        <v>1724</v>
      </c>
      <c r="G34" s="343" t="str">
        <f>VLOOKUP(F34,class!A$1:B$460,2,FALSE)</f>
        <v>Unitary Authority</v>
      </c>
      <c r="H34" s="343" t="str">
        <f>IFERROR(VLOOKUP(F34,classifications!A$3:C$333,3,FALSE),VLOOKUP(F34,classifications!I$2:K$28,3,FALSE))</f>
        <v>Predominantly Urban</v>
      </c>
      <c r="I34" s="422">
        <v>340</v>
      </c>
      <c r="J34" s="422">
        <v>0</v>
      </c>
      <c r="K34" s="422">
        <v>0</v>
      </c>
      <c r="L34" s="422">
        <v>340</v>
      </c>
      <c r="M34" s="251"/>
      <c r="N34" s="424">
        <v>480</v>
      </c>
      <c r="O34" s="422">
        <v>20</v>
      </c>
      <c r="P34" s="422">
        <v>0</v>
      </c>
      <c r="Q34" s="422">
        <v>500</v>
      </c>
      <c r="R34" s="403"/>
    </row>
    <row r="35" spans="1:18" ht="39.6" x14ac:dyDescent="0.3">
      <c r="A35" s="446"/>
      <c r="B35" s="446" t="s">
        <v>81</v>
      </c>
      <c r="C35" s="446" t="s">
        <v>82</v>
      </c>
      <c r="D35" s="446" t="s">
        <v>83</v>
      </c>
      <c r="E35" s="446"/>
      <c r="F35" s="446" t="s">
        <v>1676</v>
      </c>
      <c r="G35" s="343" t="str">
        <f>VLOOKUP(F35,class!A$1:B$460,2,FALSE)</f>
        <v>Unitary Authority</v>
      </c>
      <c r="H35" s="343" t="str">
        <f>IFERROR(VLOOKUP(F35,classifications!A$3:C$333,3,FALSE),VLOOKUP(F35,classifications!I$2:K$28,3,FALSE))</f>
        <v>Predominantly Urban</v>
      </c>
      <c r="I35" s="422">
        <v>250</v>
      </c>
      <c r="J35" s="422">
        <v>70</v>
      </c>
      <c r="K35" s="422">
        <v>0</v>
      </c>
      <c r="L35" s="422">
        <v>310</v>
      </c>
      <c r="M35" s="251"/>
      <c r="N35" s="424">
        <v>170</v>
      </c>
      <c r="O35" s="422">
        <v>100</v>
      </c>
      <c r="P35" s="422">
        <v>0</v>
      </c>
      <c r="Q35" s="422">
        <v>270</v>
      </c>
      <c r="R35" s="403"/>
    </row>
    <row r="36" spans="1:18" ht="39.6" x14ac:dyDescent="0.3">
      <c r="A36" s="446"/>
      <c r="B36" s="446" t="s">
        <v>84</v>
      </c>
      <c r="C36" s="446" t="s">
        <v>85</v>
      </c>
      <c r="D36" s="446" t="s">
        <v>86</v>
      </c>
      <c r="E36" s="446"/>
      <c r="F36" s="446" t="s">
        <v>1680</v>
      </c>
      <c r="G36" s="343" t="str">
        <f>VLOOKUP(F36,class!A$1:B$460,2,FALSE)</f>
        <v>Unitary Authority</v>
      </c>
      <c r="H36" s="343" t="str">
        <f>IFERROR(VLOOKUP(F36,classifications!A$3:C$333,3,FALSE),VLOOKUP(F36,classifications!I$2:K$28,3,FALSE))</f>
        <v>Predominantly Urban</v>
      </c>
      <c r="I36" s="422">
        <v>130</v>
      </c>
      <c r="J36" s="422">
        <v>0</v>
      </c>
      <c r="K36" s="422">
        <v>90</v>
      </c>
      <c r="L36" s="422">
        <v>220</v>
      </c>
      <c r="M36" s="251"/>
      <c r="N36" s="424">
        <v>210</v>
      </c>
      <c r="O36" s="422">
        <v>0</v>
      </c>
      <c r="P36" s="422">
        <v>40</v>
      </c>
      <c r="Q36" s="422">
        <v>250</v>
      </c>
      <c r="R36" s="403"/>
    </row>
    <row r="37" spans="1:18" ht="39.6" x14ac:dyDescent="0.3">
      <c r="A37" s="446"/>
      <c r="B37" s="446" t="s">
        <v>87</v>
      </c>
      <c r="C37" s="446" t="s">
        <v>88</v>
      </c>
      <c r="D37" s="446" t="s">
        <v>89</v>
      </c>
      <c r="E37" s="446"/>
      <c r="F37" s="446" t="s">
        <v>1730</v>
      </c>
      <c r="G37" s="343" t="str">
        <f>VLOOKUP(F37,class!A$1:B$460,2,FALSE)</f>
        <v>Unitary Authority</v>
      </c>
      <c r="H37" s="343" t="str">
        <f>IFERROR(VLOOKUP(F37,classifications!A$3:C$333,3,FALSE),VLOOKUP(F37,classifications!I$2:K$28,3,FALSE))</f>
        <v>Predominantly Urban</v>
      </c>
      <c r="I37" s="422">
        <v>360</v>
      </c>
      <c r="J37" s="422">
        <v>10</v>
      </c>
      <c r="K37" s="422">
        <v>0</v>
      </c>
      <c r="L37" s="422">
        <v>370</v>
      </c>
      <c r="M37" s="251"/>
      <c r="N37" s="424">
        <v>650</v>
      </c>
      <c r="O37" s="422">
        <v>100</v>
      </c>
      <c r="P37" s="422">
        <v>0</v>
      </c>
      <c r="Q37" s="422">
        <v>750</v>
      </c>
      <c r="R37" s="403"/>
    </row>
    <row r="38" spans="1:18" ht="39.6" x14ac:dyDescent="0.3">
      <c r="A38" s="446"/>
      <c r="B38" s="446" t="s">
        <v>90</v>
      </c>
      <c r="C38" s="446" t="s">
        <v>91</v>
      </c>
      <c r="D38" s="446" t="s">
        <v>92</v>
      </c>
      <c r="E38" s="446"/>
      <c r="F38" s="446" t="s">
        <v>1662</v>
      </c>
      <c r="G38" s="343" t="str">
        <f>VLOOKUP(F38,class!A$1:B$460,2,FALSE)</f>
        <v>Unitary Authority</v>
      </c>
      <c r="H38" s="343" t="str">
        <f>IFERROR(VLOOKUP(F38,classifications!A$3:C$333,3,FALSE),VLOOKUP(F38,classifications!I$2:K$28,3,FALSE))</f>
        <v>Predominantly Urban</v>
      </c>
      <c r="I38" s="422">
        <v>620</v>
      </c>
      <c r="J38" s="422">
        <v>60</v>
      </c>
      <c r="K38" s="422">
        <v>0</v>
      </c>
      <c r="L38" s="422">
        <v>690</v>
      </c>
      <c r="M38" s="251"/>
      <c r="N38" s="424">
        <v>470</v>
      </c>
      <c r="O38" s="422">
        <v>20</v>
      </c>
      <c r="P38" s="422">
        <v>0</v>
      </c>
      <c r="Q38" s="422">
        <v>490</v>
      </c>
      <c r="R38" s="403"/>
    </row>
    <row r="39" spans="1:18" ht="39.6" x14ac:dyDescent="0.3">
      <c r="A39" s="446"/>
      <c r="B39" s="446" t="s">
        <v>93</v>
      </c>
      <c r="C39" s="446" t="s">
        <v>94</v>
      </c>
      <c r="D39" s="446" t="s">
        <v>95</v>
      </c>
      <c r="E39" s="446"/>
      <c r="F39" s="446" t="s">
        <v>1688</v>
      </c>
      <c r="G39" s="343" t="str">
        <f>VLOOKUP(F39,class!A$1:B$460,2,FALSE)</f>
        <v>Unitary Authority</v>
      </c>
      <c r="H39" s="343" t="str">
        <f>IFERROR(VLOOKUP(F39,classifications!A$3:C$333,3,FALSE),VLOOKUP(F39,classifications!I$2:K$28,3,FALSE))</f>
        <v>Predominantly Urban</v>
      </c>
      <c r="I39" s="422">
        <v>1800</v>
      </c>
      <c r="J39" s="422">
        <v>600</v>
      </c>
      <c r="K39" s="422">
        <v>10</v>
      </c>
      <c r="L39" s="422">
        <v>2400</v>
      </c>
      <c r="M39" s="251"/>
      <c r="N39" s="424">
        <v>1590</v>
      </c>
      <c r="O39" s="422">
        <v>760</v>
      </c>
      <c r="P39" s="422">
        <v>10</v>
      </c>
      <c r="Q39" s="422">
        <v>2350</v>
      </c>
      <c r="R39" s="403"/>
    </row>
    <row r="40" spans="1:18" ht="57.6" x14ac:dyDescent="0.3">
      <c r="A40" s="446"/>
      <c r="B40" s="446" t="s">
        <v>96</v>
      </c>
      <c r="C40" s="446" t="s">
        <v>97</v>
      </c>
      <c r="D40" s="446" t="s">
        <v>98</v>
      </c>
      <c r="E40" s="446"/>
      <c r="F40" s="446" t="s">
        <v>1672</v>
      </c>
      <c r="G40" s="343" t="str">
        <f>VLOOKUP(F40,class!A$1:B$460,2,FALSE)</f>
        <v>Unitary Authority</v>
      </c>
      <c r="H40" s="343" t="str">
        <f>IFERROR(VLOOKUP(F40,classifications!A$3:C$333,3,FALSE),VLOOKUP(F40,classifications!I$2:K$28,3,FALSE))</f>
        <v>Predominantly Urban</v>
      </c>
      <c r="I40" s="422">
        <v>420</v>
      </c>
      <c r="J40" s="422">
        <v>110</v>
      </c>
      <c r="K40" s="422">
        <v>0</v>
      </c>
      <c r="L40" s="422">
        <v>530</v>
      </c>
      <c r="M40" s="251"/>
      <c r="N40" s="424">
        <v>300</v>
      </c>
      <c r="O40" s="422">
        <v>30</v>
      </c>
      <c r="P40" s="422">
        <v>0</v>
      </c>
      <c r="Q40" s="422">
        <v>330</v>
      </c>
      <c r="R40" s="403"/>
    </row>
    <row r="41" spans="1:18" ht="52.8" x14ac:dyDescent="0.3">
      <c r="A41" s="446"/>
      <c r="B41" s="446" t="s">
        <v>99</v>
      </c>
      <c r="C41" s="446" t="s">
        <v>100</v>
      </c>
      <c r="D41" s="446" t="s">
        <v>101</v>
      </c>
      <c r="E41" s="446"/>
      <c r="F41" s="446" t="s">
        <v>1673</v>
      </c>
      <c r="G41" s="343" t="str">
        <f>VLOOKUP(F41,class!A$1:B$460,2,FALSE)</f>
        <v>Unitary Authority</v>
      </c>
      <c r="H41" s="343" t="str">
        <f>IFERROR(VLOOKUP(F41,classifications!A$3:C$333,3,FALSE),VLOOKUP(F41,classifications!I$2:K$28,3,FALSE))</f>
        <v>Urban with Significant Rural</v>
      </c>
      <c r="I41" s="422">
        <v>460</v>
      </c>
      <c r="J41" s="422">
        <v>0</v>
      </c>
      <c r="K41" s="422">
        <v>0</v>
      </c>
      <c r="L41" s="422">
        <v>460</v>
      </c>
      <c r="M41" s="251"/>
      <c r="N41" s="424">
        <v>350</v>
      </c>
      <c r="O41" s="422">
        <v>0</v>
      </c>
      <c r="P41" s="422">
        <v>0</v>
      </c>
      <c r="Q41" s="422">
        <v>350</v>
      </c>
      <c r="R41" s="403"/>
    </row>
    <row r="42" spans="1:18" ht="52.8" x14ac:dyDescent="0.3">
      <c r="A42" s="446"/>
      <c r="B42" s="446" t="s">
        <v>2060</v>
      </c>
      <c r="C42" s="446"/>
      <c r="D42" s="446" t="s">
        <v>2061</v>
      </c>
      <c r="E42" s="446"/>
      <c r="F42" s="446" t="s">
        <v>2062</v>
      </c>
      <c r="G42" s="343" t="str">
        <f>VLOOKUP(F42,class!A$1:B$460,2,FALSE)</f>
        <v>Unitary Authority</v>
      </c>
      <c r="H42" s="343" t="str">
        <f>IFERROR(VLOOKUP(F42,classifications!A$3:C$336,3,FALSE),VLOOKUP(F42,classifications!I$2:K$28,3,FALSE))</f>
        <v>Urban with Significant Rural</v>
      </c>
      <c r="I42" s="422">
        <v>1480</v>
      </c>
      <c r="J42" s="422">
        <v>380</v>
      </c>
      <c r="K42" s="422">
        <v>0</v>
      </c>
      <c r="L42" s="422">
        <v>1860</v>
      </c>
      <c r="M42" s="251"/>
      <c r="N42" s="424">
        <v>1340</v>
      </c>
      <c r="O42" s="422">
        <v>240</v>
      </c>
      <c r="P42" s="422">
        <v>0</v>
      </c>
      <c r="Q42" s="422">
        <v>1580</v>
      </c>
      <c r="R42" s="403"/>
    </row>
    <row r="43" spans="1:18" ht="52.8" x14ac:dyDescent="0.3">
      <c r="A43" s="446"/>
      <c r="B43" s="446" t="s">
        <v>102</v>
      </c>
      <c r="C43" s="446" t="s">
        <v>103</v>
      </c>
      <c r="D43" s="446" t="s">
        <v>104</v>
      </c>
      <c r="E43" s="446"/>
      <c r="F43" s="446" t="s">
        <v>1720</v>
      </c>
      <c r="G43" s="343" t="str">
        <f>VLOOKUP(F43,class!A$1:B$460,2,FALSE)</f>
        <v>Unitary Authority</v>
      </c>
      <c r="H43" s="343" t="str">
        <f>IFERROR(VLOOKUP(F43,classifications!A$3:C$333,3,FALSE),VLOOKUP(F43,classifications!I$2:K$28,3,FALSE))</f>
        <v>Urban with Significant Rural</v>
      </c>
      <c r="I43" s="422">
        <v>790</v>
      </c>
      <c r="J43" s="422">
        <v>140</v>
      </c>
      <c r="K43" s="422">
        <v>0</v>
      </c>
      <c r="L43" s="422">
        <v>930</v>
      </c>
      <c r="M43" s="251"/>
      <c r="N43" s="424">
        <v>800</v>
      </c>
      <c r="O43" s="422">
        <v>150</v>
      </c>
      <c r="P43" s="422">
        <v>0</v>
      </c>
      <c r="Q43" s="422">
        <v>950</v>
      </c>
      <c r="R43" s="403"/>
    </row>
    <row r="44" spans="1:18" ht="39.6" x14ac:dyDescent="0.3">
      <c r="A44" s="446"/>
      <c r="B44" s="446" t="s">
        <v>105</v>
      </c>
      <c r="C44" s="446" t="s">
        <v>106</v>
      </c>
      <c r="D44" s="446" t="s">
        <v>107</v>
      </c>
      <c r="E44" s="446"/>
      <c r="F44" s="446" t="s">
        <v>1543</v>
      </c>
      <c r="G44" s="343" t="str">
        <f>VLOOKUP(F44,class!A$1:B$460,2,FALSE)</f>
        <v>Unitary Authority</v>
      </c>
      <c r="H44" s="343" t="str">
        <f>IFERROR(VLOOKUP(F44,classifications!A$3:C$333,3,FALSE),VLOOKUP(F44,classifications!I$2:K$28,3,FALSE))</f>
        <v>Predominantly Rural</v>
      </c>
      <c r="I44" s="422">
        <v>1370</v>
      </c>
      <c r="J44" s="422">
        <v>90</v>
      </c>
      <c r="K44" s="422">
        <v>0</v>
      </c>
      <c r="L44" s="422">
        <v>1460</v>
      </c>
      <c r="M44" s="251"/>
      <c r="N44" s="424">
        <v>1240</v>
      </c>
      <c r="O44" s="422">
        <v>260</v>
      </c>
      <c r="P44" s="422">
        <v>0</v>
      </c>
      <c r="Q44" s="422">
        <v>1500</v>
      </c>
      <c r="R44" s="403"/>
    </row>
    <row r="45" spans="1:18" ht="39.6" x14ac:dyDescent="0.3">
      <c r="A45" s="446"/>
      <c r="B45" s="446" t="s">
        <v>108</v>
      </c>
      <c r="C45" s="446" t="s">
        <v>109</v>
      </c>
      <c r="D45" s="446" t="s">
        <v>110</v>
      </c>
      <c r="E45" s="446"/>
      <c r="F45" s="446" t="s">
        <v>1726</v>
      </c>
      <c r="G45" s="343" t="str">
        <f>VLOOKUP(F45,class!A$1:B$460,2,FALSE)</f>
        <v>Unitary Authority</v>
      </c>
      <c r="H45" s="343" t="str">
        <f>IFERROR(VLOOKUP(F45,classifications!A$3:C$333,3,FALSE),VLOOKUP(F45,classifications!I$2:K$28,3,FALSE))</f>
        <v>Predominantly Urban</v>
      </c>
      <c r="I45" s="422">
        <v>960</v>
      </c>
      <c r="J45" s="422">
        <v>10</v>
      </c>
      <c r="K45" s="422">
        <v>20</v>
      </c>
      <c r="L45" s="422">
        <v>990</v>
      </c>
      <c r="M45" s="251"/>
      <c r="N45" s="424">
        <v>950</v>
      </c>
      <c r="O45" s="422">
        <v>0</v>
      </c>
      <c r="P45" s="422">
        <v>20</v>
      </c>
      <c r="Q45" s="422">
        <v>970</v>
      </c>
      <c r="R45" s="403"/>
    </row>
    <row r="46" spans="1:18" ht="39.6" x14ac:dyDescent="0.3">
      <c r="A46" s="446"/>
      <c r="B46" s="446" t="s">
        <v>111</v>
      </c>
      <c r="C46" s="446" t="s">
        <v>112</v>
      </c>
      <c r="D46" s="446" t="s">
        <v>113</v>
      </c>
      <c r="E46" s="446"/>
      <c r="F46" s="446" t="s">
        <v>1681</v>
      </c>
      <c r="G46" s="343" t="str">
        <f>VLOOKUP(F46,class!A$1:B$460,2,FALSE)</f>
        <v>Unitary Authority</v>
      </c>
      <c r="H46" s="343" t="str">
        <f>IFERROR(VLOOKUP(F46,classifications!A$3:C$333,3,FALSE),VLOOKUP(F46,classifications!I$2:K$28,3,FALSE))</f>
        <v>Predominantly Urban</v>
      </c>
      <c r="I46" s="422">
        <v>590</v>
      </c>
      <c r="J46" s="422">
        <v>140</v>
      </c>
      <c r="K46" s="422">
        <v>0</v>
      </c>
      <c r="L46" s="422">
        <v>720</v>
      </c>
      <c r="M46" s="251"/>
      <c r="N46" s="424">
        <v>760</v>
      </c>
      <c r="O46" s="422">
        <v>60</v>
      </c>
      <c r="P46" s="422">
        <v>0</v>
      </c>
      <c r="Q46" s="422">
        <v>820</v>
      </c>
      <c r="R46" s="403"/>
    </row>
    <row r="47" spans="1:18" ht="39.6" x14ac:dyDescent="0.3">
      <c r="A47" s="446"/>
      <c r="B47" s="446" t="s">
        <v>114</v>
      </c>
      <c r="C47" s="446" t="s">
        <v>115</v>
      </c>
      <c r="D47" s="446" t="s">
        <v>116</v>
      </c>
      <c r="E47" s="446"/>
      <c r="F47" s="446" t="s">
        <v>1698</v>
      </c>
      <c r="G47" s="343" t="str">
        <f>VLOOKUP(F47,class!A$1:B$460,2,FALSE)</f>
        <v>Unitary Authority</v>
      </c>
      <c r="H47" s="343" t="str">
        <f>IFERROR(VLOOKUP(F47,classifications!A$3:C$333,3,FALSE),VLOOKUP(F47,classifications!I$2:K$28,3,FALSE))</f>
        <v>Predominantly Urban</v>
      </c>
      <c r="I47" s="422">
        <v>80</v>
      </c>
      <c r="J47" s="422">
        <v>0</v>
      </c>
      <c r="K47" s="422">
        <v>0</v>
      </c>
      <c r="L47" s="422">
        <v>90</v>
      </c>
      <c r="M47" s="251"/>
      <c r="N47" s="424">
        <v>90</v>
      </c>
      <c r="O47" s="422">
        <v>10</v>
      </c>
      <c r="P47" s="422">
        <v>0</v>
      </c>
      <c r="Q47" s="422">
        <v>100</v>
      </c>
      <c r="R47" s="403"/>
    </row>
    <row r="48" spans="1:18" ht="39.6" x14ac:dyDescent="0.3">
      <c r="A48" s="446"/>
      <c r="B48" s="446" t="s">
        <v>120</v>
      </c>
      <c r="C48" s="446" t="s">
        <v>121</v>
      </c>
      <c r="D48" s="446" t="s">
        <v>122</v>
      </c>
      <c r="E48" s="446"/>
      <c r="F48" s="446" t="s">
        <v>1689</v>
      </c>
      <c r="G48" s="343" t="str">
        <f>VLOOKUP(F48,class!A$1:B$460,2,FALSE)</f>
        <v>Unitary Authority</v>
      </c>
      <c r="H48" s="343" t="str">
        <f>IFERROR(VLOOKUP(F48,classifications!A$3:C$333,3,FALSE),VLOOKUP(F48,classifications!I$2:K$28,3,FALSE))</f>
        <v>Predominantly Urban</v>
      </c>
      <c r="I48" s="422">
        <v>40</v>
      </c>
      <c r="J48" s="422">
        <v>0</v>
      </c>
      <c r="K48" s="422">
        <v>0</v>
      </c>
      <c r="L48" s="422">
        <v>40</v>
      </c>
      <c r="M48" s="251"/>
      <c r="N48" s="424">
        <v>100</v>
      </c>
      <c r="O48" s="422">
        <v>30</v>
      </c>
      <c r="P48" s="422">
        <v>0</v>
      </c>
      <c r="Q48" s="422">
        <v>130</v>
      </c>
      <c r="R48" s="403"/>
    </row>
    <row r="49" spans="1:18" ht="39.6" x14ac:dyDescent="0.3">
      <c r="A49" s="446"/>
      <c r="B49" s="446" t="s">
        <v>123</v>
      </c>
      <c r="C49" s="446" t="s">
        <v>124</v>
      </c>
      <c r="D49" s="446" t="s">
        <v>125</v>
      </c>
      <c r="E49" s="446"/>
      <c r="F49" s="446" t="s">
        <v>1690</v>
      </c>
      <c r="G49" s="343" t="str">
        <f>VLOOKUP(F49,class!A$1:B$460,2,FALSE)</f>
        <v>Unitary Authority</v>
      </c>
      <c r="H49" s="343" t="str">
        <f>IFERROR(VLOOKUP(F49,classifications!A$3:C$333,3,FALSE),VLOOKUP(F49,classifications!I$2:K$28,3,FALSE))</f>
        <v>Predominantly Urban</v>
      </c>
      <c r="I49" s="423">
        <v>550</v>
      </c>
      <c r="J49" s="423">
        <v>40</v>
      </c>
      <c r="K49" s="423">
        <v>80</v>
      </c>
      <c r="L49" s="423">
        <v>670</v>
      </c>
      <c r="M49" s="251"/>
      <c r="N49" s="425">
        <v>310</v>
      </c>
      <c r="O49" s="423">
        <v>170</v>
      </c>
      <c r="P49" s="423">
        <v>90</v>
      </c>
      <c r="Q49" s="423">
        <v>570</v>
      </c>
      <c r="R49" s="403"/>
    </row>
    <row r="50" spans="1:18" ht="52.8" x14ac:dyDescent="0.3">
      <c r="A50" s="446"/>
      <c r="B50" s="446" t="s">
        <v>126</v>
      </c>
      <c r="C50" s="446" t="s">
        <v>127</v>
      </c>
      <c r="D50" s="446" t="s">
        <v>128</v>
      </c>
      <c r="E50" s="446"/>
      <c r="F50" s="446" t="s">
        <v>1663</v>
      </c>
      <c r="G50" s="343" t="str">
        <f>VLOOKUP(F50,class!A$1:B$460,2,FALSE)</f>
        <v>Unitary Authority</v>
      </c>
      <c r="H50" s="343" t="str">
        <f>IFERROR(VLOOKUP(F50,classifications!A$3:C$333,3,FALSE),VLOOKUP(F50,classifications!I$2:K$28,3,FALSE))</f>
        <v>Urban with Significant Rural</v>
      </c>
      <c r="I50" s="422">
        <v>250</v>
      </c>
      <c r="J50" s="422">
        <v>140</v>
      </c>
      <c r="K50" s="422">
        <v>0</v>
      </c>
      <c r="L50" s="422">
        <v>390</v>
      </c>
      <c r="M50" s="251"/>
      <c r="N50" s="424">
        <v>270</v>
      </c>
      <c r="O50" s="422">
        <v>110</v>
      </c>
      <c r="P50" s="422">
        <v>0</v>
      </c>
      <c r="Q50" s="422">
        <v>380</v>
      </c>
      <c r="R50" s="403"/>
    </row>
    <row r="51" spans="1:18" ht="39.6" x14ac:dyDescent="0.3">
      <c r="A51" s="446"/>
      <c r="B51" s="446" t="s">
        <v>129</v>
      </c>
      <c r="C51" s="446" t="s">
        <v>130</v>
      </c>
      <c r="D51" s="446" t="s">
        <v>131</v>
      </c>
      <c r="E51" s="446"/>
      <c r="F51" s="446" t="s">
        <v>1721</v>
      </c>
      <c r="G51" s="343" t="str">
        <f>VLOOKUP(F51,class!A$1:B$460,2,FALSE)</f>
        <v>Unitary Authority</v>
      </c>
      <c r="H51" s="343" t="str">
        <f>IFERROR(VLOOKUP(F51,classifications!A$3:C$333,3,FALSE),VLOOKUP(F51,classifications!I$2:K$28,3,FALSE))</f>
        <v>Predominantly Rural</v>
      </c>
      <c r="I51" s="422">
        <v>30</v>
      </c>
      <c r="J51" s="422">
        <v>0</v>
      </c>
      <c r="K51" s="422">
        <v>0</v>
      </c>
      <c r="L51" s="422">
        <v>30</v>
      </c>
      <c r="M51" s="251"/>
      <c r="N51" s="424">
        <v>70</v>
      </c>
      <c r="O51" s="422">
        <v>10</v>
      </c>
      <c r="P51" s="422">
        <v>0</v>
      </c>
      <c r="Q51" s="422">
        <v>80</v>
      </c>
      <c r="R51" s="403"/>
    </row>
    <row r="52" spans="1:18" ht="39.6" x14ac:dyDescent="0.3">
      <c r="A52" s="446"/>
      <c r="B52" s="446" t="s">
        <v>132</v>
      </c>
      <c r="C52" s="446" t="s">
        <v>133</v>
      </c>
      <c r="D52" s="446" t="s">
        <v>134</v>
      </c>
      <c r="E52" s="446"/>
      <c r="F52" s="446" t="s">
        <v>1569</v>
      </c>
      <c r="G52" s="343" t="str">
        <f>VLOOKUP(F52,class!A$1:B$460,2,FALSE)</f>
        <v>Unitary Authority</v>
      </c>
      <c r="H52" s="343" t="str">
        <f>IFERROR(VLOOKUP(F52,classifications!A$3:C$333,3,FALSE),VLOOKUP(F52,classifications!I$2:K$28,3,FALSE))</f>
        <v>Predominantly Rural</v>
      </c>
      <c r="I52" s="422">
        <v>670</v>
      </c>
      <c r="J52" s="423">
        <v>10</v>
      </c>
      <c r="K52" s="423">
        <v>0</v>
      </c>
      <c r="L52" s="423">
        <v>680</v>
      </c>
      <c r="M52" s="251"/>
      <c r="N52" s="424">
        <v>980</v>
      </c>
      <c r="O52" s="423">
        <v>50</v>
      </c>
      <c r="P52" s="423">
        <v>0</v>
      </c>
      <c r="Q52" s="423">
        <v>1030</v>
      </c>
      <c r="R52" s="403"/>
    </row>
    <row r="53" spans="1:18" ht="39.6" x14ac:dyDescent="0.3">
      <c r="A53" s="446"/>
      <c r="B53" s="446" t="s">
        <v>135</v>
      </c>
      <c r="C53" s="446" t="s">
        <v>136</v>
      </c>
      <c r="D53" s="446" t="s">
        <v>137</v>
      </c>
      <c r="E53" s="446"/>
      <c r="F53" s="446" t="s">
        <v>1691</v>
      </c>
      <c r="G53" s="343" t="str">
        <f>VLOOKUP(F53,class!A$1:B$460,2,FALSE)</f>
        <v>Unitary Authority</v>
      </c>
      <c r="H53" s="343" t="str">
        <f>IFERROR(VLOOKUP(F53,classifications!A$3:C$333,3,FALSE),VLOOKUP(F53,classifications!I$2:K$28,3,FALSE))</f>
        <v>Predominantly Urban</v>
      </c>
      <c r="I53" s="422">
        <v>160</v>
      </c>
      <c r="J53" s="422">
        <v>0</v>
      </c>
      <c r="K53" s="422">
        <v>0</v>
      </c>
      <c r="L53" s="422">
        <v>160</v>
      </c>
      <c r="M53" s="251"/>
      <c r="N53" s="424">
        <v>40</v>
      </c>
      <c r="O53" s="422">
        <v>0</v>
      </c>
      <c r="P53" s="422">
        <v>0</v>
      </c>
      <c r="Q53" s="422">
        <v>40</v>
      </c>
      <c r="R53" s="403"/>
    </row>
    <row r="54" spans="1:18" ht="43.2" x14ac:dyDescent="0.3">
      <c r="A54" s="446"/>
      <c r="B54" s="446" t="s">
        <v>138</v>
      </c>
      <c r="C54" s="446" t="s">
        <v>139</v>
      </c>
      <c r="D54" s="446" t="s">
        <v>140</v>
      </c>
      <c r="E54" s="446"/>
      <c r="F54" s="446" t="s">
        <v>1700</v>
      </c>
      <c r="G54" s="343" t="str">
        <f>VLOOKUP(F54,class!A$1:B$460,2,FALSE)</f>
        <v>Unitary Authority</v>
      </c>
      <c r="H54" s="343" t="str">
        <f>IFERROR(VLOOKUP(F54,classifications!A$3:C$333,3,FALSE),VLOOKUP(F54,classifications!I$2:K$28,3,FALSE))</f>
        <v>Predominantly Urban</v>
      </c>
      <c r="I54" s="422">
        <v>1030</v>
      </c>
      <c r="J54" s="422">
        <v>480</v>
      </c>
      <c r="K54" s="423">
        <v>0</v>
      </c>
      <c r="L54" s="423">
        <v>1510</v>
      </c>
      <c r="M54" s="251"/>
      <c r="N54" s="424">
        <v>1060</v>
      </c>
      <c r="O54" s="422">
        <v>440</v>
      </c>
      <c r="P54" s="423">
        <v>0</v>
      </c>
      <c r="Q54" s="423">
        <v>1510</v>
      </c>
      <c r="R54" s="403"/>
    </row>
    <row r="55" spans="1:18" ht="39.6" x14ac:dyDescent="0.3">
      <c r="A55" s="446"/>
      <c r="B55" s="446" t="s">
        <v>141</v>
      </c>
      <c r="C55" s="446" t="s">
        <v>142</v>
      </c>
      <c r="D55" s="446" t="s">
        <v>143</v>
      </c>
      <c r="E55" s="446"/>
      <c r="F55" s="446" t="s">
        <v>1692</v>
      </c>
      <c r="G55" s="343" t="str">
        <f>VLOOKUP(F55,class!A$1:B$460,2,FALSE)</f>
        <v>Unitary Authority</v>
      </c>
      <c r="H55" s="343" t="str">
        <f>IFERROR(VLOOKUP(F55,classifications!A$3:C$333,3,FALSE),VLOOKUP(F55,classifications!I$2:K$28,3,FALSE))</f>
        <v>Predominantly Urban</v>
      </c>
      <c r="I55" s="422">
        <v>70</v>
      </c>
      <c r="J55" s="422">
        <v>0</v>
      </c>
      <c r="K55" s="422">
        <v>0</v>
      </c>
      <c r="L55" s="422">
        <v>70</v>
      </c>
      <c r="M55" s="251"/>
      <c r="N55" s="424">
        <v>320</v>
      </c>
      <c r="O55" s="422">
        <v>0</v>
      </c>
      <c r="P55" s="422">
        <v>0</v>
      </c>
      <c r="Q55" s="422">
        <v>320</v>
      </c>
      <c r="R55" s="403"/>
    </row>
    <row r="56" spans="1:18" ht="39.6" x14ac:dyDescent="0.3">
      <c r="A56" s="446"/>
      <c r="B56" s="446" t="s">
        <v>144</v>
      </c>
      <c r="C56" s="446" t="s">
        <v>145</v>
      </c>
      <c r="D56" s="446" t="s">
        <v>146</v>
      </c>
      <c r="E56" s="446"/>
      <c r="F56" s="446" t="s">
        <v>1729</v>
      </c>
      <c r="G56" s="343" t="str">
        <f>VLOOKUP(F56,class!A$1:B$460,2,FALSE)</f>
        <v>Unitary Authority</v>
      </c>
      <c r="H56" s="343" t="str">
        <f>IFERROR(VLOOKUP(F56,classifications!A$3:C$333,3,FALSE),VLOOKUP(F56,classifications!I$2:K$28,3,FALSE))</f>
        <v>Predominantly Urban</v>
      </c>
      <c r="I56" s="422">
        <v>60</v>
      </c>
      <c r="J56" s="422">
        <v>0</v>
      </c>
      <c r="K56" s="422">
        <v>0</v>
      </c>
      <c r="L56" s="422">
        <v>60</v>
      </c>
      <c r="M56" s="251"/>
      <c r="N56" s="424">
        <v>50</v>
      </c>
      <c r="O56" s="422">
        <v>0</v>
      </c>
      <c r="P56" s="422">
        <v>0</v>
      </c>
      <c r="Q56" s="422">
        <v>50</v>
      </c>
      <c r="R56" s="403"/>
    </row>
    <row r="57" spans="1:18" ht="39.6" x14ac:dyDescent="0.3">
      <c r="A57" s="446"/>
      <c r="B57" s="446" t="s">
        <v>147</v>
      </c>
      <c r="C57" s="446" t="s">
        <v>148</v>
      </c>
      <c r="D57" s="446" t="s">
        <v>149</v>
      </c>
      <c r="E57" s="446"/>
      <c r="F57" s="446" t="s">
        <v>1664</v>
      </c>
      <c r="G57" s="343" t="str">
        <f>VLOOKUP(F57,class!A$1:B$460,2,FALSE)</f>
        <v>Unitary Authority</v>
      </c>
      <c r="H57" s="343" t="str">
        <f>IFERROR(VLOOKUP(F57,classifications!A$3:C$333,3,FALSE),VLOOKUP(F57,classifications!I$2:K$28,3,FALSE))</f>
        <v>Predominantly Urban</v>
      </c>
      <c r="I57" s="422">
        <v>490</v>
      </c>
      <c r="J57" s="422">
        <v>100</v>
      </c>
      <c r="K57" s="422">
        <v>0</v>
      </c>
      <c r="L57" s="422">
        <v>590</v>
      </c>
      <c r="M57" s="251"/>
      <c r="N57" s="424">
        <v>520</v>
      </c>
      <c r="O57" s="422">
        <v>50</v>
      </c>
      <c r="P57" s="422">
        <v>0</v>
      </c>
      <c r="Q57" s="422">
        <v>580</v>
      </c>
      <c r="R57" s="403"/>
    </row>
    <row r="58" spans="1:18" ht="39.6" x14ac:dyDescent="0.3">
      <c r="A58" s="446"/>
      <c r="B58" s="446" t="s">
        <v>150</v>
      </c>
      <c r="C58" s="446" t="s">
        <v>151</v>
      </c>
      <c r="D58" s="446" t="s">
        <v>152</v>
      </c>
      <c r="E58" s="446"/>
      <c r="F58" s="446" t="s">
        <v>1679</v>
      </c>
      <c r="G58" s="343" t="str">
        <f>VLOOKUP(F58,class!A$1:B$460,2,FALSE)</f>
        <v>Unitary Authority</v>
      </c>
      <c r="H58" s="343" t="str">
        <f>IFERROR(VLOOKUP(F58,classifications!A$3:C$333,3,FALSE),VLOOKUP(F58,classifications!I$2:K$28,3,FALSE))</f>
        <v>Predominantly Urban</v>
      </c>
      <c r="I58" s="422">
        <v>270</v>
      </c>
      <c r="J58" s="422">
        <v>20</v>
      </c>
      <c r="K58" s="422">
        <v>0</v>
      </c>
      <c r="L58" s="422">
        <v>280</v>
      </c>
      <c r="M58" s="251"/>
      <c r="N58" s="424">
        <v>310</v>
      </c>
      <c r="O58" s="422">
        <v>0</v>
      </c>
      <c r="P58" s="422">
        <v>0</v>
      </c>
      <c r="Q58" s="422">
        <v>310</v>
      </c>
      <c r="R58" s="403"/>
    </row>
    <row r="59" spans="1:18" ht="39.6" x14ac:dyDescent="0.3">
      <c r="A59" s="446"/>
      <c r="B59" s="446" t="s">
        <v>153</v>
      </c>
      <c r="C59" s="446" t="s">
        <v>154</v>
      </c>
      <c r="D59" s="446" t="s">
        <v>155</v>
      </c>
      <c r="E59" s="446"/>
      <c r="F59" s="446" t="s">
        <v>1701</v>
      </c>
      <c r="G59" s="343" t="str">
        <f>VLOOKUP(F59,class!A$1:B$460,2,FALSE)</f>
        <v>Unitary Authority</v>
      </c>
      <c r="H59" s="343" t="str">
        <f>IFERROR(VLOOKUP(F59,classifications!A$3:C$333,3,FALSE),VLOOKUP(F59,classifications!I$2:K$28,3,FALSE))</f>
        <v>Predominantly Urban</v>
      </c>
      <c r="I59" s="422">
        <v>460</v>
      </c>
      <c r="J59" s="422">
        <v>160</v>
      </c>
      <c r="K59" s="422">
        <v>0</v>
      </c>
      <c r="L59" s="422">
        <v>610</v>
      </c>
      <c r="M59" s="251"/>
      <c r="N59" s="424">
        <v>520</v>
      </c>
      <c r="O59" s="422">
        <v>150</v>
      </c>
      <c r="P59" s="422">
        <v>0</v>
      </c>
      <c r="Q59" s="422">
        <v>660</v>
      </c>
      <c r="R59" s="403"/>
    </row>
    <row r="60" spans="1:18" ht="43.2" x14ac:dyDescent="0.3">
      <c r="A60" s="446"/>
      <c r="B60" s="446" t="s">
        <v>156</v>
      </c>
      <c r="C60" s="446" t="s">
        <v>157</v>
      </c>
      <c r="D60" s="446" t="s">
        <v>158</v>
      </c>
      <c r="E60" s="446"/>
      <c r="F60" s="446" t="s">
        <v>1727</v>
      </c>
      <c r="G60" s="343" t="str">
        <f>VLOOKUP(F60,class!A$1:B$460,2,FALSE)</f>
        <v>Unitary Authority</v>
      </c>
      <c r="H60" s="343" t="str">
        <f>IFERROR(VLOOKUP(F60,classifications!A$3:C$333,3,FALSE),VLOOKUP(F60,classifications!I$2:K$28,3,FALSE))</f>
        <v>Predominantly Urban</v>
      </c>
      <c r="I60" s="422">
        <v>760</v>
      </c>
      <c r="J60" s="422">
        <v>350</v>
      </c>
      <c r="K60" s="422">
        <v>0</v>
      </c>
      <c r="L60" s="422">
        <v>1110</v>
      </c>
      <c r="M60" s="251"/>
      <c r="N60" s="424">
        <v>920</v>
      </c>
      <c r="O60" s="422">
        <v>370</v>
      </c>
      <c r="P60" s="422">
        <v>70</v>
      </c>
      <c r="Q60" s="422">
        <v>1350</v>
      </c>
      <c r="R60" s="403"/>
    </row>
    <row r="61" spans="1:18" ht="39.6" x14ac:dyDescent="0.3">
      <c r="A61" s="446"/>
      <c r="B61" s="446" t="s">
        <v>159</v>
      </c>
      <c r="C61" s="446" t="s">
        <v>160</v>
      </c>
      <c r="D61" s="446" t="s">
        <v>161</v>
      </c>
      <c r="E61" s="446"/>
      <c r="F61" s="446" t="s">
        <v>1682</v>
      </c>
      <c r="G61" s="343" t="str">
        <f>VLOOKUP(F61,class!A$1:B$460,2,FALSE)</f>
        <v>Unitary Authority</v>
      </c>
      <c r="H61" s="343" t="str">
        <f>IFERROR(VLOOKUP(F61,classifications!A$3:C$333,3,FALSE),VLOOKUP(F61,classifications!I$2:K$28,3,FALSE))</f>
        <v>Predominantly Urban</v>
      </c>
      <c r="I61" s="422">
        <v>230</v>
      </c>
      <c r="J61" s="422">
        <v>50</v>
      </c>
      <c r="K61" s="422">
        <v>0</v>
      </c>
      <c r="L61" s="422">
        <v>270</v>
      </c>
      <c r="M61" s="251"/>
      <c r="N61" s="424">
        <v>220</v>
      </c>
      <c r="O61" s="422">
        <v>20</v>
      </c>
      <c r="P61" s="422">
        <v>0</v>
      </c>
      <c r="Q61" s="422">
        <v>240</v>
      </c>
      <c r="R61" s="403"/>
    </row>
    <row r="62" spans="1:18" ht="39.6" x14ac:dyDescent="0.3">
      <c r="A62" s="446"/>
      <c r="B62" s="446" t="s">
        <v>162</v>
      </c>
      <c r="C62" s="446" t="s">
        <v>163</v>
      </c>
      <c r="D62" s="446" t="s">
        <v>164</v>
      </c>
      <c r="E62" s="446"/>
      <c r="F62" s="446" t="s">
        <v>1702</v>
      </c>
      <c r="G62" s="343" t="str">
        <f>VLOOKUP(F62,class!A$1:B$460,2,FALSE)</f>
        <v>Unitary Authority</v>
      </c>
      <c r="H62" s="343" t="str">
        <f>IFERROR(VLOOKUP(F62,classifications!A$3:C$333,3,FALSE),VLOOKUP(F62,classifications!I$2:K$28,3,FALSE))</f>
        <v>Predominantly Urban</v>
      </c>
      <c r="I62" s="422">
        <v>140</v>
      </c>
      <c r="J62" s="422">
        <v>40</v>
      </c>
      <c r="K62" s="422">
        <v>0</v>
      </c>
      <c r="L62" s="422">
        <v>180</v>
      </c>
      <c r="M62" s="251"/>
      <c r="N62" s="424">
        <v>140</v>
      </c>
      <c r="O62" s="422">
        <v>20</v>
      </c>
      <c r="P62" s="422">
        <v>0</v>
      </c>
      <c r="Q62" s="422">
        <v>150</v>
      </c>
      <c r="R62" s="403"/>
    </row>
    <row r="63" spans="1:18" ht="39.6" x14ac:dyDescent="0.3">
      <c r="A63" s="446"/>
      <c r="B63" s="446" t="s">
        <v>165</v>
      </c>
      <c r="C63" s="446" t="s">
        <v>166</v>
      </c>
      <c r="D63" s="446" t="s">
        <v>167</v>
      </c>
      <c r="E63" s="446"/>
      <c r="F63" s="446" t="s">
        <v>1669</v>
      </c>
      <c r="G63" s="343" t="str">
        <f>VLOOKUP(F63,class!A$1:B$460,2,FALSE)</f>
        <v>Unitary Authority</v>
      </c>
      <c r="H63" s="343" t="str">
        <f>IFERROR(VLOOKUP(F63,classifications!A$3:C$333,3,FALSE),VLOOKUP(F63,classifications!I$2:K$28,3,FALSE))</f>
        <v>Predominantly Urban</v>
      </c>
      <c r="I63" s="422">
        <v>510</v>
      </c>
      <c r="J63" s="422">
        <v>40</v>
      </c>
      <c r="K63" s="422">
        <v>0</v>
      </c>
      <c r="L63" s="422">
        <v>550</v>
      </c>
      <c r="M63" s="251"/>
      <c r="N63" s="424">
        <v>600</v>
      </c>
      <c r="O63" s="422">
        <v>110</v>
      </c>
      <c r="P63" s="422">
        <v>0</v>
      </c>
      <c r="Q63" s="422">
        <v>710</v>
      </c>
      <c r="R63" s="403"/>
    </row>
    <row r="64" spans="1:18" ht="52.8" x14ac:dyDescent="0.3">
      <c r="A64" s="446"/>
      <c r="B64" s="446" t="s">
        <v>168</v>
      </c>
      <c r="C64" s="446" t="s">
        <v>169</v>
      </c>
      <c r="D64" s="446" t="s">
        <v>170</v>
      </c>
      <c r="E64" s="446"/>
      <c r="F64" s="446" t="s">
        <v>1722</v>
      </c>
      <c r="G64" s="343" t="str">
        <f>VLOOKUP(F64,class!A$1:B$460,2,FALSE)</f>
        <v>Unitary Authority</v>
      </c>
      <c r="H64" s="343" t="str">
        <f>IFERROR(VLOOKUP(F64,classifications!A$3:C$333,3,FALSE),VLOOKUP(F64,classifications!I$2:K$28,3,FALSE))</f>
        <v>Urban with Significant Rural</v>
      </c>
      <c r="I64" s="422">
        <v>290</v>
      </c>
      <c r="J64" s="422">
        <v>140</v>
      </c>
      <c r="K64" s="422">
        <v>0</v>
      </c>
      <c r="L64" s="422">
        <v>430</v>
      </c>
      <c r="M64" s="251"/>
      <c r="N64" s="424">
        <v>410</v>
      </c>
      <c r="O64" s="422">
        <v>100</v>
      </c>
      <c r="P64" s="422">
        <v>0</v>
      </c>
      <c r="Q64" s="422">
        <v>510</v>
      </c>
      <c r="R64" s="403"/>
    </row>
    <row r="65" spans="1:18" ht="52.8" x14ac:dyDescent="0.3">
      <c r="A65" s="446"/>
      <c r="B65" s="446" t="s">
        <v>2063</v>
      </c>
      <c r="C65" s="446"/>
      <c r="D65" s="446" t="s">
        <v>2064</v>
      </c>
      <c r="E65" s="446"/>
      <c r="F65" s="446" t="s">
        <v>2065</v>
      </c>
      <c r="G65" s="343" t="str">
        <f>VLOOKUP(F65,class!A$1:B$460,2,FALSE)</f>
        <v>Unitary Authority</v>
      </c>
      <c r="H65" s="343" t="str">
        <f>IFERROR(VLOOKUP(F65,classifications!A$3:C$336,3,FALSE),VLOOKUP(F65,classifications!I$2:K$28,3,FALSE))</f>
        <v>Urban with Significant Rural</v>
      </c>
      <c r="I65" s="422">
        <v>1450</v>
      </c>
      <c r="J65" s="422">
        <v>360</v>
      </c>
      <c r="K65" s="422">
        <v>10</v>
      </c>
      <c r="L65" s="422">
        <v>1820</v>
      </c>
      <c r="M65" s="251"/>
      <c r="N65" s="424">
        <v>1250</v>
      </c>
      <c r="O65" s="422">
        <v>270</v>
      </c>
      <c r="P65" s="422">
        <v>0</v>
      </c>
      <c r="Q65" s="422">
        <v>1510</v>
      </c>
      <c r="R65" s="403"/>
    </row>
    <row r="66" spans="1:18" ht="39.6" x14ac:dyDescent="0.3">
      <c r="A66" s="446"/>
      <c r="B66" s="446" t="s">
        <v>171</v>
      </c>
      <c r="C66" s="446" t="s">
        <v>172</v>
      </c>
      <c r="D66" s="446" t="s">
        <v>173</v>
      </c>
      <c r="E66" s="446"/>
      <c r="F66" s="446" t="s">
        <v>1591</v>
      </c>
      <c r="G66" s="343" t="str">
        <f>VLOOKUP(F66,class!A$1:B$460,2,FALSE)</f>
        <v>Unitary Authority</v>
      </c>
      <c r="H66" s="343" t="str">
        <f>IFERROR(VLOOKUP(F66,classifications!A$3:C$333,3,FALSE),VLOOKUP(F66,classifications!I$2:K$28,3,FALSE))</f>
        <v>Predominantly Rural</v>
      </c>
      <c r="I66" s="422">
        <v>1070</v>
      </c>
      <c r="J66" s="422">
        <v>910</v>
      </c>
      <c r="K66" s="422">
        <v>40</v>
      </c>
      <c r="L66" s="422">
        <v>2020</v>
      </c>
      <c r="M66" s="251"/>
      <c r="N66" s="424">
        <v>1410</v>
      </c>
      <c r="O66" s="422">
        <v>1060</v>
      </c>
      <c r="P66" s="422">
        <v>20</v>
      </c>
      <c r="Q66" s="422">
        <v>2490</v>
      </c>
      <c r="R66" s="403"/>
    </row>
    <row r="67" spans="1:18" ht="57.6" x14ac:dyDescent="0.3">
      <c r="A67" s="446"/>
      <c r="B67" s="446" t="s">
        <v>174</v>
      </c>
      <c r="C67" s="446" t="s">
        <v>175</v>
      </c>
      <c r="D67" s="446" t="s">
        <v>176</v>
      </c>
      <c r="E67" s="446"/>
      <c r="F67" s="446" t="s">
        <v>1693</v>
      </c>
      <c r="G67" s="343" t="str">
        <f>VLOOKUP(F67,class!A$1:B$460,2,FALSE)</f>
        <v>Unitary Authority</v>
      </c>
      <c r="H67" s="343" t="str">
        <f>IFERROR(VLOOKUP(F67,classifications!A$3:C$333,3,FALSE),VLOOKUP(F67,classifications!I$2:K$28,3,FALSE))</f>
        <v>Predominantly Urban</v>
      </c>
      <c r="I67" s="422">
        <v>200</v>
      </c>
      <c r="J67" s="423">
        <v>20</v>
      </c>
      <c r="K67" s="423">
        <v>0</v>
      </c>
      <c r="L67" s="423">
        <v>220</v>
      </c>
      <c r="M67" s="251"/>
      <c r="N67" s="424">
        <v>720</v>
      </c>
      <c r="O67" s="423">
        <v>0</v>
      </c>
      <c r="P67" s="423">
        <v>0</v>
      </c>
      <c r="Q67" s="423">
        <v>720</v>
      </c>
      <c r="R67" s="403"/>
    </row>
    <row r="68" spans="1:18" ht="39.6" x14ac:dyDescent="0.3">
      <c r="A68" s="446"/>
      <c r="B68" s="446" t="s">
        <v>177</v>
      </c>
      <c r="C68" s="446" t="s">
        <v>178</v>
      </c>
      <c r="D68" s="446" t="s">
        <v>179</v>
      </c>
      <c r="E68" s="446"/>
      <c r="F68" s="446" t="s">
        <v>1694</v>
      </c>
      <c r="G68" s="343" t="str">
        <f>VLOOKUP(F68,class!A$1:B$460,2,FALSE)</f>
        <v>Unitary Authority</v>
      </c>
      <c r="H68" s="343" t="str">
        <f>IFERROR(VLOOKUP(F68,classifications!A$3:C$333,3,FALSE),VLOOKUP(F68,classifications!I$2:K$28,3,FALSE))</f>
        <v>Predominantly Urban</v>
      </c>
      <c r="I68" s="422">
        <v>770</v>
      </c>
      <c r="J68" s="422">
        <v>150</v>
      </c>
      <c r="K68" s="422">
        <v>0</v>
      </c>
      <c r="L68" s="422">
        <v>920</v>
      </c>
      <c r="M68" s="251"/>
      <c r="N68" s="424">
        <v>840</v>
      </c>
      <c r="O68" s="422">
        <v>120</v>
      </c>
      <c r="P68" s="422">
        <v>0</v>
      </c>
      <c r="Q68" s="422">
        <v>960</v>
      </c>
      <c r="R68" s="403"/>
    </row>
    <row r="69" spans="1:18" ht="39.6" x14ac:dyDescent="0.3">
      <c r="A69" s="446"/>
      <c r="B69" s="446" t="s">
        <v>180</v>
      </c>
      <c r="C69" s="446" t="s">
        <v>181</v>
      </c>
      <c r="D69" s="446" t="s">
        <v>182</v>
      </c>
      <c r="E69" s="446"/>
      <c r="F69" s="446" t="s">
        <v>1725</v>
      </c>
      <c r="G69" s="343" t="str">
        <f>VLOOKUP(F69,class!A$1:B$460,2,FALSE)</f>
        <v>Unitary Authority</v>
      </c>
      <c r="H69" s="343" t="str">
        <f>IFERROR(VLOOKUP(F69,classifications!A$3:C$333,3,FALSE),VLOOKUP(F69,classifications!I$2:K$28,3,FALSE))</f>
        <v>Predominantly Urban</v>
      </c>
      <c r="I69" s="422">
        <v>100</v>
      </c>
      <c r="J69" s="422">
        <v>40</v>
      </c>
      <c r="K69" s="422">
        <v>0</v>
      </c>
      <c r="L69" s="422">
        <v>140</v>
      </c>
      <c r="M69" s="251"/>
      <c r="N69" s="424">
        <v>140</v>
      </c>
      <c r="O69" s="422">
        <v>80</v>
      </c>
      <c r="P69" s="422">
        <v>0</v>
      </c>
      <c r="Q69" s="422">
        <v>220</v>
      </c>
      <c r="R69" s="403"/>
    </row>
    <row r="70" spans="1:18" x14ac:dyDescent="0.3">
      <c r="A70" s="446"/>
      <c r="B70" s="446"/>
      <c r="C70" s="446"/>
      <c r="D70" s="446"/>
      <c r="E70" s="446"/>
      <c r="F70" s="446"/>
      <c r="G70" s="446"/>
      <c r="H70" s="446"/>
      <c r="I70" s="251"/>
      <c r="J70" s="251"/>
      <c r="K70" s="251"/>
      <c r="L70" s="251"/>
      <c r="M70" s="251"/>
      <c r="N70" s="253"/>
      <c r="O70" s="251"/>
      <c r="P70" s="251"/>
      <c r="Q70" s="251"/>
      <c r="R70" s="403"/>
    </row>
    <row r="71" spans="1:18" ht="52.8" x14ac:dyDescent="0.3">
      <c r="A71" s="445" t="s">
        <v>183</v>
      </c>
      <c r="B71" s="445"/>
      <c r="C71" s="445"/>
      <c r="D71" s="445"/>
      <c r="E71" s="446"/>
      <c r="F71" s="445"/>
      <c r="G71" s="445"/>
      <c r="H71" s="446"/>
      <c r="I71" s="418">
        <v>14050</v>
      </c>
      <c r="J71" s="418">
        <v>2680</v>
      </c>
      <c r="K71" s="418">
        <v>880</v>
      </c>
      <c r="L71" s="418">
        <v>17600</v>
      </c>
      <c r="M71" s="251"/>
      <c r="N71" s="419">
        <v>14320</v>
      </c>
      <c r="O71" s="418">
        <v>3260</v>
      </c>
      <c r="P71" s="418">
        <v>180</v>
      </c>
      <c r="Q71" s="418">
        <v>17760</v>
      </c>
      <c r="R71" s="403"/>
    </row>
    <row r="72" spans="1:18" x14ac:dyDescent="0.3">
      <c r="A72" s="446"/>
      <c r="B72" s="446"/>
      <c r="C72" s="446"/>
      <c r="D72" s="446"/>
      <c r="E72" s="446"/>
      <c r="F72" s="446"/>
      <c r="G72" s="446"/>
      <c r="H72" s="446"/>
      <c r="I72" s="251"/>
      <c r="J72" s="251"/>
      <c r="K72" s="251"/>
      <c r="L72" s="251"/>
      <c r="M72" s="251"/>
      <c r="N72" s="253"/>
      <c r="O72" s="251"/>
      <c r="P72" s="251"/>
      <c r="Q72" s="251"/>
      <c r="R72" s="403"/>
    </row>
    <row r="73" spans="1:18" ht="57.6" x14ac:dyDescent="0.3">
      <c r="A73" s="446"/>
      <c r="B73" s="446" t="s">
        <v>184</v>
      </c>
      <c r="C73" s="446" t="s">
        <v>185</v>
      </c>
      <c r="D73" s="446" t="s">
        <v>186</v>
      </c>
      <c r="E73" s="446"/>
      <c r="F73" s="446" t="s">
        <v>187</v>
      </c>
      <c r="G73" s="343" t="str">
        <f>VLOOKUP(F73,class!A$1:B$460,2,FALSE)</f>
        <v>London Borough</v>
      </c>
      <c r="H73" s="343" t="str">
        <f>IFERROR(VLOOKUP(F73,classifications!A$3:C$333,3,FALSE),VLOOKUP(F73,classifications!I$2:K$28,3,FALSE))</f>
        <v>Predominantly Urban</v>
      </c>
      <c r="I73" s="422">
        <v>230</v>
      </c>
      <c r="J73" s="422">
        <v>160</v>
      </c>
      <c r="K73" s="422">
        <v>130</v>
      </c>
      <c r="L73" s="422">
        <v>520</v>
      </c>
      <c r="M73" s="251"/>
      <c r="N73" s="424">
        <v>220</v>
      </c>
      <c r="O73" s="422">
        <v>210</v>
      </c>
      <c r="P73" s="422">
        <v>0</v>
      </c>
      <c r="Q73" s="422">
        <v>430</v>
      </c>
      <c r="R73" s="403"/>
    </row>
    <row r="74" spans="1:18" ht="39.6" x14ac:dyDescent="0.3">
      <c r="A74" s="446"/>
      <c r="B74" s="446" t="s">
        <v>188</v>
      </c>
      <c r="C74" s="446" t="s">
        <v>189</v>
      </c>
      <c r="D74" s="446" t="s">
        <v>190</v>
      </c>
      <c r="E74" s="446"/>
      <c r="F74" s="446" t="s">
        <v>191</v>
      </c>
      <c r="G74" s="343" t="str">
        <f>VLOOKUP(F74,class!A$1:B$460,2,FALSE)</f>
        <v>London Borough</v>
      </c>
      <c r="H74" s="343" t="str">
        <f>IFERROR(VLOOKUP(F74,classifications!A$3:C$333,3,FALSE),VLOOKUP(F74,classifications!I$2:K$28,3,FALSE))</f>
        <v>Predominantly Urban</v>
      </c>
      <c r="I74" s="422">
        <v>1210</v>
      </c>
      <c r="J74" s="422">
        <v>280</v>
      </c>
      <c r="K74" s="422">
        <v>0</v>
      </c>
      <c r="L74" s="422">
        <v>1490</v>
      </c>
      <c r="M74" s="251"/>
      <c r="N74" s="424">
        <v>510</v>
      </c>
      <c r="O74" s="422">
        <v>100</v>
      </c>
      <c r="P74" s="422">
        <v>0</v>
      </c>
      <c r="Q74" s="422">
        <v>610</v>
      </c>
      <c r="R74" s="403"/>
    </row>
    <row r="75" spans="1:18" ht="39.6" x14ac:dyDescent="0.3">
      <c r="A75" s="446"/>
      <c r="B75" s="446" t="s">
        <v>192</v>
      </c>
      <c r="C75" s="446" t="s">
        <v>193</v>
      </c>
      <c r="D75" s="446" t="s">
        <v>194</v>
      </c>
      <c r="E75" s="446"/>
      <c r="F75" s="446" t="s">
        <v>195</v>
      </c>
      <c r="G75" s="343" t="str">
        <f>VLOOKUP(F75,class!A$1:B$460,2,FALSE)</f>
        <v>London Borough</v>
      </c>
      <c r="H75" s="343" t="str">
        <f>IFERROR(VLOOKUP(F75,classifications!A$3:C$333,3,FALSE),VLOOKUP(F75,classifications!I$2:K$28,3,FALSE))</f>
        <v>Predominantly Urban</v>
      </c>
      <c r="I75" s="422">
        <v>230</v>
      </c>
      <c r="J75" s="422">
        <v>610</v>
      </c>
      <c r="K75" s="422">
        <v>0</v>
      </c>
      <c r="L75" s="422">
        <v>840</v>
      </c>
      <c r="M75" s="251"/>
      <c r="N75" s="424">
        <v>210</v>
      </c>
      <c r="O75" s="422">
        <v>40</v>
      </c>
      <c r="P75" s="422">
        <v>0</v>
      </c>
      <c r="Q75" s="422">
        <v>250</v>
      </c>
      <c r="R75" s="403"/>
    </row>
    <row r="76" spans="1:18" ht="39.6" x14ac:dyDescent="0.3">
      <c r="A76" s="446"/>
      <c r="B76" s="446" t="s">
        <v>196</v>
      </c>
      <c r="C76" s="446" t="s">
        <v>197</v>
      </c>
      <c r="D76" s="446" t="s">
        <v>198</v>
      </c>
      <c r="E76" s="446"/>
      <c r="F76" s="446" t="s">
        <v>199</v>
      </c>
      <c r="G76" s="343" t="str">
        <f>VLOOKUP(F76,class!A$1:B$460,2,FALSE)</f>
        <v>London Borough</v>
      </c>
      <c r="H76" s="343" t="str">
        <f>IFERROR(VLOOKUP(F76,classifications!A$3:C$333,3,FALSE),VLOOKUP(F76,classifications!I$2:K$28,3,FALSE))</f>
        <v>Predominantly Urban</v>
      </c>
      <c r="I76" s="422">
        <v>60</v>
      </c>
      <c r="J76" s="422">
        <v>0</v>
      </c>
      <c r="K76" s="422">
        <v>0</v>
      </c>
      <c r="L76" s="422">
        <v>60</v>
      </c>
      <c r="M76" s="251"/>
      <c r="N76" s="424">
        <v>170</v>
      </c>
      <c r="O76" s="422">
        <v>140</v>
      </c>
      <c r="P76" s="422">
        <v>0</v>
      </c>
      <c r="Q76" s="422">
        <v>310</v>
      </c>
      <c r="R76" s="403"/>
    </row>
    <row r="77" spans="1:18" ht="39.6" x14ac:dyDescent="0.3">
      <c r="A77" s="446"/>
      <c r="B77" s="446" t="s">
        <v>200</v>
      </c>
      <c r="C77" s="446" t="s">
        <v>201</v>
      </c>
      <c r="D77" s="446" t="s">
        <v>202</v>
      </c>
      <c r="E77" s="446"/>
      <c r="F77" s="446" t="s">
        <v>203</v>
      </c>
      <c r="G77" s="343" t="str">
        <f>VLOOKUP(F77,class!A$1:B$460,2,FALSE)</f>
        <v>London Borough</v>
      </c>
      <c r="H77" s="343" t="str">
        <f>IFERROR(VLOOKUP(F77,classifications!A$3:C$333,3,FALSE),VLOOKUP(F77,classifications!I$2:K$28,3,FALSE))</f>
        <v>Predominantly Urban</v>
      </c>
      <c r="I77" s="422">
        <v>240</v>
      </c>
      <c r="J77" s="423">
        <v>30</v>
      </c>
      <c r="K77" s="423">
        <v>0</v>
      </c>
      <c r="L77" s="423">
        <v>270</v>
      </c>
      <c r="M77" s="251"/>
      <c r="N77" s="424">
        <v>280</v>
      </c>
      <c r="O77" s="423">
        <v>70</v>
      </c>
      <c r="P77" s="423">
        <v>0</v>
      </c>
      <c r="Q77" s="423">
        <v>350</v>
      </c>
      <c r="R77" s="403"/>
    </row>
    <row r="78" spans="1:18" ht="39.6" x14ac:dyDescent="0.3">
      <c r="A78" s="446"/>
      <c r="B78" s="446" t="s">
        <v>204</v>
      </c>
      <c r="C78" s="446" t="s">
        <v>205</v>
      </c>
      <c r="D78" s="446" t="s">
        <v>206</v>
      </c>
      <c r="E78" s="446"/>
      <c r="F78" s="446" t="s">
        <v>207</v>
      </c>
      <c r="G78" s="343" t="str">
        <f>VLOOKUP(F78,class!A$1:B$460,2,FALSE)</f>
        <v>London Borough</v>
      </c>
      <c r="H78" s="343" t="str">
        <f>IFERROR(VLOOKUP(F78,classifications!A$3:C$333,3,FALSE),VLOOKUP(F78,classifications!I$2:K$28,3,FALSE))</f>
        <v>Predominantly Urban</v>
      </c>
      <c r="I78" s="422">
        <v>670</v>
      </c>
      <c r="J78" s="422">
        <v>0</v>
      </c>
      <c r="K78" s="422">
        <v>0</v>
      </c>
      <c r="L78" s="422">
        <v>670</v>
      </c>
      <c r="M78" s="251"/>
      <c r="N78" s="424">
        <v>40</v>
      </c>
      <c r="O78" s="422">
        <v>0</v>
      </c>
      <c r="P78" s="422">
        <v>0</v>
      </c>
      <c r="Q78" s="422">
        <v>40</v>
      </c>
      <c r="R78" s="403"/>
    </row>
    <row r="79" spans="1:18" ht="39.6" x14ac:dyDescent="0.3">
      <c r="A79" s="446"/>
      <c r="B79" s="446" t="s">
        <v>208</v>
      </c>
      <c r="C79" s="446" t="s">
        <v>209</v>
      </c>
      <c r="D79" s="446" t="s">
        <v>210</v>
      </c>
      <c r="E79" s="446"/>
      <c r="F79" s="446" t="s">
        <v>211</v>
      </c>
      <c r="G79" s="343" t="str">
        <f>VLOOKUP(F79,class!A$1:B$460,2,FALSE)</f>
        <v>London Borough</v>
      </c>
      <c r="H79" s="343" t="str">
        <f>IFERROR(VLOOKUP(F79,classifications!A$3:C$333,3,FALSE),VLOOKUP(F79,classifications!I$2:K$28,3,FALSE))</f>
        <v>Predominantly Urban</v>
      </c>
      <c r="I79" s="422">
        <v>0</v>
      </c>
      <c r="J79" s="422">
        <v>0</v>
      </c>
      <c r="K79" s="422">
        <v>0</v>
      </c>
      <c r="L79" s="422">
        <v>0</v>
      </c>
      <c r="M79" s="251"/>
      <c r="N79" s="424">
        <v>0</v>
      </c>
      <c r="O79" s="422">
        <v>0</v>
      </c>
      <c r="P79" s="422">
        <v>0</v>
      </c>
      <c r="Q79" s="422">
        <v>0</v>
      </c>
      <c r="R79" s="403"/>
    </row>
    <row r="80" spans="1:18" ht="39.6" x14ac:dyDescent="0.3">
      <c r="A80" s="446"/>
      <c r="B80" s="446" t="s">
        <v>212</v>
      </c>
      <c r="C80" s="446" t="s">
        <v>213</v>
      </c>
      <c r="D80" s="446" t="s">
        <v>214</v>
      </c>
      <c r="E80" s="446"/>
      <c r="F80" s="446" t="s">
        <v>215</v>
      </c>
      <c r="G80" s="343" t="str">
        <f>VLOOKUP(F80,class!A$1:B$460,2,FALSE)</f>
        <v>London Borough</v>
      </c>
      <c r="H80" s="343" t="str">
        <f>IFERROR(VLOOKUP(F80,classifications!A$3:C$333,3,FALSE),VLOOKUP(F80,classifications!I$2:K$28,3,FALSE))</f>
        <v>Predominantly Urban</v>
      </c>
      <c r="I80" s="423">
        <v>870</v>
      </c>
      <c r="J80" s="423">
        <v>210</v>
      </c>
      <c r="K80" s="423">
        <v>0</v>
      </c>
      <c r="L80" s="423">
        <v>1080</v>
      </c>
      <c r="M80" s="251"/>
      <c r="N80" s="425">
        <v>1160</v>
      </c>
      <c r="O80" s="423">
        <v>20</v>
      </c>
      <c r="P80" s="423">
        <v>0</v>
      </c>
      <c r="Q80" s="423">
        <v>1180</v>
      </c>
      <c r="R80" s="403"/>
    </row>
    <row r="81" spans="1:18" ht="39.6" x14ac:dyDescent="0.3">
      <c r="A81" s="446"/>
      <c r="B81" s="446" t="s">
        <v>216</v>
      </c>
      <c r="C81" s="446" t="s">
        <v>217</v>
      </c>
      <c r="D81" s="446" t="s">
        <v>218</v>
      </c>
      <c r="E81" s="446"/>
      <c r="F81" s="446" t="s">
        <v>219</v>
      </c>
      <c r="G81" s="343" t="str">
        <f>VLOOKUP(F81,class!A$1:B$460,2,FALSE)</f>
        <v>London Borough</v>
      </c>
      <c r="H81" s="343" t="str">
        <f>IFERROR(VLOOKUP(F81,classifications!A$3:C$333,3,FALSE),VLOOKUP(F81,classifications!I$2:K$28,3,FALSE))</f>
        <v>Predominantly Urban</v>
      </c>
      <c r="I81" s="422">
        <v>620</v>
      </c>
      <c r="J81" s="422">
        <v>90</v>
      </c>
      <c r="K81" s="422">
        <v>0</v>
      </c>
      <c r="L81" s="422">
        <v>710</v>
      </c>
      <c r="M81" s="251"/>
      <c r="N81" s="424">
        <v>520</v>
      </c>
      <c r="O81" s="422">
        <v>450</v>
      </c>
      <c r="P81" s="422">
        <v>0</v>
      </c>
      <c r="Q81" s="422">
        <v>980</v>
      </c>
      <c r="R81" s="403"/>
    </row>
    <row r="82" spans="1:18" ht="39.6" x14ac:dyDescent="0.3">
      <c r="A82" s="446"/>
      <c r="B82" s="446" t="s">
        <v>220</v>
      </c>
      <c r="C82" s="446" t="s">
        <v>221</v>
      </c>
      <c r="D82" s="446" t="s">
        <v>222</v>
      </c>
      <c r="E82" s="446"/>
      <c r="F82" s="446" t="s">
        <v>223</v>
      </c>
      <c r="G82" s="343" t="str">
        <f>VLOOKUP(F82,class!A$1:B$460,2,FALSE)</f>
        <v>London Borough</v>
      </c>
      <c r="H82" s="343" t="str">
        <f>IFERROR(VLOOKUP(F82,classifications!A$3:C$333,3,FALSE),VLOOKUP(F82,classifications!I$2:K$28,3,FALSE))</f>
        <v>Predominantly Urban</v>
      </c>
      <c r="I82" s="422">
        <v>400</v>
      </c>
      <c r="J82" s="422">
        <v>50</v>
      </c>
      <c r="K82" s="422">
        <v>0</v>
      </c>
      <c r="L82" s="422">
        <v>450</v>
      </c>
      <c r="M82" s="251"/>
      <c r="N82" s="424">
        <v>310</v>
      </c>
      <c r="O82" s="422">
        <v>80</v>
      </c>
      <c r="P82" s="422">
        <v>0</v>
      </c>
      <c r="Q82" s="422">
        <v>380</v>
      </c>
      <c r="R82" s="403"/>
    </row>
    <row r="83" spans="1:18" ht="39.6" x14ac:dyDescent="0.3">
      <c r="A83" s="446"/>
      <c r="B83" s="446" t="s">
        <v>224</v>
      </c>
      <c r="C83" s="446" t="s">
        <v>225</v>
      </c>
      <c r="D83" s="446" t="s">
        <v>226</v>
      </c>
      <c r="E83" s="446"/>
      <c r="F83" s="446" t="s">
        <v>227</v>
      </c>
      <c r="G83" s="343" t="str">
        <f>VLOOKUP(F83,class!A$1:B$460,2,FALSE)</f>
        <v>London Borough</v>
      </c>
      <c r="H83" s="343" t="str">
        <f>IFERROR(VLOOKUP(F83,classifications!A$3:C$333,3,FALSE),VLOOKUP(F83,classifications!I$2:K$28,3,FALSE))</f>
        <v>Predominantly Urban</v>
      </c>
      <c r="I83" s="422">
        <v>700</v>
      </c>
      <c r="J83" s="422">
        <v>190</v>
      </c>
      <c r="K83" s="422">
        <v>80</v>
      </c>
      <c r="L83" s="422">
        <v>970</v>
      </c>
      <c r="M83" s="251"/>
      <c r="N83" s="424">
        <v>790</v>
      </c>
      <c r="O83" s="422">
        <v>70</v>
      </c>
      <c r="P83" s="422">
        <v>0</v>
      </c>
      <c r="Q83" s="422">
        <v>860</v>
      </c>
      <c r="R83" s="403"/>
    </row>
    <row r="84" spans="1:18" ht="39.6" x14ac:dyDescent="0.3">
      <c r="A84" s="446"/>
      <c r="B84" s="446" t="s">
        <v>228</v>
      </c>
      <c r="C84" s="446" t="s">
        <v>229</v>
      </c>
      <c r="D84" s="446" t="s">
        <v>230</v>
      </c>
      <c r="E84" s="446"/>
      <c r="F84" s="446" t="s">
        <v>231</v>
      </c>
      <c r="G84" s="343" t="str">
        <f>VLOOKUP(F84,class!A$1:B$460,2,FALSE)</f>
        <v>London Borough</v>
      </c>
      <c r="H84" s="343" t="str">
        <f>IFERROR(VLOOKUP(F84,classifications!A$3:C$333,3,FALSE),VLOOKUP(F84,classifications!I$2:K$28,3,FALSE))</f>
        <v>Predominantly Urban</v>
      </c>
      <c r="I84" s="422">
        <v>70</v>
      </c>
      <c r="J84" s="422">
        <v>0</v>
      </c>
      <c r="K84" s="422">
        <v>0</v>
      </c>
      <c r="L84" s="422">
        <v>70</v>
      </c>
      <c r="M84" s="251"/>
      <c r="N84" s="424">
        <v>290</v>
      </c>
      <c r="O84" s="422">
        <v>370</v>
      </c>
      <c r="P84" s="422">
        <v>10</v>
      </c>
      <c r="Q84" s="422">
        <v>670</v>
      </c>
      <c r="R84" s="403"/>
    </row>
    <row r="85" spans="1:18" ht="43.2" x14ac:dyDescent="0.3">
      <c r="A85" s="446"/>
      <c r="B85" s="446" t="s">
        <v>232</v>
      </c>
      <c r="C85" s="446" t="s">
        <v>233</v>
      </c>
      <c r="D85" s="446" t="s">
        <v>234</v>
      </c>
      <c r="E85" s="446"/>
      <c r="F85" s="446" t="s">
        <v>235</v>
      </c>
      <c r="G85" s="343" t="str">
        <f>VLOOKUP(F85,class!A$1:B$460,2,FALSE)</f>
        <v>London Borough</v>
      </c>
      <c r="H85" s="343" t="str">
        <f>IFERROR(VLOOKUP(F85,classifications!A$3:C$333,3,FALSE),VLOOKUP(F85,classifications!I$2:K$28,3,FALSE))</f>
        <v>Predominantly Urban</v>
      </c>
      <c r="I85" s="423">
        <v>570</v>
      </c>
      <c r="J85" s="423">
        <v>130</v>
      </c>
      <c r="K85" s="423">
        <v>0</v>
      </c>
      <c r="L85" s="423">
        <v>700</v>
      </c>
      <c r="M85" s="251"/>
      <c r="N85" s="425">
        <v>480</v>
      </c>
      <c r="O85" s="423">
        <v>70</v>
      </c>
      <c r="P85" s="423">
        <v>0</v>
      </c>
      <c r="Q85" s="423">
        <v>550</v>
      </c>
      <c r="R85" s="403"/>
    </row>
    <row r="86" spans="1:18" ht="39.6" x14ac:dyDescent="0.3">
      <c r="A86" s="446"/>
      <c r="B86" s="446" t="s">
        <v>236</v>
      </c>
      <c r="C86" s="446" t="s">
        <v>237</v>
      </c>
      <c r="D86" s="446" t="s">
        <v>238</v>
      </c>
      <c r="E86" s="446"/>
      <c r="F86" s="446" t="s">
        <v>239</v>
      </c>
      <c r="G86" s="343" t="str">
        <f>VLOOKUP(F86,class!A$1:B$460,2,FALSE)</f>
        <v>London Borough</v>
      </c>
      <c r="H86" s="343" t="str">
        <f>IFERROR(VLOOKUP(F86,classifications!A$3:C$333,3,FALSE),VLOOKUP(F86,classifications!I$2:K$28,3,FALSE))</f>
        <v>Predominantly Urban</v>
      </c>
      <c r="I86" s="422">
        <v>800</v>
      </c>
      <c r="J86" s="422">
        <v>0</v>
      </c>
      <c r="K86" s="422">
        <v>20</v>
      </c>
      <c r="L86" s="422">
        <v>820</v>
      </c>
      <c r="M86" s="251"/>
      <c r="N86" s="424">
        <v>800</v>
      </c>
      <c r="O86" s="422">
        <v>0</v>
      </c>
      <c r="P86" s="422">
        <v>40</v>
      </c>
      <c r="Q86" s="422">
        <v>850</v>
      </c>
      <c r="R86" s="403"/>
    </row>
    <row r="87" spans="1:18" ht="39.6" x14ac:dyDescent="0.3">
      <c r="A87" s="446"/>
      <c r="B87" s="446" t="s">
        <v>240</v>
      </c>
      <c r="C87" s="446" t="s">
        <v>241</v>
      </c>
      <c r="D87" s="446" t="s">
        <v>242</v>
      </c>
      <c r="E87" s="446"/>
      <c r="F87" s="446" t="s">
        <v>243</v>
      </c>
      <c r="G87" s="343" t="str">
        <f>VLOOKUP(F87,class!A$1:B$460,2,FALSE)</f>
        <v>London Borough</v>
      </c>
      <c r="H87" s="343" t="str">
        <f>IFERROR(VLOOKUP(F87,classifications!A$3:C$333,3,FALSE),VLOOKUP(F87,classifications!I$2:K$28,3,FALSE))</f>
        <v>Predominantly Urban</v>
      </c>
      <c r="I87" s="422">
        <v>280</v>
      </c>
      <c r="J87" s="422">
        <v>0</v>
      </c>
      <c r="K87" s="422">
        <v>0</v>
      </c>
      <c r="L87" s="422">
        <v>280</v>
      </c>
      <c r="M87" s="251"/>
      <c r="N87" s="424">
        <v>80</v>
      </c>
      <c r="O87" s="422">
        <v>160</v>
      </c>
      <c r="P87" s="422">
        <v>0</v>
      </c>
      <c r="Q87" s="422">
        <v>230</v>
      </c>
      <c r="R87" s="403"/>
    </row>
    <row r="88" spans="1:18" ht="39.6" x14ac:dyDescent="0.3">
      <c r="A88" s="446"/>
      <c r="B88" s="446" t="s">
        <v>244</v>
      </c>
      <c r="C88" s="446" t="s">
        <v>245</v>
      </c>
      <c r="D88" s="446" t="s">
        <v>246</v>
      </c>
      <c r="E88" s="446"/>
      <c r="F88" s="446" t="s">
        <v>247</v>
      </c>
      <c r="G88" s="343" t="str">
        <f>VLOOKUP(F88,class!A$1:B$460,2,FALSE)</f>
        <v>London Borough</v>
      </c>
      <c r="H88" s="343" t="str">
        <f>IFERROR(VLOOKUP(F88,classifications!A$3:C$333,3,FALSE),VLOOKUP(F88,classifications!I$2:K$28,3,FALSE))</f>
        <v>Predominantly Urban</v>
      </c>
      <c r="I88" s="422">
        <v>220</v>
      </c>
      <c r="J88" s="422">
        <v>40</v>
      </c>
      <c r="K88" s="422">
        <v>140</v>
      </c>
      <c r="L88" s="422">
        <v>390</v>
      </c>
      <c r="M88" s="251"/>
      <c r="N88" s="424">
        <v>290</v>
      </c>
      <c r="O88" s="422">
        <v>190</v>
      </c>
      <c r="P88" s="422">
        <v>0</v>
      </c>
      <c r="Q88" s="422">
        <v>480</v>
      </c>
      <c r="R88" s="403"/>
    </row>
    <row r="89" spans="1:18" ht="39.6" x14ac:dyDescent="0.3">
      <c r="A89" s="446"/>
      <c r="B89" s="446" t="s">
        <v>248</v>
      </c>
      <c r="C89" s="446" t="s">
        <v>249</v>
      </c>
      <c r="D89" s="446" t="s">
        <v>250</v>
      </c>
      <c r="E89" s="446"/>
      <c r="F89" s="446" t="s">
        <v>251</v>
      </c>
      <c r="G89" s="343" t="str">
        <f>VLOOKUP(F89,class!A$1:B$460,2,FALSE)</f>
        <v>London Borough</v>
      </c>
      <c r="H89" s="343" t="str">
        <f>IFERROR(VLOOKUP(F89,classifications!A$3:C$333,3,FALSE),VLOOKUP(F89,classifications!I$2:K$28,3,FALSE))</f>
        <v>Predominantly Urban</v>
      </c>
      <c r="I89" s="422">
        <v>410</v>
      </c>
      <c r="J89" s="422">
        <v>210</v>
      </c>
      <c r="K89" s="422">
        <v>0</v>
      </c>
      <c r="L89" s="422">
        <v>630</v>
      </c>
      <c r="M89" s="251"/>
      <c r="N89" s="424">
        <v>330</v>
      </c>
      <c r="O89" s="422">
        <v>240</v>
      </c>
      <c r="P89" s="422">
        <v>0</v>
      </c>
      <c r="Q89" s="422">
        <v>570</v>
      </c>
      <c r="R89" s="403"/>
    </row>
    <row r="90" spans="1:18" ht="39.6" x14ac:dyDescent="0.3">
      <c r="A90" s="446"/>
      <c r="B90" s="446" t="s">
        <v>252</v>
      </c>
      <c r="C90" s="446" t="s">
        <v>253</v>
      </c>
      <c r="D90" s="446" t="s">
        <v>254</v>
      </c>
      <c r="E90" s="446"/>
      <c r="F90" s="446" t="s">
        <v>255</v>
      </c>
      <c r="G90" s="343" t="str">
        <f>VLOOKUP(F90,class!A$1:B$460,2,FALSE)</f>
        <v>London Borough</v>
      </c>
      <c r="H90" s="343" t="str">
        <f>IFERROR(VLOOKUP(F90,classifications!A$3:C$333,3,FALSE),VLOOKUP(F90,classifications!I$2:K$28,3,FALSE))</f>
        <v>Predominantly Urban</v>
      </c>
      <c r="I90" s="422">
        <v>850</v>
      </c>
      <c r="J90" s="422">
        <v>80</v>
      </c>
      <c r="K90" s="422">
        <v>200</v>
      </c>
      <c r="L90" s="422">
        <v>1140</v>
      </c>
      <c r="M90" s="251"/>
      <c r="N90" s="424">
        <v>380</v>
      </c>
      <c r="O90" s="422">
        <v>100</v>
      </c>
      <c r="P90" s="422">
        <v>10</v>
      </c>
      <c r="Q90" s="422">
        <v>490</v>
      </c>
      <c r="R90" s="403"/>
    </row>
    <row r="91" spans="1:18" ht="39.6" x14ac:dyDescent="0.3">
      <c r="A91" s="446"/>
      <c r="B91" s="446" t="s">
        <v>256</v>
      </c>
      <c r="C91" s="446" t="s">
        <v>257</v>
      </c>
      <c r="D91" s="446" t="s">
        <v>258</v>
      </c>
      <c r="E91" s="446"/>
      <c r="F91" s="446" t="s">
        <v>259</v>
      </c>
      <c r="G91" s="343" t="str">
        <f>VLOOKUP(F91,class!A$1:B$460,2,FALSE)</f>
        <v>London Borough</v>
      </c>
      <c r="H91" s="343" t="str">
        <f>IFERROR(VLOOKUP(F91,classifications!A$3:C$333,3,FALSE),VLOOKUP(F91,classifications!I$2:K$28,3,FALSE))</f>
        <v>Predominantly Urban</v>
      </c>
      <c r="I91" s="422">
        <v>120</v>
      </c>
      <c r="J91" s="422">
        <v>40</v>
      </c>
      <c r="K91" s="422">
        <v>0</v>
      </c>
      <c r="L91" s="422">
        <v>150</v>
      </c>
      <c r="M91" s="251"/>
      <c r="N91" s="424">
        <v>80</v>
      </c>
      <c r="O91" s="422">
        <v>0</v>
      </c>
      <c r="P91" s="422">
        <v>0</v>
      </c>
      <c r="Q91" s="422">
        <v>80</v>
      </c>
      <c r="R91" s="403"/>
    </row>
    <row r="92" spans="1:18" ht="43.2" x14ac:dyDescent="0.3">
      <c r="A92" s="446"/>
      <c r="B92" s="446" t="s">
        <v>260</v>
      </c>
      <c r="C92" s="446" t="s">
        <v>261</v>
      </c>
      <c r="D92" s="446" t="s">
        <v>262</v>
      </c>
      <c r="E92" s="446"/>
      <c r="F92" s="446" t="s">
        <v>263</v>
      </c>
      <c r="G92" s="343" t="str">
        <f>VLOOKUP(F92,class!A$1:B$460,2,FALSE)</f>
        <v>London Borough</v>
      </c>
      <c r="H92" s="343" t="str">
        <f>IFERROR(VLOOKUP(F92,classifications!A$3:C$333,3,FALSE),VLOOKUP(F92,classifications!I$2:K$28,3,FALSE))</f>
        <v>Predominantly Urban</v>
      </c>
      <c r="I92" s="422">
        <v>20</v>
      </c>
      <c r="J92" s="422">
        <v>0</v>
      </c>
      <c r="K92" s="422">
        <v>0</v>
      </c>
      <c r="L92" s="422">
        <v>20</v>
      </c>
      <c r="M92" s="251"/>
      <c r="N92" s="424">
        <v>40</v>
      </c>
      <c r="O92" s="422">
        <v>0</v>
      </c>
      <c r="P92" s="422">
        <v>0</v>
      </c>
      <c r="Q92" s="422">
        <v>40</v>
      </c>
      <c r="R92" s="403"/>
    </row>
    <row r="93" spans="1:18" ht="43.2" x14ac:dyDescent="0.3">
      <c r="A93" s="446"/>
      <c r="B93" s="446" t="s">
        <v>264</v>
      </c>
      <c r="C93" s="446" t="s">
        <v>265</v>
      </c>
      <c r="D93" s="446" t="s">
        <v>266</v>
      </c>
      <c r="E93" s="446"/>
      <c r="F93" s="446" t="s">
        <v>267</v>
      </c>
      <c r="G93" s="343" t="str">
        <f>VLOOKUP(F93,class!A$1:B$460,2,FALSE)</f>
        <v>London Borough</v>
      </c>
      <c r="H93" s="343" t="str">
        <f>IFERROR(VLOOKUP(F93,classifications!A$3:C$333,3,FALSE),VLOOKUP(F93,classifications!I$2:K$28,3,FALSE))</f>
        <v>Predominantly Urban</v>
      </c>
      <c r="I93" s="422">
        <v>40</v>
      </c>
      <c r="J93" s="422">
        <v>0</v>
      </c>
      <c r="K93" s="422">
        <v>0</v>
      </c>
      <c r="L93" s="422">
        <v>40</v>
      </c>
      <c r="M93" s="251"/>
      <c r="N93" s="424">
        <v>110</v>
      </c>
      <c r="O93" s="422">
        <v>0</v>
      </c>
      <c r="P93" s="422">
        <v>0</v>
      </c>
      <c r="Q93" s="422">
        <v>110</v>
      </c>
      <c r="R93" s="403"/>
    </row>
    <row r="94" spans="1:18" ht="39.6" x14ac:dyDescent="0.3">
      <c r="A94" s="446"/>
      <c r="B94" s="446" t="s">
        <v>268</v>
      </c>
      <c r="C94" s="446" t="s">
        <v>269</v>
      </c>
      <c r="D94" s="446" t="s">
        <v>270</v>
      </c>
      <c r="E94" s="446"/>
      <c r="F94" s="446" t="s">
        <v>271</v>
      </c>
      <c r="G94" s="343" t="str">
        <f>VLOOKUP(F94,class!A$1:B$460,2,FALSE)</f>
        <v>London Borough</v>
      </c>
      <c r="H94" s="343" t="str">
        <f>IFERROR(VLOOKUP(F94,classifications!A$3:C$333,3,FALSE),VLOOKUP(F94,classifications!I$2:K$28,3,FALSE))</f>
        <v>Predominantly Urban</v>
      </c>
      <c r="I94" s="422">
        <v>200</v>
      </c>
      <c r="J94" s="422">
        <v>70</v>
      </c>
      <c r="K94" s="422">
        <v>0</v>
      </c>
      <c r="L94" s="422">
        <v>270</v>
      </c>
      <c r="M94" s="251"/>
      <c r="N94" s="424">
        <v>90</v>
      </c>
      <c r="O94" s="422">
        <v>0</v>
      </c>
      <c r="P94" s="422">
        <v>0</v>
      </c>
      <c r="Q94" s="422">
        <v>90</v>
      </c>
      <c r="R94" s="403"/>
    </row>
    <row r="95" spans="1:18" ht="39.6" x14ac:dyDescent="0.3">
      <c r="A95" s="446"/>
      <c r="B95" s="446" t="s">
        <v>272</v>
      </c>
      <c r="C95" s="446" t="s">
        <v>273</v>
      </c>
      <c r="D95" s="446" t="s">
        <v>274</v>
      </c>
      <c r="E95" s="446"/>
      <c r="F95" s="446" t="s">
        <v>275</v>
      </c>
      <c r="G95" s="343" t="str">
        <f>VLOOKUP(F95,class!A$1:B$460,2,FALSE)</f>
        <v>London Borough</v>
      </c>
      <c r="H95" s="343" t="str">
        <f>IFERROR(VLOOKUP(F95,classifications!A$3:C$333,3,FALSE),VLOOKUP(F95,classifications!I$2:K$28,3,FALSE))</f>
        <v>Predominantly Urban</v>
      </c>
      <c r="I95" s="423">
        <v>290</v>
      </c>
      <c r="J95" s="423">
        <v>60</v>
      </c>
      <c r="K95" s="423">
        <v>0</v>
      </c>
      <c r="L95" s="423">
        <v>340</v>
      </c>
      <c r="M95" s="251"/>
      <c r="N95" s="425">
        <v>100</v>
      </c>
      <c r="O95" s="423">
        <v>60</v>
      </c>
      <c r="P95" s="423">
        <v>0</v>
      </c>
      <c r="Q95" s="423">
        <v>160</v>
      </c>
      <c r="R95" s="403"/>
    </row>
    <row r="96" spans="1:18" ht="39.6" x14ac:dyDescent="0.3">
      <c r="A96" s="446"/>
      <c r="B96" s="446" t="s">
        <v>276</v>
      </c>
      <c r="C96" s="446" t="s">
        <v>277</v>
      </c>
      <c r="D96" s="446" t="s">
        <v>278</v>
      </c>
      <c r="E96" s="446"/>
      <c r="F96" s="446" t="s">
        <v>279</v>
      </c>
      <c r="G96" s="343" t="str">
        <f>VLOOKUP(F96,class!A$1:B$460,2,FALSE)</f>
        <v>London Borough</v>
      </c>
      <c r="H96" s="343" t="str">
        <f>IFERROR(VLOOKUP(F96,classifications!A$3:C$333,3,FALSE),VLOOKUP(F96,classifications!I$2:K$28,3,FALSE))</f>
        <v>Predominantly Urban</v>
      </c>
      <c r="I96" s="422">
        <v>210</v>
      </c>
      <c r="J96" s="422">
        <v>0</v>
      </c>
      <c r="K96" s="422">
        <v>0</v>
      </c>
      <c r="L96" s="422">
        <v>210</v>
      </c>
      <c r="M96" s="251"/>
      <c r="N96" s="424">
        <v>740</v>
      </c>
      <c r="O96" s="422">
        <v>0</v>
      </c>
      <c r="P96" s="422">
        <v>0</v>
      </c>
      <c r="Q96" s="422">
        <v>740</v>
      </c>
      <c r="R96" s="403"/>
    </row>
    <row r="97" spans="1:18" ht="39.6" x14ac:dyDescent="0.3">
      <c r="A97" s="446"/>
      <c r="B97" s="446" t="s">
        <v>280</v>
      </c>
      <c r="C97" s="446" t="s">
        <v>281</v>
      </c>
      <c r="D97" s="446" t="s">
        <v>282</v>
      </c>
      <c r="E97" s="446"/>
      <c r="F97" s="446" t="s">
        <v>283</v>
      </c>
      <c r="G97" s="343" t="str">
        <f>VLOOKUP(F97,class!A$1:B$460,2,FALSE)</f>
        <v>London Borough</v>
      </c>
      <c r="H97" s="343" t="str">
        <f>IFERROR(VLOOKUP(F97,classifications!A$3:C$333,3,FALSE),VLOOKUP(F97,classifications!I$2:K$28,3,FALSE))</f>
        <v>Predominantly Urban</v>
      </c>
      <c r="I97" s="423">
        <v>480</v>
      </c>
      <c r="J97" s="423">
        <v>220</v>
      </c>
      <c r="K97" s="423">
        <v>40</v>
      </c>
      <c r="L97" s="423">
        <v>740</v>
      </c>
      <c r="M97" s="251"/>
      <c r="N97" s="425">
        <v>1110</v>
      </c>
      <c r="O97" s="423">
        <v>200</v>
      </c>
      <c r="P97" s="423">
        <v>0</v>
      </c>
      <c r="Q97" s="423">
        <v>1310</v>
      </c>
      <c r="R97" s="403"/>
    </row>
    <row r="98" spans="1:18" ht="39.6" x14ac:dyDescent="0.3">
      <c r="A98" s="446"/>
      <c r="B98" s="446" t="s">
        <v>284</v>
      </c>
      <c r="C98" s="446" t="s">
        <v>285</v>
      </c>
      <c r="D98" s="446" t="s">
        <v>286</v>
      </c>
      <c r="E98" s="446"/>
      <c r="F98" s="446" t="s">
        <v>287</v>
      </c>
      <c r="G98" s="343" t="str">
        <f>VLOOKUP(F98,class!A$1:B$460,2,FALSE)</f>
        <v>London Borough</v>
      </c>
      <c r="H98" s="343" t="str">
        <f>IFERROR(VLOOKUP(F98,classifications!A$3:C$333,3,FALSE),VLOOKUP(F98,classifications!I$2:K$28,3,FALSE))</f>
        <v>Predominantly Urban</v>
      </c>
      <c r="I98" s="422">
        <v>210</v>
      </c>
      <c r="J98" s="422">
        <v>20</v>
      </c>
      <c r="K98" s="422">
        <v>10</v>
      </c>
      <c r="L98" s="422">
        <v>230</v>
      </c>
      <c r="M98" s="251"/>
      <c r="N98" s="424">
        <v>90</v>
      </c>
      <c r="O98" s="422">
        <v>30</v>
      </c>
      <c r="P98" s="422">
        <v>0</v>
      </c>
      <c r="Q98" s="422">
        <v>120</v>
      </c>
      <c r="R98" s="403"/>
    </row>
    <row r="99" spans="1:18" ht="43.2" x14ac:dyDescent="0.3">
      <c r="A99" s="446"/>
      <c r="B99" s="446" t="s">
        <v>288</v>
      </c>
      <c r="C99" s="446" t="s">
        <v>289</v>
      </c>
      <c r="D99" s="446" t="s">
        <v>290</v>
      </c>
      <c r="E99" s="446"/>
      <c r="F99" s="446" t="s">
        <v>291</v>
      </c>
      <c r="G99" s="343" t="str">
        <f>VLOOKUP(F99,class!A$1:B$460,2,FALSE)</f>
        <v>London Borough</v>
      </c>
      <c r="H99" s="343" t="str">
        <f>IFERROR(VLOOKUP(F99,classifications!A$3:C$333,3,FALSE),VLOOKUP(F99,classifications!I$2:K$28,3,FALSE))</f>
        <v>Predominantly Urban</v>
      </c>
      <c r="I99" s="422">
        <v>20</v>
      </c>
      <c r="J99" s="422">
        <v>10</v>
      </c>
      <c r="K99" s="422">
        <v>0</v>
      </c>
      <c r="L99" s="422">
        <v>40</v>
      </c>
      <c r="M99" s="251"/>
      <c r="N99" s="424">
        <v>20</v>
      </c>
      <c r="O99" s="422">
        <v>0</v>
      </c>
      <c r="P99" s="422">
        <v>0</v>
      </c>
      <c r="Q99" s="422">
        <v>20</v>
      </c>
      <c r="R99" s="403"/>
    </row>
    <row r="100" spans="1:18" ht="39.6" x14ac:dyDescent="0.3">
      <c r="A100" s="446"/>
      <c r="B100" s="446" t="s">
        <v>292</v>
      </c>
      <c r="C100" s="446" t="s">
        <v>293</v>
      </c>
      <c r="D100" s="446" t="s">
        <v>294</v>
      </c>
      <c r="E100" s="446"/>
      <c r="F100" s="446" t="s">
        <v>295</v>
      </c>
      <c r="G100" s="343" t="str">
        <f>VLOOKUP(F100,class!A$1:B$460,2,FALSE)</f>
        <v>London Borough</v>
      </c>
      <c r="H100" s="343" t="str">
        <f>IFERROR(VLOOKUP(F100,classifications!A$3:C$333,3,FALSE),VLOOKUP(F100,classifications!I$2:K$28,3,FALSE))</f>
        <v>Predominantly Urban</v>
      </c>
      <c r="I100" s="423">
        <v>860</v>
      </c>
      <c r="J100" s="423">
        <v>60</v>
      </c>
      <c r="K100" s="423">
        <v>0</v>
      </c>
      <c r="L100" s="423">
        <v>920</v>
      </c>
      <c r="M100" s="251"/>
      <c r="N100" s="425">
        <v>1150</v>
      </c>
      <c r="O100" s="423">
        <v>200</v>
      </c>
      <c r="P100" s="423">
        <v>0</v>
      </c>
      <c r="Q100" s="423">
        <v>1360</v>
      </c>
      <c r="R100" s="403"/>
    </row>
    <row r="101" spans="1:18" ht="39.6" x14ac:dyDescent="0.3">
      <c r="A101" s="446"/>
      <c r="B101" s="446" t="s">
        <v>296</v>
      </c>
      <c r="C101" s="446" t="s">
        <v>297</v>
      </c>
      <c r="D101" s="446" t="s">
        <v>298</v>
      </c>
      <c r="E101" s="446"/>
      <c r="F101" s="446" t="s">
        <v>299</v>
      </c>
      <c r="G101" s="343" t="str">
        <f>VLOOKUP(F101,class!A$1:B$460,2,FALSE)</f>
        <v>London Borough</v>
      </c>
      <c r="H101" s="343" t="str">
        <f>IFERROR(VLOOKUP(F101,classifications!A$3:C$333,3,FALSE),VLOOKUP(F101,classifications!I$2:K$28,3,FALSE))</f>
        <v>Predominantly Urban</v>
      </c>
      <c r="I101" s="422">
        <v>70</v>
      </c>
      <c r="J101" s="422">
        <v>0</v>
      </c>
      <c r="K101" s="422">
        <v>0</v>
      </c>
      <c r="L101" s="422">
        <v>70</v>
      </c>
      <c r="M101" s="251"/>
      <c r="N101" s="424">
        <v>110</v>
      </c>
      <c r="O101" s="422">
        <v>10</v>
      </c>
      <c r="P101" s="422">
        <v>0</v>
      </c>
      <c r="Q101" s="422">
        <v>120</v>
      </c>
      <c r="R101" s="403"/>
    </row>
    <row r="102" spans="1:18" ht="39.6" x14ac:dyDescent="0.3">
      <c r="A102" s="446"/>
      <c r="B102" s="446" t="s">
        <v>300</v>
      </c>
      <c r="C102" s="446" t="s">
        <v>301</v>
      </c>
      <c r="D102" s="446" t="s">
        <v>302</v>
      </c>
      <c r="E102" s="446"/>
      <c r="F102" s="446" t="s">
        <v>303</v>
      </c>
      <c r="G102" s="343" t="str">
        <f>VLOOKUP(F102,class!A$1:B$460,2,FALSE)</f>
        <v>London Borough</v>
      </c>
      <c r="H102" s="343" t="str">
        <f>IFERROR(VLOOKUP(F102,classifications!A$3:C$333,3,FALSE),VLOOKUP(F102,classifications!I$2:K$28,3,FALSE))</f>
        <v>Predominantly Urban</v>
      </c>
      <c r="I102" s="422">
        <v>1080</v>
      </c>
      <c r="J102" s="422">
        <v>70</v>
      </c>
      <c r="K102" s="422">
        <v>30</v>
      </c>
      <c r="L102" s="422">
        <v>1170</v>
      </c>
      <c r="M102" s="251"/>
      <c r="N102" s="424">
        <v>2190</v>
      </c>
      <c r="O102" s="422">
        <v>270</v>
      </c>
      <c r="P102" s="422">
        <v>20</v>
      </c>
      <c r="Q102" s="422">
        <v>2470</v>
      </c>
      <c r="R102" s="403"/>
    </row>
    <row r="103" spans="1:18" ht="39.6" x14ac:dyDescent="0.3">
      <c r="A103" s="446"/>
      <c r="B103" s="446" t="s">
        <v>304</v>
      </c>
      <c r="C103" s="446" t="s">
        <v>305</v>
      </c>
      <c r="D103" s="446" t="s">
        <v>306</v>
      </c>
      <c r="E103" s="446"/>
      <c r="F103" s="446" t="s">
        <v>307</v>
      </c>
      <c r="G103" s="343" t="str">
        <f>VLOOKUP(F103,class!A$1:B$460,2,FALSE)</f>
        <v>London Borough</v>
      </c>
      <c r="H103" s="343" t="str">
        <f>IFERROR(VLOOKUP(F103,classifications!A$3:C$333,3,FALSE),VLOOKUP(F103,classifications!I$2:K$28,3,FALSE))</f>
        <v>Predominantly Urban</v>
      </c>
      <c r="I103" s="422">
        <v>730</v>
      </c>
      <c r="J103" s="422">
        <v>0</v>
      </c>
      <c r="K103" s="422">
        <v>40</v>
      </c>
      <c r="L103" s="422">
        <v>780</v>
      </c>
      <c r="M103" s="251"/>
      <c r="N103" s="424">
        <v>470</v>
      </c>
      <c r="O103" s="422">
        <v>130</v>
      </c>
      <c r="P103" s="422">
        <v>0</v>
      </c>
      <c r="Q103" s="422">
        <v>610</v>
      </c>
      <c r="R103" s="403"/>
    </row>
    <row r="104" spans="1:18" ht="39.6" x14ac:dyDescent="0.3">
      <c r="A104" s="446"/>
      <c r="B104" s="446" t="s">
        <v>308</v>
      </c>
      <c r="C104" s="446" t="s">
        <v>309</v>
      </c>
      <c r="D104" s="446" t="s">
        <v>310</v>
      </c>
      <c r="E104" s="446"/>
      <c r="F104" s="446" t="s">
        <v>311</v>
      </c>
      <c r="G104" s="343" t="str">
        <f>VLOOKUP(F104,class!A$1:B$460,2,FALSE)</f>
        <v>London Borough</v>
      </c>
      <c r="H104" s="343" t="str">
        <f>IFERROR(VLOOKUP(F104,classifications!A$3:C$333,3,FALSE),VLOOKUP(F104,classifications!I$2:K$28,3,FALSE))</f>
        <v>Predominantly Urban</v>
      </c>
      <c r="I104" s="422">
        <v>1240</v>
      </c>
      <c r="J104" s="422">
        <v>20</v>
      </c>
      <c r="K104" s="422">
        <v>0</v>
      </c>
      <c r="L104" s="422">
        <v>1260</v>
      </c>
      <c r="M104" s="251"/>
      <c r="N104" s="424">
        <v>1040</v>
      </c>
      <c r="O104" s="422">
        <v>40</v>
      </c>
      <c r="P104" s="422">
        <v>10</v>
      </c>
      <c r="Q104" s="422">
        <v>1090</v>
      </c>
      <c r="R104" s="403"/>
    </row>
    <row r="105" spans="1:18" ht="39.6" x14ac:dyDescent="0.3">
      <c r="A105" s="446"/>
      <c r="B105" s="446" t="s">
        <v>312</v>
      </c>
      <c r="C105" s="446" t="s">
        <v>313</v>
      </c>
      <c r="D105" s="446" t="s">
        <v>314</v>
      </c>
      <c r="E105" s="446"/>
      <c r="F105" s="446" t="s">
        <v>315</v>
      </c>
      <c r="G105" s="343" t="str">
        <f>VLOOKUP(F105,class!A$1:B$460,2,FALSE)</f>
        <v>London Borough</v>
      </c>
      <c r="H105" s="343" t="str">
        <f>IFERROR(VLOOKUP(F105,classifications!A$3:C$333,3,FALSE),VLOOKUP(F105,classifications!I$2:K$28,3,FALSE))</f>
        <v>Predominantly Urban</v>
      </c>
      <c r="I105" s="423">
        <v>50</v>
      </c>
      <c r="J105" s="423">
        <v>40</v>
      </c>
      <c r="K105" s="423">
        <v>190</v>
      </c>
      <c r="L105" s="423">
        <v>270</v>
      </c>
      <c r="M105" s="251"/>
      <c r="N105" s="425">
        <v>120</v>
      </c>
      <c r="O105" s="423">
        <v>20</v>
      </c>
      <c r="P105" s="423">
        <v>80</v>
      </c>
      <c r="Q105" s="423">
        <v>220</v>
      </c>
      <c r="R105" s="403"/>
    </row>
    <row r="106" spans="1:18" x14ac:dyDescent="0.3">
      <c r="A106" s="446"/>
      <c r="B106" s="446"/>
      <c r="C106" s="446"/>
      <c r="D106" s="446"/>
      <c r="E106" s="446"/>
      <c r="F106" s="446"/>
      <c r="G106" s="446"/>
      <c r="H106" s="446"/>
      <c r="I106" s="251"/>
      <c r="J106" s="251"/>
      <c r="K106" s="251"/>
      <c r="L106" s="251"/>
      <c r="M106" s="251"/>
      <c r="N106" s="253"/>
      <c r="O106" s="251"/>
      <c r="P106" s="251"/>
      <c r="Q106" s="251"/>
      <c r="R106" s="403"/>
    </row>
    <row r="107" spans="1:18" ht="52.8" x14ac:dyDescent="0.3">
      <c r="A107" s="445" t="s">
        <v>316</v>
      </c>
      <c r="B107" s="445"/>
      <c r="C107" s="445"/>
      <c r="D107" s="445"/>
      <c r="E107" s="446"/>
      <c r="F107" s="445"/>
      <c r="G107" s="445"/>
      <c r="H107" s="446"/>
      <c r="I107" s="418">
        <v>20200</v>
      </c>
      <c r="J107" s="418">
        <v>3620</v>
      </c>
      <c r="K107" s="418">
        <v>690</v>
      </c>
      <c r="L107" s="418">
        <v>24510</v>
      </c>
      <c r="M107" s="251"/>
      <c r="N107" s="419">
        <v>24420</v>
      </c>
      <c r="O107" s="418">
        <v>3180</v>
      </c>
      <c r="P107" s="418">
        <v>390</v>
      </c>
      <c r="Q107" s="418">
        <v>27990</v>
      </c>
      <c r="R107" s="403"/>
    </row>
    <row r="108" spans="1:18" x14ac:dyDescent="0.3">
      <c r="A108" s="446"/>
      <c r="B108" s="446"/>
      <c r="C108" s="446"/>
      <c r="D108" s="446"/>
      <c r="E108" s="446"/>
      <c r="F108" s="446"/>
      <c r="G108" s="446"/>
      <c r="H108" s="446"/>
      <c r="I108" s="251"/>
      <c r="J108" s="251"/>
      <c r="K108" s="251"/>
      <c r="L108" s="251"/>
      <c r="M108" s="251"/>
      <c r="N108" s="253"/>
      <c r="O108" s="251"/>
      <c r="P108" s="251"/>
      <c r="Q108" s="251"/>
      <c r="R108" s="403"/>
    </row>
    <row r="109" spans="1:18" ht="57.6" x14ac:dyDescent="0.3">
      <c r="A109" s="446"/>
      <c r="B109" s="446"/>
      <c r="C109" s="446"/>
      <c r="D109" s="446" t="s">
        <v>317</v>
      </c>
      <c r="E109" s="446" t="s">
        <v>318</v>
      </c>
      <c r="F109" s="446"/>
      <c r="G109" s="446"/>
      <c r="H109" s="446"/>
      <c r="I109" s="422">
        <v>4200</v>
      </c>
      <c r="J109" s="422">
        <v>820</v>
      </c>
      <c r="K109" s="422">
        <v>140</v>
      </c>
      <c r="L109" s="422">
        <v>5160</v>
      </c>
      <c r="M109" s="251"/>
      <c r="N109" s="424">
        <v>8240</v>
      </c>
      <c r="O109" s="422">
        <v>820</v>
      </c>
      <c r="P109" s="422">
        <v>50</v>
      </c>
      <c r="Q109" s="422">
        <v>9100</v>
      </c>
      <c r="R109" s="403"/>
    </row>
    <row r="110" spans="1:18" ht="39.6" x14ac:dyDescent="0.3">
      <c r="A110" s="446"/>
      <c r="B110" s="446" t="s">
        <v>319</v>
      </c>
      <c r="C110" s="446" t="s">
        <v>320</v>
      </c>
      <c r="D110" s="446" t="s">
        <v>321</v>
      </c>
      <c r="E110" s="446"/>
      <c r="F110" s="446" t="s">
        <v>322</v>
      </c>
      <c r="G110" s="343" t="str">
        <f>VLOOKUP(F110,class!A$1:B$460,2,FALSE)</f>
        <v>Metropolitan District</v>
      </c>
      <c r="H110" s="343" t="str">
        <f>IFERROR(VLOOKUP(F110,classifications!A$3:C$333,3,FALSE),VLOOKUP(F110,classifications!I$2:K$28,3,FALSE))</f>
        <v>Predominantly Urban</v>
      </c>
      <c r="I110" s="422">
        <v>290</v>
      </c>
      <c r="J110" s="422">
        <v>90</v>
      </c>
      <c r="K110" s="422">
        <v>0</v>
      </c>
      <c r="L110" s="422">
        <v>380</v>
      </c>
      <c r="M110" s="251"/>
      <c r="N110" s="424">
        <v>400</v>
      </c>
      <c r="O110" s="422">
        <v>230</v>
      </c>
      <c r="P110" s="422">
        <v>0</v>
      </c>
      <c r="Q110" s="422">
        <v>620</v>
      </c>
      <c r="R110" s="403"/>
    </row>
    <row r="111" spans="1:18" ht="39.6" x14ac:dyDescent="0.3">
      <c r="A111" s="446"/>
      <c r="B111" s="446" t="s">
        <v>323</v>
      </c>
      <c r="C111" s="446" t="s">
        <v>324</v>
      </c>
      <c r="D111" s="446" t="s">
        <v>325</v>
      </c>
      <c r="E111" s="446"/>
      <c r="F111" s="446" t="s">
        <v>326</v>
      </c>
      <c r="G111" s="343" t="str">
        <f>VLOOKUP(F111,class!A$1:B$460,2,FALSE)</f>
        <v>Metropolitan District</v>
      </c>
      <c r="H111" s="343" t="str">
        <f>IFERROR(VLOOKUP(F111,classifications!A$3:C$333,3,FALSE),VLOOKUP(F111,classifications!I$2:K$28,3,FALSE))</f>
        <v>Predominantly Urban</v>
      </c>
      <c r="I111" s="422">
        <v>170</v>
      </c>
      <c r="J111" s="422">
        <v>0</v>
      </c>
      <c r="K111" s="422">
        <v>0</v>
      </c>
      <c r="L111" s="422">
        <v>170</v>
      </c>
      <c r="M111" s="251"/>
      <c r="N111" s="424">
        <v>280</v>
      </c>
      <c r="O111" s="422">
        <v>0</v>
      </c>
      <c r="P111" s="422">
        <v>0</v>
      </c>
      <c r="Q111" s="422">
        <v>280</v>
      </c>
      <c r="R111" s="403"/>
    </row>
    <row r="112" spans="1:18" ht="39.6" x14ac:dyDescent="0.3">
      <c r="A112" s="446"/>
      <c r="B112" s="446" t="s">
        <v>327</v>
      </c>
      <c r="C112" s="446" t="s">
        <v>328</v>
      </c>
      <c r="D112" s="446" t="s">
        <v>329</v>
      </c>
      <c r="E112" s="446"/>
      <c r="F112" s="446" t="s">
        <v>330</v>
      </c>
      <c r="G112" s="343" t="str">
        <f>VLOOKUP(F112,class!A$1:B$460,2,FALSE)</f>
        <v>Metropolitan District</v>
      </c>
      <c r="H112" s="343" t="str">
        <f>IFERROR(VLOOKUP(F112,classifications!A$3:C$333,3,FALSE),VLOOKUP(F112,classifications!I$2:K$28,3,FALSE))</f>
        <v>Predominantly Urban</v>
      </c>
      <c r="I112" s="423">
        <v>920</v>
      </c>
      <c r="J112" s="423">
        <v>110</v>
      </c>
      <c r="K112" s="423">
        <v>0</v>
      </c>
      <c r="L112" s="423">
        <v>1030</v>
      </c>
      <c r="M112" s="251"/>
      <c r="N112" s="425">
        <v>1670</v>
      </c>
      <c r="O112" s="423">
        <v>120</v>
      </c>
      <c r="P112" s="423">
        <v>0</v>
      </c>
      <c r="Q112" s="423">
        <v>1790</v>
      </c>
      <c r="R112" s="403"/>
    </row>
    <row r="113" spans="1:18" ht="39.6" x14ac:dyDescent="0.3">
      <c r="A113" s="446"/>
      <c r="B113" s="446" t="s">
        <v>331</v>
      </c>
      <c r="C113" s="446" t="s">
        <v>332</v>
      </c>
      <c r="D113" s="446" t="s">
        <v>333</v>
      </c>
      <c r="E113" s="446"/>
      <c r="F113" s="446" t="s">
        <v>334</v>
      </c>
      <c r="G113" s="343" t="str">
        <f>VLOOKUP(F113,class!A$1:B$460,2,FALSE)</f>
        <v>Metropolitan District</v>
      </c>
      <c r="H113" s="343" t="str">
        <f>IFERROR(VLOOKUP(F113,classifications!A$3:C$333,3,FALSE),VLOOKUP(F113,classifications!I$2:K$28,3,FALSE))</f>
        <v>Predominantly Urban</v>
      </c>
      <c r="I113" s="422">
        <v>170</v>
      </c>
      <c r="J113" s="422">
        <v>160</v>
      </c>
      <c r="K113" s="422">
        <v>0</v>
      </c>
      <c r="L113" s="422">
        <v>320</v>
      </c>
      <c r="M113" s="251"/>
      <c r="N113" s="424">
        <v>360</v>
      </c>
      <c r="O113" s="422">
        <v>10</v>
      </c>
      <c r="P113" s="422">
        <v>0</v>
      </c>
      <c r="Q113" s="422">
        <v>370</v>
      </c>
      <c r="R113" s="403"/>
    </row>
    <row r="114" spans="1:18" ht="39.6" x14ac:dyDescent="0.3">
      <c r="A114" s="446"/>
      <c r="B114" s="446" t="s">
        <v>335</v>
      </c>
      <c r="C114" s="446" t="s">
        <v>336</v>
      </c>
      <c r="D114" s="446" t="s">
        <v>337</v>
      </c>
      <c r="E114" s="446"/>
      <c r="F114" s="446" t="s">
        <v>338</v>
      </c>
      <c r="G114" s="343" t="str">
        <f>VLOOKUP(F114,class!A$1:B$460,2,FALSE)</f>
        <v>Metropolitan District</v>
      </c>
      <c r="H114" s="343" t="str">
        <f>IFERROR(VLOOKUP(F114,classifications!A$3:C$333,3,FALSE),VLOOKUP(F114,classifications!I$2:K$28,3,FALSE))</f>
        <v>Predominantly Urban</v>
      </c>
      <c r="I114" s="422">
        <v>250</v>
      </c>
      <c r="J114" s="422">
        <v>30</v>
      </c>
      <c r="K114" s="422">
        <v>0</v>
      </c>
      <c r="L114" s="422">
        <v>280</v>
      </c>
      <c r="M114" s="251"/>
      <c r="N114" s="424">
        <v>370</v>
      </c>
      <c r="O114" s="422">
        <v>40</v>
      </c>
      <c r="P114" s="422">
        <v>10</v>
      </c>
      <c r="Q114" s="422">
        <v>420</v>
      </c>
      <c r="R114" s="403"/>
    </row>
    <row r="115" spans="1:18" ht="39.6" x14ac:dyDescent="0.3">
      <c r="A115" s="446"/>
      <c r="B115" s="446" t="s">
        <v>339</v>
      </c>
      <c r="C115" s="446" t="s">
        <v>340</v>
      </c>
      <c r="D115" s="446" t="s">
        <v>341</v>
      </c>
      <c r="E115" s="446"/>
      <c r="F115" s="446" t="s">
        <v>342</v>
      </c>
      <c r="G115" s="343" t="str">
        <f>VLOOKUP(F115,class!A$1:B$460,2,FALSE)</f>
        <v>Metropolitan District</v>
      </c>
      <c r="H115" s="343" t="str">
        <f>IFERROR(VLOOKUP(F115,classifications!A$3:C$333,3,FALSE),VLOOKUP(F115,classifications!I$2:K$28,3,FALSE))</f>
        <v>Predominantly Urban</v>
      </c>
      <c r="I115" s="422">
        <v>770</v>
      </c>
      <c r="J115" s="422">
        <v>60</v>
      </c>
      <c r="K115" s="422">
        <v>0</v>
      </c>
      <c r="L115" s="422">
        <v>830</v>
      </c>
      <c r="M115" s="251"/>
      <c r="N115" s="424">
        <v>2520</v>
      </c>
      <c r="O115" s="422">
        <v>10</v>
      </c>
      <c r="P115" s="422">
        <v>0</v>
      </c>
      <c r="Q115" s="422">
        <v>2530</v>
      </c>
      <c r="R115" s="403"/>
    </row>
    <row r="116" spans="1:18" ht="39.6" x14ac:dyDescent="0.3">
      <c r="A116" s="446"/>
      <c r="B116" s="446" t="s">
        <v>343</v>
      </c>
      <c r="C116" s="446" t="s">
        <v>344</v>
      </c>
      <c r="D116" s="446" t="s">
        <v>345</v>
      </c>
      <c r="E116" s="446"/>
      <c r="F116" s="446" t="s">
        <v>346</v>
      </c>
      <c r="G116" s="343" t="str">
        <f>VLOOKUP(F116,class!A$1:B$460,2,FALSE)</f>
        <v>Metropolitan District</v>
      </c>
      <c r="H116" s="343" t="str">
        <f>IFERROR(VLOOKUP(F116,classifications!A$3:C$333,3,FALSE),VLOOKUP(F116,classifications!I$2:K$28,3,FALSE))</f>
        <v>Predominantly Urban</v>
      </c>
      <c r="I116" s="422">
        <v>260</v>
      </c>
      <c r="J116" s="422">
        <v>100</v>
      </c>
      <c r="K116" s="422">
        <v>0</v>
      </c>
      <c r="L116" s="422">
        <v>360</v>
      </c>
      <c r="M116" s="251"/>
      <c r="N116" s="424">
        <v>300</v>
      </c>
      <c r="O116" s="422">
        <v>40</v>
      </c>
      <c r="P116" s="422">
        <v>0</v>
      </c>
      <c r="Q116" s="422">
        <v>330</v>
      </c>
      <c r="R116" s="403"/>
    </row>
    <row r="117" spans="1:18" ht="39.6" x14ac:dyDescent="0.3">
      <c r="A117" s="446"/>
      <c r="B117" s="446" t="s">
        <v>347</v>
      </c>
      <c r="C117" s="446" t="s">
        <v>348</v>
      </c>
      <c r="D117" s="446" t="s">
        <v>349</v>
      </c>
      <c r="E117" s="446"/>
      <c r="F117" s="446" t="s">
        <v>350</v>
      </c>
      <c r="G117" s="343" t="str">
        <f>VLOOKUP(F117,class!A$1:B$460,2,FALSE)</f>
        <v>Metropolitan District</v>
      </c>
      <c r="H117" s="343" t="str">
        <f>IFERROR(VLOOKUP(F117,classifications!A$3:C$333,3,FALSE),VLOOKUP(F117,classifications!I$2:K$28,3,FALSE))</f>
        <v>Predominantly Urban</v>
      </c>
      <c r="I117" s="422">
        <v>350</v>
      </c>
      <c r="J117" s="422">
        <v>40</v>
      </c>
      <c r="K117" s="422">
        <v>0</v>
      </c>
      <c r="L117" s="422">
        <v>390</v>
      </c>
      <c r="M117" s="251"/>
      <c r="N117" s="424">
        <v>280</v>
      </c>
      <c r="O117" s="422">
        <v>80</v>
      </c>
      <c r="P117" s="422">
        <v>0</v>
      </c>
      <c r="Q117" s="422">
        <v>360</v>
      </c>
      <c r="R117" s="403"/>
    </row>
    <row r="118" spans="1:18" ht="39.6" x14ac:dyDescent="0.3">
      <c r="A118" s="446"/>
      <c r="B118" s="446" t="s">
        <v>351</v>
      </c>
      <c r="C118" s="446" t="s">
        <v>352</v>
      </c>
      <c r="D118" s="446" t="s">
        <v>353</v>
      </c>
      <c r="E118" s="446"/>
      <c r="F118" s="446" t="s">
        <v>354</v>
      </c>
      <c r="G118" s="343" t="str">
        <f>VLOOKUP(F118,class!A$1:B$460,2,FALSE)</f>
        <v>Metropolitan District</v>
      </c>
      <c r="H118" s="343" t="str">
        <f>IFERROR(VLOOKUP(F118,classifications!A$3:C$333,3,FALSE),VLOOKUP(F118,classifications!I$2:K$28,3,FALSE))</f>
        <v>Predominantly Urban</v>
      </c>
      <c r="I118" s="422">
        <v>230</v>
      </c>
      <c r="J118" s="422">
        <v>100</v>
      </c>
      <c r="K118" s="422">
        <v>30</v>
      </c>
      <c r="L118" s="422">
        <v>360</v>
      </c>
      <c r="M118" s="251"/>
      <c r="N118" s="424">
        <v>1190</v>
      </c>
      <c r="O118" s="422">
        <v>80</v>
      </c>
      <c r="P118" s="422">
        <v>10</v>
      </c>
      <c r="Q118" s="422">
        <v>1280</v>
      </c>
      <c r="R118" s="403"/>
    </row>
    <row r="119" spans="1:18" ht="39.6" x14ac:dyDescent="0.3">
      <c r="A119" s="446"/>
      <c r="B119" s="446" t="s">
        <v>355</v>
      </c>
      <c r="C119" s="446" t="s">
        <v>356</v>
      </c>
      <c r="D119" s="446" t="s">
        <v>357</v>
      </c>
      <c r="E119" s="446"/>
      <c r="F119" s="446" t="s">
        <v>358</v>
      </c>
      <c r="G119" s="343" t="str">
        <f>VLOOKUP(F119,class!A$1:B$460,2,FALSE)</f>
        <v>Metropolitan District</v>
      </c>
      <c r="H119" s="343" t="str">
        <f>IFERROR(VLOOKUP(F119,classifications!A$3:C$333,3,FALSE),VLOOKUP(F119,classifications!I$2:K$28,3,FALSE))</f>
        <v>Predominantly Urban</v>
      </c>
      <c r="I119" s="422">
        <v>800</v>
      </c>
      <c r="J119" s="422">
        <v>140</v>
      </c>
      <c r="K119" s="422">
        <v>110</v>
      </c>
      <c r="L119" s="422">
        <v>1050</v>
      </c>
      <c r="M119" s="251"/>
      <c r="N119" s="424">
        <v>870</v>
      </c>
      <c r="O119" s="422">
        <v>220</v>
      </c>
      <c r="P119" s="422">
        <v>30</v>
      </c>
      <c r="Q119" s="422">
        <v>1120</v>
      </c>
      <c r="R119" s="403"/>
    </row>
    <row r="120" spans="1:18" x14ac:dyDescent="0.3">
      <c r="A120" s="446"/>
      <c r="B120" s="446"/>
      <c r="C120" s="446"/>
      <c r="D120" s="446"/>
      <c r="E120" s="446"/>
      <c r="F120" s="446"/>
      <c r="G120" s="446"/>
      <c r="H120" s="446"/>
      <c r="I120" s="251"/>
      <c r="J120" s="251"/>
      <c r="K120" s="251"/>
      <c r="L120" s="251"/>
      <c r="M120" s="251"/>
      <c r="N120" s="253"/>
      <c r="O120" s="251"/>
      <c r="P120" s="251"/>
      <c r="Q120" s="251"/>
      <c r="R120" s="403"/>
    </row>
    <row r="121" spans="1:18" ht="43.2" x14ac:dyDescent="0.3">
      <c r="A121" s="446"/>
      <c r="B121" s="446"/>
      <c r="C121" s="446"/>
      <c r="D121" s="446" t="s">
        <v>359</v>
      </c>
      <c r="E121" s="446" t="s">
        <v>360</v>
      </c>
      <c r="F121" s="446"/>
      <c r="G121" s="446"/>
      <c r="H121" s="446"/>
      <c r="I121" s="422">
        <v>2490</v>
      </c>
      <c r="J121" s="422">
        <v>520</v>
      </c>
      <c r="K121" s="422">
        <v>0</v>
      </c>
      <c r="L121" s="422">
        <v>3010</v>
      </c>
      <c r="M121" s="251"/>
      <c r="N121" s="424">
        <v>3390</v>
      </c>
      <c r="O121" s="422">
        <v>500</v>
      </c>
      <c r="P121" s="422">
        <v>0</v>
      </c>
      <c r="Q121" s="422">
        <v>3890</v>
      </c>
      <c r="R121" s="403"/>
    </row>
    <row r="122" spans="1:18" ht="39.6" x14ac:dyDescent="0.3">
      <c r="A122" s="446"/>
      <c r="B122" s="446" t="s">
        <v>361</v>
      </c>
      <c r="C122" s="446" t="s">
        <v>362</v>
      </c>
      <c r="D122" s="446" t="s">
        <v>363</v>
      </c>
      <c r="E122" s="446"/>
      <c r="F122" s="446" t="s">
        <v>364</v>
      </c>
      <c r="G122" s="343" t="str">
        <f>VLOOKUP(F122,class!A$1:B$460,2,FALSE)</f>
        <v>Metropolitan District</v>
      </c>
      <c r="H122" s="343" t="str">
        <f>IFERROR(VLOOKUP(F122,classifications!A$3:C$333,3,FALSE),VLOOKUP(F122,classifications!I$2:K$28,3,FALSE))</f>
        <v>Predominantly Urban</v>
      </c>
      <c r="I122" s="422">
        <v>430</v>
      </c>
      <c r="J122" s="422">
        <v>330</v>
      </c>
      <c r="K122" s="422">
        <v>0</v>
      </c>
      <c r="L122" s="422">
        <v>750</v>
      </c>
      <c r="M122" s="251"/>
      <c r="N122" s="424">
        <v>320</v>
      </c>
      <c r="O122" s="422">
        <v>60</v>
      </c>
      <c r="P122" s="422">
        <v>0</v>
      </c>
      <c r="Q122" s="422">
        <v>380</v>
      </c>
      <c r="R122" s="403"/>
    </row>
    <row r="123" spans="1:18" ht="39.6" x14ac:dyDescent="0.3">
      <c r="A123" s="446"/>
      <c r="B123" s="446" t="s">
        <v>365</v>
      </c>
      <c r="C123" s="446" t="s">
        <v>366</v>
      </c>
      <c r="D123" s="446" t="s">
        <v>367</v>
      </c>
      <c r="E123" s="446"/>
      <c r="F123" s="446" t="s">
        <v>368</v>
      </c>
      <c r="G123" s="343" t="str">
        <f>VLOOKUP(F123,class!A$1:B$460,2,FALSE)</f>
        <v>Metropolitan District</v>
      </c>
      <c r="H123" s="343" t="str">
        <f>IFERROR(VLOOKUP(F123,classifications!A$3:C$333,3,FALSE),VLOOKUP(F123,classifications!I$2:K$28,3,FALSE))</f>
        <v>Predominantly Urban</v>
      </c>
      <c r="I123" s="422">
        <v>960</v>
      </c>
      <c r="J123" s="422">
        <v>20</v>
      </c>
      <c r="K123" s="422">
        <v>0</v>
      </c>
      <c r="L123" s="422">
        <v>980</v>
      </c>
      <c r="M123" s="251"/>
      <c r="N123" s="424">
        <v>1820</v>
      </c>
      <c r="O123" s="422">
        <v>130</v>
      </c>
      <c r="P123" s="422">
        <v>0</v>
      </c>
      <c r="Q123" s="422">
        <v>1940</v>
      </c>
      <c r="R123" s="403"/>
    </row>
    <row r="124" spans="1:18" ht="39.6" x14ac:dyDescent="0.3">
      <c r="A124" s="446"/>
      <c r="B124" s="446" t="s">
        <v>369</v>
      </c>
      <c r="C124" s="446" t="s">
        <v>370</v>
      </c>
      <c r="D124" s="446" t="s">
        <v>371</v>
      </c>
      <c r="E124" s="446"/>
      <c r="F124" s="446" t="s">
        <v>372</v>
      </c>
      <c r="G124" s="343" t="str">
        <f>VLOOKUP(F124,class!A$1:B$460,2,FALSE)</f>
        <v>Metropolitan District</v>
      </c>
      <c r="H124" s="343" t="str">
        <f>IFERROR(VLOOKUP(F124,classifications!A$3:C$333,3,FALSE),VLOOKUP(F124,classifications!I$2:K$28,3,FALSE))</f>
        <v>Predominantly Urban</v>
      </c>
      <c r="I124" s="422">
        <v>430</v>
      </c>
      <c r="J124" s="422">
        <v>80</v>
      </c>
      <c r="K124" s="422">
        <v>0</v>
      </c>
      <c r="L124" s="422">
        <v>510</v>
      </c>
      <c r="M124" s="251"/>
      <c r="N124" s="424">
        <v>560</v>
      </c>
      <c r="O124" s="422">
        <v>90</v>
      </c>
      <c r="P124" s="422">
        <v>0</v>
      </c>
      <c r="Q124" s="422">
        <v>650</v>
      </c>
      <c r="R124" s="403"/>
    </row>
    <row r="125" spans="1:18" ht="39.6" x14ac:dyDescent="0.3">
      <c r="A125" s="446"/>
      <c r="B125" s="446" t="s">
        <v>373</v>
      </c>
      <c r="C125" s="446" t="s">
        <v>374</v>
      </c>
      <c r="D125" s="446" t="s">
        <v>375</v>
      </c>
      <c r="E125" s="446"/>
      <c r="F125" s="446" t="s">
        <v>376</v>
      </c>
      <c r="G125" s="343" t="str">
        <f>VLOOKUP(F125,class!A$1:B$460,2,FALSE)</f>
        <v>Metropolitan District</v>
      </c>
      <c r="H125" s="343" t="str">
        <f>IFERROR(VLOOKUP(F125,classifications!A$3:C$333,3,FALSE),VLOOKUP(F125,classifications!I$2:K$28,3,FALSE))</f>
        <v>Predominantly Urban</v>
      </c>
      <c r="I125" s="422">
        <v>210</v>
      </c>
      <c r="J125" s="422">
        <v>50</v>
      </c>
      <c r="K125" s="422">
        <v>0</v>
      </c>
      <c r="L125" s="422">
        <v>260</v>
      </c>
      <c r="M125" s="251"/>
      <c r="N125" s="424">
        <v>380</v>
      </c>
      <c r="O125" s="422">
        <v>80</v>
      </c>
      <c r="P125" s="422">
        <v>0</v>
      </c>
      <c r="Q125" s="422">
        <v>460</v>
      </c>
      <c r="R125" s="403"/>
    </row>
    <row r="126" spans="1:18" ht="39.6" x14ac:dyDescent="0.3">
      <c r="A126" s="446"/>
      <c r="B126" s="446" t="s">
        <v>377</v>
      </c>
      <c r="C126" s="446" t="s">
        <v>378</v>
      </c>
      <c r="D126" s="446" t="s">
        <v>379</v>
      </c>
      <c r="E126" s="446"/>
      <c r="F126" s="446" t="s">
        <v>380</v>
      </c>
      <c r="G126" s="343" t="str">
        <f>VLOOKUP(F126,class!A$1:B$460,2,FALSE)</f>
        <v>Metropolitan District</v>
      </c>
      <c r="H126" s="343" t="str">
        <f>IFERROR(VLOOKUP(F126,classifications!A$3:C$333,3,FALSE),VLOOKUP(F126,classifications!I$2:K$28,3,FALSE))</f>
        <v>Predominantly Urban</v>
      </c>
      <c r="I126" s="422">
        <v>460</v>
      </c>
      <c r="J126" s="422">
        <v>50</v>
      </c>
      <c r="K126" s="422">
        <v>0</v>
      </c>
      <c r="L126" s="422">
        <v>510</v>
      </c>
      <c r="M126" s="251"/>
      <c r="N126" s="424">
        <v>320</v>
      </c>
      <c r="O126" s="422">
        <v>140</v>
      </c>
      <c r="P126" s="422">
        <v>0</v>
      </c>
      <c r="Q126" s="422">
        <v>460</v>
      </c>
      <c r="R126" s="403"/>
    </row>
    <row r="127" spans="1:18" x14ac:dyDescent="0.3">
      <c r="A127" s="446"/>
      <c r="B127" s="446"/>
      <c r="C127" s="446"/>
      <c r="D127" s="446"/>
      <c r="E127" s="446"/>
      <c r="F127" s="446"/>
      <c r="G127" s="446"/>
      <c r="H127" s="446"/>
      <c r="I127" s="251"/>
      <c r="J127" s="251"/>
      <c r="K127" s="251"/>
      <c r="L127" s="251"/>
      <c r="M127" s="251"/>
      <c r="N127" s="253"/>
      <c r="O127" s="251"/>
      <c r="P127" s="251"/>
      <c r="Q127" s="251"/>
      <c r="R127" s="403"/>
    </row>
    <row r="128" spans="1:18" ht="57.6" x14ac:dyDescent="0.3">
      <c r="A128" s="446"/>
      <c r="B128" s="446"/>
      <c r="C128" s="446"/>
      <c r="D128" s="446" t="s">
        <v>381</v>
      </c>
      <c r="E128" s="446" t="s">
        <v>382</v>
      </c>
      <c r="F128" s="446"/>
      <c r="G128" s="446"/>
      <c r="H128" s="446"/>
      <c r="I128" s="422">
        <v>2510</v>
      </c>
      <c r="J128" s="422">
        <v>170</v>
      </c>
      <c r="K128" s="422">
        <v>80</v>
      </c>
      <c r="L128" s="422">
        <v>2760</v>
      </c>
      <c r="M128" s="251"/>
      <c r="N128" s="424">
        <v>2380</v>
      </c>
      <c r="O128" s="422">
        <v>150</v>
      </c>
      <c r="P128" s="422">
        <v>0</v>
      </c>
      <c r="Q128" s="422">
        <v>2520</v>
      </c>
      <c r="R128" s="403"/>
    </row>
    <row r="129" spans="1:18" ht="39.6" x14ac:dyDescent="0.3">
      <c r="A129" s="446"/>
      <c r="B129" s="446" t="s">
        <v>383</v>
      </c>
      <c r="C129" s="446" t="s">
        <v>384</v>
      </c>
      <c r="D129" s="446" t="s">
        <v>385</v>
      </c>
      <c r="E129" s="446"/>
      <c r="F129" s="446" t="s">
        <v>386</v>
      </c>
      <c r="G129" s="343" t="str">
        <f>VLOOKUP(F129,class!A$1:B$460,2,FALSE)</f>
        <v>Metropolitan District</v>
      </c>
      <c r="H129" s="343" t="str">
        <f>IFERROR(VLOOKUP(F129,classifications!A$3:C$333,3,FALSE),VLOOKUP(F129,classifications!I$2:K$28,3,FALSE))</f>
        <v>Predominantly Urban</v>
      </c>
      <c r="I129" s="422">
        <v>570</v>
      </c>
      <c r="J129" s="422">
        <v>10</v>
      </c>
      <c r="K129" s="422">
        <v>20</v>
      </c>
      <c r="L129" s="422">
        <v>600</v>
      </c>
      <c r="M129" s="251"/>
      <c r="N129" s="424">
        <v>530</v>
      </c>
      <c r="O129" s="422">
        <v>20</v>
      </c>
      <c r="P129" s="422">
        <v>0</v>
      </c>
      <c r="Q129" s="422">
        <v>540</v>
      </c>
      <c r="R129" s="403"/>
    </row>
    <row r="130" spans="1:18" ht="39.6" x14ac:dyDescent="0.3">
      <c r="A130" s="446"/>
      <c r="B130" s="446" t="s">
        <v>387</v>
      </c>
      <c r="C130" s="446" t="s">
        <v>388</v>
      </c>
      <c r="D130" s="446" t="s">
        <v>389</v>
      </c>
      <c r="E130" s="446"/>
      <c r="F130" s="446" t="s">
        <v>390</v>
      </c>
      <c r="G130" s="343" t="str">
        <f>VLOOKUP(F130,class!A$1:B$460,2,FALSE)</f>
        <v>Metropolitan District</v>
      </c>
      <c r="H130" s="343" t="str">
        <f>IFERROR(VLOOKUP(F130,classifications!A$3:C$333,3,FALSE),VLOOKUP(F130,classifications!I$2:K$28,3,FALSE))</f>
        <v>Predominantly Urban</v>
      </c>
      <c r="I130" s="422">
        <v>890</v>
      </c>
      <c r="J130" s="422">
        <v>50</v>
      </c>
      <c r="K130" s="422">
        <v>30</v>
      </c>
      <c r="L130" s="422">
        <v>970</v>
      </c>
      <c r="M130" s="251"/>
      <c r="N130" s="424">
        <v>670</v>
      </c>
      <c r="O130" s="422">
        <v>40</v>
      </c>
      <c r="P130" s="422">
        <v>0</v>
      </c>
      <c r="Q130" s="422">
        <v>710</v>
      </c>
      <c r="R130" s="403"/>
    </row>
    <row r="131" spans="1:18" ht="39.6" x14ac:dyDescent="0.3">
      <c r="A131" s="446"/>
      <c r="B131" s="446" t="s">
        <v>391</v>
      </c>
      <c r="C131" s="446" t="s">
        <v>392</v>
      </c>
      <c r="D131" s="446" t="s">
        <v>393</v>
      </c>
      <c r="E131" s="446"/>
      <c r="F131" s="446" t="s">
        <v>394</v>
      </c>
      <c r="G131" s="343" t="str">
        <f>VLOOKUP(F131,class!A$1:B$460,2,FALSE)</f>
        <v>Metropolitan District</v>
      </c>
      <c r="H131" s="343" t="str">
        <f>IFERROR(VLOOKUP(F131,classifications!A$3:C$333,3,FALSE),VLOOKUP(F131,classifications!I$2:K$28,3,FALSE))</f>
        <v>Predominantly Urban</v>
      </c>
      <c r="I131" s="422">
        <v>730</v>
      </c>
      <c r="J131" s="422">
        <v>60</v>
      </c>
      <c r="K131" s="422">
        <v>0</v>
      </c>
      <c r="L131" s="422">
        <v>790</v>
      </c>
      <c r="M131" s="251"/>
      <c r="N131" s="424">
        <v>720</v>
      </c>
      <c r="O131" s="422">
        <v>10</v>
      </c>
      <c r="P131" s="422">
        <v>0</v>
      </c>
      <c r="Q131" s="422">
        <v>720</v>
      </c>
      <c r="R131" s="403"/>
    </row>
    <row r="132" spans="1:18" ht="39.6" x14ac:dyDescent="0.3">
      <c r="A132" s="446"/>
      <c r="B132" s="446" t="s">
        <v>395</v>
      </c>
      <c r="C132" s="446" t="s">
        <v>396</v>
      </c>
      <c r="D132" s="446" t="s">
        <v>397</v>
      </c>
      <c r="E132" s="446"/>
      <c r="F132" s="446" t="s">
        <v>398</v>
      </c>
      <c r="G132" s="343" t="str">
        <f>VLOOKUP(F132,class!A$1:B$460,2,FALSE)</f>
        <v>Metropolitan District</v>
      </c>
      <c r="H132" s="343" t="str">
        <f>IFERROR(VLOOKUP(F132,classifications!A$3:C$333,3,FALSE),VLOOKUP(F132,classifications!I$2:K$28,3,FALSE))</f>
        <v>Predominantly Urban</v>
      </c>
      <c r="I132" s="422">
        <v>320</v>
      </c>
      <c r="J132" s="422">
        <v>50</v>
      </c>
      <c r="K132" s="422">
        <v>30</v>
      </c>
      <c r="L132" s="422">
        <v>400</v>
      </c>
      <c r="M132" s="251"/>
      <c r="N132" s="424">
        <v>460</v>
      </c>
      <c r="O132" s="422">
        <v>90</v>
      </c>
      <c r="P132" s="422">
        <v>0</v>
      </c>
      <c r="Q132" s="422">
        <v>550</v>
      </c>
      <c r="R132" s="403"/>
    </row>
    <row r="133" spans="1:18" x14ac:dyDescent="0.3">
      <c r="A133" s="446"/>
      <c r="B133" s="446"/>
      <c r="C133" s="446"/>
      <c r="D133" s="446"/>
      <c r="E133" s="446"/>
      <c r="F133" s="446"/>
      <c r="G133" s="446"/>
      <c r="H133" s="446"/>
      <c r="I133" s="251"/>
      <c r="J133" s="251"/>
      <c r="K133" s="251"/>
      <c r="L133" s="251"/>
      <c r="M133" s="251"/>
      <c r="N133" s="253"/>
      <c r="O133" s="251"/>
      <c r="P133" s="251"/>
      <c r="Q133" s="251"/>
      <c r="R133" s="403"/>
    </row>
    <row r="134" spans="1:18" ht="57.6" x14ac:dyDescent="0.3">
      <c r="A134" s="446"/>
      <c r="B134" s="446"/>
      <c r="C134" s="446"/>
      <c r="D134" s="446" t="s">
        <v>399</v>
      </c>
      <c r="E134" s="446" t="s">
        <v>400</v>
      </c>
      <c r="F134" s="446"/>
      <c r="G134" s="446"/>
      <c r="H134" s="446"/>
      <c r="I134" s="422">
        <v>2900</v>
      </c>
      <c r="J134" s="422">
        <v>560</v>
      </c>
      <c r="K134" s="422">
        <v>120</v>
      </c>
      <c r="L134" s="422">
        <v>3570</v>
      </c>
      <c r="M134" s="251"/>
      <c r="N134" s="424">
        <v>2490</v>
      </c>
      <c r="O134" s="422">
        <v>350</v>
      </c>
      <c r="P134" s="422">
        <v>130</v>
      </c>
      <c r="Q134" s="422">
        <v>2970</v>
      </c>
      <c r="R134" s="403"/>
    </row>
    <row r="135" spans="1:18" ht="39.6" x14ac:dyDescent="0.3">
      <c r="A135" s="446"/>
      <c r="B135" s="446" t="s">
        <v>401</v>
      </c>
      <c r="C135" s="446" t="s">
        <v>402</v>
      </c>
      <c r="D135" s="446" t="s">
        <v>403</v>
      </c>
      <c r="E135" s="446"/>
      <c r="F135" s="446" t="s">
        <v>404</v>
      </c>
      <c r="G135" s="343" t="str">
        <f>VLOOKUP(F135,class!A$1:B$460,2,FALSE)</f>
        <v>Metropolitan District</v>
      </c>
      <c r="H135" s="343" t="str">
        <f>IFERROR(VLOOKUP(F135,classifications!A$3:C$333,3,FALSE),VLOOKUP(F135,classifications!I$2:K$28,3,FALSE))</f>
        <v>Predominantly Urban</v>
      </c>
      <c r="I135" s="422">
        <v>280</v>
      </c>
      <c r="J135" s="422">
        <v>60</v>
      </c>
      <c r="K135" s="422">
        <v>40</v>
      </c>
      <c r="L135" s="422">
        <v>380</v>
      </c>
      <c r="M135" s="251"/>
      <c r="N135" s="424">
        <v>220</v>
      </c>
      <c r="O135" s="422">
        <v>130</v>
      </c>
      <c r="P135" s="422">
        <v>30</v>
      </c>
      <c r="Q135" s="422">
        <v>380</v>
      </c>
      <c r="R135" s="403"/>
    </row>
    <row r="136" spans="1:18" ht="43.2" x14ac:dyDescent="0.3">
      <c r="A136" s="446"/>
      <c r="B136" s="446" t="s">
        <v>405</v>
      </c>
      <c r="C136" s="446" t="s">
        <v>406</v>
      </c>
      <c r="D136" s="446" t="s">
        <v>407</v>
      </c>
      <c r="E136" s="446"/>
      <c r="F136" s="446" t="s">
        <v>408</v>
      </c>
      <c r="G136" s="343" t="str">
        <f>VLOOKUP(F136,class!A$1:B$460,2,FALSE)</f>
        <v>Metropolitan District</v>
      </c>
      <c r="H136" s="343" t="str">
        <f>IFERROR(VLOOKUP(F136,classifications!A$3:C$333,3,FALSE),VLOOKUP(F136,classifications!I$2:K$28,3,FALSE))</f>
        <v>Predominantly Urban</v>
      </c>
      <c r="I136" s="422">
        <v>1060</v>
      </c>
      <c r="J136" s="422">
        <v>150</v>
      </c>
      <c r="K136" s="422">
        <v>80</v>
      </c>
      <c r="L136" s="422">
        <v>1280</v>
      </c>
      <c r="M136" s="251"/>
      <c r="N136" s="424">
        <v>960</v>
      </c>
      <c r="O136" s="422">
        <v>90</v>
      </c>
      <c r="P136" s="422">
        <v>100</v>
      </c>
      <c r="Q136" s="422">
        <v>1150</v>
      </c>
      <c r="R136" s="403"/>
    </row>
    <row r="137" spans="1:18" ht="39.6" x14ac:dyDescent="0.3">
      <c r="A137" s="446"/>
      <c r="B137" s="446" t="s">
        <v>409</v>
      </c>
      <c r="C137" s="446" t="s">
        <v>410</v>
      </c>
      <c r="D137" s="446" t="s">
        <v>411</v>
      </c>
      <c r="E137" s="446"/>
      <c r="F137" s="446" t="s">
        <v>412</v>
      </c>
      <c r="G137" s="343" t="str">
        <f>VLOOKUP(F137,class!A$1:B$460,2,FALSE)</f>
        <v>Metropolitan District</v>
      </c>
      <c r="H137" s="343" t="str">
        <f>IFERROR(VLOOKUP(F137,classifications!A$3:C$333,3,FALSE),VLOOKUP(F137,classifications!I$2:K$28,3,FALSE))</f>
        <v>Predominantly Urban</v>
      </c>
      <c r="I137" s="423">
        <v>460</v>
      </c>
      <c r="J137" s="423">
        <v>120</v>
      </c>
      <c r="K137" s="423">
        <v>0</v>
      </c>
      <c r="L137" s="423">
        <v>580</v>
      </c>
      <c r="M137" s="251"/>
      <c r="N137" s="425">
        <v>460</v>
      </c>
      <c r="O137" s="423">
        <v>60</v>
      </c>
      <c r="P137" s="423">
        <v>0</v>
      </c>
      <c r="Q137" s="423">
        <v>520</v>
      </c>
      <c r="R137" s="403"/>
    </row>
    <row r="138" spans="1:18" ht="39.6" x14ac:dyDescent="0.3">
      <c r="A138" s="446"/>
      <c r="B138" s="446" t="s">
        <v>413</v>
      </c>
      <c r="C138" s="446" t="s">
        <v>414</v>
      </c>
      <c r="D138" s="446" t="s">
        <v>415</v>
      </c>
      <c r="E138" s="446"/>
      <c r="F138" s="446" t="s">
        <v>416</v>
      </c>
      <c r="G138" s="343" t="str">
        <f>VLOOKUP(F138,class!A$1:B$460,2,FALSE)</f>
        <v>Metropolitan District</v>
      </c>
      <c r="H138" s="343" t="str">
        <f>IFERROR(VLOOKUP(F138,classifications!A$3:C$333,3,FALSE),VLOOKUP(F138,classifications!I$2:K$28,3,FALSE))</f>
        <v>Predominantly Urban</v>
      </c>
      <c r="I138" s="422">
        <v>250</v>
      </c>
      <c r="J138" s="422">
        <v>70</v>
      </c>
      <c r="K138" s="422">
        <v>0</v>
      </c>
      <c r="L138" s="422">
        <v>320</v>
      </c>
      <c r="M138" s="251"/>
      <c r="N138" s="424">
        <v>190</v>
      </c>
      <c r="O138" s="422">
        <v>0</v>
      </c>
      <c r="P138" s="422">
        <v>0</v>
      </c>
      <c r="Q138" s="422">
        <v>190</v>
      </c>
      <c r="R138" s="403"/>
    </row>
    <row r="139" spans="1:18" ht="39.6" x14ac:dyDescent="0.3">
      <c r="A139" s="446"/>
      <c r="B139" s="446" t="s">
        <v>417</v>
      </c>
      <c r="C139" s="446" t="s">
        <v>418</v>
      </c>
      <c r="D139" s="446" t="s">
        <v>419</v>
      </c>
      <c r="E139" s="446"/>
      <c r="F139" s="446" t="s">
        <v>420</v>
      </c>
      <c r="G139" s="343" t="str">
        <f>VLOOKUP(F139,class!A$1:B$460,2,FALSE)</f>
        <v>Metropolitan District</v>
      </c>
      <c r="H139" s="343" t="str">
        <f>IFERROR(VLOOKUP(F139,classifications!A$3:C$333,3,FALSE),VLOOKUP(F139,classifications!I$2:K$28,3,FALSE))</f>
        <v>Predominantly Urban</v>
      </c>
      <c r="I139" s="422">
        <v>860</v>
      </c>
      <c r="J139" s="422">
        <v>150</v>
      </c>
      <c r="K139" s="422">
        <v>0</v>
      </c>
      <c r="L139" s="422">
        <v>1010</v>
      </c>
      <c r="M139" s="251"/>
      <c r="N139" s="424">
        <v>660</v>
      </c>
      <c r="O139" s="422">
        <v>70</v>
      </c>
      <c r="P139" s="422">
        <v>0</v>
      </c>
      <c r="Q139" s="422">
        <v>730</v>
      </c>
      <c r="R139" s="403"/>
    </row>
    <row r="140" spans="1:18" x14ac:dyDescent="0.3">
      <c r="A140" s="446"/>
      <c r="B140" s="446"/>
      <c r="C140" s="446"/>
      <c r="D140" s="446"/>
      <c r="E140" s="446"/>
      <c r="F140" s="446"/>
      <c r="G140" s="446"/>
      <c r="H140" s="446"/>
      <c r="I140" s="251"/>
      <c r="J140" s="251"/>
      <c r="K140" s="251"/>
      <c r="L140" s="251"/>
      <c r="M140" s="251"/>
      <c r="N140" s="253"/>
      <c r="O140" s="251"/>
      <c r="P140" s="251"/>
      <c r="Q140" s="251"/>
      <c r="R140" s="403"/>
    </row>
    <row r="141" spans="1:18" ht="57.6" x14ac:dyDescent="0.3">
      <c r="A141" s="446"/>
      <c r="B141" s="446"/>
      <c r="C141" s="446"/>
      <c r="D141" s="446" t="s">
        <v>421</v>
      </c>
      <c r="E141" s="446" t="s">
        <v>422</v>
      </c>
      <c r="F141" s="446"/>
      <c r="G141" s="446"/>
      <c r="H141" s="446"/>
      <c r="I141" s="422">
        <v>3060</v>
      </c>
      <c r="J141" s="422">
        <v>530</v>
      </c>
      <c r="K141" s="422">
        <v>320</v>
      </c>
      <c r="L141" s="422">
        <v>3920</v>
      </c>
      <c r="M141" s="251"/>
      <c r="N141" s="424">
        <v>3750</v>
      </c>
      <c r="O141" s="422">
        <v>680</v>
      </c>
      <c r="P141" s="422">
        <v>210</v>
      </c>
      <c r="Q141" s="422">
        <v>4640</v>
      </c>
      <c r="R141" s="403"/>
    </row>
    <row r="142" spans="1:18" ht="39.6" x14ac:dyDescent="0.3">
      <c r="A142" s="446"/>
      <c r="B142" s="446" t="s">
        <v>423</v>
      </c>
      <c r="C142" s="446" t="s">
        <v>424</v>
      </c>
      <c r="D142" s="446" t="s">
        <v>425</v>
      </c>
      <c r="E142" s="446"/>
      <c r="F142" s="446" t="s">
        <v>426</v>
      </c>
      <c r="G142" s="343" t="str">
        <f>VLOOKUP(F142,class!A$1:B$460,2,FALSE)</f>
        <v>Metropolitan District</v>
      </c>
      <c r="H142" s="343" t="str">
        <f>IFERROR(VLOOKUP(F142,classifications!A$3:C$333,3,FALSE),VLOOKUP(F142,classifications!I$2:K$28,3,FALSE))</f>
        <v>Predominantly Urban</v>
      </c>
      <c r="I142" s="422">
        <v>1220</v>
      </c>
      <c r="J142" s="422">
        <v>90</v>
      </c>
      <c r="K142" s="422">
        <v>220</v>
      </c>
      <c r="L142" s="422">
        <v>1520</v>
      </c>
      <c r="M142" s="251"/>
      <c r="N142" s="424">
        <v>1730</v>
      </c>
      <c r="O142" s="422">
        <v>220</v>
      </c>
      <c r="P142" s="422">
        <v>30</v>
      </c>
      <c r="Q142" s="422">
        <v>1980</v>
      </c>
      <c r="R142" s="403"/>
    </row>
    <row r="143" spans="1:18" ht="39.6" x14ac:dyDescent="0.3">
      <c r="A143" s="446"/>
      <c r="B143" s="446" t="s">
        <v>427</v>
      </c>
      <c r="C143" s="446" t="s">
        <v>428</v>
      </c>
      <c r="D143" s="446" t="s">
        <v>429</v>
      </c>
      <c r="E143" s="446"/>
      <c r="F143" s="446" t="s">
        <v>430</v>
      </c>
      <c r="G143" s="343" t="str">
        <f>VLOOKUP(F143,class!A$1:B$460,2,FALSE)</f>
        <v>Metropolitan District</v>
      </c>
      <c r="H143" s="343" t="str">
        <f>IFERROR(VLOOKUP(F143,classifications!A$3:C$333,3,FALSE),VLOOKUP(F143,classifications!I$2:K$28,3,FALSE))</f>
        <v>Predominantly Urban</v>
      </c>
      <c r="I143" s="422">
        <v>680</v>
      </c>
      <c r="J143" s="422">
        <v>130</v>
      </c>
      <c r="K143" s="422">
        <v>0</v>
      </c>
      <c r="L143" s="422">
        <v>810</v>
      </c>
      <c r="M143" s="251"/>
      <c r="N143" s="424">
        <v>490</v>
      </c>
      <c r="O143" s="422">
        <v>80</v>
      </c>
      <c r="P143" s="422">
        <v>0</v>
      </c>
      <c r="Q143" s="422">
        <v>570</v>
      </c>
      <c r="R143" s="403"/>
    </row>
    <row r="144" spans="1:18" ht="39.6" x14ac:dyDescent="0.3">
      <c r="A144" s="446"/>
      <c r="B144" s="446" t="s">
        <v>431</v>
      </c>
      <c r="C144" s="446" t="s">
        <v>432</v>
      </c>
      <c r="D144" s="446" t="s">
        <v>433</v>
      </c>
      <c r="E144" s="446"/>
      <c r="F144" s="446" t="s">
        <v>434</v>
      </c>
      <c r="G144" s="343" t="str">
        <f>VLOOKUP(F144,class!A$1:B$460,2,FALSE)</f>
        <v>Metropolitan District</v>
      </c>
      <c r="H144" s="343" t="str">
        <f>IFERROR(VLOOKUP(F144,classifications!A$3:C$333,3,FALSE),VLOOKUP(F144,classifications!I$2:K$28,3,FALSE))</f>
        <v>Predominantly Urban</v>
      </c>
      <c r="I144" s="422">
        <v>220</v>
      </c>
      <c r="J144" s="422">
        <v>100</v>
      </c>
      <c r="K144" s="422">
        <v>30</v>
      </c>
      <c r="L144" s="422">
        <v>350</v>
      </c>
      <c r="M144" s="251"/>
      <c r="N144" s="424">
        <v>110</v>
      </c>
      <c r="O144" s="422">
        <v>200</v>
      </c>
      <c r="P144" s="422">
        <v>40</v>
      </c>
      <c r="Q144" s="422">
        <v>350</v>
      </c>
      <c r="R144" s="403"/>
    </row>
    <row r="145" spans="1:18" ht="39.6" x14ac:dyDescent="0.3">
      <c r="A145" s="446"/>
      <c r="B145" s="446" t="s">
        <v>435</v>
      </c>
      <c r="C145" s="446" t="s">
        <v>436</v>
      </c>
      <c r="D145" s="446" t="s">
        <v>437</v>
      </c>
      <c r="E145" s="446"/>
      <c r="F145" s="446" t="s">
        <v>438</v>
      </c>
      <c r="G145" s="343" t="str">
        <f>VLOOKUP(F145,class!A$1:B$460,2,FALSE)</f>
        <v>Metropolitan District</v>
      </c>
      <c r="H145" s="343" t="str">
        <f>IFERROR(VLOOKUP(F145,classifications!A$3:C$333,3,FALSE),VLOOKUP(F145,classifications!I$2:K$28,3,FALSE))</f>
        <v>Predominantly Urban</v>
      </c>
      <c r="I145" s="422">
        <v>120</v>
      </c>
      <c r="J145" s="422">
        <v>40</v>
      </c>
      <c r="K145" s="422">
        <v>40</v>
      </c>
      <c r="L145" s="422">
        <v>200</v>
      </c>
      <c r="M145" s="251"/>
      <c r="N145" s="424">
        <v>190</v>
      </c>
      <c r="O145" s="422">
        <v>40</v>
      </c>
      <c r="P145" s="422">
        <v>100</v>
      </c>
      <c r="Q145" s="422">
        <v>320</v>
      </c>
      <c r="R145" s="403"/>
    </row>
    <row r="146" spans="1:18" ht="39.6" x14ac:dyDescent="0.3">
      <c r="A146" s="446"/>
      <c r="B146" s="446" t="s">
        <v>439</v>
      </c>
      <c r="C146" s="446" t="s">
        <v>440</v>
      </c>
      <c r="D146" s="446" t="s">
        <v>441</v>
      </c>
      <c r="E146" s="446"/>
      <c r="F146" s="446" t="s">
        <v>442</v>
      </c>
      <c r="G146" s="343" t="str">
        <f>VLOOKUP(F146,class!A$1:B$460,2,FALSE)</f>
        <v>Metropolitan District</v>
      </c>
      <c r="H146" s="343" t="str">
        <f>IFERROR(VLOOKUP(F146,classifications!A$3:C$333,3,FALSE),VLOOKUP(F146,classifications!I$2:K$28,3,FALSE))</f>
        <v>Predominantly Urban</v>
      </c>
      <c r="I146" s="423">
        <v>340</v>
      </c>
      <c r="J146" s="423">
        <v>100</v>
      </c>
      <c r="K146" s="423">
        <v>0</v>
      </c>
      <c r="L146" s="423">
        <v>440</v>
      </c>
      <c r="M146" s="251"/>
      <c r="N146" s="425">
        <v>380</v>
      </c>
      <c r="O146" s="423">
        <v>100</v>
      </c>
      <c r="P146" s="423">
        <v>20</v>
      </c>
      <c r="Q146" s="423">
        <v>500</v>
      </c>
      <c r="R146" s="403"/>
    </row>
    <row r="147" spans="1:18" ht="39.6" x14ac:dyDescent="0.3">
      <c r="A147" s="446"/>
      <c r="B147" s="446" t="s">
        <v>443</v>
      </c>
      <c r="C147" s="446" t="s">
        <v>444</v>
      </c>
      <c r="D147" s="446" t="s">
        <v>445</v>
      </c>
      <c r="E147" s="446"/>
      <c r="F147" s="446" t="s">
        <v>446</v>
      </c>
      <c r="G147" s="343" t="str">
        <f>VLOOKUP(F147,class!A$1:B$460,2,FALSE)</f>
        <v>Metropolitan District</v>
      </c>
      <c r="H147" s="343" t="str">
        <f>IFERROR(VLOOKUP(F147,classifications!A$3:C$333,3,FALSE),VLOOKUP(F147,classifications!I$2:K$28,3,FALSE))</f>
        <v>Predominantly Urban</v>
      </c>
      <c r="I147" s="422">
        <v>320</v>
      </c>
      <c r="J147" s="423">
        <v>70</v>
      </c>
      <c r="K147" s="423">
        <v>0</v>
      </c>
      <c r="L147" s="423">
        <v>390</v>
      </c>
      <c r="M147" s="251"/>
      <c r="N147" s="424">
        <v>370</v>
      </c>
      <c r="O147" s="423">
        <v>30</v>
      </c>
      <c r="P147" s="423">
        <v>0</v>
      </c>
      <c r="Q147" s="423">
        <v>390</v>
      </c>
      <c r="R147" s="403"/>
    </row>
    <row r="148" spans="1:18" ht="39.6" x14ac:dyDescent="0.3">
      <c r="A148" s="446"/>
      <c r="B148" s="446" t="s">
        <v>447</v>
      </c>
      <c r="C148" s="446" t="s">
        <v>448</v>
      </c>
      <c r="D148" s="446" t="s">
        <v>449</v>
      </c>
      <c r="E148" s="446"/>
      <c r="F148" s="446" t="s">
        <v>450</v>
      </c>
      <c r="G148" s="343" t="str">
        <f>VLOOKUP(F148,class!A$1:B$460,2,FALSE)</f>
        <v>Metropolitan District</v>
      </c>
      <c r="H148" s="343" t="str">
        <f>IFERROR(VLOOKUP(F148,classifications!A$3:C$333,3,FALSE),VLOOKUP(F148,classifications!I$2:K$28,3,FALSE))</f>
        <v>Predominantly Urban</v>
      </c>
      <c r="I148" s="422">
        <v>170</v>
      </c>
      <c r="J148" s="422">
        <v>10</v>
      </c>
      <c r="K148" s="422">
        <v>30</v>
      </c>
      <c r="L148" s="422">
        <v>210</v>
      </c>
      <c r="M148" s="251"/>
      <c r="N148" s="424">
        <v>490</v>
      </c>
      <c r="O148" s="422">
        <v>20</v>
      </c>
      <c r="P148" s="422">
        <v>30</v>
      </c>
      <c r="Q148" s="422">
        <v>530</v>
      </c>
      <c r="R148" s="403"/>
    </row>
    <row r="149" spans="1:18" x14ac:dyDescent="0.3">
      <c r="A149" s="446"/>
      <c r="B149" s="446"/>
      <c r="C149" s="446"/>
      <c r="D149" s="446"/>
      <c r="E149" s="446"/>
      <c r="F149" s="446"/>
      <c r="G149" s="446"/>
      <c r="H149" s="446"/>
      <c r="I149" s="251"/>
      <c r="J149" s="251"/>
      <c r="K149" s="251"/>
      <c r="L149" s="251"/>
      <c r="M149" s="251"/>
      <c r="N149" s="253"/>
      <c r="O149" s="251"/>
      <c r="P149" s="251"/>
      <c r="Q149" s="251"/>
      <c r="R149" s="403"/>
    </row>
    <row r="150" spans="1:18" ht="57.6" x14ac:dyDescent="0.3">
      <c r="A150" s="446"/>
      <c r="B150" s="446"/>
      <c r="C150" s="446"/>
      <c r="D150" s="446" t="s">
        <v>451</v>
      </c>
      <c r="E150" s="446" t="s">
        <v>452</v>
      </c>
      <c r="F150" s="446"/>
      <c r="G150" s="446"/>
      <c r="H150" s="446"/>
      <c r="I150" s="422">
        <v>5050</v>
      </c>
      <c r="J150" s="422">
        <v>1020</v>
      </c>
      <c r="K150" s="422">
        <v>30</v>
      </c>
      <c r="L150" s="422">
        <v>6100</v>
      </c>
      <c r="M150" s="251"/>
      <c r="N150" s="424">
        <v>4170</v>
      </c>
      <c r="O150" s="422">
        <v>690</v>
      </c>
      <c r="P150" s="422">
        <v>0</v>
      </c>
      <c r="Q150" s="422">
        <v>4870</v>
      </c>
      <c r="R150" s="403"/>
    </row>
    <row r="151" spans="1:18" ht="39.6" x14ac:dyDescent="0.3">
      <c r="A151" s="446"/>
      <c r="B151" s="446" t="s">
        <v>453</v>
      </c>
      <c r="C151" s="446" t="s">
        <v>454</v>
      </c>
      <c r="D151" s="446" t="s">
        <v>455</v>
      </c>
      <c r="E151" s="446"/>
      <c r="F151" s="446" t="s">
        <v>456</v>
      </c>
      <c r="G151" s="343" t="str">
        <f>VLOOKUP(F151,class!A$1:B$460,2,FALSE)</f>
        <v>Metropolitan District</v>
      </c>
      <c r="H151" s="343" t="str">
        <f>IFERROR(VLOOKUP(F151,classifications!A$3:C$333,3,FALSE),VLOOKUP(F151,classifications!I$2:K$28,3,FALSE))</f>
        <v>Predominantly Urban</v>
      </c>
      <c r="I151" s="422">
        <v>650</v>
      </c>
      <c r="J151" s="422">
        <v>40</v>
      </c>
      <c r="K151" s="422">
        <v>0</v>
      </c>
      <c r="L151" s="422">
        <v>690</v>
      </c>
      <c r="M151" s="251"/>
      <c r="N151" s="424">
        <v>560</v>
      </c>
      <c r="O151" s="422">
        <v>100</v>
      </c>
      <c r="P151" s="422">
        <v>0</v>
      </c>
      <c r="Q151" s="422">
        <v>650</v>
      </c>
      <c r="R151" s="403"/>
    </row>
    <row r="152" spans="1:18" ht="39.6" x14ac:dyDescent="0.3">
      <c r="A152" s="446"/>
      <c r="B152" s="446" t="s">
        <v>457</v>
      </c>
      <c r="C152" s="446" t="s">
        <v>458</v>
      </c>
      <c r="D152" s="446" t="s">
        <v>459</v>
      </c>
      <c r="E152" s="446"/>
      <c r="F152" s="446" t="s">
        <v>460</v>
      </c>
      <c r="G152" s="343" t="str">
        <f>VLOOKUP(F152,class!A$1:B$460,2,FALSE)</f>
        <v>Metropolitan District</v>
      </c>
      <c r="H152" s="343" t="str">
        <f>IFERROR(VLOOKUP(F152,classifications!A$3:C$333,3,FALSE),VLOOKUP(F152,classifications!I$2:K$28,3,FALSE))</f>
        <v>Predominantly Urban</v>
      </c>
      <c r="I152" s="422">
        <v>230</v>
      </c>
      <c r="J152" s="422">
        <v>60</v>
      </c>
      <c r="K152" s="422">
        <v>0</v>
      </c>
      <c r="L152" s="422">
        <v>290</v>
      </c>
      <c r="M152" s="251"/>
      <c r="N152" s="424">
        <v>220</v>
      </c>
      <c r="O152" s="422">
        <v>70</v>
      </c>
      <c r="P152" s="422">
        <v>0</v>
      </c>
      <c r="Q152" s="422">
        <v>290</v>
      </c>
      <c r="R152" s="403"/>
    </row>
    <row r="153" spans="1:18" ht="39.6" x14ac:dyDescent="0.3">
      <c r="A153" s="446"/>
      <c r="B153" s="446" t="s">
        <v>461</v>
      </c>
      <c r="C153" s="446" t="s">
        <v>462</v>
      </c>
      <c r="D153" s="446" t="s">
        <v>463</v>
      </c>
      <c r="E153" s="446"/>
      <c r="F153" s="446" t="s">
        <v>464</v>
      </c>
      <c r="G153" s="343" t="str">
        <f>VLOOKUP(F153,class!A$1:B$460,2,FALSE)</f>
        <v>Metropolitan District</v>
      </c>
      <c r="H153" s="343" t="str">
        <f>IFERROR(VLOOKUP(F153,classifications!A$3:C$333,3,FALSE),VLOOKUP(F153,classifications!I$2:K$28,3,FALSE))</f>
        <v>Predominantly Urban</v>
      </c>
      <c r="I153" s="422">
        <v>570</v>
      </c>
      <c r="J153" s="422">
        <v>20</v>
      </c>
      <c r="K153" s="422">
        <v>0</v>
      </c>
      <c r="L153" s="422">
        <v>590</v>
      </c>
      <c r="M153" s="251"/>
      <c r="N153" s="424">
        <v>840</v>
      </c>
      <c r="O153" s="422">
        <v>30</v>
      </c>
      <c r="P153" s="422">
        <v>0</v>
      </c>
      <c r="Q153" s="422">
        <v>870</v>
      </c>
      <c r="R153" s="403"/>
    </row>
    <row r="154" spans="1:18" ht="39.6" x14ac:dyDescent="0.3">
      <c r="A154" s="446"/>
      <c r="B154" s="446" t="s">
        <v>465</v>
      </c>
      <c r="C154" s="446" t="s">
        <v>466</v>
      </c>
      <c r="D154" s="446" t="s">
        <v>467</v>
      </c>
      <c r="E154" s="446"/>
      <c r="F154" s="446" t="s">
        <v>468</v>
      </c>
      <c r="G154" s="343" t="str">
        <f>VLOOKUP(F154,class!A$1:B$460,2,FALSE)</f>
        <v>Metropolitan District</v>
      </c>
      <c r="H154" s="343" t="str">
        <f>IFERROR(VLOOKUP(F154,classifications!A$3:C$333,3,FALSE),VLOOKUP(F154,classifications!I$2:K$28,3,FALSE))</f>
        <v>Predominantly Urban</v>
      </c>
      <c r="I154" s="422">
        <v>2460</v>
      </c>
      <c r="J154" s="422">
        <v>520</v>
      </c>
      <c r="K154" s="422">
        <v>30</v>
      </c>
      <c r="L154" s="422">
        <v>3000</v>
      </c>
      <c r="M154" s="251"/>
      <c r="N154" s="424">
        <v>1410</v>
      </c>
      <c r="O154" s="422">
        <v>270</v>
      </c>
      <c r="P154" s="422">
        <v>0</v>
      </c>
      <c r="Q154" s="422">
        <v>1690</v>
      </c>
      <c r="R154" s="403"/>
    </row>
    <row r="155" spans="1:18" ht="39.6" x14ac:dyDescent="0.3">
      <c r="A155" s="446"/>
      <c r="B155" s="446" t="s">
        <v>469</v>
      </c>
      <c r="C155" s="446" t="s">
        <v>470</v>
      </c>
      <c r="D155" s="446" t="s">
        <v>471</v>
      </c>
      <c r="E155" s="446"/>
      <c r="F155" s="446" t="s">
        <v>472</v>
      </c>
      <c r="G155" s="343" t="str">
        <f>VLOOKUP(F155,class!A$1:B$460,2,FALSE)</f>
        <v>Metropolitan District</v>
      </c>
      <c r="H155" s="343" t="str">
        <f>IFERROR(VLOOKUP(F155,classifications!A$3:C$333,3,FALSE),VLOOKUP(F155,classifications!I$2:K$28,3,FALSE))</f>
        <v>Predominantly Urban</v>
      </c>
      <c r="I155" s="423">
        <v>1150</v>
      </c>
      <c r="J155" s="423">
        <v>380</v>
      </c>
      <c r="K155" s="423">
        <v>0</v>
      </c>
      <c r="L155" s="423">
        <v>1530</v>
      </c>
      <c r="M155" s="251"/>
      <c r="N155" s="425">
        <v>1150</v>
      </c>
      <c r="O155" s="423">
        <v>220</v>
      </c>
      <c r="P155" s="423">
        <v>0</v>
      </c>
      <c r="Q155" s="423">
        <v>1370</v>
      </c>
      <c r="R155" s="403"/>
    </row>
    <row r="156" spans="1:18" x14ac:dyDescent="0.3">
      <c r="A156" s="446"/>
      <c r="B156" s="446"/>
      <c r="C156" s="446"/>
      <c r="D156" s="446"/>
      <c r="E156" s="446"/>
      <c r="F156" s="446"/>
      <c r="G156" s="446"/>
      <c r="H156" s="446"/>
      <c r="I156" s="251"/>
      <c r="J156" s="251"/>
      <c r="K156" s="251"/>
      <c r="L156" s="251"/>
      <c r="M156" s="251"/>
      <c r="N156" s="253"/>
      <c r="O156" s="251"/>
      <c r="P156" s="251"/>
      <c r="Q156" s="251"/>
      <c r="R156" s="403"/>
    </row>
    <row r="157" spans="1:18" ht="26.4" x14ac:dyDescent="0.3">
      <c r="A157" s="445" t="s">
        <v>473</v>
      </c>
      <c r="B157" s="445"/>
      <c r="C157" s="445"/>
      <c r="D157" s="445"/>
      <c r="E157" s="446"/>
      <c r="F157" s="445"/>
      <c r="G157" s="445"/>
      <c r="H157" s="446"/>
      <c r="I157" s="418">
        <v>66330</v>
      </c>
      <c r="J157" s="418">
        <v>17930</v>
      </c>
      <c r="K157" s="418">
        <v>340</v>
      </c>
      <c r="L157" s="418">
        <v>84600</v>
      </c>
      <c r="M157" s="251"/>
      <c r="N157" s="419">
        <v>60860</v>
      </c>
      <c r="O157" s="418">
        <v>16260</v>
      </c>
      <c r="P157" s="418">
        <v>410</v>
      </c>
      <c r="Q157" s="418">
        <v>77520</v>
      </c>
      <c r="R157" s="403"/>
    </row>
    <row r="158" spans="1:18" x14ac:dyDescent="0.3">
      <c r="A158" s="446"/>
      <c r="B158" s="446"/>
      <c r="C158" s="446"/>
      <c r="D158" s="446"/>
      <c r="E158" s="446"/>
      <c r="F158" s="446"/>
      <c r="G158" s="446"/>
      <c r="H158" s="446"/>
      <c r="I158" s="251"/>
      <c r="J158" s="251"/>
      <c r="K158" s="251"/>
      <c r="L158" s="251"/>
      <c r="M158" s="251"/>
      <c r="N158" s="253"/>
      <c r="O158" s="251"/>
      <c r="P158" s="251"/>
      <c r="Q158" s="251"/>
      <c r="R158" s="403"/>
    </row>
    <row r="159" spans="1:18" ht="39.6" x14ac:dyDescent="0.3">
      <c r="A159" s="446"/>
      <c r="B159" s="446"/>
      <c r="C159" s="446"/>
      <c r="D159" s="446" t="s">
        <v>492</v>
      </c>
      <c r="E159" s="446" t="s">
        <v>493</v>
      </c>
      <c r="F159" s="446" t="s">
        <v>493</v>
      </c>
      <c r="G159" s="343" t="str">
        <f>VLOOKUP(F159,class!A$1:B$460,2,FALSE)</f>
        <v>Shire County</v>
      </c>
      <c r="H159" s="343" t="str">
        <f>IFERROR(VLOOKUP(F159,classifications!A$3:C$333,3,FALSE),VLOOKUP(F159,classifications!I$2:K$28,3,FALSE))</f>
        <v>Predominantly Rural</v>
      </c>
      <c r="I159" s="422">
        <v>3060</v>
      </c>
      <c r="J159" s="422">
        <v>890</v>
      </c>
      <c r="K159" s="422">
        <v>0</v>
      </c>
      <c r="L159" s="422">
        <v>3960</v>
      </c>
      <c r="M159" s="251"/>
      <c r="N159" s="424">
        <v>2860</v>
      </c>
      <c r="O159" s="422">
        <v>570</v>
      </c>
      <c r="P159" s="422">
        <v>0</v>
      </c>
      <c r="Q159" s="422">
        <v>3420</v>
      </c>
      <c r="R159" s="403"/>
    </row>
    <row r="160" spans="1:18" ht="39.6" x14ac:dyDescent="0.3">
      <c r="A160" s="446"/>
      <c r="B160" s="446" t="s">
        <v>494</v>
      </c>
      <c r="C160" s="446" t="s">
        <v>495</v>
      </c>
      <c r="D160" s="446" t="s">
        <v>496</v>
      </c>
      <c r="E160" s="446"/>
      <c r="F160" s="446" t="s">
        <v>497</v>
      </c>
      <c r="G160" s="343" t="str">
        <f>VLOOKUP(F160,class!A$1:B$460,2,FALSE)</f>
        <v>Shire District</v>
      </c>
      <c r="H160" s="343" t="str">
        <f>IFERROR(VLOOKUP(F160,classifications!A$3:C$333,3,FALSE),VLOOKUP(F160,classifications!I$2:K$28,3,FALSE))</f>
        <v>Predominantly Urban</v>
      </c>
      <c r="I160" s="422">
        <v>190</v>
      </c>
      <c r="J160" s="422">
        <v>50</v>
      </c>
      <c r="K160" s="422">
        <v>0</v>
      </c>
      <c r="L160" s="422">
        <v>240</v>
      </c>
      <c r="M160" s="251"/>
      <c r="N160" s="424">
        <v>460</v>
      </c>
      <c r="O160" s="422">
        <v>40</v>
      </c>
      <c r="P160" s="422">
        <v>0</v>
      </c>
      <c r="Q160" s="422">
        <v>500</v>
      </c>
      <c r="R160" s="403"/>
    </row>
    <row r="161" spans="1:18" ht="43.2" x14ac:dyDescent="0.3">
      <c r="A161" s="446"/>
      <c r="B161" s="446" t="s">
        <v>498</v>
      </c>
      <c r="C161" s="446" t="s">
        <v>499</v>
      </c>
      <c r="D161" s="446" t="s">
        <v>500</v>
      </c>
      <c r="E161" s="446"/>
      <c r="F161" s="446" t="s">
        <v>501</v>
      </c>
      <c r="G161" s="343" t="str">
        <f>VLOOKUP(F161,class!A$1:B$460,2,FALSE)</f>
        <v>Shire District</v>
      </c>
      <c r="H161" s="343" t="str">
        <f>IFERROR(VLOOKUP(F161,classifications!A$3:C$333,3,FALSE),VLOOKUP(F161,classifications!I$2:K$28,3,FALSE))</f>
        <v>Predominantly Rural</v>
      </c>
      <c r="I161" s="422">
        <v>690</v>
      </c>
      <c r="J161" s="422">
        <v>140</v>
      </c>
      <c r="K161" s="422">
        <v>0</v>
      </c>
      <c r="L161" s="422">
        <v>820</v>
      </c>
      <c r="M161" s="251"/>
      <c r="N161" s="424">
        <v>560</v>
      </c>
      <c r="O161" s="422">
        <v>100</v>
      </c>
      <c r="P161" s="422">
        <v>0</v>
      </c>
      <c r="Q161" s="422">
        <v>660</v>
      </c>
      <c r="R161" s="403"/>
    </row>
    <row r="162" spans="1:18" ht="39.6" x14ac:dyDescent="0.3">
      <c r="A162" s="446"/>
      <c r="B162" s="446" t="s">
        <v>502</v>
      </c>
      <c r="C162" s="446" t="s">
        <v>503</v>
      </c>
      <c r="D162" s="446" t="s">
        <v>504</v>
      </c>
      <c r="E162" s="446"/>
      <c r="F162" s="446" t="s">
        <v>505</v>
      </c>
      <c r="G162" s="343" t="str">
        <f>VLOOKUP(F162,class!A$1:B$460,2,FALSE)</f>
        <v>Shire District</v>
      </c>
      <c r="H162" s="343" t="str">
        <f>IFERROR(VLOOKUP(F162,classifications!A$3:C$333,3,FALSE),VLOOKUP(F162,classifications!I$2:K$28,3,FALSE))</f>
        <v>Predominantly Rural</v>
      </c>
      <c r="I162" s="422">
        <v>330</v>
      </c>
      <c r="J162" s="422">
        <v>40</v>
      </c>
      <c r="K162" s="422">
        <v>0</v>
      </c>
      <c r="L162" s="422">
        <v>370</v>
      </c>
      <c r="M162" s="251"/>
      <c r="N162" s="424">
        <v>270</v>
      </c>
      <c r="O162" s="422">
        <v>10</v>
      </c>
      <c r="P162" s="422">
        <v>0</v>
      </c>
      <c r="Q162" s="422">
        <v>270</v>
      </c>
      <c r="R162" s="403"/>
    </row>
    <row r="163" spans="1:18" ht="39.6" x14ac:dyDescent="0.3">
      <c r="A163" s="446"/>
      <c r="B163" s="446" t="s">
        <v>506</v>
      </c>
      <c r="C163" s="446" t="s">
        <v>507</v>
      </c>
      <c r="D163" s="446" t="s">
        <v>508</v>
      </c>
      <c r="E163" s="446"/>
      <c r="F163" s="446" t="s">
        <v>509</v>
      </c>
      <c r="G163" s="343" t="str">
        <f>VLOOKUP(F163,class!A$1:B$460,2,FALSE)</f>
        <v>Shire District</v>
      </c>
      <c r="H163" s="343" t="str">
        <f>IFERROR(VLOOKUP(F163,classifications!A$3:C$333,3,FALSE),VLOOKUP(F163,classifications!I$2:K$28,3,FALSE))</f>
        <v>Predominantly Rural</v>
      </c>
      <c r="I163" s="422">
        <v>670</v>
      </c>
      <c r="J163" s="422">
        <v>350</v>
      </c>
      <c r="K163" s="422">
        <v>0</v>
      </c>
      <c r="L163" s="422">
        <v>1010</v>
      </c>
      <c r="M163" s="251"/>
      <c r="N163" s="424">
        <v>660</v>
      </c>
      <c r="O163" s="422">
        <v>230</v>
      </c>
      <c r="P163" s="422">
        <v>0</v>
      </c>
      <c r="Q163" s="422">
        <v>890</v>
      </c>
      <c r="R163" s="403"/>
    </row>
    <row r="164" spans="1:18" ht="43.2" x14ac:dyDescent="0.3">
      <c r="A164" s="446"/>
      <c r="B164" s="446" t="s">
        <v>510</v>
      </c>
      <c r="C164" s="446" t="s">
        <v>511</v>
      </c>
      <c r="D164" s="446" t="s">
        <v>512</v>
      </c>
      <c r="E164" s="446"/>
      <c r="F164" s="446" t="s">
        <v>513</v>
      </c>
      <c r="G164" s="343" t="str">
        <f>VLOOKUP(F164,class!A$1:B$460,2,FALSE)</f>
        <v>Shire District</v>
      </c>
      <c r="H164" s="343" t="str">
        <f>IFERROR(VLOOKUP(F164,classifications!A$3:C$333,3,FALSE),VLOOKUP(F164,classifications!I$2:K$28,3,FALSE))</f>
        <v>Predominantly Rural</v>
      </c>
      <c r="I164" s="422">
        <v>1190</v>
      </c>
      <c r="J164" s="422">
        <v>320</v>
      </c>
      <c r="K164" s="422">
        <v>0</v>
      </c>
      <c r="L164" s="422">
        <v>1510</v>
      </c>
      <c r="M164" s="251"/>
      <c r="N164" s="424">
        <v>910</v>
      </c>
      <c r="O164" s="422">
        <v>190</v>
      </c>
      <c r="P164" s="422">
        <v>0</v>
      </c>
      <c r="Q164" s="422">
        <v>1100</v>
      </c>
      <c r="R164" s="403"/>
    </row>
    <row r="165" spans="1:18" x14ac:dyDescent="0.3">
      <c r="A165" s="446"/>
      <c r="B165" s="446"/>
      <c r="C165" s="446"/>
      <c r="D165" s="446"/>
      <c r="E165" s="446"/>
      <c r="F165" s="446"/>
      <c r="G165" s="446"/>
      <c r="H165" s="446"/>
      <c r="I165" s="251"/>
      <c r="J165" s="251"/>
      <c r="K165" s="251"/>
      <c r="L165" s="251"/>
      <c r="M165" s="251"/>
      <c r="N165" s="253"/>
      <c r="O165" s="251"/>
      <c r="P165" s="251"/>
      <c r="Q165" s="251"/>
      <c r="R165" s="403"/>
    </row>
    <row r="166" spans="1:18" ht="39.6" x14ac:dyDescent="0.3">
      <c r="A166" s="446"/>
      <c r="B166" s="446"/>
      <c r="C166" s="446"/>
      <c r="D166" s="446" t="s">
        <v>514</v>
      </c>
      <c r="E166" s="446" t="s">
        <v>515</v>
      </c>
      <c r="F166" s="446" t="s">
        <v>515</v>
      </c>
      <c r="G166" s="343" t="str">
        <f>VLOOKUP(F166,class!A$1:B$460,2,FALSE)</f>
        <v>Shire County</v>
      </c>
      <c r="H166" s="343" t="str">
        <f>IFERROR(VLOOKUP(F166,classifications!A$3:C$333,3,FALSE),VLOOKUP(F166,classifications!I$2:K$28,3,FALSE))</f>
        <v>Predominantly Rural</v>
      </c>
      <c r="I166" s="422">
        <v>1450</v>
      </c>
      <c r="J166" s="422">
        <v>180</v>
      </c>
      <c r="K166" s="422">
        <v>0</v>
      </c>
      <c r="L166" s="422">
        <v>1630</v>
      </c>
      <c r="M166" s="251"/>
      <c r="N166" s="424">
        <v>1190</v>
      </c>
      <c r="O166" s="422">
        <v>240</v>
      </c>
      <c r="P166" s="422">
        <v>0</v>
      </c>
      <c r="Q166" s="422">
        <v>1440</v>
      </c>
      <c r="R166" s="403"/>
    </row>
    <row r="167" spans="1:18" ht="39.6" x14ac:dyDescent="0.3">
      <c r="A167" s="446"/>
      <c r="B167" s="446" t="s">
        <v>516</v>
      </c>
      <c r="C167" s="446" t="s">
        <v>517</v>
      </c>
      <c r="D167" s="446" t="s">
        <v>518</v>
      </c>
      <c r="E167" s="446"/>
      <c r="F167" s="446" t="s">
        <v>519</v>
      </c>
      <c r="G167" s="343" t="str">
        <f>VLOOKUP(F167,class!A$1:B$460,2,FALSE)</f>
        <v>Shire District</v>
      </c>
      <c r="H167" s="343" t="str">
        <f>IFERROR(VLOOKUP(F167,classifications!A$3:C$333,3,FALSE),VLOOKUP(F167,classifications!I$2:K$28,3,FALSE))</f>
        <v>Predominantly Rural</v>
      </c>
      <c r="I167" s="422">
        <v>210</v>
      </c>
      <c r="J167" s="422">
        <v>60</v>
      </c>
      <c r="K167" s="422">
        <v>0</v>
      </c>
      <c r="L167" s="422">
        <v>270</v>
      </c>
      <c r="M167" s="251"/>
      <c r="N167" s="424">
        <v>220</v>
      </c>
      <c r="O167" s="422">
        <v>20</v>
      </c>
      <c r="P167" s="422">
        <v>0</v>
      </c>
      <c r="Q167" s="422">
        <v>240</v>
      </c>
      <c r="R167" s="403"/>
    </row>
    <row r="168" spans="1:18" ht="52.8" x14ac:dyDescent="0.3">
      <c r="A168" s="446"/>
      <c r="B168" s="446" t="s">
        <v>520</v>
      </c>
      <c r="C168" s="446" t="s">
        <v>521</v>
      </c>
      <c r="D168" s="446" t="s">
        <v>522</v>
      </c>
      <c r="E168" s="446"/>
      <c r="F168" s="446" t="s">
        <v>523</v>
      </c>
      <c r="G168" s="343" t="str">
        <f>VLOOKUP(F168,class!A$1:B$460,2,FALSE)</f>
        <v>Shire District</v>
      </c>
      <c r="H168" s="343" t="str">
        <f>IFERROR(VLOOKUP(F168,classifications!A$3:C$333,3,FALSE),VLOOKUP(F168,classifications!I$2:K$28,3,FALSE))</f>
        <v>Urban with Significant Rural</v>
      </c>
      <c r="I168" s="422">
        <v>110</v>
      </c>
      <c r="J168" s="422">
        <v>0</v>
      </c>
      <c r="K168" s="422">
        <v>0</v>
      </c>
      <c r="L168" s="422">
        <v>110</v>
      </c>
      <c r="M168" s="251"/>
      <c r="N168" s="424">
        <v>140</v>
      </c>
      <c r="O168" s="422">
        <v>20</v>
      </c>
      <c r="P168" s="422">
        <v>0</v>
      </c>
      <c r="Q168" s="422">
        <v>150</v>
      </c>
      <c r="R168" s="403"/>
    </row>
    <row r="169" spans="1:18" ht="52.8" x14ac:dyDescent="0.3">
      <c r="A169" s="446"/>
      <c r="B169" s="446" t="s">
        <v>524</v>
      </c>
      <c r="C169" s="446" t="s">
        <v>525</v>
      </c>
      <c r="D169" s="446" t="s">
        <v>526</v>
      </c>
      <c r="E169" s="446"/>
      <c r="F169" s="446" t="s">
        <v>527</v>
      </c>
      <c r="G169" s="343" t="str">
        <f>VLOOKUP(F169,class!A$1:B$460,2,FALSE)</f>
        <v>Shire District</v>
      </c>
      <c r="H169" s="343" t="str">
        <f>IFERROR(VLOOKUP(F169,classifications!A$3:C$333,3,FALSE),VLOOKUP(F169,classifications!I$2:K$28,3,FALSE))</f>
        <v>Urban with Significant Rural</v>
      </c>
      <c r="I169" s="422">
        <v>440</v>
      </c>
      <c r="J169" s="422">
        <v>10</v>
      </c>
      <c r="K169" s="422">
        <v>0</v>
      </c>
      <c r="L169" s="422">
        <v>450</v>
      </c>
      <c r="M169" s="251"/>
      <c r="N169" s="424">
        <v>360</v>
      </c>
      <c r="O169" s="422">
        <v>130</v>
      </c>
      <c r="P169" s="422">
        <v>0</v>
      </c>
      <c r="Q169" s="422">
        <v>490</v>
      </c>
      <c r="R169" s="403"/>
    </row>
    <row r="170" spans="1:18" ht="39.6" x14ac:dyDescent="0.3">
      <c r="A170" s="446"/>
      <c r="B170" s="446" t="s">
        <v>528</v>
      </c>
      <c r="C170" s="446" t="s">
        <v>529</v>
      </c>
      <c r="D170" s="446" t="s">
        <v>530</v>
      </c>
      <c r="E170" s="446"/>
      <c r="F170" s="446" t="s">
        <v>531</v>
      </c>
      <c r="G170" s="343" t="str">
        <f>VLOOKUP(F170,class!A$1:B$460,2,FALSE)</f>
        <v>Shire District</v>
      </c>
      <c r="H170" s="343" t="str">
        <f>IFERROR(VLOOKUP(F170,classifications!A$3:C$333,3,FALSE),VLOOKUP(F170,classifications!I$2:K$28,3,FALSE))</f>
        <v>Predominantly Rural</v>
      </c>
      <c r="I170" s="422">
        <v>140</v>
      </c>
      <c r="J170" s="422">
        <v>20</v>
      </c>
      <c r="K170" s="422">
        <v>0</v>
      </c>
      <c r="L170" s="422">
        <v>160</v>
      </c>
      <c r="M170" s="251"/>
      <c r="N170" s="424">
        <v>110</v>
      </c>
      <c r="O170" s="422">
        <v>0</v>
      </c>
      <c r="P170" s="422">
        <v>0</v>
      </c>
      <c r="Q170" s="422">
        <v>110</v>
      </c>
      <c r="R170" s="403"/>
    </row>
    <row r="171" spans="1:18" ht="39.6" x14ac:dyDescent="0.3">
      <c r="A171" s="446"/>
      <c r="B171" s="446" t="s">
        <v>532</v>
      </c>
      <c r="C171" s="446" t="s">
        <v>533</v>
      </c>
      <c r="D171" s="446" t="s">
        <v>534</v>
      </c>
      <c r="E171" s="446"/>
      <c r="F171" s="446" t="s">
        <v>535</v>
      </c>
      <c r="G171" s="343" t="str">
        <f>VLOOKUP(F171,class!A$1:B$460,2,FALSE)</f>
        <v>Shire District</v>
      </c>
      <c r="H171" s="343" t="str">
        <f>IFERROR(VLOOKUP(F171,classifications!A$3:C$333,3,FALSE),VLOOKUP(F171,classifications!I$2:K$28,3,FALSE))</f>
        <v>Predominantly Rural</v>
      </c>
      <c r="I171" s="422">
        <v>170</v>
      </c>
      <c r="J171" s="422">
        <v>50</v>
      </c>
      <c r="K171" s="422">
        <v>0</v>
      </c>
      <c r="L171" s="422">
        <v>220</v>
      </c>
      <c r="M171" s="251"/>
      <c r="N171" s="424">
        <v>150</v>
      </c>
      <c r="O171" s="422">
        <v>70</v>
      </c>
      <c r="P171" s="422">
        <v>0</v>
      </c>
      <c r="Q171" s="422">
        <v>220</v>
      </c>
      <c r="R171" s="403"/>
    </row>
    <row r="172" spans="1:18" ht="39.6" x14ac:dyDescent="0.3">
      <c r="A172" s="446"/>
      <c r="B172" s="446" t="s">
        <v>536</v>
      </c>
      <c r="C172" s="446" t="s">
        <v>537</v>
      </c>
      <c r="D172" s="446" t="s">
        <v>538</v>
      </c>
      <c r="E172" s="446"/>
      <c r="F172" s="446" t="s">
        <v>539</v>
      </c>
      <c r="G172" s="343" t="str">
        <f>VLOOKUP(F172,class!A$1:B$460,2,FALSE)</f>
        <v>Shire District</v>
      </c>
      <c r="H172" s="343" t="str">
        <f>IFERROR(VLOOKUP(F172,classifications!A$3:C$333,3,FALSE),VLOOKUP(F172,classifications!I$2:K$28,3,FALSE))</f>
        <v>Predominantly Rural</v>
      </c>
      <c r="I172" s="422">
        <v>380</v>
      </c>
      <c r="J172" s="423">
        <v>40</v>
      </c>
      <c r="K172" s="423">
        <v>0</v>
      </c>
      <c r="L172" s="423">
        <v>430</v>
      </c>
      <c r="M172" s="251"/>
      <c r="N172" s="424">
        <v>210</v>
      </c>
      <c r="O172" s="423">
        <v>10</v>
      </c>
      <c r="P172" s="423">
        <v>0</v>
      </c>
      <c r="Q172" s="423">
        <v>220</v>
      </c>
      <c r="R172" s="403"/>
    </row>
    <row r="173" spans="1:18" x14ac:dyDescent="0.3">
      <c r="A173" s="446"/>
      <c r="B173" s="446"/>
      <c r="C173" s="446"/>
      <c r="D173" s="446"/>
      <c r="E173" s="446"/>
      <c r="F173" s="446"/>
      <c r="G173" s="446"/>
      <c r="H173" s="446"/>
      <c r="I173" s="251"/>
      <c r="J173" s="251"/>
      <c r="K173" s="251"/>
      <c r="L173" s="251"/>
      <c r="M173" s="251"/>
      <c r="N173" s="253"/>
      <c r="O173" s="251"/>
      <c r="P173" s="251"/>
      <c r="Q173" s="251"/>
      <c r="R173" s="403"/>
    </row>
    <row r="174" spans="1:18" ht="52.8" x14ac:dyDescent="0.3">
      <c r="A174" s="446"/>
      <c r="B174" s="446"/>
      <c r="C174" s="446"/>
      <c r="D174" s="446" t="s">
        <v>540</v>
      </c>
      <c r="E174" s="446" t="s">
        <v>541</v>
      </c>
      <c r="F174" s="446" t="s">
        <v>541</v>
      </c>
      <c r="G174" s="343" t="str">
        <f>VLOOKUP(F174,class!A$1:B$460,2,FALSE)</f>
        <v>Shire County</v>
      </c>
      <c r="H174" s="343" t="str">
        <f>IFERROR(VLOOKUP(F174,classifications!A$3:C$333,3,FALSE),VLOOKUP(F174,classifications!I$2:K$28,3,FALSE))</f>
        <v>Urban with Significant Rural</v>
      </c>
      <c r="I174" s="422">
        <v>2920</v>
      </c>
      <c r="J174" s="422">
        <v>360</v>
      </c>
      <c r="K174" s="422">
        <v>0</v>
      </c>
      <c r="L174" s="422">
        <v>3290</v>
      </c>
      <c r="M174" s="251"/>
      <c r="N174" s="424">
        <v>2870</v>
      </c>
      <c r="O174" s="422">
        <v>390</v>
      </c>
      <c r="P174" s="422">
        <v>0</v>
      </c>
      <c r="Q174" s="422">
        <v>3260</v>
      </c>
      <c r="R174" s="403"/>
    </row>
    <row r="175" spans="1:18" ht="39.6" x14ac:dyDescent="0.3">
      <c r="A175" s="446"/>
      <c r="B175" s="446" t="s">
        <v>542</v>
      </c>
      <c r="C175" s="446" t="s">
        <v>543</v>
      </c>
      <c r="D175" s="446" t="s">
        <v>544</v>
      </c>
      <c r="E175" s="446"/>
      <c r="F175" s="446" t="s">
        <v>545</v>
      </c>
      <c r="G175" s="343" t="str">
        <f>VLOOKUP(F175,class!A$1:B$460,2,FALSE)</f>
        <v>Shire District</v>
      </c>
      <c r="H175" s="343" t="str">
        <f>IFERROR(VLOOKUP(F175,classifications!A$3:C$333,3,FALSE),VLOOKUP(F175,classifications!I$2:K$28,3,FALSE))</f>
        <v>Predominantly Urban</v>
      </c>
      <c r="I175" s="422">
        <v>540</v>
      </c>
      <c r="J175" s="422">
        <v>90</v>
      </c>
      <c r="K175" s="422">
        <v>0</v>
      </c>
      <c r="L175" s="422">
        <v>640</v>
      </c>
      <c r="M175" s="251"/>
      <c r="N175" s="424">
        <v>270</v>
      </c>
      <c r="O175" s="422">
        <v>40</v>
      </c>
      <c r="P175" s="422">
        <v>0</v>
      </c>
      <c r="Q175" s="422">
        <v>310</v>
      </c>
      <c r="R175" s="403"/>
    </row>
    <row r="176" spans="1:18" ht="52.8" x14ac:dyDescent="0.3">
      <c r="A176" s="446"/>
      <c r="B176" s="446" t="s">
        <v>546</v>
      </c>
      <c r="C176" s="446" t="s">
        <v>547</v>
      </c>
      <c r="D176" s="446" t="s">
        <v>548</v>
      </c>
      <c r="E176" s="446"/>
      <c r="F176" s="446" t="s">
        <v>549</v>
      </c>
      <c r="G176" s="343" t="str">
        <f>VLOOKUP(F176,class!A$1:B$460,2,FALSE)</f>
        <v>Shire District</v>
      </c>
      <c r="H176" s="343" t="str">
        <f>IFERROR(VLOOKUP(F176,classifications!A$3:C$333,3,FALSE),VLOOKUP(F176,classifications!I$2:K$28,3,FALSE))</f>
        <v>Urban with Significant Rural</v>
      </c>
      <c r="I176" s="422">
        <v>460</v>
      </c>
      <c r="J176" s="422">
        <v>10</v>
      </c>
      <c r="K176" s="422">
        <v>0</v>
      </c>
      <c r="L176" s="422">
        <v>470</v>
      </c>
      <c r="M176" s="251"/>
      <c r="N176" s="424">
        <v>360</v>
      </c>
      <c r="O176" s="422">
        <v>10</v>
      </c>
      <c r="P176" s="422">
        <v>0</v>
      </c>
      <c r="Q176" s="422">
        <v>370</v>
      </c>
      <c r="R176" s="403"/>
    </row>
    <row r="177" spans="1:18" ht="39.6" x14ac:dyDescent="0.3">
      <c r="A177" s="446"/>
      <c r="B177" s="446" t="s">
        <v>550</v>
      </c>
      <c r="C177" s="446" t="s">
        <v>551</v>
      </c>
      <c r="D177" s="446" t="s">
        <v>552</v>
      </c>
      <c r="E177" s="446"/>
      <c r="F177" s="446" t="s">
        <v>553</v>
      </c>
      <c r="G177" s="343" t="str">
        <f>VLOOKUP(F177,class!A$1:B$460,2,FALSE)</f>
        <v>Shire District</v>
      </c>
      <c r="H177" s="343" t="str">
        <f>IFERROR(VLOOKUP(F177,classifications!A$3:C$333,3,FALSE),VLOOKUP(F177,classifications!I$2:K$28,3,FALSE))</f>
        <v>Predominantly Urban</v>
      </c>
      <c r="I177" s="422">
        <v>290</v>
      </c>
      <c r="J177" s="422">
        <v>50</v>
      </c>
      <c r="K177" s="422">
        <v>0</v>
      </c>
      <c r="L177" s="422">
        <v>330</v>
      </c>
      <c r="M177" s="251"/>
      <c r="N177" s="424">
        <v>370</v>
      </c>
      <c r="O177" s="422">
        <v>0</v>
      </c>
      <c r="P177" s="422">
        <v>0</v>
      </c>
      <c r="Q177" s="422">
        <v>370</v>
      </c>
      <c r="R177" s="403"/>
    </row>
    <row r="178" spans="1:18" ht="39.6" x14ac:dyDescent="0.3">
      <c r="A178" s="446"/>
      <c r="B178" s="446" t="s">
        <v>554</v>
      </c>
      <c r="C178" s="446" t="s">
        <v>555</v>
      </c>
      <c r="D178" s="446" t="s">
        <v>556</v>
      </c>
      <c r="E178" s="446"/>
      <c r="F178" s="446" t="s">
        <v>557</v>
      </c>
      <c r="G178" s="343" t="str">
        <f>VLOOKUP(F178,class!A$1:B$460,2,FALSE)</f>
        <v>Shire District</v>
      </c>
      <c r="H178" s="343" t="str">
        <f>IFERROR(VLOOKUP(F178,classifications!A$3:C$333,3,FALSE),VLOOKUP(F178,classifications!I$2:K$28,3,FALSE))</f>
        <v>Predominantly Rural</v>
      </c>
      <c r="I178" s="422">
        <v>150</v>
      </c>
      <c r="J178" s="422">
        <v>10</v>
      </c>
      <c r="K178" s="422">
        <v>0</v>
      </c>
      <c r="L178" s="422">
        <v>160</v>
      </c>
      <c r="M178" s="251"/>
      <c r="N178" s="424">
        <v>250</v>
      </c>
      <c r="O178" s="422">
        <v>20</v>
      </c>
      <c r="P178" s="422">
        <v>0</v>
      </c>
      <c r="Q178" s="422">
        <v>270</v>
      </c>
      <c r="R178" s="403"/>
    </row>
    <row r="179" spans="1:18" ht="39.6" x14ac:dyDescent="0.3">
      <c r="A179" s="446"/>
      <c r="B179" s="446" t="s">
        <v>558</v>
      </c>
      <c r="C179" s="446" t="s">
        <v>559</v>
      </c>
      <c r="D179" s="446" t="s">
        <v>560</v>
      </c>
      <c r="E179" s="446"/>
      <c r="F179" s="446" t="s">
        <v>561</v>
      </c>
      <c r="G179" s="343" t="str">
        <f>VLOOKUP(F179,class!A$1:B$460,2,FALSE)</f>
        <v>Shire District</v>
      </c>
      <c r="H179" s="343" t="str">
        <f>IFERROR(VLOOKUP(F179,classifications!A$3:C$333,3,FALSE),VLOOKUP(F179,classifications!I$2:K$28,3,FALSE))</f>
        <v>Predominantly Urban</v>
      </c>
      <c r="I179" s="422">
        <v>30</v>
      </c>
      <c r="J179" s="422">
        <v>0</v>
      </c>
      <c r="K179" s="422">
        <v>0</v>
      </c>
      <c r="L179" s="422">
        <v>40</v>
      </c>
      <c r="M179" s="251"/>
      <c r="N179" s="424">
        <v>130</v>
      </c>
      <c r="O179" s="422">
        <v>10</v>
      </c>
      <c r="P179" s="422">
        <v>0</v>
      </c>
      <c r="Q179" s="422">
        <v>150</v>
      </c>
      <c r="R179" s="403"/>
    </row>
    <row r="180" spans="1:18" ht="39.6" x14ac:dyDescent="0.3">
      <c r="A180" s="446"/>
      <c r="B180" s="446" t="s">
        <v>562</v>
      </c>
      <c r="C180" s="446" t="s">
        <v>563</v>
      </c>
      <c r="D180" s="446" t="s">
        <v>564</v>
      </c>
      <c r="E180" s="446"/>
      <c r="F180" s="446" t="s">
        <v>565</v>
      </c>
      <c r="G180" s="343" t="str">
        <f>VLOOKUP(F180,class!A$1:B$460,2,FALSE)</f>
        <v>Shire District</v>
      </c>
      <c r="H180" s="343" t="str">
        <f>IFERROR(VLOOKUP(F180,classifications!A$3:C$333,3,FALSE),VLOOKUP(F180,classifications!I$2:K$28,3,FALSE))</f>
        <v>Predominantly Rural</v>
      </c>
      <c r="I180" s="423">
        <v>220</v>
      </c>
      <c r="J180" s="423">
        <v>30</v>
      </c>
      <c r="K180" s="423">
        <v>0</v>
      </c>
      <c r="L180" s="423">
        <v>260</v>
      </c>
      <c r="M180" s="251"/>
      <c r="N180" s="424">
        <v>330</v>
      </c>
      <c r="O180" s="422">
        <v>120</v>
      </c>
      <c r="P180" s="422">
        <v>0</v>
      </c>
      <c r="Q180" s="422">
        <v>460</v>
      </c>
      <c r="R180" s="403"/>
    </row>
    <row r="181" spans="1:18" ht="57.6" x14ac:dyDescent="0.3">
      <c r="A181" s="446"/>
      <c r="B181" s="446" t="s">
        <v>566</v>
      </c>
      <c r="C181" s="446" t="s">
        <v>567</v>
      </c>
      <c r="D181" s="446" t="s">
        <v>568</v>
      </c>
      <c r="E181" s="446"/>
      <c r="F181" s="446" t="s">
        <v>569</v>
      </c>
      <c r="G181" s="343" t="str">
        <f>VLOOKUP(F181,class!A$1:B$460,2,FALSE)</f>
        <v>Shire District</v>
      </c>
      <c r="H181" s="343" t="str">
        <f>IFERROR(VLOOKUP(F181,classifications!A$3:C$333,3,FALSE),VLOOKUP(F181,classifications!I$2:K$28,3,FALSE))</f>
        <v>Predominantly Urban</v>
      </c>
      <c r="I181" s="422">
        <v>440</v>
      </c>
      <c r="J181" s="422">
        <v>60</v>
      </c>
      <c r="K181" s="422">
        <v>0</v>
      </c>
      <c r="L181" s="422">
        <v>510</v>
      </c>
      <c r="M181" s="251"/>
      <c r="N181" s="424">
        <v>290</v>
      </c>
      <c r="O181" s="422">
        <v>50</v>
      </c>
      <c r="P181" s="422">
        <v>0</v>
      </c>
      <c r="Q181" s="422">
        <v>330</v>
      </c>
      <c r="R181" s="403"/>
    </row>
    <row r="182" spans="1:18" ht="52.8" x14ac:dyDescent="0.3">
      <c r="A182" s="446"/>
      <c r="B182" s="446" t="s">
        <v>570</v>
      </c>
      <c r="C182" s="446" t="s">
        <v>571</v>
      </c>
      <c r="D182" s="446" t="s">
        <v>572</v>
      </c>
      <c r="E182" s="446"/>
      <c r="F182" s="446" t="s">
        <v>573</v>
      </c>
      <c r="G182" s="343" t="str">
        <f>VLOOKUP(F182,class!A$1:B$460,2,FALSE)</f>
        <v>Shire District</v>
      </c>
      <c r="H182" s="343" t="str">
        <f>IFERROR(VLOOKUP(F182,classifications!A$3:C$333,3,FALSE),VLOOKUP(F182,classifications!I$2:K$28,3,FALSE))</f>
        <v>Urban with Significant Rural</v>
      </c>
      <c r="I182" s="422">
        <v>780</v>
      </c>
      <c r="J182" s="422">
        <v>110</v>
      </c>
      <c r="K182" s="422">
        <v>0</v>
      </c>
      <c r="L182" s="422">
        <v>890</v>
      </c>
      <c r="M182" s="251"/>
      <c r="N182" s="424">
        <v>870</v>
      </c>
      <c r="O182" s="422">
        <v>140</v>
      </c>
      <c r="P182" s="422">
        <v>0</v>
      </c>
      <c r="Q182" s="422">
        <v>1000</v>
      </c>
      <c r="R182" s="403"/>
    </row>
    <row r="183" spans="1:18" x14ac:dyDescent="0.3">
      <c r="A183" s="446"/>
      <c r="B183" s="446"/>
      <c r="C183" s="446"/>
      <c r="D183" s="446"/>
      <c r="E183" s="446"/>
      <c r="F183" s="446"/>
      <c r="G183" s="446"/>
      <c r="H183" s="446"/>
      <c r="I183" s="251"/>
      <c r="J183" s="251"/>
      <c r="K183" s="251"/>
      <c r="L183" s="251"/>
      <c r="M183" s="251"/>
      <c r="N183" s="253"/>
      <c r="O183" s="251"/>
      <c r="P183" s="251"/>
      <c r="Q183" s="251"/>
      <c r="R183" s="403"/>
    </row>
    <row r="184" spans="1:18" ht="39.6" x14ac:dyDescent="0.3">
      <c r="A184" s="446"/>
      <c r="B184" s="446"/>
      <c r="C184" s="446"/>
      <c r="D184" s="446" t="s">
        <v>574</v>
      </c>
      <c r="E184" s="446" t="s">
        <v>575</v>
      </c>
      <c r="F184" s="446" t="s">
        <v>575</v>
      </c>
      <c r="G184" s="343" t="str">
        <f>VLOOKUP(F184,class!A$1:B$460,2,FALSE)</f>
        <v>Shire County</v>
      </c>
      <c r="H184" s="343" t="str">
        <f>IFERROR(VLOOKUP(F184,classifications!A$3:C$333,3,FALSE),VLOOKUP(F184,classifications!I$2:K$28,3,FALSE))</f>
        <v>Predominantly Rural</v>
      </c>
      <c r="I184" s="422">
        <v>3150</v>
      </c>
      <c r="J184" s="422">
        <v>610</v>
      </c>
      <c r="K184" s="422">
        <v>0</v>
      </c>
      <c r="L184" s="422">
        <v>3770</v>
      </c>
      <c r="M184" s="251"/>
      <c r="N184" s="424">
        <v>2970</v>
      </c>
      <c r="O184" s="422">
        <v>700</v>
      </c>
      <c r="P184" s="422">
        <v>0</v>
      </c>
      <c r="Q184" s="422">
        <v>3680</v>
      </c>
      <c r="R184" s="403"/>
    </row>
    <row r="185" spans="1:18" ht="39.6" x14ac:dyDescent="0.3">
      <c r="A185" s="446"/>
      <c r="B185" s="446" t="s">
        <v>576</v>
      </c>
      <c r="C185" s="446" t="s">
        <v>577</v>
      </c>
      <c r="D185" s="446" t="s">
        <v>578</v>
      </c>
      <c r="E185" s="446"/>
      <c r="F185" s="446" t="s">
        <v>579</v>
      </c>
      <c r="G185" s="343" t="str">
        <f>VLOOKUP(F185,class!A$1:B$460,2,FALSE)</f>
        <v>Shire District</v>
      </c>
      <c r="H185" s="343" t="str">
        <f>IFERROR(VLOOKUP(F185,classifications!A$3:C$333,3,FALSE),VLOOKUP(F185,classifications!I$2:K$28,3,FALSE))</f>
        <v>Predominantly Rural</v>
      </c>
      <c r="I185" s="422">
        <v>680</v>
      </c>
      <c r="J185" s="422">
        <v>100</v>
      </c>
      <c r="K185" s="422">
        <v>0</v>
      </c>
      <c r="L185" s="422">
        <v>780</v>
      </c>
      <c r="M185" s="251"/>
      <c r="N185" s="424">
        <v>660</v>
      </c>
      <c r="O185" s="422">
        <v>240</v>
      </c>
      <c r="P185" s="422">
        <v>0</v>
      </c>
      <c r="Q185" s="422">
        <v>900</v>
      </c>
      <c r="R185" s="403"/>
    </row>
    <row r="186" spans="1:18" ht="39.6" x14ac:dyDescent="0.3">
      <c r="A186" s="446"/>
      <c r="B186" s="446" t="s">
        <v>580</v>
      </c>
      <c r="C186" s="446" t="s">
        <v>581</v>
      </c>
      <c r="D186" s="446" t="s">
        <v>582</v>
      </c>
      <c r="E186" s="446"/>
      <c r="F186" s="446" t="s">
        <v>583</v>
      </c>
      <c r="G186" s="343" t="str">
        <f>VLOOKUP(F186,class!A$1:B$460,2,FALSE)</f>
        <v>Shire District</v>
      </c>
      <c r="H186" s="343" t="str">
        <f>IFERROR(VLOOKUP(F186,classifications!A$3:C$333,3,FALSE),VLOOKUP(F186,classifications!I$2:K$28,3,FALSE))</f>
        <v>Predominantly Urban</v>
      </c>
      <c r="I186" s="422">
        <v>390</v>
      </c>
      <c r="J186" s="422">
        <v>150</v>
      </c>
      <c r="K186" s="422">
        <v>0</v>
      </c>
      <c r="L186" s="422">
        <v>540</v>
      </c>
      <c r="M186" s="251"/>
      <c r="N186" s="424">
        <v>400</v>
      </c>
      <c r="O186" s="422">
        <v>110</v>
      </c>
      <c r="P186" s="422">
        <v>0</v>
      </c>
      <c r="Q186" s="422">
        <v>510</v>
      </c>
      <c r="R186" s="403"/>
    </row>
    <row r="187" spans="1:18" ht="39.6" x14ac:dyDescent="0.3">
      <c r="A187" s="446"/>
      <c r="B187" s="446" t="s">
        <v>584</v>
      </c>
      <c r="C187" s="446" t="s">
        <v>585</v>
      </c>
      <c r="D187" s="446" t="s">
        <v>586</v>
      </c>
      <c r="E187" s="446"/>
      <c r="F187" s="446" t="s">
        <v>587</v>
      </c>
      <c r="G187" s="343" t="str">
        <f>VLOOKUP(F187,class!A$1:B$460,2,FALSE)</f>
        <v>Shire District</v>
      </c>
      <c r="H187" s="343" t="str">
        <f>IFERROR(VLOOKUP(F187,classifications!A$3:C$333,3,FALSE),VLOOKUP(F187,classifications!I$2:K$28,3,FALSE))</f>
        <v>Predominantly Rural</v>
      </c>
      <c r="I187" s="422">
        <v>300</v>
      </c>
      <c r="J187" s="422">
        <v>40</v>
      </c>
      <c r="K187" s="422">
        <v>0</v>
      </c>
      <c r="L187" s="422">
        <v>340</v>
      </c>
      <c r="M187" s="251"/>
      <c r="N187" s="424">
        <v>210</v>
      </c>
      <c r="O187" s="422">
        <v>20</v>
      </c>
      <c r="P187" s="422">
        <v>0</v>
      </c>
      <c r="Q187" s="422">
        <v>230</v>
      </c>
      <c r="R187" s="403"/>
    </row>
    <row r="188" spans="1:18" ht="39.6" x14ac:dyDescent="0.3">
      <c r="A188" s="446"/>
      <c r="B188" s="446" t="s">
        <v>588</v>
      </c>
      <c r="C188" s="446" t="s">
        <v>589</v>
      </c>
      <c r="D188" s="446" t="s">
        <v>590</v>
      </c>
      <c r="E188" s="446"/>
      <c r="F188" s="446" t="s">
        <v>591</v>
      </c>
      <c r="G188" s="343" t="str">
        <f>VLOOKUP(F188,class!A$1:B$460,2,FALSE)</f>
        <v>Shire District</v>
      </c>
      <c r="H188" s="343" t="str">
        <f>IFERROR(VLOOKUP(F188,classifications!A$3:C$333,3,FALSE),VLOOKUP(F188,classifications!I$2:K$28,3,FALSE))</f>
        <v>Predominantly Rural</v>
      </c>
      <c r="I188" s="422">
        <v>210</v>
      </c>
      <c r="J188" s="422">
        <v>40</v>
      </c>
      <c r="K188" s="422">
        <v>0</v>
      </c>
      <c r="L188" s="422">
        <v>250</v>
      </c>
      <c r="M188" s="251"/>
      <c r="N188" s="424">
        <v>450</v>
      </c>
      <c r="O188" s="422">
        <v>140</v>
      </c>
      <c r="P188" s="422">
        <v>0</v>
      </c>
      <c r="Q188" s="422">
        <v>590</v>
      </c>
      <c r="R188" s="403"/>
    </row>
    <row r="189" spans="1:18" ht="39.6" x14ac:dyDescent="0.3">
      <c r="A189" s="446"/>
      <c r="B189" s="446" t="s">
        <v>592</v>
      </c>
      <c r="C189" s="446" t="s">
        <v>593</v>
      </c>
      <c r="D189" s="446" t="s">
        <v>594</v>
      </c>
      <c r="E189" s="446"/>
      <c r="F189" s="446" t="s">
        <v>595</v>
      </c>
      <c r="G189" s="343" t="str">
        <f>VLOOKUP(F189,class!A$1:B$460,2,FALSE)</f>
        <v>Shire District</v>
      </c>
      <c r="H189" s="343" t="str">
        <f>IFERROR(VLOOKUP(F189,classifications!A$3:C$333,3,FALSE),VLOOKUP(F189,classifications!I$2:K$28,3,FALSE))</f>
        <v>Predominantly Rural</v>
      </c>
      <c r="I189" s="422">
        <v>380</v>
      </c>
      <c r="J189" s="422">
        <v>150</v>
      </c>
      <c r="K189" s="422">
        <v>0</v>
      </c>
      <c r="L189" s="422">
        <v>530</v>
      </c>
      <c r="M189" s="251"/>
      <c r="N189" s="424">
        <v>400</v>
      </c>
      <c r="O189" s="422">
        <v>110</v>
      </c>
      <c r="P189" s="422">
        <v>0</v>
      </c>
      <c r="Q189" s="422">
        <v>510</v>
      </c>
      <c r="R189" s="403"/>
    </row>
    <row r="190" spans="1:18" ht="39.6" x14ac:dyDescent="0.3">
      <c r="A190" s="446"/>
      <c r="B190" s="446" t="s">
        <v>596</v>
      </c>
      <c r="C190" s="446" t="s">
        <v>597</v>
      </c>
      <c r="D190" s="446" t="s">
        <v>598</v>
      </c>
      <c r="E190" s="446"/>
      <c r="F190" s="446" t="s">
        <v>599</v>
      </c>
      <c r="G190" s="343" t="str">
        <f>VLOOKUP(F190,class!A$1:B$460,2,FALSE)</f>
        <v>Shire District</v>
      </c>
      <c r="H190" s="343" t="str">
        <f>IFERROR(VLOOKUP(F190,classifications!A$3:C$333,3,FALSE),VLOOKUP(F190,classifications!I$2:K$28,3,FALSE))</f>
        <v>Predominantly Rural</v>
      </c>
      <c r="I190" s="422">
        <v>660</v>
      </c>
      <c r="J190" s="422">
        <v>100</v>
      </c>
      <c r="K190" s="422">
        <v>0</v>
      </c>
      <c r="L190" s="422">
        <v>760</v>
      </c>
      <c r="M190" s="251"/>
      <c r="N190" s="424">
        <v>480</v>
      </c>
      <c r="O190" s="422">
        <v>50</v>
      </c>
      <c r="P190" s="422">
        <v>0</v>
      </c>
      <c r="Q190" s="422">
        <v>530</v>
      </c>
      <c r="R190" s="403"/>
    </row>
    <row r="191" spans="1:18" ht="39.6" x14ac:dyDescent="0.3">
      <c r="A191" s="446"/>
      <c r="B191" s="446" t="s">
        <v>600</v>
      </c>
      <c r="C191" s="446" t="s">
        <v>601</v>
      </c>
      <c r="D191" s="446" t="s">
        <v>602</v>
      </c>
      <c r="E191" s="446"/>
      <c r="F191" s="446" t="s">
        <v>603</v>
      </c>
      <c r="G191" s="343" t="str">
        <f>VLOOKUP(F191,class!A$1:B$460,2,FALSE)</f>
        <v>Shire District</v>
      </c>
      <c r="H191" s="343" t="str">
        <f>IFERROR(VLOOKUP(F191,classifications!A$3:C$333,3,FALSE),VLOOKUP(F191,classifications!I$2:K$28,3,FALSE))</f>
        <v>Predominantly Rural</v>
      </c>
      <c r="I191" s="422">
        <v>280</v>
      </c>
      <c r="J191" s="422">
        <v>10</v>
      </c>
      <c r="K191" s="422">
        <v>0</v>
      </c>
      <c r="L191" s="422">
        <v>280</v>
      </c>
      <c r="M191" s="251"/>
      <c r="N191" s="424">
        <v>140</v>
      </c>
      <c r="O191" s="422">
        <v>0</v>
      </c>
      <c r="P191" s="422">
        <v>0</v>
      </c>
      <c r="Q191" s="422">
        <v>140</v>
      </c>
      <c r="R191" s="403"/>
    </row>
    <row r="192" spans="1:18" ht="39.6" x14ac:dyDescent="0.3">
      <c r="A192" s="446"/>
      <c r="B192" s="446" t="s">
        <v>604</v>
      </c>
      <c r="C192" s="446" t="s">
        <v>605</v>
      </c>
      <c r="D192" s="446" t="s">
        <v>606</v>
      </c>
      <c r="E192" s="446"/>
      <c r="F192" s="446" t="s">
        <v>607</v>
      </c>
      <c r="G192" s="343" t="str">
        <f>VLOOKUP(F192,class!A$1:B$460,2,FALSE)</f>
        <v>Shire District</v>
      </c>
      <c r="H192" s="343" t="str">
        <f>IFERROR(VLOOKUP(F192,classifications!A$3:C$333,3,FALSE),VLOOKUP(F192,classifications!I$2:K$28,3,FALSE))</f>
        <v>Predominantly Rural</v>
      </c>
      <c r="I192" s="422">
        <v>260</v>
      </c>
      <c r="J192" s="422">
        <v>30</v>
      </c>
      <c r="K192" s="422">
        <v>0</v>
      </c>
      <c r="L192" s="422">
        <v>290</v>
      </c>
      <c r="M192" s="251"/>
      <c r="N192" s="424">
        <v>230</v>
      </c>
      <c r="O192" s="422">
        <v>40</v>
      </c>
      <c r="P192" s="422">
        <v>0</v>
      </c>
      <c r="Q192" s="422">
        <v>270</v>
      </c>
      <c r="R192" s="403"/>
    </row>
    <row r="193" spans="1:18" x14ac:dyDescent="0.3">
      <c r="A193" s="446"/>
      <c r="B193" s="446"/>
      <c r="C193" s="446"/>
      <c r="D193" s="446"/>
      <c r="E193" s="446"/>
      <c r="F193" s="446"/>
      <c r="G193" s="446"/>
      <c r="H193" s="446"/>
      <c r="I193" s="251"/>
      <c r="J193" s="251"/>
      <c r="K193" s="251"/>
      <c r="L193" s="251"/>
      <c r="M193" s="251"/>
      <c r="N193" s="253"/>
      <c r="O193" s="251"/>
      <c r="P193" s="251"/>
      <c r="Q193" s="251"/>
      <c r="R193" s="403"/>
    </row>
    <row r="194" spans="1:18" ht="52.8" x14ac:dyDescent="0.3">
      <c r="A194" s="446"/>
      <c r="B194" s="446"/>
      <c r="C194" s="446"/>
      <c r="D194" s="446" t="s">
        <v>634</v>
      </c>
      <c r="E194" s="446" t="s">
        <v>635</v>
      </c>
      <c r="F194" s="446" t="s">
        <v>635</v>
      </c>
      <c r="G194" s="343" t="str">
        <f>VLOOKUP(F194,class!A$1:B$460,2,FALSE)</f>
        <v>Shire County</v>
      </c>
      <c r="H194" s="343" t="str">
        <f>IFERROR(VLOOKUP(F194,classifications!A$3:C$333,3,FALSE),VLOOKUP(F194,classifications!I$2:K$28,3,FALSE))</f>
        <v>Urban with Significant Rural</v>
      </c>
      <c r="I194" s="422">
        <v>1300</v>
      </c>
      <c r="J194" s="422">
        <v>380</v>
      </c>
      <c r="K194" s="422">
        <v>0</v>
      </c>
      <c r="L194" s="422">
        <v>1670</v>
      </c>
      <c r="M194" s="251"/>
      <c r="N194" s="424">
        <v>1120</v>
      </c>
      <c r="O194" s="422">
        <v>390</v>
      </c>
      <c r="P194" s="422">
        <v>0</v>
      </c>
      <c r="Q194" s="422">
        <v>1510</v>
      </c>
      <c r="R194" s="403"/>
    </row>
    <row r="195" spans="1:18" ht="39.6" x14ac:dyDescent="0.3">
      <c r="A195" s="446"/>
      <c r="B195" s="446" t="s">
        <v>636</v>
      </c>
      <c r="C195" s="446" t="s">
        <v>637</v>
      </c>
      <c r="D195" s="446" t="s">
        <v>638</v>
      </c>
      <c r="E195" s="446"/>
      <c r="F195" s="446" t="s">
        <v>639</v>
      </c>
      <c r="G195" s="343" t="str">
        <f>VLOOKUP(F195,class!A$1:B$460,2,FALSE)</f>
        <v>Shire District</v>
      </c>
      <c r="H195" s="343" t="str">
        <f>IFERROR(VLOOKUP(F195,classifications!A$3:C$333,3,FALSE),VLOOKUP(F195,classifications!I$2:K$28,3,FALSE))</f>
        <v>Predominantly Urban</v>
      </c>
      <c r="I195" s="422">
        <v>110</v>
      </c>
      <c r="J195" s="422">
        <v>0</v>
      </c>
      <c r="K195" s="422">
        <v>0</v>
      </c>
      <c r="L195" s="422">
        <v>110</v>
      </c>
      <c r="M195" s="251"/>
      <c r="N195" s="424">
        <v>40</v>
      </c>
      <c r="O195" s="422">
        <v>0</v>
      </c>
      <c r="P195" s="422">
        <v>0</v>
      </c>
      <c r="Q195" s="422">
        <v>40</v>
      </c>
      <c r="R195" s="403"/>
    </row>
    <row r="196" spans="1:18" ht="39.6" x14ac:dyDescent="0.3">
      <c r="A196" s="446"/>
      <c r="B196" s="446" t="s">
        <v>640</v>
      </c>
      <c r="C196" s="446" t="s">
        <v>641</v>
      </c>
      <c r="D196" s="446" t="s">
        <v>642</v>
      </c>
      <c r="E196" s="446"/>
      <c r="F196" s="446" t="s">
        <v>643</v>
      </c>
      <c r="G196" s="343" t="str">
        <f>VLOOKUP(F196,class!A$1:B$460,2,FALSE)</f>
        <v>Shire District</v>
      </c>
      <c r="H196" s="343" t="str">
        <f>IFERROR(VLOOKUP(F196,classifications!A$3:C$333,3,FALSE),VLOOKUP(F196,classifications!I$2:K$28,3,FALSE))</f>
        <v>Predominantly Urban</v>
      </c>
      <c r="I196" s="422">
        <v>160</v>
      </c>
      <c r="J196" s="422">
        <v>80</v>
      </c>
      <c r="K196" s="422">
        <v>0</v>
      </c>
      <c r="L196" s="422">
        <v>240</v>
      </c>
      <c r="M196" s="251"/>
      <c r="N196" s="424">
        <v>10</v>
      </c>
      <c r="O196" s="422">
        <v>0</v>
      </c>
      <c r="P196" s="422">
        <v>0</v>
      </c>
      <c r="Q196" s="422">
        <v>10</v>
      </c>
      <c r="R196" s="403"/>
    </row>
    <row r="197" spans="1:18" ht="52.8" x14ac:dyDescent="0.3">
      <c r="A197" s="446"/>
      <c r="B197" s="446" t="s">
        <v>644</v>
      </c>
      <c r="C197" s="446" t="s">
        <v>645</v>
      </c>
      <c r="D197" s="446" t="s">
        <v>646</v>
      </c>
      <c r="E197" s="446"/>
      <c r="F197" s="446" t="s">
        <v>647</v>
      </c>
      <c r="G197" s="343" t="str">
        <f>VLOOKUP(F197,class!A$1:B$460,2,FALSE)</f>
        <v>Shire District</v>
      </c>
      <c r="H197" s="343" t="str">
        <f>IFERROR(VLOOKUP(F197,classifications!A$3:C$333,3,FALSE),VLOOKUP(F197,classifications!I$2:K$28,3,FALSE))</f>
        <v>Urban with Significant Rural</v>
      </c>
      <c r="I197" s="422">
        <v>310</v>
      </c>
      <c r="J197" s="422">
        <v>70</v>
      </c>
      <c r="K197" s="422">
        <v>0</v>
      </c>
      <c r="L197" s="422">
        <v>380</v>
      </c>
      <c r="M197" s="251"/>
      <c r="N197" s="424">
        <v>330</v>
      </c>
      <c r="O197" s="422">
        <v>140</v>
      </c>
      <c r="P197" s="422">
        <v>0</v>
      </c>
      <c r="Q197" s="422">
        <v>470</v>
      </c>
      <c r="R197" s="403"/>
    </row>
    <row r="198" spans="1:18" ht="39.6" x14ac:dyDescent="0.3">
      <c r="A198" s="446"/>
      <c r="B198" s="446" t="s">
        <v>648</v>
      </c>
      <c r="C198" s="446" t="s">
        <v>649</v>
      </c>
      <c r="D198" s="446" t="s">
        <v>650</v>
      </c>
      <c r="E198" s="446"/>
      <c r="F198" s="446" t="s">
        <v>651</v>
      </c>
      <c r="G198" s="343" t="str">
        <f>VLOOKUP(F198,class!A$1:B$460,2,FALSE)</f>
        <v>Shire District</v>
      </c>
      <c r="H198" s="343" t="str">
        <f>IFERROR(VLOOKUP(F198,classifications!A$3:C$333,3,FALSE),VLOOKUP(F198,classifications!I$2:K$28,3,FALSE))</f>
        <v>Predominantly Rural</v>
      </c>
      <c r="I198" s="422">
        <v>220</v>
      </c>
      <c r="J198" s="422">
        <v>70</v>
      </c>
      <c r="K198" s="422">
        <v>0</v>
      </c>
      <c r="L198" s="422">
        <v>290</v>
      </c>
      <c r="M198" s="251"/>
      <c r="N198" s="424">
        <v>180</v>
      </c>
      <c r="O198" s="422">
        <v>80</v>
      </c>
      <c r="P198" s="422">
        <v>0</v>
      </c>
      <c r="Q198" s="422">
        <v>260</v>
      </c>
      <c r="R198" s="403"/>
    </row>
    <row r="199" spans="1:18" ht="39.6" x14ac:dyDescent="0.3">
      <c r="A199" s="446"/>
      <c r="B199" s="446" t="s">
        <v>652</v>
      </c>
      <c r="C199" s="446" t="s">
        <v>653</v>
      </c>
      <c r="D199" s="446" t="s">
        <v>654</v>
      </c>
      <c r="E199" s="446"/>
      <c r="F199" s="446" t="s">
        <v>655</v>
      </c>
      <c r="G199" s="343" t="str">
        <f>VLOOKUP(F199,class!A$1:B$460,2,FALSE)</f>
        <v>Shire District</v>
      </c>
      <c r="H199" s="343" t="str">
        <f>IFERROR(VLOOKUP(F199,classifications!A$3:C$333,3,FALSE),VLOOKUP(F199,classifications!I$2:K$28,3,FALSE))</f>
        <v>Predominantly Rural</v>
      </c>
      <c r="I199" s="422">
        <v>500</v>
      </c>
      <c r="J199" s="422">
        <v>160</v>
      </c>
      <c r="K199" s="422">
        <v>0</v>
      </c>
      <c r="L199" s="422">
        <v>650</v>
      </c>
      <c r="M199" s="251"/>
      <c r="N199" s="424">
        <v>550</v>
      </c>
      <c r="O199" s="422">
        <v>160</v>
      </c>
      <c r="P199" s="422">
        <v>0</v>
      </c>
      <c r="Q199" s="422">
        <v>720</v>
      </c>
      <c r="R199" s="403"/>
    </row>
    <row r="200" spans="1:18" x14ac:dyDescent="0.3">
      <c r="A200" s="446"/>
      <c r="B200" s="446"/>
      <c r="C200" s="446"/>
      <c r="D200" s="446"/>
      <c r="E200" s="446"/>
      <c r="F200" s="446"/>
      <c r="G200" s="446"/>
      <c r="H200" s="446"/>
      <c r="I200" s="251"/>
      <c r="J200" s="251"/>
      <c r="K200" s="251"/>
      <c r="L200" s="251"/>
      <c r="M200" s="251"/>
      <c r="N200" s="253"/>
      <c r="O200" s="251"/>
      <c r="P200" s="251"/>
      <c r="Q200" s="251"/>
      <c r="R200" s="403"/>
    </row>
    <row r="201" spans="1:18" ht="52.8" x14ac:dyDescent="0.3">
      <c r="A201" s="446"/>
      <c r="B201" s="446"/>
      <c r="C201" s="446"/>
      <c r="D201" s="446" t="s">
        <v>656</v>
      </c>
      <c r="E201" s="446" t="s">
        <v>657</v>
      </c>
      <c r="F201" s="446" t="s">
        <v>657</v>
      </c>
      <c r="G201" s="343" t="str">
        <f>VLOOKUP(F201,class!A$1:B$460,2,FALSE)</f>
        <v>Shire County</v>
      </c>
      <c r="H201" s="343" t="str">
        <f>IFERROR(VLOOKUP(F201,classifications!A$3:C$333,3,FALSE),VLOOKUP(F201,classifications!I$2:K$28,3,FALSE))</f>
        <v>Urban with Significant Rural</v>
      </c>
      <c r="I201" s="422">
        <v>4050</v>
      </c>
      <c r="J201" s="422">
        <v>1090</v>
      </c>
      <c r="K201" s="422">
        <v>20</v>
      </c>
      <c r="L201" s="422">
        <v>5170</v>
      </c>
      <c r="M201" s="251"/>
      <c r="N201" s="424">
        <v>3410</v>
      </c>
      <c r="O201" s="422">
        <v>1120</v>
      </c>
      <c r="P201" s="422">
        <v>40</v>
      </c>
      <c r="Q201" s="422">
        <v>4560</v>
      </c>
      <c r="R201" s="403"/>
    </row>
    <row r="202" spans="1:18" ht="39.6" x14ac:dyDescent="0.3">
      <c r="A202" s="446"/>
      <c r="B202" s="446" t="s">
        <v>658</v>
      </c>
      <c r="C202" s="446" t="s">
        <v>659</v>
      </c>
      <c r="D202" s="446" t="s">
        <v>660</v>
      </c>
      <c r="E202" s="446"/>
      <c r="F202" s="446" t="s">
        <v>661</v>
      </c>
      <c r="G202" s="343" t="str">
        <f>VLOOKUP(F202,class!A$1:B$460,2,FALSE)</f>
        <v>Shire District</v>
      </c>
      <c r="H202" s="343" t="str">
        <f>IFERROR(VLOOKUP(F202,classifications!A$3:C$333,3,FALSE),VLOOKUP(F202,classifications!I$2:K$28,3,FALSE))</f>
        <v>Predominantly Urban</v>
      </c>
      <c r="I202" s="422">
        <v>180</v>
      </c>
      <c r="J202" s="422">
        <v>0</v>
      </c>
      <c r="K202" s="422">
        <v>20</v>
      </c>
      <c r="L202" s="422">
        <v>200</v>
      </c>
      <c r="M202" s="251"/>
      <c r="N202" s="424">
        <v>190</v>
      </c>
      <c r="O202" s="422">
        <v>40</v>
      </c>
      <c r="P202" s="422">
        <v>10</v>
      </c>
      <c r="Q202" s="422">
        <v>240</v>
      </c>
      <c r="R202" s="403"/>
    </row>
    <row r="203" spans="1:18" ht="39.6" x14ac:dyDescent="0.3">
      <c r="A203" s="446"/>
      <c r="B203" s="446" t="s">
        <v>662</v>
      </c>
      <c r="C203" s="446" t="s">
        <v>663</v>
      </c>
      <c r="D203" s="446" t="s">
        <v>664</v>
      </c>
      <c r="E203" s="446"/>
      <c r="F203" s="446" t="s">
        <v>665</v>
      </c>
      <c r="G203" s="343" t="str">
        <f>VLOOKUP(F203,class!A$1:B$460,2,FALSE)</f>
        <v>Shire District</v>
      </c>
      <c r="H203" s="343" t="str">
        <f>IFERROR(VLOOKUP(F203,classifications!A$3:C$333,3,FALSE),VLOOKUP(F203,classifications!I$2:K$28,3,FALSE))</f>
        <v>Predominantly Rural</v>
      </c>
      <c r="I203" s="422">
        <v>710</v>
      </c>
      <c r="J203" s="422">
        <v>350</v>
      </c>
      <c r="K203" s="422">
        <v>0</v>
      </c>
      <c r="L203" s="422">
        <v>1070</v>
      </c>
      <c r="M203" s="251"/>
      <c r="N203" s="424">
        <v>560</v>
      </c>
      <c r="O203" s="422">
        <v>270</v>
      </c>
      <c r="P203" s="422">
        <v>0</v>
      </c>
      <c r="Q203" s="422">
        <v>830</v>
      </c>
      <c r="R203" s="403"/>
    </row>
    <row r="204" spans="1:18" ht="52.8" x14ac:dyDescent="0.3">
      <c r="A204" s="446"/>
      <c r="B204" s="446" t="s">
        <v>666</v>
      </c>
      <c r="C204" s="446" t="s">
        <v>667</v>
      </c>
      <c r="D204" s="446" t="s">
        <v>668</v>
      </c>
      <c r="E204" s="446"/>
      <c r="F204" s="446" t="s">
        <v>669</v>
      </c>
      <c r="G204" s="343" t="str">
        <f>VLOOKUP(F204,class!A$1:B$460,2,FALSE)</f>
        <v>Shire District</v>
      </c>
      <c r="H204" s="343" t="str">
        <f>IFERROR(VLOOKUP(F204,classifications!A$3:C$333,3,FALSE),VLOOKUP(F204,classifications!I$2:K$28,3,FALSE))</f>
        <v>Urban with Significant Rural</v>
      </c>
      <c r="I204" s="423">
        <v>170</v>
      </c>
      <c r="J204" s="423">
        <v>0</v>
      </c>
      <c r="K204" s="423">
        <v>0</v>
      </c>
      <c r="L204" s="423">
        <v>170</v>
      </c>
      <c r="M204" s="251"/>
      <c r="N204" s="425">
        <v>110</v>
      </c>
      <c r="O204" s="423">
        <v>0</v>
      </c>
      <c r="P204" s="423">
        <v>0</v>
      </c>
      <c r="Q204" s="423">
        <v>110</v>
      </c>
      <c r="R204" s="403"/>
    </row>
    <row r="205" spans="1:18" ht="39.6" x14ac:dyDescent="0.3">
      <c r="A205" s="446"/>
      <c r="B205" s="446" t="s">
        <v>670</v>
      </c>
      <c r="C205" s="446" t="s">
        <v>671</v>
      </c>
      <c r="D205" s="446" t="s">
        <v>672</v>
      </c>
      <c r="E205" s="446"/>
      <c r="F205" s="446" t="s">
        <v>673</v>
      </c>
      <c r="G205" s="343" t="str">
        <f>VLOOKUP(F205,class!A$1:B$460,2,FALSE)</f>
        <v>Shire District</v>
      </c>
      <c r="H205" s="343" t="str">
        <f>IFERROR(VLOOKUP(F205,classifications!A$3:C$333,3,FALSE),VLOOKUP(F205,classifications!I$2:K$28,3,FALSE))</f>
        <v>Predominantly Urban</v>
      </c>
      <c r="I205" s="422">
        <v>50</v>
      </c>
      <c r="J205" s="422">
        <v>0</v>
      </c>
      <c r="K205" s="422">
        <v>0</v>
      </c>
      <c r="L205" s="422">
        <v>50</v>
      </c>
      <c r="M205" s="251"/>
      <c r="N205" s="424">
        <v>90</v>
      </c>
      <c r="O205" s="422">
        <v>0</v>
      </c>
      <c r="P205" s="422">
        <v>0</v>
      </c>
      <c r="Q205" s="422">
        <v>90</v>
      </c>
      <c r="R205" s="403"/>
    </row>
    <row r="206" spans="1:18" ht="39.6" x14ac:dyDescent="0.3">
      <c r="A206" s="446"/>
      <c r="B206" s="446" t="s">
        <v>674</v>
      </c>
      <c r="C206" s="446" t="s">
        <v>675</v>
      </c>
      <c r="D206" s="446" t="s">
        <v>676</v>
      </c>
      <c r="E206" s="446"/>
      <c r="F206" s="446" t="s">
        <v>677</v>
      </c>
      <c r="G206" s="343" t="str">
        <f>VLOOKUP(F206,class!A$1:B$460,2,FALSE)</f>
        <v>Shire District</v>
      </c>
      <c r="H206" s="343" t="str">
        <f>IFERROR(VLOOKUP(F206,classifications!A$3:C$333,3,FALSE),VLOOKUP(F206,classifications!I$2:K$28,3,FALSE))</f>
        <v>Predominantly Urban</v>
      </c>
      <c r="I206" s="422">
        <v>330</v>
      </c>
      <c r="J206" s="422">
        <v>170</v>
      </c>
      <c r="K206" s="422">
        <v>0</v>
      </c>
      <c r="L206" s="422">
        <v>500</v>
      </c>
      <c r="M206" s="251"/>
      <c r="N206" s="424">
        <v>390</v>
      </c>
      <c r="O206" s="422">
        <v>230</v>
      </c>
      <c r="P206" s="422">
        <v>0</v>
      </c>
      <c r="Q206" s="422">
        <v>610</v>
      </c>
      <c r="R206" s="403"/>
    </row>
    <row r="207" spans="1:18" ht="52.8" x14ac:dyDescent="0.3">
      <c r="A207" s="446"/>
      <c r="B207" s="446" t="s">
        <v>678</v>
      </c>
      <c r="C207" s="446" t="s">
        <v>679</v>
      </c>
      <c r="D207" s="446" t="s">
        <v>680</v>
      </c>
      <c r="E207" s="446"/>
      <c r="F207" s="446" t="s">
        <v>681</v>
      </c>
      <c r="G207" s="343" t="str">
        <f>VLOOKUP(F207,class!A$1:B$460,2,FALSE)</f>
        <v>Shire District</v>
      </c>
      <c r="H207" s="343" t="str">
        <f>IFERROR(VLOOKUP(F207,classifications!A$3:C$333,3,FALSE),VLOOKUP(F207,classifications!I$2:K$28,3,FALSE))</f>
        <v>Urban with Significant Rural</v>
      </c>
      <c r="I207" s="422">
        <v>480</v>
      </c>
      <c r="J207" s="422">
        <v>140</v>
      </c>
      <c r="K207" s="422">
        <v>0</v>
      </c>
      <c r="L207" s="422">
        <v>620</v>
      </c>
      <c r="M207" s="251"/>
      <c r="N207" s="424">
        <v>440</v>
      </c>
      <c r="O207" s="422">
        <v>40</v>
      </c>
      <c r="P207" s="422">
        <v>0</v>
      </c>
      <c r="Q207" s="422">
        <v>480</v>
      </c>
      <c r="R207" s="403"/>
    </row>
    <row r="208" spans="1:18" ht="52.8" x14ac:dyDescent="0.3">
      <c r="A208" s="446"/>
      <c r="B208" s="446" t="s">
        <v>682</v>
      </c>
      <c r="C208" s="446" t="s">
        <v>683</v>
      </c>
      <c r="D208" s="446" t="s">
        <v>684</v>
      </c>
      <c r="E208" s="446"/>
      <c r="F208" s="446" t="s">
        <v>685</v>
      </c>
      <c r="G208" s="343" t="str">
        <f>VLOOKUP(F208,class!A$1:B$460,2,FALSE)</f>
        <v>Shire District</v>
      </c>
      <c r="H208" s="343" t="str">
        <f>IFERROR(VLOOKUP(F208,classifications!A$3:C$333,3,FALSE),VLOOKUP(F208,classifications!I$2:K$28,3,FALSE))</f>
        <v>Urban with Significant Rural</v>
      </c>
      <c r="I208" s="422">
        <v>240</v>
      </c>
      <c r="J208" s="422">
        <v>40</v>
      </c>
      <c r="K208" s="422">
        <v>0</v>
      </c>
      <c r="L208" s="422">
        <v>280</v>
      </c>
      <c r="M208" s="251"/>
      <c r="N208" s="424">
        <v>110</v>
      </c>
      <c r="O208" s="422">
        <v>0</v>
      </c>
      <c r="P208" s="422">
        <v>20</v>
      </c>
      <c r="Q208" s="422">
        <v>130</v>
      </c>
      <c r="R208" s="403"/>
    </row>
    <row r="209" spans="1:18" ht="39.6" x14ac:dyDescent="0.3">
      <c r="A209" s="446"/>
      <c r="B209" s="446" t="s">
        <v>686</v>
      </c>
      <c r="C209" s="446" t="s">
        <v>687</v>
      </c>
      <c r="D209" s="446" t="s">
        <v>688</v>
      </c>
      <c r="E209" s="446"/>
      <c r="F209" s="446" t="s">
        <v>689</v>
      </c>
      <c r="G209" s="343" t="str">
        <f>VLOOKUP(F209,class!A$1:B$460,2,FALSE)</f>
        <v>Shire District</v>
      </c>
      <c r="H209" s="343" t="str">
        <f>IFERROR(VLOOKUP(F209,classifications!A$3:C$333,3,FALSE),VLOOKUP(F209,classifications!I$2:K$28,3,FALSE))</f>
        <v>Predominantly Urban</v>
      </c>
      <c r="I209" s="422">
        <v>50</v>
      </c>
      <c r="J209" s="422">
        <v>70</v>
      </c>
      <c r="K209" s="422">
        <v>10</v>
      </c>
      <c r="L209" s="422">
        <v>130</v>
      </c>
      <c r="M209" s="251"/>
      <c r="N209" s="424">
        <v>190</v>
      </c>
      <c r="O209" s="422">
        <v>180</v>
      </c>
      <c r="P209" s="422">
        <v>0</v>
      </c>
      <c r="Q209" s="422">
        <v>370</v>
      </c>
      <c r="R209" s="403"/>
    </row>
    <row r="210" spans="1:18" ht="39.6" x14ac:dyDescent="0.3">
      <c r="A210" s="446"/>
      <c r="B210" s="446" t="s">
        <v>690</v>
      </c>
      <c r="C210" s="446" t="s">
        <v>691</v>
      </c>
      <c r="D210" s="446" t="s">
        <v>692</v>
      </c>
      <c r="E210" s="446"/>
      <c r="F210" s="446" t="s">
        <v>693</v>
      </c>
      <c r="G210" s="343" t="str">
        <f>VLOOKUP(F210,class!A$1:B$460,2,FALSE)</f>
        <v>Shire District</v>
      </c>
      <c r="H210" s="343" t="str">
        <f>IFERROR(VLOOKUP(F210,classifications!A$3:C$333,3,FALSE),VLOOKUP(F210,classifications!I$2:K$28,3,FALSE))</f>
        <v>Predominantly Rural</v>
      </c>
      <c r="I210" s="422">
        <v>360</v>
      </c>
      <c r="J210" s="422">
        <v>170</v>
      </c>
      <c r="K210" s="422">
        <v>0</v>
      </c>
      <c r="L210" s="422">
        <v>530</v>
      </c>
      <c r="M210" s="251"/>
      <c r="N210" s="424">
        <v>230</v>
      </c>
      <c r="O210" s="422">
        <v>110</v>
      </c>
      <c r="P210" s="422">
        <v>0</v>
      </c>
      <c r="Q210" s="422">
        <v>340</v>
      </c>
      <c r="R210" s="403"/>
    </row>
    <row r="211" spans="1:18" ht="39.6" x14ac:dyDescent="0.3">
      <c r="A211" s="446"/>
      <c r="B211" s="446" t="s">
        <v>694</v>
      </c>
      <c r="C211" s="446" t="s">
        <v>695</v>
      </c>
      <c r="D211" s="446" t="s">
        <v>696</v>
      </c>
      <c r="E211" s="446"/>
      <c r="F211" s="446" t="s">
        <v>697</v>
      </c>
      <c r="G211" s="343" t="str">
        <f>VLOOKUP(F211,class!A$1:B$460,2,FALSE)</f>
        <v>Shire District</v>
      </c>
      <c r="H211" s="343" t="str">
        <f>IFERROR(VLOOKUP(F211,classifications!A$3:C$333,3,FALSE),VLOOKUP(F211,classifications!I$2:K$28,3,FALSE))</f>
        <v>Predominantly Urban</v>
      </c>
      <c r="I211" s="422">
        <v>330</v>
      </c>
      <c r="J211" s="422">
        <v>30</v>
      </c>
      <c r="K211" s="422">
        <v>0</v>
      </c>
      <c r="L211" s="422">
        <v>360</v>
      </c>
      <c r="M211" s="251"/>
      <c r="N211" s="424">
        <v>310</v>
      </c>
      <c r="O211" s="422">
        <v>150</v>
      </c>
      <c r="P211" s="422">
        <v>0</v>
      </c>
      <c r="Q211" s="422">
        <v>460</v>
      </c>
      <c r="R211" s="403"/>
    </row>
    <row r="212" spans="1:18" ht="39.6" x14ac:dyDescent="0.3">
      <c r="A212" s="446"/>
      <c r="B212" s="446" t="s">
        <v>698</v>
      </c>
      <c r="C212" s="446" t="s">
        <v>699</v>
      </c>
      <c r="D212" s="446" t="s">
        <v>700</v>
      </c>
      <c r="E212" s="446"/>
      <c r="F212" s="446" t="s">
        <v>701</v>
      </c>
      <c r="G212" s="343" t="str">
        <f>VLOOKUP(F212,class!A$1:B$460,2,FALSE)</f>
        <v>Shire District</v>
      </c>
      <c r="H212" s="343" t="str">
        <f>IFERROR(VLOOKUP(F212,classifications!A$3:C$333,3,FALSE),VLOOKUP(F212,classifications!I$2:K$28,3,FALSE))</f>
        <v>Predominantly Rural</v>
      </c>
      <c r="I212" s="422">
        <v>700</v>
      </c>
      <c r="J212" s="422">
        <v>60</v>
      </c>
      <c r="K212" s="422">
        <v>0</v>
      </c>
      <c r="L212" s="422">
        <v>760</v>
      </c>
      <c r="M212" s="251"/>
      <c r="N212" s="424">
        <v>610</v>
      </c>
      <c r="O212" s="422">
        <v>70</v>
      </c>
      <c r="P212" s="422">
        <v>10</v>
      </c>
      <c r="Q212" s="422">
        <v>690</v>
      </c>
      <c r="R212" s="403"/>
    </row>
    <row r="213" spans="1:18" ht="39.6" x14ac:dyDescent="0.3">
      <c r="A213" s="446"/>
      <c r="B213" s="446" t="s">
        <v>702</v>
      </c>
      <c r="C213" s="446" t="s">
        <v>703</v>
      </c>
      <c r="D213" s="446" t="s">
        <v>704</v>
      </c>
      <c r="E213" s="446"/>
      <c r="F213" s="446" t="s">
        <v>705</v>
      </c>
      <c r="G213" s="343" t="str">
        <f>VLOOKUP(F213,class!A$1:B$460,2,FALSE)</f>
        <v>Shire District</v>
      </c>
      <c r="H213" s="343" t="str">
        <f>IFERROR(VLOOKUP(F213,classifications!A$3:C$333,3,FALSE),VLOOKUP(F213,classifications!I$2:K$28,3,FALSE))</f>
        <v>Predominantly Rural</v>
      </c>
      <c r="I213" s="422">
        <v>440</v>
      </c>
      <c r="J213" s="423">
        <v>60</v>
      </c>
      <c r="K213" s="423">
        <v>0</v>
      </c>
      <c r="L213" s="423">
        <v>500</v>
      </c>
      <c r="M213" s="251"/>
      <c r="N213" s="424">
        <v>180</v>
      </c>
      <c r="O213" s="423">
        <v>30</v>
      </c>
      <c r="P213" s="423">
        <v>0</v>
      </c>
      <c r="Q213" s="423">
        <v>210</v>
      </c>
      <c r="R213" s="403"/>
    </row>
    <row r="214" spans="1:18" x14ac:dyDescent="0.3">
      <c r="A214" s="446"/>
      <c r="B214" s="446"/>
      <c r="C214" s="446"/>
      <c r="D214" s="446"/>
      <c r="E214" s="446"/>
      <c r="F214" s="446"/>
      <c r="G214" s="446"/>
      <c r="H214" s="446"/>
      <c r="I214" s="251"/>
      <c r="J214" s="251"/>
      <c r="K214" s="251"/>
      <c r="L214" s="251"/>
      <c r="M214" s="251"/>
      <c r="N214" s="253"/>
      <c r="O214" s="251"/>
      <c r="P214" s="251"/>
      <c r="Q214" s="251"/>
      <c r="R214" s="403"/>
    </row>
    <row r="215" spans="1:18" ht="52.8" x14ac:dyDescent="0.3">
      <c r="A215" s="446"/>
      <c r="B215" s="446"/>
      <c r="C215" s="446"/>
      <c r="D215" s="446" t="s">
        <v>706</v>
      </c>
      <c r="E215" s="446" t="s">
        <v>707</v>
      </c>
      <c r="F215" s="446" t="s">
        <v>707</v>
      </c>
      <c r="G215" s="343" t="str">
        <f>VLOOKUP(F215,class!A$1:B$460,2,FALSE)</f>
        <v>Shire County</v>
      </c>
      <c r="H215" s="343" t="str">
        <f>IFERROR(VLOOKUP(F215,classifications!A$3:C$333,3,FALSE),VLOOKUP(F215,classifications!I$2:K$28,3,FALSE))</f>
        <v>Urban with Significant Rural</v>
      </c>
      <c r="I215" s="422">
        <v>2120</v>
      </c>
      <c r="J215" s="422">
        <v>810</v>
      </c>
      <c r="K215" s="422">
        <v>20</v>
      </c>
      <c r="L215" s="422">
        <v>2950</v>
      </c>
      <c r="M215" s="251"/>
      <c r="N215" s="424">
        <v>1930</v>
      </c>
      <c r="O215" s="422">
        <v>700</v>
      </c>
      <c r="P215" s="422">
        <v>10</v>
      </c>
      <c r="Q215" s="422">
        <v>2640</v>
      </c>
      <c r="R215" s="403"/>
    </row>
    <row r="216" spans="1:18" ht="39.6" x14ac:dyDescent="0.3">
      <c r="A216" s="446"/>
      <c r="B216" s="446" t="s">
        <v>708</v>
      </c>
      <c r="C216" s="446" t="s">
        <v>709</v>
      </c>
      <c r="D216" s="446" t="s">
        <v>710</v>
      </c>
      <c r="E216" s="446"/>
      <c r="F216" s="446" t="s">
        <v>711</v>
      </c>
      <c r="G216" s="343" t="str">
        <f>VLOOKUP(F216,class!A$1:B$460,2,FALSE)</f>
        <v>Shire District</v>
      </c>
      <c r="H216" s="343" t="str">
        <f>IFERROR(VLOOKUP(F216,classifications!A$3:C$333,3,FALSE),VLOOKUP(F216,classifications!I$2:K$28,3,FALSE))</f>
        <v>Predominantly Urban</v>
      </c>
      <c r="I216" s="422">
        <v>200</v>
      </c>
      <c r="J216" s="422">
        <v>30</v>
      </c>
      <c r="K216" s="422">
        <v>0</v>
      </c>
      <c r="L216" s="422">
        <v>230</v>
      </c>
      <c r="M216" s="251"/>
      <c r="N216" s="424">
        <v>140</v>
      </c>
      <c r="O216" s="422">
        <v>20</v>
      </c>
      <c r="P216" s="422">
        <v>0</v>
      </c>
      <c r="Q216" s="422">
        <v>150</v>
      </c>
      <c r="R216" s="403"/>
    </row>
    <row r="217" spans="1:18" ht="39.6" x14ac:dyDescent="0.3">
      <c r="A217" s="446"/>
      <c r="B217" s="446" t="s">
        <v>712</v>
      </c>
      <c r="C217" s="446" t="s">
        <v>713</v>
      </c>
      <c r="D217" s="446" t="s">
        <v>714</v>
      </c>
      <c r="E217" s="446"/>
      <c r="F217" s="446" t="s">
        <v>715</v>
      </c>
      <c r="G217" s="343" t="str">
        <f>VLOOKUP(F217,class!A$1:B$460,2,FALSE)</f>
        <v>Shire District</v>
      </c>
      <c r="H217" s="343" t="str">
        <f>IFERROR(VLOOKUP(F217,classifications!A$3:C$333,3,FALSE),VLOOKUP(F217,classifications!I$2:K$28,3,FALSE))</f>
        <v>Predominantly Rural</v>
      </c>
      <c r="I217" s="423">
        <v>200</v>
      </c>
      <c r="J217" s="423">
        <v>40</v>
      </c>
      <c r="K217" s="423">
        <v>0</v>
      </c>
      <c r="L217" s="423">
        <v>240</v>
      </c>
      <c r="M217" s="251"/>
      <c r="N217" s="425">
        <v>230</v>
      </c>
      <c r="O217" s="423">
        <v>80</v>
      </c>
      <c r="P217" s="423">
        <v>0</v>
      </c>
      <c r="Q217" s="423">
        <v>300</v>
      </c>
      <c r="R217" s="403"/>
    </row>
    <row r="218" spans="1:18" ht="39.6" x14ac:dyDescent="0.3">
      <c r="A218" s="446"/>
      <c r="B218" s="446" t="s">
        <v>716</v>
      </c>
      <c r="C218" s="446" t="s">
        <v>717</v>
      </c>
      <c r="D218" s="446" t="s">
        <v>718</v>
      </c>
      <c r="E218" s="446"/>
      <c r="F218" s="446" t="s">
        <v>719</v>
      </c>
      <c r="G218" s="343" t="str">
        <f>VLOOKUP(F218,class!A$1:B$460,2,FALSE)</f>
        <v>Shire District</v>
      </c>
      <c r="H218" s="343" t="str">
        <f>IFERROR(VLOOKUP(F218,classifications!A$3:C$333,3,FALSE),VLOOKUP(F218,classifications!I$2:K$28,3,FALSE))</f>
        <v>Predominantly Rural</v>
      </c>
      <c r="I218" s="422">
        <v>350</v>
      </c>
      <c r="J218" s="422">
        <v>160</v>
      </c>
      <c r="K218" s="422">
        <v>0</v>
      </c>
      <c r="L218" s="422">
        <v>500</v>
      </c>
      <c r="M218" s="251"/>
      <c r="N218" s="424">
        <v>370</v>
      </c>
      <c r="O218" s="422">
        <v>120</v>
      </c>
      <c r="P218" s="422">
        <v>0</v>
      </c>
      <c r="Q218" s="422">
        <v>490</v>
      </c>
      <c r="R218" s="403"/>
    </row>
    <row r="219" spans="1:18" ht="39.6" x14ac:dyDescent="0.3">
      <c r="A219" s="446"/>
      <c r="B219" s="446" t="s">
        <v>720</v>
      </c>
      <c r="C219" s="446" t="s">
        <v>721</v>
      </c>
      <c r="D219" s="446" t="s">
        <v>722</v>
      </c>
      <c r="E219" s="446"/>
      <c r="F219" s="446" t="s">
        <v>723</v>
      </c>
      <c r="G219" s="343" t="str">
        <f>VLOOKUP(F219,class!A$1:B$460,2,FALSE)</f>
        <v>Shire District</v>
      </c>
      <c r="H219" s="343" t="str">
        <f>IFERROR(VLOOKUP(F219,classifications!A$3:C$333,3,FALSE),VLOOKUP(F219,classifications!I$2:K$28,3,FALSE))</f>
        <v>Predominantly Urban</v>
      </c>
      <c r="I219" s="422">
        <v>310</v>
      </c>
      <c r="J219" s="422">
        <v>90</v>
      </c>
      <c r="K219" s="422">
        <v>0</v>
      </c>
      <c r="L219" s="422">
        <v>390</v>
      </c>
      <c r="M219" s="251"/>
      <c r="N219" s="424">
        <v>270</v>
      </c>
      <c r="O219" s="422">
        <v>150</v>
      </c>
      <c r="P219" s="422">
        <v>0</v>
      </c>
      <c r="Q219" s="422">
        <v>420</v>
      </c>
      <c r="R219" s="403"/>
    </row>
    <row r="220" spans="1:18" ht="52.8" x14ac:dyDescent="0.3">
      <c r="A220" s="446"/>
      <c r="B220" s="446" t="s">
        <v>724</v>
      </c>
      <c r="C220" s="446" t="s">
        <v>725</v>
      </c>
      <c r="D220" s="446" t="s">
        <v>726</v>
      </c>
      <c r="E220" s="446"/>
      <c r="F220" s="446" t="s">
        <v>727</v>
      </c>
      <c r="G220" s="343" t="str">
        <f>VLOOKUP(F220,class!A$1:B$460,2,FALSE)</f>
        <v>Shire District</v>
      </c>
      <c r="H220" s="343" t="str">
        <f>IFERROR(VLOOKUP(F220,classifications!A$3:C$333,3,FALSE),VLOOKUP(F220,classifications!I$2:K$28,3,FALSE))</f>
        <v>Urban with Significant Rural</v>
      </c>
      <c r="I220" s="422">
        <v>310</v>
      </c>
      <c r="J220" s="422">
        <v>130</v>
      </c>
      <c r="K220" s="422">
        <v>20</v>
      </c>
      <c r="L220" s="422">
        <v>460</v>
      </c>
      <c r="M220" s="251"/>
      <c r="N220" s="424">
        <v>500</v>
      </c>
      <c r="O220" s="422">
        <v>120</v>
      </c>
      <c r="P220" s="422">
        <v>10</v>
      </c>
      <c r="Q220" s="422">
        <v>630</v>
      </c>
      <c r="R220" s="403"/>
    </row>
    <row r="221" spans="1:18" ht="39.6" x14ac:dyDescent="0.3">
      <c r="A221" s="446"/>
      <c r="B221" s="446" t="s">
        <v>728</v>
      </c>
      <c r="C221" s="446" t="s">
        <v>729</v>
      </c>
      <c r="D221" s="446" t="s">
        <v>730</v>
      </c>
      <c r="E221" s="446"/>
      <c r="F221" s="446" t="s">
        <v>731</v>
      </c>
      <c r="G221" s="343" t="str">
        <f>VLOOKUP(F221,class!A$1:B$460,2,FALSE)</f>
        <v>Shire District</v>
      </c>
      <c r="H221" s="343" t="str">
        <f>IFERROR(VLOOKUP(F221,classifications!A$3:C$333,3,FALSE),VLOOKUP(F221,classifications!I$2:K$28,3,FALSE))</f>
        <v>Predominantly Rural</v>
      </c>
      <c r="I221" s="422">
        <v>750</v>
      </c>
      <c r="J221" s="422">
        <v>370</v>
      </c>
      <c r="K221" s="422">
        <v>0</v>
      </c>
      <c r="L221" s="422">
        <v>1120</v>
      </c>
      <c r="M221" s="251"/>
      <c r="N221" s="424">
        <v>430</v>
      </c>
      <c r="O221" s="422">
        <v>210</v>
      </c>
      <c r="P221" s="422">
        <v>0</v>
      </c>
      <c r="Q221" s="422">
        <v>640</v>
      </c>
      <c r="R221" s="403"/>
    </row>
    <row r="222" spans="1:18" x14ac:dyDescent="0.3">
      <c r="A222" s="446"/>
      <c r="B222" s="446"/>
      <c r="C222" s="446"/>
      <c r="D222" s="446"/>
      <c r="E222" s="446"/>
      <c r="F222" s="446"/>
      <c r="G222" s="446"/>
      <c r="H222" s="446"/>
      <c r="I222" s="251"/>
      <c r="J222" s="251"/>
      <c r="K222" s="251"/>
      <c r="L222" s="251"/>
      <c r="M222" s="251"/>
      <c r="N222" s="253"/>
      <c r="O222" s="251"/>
      <c r="P222" s="251"/>
      <c r="Q222" s="251"/>
      <c r="R222" s="403"/>
    </row>
    <row r="223" spans="1:18" ht="52.8" x14ac:dyDescent="0.3">
      <c r="A223" s="446"/>
      <c r="B223" s="446"/>
      <c r="C223" s="446"/>
      <c r="D223" s="446" t="s">
        <v>732</v>
      </c>
      <c r="E223" s="446" t="s">
        <v>733</v>
      </c>
      <c r="F223" s="446" t="s">
        <v>733</v>
      </c>
      <c r="G223" s="343" t="str">
        <f>VLOOKUP(F223,class!A$1:B$460,2,FALSE)</f>
        <v>Shire County</v>
      </c>
      <c r="H223" s="343" t="str">
        <f>IFERROR(VLOOKUP(F223,classifications!A$3:C$333,3,FALSE),VLOOKUP(F223,classifications!I$2:K$28,3,FALSE))</f>
        <v>Urban with Significant Rural</v>
      </c>
      <c r="I223" s="422">
        <v>2900</v>
      </c>
      <c r="J223" s="422">
        <v>1290</v>
      </c>
      <c r="K223" s="422">
        <v>30</v>
      </c>
      <c r="L223" s="422">
        <v>4220</v>
      </c>
      <c r="M223" s="251"/>
      <c r="N223" s="424">
        <v>3160</v>
      </c>
      <c r="O223" s="422">
        <v>1370</v>
      </c>
      <c r="P223" s="422">
        <v>80</v>
      </c>
      <c r="Q223" s="422">
        <v>4610</v>
      </c>
      <c r="R223" s="403"/>
    </row>
    <row r="224" spans="1:18" ht="52.8" x14ac:dyDescent="0.3">
      <c r="A224" s="446"/>
      <c r="B224" s="446" t="s">
        <v>734</v>
      </c>
      <c r="C224" s="446" t="s">
        <v>735</v>
      </c>
      <c r="D224" s="446" t="s">
        <v>736</v>
      </c>
      <c r="E224" s="446"/>
      <c r="F224" s="446" t="s">
        <v>737</v>
      </c>
      <c r="G224" s="343" t="str">
        <f>VLOOKUP(F224,class!A$1:B$460,2,FALSE)</f>
        <v>Shire District</v>
      </c>
      <c r="H224" s="343" t="str">
        <f>IFERROR(VLOOKUP(F224,classifications!A$3:C$333,3,FALSE),VLOOKUP(F224,classifications!I$2:K$28,3,FALSE))</f>
        <v>Urban with Significant Rural</v>
      </c>
      <c r="I224" s="422">
        <v>420</v>
      </c>
      <c r="J224" s="422">
        <v>140</v>
      </c>
      <c r="K224" s="422">
        <v>0</v>
      </c>
      <c r="L224" s="422">
        <v>560</v>
      </c>
      <c r="M224" s="251"/>
      <c r="N224" s="424">
        <v>460</v>
      </c>
      <c r="O224" s="422">
        <v>230</v>
      </c>
      <c r="P224" s="422">
        <v>0</v>
      </c>
      <c r="Q224" s="422">
        <v>690</v>
      </c>
      <c r="R224" s="403"/>
    </row>
    <row r="225" spans="1:18" ht="43.2" x14ac:dyDescent="0.3">
      <c r="A225" s="446"/>
      <c r="B225" s="446" t="s">
        <v>738</v>
      </c>
      <c r="C225" s="446" t="s">
        <v>739</v>
      </c>
      <c r="D225" s="446" t="s">
        <v>740</v>
      </c>
      <c r="E225" s="446"/>
      <c r="F225" s="446" t="s">
        <v>741</v>
      </c>
      <c r="G225" s="343" t="str">
        <f>VLOOKUP(F225,class!A$1:B$460,2,FALSE)</f>
        <v>Shire District</v>
      </c>
      <c r="H225" s="343" t="str">
        <f>IFERROR(VLOOKUP(F225,classifications!A$3:C$333,3,FALSE),VLOOKUP(F225,classifications!I$2:K$28,3,FALSE))</f>
        <v>Predominantly Rural</v>
      </c>
      <c r="I225" s="422">
        <v>320</v>
      </c>
      <c r="J225" s="422">
        <v>190</v>
      </c>
      <c r="K225" s="422">
        <v>0</v>
      </c>
      <c r="L225" s="422">
        <v>510</v>
      </c>
      <c r="M225" s="251"/>
      <c r="N225" s="424">
        <v>380</v>
      </c>
      <c r="O225" s="422">
        <v>140</v>
      </c>
      <c r="P225" s="422">
        <v>0</v>
      </c>
      <c r="Q225" s="422">
        <v>520</v>
      </c>
      <c r="R225" s="403"/>
    </row>
    <row r="226" spans="1:18" ht="39.6" x14ac:dyDescent="0.3">
      <c r="A226" s="446"/>
      <c r="B226" s="446" t="s">
        <v>742</v>
      </c>
      <c r="C226" s="446" t="s">
        <v>743</v>
      </c>
      <c r="D226" s="446" t="s">
        <v>744</v>
      </c>
      <c r="E226" s="446"/>
      <c r="F226" s="446" t="s">
        <v>745</v>
      </c>
      <c r="G226" s="343" t="str">
        <f>VLOOKUP(F226,class!A$1:B$460,2,FALSE)</f>
        <v>Shire District</v>
      </c>
      <c r="H226" s="343" t="str">
        <f>IFERROR(VLOOKUP(F226,classifications!A$3:C$333,3,FALSE),VLOOKUP(F226,classifications!I$2:K$28,3,FALSE))</f>
        <v>Predominantly Urban</v>
      </c>
      <c r="I226" s="422">
        <v>300</v>
      </c>
      <c r="J226" s="422">
        <v>120</v>
      </c>
      <c r="K226" s="422">
        <v>0</v>
      </c>
      <c r="L226" s="422">
        <v>410</v>
      </c>
      <c r="M226" s="251"/>
      <c r="N226" s="424">
        <v>500</v>
      </c>
      <c r="O226" s="422">
        <v>90</v>
      </c>
      <c r="P226" s="422">
        <v>0</v>
      </c>
      <c r="Q226" s="422">
        <v>590</v>
      </c>
      <c r="R226" s="403"/>
    </row>
    <row r="227" spans="1:18" ht="39.6" x14ac:dyDescent="0.3">
      <c r="A227" s="446"/>
      <c r="B227" s="446" t="s">
        <v>746</v>
      </c>
      <c r="C227" s="446" t="s">
        <v>747</v>
      </c>
      <c r="D227" s="446" t="s">
        <v>748</v>
      </c>
      <c r="E227" s="446"/>
      <c r="F227" s="446" t="s">
        <v>749</v>
      </c>
      <c r="G227" s="343" t="str">
        <f>VLOOKUP(F227,class!A$1:B$460,2,FALSE)</f>
        <v>Shire District</v>
      </c>
      <c r="H227" s="343" t="str">
        <f>IFERROR(VLOOKUP(F227,classifications!A$3:C$333,3,FALSE),VLOOKUP(F227,classifications!I$2:K$28,3,FALSE))</f>
        <v>Predominantly Urban</v>
      </c>
      <c r="I227" s="422">
        <v>100</v>
      </c>
      <c r="J227" s="422">
        <v>130</v>
      </c>
      <c r="K227" s="422">
        <v>30</v>
      </c>
      <c r="L227" s="422">
        <v>250</v>
      </c>
      <c r="M227" s="251"/>
      <c r="N227" s="424">
        <v>50</v>
      </c>
      <c r="O227" s="422">
        <v>30</v>
      </c>
      <c r="P227" s="422">
        <v>10</v>
      </c>
      <c r="Q227" s="422">
        <v>90</v>
      </c>
      <c r="R227" s="403"/>
    </row>
    <row r="228" spans="1:18" ht="39.6" x14ac:dyDescent="0.3">
      <c r="A228" s="446"/>
      <c r="B228" s="446" t="s">
        <v>750</v>
      </c>
      <c r="C228" s="446" t="s">
        <v>751</v>
      </c>
      <c r="D228" s="446" t="s">
        <v>752</v>
      </c>
      <c r="E228" s="446"/>
      <c r="F228" s="446" t="s">
        <v>753</v>
      </c>
      <c r="G228" s="343" t="str">
        <f>VLOOKUP(F228,class!A$1:B$460,2,FALSE)</f>
        <v>Shire District</v>
      </c>
      <c r="H228" s="343" t="str">
        <f>IFERROR(VLOOKUP(F228,classifications!A$3:C$333,3,FALSE),VLOOKUP(F228,classifications!I$2:K$28,3,FALSE))</f>
        <v>Predominantly Urban</v>
      </c>
      <c r="I228" s="422">
        <v>10</v>
      </c>
      <c r="J228" s="422">
        <v>0</v>
      </c>
      <c r="K228" s="422">
        <v>0</v>
      </c>
      <c r="L228" s="422">
        <v>10</v>
      </c>
      <c r="M228" s="251"/>
      <c r="N228" s="424">
        <v>10</v>
      </c>
      <c r="O228" s="422">
        <v>0</v>
      </c>
      <c r="P228" s="422">
        <v>0</v>
      </c>
      <c r="Q228" s="422">
        <v>10</v>
      </c>
      <c r="R228" s="403"/>
    </row>
    <row r="229" spans="1:18" ht="52.8" x14ac:dyDescent="0.3">
      <c r="A229" s="446"/>
      <c r="B229" s="446" t="s">
        <v>754</v>
      </c>
      <c r="C229" s="446" t="s">
        <v>755</v>
      </c>
      <c r="D229" s="446" t="s">
        <v>756</v>
      </c>
      <c r="E229" s="446"/>
      <c r="F229" s="446" t="s">
        <v>757</v>
      </c>
      <c r="G229" s="343" t="str">
        <f>VLOOKUP(F229,class!A$1:B$460,2,FALSE)</f>
        <v>Shire District</v>
      </c>
      <c r="H229" s="343" t="str">
        <f>IFERROR(VLOOKUP(F229,classifications!A$3:C$333,3,FALSE),VLOOKUP(F229,classifications!I$2:K$28,3,FALSE))</f>
        <v>Urban with Significant Rural</v>
      </c>
      <c r="I229" s="422">
        <v>200</v>
      </c>
      <c r="J229" s="422">
        <v>110</v>
      </c>
      <c r="K229" s="422">
        <v>0</v>
      </c>
      <c r="L229" s="422">
        <v>320</v>
      </c>
      <c r="M229" s="251"/>
      <c r="N229" s="424">
        <v>200</v>
      </c>
      <c r="O229" s="422">
        <v>70</v>
      </c>
      <c r="P229" s="422">
        <v>0</v>
      </c>
      <c r="Q229" s="422">
        <v>270</v>
      </c>
      <c r="R229" s="403"/>
    </row>
    <row r="230" spans="1:18" ht="39.6" x14ac:dyDescent="0.3">
      <c r="A230" s="446"/>
      <c r="B230" s="446" t="s">
        <v>758</v>
      </c>
      <c r="C230" s="446" t="s">
        <v>759</v>
      </c>
      <c r="D230" s="446" t="s">
        <v>760</v>
      </c>
      <c r="E230" s="446"/>
      <c r="F230" s="446" t="s">
        <v>761</v>
      </c>
      <c r="G230" s="343" t="str">
        <f>VLOOKUP(F230,class!A$1:B$460,2,FALSE)</f>
        <v>Shire District</v>
      </c>
      <c r="H230" s="343" t="str">
        <f>IFERROR(VLOOKUP(F230,classifications!A$3:C$333,3,FALSE),VLOOKUP(F230,classifications!I$2:K$28,3,FALSE))</f>
        <v>Predominantly Urban</v>
      </c>
      <c r="I230" s="422">
        <v>330</v>
      </c>
      <c r="J230" s="422">
        <v>170</v>
      </c>
      <c r="K230" s="422">
        <v>0</v>
      </c>
      <c r="L230" s="422">
        <v>500</v>
      </c>
      <c r="M230" s="251"/>
      <c r="N230" s="424">
        <v>240</v>
      </c>
      <c r="O230" s="422">
        <v>90</v>
      </c>
      <c r="P230" s="422">
        <v>0</v>
      </c>
      <c r="Q230" s="422">
        <v>320</v>
      </c>
      <c r="R230" s="403"/>
    </row>
    <row r="231" spans="1:18" ht="52.8" x14ac:dyDescent="0.3">
      <c r="A231" s="446"/>
      <c r="B231" s="446" t="s">
        <v>762</v>
      </c>
      <c r="C231" s="446" t="s">
        <v>763</v>
      </c>
      <c r="D231" s="446" t="s">
        <v>764</v>
      </c>
      <c r="E231" s="446"/>
      <c r="F231" s="446" t="s">
        <v>765</v>
      </c>
      <c r="G231" s="343" t="str">
        <f>VLOOKUP(F231,class!A$1:B$460,2,FALSE)</f>
        <v>Shire District</v>
      </c>
      <c r="H231" s="343" t="str">
        <f>IFERROR(VLOOKUP(F231,classifications!A$3:C$333,3,FALSE),VLOOKUP(F231,classifications!I$2:K$28,3,FALSE))</f>
        <v>Urban with Significant Rural</v>
      </c>
      <c r="I231" s="422">
        <v>170</v>
      </c>
      <c r="J231" s="422">
        <v>0</v>
      </c>
      <c r="K231" s="422">
        <v>0</v>
      </c>
      <c r="L231" s="422">
        <v>170</v>
      </c>
      <c r="M231" s="251"/>
      <c r="N231" s="424">
        <v>150</v>
      </c>
      <c r="O231" s="422">
        <v>0</v>
      </c>
      <c r="P231" s="422">
        <v>0</v>
      </c>
      <c r="Q231" s="422">
        <v>150</v>
      </c>
      <c r="R231" s="403"/>
    </row>
    <row r="232" spans="1:18" ht="39.6" x14ac:dyDescent="0.3">
      <c r="A232" s="446"/>
      <c r="B232" s="446" t="s">
        <v>766</v>
      </c>
      <c r="C232" s="446" t="s">
        <v>767</v>
      </c>
      <c r="D232" s="446" t="s">
        <v>768</v>
      </c>
      <c r="E232" s="446"/>
      <c r="F232" s="446" t="s">
        <v>769</v>
      </c>
      <c r="G232" s="343" t="str">
        <f>VLOOKUP(F232,class!A$1:B$460,2,FALSE)</f>
        <v>Shire District</v>
      </c>
      <c r="H232" s="343" t="str">
        <f>IFERROR(VLOOKUP(F232,classifications!A$3:C$333,3,FALSE),VLOOKUP(F232,classifications!I$2:K$28,3,FALSE))</f>
        <v>Predominantly Urban</v>
      </c>
      <c r="I232" s="422">
        <v>240</v>
      </c>
      <c r="J232" s="422">
        <v>100</v>
      </c>
      <c r="K232" s="422">
        <v>0</v>
      </c>
      <c r="L232" s="422">
        <v>340</v>
      </c>
      <c r="M232" s="251"/>
      <c r="N232" s="424">
        <v>190</v>
      </c>
      <c r="O232" s="422">
        <v>190</v>
      </c>
      <c r="P232" s="422">
        <v>0</v>
      </c>
      <c r="Q232" s="422">
        <v>370</v>
      </c>
      <c r="R232" s="403"/>
    </row>
    <row r="233" spans="1:18" ht="52.8" x14ac:dyDescent="0.3">
      <c r="A233" s="446"/>
      <c r="B233" s="446" t="s">
        <v>770</v>
      </c>
      <c r="C233" s="446" t="s">
        <v>771</v>
      </c>
      <c r="D233" s="446" t="s">
        <v>772</v>
      </c>
      <c r="E233" s="446"/>
      <c r="F233" s="446" t="s">
        <v>773</v>
      </c>
      <c r="G233" s="343" t="str">
        <f>VLOOKUP(F233,class!A$1:B$460,2,FALSE)</f>
        <v>Shire District</v>
      </c>
      <c r="H233" s="343" t="str">
        <f>IFERROR(VLOOKUP(F233,classifications!A$3:C$333,3,FALSE),VLOOKUP(F233,classifications!I$2:K$28,3,FALSE))</f>
        <v>Urban with Significant Rural</v>
      </c>
      <c r="I233" s="423">
        <v>200</v>
      </c>
      <c r="J233" s="423">
        <v>70</v>
      </c>
      <c r="K233" s="423">
        <v>0</v>
      </c>
      <c r="L233" s="423">
        <v>270</v>
      </c>
      <c r="M233" s="251"/>
      <c r="N233" s="425">
        <v>480</v>
      </c>
      <c r="O233" s="423">
        <v>260</v>
      </c>
      <c r="P233" s="423">
        <v>0</v>
      </c>
      <c r="Q233" s="423">
        <v>740</v>
      </c>
      <c r="R233" s="403"/>
    </row>
    <row r="234" spans="1:18" ht="39.6" x14ac:dyDescent="0.3">
      <c r="A234" s="446"/>
      <c r="B234" s="446" t="s">
        <v>774</v>
      </c>
      <c r="C234" s="446" t="s">
        <v>775</v>
      </c>
      <c r="D234" s="446" t="s">
        <v>776</v>
      </c>
      <c r="E234" s="446"/>
      <c r="F234" s="446" t="s">
        <v>777</v>
      </c>
      <c r="G234" s="343" t="str">
        <f>VLOOKUP(F234,class!A$1:B$460,2,FALSE)</f>
        <v>Shire District</v>
      </c>
      <c r="H234" s="343" t="str">
        <f>IFERROR(VLOOKUP(F234,classifications!A$3:C$333,3,FALSE),VLOOKUP(F234,classifications!I$2:K$28,3,FALSE))</f>
        <v>Predominantly Rural</v>
      </c>
      <c r="I234" s="422">
        <v>610</v>
      </c>
      <c r="J234" s="423">
        <v>270</v>
      </c>
      <c r="K234" s="422">
        <v>0</v>
      </c>
      <c r="L234" s="423">
        <v>890</v>
      </c>
      <c r="M234" s="251"/>
      <c r="N234" s="424">
        <v>510</v>
      </c>
      <c r="O234" s="423">
        <v>270</v>
      </c>
      <c r="P234" s="422">
        <v>70</v>
      </c>
      <c r="Q234" s="423">
        <v>850</v>
      </c>
      <c r="R234" s="403"/>
    </row>
    <row r="235" spans="1:18" x14ac:dyDescent="0.3">
      <c r="A235" s="446"/>
      <c r="B235" s="446"/>
      <c r="C235" s="446"/>
      <c r="D235" s="446"/>
      <c r="E235" s="446"/>
      <c r="F235" s="446"/>
      <c r="G235" s="446"/>
      <c r="H235" s="446"/>
      <c r="I235" s="251"/>
      <c r="J235" s="251"/>
      <c r="K235" s="251"/>
      <c r="L235" s="251"/>
      <c r="M235" s="251"/>
      <c r="N235" s="253"/>
      <c r="O235" s="251"/>
      <c r="P235" s="251"/>
      <c r="Q235" s="251"/>
      <c r="R235" s="403"/>
    </row>
    <row r="236" spans="1:18" ht="39.6" x14ac:dyDescent="0.3">
      <c r="A236" s="446"/>
      <c r="B236" s="446"/>
      <c r="C236" s="446"/>
      <c r="D236" s="446" t="s">
        <v>778</v>
      </c>
      <c r="E236" s="446" t="s">
        <v>779</v>
      </c>
      <c r="F236" s="446" t="s">
        <v>779</v>
      </c>
      <c r="G236" s="343" t="str">
        <f>VLOOKUP(F236,class!A$1:B$460,2,FALSE)</f>
        <v>Shire County</v>
      </c>
      <c r="H236" s="343" t="str">
        <f>IFERROR(VLOOKUP(F236,classifications!A$3:C$333,3,FALSE),VLOOKUP(F236,classifications!I$2:K$28,3,FALSE))</f>
        <v>Predominantly Urban</v>
      </c>
      <c r="I236" s="422">
        <v>2710</v>
      </c>
      <c r="J236" s="422">
        <v>770</v>
      </c>
      <c r="K236" s="422">
        <v>10</v>
      </c>
      <c r="L236" s="422">
        <v>3490</v>
      </c>
      <c r="M236" s="251"/>
      <c r="N236" s="424">
        <v>2230</v>
      </c>
      <c r="O236" s="422">
        <v>720</v>
      </c>
      <c r="P236" s="422">
        <v>0</v>
      </c>
      <c r="Q236" s="422">
        <v>2950</v>
      </c>
      <c r="R236" s="403"/>
    </row>
    <row r="237" spans="1:18" ht="39.6" x14ac:dyDescent="0.3">
      <c r="A237" s="446"/>
      <c r="B237" s="446" t="s">
        <v>780</v>
      </c>
      <c r="C237" s="446" t="s">
        <v>781</v>
      </c>
      <c r="D237" s="446" t="s">
        <v>782</v>
      </c>
      <c r="E237" s="446"/>
      <c r="F237" s="446" t="s">
        <v>783</v>
      </c>
      <c r="G237" s="343" t="str">
        <f>VLOOKUP(F237,class!A$1:B$460,2,FALSE)</f>
        <v>Shire District</v>
      </c>
      <c r="H237" s="343" t="str">
        <f>IFERROR(VLOOKUP(F237,classifications!A$3:C$333,3,FALSE),VLOOKUP(F237,classifications!I$2:K$28,3,FALSE))</f>
        <v>Predominantly Urban</v>
      </c>
      <c r="I237" s="422">
        <v>190</v>
      </c>
      <c r="J237" s="423">
        <v>80</v>
      </c>
      <c r="K237" s="423">
        <v>0</v>
      </c>
      <c r="L237" s="423">
        <v>280</v>
      </c>
      <c r="M237" s="251"/>
      <c r="N237" s="424">
        <v>160</v>
      </c>
      <c r="O237" s="423">
        <v>10</v>
      </c>
      <c r="P237" s="423">
        <v>0</v>
      </c>
      <c r="Q237" s="423">
        <v>180</v>
      </c>
      <c r="R237" s="403"/>
    </row>
    <row r="238" spans="1:18" ht="52.8" x14ac:dyDescent="0.3">
      <c r="A238" s="446"/>
      <c r="B238" s="446" t="s">
        <v>784</v>
      </c>
      <c r="C238" s="446" t="s">
        <v>785</v>
      </c>
      <c r="D238" s="446" t="s">
        <v>786</v>
      </c>
      <c r="E238" s="446"/>
      <c r="F238" s="446" t="s">
        <v>787</v>
      </c>
      <c r="G238" s="343" t="str">
        <f>VLOOKUP(F238,class!A$1:B$460,2,FALSE)</f>
        <v>Shire District</v>
      </c>
      <c r="H238" s="343" t="str">
        <f>IFERROR(VLOOKUP(F238,classifications!A$3:C$333,3,FALSE),VLOOKUP(F238,classifications!I$2:K$28,3,FALSE))</f>
        <v>Urban with Significant Rural</v>
      </c>
      <c r="I238" s="422">
        <v>580</v>
      </c>
      <c r="J238" s="422">
        <v>210</v>
      </c>
      <c r="K238" s="422">
        <v>10</v>
      </c>
      <c r="L238" s="422">
        <v>800</v>
      </c>
      <c r="M238" s="251"/>
      <c r="N238" s="424">
        <v>560</v>
      </c>
      <c r="O238" s="422">
        <v>210</v>
      </c>
      <c r="P238" s="422">
        <v>0</v>
      </c>
      <c r="Q238" s="422">
        <v>780</v>
      </c>
      <c r="R238" s="403"/>
    </row>
    <row r="239" spans="1:18" ht="52.8" x14ac:dyDescent="0.3">
      <c r="A239" s="446"/>
      <c r="B239" s="446" t="s">
        <v>788</v>
      </c>
      <c r="C239" s="446" t="s">
        <v>789</v>
      </c>
      <c r="D239" s="446" t="s">
        <v>790</v>
      </c>
      <c r="E239" s="446"/>
      <c r="F239" s="446" t="s">
        <v>791</v>
      </c>
      <c r="G239" s="343" t="str">
        <f>VLOOKUP(F239,class!A$1:B$460,2,FALSE)</f>
        <v>Shire District</v>
      </c>
      <c r="H239" s="343" t="str">
        <f>IFERROR(VLOOKUP(F239,classifications!A$3:C$333,3,FALSE),VLOOKUP(F239,classifications!I$2:K$28,3,FALSE))</f>
        <v>Urban with Significant Rural</v>
      </c>
      <c r="I239" s="422">
        <v>660</v>
      </c>
      <c r="J239" s="423">
        <v>200</v>
      </c>
      <c r="K239" s="423">
        <v>0</v>
      </c>
      <c r="L239" s="423">
        <v>860</v>
      </c>
      <c r="M239" s="251"/>
      <c r="N239" s="424">
        <v>380</v>
      </c>
      <c r="O239" s="423">
        <v>120</v>
      </c>
      <c r="P239" s="423">
        <v>0</v>
      </c>
      <c r="Q239" s="423">
        <v>490</v>
      </c>
      <c r="R239" s="403"/>
    </row>
    <row r="240" spans="1:18" ht="39.6" x14ac:dyDescent="0.3">
      <c r="A240" s="446"/>
      <c r="B240" s="446" t="s">
        <v>792</v>
      </c>
      <c r="C240" s="446" t="s">
        <v>793</v>
      </c>
      <c r="D240" s="446" t="s">
        <v>794</v>
      </c>
      <c r="E240" s="446"/>
      <c r="F240" s="446" t="s">
        <v>795</v>
      </c>
      <c r="G240" s="343" t="str">
        <f>VLOOKUP(F240,class!A$1:B$460,2,FALSE)</f>
        <v>Shire District</v>
      </c>
      <c r="H240" s="343" t="str">
        <f>IFERROR(VLOOKUP(F240,classifications!A$3:C$333,3,FALSE),VLOOKUP(F240,classifications!I$2:K$28,3,FALSE))</f>
        <v>Predominantly Urban</v>
      </c>
      <c r="I240" s="422">
        <v>100</v>
      </c>
      <c r="J240" s="423">
        <v>20</v>
      </c>
      <c r="K240" s="423">
        <v>0</v>
      </c>
      <c r="L240" s="423">
        <v>120</v>
      </c>
      <c r="M240" s="251"/>
      <c r="N240" s="424">
        <v>240</v>
      </c>
      <c r="O240" s="423">
        <v>40</v>
      </c>
      <c r="P240" s="423">
        <v>0</v>
      </c>
      <c r="Q240" s="423">
        <v>280</v>
      </c>
      <c r="R240" s="403"/>
    </row>
    <row r="241" spans="1:18" ht="52.8" x14ac:dyDescent="0.3">
      <c r="A241" s="446"/>
      <c r="B241" s="446" t="s">
        <v>796</v>
      </c>
      <c r="C241" s="446" t="s">
        <v>797</v>
      </c>
      <c r="D241" s="446" t="s">
        <v>798</v>
      </c>
      <c r="E241" s="446"/>
      <c r="F241" s="446" t="s">
        <v>799</v>
      </c>
      <c r="G241" s="343" t="str">
        <f>VLOOKUP(F241,class!A$1:B$460,2,FALSE)</f>
        <v>Shire District</v>
      </c>
      <c r="H241" s="343" t="str">
        <f>IFERROR(VLOOKUP(F241,classifications!A$3:C$333,3,FALSE),VLOOKUP(F241,classifications!I$2:K$28,3,FALSE))</f>
        <v>Urban with Significant Rural</v>
      </c>
      <c r="I241" s="422">
        <v>200</v>
      </c>
      <c r="J241" s="423">
        <v>30</v>
      </c>
      <c r="K241" s="423">
        <v>0</v>
      </c>
      <c r="L241" s="423">
        <v>230</v>
      </c>
      <c r="M241" s="251"/>
      <c r="N241" s="424">
        <v>170</v>
      </c>
      <c r="O241" s="423">
        <v>10</v>
      </c>
      <c r="P241" s="423">
        <v>0</v>
      </c>
      <c r="Q241" s="423">
        <v>180</v>
      </c>
      <c r="R241" s="403"/>
    </row>
    <row r="242" spans="1:18" ht="39.6" x14ac:dyDescent="0.3">
      <c r="A242" s="446"/>
      <c r="B242" s="446" t="s">
        <v>800</v>
      </c>
      <c r="C242" s="446" t="s">
        <v>801</v>
      </c>
      <c r="D242" s="446" t="s">
        <v>802</v>
      </c>
      <c r="E242" s="446"/>
      <c r="F242" s="446" t="s">
        <v>803</v>
      </c>
      <c r="G242" s="343" t="str">
        <f>VLOOKUP(F242,class!A$1:B$460,2,FALSE)</f>
        <v>Shire District</v>
      </c>
      <c r="H242" s="343" t="str">
        <f>IFERROR(VLOOKUP(F242,classifications!A$3:C$333,3,FALSE),VLOOKUP(F242,classifications!I$2:K$28,3,FALSE))</f>
        <v>Predominantly Urban</v>
      </c>
      <c r="I242" s="422">
        <v>290</v>
      </c>
      <c r="J242" s="422">
        <v>20</v>
      </c>
      <c r="K242" s="422">
        <v>0</v>
      </c>
      <c r="L242" s="422">
        <v>300</v>
      </c>
      <c r="M242" s="251"/>
      <c r="N242" s="424">
        <v>220</v>
      </c>
      <c r="O242" s="422">
        <v>70</v>
      </c>
      <c r="P242" s="422">
        <v>0</v>
      </c>
      <c r="Q242" s="422">
        <v>290</v>
      </c>
      <c r="R242" s="403"/>
    </row>
    <row r="243" spans="1:18" ht="39.6" x14ac:dyDescent="0.3">
      <c r="A243" s="446"/>
      <c r="B243" s="446" t="s">
        <v>804</v>
      </c>
      <c r="C243" s="446" t="s">
        <v>805</v>
      </c>
      <c r="D243" s="446" t="s">
        <v>806</v>
      </c>
      <c r="E243" s="446"/>
      <c r="F243" s="446" t="s">
        <v>807</v>
      </c>
      <c r="G243" s="343" t="str">
        <f>VLOOKUP(F243,class!A$1:B$460,2,FALSE)</f>
        <v>Shire District</v>
      </c>
      <c r="H243" s="343" t="str">
        <f>IFERROR(VLOOKUP(F243,classifications!A$3:C$333,3,FALSE),VLOOKUP(F243,classifications!I$2:K$28,3,FALSE))</f>
        <v>Predominantly Urban</v>
      </c>
      <c r="I243" s="422">
        <v>80</v>
      </c>
      <c r="J243" s="423">
        <v>50</v>
      </c>
      <c r="K243" s="423">
        <v>0</v>
      </c>
      <c r="L243" s="423">
        <v>130</v>
      </c>
      <c r="M243" s="251"/>
      <c r="N243" s="424">
        <v>80</v>
      </c>
      <c r="O243" s="423">
        <v>10</v>
      </c>
      <c r="P243" s="423">
        <v>0</v>
      </c>
      <c r="Q243" s="423">
        <v>90</v>
      </c>
      <c r="R243" s="403"/>
    </row>
    <row r="244" spans="1:18" ht="39.6" x14ac:dyDescent="0.3">
      <c r="A244" s="446"/>
      <c r="B244" s="446" t="s">
        <v>808</v>
      </c>
      <c r="C244" s="446" t="s">
        <v>809</v>
      </c>
      <c r="D244" s="446" t="s">
        <v>810</v>
      </c>
      <c r="E244" s="446"/>
      <c r="F244" s="446" t="s">
        <v>811</v>
      </c>
      <c r="G244" s="343" t="str">
        <f>VLOOKUP(F244,class!A$1:B$460,2,FALSE)</f>
        <v>Shire District</v>
      </c>
      <c r="H244" s="343" t="str">
        <f>IFERROR(VLOOKUP(F244,classifications!A$3:C$333,3,FALSE),VLOOKUP(F244,classifications!I$2:K$28,3,FALSE))</f>
        <v>Predominantly Urban</v>
      </c>
      <c r="I244" s="422">
        <v>40</v>
      </c>
      <c r="J244" s="422">
        <v>50</v>
      </c>
      <c r="K244" s="422">
        <v>0</v>
      </c>
      <c r="L244" s="422">
        <v>80</v>
      </c>
      <c r="M244" s="251"/>
      <c r="N244" s="424">
        <v>30</v>
      </c>
      <c r="O244" s="422">
        <v>40</v>
      </c>
      <c r="P244" s="422">
        <v>0</v>
      </c>
      <c r="Q244" s="422">
        <v>70</v>
      </c>
      <c r="R244" s="403"/>
    </row>
    <row r="245" spans="1:18" ht="39.6" x14ac:dyDescent="0.3">
      <c r="A245" s="446"/>
      <c r="B245" s="446" t="s">
        <v>812</v>
      </c>
      <c r="C245" s="446" t="s">
        <v>813</v>
      </c>
      <c r="D245" s="446" t="s">
        <v>814</v>
      </c>
      <c r="E245" s="446"/>
      <c r="F245" s="446" t="s">
        <v>815</v>
      </c>
      <c r="G245" s="343" t="str">
        <f>VLOOKUP(F245,class!A$1:B$460,2,FALSE)</f>
        <v>Shire District</v>
      </c>
      <c r="H245" s="343" t="str">
        <f>IFERROR(VLOOKUP(F245,classifications!A$3:C$333,3,FALSE),VLOOKUP(F245,classifications!I$2:K$28,3,FALSE))</f>
        <v>Predominantly Urban</v>
      </c>
      <c r="I245" s="422">
        <v>350</v>
      </c>
      <c r="J245" s="422">
        <v>110</v>
      </c>
      <c r="K245" s="422">
        <v>0</v>
      </c>
      <c r="L245" s="422">
        <v>460</v>
      </c>
      <c r="M245" s="251"/>
      <c r="N245" s="424">
        <v>260</v>
      </c>
      <c r="O245" s="422">
        <v>160</v>
      </c>
      <c r="P245" s="422">
        <v>0</v>
      </c>
      <c r="Q245" s="422">
        <v>430</v>
      </c>
      <c r="R245" s="403"/>
    </row>
    <row r="246" spans="1:18" ht="39.6" x14ac:dyDescent="0.3">
      <c r="A246" s="446"/>
      <c r="B246" s="446" t="s">
        <v>816</v>
      </c>
      <c r="C246" s="446" t="s">
        <v>817</v>
      </c>
      <c r="D246" s="446" t="s">
        <v>818</v>
      </c>
      <c r="E246" s="446"/>
      <c r="F246" s="446" t="s">
        <v>819</v>
      </c>
      <c r="G246" s="343" t="str">
        <f>VLOOKUP(F246,class!A$1:B$460,2,FALSE)</f>
        <v>Shire District</v>
      </c>
      <c r="H246" s="343" t="str">
        <f>IFERROR(VLOOKUP(F246,classifications!A$3:C$333,3,FALSE),VLOOKUP(F246,classifications!I$2:K$28,3,FALSE))</f>
        <v>Predominantly Urban</v>
      </c>
      <c r="I246" s="422">
        <v>240</v>
      </c>
      <c r="J246" s="423">
        <v>10</v>
      </c>
      <c r="K246" s="423">
        <v>0</v>
      </c>
      <c r="L246" s="423">
        <v>250</v>
      </c>
      <c r="M246" s="251"/>
      <c r="N246" s="424">
        <v>130</v>
      </c>
      <c r="O246" s="423">
        <v>40</v>
      </c>
      <c r="P246" s="423">
        <v>0</v>
      </c>
      <c r="Q246" s="423">
        <v>170</v>
      </c>
      <c r="R246" s="403"/>
    </row>
    <row r="247" spans="1:18" x14ac:dyDescent="0.3">
      <c r="A247" s="446"/>
      <c r="B247" s="446"/>
      <c r="C247" s="446"/>
      <c r="D247" s="446"/>
      <c r="E247" s="446"/>
      <c r="F247" s="446"/>
      <c r="G247" s="446"/>
      <c r="H247" s="446"/>
      <c r="I247" s="251"/>
      <c r="J247" s="251"/>
      <c r="K247" s="251"/>
      <c r="L247" s="251"/>
      <c r="M247" s="251"/>
      <c r="N247" s="253"/>
      <c r="O247" s="251"/>
      <c r="P247" s="251"/>
      <c r="Q247" s="251"/>
      <c r="R247" s="403"/>
    </row>
    <row r="248" spans="1:18" ht="52.8" x14ac:dyDescent="0.3">
      <c r="A248" s="446"/>
      <c r="B248" s="446"/>
      <c r="C248" s="446"/>
      <c r="D248" s="446" t="s">
        <v>820</v>
      </c>
      <c r="E248" s="446" t="s">
        <v>821</v>
      </c>
      <c r="F248" s="446" t="s">
        <v>821</v>
      </c>
      <c r="G248" s="343" t="str">
        <f>VLOOKUP(F248,class!A$1:B$460,2,FALSE)</f>
        <v>Shire County</v>
      </c>
      <c r="H248" s="343" t="str">
        <f>IFERROR(VLOOKUP(F248,classifications!A$3:C$333,3,FALSE),VLOOKUP(F248,classifications!I$2:K$28,3,FALSE))</f>
        <v>Urban with Significant Rural</v>
      </c>
      <c r="I248" s="422">
        <v>5060</v>
      </c>
      <c r="J248" s="422">
        <v>1380</v>
      </c>
      <c r="K248" s="422">
        <v>0</v>
      </c>
      <c r="L248" s="422">
        <v>6440</v>
      </c>
      <c r="M248" s="251"/>
      <c r="N248" s="424">
        <v>4070</v>
      </c>
      <c r="O248" s="422">
        <v>1280</v>
      </c>
      <c r="P248" s="422">
        <v>10</v>
      </c>
      <c r="Q248" s="422">
        <v>5350</v>
      </c>
      <c r="R248" s="403"/>
    </row>
    <row r="249" spans="1:18" ht="52.8" x14ac:dyDescent="0.3">
      <c r="A249" s="446"/>
      <c r="B249" s="446" t="s">
        <v>822</v>
      </c>
      <c r="C249" s="446" t="s">
        <v>823</v>
      </c>
      <c r="D249" s="446" t="s">
        <v>824</v>
      </c>
      <c r="E249" s="446"/>
      <c r="F249" s="446" t="s">
        <v>825</v>
      </c>
      <c r="G249" s="343" t="str">
        <f>VLOOKUP(F249,class!A$1:B$460,2,FALSE)</f>
        <v>Shire District</v>
      </c>
      <c r="H249" s="343" t="str">
        <f>IFERROR(VLOOKUP(F249,classifications!A$3:C$333,3,FALSE),VLOOKUP(F249,classifications!I$2:K$28,3,FALSE))</f>
        <v>Urban with Significant Rural</v>
      </c>
      <c r="I249" s="423">
        <v>860</v>
      </c>
      <c r="J249" s="423">
        <v>90</v>
      </c>
      <c r="K249" s="423">
        <v>0</v>
      </c>
      <c r="L249" s="423">
        <v>940</v>
      </c>
      <c r="M249" s="251"/>
      <c r="N249" s="425">
        <v>540</v>
      </c>
      <c r="O249" s="423">
        <v>140</v>
      </c>
      <c r="P249" s="423">
        <v>10</v>
      </c>
      <c r="Q249" s="423">
        <v>690</v>
      </c>
      <c r="R249" s="403"/>
    </row>
    <row r="250" spans="1:18" ht="39.6" x14ac:dyDescent="0.3">
      <c r="A250" s="446"/>
      <c r="B250" s="446" t="s">
        <v>826</v>
      </c>
      <c r="C250" s="446" t="s">
        <v>827</v>
      </c>
      <c r="D250" s="446" t="s">
        <v>828</v>
      </c>
      <c r="E250" s="446"/>
      <c r="F250" s="446" t="s">
        <v>829</v>
      </c>
      <c r="G250" s="343" t="str">
        <f>VLOOKUP(F250,class!A$1:B$460,2,FALSE)</f>
        <v>Shire District</v>
      </c>
      <c r="H250" s="343" t="str">
        <f>IFERROR(VLOOKUP(F250,classifications!A$3:C$333,3,FALSE),VLOOKUP(F250,classifications!I$2:K$28,3,FALSE))</f>
        <v>Predominantly Urban</v>
      </c>
      <c r="I250" s="422">
        <v>340</v>
      </c>
      <c r="J250" s="422">
        <v>200</v>
      </c>
      <c r="K250" s="422">
        <v>0</v>
      </c>
      <c r="L250" s="422">
        <v>540</v>
      </c>
      <c r="M250" s="251"/>
      <c r="N250" s="424">
        <v>280</v>
      </c>
      <c r="O250" s="422">
        <v>90</v>
      </c>
      <c r="P250" s="422">
        <v>0</v>
      </c>
      <c r="Q250" s="422">
        <v>370</v>
      </c>
      <c r="R250" s="403"/>
    </row>
    <row r="251" spans="1:18" ht="39.6" x14ac:dyDescent="0.3">
      <c r="A251" s="446"/>
      <c r="B251" s="446" t="s">
        <v>830</v>
      </c>
      <c r="C251" s="446" t="s">
        <v>831</v>
      </c>
      <c r="D251" s="446" t="s">
        <v>832</v>
      </c>
      <c r="E251" s="446"/>
      <c r="F251" s="446" t="s">
        <v>833</v>
      </c>
      <c r="G251" s="343" t="str">
        <f>VLOOKUP(F251,class!A$1:B$460,2,FALSE)</f>
        <v>Shire District</v>
      </c>
      <c r="H251" s="343" t="str">
        <f>IFERROR(VLOOKUP(F251,classifications!A$3:C$333,3,FALSE),VLOOKUP(F251,classifications!I$2:K$28,3,FALSE))</f>
        <v>Predominantly Urban</v>
      </c>
      <c r="I251" s="422">
        <v>620</v>
      </c>
      <c r="J251" s="422">
        <v>100</v>
      </c>
      <c r="K251" s="422">
        <v>0</v>
      </c>
      <c r="L251" s="422">
        <v>720</v>
      </c>
      <c r="M251" s="251"/>
      <c r="N251" s="424">
        <v>280</v>
      </c>
      <c r="O251" s="422">
        <v>110</v>
      </c>
      <c r="P251" s="422">
        <v>0</v>
      </c>
      <c r="Q251" s="422">
        <v>400</v>
      </c>
      <c r="R251" s="403"/>
    </row>
    <row r="252" spans="1:18" ht="52.8" x14ac:dyDescent="0.3">
      <c r="A252" s="446"/>
      <c r="B252" s="446" t="s">
        <v>834</v>
      </c>
      <c r="C252" s="446" t="s">
        <v>835</v>
      </c>
      <c r="D252" s="446" t="s">
        <v>836</v>
      </c>
      <c r="E252" s="446"/>
      <c r="F252" s="446" t="s">
        <v>837</v>
      </c>
      <c r="G252" s="343" t="str">
        <f>VLOOKUP(F252,class!A$1:B$460,2,FALSE)</f>
        <v>Shire District</v>
      </c>
      <c r="H252" s="343" t="str">
        <f>IFERROR(VLOOKUP(F252,classifications!A$3:C$333,3,FALSE),VLOOKUP(F252,classifications!I$2:K$28,3,FALSE))</f>
        <v>Urban with Significant Rural</v>
      </c>
      <c r="I252" s="422">
        <v>480</v>
      </c>
      <c r="J252" s="422">
        <v>40</v>
      </c>
      <c r="K252" s="422">
        <v>0</v>
      </c>
      <c r="L252" s="422">
        <v>520</v>
      </c>
      <c r="M252" s="251"/>
      <c r="N252" s="424">
        <v>500</v>
      </c>
      <c r="O252" s="422">
        <v>10</v>
      </c>
      <c r="P252" s="422">
        <v>0</v>
      </c>
      <c r="Q252" s="422">
        <v>510</v>
      </c>
      <c r="R252" s="403"/>
    </row>
    <row r="253" spans="1:18" ht="52.8" x14ac:dyDescent="0.3">
      <c r="A253" s="446"/>
      <c r="B253" s="446" t="s">
        <v>850</v>
      </c>
      <c r="C253" s="446" t="s">
        <v>851</v>
      </c>
      <c r="D253" s="446" t="s">
        <v>852</v>
      </c>
      <c r="E253" s="446"/>
      <c r="F253" s="446" t="s">
        <v>1875</v>
      </c>
      <c r="G253" s="343" t="str">
        <f>VLOOKUP(F253,class!A$1:B$460,2,FALSE)</f>
        <v>Shire District</v>
      </c>
      <c r="H253" s="343" t="str">
        <f>IFERROR(VLOOKUP(F253,classifications!A$3:C$333,3,FALSE),VLOOKUP(F253,classifications!I$2:K$28,3,FALSE))</f>
        <v>Urban with Significant Rural</v>
      </c>
      <c r="I253" s="422">
        <v>450</v>
      </c>
      <c r="J253" s="422">
        <v>80</v>
      </c>
      <c r="K253" s="422">
        <v>0</v>
      </c>
      <c r="L253" s="422">
        <v>530</v>
      </c>
      <c r="M253" s="251"/>
      <c r="N253" s="424">
        <v>280</v>
      </c>
      <c r="O253" s="422">
        <v>30</v>
      </c>
      <c r="P253" s="422">
        <v>0</v>
      </c>
      <c r="Q253" s="422">
        <v>310</v>
      </c>
      <c r="R253" s="403"/>
    </row>
    <row r="254" spans="1:18" ht="39.6" x14ac:dyDescent="0.3">
      <c r="A254" s="446"/>
      <c r="B254" s="446" t="s">
        <v>838</v>
      </c>
      <c r="C254" s="446" t="s">
        <v>839</v>
      </c>
      <c r="D254" s="446" t="s">
        <v>840</v>
      </c>
      <c r="E254" s="446"/>
      <c r="F254" s="446" t="s">
        <v>841</v>
      </c>
      <c r="G254" s="343" t="str">
        <f>VLOOKUP(F254,class!A$1:B$460,2,FALSE)</f>
        <v>Shire District</v>
      </c>
      <c r="H254" s="343" t="str">
        <f>IFERROR(VLOOKUP(F254,classifications!A$3:C$333,3,FALSE),VLOOKUP(F254,classifications!I$2:K$28,3,FALSE))</f>
        <v>Predominantly Urban</v>
      </c>
      <c r="I254" s="422">
        <v>150</v>
      </c>
      <c r="J254" s="422">
        <v>40</v>
      </c>
      <c r="K254" s="422">
        <v>0</v>
      </c>
      <c r="L254" s="422">
        <v>190</v>
      </c>
      <c r="M254" s="251"/>
      <c r="N254" s="424">
        <v>260</v>
      </c>
      <c r="O254" s="422">
        <v>150</v>
      </c>
      <c r="P254" s="422">
        <v>0</v>
      </c>
      <c r="Q254" s="422">
        <v>410</v>
      </c>
      <c r="R254" s="403"/>
    </row>
    <row r="255" spans="1:18" ht="52.8" x14ac:dyDescent="0.3">
      <c r="A255" s="446"/>
      <c r="B255" s="446" t="s">
        <v>842</v>
      </c>
      <c r="C255" s="446" t="s">
        <v>843</v>
      </c>
      <c r="D255" s="446" t="s">
        <v>844</v>
      </c>
      <c r="E255" s="446"/>
      <c r="F255" s="446" t="s">
        <v>845</v>
      </c>
      <c r="G255" s="343" t="str">
        <f>VLOOKUP(F255,class!A$1:B$460,2,FALSE)</f>
        <v>Shire District</v>
      </c>
      <c r="H255" s="343" t="str">
        <f>IFERROR(VLOOKUP(F255,classifications!A$3:C$333,3,FALSE),VLOOKUP(F255,classifications!I$2:K$28,3,FALSE))</f>
        <v>Urban with Significant Rural</v>
      </c>
      <c r="I255" s="423">
        <v>530</v>
      </c>
      <c r="J255" s="422">
        <v>360</v>
      </c>
      <c r="K255" s="422">
        <v>0</v>
      </c>
      <c r="L255" s="423">
        <v>880</v>
      </c>
      <c r="M255" s="251"/>
      <c r="N255" s="425">
        <v>670</v>
      </c>
      <c r="O255" s="422">
        <v>640</v>
      </c>
      <c r="P255" s="422">
        <v>0</v>
      </c>
      <c r="Q255" s="423">
        <v>1310</v>
      </c>
      <c r="R255" s="403"/>
    </row>
    <row r="256" spans="1:18" ht="39.6" x14ac:dyDescent="0.3">
      <c r="A256" s="446"/>
      <c r="B256" s="446" t="s">
        <v>846</v>
      </c>
      <c r="C256" s="446" t="s">
        <v>847</v>
      </c>
      <c r="D256" s="446" t="s">
        <v>848</v>
      </c>
      <c r="E256" s="446"/>
      <c r="F256" s="446" t="s">
        <v>849</v>
      </c>
      <c r="G256" s="343" t="str">
        <f>VLOOKUP(F256,class!A$1:B$460,2,FALSE)</f>
        <v>Shire District</v>
      </c>
      <c r="H256" s="343" t="str">
        <f>IFERROR(VLOOKUP(F256,classifications!A$3:C$333,3,FALSE),VLOOKUP(F256,classifications!I$2:K$28,3,FALSE))</f>
        <v>Predominantly Rural</v>
      </c>
      <c r="I256" s="422">
        <v>190</v>
      </c>
      <c r="J256" s="422">
        <v>10</v>
      </c>
      <c r="K256" s="422">
        <v>0</v>
      </c>
      <c r="L256" s="422">
        <v>190</v>
      </c>
      <c r="M256" s="251"/>
      <c r="N256" s="424">
        <v>130</v>
      </c>
      <c r="O256" s="422">
        <v>10</v>
      </c>
      <c r="P256" s="422">
        <v>0</v>
      </c>
      <c r="Q256" s="422">
        <v>140</v>
      </c>
      <c r="R256" s="403"/>
    </row>
    <row r="257" spans="1:18" ht="39.6" x14ac:dyDescent="0.3">
      <c r="A257" s="446"/>
      <c r="B257" s="446" t="s">
        <v>853</v>
      </c>
      <c r="C257" s="446" t="s">
        <v>854</v>
      </c>
      <c r="D257" s="446" t="s">
        <v>855</v>
      </c>
      <c r="E257" s="446"/>
      <c r="F257" s="446" t="s">
        <v>856</v>
      </c>
      <c r="G257" s="343" t="str">
        <f>VLOOKUP(F257,class!A$1:B$460,2,FALSE)</f>
        <v>Shire District</v>
      </c>
      <c r="H257" s="343" t="str">
        <f>IFERROR(VLOOKUP(F257,classifications!A$3:C$333,3,FALSE),VLOOKUP(F257,classifications!I$2:K$28,3,FALSE))</f>
        <v>Predominantly Rural</v>
      </c>
      <c r="I257" s="422">
        <v>380</v>
      </c>
      <c r="J257" s="422">
        <v>50</v>
      </c>
      <c r="K257" s="422">
        <v>0</v>
      </c>
      <c r="L257" s="422">
        <v>420</v>
      </c>
      <c r="M257" s="251"/>
      <c r="N257" s="424">
        <v>390</v>
      </c>
      <c r="O257" s="422">
        <v>30</v>
      </c>
      <c r="P257" s="422">
        <v>0</v>
      </c>
      <c r="Q257" s="422">
        <v>420</v>
      </c>
      <c r="R257" s="403"/>
    </row>
    <row r="258" spans="1:18" ht="39.6" x14ac:dyDescent="0.3">
      <c r="A258" s="446"/>
      <c r="B258" s="446" t="s">
        <v>857</v>
      </c>
      <c r="C258" s="446" t="s">
        <v>858</v>
      </c>
      <c r="D258" s="446" t="s">
        <v>859</v>
      </c>
      <c r="E258" s="446"/>
      <c r="F258" s="446" t="s">
        <v>860</v>
      </c>
      <c r="G258" s="343" t="str">
        <f>VLOOKUP(F258,class!A$1:B$460,2,FALSE)</f>
        <v>Shire District</v>
      </c>
      <c r="H258" s="343" t="str">
        <f>IFERROR(VLOOKUP(F258,classifications!A$3:C$333,3,FALSE),VLOOKUP(F258,classifications!I$2:K$28,3,FALSE))</f>
        <v>Predominantly Urban</v>
      </c>
      <c r="I258" s="423">
        <v>260</v>
      </c>
      <c r="J258" s="423">
        <v>110</v>
      </c>
      <c r="K258" s="423">
        <v>0</v>
      </c>
      <c r="L258" s="423">
        <v>370</v>
      </c>
      <c r="M258" s="251"/>
      <c r="N258" s="425">
        <v>230</v>
      </c>
      <c r="O258" s="423">
        <v>60</v>
      </c>
      <c r="P258" s="423">
        <v>0</v>
      </c>
      <c r="Q258" s="423">
        <v>290</v>
      </c>
      <c r="R258" s="403"/>
    </row>
    <row r="259" spans="1:18" ht="52.8" x14ac:dyDescent="0.3">
      <c r="A259" s="446"/>
      <c r="B259" s="446" t="s">
        <v>861</v>
      </c>
      <c r="C259" s="446" t="s">
        <v>862</v>
      </c>
      <c r="D259" s="446" t="s">
        <v>863</v>
      </c>
      <c r="E259" s="446"/>
      <c r="F259" s="446" t="s">
        <v>864</v>
      </c>
      <c r="G259" s="343" t="str">
        <f>VLOOKUP(F259,class!A$1:B$460,2,FALSE)</f>
        <v>Shire District</v>
      </c>
      <c r="H259" s="343" t="str">
        <f>IFERROR(VLOOKUP(F259,classifications!A$3:C$333,3,FALSE),VLOOKUP(F259,classifications!I$2:K$28,3,FALSE))</f>
        <v>Urban with Significant Rural</v>
      </c>
      <c r="I259" s="422">
        <v>270</v>
      </c>
      <c r="J259" s="422">
        <v>120</v>
      </c>
      <c r="K259" s="422">
        <v>0</v>
      </c>
      <c r="L259" s="422">
        <v>390</v>
      </c>
      <c r="M259" s="251"/>
      <c r="N259" s="424">
        <v>250</v>
      </c>
      <c r="O259" s="422">
        <v>20</v>
      </c>
      <c r="P259" s="422">
        <v>0</v>
      </c>
      <c r="Q259" s="422">
        <v>270</v>
      </c>
      <c r="R259" s="403"/>
    </row>
    <row r="260" spans="1:18" ht="52.8" x14ac:dyDescent="0.3">
      <c r="A260" s="446"/>
      <c r="B260" s="446" t="s">
        <v>865</v>
      </c>
      <c r="C260" s="446" t="s">
        <v>866</v>
      </c>
      <c r="D260" s="446" t="s">
        <v>867</v>
      </c>
      <c r="E260" s="446"/>
      <c r="F260" s="446" t="s">
        <v>868</v>
      </c>
      <c r="G260" s="343" t="str">
        <f>VLOOKUP(F260,class!A$1:B$460,2,FALSE)</f>
        <v>Shire District</v>
      </c>
      <c r="H260" s="343" t="str">
        <f>IFERROR(VLOOKUP(F260,classifications!A$3:C$333,3,FALSE),VLOOKUP(F260,classifications!I$2:K$28,3,FALSE))</f>
        <v>Urban with Significant Rural</v>
      </c>
      <c r="I260" s="422">
        <v>550</v>
      </c>
      <c r="J260" s="423">
        <v>180</v>
      </c>
      <c r="K260" s="423">
        <v>0</v>
      </c>
      <c r="L260" s="423">
        <v>730</v>
      </c>
      <c r="M260" s="251"/>
      <c r="N260" s="424">
        <v>270</v>
      </c>
      <c r="O260" s="423">
        <v>0</v>
      </c>
      <c r="P260" s="423">
        <v>0</v>
      </c>
      <c r="Q260" s="423">
        <v>270</v>
      </c>
      <c r="R260" s="403"/>
    </row>
    <row r="261" spans="1:18" x14ac:dyDescent="0.3">
      <c r="A261" s="446"/>
      <c r="B261" s="446"/>
      <c r="C261" s="446"/>
      <c r="D261" s="446"/>
      <c r="E261" s="446"/>
      <c r="F261" s="446"/>
      <c r="G261" s="446"/>
      <c r="H261" s="446"/>
      <c r="I261" s="251"/>
      <c r="J261" s="251"/>
      <c r="K261" s="251"/>
      <c r="L261" s="251"/>
      <c r="M261" s="251"/>
      <c r="N261" s="253"/>
      <c r="O261" s="251"/>
      <c r="P261" s="251"/>
      <c r="Q261" s="251"/>
      <c r="R261" s="403"/>
    </row>
    <row r="262" spans="1:18" ht="39.6" x14ac:dyDescent="0.3">
      <c r="A262" s="446"/>
      <c r="B262" s="446"/>
      <c r="C262" s="446"/>
      <c r="D262" s="446" t="s">
        <v>869</v>
      </c>
      <c r="E262" s="446" t="s">
        <v>870</v>
      </c>
      <c r="F262" s="446" t="s">
        <v>870</v>
      </c>
      <c r="G262" s="343" t="str">
        <f>VLOOKUP(F262,class!A$1:B$460,2,FALSE)</f>
        <v>Shire County</v>
      </c>
      <c r="H262" s="343" t="str">
        <f>IFERROR(VLOOKUP(F262,classifications!A$3:C$333,3,FALSE),VLOOKUP(F262,classifications!I$2:K$28,3,FALSE))</f>
        <v>Predominantly Urban</v>
      </c>
      <c r="I262" s="422">
        <v>3950</v>
      </c>
      <c r="J262" s="422">
        <v>1000</v>
      </c>
      <c r="K262" s="422">
        <v>0</v>
      </c>
      <c r="L262" s="422">
        <v>4960</v>
      </c>
      <c r="M262" s="251"/>
      <c r="N262" s="424">
        <v>3640</v>
      </c>
      <c r="O262" s="422">
        <v>620</v>
      </c>
      <c r="P262" s="422">
        <v>0</v>
      </c>
      <c r="Q262" s="422">
        <v>4260</v>
      </c>
      <c r="R262" s="403"/>
    </row>
    <row r="263" spans="1:18" ht="39.6" x14ac:dyDescent="0.3">
      <c r="A263" s="446"/>
      <c r="B263" s="446" t="s">
        <v>871</v>
      </c>
      <c r="C263" s="446" t="s">
        <v>872</v>
      </c>
      <c r="D263" s="446" t="s">
        <v>873</v>
      </c>
      <c r="E263" s="446"/>
      <c r="F263" s="446" t="s">
        <v>874</v>
      </c>
      <c r="G263" s="343" t="str">
        <f>VLOOKUP(F263,class!A$1:B$460,2,FALSE)</f>
        <v>Shire District</v>
      </c>
      <c r="H263" s="343" t="str">
        <f>IFERROR(VLOOKUP(F263,classifications!A$3:C$333,3,FALSE),VLOOKUP(F263,classifications!I$2:K$28,3,FALSE))</f>
        <v>Predominantly Urban</v>
      </c>
      <c r="I263" s="423">
        <v>150</v>
      </c>
      <c r="J263" s="423">
        <v>0</v>
      </c>
      <c r="K263" s="423">
        <v>0</v>
      </c>
      <c r="L263" s="423">
        <v>150</v>
      </c>
      <c r="M263" s="251"/>
      <c r="N263" s="425">
        <v>170</v>
      </c>
      <c r="O263" s="423">
        <v>0</v>
      </c>
      <c r="P263" s="423">
        <v>0</v>
      </c>
      <c r="Q263" s="423">
        <v>170</v>
      </c>
      <c r="R263" s="403"/>
    </row>
    <row r="264" spans="1:18" ht="52.8" x14ac:dyDescent="0.3">
      <c r="A264" s="446"/>
      <c r="B264" s="446" t="s">
        <v>875</v>
      </c>
      <c r="C264" s="446" t="s">
        <v>876</v>
      </c>
      <c r="D264" s="446" t="s">
        <v>877</v>
      </c>
      <c r="E264" s="446"/>
      <c r="F264" s="446" t="s">
        <v>878</v>
      </c>
      <c r="G264" s="343" t="str">
        <f>VLOOKUP(F264,class!A$1:B$460,2,FALSE)</f>
        <v>Shire District</v>
      </c>
      <c r="H264" s="343" t="str">
        <f>IFERROR(VLOOKUP(F264,classifications!A$3:C$333,3,FALSE),VLOOKUP(F264,classifications!I$2:K$28,3,FALSE))</f>
        <v>Urban with Significant Rural</v>
      </c>
      <c r="I264" s="422">
        <v>200</v>
      </c>
      <c r="J264" s="422">
        <v>20</v>
      </c>
      <c r="K264" s="422">
        <v>0</v>
      </c>
      <c r="L264" s="422">
        <v>210</v>
      </c>
      <c r="M264" s="251"/>
      <c r="N264" s="424">
        <v>200</v>
      </c>
      <c r="O264" s="422">
        <v>30</v>
      </c>
      <c r="P264" s="422">
        <v>0</v>
      </c>
      <c r="Q264" s="422">
        <v>230</v>
      </c>
      <c r="R264" s="403"/>
    </row>
    <row r="265" spans="1:18" ht="39.6" x14ac:dyDescent="0.3">
      <c r="A265" s="446"/>
      <c r="B265" s="446" t="s">
        <v>879</v>
      </c>
      <c r="C265" s="446" t="s">
        <v>880</v>
      </c>
      <c r="D265" s="446" t="s">
        <v>881</v>
      </c>
      <c r="E265" s="446"/>
      <c r="F265" s="446" t="s">
        <v>882</v>
      </c>
      <c r="G265" s="343" t="str">
        <f>VLOOKUP(F265,class!A$1:B$460,2,FALSE)</f>
        <v>Shire District</v>
      </c>
      <c r="H265" s="343" t="str">
        <f>IFERROR(VLOOKUP(F265,classifications!A$3:C$333,3,FALSE),VLOOKUP(F265,classifications!I$2:K$28,3,FALSE))</f>
        <v>Predominantly Urban</v>
      </c>
      <c r="I265" s="423">
        <v>370</v>
      </c>
      <c r="J265" s="423">
        <v>50</v>
      </c>
      <c r="K265" s="423">
        <v>0</v>
      </c>
      <c r="L265" s="423">
        <v>420</v>
      </c>
      <c r="M265" s="251"/>
      <c r="N265" s="425">
        <v>410</v>
      </c>
      <c r="O265" s="423">
        <v>40</v>
      </c>
      <c r="P265" s="423">
        <v>0</v>
      </c>
      <c r="Q265" s="423">
        <v>440</v>
      </c>
      <c r="R265" s="403"/>
    </row>
    <row r="266" spans="1:18" ht="39.6" x14ac:dyDescent="0.3">
      <c r="A266" s="446"/>
      <c r="B266" s="446" t="s">
        <v>883</v>
      </c>
      <c r="C266" s="446" t="s">
        <v>884</v>
      </c>
      <c r="D266" s="446" t="s">
        <v>885</v>
      </c>
      <c r="E266" s="446"/>
      <c r="F266" s="446" t="s">
        <v>886</v>
      </c>
      <c r="G266" s="343" t="str">
        <f>VLOOKUP(F266,class!A$1:B$460,2,FALSE)</f>
        <v>Shire District</v>
      </c>
      <c r="H266" s="343" t="str">
        <f>IFERROR(VLOOKUP(F266,classifications!A$3:C$333,3,FALSE),VLOOKUP(F266,classifications!I$2:K$28,3,FALSE))</f>
        <v>Predominantly Urban</v>
      </c>
      <c r="I266" s="422">
        <v>150</v>
      </c>
      <c r="J266" s="422">
        <v>90</v>
      </c>
      <c r="K266" s="423">
        <v>0</v>
      </c>
      <c r="L266" s="423">
        <v>240</v>
      </c>
      <c r="M266" s="251"/>
      <c r="N266" s="424">
        <v>100</v>
      </c>
      <c r="O266" s="423">
        <v>80</v>
      </c>
      <c r="P266" s="423">
        <v>0</v>
      </c>
      <c r="Q266" s="423">
        <v>180</v>
      </c>
      <c r="R266" s="403"/>
    </row>
    <row r="267" spans="1:18" ht="52.8" x14ac:dyDescent="0.3">
      <c r="A267" s="446"/>
      <c r="B267" s="446" t="s">
        <v>887</v>
      </c>
      <c r="C267" s="446" t="s">
        <v>888</v>
      </c>
      <c r="D267" s="446" t="s">
        <v>889</v>
      </c>
      <c r="E267" s="446"/>
      <c r="F267" s="446" t="s">
        <v>890</v>
      </c>
      <c r="G267" s="343" t="str">
        <f>VLOOKUP(F267,class!A$1:B$460,2,FALSE)</f>
        <v>Shire District</v>
      </c>
      <c r="H267" s="343" t="str">
        <f>IFERROR(VLOOKUP(F267,classifications!A$3:C$333,3,FALSE),VLOOKUP(F267,classifications!I$2:K$28,3,FALSE))</f>
        <v>Urban with Significant Rural</v>
      </c>
      <c r="I267" s="422">
        <v>170</v>
      </c>
      <c r="J267" s="422">
        <v>20</v>
      </c>
      <c r="K267" s="422">
        <v>0</v>
      </c>
      <c r="L267" s="422">
        <v>190</v>
      </c>
      <c r="M267" s="251"/>
      <c r="N267" s="424">
        <v>190</v>
      </c>
      <c r="O267" s="422">
        <v>30</v>
      </c>
      <c r="P267" s="422">
        <v>0</v>
      </c>
      <c r="Q267" s="422">
        <v>220</v>
      </c>
      <c r="R267" s="403"/>
    </row>
    <row r="268" spans="1:18" ht="39.6" x14ac:dyDescent="0.3">
      <c r="A268" s="446"/>
      <c r="B268" s="446" t="s">
        <v>891</v>
      </c>
      <c r="C268" s="446" t="s">
        <v>892</v>
      </c>
      <c r="D268" s="446" t="s">
        <v>893</v>
      </c>
      <c r="E268" s="446"/>
      <c r="F268" s="446" t="s">
        <v>894</v>
      </c>
      <c r="G268" s="343" t="str">
        <f>VLOOKUP(F268,class!A$1:B$460,2,FALSE)</f>
        <v>Shire District</v>
      </c>
      <c r="H268" s="343" t="str">
        <f>IFERROR(VLOOKUP(F268,classifications!A$3:C$333,3,FALSE),VLOOKUP(F268,classifications!I$2:K$28,3,FALSE))</f>
        <v>Predominantly Urban</v>
      </c>
      <c r="I268" s="422">
        <v>130</v>
      </c>
      <c r="J268" s="422">
        <v>0</v>
      </c>
      <c r="K268" s="422">
        <v>0</v>
      </c>
      <c r="L268" s="422">
        <v>130</v>
      </c>
      <c r="M268" s="251"/>
      <c r="N268" s="424">
        <v>140</v>
      </c>
      <c r="O268" s="422">
        <v>0</v>
      </c>
      <c r="P268" s="422">
        <v>0</v>
      </c>
      <c r="Q268" s="422">
        <v>140</v>
      </c>
      <c r="R268" s="403"/>
    </row>
    <row r="269" spans="1:18" ht="39.6" x14ac:dyDescent="0.3">
      <c r="A269" s="446"/>
      <c r="B269" s="446" t="s">
        <v>895</v>
      </c>
      <c r="C269" s="446" t="s">
        <v>896</v>
      </c>
      <c r="D269" s="446" t="s">
        <v>897</v>
      </c>
      <c r="E269" s="446"/>
      <c r="F269" s="446" t="s">
        <v>898</v>
      </c>
      <c r="G269" s="343" t="str">
        <f>VLOOKUP(F269,class!A$1:B$460,2,FALSE)</f>
        <v>Shire District</v>
      </c>
      <c r="H269" s="343" t="str">
        <f>IFERROR(VLOOKUP(F269,classifications!A$3:C$333,3,FALSE),VLOOKUP(F269,classifications!I$2:K$28,3,FALSE))</f>
        <v>Predominantly Urban</v>
      </c>
      <c r="I269" s="423">
        <v>890</v>
      </c>
      <c r="J269" s="423">
        <v>230</v>
      </c>
      <c r="K269" s="423">
        <v>0</v>
      </c>
      <c r="L269" s="423">
        <v>1120</v>
      </c>
      <c r="M269" s="251"/>
      <c r="N269" s="425">
        <v>590</v>
      </c>
      <c r="O269" s="423">
        <v>70</v>
      </c>
      <c r="P269" s="423">
        <v>0</v>
      </c>
      <c r="Q269" s="423">
        <v>660</v>
      </c>
      <c r="R269" s="403"/>
    </row>
    <row r="270" spans="1:18" ht="39.6" x14ac:dyDescent="0.3">
      <c r="A270" s="446"/>
      <c r="B270" s="446" t="s">
        <v>899</v>
      </c>
      <c r="C270" s="446" t="s">
        <v>900</v>
      </c>
      <c r="D270" s="446" t="s">
        <v>901</v>
      </c>
      <c r="E270" s="446"/>
      <c r="F270" s="446" t="s">
        <v>902</v>
      </c>
      <c r="G270" s="343" t="str">
        <f>VLOOKUP(F270,class!A$1:B$460,2,FALSE)</f>
        <v>Shire District</v>
      </c>
      <c r="H270" s="343" t="str">
        <f>IFERROR(VLOOKUP(F270,classifications!A$3:C$333,3,FALSE),VLOOKUP(F270,classifications!I$2:K$28,3,FALSE))</f>
        <v>Predominantly Rural</v>
      </c>
      <c r="I270" s="422">
        <v>360</v>
      </c>
      <c r="J270" s="422">
        <v>110</v>
      </c>
      <c r="K270" s="422">
        <v>0</v>
      </c>
      <c r="L270" s="422">
        <v>470</v>
      </c>
      <c r="M270" s="251"/>
      <c r="N270" s="424">
        <v>400</v>
      </c>
      <c r="O270" s="422">
        <v>80</v>
      </c>
      <c r="P270" s="422">
        <v>0</v>
      </c>
      <c r="Q270" s="422">
        <v>480</v>
      </c>
      <c r="R270" s="403"/>
    </row>
    <row r="271" spans="1:18" ht="39.6" x14ac:dyDescent="0.3">
      <c r="A271" s="446"/>
      <c r="B271" s="446" t="s">
        <v>903</v>
      </c>
      <c r="C271" s="446" t="s">
        <v>904</v>
      </c>
      <c r="D271" s="446" t="s">
        <v>905</v>
      </c>
      <c r="E271" s="446"/>
      <c r="F271" s="446" t="s">
        <v>906</v>
      </c>
      <c r="G271" s="343" t="str">
        <f>VLOOKUP(F271,class!A$1:B$460,2,FALSE)</f>
        <v>Shire District</v>
      </c>
      <c r="H271" s="343" t="str">
        <f>IFERROR(VLOOKUP(F271,classifications!A$3:C$333,3,FALSE),VLOOKUP(F271,classifications!I$2:K$28,3,FALSE))</f>
        <v>Predominantly Urban</v>
      </c>
      <c r="I271" s="422">
        <v>210</v>
      </c>
      <c r="J271" s="422">
        <v>40</v>
      </c>
      <c r="K271" s="422">
        <v>0</v>
      </c>
      <c r="L271" s="422">
        <v>250</v>
      </c>
      <c r="M271" s="251"/>
      <c r="N271" s="424">
        <v>60</v>
      </c>
      <c r="O271" s="422">
        <v>30</v>
      </c>
      <c r="P271" s="422">
        <v>0</v>
      </c>
      <c r="Q271" s="422">
        <v>100</v>
      </c>
      <c r="R271" s="403"/>
    </row>
    <row r="272" spans="1:18" ht="39.6" x14ac:dyDescent="0.3">
      <c r="A272" s="446"/>
      <c r="B272" s="446" t="s">
        <v>907</v>
      </c>
      <c r="C272" s="446" t="s">
        <v>908</v>
      </c>
      <c r="D272" s="446" t="s">
        <v>909</v>
      </c>
      <c r="E272" s="446"/>
      <c r="F272" s="446" t="s">
        <v>910</v>
      </c>
      <c r="G272" s="343" t="str">
        <f>VLOOKUP(F272,class!A$1:B$460,2,FALSE)</f>
        <v>Shire District</v>
      </c>
      <c r="H272" s="343" t="str">
        <f>IFERROR(VLOOKUP(F272,classifications!A$3:C$333,3,FALSE),VLOOKUP(F272,classifications!I$2:K$28,3,FALSE))</f>
        <v>Predominantly Urban</v>
      </c>
      <c r="I272" s="422">
        <v>600</v>
      </c>
      <c r="J272" s="422">
        <v>80</v>
      </c>
      <c r="K272" s="422">
        <v>0</v>
      </c>
      <c r="L272" s="422">
        <v>680</v>
      </c>
      <c r="M272" s="251"/>
      <c r="N272" s="424">
        <v>380</v>
      </c>
      <c r="O272" s="422">
        <v>40</v>
      </c>
      <c r="P272" s="422">
        <v>0</v>
      </c>
      <c r="Q272" s="422">
        <v>420</v>
      </c>
      <c r="R272" s="403"/>
    </row>
    <row r="273" spans="1:18" ht="52.8" x14ac:dyDescent="0.3">
      <c r="A273" s="446"/>
      <c r="B273" s="446" t="s">
        <v>911</v>
      </c>
      <c r="C273" s="446" t="s">
        <v>912</v>
      </c>
      <c r="D273" s="446" t="s">
        <v>913</v>
      </c>
      <c r="E273" s="446"/>
      <c r="F273" s="446" t="s">
        <v>914</v>
      </c>
      <c r="G273" s="343" t="str">
        <f>VLOOKUP(F273,class!A$1:B$460,2,FALSE)</f>
        <v>Shire District</v>
      </c>
      <c r="H273" s="343" t="str">
        <f>IFERROR(VLOOKUP(F273,classifications!A$3:C$333,3,FALSE),VLOOKUP(F273,classifications!I$2:K$28,3,FALSE))</f>
        <v>Urban with Significant Rural</v>
      </c>
      <c r="I273" s="422">
        <v>300</v>
      </c>
      <c r="J273" s="422">
        <v>50</v>
      </c>
      <c r="K273" s="422">
        <v>0</v>
      </c>
      <c r="L273" s="422">
        <v>360</v>
      </c>
      <c r="M273" s="251"/>
      <c r="N273" s="424">
        <v>430</v>
      </c>
      <c r="O273" s="422">
        <v>80</v>
      </c>
      <c r="P273" s="422">
        <v>0</v>
      </c>
      <c r="Q273" s="422">
        <v>510</v>
      </c>
      <c r="R273" s="403"/>
    </row>
    <row r="274" spans="1:18" ht="39.6" x14ac:dyDescent="0.3">
      <c r="A274" s="446"/>
      <c r="B274" s="446" t="s">
        <v>915</v>
      </c>
      <c r="C274" s="446" t="s">
        <v>916</v>
      </c>
      <c r="D274" s="446" t="s">
        <v>917</v>
      </c>
      <c r="E274" s="446"/>
      <c r="F274" s="446" t="s">
        <v>918</v>
      </c>
      <c r="G274" s="343" t="str">
        <f>VLOOKUP(F274,class!A$1:B$460,2,FALSE)</f>
        <v>Shire District</v>
      </c>
      <c r="H274" s="343" t="str">
        <f>IFERROR(VLOOKUP(F274,classifications!A$3:C$333,3,FALSE),VLOOKUP(F274,classifications!I$2:K$28,3,FALSE))</f>
        <v>Predominantly Rural</v>
      </c>
      <c r="I274" s="422">
        <v>420</v>
      </c>
      <c r="J274" s="422">
        <v>320</v>
      </c>
      <c r="K274" s="422">
        <v>0</v>
      </c>
      <c r="L274" s="422">
        <v>740</v>
      </c>
      <c r="M274" s="251"/>
      <c r="N274" s="424">
        <v>580</v>
      </c>
      <c r="O274" s="422">
        <v>140</v>
      </c>
      <c r="P274" s="422">
        <v>0</v>
      </c>
      <c r="Q274" s="422">
        <v>720</v>
      </c>
      <c r="R274" s="403"/>
    </row>
    <row r="275" spans="1:18" x14ac:dyDescent="0.3">
      <c r="A275" s="446"/>
      <c r="B275" s="446"/>
      <c r="C275" s="446"/>
      <c r="D275" s="446"/>
      <c r="E275" s="446"/>
      <c r="F275" s="446"/>
      <c r="G275" s="446"/>
      <c r="H275" s="446"/>
      <c r="I275" s="251"/>
      <c r="J275" s="251"/>
      <c r="K275" s="251"/>
      <c r="L275" s="251"/>
      <c r="M275" s="251"/>
      <c r="N275" s="253"/>
      <c r="O275" s="251"/>
      <c r="P275" s="251"/>
      <c r="Q275" s="251"/>
      <c r="R275" s="403"/>
    </row>
    <row r="276" spans="1:18" ht="52.8" x14ac:dyDescent="0.3">
      <c r="A276" s="446"/>
      <c r="B276" s="446"/>
      <c r="C276" s="446"/>
      <c r="D276" s="446" t="s">
        <v>919</v>
      </c>
      <c r="E276" s="446" t="s">
        <v>920</v>
      </c>
      <c r="F276" s="446" t="s">
        <v>920</v>
      </c>
      <c r="G276" s="343" t="str">
        <f>VLOOKUP(F276,class!A$1:B$460,2,FALSE)</f>
        <v>Shire County</v>
      </c>
      <c r="H276" s="343" t="str">
        <f>IFERROR(VLOOKUP(F276,classifications!A$3:C$333,3,FALSE),VLOOKUP(F276,classifications!I$2:K$28,3,FALSE))</f>
        <v>Urban with Significant Rural</v>
      </c>
      <c r="I276" s="422">
        <v>2990</v>
      </c>
      <c r="J276" s="422">
        <v>800</v>
      </c>
      <c r="K276" s="422">
        <v>0</v>
      </c>
      <c r="L276" s="422">
        <v>3780</v>
      </c>
      <c r="M276" s="251"/>
      <c r="N276" s="424">
        <v>2450</v>
      </c>
      <c r="O276" s="422">
        <v>670</v>
      </c>
      <c r="P276" s="422">
        <v>0</v>
      </c>
      <c r="Q276" s="422">
        <v>3120</v>
      </c>
      <c r="R276" s="403"/>
    </row>
    <row r="277" spans="1:18" ht="39.6" x14ac:dyDescent="0.3">
      <c r="A277" s="446"/>
      <c r="B277" s="446" t="s">
        <v>921</v>
      </c>
      <c r="C277" s="446" t="s">
        <v>922</v>
      </c>
      <c r="D277" s="446" t="s">
        <v>923</v>
      </c>
      <c r="E277" s="446"/>
      <c r="F277" s="446" t="s">
        <v>924</v>
      </c>
      <c r="G277" s="343" t="str">
        <f>VLOOKUP(F277,class!A$1:B$460,2,FALSE)</f>
        <v>Shire District</v>
      </c>
      <c r="H277" s="343" t="str">
        <f>IFERROR(VLOOKUP(F277,classifications!A$3:C$333,3,FALSE),VLOOKUP(F277,classifications!I$2:K$28,3,FALSE))</f>
        <v>Predominantly Urban</v>
      </c>
      <c r="I277" s="422">
        <v>290</v>
      </c>
      <c r="J277" s="422">
        <v>70</v>
      </c>
      <c r="K277" s="422">
        <v>0</v>
      </c>
      <c r="L277" s="422">
        <v>360</v>
      </c>
      <c r="M277" s="251"/>
      <c r="N277" s="424">
        <v>190</v>
      </c>
      <c r="O277" s="422">
        <v>60</v>
      </c>
      <c r="P277" s="422">
        <v>0</v>
      </c>
      <c r="Q277" s="422">
        <v>250</v>
      </c>
      <c r="R277" s="403"/>
    </row>
    <row r="278" spans="1:18" ht="39.6" x14ac:dyDescent="0.3">
      <c r="A278" s="446"/>
      <c r="B278" s="446" t="s">
        <v>925</v>
      </c>
      <c r="C278" s="446" t="s">
        <v>926</v>
      </c>
      <c r="D278" s="446" t="s">
        <v>927</v>
      </c>
      <c r="E278" s="446"/>
      <c r="F278" s="446" t="s">
        <v>928</v>
      </c>
      <c r="G278" s="343" t="str">
        <f>VLOOKUP(F278,class!A$1:B$460,2,FALSE)</f>
        <v>Shire District</v>
      </c>
      <c r="H278" s="343" t="str">
        <f>IFERROR(VLOOKUP(F278,classifications!A$3:C$333,3,FALSE),VLOOKUP(F278,classifications!I$2:K$28,3,FALSE))</f>
        <v>Predominantly Urban</v>
      </c>
      <c r="I278" s="422">
        <v>400</v>
      </c>
      <c r="J278" s="422">
        <v>120</v>
      </c>
      <c r="K278" s="422">
        <v>0</v>
      </c>
      <c r="L278" s="422">
        <v>520</v>
      </c>
      <c r="M278" s="251"/>
      <c r="N278" s="424">
        <v>440</v>
      </c>
      <c r="O278" s="422">
        <v>60</v>
      </c>
      <c r="P278" s="422">
        <v>0</v>
      </c>
      <c r="Q278" s="422">
        <v>500</v>
      </c>
      <c r="R278" s="403"/>
    </row>
    <row r="279" spans="1:18" ht="39.6" x14ac:dyDescent="0.3">
      <c r="A279" s="446"/>
      <c r="B279" s="446" t="s">
        <v>929</v>
      </c>
      <c r="C279" s="446" t="s">
        <v>930</v>
      </c>
      <c r="D279" s="446" t="s">
        <v>931</v>
      </c>
      <c r="E279" s="446"/>
      <c r="F279" s="446" t="s">
        <v>932</v>
      </c>
      <c r="G279" s="343" t="str">
        <f>VLOOKUP(F279,class!A$1:B$460,2,FALSE)</f>
        <v>Shire District</v>
      </c>
      <c r="H279" s="343" t="str">
        <f>IFERROR(VLOOKUP(F279,classifications!A$3:C$333,3,FALSE),VLOOKUP(F279,classifications!I$2:K$28,3,FALSE))</f>
        <v>Predominantly Rural</v>
      </c>
      <c r="I279" s="422">
        <v>660</v>
      </c>
      <c r="J279" s="422">
        <v>170</v>
      </c>
      <c r="K279" s="422">
        <v>0</v>
      </c>
      <c r="L279" s="422">
        <v>830</v>
      </c>
      <c r="M279" s="251"/>
      <c r="N279" s="424">
        <v>670</v>
      </c>
      <c r="O279" s="422">
        <v>240</v>
      </c>
      <c r="P279" s="422">
        <v>0</v>
      </c>
      <c r="Q279" s="422">
        <v>910</v>
      </c>
      <c r="R279" s="403"/>
    </row>
    <row r="280" spans="1:18" ht="43.2" x14ac:dyDescent="0.3">
      <c r="A280" s="446"/>
      <c r="B280" s="446" t="s">
        <v>933</v>
      </c>
      <c r="C280" s="446" t="s">
        <v>934</v>
      </c>
      <c r="D280" s="446" t="s">
        <v>935</v>
      </c>
      <c r="E280" s="446"/>
      <c r="F280" s="446" t="s">
        <v>936</v>
      </c>
      <c r="G280" s="343" t="str">
        <f>VLOOKUP(F280,class!A$1:B$460,2,FALSE)</f>
        <v>Shire District</v>
      </c>
      <c r="H280" s="343" t="str">
        <f>IFERROR(VLOOKUP(F280,classifications!A$3:C$333,3,FALSE),VLOOKUP(F280,classifications!I$2:K$28,3,FALSE))</f>
        <v>Predominantly Rural</v>
      </c>
      <c r="I280" s="423">
        <v>320</v>
      </c>
      <c r="J280" s="423">
        <v>200</v>
      </c>
      <c r="K280" s="423">
        <v>0</v>
      </c>
      <c r="L280" s="423">
        <v>520</v>
      </c>
      <c r="M280" s="251"/>
      <c r="N280" s="425">
        <v>230</v>
      </c>
      <c r="O280" s="423">
        <v>100</v>
      </c>
      <c r="P280" s="423">
        <v>0</v>
      </c>
      <c r="Q280" s="423">
        <v>320</v>
      </c>
      <c r="R280" s="403"/>
    </row>
    <row r="281" spans="1:18" ht="39.6" x14ac:dyDescent="0.3">
      <c r="A281" s="446"/>
      <c r="B281" s="446" t="s">
        <v>937</v>
      </c>
      <c r="C281" s="446" t="s">
        <v>938</v>
      </c>
      <c r="D281" s="446" t="s">
        <v>939</v>
      </c>
      <c r="E281" s="446"/>
      <c r="F281" s="446" t="s">
        <v>940</v>
      </c>
      <c r="G281" s="343" t="str">
        <f>VLOOKUP(F281,class!A$1:B$460,2,FALSE)</f>
        <v>Shire District</v>
      </c>
      <c r="H281" s="343" t="str">
        <f>IFERROR(VLOOKUP(F281,classifications!A$3:C$333,3,FALSE),VLOOKUP(F281,classifications!I$2:K$28,3,FALSE))</f>
        <v>Predominantly Rural</v>
      </c>
      <c r="I281" s="423">
        <v>340</v>
      </c>
      <c r="J281" s="423">
        <v>50</v>
      </c>
      <c r="K281" s="423">
        <v>0</v>
      </c>
      <c r="L281" s="423">
        <v>390</v>
      </c>
      <c r="M281" s="251"/>
      <c r="N281" s="425">
        <v>270</v>
      </c>
      <c r="O281" s="423">
        <v>50</v>
      </c>
      <c r="P281" s="423">
        <v>0</v>
      </c>
      <c r="Q281" s="423">
        <v>320</v>
      </c>
      <c r="R281" s="403"/>
    </row>
    <row r="282" spans="1:18" ht="57.6" x14ac:dyDescent="0.3">
      <c r="A282" s="446"/>
      <c r="B282" s="446" t="s">
        <v>941</v>
      </c>
      <c r="C282" s="446" t="s">
        <v>942</v>
      </c>
      <c r="D282" s="446" t="s">
        <v>943</v>
      </c>
      <c r="E282" s="446"/>
      <c r="F282" s="446" t="s">
        <v>944</v>
      </c>
      <c r="G282" s="343" t="str">
        <f>VLOOKUP(F282,class!A$1:B$460,2,FALSE)</f>
        <v>Shire District</v>
      </c>
      <c r="H282" s="343" t="str">
        <f>IFERROR(VLOOKUP(F282,classifications!A$3:C$333,3,FALSE),VLOOKUP(F282,classifications!I$2:K$28,3,FALSE))</f>
        <v>Predominantly Rural</v>
      </c>
      <c r="I282" s="423">
        <v>690</v>
      </c>
      <c r="J282" s="423">
        <v>70</v>
      </c>
      <c r="K282" s="423">
        <v>0</v>
      </c>
      <c r="L282" s="423">
        <v>770</v>
      </c>
      <c r="M282" s="251"/>
      <c r="N282" s="425">
        <v>540</v>
      </c>
      <c r="O282" s="423">
        <v>60</v>
      </c>
      <c r="P282" s="423">
        <v>0</v>
      </c>
      <c r="Q282" s="423">
        <v>590</v>
      </c>
      <c r="R282" s="403"/>
    </row>
    <row r="283" spans="1:18" ht="43.2" x14ac:dyDescent="0.3">
      <c r="A283" s="446"/>
      <c r="B283" s="446" t="s">
        <v>945</v>
      </c>
      <c r="C283" s="446" t="s">
        <v>946</v>
      </c>
      <c r="D283" s="446" t="s">
        <v>947</v>
      </c>
      <c r="E283" s="446"/>
      <c r="F283" s="446" t="s">
        <v>948</v>
      </c>
      <c r="G283" s="343" t="str">
        <f>VLOOKUP(F283,class!A$1:B$460,2,FALSE)</f>
        <v>Shire District</v>
      </c>
      <c r="H283" s="343" t="str">
        <f>IFERROR(VLOOKUP(F283,classifications!A$3:C$333,3,FALSE),VLOOKUP(F283,classifications!I$2:K$28,3,FALSE))</f>
        <v>Predominantly Urban</v>
      </c>
      <c r="I283" s="423">
        <v>290</v>
      </c>
      <c r="J283" s="423">
        <v>110</v>
      </c>
      <c r="K283" s="423">
        <v>0</v>
      </c>
      <c r="L283" s="423">
        <v>400</v>
      </c>
      <c r="M283" s="251"/>
      <c r="N283" s="425">
        <v>120</v>
      </c>
      <c r="O283" s="423">
        <v>110</v>
      </c>
      <c r="P283" s="423">
        <v>0</v>
      </c>
      <c r="Q283" s="423">
        <v>230</v>
      </c>
      <c r="R283" s="403"/>
    </row>
    <row r="284" spans="1:18" x14ac:dyDescent="0.3">
      <c r="A284" s="446"/>
      <c r="B284" s="446"/>
      <c r="C284" s="446"/>
      <c r="D284" s="446"/>
      <c r="E284" s="446"/>
      <c r="F284" s="446"/>
      <c r="G284" s="446"/>
      <c r="H284" s="446"/>
      <c r="I284" s="251"/>
      <c r="J284" s="251"/>
      <c r="K284" s="251"/>
      <c r="L284" s="251"/>
      <c r="M284" s="251"/>
      <c r="N284" s="253"/>
      <c r="O284" s="251"/>
      <c r="P284" s="251"/>
      <c r="Q284" s="251"/>
      <c r="R284" s="403"/>
    </row>
    <row r="285" spans="1:18" ht="39.6" x14ac:dyDescent="0.3">
      <c r="A285" s="446"/>
      <c r="B285" s="446"/>
      <c r="C285" s="446"/>
      <c r="D285" s="446" t="s">
        <v>949</v>
      </c>
      <c r="E285" s="446" t="s">
        <v>950</v>
      </c>
      <c r="F285" s="446" t="s">
        <v>950</v>
      </c>
      <c r="G285" s="343" t="str">
        <f>VLOOKUP(F285,class!A$1:B$460,2,FALSE)</f>
        <v>Shire County</v>
      </c>
      <c r="H285" s="343" t="str">
        <f>IFERROR(VLOOKUP(F285,classifications!A$3:C$333,3,FALSE),VLOOKUP(F285,classifications!I$2:K$28,3,FALSE))</f>
        <v>Predominantly Rural</v>
      </c>
      <c r="I285" s="422">
        <v>2710</v>
      </c>
      <c r="J285" s="422">
        <v>640</v>
      </c>
      <c r="K285" s="422">
        <v>0</v>
      </c>
      <c r="L285" s="422">
        <v>3350</v>
      </c>
      <c r="M285" s="251"/>
      <c r="N285" s="424">
        <v>2470</v>
      </c>
      <c r="O285" s="422">
        <v>660</v>
      </c>
      <c r="P285" s="422">
        <v>0</v>
      </c>
      <c r="Q285" s="422">
        <v>3130</v>
      </c>
      <c r="R285" s="403"/>
    </row>
    <row r="286" spans="1:18" ht="52.8" x14ac:dyDescent="0.3">
      <c r="A286" s="446"/>
      <c r="B286" s="446" t="s">
        <v>951</v>
      </c>
      <c r="C286" s="446" t="s">
        <v>952</v>
      </c>
      <c r="D286" s="446" t="s">
        <v>953</v>
      </c>
      <c r="E286" s="446"/>
      <c r="F286" s="446" t="s">
        <v>954</v>
      </c>
      <c r="G286" s="343" t="str">
        <f>VLOOKUP(F286,class!A$1:B$460,2,FALSE)</f>
        <v>Shire District</v>
      </c>
      <c r="H286" s="343" t="str">
        <f>IFERROR(VLOOKUP(F286,classifications!A$3:C$333,3,FALSE),VLOOKUP(F286,classifications!I$2:K$28,3,FALSE))</f>
        <v>Urban with Significant Rural</v>
      </c>
      <c r="I286" s="422">
        <v>210</v>
      </c>
      <c r="J286" s="422">
        <v>90</v>
      </c>
      <c r="K286" s="422">
        <v>0</v>
      </c>
      <c r="L286" s="422">
        <v>300</v>
      </c>
      <c r="M286" s="251"/>
      <c r="N286" s="424">
        <v>220</v>
      </c>
      <c r="O286" s="422">
        <v>140</v>
      </c>
      <c r="P286" s="422">
        <v>0</v>
      </c>
      <c r="Q286" s="422">
        <v>360</v>
      </c>
      <c r="R286" s="403"/>
    </row>
    <row r="287" spans="1:18" ht="39.6" x14ac:dyDescent="0.3">
      <c r="A287" s="446"/>
      <c r="B287" s="446" t="s">
        <v>955</v>
      </c>
      <c r="C287" s="446" t="s">
        <v>956</v>
      </c>
      <c r="D287" s="446" t="s">
        <v>957</v>
      </c>
      <c r="E287" s="446"/>
      <c r="F287" s="446" t="s">
        <v>958</v>
      </c>
      <c r="G287" s="343" t="str">
        <f>VLOOKUP(F287,class!A$1:B$460,2,FALSE)</f>
        <v>Shire District</v>
      </c>
      <c r="H287" s="343" t="str">
        <f>IFERROR(VLOOKUP(F287,classifications!A$3:C$333,3,FALSE),VLOOKUP(F287,classifications!I$2:K$28,3,FALSE))</f>
        <v>Predominantly Rural</v>
      </c>
      <c r="I287" s="422">
        <v>490</v>
      </c>
      <c r="J287" s="422">
        <v>110</v>
      </c>
      <c r="K287" s="422">
        <v>0</v>
      </c>
      <c r="L287" s="422">
        <v>590</v>
      </c>
      <c r="M287" s="251"/>
      <c r="N287" s="424">
        <v>480</v>
      </c>
      <c r="O287" s="422">
        <v>30</v>
      </c>
      <c r="P287" s="422">
        <v>0</v>
      </c>
      <c r="Q287" s="422">
        <v>510</v>
      </c>
      <c r="R287" s="403"/>
    </row>
    <row r="288" spans="1:18" ht="39.6" x14ac:dyDescent="0.3">
      <c r="A288" s="446"/>
      <c r="B288" s="446" t="s">
        <v>959</v>
      </c>
      <c r="C288" s="446" t="s">
        <v>960</v>
      </c>
      <c r="D288" s="446" t="s">
        <v>961</v>
      </c>
      <c r="E288" s="446"/>
      <c r="F288" s="446" t="s">
        <v>962</v>
      </c>
      <c r="G288" s="343" t="str">
        <f>VLOOKUP(F288,class!A$1:B$460,2,FALSE)</f>
        <v>Shire District</v>
      </c>
      <c r="H288" s="343" t="str">
        <f>IFERROR(VLOOKUP(F288,classifications!A$3:C$333,3,FALSE),VLOOKUP(F288,classifications!I$2:K$28,3,FALSE))</f>
        <v>Predominantly Urban</v>
      </c>
      <c r="I288" s="423">
        <v>90</v>
      </c>
      <c r="J288" s="423">
        <v>20</v>
      </c>
      <c r="K288" s="423">
        <v>0</v>
      </c>
      <c r="L288" s="423">
        <v>110</v>
      </c>
      <c r="M288" s="251"/>
      <c r="N288" s="425">
        <v>70</v>
      </c>
      <c r="O288" s="423">
        <v>40</v>
      </c>
      <c r="P288" s="423">
        <v>0</v>
      </c>
      <c r="Q288" s="423">
        <v>110</v>
      </c>
      <c r="R288" s="403"/>
    </row>
    <row r="289" spans="1:18" ht="39.6" x14ac:dyDescent="0.3">
      <c r="A289" s="446"/>
      <c r="B289" s="446" t="s">
        <v>963</v>
      </c>
      <c r="C289" s="446" t="s">
        <v>964</v>
      </c>
      <c r="D289" s="446" t="s">
        <v>965</v>
      </c>
      <c r="E289" s="446"/>
      <c r="F289" s="446" t="s">
        <v>966</v>
      </c>
      <c r="G289" s="343" t="str">
        <f>VLOOKUP(F289,class!A$1:B$460,2,FALSE)</f>
        <v>Shire District</v>
      </c>
      <c r="H289" s="343" t="str">
        <f>IFERROR(VLOOKUP(F289,classifications!A$3:C$333,3,FALSE),VLOOKUP(F289,classifications!I$2:K$28,3,FALSE))</f>
        <v>Predominantly Rural</v>
      </c>
      <c r="I289" s="422">
        <v>430</v>
      </c>
      <c r="J289" s="422">
        <v>90</v>
      </c>
      <c r="K289" s="422">
        <v>0</v>
      </c>
      <c r="L289" s="422">
        <v>520</v>
      </c>
      <c r="M289" s="251"/>
      <c r="N289" s="424">
        <v>510</v>
      </c>
      <c r="O289" s="422">
        <v>90</v>
      </c>
      <c r="P289" s="422">
        <v>0</v>
      </c>
      <c r="Q289" s="422">
        <v>590</v>
      </c>
      <c r="R289" s="403"/>
    </row>
    <row r="290" spans="1:18" ht="39.6" x14ac:dyDescent="0.3">
      <c r="A290" s="446"/>
      <c r="B290" s="446" t="s">
        <v>967</v>
      </c>
      <c r="C290" s="446" t="s">
        <v>968</v>
      </c>
      <c r="D290" s="446" t="s">
        <v>969</v>
      </c>
      <c r="E290" s="446"/>
      <c r="F290" s="446" t="s">
        <v>970</v>
      </c>
      <c r="G290" s="343" t="str">
        <f>VLOOKUP(F290,class!A$1:B$460,2,FALSE)</f>
        <v>Shire District</v>
      </c>
      <c r="H290" s="343" t="str">
        <f>IFERROR(VLOOKUP(F290,classifications!A$3:C$333,3,FALSE),VLOOKUP(F290,classifications!I$2:K$28,3,FALSE))</f>
        <v>Predominantly Rural</v>
      </c>
      <c r="I290" s="422">
        <v>690</v>
      </c>
      <c r="J290" s="422">
        <v>160</v>
      </c>
      <c r="K290" s="422">
        <v>0</v>
      </c>
      <c r="L290" s="422">
        <v>850</v>
      </c>
      <c r="M290" s="251"/>
      <c r="N290" s="424">
        <v>410</v>
      </c>
      <c r="O290" s="422">
        <v>280</v>
      </c>
      <c r="P290" s="422">
        <v>0</v>
      </c>
      <c r="Q290" s="422">
        <v>690</v>
      </c>
      <c r="R290" s="403"/>
    </row>
    <row r="291" spans="1:18" ht="39.6" x14ac:dyDescent="0.3">
      <c r="A291" s="446"/>
      <c r="B291" s="446" t="s">
        <v>971</v>
      </c>
      <c r="C291" s="446" t="s">
        <v>972</v>
      </c>
      <c r="D291" s="446" t="s">
        <v>973</v>
      </c>
      <c r="E291" s="446"/>
      <c r="F291" s="446" t="s">
        <v>974</v>
      </c>
      <c r="G291" s="343" t="str">
        <f>VLOOKUP(F291,class!A$1:B$460,2,FALSE)</f>
        <v>Shire District</v>
      </c>
      <c r="H291" s="343" t="str">
        <f>IFERROR(VLOOKUP(F291,classifications!A$3:C$333,3,FALSE),VLOOKUP(F291,classifications!I$2:K$28,3,FALSE))</f>
        <v>Predominantly Rural</v>
      </c>
      <c r="I291" s="422">
        <v>400</v>
      </c>
      <c r="J291" s="422">
        <v>140</v>
      </c>
      <c r="K291" s="422">
        <v>0</v>
      </c>
      <c r="L291" s="422">
        <v>540</v>
      </c>
      <c r="M291" s="251"/>
      <c r="N291" s="424">
        <v>330</v>
      </c>
      <c r="O291" s="422">
        <v>40</v>
      </c>
      <c r="P291" s="422">
        <v>0</v>
      </c>
      <c r="Q291" s="422">
        <v>360</v>
      </c>
      <c r="R291" s="403"/>
    </row>
    <row r="292" spans="1:18" ht="39.6" x14ac:dyDescent="0.3">
      <c r="A292" s="446"/>
      <c r="B292" s="446" t="s">
        <v>975</v>
      </c>
      <c r="C292" s="446" t="s">
        <v>976</v>
      </c>
      <c r="D292" s="446" t="s">
        <v>977</v>
      </c>
      <c r="E292" s="446"/>
      <c r="F292" s="446" t="s">
        <v>978</v>
      </c>
      <c r="G292" s="343" t="str">
        <f>VLOOKUP(F292,class!A$1:B$460,2,FALSE)</f>
        <v>Shire District</v>
      </c>
      <c r="H292" s="343" t="str">
        <f>IFERROR(VLOOKUP(F292,classifications!A$3:C$333,3,FALSE),VLOOKUP(F292,classifications!I$2:K$28,3,FALSE))</f>
        <v>Predominantly Rural</v>
      </c>
      <c r="I292" s="422">
        <v>410</v>
      </c>
      <c r="J292" s="422">
        <v>30</v>
      </c>
      <c r="K292" s="422">
        <v>0</v>
      </c>
      <c r="L292" s="422">
        <v>450</v>
      </c>
      <c r="M292" s="251"/>
      <c r="N292" s="424">
        <v>450</v>
      </c>
      <c r="O292" s="422">
        <v>50</v>
      </c>
      <c r="P292" s="422">
        <v>0</v>
      </c>
      <c r="Q292" s="422">
        <v>500</v>
      </c>
      <c r="R292" s="403"/>
    </row>
    <row r="293" spans="1:18" x14ac:dyDescent="0.3">
      <c r="A293" s="446"/>
      <c r="B293" s="446"/>
      <c r="C293" s="446"/>
      <c r="D293" s="446"/>
      <c r="E293" s="446"/>
      <c r="F293" s="446"/>
      <c r="G293" s="446"/>
      <c r="H293" s="446"/>
      <c r="I293" s="251"/>
      <c r="J293" s="251"/>
      <c r="K293" s="251"/>
      <c r="L293" s="251"/>
      <c r="M293" s="251"/>
      <c r="N293" s="253"/>
      <c r="O293" s="251"/>
      <c r="P293" s="251"/>
      <c r="Q293" s="251"/>
      <c r="R293" s="403"/>
    </row>
    <row r="294" spans="1:18" ht="39.6" x14ac:dyDescent="0.3">
      <c r="A294" s="446"/>
      <c r="B294" s="446"/>
      <c r="C294" s="446"/>
      <c r="D294" s="446" t="s">
        <v>979</v>
      </c>
      <c r="E294" s="446" t="s">
        <v>980</v>
      </c>
      <c r="F294" s="446" t="s">
        <v>980</v>
      </c>
      <c r="G294" s="343" t="str">
        <f>VLOOKUP(F294,class!A$1:B$460,2,FALSE)</f>
        <v>Shire County</v>
      </c>
      <c r="H294" s="343" t="str">
        <f>IFERROR(VLOOKUP(F294,classifications!A$3:C$333,3,FALSE),VLOOKUP(F294,classifications!I$2:K$28,3,FALSE))</f>
        <v>Predominantly Rural</v>
      </c>
      <c r="I294" s="422">
        <v>3190</v>
      </c>
      <c r="J294" s="422">
        <v>410</v>
      </c>
      <c r="K294" s="422">
        <v>0</v>
      </c>
      <c r="L294" s="422">
        <v>3590</v>
      </c>
      <c r="M294" s="251"/>
      <c r="N294" s="424">
        <v>2740</v>
      </c>
      <c r="O294" s="422">
        <v>200</v>
      </c>
      <c r="P294" s="422">
        <v>0</v>
      </c>
      <c r="Q294" s="422">
        <v>2940</v>
      </c>
      <c r="R294" s="403"/>
    </row>
    <row r="295" spans="1:18" ht="39.6" x14ac:dyDescent="0.3">
      <c r="A295" s="446"/>
      <c r="B295" s="446" t="s">
        <v>981</v>
      </c>
      <c r="C295" s="446" t="s">
        <v>982</v>
      </c>
      <c r="D295" s="446" t="s">
        <v>983</v>
      </c>
      <c r="E295" s="446"/>
      <c r="F295" s="446" t="s">
        <v>984</v>
      </c>
      <c r="G295" s="343" t="str">
        <f>VLOOKUP(F295,class!A$1:B$460,2,FALSE)</f>
        <v>Shire District</v>
      </c>
      <c r="H295" s="343" t="str">
        <f>IFERROR(VLOOKUP(F295,classifications!A$3:C$333,3,FALSE),VLOOKUP(F295,classifications!I$2:K$28,3,FALSE))</f>
        <v>Predominantly Rural</v>
      </c>
      <c r="I295" s="422">
        <v>680</v>
      </c>
      <c r="J295" s="422">
        <v>150</v>
      </c>
      <c r="K295" s="422">
        <v>0</v>
      </c>
      <c r="L295" s="422">
        <v>830</v>
      </c>
      <c r="M295" s="251"/>
      <c r="N295" s="424">
        <v>490</v>
      </c>
      <c r="O295" s="422">
        <v>90</v>
      </c>
      <c r="P295" s="422">
        <v>0</v>
      </c>
      <c r="Q295" s="422">
        <v>580</v>
      </c>
      <c r="R295" s="403"/>
    </row>
    <row r="296" spans="1:18" ht="52.8" x14ac:dyDescent="0.3">
      <c r="A296" s="446"/>
      <c r="B296" s="446" t="s">
        <v>985</v>
      </c>
      <c r="C296" s="446" t="s">
        <v>986</v>
      </c>
      <c r="D296" s="446" t="s">
        <v>987</v>
      </c>
      <c r="E296" s="446"/>
      <c r="F296" s="446" t="s">
        <v>988</v>
      </c>
      <c r="G296" s="343" t="str">
        <f>VLOOKUP(F296,class!A$1:B$460,2,FALSE)</f>
        <v>Shire District</v>
      </c>
      <c r="H296" s="343" t="str">
        <f>IFERROR(VLOOKUP(F296,classifications!A$3:C$333,3,FALSE),VLOOKUP(F296,classifications!I$2:K$28,3,FALSE))</f>
        <v>Urban with Significant Rural</v>
      </c>
      <c r="I296" s="422">
        <v>940</v>
      </c>
      <c r="J296" s="422">
        <v>190</v>
      </c>
      <c r="K296" s="422">
        <v>0</v>
      </c>
      <c r="L296" s="422">
        <v>1130</v>
      </c>
      <c r="M296" s="251"/>
      <c r="N296" s="424">
        <v>570</v>
      </c>
      <c r="O296" s="422">
        <v>70</v>
      </c>
      <c r="P296" s="422">
        <v>0</v>
      </c>
      <c r="Q296" s="422">
        <v>640</v>
      </c>
      <c r="R296" s="403"/>
    </row>
    <row r="297" spans="1:18" ht="52.8" x14ac:dyDescent="0.3">
      <c r="A297" s="446"/>
      <c r="B297" s="446" t="s">
        <v>989</v>
      </c>
      <c r="C297" s="446" t="s">
        <v>990</v>
      </c>
      <c r="D297" s="446" t="s">
        <v>991</v>
      </c>
      <c r="E297" s="446"/>
      <c r="F297" s="446" t="s">
        <v>992</v>
      </c>
      <c r="G297" s="343" t="str">
        <f>VLOOKUP(F297,class!A$1:B$460,2,FALSE)</f>
        <v>Shire District</v>
      </c>
      <c r="H297" s="343" t="str">
        <f>IFERROR(VLOOKUP(F297,classifications!A$3:C$333,3,FALSE),VLOOKUP(F297,classifications!I$2:K$28,3,FALSE))</f>
        <v>Urban with Significant Rural</v>
      </c>
      <c r="I297" s="422">
        <v>120</v>
      </c>
      <c r="J297" s="423">
        <v>0</v>
      </c>
      <c r="K297" s="423">
        <v>0</v>
      </c>
      <c r="L297" s="423">
        <v>120</v>
      </c>
      <c r="M297" s="251"/>
      <c r="N297" s="424">
        <v>290</v>
      </c>
      <c r="O297" s="423">
        <v>0</v>
      </c>
      <c r="P297" s="423">
        <v>0</v>
      </c>
      <c r="Q297" s="423">
        <v>290</v>
      </c>
      <c r="R297" s="403"/>
    </row>
    <row r="298" spans="1:18" ht="57.6" x14ac:dyDescent="0.3">
      <c r="A298" s="446"/>
      <c r="B298" s="446" t="s">
        <v>993</v>
      </c>
      <c r="C298" s="446" t="s">
        <v>994</v>
      </c>
      <c r="D298" s="446" t="s">
        <v>995</v>
      </c>
      <c r="E298" s="446"/>
      <c r="F298" s="446" t="s">
        <v>996</v>
      </c>
      <c r="G298" s="343" t="str">
        <f>VLOOKUP(F298,class!A$1:B$460,2,FALSE)</f>
        <v>Shire District</v>
      </c>
      <c r="H298" s="343" t="str">
        <f>IFERROR(VLOOKUP(F298,classifications!A$3:C$333,3,FALSE),VLOOKUP(F298,classifications!I$2:K$28,3,FALSE))</f>
        <v>Predominantly Rural</v>
      </c>
      <c r="I298" s="422">
        <v>320</v>
      </c>
      <c r="J298" s="422">
        <v>20</v>
      </c>
      <c r="K298" s="422">
        <v>0</v>
      </c>
      <c r="L298" s="422">
        <v>340</v>
      </c>
      <c r="M298" s="251"/>
      <c r="N298" s="424">
        <v>230</v>
      </c>
      <c r="O298" s="422">
        <v>0</v>
      </c>
      <c r="P298" s="422">
        <v>0</v>
      </c>
      <c r="Q298" s="422">
        <v>230</v>
      </c>
      <c r="R298" s="403"/>
    </row>
    <row r="299" spans="1:18" ht="39.6" x14ac:dyDescent="0.3">
      <c r="A299" s="446"/>
      <c r="B299" s="446" t="s">
        <v>997</v>
      </c>
      <c r="C299" s="446" t="s">
        <v>998</v>
      </c>
      <c r="D299" s="446" t="s">
        <v>999</v>
      </c>
      <c r="E299" s="446"/>
      <c r="F299" s="446" t="s">
        <v>1000</v>
      </c>
      <c r="G299" s="343" t="str">
        <f>VLOOKUP(F299,class!A$1:B$460,2,FALSE)</f>
        <v>Shire District</v>
      </c>
      <c r="H299" s="343" t="str">
        <f>IFERROR(VLOOKUP(F299,classifications!A$3:C$333,3,FALSE),VLOOKUP(F299,classifications!I$2:K$28,3,FALSE))</f>
        <v>Predominantly Rural</v>
      </c>
      <c r="I299" s="423">
        <v>160</v>
      </c>
      <c r="J299" s="423">
        <v>0</v>
      </c>
      <c r="K299" s="423">
        <v>0</v>
      </c>
      <c r="L299" s="423">
        <v>160</v>
      </c>
      <c r="M299" s="251"/>
      <c r="N299" s="425">
        <v>290</v>
      </c>
      <c r="O299" s="423">
        <v>0</v>
      </c>
      <c r="P299" s="423">
        <v>0</v>
      </c>
      <c r="Q299" s="423">
        <v>290</v>
      </c>
      <c r="R299" s="403"/>
    </row>
    <row r="300" spans="1:18" ht="39.6" x14ac:dyDescent="0.3">
      <c r="A300" s="446"/>
      <c r="B300" s="446" t="s">
        <v>1001</v>
      </c>
      <c r="C300" s="446" t="s">
        <v>1002</v>
      </c>
      <c r="D300" s="446" t="s">
        <v>1003</v>
      </c>
      <c r="E300" s="446"/>
      <c r="F300" s="446" t="s">
        <v>1004</v>
      </c>
      <c r="G300" s="343" t="str">
        <f>VLOOKUP(F300,class!A$1:B$460,2,FALSE)</f>
        <v>Shire District</v>
      </c>
      <c r="H300" s="343" t="str">
        <f>IFERROR(VLOOKUP(F300,classifications!A$3:C$333,3,FALSE),VLOOKUP(F300,classifications!I$2:K$28,3,FALSE))</f>
        <v>Predominantly Urban</v>
      </c>
      <c r="I300" s="422">
        <v>110</v>
      </c>
      <c r="J300" s="422">
        <v>0</v>
      </c>
      <c r="K300" s="422">
        <v>0</v>
      </c>
      <c r="L300" s="422">
        <v>110</v>
      </c>
      <c r="M300" s="251"/>
      <c r="N300" s="424">
        <v>100</v>
      </c>
      <c r="O300" s="422">
        <v>0</v>
      </c>
      <c r="P300" s="422">
        <v>0</v>
      </c>
      <c r="Q300" s="422">
        <v>100</v>
      </c>
      <c r="R300" s="403"/>
    </row>
    <row r="301" spans="1:18" ht="39.6" x14ac:dyDescent="0.3">
      <c r="A301" s="446"/>
      <c r="B301" s="446" t="s">
        <v>1005</v>
      </c>
      <c r="C301" s="446" t="s">
        <v>1006</v>
      </c>
      <c r="D301" s="446" t="s">
        <v>1007</v>
      </c>
      <c r="E301" s="446"/>
      <c r="F301" s="446" t="s">
        <v>1008</v>
      </c>
      <c r="G301" s="343" t="str">
        <f>VLOOKUP(F301,class!A$1:B$460,2,FALSE)</f>
        <v>Shire District</v>
      </c>
      <c r="H301" s="343" t="str">
        <f>IFERROR(VLOOKUP(F301,classifications!A$3:C$333,3,FALSE),VLOOKUP(F301,classifications!I$2:K$28,3,FALSE))</f>
        <v>Predominantly Rural</v>
      </c>
      <c r="I301" s="422">
        <v>860</v>
      </c>
      <c r="J301" s="422">
        <v>50</v>
      </c>
      <c r="K301" s="422">
        <v>0</v>
      </c>
      <c r="L301" s="422">
        <v>910</v>
      </c>
      <c r="M301" s="251"/>
      <c r="N301" s="424">
        <v>770</v>
      </c>
      <c r="O301" s="422">
        <v>40</v>
      </c>
      <c r="P301" s="422">
        <v>0</v>
      </c>
      <c r="Q301" s="422">
        <v>810</v>
      </c>
      <c r="R301" s="403"/>
    </row>
    <row r="302" spans="1:18" x14ac:dyDescent="0.3">
      <c r="A302" s="446"/>
      <c r="B302" s="446"/>
      <c r="C302" s="446"/>
      <c r="D302" s="446"/>
      <c r="E302" s="446"/>
      <c r="F302" s="446"/>
      <c r="G302" s="446"/>
      <c r="H302" s="446"/>
      <c r="I302" s="251"/>
      <c r="J302" s="251"/>
      <c r="K302" s="251"/>
      <c r="L302" s="251"/>
      <c r="M302" s="251"/>
      <c r="N302" s="253"/>
      <c r="O302" s="251"/>
      <c r="P302" s="251"/>
      <c r="Q302" s="251"/>
      <c r="R302" s="403"/>
    </row>
    <row r="303" spans="1:18" ht="39.6" x14ac:dyDescent="0.3">
      <c r="A303" s="446"/>
      <c r="B303" s="446"/>
      <c r="C303" s="446"/>
      <c r="D303" s="446" t="s">
        <v>1039</v>
      </c>
      <c r="E303" s="446" t="s">
        <v>1040</v>
      </c>
      <c r="F303" s="446" t="s">
        <v>1040</v>
      </c>
      <c r="G303" s="343" t="str">
        <f>VLOOKUP(F303,class!A$1:B$460,2,FALSE)</f>
        <v>Shire County</v>
      </c>
      <c r="H303" s="343" t="str">
        <f>IFERROR(VLOOKUP(F303,classifications!A$3:C$333,3,FALSE),VLOOKUP(F303,classifications!I$2:K$28,3,FALSE))</f>
        <v>Predominantly Rural</v>
      </c>
      <c r="I303" s="422">
        <v>1880</v>
      </c>
      <c r="J303" s="422">
        <v>530</v>
      </c>
      <c r="K303" s="422">
        <v>10</v>
      </c>
      <c r="L303" s="422">
        <v>2420</v>
      </c>
      <c r="M303" s="251"/>
      <c r="N303" s="424">
        <v>2450</v>
      </c>
      <c r="O303" s="422">
        <v>430</v>
      </c>
      <c r="P303" s="422">
        <v>0</v>
      </c>
      <c r="Q303" s="422">
        <v>2880</v>
      </c>
      <c r="R303" s="403"/>
    </row>
    <row r="304" spans="1:18" ht="39.6" x14ac:dyDescent="0.3">
      <c r="A304" s="446"/>
      <c r="B304" s="446" t="s">
        <v>1041</v>
      </c>
      <c r="C304" s="446" t="s">
        <v>1042</v>
      </c>
      <c r="D304" s="446" t="s">
        <v>1043</v>
      </c>
      <c r="E304" s="446"/>
      <c r="F304" s="446" t="s">
        <v>1044</v>
      </c>
      <c r="G304" s="343" t="str">
        <f>VLOOKUP(F304,class!A$1:B$460,2,FALSE)</f>
        <v>Shire District</v>
      </c>
      <c r="H304" s="343" t="str">
        <f>IFERROR(VLOOKUP(F304,classifications!A$3:C$333,3,FALSE),VLOOKUP(F304,classifications!I$2:K$28,3,FALSE))</f>
        <v>Predominantly Rural</v>
      </c>
      <c r="I304" s="422">
        <v>20</v>
      </c>
      <c r="J304" s="422">
        <v>0</v>
      </c>
      <c r="K304" s="422">
        <v>0</v>
      </c>
      <c r="L304" s="422">
        <v>20</v>
      </c>
      <c r="M304" s="251"/>
      <c r="N304" s="424">
        <v>290</v>
      </c>
      <c r="O304" s="422">
        <v>0</v>
      </c>
      <c r="P304" s="422">
        <v>0</v>
      </c>
      <c r="Q304" s="422">
        <v>290</v>
      </c>
      <c r="R304" s="403"/>
    </row>
    <row r="305" spans="1:18" ht="39.6" x14ac:dyDescent="0.3">
      <c r="A305" s="446"/>
      <c r="B305" s="446" t="s">
        <v>1045</v>
      </c>
      <c r="C305" s="446" t="s">
        <v>1046</v>
      </c>
      <c r="D305" s="446" t="s">
        <v>1047</v>
      </c>
      <c r="E305" s="446"/>
      <c r="F305" s="446" t="s">
        <v>1048</v>
      </c>
      <c r="G305" s="343" t="str">
        <f>VLOOKUP(F305,class!A$1:B$460,2,FALSE)</f>
        <v>Shire District</v>
      </c>
      <c r="H305" s="343" t="str">
        <f>IFERROR(VLOOKUP(F305,classifications!A$3:C$333,3,FALSE),VLOOKUP(F305,classifications!I$2:K$28,3,FALSE))</f>
        <v>Predominantly Rural</v>
      </c>
      <c r="I305" s="422">
        <v>510</v>
      </c>
      <c r="J305" s="422">
        <v>70</v>
      </c>
      <c r="K305" s="422">
        <v>0</v>
      </c>
      <c r="L305" s="422">
        <v>580</v>
      </c>
      <c r="M305" s="251"/>
      <c r="N305" s="424">
        <v>390</v>
      </c>
      <c r="O305" s="422">
        <v>50</v>
      </c>
      <c r="P305" s="422">
        <v>0</v>
      </c>
      <c r="Q305" s="422">
        <v>440</v>
      </c>
      <c r="R305" s="403"/>
    </row>
    <row r="306" spans="1:18" ht="52.8" x14ac:dyDescent="0.3">
      <c r="A306" s="446"/>
      <c r="B306" s="446" t="s">
        <v>1049</v>
      </c>
      <c r="C306" s="446" t="s">
        <v>1050</v>
      </c>
      <c r="D306" s="446" t="s">
        <v>1051</v>
      </c>
      <c r="E306" s="446"/>
      <c r="F306" s="446" t="s">
        <v>1052</v>
      </c>
      <c r="G306" s="343" t="str">
        <f>VLOOKUP(F306,class!A$1:B$460,2,FALSE)</f>
        <v>Shire District</v>
      </c>
      <c r="H306" s="343" t="str">
        <f>IFERROR(VLOOKUP(F306,classifications!A$3:C$333,3,FALSE),VLOOKUP(F306,classifications!I$2:K$28,3,FALSE))</f>
        <v>Urban with Significant Rural</v>
      </c>
      <c r="I306" s="422">
        <v>510</v>
      </c>
      <c r="J306" s="422">
        <v>300</v>
      </c>
      <c r="K306" s="422">
        <v>10</v>
      </c>
      <c r="L306" s="422">
        <v>820</v>
      </c>
      <c r="M306" s="251"/>
      <c r="N306" s="424">
        <v>770</v>
      </c>
      <c r="O306" s="422">
        <v>270</v>
      </c>
      <c r="P306" s="422">
        <v>0</v>
      </c>
      <c r="Q306" s="422">
        <v>1050</v>
      </c>
      <c r="R306" s="403"/>
    </row>
    <row r="307" spans="1:18" ht="39.6" x14ac:dyDescent="0.3">
      <c r="A307" s="446"/>
      <c r="B307" s="446" t="s">
        <v>1053</v>
      </c>
      <c r="C307" s="446" t="s">
        <v>1054</v>
      </c>
      <c r="D307" s="446" t="s">
        <v>1055</v>
      </c>
      <c r="E307" s="446"/>
      <c r="F307" s="446" t="s">
        <v>1056</v>
      </c>
      <c r="G307" s="343" t="str">
        <f>VLOOKUP(F307,class!A$1:B$460,2,FALSE)</f>
        <v>Shire District</v>
      </c>
      <c r="H307" s="343" t="str">
        <f>IFERROR(VLOOKUP(F307,classifications!A$3:C$333,3,FALSE),VLOOKUP(F307,classifications!I$2:K$28,3,FALSE))</f>
        <v>Predominantly Rural</v>
      </c>
      <c r="I307" s="422">
        <v>60</v>
      </c>
      <c r="J307" s="422">
        <v>0</v>
      </c>
      <c r="K307" s="422">
        <v>0</v>
      </c>
      <c r="L307" s="422">
        <v>60</v>
      </c>
      <c r="M307" s="251"/>
      <c r="N307" s="424">
        <v>40</v>
      </c>
      <c r="O307" s="422">
        <v>0</v>
      </c>
      <c r="P307" s="422">
        <v>0</v>
      </c>
      <c r="Q307" s="422">
        <v>40</v>
      </c>
      <c r="R307" s="403"/>
    </row>
    <row r="308" spans="1:18" ht="39.6" x14ac:dyDescent="0.3">
      <c r="A308" s="446"/>
      <c r="B308" s="446" t="s">
        <v>1057</v>
      </c>
      <c r="C308" s="446" t="s">
        <v>1058</v>
      </c>
      <c r="D308" s="446" t="s">
        <v>1059</v>
      </c>
      <c r="E308" s="446"/>
      <c r="F308" s="446" t="s">
        <v>1060</v>
      </c>
      <c r="G308" s="343" t="str">
        <f>VLOOKUP(F308,class!A$1:B$460,2,FALSE)</f>
        <v>Shire District</v>
      </c>
      <c r="H308" s="343" t="str">
        <f>IFERROR(VLOOKUP(F308,classifications!A$3:C$333,3,FALSE),VLOOKUP(F308,classifications!I$2:K$28,3,FALSE))</f>
        <v>Predominantly Rural</v>
      </c>
      <c r="I308" s="422">
        <v>260</v>
      </c>
      <c r="J308" s="422">
        <v>50</v>
      </c>
      <c r="K308" s="422">
        <v>0</v>
      </c>
      <c r="L308" s="422">
        <v>300</v>
      </c>
      <c r="M308" s="251"/>
      <c r="N308" s="424">
        <v>230</v>
      </c>
      <c r="O308" s="422">
        <v>30</v>
      </c>
      <c r="P308" s="422">
        <v>0</v>
      </c>
      <c r="Q308" s="422">
        <v>260</v>
      </c>
      <c r="R308" s="403"/>
    </row>
    <row r="309" spans="1:18" ht="52.8" x14ac:dyDescent="0.3">
      <c r="A309" s="446"/>
      <c r="B309" s="446" t="s">
        <v>1061</v>
      </c>
      <c r="C309" s="446" t="s">
        <v>1062</v>
      </c>
      <c r="D309" s="446" t="s">
        <v>1063</v>
      </c>
      <c r="E309" s="446"/>
      <c r="F309" s="446" t="s">
        <v>1064</v>
      </c>
      <c r="G309" s="343" t="str">
        <f>VLOOKUP(F309,class!A$1:B$460,2,FALSE)</f>
        <v>Shire District</v>
      </c>
      <c r="H309" s="343" t="str">
        <f>IFERROR(VLOOKUP(F309,classifications!A$3:C$333,3,FALSE),VLOOKUP(F309,classifications!I$2:K$28,3,FALSE))</f>
        <v>Urban with Significant Rural</v>
      </c>
      <c r="I309" s="422">
        <v>270</v>
      </c>
      <c r="J309" s="422">
        <v>30</v>
      </c>
      <c r="K309" s="422">
        <v>0</v>
      </c>
      <c r="L309" s="422">
        <v>300</v>
      </c>
      <c r="M309" s="251"/>
      <c r="N309" s="424">
        <v>340</v>
      </c>
      <c r="O309" s="422">
        <v>30</v>
      </c>
      <c r="P309" s="422">
        <v>0</v>
      </c>
      <c r="Q309" s="422">
        <v>370</v>
      </c>
      <c r="R309" s="403"/>
    </row>
    <row r="310" spans="1:18" ht="39.6" x14ac:dyDescent="0.3">
      <c r="A310" s="446"/>
      <c r="B310" s="446" t="s">
        <v>1065</v>
      </c>
      <c r="C310" s="446" t="s">
        <v>1066</v>
      </c>
      <c r="D310" s="446" t="s">
        <v>1067</v>
      </c>
      <c r="E310" s="446"/>
      <c r="F310" s="446" t="s">
        <v>1068</v>
      </c>
      <c r="G310" s="343" t="str">
        <f>VLOOKUP(F310,class!A$1:B$460,2,FALSE)</f>
        <v>Shire District</v>
      </c>
      <c r="H310" s="343" t="str">
        <f>IFERROR(VLOOKUP(F310,classifications!A$3:C$333,3,FALSE),VLOOKUP(F310,classifications!I$2:K$28,3,FALSE))</f>
        <v>Predominantly Rural</v>
      </c>
      <c r="I310" s="422">
        <v>250</v>
      </c>
      <c r="J310" s="422">
        <v>90</v>
      </c>
      <c r="K310" s="422">
        <v>0</v>
      </c>
      <c r="L310" s="422">
        <v>340</v>
      </c>
      <c r="M310" s="251"/>
      <c r="N310" s="424">
        <v>400</v>
      </c>
      <c r="O310" s="422">
        <v>40</v>
      </c>
      <c r="P310" s="422">
        <v>0</v>
      </c>
      <c r="Q310" s="422">
        <v>440</v>
      </c>
      <c r="R310" s="403"/>
    </row>
    <row r="311" spans="1:18" x14ac:dyDescent="0.3">
      <c r="A311" s="446"/>
      <c r="B311" s="446"/>
      <c r="C311" s="446"/>
      <c r="D311" s="446"/>
      <c r="E311" s="446"/>
      <c r="F311" s="446"/>
      <c r="G311" s="446"/>
      <c r="H311" s="446"/>
      <c r="I311" s="251"/>
      <c r="J311" s="251"/>
      <c r="K311" s="251"/>
      <c r="L311" s="251"/>
      <c r="M311" s="251"/>
      <c r="N311" s="253"/>
      <c r="O311" s="251"/>
      <c r="P311" s="251"/>
      <c r="Q311" s="251"/>
      <c r="R311" s="403"/>
    </row>
    <row r="312" spans="1:18" ht="52.8" x14ac:dyDescent="0.3">
      <c r="A312" s="446"/>
      <c r="B312" s="446"/>
      <c r="C312" s="446"/>
      <c r="D312" s="446" t="s">
        <v>1069</v>
      </c>
      <c r="E312" s="446" t="s">
        <v>1070</v>
      </c>
      <c r="F312" s="446" t="s">
        <v>1070</v>
      </c>
      <c r="G312" s="343" t="str">
        <f>VLOOKUP(F312,class!A$1:B$460,2,FALSE)</f>
        <v>Shire County</v>
      </c>
      <c r="H312" s="343" t="str">
        <f>IFERROR(VLOOKUP(F312,classifications!A$3:C$333,3,FALSE),VLOOKUP(F312,classifications!I$2:K$28,3,FALSE))</f>
        <v>Urban with Significant Rural</v>
      </c>
      <c r="I312" s="422">
        <v>3570</v>
      </c>
      <c r="J312" s="422">
        <v>550</v>
      </c>
      <c r="K312" s="422">
        <v>20</v>
      </c>
      <c r="L312" s="422">
        <v>4140</v>
      </c>
      <c r="M312" s="251"/>
      <c r="N312" s="424">
        <v>2810</v>
      </c>
      <c r="O312" s="422">
        <v>210</v>
      </c>
      <c r="P312" s="422">
        <v>10</v>
      </c>
      <c r="Q312" s="422">
        <v>3030</v>
      </c>
      <c r="R312" s="403"/>
    </row>
    <row r="313" spans="1:18" ht="39.6" x14ac:dyDescent="0.3">
      <c r="A313" s="446"/>
      <c r="B313" s="446" t="s">
        <v>1071</v>
      </c>
      <c r="C313" s="446" t="s">
        <v>1072</v>
      </c>
      <c r="D313" s="446" t="s">
        <v>1073</v>
      </c>
      <c r="E313" s="446"/>
      <c r="F313" s="446" t="s">
        <v>1074</v>
      </c>
      <c r="G313" s="343" t="str">
        <f>VLOOKUP(F313,class!A$1:B$460,2,FALSE)</f>
        <v>Shire District</v>
      </c>
      <c r="H313" s="343" t="str">
        <f>IFERROR(VLOOKUP(F313,classifications!A$3:C$333,3,FALSE),VLOOKUP(F313,classifications!I$2:K$28,3,FALSE))</f>
        <v>Predominantly Urban</v>
      </c>
      <c r="I313" s="422">
        <v>300</v>
      </c>
      <c r="J313" s="422">
        <v>20</v>
      </c>
      <c r="K313" s="422">
        <v>20</v>
      </c>
      <c r="L313" s="422">
        <v>330</v>
      </c>
      <c r="M313" s="251"/>
      <c r="N313" s="424">
        <v>200</v>
      </c>
      <c r="O313" s="422">
        <v>10</v>
      </c>
      <c r="P313" s="422">
        <v>10</v>
      </c>
      <c r="Q313" s="422">
        <v>220</v>
      </c>
      <c r="R313" s="403"/>
    </row>
    <row r="314" spans="1:18" ht="39.6" x14ac:dyDescent="0.3">
      <c r="A314" s="446"/>
      <c r="B314" s="446" t="s">
        <v>1075</v>
      </c>
      <c r="C314" s="446" t="s">
        <v>1076</v>
      </c>
      <c r="D314" s="446" t="s">
        <v>1077</v>
      </c>
      <c r="E314" s="446"/>
      <c r="F314" s="446" t="s">
        <v>1078</v>
      </c>
      <c r="G314" s="343" t="str">
        <f>VLOOKUP(F314,class!A$1:B$460,2,FALSE)</f>
        <v>Shire District</v>
      </c>
      <c r="H314" s="343" t="str">
        <f>IFERROR(VLOOKUP(F314,classifications!A$3:C$333,3,FALSE),VLOOKUP(F314,classifications!I$2:K$28,3,FALSE))</f>
        <v>Predominantly Rural</v>
      </c>
      <c r="I314" s="422">
        <v>810</v>
      </c>
      <c r="J314" s="422">
        <v>40</v>
      </c>
      <c r="K314" s="422">
        <v>10</v>
      </c>
      <c r="L314" s="422">
        <v>850</v>
      </c>
      <c r="M314" s="251"/>
      <c r="N314" s="424">
        <v>740</v>
      </c>
      <c r="O314" s="422">
        <v>30</v>
      </c>
      <c r="P314" s="422">
        <v>0</v>
      </c>
      <c r="Q314" s="422">
        <v>760</v>
      </c>
      <c r="R314" s="403"/>
    </row>
    <row r="315" spans="1:18" ht="39.6" x14ac:dyDescent="0.3">
      <c r="A315" s="446"/>
      <c r="B315" s="446" t="s">
        <v>1079</v>
      </c>
      <c r="C315" s="446" t="s">
        <v>1080</v>
      </c>
      <c r="D315" s="446" t="s">
        <v>1081</v>
      </c>
      <c r="E315" s="446"/>
      <c r="F315" s="446" t="s">
        <v>1082</v>
      </c>
      <c r="G315" s="343" t="str">
        <f>VLOOKUP(F315,class!A$1:B$460,2,FALSE)</f>
        <v>Shire District</v>
      </c>
      <c r="H315" s="343" t="str">
        <f>IFERROR(VLOOKUP(F315,classifications!A$3:C$333,3,FALSE),VLOOKUP(F315,classifications!I$2:K$28,3,FALSE))</f>
        <v>Predominantly Urban</v>
      </c>
      <c r="I315" s="422">
        <v>130</v>
      </c>
      <c r="J315" s="422">
        <v>40</v>
      </c>
      <c r="K315" s="422">
        <v>0</v>
      </c>
      <c r="L315" s="422">
        <v>170</v>
      </c>
      <c r="M315" s="251"/>
      <c r="N315" s="424">
        <v>150</v>
      </c>
      <c r="O315" s="422">
        <v>20</v>
      </c>
      <c r="P315" s="422">
        <v>0</v>
      </c>
      <c r="Q315" s="422">
        <v>170</v>
      </c>
      <c r="R315" s="403"/>
    </row>
    <row r="316" spans="1:18" ht="39.6" x14ac:dyDescent="0.3">
      <c r="A316" s="446"/>
      <c r="B316" s="446" t="s">
        <v>1083</v>
      </c>
      <c r="C316" s="446" t="s">
        <v>1084</v>
      </c>
      <c r="D316" s="446" t="s">
        <v>1085</v>
      </c>
      <c r="E316" s="446"/>
      <c r="F316" s="446" t="s">
        <v>1086</v>
      </c>
      <c r="G316" s="343" t="str">
        <f>VLOOKUP(F316,class!A$1:B$460,2,FALSE)</f>
        <v>Shire District</v>
      </c>
      <c r="H316" s="343" t="str">
        <f>IFERROR(VLOOKUP(F316,classifications!A$3:C$333,3,FALSE),VLOOKUP(F316,classifications!I$2:K$28,3,FALSE))</f>
        <v>Predominantly Urban</v>
      </c>
      <c r="I316" s="422">
        <v>400</v>
      </c>
      <c r="J316" s="422">
        <v>60</v>
      </c>
      <c r="K316" s="422">
        <v>0</v>
      </c>
      <c r="L316" s="422">
        <v>460</v>
      </c>
      <c r="M316" s="251"/>
      <c r="N316" s="424">
        <v>270</v>
      </c>
      <c r="O316" s="422">
        <v>0</v>
      </c>
      <c r="P316" s="422">
        <v>0</v>
      </c>
      <c r="Q316" s="422">
        <v>270</v>
      </c>
      <c r="R316" s="403"/>
    </row>
    <row r="317" spans="1:18" ht="39.6" x14ac:dyDescent="0.3">
      <c r="A317" s="446"/>
      <c r="B317" s="446" t="s">
        <v>1087</v>
      </c>
      <c r="C317" s="446" t="s">
        <v>1088</v>
      </c>
      <c r="D317" s="446" t="s">
        <v>1089</v>
      </c>
      <c r="E317" s="446"/>
      <c r="F317" s="446" t="s">
        <v>1090</v>
      </c>
      <c r="G317" s="343" t="str">
        <f>VLOOKUP(F317,class!A$1:B$460,2,FALSE)</f>
        <v>Shire District</v>
      </c>
      <c r="H317" s="343" t="str">
        <f>IFERROR(VLOOKUP(F317,classifications!A$3:C$333,3,FALSE),VLOOKUP(F317,classifications!I$2:K$28,3,FALSE))</f>
        <v>Predominantly Urban</v>
      </c>
      <c r="I317" s="422">
        <v>290</v>
      </c>
      <c r="J317" s="422">
        <v>0</v>
      </c>
      <c r="K317" s="422">
        <v>0</v>
      </c>
      <c r="L317" s="422">
        <v>290</v>
      </c>
      <c r="M317" s="251"/>
      <c r="N317" s="424">
        <v>260</v>
      </c>
      <c r="O317" s="422">
        <v>0</v>
      </c>
      <c r="P317" s="422">
        <v>0</v>
      </c>
      <c r="Q317" s="422">
        <v>260</v>
      </c>
      <c r="R317" s="403"/>
    </row>
    <row r="318" spans="1:18" ht="57.6" x14ac:dyDescent="0.3">
      <c r="A318" s="446"/>
      <c r="B318" s="446" t="s">
        <v>1091</v>
      </c>
      <c r="C318" s="446" t="s">
        <v>1092</v>
      </c>
      <c r="D318" s="446" t="s">
        <v>1093</v>
      </c>
      <c r="E318" s="446"/>
      <c r="F318" s="446" t="s">
        <v>1094</v>
      </c>
      <c r="G318" s="343" t="str">
        <f>VLOOKUP(F318,class!A$1:B$460,2,FALSE)</f>
        <v>Shire District</v>
      </c>
      <c r="H318" s="343" t="str">
        <f>IFERROR(VLOOKUP(F318,classifications!A$3:C$333,3,FALSE),VLOOKUP(F318,classifications!I$2:K$28,3,FALSE))</f>
        <v>Predominantly Rural</v>
      </c>
      <c r="I318" s="422">
        <v>640</v>
      </c>
      <c r="J318" s="422">
        <v>10</v>
      </c>
      <c r="K318" s="422">
        <v>0</v>
      </c>
      <c r="L318" s="422">
        <v>650</v>
      </c>
      <c r="M318" s="251"/>
      <c r="N318" s="424">
        <v>620</v>
      </c>
      <c r="O318" s="422">
        <v>0</v>
      </c>
      <c r="P318" s="422">
        <v>0</v>
      </c>
      <c r="Q318" s="422">
        <v>620</v>
      </c>
      <c r="R318" s="403"/>
    </row>
    <row r="319" spans="1:18" ht="39.6" x14ac:dyDescent="0.3">
      <c r="A319" s="446"/>
      <c r="B319" s="446" t="s">
        <v>1095</v>
      </c>
      <c r="C319" s="446" t="s">
        <v>1096</v>
      </c>
      <c r="D319" s="446" t="s">
        <v>1097</v>
      </c>
      <c r="E319" s="446"/>
      <c r="F319" s="446" t="s">
        <v>1098</v>
      </c>
      <c r="G319" s="343" t="str">
        <f>VLOOKUP(F319,class!A$1:B$460,2,FALSE)</f>
        <v>Shire District</v>
      </c>
      <c r="H319" s="343" t="str">
        <f>IFERROR(VLOOKUP(F319,classifications!A$3:C$333,3,FALSE),VLOOKUP(F319,classifications!I$2:K$28,3,FALSE))</f>
        <v>Predominantly Rural</v>
      </c>
      <c r="I319" s="422">
        <v>1010</v>
      </c>
      <c r="J319" s="422">
        <v>390</v>
      </c>
      <c r="K319" s="422">
        <v>0</v>
      </c>
      <c r="L319" s="422">
        <v>1400</v>
      </c>
      <c r="M319" s="251"/>
      <c r="N319" s="424">
        <v>580</v>
      </c>
      <c r="O319" s="422">
        <v>150</v>
      </c>
      <c r="P319" s="422">
        <v>0</v>
      </c>
      <c r="Q319" s="422">
        <v>730</v>
      </c>
      <c r="R319" s="403"/>
    </row>
    <row r="320" spans="1:18" x14ac:dyDescent="0.3">
      <c r="A320" s="446"/>
      <c r="B320" s="446"/>
      <c r="C320" s="446"/>
      <c r="D320" s="446"/>
      <c r="E320" s="446"/>
      <c r="F320" s="446"/>
      <c r="G320" s="446"/>
      <c r="H320" s="446"/>
      <c r="I320" s="251"/>
      <c r="J320" s="251"/>
      <c r="K320" s="251"/>
      <c r="L320" s="251"/>
      <c r="M320" s="251"/>
      <c r="N320" s="253"/>
      <c r="O320" s="251"/>
      <c r="P320" s="251"/>
      <c r="Q320" s="251"/>
      <c r="R320" s="403"/>
    </row>
    <row r="321" spans="1:18" ht="39.6" x14ac:dyDescent="0.3">
      <c r="A321" s="446"/>
      <c r="B321" s="446"/>
      <c r="C321" s="446"/>
      <c r="D321" s="446" t="s">
        <v>1099</v>
      </c>
      <c r="E321" s="446" t="s">
        <v>1100</v>
      </c>
      <c r="F321" s="446" t="s">
        <v>1100</v>
      </c>
      <c r="G321" s="343" t="str">
        <f>VLOOKUP(F321,class!A$1:B$460,2,FALSE)</f>
        <v>Shire County</v>
      </c>
      <c r="H321" s="343" t="str">
        <f>IFERROR(VLOOKUP(F321,classifications!A$3:C$333,3,FALSE),VLOOKUP(F321,classifications!I$2:K$28,3,FALSE))</f>
        <v>Predominantly Rural</v>
      </c>
      <c r="I321" s="422">
        <v>2570</v>
      </c>
      <c r="J321" s="422">
        <v>1130</v>
      </c>
      <c r="K321" s="422">
        <v>40</v>
      </c>
      <c r="L321" s="422">
        <v>3730</v>
      </c>
      <c r="M321" s="251"/>
      <c r="N321" s="424">
        <v>2760</v>
      </c>
      <c r="O321" s="422">
        <v>900</v>
      </c>
      <c r="P321" s="422">
        <v>30</v>
      </c>
      <c r="Q321" s="422">
        <v>3690</v>
      </c>
      <c r="R321" s="403"/>
    </row>
    <row r="322" spans="1:18" ht="52.8" x14ac:dyDescent="0.3">
      <c r="A322" s="446"/>
      <c r="B322" s="446" t="s">
        <v>1101</v>
      </c>
      <c r="C322" s="446" t="s">
        <v>1102</v>
      </c>
      <c r="D322" s="446" t="s">
        <v>1103</v>
      </c>
      <c r="E322" s="446"/>
      <c r="F322" s="446" t="s">
        <v>1104</v>
      </c>
      <c r="G322" s="343" t="str">
        <f>VLOOKUP(F322,class!A$1:B$460,2,FALSE)</f>
        <v>Shire District</v>
      </c>
      <c r="H322" s="343" t="str">
        <f>IFERROR(VLOOKUP(F322,classifications!A$3:C$333,3,FALSE),VLOOKUP(F322,classifications!I$2:K$28,3,FALSE))</f>
        <v>Urban with Significant Rural</v>
      </c>
      <c r="I322" s="422">
        <v>610</v>
      </c>
      <c r="J322" s="422">
        <v>250</v>
      </c>
      <c r="K322" s="422">
        <v>0</v>
      </c>
      <c r="L322" s="422">
        <v>860</v>
      </c>
      <c r="M322" s="251"/>
      <c r="N322" s="424">
        <v>770</v>
      </c>
      <c r="O322" s="422">
        <v>150</v>
      </c>
      <c r="P322" s="422">
        <v>0</v>
      </c>
      <c r="Q322" s="422">
        <v>920</v>
      </c>
      <c r="R322" s="403"/>
    </row>
    <row r="323" spans="1:18" ht="39.6" x14ac:dyDescent="0.3">
      <c r="A323" s="446"/>
      <c r="B323" s="446" t="s">
        <v>1105</v>
      </c>
      <c r="C323" s="446" t="s">
        <v>1106</v>
      </c>
      <c r="D323" s="446" t="s">
        <v>1107</v>
      </c>
      <c r="E323" s="446"/>
      <c r="F323" s="446" t="s">
        <v>1108</v>
      </c>
      <c r="G323" s="343" t="str">
        <f>VLOOKUP(F323,class!A$1:B$460,2,FALSE)</f>
        <v>Shire District</v>
      </c>
      <c r="H323" s="343" t="str">
        <f>IFERROR(VLOOKUP(F323,classifications!A$3:C$333,3,FALSE),VLOOKUP(F323,classifications!I$2:K$28,3,FALSE))</f>
        <v>Predominantly Urban</v>
      </c>
      <c r="I323" s="422">
        <v>320</v>
      </c>
      <c r="J323" s="422">
        <v>150</v>
      </c>
      <c r="K323" s="422">
        <v>40</v>
      </c>
      <c r="L323" s="422">
        <v>510</v>
      </c>
      <c r="M323" s="251"/>
      <c r="N323" s="424">
        <v>270</v>
      </c>
      <c r="O323" s="422">
        <v>260</v>
      </c>
      <c r="P323" s="422">
        <v>30</v>
      </c>
      <c r="Q323" s="422">
        <v>550</v>
      </c>
      <c r="R323" s="403"/>
    </row>
    <row r="324" spans="1:18" ht="43.2" x14ac:dyDescent="0.3">
      <c r="A324" s="446"/>
      <c r="B324" s="446" t="s">
        <v>1109</v>
      </c>
      <c r="C324" s="446" t="s">
        <v>1110</v>
      </c>
      <c r="D324" s="446" t="s">
        <v>1111</v>
      </c>
      <c r="E324" s="446"/>
      <c r="F324" s="446" t="s">
        <v>1112</v>
      </c>
      <c r="G324" s="343" t="str">
        <f>VLOOKUP(F324,class!A$1:B$460,2,FALSE)</f>
        <v>Shire District</v>
      </c>
      <c r="H324" s="343" t="str">
        <f>IFERROR(VLOOKUP(F324,classifications!A$3:C$333,3,FALSE),VLOOKUP(F324,classifications!I$2:K$28,3,FALSE))</f>
        <v>Predominantly Rural</v>
      </c>
      <c r="I324" s="422">
        <v>310</v>
      </c>
      <c r="J324" s="423">
        <v>70</v>
      </c>
      <c r="K324" s="423">
        <v>0</v>
      </c>
      <c r="L324" s="423">
        <v>380</v>
      </c>
      <c r="M324" s="251"/>
      <c r="N324" s="424">
        <v>360</v>
      </c>
      <c r="O324" s="423">
        <v>50</v>
      </c>
      <c r="P324" s="423">
        <v>0</v>
      </c>
      <c r="Q324" s="423">
        <v>410</v>
      </c>
      <c r="R324" s="403"/>
    </row>
    <row r="325" spans="1:18" ht="43.2" x14ac:dyDescent="0.3">
      <c r="A325" s="446"/>
      <c r="B325" s="446" t="s">
        <v>1113</v>
      </c>
      <c r="C325" s="446" t="s">
        <v>1114</v>
      </c>
      <c r="D325" s="446" t="s">
        <v>1115</v>
      </c>
      <c r="E325" s="446"/>
      <c r="F325" s="446" t="s">
        <v>1116</v>
      </c>
      <c r="G325" s="343" t="str">
        <f>VLOOKUP(F325,class!A$1:B$460,2,FALSE)</f>
        <v>Shire District</v>
      </c>
      <c r="H325" s="343" t="str">
        <f>IFERROR(VLOOKUP(F325,classifications!A$3:C$333,3,FALSE),VLOOKUP(F325,classifications!I$2:K$28,3,FALSE))</f>
        <v>Predominantly Rural</v>
      </c>
      <c r="I325" s="422">
        <v>890</v>
      </c>
      <c r="J325" s="423">
        <v>470</v>
      </c>
      <c r="K325" s="423">
        <v>0</v>
      </c>
      <c r="L325" s="423">
        <v>1370</v>
      </c>
      <c r="M325" s="251"/>
      <c r="N325" s="424">
        <v>710</v>
      </c>
      <c r="O325" s="423">
        <v>250</v>
      </c>
      <c r="P325" s="423">
        <v>0</v>
      </c>
      <c r="Q325" s="423">
        <v>960</v>
      </c>
      <c r="R325" s="403"/>
    </row>
    <row r="326" spans="1:18" ht="43.2" x14ac:dyDescent="0.3">
      <c r="A326" s="446"/>
      <c r="B326" s="446" t="s">
        <v>1117</v>
      </c>
      <c r="C326" s="446" t="s">
        <v>1118</v>
      </c>
      <c r="D326" s="446" t="s">
        <v>1119</v>
      </c>
      <c r="E326" s="446"/>
      <c r="F326" s="446" t="s">
        <v>1120</v>
      </c>
      <c r="G326" s="343" t="str">
        <f>VLOOKUP(F326,class!A$1:B$460,2,FALSE)</f>
        <v>Shire District</v>
      </c>
      <c r="H326" s="343" t="str">
        <f>IFERROR(VLOOKUP(F326,classifications!A$3:C$333,3,FALSE),VLOOKUP(F326,classifications!I$2:K$28,3,FALSE))</f>
        <v>Predominantly Rural</v>
      </c>
      <c r="I326" s="422">
        <v>440</v>
      </c>
      <c r="J326" s="422">
        <v>190</v>
      </c>
      <c r="K326" s="422">
        <v>0</v>
      </c>
      <c r="L326" s="422">
        <v>620</v>
      </c>
      <c r="M326" s="251"/>
      <c r="N326" s="424">
        <v>650</v>
      </c>
      <c r="O326" s="422">
        <v>200</v>
      </c>
      <c r="P326" s="422">
        <v>0</v>
      </c>
      <c r="Q326" s="422">
        <v>850</v>
      </c>
      <c r="R326" s="403"/>
    </row>
    <row r="327" spans="1:18" x14ac:dyDescent="0.3">
      <c r="A327" s="446"/>
      <c r="B327" s="446"/>
      <c r="C327" s="446"/>
      <c r="D327" s="446"/>
      <c r="E327" s="446"/>
      <c r="F327" s="446"/>
      <c r="G327" s="446"/>
      <c r="H327" s="446"/>
      <c r="I327" s="251"/>
      <c r="J327" s="251"/>
      <c r="K327" s="251"/>
      <c r="L327" s="251"/>
      <c r="M327" s="251"/>
      <c r="N327" s="253"/>
      <c r="O327" s="251"/>
      <c r="P327" s="251"/>
      <c r="Q327" s="251"/>
      <c r="R327" s="403"/>
    </row>
    <row r="328" spans="1:18" ht="39.6" x14ac:dyDescent="0.3">
      <c r="A328" s="446"/>
      <c r="B328" s="446"/>
      <c r="C328" s="446"/>
      <c r="D328" s="446" t="s">
        <v>1121</v>
      </c>
      <c r="E328" s="446" t="s">
        <v>1122</v>
      </c>
      <c r="F328" s="446" t="s">
        <v>1122</v>
      </c>
      <c r="G328" s="343" t="str">
        <f>VLOOKUP(F328,class!A$1:B$460,2,FALSE)</f>
        <v>Shire County</v>
      </c>
      <c r="H328" s="343" t="str">
        <f>IFERROR(VLOOKUP(F328,classifications!A$3:C$333,3,FALSE),VLOOKUP(F328,classifications!I$2:K$28,3,FALSE))</f>
        <v>Predominantly Rural</v>
      </c>
      <c r="I328" s="422">
        <v>1780</v>
      </c>
      <c r="J328" s="422">
        <v>600</v>
      </c>
      <c r="K328" s="422">
        <v>0</v>
      </c>
      <c r="L328" s="422">
        <v>2380</v>
      </c>
      <c r="M328" s="251"/>
      <c r="N328" s="424">
        <v>1850</v>
      </c>
      <c r="O328" s="422">
        <v>590</v>
      </c>
      <c r="P328" s="422">
        <v>0</v>
      </c>
      <c r="Q328" s="422">
        <v>2440</v>
      </c>
      <c r="R328" s="403"/>
    </row>
    <row r="329" spans="1:18" ht="39.6" x14ac:dyDescent="0.3">
      <c r="A329" s="446"/>
      <c r="B329" s="446" t="s">
        <v>1123</v>
      </c>
      <c r="C329" s="446" t="s">
        <v>1124</v>
      </c>
      <c r="D329" s="446" t="s">
        <v>1125</v>
      </c>
      <c r="E329" s="446"/>
      <c r="F329" s="446" t="s">
        <v>1126</v>
      </c>
      <c r="G329" s="343" t="str">
        <f>VLOOKUP(F329,class!A$1:B$460,2,FALSE)</f>
        <v>Shire District</v>
      </c>
      <c r="H329" s="343" t="str">
        <f>IFERROR(VLOOKUP(F329,classifications!A$3:C$333,3,FALSE),VLOOKUP(F329,classifications!I$2:K$28,3,FALSE))</f>
        <v>Predominantly Rural</v>
      </c>
      <c r="I329" s="422">
        <v>250</v>
      </c>
      <c r="J329" s="422">
        <v>80</v>
      </c>
      <c r="K329" s="422">
        <v>0</v>
      </c>
      <c r="L329" s="422">
        <v>330</v>
      </c>
      <c r="M329" s="251"/>
      <c r="N329" s="424">
        <v>220</v>
      </c>
      <c r="O329" s="422">
        <v>90</v>
      </c>
      <c r="P329" s="422">
        <v>0</v>
      </c>
      <c r="Q329" s="422">
        <v>310</v>
      </c>
      <c r="R329" s="403"/>
    </row>
    <row r="330" spans="1:18" ht="39.6" x14ac:dyDescent="0.3">
      <c r="A330" s="446"/>
      <c r="B330" s="446" t="s">
        <v>1127</v>
      </c>
      <c r="C330" s="446" t="s">
        <v>1128</v>
      </c>
      <c r="D330" s="446" t="s">
        <v>1129</v>
      </c>
      <c r="E330" s="446"/>
      <c r="F330" s="446" t="s">
        <v>1130</v>
      </c>
      <c r="G330" s="343" t="str">
        <f>VLOOKUP(F330,class!A$1:B$460,2,FALSE)</f>
        <v>Shire District</v>
      </c>
      <c r="H330" s="343" t="str">
        <f>IFERROR(VLOOKUP(F330,classifications!A$3:C$333,3,FALSE),VLOOKUP(F330,classifications!I$2:K$28,3,FALSE))</f>
        <v>Predominantly Rural</v>
      </c>
      <c r="I330" s="422">
        <v>510</v>
      </c>
      <c r="J330" s="422">
        <v>280</v>
      </c>
      <c r="K330" s="422">
        <v>0</v>
      </c>
      <c r="L330" s="422">
        <v>800</v>
      </c>
      <c r="M330" s="251"/>
      <c r="N330" s="424">
        <v>410</v>
      </c>
      <c r="O330" s="422">
        <v>150</v>
      </c>
      <c r="P330" s="422">
        <v>0</v>
      </c>
      <c r="Q330" s="422">
        <v>550</v>
      </c>
      <c r="R330" s="403"/>
    </row>
    <row r="331" spans="1:18" ht="43.2" x14ac:dyDescent="0.3">
      <c r="A331" s="446"/>
      <c r="B331" s="446" t="s">
        <v>2005</v>
      </c>
      <c r="C331" s="446"/>
      <c r="D331" s="446" t="s">
        <v>2006</v>
      </c>
      <c r="E331" s="446"/>
      <c r="F331" s="446" t="s">
        <v>1990</v>
      </c>
      <c r="G331" s="343" t="str">
        <f>VLOOKUP(F331,class!A$1:B$460,2,FALSE)</f>
        <v>Shire District</v>
      </c>
      <c r="H331" s="343" t="str">
        <f>IFERROR(VLOOKUP(F331,classifications!A$3:C$333,3,FALSE),VLOOKUP(F331,classifications!I$2:K$28,3,FALSE))</f>
        <v>Predominantly Rural</v>
      </c>
      <c r="I331" s="422">
        <v>500</v>
      </c>
      <c r="J331" s="422">
        <v>100</v>
      </c>
      <c r="K331" s="422">
        <v>0</v>
      </c>
      <c r="L331" s="422">
        <v>590</v>
      </c>
      <c r="M331" s="251"/>
      <c r="N331" s="424">
        <v>560</v>
      </c>
      <c r="O331" s="422">
        <v>80</v>
      </c>
      <c r="P331" s="422">
        <v>0</v>
      </c>
      <c r="Q331" s="422">
        <v>630</v>
      </c>
      <c r="R331" s="403"/>
    </row>
    <row r="332" spans="1:18" ht="39.6" x14ac:dyDescent="0.3">
      <c r="A332" s="446"/>
      <c r="B332" s="446" t="s">
        <v>1131</v>
      </c>
      <c r="C332" s="446" t="s">
        <v>1132</v>
      </c>
      <c r="D332" s="446" t="s">
        <v>1133</v>
      </c>
      <c r="E332" s="446"/>
      <c r="F332" s="446" t="s">
        <v>1134</v>
      </c>
      <c r="G332" s="343" t="str">
        <f>VLOOKUP(F332,class!A$1:B$460,2,FALSE)</f>
        <v>Shire District</v>
      </c>
      <c r="H332" s="343" t="str">
        <f>IFERROR(VLOOKUP(F332,classifications!A$3:C$333,3,FALSE),VLOOKUP(F332,classifications!I$2:K$28,3,FALSE))</f>
        <v>Predominantly Rural</v>
      </c>
      <c r="I332" s="422">
        <v>520</v>
      </c>
      <c r="J332" s="422">
        <v>140</v>
      </c>
      <c r="K332" s="422">
        <v>0</v>
      </c>
      <c r="L332" s="422">
        <v>660</v>
      </c>
      <c r="M332" s="251"/>
      <c r="N332" s="424">
        <v>670</v>
      </c>
      <c r="O332" s="422">
        <v>280</v>
      </c>
      <c r="P332" s="422">
        <v>0</v>
      </c>
      <c r="Q332" s="422">
        <v>950</v>
      </c>
      <c r="R332" s="403"/>
    </row>
    <row r="333" spans="1:18" x14ac:dyDescent="0.3">
      <c r="A333" s="446"/>
      <c r="B333" s="446"/>
      <c r="C333" s="446"/>
      <c r="D333" s="446"/>
      <c r="E333" s="446"/>
      <c r="F333" s="446"/>
      <c r="G333" s="446"/>
      <c r="H333" s="446"/>
      <c r="I333" s="251"/>
      <c r="J333" s="251"/>
      <c r="K333" s="251"/>
      <c r="L333" s="251"/>
      <c r="M333" s="251"/>
      <c r="N333" s="253"/>
      <c r="O333" s="251"/>
      <c r="P333" s="251"/>
      <c r="Q333" s="251"/>
      <c r="R333" s="403"/>
    </row>
    <row r="334" spans="1:18" ht="52.8" x14ac:dyDescent="0.3">
      <c r="A334" s="446"/>
      <c r="B334" s="446"/>
      <c r="C334" s="446"/>
      <c r="D334" s="446" t="s">
        <v>1143</v>
      </c>
      <c r="E334" s="446" t="s">
        <v>1144</v>
      </c>
      <c r="F334" s="446" t="s">
        <v>1144</v>
      </c>
      <c r="G334" s="343" t="str">
        <f>VLOOKUP(F334,class!A$1:B$460,2,FALSE)</f>
        <v>Shire County</v>
      </c>
      <c r="H334" s="343" t="str">
        <f>IFERROR(VLOOKUP(F334,classifications!A$3:C$333,3,FALSE),VLOOKUP(F334,classifications!I$2:K$28,3,FALSE))</f>
        <v>Urban with Significant Rural</v>
      </c>
      <c r="I334" s="422">
        <v>2720</v>
      </c>
      <c r="J334" s="422">
        <v>650</v>
      </c>
      <c r="K334" s="422">
        <v>0</v>
      </c>
      <c r="L334" s="422">
        <v>3370</v>
      </c>
      <c r="M334" s="251"/>
      <c r="N334" s="424">
        <v>2760</v>
      </c>
      <c r="O334" s="422">
        <v>1160</v>
      </c>
      <c r="P334" s="422">
        <v>50</v>
      </c>
      <c r="Q334" s="422">
        <v>3960</v>
      </c>
      <c r="R334" s="403"/>
    </row>
    <row r="335" spans="1:18" ht="52.8" x14ac:dyDescent="0.3">
      <c r="A335" s="446"/>
      <c r="B335" s="446" t="s">
        <v>1145</v>
      </c>
      <c r="C335" s="446" t="s">
        <v>1146</v>
      </c>
      <c r="D335" s="446" t="s">
        <v>1147</v>
      </c>
      <c r="E335" s="446"/>
      <c r="F335" s="446" t="s">
        <v>1148</v>
      </c>
      <c r="G335" s="343" t="str">
        <f>VLOOKUP(F335,class!A$1:B$460,2,FALSE)</f>
        <v>Shire District</v>
      </c>
      <c r="H335" s="343" t="str">
        <f>IFERROR(VLOOKUP(F335,classifications!A$3:C$333,3,FALSE),VLOOKUP(F335,classifications!I$2:K$28,3,FALSE))</f>
        <v>Urban with Significant Rural</v>
      </c>
      <c r="I335" s="422">
        <v>180</v>
      </c>
      <c r="J335" s="422">
        <v>70</v>
      </c>
      <c r="K335" s="422">
        <v>0</v>
      </c>
      <c r="L335" s="422">
        <v>250</v>
      </c>
      <c r="M335" s="251"/>
      <c r="N335" s="424">
        <v>310</v>
      </c>
      <c r="O335" s="422">
        <v>240</v>
      </c>
      <c r="P335" s="422">
        <v>40</v>
      </c>
      <c r="Q335" s="422">
        <v>590</v>
      </c>
      <c r="R335" s="403"/>
    </row>
    <row r="336" spans="1:18" ht="52.8" x14ac:dyDescent="0.3">
      <c r="A336" s="446"/>
      <c r="B336" s="446" t="s">
        <v>1149</v>
      </c>
      <c r="C336" s="446" t="s">
        <v>1150</v>
      </c>
      <c r="D336" s="446" t="s">
        <v>1151</v>
      </c>
      <c r="E336" s="446"/>
      <c r="F336" s="446" t="s">
        <v>1152</v>
      </c>
      <c r="G336" s="343" t="str">
        <f>VLOOKUP(F336,class!A$1:B$460,2,FALSE)</f>
        <v>Shire District</v>
      </c>
      <c r="H336" s="343" t="str">
        <f>IFERROR(VLOOKUP(F336,classifications!A$3:C$333,3,FALSE),VLOOKUP(F336,classifications!I$2:K$28,3,FALSE))</f>
        <v>Urban with Significant Rural</v>
      </c>
      <c r="I336" s="422">
        <v>740</v>
      </c>
      <c r="J336" s="422">
        <v>20</v>
      </c>
      <c r="K336" s="422">
        <v>0</v>
      </c>
      <c r="L336" s="422">
        <v>760</v>
      </c>
      <c r="M336" s="251"/>
      <c r="N336" s="424">
        <v>710</v>
      </c>
      <c r="O336" s="422">
        <v>50</v>
      </c>
      <c r="P336" s="422">
        <v>10</v>
      </c>
      <c r="Q336" s="422">
        <v>770</v>
      </c>
      <c r="R336" s="403"/>
    </row>
    <row r="337" spans="1:18" ht="52.8" x14ac:dyDescent="0.3">
      <c r="A337" s="446"/>
      <c r="B337" s="446" t="s">
        <v>1153</v>
      </c>
      <c r="C337" s="446" t="s">
        <v>1154</v>
      </c>
      <c r="D337" s="446" t="s">
        <v>1155</v>
      </c>
      <c r="E337" s="446"/>
      <c r="F337" s="446" t="s">
        <v>1156</v>
      </c>
      <c r="G337" s="343" t="str">
        <f>VLOOKUP(F337,class!A$1:B$460,2,FALSE)</f>
        <v>Shire District</v>
      </c>
      <c r="H337" s="343" t="str">
        <f>IFERROR(VLOOKUP(F337,classifications!A$3:C$333,3,FALSE),VLOOKUP(F337,classifications!I$2:K$28,3,FALSE))</f>
        <v>Urban with Significant Rural</v>
      </c>
      <c r="I337" s="422">
        <v>530</v>
      </c>
      <c r="J337" s="422">
        <v>260</v>
      </c>
      <c r="K337" s="422">
        <v>0</v>
      </c>
      <c r="L337" s="422">
        <v>790</v>
      </c>
      <c r="M337" s="251"/>
      <c r="N337" s="424">
        <v>430</v>
      </c>
      <c r="O337" s="422">
        <v>380</v>
      </c>
      <c r="P337" s="422">
        <v>0</v>
      </c>
      <c r="Q337" s="422">
        <v>810</v>
      </c>
      <c r="R337" s="403"/>
    </row>
    <row r="338" spans="1:18" ht="43.2" x14ac:dyDescent="0.3">
      <c r="A338" s="446"/>
      <c r="B338" s="446" t="s">
        <v>1157</v>
      </c>
      <c r="C338" s="446" t="s">
        <v>1158</v>
      </c>
      <c r="D338" s="446" t="s">
        <v>1159</v>
      </c>
      <c r="E338" s="446"/>
      <c r="F338" s="446" t="s">
        <v>1160</v>
      </c>
      <c r="G338" s="343" t="str">
        <f>VLOOKUP(F338,class!A$1:B$460,2,FALSE)</f>
        <v>Shire District</v>
      </c>
      <c r="H338" s="343" t="str">
        <f>IFERROR(VLOOKUP(F338,classifications!A$3:C$333,3,FALSE),VLOOKUP(F338,classifications!I$2:K$28,3,FALSE))</f>
        <v>Predominantly Urban</v>
      </c>
      <c r="I338" s="423">
        <v>210</v>
      </c>
      <c r="J338" s="423">
        <v>60</v>
      </c>
      <c r="K338" s="423">
        <v>0</v>
      </c>
      <c r="L338" s="423">
        <v>270</v>
      </c>
      <c r="M338" s="251"/>
      <c r="N338" s="425">
        <v>190</v>
      </c>
      <c r="O338" s="423">
        <v>30</v>
      </c>
      <c r="P338" s="423">
        <v>0</v>
      </c>
      <c r="Q338" s="423">
        <v>220</v>
      </c>
      <c r="R338" s="403"/>
    </row>
    <row r="339" spans="1:18" ht="52.8" x14ac:dyDescent="0.3">
      <c r="A339" s="446"/>
      <c r="B339" s="446" t="s">
        <v>1161</v>
      </c>
      <c r="C339" s="446" t="s">
        <v>1162</v>
      </c>
      <c r="D339" s="446" t="s">
        <v>1163</v>
      </c>
      <c r="E339" s="446"/>
      <c r="F339" s="446" t="s">
        <v>1164</v>
      </c>
      <c r="G339" s="343" t="str">
        <f>VLOOKUP(F339,class!A$1:B$460,2,FALSE)</f>
        <v>Shire District</v>
      </c>
      <c r="H339" s="343" t="str">
        <f>IFERROR(VLOOKUP(F339,classifications!A$3:C$333,3,FALSE),VLOOKUP(F339,classifications!I$2:K$28,3,FALSE))</f>
        <v>Urban with Significant Rural</v>
      </c>
      <c r="I339" s="422">
        <v>320</v>
      </c>
      <c r="J339" s="422">
        <v>100</v>
      </c>
      <c r="K339" s="422">
        <v>0</v>
      </c>
      <c r="L339" s="422">
        <v>420</v>
      </c>
      <c r="M339" s="251"/>
      <c r="N339" s="424">
        <v>290</v>
      </c>
      <c r="O339" s="422">
        <v>140</v>
      </c>
      <c r="P339" s="422">
        <v>0</v>
      </c>
      <c r="Q339" s="422">
        <v>430</v>
      </c>
      <c r="R339" s="403"/>
    </row>
    <row r="340" spans="1:18" ht="52.8" x14ac:dyDescent="0.3">
      <c r="A340" s="446"/>
      <c r="B340" s="446" t="s">
        <v>1165</v>
      </c>
      <c r="C340" s="446" t="s">
        <v>1166</v>
      </c>
      <c r="D340" s="446" t="s">
        <v>1167</v>
      </c>
      <c r="E340" s="446"/>
      <c r="F340" s="446" t="s">
        <v>1168</v>
      </c>
      <c r="G340" s="343" t="str">
        <f>VLOOKUP(F340,class!A$1:B$460,2,FALSE)</f>
        <v>Shire District</v>
      </c>
      <c r="H340" s="343" t="str">
        <f>IFERROR(VLOOKUP(F340,classifications!A$3:C$333,3,FALSE),VLOOKUP(F340,classifications!I$2:K$28,3,FALSE))</f>
        <v>Urban with Significant Rural</v>
      </c>
      <c r="I340" s="422">
        <v>260</v>
      </c>
      <c r="J340" s="422">
        <v>30</v>
      </c>
      <c r="K340" s="422">
        <v>0</v>
      </c>
      <c r="L340" s="422">
        <v>300</v>
      </c>
      <c r="M340" s="251"/>
      <c r="N340" s="424">
        <v>380</v>
      </c>
      <c r="O340" s="422">
        <v>230</v>
      </c>
      <c r="P340" s="422">
        <v>0</v>
      </c>
      <c r="Q340" s="422">
        <v>610</v>
      </c>
      <c r="R340" s="403"/>
    </row>
    <row r="341" spans="1:18" ht="57.6" x14ac:dyDescent="0.3">
      <c r="A341" s="446"/>
      <c r="B341" s="446" t="s">
        <v>1169</v>
      </c>
      <c r="C341" s="446" t="s">
        <v>1170</v>
      </c>
      <c r="D341" s="446" t="s">
        <v>1171</v>
      </c>
      <c r="E341" s="446"/>
      <c r="F341" s="446" t="s">
        <v>1172</v>
      </c>
      <c r="G341" s="343" t="str">
        <f>VLOOKUP(F341,class!A$1:B$460,2,FALSE)</f>
        <v>Shire District</v>
      </c>
      <c r="H341" s="343" t="str">
        <f>IFERROR(VLOOKUP(F341,classifications!A$3:C$333,3,FALSE),VLOOKUP(F341,classifications!I$2:K$28,3,FALSE))</f>
        <v>Predominantly Rural</v>
      </c>
      <c r="I341" s="423">
        <v>120</v>
      </c>
      <c r="J341" s="423">
        <v>30</v>
      </c>
      <c r="K341" s="423">
        <v>0</v>
      </c>
      <c r="L341" s="423">
        <v>140</v>
      </c>
      <c r="M341" s="251"/>
      <c r="N341" s="424">
        <v>140</v>
      </c>
      <c r="O341" s="422">
        <v>10</v>
      </c>
      <c r="P341" s="422">
        <v>0</v>
      </c>
      <c r="Q341" s="422">
        <v>150</v>
      </c>
      <c r="R341" s="403"/>
    </row>
    <row r="342" spans="1:18" ht="39.6" x14ac:dyDescent="0.3">
      <c r="A342" s="446"/>
      <c r="B342" s="446" t="s">
        <v>1173</v>
      </c>
      <c r="C342" s="446" t="s">
        <v>1174</v>
      </c>
      <c r="D342" s="446" t="s">
        <v>1175</v>
      </c>
      <c r="E342" s="446"/>
      <c r="F342" s="446" t="s">
        <v>1176</v>
      </c>
      <c r="G342" s="343" t="str">
        <f>VLOOKUP(F342,class!A$1:B$460,2,FALSE)</f>
        <v>Shire District</v>
      </c>
      <c r="H342" s="343" t="str">
        <f>IFERROR(VLOOKUP(F342,classifications!A$3:C$333,3,FALSE),VLOOKUP(F342,classifications!I$2:K$28,3,FALSE))</f>
        <v>Predominantly Urban</v>
      </c>
      <c r="I342" s="422">
        <v>370</v>
      </c>
      <c r="J342" s="422">
        <v>70</v>
      </c>
      <c r="K342" s="422">
        <v>0</v>
      </c>
      <c r="L342" s="422">
        <v>440</v>
      </c>
      <c r="M342" s="251"/>
      <c r="N342" s="424">
        <v>310</v>
      </c>
      <c r="O342" s="422">
        <v>80</v>
      </c>
      <c r="P342" s="422">
        <v>0</v>
      </c>
      <c r="Q342" s="422">
        <v>390</v>
      </c>
      <c r="R342" s="403"/>
    </row>
    <row r="343" spans="1:18" x14ac:dyDescent="0.3">
      <c r="A343" s="446"/>
      <c r="B343" s="446"/>
      <c r="C343" s="446"/>
      <c r="D343" s="446"/>
      <c r="E343" s="446"/>
      <c r="F343" s="446"/>
      <c r="G343" s="446"/>
      <c r="H343" s="446"/>
      <c r="I343" s="251"/>
      <c r="J343" s="251"/>
      <c r="K343" s="251"/>
      <c r="L343" s="251"/>
      <c r="M343" s="251"/>
      <c r="N343" s="253"/>
      <c r="O343" s="251"/>
      <c r="P343" s="251"/>
      <c r="Q343" s="251"/>
      <c r="R343" s="403"/>
    </row>
    <row r="344" spans="1:18" ht="39.6" x14ac:dyDescent="0.3">
      <c r="A344" s="446"/>
      <c r="B344" s="446"/>
      <c r="C344" s="446"/>
      <c r="D344" s="446" t="s">
        <v>1177</v>
      </c>
      <c r="E344" s="446" t="s">
        <v>1178</v>
      </c>
      <c r="F344" s="446" t="s">
        <v>1178</v>
      </c>
      <c r="G344" s="343" t="str">
        <f>VLOOKUP(F344,class!A$1:B$460,2,FALSE)</f>
        <v>Shire County</v>
      </c>
      <c r="H344" s="343" t="str">
        <f>IFERROR(VLOOKUP(F344,classifications!A$3:C$333,3,FALSE),VLOOKUP(F344,classifications!I$2:K$28,3,FALSE))</f>
        <v>Predominantly Rural</v>
      </c>
      <c r="I344" s="422">
        <v>2710</v>
      </c>
      <c r="J344" s="422">
        <v>810</v>
      </c>
      <c r="K344" s="422">
        <v>40</v>
      </c>
      <c r="L344" s="422">
        <v>3560</v>
      </c>
      <c r="M344" s="251"/>
      <c r="N344" s="424">
        <v>1990</v>
      </c>
      <c r="O344" s="422">
        <v>620</v>
      </c>
      <c r="P344" s="422">
        <v>70</v>
      </c>
      <c r="Q344" s="422">
        <v>2680</v>
      </c>
      <c r="R344" s="403"/>
    </row>
    <row r="345" spans="1:18" ht="39.6" x14ac:dyDescent="0.3">
      <c r="A345" s="446"/>
      <c r="B345" s="446" t="s">
        <v>1179</v>
      </c>
      <c r="C345" s="446" t="s">
        <v>1180</v>
      </c>
      <c r="D345" s="446" t="s">
        <v>1181</v>
      </c>
      <c r="E345" s="446"/>
      <c r="F345" s="446" t="s">
        <v>1182</v>
      </c>
      <c r="G345" s="343" t="str">
        <f>VLOOKUP(F345,class!A$1:B$460,2,FALSE)</f>
        <v>Shire District</v>
      </c>
      <c r="H345" s="343" t="str">
        <f>IFERROR(VLOOKUP(F345,classifications!A$3:C$333,3,FALSE),VLOOKUP(F345,classifications!I$2:K$28,3,FALSE))</f>
        <v>Predominantly Rural</v>
      </c>
      <c r="I345" s="422">
        <v>560</v>
      </c>
      <c r="J345" s="422">
        <v>160</v>
      </c>
      <c r="K345" s="422">
        <v>20</v>
      </c>
      <c r="L345" s="422">
        <v>740</v>
      </c>
      <c r="M345" s="251"/>
      <c r="N345" s="424">
        <v>440</v>
      </c>
      <c r="O345" s="422">
        <v>120</v>
      </c>
      <c r="P345" s="422">
        <v>40</v>
      </c>
      <c r="Q345" s="422">
        <v>600</v>
      </c>
      <c r="R345" s="403"/>
    </row>
    <row r="346" spans="1:18" ht="39.6" x14ac:dyDescent="0.3">
      <c r="A346" s="446"/>
      <c r="B346" s="446" t="s">
        <v>2007</v>
      </c>
      <c r="C346" s="446"/>
      <c r="D346" s="446" t="s">
        <v>2008</v>
      </c>
      <c r="E346" s="446"/>
      <c r="F346" s="446" t="s">
        <v>1989</v>
      </c>
      <c r="G346" s="343" t="str">
        <f>VLOOKUP(F346,class!A$1:B$460,2,FALSE)</f>
        <v>Shire District</v>
      </c>
      <c r="H346" s="343" t="str">
        <f>IFERROR(VLOOKUP(F346,classifications!A$3:C$333,3,FALSE),VLOOKUP(F346,classifications!I$2:K$28,3,FALSE))</f>
        <v>Predominantly Rural</v>
      </c>
      <c r="I346" s="423">
        <v>490</v>
      </c>
      <c r="J346" s="423">
        <v>70</v>
      </c>
      <c r="K346" s="423">
        <v>0</v>
      </c>
      <c r="L346" s="423">
        <v>560</v>
      </c>
      <c r="M346" s="251"/>
      <c r="N346" s="424">
        <v>390</v>
      </c>
      <c r="O346" s="423">
        <v>110</v>
      </c>
      <c r="P346" s="423">
        <v>0</v>
      </c>
      <c r="Q346" s="423">
        <v>510</v>
      </c>
      <c r="R346" s="403"/>
    </row>
    <row r="347" spans="1:18" ht="39.6" x14ac:dyDescent="0.3">
      <c r="A347" s="446"/>
      <c r="B347" s="446" t="s">
        <v>1187</v>
      </c>
      <c r="C347" s="446" t="s">
        <v>1188</v>
      </c>
      <c r="D347" s="446" t="s">
        <v>1189</v>
      </c>
      <c r="E347" s="446"/>
      <c r="F347" s="446" t="s">
        <v>1190</v>
      </c>
      <c r="G347" s="343" t="str">
        <f>VLOOKUP(F347,class!A$1:B$460,2,FALSE)</f>
        <v>Shire District</v>
      </c>
      <c r="H347" s="343" t="str">
        <f>IFERROR(VLOOKUP(F347,classifications!A$3:C$333,3,FALSE),VLOOKUP(F347,classifications!I$2:K$28,3,FALSE))</f>
        <v>Predominantly Urban</v>
      </c>
      <c r="I347" s="422">
        <v>90</v>
      </c>
      <c r="J347" s="422">
        <v>0</v>
      </c>
      <c r="K347" s="422">
        <v>0</v>
      </c>
      <c r="L347" s="422">
        <v>90</v>
      </c>
      <c r="M347" s="251"/>
      <c r="N347" s="424">
        <v>50</v>
      </c>
      <c r="O347" s="422">
        <v>0</v>
      </c>
      <c r="P347" s="422">
        <v>20</v>
      </c>
      <c r="Q347" s="422">
        <v>70</v>
      </c>
      <c r="R347" s="403"/>
    </row>
    <row r="348" spans="1:18" ht="39.6" x14ac:dyDescent="0.3">
      <c r="A348" s="446"/>
      <c r="B348" s="446" t="s">
        <v>1191</v>
      </c>
      <c r="C348" s="446" t="s">
        <v>1192</v>
      </c>
      <c r="D348" s="446" t="s">
        <v>1193</v>
      </c>
      <c r="E348" s="446"/>
      <c r="F348" s="446" t="s">
        <v>1194</v>
      </c>
      <c r="G348" s="343" t="str">
        <f>VLOOKUP(F348,class!A$1:B$460,2,FALSE)</f>
        <v>Shire District</v>
      </c>
      <c r="H348" s="343" t="str">
        <f>IFERROR(VLOOKUP(F348,classifications!A$3:C$333,3,FALSE),VLOOKUP(F348,classifications!I$2:K$28,3,FALSE))</f>
        <v>Predominantly Rural</v>
      </c>
      <c r="I348" s="422">
        <v>1040</v>
      </c>
      <c r="J348" s="422">
        <v>320</v>
      </c>
      <c r="K348" s="422">
        <v>20</v>
      </c>
      <c r="L348" s="422">
        <v>1380</v>
      </c>
      <c r="M348" s="251"/>
      <c r="N348" s="424">
        <v>640</v>
      </c>
      <c r="O348" s="422">
        <v>220</v>
      </c>
      <c r="P348" s="422">
        <v>0</v>
      </c>
      <c r="Q348" s="422">
        <v>860</v>
      </c>
      <c r="R348" s="403"/>
    </row>
    <row r="349" spans="1:18" ht="39.6" x14ac:dyDescent="0.3">
      <c r="A349" s="446"/>
      <c r="B349" s="446" t="s">
        <v>2009</v>
      </c>
      <c r="C349" s="446"/>
      <c r="D349" s="446" t="s">
        <v>2010</v>
      </c>
      <c r="E349" s="446"/>
      <c r="F349" s="446" t="s">
        <v>1988</v>
      </c>
      <c r="G349" s="343" t="str">
        <f>VLOOKUP(F349,class!A$1:B$460,2,FALSE)</f>
        <v>Shire District</v>
      </c>
      <c r="H349" s="343" t="str">
        <f>IFERROR(VLOOKUP(F349,classifications!A$3:C$333,3,FALSE),VLOOKUP(F349,classifications!I$2:K$28,3,FALSE))</f>
        <v>Predominantly Rural</v>
      </c>
      <c r="I349" s="422">
        <v>540</v>
      </c>
      <c r="J349" s="422">
        <v>250</v>
      </c>
      <c r="K349" s="422">
        <v>0</v>
      </c>
      <c r="L349" s="422">
        <v>790</v>
      </c>
      <c r="M349" s="251"/>
      <c r="N349" s="424">
        <v>480</v>
      </c>
      <c r="O349" s="422">
        <v>170</v>
      </c>
      <c r="P349" s="422">
        <v>0</v>
      </c>
      <c r="Q349" s="422">
        <v>650</v>
      </c>
      <c r="R349" s="403"/>
    </row>
    <row r="350" spans="1:18" x14ac:dyDescent="0.3">
      <c r="A350" s="446"/>
      <c r="B350" s="446"/>
      <c r="C350" s="446"/>
      <c r="D350" s="446"/>
      <c r="E350" s="446"/>
      <c r="F350" s="446"/>
      <c r="G350" s="446"/>
      <c r="H350" s="446"/>
      <c r="I350" s="251"/>
      <c r="J350" s="251"/>
      <c r="K350" s="251"/>
      <c r="L350" s="251"/>
      <c r="M350" s="251"/>
      <c r="N350" s="253"/>
      <c r="O350" s="251"/>
      <c r="P350" s="251"/>
      <c r="Q350" s="251"/>
      <c r="R350" s="403"/>
    </row>
    <row r="351" spans="1:18" ht="39.6" x14ac:dyDescent="0.3">
      <c r="A351" s="446"/>
      <c r="B351" s="446"/>
      <c r="C351" s="446"/>
      <c r="D351" s="446" t="s">
        <v>1207</v>
      </c>
      <c r="E351" s="446" t="s">
        <v>1208</v>
      </c>
      <c r="F351" s="446" t="s">
        <v>1208</v>
      </c>
      <c r="G351" s="343" t="str">
        <f>VLOOKUP(F351,class!A$1:B$460,2,FALSE)</f>
        <v>Shire County</v>
      </c>
      <c r="H351" s="343" t="str">
        <f>IFERROR(VLOOKUP(F351,classifications!A$3:C$333,3,FALSE),VLOOKUP(F351,classifications!I$2:K$28,3,FALSE))</f>
        <v>Predominantly Urban</v>
      </c>
      <c r="I351" s="422">
        <v>2420</v>
      </c>
      <c r="J351" s="422">
        <v>450</v>
      </c>
      <c r="K351" s="422">
        <v>60</v>
      </c>
      <c r="L351" s="422">
        <v>2930</v>
      </c>
      <c r="M351" s="251"/>
      <c r="N351" s="424">
        <v>2620</v>
      </c>
      <c r="O351" s="422">
        <v>870</v>
      </c>
      <c r="P351" s="422">
        <v>110</v>
      </c>
      <c r="Q351" s="422">
        <v>3600</v>
      </c>
      <c r="R351" s="403"/>
    </row>
    <row r="352" spans="1:18" ht="39.6" x14ac:dyDescent="0.3">
      <c r="A352" s="446"/>
      <c r="B352" s="446" t="s">
        <v>1209</v>
      </c>
      <c r="C352" s="446" t="s">
        <v>1210</v>
      </c>
      <c r="D352" s="446" t="s">
        <v>1211</v>
      </c>
      <c r="E352" s="446"/>
      <c r="F352" s="446" t="s">
        <v>1212</v>
      </c>
      <c r="G352" s="343" t="str">
        <f>VLOOKUP(F352,class!A$1:B$460,2,FALSE)</f>
        <v>Shire District</v>
      </c>
      <c r="H352" s="343" t="str">
        <f>IFERROR(VLOOKUP(F352,classifications!A$3:C$333,3,FALSE),VLOOKUP(F352,classifications!I$2:K$28,3,FALSE))</f>
        <v>Predominantly Urban</v>
      </c>
      <c r="I352" s="422">
        <v>330</v>
      </c>
      <c r="J352" s="422">
        <v>10</v>
      </c>
      <c r="K352" s="422">
        <v>0</v>
      </c>
      <c r="L352" s="422">
        <v>340</v>
      </c>
      <c r="M352" s="251"/>
      <c r="N352" s="424">
        <v>260</v>
      </c>
      <c r="O352" s="422">
        <v>100</v>
      </c>
      <c r="P352" s="422">
        <v>0</v>
      </c>
      <c r="Q352" s="422">
        <v>350</v>
      </c>
      <c r="R352" s="403"/>
    </row>
    <row r="353" spans="1:18" ht="39.6" x14ac:dyDescent="0.3">
      <c r="A353" s="446"/>
      <c r="B353" s="446" t="s">
        <v>1213</v>
      </c>
      <c r="C353" s="446" t="s">
        <v>1214</v>
      </c>
      <c r="D353" s="446" t="s">
        <v>1215</v>
      </c>
      <c r="E353" s="446"/>
      <c r="F353" s="446" t="s">
        <v>1216</v>
      </c>
      <c r="G353" s="343" t="str">
        <f>VLOOKUP(F353,class!A$1:B$460,2,FALSE)</f>
        <v>Shire District</v>
      </c>
      <c r="H353" s="343" t="str">
        <f>IFERROR(VLOOKUP(F353,classifications!A$3:C$333,3,FALSE),VLOOKUP(F353,classifications!I$2:K$28,3,FALSE))</f>
        <v>Predominantly Urban</v>
      </c>
      <c r="I353" s="422">
        <v>140</v>
      </c>
      <c r="J353" s="422">
        <v>40</v>
      </c>
      <c r="K353" s="422">
        <v>0</v>
      </c>
      <c r="L353" s="422">
        <v>180</v>
      </c>
      <c r="M353" s="251"/>
      <c r="N353" s="424">
        <v>90</v>
      </c>
      <c r="O353" s="422">
        <v>0</v>
      </c>
      <c r="P353" s="422">
        <v>0</v>
      </c>
      <c r="Q353" s="422">
        <v>90</v>
      </c>
      <c r="R353" s="403"/>
    </row>
    <row r="354" spans="1:18" ht="39.6" x14ac:dyDescent="0.3">
      <c r="A354" s="446"/>
      <c r="B354" s="446" t="s">
        <v>1217</v>
      </c>
      <c r="C354" s="446" t="s">
        <v>1218</v>
      </c>
      <c r="D354" s="446" t="s">
        <v>1219</v>
      </c>
      <c r="E354" s="446"/>
      <c r="F354" s="446" t="s">
        <v>1220</v>
      </c>
      <c r="G354" s="343" t="str">
        <f>VLOOKUP(F354,class!A$1:B$460,2,FALSE)</f>
        <v>Shire District</v>
      </c>
      <c r="H354" s="343" t="str">
        <f>IFERROR(VLOOKUP(F354,classifications!A$3:C$333,3,FALSE),VLOOKUP(F354,classifications!I$2:K$28,3,FALSE))</f>
        <v>Predominantly Urban</v>
      </c>
      <c r="I354" s="422">
        <v>420</v>
      </c>
      <c r="J354" s="422">
        <v>150</v>
      </c>
      <c r="K354" s="422">
        <v>0</v>
      </c>
      <c r="L354" s="422">
        <v>570</v>
      </c>
      <c r="M354" s="251"/>
      <c r="N354" s="424">
        <v>410</v>
      </c>
      <c r="O354" s="422">
        <v>130</v>
      </c>
      <c r="P354" s="422">
        <v>0</v>
      </c>
      <c r="Q354" s="422">
        <v>540</v>
      </c>
      <c r="R354" s="403"/>
    </row>
    <row r="355" spans="1:18" ht="52.8" x14ac:dyDescent="0.3">
      <c r="A355" s="446"/>
      <c r="B355" s="446" t="s">
        <v>1221</v>
      </c>
      <c r="C355" s="446" t="s">
        <v>1222</v>
      </c>
      <c r="D355" s="446" t="s">
        <v>1223</v>
      </c>
      <c r="E355" s="446"/>
      <c r="F355" s="446" t="s">
        <v>1224</v>
      </c>
      <c r="G355" s="343" t="str">
        <f>VLOOKUP(F355,class!A$1:B$460,2,FALSE)</f>
        <v>Shire District</v>
      </c>
      <c r="H355" s="343" t="str">
        <f>IFERROR(VLOOKUP(F355,classifications!A$3:C$333,3,FALSE),VLOOKUP(F355,classifications!I$2:K$28,3,FALSE))</f>
        <v>Urban with Significant Rural</v>
      </c>
      <c r="I355" s="422">
        <v>70</v>
      </c>
      <c r="J355" s="422">
        <v>10</v>
      </c>
      <c r="K355" s="422">
        <v>0</v>
      </c>
      <c r="L355" s="422">
        <v>90</v>
      </c>
      <c r="M355" s="251"/>
      <c r="N355" s="424">
        <v>70</v>
      </c>
      <c r="O355" s="422">
        <v>0</v>
      </c>
      <c r="P355" s="422">
        <v>0</v>
      </c>
      <c r="Q355" s="422">
        <v>70</v>
      </c>
      <c r="R355" s="403"/>
    </row>
    <row r="356" spans="1:18" ht="43.2" x14ac:dyDescent="0.3">
      <c r="A356" s="446"/>
      <c r="B356" s="446" t="s">
        <v>1225</v>
      </c>
      <c r="C356" s="446" t="s">
        <v>1226</v>
      </c>
      <c r="D356" s="446" t="s">
        <v>1227</v>
      </c>
      <c r="E356" s="446"/>
      <c r="F356" s="446" t="s">
        <v>1228</v>
      </c>
      <c r="G356" s="343" t="str">
        <f>VLOOKUP(F356,class!A$1:B$460,2,FALSE)</f>
        <v>Shire District</v>
      </c>
      <c r="H356" s="343" t="str">
        <f>IFERROR(VLOOKUP(F356,classifications!A$3:C$333,3,FALSE),VLOOKUP(F356,classifications!I$2:K$28,3,FALSE))</f>
        <v>Predominantly Urban</v>
      </c>
      <c r="I356" s="422">
        <v>250</v>
      </c>
      <c r="J356" s="422">
        <v>50</v>
      </c>
      <c r="K356" s="422">
        <v>30</v>
      </c>
      <c r="L356" s="422">
        <v>330</v>
      </c>
      <c r="M356" s="251"/>
      <c r="N356" s="424">
        <v>530</v>
      </c>
      <c r="O356" s="422">
        <v>60</v>
      </c>
      <c r="P356" s="422">
        <v>60</v>
      </c>
      <c r="Q356" s="422">
        <v>640</v>
      </c>
      <c r="R356" s="403"/>
    </row>
    <row r="357" spans="1:18" ht="39.6" x14ac:dyDescent="0.3">
      <c r="A357" s="446"/>
      <c r="B357" s="446" t="s">
        <v>1229</v>
      </c>
      <c r="C357" s="446" t="s">
        <v>1230</v>
      </c>
      <c r="D357" s="446" t="s">
        <v>1231</v>
      </c>
      <c r="E357" s="446"/>
      <c r="F357" s="446" t="s">
        <v>1232</v>
      </c>
      <c r="G357" s="343" t="str">
        <f>VLOOKUP(F357,class!A$1:B$460,2,FALSE)</f>
        <v>Shire District</v>
      </c>
      <c r="H357" s="343" t="str">
        <f>IFERROR(VLOOKUP(F357,classifications!A$3:C$333,3,FALSE),VLOOKUP(F357,classifications!I$2:K$28,3,FALSE))</f>
        <v>Predominantly Urban</v>
      </c>
      <c r="I357" s="422">
        <v>230</v>
      </c>
      <c r="J357" s="422">
        <v>20</v>
      </c>
      <c r="K357" s="422">
        <v>0</v>
      </c>
      <c r="L357" s="422">
        <v>240</v>
      </c>
      <c r="M357" s="251"/>
      <c r="N357" s="424">
        <v>280</v>
      </c>
      <c r="O357" s="422">
        <v>50</v>
      </c>
      <c r="P357" s="422">
        <v>0</v>
      </c>
      <c r="Q357" s="422">
        <v>330</v>
      </c>
      <c r="R357" s="403"/>
    </row>
    <row r="358" spans="1:18" ht="39.6" x14ac:dyDescent="0.3">
      <c r="A358" s="446"/>
      <c r="B358" s="446" t="s">
        <v>1233</v>
      </c>
      <c r="C358" s="446" t="s">
        <v>1234</v>
      </c>
      <c r="D358" s="446" t="s">
        <v>1235</v>
      </c>
      <c r="E358" s="446"/>
      <c r="F358" s="446" t="s">
        <v>1236</v>
      </c>
      <c r="G358" s="343" t="str">
        <f>VLOOKUP(F358,class!A$1:B$460,2,FALSE)</f>
        <v>Shire District</v>
      </c>
      <c r="H358" s="343" t="str">
        <f>IFERROR(VLOOKUP(F358,classifications!A$3:C$333,3,FALSE),VLOOKUP(F358,classifications!I$2:K$28,3,FALSE))</f>
        <v>Predominantly Urban</v>
      </c>
      <c r="I358" s="422">
        <v>40</v>
      </c>
      <c r="J358" s="422">
        <v>0</v>
      </c>
      <c r="K358" s="422">
        <v>0</v>
      </c>
      <c r="L358" s="422">
        <v>40</v>
      </c>
      <c r="M358" s="251"/>
      <c r="N358" s="424">
        <v>180</v>
      </c>
      <c r="O358" s="422">
        <v>100</v>
      </c>
      <c r="P358" s="422">
        <v>0</v>
      </c>
      <c r="Q358" s="422">
        <v>280</v>
      </c>
      <c r="R358" s="403"/>
    </row>
    <row r="359" spans="1:18" ht="39.6" x14ac:dyDescent="0.3">
      <c r="A359" s="446"/>
      <c r="B359" s="446" t="s">
        <v>1237</v>
      </c>
      <c r="C359" s="446" t="s">
        <v>1238</v>
      </c>
      <c r="D359" s="446" t="s">
        <v>1239</v>
      </c>
      <c r="E359" s="446"/>
      <c r="F359" s="446" t="s">
        <v>1240</v>
      </c>
      <c r="G359" s="343" t="str">
        <f>VLOOKUP(F359,class!A$1:B$460,2,FALSE)</f>
        <v>Shire District</v>
      </c>
      <c r="H359" s="343" t="str">
        <f>IFERROR(VLOOKUP(F359,classifications!A$3:C$333,3,FALSE),VLOOKUP(F359,classifications!I$2:K$28,3,FALSE))</f>
        <v>Predominantly Urban</v>
      </c>
      <c r="I359" s="422">
        <v>160</v>
      </c>
      <c r="J359" s="422">
        <v>60</v>
      </c>
      <c r="K359" s="422">
        <v>0</v>
      </c>
      <c r="L359" s="422">
        <v>220</v>
      </c>
      <c r="M359" s="251"/>
      <c r="N359" s="424">
        <v>140</v>
      </c>
      <c r="O359" s="422">
        <v>120</v>
      </c>
      <c r="P359" s="422">
        <v>0</v>
      </c>
      <c r="Q359" s="422">
        <v>260</v>
      </c>
      <c r="R359" s="403"/>
    </row>
    <row r="360" spans="1:18" ht="52.8" x14ac:dyDescent="0.3">
      <c r="A360" s="446"/>
      <c r="B360" s="446" t="s">
        <v>1241</v>
      </c>
      <c r="C360" s="446" t="s">
        <v>1242</v>
      </c>
      <c r="D360" s="446" t="s">
        <v>1243</v>
      </c>
      <c r="E360" s="446"/>
      <c r="F360" s="446" t="s">
        <v>1244</v>
      </c>
      <c r="G360" s="343" t="str">
        <f>VLOOKUP(F360,class!A$1:B$460,2,FALSE)</f>
        <v>Shire District</v>
      </c>
      <c r="H360" s="343" t="str">
        <f>IFERROR(VLOOKUP(F360,classifications!A$3:C$333,3,FALSE),VLOOKUP(F360,classifications!I$2:K$28,3,FALSE))</f>
        <v>Urban with Significant Rural</v>
      </c>
      <c r="I360" s="422">
        <v>120</v>
      </c>
      <c r="J360" s="422">
        <v>20</v>
      </c>
      <c r="K360" s="422">
        <v>0</v>
      </c>
      <c r="L360" s="422">
        <v>140</v>
      </c>
      <c r="M360" s="251"/>
      <c r="N360" s="424">
        <v>180</v>
      </c>
      <c r="O360" s="422">
        <v>50</v>
      </c>
      <c r="P360" s="422">
        <v>0</v>
      </c>
      <c r="Q360" s="422">
        <v>230</v>
      </c>
      <c r="R360" s="403"/>
    </row>
    <row r="361" spans="1:18" ht="39.6" x14ac:dyDescent="0.3">
      <c r="A361" s="446"/>
      <c r="B361" s="446" t="s">
        <v>1245</v>
      </c>
      <c r="C361" s="446" t="s">
        <v>1246</v>
      </c>
      <c r="D361" s="446" t="s">
        <v>1247</v>
      </c>
      <c r="E361" s="446"/>
      <c r="F361" s="446" t="s">
        <v>1248</v>
      </c>
      <c r="G361" s="343" t="str">
        <f>VLOOKUP(F361,class!A$1:B$460,2,FALSE)</f>
        <v>Shire District</v>
      </c>
      <c r="H361" s="343" t="str">
        <f>IFERROR(VLOOKUP(F361,classifications!A$3:C$333,3,FALSE),VLOOKUP(F361,classifications!I$2:K$28,3,FALSE))</f>
        <v>Predominantly Rural</v>
      </c>
      <c r="I361" s="422">
        <v>400</v>
      </c>
      <c r="J361" s="422">
        <v>90</v>
      </c>
      <c r="K361" s="422">
        <v>20</v>
      </c>
      <c r="L361" s="422">
        <v>510</v>
      </c>
      <c r="M361" s="251"/>
      <c r="N361" s="424">
        <v>360</v>
      </c>
      <c r="O361" s="422">
        <v>160</v>
      </c>
      <c r="P361" s="422">
        <v>10</v>
      </c>
      <c r="Q361" s="422">
        <v>520</v>
      </c>
      <c r="R361" s="403"/>
    </row>
    <row r="362" spans="1:18" ht="39.6" x14ac:dyDescent="0.3">
      <c r="A362" s="446"/>
      <c r="B362" s="446" t="s">
        <v>1249</v>
      </c>
      <c r="C362" s="446" t="s">
        <v>1250</v>
      </c>
      <c r="D362" s="446" t="s">
        <v>1251</v>
      </c>
      <c r="E362" s="446"/>
      <c r="F362" s="446" t="s">
        <v>1252</v>
      </c>
      <c r="G362" s="343" t="str">
        <f>VLOOKUP(F362,class!A$1:B$460,2,FALSE)</f>
        <v>Shire District</v>
      </c>
      <c r="H362" s="343" t="str">
        <f>IFERROR(VLOOKUP(F362,classifications!A$3:C$333,3,FALSE),VLOOKUP(F362,classifications!I$2:K$28,3,FALSE))</f>
        <v>Predominantly Urban</v>
      </c>
      <c r="I362" s="422">
        <v>270</v>
      </c>
      <c r="J362" s="422">
        <v>10</v>
      </c>
      <c r="K362" s="422">
        <v>0</v>
      </c>
      <c r="L362" s="422">
        <v>290</v>
      </c>
      <c r="M362" s="251"/>
      <c r="N362" s="424">
        <v>130</v>
      </c>
      <c r="O362" s="422">
        <v>100</v>
      </c>
      <c r="P362" s="422">
        <v>50</v>
      </c>
      <c r="Q362" s="422">
        <v>270</v>
      </c>
      <c r="R362" s="403"/>
    </row>
    <row r="363" spans="1:18" x14ac:dyDescent="0.3">
      <c r="A363" s="446"/>
      <c r="B363" s="446"/>
      <c r="C363" s="446"/>
      <c r="D363" s="446"/>
      <c r="E363" s="446"/>
      <c r="F363" s="446"/>
      <c r="G363" s="446"/>
      <c r="H363" s="446"/>
      <c r="I363" s="251"/>
      <c r="J363" s="251"/>
      <c r="K363" s="251"/>
      <c r="L363" s="251"/>
      <c r="M363" s="251"/>
      <c r="N363" s="253"/>
      <c r="O363" s="251"/>
      <c r="P363" s="251"/>
      <c r="Q363" s="251"/>
      <c r="R363" s="403"/>
    </row>
    <row r="364" spans="1:18" ht="52.8" x14ac:dyDescent="0.3">
      <c r="A364" s="446"/>
      <c r="B364" s="446"/>
      <c r="C364" s="446"/>
      <c r="D364" s="446" t="s">
        <v>1253</v>
      </c>
      <c r="E364" s="446" t="s">
        <v>1254</v>
      </c>
      <c r="F364" s="446" t="s">
        <v>1254</v>
      </c>
      <c r="G364" s="343" t="str">
        <f>VLOOKUP(F364,class!A$1:B$460,2,FALSE)</f>
        <v>Shire County</v>
      </c>
      <c r="H364" s="343" t="str">
        <f>IFERROR(VLOOKUP(F364,classifications!A$3:C$333,3,FALSE),VLOOKUP(F364,classifications!I$2:K$28,3,FALSE))</f>
        <v>Urban with Significant Rural</v>
      </c>
      <c r="I364" s="422">
        <v>3080</v>
      </c>
      <c r="J364" s="422">
        <v>1150</v>
      </c>
      <c r="K364" s="422">
        <v>0</v>
      </c>
      <c r="L364" s="422">
        <v>4230</v>
      </c>
      <c r="M364" s="251"/>
      <c r="N364" s="424">
        <v>2740</v>
      </c>
      <c r="O364" s="422">
        <v>880</v>
      </c>
      <c r="P364" s="422">
        <v>0</v>
      </c>
      <c r="Q364" s="422">
        <v>3620</v>
      </c>
      <c r="R364" s="403"/>
    </row>
    <row r="365" spans="1:18" ht="43.2" x14ac:dyDescent="0.3">
      <c r="A365" s="446"/>
      <c r="B365" s="446" t="s">
        <v>1255</v>
      </c>
      <c r="C365" s="446" t="s">
        <v>1256</v>
      </c>
      <c r="D365" s="446" t="s">
        <v>1257</v>
      </c>
      <c r="E365" s="446"/>
      <c r="F365" s="446" t="s">
        <v>1258</v>
      </c>
      <c r="G365" s="343" t="str">
        <f>VLOOKUP(F365,class!A$1:B$460,2,FALSE)</f>
        <v>Shire District</v>
      </c>
      <c r="H365" s="343" t="str">
        <f>IFERROR(VLOOKUP(F365,classifications!A$3:C$333,3,FALSE),VLOOKUP(F365,classifications!I$2:K$28,3,FALSE))</f>
        <v>Predominantly Rural</v>
      </c>
      <c r="I365" s="422">
        <v>110</v>
      </c>
      <c r="J365" s="422">
        <v>10</v>
      </c>
      <c r="K365" s="422">
        <v>0</v>
      </c>
      <c r="L365" s="422">
        <v>120</v>
      </c>
      <c r="M365" s="251"/>
      <c r="N365" s="424">
        <v>270</v>
      </c>
      <c r="O365" s="422">
        <v>30</v>
      </c>
      <c r="P365" s="422">
        <v>0</v>
      </c>
      <c r="Q365" s="422">
        <v>290</v>
      </c>
      <c r="R365" s="403"/>
    </row>
    <row r="366" spans="1:18" ht="57.6" x14ac:dyDescent="0.3">
      <c r="A366" s="446"/>
      <c r="B366" s="446" t="s">
        <v>1259</v>
      </c>
      <c r="C366" s="446" t="s">
        <v>1260</v>
      </c>
      <c r="D366" s="446" t="s">
        <v>1261</v>
      </c>
      <c r="E366" s="446"/>
      <c r="F366" s="446" t="s">
        <v>1262</v>
      </c>
      <c r="G366" s="343" t="str">
        <f>VLOOKUP(F366,class!A$1:B$460,2,FALSE)</f>
        <v>Shire District</v>
      </c>
      <c r="H366" s="343" t="str">
        <f>IFERROR(VLOOKUP(F366,classifications!A$3:C$333,3,FALSE),VLOOKUP(F366,classifications!I$2:K$28,3,FALSE))</f>
        <v>Predominantly Urban</v>
      </c>
      <c r="I366" s="422">
        <v>900</v>
      </c>
      <c r="J366" s="422">
        <v>210</v>
      </c>
      <c r="K366" s="422">
        <v>0</v>
      </c>
      <c r="L366" s="422">
        <v>1100</v>
      </c>
      <c r="M366" s="251"/>
      <c r="N366" s="424">
        <v>460</v>
      </c>
      <c r="O366" s="422">
        <v>100</v>
      </c>
      <c r="P366" s="422">
        <v>0</v>
      </c>
      <c r="Q366" s="422">
        <v>560</v>
      </c>
      <c r="R366" s="403"/>
    </row>
    <row r="367" spans="1:18" ht="39.6" x14ac:dyDescent="0.3">
      <c r="A367" s="446"/>
      <c r="B367" s="446" t="s">
        <v>1263</v>
      </c>
      <c r="C367" s="446" t="s">
        <v>1264</v>
      </c>
      <c r="D367" s="446" t="s">
        <v>1265</v>
      </c>
      <c r="E367" s="446"/>
      <c r="F367" s="446" t="s">
        <v>1266</v>
      </c>
      <c r="G367" s="343" t="str">
        <f>VLOOKUP(F367,class!A$1:B$460,2,FALSE)</f>
        <v>Shire District</v>
      </c>
      <c r="H367" s="343" t="str">
        <f>IFERROR(VLOOKUP(F367,classifications!A$3:C$333,3,FALSE),VLOOKUP(F367,classifications!I$2:K$28,3,FALSE))</f>
        <v>Predominantly Urban</v>
      </c>
      <c r="I367" s="422">
        <v>510</v>
      </c>
      <c r="J367" s="422">
        <v>160</v>
      </c>
      <c r="K367" s="422">
        <v>0</v>
      </c>
      <c r="L367" s="422">
        <v>660</v>
      </c>
      <c r="M367" s="251"/>
      <c r="N367" s="424">
        <v>630</v>
      </c>
      <c r="O367" s="422">
        <v>130</v>
      </c>
      <c r="P367" s="422">
        <v>0</v>
      </c>
      <c r="Q367" s="422">
        <v>760</v>
      </c>
      <c r="R367" s="403"/>
    </row>
    <row r="368" spans="1:18" ht="39.6" x14ac:dyDescent="0.3">
      <c r="A368" s="446"/>
      <c r="B368" s="446" t="s">
        <v>1267</v>
      </c>
      <c r="C368" s="446" t="s">
        <v>1268</v>
      </c>
      <c r="D368" s="446" t="s">
        <v>1269</v>
      </c>
      <c r="E368" s="446"/>
      <c r="F368" s="446" t="s">
        <v>1270</v>
      </c>
      <c r="G368" s="343" t="str">
        <f>VLOOKUP(F368,class!A$1:B$460,2,FALSE)</f>
        <v>Shire District</v>
      </c>
      <c r="H368" s="343" t="str">
        <f>IFERROR(VLOOKUP(F368,classifications!A$3:C$333,3,FALSE),VLOOKUP(F368,classifications!I$2:K$28,3,FALSE))</f>
        <v>Predominantly Rural</v>
      </c>
      <c r="I368" s="422">
        <v>1190</v>
      </c>
      <c r="J368" s="422">
        <v>500</v>
      </c>
      <c r="K368" s="422">
        <v>0</v>
      </c>
      <c r="L368" s="422">
        <v>1690</v>
      </c>
      <c r="M368" s="251"/>
      <c r="N368" s="424">
        <v>920</v>
      </c>
      <c r="O368" s="422">
        <v>360</v>
      </c>
      <c r="P368" s="422">
        <v>0</v>
      </c>
      <c r="Q368" s="422">
        <v>1270</v>
      </c>
      <c r="R368" s="403"/>
    </row>
    <row r="369" spans="1:18" ht="39.6" x14ac:dyDescent="0.3">
      <c r="A369" s="446"/>
      <c r="B369" s="446" t="s">
        <v>1271</v>
      </c>
      <c r="C369" s="446" t="s">
        <v>1272</v>
      </c>
      <c r="D369" s="446" t="s">
        <v>1273</v>
      </c>
      <c r="E369" s="446"/>
      <c r="F369" s="446" t="s">
        <v>1274</v>
      </c>
      <c r="G369" s="343" t="str">
        <f>VLOOKUP(F369,class!A$1:B$460,2,FALSE)</f>
        <v>Shire District</v>
      </c>
      <c r="H369" s="343" t="str">
        <f>IFERROR(VLOOKUP(F369,classifications!A$3:C$333,3,FALSE),VLOOKUP(F369,classifications!I$2:K$28,3,FALSE))</f>
        <v>Predominantly Urban</v>
      </c>
      <c r="I369" s="422">
        <v>380</v>
      </c>
      <c r="J369" s="422">
        <v>270</v>
      </c>
      <c r="K369" s="422">
        <v>0</v>
      </c>
      <c r="L369" s="422">
        <v>650</v>
      </c>
      <c r="M369" s="251"/>
      <c r="N369" s="424">
        <v>470</v>
      </c>
      <c r="O369" s="422">
        <v>260</v>
      </c>
      <c r="P369" s="422">
        <v>0</v>
      </c>
      <c r="Q369" s="422">
        <v>730</v>
      </c>
      <c r="R369" s="403"/>
    </row>
    <row r="370" spans="1:18" x14ac:dyDescent="0.3">
      <c r="A370" s="446"/>
      <c r="B370" s="446"/>
      <c r="C370" s="446"/>
      <c r="D370" s="446"/>
      <c r="E370" s="446"/>
      <c r="F370" s="446"/>
      <c r="G370" s="446"/>
      <c r="H370" s="446"/>
      <c r="I370" s="251"/>
      <c r="J370" s="251"/>
      <c r="K370" s="251"/>
      <c r="L370" s="251"/>
      <c r="M370" s="251"/>
      <c r="N370" s="253"/>
      <c r="O370" s="251"/>
      <c r="P370" s="251"/>
      <c r="Q370" s="251"/>
      <c r="R370" s="403"/>
    </row>
    <row r="371" spans="1:18" ht="39.6" x14ac:dyDescent="0.3">
      <c r="A371" s="446"/>
      <c r="B371" s="446"/>
      <c r="C371" s="446"/>
      <c r="D371" s="446" t="s">
        <v>1275</v>
      </c>
      <c r="E371" s="446" t="s">
        <v>1276</v>
      </c>
      <c r="F371" s="446" t="s">
        <v>1276</v>
      </c>
      <c r="G371" s="343" t="str">
        <f>VLOOKUP(F371,class!A$1:B$460,2,FALSE)</f>
        <v>Shire County</v>
      </c>
      <c r="H371" s="343" t="str">
        <f>IFERROR(VLOOKUP(F371,classifications!A$3:C$333,3,FALSE),VLOOKUP(F371,classifications!I$2:K$28,3,FALSE))</f>
        <v>Predominantly Urban</v>
      </c>
      <c r="I371" s="422">
        <v>3020</v>
      </c>
      <c r="J371" s="422">
        <v>970</v>
      </c>
      <c r="K371" s="422">
        <v>0</v>
      </c>
      <c r="L371" s="422">
        <v>3990</v>
      </c>
      <c r="M371" s="251"/>
      <c r="N371" s="424">
        <v>2480</v>
      </c>
      <c r="O371" s="422">
        <v>550</v>
      </c>
      <c r="P371" s="422">
        <v>0</v>
      </c>
      <c r="Q371" s="422">
        <v>3030</v>
      </c>
      <c r="R371" s="403"/>
    </row>
    <row r="372" spans="1:18" ht="39.6" x14ac:dyDescent="0.3">
      <c r="A372" s="446"/>
      <c r="B372" s="446" t="s">
        <v>1277</v>
      </c>
      <c r="C372" s="446" t="s">
        <v>1278</v>
      </c>
      <c r="D372" s="446" t="s">
        <v>1279</v>
      </c>
      <c r="E372" s="446"/>
      <c r="F372" s="446" t="s">
        <v>1280</v>
      </c>
      <c r="G372" s="343" t="str">
        <f>VLOOKUP(F372,class!A$1:B$460,2,FALSE)</f>
        <v>Shire District</v>
      </c>
      <c r="H372" s="343" t="str">
        <f>IFERROR(VLOOKUP(F372,classifications!A$3:C$333,3,FALSE),VLOOKUP(F372,classifications!I$2:K$28,3,FALSE))</f>
        <v>Predominantly Urban</v>
      </c>
      <c r="I372" s="422">
        <v>70</v>
      </c>
      <c r="J372" s="422">
        <v>0</v>
      </c>
      <c r="K372" s="422">
        <v>0</v>
      </c>
      <c r="L372" s="422">
        <v>70</v>
      </c>
      <c r="M372" s="251"/>
      <c r="N372" s="424">
        <v>10</v>
      </c>
      <c r="O372" s="422">
        <v>0</v>
      </c>
      <c r="P372" s="422">
        <v>0</v>
      </c>
      <c r="Q372" s="422">
        <v>10</v>
      </c>
      <c r="R372" s="403"/>
    </row>
    <row r="373" spans="1:18" ht="39.6" x14ac:dyDescent="0.3">
      <c r="A373" s="446"/>
      <c r="B373" s="446" t="s">
        <v>1281</v>
      </c>
      <c r="C373" s="446" t="s">
        <v>1282</v>
      </c>
      <c r="D373" s="446" t="s">
        <v>1283</v>
      </c>
      <c r="E373" s="446"/>
      <c r="F373" s="446" t="s">
        <v>1284</v>
      </c>
      <c r="G373" s="343" t="str">
        <f>VLOOKUP(F373,class!A$1:B$460,2,FALSE)</f>
        <v>Shire District</v>
      </c>
      <c r="H373" s="343" t="str">
        <f>IFERROR(VLOOKUP(F373,classifications!A$3:C$333,3,FALSE),VLOOKUP(F373,classifications!I$2:K$28,3,FALSE))</f>
        <v>Predominantly Urban</v>
      </c>
      <c r="I373" s="422">
        <v>670</v>
      </c>
      <c r="J373" s="423">
        <v>170</v>
      </c>
      <c r="K373" s="423">
        <v>0</v>
      </c>
      <c r="L373" s="423">
        <v>840</v>
      </c>
      <c r="M373" s="251"/>
      <c r="N373" s="424">
        <v>430</v>
      </c>
      <c r="O373" s="423">
        <v>50</v>
      </c>
      <c r="P373" s="423">
        <v>0</v>
      </c>
      <c r="Q373" s="423">
        <v>490</v>
      </c>
      <c r="R373" s="403"/>
    </row>
    <row r="374" spans="1:18" ht="39.6" x14ac:dyDescent="0.3">
      <c r="A374" s="446"/>
      <c r="B374" s="446" t="s">
        <v>1285</v>
      </c>
      <c r="C374" s="446" t="s">
        <v>1286</v>
      </c>
      <c r="D374" s="446" t="s">
        <v>1287</v>
      </c>
      <c r="E374" s="446"/>
      <c r="F374" s="446" t="s">
        <v>1288</v>
      </c>
      <c r="G374" s="343" t="str">
        <f>VLOOKUP(F374,class!A$1:B$460,2,FALSE)</f>
        <v>Shire District</v>
      </c>
      <c r="H374" s="343" t="str">
        <f>IFERROR(VLOOKUP(F374,classifications!A$3:C$333,3,FALSE),VLOOKUP(F374,classifications!I$2:K$28,3,FALSE))</f>
        <v>Predominantly Rural</v>
      </c>
      <c r="I374" s="422">
        <v>710</v>
      </c>
      <c r="J374" s="422">
        <v>330</v>
      </c>
      <c r="K374" s="422">
        <v>0</v>
      </c>
      <c r="L374" s="422">
        <v>1030</v>
      </c>
      <c r="M374" s="251"/>
      <c r="N374" s="424">
        <v>430</v>
      </c>
      <c r="O374" s="422">
        <v>160</v>
      </c>
      <c r="P374" s="422">
        <v>0</v>
      </c>
      <c r="Q374" s="422">
        <v>590</v>
      </c>
      <c r="R374" s="403"/>
    </row>
    <row r="375" spans="1:18" ht="39.6" x14ac:dyDescent="0.3">
      <c r="A375" s="446"/>
      <c r="B375" s="446" t="s">
        <v>1289</v>
      </c>
      <c r="C375" s="446" t="s">
        <v>1290</v>
      </c>
      <c r="D375" s="446" t="s">
        <v>1291</v>
      </c>
      <c r="E375" s="446"/>
      <c r="F375" s="446" t="s">
        <v>1292</v>
      </c>
      <c r="G375" s="343" t="str">
        <f>VLOOKUP(F375,class!A$1:B$460,2,FALSE)</f>
        <v>Shire District</v>
      </c>
      <c r="H375" s="343" t="str">
        <f>IFERROR(VLOOKUP(F375,classifications!A$3:C$333,3,FALSE),VLOOKUP(F375,classifications!I$2:K$28,3,FALSE))</f>
        <v>Predominantly Urban</v>
      </c>
      <c r="I375" s="422">
        <v>80</v>
      </c>
      <c r="J375" s="422">
        <v>30</v>
      </c>
      <c r="K375" s="422">
        <v>0</v>
      </c>
      <c r="L375" s="422">
        <v>110</v>
      </c>
      <c r="M375" s="251"/>
      <c r="N375" s="424">
        <v>250</v>
      </c>
      <c r="O375" s="422">
        <v>20</v>
      </c>
      <c r="P375" s="422">
        <v>0</v>
      </c>
      <c r="Q375" s="422">
        <v>270</v>
      </c>
      <c r="R375" s="403"/>
    </row>
    <row r="376" spans="1:18" ht="39.6" x14ac:dyDescent="0.3">
      <c r="A376" s="446"/>
      <c r="B376" s="446" t="s">
        <v>1293</v>
      </c>
      <c r="C376" s="446" t="s">
        <v>1294</v>
      </c>
      <c r="D376" s="446" t="s">
        <v>1295</v>
      </c>
      <c r="E376" s="446"/>
      <c r="F376" s="446" t="s">
        <v>1296</v>
      </c>
      <c r="G376" s="343" t="str">
        <f>VLOOKUP(F376,class!A$1:B$460,2,FALSE)</f>
        <v>Shire District</v>
      </c>
      <c r="H376" s="343" t="str">
        <f>IFERROR(VLOOKUP(F376,classifications!A$3:C$333,3,FALSE),VLOOKUP(F376,classifications!I$2:K$28,3,FALSE))</f>
        <v>Predominantly Rural</v>
      </c>
      <c r="I376" s="422">
        <v>350</v>
      </c>
      <c r="J376" s="422">
        <v>70</v>
      </c>
      <c r="K376" s="422">
        <v>0</v>
      </c>
      <c r="L376" s="422">
        <v>420</v>
      </c>
      <c r="M376" s="251"/>
      <c r="N376" s="424">
        <v>460</v>
      </c>
      <c r="O376" s="422">
        <v>90</v>
      </c>
      <c r="P376" s="422">
        <v>0</v>
      </c>
      <c r="Q376" s="422">
        <v>560</v>
      </c>
      <c r="R376" s="403"/>
    </row>
    <row r="377" spans="1:18" ht="39.6" x14ac:dyDescent="0.3">
      <c r="A377" s="446"/>
      <c r="B377" s="446" t="s">
        <v>1297</v>
      </c>
      <c r="C377" s="446" t="s">
        <v>1298</v>
      </c>
      <c r="D377" s="446" t="s">
        <v>1299</v>
      </c>
      <c r="E377" s="446"/>
      <c r="F377" s="446" t="s">
        <v>1300</v>
      </c>
      <c r="G377" s="343" t="str">
        <f>VLOOKUP(F377,class!A$1:B$460,2,FALSE)</f>
        <v>Shire District</v>
      </c>
      <c r="H377" s="343" t="str">
        <f>IFERROR(VLOOKUP(F377,classifications!A$3:C$333,3,FALSE),VLOOKUP(F377,classifications!I$2:K$28,3,FALSE))</f>
        <v>Predominantly Urban</v>
      </c>
      <c r="I377" s="422">
        <v>810</v>
      </c>
      <c r="J377" s="422">
        <v>310</v>
      </c>
      <c r="K377" s="422">
        <v>0</v>
      </c>
      <c r="L377" s="422">
        <v>1120</v>
      </c>
      <c r="M377" s="251"/>
      <c r="N377" s="424">
        <v>650</v>
      </c>
      <c r="O377" s="422">
        <v>200</v>
      </c>
      <c r="P377" s="422">
        <v>0</v>
      </c>
      <c r="Q377" s="422">
        <v>840</v>
      </c>
      <c r="R377" s="403"/>
    </row>
    <row r="378" spans="1:18" ht="39.6" x14ac:dyDescent="0.3">
      <c r="A378" s="446"/>
      <c r="B378" s="446" t="s">
        <v>1301</v>
      </c>
      <c r="C378" s="446" t="s">
        <v>1302</v>
      </c>
      <c r="D378" s="446" t="s">
        <v>1303</v>
      </c>
      <c r="E378" s="446"/>
      <c r="F378" s="446" t="s">
        <v>1304</v>
      </c>
      <c r="G378" s="343" t="str">
        <f>VLOOKUP(F378,class!A$1:B$460,2,FALSE)</f>
        <v>Shire District</v>
      </c>
      <c r="H378" s="343" t="str">
        <f>IFERROR(VLOOKUP(F378,classifications!A$3:C$333,3,FALSE),VLOOKUP(F378,classifications!I$2:K$28,3,FALSE))</f>
        <v>Predominantly Urban</v>
      </c>
      <c r="I378" s="422">
        <v>330</v>
      </c>
      <c r="J378" s="422">
        <v>60</v>
      </c>
      <c r="K378" s="422">
        <v>0</v>
      </c>
      <c r="L378" s="422">
        <v>390</v>
      </c>
      <c r="M378" s="251"/>
      <c r="N378" s="424">
        <v>250</v>
      </c>
      <c r="O378" s="422">
        <v>20</v>
      </c>
      <c r="P378" s="422">
        <v>0</v>
      </c>
      <c r="Q378" s="422">
        <v>280</v>
      </c>
      <c r="R378" s="403"/>
    </row>
    <row r="379" spans="1:18" x14ac:dyDescent="0.3">
      <c r="A379" s="446"/>
      <c r="B379" s="446"/>
      <c r="C379" s="446"/>
      <c r="D379" s="446"/>
      <c r="E379" s="446"/>
      <c r="F379" s="446"/>
      <c r="G379" s="446"/>
      <c r="H379" s="446"/>
      <c r="I379" s="251"/>
      <c r="J379" s="251"/>
      <c r="K379" s="251"/>
      <c r="L379" s="251"/>
      <c r="M379" s="251"/>
      <c r="N379" s="253"/>
      <c r="O379" s="251"/>
      <c r="P379" s="251"/>
      <c r="Q379" s="251"/>
      <c r="R379" s="403"/>
    </row>
    <row r="380" spans="1:18" ht="52.8" x14ac:dyDescent="0.3">
      <c r="A380" s="446"/>
      <c r="B380" s="446"/>
      <c r="C380" s="446"/>
      <c r="D380" s="446" t="s">
        <v>1305</v>
      </c>
      <c r="E380" s="446" t="s">
        <v>1306</v>
      </c>
      <c r="F380" s="446" t="s">
        <v>1306</v>
      </c>
      <c r="G380" s="343" t="str">
        <f>VLOOKUP(F380,class!A$1:B$460,2,FALSE)</f>
        <v>Shire County</v>
      </c>
      <c r="H380" s="343" t="str">
        <f>IFERROR(VLOOKUP(F380,classifications!A$3:C$333,3,FALSE),VLOOKUP(F380,classifications!I$2:K$28,3,FALSE))</f>
        <v>Urban with Significant Rural</v>
      </c>
      <c r="I380" s="422">
        <v>1030</v>
      </c>
      <c r="J380" s="422">
        <v>490</v>
      </c>
      <c r="K380" s="422">
        <v>80</v>
      </c>
      <c r="L380" s="422">
        <v>1600</v>
      </c>
      <c r="M380" s="251"/>
      <c r="N380" s="424">
        <v>1300</v>
      </c>
      <c r="O380" s="422">
        <v>430</v>
      </c>
      <c r="P380" s="422">
        <v>10</v>
      </c>
      <c r="Q380" s="422">
        <v>1730</v>
      </c>
      <c r="R380" s="403"/>
    </row>
    <row r="381" spans="1:18" ht="39.6" x14ac:dyDescent="0.3">
      <c r="A381" s="446"/>
      <c r="B381" s="446" t="s">
        <v>1307</v>
      </c>
      <c r="C381" s="446" t="s">
        <v>1308</v>
      </c>
      <c r="D381" s="446" t="s">
        <v>1309</v>
      </c>
      <c r="E381" s="446"/>
      <c r="F381" s="446" t="s">
        <v>1310</v>
      </c>
      <c r="G381" s="343" t="str">
        <f>VLOOKUP(F381,class!A$1:B$460,2,FALSE)</f>
        <v>Shire District</v>
      </c>
      <c r="H381" s="343" t="str">
        <f>IFERROR(VLOOKUP(F381,classifications!A$3:C$333,3,FALSE),VLOOKUP(F381,classifications!I$2:K$28,3,FALSE))</f>
        <v>Predominantly Urban</v>
      </c>
      <c r="I381" s="422">
        <v>60</v>
      </c>
      <c r="J381" s="422">
        <v>10</v>
      </c>
      <c r="K381" s="422">
        <v>0</v>
      </c>
      <c r="L381" s="422">
        <v>60</v>
      </c>
      <c r="M381" s="251"/>
      <c r="N381" s="424">
        <v>120</v>
      </c>
      <c r="O381" s="422">
        <v>10</v>
      </c>
      <c r="P381" s="422">
        <v>0</v>
      </c>
      <c r="Q381" s="422">
        <v>120</v>
      </c>
      <c r="R381" s="403"/>
    </row>
    <row r="382" spans="1:18" ht="39.6" x14ac:dyDescent="0.3">
      <c r="A382" s="446"/>
      <c r="B382" s="446" t="s">
        <v>1311</v>
      </c>
      <c r="C382" s="446" t="s">
        <v>1312</v>
      </c>
      <c r="D382" s="446" t="s">
        <v>1313</v>
      </c>
      <c r="E382" s="446"/>
      <c r="F382" s="446" t="s">
        <v>1314</v>
      </c>
      <c r="G382" s="343" t="str">
        <f>VLOOKUP(F382,class!A$1:B$460,2,FALSE)</f>
        <v>Shire District</v>
      </c>
      <c r="H382" s="343" t="str">
        <f>IFERROR(VLOOKUP(F382,classifications!A$3:C$333,3,FALSE),VLOOKUP(F382,classifications!I$2:K$28,3,FALSE))</f>
        <v>Predominantly Rural</v>
      </c>
      <c r="I382" s="422">
        <v>210</v>
      </c>
      <c r="J382" s="422">
        <v>130</v>
      </c>
      <c r="K382" s="422">
        <v>0</v>
      </c>
      <c r="L382" s="422">
        <v>340</v>
      </c>
      <c r="M382" s="251"/>
      <c r="N382" s="424">
        <v>270</v>
      </c>
      <c r="O382" s="422">
        <v>110</v>
      </c>
      <c r="P382" s="422">
        <v>0</v>
      </c>
      <c r="Q382" s="422">
        <v>380</v>
      </c>
      <c r="R382" s="403"/>
    </row>
    <row r="383" spans="1:18" ht="39.6" x14ac:dyDescent="0.3">
      <c r="A383" s="446"/>
      <c r="B383" s="446" t="s">
        <v>1315</v>
      </c>
      <c r="C383" s="446" t="s">
        <v>1316</v>
      </c>
      <c r="D383" s="446" t="s">
        <v>1317</v>
      </c>
      <c r="E383" s="446"/>
      <c r="F383" s="446" t="s">
        <v>1318</v>
      </c>
      <c r="G383" s="343" t="str">
        <f>VLOOKUP(F383,class!A$1:B$460,2,FALSE)</f>
        <v>Shire District</v>
      </c>
      <c r="H383" s="343" t="str">
        <f>IFERROR(VLOOKUP(F383,classifications!A$3:C$333,3,FALSE),VLOOKUP(F383,classifications!I$2:K$28,3,FALSE))</f>
        <v>Predominantly Urban</v>
      </c>
      <c r="I383" s="422">
        <v>60</v>
      </c>
      <c r="J383" s="422">
        <v>20</v>
      </c>
      <c r="K383" s="422">
        <v>0</v>
      </c>
      <c r="L383" s="422">
        <v>80</v>
      </c>
      <c r="M383" s="251"/>
      <c r="N383" s="424">
        <v>60</v>
      </c>
      <c r="O383" s="422">
        <v>30</v>
      </c>
      <c r="P383" s="422">
        <v>0</v>
      </c>
      <c r="Q383" s="422">
        <v>90</v>
      </c>
      <c r="R383" s="403"/>
    </row>
    <row r="384" spans="1:18" ht="39.6" x14ac:dyDescent="0.3">
      <c r="A384" s="446"/>
      <c r="B384" s="446" t="s">
        <v>1319</v>
      </c>
      <c r="C384" s="446" t="s">
        <v>1320</v>
      </c>
      <c r="D384" s="446" t="s">
        <v>1321</v>
      </c>
      <c r="E384" s="446"/>
      <c r="F384" s="446" t="s">
        <v>1322</v>
      </c>
      <c r="G384" s="343" t="str">
        <f>VLOOKUP(F384,class!A$1:B$460,2,FALSE)</f>
        <v>Shire District</v>
      </c>
      <c r="H384" s="343" t="str">
        <f>IFERROR(VLOOKUP(F384,classifications!A$3:C$333,3,FALSE),VLOOKUP(F384,classifications!I$2:K$28,3,FALSE))</f>
        <v>Predominantly Urban</v>
      </c>
      <c r="I384" s="422">
        <v>260</v>
      </c>
      <c r="J384" s="422">
        <v>60</v>
      </c>
      <c r="K384" s="422">
        <v>0</v>
      </c>
      <c r="L384" s="422">
        <v>320</v>
      </c>
      <c r="M384" s="251"/>
      <c r="N384" s="424">
        <v>320</v>
      </c>
      <c r="O384" s="422">
        <v>90</v>
      </c>
      <c r="P384" s="422">
        <v>0</v>
      </c>
      <c r="Q384" s="422">
        <v>410</v>
      </c>
      <c r="R384" s="403"/>
    </row>
    <row r="385" spans="1:18" ht="39.6" x14ac:dyDescent="0.3">
      <c r="A385" s="446"/>
      <c r="B385" s="446" t="s">
        <v>1323</v>
      </c>
      <c r="C385" s="446" t="s">
        <v>1324</v>
      </c>
      <c r="D385" s="446" t="s">
        <v>1325</v>
      </c>
      <c r="E385" s="446"/>
      <c r="F385" s="446" t="s">
        <v>1326</v>
      </c>
      <c r="G385" s="343" t="str">
        <f>VLOOKUP(F385,class!A$1:B$460,2,FALSE)</f>
        <v>Shire District</v>
      </c>
      <c r="H385" s="343" t="str">
        <f>IFERROR(VLOOKUP(F385,classifications!A$3:C$333,3,FALSE),VLOOKUP(F385,classifications!I$2:K$28,3,FALSE))</f>
        <v>Predominantly Rural</v>
      </c>
      <c r="I385" s="422">
        <v>330</v>
      </c>
      <c r="J385" s="422">
        <v>250</v>
      </c>
      <c r="K385" s="422">
        <v>0</v>
      </c>
      <c r="L385" s="422">
        <v>570</v>
      </c>
      <c r="M385" s="251"/>
      <c r="N385" s="424">
        <v>410</v>
      </c>
      <c r="O385" s="422">
        <v>110</v>
      </c>
      <c r="P385" s="422">
        <v>0</v>
      </c>
      <c r="Q385" s="422">
        <v>510</v>
      </c>
      <c r="R385" s="403"/>
    </row>
    <row r="386" spans="1:18" ht="52.8" x14ac:dyDescent="0.3">
      <c r="A386" s="446"/>
      <c r="B386" s="446" t="s">
        <v>1327</v>
      </c>
      <c r="C386" s="446" t="s">
        <v>1328</v>
      </c>
      <c r="D386" s="446" t="s">
        <v>1329</v>
      </c>
      <c r="E386" s="446"/>
      <c r="F386" s="446" t="s">
        <v>1330</v>
      </c>
      <c r="G386" s="343" t="str">
        <f>VLOOKUP(F386,class!A$1:B$460,2,FALSE)</f>
        <v>Shire District</v>
      </c>
      <c r="H386" s="343" t="str">
        <f>IFERROR(VLOOKUP(F386,classifications!A$3:C$333,3,FALSE),VLOOKUP(F386,classifications!I$2:K$28,3,FALSE))</f>
        <v>Urban with Significant Rural</v>
      </c>
      <c r="I386" s="423">
        <v>120</v>
      </c>
      <c r="J386" s="423">
        <v>30</v>
      </c>
      <c r="K386" s="423">
        <v>80</v>
      </c>
      <c r="L386" s="423">
        <v>230</v>
      </c>
      <c r="M386" s="251"/>
      <c r="N386" s="425">
        <v>120</v>
      </c>
      <c r="O386" s="423">
        <v>90</v>
      </c>
      <c r="P386" s="423">
        <v>10</v>
      </c>
      <c r="Q386" s="423">
        <v>220</v>
      </c>
      <c r="R386" s="403"/>
    </row>
    <row r="387" spans="1:18" x14ac:dyDescent="0.3">
      <c r="A387" s="448"/>
      <c r="B387" s="448"/>
      <c r="C387" s="448"/>
      <c r="D387" s="448"/>
      <c r="E387" s="448"/>
      <c r="F387" s="448"/>
      <c r="G387" s="448"/>
      <c r="H387" s="448"/>
      <c r="I387" s="448"/>
      <c r="J387" s="448"/>
      <c r="K387" s="448"/>
      <c r="L387" s="448"/>
      <c r="M387" s="448"/>
      <c r="N387" s="448"/>
      <c r="O387" s="448"/>
      <c r="P387" s="448"/>
      <c r="Q387" s="448"/>
      <c r="R387" s="403"/>
    </row>
    <row r="388" spans="1:18" x14ac:dyDescent="0.3">
      <c r="A388" s="403"/>
      <c r="B388" s="403"/>
      <c r="C388" s="403"/>
      <c r="D388" s="403"/>
      <c r="E388" s="403"/>
      <c r="F388" s="403"/>
      <c r="G388" s="403"/>
      <c r="H388" s="403"/>
      <c r="I388" s="403"/>
      <c r="J388" s="403"/>
      <c r="K388" s="403"/>
      <c r="L388" s="403"/>
      <c r="M388" s="403"/>
      <c r="N388" s="403"/>
      <c r="O388" s="403"/>
      <c r="P388" s="403"/>
      <c r="Q388" s="449"/>
      <c r="R388" s="403"/>
    </row>
    <row r="389" spans="1:18" x14ac:dyDescent="0.3">
      <c r="A389" s="436" t="s">
        <v>2074</v>
      </c>
      <c r="B389" s="436"/>
      <c r="C389" s="436"/>
      <c r="D389" s="436"/>
      <c r="E389" s="436"/>
      <c r="F389" s="436"/>
      <c r="G389" s="436"/>
      <c r="H389" s="436"/>
      <c r="I389" s="429"/>
      <c r="J389" s="442"/>
      <c r="K389" s="442"/>
      <c r="L389" s="442"/>
      <c r="M389" s="442"/>
      <c r="N389" s="443"/>
      <c r="O389" s="403"/>
      <c r="P389" s="403"/>
      <c r="Q389" s="449"/>
      <c r="R389" s="429"/>
    </row>
    <row r="390" spans="1:18" x14ac:dyDescent="0.3">
      <c r="A390" s="436" t="s">
        <v>1332</v>
      </c>
      <c r="B390" s="436"/>
      <c r="C390" s="436"/>
      <c r="D390" s="436"/>
      <c r="E390" s="436"/>
      <c r="F390" s="436"/>
      <c r="G390" s="436"/>
      <c r="H390" s="436"/>
      <c r="I390" s="429"/>
      <c r="J390" s="442"/>
      <c r="K390" s="442"/>
      <c r="L390" s="442"/>
      <c r="M390" s="442"/>
      <c r="N390" s="443"/>
      <c r="O390" s="403"/>
      <c r="P390" s="403"/>
      <c r="Q390" s="449"/>
      <c r="R390" s="429"/>
    </row>
    <row r="391" spans="1:18" x14ac:dyDescent="0.3">
      <c r="A391" s="450" t="s">
        <v>1333</v>
      </c>
      <c r="B391" s="450"/>
      <c r="C391" s="450"/>
      <c r="D391" s="450"/>
      <c r="E391" s="450"/>
      <c r="F391" s="450"/>
      <c r="G391" s="450"/>
      <c r="H391" s="403"/>
      <c r="I391" s="403"/>
      <c r="J391" s="403"/>
      <c r="K391" s="403"/>
      <c r="L391" s="403"/>
      <c r="M391" s="403"/>
      <c r="N391" s="403"/>
      <c r="O391" s="403"/>
      <c r="P391" s="403"/>
      <c r="Q391" s="439"/>
      <c r="R391" s="438"/>
    </row>
    <row r="392" spans="1:18" x14ac:dyDescent="0.3">
      <c r="A392" s="429"/>
      <c r="B392" s="403"/>
      <c r="C392" s="403"/>
      <c r="D392" s="403"/>
      <c r="E392" s="403"/>
      <c r="F392" s="403"/>
      <c r="G392" s="403"/>
      <c r="H392" s="403"/>
      <c r="I392" s="403"/>
      <c r="J392" s="403"/>
      <c r="K392" s="403"/>
      <c r="L392" s="403"/>
      <c r="M392" s="403"/>
      <c r="N392" s="403"/>
      <c r="O392" s="403"/>
      <c r="P392" s="403"/>
      <c r="Q392" s="439" t="s">
        <v>2081</v>
      </c>
      <c r="R392" s="429"/>
    </row>
    <row r="393" spans="1:18" x14ac:dyDescent="0.3">
      <c r="A393" s="429" t="s">
        <v>2077</v>
      </c>
      <c r="B393" s="403"/>
      <c r="C393" s="403"/>
      <c r="D393" s="403"/>
      <c r="E393" s="403"/>
      <c r="F393" s="403"/>
      <c r="G393" s="403"/>
      <c r="H393" s="403"/>
      <c r="I393" s="403"/>
      <c r="J393" s="403"/>
      <c r="K393" s="403"/>
      <c r="L393" s="403"/>
      <c r="M393" s="403"/>
      <c r="N393" s="403"/>
      <c r="O393" s="403"/>
      <c r="P393" s="403"/>
      <c r="Q393" s="439" t="s">
        <v>2083</v>
      </c>
      <c r="R393" s="429"/>
    </row>
    <row r="394" spans="1:18" x14ac:dyDescent="0.3">
      <c r="A394" s="429"/>
      <c r="B394" s="403"/>
      <c r="C394" s="403"/>
      <c r="D394" s="403"/>
      <c r="E394" s="403"/>
      <c r="F394" s="403"/>
      <c r="G394" s="403"/>
      <c r="H394" s="403"/>
      <c r="I394" s="403"/>
      <c r="J394" s="403"/>
      <c r="K394" s="403"/>
      <c r="L394" s="403"/>
      <c r="M394" s="403"/>
      <c r="N394" s="403"/>
      <c r="O394" s="403"/>
      <c r="P394" s="403"/>
      <c r="Q394" s="403"/>
      <c r="R394" s="429"/>
    </row>
    <row r="395" spans="1:18" x14ac:dyDescent="0.3">
      <c r="A395" s="438" t="s">
        <v>2078</v>
      </c>
      <c r="B395" s="403"/>
      <c r="C395" s="403"/>
      <c r="D395" s="403"/>
      <c r="E395" s="403"/>
      <c r="F395" s="403"/>
      <c r="G395" s="403"/>
      <c r="H395" s="403"/>
      <c r="I395" s="403"/>
      <c r="J395" s="403"/>
      <c r="K395" s="403"/>
      <c r="L395" s="403"/>
      <c r="M395" s="403"/>
      <c r="N395" s="403"/>
      <c r="O395" s="403"/>
      <c r="P395" s="403"/>
      <c r="Q395" s="403"/>
      <c r="R395" s="441"/>
    </row>
    <row r="396" spans="1:18" x14ac:dyDescent="0.3">
      <c r="A396" s="437"/>
      <c r="B396" s="403"/>
      <c r="C396" s="403"/>
      <c r="D396" s="403"/>
      <c r="E396" s="403"/>
      <c r="F396" s="403"/>
      <c r="G396" s="403"/>
      <c r="H396" s="403"/>
      <c r="I396" s="403"/>
      <c r="J396" s="403"/>
      <c r="K396" s="403"/>
      <c r="L396" s="403"/>
      <c r="M396" s="403"/>
      <c r="N396" s="403"/>
      <c r="O396" s="403"/>
      <c r="P396" s="403"/>
      <c r="Q396" s="403"/>
      <c r="R396" s="429"/>
    </row>
    <row r="397" spans="1:18" x14ac:dyDescent="0.3">
      <c r="A397" s="444" t="s">
        <v>2079</v>
      </c>
      <c r="B397" s="403"/>
      <c r="C397" s="429"/>
      <c r="D397" s="429"/>
      <c r="E397" s="429"/>
      <c r="F397" s="429"/>
      <c r="G397" s="429"/>
      <c r="H397" s="429"/>
      <c r="I397" s="403"/>
      <c r="J397" s="403"/>
      <c r="K397" s="403"/>
      <c r="L397" s="403"/>
      <c r="M397" s="403"/>
      <c r="N397" s="403"/>
      <c r="O397" s="451"/>
      <c r="P397" s="403"/>
      <c r="Q397" s="403"/>
      <c r="R397" s="442"/>
    </row>
    <row r="398" spans="1:18" x14ac:dyDescent="0.3">
      <c r="A398" s="429" t="s">
        <v>2080</v>
      </c>
      <c r="B398" s="429"/>
      <c r="C398" s="429"/>
      <c r="D398" s="429"/>
      <c r="E398" s="429"/>
      <c r="F398" s="429"/>
      <c r="G398" s="429"/>
      <c r="H398" s="429"/>
      <c r="I398" s="403"/>
      <c r="J398" s="403"/>
      <c r="K398" s="403"/>
      <c r="L398" s="403"/>
      <c r="M398" s="403"/>
      <c r="N398" s="403"/>
      <c r="O398" s="403"/>
      <c r="P398" s="403"/>
      <c r="Q398" s="403"/>
      <c r="R398" s="442"/>
    </row>
    <row r="399" spans="1:18" x14ac:dyDescent="0.3">
      <c r="A399" s="429" t="s">
        <v>2082</v>
      </c>
      <c r="B399" s="429"/>
      <c r="C399" s="429"/>
      <c r="D399" s="429"/>
      <c r="E399" s="429"/>
      <c r="F399" s="429"/>
      <c r="G399" s="429"/>
      <c r="H399" s="403"/>
      <c r="I399" s="403"/>
      <c r="J399" s="403"/>
      <c r="K399" s="403"/>
      <c r="L399" s="403"/>
      <c r="M399" s="403"/>
      <c r="N399" s="403"/>
      <c r="O399" s="403"/>
      <c r="P399" s="403"/>
      <c r="Q399" s="403"/>
      <c r="R399" s="429"/>
    </row>
    <row r="400" spans="1:18" x14ac:dyDescent="0.3">
      <c r="A400" s="437"/>
      <c r="B400" s="403"/>
      <c r="C400" s="403"/>
      <c r="D400" s="403"/>
      <c r="E400" s="403"/>
      <c r="F400" s="403"/>
      <c r="G400" s="403"/>
      <c r="H400" s="403"/>
      <c r="I400" s="403"/>
      <c r="J400" s="403"/>
      <c r="K400" s="403"/>
      <c r="L400" s="403"/>
      <c r="M400" s="403"/>
      <c r="N400" s="403"/>
      <c r="O400" s="403"/>
      <c r="P400" s="403"/>
      <c r="Q400" s="403"/>
      <c r="R400" s="429"/>
    </row>
    <row r="401" spans="1:18" x14ac:dyDescent="0.3">
      <c r="A401" s="429" t="s">
        <v>2084</v>
      </c>
      <c r="B401" s="403"/>
      <c r="C401" s="403"/>
      <c r="D401" s="403"/>
      <c r="E401" s="403"/>
      <c r="F401" s="403"/>
      <c r="G401" s="403"/>
      <c r="H401" s="403"/>
      <c r="I401" s="403"/>
      <c r="J401" s="403"/>
      <c r="K401" s="403"/>
      <c r="L401" s="403"/>
      <c r="M401" s="403"/>
      <c r="N401" s="403"/>
      <c r="O401" s="403"/>
      <c r="P401" s="403"/>
      <c r="Q401" s="403"/>
      <c r="R401" s="438"/>
    </row>
    <row r="402" spans="1:18" x14ac:dyDescent="0.3">
      <c r="A402" s="437"/>
      <c r="B402" s="403"/>
      <c r="C402" s="403"/>
      <c r="D402" s="403"/>
      <c r="E402" s="403"/>
      <c r="F402" s="403"/>
      <c r="G402" s="403"/>
      <c r="H402" s="403"/>
      <c r="I402" s="403"/>
      <c r="J402" s="403"/>
      <c r="K402" s="403"/>
      <c r="L402" s="403"/>
      <c r="M402" s="403"/>
      <c r="N402" s="403"/>
      <c r="O402" s="403"/>
      <c r="P402" s="403"/>
      <c r="Q402" s="403"/>
      <c r="R402" s="429"/>
    </row>
    <row r="403" spans="1:18" x14ac:dyDescent="0.3">
      <c r="A403" s="429" t="s">
        <v>2050</v>
      </c>
      <c r="B403" s="403"/>
      <c r="C403" s="403"/>
      <c r="D403" s="403"/>
      <c r="E403" s="403"/>
      <c r="F403" s="403"/>
      <c r="G403" s="403"/>
      <c r="H403" s="403"/>
      <c r="I403" s="403"/>
      <c r="J403" s="403"/>
      <c r="K403" s="403"/>
      <c r="L403" s="403"/>
      <c r="M403" s="403"/>
      <c r="N403" s="403"/>
      <c r="O403" s="403"/>
      <c r="P403" s="403"/>
      <c r="Q403" s="403"/>
      <c r="R403" s="362"/>
    </row>
    <row r="404" spans="1:18" x14ac:dyDescent="0.3">
      <c r="A404" s="403"/>
      <c r="B404" s="403"/>
      <c r="C404" s="403"/>
      <c r="D404" s="403"/>
      <c r="E404" s="403"/>
      <c r="F404" s="403"/>
      <c r="G404" s="403"/>
      <c r="H404" s="403"/>
      <c r="I404" s="403"/>
      <c r="J404" s="403"/>
      <c r="K404" s="403"/>
      <c r="L404" s="403"/>
      <c r="M404" s="403"/>
      <c r="N404" s="403"/>
      <c r="O404" s="403"/>
      <c r="P404" s="403"/>
      <c r="Q404" s="403"/>
      <c r="R404" s="403"/>
    </row>
    <row r="405" spans="1:18" x14ac:dyDescent="0.3">
      <c r="A405" s="437" t="s">
        <v>1348</v>
      </c>
      <c r="B405" s="403"/>
      <c r="C405" s="403"/>
      <c r="D405" s="403"/>
      <c r="E405" s="403"/>
      <c r="F405" s="403"/>
      <c r="G405" s="403"/>
      <c r="H405" s="403"/>
      <c r="I405" s="403"/>
      <c r="J405" s="403"/>
      <c r="K405" s="403"/>
      <c r="L405" s="403"/>
      <c r="M405" s="403"/>
      <c r="N405" s="403"/>
      <c r="O405" s="403"/>
      <c r="P405" s="403"/>
      <c r="Q405" s="403"/>
      <c r="R405" s="403"/>
    </row>
    <row r="406" spans="1:18" x14ac:dyDescent="0.3">
      <c r="A406" s="403"/>
      <c r="B406" s="403"/>
      <c r="C406" s="403"/>
      <c r="D406" s="403"/>
      <c r="E406" s="403"/>
      <c r="F406" s="403"/>
      <c r="G406" s="403"/>
      <c r="H406" s="403"/>
      <c r="I406" s="403"/>
      <c r="J406" s="403"/>
      <c r="K406" s="403"/>
      <c r="L406" s="403"/>
      <c r="M406" s="403"/>
      <c r="N406" s="403"/>
      <c r="O406" s="403"/>
      <c r="P406" s="403"/>
      <c r="Q406" s="403"/>
      <c r="R406" s="403"/>
    </row>
    <row r="407" spans="1:18" x14ac:dyDescent="0.3">
      <c r="A407" s="429"/>
      <c r="B407" s="403"/>
      <c r="C407" s="403"/>
      <c r="D407" s="403"/>
      <c r="E407" s="403"/>
      <c r="F407" s="403"/>
      <c r="G407" s="403"/>
      <c r="H407" s="403"/>
      <c r="I407" s="403"/>
      <c r="J407" s="403"/>
      <c r="K407" s="403"/>
      <c r="L407" s="403"/>
      <c r="M407" s="403"/>
      <c r="N407" s="403"/>
      <c r="O407" s="403"/>
      <c r="P407" s="403"/>
      <c r="Q407" s="403"/>
      <c r="R407" s="403"/>
    </row>
    <row r="417" spans="7:7" x14ac:dyDescent="0.3">
      <c r="G417">
        <f>+COUNTIF(G11:G386,"Shire County")</f>
        <v>24</v>
      </c>
    </row>
  </sheetData>
  <mergeCells count="4">
    <mergeCell ref="A1:Q1"/>
    <mergeCell ref="O3:Q3"/>
    <mergeCell ref="I4:L4"/>
    <mergeCell ref="N4:Q4"/>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2FC06-9712-46AA-887C-B1EA90D98C69}">
  <sheetPr codeName="Sheet33"/>
  <dimension ref="A1:R417"/>
  <sheetViews>
    <sheetView topLeftCell="A398" workbookViewId="0">
      <selection activeCell="G417" sqref="G417"/>
    </sheetView>
  </sheetViews>
  <sheetFormatPr defaultRowHeight="14.4" x14ac:dyDescent="0.3"/>
  <sheetData>
    <row r="1" spans="1:18" ht="15.6" x14ac:dyDescent="0.3">
      <c r="A1" s="489" t="s">
        <v>2072</v>
      </c>
      <c r="B1" s="489"/>
      <c r="C1" s="489"/>
      <c r="D1" s="489"/>
      <c r="E1" s="489"/>
      <c r="F1" s="489"/>
      <c r="G1" s="489"/>
      <c r="H1" s="489"/>
      <c r="I1" s="489"/>
      <c r="J1" s="489"/>
      <c r="K1" s="489"/>
      <c r="L1" s="489"/>
      <c r="M1" s="489"/>
      <c r="N1" s="489"/>
      <c r="O1" s="489"/>
      <c r="P1" s="489"/>
      <c r="Q1" s="489"/>
      <c r="R1" s="403"/>
    </row>
    <row r="2" spans="1:18" x14ac:dyDescent="0.3">
      <c r="A2" s="404"/>
      <c r="B2" s="404"/>
      <c r="C2" s="404"/>
      <c r="D2" s="404"/>
      <c r="E2" s="404"/>
      <c r="F2" s="404"/>
      <c r="G2" s="404"/>
      <c r="H2" s="404"/>
      <c r="I2" s="404"/>
      <c r="J2" s="404"/>
      <c r="K2" s="404"/>
      <c r="L2" s="404"/>
      <c r="M2" s="404"/>
      <c r="N2" s="404"/>
      <c r="O2" s="404"/>
      <c r="P2" s="404"/>
      <c r="Q2" s="404"/>
      <c r="R2" s="403"/>
    </row>
    <row r="3" spans="1:18" x14ac:dyDescent="0.3">
      <c r="A3" s="404"/>
      <c r="B3" s="404"/>
      <c r="C3" s="404"/>
      <c r="D3" s="404"/>
      <c r="E3" s="404"/>
      <c r="F3" s="404"/>
      <c r="G3" s="404"/>
      <c r="H3" s="404"/>
      <c r="I3" s="405"/>
      <c r="J3" s="405"/>
      <c r="K3" s="405"/>
      <c r="L3" s="405"/>
      <c r="M3" s="405"/>
      <c r="N3" s="405"/>
      <c r="O3" s="487" t="s">
        <v>1</v>
      </c>
      <c r="P3" s="487"/>
      <c r="Q3" s="487"/>
      <c r="R3" s="403"/>
    </row>
    <row r="4" spans="1:18" x14ac:dyDescent="0.3">
      <c r="A4" s="406"/>
      <c r="B4" s="406"/>
      <c r="C4" s="406"/>
      <c r="D4" s="406"/>
      <c r="E4" s="406"/>
      <c r="F4" s="406"/>
      <c r="G4" s="406"/>
      <c r="H4" s="406"/>
      <c r="I4" s="488" t="s">
        <v>2</v>
      </c>
      <c r="J4" s="488"/>
      <c r="K4" s="488"/>
      <c r="L4" s="488"/>
      <c r="M4" s="407"/>
      <c r="N4" s="488" t="s">
        <v>3</v>
      </c>
      <c r="O4" s="488"/>
      <c r="P4" s="488"/>
      <c r="Q4" s="488"/>
      <c r="R4" s="403"/>
    </row>
    <row r="5" spans="1:18" ht="80.400000000000006" thickBot="1" x14ac:dyDescent="0.35">
      <c r="A5" s="408"/>
      <c r="B5" s="370" t="s">
        <v>2073</v>
      </c>
      <c r="C5" s="408" t="s">
        <v>5</v>
      </c>
      <c r="D5" s="408" t="s">
        <v>6</v>
      </c>
      <c r="E5" s="408" t="s">
        <v>7</v>
      </c>
      <c r="F5" s="408" t="s">
        <v>8</v>
      </c>
      <c r="G5" s="408"/>
      <c r="H5" s="408"/>
      <c r="I5" s="409" t="s">
        <v>9</v>
      </c>
      <c r="J5" s="409" t="s">
        <v>10</v>
      </c>
      <c r="K5" s="409" t="s">
        <v>11</v>
      </c>
      <c r="L5" s="410" t="s">
        <v>12</v>
      </c>
      <c r="M5" s="410"/>
      <c r="N5" s="411" t="s">
        <v>9</v>
      </c>
      <c r="O5" s="409" t="s">
        <v>10</v>
      </c>
      <c r="P5" s="409" t="s">
        <v>11</v>
      </c>
      <c r="Q5" s="410" t="s">
        <v>12</v>
      </c>
      <c r="R5" s="403"/>
    </row>
    <row r="6" spans="1:18" x14ac:dyDescent="0.3">
      <c r="A6" s="412"/>
      <c r="B6" s="413"/>
      <c r="C6" s="412"/>
      <c r="D6" s="412"/>
      <c r="E6" s="412"/>
      <c r="F6" s="412"/>
      <c r="G6" s="412"/>
      <c r="H6" s="412"/>
      <c r="I6" s="414"/>
      <c r="J6" s="414"/>
      <c r="K6" s="414"/>
      <c r="L6" s="415"/>
      <c r="M6" s="415"/>
      <c r="N6" s="416"/>
      <c r="O6" s="414"/>
      <c r="P6" s="414"/>
      <c r="Q6" s="415"/>
      <c r="R6" s="403"/>
    </row>
    <row r="7" spans="1:18" x14ac:dyDescent="0.3">
      <c r="A7" s="417" t="s">
        <v>13</v>
      </c>
      <c r="B7" s="417"/>
      <c r="C7" s="417"/>
      <c r="D7" s="417"/>
      <c r="E7" s="417"/>
      <c r="F7" s="417"/>
      <c r="G7" s="417"/>
      <c r="H7" s="417"/>
      <c r="I7" s="418">
        <v>137290</v>
      </c>
      <c r="J7" s="418">
        <v>33200</v>
      </c>
      <c r="K7" s="418">
        <v>1860</v>
      </c>
      <c r="L7" s="418">
        <v>172350</v>
      </c>
      <c r="M7" s="251"/>
      <c r="N7" s="419">
        <v>139120</v>
      </c>
      <c r="O7" s="418">
        <v>33350</v>
      </c>
      <c r="P7" s="418">
        <v>1980</v>
      </c>
      <c r="Q7" s="418">
        <v>174440</v>
      </c>
      <c r="R7" s="420"/>
    </row>
    <row r="8" spans="1:18" x14ac:dyDescent="0.3">
      <c r="A8" s="421"/>
      <c r="B8" s="421"/>
      <c r="C8" s="421"/>
      <c r="D8" s="421"/>
      <c r="E8" s="421"/>
      <c r="F8" s="421"/>
      <c r="G8" s="421"/>
      <c r="H8" s="421"/>
      <c r="I8" s="251"/>
      <c r="J8" s="251"/>
      <c r="K8" s="251"/>
      <c r="L8" s="251"/>
      <c r="M8" s="251"/>
      <c r="N8" s="253"/>
      <c r="O8" s="251"/>
      <c r="P8" s="251"/>
      <c r="Q8" s="251"/>
      <c r="R8" s="403"/>
    </row>
    <row r="9" spans="1:18" ht="52.8" x14ac:dyDescent="0.3">
      <c r="A9" s="417" t="s">
        <v>14</v>
      </c>
      <c r="B9" s="417"/>
      <c r="C9" s="417"/>
      <c r="D9" s="417"/>
      <c r="E9" s="417"/>
      <c r="F9" s="417"/>
      <c r="G9" s="417"/>
      <c r="H9" s="417"/>
      <c r="I9" s="418">
        <v>34260</v>
      </c>
      <c r="J9" s="418">
        <v>8690</v>
      </c>
      <c r="K9" s="418">
        <v>660</v>
      </c>
      <c r="L9" s="418">
        <v>43610</v>
      </c>
      <c r="M9" s="251"/>
      <c r="N9" s="419">
        <v>36610</v>
      </c>
      <c r="O9" s="418">
        <v>8220</v>
      </c>
      <c r="P9" s="418">
        <v>190</v>
      </c>
      <c r="Q9" s="418">
        <v>45020</v>
      </c>
      <c r="R9" s="420"/>
    </row>
    <row r="10" spans="1:18" x14ac:dyDescent="0.3">
      <c r="A10" s="421"/>
      <c r="B10" s="421"/>
      <c r="C10" s="421"/>
      <c r="D10" s="421"/>
      <c r="E10" s="421"/>
      <c r="F10" s="421"/>
      <c r="G10" s="421"/>
      <c r="H10" s="421"/>
      <c r="I10" s="251"/>
      <c r="J10" s="251"/>
      <c r="K10" s="251"/>
      <c r="L10" s="251"/>
      <c r="M10" s="251"/>
      <c r="N10" s="253"/>
      <c r="O10" s="251"/>
      <c r="P10" s="251"/>
      <c r="Q10" s="251"/>
      <c r="R10" s="403"/>
    </row>
    <row r="11" spans="1:18" ht="52.8" x14ac:dyDescent="0.3">
      <c r="A11" s="421"/>
      <c r="B11" s="421" t="s">
        <v>15</v>
      </c>
      <c r="C11" s="421" t="s">
        <v>16</v>
      </c>
      <c r="D11" s="421" t="s">
        <v>17</v>
      </c>
      <c r="E11" s="421"/>
      <c r="F11" s="421" t="s">
        <v>1695</v>
      </c>
      <c r="G11" s="343" t="str">
        <f>VLOOKUP(F11,class!A$1:B$460,2,FALSE)</f>
        <v>Unitary Authority</v>
      </c>
      <c r="H11" s="343" t="str">
        <f>IFERROR(VLOOKUP(F11,classifications!A$3:C$333,3,FALSE),VLOOKUP(F11,classifications!I$2:K$28,3,FALSE))</f>
        <v>Urban with Significant Rural</v>
      </c>
      <c r="I11" s="422">
        <v>260</v>
      </c>
      <c r="J11" s="423">
        <v>100</v>
      </c>
      <c r="K11" s="423">
        <v>0</v>
      </c>
      <c r="L11" s="423">
        <v>360</v>
      </c>
      <c r="M11" s="251"/>
      <c r="N11" s="424">
        <v>340</v>
      </c>
      <c r="O11" s="423">
        <v>40</v>
      </c>
      <c r="P11" s="423">
        <v>0</v>
      </c>
      <c r="Q11" s="423">
        <v>380</v>
      </c>
      <c r="R11" s="403"/>
    </row>
    <row r="12" spans="1:18" ht="52.8" x14ac:dyDescent="0.3">
      <c r="A12" s="421"/>
      <c r="B12" s="421" t="s">
        <v>18</v>
      </c>
      <c r="C12" s="421" t="s">
        <v>19</v>
      </c>
      <c r="D12" s="421" t="s">
        <v>20</v>
      </c>
      <c r="E12" s="421"/>
      <c r="F12" s="421" t="s">
        <v>1449</v>
      </c>
      <c r="G12" s="343" t="str">
        <f>VLOOKUP(F12,class!A$1:B$460,2,FALSE)</f>
        <v>Unitary Authority</v>
      </c>
      <c r="H12" s="343" t="str">
        <f>IFERROR(VLOOKUP(F12,classifications!A$3:C$333,3,FALSE),VLOOKUP(F12,classifications!I$2:K$28,3,FALSE))</f>
        <v>Urban with Significant Rural</v>
      </c>
      <c r="I12" s="422">
        <v>700</v>
      </c>
      <c r="J12" s="422">
        <v>240</v>
      </c>
      <c r="K12" s="422">
        <v>0</v>
      </c>
      <c r="L12" s="422">
        <v>930</v>
      </c>
      <c r="M12" s="251"/>
      <c r="N12" s="424">
        <v>530</v>
      </c>
      <c r="O12" s="422">
        <v>180</v>
      </c>
      <c r="P12" s="422">
        <v>0</v>
      </c>
      <c r="Q12" s="422">
        <v>710</v>
      </c>
      <c r="R12" s="403"/>
    </row>
    <row r="13" spans="1:18" ht="39.6" x14ac:dyDescent="0.3">
      <c r="A13" s="421"/>
      <c r="B13" s="421" t="s">
        <v>21</v>
      </c>
      <c r="C13" s="421" t="s">
        <v>22</v>
      </c>
      <c r="D13" s="421" t="s">
        <v>23</v>
      </c>
      <c r="E13" s="421"/>
      <c r="F13" s="421" t="s">
        <v>1666</v>
      </c>
      <c r="G13" s="343" t="str">
        <f>VLOOKUP(F13,class!A$1:B$460,2,FALSE)</f>
        <v>Unitary Authority</v>
      </c>
      <c r="H13" s="343" t="str">
        <f>IFERROR(VLOOKUP(F13,classifications!A$3:C$333,3,FALSE),VLOOKUP(F13,classifications!I$2:K$28,3,FALSE))</f>
        <v>Predominantly Urban</v>
      </c>
      <c r="I13" s="422">
        <v>590</v>
      </c>
      <c r="J13" s="422">
        <v>0</v>
      </c>
      <c r="K13" s="422">
        <v>0</v>
      </c>
      <c r="L13" s="422">
        <v>590</v>
      </c>
      <c r="M13" s="251"/>
      <c r="N13" s="424">
        <v>480</v>
      </c>
      <c r="O13" s="422">
        <v>0</v>
      </c>
      <c r="P13" s="422">
        <v>0</v>
      </c>
      <c r="Q13" s="422">
        <v>480</v>
      </c>
      <c r="R13" s="403"/>
    </row>
    <row r="14" spans="1:18" ht="39.6" x14ac:dyDescent="0.3">
      <c r="A14" s="421"/>
      <c r="B14" s="421" t="s">
        <v>24</v>
      </c>
      <c r="C14" s="421" t="s">
        <v>25</v>
      </c>
      <c r="D14" s="421" t="s">
        <v>26</v>
      </c>
      <c r="E14" s="421"/>
      <c r="F14" s="421" t="s">
        <v>1667</v>
      </c>
      <c r="G14" s="343" t="str">
        <f>VLOOKUP(F14,class!A$1:B$460,2,FALSE)</f>
        <v>Unitary Authority</v>
      </c>
      <c r="H14" s="343" t="str">
        <f>IFERROR(VLOOKUP(F14,classifications!A$3:C$333,3,FALSE),VLOOKUP(F14,classifications!I$2:K$28,3,FALSE))</f>
        <v>Predominantly Urban</v>
      </c>
      <c r="I14" s="423">
        <v>70</v>
      </c>
      <c r="J14" s="423">
        <v>0</v>
      </c>
      <c r="K14" s="423">
        <v>70</v>
      </c>
      <c r="L14" s="423">
        <v>140</v>
      </c>
      <c r="M14" s="251"/>
      <c r="N14" s="425">
        <v>140</v>
      </c>
      <c r="O14" s="423">
        <v>10</v>
      </c>
      <c r="P14" s="423">
        <v>10</v>
      </c>
      <c r="Q14" s="423">
        <v>160</v>
      </c>
      <c r="R14" s="403"/>
    </row>
    <row r="15" spans="1:18" ht="66" x14ac:dyDescent="0.3">
      <c r="A15" s="421"/>
      <c r="B15" s="421" t="s">
        <v>2001</v>
      </c>
      <c r="C15" s="421"/>
      <c r="D15" s="421" t="s">
        <v>2002</v>
      </c>
      <c r="E15" s="421"/>
      <c r="F15" s="421" t="s">
        <v>1986</v>
      </c>
      <c r="G15" s="343" t="str">
        <f>VLOOKUP(F15,class!A$1:B$460,2,FALSE)</f>
        <v>Unitary Authority</v>
      </c>
      <c r="H15" s="343" t="str">
        <f>IFERROR(VLOOKUP(F15,classifications!A$3:C$333,3,FALSE),VLOOKUP(F15,classifications!I$2:K$28,3,FALSE))</f>
        <v>Predominantly Urban</v>
      </c>
      <c r="I15" s="422">
        <v>340</v>
      </c>
      <c r="J15" s="422">
        <v>40</v>
      </c>
      <c r="K15" s="422">
        <v>0</v>
      </c>
      <c r="L15" s="422">
        <v>390</v>
      </c>
      <c r="M15" s="251"/>
      <c r="N15" s="424">
        <v>310</v>
      </c>
      <c r="O15" s="422">
        <v>20</v>
      </c>
      <c r="P15" s="422">
        <v>0</v>
      </c>
      <c r="Q15" s="422">
        <v>330</v>
      </c>
      <c r="R15" s="403"/>
    </row>
    <row r="16" spans="1:18" ht="39.6" x14ac:dyDescent="0.3">
      <c r="A16" s="421"/>
      <c r="B16" s="421" t="s">
        <v>30</v>
      </c>
      <c r="C16" s="421" t="s">
        <v>31</v>
      </c>
      <c r="D16" s="421" t="s">
        <v>32</v>
      </c>
      <c r="E16" s="421"/>
      <c r="F16" s="421" t="s">
        <v>1685</v>
      </c>
      <c r="G16" s="343" t="str">
        <f>VLOOKUP(F16,class!A$1:B$460,2,FALSE)</f>
        <v>Unitary Authority</v>
      </c>
      <c r="H16" s="343" t="str">
        <f>IFERROR(VLOOKUP(F16,classifications!A$3:C$333,3,FALSE),VLOOKUP(F16,classifications!I$2:K$28,3,FALSE))</f>
        <v>Predominantly Urban</v>
      </c>
      <c r="I16" s="422">
        <v>390</v>
      </c>
      <c r="J16" s="422">
        <v>140</v>
      </c>
      <c r="K16" s="422">
        <v>0</v>
      </c>
      <c r="L16" s="422">
        <v>530</v>
      </c>
      <c r="M16" s="251"/>
      <c r="N16" s="424">
        <v>380</v>
      </c>
      <c r="O16" s="422">
        <v>30</v>
      </c>
      <c r="P16" s="422">
        <v>0</v>
      </c>
      <c r="Q16" s="422">
        <v>400</v>
      </c>
      <c r="R16" s="403"/>
    </row>
    <row r="17" spans="1:18" ht="39.6" x14ac:dyDescent="0.3">
      <c r="A17" s="421"/>
      <c r="B17" s="421" t="s">
        <v>33</v>
      </c>
      <c r="C17" s="421" t="s">
        <v>34</v>
      </c>
      <c r="D17" s="421" t="s">
        <v>35</v>
      </c>
      <c r="E17" s="421"/>
      <c r="F17" s="421" t="s">
        <v>1686</v>
      </c>
      <c r="G17" s="343" t="str">
        <f>VLOOKUP(F17,class!A$1:B$460,2,FALSE)</f>
        <v>Unitary Authority</v>
      </c>
      <c r="H17" s="343" t="str">
        <f>IFERROR(VLOOKUP(F17,classifications!A$3:C$333,3,FALSE),VLOOKUP(F17,classifications!I$2:K$28,3,FALSE))</f>
        <v>Predominantly Urban</v>
      </c>
      <c r="I17" s="423">
        <v>150</v>
      </c>
      <c r="J17" s="423">
        <v>20</v>
      </c>
      <c r="K17" s="423">
        <v>0</v>
      </c>
      <c r="L17" s="423">
        <v>170</v>
      </c>
      <c r="M17" s="251"/>
      <c r="N17" s="425">
        <v>80</v>
      </c>
      <c r="O17" s="423">
        <v>40</v>
      </c>
      <c r="P17" s="423">
        <v>0</v>
      </c>
      <c r="Q17" s="423">
        <v>120</v>
      </c>
      <c r="R17" s="403"/>
    </row>
    <row r="18" spans="1:18" ht="39.6" x14ac:dyDescent="0.3">
      <c r="A18" s="421"/>
      <c r="B18" s="421" t="s">
        <v>36</v>
      </c>
      <c r="C18" s="421" t="s">
        <v>37</v>
      </c>
      <c r="D18" s="421" t="s">
        <v>38</v>
      </c>
      <c r="E18" s="421"/>
      <c r="F18" s="421" t="s">
        <v>1728</v>
      </c>
      <c r="G18" s="343" t="str">
        <f>VLOOKUP(F18,class!A$1:B$460,2,FALSE)</f>
        <v>Unitary Authority</v>
      </c>
      <c r="H18" s="343" t="str">
        <f>IFERROR(VLOOKUP(F18,classifications!A$3:C$333,3,FALSE),VLOOKUP(F18,classifications!I$2:K$28,3,FALSE))</f>
        <v>Predominantly Urban</v>
      </c>
      <c r="I18" s="422">
        <v>680</v>
      </c>
      <c r="J18" s="422">
        <v>80</v>
      </c>
      <c r="K18" s="422">
        <v>120</v>
      </c>
      <c r="L18" s="422">
        <v>880</v>
      </c>
      <c r="M18" s="251"/>
      <c r="N18" s="424">
        <v>510</v>
      </c>
      <c r="O18" s="422">
        <v>150</v>
      </c>
      <c r="P18" s="422">
        <v>0</v>
      </c>
      <c r="Q18" s="422">
        <v>660</v>
      </c>
      <c r="R18" s="403"/>
    </row>
    <row r="19" spans="1:18" ht="52.8" x14ac:dyDescent="0.3">
      <c r="A19" s="421"/>
      <c r="B19" s="421" t="s">
        <v>2052</v>
      </c>
      <c r="C19" s="421"/>
      <c r="D19" s="421" t="s">
        <v>2053</v>
      </c>
      <c r="E19" s="421"/>
      <c r="F19" s="421" t="s">
        <v>2093</v>
      </c>
      <c r="G19" s="343" t="str">
        <f>VLOOKUP(F19,class!A$1:B$460,2,FALSE)</f>
        <v>Unitary Authority</v>
      </c>
      <c r="H19" s="343" t="str">
        <f>IFERROR(VLOOKUP(F19,classifications!A$3:C$336,3,FALSE),VLOOKUP(F19,classifications!I$2:K$28,3,FALSE))</f>
        <v>Urban with Significant Rural</v>
      </c>
      <c r="I19" s="422">
        <v>1240</v>
      </c>
      <c r="J19" s="422">
        <v>340</v>
      </c>
      <c r="K19" s="422">
        <v>0</v>
      </c>
      <c r="L19" s="422">
        <v>1580</v>
      </c>
      <c r="M19" s="251"/>
      <c r="N19" s="424">
        <v>1550</v>
      </c>
      <c r="O19" s="422">
        <v>430</v>
      </c>
      <c r="P19" s="422">
        <v>0</v>
      </c>
      <c r="Q19" s="422">
        <v>1980</v>
      </c>
      <c r="R19" s="403"/>
    </row>
    <row r="20" spans="1:18" ht="39.6" x14ac:dyDescent="0.3">
      <c r="A20" s="421"/>
      <c r="B20" s="421" t="s">
        <v>39</v>
      </c>
      <c r="C20" s="421" t="s">
        <v>40</v>
      </c>
      <c r="D20" s="421" t="s">
        <v>41</v>
      </c>
      <c r="E20" s="421"/>
      <c r="F20" s="421" t="s">
        <v>1731</v>
      </c>
      <c r="G20" s="343" t="str">
        <f>VLOOKUP(F20,class!A$1:B$460,2,FALSE)</f>
        <v>Unitary Authority</v>
      </c>
      <c r="H20" s="343" t="str">
        <f>IFERROR(VLOOKUP(F20,classifications!A$3:C$333,3,FALSE),VLOOKUP(F20,classifications!I$2:K$28,3,FALSE))</f>
        <v>Predominantly Rural</v>
      </c>
      <c r="I20" s="422">
        <v>1100</v>
      </c>
      <c r="J20" s="422">
        <v>600</v>
      </c>
      <c r="K20" s="422">
        <v>0</v>
      </c>
      <c r="L20" s="422">
        <v>1710</v>
      </c>
      <c r="M20" s="251"/>
      <c r="N20" s="424">
        <v>1770</v>
      </c>
      <c r="O20" s="422">
        <v>530</v>
      </c>
      <c r="P20" s="422">
        <v>0</v>
      </c>
      <c r="Q20" s="422">
        <v>2300</v>
      </c>
      <c r="R20" s="403"/>
    </row>
    <row r="21" spans="1:18" ht="52.8" x14ac:dyDescent="0.3">
      <c r="A21" s="421"/>
      <c r="B21" s="421" t="s">
        <v>42</v>
      </c>
      <c r="C21" s="421" t="s">
        <v>43</v>
      </c>
      <c r="D21" s="421" t="s">
        <v>44</v>
      </c>
      <c r="E21" s="421"/>
      <c r="F21" s="421" t="s">
        <v>1715</v>
      </c>
      <c r="G21" s="343" t="str">
        <f>VLOOKUP(F21,class!A$1:B$460,2,FALSE)</f>
        <v>Unitary Authority</v>
      </c>
      <c r="H21" s="343" t="str">
        <f>IFERROR(VLOOKUP(F21,classifications!A$3:C$333,3,FALSE),VLOOKUP(F21,classifications!I$2:K$28,3,FALSE))</f>
        <v>Urban with Significant Rural</v>
      </c>
      <c r="I21" s="423">
        <v>1630</v>
      </c>
      <c r="J21" s="423">
        <v>290</v>
      </c>
      <c r="K21" s="423">
        <v>0</v>
      </c>
      <c r="L21" s="423">
        <v>1920</v>
      </c>
      <c r="M21" s="251"/>
      <c r="N21" s="425">
        <v>1460</v>
      </c>
      <c r="O21" s="423">
        <v>160</v>
      </c>
      <c r="P21" s="423">
        <v>0</v>
      </c>
      <c r="Q21" s="423">
        <v>1620</v>
      </c>
      <c r="R21" s="403"/>
    </row>
    <row r="22" spans="1:18" ht="52.8" x14ac:dyDescent="0.3">
      <c r="A22" s="421"/>
      <c r="B22" s="421" t="s">
        <v>45</v>
      </c>
      <c r="C22" s="421" t="s">
        <v>46</v>
      </c>
      <c r="D22" s="421" t="s">
        <v>47</v>
      </c>
      <c r="E22" s="421"/>
      <c r="F22" s="421" t="s">
        <v>1716</v>
      </c>
      <c r="G22" s="343" t="str">
        <f>VLOOKUP(F22,class!A$1:B$460,2,FALSE)</f>
        <v>Unitary Authority</v>
      </c>
      <c r="H22" s="343" t="str">
        <f>IFERROR(VLOOKUP(F22,classifications!A$3:C$333,3,FALSE),VLOOKUP(F22,classifications!I$2:K$28,3,FALSE))</f>
        <v>Urban with Significant Rural</v>
      </c>
      <c r="I22" s="422">
        <v>720</v>
      </c>
      <c r="J22" s="422">
        <v>120</v>
      </c>
      <c r="K22" s="422">
        <v>0</v>
      </c>
      <c r="L22" s="422">
        <v>850</v>
      </c>
      <c r="M22" s="251"/>
      <c r="N22" s="424">
        <v>890</v>
      </c>
      <c r="O22" s="422">
        <v>100</v>
      </c>
      <c r="P22" s="422">
        <v>0</v>
      </c>
      <c r="Q22" s="422">
        <v>990</v>
      </c>
      <c r="R22" s="403"/>
    </row>
    <row r="23" spans="1:18" ht="39.6" x14ac:dyDescent="0.3">
      <c r="A23" s="421"/>
      <c r="B23" s="421" t="s">
        <v>48</v>
      </c>
      <c r="C23" s="421" t="s">
        <v>49</v>
      </c>
      <c r="D23" s="421" t="s">
        <v>50</v>
      </c>
      <c r="E23" s="421"/>
      <c r="F23" s="421" t="s">
        <v>1717</v>
      </c>
      <c r="G23" s="343" t="str">
        <f>VLOOKUP(F23,class!A$1:B$460,2,FALSE)</f>
        <v>Unitary Authority</v>
      </c>
      <c r="H23" s="343" t="str">
        <f>IFERROR(VLOOKUP(F23,classifications!A$3:C$333,3,FALSE),VLOOKUP(F23,classifications!I$2:K$28,3,FALSE))</f>
        <v>Predominantly Rural</v>
      </c>
      <c r="I23" s="422">
        <v>1910</v>
      </c>
      <c r="J23" s="423">
        <v>130</v>
      </c>
      <c r="K23" s="423">
        <v>0</v>
      </c>
      <c r="L23" s="423">
        <v>2040</v>
      </c>
      <c r="M23" s="251"/>
      <c r="N23" s="424">
        <v>1920</v>
      </c>
      <c r="O23" s="423">
        <v>180</v>
      </c>
      <c r="P23" s="423">
        <v>0</v>
      </c>
      <c r="Q23" s="423">
        <v>2100</v>
      </c>
      <c r="R23" s="403"/>
    </row>
    <row r="24" spans="1:18" ht="39.6" x14ac:dyDescent="0.3">
      <c r="A24" s="421"/>
      <c r="B24" s="421" t="s">
        <v>51</v>
      </c>
      <c r="C24" s="421" t="s">
        <v>52</v>
      </c>
      <c r="D24" s="421" t="s">
        <v>53</v>
      </c>
      <c r="E24" s="421"/>
      <c r="F24" s="421" t="s">
        <v>1718</v>
      </c>
      <c r="G24" s="343" t="str">
        <f>VLOOKUP(F24,class!A$1:B$460,2,FALSE)</f>
        <v>Unitary Authority</v>
      </c>
      <c r="H24" s="343" t="str">
        <f>IFERROR(VLOOKUP(F24,classifications!A$3:C$333,3,FALSE),VLOOKUP(F24,classifications!I$2:K$28,3,FALSE))</f>
        <v>Predominantly Rural</v>
      </c>
      <c r="I24" s="422">
        <v>1710</v>
      </c>
      <c r="J24" s="422">
        <v>100</v>
      </c>
      <c r="K24" s="422">
        <v>0</v>
      </c>
      <c r="L24" s="422">
        <v>1810</v>
      </c>
      <c r="M24" s="251"/>
      <c r="N24" s="424">
        <v>1420</v>
      </c>
      <c r="O24" s="422">
        <v>60</v>
      </c>
      <c r="P24" s="422">
        <v>0</v>
      </c>
      <c r="Q24" s="422">
        <v>1480</v>
      </c>
      <c r="R24" s="403"/>
    </row>
    <row r="25" spans="1:18" ht="39.6" x14ac:dyDescent="0.3">
      <c r="A25" s="421"/>
      <c r="B25" s="421" t="s">
        <v>54</v>
      </c>
      <c r="C25" s="421" t="s">
        <v>55</v>
      </c>
      <c r="D25" s="421" t="s">
        <v>56</v>
      </c>
      <c r="E25" s="421"/>
      <c r="F25" s="421" t="s">
        <v>1659</v>
      </c>
      <c r="G25" s="343" t="str">
        <f>VLOOKUP(F25,class!A$1:B$460,2,FALSE)</f>
        <v>Unitary Authority</v>
      </c>
      <c r="H25" s="343" t="str">
        <f>IFERROR(VLOOKUP(F25,classifications!A$3:C$333,3,FALSE),VLOOKUP(F25,classifications!I$2:K$28,3,FALSE))</f>
        <v>Predominantly Urban</v>
      </c>
      <c r="I25" s="422">
        <v>430</v>
      </c>
      <c r="J25" s="422">
        <v>20</v>
      </c>
      <c r="K25" s="422">
        <v>70</v>
      </c>
      <c r="L25" s="422">
        <v>520</v>
      </c>
      <c r="M25" s="251"/>
      <c r="N25" s="424">
        <v>400</v>
      </c>
      <c r="O25" s="422">
        <v>0</v>
      </c>
      <c r="P25" s="422">
        <v>60</v>
      </c>
      <c r="Q25" s="422">
        <v>460</v>
      </c>
      <c r="R25" s="403"/>
    </row>
    <row r="26" spans="1:18" ht="39.6" x14ac:dyDescent="0.3">
      <c r="A26" s="421"/>
      <c r="B26" s="421" t="s">
        <v>57</v>
      </c>
      <c r="C26" s="421" t="s">
        <v>58</v>
      </c>
      <c r="D26" s="421" t="s">
        <v>59</v>
      </c>
      <c r="E26" s="421"/>
      <c r="F26" s="421" t="s">
        <v>1675</v>
      </c>
      <c r="G26" s="343" t="str">
        <f>VLOOKUP(F26,class!A$1:B$460,2,FALSE)</f>
        <v>Unitary Authority</v>
      </c>
      <c r="H26" s="343" t="str">
        <f>IFERROR(VLOOKUP(F26,classifications!A$3:C$333,3,FALSE),VLOOKUP(F26,classifications!I$2:K$28,3,FALSE))</f>
        <v>Predominantly Urban</v>
      </c>
      <c r="I26" s="422">
        <v>620</v>
      </c>
      <c r="J26" s="422">
        <v>60</v>
      </c>
      <c r="K26" s="422">
        <v>0</v>
      </c>
      <c r="L26" s="422">
        <v>680</v>
      </c>
      <c r="M26" s="251"/>
      <c r="N26" s="424">
        <v>590</v>
      </c>
      <c r="O26" s="422">
        <v>50</v>
      </c>
      <c r="P26" s="422">
        <v>0</v>
      </c>
      <c r="Q26" s="422">
        <v>640</v>
      </c>
      <c r="R26" s="403"/>
    </row>
    <row r="27" spans="1:18" ht="39.6" x14ac:dyDescent="0.3">
      <c r="A27" s="421"/>
      <c r="B27" s="421" t="s">
        <v>2003</v>
      </c>
      <c r="C27" s="421"/>
      <c r="D27" s="421" t="s">
        <v>2004</v>
      </c>
      <c r="E27" s="421"/>
      <c r="F27" s="421" t="s">
        <v>1987</v>
      </c>
      <c r="G27" s="343" t="str">
        <f>VLOOKUP(F27,class!A$1:B$460,2,FALSE)</f>
        <v>Unitary Authority</v>
      </c>
      <c r="H27" s="343" t="str">
        <f>IFERROR(VLOOKUP(F27,classifications!A$3:C$333,3,FALSE),VLOOKUP(F27,classifications!I$2:K$28,3,FALSE))</f>
        <v>Predominantly Rural</v>
      </c>
      <c r="I27" s="422">
        <v>1590</v>
      </c>
      <c r="J27" s="422">
        <v>310</v>
      </c>
      <c r="K27" s="422">
        <v>0</v>
      </c>
      <c r="L27" s="422">
        <v>1900</v>
      </c>
      <c r="M27" s="251"/>
      <c r="N27" s="424">
        <v>1190</v>
      </c>
      <c r="O27" s="422">
        <v>250</v>
      </c>
      <c r="P27" s="422">
        <v>0</v>
      </c>
      <c r="Q27" s="422">
        <v>1440</v>
      </c>
      <c r="R27" s="403"/>
    </row>
    <row r="28" spans="1:18" ht="39.6" x14ac:dyDescent="0.3">
      <c r="A28" s="421"/>
      <c r="B28" s="421" t="s">
        <v>60</v>
      </c>
      <c r="C28" s="421" t="s">
        <v>61</v>
      </c>
      <c r="D28" s="421" t="s">
        <v>62</v>
      </c>
      <c r="E28" s="421"/>
      <c r="F28" s="421" t="s">
        <v>1671</v>
      </c>
      <c r="G28" s="343" t="str">
        <f>VLOOKUP(F28,class!A$1:B$460,2,FALSE)</f>
        <v>Unitary Authority</v>
      </c>
      <c r="H28" s="343" t="str">
        <f>IFERROR(VLOOKUP(F28,classifications!A$3:C$333,3,FALSE),VLOOKUP(F28,classifications!I$2:K$28,3,FALSE))</f>
        <v>Predominantly Rural</v>
      </c>
      <c r="I28" s="422">
        <v>1440</v>
      </c>
      <c r="J28" s="422">
        <v>330</v>
      </c>
      <c r="K28" s="422">
        <v>0</v>
      </c>
      <c r="L28" s="422">
        <v>1780</v>
      </c>
      <c r="M28" s="251"/>
      <c r="N28" s="424">
        <v>1540</v>
      </c>
      <c r="O28" s="422">
        <v>360</v>
      </c>
      <c r="P28" s="422">
        <v>0</v>
      </c>
      <c r="Q28" s="422">
        <v>1910</v>
      </c>
      <c r="R28" s="403"/>
    </row>
    <row r="29" spans="1:18" ht="39.6" x14ac:dyDescent="0.3">
      <c r="A29" s="421"/>
      <c r="B29" s="421" t="s">
        <v>63</v>
      </c>
      <c r="C29" s="421" t="s">
        <v>64</v>
      </c>
      <c r="D29" s="421" t="s">
        <v>65</v>
      </c>
      <c r="E29" s="421"/>
      <c r="F29" s="421" t="s">
        <v>1668</v>
      </c>
      <c r="G29" s="343" t="str">
        <f>VLOOKUP(F29,class!A$1:B$460,2,FALSE)</f>
        <v>Unitary Authority</v>
      </c>
      <c r="H29" s="343" t="str">
        <f>IFERROR(VLOOKUP(F29,classifications!A$3:C$333,3,FALSE),VLOOKUP(F29,classifications!I$2:K$28,3,FALSE))</f>
        <v>Predominantly Urban</v>
      </c>
      <c r="I29" s="422">
        <v>290</v>
      </c>
      <c r="J29" s="422">
        <v>0</v>
      </c>
      <c r="K29" s="422">
        <v>0</v>
      </c>
      <c r="L29" s="422">
        <v>290</v>
      </c>
      <c r="M29" s="251"/>
      <c r="N29" s="424">
        <v>280</v>
      </c>
      <c r="O29" s="422">
        <v>160</v>
      </c>
      <c r="P29" s="422">
        <v>0</v>
      </c>
      <c r="Q29" s="422">
        <v>430</v>
      </c>
      <c r="R29" s="403"/>
    </row>
    <row r="30" spans="1:18" ht="39.6" x14ac:dyDescent="0.3">
      <c r="A30" s="421"/>
      <c r="B30" s="421" t="s">
        <v>66</v>
      </c>
      <c r="C30" s="421" t="s">
        <v>67</v>
      </c>
      <c r="D30" s="421" t="s">
        <v>68</v>
      </c>
      <c r="E30" s="421"/>
      <c r="F30" s="421" t="s">
        <v>1661</v>
      </c>
      <c r="G30" s="343" t="str">
        <f>VLOOKUP(F30,class!A$1:B$460,2,FALSE)</f>
        <v>Unitary Authority</v>
      </c>
      <c r="H30" s="343" t="str">
        <f>IFERROR(VLOOKUP(F30,classifications!A$3:C$333,3,FALSE),VLOOKUP(F30,classifications!I$2:K$28,3,FALSE))</f>
        <v>Predominantly Urban</v>
      </c>
      <c r="I30" s="423">
        <v>530</v>
      </c>
      <c r="J30" s="423">
        <v>60</v>
      </c>
      <c r="K30" s="423">
        <v>0</v>
      </c>
      <c r="L30" s="423">
        <v>590</v>
      </c>
      <c r="M30" s="251"/>
      <c r="N30" s="425">
        <v>420</v>
      </c>
      <c r="O30" s="423">
        <v>40</v>
      </c>
      <c r="P30" s="423">
        <v>0</v>
      </c>
      <c r="Q30" s="423">
        <v>460</v>
      </c>
      <c r="R30" s="403"/>
    </row>
    <row r="31" spans="1:18" ht="39.6" x14ac:dyDescent="0.3">
      <c r="A31" s="421"/>
      <c r="B31" s="421" t="s">
        <v>69</v>
      </c>
      <c r="C31" s="421" t="s">
        <v>70</v>
      </c>
      <c r="D31" s="421" t="s">
        <v>71</v>
      </c>
      <c r="E31" s="421"/>
      <c r="F31" s="421" t="s">
        <v>1719</v>
      </c>
      <c r="G31" s="343" t="str">
        <f>VLOOKUP(F31,class!A$1:B$460,2,FALSE)</f>
        <v>Unitary Authority</v>
      </c>
      <c r="H31" s="343" t="str">
        <f>IFERROR(VLOOKUP(F31,classifications!A$3:C$333,3,FALSE),VLOOKUP(F31,classifications!I$2:K$28,3,FALSE))</f>
        <v>Predominantly Rural</v>
      </c>
      <c r="I31" s="423">
        <v>680</v>
      </c>
      <c r="J31" s="423">
        <v>210</v>
      </c>
      <c r="K31" s="423">
        <v>0</v>
      </c>
      <c r="L31" s="423">
        <v>890</v>
      </c>
      <c r="M31" s="251"/>
      <c r="N31" s="425">
        <v>510</v>
      </c>
      <c r="O31" s="423">
        <v>140</v>
      </c>
      <c r="P31" s="423">
        <v>0</v>
      </c>
      <c r="Q31" s="423">
        <v>650</v>
      </c>
      <c r="R31" s="403"/>
    </row>
    <row r="32" spans="1:18" ht="39.6" x14ac:dyDescent="0.3">
      <c r="A32" s="421"/>
      <c r="B32" s="421" t="s">
        <v>72</v>
      </c>
      <c r="C32" s="421" t="s">
        <v>73</v>
      </c>
      <c r="D32" s="421" t="s">
        <v>74</v>
      </c>
      <c r="E32" s="421"/>
      <c r="F32" s="421" t="s">
        <v>1687</v>
      </c>
      <c r="G32" s="343" t="str">
        <f>VLOOKUP(F32,class!A$1:B$460,2,FALSE)</f>
        <v>Unitary Authority</v>
      </c>
      <c r="H32" s="343" t="str">
        <f>IFERROR(VLOOKUP(F32,classifications!A$3:C$333,3,FALSE),VLOOKUP(F32,classifications!I$2:K$28,3,FALSE))</f>
        <v>Predominantly Rural</v>
      </c>
      <c r="I32" s="422">
        <v>180</v>
      </c>
      <c r="J32" s="422">
        <v>10</v>
      </c>
      <c r="K32" s="422">
        <v>0</v>
      </c>
      <c r="L32" s="422">
        <v>190</v>
      </c>
      <c r="M32" s="251"/>
      <c r="N32" s="424">
        <v>340</v>
      </c>
      <c r="O32" s="422">
        <v>40</v>
      </c>
      <c r="P32" s="422">
        <v>0</v>
      </c>
      <c r="Q32" s="422">
        <v>380</v>
      </c>
      <c r="R32" s="403"/>
    </row>
    <row r="33" spans="1:18" ht="39.6" x14ac:dyDescent="0.3">
      <c r="A33" s="421"/>
      <c r="B33" s="421" t="s">
        <v>75</v>
      </c>
      <c r="C33" s="421" t="s">
        <v>76</v>
      </c>
      <c r="D33" s="421" t="s">
        <v>77</v>
      </c>
      <c r="E33" s="421"/>
      <c r="F33" s="421" t="s">
        <v>1496</v>
      </c>
      <c r="G33" s="343" t="str">
        <f>VLOOKUP(F33,class!A$1:B$460,2,FALSE)</f>
        <v>Unitary Authority</v>
      </c>
      <c r="H33" s="343" t="str">
        <f>IFERROR(VLOOKUP(F33,classifications!A$3:C$333,3,FALSE),VLOOKUP(F33,classifications!I$2:K$28,3,FALSE))</f>
        <v>Predominantly Rural</v>
      </c>
      <c r="I33" s="422">
        <v>0</v>
      </c>
      <c r="J33" s="422">
        <v>0</v>
      </c>
      <c r="K33" s="422">
        <v>0</v>
      </c>
      <c r="L33" s="422">
        <v>0</v>
      </c>
      <c r="M33" s="251"/>
      <c r="N33" s="424">
        <v>0</v>
      </c>
      <c r="O33" s="422">
        <v>0</v>
      </c>
      <c r="P33" s="422">
        <v>0</v>
      </c>
      <c r="Q33" s="422">
        <v>0</v>
      </c>
      <c r="R33" s="403"/>
    </row>
    <row r="34" spans="1:18" ht="52.8" x14ac:dyDescent="0.3">
      <c r="A34" s="421"/>
      <c r="B34" s="421" t="s">
        <v>78</v>
      </c>
      <c r="C34" s="421" t="s">
        <v>79</v>
      </c>
      <c r="D34" s="421" t="s">
        <v>80</v>
      </c>
      <c r="E34" s="421"/>
      <c r="F34" s="421" t="s">
        <v>1724</v>
      </c>
      <c r="G34" s="343" t="str">
        <f>VLOOKUP(F34,class!A$1:B$460,2,FALSE)</f>
        <v>Unitary Authority</v>
      </c>
      <c r="H34" s="343" t="str">
        <f>IFERROR(VLOOKUP(F34,classifications!A$3:C$333,3,FALSE),VLOOKUP(F34,classifications!I$2:K$28,3,FALSE))</f>
        <v>Predominantly Urban</v>
      </c>
      <c r="I34" s="422">
        <v>250</v>
      </c>
      <c r="J34" s="422">
        <v>0</v>
      </c>
      <c r="K34" s="422">
        <v>0</v>
      </c>
      <c r="L34" s="422">
        <v>250</v>
      </c>
      <c r="M34" s="251"/>
      <c r="N34" s="424">
        <v>330</v>
      </c>
      <c r="O34" s="422">
        <v>0</v>
      </c>
      <c r="P34" s="422">
        <v>0</v>
      </c>
      <c r="Q34" s="422">
        <v>330</v>
      </c>
      <c r="R34" s="403"/>
    </row>
    <row r="35" spans="1:18" ht="39.6" x14ac:dyDescent="0.3">
      <c r="A35" s="421"/>
      <c r="B35" s="421" t="s">
        <v>81</v>
      </c>
      <c r="C35" s="421" t="s">
        <v>82</v>
      </c>
      <c r="D35" s="421" t="s">
        <v>83</v>
      </c>
      <c r="E35" s="421"/>
      <c r="F35" s="421" t="s">
        <v>1676</v>
      </c>
      <c r="G35" s="343" t="str">
        <f>VLOOKUP(F35,class!A$1:B$460,2,FALSE)</f>
        <v>Unitary Authority</v>
      </c>
      <c r="H35" s="343" t="str">
        <f>IFERROR(VLOOKUP(F35,classifications!A$3:C$333,3,FALSE),VLOOKUP(F35,classifications!I$2:K$28,3,FALSE))</f>
        <v>Predominantly Urban</v>
      </c>
      <c r="I35" s="422">
        <v>70</v>
      </c>
      <c r="J35" s="422">
        <v>40</v>
      </c>
      <c r="K35" s="422">
        <v>0</v>
      </c>
      <c r="L35" s="422">
        <v>110</v>
      </c>
      <c r="M35" s="251"/>
      <c r="N35" s="424">
        <v>230</v>
      </c>
      <c r="O35" s="422">
        <v>30</v>
      </c>
      <c r="P35" s="422">
        <v>0</v>
      </c>
      <c r="Q35" s="422">
        <v>260</v>
      </c>
      <c r="R35" s="403"/>
    </row>
    <row r="36" spans="1:18" ht="39.6" x14ac:dyDescent="0.3">
      <c r="A36" s="421"/>
      <c r="B36" s="421" t="s">
        <v>84</v>
      </c>
      <c r="C36" s="421" t="s">
        <v>85</v>
      </c>
      <c r="D36" s="421" t="s">
        <v>86</v>
      </c>
      <c r="E36" s="421"/>
      <c r="F36" s="421" t="s">
        <v>1680</v>
      </c>
      <c r="G36" s="343" t="str">
        <f>VLOOKUP(F36,class!A$1:B$460,2,FALSE)</f>
        <v>Unitary Authority</v>
      </c>
      <c r="H36" s="343" t="str">
        <f>IFERROR(VLOOKUP(F36,classifications!A$3:C$333,3,FALSE),VLOOKUP(F36,classifications!I$2:K$28,3,FALSE))</f>
        <v>Predominantly Urban</v>
      </c>
      <c r="I36" s="422">
        <v>100</v>
      </c>
      <c r="J36" s="422">
        <v>10</v>
      </c>
      <c r="K36" s="422">
        <v>40</v>
      </c>
      <c r="L36" s="422">
        <v>150</v>
      </c>
      <c r="M36" s="251"/>
      <c r="N36" s="424">
        <v>120</v>
      </c>
      <c r="O36" s="422">
        <v>0</v>
      </c>
      <c r="P36" s="422">
        <v>10</v>
      </c>
      <c r="Q36" s="422">
        <v>130</v>
      </c>
      <c r="R36" s="403"/>
    </row>
    <row r="37" spans="1:18" ht="39.6" x14ac:dyDescent="0.3">
      <c r="A37" s="421"/>
      <c r="B37" s="421" t="s">
        <v>87</v>
      </c>
      <c r="C37" s="421" t="s">
        <v>88</v>
      </c>
      <c r="D37" s="421" t="s">
        <v>89</v>
      </c>
      <c r="E37" s="421"/>
      <c r="F37" s="421" t="s">
        <v>1730</v>
      </c>
      <c r="G37" s="343" t="str">
        <f>VLOOKUP(F37,class!A$1:B$460,2,FALSE)</f>
        <v>Unitary Authority</v>
      </c>
      <c r="H37" s="343" t="str">
        <f>IFERROR(VLOOKUP(F37,classifications!A$3:C$333,3,FALSE),VLOOKUP(F37,classifications!I$2:K$28,3,FALSE))</f>
        <v>Predominantly Urban</v>
      </c>
      <c r="I37" s="422">
        <v>310</v>
      </c>
      <c r="J37" s="422">
        <v>220</v>
      </c>
      <c r="K37" s="422">
        <v>0</v>
      </c>
      <c r="L37" s="422">
        <v>530</v>
      </c>
      <c r="M37" s="251"/>
      <c r="N37" s="424">
        <v>680</v>
      </c>
      <c r="O37" s="422">
        <v>50</v>
      </c>
      <c r="P37" s="422">
        <v>0</v>
      </c>
      <c r="Q37" s="422">
        <v>730</v>
      </c>
      <c r="R37" s="403"/>
    </row>
    <row r="38" spans="1:18" ht="39.6" x14ac:dyDescent="0.3">
      <c r="A38" s="421"/>
      <c r="B38" s="421" t="s">
        <v>90</v>
      </c>
      <c r="C38" s="421" t="s">
        <v>91</v>
      </c>
      <c r="D38" s="421" t="s">
        <v>92</v>
      </c>
      <c r="E38" s="421"/>
      <c r="F38" s="421" t="s">
        <v>1662</v>
      </c>
      <c r="G38" s="343" t="str">
        <f>VLOOKUP(F38,class!A$1:B$460,2,FALSE)</f>
        <v>Unitary Authority</v>
      </c>
      <c r="H38" s="343" t="str">
        <f>IFERROR(VLOOKUP(F38,classifications!A$3:C$333,3,FALSE),VLOOKUP(F38,classifications!I$2:K$28,3,FALSE))</f>
        <v>Predominantly Urban</v>
      </c>
      <c r="I38" s="422">
        <v>390</v>
      </c>
      <c r="J38" s="422">
        <v>70</v>
      </c>
      <c r="K38" s="422">
        <v>0</v>
      </c>
      <c r="L38" s="422">
        <v>460</v>
      </c>
      <c r="M38" s="251"/>
      <c r="N38" s="424">
        <v>520</v>
      </c>
      <c r="O38" s="422">
        <v>80</v>
      </c>
      <c r="P38" s="422">
        <v>0</v>
      </c>
      <c r="Q38" s="422">
        <v>600</v>
      </c>
      <c r="R38" s="403"/>
    </row>
    <row r="39" spans="1:18" ht="39.6" x14ac:dyDescent="0.3">
      <c r="A39" s="421"/>
      <c r="B39" s="421" t="s">
        <v>93</v>
      </c>
      <c r="C39" s="421" t="s">
        <v>94</v>
      </c>
      <c r="D39" s="421" t="s">
        <v>95</v>
      </c>
      <c r="E39" s="421"/>
      <c r="F39" s="421" t="s">
        <v>1688</v>
      </c>
      <c r="G39" s="343" t="str">
        <f>VLOOKUP(F39,class!A$1:B$460,2,FALSE)</f>
        <v>Unitary Authority</v>
      </c>
      <c r="H39" s="343" t="str">
        <f>IFERROR(VLOOKUP(F39,classifications!A$3:C$333,3,FALSE),VLOOKUP(F39,classifications!I$2:K$28,3,FALSE))</f>
        <v>Predominantly Urban</v>
      </c>
      <c r="I39" s="422">
        <v>1300</v>
      </c>
      <c r="J39" s="422">
        <v>540</v>
      </c>
      <c r="K39" s="422">
        <v>0</v>
      </c>
      <c r="L39" s="422">
        <v>1840</v>
      </c>
      <c r="M39" s="251"/>
      <c r="N39" s="424">
        <v>1820</v>
      </c>
      <c r="O39" s="422">
        <v>630</v>
      </c>
      <c r="P39" s="422">
        <v>20</v>
      </c>
      <c r="Q39" s="422">
        <v>2480</v>
      </c>
      <c r="R39" s="403"/>
    </row>
    <row r="40" spans="1:18" ht="52.8" x14ac:dyDescent="0.3">
      <c r="A40" s="421"/>
      <c r="B40" s="421" t="s">
        <v>96</v>
      </c>
      <c r="C40" s="421" t="s">
        <v>97</v>
      </c>
      <c r="D40" s="421" t="s">
        <v>98</v>
      </c>
      <c r="E40" s="421"/>
      <c r="F40" s="421" t="s">
        <v>1672</v>
      </c>
      <c r="G40" s="343" t="str">
        <f>VLOOKUP(F40,class!A$1:B$460,2,FALSE)</f>
        <v>Unitary Authority</v>
      </c>
      <c r="H40" s="343" t="str">
        <f>IFERROR(VLOOKUP(F40,classifications!A$3:C$333,3,FALSE),VLOOKUP(F40,classifications!I$2:K$28,3,FALSE))</f>
        <v>Predominantly Urban</v>
      </c>
      <c r="I40" s="422">
        <v>410</v>
      </c>
      <c r="J40" s="422">
        <v>70</v>
      </c>
      <c r="K40" s="422">
        <v>0</v>
      </c>
      <c r="L40" s="422">
        <v>480</v>
      </c>
      <c r="M40" s="251"/>
      <c r="N40" s="424">
        <v>400</v>
      </c>
      <c r="O40" s="422">
        <v>60</v>
      </c>
      <c r="P40" s="422">
        <v>0</v>
      </c>
      <c r="Q40" s="422">
        <v>460</v>
      </c>
      <c r="R40" s="403"/>
    </row>
    <row r="41" spans="1:18" ht="52.8" x14ac:dyDescent="0.3">
      <c r="A41" s="421"/>
      <c r="B41" s="421" t="s">
        <v>99</v>
      </c>
      <c r="C41" s="421" t="s">
        <v>100</v>
      </c>
      <c r="D41" s="421" t="s">
        <v>101</v>
      </c>
      <c r="E41" s="421"/>
      <c r="F41" s="421" t="s">
        <v>1673</v>
      </c>
      <c r="G41" s="343" t="str">
        <f>VLOOKUP(F41,class!A$1:B$460,2,FALSE)</f>
        <v>Unitary Authority</v>
      </c>
      <c r="H41" s="343" t="str">
        <f>IFERROR(VLOOKUP(F41,classifications!A$3:C$333,3,FALSE),VLOOKUP(F41,classifications!I$2:K$28,3,FALSE))</f>
        <v>Urban with Significant Rural</v>
      </c>
      <c r="I41" s="422">
        <v>560</v>
      </c>
      <c r="J41" s="423">
        <v>0</v>
      </c>
      <c r="K41" s="423">
        <v>0</v>
      </c>
      <c r="L41" s="423">
        <v>560</v>
      </c>
      <c r="M41" s="251"/>
      <c r="N41" s="424">
        <v>420</v>
      </c>
      <c r="O41" s="423">
        <v>0</v>
      </c>
      <c r="P41" s="423">
        <v>0</v>
      </c>
      <c r="Q41" s="423">
        <v>420</v>
      </c>
      <c r="R41" s="403"/>
    </row>
    <row r="42" spans="1:18" ht="52.8" x14ac:dyDescent="0.3">
      <c r="A42" s="421"/>
      <c r="B42" s="421" t="s">
        <v>2060</v>
      </c>
      <c r="C42" s="421"/>
      <c r="D42" s="421" t="s">
        <v>2061</v>
      </c>
      <c r="E42" s="421"/>
      <c r="F42" s="421" t="s">
        <v>2062</v>
      </c>
      <c r="G42" s="343" t="str">
        <f>VLOOKUP(F42,class!A$1:B$460,2,FALSE)</f>
        <v>Unitary Authority</v>
      </c>
      <c r="H42" s="343" t="str">
        <f>IFERROR(VLOOKUP(F42,classifications!A$3:C$336,3,FALSE),VLOOKUP(F42,classifications!I$2:K$28,3,FALSE))</f>
        <v>Urban with Significant Rural</v>
      </c>
      <c r="I42" s="422">
        <v>1470</v>
      </c>
      <c r="J42" s="422">
        <v>460</v>
      </c>
      <c r="K42" s="422">
        <v>30</v>
      </c>
      <c r="L42" s="422">
        <v>1960</v>
      </c>
      <c r="M42" s="251"/>
      <c r="N42" s="424">
        <v>1290</v>
      </c>
      <c r="O42" s="422">
        <v>420</v>
      </c>
      <c r="P42" s="422">
        <v>0</v>
      </c>
      <c r="Q42" s="422">
        <v>1710</v>
      </c>
      <c r="R42" s="403"/>
    </row>
    <row r="43" spans="1:18" ht="52.8" x14ac:dyDescent="0.3">
      <c r="A43" s="421"/>
      <c r="B43" s="421" t="s">
        <v>102</v>
      </c>
      <c r="C43" s="421" t="s">
        <v>103</v>
      </c>
      <c r="D43" s="421" t="s">
        <v>104</v>
      </c>
      <c r="E43" s="421"/>
      <c r="F43" s="421" t="s">
        <v>1720</v>
      </c>
      <c r="G43" s="343" t="str">
        <f>VLOOKUP(F43,class!A$1:B$460,2,FALSE)</f>
        <v>Unitary Authority</v>
      </c>
      <c r="H43" s="343" t="str">
        <f>IFERROR(VLOOKUP(F43,classifications!A$3:C$333,3,FALSE),VLOOKUP(F43,classifications!I$2:K$28,3,FALSE))</f>
        <v>Urban with Significant Rural</v>
      </c>
      <c r="I43" s="422">
        <v>640</v>
      </c>
      <c r="J43" s="422">
        <v>150</v>
      </c>
      <c r="K43" s="422">
        <v>0</v>
      </c>
      <c r="L43" s="422">
        <v>790</v>
      </c>
      <c r="M43" s="251"/>
      <c r="N43" s="424">
        <v>740</v>
      </c>
      <c r="O43" s="422">
        <v>140</v>
      </c>
      <c r="P43" s="422">
        <v>0</v>
      </c>
      <c r="Q43" s="422">
        <v>870</v>
      </c>
      <c r="R43" s="403"/>
    </row>
    <row r="44" spans="1:18" ht="39.6" x14ac:dyDescent="0.3">
      <c r="A44" s="421"/>
      <c r="B44" s="421" t="s">
        <v>105</v>
      </c>
      <c r="C44" s="421" t="s">
        <v>106</v>
      </c>
      <c r="D44" s="421" t="s">
        <v>107</v>
      </c>
      <c r="E44" s="421"/>
      <c r="F44" s="421" t="s">
        <v>1543</v>
      </c>
      <c r="G44" s="343" t="str">
        <f>VLOOKUP(F44,class!A$1:B$460,2,FALSE)</f>
        <v>Unitary Authority</v>
      </c>
      <c r="H44" s="343" t="str">
        <f>IFERROR(VLOOKUP(F44,classifications!A$3:C$333,3,FALSE),VLOOKUP(F44,classifications!I$2:K$28,3,FALSE))</f>
        <v>Predominantly Rural</v>
      </c>
      <c r="I44" s="422">
        <v>1340</v>
      </c>
      <c r="J44" s="422">
        <v>150</v>
      </c>
      <c r="K44" s="422">
        <v>0</v>
      </c>
      <c r="L44" s="422">
        <v>1490</v>
      </c>
      <c r="M44" s="251"/>
      <c r="N44" s="424">
        <v>1450</v>
      </c>
      <c r="O44" s="422">
        <v>90</v>
      </c>
      <c r="P44" s="422">
        <v>0</v>
      </c>
      <c r="Q44" s="422">
        <v>1550</v>
      </c>
      <c r="R44" s="403"/>
    </row>
    <row r="45" spans="1:18" ht="39.6" x14ac:dyDescent="0.3">
      <c r="A45" s="421"/>
      <c r="B45" s="421" t="s">
        <v>108</v>
      </c>
      <c r="C45" s="421" t="s">
        <v>109</v>
      </c>
      <c r="D45" s="421" t="s">
        <v>110</v>
      </c>
      <c r="E45" s="421"/>
      <c r="F45" s="421" t="s">
        <v>1726</v>
      </c>
      <c r="G45" s="343" t="str">
        <f>VLOOKUP(F45,class!A$1:B$460,2,FALSE)</f>
        <v>Unitary Authority</v>
      </c>
      <c r="H45" s="343" t="str">
        <f>IFERROR(VLOOKUP(F45,classifications!A$3:C$333,3,FALSE),VLOOKUP(F45,classifications!I$2:K$28,3,FALSE))</f>
        <v>Predominantly Urban</v>
      </c>
      <c r="I45" s="423">
        <v>330</v>
      </c>
      <c r="J45" s="423">
        <v>110</v>
      </c>
      <c r="K45" s="423">
        <v>60</v>
      </c>
      <c r="L45" s="423">
        <v>490</v>
      </c>
      <c r="M45" s="251"/>
      <c r="N45" s="425">
        <v>210</v>
      </c>
      <c r="O45" s="423">
        <v>40</v>
      </c>
      <c r="P45" s="423">
        <v>0</v>
      </c>
      <c r="Q45" s="423">
        <v>240</v>
      </c>
      <c r="R45" s="403"/>
    </row>
    <row r="46" spans="1:18" ht="39.6" x14ac:dyDescent="0.3">
      <c r="A46" s="421"/>
      <c r="B46" s="421" t="s">
        <v>111</v>
      </c>
      <c r="C46" s="421" t="s">
        <v>112</v>
      </c>
      <c r="D46" s="421" t="s">
        <v>113</v>
      </c>
      <c r="E46" s="421"/>
      <c r="F46" s="421" t="s">
        <v>1681</v>
      </c>
      <c r="G46" s="343" t="str">
        <f>VLOOKUP(F46,class!A$1:B$460,2,FALSE)</f>
        <v>Unitary Authority</v>
      </c>
      <c r="H46" s="343" t="str">
        <f>IFERROR(VLOOKUP(F46,classifications!A$3:C$333,3,FALSE),VLOOKUP(F46,classifications!I$2:K$28,3,FALSE))</f>
        <v>Predominantly Urban</v>
      </c>
      <c r="I46" s="422">
        <v>650</v>
      </c>
      <c r="J46" s="422">
        <v>220</v>
      </c>
      <c r="K46" s="422">
        <v>0</v>
      </c>
      <c r="L46" s="422">
        <v>870</v>
      </c>
      <c r="M46" s="251"/>
      <c r="N46" s="424">
        <v>600</v>
      </c>
      <c r="O46" s="422">
        <v>130</v>
      </c>
      <c r="P46" s="422">
        <v>0</v>
      </c>
      <c r="Q46" s="422">
        <v>730</v>
      </c>
      <c r="R46" s="403"/>
    </row>
    <row r="47" spans="1:18" ht="39.6" x14ac:dyDescent="0.3">
      <c r="A47" s="421"/>
      <c r="B47" s="421" t="s">
        <v>114</v>
      </c>
      <c r="C47" s="421" t="s">
        <v>115</v>
      </c>
      <c r="D47" s="421" t="s">
        <v>116</v>
      </c>
      <c r="E47" s="421"/>
      <c r="F47" s="421" t="s">
        <v>1698</v>
      </c>
      <c r="G47" s="343" t="str">
        <f>VLOOKUP(F47,class!A$1:B$460,2,FALSE)</f>
        <v>Unitary Authority</v>
      </c>
      <c r="H47" s="343" t="str">
        <f>IFERROR(VLOOKUP(F47,classifications!A$3:C$333,3,FALSE),VLOOKUP(F47,classifications!I$2:K$28,3,FALSE))</f>
        <v>Predominantly Urban</v>
      </c>
      <c r="I47" s="422">
        <v>130</v>
      </c>
      <c r="J47" s="422">
        <v>0</v>
      </c>
      <c r="K47" s="422">
        <v>0</v>
      </c>
      <c r="L47" s="422">
        <v>130</v>
      </c>
      <c r="M47" s="251"/>
      <c r="N47" s="424">
        <v>260</v>
      </c>
      <c r="O47" s="422">
        <v>20</v>
      </c>
      <c r="P47" s="422">
        <v>0</v>
      </c>
      <c r="Q47" s="422">
        <v>280</v>
      </c>
      <c r="R47" s="403"/>
    </row>
    <row r="48" spans="1:18" ht="39.6" x14ac:dyDescent="0.3">
      <c r="A48" s="421"/>
      <c r="B48" s="421" t="s">
        <v>120</v>
      </c>
      <c r="C48" s="421" t="s">
        <v>121</v>
      </c>
      <c r="D48" s="421" t="s">
        <v>122</v>
      </c>
      <c r="E48" s="421"/>
      <c r="F48" s="421" t="s">
        <v>1689</v>
      </c>
      <c r="G48" s="343" t="str">
        <f>VLOOKUP(F48,class!A$1:B$460,2,FALSE)</f>
        <v>Unitary Authority</v>
      </c>
      <c r="H48" s="343" t="str">
        <f>IFERROR(VLOOKUP(F48,classifications!A$3:C$333,3,FALSE),VLOOKUP(F48,classifications!I$2:K$28,3,FALSE))</f>
        <v>Predominantly Urban</v>
      </c>
      <c r="I48" s="422">
        <v>10</v>
      </c>
      <c r="J48" s="422">
        <v>60</v>
      </c>
      <c r="K48" s="422">
        <v>0</v>
      </c>
      <c r="L48" s="422">
        <v>80</v>
      </c>
      <c r="M48" s="251"/>
      <c r="N48" s="424">
        <v>30</v>
      </c>
      <c r="O48" s="422">
        <v>20</v>
      </c>
      <c r="P48" s="422">
        <v>20</v>
      </c>
      <c r="Q48" s="422">
        <v>70</v>
      </c>
      <c r="R48" s="403"/>
    </row>
    <row r="49" spans="1:18" ht="39.6" x14ac:dyDescent="0.3">
      <c r="A49" s="421"/>
      <c r="B49" s="421" t="s">
        <v>123</v>
      </c>
      <c r="C49" s="421" t="s">
        <v>124</v>
      </c>
      <c r="D49" s="421" t="s">
        <v>125</v>
      </c>
      <c r="E49" s="421"/>
      <c r="F49" s="421" t="s">
        <v>1690</v>
      </c>
      <c r="G49" s="343" t="str">
        <f>VLOOKUP(F49,class!A$1:B$460,2,FALSE)</f>
        <v>Unitary Authority</v>
      </c>
      <c r="H49" s="343" t="str">
        <f>IFERROR(VLOOKUP(F49,classifications!A$3:C$333,3,FALSE),VLOOKUP(F49,classifications!I$2:K$28,3,FALSE))</f>
        <v>Predominantly Urban</v>
      </c>
      <c r="I49" s="423">
        <v>150</v>
      </c>
      <c r="J49" s="423">
        <v>0</v>
      </c>
      <c r="K49" s="423">
        <v>10</v>
      </c>
      <c r="L49" s="423">
        <v>170</v>
      </c>
      <c r="M49" s="251"/>
      <c r="N49" s="425">
        <v>260</v>
      </c>
      <c r="O49" s="423">
        <v>100</v>
      </c>
      <c r="P49" s="423">
        <v>10</v>
      </c>
      <c r="Q49" s="423">
        <v>370</v>
      </c>
      <c r="R49" s="403"/>
    </row>
    <row r="50" spans="1:18" ht="52.8" x14ac:dyDescent="0.3">
      <c r="A50" s="421"/>
      <c r="B50" s="421" t="s">
        <v>126</v>
      </c>
      <c r="C50" s="421" t="s">
        <v>127</v>
      </c>
      <c r="D50" s="421" t="s">
        <v>128</v>
      </c>
      <c r="E50" s="421"/>
      <c r="F50" s="421" t="s">
        <v>1663</v>
      </c>
      <c r="G50" s="343" t="str">
        <f>VLOOKUP(F50,class!A$1:B$460,2,FALSE)</f>
        <v>Unitary Authority</v>
      </c>
      <c r="H50" s="343" t="str">
        <f>IFERROR(VLOOKUP(F50,classifications!A$3:C$333,3,FALSE),VLOOKUP(F50,classifications!I$2:K$28,3,FALSE))</f>
        <v>Urban with Significant Rural</v>
      </c>
      <c r="I50" s="422">
        <v>280</v>
      </c>
      <c r="J50" s="422">
        <v>230</v>
      </c>
      <c r="K50" s="422">
        <v>0</v>
      </c>
      <c r="L50" s="422">
        <v>510</v>
      </c>
      <c r="M50" s="251"/>
      <c r="N50" s="424">
        <v>240</v>
      </c>
      <c r="O50" s="422">
        <v>150</v>
      </c>
      <c r="P50" s="422">
        <v>0</v>
      </c>
      <c r="Q50" s="422">
        <v>390</v>
      </c>
      <c r="R50" s="403"/>
    </row>
    <row r="51" spans="1:18" ht="39.6" x14ac:dyDescent="0.3">
      <c r="A51" s="421"/>
      <c r="B51" s="421" t="s">
        <v>129</v>
      </c>
      <c r="C51" s="421" t="s">
        <v>130</v>
      </c>
      <c r="D51" s="421" t="s">
        <v>131</v>
      </c>
      <c r="E51" s="421"/>
      <c r="F51" s="421" t="s">
        <v>1721</v>
      </c>
      <c r="G51" s="343" t="str">
        <f>VLOOKUP(F51,class!A$1:B$460,2,FALSE)</f>
        <v>Unitary Authority</v>
      </c>
      <c r="H51" s="343" t="str">
        <f>IFERROR(VLOOKUP(F51,classifications!A$3:C$333,3,FALSE),VLOOKUP(F51,classifications!I$2:K$28,3,FALSE))</f>
        <v>Predominantly Rural</v>
      </c>
      <c r="I51" s="423">
        <v>30</v>
      </c>
      <c r="J51" s="423">
        <v>0</v>
      </c>
      <c r="K51" s="423">
        <v>0</v>
      </c>
      <c r="L51" s="423">
        <v>30</v>
      </c>
      <c r="M51" s="251"/>
      <c r="N51" s="425">
        <v>50</v>
      </c>
      <c r="O51" s="423">
        <v>0</v>
      </c>
      <c r="P51" s="423">
        <v>0</v>
      </c>
      <c r="Q51" s="423">
        <v>50</v>
      </c>
      <c r="R51" s="403"/>
    </row>
    <row r="52" spans="1:18" ht="39.6" x14ac:dyDescent="0.3">
      <c r="A52" s="421"/>
      <c r="B52" s="421" t="s">
        <v>132</v>
      </c>
      <c r="C52" s="421" t="s">
        <v>133</v>
      </c>
      <c r="D52" s="421" t="s">
        <v>134</v>
      </c>
      <c r="E52" s="421"/>
      <c r="F52" s="421" t="s">
        <v>1569</v>
      </c>
      <c r="G52" s="343" t="str">
        <f>VLOOKUP(F52,class!A$1:B$460,2,FALSE)</f>
        <v>Unitary Authority</v>
      </c>
      <c r="H52" s="343" t="str">
        <f>IFERROR(VLOOKUP(F52,classifications!A$3:C$333,3,FALSE),VLOOKUP(F52,classifications!I$2:K$28,3,FALSE))</f>
        <v>Predominantly Rural</v>
      </c>
      <c r="I52" s="422">
        <v>640</v>
      </c>
      <c r="J52" s="422">
        <v>50</v>
      </c>
      <c r="K52" s="422">
        <v>0</v>
      </c>
      <c r="L52" s="422">
        <v>680</v>
      </c>
      <c r="M52" s="251"/>
      <c r="N52" s="424">
        <v>760</v>
      </c>
      <c r="O52" s="422">
        <v>40</v>
      </c>
      <c r="P52" s="422">
        <v>0</v>
      </c>
      <c r="Q52" s="422">
        <v>800</v>
      </c>
      <c r="R52" s="403"/>
    </row>
    <row r="53" spans="1:18" ht="39.6" x14ac:dyDescent="0.3">
      <c r="A53" s="421"/>
      <c r="B53" s="421" t="s">
        <v>135</v>
      </c>
      <c r="C53" s="421" t="s">
        <v>136</v>
      </c>
      <c r="D53" s="421" t="s">
        <v>137</v>
      </c>
      <c r="E53" s="421"/>
      <c r="F53" s="421" t="s">
        <v>1691</v>
      </c>
      <c r="G53" s="343" t="str">
        <f>VLOOKUP(F53,class!A$1:B$460,2,FALSE)</f>
        <v>Unitary Authority</v>
      </c>
      <c r="H53" s="343" t="str">
        <f>IFERROR(VLOOKUP(F53,classifications!A$3:C$333,3,FALSE),VLOOKUP(F53,classifications!I$2:K$28,3,FALSE))</f>
        <v>Predominantly Urban</v>
      </c>
      <c r="I53" s="422">
        <v>50</v>
      </c>
      <c r="J53" s="422">
        <v>0</v>
      </c>
      <c r="K53" s="422">
        <v>0</v>
      </c>
      <c r="L53" s="422">
        <v>50</v>
      </c>
      <c r="M53" s="251"/>
      <c r="N53" s="424">
        <v>10</v>
      </c>
      <c r="O53" s="422">
        <v>0</v>
      </c>
      <c r="P53" s="422">
        <v>0</v>
      </c>
      <c r="Q53" s="422">
        <v>10</v>
      </c>
      <c r="R53" s="403"/>
    </row>
    <row r="54" spans="1:18" ht="39.6" x14ac:dyDescent="0.3">
      <c r="A54" s="421"/>
      <c r="B54" s="421" t="s">
        <v>138</v>
      </c>
      <c r="C54" s="421" t="s">
        <v>139</v>
      </c>
      <c r="D54" s="421" t="s">
        <v>140</v>
      </c>
      <c r="E54" s="421"/>
      <c r="F54" s="421" t="s">
        <v>1700</v>
      </c>
      <c r="G54" s="343" t="str">
        <f>VLOOKUP(F54,class!A$1:B$460,2,FALSE)</f>
        <v>Unitary Authority</v>
      </c>
      <c r="H54" s="343" t="str">
        <f>IFERROR(VLOOKUP(F54,classifications!A$3:C$333,3,FALSE),VLOOKUP(F54,classifications!I$2:K$28,3,FALSE))</f>
        <v>Predominantly Urban</v>
      </c>
      <c r="I54" s="422">
        <v>1190</v>
      </c>
      <c r="J54" s="423">
        <v>530</v>
      </c>
      <c r="K54" s="423">
        <v>0</v>
      </c>
      <c r="L54" s="423">
        <v>1720</v>
      </c>
      <c r="M54" s="251"/>
      <c r="N54" s="424">
        <v>1140</v>
      </c>
      <c r="O54" s="423">
        <v>720</v>
      </c>
      <c r="P54" s="423">
        <v>0</v>
      </c>
      <c r="Q54" s="423">
        <v>1860</v>
      </c>
      <c r="R54" s="403"/>
    </row>
    <row r="55" spans="1:18" ht="39.6" x14ac:dyDescent="0.3">
      <c r="A55" s="421"/>
      <c r="B55" s="421" t="s">
        <v>141</v>
      </c>
      <c r="C55" s="421" t="s">
        <v>142</v>
      </c>
      <c r="D55" s="421" t="s">
        <v>143</v>
      </c>
      <c r="E55" s="421"/>
      <c r="F55" s="421" t="s">
        <v>1692</v>
      </c>
      <c r="G55" s="343" t="str">
        <f>VLOOKUP(F55,class!A$1:B$460,2,FALSE)</f>
        <v>Unitary Authority</v>
      </c>
      <c r="H55" s="343" t="str">
        <f>IFERROR(VLOOKUP(F55,classifications!A$3:C$333,3,FALSE),VLOOKUP(F55,classifications!I$2:K$28,3,FALSE))</f>
        <v>Predominantly Urban</v>
      </c>
      <c r="I55" s="422">
        <v>110</v>
      </c>
      <c r="J55" s="422">
        <v>0</v>
      </c>
      <c r="K55" s="422">
        <v>0</v>
      </c>
      <c r="L55" s="422">
        <v>110</v>
      </c>
      <c r="M55" s="251"/>
      <c r="N55" s="424">
        <v>330</v>
      </c>
      <c r="O55" s="422">
        <v>0</v>
      </c>
      <c r="P55" s="422">
        <v>0</v>
      </c>
      <c r="Q55" s="422">
        <v>330</v>
      </c>
      <c r="R55" s="403"/>
    </row>
    <row r="56" spans="1:18" ht="39.6" x14ac:dyDescent="0.3">
      <c r="A56" s="421"/>
      <c r="B56" s="421" t="s">
        <v>144</v>
      </c>
      <c r="C56" s="421" t="s">
        <v>145</v>
      </c>
      <c r="D56" s="421" t="s">
        <v>146</v>
      </c>
      <c r="E56" s="421"/>
      <c r="F56" s="421" t="s">
        <v>1729</v>
      </c>
      <c r="G56" s="343" t="str">
        <f>VLOOKUP(F56,class!A$1:B$460,2,FALSE)</f>
        <v>Unitary Authority</v>
      </c>
      <c r="H56" s="343" t="str">
        <f>IFERROR(VLOOKUP(F56,classifications!A$3:C$333,3,FALSE),VLOOKUP(F56,classifications!I$2:K$28,3,FALSE))</f>
        <v>Predominantly Urban</v>
      </c>
      <c r="I56" s="422">
        <v>30</v>
      </c>
      <c r="J56" s="422">
        <v>140</v>
      </c>
      <c r="K56" s="422">
        <v>10</v>
      </c>
      <c r="L56" s="422">
        <v>180</v>
      </c>
      <c r="M56" s="251"/>
      <c r="N56" s="424">
        <v>220</v>
      </c>
      <c r="O56" s="422">
        <v>0</v>
      </c>
      <c r="P56" s="422">
        <v>0</v>
      </c>
      <c r="Q56" s="422">
        <v>220</v>
      </c>
      <c r="R56" s="403"/>
    </row>
    <row r="57" spans="1:18" ht="39.6" x14ac:dyDescent="0.3">
      <c r="A57" s="421"/>
      <c r="B57" s="421" t="s">
        <v>147</v>
      </c>
      <c r="C57" s="421" t="s">
        <v>148</v>
      </c>
      <c r="D57" s="421" t="s">
        <v>149</v>
      </c>
      <c r="E57" s="421"/>
      <c r="F57" s="421" t="s">
        <v>1664</v>
      </c>
      <c r="G57" s="343" t="str">
        <f>VLOOKUP(F57,class!A$1:B$460,2,FALSE)</f>
        <v>Unitary Authority</v>
      </c>
      <c r="H57" s="343" t="str">
        <f>IFERROR(VLOOKUP(F57,classifications!A$3:C$333,3,FALSE),VLOOKUP(F57,classifications!I$2:K$28,3,FALSE))</f>
        <v>Predominantly Urban</v>
      </c>
      <c r="I57" s="422">
        <v>570</v>
      </c>
      <c r="J57" s="422">
        <v>220</v>
      </c>
      <c r="K57" s="422">
        <v>0</v>
      </c>
      <c r="L57" s="422">
        <v>780</v>
      </c>
      <c r="M57" s="251"/>
      <c r="N57" s="424">
        <v>440</v>
      </c>
      <c r="O57" s="422">
        <v>40</v>
      </c>
      <c r="P57" s="422">
        <v>0</v>
      </c>
      <c r="Q57" s="422">
        <v>490</v>
      </c>
      <c r="R57" s="403"/>
    </row>
    <row r="58" spans="1:18" ht="39.6" x14ac:dyDescent="0.3">
      <c r="A58" s="421"/>
      <c r="B58" s="421" t="s">
        <v>150</v>
      </c>
      <c r="C58" s="421" t="s">
        <v>151</v>
      </c>
      <c r="D58" s="421" t="s">
        <v>152</v>
      </c>
      <c r="E58" s="421"/>
      <c r="F58" s="421" t="s">
        <v>1679</v>
      </c>
      <c r="G58" s="343" t="str">
        <f>VLOOKUP(F58,class!A$1:B$460,2,FALSE)</f>
        <v>Unitary Authority</v>
      </c>
      <c r="H58" s="343" t="str">
        <f>IFERROR(VLOOKUP(F58,classifications!A$3:C$333,3,FALSE),VLOOKUP(F58,classifications!I$2:K$28,3,FALSE))</f>
        <v>Predominantly Urban</v>
      </c>
      <c r="I58" s="422">
        <v>300</v>
      </c>
      <c r="J58" s="422">
        <v>10</v>
      </c>
      <c r="K58" s="422">
        <v>0</v>
      </c>
      <c r="L58" s="422">
        <v>320</v>
      </c>
      <c r="M58" s="251"/>
      <c r="N58" s="424">
        <v>490</v>
      </c>
      <c r="O58" s="422">
        <v>20</v>
      </c>
      <c r="P58" s="422">
        <v>0</v>
      </c>
      <c r="Q58" s="422">
        <v>510</v>
      </c>
      <c r="R58" s="403"/>
    </row>
    <row r="59" spans="1:18" ht="39.6" x14ac:dyDescent="0.3">
      <c r="A59" s="421"/>
      <c r="B59" s="421" t="s">
        <v>153</v>
      </c>
      <c r="C59" s="421" t="s">
        <v>154</v>
      </c>
      <c r="D59" s="421" t="s">
        <v>155</v>
      </c>
      <c r="E59" s="421"/>
      <c r="F59" s="421" t="s">
        <v>1701</v>
      </c>
      <c r="G59" s="343" t="str">
        <f>VLOOKUP(F59,class!A$1:B$460,2,FALSE)</f>
        <v>Unitary Authority</v>
      </c>
      <c r="H59" s="343" t="str">
        <f>IFERROR(VLOOKUP(F59,classifications!A$3:C$333,3,FALSE),VLOOKUP(F59,classifications!I$2:K$28,3,FALSE))</f>
        <v>Predominantly Urban</v>
      </c>
      <c r="I59" s="422">
        <v>950</v>
      </c>
      <c r="J59" s="422">
        <v>160</v>
      </c>
      <c r="K59" s="422">
        <v>0</v>
      </c>
      <c r="L59" s="422">
        <v>1100</v>
      </c>
      <c r="M59" s="251"/>
      <c r="N59" s="424">
        <v>520</v>
      </c>
      <c r="O59" s="422">
        <v>130</v>
      </c>
      <c r="P59" s="422">
        <v>0</v>
      </c>
      <c r="Q59" s="422">
        <v>650</v>
      </c>
      <c r="R59" s="403"/>
    </row>
    <row r="60" spans="1:18" ht="39.6" x14ac:dyDescent="0.3">
      <c r="A60" s="421"/>
      <c r="B60" s="421" t="s">
        <v>156</v>
      </c>
      <c r="C60" s="421" t="s">
        <v>157</v>
      </c>
      <c r="D60" s="421" t="s">
        <v>158</v>
      </c>
      <c r="E60" s="421"/>
      <c r="F60" s="421" t="s">
        <v>1727</v>
      </c>
      <c r="G60" s="343" t="str">
        <f>VLOOKUP(F60,class!A$1:B$460,2,FALSE)</f>
        <v>Unitary Authority</v>
      </c>
      <c r="H60" s="343" t="str">
        <f>IFERROR(VLOOKUP(F60,classifications!A$3:C$333,3,FALSE),VLOOKUP(F60,classifications!I$2:K$28,3,FALSE))</f>
        <v>Predominantly Urban</v>
      </c>
      <c r="I60" s="422">
        <v>830</v>
      </c>
      <c r="J60" s="422">
        <v>340</v>
      </c>
      <c r="K60" s="422">
        <v>0</v>
      </c>
      <c r="L60" s="422">
        <v>1170</v>
      </c>
      <c r="M60" s="251"/>
      <c r="N60" s="424">
        <v>840</v>
      </c>
      <c r="O60" s="422">
        <v>490</v>
      </c>
      <c r="P60" s="422">
        <v>0</v>
      </c>
      <c r="Q60" s="422">
        <v>1320</v>
      </c>
      <c r="R60" s="403"/>
    </row>
    <row r="61" spans="1:18" ht="39.6" x14ac:dyDescent="0.3">
      <c r="A61" s="421"/>
      <c r="B61" s="421" t="s">
        <v>159</v>
      </c>
      <c r="C61" s="421" t="s">
        <v>160</v>
      </c>
      <c r="D61" s="421" t="s">
        <v>161</v>
      </c>
      <c r="E61" s="421"/>
      <c r="F61" s="421" t="s">
        <v>1682</v>
      </c>
      <c r="G61" s="343" t="str">
        <f>VLOOKUP(F61,class!A$1:B$460,2,FALSE)</f>
        <v>Unitary Authority</v>
      </c>
      <c r="H61" s="343" t="str">
        <f>IFERROR(VLOOKUP(F61,classifications!A$3:C$333,3,FALSE),VLOOKUP(F61,classifications!I$2:K$28,3,FALSE))</f>
        <v>Predominantly Urban</v>
      </c>
      <c r="I61" s="423">
        <v>110</v>
      </c>
      <c r="J61" s="423">
        <v>140</v>
      </c>
      <c r="K61" s="423">
        <v>0</v>
      </c>
      <c r="L61" s="423">
        <v>250</v>
      </c>
      <c r="M61" s="251"/>
      <c r="N61" s="425">
        <v>290</v>
      </c>
      <c r="O61" s="423">
        <v>50</v>
      </c>
      <c r="P61" s="423">
        <v>0</v>
      </c>
      <c r="Q61" s="423">
        <v>340</v>
      </c>
      <c r="R61" s="403"/>
    </row>
    <row r="62" spans="1:18" ht="39.6" x14ac:dyDescent="0.3">
      <c r="A62" s="421"/>
      <c r="B62" s="421" t="s">
        <v>162</v>
      </c>
      <c r="C62" s="421" t="s">
        <v>163</v>
      </c>
      <c r="D62" s="421" t="s">
        <v>164</v>
      </c>
      <c r="E62" s="421"/>
      <c r="F62" s="421" t="s">
        <v>1702</v>
      </c>
      <c r="G62" s="343" t="str">
        <f>VLOOKUP(F62,class!A$1:B$460,2,FALSE)</f>
        <v>Unitary Authority</v>
      </c>
      <c r="H62" s="343" t="str">
        <f>IFERROR(VLOOKUP(F62,classifications!A$3:C$333,3,FALSE),VLOOKUP(F62,classifications!I$2:K$28,3,FALSE))</f>
        <v>Predominantly Urban</v>
      </c>
      <c r="I62" s="422">
        <v>120</v>
      </c>
      <c r="J62" s="422">
        <v>60</v>
      </c>
      <c r="K62" s="422">
        <v>0</v>
      </c>
      <c r="L62" s="422">
        <v>180</v>
      </c>
      <c r="M62" s="251"/>
      <c r="N62" s="424">
        <v>160</v>
      </c>
      <c r="O62" s="422">
        <v>50</v>
      </c>
      <c r="P62" s="422">
        <v>0</v>
      </c>
      <c r="Q62" s="422">
        <v>200</v>
      </c>
      <c r="R62" s="403"/>
    </row>
    <row r="63" spans="1:18" ht="39.6" x14ac:dyDescent="0.3">
      <c r="A63" s="421"/>
      <c r="B63" s="421" t="s">
        <v>165</v>
      </c>
      <c r="C63" s="421" t="s">
        <v>166</v>
      </c>
      <c r="D63" s="421" t="s">
        <v>167</v>
      </c>
      <c r="E63" s="421"/>
      <c r="F63" s="421" t="s">
        <v>1669</v>
      </c>
      <c r="G63" s="343" t="str">
        <f>VLOOKUP(F63,class!A$1:B$460,2,FALSE)</f>
        <v>Unitary Authority</v>
      </c>
      <c r="H63" s="343" t="str">
        <f>IFERROR(VLOOKUP(F63,classifications!A$3:C$333,3,FALSE),VLOOKUP(F63,classifications!I$2:K$28,3,FALSE))</f>
        <v>Predominantly Urban</v>
      </c>
      <c r="I63" s="422">
        <v>510</v>
      </c>
      <c r="J63" s="422">
        <v>40</v>
      </c>
      <c r="K63" s="422">
        <v>0</v>
      </c>
      <c r="L63" s="422">
        <v>560</v>
      </c>
      <c r="M63" s="251"/>
      <c r="N63" s="424">
        <v>620</v>
      </c>
      <c r="O63" s="422">
        <v>90</v>
      </c>
      <c r="P63" s="422">
        <v>0</v>
      </c>
      <c r="Q63" s="422">
        <v>710</v>
      </c>
      <c r="R63" s="403"/>
    </row>
    <row r="64" spans="1:18" ht="52.8" x14ac:dyDescent="0.3">
      <c r="A64" s="421"/>
      <c r="B64" s="421" t="s">
        <v>168</v>
      </c>
      <c r="C64" s="421" t="s">
        <v>169</v>
      </c>
      <c r="D64" s="421" t="s">
        <v>170</v>
      </c>
      <c r="E64" s="421"/>
      <c r="F64" s="421" t="s">
        <v>1722</v>
      </c>
      <c r="G64" s="343" t="str">
        <f>VLOOKUP(F64,class!A$1:B$460,2,FALSE)</f>
        <v>Unitary Authority</v>
      </c>
      <c r="H64" s="343" t="str">
        <f>IFERROR(VLOOKUP(F64,classifications!A$3:C$333,3,FALSE),VLOOKUP(F64,classifications!I$2:K$28,3,FALSE))</f>
        <v>Urban with Significant Rural</v>
      </c>
      <c r="I64" s="423">
        <v>230</v>
      </c>
      <c r="J64" s="423">
        <v>80</v>
      </c>
      <c r="K64" s="423">
        <v>0</v>
      </c>
      <c r="L64" s="423">
        <v>310</v>
      </c>
      <c r="M64" s="251"/>
      <c r="N64" s="425">
        <v>350</v>
      </c>
      <c r="O64" s="423">
        <v>170</v>
      </c>
      <c r="P64" s="423">
        <v>0</v>
      </c>
      <c r="Q64" s="423">
        <v>520</v>
      </c>
      <c r="R64" s="403"/>
    </row>
    <row r="65" spans="1:18" ht="52.8" x14ac:dyDescent="0.3">
      <c r="A65" s="421"/>
      <c r="B65" s="421" t="s">
        <v>2063</v>
      </c>
      <c r="C65" s="421"/>
      <c r="D65" s="421" t="s">
        <v>2064</v>
      </c>
      <c r="E65" s="421"/>
      <c r="F65" s="421" t="s">
        <v>2065</v>
      </c>
      <c r="G65" s="343" t="str">
        <f>VLOOKUP(F65,class!A$1:B$460,2,FALSE)</f>
        <v>Unitary Authority</v>
      </c>
      <c r="H65" s="343" t="str">
        <f>IFERROR(VLOOKUP(F65,classifications!A$3:C$336,3,FALSE),VLOOKUP(F65,classifications!I$2:K$28,3,FALSE))</f>
        <v>Urban with Significant Rural</v>
      </c>
      <c r="I65" s="422">
        <v>1060</v>
      </c>
      <c r="J65" s="422">
        <v>210</v>
      </c>
      <c r="K65" s="422">
        <v>0</v>
      </c>
      <c r="L65" s="422">
        <v>1260</v>
      </c>
      <c r="M65" s="251"/>
      <c r="N65" s="424">
        <v>1370</v>
      </c>
      <c r="O65" s="422">
        <v>330</v>
      </c>
      <c r="P65" s="422">
        <v>20</v>
      </c>
      <c r="Q65" s="422">
        <v>1720</v>
      </c>
      <c r="R65" s="403"/>
    </row>
    <row r="66" spans="1:18" ht="39.6" x14ac:dyDescent="0.3">
      <c r="A66" s="421"/>
      <c r="B66" s="421" t="s">
        <v>171</v>
      </c>
      <c r="C66" s="421" t="s">
        <v>172</v>
      </c>
      <c r="D66" s="421" t="s">
        <v>173</v>
      </c>
      <c r="E66" s="421"/>
      <c r="F66" s="421" t="s">
        <v>1591</v>
      </c>
      <c r="G66" s="343" t="str">
        <f>VLOOKUP(F66,class!A$1:B$460,2,FALSE)</f>
        <v>Unitary Authority</v>
      </c>
      <c r="H66" s="343" t="str">
        <f>IFERROR(VLOOKUP(F66,classifications!A$3:C$333,3,FALSE),VLOOKUP(F66,classifications!I$2:K$28,3,FALSE))</f>
        <v>Predominantly Rural</v>
      </c>
      <c r="I66" s="422">
        <v>1090</v>
      </c>
      <c r="J66" s="422">
        <v>920</v>
      </c>
      <c r="K66" s="422">
        <v>30</v>
      </c>
      <c r="L66" s="422">
        <v>2040</v>
      </c>
      <c r="M66" s="251"/>
      <c r="N66" s="424">
        <v>1430</v>
      </c>
      <c r="O66" s="422">
        <v>1040</v>
      </c>
      <c r="P66" s="422">
        <v>40</v>
      </c>
      <c r="Q66" s="422">
        <v>2510</v>
      </c>
      <c r="R66" s="403"/>
    </row>
    <row r="67" spans="1:18" ht="52.8" x14ac:dyDescent="0.3">
      <c r="A67" s="421"/>
      <c r="B67" s="421" t="s">
        <v>174</v>
      </c>
      <c r="C67" s="421" t="s">
        <v>175</v>
      </c>
      <c r="D67" s="421" t="s">
        <v>176</v>
      </c>
      <c r="E67" s="421"/>
      <c r="F67" s="421" t="s">
        <v>1693</v>
      </c>
      <c r="G67" s="343" t="str">
        <f>VLOOKUP(F67,class!A$1:B$460,2,FALSE)</f>
        <v>Unitary Authority</v>
      </c>
      <c r="H67" s="343" t="str">
        <f>IFERROR(VLOOKUP(F67,classifications!A$3:C$333,3,FALSE),VLOOKUP(F67,classifications!I$2:K$28,3,FALSE))</f>
        <v>Predominantly Urban</v>
      </c>
      <c r="I67" s="422">
        <v>150</v>
      </c>
      <c r="J67" s="423">
        <v>10</v>
      </c>
      <c r="K67" s="423">
        <v>0</v>
      </c>
      <c r="L67" s="423">
        <v>160</v>
      </c>
      <c r="M67" s="251"/>
      <c r="N67" s="424">
        <v>150</v>
      </c>
      <c r="O67" s="423">
        <v>10</v>
      </c>
      <c r="P67" s="423">
        <v>0</v>
      </c>
      <c r="Q67" s="423">
        <v>160</v>
      </c>
      <c r="R67" s="403"/>
    </row>
    <row r="68" spans="1:18" ht="39.6" x14ac:dyDescent="0.3">
      <c r="A68" s="421"/>
      <c r="B68" s="421" t="s">
        <v>177</v>
      </c>
      <c r="C68" s="421" t="s">
        <v>178</v>
      </c>
      <c r="D68" s="421" t="s">
        <v>179</v>
      </c>
      <c r="E68" s="421"/>
      <c r="F68" s="421" t="s">
        <v>1694</v>
      </c>
      <c r="G68" s="343" t="str">
        <f>VLOOKUP(F68,class!A$1:B$460,2,FALSE)</f>
        <v>Unitary Authority</v>
      </c>
      <c r="H68" s="343" t="str">
        <f>IFERROR(VLOOKUP(F68,classifications!A$3:C$333,3,FALSE),VLOOKUP(F68,classifications!I$2:K$28,3,FALSE))</f>
        <v>Predominantly Urban</v>
      </c>
      <c r="I68" s="423">
        <v>450</v>
      </c>
      <c r="J68" s="423">
        <v>190</v>
      </c>
      <c r="K68" s="423">
        <v>0</v>
      </c>
      <c r="L68" s="423">
        <v>640</v>
      </c>
      <c r="M68" s="251"/>
      <c r="N68" s="425">
        <v>720</v>
      </c>
      <c r="O68" s="423">
        <v>110</v>
      </c>
      <c r="P68" s="423">
        <v>0</v>
      </c>
      <c r="Q68" s="423">
        <v>830</v>
      </c>
      <c r="R68" s="403"/>
    </row>
    <row r="69" spans="1:18" ht="39.6" x14ac:dyDescent="0.3">
      <c r="A69" s="421"/>
      <c r="B69" s="421" t="s">
        <v>180</v>
      </c>
      <c r="C69" s="421" t="s">
        <v>181</v>
      </c>
      <c r="D69" s="421" t="s">
        <v>182</v>
      </c>
      <c r="E69" s="421"/>
      <c r="F69" s="421" t="s">
        <v>1725</v>
      </c>
      <c r="G69" s="343" t="str">
        <f>VLOOKUP(F69,class!A$1:B$460,2,FALSE)</f>
        <v>Unitary Authority</v>
      </c>
      <c r="H69" s="343" t="str">
        <f>IFERROR(VLOOKUP(F69,classifications!A$3:C$333,3,FALSE),VLOOKUP(F69,classifications!I$2:K$28,3,FALSE))</f>
        <v>Predominantly Urban</v>
      </c>
      <c r="I69" s="422">
        <v>220</v>
      </c>
      <c r="J69" s="422">
        <v>60</v>
      </c>
      <c r="K69" s="422">
        <v>220</v>
      </c>
      <c r="L69" s="422">
        <v>500</v>
      </c>
      <c r="M69" s="251"/>
      <c r="N69" s="424">
        <v>90</v>
      </c>
      <c r="O69" s="422">
        <v>20</v>
      </c>
      <c r="P69" s="422">
        <v>0</v>
      </c>
      <c r="Q69" s="422">
        <v>110</v>
      </c>
      <c r="R69" s="403"/>
    </row>
    <row r="70" spans="1:18" x14ac:dyDescent="0.3">
      <c r="A70" s="421"/>
      <c r="B70" s="421"/>
      <c r="C70" s="421"/>
      <c r="D70" s="421"/>
      <c r="E70" s="421"/>
      <c r="F70" s="421"/>
      <c r="G70" s="421"/>
      <c r="H70" s="421"/>
      <c r="I70" s="251"/>
      <c r="J70" s="251"/>
      <c r="K70" s="251"/>
      <c r="L70" s="251"/>
      <c r="M70" s="251"/>
      <c r="N70" s="253"/>
      <c r="O70" s="251"/>
      <c r="P70" s="251"/>
      <c r="Q70" s="251"/>
      <c r="R70" s="403"/>
    </row>
    <row r="71" spans="1:18" ht="52.8" x14ac:dyDescent="0.3">
      <c r="A71" s="417" t="s">
        <v>183</v>
      </c>
      <c r="B71" s="417"/>
      <c r="C71" s="417"/>
      <c r="D71" s="417"/>
      <c r="E71" s="417"/>
      <c r="F71" s="417"/>
      <c r="G71" s="417"/>
      <c r="H71" s="417"/>
      <c r="I71" s="418">
        <v>16280</v>
      </c>
      <c r="J71" s="418">
        <v>4040</v>
      </c>
      <c r="K71" s="418">
        <v>760</v>
      </c>
      <c r="L71" s="418">
        <v>21080</v>
      </c>
      <c r="M71" s="251"/>
      <c r="N71" s="419">
        <v>16180</v>
      </c>
      <c r="O71" s="418">
        <v>3580</v>
      </c>
      <c r="P71" s="418">
        <v>1170</v>
      </c>
      <c r="Q71" s="418">
        <v>20930</v>
      </c>
      <c r="R71" s="420"/>
    </row>
    <row r="72" spans="1:18" x14ac:dyDescent="0.3">
      <c r="A72" s="421"/>
      <c r="B72" s="421"/>
      <c r="C72" s="421"/>
      <c r="D72" s="421"/>
      <c r="E72" s="421"/>
      <c r="F72" s="421"/>
      <c r="G72" s="421"/>
      <c r="H72" s="421"/>
      <c r="I72" s="251"/>
      <c r="J72" s="251"/>
      <c r="K72" s="251"/>
      <c r="L72" s="251"/>
      <c r="M72" s="251"/>
      <c r="N72" s="253"/>
      <c r="O72" s="251"/>
      <c r="P72" s="251"/>
      <c r="Q72" s="251"/>
      <c r="R72" s="403"/>
    </row>
    <row r="73" spans="1:18" ht="52.8" x14ac:dyDescent="0.3">
      <c r="A73" s="421"/>
      <c r="B73" s="421" t="s">
        <v>184</v>
      </c>
      <c r="C73" s="421" t="s">
        <v>185</v>
      </c>
      <c r="D73" s="421" t="s">
        <v>186</v>
      </c>
      <c r="E73" s="421"/>
      <c r="F73" s="421" t="s">
        <v>187</v>
      </c>
      <c r="G73" s="343" t="str">
        <f>VLOOKUP(F73,class!A$1:B$460,2,FALSE)</f>
        <v>London Borough</v>
      </c>
      <c r="H73" s="343" t="str">
        <f>IFERROR(VLOOKUP(F73,classifications!A$3:C$333,3,FALSE),VLOOKUP(F73,classifications!I$2:K$28,3,FALSE))</f>
        <v>Predominantly Urban</v>
      </c>
      <c r="I73" s="422">
        <v>1180</v>
      </c>
      <c r="J73" s="422">
        <v>650</v>
      </c>
      <c r="K73" s="422">
        <v>0</v>
      </c>
      <c r="L73" s="422">
        <v>1830</v>
      </c>
      <c r="M73" s="251"/>
      <c r="N73" s="424">
        <v>340</v>
      </c>
      <c r="O73" s="422">
        <v>130</v>
      </c>
      <c r="P73" s="422">
        <v>20</v>
      </c>
      <c r="Q73" s="422">
        <v>490</v>
      </c>
      <c r="R73" s="403"/>
    </row>
    <row r="74" spans="1:18" ht="39.6" x14ac:dyDescent="0.3">
      <c r="A74" s="421"/>
      <c r="B74" s="421" t="s">
        <v>188</v>
      </c>
      <c r="C74" s="421" t="s">
        <v>189</v>
      </c>
      <c r="D74" s="421" t="s">
        <v>190</v>
      </c>
      <c r="E74" s="421"/>
      <c r="F74" s="421" t="s">
        <v>191</v>
      </c>
      <c r="G74" s="343" t="str">
        <f>VLOOKUP(F74,class!A$1:B$460,2,FALSE)</f>
        <v>London Borough</v>
      </c>
      <c r="H74" s="343" t="str">
        <f>IFERROR(VLOOKUP(F74,classifications!A$3:C$333,3,FALSE),VLOOKUP(F74,classifications!I$2:K$28,3,FALSE))</f>
        <v>Predominantly Urban</v>
      </c>
      <c r="I74" s="422">
        <v>250</v>
      </c>
      <c r="J74" s="422">
        <v>280</v>
      </c>
      <c r="K74" s="422">
        <v>0</v>
      </c>
      <c r="L74" s="422">
        <v>530</v>
      </c>
      <c r="M74" s="251"/>
      <c r="N74" s="424">
        <v>630</v>
      </c>
      <c r="O74" s="422">
        <v>250</v>
      </c>
      <c r="P74" s="422">
        <v>0</v>
      </c>
      <c r="Q74" s="422">
        <v>890</v>
      </c>
      <c r="R74" s="403"/>
    </row>
    <row r="75" spans="1:18" ht="39.6" x14ac:dyDescent="0.3">
      <c r="A75" s="421"/>
      <c r="B75" s="421" t="s">
        <v>192</v>
      </c>
      <c r="C75" s="421" t="s">
        <v>193</v>
      </c>
      <c r="D75" s="421" t="s">
        <v>194</v>
      </c>
      <c r="E75" s="421"/>
      <c r="F75" s="421" t="s">
        <v>195</v>
      </c>
      <c r="G75" s="343" t="str">
        <f>VLOOKUP(F75,class!A$1:B$460,2,FALSE)</f>
        <v>London Borough</v>
      </c>
      <c r="H75" s="343" t="str">
        <f>IFERROR(VLOOKUP(F75,classifications!A$3:C$333,3,FALSE),VLOOKUP(F75,classifications!I$2:K$28,3,FALSE))</f>
        <v>Predominantly Urban</v>
      </c>
      <c r="I75" s="422">
        <v>100</v>
      </c>
      <c r="J75" s="422">
        <v>50</v>
      </c>
      <c r="K75" s="422">
        <v>0</v>
      </c>
      <c r="L75" s="422">
        <v>150</v>
      </c>
      <c r="M75" s="251"/>
      <c r="N75" s="424">
        <v>450</v>
      </c>
      <c r="O75" s="422">
        <v>240</v>
      </c>
      <c r="P75" s="422">
        <v>0</v>
      </c>
      <c r="Q75" s="422">
        <v>690</v>
      </c>
      <c r="R75" s="403"/>
    </row>
    <row r="76" spans="1:18" ht="39.6" x14ac:dyDescent="0.3">
      <c r="A76" s="421"/>
      <c r="B76" s="421" t="s">
        <v>196</v>
      </c>
      <c r="C76" s="421" t="s">
        <v>197</v>
      </c>
      <c r="D76" s="421" t="s">
        <v>198</v>
      </c>
      <c r="E76" s="421"/>
      <c r="F76" s="421" t="s">
        <v>199</v>
      </c>
      <c r="G76" s="343" t="str">
        <f>VLOOKUP(F76,class!A$1:B$460,2,FALSE)</f>
        <v>London Borough</v>
      </c>
      <c r="H76" s="343" t="str">
        <f>IFERROR(VLOOKUP(F76,classifications!A$3:C$333,3,FALSE),VLOOKUP(F76,classifications!I$2:K$28,3,FALSE))</f>
        <v>Predominantly Urban</v>
      </c>
      <c r="I76" s="423">
        <v>140</v>
      </c>
      <c r="J76" s="423">
        <v>10</v>
      </c>
      <c r="K76" s="423">
        <v>0</v>
      </c>
      <c r="L76" s="423">
        <v>150</v>
      </c>
      <c r="M76" s="251"/>
      <c r="N76" s="425">
        <v>260</v>
      </c>
      <c r="O76" s="423">
        <v>80</v>
      </c>
      <c r="P76" s="423">
        <v>0</v>
      </c>
      <c r="Q76" s="423">
        <v>330</v>
      </c>
      <c r="R76" s="403"/>
    </row>
    <row r="77" spans="1:18" ht="39.6" x14ac:dyDescent="0.3">
      <c r="A77" s="421"/>
      <c r="B77" s="421" t="s">
        <v>200</v>
      </c>
      <c r="C77" s="421" t="s">
        <v>201</v>
      </c>
      <c r="D77" s="421" t="s">
        <v>202</v>
      </c>
      <c r="E77" s="421"/>
      <c r="F77" s="421" t="s">
        <v>203</v>
      </c>
      <c r="G77" s="343" t="str">
        <f>VLOOKUP(F77,class!A$1:B$460,2,FALSE)</f>
        <v>London Borough</v>
      </c>
      <c r="H77" s="343" t="str">
        <f>IFERROR(VLOOKUP(F77,classifications!A$3:C$333,3,FALSE),VLOOKUP(F77,classifications!I$2:K$28,3,FALSE))</f>
        <v>Predominantly Urban</v>
      </c>
      <c r="I77" s="422">
        <v>100</v>
      </c>
      <c r="J77" s="423">
        <v>0</v>
      </c>
      <c r="K77" s="423">
        <v>0</v>
      </c>
      <c r="L77" s="423">
        <v>100</v>
      </c>
      <c r="M77" s="251"/>
      <c r="N77" s="424">
        <v>290</v>
      </c>
      <c r="O77" s="423">
        <v>100</v>
      </c>
      <c r="P77" s="423">
        <v>0</v>
      </c>
      <c r="Q77" s="423">
        <v>390</v>
      </c>
      <c r="R77" s="403"/>
    </row>
    <row r="78" spans="1:18" ht="39.6" x14ac:dyDescent="0.3">
      <c r="A78" s="421"/>
      <c r="B78" s="421" t="s">
        <v>204</v>
      </c>
      <c r="C78" s="421" t="s">
        <v>205</v>
      </c>
      <c r="D78" s="421" t="s">
        <v>206</v>
      </c>
      <c r="E78" s="421"/>
      <c r="F78" s="421" t="s">
        <v>207</v>
      </c>
      <c r="G78" s="343" t="str">
        <f>VLOOKUP(F78,class!A$1:B$460,2,FALSE)</f>
        <v>London Borough</v>
      </c>
      <c r="H78" s="343" t="str">
        <f>IFERROR(VLOOKUP(F78,classifications!A$3:C$333,3,FALSE),VLOOKUP(F78,classifications!I$2:K$28,3,FALSE))</f>
        <v>Predominantly Urban</v>
      </c>
      <c r="I78" s="422">
        <v>70</v>
      </c>
      <c r="J78" s="422">
        <v>0</v>
      </c>
      <c r="K78" s="422">
        <v>0</v>
      </c>
      <c r="L78" s="422">
        <v>70</v>
      </c>
      <c r="M78" s="251"/>
      <c r="N78" s="424">
        <v>70</v>
      </c>
      <c r="O78" s="422">
        <v>0</v>
      </c>
      <c r="P78" s="422">
        <v>0</v>
      </c>
      <c r="Q78" s="422">
        <v>70</v>
      </c>
      <c r="R78" s="403"/>
    </row>
    <row r="79" spans="1:18" ht="39.6" x14ac:dyDescent="0.3">
      <c r="A79" s="421"/>
      <c r="B79" s="421" t="s">
        <v>208</v>
      </c>
      <c r="C79" s="421" t="s">
        <v>209</v>
      </c>
      <c r="D79" s="421" t="s">
        <v>210</v>
      </c>
      <c r="E79" s="421"/>
      <c r="F79" s="421" t="s">
        <v>211</v>
      </c>
      <c r="G79" s="343" t="str">
        <f>VLOOKUP(F79,class!A$1:B$460,2,FALSE)</f>
        <v>London Borough</v>
      </c>
      <c r="H79" s="343" t="str">
        <f>IFERROR(VLOOKUP(F79,classifications!A$3:C$333,3,FALSE),VLOOKUP(F79,classifications!I$2:K$28,3,FALSE))</f>
        <v>Predominantly Urban</v>
      </c>
      <c r="I79" s="422">
        <v>0</v>
      </c>
      <c r="J79" s="422">
        <v>0</v>
      </c>
      <c r="K79" s="422">
        <v>0</v>
      </c>
      <c r="L79" s="422">
        <v>0</v>
      </c>
      <c r="M79" s="251"/>
      <c r="N79" s="424">
        <v>0</v>
      </c>
      <c r="O79" s="422">
        <v>0</v>
      </c>
      <c r="P79" s="422">
        <v>0</v>
      </c>
      <c r="Q79" s="422">
        <v>0</v>
      </c>
      <c r="R79" s="403"/>
    </row>
    <row r="80" spans="1:18" ht="39.6" x14ac:dyDescent="0.3">
      <c r="A80" s="421"/>
      <c r="B80" s="421" t="s">
        <v>212</v>
      </c>
      <c r="C80" s="421" t="s">
        <v>213</v>
      </c>
      <c r="D80" s="421" t="s">
        <v>214</v>
      </c>
      <c r="E80" s="421"/>
      <c r="F80" s="421" t="s">
        <v>215</v>
      </c>
      <c r="G80" s="343" t="str">
        <f>VLOOKUP(F80,class!A$1:B$460,2,FALSE)</f>
        <v>London Borough</v>
      </c>
      <c r="H80" s="343" t="str">
        <f>IFERROR(VLOOKUP(F80,classifications!A$3:C$333,3,FALSE),VLOOKUP(F80,classifications!I$2:K$28,3,FALSE))</f>
        <v>Predominantly Urban</v>
      </c>
      <c r="I80" s="423">
        <v>670</v>
      </c>
      <c r="J80" s="423">
        <v>10</v>
      </c>
      <c r="K80" s="423">
        <v>10</v>
      </c>
      <c r="L80" s="423">
        <v>690</v>
      </c>
      <c r="M80" s="251"/>
      <c r="N80" s="425">
        <v>1690</v>
      </c>
      <c r="O80" s="423">
        <v>140</v>
      </c>
      <c r="P80" s="423">
        <v>0</v>
      </c>
      <c r="Q80" s="423">
        <v>1840</v>
      </c>
      <c r="R80" s="403"/>
    </row>
    <row r="81" spans="1:18" ht="39.6" x14ac:dyDescent="0.3">
      <c r="A81" s="421"/>
      <c r="B81" s="421" t="s">
        <v>216</v>
      </c>
      <c r="C81" s="421" t="s">
        <v>217</v>
      </c>
      <c r="D81" s="421" t="s">
        <v>218</v>
      </c>
      <c r="E81" s="421"/>
      <c r="F81" s="421" t="s">
        <v>219</v>
      </c>
      <c r="G81" s="343" t="str">
        <f>VLOOKUP(F81,class!A$1:B$460,2,FALSE)</f>
        <v>London Borough</v>
      </c>
      <c r="H81" s="343" t="str">
        <f>IFERROR(VLOOKUP(F81,classifications!A$3:C$333,3,FALSE),VLOOKUP(F81,classifications!I$2:K$28,3,FALSE))</f>
        <v>Predominantly Urban</v>
      </c>
      <c r="I81" s="422">
        <v>290</v>
      </c>
      <c r="J81" s="422">
        <v>0</v>
      </c>
      <c r="K81" s="422">
        <v>20</v>
      </c>
      <c r="L81" s="422">
        <v>310</v>
      </c>
      <c r="M81" s="251"/>
      <c r="N81" s="424">
        <v>1370</v>
      </c>
      <c r="O81" s="422">
        <v>730</v>
      </c>
      <c r="P81" s="422">
        <v>0</v>
      </c>
      <c r="Q81" s="422">
        <v>2100</v>
      </c>
      <c r="R81" s="403"/>
    </row>
    <row r="82" spans="1:18" ht="39.6" x14ac:dyDescent="0.3">
      <c r="A82" s="421"/>
      <c r="B82" s="421" t="s">
        <v>220</v>
      </c>
      <c r="C82" s="421" t="s">
        <v>221</v>
      </c>
      <c r="D82" s="421" t="s">
        <v>222</v>
      </c>
      <c r="E82" s="421"/>
      <c r="F82" s="421" t="s">
        <v>223</v>
      </c>
      <c r="G82" s="343" t="str">
        <f>VLOOKUP(F82,class!A$1:B$460,2,FALSE)</f>
        <v>London Borough</v>
      </c>
      <c r="H82" s="343" t="str">
        <f>IFERROR(VLOOKUP(F82,classifications!A$3:C$333,3,FALSE),VLOOKUP(F82,classifications!I$2:K$28,3,FALSE))</f>
        <v>Predominantly Urban</v>
      </c>
      <c r="I82" s="423">
        <v>360</v>
      </c>
      <c r="J82" s="423">
        <v>60</v>
      </c>
      <c r="K82" s="423">
        <v>70</v>
      </c>
      <c r="L82" s="423">
        <v>490</v>
      </c>
      <c r="M82" s="251"/>
      <c r="N82" s="425">
        <v>200</v>
      </c>
      <c r="O82" s="423">
        <v>10</v>
      </c>
      <c r="P82" s="423">
        <v>50</v>
      </c>
      <c r="Q82" s="423">
        <v>260</v>
      </c>
      <c r="R82" s="403"/>
    </row>
    <row r="83" spans="1:18" ht="39.6" x14ac:dyDescent="0.3">
      <c r="A83" s="421"/>
      <c r="B83" s="421" t="s">
        <v>224</v>
      </c>
      <c r="C83" s="421" t="s">
        <v>225</v>
      </c>
      <c r="D83" s="421" t="s">
        <v>226</v>
      </c>
      <c r="E83" s="421"/>
      <c r="F83" s="421" t="s">
        <v>227</v>
      </c>
      <c r="G83" s="343" t="str">
        <f>VLOOKUP(F83,class!A$1:B$460,2,FALSE)</f>
        <v>London Borough</v>
      </c>
      <c r="H83" s="343" t="str">
        <f>IFERROR(VLOOKUP(F83,classifications!A$3:C$333,3,FALSE),VLOOKUP(F83,classifications!I$2:K$28,3,FALSE))</f>
        <v>Predominantly Urban</v>
      </c>
      <c r="I83" s="422">
        <v>1530</v>
      </c>
      <c r="J83" s="422">
        <v>340</v>
      </c>
      <c r="K83" s="422">
        <v>20</v>
      </c>
      <c r="L83" s="422">
        <v>1890</v>
      </c>
      <c r="M83" s="251"/>
      <c r="N83" s="424">
        <v>1060</v>
      </c>
      <c r="O83" s="422">
        <v>50</v>
      </c>
      <c r="P83" s="422">
        <v>0</v>
      </c>
      <c r="Q83" s="422">
        <v>1110</v>
      </c>
      <c r="R83" s="403"/>
    </row>
    <row r="84" spans="1:18" ht="39.6" x14ac:dyDescent="0.3">
      <c r="A84" s="421"/>
      <c r="B84" s="421" t="s">
        <v>228</v>
      </c>
      <c r="C84" s="421" t="s">
        <v>229</v>
      </c>
      <c r="D84" s="421" t="s">
        <v>230</v>
      </c>
      <c r="E84" s="421"/>
      <c r="F84" s="421" t="s">
        <v>231</v>
      </c>
      <c r="G84" s="343" t="str">
        <f>VLOOKUP(F84,class!A$1:B$460,2,FALSE)</f>
        <v>London Borough</v>
      </c>
      <c r="H84" s="343" t="str">
        <f>IFERROR(VLOOKUP(F84,classifications!A$3:C$333,3,FALSE),VLOOKUP(F84,classifications!I$2:K$28,3,FALSE))</f>
        <v>Predominantly Urban</v>
      </c>
      <c r="I84" s="422">
        <v>400</v>
      </c>
      <c r="J84" s="422">
        <v>0</v>
      </c>
      <c r="K84" s="422">
        <v>0</v>
      </c>
      <c r="L84" s="422">
        <v>400</v>
      </c>
      <c r="M84" s="251"/>
      <c r="N84" s="424">
        <v>130</v>
      </c>
      <c r="O84" s="422">
        <v>30</v>
      </c>
      <c r="P84" s="422">
        <v>0</v>
      </c>
      <c r="Q84" s="422">
        <v>150</v>
      </c>
      <c r="R84" s="403"/>
    </row>
    <row r="85" spans="1:18" ht="39.6" x14ac:dyDescent="0.3">
      <c r="A85" s="421"/>
      <c r="B85" s="421" t="s">
        <v>232</v>
      </c>
      <c r="C85" s="421" t="s">
        <v>233</v>
      </c>
      <c r="D85" s="421" t="s">
        <v>234</v>
      </c>
      <c r="E85" s="421"/>
      <c r="F85" s="421" t="s">
        <v>235</v>
      </c>
      <c r="G85" s="343" t="str">
        <f>VLOOKUP(F85,class!A$1:B$460,2,FALSE)</f>
        <v>London Borough</v>
      </c>
      <c r="H85" s="343" t="str">
        <f>IFERROR(VLOOKUP(F85,classifications!A$3:C$333,3,FALSE),VLOOKUP(F85,classifications!I$2:K$28,3,FALSE))</f>
        <v>Predominantly Urban</v>
      </c>
      <c r="I85" s="423">
        <v>1340</v>
      </c>
      <c r="J85" s="423">
        <v>10</v>
      </c>
      <c r="K85" s="423">
        <v>0</v>
      </c>
      <c r="L85" s="423">
        <v>1350</v>
      </c>
      <c r="M85" s="251"/>
      <c r="N85" s="425">
        <v>560</v>
      </c>
      <c r="O85" s="423">
        <v>30</v>
      </c>
      <c r="P85" s="423">
        <v>0</v>
      </c>
      <c r="Q85" s="423">
        <v>580</v>
      </c>
      <c r="R85" s="403"/>
    </row>
    <row r="86" spans="1:18" ht="39.6" x14ac:dyDescent="0.3">
      <c r="A86" s="421"/>
      <c r="B86" s="421" t="s">
        <v>236</v>
      </c>
      <c r="C86" s="421" t="s">
        <v>237</v>
      </c>
      <c r="D86" s="421" t="s">
        <v>238</v>
      </c>
      <c r="E86" s="421"/>
      <c r="F86" s="421" t="s">
        <v>239</v>
      </c>
      <c r="G86" s="343" t="str">
        <f>VLOOKUP(F86,class!A$1:B$460,2,FALSE)</f>
        <v>London Borough</v>
      </c>
      <c r="H86" s="343" t="str">
        <f>IFERROR(VLOOKUP(F86,classifications!A$3:C$333,3,FALSE),VLOOKUP(F86,classifications!I$2:K$28,3,FALSE))</f>
        <v>Predominantly Urban</v>
      </c>
      <c r="I86" s="422">
        <v>680</v>
      </c>
      <c r="J86" s="422">
        <v>30</v>
      </c>
      <c r="K86" s="422">
        <v>140</v>
      </c>
      <c r="L86" s="422">
        <v>850</v>
      </c>
      <c r="M86" s="251"/>
      <c r="N86" s="424">
        <v>930</v>
      </c>
      <c r="O86" s="422">
        <v>20</v>
      </c>
      <c r="P86" s="422">
        <v>10</v>
      </c>
      <c r="Q86" s="422">
        <v>960</v>
      </c>
      <c r="R86" s="403"/>
    </row>
    <row r="87" spans="1:18" ht="39.6" x14ac:dyDescent="0.3">
      <c r="A87" s="421"/>
      <c r="B87" s="421" t="s">
        <v>240</v>
      </c>
      <c r="C87" s="421" t="s">
        <v>241</v>
      </c>
      <c r="D87" s="421" t="s">
        <v>242</v>
      </c>
      <c r="E87" s="421"/>
      <c r="F87" s="421" t="s">
        <v>243</v>
      </c>
      <c r="G87" s="343" t="str">
        <f>VLOOKUP(F87,class!A$1:B$460,2,FALSE)</f>
        <v>London Borough</v>
      </c>
      <c r="H87" s="343" t="str">
        <f>IFERROR(VLOOKUP(F87,classifications!A$3:C$333,3,FALSE),VLOOKUP(F87,classifications!I$2:K$28,3,FALSE))</f>
        <v>Predominantly Urban</v>
      </c>
      <c r="I87" s="422">
        <v>490</v>
      </c>
      <c r="J87" s="422">
        <v>440</v>
      </c>
      <c r="K87" s="422">
        <v>0</v>
      </c>
      <c r="L87" s="422">
        <v>930</v>
      </c>
      <c r="M87" s="251"/>
      <c r="N87" s="424">
        <v>270</v>
      </c>
      <c r="O87" s="422">
        <v>150</v>
      </c>
      <c r="P87" s="422">
        <v>0</v>
      </c>
      <c r="Q87" s="422">
        <v>420</v>
      </c>
      <c r="R87" s="403"/>
    </row>
    <row r="88" spans="1:18" ht="39.6" x14ac:dyDescent="0.3">
      <c r="A88" s="421"/>
      <c r="B88" s="421" t="s">
        <v>244</v>
      </c>
      <c r="C88" s="421" t="s">
        <v>245</v>
      </c>
      <c r="D88" s="421" t="s">
        <v>246</v>
      </c>
      <c r="E88" s="421"/>
      <c r="F88" s="421" t="s">
        <v>247</v>
      </c>
      <c r="G88" s="343" t="str">
        <f>VLOOKUP(F88,class!A$1:B$460,2,FALSE)</f>
        <v>London Borough</v>
      </c>
      <c r="H88" s="343" t="str">
        <f>IFERROR(VLOOKUP(F88,classifications!A$3:C$333,3,FALSE),VLOOKUP(F88,classifications!I$2:K$28,3,FALSE))</f>
        <v>Predominantly Urban</v>
      </c>
      <c r="I88" s="422">
        <v>90</v>
      </c>
      <c r="J88" s="422">
        <v>0</v>
      </c>
      <c r="K88" s="422">
        <v>0</v>
      </c>
      <c r="L88" s="422">
        <v>90</v>
      </c>
      <c r="M88" s="251"/>
      <c r="N88" s="424">
        <v>330</v>
      </c>
      <c r="O88" s="422">
        <v>410</v>
      </c>
      <c r="P88" s="422">
        <v>200</v>
      </c>
      <c r="Q88" s="422">
        <v>940</v>
      </c>
      <c r="R88" s="403"/>
    </row>
    <row r="89" spans="1:18" ht="39.6" x14ac:dyDescent="0.3">
      <c r="A89" s="421"/>
      <c r="B89" s="421" t="s">
        <v>248</v>
      </c>
      <c r="C89" s="421" t="s">
        <v>249</v>
      </c>
      <c r="D89" s="421" t="s">
        <v>250</v>
      </c>
      <c r="E89" s="421"/>
      <c r="F89" s="421" t="s">
        <v>251</v>
      </c>
      <c r="G89" s="343" t="str">
        <f>VLOOKUP(F89,class!A$1:B$460,2,FALSE)</f>
        <v>London Borough</v>
      </c>
      <c r="H89" s="343" t="str">
        <f>IFERROR(VLOOKUP(F89,classifications!A$3:C$333,3,FALSE),VLOOKUP(F89,classifications!I$2:K$28,3,FALSE))</f>
        <v>Predominantly Urban</v>
      </c>
      <c r="I89" s="422">
        <v>330</v>
      </c>
      <c r="J89" s="422">
        <v>70</v>
      </c>
      <c r="K89" s="422">
        <v>0</v>
      </c>
      <c r="L89" s="422">
        <v>390</v>
      </c>
      <c r="M89" s="251"/>
      <c r="N89" s="424">
        <v>400</v>
      </c>
      <c r="O89" s="422">
        <v>40</v>
      </c>
      <c r="P89" s="422">
        <v>0</v>
      </c>
      <c r="Q89" s="422">
        <v>440</v>
      </c>
      <c r="R89" s="403"/>
    </row>
    <row r="90" spans="1:18" ht="39.6" x14ac:dyDescent="0.3">
      <c r="A90" s="421"/>
      <c r="B90" s="421" t="s">
        <v>252</v>
      </c>
      <c r="C90" s="421" t="s">
        <v>253</v>
      </c>
      <c r="D90" s="421" t="s">
        <v>254</v>
      </c>
      <c r="E90" s="421"/>
      <c r="F90" s="421" t="s">
        <v>255</v>
      </c>
      <c r="G90" s="343" t="str">
        <f>VLOOKUP(F90,class!A$1:B$460,2,FALSE)</f>
        <v>London Borough</v>
      </c>
      <c r="H90" s="343" t="str">
        <f>IFERROR(VLOOKUP(F90,classifications!A$3:C$333,3,FALSE),VLOOKUP(F90,classifications!I$2:K$28,3,FALSE))</f>
        <v>Predominantly Urban</v>
      </c>
      <c r="I90" s="422">
        <v>1160</v>
      </c>
      <c r="J90" s="422">
        <v>100</v>
      </c>
      <c r="K90" s="422">
        <v>0</v>
      </c>
      <c r="L90" s="422">
        <v>1260</v>
      </c>
      <c r="M90" s="251"/>
      <c r="N90" s="424">
        <v>1210</v>
      </c>
      <c r="O90" s="422">
        <v>180</v>
      </c>
      <c r="P90" s="422">
        <v>0</v>
      </c>
      <c r="Q90" s="422">
        <v>1390</v>
      </c>
      <c r="R90" s="403"/>
    </row>
    <row r="91" spans="1:18" ht="39.6" x14ac:dyDescent="0.3">
      <c r="A91" s="421"/>
      <c r="B91" s="421" t="s">
        <v>256</v>
      </c>
      <c r="C91" s="421" t="s">
        <v>257</v>
      </c>
      <c r="D91" s="421" t="s">
        <v>258</v>
      </c>
      <c r="E91" s="421"/>
      <c r="F91" s="421" t="s">
        <v>259</v>
      </c>
      <c r="G91" s="343" t="str">
        <f>VLOOKUP(F91,class!A$1:B$460,2,FALSE)</f>
        <v>London Borough</v>
      </c>
      <c r="H91" s="343" t="str">
        <f>IFERROR(VLOOKUP(F91,classifications!A$3:C$333,3,FALSE),VLOOKUP(F91,classifications!I$2:K$28,3,FALSE))</f>
        <v>Predominantly Urban</v>
      </c>
      <c r="I91" s="422">
        <v>20</v>
      </c>
      <c r="J91" s="422">
        <v>0</v>
      </c>
      <c r="K91" s="422">
        <v>10</v>
      </c>
      <c r="L91" s="422">
        <v>30</v>
      </c>
      <c r="M91" s="251"/>
      <c r="N91" s="424">
        <v>90</v>
      </c>
      <c r="O91" s="422">
        <v>60</v>
      </c>
      <c r="P91" s="422">
        <v>130</v>
      </c>
      <c r="Q91" s="422">
        <v>280</v>
      </c>
      <c r="R91" s="403"/>
    </row>
    <row r="92" spans="1:18" ht="39.6" x14ac:dyDescent="0.3">
      <c r="A92" s="421"/>
      <c r="B92" s="421" t="s">
        <v>260</v>
      </c>
      <c r="C92" s="421" t="s">
        <v>261</v>
      </c>
      <c r="D92" s="421" t="s">
        <v>262</v>
      </c>
      <c r="E92" s="421"/>
      <c r="F92" s="421" t="s">
        <v>263</v>
      </c>
      <c r="G92" s="343" t="str">
        <f>VLOOKUP(F92,class!A$1:B$460,2,FALSE)</f>
        <v>London Borough</v>
      </c>
      <c r="H92" s="343" t="str">
        <f>IFERROR(VLOOKUP(F92,classifications!A$3:C$333,3,FALSE),VLOOKUP(F92,classifications!I$2:K$28,3,FALSE))</f>
        <v>Predominantly Urban</v>
      </c>
      <c r="I92" s="422">
        <v>160</v>
      </c>
      <c r="J92" s="422">
        <v>0</v>
      </c>
      <c r="K92" s="422">
        <v>80</v>
      </c>
      <c r="L92" s="422">
        <v>240</v>
      </c>
      <c r="M92" s="251"/>
      <c r="N92" s="424">
        <v>70</v>
      </c>
      <c r="O92" s="422">
        <v>100</v>
      </c>
      <c r="P92" s="422">
        <v>0</v>
      </c>
      <c r="Q92" s="422">
        <v>180</v>
      </c>
      <c r="R92" s="403"/>
    </row>
    <row r="93" spans="1:18" ht="39.6" x14ac:dyDescent="0.3">
      <c r="A93" s="421"/>
      <c r="B93" s="421" t="s">
        <v>264</v>
      </c>
      <c r="C93" s="421" t="s">
        <v>265</v>
      </c>
      <c r="D93" s="421" t="s">
        <v>266</v>
      </c>
      <c r="E93" s="421"/>
      <c r="F93" s="421" t="s">
        <v>267</v>
      </c>
      <c r="G93" s="343" t="str">
        <f>VLOOKUP(F93,class!A$1:B$460,2,FALSE)</f>
        <v>London Borough</v>
      </c>
      <c r="H93" s="343" t="str">
        <f>IFERROR(VLOOKUP(F93,classifications!A$3:C$333,3,FALSE),VLOOKUP(F93,classifications!I$2:K$28,3,FALSE))</f>
        <v>Predominantly Urban</v>
      </c>
      <c r="I93" s="422">
        <v>90</v>
      </c>
      <c r="J93" s="422">
        <v>80</v>
      </c>
      <c r="K93" s="422">
        <v>0</v>
      </c>
      <c r="L93" s="422">
        <v>160</v>
      </c>
      <c r="M93" s="251"/>
      <c r="N93" s="424">
        <v>90</v>
      </c>
      <c r="O93" s="422">
        <v>0</v>
      </c>
      <c r="P93" s="422">
        <v>0</v>
      </c>
      <c r="Q93" s="422">
        <v>90</v>
      </c>
      <c r="R93" s="403"/>
    </row>
    <row r="94" spans="1:18" ht="39.6" x14ac:dyDescent="0.3">
      <c r="A94" s="421"/>
      <c r="B94" s="421" t="s">
        <v>268</v>
      </c>
      <c r="C94" s="421" t="s">
        <v>269</v>
      </c>
      <c r="D94" s="421" t="s">
        <v>270</v>
      </c>
      <c r="E94" s="421"/>
      <c r="F94" s="421" t="s">
        <v>271</v>
      </c>
      <c r="G94" s="343" t="str">
        <f>VLOOKUP(F94,class!A$1:B$460,2,FALSE)</f>
        <v>London Borough</v>
      </c>
      <c r="H94" s="343" t="str">
        <f>IFERROR(VLOOKUP(F94,classifications!A$3:C$333,3,FALSE),VLOOKUP(F94,classifications!I$2:K$28,3,FALSE))</f>
        <v>Predominantly Urban</v>
      </c>
      <c r="I94" s="422">
        <v>670</v>
      </c>
      <c r="J94" s="422">
        <v>20</v>
      </c>
      <c r="K94" s="422">
        <v>0</v>
      </c>
      <c r="L94" s="422">
        <v>680</v>
      </c>
      <c r="M94" s="251"/>
      <c r="N94" s="424">
        <v>80</v>
      </c>
      <c r="O94" s="422">
        <v>10</v>
      </c>
      <c r="P94" s="422">
        <v>0</v>
      </c>
      <c r="Q94" s="422">
        <v>90</v>
      </c>
      <c r="R94" s="403"/>
    </row>
    <row r="95" spans="1:18" ht="39.6" x14ac:dyDescent="0.3">
      <c r="A95" s="421"/>
      <c r="B95" s="421" t="s">
        <v>272</v>
      </c>
      <c r="C95" s="421" t="s">
        <v>273</v>
      </c>
      <c r="D95" s="421" t="s">
        <v>274</v>
      </c>
      <c r="E95" s="421"/>
      <c r="F95" s="421" t="s">
        <v>275</v>
      </c>
      <c r="G95" s="343" t="str">
        <f>VLOOKUP(F95,class!A$1:B$460,2,FALSE)</f>
        <v>London Borough</v>
      </c>
      <c r="H95" s="343" t="str">
        <f>IFERROR(VLOOKUP(F95,classifications!A$3:C$333,3,FALSE),VLOOKUP(F95,classifications!I$2:K$28,3,FALSE))</f>
        <v>Predominantly Urban</v>
      </c>
      <c r="I95" s="423">
        <v>80</v>
      </c>
      <c r="J95" s="423">
        <v>90</v>
      </c>
      <c r="K95" s="423">
        <v>0</v>
      </c>
      <c r="L95" s="423">
        <v>170</v>
      </c>
      <c r="M95" s="251"/>
      <c r="N95" s="425">
        <v>200</v>
      </c>
      <c r="O95" s="423">
        <v>50</v>
      </c>
      <c r="P95" s="423">
        <v>0</v>
      </c>
      <c r="Q95" s="423">
        <v>250</v>
      </c>
      <c r="R95" s="403"/>
    </row>
    <row r="96" spans="1:18" ht="39.6" x14ac:dyDescent="0.3">
      <c r="A96" s="421"/>
      <c r="B96" s="421" t="s">
        <v>276</v>
      </c>
      <c r="C96" s="421" t="s">
        <v>277</v>
      </c>
      <c r="D96" s="421" t="s">
        <v>278</v>
      </c>
      <c r="E96" s="421"/>
      <c r="F96" s="421" t="s">
        <v>279</v>
      </c>
      <c r="G96" s="343" t="str">
        <f>VLOOKUP(F96,class!A$1:B$460,2,FALSE)</f>
        <v>London Borough</v>
      </c>
      <c r="H96" s="343" t="str">
        <f>IFERROR(VLOOKUP(F96,classifications!A$3:C$333,3,FALSE),VLOOKUP(F96,classifications!I$2:K$28,3,FALSE))</f>
        <v>Predominantly Urban</v>
      </c>
      <c r="I96" s="422">
        <v>170</v>
      </c>
      <c r="J96" s="422">
        <v>0</v>
      </c>
      <c r="K96" s="422">
        <v>0</v>
      </c>
      <c r="L96" s="422">
        <v>170</v>
      </c>
      <c r="M96" s="251"/>
      <c r="N96" s="424">
        <v>120</v>
      </c>
      <c r="O96" s="422">
        <v>0</v>
      </c>
      <c r="P96" s="422">
        <v>0</v>
      </c>
      <c r="Q96" s="422">
        <v>120</v>
      </c>
      <c r="R96" s="403"/>
    </row>
    <row r="97" spans="1:18" ht="39.6" x14ac:dyDescent="0.3">
      <c r="A97" s="421"/>
      <c r="B97" s="421" t="s">
        <v>280</v>
      </c>
      <c r="C97" s="421" t="s">
        <v>281</v>
      </c>
      <c r="D97" s="421" t="s">
        <v>282</v>
      </c>
      <c r="E97" s="421"/>
      <c r="F97" s="421" t="s">
        <v>283</v>
      </c>
      <c r="G97" s="343" t="str">
        <f>VLOOKUP(F97,class!A$1:B$460,2,FALSE)</f>
        <v>London Borough</v>
      </c>
      <c r="H97" s="343" t="str">
        <f>IFERROR(VLOOKUP(F97,classifications!A$3:C$333,3,FALSE),VLOOKUP(F97,classifications!I$2:K$28,3,FALSE))</f>
        <v>Predominantly Urban</v>
      </c>
      <c r="I97" s="423">
        <v>1290</v>
      </c>
      <c r="J97" s="423">
        <v>760</v>
      </c>
      <c r="K97" s="423">
        <v>30</v>
      </c>
      <c r="L97" s="423">
        <v>2080</v>
      </c>
      <c r="M97" s="251"/>
      <c r="N97" s="425">
        <v>1380</v>
      </c>
      <c r="O97" s="423">
        <v>50</v>
      </c>
      <c r="P97" s="423">
        <v>60</v>
      </c>
      <c r="Q97" s="423">
        <v>1490</v>
      </c>
      <c r="R97" s="403"/>
    </row>
    <row r="98" spans="1:18" ht="39.6" x14ac:dyDescent="0.3">
      <c r="A98" s="421"/>
      <c r="B98" s="421" t="s">
        <v>284</v>
      </c>
      <c r="C98" s="421" t="s">
        <v>285</v>
      </c>
      <c r="D98" s="421" t="s">
        <v>286</v>
      </c>
      <c r="E98" s="421"/>
      <c r="F98" s="421" t="s">
        <v>287</v>
      </c>
      <c r="G98" s="343" t="str">
        <f>VLOOKUP(F98,class!A$1:B$460,2,FALSE)</f>
        <v>London Borough</v>
      </c>
      <c r="H98" s="343" t="str">
        <f>IFERROR(VLOOKUP(F98,classifications!A$3:C$333,3,FALSE),VLOOKUP(F98,classifications!I$2:K$28,3,FALSE))</f>
        <v>Predominantly Urban</v>
      </c>
      <c r="I98" s="422">
        <v>500</v>
      </c>
      <c r="J98" s="422">
        <v>190</v>
      </c>
      <c r="K98" s="422">
        <v>170</v>
      </c>
      <c r="L98" s="422">
        <v>850</v>
      </c>
      <c r="M98" s="251"/>
      <c r="N98" s="424">
        <v>60</v>
      </c>
      <c r="O98" s="422">
        <v>140</v>
      </c>
      <c r="P98" s="422">
        <v>50</v>
      </c>
      <c r="Q98" s="422">
        <v>240</v>
      </c>
      <c r="R98" s="403"/>
    </row>
    <row r="99" spans="1:18" ht="39.6" x14ac:dyDescent="0.3">
      <c r="A99" s="421"/>
      <c r="B99" s="421" t="s">
        <v>288</v>
      </c>
      <c r="C99" s="421" t="s">
        <v>289</v>
      </c>
      <c r="D99" s="421" t="s">
        <v>290</v>
      </c>
      <c r="E99" s="421"/>
      <c r="F99" s="421" t="s">
        <v>291</v>
      </c>
      <c r="G99" s="343" t="str">
        <f>VLOOKUP(F99,class!A$1:B$460,2,FALSE)</f>
        <v>London Borough</v>
      </c>
      <c r="H99" s="343" t="str">
        <f>IFERROR(VLOOKUP(F99,classifications!A$3:C$333,3,FALSE),VLOOKUP(F99,classifications!I$2:K$28,3,FALSE))</f>
        <v>Predominantly Urban</v>
      </c>
      <c r="I99" s="422">
        <v>60</v>
      </c>
      <c r="J99" s="422">
        <v>0</v>
      </c>
      <c r="K99" s="422">
        <v>0</v>
      </c>
      <c r="L99" s="422">
        <v>60</v>
      </c>
      <c r="M99" s="251"/>
      <c r="N99" s="424">
        <v>400</v>
      </c>
      <c r="O99" s="422">
        <v>0</v>
      </c>
      <c r="P99" s="422">
        <v>20</v>
      </c>
      <c r="Q99" s="422">
        <v>410</v>
      </c>
      <c r="R99" s="403"/>
    </row>
    <row r="100" spans="1:18" ht="39.6" x14ac:dyDescent="0.3">
      <c r="A100" s="421"/>
      <c r="B100" s="421" t="s">
        <v>292</v>
      </c>
      <c r="C100" s="421" t="s">
        <v>293</v>
      </c>
      <c r="D100" s="421" t="s">
        <v>294</v>
      </c>
      <c r="E100" s="421"/>
      <c r="F100" s="421" t="s">
        <v>295</v>
      </c>
      <c r="G100" s="343" t="str">
        <f>VLOOKUP(F100,class!A$1:B$460,2,FALSE)</f>
        <v>London Borough</v>
      </c>
      <c r="H100" s="343" t="str">
        <f>IFERROR(VLOOKUP(F100,classifications!A$3:C$333,3,FALSE),VLOOKUP(F100,classifications!I$2:K$28,3,FALSE))</f>
        <v>Predominantly Urban</v>
      </c>
      <c r="I100" s="422">
        <v>850</v>
      </c>
      <c r="J100" s="422">
        <v>90</v>
      </c>
      <c r="K100" s="422">
        <v>0</v>
      </c>
      <c r="L100" s="422">
        <v>940</v>
      </c>
      <c r="M100" s="251"/>
      <c r="N100" s="424">
        <v>350</v>
      </c>
      <c r="O100" s="422">
        <v>100</v>
      </c>
      <c r="P100" s="422">
        <v>0</v>
      </c>
      <c r="Q100" s="422">
        <v>450</v>
      </c>
      <c r="R100" s="403"/>
    </row>
    <row r="101" spans="1:18" ht="39.6" x14ac:dyDescent="0.3">
      <c r="A101" s="421"/>
      <c r="B101" s="421" t="s">
        <v>296</v>
      </c>
      <c r="C101" s="421" t="s">
        <v>297</v>
      </c>
      <c r="D101" s="421" t="s">
        <v>298</v>
      </c>
      <c r="E101" s="421"/>
      <c r="F101" s="421" t="s">
        <v>299</v>
      </c>
      <c r="G101" s="343" t="str">
        <f>VLOOKUP(F101,class!A$1:B$460,2,FALSE)</f>
        <v>London Borough</v>
      </c>
      <c r="H101" s="343" t="str">
        <f>IFERROR(VLOOKUP(F101,classifications!A$3:C$333,3,FALSE),VLOOKUP(F101,classifications!I$2:K$28,3,FALSE))</f>
        <v>Predominantly Urban</v>
      </c>
      <c r="I101" s="422">
        <v>20</v>
      </c>
      <c r="J101" s="422">
        <v>0</v>
      </c>
      <c r="K101" s="422">
        <v>0</v>
      </c>
      <c r="L101" s="422">
        <v>20</v>
      </c>
      <c r="M101" s="251"/>
      <c r="N101" s="424">
        <v>380</v>
      </c>
      <c r="O101" s="422">
        <v>30</v>
      </c>
      <c r="P101" s="422">
        <v>60</v>
      </c>
      <c r="Q101" s="422">
        <v>470</v>
      </c>
      <c r="R101" s="403"/>
    </row>
    <row r="102" spans="1:18" ht="39.6" x14ac:dyDescent="0.3">
      <c r="A102" s="421"/>
      <c r="B102" s="421" t="s">
        <v>300</v>
      </c>
      <c r="C102" s="421" t="s">
        <v>301</v>
      </c>
      <c r="D102" s="421" t="s">
        <v>302</v>
      </c>
      <c r="E102" s="421"/>
      <c r="F102" s="421" t="s">
        <v>303</v>
      </c>
      <c r="G102" s="343" t="str">
        <f>VLOOKUP(F102,class!A$1:B$460,2,FALSE)</f>
        <v>London Borough</v>
      </c>
      <c r="H102" s="343" t="str">
        <f>IFERROR(VLOOKUP(F102,classifications!A$3:C$333,3,FALSE),VLOOKUP(F102,classifications!I$2:K$28,3,FALSE))</f>
        <v>Predominantly Urban</v>
      </c>
      <c r="I102" s="422">
        <v>1750</v>
      </c>
      <c r="J102" s="423">
        <v>150</v>
      </c>
      <c r="K102" s="423">
        <v>0</v>
      </c>
      <c r="L102" s="423">
        <v>1890</v>
      </c>
      <c r="M102" s="251"/>
      <c r="N102" s="424">
        <v>1300</v>
      </c>
      <c r="O102" s="423">
        <v>0</v>
      </c>
      <c r="P102" s="423">
        <v>20</v>
      </c>
      <c r="Q102" s="423">
        <v>1310</v>
      </c>
      <c r="R102" s="403"/>
    </row>
    <row r="103" spans="1:18" ht="39.6" x14ac:dyDescent="0.3">
      <c r="A103" s="421"/>
      <c r="B103" s="421" t="s">
        <v>304</v>
      </c>
      <c r="C103" s="421" t="s">
        <v>305</v>
      </c>
      <c r="D103" s="421" t="s">
        <v>306</v>
      </c>
      <c r="E103" s="421"/>
      <c r="F103" s="421" t="s">
        <v>307</v>
      </c>
      <c r="G103" s="343" t="str">
        <f>VLOOKUP(F103,class!A$1:B$460,2,FALSE)</f>
        <v>London Borough</v>
      </c>
      <c r="H103" s="343" t="str">
        <f>IFERROR(VLOOKUP(F103,classifications!A$3:C$333,3,FALSE),VLOOKUP(F103,classifications!I$2:K$28,3,FALSE))</f>
        <v>Predominantly Urban</v>
      </c>
      <c r="I103" s="422">
        <v>120</v>
      </c>
      <c r="J103" s="422">
        <v>0</v>
      </c>
      <c r="K103" s="422">
        <v>70</v>
      </c>
      <c r="L103" s="422">
        <v>180</v>
      </c>
      <c r="M103" s="251"/>
      <c r="N103" s="424">
        <v>420</v>
      </c>
      <c r="O103" s="422">
        <v>70</v>
      </c>
      <c r="P103" s="422">
        <v>190</v>
      </c>
      <c r="Q103" s="422">
        <v>670</v>
      </c>
      <c r="R103" s="403"/>
    </row>
    <row r="104" spans="1:18" ht="39.6" x14ac:dyDescent="0.3">
      <c r="A104" s="421"/>
      <c r="B104" s="421" t="s">
        <v>308</v>
      </c>
      <c r="C104" s="421" t="s">
        <v>309</v>
      </c>
      <c r="D104" s="421" t="s">
        <v>310</v>
      </c>
      <c r="E104" s="421"/>
      <c r="F104" s="421" t="s">
        <v>311</v>
      </c>
      <c r="G104" s="343" t="str">
        <f>VLOOKUP(F104,class!A$1:B$460,2,FALSE)</f>
        <v>London Borough</v>
      </c>
      <c r="H104" s="343" t="str">
        <f>IFERROR(VLOOKUP(F104,classifications!A$3:C$333,3,FALSE),VLOOKUP(F104,classifications!I$2:K$28,3,FALSE))</f>
        <v>Predominantly Urban</v>
      </c>
      <c r="I104" s="422">
        <v>1070</v>
      </c>
      <c r="J104" s="422">
        <v>570</v>
      </c>
      <c r="K104" s="422">
        <v>0</v>
      </c>
      <c r="L104" s="422">
        <v>1640</v>
      </c>
      <c r="M104" s="251"/>
      <c r="N104" s="424">
        <v>720</v>
      </c>
      <c r="O104" s="422">
        <v>170</v>
      </c>
      <c r="P104" s="422">
        <v>0</v>
      </c>
      <c r="Q104" s="422">
        <v>890</v>
      </c>
      <c r="R104" s="403"/>
    </row>
    <row r="105" spans="1:18" ht="39.6" x14ac:dyDescent="0.3">
      <c r="A105" s="421"/>
      <c r="B105" s="421" t="s">
        <v>312</v>
      </c>
      <c r="C105" s="421" t="s">
        <v>313</v>
      </c>
      <c r="D105" s="421" t="s">
        <v>314</v>
      </c>
      <c r="E105" s="421"/>
      <c r="F105" s="421" t="s">
        <v>315</v>
      </c>
      <c r="G105" s="343" t="str">
        <f>VLOOKUP(F105,class!A$1:B$460,2,FALSE)</f>
        <v>London Borough</v>
      </c>
      <c r="H105" s="343" t="str">
        <f>IFERROR(VLOOKUP(F105,classifications!A$3:C$333,3,FALSE),VLOOKUP(F105,classifications!I$2:K$28,3,FALSE))</f>
        <v>Predominantly Urban</v>
      </c>
      <c r="I105" s="423">
        <v>270</v>
      </c>
      <c r="J105" s="423">
        <v>50</v>
      </c>
      <c r="K105" s="423">
        <v>140</v>
      </c>
      <c r="L105" s="423">
        <v>460</v>
      </c>
      <c r="M105" s="251"/>
      <c r="N105" s="425">
        <v>380</v>
      </c>
      <c r="O105" s="423">
        <v>200</v>
      </c>
      <c r="P105" s="423">
        <v>380</v>
      </c>
      <c r="Q105" s="423">
        <v>960</v>
      </c>
      <c r="R105" s="403"/>
    </row>
    <row r="106" spans="1:18" x14ac:dyDescent="0.3">
      <c r="A106" s="421"/>
      <c r="B106" s="421"/>
      <c r="C106" s="421"/>
      <c r="D106" s="421"/>
      <c r="E106" s="421"/>
      <c r="F106" s="421"/>
      <c r="G106" s="421"/>
      <c r="H106" s="421"/>
      <c r="I106" s="251"/>
      <c r="J106" s="251"/>
      <c r="K106" s="251"/>
      <c r="L106" s="251"/>
      <c r="M106" s="251"/>
      <c r="N106" s="253"/>
      <c r="O106" s="251"/>
      <c r="P106" s="251"/>
      <c r="Q106" s="251"/>
      <c r="R106" s="403"/>
    </row>
    <row r="107" spans="1:18" ht="52.8" x14ac:dyDescent="0.3">
      <c r="A107" s="417" t="s">
        <v>316</v>
      </c>
      <c r="B107" s="417"/>
      <c r="C107" s="417"/>
      <c r="D107" s="417"/>
      <c r="E107" s="417"/>
      <c r="F107" s="417"/>
      <c r="G107" s="417"/>
      <c r="H107" s="417"/>
      <c r="I107" s="418">
        <v>18590</v>
      </c>
      <c r="J107" s="418">
        <v>2790</v>
      </c>
      <c r="K107" s="418">
        <v>220</v>
      </c>
      <c r="L107" s="418">
        <v>21610</v>
      </c>
      <c r="M107" s="251"/>
      <c r="N107" s="419">
        <v>19510</v>
      </c>
      <c r="O107" s="418">
        <v>3280</v>
      </c>
      <c r="P107" s="418">
        <v>290</v>
      </c>
      <c r="Q107" s="418">
        <v>23080</v>
      </c>
      <c r="R107" s="420"/>
    </row>
    <row r="108" spans="1:18" x14ac:dyDescent="0.3">
      <c r="A108" s="421"/>
      <c r="B108" s="421"/>
      <c r="C108" s="421"/>
      <c r="D108" s="421"/>
      <c r="E108" s="421"/>
      <c r="F108" s="421"/>
      <c r="G108" s="421"/>
      <c r="H108" s="421"/>
      <c r="I108" s="251"/>
      <c r="J108" s="251"/>
      <c r="K108" s="251"/>
      <c r="L108" s="251"/>
      <c r="M108" s="251"/>
      <c r="N108" s="253"/>
      <c r="O108" s="251"/>
      <c r="P108" s="251"/>
      <c r="Q108" s="251"/>
      <c r="R108" s="403"/>
    </row>
    <row r="109" spans="1:18" ht="52.8" x14ac:dyDescent="0.3">
      <c r="A109" s="421"/>
      <c r="B109" s="421"/>
      <c r="C109" s="421"/>
      <c r="D109" s="421" t="s">
        <v>317</v>
      </c>
      <c r="E109" s="421" t="s">
        <v>318</v>
      </c>
      <c r="F109" s="421"/>
      <c r="G109" s="421"/>
      <c r="H109" s="421"/>
      <c r="I109" s="418">
        <v>4710</v>
      </c>
      <c r="J109" s="418">
        <v>570</v>
      </c>
      <c r="K109" s="418">
        <v>10</v>
      </c>
      <c r="L109" s="418">
        <v>5290</v>
      </c>
      <c r="M109" s="426"/>
      <c r="N109" s="419">
        <v>4670</v>
      </c>
      <c r="O109" s="418">
        <v>1000</v>
      </c>
      <c r="P109" s="418">
        <v>50</v>
      </c>
      <c r="Q109" s="418">
        <v>5720</v>
      </c>
      <c r="R109" s="403"/>
    </row>
    <row r="110" spans="1:18" ht="39.6" x14ac:dyDescent="0.3">
      <c r="A110" s="421"/>
      <c r="B110" s="421" t="s">
        <v>319</v>
      </c>
      <c r="C110" s="421" t="s">
        <v>320</v>
      </c>
      <c r="D110" s="421" t="s">
        <v>321</v>
      </c>
      <c r="E110" s="421"/>
      <c r="F110" s="421" t="s">
        <v>322</v>
      </c>
      <c r="G110" s="343" t="str">
        <f>VLOOKUP(F110,class!A$1:B$460,2,FALSE)</f>
        <v>Metropolitan District</v>
      </c>
      <c r="H110" s="343" t="str">
        <f>IFERROR(VLOOKUP(F110,classifications!A$3:C$333,3,FALSE),VLOOKUP(F110,classifications!I$2:K$28,3,FALSE))</f>
        <v>Predominantly Urban</v>
      </c>
      <c r="I110" s="422">
        <v>300</v>
      </c>
      <c r="J110" s="422">
        <v>110</v>
      </c>
      <c r="K110" s="422">
        <v>0</v>
      </c>
      <c r="L110" s="422">
        <v>410</v>
      </c>
      <c r="M110" s="251"/>
      <c r="N110" s="424">
        <v>320</v>
      </c>
      <c r="O110" s="422">
        <v>140</v>
      </c>
      <c r="P110" s="422">
        <v>0</v>
      </c>
      <c r="Q110" s="422">
        <v>460</v>
      </c>
      <c r="R110" s="403"/>
    </row>
    <row r="111" spans="1:18" ht="39.6" x14ac:dyDescent="0.3">
      <c r="A111" s="421"/>
      <c r="B111" s="421" t="s">
        <v>323</v>
      </c>
      <c r="C111" s="421" t="s">
        <v>324</v>
      </c>
      <c r="D111" s="421" t="s">
        <v>325</v>
      </c>
      <c r="E111" s="421"/>
      <c r="F111" s="421" t="s">
        <v>326</v>
      </c>
      <c r="G111" s="343" t="str">
        <f>VLOOKUP(F111,class!A$1:B$460,2,FALSE)</f>
        <v>Metropolitan District</v>
      </c>
      <c r="H111" s="343" t="str">
        <f>IFERROR(VLOOKUP(F111,classifications!A$3:C$333,3,FALSE),VLOOKUP(F111,classifications!I$2:K$28,3,FALSE))</f>
        <v>Predominantly Urban</v>
      </c>
      <c r="I111" s="423">
        <v>150</v>
      </c>
      <c r="J111" s="423">
        <v>0</v>
      </c>
      <c r="K111" s="423">
        <v>0</v>
      </c>
      <c r="L111" s="423">
        <v>150</v>
      </c>
      <c r="M111" s="251"/>
      <c r="N111" s="425">
        <v>210</v>
      </c>
      <c r="O111" s="423">
        <v>0</v>
      </c>
      <c r="P111" s="423">
        <v>0</v>
      </c>
      <c r="Q111" s="423">
        <v>210</v>
      </c>
      <c r="R111" s="403"/>
    </row>
    <row r="112" spans="1:18" ht="39.6" x14ac:dyDescent="0.3">
      <c r="A112" s="421"/>
      <c r="B112" s="421" t="s">
        <v>327</v>
      </c>
      <c r="C112" s="421" t="s">
        <v>328</v>
      </c>
      <c r="D112" s="421" t="s">
        <v>329</v>
      </c>
      <c r="E112" s="421"/>
      <c r="F112" s="421" t="s">
        <v>330</v>
      </c>
      <c r="G112" s="343" t="str">
        <f>VLOOKUP(F112,class!A$1:B$460,2,FALSE)</f>
        <v>Metropolitan District</v>
      </c>
      <c r="H112" s="343" t="str">
        <f>IFERROR(VLOOKUP(F112,classifications!A$3:C$333,3,FALSE),VLOOKUP(F112,classifications!I$2:K$28,3,FALSE))</f>
        <v>Predominantly Urban</v>
      </c>
      <c r="I112" s="423">
        <v>1720</v>
      </c>
      <c r="J112" s="423">
        <v>160</v>
      </c>
      <c r="K112" s="423">
        <v>0</v>
      </c>
      <c r="L112" s="423">
        <v>1890</v>
      </c>
      <c r="M112" s="251"/>
      <c r="N112" s="425">
        <v>1530</v>
      </c>
      <c r="O112" s="423">
        <v>200</v>
      </c>
      <c r="P112" s="423">
        <v>0</v>
      </c>
      <c r="Q112" s="423">
        <v>1730</v>
      </c>
      <c r="R112" s="403"/>
    </row>
    <row r="113" spans="1:18" ht="39.6" x14ac:dyDescent="0.3">
      <c r="A113" s="421"/>
      <c r="B113" s="421" t="s">
        <v>331</v>
      </c>
      <c r="C113" s="421" t="s">
        <v>332</v>
      </c>
      <c r="D113" s="421" t="s">
        <v>333</v>
      </c>
      <c r="E113" s="421"/>
      <c r="F113" s="421" t="s">
        <v>334</v>
      </c>
      <c r="G113" s="343" t="str">
        <f>VLOOKUP(F113,class!A$1:B$460,2,FALSE)</f>
        <v>Metropolitan District</v>
      </c>
      <c r="H113" s="343" t="str">
        <f>IFERROR(VLOOKUP(F113,classifications!A$3:C$333,3,FALSE),VLOOKUP(F113,classifications!I$2:K$28,3,FALSE))</f>
        <v>Predominantly Urban</v>
      </c>
      <c r="I113" s="422">
        <v>210</v>
      </c>
      <c r="J113" s="422">
        <v>0</v>
      </c>
      <c r="K113" s="422">
        <v>0</v>
      </c>
      <c r="L113" s="422">
        <v>210</v>
      </c>
      <c r="M113" s="251"/>
      <c r="N113" s="424">
        <v>180</v>
      </c>
      <c r="O113" s="422">
        <v>40</v>
      </c>
      <c r="P113" s="422">
        <v>0</v>
      </c>
      <c r="Q113" s="422">
        <v>220</v>
      </c>
      <c r="R113" s="403"/>
    </row>
    <row r="114" spans="1:18" ht="39.6" x14ac:dyDescent="0.3">
      <c r="A114" s="421"/>
      <c r="B114" s="421" t="s">
        <v>335</v>
      </c>
      <c r="C114" s="421" t="s">
        <v>336</v>
      </c>
      <c r="D114" s="421" t="s">
        <v>337</v>
      </c>
      <c r="E114" s="421"/>
      <c r="F114" s="421" t="s">
        <v>338</v>
      </c>
      <c r="G114" s="343" t="str">
        <f>VLOOKUP(F114,class!A$1:B$460,2,FALSE)</f>
        <v>Metropolitan District</v>
      </c>
      <c r="H114" s="343" t="str">
        <f>IFERROR(VLOOKUP(F114,classifications!A$3:C$333,3,FALSE),VLOOKUP(F114,classifications!I$2:K$28,3,FALSE))</f>
        <v>Predominantly Urban</v>
      </c>
      <c r="I114" s="422">
        <v>670</v>
      </c>
      <c r="J114" s="422">
        <v>10</v>
      </c>
      <c r="K114" s="422">
        <v>0</v>
      </c>
      <c r="L114" s="422">
        <v>670</v>
      </c>
      <c r="M114" s="251"/>
      <c r="N114" s="424">
        <v>470</v>
      </c>
      <c r="O114" s="422">
        <v>40</v>
      </c>
      <c r="P114" s="422">
        <v>0</v>
      </c>
      <c r="Q114" s="422">
        <v>520</v>
      </c>
      <c r="R114" s="403"/>
    </row>
    <row r="115" spans="1:18" ht="39.6" x14ac:dyDescent="0.3">
      <c r="A115" s="421"/>
      <c r="B115" s="421" t="s">
        <v>339</v>
      </c>
      <c r="C115" s="421" t="s">
        <v>340</v>
      </c>
      <c r="D115" s="421" t="s">
        <v>341</v>
      </c>
      <c r="E115" s="421"/>
      <c r="F115" s="421" t="s">
        <v>342</v>
      </c>
      <c r="G115" s="343" t="str">
        <f>VLOOKUP(F115,class!A$1:B$460,2,FALSE)</f>
        <v>Metropolitan District</v>
      </c>
      <c r="H115" s="343" t="str">
        <f>IFERROR(VLOOKUP(F115,classifications!A$3:C$333,3,FALSE),VLOOKUP(F115,classifications!I$2:K$28,3,FALSE))</f>
        <v>Predominantly Urban</v>
      </c>
      <c r="I115" s="422">
        <v>110</v>
      </c>
      <c r="J115" s="422">
        <v>0</v>
      </c>
      <c r="K115" s="422">
        <v>0</v>
      </c>
      <c r="L115" s="422">
        <v>110</v>
      </c>
      <c r="M115" s="251"/>
      <c r="N115" s="424">
        <v>340</v>
      </c>
      <c r="O115" s="422">
        <v>50</v>
      </c>
      <c r="P115" s="422">
        <v>0</v>
      </c>
      <c r="Q115" s="422">
        <v>380</v>
      </c>
      <c r="R115" s="403"/>
    </row>
    <row r="116" spans="1:18" ht="39.6" x14ac:dyDescent="0.3">
      <c r="A116" s="421"/>
      <c r="B116" s="421" t="s">
        <v>343</v>
      </c>
      <c r="C116" s="421" t="s">
        <v>344</v>
      </c>
      <c r="D116" s="421" t="s">
        <v>345</v>
      </c>
      <c r="E116" s="421"/>
      <c r="F116" s="421" t="s">
        <v>346</v>
      </c>
      <c r="G116" s="343" t="str">
        <f>VLOOKUP(F116,class!A$1:B$460,2,FALSE)</f>
        <v>Metropolitan District</v>
      </c>
      <c r="H116" s="343" t="str">
        <f>IFERROR(VLOOKUP(F116,classifications!A$3:C$333,3,FALSE),VLOOKUP(F116,classifications!I$2:K$28,3,FALSE))</f>
        <v>Predominantly Urban</v>
      </c>
      <c r="I116" s="422">
        <v>310</v>
      </c>
      <c r="J116" s="422">
        <v>40</v>
      </c>
      <c r="K116" s="422">
        <v>0</v>
      </c>
      <c r="L116" s="422">
        <v>350</v>
      </c>
      <c r="M116" s="251"/>
      <c r="N116" s="424">
        <v>280</v>
      </c>
      <c r="O116" s="422">
        <v>50</v>
      </c>
      <c r="P116" s="422">
        <v>0</v>
      </c>
      <c r="Q116" s="422">
        <v>330</v>
      </c>
      <c r="R116" s="403"/>
    </row>
    <row r="117" spans="1:18" ht="39.6" x14ac:dyDescent="0.3">
      <c r="A117" s="421"/>
      <c r="B117" s="421" t="s">
        <v>347</v>
      </c>
      <c r="C117" s="421" t="s">
        <v>348</v>
      </c>
      <c r="D117" s="421" t="s">
        <v>349</v>
      </c>
      <c r="E117" s="421"/>
      <c r="F117" s="421" t="s">
        <v>350</v>
      </c>
      <c r="G117" s="343" t="str">
        <f>VLOOKUP(F117,class!A$1:B$460,2,FALSE)</f>
        <v>Metropolitan District</v>
      </c>
      <c r="H117" s="343" t="str">
        <f>IFERROR(VLOOKUP(F117,classifications!A$3:C$333,3,FALSE),VLOOKUP(F117,classifications!I$2:K$28,3,FALSE))</f>
        <v>Predominantly Urban</v>
      </c>
      <c r="I117" s="422">
        <v>220</v>
      </c>
      <c r="J117" s="422">
        <v>60</v>
      </c>
      <c r="K117" s="422">
        <v>0</v>
      </c>
      <c r="L117" s="422">
        <v>280</v>
      </c>
      <c r="M117" s="251"/>
      <c r="N117" s="424">
        <v>250</v>
      </c>
      <c r="O117" s="422">
        <v>30</v>
      </c>
      <c r="P117" s="422">
        <v>0</v>
      </c>
      <c r="Q117" s="422">
        <v>280</v>
      </c>
      <c r="R117" s="403"/>
    </row>
    <row r="118" spans="1:18" ht="39.6" x14ac:dyDescent="0.3">
      <c r="A118" s="421"/>
      <c r="B118" s="421" t="s">
        <v>351</v>
      </c>
      <c r="C118" s="421" t="s">
        <v>352</v>
      </c>
      <c r="D118" s="421" t="s">
        <v>353</v>
      </c>
      <c r="E118" s="421"/>
      <c r="F118" s="421" t="s">
        <v>354</v>
      </c>
      <c r="G118" s="343" t="str">
        <f>VLOOKUP(F118,class!A$1:B$460,2,FALSE)</f>
        <v>Metropolitan District</v>
      </c>
      <c r="H118" s="343" t="str">
        <f>IFERROR(VLOOKUP(F118,classifications!A$3:C$333,3,FALSE),VLOOKUP(F118,classifications!I$2:K$28,3,FALSE))</f>
        <v>Predominantly Urban</v>
      </c>
      <c r="I118" s="422">
        <v>430</v>
      </c>
      <c r="J118" s="422">
        <v>90</v>
      </c>
      <c r="K118" s="422">
        <v>0</v>
      </c>
      <c r="L118" s="422">
        <v>520</v>
      </c>
      <c r="M118" s="251"/>
      <c r="N118" s="424">
        <v>270</v>
      </c>
      <c r="O118" s="422">
        <v>120</v>
      </c>
      <c r="P118" s="422">
        <v>0</v>
      </c>
      <c r="Q118" s="422">
        <v>400</v>
      </c>
      <c r="R118" s="403"/>
    </row>
    <row r="119" spans="1:18" ht="39.6" x14ac:dyDescent="0.3">
      <c r="A119" s="421"/>
      <c r="B119" s="421" t="s">
        <v>355</v>
      </c>
      <c r="C119" s="421" t="s">
        <v>356</v>
      </c>
      <c r="D119" s="421" t="s">
        <v>357</v>
      </c>
      <c r="E119" s="421"/>
      <c r="F119" s="421" t="s">
        <v>358</v>
      </c>
      <c r="G119" s="343" t="str">
        <f>VLOOKUP(F119,class!A$1:B$460,2,FALSE)</f>
        <v>Metropolitan District</v>
      </c>
      <c r="H119" s="343" t="str">
        <f>IFERROR(VLOOKUP(F119,classifications!A$3:C$333,3,FALSE),VLOOKUP(F119,classifications!I$2:K$28,3,FALSE))</f>
        <v>Predominantly Urban</v>
      </c>
      <c r="I119" s="422">
        <v>590</v>
      </c>
      <c r="J119" s="422">
        <v>90</v>
      </c>
      <c r="K119" s="422">
        <v>10</v>
      </c>
      <c r="L119" s="422">
        <v>690</v>
      </c>
      <c r="M119" s="251"/>
      <c r="N119" s="424">
        <v>810</v>
      </c>
      <c r="O119" s="422">
        <v>330</v>
      </c>
      <c r="P119" s="422">
        <v>50</v>
      </c>
      <c r="Q119" s="422">
        <v>1190</v>
      </c>
      <c r="R119" s="403"/>
    </row>
    <row r="120" spans="1:18" x14ac:dyDescent="0.3">
      <c r="A120" s="421"/>
      <c r="B120" s="421"/>
      <c r="C120" s="421"/>
      <c r="D120" s="421"/>
      <c r="E120" s="421"/>
      <c r="F120" s="421"/>
      <c r="G120" s="421"/>
      <c r="H120" s="421"/>
      <c r="I120" s="251"/>
      <c r="J120" s="251"/>
      <c r="K120" s="251"/>
      <c r="L120" s="251"/>
      <c r="M120" s="251"/>
      <c r="N120" s="253"/>
      <c r="O120" s="251"/>
      <c r="P120" s="251"/>
      <c r="Q120" s="251"/>
      <c r="R120" s="403"/>
    </row>
    <row r="121" spans="1:18" ht="39.6" x14ac:dyDescent="0.3">
      <c r="A121" s="421"/>
      <c r="B121" s="421"/>
      <c r="C121" s="421"/>
      <c r="D121" s="421" t="s">
        <v>359</v>
      </c>
      <c r="E121" s="421" t="s">
        <v>360</v>
      </c>
      <c r="F121" s="421"/>
      <c r="G121" s="421"/>
      <c r="H121" s="421"/>
      <c r="I121" s="418">
        <v>2380</v>
      </c>
      <c r="J121" s="418">
        <v>460</v>
      </c>
      <c r="K121" s="418">
        <v>0</v>
      </c>
      <c r="L121" s="418">
        <v>2840</v>
      </c>
      <c r="M121" s="426"/>
      <c r="N121" s="419">
        <v>2010</v>
      </c>
      <c r="O121" s="418">
        <v>420</v>
      </c>
      <c r="P121" s="418">
        <v>0</v>
      </c>
      <c r="Q121" s="418">
        <v>2430</v>
      </c>
      <c r="R121" s="403"/>
    </row>
    <row r="122" spans="1:18" ht="39.6" x14ac:dyDescent="0.3">
      <c r="A122" s="421"/>
      <c r="B122" s="421" t="s">
        <v>361</v>
      </c>
      <c r="C122" s="421" t="s">
        <v>362</v>
      </c>
      <c r="D122" s="421" t="s">
        <v>363</v>
      </c>
      <c r="E122" s="421"/>
      <c r="F122" s="421" t="s">
        <v>364</v>
      </c>
      <c r="G122" s="343" t="str">
        <f>VLOOKUP(F122,class!A$1:B$460,2,FALSE)</f>
        <v>Metropolitan District</v>
      </c>
      <c r="H122" s="343" t="str">
        <f>IFERROR(VLOOKUP(F122,classifications!A$3:C$333,3,FALSE),VLOOKUP(F122,classifications!I$2:K$28,3,FALSE))</f>
        <v>Predominantly Urban</v>
      </c>
      <c r="I122" s="422">
        <v>630</v>
      </c>
      <c r="J122" s="422">
        <v>170</v>
      </c>
      <c r="K122" s="422">
        <v>0</v>
      </c>
      <c r="L122" s="422">
        <v>800</v>
      </c>
      <c r="M122" s="251"/>
      <c r="N122" s="424">
        <v>390</v>
      </c>
      <c r="O122" s="422">
        <v>210</v>
      </c>
      <c r="P122" s="422">
        <v>0</v>
      </c>
      <c r="Q122" s="422">
        <v>600</v>
      </c>
      <c r="R122" s="403"/>
    </row>
    <row r="123" spans="1:18" ht="39.6" x14ac:dyDescent="0.3">
      <c r="A123" s="421"/>
      <c r="B123" s="421" t="s">
        <v>365</v>
      </c>
      <c r="C123" s="421" t="s">
        <v>366</v>
      </c>
      <c r="D123" s="421" t="s">
        <v>367</v>
      </c>
      <c r="E123" s="421"/>
      <c r="F123" s="421" t="s">
        <v>368</v>
      </c>
      <c r="G123" s="343" t="str">
        <f>VLOOKUP(F123,class!A$1:B$460,2,FALSE)</f>
        <v>Metropolitan District</v>
      </c>
      <c r="H123" s="343" t="str">
        <f>IFERROR(VLOOKUP(F123,classifications!A$3:C$333,3,FALSE),VLOOKUP(F123,classifications!I$2:K$28,3,FALSE))</f>
        <v>Predominantly Urban</v>
      </c>
      <c r="I123" s="422">
        <v>530</v>
      </c>
      <c r="J123" s="422">
        <v>20</v>
      </c>
      <c r="K123" s="422">
        <v>0</v>
      </c>
      <c r="L123" s="422">
        <v>560</v>
      </c>
      <c r="M123" s="251"/>
      <c r="N123" s="424">
        <v>510</v>
      </c>
      <c r="O123" s="422">
        <v>30</v>
      </c>
      <c r="P123" s="422">
        <v>0</v>
      </c>
      <c r="Q123" s="422">
        <v>540</v>
      </c>
      <c r="R123" s="403"/>
    </row>
    <row r="124" spans="1:18" ht="39.6" x14ac:dyDescent="0.3">
      <c r="A124" s="421"/>
      <c r="B124" s="421" t="s">
        <v>369</v>
      </c>
      <c r="C124" s="421" t="s">
        <v>370</v>
      </c>
      <c r="D124" s="421" t="s">
        <v>371</v>
      </c>
      <c r="E124" s="421"/>
      <c r="F124" s="421" t="s">
        <v>372</v>
      </c>
      <c r="G124" s="343" t="str">
        <f>VLOOKUP(F124,class!A$1:B$460,2,FALSE)</f>
        <v>Metropolitan District</v>
      </c>
      <c r="H124" s="343" t="str">
        <f>IFERROR(VLOOKUP(F124,classifications!A$3:C$333,3,FALSE),VLOOKUP(F124,classifications!I$2:K$28,3,FALSE))</f>
        <v>Predominantly Urban</v>
      </c>
      <c r="I124" s="422">
        <v>640</v>
      </c>
      <c r="J124" s="422">
        <v>150</v>
      </c>
      <c r="K124" s="422">
        <v>0</v>
      </c>
      <c r="L124" s="422">
        <v>790</v>
      </c>
      <c r="M124" s="251"/>
      <c r="N124" s="424">
        <v>370</v>
      </c>
      <c r="O124" s="422">
        <v>80</v>
      </c>
      <c r="P124" s="422">
        <v>0</v>
      </c>
      <c r="Q124" s="422">
        <v>450</v>
      </c>
      <c r="R124" s="403"/>
    </row>
    <row r="125" spans="1:18" ht="39.6" x14ac:dyDescent="0.3">
      <c r="A125" s="421"/>
      <c r="B125" s="421" t="s">
        <v>373</v>
      </c>
      <c r="C125" s="421" t="s">
        <v>374</v>
      </c>
      <c r="D125" s="421" t="s">
        <v>375</v>
      </c>
      <c r="E125" s="421"/>
      <c r="F125" s="421" t="s">
        <v>376</v>
      </c>
      <c r="G125" s="343" t="str">
        <f>VLOOKUP(F125,class!A$1:B$460,2,FALSE)</f>
        <v>Metropolitan District</v>
      </c>
      <c r="H125" s="343" t="str">
        <f>IFERROR(VLOOKUP(F125,classifications!A$3:C$333,3,FALSE),VLOOKUP(F125,classifications!I$2:K$28,3,FALSE))</f>
        <v>Predominantly Urban</v>
      </c>
      <c r="I125" s="422">
        <v>270</v>
      </c>
      <c r="J125" s="422">
        <v>100</v>
      </c>
      <c r="K125" s="422">
        <v>0</v>
      </c>
      <c r="L125" s="422">
        <v>370</v>
      </c>
      <c r="M125" s="251"/>
      <c r="N125" s="424">
        <v>250</v>
      </c>
      <c r="O125" s="422">
        <v>50</v>
      </c>
      <c r="P125" s="422">
        <v>0</v>
      </c>
      <c r="Q125" s="422">
        <v>300</v>
      </c>
      <c r="R125" s="403"/>
    </row>
    <row r="126" spans="1:18" ht="39.6" x14ac:dyDescent="0.3">
      <c r="A126" s="421"/>
      <c r="B126" s="421" t="s">
        <v>377</v>
      </c>
      <c r="C126" s="421" t="s">
        <v>378</v>
      </c>
      <c r="D126" s="421" t="s">
        <v>379</v>
      </c>
      <c r="E126" s="421"/>
      <c r="F126" s="421" t="s">
        <v>380</v>
      </c>
      <c r="G126" s="343" t="str">
        <f>VLOOKUP(F126,class!A$1:B$460,2,FALSE)</f>
        <v>Metropolitan District</v>
      </c>
      <c r="H126" s="343" t="str">
        <f>IFERROR(VLOOKUP(F126,classifications!A$3:C$333,3,FALSE),VLOOKUP(F126,classifications!I$2:K$28,3,FALSE))</f>
        <v>Predominantly Urban</v>
      </c>
      <c r="I126" s="422">
        <v>310</v>
      </c>
      <c r="J126" s="422">
        <v>10</v>
      </c>
      <c r="K126" s="422">
        <v>0</v>
      </c>
      <c r="L126" s="422">
        <v>330</v>
      </c>
      <c r="M126" s="251"/>
      <c r="N126" s="424">
        <v>490</v>
      </c>
      <c r="O126" s="422">
        <v>50</v>
      </c>
      <c r="P126" s="422">
        <v>0</v>
      </c>
      <c r="Q126" s="422">
        <v>530</v>
      </c>
      <c r="R126" s="403"/>
    </row>
    <row r="127" spans="1:18" x14ac:dyDescent="0.3">
      <c r="A127" s="421"/>
      <c r="B127" s="421"/>
      <c r="C127" s="421"/>
      <c r="D127" s="421"/>
      <c r="E127" s="421"/>
      <c r="F127" s="421"/>
      <c r="G127" s="421"/>
      <c r="H127" s="421"/>
      <c r="I127" s="251"/>
      <c r="J127" s="251"/>
      <c r="K127" s="251"/>
      <c r="L127" s="251"/>
      <c r="M127" s="251"/>
      <c r="N127" s="253"/>
      <c r="O127" s="251"/>
      <c r="P127" s="251"/>
      <c r="Q127" s="251"/>
      <c r="R127" s="403"/>
    </row>
    <row r="128" spans="1:18" ht="52.8" x14ac:dyDescent="0.3">
      <c r="A128" s="421"/>
      <c r="B128" s="421"/>
      <c r="C128" s="421"/>
      <c r="D128" s="421" t="s">
        <v>381</v>
      </c>
      <c r="E128" s="421" t="s">
        <v>382</v>
      </c>
      <c r="F128" s="421"/>
      <c r="G128" s="421"/>
      <c r="H128" s="421"/>
      <c r="I128" s="418">
        <v>2080</v>
      </c>
      <c r="J128" s="418">
        <v>250</v>
      </c>
      <c r="K128" s="418">
        <v>10</v>
      </c>
      <c r="L128" s="418">
        <v>2340</v>
      </c>
      <c r="M128" s="426"/>
      <c r="N128" s="419">
        <v>2840</v>
      </c>
      <c r="O128" s="418">
        <v>180</v>
      </c>
      <c r="P128" s="418">
        <v>30</v>
      </c>
      <c r="Q128" s="418">
        <v>3050</v>
      </c>
      <c r="R128" s="403"/>
    </row>
    <row r="129" spans="1:18" ht="39.6" x14ac:dyDescent="0.3">
      <c r="A129" s="421"/>
      <c r="B129" s="421" t="s">
        <v>383</v>
      </c>
      <c r="C129" s="421" t="s">
        <v>384</v>
      </c>
      <c r="D129" s="421" t="s">
        <v>385</v>
      </c>
      <c r="E129" s="421"/>
      <c r="F129" s="421" t="s">
        <v>386</v>
      </c>
      <c r="G129" s="343" t="str">
        <f>VLOOKUP(F129,class!A$1:B$460,2,FALSE)</f>
        <v>Metropolitan District</v>
      </c>
      <c r="H129" s="343" t="str">
        <f>IFERROR(VLOOKUP(F129,classifications!A$3:C$333,3,FALSE),VLOOKUP(F129,classifications!I$2:K$28,3,FALSE))</f>
        <v>Predominantly Urban</v>
      </c>
      <c r="I129" s="422">
        <v>590</v>
      </c>
      <c r="J129" s="422">
        <v>90</v>
      </c>
      <c r="K129" s="422">
        <v>10</v>
      </c>
      <c r="L129" s="422">
        <v>690</v>
      </c>
      <c r="M129" s="251"/>
      <c r="N129" s="424">
        <v>650</v>
      </c>
      <c r="O129" s="422">
        <v>30</v>
      </c>
      <c r="P129" s="422">
        <v>0</v>
      </c>
      <c r="Q129" s="422">
        <v>680</v>
      </c>
      <c r="R129" s="403"/>
    </row>
    <row r="130" spans="1:18" ht="39.6" x14ac:dyDescent="0.3">
      <c r="A130" s="421"/>
      <c r="B130" s="421" t="s">
        <v>387</v>
      </c>
      <c r="C130" s="421" t="s">
        <v>388</v>
      </c>
      <c r="D130" s="421" t="s">
        <v>389</v>
      </c>
      <c r="E130" s="421"/>
      <c r="F130" s="421" t="s">
        <v>390</v>
      </c>
      <c r="G130" s="343" t="str">
        <f>VLOOKUP(F130,class!A$1:B$460,2,FALSE)</f>
        <v>Metropolitan District</v>
      </c>
      <c r="H130" s="343" t="str">
        <f>IFERROR(VLOOKUP(F130,classifications!A$3:C$333,3,FALSE),VLOOKUP(F130,classifications!I$2:K$28,3,FALSE))</f>
        <v>Predominantly Urban</v>
      </c>
      <c r="I130" s="422">
        <v>480</v>
      </c>
      <c r="J130" s="422">
        <v>30</v>
      </c>
      <c r="K130" s="422">
        <v>0</v>
      </c>
      <c r="L130" s="422">
        <v>510</v>
      </c>
      <c r="M130" s="251"/>
      <c r="N130" s="424">
        <v>720</v>
      </c>
      <c r="O130" s="422">
        <v>70</v>
      </c>
      <c r="P130" s="422">
        <v>30</v>
      </c>
      <c r="Q130" s="422">
        <v>820</v>
      </c>
      <c r="R130" s="403"/>
    </row>
    <row r="131" spans="1:18" ht="39.6" x14ac:dyDescent="0.3">
      <c r="A131" s="421"/>
      <c r="B131" s="421" t="s">
        <v>391</v>
      </c>
      <c r="C131" s="421" t="s">
        <v>392</v>
      </c>
      <c r="D131" s="421" t="s">
        <v>393</v>
      </c>
      <c r="E131" s="421"/>
      <c r="F131" s="421" t="s">
        <v>394</v>
      </c>
      <c r="G131" s="343" t="str">
        <f>VLOOKUP(F131,class!A$1:B$460,2,FALSE)</f>
        <v>Metropolitan District</v>
      </c>
      <c r="H131" s="343" t="str">
        <f>IFERROR(VLOOKUP(F131,classifications!A$3:C$333,3,FALSE),VLOOKUP(F131,classifications!I$2:K$28,3,FALSE))</f>
        <v>Predominantly Urban</v>
      </c>
      <c r="I131" s="422">
        <v>650</v>
      </c>
      <c r="J131" s="422">
        <v>100</v>
      </c>
      <c r="K131" s="422">
        <v>0</v>
      </c>
      <c r="L131" s="422">
        <v>750</v>
      </c>
      <c r="M131" s="251"/>
      <c r="N131" s="424">
        <v>890</v>
      </c>
      <c r="O131" s="422">
        <v>70</v>
      </c>
      <c r="P131" s="422">
        <v>0</v>
      </c>
      <c r="Q131" s="422">
        <v>960</v>
      </c>
      <c r="R131" s="403"/>
    </row>
    <row r="132" spans="1:18" ht="39.6" x14ac:dyDescent="0.3">
      <c r="A132" s="421"/>
      <c r="B132" s="421" t="s">
        <v>395</v>
      </c>
      <c r="C132" s="421" t="s">
        <v>396</v>
      </c>
      <c r="D132" s="421" t="s">
        <v>397</v>
      </c>
      <c r="E132" s="421"/>
      <c r="F132" s="421" t="s">
        <v>398</v>
      </c>
      <c r="G132" s="343" t="str">
        <f>VLOOKUP(F132,class!A$1:B$460,2,FALSE)</f>
        <v>Metropolitan District</v>
      </c>
      <c r="H132" s="343" t="str">
        <f>IFERROR(VLOOKUP(F132,classifications!A$3:C$333,3,FALSE),VLOOKUP(F132,classifications!I$2:K$28,3,FALSE))</f>
        <v>Predominantly Urban</v>
      </c>
      <c r="I132" s="422">
        <v>360</v>
      </c>
      <c r="J132" s="422">
        <v>30</v>
      </c>
      <c r="K132" s="422">
        <v>0</v>
      </c>
      <c r="L132" s="422">
        <v>390</v>
      </c>
      <c r="M132" s="251"/>
      <c r="N132" s="424">
        <v>590</v>
      </c>
      <c r="O132" s="422">
        <v>10</v>
      </c>
      <c r="P132" s="422">
        <v>0</v>
      </c>
      <c r="Q132" s="422">
        <v>600</v>
      </c>
      <c r="R132" s="403"/>
    </row>
    <row r="133" spans="1:18" x14ac:dyDescent="0.3">
      <c r="A133" s="421"/>
      <c r="B133" s="421"/>
      <c r="C133" s="421"/>
      <c r="D133" s="421"/>
      <c r="E133" s="421"/>
      <c r="F133" s="421"/>
      <c r="G133" s="421"/>
      <c r="H133" s="421"/>
      <c r="I133" s="251"/>
      <c r="J133" s="251"/>
      <c r="K133" s="251"/>
      <c r="L133" s="251"/>
      <c r="M133" s="251"/>
      <c r="N133" s="253"/>
      <c r="O133" s="251"/>
      <c r="P133" s="251"/>
      <c r="Q133" s="251"/>
      <c r="R133" s="403"/>
    </row>
    <row r="134" spans="1:18" ht="52.8" x14ac:dyDescent="0.3">
      <c r="A134" s="421"/>
      <c r="B134" s="421"/>
      <c r="C134" s="421"/>
      <c r="D134" s="421" t="s">
        <v>399</v>
      </c>
      <c r="E134" s="421" t="s">
        <v>400</v>
      </c>
      <c r="F134" s="421"/>
      <c r="G134" s="421"/>
      <c r="H134" s="421"/>
      <c r="I134" s="418">
        <v>2600</v>
      </c>
      <c r="J134" s="418">
        <v>220</v>
      </c>
      <c r="K134" s="418">
        <v>20</v>
      </c>
      <c r="L134" s="418">
        <v>2840</v>
      </c>
      <c r="M134" s="426"/>
      <c r="N134" s="419">
        <v>2690</v>
      </c>
      <c r="O134" s="418">
        <v>390</v>
      </c>
      <c r="P134" s="418">
        <v>90</v>
      </c>
      <c r="Q134" s="418">
        <v>3170</v>
      </c>
      <c r="R134" s="403"/>
    </row>
    <row r="135" spans="1:18" ht="39.6" x14ac:dyDescent="0.3">
      <c r="A135" s="421"/>
      <c r="B135" s="421" t="s">
        <v>401</v>
      </c>
      <c r="C135" s="421" t="s">
        <v>402</v>
      </c>
      <c r="D135" s="421" t="s">
        <v>403</v>
      </c>
      <c r="E135" s="421"/>
      <c r="F135" s="421" t="s">
        <v>404</v>
      </c>
      <c r="G135" s="343" t="str">
        <f>VLOOKUP(F135,class!A$1:B$460,2,FALSE)</f>
        <v>Metropolitan District</v>
      </c>
      <c r="H135" s="343" t="str">
        <f>IFERROR(VLOOKUP(F135,classifications!A$3:C$333,3,FALSE),VLOOKUP(F135,classifications!I$2:K$28,3,FALSE))</f>
        <v>Predominantly Urban</v>
      </c>
      <c r="I135" s="422">
        <v>660</v>
      </c>
      <c r="J135" s="422">
        <v>70</v>
      </c>
      <c r="K135" s="422">
        <v>0</v>
      </c>
      <c r="L135" s="422">
        <v>740</v>
      </c>
      <c r="M135" s="251"/>
      <c r="N135" s="424">
        <v>270</v>
      </c>
      <c r="O135" s="422">
        <v>50</v>
      </c>
      <c r="P135" s="422">
        <v>0</v>
      </c>
      <c r="Q135" s="422">
        <v>320</v>
      </c>
      <c r="R135" s="403"/>
    </row>
    <row r="136" spans="1:18" ht="39.6" x14ac:dyDescent="0.3">
      <c r="A136" s="421"/>
      <c r="B136" s="421" t="s">
        <v>405</v>
      </c>
      <c r="C136" s="421" t="s">
        <v>406</v>
      </c>
      <c r="D136" s="421" t="s">
        <v>407</v>
      </c>
      <c r="E136" s="421"/>
      <c r="F136" s="421" t="s">
        <v>408</v>
      </c>
      <c r="G136" s="343" t="str">
        <f>VLOOKUP(F136,class!A$1:B$460,2,FALSE)</f>
        <v>Metropolitan District</v>
      </c>
      <c r="H136" s="343" t="str">
        <f>IFERROR(VLOOKUP(F136,classifications!A$3:C$333,3,FALSE),VLOOKUP(F136,classifications!I$2:K$28,3,FALSE))</f>
        <v>Predominantly Urban</v>
      </c>
      <c r="I136" s="422">
        <v>720</v>
      </c>
      <c r="J136" s="422">
        <v>60</v>
      </c>
      <c r="K136" s="422">
        <v>10</v>
      </c>
      <c r="L136" s="422">
        <v>790</v>
      </c>
      <c r="M136" s="251"/>
      <c r="N136" s="424">
        <v>910</v>
      </c>
      <c r="O136" s="422">
        <v>110</v>
      </c>
      <c r="P136" s="422">
        <v>90</v>
      </c>
      <c r="Q136" s="422">
        <v>1110</v>
      </c>
      <c r="R136" s="403"/>
    </row>
    <row r="137" spans="1:18" ht="39.6" x14ac:dyDescent="0.3">
      <c r="A137" s="421"/>
      <c r="B137" s="421" t="s">
        <v>409</v>
      </c>
      <c r="C137" s="421" t="s">
        <v>410</v>
      </c>
      <c r="D137" s="421" t="s">
        <v>411</v>
      </c>
      <c r="E137" s="421"/>
      <c r="F137" s="421" t="s">
        <v>412</v>
      </c>
      <c r="G137" s="343" t="str">
        <f>VLOOKUP(F137,class!A$1:B$460,2,FALSE)</f>
        <v>Metropolitan District</v>
      </c>
      <c r="H137" s="343" t="str">
        <f>IFERROR(VLOOKUP(F137,classifications!A$3:C$333,3,FALSE),VLOOKUP(F137,classifications!I$2:K$28,3,FALSE))</f>
        <v>Predominantly Urban</v>
      </c>
      <c r="I137" s="422">
        <v>340</v>
      </c>
      <c r="J137" s="422">
        <v>40</v>
      </c>
      <c r="K137" s="422">
        <v>0</v>
      </c>
      <c r="L137" s="422">
        <v>390</v>
      </c>
      <c r="M137" s="251"/>
      <c r="N137" s="424">
        <v>520</v>
      </c>
      <c r="O137" s="422">
        <v>120</v>
      </c>
      <c r="P137" s="422">
        <v>0</v>
      </c>
      <c r="Q137" s="422">
        <v>640</v>
      </c>
      <c r="R137" s="403"/>
    </row>
    <row r="138" spans="1:18" ht="39.6" x14ac:dyDescent="0.3">
      <c r="A138" s="421"/>
      <c r="B138" s="421" t="s">
        <v>413</v>
      </c>
      <c r="C138" s="421" t="s">
        <v>414</v>
      </c>
      <c r="D138" s="421" t="s">
        <v>415</v>
      </c>
      <c r="E138" s="421"/>
      <c r="F138" s="421" t="s">
        <v>416</v>
      </c>
      <c r="G138" s="343" t="str">
        <f>VLOOKUP(F138,class!A$1:B$460,2,FALSE)</f>
        <v>Metropolitan District</v>
      </c>
      <c r="H138" s="343" t="str">
        <f>IFERROR(VLOOKUP(F138,classifications!A$3:C$333,3,FALSE),VLOOKUP(F138,classifications!I$2:K$28,3,FALSE))</f>
        <v>Predominantly Urban</v>
      </c>
      <c r="I138" s="422">
        <v>140</v>
      </c>
      <c r="J138" s="422">
        <v>0</v>
      </c>
      <c r="K138" s="422">
        <v>0</v>
      </c>
      <c r="L138" s="422">
        <v>150</v>
      </c>
      <c r="M138" s="251"/>
      <c r="N138" s="424">
        <v>200</v>
      </c>
      <c r="O138" s="422">
        <v>0</v>
      </c>
      <c r="P138" s="422">
        <v>0</v>
      </c>
      <c r="Q138" s="422">
        <v>200</v>
      </c>
      <c r="R138" s="403"/>
    </row>
    <row r="139" spans="1:18" ht="39.6" x14ac:dyDescent="0.3">
      <c r="A139" s="421"/>
      <c r="B139" s="421" t="s">
        <v>417</v>
      </c>
      <c r="C139" s="421" t="s">
        <v>418</v>
      </c>
      <c r="D139" s="421" t="s">
        <v>419</v>
      </c>
      <c r="E139" s="421"/>
      <c r="F139" s="421" t="s">
        <v>420</v>
      </c>
      <c r="G139" s="343" t="str">
        <f>VLOOKUP(F139,class!A$1:B$460,2,FALSE)</f>
        <v>Metropolitan District</v>
      </c>
      <c r="H139" s="343" t="str">
        <f>IFERROR(VLOOKUP(F139,classifications!A$3:C$333,3,FALSE),VLOOKUP(F139,classifications!I$2:K$28,3,FALSE))</f>
        <v>Predominantly Urban</v>
      </c>
      <c r="I139" s="422">
        <v>730</v>
      </c>
      <c r="J139" s="422">
        <v>50</v>
      </c>
      <c r="K139" s="422">
        <v>0</v>
      </c>
      <c r="L139" s="422">
        <v>780</v>
      </c>
      <c r="M139" s="251"/>
      <c r="N139" s="424">
        <v>790</v>
      </c>
      <c r="O139" s="422">
        <v>110</v>
      </c>
      <c r="P139" s="422">
        <v>0</v>
      </c>
      <c r="Q139" s="422">
        <v>900</v>
      </c>
      <c r="R139" s="403"/>
    </row>
    <row r="140" spans="1:18" x14ac:dyDescent="0.3">
      <c r="A140" s="421"/>
      <c r="B140" s="421"/>
      <c r="C140" s="421"/>
      <c r="D140" s="421"/>
      <c r="E140" s="421"/>
      <c r="F140" s="421"/>
      <c r="G140" s="421"/>
      <c r="H140" s="421"/>
      <c r="I140" s="251"/>
      <c r="J140" s="251"/>
      <c r="K140" s="251"/>
      <c r="L140" s="251"/>
      <c r="M140" s="251"/>
      <c r="N140" s="253"/>
      <c r="O140" s="251"/>
      <c r="P140" s="251"/>
      <c r="Q140" s="251"/>
      <c r="R140" s="403"/>
    </row>
    <row r="141" spans="1:18" ht="52.8" x14ac:dyDescent="0.3">
      <c r="A141" s="421"/>
      <c r="B141" s="421"/>
      <c r="C141" s="421"/>
      <c r="D141" s="421" t="s">
        <v>421</v>
      </c>
      <c r="E141" s="421" t="s">
        <v>422</v>
      </c>
      <c r="F141" s="421"/>
      <c r="G141" s="421"/>
      <c r="H141" s="421"/>
      <c r="I141" s="418">
        <v>2930</v>
      </c>
      <c r="J141" s="418">
        <v>700</v>
      </c>
      <c r="K141" s="418">
        <v>150</v>
      </c>
      <c r="L141" s="418">
        <v>3770</v>
      </c>
      <c r="M141" s="426"/>
      <c r="N141" s="419">
        <v>3100</v>
      </c>
      <c r="O141" s="418">
        <v>490</v>
      </c>
      <c r="P141" s="418">
        <v>70</v>
      </c>
      <c r="Q141" s="418">
        <v>3650</v>
      </c>
      <c r="R141" s="403"/>
    </row>
    <row r="142" spans="1:18" ht="39.6" x14ac:dyDescent="0.3">
      <c r="A142" s="421"/>
      <c r="B142" s="421" t="s">
        <v>423</v>
      </c>
      <c r="C142" s="421" t="s">
        <v>424</v>
      </c>
      <c r="D142" s="421" t="s">
        <v>425</v>
      </c>
      <c r="E142" s="421"/>
      <c r="F142" s="421" t="s">
        <v>426</v>
      </c>
      <c r="G142" s="343" t="str">
        <f>VLOOKUP(F142,class!A$1:B$460,2,FALSE)</f>
        <v>Metropolitan District</v>
      </c>
      <c r="H142" s="343" t="str">
        <f>IFERROR(VLOOKUP(F142,classifications!A$3:C$333,3,FALSE),VLOOKUP(F142,classifications!I$2:K$28,3,FALSE))</f>
        <v>Predominantly Urban</v>
      </c>
      <c r="I142" s="422">
        <v>1080</v>
      </c>
      <c r="J142" s="422">
        <v>150</v>
      </c>
      <c r="K142" s="422">
        <v>40</v>
      </c>
      <c r="L142" s="422">
        <v>1260</v>
      </c>
      <c r="M142" s="251"/>
      <c r="N142" s="424">
        <v>1290</v>
      </c>
      <c r="O142" s="422">
        <v>110</v>
      </c>
      <c r="P142" s="422">
        <v>0</v>
      </c>
      <c r="Q142" s="422">
        <v>1400</v>
      </c>
      <c r="R142" s="403"/>
    </row>
    <row r="143" spans="1:18" ht="39.6" x14ac:dyDescent="0.3">
      <c r="A143" s="421"/>
      <c r="B143" s="421" t="s">
        <v>427</v>
      </c>
      <c r="C143" s="421" t="s">
        <v>428</v>
      </c>
      <c r="D143" s="421" t="s">
        <v>429</v>
      </c>
      <c r="E143" s="421"/>
      <c r="F143" s="421" t="s">
        <v>430</v>
      </c>
      <c r="G143" s="343" t="str">
        <f>VLOOKUP(F143,class!A$1:B$460,2,FALSE)</f>
        <v>Metropolitan District</v>
      </c>
      <c r="H143" s="343" t="str">
        <f>IFERROR(VLOOKUP(F143,classifications!A$3:C$333,3,FALSE),VLOOKUP(F143,classifications!I$2:K$28,3,FALSE))</f>
        <v>Predominantly Urban</v>
      </c>
      <c r="I143" s="422">
        <v>520</v>
      </c>
      <c r="J143" s="422">
        <v>170</v>
      </c>
      <c r="K143" s="422">
        <v>0</v>
      </c>
      <c r="L143" s="422">
        <v>690</v>
      </c>
      <c r="M143" s="251"/>
      <c r="N143" s="424">
        <v>630</v>
      </c>
      <c r="O143" s="422">
        <v>100</v>
      </c>
      <c r="P143" s="422">
        <v>0</v>
      </c>
      <c r="Q143" s="422">
        <v>730</v>
      </c>
      <c r="R143" s="403"/>
    </row>
    <row r="144" spans="1:18" ht="39.6" x14ac:dyDescent="0.3">
      <c r="A144" s="421"/>
      <c r="B144" s="421" t="s">
        <v>431</v>
      </c>
      <c r="C144" s="421" t="s">
        <v>432</v>
      </c>
      <c r="D144" s="421" t="s">
        <v>433</v>
      </c>
      <c r="E144" s="421"/>
      <c r="F144" s="421" t="s">
        <v>434</v>
      </c>
      <c r="G144" s="343" t="str">
        <f>VLOOKUP(F144,class!A$1:B$460,2,FALSE)</f>
        <v>Metropolitan District</v>
      </c>
      <c r="H144" s="343" t="str">
        <f>IFERROR(VLOOKUP(F144,classifications!A$3:C$333,3,FALSE),VLOOKUP(F144,classifications!I$2:K$28,3,FALSE))</f>
        <v>Predominantly Urban</v>
      </c>
      <c r="I144" s="422">
        <v>350</v>
      </c>
      <c r="J144" s="422">
        <v>240</v>
      </c>
      <c r="K144" s="422">
        <v>50</v>
      </c>
      <c r="L144" s="422">
        <v>630</v>
      </c>
      <c r="M144" s="251"/>
      <c r="N144" s="424">
        <v>180</v>
      </c>
      <c r="O144" s="422">
        <v>100</v>
      </c>
      <c r="P144" s="422">
        <v>0</v>
      </c>
      <c r="Q144" s="422">
        <v>280</v>
      </c>
      <c r="R144" s="403"/>
    </row>
    <row r="145" spans="1:18" ht="39.6" x14ac:dyDescent="0.3">
      <c r="A145" s="421"/>
      <c r="B145" s="421" t="s">
        <v>435</v>
      </c>
      <c r="C145" s="421" t="s">
        <v>436</v>
      </c>
      <c r="D145" s="421" t="s">
        <v>437</v>
      </c>
      <c r="E145" s="421"/>
      <c r="F145" s="421" t="s">
        <v>438</v>
      </c>
      <c r="G145" s="343" t="str">
        <f>VLOOKUP(F145,class!A$1:B$460,2,FALSE)</f>
        <v>Metropolitan District</v>
      </c>
      <c r="H145" s="343" t="str">
        <f>IFERROR(VLOOKUP(F145,classifications!A$3:C$333,3,FALSE),VLOOKUP(F145,classifications!I$2:K$28,3,FALSE))</f>
        <v>Predominantly Urban</v>
      </c>
      <c r="I145" s="422">
        <v>260</v>
      </c>
      <c r="J145" s="422">
        <v>80</v>
      </c>
      <c r="K145" s="422">
        <v>30</v>
      </c>
      <c r="L145" s="422">
        <v>360</v>
      </c>
      <c r="M145" s="251"/>
      <c r="N145" s="424">
        <v>250</v>
      </c>
      <c r="O145" s="422">
        <v>20</v>
      </c>
      <c r="P145" s="422">
        <v>50</v>
      </c>
      <c r="Q145" s="422">
        <v>320</v>
      </c>
      <c r="R145" s="403"/>
    </row>
    <row r="146" spans="1:18" ht="39.6" x14ac:dyDescent="0.3">
      <c r="A146" s="421"/>
      <c r="B146" s="421" t="s">
        <v>439</v>
      </c>
      <c r="C146" s="421" t="s">
        <v>440</v>
      </c>
      <c r="D146" s="421" t="s">
        <v>441</v>
      </c>
      <c r="E146" s="421"/>
      <c r="F146" s="421" t="s">
        <v>442</v>
      </c>
      <c r="G146" s="343" t="str">
        <f>VLOOKUP(F146,class!A$1:B$460,2,FALSE)</f>
        <v>Metropolitan District</v>
      </c>
      <c r="H146" s="343" t="str">
        <f>IFERROR(VLOOKUP(F146,classifications!A$3:C$333,3,FALSE),VLOOKUP(F146,classifications!I$2:K$28,3,FALSE))</f>
        <v>Predominantly Urban</v>
      </c>
      <c r="I146" s="422">
        <v>210</v>
      </c>
      <c r="J146" s="422">
        <v>70</v>
      </c>
      <c r="K146" s="422">
        <v>0</v>
      </c>
      <c r="L146" s="422">
        <v>280</v>
      </c>
      <c r="M146" s="251"/>
      <c r="N146" s="424">
        <v>410</v>
      </c>
      <c r="O146" s="422">
        <v>100</v>
      </c>
      <c r="P146" s="422">
        <v>0</v>
      </c>
      <c r="Q146" s="422">
        <v>510</v>
      </c>
      <c r="R146" s="403"/>
    </row>
    <row r="147" spans="1:18" ht="39.6" x14ac:dyDescent="0.3">
      <c r="A147" s="421"/>
      <c r="B147" s="421" t="s">
        <v>443</v>
      </c>
      <c r="C147" s="421" t="s">
        <v>444</v>
      </c>
      <c r="D147" s="421" t="s">
        <v>445</v>
      </c>
      <c r="E147" s="421"/>
      <c r="F147" s="421" t="s">
        <v>446</v>
      </c>
      <c r="G147" s="343" t="str">
        <f>VLOOKUP(F147,class!A$1:B$460,2,FALSE)</f>
        <v>Metropolitan District</v>
      </c>
      <c r="H147" s="343" t="str">
        <f>IFERROR(VLOOKUP(F147,classifications!A$3:C$333,3,FALSE),VLOOKUP(F147,classifications!I$2:K$28,3,FALSE))</f>
        <v>Predominantly Urban</v>
      </c>
      <c r="I147" s="423">
        <v>410</v>
      </c>
      <c r="J147" s="423">
        <v>0</v>
      </c>
      <c r="K147" s="423">
        <v>0</v>
      </c>
      <c r="L147" s="423">
        <v>410</v>
      </c>
      <c r="M147" s="251"/>
      <c r="N147" s="425">
        <v>200</v>
      </c>
      <c r="O147" s="423">
        <v>60</v>
      </c>
      <c r="P147" s="423">
        <v>0</v>
      </c>
      <c r="Q147" s="423">
        <v>260</v>
      </c>
      <c r="R147" s="403"/>
    </row>
    <row r="148" spans="1:18" ht="39.6" x14ac:dyDescent="0.3">
      <c r="A148" s="421"/>
      <c r="B148" s="421" t="s">
        <v>447</v>
      </c>
      <c r="C148" s="421" t="s">
        <v>448</v>
      </c>
      <c r="D148" s="421" t="s">
        <v>449</v>
      </c>
      <c r="E148" s="421"/>
      <c r="F148" s="421" t="s">
        <v>450</v>
      </c>
      <c r="G148" s="343" t="str">
        <f>VLOOKUP(F148,class!A$1:B$460,2,FALSE)</f>
        <v>Metropolitan District</v>
      </c>
      <c r="H148" s="343" t="str">
        <f>IFERROR(VLOOKUP(F148,classifications!A$3:C$333,3,FALSE),VLOOKUP(F148,classifications!I$2:K$28,3,FALSE))</f>
        <v>Predominantly Urban</v>
      </c>
      <c r="I148" s="422">
        <v>110</v>
      </c>
      <c r="J148" s="422">
        <v>0</v>
      </c>
      <c r="K148" s="422">
        <v>30</v>
      </c>
      <c r="L148" s="422">
        <v>140</v>
      </c>
      <c r="M148" s="251"/>
      <c r="N148" s="424">
        <v>140</v>
      </c>
      <c r="O148" s="422">
        <v>0</v>
      </c>
      <c r="P148" s="422">
        <v>20</v>
      </c>
      <c r="Q148" s="422">
        <v>160</v>
      </c>
      <c r="R148" s="403"/>
    </row>
    <row r="149" spans="1:18" x14ac:dyDescent="0.3">
      <c r="A149" s="421"/>
      <c r="B149" s="421"/>
      <c r="C149" s="421"/>
      <c r="D149" s="421"/>
      <c r="E149" s="421"/>
      <c r="F149" s="421"/>
      <c r="G149" s="421"/>
      <c r="H149" s="421"/>
      <c r="I149" s="251"/>
      <c r="J149" s="251"/>
      <c r="K149" s="251"/>
      <c r="L149" s="251"/>
      <c r="M149" s="251"/>
      <c r="N149" s="253"/>
      <c r="O149" s="251"/>
      <c r="P149" s="251"/>
      <c r="Q149" s="251"/>
      <c r="R149" s="403"/>
    </row>
    <row r="150" spans="1:18" ht="52.8" x14ac:dyDescent="0.3">
      <c r="A150" s="421"/>
      <c r="B150" s="421"/>
      <c r="C150" s="421"/>
      <c r="D150" s="421" t="s">
        <v>451</v>
      </c>
      <c r="E150" s="421" t="s">
        <v>452</v>
      </c>
      <c r="F150" s="421"/>
      <c r="G150" s="421"/>
      <c r="H150" s="421"/>
      <c r="I150" s="418">
        <v>3890</v>
      </c>
      <c r="J150" s="418">
        <v>590</v>
      </c>
      <c r="K150" s="418">
        <v>40</v>
      </c>
      <c r="L150" s="418">
        <v>4520</v>
      </c>
      <c r="M150" s="426"/>
      <c r="N150" s="419">
        <v>4210</v>
      </c>
      <c r="O150" s="418">
        <v>790</v>
      </c>
      <c r="P150" s="418">
        <v>40</v>
      </c>
      <c r="Q150" s="418">
        <v>5050</v>
      </c>
      <c r="R150" s="403"/>
    </row>
    <row r="151" spans="1:18" ht="39.6" x14ac:dyDescent="0.3">
      <c r="A151" s="421"/>
      <c r="B151" s="421" t="s">
        <v>453</v>
      </c>
      <c r="C151" s="421" t="s">
        <v>454</v>
      </c>
      <c r="D151" s="421" t="s">
        <v>455</v>
      </c>
      <c r="E151" s="421"/>
      <c r="F151" s="421" t="s">
        <v>456</v>
      </c>
      <c r="G151" s="343" t="str">
        <f>VLOOKUP(F151,class!A$1:B$460,2,FALSE)</f>
        <v>Metropolitan District</v>
      </c>
      <c r="H151" s="343" t="str">
        <f>IFERROR(VLOOKUP(F151,classifications!A$3:C$333,3,FALSE),VLOOKUP(F151,classifications!I$2:K$28,3,FALSE))</f>
        <v>Predominantly Urban</v>
      </c>
      <c r="I151" s="422">
        <v>540</v>
      </c>
      <c r="J151" s="422">
        <v>160</v>
      </c>
      <c r="K151" s="422">
        <v>0</v>
      </c>
      <c r="L151" s="422">
        <v>700</v>
      </c>
      <c r="M151" s="251"/>
      <c r="N151" s="424">
        <v>620</v>
      </c>
      <c r="O151" s="422">
        <v>130</v>
      </c>
      <c r="P151" s="422">
        <v>0</v>
      </c>
      <c r="Q151" s="422">
        <v>750</v>
      </c>
      <c r="R151" s="403"/>
    </row>
    <row r="152" spans="1:18" ht="39.6" x14ac:dyDescent="0.3">
      <c r="A152" s="421"/>
      <c r="B152" s="421" t="s">
        <v>457</v>
      </c>
      <c r="C152" s="421" t="s">
        <v>458</v>
      </c>
      <c r="D152" s="421" t="s">
        <v>459</v>
      </c>
      <c r="E152" s="421"/>
      <c r="F152" s="421" t="s">
        <v>460</v>
      </c>
      <c r="G152" s="343" t="str">
        <f>VLOOKUP(F152,class!A$1:B$460,2,FALSE)</f>
        <v>Metropolitan District</v>
      </c>
      <c r="H152" s="343" t="str">
        <f>IFERROR(VLOOKUP(F152,classifications!A$3:C$333,3,FALSE),VLOOKUP(F152,classifications!I$2:K$28,3,FALSE))</f>
        <v>Predominantly Urban</v>
      </c>
      <c r="I152" s="422">
        <v>290</v>
      </c>
      <c r="J152" s="422">
        <v>50</v>
      </c>
      <c r="K152" s="422">
        <v>0</v>
      </c>
      <c r="L152" s="422">
        <v>340</v>
      </c>
      <c r="M152" s="251"/>
      <c r="N152" s="424">
        <v>170</v>
      </c>
      <c r="O152" s="422">
        <v>0</v>
      </c>
      <c r="P152" s="422">
        <v>0</v>
      </c>
      <c r="Q152" s="422">
        <v>180</v>
      </c>
      <c r="R152" s="403"/>
    </row>
    <row r="153" spans="1:18" ht="39.6" x14ac:dyDescent="0.3">
      <c r="A153" s="421"/>
      <c r="B153" s="421" t="s">
        <v>461</v>
      </c>
      <c r="C153" s="421" t="s">
        <v>462</v>
      </c>
      <c r="D153" s="421" t="s">
        <v>463</v>
      </c>
      <c r="E153" s="421"/>
      <c r="F153" s="421" t="s">
        <v>464</v>
      </c>
      <c r="G153" s="343" t="str">
        <f>VLOOKUP(F153,class!A$1:B$460,2,FALSE)</f>
        <v>Metropolitan District</v>
      </c>
      <c r="H153" s="343" t="str">
        <f>IFERROR(VLOOKUP(F153,classifications!A$3:C$333,3,FALSE),VLOOKUP(F153,classifications!I$2:K$28,3,FALSE))</f>
        <v>Predominantly Urban</v>
      </c>
      <c r="I153" s="422">
        <v>700</v>
      </c>
      <c r="J153" s="422">
        <v>10</v>
      </c>
      <c r="K153" s="422">
        <v>0</v>
      </c>
      <c r="L153" s="422">
        <v>700</v>
      </c>
      <c r="M153" s="251"/>
      <c r="N153" s="424">
        <v>710</v>
      </c>
      <c r="O153" s="422">
        <v>40</v>
      </c>
      <c r="P153" s="422">
        <v>0</v>
      </c>
      <c r="Q153" s="422">
        <v>760</v>
      </c>
      <c r="R153" s="403"/>
    </row>
    <row r="154" spans="1:18" ht="39.6" x14ac:dyDescent="0.3">
      <c r="A154" s="421"/>
      <c r="B154" s="421" t="s">
        <v>465</v>
      </c>
      <c r="C154" s="421" t="s">
        <v>466</v>
      </c>
      <c r="D154" s="421" t="s">
        <v>467</v>
      </c>
      <c r="E154" s="421"/>
      <c r="F154" s="421" t="s">
        <v>468</v>
      </c>
      <c r="G154" s="343" t="str">
        <f>VLOOKUP(F154,class!A$1:B$460,2,FALSE)</f>
        <v>Metropolitan District</v>
      </c>
      <c r="H154" s="343" t="str">
        <f>IFERROR(VLOOKUP(F154,classifications!A$3:C$333,3,FALSE),VLOOKUP(F154,classifications!I$2:K$28,3,FALSE))</f>
        <v>Predominantly Urban</v>
      </c>
      <c r="I154" s="422">
        <v>1710</v>
      </c>
      <c r="J154" s="422">
        <v>130</v>
      </c>
      <c r="K154" s="422">
        <v>40</v>
      </c>
      <c r="L154" s="422">
        <v>1880</v>
      </c>
      <c r="M154" s="251"/>
      <c r="N154" s="424">
        <v>1700</v>
      </c>
      <c r="O154" s="422">
        <v>290</v>
      </c>
      <c r="P154" s="422">
        <v>40</v>
      </c>
      <c r="Q154" s="422">
        <v>2030</v>
      </c>
      <c r="R154" s="403"/>
    </row>
    <row r="155" spans="1:18" ht="39.6" x14ac:dyDescent="0.3">
      <c r="A155" s="421"/>
      <c r="B155" s="421" t="s">
        <v>469</v>
      </c>
      <c r="C155" s="421" t="s">
        <v>470</v>
      </c>
      <c r="D155" s="421" t="s">
        <v>471</v>
      </c>
      <c r="E155" s="421"/>
      <c r="F155" s="421" t="s">
        <v>472</v>
      </c>
      <c r="G155" s="343" t="str">
        <f>VLOOKUP(F155,class!A$1:B$460,2,FALSE)</f>
        <v>Metropolitan District</v>
      </c>
      <c r="H155" s="343" t="str">
        <f>IFERROR(VLOOKUP(F155,classifications!A$3:C$333,3,FALSE),VLOOKUP(F155,classifications!I$2:K$28,3,FALSE))</f>
        <v>Predominantly Urban</v>
      </c>
      <c r="I155" s="422">
        <v>660</v>
      </c>
      <c r="J155" s="422">
        <v>250</v>
      </c>
      <c r="K155" s="422">
        <v>0</v>
      </c>
      <c r="L155" s="422">
        <v>910</v>
      </c>
      <c r="M155" s="251"/>
      <c r="N155" s="424">
        <v>1010</v>
      </c>
      <c r="O155" s="422">
        <v>330</v>
      </c>
      <c r="P155" s="422">
        <v>0</v>
      </c>
      <c r="Q155" s="422">
        <v>1330</v>
      </c>
      <c r="R155" s="403"/>
    </row>
    <row r="156" spans="1:18" x14ac:dyDescent="0.3">
      <c r="A156" s="421"/>
      <c r="B156" s="421"/>
      <c r="C156" s="421"/>
      <c r="D156" s="421"/>
      <c r="E156" s="421"/>
      <c r="F156" s="421"/>
      <c r="G156" s="421"/>
      <c r="H156" s="421"/>
      <c r="I156" s="251"/>
      <c r="J156" s="251"/>
      <c r="K156" s="251"/>
      <c r="L156" s="251"/>
      <c r="M156" s="251"/>
      <c r="N156" s="253"/>
      <c r="O156" s="251"/>
      <c r="P156" s="251"/>
      <c r="Q156" s="251"/>
      <c r="R156" s="403"/>
    </row>
    <row r="157" spans="1:18" ht="26.4" x14ac:dyDescent="0.3">
      <c r="A157" s="417" t="s">
        <v>473</v>
      </c>
      <c r="B157" s="417"/>
      <c r="C157" s="417"/>
      <c r="D157" s="417"/>
      <c r="E157" s="417"/>
      <c r="F157" s="417"/>
      <c r="G157" s="417"/>
      <c r="H157" s="417"/>
      <c r="I157" s="418">
        <v>67480</v>
      </c>
      <c r="J157" s="418">
        <v>17590</v>
      </c>
      <c r="K157" s="418">
        <v>230</v>
      </c>
      <c r="L157" s="418">
        <v>85300</v>
      </c>
      <c r="M157" s="251"/>
      <c r="N157" s="419">
        <v>65990</v>
      </c>
      <c r="O157" s="418">
        <v>18220</v>
      </c>
      <c r="P157" s="418">
        <v>320</v>
      </c>
      <c r="Q157" s="418">
        <v>84520</v>
      </c>
      <c r="R157" s="420"/>
    </row>
    <row r="158" spans="1:18" x14ac:dyDescent="0.3">
      <c r="A158" s="421"/>
      <c r="B158" s="421"/>
      <c r="C158" s="421"/>
      <c r="D158" s="421"/>
      <c r="E158" s="421"/>
      <c r="F158" s="421"/>
      <c r="G158" s="421"/>
      <c r="H158" s="421"/>
      <c r="I158" s="251"/>
      <c r="J158" s="251"/>
      <c r="K158" s="251"/>
      <c r="L158" s="251"/>
      <c r="M158" s="251"/>
      <c r="N158" s="253"/>
      <c r="O158" s="251"/>
      <c r="P158" s="251"/>
      <c r="Q158" s="251"/>
      <c r="R158" s="403"/>
    </row>
    <row r="159" spans="1:18" ht="39.6" x14ac:dyDescent="0.3">
      <c r="A159" s="421"/>
      <c r="B159" s="421"/>
      <c r="C159" s="421"/>
      <c r="D159" s="421" t="s">
        <v>492</v>
      </c>
      <c r="E159" s="421" t="s">
        <v>493</v>
      </c>
      <c r="F159" s="421" t="s">
        <v>493</v>
      </c>
      <c r="G159" s="343" t="str">
        <f>VLOOKUP(F159,class!A$1:B$460,2,FALSE)</f>
        <v>Shire County</v>
      </c>
      <c r="H159" s="343" t="str">
        <f>IFERROR(VLOOKUP(F159,classifications!A$3:C$333,3,FALSE),VLOOKUP(F159,classifications!I$2:K$28,3,FALSE))</f>
        <v>Predominantly Rural</v>
      </c>
      <c r="I159" s="418">
        <v>3380</v>
      </c>
      <c r="J159" s="418">
        <v>700</v>
      </c>
      <c r="K159" s="418">
        <v>0</v>
      </c>
      <c r="L159" s="418">
        <v>4090</v>
      </c>
      <c r="M159" s="426"/>
      <c r="N159" s="419">
        <v>3350</v>
      </c>
      <c r="O159" s="418">
        <v>720</v>
      </c>
      <c r="P159" s="418">
        <v>0</v>
      </c>
      <c r="Q159" s="418">
        <v>4070</v>
      </c>
      <c r="R159" s="403"/>
    </row>
    <row r="160" spans="1:18" ht="39.6" x14ac:dyDescent="0.3">
      <c r="A160" s="421"/>
      <c r="B160" s="421" t="s">
        <v>494</v>
      </c>
      <c r="C160" s="421" t="s">
        <v>495</v>
      </c>
      <c r="D160" s="421" t="s">
        <v>496</v>
      </c>
      <c r="E160" s="421"/>
      <c r="F160" s="421" t="s">
        <v>497</v>
      </c>
      <c r="G160" s="343" t="str">
        <f>VLOOKUP(F160,class!A$1:B$460,2,FALSE)</f>
        <v>Shire District</v>
      </c>
      <c r="H160" s="343" t="str">
        <f>IFERROR(VLOOKUP(F160,classifications!A$3:C$333,3,FALSE),VLOOKUP(F160,classifications!I$2:K$28,3,FALSE))</f>
        <v>Predominantly Urban</v>
      </c>
      <c r="I160" s="422">
        <v>310</v>
      </c>
      <c r="J160" s="423">
        <v>20</v>
      </c>
      <c r="K160" s="423">
        <v>0</v>
      </c>
      <c r="L160" s="423">
        <v>330</v>
      </c>
      <c r="M160" s="251"/>
      <c r="N160" s="424">
        <v>520</v>
      </c>
      <c r="O160" s="423">
        <v>50</v>
      </c>
      <c r="P160" s="423">
        <v>0</v>
      </c>
      <c r="Q160" s="423">
        <v>570</v>
      </c>
      <c r="R160" s="403"/>
    </row>
    <row r="161" spans="1:18" ht="39.6" x14ac:dyDescent="0.3">
      <c r="A161" s="421"/>
      <c r="B161" s="421" t="s">
        <v>498</v>
      </c>
      <c r="C161" s="421" t="s">
        <v>499</v>
      </c>
      <c r="D161" s="421" t="s">
        <v>500</v>
      </c>
      <c r="E161" s="421"/>
      <c r="F161" s="421" t="s">
        <v>501</v>
      </c>
      <c r="G161" s="343" t="str">
        <f>VLOOKUP(F161,class!A$1:B$460,2,FALSE)</f>
        <v>Shire District</v>
      </c>
      <c r="H161" s="343" t="str">
        <f>IFERROR(VLOOKUP(F161,classifications!A$3:C$333,3,FALSE),VLOOKUP(F161,classifications!I$2:K$28,3,FALSE))</f>
        <v>Predominantly Rural</v>
      </c>
      <c r="I161" s="422">
        <v>450</v>
      </c>
      <c r="J161" s="422">
        <v>150</v>
      </c>
      <c r="K161" s="422">
        <v>0</v>
      </c>
      <c r="L161" s="422">
        <v>600</v>
      </c>
      <c r="M161" s="251"/>
      <c r="N161" s="424">
        <v>650</v>
      </c>
      <c r="O161" s="422">
        <v>140</v>
      </c>
      <c r="P161" s="422">
        <v>0</v>
      </c>
      <c r="Q161" s="422">
        <v>790</v>
      </c>
      <c r="R161" s="403"/>
    </row>
    <row r="162" spans="1:18" ht="39.6" x14ac:dyDescent="0.3">
      <c r="A162" s="421"/>
      <c r="B162" s="421" t="s">
        <v>502</v>
      </c>
      <c r="C162" s="421" t="s">
        <v>503</v>
      </c>
      <c r="D162" s="421" t="s">
        <v>504</v>
      </c>
      <c r="E162" s="421"/>
      <c r="F162" s="421" t="s">
        <v>505</v>
      </c>
      <c r="G162" s="343" t="str">
        <f>VLOOKUP(F162,class!A$1:B$460,2,FALSE)</f>
        <v>Shire District</v>
      </c>
      <c r="H162" s="343" t="str">
        <f>IFERROR(VLOOKUP(F162,classifications!A$3:C$333,3,FALSE),VLOOKUP(F162,classifications!I$2:K$28,3,FALSE))</f>
        <v>Predominantly Rural</v>
      </c>
      <c r="I162" s="422">
        <v>630</v>
      </c>
      <c r="J162" s="422">
        <v>40</v>
      </c>
      <c r="K162" s="422">
        <v>0</v>
      </c>
      <c r="L162" s="422">
        <v>670</v>
      </c>
      <c r="M162" s="251"/>
      <c r="N162" s="424">
        <v>360</v>
      </c>
      <c r="O162" s="422">
        <v>10</v>
      </c>
      <c r="P162" s="422">
        <v>0</v>
      </c>
      <c r="Q162" s="422">
        <v>370</v>
      </c>
      <c r="R162" s="403"/>
    </row>
    <row r="163" spans="1:18" ht="39.6" x14ac:dyDescent="0.3">
      <c r="A163" s="421"/>
      <c r="B163" s="421" t="s">
        <v>506</v>
      </c>
      <c r="C163" s="421" t="s">
        <v>507</v>
      </c>
      <c r="D163" s="421" t="s">
        <v>508</v>
      </c>
      <c r="E163" s="421"/>
      <c r="F163" s="421" t="s">
        <v>509</v>
      </c>
      <c r="G163" s="343" t="str">
        <f>VLOOKUP(F163,class!A$1:B$460,2,FALSE)</f>
        <v>Shire District</v>
      </c>
      <c r="H163" s="343" t="str">
        <f>IFERROR(VLOOKUP(F163,classifications!A$3:C$333,3,FALSE),VLOOKUP(F163,classifications!I$2:K$28,3,FALSE))</f>
        <v>Predominantly Rural</v>
      </c>
      <c r="I163" s="422">
        <v>1120</v>
      </c>
      <c r="J163" s="423">
        <v>310</v>
      </c>
      <c r="K163" s="423">
        <v>0</v>
      </c>
      <c r="L163" s="423">
        <v>1430</v>
      </c>
      <c r="M163" s="251"/>
      <c r="N163" s="424">
        <v>740</v>
      </c>
      <c r="O163" s="423">
        <v>290</v>
      </c>
      <c r="P163" s="423">
        <v>0</v>
      </c>
      <c r="Q163" s="423">
        <v>1020</v>
      </c>
      <c r="R163" s="403"/>
    </row>
    <row r="164" spans="1:18" ht="39.6" x14ac:dyDescent="0.3">
      <c r="A164" s="421"/>
      <c r="B164" s="421" t="s">
        <v>510</v>
      </c>
      <c r="C164" s="421" t="s">
        <v>511</v>
      </c>
      <c r="D164" s="421" t="s">
        <v>512</v>
      </c>
      <c r="E164" s="421"/>
      <c r="F164" s="421" t="s">
        <v>513</v>
      </c>
      <c r="G164" s="343" t="str">
        <f>VLOOKUP(F164,class!A$1:B$460,2,FALSE)</f>
        <v>Shire District</v>
      </c>
      <c r="H164" s="343" t="str">
        <f>IFERROR(VLOOKUP(F164,classifications!A$3:C$333,3,FALSE),VLOOKUP(F164,classifications!I$2:K$28,3,FALSE))</f>
        <v>Predominantly Rural</v>
      </c>
      <c r="I164" s="422">
        <v>880</v>
      </c>
      <c r="J164" s="423">
        <v>180</v>
      </c>
      <c r="K164" s="423">
        <v>0</v>
      </c>
      <c r="L164" s="423">
        <v>1060</v>
      </c>
      <c r="M164" s="251"/>
      <c r="N164" s="424">
        <v>1090</v>
      </c>
      <c r="O164" s="423">
        <v>230</v>
      </c>
      <c r="P164" s="423">
        <v>0</v>
      </c>
      <c r="Q164" s="423">
        <v>1320</v>
      </c>
      <c r="R164" s="403"/>
    </row>
    <row r="165" spans="1:18" x14ac:dyDescent="0.3">
      <c r="A165" s="421"/>
      <c r="B165" s="421"/>
      <c r="C165" s="421"/>
      <c r="D165" s="421"/>
      <c r="E165" s="421"/>
      <c r="F165" s="421"/>
      <c r="G165" s="421"/>
      <c r="H165" s="421"/>
      <c r="I165" s="251"/>
      <c r="J165" s="251"/>
      <c r="K165" s="251"/>
      <c r="L165" s="251"/>
      <c r="M165" s="251"/>
      <c r="N165" s="253"/>
      <c r="O165" s="251"/>
      <c r="P165" s="251"/>
      <c r="Q165" s="251"/>
      <c r="R165" s="403"/>
    </row>
    <row r="166" spans="1:18" ht="39.6" x14ac:dyDescent="0.3">
      <c r="A166" s="421"/>
      <c r="B166" s="421"/>
      <c r="C166" s="421"/>
      <c r="D166" s="421" t="s">
        <v>514</v>
      </c>
      <c r="E166" s="421" t="s">
        <v>515</v>
      </c>
      <c r="F166" s="421" t="s">
        <v>515</v>
      </c>
      <c r="G166" s="343" t="str">
        <f>VLOOKUP(F166,class!A$1:B$460,2,FALSE)</f>
        <v>Shire County</v>
      </c>
      <c r="H166" s="343" t="str">
        <f>IFERROR(VLOOKUP(F166,classifications!A$3:C$333,3,FALSE),VLOOKUP(F166,classifications!I$2:K$28,3,FALSE))</f>
        <v>Predominantly Rural</v>
      </c>
      <c r="I166" s="418">
        <v>1610</v>
      </c>
      <c r="J166" s="418">
        <v>120</v>
      </c>
      <c r="K166" s="418">
        <v>0</v>
      </c>
      <c r="L166" s="418">
        <v>1730</v>
      </c>
      <c r="M166" s="426"/>
      <c r="N166" s="419">
        <v>1320</v>
      </c>
      <c r="O166" s="418">
        <v>160</v>
      </c>
      <c r="P166" s="418">
        <v>0</v>
      </c>
      <c r="Q166" s="418">
        <v>1480</v>
      </c>
      <c r="R166" s="403"/>
    </row>
    <row r="167" spans="1:18" ht="39.6" x14ac:dyDescent="0.3">
      <c r="A167" s="421"/>
      <c r="B167" s="421" t="s">
        <v>516</v>
      </c>
      <c r="C167" s="421" t="s">
        <v>517</v>
      </c>
      <c r="D167" s="421" t="s">
        <v>518</v>
      </c>
      <c r="E167" s="421"/>
      <c r="F167" s="421" t="s">
        <v>519</v>
      </c>
      <c r="G167" s="343" t="str">
        <f>VLOOKUP(F167,class!A$1:B$460,2,FALSE)</f>
        <v>Shire District</v>
      </c>
      <c r="H167" s="343" t="str">
        <f>IFERROR(VLOOKUP(F167,classifications!A$3:C$333,3,FALSE),VLOOKUP(F167,classifications!I$2:K$28,3,FALSE))</f>
        <v>Predominantly Rural</v>
      </c>
      <c r="I167" s="422">
        <v>450</v>
      </c>
      <c r="J167" s="422">
        <v>60</v>
      </c>
      <c r="K167" s="422">
        <v>0</v>
      </c>
      <c r="L167" s="422">
        <v>510</v>
      </c>
      <c r="M167" s="251"/>
      <c r="N167" s="424">
        <v>180</v>
      </c>
      <c r="O167" s="422">
        <v>50</v>
      </c>
      <c r="P167" s="422">
        <v>0</v>
      </c>
      <c r="Q167" s="422">
        <v>230</v>
      </c>
      <c r="R167" s="403"/>
    </row>
    <row r="168" spans="1:18" ht="52.8" x14ac:dyDescent="0.3">
      <c r="A168" s="421"/>
      <c r="B168" s="421" t="s">
        <v>520</v>
      </c>
      <c r="C168" s="421" t="s">
        <v>521</v>
      </c>
      <c r="D168" s="421" t="s">
        <v>522</v>
      </c>
      <c r="E168" s="421"/>
      <c r="F168" s="421" t="s">
        <v>523</v>
      </c>
      <c r="G168" s="343" t="str">
        <f>VLOOKUP(F168,class!A$1:B$460,2,FALSE)</f>
        <v>Shire District</v>
      </c>
      <c r="H168" s="343" t="str">
        <f>IFERROR(VLOOKUP(F168,classifications!A$3:C$333,3,FALSE),VLOOKUP(F168,classifications!I$2:K$28,3,FALSE))</f>
        <v>Urban with Significant Rural</v>
      </c>
      <c r="I168" s="422">
        <v>60</v>
      </c>
      <c r="J168" s="422">
        <v>0</v>
      </c>
      <c r="K168" s="422">
        <v>0</v>
      </c>
      <c r="L168" s="422">
        <v>60</v>
      </c>
      <c r="M168" s="251"/>
      <c r="N168" s="424">
        <v>80</v>
      </c>
      <c r="O168" s="422">
        <v>0</v>
      </c>
      <c r="P168" s="422">
        <v>0</v>
      </c>
      <c r="Q168" s="422">
        <v>80</v>
      </c>
      <c r="R168" s="403"/>
    </row>
    <row r="169" spans="1:18" ht="52.8" x14ac:dyDescent="0.3">
      <c r="A169" s="421"/>
      <c r="B169" s="421" t="s">
        <v>524</v>
      </c>
      <c r="C169" s="421" t="s">
        <v>525</v>
      </c>
      <c r="D169" s="421" t="s">
        <v>526</v>
      </c>
      <c r="E169" s="421"/>
      <c r="F169" s="421" t="s">
        <v>527</v>
      </c>
      <c r="G169" s="343" t="str">
        <f>VLOOKUP(F169,class!A$1:B$460,2,FALSE)</f>
        <v>Shire District</v>
      </c>
      <c r="H169" s="343" t="str">
        <f>IFERROR(VLOOKUP(F169,classifications!A$3:C$333,3,FALSE),VLOOKUP(F169,classifications!I$2:K$28,3,FALSE))</f>
        <v>Urban with Significant Rural</v>
      </c>
      <c r="I169" s="422">
        <v>420</v>
      </c>
      <c r="J169" s="422">
        <v>10</v>
      </c>
      <c r="K169" s="422">
        <v>0</v>
      </c>
      <c r="L169" s="422">
        <v>430</v>
      </c>
      <c r="M169" s="251"/>
      <c r="N169" s="424">
        <v>350</v>
      </c>
      <c r="O169" s="422">
        <v>20</v>
      </c>
      <c r="P169" s="422">
        <v>0</v>
      </c>
      <c r="Q169" s="422">
        <v>370</v>
      </c>
      <c r="R169" s="403"/>
    </row>
    <row r="170" spans="1:18" ht="39.6" x14ac:dyDescent="0.3">
      <c r="A170" s="421"/>
      <c r="B170" s="421" t="s">
        <v>528</v>
      </c>
      <c r="C170" s="421" t="s">
        <v>529</v>
      </c>
      <c r="D170" s="421" t="s">
        <v>530</v>
      </c>
      <c r="E170" s="421"/>
      <c r="F170" s="421" t="s">
        <v>531</v>
      </c>
      <c r="G170" s="343" t="str">
        <f>VLOOKUP(F170,class!A$1:B$460,2,FALSE)</f>
        <v>Shire District</v>
      </c>
      <c r="H170" s="343" t="str">
        <f>IFERROR(VLOOKUP(F170,classifications!A$3:C$333,3,FALSE),VLOOKUP(F170,classifications!I$2:K$28,3,FALSE))</f>
        <v>Predominantly Rural</v>
      </c>
      <c r="I170" s="422">
        <v>120</v>
      </c>
      <c r="J170" s="422">
        <v>10</v>
      </c>
      <c r="K170" s="422">
        <v>0</v>
      </c>
      <c r="L170" s="422">
        <v>130</v>
      </c>
      <c r="M170" s="251"/>
      <c r="N170" s="424">
        <v>120</v>
      </c>
      <c r="O170" s="422">
        <v>20</v>
      </c>
      <c r="P170" s="422">
        <v>0</v>
      </c>
      <c r="Q170" s="422">
        <v>130</v>
      </c>
      <c r="R170" s="403"/>
    </row>
    <row r="171" spans="1:18" ht="39.6" x14ac:dyDescent="0.3">
      <c r="A171" s="421"/>
      <c r="B171" s="421" t="s">
        <v>532</v>
      </c>
      <c r="C171" s="421" t="s">
        <v>533</v>
      </c>
      <c r="D171" s="421" t="s">
        <v>534</v>
      </c>
      <c r="E171" s="421"/>
      <c r="F171" s="421" t="s">
        <v>535</v>
      </c>
      <c r="G171" s="343" t="str">
        <f>VLOOKUP(F171,class!A$1:B$460,2,FALSE)</f>
        <v>Shire District</v>
      </c>
      <c r="H171" s="343" t="str">
        <f>IFERROR(VLOOKUP(F171,classifications!A$3:C$333,3,FALSE),VLOOKUP(F171,classifications!I$2:K$28,3,FALSE))</f>
        <v>Predominantly Rural</v>
      </c>
      <c r="I171" s="422">
        <v>170</v>
      </c>
      <c r="J171" s="422">
        <v>20</v>
      </c>
      <c r="K171" s="422">
        <v>0</v>
      </c>
      <c r="L171" s="422">
        <v>180</v>
      </c>
      <c r="M171" s="251"/>
      <c r="N171" s="424">
        <v>280</v>
      </c>
      <c r="O171" s="422">
        <v>50</v>
      </c>
      <c r="P171" s="422">
        <v>0</v>
      </c>
      <c r="Q171" s="422">
        <v>330</v>
      </c>
      <c r="R171" s="403"/>
    </row>
    <row r="172" spans="1:18" ht="39.6" x14ac:dyDescent="0.3">
      <c r="A172" s="421"/>
      <c r="B172" s="421" t="s">
        <v>536</v>
      </c>
      <c r="C172" s="421" t="s">
        <v>537</v>
      </c>
      <c r="D172" s="421" t="s">
        <v>538</v>
      </c>
      <c r="E172" s="421"/>
      <c r="F172" s="421" t="s">
        <v>539</v>
      </c>
      <c r="G172" s="343" t="str">
        <f>VLOOKUP(F172,class!A$1:B$460,2,FALSE)</f>
        <v>Shire District</v>
      </c>
      <c r="H172" s="343" t="str">
        <f>IFERROR(VLOOKUP(F172,classifications!A$3:C$333,3,FALSE),VLOOKUP(F172,classifications!I$2:K$28,3,FALSE))</f>
        <v>Predominantly Rural</v>
      </c>
      <c r="I172" s="422">
        <v>400</v>
      </c>
      <c r="J172" s="422">
        <v>30</v>
      </c>
      <c r="K172" s="422">
        <v>0</v>
      </c>
      <c r="L172" s="422">
        <v>420</v>
      </c>
      <c r="M172" s="251"/>
      <c r="N172" s="424">
        <v>310</v>
      </c>
      <c r="O172" s="422">
        <v>30</v>
      </c>
      <c r="P172" s="422">
        <v>0</v>
      </c>
      <c r="Q172" s="422">
        <v>330</v>
      </c>
      <c r="R172" s="403"/>
    </row>
    <row r="173" spans="1:18" x14ac:dyDescent="0.3">
      <c r="A173" s="421"/>
      <c r="B173" s="421"/>
      <c r="C173" s="421"/>
      <c r="D173" s="421"/>
      <c r="E173" s="421"/>
      <c r="F173" s="421"/>
      <c r="G173" s="421"/>
      <c r="H173" s="421"/>
      <c r="I173" s="251"/>
      <c r="J173" s="251"/>
      <c r="K173" s="251"/>
      <c r="L173" s="251"/>
      <c r="M173" s="251"/>
      <c r="N173" s="253"/>
      <c r="O173" s="251"/>
      <c r="P173" s="251"/>
      <c r="Q173" s="251"/>
      <c r="R173" s="403"/>
    </row>
    <row r="174" spans="1:18" ht="52.8" x14ac:dyDescent="0.3">
      <c r="A174" s="421"/>
      <c r="B174" s="421"/>
      <c r="C174" s="421"/>
      <c r="D174" s="421" t="s">
        <v>540</v>
      </c>
      <c r="E174" s="421" t="s">
        <v>541</v>
      </c>
      <c r="F174" s="421" t="s">
        <v>541</v>
      </c>
      <c r="G174" s="343" t="str">
        <f>VLOOKUP(F174,class!A$1:B$460,2,FALSE)</f>
        <v>Shire County</v>
      </c>
      <c r="H174" s="343" t="str">
        <f>IFERROR(VLOOKUP(F174,classifications!A$3:C$333,3,FALSE),VLOOKUP(F174,classifications!I$2:K$28,3,FALSE))</f>
        <v>Urban with Significant Rural</v>
      </c>
      <c r="I174" s="418">
        <v>3380</v>
      </c>
      <c r="J174" s="418">
        <v>340</v>
      </c>
      <c r="K174" s="418">
        <v>0</v>
      </c>
      <c r="L174" s="418">
        <v>3730</v>
      </c>
      <c r="M174" s="426"/>
      <c r="N174" s="419">
        <v>3240</v>
      </c>
      <c r="O174" s="418">
        <v>390</v>
      </c>
      <c r="P174" s="418">
        <v>0</v>
      </c>
      <c r="Q174" s="418">
        <v>3620</v>
      </c>
      <c r="R174" s="403"/>
    </row>
    <row r="175" spans="1:18" ht="39.6" x14ac:dyDescent="0.3">
      <c r="A175" s="421"/>
      <c r="B175" s="421" t="s">
        <v>542</v>
      </c>
      <c r="C175" s="421" t="s">
        <v>543</v>
      </c>
      <c r="D175" s="421" t="s">
        <v>544</v>
      </c>
      <c r="E175" s="421"/>
      <c r="F175" s="421" t="s">
        <v>545</v>
      </c>
      <c r="G175" s="343" t="str">
        <f>VLOOKUP(F175,class!A$1:B$460,2,FALSE)</f>
        <v>Shire District</v>
      </c>
      <c r="H175" s="343" t="str">
        <f>IFERROR(VLOOKUP(F175,classifications!A$3:C$333,3,FALSE),VLOOKUP(F175,classifications!I$2:K$28,3,FALSE))</f>
        <v>Predominantly Urban</v>
      </c>
      <c r="I175" s="422">
        <v>740</v>
      </c>
      <c r="J175" s="422">
        <v>160</v>
      </c>
      <c r="K175" s="422">
        <v>0</v>
      </c>
      <c r="L175" s="422">
        <v>900</v>
      </c>
      <c r="M175" s="251"/>
      <c r="N175" s="424">
        <v>540</v>
      </c>
      <c r="O175" s="422">
        <v>60</v>
      </c>
      <c r="P175" s="422">
        <v>0</v>
      </c>
      <c r="Q175" s="422">
        <v>590</v>
      </c>
      <c r="R175" s="403"/>
    </row>
    <row r="176" spans="1:18" ht="52.8" x14ac:dyDescent="0.3">
      <c r="A176" s="421"/>
      <c r="B176" s="421" t="s">
        <v>546</v>
      </c>
      <c r="C176" s="421" t="s">
        <v>547</v>
      </c>
      <c r="D176" s="421" t="s">
        <v>548</v>
      </c>
      <c r="E176" s="421"/>
      <c r="F176" s="421" t="s">
        <v>549</v>
      </c>
      <c r="G176" s="343" t="str">
        <f>VLOOKUP(F176,class!A$1:B$460,2,FALSE)</f>
        <v>Shire District</v>
      </c>
      <c r="H176" s="343" t="str">
        <f>IFERROR(VLOOKUP(F176,classifications!A$3:C$333,3,FALSE),VLOOKUP(F176,classifications!I$2:K$28,3,FALSE))</f>
        <v>Urban with Significant Rural</v>
      </c>
      <c r="I176" s="422">
        <v>460</v>
      </c>
      <c r="J176" s="422">
        <v>0</v>
      </c>
      <c r="K176" s="422">
        <v>0</v>
      </c>
      <c r="L176" s="422">
        <v>460</v>
      </c>
      <c r="M176" s="251"/>
      <c r="N176" s="424">
        <v>470</v>
      </c>
      <c r="O176" s="422">
        <v>0</v>
      </c>
      <c r="P176" s="422">
        <v>0</v>
      </c>
      <c r="Q176" s="422">
        <v>480</v>
      </c>
      <c r="R176" s="403"/>
    </row>
    <row r="177" spans="1:18" ht="39.6" x14ac:dyDescent="0.3">
      <c r="A177" s="421"/>
      <c r="B177" s="421" t="s">
        <v>550</v>
      </c>
      <c r="C177" s="421" t="s">
        <v>551</v>
      </c>
      <c r="D177" s="421" t="s">
        <v>552</v>
      </c>
      <c r="E177" s="421"/>
      <c r="F177" s="421" t="s">
        <v>553</v>
      </c>
      <c r="G177" s="343" t="str">
        <f>VLOOKUP(F177,class!A$1:B$460,2,FALSE)</f>
        <v>Shire District</v>
      </c>
      <c r="H177" s="343" t="str">
        <f>IFERROR(VLOOKUP(F177,classifications!A$3:C$333,3,FALSE),VLOOKUP(F177,classifications!I$2:K$28,3,FALSE))</f>
        <v>Predominantly Urban</v>
      </c>
      <c r="I177" s="422">
        <v>300</v>
      </c>
      <c r="J177" s="422">
        <v>20</v>
      </c>
      <c r="K177" s="422">
        <v>0</v>
      </c>
      <c r="L177" s="422">
        <v>330</v>
      </c>
      <c r="M177" s="251"/>
      <c r="N177" s="424">
        <v>260</v>
      </c>
      <c r="O177" s="422">
        <v>50</v>
      </c>
      <c r="P177" s="422">
        <v>0</v>
      </c>
      <c r="Q177" s="422">
        <v>310</v>
      </c>
      <c r="R177" s="403"/>
    </row>
    <row r="178" spans="1:18" ht="39.6" x14ac:dyDescent="0.3">
      <c r="A178" s="421"/>
      <c r="B178" s="421" t="s">
        <v>554</v>
      </c>
      <c r="C178" s="421" t="s">
        <v>555</v>
      </c>
      <c r="D178" s="421" t="s">
        <v>556</v>
      </c>
      <c r="E178" s="421"/>
      <c r="F178" s="421" t="s">
        <v>557</v>
      </c>
      <c r="G178" s="343" t="str">
        <f>VLOOKUP(F178,class!A$1:B$460,2,FALSE)</f>
        <v>Shire District</v>
      </c>
      <c r="H178" s="343" t="str">
        <f>IFERROR(VLOOKUP(F178,classifications!A$3:C$333,3,FALSE),VLOOKUP(F178,classifications!I$2:K$28,3,FALSE))</f>
        <v>Predominantly Rural</v>
      </c>
      <c r="I178" s="422">
        <v>120</v>
      </c>
      <c r="J178" s="422">
        <v>20</v>
      </c>
      <c r="K178" s="422">
        <v>0</v>
      </c>
      <c r="L178" s="422">
        <v>140</v>
      </c>
      <c r="M178" s="251"/>
      <c r="N178" s="424">
        <v>170</v>
      </c>
      <c r="O178" s="422">
        <v>10</v>
      </c>
      <c r="P178" s="422">
        <v>0</v>
      </c>
      <c r="Q178" s="422">
        <v>180</v>
      </c>
      <c r="R178" s="403"/>
    </row>
    <row r="179" spans="1:18" ht="39.6" x14ac:dyDescent="0.3">
      <c r="A179" s="421"/>
      <c r="B179" s="421" t="s">
        <v>558</v>
      </c>
      <c r="C179" s="421" t="s">
        <v>559</v>
      </c>
      <c r="D179" s="421" t="s">
        <v>560</v>
      </c>
      <c r="E179" s="421"/>
      <c r="F179" s="421" t="s">
        <v>561</v>
      </c>
      <c r="G179" s="343" t="str">
        <f>VLOOKUP(F179,class!A$1:B$460,2,FALSE)</f>
        <v>Shire District</v>
      </c>
      <c r="H179" s="343" t="str">
        <f>IFERROR(VLOOKUP(F179,classifications!A$3:C$333,3,FALSE),VLOOKUP(F179,classifications!I$2:K$28,3,FALSE))</f>
        <v>Predominantly Urban</v>
      </c>
      <c r="I179" s="423">
        <v>60</v>
      </c>
      <c r="J179" s="423">
        <v>0</v>
      </c>
      <c r="K179" s="423">
        <v>0</v>
      </c>
      <c r="L179" s="423">
        <v>60</v>
      </c>
      <c r="M179" s="251"/>
      <c r="N179" s="425">
        <v>200</v>
      </c>
      <c r="O179" s="423">
        <v>20</v>
      </c>
      <c r="P179" s="423">
        <v>0</v>
      </c>
      <c r="Q179" s="423">
        <v>230</v>
      </c>
      <c r="R179" s="403"/>
    </row>
    <row r="180" spans="1:18" ht="39.6" x14ac:dyDescent="0.3">
      <c r="A180" s="421"/>
      <c r="B180" s="421" t="s">
        <v>562</v>
      </c>
      <c r="C180" s="421" t="s">
        <v>563</v>
      </c>
      <c r="D180" s="421" t="s">
        <v>564</v>
      </c>
      <c r="E180" s="421"/>
      <c r="F180" s="421" t="s">
        <v>565</v>
      </c>
      <c r="G180" s="343" t="str">
        <f>VLOOKUP(F180,class!A$1:B$460,2,FALSE)</f>
        <v>Shire District</v>
      </c>
      <c r="H180" s="343" t="str">
        <f>IFERROR(VLOOKUP(F180,classifications!A$3:C$333,3,FALSE),VLOOKUP(F180,classifications!I$2:K$28,3,FALSE))</f>
        <v>Predominantly Rural</v>
      </c>
      <c r="I180" s="423">
        <v>200</v>
      </c>
      <c r="J180" s="423">
        <v>20</v>
      </c>
      <c r="K180" s="423">
        <v>0</v>
      </c>
      <c r="L180" s="423">
        <v>220</v>
      </c>
      <c r="M180" s="251"/>
      <c r="N180" s="424">
        <v>330</v>
      </c>
      <c r="O180" s="422">
        <v>40</v>
      </c>
      <c r="P180" s="422">
        <v>0</v>
      </c>
      <c r="Q180" s="422">
        <v>360</v>
      </c>
      <c r="R180" s="403"/>
    </row>
    <row r="181" spans="1:18" ht="52.8" x14ac:dyDescent="0.3">
      <c r="A181" s="421"/>
      <c r="B181" s="421" t="s">
        <v>566</v>
      </c>
      <c r="C181" s="421" t="s">
        <v>567</v>
      </c>
      <c r="D181" s="421" t="s">
        <v>568</v>
      </c>
      <c r="E181" s="421"/>
      <c r="F181" s="421" t="s">
        <v>569</v>
      </c>
      <c r="G181" s="343" t="str">
        <f>VLOOKUP(F181,class!A$1:B$460,2,FALSE)</f>
        <v>Shire District</v>
      </c>
      <c r="H181" s="343" t="str">
        <f>IFERROR(VLOOKUP(F181,classifications!A$3:C$333,3,FALSE),VLOOKUP(F181,classifications!I$2:K$28,3,FALSE))</f>
        <v>Predominantly Urban</v>
      </c>
      <c r="I181" s="422">
        <v>380</v>
      </c>
      <c r="J181" s="422">
        <v>10</v>
      </c>
      <c r="K181" s="422">
        <v>0</v>
      </c>
      <c r="L181" s="422">
        <v>390</v>
      </c>
      <c r="M181" s="251"/>
      <c r="N181" s="424">
        <v>370</v>
      </c>
      <c r="O181" s="422">
        <v>60</v>
      </c>
      <c r="P181" s="422">
        <v>0</v>
      </c>
      <c r="Q181" s="422">
        <v>420</v>
      </c>
      <c r="R181" s="403"/>
    </row>
    <row r="182" spans="1:18" ht="52.8" x14ac:dyDescent="0.3">
      <c r="A182" s="421"/>
      <c r="B182" s="421" t="s">
        <v>570</v>
      </c>
      <c r="C182" s="421" t="s">
        <v>571</v>
      </c>
      <c r="D182" s="421" t="s">
        <v>572</v>
      </c>
      <c r="E182" s="421"/>
      <c r="F182" s="421" t="s">
        <v>573</v>
      </c>
      <c r="G182" s="343" t="str">
        <f>VLOOKUP(F182,class!A$1:B$460,2,FALSE)</f>
        <v>Shire District</v>
      </c>
      <c r="H182" s="343" t="str">
        <f>IFERROR(VLOOKUP(F182,classifications!A$3:C$333,3,FALSE),VLOOKUP(F182,classifications!I$2:K$28,3,FALSE))</f>
        <v>Urban with Significant Rural</v>
      </c>
      <c r="I182" s="422">
        <v>1120</v>
      </c>
      <c r="J182" s="422">
        <v>110</v>
      </c>
      <c r="K182" s="422">
        <v>0</v>
      </c>
      <c r="L182" s="422">
        <v>1230</v>
      </c>
      <c r="M182" s="251"/>
      <c r="N182" s="424">
        <v>910</v>
      </c>
      <c r="O182" s="422">
        <v>140</v>
      </c>
      <c r="P182" s="422">
        <v>0</v>
      </c>
      <c r="Q182" s="422">
        <v>1060</v>
      </c>
      <c r="R182" s="403"/>
    </row>
    <row r="183" spans="1:18" x14ac:dyDescent="0.3">
      <c r="A183" s="421"/>
      <c r="B183" s="421"/>
      <c r="C183" s="421"/>
      <c r="D183" s="421"/>
      <c r="E183" s="421"/>
      <c r="F183" s="421"/>
      <c r="G183" s="421"/>
      <c r="H183" s="421"/>
      <c r="I183" s="251"/>
      <c r="J183" s="251"/>
      <c r="K183" s="251"/>
      <c r="L183" s="251"/>
      <c r="M183" s="251"/>
      <c r="N183" s="253"/>
      <c r="O183" s="251"/>
      <c r="P183" s="251"/>
      <c r="Q183" s="251"/>
      <c r="R183" s="403"/>
    </row>
    <row r="184" spans="1:18" ht="39.6" x14ac:dyDescent="0.3">
      <c r="A184" s="421"/>
      <c r="B184" s="421"/>
      <c r="C184" s="421"/>
      <c r="D184" s="421" t="s">
        <v>574</v>
      </c>
      <c r="E184" s="421" t="s">
        <v>575</v>
      </c>
      <c r="F184" s="421" t="s">
        <v>575</v>
      </c>
      <c r="G184" s="343" t="str">
        <f>VLOOKUP(F184,class!A$1:B$460,2,FALSE)</f>
        <v>Shire County</v>
      </c>
      <c r="H184" s="343" t="str">
        <f>IFERROR(VLOOKUP(F184,classifications!A$3:C$333,3,FALSE),VLOOKUP(F184,classifications!I$2:K$28,3,FALSE))</f>
        <v>Predominantly Rural</v>
      </c>
      <c r="I184" s="418">
        <v>3220</v>
      </c>
      <c r="J184" s="418">
        <v>830</v>
      </c>
      <c r="K184" s="418">
        <v>0</v>
      </c>
      <c r="L184" s="418">
        <v>4050</v>
      </c>
      <c r="M184" s="426"/>
      <c r="N184" s="419">
        <v>3240</v>
      </c>
      <c r="O184" s="418">
        <v>640</v>
      </c>
      <c r="P184" s="418">
        <v>10</v>
      </c>
      <c r="Q184" s="418">
        <v>3890</v>
      </c>
      <c r="R184" s="403"/>
    </row>
    <row r="185" spans="1:18" ht="39.6" x14ac:dyDescent="0.3">
      <c r="A185" s="421"/>
      <c r="B185" s="421" t="s">
        <v>576</v>
      </c>
      <c r="C185" s="421" t="s">
        <v>577</v>
      </c>
      <c r="D185" s="421" t="s">
        <v>578</v>
      </c>
      <c r="E185" s="421"/>
      <c r="F185" s="421" t="s">
        <v>579</v>
      </c>
      <c r="G185" s="343" t="str">
        <f>VLOOKUP(F185,class!A$1:B$460,2,FALSE)</f>
        <v>Shire District</v>
      </c>
      <c r="H185" s="343" t="str">
        <f>IFERROR(VLOOKUP(F185,classifications!A$3:C$333,3,FALSE),VLOOKUP(F185,classifications!I$2:K$28,3,FALSE))</f>
        <v>Predominantly Rural</v>
      </c>
      <c r="I185" s="422">
        <v>730</v>
      </c>
      <c r="J185" s="422">
        <v>100</v>
      </c>
      <c r="K185" s="422">
        <v>0</v>
      </c>
      <c r="L185" s="422">
        <v>830</v>
      </c>
      <c r="M185" s="251"/>
      <c r="N185" s="424">
        <v>710</v>
      </c>
      <c r="O185" s="422">
        <v>140</v>
      </c>
      <c r="P185" s="422">
        <v>0</v>
      </c>
      <c r="Q185" s="422">
        <v>850</v>
      </c>
      <c r="R185" s="403"/>
    </row>
    <row r="186" spans="1:18" ht="39.6" x14ac:dyDescent="0.3">
      <c r="A186" s="421"/>
      <c r="B186" s="421" t="s">
        <v>580</v>
      </c>
      <c r="C186" s="421" t="s">
        <v>581</v>
      </c>
      <c r="D186" s="421" t="s">
        <v>582</v>
      </c>
      <c r="E186" s="421"/>
      <c r="F186" s="421" t="s">
        <v>583</v>
      </c>
      <c r="G186" s="343" t="str">
        <f>VLOOKUP(F186,class!A$1:B$460,2,FALSE)</f>
        <v>Shire District</v>
      </c>
      <c r="H186" s="343" t="str">
        <f>IFERROR(VLOOKUP(F186,classifications!A$3:C$333,3,FALSE),VLOOKUP(F186,classifications!I$2:K$28,3,FALSE))</f>
        <v>Predominantly Urban</v>
      </c>
      <c r="I186" s="422">
        <v>270</v>
      </c>
      <c r="J186" s="422">
        <v>140</v>
      </c>
      <c r="K186" s="422">
        <v>0</v>
      </c>
      <c r="L186" s="422">
        <v>410</v>
      </c>
      <c r="M186" s="251"/>
      <c r="N186" s="424">
        <v>520</v>
      </c>
      <c r="O186" s="422">
        <v>120</v>
      </c>
      <c r="P186" s="422">
        <v>10</v>
      </c>
      <c r="Q186" s="422">
        <v>650</v>
      </c>
      <c r="R186" s="403"/>
    </row>
    <row r="187" spans="1:18" ht="39.6" x14ac:dyDescent="0.3">
      <c r="A187" s="421"/>
      <c r="B187" s="421" t="s">
        <v>584</v>
      </c>
      <c r="C187" s="421" t="s">
        <v>585</v>
      </c>
      <c r="D187" s="421" t="s">
        <v>586</v>
      </c>
      <c r="E187" s="421"/>
      <c r="F187" s="421" t="s">
        <v>587</v>
      </c>
      <c r="G187" s="343" t="str">
        <f>VLOOKUP(F187,class!A$1:B$460,2,FALSE)</f>
        <v>Shire District</v>
      </c>
      <c r="H187" s="343" t="str">
        <f>IFERROR(VLOOKUP(F187,classifications!A$3:C$333,3,FALSE),VLOOKUP(F187,classifications!I$2:K$28,3,FALSE))</f>
        <v>Predominantly Rural</v>
      </c>
      <c r="I187" s="422">
        <v>330</v>
      </c>
      <c r="J187" s="422">
        <v>70</v>
      </c>
      <c r="K187" s="422">
        <v>0</v>
      </c>
      <c r="L187" s="422">
        <v>400</v>
      </c>
      <c r="M187" s="251"/>
      <c r="N187" s="424">
        <v>150</v>
      </c>
      <c r="O187" s="422">
        <v>20</v>
      </c>
      <c r="P187" s="422">
        <v>0</v>
      </c>
      <c r="Q187" s="422">
        <v>170</v>
      </c>
      <c r="R187" s="403"/>
    </row>
    <row r="188" spans="1:18" ht="39.6" x14ac:dyDescent="0.3">
      <c r="A188" s="421"/>
      <c r="B188" s="421" t="s">
        <v>588</v>
      </c>
      <c r="C188" s="421" t="s">
        <v>589</v>
      </c>
      <c r="D188" s="421" t="s">
        <v>590</v>
      </c>
      <c r="E188" s="421"/>
      <c r="F188" s="421" t="s">
        <v>591</v>
      </c>
      <c r="G188" s="343" t="str">
        <f>VLOOKUP(F188,class!A$1:B$460,2,FALSE)</f>
        <v>Shire District</v>
      </c>
      <c r="H188" s="343" t="str">
        <f>IFERROR(VLOOKUP(F188,classifications!A$3:C$333,3,FALSE),VLOOKUP(F188,classifications!I$2:K$28,3,FALSE))</f>
        <v>Predominantly Rural</v>
      </c>
      <c r="I188" s="422">
        <v>180</v>
      </c>
      <c r="J188" s="422">
        <v>30</v>
      </c>
      <c r="K188" s="422">
        <v>0</v>
      </c>
      <c r="L188" s="422">
        <v>210</v>
      </c>
      <c r="M188" s="251"/>
      <c r="N188" s="424">
        <v>270</v>
      </c>
      <c r="O188" s="422">
        <v>50</v>
      </c>
      <c r="P188" s="422">
        <v>0</v>
      </c>
      <c r="Q188" s="422">
        <v>320</v>
      </c>
      <c r="R188" s="403"/>
    </row>
    <row r="189" spans="1:18" ht="39.6" x14ac:dyDescent="0.3">
      <c r="A189" s="421"/>
      <c r="B189" s="421" t="s">
        <v>592</v>
      </c>
      <c r="C189" s="421" t="s">
        <v>593</v>
      </c>
      <c r="D189" s="421" t="s">
        <v>594</v>
      </c>
      <c r="E189" s="421"/>
      <c r="F189" s="421" t="s">
        <v>595</v>
      </c>
      <c r="G189" s="343" t="str">
        <f>VLOOKUP(F189,class!A$1:B$460,2,FALSE)</f>
        <v>Shire District</v>
      </c>
      <c r="H189" s="343" t="str">
        <f>IFERROR(VLOOKUP(F189,classifications!A$3:C$333,3,FALSE),VLOOKUP(F189,classifications!I$2:K$28,3,FALSE))</f>
        <v>Predominantly Rural</v>
      </c>
      <c r="I189" s="422">
        <v>600</v>
      </c>
      <c r="J189" s="422">
        <v>190</v>
      </c>
      <c r="K189" s="422">
        <v>0</v>
      </c>
      <c r="L189" s="422">
        <v>790</v>
      </c>
      <c r="M189" s="251"/>
      <c r="N189" s="424">
        <v>420</v>
      </c>
      <c r="O189" s="422">
        <v>150</v>
      </c>
      <c r="P189" s="422">
        <v>0</v>
      </c>
      <c r="Q189" s="422">
        <v>570</v>
      </c>
      <c r="R189" s="403"/>
    </row>
    <row r="190" spans="1:18" ht="39.6" x14ac:dyDescent="0.3">
      <c r="A190" s="421"/>
      <c r="B190" s="421" t="s">
        <v>596</v>
      </c>
      <c r="C190" s="421" t="s">
        <v>597</v>
      </c>
      <c r="D190" s="421" t="s">
        <v>598</v>
      </c>
      <c r="E190" s="421"/>
      <c r="F190" s="421" t="s">
        <v>599</v>
      </c>
      <c r="G190" s="343" t="str">
        <f>VLOOKUP(F190,class!A$1:B$460,2,FALSE)</f>
        <v>Shire District</v>
      </c>
      <c r="H190" s="343" t="str">
        <f>IFERROR(VLOOKUP(F190,classifications!A$3:C$333,3,FALSE),VLOOKUP(F190,classifications!I$2:K$28,3,FALSE))</f>
        <v>Predominantly Rural</v>
      </c>
      <c r="I190" s="422">
        <v>440</v>
      </c>
      <c r="J190" s="422">
        <v>140</v>
      </c>
      <c r="K190" s="422">
        <v>0</v>
      </c>
      <c r="L190" s="422">
        <v>570</v>
      </c>
      <c r="M190" s="251"/>
      <c r="N190" s="424">
        <v>670</v>
      </c>
      <c r="O190" s="422">
        <v>100</v>
      </c>
      <c r="P190" s="422">
        <v>0</v>
      </c>
      <c r="Q190" s="422">
        <v>760</v>
      </c>
      <c r="R190" s="403"/>
    </row>
    <row r="191" spans="1:18" ht="39.6" x14ac:dyDescent="0.3">
      <c r="A191" s="421"/>
      <c r="B191" s="421" t="s">
        <v>600</v>
      </c>
      <c r="C191" s="421" t="s">
        <v>601</v>
      </c>
      <c r="D191" s="421" t="s">
        <v>602</v>
      </c>
      <c r="E191" s="421"/>
      <c r="F191" s="421" t="s">
        <v>603</v>
      </c>
      <c r="G191" s="343" t="str">
        <f>VLOOKUP(F191,class!A$1:B$460,2,FALSE)</f>
        <v>Shire District</v>
      </c>
      <c r="H191" s="343" t="str">
        <f>IFERROR(VLOOKUP(F191,classifications!A$3:C$333,3,FALSE),VLOOKUP(F191,classifications!I$2:K$28,3,FALSE))</f>
        <v>Predominantly Rural</v>
      </c>
      <c r="I191" s="423">
        <v>430</v>
      </c>
      <c r="J191" s="423">
        <v>90</v>
      </c>
      <c r="K191" s="423">
        <v>0</v>
      </c>
      <c r="L191" s="423">
        <v>520</v>
      </c>
      <c r="M191" s="251"/>
      <c r="N191" s="425">
        <v>230</v>
      </c>
      <c r="O191" s="423">
        <v>10</v>
      </c>
      <c r="P191" s="423">
        <v>0</v>
      </c>
      <c r="Q191" s="423">
        <v>250</v>
      </c>
      <c r="R191" s="403"/>
    </row>
    <row r="192" spans="1:18" ht="39.6" x14ac:dyDescent="0.3">
      <c r="A192" s="421"/>
      <c r="B192" s="421" t="s">
        <v>604</v>
      </c>
      <c r="C192" s="421" t="s">
        <v>605</v>
      </c>
      <c r="D192" s="421" t="s">
        <v>606</v>
      </c>
      <c r="E192" s="421"/>
      <c r="F192" s="421" t="s">
        <v>607</v>
      </c>
      <c r="G192" s="343" t="str">
        <f>VLOOKUP(F192,class!A$1:B$460,2,FALSE)</f>
        <v>Shire District</v>
      </c>
      <c r="H192" s="343" t="str">
        <f>IFERROR(VLOOKUP(F192,classifications!A$3:C$333,3,FALSE),VLOOKUP(F192,classifications!I$2:K$28,3,FALSE))</f>
        <v>Predominantly Rural</v>
      </c>
      <c r="I192" s="422">
        <v>240</v>
      </c>
      <c r="J192" s="422">
        <v>80</v>
      </c>
      <c r="K192" s="422">
        <v>0</v>
      </c>
      <c r="L192" s="422">
        <v>320</v>
      </c>
      <c r="M192" s="251"/>
      <c r="N192" s="424">
        <v>270</v>
      </c>
      <c r="O192" s="422">
        <v>50</v>
      </c>
      <c r="P192" s="422">
        <v>0</v>
      </c>
      <c r="Q192" s="422">
        <v>320</v>
      </c>
      <c r="R192" s="403"/>
    </row>
    <row r="193" spans="1:18" x14ac:dyDescent="0.3">
      <c r="A193" s="421"/>
      <c r="B193" s="421"/>
      <c r="C193" s="421"/>
      <c r="D193" s="421"/>
      <c r="E193" s="421"/>
      <c r="F193" s="421"/>
      <c r="G193" s="421"/>
      <c r="H193" s="421"/>
      <c r="I193" s="251"/>
      <c r="J193" s="251"/>
      <c r="K193" s="251"/>
      <c r="L193" s="251"/>
      <c r="M193" s="251"/>
      <c r="N193" s="253"/>
      <c r="O193" s="251"/>
      <c r="P193" s="251"/>
      <c r="Q193" s="251"/>
      <c r="R193" s="403"/>
    </row>
    <row r="194" spans="1:18" ht="52.8" x14ac:dyDescent="0.3">
      <c r="A194" s="421"/>
      <c r="B194" s="421"/>
      <c r="C194" s="421"/>
      <c r="D194" s="421" t="s">
        <v>634</v>
      </c>
      <c r="E194" s="421" t="s">
        <v>635</v>
      </c>
      <c r="F194" s="421" t="s">
        <v>635</v>
      </c>
      <c r="G194" s="343" t="str">
        <f>VLOOKUP(F194,class!A$1:B$460,2,FALSE)</f>
        <v>Shire County</v>
      </c>
      <c r="H194" s="343" t="str">
        <f>IFERROR(VLOOKUP(F194,classifications!A$3:C$333,3,FALSE),VLOOKUP(F194,classifications!I$2:K$28,3,FALSE))</f>
        <v>Urban with Significant Rural</v>
      </c>
      <c r="I194" s="418">
        <v>1360</v>
      </c>
      <c r="J194" s="418">
        <v>400</v>
      </c>
      <c r="K194" s="418">
        <v>0</v>
      </c>
      <c r="L194" s="418">
        <v>1770</v>
      </c>
      <c r="M194" s="426"/>
      <c r="N194" s="419">
        <v>1050</v>
      </c>
      <c r="O194" s="418">
        <v>420</v>
      </c>
      <c r="P194" s="418">
        <v>0</v>
      </c>
      <c r="Q194" s="418">
        <v>1460</v>
      </c>
      <c r="R194" s="403"/>
    </row>
    <row r="195" spans="1:18" ht="39.6" x14ac:dyDescent="0.3">
      <c r="A195" s="421"/>
      <c r="B195" s="421" t="s">
        <v>636</v>
      </c>
      <c r="C195" s="421" t="s">
        <v>637</v>
      </c>
      <c r="D195" s="421" t="s">
        <v>638</v>
      </c>
      <c r="E195" s="421"/>
      <c r="F195" s="421" t="s">
        <v>639</v>
      </c>
      <c r="G195" s="343" t="str">
        <f>VLOOKUP(F195,class!A$1:B$460,2,FALSE)</f>
        <v>Shire District</v>
      </c>
      <c r="H195" s="343" t="str">
        <f>IFERROR(VLOOKUP(F195,classifications!A$3:C$333,3,FALSE),VLOOKUP(F195,classifications!I$2:K$28,3,FALSE))</f>
        <v>Predominantly Urban</v>
      </c>
      <c r="I195" s="423">
        <v>50</v>
      </c>
      <c r="J195" s="423">
        <v>0</v>
      </c>
      <c r="K195" s="423">
        <v>0</v>
      </c>
      <c r="L195" s="423">
        <v>50</v>
      </c>
      <c r="M195" s="251"/>
      <c r="N195" s="425">
        <v>70</v>
      </c>
      <c r="O195" s="423">
        <v>0</v>
      </c>
      <c r="P195" s="423">
        <v>0</v>
      </c>
      <c r="Q195" s="423">
        <v>70</v>
      </c>
      <c r="R195" s="403"/>
    </row>
    <row r="196" spans="1:18" ht="39.6" x14ac:dyDescent="0.3">
      <c r="A196" s="421"/>
      <c r="B196" s="421" t="s">
        <v>640</v>
      </c>
      <c r="C196" s="421" t="s">
        <v>641</v>
      </c>
      <c r="D196" s="421" t="s">
        <v>642</v>
      </c>
      <c r="E196" s="421"/>
      <c r="F196" s="421" t="s">
        <v>643</v>
      </c>
      <c r="G196" s="343" t="str">
        <f>VLOOKUP(F196,class!A$1:B$460,2,FALSE)</f>
        <v>Shire District</v>
      </c>
      <c r="H196" s="343" t="str">
        <f>IFERROR(VLOOKUP(F196,classifications!A$3:C$333,3,FALSE),VLOOKUP(F196,classifications!I$2:K$28,3,FALSE))</f>
        <v>Predominantly Urban</v>
      </c>
      <c r="I196" s="422">
        <v>260</v>
      </c>
      <c r="J196" s="422">
        <v>110</v>
      </c>
      <c r="K196" s="422">
        <v>0</v>
      </c>
      <c r="L196" s="422">
        <v>370</v>
      </c>
      <c r="M196" s="251"/>
      <c r="N196" s="424">
        <v>20</v>
      </c>
      <c r="O196" s="422">
        <v>0</v>
      </c>
      <c r="P196" s="422">
        <v>0</v>
      </c>
      <c r="Q196" s="422">
        <v>20</v>
      </c>
      <c r="R196" s="403"/>
    </row>
    <row r="197" spans="1:18" ht="52.8" x14ac:dyDescent="0.3">
      <c r="A197" s="421"/>
      <c r="B197" s="421" t="s">
        <v>644</v>
      </c>
      <c r="C197" s="421" t="s">
        <v>645</v>
      </c>
      <c r="D197" s="421" t="s">
        <v>646</v>
      </c>
      <c r="E197" s="421"/>
      <c r="F197" s="421" t="s">
        <v>647</v>
      </c>
      <c r="G197" s="343" t="str">
        <f>VLOOKUP(F197,class!A$1:B$460,2,FALSE)</f>
        <v>Shire District</v>
      </c>
      <c r="H197" s="343" t="str">
        <f>IFERROR(VLOOKUP(F197,classifications!A$3:C$333,3,FALSE),VLOOKUP(F197,classifications!I$2:K$28,3,FALSE))</f>
        <v>Urban with Significant Rural</v>
      </c>
      <c r="I197" s="422">
        <v>220</v>
      </c>
      <c r="J197" s="422">
        <v>90</v>
      </c>
      <c r="K197" s="422">
        <v>0</v>
      </c>
      <c r="L197" s="422">
        <v>310</v>
      </c>
      <c r="M197" s="251"/>
      <c r="N197" s="424">
        <v>340</v>
      </c>
      <c r="O197" s="422">
        <v>190</v>
      </c>
      <c r="P197" s="422">
        <v>0</v>
      </c>
      <c r="Q197" s="422">
        <v>520</v>
      </c>
      <c r="R197" s="403"/>
    </row>
    <row r="198" spans="1:18" ht="39.6" x14ac:dyDescent="0.3">
      <c r="A198" s="421"/>
      <c r="B198" s="421" t="s">
        <v>648</v>
      </c>
      <c r="C198" s="421" t="s">
        <v>649</v>
      </c>
      <c r="D198" s="421" t="s">
        <v>650</v>
      </c>
      <c r="E198" s="421"/>
      <c r="F198" s="421" t="s">
        <v>651</v>
      </c>
      <c r="G198" s="343" t="str">
        <f>VLOOKUP(F198,class!A$1:B$460,2,FALSE)</f>
        <v>Shire District</v>
      </c>
      <c r="H198" s="343" t="str">
        <f>IFERROR(VLOOKUP(F198,classifications!A$3:C$333,3,FALSE),VLOOKUP(F198,classifications!I$2:K$28,3,FALSE))</f>
        <v>Predominantly Rural</v>
      </c>
      <c r="I198" s="422">
        <v>130</v>
      </c>
      <c r="J198" s="422">
        <v>50</v>
      </c>
      <c r="K198" s="422">
        <v>0</v>
      </c>
      <c r="L198" s="422">
        <v>180</v>
      </c>
      <c r="M198" s="251"/>
      <c r="N198" s="424">
        <v>160</v>
      </c>
      <c r="O198" s="422">
        <v>100</v>
      </c>
      <c r="P198" s="422">
        <v>0</v>
      </c>
      <c r="Q198" s="422">
        <v>260</v>
      </c>
      <c r="R198" s="403"/>
    </row>
    <row r="199" spans="1:18" ht="39.6" x14ac:dyDescent="0.3">
      <c r="A199" s="421"/>
      <c r="B199" s="421" t="s">
        <v>652</v>
      </c>
      <c r="C199" s="421" t="s">
        <v>653</v>
      </c>
      <c r="D199" s="421" t="s">
        <v>654</v>
      </c>
      <c r="E199" s="421"/>
      <c r="F199" s="421" t="s">
        <v>655</v>
      </c>
      <c r="G199" s="343" t="str">
        <f>VLOOKUP(F199,class!A$1:B$460,2,FALSE)</f>
        <v>Shire District</v>
      </c>
      <c r="H199" s="343" t="str">
        <f>IFERROR(VLOOKUP(F199,classifications!A$3:C$333,3,FALSE),VLOOKUP(F199,classifications!I$2:K$28,3,FALSE))</f>
        <v>Predominantly Rural</v>
      </c>
      <c r="I199" s="422">
        <v>690</v>
      </c>
      <c r="J199" s="422">
        <v>160</v>
      </c>
      <c r="K199" s="422">
        <v>0</v>
      </c>
      <c r="L199" s="422">
        <v>850</v>
      </c>
      <c r="M199" s="251"/>
      <c r="N199" s="424">
        <v>470</v>
      </c>
      <c r="O199" s="422">
        <v>130</v>
      </c>
      <c r="P199" s="422">
        <v>0</v>
      </c>
      <c r="Q199" s="422">
        <v>600</v>
      </c>
      <c r="R199" s="403"/>
    </row>
    <row r="200" spans="1:18" x14ac:dyDescent="0.3">
      <c r="A200" s="421"/>
      <c r="B200" s="421"/>
      <c r="C200" s="421"/>
      <c r="D200" s="421"/>
      <c r="E200" s="421"/>
      <c r="F200" s="421"/>
      <c r="G200" s="421"/>
      <c r="H200" s="421"/>
      <c r="I200" s="251"/>
      <c r="J200" s="251"/>
      <c r="K200" s="251"/>
      <c r="L200" s="251"/>
      <c r="M200" s="251"/>
      <c r="N200" s="253"/>
      <c r="O200" s="251"/>
      <c r="P200" s="251"/>
      <c r="Q200" s="251"/>
      <c r="R200" s="403"/>
    </row>
    <row r="201" spans="1:18" ht="52.8" x14ac:dyDescent="0.3">
      <c r="A201" s="421"/>
      <c r="B201" s="421"/>
      <c r="C201" s="421"/>
      <c r="D201" s="421" t="s">
        <v>656</v>
      </c>
      <c r="E201" s="421" t="s">
        <v>657</v>
      </c>
      <c r="F201" s="421" t="s">
        <v>657</v>
      </c>
      <c r="G201" s="343" t="str">
        <f>VLOOKUP(F201,class!A$1:B$460,2,FALSE)</f>
        <v>Shire County</v>
      </c>
      <c r="H201" s="343" t="str">
        <f>IFERROR(VLOOKUP(F201,classifications!A$3:C$333,3,FALSE),VLOOKUP(F201,classifications!I$2:K$28,3,FALSE))</f>
        <v>Urban with Significant Rural</v>
      </c>
      <c r="I201" s="418">
        <v>3870</v>
      </c>
      <c r="J201" s="418">
        <v>1360</v>
      </c>
      <c r="K201" s="418">
        <v>30</v>
      </c>
      <c r="L201" s="418">
        <v>5270</v>
      </c>
      <c r="M201" s="426"/>
      <c r="N201" s="419">
        <v>3970</v>
      </c>
      <c r="O201" s="418">
        <v>1120</v>
      </c>
      <c r="P201" s="418">
        <v>50</v>
      </c>
      <c r="Q201" s="418">
        <v>5150</v>
      </c>
      <c r="R201" s="403"/>
    </row>
    <row r="202" spans="1:18" ht="39.6" x14ac:dyDescent="0.3">
      <c r="A202" s="421"/>
      <c r="B202" s="421" t="s">
        <v>658</v>
      </c>
      <c r="C202" s="421" t="s">
        <v>659</v>
      </c>
      <c r="D202" s="421" t="s">
        <v>660</v>
      </c>
      <c r="E202" s="421"/>
      <c r="F202" s="421" t="s">
        <v>661</v>
      </c>
      <c r="G202" s="343" t="str">
        <f>VLOOKUP(F202,class!A$1:B$460,2,FALSE)</f>
        <v>Shire District</v>
      </c>
      <c r="H202" s="343" t="str">
        <f>IFERROR(VLOOKUP(F202,classifications!A$3:C$333,3,FALSE),VLOOKUP(F202,classifications!I$2:K$28,3,FALSE))</f>
        <v>Predominantly Urban</v>
      </c>
      <c r="I202" s="422">
        <v>140</v>
      </c>
      <c r="J202" s="422">
        <v>10</v>
      </c>
      <c r="K202" s="422">
        <v>20</v>
      </c>
      <c r="L202" s="422">
        <v>170</v>
      </c>
      <c r="M202" s="251"/>
      <c r="N202" s="424">
        <v>100</v>
      </c>
      <c r="O202" s="422">
        <v>20</v>
      </c>
      <c r="P202" s="422">
        <v>10</v>
      </c>
      <c r="Q202" s="422">
        <v>120</v>
      </c>
      <c r="R202" s="403"/>
    </row>
    <row r="203" spans="1:18" ht="39.6" x14ac:dyDescent="0.3">
      <c r="A203" s="421"/>
      <c r="B203" s="421" t="s">
        <v>662</v>
      </c>
      <c r="C203" s="421" t="s">
        <v>663</v>
      </c>
      <c r="D203" s="421" t="s">
        <v>664</v>
      </c>
      <c r="E203" s="421"/>
      <c r="F203" s="421" t="s">
        <v>665</v>
      </c>
      <c r="G203" s="343" t="str">
        <f>VLOOKUP(F203,class!A$1:B$460,2,FALSE)</f>
        <v>Shire District</v>
      </c>
      <c r="H203" s="343" t="str">
        <f>IFERROR(VLOOKUP(F203,classifications!A$3:C$333,3,FALSE),VLOOKUP(F203,classifications!I$2:K$28,3,FALSE))</f>
        <v>Predominantly Rural</v>
      </c>
      <c r="I203" s="422">
        <v>810</v>
      </c>
      <c r="J203" s="422">
        <v>400</v>
      </c>
      <c r="K203" s="422">
        <v>0</v>
      </c>
      <c r="L203" s="422">
        <v>1210</v>
      </c>
      <c r="M203" s="251"/>
      <c r="N203" s="424">
        <v>830</v>
      </c>
      <c r="O203" s="422">
        <v>200</v>
      </c>
      <c r="P203" s="422">
        <v>0</v>
      </c>
      <c r="Q203" s="422">
        <v>1020</v>
      </c>
      <c r="R203" s="403"/>
    </row>
    <row r="204" spans="1:18" ht="52.8" x14ac:dyDescent="0.3">
      <c r="A204" s="421"/>
      <c r="B204" s="421" t="s">
        <v>666</v>
      </c>
      <c r="C204" s="421" t="s">
        <v>667</v>
      </c>
      <c r="D204" s="421" t="s">
        <v>668</v>
      </c>
      <c r="E204" s="421"/>
      <c r="F204" s="421" t="s">
        <v>669</v>
      </c>
      <c r="G204" s="343" t="str">
        <f>VLOOKUP(F204,class!A$1:B$460,2,FALSE)</f>
        <v>Shire District</v>
      </c>
      <c r="H204" s="343" t="str">
        <f>IFERROR(VLOOKUP(F204,classifications!A$3:C$333,3,FALSE),VLOOKUP(F204,classifications!I$2:K$28,3,FALSE))</f>
        <v>Urban with Significant Rural</v>
      </c>
      <c r="I204" s="422">
        <v>130</v>
      </c>
      <c r="J204" s="422">
        <v>10</v>
      </c>
      <c r="K204" s="422">
        <v>0</v>
      </c>
      <c r="L204" s="422">
        <v>140</v>
      </c>
      <c r="M204" s="251"/>
      <c r="N204" s="424">
        <v>120</v>
      </c>
      <c r="O204" s="422">
        <v>10</v>
      </c>
      <c r="P204" s="422">
        <v>0</v>
      </c>
      <c r="Q204" s="422">
        <v>130</v>
      </c>
      <c r="R204" s="403"/>
    </row>
    <row r="205" spans="1:18" ht="39.6" x14ac:dyDescent="0.3">
      <c r="A205" s="421"/>
      <c r="B205" s="421" t="s">
        <v>670</v>
      </c>
      <c r="C205" s="421" t="s">
        <v>671</v>
      </c>
      <c r="D205" s="421" t="s">
        <v>672</v>
      </c>
      <c r="E205" s="421"/>
      <c r="F205" s="421" t="s">
        <v>673</v>
      </c>
      <c r="G205" s="343" t="str">
        <f>VLOOKUP(F205,class!A$1:B$460,2,FALSE)</f>
        <v>Shire District</v>
      </c>
      <c r="H205" s="343" t="str">
        <f>IFERROR(VLOOKUP(F205,classifications!A$3:C$333,3,FALSE),VLOOKUP(F205,classifications!I$2:K$28,3,FALSE))</f>
        <v>Predominantly Urban</v>
      </c>
      <c r="I205" s="422">
        <v>70</v>
      </c>
      <c r="J205" s="422">
        <v>0</v>
      </c>
      <c r="K205" s="422">
        <v>10</v>
      </c>
      <c r="L205" s="422">
        <v>80</v>
      </c>
      <c r="M205" s="251"/>
      <c r="N205" s="424">
        <v>70</v>
      </c>
      <c r="O205" s="422">
        <v>0</v>
      </c>
      <c r="P205" s="422">
        <v>0</v>
      </c>
      <c r="Q205" s="422">
        <v>70</v>
      </c>
      <c r="R205" s="403"/>
    </row>
    <row r="206" spans="1:18" ht="39.6" x14ac:dyDescent="0.3">
      <c r="A206" s="421"/>
      <c r="B206" s="421" t="s">
        <v>674</v>
      </c>
      <c r="C206" s="421" t="s">
        <v>675</v>
      </c>
      <c r="D206" s="421" t="s">
        <v>676</v>
      </c>
      <c r="E206" s="421"/>
      <c r="F206" s="421" t="s">
        <v>677</v>
      </c>
      <c r="G206" s="343" t="str">
        <f>VLOOKUP(F206,class!A$1:B$460,2,FALSE)</f>
        <v>Shire District</v>
      </c>
      <c r="H206" s="343" t="str">
        <f>IFERROR(VLOOKUP(F206,classifications!A$3:C$333,3,FALSE),VLOOKUP(F206,classifications!I$2:K$28,3,FALSE))</f>
        <v>Predominantly Urban</v>
      </c>
      <c r="I206" s="422">
        <v>350</v>
      </c>
      <c r="J206" s="422">
        <v>180</v>
      </c>
      <c r="K206" s="422">
        <v>0</v>
      </c>
      <c r="L206" s="422">
        <v>530</v>
      </c>
      <c r="M206" s="251"/>
      <c r="N206" s="424">
        <v>590</v>
      </c>
      <c r="O206" s="422">
        <v>260</v>
      </c>
      <c r="P206" s="422">
        <v>0</v>
      </c>
      <c r="Q206" s="422">
        <v>850</v>
      </c>
      <c r="R206" s="403"/>
    </row>
    <row r="207" spans="1:18" ht="52.8" x14ac:dyDescent="0.3">
      <c r="A207" s="421"/>
      <c r="B207" s="421" t="s">
        <v>678</v>
      </c>
      <c r="C207" s="421" t="s">
        <v>679</v>
      </c>
      <c r="D207" s="421" t="s">
        <v>680</v>
      </c>
      <c r="E207" s="421"/>
      <c r="F207" s="421" t="s">
        <v>681</v>
      </c>
      <c r="G207" s="343" t="str">
        <f>VLOOKUP(F207,class!A$1:B$460,2,FALSE)</f>
        <v>Shire District</v>
      </c>
      <c r="H207" s="343" t="str">
        <f>IFERROR(VLOOKUP(F207,classifications!A$3:C$333,3,FALSE),VLOOKUP(F207,classifications!I$2:K$28,3,FALSE))</f>
        <v>Urban with Significant Rural</v>
      </c>
      <c r="I207" s="422">
        <v>260</v>
      </c>
      <c r="J207" s="422">
        <v>90</v>
      </c>
      <c r="K207" s="422">
        <v>0</v>
      </c>
      <c r="L207" s="422">
        <v>350</v>
      </c>
      <c r="M207" s="251"/>
      <c r="N207" s="424">
        <v>430</v>
      </c>
      <c r="O207" s="422">
        <v>140</v>
      </c>
      <c r="P207" s="422">
        <v>10</v>
      </c>
      <c r="Q207" s="422">
        <v>580</v>
      </c>
      <c r="R207" s="403"/>
    </row>
    <row r="208" spans="1:18" ht="52.8" x14ac:dyDescent="0.3">
      <c r="A208" s="421"/>
      <c r="B208" s="421" t="s">
        <v>682</v>
      </c>
      <c r="C208" s="421" t="s">
        <v>683</v>
      </c>
      <c r="D208" s="421" t="s">
        <v>684</v>
      </c>
      <c r="E208" s="421"/>
      <c r="F208" s="421" t="s">
        <v>685</v>
      </c>
      <c r="G208" s="343" t="str">
        <f>VLOOKUP(F208,class!A$1:B$460,2,FALSE)</f>
        <v>Shire District</v>
      </c>
      <c r="H208" s="343" t="str">
        <f>IFERROR(VLOOKUP(F208,classifications!A$3:C$333,3,FALSE),VLOOKUP(F208,classifications!I$2:K$28,3,FALSE))</f>
        <v>Urban with Significant Rural</v>
      </c>
      <c r="I208" s="422">
        <v>260</v>
      </c>
      <c r="J208" s="422">
        <v>90</v>
      </c>
      <c r="K208" s="422">
        <v>0</v>
      </c>
      <c r="L208" s="422">
        <v>340</v>
      </c>
      <c r="M208" s="251"/>
      <c r="N208" s="424">
        <v>50</v>
      </c>
      <c r="O208" s="422">
        <v>0</v>
      </c>
      <c r="P208" s="422">
        <v>20</v>
      </c>
      <c r="Q208" s="422">
        <v>70</v>
      </c>
      <c r="R208" s="403"/>
    </row>
    <row r="209" spans="1:18" ht="39.6" x14ac:dyDescent="0.3">
      <c r="A209" s="421"/>
      <c r="B209" s="421" t="s">
        <v>686</v>
      </c>
      <c r="C209" s="421" t="s">
        <v>687</v>
      </c>
      <c r="D209" s="421" t="s">
        <v>688</v>
      </c>
      <c r="E209" s="421"/>
      <c r="F209" s="421" t="s">
        <v>689</v>
      </c>
      <c r="G209" s="343" t="str">
        <f>VLOOKUP(F209,class!A$1:B$460,2,FALSE)</f>
        <v>Shire District</v>
      </c>
      <c r="H209" s="343" t="str">
        <f>IFERROR(VLOOKUP(F209,classifications!A$3:C$333,3,FALSE),VLOOKUP(F209,classifications!I$2:K$28,3,FALSE))</f>
        <v>Predominantly Urban</v>
      </c>
      <c r="I209" s="422">
        <v>120</v>
      </c>
      <c r="J209" s="422">
        <v>10</v>
      </c>
      <c r="K209" s="422">
        <v>0</v>
      </c>
      <c r="L209" s="422">
        <v>130</v>
      </c>
      <c r="M209" s="251"/>
      <c r="N209" s="424">
        <v>170</v>
      </c>
      <c r="O209" s="422">
        <v>60</v>
      </c>
      <c r="P209" s="422">
        <v>20</v>
      </c>
      <c r="Q209" s="422">
        <v>250</v>
      </c>
      <c r="R209" s="403"/>
    </row>
    <row r="210" spans="1:18" ht="39.6" x14ac:dyDescent="0.3">
      <c r="A210" s="421"/>
      <c r="B210" s="421" t="s">
        <v>690</v>
      </c>
      <c r="C210" s="421" t="s">
        <v>691</v>
      </c>
      <c r="D210" s="421" t="s">
        <v>692</v>
      </c>
      <c r="E210" s="421"/>
      <c r="F210" s="421" t="s">
        <v>693</v>
      </c>
      <c r="G210" s="343" t="str">
        <f>VLOOKUP(F210,class!A$1:B$460,2,FALSE)</f>
        <v>Shire District</v>
      </c>
      <c r="H210" s="343" t="str">
        <f>IFERROR(VLOOKUP(F210,classifications!A$3:C$333,3,FALSE),VLOOKUP(F210,classifications!I$2:K$28,3,FALSE))</f>
        <v>Predominantly Rural</v>
      </c>
      <c r="I210" s="422">
        <v>280</v>
      </c>
      <c r="J210" s="422">
        <v>170</v>
      </c>
      <c r="K210" s="422">
        <v>0</v>
      </c>
      <c r="L210" s="422">
        <v>450</v>
      </c>
      <c r="M210" s="251"/>
      <c r="N210" s="424">
        <v>290</v>
      </c>
      <c r="O210" s="422">
        <v>150</v>
      </c>
      <c r="P210" s="422">
        <v>0</v>
      </c>
      <c r="Q210" s="422">
        <v>440</v>
      </c>
      <c r="R210" s="403"/>
    </row>
    <row r="211" spans="1:18" ht="39.6" x14ac:dyDescent="0.3">
      <c r="A211" s="421"/>
      <c r="B211" s="421" t="s">
        <v>694</v>
      </c>
      <c r="C211" s="421" t="s">
        <v>695</v>
      </c>
      <c r="D211" s="421" t="s">
        <v>696</v>
      </c>
      <c r="E211" s="421"/>
      <c r="F211" s="421" t="s">
        <v>697</v>
      </c>
      <c r="G211" s="343" t="str">
        <f>VLOOKUP(F211,class!A$1:B$460,2,FALSE)</f>
        <v>Shire District</v>
      </c>
      <c r="H211" s="343" t="str">
        <f>IFERROR(VLOOKUP(F211,classifications!A$3:C$333,3,FALSE),VLOOKUP(F211,classifications!I$2:K$28,3,FALSE))</f>
        <v>Predominantly Urban</v>
      </c>
      <c r="I211" s="422">
        <v>220</v>
      </c>
      <c r="J211" s="422">
        <v>50</v>
      </c>
      <c r="K211" s="422">
        <v>0</v>
      </c>
      <c r="L211" s="422">
        <v>270</v>
      </c>
      <c r="M211" s="251"/>
      <c r="N211" s="424">
        <v>330</v>
      </c>
      <c r="O211" s="422">
        <v>100</v>
      </c>
      <c r="P211" s="422">
        <v>0</v>
      </c>
      <c r="Q211" s="422">
        <v>430</v>
      </c>
      <c r="R211" s="403"/>
    </row>
    <row r="212" spans="1:18" ht="39.6" x14ac:dyDescent="0.3">
      <c r="A212" s="421"/>
      <c r="B212" s="421" t="s">
        <v>698</v>
      </c>
      <c r="C212" s="421" t="s">
        <v>699</v>
      </c>
      <c r="D212" s="421" t="s">
        <v>700</v>
      </c>
      <c r="E212" s="421"/>
      <c r="F212" s="421" t="s">
        <v>701</v>
      </c>
      <c r="G212" s="343" t="str">
        <f>VLOOKUP(F212,class!A$1:B$460,2,FALSE)</f>
        <v>Shire District</v>
      </c>
      <c r="H212" s="343" t="str">
        <f>IFERROR(VLOOKUP(F212,classifications!A$3:C$333,3,FALSE),VLOOKUP(F212,classifications!I$2:K$28,3,FALSE))</f>
        <v>Predominantly Rural</v>
      </c>
      <c r="I212" s="422">
        <v>580</v>
      </c>
      <c r="J212" s="422">
        <v>200</v>
      </c>
      <c r="K212" s="422">
        <v>0</v>
      </c>
      <c r="L212" s="422">
        <v>780</v>
      </c>
      <c r="M212" s="251"/>
      <c r="N212" s="424">
        <v>660</v>
      </c>
      <c r="O212" s="422">
        <v>50</v>
      </c>
      <c r="P212" s="422">
        <v>0</v>
      </c>
      <c r="Q212" s="422">
        <v>710</v>
      </c>
      <c r="R212" s="403"/>
    </row>
    <row r="213" spans="1:18" ht="39.6" x14ac:dyDescent="0.3">
      <c r="A213" s="421"/>
      <c r="B213" s="421" t="s">
        <v>702</v>
      </c>
      <c r="C213" s="421" t="s">
        <v>703</v>
      </c>
      <c r="D213" s="421" t="s">
        <v>704</v>
      </c>
      <c r="E213" s="421"/>
      <c r="F213" s="421" t="s">
        <v>705</v>
      </c>
      <c r="G213" s="343" t="str">
        <f>VLOOKUP(F213,class!A$1:B$460,2,FALSE)</f>
        <v>Shire District</v>
      </c>
      <c r="H213" s="343" t="str">
        <f>IFERROR(VLOOKUP(F213,classifications!A$3:C$333,3,FALSE),VLOOKUP(F213,classifications!I$2:K$28,3,FALSE))</f>
        <v>Predominantly Rural</v>
      </c>
      <c r="I213" s="422">
        <v>670</v>
      </c>
      <c r="J213" s="422">
        <v>160</v>
      </c>
      <c r="K213" s="422">
        <v>0</v>
      </c>
      <c r="L213" s="422">
        <v>830</v>
      </c>
      <c r="M213" s="251"/>
      <c r="N213" s="424">
        <v>330</v>
      </c>
      <c r="O213" s="422">
        <v>140</v>
      </c>
      <c r="P213" s="422">
        <v>0</v>
      </c>
      <c r="Q213" s="422">
        <v>470</v>
      </c>
      <c r="R213" s="403"/>
    </row>
    <row r="214" spans="1:18" x14ac:dyDescent="0.3">
      <c r="A214" s="421"/>
      <c r="B214" s="421"/>
      <c r="C214" s="421"/>
      <c r="D214" s="421"/>
      <c r="E214" s="421"/>
      <c r="F214" s="421"/>
      <c r="G214" s="421"/>
      <c r="H214" s="421"/>
      <c r="I214" s="251"/>
      <c r="J214" s="251"/>
      <c r="K214" s="251"/>
      <c r="L214" s="251"/>
      <c r="M214" s="251"/>
      <c r="N214" s="253"/>
      <c r="O214" s="251"/>
      <c r="P214" s="251"/>
      <c r="Q214" s="251"/>
      <c r="R214" s="403"/>
    </row>
    <row r="215" spans="1:18" ht="52.8" x14ac:dyDescent="0.3">
      <c r="A215" s="421"/>
      <c r="B215" s="421"/>
      <c r="C215" s="421"/>
      <c r="D215" s="421" t="s">
        <v>706</v>
      </c>
      <c r="E215" s="421" t="s">
        <v>707</v>
      </c>
      <c r="F215" s="421" t="s">
        <v>707</v>
      </c>
      <c r="G215" s="343" t="str">
        <f>VLOOKUP(F215,class!A$1:B$460,2,FALSE)</f>
        <v>Shire County</v>
      </c>
      <c r="H215" s="343" t="str">
        <f>IFERROR(VLOOKUP(F215,classifications!A$3:C$333,3,FALSE),VLOOKUP(F215,classifications!I$2:K$28,3,FALSE))</f>
        <v>Urban with Significant Rural</v>
      </c>
      <c r="I215" s="418">
        <v>2050</v>
      </c>
      <c r="J215" s="418">
        <v>770</v>
      </c>
      <c r="K215" s="418">
        <v>20</v>
      </c>
      <c r="L215" s="418">
        <v>2840</v>
      </c>
      <c r="M215" s="426"/>
      <c r="N215" s="419">
        <v>1920</v>
      </c>
      <c r="O215" s="418">
        <v>880</v>
      </c>
      <c r="P215" s="418">
        <v>30</v>
      </c>
      <c r="Q215" s="418">
        <v>2830</v>
      </c>
      <c r="R215" s="403"/>
    </row>
    <row r="216" spans="1:18" ht="39.6" x14ac:dyDescent="0.3">
      <c r="A216" s="421"/>
      <c r="B216" s="421" t="s">
        <v>708</v>
      </c>
      <c r="C216" s="421" t="s">
        <v>709</v>
      </c>
      <c r="D216" s="421" t="s">
        <v>710</v>
      </c>
      <c r="E216" s="421"/>
      <c r="F216" s="421" t="s">
        <v>711</v>
      </c>
      <c r="G216" s="343" t="str">
        <f>VLOOKUP(F216,class!A$1:B$460,2,FALSE)</f>
        <v>Shire District</v>
      </c>
      <c r="H216" s="343" t="str">
        <f>IFERROR(VLOOKUP(F216,classifications!A$3:C$333,3,FALSE),VLOOKUP(F216,classifications!I$2:K$28,3,FALSE))</f>
        <v>Predominantly Urban</v>
      </c>
      <c r="I216" s="422">
        <v>110</v>
      </c>
      <c r="J216" s="422">
        <v>110</v>
      </c>
      <c r="K216" s="422">
        <v>0</v>
      </c>
      <c r="L216" s="422">
        <v>220</v>
      </c>
      <c r="M216" s="251"/>
      <c r="N216" s="424">
        <v>130</v>
      </c>
      <c r="O216" s="422">
        <v>40</v>
      </c>
      <c r="P216" s="422">
        <v>0</v>
      </c>
      <c r="Q216" s="422">
        <v>170</v>
      </c>
      <c r="R216" s="403"/>
    </row>
    <row r="217" spans="1:18" ht="39.6" x14ac:dyDescent="0.3">
      <c r="A217" s="421"/>
      <c r="B217" s="421" t="s">
        <v>712</v>
      </c>
      <c r="C217" s="421" t="s">
        <v>713</v>
      </c>
      <c r="D217" s="421" t="s">
        <v>714</v>
      </c>
      <c r="E217" s="421"/>
      <c r="F217" s="421" t="s">
        <v>715</v>
      </c>
      <c r="G217" s="343" t="str">
        <f>VLOOKUP(F217,class!A$1:B$460,2,FALSE)</f>
        <v>Shire District</v>
      </c>
      <c r="H217" s="343" t="str">
        <f>IFERROR(VLOOKUP(F217,classifications!A$3:C$333,3,FALSE),VLOOKUP(F217,classifications!I$2:K$28,3,FALSE))</f>
        <v>Predominantly Rural</v>
      </c>
      <c r="I217" s="423">
        <v>170</v>
      </c>
      <c r="J217" s="423">
        <v>100</v>
      </c>
      <c r="K217" s="423">
        <v>0</v>
      </c>
      <c r="L217" s="423">
        <v>260</v>
      </c>
      <c r="M217" s="251"/>
      <c r="N217" s="425">
        <v>160</v>
      </c>
      <c r="O217" s="423">
        <v>100</v>
      </c>
      <c r="P217" s="423">
        <v>0</v>
      </c>
      <c r="Q217" s="423">
        <v>270</v>
      </c>
      <c r="R217" s="403"/>
    </row>
    <row r="218" spans="1:18" ht="39.6" x14ac:dyDescent="0.3">
      <c r="A218" s="421"/>
      <c r="B218" s="421" t="s">
        <v>716</v>
      </c>
      <c r="C218" s="421" t="s">
        <v>717</v>
      </c>
      <c r="D218" s="421" t="s">
        <v>718</v>
      </c>
      <c r="E218" s="421"/>
      <c r="F218" s="421" t="s">
        <v>719</v>
      </c>
      <c r="G218" s="343" t="str">
        <f>VLOOKUP(F218,class!A$1:B$460,2,FALSE)</f>
        <v>Shire District</v>
      </c>
      <c r="H218" s="343" t="str">
        <f>IFERROR(VLOOKUP(F218,classifications!A$3:C$333,3,FALSE),VLOOKUP(F218,classifications!I$2:K$28,3,FALSE))</f>
        <v>Predominantly Rural</v>
      </c>
      <c r="I218" s="422">
        <v>320</v>
      </c>
      <c r="J218" s="422">
        <v>60</v>
      </c>
      <c r="K218" s="422">
        <v>0</v>
      </c>
      <c r="L218" s="422">
        <v>390</v>
      </c>
      <c r="M218" s="251"/>
      <c r="N218" s="424">
        <v>360</v>
      </c>
      <c r="O218" s="422">
        <v>130</v>
      </c>
      <c r="P218" s="422">
        <v>0</v>
      </c>
      <c r="Q218" s="422">
        <v>490</v>
      </c>
      <c r="R218" s="403"/>
    </row>
    <row r="219" spans="1:18" ht="39.6" x14ac:dyDescent="0.3">
      <c r="A219" s="421"/>
      <c r="B219" s="421" t="s">
        <v>720</v>
      </c>
      <c r="C219" s="421" t="s">
        <v>721</v>
      </c>
      <c r="D219" s="421" t="s">
        <v>722</v>
      </c>
      <c r="E219" s="421"/>
      <c r="F219" s="421" t="s">
        <v>723</v>
      </c>
      <c r="G219" s="343" t="str">
        <f>VLOOKUP(F219,class!A$1:B$460,2,FALSE)</f>
        <v>Shire District</v>
      </c>
      <c r="H219" s="343" t="str">
        <f>IFERROR(VLOOKUP(F219,classifications!A$3:C$333,3,FALSE),VLOOKUP(F219,classifications!I$2:K$28,3,FALSE))</f>
        <v>Predominantly Urban</v>
      </c>
      <c r="I219" s="422">
        <v>310</v>
      </c>
      <c r="J219" s="422">
        <v>40</v>
      </c>
      <c r="K219" s="422">
        <v>0</v>
      </c>
      <c r="L219" s="422">
        <v>350</v>
      </c>
      <c r="M219" s="251"/>
      <c r="N219" s="424">
        <v>340</v>
      </c>
      <c r="O219" s="422">
        <v>180</v>
      </c>
      <c r="P219" s="422">
        <v>0</v>
      </c>
      <c r="Q219" s="422">
        <v>520</v>
      </c>
      <c r="R219" s="403"/>
    </row>
    <row r="220" spans="1:18" ht="52.8" x14ac:dyDescent="0.3">
      <c r="A220" s="421"/>
      <c r="B220" s="421" t="s">
        <v>724</v>
      </c>
      <c r="C220" s="421" t="s">
        <v>725</v>
      </c>
      <c r="D220" s="421" t="s">
        <v>726</v>
      </c>
      <c r="E220" s="421"/>
      <c r="F220" s="421" t="s">
        <v>727</v>
      </c>
      <c r="G220" s="343" t="str">
        <f>VLOOKUP(F220,class!A$1:B$460,2,FALSE)</f>
        <v>Shire District</v>
      </c>
      <c r="H220" s="343" t="str">
        <f>IFERROR(VLOOKUP(F220,classifications!A$3:C$333,3,FALSE),VLOOKUP(F220,classifications!I$2:K$28,3,FALSE))</f>
        <v>Urban with Significant Rural</v>
      </c>
      <c r="I220" s="422">
        <v>530</v>
      </c>
      <c r="J220" s="422">
        <v>100</v>
      </c>
      <c r="K220" s="422">
        <v>20</v>
      </c>
      <c r="L220" s="422">
        <v>640</v>
      </c>
      <c r="M220" s="251"/>
      <c r="N220" s="424">
        <v>350</v>
      </c>
      <c r="O220" s="422">
        <v>120</v>
      </c>
      <c r="P220" s="422">
        <v>30</v>
      </c>
      <c r="Q220" s="422">
        <v>500</v>
      </c>
      <c r="R220" s="403"/>
    </row>
    <row r="221" spans="1:18" ht="39.6" x14ac:dyDescent="0.3">
      <c r="A221" s="421"/>
      <c r="B221" s="421" t="s">
        <v>728</v>
      </c>
      <c r="C221" s="421" t="s">
        <v>729</v>
      </c>
      <c r="D221" s="421" t="s">
        <v>730</v>
      </c>
      <c r="E221" s="421"/>
      <c r="F221" s="421" t="s">
        <v>731</v>
      </c>
      <c r="G221" s="343" t="str">
        <f>VLOOKUP(F221,class!A$1:B$460,2,FALSE)</f>
        <v>Shire District</v>
      </c>
      <c r="H221" s="343" t="str">
        <f>IFERROR(VLOOKUP(F221,classifications!A$3:C$333,3,FALSE),VLOOKUP(F221,classifications!I$2:K$28,3,FALSE))</f>
        <v>Predominantly Rural</v>
      </c>
      <c r="I221" s="422">
        <v>600</v>
      </c>
      <c r="J221" s="422">
        <v>360</v>
      </c>
      <c r="K221" s="422">
        <v>0</v>
      </c>
      <c r="L221" s="422">
        <v>970</v>
      </c>
      <c r="M221" s="251"/>
      <c r="N221" s="424">
        <v>570</v>
      </c>
      <c r="O221" s="422">
        <v>310</v>
      </c>
      <c r="P221" s="422">
        <v>0</v>
      </c>
      <c r="Q221" s="422">
        <v>880</v>
      </c>
      <c r="R221" s="403"/>
    </row>
    <row r="222" spans="1:18" x14ac:dyDescent="0.3">
      <c r="A222" s="421"/>
      <c r="B222" s="421"/>
      <c r="C222" s="421"/>
      <c r="D222" s="421"/>
      <c r="E222" s="421"/>
      <c r="F222" s="421"/>
      <c r="G222" s="421"/>
      <c r="H222" s="421"/>
      <c r="I222" s="251"/>
      <c r="J222" s="251"/>
      <c r="K222" s="251"/>
      <c r="L222" s="251"/>
      <c r="M222" s="251"/>
      <c r="N222" s="253"/>
      <c r="O222" s="251"/>
      <c r="P222" s="251"/>
      <c r="Q222" s="251"/>
      <c r="R222" s="403"/>
    </row>
    <row r="223" spans="1:18" ht="52.8" x14ac:dyDescent="0.3">
      <c r="A223" s="421"/>
      <c r="B223" s="421"/>
      <c r="C223" s="421"/>
      <c r="D223" s="421" t="s">
        <v>732</v>
      </c>
      <c r="E223" s="421" t="s">
        <v>733</v>
      </c>
      <c r="F223" s="421" t="s">
        <v>733</v>
      </c>
      <c r="G223" s="343" t="str">
        <f>VLOOKUP(F223,class!A$1:B$460,2,FALSE)</f>
        <v>Shire County</v>
      </c>
      <c r="H223" s="343" t="str">
        <f>IFERROR(VLOOKUP(F223,classifications!A$3:C$333,3,FALSE),VLOOKUP(F223,classifications!I$2:K$28,3,FALSE))</f>
        <v>Urban with Significant Rural</v>
      </c>
      <c r="I223" s="418">
        <v>3480</v>
      </c>
      <c r="J223" s="418">
        <v>950</v>
      </c>
      <c r="K223" s="418">
        <v>10</v>
      </c>
      <c r="L223" s="418">
        <v>4440</v>
      </c>
      <c r="M223" s="426"/>
      <c r="N223" s="419">
        <v>2930</v>
      </c>
      <c r="O223" s="418">
        <v>1090</v>
      </c>
      <c r="P223" s="418">
        <v>0</v>
      </c>
      <c r="Q223" s="418">
        <v>4030</v>
      </c>
      <c r="R223" s="403"/>
    </row>
    <row r="224" spans="1:18" ht="52.8" x14ac:dyDescent="0.3">
      <c r="A224" s="421"/>
      <c r="B224" s="421" t="s">
        <v>734</v>
      </c>
      <c r="C224" s="421" t="s">
        <v>735</v>
      </c>
      <c r="D224" s="421" t="s">
        <v>736</v>
      </c>
      <c r="E224" s="421"/>
      <c r="F224" s="421" t="s">
        <v>737</v>
      </c>
      <c r="G224" s="343" t="str">
        <f>VLOOKUP(F224,class!A$1:B$460,2,FALSE)</f>
        <v>Shire District</v>
      </c>
      <c r="H224" s="343" t="str">
        <f>IFERROR(VLOOKUP(F224,classifications!A$3:C$333,3,FALSE),VLOOKUP(F224,classifications!I$2:K$28,3,FALSE))</f>
        <v>Urban with Significant Rural</v>
      </c>
      <c r="I224" s="422">
        <v>400</v>
      </c>
      <c r="J224" s="422">
        <v>220</v>
      </c>
      <c r="K224" s="422">
        <v>0</v>
      </c>
      <c r="L224" s="422">
        <v>620</v>
      </c>
      <c r="M224" s="251"/>
      <c r="N224" s="424">
        <v>360</v>
      </c>
      <c r="O224" s="422">
        <v>210</v>
      </c>
      <c r="P224" s="422">
        <v>0</v>
      </c>
      <c r="Q224" s="422">
        <v>570</v>
      </c>
      <c r="R224" s="403"/>
    </row>
    <row r="225" spans="1:18" ht="39.6" x14ac:dyDescent="0.3">
      <c r="A225" s="421"/>
      <c r="B225" s="421" t="s">
        <v>738</v>
      </c>
      <c r="C225" s="421" t="s">
        <v>739</v>
      </c>
      <c r="D225" s="421" t="s">
        <v>740</v>
      </c>
      <c r="E225" s="421"/>
      <c r="F225" s="421" t="s">
        <v>741</v>
      </c>
      <c r="G225" s="343" t="str">
        <f>VLOOKUP(F225,class!A$1:B$460,2,FALSE)</f>
        <v>Shire District</v>
      </c>
      <c r="H225" s="343" t="str">
        <f>IFERROR(VLOOKUP(F225,classifications!A$3:C$333,3,FALSE),VLOOKUP(F225,classifications!I$2:K$28,3,FALSE))</f>
        <v>Predominantly Rural</v>
      </c>
      <c r="I225" s="422">
        <v>400</v>
      </c>
      <c r="J225" s="422">
        <v>20</v>
      </c>
      <c r="K225" s="422">
        <v>0</v>
      </c>
      <c r="L225" s="422">
        <v>420</v>
      </c>
      <c r="M225" s="251"/>
      <c r="N225" s="424">
        <v>340</v>
      </c>
      <c r="O225" s="422">
        <v>60</v>
      </c>
      <c r="P225" s="422">
        <v>0</v>
      </c>
      <c r="Q225" s="422">
        <v>400</v>
      </c>
      <c r="R225" s="403"/>
    </row>
    <row r="226" spans="1:18" ht="39.6" x14ac:dyDescent="0.3">
      <c r="A226" s="421"/>
      <c r="B226" s="421" t="s">
        <v>742</v>
      </c>
      <c r="C226" s="421" t="s">
        <v>743</v>
      </c>
      <c r="D226" s="421" t="s">
        <v>744</v>
      </c>
      <c r="E226" s="421"/>
      <c r="F226" s="421" t="s">
        <v>745</v>
      </c>
      <c r="G226" s="343" t="str">
        <f>VLOOKUP(F226,class!A$1:B$460,2,FALSE)</f>
        <v>Shire District</v>
      </c>
      <c r="H226" s="343" t="str">
        <f>IFERROR(VLOOKUP(F226,classifications!A$3:C$333,3,FALSE),VLOOKUP(F226,classifications!I$2:K$28,3,FALSE))</f>
        <v>Predominantly Urban</v>
      </c>
      <c r="I226" s="422">
        <v>510</v>
      </c>
      <c r="J226" s="422">
        <v>90</v>
      </c>
      <c r="K226" s="422">
        <v>0</v>
      </c>
      <c r="L226" s="422">
        <v>600</v>
      </c>
      <c r="M226" s="251"/>
      <c r="N226" s="424">
        <v>490</v>
      </c>
      <c r="O226" s="422">
        <v>80</v>
      </c>
      <c r="P226" s="422">
        <v>0</v>
      </c>
      <c r="Q226" s="422">
        <v>570</v>
      </c>
      <c r="R226" s="403"/>
    </row>
    <row r="227" spans="1:18" ht="39.6" x14ac:dyDescent="0.3">
      <c r="A227" s="421"/>
      <c r="B227" s="421" t="s">
        <v>746</v>
      </c>
      <c r="C227" s="421" t="s">
        <v>747</v>
      </c>
      <c r="D227" s="421" t="s">
        <v>748</v>
      </c>
      <c r="E227" s="421"/>
      <c r="F227" s="421" t="s">
        <v>749</v>
      </c>
      <c r="G227" s="343" t="str">
        <f>VLOOKUP(F227,class!A$1:B$460,2,FALSE)</f>
        <v>Shire District</v>
      </c>
      <c r="H227" s="343" t="str">
        <f>IFERROR(VLOOKUP(F227,classifications!A$3:C$333,3,FALSE),VLOOKUP(F227,classifications!I$2:K$28,3,FALSE))</f>
        <v>Predominantly Urban</v>
      </c>
      <c r="I227" s="422">
        <v>220</v>
      </c>
      <c r="J227" s="422">
        <v>100</v>
      </c>
      <c r="K227" s="422">
        <v>0</v>
      </c>
      <c r="L227" s="422">
        <v>320</v>
      </c>
      <c r="M227" s="251"/>
      <c r="N227" s="424">
        <v>70</v>
      </c>
      <c r="O227" s="422">
        <v>20</v>
      </c>
      <c r="P227" s="422">
        <v>0</v>
      </c>
      <c r="Q227" s="422">
        <v>100</v>
      </c>
      <c r="R227" s="403"/>
    </row>
    <row r="228" spans="1:18" ht="39.6" x14ac:dyDescent="0.3">
      <c r="A228" s="421"/>
      <c r="B228" s="421" t="s">
        <v>750</v>
      </c>
      <c r="C228" s="421" t="s">
        <v>751</v>
      </c>
      <c r="D228" s="421" t="s">
        <v>752</v>
      </c>
      <c r="E228" s="421"/>
      <c r="F228" s="421" t="s">
        <v>753</v>
      </c>
      <c r="G228" s="343" t="str">
        <f>VLOOKUP(F228,class!A$1:B$460,2,FALSE)</f>
        <v>Shire District</v>
      </c>
      <c r="H228" s="343" t="str">
        <f>IFERROR(VLOOKUP(F228,classifications!A$3:C$333,3,FALSE),VLOOKUP(F228,classifications!I$2:K$28,3,FALSE))</f>
        <v>Predominantly Urban</v>
      </c>
      <c r="I228" s="422">
        <v>30</v>
      </c>
      <c r="J228" s="422">
        <v>0</v>
      </c>
      <c r="K228" s="422">
        <v>0</v>
      </c>
      <c r="L228" s="422">
        <v>30</v>
      </c>
      <c r="M228" s="251"/>
      <c r="N228" s="424">
        <v>0</v>
      </c>
      <c r="O228" s="422">
        <v>0</v>
      </c>
      <c r="P228" s="422">
        <v>0</v>
      </c>
      <c r="Q228" s="422">
        <v>0</v>
      </c>
      <c r="R228" s="403"/>
    </row>
    <row r="229" spans="1:18" ht="52.8" x14ac:dyDescent="0.3">
      <c r="A229" s="421"/>
      <c r="B229" s="421" t="s">
        <v>754</v>
      </c>
      <c r="C229" s="421" t="s">
        <v>755</v>
      </c>
      <c r="D229" s="421" t="s">
        <v>756</v>
      </c>
      <c r="E229" s="421"/>
      <c r="F229" s="421" t="s">
        <v>757</v>
      </c>
      <c r="G229" s="343" t="str">
        <f>VLOOKUP(F229,class!A$1:B$460,2,FALSE)</f>
        <v>Shire District</v>
      </c>
      <c r="H229" s="343" t="str">
        <f>IFERROR(VLOOKUP(F229,classifications!A$3:C$333,3,FALSE),VLOOKUP(F229,classifications!I$2:K$28,3,FALSE))</f>
        <v>Urban with Significant Rural</v>
      </c>
      <c r="I229" s="422">
        <v>130</v>
      </c>
      <c r="J229" s="422">
        <v>50</v>
      </c>
      <c r="K229" s="422">
        <v>0</v>
      </c>
      <c r="L229" s="422">
        <v>180</v>
      </c>
      <c r="M229" s="251"/>
      <c r="N229" s="424">
        <v>190</v>
      </c>
      <c r="O229" s="422">
        <v>40</v>
      </c>
      <c r="P229" s="422">
        <v>0</v>
      </c>
      <c r="Q229" s="422">
        <v>230</v>
      </c>
      <c r="R229" s="403"/>
    </row>
    <row r="230" spans="1:18" ht="39.6" x14ac:dyDescent="0.3">
      <c r="A230" s="421"/>
      <c r="B230" s="421" t="s">
        <v>758</v>
      </c>
      <c r="C230" s="421" t="s">
        <v>759</v>
      </c>
      <c r="D230" s="421" t="s">
        <v>760</v>
      </c>
      <c r="E230" s="421"/>
      <c r="F230" s="421" t="s">
        <v>761</v>
      </c>
      <c r="G230" s="343" t="str">
        <f>VLOOKUP(F230,class!A$1:B$460,2,FALSE)</f>
        <v>Shire District</v>
      </c>
      <c r="H230" s="343" t="str">
        <f>IFERROR(VLOOKUP(F230,classifications!A$3:C$333,3,FALSE),VLOOKUP(F230,classifications!I$2:K$28,3,FALSE))</f>
        <v>Predominantly Urban</v>
      </c>
      <c r="I230" s="422">
        <v>220</v>
      </c>
      <c r="J230" s="422">
        <v>70</v>
      </c>
      <c r="K230" s="422">
        <v>0</v>
      </c>
      <c r="L230" s="422">
        <v>290</v>
      </c>
      <c r="M230" s="251"/>
      <c r="N230" s="424">
        <v>250</v>
      </c>
      <c r="O230" s="422">
        <v>130</v>
      </c>
      <c r="P230" s="422">
        <v>0</v>
      </c>
      <c r="Q230" s="422">
        <v>380</v>
      </c>
      <c r="R230" s="403"/>
    </row>
    <row r="231" spans="1:18" ht="52.8" x14ac:dyDescent="0.3">
      <c r="A231" s="421"/>
      <c r="B231" s="421" t="s">
        <v>762</v>
      </c>
      <c r="C231" s="421" t="s">
        <v>763</v>
      </c>
      <c r="D231" s="421" t="s">
        <v>764</v>
      </c>
      <c r="E231" s="421"/>
      <c r="F231" s="421" t="s">
        <v>765</v>
      </c>
      <c r="G231" s="343" t="str">
        <f>VLOOKUP(F231,class!A$1:B$460,2,FALSE)</f>
        <v>Shire District</v>
      </c>
      <c r="H231" s="343" t="str">
        <f>IFERROR(VLOOKUP(F231,classifications!A$3:C$333,3,FALSE),VLOOKUP(F231,classifications!I$2:K$28,3,FALSE))</f>
        <v>Urban with Significant Rural</v>
      </c>
      <c r="I231" s="422">
        <v>150</v>
      </c>
      <c r="J231" s="422">
        <v>0</v>
      </c>
      <c r="K231" s="422">
        <v>0</v>
      </c>
      <c r="L231" s="422">
        <v>150</v>
      </c>
      <c r="M231" s="251"/>
      <c r="N231" s="424">
        <v>130</v>
      </c>
      <c r="O231" s="422">
        <v>0</v>
      </c>
      <c r="P231" s="422">
        <v>0</v>
      </c>
      <c r="Q231" s="422">
        <v>130</v>
      </c>
      <c r="R231" s="403"/>
    </row>
    <row r="232" spans="1:18" ht="39.6" x14ac:dyDescent="0.3">
      <c r="A232" s="421"/>
      <c r="B232" s="421" t="s">
        <v>766</v>
      </c>
      <c r="C232" s="421" t="s">
        <v>767</v>
      </c>
      <c r="D232" s="421" t="s">
        <v>768</v>
      </c>
      <c r="E232" s="421"/>
      <c r="F232" s="421" t="s">
        <v>769</v>
      </c>
      <c r="G232" s="343" t="str">
        <f>VLOOKUP(F232,class!A$1:B$460,2,FALSE)</f>
        <v>Shire District</v>
      </c>
      <c r="H232" s="343" t="str">
        <f>IFERROR(VLOOKUP(F232,classifications!A$3:C$333,3,FALSE),VLOOKUP(F232,classifications!I$2:K$28,3,FALSE))</f>
        <v>Predominantly Urban</v>
      </c>
      <c r="I232" s="422">
        <v>720</v>
      </c>
      <c r="J232" s="422">
        <v>70</v>
      </c>
      <c r="K232" s="422">
        <v>0</v>
      </c>
      <c r="L232" s="422">
        <v>790</v>
      </c>
      <c r="M232" s="251"/>
      <c r="N232" s="424">
        <v>200</v>
      </c>
      <c r="O232" s="422">
        <v>150</v>
      </c>
      <c r="P232" s="422">
        <v>0</v>
      </c>
      <c r="Q232" s="422">
        <v>350</v>
      </c>
      <c r="R232" s="403"/>
    </row>
    <row r="233" spans="1:18" ht="52.8" x14ac:dyDescent="0.3">
      <c r="A233" s="421"/>
      <c r="B233" s="421" t="s">
        <v>770</v>
      </c>
      <c r="C233" s="421" t="s">
        <v>771</v>
      </c>
      <c r="D233" s="421" t="s">
        <v>772</v>
      </c>
      <c r="E233" s="421"/>
      <c r="F233" s="421" t="s">
        <v>773</v>
      </c>
      <c r="G233" s="343" t="str">
        <f>VLOOKUP(F233,class!A$1:B$460,2,FALSE)</f>
        <v>Shire District</v>
      </c>
      <c r="H233" s="343" t="str">
        <f>IFERROR(VLOOKUP(F233,classifications!A$3:C$333,3,FALSE),VLOOKUP(F233,classifications!I$2:K$28,3,FALSE))</f>
        <v>Urban with Significant Rural</v>
      </c>
      <c r="I233" s="422">
        <v>130</v>
      </c>
      <c r="J233" s="422">
        <v>70</v>
      </c>
      <c r="K233" s="422">
        <v>0</v>
      </c>
      <c r="L233" s="422">
        <v>200</v>
      </c>
      <c r="M233" s="251"/>
      <c r="N233" s="424">
        <v>210</v>
      </c>
      <c r="O233" s="422">
        <v>110</v>
      </c>
      <c r="P233" s="422">
        <v>0</v>
      </c>
      <c r="Q233" s="422">
        <v>330</v>
      </c>
      <c r="R233" s="403"/>
    </row>
    <row r="234" spans="1:18" ht="39.6" x14ac:dyDescent="0.3">
      <c r="A234" s="421"/>
      <c r="B234" s="421" t="s">
        <v>774</v>
      </c>
      <c r="C234" s="421" t="s">
        <v>775</v>
      </c>
      <c r="D234" s="421" t="s">
        <v>776</v>
      </c>
      <c r="E234" s="421"/>
      <c r="F234" s="421" t="s">
        <v>777</v>
      </c>
      <c r="G234" s="343" t="str">
        <f>VLOOKUP(F234,class!A$1:B$460,2,FALSE)</f>
        <v>Shire District</v>
      </c>
      <c r="H234" s="343" t="str">
        <f>IFERROR(VLOOKUP(F234,classifications!A$3:C$333,3,FALSE),VLOOKUP(F234,classifications!I$2:K$28,3,FALSE))</f>
        <v>Predominantly Rural</v>
      </c>
      <c r="I234" s="422">
        <v>570</v>
      </c>
      <c r="J234" s="422">
        <v>270</v>
      </c>
      <c r="K234" s="422">
        <v>10</v>
      </c>
      <c r="L234" s="422">
        <v>850</v>
      </c>
      <c r="M234" s="251"/>
      <c r="N234" s="424">
        <v>680</v>
      </c>
      <c r="O234" s="422">
        <v>290</v>
      </c>
      <c r="P234" s="422">
        <v>0</v>
      </c>
      <c r="Q234" s="422">
        <v>970</v>
      </c>
      <c r="R234" s="403"/>
    </row>
    <row r="235" spans="1:18" x14ac:dyDescent="0.3">
      <c r="A235" s="421"/>
      <c r="B235" s="421"/>
      <c r="C235" s="421"/>
      <c r="D235" s="421"/>
      <c r="E235" s="421"/>
      <c r="F235" s="421"/>
      <c r="G235" s="421"/>
      <c r="H235" s="421"/>
      <c r="I235" s="251"/>
      <c r="J235" s="251"/>
      <c r="K235" s="251"/>
      <c r="L235" s="251"/>
      <c r="M235" s="251"/>
      <c r="N235" s="253"/>
      <c r="O235" s="251"/>
      <c r="P235" s="251"/>
      <c r="Q235" s="251"/>
      <c r="R235" s="403"/>
    </row>
    <row r="236" spans="1:18" ht="39.6" x14ac:dyDescent="0.3">
      <c r="A236" s="421"/>
      <c r="B236" s="421"/>
      <c r="C236" s="421"/>
      <c r="D236" s="421" t="s">
        <v>778</v>
      </c>
      <c r="E236" s="421" t="s">
        <v>779</v>
      </c>
      <c r="F236" s="421" t="s">
        <v>779</v>
      </c>
      <c r="G236" s="343" t="str">
        <f>VLOOKUP(F236,class!A$1:B$460,2,FALSE)</f>
        <v>Shire County</v>
      </c>
      <c r="H236" s="343" t="str">
        <f>IFERROR(VLOOKUP(F236,classifications!A$3:C$333,3,FALSE),VLOOKUP(F236,classifications!I$2:K$28,3,FALSE))</f>
        <v>Predominantly Urban</v>
      </c>
      <c r="I236" s="418">
        <v>2480</v>
      </c>
      <c r="J236" s="418">
        <v>550</v>
      </c>
      <c r="K236" s="418">
        <v>50</v>
      </c>
      <c r="L236" s="418">
        <v>3080</v>
      </c>
      <c r="M236" s="426"/>
      <c r="N236" s="419">
        <v>3600</v>
      </c>
      <c r="O236" s="418">
        <v>900</v>
      </c>
      <c r="P236" s="418">
        <v>20</v>
      </c>
      <c r="Q236" s="418">
        <v>4520</v>
      </c>
      <c r="R236" s="403"/>
    </row>
    <row r="237" spans="1:18" ht="39.6" x14ac:dyDescent="0.3">
      <c r="A237" s="421"/>
      <c r="B237" s="421" t="s">
        <v>780</v>
      </c>
      <c r="C237" s="421" t="s">
        <v>781</v>
      </c>
      <c r="D237" s="421" t="s">
        <v>782</v>
      </c>
      <c r="E237" s="421"/>
      <c r="F237" s="421" t="s">
        <v>783</v>
      </c>
      <c r="G237" s="343" t="str">
        <f>VLOOKUP(F237,class!A$1:B$460,2,FALSE)</f>
        <v>Shire District</v>
      </c>
      <c r="H237" s="343" t="str">
        <f>IFERROR(VLOOKUP(F237,classifications!A$3:C$333,3,FALSE),VLOOKUP(F237,classifications!I$2:K$28,3,FALSE))</f>
        <v>Predominantly Urban</v>
      </c>
      <c r="I237" s="422">
        <v>250</v>
      </c>
      <c r="J237" s="423">
        <v>90</v>
      </c>
      <c r="K237" s="423">
        <v>0</v>
      </c>
      <c r="L237" s="423">
        <v>340</v>
      </c>
      <c r="M237" s="251"/>
      <c r="N237" s="424">
        <v>450</v>
      </c>
      <c r="O237" s="423">
        <v>70</v>
      </c>
      <c r="P237" s="423">
        <v>0</v>
      </c>
      <c r="Q237" s="423">
        <v>520</v>
      </c>
      <c r="R237" s="403"/>
    </row>
    <row r="238" spans="1:18" ht="52.8" x14ac:dyDescent="0.3">
      <c r="A238" s="421"/>
      <c r="B238" s="421" t="s">
        <v>784</v>
      </c>
      <c r="C238" s="421" t="s">
        <v>785</v>
      </c>
      <c r="D238" s="421" t="s">
        <v>786</v>
      </c>
      <c r="E238" s="421"/>
      <c r="F238" s="421" t="s">
        <v>787</v>
      </c>
      <c r="G238" s="343" t="str">
        <f>VLOOKUP(F238,class!A$1:B$460,2,FALSE)</f>
        <v>Shire District</v>
      </c>
      <c r="H238" s="343" t="str">
        <f>IFERROR(VLOOKUP(F238,classifications!A$3:C$333,3,FALSE),VLOOKUP(F238,classifications!I$2:K$28,3,FALSE))</f>
        <v>Urban with Significant Rural</v>
      </c>
      <c r="I238" s="422">
        <v>360</v>
      </c>
      <c r="J238" s="423">
        <v>40</v>
      </c>
      <c r="K238" s="423">
        <v>50</v>
      </c>
      <c r="L238" s="423">
        <v>450</v>
      </c>
      <c r="M238" s="251"/>
      <c r="N238" s="424">
        <v>380</v>
      </c>
      <c r="O238" s="423">
        <v>90</v>
      </c>
      <c r="P238" s="423">
        <v>20</v>
      </c>
      <c r="Q238" s="423">
        <v>490</v>
      </c>
      <c r="R238" s="403"/>
    </row>
    <row r="239" spans="1:18" ht="52.8" x14ac:dyDescent="0.3">
      <c r="A239" s="421"/>
      <c r="B239" s="421" t="s">
        <v>788</v>
      </c>
      <c r="C239" s="421" t="s">
        <v>789</v>
      </c>
      <c r="D239" s="421" t="s">
        <v>790</v>
      </c>
      <c r="E239" s="421"/>
      <c r="F239" s="421" t="s">
        <v>791</v>
      </c>
      <c r="G239" s="343" t="str">
        <f>VLOOKUP(F239,class!A$1:B$460,2,FALSE)</f>
        <v>Shire District</v>
      </c>
      <c r="H239" s="343" t="str">
        <f>IFERROR(VLOOKUP(F239,classifications!A$3:C$333,3,FALSE),VLOOKUP(F239,classifications!I$2:K$28,3,FALSE))</f>
        <v>Urban with Significant Rural</v>
      </c>
      <c r="I239" s="422">
        <v>630</v>
      </c>
      <c r="J239" s="423">
        <v>210</v>
      </c>
      <c r="K239" s="423">
        <v>0</v>
      </c>
      <c r="L239" s="423">
        <v>840</v>
      </c>
      <c r="M239" s="251"/>
      <c r="N239" s="424">
        <v>1130</v>
      </c>
      <c r="O239" s="423">
        <v>180</v>
      </c>
      <c r="P239" s="423">
        <v>0</v>
      </c>
      <c r="Q239" s="423">
        <v>1310</v>
      </c>
      <c r="R239" s="403"/>
    </row>
    <row r="240" spans="1:18" ht="39.6" x14ac:dyDescent="0.3">
      <c r="A240" s="421"/>
      <c r="B240" s="421" t="s">
        <v>792</v>
      </c>
      <c r="C240" s="421" t="s">
        <v>793</v>
      </c>
      <c r="D240" s="421" t="s">
        <v>794</v>
      </c>
      <c r="E240" s="421"/>
      <c r="F240" s="421" t="s">
        <v>795</v>
      </c>
      <c r="G240" s="343" t="str">
        <f>VLOOKUP(F240,class!A$1:B$460,2,FALSE)</f>
        <v>Shire District</v>
      </c>
      <c r="H240" s="343" t="str">
        <f>IFERROR(VLOOKUP(F240,classifications!A$3:C$333,3,FALSE),VLOOKUP(F240,classifications!I$2:K$28,3,FALSE))</f>
        <v>Predominantly Urban</v>
      </c>
      <c r="I240" s="422">
        <v>160</v>
      </c>
      <c r="J240" s="423">
        <v>0</v>
      </c>
      <c r="K240" s="423">
        <v>0</v>
      </c>
      <c r="L240" s="423">
        <v>160</v>
      </c>
      <c r="M240" s="251"/>
      <c r="N240" s="424">
        <v>110</v>
      </c>
      <c r="O240" s="423">
        <v>0</v>
      </c>
      <c r="P240" s="423">
        <v>0</v>
      </c>
      <c r="Q240" s="423">
        <v>110</v>
      </c>
      <c r="R240" s="403"/>
    </row>
    <row r="241" spans="1:18" ht="52.8" x14ac:dyDescent="0.3">
      <c r="A241" s="421"/>
      <c r="B241" s="421" t="s">
        <v>796</v>
      </c>
      <c r="C241" s="421" t="s">
        <v>797</v>
      </c>
      <c r="D241" s="421" t="s">
        <v>798</v>
      </c>
      <c r="E241" s="421"/>
      <c r="F241" s="421" t="s">
        <v>799</v>
      </c>
      <c r="G241" s="343" t="str">
        <f>VLOOKUP(F241,class!A$1:B$460,2,FALSE)</f>
        <v>Shire District</v>
      </c>
      <c r="H241" s="343" t="str">
        <f>IFERROR(VLOOKUP(F241,classifications!A$3:C$333,3,FALSE),VLOOKUP(F241,classifications!I$2:K$28,3,FALSE))</f>
        <v>Urban with Significant Rural</v>
      </c>
      <c r="I241" s="422">
        <v>180</v>
      </c>
      <c r="J241" s="423">
        <v>50</v>
      </c>
      <c r="K241" s="423">
        <v>0</v>
      </c>
      <c r="L241" s="423">
        <v>230</v>
      </c>
      <c r="M241" s="251"/>
      <c r="N241" s="424">
        <v>210</v>
      </c>
      <c r="O241" s="423">
        <v>40</v>
      </c>
      <c r="P241" s="423">
        <v>0</v>
      </c>
      <c r="Q241" s="423">
        <v>250</v>
      </c>
      <c r="R241" s="403"/>
    </row>
    <row r="242" spans="1:18" ht="39.6" x14ac:dyDescent="0.3">
      <c r="A242" s="421"/>
      <c r="B242" s="421" t="s">
        <v>800</v>
      </c>
      <c r="C242" s="421" t="s">
        <v>801</v>
      </c>
      <c r="D242" s="421" t="s">
        <v>802</v>
      </c>
      <c r="E242" s="421"/>
      <c r="F242" s="421" t="s">
        <v>803</v>
      </c>
      <c r="G242" s="343" t="str">
        <f>VLOOKUP(F242,class!A$1:B$460,2,FALSE)</f>
        <v>Shire District</v>
      </c>
      <c r="H242" s="343" t="str">
        <f>IFERROR(VLOOKUP(F242,classifications!A$3:C$333,3,FALSE),VLOOKUP(F242,classifications!I$2:K$28,3,FALSE))</f>
        <v>Predominantly Urban</v>
      </c>
      <c r="I242" s="422">
        <v>180</v>
      </c>
      <c r="J242" s="422">
        <v>10</v>
      </c>
      <c r="K242" s="422">
        <v>0</v>
      </c>
      <c r="L242" s="422">
        <v>190</v>
      </c>
      <c r="M242" s="251"/>
      <c r="N242" s="424">
        <v>290</v>
      </c>
      <c r="O242" s="422">
        <v>40</v>
      </c>
      <c r="P242" s="422">
        <v>0</v>
      </c>
      <c r="Q242" s="422">
        <v>330</v>
      </c>
      <c r="R242" s="403"/>
    </row>
    <row r="243" spans="1:18" ht="39.6" x14ac:dyDescent="0.3">
      <c r="A243" s="421"/>
      <c r="B243" s="421" t="s">
        <v>804</v>
      </c>
      <c r="C243" s="421" t="s">
        <v>805</v>
      </c>
      <c r="D243" s="421" t="s">
        <v>806</v>
      </c>
      <c r="E243" s="421"/>
      <c r="F243" s="421" t="s">
        <v>807</v>
      </c>
      <c r="G243" s="343" t="str">
        <f>VLOOKUP(F243,class!A$1:B$460,2,FALSE)</f>
        <v>Shire District</v>
      </c>
      <c r="H243" s="343" t="str">
        <f>IFERROR(VLOOKUP(F243,classifications!A$3:C$333,3,FALSE),VLOOKUP(F243,classifications!I$2:K$28,3,FALSE))</f>
        <v>Predominantly Urban</v>
      </c>
      <c r="I243" s="422">
        <v>130</v>
      </c>
      <c r="J243" s="423">
        <v>10</v>
      </c>
      <c r="K243" s="423">
        <v>0</v>
      </c>
      <c r="L243" s="423">
        <v>140</v>
      </c>
      <c r="M243" s="251"/>
      <c r="N243" s="424">
        <v>90</v>
      </c>
      <c r="O243" s="423">
        <v>40</v>
      </c>
      <c r="P243" s="423">
        <v>0</v>
      </c>
      <c r="Q243" s="423">
        <v>130</v>
      </c>
      <c r="R243" s="403"/>
    </row>
    <row r="244" spans="1:18" ht="39.6" x14ac:dyDescent="0.3">
      <c r="A244" s="421"/>
      <c r="B244" s="421" t="s">
        <v>808</v>
      </c>
      <c r="C244" s="421" t="s">
        <v>809</v>
      </c>
      <c r="D244" s="421" t="s">
        <v>810</v>
      </c>
      <c r="E244" s="421"/>
      <c r="F244" s="421" t="s">
        <v>811</v>
      </c>
      <c r="G244" s="343" t="str">
        <f>VLOOKUP(F244,class!A$1:B$460,2,FALSE)</f>
        <v>Shire District</v>
      </c>
      <c r="H244" s="343" t="str">
        <f>IFERROR(VLOOKUP(F244,classifications!A$3:C$333,3,FALSE),VLOOKUP(F244,classifications!I$2:K$28,3,FALSE))</f>
        <v>Predominantly Urban</v>
      </c>
      <c r="I244" s="422">
        <v>120</v>
      </c>
      <c r="J244" s="423">
        <v>0</v>
      </c>
      <c r="K244" s="423">
        <v>0</v>
      </c>
      <c r="L244" s="423">
        <v>120</v>
      </c>
      <c r="M244" s="251"/>
      <c r="N244" s="424">
        <v>360</v>
      </c>
      <c r="O244" s="423">
        <v>0</v>
      </c>
      <c r="P244" s="423">
        <v>0</v>
      </c>
      <c r="Q244" s="423">
        <v>360</v>
      </c>
      <c r="R244" s="403"/>
    </row>
    <row r="245" spans="1:18" ht="39.6" x14ac:dyDescent="0.3">
      <c r="A245" s="421"/>
      <c r="B245" s="421" t="s">
        <v>812</v>
      </c>
      <c r="C245" s="421" t="s">
        <v>813</v>
      </c>
      <c r="D245" s="421" t="s">
        <v>814</v>
      </c>
      <c r="E245" s="421"/>
      <c r="F245" s="421" t="s">
        <v>815</v>
      </c>
      <c r="G245" s="343" t="str">
        <f>VLOOKUP(F245,class!A$1:B$460,2,FALSE)</f>
        <v>Shire District</v>
      </c>
      <c r="H245" s="343" t="str">
        <f>IFERROR(VLOOKUP(F245,classifications!A$3:C$333,3,FALSE),VLOOKUP(F245,classifications!I$2:K$28,3,FALSE))</f>
        <v>Predominantly Urban</v>
      </c>
      <c r="I245" s="422">
        <v>340</v>
      </c>
      <c r="J245" s="422">
        <v>130</v>
      </c>
      <c r="K245" s="422">
        <v>0</v>
      </c>
      <c r="L245" s="422">
        <v>470</v>
      </c>
      <c r="M245" s="251"/>
      <c r="N245" s="424">
        <v>350</v>
      </c>
      <c r="O245" s="422">
        <v>180</v>
      </c>
      <c r="P245" s="422">
        <v>0</v>
      </c>
      <c r="Q245" s="422">
        <v>530</v>
      </c>
      <c r="R245" s="403"/>
    </row>
    <row r="246" spans="1:18" ht="39.6" x14ac:dyDescent="0.3">
      <c r="A246" s="421"/>
      <c r="B246" s="421" t="s">
        <v>816</v>
      </c>
      <c r="C246" s="421" t="s">
        <v>817</v>
      </c>
      <c r="D246" s="421" t="s">
        <v>818</v>
      </c>
      <c r="E246" s="421"/>
      <c r="F246" s="421" t="s">
        <v>819</v>
      </c>
      <c r="G246" s="343" t="str">
        <f>VLOOKUP(F246,class!A$1:B$460,2,FALSE)</f>
        <v>Shire District</v>
      </c>
      <c r="H246" s="343" t="str">
        <f>IFERROR(VLOOKUP(F246,classifications!A$3:C$333,3,FALSE),VLOOKUP(F246,classifications!I$2:K$28,3,FALSE))</f>
        <v>Predominantly Urban</v>
      </c>
      <c r="I246" s="422">
        <v>130</v>
      </c>
      <c r="J246" s="423">
        <v>10</v>
      </c>
      <c r="K246" s="423">
        <v>0</v>
      </c>
      <c r="L246" s="423">
        <v>140</v>
      </c>
      <c r="M246" s="251"/>
      <c r="N246" s="424">
        <v>240</v>
      </c>
      <c r="O246" s="423">
        <v>260</v>
      </c>
      <c r="P246" s="423">
        <v>0</v>
      </c>
      <c r="Q246" s="423">
        <v>500</v>
      </c>
      <c r="R246" s="403"/>
    </row>
    <row r="247" spans="1:18" x14ac:dyDescent="0.3">
      <c r="A247" s="421"/>
      <c r="B247" s="421"/>
      <c r="C247" s="421"/>
      <c r="D247" s="421"/>
      <c r="E247" s="421"/>
      <c r="F247" s="421"/>
      <c r="G247" s="421"/>
      <c r="H247" s="421"/>
      <c r="I247" s="251"/>
      <c r="J247" s="251"/>
      <c r="K247" s="251"/>
      <c r="L247" s="251"/>
      <c r="M247" s="251"/>
      <c r="N247" s="253"/>
      <c r="O247" s="251"/>
      <c r="P247" s="251"/>
      <c r="Q247" s="251"/>
      <c r="R247" s="403"/>
    </row>
    <row r="248" spans="1:18" ht="52.8" x14ac:dyDescent="0.3">
      <c r="A248" s="421"/>
      <c r="B248" s="421"/>
      <c r="C248" s="421"/>
      <c r="D248" s="421" t="s">
        <v>820</v>
      </c>
      <c r="E248" s="421" t="s">
        <v>821</v>
      </c>
      <c r="F248" s="421" t="s">
        <v>821</v>
      </c>
      <c r="G248" s="343" t="str">
        <f>VLOOKUP(F248,class!A$1:B$460,2,FALSE)</f>
        <v>Shire County</v>
      </c>
      <c r="H248" s="343" t="str">
        <f>IFERROR(VLOOKUP(F248,classifications!A$3:C$333,3,FALSE),VLOOKUP(F248,classifications!I$2:K$28,3,FALSE))</f>
        <v>Urban with Significant Rural</v>
      </c>
      <c r="I248" s="418">
        <v>4800</v>
      </c>
      <c r="J248" s="418">
        <v>1370</v>
      </c>
      <c r="K248" s="418">
        <v>0</v>
      </c>
      <c r="L248" s="418">
        <v>6170</v>
      </c>
      <c r="M248" s="426"/>
      <c r="N248" s="419">
        <v>4710</v>
      </c>
      <c r="O248" s="418">
        <v>1590</v>
      </c>
      <c r="P248" s="418">
        <v>10</v>
      </c>
      <c r="Q248" s="418">
        <v>6310</v>
      </c>
      <c r="R248" s="403"/>
    </row>
    <row r="249" spans="1:18" ht="52.8" x14ac:dyDescent="0.3">
      <c r="A249" s="421"/>
      <c r="B249" s="421" t="s">
        <v>822</v>
      </c>
      <c r="C249" s="421" t="s">
        <v>823</v>
      </c>
      <c r="D249" s="421" t="s">
        <v>824</v>
      </c>
      <c r="E249" s="421"/>
      <c r="F249" s="421" t="s">
        <v>825</v>
      </c>
      <c r="G249" s="343" t="str">
        <f>VLOOKUP(F249,class!A$1:B$460,2,FALSE)</f>
        <v>Shire District</v>
      </c>
      <c r="H249" s="343" t="str">
        <f>IFERROR(VLOOKUP(F249,classifications!A$3:C$333,3,FALSE),VLOOKUP(F249,classifications!I$2:K$28,3,FALSE))</f>
        <v>Urban with Significant Rural</v>
      </c>
      <c r="I249" s="422">
        <v>230</v>
      </c>
      <c r="J249" s="422">
        <v>40</v>
      </c>
      <c r="K249" s="422">
        <v>0</v>
      </c>
      <c r="L249" s="422">
        <v>270</v>
      </c>
      <c r="M249" s="251"/>
      <c r="N249" s="424">
        <v>700</v>
      </c>
      <c r="O249" s="422">
        <v>90</v>
      </c>
      <c r="P249" s="422">
        <v>0</v>
      </c>
      <c r="Q249" s="422">
        <v>790</v>
      </c>
      <c r="R249" s="403"/>
    </row>
    <row r="250" spans="1:18" ht="39.6" x14ac:dyDescent="0.3">
      <c r="A250" s="421"/>
      <c r="B250" s="421" t="s">
        <v>826</v>
      </c>
      <c r="C250" s="421" t="s">
        <v>827</v>
      </c>
      <c r="D250" s="421" t="s">
        <v>828</v>
      </c>
      <c r="E250" s="421"/>
      <c r="F250" s="421" t="s">
        <v>829</v>
      </c>
      <c r="G250" s="343" t="str">
        <f>VLOOKUP(F250,class!A$1:B$460,2,FALSE)</f>
        <v>Shire District</v>
      </c>
      <c r="H250" s="343" t="str">
        <f>IFERROR(VLOOKUP(F250,classifications!A$3:C$333,3,FALSE),VLOOKUP(F250,classifications!I$2:K$28,3,FALSE))</f>
        <v>Predominantly Urban</v>
      </c>
      <c r="I250" s="422">
        <v>470</v>
      </c>
      <c r="J250" s="422">
        <v>230</v>
      </c>
      <c r="K250" s="422">
        <v>0</v>
      </c>
      <c r="L250" s="422">
        <v>690</v>
      </c>
      <c r="M250" s="251"/>
      <c r="N250" s="424">
        <v>430</v>
      </c>
      <c r="O250" s="422">
        <v>170</v>
      </c>
      <c r="P250" s="422">
        <v>0</v>
      </c>
      <c r="Q250" s="422">
        <v>600</v>
      </c>
      <c r="R250" s="403"/>
    </row>
    <row r="251" spans="1:18" ht="39.6" x14ac:dyDescent="0.3">
      <c r="A251" s="421"/>
      <c r="B251" s="421" t="s">
        <v>830</v>
      </c>
      <c r="C251" s="421" t="s">
        <v>831</v>
      </c>
      <c r="D251" s="421" t="s">
        <v>832</v>
      </c>
      <c r="E251" s="421"/>
      <c r="F251" s="421" t="s">
        <v>833</v>
      </c>
      <c r="G251" s="343" t="str">
        <f>VLOOKUP(F251,class!A$1:B$460,2,FALSE)</f>
        <v>Shire District</v>
      </c>
      <c r="H251" s="343" t="str">
        <f>IFERROR(VLOOKUP(F251,classifications!A$3:C$333,3,FALSE),VLOOKUP(F251,classifications!I$2:K$28,3,FALSE))</f>
        <v>Predominantly Urban</v>
      </c>
      <c r="I251" s="422">
        <v>640</v>
      </c>
      <c r="J251" s="422">
        <v>140</v>
      </c>
      <c r="K251" s="422">
        <v>0</v>
      </c>
      <c r="L251" s="422">
        <v>780</v>
      </c>
      <c r="M251" s="251"/>
      <c r="N251" s="424">
        <v>550</v>
      </c>
      <c r="O251" s="422">
        <v>90</v>
      </c>
      <c r="P251" s="422">
        <v>10</v>
      </c>
      <c r="Q251" s="422">
        <v>660</v>
      </c>
      <c r="R251" s="403"/>
    </row>
    <row r="252" spans="1:18" ht="52.8" x14ac:dyDescent="0.3">
      <c r="A252" s="421"/>
      <c r="B252" s="421" t="s">
        <v>834</v>
      </c>
      <c r="C252" s="421" t="s">
        <v>835</v>
      </c>
      <c r="D252" s="421" t="s">
        <v>836</v>
      </c>
      <c r="E252" s="421"/>
      <c r="F252" s="421" t="s">
        <v>837</v>
      </c>
      <c r="G252" s="343" t="str">
        <f>VLOOKUP(F252,class!A$1:B$460,2,FALSE)</f>
        <v>Shire District</v>
      </c>
      <c r="H252" s="343" t="str">
        <f>IFERROR(VLOOKUP(F252,classifications!A$3:C$333,3,FALSE),VLOOKUP(F252,classifications!I$2:K$28,3,FALSE))</f>
        <v>Urban with Significant Rural</v>
      </c>
      <c r="I252" s="422">
        <v>570</v>
      </c>
      <c r="J252" s="422">
        <v>40</v>
      </c>
      <c r="K252" s="422">
        <v>0</v>
      </c>
      <c r="L252" s="422">
        <v>610</v>
      </c>
      <c r="M252" s="251"/>
      <c r="N252" s="424">
        <v>490</v>
      </c>
      <c r="O252" s="422">
        <v>80</v>
      </c>
      <c r="P252" s="422">
        <v>0</v>
      </c>
      <c r="Q252" s="422">
        <v>570</v>
      </c>
      <c r="R252" s="403"/>
    </row>
    <row r="253" spans="1:18" ht="52.8" x14ac:dyDescent="0.3">
      <c r="A253" s="421"/>
      <c r="B253" s="421" t="s">
        <v>850</v>
      </c>
      <c r="C253" s="421" t="s">
        <v>851</v>
      </c>
      <c r="D253" s="421" t="s">
        <v>852</v>
      </c>
      <c r="E253" s="421"/>
      <c r="F253" s="421" t="s">
        <v>1875</v>
      </c>
      <c r="G253" s="343" t="str">
        <f>VLOOKUP(F253,class!A$1:B$460,2,FALSE)</f>
        <v>Shire District</v>
      </c>
      <c r="H253" s="343" t="str">
        <f>IFERROR(VLOOKUP(F253,classifications!A$3:C$333,3,FALSE),VLOOKUP(F253,classifications!I$2:K$28,3,FALSE))</f>
        <v>Urban with Significant Rural</v>
      </c>
      <c r="I253" s="422">
        <v>600</v>
      </c>
      <c r="J253" s="422">
        <v>30</v>
      </c>
      <c r="K253" s="422">
        <v>0</v>
      </c>
      <c r="L253" s="422">
        <v>640</v>
      </c>
      <c r="M253" s="251"/>
      <c r="N253" s="424">
        <v>270</v>
      </c>
      <c r="O253" s="422">
        <v>60</v>
      </c>
      <c r="P253" s="422">
        <v>0</v>
      </c>
      <c r="Q253" s="422">
        <v>330</v>
      </c>
      <c r="R253" s="403"/>
    </row>
    <row r="254" spans="1:18" ht="39.6" x14ac:dyDescent="0.3">
      <c r="A254" s="421"/>
      <c r="B254" s="421" t="s">
        <v>838</v>
      </c>
      <c r="C254" s="421" t="s">
        <v>839</v>
      </c>
      <c r="D254" s="421" t="s">
        <v>840</v>
      </c>
      <c r="E254" s="421"/>
      <c r="F254" s="421" t="s">
        <v>841</v>
      </c>
      <c r="G254" s="343" t="str">
        <f>VLOOKUP(F254,class!A$1:B$460,2,FALSE)</f>
        <v>Shire District</v>
      </c>
      <c r="H254" s="343" t="str">
        <f>IFERROR(VLOOKUP(F254,classifications!A$3:C$333,3,FALSE),VLOOKUP(F254,classifications!I$2:K$28,3,FALSE))</f>
        <v>Predominantly Urban</v>
      </c>
      <c r="I254" s="422">
        <v>280</v>
      </c>
      <c r="J254" s="422">
        <v>100</v>
      </c>
      <c r="K254" s="422">
        <v>0</v>
      </c>
      <c r="L254" s="422">
        <v>380</v>
      </c>
      <c r="M254" s="251"/>
      <c r="N254" s="424">
        <v>200</v>
      </c>
      <c r="O254" s="422">
        <v>70</v>
      </c>
      <c r="P254" s="422">
        <v>0</v>
      </c>
      <c r="Q254" s="422">
        <v>270</v>
      </c>
      <c r="R254" s="403"/>
    </row>
    <row r="255" spans="1:18" ht="52.8" x14ac:dyDescent="0.3">
      <c r="A255" s="421"/>
      <c r="B255" s="421" t="s">
        <v>842</v>
      </c>
      <c r="C255" s="421" t="s">
        <v>843</v>
      </c>
      <c r="D255" s="421" t="s">
        <v>844</v>
      </c>
      <c r="E255" s="421"/>
      <c r="F255" s="421" t="s">
        <v>845</v>
      </c>
      <c r="G255" s="343" t="str">
        <f>VLOOKUP(F255,class!A$1:B$460,2,FALSE)</f>
        <v>Shire District</v>
      </c>
      <c r="H255" s="343" t="str">
        <f>IFERROR(VLOOKUP(F255,classifications!A$3:C$333,3,FALSE),VLOOKUP(F255,classifications!I$2:K$28,3,FALSE))</f>
        <v>Urban with Significant Rural</v>
      </c>
      <c r="I255" s="423">
        <v>360</v>
      </c>
      <c r="J255" s="422">
        <v>440</v>
      </c>
      <c r="K255" s="422">
        <v>0</v>
      </c>
      <c r="L255" s="423">
        <v>790</v>
      </c>
      <c r="M255" s="251"/>
      <c r="N255" s="425">
        <v>480</v>
      </c>
      <c r="O255" s="422">
        <v>650</v>
      </c>
      <c r="P255" s="422">
        <v>0</v>
      </c>
      <c r="Q255" s="423">
        <v>1120</v>
      </c>
      <c r="R255" s="403"/>
    </row>
    <row r="256" spans="1:18" ht="39.6" x14ac:dyDescent="0.3">
      <c r="A256" s="421"/>
      <c r="B256" s="421" t="s">
        <v>846</v>
      </c>
      <c r="C256" s="421" t="s">
        <v>847</v>
      </c>
      <c r="D256" s="421" t="s">
        <v>848</v>
      </c>
      <c r="E256" s="421"/>
      <c r="F256" s="421" t="s">
        <v>849</v>
      </c>
      <c r="G256" s="343" t="str">
        <f>VLOOKUP(F256,class!A$1:B$460,2,FALSE)</f>
        <v>Shire District</v>
      </c>
      <c r="H256" s="343" t="str">
        <f>IFERROR(VLOOKUP(F256,classifications!A$3:C$333,3,FALSE),VLOOKUP(F256,classifications!I$2:K$28,3,FALSE))</f>
        <v>Predominantly Rural</v>
      </c>
      <c r="I256" s="422">
        <v>100</v>
      </c>
      <c r="J256" s="422">
        <v>10</v>
      </c>
      <c r="K256" s="422">
        <v>0</v>
      </c>
      <c r="L256" s="422">
        <v>110</v>
      </c>
      <c r="M256" s="251"/>
      <c r="N256" s="424">
        <v>140</v>
      </c>
      <c r="O256" s="422">
        <v>10</v>
      </c>
      <c r="P256" s="422">
        <v>0</v>
      </c>
      <c r="Q256" s="422">
        <v>140</v>
      </c>
      <c r="R256" s="403"/>
    </row>
    <row r="257" spans="1:18" ht="39.6" x14ac:dyDescent="0.3">
      <c r="A257" s="421"/>
      <c r="B257" s="421" t="s">
        <v>853</v>
      </c>
      <c r="C257" s="421" t="s">
        <v>854</v>
      </c>
      <c r="D257" s="421" t="s">
        <v>855</v>
      </c>
      <c r="E257" s="421"/>
      <c r="F257" s="421" t="s">
        <v>856</v>
      </c>
      <c r="G257" s="343" t="str">
        <f>VLOOKUP(F257,class!A$1:B$460,2,FALSE)</f>
        <v>Shire District</v>
      </c>
      <c r="H257" s="343" t="str">
        <f>IFERROR(VLOOKUP(F257,classifications!A$3:C$333,3,FALSE),VLOOKUP(F257,classifications!I$2:K$28,3,FALSE))</f>
        <v>Predominantly Rural</v>
      </c>
      <c r="I257" s="422">
        <v>280</v>
      </c>
      <c r="J257" s="422">
        <v>40</v>
      </c>
      <c r="K257" s="422">
        <v>0</v>
      </c>
      <c r="L257" s="422">
        <v>330</v>
      </c>
      <c r="M257" s="251"/>
      <c r="N257" s="424">
        <v>390</v>
      </c>
      <c r="O257" s="422">
        <v>50</v>
      </c>
      <c r="P257" s="422">
        <v>0</v>
      </c>
      <c r="Q257" s="422">
        <v>440</v>
      </c>
      <c r="R257" s="403"/>
    </row>
    <row r="258" spans="1:18" ht="39.6" x14ac:dyDescent="0.3">
      <c r="A258" s="421"/>
      <c r="B258" s="421" t="s">
        <v>857</v>
      </c>
      <c r="C258" s="421" t="s">
        <v>858</v>
      </c>
      <c r="D258" s="421" t="s">
        <v>859</v>
      </c>
      <c r="E258" s="421"/>
      <c r="F258" s="421" t="s">
        <v>860</v>
      </c>
      <c r="G258" s="343" t="str">
        <f>VLOOKUP(F258,class!A$1:B$460,2,FALSE)</f>
        <v>Shire District</v>
      </c>
      <c r="H258" s="343" t="str">
        <f>IFERROR(VLOOKUP(F258,classifications!A$3:C$333,3,FALSE),VLOOKUP(F258,classifications!I$2:K$28,3,FALSE))</f>
        <v>Predominantly Urban</v>
      </c>
      <c r="I258" s="422">
        <v>450</v>
      </c>
      <c r="J258" s="422">
        <v>160</v>
      </c>
      <c r="K258" s="422">
        <v>0</v>
      </c>
      <c r="L258" s="422">
        <v>610</v>
      </c>
      <c r="M258" s="251"/>
      <c r="N258" s="424">
        <v>230</v>
      </c>
      <c r="O258" s="422">
        <v>170</v>
      </c>
      <c r="P258" s="422">
        <v>0</v>
      </c>
      <c r="Q258" s="422">
        <v>410</v>
      </c>
      <c r="R258" s="403"/>
    </row>
    <row r="259" spans="1:18" ht="52.8" x14ac:dyDescent="0.3">
      <c r="A259" s="421"/>
      <c r="B259" s="421" t="s">
        <v>861</v>
      </c>
      <c r="C259" s="421" t="s">
        <v>862</v>
      </c>
      <c r="D259" s="421" t="s">
        <v>863</v>
      </c>
      <c r="E259" s="421"/>
      <c r="F259" s="421" t="s">
        <v>864</v>
      </c>
      <c r="G259" s="343" t="str">
        <f>VLOOKUP(F259,class!A$1:B$460,2,FALSE)</f>
        <v>Shire District</v>
      </c>
      <c r="H259" s="343" t="str">
        <f>IFERROR(VLOOKUP(F259,classifications!A$3:C$333,3,FALSE),VLOOKUP(F259,classifications!I$2:K$28,3,FALSE))</f>
        <v>Urban with Significant Rural</v>
      </c>
      <c r="I259" s="422">
        <v>520</v>
      </c>
      <c r="J259" s="422">
        <v>110</v>
      </c>
      <c r="K259" s="422">
        <v>0</v>
      </c>
      <c r="L259" s="422">
        <v>630</v>
      </c>
      <c r="M259" s="251"/>
      <c r="N259" s="424">
        <v>300</v>
      </c>
      <c r="O259" s="422">
        <v>60</v>
      </c>
      <c r="P259" s="422">
        <v>0</v>
      </c>
      <c r="Q259" s="422">
        <v>370</v>
      </c>
      <c r="R259" s="403"/>
    </row>
    <row r="260" spans="1:18" ht="52.8" x14ac:dyDescent="0.3">
      <c r="A260" s="421"/>
      <c r="B260" s="421" t="s">
        <v>865</v>
      </c>
      <c r="C260" s="421" t="s">
        <v>866</v>
      </c>
      <c r="D260" s="421" t="s">
        <v>867</v>
      </c>
      <c r="E260" s="421"/>
      <c r="F260" s="421" t="s">
        <v>868</v>
      </c>
      <c r="G260" s="343" t="str">
        <f>VLOOKUP(F260,class!A$1:B$460,2,FALSE)</f>
        <v>Shire District</v>
      </c>
      <c r="H260" s="343" t="str">
        <f>IFERROR(VLOOKUP(F260,classifications!A$3:C$333,3,FALSE),VLOOKUP(F260,classifications!I$2:K$28,3,FALSE))</f>
        <v>Urban with Significant Rural</v>
      </c>
      <c r="I260" s="422">
        <v>290</v>
      </c>
      <c r="J260" s="422">
        <v>40</v>
      </c>
      <c r="K260" s="422">
        <v>0</v>
      </c>
      <c r="L260" s="422">
        <v>340</v>
      </c>
      <c r="M260" s="251"/>
      <c r="N260" s="424">
        <v>530</v>
      </c>
      <c r="O260" s="422">
        <v>90</v>
      </c>
      <c r="P260" s="422">
        <v>0</v>
      </c>
      <c r="Q260" s="422">
        <v>620</v>
      </c>
      <c r="R260" s="403"/>
    </row>
    <row r="261" spans="1:18" x14ac:dyDescent="0.3">
      <c r="A261" s="421"/>
      <c r="B261" s="421"/>
      <c r="C261" s="421"/>
      <c r="D261" s="421"/>
      <c r="E261" s="421"/>
      <c r="F261" s="421"/>
      <c r="G261" s="421"/>
      <c r="H261" s="421"/>
      <c r="I261" s="251"/>
      <c r="J261" s="251"/>
      <c r="K261" s="251"/>
      <c r="L261" s="251"/>
      <c r="M261" s="251"/>
      <c r="N261" s="253"/>
      <c r="O261" s="251"/>
      <c r="P261" s="251"/>
      <c r="Q261" s="251"/>
      <c r="R261" s="403"/>
    </row>
    <row r="262" spans="1:18" ht="39.6" x14ac:dyDescent="0.3">
      <c r="A262" s="421"/>
      <c r="B262" s="421"/>
      <c r="C262" s="421"/>
      <c r="D262" s="421" t="s">
        <v>869</v>
      </c>
      <c r="E262" s="421" t="s">
        <v>870</v>
      </c>
      <c r="F262" s="421" t="s">
        <v>870</v>
      </c>
      <c r="G262" s="343" t="str">
        <f>VLOOKUP(F262,class!A$1:B$460,2,FALSE)</f>
        <v>Shire County</v>
      </c>
      <c r="H262" s="343" t="str">
        <f>IFERROR(VLOOKUP(F262,classifications!A$3:C$333,3,FALSE),VLOOKUP(F262,classifications!I$2:K$28,3,FALSE))</f>
        <v>Predominantly Urban</v>
      </c>
      <c r="I262" s="418">
        <v>4390</v>
      </c>
      <c r="J262" s="418">
        <v>500</v>
      </c>
      <c r="K262" s="418">
        <v>20</v>
      </c>
      <c r="L262" s="418">
        <v>4900</v>
      </c>
      <c r="M262" s="426"/>
      <c r="N262" s="419">
        <v>3960</v>
      </c>
      <c r="O262" s="418">
        <v>950</v>
      </c>
      <c r="P262" s="418">
        <v>10</v>
      </c>
      <c r="Q262" s="418">
        <v>4910</v>
      </c>
      <c r="R262" s="403"/>
    </row>
    <row r="263" spans="1:18" ht="39.6" x14ac:dyDescent="0.3">
      <c r="A263" s="421"/>
      <c r="B263" s="421" t="s">
        <v>871</v>
      </c>
      <c r="C263" s="421" t="s">
        <v>872</v>
      </c>
      <c r="D263" s="421" t="s">
        <v>873</v>
      </c>
      <c r="E263" s="421"/>
      <c r="F263" s="421" t="s">
        <v>874</v>
      </c>
      <c r="G263" s="343" t="str">
        <f>VLOOKUP(F263,class!A$1:B$460,2,FALSE)</f>
        <v>Shire District</v>
      </c>
      <c r="H263" s="343" t="str">
        <f>IFERROR(VLOOKUP(F263,classifications!A$3:C$333,3,FALSE),VLOOKUP(F263,classifications!I$2:K$28,3,FALSE))</f>
        <v>Predominantly Urban</v>
      </c>
      <c r="I263" s="422">
        <v>100</v>
      </c>
      <c r="J263" s="422">
        <v>10</v>
      </c>
      <c r="K263" s="422">
        <v>0</v>
      </c>
      <c r="L263" s="422">
        <v>110</v>
      </c>
      <c r="M263" s="251"/>
      <c r="N263" s="424">
        <v>120</v>
      </c>
      <c r="O263" s="422">
        <v>30</v>
      </c>
      <c r="P263" s="422">
        <v>0</v>
      </c>
      <c r="Q263" s="422">
        <v>150</v>
      </c>
      <c r="R263" s="403"/>
    </row>
    <row r="264" spans="1:18" ht="52.8" x14ac:dyDescent="0.3">
      <c r="A264" s="421"/>
      <c r="B264" s="421" t="s">
        <v>875</v>
      </c>
      <c r="C264" s="421" t="s">
        <v>876</v>
      </c>
      <c r="D264" s="421" t="s">
        <v>877</v>
      </c>
      <c r="E264" s="421"/>
      <c r="F264" s="421" t="s">
        <v>878</v>
      </c>
      <c r="G264" s="343" t="str">
        <f>VLOOKUP(F264,class!A$1:B$460,2,FALSE)</f>
        <v>Shire District</v>
      </c>
      <c r="H264" s="343" t="str">
        <f>IFERROR(VLOOKUP(F264,classifications!A$3:C$333,3,FALSE),VLOOKUP(F264,classifications!I$2:K$28,3,FALSE))</f>
        <v>Urban with Significant Rural</v>
      </c>
      <c r="I264" s="422">
        <v>500</v>
      </c>
      <c r="J264" s="422">
        <v>0</v>
      </c>
      <c r="K264" s="422">
        <v>10</v>
      </c>
      <c r="L264" s="422">
        <v>500</v>
      </c>
      <c r="M264" s="251"/>
      <c r="N264" s="424">
        <v>350</v>
      </c>
      <c r="O264" s="422">
        <v>10</v>
      </c>
      <c r="P264" s="422">
        <v>0</v>
      </c>
      <c r="Q264" s="422">
        <v>370</v>
      </c>
      <c r="R264" s="403"/>
    </row>
    <row r="265" spans="1:18" ht="39.6" x14ac:dyDescent="0.3">
      <c r="A265" s="421"/>
      <c r="B265" s="421" t="s">
        <v>879</v>
      </c>
      <c r="C265" s="421" t="s">
        <v>880</v>
      </c>
      <c r="D265" s="421" t="s">
        <v>881</v>
      </c>
      <c r="E265" s="421"/>
      <c r="F265" s="421" t="s">
        <v>882</v>
      </c>
      <c r="G265" s="343" t="str">
        <f>VLOOKUP(F265,class!A$1:B$460,2,FALSE)</f>
        <v>Shire District</v>
      </c>
      <c r="H265" s="343" t="str">
        <f>IFERROR(VLOOKUP(F265,classifications!A$3:C$333,3,FALSE),VLOOKUP(F265,classifications!I$2:K$28,3,FALSE))</f>
        <v>Predominantly Urban</v>
      </c>
      <c r="I265" s="422">
        <v>300</v>
      </c>
      <c r="J265" s="422">
        <v>30</v>
      </c>
      <c r="K265" s="422">
        <v>0</v>
      </c>
      <c r="L265" s="422">
        <v>330</v>
      </c>
      <c r="M265" s="251"/>
      <c r="N265" s="424">
        <v>360</v>
      </c>
      <c r="O265" s="422">
        <v>60</v>
      </c>
      <c r="P265" s="422">
        <v>0</v>
      </c>
      <c r="Q265" s="422">
        <v>420</v>
      </c>
      <c r="R265" s="403"/>
    </row>
    <row r="266" spans="1:18" ht="39.6" x14ac:dyDescent="0.3">
      <c r="A266" s="421"/>
      <c r="B266" s="421" t="s">
        <v>883</v>
      </c>
      <c r="C266" s="421" t="s">
        <v>884</v>
      </c>
      <c r="D266" s="421" t="s">
        <v>885</v>
      </c>
      <c r="E266" s="421"/>
      <c r="F266" s="421" t="s">
        <v>886</v>
      </c>
      <c r="G266" s="343" t="str">
        <f>VLOOKUP(F266,class!A$1:B$460,2,FALSE)</f>
        <v>Shire District</v>
      </c>
      <c r="H266" s="343" t="str">
        <f>IFERROR(VLOOKUP(F266,classifications!A$3:C$333,3,FALSE),VLOOKUP(F266,classifications!I$2:K$28,3,FALSE))</f>
        <v>Predominantly Urban</v>
      </c>
      <c r="I266" s="422">
        <v>150</v>
      </c>
      <c r="J266" s="422">
        <v>40</v>
      </c>
      <c r="K266" s="423">
        <v>0</v>
      </c>
      <c r="L266" s="423">
        <v>190</v>
      </c>
      <c r="M266" s="251"/>
      <c r="N266" s="424">
        <v>120</v>
      </c>
      <c r="O266" s="422">
        <v>120</v>
      </c>
      <c r="P266" s="422">
        <v>0</v>
      </c>
      <c r="Q266" s="422">
        <v>240</v>
      </c>
      <c r="R266" s="403"/>
    </row>
    <row r="267" spans="1:18" ht="52.8" x14ac:dyDescent="0.3">
      <c r="A267" s="421"/>
      <c r="B267" s="421" t="s">
        <v>887</v>
      </c>
      <c r="C267" s="421" t="s">
        <v>888</v>
      </c>
      <c r="D267" s="421" t="s">
        <v>889</v>
      </c>
      <c r="E267" s="421"/>
      <c r="F267" s="421" t="s">
        <v>890</v>
      </c>
      <c r="G267" s="343" t="str">
        <f>VLOOKUP(F267,class!A$1:B$460,2,FALSE)</f>
        <v>Shire District</v>
      </c>
      <c r="H267" s="343" t="str">
        <f>IFERROR(VLOOKUP(F267,classifications!A$3:C$333,3,FALSE),VLOOKUP(F267,classifications!I$2:K$28,3,FALSE))</f>
        <v>Urban with Significant Rural</v>
      </c>
      <c r="I267" s="422">
        <v>190</v>
      </c>
      <c r="J267" s="422">
        <v>10</v>
      </c>
      <c r="K267" s="422">
        <v>0</v>
      </c>
      <c r="L267" s="422">
        <v>200</v>
      </c>
      <c r="M267" s="251"/>
      <c r="N267" s="424">
        <v>110</v>
      </c>
      <c r="O267" s="422">
        <v>20</v>
      </c>
      <c r="P267" s="422">
        <v>0</v>
      </c>
      <c r="Q267" s="422">
        <v>130</v>
      </c>
      <c r="R267" s="403"/>
    </row>
    <row r="268" spans="1:18" ht="39.6" x14ac:dyDescent="0.3">
      <c r="A268" s="421"/>
      <c r="B268" s="421" t="s">
        <v>891</v>
      </c>
      <c r="C268" s="421" t="s">
        <v>892</v>
      </c>
      <c r="D268" s="421" t="s">
        <v>893</v>
      </c>
      <c r="E268" s="421"/>
      <c r="F268" s="421" t="s">
        <v>894</v>
      </c>
      <c r="G268" s="343" t="str">
        <f>VLOOKUP(F268,class!A$1:B$460,2,FALSE)</f>
        <v>Shire District</v>
      </c>
      <c r="H268" s="343" t="str">
        <f>IFERROR(VLOOKUP(F268,classifications!A$3:C$333,3,FALSE),VLOOKUP(F268,classifications!I$2:K$28,3,FALSE))</f>
        <v>Predominantly Urban</v>
      </c>
      <c r="I268" s="422">
        <v>70</v>
      </c>
      <c r="J268" s="422">
        <v>0</v>
      </c>
      <c r="K268" s="422">
        <v>0</v>
      </c>
      <c r="L268" s="422">
        <v>70</v>
      </c>
      <c r="M268" s="251"/>
      <c r="N268" s="424">
        <v>120</v>
      </c>
      <c r="O268" s="422">
        <v>30</v>
      </c>
      <c r="P268" s="422">
        <v>0</v>
      </c>
      <c r="Q268" s="422">
        <v>160</v>
      </c>
      <c r="R268" s="403"/>
    </row>
    <row r="269" spans="1:18" ht="39.6" x14ac:dyDescent="0.3">
      <c r="A269" s="421"/>
      <c r="B269" s="421" t="s">
        <v>895</v>
      </c>
      <c r="C269" s="421" t="s">
        <v>896</v>
      </c>
      <c r="D269" s="421" t="s">
        <v>897</v>
      </c>
      <c r="E269" s="421"/>
      <c r="F269" s="421" t="s">
        <v>898</v>
      </c>
      <c r="G269" s="343" t="str">
        <f>VLOOKUP(F269,class!A$1:B$460,2,FALSE)</f>
        <v>Shire District</v>
      </c>
      <c r="H269" s="343" t="str">
        <f>IFERROR(VLOOKUP(F269,classifications!A$3:C$333,3,FALSE),VLOOKUP(F269,classifications!I$2:K$28,3,FALSE))</f>
        <v>Predominantly Urban</v>
      </c>
      <c r="I269" s="423">
        <v>1190</v>
      </c>
      <c r="J269" s="423">
        <v>100</v>
      </c>
      <c r="K269" s="423">
        <v>0</v>
      </c>
      <c r="L269" s="423">
        <v>1290</v>
      </c>
      <c r="M269" s="251"/>
      <c r="N269" s="425">
        <v>930</v>
      </c>
      <c r="O269" s="423">
        <v>280</v>
      </c>
      <c r="P269" s="423">
        <v>0</v>
      </c>
      <c r="Q269" s="423">
        <v>1210</v>
      </c>
      <c r="R269" s="403"/>
    </row>
    <row r="270" spans="1:18" ht="39.6" x14ac:dyDescent="0.3">
      <c r="A270" s="421"/>
      <c r="B270" s="421" t="s">
        <v>899</v>
      </c>
      <c r="C270" s="421" t="s">
        <v>900</v>
      </c>
      <c r="D270" s="421" t="s">
        <v>901</v>
      </c>
      <c r="E270" s="421"/>
      <c r="F270" s="421" t="s">
        <v>902</v>
      </c>
      <c r="G270" s="343" t="str">
        <f>VLOOKUP(F270,class!A$1:B$460,2,FALSE)</f>
        <v>Shire District</v>
      </c>
      <c r="H270" s="343" t="str">
        <f>IFERROR(VLOOKUP(F270,classifications!A$3:C$333,3,FALSE),VLOOKUP(F270,classifications!I$2:K$28,3,FALSE))</f>
        <v>Predominantly Rural</v>
      </c>
      <c r="I270" s="422">
        <v>330</v>
      </c>
      <c r="J270" s="422">
        <v>40</v>
      </c>
      <c r="K270" s="422">
        <v>0</v>
      </c>
      <c r="L270" s="422">
        <v>370</v>
      </c>
      <c r="M270" s="251"/>
      <c r="N270" s="424">
        <v>400</v>
      </c>
      <c r="O270" s="422">
        <v>100</v>
      </c>
      <c r="P270" s="422">
        <v>0</v>
      </c>
      <c r="Q270" s="422">
        <v>490</v>
      </c>
      <c r="R270" s="403"/>
    </row>
    <row r="271" spans="1:18" ht="39.6" x14ac:dyDescent="0.3">
      <c r="A271" s="421"/>
      <c r="B271" s="421" t="s">
        <v>903</v>
      </c>
      <c r="C271" s="421" t="s">
        <v>904</v>
      </c>
      <c r="D271" s="421" t="s">
        <v>905</v>
      </c>
      <c r="E271" s="421"/>
      <c r="F271" s="421" t="s">
        <v>906</v>
      </c>
      <c r="G271" s="343" t="str">
        <f>VLOOKUP(F271,class!A$1:B$460,2,FALSE)</f>
        <v>Shire District</v>
      </c>
      <c r="H271" s="343" t="str">
        <f>IFERROR(VLOOKUP(F271,classifications!A$3:C$333,3,FALSE),VLOOKUP(F271,classifications!I$2:K$28,3,FALSE))</f>
        <v>Predominantly Urban</v>
      </c>
      <c r="I271" s="422">
        <v>180</v>
      </c>
      <c r="J271" s="422">
        <v>0</v>
      </c>
      <c r="K271" s="422">
        <v>0</v>
      </c>
      <c r="L271" s="422">
        <v>180</v>
      </c>
      <c r="M271" s="251"/>
      <c r="N271" s="424">
        <v>140</v>
      </c>
      <c r="O271" s="422">
        <v>60</v>
      </c>
      <c r="P271" s="422">
        <v>0</v>
      </c>
      <c r="Q271" s="422">
        <v>200</v>
      </c>
      <c r="R271" s="403"/>
    </row>
    <row r="272" spans="1:18" ht="39.6" x14ac:dyDescent="0.3">
      <c r="A272" s="421"/>
      <c r="B272" s="421" t="s">
        <v>907</v>
      </c>
      <c r="C272" s="421" t="s">
        <v>908</v>
      </c>
      <c r="D272" s="421" t="s">
        <v>909</v>
      </c>
      <c r="E272" s="421"/>
      <c r="F272" s="421" t="s">
        <v>910</v>
      </c>
      <c r="G272" s="343" t="str">
        <f>VLOOKUP(F272,class!A$1:B$460,2,FALSE)</f>
        <v>Shire District</v>
      </c>
      <c r="H272" s="343" t="str">
        <f>IFERROR(VLOOKUP(F272,classifications!A$3:C$333,3,FALSE),VLOOKUP(F272,classifications!I$2:K$28,3,FALSE))</f>
        <v>Predominantly Urban</v>
      </c>
      <c r="I272" s="423">
        <v>520</v>
      </c>
      <c r="J272" s="423">
        <v>110</v>
      </c>
      <c r="K272" s="423">
        <v>10</v>
      </c>
      <c r="L272" s="423">
        <v>640</v>
      </c>
      <c r="M272" s="251"/>
      <c r="N272" s="425">
        <v>440</v>
      </c>
      <c r="O272" s="423">
        <v>70</v>
      </c>
      <c r="P272" s="423">
        <v>0</v>
      </c>
      <c r="Q272" s="423">
        <v>500</v>
      </c>
      <c r="R272" s="403"/>
    </row>
    <row r="273" spans="1:18" ht="52.8" x14ac:dyDescent="0.3">
      <c r="A273" s="421"/>
      <c r="B273" s="421" t="s">
        <v>911</v>
      </c>
      <c r="C273" s="421" t="s">
        <v>912</v>
      </c>
      <c r="D273" s="421" t="s">
        <v>913</v>
      </c>
      <c r="E273" s="421"/>
      <c r="F273" s="421" t="s">
        <v>914</v>
      </c>
      <c r="G273" s="343" t="str">
        <f>VLOOKUP(F273,class!A$1:B$460,2,FALSE)</f>
        <v>Shire District</v>
      </c>
      <c r="H273" s="343" t="str">
        <f>IFERROR(VLOOKUP(F273,classifications!A$3:C$333,3,FALSE),VLOOKUP(F273,classifications!I$2:K$28,3,FALSE))</f>
        <v>Urban with Significant Rural</v>
      </c>
      <c r="I273" s="422">
        <v>350</v>
      </c>
      <c r="J273" s="422">
        <v>110</v>
      </c>
      <c r="K273" s="422">
        <v>0</v>
      </c>
      <c r="L273" s="422">
        <v>460</v>
      </c>
      <c r="M273" s="251"/>
      <c r="N273" s="424">
        <v>370</v>
      </c>
      <c r="O273" s="422">
        <v>60</v>
      </c>
      <c r="P273" s="422">
        <v>0</v>
      </c>
      <c r="Q273" s="422">
        <v>430</v>
      </c>
      <c r="R273" s="403"/>
    </row>
    <row r="274" spans="1:18" ht="39.6" x14ac:dyDescent="0.3">
      <c r="A274" s="421"/>
      <c r="B274" s="421" t="s">
        <v>915</v>
      </c>
      <c r="C274" s="421" t="s">
        <v>916</v>
      </c>
      <c r="D274" s="421" t="s">
        <v>917</v>
      </c>
      <c r="E274" s="421"/>
      <c r="F274" s="421" t="s">
        <v>918</v>
      </c>
      <c r="G274" s="343" t="str">
        <f>VLOOKUP(F274,class!A$1:B$460,2,FALSE)</f>
        <v>Shire District</v>
      </c>
      <c r="H274" s="343" t="str">
        <f>IFERROR(VLOOKUP(F274,classifications!A$3:C$333,3,FALSE),VLOOKUP(F274,classifications!I$2:K$28,3,FALSE))</f>
        <v>Predominantly Rural</v>
      </c>
      <c r="I274" s="422">
        <v>520</v>
      </c>
      <c r="J274" s="422">
        <v>40</v>
      </c>
      <c r="K274" s="422">
        <v>0</v>
      </c>
      <c r="L274" s="422">
        <v>560</v>
      </c>
      <c r="M274" s="251"/>
      <c r="N274" s="424">
        <v>490</v>
      </c>
      <c r="O274" s="422">
        <v>120</v>
      </c>
      <c r="P274" s="422">
        <v>0</v>
      </c>
      <c r="Q274" s="422">
        <v>610</v>
      </c>
      <c r="R274" s="403"/>
    </row>
    <row r="275" spans="1:18" x14ac:dyDescent="0.3">
      <c r="A275" s="421"/>
      <c r="B275" s="421"/>
      <c r="C275" s="421"/>
      <c r="D275" s="421"/>
      <c r="E275" s="421"/>
      <c r="F275" s="421"/>
      <c r="G275" s="421"/>
      <c r="H275" s="421"/>
      <c r="I275" s="251"/>
      <c r="J275" s="251"/>
      <c r="K275" s="251"/>
      <c r="L275" s="251"/>
      <c r="M275" s="251"/>
      <c r="N275" s="253"/>
      <c r="O275" s="251"/>
      <c r="P275" s="251"/>
      <c r="Q275" s="251"/>
      <c r="R275" s="403"/>
    </row>
    <row r="276" spans="1:18" ht="52.8" x14ac:dyDescent="0.3">
      <c r="A276" s="421"/>
      <c r="B276" s="421"/>
      <c r="C276" s="421"/>
      <c r="D276" s="421" t="s">
        <v>919</v>
      </c>
      <c r="E276" s="421" t="s">
        <v>920</v>
      </c>
      <c r="F276" s="421" t="s">
        <v>920</v>
      </c>
      <c r="G276" s="343" t="str">
        <f>VLOOKUP(F276,class!A$1:B$460,2,FALSE)</f>
        <v>Shire County</v>
      </c>
      <c r="H276" s="343" t="str">
        <f>IFERROR(VLOOKUP(F276,classifications!A$3:C$333,3,FALSE),VLOOKUP(F276,classifications!I$2:K$28,3,FALSE))</f>
        <v>Urban with Significant Rural</v>
      </c>
      <c r="I276" s="418">
        <v>2910</v>
      </c>
      <c r="J276" s="418">
        <v>1060</v>
      </c>
      <c r="K276" s="418">
        <v>0</v>
      </c>
      <c r="L276" s="418">
        <v>3960</v>
      </c>
      <c r="M276" s="426"/>
      <c r="N276" s="419">
        <v>2790</v>
      </c>
      <c r="O276" s="418">
        <v>780</v>
      </c>
      <c r="P276" s="418">
        <v>0</v>
      </c>
      <c r="Q276" s="418">
        <v>3580</v>
      </c>
      <c r="R276" s="403"/>
    </row>
    <row r="277" spans="1:18" ht="39.6" x14ac:dyDescent="0.3">
      <c r="A277" s="421"/>
      <c r="B277" s="421" t="s">
        <v>921</v>
      </c>
      <c r="C277" s="421" t="s">
        <v>922</v>
      </c>
      <c r="D277" s="421" t="s">
        <v>923</v>
      </c>
      <c r="E277" s="421"/>
      <c r="F277" s="421" t="s">
        <v>924</v>
      </c>
      <c r="G277" s="343" t="str">
        <f>VLOOKUP(F277,class!A$1:B$460,2,FALSE)</f>
        <v>Shire District</v>
      </c>
      <c r="H277" s="343" t="str">
        <f>IFERROR(VLOOKUP(F277,classifications!A$3:C$333,3,FALSE),VLOOKUP(F277,classifications!I$2:K$28,3,FALSE))</f>
        <v>Predominantly Urban</v>
      </c>
      <c r="I277" s="422">
        <v>150</v>
      </c>
      <c r="J277" s="422">
        <v>160</v>
      </c>
      <c r="K277" s="422">
        <v>0</v>
      </c>
      <c r="L277" s="422">
        <v>310</v>
      </c>
      <c r="M277" s="251"/>
      <c r="N277" s="424">
        <v>160</v>
      </c>
      <c r="O277" s="422">
        <v>60</v>
      </c>
      <c r="P277" s="422">
        <v>0</v>
      </c>
      <c r="Q277" s="422">
        <v>220</v>
      </c>
      <c r="R277" s="403"/>
    </row>
    <row r="278" spans="1:18" ht="39.6" x14ac:dyDescent="0.3">
      <c r="A278" s="421"/>
      <c r="B278" s="421" t="s">
        <v>925</v>
      </c>
      <c r="C278" s="421" t="s">
        <v>926</v>
      </c>
      <c r="D278" s="421" t="s">
        <v>927</v>
      </c>
      <c r="E278" s="421"/>
      <c r="F278" s="421" t="s">
        <v>928</v>
      </c>
      <c r="G278" s="343" t="str">
        <f>VLOOKUP(F278,class!A$1:B$460,2,FALSE)</f>
        <v>Shire District</v>
      </c>
      <c r="H278" s="343" t="str">
        <f>IFERROR(VLOOKUP(F278,classifications!A$3:C$333,3,FALSE),VLOOKUP(F278,classifications!I$2:K$28,3,FALSE))</f>
        <v>Predominantly Urban</v>
      </c>
      <c r="I278" s="423">
        <v>780</v>
      </c>
      <c r="J278" s="423">
        <v>290</v>
      </c>
      <c r="K278" s="423">
        <v>0</v>
      </c>
      <c r="L278" s="423">
        <v>1070</v>
      </c>
      <c r="M278" s="251"/>
      <c r="N278" s="425">
        <v>510</v>
      </c>
      <c r="O278" s="423">
        <v>130</v>
      </c>
      <c r="P278" s="423">
        <v>0</v>
      </c>
      <c r="Q278" s="423">
        <v>640</v>
      </c>
      <c r="R278" s="403"/>
    </row>
    <row r="279" spans="1:18" ht="39.6" x14ac:dyDescent="0.3">
      <c r="A279" s="421"/>
      <c r="B279" s="421" t="s">
        <v>929</v>
      </c>
      <c r="C279" s="421" t="s">
        <v>930</v>
      </c>
      <c r="D279" s="421" t="s">
        <v>931</v>
      </c>
      <c r="E279" s="421"/>
      <c r="F279" s="421" t="s">
        <v>932</v>
      </c>
      <c r="G279" s="343" t="str">
        <f>VLOOKUP(F279,class!A$1:B$460,2,FALSE)</f>
        <v>Shire District</v>
      </c>
      <c r="H279" s="343" t="str">
        <f>IFERROR(VLOOKUP(F279,classifications!A$3:C$333,3,FALSE),VLOOKUP(F279,classifications!I$2:K$28,3,FALSE))</f>
        <v>Predominantly Rural</v>
      </c>
      <c r="I279" s="422">
        <v>330</v>
      </c>
      <c r="J279" s="422">
        <v>170</v>
      </c>
      <c r="K279" s="422">
        <v>0</v>
      </c>
      <c r="L279" s="422">
        <v>490</v>
      </c>
      <c r="M279" s="251"/>
      <c r="N279" s="424">
        <v>600</v>
      </c>
      <c r="O279" s="422">
        <v>180</v>
      </c>
      <c r="P279" s="422">
        <v>0</v>
      </c>
      <c r="Q279" s="422">
        <v>780</v>
      </c>
      <c r="R279" s="403"/>
    </row>
    <row r="280" spans="1:18" ht="39.6" x14ac:dyDescent="0.3">
      <c r="A280" s="421"/>
      <c r="B280" s="421" t="s">
        <v>933</v>
      </c>
      <c r="C280" s="421" t="s">
        <v>934</v>
      </c>
      <c r="D280" s="421" t="s">
        <v>935</v>
      </c>
      <c r="E280" s="421"/>
      <c r="F280" s="421" t="s">
        <v>936</v>
      </c>
      <c r="G280" s="343" t="str">
        <f>VLOOKUP(F280,class!A$1:B$460,2,FALSE)</f>
        <v>Shire District</v>
      </c>
      <c r="H280" s="343" t="str">
        <f>IFERROR(VLOOKUP(F280,classifications!A$3:C$333,3,FALSE),VLOOKUP(F280,classifications!I$2:K$28,3,FALSE))</f>
        <v>Predominantly Rural</v>
      </c>
      <c r="I280" s="422">
        <v>320</v>
      </c>
      <c r="J280" s="423">
        <v>270</v>
      </c>
      <c r="K280" s="423">
        <v>0</v>
      </c>
      <c r="L280" s="423">
        <v>590</v>
      </c>
      <c r="M280" s="251"/>
      <c r="N280" s="424">
        <v>340</v>
      </c>
      <c r="O280" s="423">
        <v>200</v>
      </c>
      <c r="P280" s="423">
        <v>0</v>
      </c>
      <c r="Q280" s="423">
        <v>540</v>
      </c>
      <c r="R280" s="403"/>
    </row>
    <row r="281" spans="1:18" ht="39.6" x14ac:dyDescent="0.3">
      <c r="A281" s="421"/>
      <c r="B281" s="421" t="s">
        <v>937</v>
      </c>
      <c r="C281" s="421" t="s">
        <v>938</v>
      </c>
      <c r="D281" s="421" t="s">
        <v>939</v>
      </c>
      <c r="E281" s="421"/>
      <c r="F281" s="421" t="s">
        <v>940</v>
      </c>
      <c r="G281" s="343" t="str">
        <f>VLOOKUP(F281,class!A$1:B$460,2,FALSE)</f>
        <v>Shire District</v>
      </c>
      <c r="H281" s="343" t="str">
        <f>IFERROR(VLOOKUP(F281,classifications!A$3:C$333,3,FALSE),VLOOKUP(F281,classifications!I$2:K$28,3,FALSE))</f>
        <v>Predominantly Rural</v>
      </c>
      <c r="I281" s="422">
        <v>410</v>
      </c>
      <c r="J281" s="423">
        <v>40</v>
      </c>
      <c r="K281" s="423">
        <v>0</v>
      </c>
      <c r="L281" s="423">
        <v>450</v>
      </c>
      <c r="M281" s="251"/>
      <c r="N281" s="424">
        <v>360</v>
      </c>
      <c r="O281" s="423">
        <v>40</v>
      </c>
      <c r="P281" s="423">
        <v>0</v>
      </c>
      <c r="Q281" s="423">
        <v>410</v>
      </c>
      <c r="R281" s="403"/>
    </row>
    <row r="282" spans="1:18" ht="52.8" x14ac:dyDescent="0.3">
      <c r="A282" s="421"/>
      <c r="B282" s="421" t="s">
        <v>941</v>
      </c>
      <c r="C282" s="421" t="s">
        <v>942</v>
      </c>
      <c r="D282" s="421" t="s">
        <v>943</v>
      </c>
      <c r="E282" s="421"/>
      <c r="F282" s="421" t="s">
        <v>944</v>
      </c>
      <c r="G282" s="343" t="str">
        <f>VLOOKUP(F282,class!A$1:B$460,2,FALSE)</f>
        <v>Shire District</v>
      </c>
      <c r="H282" s="343" t="str">
        <f>IFERROR(VLOOKUP(F282,classifications!A$3:C$333,3,FALSE),VLOOKUP(F282,classifications!I$2:K$28,3,FALSE))</f>
        <v>Predominantly Rural</v>
      </c>
      <c r="I282" s="423">
        <v>760</v>
      </c>
      <c r="J282" s="423">
        <v>80</v>
      </c>
      <c r="K282" s="423">
        <v>0</v>
      </c>
      <c r="L282" s="423">
        <v>840</v>
      </c>
      <c r="M282" s="251"/>
      <c r="N282" s="425">
        <v>610</v>
      </c>
      <c r="O282" s="423">
        <v>90</v>
      </c>
      <c r="P282" s="423">
        <v>0</v>
      </c>
      <c r="Q282" s="423">
        <v>700</v>
      </c>
      <c r="R282" s="403"/>
    </row>
    <row r="283" spans="1:18" ht="39.6" x14ac:dyDescent="0.3">
      <c r="A283" s="421"/>
      <c r="B283" s="421" t="s">
        <v>945</v>
      </c>
      <c r="C283" s="421" t="s">
        <v>946</v>
      </c>
      <c r="D283" s="421" t="s">
        <v>947</v>
      </c>
      <c r="E283" s="421"/>
      <c r="F283" s="421" t="s">
        <v>948</v>
      </c>
      <c r="G283" s="343" t="str">
        <f>VLOOKUP(F283,class!A$1:B$460,2,FALSE)</f>
        <v>Shire District</v>
      </c>
      <c r="H283" s="343" t="str">
        <f>IFERROR(VLOOKUP(F283,classifications!A$3:C$333,3,FALSE),VLOOKUP(F283,classifications!I$2:K$28,3,FALSE))</f>
        <v>Predominantly Urban</v>
      </c>
      <c r="I283" s="422">
        <v>160</v>
      </c>
      <c r="J283" s="423">
        <v>60</v>
      </c>
      <c r="K283" s="423">
        <v>0</v>
      </c>
      <c r="L283" s="423">
        <v>220</v>
      </c>
      <c r="M283" s="251"/>
      <c r="N283" s="424">
        <v>210</v>
      </c>
      <c r="O283" s="423">
        <v>80</v>
      </c>
      <c r="P283" s="423">
        <v>0</v>
      </c>
      <c r="Q283" s="423">
        <v>290</v>
      </c>
      <c r="R283" s="403"/>
    </row>
    <row r="284" spans="1:18" x14ac:dyDescent="0.3">
      <c r="A284" s="421"/>
      <c r="B284" s="421"/>
      <c r="C284" s="421"/>
      <c r="D284" s="421"/>
      <c r="E284" s="421"/>
      <c r="F284" s="421"/>
      <c r="G284" s="421"/>
      <c r="H284" s="421"/>
      <c r="I284" s="251"/>
      <c r="J284" s="251"/>
      <c r="K284" s="251"/>
      <c r="L284" s="251"/>
      <c r="M284" s="251"/>
      <c r="N284" s="253"/>
      <c r="O284" s="251"/>
      <c r="P284" s="251"/>
      <c r="Q284" s="251"/>
      <c r="R284" s="403"/>
    </row>
    <row r="285" spans="1:18" ht="39.6" x14ac:dyDescent="0.3">
      <c r="A285" s="421"/>
      <c r="B285" s="421"/>
      <c r="C285" s="421"/>
      <c r="D285" s="421" t="s">
        <v>949</v>
      </c>
      <c r="E285" s="421" t="s">
        <v>950</v>
      </c>
      <c r="F285" s="421" t="s">
        <v>950</v>
      </c>
      <c r="G285" s="343" t="str">
        <f>VLOOKUP(F285,class!A$1:B$460,2,FALSE)</f>
        <v>Shire County</v>
      </c>
      <c r="H285" s="343" t="str">
        <f>IFERROR(VLOOKUP(F285,classifications!A$3:C$333,3,FALSE),VLOOKUP(F285,classifications!I$2:K$28,3,FALSE))</f>
        <v>Predominantly Rural</v>
      </c>
      <c r="I285" s="418">
        <v>3140</v>
      </c>
      <c r="J285" s="418">
        <v>930</v>
      </c>
      <c r="K285" s="418">
        <v>0</v>
      </c>
      <c r="L285" s="418">
        <v>4070</v>
      </c>
      <c r="M285" s="426"/>
      <c r="N285" s="419">
        <v>2590</v>
      </c>
      <c r="O285" s="418">
        <v>540</v>
      </c>
      <c r="P285" s="418">
        <v>0</v>
      </c>
      <c r="Q285" s="418">
        <v>3120</v>
      </c>
      <c r="R285" s="403"/>
    </row>
    <row r="286" spans="1:18" ht="52.8" x14ac:dyDescent="0.3">
      <c r="A286" s="421"/>
      <c r="B286" s="421" t="s">
        <v>951</v>
      </c>
      <c r="C286" s="421" t="s">
        <v>952</v>
      </c>
      <c r="D286" s="421" t="s">
        <v>953</v>
      </c>
      <c r="E286" s="421"/>
      <c r="F286" s="421" t="s">
        <v>954</v>
      </c>
      <c r="G286" s="343" t="str">
        <f>VLOOKUP(F286,class!A$1:B$460,2,FALSE)</f>
        <v>Shire District</v>
      </c>
      <c r="H286" s="343" t="str">
        <f>IFERROR(VLOOKUP(F286,classifications!A$3:C$333,3,FALSE),VLOOKUP(F286,classifications!I$2:K$28,3,FALSE))</f>
        <v>Urban with Significant Rural</v>
      </c>
      <c r="I286" s="422">
        <v>340</v>
      </c>
      <c r="J286" s="422">
        <v>90</v>
      </c>
      <c r="K286" s="422">
        <v>0</v>
      </c>
      <c r="L286" s="422">
        <v>430</v>
      </c>
      <c r="M286" s="251"/>
      <c r="N286" s="424">
        <v>230</v>
      </c>
      <c r="O286" s="422">
        <v>110</v>
      </c>
      <c r="P286" s="422">
        <v>0</v>
      </c>
      <c r="Q286" s="422">
        <v>340</v>
      </c>
      <c r="R286" s="403"/>
    </row>
    <row r="287" spans="1:18" ht="39.6" x14ac:dyDescent="0.3">
      <c r="A287" s="421"/>
      <c r="B287" s="421" t="s">
        <v>955</v>
      </c>
      <c r="C287" s="421" t="s">
        <v>956</v>
      </c>
      <c r="D287" s="421" t="s">
        <v>957</v>
      </c>
      <c r="E287" s="421"/>
      <c r="F287" s="421" t="s">
        <v>958</v>
      </c>
      <c r="G287" s="343" t="str">
        <f>VLOOKUP(F287,class!A$1:B$460,2,FALSE)</f>
        <v>Shire District</v>
      </c>
      <c r="H287" s="343" t="str">
        <f>IFERROR(VLOOKUP(F287,classifications!A$3:C$333,3,FALSE),VLOOKUP(F287,classifications!I$2:K$28,3,FALSE))</f>
        <v>Predominantly Rural</v>
      </c>
      <c r="I287" s="423">
        <v>760</v>
      </c>
      <c r="J287" s="423">
        <v>50</v>
      </c>
      <c r="K287" s="423">
        <v>0</v>
      </c>
      <c r="L287" s="423">
        <v>810</v>
      </c>
      <c r="M287" s="251"/>
      <c r="N287" s="425">
        <v>450</v>
      </c>
      <c r="O287" s="423">
        <v>50</v>
      </c>
      <c r="P287" s="423">
        <v>0</v>
      </c>
      <c r="Q287" s="423">
        <v>500</v>
      </c>
      <c r="R287" s="403"/>
    </row>
    <row r="288" spans="1:18" ht="39.6" x14ac:dyDescent="0.3">
      <c r="A288" s="421"/>
      <c r="B288" s="421" t="s">
        <v>959</v>
      </c>
      <c r="C288" s="421" t="s">
        <v>960</v>
      </c>
      <c r="D288" s="421" t="s">
        <v>961</v>
      </c>
      <c r="E288" s="421"/>
      <c r="F288" s="421" t="s">
        <v>962</v>
      </c>
      <c r="G288" s="343" t="str">
        <f>VLOOKUP(F288,class!A$1:B$460,2,FALSE)</f>
        <v>Shire District</v>
      </c>
      <c r="H288" s="343" t="str">
        <f>IFERROR(VLOOKUP(F288,classifications!A$3:C$333,3,FALSE),VLOOKUP(F288,classifications!I$2:K$28,3,FALSE))</f>
        <v>Predominantly Urban</v>
      </c>
      <c r="I288" s="423">
        <v>60</v>
      </c>
      <c r="J288" s="423">
        <v>30</v>
      </c>
      <c r="K288" s="423">
        <v>0</v>
      </c>
      <c r="L288" s="423">
        <v>90</v>
      </c>
      <c r="M288" s="251"/>
      <c r="N288" s="425">
        <v>70</v>
      </c>
      <c r="O288" s="423">
        <v>20</v>
      </c>
      <c r="P288" s="423">
        <v>0</v>
      </c>
      <c r="Q288" s="423">
        <v>90</v>
      </c>
      <c r="R288" s="403"/>
    </row>
    <row r="289" spans="1:18" ht="39.6" x14ac:dyDescent="0.3">
      <c r="A289" s="421"/>
      <c r="B289" s="421" t="s">
        <v>963</v>
      </c>
      <c r="C289" s="421" t="s">
        <v>964</v>
      </c>
      <c r="D289" s="421" t="s">
        <v>965</v>
      </c>
      <c r="E289" s="421"/>
      <c r="F289" s="421" t="s">
        <v>966</v>
      </c>
      <c r="G289" s="343" t="str">
        <f>VLOOKUP(F289,class!A$1:B$460,2,FALSE)</f>
        <v>Shire District</v>
      </c>
      <c r="H289" s="343" t="str">
        <f>IFERROR(VLOOKUP(F289,classifications!A$3:C$333,3,FALSE),VLOOKUP(F289,classifications!I$2:K$28,3,FALSE))</f>
        <v>Predominantly Rural</v>
      </c>
      <c r="I289" s="422">
        <v>510</v>
      </c>
      <c r="J289" s="422">
        <v>70</v>
      </c>
      <c r="K289" s="422">
        <v>0</v>
      </c>
      <c r="L289" s="422">
        <v>570</v>
      </c>
      <c r="M289" s="251"/>
      <c r="N289" s="424">
        <v>450</v>
      </c>
      <c r="O289" s="422">
        <v>70</v>
      </c>
      <c r="P289" s="422">
        <v>0</v>
      </c>
      <c r="Q289" s="422">
        <v>520</v>
      </c>
      <c r="R289" s="403"/>
    </row>
    <row r="290" spans="1:18" ht="39.6" x14ac:dyDescent="0.3">
      <c r="A290" s="421"/>
      <c r="B290" s="421" t="s">
        <v>967</v>
      </c>
      <c r="C290" s="421" t="s">
        <v>968</v>
      </c>
      <c r="D290" s="421" t="s">
        <v>969</v>
      </c>
      <c r="E290" s="421"/>
      <c r="F290" s="421" t="s">
        <v>970</v>
      </c>
      <c r="G290" s="343" t="str">
        <f>VLOOKUP(F290,class!A$1:B$460,2,FALSE)</f>
        <v>Shire District</v>
      </c>
      <c r="H290" s="343" t="str">
        <f>IFERROR(VLOOKUP(F290,classifications!A$3:C$333,3,FALSE),VLOOKUP(F290,classifications!I$2:K$28,3,FALSE))</f>
        <v>Predominantly Rural</v>
      </c>
      <c r="I290" s="422">
        <v>640</v>
      </c>
      <c r="J290" s="422">
        <v>310</v>
      </c>
      <c r="K290" s="422">
        <v>0</v>
      </c>
      <c r="L290" s="422">
        <v>950</v>
      </c>
      <c r="M290" s="251"/>
      <c r="N290" s="424">
        <v>490</v>
      </c>
      <c r="O290" s="422">
        <v>130</v>
      </c>
      <c r="P290" s="422">
        <v>0</v>
      </c>
      <c r="Q290" s="422">
        <v>610</v>
      </c>
      <c r="R290" s="403"/>
    </row>
    <row r="291" spans="1:18" ht="39.6" x14ac:dyDescent="0.3">
      <c r="A291" s="421"/>
      <c r="B291" s="421" t="s">
        <v>971</v>
      </c>
      <c r="C291" s="421" t="s">
        <v>972</v>
      </c>
      <c r="D291" s="421" t="s">
        <v>973</v>
      </c>
      <c r="E291" s="421"/>
      <c r="F291" s="421" t="s">
        <v>974</v>
      </c>
      <c r="G291" s="343" t="str">
        <f>VLOOKUP(F291,class!A$1:B$460,2,FALSE)</f>
        <v>Shire District</v>
      </c>
      <c r="H291" s="343" t="str">
        <f>IFERROR(VLOOKUP(F291,classifications!A$3:C$333,3,FALSE),VLOOKUP(F291,classifications!I$2:K$28,3,FALSE))</f>
        <v>Predominantly Rural</v>
      </c>
      <c r="I291" s="422">
        <v>410</v>
      </c>
      <c r="J291" s="422">
        <v>370</v>
      </c>
      <c r="K291" s="422">
        <v>0</v>
      </c>
      <c r="L291" s="422">
        <v>780</v>
      </c>
      <c r="M291" s="251"/>
      <c r="N291" s="424">
        <v>400</v>
      </c>
      <c r="O291" s="422">
        <v>80</v>
      </c>
      <c r="P291" s="422">
        <v>0</v>
      </c>
      <c r="Q291" s="422">
        <v>480</v>
      </c>
      <c r="R291" s="403"/>
    </row>
    <row r="292" spans="1:18" ht="39.6" x14ac:dyDescent="0.3">
      <c r="A292" s="421"/>
      <c r="B292" s="421" t="s">
        <v>975</v>
      </c>
      <c r="C292" s="421" t="s">
        <v>976</v>
      </c>
      <c r="D292" s="421" t="s">
        <v>977</v>
      </c>
      <c r="E292" s="421"/>
      <c r="F292" s="421" t="s">
        <v>978</v>
      </c>
      <c r="G292" s="343" t="str">
        <f>VLOOKUP(F292,class!A$1:B$460,2,FALSE)</f>
        <v>Shire District</v>
      </c>
      <c r="H292" s="343" t="str">
        <f>IFERROR(VLOOKUP(F292,classifications!A$3:C$333,3,FALSE),VLOOKUP(F292,classifications!I$2:K$28,3,FALSE))</f>
        <v>Predominantly Rural</v>
      </c>
      <c r="I292" s="422">
        <v>420</v>
      </c>
      <c r="J292" s="422">
        <v>20</v>
      </c>
      <c r="K292" s="422">
        <v>0</v>
      </c>
      <c r="L292" s="422">
        <v>440</v>
      </c>
      <c r="M292" s="251"/>
      <c r="N292" s="424">
        <v>510</v>
      </c>
      <c r="O292" s="422">
        <v>70</v>
      </c>
      <c r="P292" s="422">
        <v>0</v>
      </c>
      <c r="Q292" s="422">
        <v>580</v>
      </c>
      <c r="R292" s="403"/>
    </row>
    <row r="293" spans="1:18" x14ac:dyDescent="0.3">
      <c r="A293" s="421"/>
      <c r="B293" s="421"/>
      <c r="C293" s="421"/>
      <c r="D293" s="421"/>
      <c r="E293" s="421"/>
      <c r="F293" s="421"/>
      <c r="G293" s="421"/>
      <c r="H293" s="421"/>
      <c r="I293" s="251"/>
      <c r="J293" s="251"/>
      <c r="K293" s="251"/>
      <c r="L293" s="251"/>
      <c r="M293" s="251"/>
      <c r="N293" s="253"/>
      <c r="O293" s="251"/>
      <c r="P293" s="251"/>
      <c r="Q293" s="251"/>
      <c r="R293" s="403"/>
    </row>
    <row r="294" spans="1:18" ht="39.6" x14ac:dyDescent="0.3">
      <c r="A294" s="421"/>
      <c r="B294" s="421"/>
      <c r="C294" s="421"/>
      <c r="D294" s="421" t="s">
        <v>979</v>
      </c>
      <c r="E294" s="421" t="s">
        <v>980</v>
      </c>
      <c r="F294" s="421" t="s">
        <v>980</v>
      </c>
      <c r="G294" s="343" t="str">
        <f>VLOOKUP(F294,class!A$1:B$460,2,FALSE)</f>
        <v>Shire County</v>
      </c>
      <c r="H294" s="343" t="str">
        <f>IFERROR(VLOOKUP(F294,classifications!A$3:C$333,3,FALSE),VLOOKUP(F294,classifications!I$2:K$28,3,FALSE))</f>
        <v>Predominantly Rural</v>
      </c>
      <c r="I294" s="418">
        <v>3200</v>
      </c>
      <c r="J294" s="418">
        <v>860</v>
      </c>
      <c r="K294" s="418">
        <v>0</v>
      </c>
      <c r="L294" s="418">
        <v>4060</v>
      </c>
      <c r="M294" s="426"/>
      <c r="N294" s="419">
        <v>2910</v>
      </c>
      <c r="O294" s="418">
        <v>390</v>
      </c>
      <c r="P294" s="418">
        <v>60</v>
      </c>
      <c r="Q294" s="418">
        <v>3360</v>
      </c>
      <c r="R294" s="403"/>
    </row>
    <row r="295" spans="1:18" ht="39.6" x14ac:dyDescent="0.3">
      <c r="A295" s="421"/>
      <c r="B295" s="421" t="s">
        <v>981</v>
      </c>
      <c r="C295" s="421" t="s">
        <v>982</v>
      </c>
      <c r="D295" s="421" t="s">
        <v>983</v>
      </c>
      <c r="E295" s="421"/>
      <c r="F295" s="421" t="s">
        <v>984</v>
      </c>
      <c r="G295" s="343" t="str">
        <f>VLOOKUP(F295,class!A$1:B$460,2,FALSE)</f>
        <v>Shire District</v>
      </c>
      <c r="H295" s="343" t="str">
        <f>IFERROR(VLOOKUP(F295,classifications!A$3:C$333,3,FALSE),VLOOKUP(F295,classifications!I$2:K$28,3,FALSE))</f>
        <v>Predominantly Rural</v>
      </c>
      <c r="I295" s="422">
        <v>860</v>
      </c>
      <c r="J295" s="422">
        <v>140</v>
      </c>
      <c r="K295" s="422">
        <v>0</v>
      </c>
      <c r="L295" s="422">
        <v>1000</v>
      </c>
      <c r="M295" s="251"/>
      <c r="N295" s="424">
        <v>560</v>
      </c>
      <c r="O295" s="422">
        <v>160</v>
      </c>
      <c r="P295" s="422">
        <v>0</v>
      </c>
      <c r="Q295" s="422">
        <v>730</v>
      </c>
      <c r="R295" s="403"/>
    </row>
    <row r="296" spans="1:18" ht="52.8" x14ac:dyDescent="0.3">
      <c r="A296" s="421"/>
      <c r="B296" s="421" t="s">
        <v>985</v>
      </c>
      <c r="C296" s="421" t="s">
        <v>986</v>
      </c>
      <c r="D296" s="421" t="s">
        <v>987</v>
      </c>
      <c r="E296" s="421"/>
      <c r="F296" s="421" t="s">
        <v>988</v>
      </c>
      <c r="G296" s="343" t="str">
        <f>VLOOKUP(F296,class!A$1:B$460,2,FALSE)</f>
        <v>Shire District</v>
      </c>
      <c r="H296" s="343" t="str">
        <f>IFERROR(VLOOKUP(F296,classifications!A$3:C$333,3,FALSE),VLOOKUP(F296,classifications!I$2:K$28,3,FALSE))</f>
        <v>Urban with Significant Rural</v>
      </c>
      <c r="I296" s="422">
        <v>770</v>
      </c>
      <c r="J296" s="422">
        <v>260</v>
      </c>
      <c r="K296" s="422">
        <v>0</v>
      </c>
      <c r="L296" s="422">
        <v>1030</v>
      </c>
      <c r="M296" s="251"/>
      <c r="N296" s="424">
        <v>570</v>
      </c>
      <c r="O296" s="422">
        <v>140</v>
      </c>
      <c r="P296" s="422">
        <v>60</v>
      </c>
      <c r="Q296" s="422">
        <v>780</v>
      </c>
      <c r="R296" s="403"/>
    </row>
    <row r="297" spans="1:18" ht="52.8" x14ac:dyDescent="0.3">
      <c r="A297" s="421"/>
      <c r="B297" s="421" t="s">
        <v>989</v>
      </c>
      <c r="C297" s="421" t="s">
        <v>990</v>
      </c>
      <c r="D297" s="421" t="s">
        <v>991</v>
      </c>
      <c r="E297" s="421"/>
      <c r="F297" s="421" t="s">
        <v>992</v>
      </c>
      <c r="G297" s="343" t="str">
        <f>VLOOKUP(F297,class!A$1:B$460,2,FALSE)</f>
        <v>Shire District</v>
      </c>
      <c r="H297" s="343" t="str">
        <f>IFERROR(VLOOKUP(F297,classifications!A$3:C$333,3,FALSE),VLOOKUP(F297,classifications!I$2:K$28,3,FALSE))</f>
        <v>Urban with Significant Rural</v>
      </c>
      <c r="I297" s="422">
        <v>340</v>
      </c>
      <c r="J297" s="423">
        <v>20</v>
      </c>
      <c r="K297" s="423">
        <v>0</v>
      </c>
      <c r="L297" s="423">
        <v>350</v>
      </c>
      <c r="M297" s="251"/>
      <c r="N297" s="424">
        <v>210</v>
      </c>
      <c r="O297" s="423">
        <v>0</v>
      </c>
      <c r="P297" s="423">
        <v>0</v>
      </c>
      <c r="Q297" s="423">
        <v>210</v>
      </c>
      <c r="R297" s="403"/>
    </row>
    <row r="298" spans="1:18" ht="52.8" x14ac:dyDescent="0.3">
      <c r="A298" s="421"/>
      <c r="B298" s="421" t="s">
        <v>993</v>
      </c>
      <c r="C298" s="421" t="s">
        <v>994</v>
      </c>
      <c r="D298" s="421" t="s">
        <v>995</v>
      </c>
      <c r="E298" s="421"/>
      <c r="F298" s="421" t="s">
        <v>996</v>
      </c>
      <c r="G298" s="343" t="str">
        <f>VLOOKUP(F298,class!A$1:B$460,2,FALSE)</f>
        <v>Shire District</v>
      </c>
      <c r="H298" s="343" t="str">
        <f>IFERROR(VLOOKUP(F298,classifications!A$3:C$333,3,FALSE),VLOOKUP(F298,classifications!I$2:K$28,3,FALSE))</f>
        <v>Predominantly Rural</v>
      </c>
      <c r="I298" s="422">
        <v>220</v>
      </c>
      <c r="J298" s="422">
        <v>50</v>
      </c>
      <c r="K298" s="422">
        <v>0</v>
      </c>
      <c r="L298" s="422">
        <v>260</v>
      </c>
      <c r="M298" s="251"/>
      <c r="N298" s="424">
        <v>370</v>
      </c>
      <c r="O298" s="422">
        <v>10</v>
      </c>
      <c r="P298" s="422">
        <v>0</v>
      </c>
      <c r="Q298" s="422">
        <v>390</v>
      </c>
      <c r="R298" s="403"/>
    </row>
    <row r="299" spans="1:18" ht="39.6" x14ac:dyDescent="0.3">
      <c r="A299" s="421"/>
      <c r="B299" s="421" t="s">
        <v>997</v>
      </c>
      <c r="C299" s="421" t="s">
        <v>998</v>
      </c>
      <c r="D299" s="421" t="s">
        <v>999</v>
      </c>
      <c r="E299" s="421"/>
      <c r="F299" s="421" t="s">
        <v>1000</v>
      </c>
      <c r="G299" s="343" t="str">
        <f>VLOOKUP(F299,class!A$1:B$460,2,FALSE)</f>
        <v>Shire District</v>
      </c>
      <c r="H299" s="343" t="str">
        <f>IFERROR(VLOOKUP(F299,classifications!A$3:C$333,3,FALSE),VLOOKUP(F299,classifications!I$2:K$28,3,FALSE))</f>
        <v>Predominantly Rural</v>
      </c>
      <c r="I299" s="422">
        <v>220</v>
      </c>
      <c r="J299" s="422">
        <v>0</v>
      </c>
      <c r="K299" s="422">
        <v>0</v>
      </c>
      <c r="L299" s="422">
        <v>220</v>
      </c>
      <c r="M299" s="251"/>
      <c r="N299" s="424">
        <v>180</v>
      </c>
      <c r="O299" s="422">
        <v>0</v>
      </c>
      <c r="P299" s="422">
        <v>0</v>
      </c>
      <c r="Q299" s="422">
        <v>180</v>
      </c>
      <c r="R299" s="403"/>
    </row>
    <row r="300" spans="1:18" ht="39.6" x14ac:dyDescent="0.3">
      <c r="A300" s="421"/>
      <c r="B300" s="421" t="s">
        <v>1001</v>
      </c>
      <c r="C300" s="421" t="s">
        <v>1002</v>
      </c>
      <c r="D300" s="421" t="s">
        <v>1003</v>
      </c>
      <c r="E300" s="421"/>
      <c r="F300" s="421" t="s">
        <v>1004</v>
      </c>
      <c r="G300" s="343" t="str">
        <f>VLOOKUP(F300,class!A$1:B$460,2,FALSE)</f>
        <v>Shire District</v>
      </c>
      <c r="H300" s="343" t="str">
        <f>IFERROR(VLOOKUP(F300,classifications!A$3:C$333,3,FALSE),VLOOKUP(F300,classifications!I$2:K$28,3,FALSE))</f>
        <v>Predominantly Urban</v>
      </c>
      <c r="I300" s="422">
        <v>90</v>
      </c>
      <c r="J300" s="422">
        <v>40</v>
      </c>
      <c r="K300" s="422">
        <v>0</v>
      </c>
      <c r="L300" s="422">
        <v>120</v>
      </c>
      <c r="M300" s="251"/>
      <c r="N300" s="424">
        <v>40</v>
      </c>
      <c r="O300" s="422">
        <v>10</v>
      </c>
      <c r="P300" s="422">
        <v>0</v>
      </c>
      <c r="Q300" s="422">
        <v>50</v>
      </c>
      <c r="R300" s="403"/>
    </row>
    <row r="301" spans="1:18" ht="39.6" x14ac:dyDescent="0.3">
      <c r="A301" s="421"/>
      <c r="B301" s="421" t="s">
        <v>1005</v>
      </c>
      <c r="C301" s="421" t="s">
        <v>1006</v>
      </c>
      <c r="D301" s="421" t="s">
        <v>1007</v>
      </c>
      <c r="E301" s="421"/>
      <c r="F301" s="421" t="s">
        <v>1008</v>
      </c>
      <c r="G301" s="343" t="str">
        <f>VLOOKUP(F301,class!A$1:B$460,2,FALSE)</f>
        <v>Shire District</v>
      </c>
      <c r="H301" s="343" t="str">
        <f>IFERROR(VLOOKUP(F301,classifications!A$3:C$333,3,FALSE),VLOOKUP(F301,classifications!I$2:K$28,3,FALSE))</f>
        <v>Predominantly Rural</v>
      </c>
      <c r="I301" s="422">
        <v>720</v>
      </c>
      <c r="J301" s="422">
        <v>360</v>
      </c>
      <c r="K301" s="422">
        <v>0</v>
      </c>
      <c r="L301" s="422">
        <v>1090</v>
      </c>
      <c r="M301" s="251"/>
      <c r="N301" s="424">
        <v>970</v>
      </c>
      <c r="O301" s="422">
        <v>70</v>
      </c>
      <c r="P301" s="422">
        <v>0</v>
      </c>
      <c r="Q301" s="422">
        <v>1040</v>
      </c>
      <c r="R301" s="403"/>
    </row>
    <row r="302" spans="1:18" x14ac:dyDescent="0.3">
      <c r="A302" s="421"/>
      <c r="B302" s="421"/>
      <c r="C302" s="421"/>
      <c r="D302" s="421"/>
      <c r="E302" s="421"/>
      <c r="F302" s="421"/>
      <c r="G302" s="421"/>
      <c r="H302" s="421"/>
      <c r="I302" s="427"/>
      <c r="J302" s="427"/>
      <c r="K302" s="427"/>
      <c r="L302" s="427"/>
      <c r="M302" s="427"/>
      <c r="N302" s="428"/>
      <c r="O302" s="427"/>
      <c r="P302" s="427"/>
      <c r="Q302" s="427"/>
      <c r="R302" s="403"/>
    </row>
    <row r="303" spans="1:18" ht="39.6" x14ac:dyDescent="0.3">
      <c r="A303" s="421"/>
      <c r="B303" s="421"/>
      <c r="C303" s="421"/>
      <c r="D303" s="421" t="s">
        <v>1039</v>
      </c>
      <c r="E303" s="421" t="s">
        <v>1040</v>
      </c>
      <c r="F303" s="421" t="s">
        <v>1040</v>
      </c>
      <c r="G303" s="343" t="str">
        <f>VLOOKUP(F303,class!A$1:B$460,2,FALSE)</f>
        <v>Shire County</v>
      </c>
      <c r="H303" s="343" t="str">
        <f>IFERROR(VLOOKUP(F303,classifications!A$3:C$333,3,FALSE),VLOOKUP(F303,classifications!I$2:K$28,3,FALSE))</f>
        <v>Predominantly Rural</v>
      </c>
      <c r="I303" s="418">
        <v>1760</v>
      </c>
      <c r="J303" s="418">
        <v>400</v>
      </c>
      <c r="K303" s="418">
        <v>10</v>
      </c>
      <c r="L303" s="418">
        <v>2160</v>
      </c>
      <c r="M303" s="426"/>
      <c r="N303" s="419">
        <v>2240</v>
      </c>
      <c r="O303" s="418">
        <v>420</v>
      </c>
      <c r="P303" s="418">
        <v>0</v>
      </c>
      <c r="Q303" s="418">
        <v>2660</v>
      </c>
      <c r="R303" s="403"/>
    </row>
    <row r="304" spans="1:18" ht="39.6" x14ac:dyDescent="0.3">
      <c r="A304" s="421"/>
      <c r="B304" s="421" t="s">
        <v>1041</v>
      </c>
      <c r="C304" s="421" t="s">
        <v>1042</v>
      </c>
      <c r="D304" s="421" t="s">
        <v>1043</v>
      </c>
      <c r="E304" s="421"/>
      <c r="F304" s="421" t="s">
        <v>1044</v>
      </c>
      <c r="G304" s="343" t="str">
        <f>VLOOKUP(F304,class!A$1:B$460,2,FALSE)</f>
        <v>Shire District</v>
      </c>
      <c r="H304" s="343" t="str">
        <f>IFERROR(VLOOKUP(F304,classifications!A$3:C$333,3,FALSE),VLOOKUP(F304,classifications!I$2:K$28,3,FALSE))</f>
        <v>Predominantly Rural</v>
      </c>
      <c r="I304" s="423">
        <v>60</v>
      </c>
      <c r="J304" s="423">
        <v>0</v>
      </c>
      <c r="K304" s="423">
        <v>0</v>
      </c>
      <c r="L304" s="423">
        <v>60</v>
      </c>
      <c r="M304" s="251"/>
      <c r="N304" s="425">
        <v>250</v>
      </c>
      <c r="O304" s="423">
        <v>10</v>
      </c>
      <c r="P304" s="423">
        <v>0</v>
      </c>
      <c r="Q304" s="423">
        <v>260</v>
      </c>
      <c r="R304" s="403"/>
    </row>
    <row r="305" spans="1:18" ht="39.6" x14ac:dyDescent="0.3">
      <c r="A305" s="421"/>
      <c r="B305" s="421" t="s">
        <v>1045</v>
      </c>
      <c r="C305" s="421" t="s">
        <v>1046</v>
      </c>
      <c r="D305" s="421" t="s">
        <v>1047</v>
      </c>
      <c r="E305" s="421"/>
      <c r="F305" s="421" t="s">
        <v>1048</v>
      </c>
      <c r="G305" s="343" t="str">
        <f>VLOOKUP(F305,class!A$1:B$460,2,FALSE)</f>
        <v>Shire District</v>
      </c>
      <c r="H305" s="343" t="str">
        <f>IFERROR(VLOOKUP(F305,classifications!A$3:C$333,3,FALSE),VLOOKUP(F305,classifications!I$2:K$28,3,FALSE))</f>
        <v>Predominantly Rural</v>
      </c>
      <c r="I305" s="422">
        <v>490</v>
      </c>
      <c r="J305" s="422">
        <v>40</v>
      </c>
      <c r="K305" s="422">
        <v>0</v>
      </c>
      <c r="L305" s="422">
        <v>530</v>
      </c>
      <c r="M305" s="251"/>
      <c r="N305" s="424">
        <v>470</v>
      </c>
      <c r="O305" s="422">
        <v>40</v>
      </c>
      <c r="P305" s="422">
        <v>0</v>
      </c>
      <c r="Q305" s="422">
        <v>520</v>
      </c>
      <c r="R305" s="403"/>
    </row>
    <row r="306" spans="1:18" ht="52.8" x14ac:dyDescent="0.3">
      <c r="A306" s="421"/>
      <c r="B306" s="421" t="s">
        <v>1049</v>
      </c>
      <c r="C306" s="421" t="s">
        <v>1050</v>
      </c>
      <c r="D306" s="421" t="s">
        <v>1051</v>
      </c>
      <c r="E306" s="421"/>
      <c r="F306" s="421" t="s">
        <v>1052</v>
      </c>
      <c r="G306" s="343" t="str">
        <f>VLOOKUP(F306,class!A$1:B$460,2,FALSE)</f>
        <v>Shire District</v>
      </c>
      <c r="H306" s="343" t="str">
        <f>IFERROR(VLOOKUP(F306,classifications!A$3:C$333,3,FALSE),VLOOKUP(F306,classifications!I$2:K$28,3,FALSE))</f>
        <v>Urban with Significant Rural</v>
      </c>
      <c r="I306" s="422">
        <v>540</v>
      </c>
      <c r="J306" s="422">
        <v>300</v>
      </c>
      <c r="K306" s="422">
        <v>10</v>
      </c>
      <c r="L306" s="422">
        <v>840</v>
      </c>
      <c r="M306" s="251"/>
      <c r="N306" s="424">
        <v>680</v>
      </c>
      <c r="O306" s="422">
        <v>260</v>
      </c>
      <c r="P306" s="422">
        <v>0</v>
      </c>
      <c r="Q306" s="422">
        <v>940</v>
      </c>
      <c r="R306" s="403"/>
    </row>
    <row r="307" spans="1:18" ht="39.6" x14ac:dyDescent="0.3">
      <c r="A307" s="421"/>
      <c r="B307" s="421" t="s">
        <v>1053</v>
      </c>
      <c r="C307" s="421" t="s">
        <v>1054</v>
      </c>
      <c r="D307" s="421" t="s">
        <v>1055</v>
      </c>
      <c r="E307" s="421"/>
      <c r="F307" s="421" t="s">
        <v>1056</v>
      </c>
      <c r="G307" s="343" t="str">
        <f>VLOOKUP(F307,class!A$1:B$460,2,FALSE)</f>
        <v>Shire District</v>
      </c>
      <c r="H307" s="343" t="str">
        <f>IFERROR(VLOOKUP(F307,classifications!A$3:C$333,3,FALSE),VLOOKUP(F307,classifications!I$2:K$28,3,FALSE))</f>
        <v>Predominantly Rural</v>
      </c>
      <c r="I307" s="422">
        <v>160</v>
      </c>
      <c r="J307" s="422">
        <v>10</v>
      </c>
      <c r="K307" s="422">
        <v>0</v>
      </c>
      <c r="L307" s="422">
        <v>160</v>
      </c>
      <c r="M307" s="251"/>
      <c r="N307" s="424">
        <v>70</v>
      </c>
      <c r="O307" s="422">
        <v>0</v>
      </c>
      <c r="P307" s="422">
        <v>0</v>
      </c>
      <c r="Q307" s="422">
        <v>70</v>
      </c>
      <c r="R307" s="403"/>
    </row>
    <row r="308" spans="1:18" ht="39.6" x14ac:dyDescent="0.3">
      <c r="A308" s="421"/>
      <c r="B308" s="421" t="s">
        <v>1057</v>
      </c>
      <c r="C308" s="421" t="s">
        <v>1058</v>
      </c>
      <c r="D308" s="421" t="s">
        <v>1059</v>
      </c>
      <c r="E308" s="421"/>
      <c r="F308" s="421" t="s">
        <v>1060</v>
      </c>
      <c r="G308" s="343" t="str">
        <f>VLOOKUP(F308,class!A$1:B$460,2,FALSE)</f>
        <v>Shire District</v>
      </c>
      <c r="H308" s="343" t="str">
        <f>IFERROR(VLOOKUP(F308,classifications!A$3:C$333,3,FALSE),VLOOKUP(F308,classifications!I$2:K$28,3,FALSE))</f>
        <v>Predominantly Rural</v>
      </c>
      <c r="I308" s="422">
        <v>90</v>
      </c>
      <c r="J308" s="422">
        <v>10</v>
      </c>
      <c r="K308" s="422">
        <v>0</v>
      </c>
      <c r="L308" s="422">
        <v>90</v>
      </c>
      <c r="M308" s="251"/>
      <c r="N308" s="424">
        <v>190</v>
      </c>
      <c r="O308" s="422">
        <v>40</v>
      </c>
      <c r="P308" s="422">
        <v>0</v>
      </c>
      <c r="Q308" s="422">
        <v>230</v>
      </c>
      <c r="R308" s="403"/>
    </row>
    <row r="309" spans="1:18" ht="52.8" x14ac:dyDescent="0.3">
      <c r="A309" s="421"/>
      <c r="B309" s="421" t="s">
        <v>1061</v>
      </c>
      <c r="C309" s="421" t="s">
        <v>1062</v>
      </c>
      <c r="D309" s="421" t="s">
        <v>1063</v>
      </c>
      <c r="E309" s="421"/>
      <c r="F309" s="421" t="s">
        <v>1064</v>
      </c>
      <c r="G309" s="343" t="str">
        <f>VLOOKUP(F309,class!A$1:B$460,2,FALSE)</f>
        <v>Shire District</v>
      </c>
      <c r="H309" s="343" t="str">
        <f>IFERROR(VLOOKUP(F309,classifications!A$3:C$333,3,FALSE),VLOOKUP(F309,classifications!I$2:K$28,3,FALSE))</f>
        <v>Urban with Significant Rural</v>
      </c>
      <c r="I309" s="422">
        <v>280</v>
      </c>
      <c r="J309" s="422">
        <v>40</v>
      </c>
      <c r="K309" s="422">
        <v>0</v>
      </c>
      <c r="L309" s="422">
        <v>320</v>
      </c>
      <c r="M309" s="251"/>
      <c r="N309" s="424">
        <v>330</v>
      </c>
      <c r="O309" s="422">
        <v>30</v>
      </c>
      <c r="P309" s="422">
        <v>0</v>
      </c>
      <c r="Q309" s="422">
        <v>360</v>
      </c>
      <c r="R309" s="403"/>
    </row>
    <row r="310" spans="1:18" ht="39.6" x14ac:dyDescent="0.3">
      <c r="A310" s="421"/>
      <c r="B310" s="421" t="s">
        <v>1065</v>
      </c>
      <c r="C310" s="421" t="s">
        <v>1066</v>
      </c>
      <c r="D310" s="421" t="s">
        <v>1067</v>
      </c>
      <c r="E310" s="421"/>
      <c r="F310" s="421" t="s">
        <v>1068</v>
      </c>
      <c r="G310" s="343" t="str">
        <f>VLOOKUP(F310,class!A$1:B$460,2,FALSE)</f>
        <v>Shire District</v>
      </c>
      <c r="H310" s="343" t="str">
        <f>IFERROR(VLOOKUP(F310,classifications!A$3:C$333,3,FALSE),VLOOKUP(F310,classifications!I$2:K$28,3,FALSE))</f>
        <v>Predominantly Rural</v>
      </c>
      <c r="I310" s="422">
        <v>150</v>
      </c>
      <c r="J310" s="422">
        <v>0</v>
      </c>
      <c r="K310" s="422">
        <v>0</v>
      </c>
      <c r="L310" s="422">
        <v>150</v>
      </c>
      <c r="M310" s="251"/>
      <c r="N310" s="424">
        <v>250</v>
      </c>
      <c r="O310" s="422">
        <v>30</v>
      </c>
      <c r="P310" s="422">
        <v>0</v>
      </c>
      <c r="Q310" s="422">
        <v>280</v>
      </c>
      <c r="R310" s="403"/>
    </row>
    <row r="311" spans="1:18" x14ac:dyDescent="0.3">
      <c r="A311" s="421"/>
      <c r="B311" s="421"/>
      <c r="C311" s="421"/>
      <c r="D311" s="421"/>
      <c r="E311" s="421"/>
      <c r="F311" s="421"/>
      <c r="G311" s="421"/>
      <c r="H311" s="421"/>
      <c r="I311" s="251"/>
      <c r="J311" s="251"/>
      <c r="K311" s="251"/>
      <c r="L311" s="251"/>
      <c r="M311" s="251"/>
      <c r="N311" s="253"/>
      <c r="O311" s="251"/>
      <c r="P311" s="251"/>
      <c r="Q311" s="251"/>
      <c r="R311" s="403"/>
    </row>
    <row r="312" spans="1:18" ht="52.8" x14ac:dyDescent="0.3">
      <c r="A312" s="421"/>
      <c r="B312" s="421"/>
      <c r="C312" s="421"/>
      <c r="D312" s="421" t="s">
        <v>1069</v>
      </c>
      <c r="E312" s="421" t="s">
        <v>1070</v>
      </c>
      <c r="F312" s="421" t="s">
        <v>1070</v>
      </c>
      <c r="G312" s="343" t="str">
        <f>VLOOKUP(F312,class!A$1:B$460,2,FALSE)</f>
        <v>Shire County</v>
      </c>
      <c r="H312" s="343" t="str">
        <f>IFERROR(VLOOKUP(F312,classifications!A$3:C$333,3,FALSE),VLOOKUP(F312,classifications!I$2:K$28,3,FALSE))</f>
        <v>Urban with Significant Rural</v>
      </c>
      <c r="I312" s="418">
        <v>3730</v>
      </c>
      <c r="J312" s="418">
        <v>780</v>
      </c>
      <c r="K312" s="418">
        <v>0</v>
      </c>
      <c r="L312" s="418">
        <v>4510</v>
      </c>
      <c r="M312" s="426"/>
      <c r="N312" s="419">
        <v>3300</v>
      </c>
      <c r="O312" s="418">
        <v>500</v>
      </c>
      <c r="P312" s="418">
        <v>0</v>
      </c>
      <c r="Q312" s="418">
        <v>3810</v>
      </c>
      <c r="R312" s="403"/>
    </row>
    <row r="313" spans="1:18" ht="39.6" x14ac:dyDescent="0.3">
      <c r="A313" s="421"/>
      <c r="B313" s="421" t="s">
        <v>1071</v>
      </c>
      <c r="C313" s="421" t="s">
        <v>1072</v>
      </c>
      <c r="D313" s="421" t="s">
        <v>1073</v>
      </c>
      <c r="E313" s="421"/>
      <c r="F313" s="421" t="s">
        <v>1074</v>
      </c>
      <c r="G313" s="343" t="str">
        <f>VLOOKUP(F313,class!A$1:B$460,2,FALSE)</f>
        <v>Shire District</v>
      </c>
      <c r="H313" s="343" t="str">
        <f>IFERROR(VLOOKUP(F313,classifications!A$3:C$333,3,FALSE),VLOOKUP(F313,classifications!I$2:K$28,3,FALSE))</f>
        <v>Predominantly Urban</v>
      </c>
      <c r="I313" s="423">
        <v>370</v>
      </c>
      <c r="J313" s="423">
        <v>100</v>
      </c>
      <c r="K313" s="423">
        <v>0</v>
      </c>
      <c r="L313" s="423">
        <v>470</v>
      </c>
      <c r="M313" s="251"/>
      <c r="N313" s="425">
        <v>260</v>
      </c>
      <c r="O313" s="423">
        <v>20</v>
      </c>
      <c r="P313" s="423">
        <v>0</v>
      </c>
      <c r="Q313" s="423">
        <v>280</v>
      </c>
      <c r="R313" s="403"/>
    </row>
    <row r="314" spans="1:18" ht="39.6" x14ac:dyDescent="0.3">
      <c r="A314" s="421"/>
      <c r="B314" s="421" t="s">
        <v>1075</v>
      </c>
      <c r="C314" s="421" t="s">
        <v>1076</v>
      </c>
      <c r="D314" s="421" t="s">
        <v>1077</v>
      </c>
      <c r="E314" s="421"/>
      <c r="F314" s="421" t="s">
        <v>1078</v>
      </c>
      <c r="G314" s="343" t="str">
        <f>VLOOKUP(F314,class!A$1:B$460,2,FALSE)</f>
        <v>Shire District</v>
      </c>
      <c r="H314" s="343" t="str">
        <f>IFERROR(VLOOKUP(F314,classifications!A$3:C$333,3,FALSE),VLOOKUP(F314,classifications!I$2:K$28,3,FALSE))</f>
        <v>Predominantly Rural</v>
      </c>
      <c r="I314" s="422">
        <v>980</v>
      </c>
      <c r="J314" s="422">
        <v>80</v>
      </c>
      <c r="K314" s="422">
        <v>0</v>
      </c>
      <c r="L314" s="422">
        <v>1060</v>
      </c>
      <c r="M314" s="251"/>
      <c r="N314" s="424">
        <v>760</v>
      </c>
      <c r="O314" s="422">
        <v>40</v>
      </c>
      <c r="P314" s="422">
        <v>0</v>
      </c>
      <c r="Q314" s="422">
        <v>800</v>
      </c>
      <c r="R314" s="403"/>
    </row>
    <row r="315" spans="1:18" ht="39.6" x14ac:dyDescent="0.3">
      <c r="A315" s="421"/>
      <c r="B315" s="421" t="s">
        <v>1079</v>
      </c>
      <c r="C315" s="421" t="s">
        <v>1080</v>
      </c>
      <c r="D315" s="421" t="s">
        <v>1081</v>
      </c>
      <c r="E315" s="421"/>
      <c r="F315" s="421" t="s">
        <v>1082</v>
      </c>
      <c r="G315" s="343" t="str">
        <f>VLOOKUP(F315,class!A$1:B$460,2,FALSE)</f>
        <v>Shire District</v>
      </c>
      <c r="H315" s="343" t="str">
        <f>IFERROR(VLOOKUP(F315,classifications!A$3:C$333,3,FALSE),VLOOKUP(F315,classifications!I$2:K$28,3,FALSE))</f>
        <v>Predominantly Urban</v>
      </c>
      <c r="I315" s="423">
        <v>250</v>
      </c>
      <c r="J315" s="423">
        <v>10</v>
      </c>
      <c r="K315" s="423">
        <v>0</v>
      </c>
      <c r="L315" s="423">
        <v>260</v>
      </c>
      <c r="M315" s="251"/>
      <c r="N315" s="425">
        <v>230</v>
      </c>
      <c r="O315" s="423">
        <v>40</v>
      </c>
      <c r="P315" s="423">
        <v>0</v>
      </c>
      <c r="Q315" s="423">
        <v>270</v>
      </c>
      <c r="R315" s="403"/>
    </row>
    <row r="316" spans="1:18" ht="39.6" x14ac:dyDescent="0.3">
      <c r="A316" s="421"/>
      <c r="B316" s="421" t="s">
        <v>1083</v>
      </c>
      <c r="C316" s="421" t="s">
        <v>1084</v>
      </c>
      <c r="D316" s="421" t="s">
        <v>1085</v>
      </c>
      <c r="E316" s="421"/>
      <c r="F316" s="421" t="s">
        <v>1086</v>
      </c>
      <c r="G316" s="343" t="str">
        <f>VLOOKUP(F316,class!A$1:B$460,2,FALSE)</f>
        <v>Shire District</v>
      </c>
      <c r="H316" s="343" t="str">
        <f>IFERROR(VLOOKUP(F316,classifications!A$3:C$333,3,FALSE),VLOOKUP(F316,classifications!I$2:K$28,3,FALSE))</f>
        <v>Predominantly Urban</v>
      </c>
      <c r="I316" s="422">
        <v>460</v>
      </c>
      <c r="J316" s="422">
        <v>180</v>
      </c>
      <c r="K316" s="422">
        <v>0</v>
      </c>
      <c r="L316" s="422">
        <v>640</v>
      </c>
      <c r="M316" s="251"/>
      <c r="N316" s="424">
        <v>530</v>
      </c>
      <c r="O316" s="422">
        <v>70</v>
      </c>
      <c r="P316" s="422">
        <v>0</v>
      </c>
      <c r="Q316" s="422">
        <v>600</v>
      </c>
      <c r="R316" s="403"/>
    </row>
    <row r="317" spans="1:18" ht="39.6" x14ac:dyDescent="0.3">
      <c r="A317" s="421"/>
      <c r="B317" s="421" t="s">
        <v>1087</v>
      </c>
      <c r="C317" s="421" t="s">
        <v>1088</v>
      </c>
      <c r="D317" s="421" t="s">
        <v>1089</v>
      </c>
      <c r="E317" s="421"/>
      <c r="F317" s="421" t="s">
        <v>1090</v>
      </c>
      <c r="G317" s="343" t="str">
        <f>VLOOKUP(F317,class!A$1:B$460,2,FALSE)</f>
        <v>Shire District</v>
      </c>
      <c r="H317" s="343" t="str">
        <f>IFERROR(VLOOKUP(F317,classifications!A$3:C$333,3,FALSE),VLOOKUP(F317,classifications!I$2:K$28,3,FALSE))</f>
        <v>Predominantly Urban</v>
      </c>
      <c r="I317" s="422">
        <v>160</v>
      </c>
      <c r="J317" s="422">
        <v>60</v>
      </c>
      <c r="K317" s="422">
        <v>0</v>
      </c>
      <c r="L317" s="422">
        <v>220</v>
      </c>
      <c r="M317" s="251"/>
      <c r="N317" s="424">
        <v>230</v>
      </c>
      <c r="O317" s="422">
        <v>0</v>
      </c>
      <c r="P317" s="422">
        <v>0</v>
      </c>
      <c r="Q317" s="422">
        <v>230</v>
      </c>
      <c r="R317" s="403"/>
    </row>
    <row r="318" spans="1:18" ht="52.8" x14ac:dyDescent="0.3">
      <c r="A318" s="421"/>
      <c r="B318" s="421" t="s">
        <v>1091</v>
      </c>
      <c r="C318" s="421" t="s">
        <v>1092</v>
      </c>
      <c r="D318" s="421" t="s">
        <v>1093</v>
      </c>
      <c r="E318" s="421"/>
      <c r="F318" s="421" t="s">
        <v>1094</v>
      </c>
      <c r="G318" s="343" t="str">
        <f>VLOOKUP(F318,class!A$1:B$460,2,FALSE)</f>
        <v>Shire District</v>
      </c>
      <c r="H318" s="343" t="str">
        <f>IFERROR(VLOOKUP(F318,classifications!A$3:C$333,3,FALSE),VLOOKUP(F318,classifications!I$2:K$28,3,FALSE))</f>
        <v>Predominantly Rural</v>
      </c>
      <c r="I318" s="422">
        <v>590</v>
      </c>
      <c r="J318" s="422">
        <v>30</v>
      </c>
      <c r="K318" s="422">
        <v>0</v>
      </c>
      <c r="L318" s="422">
        <v>620</v>
      </c>
      <c r="M318" s="251"/>
      <c r="N318" s="424">
        <v>470</v>
      </c>
      <c r="O318" s="422">
        <v>0</v>
      </c>
      <c r="P318" s="422">
        <v>0</v>
      </c>
      <c r="Q318" s="422">
        <v>470</v>
      </c>
      <c r="R318" s="403"/>
    </row>
    <row r="319" spans="1:18" ht="39.6" x14ac:dyDescent="0.3">
      <c r="A319" s="421"/>
      <c r="B319" s="421" t="s">
        <v>1095</v>
      </c>
      <c r="C319" s="421" t="s">
        <v>1096</v>
      </c>
      <c r="D319" s="421" t="s">
        <v>1097</v>
      </c>
      <c r="E319" s="421"/>
      <c r="F319" s="421" t="s">
        <v>1098</v>
      </c>
      <c r="G319" s="343" t="str">
        <f>VLOOKUP(F319,class!A$1:B$460,2,FALSE)</f>
        <v>Shire District</v>
      </c>
      <c r="H319" s="343" t="str">
        <f>IFERROR(VLOOKUP(F319,classifications!A$3:C$333,3,FALSE),VLOOKUP(F319,classifications!I$2:K$28,3,FALSE))</f>
        <v>Predominantly Rural</v>
      </c>
      <c r="I319" s="422">
        <v>920</v>
      </c>
      <c r="J319" s="422">
        <v>330</v>
      </c>
      <c r="K319" s="422">
        <v>0</v>
      </c>
      <c r="L319" s="422">
        <v>1250</v>
      </c>
      <c r="M319" s="251"/>
      <c r="N319" s="424">
        <v>820</v>
      </c>
      <c r="O319" s="422">
        <v>330</v>
      </c>
      <c r="P319" s="422">
        <v>0</v>
      </c>
      <c r="Q319" s="422">
        <v>1150</v>
      </c>
      <c r="R319" s="403"/>
    </row>
    <row r="320" spans="1:18" x14ac:dyDescent="0.3">
      <c r="A320" s="421"/>
      <c r="B320" s="421"/>
      <c r="C320" s="421"/>
      <c r="D320" s="421"/>
      <c r="E320" s="421"/>
      <c r="F320" s="421"/>
      <c r="G320" s="421"/>
      <c r="H320" s="421"/>
      <c r="I320" s="251"/>
      <c r="J320" s="251"/>
      <c r="K320" s="251"/>
      <c r="L320" s="251"/>
      <c r="M320" s="251"/>
      <c r="N320" s="253"/>
      <c r="O320" s="251"/>
      <c r="P320" s="251"/>
      <c r="Q320" s="251"/>
      <c r="R320" s="403"/>
    </row>
    <row r="321" spans="1:18" ht="39.6" x14ac:dyDescent="0.3">
      <c r="A321" s="421"/>
      <c r="B321" s="421"/>
      <c r="C321" s="421"/>
      <c r="D321" s="421" t="s">
        <v>1099</v>
      </c>
      <c r="E321" s="421" t="s">
        <v>1100</v>
      </c>
      <c r="F321" s="421" t="s">
        <v>1100</v>
      </c>
      <c r="G321" s="343" t="str">
        <f>VLOOKUP(F321,class!A$1:B$460,2,FALSE)</f>
        <v>Shire County</v>
      </c>
      <c r="H321" s="343" t="str">
        <f>IFERROR(VLOOKUP(F321,classifications!A$3:C$333,3,FALSE),VLOOKUP(F321,classifications!I$2:K$28,3,FALSE))</f>
        <v>Predominantly Rural</v>
      </c>
      <c r="I321" s="418">
        <v>3180</v>
      </c>
      <c r="J321" s="418">
        <v>1110</v>
      </c>
      <c r="K321" s="418">
        <v>20</v>
      </c>
      <c r="L321" s="418">
        <v>4320</v>
      </c>
      <c r="M321" s="426"/>
      <c r="N321" s="419">
        <v>2760</v>
      </c>
      <c r="O321" s="418">
        <v>1330</v>
      </c>
      <c r="P321" s="418">
        <v>40</v>
      </c>
      <c r="Q321" s="418">
        <v>4140</v>
      </c>
      <c r="R321" s="403"/>
    </row>
    <row r="322" spans="1:18" ht="52.8" x14ac:dyDescent="0.3">
      <c r="A322" s="421"/>
      <c r="B322" s="421" t="s">
        <v>1101</v>
      </c>
      <c r="C322" s="421" t="s">
        <v>1102</v>
      </c>
      <c r="D322" s="421" t="s">
        <v>1103</v>
      </c>
      <c r="E322" s="421"/>
      <c r="F322" s="421" t="s">
        <v>1104</v>
      </c>
      <c r="G322" s="343" t="str">
        <f>VLOOKUP(F322,class!A$1:B$460,2,FALSE)</f>
        <v>Shire District</v>
      </c>
      <c r="H322" s="343" t="str">
        <f>IFERROR(VLOOKUP(F322,classifications!A$3:C$333,3,FALSE),VLOOKUP(F322,classifications!I$2:K$28,3,FALSE))</f>
        <v>Urban with Significant Rural</v>
      </c>
      <c r="I322" s="422">
        <v>600</v>
      </c>
      <c r="J322" s="422">
        <v>160</v>
      </c>
      <c r="K322" s="422">
        <v>0</v>
      </c>
      <c r="L322" s="422">
        <v>760</v>
      </c>
      <c r="M322" s="251"/>
      <c r="N322" s="424">
        <v>820</v>
      </c>
      <c r="O322" s="422">
        <v>250</v>
      </c>
      <c r="P322" s="422">
        <v>0</v>
      </c>
      <c r="Q322" s="422">
        <v>1070</v>
      </c>
      <c r="R322" s="403"/>
    </row>
    <row r="323" spans="1:18" ht="39.6" x14ac:dyDescent="0.3">
      <c r="A323" s="421"/>
      <c r="B323" s="421" t="s">
        <v>1105</v>
      </c>
      <c r="C323" s="421" t="s">
        <v>1106</v>
      </c>
      <c r="D323" s="421" t="s">
        <v>1107</v>
      </c>
      <c r="E323" s="421"/>
      <c r="F323" s="421" t="s">
        <v>1108</v>
      </c>
      <c r="G323" s="343" t="str">
        <f>VLOOKUP(F323,class!A$1:B$460,2,FALSE)</f>
        <v>Shire District</v>
      </c>
      <c r="H323" s="343" t="str">
        <f>IFERROR(VLOOKUP(F323,classifications!A$3:C$333,3,FALSE),VLOOKUP(F323,classifications!I$2:K$28,3,FALSE))</f>
        <v>Predominantly Urban</v>
      </c>
      <c r="I323" s="422">
        <v>650</v>
      </c>
      <c r="J323" s="422">
        <v>260</v>
      </c>
      <c r="K323" s="422">
        <v>20</v>
      </c>
      <c r="L323" s="422">
        <v>940</v>
      </c>
      <c r="M323" s="251"/>
      <c r="N323" s="424">
        <v>200</v>
      </c>
      <c r="O323" s="422">
        <v>360</v>
      </c>
      <c r="P323" s="422">
        <v>10</v>
      </c>
      <c r="Q323" s="422">
        <v>570</v>
      </c>
      <c r="R323" s="403"/>
    </row>
    <row r="324" spans="1:18" ht="39.6" x14ac:dyDescent="0.3">
      <c r="A324" s="421"/>
      <c r="B324" s="421" t="s">
        <v>1109</v>
      </c>
      <c r="C324" s="421" t="s">
        <v>1110</v>
      </c>
      <c r="D324" s="421" t="s">
        <v>1111</v>
      </c>
      <c r="E324" s="421"/>
      <c r="F324" s="421" t="s">
        <v>1112</v>
      </c>
      <c r="G324" s="343" t="str">
        <f>VLOOKUP(F324,class!A$1:B$460,2,FALSE)</f>
        <v>Shire District</v>
      </c>
      <c r="H324" s="343" t="str">
        <f>IFERROR(VLOOKUP(F324,classifications!A$3:C$333,3,FALSE),VLOOKUP(F324,classifications!I$2:K$28,3,FALSE))</f>
        <v>Predominantly Rural</v>
      </c>
      <c r="I324" s="422">
        <v>770</v>
      </c>
      <c r="J324" s="423">
        <v>320</v>
      </c>
      <c r="K324" s="423">
        <v>0</v>
      </c>
      <c r="L324" s="423">
        <v>1090</v>
      </c>
      <c r="M324" s="251"/>
      <c r="N324" s="424">
        <v>340</v>
      </c>
      <c r="O324" s="423">
        <v>150</v>
      </c>
      <c r="P324" s="423">
        <v>0</v>
      </c>
      <c r="Q324" s="423">
        <v>490</v>
      </c>
      <c r="R324" s="403"/>
    </row>
    <row r="325" spans="1:18" ht="39.6" x14ac:dyDescent="0.3">
      <c r="A325" s="421"/>
      <c r="B325" s="421" t="s">
        <v>1113</v>
      </c>
      <c r="C325" s="421" t="s">
        <v>1114</v>
      </c>
      <c r="D325" s="421" t="s">
        <v>1115</v>
      </c>
      <c r="E325" s="421"/>
      <c r="F325" s="421" t="s">
        <v>1116</v>
      </c>
      <c r="G325" s="343" t="str">
        <f>VLOOKUP(F325,class!A$1:B$460,2,FALSE)</f>
        <v>Shire District</v>
      </c>
      <c r="H325" s="343" t="str">
        <f>IFERROR(VLOOKUP(F325,classifications!A$3:C$333,3,FALSE),VLOOKUP(F325,classifications!I$2:K$28,3,FALSE))</f>
        <v>Predominantly Rural</v>
      </c>
      <c r="I325" s="422">
        <v>740</v>
      </c>
      <c r="J325" s="423">
        <v>230</v>
      </c>
      <c r="K325" s="423">
        <v>0</v>
      </c>
      <c r="L325" s="423">
        <v>980</v>
      </c>
      <c r="M325" s="251"/>
      <c r="N325" s="424">
        <v>930</v>
      </c>
      <c r="O325" s="423">
        <v>390</v>
      </c>
      <c r="P325" s="423">
        <v>0</v>
      </c>
      <c r="Q325" s="423">
        <v>1310</v>
      </c>
      <c r="R325" s="403"/>
    </row>
    <row r="326" spans="1:18" ht="39.6" x14ac:dyDescent="0.3">
      <c r="A326" s="421"/>
      <c r="B326" s="421" t="s">
        <v>1117</v>
      </c>
      <c r="C326" s="421" t="s">
        <v>1118</v>
      </c>
      <c r="D326" s="421" t="s">
        <v>1119</v>
      </c>
      <c r="E326" s="421"/>
      <c r="F326" s="421" t="s">
        <v>1120</v>
      </c>
      <c r="G326" s="343" t="str">
        <f>VLOOKUP(F326,class!A$1:B$460,2,FALSE)</f>
        <v>Shire District</v>
      </c>
      <c r="H326" s="343" t="str">
        <f>IFERROR(VLOOKUP(F326,classifications!A$3:C$333,3,FALSE),VLOOKUP(F326,classifications!I$2:K$28,3,FALSE))</f>
        <v>Predominantly Rural</v>
      </c>
      <c r="I326" s="423">
        <v>410</v>
      </c>
      <c r="J326" s="423">
        <v>140</v>
      </c>
      <c r="K326" s="423">
        <v>0</v>
      </c>
      <c r="L326" s="423">
        <v>560</v>
      </c>
      <c r="M326" s="251"/>
      <c r="N326" s="425">
        <v>470</v>
      </c>
      <c r="O326" s="423">
        <v>190</v>
      </c>
      <c r="P326" s="423">
        <v>30</v>
      </c>
      <c r="Q326" s="423">
        <v>690</v>
      </c>
      <c r="R326" s="403"/>
    </row>
    <row r="327" spans="1:18" x14ac:dyDescent="0.3">
      <c r="A327" s="421"/>
      <c r="B327" s="421"/>
      <c r="C327" s="421"/>
      <c r="D327" s="421"/>
      <c r="E327" s="421"/>
      <c r="F327" s="421"/>
      <c r="G327" s="421"/>
      <c r="H327" s="421"/>
      <c r="I327" s="251"/>
      <c r="J327" s="251"/>
      <c r="K327" s="251"/>
      <c r="L327" s="251"/>
      <c r="M327" s="251"/>
      <c r="N327" s="253"/>
      <c r="O327" s="251"/>
      <c r="P327" s="251"/>
      <c r="Q327" s="251"/>
      <c r="R327" s="403"/>
    </row>
    <row r="328" spans="1:18" ht="39.6" x14ac:dyDescent="0.3">
      <c r="A328" s="421"/>
      <c r="B328" s="421"/>
      <c r="C328" s="421"/>
      <c r="D328" s="421" t="s">
        <v>1121</v>
      </c>
      <c r="E328" s="421" t="s">
        <v>1122</v>
      </c>
      <c r="F328" s="421" t="s">
        <v>1122</v>
      </c>
      <c r="G328" s="343" t="str">
        <f>VLOOKUP(F328,class!A$1:B$460,2,FALSE)</f>
        <v>Shire County</v>
      </c>
      <c r="H328" s="343" t="str">
        <f>IFERROR(VLOOKUP(F328,classifications!A$3:C$333,3,FALSE),VLOOKUP(F328,classifications!I$2:K$28,3,FALSE))</f>
        <v>Predominantly Rural</v>
      </c>
      <c r="I328" s="418">
        <v>1330</v>
      </c>
      <c r="J328" s="418">
        <v>280</v>
      </c>
      <c r="K328" s="418">
        <v>0</v>
      </c>
      <c r="L328" s="418">
        <v>1610</v>
      </c>
      <c r="M328" s="426"/>
      <c r="N328" s="419">
        <v>1960</v>
      </c>
      <c r="O328" s="418">
        <v>460</v>
      </c>
      <c r="P328" s="418">
        <v>0</v>
      </c>
      <c r="Q328" s="418">
        <v>2420</v>
      </c>
      <c r="R328" s="403"/>
    </row>
    <row r="329" spans="1:18" ht="39.6" x14ac:dyDescent="0.3">
      <c r="A329" s="421"/>
      <c r="B329" s="421" t="s">
        <v>1123</v>
      </c>
      <c r="C329" s="421" t="s">
        <v>1124</v>
      </c>
      <c r="D329" s="421" t="s">
        <v>1125</v>
      </c>
      <c r="E329" s="421"/>
      <c r="F329" s="421" t="s">
        <v>1126</v>
      </c>
      <c r="G329" s="343" t="str">
        <f>VLOOKUP(F329,class!A$1:B$460,2,FALSE)</f>
        <v>Shire District</v>
      </c>
      <c r="H329" s="343" t="str">
        <f>IFERROR(VLOOKUP(F329,classifications!A$3:C$333,3,FALSE),VLOOKUP(F329,classifications!I$2:K$28,3,FALSE))</f>
        <v>Predominantly Rural</v>
      </c>
      <c r="I329" s="422">
        <v>140</v>
      </c>
      <c r="J329" s="422">
        <v>40</v>
      </c>
      <c r="K329" s="422">
        <v>0</v>
      </c>
      <c r="L329" s="422">
        <v>180</v>
      </c>
      <c r="M329" s="251"/>
      <c r="N329" s="424">
        <v>390</v>
      </c>
      <c r="O329" s="422">
        <v>110</v>
      </c>
      <c r="P329" s="422">
        <v>0</v>
      </c>
      <c r="Q329" s="422">
        <v>500</v>
      </c>
      <c r="R329" s="403"/>
    </row>
    <row r="330" spans="1:18" ht="39.6" x14ac:dyDescent="0.3">
      <c r="A330" s="421"/>
      <c r="B330" s="421" t="s">
        <v>1127</v>
      </c>
      <c r="C330" s="421" t="s">
        <v>1128</v>
      </c>
      <c r="D330" s="421" t="s">
        <v>1129</v>
      </c>
      <c r="E330" s="421"/>
      <c r="F330" s="421" t="s">
        <v>1130</v>
      </c>
      <c r="G330" s="343" t="str">
        <f>VLOOKUP(F330,class!A$1:B$460,2,FALSE)</f>
        <v>Shire District</v>
      </c>
      <c r="H330" s="343" t="str">
        <f>IFERROR(VLOOKUP(F330,classifications!A$3:C$333,3,FALSE),VLOOKUP(F330,classifications!I$2:K$28,3,FALSE))</f>
        <v>Predominantly Rural</v>
      </c>
      <c r="I330" s="422">
        <v>480</v>
      </c>
      <c r="J330" s="422">
        <v>140</v>
      </c>
      <c r="K330" s="422">
        <v>0</v>
      </c>
      <c r="L330" s="422">
        <v>610</v>
      </c>
      <c r="M330" s="251"/>
      <c r="N330" s="424">
        <v>390</v>
      </c>
      <c r="O330" s="422">
        <v>130</v>
      </c>
      <c r="P330" s="422">
        <v>0</v>
      </c>
      <c r="Q330" s="422">
        <v>530</v>
      </c>
      <c r="R330" s="403"/>
    </row>
    <row r="331" spans="1:18" ht="39.6" x14ac:dyDescent="0.3">
      <c r="A331" s="421"/>
      <c r="B331" s="421" t="s">
        <v>2005</v>
      </c>
      <c r="C331" s="421"/>
      <c r="D331" s="421" t="s">
        <v>2006</v>
      </c>
      <c r="E331" s="421"/>
      <c r="F331" s="421" t="s">
        <v>1990</v>
      </c>
      <c r="G331" s="343" t="str">
        <f>VLOOKUP(F331,class!A$1:B$460,2,FALSE)</f>
        <v>Shire District</v>
      </c>
      <c r="H331" s="343" t="str">
        <f>IFERROR(VLOOKUP(F331,classifications!A$3:C$333,3,FALSE),VLOOKUP(F331,classifications!I$2:K$28,3,FALSE))</f>
        <v>Predominantly Rural</v>
      </c>
      <c r="I331" s="422">
        <v>410</v>
      </c>
      <c r="J331" s="422">
        <v>40</v>
      </c>
      <c r="K331" s="422">
        <v>0</v>
      </c>
      <c r="L331" s="422">
        <v>440</v>
      </c>
      <c r="M331" s="251"/>
      <c r="N331" s="424">
        <v>670</v>
      </c>
      <c r="O331" s="422">
        <v>80</v>
      </c>
      <c r="P331" s="422">
        <v>0</v>
      </c>
      <c r="Q331" s="422">
        <v>750</v>
      </c>
      <c r="R331" s="403"/>
    </row>
    <row r="332" spans="1:18" ht="39.6" x14ac:dyDescent="0.3">
      <c r="A332" s="421"/>
      <c r="B332" s="421" t="s">
        <v>1131</v>
      </c>
      <c r="C332" s="421" t="s">
        <v>1132</v>
      </c>
      <c r="D332" s="421" t="s">
        <v>1133</v>
      </c>
      <c r="E332" s="421"/>
      <c r="F332" s="421" t="s">
        <v>1134</v>
      </c>
      <c r="G332" s="343" t="str">
        <f>VLOOKUP(F332,class!A$1:B$460,2,FALSE)</f>
        <v>Shire District</v>
      </c>
      <c r="H332" s="343" t="str">
        <f>IFERROR(VLOOKUP(F332,classifications!A$3:C$333,3,FALSE),VLOOKUP(F332,classifications!I$2:K$28,3,FALSE))</f>
        <v>Predominantly Rural</v>
      </c>
      <c r="I332" s="422">
        <v>310</v>
      </c>
      <c r="J332" s="422">
        <v>70</v>
      </c>
      <c r="K332" s="422">
        <v>0</v>
      </c>
      <c r="L332" s="422">
        <v>370</v>
      </c>
      <c r="M332" s="251"/>
      <c r="N332" s="424">
        <v>500</v>
      </c>
      <c r="O332" s="422">
        <v>150</v>
      </c>
      <c r="P332" s="422">
        <v>0</v>
      </c>
      <c r="Q332" s="422">
        <v>650</v>
      </c>
      <c r="R332" s="403"/>
    </row>
    <row r="333" spans="1:18" x14ac:dyDescent="0.3">
      <c r="A333" s="421"/>
      <c r="B333" s="421"/>
      <c r="C333" s="421"/>
      <c r="D333" s="421"/>
      <c r="E333" s="421"/>
      <c r="F333" s="421"/>
      <c r="G333" s="421"/>
      <c r="H333" s="421"/>
      <c r="I333" s="251"/>
      <c r="J333" s="251"/>
      <c r="K333" s="251"/>
      <c r="L333" s="251"/>
      <c r="M333" s="251"/>
      <c r="N333" s="253"/>
      <c r="O333" s="251"/>
      <c r="P333" s="251"/>
      <c r="Q333" s="251"/>
      <c r="R333" s="403"/>
    </row>
    <row r="334" spans="1:18" ht="52.8" x14ac:dyDescent="0.3">
      <c r="A334" s="421"/>
      <c r="B334" s="421"/>
      <c r="C334" s="421"/>
      <c r="D334" s="421" t="s">
        <v>1143</v>
      </c>
      <c r="E334" s="421" t="s">
        <v>1144</v>
      </c>
      <c r="F334" s="421" t="s">
        <v>1144</v>
      </c>
      <c r="G334" s="343" t="str">
        <f>VLOOKUP(F334,class!A$1:B$460,2,FALSE)</f>
        <v>Shire County</v>
      </c>
      <c r="H334" s="343" t="str">
        <f>IFERROR(VLOOKUP(F334,classifications!A$3:C$333,3,FALSE),VLOOKUP(F334,classifications!I$2:K$28,3,FALSE))</f>
        <v>Urban with Significant Rural</v>
      </c>
      <c r="I334" s="418">
        <v>2350</v>
      </c>
      <c r="J334" s="418">
        <v>540</v>
      </c>
      <c r="K334" s="418">
        <v>0</v>
      </c>
      <c r="L334" s="418">
        <v>2890</v>
      </c>
      <c r="M334" s="426"/>
      <c r="N334" s="419">
        <v>2950</v>
      </c>
      <c r="O334" s="418">
        <v>830</v>
      </c>
      <c r="P334" s="418">
        <v>0</v>
      </c>
      <c r="Q334" s="418">
        <v>3780</v>
      </c>
      <c r="R334" s="403"/>
    </row>
    <row r="335" spans="1:18" ht="52.8" x14ac:dyDescent="0.3">
      <c r="A335" s="421"/>
      <c r="B335" s="421" t="s">
        <v>1145</v>
      </c>
      <c r="C335" s="421" t="s">
        <v>1146</v>
      </c>
      <c r="D335" s="421" t="s">
        <v>1147</v>
      </c>
      <c r="E335" s="421"/>
      <c r="F335" s="421" t="s">
        <v>1148</v>
      </c>
      <c r="G335" s="343" t="str">
        <f>VLOOKUP(F335,class!A$1:B$460,2,FALSE)</f>
        <v>Shire District</v>
      </c>
      <c r="H335" s="343" t="str">
        <f>IFERROR(VLOOKUP(F335,classifications!A$3:C$333,3,FALSE),VLOOKUP(F335,classifications!I$2:K$28,3,FALSE))</f>
        <v>Urban with Significant Rural</v>
      </c>
      <c r="I335" s="422">
        <v>100</v>
      </c>
      <c r="J335" s="422">
        <v>20</v>
      </c>
      <c r="K335" s="422">
        <v>0</v>
      </c>
      <c r="L335" s="422">
        <v>120</v>
      </c>
      <c r="M335" s="251"/>
      <c r="N335" s="424">
        <v>220</v>
      </c>
      <c r="O335" s="422">
        <v>120</v>
      </c>
      <c r="P335" s="422">
        <v>0</v>
      </c>
      <c r="Q335" s="422">
        <v>340</v>
      </c>
      <c r="R335" s="403"/>
    </row>
    <row r="336" spans="1:18" ht="52.8" x14ac:dyDescent="0.3">
      <c r="A336" s="421"/>
      <c r="B336" s="421" t="s">
        <v>1149</v>
      </c>
      <c r="C336" s="421" t="s">
        <v>1150</v>
      </c>
      <c r="D336" s="421" t="s">
        <v>1151</v>
      </c>
      <c r="E336" s="421"/>
      <c r="F336" s="421" t="s">
        <v>1152</v>
      </c>
      <c r="G336" s="343" t="str">
        <f>VLOOKUP(F336,class!A$1:B$460,2,FALSE)</f>
        <v>Shire District</v>
      </c>
      <c r="H336" s="343" t="str">
        <f>IFERROR(VLOOKUP(F336,classifications!A$3:C$333,3,FALSE),VLOOKUP(F336,classifications!I$2:K$28,3,FALSE))</f>
        <v>Urban with Significant Rural</v>
      </c>
      <c r="I336" s="422">
        <v>440</v>
      </c>
      <c r="J336" s="422">
        <v>90</v>
      </c>
      <c r="K336" s="422">
        <v>0</v>
      </c>
      <c r="L336" s="422">
        <v>530</v>
      </c>
      <c r="M336" s="251"/>
      <c r="N336" s="424">
        <v>750</v>
      </c>
      <c r="O336" s="422">
        <v>50</v>
      </c>
      <c r="P336" s="422">
        <v>0</v>
      </c>
      <c r="Q336" s="422">
        <v>810</v>
      </c>
      <c r="R336" s="403"/>
    </row>
    <row r="337" spans="1:18" ht="52.8" x14ac:dyDescent="0.3">
      <c r="A337" s="421"/>
      <c r="B337" s="421" t="s">
        <v>1153</v>
      </c>
      <c r="C337" s="421" t="s">
        <v>1154</v>
      </c>
      <c r="D337" s="421" t="s">
        <v>1155</v>
      </c>
      <c r="E337" s="421"/>
      <c r="F337" s="421" t="s">
        <v>1156</v>
      </c>
      <c r="G337" s="343" t="str">
        <f>VLOOKUP(F337,class!A$1:B$460,2,FALSE)</f>
        <v>Shire District</v>
      </c>
      <c r="H337" s="343" t="str">
        <f>IFERROR(VLOOKUP(F337,classifications!A$3:C$333,3,FALSE),VLOOKUP(F337,classifications!I$2:K$28,3,FALSE))</f>
        <v>Urban with Significant Rural</v>
      </c>
      <c r="I337" s="422">
        <v>390</v>
      </c>
      <c r="J337" s="422">
        <v>130</v>
      </c>
      <c r="K337" s="422">
        <v>0</v>
      </c>
      <c r="L337" s="422">
        <v>520</v>
      </c>
      <c r="M337" s="251"/>
      <c r="N337" s="424">
        <v>550</v>
      </c>
      <c r="O337" s="422">
        <v>300</v>
      </c>
      <c r="P337" s="422">
        <v>0</v>
      </c>
      <c r="Q337" s="422">
        <v>850</v>
      </c>
      <c r="R337" s="403"/>
    </row>
    <row r="338" spans="1:18" ht="39.6" x14ac:dyDescent="0.3">
      <c r="A338" s="421"/>
      <c r="B338" s="421" t="s">
        <v>1157</v>
      </c>
      <c r="C338" s="421" t="s">
        <v>1158</v>
      </c>
      <c r="D338" s="421" t="s">
        <v>1159</v>
      </c>
      <c r="E338" s="421"/>
      <c r="F338" s="421" t="s">
        <v>1160</v>
      </c>
      <c r="G338" s="343" t="str">
        <f>VLOOKUP(F338,class!A$1:B$460,2,FALSE)</f>
        <v>Shire District</v>
      </c>
      <c r="H338" s="343" t="str">
        <f>IFERROR(VLOOKUP(F338,classifications!A$3:C$333,3,FALSE),VLOOKUP(F338,classifications!I$2:K$28,3,FALSE))</f>
        <v>Predominantly Urban</v>
      </c>
      <c r="I338" s="423">
        <v>250</v>
      </c>
      <c r="J338" s="423">
        <v>40</v>
      </c>
      <c r="K338" s="423">
        <v>0</v>
      </c>
      <c r="L338" s="423">
        <v>290</v>
      </c>
      <c r="M338" s="251"/>
      <c r="N338" s="425">
        <v>210</v>
      </c>
      <c r="O338" s="423">
        <v>70</v>
      </c>
      <c r="P338" s="423">
        <v>0</v>
      </c>
      <c r="Q338" s="423">
        <v>280</v>
      </c>
      <c r="R338" s="403"/>
    </row>
    <row r="339" spans="1:18" ht="52.8" x14ac:dyDescent="0.3">
      <c r="A339" s="421"/>
      <c r="B339" s="421" t="s">
        <v>1161</v>
      </c>
      <c r="C339" s="421" t="s">
        <v>1162</v>
      </c>
      <c r="D339" s="421" t="s">
        <v>1163</v>
      </c>
      <c r="E339" s="421"/>
      <c r="F339" s="421" t="s">
        <v>1164</v>
      </c>
      <c r="G339" s="343" t="str">
        <f>VLOOKUP(F339,class!A$1:B$460,2,FALSE)</f>
        <v>Shire District</v>
      </c>
      <c r="H339" s="343" t="str">
        <f>IFERROR(VLOOKUP(F339,classifications!A$3:C$333,3,FALSE),VLOOKUP(F339,classifications!I$2:K$28,3,FALSE))</f>
        <v>Urban with Significant Rural</v>
      </c>
      <c r="I339" s="422">
        <v>270</v>
      </c>
      <c r="J339" s="422">
        <v>90</v>
      </c>
      <c r="K339" s="422">
        <v>0</v>
      </c>
      <c r="L339" s="422">
        <v>360</v>
      </c>
      <c r="M339" s="251"/>
      <c r="N339" s="424">
        <v>310</v>
      </c>
      <c r="O339" s="422">
        <v>110</v>
      </c>
      <c r="P339" s="422">
        <v>0</v>
      </c>
      <c r="Q339" s="422">
        <v>420</v>
      </c>
      <c r="R339" s="403"/>
    </row>
    <row r="340" spans="1:18" ht="52.8" x14ac:dyDescent="0.3">
      <c r="A340" s="421"/>
      <c r="B340" s="421" t="s">
        <v>1165</v>
      </c>
      <c r="C340" s="421" t="s">
        <v>1166</v>
      </c>
      <c r="D340" s="421" t="s">
        <v>1167</v>
      </c>
      <c r="E340" s="421"/>
      <c r="F340" s="421" t="s">
        <v>1168</v>
      </c>
      <c r="G340" s="343" t="str">
        <f>VLOOKUP(F340,class!A$1:B$460,2,FALSE)</f>
        <v>Shire District</v>
      </c>
      <c r="H340" s="343" t="str">
        <f>IFERROR(VLOOKUP(F340,classifications!A$3:C$333,3,FALSE),VLOOKUP(F340,classifications!I$2:K$28,3,FALSE))</f>
        <v>Urban with Significant Rural</v>
      </c>
      <c r="I340" s="422">
        <v>290</v>
      </c>
      <c r="J340" s="422">
        <v>110</v>
      </c>
      <c r="K340" s="422">
        <v>0</v>
      </c>
      <c r="L340" s="422">
        <v>400</v>
      </c>
      <c r="M340" s="251"/>
      <c r="N340" s="424">
        <v>390</v>
      </c>
      <c r="O340" s="422">
        <v>90</v>
      </c>
      <c r="P340" s="422">
        <v>0</v>
      </c>
      <c r="Q340" s="422">
        <v>480</v>
      </c>
      <c r="R340" s="403"/>
    </row>
    <row r="341" spans="1:18" ht="52.8" x14ac:dyDescent="0.3">
      <c r="A341" s="421"/>
      <c r="B341" s="421" t="s">
        <v>1169</v>
      </c>
      <c r="C341" s="421" t="s">
        <v>1170</v>
      </c>
      <c r="D341" s="421" t="s">
        <v>1171</v>
      </c>
      <c r="E341" s="421"/>
      <c r="F341" s="421" t="s">
        <v>1172</v>
      </c>
      <c r="G341" s="343" t="str">
        <f>VLOOKUP(F341,class!A$1:B$460,2,FALSE)</f>
        <v>Shire District</v>
      </c>
      <c r="H341" s="343" t="str">
        <f>IFERROR(VLOOKUP(F341,classifications!A$3:C$333,3,FALSE),VLOOKUP(F341,classifications!I$2:K$28,3,FALSE))</f>
        <v>Predominantly Rural</v>
      </c>
      <c r="I341" s="423">
        <v>300</v>
      </c>
      <c r="J341" s="423">
        <v>20</v>
      </c>
      <c r="K341" s="423">
        <v>0</v>
      </c>
      <c r="L341" s="423">
        <v>310</v>
      </c>
      <c r="M341" s="251"/>
      <c r="N341" s="424">
        <v>190</v>
      </c>
      <c r="O341" s="422">
        <v>30</v>
      </c>
      <c r="P341" s="422">
        <v>0</v>
      </c>
      <c r="Q341" s="422">
        <v>220</v>
      </c>
      <c r="R341" s="403"/>
    </row>
    <row r="342" spans="1:18" ht="39.6" x14ac:dyDescent="0.3">
      <c r="A342" s="421"/>
      <c r="B342" s="421" t="s">
        <v>1173</v>
      </c>
      <c r="C342" s="421" t="s">
        <v>1174</v>
      </c>
      <c r="D342" s="421" t="s">
        <v>1175</v>
      </c>
      <c r="E342" s="421"/>
      <c r="F342" s="421" t="s">
        <v>1176</v>
      </c>
      <c r="G342" s="343" t="str">
        <f>VLOOKUP(F342,class!A$1:B$460,2,FALSE)</f>
        <v>Shire District</v>
      </c>
      <c r="H342" s="343" t="str">
        <f>IFERROR(VLOOKUP(F342,classifications!A$3:C$333,3,FALSE),VLOOKUP(F342,classifications!I$2:K$28,3,FALSE))</f>
        <v>Predominantly Urban</v>
      </c>
      <c r="I342" s="422">
        <v>310</v>
      </c>
      <c r="J342" s="422">
        <v>60</v>
      </c>
      <c r="K342" s="422">
        <v>0</v>
      </c>
      <c r="L342" s="422">
        <v>370</v>
      </c>
      <c r="M342" s="251"/>
      <c r="N342" s="424">
        <v>320</v>
      </c>
      <c r="O342" s="422">
        <v>70</v>
      </c>
      <c r="P342" s="422">
        <v>0</v>
      </c>
      <c r="Q342" s="422">
        <v>390</v>
      </c>
      <c r="R342" s="403"/>
    </row>
    <row r="343" spans="1:18" x14ac:dyDescent="0.3">
      <c r="A343" s="421"/>
      <c r="B343" s="421"/>
      <c r="C343" s="421"/>
      <c r="D343" s="421"/>
      <c r="E343" s="421"/>
      <c r="F343" s="421"/>
      <c r="G343" s="421"/>
      <c r="H343" s="421"/>
      <c r="I343" s="251"/>
      <c r="J343" s="251"/>
      <c r="K343" s="251"/>
      <c r="L343" s="251"/>
      <c r="M343" s="251"/>
      <c r="N343" s="253"/>
      <c r="O343" s="251"/>
      <c r="P343" s="251"/>
      <c r="Q343" s="251"/>
      <c r="R343" s="403"/>
    </row>
    <row r="344" spans="1:18" ht="39.6" x14ac:dyDescent="0.3">
      <c r="A344" s="421"/>
      <c r="B344" s="421"/>
      <c r="C344" s="421"/>
      <c r="D344" s="421" t="s">
        <v>1177</v>
      </c>
      <c r="E344" s="421" t="s">
        <v>1178</v>
      </c>
      <c r="F344" s="421" t="s">
        <v>1178</v>
      </c>
      <c r="G344" s="343" t="str">
        <f>VLOOKUP(F344,class!A$1:B$460,2,FALSE)</f>
        <v>Shire County</v>
      </c>
      <c r="H344" s="343" t="str">
        <f>IFERROR(VLOOKUP(F344,classifications!A$3:C$333,3,FALSE),VLOOKUP(F344,classifications!I$2:K$28,3,FALSE))</f>
        <v>Predominantly Rural</v>
      </c>
      <c r="I344" s="418">
        <v>2730</v>
      </c>
      <c r="J344" s="418">
        <v>660</v>
      </c>
      <c r="K344" s="418">
        <v>0</v>
      </c>
      <c r="L344" s="418">
        <v>3390</v>
      </c>
      <c r="M344" s="426"/>
      <c r="N344" s="419">
        <v>2390</v>
      </c>
      <c r="O344" s="418">
        <v>710</v>
      </c>
      <c r="P344" s="418">
        <v>30</v>
      </c>
      <c r="Q344" s="418">
        <v>3140</v>
      </c>
      <c r="R344" s="403"/>
    </row>
    <row r="345" spans="1:18" ht="39.6" x14ac:dyDescent="0.3">
      <c r="A345" s="421"/>
      <c r="B345" s="421" t="s">
        <v>1179</v>
      </c>
      <c r="C345" s="421" t="s">
        <v>1180</v>
      </c>
      <c r="D345" s="421" t="s">
        <v>1181</v>
      </c>
      <c r="E345" s="421"/>
      <c r="F345" s="421" t="s">
        <v>1182</v>
      </c>
      <c r="G345" s="343" t="str">
        <f>VLOOKUP(F345,class!A$1:B$460,2,FALSE)</f>
        <v>Shire District</v>
      </c>
      <c r="H345" s="343" t="str">
        <f>IFERROR(VLOOKUP(F345,classifications!A$3:C$333,3,FALSE),VLOOKUP(F345,classifications!I$2:K$28,3,FALSE))</f>
        <v>Predominantly Rural</v>
      </c>
      <c r="I345" s="422">
        <v>640</v>
      </c>
      <c r="J345" s="422">
        <v>260</v>
      </c>
      <c r="K345" s="422">
        <v>0</v>
      </c>
      <c r="L345" s="422">
        <v>890</v>
      </c>
      <c r="M345" s="251"/>
      <c r="N345" s="424">
        <v>500</v>
      </c>
      <c r="O345" s="422">
        <v>160</v>
      </c>
      <c r="P345" s="422">
        <v>0</v>
      </c>
      <c r="Q345" s="422">
        <v>660</v>
      </c>
      <c r="R345" s="403"/>
    </row>
    <row r="346" spans="1:18" ht="39.6" x14ac:dyDescent="0.3">
      <c r="A346" s="421"/>
      <c r="B346" s="421" t="s">
        <v>2007</v>
      </c>
      <c r="C346" s="421"/>
      <c r="D346" s="421" t="s">
        <v>2008</v>
      </c>
      <c r="E346" s="421"/>
      <c r="F346" s="421" t="s">
        <v>1989</v>
      </c>
      <c r="G346" s="343" t="str">
        <f>VLOOKUP(F346,class!A$1:B$460,2,FALSE)</f>
        <v>Shire District</v>
      </c>
      <c r="H346" s="343" t="str">
        <f>IFERROR(VLOOKUP(F346,classifications!A$3:C$333,3,FALSE),VLOOKUP(F346,classifications!I$2:K$28,3,FALSE))</f>
        <v>Predominantly Rural</v>
      </c>
      <c r="I346" s="422">
        <v>670</v>
      </c>
      <c r="J346" s="423">
        <v>70</v>
      </c>
      <c r="K346" s="423">
        <v>0</v>
      </c>
      <c r="L346" s="423">
        <v>740</v>
      </c>
      <c r="M346" s="251"/>
      <c r="N346" s="424">
        <v>520</v>
      </c>
      <c r="O346" s="423">
        <v>60</v>
      </c>
      <c r="P346" s="423">
        <v>0</v>
      </c>
      <c r="Q346" s="423">
        <v>580</v>
      </c>
      <c r="R346" s="403"/>
    </row>
    <row r="347" spans="1:18" ht="39.6" x14ac:dyDescent="0.3">
      <c r="A347" s="421"/>
      <c r="B347" s="421" t="s">
        <v>1187</v>
      </c>
      <c r="C347" s="421" t="s">
        <v>1188</v>
      </c>
      <c r="D347" s="421" t="s">
        <v>1189</v>
      </c>
      <c r="E347" s="421"/>
      <c r="F347" s="421" t="s">
        <v>1190</v>
      </c>
      <c r="G347" s="343" t="str">
        <f>VLOOKUP(F347,class!A$1:B$460,2,FALSE)</f>
        <v>Shire District</v>
      </c>
      <c r="H347" s="343" t="str">
        <f>IFERROR(VLOOKUP(F347,classifications!A$3:C$333,3,FALSE),VLOOKUP(F347,classifications!I$2:K$28,3,FALSE))</f>
        <v>Predominantly Urban</v>
      </c>
      <c r="I347" s="422">
        <v>190</v>
      </c>
      <c r="J347" s="422">
        <v>0</v>
      </c>
      <c r="K347" s="422">
        <v>0</v>
      </c>
      <c r="L347" s="422">
        <v>190</v>
      </c>
      <c r="M347" s="251"/>
      <c r="N347" s="424">
        <v>130</v>
      </c>
      <c r="O347" s="422">
        <v>20</v>
      </c>
      <c r="P347" s="422">
        <v>20</v>
      </c>
      <c r="Q347" s="422">
        <v>170</v>
      </c>
      <c r="R347" s="403"/>
    </row>
    <row r="348" spans="1:18" ht="39.6" x14ac:dyDescent="0.3">
      <c r="A348" s="421"/>
      <c r="B348" s="421" t="s">
        <v>1191</v>
      </c>
      <c r="C348" s="421" t="s">
        <v>1192</v>
      </c>
      <c r="D348" s="421" t="s">
        <v>1193</v>
      </c>
      <c r="E348" s="421"/>
      <c r="F348" s="421" t="s">
        <v>1194</v>
      </c>
      <c r="G348" s="343" t="str">
        <f>VLOOKUP(F348,class!A$1:B$460,2,FALSE)</f>
        <v>Shire District</v>
      </c>
      <c r="H348" s="343" t="str">
        <f>IFERROR(VLOOKUP(F348,classifications!A$3:C$333,3,FALSE),VLOOKUP(F348,classifications!I$2:K$28,3,FALSE))</f>
        <v>Predominantly Rural</v>
      </c>
      <c r="I348" s="422">
        <v>910</v>
      </c>
      <c r="J348" s="422">
        <v>220</v>
      </c>
      <c r="K348" s="422">
        <v>0</v>
      </c>
      <c r="L348" s="422">
        <v>1130</v>
      </c>
      <c r="M348" s="251"/>
      <c r="N348" s="424">
        <v>820</v>
      </c>
      <c r="O348" s="422">
        <v>300</v>
      </c>
      <c r="P348" s="422">
        <v>20</v>
      </c>
      <c r="Q348" s="422">
        <v>1140</v>
      </c>
      <c r="R348" s="403"/>
    </row>
    <row r="349" spans="1:18" ht="39.6" x14ac:dyDescent="0.3">
      <c r="A349" s="421"/>
      <c r="B349" s="421" t="s">
        <v>2009</v>
      </c>
      <c r="C349" s="421"/>
      <c r="D349" s="421" t="s">
        <v>2010</v>
      </c>
      <c r="E349" s="421"/>
      <c r="F349" s="421" t="s">
        <v>1988</v>
      </c>
      <c r="G349" s="343" t="str">
        <f>VLOOKUP(F349,class!A$1:B$460,2,FALSE)</f>
        <v>Shire District</v>
      </c>
      <c r="H349" s="343" t="str">
        <f>IFERROR(VLOOKUP(F349,classifications!A$3:C$333,3,FALSE),VLOOKUP(F349,classifications!I$2:K$28,3,FALSE))</f>
        <v>Predominantly Rural</v>
      </c>
      <c r="I349" s="422">
        <v>340</v>
      </c>
      <c r="J349" s="422">
        <v>110</v>
      </c>
      <c r="K349" s="422">
        <v>0</v>
      </c>
      <c r="L349" s="422">
        <v>440</v>
      </c>
      <c r="M349" s="251"/>
      <c r="N349" s="424">
        <v>420</v>
      </c>
      <c r="O349" s="422">
        <v>170</v>
      </c>
      <c r="P349" s="422">
        <v>0</v>
      </c>
      <c r="Q349" s="422">
        <v>590</v>
      </c>
      <c r="R349" s="403"/>
    </row>
    <row r="350" spans="1:18" x14ac:dyDescent="0.3">
      <c r="A350" s="421"/>
      <c r="B350" s="421"/>
      <c r="C350" s="421"/>
      <c r="D350" s="421"/>
      <c r="E350" s="421"/>
      <c r="F350" s="421"/>
      <c r="G350" s="421"/>
      <c r="H350" s="421"/>
      <c r="I350" s="251"/>
      <c r="J350" s="251"/>
      <c r="K350" s="251"/>
      <c r="L350" s="251"/>
      <c r="M350" s="251"/>
      <c r="N350" s="253"/>
      <c r="O350" s="251"/>
      <c r="P350" s="251"/>
      <c r="Q350" s="251"/>
      <c r="R350" s="403"/>
    </row>
    <row r="351" spans="1:18" ht="39.6" x14ac:dyDescent="0.3">
      <c r="A351" s="421"/>
      <c r="B351" s="421"/>
      <c r="C351" s="421"/>
      <c r="D351" s="421" t="s">
        <v>1207</v>
      </c>
      <c r="E351" s="421" t="s">
        <v>1208</v>
      </c>
      <c r="F351" s="421" t="s">
        <v>1208</v>
      </c>
      <c r="G351" s="343" t="str">
        <f>VLOOKUP(F351,class!A$1:B$460,2,FALSE)</f>
        <v>Shire County</v>
      </c>
      <c r="H351" s="343" t="str">
        <f>IFERROR(VLOOKUP(F351,classifications!A$3:C$333,3,FALSE),VLOOKUP(F351,classifications!I$2:K$28,3,FALSE))</f>
        <v>Predominantly Urban</v>
      </c>
      <c r="I351" s="418">
        <v>2990</v>
      </c>
      <c r="J351" s="418">
        <v>480</v>
      </c>
      <c r="K351" s="418">
        <v>50</v>
      </c>
      <c r="L351" s="418">
        <v>3520</v>
      </c>
      <c r="M351" s="426"/>
      <c r="N351" s="419">
        <v>2260</v>
      </c>
      <c r="O351" s="418">
        <v>800</v>
      </c>
      <c r="P351" s="418">
        <v>30</v>
      </c>
      <c r="Q351" s="418">
        <v>3090</v>
      </c>
      <c r="R351" s="403"/>
    </row>
    <row r="352" spans="1:18" ht="39.6" x14ac:dyDescent="0.3">
      <c r="A352" s="421"/>
      <c r="B352" s="421" t="s">
        <v>1209</v>
      </c>
      <c r="C352" s="421" t="s">
        <v>1210</v>
      </c>
      <c r="D352" s="421" t="s">
        <v>1211</v>
      </c>
      <c r="E352" s="421"/>
      <c r="F352" s="421" t="s">
        <v>1212</v>
      </c>
      <c r="G352" s="343" t="str">
        <f>VLOOKUP(F352,class!A$1:B$460,2,FALSE)</f>
        <v>Shire District</v>
      </c>
      <c r="H352" s="343" t="str">
        <f>IFERROR(VLOOKUP(F352,classifications!A$3:C$333,3,FALSE),VLOOKUP(F352,classifications!I$2:K$28,3,FALSE))</f>
        <v>Predominantly Urban</v>
      </c>
      <c r="I352" s="422">
        <v>280</v>
      </c>
      <c r="J352" s="423">
        <v>60</v>
      </c>
      <c r="K352" s="422">
        <v>10</v>
      </c>
      <c r="L352" s="423">
        <v>350</v>
      </c>
      <c r="M352" s="251"/>
      <c r="N352" s="424">
        <v>200</v>
      </c>
      <c r="O352" s="423">
        <v>10</v>
      </c>
      <c r="P352" s="423">
        <v>10</v>
      </c>
      <c r="Q352" s="423">
        <v>220</v>
      </c>
      <c r="R352" s="403"/>
    </row>
    <row r="353" spans="1:18" ht="39.6" x14ac:dyDescent="0.3">
      <c r="A353" s="421"/>
      <c r="B353" s="421" t="s">
        <v>1213</v>
      </c>
      <c r="C353" s="421" t="s">
        <v>1214</v>
      </c>
      <c r="D353" s="421" t="s">
        <v>1215</v>
      </c>
      <c r="E353" s="421"/>
      <c r="F353" s="421" t="s">
        <v>1216</v>
      </c>
      <c r="G353" s="343" t="str">
        <f>VLOOKUP(F353,class!A$1:B$460,2,FALSE)</f>
        <v>Shire District</v>
      </c>
      <c r="H353" s="343" t="str">
        <f>IFERROR(VLOOKUP(F353,classifications!A$3:C$333,3,FALSE),VLOOKUP(F353,classifications!I$2:K$28,3,FALSE))</f>
        <v>Predominantly Urban</v>
      </c>
      <c r="I353" s="422">
        <v>250</v>
      </c>
      <c r="J353" s="423">
        <v>10</v>
      </c>
      <c r="K353" s="423">
        <v>0</v>
      </c>
      <c r="L353" s="423">
        <v>260</v>
      </c>
      <c r="M353" s="251"/>
      <c r="N353" s="424">
        <v>150</v>
      </c>
      <c r="O353" s="423">
        <v>60</v>
      </c>
      <c r="P353" s="423">
        <v>0</v>
      </c>
      <c r="Q353" s="423">
        <v>210</v>
      </c>
      <c r="R353" s="403"/>
    </row>
    <row r="354" spans="1:18" ht="39.6" x14ac:dyDescent="0.3">
      <c r="A354" s="421"/>
      <c r="B354" s="421" t="s">
        <v>1217</v>
      </c>
      <c r="C354" s="421" t="s">
        <v>1218</v>
      </c>
      <c r="D354" s="421" t="s">
        <v>1219</v>
      </c>
      <c r="E354" s="421"/>
      <c r="F354" s="421" t="s">
        <v>1220</v>
      </c>
      <c r="G354" s="343" t="str">
        <f>VLOOKUP(F354,class!A$1:B$460,2,FALSE)</f>
        <v>Shire District</v>
      </c>
      <c r="H354" s="343" t="str">
        <f>IFERROR(VLOOKUP(F354,classifications!A$3:C$333,3,FALSE),VLOOKUP(F354,classifications!I$2:K$28,3,FALSE))</f>
        <v>Predominantly Urban</v>
      </c>
      <c r="I354" s="422">
        <v>920</v>
      </c>
      <c r="J354" s="422">
        <v>240</v>
      </c>
      <c r="K354" s="422">
        <v>0</v>
      </c>
      <c r="L354" s="422">
        <v>1160</v>
      </c>
      <c r="M354" s="251"/>
      <c r="N354" s="424">
        <v>400</v>
      </c>
      <c r="O354" s="422">
        <v>200</v>
      </c>
      <c r="P354" s="422">
        <v>0</v>
      </c>
      <c r="Q354" s="422">
        <v>600</v>
      </c>
      <c r="R354" s="403"/>
    </row>
    <row r="355" spans="1:18" ht="52.8" x14ac:dyDescent="0.3">
      <c r="A355" s="421"/>
      <c r="B355" s="421" t="s">
        <v>1221</v>
      </c>
      <c r="C355" s="421" t="s">
        <v>1222</v>
      </c>
      <c r="D355" s="421" t="s">
        <v>1223</v>
      </c>
      <c r="E355" s="421"/>
      <c r="F355" s="421" t="s">
        <v>1224</v>
      </c>
      <c r="G355" s="343" t="str">
        <f>VLOOKUP(F355,class!A$1:B$460,2,FALSE)</f>
        <v>Shire District</v>
      </c>
      <c r="H355" s="343" t="str">
        <f>IFERROR(VLOOKUP(F355,classifications!A$3:C$333,3,FALSE),VLOOKUP(F355,classifications!I$2:K$28,3,FALSE))</f>
        <v>Urban with Significant Rural</v>
      </c>
      <c r="I355" s="422">
        <v>90</v>
      </c>
      <c r="J355" s="422">
        <v>10</v>
      </c>
      <c r="K355" s="422">
        <v>0</v>
      </c>
      <c r="L355" s="422">
        <v>110</v>
      </c>
      <c r="M355" s="251"/>
      <c r="N355" s="424">
        <v>70</v>
      </c>
      <c r="O355" s="423">
        <v>10</v>
      </c>
      <c r="P355" s="422">
        <v>0</v>
      </c>
      <c r="Q355" s="423">
        <v>70</v>
      </c>
      <c r="R355" s="403"/>
    </row>
    <row r="356" spans="1:18" ht="39.6" x14ac:dyDescent="0.3">
      <c r="A356" s="421"/>
      <c r="B356" s="421" t="s">
        <v>1225</v>
      </c>
      <c r="C356" s="421" t="s">
        <v>1226</v>
      </c>
      <c r="D356" s="421" t="s">
        <v>1227</v>
      </c>
      <c r="E356" s="421"/>
      <c r="F356" s="421" t="s">
        <v>1228</v>
      </c>
      <c r="G356" s="343" t="str">
        <f>VLOOKUP(F356,class!A$1:B$460,2,FALSE)</f>
        <v>Shire District</v>
      </c>
      <c r="H356" s="343" t="str">
        <f>IFERROR(VLOOKUP(F356,classifications!A$3:C$333,3,FALSE),VLOOKUP(F356,classifications!I$2:K$28,3,FALSE))</f>
        <v>Predominantly Urban</v>
      </c>
      <c r="I356" s="422">
        <v>130</v>
      </c>
      <c r="J356" s="422">
        <v>20</v>
      </c>
      <c r="K356" s="422">
        <v>0</v>
      </c>
      <c r="L356" s="422">
        <v>150</v>
      </c>
      <c r="M356" s="251"/>
      <c r="N356" s="424">
        <v>360</v>
      </c>
      <c r="O356" s="422">
        <v>90</v>
      </c>
      <c r="P356" s="422">
        <v>0</v>
      </c>
      <c r="Q356" s="422">
        <v>460</v>
      </c>
      <c r="R356" s="403"/>
    </row>
    <row r="357" spans="1:18" ht="39.6" x14ac:dyDescent="0.3">
      <c r="A357" s="421"/>
      <c r="B357" s="421" t="s">
        <v>1229</v>
      </c>
      <c r="C357" s="421" t="s">
        <v>1230</v>
      </c>
      <c r="D357" s="421" t="s">
        <v>1231</v>
      </c>
      <c r="E357" s="421"/>
      <c r="F357" s="421" t="s">
        <v>1232</v>
      </c>
      <c r="G357" s="343" t="str">
        <f>VLOOKUP(F357,class!A$1:B$460,2,FALSE)</f>
        <v>Shire District</v>
      </c>
      <c r="H357" s="343" t="str">
        <f>IFERROR(VLOOKUP(F357,classifications!A$3:C$333,3,FALSE),VLOOKUP(F357,classifications!I$2:K$28,3,FALSE))</f>
        <v>Predominantly Urban</v>
      </c>
      <c r="I357" s="422">
        <v>340</v>
      </c>
      <c r="J357" s="422">
        <v>0</v>
      </c>
      <c r="K357" s="422">
        <v>0</v>
      </c>
      <c r="L357" s="422">
        <v>340</v>
      </c>
      <c r="M357" s="251"/>
      <c r="N357" s="424">
        <v>180</v>
      </c>
      <c r="O357" s="422">
        <v>60</v>
      </c>
      <c r="P357" s="422">
        <v>0</v>
      </c>
      <c r="Q357" s="422">
        <v>240</v>
      </c>
      <c r="R357" s="403"/>
    </row>
    <row r="358" spans="1:18" ht="39.6" x14ac:dyDescent="0.3">
      <c r="A358" s="421"/>
      <c r="B358" s="421" t="s">
        <v>1233</v>
      </c>
      <c r="C358" s="421" t="s">
        <v>1234</v>
      </c>
      <c r="D358" s="421" t="s">
        <v>1235</v>
      </c>
      <c r="E358" s="421"/>
      <c r="F358" s="421" t="s">
        <v>1236</v>
      </c>
      <c r="G358" s="343" t="str">
        <f>VLOOKUP(F358,class!A$1:B$460,2,FALSE)</f>
        <v>Shire District</v>
      </c>
      <c r="H358" s="343" t="str">
        <f>IFERROR(VLOOKUP(F358,classifications!A$3:C$333,3,FALSE),VLOOKUP(F358,classifications!I$2:K$28,3,FALSE))</f>
        <v>Predominantly Urban</v>
      </c>
      <c r="I358" s="422">
        <v>470</v>
      </c>
      <c r="J358" s="422">
        <v>100</v>
      </c>
      <c r="K358" s="422">
        <v>0</v>
      </c>
      <c r="L358" s="422">
        <v>570</v>
      </c>
      <c r="M358" s="251"/>
      <c r="N358" s="424">
        <v>20</v>
      </c>
      <c r="O358" s="422">
        <v>0</v>
      </c>
      <c r="P358" s="422">
        <v>0</v>
      </c>
      <c r="Q358" s="422">
        <v>20</v>
      </c>
      <c r="R358" s="403"/>
    </row>
    <row r="359" spans="1:18" ht="39.6" x14ac:dyDescent="0.3">
      <c r="A359" s="421"/>
      <c r="B359" s="421" t="s">
        <v>1237</v>
      </c>
      <c r="C359" s="421" t="s">
        <v>1238</v>
      </c>
      <c r="D359" s="421" t="s">
        <v>1239</v>
      </c>
      <c r="E359" s="421"/>
      <c r="F359" s="421" t="s">
        <v>1240</v>
      </c>
      <c r="G359" s="343" t="str">
        <f>VLOOKUP(F359,class!A$1:B$460,2,FALSE)</f>
        <v>Shire District</v>
      </c>
      <c r="H359" s="343" t="str">
        <f>IFERROR(VLOOKUP(F359,classifications!A$3:C$333,3,FALSE),VLOOKUP(F359,classifications!I$2:K$28,3,FALSE))</f>
        <v>Predominantly Urban</v>
      </c>
      <c r="I359" s="423">
        <v>60</v>
      </c>
      <c r="J359" s="423">
        <v>0</v>
      </c>
      <c r="K359" s="423">
        <v>0</v>
      </c>
      <c r="L359" s="423">
        <v>70</v>
      </c>
      <c r="M359" s="251"/>
      <c r="N359" s="425">
        <v>170</v>
      </c>
      <c r="O359" s="423">
        <v>70</v>
      </c>
      <c r="P359" s="423">
        <v>0</v>
      </c>
      <c r="Q359" s="423">
        <v>240</v>
      </c>
      <c r="R359" s="403"/>
    </row>
    <row r="360" spans="1:18" ht="52.8" x14ac:dyDescent="0.3">
      <c r="A360" s="421"/>
      <c r="B360" s="421" t="s">
        <v>1241</v>
      </c>
      <c r="C360" s="421" t="s">
        <v>1242</v>
      </c>
      <c r="D360" s="421" t="s">
        <v>1243</v>
      </c>
      <c r="E360" s="421"/>
      <c r="F360" s="421" t="s">
        <v>1244</v>
      </c>
      <c r="G360" s="343" t="str">
        <f>VLOOKUP(F360,class!A$1:B$460,2,FALSE)</f>
        <v>Shire District</v>
      </c>
      <c r="H360" s="343" t="str">
        <f>IFERROR(VLOOKUP(F360,classifications!A$3:C$333,3,FALSE),VLOOKUP(F360,classifications!I$2:K$28,3,FALSE))</f>
        <v>Urban with Significant Rural</v>
      </c>
      <c r="I360" s="423">
        <v>100</v>
      </c>
      <c r="J360" s="423">
        <v>20</v>
      </c>
      <c r="K360" s="423">
        <v>10</v>
      </c>
      <c r="L360" s="423">
        <v>130</v>
      </c>
      <c r="M360" s="251"/>
      <c r="N360" s="425">
        <v>180</v>
      </c>
      <c r="O360" s="423">
        <v>70</v>
      </c>
      <c r="P360" s="423">
        <v>0</v>
      </c>
      <c r="Q360" s="423">
        <v>260</v>
      </c>
      <c r="R360" s="403"/>
    </row>
    <row r="361" spans="1:18" ht="39.6" x14ac:dyDescent="0.3">
      <c r="A361" s="421"/>
      <c r="B361" s="421" t="s">
        <v>1245</v>
      </c>
      <c r="C361" s="421" t="s">
        <v>1246</v>
      </c>
      <c r="D361" s="421" t="s">
        <v>1247</v>
      </c>
      <c r="E361" s="421"/>
      <c r="F361" s="421" t="s">
        <v>1248</v>
      </c>
      <c r="G361" s="343" t="str">
        <f>VLOOKUP(F361,class!A$1:B$460,2,FALSE)</f>
        <v>Shire District</v>
      </c>
      <c r="H361" s="343" t="str">
        <f>IFERROR(VLOOKUP(F361,classifications!A$3:C$333,3,FALSE),VLOOKUP(F361,classifications!I$2:K$28,3,FALSE))</f>
        <v>Predominantly Rural</v>
      </c>
      <c r="I361" s="422">
        <v>250</v>
      </c>
      <c r="J361" s="422">
        <v>20</v>
      </c>
      <c r="K361" s="422">
        <v>30</v>
      </c>
      <c r="L361" s="422">
        <v>300</v>
      </c>
      <c r="M361" s="251"/>
      <c r="N361" s="424">
        <v>470</v>
      </c>
      <c r="O361" s="422">
        <v>220</v>
      </c>
      <c r="P361" s="422">
        <v>10</v>
      </c>
      <c r="Q361" s="422">
        <v>710</v>
      </c>
      <c r="R361" s="403"/>
    </row>
    <row r="362" spans="1:18" ht="39.6" x14ac:dyDescent="0.3">
      <c r="A362" s="421"/>
      <c r="B362" s="421" t="s">
        <v>1249</v>
      </c>
      <c r="C362" s="421" t="s">
        <v>1250</v>
      </c>
      <c r="D362" s="421" t="s">
        <v>1251</v>
      </c>
      <c r="E362" s="421"/>
      <c r="F362" s="421" t="s">
        <v>1252</v>
      </c>
      <c r="G362" s="343" t="str">
        <f>VLOOKUP(F362,class!A$1:B$460,2,FALSE)</f>
        <v>Shire District</v>
      </c>
      <c r="H362" s="343" t="str">
        <f>IFERROR(VLOOKUP(F362,classifications!A$3:C$333,3,FALSE),VLOOKUP(F362,classifications!I$2:K$28,3,FALSE))</f>
        <v>Predominantly Urban</v>
      </c>
      <c r="I362" s="422">
        <v>100</v>
      </c>
      <c r="J362" s="422">
        <v>0</v>
      </c>
      <c r="K362" s="422">
        <v>0</v>
      </c>
      <c r="L362" s="422">
        <v>100</v>
      </c>
      <c r="M362" s="251"/>
      <c r="N362" s="424">
        <v>60</v>
      </c>
      <c r="O362" s="422">
        <v>10</v>
      </c>
      <c r="P362" s="422">
        <v>0</v>
      </c>
      <c r="Q362" s="422">
        <v>70</v>
      </c>
      <c r="R362" s="403"/>
    </row>
    <row r="363" spans="1:18" x14ac:dyDescent="0.3">
      <c r="A363" s="421"/>
      <c r="B363" s="421"/>
      <c r="C363" s="421"/>
      <c r="D363" s="421"/>
      <c r="E363" s="421"/>
      <c r="F363" s="421"/>
      <c r="G363" s="421"/>
      <c r="H363" s="421"/>
      <c r="I363" s="251"/>
      <c r="J363" s="251"/>
      <c r="K363" s="251"/>
      <c r="L363" s="251"/>
      <c r="M363" s="251"/>
      <c r="N363" s="253"/>
      <c r="O363" s="251"/>
      <c r="P363" s="251"/>
      <c r="Q363" s="251"/>
      <c r="R363" s="403"/>
    </row>
    <row r="364" spans="1:18" ht="52.8" x14ac:dyDescent="0.3">
      <c r="A364" s="421"/>
      <c r="B364" s="421"/>
      <c r="C364" s="421"/>
      <c r="D364" s="421" t="s">
        <v>1253</v>
      </c>
      <c r="E364" s="421" t="s">
        <v>1254</v>
      </c>
      <c r="F364" s="421" t="s">
        <v>1254</v>
      </c>
      <c r="G364" s="343" t="str">
        <f>VLOOKUP(F364,class!A$1:B$460,2,FALSE)</f>
        <v>Shire County</v>
      </c>
      <c r="H364" s="343" t="str">
        <f>IFERROR(VLOOKUP(F364,classifications!A$3:C$333,3,FALSE),VLOOKUP(F364,classifications!I$2:K$28,3,FALSE))</f>
        <v>Urban with Significant Rural</v>
      </c>
      <c r="I364" s="418">
        <v>2570</v>
      </c>
      <c r="J364" s="418">
        <v>1220</v>
      </c>
      <c r="K364" s="418">
        <v>0</v>
      </c>
      <c r="L364" s="418">
        <v>3790</v>
      </c>
      <c r="M364" s="426"/>
      <c r="N364" s="419">
        <v>2800</v>
      </c>
      <c r="O364" s="418">
        <v>1070</v>
      </c>
      <c r="P364" s="418">
        <v>0</v>
      </c>
      <c r="Q364" s="418">
        <v>3870</v>
      </c>
      <c r="R364" s="403"/>
    </row>
    <row r="365" spans="1:18" ht="39.6" x14ac:dyDescent="0.3">
      <c r="A365" s="421"/>
      <c r="B365" s="421" t="s">
        <v>1255</v>
      </c>
      <c r="C365" s="421" t="s">
        <v>1256</v>
      </c>
      <c r="D365" s="421" t="s">
        <v>1257</v>
      </c>
      <c r="E365" s="421"/>
      <c r="F365" s="421" t="s">
        <v>1258</v>
      </c>
      <c r="G365" s="343" t="str">
        <f>VLOOKUP(F365,class!A$1:B$460,2,FALSE)</f>
        <v>Shire District</v>
      </c>
      <c r="H365" s="343" t="str">
        <f>IFERROR(VLOOKUP(F365,classifications!A$3:C$333,3,FALSE),VLOOKUP(F365,classifications!I$2:K$28,3,FALSE))</f>
        <v>Predominantly Rural</v>
      </c>
      <c r="I365" s="422">
        <v>110</v>
      </c>
      <c r="J365" s="422">
        <v>0</v>
      </c>
      <c r="K365" s="422">
        <v>0</v>
      </c>
      <c r="L365" s="422">
        <v>110</v>
      </c>
      <c r="M365" s="251"/>
      <c r="N365" s="424">
        <v>150</v>
      </c>
      <c r="O365" s="422">
        <v>10</v>
      </c>
      <c r="P365" s="422">
        <v>0</v>
      </c>
      <c r="Q365" s="422">
        <v>160</v>
      </c>
      <c r="R365" s="403"/>
    </row>
    <row r="366" spans="1:18" ht="39.6" x14ac:dyDescent="0.3">
      <c r="A366" s="421"/>
      <c r="B366" s="421" t="s">
        <v>1259</v>
      </c>
      <c r="C366" s="421" t="s">
        <v>1260</v>
      </c>
      <c r="D366" s="421" t="s">
        <v>1261</v>
      </c>
      <c r="E366" s="421"/>
      <c r="F366" s="421" t="s">
        <v>1262</v>
      </c>
      <c r="G366" s="343" t="str">
        <f>VLOOKUP(F366,class!A$1:B$460,2,FALSE)</f>
        <v>Shire District</v>
      </c>
      <c r="H366" s="343" t="str">
        <f>IFERROR(VLOOKUP(F366,classifications!A$3:C$333,3,FALSE),VLOOKUP(F366,classifications!I$2:K$28,3,FALSE))</f>
        <v>Predominantly Urban</v>
      </c>
      <c r="I366" s="422">
        <v>680</v>
      </c>
      <c r="J366" s="422">
        <v>290</v>
      </c>
      <c r="K366" s="422">
        <v>0</v>
      </c>
      <c r="L366" s="422">
        <v>970</v>
      </c>
      <c r="M366" s="251"/>
      <c r="N366" s="424">
        <v>730</v>
      </c>
      <c r="O366" s="422">
        <v>170</v>
      </c>
      <c r="P366" s="422">
        <v>0</v>
      </c>
      <c r="Q366" s="422">
        <v>900</v>
      </c>
      <c r="R366" s="403"/>
    </row>
    <row r="367" spans="1:18" ht="39.6" x14ac:dyDescent="0.3">
      <c r="A367" s="421"/>
      <c r="B367" s="421" t="s">
        <v>1263</v>
      </c>
      <c r="C367" s="421" t="s">
        <v>1264</v>
      </c>
      <c r="D367" s="421" t="s">
        <v>1265</v>
      </c>
      <c r="E367" s="421"/>
      <c r="F367" s="421" t="s">
        <v>1266</v>
      </c>
      <c r="G367" s="343" t="str">
        <f>VLOOKUP(F367,class!A$1:B$460,2,FALSE)</f>
        <v>Shire District</v>
      </c>
      <c r="H367" s="343" t="str">
        <f>IFERROR(VLOOKUP(F367,classifications!A$3:C$333,3,FALSE),VLOOKUP(F367,classifications!I$2:K$28,3,FALSE))</f>
        <v>Predominantly Urban</v>
      </c>
      <c r="I367" s="422">
        <v>530</v>
      </c>
      <c r="J367" s="422">
        <v>260</v>
      </c>
      <c r="K367" s="423">
        <v>0</v>
      </c>
      <c r="L367" s="423">
        <v>790</v>
      </c>
      <c r="M367" s="251"/>
      <c r="N367" s="424">
        <v>460</v>
      </c>
      <c r="O367" s="422">
        <v>210</v>
      </c>
      <c r="P367" s="423">
        <v>0</v>
      </c>
      <c r="Q367" s="423">
        <v>670</v>
      </c>
      <c r="R367" s="403"/>
    </row>
    <row r="368" spans="1:18" ht="39.6" x14ac:dyDescent="0.3">
      <c r="A368" s="421"/>
      <c r="B368" s="421" t="s">
        <v>1267</v>
      </c>
      <c r="C368" s="421" t="s">
        <v>1268</v>
      </c>
      <c r="D368" s="421" t="s">
        <v>1269</v>
      </c>
      <c r="E368" s="421"/>
      <c r="F368" s="421" t="s">
        <v>1270</v>
      </c>
      <c r="G368" s="343" t="str">
        <f>VLOOKUP(F368,class!A$1:B$460,2,FALSE)</f>
        <v>Shire District</v>
      </c>
      <c r="H368" s="343" t="str">
        <f>IFERROR(VLOOKUP(F368,classifications!A$3:C$333,3,FALSE),VLOOKUP(F368,classifications!I$2:K$28,3,FALSE))</f>
        <v>Predominantly Rural</v>
      </c>
      <c r="I368" s="422">
        <v>780</v>
      </c>
      <c r="J368" s="422">
        <v>390</v>
      </c>
      <c r="K368" s="422">
        <v>0</v>
      </c>
      <c r="L368" s="422">
        <v>1170</v>
      </c>
      <c r="M368" s="251"/>
      <c r="N368" s="424">
        <v>1040</v>
      </c>
      <c r="O368" s="422">
        <v>440</v>
      </c>
      <c r="P368" s="422">
        <v>0</v>
      </c>
      <c r="Q368" s="422">
        <v>1470</v>
      </c>
      <c r="R368" s="403"/>
    </row>
    <row r="369" spans="1:18" ht="39.6" x14ac:dyDescent="0.3">
      <c r="A369" s="421"/>
      <c r="B369" s="421" t="s">
        <v>1271</v>
      </c>
      <c r="C369" s="421" t="s">
        <v>1272</v>
      </c>
      <c r="D369" s="421" t="s">
        <v>1273</v>
      </c>
      <c r="E369" s="421"/>
      <c r="F369" s="421" t="s">
        <v>1274</v>
      </c>
      <c r="G369" s="343" t="str">
        <f>VLOOKUP(F369,class!A$1:B$460,2,FALSE)</f>
        <v>Shire District</v>
      </c>
      <c r="H369" s="343" t="str">
        <f>IFERROR(VLOOKUP(F369,classifications!A$3:C$333,3,FALSE),VLOOKUP(F369,classifications!I$2:K$28,3,FALSE))</f>
        <v>Predominantly Urban</v>
      </c>
      <c r="I369" s="422">
        <v>470</v>
      </c>
      <c r="J369" s="422">
        <v>290</v>
      </c>
      <c r="K369" s="422">
        <v>0</v>
      </c>
      <c r="L369" s="422">
        <v>760</v>
      </c>
      <c r="M369" s="251"/>
      <c r="N369" s="424">
        <v>420</v>
      </c>
      <c r="O369" s="422">
        <v>250</v>
      </c>
      <c r="P369" s="422">
        <v>0</v>
      </c>
      <c r="Q369" s="422">
        <v>670</v>
      </c>
      <c r="R369" s="403"/>
    </row>
    <row r="370" spans="1:18" x14ac:dyDescent="0.3">
      <c r="A370" s="421"/>
      <c r="B370" s="421"/>
      <c r="C370" s="421"/>
      <c r="D370" s="421"/>
      <c r="E370" s="421"/>
      <c r="F370" s="421"/>
      <c r="G370" s="421"/>
      <c r="H370" s="421"/>
      <c r="I370" s="251"/>
      <c r="J370" s="251"/>
      <c r="K370" s="251"/>
      <c r="L370" s="251"/>
      <c r="M370" s="251"/>
      <c r="N370" s="253"/>
      <c r="O370" s="251"/>
      <c r="P370" s="251"/>
      <c r="Q370" s="251"/>
      <c r="R370" s="403"/>
    </row>
    <row r="371" spans="1:18" ht="39.6" x14ac:dyDescent="0.3">
      <c r="A371" s="421"/>
      <c r="B371" s="421"/>
      <c r="C371" s="421"/>
      <c r="D371" s="421" t="s">
        <v>1275</v>
      </c>
      <c r="E371" s="421" t="s">
        <v>1276</v>
      </c>
      <c r="F371" s="421" t="s">
        <v>1276</v>
      </c>
      <c r="G371" s="343" t="str">
        <f>VLOOKUP(F371,class!A$1:B$460,2,FALSE)</f>
        <v>Shire County</v>
      </c>
      <c r="H371" s="343" t="str">
        <f>IFERROR(VLOOKUP(F371,classifications!A$3:C$333,3,FALSE),VLOOKUP(F371,classifications!I$2:K$28,3,FALSE))</f>
        <v>Predominantly Urban</v>
      </c>
      <c r="I371" s="418">
        <v>2400</v>
      </c>
      <c r="J371" s="418">
        <v>750</v>
      </c>
      <c r="K371" s="418">
        <v>0</v>
      </c>
      <c r="L371" s="418">
        <v>3150</v>
      </c>
      <c r="M371" s="426"/>
      <c r="N371" s="419">
        <v>2580</v>
      </c>
      <c r="O371" s="418">
        <v>970</v>
      </c>
      <c r="P371" s="418">
        <v>0</v>
      </c>
      <c r="Q371" s="418">
        <v>3550</v>
      </c>
      <c r="R371" s="403"/>
    </row>
    <row r="372" spans="1:18" ht="39.6" x14ac:dyDescent="0.3">
      <c r="A372" s="421"/>
      <c r="B372" s="421" t="s">
        <v>1277</v>
      </c>
      <c r="C372" s="421" t="s">
        <v>1278</v>
      </c>
      <c r="D372" s="421" t="s">
        <v>1279</v>
      </c>
      <c r="E372" s="421"/>
      <c r="F372" s="421" t="s">
        <v>1280</v>
      </c>
      <c r="G372" s="343" t="str">
        <f>VLOOKUP(F372,class!A$1:B$460,2,FALSE)</f>
        <v>Shire District</v>
      </c>
      <c r="H372" s="343" t="str">
        <f>IFERROR(VLOOKUP(F372,classifications!A$3:C$333,3,FALSE),VLOOKUP(F372,classifications!I$2:K$28,3,FALSE))</f>
        <v>Predominantly Urban</v>
      </c>
      <c r="I372" s="422">
        <v>70</v>
      </c>
      <c r="J372" s="422">
        <v>70</v>
      </c>
      <c r="K372" s="422">
        <v>0</v>
      </c>
      <c r="L372" s="422">
        <v>150</v>
      </c>
      <c r="M372" s="251"/>
      <c r="N372" s="424">
        <v>0</v>
      </c>
      <c r="O372" s="422">
        <v>0</v>
      </c>
      <c r="P372" s="422">
        <v>0</v>
      </c>
      <c r="Q372" s="422">
        <v>0</v>
      </c>
      <c r="R372" s="403"/>
    </row>
    <row r="373" spans="1:18" ht="39.6" x14ac:dyDescent="0.3">
      <c r="A373" s="421"/>
      <c r="B373" s="421" t="s">
        <v>1281</v>
      </c>
      <c r="C373" s="421" t="s">
        <v>1282</v>
      </c>
      <c r="D373" s="421" t="s">
        <v>1283</v>
      </c>
      <c r="E373" s="421"/>
      <c r="F373" s="421" t="s">
        <v>1284</v>
      </c>
      <c r="G373" s="343" t="str">
        <f>VLOOKUP(F373,class!A$1:B$460,2,FALSE)</f>
        <v>Shire District</v>
      </c>
      <c r="H373" s="343" t="str">
        <f>IFERROR(VLOOKUP(F373,classifications!A$3:C$333,3,FALSE),VLOOKUP(F373,classifications!I$2:K$28,3,FALSE))</f>
        <v>Predominantly Urban</v>
      </c>
      <c r="I373" s="422">
        <v>630</v>
      </c>
      <c r="J373" s="422">
        <v>230</v>
      </c>
      <c r="K373" s="422">
        <v>0</v>
      </c>
      <c r="L373" s="422">
        <v>850</v>
      </c>
      <c r="M373" s="251"/>
      <c r="N373" s="424">
        <v>680</v>
      </c>
      <c r="O373" s="422">
        <v>250</v>
      </c>
      <c r="P373" s="422">
        <v>0</v>
      </c>
      <c r="Q373" s="422">
        <v>930</v>
      </c>
      <c r="R373" s="403"/>
    </row>
    <row r="374" spans="1:18" ht="39.6" x14ac:dyDescent="0.3">
      <c r="A374" s="421"/>
      <c r="B374" s="421" t="s">
        <v>1285</v>
      </c>
      <c r="C374" s="421" t="s">
        <v>1286</v>
      </c>
      <c r="D374" s="421" t="s">
        <v>1287</v>
      </c>
      <c r="E374" s="421"/>
      <c r="F374" s="421" t="s">
        <v>1288</v>
      </c>
      <c r="G374" s="343" t="str">
        <f>VLOOKUP(F374,class!A$1:B$460,2,FALSE)</f>
        <v>Shire District</v>
      </c>
      <c r="H374" s="343" t="str">
        <f>IFERROR(VLOOKUP(F374,classifications!A$3:C$333,3,FALSE),VLOOKUP(F374,classifications!I$2:K$28,3,FALSE))</f>
        <v>Predominantly Rural</v>
      </c>
      <c r="I374" s="422">
        <v>580</v>
      </c>
      <c r="J374" s="422">
        <v>140</v>
      </c>
      <c r="K374" s="422">
        <v>0</v>
      </c>
      <c r="L374" s="422">
        <v>730</v>
      </c>
      <c r="M374" s="251"/>
      <c r="N374" s="424">
        <v>540</v>
      </c>
      <c r="O374" s="422">
        <v>280</v>
      </c>
      <c r="P374" s="422">
        <v>0</v>
      </c>
      <c r="Q374" s="422">
        <v>810</v>
      </c>
      <c r="R374" s="403"/>
    </row>
    <row r="375" spans="1:18" ht="39.6" x14ac:dyDescent="0.3">
      <c r="A375" s="421"/>
      <c r="B375" s="421" t="s">
        <v>1289</v>
      </c>
      <c r="C375" s="421" t="s">
        <v>1290</v>
      </c>
      <c r="D375" s="421" t="s">
        <v>1291</v>
      </c>
      <c r="E375" s="421"/>
      <c r="F375" s="421" t="s">
        <v>1292</v>
      </c>
      <c r="G375" s="343" t="str">
        <f>VLOOKUP(F375,class!A$1:B$460,2,FALSE)</f>
        <v>Shire District</v>
      </c>
      <c r="H375" s="343" t="str">
        <f>IFERROR(VLOOKUP(F375,classifications!A$3:C$333,3,FALSE),VLOOKUP(F375,classifications!I$2:K$28,3,FALSE))</f>
        <v>Predominantly Urban</v>
      </c>
      <c r="I375" s="422">
        <v>210</v>
      </c>
      <c r="J375" s="422">
        <v>30</v>
      </c>
      <c r="K375" s="422">
        <v>0</v>
      </c>
      <c r="L375" s="422">
        <v>240</v>
      </c>
      <c r="M375" s="251"/>
      <c r="N375" s="424">
        <v>170</v>
      </c>
      <c r="O375" s="422">
        <v>30</v>
      </c>
      <c r="P375" s="422">
        <v>0</v>
      </c>
      <c r="Q375" s="422">
        <v>200</v>
      </c>
      <c r="R375" s="403"/>
    </row>
    <row r="376" spans="1:18" ht="39.6" x14ac:dyDescent="0.3">
      <c r="A376" s="421"/>
      <c r="B376" s="421" t="s">
        <v>1293</v>
      </c>
      <c r="C376" s="421" t="s">
        <v>1294</v>
      </c>
      <c r="D376" s="421" t="s">
        <v>1295</v>
      </c>
      <c r="E376" s="421"/>
      <c r="F376" s="421" t="s">
        <v>1296</v>
      </c>
      <c r="G376" s="343" t="str">
        <f>VLOOKUP(F376,class!A$1:B$460,2,FALSE)</f>
        <v>Shire District</v>
      </c>
      <c r="H376" s="343" t="str">
        <f>IFERROR(VLOOKUP(F376,classifications!A$3:C$333,3,FALSE),VLOOKUP(F376,classifications!I$2:K$28,3,FALSE))</f>
        <v>Predominantly Rural</v>
      </c>
      <c r="I376" s="422">
        <v>330</v>
      </c>
      <c r="J376" s="422">
        <v>30</v>
      </c>
      <c r="K376" s="422">
        <v>0</v>
      </c>
      <c r="L376" s="422">
        <v>370</v>
      </c>
      <c r="M376" s="251"/>
      <c r="N376" s="424">
        <v>330</v>
      </c>
      <c r="O376" s="422">
        <v>90</v>
      </c>
      <c r="P376" s="422">
        <v>0</v>
      </c>
      <c r="Q376" s="422">
        <v>420</v>
      </c>
      <c r="R376" s="403"/>
    </row>
    <row r="377" spans="1:18" ht="39.6" x14ac:dyDescent="0.3">
      <c r="A377" s="421"/>
      <c r="B377" s="421" t="s">
        <v>1297</v>
      </c>
      <c r="C377" s="421" t="s">
        <v>1298</v>
      </c>
      <c r="D377" s="421" t="s">
        <v>1299</v>
      </c>
      <c r="E377" s="421"/>
      <c r="F377" s="421" t="s">
        <v>1300</v>
      </c>
      <c r="G377" s="343" t="str">
        <f>VLOOKUP(F377,class!A$1:B$460,2,FALSE)</f>
        <v>Shire District</v>
      </c>
      <c r="H377" s="343" t="str">
        <f>IFERROR(VLOOKUP(F377,classifications!A$3:C$333,3,FALSE),VLOOKUP(F377,classifications!I$2:K$28,3,FALSE))</f>
        <v>Predominantly Urban</v>
      </c>
      <c r="I377" s="422">
        <v>430</v>
      </c>
      <c r="J377" s="422">
        <v>200</v>
      </c>
      <c r="K377" s="422">
        <v>0</v>
      </c>
      <c r="L377" s="422">
        <v>620</v>
      </c>
      <c r="M377" s="251"/>
      <c r="N377" s="424">
        <v>720</v>
      </c>
      <c r="O377" s="422">
        <v>260</v>
      </c>
      <c r="P377" s="422">
        <v>0</v>
      </c>
      <c r="Q377" s="422">
        <v>980</v>
      </c>
      <c r="R377" s="403"/>
    </row>
    <row r="378" spans="1:18" ht="39.6" x14ac:dyDescent="0.3">
      <c r="A378" s="421"/>
      <c r="B378" s="421" t="s">
        <v>1301</v>
      </c>
      <c r="C378" s="421" t="s">
        <v>1302</v>
      </c>
      <c r="D378" s="421" t="s">
        <v>1303</v>
      </c>
      <c r="E378" s="421"/>
      <c r="F378" s="421" t="s">
        <v>1304</v>
      </c>
      <c r="G378" s="343" t="str">
        <f>VLOOKUP(F378,class!A$1:B$460,2,FALSE)</f>
        <v>Shire District</v>
      </c>
      <c r="H378" s="343" t="str">
        <f>IFERROR(VLOOKUP(F378,classifications!A$3:C$333,3,FALSE),VLOOKUP(F378,classifications!I$2:K$28,3,FALSE))</f>
        <v>Predominantly Urban</v>
      </c>
      <c r="I378" s="422">
        <v>140</v>
      </c>
      <c r="J378" s="422">
        <v>50</v>
      </c>
      <c r="K378" s="422">
        <v>0</v>
      </c>
      <c r="L378" s="422">
        <v>190</v>
      </c>
      <c r="M378" s="251"/>
      <c r="N378" s="424">
        <v>150</v>
      </c>
      <c r="O378" s="422">
        <v>60</v>
      </c>
      <c r="P378" s="422">
        <v>0</v>
      </c>
      <c r="Q378" s="422">
        <v>210</v>
      </c>
      <c r="R378" s="403"/>
    </row>
    <row r="379" spans="1:18" x14ac:dyDescent="0.3">
      <c r="A379" s="421"/>
      <c r="B379" s="421"/>
      <c r="C379" s="421"/>
      <c r="D379" s="421"/>
      <c r="E379" s="421"/>
      <c r="F379" s="421"/>
      <c r="G379" s="421"/>
      <c r="H379" s="421"/>
      <c r="I379" s="251"/>
      <c r="J379" s="251"/>
      <c r="K379" s="251"/>
      <c r="L379" s="251"/>
      <c r="M379" s="251"/>
      <c r="N379" s="253"/>
      <c r="O379" s="251"/>
      <c r="P379" s="251"/>
      <c r="Q379" s="251"/>
      <c r="R379" s="403"/>
    </row>
    <row r="380" spans="1:18" ht="52.8" x14ac:dyDescent="0.3">
      <c r="A380" s="421"/>
      <c r="B380" s="421"/>
      <c r="C380" s="421"/>
      <c r="D380" s="421" t="s">
        <v>1305</v>
      </c>
      <c r="E380" s="421" t="s">
        <v>1306</v>
      </c>
      <c r="F380" s="421" t="s">
        <v>1306</v>
      </c>
      <c r="G380" s="343" t="str">
        <f>VLOOKUP(F380,class!A$1:B$460,2,FALSE)</f>
        <v>Shire County</v>
      </c>
      <c r="H380" s="343" t="str">
        <f>IFERROR(VLOOKUP(F380,classifications!A$3:C$333,3,FALSE),VLOOKUP(F380,classifications!I$2:K$28,3,FALSE))</f>
        <v>Urban with Significant Rural</v>
      </c>
      <c r="I380" s="418">
        <v>1170</v>
      </c>
      <c r="J380" s="418">
        <v>640</v>
      </c>
      <c r="K380" s="418">
        <v>20</v>
      </c>
      <c r="L380" s="418">
        <v>1840</v>
      </c>
      <c r="M380" s="426"/>
      <c r="N380" s="419">
        <v>1160</v>
      </c>
      <c r="O380" s="418">
        <v>560</v>
      </c>
      <c r="P380" s="418">
        <v>20</v>
      </c>
      <c r="Q380" s="418">
        <v>1740</v>
      </c>
      <c r="R380" s="403"/>
    </row>
    <row r="381" spans="1:18" ht="39.6" x14ac:dyDescent="0.3">
      <c r="A381" s="421"/>
      <c r="B381" s="421" t="s">
        <v>1307</v>
      </c>
      <c r="C381" s="421" t="s">
        <v>1308</v>
      </c>
      <c r="D381" s="421" t="s">
        <v>1309</v>
      </c>
      <c r="E381" s="421"/>
      <c r="F381" s="421" t="s">
        <v>1310</v>
      </c>
      <c r="G381" s="343" t="str">
        <f>VLOOKUP(F381,class!A$1:B$460,2,FALSE)</f>
        <v>Shire District</v>
      </c>
      <c r="H381" s="343" t="str">
        <f>IFERROR(VLOOKUP(F381,classifications!A$3:C$333,3,FALSE),VLOOKUP(F381,classifications!I$2:K$28,3,FALSE))</f>
        <v>Predominantly Urban</v>
      </c>
      <c r="I381" s="422">
        <v>100</v>
      </c>
      <c r="J381" s="422">
        <v>60</v>
      </c>
      <c r="K381" s="422">
        <v>0</v>
      </c>
      <c r="L381" s="422">
        <v>160</v>
      </c>
      <c r="M381" s="251"/>
      <c r="N381" s="424">
        <v>120</v>
      </c>
      <c r="O381" s="422">
        <v>0</v>
      </c>
      <c r="P381" s="422">
        <v>0</v>
      </c>
      <c r="Q381" s="422">
        <v>120</v>
      </c>
      <c r="R381" s="403"/>
    </row>
    <row r="382" spans="1:18" ht="39.6" x14ac:dyDescent="0.3">
      <c r="A382" s="421"/>
      <c r="B382" s="421" t="s">
        <v>1311</v>
      </c>
      <c r="C382" s="421" t="s">
        <v>1312</v>
      </c>
      <c r="D382" s="421" t="s">
        <v>1313</v>
      </c>
      <c r="E382" s="421"/>
      <c r="F382" s="421" t="s">
        <v>1314</v>
      </c>
      <c r="G382" s="343" t="str">
        <f>VLOOKUP(F382,class!A$1:B$460,2,FALSE)</f>
        <v>Shire District</v>
      </c>
      <c r="H382" s="343" t="str">
        <f>IFERROR(VLOOKUP(F382,classifications!A$3:C$333,3,FALSE),VLOOKUP(F382,classifications!I$2:K$28,3,FALSE))</f>
        <v>Predominantly Rural</v>
      </c>
      <c r="I382" s="422">
        <v>340</v>
      </c>
      <c r="J382" s="422">
        <v>70</v>
      </c>
      <c r="K382" s="422">
        <v>0</v>
      </c>
      <c r="L382" s="422">
        <v>410</v>
      </c>
      <c r="M382" s="251"/>
      <c r="N382" s="424">
        <v>190</v>
      </c>
      <c r="O382" s="422">
        <v>80</v>
      </c>
      <c r="P382" s="422">
        <v>0</v>
      </c>
      <c r="Q382" s="422">
        <v>270</v>
      </c>
      <c r="R382" s="429"/>
    </row>
    <row r="383" spans="1:18" ht="39.6" x14ac:dyDescent="0.3">
      <c r="A383" s="421"/>
      <c r="B383" s="421" t="s">
        <v>1315</v>
      </c>
      <c r="C383" s="421" t="s">
        <v>1316</v>
      </c>
      <c r="D383" s="421" t="s">
        <v>1317</v>
      </c>
      <c r="E383" s="421"/>
      <c r="F383" s="421" t="s">
        <v>1318</v>
      </c>
      <c r="G383" s="343" t="str">
        <f>VLOOKUP(F383,class!A$1:B$460,2,FALSE)</f>
        <v>Shire District</v>
      </c>
      <c r="H383" s="343" t="str">
        <f>IFERROR(VLOOKUP(F383,classifications!A$3:C$333,3,FALSE),VLOOKUP(F383,classifications!I$2:K$28,3,FALSE))</f>
        <v>Predominantly Urban</v>
      </c>
      <c r="I383" s="422">
        <v>30</v>
      </c>
      <c r="J383" s="422">
        <v>10</v>
      </c>
      <c r="K383" s="422">
        <v>0</v>
      </c>
      <c r="L383" s="422">
        <v>40</v>
      </c>
      <c r="M383" s="251"/>
      <c r="N383" s="424">
        <v>30</v>
      </c>
      <c r="O383" s="422">
        <v>20</v>
      </c>
      <c r="P383" s="422">
        <v>0</v>
      </c>
      <c r="Q383" s="422">
        <v>60</v>
      </c>
      <c r="R383" s="429"/>
    </row>
    <row r="384" spans="1:18" ht="39.6" x14ac:dyDescent="0.3">
      <c r="A384" s="421"/>
      <c r="B384" s="421" t="s">
        <v>1319</v>
      </c>
      <c r="C384" s="421" t="s">
        <v>1320</v>
      </c>
      <c r="D384" s="421" t="s">
        <v>1321</v>
      </c>
      <c r="E384" s="421"/>
      <c r="F384" s="421" t="s">
        <v>1322</v>
      </c>
      <c r="G384" s="343" t="str">
        <f>VLOOKUP(F384,class!A$1:B$460,2,FALSE)</f>
        <v>Shire District</v>
      </c>
      <c r="H384" s="343" t="str">
        <f>IFERROR(VLOOKUP(F384,classifications!A$3:C$333,3,FALSE),VLOOKUP(F384,classifications!I$2:K$28,3,FALSE))</f>
        <v>Predominantly Urban</v>
      </c>
      <c r="I384" s="422">
        <v>240</v>
      </c>
      <c r="J384" s="422">
        <v>190</v>
      </c>
      <c r="K384" s="422">
        <v>0</v>
      </c>
      <c r="L384" s="422">
        <v>420</v>
      </c>
      <c r="M384" s="251"/>
      <c r="N384" s="424">
        <v>320</v>
      </c>
      <c r="O384" s="422">
        <v>70</v>
      </c>
      <c r="P384" s="422">
        <v>0</v>
      </c>
      <c r="Q384" s="422">
        <v>390</v>
      </c>
      <c r="R384" s="429"/>
    </row>
    <row r="385" spans="1:18" ht="39.6" x14ac:dyDescent="0.3">
      <c r="A385" s="421"/>
      <c r="B385" s="421" t="s">
        <v>1323</v>
      </c>
      <c r="C385" s="421" t="s">
        <v>1324</v>
      </c>
      <c r="D385" s="421" t="s">
        <v>1325</v>
      </c>
      <c r="E385" s="421"/>
      <c r="F385" s="421" t="s">
        <v>1326</v>
      </c>
      <c r="G385" s="343" t="str">
        <f>VLOOKUP(F385,class!A$1:B$460,2,FALSE)</f>
        <v>Shire District</v>
      </c>
      <c r="H385" s="343" t="str">
        <f>IFERROR(VLOOKUP(F385,classifications!A$3:C$333,3,FALSE),VLOOKUP(F385,classifications!I$2:K$28,3,FALSE))</f>
        <v>Predominantly Rural</v>
      </c>
      <c r="I385" s="422">
        <v>350</v>
      </c>
      <c r="J385" s="422">
        <v>140</v>
      </c>
      <c r="K385" s="422">
        <v>0</v>
      </c>
      <c r="L385" s="422">
        <v>490</v>
      </c>
      <c r="M385" s="251"/>
      <c r="N385" s="424">
        <v>400</v>
      </c>
      <c r="O385" s="422">
        <v>200</v>
      </c>
      <c r="P385" s="422">
        <v>0</v>
      </c>
      <c r="Q385" s="422">
        <v>600</v>
      </c>
      <c r="R385" s="429"/>
    </row>
    <row r="386" spans="1:18" ht="52.8" x14ac:dyDescent="0.3">
      <c r="A386" s="421"/>
      <c r="B386" s="421" t="s">
        <v>1327</v>
      </c>
      <c r="C386" s="421" t="s">
        <v>1328</v>
      </c>
      <c r="D386" s="421" t="s">
        <v>1329</v>
      </c>
      <c r="E386" s="421"/>
      <c r="F386" s="421" t="s">
        <v>1330</v>
      </c>
      <c r="G386" s="343" t="str">
        <f>VLOOKUP(F386,class!A$1:B$460,2,FALSE)</f>
        <v>Shire District</v>
      </c>
      <c r="H386" s="343" t="str">
        <f>IFERROR(VLOOKUP(F386,classifications!A$3:C$333,3,FALSE),VLOOKUP(F386,classifications!I$2:K$28,3,FALSE))</f>
        <v>Urban with Significant Rural</v>
      </c>
      <c r="I386" s="422">
        <v>120</v>
      </c>
      <c r="J386" s="422">
        <v>180</v>
      </c>
      <c r="K386" s="422">
        <v>20</v>
      </c>
      <c r="L386" s="422">
        <v>320</v>
      </c>
      <c r="M386" s="251"/>
      <c r="N386" s="424">
        <v>100</v>
      </c>
      <c r="O386" s="422">
        <v>180</v>
      </c>
      <c r="P386" s="422">
        <v>20</v>
      </c>
      <c r="Q386" s="422">
        <v>300</v>
      </c>
      <c r="R386" s="429"/>
    </row>
    <row r="387" spans="1:18" x14ac:dyDescent="0.3">
      <c r="A387" s="430"/>
      <c r="B387" s="431"/>
      <c r="C387" s="431"/>
      <c r="D387" s="431"/>
      <c r="E387" s="431"/>
      <c r="F387" s="431"/>
      <c r="G387" s="431"/>
      <c r="H387" s="431"/>
      <c r="I387" s="431"/>
      <c r="J387" s="431"/>
      <c r="K387" s="431"/>
      <c r="L387" s="431"/>
      <c r="M387" s="431"/>
      <c r="N387" s="432"/>
      <c r="O387" s="433"/>
      <c r="P387" s="433"/>
      <c r="Q387" s="433"/>
      <c r="R387" s="429"/>
    </row>
    <row r="388" spans="1:18" x14ac:dyDescent="0.3">
      <c r="A388" s="429"/>
      <c r="B388" s="403"/>
      <c r="C388" s="403"/>
      <c r="D388" s="403"/>
      <c r="E388" s="403"/>
      <c r="F388" s="403"/>
      <c r="G388" s="403"/>
      <c r="H388" s="403"/>
      <c r="I388" s="403"/>
      <c r="J388" s="403"/>
      <c r="K388" s="403"/>
      <c r="L388" s="403"/>
      <c r="M388" s="403"/>
      <c r="N388" s="434"/>
      <c r="O388" s="435"/>
      <c r="P388" s="435"/>
      <c r="Q388" s="435"/>
      <c r="R388" s="429"/>
    </row>
    <row r="389" spans="1:18" x14ac:dyDescent="0.3">
      <c r="A389" s="436" t="s">
        <v>2074</v>
      </c>
      <c r="B389" s="436"/>
      <c r="C389" s="436"/>
      <c r="D389" s="436"/>
      <c r="E389" s="436"/>
      <c r="F389" s="436"/>
      <c r="G389" s="436"/>
      <c r="H389" s="436"/>
      <c r="I389" s="436"/>
      <c r="J389" s="436"/>
      <c r="K389" s="436"/>
      <c r="L389" s="436"/>
      <c r="M389" s="436"/>
      <c r="N389" s="436"/>
      <c r="O389" s="403"/>
      <c r="P389" s="403"/>
      <c r="Q389" s="403"/>
      <c r="R389" s="429"/>
    </row>
    <row r="390" spans="1:18" x14ac:dyDescent="0.3">
      <c r="A390" s="490" t="s">
        <v>2075</v>
      </c>
      <c r="B390" s="490"/>
      <c r="C390" s="490"/>
      <c r="D390" s="490"/>
      <c r="E390" s="490"/>
      <c r="F390" s="490"/>
      <c r="G390" s="490"/>
      <c r="H390" s="490"/>
      <c r="I390" s="490"/>
      <c r="J390" s="490"/>
      <c r="K390" s="490"/>
      <c r="L390" s="490"/>
      <c r="M390" s="490"/>
      <c r="N390" s="490"/>
      <c r="O390" s="490"/>
      <c r="P390" s="490"/>
      <c r="Q390" s="490"/>
      <c r="R390" s="429"/>
    </row>
    <row r="391" spans="1:18" x14ac:dyDescent="0.3">
      <c r="A391" s="490"/>
      <c r="B391" s="490"/>
      <c r="C391" s="490"/>
      <c r="D391" s="490"/>
      <c r="E391" s="490"/>
      <c r="F391" s="490"/>
      <c r="G391" s="490"/>
      <c r="H391" s="490"/>
      <c r="I391" s="490"/>
      <c r="J391" s="490"/>
      <c r="K391" s="490"/>
      <c r="L391" s="490"/>
      <c r="M391" s="490"/>
      <c r="N391" s="490"/>
      <c r="O391" s="490"/>
      <c r="P391" s="490"/>
      <c r="Q391" s="490"/>
      <c r="R391" s="429"/>
    </row>
    <row r="392" spans="1:18" x14ac:dyDescent="0.3">
      <c r="A392" s="490"/>
      <c r="B392" s="490"/>
      <c r="C392" s="490"/>
      <c r="D392" s="490"/>
      <c r="E392" s="490"/>
      <c r="F392" s="490"/>
      <c r="G392" s="490"/>
      <c r="H392" s="490"/>
      <c r="I392" s="490"/>
      <c r="J392" s="490"/>
      <c r="K392" s="490"/>
      <c r="L392" s="490"/>
      <c r="M392" s="490"/>
      <c r="N392" s="490"/>
      <c r="O392" s="490"/>
      <c r="P392" s="490"/>
      <c r="Q392" s="490"/>
      <c r="R392" s="438"/>
    </row>
    <row r="393" spans="1:18" x14ac:dyDescent="0.3">
      <c r="A393" s="490"/>
      <c r="B393" s="490"/>
      <c r="C393" s="490"/>
      <c r="D393" s="490"/>
      <c r="E393" s="490"/>
      <c r="F393" s="490"/>
      <c r="G393" s="490"/>
      <c r="H393" s="490"/>
      <c r="I393" s="490"/>
      <c r="J393" s="490"/>
      <c r="K393" s="490"/>
      <c r="L393" s="490"/>
      <c r="M393" s="490"/>
      <c r="N393" s="490"/>
      <c r="O393" s="490"/>
      <c r="P393" s="490"/>
      <c r="Q393" s="490"/>
      <c r="R393" s="438"/>
    </row>
    <row r="394" spans="1:18" x14ac:dyDescent="0.3">
      <c r="A394" s="490"/>
      <c r="B394" s="490"/>
      <c r="C394" s="490"/>
      <c r="D394" s="490"/>
      <c r="E394" s="490"/>
      <c r="F394" s="490"/>
      <c r="G394" s="490"/>
      <c r="H394" s="490"/>
      <c r="I394" s="490"/>
      <c r="J394" s="490"/>
      <c r="K394" s="490"/>
      <c r="L394" s="490"/>
      <c r="M394" s="490"/>
      <c r="N394" s="490"/>
      <c r="O394" s="490"/>
      <c r="P394" s="490"/>
      <c r="Q394" s="490"/>
      <c r="R394" s="429"/>
    </row>
    <row r="395" spans="1:18" x14ac:dyDescent="0.3">
      <c r="A395" s="429" t="s">
        <v>2076</v>
      </c>
      <c r="B395" s="403"/>
      <c r="C395" s="403"/>
      <c r="D395" s="403"/>
      <c r="E395" s="403"/>
      <c r="F395" s="403"/>
      <c r="G395" s="403"/>
      <c r="H395" s="403"/>
      <c r="I395" s="403"/>
      <c r="J395" s="403"/>
      <c r="K395" s="403"/>
      <c r="L395" s="403"/>
      <c r="M395" s="403"/>
      <c r="N395" s="403"/>
      <c r="O395" s="403"/>
      <c r="P395" s="403"/>
      <c r="Q395" s="439"/>
      <c r="R395" s="429"/>
    </row>
    <row r="396" spans="1:18" x14ac:dyDescent="0.3">
      <c r="A396" s="429"/>
      <c r="B396" s="403"/>
      <c r="C396" s="403"/>
      <c r="D396" s="403"/>
      <c r="E396" s="403"/>
      <c r="F396" s="403"/>
      <c r="G396" s="403"/>
      <c r="H396" s="403"/>
      <c r="I396" s="403"/>
      <c r="J396" s="403"/>
      <c r="K396" s="403"/>
      <c r="L396" s="403"/>
      <c r="M396" s="403"/>
      <c r="N396" s="403"/>
      <c r="O396" s="403"/>
      <c r="P396" s="403"/>
      <c r="Q396" s="439"/>
      <c r="R396" s="429"/>
    </row>
    <row r="397" spans="1:18" x14ac:dyDescent="0.3">
      <c r="A397" s="429" t="s">
        <v>2077</v>
      </c>
      <c r="B397" s="403"/>
      <c r="C397" s="403"/>
      <c r="D397" s="403"/>
      <c r="E397" s="403"/>
      <c r="F397" s="403"/>
      <c r="G397" s="403"/>
      <c r="H397" s="403"/>
      <c r="I397" s="403"/>
      <c r="J397" s="403"/>
      <c r="K397" s="403"/>
      <c r="L397" s="403"/>
      <c r="M397" s="403"/>
      <c r="N397" s="403"/>
      <c r="O397" s="403"/>
      <c r="P397" s="403"/>
      <c r="Q397" s="440" t="s">
        <v>1425</v>
      </c>
      <c r="R397" s="429"/>
    </row>
    <row r="398" spans="1:18" x14ac:dyDescent="0.3">
      <c r="A398" s="429"/>
      <c r="B398" s="403"/>
      <c r="C398" s="403"/>
      <c r="D398" s="403"/>
      <c r="E398" s="403"/>
      <c r="F398" s="403"/>
      <c r="G398" s="403"/>
      <c r="H398" s="403"/>
      <c r="I398" s="403"/>
      <c r="J398" s="403"/>
      <c r="K398" s="403"/>
      <c r="L398" s="403"/>
      <c r="M398" s="403"/>
      <c r="N398" s="403"/>
      <c r="O398" s="403"/>
      <c r="P398" s="403"/>
      <c r="Q398" s="439" t="s">
        <v>1336</v>
      </c>
      <c r="R398" s="441"/>
    </row>
    <row r="399" spans="1:18" x14ac:dyDescent="0.3">
      <c r="A399" s="438" t="s">
        <v>2078</v>
      </c>
      <c r="B399" s="403"/>
      <c r="C399" s="403"/>
      <c r="D399" s="403"/>
      <c r="E399" s="403"/>
      <c r="F399" s="403"/>
      <c r="G399" s="403"/>
      <c r="H399" s="403"/>
      <c r="I399" s="403"/>
      <c r="J399" s="403"/>
      <c r="K399" s="403"/>
      <c r="L399" s="403"/>
      <c r="M399" s="403"/>
      <c r="N399" s="403"/>
      <c r="O399" s="403"/>
      <c r="P399" s="403"/>
      <c r="Q399" s="439" t="s">
        <v>1337</v>
      </c>
      <c r="R399" s="429"/>
    </row>
    <row r="400" spans="1:18" x14ac:dyDescent="0.3">
      <c r="A400" s="437"/>
      <c r="B400" s="403"/>
      <c r="C400" s="429"/>
      <c r="D400" s="429"/>
      <c r="E400" s="429"/>
      <c r="F400" s="429"/>
      <c r="G400" s="429"/>
      <c r="H400" s="429"/>
      <c r="I400" s="429"/>
      <c r="J400" s="442"/>
      <c r="K400" s="442"/>
      <c r="L400" s="442"/>
      <c r="M400" s="442"/>
      <c r="N400" s="443"/>
      <c r="O400" s="403"/>
      <c r="P400" s="403"/>
      <c r="Q400" s="439" t="s">
        <v>1339</v>
      </c>
      <c r="R400" s="442"/>
    </row>
    <row r="401" spans="1:18" x14ac:dyDescent="0.3">
      <c r="A401" s="444" t="s">
        <v>2079</v>
      </c>
      <c r="B401" s="429"/>
      <c r="C401" s="429"/>
      <c r="D401" s="429"/>
      <c r="E401" s="429"/>
      <c r="F401" s="429"/>
      <c r="G401" s="429"/>
      <c r="H401" s="429"/>
      <c r="I401" s="429"/>
      <c r="J401" s="442"/>
      <c r="K401" s="442"/>
      <c r="L401" s="442"/>
      <c r="M401" s="442"/>
      <c r="N401" s="443"/>
      <c r="O401" s="403"/>
      <c r="P401" s="403"/>
      <c r="Q401" s="403"/>
      <c r="R401" s="442"/>
    </row>
    <row r="402" spans="1:18" x14ac:dyDescent="0.3">
      <c r="A402" s="429" t="s">
        <v>2080</v>
      </c>
      <c r="B402" s="429"/>
      <c r="C402" s="429"/>
      <c r="D402" s="429"/>
      <c r="E402" s="429"/>
      <c r="F402" s="429"/>
      <c r="G402" s="429"/>
      <c r="H402" s="403"/>
      <c r="I402" s="403"/>
      <c r="J402" s="403"/>
      <c r="K402" s="403"/>
      <c r="L402" s="403"/>
      <c r="M402" s="403"/>
      <c r="N402" s="403"/>
      <c r="O402" s="403"/>
      <c r="P402" s="403"/>
      <c r="Q402" s="439" t="s">
        <v>2081</v>
      </c>
      <c r="R402" s="429"/>
    </row>
    <row r="403" spans="1:18" x14ac:dyDescent="0.3">
      <c r="A403" s="429" t="s">
        <v>2082</v>
      </c>
      <c r="B403" s="403"/>
      <c r="C403" s="403"/>
      <c r="D403" s="403"/>
      <c r="E403" s="403"/>
      <c r="F403" s="403"/>
      <c r="G403" s="403"/>
      <c r="H403" s="403"/>
      <c r="I403" s="403"/>
      <c r="J403" s="403"/>
      <c r="K403" s="403"/>
      <c r="L403" s="403"/>
      <c r="M403" s="403"/>
      <c r="N403" s="403"/>
      <c r="O403" s="403"/>
      <c r="P403" s="403"/>
      <c r="Q403" s="439" t="s">
        <v>2083</v>
      </c>
      <c r="R403" s="429"/>
    </row>
    <row r="404" spans="1:18" x14ac:dyDescent="0.3">
      <c r="A404" s="437"/>
      <c r="B404" s="403"/>
      <c r="C404" s="403"/>
      <c r="D404" s="403"/>
      <c r="E404" s="403"/>
      <c r="F404" s="403"/>
      <c r="G404" s="403"/>
      <c r="H404" s="403"/>
      <c r="I404" s="403"/>
      <c r="J404" s="403"/>
      <c r="K404" s="403"/>
      <c r="L404" s="403"/>
      <c r="M404" s="403"/>
      <c r="N404" s="403"/>
      <c r="O404" s="403"/>
      <c r="P404" s="403"/>
      <c r="Q404" s="403"/>
      <c r="R404" s="438"/>
    </row>
    <row r="405" spans="1:18" x14ac:dyDescent="0.3">
      <c r="A405" s="429" t="s">
        <v>2084</v>
      </c>
      <c r="B405" s="403"/>
      <c r="C405" s="403"/>
      <c r="D405" s="403"/>
      <c r="E405" s="403"/>
      <c r="F405" s="403"/>
      <c r="G405" s="403"/>
      <c r="H405" s="403"/>
      <c r="I405" s="403"/>
      <c r="J405" s="403"/>
      <c r="K405" s="403"/>
      <c r="L405" s="403"/>
      <c r="M405" s="403"/>
      <c r="N405" s="403"/>
      <c r="O405" s="403"/>
      <c r="P405" s="403"/>
      <c r="Q405" s="403"/>
      <c r="R405" s="429"/>
    </row>
    <row r="406" spans="1:18" x14ac:dyDescent="0.3">
      <c r="A406" s="429"/>
      <c r="B406" s="403"/>
      <c r="C406" s="403"/>
      <c r="D406" s="403"/>
      <c r="E406" s="403"/>
      <c r="F406" s="403"/>
      <c r="G406" s="403"/>
      <c r="H406" s="403"/>
      <c r="I406" s="403"/>
      <c r="J406" s="403"/>
      <c r="K406" s="403"/>
      <c r="L406" s="403"/>
      <c r="M406" s="403"/>
      <c r="N406" s="403"/>
      <c r="O406" s="403"/>
      <c r="P406" s="403"/>
      <c r="Q406" s="403"/>
      <c r="R406" s="429"/>
    </row>
    <row r="407" spans="1:18" x14ac:dyDescent="0.3">
      <c r="A407" s="429" t="s">
        <v>2050</v>
      </c>
      <c r="B407" s="403"/>
      <c r="C407" s="403"/>
      <c r="D407" s="403"/>
      <c r="E407" s="403"/>
      <c r="F407" s="403"/>
      <c r="G407" s="403"/>
      <c r="H407" s="403"/>
      <c r="I407" s="403"/>
      <c r="J407" s="403"/>
      <c r="K407" s="403"/>
      <c r="L407" s="403"/>
      <c r="M407" s="403"/>
      <c r="N407" s="403"/>
      <c r="O407" s="403"/>
      <c r="P407" s="403"/>
      <c r="Q407" s="403"/>
      <c r="R407" s="403"/>
    </row>
    <row r="408" spans="1:18" x14ac:dyDescent="0.3">
      <c r="A408" s="403"/>
      <c r="B408" s="403"/>
      <c r="C408" s="403"/>
      <c r="D408" s="403"/>
      <c r="E408" s="403"/>
      <c r="F408" s="403"/>
      <c r="G408" s="403"/>
      <c r="H408" s="403"/>
      <c r="I408" s="403"/>
      <c r="J408" s="403"/>
      <c r="K408" s="403"/>
      <c r="L408" s="403"/>
      <c r="M408" s="403"/>
      <c r="N408" s="403"/>
      <c r="O408" s="403"/>
      <c r="P408" s="403"/>
      <c r="Q408" s="403"/>
      <c r="R408" s="403"/>
    </row>
    <row r="409" spans="1:18" x14ac:dyDescent="0.3">
      <c r="A409" s="437" t="s">
        <v>1348</v>
      </c>
      <c r="B409" s="403"/>
      <c r="C409" s="403"/>
      <c r="D409" s="403"/>
      <c r="E409" s="403"/>
      <c r="F409" s="403"/>
      <c r="G409" s="403"/>
      <c r="H409" s="403"/>
      <c r="I409" s="403"/>
      <c r="J409" s="403"/>
      <c r="K409" s="403"/>
      <c r="L409" s="403"/>
      <c r="M409" s="403"/>
      <c r="N409" s="403"/>
      <c r="O409" s="403"/>
      <c r="P409" s="403"/>
      <c r="Q409" s="403"/>
      <c r="R409" s="403"/>
    </row>
    <row r="410" spans="1:18" x14ac:dyDescent="0.3">
      <c r="A410" s="429"/>
      <c r="B410" s="403"/>
      <c r="C410" s="403"/>
      <c r="D410" s="403"/>
      <c r="E410" s="403"/>
      <c r="F410" s="403"/>
      <c r="G410" s="403"/>
      <c r="H410" s="403"/>
      <c r="I410" s="403"/>
      <c r="J410" s="403"/>
      <c r="K410" s="403"/>
      <c r="L410" s="403"/>
      <c r="M410" s="403"/>
      <c r="N410" s="403"/>
      <c r="O410" s="403"/>
      <c r="P410" s="403"/>
      <c r="Q410" s="403"/>
      <c r="R410" s="403"/>
    </row>
    <row r="411" spans="1:18" x14ac:dyDescent="0.3">
      <c r="A411" s="429"/>
      <c r="B411" s="403"/>
      <c r="C411" s="403"/>
      <c r="D411" s="403"/>
      <c r="E411" s="403"/>
      <c r="F411" s="403"/>
      <c r="G411" s="403"/>
      <c r="H411" s="403"/>
      <c r="I411" s="403"/>
      <c r="J411" s="403"/>
      <c r="K411" s="403"/>
      <c r="L411" s="403"/>
      <c r="M411" s="403"/>
      <c r="N411" s="403"/>
      <c r="O411" s="403"/>
      <c r="P411" s="403"/>
      <c r="Q411" s="403"/>
      <c r="R411" s="403"/>
    </row>
    <row r="417" spans="7:7" x14ac:dyDescent="0.3">
      <c r="G417">
        <f>+COUNTIF(G11:G386,"Shire County")</f>
        <v>24</v>
      </c>
    </row>
  </sheetData>
  <mergeCells count="5">
    <mergeCell ref="A1:Q1"/>
    <mergeCell ref="O3:Q3"/>
    <mergeCell ref="I4:L4"/>
    <mergeCell ref="N4:Q4"/>
    <mergeCell ref="A390:Q394"/>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B94E5-5511-4F02-BB6C-E33DA5F2EECC}">
  <sheetPr codeName="Sheet34"/>
  <dimension ref="A1:M372"/>
  <sheetViews>
    <sheetView topLeftCell="A353" workbookViewId="0">
      <selection activeCell="G373" sqref="G373"/>
    </sheetView>
  </sheetViews>
  <sheetFormatPr defaultRowHeight="14.4" x14ac:dyDescent="0.3"/>
  <cols>
    <col min="7" max="8" width="9.88671875" bestFit="1" customWidth="1"/>
    <col min="10" max="11" width="11" bestFit="1" customWidth="1"/>
  </cols>
  <sheetData>
    <row r="1" spans="1:13" ht="19.2" x14ac:dyDescent="0.35">
      <c r="A1" s="491" t="s">
        <v>2097</v>
      </c>
      <c r="C1" s="492"/>
      <c r="D1" s="492"/>
      <c r="E1" s="492"/>
      <c r="F1" s="492"/>
    </row>
    <row r="2" spans="1:13" x14ac:dyDescent="0.3">
      <c r="A2" s="493" t="s">
        <v>2098</v>
      </c>
      <c r="C2" s="492"/>
      <c r="D2" s="492"/>
      <c r="E2" s="492"/>
      <c r="F2" s="492"/>
    </row>
    <row r="3" spans="1:13" x14ac:dyDescent="0.3">
      <c r="A3" s="494" t="s">
        <v>2099</v>
      </c>
      <c r="B3" s="495"/>
      <c r="C3" s="496"/>
      <c r="D3" s="496"/>
      <c r="E3" s="496"/>
      <c r="F3" s="496"/>
      <c r="G3" s="495"/>
      <c r="H3" s="497"/>
      <c r="I3" s="497"/>
      <c r="J3" s="497"/>
      <c r="K3" s="497"/>
      <c r="L3" s="169"/>
    </row>
    <row r="4" spans="1:13" ht="84" x14ac:dyDescent="0.3">
      <c r="A4" s="498" t="s">
        <v>4</v>
      </c>
      <c r="B4" s="498" t="s">
        <v>6</v>
      </c>
      <c r="C4" s="499" t="s">
        <v>1744</v>
      </c>
      <c r="D4" s="499"/>
      <c r="E4" s="499"/>
      <c r="F4" s="499"/>
      <c r="G4" s="500" t="s">
        <v>1828</v>
      </c>
      <c r="H4" s="498" t="s">
        <v>1440</v>
      </c>
      <c r="I4" s="501" t="s">
        <v>2100</v>
      </c>
      <c r="J4" s="498" t="s">
        <v>2101</v>
      </c>
      <c r="K4" s="498" t="s">
        <v>2102</v>
      </c>
    </row>
    <row r="5" spans="1:13" x14ac:dyDescent="0.3">
      <c r="A5" s="502"/>
      <c r="B5" s="502" t="s">
        <v>1860</v>
      </c>
      <c r="C5" s="503" t="s">
        <v>13</v>
      </c>
      <c r="D5" s="503"/>
      <c r="E5" s="503"/>
      <c r="F5" s="503"/>
      <c r="G5" s="504">
        <v>1571456</v>
      </c>
      <c r="H5" s="504">
        <v>2645328</v>
      </c>
      <c r="I5" s="504">
        <v>31268</v>
      </c>
      <c r="J5" s="504">
        <v>21148395</v>
      </c>
      <c r="K5" s="504">
        <v>25396447</v>
      </c>
      <c r="L5" s="505"/>
      <c r="M5" s="173"/>
    </row>
    <row r="6" spans="1:13" x14ac:dyDescent="0.3">
      <c r="A6" s="502"/>
      <c r="B6" s="502"/>
      <c r="C6" s="503" t="s">
        <v>1357</v>
      </c>
      <c r="D6" s="503"/>
      <c r="E6" s="503"/>
      <c r="F6" s="503"/>
      <c r="G6" s="504">
        <v>325594</v>
      </c>
      <c r="H6" s="504">
        <v>684238</v>
      </c>
      <c r="I6" s="504">
        <v>9548</v>
      </c>
      <c r="J6" s="504">
        <v>5625066</v>
      </c>
      <c r="K6" s="504">
        <v>6644446</v>
      </c>
      <c r="M6" s="173"/>
    </row>
    <row r="7" spans="1:13" x14ac:dyDescent="0.3">
      <c r="A7" t="s">
        <v>15</v>
      </c>
      <c r="B7" t="s">
        <v>17</v>
      </c>
      <c r="C7" t="s">
        <v>1695</v>
      </c>
      <c r="E7" s="3" t="str">
        <f>VLOOKUP(C7,class!A$1:B$465,2,FALSE)</f>
        <v>Unitary Authority</v>
      </c>
      <c r="F7" s="3" t="str">
        <f>IFERROR(VLOOKUP(C7,classifications!A$3:C$340,3,FALSE),VLOOKUP(C7,classifications!I$2:K$28,3,FALSE))</f>
        <v>Urban with Significant Rural</v>
      </c>
      <c r="G7" s="173">
        <v>357</v>
      </c>
      <c r="H7" s="173">
        <v>11901</v>
      </c>
      <c r="I7" s="173">
        <v>0</v>
      </c>
      <c r="J7" s="173">
        <v>72893</v>
      </c>
      <c r="K7" s="173">
        <v>85151</v>
      </c>
      <c r="L7" s="173"/>
      <c r="M7" s="173"/>
    </row>
    <row r="8" spans="1:13" ht="28.8" x14ac:dyDescent="0.3">
      <c r="A8" s="506" t="s">
        <v>18</v>
      </c>
      <c r="B8" s="506" t="s">
        <v>20</v>
      </c>
      <c r="C8" s="506" t="s">
        <v>1449</v>
      </c>
      <c r="D8" s="506"/>
      <c r="E8" s="3" t="str">
        <f>VLOOKUP(C8,class!A$1:B$465,2,FALSE)</f>
        <v>Unitary Authority</v>
      </c>
      <c r="F8" s="3" t="str">
        <f>IFERROR(VLOOKUP(C8,classifications!A$3:C$340,3,FALSE),VLOOKUP(C8,classifications!I$2:K$28,3,FALSE))</f>
        <v>Urban with Significant Rural</v>
      </c>
      <c r="G8" s="173">
        <v>0</v>
      </c>
      <c r="H8" s="173">
        <v>12901</v>
      </c>
      <c r="I8" s="173">
        <v>460</v>
      </c>
      <c r="J8" s="173">
        <v>67342</v>
      </c>
      <c r="K8" s="173">
        <v>80703</v>
      </c>
      <c r="L8" s="173"/>
      <c r="M8" s="173"/>
    </row>
    <row r="9" spans="1:13" ht="43.2" x14ac:dyDescent="0.3">
      <c r="A9" s="506" t="s">
        <v>21</v>
      </c>
      <c r="B9" s="506" t="s">
        <v>23</v>
      </c>
      <c r="C9" s="506" t="s">
        <v>1666</v>
      </c>
      <c r="D9" s="506"/>
      <c r="E9" s="3" t="str">
        <f>VLOOKUP(C9,class!A$1:B$465,2,FALSE)</f>
        <v>Unitary Authority</v>
      </c>
      <c r="F9" s="3" t="str">
        <f>IFERROR(VLOOKUP(C9,classifications!A$3:C$340,3,FALSE),VLOOKUP(C9,classifications!I$2:K$28,3,FALSE))</f>
        <v>Predominantly Urban</v>
      </c>
      <c r="G9" s="173">
        <v>0</v>
      </c>
      <c r="H9" s="173">
        <v>11583</v>
      </c>
      <c r="I9" s="173">
        <v>12</v>
      </c>
      <c r="J9" s="173">
        <v>51630</v>
      </c>
      <c r="K9" s="173">
        <v>63225</v>
      </c>
      <c r="L9" s="173"/>
      <c r="M9" s="173"/>
    </row>
    <row r="10" spans="1:13" ht="28.8" x14ac:dyDescent="0.3">
      <c r="A10" s="506" t="s">
        <v>24</v>
      </c>
      <c r="B10" s="506" t="s">
        <v>26</v>
      </c>
      <c r="C10" s="506" t="s">
        <v>1667</v>
      </c>
      <c r="D10" s="506"/>
      <c r="E10" s="3" t="str">
        <f>VLOOKUP(C10,class!A$1:B$465,2,FALSE)</f>
        <v>Unitary Authority</v>
      </c>
      <c r="F10" s="3" t="str">
        <f>IFERROR(VLOOKUP(C10,classifications!A$3:C$340,3,FALSE),VLOOKUP(C10,classifications!I$2:K$28,3,FALSE))</f>
        <v>Predominantly Urban</v>
      </c>
      <c r="G10" s="173">
        <v>4774</v>
      </c>
      <c r="H10" s="173">
        <v>2433</v>
      </c>
      <c r="I10" s="173">
        <v>0</v>
      </c>
      <c r="J10" s="173">
        <v>65946</v>
      </c>
      <c r="K10" s="173">
        <v>73153</v>
      </c>
      <c r="L10" s="173"/>
      <c r="M10" s="173"/>
    </row>
    <row r="11" spans="1:13" x14ac:dyDescent="0.3">
      <c r="A11" t="s">
        <v>2001</v>
      </c>
      <c r="B11" t="s">
        <v>2002</v>
      </c>
      <c r="C11" t="s">
        <v>1986</v>
      </c>
      <c r="E11" s="3" t="str">
        <f>VLOOKUP(C11,class!A$1:B$465,2,FALSE)</f>
        <v>Unitary Authority</v>
      </c>
      <c r="F11" s="3" t="str">
        <f>IFERROR(VLOOKUP(C11,classifications!A$3:C$340,3,FALSE),VLOOKUP(C11,classifications!I$2:K$28,3,FALSE))</f>
        <v>Predominantly Urban</v>
      </c>
      <c r="G11" s="173">
        <v>9910</v>
      </c>
      <c r="H11" s="173">
        <v>9211</v>
      </c>
      <c r="I11" s="173">
        <v>0</v>
      </c>
      <c r="J11" s="173">
        <v>168569</v>
      </c>
      <c r="K11" s="173">
        <v>187690</v>
      </c>
      <c r="L11" s="173"/>
      <c r="M11" s="173"/>
    </row>
    <row r="12" spans="1:13" x14ac:dyDescent="0.3">
      <c r="A12" t="s">
        <v>30</v>
      </c>
      <c r="B12" t="s">
        <v>32</v>
      </c>
      <c r="C12" t="s">
        <v>1685</v>
      </c>
      <c r="E12" s="3" t="str">
        <f>VLOOKUP(C12,class!A$1:B$465,2,FALSE)</f>
        <v>Unitary Authority</v>
      </c>
      <c r="F12" s="3" t="str">
        <f>IFERROR(VLOOKUP(C12,classifications!A$3:C$340,3,FALSE),VLOOKUP(C12,classifications!I$2:K$28,3,FALSE))</f>
        <v>Predominantly Urban</v>
      </c>
      <c r="G12" s="173">
        <v>93</v>
      </c>
      <c r="H12" s="173">
        <v>8254</v>
      </c>
      <c r="I12" s="173">
        <v>323</v>
      </c>
      <c r="J12" s="173">
        <v>44967</v>
      </c>
      <c r="K12" s="173">
        <v>53637</v>
      </c>
      <c r="L12" s="173"/>
      <c r="M12" s="173"/>
    </row>
    <row r="13" spans="1:13" x14ac:dyDescent="0.3">
      <c r="A13" t="s">
        <v>33</v>
      </c>
      <c r="B13" t="s">
        <v>35</v>
      </c>
      <c r="C13" t="s">
        <v>1686</v>
      </c>
      <c r="E13" s="3" t="str">
        <f>VLOOKUP(C13,class!A$1:B$465,2,FALSE)</f>
        <v>Unitary Authority</v>
      </c>
      <c r="F13" s="3" t="str">
        <f>IFERROR(VLOOKUP(C13,classifications!A$3:C$340,3,FALSE),VLOOKUP(C13,classifications!I$2:K$28,3,FALSE))</f>
        <v>Predominantly Urban</v>
      </c>
      <c r="G13" s="173">
        <v>11662</v>
      </c>
      <c r="H13" s="173">
        <v>6929</v>
      </c>
      <c r="I13" s="173">
        <v>13</v>
      </c>
      <c r="J13" s="173">
        <v>114354</v>
      </c>
      <c r="K13" s="173">
        <v>132958</v>
      </c>
      <c r="L13" s="173"/>
      <c r="M13" s="173"/>
    </row>
    <row r="14" spans="1:13" x14ac:dyDescent="0.3">
      <c r="A14" t="s">
        <v>36</v>
      </c>
      <c r="B14" t="s">
        <v>38</v>
      </c>
      <c r="C14" t="s">
        <v>1728</v>
      </c>
      <c r="E14" s="3" t="str">
        <f>VLOOKUP(C14,class!A$1:B$465,2,FALSE)</f>
        <v>Unitary Authority</v>
      </c>
      <c r="F14" s="3" t="str">
        <f>IFERROR(VLOOKUP(C14,classifications!A$3:C$340,3,FALSE),VLOOKUP(C14,classifications!I$2:K$28,3,FALSE))</f>
        <v>Predominantly Urban</v>
      </c>
      <c r="G14" s="173">
        <v>26766</v>
      </c>
      <c r="H14" s="173">
        <v>13051</v>
      </c>
      <c r="I14" s="173">
        <v>500</v>
      </c>
      <c r="J14" s="173">
        <v>166511</v>
      </c>
      <c r="K14" s="173">
        <v>206828</v>
      </c>
      <c r="L14" s="173"/>
      <c r="M14" s="173"/>
    </row>
    <row r="15" spans="1:13" ht="43.2" x14ac:dyDescent="0.3">
      <c r="A15" s="506" t="s">
        <v>2052</v>
      </c>
      <c r="B15" s="506" t="s">
        <v>2053</v>
      </c>
      <c r="C15" s="506" t="s">
        <v>2093</v>
      </c>
      <c r="D15" s="506"/>
      <c r="E15" s="3" t="str">
        <f>VLOOKUP(C15,class!A$1:B$465,2,FALSE)</f>
        <v>Unitary Authority</v>
      </c>
      <c r="F15" s="3" t="str">
        <f>IFERROR(VLOOKUP(C15,classifications!A$3:C$340,3,FALSE),VLOOKUP(C15,classifications!I$2:K$28,3,FALSE))</f>
        <v>Urban with Significant Rural</v>
      </c>
      <c r="G15" s="173">
        <v>140</v>
      </c>
      <c r="H15" s="173">
        <v>30207</v>
      </c>
      <c r="I15" s="173">
        <v>1045</v>
      </c>
      <c r="J15" s="173">
        <v>205472</v>
      </c>
      <c r="K15" s="173">
        <v>236864</v>
      </c>
      <c r="L15" s="173"/>
      <c r="M15" s="173"/>
    </row>
    <row r="16" spans="1:13" ht="43.2" x14ac:dyDescent="0.3">
      <c r="A16" s="506" t="s">
        <v>39</v>
      </c>
      <c r="B16" s="506" t="s">
        <v>41</v>
      </c>
      <c r="C16" s="506" t="s">
        <v>1731</v>
      </c>
      <c r="D16" s="506"/>
      <c r="E16" s="3" t="str">
        <f>VLOOKUP(C16,class!A$1:B$465,2,FALSE)</f>
        <v>Unitary Authority</v>
      </c>
      <c r="F16" s="3" t="str">
        <f>IFERROR(VLOOKUP(C16,classifications!A$3:C$340,3,FALSE),VLOOKUP(C16,classifications!I$2:K$28,3,FALSE))</f>
        <v>Predominantly Rural</v>
      </c>
      <c r="G16" s="173">
        <v>5456</v>
      </c>
      <c r="H16" s="173">
        <v>12106</v>
      </c>
      <c r="I16" s="173">
        <v>508</v>
      </c>
      <c r="J16" s="173">
        <v>111924</v>
      </c>
      <c r="K16" s="173">
        <v>129994</v>
      </c>
      <c r="L16" s="173"/>
      <c r="M16" s="173"/>
    </row>
    <row r="17" spans="1:13" ht="28.8" x14ac:dyDescent="0.3">
      <c r="A17" s="506" t="s">
        <v>42</v>
      </c>
      <c r="B17" s="506" t="s">
        <v>44</v>
      </c>
      <c r="C17" s="506" t="s">
        <v>1715</v>
      </c>
      <c r="D17" s="506"/>
      <c r="E17" s="3" t="str">
        <f>VLOOKUP(C17,class!A$1:B$465,2,FALSE)</f>
        <v>Unitary Authority</v>
      </c>
      <c r="F17" s="3" t="str">
        <f>IFERROR(VLOOKUP(C17,classifications!A$3:C$340,3,FALSE),VLOOKUP(C17,classifications!I$2:K$28,3,FALSE))</f>
        <v>Urban with Significant Rural</v>
      </c>
      <c r="G17" s="173">
        <v>23</v>
      </c>
      <c r="H17" s="173">
        <v>21786</v>
      </c>
      <c r="I17" s="173">
        <v>75</v>
      </c>
      <c r="J17" s="173">
        <v>166836</v>
      </c>
      <c r="K17" s="173">
        <v>188720</v>
      </c>
      <c r="L17" s="173"/>
      <c r="M17" s="173"/>
    </row>
    <row r="18" spans="1:13" ht="43.2" x14ac:dyDescent="0.3">
      <c r="A18" s="506" t="s">
        <v>45</v>
      </c>
      <c r="B18" s="506" t="s">
        <v>47</v>
      </c>
      <c r="C18" s="506" t="s">
        <v>1716</v>
      </c>
      <c r="D18" s="506"/>
      <c r="E18" s="3" t="str">
        <f>VLOOKUP(C18,class!A$1:B$465,2,FALSE)</f>
        <v>Unitary Authority</v>
      </c>
      <c r="F18" s="3" t="str">
        <f>IFERROR(VLOOKUP(C18,classifications!A$3:C$340,3,FALSE),VLOOKUP(C18,classifications!I$2:K$28,3,FALSE))</f>
        <v>Urban with Significant Rural</v>
      </c>
      <c r="G18" s="173">
        <v>5323</v>
      </c>
      <c r="H18" s="173">
        <v>18931</v>
      </c>
      <c r="I18" s="173">
        <v>269</v>
      </c>
      <c r="J18" s="173">
        <v>140708</v>
      </c>
      <c r="K18" s="173">
        <v>165231</v>
      </c>
      <c r="L18" s="173"/>
      <c r="M18" s="173"/>
    </row>
    <row r="19" spans="1:13" ht="28.8" x14ac:dyDescent="0.3">
      <c r="A19" s="506" t="s">
        <v>48</v>
      </c>
      <c r="B19" s="506" t="s">
        <v>50</v>
      </c>
      <c r="C19" s="506" t="s">
        <v>1717</v>
      </c>
      <c r="D19" s="506"/>
      <c r="E19" s="3" t="str">
        <f>VLOOKUP(C19,class!A$1:B$465,2,FALSE)</f>
        <v>Unitary Authority</v>
      </c>
      <c r="F19" s="3" t="str">
        <f>IFERROR(VLOOKUP(C19,classifications!A$3:C$340,3,FALSE),VLOOKUP(C19,classifications!I$2:K$28,3,FALSE))</f>
        <v>Predominantly Rural</v>
      </c>
      <c r="G19" s="173">
        <v>10302</v>
      </c>
      <c r="H19" s="173">
        <v>22971</v>
      </c>
      <c r="I19" s="173">
        <v>0</v>
      </c>
      <c r="J19" s="173">
        <v>257703</v>
      </c>
      <c r="K19" s="173">
        <v>290976</v>
      </c>
      <c r="L19" s="173"/>
      <c r="M19" s="173"/>
    </row>
    <row r="20" spans="1:13" x14ac:dyDescent="0.3">
      <c r="A20" s="506" t="s">
        <v>51</v>
      </c>
      <c r="B20" s="507" t="s">
        <v>53</v>
      </c>
      <c r="C20" t="s">
        <v>1718</v>
      </c>
      <c r="E20" s="3" t="str">
        <f>VLOOKUP(C20,class!A$1:B$465,2,FALSE)</f>
        <v>Unitary Authority</v>
      </c>
      <c r="F20" s="3" t="str">
        <f>IFERROR(VLOOKUP(C20,classifications!A$3:C$340,3,FALSE),VLOOKUP(C20,classifications!I$2:K$28,3,FALSE))</f>
        <v>Predominantly Rural</v>
      </c>
      <c r="G20" s="173">
        <v>77</v>
      </c>
      <c r="H20" s="173">
        <v>48746</v>
      </c>
      <c r="I20" s="173">
        <v>0</v>
      </c>
      <c r="J20" s="173">
        <v>202502</v>
      </c>
      <c r="K20" s="173">
        <v>251325</v>
      </c>
      <c r="L20" s="173"/>
      <c r="M20" s="173"/>
    </row>
    <row r="21" spans="1:13" x14ac:dyDescent="0.3">
      <c r="A21" t="s">
        <v>54</v>
      </c>
      <c r="B21" t="s">
        <v>56</v>
      </c>
      <c r="C21" t="s">
        <v>1659</v>
      </c>
      <c r="E21" s="3" t="str">
        <f>VLOOKUP(C21,class!A$1:B$465,2,FALSE)</f>
        <v>Unitary Authority</v>
      </c>
      <c r="F21" s="3" t="str">
        <f>IFERROR(VLOOKUP(C21,classifications!A$3:C$340,3,FALSE),VLOOKUP(C21,classifications!I$2:K$28,3,FALSE))</f>
        <v>Predominantly Urban</v>
      </c>
      <c r="G21" s="173">
        <v>5274</v>
      </c>
      <c r="H21" s="173">
        <v>3057</v>
      </c>
      <c r="I21" s="173">
        <v>0</v>
      </c>
      <c r="J21" s="173">
        <v>44818</v>
      </c>
      <c r="K21" s="173">
        <v>53149</v>
      </c>
      <c r="L21" s="173"/>
      <c r="M21" s="173"/>
    </row>
    <row r="22" spans="1:13" ht="28.8" x14ac:dyDescent="0.3">
      <c r="A22" s="506" t="s">
        <v>57</v>
      </c>
      <c r="B22" s="506" t="s">
        <v>59</v>
      </c>
      <c r="C22" s="506" t="s">
        <v>1675</v>
      </c>
      <c r="D22" s="506"/>
      <c r="E22" s="3" t="str">
        <f>VLOOKUP(C22,class!A$1:B$465,2,FALSE)</f>
        <v>Unitary Authority</v>
      </c>
      <c r="F22" s="3" t="str">
        <f>IFERROR(VLOOKUP(C22,classifications!A$3:C$340,3,FALSE),VLOOKUP(C22,classifications!I$2:K$28,3,FALSE))</f>
        <v>Predominantly Urban</v>
      </c>
      <c r="G22" s="173">
        <v>12364</v>
      </c>
      <c r="H22" s="173">
        <v>8073</v>
      </c>
      <c r="I22" s="173">
        <v>50</v>
      </c>
      <c r="J22" s="173">
        <v>92769</v>
      </c>
      <c r="K22" s="173">
        <v>113256</v>
      </c>
      <c r="L22" s="173"/>
      <c r="M22" s="173"/>
    </row>
    <row r="23" spans="1:13" ht="28.8" x14ac:dyDescent="0.3">
      <c r="A23" s="506" t="s">
        <v>2003</v>
      </c>
      <c r="B23" s="506" t="s">
        <v>2004</v>
      </c>
      <c r="C23" s="506" t="s">
        <v>1987</v>
      </c>
      <c r="D23" s="506"/>
      <c r="E23" s="3" t="str">
        <f>VLOOKUP(C23,class!A$1:B$465,2,FALSE)</f>
        <v>Unitary Authority</v>
      </c>
      <c r="F23" s="3" t="str">
        <f>IFERROR(VLOOKUP(C23,classifications!A$3:C$340,3,FALSE),VLOOKUP(C23,classifications!I$2:K$28,3,FALSE))</f>
        <v>Predominantly Rural</v>
      </c>
      <c r="G23" s="173">
        <v>84</v>
      </c>
      <c r="H23" s="173">
        <v>21672</v>
      </c>
      <c r="I23" s="173">
        <v>0</v>
      </c>
      <c r="J23" s="173">
        <v>165366</v>
      </c>
      <c r="K23" s="173">
        <v>187122</v>
      </c>
      <c r="L23" s="173"/>
      <c r="M23" s="173"/>
    </row>
    <row r="24" spans="1:13" ht="43.2" x14ac:dyDescent="0.3">
      <c r="A24" s="506" t="s">
        <v>60</v>
      </c>
      <c r="B24" s="506" t="s">
        <v>62</v>
      </c>
      <c r="C24" s="506" t="s">
        <v>1671</v>
      </c>
      <c r="D24" s="506"/>
      <c r="E24" s="3" t="str">
        <f>VLOOKUP(C24,class!A$1:B$465,2,FALSE)</f>
        <v>Unitary Authority</v>
      </c>
      <c r="F24" s="3" t="str">
        <f>IFERROR(VLOOKUP(C24,classifications!A$3:C$340,3,FALSE),VLOOKUP(C24,classifications!I$2:K$28,3,FALSE))</f>
        <v>Predominantly Rural</v>
      </c>
      <c r="G24" s="173">
        <v>11438</v>
      </c>
      <c r="H24" s="173">
        <v>4121</v>
      </c>
      <c r="I24" s="173">
        <v>212</v>
      </c>
      <c r="J24" s="173">
        <v>160961</v>
      </c>
      <c r="K24" s="173">
        <v>176732</v>
      </c>
      <c r="L24" s="173"/>
      <c r="M24" s="173"/>
    </row>
    <row r="25" spans="1:13" ht="28.8" x14ac:dyDescent="0.3">
      <c r="A25" s="506" t="s">
        <v>63</v>
      </c>
      <c r="B25" s="506" t="s">
        <v>65</v>
      </c>
      <c r="C25" s="506" t="s">
        <v>1668</v>
      </c>
      <c r="D25" s="506"/>
      <c r="E25" s="3" t="str">
        <f>VLOOKUP(C25,class!A$1:B$465,2,FALSE)</f>
        <v>Unitary Authority</v>
      </c>
      <c r="F25" s="3" t="str">
        <f>IFERROR(VLOOKUP(C25,classifications!A$3:C$340,3,FALSE),VLOOKUP(C25,classifications!I$2:K$28,3,FALSE))</f>
        <v>Predominantly Urban</v>
      </c>
      <c r="G25" s="173">
        <v>0</v>
      </c>
      <c r="H25" s="173">
        <v>14355</v>
      </c>
      <c r="I25" s="173">
        <v>0</v>
      </c>
      <c r="J25" s="173">
        <v>44508</v>
      </c>
      <c r="K25" s="173">
        <v>58863</v>
      </c>
      <c r="L25" s="173"/>
      <c r="M25" s="173"/>
    </row>
    <row r="26" spans="1:13" x14ac:dyDescent="0.3">
      <c r="A26" t="s">
        <v>66</v>
      </c>
      <c r="B26" t="s">
        <v>68</v>
      </c>
      <c r="C26" t="s">
        <v>1661</v>
      </c>
      <c r="E26" s="3" t="str">
        <f>VLOOKUP(C26,class!A$1:B$465,2,FALSE)</f>
        <v>Unitary Authority</v>
      </c>
      <c r="F26" s="3" t="str">
        <f>IFERROR(VLOOKUP(C26,classifications!A$3:C$340,3,FALSE),VLOOKUP(C26,classifications!I$2:K$28,3,FALSE))</f>
        <v>Predominantly Urban</v>
      </c>
      <c r="G26" s="173">
        <v>354</v>
      </c>
      <c r="H26" s="173">
        <v>9868</v>
      </c>
      <c r="I26" s="173">
        <v>0</v>
      </c>
      <c r="J26" s="173">
        <v>34957</v>
      </c>
      <c r="K26" s="173">
        <v>45179</v>
      </c>
      <c r="L26" s="173"/>
      <c r="M26" s="173"/>
    </row>
    <row r="27" spans="1:13" ht="57.6" x14ac:dyDescent="0.3">
      <c r="A27" s="506" t="s">
        <v>69</v>
      </c>
      <c r="B27" s="506" t="s">
        <v>71</v>
      </c>
      <c r="C27" s="506" t="s">
        <v>1719</v>
      </c>
      <c r="D27" s="506"/>
      <c r="E27" s="3" t="str">
        <f>VLOOKUP(C27,class!A$1:B$465,2,FALSE)</f>
        <v>Unitary Authority</v>
      </c>
      <c r="F27" s="3" t="str">
        <f>IFERROR(VLOOKUP(C27,classifications!A$3:C$340,3,FALSE),VLOOKUP(C27,classifications!I$2:K$28,3,FALSE))</f>
        <v>Predominantly Rural</v>
      </c>
      <c r="G27" s="173">
        <v>23</v>
      </c>
      <c r="H27" s="173">
        <v>11531</v>
      </c>
      <c r="I27" s="173">
        <v>412</v>
      </c>
      <c r="J27" s="173">
        <v>77842</v>
      </c>
      <c r="K27" s="173">
        <v>89808</v>
      </c>
      <c r="L27" s="173"/>
      <c r="M27" s="173"/>
    </row>
    <row r="28" spans="1:13" x14ac:dyDescent="0.3">
      <c r="A28" t="s">
        <v>72</v>
      </c>
      <c r="B28" t="s">
        <v>74</v>
      </c>
      <c r="C28" t="s">
        <v>1687</v>
      </c>
      <c r="E28" s="3" t="str">
        <f>VLOOKUP(C28,class!A$1:B$465,2,FALSE)</f>
        <v>Unitary Authority</v>
      </c>
      <c r="F28" s="3" t="str">
        <f>IFERROR(VLOOKUP(C28,classifications!A$3:C$340,3,FALSE),VLOOKUP(C28,classifications!I$2:K$28,3,FALSE))</f>
        <v>Predominantly Rural</v>
      </c>
      <c r="G28" s="173">
        <v>81</v>
      </c>
      <c r="H28" s="173">
        <v>7457</v>
      </c>
      <c r="I28" s="173">
        <v>6</v>
      </c>
      <c r="J28" s="173">
        <v>66777</v>
      </c>
      <c r="K28" s="173">
        <v>74321</v>
      </c>
      <c r="L28" s="173"/>
      <c r="M28" s="173"/>
    </row>
    <row r="29" spans="1:13" ht="28.8" x14ac:dyDescent="0.3">
      <c r="A29" s="506" t="s">
        <v>75</v>
      </c>
      <c r="B29" s="506" t="s">
        <v>77</v>
      </c>
      <c r="C29" s="506" t="s">
        <v>1496</v>
      </c>
      <c r="D29" s="506"/>
      <c r="E29" s="3" t="str">
        <f>VLOOKUP(C29,class!A$1:B$465,2,FALSE)</f>
        <v>Unitary Authority</v>
      </c>
      <c r="F29" s="3" t="str">
        <f>IFERROR(VLOOKUP(C29,classifications!A$3:C$340,3,FALSE),VLOOKUP(C29,classifications!I$2:K$28,3,FALSE))</f>
        <v>Predominantly Rural</v>
      </c>
      <c r="G29" s="173">
        <v>117</v>
      </c>
      <c r="H29" s="173">
        <v>61</v>
      </c>
      <c r="I29" s="173">
        <v>0</v>
      </c>
      <c r="J29" s="173">
        <v>1118</v>
      </c>
      <c r="K29" s="173">
        <v>1296</v>
      </c>
      <c r="L29" s="173"/>
      <c r="M29" s="173"/>
    </row>
    <row r="30" spans="1:13" ht="57.6" x14ac:dyDescent="0.3">
      <c r="A30" s="506" t="s">
        <v>78</v>
      </c>
      <c r="B30" s="506" t="s">
        <v>80</v>
      </c>
      <c r="C30" s="506" t="s">
        <v>1724</v>
      </c>
      <c r="D30" s="506"/>
      <c r="E30" s="3" t="str">
        <f>VLOOKUP(C30,class!A$1:B$465,2,FALSE)</f>
        <v>Unitary Authority</v>
      </c>
      <c r="F30" s="3" t="str">
        <f>IFERROR(VLOOKUP(C30,classifications!A$3:C$340,3,FALSE),VLOOKUP(C30,classifications!I$2:K$28,3,FALSE))</f>
        <v>Predominantly Urban</v>
      </c>
      <c r="G30" s="173">
        <v>23084</v>
      </c>
      <c r="H30" s="173">
        <v>9594</v>
      </c>
      <c r="I30" s="173">
        <v>240</v>
      </c>
      <c r="J30" s="173">
        <v>91252</v>
      </c>
      <c r="K30" s="173">
        <v>124170</v>
      </c>
      <c r="L30" s="173"/>
      <c r="M30" s="173"/>
    </row>
    <row r="31" spans="1:13" ht="28.8" x14ac:dyDescent="0.3">
      <c r="A31" s="506" t="s">
        <v>81</v>
      </c>
      <c r="B31" s="506" t="s">
        <v>83</v>
      </c>
      <c r="C31" s="506" t="s">
        <v>1676</v>
      </c>
      <c r="D31" s="506"/>
      <c r="E31" s="3" t="str">
        <f>VLOOKUP(C31,class!A$1:B$465,2,FALSE)</f>
        <v>Unitary Authority</v>
      </c>
      <c r="F31" s="3" t="str">
        <f>IFERROR(VLOOKUP(C31,classifications!A$3:C$340,3,FALSE),VLOOKUP(C31,classifications!I$2:K$28,3,FALSE))</f>
        <v>Predominantly Urban</v>
      </c>
      <c r="G31" s="173">
        <v>18810</v>
      </c>
      <c r="H31" s="173">
        <v>10910</v>
      </c>
      <c r="I31" s="173">
        <v>71</v>
      </c>
      <c r="J31" s="173">
        <v>107354</v>
      </c>
      <c r="K31" s="173">
        <v>137145</v>
      </c>
      <c r="L31" s="173"/>
      <c r="M31" s="173"/>
    </row>
    <row r="32" spans="1:13" ht="28.8" x14ac:dyDescent="0.3">
      <c r="A32" s="506" t="s">
        <v>84</v>
      </c>
      <c r="B32" s="506" t="s">
        <v>86</v>
      </c>
      <c r="C32" s="506" t="s">
        <v>1680</v>
      </c>
      <c r="D32" s="506"/>
      <c r="E32" s="3" t="str">
        <f>VLOOKUP(C32,class!A$1:B$465,2,FALSE)</f>
        <v>Unitary Authority</v>
      </c>
      <c r="F32" s="3" t="str">
        <f>IFERROR(VLOOKUP(C32,classifications!A$3:C$340,3,FALSE),VLOOKUP(C32,classifications!I$2:K$28,3,FALSE))</f>
        <v>Predominantly Urban</v>
      </c>
      <c r="G32" s="173">
        <v>7850</v>
      </c>
      <c r="H32" s="173">
        <v>4700</v>
      </c>
      <c r="I32" s="173">
        <v>0</v>
      </c>
      <c r="J32" s="173">
        <v>70964</v>
      </c>
      <c r="K32" s="173">
        <v>83514</v>
      </c>
      <c r="L32" s="173"/>
      <c r="M32" s="173"/>
    </row>
    <row r="33" spans="1:13" x14ac:dyDescent="0.3">
      <c r="A33" t="s">
        <v>87</v>
      </c>
      <c r="B33" t="s">
        <v>89</v>
      </c>
      <c r="C33" t="s">
        <v>1730</v>
      </c>
      <c r="E33" s="3" t="str">
        <f>VLOOKUP(C33,class!A$1:B$465,2,FALSE)</f>
        <v>Unitary Authority</v>
      </c>
      <c r="F33" s="3" t="str">
        <f>IFERROR(VLOOKUP(C33,classifications!A$3:C$340,3,FALSE),VLOOKUP(C33,classifications!I$2:K$28,3,FALSE))</f>
        <v>Predominantly Urban</v>
      </c>
      <c r="G33" s="173">
        <v>3024</v>
      </c>
      <c r="H33" s="173">
        <v>5424</v>
      </c>
      <c r="I33" s="173">
        <v>300</v>
      </c>
      <c r="J33" s="173">
        <v>110756</v>
      </c>
      <c r="K33" s="173">
        <v>119504</v>
      </c>
      <c r="L33" s="173"/>
      <c r="M33" s="173"/>
    </row>
    <row r="34" spans="1:13" x14ac:dyDescent="0.3">
      <c r="A34" t="s">
        <v>90</v>
      </c>
      <c r="B34" t="s">
        <v>92</v>
      </c>
      <c r="C34" t="s">
        <v>1662</v>
      </c>
      <c r="E34" s="3" t="str">
        <f>VLOOKUP(C34,class!A$1:B$465,2,FALSE)</f>
        <v>Unitary Authority</v>
      </c>
      <c r="F34" s="3" t="str">
        <f>IFERROR(VLOOKUP(C34,classifications!A$3:C$340,3,FALSE),VLOOKUP(C34,classifications!I$2:K$28,3,FALSE))</f>
        <v>Predominantly Urban</v>
      </c>
      <c r="G34" s="173">
        <v>37</v>
      </c>
      <c r="H34" s="173">
        <v>15117</v>
      </c>
      <c r="I34" s="173">
        <v>0</v>
      </c>
      <c r="J34" s="173">
        <v>50082</v>
      </c>
      <c r="K34" s="173">
        <v>65236</v>
      </c>
      <c r="L34" s="173"/>
      <c r="M34" s="173"/>
    </row>
    <row r="35" spans="1:13" x14ac:dyDescent="0.3">
      <c r="A35" t="s">
        <v>93</v>
      </c>
      <c r="B35" t="s">
        <v>95</v>
      </c>
      <c r="C35" t="s">
        <v>1688</v>
      </c>
      <c r="E35" s="3" t="str">
        <f>VLOOKUP(C35,class!A$1:B$465,2,FALSE)</f>
        <v>Unitary Authority</v>
      </c>
      <c r="F35" s="3" t="str">
        <f>IFERROR(VLOOKUP(C35,classifications!A$3:C$340,3,FALSE),VLOOKUP(C35,classifications!I$2:K$28,3,FALSE))</f>
        <v>Predominantly Urban</v>
      </c>
      <c r="G35" s="173">
        <v>12441</v>
      </c>
      <c r="H35" s="173">
        <v>10822</v>
      </c>
      <c r="I35" s="173">
        <v>2</v>
      </c>
      <c r="J35" s="173">
        <v>99149</v>
      </c>
      <c r="K35" s="173">
        <v>122414</v>
      </c>
      <c r="L35" s="173"/>
      <c r="M35" s="173"/>
    </row>
    <row r="36" spans="1:13" ht="57.6" x14ac:dyDescent="0.3">
      <c r="A36" s="506" t="s">
        <v>96</v>
      </c>
      <c r="B36" s="506" t="s">
        <v>98</v>
      </c>
      <c r="C36" s="506" t="s">
        <v>1672</v>
      </c>
      <c r="D36" s="506"/>
      <c r="E36" s="3" t="str">
        <f>VLOOKUP(C36,class!A$1:B$465,2,FALSE)</f>
        <v>Unitary Authority</v>
      </c>
      <c r="F36" s="3" t="str">
        <f>IFERROR(VLOOKUP(C36,classifications!A$3:C$340,3,FALSE),VLOOKUP(C36,classifications!I$2:K$28,3,FALSE))</f>
        <v>Predominantly Urban</v>
      </c>
      <c r="G36" s="173">
        <v>5</v>
      </c>
      <c r="H36" s="173">
        <v>9515</v>
      </c>
      <c r="I36" s="173">
        <v>220</v>
      </c>
      <c r="J36" s="173">
        <v>65171</v>
      </c>
      <c r="K36" s="173">
        <v>74911</v>
      </c>
      <c r="L36" s="173"/>
      <c r="M36" s="173"/>
    </row>
    <row r="37" spans="1:13" ht="43.2" x14ac:dyDescent="0.3">
      <c r="A37" s="506" t="s">
        <v>99</v>
      </c>
      <c r="B37" s="506" t="s">
        <v>101</v>
      </c>
      <c r="C37" s="506" t="s">
        <v>1673</v>
      </c>
      <c r="D37" s="506"/>
      <c r="E37" s="3" t="str">
        <f>VLOOKUP(C37,class!A$1:B$465,2,FALSE)</f>
        <v>Unitary Authority</v>
      </c>
      <c r="F37" s="3" t="str">
        <f>IFERROR(VLOOKUP(C37,classifications!A$3:C$340,3,FALSE),VLOOKUP(C37,classifications!I$2:K$28,3,FALSE))</f>
        <v>Urban with Significant Rural</v>
      </c>
      <c r="G37" s="173">
        <v>15</v>
      </c>
      <c r="H37" s="173">
        <v>11551</v>
      </c>
      <c r="I37" s="173">
        <v>67</v>
      </c>
      <c r="J37" s="173">
        <v>65563</v>
      </c>
      <c r="K37" s="173">
        <v>77196</v>
      </c>
      <c r="L37" s="173"/>
      <c r="M37" s="173"/>
    </row>
    <row r="38" spans="1:13" ht="43.2" x14ac:dyDescent="0.3">
      <c r="A38" s="506" t="s">
        <v>2060</v>
      </c>
      <c r="B38" s="508" t="s">
        <v>2061</v>
      </c>
      <c r="C38" s="506" t="s">
        <v>2062</v>
      </c>
      <c r="D38" s="506"/>
      <c r="E38" s="3" t="str">
        <f>VLOOKUP(C38,class!A$1:B$465,2,FALSE)</f>
        <v>Unitary Authority</v>
      </c>
      <c r="F38" s="3" t="str">
        <f>IFERROR(VLOOKUP(C38,classifications!A$3:C$340,3,FALSE),VLOOKUP(C38,classifications!I$2:K$28,3,FALSE))</f>
        <v>Urban with Significant Rural</v>
      </c>
      <c r="G38" s="173">
        <v>8224</v>
      </c>
      <c r="H38" s="173">
        <v>16552</v>
      </c>
      <c r="I38" s="173">
        <v>6</v>
      </c>
      <c r="J38" s="173">
        <v>133818</v>
      </c>
      <c r="K38" s="173">
        <v>158600</v>
      </c>
      <c r="L38" s="173"/>
      <c r="M38" s="173"/>
    </row>
    <row r="39" spans="1:13" x14ac:dyDescent="0.3">
      <c r="A39" t="s">
        <v>102</v>
      </c>
      <c r="B39" t="s">
        <v>104</v>
      </c>
      <c r="C39" t="s">
        <v>1720</v>
      </c>
      <c r="E39" s="3" t="str">
        <f>VLOOKUP(C39,class!A$1:B$465,2,FALSE)</f>
        <v>Unitary Authority</v>
      </c>
      <c r="F39" s="3" t="str">
        <f>IFERROR(VLOOKUP(C39,classifications!A$3:C$340,3,FALSE),VLOOKUP(C39,classifications!I$2:K$28,3,FALSE))</f>
        <v>Urban with Significant Rural</v>
      </c>
      <c r="G39" s="173">
        <v>12</v>
      </c>
      <c r="H39" s="173">
        <v>9941</v>
      </c>
      <c r="I39" s="173">
        <v>0</v>
      </c>
      <c r="J39" s="173">
        <v>91970</v>
      </c>
      <c r="K39" s="173">
        <v>101923</v>
      </c>
      <c r="L39" s="173"/>
      <c r="M39" s="173"/>
    </row>
    <row r="40" spans="1:13" ht="28.8" x14ac:dyDescent="0.3">
      <c r="A40" s="506" t="s">
        <v>105</v>
      </c>
      <c r="B40" s="506" t="s">
        <v>107</v>
      </c>
      <c r="C40" s="506" t="s">
        <v>1543</v>
      </c>
      <c r="D40" s="506"/>
      <c r="E40" s="3" t="str">
        <f>VLOOKUP(C40,class!A$1:B$465,2,FALSE)</f>
        <v>Unitary Authority</v>
      </c>
      <c r="F40" s="3" t="str">
        <f>IFERROR(VLOOKUP(C40,classifications!A$3:C$340,3,FALSE),VLOOKUP(C40,classifications!I$2:K$28,3,FALSE))</f>
        <v>Predominantly Rural</v>
      </c>
      <c r="G40" s="173">
        <v>8416</v>
      </c>
      <c r="H40" s="173">
        <v>18034</v>
      </c>
      <c r="I40" s="173">
        <v>51</v>
      </c>
      <c r="J40" s="173">
        <v>135785</v>
      </c>
      <c r="K40" s="173">
        <v>162286</v>
      </c>
      <c r="L40" s="173"/>
      <c r="M40" s="173"/>
    </row>
    <row r="41" spans="1:13" ht="28.8" x14ac:dyDescent="0.3">
      <c r="A41" s="506" t="s">
        <v>108</v>
      </c>
      <c r="B41" s="506" t="s">
        <v>110</v>
      </c>
      <c r="C41" s="506" t="s">
        <v>1726</v>
      </c>
      <c r="D41" s="506"/>
      <c r="E41" s="3" t="str">
        <f>VLOOKUP(C41,class!A$1:B$465,2,FALSE)</f>
        <v>Unitary Authority</v>
      </c>
      <c r="F41" s="3" t="str">
        <f>IFERROR(VLOOKUP(C41,classifications!A$3:C$340,3,FALSE),VLOOKUP(C41,classifications!I$2:K$28,3,FALSE))</f>
        <v>Predominantly Urban</v>
      </c>
      <c r="G41" s="173">
        <v>24557</v>
      </c>
      <c r="H41" s="173">
        <v>10450</v>
      </c>
      <c r="I41" s="173">
        <v>0</v>
      </c>
      <c r="J41" s="173">
        <v>103067</v>
      </c>
      <c r="K41" s="173">
        <v>138074</v>
      </c>
      <c r="L41" s="173"/>
      <c r="M41" s="173"/>
    </row>
    <row r="42" spans="1:13" ht="28.8" x14ac:dyDescent="0.3">
      <c r="A42" s="506" t="s">
        <v>111</v>
      </c>
      <c r="B42" s="506" t="s">
        <v>113</v>
      </c>
      <c r="C42" s="506" t="s">
        <v>1681</v>
      </c>
      <c r="D42" s="506"/>
      <c r="E42" s="3" t="str">
        <f>VLOOKUP(C42,class!A$1:B$465,2,FALSE)</f>
        <v>Unitary Authority</v>
      </c>
      <c r="F42" s="3" t="str">
        <f>IFERROR(VLOOKUP(C42,classifications!A$3:C$340,3,FALSE),VLOOKUP(C42,classifications!I$2:K$28,3,FALSE))</f>
        <v>Predominantly Urban</v>
      </c>
      <c r="G42" s="173">
        <v>112</v>
      </c>
      <c r="H42" s="173">
        <v>16164</v>
      </c>
      <c r="I42" s="173">
        <v>495</v>
      </c>
      <c r="J42" s="173">
        <v>72894</v>
      </c>
      <c r="K42" s="173">
        <v>89665</v>
      </c>
      <c r="L42" s="173"/>
      <c r="M42" s="173"/>
    </row>
    <row r="43" spans="1:13" x14ac:dyDescent="0.3">
      <c r="A43" t="s">
        <v>114</v>
      </c>
      <c r="B43" t="s">
        <v>116</v>
      </c>
      <c r="C43" t="s">
        <v>1698</v>
      </c>
      <c r="E43" s="3" t="str">
        <f>VLOOKUP(C43,class!A$1:B$465,2,FALSE)</f>
        <v>Unitary Authority</v>
      </c>
      <c r="F43" s="3" t="str">
        <f>IFERROR(VLOOKUP(C43,classifications!A$3:C$340,3,FALSE),VLOOKUP(C43,classifications!I$2:K$28,3,FALSE))</f>
        <v>Predominantly Urban</v>
      </c>
      <c r="G43" s="173">
        <v>0</v>
      </c>
      <c r="H43" s="173">
        <v>22183</v>
      </c>
      <c r="I43" s="173">
        <v>1253</v>
      </c>
      <c r="J43" s="173">
        <v>98828</v>
      </c>
      <c r="K43" s="173">
        <v>122264</v>
      </c>
      <c r="L43" s="173"/>
      <c r="M43" s="173"/>
    </row>
    <row r="44" spans="1:13" x14ac:dyDescent="0.3">
      <c r="A44" t="s">
        <v>120</v>
      </c>
      <c r="B44" t="s">
        <v>122</v>
      </c>
      <c r="C44" t="s">
        <v>1689</v>
      </c>
      <c r="E44" s="3" t="str">
        <f>VLOOKUP(C44,class!A$1:B$465,2,FALSE)</f>
        <v>Unitary Authority</v>
      </c>
      <c r="F44" s="3" t="str">
        <f>IFERROR(VLOOKUP(C44,classifications!A$3:C$340,3,FALSE),VLOOKUP(C44,classifications!I$2:K$28,3,FALSE))</f>
        <v>Predominantly Urban</v>
      </c>
      <c r="G44" s="173">
        <v>10045</v>
      </c>
      <c r="H44" s="173">
        <v>6470</v>
      </c>
      <c r="I44" s="173">
        <v>812</v>
      </c>
      <c r="J44" s="173">
        <v>73964</v>
      </c>
      <c r="K44" s="173">
        <v>91291</v>
      </c>
      <c r="L44" s="173"/>
      <c r="M44" s="173"/>
    </row>
    <row r="45" spans="1:13" x14ac:dyDescent="0.3">
      <c r="A45" t="s">
        <v>123</v>
      </c>
      <c r="B45" t="s">
        <v>125</v>
      </c>
      <c r="C45" t="s">
        <v>1690</v>
      </c>
      <c r="E45" s="3" t="str">
        <f>VLOOKUP(C45,class!A$1:B$465,2,FALSE)</f>
        <v>Unitary Authority</v>
      </c>
      <c r="F45" s="3" t="str">
        <f>IFERROR(VLOOKUP(C45,classifications!A$3:C$340,3,FALSE),VLOOKUP(C45,classifications!I$2:K$28,3,FALSE))</f>
        <v>Predominantly Urban</v>
      </c>
      <c r="G45" s="173">
        <v>6962</v>
      </c>
      <c r="H45" s="173">
        <v>4744</v>
      </c>
      <c r="I45" s="173">
        <v>0</v>
      </c>
      <c r="J45" s="173">
        <v>62128</v>
      </c>
      <c r="K45" s="173">
        <v>73834</v>
      </c>
      <c r="L45" s="173"/>
      <c r="M45" s="173"/>
    </row>
    <row r="46" spans="1:13" x14ac:dyDescent="0.3">
      <c r="A46" t="s">
        <v>126</v>
      </c>
      <c r="B46" t="s">
        <v>128</v>
      </c>
      <c r="C46" t="s">
        <v>1663</v>
      </c>
      <c r="E46" s="3" t="str">
        <f>VLOOKUP(C46,class!A$1:B$465,2,FALSE)</f>
        <v>Unitary Authority</v>
      </c>
      <c r="F46" s="3" t="str">
        <f>IFERROR(VLOOKUP(C46,classifications!A$3:C$340,3,FALSE),VLOOKUP(C46,classifications!I$2:K$28,3,FALSE))</f>
        <v>Urban with Significant Rural</v>
      </c>
      <c r="G46" s="173">
        <v>0</v>
      </c>
      <c r="H46" s="173">
        <v>12483</v>
      </c>
      <c r="I46" s="173">
        <v>0</v>
      </c>
      <c r="J46" s="173">
        <v>53955</v>
      </c>
      <c r="K46" s="173">
        <v>66438</v>
      </c>
      <c r="L46" s="173"/>
      <c r="M46" s="173"/>
    </row>
    <row r="47" spans="1:13" ht="28.8" x14ac:dyDescent="0.3">
      <c r="A47" s="506" t="s">
        <v>129</v>
      </c>
      <c r="B47" s="506" t="s">
        <v>131</v>
      </c>
      <c r="C47" s="506" t="s">
        <v>1721</v>
      </c>
      <c r="D47" s="506"/>
      <c r="E47" s="3" t="str">
        <f>VLOOKUP(C47,class!A$1:B$465,2,FALSE)</f>
        <v>Unitary Authority</v>
      </c>
      <c r="F47" s="3" t="str">
        <f>IFERROR(VLOOKUP(C47,classifications!A$3:C$340,3,FALSE),VLOOKUP(C47,classifications!I$2:K$28,3,FALSE))</f>
        <v>Predominantly Rural</v>
      </c>
      <c r="G47" s="173">
        <v>1</v>
      </c>
      <c r="H47" s="173">
        <v>1832</v>
      </c>
      <c r="I47" s="173">
        <v>593</v>
      </c>
      <c r="J47" s="173">
        <v>15414</v>
      </c>
      <c r="K47" s="173">
        <v>17840</v>
      </c>
      <c r="L47" s="173"/>
      <c r="M47" s="173"/>
    </row>
    <row r="48" spans="1:13" ht="28.8" x14ac:dyDescent="0.3">
      <c r="A48" s="506" t="s">
        <v>132</v>
      </c>
      <c r="B48" s="506" t="s">
        <v>134</v>
      </c>
      <c r="C48" s="506" t="s">
        <v>1569</v>
      </c>
      <c r="D48" s="506"/>
      <c r="E48" s="3" t="str">
        <f>VLOOKUP(C48,class!A$1:B$465,2,FALSE)</f>
        <v>Unitary Authority</v>
      </c>
      <c r="F48" s="3" t="str">
        <f>IFERROR(VLOOKUP(C48,classifications!A$3:C$340,3,FALSE),VLOOKUP(C48,classifications!I$2:K$28,3,FALSE))</f>
        <v>Predominantly Rural</v>
      </c>
      <c r="G48" s="173">
        <v>4010</v>
      </c>
      <c r="H48" s="173">
        <v>15093</v>
      </c>
      <c r="I48" s="173">
        <v>669</v>
      </c>
      <c r="J48" s="173">
        <v>130917</v>
      </c>
      <c r="K48" s="173">
        <v>150689</v>
      </c>
      <c r="L48" s="173"/>
      <c r="M48" s="173"/>
    </row>
    <row r="49" spans="1:13" x14ac:dyDescent="0.3">
      <c r="A49" t="s">
        <v>135</v>
      </c>
      <c r="B49" t="s">
        <v>137</v>
      </c>
      <c r="C49" t="s">
        <v>1691</v>
      </c>
      <c r="E49" s="3" t="str">
        <f>VLOOKUP(C49,class!A$1:B$465,2,FALSE)</f>
        <v>Unitary Authority</v>
      </c>
      <c r="F49" s="3" t="str">
        <f>IFERROR(VLOOKUP(C49,classifications!A$3:C$340,3,FALSE),VLOOKUP(C49,classifications!I$2:K$28,3,FALSE))</f>
        <v>Predominantly Urban</v>
      </c>
      <c r="G49" s="173">
        <v>6255</v>
      </c>
      <c r="H49" s="173">
        <v>4443</v>
      </c>
      <c r="I49" s="173">
        <v>0</v>
      </c>
      <c r="J49" s="173">
        <v>46293</v>
      </c>
      <c r="K49" s="173">
        <v>56991</v>
      </c>
      <c r="L49" s="173"/>
      <c r="M49" s="173"/>
    </row>
    <row r="50" spans="1:13" x14ac:dyDescent="0.3">
      <c r="A50" t="s">
        <v>138</v>
      </c>
      <c r="B50" t="s">
        <v>140</v>
      </c>
      <c r="C50" t="s">
        <v>1700</v>
      </c>
      <c r="E50" s="3" t="str">
        <f>VLOOKUP(C50,class!A$1:B$465,2,FALSE)</f>
        <v>Unitary Authority</v>
      </c>
      <c r="F50" s="3" t="str">
        <f>IFERROR(VLOOKUP(C50,classifications!A$3:C$340,3,FALSE),VLOOKUP(C50,classifications!I$2:K$28,3,FALSE))</f>
        <v>Predominantly Urban</v>
      </c>
      <c r="G50" s="173">
        <v>8</v>
      </c>
      <c r="H50" s="173">
        <v>14157</v>
      </c>
      <c r="I50" s="173">
        <v>212</v>
      </c>
      <c r="J50" s="173">
        <v>111581</v>
      </c>
      <c r="K50" s="173">
        <v>125958</v>
      </c>
      <c r="L50" s="173"/>
      <c r="M50" s="173"/>
    </row>
    <row r="51" spans="1:13" x14ac:dyDescent="0.3">
      <c r="A51" t="s">
        <v>141</v>
      </c>
      <c r="B51" t="s">
        <v>143</v>
      </c>
      <c r="C51" t="s">
        <v>1692</v>
      </c>
      <c r="E51" s="3" t="str">
        <f>VLOOKUP(C51,class!A$1:B$465,2,FALSE)</f>
        <v>Unitary Authority</v>
      </c>
      <c r="F51" s="3" t="str">
        <f>IFERROR(VLOOKUP(C51,classifications!A$3:C$340,3,FALSE),VLOOKUP(C51,classifications!I$2:K$28,3,FALSE))</f>
        <v>Predominantly Urban</v>
      </c>
      <c r="G51" s="173">
        <v>16304</v>
      </c>
      <c r="H51" s="173">
        <v>7979</v>
      </c>
      <c r="I51" s="173">
        <v>0</v>
      </c>
      <c r="J51" s="173">
        <v>84602</v>
      </c>
      <c r="K51" s="173">
        <v>108885</v>
      </c>
      <c r="L51" s="173"/>
      <c r="M51" s="173"/>
    </row>
    <row r="52" spans="1:13" ht="28.8" x14ac:dyDescent="0.3">
      <c r="A52" s="506" t="s">
        <v>144</v>
      </c>
      <c r="B52" s="506" t="s">
        <v>146</v>
      </c>
      <c r="C52" s="506" t="s">
        <v>1729</v>
      </c>
      <c r="D52" s="506"/>
      <c r="E52" s="3" t="str">
        <f>VLOOKUP(C52,class!A$1:B$465,2,FALSE)</f>
        <v>Unitary Authority</v>
      </c>
      <c r="F52" s="3" t="str">
        <f>IFERROR(VLOOKUP(C52,classifications!A$3:C$340,3,FALSE),VLOOKUP(C52,classifications!I$2:K$28,3,FALSE))</f>
        <v>Predominantly Urban</v>
      </c>
      <c r="G52" s="173">
        <v>6051</v>
      </c>
      <c r="H52" s="173">
        <v>3749</v>
      </c>
      <c r="I52" s="173">
        <v>0</v>
      </c>
      <c r="J52" s="173">
        <v>73604</v>
      </c>
      <c r="K52" s="173">
        <v>83404</v>
      </c>
      <c r="L52" s="173"/>
      <c r="M52" s="173"/>
    </row>
    <row r="53" spans="1:13" x14ac:dyDescent="0.3">
      <c r="A53" t="s">
        <v>147</v>
      </c>
      <c r="B53" t="s">
        <v>149</v>
      </c>
      <c r="C53" t="s">
        <v>1664</v>
      </c>
      <c r="E53" s="3" t="str">
        <f>VLOOKUP(C53,class!A$1:B$465,2,FALSE)</f>
        <v>Unitary Authority</v>
      </c>
      <c r="F53" s="3" t="str">
        <f>IFERROR(VLOOKUP(C53,classifications!A$3:C$340,3,FALSE),VLOOKUP(C53,classifications!I$2:K$28,3,FALSE))</f>
        <v>Predominantly Urban</v>
      </c>
      <c r="G53" s="173">
        <v>0</v>
      </c>
      <c r="H53" s="173">
        <v>13973</v>
      </c>
      <c r="I53" s="173">
        <v>0</v>
      </c>
      <c r="J53" s="173">
        <v>75416</v>
      </c>
      <c r="K53" s="173">
        <v>89389</v>
      </c>
      <c r="L53" s="173"/>
      <c r="M53" s="173"/>
    </row>
    <row r="54" spans="1:13" ht="28.8" x14ac:dyDescent="0.3">
      <c r="A54" s="506" t="s">
        <v>150</v>
      </c>
      <c r="B54" s="506" t="s">
        <v>152</v>
      </c>
      <c r="C54" s="506" t="s">
        <v>1679</v>
      </c>
      <c r="D54" s="506"/>
      <c r="E54" s="3" t="str">
        <f>VLOOKUP(C54,class!A$1:B$465,2,FALSE)</f>
        <v>Unitary Authority</v>
      </c>
      <c r="F54" s="3" t="str">
        <f>IFERROR(VLOOKUP(C54,classifications!A$3:C$340,3,FALSE),VLOOKUP(C54,classifications!I$2:K$28,3,FALSE))</f>
        <v>Predominantly Urban</v>
      </c>
      <c r="G54" s="173">
        <v>17668</v>
      </c>
      <c r="H54" s="173">
        <v>8457</v>
      </c>
      <c r="I54" s="173">
        <v>0</v>
      </c>
      <c r="J54" s="173">
        <v>92325</v>
      </c>
      <c r="K54" s="173">
        <v>118450</v>
      </c>
      <c r="L54" s="173"/>
      <c r="M54" s="173"/>
    </row>
    <row r="55" spans="1:13" x14ac:dyDescent="0.3">
      <c r="A55" t="s">
        <v>153</v>
      </c>
      <c r="B55" t="s">
        <v>155</v>
      </c>
      <c r="C55" t="s">
        <v>1701</v>
      </c>
      <c r="E55" s="3" t="str">
        <f>VLOOKUP(C55,class!A$1:B$465,2,FALSE)</f>
        <v>Unitary Authority</v>
      </c>
      <c r="F55" s="3" t="str">
        <f>IFERROR(VLOOKUP(C55,classifications!A$3:C$340,3,FALSE),VLOOKUP(C55,classifications!I$2:K$28,3,FALSE))</f>
        <v>Predominantly Urban</v>
      </c>
      <c r="G55" s="173">
        <v>10319</v>
      </c>
      <c r="H55" s="173">
        <v>5718</v>
      </c>
      <c r="I55" s="173">
        <v>0</v>
      </c>
      <c r="J55" s="173">
        <v>85921</v>
      </c>
      <c r="K55" s="173">
        <v>101958</v>
      </c>
      <c r="L55" s="173"/>
      <c r="M55" s="173"/>
    </row>
    <row r="56" spans="1:13" ht="43.2" x14ac:dyDescent="0.3">
      <c r="A56" s="506" t="s">
        <v>156</v>
      </c>
      <c r="B56" s="506" t="s">
        <v>158</v>
      </c>
      <c r="C56" s="506" t="s">
        <v>1727</v>
      </c>
      <c r="D56" s="506"/>
      <c r="E56" s="3" t="str">
        <f>VLOOKUP(C56,class!A$1:B$465,2,FALSE)</f>
        <v>Unitary Authority</v>
      </c>
      <c r="F56" s="3" t="str">
        <f>IFERROR(VLOOKUP(C56,classifications!A$3:C$340,3,FALSE),VLOOKUP(C56,classifications!I$2:K$28,3,FALSE))</f>
        <v>Predominantly Urban</v>
      </c>
      <c r="G56" s="173">
        <v>0</v>
      </c>
      <c r="H56" s="173">
        <v>14093</v>
      </c>
      <c r="I56" s="173">
        <v>0</v>
      </c>
      <c r="J56" s="173">
        <v>68653</v>
      </c>
      <c r="K56" s="173">
        <v>82746</v>
      </c>
      <c r="L56" s="173"/>
      <c r="M56" s="173"/>
    </row>
    <row r="57" spans="1:13" ht="28.8" x14ac:dyDescent="0.3">
      <c r="A57" s="506" t="s">
        <v>159</v>
      </c>
      <c r="B57" s="506" t="s">
        <v>161</v>
      </c>
      <c r="C57" s="506" t="s">
        <v>1682</v>
      </c>
      <c r="D57" s="506"/>
      <c r="E57" s="3" t="str">
        <f>VLOOKUP(C57,class!A$1:B$465,2,FALSE)</f>
        <v>Unitary Authority</v>
      </c>
      <c r="F57" s="3" t="str">
        <f>IFERROR(VLOOKUP(C57,classifications!A$3:C$340,3,FALSE),VLOOKUP(C57,classifications!I$2:K$28,3,FALSE))</f>
        <v>Predominantly Urban</v>
      </c>
      <c r="G57" s="173">
        <v>9837</v>
      </c>
      <c r="H57" s="173">
        <v>2168</v>
      </c>
      <c r="I57" s="173">
        <v>0</v>
      </c>
      <c r="J57" s="173">
        <v>58028</v>
      </c>
      <c r="K57" s="173">
        <v>70033</v>
      </c>
      <c r="L57" s="173"/>
      <c r="M57" s="173"/>
    </row>
    <row r="58" spans="1:13" x14ac:dyDescent="0.3">
      <c r="A58" t="s">
        <v>162</v>
      </c>
      <c r="B58" t="s">
        <v>164</v>
      </c>
      <c r="C58" t="s">
        <v>1702</v>
      </c>
      <c r="E58" s="3" t="str">
        <f>VLOOKUP(C58,class!A$1:B$465,2,FALSE)</f>
        <v>Unitary Authority</v>
      </c>
      <c r="F58" s="3" t="str">
        <f>IFERROR(VLOOKUP(C58,classifications!A$3:C$340,3,FALSE),VLOOKUP(C58,classifications!I$2:K$28,3,FALSE))</f>
        <v>Predominantly Urban</v>
      </c>
      <c r="G58" s="173">
        <v>0</v>
      </c>
      <c r="H58" s="173">
        <v>5501</v>
      </c>
      <c r="I58" s="173">
        <v>0</v>
      </c>
      <c r="J58" s="173">
        <v>64370</v>
      </c>
      <c r="K58" s="173">
        <v>69871</v>
      </c>
      <c r="L58" s="173"/>
      <c r="M58" s="173"/>
    </row>
    <row r="59" spans="1:13" ht="28.8" x14ac:dyDescent="0.3">
      <c r="A59" s="506" t="s">
        <v>165</v>
      </c>
      <c r="B59" s="506" t="s">
        <v>167</v>
      </c>
      <c r="C59" s="506" t="s">
        <v>1669</v>
      </c>
      <c r="D59" s="506"/>
      <c r="E59" s="3" t="str">
        <f>VLOOKUP(C59,class!A$1:B$465,2,FALSE)</f>
        <v>Unitary Authority</v>
      </c>
      <c r="F59" s="3" t="str">
        <f>IFERROR(VLOOKUP(C59,classifications!A$3:C$340,3,FALSE),VLOOKUP(C59,classifications!I$2:K$28,3,FALSE))</f>
        <v>Predominantly Urban</v>
      </c>
      <c r="G59" s="173">
        <v>98</v>
      </c>
      <c r="H59" s="173">
        <v>14888</v>
      </c>
      <c r="I59" s="173">
        <v>0</v>
      </c>
      <c r="J59" s="173">
        <v>81376</v>
      </c>
      <c r="K59" s="173">
        <v>96362</v>
      </c>
      <c r="L59" s="173"/>
      <c r="M59" s="173"/>
    </row>
    <row r="60" spans="1:13" x14ac:dyDescent="0.3">
      <c r="A60" t="s">
        <v>168</v>
      </c>
      <c r="B60" t="s">
        <v>170</v>
      </c>
      <c r="C60" t="s">
        <v>1722</v>
      </c>
      <c r="E60" s="3" t="str">
        <f>VLOOKUP(C60,class!A$1:B$465,2,FALSE)</f>
        <v>Unitary Authority</v>
      </c>
      <c r="F60" s="3" t="str">
        <f>IFERROR(VLOOKUP(C60,classifications!A$3:C$340,3,FALSE),VLOOKUP(C60,classifications!I$2:K$28,3,FALSE))</f>
        <v>Urban with Significant Rural</v>
      </c>
      <c r="G60" s="173">
        <v>83</v>
      </c>
      <c r="H60" s="173">
        <v>9310</v>
      </c>
      <c r="I60" s="173">
        <v>299</v>
      </c>
      <c r="J60" s="173">
        <v>61139</v>
      </c>
      <c r="K60" s="173">
        <v>70831</v>
      </c>
      <c r="L60" s="173"/>
      <c r="M60" s="173"/>
    </row>
    <row r="61" spans="1:13" ht="43.2" x14ac:dyDescent="0.3">
      <c r="A61" t="s">
        <v>2063</v>
      </c>
      <c r="B61" t="s">
        <v>2064</v>
      </c>
      <c r="C61" s="506" t="s">
        <v>2065</v>
      </c>
      <c r="D61" s="506"/>
      <c r="E61" s="3" t="str">
        <f>VLOOKUP(C61,class!A$1:B$465,2,FALSE)</f>
        <v>Unitary Authority</v>
      </c>
      <c r="F61" s="3" t="str">
        <f>IFERROR(VLOOKUP(C61,classifications!A$3:C$340,3,FALSE),VLOOKUP(C61,classifications!I$2:K$28,3,FALSE))</f>
        <v>Urban with Significant Rural</v>
      </c>
      <c r="G61" s="173">
        <v>11425</v>
      </c>
      <c r="H61" s="173">
        <v>14684</v>
      </c>
      <c r="I61" s="173">
        <v>2</v>
      </c>
      <c r="J61" s="173">
        <v>158055</v>
      </c>
      <c r="K61" s="173">
        <v>184166</v>
      </c>
      <c r="L61" s="173"/>
      <c r="M61" s="173"/>
    </row>
    <row r="62" spans="1:13" ht="28.8" x14ac:dyDescent="0.3">
      <c r="A62" s="506" t="s">
        <v>171</v>
      </c>
      <c r="B62" s="506" t="s">
        <v>173</v>
      </c>
      <c r="C62" s="506" t="s">
        <v>1591</v>
      </c>
      <c r="D62" s="506"/>
      <c r="E62" s="3" t="str">
        <f>VLOOKUP(C62,class!A$1:B$465,2,FALSE)</f>
        <v>Unitary Authority</v>
      </c>
      <c r="F62" s="3" t="str">
        <f>IFERROR(VLOOKUP(C62,classifications!A$3:C$340,3,FALSE),VLOOKUP(C62,classifications!I$2:K$28,3,FALSE))</f>
        <v>Predominantly Rural</v>
      </c>
      <c r="G62" s="173">
        <v>5282</v>
      </c>
      <c r="H62" s="173">
        <v>26600</v>
      </c>
      <c r="I62" s="173">
        <v>61</v>
      </c>
      <c r="J62" s="173">
        <v>199155</v>
      </c>
      <c r="K62" s="173">
        <v>231098</v>
      </c>
      <c r="L62" s="173"/>
      <c r="M62" s="173"/>
    </row>
    <row r="63" spans="1:13" x14ac:dyDescent="0.3">
      <c r="A63" t="s">
        <v>174</v>
      </c>
      <c r="B63" t="s">
        <v>176</v>
      </c>
      <c r="C63" t="s">
        <v>1693</v>
      </c>
      <c r="E63" s="3" t="str">
        <f>VLOOKUP(C63,class!A$1:B$465,2,FALSE)</f>
        <v>Unitary Authority</v>
      </c>
      <c r="F63" s="3" t="str">
        <f>IFERROR(VLOOKUP(C63,classifications!A$3:C$340,3,FALSE),VLOOKUP(C63,classifications!I$2:K$28,3,FALSE))</f>
        <v>Predominantly Urban</v>
      </c>
      <c r="G63" s="173">
        <v>0</v>
      </c>
      <c r="H63" s="173">
        <v>7873</v>
      </c>
      <c r="I63" s="173">
        <v>0</v>
      </c>
      <c r="J63" s="173">
        <v>57896</v>
      </c>
      <c r="K63" s="173">
        <v>65769</v>
      </c>
      <c r="L63" s="173"/>
      <c r="M63" s="173"/>
    </row>
    <row r="64" spans="1:13" x14ac:dyDescent="0.3">
      <c r="A64" t="s">
        <v>177</v>
      </c>
      <c r="B64" t="s">
        <v>179</v>
      </c>
      <c r="C64" t="s">
        <v>1694</v>
      </c>
      <c r="E64" s="3" t="str">
        <f>VLOOKUP(C64,class!A$1:B$465,2,FALSE)</f>
        <v>Unitary Authority</v>
      </c>
      <c r="F64" s="3" t="str">
        <f>IFERROR(VLOOKUP(C64,classifications!A$3:C$340,3,FALSE),VLOOKUP(C64,classifications!I$2:K$28,3,FALSE))</f>
        <v>Predominantly Urban</v>
      </c>
      <c r="G64" s="173">
        <v>2529</v>
      </c>
      <c r="H64" s="173">
        <v>2733</v>
      </c>
      <c r="I64" s="173">
        <v>0</v>
      </c>
      <c r="J64" s="173">
        <v>68593</v>
      </c>
      <c r="K64" s="173">
        <v>73855</v>
      </c>
      <c r="L64" s="173"/>
      <c r="M64" s="173"/>
    </row>
    <row r="65" spans="1:13" ht="28.8" x14ac:dyDescent="0.3">
      <c r="A65" s="506" t="s">
        <v>180</v>
      </c>
      <c r="B65" s="506" t="s">
        <v>182</v>
      </c>
      <c r="C65" s="506" t="s">
        <v>1725</v>
      </c>
      <c r="D65" s="506"/>
      <c r="E65" s="3" t="str">
        <f>VLOOKUP(C65,class!A$1:B$465,2,FALSE)</f>
        <v>Unitary Authority</v>
      </c>
      <c r="F65" s="3" t="str">
        <f>IFERROR(VLOOKUP(C65,classifications!A$3:C$340,3,FALSE),VLOOKUP(C65,classifications!I$2:K$28,3,FALSE))</f>
        <v>Predominantly Urban</v>
      </c>
      <c r="G65" s="173">
        <v>7512</v>
      </c>
      <c r="H65" s="173">
        <v>5128</v>
      </c>
      <c r="I65" s="173">
        <v>310</v>
      </c>
      <c r="J65" s="173">
        <v>78555</v>
      </c>
      <c r="K65" s="173">
        <v>91505</v>
      </c>
      <c r="L65" s="173"/>
      <c r="M65" s="173"/>
    </row>
    <row r="66" spans="1:13" x14ac:dyDescent="0.3">
      <c r="A66" s="502"/>
      <c r="B66" s="502"/>
      <c r="C66" s="503" t="s">
        <v>1358</v>
      </c>
      <c r="D66" s="503"/>
      <c r="E66" s="503"/>
      <c r="F66" s="503"/>
      <c r="G66" s="504">
        <v>390700</v>
      </c>
      <c r="H66" s="504">
        <v>426419</v>
      </c>
      <c r="I66" s="504">
        <v>3451</v>
      </c>
      <c r="J66" s="504">
        <v>2969640</v>
      </c>
      <c r="K66" s="504">
        <v>3790210</v>
      </c>
      <c r="L66" s="173"/>
      <c r="M66" s="173"/>
    </row>
    <row r="67" spans="1:13" ht="57.6" x14ac:dyDescent="0.3">
      <c r="A67" s="506" t="s">
        <v>184</v>
      </c>
      <c r="B67" s="506" t="s">
        <v>186</v>
      </c>
      <c r="C67" s="506" t="s">
        <v>187</v>
      </c>
      <c r="D67" s="506"/>
      <c r="E67" s="3" t="str">
        <f>VLOOKUP(C67,class!A$1:B$465,2,FALSE)</f>
        <v>London Borough</v>
      </c>
      <c r="F67" s="3" t="str">
        <f>IFERROR(VLOOKUP(C67,classifications!A$3:C$340,3,FALSE),VLOOKUP(C67,classifications!I$2:K$28,3,FALSE))</f>
        <v>Predominantly Urban</v>
      </c>
      <c r="G67" s="173">
        <v>16457</v>
      </c>
      <c r="H67" s="173">
        <v>5622</v>
      </c>
      <c r="I67" s="173">
        <v>0</v>
      </c>
      <c r="J67" s="173">
        <v>57324</v>
      </c>
      <c r="K67" s="173">
        <v>79403</v>
      </c>
      <c r="L67" s="173"/>
      <c r="M67" s="173"/>
    </row>
    <row r="68" spans="1:13" ht="28.8" x14ac:dyDescent="0.3">
      <c r="A68" s="506" t="s">
        <v>188</v>
      </c>
      <c r="B68" s="506" t="s">
        <v>190</v>
      </c>
      <c r="C68" s="506" t="s">
        <v>191</v>
      </c>
      <c r="D68" s="506"/>
      <c r="E68" s="3" t="str">
        <f>VLOOKUP(C68,class!A$1:B$465,2,FALSE)</f>
        <v>London Borough</v>
      </c>
      <c r="F68" s="3" t="str">
        <f>IFERROR(VLOOKUP(C68,classifications!A$3:C$340,3,FALSE),VLOOKUP(C68,classifications!I$2:K$28,3,FALSE))</f>
        <v>Predominantly Urban</v>
      </c>
      <c r="G68" s="173">
        <v>9596</v>
      </c>
      <c r="H68" s="173">
        <v>9843</v>
      </c>
      <c r="I68" s="173">
        <v>0</v>
      </c>
      <c r="J68" s="173">
        <v>140954</v>
      </c>
      <c r="K68" s="173">
        <v>160393</v>
      </c>
      <c r="L68" s="173"/>
      <c r="M68" s="173"/>
    </row>
    <row r="69" spans="1:13" ht="28.8" x14ac:dyDescent="0.3">
      <c r="A69" s="506" t="s">
        <v>192</v>
      </c>
      <c r="B69" s="506" t="s">
        <v>194</v>
      </c>
      <c r="C69" s="506" t="s">
        <v>195</v>
      </c>
      <c r="D69" s="506"/>
      <c r="E69" s="3" t="str">
        <f>VLOOKUP(C69,class!A$1:B$465,2,FALSE)</f>
        <v>London Borough</v>
      </c>
      <c r="F69" s="3" t="str">
        <f>IFERROR(VLOOKUP(C69,classifications!A$3:C$340,3,FALSE),VLOOKUP(C69,classifications!I$2:K$28,3,FALSE))</f>
        <v>Predominantly Urban</v>
      </c>
      <c r="G69" s="173">
        <v>238</v>
      </c>
      <c r="H69" s="173">
        <v>14238</v>
      </c>
      <c r="I69" s="173">
        <v>0</v>
      </c>
      <c r="J69" s="173">
        <v>86118</v>
      </c>
      <c r="K69" s="173">
        <v>100594</v>
      </c>
      <c r="L69" s="173"/>
      <c r="M69" s="173"/>
    </row>
    <row r="70" spans="1:13" ht="28.8" x14ac:dyDescent="0.3">
      <c r="A70" s="506" t="s">
        <v>196</v>
      </c>
      <c r="B70" s="506" t="s">
        <v>198</v>
      </c>
      <c r="C70" s="506" t="s">
        <v>199</v>
      </c>
      <c r="D70" s="506"/>
      <c r="E70" s="3" t="str">
        <f>VLOOKUP(C70,class!A$1:B$465,2,FALSE)</f>
        <v>London Borough</v>
      </c>
      <c r="F70" s="3" t="str">
        <f>IFERROR(VLOOKUP(C70,classifications!A$3:C$340,3,FALSE),VLOOKUP(C70,classifications!I$2:K$28,3,FALSE))</f>
        <v>Predominantly Urban</v>
      </c>
      <c r="G70" s="173">
        <v>8855</v>
      </c>
      <c r="H70" s="173">
        <v>19294</v>
      </c>
      <c r="I70" s="173">
        <v>0</v>
      </c>
      <c r="J70" s="173">
        <v>105574</v>
      </c>
      <c r="K70" s="173">
        <v>133723</v>
      </c>
      <c r="L70" s="173"/>
      <c r="M70" s="173"/>
    </row>
    <row r="71" spans="1:13" ht="28.8" x14ac:dyDescent="0.3">
      <c r="A71" s="506" t="s">
        <v>200</v>
      </c>
      <c r="B71" s="506" t="s">
        <v>202</v>
      </c>
      <c r="C71" s="506" t="s">
        <v>203</v>
      </c>
      <c r="D71" s="506"/>
      <c r="E71" s="3" t="str">
        <f>VLOOKUP(C71,class!A$1:B$465,2,FALSE)</f>
        <v>London Borough</v>
      </c>
      <c r="F71" s="3" t="str">
        <f>IFERROR(VLOOKUP(C71,classifications!A$3:C$340,3,FALSE),VLOOKUP(C71,classifications!I$2:K$28,3,FALSE))</f>
        <v>Predominantly Urban</v>
      </c>
      <c r="G71" s="173">
        <v>155</v>
      </c>
      <c r="H71" s="173">
        <v>19227</v>
      </c>
      <c r="I71" s="173">
        <v>19</v>
      </c>
      <c r="J71" s="173">
        <v>123201</v>
      </c>
      <c r="K71" s="173">
        <v>142602</v>
      </c>
      <c r="L71" s="173"/>
      <c r="M71" s="173"/>
    </row>
    <row r="72" spans="1:13" ht="28.8" x14ac:dyDescent="0.3">
      <c r="A72" s="506" t="s">
        <v>204</v>
      </c>
      <c r="B72" s="506" t="s">
        <v>206</v>
      </c>
      <c r="C72" s="506" t="s">
        <v>207</v>
      </c>
      <c r="D72" s="506"/>
      <c r="E72" s="3" t="str">
        <f>VLOOKUP(C72,class!A$1:B$465,2,FALSE)</f>
        <v>London Borough</v>
      </c>
      <c r="F72" s="3" t="str">
        <f>IFERROR(VLOOKUP(C72,classifications!A$3:C$340,3,FALSE),VLOOKUP(C72,classifications!I$2:K$28,3,FALSE))</f>
        <v>Predominantly Urban</v>
      </c>
      <c r="G72" s="173">
        <v>22773</v>
      </c>
      <c r="H72" s="173">
        <v>11843</v>
      </c>
      <c r="I72" s="173">
        <v>0</v>
      </c>
      <c r="J72" s="173">
        <v>74514</v>
      </c>
      <c r="K72" s="173">
        <v>109130</v>
      </c>
      <c r="L72" s="173"/>
      <c r="M72" s="173"/>
    </row>
    <row r="73" spans="1:13" ht="28.8" x14ac:dyDescent="0.3">
      <c r="A73" s="506" t="s">
        <v>208</v>
      </c>
      <c r="B73" s="506" t="s">
        <v>210</v>
      </c>
      <c r="C73" s="506" t="s">
        <v>211</v>
      </c>
      <c r="D73" s="506"/>
      <c r="E73" s="3" t="str">
        <f>VLOOKUP(C73,class!A$1:B$465,2,FALSE)</f>
        <v>London Borough</v>
      </c>
      <c r="F73" s="3" t="str">
        <f>IFERROR(VLOOKUP(C73,classifications!A$3:C$340,3,FALSE),VLOOKUP(C73,classifications!I$2:K$28,3,FALSE))</f>
        <v>Predominantly Urban</v>
      </c>
      <c r="G73" s="173">
        <v>451</v>
      </c>
      <c r="H73" s="173">
        <v>230</v>
      </c>
      <c r="I73" s="173">
        <v>0</v>
      </c>
      <c r="J73" s="173">
        <v>7083</v>
      </c>
      <c r="K73" s="173">
        <v>7764</v>
      </c>
      <c r="L73" s="173"/>
      <c r="M73" s="173"/>
    </row>
    <row r="74" spans="1:13" ht="28.8" x14ac:dyDescent="0.3">
      <c r="A74" s="506" t="s">
        <v>212</v>
      </c>
      <c r="B74" s="506" t="s">
        <v>214</v>
      </c>
      <c r="C74" s="506" t="s">
        <v>215</v>
      </c>
      <c r="D74" s="506"/>
      <c r="E74" s="3" t="str">
        <f>VLOOKUP(C74,class!A$1:B$465,2,FALSE)</f>
        <v>London Borough</v>
      </c>
      <c r="F74" s="3" t="str">
        <f>IFERROR(VLOOKUP(C74,classifications!A$3:C$340,3,FALSE),VLOOKUP(C74,classifications!I$2:K$28,3,FALSE))</f>
        <v>Predominantly Urban</v>
      </c>
      <c r="G74" s="173">
        <v>13454</v>
      </c>
      <c r="H74" s="173">
        <v>13826</v>
      </c>
      <c r="I74" s="173">
        <v>0</v>
      </c>
      <c r="J74" s="173">
        <v>140019</v>
      </c>
      <c r="K74" s="173">
        <v>167299</v>
      </c>
      <c r="L74" s="173"/>
      <c r="M74" s="173"/>
    </row>
    <row r="75" spans="1:13" ht="28.8" x14ac:dyDescent="0.3">
      <c r="A75" s="506" t="s">
        <v>216</v>
      </c>
      <c r="B75" s="506" t="s">
        <v>218</v>
      </c>
      <c r="C75" s="506" t="s">
        <v>219</v>
      </c>
      <c r="D75" s="506"/>
      <c r="E75" s="3" t="str">
        <f>VLOOKUP(C75,class!A$1:B$465,2,FALSE)</f>
        <v>London Borough</v>
      </c>
      <c r="F75" s="3" t="str">
        <f>IFERROR(VLOOKUP(C75,classifications!A$3:C$340,3,FALSE),VLOOKUP(C75,classifications!I$2:K$28,3,FALSE))</f>
        <v>Predominantly Urban</v>
      </c>
      <c r="G75" s="173">
        <v>10789</v>
      </c>
      <c r="H75" s="173">
        <v>13348</v>
      </c>
      <c r="I75" s="173">
        <v>62</v>
      </c>
      <c r="J75" s="173">
        <v>120753</v>
      </c>
      <c r="K75" s="173">
        <v>144952</v>
      </c>
      <c r="L75" s="173"/>
      <c r="M75" s="173"/>
    </row>
    <row r="76" spans="1:13" ht="28.8" x14ac:dyDescent="0.3">
      <c r="A76" s="506" t="s">
        <v>220</v>
      </c>
      <c r="B76" s="506" t="s">
        <v>222</v>
      </c>
      <c r="C76" s="506" t="s">
        <v>223</v>
      </c>
      <c r="D76" s="506"/>
      <c r="E76" s="3" t="str">
        <f>VLOOKUP(C76,class!A$1:B$465,2,FALSE)</f>
        <v>London Borough</v>
      </c>
      <c r="F76" s="3" t="str">
        <f>IFERROR(VLOOKUP(C76,classifications!A$3:C$340,3,FALSE),VLOOKUP(C76,classifications!I$2:K$28,3,FALSE))</f>
        <v>Predominantly Urban</v>
      </c>
      <c r="G76" s="173">
        <v>10424</v>
      </c>
      <c r="H76" s="173">
        <v>8641</v>
      </c>
      <c r="I76" s="173">
        <v>28</v>
      </c>
      <c r="J76" s="173">
        <v>110516</v>
      </c>
      <c r="K76" s="173">
        <v>129609</v>
      </c>
      <c r="L76" s="173"/>
      <c r="M76" s="173"/>
    </row>
    <row r="77" spans="1:13" ht="28.8" x14ac:dyDescent="0.3">
      <c r="A77" s="506" t="s">
        <v>224</v>
      </c>
      <c r="B77" s="506" t="s">
        <v>226</v>
      </c>
      <c r="C77" s="506" t="s">
        <v>227</v>
      </c>
      <c r="D77" s="506"/>
      <c r="E77" s="3" t="str">
        <f>VLOOKUP(C77,class!A$1:B$465,2,FALSE)</f>
        <v>London Borough</v>
      </c>
      <c r="F77" s="3" t="str">
        <f>IFERROR(VLOOKUP(C77,classifications!A$3:C$340,3,FALSE),VLOOKUP(C77,classifications!I$2:K$28,3,FALSE))</f>
        <v>Predominantly Urban</v>
      </c>
      <c r="G77" s="173">
        <v>20842</v>
      </c>
      <c r="H77" s="173">
        <v>15294</v>
      </c>
      <c r="I77" s="173">
        <v>390</v>
      </c>
      <c r="J77" s="173">
        <v>86938</v>
      </c>
      <c r="K77" s="173">
        <v>123464</v>
      </c>
      <c r="L77" s="173"/>
      <c r="M77" s="173"/>
    </row>
    <row r="78" spans="1:13" ht="28.8" x14ac:dyDescent="0.3">
      <c r="A78" s="506" t="s">
        <v>228</v>
      </c>
      <c r="B78" s="506" t="s">
        <v>230</v>
      </c>
      <c r="C78" s="506" t="s">
        <v>231</v>
      </c>
      <c r="D78" s="506"/>
      <c r="E78" s="3" t="str">
        <f>VLOOKUP(C78,class!A$1:B$465,2,FALSE)</f>
        <v>London Borough</v>
      </c>
      <c r="F78" s="3" t="str">
        <f>IFERROR(VLOOKUP(C78,classifications!A$3:C$340,3,FALSE),VLOOKUP(C78,classifications!I$2:K$28,3,FALSE))</f>
        <v>Predominantly Urban</v>
      </c>
      <c r="G78" s="173">
        <v>21597</v>
      </c>
      <c r="H78" s="173">
        <v>24062</v>
      </c>
      <c r="I78" s="173">
        <v>0</v>
      </c>
      <c r="J78" s="173">
        <v>73075</v>
      </c>
      <c r="K78" s="173">
        <v>118734</v>
      </c>
      <c r="L78" s="173"/>
      <c r="M78" s="173"/>
    </row>
    <row r="79" spans="1:13" ht="43.2" x14ac:dyDescent="0.3">
      <c r="A79" s="506" t="s">
        <v>232</v>
      </c>
      <c r="B79" s="506" t="s">
        <v>234</v>
      </c>
      <c r="C79" s="506" t="s">
        <v>235</v>
      </c>
      <c r="D79" s="506"/>
      <c r="E79" s="3" t="str">
        <f>VLOOKUP(C79,class!A$1:B$465,2,FALSE)</f>
        <v>London Borough</v>
      </c>
      <c r="F79" s="3" t="str">
        <f>IFERROR(VLOOKUP(C79,classifications!A$3:C$340,3,FALSE),VLOOKUP(C79,classifications!I$2:K$28,3,FALSE))</f>
        <v>Predominantly Urban</v>
      </c>
      <c r="G79" s="173">
        <v>12027</v>
      </c>
      <c r="H79" s="173">
        <v>13891</v>
      </c>
      <c r="I79" s="173">
        <v>0</v>
      </c>
      <c r="J79" s="173">
        <v>70673</v>
      </c>
      <c r="K79" s="173">
        <v>96591</v>
      </c>
      <c r="L79" s="173"/>
      <c r="M79" s="173"/>
    </row>
    <row r="80" spans="1:13" ht="28.8" x14ac:dyDescent="0.3">
      <c r="A80" s="506" t="s">
        <v>236</v>
      </c>
      <c r="B80" s="506" t="s">
        <v>238</v>
      </c>
      <c r="C80" s="506" t="s">
        <v>239</v>
      </c>
      <c r="D80" s="506"/>
      <c r="E80" s="3" t="str">
        <f>VLOOKUP(C80,class!A$1:B$465,2,FALSE)</f>
        <v>London Borough</v>
      </c>
      <c r="F80" s="3" t="str">
        <f>IFERROR(VLOOKUP(C80,classifications!A$3:C$340,3,FALSE),VLOOKUP(C80,classifications!I$2:K$28,3,FALSE))</f>
        <v>Predominantly Urban</v>
      </c>
      <c r="G80" s="173">
        <v>15145</v>
      </c>
      <c r="H80" s="173">
        <v>12118</v>
      </c>
      <c r="I80" s="173">
        <v>80</v>
      </c>
      <c r="J80" s="173">
        <v>88395</v>
      </c>
      <c r="K80" s="173">
        <v>115738</v>
      </c>
      <c r="L80" s="173"/>
      <c r="M80" s="173"/>
    </row>
    <row r="81" spans="1:13" ht="28.8" x14ac:dyDescent="0.3">
      <c r="A81" s="506" t="s">
        <v>240</v>
      </c>
      <c r="B81" s="506" t="s">
        <v>242</v>
      </c>
      <c r="C81" s="506" t="s">
        <v>243</v>
      </c>
      <c r="D81" s="506"/>
      <c r="E81" s="3" t="str">
        <f>VLOOKUP(C81,class!A$1:B$465,2,FALSE)</f>
        <v>London Borough</v>
      </c>
      <c r="F81" s="3" t="str">
        <f>IFERROR(VLOOKUP(C81,classifications!A$3:C$340,3,FALSE),VLOOKUP(C81,classifications!I$2:K$28,3,FALSE))</f>
        <v>Predominantly Urban</v>
      </c>
      <c r="G81" s="173">
        <v>4905</v>
      </c>
      <c r="H81" s="173">
        <v>4847</v>
      </c>
      <c r="I81" s="173">
        <v>185</v>
      </c>
      <c r="J81" s="173">
        <v>85945</v>
      </c>
      <c r="K81" s="173">
        <v>95882</v>
      </c>
      <c r="L81" s="173"/>
      <c r="M81" s="173"/>
    </row>
    <row r="82" spans="1:13" ht="28.8" x14ac:dyDescent="0.3">
      <c r="A82" s="506" t="s">
        <v>244</v>
      </c>
      <c r="B82" s="506" t="s">
        <v>246</v>
      </c>
      <c r="C82" s="506" t="s">
        <v>247</v>
      </c>
      <c r="D82" s="506"/>
      <c r="E82" s="3" t="str">
        <f>VLOOKUP(C82,class!A$1:B$465,2,FALSE)</f>
        <v>London Borough</v>
      </c>
      <c r="F82" s="3" t="str">
        <f>IFERROR(VLOOKUP(C82,classifications!A$3:C$340,3,FALSE),VLOOKUP(C82,classifications!I$2:K$28,3,FALSE))</f>
        <v>Predominantly Urban</v>
      </c>
      <c r="G82" s="173">
        <v>9316</v>
      </c>
      <c r="H82" s="173">
        <v>4681</v>
      </c>
      <c r="I82" s="173">
        <v>0</v>
      </c>
      <c r="J82" s="173">
        <v>94254</v>
      </c>
      <c r="K82" s="173">
        <v>108251</v>
      </c>
      <c r="L82" s="173"/>
      <c r="M82" s="173"/>
    </row>
    <row r="83" spans="1:13" ht="28.8" x14ac:dyDescent="0.3">
      <c r="A83" s="506" t="s">
        <v>248</v>
      </c>
      <c r="B83" s="506" t="s">
        <v>250</v>
      </c>
      <c r="C83" s="506" t="s">
        <v>251</v>
      </c>
      <c r="D83" s="506"/>
      <c r="E83" s="3" t="str">
        <f>VLOOKUP(C83,class!A$1:B$465,2,FALSE)</f>
        <v>London Borough</v>
      </c>
      <c r="F83" s="3" t="str">
        <f>IFERROR(VLOOKUP(C83,classifications!A$3:C$340,3,FALSE),VLOOKUP(C83,classifications!I$2:K$28,3,FALSE))</f>
        <v>Predominantly Urban</v>
      </c>
      <c r="G83" s="173">
        <v>10281</v>
      </c>
      <c r="H83" s="173">
        <v>7937</v>
      </c>
      <c r="I83" s="173">
        <v>822</v>
      </c>
      <c r="J83" s="173">
        <v>98059</v>
      </c>
      <c r="K83" s="173">
        <v>117099</v>
      </c>
      <c r="L83" s="173"/>
      <c r="M83" s="173"/>
    </row>
    <row r="84" spans="1:13" ht="28.8" x14ac:dyDescent="0.3">
      <c r="A84" s="506" t="s">
        <v>252</v>
      </c>
      <c r="B84" s="506" t="s">
        <v>254</v>
      </c>
      <c r="C84" s="506" t="s">
        <v>255</v>
      </c>
      <c r="D84" s="506"/>
      <c r="E84" s="3" t="str">
        <f>VLOOKUP(C84,class!A$1:B$465,2,FALSE)</f>
        <v>London Borough</v>
      </c>
      <c r="F84" s="3" t="str">
        <f>IFERROR(VLOOKUP(C84,classifications!A$3:C$340,3,FALSE),VLOOKUP(C84,classifications!I$2:K$28,3,FALSE))</f>
        <v>Predominantly Urban</v>
      </c>
      <c r="G84" s="173">
        <v>13807</v>
      </c>
      <c r="H84" s="173">
        <v>8812</v>
      </c>
      <c r="I84" s="173">
        <v>400</v>
      </c>
      <c r="J84" s="173">
        <v>88089</v>
      </c>
      <c r="K84" s="173">
        <v>111108</v>
      </c>
      <c r="L84" s="173"/>
      <c r="M84" s="173"/>
    </row>
    <row r="85" spans="1:13" ht="28.8" x14ac:dyDescent="0.3">
      <c r="A85" s="506" t="s">
        <v>256</v>
      </c>
      <c r="B85" s="506" t="s">
        <v>258</v>
      </c>
      <c r="C85" s="506" t="s">
        <v>259</v>
      </c>
      <c r="D85" s="506"/>
      <c r="E85" s="3" t="str">
        <f>VLOOKUP(C85,class!A$1:B$465,2,FALSE)</f>
        <v>London Borough</v>
      </c>
      <c r="F85" s="3" t="str">
        <f>IFERROR(VLOOKUP(C85,classifications!A$3:C$340,3,FALSE),VLOOKUP(C85,classifications!I$2:K$28,3,FALSE))</f>
        <v>Predominantly Urban</v>
      </c>
      <c r="G85" s="173">
        <v>25357</v>
      </c>
      <c r="H85" s="173">
        <v>16521</v>
      </c>
      <c r="I85" s="173">
        <v>0</v>
      </c>
      <c r="J85" s="173">
        <v>65918</v>
      </c>
      <c r="K85" s="173">
        <v>107796</v>
      </c>
      <c r="L85" s="173"/>
      <c r="M85" s="173"/>
    </row>
    <row r="86" spans="1:13" ht="43.2" x14ac:dyDescent="0.3">
      <c r="A86" s="506" t="s">
        <v>260</v>
      </c>
      <c r="B86" s="506" t="s">
        <v>262</v>
      </c>
      <c r="C86" s="506" t="s">
        <v>263</v>
      </c>
      <c r="D86" s="506"/>
      <c r="E86" s="3" t="str">
        <f>VLOOKUP(C86,class!A$1:B$465,2,FALSE)</f>
        <v>London Borough</v>
      </c>
      <c r="F86" s="3" t="str">
        <f>IFERROR(VLOOKUP(C86,classifications!A$3:C$340,3,FALSE),VLOOKUP(C86,classifications!I$2:K$28,3,FALSE))</f>
        <v>Predominantly Urban</v>
      </c>
      <c r="G86" s="173">
        <v>6930</v>
      </c>
      <c r="H86" s="173">
        <v>12734</v>
      </c>
      <c r="I86" s="173">
        <v>0</v>
      </c>
      <c r="J86" s="173">
        <v>70027</v>
      </c>
      <c r="K86" s="173">
        <v>89691</v>
      </c>
      <c r="L86" s="173"/>
      <c r="M86" s="173"/>
    </row>
    <row r="87" spans="1:13" ht="43.2" x14ac:dyDescent="0.3">
      <c r="A87" s="506" t="s">
        <v>264</v>
      </c>
      <c r="B87" s="506" t="s">
        <v>266</v>
      </c>
      <c r="C87" s="506" t="s">
        <v>267</v>
      </c>
      <c r="D87" s="506"/>
      <c r="E87" s="3" t="str">
        <f>VLOOKUP(C87,class!A$1:B$465,2,FALSE)</f>
        <v>London Borough</v>
      </c>
      <c r="F87" s="3" t="str">
        <f>IFERROR(VLOOKUP(C87,classifications!A$3:C$340,3,FALSE),VLOOKUP(C87,classifications!I$2:K$28,3,FALSE))</f>
        <v>Predominantly Urban</v>
      </c>
      <c r="G87" s="173">
        <v>4606</v>
      </c>
      <c r="H87" s="173">
        <v>2832</v>
      </c>
      <c r="I87" s="173">
        <v>0</v>
      </c>
      <c r="J87" s="173">
        <v>62048</v>
      </c>
      <c r="K87" s="173">
        <v>69486</v>
      </c>
      <c r="L87" s="173"/>
      <c r="M87" s="173"/>
    </row>
    <row r="88" spans="1:13" ht="28.8" x14ac:dyDescent="0.3">
      <c r="A88" s="506" t="s">
        <v>268</v>
      </c>
      <c r="B88" s="506" t="s">
        <v>270</v>
      </c>
      <c r="C88" s="506" t="s">
        <v>271</v>
      </c>
      <c r="D88" s="506"/>
      <c r="E88" s="3" t="str">
        <f>VLOOKUP(C88,class!A$1:B$465,2,FALSE)</f>
        <v>London Borough</v>
      </c>
      <c r="F88" s="3" t="str">
        <f>IFERROR(VLOOKUP(C88,classifications!A$3:C$340,3,FALSE),VLOOKUP(C88,classifications!I$2:K$28,3,FALSE))</f>
        <v>Predominantly Urban</v>
      </c>
      <c r="G88" s="173">
        <v>23947</v>
      </c>
      <c r="H88" s="173">
        <v>24910</v>
      </c>
      <c r="I88" s="173">
        <v>297</v>
      </c>
      <c r="J88" s="173">
        <v>98105</v>
      </c>
      <c r="K88" s="173">
        <v>147259</v>
      </c>
      <c r="L88" s="173"/>
      <c r="M88" s="173"/>
    </row>
    <row r="89" spans="1:13" ht="28.8" x14ac:dyDescent="0.3">
      <c r="A89" s="506" t="s">
        <v>272</v>
      </c>
      <c r="B89" s="506" t="s">
        <v>274</v>
      </c>
      <c r="C89" s="506" t="s">
        <v>275</v>
      </c>
      <c r="D89" s="506"/>
      <c r="E89" s="3" t="str">
        <f>VLOOKUP(C89,class!A$1:B$465,2,FALSE)</f>
        <v>London Borough</v>
      </c>
      <c r="F89" s="3" t="str">
        <f>IFERROR(VLOOKUP(C89,classifications!A$3:C$340,3,FALSE),VLOOKUP(C89,classifications!I$2:K$28,3,FALSE))</f>
        <v>Predominantly Urban</v>
      </c>
      <c r="G89" s="173">
        <v>14092</v>
      </c>
      <c r="H89" s="173">
        <v>23309</v>
      </c>
      <c r="I89" s="173">
        <v>0</v>
      </c>
      <c r="J89" s="173">
        <v>94775</v>
      </c>
      <c r="K89" s="173">
        <v>132176</v>
      </c>
      <c r="L89" s="173"/>
      <c r="M89" s="173"/>
    </row>
    <row r="90" spans="1:13" ht="28.8" x14ac:dyDescent="0.3">
      <c r="A90" s="506" t="s">
        <v>276</v>
      </c>
      <c r="B90" s="506" t="s">
        <v>278</v>
      </c>
      <c r="C90" s="506" t="s">
        <v>279</v>
      </c>
      <c r="D90" s="506"/>
      <c r="E90" s="3" t="str">
        <f>VLOOKUP(C90,class!A$1:B$465,2,FALSE)</f>
        <v>London Borough</v>
      </c>
      <c r="F90" s="3" t="str">
        <f>IFERROR(VLOOKUP(C90,classifications!A$3:C$340,3,FALSE),VLOOKUP(C90,classifications!I$2:K$28,3,FALSE))</f>
        <v>Predominantly Urban</v>
      </c>
      <c r="G90" s="173">
        <v>83</v>
      </c>
      <c r="H90" s="173">
        <v>11388</v>
      </c>
      <c r="I90" s="173">
        <v>30</v>
      </c>
      <c r="J90" s="173">
        <v>76577</v>
      </c>
      <c r="K90" s="173">
        <v>88078</v>
      </c>
      <c r="L90" s="173"/>
      <c r="M90" s="173"/>
    </row>
    <row r="91" spans="1:13" ht="28.8" x14ac:dyDescent="0.3">
      <c r="A91" s="506" t="s">
        <v>280</v>
      </c>
      <c r="B91" s="506" t="s">
        <v>282</v>
      </c>
      <c r="C91" s="506" t="s">
        <v>283</v>
      </c>
      <c r="D91" s="506"/>
      <c r="E91" s="3" t="str">
        <f>VLOOKUP(C91,class!A$1:B$465,2,FALSE)</f>
        <v>London Borough</v>
      </c>
      <c r="F91" s="3" t="str">
        <f>IFERROR(VLOOKUP(C91,classifications!A$3:C$340,3,FALSE),VLOOKUP(C91,classifications!I$2:K$28,3,FALSE))</f>
        <v>Predominantly Urban</v>
      </c>
      <c r="G91" s="173">
        <v>15651</v>
      </c>
      <c r="H91" s="173">
        <v>14996</v>
      </c>
      <c r="I91" s="173">
        <v>293</v>
      </c>
      <c r="J91" s="173">
        <v>99299</v>
      </c>
      <c r="K91" s="173">
        <v>130239</v>
      </c>
      <c r="L91" s="173"/>
      <c r="M91" s="173"/>
    </row>
    <row r="92" spans="1:13" ht="28.8" x14ac:dyDescent="0.3">
      <c r="A92" s="506" t="s">
        <v>284</v>
      </c>
      <c r="B92" s="506" t="s">
        <v>286</v>
      </c>
      <c r="C92" s="506" t="s">
        <v>287</v>
      </c>
      <c r="D92" s="506"/>
      <c r="E92" s="3" t="str">
        <f>VLOOKUP(C92,class!A$1:B$465,2,FALSE)</f>
        <v>London Borough</v>
      </c>
      <c r="F92" s="3" t="str">
        <f>IFERROR(VLOOKUP(C92,classifications!A$3:C$340,3,FALSE),VLOOKUP(C92,classifications!I$2:K$28,3,FALSE))</f>
        <v>Predominantly Urban</v>
      </c>
      <c r="G92" s="173">
        <v>4530</v>
      </c>
      <c r="H92" s="173">
        <v>4909</v>
      </c>
      <c r="I92" s="173">
        <v>0</v>
      </c>
      <c r="J92" s="173">
        <v>98561</v>
      </c>
      <c r="K92" s="173">
        <v>108000</v>
      </c>
      <c r="L92" s="173"/>
      <c r="M92" s="173"/>
    </row>
    <row r="93" spans="1:13" ht="43.2" x14ac:dyDescent="0.3">
      <c r="A93" s="506" t="s">
        <v>288</v>
      </c>
      <c r="B93" s="506" t="s">
        <v>290</v>
      </c>
      <c r="C93" s="506" t="s">
        <v>291</v>
      </c>
      <c r="D93" s="506"/>
      <c r="E93" s="3" t="str">
        <f>VLOOKUP(C93,class!A$1:B$465,2,FALSE)</f>
        <v>London Borough</v>
      </c>
      <c r="F93" s="3" t="str">
        <f>IFERROR(VLOOKUP(C93,classifications!A$3:C$340,3,FALSE),VLOOKUP(C93,classifications!I$2:K$28,3,FALSE))</f>
        <v>Predominantly Urban</v>
      </c>
      <c r="G93" s="173">
        <v>0</v>
      </c>
      <c r="H93" s="173">
        <v>9940</v>
      </c>
      <c r="I93" s="173">
        <v>49</v>
      </c>
      <c r="J93" s="173">
        <v>75913</v>
      </c>
      <c r="K93" s="173">
        <v>85902</v>
      </c>
      <c r="L93" s="173"/>
      <c r="M93" s="173"/>
    </row>
    <row r="94" spans="1:13" ht="28.8" x14ac:dyDescent="0.3">
      <c r="A94" s="506" t="s">
        <v>292</v>
      </c>
      <c r="B94" s="506" t="s">
        <v>294</v>
      </c>
      <c r="C94" s="506" t="s">
        <v>295</v>
      </c>
      <c r="D94" s="506"/>
      <c r="E94" s="3" t="str">
        <f>VLOOKUP(C94,class!A$1:B$465,2,FALSE)</f>
        <v>London Borough</v>
      </c>
      <c r="F94" s="3" t="str">
        <f>IFERROR(VLOOKUP(C94,classifications!A$3:C$340,3,FALSE),VLOOKUP(C94,classifications!I$2:K$28,3,FALSE))</f>
        <v>Predominantly Urban</v>
      </c>
      <c r="G94" s="173">
        <v>37916</v>
      </c>
      <c r="H94" s="173">
        <v>17754</v>
      </c>
      <c r="I94" s="173">
        <v>135</v>
      </c>
      <c r="J94" s="173">
        <v>89025</v>
      </c>
      <c r="K94" s="173">
        <v>144830</v>
      </c>
      <c r="L94" s="173"/>
      <c r="M94" s="173"/>
    </row>
    <row r="95" spans="1:13" ht="28.8" x14ac:dyDescent="0.3">
      <c r="A95" s="506" t="s">
        <v>296</v>
      </c>
      <c r="B95" s="506" t="s">
        <v>298</v>
      </c>
      <c r="C95" s="506" t="s">
        <v>299</v>
      </c>
      <c r="D95" s="506"/>
      <c r="E95" s="3" t="str">
        <f>VLOOKUP(C95,class!A$1:B$465,2,FALSE)</f>
        <v>London Borough</v>
      </c>
      <c r="F95" s="3" t="str">
        <f>IFERROR(VLOOKUP(C95,classifications!A$3:C$340,3,FALSE),VLOOKUP(C95,classifications!I$2:K$28,3,FALSE))</f>
        <v>Predominantly Urban</v>
      </c>
      <c r="G95" s="173">
        <v>6060</v>
      </c>
      <c r="H95" s="173">
        <v>5968</v>
      </c>
      <c r="I95" s="173">
        <v>0</v>
      </c>
      <c r="J95" s="173">
        <v>74239</v>
      </c>
      <c r="K95" s="173">
        <v>86267</v>
      </c>
      <c r="L95" s="173"/>
      <c r="M95" s="173"/>
    </row>
    <row r="96" spans="1:13" ht="28.8" x14ac:dyDescent="0.3">
      <c r="A96" s="506" t="s">
        <v>300</v>
      </c>
      <c r="B96" s="506" t="s">
        <v>302</v>
      </c>
      <c r="C96" s="506" t="s">
        <v>303</v>
      </c>
      <c r="D96" s="506"/>
      <c r="E96" s="3" t="str">
        <f>VLOOKUP(C96,class!A$1:B$465,2,FALSE)</f>
        <v>London Borough</v>
      </c>
      <c r="F96" s="3" t="str">
        <f>IFERROR(VLOOKUP(C96,classifications!A$3:C$340,3,FALSE),VLOOKUP(C96,classifications!I$2:K$28,3,FALSE))</f>
        <v>Predominantly Urban</v>
      </c>
      <c r="G96" s="173">
        <v>11485</v>
      </c>
      <c r="H96" s="173">
        <v>33108</v>
      </c>
      <c r="I96" s="173">
        <v>0</v>
      </c>
      <c r="J96" s="173">
        <v>96667</v>
      </c>
      <c r="K96" s="173">
        <v>141260</v>
      </c>
      <c r="L96" s="173"/>
      <c r="M96" s="173"/>
    </row>
    <row r="97" spans="1:13" ht="28.8" x14ac:dyDescent="0.3">
      <c r="A97" s="506" t="s">
        <v>304</v>
      </c>
      <c r="B97" s="506" t="s">
        <v>306</v>
      </c>
      <c r="C97" s="506" t="s">
        <v>307</v>
      </c>
      <c r="D97" s="506"/>
      <c r="E97" s="3" t="str">
        <f>VLOOKUP(C97,class!A$1:B$465,2,FALSE)</f>
        <v>London Borough</v>
      </c>
      <c r="F97" s="3" t="str">
        <f>IFERROR(VLOOKUP(C97,classifications!A$3:C$340,3,FALSE),VLOOKUP(C97,classifications!I$2:K$28,3,FALSE))</f>
        <v>Predominantly Urban</v>
      </c>
      <c r="G97" s="173">
        <v>9684</v>
      </c>
      <c r="H97" s="173">
        <v>12968</v>
      </c>
      <c r="I97" s="173">
        <v>0</v>
      </c>
      <c r="J97" s="173">
        <v>87722</v>
      </c>
      <c r="K97" s="173">
        <v>110374</v>
      </c>
      <c r="L97" s="173"/>
      <c r="M97" s="173"/>
    </row>
    <row r="98" spans="1:13" ht="28.8" x14ac:dyDescent="0.3">
      <c r="A98" s="506" t="s">
        <v>308</v>
      </c>
      <c r="B98" s="506" t="s">
        <v>310</v>
      </c>
      <c r="C98" s="506" t="s">
        <v>311</v>
      </c>
      <c r="D98" s="506"/>
      <c r="E98" s="3" t="str">
        <f>VLOOKUP(C98,class!A$1:B$465,2,FALSE)</f>
        <v>London Borough</v>
      </c>
      <c r="F98" s="3" t="str">
        <f>IFERROR(VLOOKUP(C98,classifications!A$3:C$340,3,FALSE),VLOOKUP(C98,classifications!I$2:K$28,3,FALSE))</f>
        <v>Predominantly Urban</v>
      </c>
      <c r="G98" s="173">
        <v>17218</v>
      </c>
      <c r="H98" s="173">
        <v>11593</v>
      </c>
      <c r="I98" s="173">
        <v>455</v>
      </c>
      <c r="J98" s="173">
        <v>125285</v>
      </c>
      <c r="K98" s="173">
        <v>154551</v>
      </c>
      <c r="L98" s="173"/>
      <c r="M98" s="173"/>
    </row>
    <row r="99" spans="1:13" ht="28.8" x14ac:dyDescent="0.3">
      <c r="A99" s="506" t="s">
        <v>312</v>
      </c>
      <c r="B99" s="506" t="s">
        <v>314</v>
      </c>
      <c r="C99" s="506" t="s">
        <v>315</v>
      </c>
      <c r="D99" s="506"/>
      <c r="E99" s="3" t="str">
        <f>VLOOKUP(C99,class!A$1:B$465,2,FALSE)</f>
        <v>London Borough</v>
      </c>
      <c r="F99" s="3" t="str">
        <f>IFERROR(VLOOKUP(C99,classifications!A$3:C$340,3,FALSE),VLOOKUP(C99,classifications!I$2:K$28,3,FALSE))</f>
        <v>Predominantly Urban</v>
      </c>
      <c r="G99" s="173">
        <v>12029</v>
      </c>
      <c r="H99" s="173">
        <v>15735</v>
      </c>
      <c r="I99" s="173">
        <v>206</v>
      </c>
      <c r="J99" s="173">
        <v>103995</v>
      </c>
      <c r="K99" s="173">
        <v>131965</v>
      </c>
      <c r="L99" s="173"/>
      <c r="M99" s="173"/>
    </row>
    <row r="100" spans="1:13" x14ac:dyDescent="0.3">
      <c r="A100" s="502"/>
      <c r="B100" s="502"/>
      <c r="C100" s="503" t="s">
        <v>1359</v>
      </c>
      <c r="D100" s="503"/>
      <c r="E100" s="503"/>
      <c r="F100" s="503"/>
      <c r="G100" s="504">
        <v>444280</v>
      </c>
      <c r="H100" s="504">
        <v>656142</v>
      </c>
      <c r="I100" s="504">
        <v>1574</v>
      </c>
      <c r="J100" s="504">
        <v>4239359</v>
      </c>
      <c r="K100" s="504">
        <v>5341355</v>
      </c>
      <c r="L100" s="173"/>
      <c r="M100" s="173"/>
    </row>
    <row r="101" spans="1:13" x14ac:dyDescent="0.3">
      <c r="A101" s="509"/>
      <c r="B101" s="509" t="s">
        <v>317</v>
      </c>
      <c r="C101" s="509" t="s">
        <v>318</v>
      </c>
      <c r="D101" s="509"/>
      <c r="E101" s="509"/>
      <c r="F101" s="509"/>
      <c r="G101" s="510">
        <v>58727</v>
      </c>
      <c r="H101" s="510">
        <v>199861</v>
      </c>
      <c r="I101" s="510">
        <v>222</v>
      </c>
      <c r="J101" s="510">
        <v>1009723</v>
      </c>
      <c r="K101" s="510">
        <v>1268533</v>
      </c>
      <c r="L101" s="173"/>
      <c r="M101" s="173"/>
    </row>
    <row r="102" spans="1:13" ht="28.8" x14ac:dyDescent="0.3">
      <c r="A102" s="506" t="s">
        <v>319</v>
      </c>
      <c r="B102" s="506" t="s">
        <v>321</v>
      </c>
      <c r="C102" s="506" t="s">
        <v>322</v>
      </c>
      <c r="D102" s="506"/>
      <c r="E102" s="3" t="str">
        <f>VLOOKUP(C102,class!A$1:B$465,2,FALSE)</f>
        <v>Metropolitan District</v>
      </c>
      <c r="F102" s="3" t="str">
        <f>IFERROR(VLOOKUP(C102,classifications!A$3:C$340,3,FALSE),VLOOKUP(C102,classifications!I$2:K$28,3,FALSE))</f>
        <v>Predominantly Urban</v>
      </c>
      <c r="G102" s="173">
        <v>0</v>
      </c>
      <c r="H102" s="173">
        <v>25419</v>
      </c>
      <c r="I102" s="173">
        <v>0</v>
      </c>
      <c r="J102" s="173">
        <v>102023</v>
      </c>
      <c r="K102" s="173">
        <v>127442</v>
      </c>
      <c r="L102" s="173"/>
      <c r="M102" s="173"/>
    </row>
    <row r="103" spans="1:13" ht="28.8" x14ac:dyDescent="0.3">
      <c r="A103" s="506" t="s">
        <v>323</v>
      </c>
      <c r="B103" s="506" t="s">
        <v>325</v>
      </c>
      <c r="C103" s="506" t="s">
        <v>326</v>
      </c>
      <c r="D103" s="506"/>
      <c r="E103" s="3" t="str">
        <f>VLOOKUP(C103,class!A$1:B$465,2,FALSE)</f>
        <v>Metropolitan District</v>
      </c>
      <c r="F103" s="3" t="str">
        <f>IFERROR(VLOOKUP(C103,classifications!A$3:C$340,3,FALSE),VLOOKUP(C103,classifications!I$2:K$28,3,FALSE))</f>
        <v>Predominantly Urban</v>
      </c>
      <c r="G103" s="173">
        <v>7746</v>
      </c>
      <c r="H103" s="173">
        <v>5084</v>
      </c>
      <c r="I103" s="173">
        <v>0</v>
      </c>
      <c r="J103" s="173">
        <v>72363</v>
      </c>
      <c r="K103" s="173">
        <v>85193</v>
      </c>
      <c r="L103" s="173"/>
      <c r="M103" s="173"/>
    </row>
    <row r="104" spans="1:13" ht="28.8" x14ac:dyDescent="0.3">
      <c r="A104" s="506" t="s">
        <v>327</v>
      </c>
      <c r="B104" s="506" t="s">
        <v>329</v>
      </c>
      <c r="C104" s="506" t="s">
        <v>330</v>
      </c>
      <c r="D104" s="506"/>
      <c r="E104" s="3" t="str">
        <f>VLOOKUP(C104,class!A$1:B$465,2,FALSE)</f>
        <v>Metropolitan District</v>
      </c>
      <c r="F104" s="3" t="str">
        <f>IFERROR(VLOOKUP(C104,classifications!A$3:C$340,3,FALSE),VLOOKUP(C104,classifications!I$2:K$28,3,FALSE))</f>
        <v>Predominantly Urban</v>
      </c>
      <c r="G104" s="173">
        <v>15232</v>
      </c>
      <c r="H104" s="173">
        <v>51359</v>
      </c>
      <c r="I104" s="173">
        <v>200</v>
      </c>
      <c r="J104" s="173">
        <v>171688</v>
      </c>
      <c r="K104" s="173">
        <v>238479</v>
      </c>
      <c r="L104" s="173"/>
      <c r="M104" s="173"/>
    </row>
    <row r="105" spans="1:13" ht="28.8" x14ac:dyDescent="0.3">
      <c r="A105" s="506" t="s">
        <v>331</v>
      </c>
      <c r="B105" s="506" t="s">
        <v>333</v>
      </c>
      <c r="C105" s="506" t="s">
        <v>334</v>
      </c>
      <c r="D105" s="506"/>
      <c r="E105" s="3" t="str">
        <f>VLOOKUP(C105,class!A$1:B$465,2,FALSE)</f>
        <v>Metropolitan District</v>
      </c>
      <c r="F105" s="3" t="str">
        <f>IFERROR(VLOOKUP(C105,classifications!A$3:C$340,3,FALSE),VLOOKUP(C105,classifications!I$2:K$28,3,FALSE))</f>
        <v>Predominantly Urban</v>
      </c>
      <c r="G105" s="173">
        <v>2095</v>
      </c>
      <c r="H105" s="173">
        <v>18581</v>
      </c>
      <c r="I105" s="173">
        <v>0</v>
      </c>
      <c r="J105" s="173">
        <v>78079</v>
      </c>
      <c r="K105" s="173">
        <v>98755</v>
      </c>
      <c r="L105" s="173"/>
      <c r="M105" s="173"/>
    </row>
    <row r="106" spans="1:13" ht="28.8" x14ac:dyDescent="0.3">
      <c r="A106" s="506" t="s">
        <v>335</v>
      </c>
      <c r="B106" s="506" t="s">
        <v>337</v>
      </c>
      <c r="C106" s="506" t="s">
        <v>338</v>
      </c>
      <c r="D106" s="506"/>
      <c r="E106" s="3" t="str">
        <f>VLOOKUP(C106,class!A$1:B$465,2,FALSE)</f>
        <v>Metropolitan District</v>
      </c>
      <c r="F106" s="3" t="str">
        <f>IFERROR(VLOOKUP(C106,classifications!A$3:C$340,3,FALSE),VLOOKUP(C106,classifications!I$2:K$28,3,FALSE))</f>
        <v>Predominantly Urban</v>
      </c>
      <c r="G106" s="173">
        <v>1</v>
      </c>
      <c r="H106" s="173">
        <v>20697</v>
      </c>
      <c r="I106" s="173">
        <v>1</v>
      </c>
      <c r="J106" s="173">
        <v>76389</v>
      </c>
      <c r="K106" s="173">
        <v>97088</v>
      </c>
      <c r="L106" s="173"/>
      <c r="M106" s="173"/>
    </row>
    <row r="107" spans="1:13" ht="28.8" x14ac:dyDescent="0.3">
      <c r="A107" s="506" t="s">
        <v>339</v>
      </c>
      <c r="B107" s="506" t="s">
        <v>341</v>
      </c>
      <c r="C107" s="506" t="s">
        <v>342</v>
      </c>
      <c r="D107" s="506"/>
      <c r="E107" s="3" t="str">
        <f>VLOOKUP(C107,class!A$1:B$465,2,FALSE)</f>
        <v>Metropolitan District</v>
      </c>
      <c r="F107" s="3" t="str">
        <f>IFERROR(VLOOKUP(C107,classifications!A$3:C$340,3,FALSE),VLOOKUP(C107,classifications!I$2:K$28,3,FALSE))</f>
        <v>Predominantly Urban</v>
      </c>
      <c r="G107" s="173">
        <v>1209</v>
      </c>
      <c r="H107" s="173">
        <v>29767</v>
      </c>
      <c r="I107" s="173">
        <v>0</v>
      </c>
      <c r="J107" s="173">
        <v>99220</v>
      </c>
      <c r="K107" s="173">
        <v>130196</v>
      </c>
      <c r="L107" s="173"/>
      <c r="M107" s="173"/>
    </row>
    <row r="108" spans="1:13" ht="28.8" x14ac:dyDescent="0.3">
      <c r="A108" s="506" t="s">
        <v>343</v>
      </c>
      <c r="B108" s="506" t="s">
        <v>345</v>
      </c>
      <c r="C108" s="506" t="s">
        <v>346</v>
      </c>
      <c r="D108" s="506"/>
      <c r="E108" s="3" t="str">
        <f>VLOOKUP(C108,class!A$1:B$465,2,FALSE)</f>
        <v>Metropolitan District</v>
      </c>
      <c r="F108" s="3" t="str">
        <f>IFERROR(VLOOKUP(C108,classifications!A$3:C$340,3,FALSE),VLOOKUP(C108,classifications!I$2:K$28,3,FALSE))</f>
        <v>Predominantly Urban</v>
      </c>
      <c r="G108" s="173">
        <v>11068</v>
      </c>
      <c r="H108" s="173">
        <v>6608</v>
      </c>
      <c r="I108" s="173">
        <v>0</v>
      </c>
      <c r="J108" s="173">
        <v>114779</v>
      </c>
      <c r="K108" s="173">
        <v>132455</v>
      </c>
      <c r="L108" s="173"/>
      <c r="M108" s="173"/>
    </row>
    <row r="109" spans="1:13" ht="28.8" x14ac:dyDescent="0.3">
      <c r="A109" s="506" t="s">
        <v>347</v>
      </c>
      <c r="B109" s="506" t="s">
        <v>349</v>
      </c>
      <c r="C109" s="506" t="s">
        <v>350</v>
      </c>
      <c r="D109" s="506"/>
      <c r="E109" s="3" t="str">
        <f>VLOOKUP(C109,class!A$1:B$465,2,FALSE)</f>
        <v>Metropolitan District</v>
      </c>
      <c r="F109" s="3" t="str">
        <f>IFERROR(VLOOKUP(C109,classifications!A$3:C$340,3,FALSE),VLOOKUP(C109,classifications!I$2:K$28,3,FALSE))</f>
        <v>Predominantly Urban</v>
      </c>
      <c r="G109" s="173">
        <v>0</v>
      </c>
      <c r="H109" s="173">
        <v>22324</v>
      </c>
      <c r="I109" s="173">
        <v>0</v>
      </c>
      <c r="J109" s="173">
        <v>82592</v>
      </c>
      <c r="K109" s="173">
        <v>104916</v>
      </c>
      <c r="L109" s="173"/>
      <c r="M109" s="173"/>
    </row>
    <row r="110" spans="1:13" ht="28.8" x14ac:dyDescent="0.3">
      <c r="A110" s="506" t="s">
        <v>351</v>
      </c>
      <c r="B110" s="506" t="s">
        <v>353</v>
      </c>
      <c r="C110" s="506" t="s">
        <v>354</v>
      </c>
      <c r="D110" s="506"/>
      <c r="E110" s="3" t="str">
        <f>VLOOKUP(C110,class!A$1:B$465,2,FALSE)</f>
        <v>Metropolitan District</v>
      </c>
      <c r="F110" s="3" t="str">
        <f>IFERROR(VLOOKUP(C110,classifications!A$3:C$340,3,FALSE),VLOOKUP(C110,classifications!I$2:K$28,3,FALSE))</f>
        <v>Predominantly Urban</v>
      </c>
      <c r="G110" s="173">
        <v>0</v>
      </c>
      <c r="H110" s="173">
        <v>15588</v>
      </c>
      <c r="I110" s="173">
        <v>0</v>
      </c>
      <c r="J110" s="173">
        <v>86606</v>
      </c>
      <c r="K110" s="173">
        <v>102194</v>
      </c>
      <c r="L110" s="173"/>
      <c r="M110" s="173"/>
    </row>
    <row r="111" spans="1:13" ht="28.8" x14ac:dyDescent="0.3">
      <c r="A111" s="506" t="s">
        <v>355</v>
      </c>
      <c r="B111" s="506" t="s">
        <v>357</v>
      </c>
      <c r="C111" s="506" t="s">
        <v>358</v>
      </c>
      <c r="D111" s="506"/>
      <c r="E111" s="3" t="str">
        <f>VLOOKUP(C111,class!A$1:B$465,2,FALSE)</f>
        <v>Metropolitan District</v>
      </c>
      <c r="F111" s="3" t="str">
        <f>IFERROR(VLOOKUP(C111,classifications!A$3:C$340,3,FALSE),VLOOKUP(C111,classifications!I$2:K$28,3,FALSE))</f>
        <v>Predominantly Urban</v>
      </c>
      <c r="G111" s="173">
        <v>21376</v>
      </c>
      <c r="H111" s="173">
        <v>4434</v>
      </c>
      <c r="I111" s="173">
        <v>21</v>
      </c>
      <c r="J111" s="173">
        <v>125984</v>
      </c>
      <c r="K111" s="173">
        <v>151815</v>
      </c>
      <c r="L111" s="173"/>
      <c r="M111" s="173"/>
    </row>
    <row r="112" spans="1:13" x14ac:dyDescent="0.3">
      <c r="A112" s="509"/>
      <c r="B112" s="509" t="s">
        <v>359</v>
      </c>
      <c r="C112" s="509" t="s">
        <v>360</v>
      </c>
      <c r="D112" s="509"/>
      <c r="E112" s="509"/>
      <c r="F112" s="509"/>
      <c r="G112" s="510">
        <v>204</v>
      </c>
      <c r="H112" s="510">
        <v>135989</v>
      </c>
      <c r="I112" s="510">
        <v>1</v>
      </c>
      <c r="J112" s="510">
        <v>535140</v>
      </c>
      <c r="K112" s="510">
        <v>671334</v>
      </c>
      <c r="L112" s="173"/>
      <c r="M112" s="173"/>
    </row>
    <row r="113" spans="1:13" ht="28.8" x14ac:dyDescent="0.3">
      <c r="A113" s="506" t="s">
        <v>361</v>
      </c>
      <c r="B113" s="506" t="s">
        <v>363</v>
      </c>
      <c r="C113" s="506" t="s">
        <v>364</v>
      </c>
      <c r="D113" s="506"/>
      <c r="E113" s="3" t="str">
        <f>VLOOKUP(C113,class!A$1:B$465,2,FALSE)</f>
        <v>Metropolitan District</v>
      </c>
      <c r="F113" s="3" t="str">
        <f>IFERROR(VLOOKUP(C113,classifications!A$3:C$340,3,FALSE),VLOOKUP(C113,classifications!I$2:K$28,3,FALSE))</f>
        <v>Predominantly Urban</v>
      </c>
      <c r="G113" s="173">
        <v>14</v>
      </c>
      <c r="H113" s="173">
        <v>18133</v>
      </c>
      <c r="I113" s="173">
        <v>0</v>
      </c>
      <c r="J113" s="173">
        <v>52724</v>
      </c>
      <c r="K113" s="173">
        <v>70871</v>
      </c>
      <c r="L113" s="173"/>
      <c r="M113" s="173"/>
    </row>
    <row r="114" spans="1:13" ht="28.8" x14ac:dyDescent="0.3">
      <c r="A114" s="506" t="s">
        <v>365</v>
      </c>
      <c r="B114" s="506" t="s">
        <v>367</v>
      </c>
      <c r="C114" s="506" t="s">
        <v>368</v>
      </c>
      <c r="D114" s="506"/>
      <c r="E114" s="3" t="str">
        <f>VLOOKUP(C114,class!A$1:B$465,2,FALSE)</f>
        <v>Metropolitan District</v>
      </c>
      <c r="F114" s="3" t="str">
        <f>IFERROR(VLOOKUP(C114,classifications!A$3:C$340,3,FALSE),VLOOKUP(C114,classifications!I$2:K$28,3,FALSE))</f>
        <v>Predominantly Urban</v>
      </c>
      <c r="G114" s="173">
        <v>159</v>
      </c>
      <c r="H114" s="173">
        <v>58500</v>
      </c>
      <c r="I114" s="173">
        <v>0</v>
      </c>
      <c r="J114" s="173">
        <v>172186</v>
      </c>
      <c r="K114" s="173">
        <v>230845</v>
      </c>
      <c r="L114" s="173"/>
      <c r="M114" s="173"/>
    </row>
    <row r="115" spans="1:13" ht="28.8" x14ac:dyDescent="0.3">
      <c r="A115" s="506" t="s">
        <v>369</v>
      </c>
      <c r="B115" s="506" t="s">
        <v>371</v>
      </c>
      <c r="C115" s="506" t="s">
        <v>372</v>
      </c>
      <c r="D115" s="506"/>
      <c r="E115" s="3" t="str">
        <f>VLOOKUP(C115,class!A$1:B$465,2,FALSE)</f>
        <v>Metropolitan District</v>
      </c>
      <c r="F115" s="3" t="str">
        <f>IFERROR(VLOOKUP(C115,classifications!A$3:C$340,3,FALSE),VLOOKUP(C115,classifications!I$2:K$28,3,FALSE))</f>
        <v>Predominantly Urban</v>
      </c>
      <c r="G115" s="173">
        <v>0</v>
      </c>
      <c r="H115" s="173">
        <v>18848</v>
      </c>
      <c r="I115" s="173">
        <v>0</v>
      </c>
      <c r="J115" s="173">
        <v>112674</v>
      </c>
      <c r="K115" s="173">
        <v>131522</v>
      </c>
      <c r="L115" s="173"/>
      <c r="M115" s="173"/>
    </row>
    <row r="116" spans="1:13" ht="28.8" x14ac:dyDescent="0.3">
      <c r="A116" s="506" t="s">
        <v>373</v>
      </c>
      <c r="B116" s="506" t="s">
        <v>375</v>
      </c>
      <c r="C116" s="506" t="s">
        <v>376</v>
      </c>
      <c r="D116" s="506"/>
      <c r="E116" s="3" t="str">
        <f>VLOOKUP(C116,class!A$1:B$465,2,FALSE)</f>
        <v>Metropolitan District</v>
      </c>
      <c r="F116" s="3" t="str">
        <f>IFERROR(VLOOKUP(C116,classifications!A$3:C$340,3,FALSE),VLOOKUP(C116,classifications!I$2:K$28,3,FALSE))</f>
        <v>Predominantly Urban</v>
      </c>
      <c r="G116" s="173">
        <v>2</v>
      </c>
      <c r="H116" s="173">
        <v>17299</v>
      </c>
      <c r="I116" s="173">
        <v>0</v>
      </c>
      <c r="J116" s="173">
        <v>68540</v>
      </c>
      <c r="K116" s="173">
        <v>85841</v>
      </c>
      <c r="L116" s="173"/>
      <c r="M116" s="173"/>
    </row>
    <row r="117" spans="1:13" ht="28.8" x14ac:dyDescent="0.3">
      <c r="A117" s="506" t="s">
        <v>377</v>
      </c>
      <c r="B117" s="506" t="s">
        <v>379</v>
      </c>
      <c r="C117" s="506" t="s">
        <v>380</v>
      </c>
      <c r="D117" s="506"/>
      <c r="E117" s="3" t="str">
        <f>VLOOKUP(C117,class!A$1:B$465,2,FALSE)</f>
        <v>Metropolitan District</v>
      </c>
      <c r="F117" s="3" t="str">
        <f>IFERROR(VLOOKUP(C117,classifications!A$3:C$340,3,FALSE),VLOOKUP(C117,classifications!I$2:K$28,3,FALSE))</f>
        <v>Predominantly Urban</v>
      </c>
      <c r="G117" s="173">
        <v>29</v>
      </c>
      <c r="H117" s="173">
        <v>23209</v>
      </c>
      <c r="I117" s="173">
        <v>1</v>
      </c>
      <c r="J117" s="173">
        <v>129016</v>
      </c>
      <c r="K117" s="173">
        <v>152255</v>
      </c>
      <c r="L117" s="173"/>
      <c r="M117" s="173"/>
    </row>
    <row r="118" spans="1:13" x14ac:dyDescent="0.3">
      <c r="A118" s="509"/>
      <c r="B118" s="509" t="s">
        <v>381</v>
      </c>
      <c r="C118" s="509" t="s">
        <v>382</v>
      </c>
      <c r="D118" s="509"/>
      <c r="E118" s="509"/>
      <c r="F118" s="509"/>
      <c r="G118" s="510">
        <v>96681</v>
      </c>
      <c r="H118" s="510">
        <v>31686</v>
      </c>
      <c r="I118" s="510">
        <v>220</v>
      </c>
      <c r="J118" s="510">
        <v>499480</v>
      </c>
      <c r="K118" s="510">
        <v>628067</v>
      </c>
      <c r="L118" s="173"/>
      <c r="M118" s="173"/>
    </row>
    <row r="119" spans="1:13" ht="28.8" x14ac:dyDescent="0.3">
      <c r="A119" s="506" t="s">
        <v>383</v>
      </c>
      <c r="B119" s="506" t="s">
        <v>385</v>
      </c>
      <c r="C119" s="506" t="s">
        <v>386</v>
      </c>
      <c r="D119" s="506"/>
      <c r="E119" s="3" t="str">
        <f>VLOOKUP(C119,class!A$1:B$465,2,FALSE)</f>
        <v>Metropolitan District</v>
      </c>
      <c r="F119" s="3" t="str">
        <f>IFERROR(VLOOKUP(C119,classifications!A$3:C$340,3,FALSE),VLOOKUP(C119,classifications!I$2:K$28,3,FALSE))</f>
        <v>Predominantly Urban</v>
      </c>
      <c r="G119" s="173">
        <v>18129</v>
      </c>
      <c r="H119" s="173">
        <v>4085</v>
      </c>
      <c r="I119" s="173">
        <v>0</v>
      </c>
      <c r="J119" s="173">
        <v>92687</v>
      </c>
      <c r="K119" s="173">
        <v>114901</v>
      </c>
      <c r="L119" s="173"/>
      <c r="M119" s="173"/>
    </row>
    <row r="120" spans="1:13" ht="28.8" x14ac:dyDescent="0.3">
      <c r="A120" s="506" t="s">
        <v>387</v>
      </c>
      <c r="B120" s="506" t="s">
        <v>389</v>
      </c>
      <c r="C120" s="506" t="s">
        <v>390</v>
      </c>
      <c r="D120" s="506"/>
      <c r="E120" s="3" t="str">
        <f>VLOOKUP(C120,class!A$1:B$465,2,FALSE)</f>
        <v>Metropolitan District</v>
      </c>
      <c r="F120" s="3" t="str">
        <f>IFERROR(VLOOKUP(C120,classifications!A$3:C$340,3,FALSE),VLOOKUP(C120,classifications!I$2:K$28,3,FALSE))</f>
        <v>Predominantly Urban</v>
      </c>
      <c r="G120" s="173">
        <v>19970</v>
      </c>
      <c r="H120" s="173">
        <v>4674</v>
      </c>
      <c r="I120" s="173">
        <v>0</v>
      </c>
      <c r="J120" s="173">
        <v>118250</v>
      </c>
      <c r="K120" s="173">
        <v>142894</v>
      </c>
      <c r="L120" s="173"/>
      <c r="M120" s="173"/>
    </row>
    <row r="121" spans="1:13" ht="28.8" x14ac:dyDescent="0.3">
      <c r="A121" s="506" t="s">
        <v>391</v>
      </c>
      <c r="B121" s="506" t="s">
        <v>393</v>
      </c>
      <c r="C121" s="506" t="s">
        <v>394</v>
      </c>
      <c r="D121" s="506"/>
      <c r="E121" s="3" t="str">
        <f>VLOOKUP(C121,class!A$1:B$465,2,FALSE)</f>
        <v>Metropolitan District</v>
      </c>
      <c r="F121" s="3" t="str">
        <f>IFERROR(VLOOKUP(C121,classifications!A$3:C$340,3,FALSE),VLOOKUP(C121,classifications!I$2:K$28,3,FALSE))</f>
        <v>Predominantly Urban</v>
      </c>
      <c r="G121" s="173">
        <v>20112</v>
      </c>
      <c r="H121" s="173">
        <v>4992</v>
      </c>
      <c r="I121" s="173">
        <v>151</v>
      </c>
      <c r="J121" s="173">
        <v>95948</v>
      </c>
      <c r="K121" s="173">
        <v>121203</v>
      </c>
      <c r="L121" s="173"/>
      <c r="M121" s="173"/>
    </row>
    <row r="122" spans="1:13" ht="28.8" x14ac:dyDescent="0.3">
      <c r="A122" s="506" t="s">
        <v>395</v>
      </c>
      <c r="B122" s="506" t="s">
        <v>397</v>
      </c>
      <c r="C122" s="506" t="s">
        <v>398</v>
      </c>
      <c r="D122" s="506"/>
      <c r="E122" s="3" t="str">
        <f>VLOOKUP(C122,class!A$1:B$465,2,FALSE)</f>
        <v>Metropolitan District</v>
      </c>
      <c r="F122" s="3" t="str">
        <f>IFERROR(VLOOKUP(C122,classifications!A$3:C$340,3,FALSE),VLOOKUP(C122,classifications!I$2:K$28,3,FALSE))</f>
        <v>Predominantly Urban</v>
      </c>
      <c r="G122" s="173">
        <v>38470</v>
      </c>
      <c r="H122" s="173">
        <v>17935</v>
      </c>
      <c r="I122" s="173">
        <v>69</v>
      </c>
      <c r="J122" s="173">
        <v>192595</v>
      </c>
      <c r="K122" s="173">
        <v>249069</v>
      </c>
      <c r="L122" s="173"/>
      <c r="M122" s="173"/>
    </row>
    <row r="123" spans="1:13" x14ac:dyDescent="0.3">
      <c r="A123" s="509"/>
      <c r="B123" s="509" t="s">
        <v>399</v>
      </c>
      <c r="C123" s="509" t="s">
        <v>400</v>
      </c>
      <c r="D123" s="509"/>
      <c r="E123" s="509"/>
      <c r="F123" s="509"/>
      <c r="G123" s="510">
        <v>73711</v>
      </c>
      <c r="H123" s="510">
        <v>62543</v>
      </c>
      <c r="I123" s="510">
        <v>1000</v>
      </c>
      <c r="J123" s="510">
        <v>395893</v>
      </c>
      <c r="K123" s="510">
        <v>533147</v>
      </c>
      <c r="L123" s="173"/>
      <c r="M123" s="173"/>
    </row>
    <row r="124" spans="1:13" ht="28.8" x14ac:dyDescent="0.3">
      <c r="A124" s="506" t="s">
        <v>401</v>
      </c>
      <c r="B124" s="506" t="s">
        <v>403</v>
      </c>
      <c r="C124" s="506" t="s">
        <v>404</v>
      </c>
      <c r="D124" s="506"/>
      <c r="E124" s="3" t="str">
        <f>VLOOKUP(C124,class!A$1:B$465,2,FALSE)</f>
        <v>Metropolitan District</v>
      </c>
      <c r="F124" s="3" t="str">
        <f>IFERROR(VLOOKUP(C124,classifications!A$3:C$340,3,FALSE),VLOOKUP(C124,classifications!I$2:K$28,3,FALSE))</f>
        <v>Predominantly Urban</v>
      </c>
      <c r="G124" s="173">
        <v>18676</v>
      </c>
      <c r="H124" s="173">
        <v>5592</v>
      </c>
      <c r="I124" s="173">
        <v>0</v>
      </c>
      <c r="J124" s="173">
        <v>70640</v>
      </c>
      <c r="K124" s="173">
        <v>94908</v>
      </c>
      <c r="L124" s="173"/>
      <c r="M124" s="173"/>
    </row>
    <row r="125" spans="1:13" ht="43.2" x14ac:dyDescent="0.3">
      <c r="A125" s="506" t="s">
        <v>405</v>
      </c>
      <c r="B125" s="506" t="s">
        <v>407</v>
      </c>
      <c r="C125" s="506" t="s">
        <v>408</v>
      </c>
      <c r="D125" s="506"/>
      <c r="E125" s="3" t="str">
        <f>VLOOKUP(C125,class!A$1:B$465,2,FALSE)</f>
        <v>Metropolitan District</v>
      </c>
      <c r="F125" s="3" t="str">
        <f>IFERROR(VLOOKUP(C125,classifications!A$3:C$340,3,FALSE),VLOOKUP(C125,classifications!I$2:K$28,3,FALSE))</f>
        <v>Predominantly Urban</v>
      </c>
      <c r="G125" s="173">
        <v>24669</v>
      </c>
      <c r="H125" s="173">
        <v>10650</v>
      </c>
      <c r="I125" s="173">
        <v>1000</v>
      </c>
      <c r="J125" s="173">
        <v>95839</v>
      </c>
      <c r="K125" s="173">
        <v>132158</v>
      </c>
      <c r="L125" s="173"/>
      <c r="M125" s="173"/>
    </row>
    <row r="126" spans="1:13" ht="28.8" x14ac:dyDescent="0.3">
      <c r="A126" s="506" t="s">
        <v>409</v>
      </c>
      <c r="B126" s="506" t="s">
        <v>411</v>
      </c>
      <c r="C126" s="506" t="s">
        <v>412</v>
      </c>
      <c r="D126" s="506"/>
      <c r="E126" s="3" t="str">
        <f>VLOOKUP(C126,class!A$1:B$465,2,FALSE)</f>
        <v>Metropolitan District</v>
      </c>
      <c r="F126" s="3" t="str">
        <f>IFERROR(VLOOKUP(C126,classifications!A$3:C$340,3,FALSE),VLOOKUP(C126,classifications!I$2:K$28,3,FALSE))</f>
        <v>Predominantly Urban</v>
      </c>
      <c r="G126" s="173">
        <v>14191</v>
      </c>
      <c r="H126" s="173">
        <v>6431</v>
      </c>
      <c r="I126" s="173">
        <v>0</v>
      </c>
      <c r="J126" s="173">
        <v>80570</v>
      </c>
      <c r="K126" s="173">
        <v>101192</v>
      </c>
      <c r="L126" s="173"/>
      <c r="M126" s="173"/>
    </row>
    <row r="127" spans="1:13" ht="28.8" x14ac:dyDescent="0.3">
      <c r="A127" s="506" t="s">
        <v>413</v>
      </c>
      <c r="B127" s="506" t="s">
        <v>415</v>
      </c>
      <c r="C127" s="506" t="s">
        <v>416</v>
      </c>
      <c r="D127" s="506"/>
      <c r="E127" s="3" t="str">
        <f>VLOOKUP(C127,class!A$1:B$465,2,FALSE)</f>
        <v>Metropolitan District</v>
      </c>
      <c r="F127" s="3" t="str">
        <f>IFERROR(VLOOKUP(C127,classifications!A$3:C$340,3,FALSE),VLOOKUP(C127,classifications!I$2:K$28,3,FALSE))</f>
        <v>Predominantly Urban</v>
      </c>
      <c r="G127" s="173">
        <v>16056</v>
      </c>
      <c r="H127" s="173">
        <v>5263</v>
      </c>
      <c r="I127" s="173">
        <v>0</v>
      </c>
      <c r="J127" s="173">
        <v>51244</v>
      </c>
      <c r="K127" s="173">
        <v>72563</v>
      </c>
      <c r="L127" s="173"/>
      <c r="M127" s="173"/>
    </row>
    <row r="128" spans="1:13" ht="28.8" x14ac:dyDescent="0.3">
      <c r="A128" s="506" t="s">
        <v>417</v>
      </c>
      <c r="B128" s="506" t="s">
        <v>419</v>
      </c>
      <c r="C128" s="506" t="s">
        <v>420</v>
      </c>
      <c r="D128" s="506"/>
      <c r="E128" s="3" t="str">
        <f>VLOOKUP(C128,class!A$1:B$465,2,FALSE)</f>
        <v>Metropolitan District</v>
      </c>
      <c r="F128" s="3" t="str">
        <f>IFERROR(VLOOKUP(C128,classifications!A$3:C$340,3,FALSE),VLOOKUP(C128,classifications!I$2:K$28,3,FALSE))</f>
        <v>Predominantly Urban</v>
      </c>
      <c r="G128" s="173">
        <v>119</v>
      </c>
      <c r="H128" s="173">
        <v>34607</v>
      </c>
      <c r="I128" s="173">
        <v>0</v>
      </c>
      <c r="J128" s="173">
        <v>97600</v>
      </c>
      <c r="K128" s="173">
        <v>132326</v>
      </c>
      <c r="L128" s="173"/>
      <c r="M128" s="173"/>
    </row>
    <row r="129" spans="1:13" x14ac:dyDescent="0.3">
      <c r="A129" s="509"/>
      <c r="B129" s="509" t="s">
        <v>421</v>
      </c>
      <c r="C129" s="509" t="s">
        <v>422</v>
      </c>
      <c r="D129" s="509"/>
      <c r="E129" s="509"/>
      <c r="F129" s="509"/>
      <c r="G129" s="510">
        <v>139283</v>
      </c>
      <c r="H129" s="510">
        <v>121198</v>
      </c>
      <c r="I129" s="510">
        <v>115</v>
      </c>
      <c r="J129" s="510">
        <v>943438</v>
      </c>
      <c r="K129" s="510">
        <v>1204034</v>
      </c>
      <c r="L129" s="173"/>
      <c r="M129" s="173"/>
    </row>
    <row r="130" spans="1:13" x14ac:dyDescent="0.3">
      <c r="A130" t="s">
        <v>423</v>
      </c>
      <c r="B130" t="s">
        <v>425</v>
      </c>
      <c r="C130" t="s">
        <v>426</v>
      </c>
      <c r="E130" s="3" t="str">
        <f>VLOOKUP(C130,class!A$1:B$465,2,FALSE)</f>
        <v>Metropolitan District</v>
      </c>
      <c r="F130" s="3" t="str">
        <f>IFERROR(VLOOKUP(C130,classifications!A$3:C$340,3,FALSE),VLOOKUP(C130,classifications!I$2:K$28,3,FALSE))</f>
        <v>Predominantly Urban</v>
      </c>
      <c r="G130" s="173">
        <v>58372</v>
      </c>
      <c r="H130" s="173">
        <v>44948</v>
      </c>
      <c r="I130" s="173">
        <v>0</v>
      </c>
      <c r="J130" s="173">
        <v>349210</v>
      </c>
      <c r="K130" s="173">
        <v>452530</v>
      </c>
      <c r="L130" s="173"/>
      <c r="M130" s="173"/>
    </row>
    <row r="131" spans="1:13" x14ac:dyDescent="0.3">
      <c r="A131" t="s">
        <v>427</v>
      </c>
      <c r="B131" t="s">
        <v>429</v>
      </c>
      <c r="C131" t="s">
        <v>430</v>
      </c>
      <c r="E131" s="3" t="str">
        <f>VLOOKUP(C131,class!A$1:B$465,2,FALSE)</f>
        <v>Metropolitan District</v>
      </c>
      <c r="F131" s="3" t="str">
        <f>IFERROR(VLOOKUP(C131,classifications!A$3:C$340,3,FALSE),VLOOKUP(C131,classifications!I$2:K$28,3,FALSE))</f>
        <v>Predominantly Urban</v>
      </c>
      <c r="G131" s="173">
        <v>153</v>
      </c>
      <c r="H131" s="173">
        <v>24974</v>
      </c>
      <c r="I131" s="173">
        <v>21</v>
      </c>
      <c r="J131" s="173">
        <v>121557</v>
      </c>
      <c r="K131" s="173">
        <v>146705</v>
      </c>
      <c r="L131" s="173"/>
      <c r="M131" s="173"/>
    </row>
    <row r="132" spans="1:13" x14ac:dyDescent="0.3">
      <c r="A132" t="s">
        <v>431</v>
      </c>
      <c r="B132" t="s">
        <v>433</v>
      </c>
      <c r="C132" t="s">
        <v>434</v>
      </c>
      <c r="E132" s="3" t="str">
        <f>VLOOKUP(C132,class!A$1:B$465,2,FALSE)</f>
        <v>Metropolitan District</v>
      </c>
      <c r="F132" s="3" t="str">
        <f>IFERROR(VLOOKUP(C132,classifications!A$3:C$340,3,FALSE),VLOOKUP(C132,classifications!I$2:K$28,3,FALSE))</f>
        <v>Predominantly Urban</v>
      </c>
      <c r="G132" s="173">
        <v>21113</v>
      </c>
      <c r="H132" s="173">
        <v>5302</v>
      </c>
      <c r="I132" s="173">
        <v>8</v>
      </c>
      <c r="J132" s="173">
        <v>114384</v>
      </c>
      <c r="K132" s="173">
        <v>140807</v>
      </c>
      <c r="L132" s="173"/>
      <c r="M132" s="173"/>
    </row>
    <row r="133" spans="1:13" x14ac:dyDescent="0.3">
      <c r="A133" t="s">
        <v>435</v>
      </c>
      <c r="B133" t="s">
        <v>437</v>
      </c>
      <c r="C133" t="s">
        <v>438</v>
      </c>
      <c r="E133" s="3" t="str">
        <f>VLOOKUP(C133,class!A$1:B$465,2,FALSE)</f>
        <v>Metropolitan District</v>
      </c>
      <c r="F133" s="3" t="str">
        <f>IFERROR(VLOOKUP(C133,classifications!A$3:C$340,3,FALSE),VLOOKUP(C133,classifications!I$2:K$28,3,FALSE))</f>
        <v>Predominantly Urban</v>
      </c>
      <c r="G133" s="173">
        <v>28139</v>
      </c>
      <c r="H133" s="173">
        <v>7575</v>
      </c>
      <c r="I133" s="173">
        <v>0</v>
      </c>
      <c r="J133" s="173">
        <v>100045</v>
      </c>
      <c r="K133" s="173">
        <v>135759</v>
      </c>
      <c r="L133" s="173"/>
      <c r="M133" s="173"/>
    </row>
    <row r="134" spans="1:13" x14ac:dyDescent="0.3">
      <c r="A134" t="s">
        <v>439</v>
      </c>
      <c r="B134" t="s">
        <v>441</v>
      </c>
      <c r="C134" t="s">
        <v>442</v>
      </c>
      <c r="E134" s="3" t="str">
        <f>VLOOKUP(C134,class!A$1:B$465,2,FALSE)</f>
        <v>Metropolitan District</v>
      </c>
      <c r="F134" s="3" t="str">
        <f>IFERROR(VLOOKUP(C134,classifications!A$3:C$340,3,FALSE),VLOOKUP(C134,classifications!I$2:K$28,3,FALSE))</f>
        <v>Predominantly Urban</v>
      </c>
      <c r="G134" s="173">
        <v>10047</v>
      </c>
      <c r="H134" s="173">
        <v>3545</v>
      </c>
      <c r="I134" s="173">
        <v>48</v>
      </c>
      <c r="J134" s="173">
        <v>81958</v>
      </c>
      <c r="K134" s="173">
        <v>95598</v>
      </c>
      <c r="L134" s="173"/>
      <c r="M134" s="173"/>
    </row>
    <row r="135" spans="1:13" x14ac:dyDescent="0.3">
      <c r="A135" t="s">
        <v>443</v>
      </c>
      <c r="B135" t="s">
        <v>445</v>
      </c>
      <c r="C135" t="s">
        <v>446</v>
      </c>
      <c r="E135" s="3" t="str">
        <f>VLOOKUP(C135,class!A$1:B$465,2,FALSE)</f>
        <v>Metropolitan District</v>
      </c>
      <c r="F135" s="3" t="str">
        <f>IFERROR(VLOOKUP(C135,classifications!A$3:C$340,3,FALSE),VLOOKUP(C135,classifications!I$2:K$28,3,FALSE))</f>
        <v>Predominantly Urban</v>
      </c>
      <c r="G135" s="173">
        <v>0</v>
      </c>
      <c r="H135" s="173">
        <v>27836</v>
      </c>
      <c r="I135" s="173">
        <v>38</v>
      </c>
      <c r="J135" s="173">
        <v>90319</v>
      </c>
      <c r="K135" s="173">
        <v>118193</v>
      </c>
      <c r="L135" s="173"/>
      <c r="M135" s="173"/>
    </row>
    <row r="136" spans="1:13" x14ac:dyDescent="0.3">
      <c r="A136" t="s">
        <v>447</v>
      </c>
      <c r="B136" t="s">
        <v>449</v>
      </c>
      <c r="C136" t="s">
        <v>450</v>
      </c>
      <c r="E136" s="3" t="str">
        <f>VLOOKUP(C136,class!A$1:B$465,2,FALSE)</f>
        <v>Metropolitan District</v>
      </c>
      <c r="F136" s="3" t="str">
        <f>IFERROR(VLOOKUP(C136,classifications!A$3:C$340,3,FALSE),VLOOKUP(C136,classifications!I$2:K$28,3,FALSE))</f>
        <v>Predominantly Urban</v>
      </c>
      <c r="G136" s="173">
        <v>21459</v>
      </c>
      <c r="H136" s="173">
        <v>7018</v>
      </c>
      <c r="I136" s="173">
        <v>0</v>
      </c>
      <c r="J136" s="173">
        <v>85965</v>
      </c>
      <c r="K136" s="173">
        <v>114442</v>
      </c>
      <c r="L136" s="173"/>
      <c r="M136" s="173"/>
    </row>
    <row r="137" spans="1:13" x14ac:dyDescent="0.3">
      <c r="A137" s="509"/>
      <c r="B137" s="509" t="s">
        <v>451</v>
      </c>
      <c r="C137" s="509" t="s">
        <v>452</v>
      </c>
      <c r="D137" s="509"/>
      <c r="E137" s="509"/>
      <c r="F137" s="509"/>
      <c r="G137" s="510">
        <v>75674</v>
      </c>
      <c r="H137" s="510">
        <v>104865</v>
      </c>
      <c r="I137" s="510">
        <v>16</v>
      </c>
      <c r="J137" s="510">
        <v>855685</v>
      </c>
      <c r="K137" s="510">
        <v>1036240</v>
      </c>
      <c r="L137" s="173"/>
      <c r="M137" s="173"/>
    </row>
    <row r="138" spans="1:13" ht="28.8" x14ac:dyDescent="0.3">
      <c r="A138" s="506" t="s">
        <v>453</v>
      </c>
      <c r="B138" s="506" t="s">
        <v>455</v>
      </c>
      <c r="C138" s="506" t="s">
        <v>456</v>
      </c>
      <c r="D138" s="506"/>
      <c r="E138" s="3" t="str">
        <f>VLOOKUP(C138,class!A$1:B$465,2,FALSE)</f>
        <v>Metropolitan District</v>
      </c>
      <c r="F138" s="3" t="str">
        <f>IFERROR(VLOOKUP(C138,classifications!A$3:C$340,3,FALSE),VLOOKUP(C138,classifications!I$2:K$28,3,FALSE))</f>
        <v>Predominantly Urban</v>
      </c>
      <c r="G138" s="173">
        <v>402</v>
      </c>
      <c r="H138" s="173">
        <v>31404</v>
      </c>
      <c r="I138" s="173">
        <v>0</v>
      </c>
      <c r="J138" s="173">
        <v>190324</v>
      </c>
      <c r="K138" s="173">
        <v>222130</v>
      </c>
      <c r="L138" s="173"/>
      <c r="M138" s="173"/>
    </row>
    <row r="139" spans="1:13" ht="28.8" x14ac:dyDescent="0.3">
      <c r="A139" s="506" t="s">
        <v>457</v>
      </c>
      <c r="B139" s="506" t="s">
        <v>459</v>
      </c>
      <c r="C139" s="506" t="s">
        <v>460</v>
      </c>
      <c r="D139" s="506"/>
      <c r="E139" s="3" t="str">
        <f>VLOOKUP(C139,class!A$1:B$465,2,FALSE)</f>
        <v>Metropolitan District</v>
      </c>
      <c r="F139" s="3" t="str">
        <f>IFERROR(VLOOKUP(C139,classifications!A$3:C$340,3,FALSE),VLOOKUP(C139,classifications!I$2:K$28,3,FALSE))</f>
        <v>Predominantly Urban</v>
      </c>
      <c r="G139" s="173">
        <v>0</v>
      </c>
      <c r="H139" s="173">
        <v>13991</v>
      </c>
      <c r="I139" s="173">
        <v>0</v>
      </c>
      <c r="J139" s="173">
        <v>83033</v>
      </c>
      <c r="K139" s="173">
        <v>97024</v>
      </c>
      <c r="L139" s="173"/>
      <c r="M139" s="173"/>
    </row>
    <row r="140" spans="1:13" ht="28.8" x14ac:dyDescent="0.3">
      <c r="A140" s="506" t="s">
        <v>461</v>
      </c>
      <c r="B140" s="506" t="s">
        <v>463</v>
      </c>
      <c r="C140" s="506" t="s">
        <v>464</v>
      </c>
      <c r="D140" s="506"/>
      <c r="E140" s="3" t="str">
        <f>VLOOKUP(C140,class!A$1:B$465,2,FALSE)</f>
        <v>Metropolitan District</v>
      </c>
      <c r="F140" s="3" t="str">
        <f>IFERROR(VLOOKUP(C140,classifications!A$3:C$340,3,FALSE),VLOOKUP(C140,classifications!I$2:K$28,3,FALSE))</f>
        <v>Predominantly Urban</v>
      </c>
      <c r="G140" s="173">
        <v>21817</v>
      </c>
      <c r="H140" s="173">
        <v>6041</v>
      </c>
      <c r="I140" s="173">
        <v>0</v>
      </c>
      <c r="J140" s="173">
        <v>161939</v>
      </c>
      <c r="K140" s="173">
        <v>189797</v>
      </c>
      <c r="L140" s="173"/>
      <c r="M140" s="173"/>
    </row>
    <row r="141" spans="1:13" ht="28.8" x14ac:dyDescent="0.3">
      <c r="A141" s="506" t="s">
        <v>465</v>
      </c>
      <c r="B141" s="506" t="s">
        <v>467</v>
      </c>
      <c r="C141" s="506" t="s">
        <v>468</v>
      </c>
      <c r="D141" s="506"/>
      <c r="E141" s="3" t="str">
        <f>VLOOKUP(C141,class!A$1:B$465,2,FALSE)</f>
        <v>Metropolitan District</v>
      </c>
      <c r="F141" s="3" t="str">
        <f>IFERROR(VLOOKUP(C141,classifications!A$3:C$340,3,FALSE),VLOOKUP(C141,classifications!I$2:K$28,3,FALSE))</f>
        <v>Predominantly Urban</v>
      </c>
      <c r="G141" s="173">
        <v>53402</v>
      </c>
      <c r="H141" s="173">
        <v>18293</v>
      </c>
      <c r="I141" s="173">
        <v>0</v>
      </c>
      <c r="J141" s="173">
        <v>291700</v>
      </c>
      <c r="K141" s="173">
        <v>363395</v>
      </c>
      <c r="L141" s="173"/>
      <c r="M141" s="173"/>
    </row>
    <row r="142" spans="1:13" ht="28.8" x14ac:dyDescent="0.3">
      <c r="A142" s="506" t="s">
        <v>469</v>
      </c>
      <c r="B142" s="506" t="s">
        <v>471</v>
      </c>
      <c r="C142" s="506" t="s">
        <v>472</v>
      </c>
      <c r="D142" s="506"/>
      <c r="E142" s="3" t="str">
        <f>VLOOKUP(C142,class!A$1:B$465,2,FALSE)</f>
        <v>Metropolitan District</v>
      </c>
      <c r="F142" s="3" t="str">
        <f>IFERROR(VLOOKUP(C142,classifications!A$3:C$340,3,FALSE),VLOOKUP(C142,classifications!I$2:K$28,3,FALSE))</f>
        <v>Predominantly Urban</v>
      </c>
      <c r="G142" s="173">
        <v>53</v>
      </c>
      <c r="H142" s="173">
        <v>35136</v>
      </c>
      <c r="I142" s="173">
        <v>16</v>
      </c>
      <c r="J142" s="173">
        <v>128689</v>
      </c>
      <c r="K142" s="173">
        <v>163894</v>
      </c>
      <c r="L142" s="173"/>
      <c r="M142" s="173"/>
    </row>
    <row r="143" spans="1:13" x14ac:dyDescent="0.3">
      <c r="A143" s="502"/>
      <c r="B143" s="502"/>
      <c r="C143" s="503" t="s">
        <v>1360</v>
      </c>
      <c r="D143" s="503"/>
      <c r="E143" s="503"/>
      <c r="F143" s="503"/>
      <c r="G143" s="504">
        <v>410882</v>
      </c>
      <c r="H143" s="504">
        <v>878529</v>
      </c>
      <c r="I143" s="504">
        <v>16695</v>
      </c>
      <c r="J143" s="504">
        <v>8314330</v>
      </c>
      <c r="K143" s="504">
        <v>9620436</v>
      </c>
      <c r="L143" s="173"/>
      <c r="M143" s="173"/>
    </row>
    <row r="144" spans="1:13" x14ac:dyDescent="0.3">
      <c r="A144" s="509"/>
      <c r="B144" s="509" t="s">
        <v>492</v>
      </c>
      <c r="C144" s="509" t="s">
        <v>493</v>
      </c>
      <c r="D144" s="509"/>
      <c r="E144" s="3" t="str">
        <f>VLOOKUP(C144,class!A$1:B$465,2,FALSE)</f>
        <v>Shire County</v>
      </c>
      <c r="F144" s="3" t="str">
        <f>IFERROR(VLOOKUP(C144,classifications!A$3:C$340,3,FALSE),VLOOKUP(C144,classifications!I$2:K$28,3,FALSE))</f>
        <v>Predominantly Rural</v>
      </c>
      <c r="G144" s="510">
        <v>13208</v>
      </c>
      <c r="H144" s="510">
        <v>32048</v>
      </c>
      <c r="I144" s="510">
        <v>472</v>
      </c>
      <c r="J144" s="510">
        <v>254025</v>
      </c>
      <c r="K144" s="510">
        <v>299753</v>
      </c>
      <c r="L144" s="173"/>
      <c r="M144" s="173"/>
    </row>
    <row r="145" spans="1:13" ht="28.8" x14ac:dyDescent="0.3">
      <c r="A145" s="506" t="s">
        <v>494</v>
      </c>
      <c r="B145" s="506" t="s">
        <v>496</v>
      </c>
      <c r="C145" s="506" t="s">
        <v>497</v>
      </c>
      <c r="D145" s="506"/>
      <c r="E145" s="3" t="str">
        <f>VLOOKUP(C145,class!A$1:B$465,2,FALSE)</f>
        <v>Shire District</v>
      </c>
      <c r="F145" s="3" t="str">
        <f>IFERROR(VLOOKUP(C145,classifications!A$3:C$340,3,FALSE),VLOOKUP(C145,classifications!I$2:K$28,3,FALSE))</f>
        <v>Predominantly Urban</v>
      </c>
      <c r="G145" s="173">
        <v>7353</v>
      </c>
      <c r="H145" s="173">
        <v>5430</v>
      </c>
      <c r="I145" s="173">
        <v>148</v>
      </c>
      <c r="J145" s="173">
        <v>44932</v>
      </c>
      <c r="K145" s="173">
        <v>57863</v>
      </c>
      <c r="L145" s="173"/>
      <c r="M145" s="173"/>
    </row>
    <row r="146" spans="1:13" ht="43.2" x14ac:dyDescent="0.3">
      <c r="A146" s="506" t="s">
        <v>498</v>
      </c>
      <c r="B146" s="506" t="s">
        <v>500</v>
      </c>
      <c r="C146" s="506" t="s">
        <v>501</v>
      </c>
      <c r="D146" s="506"/>
      <c r="E146" s="3" t="str">
        <f>VLOOKUP(C146,class!A$1:B$465,2,FALSE)</f>
        <v>Shire District</v>
      </c>
      <c r="F146" s="3" t="str">
        <f>IFERROR(VLOOKUP(C146,classifications!A$3:C$340,3,FALSE),VLOOKUP(C146,classifications!I$2:K$28,3,FALSE))</f>
        <v>Predominantly Rural</v>
      </c>
      <c r="G146" s="173">
        <v>0</v>
      </c>
      <c r="H146" s="173">
        <v>5551</v>
      </c>
      <c r="I146" s="173">
        <v>126</v>
      </c>
      <c r="J146" s="173">
        <v>34587</v>
      </c>
      <c r="K146" s="173">
        <v>40264</v>
      </c>
      <c r="L146" s="173"/>
      <c r="M146" s="173"/>
    </row>
    <row r="147" spans="1:13" ht="28.8" x14ac:dyDescent="0.3">
      <c r="A147" s="506" t="s">
        <v>502</v>
      </c>
      <c r="B147" s="506" t="s">
        <v>504</v>
      </c>
      <c r="C147" s="506" t="s">
        <v>505</v>
      </c>
      <c r="D147" s="506"/>
      <c r="E147" s="3" t="str">
        <f>VLOOKUP(C147,class!A$1:B$465,2,FALSE)</f>
        <v>Shire District</v>
      </c>
      <c r="F147" s="3" t="str">
        <f>IFERROR(VLOOKUP(C147,classifications!A$3:C$340,3,FALSE),VLOOKUP(C147,classifications!I$2:K$28,3,FALSE))</f>
        <v>Predominantly Rural</v>
      </c>
      <c r="G147" s="173">
        <v>24</v>
      </c>
      <c r="H147" s="173">
        <v>5855</v>
      </c>
      <c r="I147" s="173">
        <v>0</v>
      </c>
      <c r="J147" s="173">
        <v>41406</v>
      </c>
      <c r="K147" s="173">
        <v>47285</v>
      </c>
      <c r="L147" s="173"/>
      <c r="M147" s="173"/>
    </row>
    <row r="148" spans="1:13" ht="28.8" x14ac:dyDescent="0.3">
      <c r="A148" s="506" t="s">
        <v>506</v>
      </c>
      <c r="B148" s="506" t="s">
        <v>508</v>
      </c>
      <c r="C148" s="506" t="s">
        <v>509</v>
      </c>
      <c r="D148" s="506"/>
      <c r="E148" s="3" t="str">
        <f>VLOOKUP(C148,class!A$1:B$465,2,FALSE)</f>
        <v>Shire District</v>
      </c>
      <c r="F148" s="3" t="str">
        <f>IFERROR(VLOOKUP(C148,classifications!A$3:C$340,3,FALSE),VLOOKUP(C148,classifications!I$2:K$28,3,FALSE))</f>
        <v>Predominantly Rural</v>
      </c>
      <c r="G148" s="173">
        <v>17</v>
      </c>
      <c r="H148" s="173">
        <v>10667</v>
      </c>
      <c r="I148" s="173">
        <v>198</v>
      </c>
      <c r="J148" s="173">
        <v>71273</v>
      </c>
      <c r="K148" s="173">
        <v>82155</v>
      </c>
      <c r="L148" s="173"/>
      <c r="M148" s="173"/>
    </row>
    <row r="149" spans="1:13" ht="43.2" x14ac:dyDescent="0.3">
      <c r="A149" s="506" t="s">
        <v>510</v>
      </c>
      <c r="B149" s="506" t="s">
        <v>512</v>
      </c>
      <c r="C149" s="506" t="s">
        <v>513</v>
      </c>
      <c r="D149" s="506"/>
      <c r="E149" s="3" t="str">
        <f>VLOOKUP(C149,class!A$1:B$465,2,FALSE)</f>
        <v>Shire District</v>
      </c>
      <c r="F149" s="3" t="str">
        <f>IFERROR(VLOOKUP(C149,classifications!A$3:C$340,3,FALSE),VLOOKUP(C149,classifications!I$2:K$28,3,FALSE))</f>
        <v>Predominantly Rural</v>
      </c>
      <c r="G149" s="173">
        <v>5814</v>
      </c>
      <c r="H149" s="173">
        <v>4545</v>
      </c>
      <c r="I149" s="173">
        <v>0</v>
      </c>
      <c r="J149" s="173">
        <v>61827</v>
      </c>
      <c r="K149" s="173">
        <v>72186</v>
      </c>
      <c r="L149" s="173"/>
      <c r="M149" s="173"/>
    </row>
    <row r="150" spans="1:13" x14ac:dyDescent="0.3">
      <c r="A150" s="509"/>
      <c r="B150" s="509" t="s">
        <v>514</v>
      </c>
      <c r="C150" s="509" t="s">
        <v>515</v>
      </c>
      <c r="D150" s="509"/>
      <c r="E150" s="509"/>
      <c r="F150" s="509"/>
      <c r="G150" s="510">
        <v>2600</v>
      </c>
      <c r="H150" s="510">
        <v>31074</v>
      </c>
      <c r="I150" s="510">
        <v>50</v>
      </c>
      <c r="J150" s="510">
        <v>224695</v>
      </c>
      <c r="K150" s="510">
        <v>258419</v>
      </c>
      <c r="L150" s="173"/>
      <c r="M150" s="173"/>
    </row>
    <row r="151" spans="1:13" ht="28.8" x14ac:dyDescent="0.3">
      <c r="A151" s="506" t="s">
        <v>516</v>
      </c>
      <c r="B151" s="506" t="s">
        <v>518</v>
      </c>
      <c r="C151" s="506" t="s">
        <v>519</v>
      </c>
      <c r="D151" s="506"/>
      <c r="E151" s="3" t="str">
        <f>VLOOKUP(C151,class!A$1:B$465,2,FALSE)</f>
        <v>Shire District</v>
      </c>
      <c r="F151" s="3" t="str">
        <f>IFERROR(VLOOKUP(C151,classifications!A$3:C$340,3,FALSE),VLOOKUP(C151,classifications!I$2:K$28,3,FALSE))</f>
        <v>Predominantly Rural</v>
      </c>
      <c r="G151" s="173">
        <v>2</v>
      </c>
      <c r="H151" s="173">
        <v>8907</v>
      </c>
      <c r="I151" s="173">
        <v>8</v>
      </c>
      <c r="J151" s="173">
        <v>39997</v>
      </c>
      <c r="K151" s="173">
        <v>48914</v>
      </c>
      <c r="L151" s="173"/>
      <c r="M151" s="173"/>
    </row>
    <row r="152" spans="1:13" ht="43.2" x14ac:dyDescent="0.3">
      <c r="A152" s="506" t="s">
        <v>520</v>
      </c>
      <c r="B152" s="506" t="s">
        <v>522</v>
      </c>
      <c r="C152" s="506" t="s">
        <v>523</v>
      </c>
      <c r="D152" s="506"/>
      <c r="E152" s="3" t="str">
        <f>VLOOKUP(C152,class!A$1:B$465,2,FALSE)</f>
        <v>Shire District</v>
      </c>
      <c r="F152" s="3" t="str">
        <f>IFERROR(VLOOKUP(C152,classifications!A$3:C$340,3,FALSE),VLOOKUP(C152,classifications!I$2:K$28,3,FALSE))</f>
        <v>Urban with Significant Rural</v>
      </c>
      <c r="G152" s="173">
        <v>2512</v>
      </c>
      <c r="H152" s="173">
        <v>897</v>
      </c>
      <c r="I152" s="173">
        <v>0</v>
      </c>
      <c r="J152" s="173">
        <v>31047</v>
      </c>
      <c r="K152" s="173">
        <v>34456</v>
      </c>
      <c r="L152" s="173"/>
      <c r="M152" s="173"/>
    </row>
    <row r="153" spans="1:13" ht="28.8" x14ac:dyDescent="0.3">
      <c r="A153" s="506" t="s">
        <v>524</v>
      </c>
      <c r="B153" s="506" t="s">
        <v>526</v>
      </c>
      <c r="C153" s="506" t="s">
        <v>527</v>
      </c>
      <c r="D153" s="506"/>
      <c r="E153" s="3" t="str">
        <f>VLOOKUP(C153,class!A$1:B$465,2,FALSE)</f>
        <v>Shire District</v>
      </c>
      <c r="F153" s="3" t="str">
        <f>IFERROR(VLOOKUP(C153,classifications!A$3:C$340,3,FALSE),VLOOKUP(C153,classifications!I$2:K$28,3,FALSE))</f>
        <v>Urban with Significant Rural</v>
      </c>
      <c r="G153" s="173">
        <v>18</v>
      </c>
      <c r="H153" s="173">
        <v>7856</v>
      </c>
      <c r="I153" s="173">
        <v>32</v>
      </c>
      <c r="J153" s="173">
        <v>46819</v>
      </c>
      <c r="K153" s="173">
        <v>54725</v>
      </c>
      <c r="L153" s="173"/>
      <c r="M153" s="173"/>
    </row>
    <row r="154" spans="1:13" ht="28.8" x14ac:dyDescent="0.3">
      <c r="A154" s="506" t="s">
        <v>528</v>
      </c>
      <c r="B154" s="506" t="s">
        <v>530</v>
      </c>
      <c r="C154" s="506" t="s">
        <v>531</v>
      </c>
      <c r="D154" s="506"/>
      <c r="E154" s="3" t="str">
        <f>VLOOKUP(C154,class!A$1:B$465,2,FALSE)</f>
        <v>Shire District</v>
      </c>
      <c r="F154" s="3" t="str">
        <f>IFERROR(VLOOKUP(C154,classifications!A$3:C$340,3,FALSE),VLOOKUP(C154,classifications!I$2:K$28,3,FALSE))</f>
        <v>Predominantly Rural</v>
      </c>
      <c r="G154" s="173">
        <v>1</v>
      </c>
      <c r="H154" s="173">
        <v>5918</v>
      </c>
      <c r="I154" s="173">
        <v>0</v>
      </c>
      <c r="J154" s="173">
        <v>28522</v>
      </c>
      <c r="K154" s="173">
        <v>34441</v>
      </c>
      <c r="L154" s="173"/>
      <c r="M154" s="173"/>
    </row>
    <row r="155" spans="1:13" ht="28.8" x14ac:dyDescent="0.3">
      <c r="A155" s="506" t="s">
        <v>532</v>
      </c>
      <c r="B155" s="506" t="s">
        <v>534</v>
      </c>
      <c r="C155" s="506" t="s">
        <v>535</v>
      </c>
      <c r="D155" s="506"/>
      <c r="E155" s="3" t="str">
        <f>VLOOKUP(C155,class!A$1:B$465,2,FALSE)</f>
        <v>Shire District</v>
      </c>
      <c r="F155" s="3" t="str">
        <f>IFERROR(VLOOKUP(C155,classifications!A$3:C$340,3,FALSE),VLOOKUP(C155,classifications!I$2:K$28,3,FALSE))</f>
        <v>Predominantly Rural</v>
      </c>
      <c r="G155" s="173">
        <v>62</v>
      </c>
      <c r="H155" s="173">
        <v>2595</v>
      </c>
      <c r="I155" s="173">
        <v>0</v>
      </c>
      <c r="J155" s="173">
        <v>26720</v>
      </c>
      <c r="K155" s="173">
        <v>29377</v>
      </c>
      <c r="L155" s="173"/>
      <c r="M155" s="173"/>
    </row>
    <row r="156" spans="1:13" ht="28.8" x14ac:dyDescent="0.3">
      <c r="A156" s="506" t="s">
        <v>536</v>
      </c>
      <c r="B156" s="506" t="s">
        <v>538</v>
      </c>
      <c r="C156" s="506" t="s">
        <v>539</v>
      </c>
      <c r="D156" s="506"/>
      <c r="E156" s="3" t="str">
        <f>VLOOKUP(C156,class!A$1:B$465,2,FALSE)</f>
        <v>Shire District</v>
      </c>
      <c r="F156" s="3" t="str">
        <f>IFERROR(VLOOKUP(C156,classifications!A$3:C$340,3,FALSE),VLOOKUP(C156,classifications!I$2:K$28,3,FALSE))</f>
        <v>Predominantly Rural</v>
      </c>
      <c r="G156" s="173">
        <v>5</v>
      </c>
      <c r="H156" s="173">
        <v>4901</v>
      </c>
      <c r="I156" s="173">
        <v>10</v>
      </c>
      <c r="J156" s="173">
        <v>51590</v>
      </c>
      <c r="K156" s="173">
        <v>56506</v>
      </c>
      <c r="L156" s="173"/>
      <c r="M156" s="173"/>
    </row>
    <row r="157" spans="1:13" ht="28.8" x14ac:dyDescent="0.3">
      <c r="A157" s="506"/>
      <c r="B157" s="506"/>
      <c r="C157" s="506" t="s">
        <v>2113</v>
      </c>
      <c r="D157" s="506"/>
      <c r="E157" s="3" t="str">
        <f>VLOOKUP(C157,class!A$1:B$465,2,FALSE)</f>
        <v>Unitary Authority</v>
      </c>
      <c r="F157" s="3" t="str">
        <f>IFERROR(VLOOKUP(C157,classifications!A$3:C$340,3,FALSE),VLOOKUP(C157,classifications!I$2:K$28,3,FALSE))</f>
        <v>Predominantly Rural</v>
      </c>
      <c r="G157" s="173">
        <f>G151+G154+G153</f>
        <v>21</v>
      </c>
      <c r="H157" s="173">
        <f t="shared" ref="H157:K157" si="0">H151+H154+H153</f>
        <v>22681</v>
      </c>
      <c r="I157" s="173">
        <f t="shared" si="0"/>
        <v>40</v>
      </c>
      <c r="J157" s="173">
        <f t="shared" si="0"/>
        <v>115338</v>
      </c>
      <c r="K157" s="173">
        <f t="shared" si="0"/>
        <v>138080</v>
      </c>
      <c r="L157" s="173"/>
      <c r="M157" s="173"/>
    </row>
    <row r="158" spans="1:13" ht="43.2" x14ac:dyDescent="0.3">
      <c r="A158" s="506"/>
      <c r="B158" s="506"/>
      <c r="C158" s="506" t="s">
        <v>2114</v>
      </c>
      <c r="D158" s="506"/>
      <c r="E158" s="3" t="str">
        <f>VLOOKUP(C158,class!A$1:B$465,2,FALSE)</f>
        <v>Unitary Authority</v>
      </c>
      <c r="F158" s="3" t="str">
        <f>IFERROR(VLOOKUP(C158,classifications!A$3:C$340,3,FALSE),VLOOKUP(C158,classifications!I$2:K$28,3,FALSE))</f>
        <v>Predominantly Rural</v>
      </c>
      <c r="G158" s="173">
        <f>G156+G155+G152</f>
        <v>2579</v>
      </c>
      <c r="H158" s="173">
        <f t="shared" ref="H158:K158" si="1">H156+H155+H152</f>
        <v>8393</v>
      </c>
      <c r="I158" s="173">
        <f t="shared" si="1"/>
        <v>10</v>
      </c>
      <c r="J158" s="173">
        <f t="shared" si="1"/>
        <v>109357</v>
      </c>
      <c r="K158" s="173">
        <f t="shared" si="1"/>
        <v>120339</v>
      </c>
      <c r="L158" s="173"/>
      <c r="M158" s="173"/>
    </row>
    <row r="159" spans="1:13" x14ac:dyDescent="0.3">
      <c r="A159" s="509"/>
      <c r="B159" s="509" t="s">
        <v>540</v>
      </c>
      <c r="C159" s="509" t="s">
        <v>541</v>
      </c>
      <c r="D159" s="509"/>
      <c r="E159" s="3" t="str">
        <f>VLOOKUP(C159,class!A$1:B$465,2,FALSE)</f>
        <v>Shire County</v>
      </c>
      <c r="F159" s="3" t="str">
        <f>IFERROR(VLOOKUP(C159,classifications!A$3:C$340,3,FALSE),VLOOKUP(C159,classifications!I$2:K$28,3,FALSE))</f>
        <v>Urban with Significant Rural</v>
      </c>
      <c r="G159" s="510">
        <v>28137</v>
      </c>
      <c r="H159" s="510">
        <v>26076</v>
      </c>
      <c r="I159" s="510">
        <v>76</v>
      </c>
      <c r="J159" s="510">
        <v>325572</v>
      </c>
      <c r="K159" s="510">
        <v>379861</v>
      </c>
      <c r="L159" s="173"/>
      <c r="M159" s="173"/>
    </row>
    <row r="160" spans="1:13" ht="28.8" x14ac:dyDescent="0.3">
      <c r="A160" s="506" t="s">
        <v>542</v>
      </c>
      <c r="B160" s="506" t="s">
        <v>544</v>
      </c>
      <c r="C160" s="506" t="s">
        <v>545</v>
      </c>
      <c r="D160" s="506"/>
      <c r="E160" s="3" t="str">
        <f>VLOOKUP(C160,class!A$1:B$465,2,FALSE)</f>
        <v>Shire District</v>
      </c>
      <c r="F160" s="3" t="str">
        <f>IFERROR(VLOOKUP(C160,classifications!A$3:C$340,3,FALSE),VLOOKUP(C160,classifications!I$2:K$28,3,FALSE))</f>
        <v>Predominantly Urban</v>
      </c>
      <c r="G160" s="173">
        <v>27</v>
      </c>
      <c r="H160" s="173">
        <v>7397</v>
      </c>
      <c r="I160" s="173">
        <v>0</v>
      </c>
      <c r="J160" s="173">
        <v>52315</v>
      </c>
      <c r="K160" s="173">
        <v>59739</v>
      </c>
      <c r="L160" s="173"/>
      <c r="M160" s="173"/>
    </row>
    <row r="161" spans="1:13" ht="28.8" x14ac:dyDescent="0.3">
      <c r="A161" s="506" t="s">
        <v>546</v>
      </c>
      <c r="B161" s="506" t="s">
        <v>548</v>
      </c>
      <c r="C161" s="506" t="s">
        <v>549</v>
      </c>
      <c r="D161" s="506"/>
      <c r="E161" s="3" t="str">
        <f>VLOOKUP(C161,class!A$1:B$465,2,FALSE)</f>
        <v>Shire District</v>
      </c>
      <c r="F161" s="3" t="str">
        <f>IFERROR(VLOOKUP(C161,classifications!A$3:C$340,3,FALSE),VLOOKUP(C161,classifications!I$2:K$28,3,FALSE))</f>
        <v>Urban with Significant Rural</v>
      </c>
      <c r="G161" s="173">
        <v>5006</v>
      </c>
      <c r="H161" s="173">
        <v>1173</v>
      </c>
      <c r="I161" s="173">
        <v>0</v>
      </c>
      <c r="J161" s="173">
        <v>32093</v>
      </c>
      <c r="K161" s="173">
        <v>38272</v>
      </c>
      <c r="L161" s="173"/>
      <c r="M161" s="173"/>
    </row>
    <row r="162" spans="1:13" ht="28.8" x14ac:dyDescent="0.3">
      <c r="A162" s="506" t="s">
        <v>550</v>
      </c>
      <c r="B162" s="506" t="s">
        <v>552</v>
      </c>
      <c r="C162" s="506" t="s">
        <v>553</v>
      </c>
      <c r="D162" s="506"/>
      <c r="E162" s="3" t="str">
        <f>VLOOKUP(C162,class!A$1:B$465,2,FALSE)</f>
        <v>Shire District</v>
      </c>
      <c r="F162" s="3" t="str">
        <f>IFERROR(VLOOKUP(C162,classifications!A$3:C$340,3,FALSE),VLOOKUP(C162,classifications!I$2:K$28,3,FALSE))</f>
        <v>Predominantly Urban</v>
      </c>
      <c r="G162" s="173">
        <v>8797</v>
      </c>
      <c r="H162" s="173">
        <v>1625</v>
      </c>
      <c r="I162" s="173">
        <v>70</v>
      </c>
      <c r="J162" s="173">
        <v>40184</v>
      </c>
      <c r="K162" s="173">
        <v>50676</v>
      </c>
      <c r="L162" s="173"/>
      <c r="M162" s="173"/>
    </row>
    <row r="163" spans="1:13" ht="28.8" x14ac:dyDescent="0.3">
      <c r="A163" s="506" t="s">
        <v>554</v>
      </c>
      <c r="B163" s="506" t="s">
        <v>556</v>
      </c>
      <c r="C163" s="506" t="s">
        <v>557</v>
      </c>
      <c r="D163" s="506"/>
      <c r="E163" s="3" t="str">
        <f>VLOOKUP(C163,class!A$1:B$465,2,FALSE)</f>
        <v>Shire District</v>
      </c>
      <c r="F163" s="3" t="str">
        <f>IFERROR(VLOOKUP(C163,classifications!A$3:C$340,3,FALSE),VLOOKUP(C163,classifications!I$2:K$28,3,FALSE))</f>
        <v>Predominantly Rural</v>
      </c>
      <c r="G163" s="173">
        <v>11</v>
      </c>
      <c r="H163" s="173">
        <v>4239</v>
      </c>
      <c r="I163" s="173">
        <v>3</v>
      </c>
      <c r="J163" s="173">
        <v>31707</v>
      </c>
      <c r="K163" s="173">
        <v>35960</v>
      </c>
      <c r="L163" s="173"/>
      <c r="M163" s="173"/>
    </row>
    <row r="164" spans="1:13" ht="28.8" x14ac:dyDescent="0.3">
      <c r="A164" s="506" t="s">
        <v>558</v>
      </c>
      <c r="B164" s="506" t="s">
        <v>560</v>
      </c>
      <c r="C164" s="506" t="s">
        <v>561</v>
      </c>
      <c r="D164" s="506"/>
      <c r="E164" s="3" t="str">
        <f>VLOOKUP(C164,class!A$1:B$465,2,FALSE)</f>
        <v>Shire District</v>
      </c>
      <c r="F164" s="3" t="str">
        <f>IFERROR(VLOOKUP(C164,classifications!A$3:C$340,3,FALSE),VLOOKUP(C164,classifications!I$2:K$28,3,FALSE))</f>
        <v>Predominantly Urban</v>
      </c>
      <c r="G164" s="173">
        <v>0</v>
      </c>
      <c r="H164" s="173">
        <v>6769</v>
      </c>
      <c r="I164" s="173">
        <v>1</v>
      </c>
      <c r="J164" s="173">
        <v>46267</v>
      </c>
      <c r="K164" s="173">
        <v>53037</v>
      </c>
      <c r="L164" s="173"/>
      <c r="M164" s="173"/>
    </row>
    <row r="165" spans="1:13" ht="28.8" x14ac:dyDescent="0.3">
      <c r="A165" s="506" t="s">
        <v>562</v>
      </c>
      <c r="B165" s="506" t="s">
        <v>564</v>
      </c>
      <c r="C165" s="506" t="s">
        <v>565</v>
      </c>
      <c r="D165" s="506"/>
      <c r="E165" s="3" t="str">
        <f>VLOOKUP(C165,class!A$1:B$465,2,FALSE)</f>
        <v>Shire District</v>
      </c>
      <c r="F165" s="3" t="str">
        <f>IFERROR(VLOOKUP(C165,classifications!A$3:C$340,3,FALSE),VLOOKUP(C165,classifications!I$2:K$28,3,FALSE))</f>
        <v>Predominantly Rural</v>
      </c>
      <c r="G165" s="173">
        <v>3832</v>
      </c>
      <c r="H165" s="173">
        <v>1528</v>
      </c>
      <c r="I165" s="173">
        <v>1</v>
      </c>
      <c r="J165" s="173">
        <v>38613</v>
      </c>
      <c r="K165" s="173">
        <v>43974</v>
      </c>
      <c r="L165" s="173"/>
      <c r="M165" s="173"/>
    </row>
    <row r="166" spans="1:13" ht="57.6" x14ac:dyDescent="0.3">
      <c r="A166" s="506" t="s">
        <v>566</v>
      </c>
      <c r="B166" s="506" t="s">
        <v>568</v>
      </c>
      <c r="C166" s="506" t="s">
        <v>569</v>
      </c>
      <c r="D166" s="506"/>
      <c r="E166" s="3" t="str">
        <f>VLOOKUP(C166,class!A$1:B$465,2,FALSE)</f>
        <v>Shire District</v>
      </c>
      <c r="F166" s="3" t="str">
        <f>IFERROR(VLOOKUP(C166,classifications!A$3:C$340,3,FALSE),VLOOKUP(C166,classifications!I$2:K$28,3,FALSE))</f>
        <v>Predominantly Urban</v>
      </c>
      <c r="G166" s="173">
        <v>7519</v>
      </c>
      <c r="H166" s="173">
        <v>1171</v>
      </c>
      <c r="I166" s="173">
        <v>1</v>
      </c>
      <c r="J166" s="173">
        <v>39911</v>
      </c>
      <c r="K166" s="173">
        <v>48602</v>
      </c>
      <c r="L166" s="173"/>
      <c r="M166" s="173"/>
    </row>
    <row r="167" spans="1:13" ht="43.2" x14ac:dyDescent="0.3">
      <c r="A167" s="506" t="s">
        <v>570</v>
      </c>
      <c r="B167" s="506" t="s">
        <v>572</v>
      </c>
      <c r="C167" s="506" t="s">
        <v>573</v>
      </c>
      <c r="D167" s="506"/>
      <c r="E167" s="3" t="str">
        <f>VLOOKUP(C167,class!A$1:B$465,2,FALSE)</f>
        <v>Shire District</v>
      </c>
      <c r="F167" s="3" t="str">
        <f>IFERROR(VLOOKUP(C167,classifications!A$3:C$340,3,FALSE),VLOOKUP(C167,classifications!I$2:K$28,3,FALSE))</f>
        <v>Urban with Significant Rural</v>
      </c>
      <c r="G167" s="173">
        <v>2945</v>
      </c>
      <c r="H167" s="173">
        <v>2174</v>
      </c>
      <c r="I167" s="173">
        <v>0</v>
      </c>
      <c r="J167" s="173">
        <v>44482</v>
      </c>
      <c r="K167" s="173">
        <v>49601</v>
      </c>
      <c r="L167" s="173"/>
      <c r="M167" s="173"/>
    </row>
    <row r="168" spans="1:13" x14ac:dyDescent="0.3">
      <c r="A168" s="509"/>
      <c r="B168" s="509" t="s">
        <v>574</v>
      </c>
      <c r="C168" s="509" t="s">
        <v>575</v>
      </c>
      <c r="D168" s="509"/>
      <c r="E168" s="3" t="str">
        <f>VLOOKUP(C168,class!A$1:B$465,2,FALSE)</f>
        <v>Shire County</v>
      </c>
      <c r="F168" s="3" t="str">
        <f>IFERROR(VLOOKUP(C168,classifications!A$3:C$340,3,FALSE),VLOOKUP(C168,classifications!I$2:K$28,3,FALSE))</f>
        <v>Predominantly Rural</v>
      </c>
      <c r="G168" s="510">
        <v>11985</v>
      </c>
      <c r="H168" s="510">
        <v>30780</v>
      </c>
      <c r="I168" s="510">
        <v>501</v>
      </c>
      <c r="J168" s="510">
        <v>350322</v>
      </c>
      <c r="K168" s="510">
        <v>393588</v>
      </c>
      <c r="L168" s="173"/>
      <c r="M168" s="173"/>
    </row>
    <row r="169" spans="1:13" ht="28.8" x14ac:dyDescent="0.3">
      <c r="A169" s="506" t="s">
        <v>576</v>
      </c>
      <c r="B169" s="506" t="s">
        <v>578</v>
      </c>
      <c r="C169" s="506" t="s">
        <v>579</v>
      </c>
      <c r="D169" s="506"/>
      <c r="E169" s="3" t="str">
        <f>VLOOKUP(C169,class!A$1:B$465,2,FALSE)</f>
        <v>Shire District</v>
      </c>
      <c r="F169" s="3" t="str">
        <f>IFERROR(VLOOKUP(C169,classifications!A$3:C$340,3,FALSE),VLOOKUP(C169,classifications!I$2:K$28,3,FALSE))</f>
        <v>Predominantly Rural</v>
      </c>
      <c r="G169" s="173">
        <v>4159</v>
      </c>
      <c r="H169" s="173">
        <v>3052</v>
      </c>
      <c r="I169" s="173">
        <v>0</v>
      </c>
      <c r="J169" s="173">
        <v>67271</v>
      </c>
      <c r="K169" s="173">
        <v>74482</v>
      </c>
      <c r="L169" s="173"/>
      <c r="M169" s="173"/>
    </row>
    <row r="170" spans="1:13" ht="28.8" x14ac:dyDescent="0.3">
      <c r="A170" s="506" t="s">
        <v>580</v>
      </c>
      <c r="B170" s="506" t="s">
        <v>582</v>
      </c>
      <c r="C170" s="506" t="s">
        <v>583</v>
      </c>
      <c r="D170" s="506"/>
      <c r="E170" s="3" t="str">
        <f>VLOOKUP(C170,class!A$1:B$465,2,FALSE)</f>
        <v>Shire District</v>
      </c>
      <c r="F170" s="3" t="str">
        <f>IFERROR(VLOOKUP(C170,classifications!A$3:C$340,3,FALSE),VLOOKUP(C170,classifications!I$2:K$28,3,FALSE))</f>
        <v>Predominantly Urban</v>
      </c>
      <c r="G170" s="173">
        <v>4805</v>
      </c>
      <c r="H170" s="173">
        <v>4823</v>
      </c>
      <c r="I170" s="173">
        <v>118</v>
      </c>
      <c r="J170" s="173">
        <v>47065</v>
      </c>
      <c r="K170" s="173">
        <v>56811</v>
      </c>
      <c r="L170" s="173"/>
      <c r="M170" s="173"/>
    </row>
    <row r="171" spans="1:13" ht="28.8" x14ac:dyDescent="0.3">
      <c r="A171" s="506" t="s">
        <v>584</v>
      </c>
      <c r="B171" s="506" t="s">
        <v>586</v>
      </c>
      <c r="C171" s="506" t="s">
        <v>587</v>
      </c>
      <c r="D171" s="506"/>
      <c r="E171" s="3" t="str">
        <f>VLOOKUP(C171,class!A$1:B$465,2,FALSE)</f>
        <v>Shire District</v>
      </c>
      <c r="F171" s="3" t="str">
        <f>IFERROR(VLOOKUP(C171,classifications!A$3:C$340,3,FALSE),VLOOKUP(C171,classifications!I$2:K$28,3,FALSE))</f>
        <v>Predominantly Rural</v>
      </c>
      <c r="G171" s="173">
        <v>2969</v>
      </c>
      <c r="H171" s="173">
        <v>1586</v>
      </c>
      <c r="I171" s="173">
        <v>0</v>
      </c>
      <c r="J171" s="173">
        <v>33339</v>
      </c>
      <c r="K171" s="173">
        <v>37894</v>
      </c>
      <c r="L171" s="173"/>
      <c r="M171" s="173"/>
    </row>
    <row r="172" spans="1:13" ht="28.8" x14ac:dyDescent="0.3">
      <c r="A172" s="506" t="s">
        <v>588</v>
      </c>
      <c r="B172" s="506" t="s">
        <v>590</v>
      </c>
      <c r="C172" s="506" t="s">
        <v>591</v>
      </c>
      <c r="D172" s="506"/>
      <c r="E172" s="3" t="str">
        <f>VLOOKUP(C172,class!A$1:B$465,2,FALSE)</f>
        <v>Shire District</v>
      </c>
      <c r="F172" s="3" t="str">
        <f>IFERROR(VLOOKUP(C172,classifications!A$3:C$340,3,FALSE),VLOOKUP(C172,classifications!I$2:K$28,3,FALSE))</f>
        <v>Predominantly Rural</v>
      </c>
      <c r="G172" s="173">
        <v>13</v>
      </c>
      <c r="H172" s="173">
        <v>5031</v>
      </c>
      <c r="I172" s="173">
        <v>314</v>
      </c>
      <c r="J172" s="173">
        <v>44733</v>
      </c>
      <c r="K172" s="173">
        <v>50091</v>
      </c>
      <c r="L172" s="173"/>
      <c r="M172" s="173"/>
    </row>
    <row r="173" spans="1:13" ht="28.8" x14ac:dyDescent="0.3">
      <c r="A173" s="506" t="s">
        <v>592</v>
      </c>
      <c r="B173" s="506" t="s">
        <v>594</v>
      </c>
      <c r="C173" s="506" t="s">
        <v>595</v>
      </c>
      <c r="D173" s="506"/>
      <c r="E173" s="3" t="str">
        <f>VLOOKUP(C173,class!A$1:B$465,2,FALSE)</f>
        <v>Shire District</v>
      </c>
      <c r="F173" s="3" t="str">
        <f>IFERROR(VLOOKUP(C173,classifications!A$3:C$340,3,FALSE),VLOOKUP(C173,classifications!I$2:K$28,3,FALSE))</f>
        <v>Predominantly Rural</v>
      </c>
      <c r="G173" s="173">
        <v>4</v>
      </c>
      <c r="H173" s="173">
        <v>4815</v>
      </c>
      <c r="I173" s="173">
        <v>59</v>
      </c>
      <c r="J173" s="173">
        <v>42784</v>
      </c>
      <c r="K173" s="173">
        <v>47662</v>
      </c>
      <c r="L173" s="173"/>
      <c r="M173" s="173"/>
    </row>
    <row r="174" spans="1:13" ht="28.8" x14ac:dyDescent="0.3">
      <c r="A174" s="506" t="s">
        <v>596</v>
      </c>
      <c r="B174" s="506" t="s">
        <v>598</v>
      </c>
      <c r="C174" s="506" t="s">
        <v>599</v>
      </c>
      <c r="D174" s="506"/>
      <c r="E174" s="3" t="str">
        <f>VLOOKUP(C174,class!A$1:B$465,2,FALSE)</f>
        <v>Shire District</v>
      </c>
      <c r="F174" s="3" t="str">
        <f>IFERROR(VLOOKUP(C174,classifications!A$3:C$340,3,FALSE),VLOOKUP(C174,classifications!I$2:K$28,3,FALSE))</f>
        <v>Predominantly Rural</v>
      </c>
      <c r="G174" s="173">
        <v>16</v>
      </c>
      <c r="H174" s="173">
        <v>6016</v>
      </c>
      <c r="I174" s="173">
        <v>3</v>
      </c>
      <c r="J174" s="173">
        <v>59256</v>
      </c>
      <c r="K174" s="173">
        <v>65291</v>
      </c>
      <c r="L174" s="173"/>
      <c r="M174" s="173"/>
    </row>
    <row r="175" spans="1:13" ht="28.8" x14ac:dyDescent="0.3">
      <c r="A175" s="506" t="s">
        <v>600</v>
      </c>
      <c r="B175" s="506" t="s">
        <v>602</v>
      </c>
      <c r="C175" s="506" t="s">
        <v>603</v>
      </c>
      <c r="D175" s="506"/>
      <c r="E175" s="3" t="str">
        <f>VLOOKUP(C175,class!A$1:B$465,2,FALSE)</f>
        <v>Shire District</v>
      </c>
      <c r="F175" s="3" t="str">
        <f>IFERROR(VLOOKUP(C175,classifications!A$3:C$340,3,FALSE),VLOOKUP(C175,classifications!I$2:K$28,3,FALSE))</f>
        <v>Predominantly Rural</v>
      </c>
      <c r="G175" s="173">
        <v>5</v>
      </c>
      <c r="H175" s="173">
        <v>2856</v>
      </c>
      <c r="I175" s="173">
        <v>0</v>
      </c>
      <c r="J175" s="173">
        <v>31434</v>
      </c>
      <c r="K175" s="173">
        <v>34295</v>
      </c>
      <c r="L175" s="173"/>
      <c r="M175" s="173"/>
    </row>
    <row r="176" spans="1:13" ht="28.8" x14ac:dyDescent="0.3">
      <c r="A176" s="506" t="s">
        <v>604</v>
      </c>
      <c r="B176" s="506" t="s">
        <v>606</v>
      </c>
      <c r="C176" s="506" t="s">
        <v>607</v>
      </c>
      <c r="D176" s="506"/>
      <c r="E176" s="3" t="str">
        <f>VLOOKUP(C176,class!A$1:B$465,2,FALSE)</f>
        <v>Shire District</v>
      </c>
      <c r="F176" s="3" t="str">
        <f>IFERROR(VLOOKUP(C176,classifications!A$3:C$340,3,FALSE),VLOOKUP(C176,classifications!I$2:K$28,3,FALSE))</f>
        <v>Predominantly Rural</v>
      </c>
      <c r="G176" s="173">
        <v>14</v>
      </c>
      <c r="H176" s="173">
        <v>2601</v>
      </c>
      <c r="I176" s="173">
        <v>7</v>
      </c>
      <c r="J176" s="173">
        <v>24440</v>
      </c>
      <c r="K176" s="173">
        <v>27062</v>
      </c>
      <c r="L176" s="173"/>
      <c r="M176" s="173"/>
    </row>
    <row r="177" spans="1:13" x14ac:dyDescent="0.3">
      <c r="A177" s="509"/>
      <c r="B177" s="509" t="s">
        <v>634</v>
      </c>
      <c r="C177" s="509" t="s">
        <v>635</v>
      </c>
      <c r="D177" s="509"/>
      <c r="E177" s="3" t="str">
        <f>VLOOKUP(C177,class!A$1:B$465,2,FALSE)</f>
        <v>Shire County</v>
      </c>
      <c r="F177" s="3" t="str">
        <f>IFERROR(VLOOKUP(C177,classifications!A$3:C$340,3,FALSE),VLOOKUP(C177,classifications!I$2:K$28,3,FALSE))</f>
        <v>Urban with Significant Rural</v>
      </c>
      <c r="G177" s="510">
        <v>9763</v>
      </c>
      <c r="H177" s="510">
        <v>18233</v>
      </c>
      <c r="I177" s="510">
        <v>47</v>
      </c>
      <c r="J177" s="510">
        <v>234216</v>
      </c>
      <c r="K177" s="510">
        <v>262259</v>
      </c>
      <c r="L177" s="173"/>
      <c r="M177" s="173"/>
    </row>
    <row r="178" spans="1:13" ht="28.8" x14ac:dyDescent="0.3">
      <c r="A178" s="506" t="s">
        <v>636</v>
      </c>
      <c r="B178" s="506" t="s">
        <v>638</v>
      </c>
      <c r="C178" s="506" t="s">
        <v>639</v>
      </c>
      <c r="D178" s="506"/>
      <c r="E178" s="3" t="str">
        <f>VLOOKUP(C178,class!A$1:B$465,2,FALSE)</f>
        <v>Shire District</v>
      </c>
      <c r="F178" s="3" t="str">
        <f>IFERROR(VLOOKUP(C178,classifications!A$3:C$340,3,FALSE),VLOOKUP(C178,classifications!I$2:K$28,3,FALSE))</f>
        <v>Predominantly Urban</v>
      </c>
      <c r="G178" s="173">
        <v>3441</v>
      </c>
      <c r="H178" s="173">
        <v>2566</v>
      </c>
      <c r="I178" s="173">
        <v>0</v>
      </c>
      <c r="J178" s="173">
        <v>43765</v>
      </c>
      <c r="K178" s="173">
        <v>49772</v>
      </c>
      <c r="L178" s="173"/>
      <c r="M178" s="173"/>
    </row>
    <row r="179" spans="1:13" ht="28.8" x14ac:dyDescent="0.3">
      <c r="A179" s="506" t="s">
        <v>640</v>
      </c>
      <c r="B179" s="506" t="s">
        <v>642</v>
      </c>
      <c r="C179" s="506" t="s">
        <v>643</v>
      </c>
      <c r="D179" s="506"/>
      <c r="E179" s="3" t="str">
        <f>VLOOKUP(C179,class!A$1:B$465,2,FALSE)</f>
        <v>Shire District</v>
      </c>
      <c r="F179" s="3" t="str">
        <f>IFERROR(VLOOKUP(C179,classifications!A$3:C$340,3,FALSE),VLOOKUP(C179,classifications!I$2:K$28,3,FALSE))</f>
        <v>Predominantly Urban</v>
      </c>
      <c r="G179" s="173">
        <v>47</v>
      </c>
      <c r="H179" s="173">
        <v>6102</v>
      </c>
      <c r="I179" s="173">
        <v>40</v>
      </c>
      <c r="J179" s="173">
        <v>38278</v>
      </c>
      <c r="K179" s="173">
        <v>44467</v>
      </c>
      <c r="L179" s="173"/>
      <c r="M179" s="173"/>
    </row>
    <row r="180" spans="1:13" ht="28.8" x14ac:dyDescent="0.3">
      <c r="A180" s="506" t="s">
        <v>644</v>
      </c>
      <c r="B180" s="506" t="s">
        <v>646</v>
      </c>
      <c r="C180" s="506" t="s">
        <v>647</v>
      </c>
      <c r="D180" s="506"/>
      <c r="E180" s="3" t="str">
        <f>VLOOKUP(C180,class!A$1:B$465,2,FALSE)</f>
        <v>Shire District</v>
      </c>
      <c r="F180" s="3" t="str">
        <f>IFERROR(VLOOKUP(C180,classifications!A$3:C$340,3,FALSE),VLOOKUP(C180,classifications!I$2:K$28,3,FALSE))</f>
        <v>Urban with Significant Rural</v>
      </c>
      <c r="G180" s="173">
        <v>3215</v>
      </c>
      <c r="H180" s="173">
        <v>1845</v>
      </c>
      <c r="I180" s="173">
        <v>0</v>
      </c>
      <c r="J180" s="173">
        <v>42052</v>
      </c>
      <c r="K180" s="173">
        <v>47112</v>
      </c>
      <c r="L180" s="173"/>
      <c r="M180" s="173"/>
    </row>
    <row r="181" spans="1:13" ht="28.8" x14ac:dyDescent="0.3">
      <c r="A181" s="506" t="s">
        <v>648</v>
      </c>
      <c r="B181" s="506" t="s">
        <v>650</v>
      </c>
      <c r="C181" s="506" t="s">
        <v>651</v>
      </c>
      <c r="D181" s="506"/>
      <c r="E181" s="3" t="str">
        <f>VLOOKUP(C181,class!A$1:B$465,2,FALSE)</f>
        <v>Shire District</v>
      </c>
      <c r="F181" s="3" t="str">
        <f>IFERROR(VLOOKUP(C181,classifications!A$3:C$340,3,FALSE),VLOOKUP(C181,classifications!I$2:K$28,3,FALSE))</f>
        <v>Predominantly Rural</v>
      </c>
      <c r="G181" s="173">
        <v>18</v>
      </c>
      <c r="H181" s="173">
        <v>4548</v>
      </c>
      <c r="I181" s="173">
        <v>0</v>
      </c>
      <c r="J181" s="173">
        <v>42471</v>
      </c>
      <c r="K181" s="173">
        <v>47037</v>
      </c>
      <c r="L181" s="173"/>
      <c r="M181" s="173"/>
    </row>
    <row r="182" spans="1:13" ht="28.8" x14ac:dyDescent="0.3">
      <c r="A182" s="506" t="s">
        <v>652</v>
      </c>
      <c r="B182" s="506" t="s">
        <v>654</v>
      </c>
      <c r="C182" s="506" t="s">
        <v>655</v>
      </c>
      <c r="D182" s="506"/>
      <c r="E182" s="3" t="str">
        <f>VLOOKUP(C182,class!A$1:B$465,2,FALSE)</f>
        <v>Shire District</v>
      </c>
      <c r="F182" s="3" t="str">
        <f>IFERROR(VLOOKUP(C182,classifications!A$3:C$340,3,FALSE),VLOOKUP(C182,classifications!I$2:K$28,3,FALSE))</f>
        <v>Predominantly Rural</v>
      </c>
      <c r="G182" s="173">
        <v>3042</v>
      </c>
      <c r="H182" s="173">
        <v>3172</v>
      </c>
      <c r="I182" s="173">
        <v>7</v>
      </c>
      <c r="J182" s="173">
        <v>67650</v>
      </c>
      <c r="K182" s="173">
        <v>73871</v>
      </c>
      <c r="L182" s="173"/>
      <c r="M182" s="173"/>
    </row>
    <row r="183" spans="1:13" x14ac:dyDescent="0.3">
      <c r="A183" s="509"/>
      <c r="B183" s="509" t="s">
        <v>656</v>
      </c>
      <c r="C183" s="509" t="s">
        <v>657</v>
      </c>
      <c r="D183" s="509"/>
      <c r="E183" s="3" t="str">
        <f>VLOOKUP(C183,class!A$1:B$465,2,FALSE)</f>
        <v>Shire County</v>
      </c>
      <c r="F183" s="3" t="str">
        <f>IFERROR(VLOOKUP(C183,classifications!A$3:C$340,3,FALSE),VLOOKUP(C183,classifications!I$2:K$28,3,FALSE))</f>
        <v>Urban with Significant Rural</v>
      </c>
      <c r="G183" s="510">
        <v>42607</v>
      </c>
      <c r="H183" s="510">
        <v>51375</v>
      </c>
      <c r="I183" s="510">
        <v>282</v>
      </c>
      <c r="J183" s="510">
        <v>573429</v>
      </c>
      <c r="K183" s="510">
        <v>667693</v>
      </c>
      <c r="L183" s="173"/>
      <c r="M183" s="173"/>
    </row>
    <row r="184" spans="1:13" ht="28.8" x14ac:dyDescent="0.3">
      <c r="A184" s="506" t="s">
        <v>658</v>
      </c>
      <c r="B184" s="506" t="s">
        <v>660</v>
      </c>
      <c r="C184" s="506" t="s">
        <v>661</v>
      </c>
      <c r="D184" s="506"/>
      <c r="E184" s="3" t="str">
        <f>VLOOKUP(C184,class!A$1:B$465,2,FALSE)</f>
        <v>Shire District</v>
      </c>
      <c r="F184" s="3" t="str">
        <f>IFERROR(VLOOKUP(C184,classifications!A$3:C$340,3,FALSE),VLOOKUP(C184,classifications!I$2:K$28,3,FALSE))</f>
        <v>Predominantly Urban</v>
      </c>
      <c r="G184" s="173">
        <v>11099</v>
      </c>
      <c r="H184" s="173">
        <v>5912</v>
      </c>
      <c r="I184" s="173">
        <v>18</v>
      </c>
      <c r="J184" s="173">
        <v>62975</v>
      </c>
      <c r="K184" s="173">
        <v>80004</v>
      </c>
      <c r="L184" s="173"/>
      <c r="M184" s="173"/>
    </row>
    <row r="185" spans="1:13" ht="28.8" x14ac:dyDescent="0.3">
      <c r="A185" s="506" t="s">
        <v>662</v>
      </c>
      <c r="B185" s="506" t="s">
        <v>664</v>
      </c>
      <c r="C185" s="506" t="s">
        <v>665</v>
      </c>
      <c r="D185" s="506"/>
      <c r="E185" s="3" t="str">
        <f>VLOOKUP(C185,class!A$1:B$465,2,FALSE)</f>
        <v>Shire District</v>
      </c>
      <c r="F185" s="3" t="str">
        <f>IFERROR(VLOOKUP(C185,classifications!A$3:C$340,3,FALSE),VLOOKUP(C185,classifications!I$2:K$28,3,FALSE))</f>
        <v>Predominantly Rural</v>
      </c>
      <c r="G185" s="173">
        <v>8</v>
      </c>
      <c r="H185" s="173">
        <v>11298</v>
      </c>
      <c r="I185" s="173">
        <v>161</v>
      </c>
      <c r="J185" s="173">
        <v>57502</v>
      </c>
      <c r="K185" s="173">
        <v>68969</v>
      </c>
      <c r="L185" s="173"/>
      <c r="M185" s="173"/>
    </row>
    <row r="186" spans="1:13" ht="28.8" x14ac:dyDescent="0.3">
      <c r="A186" s="506" t="s">
        <v>666</v>
      </c>
      <c r="B186" s="506" t="s">
        <v>668</v>
      </c>
      <c r="C186" s="506" t="s">
        <v>669</v>
      </c>
      <c r="D186" s="506"/>
      <c r="E186" s="3" t="str">
        <f>VLOOKUP(C186,class!A$1:B$465,2,FALSE)</f>
        <v>Shire District</v>
      </c>
      <c r="F186" s="3" t="str">
        <f>IFERROR(VLOOKUP(C186,classifications!A$3:C$340,3,FALSE),VLOOKUP(C186,classifications!I$2:K$28,3,FALSE))</f>
        <v>Urban with Significant Rural</v>
      </c>
      <c r="G186" s="173">
        <v>2487</v>
      </c>
      <c r="H186" s="173">
        <v>1063</v>
      </c>
      <c r="I186" s="173">
        <v>0</v>
      </c>
      <c r="J186" s="173">
        <v>31481</v>
      </c>
      <c r="K186" s="173">
        <v>35031</v>
      </c>
      <c r="L186" s="173"/>
      <c r="M186" s="173"/>
    </row>
    <row r="187" spans="1:13" ht="28.8" x14ac:dyDescent="0.3">
      <c r="A187" s="506" t="s">
        <v>670</v>
      </c>
      <c r="B187" s="506" t="s">
        <v>672</v>
      </c>
      <c r="C187" s="506" t="s">
        <v>673</v>
      </c>
      <c r="D187" s="506"/>
      <c r="E187" s="3" t="str">
        <f>VLOOKUP(C187,class!A$1:B$465,2,FALSE)</f>
        <v>Shire District</v>
      </c>
      <c r="F187" s="3" t="str">
        <f>IFERROR(VLOOKUP(C187,classifications!A$3:C$340,3,FALSE),VLOOKUP(C187,classifications!I$2:K$28,3,FALSE))</f>
        <v>Predominantly Urban</v>
      </c>
      <c r="G187" s="173">
        <v>1490</v>
      </c>
      <c r="H187" s="173">
        <v>593</v>
      </c>
      <c r="I187" s="173">
        <v>0</v>
      </c>
      <c r="J187" s="173">
        <v>37050</v>
      </c>
      <c r="K187" s="173">
        <v>39133</v>
      </c>
      <c r="L187" s="173"/>
      <c r="M187" s="173"/>
    </row>
    <row r="188" spans="1:13" ht="28.8" x14ac:dyDescent="0.3">
      <c r="A188" s="506" t="s">
        <v>674</v>
      </c>
      <c r="B188" s="506" t="s">
        <v>676</v>
      </c>
      <c r="C188" s="506" t="s">
        <v>677</v>
      </c>
      <c r="D188" s="506"/>
      <c r="E188" s="3" t="str">
        <f>VLOOKUP(C188,class!A$1:B$465,2,FALSE)</f>
        <v>Shire District</v>
      </c>
      <c r="F188" s="3" t="str">
        <f>IFERROR(VLOOKUP(C188,classifications!A$3:C$340,3,FALSE),VLOOKUP(C188,classifications!I$2:K$28,3,FALSE))</f>
        <v>Predominantly Urban</v>
      </c>
      <c r="G188" s="173">
        <v>118</v>
      </c>
      <c r="H188" s="173">
        <v>10893</v>
      </c>
      <c r="I188" s="173">
        <v>16</v>
      </c>
      <c r="J188" s="173">
        <v>69223</v>
      </c>
      <c r="K188" s="173">
        <v>80250</v>
      </c>
      <c r="L188" s="173"/>
      <c r="M188" s="173"/>
    </row>
    <row r="189" spans="1:13" ht="28.8" x14ac:dyDescent="0.3">
      <c r="A189" s="506" t="s">
        <v>678</v>
      </c>
      <c r="B189" s="506" t="s">
        <v>680</v>
      </c>
      <c r="C189" s="506" t="s">
        <v>681</v>
      </c>
      <c r="D189" s="506"/>
      <c r="E189" s="3" t="str">
        <f>VLOOKUP(C189,class!A$1:B$465,2,FALSE)</f>
        <v>Shire District</v>
      </c>
      <c r="F189" s="3" t="str">
        <f>IFERROR(VLOOKUP(C189,classifications!A$3:C$340,3,FALSE),VLOOKUP(C189,classifications!I$2:K$28,3,FALSE))</f>
        <v>Urban with Significant Rural</v>
      </c>
      <c r="G189" s="173">
        <v>5934</v>
      </c>
      <c r="H189" s="173">
        <v>5490</v>
      </c>
      <c r="I189" s="173">
        <v>12</v>
      </c>
      <c r="J189" s="173">
        <v>73481</v>
      </c>
      <c r="K189" s="173">
        <v>84917</v>
      </c>
      <c r="L189" s="173"/>
      <c r="M189" s="173"/>
    </row>
    <row r="190" spans="1:13" ht="28.8" x14ac:dyDescent="0.3">
      <c r="A190" s="506" t="s">
        <v>682</v>
      </c>
      <c r="B190" s="506" t="s">
        <v>684</v>
      </c>
      <c r="C190" s="506" t="s">
        <v>685</v>
      </c>
      <c r="D190" s="506"/>
      <c r="E190" s="3" t="str">
        <f>VLOOKUP(C190,class!A$1:B$465,2,FALSE)</f>
        <v>Shire District</v>
      </c>
      <c r="F190" s="3" t="str">
        <f>IFERROR(VLOOKUP(C190,classifications!A$3:C$340,3,FALSE),VLOOKUP(C190,classifications!I$2:K$28,3,FALSE))</f>
        <v>Urban with Significant Rural</v>
      </c>
      <c r="G190" s="173">
        <v>6512</v>
      </c>
      <c r="H190" s="173">
        <v>1840</v>
      </c>
      <c r="I190" s="173">
        <v>75</v>
      </c>
      <c r="J190" s="173">
        <v>49461</v>
      </c>
      <c r="K190" s="173">
        <v>57888</v>
      </c>
      <c r="L190" s="173"/>
      <c r="M190" s="173"/>
    </row>
    <row r="191" spans="1:13" ht="28.8" x14ac:dyDescent="0.3">
      <c r="A191" s="506" t="s">
        <v>686</v>
      </c>
      <c r="B191" s="506" t="s">
        <v>688</v>
      </c>
      <c r="C191" s="506" t="s">
        <v>689</v>
      </c>
      <c r="D191" s="506"/>
      <c r="E191" s="3" t="str">
        <f>VLOOKUP(C191,class!A$1:B$465,2,FALSE)</f>
        <v>Shire District</v>
      </c>
      <c r="F191" s="3" t="str">
        <f>IFERROR(VLOOKUP(C191,classifications!A$3:C$340,3,FALSE),VLOOKUP(C191,classifications!I$2:K$28,3,FALSE))</f>
        <v>Predominantly Urban</v>
      </c>
      <c r="G191" s="173">
        <v>9063</v>
      </c>
      <c r="H191" s="173">
        <v>2290</v>
      </c>
      <c r="I191" s="173">
        <v>0</v>
      </c>
      <c r="J191" s="173">
        <v>28915</v>
      </c>
      <c r="K191" s="173">
        <v>40268</v>
      </c>
      <c r="L191" s="173"/>
      <c r="M191" s="173"/>
    </row>
    <row r="192" spans="1:13" ht="28.8" x14ac:dyDescent="0.3">
      <c r="A192" s="506" t="s">
        <v>690</v>
      </c>
      <c r="B192" s="506" t="s">
        <v>692</v>
      </c>
      <c r="C192" s="506" t="s">
        <v>693</v>
      </c>
      <c r="D192" s="506"/>
      <c r="E192" s="3" t="str">
        <f>VLOOKUP(C192,class!A$1:B$465,2,FALSE)</f>
        <v>Shire District</v>
      </c>
      <c r="F192" s="3" t="str">
        <f>IFERROR(VLOOKUP(C192,classifications!A$3:C$340,3,FALSE),VLOOKUP(C192,classifications!I$2:K$28,3,FALSE))</f>
        <v>Predominantly Rural</v>
      </c>
      <c r="G192" s="173">
        <v>1</v>
      </c>
      <c r="H192" s="173">
        <v>3410</v>
      </c>
      <c r="I192" s="173">
        <v>0</v>
      </c>
      <c r="J192" s="173">
        <v>26507</v>
      </c>
      <c r="K192" s="173">
        <v>29918</v>
      </c>
      <c r="L192" s="173"/>
      <c r="M192" s="173"/>
    </row>
    <row r="193" spans="1:13" ht="28.8" x14ac:dyDescent="0.3">
      <c r="A193" s="506" t="s">
        <v>694</v>
      </c>
      <c r="B193" s="506" t="s">
        <v>696</v>
      </c>
      <c r="C193" s="506" t="s">
        <v>697</v>
      </c>
      <c r="D193" s="506"/>
      <c r="E193" s="3" t="str">
        <f>VLOOKUP(C193,class!A$1:B$465,2,FALSE)</f>
        <v>Shire District</v>
      </c>
      <c r="F193" s="3" t="str">
        <f>IFERROR(VLOOKUP(C193,classifications!A$3:C$340,3,FALSE),VLOOKUP(C193,classifications!I$2:K$28,3,FALSE))</f>
        <v>Predominantly Urban</v>
      </c>
      <c r="G193" s="173">
        <v>0</v>
      </c>
      <c r="H193" s="173">
        <v>3289</v>
      </c>
      <c r="I193" s="173">
        <v>0</v>
      </c>
      <c r="J193" s="173">
        <v>34326</v>
      </c>
      <c r="K193" s="173">
        <v>37615</v>
      </c>
      <c r="L193" s="173"/>
      <c r="M193" s="173"/>
    </row>
    <row r="194" spans="1:13" ht="28.8" x14ac:dyDescent="0.3">
      <c r="A194" s="506" t="s">
        <v>698</v>
      </c>
      <c r="B194" s="506" t="s">
        <v>700</v>
      </c>
      <c r="C194" s="506" t="s">
        <v>701</v>
      </c>
      <c r="D194" s="506"/>
      <c r="E194" s="3" t="str">
        <f>VLOOKUP(C194,class!A$1:B$465,2,FALSE)</f>
        <v>Shire District</v>
      </c>
      <c r="F194" s="3" t="str">
        <f>IFERROR(VLOOKUP(C194,classifications!A$3:C$340,3,FALSE),VLOOKUP(C194,classifications!I$2:K$28,3,FALSE))</f>
        <v>Predominantly Rural</v>
      </c>
      <c r="G194" s="173">
        <v>3089</v>
      </c>
      <c r="H194" s="173">
        <v>2978</v>
      </c>
      <c r="I194" s="173">
        <v>0</v>
      </c>
      <c r="J194" s="173">
        <v>68308</v>
      </c>
      <c r="K194" s="173">
        <v>74375</v>
      </c>
      <c r="L194" s="173"/>
      <c r="M194" s="173"/>
    </row>
    <row r="195" spans="1:13" ht="28.8" x14ac:dyDescent="0.3">
      <c r="A195" s="506" t="s">
        <v>702</v>
      </c>
      <c r="B195" s="506" t="s">
        <v>704</v>
      </c>
      <c r="C195" s="506" t="s">
        <v>705</v>
      </c>
      <c r="D195" s="506"/>
      <c r="E195" s="3" t="str">
        <f>VLOOKUP(C195,class!A$1:B$465,2,FALSE)</f>
        <v>Shire District</v>
      </c>
      <c r="F195" s="3" t="str">
        <f>IFERROR(VLOOKUP(C195,classifications!A$3:C$340,3,FALSE),VLOOKUP(C195,classifications!I$2:K$28,3,FALSE))</f>
        <v>Predominantly Rural</v>
      </c>
      <c r="G195" s="173">
        <v>2806</v>
      </c>
      <c r="H195" s="173">
        <v>2319</v>
      </c>
      <c r="I195" s="173">
        <v>0</v>
      </c>
      <c r="J195" s="173">
        <v>34200</v>
      </c>
      <c r="K195" s="173">
        <v>39325</v>
      </c>
      <c r="L195" s="173"/>
      <c r="M195" s="173"/>
    </row>
    <row r="196" spans="1:13" x14ac:dyDescent="0.3">
      <c r="A196" s="509"/>
      <c r="B196" s="509" t="s">
        <v>706</v>
      </c>
      <c r="C196" s="509" t="s">
        <v>707</v>
      </c>
      <c r="D196" s="509"/>
      <c r="E196" s="3" t="str">
        <f>VLOOKUP(C196,class!A$1:B$465,2,FALSE)</f>
        <v>Shire County</v>
      </c>
      <c r="F196" s="3" t="str">
        <f>IFERROR(VLOOKUP(C196,classifications!A$3:C$340,3,FALSE),VLOOKUP(C196,classifications!I$2:K$28,3,FALSE))</f>
        <v>Urban with Significant Rural</v>
      </c>
      <c r="G196" s="510">
        <v>9580</v>
      </c>
      <c r="H196" s="510">
        <v>30513</v>
      </c>
      <c r="I196" s="510">
        <v>359</v>
      </c>
      <c r="J196" s="510">
        <v>263957</v>
      </c>
      <c r="K196" s="510">
        <v>304409</v>
      </c>
      <c r="L196" s="173"/>
      <c r="M196" s="173"/>
    </row>
    <row r="197" spans="1:13" ht="28.8" x14ac:dyDescent="0.3">
      <c r="A197" s="506" t="s">
        <v>708</v>
      </c>
      <c r="B197" s="506" t="s">
        <v>710</v>
      </c>
      <c r="C197" s="506" t="s">
        <v>711</v>
      </c>
      <c r="D197" s="506"/>
      <c r="E197" s="3" t="str">
        <f>VLOOKUP(C197,class!A$1:B$465,2,FALSE)</f>
        <v>Shire District</v>
      </c>
      <c r="F197" s="3" t="str">
        <f>IFERROR(VLOOKUP(C197,classifications!A$3:C$340,3,FALSE),VLOOKUP(C197,classifications!I$2:K$28,3,FALSE))</f>
        <v>Predominantly Urban</v>
      </c>
      <c r="G197" s="173">
        <v>4517</v>
      </c>
      <c r="H197" s="173">
        <v>2531</v>
      </c>
      <c r="I197" s="173">
        <v>0</v>
      </c>
      <c r="J197" s="173">
        <v>50148</v>
      </c>
      <c r="K197" s="173">
        <v>57196</v>
      </c>
      <c r="L197" s="173"/>
      <c r="M197" s="173"/>
    </row>
    <row r="198" spans="1:13" ht="28.8" x14ac:dyDescent="0.3">
      <c r="A198" s="506" t="s">
        <v>712</v>
      </c>
      <c r="B198" s="506" t="s">
        <v>714</v>
      </c>
      <c r="C198" s="506" t="s">
        <v>715</v>
      </c>
      <c r="D198" s="506"/>
      <c r="E198" s="3" t="str">
        <f>VLOOKUP(C198,class!A$1:B$465,2,FALSE)</f>
        <v>Shire District</v>
      </c>
      <c r="F198" s="3" t="str">
        <f>IFERROR(VLOOKUP(C198,classifications!A$3:C$340,3,FALSE),VLOOKUP(C198,classifications!I$2:K$28,3,FALSE))</f>
        <v>Predominantly Rural</v>
      </c>
      <c r="G198" s="173">
        <v>0</v>
      </c>
      <c r="H198" s="173">
        <v>6237</v>
      </c>
      <c r="I198" s="173">
        <v>163</v>
      </c>
      <c r="J198" s="173">
        <v>39813</v>
      </c>
      <c r="K198" s="173">
        <v>46213</v>
      </c>
      <c r="L198" s="173"/>
      <c r="M198" s="173"/>
    </row>
    <row r="199" spans="1:13" ht="28.8" x14ac:dyDescent="0.3">
      <c r="A199" s="506" t="s">
        <v>716</v>
      </c>
      <c r="B199" s="506" t="s">
        <v>718</v>
      </c>
      <c r="C199" s="506" t="s">
        <v>719</v>
      </c>
      <c r="D199" s="506"/>
      <c r="E199" s="3" t="str">
        <f>VLOOKUP(C199,class!A$1:B$465,2,FALSE)</f>
        <v>Shire District</v>
      </c>
      <c r="F199" s="3" t="str">
        <f>IFERROR(VLOOKUP(C199,classifications!A$3:C$340,3,FALSE),VLOOKUP(C199,classifications!I$2:K$28,3,FALSE))</f>
        <v>Predominantly Rural</v>
      </c>
      <c r="G199" s="173">
        <v>12</v>
      </c>
      <c r="H199" s="173">
        <v>5344</v>
      </c>
      <c r="I199" s="173">
        <v>195</v>
      </c>
      <c r="J199" s="173">
        <v>34995</v>
      </c>
      <c r="K199" s="173">
        <v>40546</v>
      </c>
      <c r="L199" s="173"/>
      <c r="M199" s="173"/>
    </row>
    <row r="200" spans="1:13" ht="28.8" x14ac:dyDescent="0.3">
      <c r="A200" s="506" t="s">
        <v>720</v>
      </c>
      <c r="B200" s="506" t="s">
        <v>722</v>
      </c>
      <c r="C200" s="506" t="s">
        <v>723</v>
      </c>
      <c r="D200" s="506"/>
      <c r="E200" s="3" t="str">
        <f>VLOOKUP(C200,class!A$1:B$465,2,FALSE)</f>
        <v>Shire District</v>
      </c>
      <c r="F200" s="3" t="str">
        <f>IFERROR(VLOOKUP(C200,classifications!A$3:C$340,3,FALSE),VLOOKUP(C200,classifications!I$2:K$28,3,FALSE))</f>
        <v>Predominantly Urban</v>
      </c>
      <c r="G200" s="173">
        <v>14</v>
      </c>
      <c r="H200" s="173">
        <v>8574</v>
      </c>
      <c r="I200" s="173">
        <v>1</v>
      </c>
      <c r="J200" s="173">
        <v>50529</v>
      </c>
      <c r="K200" s="173">
        <v>59118</v>
      </c>
      <c r="L200" s="173"/>
      <c r="M200" s="173"/>
    </row>
    <row r="201" spans="1:13" ht="28.8" x14ac:dyDescent="0.3">
      <c r="A201" s="506" t="s">
        <v>724</v>
      </c>
      <c r="B201" s="506" t="s">
        <v>726</v>
      </c>
      <c r="C201" s="506" t="s">
        <v>727</v>
      </c>
      <c r="D201" s="506"/>
      <c r="E201" s="3" t="str">
        <f>VLOOKUP(C201,class!A$1:B$465,2,FALSE)</f>
        <v>Shire District</v>
      </c>
      <c r="F201" s="3" t="str">
        <f>IFERROR(VLOOKUP(C201,classifications!A$3:C$340,3,FALSE),VLOOKUP(C201,classifications!I$2:K$28,3,FALSE))</f>
        <v>Urban with Significant Rural</v>
      </c>
      <c r="G201" s="173">
        <v>5037</v>
      </c>
      <c r="H201" s="173">
        <v>2146</v>
      </c>
      <c r="I201" s="173">
        <v>0</v>
      </c>
      <c r="J201" s="173">
        <v>49213</v>
      </c>
      <c r="K201" s="173">
        <v>56396</v>
      </c>
      <c r="L201" s="173"/>
      <c r="M201" s="173"/>
    </row>
    <row r="202" spans="1:13" ht="28.8" x14ac:dyDescent="0.3">
      <c r="A202" s="506" t="s">
        <v>728</v>
      </c>
      <c r="B202" s="506" t="s">
        <v>730</v>
      </c>
      <c r="C202" s="506" t="s">
        <v>731</v>
      </c>
      <c r="D202" s="506"/>
      <c r="E202" s="3" t="str">
        <f>VLOOKUP(C202,class!A$1:B$465,2,FALSE)</f>
        <v>Shire District</v>
      </c>
      <c r="F202" s="3" t="str">
        <f>IFERROR(VLOOKUP(C202,classifications!A$3:C$340,3,FALSE),VLOOKUP(C202,classifications!I$2:K$28,3,FALSE))</f>
        <v>Predominantly Rural</v>
      </c>
      <c r="G202" s="173">
        <v>0</v>
      </c>
      <c r="H202" s="173">
        <v>5681</v>
      </c>
      <c r="I202" s="173">
        <v>0</v>
      </c>
      <c r="J202" s="173">
        <v>39259</v>
      </c>
      <c r="K202" s="173">
        <v>44940</v>
      </c>
      <c r="L202" s="173"/>
      <c r="M202" s="173"/>
    </row>
    <row r="203" spans="1:13" x14ac:dyDescent="0.3">
      <c r="A203" s="509"/>
      <c r="B203" s="509" t="s">
        <v>732</v>
      </c>
      <c r="C203" s="509" t="s">
        <v>733</v>
      </c>
      <c r="D203" s="509"/>
      <c r="E203" s="3" t="str">
        <f>VLOOKUP(C203,class!A$1:B$465,2,FALSE)</f>
        <v>Shire County</v>
      </c>
      <c r="F203" s="3" t="str">
        <f>IFERROR(VLOOKUP(C203,classifications!A$3:C$340,3,FALSE),VLOOKUP(C203,classifications!I$2:K$28,3,FALSE))</f>
        <v>Urban with Significant Rural</v>
      </c>
      <c r="G203" s="510">
        <v>20760</v>
      </c>
      <c r="H203" s="510">
        <v>66225</v>
      </c>
      <c r="I203" s="510">
        <v>2187</v>
      </c>
      <c r="J203" s="510">
        <v>536093</v>
      </c>
      <c r="K203" s="510">
        <v>625265</v>
      </c>
      <c r="L203" s="173"/>
      <c r="M203" s="173"/>
    </row>
    <row r="204" spans="1:13" ht="43.2" x14ac:dyDescent="0.3">
      <c r="A204" s="506" t="s">
        <v>734</v>
      </c>
      <c r="B204" s="506" t="s">
        <v>736</v>
      </c>
      <c r="C204" s="506" t="s">
        <v>737</v>
      </c>
      <c r="D204" s="506"/>
      <c r="E204" s="3" t="str">
        <f>VLOOKUP(C204,class!A$1:B$465,2,FALSE)</f>
        <v>Shire District</v>
      </c>
      <c r="F204" s="3" t="str">
        <f>IFERROR(VLOOKUP(C204,classifications!A$3:C$340,3,FALSE),VLOOKUP(C204,classifications!I$2:K$28,3,FALSE))</f>
        <v>Urban with Significant Rural</v>
      </c>
      <c r="G204" s="173">
        <v>0</v>
      </c>
      <c r="H204" s="173">
        <v>14914</v>
      </c>
      <c r="I204" s="173">
        <v>125</v>
      </c>
      <c r="J204" s="173">
        <v>65754</v>
      </c>
      <c r="K204" s="173">
        <v>80793</v>
      </c>
      <c r="L204" s="173"/>
      <c r="M204" s="173"/>
    </row>
    <row r="205" spans="1:13" ht="43.2" x14ac:dyDescent="0.3">
      <c r="A205" s="506" t="s">
        <v>738</v>
      </c>
      <c r="B205" s="506" t="s">
        <v>740</v>
      </c>
      <c r="C205" s="506" t="s">
        <v>741</v>
      </c>
      <c r="D205" s="506"/>
      <c r="E205" s="3" t="str">
        <f>VLOOKUP(C205,class!A$1:B$465,2,FALSE)</f>
        <v>Shire District</v>
      </c>
      <c r="F205" s="3" t="str">
        <f>IFERROR(VLOOKUP(C205,classifications!A$3:C$340,3,FALSE),VLOOKUP(C205,classifications!I$2:K$28,3,FALSE))</f>
        <v>Predominantly Rural</v>
      </c>
      <c r="G205" s="173">
        <v>0</v>
      </c>
      <c r="H205" s="173">
        <v>6863</v>
      </c>
      <c r="I205" s="173">
        <v>0</v>
      </c>
      <c r="J205" s="173">
        <v>48925</v>
      </c>
      <c r="K205" s="173">
        <v>55788</v>
      </c>
      <c r="L205" s="173"/>
      <c r="M205" s="173"/>
    </row>
    <row r="206" spans="1:13" ht="28.8" x14ac:dyDescent="0.3">
      <c r="A206" s="506" t="s">
        <v>742</v>
      </c>
      <c r="B206" s="506" t="s">
        <v>744</v>
      </c>
      <c r="C206" s="506" t="s">
        <v>745</v>
      </c>
      <c r="D206" s="506"/>
      <c r="E206" s="3" t="str">
        <f>VLOOKUP(C206,class!A$1:B$465,2,FALSE)</f>
        <v>Shire District</v>
      </c>
      <c r="F206" s="3" t="str">
        <f>IFERROR(VLOOKUP(C206,classifications!A$3:C$340,3,FALSE),VLOOKUP(C206,classifications!I$2:K$28,3,FALSE))</f>
        <v>Predominantly Urban</v>
      </c>
      <c r="G206" s="173">
        <v>10</v>
      </c>
      <c r="H206" s="173">
        <v>7796</v>
      </c>
      <c r="I206" s="173">
        <v>2</v>
      </c>
      <c r="J206" s="173">
        <v>52357</v>
      </c>
      <c r="K206" s="173">
        <v>60165</v>
      </c>
      <c r="L206" s="173"/>
      <c r="M206" s="173"/>
    </row>
    <row r="207" spans="1:13" ht="28.8" x14ac:dyDescent="0.3">
      <c r="A207" s="506" t="s">
        <v>746</v>
      </c>
      <c r="B207" s="506" t="s">
        <v>748</v>
      </c>
      <c r="C207" s="506" t="s">
        <v>749</v>
      </c>
      <c r="D207" s="506"/>
      <c r="E207" s="3" t="str">
        <f>VLOOKUP(C207,class!A$1:B$465,2,FALSE)</f>
        <v>Shire District</v>
      </c>
      <c r="F207" s="3" t="str">
        <f>IFERROR(VLOOKUP(C207,classifications!A$3:C$340,3,FALSE),VLOOKUP(C207,classifications!I$2:K$28,3,FALSE))</f>
        <v>Predominantly Urban</v>
      </c>
      <c r="G207" s="173">
        <v>2424</v>
      </c>
      <c r="H207" s="173">
        <v>1922</v>
      </c>
      <c r="I207" s="173">
        <v>401</v>
      </c>
      <c r="J207" s="173">
        <v>46066</v>
      </c>
      <c r="K207" s="173">
        <v>50813</v>
      </c>
      <c r="L207" s="173"/>
      <c r="M207" s="173"/>
    </row>
    <row r="208" spans="1:13" ht="28.8" x14ac:dyDescent="0.3">
      <c r="A208" s="506" t="s">
        <v>750</v>
      </c>
      <c r="B208" s="506" t="s">
        <v>752</v>
      </c>
      <c r="C208" s="506" t="s">
        <v>753</v>
      </c>
      <c r="D208" s="506"/>
      <c r="E208" s="3" t="str">
        <f>VLOOKUP(C208,class!A$1:B$465,2,FALSE)</f>
        <v>Shire District</v>
      </c>
      <c r="F208" s="3" t="str">
        <f>IFERROR(VLOOKUP(C208,classifications!A$3:C$340,3,FALSE),VLOOKUP(C208,classifications!I$2:K$28,3,FALSE))</f>
        <v>Predominantly Urban</v>
      </c>
      <c r="G208" s="173">
        <v>3065</v>
      </c>
      <c r="H208" s="173">
        <v>3013</v>
      </c>
      <c r="I208" s="173">
        <v>0</v>
      </c>
      <c r="J208" s="173">
        <v>31629</v>
      </c>
      <c r="K208" s="173">
        <v>37707</v>
      </c>
      <c r="L208" s="173"/>
      <c r="M208" s="173"/>
    </row>
    <row r="209" spans="1:13" ht="28.8" x14ac:dyDescent="0.3">
      <c r="A209" s="506" t="s">
        <v>754</v>
      </c>
      <c r="B209" s="506" t="s">
        <v>756</v>
      </c>
      <c r="C209" s="506" t="s">
        <v>757</v>
      </c>
      <c r="D209" s="506"/>
      <c r="E209" s="3" t="str">
        <f>VLOOKUP(C209,class!A$1:B$465,2,FALSE)</f>
        <v>Shire District</v>
      </c>
      <c r="F209" s="3" t="str">
        <f>IFERROR(VLOOKUP(C209,classifications!A$3:C$340,3,FALSE),VLOOKUP(C209,classifications!I$2:K$28,3,FALSE))</f>
        <v>Urban with Significant Rural</v>
      </c>
      <c r="G209" s="173">
        <v>41</v>
      </c>
      <c r="H209" s="173">
        <v>3690</v>
      </c>
      <c r="I209" s="173">
        <v>635</v>
      </c>
      <c r="J209" s="173">
        <v>38138</v>
      </c>
      <c r="K209" s="173">
        <v>42504</v>
      </c>
      <c r="L209" s="173"/>
      <c r="M209" s="173"/>
    </row>
    <row r="210" spans="1:13" ht="28.8" x14ac:dyDescent="0.3">
      <c r="A210" s="506" t="s">
        <v>758</v>
      </c>
      <c r="B210" s="506" t="s">
        <v>760</v>
      </c>
      <c r="C210" s="506" t="s">
        <v>761</v>
      </c>
      <c r="D210" s="506"/>
      <c r="E210" s="3" t="str">
        <f>VLOOKUP(C210,class!A$1:B$465,2,FALSE)</f>
        <v>Shire District</v>
      </c>
      <c r="F210" s="3" t="str">
        <f>IFERROR(VLOOKUP(C210,classifications!A$3:C$340,3,FALSE),VLOOKUP(C210,classifications!I$2:K$28,3,FALSE))</f>
        <v>Predominantly Urban</v>
      </c>
      <c r="G210" s="173">
        <v>4866</v>
      </c>
      <c r="H210" s="173">
        <v>5915</v>
      </c>
      <c r="I210" s="173">
        <v>0</v>
      </c>
      <c r="J210" s="173">
        <v>45971</v>
      </c>
      <c r="K210" s="173">
        <v>56752</v>
      </c>
      <c r="L210" s="173"/>
      <c r="M210" s="173"/>
    </row>
    <row r="211" spans="1:13" ht="28.8" x14ac:dyDescent="0.3">
      <c r="A211" s="506" t="s">
        <v>762</v>
      </c>
      <c r="B211" s="506" t="s">
        <v>764</v>
      </c>
      <c r="C211" s="506" t="s">
        <v>765</v>
      </c>
      <c r="D211" s="506"/>
      <c r="E211" s="3" t="str">
        <f>VLOOKUP(C211,class!A$1:B$465,2,FALSE)</f>
        <v>Shire District</v>
      </c>
      <c r="F211" s="3" t="str">
        <f>IFERROR(VLOOKUP(C211,classifications!A$3:C$340,3,FALSE),VLOOKUP(C211,classifications!I$2:K$28,3,FALSE))</f>
        <v>Urban with Significant Rural</v>
      </c>
      <c r="G211" s="173">
        <v>5162</v>
      </c>
      <c r="H211" s="173">
        <v>3478</v>
      </c>
      <c r="I211" s="173">
        <v>311</v>
      </c>
      <c r="J211" s="173">
        <v>74975</v>
      </c>
      <c r="K211" s="173">
        <v>83926</v>
      </c>
      <c r="L211" s="173"/>
      <c r="M211" s="173"/>
    </row>
    <row r="212" spans="1:13" ht="28.8" x14ac:dyDescent="0.3">
      <c r="A212" s="506" t="s">
        <v>766</v>
      </c>
      <c r="B212" s="506" t="s">
        <v>768</v>
      </c>
      <c r="C212" s="506" t="s">
        <v>769</v>
      </c>
      <c r="D212" s="506"/>
      <c r="E212" s="3" t="str">
        <f>VLOOKUP(C212,class!A$1:B$465,2,FALSE)</f>
        <v>Shire District</v>
      </c>
      <c r="F212" s="3" t="str">
        <f>IFERROR(VLOOKUP(C212,classifications!A$3:C$340,3,FALSE),VLOOKUP(C212,classifications!I$2:K$28,3,FALSE))</f>
        <v>Predominantly Urban</v>
      </c>
      <c r="G212" s="173">
        <v>1</v>
      </c>
      <c r="H212" s="173">
        <v>6734</v>
      </c>
      <c r="I212" s="173">
        <v>0</v>
      </c>
      <c r="J212" s="173">
        <v>35082</v>
      </c>
      <c r="K212" s="173">
        <v>41817</v>
      </c>
      <c r="L212" s="173"/>
      <c r="M212" s="173"/>
    </row>
    <row r="213" spans="1:13" ht="28.8" x14ac:dyDescent="0.3">
      <c r="A213" s="506" t="s">
        <v>770</v>
      </c>
      <c r="B213" s="506" t="s">
        <v>772</v>
      </c>
      <c r="C213" s="506" t="s">
        <v>773</v>
      </c>
      <c r="D213" s="506"/>
      <c r="E213" s="3" t="str">
        <f>VLOOKUP(C213,class!A$1:B$465,2,FALSE)</f>
        <v>Shire District</v>
      </c>
      <c r="F213" s="3" t="str">
        <f>IFERROR(VLOOKUP(C213,classifications!A$3:C$340,3,FALSE),VLOOKUP(C213,classifications!I$2:K$28,3,FALSE))</f>
        <v>Urban with Significant Rural</v>
      </c>
      <c r="G213" s="173">
        <v>0</v>
      </c>
      <c r="H213" s="173">
        <v>8501</v>
      </c>
      <c r="I213" s="173">
        <v>713</v>
      </c>
      <c r="J213" s="173">
        <v>49142</v>
      </c>
      <c r="K213" s="173">
        <v>58356</v>
      </c>
      <c r="L213" s="173"/>
      <c r="M213" s="173"/>
    </row>
    <row r="214" spans="1:13" ht="28.8" x14ac:dyDescent="0.3">
      <c r="A214" s="506" t="s">
        <v>774</v>
      </c>
      <c r="B214" s="506" t="s">
        <v>776</v>
      </c>
      <c r="C214" s="506" t="s">
        <v>777</v>
      </c>
      <c r="D214" s="506"/>
      <c r="E214" s="3" t="str">
        <f>VLOOKUP(C214,class!A$1:B$465,2,FALSE)</f>
        <v>Shire District</v>
      </c>
      <c r="F214" s="3" t="str">
        <f>IFERROR(VLOOKUP(C214,classifications!A$3:C$340,3,FALSE),VLOOKUP(C214,classifications!I$2:K$28,3,FALSE))</f>
        <v>Predominantly Rural</v>
      </c>
      <c r="G214" s="173">
        <v>5191</v>
      </c>
      <c r="H214" s="173">
        <v>3399</v>
      </c>
      <c r="I214" s="173">
        <v>0</v>
      </c>
      <c r="J214" s="173">
        <v>48054</v>
      </c>
      <c r="K214" s="173">
        <v>56644</v>
      </c>
      <c r="L214" s="173"/>
      <c r="M214" s="173"/>
    </row>
    <row r="215" spans="1:13" x14ac:dyDescent="0.3">
      <c r="A215" s="509"/>
      <c r="B215" s="509" t="s">
        <v>778</v>
      </c>
      <c r="C215" s="509" t="s">
        <v>779</v>
      </c>
      <c r="D215" s="509"/>
      <c r="E215" s="3" t="str">
        <f>VLOOKUP(C215,class!A$1:B$465,2,FALSE)</f>
        <v>Shire County</v>
      </c>
      <c r="F215" s="3" t="str">
        <f>IFERROR(VLOOKUP(C215,classifications!A$3:C$340,3,FALSE),VLOOKUP(C215,classifications!I$2:K$28,3,FALSE))</f>
        <v>Predominantly Urban</v>
      </c>
      <c r="G215" s="510">
        <v>32566</v>
      </c>
      <c r="H215" s="510">
        <v>57682</v>
      </c>
      <c r="I215" s="510">
        <v>149</v>
      </c>
      <c r="J215" s="510">
        <v>422242</v>
      </c>
      <c r="K215" s="510">
        <v>512639</v>
      </c>
      <c r="L215" s="173"/>
      <c r="M215" s="173"/>
    </row>
    <row r="216" spans="1:13" ht="28.8" x14ac:dyDescent="0.3">
      <c r="A216" s="506" t="s">
        <v>780</v>
      </c>
      <c r="B216" s="506" t="s">
        <v>782</v>
      </c>
      <c r="C216" s="506" t="s">
        <v>783</v>
      </c>
      <c r="D216" s="506"/>
      <c r="E216" s="3" t="str">
        <f>VLOOKUP(C216,class!A$1:B$465,2,FALSE)</f>
        <v>Shire District</v>
      </c>
      <c r="F216" s="3" t="str">
        <f>IFERROR(VLOOKUP(C216,classifications!A$3:C$340,3,FALSE),VLOOKUP(C216,classifications!I$2:K$28,3,FALSE))</f>
        <v>Predominantly Urban</v>
      </c>
      <c r="G216" s="173">
        <v>495</v>
      </c>
      <c r="H216" s="173">
        <v>5488</v>
      </c>
      <c r="I216" s="173">
        <v>21</v>
      </c>
      <c r="J216" s="173">
        <v>36191</v>
      </c>
      <c r="K216" s="173">
        <v>42195</v>
      </c>
      <c r="L216" s="173"/>
      <c r="M216" s="173"/>
    </row>
    <row r="217" spans="1:13" ht="28.8" x14ac:dyDescent="0.3">
      <c r="A217" s="506" t="s">
        <v>784</v>
      </c>
      <c r="B217" s="506" t="s">
        <v>786</v>
      </c>
      <c r="C217" s="506" t="s">
        <v>787</v>
      </c>
      <c r="D217" s="506"/>
      <c r="E217" s="3" t="str">
        <f>VLOOKUP(C217,class!A$1:B$465,2,FALSE)</f>
        <v>Shire District</v>
      </c>
      <c r="F217" s="3" t="str">
        <f>IFERROR(VLOOKUP(C217,classifications!A$3:C$340,3,FALSE),VLOOKUP(C217,classifications!I$2:K$28,3,FALSE))</f>
        <v>Urban with Significant Rural</v>
      </c>
      <c r="G217" s="173">
        <v>10051</v>
      </c>
      <c r="H217" s="173">
        <v>3827</v>
      </c>
      <c r="I217" s="173">
        <v>0</v>
      </c>
      <c r="J217" s="173">
        <v>53519</v>
      </c>
      <c r="K217" s="173">
        <v>67397</v>
      </c>
      <c r="L217" s="173"/>
      <c r="M217" s="173"/>
    </row>
    <row r="218" spans="1:13" ht="43.2" x14ac:dyDescent="0.3">
      <c r="A218" s="506" t="s">
        <v>788</v>
      </c>
      <c r="B218" s="506" t="s">
        <v>790</v>
      </c>
      <c r="C218" s="506" t="s">
        <v>791</v>
      </c>
      <c r="D218" s="506"/>
      <c r="E218" s="3" t="str">
        <f>VLOOKUP(C218,class!A$1:B$465,2,FALSE)</f>
        <v>Shire District</v>
      </c>
      <c r="F218" s="3" t="str">
        <f>IFERROR(VLOOKUP(C218,classifications!A$3:C$340,3,FALSE),VLOOKUP(C218,classifications!I$2:K$28,3,FALSE))</f>
        <v>Urban with Significant Rural</v>
      </c>
      <c r="G218" s="173">
        <v>28</v>
      </c>
      <c r="H218" s="173">
        <v>8666</v>
      </c>
      <c r="I218" s="173">
        <v>30</v>
      </c>
      <c r="J218" s="173">
        <v>57728</v>
      </c>
      <c r="K218" s="173">
        <v>66452</v>
      </c>
      <c r="L218" s="173"/>
      <c r="M218" s="173"/>
    </row>
    <row r="219" spans="1:13" ht="28.8" x14ac:dyDescent="0.3">
      <c r="A219" s="506" t="s">
        <v>792</v>
      </c>
      <c r="B219" s="506" t="s">
        <v>794</v>
      </c>
      <c r="C219" s="506" t="s">
        <v>795</v>
      </c>
      <c r="D219" s="506"/>
      <c r="E219" s="3" t="str">
        <f>VLOOKUP(C219,class!A$1:B$465,2,FALSE)</f>
        <v>Shire District</v>
      </c>
      <c r="F219" s="3" t="str">
        <f>IFERROR(VLOOKUP(C219,classifications!A$3:C$340,3,FALSE),VLOOKUP(C219,classifications!I$2:K$28,3,FALSE))</f>
        <v>Predominantly Urban</v>
      </c>
      <c r="G219" s="173">
        <v>151</v>
      </c>
      <c r="H219" s="173">
        <v>7500</v>
      </c>
      <c r="I219" s="173">
        <v>0</v>
      </c>
      <c r="J219" s="173">
        <v>37681</v>
      </c>
      <c r="K219" s="173">
        <v>45332</v>
      </c>
      <c r="L219" s="173"/>
      <c r="M219" s="173"/>
    </row>
    <row r="220" spans="1:13" ht="43.2" x14ac:dyDescent="0.3">
      <c r="A220" s="506" t="s">
        <v>796</v>
      </c>
      <c r="B220" s="506" t="s">
        <v>798</v>
      </c>
      <c r="C220" s="506" t="s">
        <v>799</v>
      </c>
      <c r="D220" s="506"/>
      <c r="E220" s="3" t="str">
        <f>VLOOKUP(C220,class!A$1:B$465,2,FALSE)</f>
        <v>Shire District</v>
      </c>
      <c r="F220" s="3" t="str">
        <f>IFERROR(VLOOKUP(C220,classifications!A$3:C$340,3,FALSE),VLOOKUP(C220,classifications!I$2:K$28,3,FALSE))</f>
        <v>Urban with Significant Rural</v>
      </c>
      <c r="G220" s="173">
        <v>0</v>
      </c>
      <c r="H220" s="173">
        <v>10834</v>
      </c>
      <c r="I220" s="173">
        <v>48</v>
      </c>
      <c r="J220" s="173">
        <v>48649</v>
      </c>
      <c r="K220" s="173">
        <v>59531</v>
      </c>
      <c r="L220" s="173"/>
      <c r="M220" s="173"/>
    </row>
    <row r="221" spans="1:13" ht="28.8" x14ac:dyDescent="0.3">
      <c r="A221" s="506" t="s">
        <v>800</v>
      </c>
      <c r="B221" s="506" t="s">
        <v>802</v>
      </c>
      <c r="C221" s="506" t="s">
        <v>803</v>
      </c>
      <c r="D221" s="506"/>
      <c r="E221" s="3" t="str">
        <f>VLOOKUP(C221,class!A$1:B$465,2,FALSE)</f>
        <v>Shire District</v>
      </c>
      <c r="F221" s="3" t="str">
        <f>IFERROR(VLOOKUP(C221,classifications!A$3:C$340,3,FALSE),VLOOKUP(C221,classifications!I$2:K$28,3,FALSE))</f>
        <v>Predominantly Urban</v>
      </c>
      <c r="G221" s="173">
        <v>4893</v>
      </c>
      <c r="H221" s="173">
        <v>2805</v>
      </c>
      <c r="I221" s="173">
        <v>0</v>
      </c>
      <c r="J221" s="173">
        <v>55040</v>
      </c>
      <c r="K221" s="173">
        <v>62738</v>
      </c>
      <c r="L221" s="173"/>
      <c r="M221" s="173"/>
    </row>
    <row r="222" spans="1:13" ht="28.8" x14ac:dyDescent="0.3">
      <c r="A222" s="506" t="s">
        <v>804</v>
      </c>
      <c r="B222" s="506" t="s">
        <v>806</v>
      </c>
      <c r="C222" s="506" t="s">
        <v>807</v>
      </c>
      <c r="D222" s="506"/>
      <c r="E222" s="3" t="str">
        <f>VLOOKUP(C222,class!A$1:B$465,2,FALSE)</f>
        <v>Shire District</v>
      </c>
      <c r="F222" s="3" t="str">
        <f>IFERROR(VLOOKUP(C222,classifications!A$3:C$340,3,FALSE),VLOOKUP(C222,classifications!I$2:K$28,3,FALSE))</f>
        <v>Predominantly Urban</v>
      </c>
      <c r="G222" s="173">
        <v>7939</v>
      </c>
      <c r="H222" s="173">
        <v>2264</v>
      </c>
      <c r="I222" s="173">
        <v>0</v>
      </c>
      <c r="J222" s="173">
        <v>27795</v>
      </c>
      <c r="K222" s="173">
        <v>37998</v>
      </c>
      <c r="L222" s="173"/>
      <c r="M222" s="173"/>
    </row>
    <row r="223" spans="1:13" ht="28.8" x14ac:dyDescent="0.3">
      <c r="A223" s="506" t="s">
        <v>808</v>
      </c>
      <c r="B223" s="506" t="s">
        <v>810</v>
      </c>
      <c r="C223" s="506" t="s">
        <v>811</v>
      </c>
      <c r="D223" s="506"/>
      <c r="E223" s="3" t="str">
        <f>VLOOKUP(C223,class!A$1:B$465,2,FALSE)</f>
        <v>Shire District</v>
      </c>
      <c r="F223" s="3" t="str">
        <f>IFERROR(VLOOKUP(C223,classifications!A$3:C$340,3,FALSE),VLOOKUP(C223,classifications!I$2:K$28,3,FALSE))</f>
        <v>Predominantly Urban</v>
      </c>
      <c r="G223" s="173">
        <v>53</v>
      </c>
      <c r="H223" s="173">
        <v>5462</v>
      </c>
      <c r="I223" s="173">
        <v>0</v>
      </c>
      <c r="J223" s="173">
        <v>33238</v>
      </c>
      <c r="K223" s="173">
        <v>38753</v>
      </c>
      <c r="L223" s="173"/>
      <c r="M223" s="173"/>
    </row>
    <row r="224" spans="1:13" ht="28.8" x14ac:dyDescent="0.3">
      <c r="A224" s="506" t="s">
        <v>812</v>
      </c>
      <c r="B224" s="506" t="s">
        <v>814</v>
      </c>
      <c r="C224" s="506" t="s">
        <v>815</v>
      </c>
      <c r="D224" s="506"/>
      <c r="E224" s="3" t="str">
        <f>VLOOKUP(C224,class!A$1:B$465,2,FALSE)</f>
        <v>Shire District</v>
      </c>
      <c r="F224" s="3" t="str">
        <f>IFERROR(VLOOKUP(C224,classifications!A$3:C$340,3,FALSE),VLOOKUP(C224,classifications!I$2:K$28,3,FALSE))</f>
        <v>Predominantly Urban</v>
      </c>
      <c r="G224" s="173">
        <v>45</v>
      </c>
      <c r="H224" s="173">
        <v>7014</v>
      </c>
      <c r="I224" s="173">
        <v>50</v>
      </c>
      <c r="J224" s="173">
        <v>35837</v>
      </c>
      <c r="K224" s="173">
        <v>42946</v>
      </c>
      <c r="L224" s="173"/>
      <c r="M224" s="173"/>
    </row>
    <row r="225" spans="1:13" ht="28.8" x14ac:dyDescent="0.3">
      <c r="A225" s="506" t="s">
        <v>816</v>
      </c>
      <c r="B225" s="506" t="s">
        <v>818</v>
      </c>
      <c r="C225" s="506" t="s">
        <v>819</v>
      </c>
      <c r="D225" s="506"/>
      <c r="E225" s="3" t="str">
        <f>VLOOKUP(C225,class!A$1:B$465,2,FALSE)</f>
        <v>Shire District</v>
      </c>
      <c r="F225" s="3" t="str">
        <f>IFERROR(VLOOKUP(C225,classifications!A$3:C$340,3,FALSE),VLOOKUP(C225,classifications!I$2:K$28,3,FALSE))</f>
        <v>Predominantly Urban</v>
      </c>
      <c r="G225" s="173">
        <v>8911</v>
      </c>
      <c r="H225" s="173">
        <v>3822</v>
      </c>
      <c r="I225" s="173">
        <v>0</v>
      </c>
      <c r="J225" s="173">
        <v>36564</v>
      </c>
      <c r="K225" s="173">
        <v>49297</v>
      </c>
      <c r="L225" s="173"/>
      <c r="M225" s="173"/>
    </row>
    <row r="226" spans="1:13" x14ac:dyDescent="0.3">
      <c r="A226" s="509"/>
      <c r="B226" s="509" t="s">
        <v>820</v>
      </c>
      <c r="C226" s="509" t="s">
        <v>821</v>
      </c>
      <c r="D226" s="509"/>
      <c r="E226" s="3" t="str">
        <f>VLOOKUP(C226,class!A$1:B$465,2,FALSE)</f>
        <v>Shire County</v>
      </c>
      <c r="F226" s="3" t="str">
        <f>IFERROR(VLOOKUP(C226,classifications!A$3:C$340,3,FALSE),VLOOKUP(C226,classifications!I$2:K$28,3,FALSE))</f>
        <v>Urban with Significant Rural</v>
      </c>
      <c r="G226" s="510">
        <v>31499</v>
      </c>
      <c r="H226" s="510">
        <v>61132</v>
      </c>
      <c r="I226" s="510">
        <v>595</v>
      </c>
      <c r="J226" s="510">
        <v>615404</v>
      </c>
      <c r="K226" s="510">
        <v>708630</v>
      </c>
      <c r="L226" s="173"/>
      <c r="M226" s="173"/>
    </row>
    <row r="227" spans="1:13" ht="28.8" x14ac:dyDescent="0.3">
      <c r="A227" s="506" t="s">
        <v>822</v>
      </c>
      <c r="B227" s="506" t="s">
        <v>824</v>
      </c>
      <c r="C227" s="506" t="s">
        <v>825</v>
      </c>
      <c r="D227" s="506"/>
      <c r="E227" s="3" t="str">
        <f>VLOOKUP(C227,class!A$1:B$465,2,FALSE)</f>
        <v>Shire District</v>
      </c>
      <c r="F227" s="3" t="str">
        <f>IFERROR(VLOOKUP(C227,classifications!A$3:C$340,3,FALSE),VLOOKUP(C227,classifications!I$2:K$28,3,FALSE))</f>
        <v>Urban with Significant Rural</v>
      </c>
      <c r="G227" s="173">
        <v>5142</v>
      </c>
      <c r="H227" s="173">
        <v>2878</v>
      </c>
      <c r="I227" s="173">
        <v>0</v>
      </c>
      <c r="J227" s="173">
        <v>50261</v>
      </c>
      <c r="K227" s="173">
        <v>58281</v>
      </c>
      <c r="L227" s="173"/>
      <c r="M227" s="173"/>
    </row>
    <row r="228" spans="1:13" ht="28.8" x14ac:dyDescent="0.3">
      <c r="A228" s="506" t="s">
        <v>826</v>
      </c>
      <c r="B228" s="506" t="s">
        <v>828</v>
      </c>
      <c r="C228" s="506" t="s">
        <v>829</v>
      </c>
      <c r="D228" s="506"/>
      <c r="E228" s="3" t="str">
        <f>VLOOKUP(C228,class!A$1:B$465,2,FALSE)</f>
        <v>Shire District</v>
      </c>
      <c r="F228" s="3" t="str">
        <f>IFERROR(VLOOKUP(C228,classifications!A$3:C$340,3,FALSE),VLOOKUP(C228,classifications!I$2:K$28,3,FALSE))</f>
        <v>Predominantly Urban</v>
      </c>
      <c r="G228" s="173">
        <v>5070</v>
      </c>
      <c r="H228" s="173">
        <v>2814</v>
      </c>
      <c r="I228" s="173">
        <v>30</v>
      </c>
      <c r="J228" s="173">
        <v>61368</v>
      </c>
      <c r="K228" s="173">
        <v>69282</v>
      </c>
      <c r="L228" s="173"/>
      <c r="M228" s="173"/>
    </row>
    <row r="229" spans="1:13" ht="28.8" x14ac:dyDescent="0.3">
      <c r="A229" s="506" t="s">
        <v>830</v>
      </c>
      <c r="B229" s="506" t="s">
        <v>832</v>
      </c>
      <c r="C229" s="506" t="s">
        <v>833</v>
      </c>
      <c r="D229" s="506"/>
      <c r="E229" s="3" t="str">
        <f>VLOOKUP(C229,class!A$1:B$465,2,FALSE)</f>
        <v>Shire District</v>
      </c>
      <c r="F229" s="3" t="str">
        <f>IFERROR(VLOOKUP(C229,classifications!A$3:C$340,3,FALSE),VLOOKUP(C229,classifications!I$2:K$28,3,FALSE))</f>
        <v>Predominantly Urban</v>
      </c>
      <c r="G229" s="173">
        <v>4226</v>
      </c>
      <c r="H229" s="173">
        <v>2124</v>
      </c>
      <c r="I229" s="173">
        <v>0</v>
      </c>
      <c r="J229" s="173">
        <v>42849</v>
      </c>
      <c r="K229" s="173">
        <v>49199</v>
      </c>
      <c r="L229" s="173"/>
      <c r="M229" s="173"/>
    </row>
    <row r="230" spans="1:13" ht="28.8" x14ac:dyDescent="0.3">
      <c r="A230" s="506" t="s">
        <v>834</v>
      </c>
      <c r="B230" s="506" t="s">
        <v>836</v>
      </c>
      <c r="C230" s="506" t="s">
        <v>837</v>
      </c>
      <c r="D230" s="506"/>
      <c r="E230" s="3" t="str">
        <f>VLOOKUP(C230,class!A$1:B$465,2,FALSE)</f>
        <v>Shire District</v>
      </c>
      <c r="F230" s="3" t="str">
        <f>IFERROR(VLOOKUP(C230,classifications!A$3:C$340,3,FALSE),VLOOKUP(C230,classifications!I$2:K$28,3,FALSE))</f>
        <v>Urban with Significant Rural</v>
      </c>
      <c r="G230" s="173">
        <v>4841</v>
      </c>
      <c r="H230" s="173">
        <v>2931</v>
      </c>
      <c r="I230" s="173">
        <v>12</v>
      </c>
      <c r="J230" s="173">
        <v>48104</v>
      </c>
      <c r="K230" s="173">
        <v>55888</v>
      </c>
      <c r="L230" s="173"/>
      <c r="M230" s="173"/>
    </row>
    <row r="231" spans="1:13" ht="28.8" x14ac:dyDescent="0.3">
      <c r="A231" s="506" t="s">
        <v>838</v>
      </c>
      <c r="B231" s="506" t="s">
        <v>840</v>
      </c>
      <c r="C231" s="506" t="s">
        <v>841</v>
      </c>
      <c r="D231" s="506"/>
      <c r="E231" s="3" t="str">
        <f>VLOOKUP(C231,class!A$1:B$465,2,FALSE)</f>
        <v>Shire District</v>
      </c>
      <c r="F231" s="3" t="str">
        <f>IFERROR(VLOOKUP(C231,classifications!A$3:C$340,3,FALSE),VLOOKUP(C231,classifications!I$2:K$28,3,FALSE))</f>
        <v>Predominantly Urban</v>
      </c>
      <c r="G231" s="173">
        <v>5643</v>
      </c>
      <c r="H231" s="173">
        <v>1869</v>
      </c>
      <c r="I231" s="173">
        <v>0</v>
      </c>
      <c r="J231" s="173">
        <v>37399</v>
      </c>
      <c r="K231" s="173">
        <v>44911</v>
      </c>
      <c r="L231" s="173"/>
      <c r="M231" s="173"/>
    </row>
    <row r="232" spans="1:13" ht="28.8" x14ac:dyDescent="0.3">
      <c r="A232" s="506" t="s">
        <v>842</v>
      </c>
      <c r="B232" s="506" t="s">
        <v>844</v>
      </c>
      <c r="C232" s="506" t="s">
        <v>845</v>
      </c>
      <c r="D232" s="506"/>
      <c r="E232" s="3" t="str">
        <f>VLOOKUP(C232,class!A$1:B$465,2,FALSE)</f>
        <v>Shire District</v>
      </c>
      <c r="F232" s="3" t="str">
        <f>IFERROR(VLOOKUP(C232,classifications!A$3:C$340,3,FALSE),VLOOKUP(C232,classifications!I$2:K$28,3,FALSE))</f>
        <v>Urban with Significant Rural</v>
      </c>
      <c r="G232" s="173">
        <v>0</v>
      </c>
      <c r="H232" s="173">
        <v>10090</v>
      </c>
      <c r="I232" s="173">
        <v>0</v>
      </c>
      <c r="J232" s="173">
        <v>68159</v>
      </c>
      <c r="K232" s="173">
        <v>78249</v>
      </c>
      <c r="L232" s="173"/>
      <c r="M232" s="173"/>
    </row>
    <row r="233" spans="1:13" ht="28.8" x14ac:dyDescent="0.3">
      <c r="A233" s="506" t="s">
        <v>846</v>
      </c>
      <c r="B233" s="506" t="s">
        <v>848</v>
      </c>
      <c r="C233" s="506" t="s">
        <v>849</v>
      </c>
      <c r="D233" s="506"/>
      <c r="E233" s="3" t="str">
        <f>VLOOKUP(C233,class!A$1:B$465,2,FALSE)</f>
        <v>Shire District</v>
      </c>
      <c r="F233" s="3" t="str">
        <f>IFERROR(VLOOKUP(C233,classifications!A$3:C$340,3,FALSE),VLOOKUP(C233,classifications!I$2:K$28,3,FALSE))</f>
        <v>Predominantly Rural</v>
      </c>
      <c r="G233" s="173">
        <v>6</v>
      </c>
      <c r="H233" s="173">
        <v>6687</v>
      </c>
      <c r="I233" s="173">
        <v>23</v>
      </c>
      <c r="J233" s="173">
        <v>45417</v>
      </c>
      <c r="K233" s="173">
        <v>52133</v>
      </c>
      <c r="L233" s="173"/>
      <c r="M233" s="173"/>
    </row>
    <row r="234" spans="1:13" ht="43.2" x14ac:dyDescent="0.3">
      <c r="A234" s="506" t="s">
        <v>850</v>
      </c>
      <c r="B234" s="506" t="s">
        <v>852</v>
      </c>
      <c r="C234" s="506" t="s">
        <v>1875</v>
      </c>
      <c r="D234" s="506"/>
      <c r="E234" s="3" t="str">
        <f>VLOOKUP(C234,class!A$1:B$465,2,FALSE)</f>
        <v>Shire District</v>
      </c>
      <c r="F234" s="3" t="str">
        <f>IFERROR(VLOOKUP(C234,classifications!A$3:C$340,3,FALSE),VLOOKUP(C234,classifications!I$2:K$28,3,FALSE))</f>
        <v>Urban with Significant Rural</v>
      </c>
      <c r="G234" s="173">
        <v>3404</v>
      </c>
      <c r="H234" s="173">
        <v>2128</v>
      </c>
      <c r="I234" s="173">
        <v>300</v>
      </c>
      <c r="J234" s="173">
        <v>48184</v>
      </c>
      <c r="K234" s="173">
        <v>54016</v>
      </c>
      <c r="L234" s="173"/>
      <c r="M234" s="173"/>
    </row>
    <row r="235" spans="1:13" ht="28.8" x14ac:dyDescent="0.3">
      <c r="A235" s="506" t="s">
        <v>853</v>
      </c>
      <c r="B235" s="506" t="s">
        <v>855</v>
      </c>
      <c r="C235" s="506" t="s">
        <v>856</v>
      </c>
      <c r="D235" s="506"/>
      <c r="E235" s="3" t="str">
        <f>VLOOKUP(C235,class!A$1:B$465,2,FALSE)</f>
        <v>Shire District</v>
      </c>
      <c r="F235" s="3" t="str">
        <f>IFERROR(VLOOKUP(C235,classifications!A$3:C$340,3,FALSE),VLOOKUP(C235,classifications!I$2:K$28,3,FALSE))</f>
        <v>Predominantly Rural</v>
      </c>
      <c r="G235" s="173">
        <v>7</v>
      </c>
      <c r="H235" s="173">
        <v>8711</v>
      </c>
      <c r="I235" s="173">
        <v>0</v>
      </c>
      <c r="J235" s="173">
        <v>59289</v>
      </c>
      <c r="K235" s="173">
        <v>68007</v>
      </c>
      <c r="L235" s="173"/>
      <c r="M235" s="173"/>
    </row>
    <row r="236" spans="1:13" ht="28.8" x14ac:dyDescent="0.3">
      <c r="A236" s="506" t="s">
        <v>857</v>
      </c>
      <c r="B236" s="506" t="s">
        <v>859</v>
      </c>
      <c r="C236" s="506" t="s">
        <v>860</v>
      </c>
      <c r="D236" s="506"/>
      <c r="E236" s="3" t="str">
        <f>VLOOKUP(C236,class!A$1:B$465,2,FALSE)</f>
        <v>Shire District</v>
      </c>
      <c r="F236" s="3" t="str">
        <f>IFERROR(VLOOKUP(C236,classifications!A$3:C$340,3,FALSE),VLOOKUP(C236,classifications!I$2:K$28,3,FALSE))</f>
        <v>Predominantly Urban</v>
      </c>
      <c r="G236" s="173">
        <v>3094</v>
      </c>
      <c r="H236" s="173">
        <v>4777</v>
      </c>
      <c r="I236" s="173">
        <v>224</v>
      </c>
      <c r="J236" s="173">
        <v>62034</v>
      </c>
      <c r="K236" s="173">
        <v>70129</v>
      </c>
      <c r="L236" s="173"/>
      <c r="M236" s="173"/>
    </row>
    <row r="237" spans="1:13" ht="43.2" x14ac:dyDescent="0.3">
      <c r="A237" s="506" t="s">
        <v>861</v>
      </c>
      <c r="B237" s="506" t="s">
        <v>863</v>
      </c>
      <c r="C237" s="506" t="s">
        <v>864</v>
      </c>
      <c r="D237" s="506"/>
      <c r="E237" s="3" t="str">
        <f>VLOOKUP(C237,class!A$1:B$465,2,FALSE)</f>
        <v>Shire District</v>
      </c>
      <c r="F237" s="3" t="str">
        <f>IFERROR(VLOOKUP(C237,classifications!A$3:C$340,3,FALSE),VLOOKUP(C237,classifications!I$2:K$28,3,FALSE))</f>
        <v>Urban with Significant Rural</v>
      </c>
      <c r="G237" s="173">
        <v>10</v>
      </c>
      <c r="H237" s="173">
        <v>8603</v>
      </c>
      <c r="I237" s="173">
        <v>6</v>
      </c>
      <c r="J237" s="173">
        <v>47827</v>
      </c>
      <c r="K237" s="173">
        <v>56446</v>
      </c>
      <c r="L237" s="173"/>
      <c r="M237" s="173"/>
    </row>
    <row r="238" spans="1:13" ht="28.8" x14ac:dyDescent="0.3">
      <c r="A238" s="506" t="s">
        <v>865</v>
      </c>
      <c r="B238" s="506" t="s">
        <v>867</v>
      </c>
      <c r="C238" s="506" t="s">
        <v>868</v>
      </c>
      <c r="D238" s="506"/>
      <c r="E238" s="3" t="str">
        <f>VLOOKUP(C238,class!A$1:B$465,2,FALSE)</f>
        <v>Shire District</v>
      </c>
      <c r="F238" s="3" t="str">
        <f>IFERROR(VLOOKUP(C238,classifications!A$3:C$340,3,FALSE),VLOOKUP(C238,classifications!I$2:K$28,3,FALSE))</f>
        <v>Urban with Significant Rural</v>
      </c>
      <c r="G238" s="173">
        <v>56</v>
      </c>
      <c r="H238" s="173">
        <v>7520</v>
      </c>
      <c r="I238" s="173">
        <v>0</v>
      </c>
      <c r="J238" s="173">
        <v>44513</v>
      </c>
      <c r="K238" s="173">
        <v>52089</v>
      </c>
      <c r="L238" s="173"/>
      <c r="M238" s="173"/>
    </row>
    <row r="239" spans="1:13" x14ac:dyDescent="0.3">
      <c r="A239" s="509"/>
      <c r="B239" s="509" t="s">
        <v>869</v>
      </c>
      <c r="C239" s="509" t="s">
        <v>870</v>
      </c>
      <c r="D239" s="509"/>
      <c r="E239" s="3" t="str">
        <f>VLOOKUP(C239,class!A$1:B$465,2,FALSE)</f>
        <v>Shire County</v>
      </c>
      <c r="F239" s="3" t="str">
        <f>IFERROR(VLOOKUP(C239,classifications!A$3:C$340,3,FALSE),VLOOKUP(C239,classifications!I$2:K$28,3,FALSE))</f>
        <v>Predominantly Urban</v>
      </c>
      <c r="G239" s="510">
        <v>9675</v>
      </c>
      <c r="H239" s="510">
        <v>59982</v>
      </c>
      <c r="I239" s="510">
        <v>435</v>
      </c>
      <c r="J239" s="510">
        <v>500155</v>
      </c>
      <c r="K239" s="510">
        <v>570247</v>
      </c>
      <c r="L239" s="173"/>
      <c r="M239" s="173"/>
    </row>
    <row r="240" spans="1:13" ht="28.8" x14ac:dyDescent="0.3">
      <c r="A240" s="506" t="s">
        <v>871</v>
      </c>
      <c r="B240" s="506" t="s">
        <v>873</v>
      </c>
      <c r="C240" s="506" t="s">
        <v>874</v>
      </c>
      <c r="D240" s="506"/>
      <c r="E240" s="3" t="str">
        <f>VLOOKUP(C240,class!A$1:B$465,2,FALSE)</f>
        <v>Shire District</v>
      </c>
      <c r="F240" s="3" t="str">
        <f>IFERROR(VLOOKUP(C240,classifications!A$3:C$340,3,FALSE),VLOOKUP(C240,classifications!I$2:K$28,3,FALSE))</f>
        <v>Predominantly Urban</v>
      </c>
      <c r="G240" s="173">
        <v>20</v>
      </c>
      <c r="H240" s="173">
        <v>6480</v>
      </c>
      <c r="I240" s="173">
        <v>0</v>
      </c>
      <c r="J240" s="173">
        <v>36040</v>
      </c>
      <c r="K240" s="173">
        <v>42540</v>
      </c>
      <c r="L240" s="173"/>
      <c r="M240" s="173"/>
    </row>
    <row r="241" spans="1:13" ht="28.8" x14ac:dyDescent="0.3">
      <c r="A241" s="506" t="s">
        <v>875</v>
      </c>
      <c r="B241" s="506" t="s">
        <v>877</v>
      </c>
      <c r="C241" s="506" t="s">
        <v>878</v>
      </c>
      <c r="D241" s="506"/>
      <c r="E241" s="3" t="str">
        <f>VLOOKUP(C241,class!A$1:B$465,2,FALSE)</f>
        <v>Shire District</v>
      </c>
      <c r="F241" s="3" t="str">
        <f>IFERROR(VLOOKUP(C241,classifications!A$3:C$340,3,FALSE),VLOOKUP(C241,classifications!I$2:K$28,3,FALSE))</f>
        <v>Urban with Significant Rural</v>
      </c>
      <c r="G241" s="173">
        <v>149</v>
      </c>
      <c r="H241" s="173">
        <v>7115</v>
      </c>
      <c r="I241" s="173">
        <v>16</v>
      </c>
      <c r="J241" s="173">
        <v>45627</v>
      </c>
      <c r="K241" s="173">
        <v>52907</v>
      </c>
      <c r="L241" s="173"/>
      <c r="M241" s="173"/>
    </row>
    <row r="242" spans="1:13" ht="28.8" x14ac:dyDescent="0.3">
      <c r="A242" s="506" t="s">
        <v>879</v>
      </c>
      <c r="B242" s="506" t="s">
        <v>881</v>
      </c>
      <c r="C242" s="506" t="s">
        <v>882</v>
      </c>
      <c r="D242" s="506"/>
      <c r="E242" s="3" t="str">
        <f>VLOOKUP(C242,class!A$1:B$465,2,FALSE)</f>
        <v>Shire District</v>
      </c>
      <c r="F242" s="3" t="str">
        <f>IFERROR(VLOOKUP(C242,classifications!A$3:C$340,3,FALSE),VLOOKUP(C242,classifications!I$2:K$28,3,FALSE))</f>
        <v>Predominantly Urban</v>
      </c>
      <c r="G242" s="173">
        <v>0</v>
      </c>
      <c r="H242" s="173">
        <v>3252</v>
      </c>
      <c r="I242" s="173">
        <v>252</v>
      </c>
      <c r="J242" s="173">
        <v>38040</v>
      </c>
      <c r="K242" s="173">
        <v>41544</v>
      </c>
      <c r="L242" s="173"/>
      <c r="M242" s="173"/>
    </row>
    <row r="243" spans="1:13" ht="28.8" x14ac:dyDescent="0.3">
      <c r="A243" s="506" t="s">
        <v>883</v>
      </c>
      <c r="B243" s="506" t="s">
        <v>885</v>
      </c>
      <c r="C243" s="506" t="s">
        <v>886</v>
      </c>
      <c r="D243" s="506"/>
      <c r="E243" s="3" t="str">
        <f>VLOOKUP(C243,class!A$1:B$465,2,FALSE)</f>
        <v>Shire District</v>
      </c>
      <c r="F243" s="3" t="str">
        <f>IFERROR(VLOOKUP(C243,classifications!A$3:C$340,3,FALSE),VLOOKUP(C243,classifications!I$2:K$28,3,FALSE))</f>
        <v>Predominantly Urban</v>
      </c>
      <c r="G243" s="173">
        <v>4</v>
      </c>
      <c r="H243" s="173">
        <v>5011</v>
      </c>
      <c r="I243" s="173">
        <v>0</v>
      </c>
      <c r="J243" s="173">
        <v>32594</v>
      </c>
      <c r="K243" s="173">
        <v>37609</v>
      </c>
      <c r="L243" s="173"/>
      <c r="M243" s="173"/>
    </row>
    <row r="244" spans="1:13" ht="28.8" x14ac:dyDescent="0.3">
      <c r="A244" s="506" t="s">
        <v>887</v>
      </c>
      <c r="B244" s="506" t="s">
        <v>889</v>
      </c>
      <c r="C244" s="506" t="s">
        <v>890</v>
      </c>
      <c r="D244" s="506"/>
      <c r="E244" s="3" t="str">
        <f>VLOOKUP(C244,class!A$1:B$465,2,FALSE)</f>
        <v>Shire District</v>
      </c>
      <c r="F244" s="3" t="str">
        <f>IFERROR(VLOOKUP(C244,classifications!A$3:C$340,3,FALSE),VLOOKUP(C244,classifications!I$2:K$28,3,FALSE))</f>
        <v>Urban with Significant Rural</v>
      </c>
      <c r="G244" s="173">
        <v>3642</v>
      </c>
      <c r="H244" s="173">
        <v>2984</v>
      </c>
      <c r="I244" s="173">
        <v>0</v>
      </c>
      <c r="J244" s="173">
        <v>59420</v>
      </c>
      <c r="K244" s="173">
        <v>66046</v>
      </c>
      <c r="L244" s="173"/>
      <c r="M244" s="173"/>
    </row>
    <row r="245" spans="1:13" ht="28.8" x14ac:dyDescent="0.3">
      <c r="A245" s="506" t="s">
        <v>891</v>
      </c>
      <c r="B245" s="506" t="s">
        <v>893</v>
      </c>
      <c r="C245" s="506" t="s">
        <v>894</v>
      </c>
      <c r="D245" s="506"/>
      <c r="E245" s="3" t="str">
        <f>VLOOKUP(C245,class!A$1:B$465,2,FALSE)</f>
        <v>Shire District</v>
      </c>
      <c r="F245" s="3" t="str">
        <f>IFERROR(VLOOKUP(C245,classifications!A$3:C$340,3,FALSE),VLOOKUP(C245,classifications!I$2:K$28,3,FALSE))</f>
        <v>Predominantly Urban</v>
      </c>
      <c r="G245" s="173">
        <v>5</v>
      </c>
      <c r="H245" s="173">
        <v>4668</v>
      </c>
      <c r="I245" s="173">
        <v>0</v>
      </c>
      <c r="J245" s="173">
        <v>36918</v>
      </c>
      <c r="K245" s="173">
        <v>41591</v>
      </c>
      <c r="L245" s="173"/>
      <c r="M245" s="173"/>
    </row>
    <row r="246" spans="1:13" ht="28.8" x14ac:dyDescent="0.3">
      <c r="A246" s="506" t="s">
        <v>895</v>
      </c>
      <c r="B246" s="506" t="s">
        <v>897</v>
      </c>
      <c r="C246" s="506" t="s">
        <v>898</v>
      </c>
      <c r="D246" s="506"/>
      <c r="E246" s="3" t="str">
        <f>VLOOKUP(C246,class!A$1:B$465,2,FALSE)</f>
        <v>Shire District</v>
      </c>
      <c r="F246" s="3" t="str">
        <f>IFERROR(VLOOKUP(C246,classifications!A$3:C$340,3,FALSE),VLOOKUP(C246,classifications!I$2:K$28,3,FALSE))</f>
        <v>Predominantly Urban</v>
      </c>
      <c r="G246" s="173">
        <v>0</v>
      </c>
      <c r="H246" s="173">
        <v>12286</v>
      </c>
      <c r="I246" s="173">
        <v>140</v>
      </c>
      <c r="J246" s="173">
        <v>53599</v>
      </c>
      <c r="K246" s="173">
        <v>66025</v>
      </c>
      <c r="L246" s="173"/>
      <c r="M246" s="173"/>
    </row>
    <row r="247" spans="1:13" ht="28.8" x14ac:dyDescent="0.3">
      <c r="A247" s="506" t="s">
        <v>899</v>
      </c>
      <c r="B247" s="506" t="s">
        <v>901</v>
      </c>
      <c r="C247" s="506" t="s">
        <v>902</v>
      </c>
      <c r="D247" s="506"/>
      <c r="E247" s="3" t="str">
        <f>VLOOKUP(C247,class!A$1:B$465,2,FALSE)</f>
        <v>Shire District</v>
      </c>
      <c r="F247" s="3" t="str">
        <f>IFERROR(VLOOKUP(C247,classifications!A$3:C$340,3,FALSE),VLOOKUP(C247,classifications!I$2:K$28,3,FALSE))</f>
        <v>Predominantly Rural</v>
      </c>
      <c r="G247" s="173">
        <v>9</v>
      </c>
      <c r="H247" s="173">
        <v>2292</v>
      </c>
      <c r="I247" s="173">
        <v>15</v>
      </c>
      <c r="J247" s="173">
        <v>27414</v>
      </c>
      <c r="K247" s="173">
        <v>29730</v>
      </c>
      <c r="L247" s="173"/>
      <c r="M247" s="173"/>
    </row>
    <row r="248" spans="1:13" ht="28.8" x14ac:dyDescent="0.3">
      <c r="A248" s="506" t="s">
        <v>903</v>
      </c>
      <c r="B248" s="506" t="s">
        <v>905</v>
      </c>
      <c r="C248" s="506" t="s">
        <v>906</v>
      </c>
      <c r="D248" s="506"/>
      <c r="E248" s="3" t="str">
        <f>VLOOKUP(C248,class!A$1:B$465,2,FALSE)</f>
        <v>Shire District</v>
      </c>
      <c r="F248" s="3" t="str">
        <f>IFERROR(VLOOKUP(C248,classifications!A$3:C$340,3,FALSE),VLOOKUP(C248,classifications!I$2:K$28,3,FALSE))</f>
        <v>Predominantly Urban</v>
      </c>
      <c r="G248" s="173">
        <v>17</v>
      </c>
      <c r="H248" s="173">
        <v>4665</v>
      </c>
      <c r="I248" s="173">
        <v>12</v>
      </c>
      <c r="J248" s="173">
        <v>27943</v>
      </c>
      <c r="K248" s="173">
        <v>32637</v>
      </c>
      <c r="L248" s="173"/>
      <c r="M248" s="173"/>
    </row>
    <row r="249" spans="1:13" ht="28.8" x14ac:dyDescent="0.3">
      <c r="A249" s="506" t="s">
        <v>907</v>
      </c>
      <c r="B249" s="506" t="s">
        <v>909</v>
      </c>
      <c r="C249" s="506" t="s">
        <v>910</v>
      </c>
      <c r="D249" s="506"/>
      <c r="E249" s="3" t="str">
        <f>VLOOKUP(C249,class!A$1:B$465,2,FALSE)</f>
        <v>Shire District</v>
      </c>
      <c r="F249" s="3" t="str">
        <f>IFERROR(VLOOKUP(C249,classifications!A$3:C$340,3,FALSE),VLOOKUP(C249,classifications!I$2:K$28,3,FALSE))</f>
        <v>Predominantly Urban</v>
      </c>
      <c r="G249" s="173">
        <v>0</v>
      </c>
      <c r="H249" s="173">
        <v>5386</v>
      </c>
      <c r="I249" s="173">
        <v>0</v>
      </c>
      <c r="J249" s="173">
        <v>46421</v>
      </c>
      <c r="K249" s="173">
        <v>51807</v>
      </c>
      <c r="L249" s="173"/>
      <c r="M249" s="173"/>
    </row>
    <row r="250" spans="1:13" ht="43.2" x14ac:dyDescent="0.3">
      <c r="A250" s="506" t="s">
        <v>911</v>
      </c>
      <c r="B250" s="506" t="s">
        <v>913</v>
      </c>
      <c r="C250" s="506" t="s">
        <v>914</v>
      </c>
      <c r="D250" s="506"/>
      <c r="E250" s="3" t="str">
        <f>VLOOKUP(C250,class!A$1:B$465,2,FALSE)</f>
        <v>Shire District</v>
      </c>
      <c r="F250" s="3" t="str">
        <f>IFERROR(VLOOKUP(C250,classifications!A$3:C$340,3,FALSE),VLOOKUP(C250,classifications!I$2:K$28,3,FALSE))</f>
        <v>Urban with Significant Rural</v>
      </c>
      <c r="G250" s="173">
        <v>5829</v>
      </c>
      <c r="H250" s="173">
        <v>1649</v>
      </c>
      <c r="I250" s="173">
        <v>0</v>
      </c>
      <c r="J250" s="173">
        <v>44766</v>
      </c>
      <c r="K250" s="173">
        <v>52244</v>
      </c>
      <c r="L250" s="173"/>
      <c r="M250" s="173"/>
    </row>
    <row r="251" spans="1:13" ht="28.8" x14ac:dyDescent="0.3">
      <c r="A251" s="506" t="s">
        <v>915</v>
      </c>
      <c r="B251" s="506" t="s">
        <v>917</v>
      </c>
      <c r="C251" s="506" t="s">
        <v>918</v>
      </c>
      <c r="D251" s="506"/>
      <c r="E251" s="3" t="str">
        <f>VLOOKUP(C251,class!A$1:B$465,2,FALSE)</f>
        <v>Shire District</v>
      </c>
      <c r="F251" s="3" t="str">
        <f>IFERROR(VLOOKUP(C251,classifications!A$3:C$340,3,FALSE),VLOOKUP(C251,classifications!I$2:K$28,3,FALSE))</f>
        <v>Predominantly Rural</v>
      </c>
      <c r="G251" s="173">
        <v>0</v>
      </c>
      <c r="H251" s="173">
        <v>4194</v>
      </c>
      <c r="I251" s="173">
        <v>0</v>
      </c>
      <c r="J251" s="173">
        <v>51373</v>
      </c>
      <c r="K251" s="173">
        <v>55567</v>
      </c>
      <c r="L251" s="173"/>
      <c r="M251" s="173"/>
    </row>
    <row r="252" spans="1:13" x14ac:dyDescent="0.3">
      <c r="A252" s="509"/>
      <c r="B252" s="509" t="s">
        <v>919</v>
      </c>
      <c r="C252" s="509" t="s">
        <v>920</v>
      </c>
      <c r="D252" s="509"/>
      <c r="E252" s="3" t="str">
        <f>VLOOKUP(C252,class!A$1:B$465,2,FALSE)</f>
        <v>Shire County</v>
      </c>
      <c r="F252" s="3" t="str">
        <f>IFERROR(VLOOKUP(C252,classifications!A$3:C$340,3,FALSE),VLOOKUP(C252,classifications!I$2:K$28,3,FALSE))</f>
        <v>Urban with Significant Rural</v>
      </c>
      <c r="G252" s="510">
        <v>15780</v>
      </c>
      <c r="H252" s="510">
        <v>18191</v>
      </c>
      <c r="I252" s="510">
        <v>0</v>
      </c>
      <c r="J252" s="510">
        <v>281617</v>
      </c>
      <c r="K252" s="510">
        <v>315588</v>
      </c>
      <c r="L252" s="173"/>
      <c r="M252" s="173"/>
    </row>
    <row r="253" spans="1:13" ht="28.8" x14ac:dyDescent="0.3">
      <c r="A253" s="506" t="s">
        <v>921</v>
      </c>
      <c r="B253" s="506" t="s">
        <v>923</v>
      </c>
      <c r="C253" s="506" t="s">
        <v>924</v>
      </c>
      <c r="D253" s="506"/>
      <c r="E253" s="3" t="str">
        <f>VLOOKUP(C253,class!A$1:B$465,2,FALSE)</f>
        <v>Shire District</v>
      </c>
      <c r="F253" s="3" t="str">
        <f>IFERROR(VLOOKUP(C253,classifications!A$3:C$340,3,FALSE),VLOOKUP(C253,classifications!I$2:K$28,3,FALSE))</f>
        <v>Predominantly Urban</v>
      </c>
      <c r="G253" s="173">
        <v>0</v>
      </c>
      <c r="H253" s="173">
        <v>3797</v>
      </c>
      <c r="I253" s="173">
        <v>0</v>
      </c>
      <c r="J253" s="173">
        <v>40477</v>
      </c>
      <c r="K253" s="173">
        <v>44274</v>
      </c>
      <c r="L253" s="173"/>
      <c r="M253" s="173"/>
    </row>
    <row r="254" spans="1:13" ht="28.8" x14ac:dyDescent="0.3">
      <c r="A254" s="506" t="s">
        <v>925</v>
      </c>
      <c r="B254" s="506" t="s">
        <v>927</v>
      </c>
      <c r="C254" s="506" t="s">
        <v>928</v>
      </c>
      <c r="D254" s="506"/>
      <c r="E254" s="3" t="str">
        <f>VLOOKUP(C254,class!A$1:B$465,2,FALSE)</f>
        <v>Shire District</v>
      </c>
      <c r="F254" s="3" t="str">
        <f>IFERROR(VLOOKUP(C254,classifications!A$3:C$340,3,FALSE),VLOOKUP(C254,classifications!I$2:K$28,3,FALSE))</f>
        <v>Predominantly Urban</v>
      </c>
      <c r="G254" s="173">
        <v>5482</v>
      </c>
      <c r="H254" s="173">
        <v>4072</v>
      </c>
      <c r="I254" s="173">
        <v>0</v>
      </c>
      <c r="J254" s="173">
        <v>68722</v>
      </c>
      <c r="K254" s="173">
        <v>78276</v>
      </c>
      <c r="L254" s="173"/>
      <c r="M254" s="173"/>
    </row>
    <row r="255" spans="1:13" ht="28.8" x14ac:dyDescent="0.3">
      <c r="A255" s="506" t="s">
        <v>929</v>
      </c>
      <c r="B255" s="506" t="s">
        <v>931</v>
      </c>
      <c r="C255" s="506" t="s">
        <v>932</v>
      </c>
      <c r="D255" s="506"/>
      <c r="E255" s="3" t="str">
        <f>VLOOKUP(C255,class!A$1:B$465,2,FALSE)</f>
        <v>Shire District</v>
      </c>
      <c r="F255" s="3" t="str">
        <f>IFERROR(VLOOKUP(C255,classifications!A$3:C$340,3,FALSE),VLOOKUP(C255,classifications!I$2:K$28,3,FALSE))</f>
        <v>Predominantly Rural</v>
      </c>
      <c r="G255" s="173">
        <v>0</v>
      </c>
      <c r="H255" s="173">
        <v>3800</v>
      </c>
      <c r="I255" s="173">
        <v>0</v>
      </c>
      <c r="J255" s="173">
        <v>40056</v>
      </c>
      <c r="K255" s="173">
        <v>43856</v>
      </c>
      <c r="L255" s="173"/>
      <c r="M255" s="173"/>
    </row>
    <row r="256" spans="1:13" ht="43.2" x14ac:dyDescent="0.3">
      <c r="A256" s="506" t="s">
        <v>933</v>
      </c>
      <c r="B256" s="506" t="s">
        <v>935</v>
      </c>
      <c r="C256" s="506" t="s">
        <v>936</v>
      </c>
      <c r="D256" s="506"/>
      <c r="E256" s="3" t="str">
        <f>VLOOKUP(C256,class!A$1:B$465,2,FALSE)</f>
        <v>Shire District</v>
      </c>
      <c r="F256" s="3" t="str">
        <f>IFERROR(VLOOKUP(C256,classifications!A$3:C$340,3,FALSE),VLOOKUP(C256,classifications!I$2:K$28,3,FALSE))</f>
        <v>Predominantly Rural</v>
      </c>
      <c r="G256" s="173">
        <v>3209</v>
      </c>
      <c r="H256" s="173">
        <v>2439</v>
      </c>
      <c r="I256" s="173">
        <v>0</v>
      </c>
      <c r="J256" s="173">
        <v>46753</v>
      </c>
      <c r="K256" s="173">
        <v>52401</v>
      </c>
      <c r="L256" s="173"/>
      <c r="M256" s="173"/>
    </row>
    <row r="257" spans="1:13" ht="28.8" x14ac:dyDescent="0.3">
      <c r="A257" s="506" t="s">
        <v>937</v>
      </c>
      <c r="B257" s="506" t="s">
        <v>939</v>
      </c>
      <c r="C257" s="506" t="s">
        <v>940</v>
      </c>
      <c r="D257" s="506"/>
      <c r="E257" s="3" t="str">
        <f>VLOOKUP(C257,class!A$1:B$465,2,FALSE)</f>
        <v>Shire District</v>
      </c>
      <c r="F257" s="3" t="str">
        <f>IFERROR(VLOOKUP(C257,classifications!A$3:C$340,3,FALSE),VLOOKUP(C257,classifications!I$2:K$28,3,FALSE))</f>
        <v>Predominantly Rural</v>
      </c>
      <c r="G257" s="173">
        <v>1784</v>
      </c>
      <c r="H257" s="173">
        <v>837</v>
      </c>
      <c r="I257" s="173">
        <v>0</v>
      </c>
      <c r="J257" s="173">
        <v>21720</v>
      </c>
      <c r="K257" s="173">
        <v>24341</v>
      </c>
      <c r="L257" s="173"/>
      <c r="M257" s="173"/>
    </row>
    <row r="258" spans="1:13" ht="57.6" x14ac:dyDescent="0.3">
      <c r="A258" s="506" t="s">
        <v>941</v>
      </c>
      <c r="B258" s="506" t="s">
        <v>943</v>
      </c>
      <c r="C258" s="506" t="s">
        <v>944</v>
      </c>
      <c r="D258" s="506"/>
      <c r="E258" s="3" t="str">
        <f>VLOOKUP(C258,class!A$1:B$465,2,FALSE)</f>
        <v>Shire District</v>
      </c>
      <c r="F258" s="3" t="str">
        <f>IFERROR(VLOOKUP(C258,classifications!A$3:C$340,3,FALSE),VLOOKUP(C258,classifications!I$2:K$28,3,FALSE))</f>
        <v>Predominantly Rural</v>
      </c>
      <c r="G258" s="173">
        <v>4122</v>
      </c>
      <c r="H258" s="173">
        <v>2489</v>
      </c>
      <c r="I258" s="173">
        <v>0</v>
      </c>
      <c r="J258" s="173">
        <v>41770</v>
      </c>
      <c r="K258" s="173">
        <v>48381</v>
      </c>
      <c r="L258" s="173"/>
      <c r="M258" s="173"/>
    </row>
    <row r="259" spans="1:13" ht="43.2" x14ac:dyDescent="0.3">
      <c r="A259" s="506" t="s">
        <v>945</v>
      </c>
      <c r="B259" s="506" t="s">
        <v>947</v>
      </c>
      <c r="C259" s="506" t="s">
        <v>948</v>
      </c>
      <c r="D259" s="506"/>
      <c r="E259" s="3" t="str">
        <f>VLOOKUP(C259,class!A$1:B$465,2,FALSE)</f>
        <v>Shire District</v>
      </c>
      <c r="F259" s="3" t="str">
        <f>IFERROR(VLOOKUP(C259,classifications!A$3:C$340,3,FALSE),VLOOKUP(C259,classifications!I$2:K$28,3,FALSE))</f>
        <v>Predominantly Urban</v>
      </c>
      <c r="G259" s="173">
        <v>1183</v>
      </c>
      <c r="H259" s="173">
        <v>757</v>
      </c>
      <c r="I259" s="173">
        <v>0</v>
      </c>
      <c r="J259" s="173">
        <v>22119</v>
      </c>
      <c r="K259" s="173">
        <v>24059</v>
      </c>
      <c r="L259" s="173"/>
      <c r="M259" s="173"/>
    </row>
    <row r="260" spans="1:13" x14ac:dyDescent="0.3">
      <c r="A260" s="509"/>
      <c r="B260" s="509" t="s">
        <v>949</v>
      </c>
      <c r="C260" s="509" t="s">
        <v>950</v>
      </c>
      <c r="D260" s="509"/>
      <c r="E260" s="3" t="str">
        <f>VLOOKUP(C260,class!A$1:B$465,2,FALSE)</f>
        <v>Shire County</v>
      </c>
      <c r="F260" s="3" t="str">
        <f>IFERROR(VLOOKUP(C260,classifications!A$3:C$340,3,FALSE),VLOOKUP(C260,classifications!I$2:K$28,3,FALSE))</f>
        <v>Predominantly Rural</v>
      </c>
      <c r="G260" s="510">
        <v>21469</v>
      </c>
      <c r="H260" s="510">
        <v>25864</v>
      </c>
      <c r="I260" s="510">
        <v>1726</v>
      </c>
      <c r="J260" s="510">
        <v>328080</v>
      </c>
      <c r="K260" s="510">
        <v>377139</v>
      </c>
      <c r="L260" s="173"/>
      <c r="M260" s="173"/>
    </row>
    <row r="261" spans="1:13" ht="28.8" x14ac:dyDescent="0.3">
      <c r="A261" s="506" t="s">
        <v>951</v>
      </c>
      <c r="B261" s="506" t="s">
        <v>953</v>
      </c>
      <c r="C261" s="506" t="s">
        <v>954</v>
      </c>
      <c r="D261" s="506"/>
      <c r="E261" s="3" t="str">
        <f>VLOOKUP(C261,class!A$1:B$465,2,FALSE)</f>
        <v>Shire District</v>
      </c>
      <c r="F261" s="3" t="str">
        <f>IFERROR(VLOOKUP(C261,classifications!A$3:C$340,3,FALSE),VLOOKUP(C261,classifications!I$2:K$28,3,FALSE))</f>
        <v>Urban with Significant Rural</v>
      </c>
      <c r="G261" s="173">
        <v>0</v>
      </c>
      <c r="H261" s="173">
        <v>5981</v>
      </c>
      <c r="I261" s="173">
        <v>82</v>
      </c>
      <c r="J261" s="173">
        <v>25493</v>
      </c>
      <c r="K261" s="173">
        <v>31556</v>
      </c>
      <c r="L261" s="173"/>
      <c r="M261" s="173"/>
    </row>
    <row r="262" spans="1:13" ht="28.8" x14ac:dyDescent="0.3">
      <c r="A262" s="506" t="s">
        <v>955</v>
      </c>
      <c r="B262" s="506" t="s">
        <v>957</v>
      </c>
      <c r="C262" s="506" t="s">
        <v>958</v>
      </c>
      <c r="D262" s="506"/>
      <c r="E262" s="3" t="str">
        <f>VLOOKUP(C262,class!A$1:B$465,2,FALSE)</f>
        <v>Shire District</v>
      </c>
      <c r="F262" s="3" t="str">
        <f>IFERROR(VLOOKUP(C262,classifications!A$3:C$340,3,FALSE),VLOOKUP(C262,classifications!I$2:K$28,3,FALSE))</f>
        <v>Predominantly Rural</v>
      </c>
      <c r="G262" s="173">
        <v>0</v>
      </c>
      <c r="H262" s="173">
        <v>7743</v>
      </c>
      <c r="I262" s="173">
        <v>329</v>
      </c>
      <c r="J262" s="173">
        <v>81423</v>
      </c>
      <c r="K262" s="173">
        <v>89495</v>
      </c>
      <c r="L262" s="173"/>
      <c r="M262" s="173"/>
    </row>
    <row r="263" spans="1:13" ht="28.8" x14ac:dyDescent="0.3">
      <c r="A263" s="506" t="s">
        <v>959</v>
      </c>
      <c r="B263" s="506" t="s">
        <v>961</v>
      </c>
      <c r="C263" s="506" t="s">
        <v>962</v>
      </c>
      <c r="D263" s="506"/>
      <c r="E263" s="3" t="str">
        <f>VLOOKUP(C263,class!A$1:B$465,2,FALSE)</f>
        <v>Shire District</v>
      </c>
      <c r="F263" s="3" t="str">
        <f>IFERROR(VLOOKUP(C263,classifications!A$3:C$340,3,FALSE),VLOOKUP(C263,classifications!I$2:K$28,3,FALSE))</f>
        <v>Predominantly Urban</v>
      </c>
      <c r="G263" s="173">
        <v>7766</v>
      </c>
      <c r="H263" s="173">
        <v>1997</v>
      </c>
      <c r="I263" s="173">
        <v>0</v>
      </c>
      <c r="J263" s="173">
        <v>35660</v>
      </c>
      <c r="K263" s="173">
        <v>45423</v>
      </c>
      <c r="L263" s="173"/>
      <c r="M263" s="173"/>
    </row>
    <row r="264" spans="1:13" ht="28.8" x14ac:dyDescent="0.3">
      <c r="A264" s="506" t="s">
        <v>963</v>
      </c>
      <c r="B264" s="506" t="s">
        <v>965</v>
      </c>
      <c r="C264" s="506" t="s">
        <v>966</v>
      </c>
      <c r="D264" s="506"/>
      <c r="E264" s="3" t="str">
        <f>VLOOKUP(C264,class!A$1:B$465,2,FALSE)</f>
        <v>Shire District</v>
      </c>
      <c r="F264" s="3" t="str">
        <f>IFERROR(VLOOKUP(C264,classifications!A$3:C$340,3,FALSE),VLOOKUP(C264,classifications!I$2:K$28,3,FALSE))</f>
        <v>Predominantly Rural</v>
      </c>
      <c r="G264" s="173">
        <v>3997</v>
      </c>
      <c r="H264" s="173">
        <v>1530</v>
      </c>
      <c r="I264" s="173">
        <v>1080</v>
      </c>
      <c r="J264" s="173">
        <v>47387</v>
      </c>
      <c r="K264" s="173">
        <v>53994</v>
      </c>
      <c r="L264" s="173"/>
      <c r="M264" s="173"/>
    </row>
    <row r="265" spans="1:13" ht="28.8" x14ac:dyDescent="0.3">
      <c r="A265" s="506" t="s">
        <v>967</v>
      </c>
      <c r="B265" s="506" t="s">
        <v>969</v>
      </c>
      <c r="C265" s="506" t="s">
        <v>970</v>
      </c>
      <c r="D265" s="506"/>
      <c r="E265" s="3" t="str">
        <f>VLOOKUP(C265,class!A$1:B$465,2,FALSE)</f>
        <v>Shire District</v>
      </c>
      <c r="F265" s="3" t="str">
        <f>IFERROR(VLOOKUP(C265,classifications!A$3:C$340,3,FALSE),VLOOKUP(C265,classifications!I$2:K$28,3,FALSE))</f>
        <v>Predominantly Rural</v>
      </c>
      <c r="G265" s="173">
        <v>3786</v>
      </c>
      <c r="H265" s="173">
        <v>1410</v>
      </c>
      <c r="I265" s="173">
        <v>70</v>
      </c>
      <c r="J265" s="173">
        <v>38557</v>
      </c>
      <c r="K265" s="173">
        <v>43823</v>
      </c>
      <c r="L265" s="173"/>
      <c r="M265" s="173"/>
    </row>
    <row r="266" spans="1:13" ht="28.8" x14ac:dyDescent="0.3">
      <c r="A266" s="506" t="s">
        <v>971</v>
      </c>
      <c r="B266" s="506" t="s">
        <v>973</v>
      </c>
      <c r="C266" s="506" t="s">
        <v>974</v>
      </c>
      <c r="D266" s="506"/>
      <c r="E266" s="3" t="str">
        <f>VLOOKUP(C266,class!A$1:B$465,2,FALSE)</f>
        <v>Shire District</v>
      </c>
      <c r="F266" s="3" t="str">
        <f>IFERROR(VLOOKUP(C266,classifications!A$3:C$340,3,FALSE),VLOOKUP(C266,classifications!I$2:K$28,3,FALSE))</f>
        <v>Predominantly Rural</v>
      </c>
      <c r="G266" s="173">
        <v>5912</v>
      </c>
      <c r="H266" s="173">
        <v>2328</v>
      </c>
      <c r="I266" s="173">
        <v>0</v>
      </c>
      <c r="J266" s="173">
        <v>58601</v>
      </c>
      <c r="K266" s="173">
        <v>66841</v>
      </c>
      <c r="L266" s="173"/>
      <c r="M266" s="173"/>
    </row>
    <row r="267" spans="1:13" ht="28.8" x14ac:dyDescent="0.3">
      <c r="A267" s="506" t="s">
        <v>975</v>
      </c>
      <c r="B267" s="506" t="s">
        <v>977</v>
      </c>
      <c r="C267" s="506" t="s">
        <v>978</v>
      </c>
      <c r="D267" s="506"/>
      <c r="E267" s="3" t="str">
        <f>VLOOKUP(C267,class!A$1:B$465,2,FALSE)</f>
        <v>Shire District</v>
      </c>
      <c r="F267" s="3" t="str">
        <f>IFERROR(VLOOKUP(C267,classifications!A$3:C$340,3,FALSE),VLOOKUP(C267,classifications!I$2:K$28,3,FALSE))</f>
        <v>Predominantly Rural</v>
      </c>
      <c r="G267" s="173">
        <v>8</v>
      </c>
      <c r="H267" s="173">
        <v>4875</v>
      </c>
      <c r="I267" s="173">
        <v>165</v>
      </c>
      <c r="J267" s="173">
        <v>40959</v>
      </c>
      <c r="K267" s="173">
        <v>46007</v>
      </c>
      <c r="L267" s="173"/>
      <c r="M267" s="173"/>
    </row>
    <row r="268" spans="1:13" x14ac:dyDescent="0.3">
      <c r="A268" s="509"/>
      <c r="B268" s="509" t="s">
        <v>979</v>
      </c>
      <c r="C268" s="509" t="s">
        <v>980</v>
      </c>
      <c r="D268" s="509"/>
      <c r="E268" s="3" t="str">
        <f>VLOOKUP(C268,class!A$1:B$465,2,FALSE)</f>
        <v>Shire County</v>
      </c>
      <c r="F268" s="3" t="str">
        <f>IFERROR(VLOOKUP(C268,classifications!A$3:C$340,3,FALSE),VLOOKUP(C268,classifications!I$2:K$28,3,FALSE))</f>
        <v>Predominantly Rural</v>
      </c>
      <c r="G268" s="510">
        <v>20257</v>
      </c>
      <c r="H268" s="510">
        <v>46556</v>
      </c>
      <c r="I268" s="510">
        <v>749</v>
      </c>
      <c r="J268" s="510">
        <v>375984</v>
      </c>
      <c r="K268" s="510">
        <v>443546</v>
      </c>
      <c r="L268" s="173"/>
      <c r="M268" s="173"/>
    </row>
    <row r="269" spans="1:13" ht="28.8" x14ac:dyDescent="0.3">
      <c r="A269" s="506" t="s">
        <v>981</v>
      </c>
      <c r="B269" s="506" t="s">
        <v>983</v>
      </c>
      <c r="C269" s="506" t="s">
        <v>984</v>
      </c>
      <c r="D269" s="506"/>
      <c r="E269" s="3" t="str">
        <f>VLOOKUP(C269,class!A$1:B$465,2,FALSE)</f>
        <v>Shire District</v>
      </c>
      <c r="F269" s="3" t="str">
        <f>IFERROR(VLOOKUP(C269,classifications!A$3:C$340,3,FALSE),VLOOKUP(C269,classifications!I$2:K$28,3,FALSE))</f>
        <v>Predominantly Rural</v>
      </c>
      <c r="G269" s="173">
        <v>41</v>
      </c>
      <c r="H269" s="173">
        <v>8858</v>
      </c>
      <c r="I269" s="173">
        <v>0</v>
      </c>
      <c r="J269" s="173">
        <v>55920</v>
      </c>
      <c r="K269" s="173">
        <v>64819</v>
      </c>
      <c r="L269" s="173"/>
      <c r="M269" s="173"/>
    </row>
    <row r="270" spans="1:13" ht="28.8" x14ac:dyDescent="0.3">
      <c r="A270" s="506" t="s">
        <v>985</v>
      </c>
      <c r="B270" s="506" t="s">
        <v>987</v>
      </c>
      <c r="C270" s="506" t="s">
        <v>988</v>
      </c>
      <c r="D270" s="506"/>
      <c r="E270" s="3" t="str">
        <f>VLOOKUP(C270,class!A$1:B$465,2,FALSE)</f>
        <v>Shire District</v>
      </c>
      <c r="F270" s="3" t="str">
        <f>IFERROR(VLOOKUP(C270,classifications!A$3:C$340,3,FALSE),VLOOKUP(C270,classifications!I$2:K$28,3,FALSE))</f>
        <v>Urban with Significant Rural</v>
      </c>
      <c r="G270" s="173">
        <v>12</v>
      </c>
      <c r="H270" s="173">
        <v>5971</v>
      </c>
      <c r="I270" s="173">
        <v>144</v>
      </c>
      <c r="J270" s="173">
        <v>55320</v>
      </c>
      <c r="K270" s="173">
        <v>61447</v>
      </c>
      <c r="L270" s="173"/>
      <c r="M270" s="173"/>
    </row>
    <row r="271" spans="1:13" ht="43.2" x14ac:dyDescent="0.3">
      <c r="A271" s="506" t="s">
        <v>989</v>
      </c>
      <c r="B271" s="506" t="s">
        <v>991</v>
      </c>
      <c r="C271" s="506" t="s">
        <v>992</v>
      </c>
      <c r="D271" s="506"/>
      <c r="E271" s="3" t="str">
        <f>VLOOKUP(C271,class!A$1:B$465,2,FALSE)</f>
        <v>Shire District</v>
      </c>
      <c r="F271" s="3" t="str">
        <f>IFERROR(VLOOKUP(C271,classifications!A$3:C$340,3,FALSE),VLOOKUP(C271,classifications!I$2:K$28,3,FALSE))</f>
        <v>Urban with Significant Rural</v>
      </c>
      <c r="G271" s="173">
        <v>5736</v>
      </c>
      <c r="H271" s="173">
        <v>1902</v>
      </c>
      <c r="I271" s="173">
        <v>0</v>
      </c>
      <c r="J271" s="173">
        <v>42380</v>
      </c>
      <c r="K271" s="173">
        <v>50018</v>
      </c>
      <c r="L271" s="173"/>
      <c r="M271" s="173"/>
    </row>
    <row r="272" spans="1:13" ht="57.6" x14ac:dyDescent="0.3">
      <c r="A272" s="506" t="s">
        <v>993</v>
      </c>
      <c r="B272" s="506" t="s">
        <v>995</v>
      </c>
      <c r="C272" s="506" t="s">
        <v>996</v>
      </c>
      <c r="D272" s="506"/>
      <c r="E272" s="3" t="str">
        <f>VLOOKUP(C272,class!A$1:B$465,2,FALSE)</f>
        <v>Shire District</v>
      </c>
      <c r="F272" s="3" t="str">
        <f>IFERROR(VLOOKUP(C272,classifications!A$3:C$340,3,FALSE),VLOOKUP(C272,classifications!I$2:K$28,3,FALSE))</f>
        <v>Predominantly Rural</v>
      </c>
      <c r="G272" s="173">
        <v>181</v>
      </c>
      <c r="H272" s="173">
        <v>9787</v>
      </c>
      <c r="I272" s="173">
        <v>593</v>
      </c>
      <c r="J272" s="173">
        <v>65109</v>
      </c>
      <c r="K272" s="173">
        <v>75670</v>
      </c>
      <c r="L272" s="173"/>
      <c r="M272" s="173"/>
    </row>
    <row r="273" spans="1:13" ht="28.8" x14ac:dyDescent="0.3">
      <c r="A273" s="506" t="s">
        <v>997</v>
      </c>
      <c r="B273" s="506" t="s">
        <v>999</v>
      </c>
      <c r="C273" s="506" t="s">
        <v>1000</v>
      </c>
      <c r="D273" s="506"/>
      <c r="E273" s="3" t="str">
        <f>VLOOKUP(C273,class!A$1:B$465,2,FALSE)</f>
        <v>Shire District</v>
      </c>
      <c r="F273" s="3" t="str">
        <f>IFERROR(VLOOKUP(C273,classifications!A$3:C$340,3,FALSE),VLOOKUP(C273,classifications!I$2:K$28,3,FALSE))</f>
        <v>Predominantly Rural</v>
      </c>
      <c r="G273" s="173">
        <v>23</v>
      </c>
      <c r="H273" s="173">
        <v>6250</v>
      </c>
      <c r="I273" s="173">
        <v>0</v>
      </c>
      <c r="J273" s="173">
        <v>51162</v>
      </c>
      <c r="K273" s="173">
        <v>57435</v>
      </c>
      <c r="L273" s="173"/>
      <c r="M273" s="173"/>
    </row>
    <row r="274" spans="1:13" ht="28.8" x14ac:dyDescent="0.3">
      <c r="A274" s="506" t="s">
        <v>1001</v>
      </c>
      <c r="B274" s="506" t="s">
        <v>1003</v>
      </c>
      <c r="C274" s="506" t="s">
        <v>1004</v>
      </c>
      <c r="D274" s="506"/>
      <c r="E274" s="3" t="str">
        <f>VLOOKUP(C274,class!A$1:B$465,2,FALSE)</f>
        <v>Shire District</v>
      </c>
      <c r="F274" s="3" t="str">
        <f>IFERROR(VLOOKUP(C274,classifications!A$3:C$340,3,FALSE),VLOOKUP(C274,classifications!I$2:K$28,3,FALSE))</f>
        <v>Predominantly Urban</v>
      </c>
      <c r="G274" s="173">
        <v>14257</v>
      </c>
      <c r="H274" s="173">
        <v>5859</v>
      </c>
      <c r="I274" s="173">
        <v>0</v>
      </c>
      <c r="J274" s="173">
        <v>48062</v>
      </c>
      <c r="K274" s="173">
        <v>68178</v>
      </c>
      <c r="L274" s="173"/>
      <c r="M274" s="173"/>
    </row>
    <row r="275" spans="1:13" ht="28.8" x14ac:dyDescent="0.3">
      <c r="A275" s="506" t="s">
        <v>1005</v>
      </c>
      <c r="B275" s="506" t="s">
        <v>1007</v>
      </c>
      <c r="C275" s="506" t="s">
        <v>1008</v>
      </c>
      <c r="D275" s="506"/>
      <c r="E275" s="3" t="str">
        <f>VLOOKUP(C275,class!A$1:B$465,2,FALSE)</f>
        <v>Shire District</v>
      </c>
      <c r="F275" s="3" t="str">
        <f>IFERROR(VLOOKUP(C275,classifications!A$3:C$340,3,FALSE),VLOOKUP(C275,classifications!I$2:K$28,3,FALSE))</f>
        <v>Predominantly Rural</v>
      </c>
      <c r="G275" s="173">
        <v>7</v>
      </c>
      <c r="H275" s="173">
        <v>7929</v>
      </c>
      <c r="I275" s="173">
        <v>12</v>
      </c>
      <c r="J275" s="173">
        <v>58031</v>
      </c>
      <c r="K275" s="173">
        <v>65979</v>
      </c>
      <c r="L275" s="173"/>
      <c r="M275" s="173"/>
    </row>
    <row r="276" spans="1:13" x14ac:dyDescent="0.3">
      <c r="A276" s="509"/>
      <c r="B276" s="509" t="s">
        <v>1039</v>
      </c>
      <c r="C276" s="509" t="s">
        <v>2118</v>
      </c>
      <c r="D276" s="509"/>
      <c r="E276" s="3" t="str">
        <f>VLOOKUP(C276,class!A$1:B$465,2,FALSE)</f>
        <v>Unitary Authority</v>
      </c>
      <c r="F276" s="3" t="str">
        <f>IFERROR(VLOOKUP(C276,classifications!A$3:C$340,3,FALSE),VLOOKUP(C276,classifications!I$2:K$28,3,FALSE))</f>
        <v>Predominantly Rural</v>
      </c>
      <c r="G276" s="510">
        <v>8499</v>
      </c>
      <c r="H276" s="510">
        <v>26086</v>
      </c>
      <c r="I276" s="510">
        <v>2442</v>
      </c>
      <c r="J276" s="510">
        <v>268771</v>
      </c>
      <c r="K276" s="510">
        <v>305798</v>
      </c>
      <c r="L276" s="173"/>
      <c r="M276" s="173"/>
    </row>
    <row r="277" spans="1:13" ht="28.8" x14ac:dyDescent="0.3">
      <c r="A277" s="506" t="s">
        <v>1041</v>
      </c>
      <c r="B277" s="506" t="s">
        <v>1043</v>
      </c>
      <c r="C277" s="506" t="s">
        <v>1044</v>
      </c>
      <c r="D277" s="506"/>
      <c r="E277" s="3" t="str">
        <f>VLOOKUP(C277,class!A$1:B$465,2,FALSE)</f>
        <v>Shire District</v>
      </c>
      <c r="F277" s="3" t="str">
        <f>IFERROR(VLOOKUP(C277,classifications!A$3:C$340,3,FALSE),VLOOKUP(C277,classifications!I$2:K$28,3,FALSE))</f>
        <v>Predominantly Rural</v>
      </c>
      <c r="G277" s="173">
        <v>49</v>
      </c>
      <c r="H277" s="173">
        <v>2635</v>
      </c>
      <c r="I277" s="173">
        <v>0</v>
      </c>
      <c r="J277" s="173">
        <v>26577</v>
      </c>
      <c r="K277" s="173">
        <v>29261</v>
      </c>
      <c r="L277" s="173"/>
      <c r="M277" s="173"/>
    </row>
    <row r="278" spans="1:13" ht="28.8" x14ac:dyDescent="0.3">
      <c r="A278" s="506" t="s">
        <v>1045</v>
      </c>
      <c r="B278" s="506" t="s">
        <v>1047</v>
      </c>
      <c r="C278" s="506" t="s">
        <v>1048</v>
      </c>
      <c r="D278" s="506"/>
      <c r="E278" s="3" t="str">
        <f>VLOOKUP(C278,class!A$1:B$465,2,FALSE)</f>
        <v>Shire District</v>
      </c>
      <c r="F278" s="3" t="str">
        <f>IFERROR(VLOOKUP(C278,classifications!A$3:C$340,3,FALSE),VLOOKUP(C278,classifications!I$2:K$28,3,FALSE))</f>
        <v>Predominantly Rural</v>
      </c>
      <c r="G278" s="173">
        <v>0</v>
      </c>
      <c r="H278" s="173">
        <v>5954</v>
      </c>
      <c r="I278" s="173">
        <v>851</v>
      </c>
      <c r="J278" s="173">
        <v>37871</v>
      </c>
      <c r="K278" s="173">
        <v>44676</v>
      </c>
      <c r="L278" s="173"/>
      <c r="M278" s="173"/>
    </row>
    <row r="279" spans="1:13" ht="28.8" x14ac:dyDescent="0.3">
      <c r="A279" s="506" t="s">
        <v>1049</v>
      </c>
      <c r="B279" s="506" t="s">
        <v>1051</v>
      </c>
      <c r="C279" s="506" t="s">
        <v>1052</v>
      </c>
      <c r="D279" s="506"/>
      <c r="E279" s="3" t="str">
        <f>VLOOKUP(C279,class!A$1:B$465,2,FALSE)</f>
        <v>Shire District</v>
      </c>
      <c r="F279" s="3" t="str">
        <f>IFERROR(VLOOKUP(C279,classifications!A$3:C$340,3,FALSE),VLOOKUP(C279,classifications!I$2:K$28,3,FALSE))</f>
        <v>Urban with Significant Rural</v>
      </c>
      <c r="G279" s="173">
        <v>3935</v>
      </c>
      <c r="H279" s="173">
        <v>3790</v>
      </c>
      <c r="I279" s="173">
        <v>0</v>
      </c>
      <c r="J279" s="173">
        <v>69993</v>
      </c>
      <c r="K279" s="173">
        <v>77718</v>
      </c>
      <c r="L279" s="173"/>
      <c r="M279" s="173"/>
    </row>
    <row r="280" spans="1:13" ht="28.8" x14ac:dyDescent="0.3">
      <c r="A280" s="506" t="s">
        <v>1053</v>
      </c>
      <c r="B280" s="506" t="s">
        <v>1055</v>
      </c>
      <c r="C280" s="506" t="s">
        <v>1056</v>
      </c>
      <c r="D280" s="506"/>
      <c r="E280" s="3" t="str">
        <f>VLOOKUP(C280,class!A$1:B$465,2,FALSE)</f>
        <v>Shire District</v>
      </c>
      <c r="F280" s="3" t="str">
        <f>IFERROR(VLOOKUP(C280,classifications!A$3:C$340,3,FALSE),VLOOKUP(C280,classifications!I$2:K$28,3,FALSE))</f>
        <v>Predominantly Rural</v>
      </c>
      <c r="G280" s="173">
        <v>1470</v>
      </c>
      <c r="H280" s="173">
        <v>936</v>
      </c>
      <c r="I280" s="173">
        <v>1587</v>
      </c>
      <c r="J280" s="173">
        <v>19776</v>
      </c>
      <c r="K280" s="173">
        <v>23769</v>
      </c>
      <c r="L280" s="173"/>
      <c r="M280" s="173"/>
    </row>
    <row r="281" spans="1:13" ht="28.8" x14ac:dyDescent="0.3">
      <c r="A281" s="506" t="s">
        <v>1057</v>
      </c>
      <c r="B281" s="506" t="s">
        <v>1059</v>
      </c>
      <c r="C281" s="506" t="s">
        <v>1060</v>
      </c>
      <c r="D281" s="506"/>
      <c r="E281" s="3" t="str">
        <f>VLOOKUP(C281,class!A$1:B$465,2,FALSE)</f>
        <v>Shire District</v>
      </c>
      <c r="F281" s="3" t="str">
        <f>IFERROR(VLOOKUP(C281,classifications!A$3:C$340,3,FALSE),VLOOKUP(C281,classifications!I$2:K$28,3,FALSE))</f>
        <v>Predominantly Rural</v>
      </c>
      <c r="G281" s="173">
        <v>14</v>
      </c>
      <c r="H281" s="173">
        <v>3468</v>
      </c>
      <c r="I281" s="173">
        <v>4</v>
      </c>
      <c r="J281" s="173">
        <v>24496</v>
      </c>
      <c r="K281" s="173">
        <v>27982</v>
      </c>
      <c r="L281" s="173"/>
      <c r="M281" s="173"/>
    </row>
    <row r="282" spans="1:13" ht="28.8" x14ac:dyDescent="0.3">
      <c r="A282" s="506" t="s">
        <v>1061</v>
      </c>
      <c r="B282" s="506" t="s">
        <v>1063</v>
      </c>
      <c r="C282" s="506" t="s">
        <v>1064</v>
      </c>
      <c r="D282" s="506"/>
      <c r="E282" s="3" t="str">
        <f>VLOOKUP(C282,class!A$1:B$465,2,FALSE)</f>
        <v>Shire District</v>
      </c>
      <c r="F282" s="3" t="str">
        <f>IFERROR(VLOOKUP(C282,classifications!A$3:C$340,3,FALSE),VLOOKUP(C282,classifications!I$2:K$28,3,FALSE))</f>
        <v>Urban with Significant Rural</v>
      </c>
      <c r="G282" s="173">
        <v>0</v>
      </c>
      <c r="H282" s="173">
        <v>7164</v>
      </c>
      <c r="I282" s="173">
        <v>0</v>
      </c>
      <c r="J282" s="173">
        <v>53145</v>
      </c>
      <c r="K282" s="173">
        <v>60309</v>
      </c>
      <c r="L282" s="173"/>
      <c r="M282" s="173"/>
    </row>
    <row r="283" spans="1:13" ht="28.8" x14ac:dyDescent="0.3">
      <c r="A283" s="506" t="s">
        <v>1065</v>
      </c>
      <c r="B283" s="506" t="s">
        <v>1067</v>
      </c>
      <c r="C283" s="506" t="s">
        <v>1068</v>
      </c>
      <c r="D283" s="506"/>
      <c r="E283" s="3" t="str">
        <f>VLOOKUP(C283,class!A$1:B$465,2,FALSE)</f>
        <v>Shire District</v>
      </c>
      <c r="F283" s="3" t="str">
        <f>IFERROR(VLOOKUP(C283,classifications!A$3:C$340,3,FALSE),VLOOKUP(C283,classifications!I$2:K$28,3,FALSE))</f>
        <v>Predominantly Rural</v>
      </c>
      <c r="G283" s="173">
        <v>3031</v>
      </c>
      <c r="H283" s="173">
        <v>2139</v>
      </c>
      <c r="I283" s="173">
        <v>0</v>
      </c>
      <c r="J283" s="173">
        <v>36913</v>
      </c>
      <c r="K283" s="173">
        <v>42083</v>
      </c>
      <c r="L283" s="173"/>
      <c r="M283" s="173"/>
    </row>
    <row r="284" spans="1:13" x14ac:dyDescent="0.3">
      <c r="A284" s="509"/>
      <c r="B284" s="509" t="s">
        <v>1069</v>
      </c>
      <c r="C284" s="509" t="s">
        <v>1070</v>
      </c>
      <c r="D284" s="509"/>
      <c r="E284" s="3" t="str">
        <f>VLOOKUP(C284,class!A$1:B$465,2,FALSE)</f>
        <v>Shire County</v>
      </c>
      <c r="F284" s="3" t="str">
        <f>IFERROR(VLOOKUP(C284,classifications!A$3:C$340,3,FALSE),VLOOKUP(C284,classifications!I$2:K$28,3,FALSE))</f>
        <v>Urban with Significant Rural</v>
      </c>
      <c r="G284" s="510">
        <v>29442</v>
      </c>
      <c r="H284" s="510">
        <v>20179</v>
      </c>
      <c r="I284" s="510">
        <v>199</v>
      </c>
      <c r="J284" s="510">
        <v>332401</v>
      </c>
      <c r="K284" s="510">
        <v>382221</v>
      </c>
      <c r="L284" s="173"/>
      <c r="M284" s="173"/>
    </row>
    <row r="285" spans="1:13" ht="28.8" x14ac:dyDescent="0.3">
      <c r="A285" s="506" t="s">
        <v>1071</v>
      </c>
      <c r="B285" s="506" t="s">
        <v>1073</v>
      </c>
      <c r="C285" s="506" t="s">
        <v>1074</v>
      </c>
      <c r="D285" s="506"/>
      <c r="E285" s="3" t="str">
        <f>VLOOKUP(C285,class!A$1:B$465,2,FALSE)</f>
        <v>Shire District</v>
      </c>
      <c r="F285" s="3" t="str">
        <f>IFERROR(VLOOKUP(C285,classifications!A$3:C$340,3,FALSE),VLOOKUP(C285,classifications!I$2:K$28,3,FALSE))</f>
        <v>Predominantly Urban</v>
      </c>
      <c r="G285" s="173">
        <v>6623</v>
      </c>
      <c r="H285" s="173">
        <v>2170</v>
      </c>
      <c r="I285" s="173">
        <v>2</v>
      </c>
      <c r="J285" s="173">
        <v>48653</v>
      </c>
      <c r="K285" s="173">
        <v>57448</v>
      </c>
      <c r="L285" s="173"/>
      <c r="M285" s="173"/>
    </row>
    <row r="286" spans="1:13" ht="28.8" x14ac:dyDescent="0.3">
      <c r="A286" s="506" t="s">
        <v>1075</v>
      </c>
      <c r="B286" s="506" t="s">
        <v>1077</v>
      </c>
      <c r="C286" s="506" t="s">
        <v>1078</v>
      </c>
      <c r="D286" s="506"/>
      <c r="E286" s="3" t="str">
        <f>VLOOKUP(C286,class!A$1:B$465,2,FALSE)</f>
        <v>Shire District</v>
      </c>
      <c r="F286" s="3" t="str">
        <f>IFERROR(VLOOKUP(C286,classifications!A$3:C$340,3,FALSE),VLOOKUP(C286,classifications!I$2:K$28,3,FALSE))</f>
        <v>Predominantly Rural</v>
      </c>
      <c r="G286" s="173">
        <v>6549</v>
      </c>
      <c r="H286" s="173">
        <v>1675</v>
      </c>
      <c r="I286" s="173">
        <v>0</v>
      </c>
      <c r="J286" s="173">
        <v>47957</v>
      </c>
      <c r="K286" s="173">
        <v>56181</v>
      </c>
      <c r="L286" s="173"/>
      <c r="M286" s="173"/>
    </row>
    <row r="287" spans="1:13" ht="28.8" x14ac:dyDescent="0.3">
      <c r="A287" s="506" t="s">
        <v>1079</v>
      </c>
      <c r="B287" s="506" t="s">
        <v>1081</v>
      </c>
      <c r="C287" s="506" t="s">
        <v>1082</v>
      </c>
      <c r="D287" s="506"/>
      <c r="E287" s="3" t="str">
        <f>VLOOKUP(C287,class!A$1:B$465,2,FALSE)</f>
        <v>Shire District</v>
      </c>
      <c r="F287" s="3" t="str">
        <f>IFERROR(VLOOKUP(C287,classifications!A$3:C$340,3,FALSE),VLOOKUP(C287,classifications!I$2:K$28,3,FALSE))</f>
        <v>Predominantly Urban</v>
      </c>
      <c r="G287" s="173">
        <v>4358</v>
      </c>
      <c r="H287" s="173">
        <v>1421</v>
      </c>
      <c r="I287" s="173">
        <v>197</v>
      </c>
      <c r="J287" s="173">
        <v>45252</v>
      </c>
      <c r="K287" s="173">
        <v>51228</v>
      </c>
      <c r="L287" s="173"/>
      <c r="M287" s="173"/>
    </row>
    <row r="288" spans="1:13" ht="28.8" x14ac:dyDescent="0.3">
      <c r="A288" s="506" t="s">
        <v>1083</v>
      </c>
      <c r="B288" s="506" t="s">
        <v>1085</v>
      </c>
      <c r="C288" s="506" t="s">
        <v>1086</v>
      </c>
      <c r="D288" s="506"/>
      <c r="E288" s="3" t="str">
        <f>VLOOKUP(C288,class!A$1:B$465,2,FALSE)</f>
        <v>Shire District</v>
      </c>
      <c r="F288" s="3" t="str">
        <f>IFERROR(VLOOKUP(C288,classifications!A$3:C$340,3,FALSE),VLOOKUP(C288,classifications!I$2:K$28,3,FALSE))</f>
        <v>Predominantly Urban</v>
      </c>
      <c r="G288" s="173">
        <v>188</v>
      </c>
      <c r="H288" s="173">
        <v>5185</v>
      </c>
      <c r="I288" s="173">
        <v>0</v>
      </c>
      <c r="J288" s="173">
        <v>49154</v>
      </c>
      <c r="K288" s="173">
        <v>54527</v>
      </c>
      <c r="L288" s="173"/>
      <c r="M288" s="173"/>
    </row>
    <row r="289" spans="1:13" ht="28.8" x14ac:dyDescent="0.3">
      <c r="A289" s="506" t="s">
        <v>1087</v>
      </c>
      <c r="B289" s="506" t="s">
        <v>1089</v>
      </c>
      <c r="C289" s="506" t="s">
        <v>1090</v>
      </c>
      <c r="D289" s="506"/>
      <c r="E289" s="3" t="str">
        <f>VLOOKUP(C289,class!A$1:B$465,2,FALSE)</f>
        <v>Shire District</v>
      </c>
      <c r="F289" s="3" t="str">
        <f>IFERROR(VLOOKUP(C289,classifications!A$3:C$340,3,FALSE),VLOOKUP(C289,classifications!I$2:K$28,3,FALSE))</f>
        <v>Predominantly Urban</v>
      </c>
      <c r="G289" s="173">
        <v>6147</v>
      </c>
      <c r="H289" s="173">
        <v>2298</v>
      </c>
      <c r="I289" s="173">
        <v>0</v>
      </c>
      <c r="J289" s="173">
        <v>42817</v>
      </c>
      <c r="K289" s="173">
        <v>51262</v>
      </c>
      <c r="L289" s="173"/>
      <c r="M289" s="173"/>
    </row>
    <row r="290" spans="1:13" ht="57.6" x14ac:dyDescent="0.3">
      <c r="A290" s="506" t="s">
        <v>1091</v>
      </c>
      <c r="B290" s="506" t="s">
        <v>1093</v>
      </c>
      <c r="C290" s="506" t="s">
        <v>1094</v>
      </c>
      <c r="D290" s="506"/>
      <c r="E290" s="3" t="str">
        <f>VLOOKUP(C290,class!A$1:B$465,2,FALSE)</f>
        <v>Shire District</v>
      </c>
      <c r="F290" s="3" t="str">
        <f>IFERROR(VLOOKUP(C290,classifications!A$3:C$340,3,FALSE),VLOOKUP(C290,classifications!I$2:K$28,3,FALSE))</f>
        <v>Predominantly Rural</v>
      </c>
      <c r="G290" s="173">
        <v>5547</v>
      </c>
      <c r="H290" s="173">
        <v>2628</v>
      </c>
      <c r="I290" s="173">
        <v>0</v>
      </c>
      <c r="J290" s="173">
        <v>49287</v>
      </c>
      <c r="K290" s="173">
        <v>57462</v>
      </c>
      <c r="L290" s="173"/>
      <c r="M290" s="173"/>
    </row>
    <row r="291" spans="1:13" ht="28.8" x14ac:dyDescent="0.3">
      <c r="A291" s="506" t="s">
        <v>1095</v>
      </c>
      <c r="B291" s="506" t="s">
        <v>1097</v>
      </c>
      <c r="C291" s="506" t="s">
        <v>1098</v>
      </c>
      <c r="D291" s="506"/>
      <c r="E291" s="3" t="str">
        <f>VLOOKUP(C291,class!A$1:B$465,2,FALSE)</f>
        <v>Shire District</v>
      </c>
      <c r="F291" s="3" t="str">
        <f>IFERROR(VLOOKUP(C291,classifications!A$3:C$340,3,FALSE),VLOOKUP(C291,classifications!I$2:K$28,3,FALSE))</f>
        <v>Predominantly Rural</v>
      </c>
      <c r="G291" s="173">
        <v>30</v>
      </c>
      <c r="H291" s="173">
        <v>4802</v>
      </c>
      <c r="I291" s="173">
        <v>0</v>
      </c>
      <c r="J291" s="173">
        <v>49281</v>
      </c>
      <c r="K291" s="173">
        <v>54113</v>
      </c>
      <c r="L291" s="173"/>
      <c r="M291" s="173"/>
    </row>
    <row r="292" spans="1:13" x14ac:dyDescent="0.3">
      <c r="A292" s="509"/>
      <c r="B292" s="509" t="s">
        <v>1099</v>
      </c>
      <c r="C292" s="509" t="s">
        <v>1100</v>
      </c>
      <c r="D292" s="509"/>
      <c r="E292" s="3" t="str">
        <f>VLOOKUP(C292,class!A$1:B$465,2,FALSE)</f>
        <v>Shire County</v>
      </c>
      <c r="F292" s="3" t="str">
        <f>IFERROR(VLOOKUP(C292,classifications!A$3:C$340,3,FALSE),VLOOKUP(C292,classifications!I$2:K$28,3,FALSE))</f>
        <v>Predominantly Rural</v>
      </c>
      <c r="G292" s="510">
        <v>7916</v>
      </c>
      <c r="H292" s="510">
        <v>37175</v>
      </c>
      <c r="I292" s="510">
        <v>2395</v>
      </c>
      <c r="J292" s="510">
        <v>266567</v>
      </c>
      <c r="K292" s="510">
        <v>314053</v>
      </c>
      <c r="L292" s="173"/>
      <c r="M292" s="173"/>
    </row>
    <row r="293" spans="1:13" ht="28.8" x14ac:dyDescent="0.3">
      <c r="A293" s="506" t="s">
        <v>1101</v>
      </c>
      <c r="B293" s="506" t="s">
        <v>1103</v>
      </c>
      <c r="C293" s="506" t="s">
        <v>1104</v>
      </c>
      <c r="D293" s="506"/>
      <c r="E293" s="3" t="str">
        <f>VLOOKUP(C293,class!A$1:B$465,2,FALSE)</f>
        <v>Shire District</v>
      </c>
      <c r="F293" s="3" t="str">
        <f>IFERROR(VLOOKUP(C293,classifications!A$3:C$340,3,FALSE),VLOOKUP(C293,classifications!I$2:K$28,3,FALSE))</f>
        <v>Urban with Significant Rural</v>
      </c>
      <c r="G293" s="173">
        <v>252</v>
      </c>
      <c r="H293" s="173">
        <v>9098</v>
      </c>
      <c r="I293" s="173">
        <v>325</v>
      </c>
      <c r="J293" s="173">
        <v>62023</v>
      </c>
      <c r="K293" s="173">
        <v>71698</v>
      </c>
      <c r="L293" s="173"/>
      <c r="M293" s="173"/>
    </row>
    <row r="294" spans="1:13" ht="28.8" x14ac:dyDescent="0.3">
      <c r="A294" s="506" t="s">
        <v>1105</v>
      </c>
      <c r="B294" s="506" t="s">
        <v>1107</v>
      </c>
      <c r="C294" s="506" t="s">
        <v>1108</v>
      </c>
      <c r="D294" s="506"/>
      <c r="E294" s="3" t="str">
        <f>VLOOKUP(C294,class!A$1:B$465,2,FALSE)</f>
        <v>Shire District</v>
      </c>
      <c r="F294" s="3" t="str">
        <f>IFERROR(VLOOKUP(C294,classifications!A$3:C$340,3,FALSE),VLOOKUP(C294,classifications!I$2:K$28,3,FALSE))</f>
        <v>Predominantly Urban</v>
      </c>
      <c r="G294" s="173">
        <v>7656</v>
      </c>
      <c r="H294" s="173">
        <v>4480</v>
      </c>
      <c r="I294" s="173">
        <v>848</v>
      </c>
      <c r="J294" s="173">
        <v>46928</v>
      </c>
      <c r="K294" s="173">
        <v>59912</v>
      </c>
      <c r="L294" s="173"/>
      <c r="M294" s="173"/>
    </row>
    <row r="295" spans="1:13" ht="43.2" x14ac:dyDescent="0.3">
      <c r="A295" s="506" t="s">
        <v>1109</v>
      </c>
      <c r="B295" s="506" t="s">
        <v>1111</v>
      </c>
      <c r="C295" s="506" t="s">
        <v>1112</v>
      </c>
      <c r="D295" s="506"/>
      <c r="E295" s="3" t="str">
        <f>VLOOKUP(C295,class!A$1:B$465,2,FALSE)</f>
        <v>Shire District</v>
      </c>
      <c r="F295" s="3" t="str">
        <f>IFERROR(VLOOKUP(C295,classifications!A$3:C$340,3,FALSE),VLOOKUP(C295,classifications!I$2:K$28,3,FALSE))</f>
        <v>Predominantly Rural</v>
      </c>
      <c r="G295" s="173">
        <v>2</v>
      </c>
      <c r="H295" s="173">
        <v>8060</v>
      </c>
      <c r="I295" s="173">
        <v>0</v>
      </c>
      <c r="J295" s="173">
        <v>58625</v>
      </c>
      <c r="K295" s="173">
        <v>66687</v>
      </c>
      <c r="L295" s="173"/>
      <c r="M295" s="173"/>
    </row>
    <row r="296" spans="1:13" ht="43.2" x14ac:dyDescent="0.3">
      <c r="A296" s="506" t="s">
        <v>1113</v>
      </c>
      <c r="B296" s="506" t="s">
        <v>1115</v>
      </c>
      <c r="C296" s="506" t="s">
        <v>1116</v>
      </c>
      <c r="D296" s="506"/>
      <c r="E296" s="3" t="str">
        <f>VLOOKUP(C296,class!A$1:B$465,2,FALSE)</f>
        <v>Shire District</v>
      </c>
      <c r="F296" s="3" t="str">
        <f>IFERROR(VLOOKUP(C296,classifications!A$3:C$340,3,FALSE),VLOOKUP(C296,classifications!I$2:K$28,3,FALSE))</f>
        <v>Predominantly Rural</v>
      </c>
      <c r="G296" s="173">
        <v>5</v>
      </c>
      <c r="H296" s="173">
        <v>8673</v>
      </c>
      <c r="I296" s="173">
        <v>0</v>
      </c>
      <c r="J296" s="173">
        <v>54295</v>
      </c>
      <c r="K296" s="173">
        <v>62973</v>
      </c>
      <c r="L296" s="173"/>
      <c r="M296" s="173"/>
    </row>
    <row r="297" spans="1:13" ht="43.2" x14ac:dyDescent="0.3">
      <c r="A297" s="506" t="s">
        <v>1117</v>
      </c>
      <c r="B297" s="506" t="s">
        <v>1119</v>
      </c>
      <c r="C297" s="506" t="s">
        <v>1120</v>
      </c>
      <c r="D297" s="506"/>
      <c r="E297" s="3" t="str">
        <f>VLOOKUP(C297,class!A$1:B$465,2,FALSE)</f>
        <v>Shire District</v>
      </c>
      <c r="F297" s="3" t="str">
        <f>IFERROR(VLOOKUP(C297,classifications!A$3:C$340,3,FALSE),VLOOKUP(C297,classifications!I$2:K$28,3,FALSE))</f>
        <v>Predominantly Rural</v>
      </c>
      <c r="G297" s="173">
        <v>1</v>
      </c>
      <c r="H297" s="173">
        <v>6864</v>
      </c>
      <c r="I297" s="173">
        <v>1222</v>
      </c>
      <c r="J297" s="173">
        <v>44696</v>
      </c>
      <c r="K297" s="173">
        <v>52783</v>
      </c>
      <c r="L297" s="173"/>
      <c r="M297" s="173"/>
    </row>
    <row r="298" spans="1:13" x14ac:dyDescent="0.3">
      <c r="A298" s="509"/>
      <c r="B298" s="509" t="s">
        <v>1121</v>
      </c>
      <c r="C298" s="509" t="s">
        <v>2117</v>
      </c>
      <c r="D298" s="509"/>
      <c r="E298" s="3" t="str">
        <f>VLOOKUP(C298,class!A$1:B$465,2,FALSE)</f>
        <v>Unitary Authority</v>
      </c>
      <c r="F298" s="3" t="str">
        <f>IFERROR(VLOOKUP(C298,classifications!A$3:C$340,3,FALSE),VLOOKUP(C298,classifications!I$2:K$28,3,FALSE))</f>
        <v>Predominantly Rural</v>
      </c>
      <c r="G298" s="510">
        <v>9689</v>
      </c>
      <c r="H298" s="510">
        <v>27229</v>
      </c>
      <c r="I298" s="510">
        <v>502</v>
      </c>
      <c r="J298" s="510">
        <v>233036</v>
      </c>
      <c r="K298" s="510">
        <v>270456</v>
      </c>
      <c r="L298" s="173"/>
      <c r="M298" s="173"/>
    </row>
    <row r="299" spans="1:13" ht="28.8" x14ac:dyDescent="0.3">
      <c r="A299" s="506" t="s">
        <v>1123</v>
      </c>
      <c r="B299" s="506" t="s">
        <v>1125</v>
      </c>
      <c r="C299" s="506" t="s">
        <v>1126</v>
      </c>
      <c r="D299" s="506"/>
      <c r="E299" s="3" t="str">
        <f>VLOOKUP(C299,class!A$1:B$465,2,FALSE)</f>
        <v>Shire District</v>
      </c>
      <c r="F299" s="3" t="str">
        <f>IFERROR(VLOOKUP(C299,classifications!A$3:C$340,3,FALSE),VLOOKUP(C299,classifications!I$2:K$28,3,FALSE))</f>
        <v>Predominantly Rural</v>
      </c>
      <c r="G299" s="173">
        <v>0</v>
      </c>
      <c r="H299" s="173">
        <v>6579</v>
      </c>
      <c r="I299" s="173">
        <v>0</v>
      </c>
      <c r="J299" s="173">
        <v>47793</v>
      </c>
      <c r="K299" s="173">
        <v>54372</v>
      </c>
      <c r="L299" s="173"/>
      <c r="M299" s="173"/>
    </row>
    <row r="300" spans="1:13" ht="28.8" x14ac:dyDescent="0.3">
      <c r="A300" s="506" t="s">
        <v>1127</v>
      </c>
      <c r="B300" s="506" t="s">
        <v>1129</v>
      </c>
      <c r="C300" s="506" t="s">
        <v>1130</v>
      </c>
      <c r="D300" s="506"/>
      <c r="E300" s="3" t="str">
        <f>VLOOKUP(C300,class!A$1:B$465,2,FALSE)</f>
        <v>Shire District</v>
      </c>
      <c r="F300" s="3" t="str">
        <f>IFERROR(VLOOKUP(C300,classifications!A$3:C$340,3,FALSE),VLOOKUP(C300,classifications!I$2:K$28,3,FALSE))</f>
        <v>Predominantly Rural</v>
      </c>
      <c r="G300" s="173">
        <v>4038</v>
      </c>
      <c r="H300" s="173">
        <v>3532</v>
      </c>
      <c r="I300" s="173">
        <v>0</v>
      </c>
      <c r="J300" s="173">
        <v>50644</v>
      </c>
      <c r="K300" s="173">
        <v>58214</v>
      </c>
      <c r="L300" s="173"/>
      <c r="M300" s="173"/>
    </row>
    <row r="301" spans="1:13" ht="43.2" x14ac:dyDescent="0.3">
      <c r="A301" s="506" t="s">
        <v>2005</v>
      </c>
      <c r="B301" s="506" t="s">
        <v>2006</v>
      </c>
      <c r="C301" s="506" t="s">
        <v>1990</v>
      </c>
      <c r="D301" s="506"/>
      <c r="E301" s="3" t="str">
        <f>VLOOKUP(C301,class!A$1:B$465,2,FALSE)</f>
        <v>Shire District</v>
      </c>
      <c r="F301" s="3" t="str">
        <f>IFERROR(VLOOKUP(C301,classifications!A$3:C$340,3,FALSE),VLOOKUP(C301,classifications!I$2:K$28,3,FALSE))</f>
        <v>Predominantly Rural</v>
      </c>
      <c r="G301" s="173">
        <v>5644</v>
      </c>
      <c r="H301" s="173">
        <v>5613</v>
      </c>
      <c r="I301" s="173">
        <v>0</v>
      </c>
      <c r="J301" s="173">
        <v>65248</v>
      </c>
      <c r="K301" s="173">
        <v>76505</v>
      </c>
      <c r="L301" s="173"/>
      <c r="M301" s="173"/>
    </row>
    <row r="302" spans="1:13" ht="28.8" x14ac:dyDescent="0.3">
      <c r="A302" s="506" t="s">
        <v>1131</v>
      </c>
      <c r="B302" s="506" t="s">
        <v>1133</v>
      </c>
      <c r="C302" s="506" t="s">
        <v>1134</v>
      </c>
      <c r="D302" s="506"/>
      <c r="E302" s="3" t="str">
        <f>VLOOKUP(C302,class!A$1:B$465,2,FALSE)</f>
        <v>Shire District</v>
      </c>
      <c r="F302" s="3" t="str">
        <f>IFERROR(VLOOKUP(C302,classifications!A$3:C$340,3,FALSE),VLOOKUP(C302,classifications!I$2:K$28,3,FALSE))</f>
        <v>Predominantly Rural</v>
      </c>
      <c r="G302" s="173">
        <v>7</v>
      </c>
      <c r="H302" s="173">
        <v>11505</v>
      </c>
      <c r="I302" s="173">
        <v>502</v>
      </c>
      <c r="J302" s="173">
        <v>69351</v>
      </c>
      <c r="K302" s="173">
        <v>81365</v>
      </c>
      <c r="L302" s="173"/>
      <c r="M302" s="173"/>
    </row>
    <row r="303" spans="1:13" x14ac:dyDescent="0.3">
      <c r="A303" s="509"/>
      <c r="B303" s="509" t="s">
        <v>1143</v>
      </c>
      <c r="C303" s="509" t="s">
        <v>1144</v>
      </c>
      <c r="D303" s="509"/>
      <c r="E303" s="3" t="str">
        <f>VLOOKUP(C303,class!A$1:B$465,2,FALSE)</f>
        <v>Shire County</v>
      </c>
      <c r="F303" s="3" t="str">
        <f>IFERROR(VLOOKUP(C303,classifications!A$3:C$340,3,FALSE),VLOOKUP(C303,classifications!I$2:K$28,3,FALSE))</f>
        <v>Urban with Significant Rural</v>
      </c>
      <c r="G303" s="510">
        <v>9385</v>
      </c>
      <c r="H303" s="510">
        <v>46950</v>
      </c>
      <c r="I303" s="510">
        <v>708</v>
      </c>
      <c r="J303" s="510">
        <v>342393</v>
      </c>
      <c r="K303" s="510">
        <v>399436</v>
      </c>
      <c r="L303" s="173"/>
      <c r="M303" s="173"/>
    </row>
    <row r="304" spans="1:13" ht="28.8" x14ac:dyDescent="0.3">
      <c r="A304" s="506" t="s">
        <v>1145</v>
      </c>
      <c r="B304" s="506" t="s">
        <v>1147</v>
      </c>
      <c r="C304" s="506" t="s">
        <v>1148</v>
      </c>
      <c r="D304" s="506"/>
      <c r="E304" s="3" t="str">
        <f>VLOOKUP(C304,class!A$1:B$465,2,FALSE)</f>
        <v>Shire District</v>
      </c>
      <c r="F304" s="3" t="str">
        <f>IFERROR(VLOOKUP(C304,classifications!A$3:C$340,3,FALSE),VLOOKUP(C304,classifications!I$2:K$28,3,FALSE))</f>
        <v>Urban with Significant Rural</v>
      </c>
      <c r="G304" s="173">
        <v>5050</v>
      </c>
      <c r="H304" s="173">
        <v>2540</v>
      </c>
      <c r="I304" s="173">
        <v>0</v>
      </c>
      <c r="J304" s="173">
        <v>38309</v>
      </c>
      <c r="K304" s="173">
        <v>45899</v>
      </c>
      <c r="L304" s="173"/>
      <c r="M304" s="173"/>
    </row>
    <row r="305" spans="1:13" ht="43.2" x14ac:dyDescent="0.3">
      <c r="A305" s="506" t="s">
        <v>1149</v>
      </c>
      <c r="B305" s="506" t="s">
        <v>1151</v>
      </c>
      <c r="C305" s="506" t="s">
        <v>1152</v>
      </c>
      <c r="D305" s="506"/>
      <c r="E305" s="3" t="str">
        <f>VLOOKUP(C305,class!A$1:B$465,2,FALSE)</f>
        <v>Shire District</v>
      </c>
      <c r="F305" s="3" t="str">
        <f>IFERROR(VLOOKUP(C305,classifications!A$3:C$340,3,FALSE),VLOOKUP(C305,classifications!I$2:K$28,3,FALSE))</f>
        <v>Urban with Significant Rural</v>
      </c>
      <c r="G305" s="173">
        <v>0</v>
      </c>
      <c r="H305" s="173">
        <v>7095</v>
      </c>
      <c r="I305" s="173">
        <v>0</v>
      </c>
      <c r="J305" s="173">
        <v>48154</v>
      </c>
      <c r="K305" s="173">
        <v>55249</v>
      </c>
      <c r="L305" s="173"/>
      <c r="M305" s="173"/>
    </row>
    <row r="306" spans="1:13" ht="28.8" x14ac:dyDescent="0.3">
      <c r="A306" s="506" t="s">
        <v>1153</v>
      </c>
      <c r="B306" s="506" t="s">
        <v>1155</v>
      </c>
      <c r="C306" s="506" t="s">
        <v>1156</v>
      </c>
      <c r="D306" s="506"/>
      <c r="E306" s="3" t="str">
        <f>VLOOKUP(C306,class!A$1:B$465,2,FALSE)</f>
        <v>Shire District</v>
      </c>
      <c r="F306" s="3" t="str">
        <f>IFERROR(VLOOKUP(C306,classifications!A$3:C$340,3,FALSE),VLOOKUP(C306,classifications!I$2:K$28,3,FALSE))</f>
        <v>Urban with Significant Rural</v>
      </c>
      <c r="G306" s="173">
        <v>6</v>
      </c>
      <c r="H306" s="173">
        <v>6271</v>
      </c>
      <c r="I306" s="173">
        <v>184</v>
      </c>
      <c r="J306" s="173">
        <v>42053</v>
      </c>
      <c r="K306" s="173">
        <v>48514</v>
      </c>
      <c r="L306" s="173"/>
      <c r="M306" s="173"/>
    </row>
    <row r="307" spans="1:13" ht="43.2" x14ac:dyDescent="0.3">
      <c r="A307" s="506" t="s">
        <v>1157</v>
      </c>
      <c r="B307" s="506" t="s">
        <v>1159</v>
      </c>
      <c r="C307" s="506" t="s">
        <v>1160</v>
      </c>
      <c r="D307" s="506"/>
      <c r="E307" s="3" t="str">
        <f>VLOOKUP(C307,class!A$1:B$465,2,FALSE)</f>
        <v>Shire District</v>
      </c>
      <c r="F307" s="3" t="str">
        <f>IFERROR(VLOOKUP(C307,classifications!A$3:C$340,3,FALSE),VLOOKUP(C307,classifications!I$2:K$28,3,FALSE))</f>
        <v>Predominantly Urban</v>
      </c>
      <c r="G307" s="173">
        <v>0</v>
      </c>
      <c r="H307" s="173">
        <v>9718</v>
      </c>
      <c r="I307" s="173">
        <v>0</v>
      </c>
      <c r="J307" s="173">
        <v>47390</v>
      </c>
      <c r="K307" s="173">
        <v>57108</v>
      </c>
      <c r="L307" s="173"/>
      <c r="M307" s="173"/>
    </row>
    <row r="308" spans="1:13" ht="43.2" x14ac:dyDescent="0.3">
      <c r="A308" s="506" t="s">
        <v>1161</v>
      </c>
      <c r="B308" s="506" t="s">
        <v>1163</v>
      </c>
      <c r="C308" s="506" t="s">
        <v>1164</v>
      </c>
      <c r="D308" s="506"/>
      <c r="E308" s="3" t="str">
        <f>VLOOKUP(C308,class!A$1:B$465,2,FALSE)</f>
        <v>Shire District</v>
      </c>
      <c r="F308" s="3" t="str">
        <f>IFERROR(VLOOKUP(C308,classifications!A$3:C$340,3,FALSE),VLOOKUP(C308,classifications!I$2:K$28,3,FALSE))</f>
        <v>Urban with Significant Rural</v>
      </c>
      <c r="G308" s="173">
        <v>3</v>
      </c>
      <c r="H308" s="173">
        <v>6865</v>
      </c>
      <c r="I308" s="173">
        <v>9</v>
      </c>
      <c r="J308" s="173">
        <v>42172</v>
      </c>
      <c r="K308" s="173">
        <v>49049</v>
      </c>
      <c r="L308" s="173"/>
      <c r="M308" s="173"/>
    </row>
    <row r="309" spans="1:13" ht="28.8" x14ac:dyDescent="0.3">
      <c r="A309" s="506" t="s">
        <v>1165</v>
      </c>
      <c r="B309" s="506" t="s">
        <v>1167</v>
      </c>
      <c r="C309" s="506" t="s">
        <v>1168</v>
      </c>
      <c r="D309" s="506"/>
      <c r="E309" s="3" t="str">
        <f>VLOOKUP(C309,class!A$1:B$465,2,FALSE)</f>
        <v>Shire District</v>
      </c>
      <c r="F309" s="3" t="str">
        <f>IFERROR(VLOOKUP(C309,classifications!A$3:C$340,3,FALSE),VLOOKUP(C309,classifications!I$2:K$28,3,FALSE))</f>
        <v>Urban with Significant Rural</v>
      </c>
      <c r="G309" s="173">
        <v>0</v>
      </c>
      <c r="H309" s="173">
        <v>8657</v>
      </c>
      <c r="I309" s="173">
        <v>515</v>
      </c>
      <c r="J309" s="173">
        <v>54576</v>
      </c>
      <c r="K309" s="173">
        <v>63748</v>
      </c>
      <c r="L309" s="173"/>
      <c r="M309" s="173"/>
    </row>
    <row r="310" spans="1:13" ht="57.6" x14ac:dyDescent="0.3">
      <c r="A310" s="506" t="s">
        <v>1169</v>
      </c>
      <c r="B310" s="506" t="s">
        <v>1171</v>
      </c>
      <c r="C310" s="506" t="s">
        <v>1172</v>
      </c>
      <c r="D310" s="506"/>
      <c r="E310" s="3" t="str">
        <f>VLOOKUP(C310,class!A$1:B$465,2,FALSE)</f>
        <v>Shire District</v>
      </c>
      <c r="F310" s="3" t="str">
        <f>IFERROR(VLOOKUP(C310,classifications!A$3:C$340,3,FALSE),VLOOKUP(C310,classifications!I$2:K$28,3,FALSE))</f>
        <v>Predominantly Rural</v>
      </c>
      <c r="G310" s="173">
        <v>6</v>
      </c>
      <c r="H310" s="173">
        <v>3850</v>
      </c>
      <c r="I310" s="173">
        <v>0</v>
      </c>
      <c r="J310" s="173">
        <v>41358</v>
      </c>
      <c r="K310" s="173">
        <v>45214</v>
      </c>
      <c r="L310" s="173"/>
      <c r="M310" s="173"/>
    </row>
    <row r="311" spans="1:13" ht="28.8" x14ac:dyDescent="0.3">
      <c r="A311" s="506" t="s">
        <v>1173</v>
      </c>
      <c r="B311" s="506" t="s">
        <v>1175</v>
      </c>
      <c r="C311" s="506" t="s">
        <v>1176</v>
      </c>
      <c r="D311" s="506"/>
      <c r="E311" s="3" t="str">
        <f>VLOOKUP(C311,class!A$1:B$465,2,FALSE)</f>
        <v>Shire District</v>
      </c>
      <c r="F311" s="3" t="str">
        <f>IFERROR(VLOOKUP(C311,classifications!A$3:C$340,3,FALSE),VLOOKUP(C311,classifications!I$2:K$28,3,FALSE))</f>
        <v>Predominantly Urban</v>
      </c>
      <c r="G311" s="173">
        <v>4320</v>
      </c>
      <c r="H311" s="173">
        <v>1954</v>
      </c>
      <c r="I311" s="173">
        <v>0</v>
      </c>
      <c r="J311" s="173">
        <v>28381</v>
      </c>
      <c r="K311" s="173">
        <v>34655</v>
      </c>
      <c r="L311" s="173"/>
      <c r="M311" s="173"/>
    </row>
    <row r="312" spans="1:13" x14ac:dyDescent="0.3">
      <c r="A312" s="509"/>
      <c r="B312" s="509" t="s">
        <v>1177</v>
      </c>
      <c r="C312" s="509" t="s">
        <v>1178</v>
      </c>
      <c r="D312" s="509"/>
      <c r="E312" s="3" t="str">
        <f>VLOOKUP(C312,class!A$1:B$465,2,FALSE)</f>
        <v>Shire County</v>
      </c>
      <c r="F312" s="3" t="str">
        <f>IFERROR(VLOOKUP(C312,classifications!A$3:C$340,3,FALSE),VLOOKUP(C312,classifications!I$2:K$28,3,FALSE))</f>
        <v>Predominantly Rural</v>
      </c>
      <c r="G312" s="510">
        <v>19121</v>
      </c>
      <c r="H312" s="510">
        <v>32682</v>
      </c>
      <c r="I312" s="510">
        <v>160</v>
      </c>
      <c r="J312" s="510">
        <v>307034</v>
      </c>
      <c r="K312" s="510">
        <v>358997</v>
      </c>
      <c r="L312" s="173"/>
      <c r="M312" s="173"/>
    </row>
    <row r="313" spans="1:13" ht="28.8" x14ac:dyDescent="0.3">
      <c r="A313" s="506" t="s">
        <v>1179</v>
      </c>
      <c r="B313" s="506" t="s">
        <v>1181</v>
      </c>
      <c r="C313" s="506" t="s">
        <v>1182</v>
      </c>
      <c r="D313" s="506"/>
      <c r="E313" s="3" t="str">
        <f>VLOOKUP(C313,class!A$1:B$465,2,FALSE)</f>
        <v>Shire District</v>
      </c>
      <c r="F313" s="3" t="str">
        <f>IFERROR(VLOOKUP(C313,classifications!A$3:C$340,3,FALSE),VLOOKUP(C313,classifications!I$2:K$28,3,FALSE))</f>
        <v>Predominantly Rural</v>
      </c>
      <c r="G313" s="173">
        <v>3515</v>
      </c>
      <c r="H313" s="173">
        <v>2267</v>
      </c>
      <c r="I313" s="173">
        <v>0</v>
      </c>
      <c r="J313" s="173">
        <v>37464</v>
      </c>
      <c r="K313" s="173">
        <v>43246</v>
      </c>
      <c r="L313" s="173"/>
      <c r="M313" s="173"/>
    </row>
    <row r="314" spans="1:13" ht="28.8" x14ac:dyDescent="0.3">
      <c r="A314" s="506" t="s">
        <v>2007</v>
      </c>
      <c r="B314" s="506" t="s">
        <v>2008</v>
      </c>
      <c r="C314" s="506" t="s">
        <v>1989</v>
      </c>
      <c r="D314" s="506"/>
      <c r="E314" s="3" t="str">
        <f>VLOOKUP(C314,class!A$1:B$465,2,FALSE)</f>
        <v>Shire District</v>
      </c>
      <c r="F314" s="3" t="str">
        <f>IFERROR(VLOOKUP(C314,classifications!A$3:C$340,3,FALSE),VLOOKUP(C314,classifications!I$2:K$28,3,FALSE))</f>
        <v>Predominantly Rural</v>
      </c>
      <c r="G314" s="173">
        <v>4418</v>
      </c>
      <c r="H314" s="173">
        <v>10382</v>
      </c>
      <c r="I314" s="173">
        <v>0</v>
      </c>
      <c r="J314" s="173">
        <v>107361</v>
      </c>
      <c r="K314" s="173">
        <v>122161</v>
      </c>
      <c r="L314" s="173"/>
      <c r="M314" s="173"/>
    </row>
    <row r="315" spans="1:13" ht="28.8" x14ac:dyDescent="0.3">
      <c r="A315" s="506" t="s">
        <v>1187</v>
      </c>
      <c r="B315" s="506" t="s">
        <v>1189</v>
      </c>
      <c r="C315" s="506" t="s">
        <v>1190</v>
      </c>
      <c r="D315" s="506"/>
      <c r="E315" s="3" t="str">
        <f>VLOOKUP(C315,class!A$1:B$465,2,FALSE)</f>
        <v>Shire District</v>
      </c>
      <c r="F315" s="3" t="str">
        <f>IFERROR(VLOOKUP(C315,classifications!A$3:C$340,3,FALSE),VLOOKUP(C315,classifications!I$2:K$28,3,FALSE))</f>
        <v>Predominantly Urban</v>
      </c>
      <c r="G315" s="173">
        <v>7864</v>
      </c>
      <c r="H315" s="173">
        <v>5016</v>
      </c>
      <c r="I315" s="173">
        <v>160</v>
      </c>
      <c r="J315" s="173">
        <v>48797</v>
      </c>
      <c r="K315" s="173">
        <v>61837</v>
      </c>
      <c r="L315" s="173"/>
      <c r="M315" s="173"/>
    </row>
    <row r="316" spans="1:13" ht="28.8" x14ac:dyDescent="0.3">
      <c r="A316" s="506" t="s">
        <v>1191</v>
      </c>
      <c r="B316" s="506" t="s">
        <v>1193</v>
      </c>
      <c r="C316" s="506" t="s">
        <v>1194</v>
      </c>
      <c r="D316" s="506"/>
      <c r="E316" s="3" t="str">
        <f>VLOOKUP(C316,class!A$1:B$465,2,FALSE)</f>
        <v>Shire District</v>
      </c>
      <c r="F316" s="3" t="str">
        <f>IFERROR(VLOOKUP(C316,classifications!A$3:C$340,3,FALSE),VLOOKUP(C316,classifications!I$2:K$28,3,FALSE))</f>
        <v>Predominantly Rural</v>
      </c>
      <c r="G316" s="173">
        <v>3269</v>
      </c>
      <c r="H316" s="173">
        <v>2233</v>
      </c>
      <c r="I316" s="173">
        <v>0</v>
      </c>
      <c r="J316" s="173">
        <v>42775</v>
      </c>
      <c r="K316" s="173">
        <v>48277</v>
      </c>
      <c r="L316" s="173"/>
      <c r="M316" s="173"/>
    </row>
    <row r="317" spans="1:13" ht="28.8" x14ac:dyDescent="0.3">
      <c r="A317" s="506" t="s">
        <v>2009</v>
      </c>
      <c r="B317" s="506" t="s">
        <v>2010</v>
      </c>
      <c r="C317" s="506" t="s">
        <v>1988</v>
      </c>
      <c r="D317" s="506"/>
      <c r="E317" s="3" t="str">
        <f>VLOOKUP(C317,class!A$1:B$465,2,FALSE)</f>
        <v>Shire District</v>
      </c>
      <c r="F317" s="3" t="str">
        <f>IFERROR(VLOOKUP(C317,classifications!A$3:C$340,3,FALSE),VLOOKUP(C317,classifications!I$2:K$28,3,FALSE))</f>
        <v>Predominantly Rural</v>
      </c>
      <c r="G317" s="173">
        <v>55</v>
      </c>
      <c r="H317" s="173">
        <v>12784</v>
      </c>
      <c r="I317" s="173">
        <v>0</v>
      </c>
      <c r="J317" s="173">
        <v>70637</v>
      </c>
      <c r="K317" s="173">
        <v>83476</v>
      </c>
      <c r="L317" s="173"/>
      <c r="M317" s="173"/>
    </row>
    <row r="318" spans="1:13" x14ac:dyDescent="0.3">
      <c r="A318" s="509"/>
      <c r="B318" s="509" t="s">
        <v>1207</v>
      </c>
      <c r="C318" s="509" t="s">
        <v>1208</v>
      </c>
      <c r="D318" s="509"/>
      <c r="E318" s="3" t="str">
        <f>VLOOKUP(C318,class!A$1:B$465,2,FALSE)</f>
        <v>Shire County</v>
      </c>
      <c r="F318" s="3" t="str">
        <f>IFERROR(VLOOKUP(C318,classifications!A$3:C$340,3,FALSE),VLOOKUP(C318,classifications!I$2:K$28,3,FALSE))</f>
        <v>Predominantly Urban</v>
      </c>
      <c r="G318" s="510">
        <v>19393</v>
      </c>
      <c r="H318" s="510">
        <v>38893</v>
      </c>
      <c r="I318" s="510">
        <v>952</v>
      </c>
      <c r="J318" s="510">
        <v>457191</v>
      </c>
      <c r="K318" s="510">
        <v>516429</v>
      </c>
      <c r="L318" s="173"/>
      <c r="M318" s="173"/>
    </row>
    <row r="319" spans="1:13" ht="28.8" x14ac:dyDescent="0.3">
      <c r="A319" s="506" t="s">
        <v>1209</v>
      </c>
      <c r="B319" s="506" t="s">
        <v>1211</v>
      </c>
      <c r="C319" s="506" t="s">
        <v>1212</v>
      </c>
      <c r="D319" s="506"/>
      <c r="E319" s="3" t="str">
        <f>VLOOKUP(C319,class!A$1:B$465,2,FALSE)</f>
        <v>Shire District</v>
      </c>
      <c r="F319" s="3" t="str">
        <f>IFERROR(VLOOKUP(C319,classifications!A$3:C$340,3,FALSE),VLOOKUP(C319,classifications!I$2:K$28,3,FALSE))</f>
        <v>Predominantly Urban</v>
      </c>
      <c r="G319" s="173">
        <v>80</v>
      </c>
      <c r="H319" s="173">
        <v>5705</v>
      </c>
      <c r="I319" s="173">
        <v>14</v>
      </c>
      <c r="J319" s="173">
        <v>54114</v>
      </c>
      <c r="K319" s="173">
        <v>59913</v>
      </c>
      <c r="L319" s="173"/>
      <c r="M319" s="173"/>
    </row>
    <row r="320" spans="1:13" ht="28.8" x14ac:dyDescent="0.3">
      <c r="A320" s="506" t="s">
        <v>1213</v>
      </c>
      <c r="B320" s="506" t="s">
        <v>1215</v>
      </c>
      <c r="C320" s="506" t="s">
        <v>1216</v>
      </c>
      <c r="D320" s="506"/>
      <c r="E320" s="3" t="str">
        <f>VLOOKUP(C320,class!A$1:B$465,2,FALSE)</f>
        <v>Shire District</v>
      </c>
      <c r="F320" s="3" t="str">
        <f>IFERROR(VLOOKUP(C320,classifications!A$3:C$340,3,FALSE),VLOOKUP(C320,classifications!I$2:K$28,3,FALSE))</f>
        <v>Predominantly Urban</v>
      </c>
      <c r="G320" s="173">
        <v>28</v>
      </c>
      <c r="H320" s="173">
        <v>2848</v>
      </c>
      <c r="I320" s="173">
        <v>0</v>
      </c>
      <c r="J320" s="173">
        <v>30160</v>
      </c>
      <c r="K320" s="173">
        <v>33036</v>
      </c>
      <c r="L320" s="173"/>
      <c r="M320" s="173"/>
    </row>
    <row r="321" spans="1:13" ht="28.8" x14ac:dyDescent="0.3">
      <c r="A321" s="506" t="s">
        <v>1217</v>
      </c>
      <c r="B321" s="506" t="s">
        <v>1219</v>
      </c>
      <c r="C321" s="506" t="s">
        <v>1220</v>
      </c>
      <c r="D321" s="506"/>
      <c r="E321" s="3" t="str">
        <f>VLOOKUP(C321,class!A$1:B$465,2,FALSE)</f>
        <v>Shire District</v>
      </c>
      <c r="F321" s="3" t="str">
        <f>IFERROR(VLOOKUP(C321,classifications!A$3:C$340,3,FALSE),VLOOKUP(C321,classifications!I$2:K$28,3,FALSE))</f>
        <v>Predominantly Urban</v>
      </c>
      <c r="G321" s="173">
        <v>5232</v>
      </c>
      <c r="H321" s="173">
        <v>2456</v>
      </c>
      <c r="I321" s="173">
        <v>0</v>
      </c>
      <c r="J321" s="173">
        <v>52781</v>
      </c>
      <c r="K321" s="173">
        <v>60469</v>
      </c>
      <c r="L321" s="173"/>
      <c r="M321" s="173"/>
    </row>
    <row r="322" spans="1:13" ht="28.8" x14ac:dyDescent="0.3">
      <c r="A322" s="506" t="s">
        <v>1221</v>
      </c>
      <c r="B322" s="506" t="s">
        <v>1223</v>
      </c>
      <c r="C322" s="506" t="s">
        <v>1224</v>
      </c>
      <c r="D322" s="506"/>
      <c r="E322" s="3" t="str">
        <f>VLOOKUP(C322,class!A$1:B$465,2,FALSE)</f>
        <v>Shire District</v>
      </c>
      <c r="F322" s="3" t="str">
        <f>IFERROR(VLOOKUP(C322,classifications!A$3:C$340,3,FALSE),VLOOKUP(C322,classifications!I$2:K$28,3,FALSE))</f>
        <v>Urban with Significant Rural</v>
      </c>
      <c r="G322" s="173">
        <v>40</v>
      </c>
      <c r="H322" s="173">
        <v>4416</v>
      </c>
      <c r="I322" s="173">
        <v>4</v>
      </c>
      <c r="J322" s="173">
        <v>34917</v>
      </c>
      <c r="K322" s="173">
        <v>39377</v>
      </c>
      <c r="L322" s="173"/>
      <c r="M322" s="173"/>
    </row>
    <row r="323" spans="1:13" ht="43.2" x14ac:dyDescent="0.3">
      <c r="A323" s="506" t="s">
        <v>1225</v>
      </c>
      <c r="B323" s="506" t="s">
        <v>1227</v>
      </c>
      <c r="C323" s="506" t="s">
        <v>1228</v>
      </c>
      <c r="D323" s="506"/>
      <c r="E323" s="3" t="str">
        <f>VLOOKUP(C323,class!A$1:B$465,2,FALSE)</f>
        <v>Shire District</v>
      </c>
      <c r="F323" s="3" t="str">
        <f>IFERROR(VLOOKUP(C323,classifications!A$3:C$340,3,FALSE),VLOOKUP(C323,classifications!I$2:K$28,3,FALSE))</f>
        <v>Predominantly Urban</v>
      </c>
      <c r="G323" s="173">
        <v>46</v>
      </c>
      <c r="H323" s="173">
        <v>7289</v>
      </c>
      <c r="I323" s="173">
        <v>0</v>
      </c>
      <c r="J323" s="173">
        <v>56549</v>
      </c>
      <c r="K323" s="173">
        <v>63884</v>
      </c>
      <c r="L323" s="173"/>
      <c r="M323" s="173"/>
    </row>
    <row r="324" spans="1:13" ht="28.8" x14ac:dyDescent="0.3">
      <c r="A324" s="506" t="s">
        <v>1229</v>
      </c>
      <c r="B324" s="506" t="s">
        <v>1231</v>
      </c>
      <c r="C324" s="506" t="s">
        <v>1232</v>
      </c>
      <c r="D324" s="506"/>
      <c r="E324" s="3" t="str">
        <f>VLOOKUP(C324,class!A$1:B$465,2,FALSE)</f>
        <v>Shire District</v>
      </c>
      <c r="F324" s="3" t="str">
        <f>IFERROR(VLOOKUP(C324,classifications!A$3:C$340,3,FALSE),VLOOKUP(C324,classifications!I$2:K$28,3,FALSE))</f>
        <v>Predominantly Urban</v>
      </c>
      <c r="G324" s="173">
        <v>3127</v>
      </c>
      <c r="H324" s="173">
        <v>2095</v>
      </c>
      <c r="I324" s="173">
        <v>103</v>
      </c>
      <c r="J324" s="173">
        <v>32752</v>
      </c>
      <c r="K324" s="173">
        <v>38077</v>
      </c>
      <c r="L324" s="173"/>
      <c r="M324" s="173"/>
    </row>
    <row r="325" spans="1:13" ht="28.8" x14ac:dyDescent="0.3">
      <c r="A325" s="506" t="s">
        <v>1233</v>
      </c>
      <c r="B325" s="506" t="s">
        <v>1235</v>
      </c>
      <c r="C325" s="506" t="s">
        <v>1236</v>
      </c>
      <c r="D325" s="506"/>
      <c r="E325" s="3" t="str">
        <f>VLOOKUP(C325,class!A$1:B$465,2,FALSE)</f>
        <v>Shire District</v>
      </c>
      <c r="F325" s="3" t="str">
        <f>IFERROR(VLOOKUP(C325,classifications!A$3:C$340,3,FALSE),VLOOKUP(C325,classifications!I$2:K$28,3,FALSE))</f>
        <v>Predominantly Urban</v>
      </c>
      <c r="G325" s="173">
        <v>51</v>
      </c>
      <c r="H325" s="173">
        <v>5371</v>
      </c>
      <c r="I325" s="173">
        <v>180</v>
      </c>
      <c r="J325" s="173">
        <v>38570</v>
      </c>
      <c r="K325" s="173">
        <v>44172</v>
      </c>
      <c r="L325" s="173"/>
      <c r="M325" s="173"/>
    </row>
    <row r="326" spans="1:13" ht="28.8" x14ac:dyDescent="0.3">
      <c r="A326" s="506" t="s">
        <v>1237</v>
      </c>
      <c r="B326" s="506" t="s">
        <v>1239</v>
      </c>
      <c r="C326" s="506" t="s">
        <v>1240</v>
      </c>
      <c r="D326" s="506"/>
      <c r="E326" s="3" t="str">
        <f>VLOOKUP(C326,class!A$1:B$465,2,FALSE)</f>
        <v>Shire District</v>
      </c>
      <c r="F326" s="3" t="str">
        <f>IFERROR(VLOOKUP(C326,classifications!A$3:C$340,3,FALSE),VLOOKUP(C326,classifications!I$2:K$28,3,FALSE))</f>
        <v>Predominantly Urban</v>
      </c>
      <c r="G326" s="173">
        <v>17</v>
      </c>
      <c r="H326" s="173">
        <v>3700</v>
      </c>
      <c r="I326" s="173">
        <v>454</v>
      </c>
      <c r="J326" s="173">
        <v>34193</v>
      </c>
      <c r="K326" s="173">
        <v>38364</v>
      </c>
      <c r="L326" s="173"/>
      <c r="M326" s="173"/>
    </row>
    <row r="327" spans="1:13" ht="28.8" x14ac:dyDescent="0.3">
      <c r="A327" s="506" t="s">
        <v>1241</v>
      </c>
      <c r="B327" s="506" t="s">
        <v>1243</v>
      </c>
      <c r="C327" s="506" t="s">
        <v>1244</v>
      </c>
      <c r="D327" s="506"/>
      <c r="E327" s="3" t="str">
        <f>VLOOKUP(C327,class!A$1:B$465,2,FALSE)</f>
        <v>Shire District</v>
      </c>
      <c r="F327" s="3" t="str">
        <f>IFERROR(VLOOKUP(C327,classifications!A$3:C$340,3,FALSE),VLOOKUP(C327,classifications!I$2:K$28,3,FALSE))</f>
        <v>Urban with Significant Rural</v>
      </c>
      <c r="G327" s="173">
        <v>2595</v>
      </c>
      <c r="H327" s="173">
        <v>1450</v>
      </c>
      <c r="I327" s="173">
        <v>167</v>
      </c>
      <c r="J327" s="173">
        <v>33699</v>
      </c>
      <c r="K327" s="173">
        <v>37911</v>
      </c>
      <c r="L327" s="173"/>
      <c r="M327" s="173"/>
    </row>
    <row r="328" spans="1:13" ht="28.8" x14ac:dyDescent="0.3">
      <c r="A328" s="506" t="s">
        <v>1245</v>
      </c>
      <c r="B328" s="506" t="s">
        <v>1247</v>
      </c>
      <c r="C328" s="506" t="s">
        <v>1248</v>
      </c>
      <c r="D328" s="506"/>
      <c r="E328" s="3" t="str">
        <f>VLOOKUP(C328,class!A$1:B$465,2,FALSE)</f>
        <v>Shire District</v>
      </c>
      <c r="F328" s="3" t="str">
        <f>IFERROR(VLOOKUP(C328,classifications!A$3:C$340,3,FALSE),VLOOKUP(C328,classifications!I$2:K$28,3,FALSE))</f>
        <v>Predominantly Rural</v>
      </c>
      <c r="G328" s="173">
        <v>4804</v>
      </c>
      <c r="H328" s="173">
        <v>1909</v>
      </c>
      <c r="I328" s="173">
        <v>30</v>
      </c>
      <c r="J328" s="173">
        <v>49901</v>
      </c>
      <c r="K328" s="173">
        <v>56644</v>
      </c>
      <c r="L328" s="173"/>
      <c r="M328" s="173"/>
    </row>
    <row r="329" spans="1:13" ht="28.8" x14ac:dyDescent="0.3">
      <c r="A329" s="506" t="s">
        <v>1249</v>
      </c>
      <c r="B329" s="506" t="s">
        <v>1251</v>
      </c>
      <c r="C329" s="506" t="s">
        <v>1252</v>
      </c>
      <c r="D329" s="506"/>
      <c r="E329" s="3" t="str">
        <f>VLOOKUP(C329,class!A$1:B$465,2,FALSE)</f>
        <v>Shire District</v>
      </c>
      <c r="F329" s="3" t="str">
        <f>IFERROR(VLOOKUP(C329,classifications!A$3:C$340,3,FALSE),VLOOKUP(C329,classifications!I$2:K$28,3,FALSE))</f>
        <v>Predominantly Urban</v>
      </c>
      <c r="G329" s="173">
        <v>3373</v>
      </c>
      <c r="H329" s="173">
        <v>1654</v>
      </c>
      <c r="I329" s="173">
        <v>0</v>
      </c>
      <c r="J329" s="173">
        <v>39555</v>
      </c>
      <c r="K329" s="173">
        <v>44582</v>
      </c>
      <c r="L329" s="173"/>
      <c r="M329" s="173"/>
    </row>
    <row r="330" spans="1:13" x14ac:dyDescent="0.3">
      <c r="A330" s="509"/>
      <c r="B330" s="509" t="s">
        <v>1253</v>
      </c>
      <c r="C330" s="509" t="s">
        <v>1254</v>
      </c>
      <c r="D330" s="509"/>
      <c r="E330" s="3" t="str">
        <f>VLOOKUP(C330,class!A$1:B$465,2,FALSE)</f>
        <v>Shire County</v>
      </c>
      <c r="F330" s="3" t="str">
        <f>IFERROR(VLOOKUP(C330,classifications!A$3:C$340,3,FALSE),VLOOKUP(C330,classifications!I$2:K$28,3,FALSE))</f>
        <v>Urban with Significant Rural</v>
      </c>
      <c r="G330" s="510">
        <v>17482</v>
      </c>
      <c r="H330" s="510">
        <v>20841</v>
      </c>
      <c r="I330" s="510">
        <v>0</v>
      </c>
      <c r="J330" s="510">
        <v>237429</v>
      </c>
      <c r="K330" s="510">
        <v>275752</v>
      </c>
      <c r="L330" s="173"/>
      <c r="M330" s="173"/>
    </row>
    <row r="331" spans="1:13" ht="43.2" x14ac:dyDescent="0.3">
      <c r="A331" s="506" t="s">
        <v>1255</v>
      </c>
      <c r="B331" s="506" t="s">
        <v>1257</v>
      </c>
      <c r="C331" s="506" t="s">
        <v>1258</v>
      </c>
      <c r="D331" s="506"/>
      <c r="E331" s="3" t="str">
        <f>VLOOKUP(C331,class!A$1:B$465,2,FALSE)</f>
        <v>Shire District</v>
      </c>
      <c r="F331" s="3" t="str">
        <f>IFERROR(VLOOKUP(C331,classifications!A$3:C$340,3,FALSE),VLOOKUP(C331,classifications!I$2:K$28,3,FALSE))</f>
        <v>Predominantly Rural</v>
      </c>
      <c r="G331" s="173">
        <v>2584</v>
      </c>
      <c r="H331" s="173">
        <v>1316</v>
      </c>
      <c r="I331" s="173">
        <v>0</v>
      </c>
      <c r="J331" s="173">
        <v>25489</v>
      </c>
      <c r="K331" s="173">
        <v>29389</v>
      </c>
      <c r="L331" s="173"/>
      <c r="M331" s="173"/>
    </row>
    <row r="332" spans="1:13" ht="57.6" x14ac:dyDescent="0.3">
      <c r="A332" s="506" t="s">
        <v>1259</v>
      </c>
      <c r="B332" s="506" t="s">
        <v>1261</v>
      </c>
      <c r="C332" s="506" t="s">
        <v>1262</v>
      </c>
      <c r="D332" s="506"/>
      <c r="E332" s="3" t="str">
        <f>VLOOKUP(C332,class!A$1:B$465,2,FALSE)</f>
        <v>Shire District</v>
      </c>
      <c r="F332" s="3" t="str">
        <f>IFERROR(VLOOKUP(C332,classifications!A$3:C$340,3,FALSE),VLOOKUP(C332,classifications!I$2:K$28,3,FALSE))</f>
        <v>Predominantly Urban</v>
      </c>
      <c r="G332" s="173">
        <v>5630</v>
      </c>
      <c r="H332" s="173">
        <v>3228</v>
      </c>
      <c r="I332" s="173">
        <v>0</v>
      </c>
      <c r="J332" s="173">
        <v>51561</v>
      </c>
      <c r="K332" s="173">
        <v>60419</v>
      </c>
      <c r="L332" s="173"/>
      <c r="M332" s="173"/>
    </row>
    <row r="333" spans="1:13" ht="28.8" x14ac:dyDescent="0.3">
      <c r="A333" s="506" t="s">
        <v>1263</v>
      </c>
      <c r="B333" s="506" t="s">
        <v>1265</v>
      </c>
      <c r="C333" s="506" t="s">
        <v>1266</v>
      </c>
      <c r="D333" s="506"/>
      <c r="E333" s="3" t="str">
        <f>VLOOKUP(C333,class!A$1:B$465,2,FALSE)</f>
        <v>Shire District</v>
      </c>
      <c r="F333" s="3" t="str">
        <f>IFERROR(VLOOKUP(C333,classifications!A$3:C$340,3,FALSE),VLOOKUP(C333,classifications!I$2:K$28,3,FALSE))</f>
        <v>Predominantly Urban</v>
      </c>
      <c r="G333" s="173">
        <v>3687</v>
      </c>
      <c r="H333" s="173">
        <v>3103</v>
      </c>
      <c r="I333" s="173">
        <v>0</v>
      </c>
      <c r="J333" s="173">
        <v>44553</v>
      </c>
      <c r="K333" s="173">
        <v>51343</v>
      </c>
      <c r="L333" s="173"/>
      <c r="M333" s="173"/>
    </row>
    <row r="334" spans="1:13" ht="28.8" x14ac:dyDescent="0.3">
      <c r="A334" s="506" t="s">
        <v>1267</v>
      </c>
      <c r="B334" s="506" t="s">
        <v>1269</v>
      </c>
      <c r="C334" s="506" t="s">
        <v>1270</v>
      </c>
      <c r="D334" s="506"/>
      <c r="E334" s="3" t="str">
        <f>VLOOKUP(C334,class!A$1:B$465,2,FALSE)</f>
        <v>Shire District</v>
      </c>
      <c r="F334" s="3" t="str">
        <f>IFERROR(VLOOKUP(C334,classifications!A$3:C$340,3,FALSE),VLOOKUP(C334,classifications!I$2:K$28,3,FALSE))</f>
        <v>Predominantly Rural</v>
      </c>
      <c r="G334" s="173">
        <v>10</v>
      </c>
      <c r="H334" s="173">
        <v>8764</v>
      </c>
      <c r="I334" s="173">
        <v>0</v>
      </c>
      <c r="J334" s="173">
        <v>57708</v>
      </c>
      <c r="K334" s="173">
        <v>66482</v>
      </c>
      <c r="L334" s="173"/>
      <c r="M334" s="173"/>
    </row>
    <row r="335" spans="1:13" ht="28.8" x14ac:dyDescent="0.3">
      <c r="A335" s="506" t="s">
        <v>1271</v>
      </c>
      <c r="B335" s="506" t="s">
        <v>1273</v>
      </c>
      <c r="C335" s="506" t="s">
        <v>1274</v>
      </c>
      <c r="D335" s="506"/>
      <c r="E335" s="3" t="str">
        <f>VLOOKUP(C335,class!A$1:B$465,2,FALSE)</f>
        <v>Shire District</v>
      </c>
      <c r="F335" s="3" t="str">
        <f>IFERROR(VLOOKUP(C335,classifications!A$3:C$340,3,FALSE),VLOOKUP(C335,classifications!I$2:K$28,3,FALSE))</f>
        <v>Predominantly Urban</v>
      </c>
      <c r="G335" s="173">
        <v>5571</v>
      </c>
      <c r="H335" s="173">
        <v>4430</v>
      </c>
      <c r="I335" s="173">
        <v>0</v>
      </c>
      <c r="J335" s="173">
        <v>58118</v>
      </c>
      <c r="K335" s="173">
        <v>68119</v>
      </c>
      <c r="L335" s="173"/>
      <c r="M335" s="173"/>
    </row>
    <row r="336" spans="1:13" x14ac:dyDescent="0.3">
      <c r="A336" s="509"/>
      <c r="B336" s="509" t="s">
        <v>1275</v>
      </c>
      <c r="C336" s="509" t="s">
        <v>1276</v>
      </c>
      <c r="D336" s="509"/>
      <c r="E336" s="3" t="str">
        <f>VLOOKUP(C336,class!A$1:B$465,2,FALSE)</f>
        <v>Shire County</v>
      </c>
      <c r="F336" s="3" t="str">
        <f>IFERROR(VLOOKUP(C336,classifications!A$3:C$340,3,FALSE),VLOOKUP(C336,classifications!I$2:K$28,3,FALSE))</f>
        <v>Predominantly Urban</v>
      </c>
      <c r="G336" s="510">
        <v>14526</v>
      </c>
      <c r="H336" s="510">
        <v>36071</v>
      </c>
      <c r="I336" s="510">
        <v>1686</v>
      </c>
      <c r="J336" s="510">
        <v>349637</v>
      </c>
      <c r="K336" s="510">
        <v>401920</v>
      </c>
      <c r="L336" s="173"/>
      <c r="M336" s="173"/>
    </row>
    <row r="337" spans="1:13" ht="28.8" x14ac:dyDescent="0.3">
      <c r="A337" s="506" t="s">
        <v>1277</v>
      </c>
      <c r="B337" s="506" t="s">
        <v>1279</v>
      </c>
      <c r="C337" s="506" t="s">
        <v>1280</v>
      </c>
      <c r="D337" s="506"/>
      <c r="E337" s="3" t="str">
        <f>VLOOKUP(C337,class!A$1:B$465,2,FALSE)</f>
        <v>Shire District</v>
      </c>
      <c r="F337" s="3" t="str">
        <f>IFERROR(VLOOKUP(C337,classifications!A$3:C$340,3,FALSE),VLOOKUP(C337,classifications!I$2:K$28,3,FALSE))</f>
        <v>Predominantly Urban</v>
      </c>
      <c r="G337" s="173">
        <v>2516</v>
      </c>
      <c r="H337" s="173">
        <v>1044</v>
      </c>
      <c r="I337" s="173">
        <v>0</v>
      </c>
      <c r="J337" s="173">
        <v>25332</v>
      </c>
      <c r="K337" s="173">
        <v>28892</v>
      </c>
      <c r="L337" s="173"/>
      <c r="M337" s="173"/>
    </row>
    <row r="338" spans="1:13" ht="28.8" x14ac:dyDescent="0.3">
      <c r="A338" s="506" t="s">
        <v>1281</v>
      </c>
      <c r="B338" s="506" t="s">
        <v>1283</v>
      </c>
      <c r="C338" s="506" t="s">
        <v>1284</v>
      </c>
      <c r="D338" s="506"/>
      <c r="E338" s="3" t="str">
        <f>VLOOKUP(C338,class!A$1:B$465,2,FALSE)</f>
        <v>Shire District</v>
      </c>
      <c r="F338" s="3" t="str">
        <f>IFERROR(VLOOKUP(C338,classifications!A$3:C$340,3,FALSE),VLOOKUP(C338,classifications!I$2:K$28,3,FALSE))</f>
        <v>Predominantly Urban</v>
      </c>
      <c r="G338" s="173">
        <v>3423</v>
      </c>
      <c r="H338" s="173">
        <v>3809</v>
      </c>
      <c r="I338" s="173">
        <v>0</v>
      </c>
      <c r="J338" s="173">
        <v>71086</v>
      </c>
      <c r="K338" s="173">
        <v>78318</v>
      </c>
      <c r="L338" s="173"/>
      <c r="M338" s="173"/>
    </row>
    <row r="339" spans="1:13" ht="28.8" x14ac:dyDescent="0.3">
      <c r="A339" s="506" t="s">
        <v>1285</v>
      </c>
      <c r="B339" s="506" t="s">
        <v>1287</v>
      </c>
      <c r="C339" s="506" t="s">
        <v>1288</v>
      </c>
      <c r="D339" s="506"/>
      <c r="E339" s="3" t="str">
        <f>VLOOKUP(C339,class!A$1:B$465,2,FALSE)</f>
        <v>Shire District</v>
      </c>
      <c r="F339" s="3" t="str">
        <f>IFERROR(VLOOKUP(C339,classifications!A$3:C$340,3,FALSE),VLOOKUP(C339,classifications!I$2:K$28,3,FALSE))</f>
        <v>Predominantly Rural</v>
      </c>
      <c r="G339" s="173">
        <v>33</v>
      </c>
      <c r="H339" s="173">
        <v>8672</v>
      </c>
      <c r="I339" s="173">
        <v>365</v>
      </c>
      <c r="J339" s="173">
        <v>52240</v>
      </c>
      <c r="K339" s="173">
        <v>61310</v>
      </c>
      <c r="L339" s="173"/>
      <c r="M339" s="173"/>
    </row>
    <row r="340" spans="1:13" ht="28.8" x14ac:dyDescent="0.3">
      <c r="A340" s="506" t="s">
        <v>1289</v>
      </c>
      <c r="B340" s="506" t="s">
        <v>1291</v>
      </c>
      <c r="C340" s="506" t="s">
        <v>1292</v>
      </c>
      <c r="D340" s="506"/>
      <c r="E340" s="3" t="str">
        <f>VLOOKUP(C340,class!A$1:B$465,2,FALSE)</f>
        <v>Shire District</v>
      </c>
      <c r="F340" s="3" t="str">
        <f>IFERROR(VLOOKUP(C340,classifications!A$3:C$340,3,FALSE),VLOOKUP(C340,classifications!I$2:K$28,3,FALSE))</f>
        <v>Predominantly Urban</v>
      </c>
      <c r="G340" s="173">
        <v>8382</v>
      </c>
      <c r="H340" s="173">
        <v>2653</v>
      </c>
      <c r="I340" s="173">
        <v>0</v>
      </c>
      <c r="J340" s="173">
        <v>36222</v>
      </c>
      <c r="K340" s="173">
        <v>47257</v>
      </c>
      <c r="L340" s="173"/>
      <c r="M340" s="173"/>
    </row>
    <row r="341" spans="1:13" ht="28.8" x14ac:dyDescent="0.3">
      <c r="A341" s="506" t="s">
        <v>1293</v>
      </c>
      <c r="B341" s="506" t="s">
        <v>1295</v>
      </c>
      <c r="C341" s="506" t="s">
        <v>1296</v>
      </c>
      <c r="D341" s="506"/>
      <c r="E341" s="3" t="str">
        <f>VLOOKUP(C341,class!A$1:B$465,2,FALSE)</f>
        <v>Shire District</v>
      </c>
      <c r="F341" s="3" t="str">
        <f>IFERROR(VLOOKUP(C341,classifications!A$3:C$340,3,FALSE),VLOOKUP(C341,classifications!I$2:K$28,3,FALSE))</f>
        <v>Predominantly Rural</v>
      </c>
      <c r="G341" s="173">
        <v>88</v>
      </c>
      <c r="H341" s="173">
        <v>7355</v>
      </c>
      <c r="I341" s="173">
        <v>11</v>
      </c>
      <c r="J341" s="173">
        <v>58481</v>
      </c>
      <c r="K341" s="173">
        <v>65935</v>
      </c>
      <c r="L341" s="173"/>
      <c r="M341" s="173"/>
    </row>
    <row r="342" spans="1:13" ht="28.8" x14ac:dyDescent="0.3">
      <c r="A342" s="506" t="s">
        <v>1297</v>
      </c>
      <c r="B342" s="506" t="s">
        <v>1299</v>
      </c>
      <c r="C342" s="506" t="s">
        <v>1300</v>
      </c>
      <c r="D342" s="506"/>
      <c r="E342" s="3" t="str">
        <f>VLOOKUP(C342,class!A$1:B$465,2,FALSE)</f>
        <v>Shire District</v>
      </c>
      <c r="F342" s="3" t="str">
        <f>IFERROR(VLOOKUP(C342,classifications!A$3:C$340,3,FALSE),VLOOKUP(C342,classifications!I$2:K$28,3,FALSE))</f>
        <v>Predominantly Urban</v>
      </c>
      <c r="G342" s="173">
        <v>48</v>
      </c>
      <c r="H342" s="173">
        <v>7667</v>
      </c>
      <c r="I342" s="173">
        <v>1310</v>
      </c>
      <c r="J342" s="173">
        <v>59197</v>
      </c>
      <c r="K342" s="173">
        <v>68222</v>
      </c>
      <c r="L342" s="173"/>
      <c r="M342" s="173"/>
    </row>
    <row r="343" spans="1:13" ht="28.8" x14ac:dyDescent="0.3">
      <c r="A343" s="506" t="s">
        <v>1301</v>
      </c>
      <c r="B343" s="506" t="s">
        <v>1303</v>
      </c>
      <c r="C343" s="506" t="s">
        <v>1304</v>
      </c>
      <c r="D343" s="506"/>
      <c r="E343" s="3" t="str">
        <f>VLOOKUP(C343,class!A$1:B$465,2,FALSE)</f>
        <v>Shire District</v>
      </c>
      <c r="F343" s="3" t="str">
        <f>IFERROR(VLOOKUP(C343,classifications!A$3:C$340,3,FALSE),VLOOKUP(C343,classifications!I$2:K$28,3,FALSE))</f>
        <v>Predominantly Urban</v>
      </c>
      <c r="G343" s="173">
        <v>36</v>
      </c>
      <c r="H343" s="173">
        <v>4871</v>
      </c>
      <c r="I343" s="173">
        <v>0</v>
      </c>
      <c r="J343" s="173">
        <v>47079</v>
      </c>
      <c r="K343" s="173">
        <v>51986</v>
      </c>
      <c r="L343" s="173"/>
      <c r="M343" s="173"/>
    </row>
    <row r="344" spans="1:13" x14ac:dyDescent="0.3">
      <c r="A344" s="509"/>
      <c r="B344" s="509" t="s">
        <v>1305</v>
      </c>
      <c r="C344" s="509" t="s">
        <v>1306</v>
      </c>
      <c r="D344" s="509"/>
      <c r="E344" s="3" t="str">
        <f>VLOOKUP(C344,class!A$1:B$465,2,FALSE)</f>
        <v>Shire County</v>
      </c>
      <c r="F344" s="3" t="str">
        <f>IFERROR(VLOOKUP(C344,classifications!A$3:C$340,3,FALSE),VLOOKUP(C344,classifications!I$2:K$28,3,FALSE))</f>
        <v>Urban with Significant Rural</v>
      </c>
      <c r="G344" s="510">
        <v>5543</v>
      </c>
      <c r="H344" s="510">
        <v>36692</v>
      </c>
      <c r="I344" s="510">
        <v>23</v>
      </c>
      <c r="J344" s="510">
        <v>234080</v>
      </c>
      <c r="K344" s="510">
        <v>276338</v>
      </c>
      <c r="L344" s="173"/>
      <c r="M344" s="173"/>
    </row>
    <row r="345" spans="1:13" ht="28.8" x14ac:dyDescent="0.3">
      <c r="A345" s="506" t="s">
        <v>1307</v>
      </c>
      <c r="B345" s="506" t="s">
        <v>1309</v>
      </c>
      <c r="C345" s="506" t="s">
        <v>1310</v>
      </c>
      <c r="D345" s="506"/>
      <c r="E345" s="3" t="str">
        <f>VLOOKUP(C345,class!A$1:B$465,2,FALSE)</f>
        <v>Shire District</v>
      </c>
      <c r="F345" s="3" t="str">
        <f>IFERROR(VLOOKUP(C345,classifications!A$3:C$340,3,FALSE),VLOOKUP(C345,classifications!I$2:K$28,3,FALSE))</f>
        <v>Predominantly Urban</v>
      </c>
      <c r="G345" s="173">
        <v>0</v>
      </c>
      <c r="H345" s="173">
        <v>4569</v>
      </c>
      <c r="I345" s="173">
        <v>10</v>
      </c>
      <c r="J345" s="173">
        <v>38511</v>
      </c>
      <c r="K345" s="173">
        <v>43090</v>
      </c>
      <c r="L345" s="173"/>
      <c r="M345" s="173"/>
    </row>
    <row r="346" spans="1:13" ht="28.8" x14ac:dyDescent="0.3">
      <c r="A346" s="506" t="s">
        <v>1311</v>
      </c>
      <c r="B346" s="506" t="s">
        <v>1313</v>
      </c>
      <c r="C346" s="506" t="s">
        <v>1314</v>
      </c>
      <c r="D346" s="506"/>
      <c r="E346" s="3" t="str">
        <f>VLOOKUP(C346,class!A$1:B$465,2,FALSE)</f>
        <v>Shire District</v>
      </c>
      <c r="F346" s="3" t="str">
        <f>IFERROR(VLOOKUP(C346,classifications!A$3:C$340,3,FALSE),VLOOKUP(C346,classifications!I$2:K$28,3,FALSE))</f>
        <v>Predominantly Rural</v>
      </c>
      <c r="G346" s="173">
        <v>1</v>
      </c>
      <c r="H346" s="173">
        <v>5393</v>
      </c>
      <c r="I346" s="173">
        <v>0</v>
      </c>
      <c r="J346" s="173">
        <v>32205</v>
      </c>
      <c r="K346" s="173">
        <v>37599</v>
      </c>
      <c r="L346" s="173"/>
      <c r="M346" s="173"/>
    </row>
    <row r="347" spans="1:13" ht="28.8" x14ac:dyDescent="0.3">
      <c r="A347" s="506" t="s">
        <v>1315</v>
      </c>
      <c r="B347" s="506" t="s">
        <v>1317</v>
      </c>
      <c r="C347" s="506" t="s">
        <v>1318</v>
      </c>
      <c r="D347" s="506"/>
      <c r="E347" s="3" t="str">
        <f>VLOOKUP(C347,class!A$1:B$465,2,FALSE)</f>
        <v>Shire District</v>
      </c>
      <c r="F347" s="3" t="str">
        <f>IFERROR(VLOOKUP(C347,classifications!A$3:C$340,3,FALSE),VLOOKUP(C347,classifications!I$2:K$28,3,FALSE))</f>
        <v>Predominantly Urban</v>
      </c>
      <c r="G347" s="173">
        <v>5516</v>
      </c>
      <c r="H347" s="173">
        <v>2314</v>
      </c>
      <c r="I347" s="173">
        <v>6</v>
      </c>
      <c r="J347" s="173">
        <v>30128</v>
      </c>
      <c r="K347" s="173">
        <v>37964</v>
      </c>
      <c r="L347" s="173"/>
      <c r="M347" s="173"/>
    </row>
    <row r="348" spans="1:13" ht="28.8" x14ac:dyDescent="0.3">
      <c r="A348" s="506" t="s">
        <v>1319</v>
      </c>
      <c r="B348" s="506" t="s">
        <v>1321</v>
      </c>
      <c r="C348" s="506" t="s">
        <v>1322</v>
      </c>
      <c r="D348" s="506"/>
      <c r="E348" s="3" t="str">
        <f>VLOOKUP(C348,class!A$1:B$465,2,FALSE)</f>
        <v>Shire District</v>
      </c>
      <c r="F348" s="3" t="str">
        <f>IFERROR(VLOOKUP(C348,classifications!A$3:C$340,3,FALSE),VLOOKUP(C348,classifications!I$2:K$28,3,FALSE))</f>
        <v>Predominantly Urban</v>
      </c>
      <c r="G348" s="173">
        <v>11</v>
      </c>
      <c r="H348" s="173">
        <v>7859</v>
      </c>
      <c r="I348" s="173">
        <v>2</v>
      </c>
      <c r="J348" s="173">
        <v>39473</v>
      </c>
      <c r="K348" s="173">
        <v>47345</v>
      </c>
      <c r="L348" s="173"/>
      <c r="M348" s="173"/>
    </row>
    <row r="349" spans="1:13" ht="28.8" x14ac:dyDescent="0.3">
      <c r="A349" s="506" t="s">
        <v>1323</v>
      </c>
      <c r="B349" s="506" t="s">
        <v>1325</v>
      </c>
      <c r="C349" s="506" t="s">
        <v>1326</v>
      </c>
      <c r="D349" s="506"/>
      <c r="E349" s="3" t="str">
        <f>VLOOKUP(C349,class!A$1:B$465,2,FALSE)</f>
        <v>Shire District</v>
      </c>
      <c r="F349" s="3" t="str">
        <f>IFERROR(VLOOKUP(C349,classifications!A$3:C$340,3,FALSE),VLOOKUP(C349,classifications!I$2:K$28,3,FALSE))</f>
        <v>Predominantly Rural</v>
      </c>
      <c r="G349" s="173">
        <v>3</v>
      </c>
      <c r="H349" s="173">
        <v>9618</v>
      </c>
      <c r="I349" s="173">
        <v>0</v>
      </c>
      <c r="J349" s="173">
        <v>51763</v>
      </c>
      <c r="K349" s="173">
        <v>61384</v>
      </c>
      <c r="L349" s="173"/>
      <c r="M349" s="173"/>
    </row>
    <row r="350" spans="1:13" ht="28.8" x14ac:dyDescent="0.3">
      <c r="A350" s="506" t="s">
        <v>1327</v>
      </c>
      <c r="B350" s="506" t="s">
        <v>1329</v>
      </c>
      <c r="C350" s="506" t="s">
        <v>1330</v>
      </c>
      <c r="D350" s="506"/>
      <c r="E350" s="3" t="str">
        <f>VLOOKUP(C350,class!A$1:B$465,2,FALSE)</f>
        <v>Shire District</v>
      </c>
      <c r="F350" s="3" t="str">
        <f>IFERROR(VLOOKUP(C350,classifications!A$3:C$340,3,FALSE),VLOOKUP(C350,classifications!I$2:K$28,3,FALSE))</f>
        <v>Urban with Significant Rural</v>
      </c>
      <c r="G350" s="173">
        <v>12</v>
      </c>
      <c r="H350" s="173">
        <v>6939</v>
      </c>
      <c r="I350" s="173">
        <v>5</v>
      </c>
      <c r="J350" s="173">
        <v>42000</v>
      </c>
      <c r="K350" s="173">
        <v>48956</v>
      </c>
      <c r="L350" s="173"/>
      <c r="M350" s="173"/>
    </row>
    <row r="351" spans="1:13" x14ac:dyDescent="0.3">
      <c r="C351" s="492"/>
      <c r="D351" s="492"/>
      <c r="E351" s="492"/>
      <c r="F351" s="492"/>
    </row>
    <row r="352" spans="1:13" x14ac:dyDescent="0.3">
      <c r="C352" s="492"/>
      <c r="D352" s="492"/>
      <c r="E352" s="492"/>
      <c r="F352" s="492"/>
    </row>
    <row r="372" spans="7:7" x14ac:dyDescent="0.3">
      <c r="G372">
        <f>+COUNTIF(E7:E350,"Shire County")</f>
        <v>21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4EBF5-2317-4603-82F4-12A7ACE54E08}">
  <sheetPr codeName="Sheet35"/>
  <dimension ref="A1:S391"/>
  <sheetViews>
    <sheetView topLeftCell="A372" workbookViewId="0">
      <selection activeCell="G392" sqref="G392"/>
    </sheetView>
  </sheetViews>
  <sheetFormatPr defaultRowHeight="14.4" x14ac:dyDescent="0.3"/>
  <sheetData>
    <row r="1" spans="1:19" x14ac:dyDescent="0.3">
      <c r="A1" s="511" t="s">
        <v>2103</v>
      </c>
      <c r="B1" s="512"/>
      <c r="C1" s="512"/>
      <c r="D1" s="512"/>
      <c r="E1" s="512"/>
      <c r="F1" s="512"/>
      <c r="G1" s="512"/>
      <c r="H1" s="512"/>
      <c r="I1" s="512"/>
      <c r="J1" s="512"/>
      <c r="K1" s="512"/>
      <c r="L1" s="512"/>
      <c r="M1" s="513"/>
      <c r="N1" s="512"/>
      <c r="O1" s="512"/>
      <c r="P1" s="512"/>
      <c r="Q1" s="512"/>
      <c r="R1" s="512"/>
      <c r="S1" s="512"/>
    </row>
    <row r="2" spans="1:19" x14ac:dyDescent="0.3">
      <c r="A2" s="514"/>
      <c r="B2" s="514"/>
      <c r="C2" s="514"/>
      <c r="D2" s="514"/>
      <c r="E2" s="514"/>
      <c r="F2" s="514"/>
      <c r="G2" s="514"/>
      <c r="H2" s="514"/>
      <c r="I2" s="515"/>
      <c r="J2" s="515"/>
      <c r="K2" s="515"/>
      <c r="L2" s="515"/>
      <c r="M2" s="405"/>
      <c r="N2" s="514"/>
      <c r="O2" s="516" t="s">
        <v>1</v>
      </c>
      <c r="P2" s="512"/>
      <c r="Q2" s="512"/>
      <c r="R2" s="512"/>
      <c r="S2" s="512"/>
    </row>
    <row r="3" spans="1:19" x14ac:dyDescent="0.3">
      <c r="A3" s="517"/>
      <c r="B3" s="517"/>
      <c r="C3" s="517"/>
      <c r="D3" s="517"/>
      <c r="E3" s="517"/>
      <c r="F3" s="517"/>
      <c r="G3" s="517"/>
      <c r="H3" s="517"/>
      <c r="I3" s="518" t="s">
        <v>2</v>
      </c>
      <c r="J3" s="519"/>
      <c r="K3" s="519"/>
      <c r="L3" s="519"/>
      <c r="M3" s="520"/>
      <c r="N3" s="518" t="s">
        <v>3</v>
      </c>
      <c r="O3" s="519"/>
      <c r="P3" s="519"/>
      <c r="Q3" s="519"/>
      <c r="R3" s="512"/>
      <c r="S3" s="512"/>
    </row>
    <row r="4" spans="1:19" ht="80.400000000000006" thickBot="1" x14ac:dyDescent="0.35">
      <c r="A4" s="521"/>
      <c r="B4" s="521" t="s">
        <v>4</v>
      </c>
      <c r="C4" s="521" t="s">
        <v>5</v>
      </c>
      <c r="D4" s="521" t="s">
        <v>6</v>
      </c>
      <c r="E4" s="521" t="s">
        <v>7</v>
      </c>
      <c r="F4" s="521" t="s">
        <v>8</v>
      </c>
      <c r="G4" s="521"/>
      <c r="H4" s="521"/>
      <c r="I4" s="522" t="s">
        <v>9</v>
      </c>
      <c r="J4" s="522" t="s">
        <v>10</v>
      </c>
      <c r="K4" s="522" t="s">
        <v>11</v>
      </c>
      <c r="L4" s="523" t="s">
        <v>12</v>
      </c>
      <c r="M4" s="524"/>
      <c r="N4" s="525" t="s">
        <v>9</v>
      </c>
      <c r="O4" s="522" t="s">
        <v>10</v>
      </c>
      <c r="P4" s="522" t="s">
        <v>11</v>
      </c>
      <c r="Q4" s="523" t="s">
        <v>12</v>
      </c>
      <c r="R4" s="512"/>
      <c r="S4" s="512"/>
    </row>
    <row r="5" spans="1:19" x14ac:dyDescent="0.3">
      <c r="A5" s="526" t="s">
        <v>13</v>
      </c>
      <c r="B5" s="342"/>
      <c r="C5" s="342"/>
      <c r="D5" s="342"/>
      <c r="E5" s="526"/>
      <c r="F5" s="342"/>
      <c r="G5" s="342"/>
      <c r="H5" s="342"/>
      <c r="I5" s="418">
        <v>100490</v>
      </c>
      <c r="J5" s="418">
        <v>31010</v>
      </c>
      <c r="K5" s="418">
        <v>3070</v>
      </c>
      <c r="L5" s="418">
        <v>134570</v>
      </c>
      <c r="M5" s="527"/>
      <c r="N5" s="419">
        <v>120350</v>
      </c>
      <c r="O5" s="418">
        <v>35220</v>
      </c>
      <c r="P5" s="418">
        <v>2850</v>
      </c>
      <c r="Q5" s="418">
        <v>158420</v>
      </c>
      <c r="R5" s="512"/>
      <c r="S5" s="512"/>
    </row>
    <row r="6" spans="1:19" x14ac:dyDescent="0.3">
      <c r="A6" s="526"/>
      <c r="B6" s="526"/>
      <c r="C6" s="526"/>
      <c r="D6" s="526"/>
      <c r="E6" s="526"/>
      <c r="F6" s="526"/>
      <c r="G6" s="526"/>
      <c r="H6" s="526"/>
      <c r="I6" s="251"/>
      <c r="J6" s="251"/>
      <c r="K6" s="251"/>
      <c r="L6" s="251"/>
      <c r="M6" s="427"/>
      <c r="N6" s="253"/>
      <c r="O6" s="251"/>
      <c r="P6" s="251"/>
      <c r="Q6" s="251"/>
      <c r="R6" s="512"/>
      <c r="S6" s="512"/>
    </row>
    <row r="7" spans="1:19" ht="39.6" x14ac:dyDescent="0.3">
      <c r="A7" s="526" t="s">
        <v>14</v>
      </c>
      <c r="B7" s="342"/>
      <c r="C7" s="342"/>
      <c r="D7" s="342"/>
      <c r="E7" s="526"/>
      <c r="F7" s="342"/>
      <c r="G7" s="342"/>
      <c r="H7" s="342"/>
      <c r="I7" s="418">
        <v>25720</v>
      </c>
      <c r="J7" s="418">
        <v>8830</v>
      </c>
      <c r="K7" s="418">
        <v>530</v>
      </c>
      <c r="L7" s="418">
        <v>35080</v>
      </c>
      <c r="M7" s="513"/>
      <c r="N7" s="527">
        <v>32030</v>
      </c>
      <c r="O7" s="419">
        <v>9370</v>
      </c>
      <c r="P7" s="418">
        <v>420</v>
      </c>
      <c r="Q7" s="418">
        <v>41810</v>
      </c>
      <c r="R7" s="512"/>
      <c r="S7" s="512"/>
    </row>
    <row r="8" spans="1:19" x14ac:dyDescent="0.3">
      <c r="A8" s="526"/>
      <c r="B8" s="526"/>
      <c r="C8" s="526"/>
      <c r="D8" s="526"/>
      <c r="E8" s="526"/>
      <c r="F8" s="526"/>
      <c r="G8" s="526"/>
      <c r="H8" s="526"/>
      <c r="I8" s="251"/>
      <c r="J8" s="251"/>
      <c r="K8" s="251"/>
      <c r="L8" s="251"/>
      <c r="M8" s="427"/>
      <c r="N8" s="253"/>
      <c r="O8" s="251"/>
      <c r="P8" s="251"/>
      <c r="Q8" s="251"/>
      <c r="R8" s="512"/>
      <c r="S8" s="512"/>
    </row>
    <row r="9" spans="1:19" ht="66" x14ac:dyDescent="0.3">
      <c r="A9" s="526"/>
      <c r="B9" s="526" t="s">
        <v>15</v>
      </c>
      <c r="C9" s="526" t="s">
        <v>16</v>
      </c>
      <c r="D9" s="526" t="s">
        <v>17</v>
      </c>
      <c r="E9" s="526"/>
      <c r="F9" s="526" t="s">
        <v>1695</v>
      </c>
      <c r="G9" s="343" t="str">
        <f>VLOOKUP(F9,class!A$1:B$460,2,FALSE)</f>
        <v>Unitary Authority</v>
      </c>
      <c r="H9" s="343" t="str">
        <f>IFERROR(VLOOKUP(F9,classifications!A$3:C$340,3,FALSE),VLOOKUP(F9,classifications!I$2:K$28,3,FALSE))</f>
        <v>Urban with Significant Rural</v>
      </c>
      <c r="I9" s="422">
        <v>130</v>
      </c>
      <c r="J9" s="423">
        <v>10</v>
      </c>
      <c r="K9" s="423">
        <v>0</v>
      </c>
      <c r="L9" s="423">
        <v>140</v>
      </c>
      <c r="M9" s="528"/>
      <c r="N9" s="424">
        <v>360</v>
      </c>
      <c r="O9" s="423">
        <v>90</v>
      </c>
      <c r="P9" s="423">
        <v>0</v>
      </c>
      <c r="Q9" s="423">
        <v>450</v>
      </c>
      <c r="R9" s="529"/>
      <c r="S9" s="512"/>
    </row>
    <row r="10" spans="1:19" ht="52.8" x14ac:dyDescent="0.3">
      <c r="A10" s="526"/>
      <c r="B10" s="526" t="s">
        <v>18</v>
      </c>
      <c r="C10" s="526" t="s">
        <v>19</v>
      </c>
      <c r="D10" s="526" t="s">
        <v>20</v>
      </c>
      <c r="E10" s="526"/>
      <c r="F10" s="526" t="s">
        <v>1449</v>
      </c>
      <c r="G10" s="343" t="str">
        <f>VLOOKUP(F10,class!A$1:B$460,2,FALSE)</f>
        <v>Unitary Authority</v>
      </c>
      <c r="H10" s="343" t="str">
        <f>IFERROR(VLOOKUP(F10,classifications!A$3:C$340,3,FALSE),VLOOKUP(F10,classifications!I$2:K$28,3,FALSE))</f>
        <v>Urban with Significant Rural</v>
      </c>
      <c r="I10" s="422">
        <v>580</v>
      </c>
      <c r="J10" s="422">
        <v>170</v>
      </c>
      <c r="K10" s="422">
        <v>0</v>
      </c>
      <c r="L10" s="422">
        <v>750</v>
      </c>
      <c r="M10" s="530"/>
      <c r="N10" s="424">
        <v>460</v>
      </c>
      <c r="O10" s="422">
        <v>270</v>
      </c>
      <c r="P10" s="422">
        <v>0</v>
      </c>
      <c r="Q10" s="422">
        <v>730</v>
      </c>
      <c r="R10" s="512"/>
      <c r="S10" s="512"/>
    </row>
    <row r="11" spans="1:19" ht="52.8" x14ac:dyDescent="0.3">
      <c r="A11" s="526"/>
      <c r="B11" s="526" t="s">
        <v>21</v>
      </c>
      <c r="C11" s="526" t="s">
        <v>22</v>
      </c>
      <c r="D11" s="526" t="s">
        <v>23</v>
      </c>
      <c r="E11" s="526"/>
      <c r="F11" s="526" t="s">
        <v>1666</v>
      </c>
      <c r="G11" s="343" t="str">
        <f>VLOOKUP(F11,class!A$1:B$460,2,FALSE)</f>
        <v>Unitary Authority</v>
      </c>
      <c r="H11" s="343" t="str">
        <f>IFERROR(VLOOKUP(F11,classifications!A$3:C$340,3,FALSE),VLOOKUP(F11,classifications!I$2:K$28,3,FALSE))</f>
        <v>Predominantly Urban</v>
      </c>
      <c r="I11" s="422">
        <v>830</v>
      </c>
      <c r="J11" s="422">
        <v>0</v>
      </c>
      <c r="K11" s="422">
        <v>0</v>
      </c>
      <c r="L11" s="422">
        <v>830</v>
      </c>
      <c r="M11" s="530"/>
      <c r="N11" s="424">
        <v>480</v>
      </c>
      <c r="O11" s="422">
        <v>0</v>
      </c>
      <c r="P11" s="422">
        <v>0</v>
      </c>
      <c r="Q11" s="422">
        <v>480</v>
      </c>
      <c r="R11" s="512"/>
      <c r="S11" s="512"/>
    </row>
    <row r="12" spans="1:19" ht="52.8" x14ac:dyDescent="0.3">
      <c r="A12" s="526"/>
      <c r="B12" s="526" t="s">
        <v>24</v>
      </c>
      <c r="C12" s="526" t="s">
        <v>25</v>
      </c>
      <c r="D12" s="526" t="s">
        <v>26</v>
      </c>
      <c r="E12" s="526"/>
      <c r="F12" s="526" t="s">
        <v>1667</v>
      </c>
      <c r="G12" s="343" t="str">
        <f>VLOOKUP(F12,class!A$1:B$460,2,FALSE)</f>
        <v>Unitary Authority</v>
      </c>
      <c r="H12" s="343" t="str">
        <f>IFERROR(VLOOKUP(F12,classifications!A$3:C$340,3,FALSE),VLOOKUP(F12,classifications!I$2:K$28,3,FALSE))</f>
        <v>Predominantly Urban</v>
      </c>
      <c r="I12" s="422">
        <v>80</v>
      </c>
      <c r="J12" s="422">
        <v>0</v>
      </c>
      <c r="K12" s="422">
        <v>70</v>
      </c>
      <c r="L12" s="422">
        <v>150</v>
      </c>
      <c r="M12" s="530"/>
      <c r="N12" s="424">
        <v>70</v>
      </c>
      <c r="O12" s="422">
        <v>0</v>
      </c>
      <c r="P12" s="422">
        <v>70</v>
      </c>
      <c r="Q12" s="422">
        <v>140</v>
      </c>
      <c r="R12" s="512"/>
      <c r="S12" s="512"/>
    </row>
    <row r="13" spans="1:19" ht="66" x14ac:dyDescent="0.3">
      <c r="A13" s="526"/>
      <c r="B13" s="526" t="s">
        <v>2001</v>
      </c>
      <c r="C13" s="526"/>
      <c r="D13" s="526" t="s">
        <v>2002</v>
      </c>
      <c r="E13" s="526"/>
      <c r="F13" s="526" t="s">
        <v>1986</v>
      </c>
      <c r="G13" s="343" t="str">
        <f>VLOOKUP(F13,class!A$1:B$460,2,FALSE)</f>
        <v>Unitary Authority</v>
      </c>
      <c r="H13" s="343" t="str">
        <f>IFERROR(VLOOKUP(F13,classifications!A$3:C$340,3,FALSE),VLOOKUP(F13,classifications!I$2:K$28,3,FALSE))</f>
        <v>Predominantly Urban</v>
      </c>
      <c r="I13" s="422">
        <v>180</v>
      </c>
      <c r="J13" s="422">
        <v>20</v>
      </c>
      <c r="K13" s="422">
        <v>0</v>
      </c>
      <c r="L13" s="422">
        <v>200</v>
      </c>
      <c r="M13" s="530"/>
      <c r="N13" s="424">
        <v>120</v>
      </c>
      <c r="O13" s="422">
        <v>40</v>
      </c>
      <c r="P13" s="422">
        <v>0</v>
      </c>
      <c r="Q13" s="422">
        <v>170</v>
      </c>
      <c r="R13" s="512"/>
      <c r="S13" s="512"/>
    </row>
    <row r="14" spans="1:19" ht="52.8" x14ac:dyDescent="0.3">
      <c r="A14" s="526"/>
      <c r="B14" s="526" t="s">
        <v>30</v>
      </c>
      <c r="C14" s="526" t="s">
        <v>31</v>
      </c>
      <c r="D14" s="526" t="s">
        <v>32</v>
      </c>
      <c r="E14" s="526"/>
      <c r="F14" s="526" t="s">
        <v>1685</v>
      </c>
      <c r="G14" s="343" t="str">
        <f>VLOOKUP(F14,class!A$1:B$460,2,FALSE)</f>
        <v>Unitary Authority</v>
      </c>
      <c r="H14" s="343" t="str">
        <f>IFERROR(VLOOKUP(F14,classifications!A$3:C$340,3,FALSE),VLOOKUP(F14,classifications!I$2:K$28,3,FALSE))</f>
        <v>Predominantly Urban</v>
      </c>
      <c r="I14" s="422">
        <v>380</v>
      </c>
      <c r="J14" s="422">
        <v>140</v>
      </c>
      <c r="K14" s="422">
        <v>0</v>
      </c>
      <c r="L14" s="422">
        <v>520</v>
      </c>
      <c r="M14" s="530"/>
      <c r="N14" s="424">
        <v>620</v>
      </c>
      <c r="O14" s="422">
        <v>100</v>
      </c>
      <c r="P14" s="422">
        <v>0</v>
      </c>
      <c r="Q14" s="422">
        <v>720</v>
      </c>
      <c r="R14" s="512"/>
      <c r="S14" s="512"/>
    </row>
    <row r="15" spans="1:19" ht="52.8" x14ac:dyDescent="0.3">
      <c r="A15" s="526"/>
      <c r="B15" s="526" t="s">
        <v>33</v>
      </c>
      <c r="C15" s="526" t="s">
        <v>34</v>
      </c>
      <c r="D15" s="526" t="s">
        <v>35</v>
      </c>
      <c r="E15" s="526"/>
      <c r="F15" s="526" t="s">
        <v>1686</v>
      </c>
      <c r="G15" s="343" t="str">
        <f>VLOOKUP(F15,class!A$1:B$460,2,FALSE)</f>
        <v>Unitary Authority</v>
      </c>
      <c r="H15" s="343" t="str">
        <f>IFERROR(VLOOKUP(F15,classifications!A$3:C$340,3,FALSE),VLOOKUP(F15,classifications!I$2:K$28,3,FALSE))</f>
        <v>Predominantly Urban</v>
      </c>
      <c r="I15" s="423">
        <v>20</v>
      </c>
      <c r="J15" s="423">
        <v>0</v>
      </c>
      <c r="K15" s="423">
        <v>0</v>
      </c>
      <c r="L15" s="423">
        <v>30</v>
      </c>
      <c r="M15" s="528"/>
      <c r="N15" s="425">
        <v>250</v>
      </c>
      <c r="O15" s="423">
        <v>30</v>
      </c>
      <c r="P15" s="423">
        <v>0</v>
      </c>
      <c r="Q15" s="423">
        <v>280</v>
      </c>
      <c r="R15" s="512"/>
      <c r="S15" s="512"/>
    </row>
    <row r="16" spans="1:19" ht="52.8" x14ac:dyDescent="0.3">
      <c r="A16" s="526"/>
      <c r="B16" s="526" t="s">
        <v>36</v>
      </c>
      <c r="C16" s="526" t="s">
        <v>37</v>
      </c>
      <c r="D16" s="526" t="s">
        <v>38</v>
      </c>
      <c r="E16" s="526"/>
      <c r="F16" s="526" t="s">
        <v>1728</v>
      </c>
      <c r="G16" s="343" t="str">
        <f>VLOOKUP(F16,class!A$1:B$460,2,FALSE)</f>
        <v>Unitary Authority</v>
      </c>
      <c r="H16" s="343" t="str">
        <f>IFERROR(VLOOKUP(F16,classifications!A$3:C$340,3,FALSE),VLOOKUP(F16,classifications!I$2:K$28,3,FALSE))</f>
        <v>Predominantly Urban</v>
      </c>
      <c r="I16" s="422">
        <v>420</v>
      </c>
      <c r="J16" s="422">
        <v>270</v>
      </c>
      <c r="K16" s="422">
        <v>30</v>
      </c>
      <c r="L16" s="422">
        <v>720</v>
      </c>
      <c r="M16" s="530"/>
      <c r="N16" s="424">
        <v>660</v>
      </c>
      <c r="O16" s="422">
        <v>100</v>
      </c>
      <c r="P16" s="422">
        <v>0</v>
      </c>
      <c r="Q16" s="422">
        <v>760</v>
      </c>
      <c r="R16" s="512"/>
      <c r="S16" s="512"/>
    </row>
    <row r="17" spans="1:19" ht="52.8" x14ac:dyDescent="0.3">
      <c r="A17" s="526"/>
      <c r="B17" s="526" t="s">
        <v>2052</v>
      </c>
      <c r="C17" s="526"/>
      <c r="D17" s="526" t="s">
        <v>2053</v>
      </c>
      <c r="E17" s="526"/>
      <c r="F17" s="526" t="s">
        <v>2093</v>
      </c>
      <c r="G17" s="343" t="str">
        <f>VLOOKUP(F17,class!A$1:B$460,2,FALSE)</f>
        <v>Unitary Authority</v>
      </c>
      <c r="H17" s="343" t="str">
        <f>IFERROR(VLOOKUP(F17,classifications!A$3:C$340,3,FALSE),VLOOKUP(F17,classifications!I$2:K$28,3,FALSE))</f>
        <v>Urban with Significant Rural</v>
      </c>
      <c r="I17" s="422">
        <v>650</v>
      </c>
      <c r="J17" s="422">
        <v>300</v>
      </c>
      <c r="K17" s="422">
        <v>0</v>
      </c>
      <c r="L17" s="422">
        <v>950</v>
      </c>
      <c r="M17" s="530"/>
      <c r="N17" s="424">
        <v>990</v>
      </c>
      <c r="O17" s="422">
        <v>470</v>
      </c>
      <c r="P17" s="422">
        <v>0</v>
      </c>
      <c r="Q17" s="422">
        <v>1460</v>
      </c>
      <c r="R17" s="512"/>
      <c r="S17" s="512"/>
    </row>
    <row r="18" spans="1:19" ht="52.8" x14ac:dyDescent="0.3">
      <c r="A18" s="526"/>
      <c r="B18" s="526" t="s">
        <v>39</v>
      </c>
      <c r="C18" s="526" t="s">
        <v>40</v>
      </c>
      <c r="D18" s="526" t="s">
        <v>41</v>
      </c>
      <c r="E18" s="526"/>
      <c r="F18" s="526" t="s">
        <v>1731</v>
      </c>
      <c r="G18" s="343" t="str">
        <f>VLOOKUP(F18,class!A$1:B$460,2,FALSE)</f>
        <v>Unitary Authority</v>
      </c>
      <c r="H18" s="343" t="str">
        <f>IFERROR(VLOOKUP(F18,classifications!A$3:C$340,3,FALSE),VLOOKUP(F18,classifications!I$2:K$28,3,FALSE))</f>
        <v>Predominantly Rural</v>
      </c>
      <c r="I18" s="422">
        <v>550</v>
      </c>
      <c r="J18" s="422">
        <v>140</v>
      </c>
      <c r="K18" s="422">
        <v>10</v>
      </c>
      <c r="L18" s="422">
        <v>690</v>
      </c>
      <c r="M18" s="530"/>
      <c r="N18" s="424">
        <v>1130</v>
      </c>
      <c r="O18" s="422">
        <v>540</v>
      </c>
      <c r="P18" s="422">
        <v>10</v>
      </c>
      <c r="Q18" s="422">
        <v>1680</v>
      </c>
      <c r="R18" s="512"/>
      <c r="S18" s="512"/>
    </row>
    <row r="19" spans="1:19" ht="52.8" x14ac:dyDescent="0.3">
      <c r="A19" s="526"/>
      <c r="B19" s="526" t="s">
        <v>42</v>
      </c>
      <c r="C19" s="526" t="s">
        <v>43</v>
      </c>
      <c r="D19" s="526" t="s">
        <v>44</v>
      </c>
      <c r="E19" s="526"/>
      <c r="F19" s="526" t="s">
        <v>1715</v>
      </c>
      <c r="G19" s="343" t="str">
        <f>VLOOKUP(F19,class!A$1:B$460,2,FALSE)</f>
        <v>Unitary Authority</v>
      </c>
      <c r="H19" s="343" t="str">
        <f>IFERROR(VLOOKUP(F19,classifications!A$3:C$340,3,FALSE),VLOOKUP(F19,classifications!I$2:K$28,3,FALSE))</f>
        <v>Urban with Significant Rural</v>
      </c>
      <c r="I19" s="422">
        <v>1410</v>
      </c>
      <c r="J19" s="422">
        <v>270</v>
      </c>
      <c r="K19" s="422">
        <v>0</v>
      </c>
      <c r="L19" s="422">
        <v>1680</v>
      </c>
      <c r="M19" s="528"/>
      <c r="N19" s="424">
        <v>1680</v>
      </c>
      <c r="O19" s="422">
        <v>310</v>
      </c>
      <c r="P19" s="422">
        <v>0</v>
      </c>
      <c r="Q19" s="422">
        <v>1990</v>
      </c>
      <c r="R19" s="512"/>
      <c r="S19" s="512"/>
    </row>
    <row r="20" spans="1:19" ht="52.8" x14ac:dyDescent="0.3">
      <c r="A20" s="526"/>
      <c r="B20" s="526" t="s">
        <v>45</v>
      </c>
      <c r="C20" s="526" t="s">
        <v>46</v>
      </c>
      <c r="D20" s="526" t="s">
        <v>47</v>
      </c>
      <c r="E20" s="526"/>
      <c r="F20" s="526" t="s">
        <v>1716</v>
      </c>
      <c r="G20" s="343" t="str">
        <f>VLOOKUP(F20,class!A$1:B$460,2,FALSE)</f>
        <v>Unitary Authority</v>
      </c>
      <c r="H20" s="343" t="str">
        <f>IFERROR(VLOOKUP(F20,classifications!A$3:C$340,3,FALSE),VLOOKUP(F20,classifications!I$2:K$28,3,FALSE))</f>
        <v>Urban with Significant Rural</v>
      </c>
      <c r="I20" s="422">
        <v>520</v>
      </c>
      <c r="J20" s="422">
        <v>30</v>
      </c>
      <c r="K20" s="422">
        <v>0</v>
      </c>
      <c r="L20" s="422">
        <v>550</v>
      </c>
      <c r="M20" s="530"/>
      <c r="N20" s="424">
        <v>610</v>
      </c>
      <c r="O20" s="422">
        <v>150</v>
      </c>
      <c r="P20" s="422">
        <v>0</v>
      </c>
      <c r="Q20" s="422">
        <v>760</v>
      </c>
      <c r="R20" s="512"/>
      <c r="S20" s="512"/>
    </row>
    <row r="21" spans="1:19" ht="52.8" x14ac:dyDescent="0.3">
      <c r="A21" s="526"/>
      <c r="B21" s="526" t="s">
        <v>48</v>
      </c>
      <c r="C21" s="526" t="s">
        <v>49</v>
      </c>
      <c r="D21" s="526" t="s">
        <v>50</v>
      </c>
      <c r="E21" s="526"/>
      <c r="F21" s="526" t="s">
        <v>1717</v>
      </c>
      <c r="G21" s="343" t="str">
        <f>VLOOKUP(F21,class!A$1:B$460,2,FALSE)</f>
        <v>Unitary Authority</v>
      </c>
      <c r="H21" s="343" t="str">
        <f>IFERROR(VLOOKUP(F21,classifications!A$3:C$340,3,FALSE),VLOOKUP(F21,classifications!I$2:K$28,3,FALSE))</f>
        <v>Predominantly Rural</v>
      </c>
      <c r="I21" s="422">
        <v>1360</v>
      </c>
      <c r="J21" s="423">
        <v>170</v>
      </c>
      <c r="K21" s="423">
        <v>0</v>
      </c>
      <c r="L21" s="423">
        <v>1530</v>
      </c>
      <c r="M21" s="528"/>
      <c r="N21" s="424">
        <v>1520</v>
      </c>
      <c r="O21" s="423">
        <v>150</v>
      </c>
      <c r="P21" s="423">
        <v>0</v>
      </c>
      <c r="Q21" s="423">
        <v>1670</v>
      </c>
      <c r="R21" s="512"/>
      <c r="S21" s="512"/>
    </row>
    <row r="22" spans="1:19" ht="52.8" x14ac:dyDescent="0.3">
      <c r="A22" s="526"/>
      <c r="B22" s="526" t="s">
        <v>51</v>
      </c>
      <c r="C22" s="526" t="s">
        <v>52</v>
      </c>
      <c r="D22" s="526" t="s">
        <v>53</v>
      </c>
      <c r="E22" s="526"/>
      <c r="F22" s="526" t="s">
        <v>1718</v>
      </c>
      <c r="G22" s="343" t="str">
        <f>VLOOKUP(F22,class!A$1:B$460,2,FALSE)</f>
        <v>Unitary Authority</v>
      </c>
      <c r="H22" s="343" t="str">
        <f>IFERROR(VLOOKUP(F22,classifications!A$3:C$340,3,FALSE),VLOOKUP(F22,classifications!I$2:K$28,3,FALSE))</f>
        <v>Predominantly Rural</v>
      </c>
      <c r="I22" s="422">
        <v>1130</v>
      </c>
      <c r="J22" s="422">
        <v>140</v>
      </c>
      <c r="K22" s="422">
        <v>0</v>
      </c>
      <c r="L22" s="422">
        <v>1260</v>
      </c>
      <c r="M22" s="530"/>
      <c r="N22" s="424">
        <v>1210</v>
      </c>
      <c r="O22" s="422">
        <v>80</v>
      </c>
      <c r="P22" s="422">
        <v>0</v>
      </c>
      <c r="Q22" s="422">
        <v>1290</v>
      </c>
      <c r="R22" s="512"/>
      <c r="S22" s="512"/>
    </row>
    <row r="23" spans="1:19" ht="52.8" x14ac:dyDescent="0.3">
      <c r="A23" s="526"/>
      <c r="B23" s="526" t="s">
        <v>2104</v>
      </c>
      <c r="C23" s="526"/>
      <c r="D23" s="526" t="s">
        <v>2105</v>
      </c>
      <c r="E23" s="526"/>
      <c r="F23" s="526" t="s">
        <v>2113</v>
      </c>
      <c r="G23" s="343" t="str">
        <f>VLOOKUP(F23,class!A$1:B$460,2,FALSE)</f>
        <v>Unitary Authority</v>
      </c>
      <c r="H23" s="343" t="str">
        <f>IFERROR(VLOOKUP(F23,classifications!A$3:C$340,3,FALSE),VLOOKUP(F23,classifications!I$2:K$28,3,FALSE))</f>
        <v>Predominantly Rural</v>
      </c>
      <c r="I23" s="422">
        <v>250</v>
      </c>
      <c r="J23" s="422">
        <v>10</v>
      </c>
      <c r="K23" s="422">
        <v>0</v>
      </c>
      <c r="L23" s="422">
        <v>260</v>
      </c>
      <c r="M23" s="513"/>
      <c r="N23" s="530">
        <v>230</v>
      </c>
      <c r="O23" s="424">
        <v>40</v>
      </c>
      <c r="P23" s="422">
        <v>0</v>
      </c>
      <c r="Q23" s="422">
        <v>260</v>
      </c>
      <c r="R23" s="512"/>
      <c r="S23" s="512"/>
    </row>
    <row r="24" spans="1:19" ht="52.8" x14ac:dyDescent="0.3">
      <c r="A24" s="526"/>
      <c r="B24" s="526" t="s">
        <v>54</v>
      </c>
      <c r="C24" s="526" t="s">
        <v>55</v>
      </c>
      <c r="D24" s="526" t="s">
        <v>56</v>
      </c>
      <c r="E24" s="526"/>
      <c r="F24" s="526" t="s">
        <v>1659</v>
      </c>
      <c r="G24" s="343" t="str">
        <f>VLOOKUP(F24,class!A$1:B$460,2,FALSE)</f>
        <v>Unitary Authority</v>
      </c>
      <c r="H24" s="343" t="str">
        <f>IFERROR(VLOOKUP(F24,classifications!A$3:C$340,3,FALSE),VLOOKUP(F24,classifications!I$2:K$28,3,FALSE))</f>
        <v>Predominantly Urban</v>
      </c>
      <c r="I24" s="422">
        <v>250</v>
      </c>
      <c r="J24" s="422">
        <v>60</v>
      </c>
      <c r="K24" s="422">
        <v>70</v>
      </c>
      <c r="L24" s="422">
        <v>370</v>
      </c>
      <c r="M24" s="530"/>
      <c r="N24" s="424">
        <v>290</v>
      </c>
      <c r="O24" s="422">
        <v>60</v>
      </c>
      <c r="P24" s="422">
        <v>0</v>
      </c>
      <c r="Q24" s="422">
        <v>350</v>
      </c>
      <c r="R24" s="512"/>
      <c r="S24" s="512"/>
    </row>
    <row r="25" spans="1:19" ht="52.8" x14ac:dyDescent="0.3">
      <c r="A25" s="526"/>
      <c r="B25" s="526" t="s">
        <v>57</v>
      </c>
      <c r="C25" s="526" t="s">
        <v>58</v>
      </c>
      <c r="D25" s="526" t="s">
        <v>59</v>
      </c>
      <c r="E25" s="526"/>
      <c r="F25" s="526" t="s">
        <v>1675</v>
      </c>
      <c r="G25" s="343" t="str">
        <f>VLOOKUP(F25,class!A$1:B$460,2,FALSE)</f>
        <v>Unitary Authority</v>
      </c>
      <c r="H25" s="343" t="str">
        <f>IFERROR(VLOOKUP(F25,classifications!A$3:C$340,3,FALSE),VLOOKUP(F25,classifications!I$2:K$28,3,FALSE))</f>
        <v>Predominantly Urban</v>
      </c>
      <c r="I25" s="422">
        <v>530</v>
      </c>
      <c r="J25" s="422">
        <v>100</v>
      </c>
      <c r="K25" s="422">
        <v>240</v>
      </c>
      <c r="L25" s="422">
        <v>870</v>
      </c>
      <c r="M25" s="530"/>
      <c r="N25" s="424">
        <v>850</v>
      </c>
      <c r="O25" s="422">
        <v>110</v>
      </c>
      <c r="P25" s="422">
        <v>0</v>
      </c>
      <c r="Q25" s="422">
        <v>960</v>
      </c>
      <c r="R25" s="512"/>
      <c r="S25" s="512"/>
    </row>
    <row r="26" spans="1:19" ht="39.6" x14ac:dyDescent="0.3">
      <c r="A26" s="526"/>
      <c r="B26" s="526" t="s">
        <v>2003</v>
      </c>
      <c r="C26" s="526"/>
      <c r="D26" s="526" t="s">
        <v>2004</v>
      </c>
      <c r="E26" s="526"/>
      <c r="F26" s="526" t="s">
        <v>1987</v>
      </c>
      <c r="G26" s="343" t="str">
        <f>VLOOKUP(F26,class!A$1:B$460,2,FALSE)</f>
        <v>Unitary Authority</v>
      </c>
      <c r="H26" s="343" t="str">
        <f>IFERROR(VLOOKUP(F26,classifications!A$3:C$340,3,FALSE),VLOOKUP(F26,classifications!I$2:K$28,3,FALSE))</f>
        <v>Predominantly Rural</v>
      </c>
      <c r="I26" s="422">
        <v>930</v>
      </c>
      <c r="J26" s="422">
        <v>310</v>
      </c>
      <c r="K26" s="422">
        <v>0</v>
      </c>
      <c r="L26" s="422">
        <v>1240</v>
      </c>
      <c r="M26" s="530"/>
      <c r="N26" s="424">
        <v>1030</v>
      </c>
      <c r="O26" s="422">
        <v>290</v>
      </c>
      <c r="P26" s="422">
        <v>0</v>
      </c>
      <c r="Q26" s="422">
        <v>1310</v>
      </c>
      <c r="R26" s="512"/>
      <c r="S26" s="512"/>
    </row>
    <row r="27" spans="1:19" ht="52.8" x14ac:dyDescent="0.3">
      <c r="A27" s="526"/>
      <c r="B27" s="526" t="s">
        <v>60</v>
      </c>
      <c r="C27" s="526" t="s">
        <v>61</v>
      </c>
      <c r="D27" s="526" t="s">
        <v>62</v>
      </c>
      <c r="E27" s="526"/>
      <c r="F27" s="526" t="s">
        <v>1671</v>
      </c>
      <c r="G27" s="343" t="str">
        <f>VLOOKUP(F27,class!A$1:B$460,2,FALSE)</f>
        <v>Unitary Authority</v>
      </c>
      <c r="H27" s="343" t="str">
        <f>IFERROR(VLOOKUP(F27,classifications!A$3:C$340,3,FALSE),VLOOKUP(F27,classifications!I$2:K$28,3,FALSE))</f>
        <v>Predominantly Rural</v>
      </c>
      <c r="I27" s="422">
        <v>950</v>
      </c>
      <c r="J27" s="422">
        <v>390</v>
      </c>
      <c r="K27" s="422">
        <v>20</v>
      </c>
      <c r="L27" s="422">
        <v>1360</v>
      </c>
      <c r="M27" s="530"/>
      <c r="N27" s="424">
        <v>1250</v>
      </c>
      <c r="O27" s="422">
        <v>460</v>
      </c>
      <c r="P27" s="422">
        <v>150</v>
      </c>
      <c r="Q27" s="422">
        <v>1860</v>
      </c>
      <c r="R27" s="512"/>
      <c r="S27" s="512"/>
    </row>
    <row r="28" spans="1:19" ht="52.8" x14ac:dyDescent="0.3">
      <c r="A28" s="526"/>
      <c r="B28" s="526" t="s">
        <v>63</v>
      </c>
      <c r="C28" s="526" t="s">
        <v>64</v>
      </c>
      <c r="D28" s="526" t="s">
        <v>65</v>
      </c>
      <c r="E28" s="526"/>
      <c r="F28" s="526" t="s">
        <v>1668</v>
      </c>
      <c r="G28" s="343" t="str">
        <f>VLOOKUP(F28,class!A$1:B$460,2,FALSE)</f>
        <v>Unitary Authority</v>
      </c>
      <c r="H28" s="343" t="str">
        <f>IFERROR(VLOOKUP(F28,classifications!A$3:C$340,3,FALSE),VLOOKUP(F28,classifications!I$2:K$28,3,FALSE))</f>
        <v>Predominantly Urban</v>
      </c>
      <c r="I28" s="422">
        <v>340</v>
      </c>
      <c r="J28" s="422">
        <v>20</v>
      </c>
      <c r="K28" s="422">
        <v>0</v>
      </c>
      <c r="L28" s="422">
        <v>360</v>
      </c>
      <c r="M28" s="530"/>
      <c r="N28" s="424">
        <v>200</v>
      </c>
      <c r="O28" s="422">
        <v>30</v>
      </c>
      <c r="P28" s="422">
        <v>0</v>
      </c>
      <c r="Q28" s="422">
        <v>230</v>
      </c>
      <c r="R28" s="512"/>
      <c r="S28" s="512"/>
    </row>
    <row r="29" spans="1:19" ht="52.8" x14ac:dyDescent="0.3">
      <c r="A29" s="526"/>
      <c r="B29" s="526" t="s">
        <v>66</v>
      </c>
      <c r="C29" s="526" t="s">
        <v>67</v>
      </c>
      <c r="D29" s="526" t="s">
        <v>68</v>
      </c>
      <c r="E29" s="526"/>
      <c r="F29" s="526" t="s">
        <v>1661</v>
      </c>
      <c r="G29" s="343" t="str">
        <f>VLOOKUP(F29,class!A$1:B$460,2,FALSE)</f>
        <v>Unitary Authority</v>
      </c>
      <c r="H29" s="343" t="str">
        <f>IFERROR(VLOOKUP(F29,classifications!A$3:C$340,3,FALSE),VLOOKUP(F29,classifications!I$2:K$28,3,FALSE))</f>
        <v>Predominantly Urban</v>
      </c>
      <c r="I29" s="423">
        <v>380</v>
      </c>
      <c r="J29" s="423">
        <v>110</v>
      </c>
      <c r="K29" s="423">
        <v>0</v>
      </c>
      <c r="L29" s="423">
        <v>480</v>
      </c>
      <c r="M29" s="528"/>
      <c r="N29" s="425">
        <v>450</v>
      </c>
      <c r="O29" s="423">
        <v>150</v>
      </c>
      <c r="P29" s="423">
        <v>0</v>
      </c>
      <c r="Q29" s="423">
        <v>600</v>
      </c>
      <c r="R29" s="512"/>
      <c r="S29" s="512"/>
    </row>
    <row r="30" spans="1:19" ht="52.8" x14ac:dyDescent="0.3">
      <c r="A30" s="526"/>
      <c r="B30" s="526" t="s">
        <v>69</v>
      </c>
      <c r="C30" s="526" t="s">
        <v>70</v>
      </c>
      <c r="D30" s="526" t="s">
        <v>71</v>
      </c>
      <c r="E30" s="526"/>
      <c r="F30" s="526" t="s">
        <v>1719</v>
      </c>
      <c r="G30" s="343" t="str">
        <f>VLOOKUP(F30,class!A$1:B$460,2,FALSE)</f>
        <v>Unitary Authority</v>
      </c>
      <c r="H30" s="343" t="str">
        <f>IFERROR(VLOOKUP(F30,classifications!A$3:C$340,3,FALSE),VLOOKUP(F30,classifications!I$2:K$28,3,FALSE))</f>
        <v>Predominantly Rural</v>
      </c>
      <c r="I30" s="423">
        <v>460</v>
      </c>
      <c r="J30" s="423">
        <v>130</v>
      </c>
      <c r="K30" s="423">
        <v>0</v>
      </c>
      <c r="L30" s="423">
        <v>590</v>
      </c>
      <c r="M30" s="528"/>
      <c r="N30" s="425">
        <v>520</v>
      </c>
      <c r="O30" s="423">
        <v>130</v>
      </c>
      <c r="P30" s="423">
        <v>0</v>
      </c>
      <c r="Q30" s="423">
        <v>650</v>
      </c>
      <c r="R30" s="512"/>
      <c r="S30" s="512"/>
    </row>
    <row r="31" spans="1:19" ht="52.8" x14ac:dyDescent="0.3">
      <c r="A31" s="526"/>
      <c r="B31" s="526" t="s">
        <v>72</v>
      </c>
      <c r="C31" s="526" t="s">
        <v>73</v>
      </c>
      <c r="D31" s="526" t="s">
        <v>74</v>
      </c>
      <c r="E31" s="526"/>
      <c r="F31" s="526" t="s">
        <v>1687</v>
      </c>
      <c r="G31" s="343" t="str">
        <f>VLOOKUP(F31,class!A$1:B$460,2,FALSE)</f>
        <v>Unitary Authority</v>
      </c>
      <c r="H31" s="343" t="str">
        <f>IFERROR(VLOOKUP(F31,classifications!A$3:C$340,3,FALSE),VLOOKUP(F31,classifications!I$2:K$28,3,FALSE))</f>
        <v>Predominantly Rural</v>
      </c>
      <c r="I31" s="422">
        <v>180</v>
      </c>
      <c r="J31" s="423">
        <v>40</v>
      </c>
      <c r="K31" s="423">
        <v>0</v>
      </c>
      <c r="L31" s="423">
        <v>220</v>
      </c>
      <c r="M31" s="528"/>
      <c r="N31" s="424">
        <v>190</v>
      </c>
      <c r="O31" s="423">
        <v>10</v>
      </c>
      <c r="P31" s="423">
        <v>0</v>
      </c>
      <c r="Q31" s="423">
        <v>190</v>
      </c>
      <c r="R31" s="512"/>
      <c r="S31" s="512"/>
    </row>
    <row r="32" spans="1:19" ht="52.8" x14ac:dyDescent="0.3">
      <c r="A32" s="526"/>
      <c r="B32" s="526" t="s">
        <v>75</v>
      </c>
      <c r="C32" s="526" t="s">
        <v>76</v>
      </c>
      <c r="D32" s="526" t="s">
        <v>77</v>
      </c>
      <c r="E32" s="526"/>
      <c r="F32" s="526" t="s">
        <v>1496</v>
      </c>
      <c r="G32" s="343" t="str">
        <f>VLOOKUP(F32,class!A$1:B$460,2,FALSE)</f>
        <v>Unitary Authority</v>
      </c>
      <c r="H32" s="343" t="str">
        <f>IFERROR(VLOOKUP(F32,classifications!A$3:C$340,3,FALSE),VLOOKUP(F32,classifications!I$2:K$28,3,FALSE))</f>
        <v>Predominantly Rural</v>
      </c>
      <c r="I32" s="422">
        <v>10</v>
      </c>
      <c r="J32" s="422">
        <v>0</v>
      </c>
      <c r="K32" s="422">
        <v>0</v>
      </c>
      <c r="L32" s="422">
        <v>10</v>
      </c>
      <c r="M32" s="530"/>
      <c r="N32" s="424">
        <v>0</v>
      </c>
      <c r="O32" s="422">
        <v>0</v>
      </c>
      <c r="P32" s="422">
        <v>0</v>
      </c>
      <c r="Q32" s="422">
        <v>0</v>
      </c>
      <c r="R32" s="512"/>
      <c r="S32" s="512"/>
    </row>
    <row r="33" spans="1:19" ht="52.8" x14ac:dyDescent="0.3">
      <c r="A33" s="526"/>
      <c r="B33" s="526" t="s">
        <v>78</v>
      </c>
      <c r="C33" s="526" t="s">
        <v>79</v>
      </c>
      <c r="D33" s="526" t="s">
        <v>80</v>
      </c>
      <c r="E33" s="526"/>
      <c r="F33" s="526" t="s">
        <v>1724</v>
      </c>
      <c r="G33" s="343" t="str">
        <f>VLOOKUP(F33,class!A$1:B$460,2,FALSE)</f>
        <v>Unitary Authority</v>
      </c>
      <c r="H33" s="343" t="str">
        <f>IFERROR(VLOOKUP(F33,classifications!A$3:C$340,3,FALSE),VLOOKUP(F33,classifications!I$2:K$28,3,FALSE))</f>
        <v>Predominantly Urban</v>
      </c>
      <c r="I33" s="422">
        <v>290</v>
      </c>
      <c r="J33" s="422">
        <v>0</v>
      </c>
      <c r="K33" s="422">
        <v>0</v>
      </c>
      <c r="L33" s="422">
        <v>290</v>
      </c>
      <c r="M33" s="530"/>
      <c r="N33" s="424">
        <v>270</v>
      </c>
      <c r="O33" s="422">
        <v>0</v>
      </c>
      <c r="P33" s="422">
        <v>0</v>
      </c>
      <c r="Q33" s="422">
        <v>270</v>
      </c>
      <c r="R33" s="512"/>
      <c r="S33" s="512"/>
    </row>
    <row r="34" spans="1:19" ht="52.8" x14ac:dyDescent="0.3">
      <c r="A34" s="526"/>
      <c r="B34" s="526" t="s">
        <v>81</v>
      </c>
      <c r="C34" s="526" t="s">
        <v>82</v>
      </c>
      <c r="D34" s="526" t="s">
        <v>83</v>
      </c>
      <c r="E34" s="526"/>
      <c r="F34" s="526" t="s">
        <v>1676</v>
      </c>
      <c r="G34" s="343" t="str">
        <f>VLOOKUP(F34,class!A$1:B$460,2,FALSE)</f>
        <v>Unitary Authority</v>
      </c>
      <c r="H34" s="343" t="str">
        <f>IFERROR(VLOOKUP(F34,classifications!A$3:C$340,3,FALSE),VLOOKUP(F34,classifications!I$2:K$28,3,FALSE))</f>
        <v>Predominantly Urban</v>
      </c>
      <c r="I34" s="422">
        <v>120</v>
      </c>
      <c r="J34" s="422">
        <v>150</v>
      </c>
      <c r="K34" s="422">
        <v>0</v>
      </c>
      <c r="L34" s="422">
        <v>260</v>
      </c>
      <c r="M34" s="530"/>
      <c r="N34" s="424">
        <v>210</v>
      </c>
      <c r="O34" s="422">
        <v>90</v>
      </c>
      <c r="P34" s="422">
        <v>0</v>
      </c>
      <c r="Q34" s="422">
        <v>300</v>
      </c>
      <c r="R34" s="512"/>
      <c r="S34" s="512"/>
    </row>
    <row r="35" spans="1:19" ht="52.8" x14ac:dyDescent="0.3">
      <c r="A35" s="526"/>
      <c r="B35" s="526" t="s">
        <v>84</v>
      </c>
      <c r="C35" s="526" t="s">
        <v>85</v>
      </c>
      <c r="D35" s="526" t="s">
        <v>86</v>
      </c>
      <c r="E35" s="526"/>
      <c r="F35" s="526" t="s">
        <v>1680</v>
      </c>
      <c r="G35" s="343" t="str">
        <f>VLOOKUP(F35,class!A$1:B$460,2,FALSE)</f>
        <v>Unitary Authority</v>
      </c>
      <c r="H35" s="343" t="str">
        <f>IFERROR(VLOOKUP(F35,classifications!A$3:C$340,3,FALSE),VLOOKUP(F35,classifications!I$2:K$28,3,FALSE))</f>
        <v>Predominantly Urban</v>
      </c>
      <c r="I35" s="422">
        <v>420</v>
      </c>
      <c r="J35" s="422">
        <v>50</v>
      </c>
      <c r="K35" s="422">
        <v>0</v>
      </c>
      <c r="L35" s="422">
        <v>470</v>
      </c>
      <c r="M35" s="530"/>
      <c r="N35" s="424">
        <v>470</v>
      </c>
      <c r="O35" s="422">
        <v>0</v>
      </c>
      <c r="P35" s="422">
        <v>10</v>
      </c>
      <c r="Q35" s="422">
        <v>470</v>
      </c>
      <c r="R35" s="512"/>
      <c r="S35" s="512"/>
    </row>
    <row r="36" spans="1:19" ht="52.8" x14ac:dyDescent="0.3">
      <c r="A36" s="526"/>
      <c r="B36" s="526" t="s">
        <v>87</v>
      </c>
      <c r="C36" s="526" t="s">
        <v>88</v>
      </c>
      <c r="D36" s="526" t="s">
        <v>89</v>
      </c>
      <c r="E36" s="526"/>
      <c r="F36" s="526" t="s">
        <v>1730</v>
      </c>
      <c r="G36" s="343" t="str">
        <f>VLOOKUP(F36,class!A$1:B$460,2,FALSE)</f>
        <v>Unitary Authority</v>
      </c>
      <c r="H36" s="343" t="str">
        <f>IFERROR(VLOOKUP(F36,classifications!A$3:C$340,3,FALSE),VLOOKUP(F36,classifications!I$2:K$28,3,FALSE))</f>
        <v>Predominantly Urban</v>
      </c>
      <c r="I36" s="422">
        <v>210</v>
      </c>
      <c r="J36" s="422">
        <v>50</v>
      </c>
      <c r="K36" s="422">
        <v>0</v>
      </c>
      <c r="L36" s="422">
        <v>260</v>
      </c>
      <c r="M36" s="530"/>
      <c r="N36" s="424">
        <v>410</v>
      </c>
      <c r="O36" s="422">
        <v>160</v>
      </c>
      <c r="P36" s="422">
        <v>0</v>
      </c>
      <c r="Q36" s="422">
        <v>570</v>
      </c>
      <c r="R36" s="512"/>
      <c r="S36" s="512"/>
    </row>
    <row r="37" spans="1:19" ht="52.8" x14ac:dyDescent="0.3">
      <c r="A37" s="526"/>
      <c r="B37" s="526" t="s">
        <v>90</v>
      </c>
      <c r="C37" s="526" t="s">
        <v>91</v>
      </c>
      <c r="D37" s="526" t="s">
        <v>92</v>
      </c>
      <c r="E37" s="526"/>
      <c r="F37" s="526" t="s">
        <v>1662</v>
      </c>
      <c r="G37" s="343" t="str">
        <f>VLOOKUP(F37,class!A$1:B$460,2,FALSE)</f>
        <v>Unitary Authority</v>
      </c>
      <c r="H37" s="343" t="str">
        <f>IFERROR(VLOOKUP(F37,classifications!A$3:C$340,3,FALSE),VLOOKUP(F37,classifications!I$2:K$28,3,FALSE))</f>
        <v>Predominantly Urban</v>
      </c>
      <c r="I37" s="422">
        <v>200</v>
      </c>
      <c r="J37" s="422">
        <v>340</v>
      </c>
      <c r="K37" s="422">
        <v>0</v>
      </c>
      <c r="L37" s="422">
        <v>550</v>
      </c>
      <c r="M37" s="530"/>
      <c r="N37" s="424">
        <v>390</v>
      </c>
      <c r="O37" s="422">
        <v>70</v>
      </c>
      <c r="P37" s="422">
        <v>0</v>
      </c>
      <c r="Q37" s="422">
        <v>450</v>
      </c>
      <c r="R37" s="512"/>
      <c r="S37" s="512"/>
    </row>
    <row r="38" spans="1:19" ht="52.8" x14ac:dyDescent="0.3">
      <c r="A38" s="526"/>
      <c r="B38" s="526" t="s">
        <v>93</v>
      </c>
      <c r="C38" s="526" t="s">
        <v>94</v>
      </c>
      <c r="D38" s="526" t="s">
        <v>95</v>
      </c>
      <c r="E38" s="526"/>
      <c r="F38" s="526" t="s">
        <v>1688</v>
      </c>
      <c r="G38" s="343" t="str">
        <f>VLOOKUP(F38,class!A$1:B$460,2,FALSE)</f>
        <v>Unitary Authority</v>
      </c>
      <c r="H38" s="343" t="str">
        <f>IFERROR(VLOOKUP(F38,classifications!A$3:C$340,3,FALSE),VLOOKUP(F38,classifications!I$2:K$28,3,FALSE))</f>
        <v>Predominantly Urban</v>
      </c>
      <c r="I38" s="422">
        <v>640</v>
      </c>
      <c r="J38" s="422">
        <v>480</v>
      </c>
      <c r="K38" s="422">
        <v>0</v>
      </c>
      <c r="L38" s="422">
        <v>1120</v>
      </c>
      <c r="M38" s="530"/>
      <c r="N38" s="424">
        <v>1220</v>
      </c>
      <c r="O38" s="422">
        <v>760</v>
      </c>
      <c r="P38" s="422">
        <v>0</v>
      </c>
      <c r="Q38" s="422">
        <v>1980</v>
      </c>
      <c r="R38" s="512"/>
      <c r="S38" s="512"/>
    </row>
    <row r="39" spans="1:19" ht="52.8" x14ac:dyDescent="0.3">
      <c r="A39" s="526"/>
      <c r="B39" s="526" t="s">
        <v>96</v>
      </c>
      <c r="C39" s="526" t="s">
        <v>97</v>
      </c>
      <c r="D39" s="526" t="s">
        <v>98</v>
      </c>
      <c r="E39" s="526"/>
      <c r="F39" s="526" t="s">
        <v>1672</v>
      </c>
      <c r="G39" s="343" t="str">
        <f>VLOOKUP(F39,class!A$1:B$460,2,FALSE)</f>
        <v>Unitary Authority</v>
      </c>
      <c r="H39" s="343" t="str">
        <f>IFERROR(VLOOKUP(F39,classifications!A$3:C$340,3,FALSE),VLOOKUP(F39,classifications!I$2:K$28,3,FALSE))</f>
        <v>Predominantly Urban</v>
      </c>
      <c r="I39" s="422">
        <v>510</v>
      </c>
      <c r="J39" s="422">
        <v>50</v>
      </c>
      <c r="K39" s="422">
        <v>0</v>
      </c>
      <c r="L39" s="422">
        <v>560</v>
      </c>
      <c r="M39" s="530"/>
      <c r="N39" s="424">
        <v>210</v>
      </c>
      <c r="O39" s="422">
        <v>80</v>
      </c>
      <c r="P39" s="422">
        <v>0</v>
      </c>
      <c r="Q39" s="422">
        <v>290</v>
      </c>
      <c r="R39" s="512"/>
      <c r="S39" s="512"/>
    </row>
    <row r="40" spans="1:19" ht="52.8" x14ac:dyDescent="0.3">
      <c r="A40" s="526"/>
      <c r="B40" s="526" t="s">
        <v>99</v>
      </c>
      <c r="C40" s="526" t="s">
        <v>100</v>
      </c>
      <c r="D40" s="526" t="s">
        <v>101</v>
      </c>
      <c r="E40" s="526"/>
      <c r="F40" s="526" t="s">
        <v>1673</v>
      </c>
      <c r="G40" s="343" t="str">
        <f>VLOOKUP(F40,class!A$1:B$460,2,FALSE)</f>
        <v>Unitary Authority</v>
      </c>
      <c r="H40" s="343" t="str">
        <f>IFERROR(VLOOKUP(F40,classifications!A$3:C$340,3,FALSE),VLOOKUP(F40,classifications!I$2:K$28,3,FALSE))</f>
        <v>Urban with Significant Rural</v>
      </c>
      <c r="I40" s="423">
        <v>780</v>
      </c>
      <c r="J40" s="423">
        <v>0</v>
      </c>
      <c r="K40" s="423">
        <v>0</v>
      </c>
      <c r="L40" s="423">
        <v>780</v>
      </c>
      <c r="M40" s="528"/>
      <c r="N40" s="425">
        <v>480</v>
      </c>
      <c r="O40" s="423">
        <v>40</v>
      </c>
      <c r="P40" s="423">
        <v>0</v>
      </c>
      <c r="Q40" s="423">
        <v>520</v>
      </c>
      <c r="R40" s="512"/>
      <c r="S40" s="512"/>
    </row>
    <row r="41" spans="1:19" ht="52.8" x14ac:dyDescent="0.3">
      <c r="A41" s="526"/>
      <c r="B41" s="526" t="s">
        <v>2060</v>
      </c>
      <c r="C41" s="526"/>
      <c r="D41" s="526" t="s">
        <v>2061</v>
      </c>
      <c r="E41" s="526"/>
      <c r="F41" s="526" t="s">
        <v>2062</v>
      </c>
      <c r="G41" s="343" t="str">
        <f>VLOOKUP(F41,class!A$1:B$460,2,FALSE)</f>
        <v>Unitary Authority</v>
      </c>
      <c r="H41" s="343" t="str">
        <f>IFERROR(VLOOKUP(F41,classifications!A$3:C$340,3,FALSE),VLOOKUP(F41,classifications!I$2:K$28,3,FALSE))</f>
        <v>Urban with Significant Rural</v>
      </c>
      <c r="I41" s="422">
        <v>1110</v>
      </c>
      <c r="J41" s="422">
        <v>540</v>
      </c>
      <c r="K41" s="422">
        <v>0</v>
      </c>
      <c r="L41" s="422">
        <v>1650</v>
      </c>
      <c r="M41" s="530"/>
      <c r="N41" s="424">
        <v>1290</v>
      </c>
      <c r="O41" s="422">
        <v>420</v>
      </c>
      <c r="P41" s="422">
        <v>0</v>
      </c>
      <c r="Q41" s="422">
        <v>1710</v>
      </c>
      <c r="R41" s="512"/>
      <c r="S41" s="512"/>
    </row>
    <row r="42" spans="1:19" ht="52.8" x14ac:dyDescent="0.3">
      <c r="A42" s="526"/>
      <c r="B42" s="526" t="s">
        <v>102</v>
      </c>
      <c r="C42" s="526" t="s">
        <v>103</v>
      </c>
      <c r="D42" s="526" t="s">
        <v>104</v>
      </c>
      <c r="E42" s="526"/>
      <c r="F42" s="526" t="s">
        <v>1720</v>
      </c>
      <c r="G42" s="343" t="str">
        <f>VLOOKUP(F42,class!A$1:B$460,2,FALSE)</f>
        <v>Unitary Authority</v>
      </c>
      <c r="H42" s="343" t="str">
        <f>IFERROR(VLOOKUP(F42,classifications!A$3:C$340,3,FALSE),VLOOKUP(F42,classifications!I$2:K$28,3,FALSE))</f>
        <v>Urban with Significant Rural</v>
      </c>
      <c r="I42" s="422">
        <v>540</v>
      </c>
      <c r="J42" s="422">
        <v>180</v>
      </c>
      <c r="K42" s="422">
        <v>0</v>
      </c>
      <c r="L42" s="422">
        <v>730</v>
      </c>
      <c r="M42" s="530"/>
      <c r="N42" s="424">
        <v>590</v>
      </c>
      <c r="O42" s="422">
        <v>110</v>
      </c>
      <c r="P42" s="422">
        <v>0</v>
      </c>
      <c r="Q42" s="422">
        <v>690</v>
      </c>
      <c r="R42" s="512"/>
      <c r="S42" s="512"/>
    </row>
    <row r="43" spans="1:19" ht="39.6" x14ac:dyDescent="0.3">
      <c r="A43" s="526"/>
      <c r="B43" s="526" t="s">
        <v>2106</v>
      </c>
      <c r="C43" s="526"/>
      <c r="D43" s="526" t="s">
        <v>2107</v>
      </c>
      <c r="E43" s="526"/>
      <c r="F43" s="526" t="s">
        <v>2118</v>
      </c>
      <c r="G43" s="343" t="str">
        <f>VLOOKUP(F43,class!A$1:B$460,2,FALSE)</f>
        <v>Unitary Authority</v>
      </c>
      <c r="H43" s="343" t="str">
        <f>IFERROR(VLOOKUP(F43,classifications!A$3:C$340,3,FALSE),VLOOKUP(F43,classifications!I$2:K$28,3,FALSE))</f>
        <v>Predominantly Rural</v>
      </c>
      <c r="I43" s="422">
        <v>880</v>
      </c>
      <c r="J43" s="422">
        <v>520</v>
      </c>
      <c r="K43" s="422">
        <v>0</v>
      </c>
      <c r="L43" s="422">
        <v>1400</v>
      </c>
      <c r="M43" s="513"/>
      <c r="N43" s="530">
        <v>1220</v>
      </c>
      <c r="O43" s="424">
        <v>650</v>
      </c>
      <c r="P43" s="422">
        <v>0</v>
      </c>
      <c r="Q43" s="422">
        <v>1870</v>
      </c>
      <c r="R43" s="512"/>
      <c r="S43" s="512"/>
    </row>
    <row r="44" spans="1:19" ht="52.8" x14ac:dyDescent="0.3">
      <c r="A44" s="526"/>
      <c r="B44" s="526" t="s">
        <v>105</v>
      </c>
      <c r="C44" s="526" t="s">
        <v>106</v>
      </c>
      <c r="D44" s="526" t="s">
        <v>107</v>
      </c>
      <c r="E44" s="526"/>
      <c r="F44" s="526" t="s">
        <v>1543</v>
      </c>
      <c r="G44" s="343" t="str">
        <f>VLOOKUP(F44,class!A$1:B$460,2,FALSE)</f>
        <v>Unitary Authority</v>
      </c>
      <c r="H44" s="343" t="str">
        <f>IFERROR(VLOOKUP(F44,classifications!A$3:C$340,3,FALSE),VLOOKUP(F44,classifications!I$2:K$28,3,FALSE))</f>
        <v>Predominantly Rural</v>
      </c>
      <c r="I44" s="422">
        <v>910</v>
      </c>
      <c r="J44" s="422">
        <v>150</v>
      </c>
      <c r="K44" s="422">
        <v>0</v>
      </c>
      <c r="L44" s="422">
        <v>1060</v>
      </c>
      <c r="M44" s="530"/>
      <c r="N44" s="424">
        <v>1270</v>
      </c>
      <c r="O44" s="422">
        <v>130</v>
      </c>
      <c r="P44" s="422">
        <v>0</v>
      </c>
      <c r="Q44" s="422">
        <v>1400</v>
      </c>
      <c r="R44" s="512"/>
      <c r="S44" s="512"/>
    </row>
    <row r="45" spans="1:19" ht="52.8" x14ac:dyDescent="0.3">
      <c r="A45" s="526"/>
      <c r="B45" s="526" t="s">
        <v>108</v>
      </c>
      <c r="C45" s="526" t="s">
        <v>109</v>
      </c>
      <c r="D45" s="526" t="s">
        <v>110</v>
      </c>
      <c r="E45" s="526"/>
      <c r="F45" s="526" t="s">
        <v>1726</v>
      </c>
      <c r="G45" s="343" t="str">
        <f>VLOOKUP(F45,class!A$1:B$460,2,FALSE)</f>
        <v>Unitary Authority</v>
      </c>
      <c r="H45" s="343" t="str">
        <f>IFERROR(VLOOKUP(F45,classifications!A$3:C$340,3,FALSE),VLOOKUP(F45,classifications!I$2:K$28,3,FALSE))</f>
        <v>Predominantly Urban</v>
      </c>
      <c r="I45" s="422">
        <v>100</v>
      </c>
      <c r="J45" s="422">
        <v>150</v>
      </c>
      <c r="K45" s="422">
        <v>30</v>
      </c>
      <c r="L45" s="422">
        <v>280</v>
      </c>
      <c r="M45" s="530"/>
      <c r="N45" s="424">
        <v>1260</v>
      </c>
      <c r="O45" s="422">
        <v>130</v>
      </c>
      <c r="P45" s="422">
        <v>120</v>
      </c>
      <c r="Q45" s="422">
        <v>1510</v>
      </c>
      <c r="R45" s="512"/>
      <c r="S45" s="512"/>
    </row>
    <row r="46" spans="1:19" ht="52.8" x14ac:dyDescent="0.3">
      <c r="A46" s="526"/>
      <c r="B46" s="526" t="s">
        <v>111</v>
      </c>
      <c r="C46" s="526" t="s">
        <v>112</v>
      </c>
      <c r="D46" s="526" t="s">
        <v>113</v>
      </c>
      <c r="E46" s="526"/>
      <c r="F46" s="526" t="s">
        <v>1681</v>
      </c>
      <c r="G46" s="343" t="str">
        <f>VLOOKUP(F46,class!A$1:B$460,2,FALSE)</f>
        <v>Unitary Authority</v>
      </c>
      <c r="H46" s="343" t="str">
        <f>IFERROR(VLOOKUP(F46,classifications!A$3:C$340,3,FALSE),VLOOKUP(F46,classifications!I$2:K$28,3,FALSE))</f>
        <v>Predominantly Urban</v>
      </c>
      <c r="I46" s="422">
        <v>530</v>
      </c>
      <c r="J46" s="422">
        <v>480</v>
      </c>
      <c r="K46" s="422">
        <v>0</v>
      </c>
      <c r="L46" s="422">
        <v>1010</v>
      </c>
      <c r="M46" s="530"/>
      <c r="N46" s="424">
        <v>500</v>
      </c>
      <c r="O46" s="422">
        <v>260</v>
      </c>
      <c r="P46" s="422">
        <v>0</v>
      </c>
      <c r="Q46" s="422">
        <v>760</v>
      </c>
      <c r="R46" s="512"/>
      <c r="S46" s="512"/>
    </row>
    <row r="47" spans="1:19" ht="52.8" x14ac:dyDescent="0.3">
      <c r="A47" s="526"/>
      <c r="B47" s="526" t="s">
        <v>114</v>
      </c>
      <c r="C47" s="526" t="s">
        <v>115</v>
      </c>
      <c r="D47" s="526" t="s">
        <v>116</v>
      </c>
      <c r="E47" s="526"/>
      <c r="F47" s="526" t="s">
        <v>1698</v>
      </c>
      <c r="G47" s="343" t="str">
        <f>VLOOKUP(F47,class!A$1:B$460,2,FALSE)</f>
        <v>Unitary Authority</v>
      </c>
      <c r="H47" s="343" t="str">
        <f>IFERROR(VLOOKUP(F47,classifications!A$3:C$340,3,FALSE),VLOOKUP(F47,classifications!I$2:K$28,3,FALSE))</f>
        <v>Predominantly Urban</v>
      </c>
      <c r="I47" s="422">
        <v>80</v>
      </c>
      <c r="J47" s="422">
        <v>60</v>
      </c>
      <c r="K47" s="422">
        <v>0</v>
      </c>
      <c r="L47" s="422">
        <v>150</v>
      </c>
      <c r="M47" s="530"/>
      <c r="N47" s="424">
        <v>240</v>
      </c>
      <c r="O47" s="422">
        <v>0</v>
      </c>
      <c r="P47" s="422">
        <v>0</v>
      </c>
      <c r="Q47" s="422">
        <v>240</v>
      </c>
      <c r="R47" s="512"/>
      <c r="S47" s="512"/>
    </row>
    <row r="48" spans="1:19" ht="52.8" x14ac:dyDescent="0.3">
      <c r="A48" s="526"/>
      <c r="B48" s="526" t="s">
        <v>120</v>
      </c>
      <c r="C48" s="526" t="s">
        <v>121</v>
      </c>
      <c r="D48" s="526" t="s">
        <v>122</v>
      </c>
      <c r="E48" s="526"/>
      <c r="F48" s="526" t="s">
        <v>1689</v>
      </c>
      <c r="G48" s="343" t="str">
        <f>VLOOKUP(F48,class!A$1:B$460,2,FALSE)</f>
        <v>Unitary Authority</v>
      </c>
      <c r="H48" s="343" t="str">
        <f>IFERROR(VLOOKUP(F48,classifications!A$3:C$340,3,FALSE),VLOOKUP(F48,classifications!I$2:K$28,3,FALSE))</f>
        <v>Predominantly Urban</v>
      </c>
      <c r="I48" s="422">
        <v>70</v>
      </c>
      <c r="J48" s="422">
        <v>80</v>
      </c>
      <c r="K48" s="422">
        <v>0</v>
      </c>
      <c r="L48" s="422">
        <v>150</v>
      </c>
      <c r="M48" s="530"/>
      <c r="N48" s="424">
        <v>10</v>
      </c>
      <c r="O48" s="422">
        <v>130</v>
      </c>
      <c r="P48" s="422">
        <v>0</v>
      </c>
      <c r="Q48" s="422">
        <v>140</v>
      </c>
      <c r="R48" s="512"/>
      <c r="S48" s="512"/>
    </row>
    <row r="49" spans="1:19" ht="52.8" x14ac:dyDescent="0.3">
      <c r="A49" s="526"/>
      <c r="B49" s="526" t="s">
        <v>123</v>
      </c>
      <c r="C49" s="526" t="s">
        <v>124</v>
      </c>
      <c r="D49" s="526" t="s">
        <v>125</v>
      </c>
      <c r="E49" s="526"/>
      <c r="F49" s="526" t="s">
        <v>1690</v>
      </c>
      <c r="G49" s="343" t="str">
        <f>VLOOKUP(F49,class!A$1:B$460,2,FALSE)</f>
        <v>Unitary Authority</v>
      </c>
      <c r="H49" s="343" t="str">
        <f>IFERROR(VLOOKUP(F49,classifications!A$3:C$340,3,FALSE),VLOOKUP(F49,classifications!I$2:K$28,3,FALSE))</f>
        <v>Predominantly Urban</v>
      </c>
      <c r="I49" s="423">
        <v>140</v>
      </c>
      <c r="J49" s="423">
        <v>90</v>
      </c>
      <c r="K49" s="423">
        <v>40</v>
      </c>
      <c r="L49" s="423">
        <v>270</v>
      </c>
      <c r="M49" s="528"/>
      <c r="N49" s="425">
        <v>290</v>
      </c>
      <c r="O49" s="423">
        <v>280</v>
      </c>
      <c r="P49" s="423">
        <v>40</v>
      </c>
      <c r="Q49" s="423">
        <v>610</v>
      </c>
      <c r="R49" s="512"/>
      <c r="S49" s="512"/>
    </row>
    <row r="50" spans="1:19" ht="52.8" x14ac:dyDescent="0.3">
      <c r="A50" s="526"/>
      <c r="B50" s="526" t="s">
        <v>126</v>
      </c>
      <c r="C50" s="526" t="s">
        <v>127</v>
      </c>
      <c r="D50" s="526" t="s">
        <v>128</v>
      </c>
      <c r="E50" s="526"/>
      <c r="F50" s="526" t="s">
        <v>1663</v>
      </c>
      <c r="G50" s="343" t="str">
        <f>VLOOKUP(F50,class!A$1:B$460,2,FALSE)</f>
        <v>Unitary Authority</v>
      </c>
      <c r="H50" s="343" t="str">
        <f>IFERROR(VLOOKUP(F50,classifications!A$3:C$340,3,FALSE),VLOOKUP(F50,classifications!I$2:K$28,3,FALSE))</f>
        <v>Urban with Significant Rural</v>
      </c>
      <c r="I50" s="422">
        <v>230</v>
      </c>
      <c r="J50" s="422">
        <v>190</v>
      </c>
      <c r="K50" s="422">
        <v>0</v>
      </c>
      <c r="L50" s="422">
        <v>420</v>
      </c>
      <c r="M50" s="530"/>
      <c r="N50" s="424">
        <v>210</v>
      </c>
      <c r="O50" s="422">
        <v>230</v>
      </c>
      <c r="P50" s="422">
        <v>0</v>
      </c>
      <c r="Q50" s="422">
        <v>440</v>
      </c>
      <c r="R50" s="512"/>
      <c r="S50" s="512"/>
    </row>
    <row r="51" spans="1:19" ht="52.8" x14ac:dyDescent="0.3">
      <c r="A51" s="526"/>
      <c r="B51" s="526" t="s">
        <v>129</v>
      </c>
      <c r="C51" s="526" t="s">
        <v>130</v>
      </c>
      <c r="D51" s="526" t="s">
        <v>131</v>
      </c>
      <c r="E51" s="526"/>
      <c r="F51" s="526" t="s">
        <v>1721</v>
      </c>
      <c r="G51" s="343" t="str">
        <f>VLOOKUP(F51,class!A$1:B$460,2,FALSE)</f>
        <v>Unitary Authority</v>
      </c>
      <c r="H51" s="343" t="str">
        <f>IFERROR(VLOOKUP(F51,classifications!A$3:C$340,3,FALSE),VLOOKUP(F51,classifications!I$2:K$28,3,FALSE))</f>
        <v>Predominantly Rural</v>
      </c>
      <c r="I51" s="422">
        <v>160</v>
      </c>
      <c r="J51" s="423">
        <v>50</v>
      </c>
      <c r="K51" s="423">
        <v>0</v>
      </c>
      <c r="L51" s="423">
        <v>200</v>
      </c>
      <c r="M51" s="528"/>
      <c r="N51" s="424">
        <v>50</v>
      </c>
      <c r="O51" s="423">
        <v>0</v>
      </c>
      <c r="P51" s="423">
        <v>0</v>
      </c>
      <c r="Q51" s="423">
        <v>50</v>
      </c>
      <c r="R51" s="512"/>
      <c r="S51" s="512"/>
    </row>
    <row r="52" spans="1:19" ht="52.8" x14ac:dyDescent="0.3">
      <c r="A52" s="526"/>
      <c r="B52" s="526" t="s">
        <v>132</v>
      </c>
      <c r="C52" s="526" t="s">
        <v>133</v>
      </c>
      <c r="D52" s="526" t="s">
        <v>134</v>
      </c>
      <c r="E52" s="526"/>
      <c r="F52" s="526" t="s">
        <v>1569</v>
      </c>
      <c r="G52" s="343" t="str">
        <f>VLOOKUP(F52,class!A$1:B$460,2,FALSE)</f>
        <v>Unitary Authority</v>
      </c>
      <c r="H52" s="343" t="str">
        <f>IFERROR(VLOOKUP(F52,classifications!A$3:C$340,3,FALSE),VLOOKUP(F52,classifications!I$2:K$28,3,FALSE))</f>
        <v>Predominantly Rural</v>
      </c>
      <c r="I52" s="422">
        <v>480</v>
      </c>
      <c r="J52" s="422">
        <v>30</v>
      </c>
      <c r="K52" s="422">
        <v>0</v>
      </c>
      <c r="L52" s="422">
        <v>510</v>
      </c>
      <c r="M52" s="530"/>
      <c r="N52" s="424">
        <v>600</v>
      </c>
      <c r="O52" s="422">
        <v>60</v>
      </c>
      <c r="P52" s="422">
        <v>0</v>
      </c>
      <c r="Q52" s="422">
        <v>660</v>
      </c>
      <c r="R52" s="512"/>
      <c r="S52" s="512"/>
    </row>
    <row r="53" spans="1:19" ht="52.8" x14ac:dyDescent="0.3">
      <c r="A53" s="526"/>
      <c r="B53" s="526" t="s">
        <v>135</v>
      </c>
      <c r="C53" s="526" t="s">
        <v>136</v>
      </c>
      <c r="D53" s="526" t="s">
        <v>137</v>
      </c>
      <c r="E53" s="526"/>
      <c r="F53" s="526" t="s">
        <v>1691</v>
      </c>
      <c r="G53" s="343" t="str">
        <f>VLOOKUP(F53,class!A$1:B$460,2,FALSE)</f>
        <v>Unitary Authority</v>
      </c>
      <c r="H53" s="343" t="str">
        <f>IFERROR(VLOOKUP(F53,classifications!A$3:C$340,3,FALSE),VLOOKUP(F53,classifications!I$2:K$28,3,FALSE))</f>
        <v>Predominantly Urban</v>
      </c>
      <c r="I53" s="422">
        <v>40</v>
      </c>
      <c r="J53" s="422">
        <v>0</v>
      </c>
      <c r="K53" s="422">
        <v>0</v>
      </c>
      <c r="L53" s="422">
        <v>40</v>
      </c>
      <c r="M53" s="530"/>
      <c r="N53" s="424">
        <v>220</v>
      </c>
      <c r="O53" s="422">
        <v>0</v>
      </c>
      <c r="P53" s="422">
        <v>0</v>
      </c>
      <c r="Q53" s="422">
        <v>220</v>
      </c>
      <c r="R53" s="512"/>
      <c r="S53" s="512"/>
    </row>
    <row r="54" spans="1:19" ht="39.6" x14ac:dyDescent="0.3">
      <c r="A54" s="526"/>
      <c r="B54" s="526" t="s">
        <v>2108</v>
      </c>
      <c r="C54" s="526"/>
      <c r="D54" s="526" t="s">
        <v>2109</v>
      </c>
      <c r="E54" s="526"/>
      <c r="F54" s="526" t="s">
        <v>2117</v>
      </c>
      <c r="G54" s="343" t="str">
        <f>VLOOKUP(F54,class!A$1:B$460,2,FALSE)</f>
        <v>Unitary Authority</v>
      </c>
      <c r="H54" s="343" t="str">
        <f>IFERROR(VLOOKUP(F54,classifications!A$3:C$340,3,FALSE),VLOOKUP(F54,classifications!I$2:K$28,3,FALSE))</f>
        <v>Predominantly Rural</v>
      </c>
      <c r="I54" s="422">
        <v>610</v>
      </c>
      <c r="J54" s="422">
        <v>350</v>
      </c>
      <c r="K54" s="422">
        <v>0</v>
      </c>
      <c r="L54" s="422">
        <v>960</v>
      </c>
      <c r="M54" s="513"/>
      <c r="N54" s="530">
        <v>1070</v>
      </c>
      <c r="O54" s="424">
        <v>500</v>
      </c>
      <c r="P54" s="422">
        <v>0</v>
      </c>
      <c r="Q54" s="422">
        <v>1570</v>
      </c>
      <c r="R54" s="512"/>
      <c r="S54" s="512"/>
    </row>
    <row r="55" spans="1:19" ht="52.8" x14ac:dyDescent="0.3">
      <c r="A55" s="526"/>
      <c r="B55" s="526" t="s">
        <v>138</v>
      </c>
      <c r="C55" s="526" t="s">
        <v>139</v>
      </c>
      <c r="D55" s="526" t="s">
        <v>140</v>
      </c>
      <c r="E55" s="526"/>
      <c r="F55" s="526" t="s">
        <v>1700</v>
      </c>
      <c r="G55" s="343" t="str">
        <f>VLOOKUP(F55,class!A$1:B$460,2,FALSE)</f>
        <v>Unitary Authority</v>
      </c>
      <c r="H55" s="343" t="str">
        <f>IFERROR(VLOOKUP(F55,classifications!A$3:C$340,3,FALSE),VLOOKUP(F55,classifications!I$2:K$28,3,FALSE))</f>
        <v>Predominantly Urban</v>
      </c>
      <c r="I55" s="422">
        <v>840</v>
      </c>
      <c r="J55" s="423">
        <v>570</v>
      </c>
      <c r="K55" s="423">
        <v>0</v>
      </c>
      <c r="L55" s="423">
        <v>1410</v>
      </c>
      <c r="M55" s="528"/>
      <c r="N55" s="424">
        <v>950</v>
      </c>
      <c r="O55" s="423">
        <v>550</v>
      </c>
      <c r="P55" s="423">
        <v>0</v>
      </c>
      <c r="Q55" s="423">
        <v>1500</v>
      </c>
      <c r="R55" s="512"/>
      <c r="S55" s="512"/>
    </row>
    <row r="56" spans="1:19" ht="52.8" x14ac:dyDescent="0.3">
      <c r="A56" s="526"/>
      <c r="B56" s="526" t="s">
        <v>141</v>
      </c>
      <c r="C56" s="526" t="s">
        <v>142</v>
      </c>
      <c r="D56" s="526" t="s">
        <v>143</v>
      </c>
      <c r="E56" s="526"/>
      <c r="F56" s="526" t="s">
        <v>1692</v>
      </c>
      <c r="G56" s="343" t="str">
        <f>VLOOKUP(F56,class!A$1:B$460,2,FALSE)</f>
        <v>Unitary Authority</v>
      </c>
      <c r="H56" s="343" t="str">
        <f>IFERROR(VLOOKUP(F56,classifications!A$3:C$340,3,FALSE),VLOOKUP(F56,classifications!I$2:K$28,3,FALSE))</f>
        <v>Predominantly Urban</v>
      </c>
      <c r="I56" s="422">
        <v>180</v>
      </c>
      <c r="J56" s="422">
        <v>180</v>
      </c>
      <c r="K56" s="422">
        <v>0</v>
      </c>
      <c r="L56" s="422">
        <v>360</v>
      </c>
      <c r="M56" s="530"/>
      <c r="N56" s="424">
        <v>80</v>
      </c>
      <c r="O56" s="422">
        <v>0</v>
      </c>
      <c r="P56" s="422">
        <v>0</v>
      </c>
      <c r="Q56" s="422">
        <v>80</v>
      </c>
      <c r="R56" s="512"/>
      <c r="S56" s="512"/>
    </row>
    <row r="57" spans="1:19" ht="52.8" x14ac:dyDescent="0.3">
      <c r="A57" s="526"/>
      <c r="B57" s="526" t="s">
        <v>144</v>
      </c>
      <c r="C57" s="526" t="s">
        <v>145</v>
      </c>
      <c r="D57" s="526" t="s">
        <v>146</v>
      </c>
      <c r="E57" s="526"/>
      <c r="F57" s="526" t="s">
        <v>1729</v>
      </c>
      <c r="G57" s="343" t="str">
        <f>VLOOKUP(F57,class!A$1:B$460,2,FALSE)</f>
        <v>Unitary Authority</v>
      </c>
      <c r="H57" s="343" t="str">
        <f>IFERROR(VLOOKUP(F57,classifications!A$3:C$340,3,FALSE),VLOOKUP(F57,classifications!I$2:K$28,3,FALSE))</f>
        <v>Predominantly Urban</v>
      </c>
      <c r="I57" s="422">
        <v>20</v>
      </c>
      <c r="J57" s="422">
        <v>80</v>
      </c>
      <c r="K57" s="422">
        <v>0</v>
      </c>
      <c r="L57" s="422">
        <v>100</v>
      </c>
      <c r="M57" s="530"/>
      <c r="N57" s="424">
        <v>70</v>
      </c>
      <c r="O57" s="422">
        <v>0</v>
      </c>
      <c r="P57" s="422">
        <v>0</v>
      </c>
      <c r="Q57" s="422">
        <v>70</v>
      </c>
      <c r="R57" s="512"/>
      <c r="S57" s="512"/>
    </row>
    <row r="58" spans="1:19" ht="52.8" x14ac:dyDescent="0.3">
      <c r="A58" s="526"/>
      <c r="B58" s="526" t="s">
        <v>147</v>
      </c>
      <c r="C58" s="526" t="s">
        <v>148</v>
      </c>
      <c r="D58" s="526" t="s">
        <v>149</v>
      </c>
      <c r="E58" s="526"/>
      <c r="F58" s="526" t="s">
        <v>1664</v>
      </c>
      <c r="G58" s="343" t="str">
        <f>VLOOKUP(F58,class!A$1:B$460,2,FALSE)</f>
        <v>Unitary Authority</v>
      </c>
      <c r="H58" s="343" t="str">
        <f>IFERROR(VLOOKUP(F58,classifications!A$3:C$340,3,FALSE),VLOOKUP(F58,classifications!I$2:K$28,3,FALSE))</f>
        <v>Predominantly Urban</v>
      </c>
      <c r="I58" s="422">
        <v>390</v>
      </c>
      <c r="J58" s="422">
        <v>130</v>
      </c>
      <c r="K58" s="422">
        <v>0</v>
      </c>
      <c r="L58" s="422">
        <v>520</v>
      </c>
      <c r="M58" s="530"/>
      <c r="N58" s="424">
        <v>530</v>
      </c>
      <c r="O58" s="422">
        <v>140</v>
      </c>
      <c r="P58" s="422">
        <v>0</v>
      </c>
      <c r="Q58" s="422">
        <v>660</v>
      </c>
      <c r="R58" s="512"/>
      <c r="S58" s="512"/>
    </row>
    <row r="59" spans="1:19" ht="52.8" x14ac:dyDescent="0.3">
      <c r="A59" s="526"/>
      <c r="B59" s="526" t="s">
        <v>150</v>
      </c>
      <c r="C59" s="526" t="s">
        <v>151</v>
      </c>
      <c r="D59" s="526" t="s">
        <v>152</v>
      </c>
      <c r="E59" s="526"/>
      <c r="F59" s="526" t="s">
        <v>1679</v>
      </c>
      <c r="G59" s="343" t="str">
        <f>VLOOKUP(F59,class!A$1:B$460,2,FALSE)</f>
        <v>Unitary Authority</v>
      </c>
      <c r="H59" s="343" t="str">
        <f>IFERROR(VLOOKUP(F59,classifications!A$3:C$340,3,FALSE),VLOOKUP(F59,classifications!I$2:K$28,3,FALSE))</f>
        <v>Predominantly Urban</v>
      </c>
      <c r="I59" s="422">
        <v>260</v>
      </c>
      <c r="J59" s="422">
        <v>20</v>
      </c>
      <c r="K59" s="422">
        <v>0</v>
      </c>
      <c r="L59" s="422">
        <v>280</v>
      </c>
      <c r="M59" s="530"/>
      <c r="N59" s="424">
        <v>300</v>
      </c>
      <c r="O59" s="422">
        <v>30</v>
      </c>
      <c r="P59" s="422">
        <v>0</v>
      </c>
      <c r="Q59" s="422">
        <v>330</v>
      </c>
      <c r="R59" s="512"/>
      <c r="S59" s="512"/>
    </row>
    <row r="60" spans="1:19" ht="52.8" x14ac:dyDescent="0.3">
      <c r="A60" s="526"/>
      <c r="B60" s="526" t="s">
        <v>153</v>
      </c>
      <c r="C60" s="526" t="s">
        <v>154</v>
      </c>
      <c r="D60" s="526" t="s">
        <v>155</v>
      </c>
      <c r="E60" s="526"/>
      <c r="F60" s="526" t="s">
        <v>1701</v>
      </c>
      <c r="G60" s="343" t="str">
        <f>VLOOKUP(F60,class!A$1:B$460,2,FALSE)</f>
        <v>Unitary Authority</v>
      </c>
      <c r="H60" s="343" t="str">
        <f>IFERROR(VLOOKUP(F60,classifications!A$3:C$340,3,FALSE),VLOOKUP(F60,classifications!I$2:K$28,3,FALSE))</f>
        <v>Predominantly Urban</v>
      </c>
      <c r="I60" s="423">
        <v>320</v>
      </c>
      <c r="J60" s="423">
        <v>80</v>
      </c>
      <c r="K60" s="423">
        <v>0</v>
      </c>
      <c r="L60" s="423">
        <v>400</v>
      </c>
      <c r="M60" s="528"/>
      <c r="N60" s="425">
        <v>480</v>
      </c>
      <c r="O60" s="423">
        <v>200</v>
      </c>
      <c r="P60" s="423">
        <v>0</v>
      </c>
      <c r="Q60" s="423">
        <v>690</v>
      </c>
      <c r="R60" s="512"/>
      <c r="S60" s="512"/>
    </row>
    <row r="61" spans="1:19" ht="52.8" x14ac:dyDescent="0.3">
      <c r="A61" s="526"/>
      <c r="B61" s="526" t="s">
        <v>156</v>
      </c>
      <c r="C61" s="526" t="s">
        <v>157</v>
      </c>
      <c r="D61" s="526" t="s">
        <v>158</v>
      </c>
      <c r="E61" s="526"/>
      <c r="F61" s="526" t="s">
        <v>1727</v>
      </c>
      <c r="G61" s="343" t="str">
        <f>VLOOKUP(F61,class!A$1:B$460,2,FALSE)</f>
        <v>Unitary Authority</v>
      </c>
      <c r="H61" s="343" t="str">
        <f>IFERROR(VLOOKUP(F61,classifications!A$3:C$340,3,FALSE),VLOOKUP(F61,classifications!I$2:K$28,3,FALSE))</f>
        <v>Predominantly Urban</v>
      </c>
      <c r="I61" s="422">
        <v>820</v>
      </c>
      <c r="J61" s="422">
        <v>310</v>
      </c>
      <c r="K61" s="422">
        <v>0</v>
      </c>
      <c r="L61" s="422">
        <v>1140</v>
      </c>
      <c r="M61" s="530"/>
      <c r="N61" s="424">
        <v>670</v>
      </c>
      <c r="O61" s="422">
        <v>330</v>
      </c>
      <c r="P61" s="422">
        <v>0</v>
      </c>
      <c r="Q61" s="422">
        <v>990</v>
      </c>
      <c r="R61" s="512"/>
      <c r="S61" s="512"/>
    </row>
    <row r="62" spans="1:19" ht="52.8" x14ac:dyDescent="0.3">
      <c r="A62" s="526"/>
      <c r="B62" s="526" t="s">
        <v>159</v>
      </c>
      <c r="C62" s="526" t="s">
        <v>160</v>
      </c>
      <c r="D62" s="526" t="s">
        <v>161</v>
      </c>
      <c r="E62" s="526"/>
      <c r="F62" s="526" t="s">
        <v>1682</v>
      </c>
      <c r="G62" s="343" t="str">
        <f>VLOOKUP(F62,class!A$1:B$460,2,FALSE)</f>
        <v>Unitary Authority</v>
      </c>
      <c r="H62" s="343" t="str">
        <f>IFERROR(VLOOKUP(F62,classifications!A$3:C$340,3,FALSE),VLOOKUP(F62,classifications!I$2:K$28,3,FALSE))</f>
        <v>Predominantly Urban</v>
      </c>
      <c r="I62" s="422">
        <v>130</v>
      </c>
      <c r="J62" s="422">
        <v>60</v>
      </c>
      <c r="K62" s="422">
        <v>0</v>
      </c>
      <c r="L62" s="422">
        <v>180</v>
      </c>
      <c r="M62" s="530"/>
      <c r="N62" s="424">
        <v>90</v>
      </c>
      <c r="O62" s="422">
        <v>30</v>
      </c>
      <c r="P62" s="422">
        <v>0</v>
      </c>
      <c r="Q62" s="422">
        <v>120</v>
      </c>
      <c r="R62" s="512"/>
      <c r="S62" s="512"/>
    </row>
    <row r="63" spans="1:19" ht="52.8" x14ac:dyDescent="0.3">
      <c r="A63" s="526"/>
      <c r="B63" s="526" t="s">
        <v>162</v>
      </c>
      <c r="C63" s="526" t="s">
        <v>163</v>
      </c>
      <c r="D63" s="526" t="s">
        <v>164</v>
      </c>
      <c r="E63" s="526"/>
      <c r="F63" s="526" t="s">
        <v>1702</v>
      </c>
      <c r="G63" s="343" t="str">
        <f>VLOOKUP(F63,class!A$1:B$460,2,FALSE)</f>
        <v>Unitary Authority</v>
      </c>
      <c r="H63" s="343" t="str">
        <f>IFERROR(VLOOKUP(F63,classifications!A$3:C$340,3,FALSE),VLOOKUP(F63,classifications!I$2:K$28,3,FALSE))</f>
        <v>Predominantly Urban</v>
      </c>
      <c r="I63" s="422">
        <v>80</v>
      </c>
      <c r="J63" s="422">
        <v>40</v>
      </c>
      <c r="K63" s="422">
        <v>0</v>
      </c>
      <c r="L63" s="422">
        <v>110</v>
      </c>
      <c r="M63" s="530"/>
      <c r="N63" s="424">
        <v>80</v>
      </c>
      <c r="O63" s="422">
        <v>40</v>
      </c>
      <c r="P63" s="422">
        <v>0</v>
      </c>
      <c r="Q63" s="422">
        <v>110</v>
      </c>
      <c r="R63" s="512"/>
      <c r="S63" s="512"/>
    </row>
    <row r="64" spans="1:19" ht="52.8" x14ac:dyDescent="0.3">
      <c r="A64" s="526"/>
      <c r="B64" s="526" t="s">
        <v>165</v>
      </c>
      <c r="C64" s="526" t="s">
        <v>166</v>
      </c>
      <c r="D64" s="526" t="s">
        <v>167</v>
      </c>
      <c r="E64" s="526"/>
      <c r="F64" s="526" t="s">
        <v>1669</v>
      </c>
      <c r="G64" s="343" t="str">
        <f>VLOOKUP(F64,class!A$1:B$460,2,FALSE)</f>
        <v>Unitary Authority</v>
      </c>
      <c r="H64" s="343" t="str">
        <f>IFERROR(VLOOKUP(F64,classifications!A$3:C$340,3,FALSE),VLOOKUP(F64,classifications!I$2:K$28,3,FALSE))</f>
        <v>Predominantly Urban</v>
      </c>
      <c r="I64" s="422">
        <v>210</v>
      </c>
      <c r="J64" s="422">
        <v>40</v>
      </c>
      <c r="K64" s="422">
        <v>0</v>
      </c>
      <c r="L64" s="422">
        <v>250</v>
      </c>
      <c r="M64" s="530"/>
      <c r="N64" s="424">
        <v>330</v>
      </c>
      <c r="O64" s="422">
        <v>70</v>
      </c>
      <c r="P64" s="422">
        <v>0</v>
      </c>
      <c r="Q64" s="422">
        <v>400</v>
      </c>
      <c r="R64" s="512"/>
      <c r="S64" s="512"/>
    </row>
    <row r="65" spans="1:19" ht="52.8" x14ac:dyDescent="0.3">
      <c r="A65" s="526"/>
      <c r="B65" s="526" t="s">
        <v>168</v>
      </c>
      <c r="C65" s="526" t="s">
        <v>169</v>
      </c>
      <c r="D65" s="526" t="s">
        <v>170</v>
      </c>
      <c r="E65" s="526"/>
      <c r="F65" s="526" t="s">
        <v>1722</v>
      </c>
      <c r="G65" s="343" t="str">
        <f>VLOOKUP(F65,class!A$1:B$460,2,FALSE)</f>
        <v>Unitary Authority</v>
      </c>
      <c r="H65" s="343" t="str">
        <f>IFERROR(VLOOKUP(F65,classifications!A$3:C$340,3,FALSE),VLOOKUP(F65,classifications!I$2:K$28,3,FALSE))</f>
        <v>Urban with Significant Rural</v>
      </c>
      <c r="I65" s="423">
        <v>310</v>
      </c>
      <c r="J65" s="423">
        <v>80</v>
      </c>
      <c r="K65" s="423">
        <v>0</v>
      </c>
      <c r="L65" s="423">
        <v>390</v>
      </c>
      <c r="M65" s="528"/>
      <c r="N65" s="425">
        <v>190</v>
      </c>
      <c r="O65" s="423">
        <v>70</v>
      </c>
      <c r="P65" s="423">
        <v>0</v>
      </c>
      <c r="Q65" s="423">
        <v>260</v>
      </c>
      <c r="R65" s="512"/>
      <c r="S65" s="512"/>
    </row>
    <row r="66" spans="1:19" ht="52.8" x14ac:dyDescent="0.3">
      <c r="A66" s="526"/>
      <c r="B66" s="526" t="s">
        <v>2063</v>
      </c>
      <c r="C66" s="526"/>
      <c r="D66" s="526" t="s">
        <v>2064</v>
      </c>
      <c r="E66" s="526"/>
      <c r="F66" s="526" t="s">
        <v>2065</v>
      </c>
      <c r="G66" s="343" t="str">
        <f>VLOOKUP(F66,class!A$1:B$460,2,FALSE)</f>
        <v>Unitary Authority</v>
      </c>
      <c r="H66" s="343" t="str">
        <f>IFERROR(VLOOKUP(F66,classifications!A$3:C$340,3,FALSE),VLOOKUP(F66,classifications!I$2:K$28,3,FALSE))</f>
        <v>Urban with Significant Rural</v>
      </c>
      <c r="I66" s="422">
        <v>750</v>
      </c>
      <c r="J66" s="422">
        <v>440</v>
      </c>
      <c r="K66" s="422">
        <v>0</v>
      </c>
      <c r="L66" s="422">
        <v>1190</v>
      </c>
      <c r="M66" s="530"/>
      <c r="N66" s="424">
        <v>930</v>
      </c>
      <c r="O66" s="422">
        <v>310</v>
      </c>
      <c r="P66" s="422">
        <v>0</v>
      </c>
      <c r="Q66" s="422">
        <v>1230</v>
      </c>
      <c r="R66" s="512"/>
      <c r="S66" s="512"/>
    </row>
    <row r="67" spans="1:19" ht="52.8" x14ac:dyDescent="0.3">
      <c r="A67" s="526"/>
      <c r="B67" s="526" t="s">
        <v>2110</v>
      </c>
      <c r="C67" s="526"/>
      <c r="D67" s="526" t="s">
        <v>2111</v>
      </c>
      <c r="E67" s="526"/>
      <c r="F67" s="526" t="s">
        <v>2114</v>
      </c>
      <c r="G67" s="343" t="str">
        <f>VLOOKUP(F67,class!A$1:B$460,2,FALSE)</f>
        <v>Unitary Authority</v>
      </c>
      <c r="H67" s="343" t="str">
        <f>IFERROR(VLOOKUP(F67,classifications!A$3:C$340,3,FALSE),VLOOKUP(F67,classifications!I$2:K$28,3,FALSE))</f>
        <v>Predominantly Rural</v>
      </c>
      <c r="I67" s="422">
        <v>30</v>
      </c>
      <c r="J67" s="422">
        <v>10</v>
      </c>
      <c r="K67" s="422">
        <v>0</v>
      </c>
      <c r="L67" s="422">
        <v>40</v>
      </c>
      <c r="M67" s="513"/>
      <c r="N67" s="530">
        <v>240</v>
      </c>
      <c r="O67" s="424">
        <v>50</v>
      </c>
      <c r="P67" s="422">
        <v>0</v>
      </c>
      <c r="Q67" s="422">
        <v>290</v>
      </c>
      <c r="R67" s="512"/>
      <c r="S67" s="512"/>
    </row>
    <row r="68" spans="1:19" ht="52.8" x14ac:dyDescent="0.3">
      <c r="A68" s="526"/>
      <c r="B68" s="526" t="s">
        <v>171</v>
      </c>
      <c r="C68" s="526" t="s">
        <v>172</v>
      </c>
      <c r="D68" s="526" t="s">
        <v>173</v>
      </c>
      <c r="E68" s="526"/>
      <c r="F68" s="526" t="s">
        <v>1591</v>
      </c>
      <c r="G68" s="343" t="str">
        <f>VLOOKUP(F68,class!A$1:B$460,2,FALSE)</f>
        <v>Unitary Authority</v>
      </c>
      <c r="H68" s="343" t="str">
        <f>IFERROR(VLOOKUP(F68,classifications!A$3:C$340,3,FALSE),VLOOKUP(F68,classifications!I$2:K$28,3,FALSE))</f>
        <v>Predominantly Rural</v>
      </c>
      <c r="I68" s="422">
        <v>550</v>
      </c>
      <c r="J68" s="422">
        <v>700</v>
      </c>
      <c r="K68" s="422">
        <v>30</v>
      </c>
      <c r="L68" s="422">
        <v>1280</v>
      </c>
      <c r="M68" s="530"/>
      <c r="N68" s="424">
        <v>1110</v>
      </c>
      <c r="O68" s="422">
        <v>850</v>
      </c>
      <c r="P68" s="422">
        <v>20</v>
      </c>
      <c r="Q68" s="422">
        <v>1980</v>
      </c>
      <c r="R68" s="512"/>
      <c r="S68" s="512"/>
    </row>
    <row r="69" spans="1:19" ht="52.8" x14ac:dyDescent="0.3">
      <c r="A69" s="526"/>
      <c r="B69" s="526" t="s">
        <v>174</v>
      </c>
      <c r="C69" s="526" t="s">
        <v>175</v>
      </c>
      <c r="D69" s="526" t="s">
        <v>176</v>
      </c>
      <c r="E69" s="526"/>
      <c r="F69" s="526" t="s">
        <v>1693</v>
      </c>
      <c r="G69" s="343" t="str">
        <f>VLOOKUP(F69,class!A$1:B$460,2,FALSE)</f>
        <v>Unitary Authority</v>
      </c>
      <c r="H69" s="343" t="str">
        <f>IFERROR(VLOOKUP(F69,classifications!A$3:C$340,3,FALSE),VLOOKUP(F69,classifications!I$2:K$28,3,FALSE))</f>
        <v>Predominantly Urban</v>
      </c>
      <c r="I69" s="422">
        <v>120</v>
      </c>
      <c r="J69" s="423">
        <v>0</v>
      </c>
      <c r="K69" s="423">
        <v>0</v>
      </c>
      <c r="L69" s="423">
        <v>120</v>
      </c>
      <c r="M69" s="528"/>
      <c r="N69" s="424">
        <v>370</v>
      </c>
      <c r="O69" s="423">
        <v>40</v>
      </c>
      <c r="P69" s="423">
        <v>0</v>
      </c>
      <c r="Q69" s="423">
        <v>410</v>
      </c>
      <c r="R69" s="512"/>
      <c r="S69" s="512"/>
    </row>
    <row r="70" spans="1:19" ht="52.8" x14ac:dyDescent="0.3">
      <c r="A70" s="526"/>
      <c r="B70" s="526" t="s">
        <v>177</v>
      </c>
      <c r="C70" s="526" t="s">
        <v>178</v>
      </c>
      <c r="D70" s="526" t="s">
        <v>179</v>
      </c>
      <c r="E70" s="526"/>
      <c r="F70" s="526" t="s">
        <v>1694</v>
      </c>
      <c r="G70" s="343" t="str">
        <f>VLOOKUP(F70,class!A$1:B$460,2,FALSE)</f>
        <v>Unitary Authority</v>
      </c>
      <c r="H70" s="343" t="str">
        <f>IFERROR(VLOOKUP(F70,classifications!A$3:C$340,3,FALSE),VLOOKUP(F70,classifications!I$2:K$28,3,FALSE))</f>
        <v>Predominantly Urban</v>
      </c>
      <c r="I70" s="423">
        <v>390</v>
      </c>
      <c r="J70" s="423">
        <v>130</v>
      </c>
      <c r="K70" s="423">
        <v>0</v>
      </c>
      <c r="L70" s="423">
        <v>510</v>
      </c>
      <c r="M70" s="528"/>
      <c r="N70" s="425">
        <v>540</v>
      </c>
      <c r="O70" s="423">
        <v>190</v>
      </c>
      <c r="P70" s="423">
        <v>0</v>
      </c>
      <c r="Q70" s="423">
        <v>740</v>
      </c>
      <c r="R70" s="512"/>
      <c r="S70" s="512"/>
    </row>
    <row r="71" spans="1:19" ht="52.8" x14ac:dyDescent="0.3">
      <c r="A71" s="526"/>
      <c r="B71" s="526" t="s">
        <v>180</v>
      </c>
      <c r="C71" s="526" t="s">
        <v>181</v>
      </c>
      <c r="D71" s="526" t="s">
        <v>182</v>
      </c>
      <c r="E71" s="526"/>
      <c r="F71" s="526" t="s">
        <v>1725</v>
      </c>
      <c r="G71" s="343" t="str">
        <f>VLOOKUP(F71,class!A$1:B$460,2,FALSE)</f>
        <v>Unitary Authority</v>
      </c>
      <c r="H71" s="343" t="str">
        <f>IFERROR(VLOOKUP(F71,classifications!A$3:C$340,3,FALSE),VLOOKUP(F71,classifications!I$2:K$28,3,FALSE))</f>
        <v>Predominantly Urban</v>
      </c>
      <c r="I71" s="423">
        <v>520</v>
      </c>
      <c r="J71" s="423">
        <v>70</v>
      </c>
      <c r="K71" s="423">
        <v>0</v>
      </c>
      <c r="L71" s="423">
        <v>590</v>
      </c>
      <c r="M71" s="528"/>
      <c r="N71" s="425">
        <v>230</v>
      </c>
      <c r="O71" s="423">
        <v>70</v>
      </c>
      <c r="P71" s="423">
        <v>0</v>
      </c>
      <c r="Q71" s="423">
        <v>290</v>
      </c>
      <c r="R71" s="512"/>
      <c r="S71" s="512"/>
    </row>
    <row r="72" spans="1:19" x14ac:dyDescent="0.3">
      <c r="A72" s="526"/>
      <c r="B72" s="526"/>
      <c r="C72" s="526"/>
      <c r="D72" s="526"/>
      <c r="E72" s="526"/>
      <c r="F72" s="526"/>
      <c r="G72" s="526"/>
      <c r="H72" s="526"/>
      <c r="I72" s="251"/>
      <c r="J72" s="251"/>
      <c r="K72" s="251"/>
      <c r="L72" s="251"/>
      <c r="M72" s="427"/>
      <c r="N72" s="253"/>
      <c r="O72" s="251"/>
      <c r="P72" s="251"/>
      <c r="Q72" s="251"/>
      <c r="R72" s="512"/>
      <c r="S72" s="512"/>
    </row>
    <row r="73" spans="1:19" ht="26.4" x14ac:dyDescent="0.3">
      <c r="A73" s="526" t="s">
        <v>183</v>
      </c>
      <c r="B73" s="342"/>
      <c r="C73" s="342"/>
      <c r="D73" s="342"/>
      <c r="E73" s="526"/>
      <c r="F73" s="342"/>
      <c r="G73" s="342"/>
      <c r="H73" s="342"/>
      <c r="I73" s="418">
        <v>10190</v>
      </c>
      <c r="J73" s="418">
        <v>2890</v>
      </c>
      <c r="K73" s="418">
        <v>1800</v>
      </c>
      <c r="L73" s="418">
        <v>14880</v>
      </c>
      <c r="M73" s="527"/>
      <c r="N73" s="419">
        <v>11550</v>
      </c>
      <c r="O73" s="418">
        <v>2780</v>
      </c>
      <c r="P73" s="418">
        <v>1850</v>
      </c>
      <c r="Q73" s="418">
        <v>16180</v>
      </c>
      <c r="R73" s="512"/>
      <c r="S73" s="512"/>
    </row>
    <row r="74" spans="1:19" x14ac:dyDescent="0.3">
      <c r="A74" s="526"/>
      <c r="B74" s="526"/>
      <c r="C74" s="526"/>
      <c r="D74" s="526"/>
      <c r="E74" s="526"/>
      <c r="F74" s="526"/>
      <c r="G74" s="526"/>
      <c r="H74" s="526"/>
      <c r="I74" s="251"/>
      <c r="J74" s="251"/>
      <c r="K74" s="251"/>
      <c r="L74" s="251"/>
      <c r="M74" s="427"/>
      <c r="N74" s="253"/>
      <c r="O74" s="251"/>
      <c r="P74" s="251"/>
      <c r="Q74" s="251"/>
      <c r="R74" s="512"/>
      <c r="S74" s="512"/>
    </row>
    <row r="75" spans="1:19" ht="52.8" x14ac:dyDescent="0.3">
      <c r="A75" s="526"/>
      <c r="B75" s="526" t="s">
        <v>184</v>
      </c>
      <c r="C75" s="526" t="s">
        <v>185</v>
      </c>
      <c r="D75" s="526" t="s">
        <v>186</v>
      </c>
      <c r="E75" s="526"/>
      <c r="F75" s="526" t="s">
        <v>187</v>
      </c>
      <c r="G75" s="343" t="str">
        <f>VLOOKUP(F75,class!A$1:B$460,2,FALSE)</f>
        <v>London Borough</v>
      </c>
      <c r="H75" s="343" t="str">
        <f>IFERROR(VLOOKUP(F75,classifications!A$3:C$340,3,FALSE),VLOOKUP(F75,classifications!I$2:K$28,3,FALSE))</f>
        <v>Predominantly Urban</v>
      </c>
      <c r="I75" s="422">
        <v>820</v>
      </c>
      <c r="J75" s="422">
        <v>170</v>
      </c>
      <c r="K75" s="422">
        <v>0</v>
      </c>
      <c r="L75" s="422">
        <v>1000</v>
      </c>
      <c r="M75" s="530"/>
      <c r="N75" s="424">
        <v>150</v>
      </c>
      <c r="O75" s="422">
        <v>420</v>
      </c>
      <c r="P75" s="422">
        <v>510</v>
      </c>
      <c r="Q75" s="422">
        <v>1080</v>
      </c>
      <c r="R75" s="512"/>
      <c r="S75" s="512"/>
    </row>
    <row r="76" spans="1:19" ht="39.6" x14ac:dyDescent="0.3">
      <c r="A76" s="526"/>
      <c r="B76" s="526" t="s">
        <v>188</v>
      </c>
      <c r="C76" s="526" t="s">
        <v>189</v>
      </c>
      <c r="D76" s="526" t="s">
        <v>190</v>
      </c>
      <c r="E76" s="526"/>
      <c r="F76" s="526" t="s">
        <v>191</v>
      </c>
      <c r="G76" s="343" t="str">
        <f>VLOOKUP(F76,class!A$1:B$460,2,FALSE)</f>
        <v>London Borough</v>
      </c>
      <c r="H76" s="343" t="str">
        <f>IFERROR(VLOOKUP(F76,classifications!A$3:C$340,3,FALSE),VLOOKUP(F76,classifications!I$2:K$28,3,FALSE))</f>
        <v>Predominantly Urban</v>
      </c>
      <c r="I76" s="422">
        <v>320</v>
      </c>
      <c r="J76" s="422">
        <v>100</v>
      </c>
      <c r="K76" s="422">
        <v>0</v>
      </c>
      <c r="L76" s="422">
        <v>420</v>
      </c>
      <c r="M76" s="530"/>
      <c r="N76" s="424">
        <v>600</v>
      </c>
      <c r="O76" s="422">
        <v>300</v>
      </c>
      <c r="P76" s="422">
        <v>0</v>
      </c>
      <c r="Q76" s="422">
        <v>890</v>
      </c>
      <c r="R76" s="512"/>
      <c r="S76" s="512"/>
    </row>
    <row r="77" spans="1:19" ht="39.6" x14ac:dyDescent="0.3">
      <c r="A77" s="526"/>
      <c r="B77" s="526" t="s">
        <v>192</v>
      </c>
      <c r="C77" s="526" t="s">
        <v>193</v>
      </c>
      <c r="D77" s="526" t="s">
        <v>194</v>
      </c>
      <c r="E77" s="526"/>
      <c r="F77" s="526" t="s">
        <v>195</v>
      </c>
      <c r="G77" s="343" t="str">
        <f>VLOOKUP(F77,class!A$1:B$460,2,FALSE)</f>
        <v>London Borough</v>
      </c>
      <c r="H77" s="343" t="str">
        <f>IFERROR(VLOOKUP(F77,classifications!A$3:C$340,3,FALSE),VLOOKUP(F77,classifications!I$2:K$28,3,FALSE))</f>
        <v>Predominantly Urban</v>
      </c>
      <c r="I77" s="422">
        <v>50</v>
      </c>
      <c r="J77" s="422">
        <v>10</v>
      </c>
      <c r="K77" s="422">
        <v>0</v>
      </c>
      <c r="L77" s="422">
        <v>70</v>
      </c>
      <c r="M77" s="530"/>
      <c r="N77" s="424">
        <v>160</v>
      </c>
      <c r="O77" s="422">
        <v>70</v>
      </c>
      <c r="P77" s="422">
        <v>0</v>
      </c>
      <c r="Q77" s="422">
        <v>230</v>
      </c>
      <c r="R77" s="512"/>
      <c r="S77" s="512"/>
    </row>
    <row r="78" spans="1:19" ht="39.6" x14ac:dyDescent="0.3">
      <c r="A78" s="526"/>
      <c r="B78" s="526" t="s">
        <v>196</v>
      </c>
      <c r="C78" s="526" t="s">
        <v>197</v>
      </c>
      <c r="D78" s="526" t="s">
        <v>198</v>
      </c>
      <c r="E78" s="526"/>
      <c r="F78" s="526" t="s">
        <v>199</v>
      </c>
      <c r="G78" s="343" t="str">
        <f>VLOOKUP(F78,class!A$1:B$460,2,FALSE)</f>
        <v>London Borough</v>
      </c>
      <c r="H78" s="343" t="str">
        <f>IFERROR(VLOOKUP(F78,classifications!A$3:C$340,3,FALSE),VLOOKUP(F78,classifications!I$2:K$28,3,FALSE))</f>
        <v>Predominantly Urban</v>
      </c>
      <c r="I78" s="422">
        <v>540</v>
      </c>
      <c r="J78" s="423">
        <v>280</v>
      </c>
      <c r="K78" s="423">
        <v>0</v>
      </c>
      <c r="L78" s="423">
        <v>820</v>
      </c>
      <c r="M78" s="528"/>
      <c r="N78" s="424">
        <v>160</v>
      </c>
      <c r="O78" s="423">
        <v>40</v>
      </c>
      <c r="P78" s="423">
        <v>0</v>
      </c>
      <c r="Q78" s="423">
        <v>200</v>
      </c>
      <c r="R78" s="512"/>
      <c r="S78" s="512"/>
    </row>
    <row r="79" spans="1:19" ht="39.6" x14ac:dyDescent="0.3">
      <c r="A79" s="526"/>
      <c r="B79" s="526" t="s">
        <v>200</v>
      </c>
      <c r="C79" s="526" t="s">
        <v>201</v>
      </c>
      <c r="D79" s="526" t="s">
        <v>202</v>
      </c>
      <c r="E79" s="526"/>
      <c r="F79" s="526" t="s">
        <v>203</v>
      </c>
      <c r="G79" s="343" t="str">
        <f>VLOOKUP(F79,class!A$1:B$460,2,FALSE)</f>
        <v>London Borough</v>
      </c>
      <c r="H79" s="343" t="str">
        <f>IFERROR(VLOOKUP(F79,classifications!A$3:C$340,3,FALSE),VLOOKUP(F79,classifications!I$2:K$28,3,FALSE))</f>
        <v>Predominantly Urban</v>
      </c>
      <c r="I79" s="422">
        <v>90</v>
      </c>
      <c r="J79" s="423">
        <v>30</v>
      </c>
      <c r="K79" s="423">
        <v>0</v>
      </c>
      <c r="L79" s="423">
        <v>110</v>
      </c>
      <c r="M79" s="528"/>
      <c r="N79" s="424">
        <v>270</v>
      </c>
      <c r="O79" s="423">
        <v>0</v>
      </c>
      <c r="P79" s="423">
        <v>0</v>
      </c>
      <c r="Q79" s="423">
        <v>270</v>
      </c>
      <c r="R79" s="512"/>
      <c r="S79" s="512"/>
    </row>
    <row r="80" spans="1:19" ht="39.6" x14ac:dyDescent="0.3">
      <c r="A80" s="526"/>
      <c r="B80" s="526" t="s">
        <v>204</v>
      </c>
      <c r="C80" s="526" t="s">
        <v>205</v>
      </c>
      <c r="D80" s="526" t="s">
        <v>206</v>
      </c>
      <c r="E80" s="526"/>
      <c r="F80" s="526" t="s">
        <v>207</v>
      </c>
      <c r="G80" s="343" t="str">
        <f>VLOOKUP(F80,class!A$1:B$460,2,FALSE)</f>
        <v>London Borough</v>
      </c>
      <c r="H80" s="343" t="str">
        <f>IFERROR(VLOOKUP(F80,classifications!A$3:C$340,3,FALSE),VLOOKUP(F80,classifications!I$2:K$28,3,FALSE))</f>
        <v>Predominantly Urban</v>
      </c>
      <c r="I80" s="422">
        <v>100</v>
      </c>
      <c r="J80" s="422">
        <v>0</v>
      </c>
      <c r="K80" s="422">
        <v>40</v>
      </c>
      <c r="L80" s="422">
        <v>140</v>
      </c>
      <c r="M80" s="530"/>
      <c r="N80" s="424">
        <v>20</v>
      </c>
      <c r="O80" s="422">
        <v>0</v>
      </c>
      <c r="P80" s="422">
        <v>0</v>
      </c>
      <c r="Q80" s="422">
        <v>20</v>
      </c>
      <c r="R80" s="512"/>
      <c r="S80" s="512"/>
    </row>
    <row r="81" spans="1:19" ht="39.6" x14ac:dyDescent="0.3">
      <c r="A81" s="526"/>
      <c r="B81" s="526" t="s">
        <v>208</v>
      </c>
      <c r="C81" s="526" t="s">
        <v>209</v>
      </c>
      <c r="D81" s="526" t="s">
        <v>210</v>
      </c>
      <c r="E81" s="526"/>
      <c r="F81" s="526" t="s">
        <v>211</v>
      </c>
      <c r="G81" s="343" t="str">
        <f>VLOOKUP(F81,class!A$1:B$460,2,FALSE)</f>
        <v>London Borough</v>
      </c>
      <c r="H81" s="343" t="str">
        <f>IFERROR(VLOOKUP(F81,classifications!A$3:C$340,3,FALSE),VLOOKUP(F81,classifications!I$2:K$28,3,FALSE))</f>
        <v>Predominantly Urban</v>
      </c>
      <c r="I81" s="422">
        <v>0</v>
      </c>
      <c r="J81" s="422">
        <v>0</v>
      </c>
      <c r="K81" s="422">
        <v>0</v>
      </c>
      <c r="L81" s="422">
        <v>0</v>
      </c>
      <c r="M81" s="530"/>
      <c r="N81" s="424">
        <v>0</v>
      </c>
      <c r="O81" s="422">
        <v>20</v>
      </c>
      <c r="P81" s="422">
        <v>0</v>
      </c>
      <c r="Q81" s="422">
        <v>20</v>
      </c>
      <c r="R81" s="512"/>
      <c r="S81" s="512"/>
    </row>
    <row r="82" spans="1:19" ht="39.6" x14ac:dyDescent="0.3">
      <c r="A82" s="526"/>
      <c r="B82" s="526" t="s">
        <v>212</v>
      </c>
      <c r="C82" s="526" t="s">
        <v>213</v>
      </c>
      <c r="D82" s="526" t="s">
        <v>214</v>
      </c>
      <c r="E82" s="526"/>
      <c r="F82" s="526" t="s">
        <v>215</v>
      </c>
      <c r="G82" s="343" t="str">
        <f>VLOOKUP(F82,class!A$1:B$460,2,FALSE)</f>
        <v>London Borough</v>
      </c>
      <c r="H82" s="343" t="str">
        <f>IFERROR(VLOOKUP(F82,classifications!A$3:C$340,3,FALSE),VLOOKUP(F82,classifications!I$2:K$28,3,FALSE))</f>
        <v>Predominantly Urban</v>
      </c>
      <c r="I82" s="422">
        <v>430</v>
      </c>
      <c r="J82" s="423">
        <v>0</v>
      </c>
      <c r="K82" s="423">
        <v>0</v>
      </c>
      <c r="L82" s="423">
        <v>430</v>
      </c>
      <c r="M82" s="528"/>
      <c r="N82" s="424">
        <v>740</v>
      </c>
      <c r="O82" s="423">
        <v>60</v>
      </c>
      <c r="P82" s="423">
        <v>0</v>
      </c>
      <c r="Q82" s="423">
        <v>800</v>
      </c>
      <c r="R82" s="512"/>
      <c r="S82" s="512"/>
    </row>
    <row r="83" spans="1:19" ht="39.6" x14ac:dyDescent="0.3">
      <c r="A83" s="526"/>
      <c r="B83" s="526" t="s">
        <v>216</v>
      </c>
      <c r="C83" s="526" t="s">
        <v>217</v>
      </c>
      <c r="D83" s="526" t="s">
        <v>218</v>
      </c>
      <c r="E83" s="526"/>
      <c r="F83" s="526" t="s">
        <v>219</v>
      </c>
      <c r="G83" s="343" t="str">
        <f>VLOOKUP(F83,class!A$1:B$460,2,FALSE)</f>
        <v>London Borough</v>
      </c>
      <c r="H83" s="343" t="str">
        <f>IFERROR(VLOOKUP(F83,classifications!A$3:C$340,3,FALSE),VLOOKUP(F83,classifications!I$2:K$28,3,FALSE))</f>
        <v>Predominantly Urban</v>
      </c>
      <c r="I83" s="422">
        <v>830</v>
      </c>
      <c r="J83" s="422">
        <v>330</v>
      </c>
      <c r="K83" s="422">
        <v>150</v>
      </c>
      <c r="L83" s="422">
        <v>1310</v>
      </c>
      <c r="M83" s="530"/>
      <c r="N83" s="424">
        <v>470</v>
      </c>
      <c r="O83" s="422">
        <v>280</v>
      </c>
      <c r="P83" s="422">
        <v>40</v>
      </c>
      <c r="Q83" s="422">
        <v>790</v>
      </c>
      <c r="R83" s="512"/>
      <c r="S83" s="512"/>
    </row>
    <row r="84" spans="1:19" ht="39.6" x14ac:dyDescent="0.3">
      <c r="A84" s="526"/>
      <c r="B84" s="526" t="s">
        <v>220</v>
      </c>
      <c r="C84" s="526" t="s">
        <v>221</v>
      </c>
      <c r="D84" s="526" t="s">
        <v>222</v>
      </c>
      <c r="E84" s="526"/>
      <c r="F84" s="526" t="s">
        <v>223</v>
      </c>
      <c r="G84" s="343" t="str">
        <f>VLOOKUP(F84,class!A$1:B$460,2,FALSE)</f>
        <v>London Borough</v>
      </c>
      <c r="H84" s="343" t="str">
        <f>IFERROR(VLOOKUP(F84,classifications!A$3:C$340,3,FALSE),VLOOKUP(F84,classifications!I$2:K$28,3,FALSE))</f>
        <v>Predominantly Urban</v>
      </c>
      <c r="I84" s="423">
        <v>200</v>
      </c>
      <c r="J84" s="423">
        <v>50</v>
      </c>
      <c r="K84" s="423">
        <v>0</v>
      </c>
      <c r="L84" s="423">
        <v>250</v>
      </c>
      <c r="M84" s="528"/>
      <c r="N84" s="425">
        <v>120</v>
      </c>
      <c r="O84" s="423">
        <v>70</v>
      </c>
      <c r="P84" s="423">
        <v>160</v>
      </c>
      <c r="Q84" s="423">
        <v>360</v>
      </c>
      <c r="R84" s="512"/>
      <c r="S84" s="512"/>
    </row>
    <row r="85" spans="1:19" ht="39.6" x14ac:dyDescent="0.3">
      <c r="A85" s="526"/>
      <c r="B85" s="526" t="s">
        <v>224</v>
      </c>
      <c r="C85" s="526" t="s">
        <v>225</v>
      </c>
      <c r="D85" s="526" t="s">
        <v>226</v>
      </c>
      <c r="E85" s="526"/>
      <c r="F85" s="526" t="s">
        <v>227</v>
      </c>
      <c r="G85" s="343" t="str">
        <f>VLOOKUP(F85,class!A$1:B$460,2,FALSE)</f>
        <v>London Borough</v>
      </c>
      <c r="H85" s="343" t="str">
        <f>IFERROR(VLOOKUP(F85,classifications!A$3:C$340,3,FALSE),VLOOKUP(F85,classifications!I$2:K$28,3,FALSE))</f>
        <v>Predominantly Urban</v>
      </c>
      <c r="I85" s="422">
        <v>1630</v>
      </c>
      <c r="J85" s="422">
        <v>490</v>
      </c>
      <c r="K85" s="422">
        <v>30</v>
      </c>
      <c r="L85" s="422">
        <v>2150</v>
      </c>
      <c r="M85" s="528"/>
      <c r="N85" s="425">
        <v>560</v>
      </c>
      <c r="O85" s="422">
        <v>0</v>
      </c>
      <c r="P85" s="422">
        <v>0</v>
      </c>
      <c r="Q85" s="422">
        <v>560</v>
      </c>
      <c r="R85" s="512"/>
      <c r="S85" s="512"/>
    </row>
    <row r="86" spans="1:19" ht="39.6" x14ac:dyDescent="0.3">
      <c r="A86" s="526"/>
      <c r="B86" s="526" t="s">
        <v>228</v>
      </c>
      <c r="C86" s="526" t="s">
        <v>229</v>
      </c>
      <c r="D86" s="526" t="s">
        <v>230</v>
      </c>
      <c r="E86" s="526"/>
      <c r="F86" s="526" t="s">
        <v>231</v>
      </c>
      <c r="G86" s="343" t="str">
        <f>VLOOKUP(F86,class!A$1:B$460,2,FALSE)</f>
        <v>London Borough</v>
      </c>
      <c r="H86" s="343" t="str">
        <f>IFERROR(VLOOKUP(F86,classifications!A$3:C$340,3,FALSE),VLOOKUP(F86,classifications!I$2:K$28,3,FALSE))</f>
        <v>Predominantly Urban</v>
      </c>
      <c r="I86" s="422">
        <v>210</v>
      </c>
      <c r="J86" s="422">
        <v>0</v>
      </c>
      <c r="K86" s="422">
        <v>0</v>
      </c>
      <c r="L86" s="422">
        <v>210</v>
      </c>
      <c r="M86" s="530"/>
      <c r="N86" s="424">
        <v>100</v>
      </c>
      <c r="O86" s="422">
        <v>70</v>
      </c>
      <c r="P86" s="422">
        <v>0</v>
      </c>
      <c r="Q86" s="422">
        <v>170</v>
      </c>
      <c r="R86" s="512"/>
      <c r="S86" s="512"/>
    </row>
    <row r="87" spans="1:19" ht="39.6" x14ac:dyDescent="0.3">
      <c r="A87" s="526"/>
      <c r="B87" s="526" t="s">
        <v>232</v>
      </c>
      <c r="C87" s="526" t="s">
        <v>233</v>
      </c>
      <c r="D87" s="526" t="s">
        <v>234</v>
      </c>
      <c r="E87" s="526"/>
      <c r="F87" s="526" t="s">
        <v>235</v>
      </c>
      <c r="G87" s="343" t="str">
        <f>VLOOKUP(F87,class!A$1:B$460,2,FALSE)</f>
        <v>London Borough</v>
      </c>
      <c r="H87" s="343" t="str">
        <f>IFERROR(VLOOKUP(F87,classifications!A$3:C$340,3,FALSE),VLOOKUP(F87,classifications!I$2:K$28,3,FALSE))</f>
        <v>Predominantly Urban</v>
      </c>
      <c r="I87" s="423">
        <v>110</v>
      </c>
      <c r="J87" s="423">
        <v>10</v>
      </c>
      <c r="K87" s="423">
        <v>0</v>
      </c>
      <c r="L87" s="423">
        <v>110</v>
      </c>
      <c r="M87" s="528"/>
      <c r="N87" s="425">
        <v>400</v>
      </c>
      <c r="O87" s="423">
        <v>10</v>
      </c>
      <c r="P87" s="423">
        <v>0</v>
      </c>
      <c r="Q87" s="423">
        <v>410</v>
      </c>
      <c r="R87" s="512"/>
      <c r="S87" s="512"/>
    </row>
    <row r="88" spans="1:19" ht="39.6" x14ac:dyDescent="0.3">
      <c r="A88" s="526"/>
      <c r="B88" s="526" t="s">
        <v>236</v>
      </c>
      <c r="C88" s="526" t="s">
        <v>237</v>
      </c>
      <c r="D88" s="526" t="s">
        <v>238</v>
      </c>
      <c r="E88" s="526"/>
      <c r="F88" s="526" t="s">
        <v>239</v>
      </c>
      <c r="G88" s="343" t="str">
        <f>VLOOKUP(F88,class!A$1:B$460,2,FALSE)</f>
        <v>London Borough</v>
      </c>
      <c r="H88" s="343" t="str">
        <f>IFERROR(VLOOKUP(F88,classifications!A$3:C$340,3,FALSE),VLOOKUP(F88,classifications!I$2:K$28,3,FALSE))</f>
        <v>Predominantly Urban</v>
      </c>
      <c r="I88" s="423">
        <v>160</v>
      </c>
      <c r="J88" s="423">
        <v>10</v>
      </c>
      <c r="K88" s="423">
        <v>310</v>
      </c>
      <c r="L88" s="423">
        <v>480</v>
      </c>
      <c r="M88" s="528"/>
      <c r="N88" s="425">
        <v>940</v>
      </c>
      <c r="O88" s="423">
        <v>40</v>
      </c>
      <c r="P88" s="423">
        <v>10</v>
      </c>
      <c r="Q88" s="423">
        <v>980</v>
      </c>
      <c r="R88" s="512"/>
      <c r="S88" s="512"/>
    </row>
    <row r="89" spans="1:19" ht="39.6" x14ac:dyDescent="0.3">
      <c r="A89" s="526"/>
      <c r="B89" s="526" t="s">
        <v>240</v>
      </c>
      <c r="C89" s="526" t="s">
        <v>241</v>
      </c>
      <c r="D89" s="526" t="s">
        <v>242</v>
      </c>
      <c r="E89" s="526"/>
      <c r="F89" s="526" t="s">
        <v>243</v>
      </c>
      <c r="G89" s="343" t="str">
        <f>VLOOKUP(F89,class!A$1:B$460,2,FALSE)</f>
        <v>London Borough</v>
      </c>
      <c r="H89" s="343" t="str">
        <f>IFERROR(VLOOKUP(F89,classifications!A$3:C$340,3,FALSE),VLOOKUP(F89,classifications!I$2:K$28,3,FALSE))</f>
        <v>Predominantly Urban</v>
      </c>
      <c r="I89" s="422">
        <v>160</v>
      </c>
      <c r="J89" s="422">
        <v>0</v>
      </c>
      <c r="K89" s="422">
        <v>10</v>
      </c>
      <c r="L89" s="422">
        <v>170</v>
      </c>
      <c r="M89" s="530"/>
      <c r="N89" s="424">
        <v>260</v>
      </c>
      <c r="O89" s="422">
        <v>260</v>
      </c>
      <c r="P89" s="422">
        <v>190</v>
      </c>
      <c r="Q89" s="422">
        <v>700</v>
      </c>
      <c r="R89" s="512"/>
      <c r="S89" s="512"/>
    </row>
    <row r="90" spans="1:19" ht="39.6" x14ac:dyDescent="0.3">
      <c r="A90" s="526"/>
      <c r="B90" s="526" t="s">
        <v>244</v>
      </c>
      <c r="C90" s="526" t="s">
        <v>245</v>
      </c>
      <c r="D90" s="526" t="s">
        <v>246</v>
      </c>
      <c r="E90" s="526"/>
      <c r="F90" s="526" t="s">
        <v>247</v>
      </c>
      <c r="G90" s="343" t="str">
        <f>VLOOKUP(F90,class!A$1:B$460,2,FALSE)</f>
        <v>London Borough</v>
      </c>
      <c r="H90" s="343" t="str">
        <f>IFERROR(VLOOKUP(F90,classifications!A$3:C$340,3,FALSE),VLOOKUP(F90,classifications!I$2:K$28,3,FALSE))</f>
        <v>Predominantly Urban</v>
      </c>
      <c r="I90" s="422">
        <v>100</v>
      </c>
      <c r="J90" s="422">
        <v>0</v>
      </c>
      <c r="K90" s="422">
        <v>370</v>
      </c>
      <c r="L90" s="422">
        <v>470</v>
      </c>
      <c r="M90" s="530"/>
      <c r="N90" s="424">
        <v>240</v>
      </c>
      <c r="O90" s="422">
        <v>120</v>
      </c>
      <c r="P90" s="422">
        <v>60</v>
      </c>
      <c r="Q90" s="422">
        <v>410</v>
      </c>
      <c r="R90" s="512"/>
      <c r="S90" s="512"/>
    </row>
    <row r="91" spans="1:19" ht="39.6" x14ac:dyDescent="0.3">
      <c r="A91" s="526"/>
      <c r="B91" s="526" t="s">
        <v>248</v>
      </c>
      <c r="C91" s="526" t="s">
        <v>249</v>
      </c>
      <c r="D91" s="526" t="s">
        <v>250</v>
      </c>
      <c r="E91" s="526"/>
      <c r="F91" s="526" t="s">
        <v>251</v>
      </c>
      <c r="G91" s="343" t="str">
        <f>VLOOKUP(F91,class!A$1:B$460,2,FALSE)</f>
        <v>London Borough</v>
      </c>
      <c r="H91" s="343" t="str">
        <f>IFERROR(VLOOKUP(F91,classifications!A$3:C$340,3,FALSE),VLOOKUP(F91,classifications!I$2:K$28,3,FALSE))</f>
        <v>Predominantly Urban</v>
      </c>
      <c r="I91" s="423">
        <v>60</v>
      </c>
      <c r="J91" s="423">
        <v>0</v>
      </c>
      <c r="K91" s="423">
        <v>0</v>
      </c>
      <c r="L91" s="423">
        <v>60</v>
      </c>
      <c r="M91" s="528"/>
      <c r="N91" s="425">
        <v>310</v>
      </c>
      <c r="O91" s="423">
        <v>0</v>
      </c>
      <c r="P91" s="423">
        <v>0</v>
      </c>
      <c r="Q91" s="423">
        <v>310</v>
      </c>
      <c r="R91" s="512"/>
      <c r="S91" s="512"/>
    </row>
    <row r="92" spans="1:19" ht="39.6" x14ac:dyDescent="0.3">
      <c r="A92" s="526"/>
      <c r="B92" s="526" t="s">
        <v>252</v>
      </c>
      <c r="C92" s="526" t="s">
        <v>253</v>
      </c>
      <c r="D92" s="526" t="s">
        <v>254</v>
      </c>
      <c r="E92" s="526"/>
      <c r="F92" s="526" t="s">
        <v>255</v>
      </c>
      <c r="G92" s="343" t="str">
        <f>VLOOKUP(F92,class!A$1:B$460,2,FALSE)</f>
        <v>London Borough</v>
      </c>
      <c r="H92" s="343" t="str">
        <f>IFERROR(VLOOKUP(F92,classifications!A$3:C$340,3,FALSE),VLOOKUP(F92,classifications!I$2:K$28,3,FALSE))</f>
        <v>Predominantly Urban</v>
      </c>
      <c r="I92" s="422">
        <v>440</v>
      </c>
      <c r="J92" s="422">
        <v>30</v>
      </c>
      <c r="K92" s="422">
        <v>0</v>
      </c>
      <c r="L92" s="422">
        <v>470</v>
      </c>
      <c r="M92" s="530"/>
      <c r="N92" s="424">
        <v>880</v>
      </c>
      <c r="O92" s="422">
        <v>110</v>
      </c>
      <c r="P92" s="422">
        <v>0</v>
      </c>
      <c r="Q92" s="422">
        <v>1000</v>
      </c>
      <c r="R92" s="512"/>
      <c r="S92" s="512"/>
    </row>
    <row r="93" spans="1:19" ht="39.6" x14ac:dyDescent="0.3">
      <c r="A93" s="526"/>
      <c r="B93" s="526" t="s">
        <v>256</v>
      </c>
      <c r="C93" s="526" t="s">
        <v>257</v>
      </c>
      <c r="D93" s="526" t="s">
        <v>258</v>
      </c>
      <c r="E93" s="526"/>
      <c r="F93" s="526" t="s">
        <v>259</v>
      </c>
      <c r="G93" s="343" t="str">
        <f>VLOOKUP(F93,class!A$1:B$460,2,FALSE)</f>
        <v>London Borough</v>
      </c>
      <c r="H93" s="343" t="str">
        <f>IFERROR(VLOOKUP(F93,classifications!A$3:C$340,3,FALSE),VLOOKUP(F93,classifications!I$2:K$28,3,FALSE))</f>
        <v>Predominantly Urban</v>
      </c>
      <c r="I93" s="422">
        <v>220</v>
      </c>
      <c r="J93" s="422">
        <v>230</v>
      </c>
      <c r="K93" s="422">
        <v>0</v>
      </c>
      <c r="L93" s="422">
        <v>450</v>
      </c>
      <c r="M93" s="530"/>
      <c r="N93" s="424">
        <v>330</v>
      </c>
      <c r="O93" s="422">
        <v>170</v>
      </c>
      <c r="P93" s="422">
        <v>20</v>
      </c>
      <c r="Q93" s="422">
        <v>510</v>
      </c>
      <c r="R93" s="512"/>
      <c r="S93" s="512"/>
    </row>
    <row r="94" spans="1:19" ht="39.6" x14ac:dyDescent="0.3">
      <c r="A94" s="526"/>
      <c r="B94" s="526" t="s">
        <v>260</v>
      </c>
      <c r="C94" s="526" t="s">
        <v>261</v>
      </c>
      <c r="D94" s="526" t="s">
        <v>262</v>
      </c>
      <c r="E94" s="526"/>
      <c r="F94" s="526" t="s">
        <v>263</v>
      </c>
      <c r="G94" s="343" t="str">
        <f>VLOOKUP(F94,class!A$1:B$460,2,FALSE)</f>
        <v>London Borough</v>
      </c>
      <c r="H94" s="343" t="str">
        <f>IFERROR(VLOOKUP(F94,classifications!A$3:C$340,3,FALSE),VLOOKUP(F94,classifications!I$2:K$28,3,FALSE))</f>
        <v>Predominantly Urban</v>
      </c>
      <c r="I94" s="422">
        <v>10</v>
      </c>
      <c r="J94" s="422">
        <v>0</v>
      </c>
      <c r="K94" s="422">
        <v>0</v>
      </c>
      <c r="L94" s="422">
        <v>10</v>
      </c>
      <c r="M94" s="530"/>
      <c r="N94" s="424">
        <v>80</v>
      </c>
      <c r="O94" s="422">
        <v>0</v>
      </c>
      <c r="P94" s="422">
        <v>60</v>
      </c>
      <c r="Q94" s="422">
        <v>130</v>
      </c>
      <c r="R94" s="512"/>
      <c r="S94" s="512"/>
    </row>
    <row r="95" spans="1:19" ht="39.6" x14ac:dyDescent="0.3">
      <c r="A95" s="526"/>
      <c r="B95" s="526" t="s">
        <v>264</v>
      </c>
      <c r="C95" s="526" t="s">
        <v>265</v>
      </c>
      <c r="D95" s="526" t="s">
        <v>266</v>
      </c>
      <c r="E95" s="526"/>
      <c r="F95" s="526" t="s">
        <v>267</v>
      </c>
      <c r="G95" s="343" t="str">
        <f>VLOOKUP(F95,class!A$1:B$460,2,FALSE)</f>
        <v>London Borough</v>
      </c>
      <c r="H95" s="343" t="str">
        <f>IFERROR(VLOOKUP(F95,classifications!A$3:C$340,3,FALSE),VLOOKUP(F95,classifications!I$2:K$28,3,FALSE))</f>
        <v>Predominantly Urban</v>
      </c>
      <c r="I95" s="422">
        <v>60</v>
      </c>
      <c r="J95" s="422">
        <v>150</v>
      </c>
      <c r="K95" s="422">
        <v>0</v>
      </c>
      <c r="L95" s="422">
        <v>210</v>
      </c>
      <c r="M95" s="530"/>
      <c r="N95" s="424">
        <v>110</v>
      </c>
      <c r="O95" s="422">
        <v>50</v>
      </c>
      <c r="P95" s="422">
        <v>0</v>
      </c>
      <c r="Q95" s="422">
        <v>160</v>
      </c>
      <c r="R95" s="512"/>
      <c r="S95" s="512"/>
    </row>
    <row r="96" spans="1:19" ht="39.6" x14ac:dyDescent="0.3">
      <c r="A96" s="526"/>
      <c r="B96" s="526" t="s">
        <v>268</v>
      </c>
      <c r="C96" s="526" t="s">
        <v>269</v>
      </c>
      <c r="D96" s="526" t="s">
        <v>270</v>
      </c>
      <c r="E96" s="526"/>
      <c r="F96" s="526" t="s">
        <v>271</v>
      </c>
      <c r="G96" s="343" t="str">
        <f>VLOOKUP(F96,class!A$1:B$460,2,FALSE)</f>
        <v>London Borough</v>
      </c>
      <c r="H96" s="343" t="str">
        <f>IFERROR(VLOOKUP(F96,classifications!A$3:C$340,3,FALSE),VLOOKUP(F96,classifications!I$2:K$28,3,FALSE))</f>
        <v>Predominantly Urban</v>
      </c>
      <c r="I96" s="422">
        <v>160</v>
      </c>
      <c r="J96" s="422">
        <v>400</v>
      </c>
      <c r="K96" s="422">
        <v>50</v>
      </c>
      <c r="L96" s="422">
        <v>600</v>
      </c>
      <c r="M96" s="530"/>
      <c r="N96" s="424">
        <v>130</v>
      </c>
      <c r="O96" s="422">
        <v>80</v>
      </c>
      <c r="P96" s="422">
        <v>10</v>
      </c>
      <c r="Q96" s="422">
        <v>220</v>
      </c>
      <c r="R96" s="512"/>
      <c r="S96" s="512"/>
    </row>
    <row r="97" spans="1:19" ht="39.6" x14ac:dyDescent="0.3">
      <c r="A97" s="526"/>
      <c r="B97" s="526" t="s">
        <v>272</v>
      </c>
      <c r="C97" s="526" t="s">
        <v>273</v>
      </c>
      <c r="D97" s="526" t="s">
        <v>274</v>
      </c>
      <c r="E97" s="526"/>
      <c r="F97" s="526" t="s">
        <v>275</v>
      </c>
      <c r="G97" s="343" t="str">
        <f>VLOOKUP(F97,class!A$1:B$460,2,FALSE)</f>
        <v>London Borough</v>
      </c>
      <c r="H97" s="343" t="str">
        <f>IFERROR(VLOOKUP(F97,classifications!A$3:C$340,3,FALSE),VLOOKUP(F97,classifications!I$2:K$28,3,FALSE))</f>
        <v>Predominantly Urban</v>
      </c>
      <c r="I97" s="423">
        <v>180</v>
      </c>
      <c r="J97" s="423">
        <v>60</v>
      </c>
      <c r="K97" s="423">
        <v>0</v>
      </c>
      <c r="L97" s="423">
        <v>240</v>
      </c>
      <c r="M97" s="528"/>
      <c r="N97" s="425">
        <v>300</v>
      </c>
      <c r="O97" s="423">
        <v>60</v>
      </c>
      <c r="P97" s="423">
        <v>0</v>
      </c>
      <c r="Q97" s="423">
        <v>360</v>
      </c>
      <c r="R97" s="512"/>
      <c r="S97" s="512"/>
    </row>
    <row r="98" spans="1:19" ht="39.6" x14ac:dyDescent="0.3">
      <c r="A98" s="526"/>
      <c r="B98" s="526" t="s">
        <v>276</v>
      </c>
      <c r="C98" s="526" t="s">
        <v>277</v>
      </c>
      <c r="D98" s="526" t="s">
        <v>278</v>
      </c>
      <c r="E98" s="526"/>
      <c r="F98" s="526" t="s">
        <v>279</v>
      </c>
      <c r="G98" s="343" t="str">
        <f>VLOOKUP(F98,class!A$1:B$460,2,FALSE)</f>
        <v>London Borough</v>
      </c>
      <c r="H98" s="343" t="str">
        <f>IFERROR(VLOOKUP(F98,classifications!A$3:C$340,3,FALSE),VLOOKUP(F98,classifications!I$2:K$28,3,FALSE))</f>
        <v>Predominantly Urban</v>
      </c>
      <c r="I98" s="423">
        <v>300</v>
      </c>
      <c r="J98" s="423">
        <v>0</v>
      </c>
      <c r="K98" s="423">
        <v>0</v>
      </c>
      <c r="L98" s="423">
        <v>300</v>
      </c>
      <c r="M98" s="528"/>
      <c r="N98" s="425">
        <v>100</v>
      </c>
      <c r="O98" s="423">
        <v>0</v>
      </c>
      <c r="P98" s="423">
        <v>0</v>
      </c>
      <c r="Q98" s="423">
        <v>100</v>
      </c>
      <c r="R98" s="512"/>
      <c r="S98" s="512"/>
    </row>
    <row r="99" spans="1:19" ht="39.6" x14ac:dyDescent="0.3">
      <c r="A99" s="526"/>
      <c r="B99" s="526" t="s">
        <v>280</v>
      </c>
      <c r="C99" s="526" t="s">
        <v>281</v>
      </c>
      <c r="D99" s="526" t="s">
        <v>282</v>
      </c>
      <c r="E99" s="526"/>
      <c r="F99" s="526" t="s">
        <v>283</v>
      </c>
      <c r="G99" s="343" t="str">
        <f>VLOOKUP(F99,class!A$1:B$460,2,FALSE)</f>
        <v>London Borough</v>
      </c>
      <c r="H99" s="343" t="str">
        <f>IFERROR(VLOOKUP(F99,classifications!A$3:C$340,3,FALSE),VLOOKUP(F99,classifications!I$2:K$28,3,FALSE))</f>
        <v>Predominantly Urban</v>
      </c>
      <c r="I99" s="422">
        <v>1160</v>
      </c>
      <c r="J99" s="422">
        <v>320</v>
      </c>
      <c r="K99" s="422">
        <v>460</v>
      </c>
      <c r="L99" s="422">
        <v>1940</v>
      </c>
      <c r="M99" s="530"/>
      <c r="N99" s="424">
        <v>1110</v>
      </c>
      <c r="O99" s="422">
        <v>110</v>
      </c>
      <c r="P99" s="422">
        <v>370</v>
      </c>
      <c r="Q99" s="422">
        <v>1580</v>
      </c>
      <c r="R99" s="512"/>
      <c r="S99" s="512"/>
    </row>
    <row r="100" spans="1:19" ht="39.6" x14ac:dyDescent="0.3">
      <c r="A100" s="526"/>
      <c r="B100" s="526" t="s">
        <v>284</v>
      </c>
      <c r="C100" s="526" t="s">
        <v>285</v>
      </c>
      <c r="D100" s="526" t="s">
        <v>286</v>
      </c>
      <c r="E100" s="526"/>
      <c r="F100" s="526" t="s">
        <v>287</v>
      </c>
      <c r="G100" s="343" t="str">
        <f>VLOOKUP(F100,class!A$1:B$460,2,FALSE)</f>
        <v>London Borough</v>
      </c>
      <c r="H100" s="343" t="str">
        <f>IFERROR(VLOOKUP(F100,classifications!A$3:C$340,3,FALSE),VLOOKUP(F100,classifications!I$2:K$28,3,FALSE))</f>
        <v>Predominantly Urban</v>
      </c>
      <c r="I100" s="422">
        <v>50</v>
      </c>
      <c r="J100" s="422">
        <v>0</v>
      </c>
      <c r="K100" s="422">
        <v>220</v>
      </c>
      <c r="L100" s="422">
        <v>270</v>
      </c>
      <c r="M100" s="530"/>
      <c r="N100" s="424">
        <v>60</v>
      </c>
      <c r="O100" s="422">
        <v>0</v>
      </c>
      <c r="P100" s="422">
        <v>10</v>
      </c>
      <c r="Q100" s="422">
        <v>70</v>
      </c>
      <c r="R100" s="512"/>
      <c r="S100" s="512"/>
    </row>
    <row r="101" spans="1:19" ht="39.6" x14ac:dyDescent="0.3">
      <c r="A101" s="526"/>
      <c r="B101" s="526" t="s">
        <v>288</v>
      </c>
      <c r="C101" s="526" t="s">
        <v>289</v>
      </c>
      <c r="D101" s="526" t="s">
        <v>290</v>
      </c>
      <c r="E101" s="526"/>
      <c r="F101" s="526" t="s">
        <v>291</v>
      </c>
      <c r="G101" s="343" t="str">
        <f>VLOOKUP(F101,class!A$1:B$460,2,FALSE)</f>
        <v>London Borough</v>
      </c>
      <c r="H101" s="343" t="str">
        <f>IFERROR(VLOOKUP(F101,classifications!A$3:C$340,3,FALSE),VLOOKUP(F101,classifications!I$2:K$28,3,FALSE))</f>
        <v>Predominantly Urban</v>
      </c>
      <c r="I101" s="422">
        <v>40</v>
      </c>
      <c r="J101" s="422">
        <v>0</v>
      </c>
      <c r="K101" s="422">
        <v>0</v>
      </c>
      <c r="L101" s="422">
        <v>40</v>
      </c>
      <c r="M101" s="530"/>
      <c r="N101" s="424">
        <v>60</v>
      </c>
      <c r="O101" s="422">
        <v>10</v>
      </c>
      <c r="P101" s="422">
        <v>0</v>
      </c>
      <c r="Q101" s="422">
        <v>70</v>
      </c>
      <c r="R101" s="512"/>
      <c r="S101" s="512"/>
    </row>
    <row r="102" spans="1:19" ht="39.6" x14ac:dyDescent="0.3">
      <c r="A102" s="526"/>
      <c r="B102" s="526" t="s">
        <v>292</v>
      </c>
      <c r="C102" s="526" t="s">
        <v>293</v>
      </c>
      <c r="D102" s="526" t="s">
        <v>294</v>
      </c>
      <c r="E102" s="526"/>
      <c r="F102" s="526" t="s">
        <v>295</v>
      </c>
      <c r="G102" s="343" t="str">
        <f>VLOOKUP(F102,class!A$1:B$460,2,FALSE)</f>
        <v>London Borough</v>
      </c>
      <c r="H102" s="343" t="str">
        <f>IFERROR(VLOOKUP(F102,classifications!A$3:C$340,3,FALSE),VLOOKUP(F102,classifications!I$2:K$28,3,FALSE))</f>
        <v>Predominantly Urban</v>
      </c>
      <c r="I102" s="422">
        <v>150</v>
      </c>
      <c r="J102" s="422">
        <v>0</v>
      </c>
      <c r="K102" s="422">
        <v>0</v>
      </c>
      <c r="L102" s="422">
        <v>150</v>
      </c>
      <c r="M102" s="530"/>
      <c r="N102" s="424">
        <v>480</v>
      </c>
      <c r="O102" s="422">
        <v>0</v>
      </c>
      <c r="P102" s="422">
        <v>0</v>
      </c>
      <c r="Q102" s="422">
        <v>480</v>
      </c>
      <c r="R102" s="512"/>
      <c r="S102" s="512"/>
    </row>
    <row r="103" spans="1:19" ht="39.6" x14ac:dyDescent="0.3">
      <c r="A103" s="526"/>
      <c r="B103" s="526" t="s">
        <v>296</v>
      </c>
      <c r="C103" s="526" t="s">
        <v>297</v>
      </c>
      <c r="D103" s="526" t="s">
        <v>298</v>
      </c>
      <c r="E103" s="526"/>
      <c r="F103" s="526" t="s">
        <v>299</v>
      </c>
      <c r="G103" s="343" t="str">
        <f>VLOOKUP(F103,class!A$1:B$460,2,FALSE)</f>
        <v>London Borough</v>
      </c>
      <c r="H103" s="343" t="str">
        <f>IFERROR(VLOOKUP(F103,classifications!A$3:C$340,3,FALSE),VLOOKUP(F103,classifications!I$2:K$28,3,FALSE))</f>
        <v>Predominantly Urban</v>
      </c>
      <c r="I103" s="422">
        <v>50</v>
      </c>
      <c r="J103" s="422">
        <v>0</v>
      </c>
      <c r="K103" s="422">
        <v>10</v>
      </c>
      <c r="L103" s="422">
        <v>60</v>
      </c>
      <c r="M103" s="530"/>
      <c r="N103" s="424">
        <v>50</v>
      </c>
      <c r="O103" s="422">
        <v>0</v>
      </c>
      <c r="P103" s="422">
        <v>20</v>
      </c>
      <c r="Q103" s="422">
        <v>70</v>
      </c>
      <c r="R103" s="512"/>
      <c r="S103" s="512"/>
    </row>
    <row r="104" spans="1:19" ht="39.6" x14ac:dyDescent="0.3">
      <c r="A104" s="526"/>
      <c r="B104" s="526" t="s">
        <v>300</v>
      </c>
      <c r="C104" s="526" t="s">
        <v>301</v>
      </c>
      <c r="D104" s="526" t="s">
        <v>302</v>
      </c>
      <c r="E104" s="526"/>
      <c r="F104" s="526" t="s">
        <v>303</v>
      </c>
      <c r="G104" s="343" t="str">
        <f>VLOOKUP(F104,class!A$1:B$460,2,FALSE)</f>
        <v>London Borough</v>
      </c>
      <c r="H104" s="343" t="str">
        <f>IFERROR(VLOOKUP(F104,classifications!A$3:C$340,3,FALSE),VLOOKUP(F104,classifications!I$2:K$28,3,FALSE))</f>
        <v>Predominantly Urban</v>
      </c>
      <c r="I104" s="422">
        <v>1110</v>
      </c>
      <c r="J104" s="422">
        <v>90</v>
      </c>
      <c r="K104" s="422">
        <v>0</v>
      </c>
      <c r="L104" s="422">
        <v>1200</v>
      </c>
      <c r="M104" s="530"/>
      <c r="N104" s="424">
        <v>790</v>
      </c>
      <c r="O104" s="422">
        <v>370</v>
      </c>
      <c r="P104" s="422">
        <v>30</v>
      </c>
      <c r="Q104" s="422">
        <v>1190</v>
      </c>
      <c r="R104" s="512"/>
      <c r="S104" s="512"/>
    </row>
    <row r="105" spans="1:19" ht="39.6" x14ac:dyDescent="0.3">
      <c r="A105" s="526"/>
      <c r="B105" s="526" t="s">
        <v>304</v>
      </c>
      <c r="C105" s="526" t="s">
        <v>305</v>
      </c>
      <c r="D105" s="526" t="s">
        <v>306</v>
      </c>
      <c r="E105" s="526"/>
      <c r="F105" s="526" t="s">
        <v>307</v>
      </c>
      <c r="G105" s="343" t="str">
        <f>VLOOKUP(F105,class!A$1:B$460,2,FALSE)</f>
        <v>London Borough</v>
      </c>
      <c r="H105" s="343" t="str">
        <f>IFERROR(VLOOKUP(F105,classifications!A$3:C$340,3,FALSE),VLOOKUP(F105,classifications!I$2:K$28,3,FALSE))</f>
        <v>Predominantly Urban</v>
      </c>
      <c r="I105" s="422">
        <v>60</v>
      </c>
      <c r="J105" s="422">
        <v>0</v>
      </c>
      <c r="K105" s="422">
        <v>0</v>
      </c>
      <c r="L105" s="422">
        <v>60</v>
      </c>
      <c r="M105" s="530"/>
      <c r="N105" s="424">
        <v>210</v>
      </c>
      <c r="O105" s="422">
        <v>70</v>
      </c>
      <c r="P105" s="422">
        <v>20</v>
      </c>
      <c r="Q105" s="422">
        <v>300</v>
      </c>
      <c r="R105" s="512"/>
      <c r="S105" s="512"/>
    </row>
    <row r="106" spans="1:19" ht="39.6" x14ac:dyDescent="0.3">
      <c r="A106" s="526"/>
      <c r="B106" s="526" t="s">
        <v>308</v>
      </c>
      <c r="C106" s="526" t="s">
        <v>309</v>
      </c>
      <c r="D106" s="526" t="s">
        <v>310</v>
      </c>
      <c r="E106" s="526"/>
      <c r="F106" s="526" t="s">
        <v>311</v>
      </c>
      <c r="G106" s="343" t="str">
        <f>VLOOKUP(F106,class!A$1:B$460,2,FALSE)</f>
        <v>London Borough</v>
      </c>
      <c r="H106" s="343" t="str">
        <f>IFERROR(VLOOKUP(F106,classifications!A$3:C$340,3,FALSE),VLOOKUP(F106,classifications!I$2:K$28,3,FALSE))</f>
        <v>Predominantly Urban</v>
      </c>
      <c r="I106" s="422">
        <v>350</v>
      </c>
      <c r="J106" s="422">
        <v>130</v>
      </c>
      <c r="K106" s="422">
        <v>0</v>
      </c>
      <c r="L106" s="422">
        <v>490</v>
      </c>
      <c r="M106" s="530"/>
      <c r="N106" s="424">
        <v>1270</v>
      </c>
      <c r="O106" s="422">
        <v>0</v>
      </c>
      <c r="P106" s="422">
        <v>110</v>
      </c>
      <c r="Q106" s="422">
        <v>1380</v>
      </c>
      <c r="R106" s="512"/>
      <c r="S106" s="512"/>
    </row>
    <row r="107" spans="1:19" ht="39.6" x14ac:dyDescent="0.3">
      <c r="A107" s="526"/>
      <c r="B107" s="526" t="s">
        <v>312</v>
      </c>
      <c r="C107" s="526" t="s">
        <v>313</v>
      </c>
      <c r="D107" s="526" t="s">
        <v>314</v>
      </c>
      <c r="E107" s="526"/>
      <c r="F107" s="526" t="s">
        <v>315</v>
      </c>
      <c r="G107" s="343" t="str">
        <f>VLOOKUP(F107,class!A$1:B$460,2,FALSE)</f>
        <v>London Borough</v>
      </c>
      <c r="H107" s="343" t="str">
        <f>IFERROR(VLOOKUP(F107,classifications!A$3:C$340,3,FALSE),VLOOKUP(F107,classifications!I$2:K$28,3,FALSE))</f>
        <v>Predominantly Urban</v>
      </c>
      <c r="I107" s="423">
        <v>40</v>
      </c>
      <c r="J107" s="423">
        <v>0</v>
      </c>
      <c r="K107" s="422">
        <v>150</v>
      </c>
      <c r="L107" s="423">
        <v>190</v>
      </c>
      <c r="M107" s="528"/>
      <c r="N107" s="425">
        <v>90</v>
      </c>
      <c r="O107" s="423">
        <v>20</v>
      </c>
      <c r="P107" s="422">
        <v>250</v>
      </c>
      <c r="Q107" s="423">
        <v>360</v>
      </c>
      <c r="R107" s="512"/>
      <c r="S107" s="512"/>
    </row>
    <row r="108" spans="1:19" x14ac:dyDescent="0.3">
      <c r="A108" s="526"/>
      <c r="B108" s="526"/>
      <c r="C108" s="526"/>
      <c r="D108" s="526"/>
      <c r="E108" s="526"/>
      <c r="F108" s="526"/>
      <c r="G108" s="526"/>
      <c r="H108" s="526"/>
      <c r="I108" s="251"/>
      <c r="J108" s="251"/>
      <c r="K108" s="251"/>
      <c r="L108" s="251"/>
      <c r="M108" s="427"/>
      <c r="N108" s="253"/>
      <c r="O108" s="251"/>
      <c r="P108" s="251"/>
      <c r="Q108" s="251"/>
      <c r="R108" s="512"/>
      <c r="S108" s="512"/>
    </row>
    <row r="109" spans="1:19" ht="52.8" x14ac:dyDescent="0.3">
      <c r="A109" s="526" t="s">
        <v>316</v>
      </c>
      <c r="B109" s="342"/>
      <c r="C109" s="342"/>
      <c r="D109" s="342"/>
      <c r="E109" s="526"/>
      <c r="F109" s="342"/>
      <c r="G109" s="342"/>
      <c r="H109" s="342"/>
      <c r="I109" s="418">
        <v>17270</v>
      </c>
      <c r="J109" s="418">
        <v>3350</v>
      </c>
      <c r="K109" s="418">
        <v>190</v>
      </c>
      <c r="L109" s="418">
        <v>20820</v>
      </c>
      <c r="M109" s="527"/>
      <c r="N109" s="419">
        <v>20150</v>
      </c>
      <c r="O109" s="418">
        <v>3580</v>
      </c>
      <c r="P109" s="418">
        <v>300</v>
      </c>
      <c r="Q109" s="418">
        <v>24030</v>
      </c>
      <c r="R109" s="512"/>
      <c r="S109" s="512"/>
    </row>
    <row r="110" spans="1:19" x14ac:dyDescent="0.3">
      <c r="A110" s="526"/>
      <c r="B110" s="526"/>
      <c r="C110" s="526"/>
      <c r="D110" s="526"/>
      <c r="E110" s="526"/>
      <c r="F110" s="526"/>
      <c r="G110" s="526"/>
      <c r="H110" s="526"/>
      <c r="I110" s="251"/>
      <c r="J110" s="251"/>
      <c r="K110" s="251"/>
      <c r="L110" s="251"/>
      <c r="M110" s="427"/>
      <c r="N110" s="253"/>
      <c r="O110" s="251"/>
      <c r="P110" s="251"/>
      <c r="Q110" s="251"/>
      <c r="R110" s="512"/>
      <c r="S110" s="512"/>
    </row>
    <row r="111" spans="1:19" ht="52.8" x14ac:dyDescent="0.3">
      <c r="A111" s="526"/>
      <c r="B111" s="526"/>
      <c r="C111" s="526"/>
      <c r="D111" s="526" t="s">
        <v>317</v>
      </c>
      <c r="E111" s="526" t="s">
        <v>318</v>
      </c>
      <c r="F111" s="526"/>
      <c r="G111" s="526"/>
      <c r="H111" s="526"/>
      <c r="I111" s="422">
        <v>5430</v>
      </c>
      <c r="J111" s="422">
        <v>920</v>
      </c>
      <c r="K111" s="422">
        <v>30</v>
      </c>
      <c r="L111" s="422">
        <v>6380</v>
      </c>
      <c r="M111" s="530"/>
      <c r="N111" s="424">
        <v>5450</v>
      </c>
      <c r="O111" s="422">
        <v>890</v>
      </c>
      <c r="P111" s="422">
        <v>40</v>
      </c>
      <c r="Q111" s="422">
        <v>6390</v>
      </c>
      <c r="R111" s="512"/>
      <c r="S111" s="512"/>
    </row>
    <row r="112" spans="1:19" ht="39.6" x14ac:dyDescent="0.3">
      <c r="A112" s="526"/>
      <c r="B112" s="526" t="s">
        <v>319</v>
      </c>
      <c r="C112" s="526" t="s">
        <v>320</v>
      </c>
      <c r="D112" s="526" t="s">
        <v>321</v>
      </c>
      <c r="E112" s="526"/>
      <c r="F112" s="526" t="s">
        <v>322</v>
      </c>
      <c r="G112" s="343" t="str">
        <f>VLOOKUP(F112,class!A$1:B$460,2,FALSE)</f>
        <v>Metropolitan District</v>
      </c>
      <c r="H112" s="343" t="str">
        <f>IFERROR(VLOOKUP(F112,classifications!A$3:C$340,3,FALSE),VLOOKUP(F112,classifications!I$2:K$28,3,FALSE))</f>
        <v>Predominantly Urban</v>
      </c>
      <c r="I112" s="422">
        <v>450</v>
      </c>
      <c r="J112" s="422">
        <v>220</v>
      </c>
      <c r="K112" s="422">
        <v>0</v>
      </c>
      <c r="L112" s="422">
        <v>670</v>
      </c>
      <c r="M112" s="530"/>
      <c r="N112" s="424">
        <v>370</v>
      </c>
      <c r="O112" s="422">
        <v>70</v>
      </c>
      <c r="P112" s="422">
        <v>0</v>
      </c>
      <c r="Q112" s="422">
        <v>440</v>
      </c>
      <c r="R112" s="512"/>
      <c r="S112" s="512"/>
    </row>
    <row r="113" spans="1:19" ht="39.6" x14ac:dyDescent="0.3">
      <c r="A113" s="526"/>
      <c r="B113" s="526" t="s">
        <v>323</v>
      </c>
      <c r="C113" s="526" t="s">
        <v>324</v>
      </c>
      <c r="D113" s="526" t="s">
        <v>325</v>
      </c>
      <c r="E113" s="526"/>
      <c r="F113" s="526" t="s">
        <v>326</v>
      </c>
      <c r="G113" s="343" t="str">
        <f>VLOOKUP(F113,class!A$1:B$460,2,FALSE)</f>
        <v>Metropolitan District</v>
      </c>
      <c r="H113" s="343" t="str">
        <f>IFERROR(VLOOKUP(F113,classifications!A$3:C$340,3,FALSE),VLOOKUP(F113,classifications!I$2:K$28,3,FALSE))</f>
        <v>Predominantly Urban</v>
      </c>
      <c r="I113" s="422">
        <v>300</v>
      </c>
      <c r="J113" s="422">
        <v>0</v>
      </c>
      <c r="K113" s="422">
        <v>0</v>
      </c>
      <c r="L113" s="422">
        <v>300</v>
      </c>
      <c r="M113" s="530"/>
      <c r="N113" s="424">
        <v>130</v>
      </c>
      <c r="O113" s="422">
        <v>0</v>
      </c>
      <c r="P113" s="422">
        <v>0</v>
      </c>
      <c r="Q113" s="422">
        <v>130</v>
      </c>
      <c r="R113" s="512"/>
      <c r="S113" s="512"/>
    </row>
    <row r="114" spans="1:19" ht="39.6" x14ac:dyDescent="0.3">
      <c r="A114" s="526"/>
      <c r="B114" s="526" t="s">
        <v>327</v>
      </c>
      <c r="C114" s="526" t="s">
        <v>328</v>
      </c>
      <c r="D114" s="526" t="s">
        <v>329</v>
      </c>
      <c r="E114" s="526"/>
      <c r="F114" s="526" t="s">
        <v>330</v>
      </c>
      <c r="G114" s="343" t="str">
        <f>VLOOKUP(F114,class!A$1:B$460,2,FALSE)</f>
        <v>Metropolitan District</v>
      </c>
      <c r="H114" s="343" t="str">
        <f>IFERROR(VLOOKUP(F114,classifications!A$3:C$340,3,FALSE),VLOOKUP(F114,classifications!I$2:K$28,3,FALSE))</f>
        <v>Predominantly Urban</v>
      </c>
      <c r="I114" s="423">
        <v>2330</v>
      </c>
      <c r="J114" s="423">
        <v>210</v>
      </c>
      <c r="K114" s="423">
        <v>0</v>
      </c>
      <c r="L114" s="423">
        <v>2540</v>
      </c>
      <c r="M114" s="528"/>
      <c r="N114" s="425">
        <v>1350</v>
      </c>
      <c r="O114" s="423">
        <v>290</v>
      </c>
      <c r="P114" s="423">
        <v>0</v>
      </c>
      <c r="Q114" s="423">
        <v>1630</v>
      </c>
      <c r="R114" s="512"/>
      <c r="S114" s="512"/>
    </row>
    <row r="115" spans="1:19" ht="39.6" x14ac:dyDescent="0.3">
      <c r="A115" s="526"/>
      <c r="B115" s="526" t="s">
        <v>331</v>
      </c>
      <c r="C115" s="526" t="s">
        <v>332</v>
      </c>
      <c r="D115" s="526" t="s">
        <v>333</v>
      </c>
      <c r="E115" s="526"/>
      <c r="F115" s="526" t="s">
        <v>334</v>
      </c>
      <c r="G115" s="343" t="str">
        <f>VLOOKUP(F115,class!A$1:B$460,2,FALSE)</f>
        <v>Metropolitan District</v>
      </c>
      <c r="H115" s="343" t="str">
        <f>IFERROR(VLOOKUP(F115,classifications!A$3:C$340,3,FALSE),VLOOKUP(F115,classifications!I$2:K$28,3,FALSE))</f>
        <v>Predominantly Urban</v>
      </c>
      <c r="I115" s="422">
        <v>230</v>
      </c>
      <c r="J115" s="422">
        <v>90</v>
      </c>
      <c r="K115" s="422">
        <v>0</v>
      </c>
      <c r="L115" s="422">
        <v>320</v>
      </c>
      <c r="M115" s="530"/>
      <c r="N115" s="424">
        <v>200</v>
      </c>
      <c r="O115" s="422">
        <v>50</v>
      </c>
      <c r="P115" s="422">
        <v>0</v>
      </c>
      <c r="Q115" s="422">
        <v>250</v>
      </c>
      <c r="R115" s="512"/>
      <c r="S115" s="512"/>
    </row>
    <row r="116" spans="1:19" ht="39.6" x14ac:dyDescent="0.3">
      <c r="A116" s="526"/>
      <c r="B116" s="526" t="s">
        <v>335</v>
      </c>
      <c r="C116" s="526" t="s">
        <v>336</v>
      </c>
      <c r="D116" s="526" t="s">
        <v>337</v>
      </c>
      <c r="E116" s="526"/>
      <c r="F116" s="526" t="s">
        <v>338</v>
      </c>
      <c r="G116" s="343" t="str">
        <f>VLOOKUP(F116,class!A$1:B$460,2,FALSE)</f>
        <v>Metropolitan District</v>
      </c>
      <c r="H116" s="343" t="str">
        <f>IFERROR(VLOOKUP(F116,classifications!A$3:C$340,3,FALSE),VLOOKUP(F116,classifications!I$2:K$28,3,FALSE))</f>
        <v>Predominantly Urban</v>
      </c>
      <c r="I116" s="422">
        <v>700</v>
      </c>
      <c r="J116" s="423">
        <v>0</v>
      </c>
      <c r="K116" s="423">
        <v>0</v>
      </c>
      <c r="L116" s="423">
        <v>700</v>
      </c>
      <c r="M116" s="528"/>
      <c r="N116" s="424">
        <v>670</v>
      </c>
      <c r="O116" s="423">
        <v>100</v>
      </c>
      <c r="P116" s="423">
        <v>0</v>
      </c>
      <c r="Q116" s="423">
        <v>770</v>
      </c>
      <c r="R116" s="512"/>
      <c r="S116" s="512"/>
    </row>
    <row r="117" spans="1:19" ht="39.6" x14ac:dyDescent="0.3">
      <c r="A117" s="526"/>
      <c r="B117" s="526" t="s">
        <v>339</v>
      </c>
      <c r="C117" s="526" t="s">
        <v>340</v>
      </c>
      <c r="D117" s="526" t="s">
        <v>341</v>
      </c>
      <c r="E117" s="526"/>
      <c r="F117" s="526" t="s">
        <v>342</v>
      </c>
      <c r="G117" s="343" t="str">
        <f>VLOOKUP(F117,class!A$1:B$460,2,FALSE)</f>
        <v>Metropolitan District</v>
      </c>
      <c r="H117" s="343" t="str">
        <f>IFERROR(VLOOKUP(F117,classifications!A$3:C$340,3,FALSE),VLOOKUP(F117,classifications!I$2:K$28,3,FALSE))</f>
        <v>Predominantly Urban</v>
      </c>
      <c r="I117" s="423">
        <v>450</v>
      </c>
      <c r="J117" s="423">
        <v>90</v>
      </c>
      <c r="K117" s="423">
        <v>0</v>
      </c>
      <c r="L117" s="423">
        <v>550</v>
      </c>
      <c r="M117" s="528"/>
      <c r="N117" s="425">
        <v>690</v>
      </c>
      <c r="O117" s="423">
        <v>10</v>
      </c>
      <c r="P117" s="423">
        <v>0</v>
      </c>
      <c r="Q117" s="423">
        <v>700</v>
      </c>
      <c r="R117" s="512"/>
      <c r="S117" s="512"/>
    </row>
    <row r="118" spans="1:19" ht="39.6" x14ac:dyDescent="0.3">
      <c r="A118" s="526"/>
      <c r="B118" s="526" t="s">
        <v>343</v>
      </c>
      <c r="C118" s="526" t="s">
        <v>344</v>
      </c>
      <c r="D118" s="526" t="s">
        <v>345</v>
      </c>
      <c r="E118" s="526"/>
      <c r="F118" s="526" t="s">
        <v>346</v>
      </c>
      <c r="G118" s="343" t="str">
        <f>VLOOKUP(F118,class!A$1:B$460,2,FALSE)</f>
        <v>Metropolitan District</v>
      </c>
      <c r="H118" s="343" t="str">
        <f>IFERROR(VLOOKUP(F118,classifications!A$3:C$340,3,FALSE),VLOOKUP(F118,classifications!I$2:K$28,3,FALSE))</f>
        <v>Predominantly Urban</v>
      </c>
      <c r="I118" s="422">
        <v>250</v>
      </c>
      <c r="J118" s="422">
        <v>110</v>
      </c>
      <c r="K118" s="422">
        <v>0</v>
      </c>
      <c r="L118" s="422">
        <v>360</v>
      </c>
      <c r="M118" s="530"/>
      <c r="N118" s="424">
        <v>510</v>
      </c>
      <c r="O118" s="422">
        <v>80</v>
      </c>
      <c r="P118" s="422">
        <v>0</v>
      </c>
      <c r="Q118" s="422">
        <v>580</v>
      </c>
      <c r="R118" s="512"/>
      <c r="S118" s="512"/>
    </row>
    <row r="119" spans="1:19" ht="39.6" x14ac:dyDescent="0.3">
      <c r="A119" s="526"/>
      <c r="B119" s="526" t="s">
        <v>347</v>
      </c>
      <c r="C119" s="526" t="s">
        <v>348</v>
      </c>
      <c r="D119" s="526" t="s">
        <v>349</v>
      </c>
      <c r="E119" s="526"/>
      <c r="F119" s="526" t="s">
        <v>350</v>
      </c>
      <c r="G119" s="343" t="str">
        <f>VLOOKUP(F119,class!A$1:B$460,2,FALSE)</f>
        <v>Metropolitan District</v>
      </c>
      <c r="H119" s="343" t="str">
        <f>IFERROR(VLOOKUP(F119,classifications!A$3:C$340,3,FALSE),VLOOKUP(F119,classifications!I$2:K$28,3,FALSE))</f>
        <v>Predominantly Urban</v>
      </c>
      <c r="I119" s="422">
        <v>130</v>
      </c>
      <c r="J119" s="422">
        <v>0</v>
      </c>
      <c r="K119" s="422">
        <v>0</v>
      </c>
      <c r="L119" s="422">
        <v>130</v>
      </c>
      <c r="M119" s="530"/>
      <c r="N119" s="424">
        <v>470</v>
      </c>
      <c r="O119" s="422">
        <v>30</v>
      </c>
      <c r="P119" s="422">
        <v>0</v>
      </c>
      <c r="Q119" s="422">
        <v>510</v>
      </c>
      <c r="R119" s="512"/>
      <c r="S119" s="512"/>
    </row>
    <row r="120" spans="1:19" ht="39.6" x14ac:dyDescent="0.3">
      <c r="A120" s="526"/>
      <c r="B120" s="526" t="s">
        <v>351</v>
      </c>
      <c r="C120" s="526" t="s">
        <v>352</v>
      </c>
      <c r="D120" s="526" t="s">
        <v>353</v>
      </c>
      <c r="E120" s="526"/>
      <c r="F120" s="526" t="s">
        <v>354</v>
      </c>
      <c r="G120" s="343" t="str">
        <f>VLOOKUP(F120,class!A$1:B$460,2,FALSE)</f>
        <v>Metropolitan District</v>
      </c>
      <c r="H120" s="343" t="str">
        <f>IFERROR(VLOOKUP(F120,classifications!A$3:C$340,3,FALSE),VLOOKUP(F120,classifications!I$2:K$28,3,FALSE))</f>
        <v>Predominantly Urban</v>
      </c>
      <c r="I120" s="422">
        <v>140</v>
      </c>
      <c r="J120" s="422">
        <v>120</v>
      </c>
      <c r="K120" s="422">
        <v>0</v>
      </c>
      <c r="L120" s="422">
        <v>260</v>
      </c>
      <c r="M120" s="530"/>
      <c r="N120" s="424">
        <v>450</v>
      </c>
      <c r="O120" s="422">
        <v>60</v>
      </c>
      <c r="P120" s="422">
        <v>0</v>
      </c>
      <c r="Q120" s="422">
        <v>510</v>
      </c>
      <c r="R120" s="512"/>
      <c r="S120" s="512"/>
    </row>
    <row r="121" spans="1:19" ht="39.6" x14ac:dyDescent="0.3">
      <c r="A121" s="526"/>
      <c r="B121" s="526" t="s">
        <v>355</v>
      </c>
      <c r="C121" s="526" t="s">
        <v>356</v>
      </c>
      <c r="D121" s="526" t="s">
        <v>357</v>
      </c>
      <c r="E121" s="526"/>
      <c r="F121" s="526" t="s">
        <v>358</v>
      </c>
      <c r="G121" s="343" t="str">
        <f>VLOOKUP(F121,class!A$1:B$460,2,FALSE)</f>
        <v>Metropolitan District</v>
      </c>
      <c r="H121" s="343" t="str">
        <f>IFERROR(VLOOKUP(F121,classifications!A$3:C$340,3,FALSE),VLOOKUP(F121,classifications!I$2:K$28,3,FALSE))</f>
        <v>Predominantly Urban</v>
      </c>
      <c r="I121" s="422">
        <v>470</v>
      </c>
      <c r="J121" s="422">
        <v>70</v>
      </c>
      <c r="K121" s="422">
        <v>30</v>
      </c>
      <c r="L121" s="422">
        <v>560</v>
      </c>
      <c r="M121" s="530"/>
      <c r="N121" s="424">
        <v>610</v>
      </c>
      <c r="O121" s="422">
        <v>210</v>
      </c>
      <c r="P121" s="422">
        <v>40</v>
      </c>
      <c r="Q121" s="422">
        <v>860</v>
      </c>
      <c r="R121" s="512"/>
      <c r="S121" s="512"/>
    </row>
    <row r="122" spans="1:19" x14ac:dyDescent="0.3">
      <c r="A122" s="526"/>
      <c r="B122" s="526"/>
      <c r="C122" s="526"/>
      <c r="D122" s="526"/>
      <c r="E122" s="526"/>
      <c r="F122" s="526"/>
      <c r="G122" s="526"/>
      <c r="H122" s="526"/>
      <c r="I122" s="251"/>
      <c r="J122" s="251"/>
      <c r="K122" s="251"/>
      <c r="L122" s="251"/>
      <c r="M122" s="427"/>
      <c r="N122" s="253"/>
      <c r="O122" s="251"/>
      <c r="P122" s="251"/>
      <c r="Q122" s="251"/>
      <c r="R122" s="512"/>
      <c r="S122" s="512"/>
    </row>
    <row r="123" spans="1:19" ht="39.6" x14ac:dyDescent="0.3">
      <c r="A123" s="526"/>
      <c r="B123" s="526"/>
      <c r="C123" s="526"/>
      <c r="D123" s="526" t="s">
        <v>359</v>
      </c>
      <c r="E123" s="526" t="s">
        <v>360</v>
      </c>
      <c r="F123" s="526"/>
      <c r="G123" s="526"/>
      <c r="H123" s="526"/>
      <c r="I123" s="422">
        <v>1830</v>
      </c>
      <c r="J123" s="422">
        <v>600</v>
      </c>
      <c r="K123" s="422">
        <v>0</v>
      </c>
      <c r="L123" s="422">
        <v>2430</v>
      </c>
      <c r="M123" s="530"/>
      <c r="N123" s="424">
        <v>1770</v>
      </c>
      <c r="O123" s="422">
        <v>620</v>
      </c>
      <c r="P123" s="422">
        <v>0</v>
      </c>
      <c r="Q123" s="422">
        <v>2390</v>
      </c>
      <c r="R123" s="512"/>
      <c r="S123" s="512"/>
    </row>
    <row r="124" spans="1:19" ht="39.6" x14ac:dyDescent="0.3">
      <c r="A124" s="526"/>
      <c r="B124" s="526" t="s">
        <v>361</v>
      </c>
      <c r="C124" s="526" t="s">
        <v>362</v>
      </c>
      <c r="D124" s="526" t="s">
        <v>363</v>
      </c>
      <c r="E124" s="526"/>
      <c r="F124" s="526" t="s">
        <v>364</v>
      </c>
      <c r="G124" s="343" t="str">
        <f>VLOOKUP(F124,class!A$1:B$460,2,FALSE)</f>
        <v>Metropolitan District</v>
      </c>
      <c r="H124" s="343" t="str">
        <f>IFERROR(VLOOKUP(F124,classifications!A$3:C$340,3,FALSE),VLOOKUP(F124,classifications!I$2:K$28,3,FALSE))</f>
        <v>Predominantly Urban</v>
      </c>
      <c r="I124" s="422">
        <v>290</v>
      </c>
      <c r="J124" s="422">
        <v>150</v>
      </c>
      <c r="K124" s="422">
        <v>0</v>
      </c>
      <c r="L124" s="422">
        <v>440</v>
      </c>
      <c r="M124" s="530"/>
      <c r="N124" s="424">
        <v>440</v>
      </c>
      <c r="O124" s="422">
        <v>400</v>
      </c>
      <c r="P124" s="422">
        <v>0</v>
      </c>
      <c r="Q124" s="422">
        <v>840</v>
      </c>
      <c r="R124" s="512"/>
      <c r="S124" s="512"/>
    </row>
    <row r="125" spans="1:19" ht="39.6" x14ac:dyDescent="0.3">
      <c r="A125" s="526"/>
      <c r="B125" s="526" t="s">
        <v>365</v>
      </c>
      <c r="C125" s="526" t="s">
        <v>366</v>
      </c>
      <c r="D125" s="526" t="s">
        <v>367</v>
      </c>
      <c r="E125" s="526"/>
      <c r="F125" s="526" t="s">
        <v>368</v>
      </c>
      <c r="G125" s="343" t="str">
        <f>VLOOKUP(F125,class!A$1:B$460,2,FALSE)</f>
        <v>Metropolitan District</v>
      </c>
      <c r="H125" s="343" t="str">
        <f>IFERROR(VLOOKUP(F125,classifications!A$3:C$340,3,FALSE),VLOOKUP(F125,classifications!I$2:K$28,3,FALSE))</f>
        <v>Predominantly Urban</v>
      </c>
      <c r="I125" s="422">
        <v>670</v>
      </c>
      <c r="J125" s="422">
        <v>30</v>
      </c>
      <c r="K125" s="422">
        <v>0</v>
      </c>
      <c r="L125" s="422">
        <v>700</v>
      </c>
      <c r="M125" s="530"/>
      <c r="N125" s="424">
        <v>380</v>
      </c>
      <c r="O125" s="422">
        <v>30</v>
      </c>
      <c r="P125" s="422">
        <v>0</v>
      </c>
      <c r="Q125" s="422">
        <v>410</v>
      </c>
      <c r="R125" s="512"/>
      <c r="S125" s="512"/>
    </row>
    <row r="126" spans="1:19" ht="39.6" x14ac:dyDescent="0.3">
      <c r="A126" s="526"/>
      <c r="B126" s="526" t="s">
        <v>369</v>
      </c>
      <c r="C126" s="526" t="s">
        <v>370</v>
      </c>
      <c r="D126" s="526" t="s">
        <v>371</v>
      </c>
      <c r="E126" s="526"/>
      <c r="F126" s="526" t="s">
        <v>372</v>
      </c>
      <c r="G126" s="343" t="str">
        <f>VLOOKUP(F126,class!A$1:B$460,2,FALSE)</f>
        <v>Metropolitan District</v>
      </c>
      <c r="H126" s="343" t="str">
        <f>IFERROR(VLOOKUP(F126,classifications!A$3:C$340,3,FALSE),VLOOKUP(F126,classifications!I$2:K$28,3,FALSE))</f>
        <v>Predominantly Urban</v>
      </c>
      <c r="I126" s="422">
        <v>470</v>
      </c>
      <c r="J126" s="422">
        <v>250</v>
      </c>
      <c r="K126" s="422">
        <v>0</v>
      </c>
      <c r="L126" s="422">
        <v>720</v>
      </c>
      <c r="M126" s="530"/>
      <c r="N126" s="424">
        <v>450</v>
      </c>
      <c r="O126" s="422">
        <v>110</v>
      </c>
      <c r="P126" s="422">
        <v>0</v>
      </c>
      <c r="Q126" s="422">
        <v>560</v>
      </c>
      <c r="R126" s="512"/>
      <c r="S126" s="512"/>
    </row>
    <row r="127" spans="1:19" ht="39.6" x14ac:dyDescent="0.3">
      <c r="A127" s="526"/>
      <c r="B127" s="526" t="s">
        <v>373</v>
      </c>
      <c r="C127" s="526" t="s">
        <v>374</v>
      </c>
      <c r="D127" s="526" t="s">
        <v>375</v>
      </c>
      <c r="E127" s="526"/>
      <c r="F127" s="526" t="s">
        <v>376</v>
      </c>
      <c r="G127" s="343" t="str">
        <f>VLOOKUP(F127,class!A$1:B$460,2,FALSE)</f>
        <v>Metropolitan District</v>
      </c>
      <c r="H127" s="343" t="str">
        <f>IFERROR(VLOOKUP(F127,classifications!A$3:C$340,3,FALSE),VLOOKUP(F127,classifications!I$2:K$28,3,FALSE))</f>
        <v>Predominantly Urban</v>
      </c>
      <c r="I127" s="422">
        <v>200</v>
      </c>
      <c r="J127" s="422">
        <v>120</v>
      </c>
      <c r="K127" s="422">
        <v>0</v>
      </c>
      <c r="L127" s="422">
        <v>320</v>
      </c>
      <c r="M127" s="530"/>
      <c r="N127" s="424">
        <v>190</v>
      </c>
      <c r="O127" s="422">
        <v>70</v>
      </c>
      <c r="P127" s="422">
        <v>0</v>
      </c>
      <c r="Q127" s="422">
        <v>260</v>
      </c>
      <c r="R127" s="512"/>
      <c r="S127" s="512"/>
    </row>
    <row r="128" spans="1:19" ht="39.6" x14ac:dyDescent="0.3">
      <c r="A128" s="526"/>
      <c r="B128" s="526" t="s">
        <v>377</v>
      </c>
      <c r="C128" s="526" t="s">
        <v>378</v>
      </c>
      <c r="D128" s="526" t="s">
        <v>379</v>
      </c>
      <c r="E128" s="526"/>
      <c r="F128" s="526" t="s">
        <v>380</v>
      </c>
      <c r="G128" s="343" t="str">
        <f>VLOOKUP(F128,class!A$1:B$460,2,FALSE)</f>
        <v>Metropolitan District</v>
      </c>
      <c r="H128" s="343" t="str">
        <f>IFERROR(VLOOKUP(F128,classifications!A$3:C$340,3,FALSE),VLOOKUP(F128,classifications!I$2:K$28,3,FALSE))</f>
        <v>Predominantly Urban</v>
      </c>
      <c r="I128" s="422">
        <v>190</v>
      </c>
      <c r="J128" s="422">
        <v>60</v>
      </c>
      <c r="K128" s="422">
        <v>0</v>
      </c>
      <c r="L128" s="422">
        <v>250</v>
      </c>
      <c r="M128" s="530"/>
      <c r="N128" s="424">
        <v>320</v>
      </c>
      <c r="O128" s="422">
        <v>10</v>
      </c>
      <c r="P128" s="422">
        <v>0</v>
      </c>
      <c r="Q128" s="422">
        <v>330</v>
      </c>
      <c r="R128" s="512"/>
      <c r="S128" s="512"/>
    </row>
    <row r="129" spans="1:19" x14ac:dyDescent="0.3">
      <c r="A129" s="526"/>
      <c r="B129" s="526"/>
      <c r="C129" s="526"/>
      <c r="D129" s="526"/>
      <c r="E129" s="526"/>
      <c r="F129" s="526"/>
      <c r="G129" s="526"/>
      <c r="H129" s="526"/>
      <c r="I129" s="251"/>
      <c r="J129" s="251"/>
      <c r="K129" s="251"/>
      <c r="L129" s="251"/>
      <c r="M129" s="427"/>
      <c r="N129" s="253"/>
      <c r="O129" s="251"/>
      <c r="P129" s="251"/>
      <c r="Q129" s="251"/>
      <c r="R129" s="512"/>
      <c r="S129" s="512"/>
    </row>
    <row r="130" spans="1:19" ht="52.8" x14ac:dyDescent="0.3">
      <c r="A130" s="526"/>
      <c r="B130" s="526"/>
      <c r="C130" s="526"/>
      <c r="D130" s="526" t="s">
        <v>381</v>
      </c>
      <c r="E130" s="526" t="s">
        <v>382</v>
      </c>
      <c r="F130" s="526"/>
      <c r="G130" s="526"/>
      <c r="H130" s="526"/>
      <c r="I130" s="422">
        <v>1580</v>
      </c>
      <c r="J130" s="422">
        <v>330</v>
      </c>
      <c r="K130" s="422">
        <v>0</v>
      </c>
      <c r="L130" s="422">
        <v>1910</v>
      </c>
      <c r="M130" s="530"/>
      <c r="N130" s="424">
        <v>3070</v>
      </c>
      <c r="O130" s="422">
        <v>270</v>
      </c>
      <c r="P130" s="422">
        <v>40</v>
      </c>
      <c r="Q130" s="422">
        <v>3380</v>
      </c>
      <c r="R130" s="512"/>
      <c r="S130" s="512"/>
    </row>
    <row r="131" spans="1:19" ht="39.6" x14ac:dyDescent="0.3">
      <c r="A131" s="526"/>
      <c r="B131" s="526" t="s">
        <v>383</v>
      </c>
      <c r="C131" s="526" t="s">
        <v>384</v>
      </c>
      <c r="D131" s="526" t="s">
        <v>385</v>
      </c>
      <c r="E131" s="526"/>
      <c r="F131" s="526" t="s">
        <v>386</v>
      </c>
      <c r="G131" s="343" t="str">
        <f>VLOOKUP(F131,class!A$1:B$460,2,FALSE)</f>
        <v>Metropolitan District</v>
      </c>
      <c r="H131" s="343" t="str">
        <f>IFERROR(VLOOKUP(F131,classifications!A$3:C$340,3,FALSE),VLOOKUP(F131,classifications!I$2:K$28,3,FALSE))</f>
        <v>Predominantly Urban</v>
      </c>
      <c r="I131" s="422">
        <v>430</v>
      </c>
      <c r="J131" s="422">
        <v>150</v>
      </c>
      <c r="K131" s="422">
        <v>0</v>
      </c>
      <c r="L131" s="422">
        <v>580</v>
      </c>
      <c r="M131" s="530"/>
      <c r="N131" s="424">
        <v>530</v>
      </c>
      <c r="O131" s="422">
        <v>100</v>
      </c>
      <c r="P131" s="422">
        <v>30</v>
      </c>
      <c r="Q131" s="422">
        <v>660</v>
      </c>
      <c r="R131" s="512"/>
      <c r="S131" s="512"/>
    </row>
    <row r="132" spans="1:19" ht="39.6" x14ac:dyDescent="0.3">
      <c r="A132" s="526"/>
      <c r="B132" s="526" t="s">
        <v>387</v>
      </c>
      <c r="C132" s="526" t="s">
        <v>388</v>
      </c>
      <c r="D132" s="526" t="s">
        <v>389</v>
      </c>
      <c r="E132" s="526"/>
      <c r="F132" s="526" t="s">
        <v>390</v>
      </c>
      <c r="G132" s="343" t="str">
        <f>VLOOKUP(F132,class!A$1:B$460,2,FALSE)</f>
        <v>Metropolitan District</v>
      </c>
      <c r="H132" s="343" t="str">
        <f>IFERROR(VLOOKUP(F132,classifications!A$3:C$340,3,FALSE),VLOOKUP(F132,classifications!I$2:K$28,3,FALSE))</f>
        <v>Predominantly Urban</v>
      </c>
      <c r="I132" s="422">
        <v>310</v>
      </c>
      <c r="J132" s="422">
        <v>80</v>
      </c>
      <c r="K132" s="422">
        <v>0</v>
      </c>
      <c r="L132" s="422">
        <v>390</v>
      </c>
      <c r="M132" s="530"/>
      <c r="N132" s="424">
        <v>580</v>
      </c>
      <c r="O132" s="422">
        <v>60</v>
      </c>
      <c r="P132" s="422">
        <v>0</v>
      </c>
      <c r="Q132" s="422">
        <v>640</v>
      </c>
      <c r="R132" s="512"/>
      <c r="S132" s="512"/>
    </row>
    <row r="133" spans="1:19" ht="39.6" x14ac:dyDescent="0.3">
      <c r="A133" s="526"/>
      <c r="B133" s="526" t="s">
        <v>391</v>
      </c>
      <c r="C133" s="526" t="s">
        <v>392</v>
      </c>
      <c r="D133" s="526" t="s">
        <v>393</v>
      </c>
      <c r="E133" s="526"/>
      <c r="F133" s="526" t="s">
        <v>394</v>
      </c>
      <c r="G133" s="343" t="str">
        <f>VLOOKUP(F133,class!A$1:B$460,2,FALSE)</f>
        <v>Metropolitan District</v>
      </c>
      <c r="H133" s="343" t="str">
        <f>IFERROR(VLOOKUP(F133,classifications!A$3:C$340,3,FALSE),VLOOKUP(F133,classifications!I$2:K$28,3,FALSE))</f>
        <v>Predominantly Urban</v>
      </c>
      <c r="I133" s="422">
        <v>650</v>
      </c>
      <c r="J133" s="422">
        <v>90</v>
      </c>
      <c r="K133" s="422">
        <v>0</v>
      </c>
      <c r="L133" s="422">
        <v>740</v>
      </c>
      <c r="M133" s="530"/>
      <c r="N133" s="424">
        <v>670</v>
      </c>
      <c r="O133" s="422">
        <v>110</v>
      </c>
      <c r="P133" s="422">
        <v>0</v>
      </c>
      <c r="Q133" s="422">
        <v>780</v>
      </c>
      <c r="R133" s="512"/>
      <c r="S133" s="512"/>
    </row>
    <row r="134" spans="1:19" ht="39.6" x14ac:dyDescent="0.3">
      <c r="A134" s="526"/>
      <c r="B134" s="526" t="s">
        <v>395</v>
      </c>
      <c r="C134" s="526" t="s">
        <v>396</v>
      </c>
      <c r="D134" s="526" t="s">
        <v>397</v>
      </c>
      <c r="E134" s="526"/>
      <c r="F134" s="526" t="s">
        <v>398</v>
      </c>
      <c r="G134" s="343" t="str">
        <f>VLOOKUP(F134,class!A$1:B$460,2,FALSE)</f>
        <v>Metropolitan District</v>
      </c>
      <c r="H134" s="343" t="str">
        <f>IFERROR(VLOOKUP(F134,classifications!A$3:C$340,3,FALSE),VLOOKUP(F134,classifications!I$2:K$28,3,FALSE))</f>
        <v>Predominantly Urban</v>
      </c>
      <c r="I134" s="422">
        <v>190</v>
      </c>
      <c r="J134" s="422">
        <v>10</v>
      </c>
      <c r="K134" s="422">
        <v>0</v>
      </c>
      <c r="L134" s="422">
        <v>190</v>
      </c>
      <c r="M134" s="530"/>
      <c r="N134" s="424">
        <v>1290</v>
      </c>
      <c r="O134" s="422">
        <v>10</v>
      </c>
      <c r="P134" s="422">
        <v>0</v>
      </c>
      <c r="Q134" s="422">
        <v>1300</v>
      </c>
      <c r="R134" s="512"/>
      <c r="S134" s="512"/>
    </row>
    <row r="135" spans="1:19" x14ac:dyDescent="0.3">
      <c r="A135" s="526"/>
      <c r="B135" s="526"/>
      <c r="C135" s="526"/>
      <c r="D135" s="526"/>
      <c r="E135" s="526"/>
      <c r="F135" s="526"/>
      <c r="G135" s="526"/>
      <c r="H135" s="526"/>
      <c r="I135" s="251"/>
      <c r="J135" s="251"/>
      <c r="K135" s="251"/>
      <c r="L135" s="251"/>
      <c r="M135" s="427"/>
      <c r="N135" s="253"/>
      <c r="O135" s="251"/>
      <c r="P135" s="251"/>
      <c r="Q135" s="251"/>
      <c r="R135" s="512"/>
      <c r="S135" s="512"/>
    </row>
    <row r="136" spans="1:19" ht="52.8" x14ac:dyDescent="0.3">
      <c r="A136" s="526"/>
      <c r="B136" s="526"/>
      <c r="C136" s="526"/>
      <c r="D136" s="526" t="s">
        <v>399</v>
      </c>
      <c r="E136" s="526" t="s">
        <v>400</v>
      </c>
      <c r="F136" s="526"/>
      <c r="G136" s="526"/>
      <c r="H136" s="526"/>
      <c r="I136" s="422">
        <v>2600</v>
      </c>
      <c r="J136" s="422">
        <v>380</v>
      </c>
      <c r="K136" s="422">
        <v>40</v>
      </c>
      <c r="L136" s="422">
        <v>3020</v>
      </c>
      <c r="M136" s="530"/>
      <c r="N136" s="424">
        <v>2390</v>
      </c>
      <c r="O136" s="422">
        <v>360</v>
      </c>
      <c r="P136" s="422">
        <v>50</v>
      </c>
      <c r="Q136" s="422">
        <v>2800</v>
      </c>
      <c r="R136" s="512"/>
      <c r="S136" s="512"/>
    </row>
    <row r="137" spans="1:19" ht="39.6" x14ac:dyDescent="0.3">
      <c r="A137" s="526"/>
      <c r="B137" s="526" t="s">
        <v>401</v>
      </c>
      <c r="C137" s="526" t="s">
        <v>402</v>
      </c>
      <c r="D137" s="526" t="s">
        <v>403</v>
      </c>
      <c r="E137" s="526"/>
      <c r="F137" s="526" t="s">
        <v>404</v>
      </c>
      <c r="G137" s="343" t="str">
        <f>VLOOKUP(F137,class!A$1:B$460,2,FALSE)</f>
        <v>Metropolitan District</v>
      </c>
      <c r="H137" s="343" t="str">
        <f>IFERROR(VLOOKUP(F137,classifications!A$3:C$340,3,FALSE),VLOOKUP(F137,classifications!I$2:K$28,3,FALSE))</f>
        <v>Predominantly Urban</v>
      </c>
      <c r="I137" s="422">
        <v>370</v>
      </c>
      <c r="J137" s="422">
        <v>40</v>
      </c>
      <c r="K137" s="422">
        <v>0</v>
      </c>
      <c r="L137" s="422">
        <v>410</v>
      </c>
      <c r="M137" s="530"/>
      <c r="N137" s="424">
        <v>340</v>
      </c>
      <c r="O137" s="422">
        <v>70</v>
      </c>
      <c r="P137" s="422">
        <v>30</v>
      </c>
      <c r="Q137" s="422">
        <v>440</v>
      </c>
      <c r="R137" s="512"/>
      <c r="S137" s="512"/>
    </row>
    <row r="138" spans="1:19" ht="39.6" x14ac:dyDescent="0.3">
      <c r="A138" s="526"/>
      <c r="B138" s="526" t="s">
        <v>405</v>
      </c>
      <c r="C138" s="526" t="s">
        <v>406</v>
      </c>
      <c r="D138" s="526" t="s">
        <v>407</v>
      </c>
      <c r="E138" s="526"/>
      <c r="F138" s="526" t="s">
        <v>408</v>
      </c>
      <c r="G138" s="343" t="str">
        <f>VLOOKUP(F138,class!A$1:B$460,2,FALSE)</f>
        <v>Metropolitan District</v>
      </c>
      <c r="H138" s="343" t="str">
        <f>IFERROR(VLOOKUP(F138,classifications!A$3:C$340,3,FALSE),VLOOKUP(F138,classifications!I$2:K$28,3,FALSE))</f>
        <v>Predominantly Urban</v>
      </c>
      <c r="I138" s="422">
        <v>1120</v>
      </c>
      <c r="J138" s="422">
        <v>80</v>
      </c>
      <c r="K138" s="422">
        <v>30</v>
      </c>
      <c r="L138" s="422">
        <v>1230</v>
      </c>
      <c r="M138" s="530"/>
      <c r="N138" s="424">
        <v>880</v>
      </c>
      <c r="O138" s="422">
        <v>70</v>
      </c>
      <c r="P138" s="422">
        <v>10</v>
      </c>
      <c r="Q138" s="422">
        <v>960</v>
      </c>
      <c r="R138" s="512"/>
      <c r="S138" s="512"/>
    </row>
    <row r="139" spans="1:19" ht="39.6" x14ac:dyDescent="0.3">
      <c r="A139" s="526"/>
      <c r="B139" s="526" t="s">
        <v>409</v>
      </c>
      <c r="C139" s="526" t="s">
        <v>410</v>
      </c>
      <c r="D139" s="526" t="s">
        <v>411</v>
      </c>
      <c r="E139" s="526"/>
      <c r="F139" s="526" t="s">
        <v>412</v>
      </c>
      <c r="G139" s="343" t="str">
        <f>VLOOKUP(F139,class!A$1:B$460,2,FALSE)</f>
        <v>Metropolitan District</v>
      </c>
      <c r="H139" s="343" t="str">
        <f>IFERROR(VLOOKUP(F139,classifications!A$3:C$340,3,FALSE),VLOOKUP(F139,classifications!I$2:K$28,3,FALSE))</f>
        <v>Predominantly Urban</v>
      </c>
      <c r="I139" s="422">
        <v>320</v>
      </c>
      <c r="J139" s="422">
        <v>180</v>
      </c>
      <c r="K139" s="422">
        <v>0</v>
      </c>
      <c r="L139" s="422">
        <v>500</v>
      </c>
      <c r="M139" s="530"/>
      <c r="N139" s="424">
        <v>360</v>
      </c>
      <c r="O139" s="422">
        <v>50</v>
      </c>
      <c r="P139" s="422">
        <v>0</v>
      </c>
      <c r="Q139" s="422">
        <v>420</v>
      </c>
      <c r="R139" s="512"/>
      <c r="S139" s="512"/>
    </row>
    <row r="140" spans="1:19" ht="39.6" x14ac:dyDescent="0.3">
      <c r="A140" s="526"/>
      <c r="B140" s="526" t="s">
        <v>413</v>
      </c>
      <c r="C140" s="526" t="s">
        <v>414</v>
      </c>
      <c r="D140" s="526" t="s">
        <v>415</v>
      </c>
      <c r="E140" s="526"/>
      <c r="F140" s="526" t="s">
        <v>416</v>
      </c>
      <c r="G140" s="343" t="str">
        <f>VLOOKUP(F140,class!A$1:B$460,2,FALSE)</f>
        <v>Metropolitan District</v>
      </c>
      <c r="H140" s="343" t="str">
        <f>IFERROR(VLOOKUP(F140,classifications!A$3:C$340,3,FALSE),VLOOKUP(F140,classifications!I$2:K$28,3,FALSE))</f>
        <v>Predominantly Urban</v>
      </c>
      <c r="I140" s="422">
        <v>160</v>
      </c>
      <c r="J140" s="422">
        <v>10</v>
      </c>
      <c r="K140" s="422">
        <v>10</v>
      </c>
      <c r="L140" s="422">
        <v>170</v>
      </c>
      <c r="M140" s="530"/>
      <c r="N140" s="424">
        <v>170</v>
      </c>
      <c r="O140" s="422">
        <v>70</v>
      </c>
      <c r="P140" s="422">
        <v>10</v>
      </c>
      <c r="Q140" s="422">
        <v>250</v>
      </c>
      <c r="R140" s="512"/>
      <c r="S140" s="512"/>
    </row>
    <row r="141" spans="1:19" ht="39.6" x14ac:dyDescent="0.3">
      <c r="A141" s="526"/>
      <c r="B141" s="526" t="s">
        <v>417</v>
      </c>
      <c r="C141" s="526" t="s">
        <v>418</v>
      </c>
      <c r="D141" s="526" t="s">
        <v>419</v>
      </c>
      <c r="E141" s="526"/>
      <c r="F141" s="526" t="s">
        <v>420</v>
      </c>
      <c r="G141" s="343" t="str">
        <f>VLOOKUP(F141,class!A$1:B$460,2,FALSE)</f>
        <v>Metropolitan District</v>
      </c>
      <c r="H141" s="343" t="str">
        <f>IFERROR(VLOOKUP(F141,classifications!A$3:C$340,3,FALSE),VLOOKUP(F141,classifications!I$2:K$28,3,FALSE))</f>
        <v>Predominantly Urban</v>
      </c>
      <c r="I141" s="422">
        <v>640</v>
      </c>
      <c r="J141" s="422">
        <v>70</v>
      </c>
      <c r="K141" s="422">
        <v>0</v>
      </c>
      <c r="L141" s="422">
        <v>710</v>
      </c>
      <c r="M141" s="530"/>
      <c r="N141" s="424">
        <v>620</v>
      </c>
      <c r="O141" s="422">
        <v>110</v>
      </c>
      <c r="P141" s="422">
        <v>0</v>
      </c>
      <c r="Q141" s="422">
        <v>730</v>
      </c>
      <c r="R141" s="512"/>
      <c r="S141" s="512"/>
    </row>
    <row r="142" spans="1:19" x14ac:dyDescent="0.3">
      <c r="A142" s="526"/>
      <c r="B142" s="526"/>
      <c r="C142" s="526"/>
      <c r="D142" s="526"/>
      <c r="E142" s="526"/>
      <c r="F142" s="526"/>
      <c r="G142" s="526"/>
      <c r="H142" s="526"/>
      <c r="I142" s="251"/>
      <c r="J142" s="251"/>
      <c r="K142" s="251"/>
      <c r="L142" s="251"/>
      <c r="M142" s="427"/>
      <c r="N142" s="253"/>
      <c r="O142" s="251"/>
      <c r="P142" s="251"/>
      <c r="Q142" s="251"/>
      <c r="R142" s="512"/>
      <c r="S142" s="512"/>
    </row>
    <row r="143" spans="1:19" ht="52.8" x14ac:dyDescent="0.3">
      <c r="A143" s="526"/>
      <c r="B143" s="526"/>
      <c r="C143" s="526"/>
      <c r="D143" s="526" t="s">
        <v>421</v>
      </c>
      <c r="E143" s="526" t="s">
        <v>422</v>
      </c>
      <c r="F143" s="526"/>
      <c r="G143" s="526"/>
      <c r="H143" s="526"/>
      <c r="I143" s="422">
        <v>3000</v>
      </c>
      <c r="J143" s="422">
        <v>680</v>
      </c>
      <c r="K143" s="422">
        <v>120</v>
      </c>
      <c r="L143" s="422">
        <v>3800</v>
      </c>
      <c r="M143" s="530"/>
      <c r="N143" s="424">
        <v>3270</v>
      </c>
      <c r="O143" s="422">
        <v>690</v>
      </c>
      <c r="P143" s="422">
        <v>150</v>
      </c>
      <c r="Q143" s="422">
        <v>4100</v>
      </c>
      <c r="R143" s="512"/>
      <c r="S143" s="512"/>
    </row>
    <row r="144" spans="1:19" ht="39.6" x14ac:dyDescent="0.3">
      <c r="A144" s="526"/>
      <c r="B144" s="526" t="s">
        <v>423</v>
      </c>
      <c r="C144" s="526" t="s">
        <v>424</v>
      </c>
      <c r="D144" s="526" t="s">
        <v>425</v>
      </c>
      <c r="E144" s="526"/>
      <c r="F144" s="526" t="s">
        <v>426</v>
      </c>
      <c r="G144" s="343" t="str">
        <f>VLOOKUP(F144,class!A$1:B$460,2,FALSE)</f>
        <v>Metropolitan District</v>
      </c>
      <c r="H144" s="343" t="str">
        <f>IFERROR(VLOOKUP(F144,classifications!A$3:C$340,3,FALSE),VLOOKUP(F144,classifications!I$2:K$28,3,FALSE))</f>
        <v>Predominantly Urban</v>
      </c>
      <c r="I144" s="423">
        <v>1750</v>
      </c>
      <c r="J144" s="423">
        <v>200</v>
      </c>
      <c r="K144" s="423">
        <v>10</v>
      </c>
      <c r="L144" s="423">
        <v>1960</v>
      </c>
      <c r="M144" s="528"/>
      <c r="N144" s="425">
        <v>1550</v>
      </c>
      <c r="O144" s="423">
        <v>180</v>
      </c>
      <c r="P144" s="423">
        <v>10</v>
      </c>
      <c r="Q144" s="423">
        <v>1740</v>
      </c>
      <c r="R144" s="512"/>
      <c r="S144" s="512"/>
    </row>
    <row r="145" spans="1:19" ht="39.6" x14ac:dyDescent="0.3">
      <c r="A145" s="526"/>
      <c r="B145" s="526" t="s">
        <v>427</v>
      </c>
      <c r="C145" s="526" t="s">
        <v>428</v>
      </c>
      <c r="D145" s="526" t="s">
        <v>429</v>
      </c>
      <c r="E145" s="526"/>
      <c r="F145" s="526" t="s">
        <v>430</v>
      </c>
      <c r="G145" s="343" t="str">
        <f>VLOOKUP(F145,class!A$1:B$460,2,FALSE)</f>
        <v>Metropolitan District</v>
      </c>
      <c r="H145" s="343" t="str">
        <f>IFERROR(VLOOKUP(F145,classifications!A$3:C$340,3,FALSE),VLOOKUP(F145,classifications!I$2:K$28,3,FALSE))</f>
        <v>Predominantly Urban</v>
      </c>
      <c r="I145" s="422">
        <v>360</v>
      </c>
      <c r="J145" s="422">
        <v>160</v>
      </c>
      <c r="K145" s="422">
        <v>0</v>
      </c>
      <c r="L145" s="422">
        <v>520</v>
      </c>
      <c r="M145" s="530"/>
      <c r="N145" s="424">
        <v>460</v>
      </c>
      <c r="O145" s="422">
        <v>180</v>
      </c>
      <c r="P145" s="422">
        <v>0</v>
      </c>
      <c r="Q145" s="422">
        <v>640</v>
      </c>
      <c r="R145" s="512"/>
      <c r="S145" s="512"/>
    </row>
    <row r="146" spans="1:19" ht="39.6" x14ac:dyDescent="0.3">
      <c r="A146" s="526"/>
      <c r="B146" s="526" t="s">
        <v>431</v>
      </c>
      <c r="C146" s="526" t="s">
        <v>432</v>
      </c>
      <c r="D146" s="526" t="s">
        <v>433</v>
      </c>
      <c r="E146" s="526"/>
      <c r="F146" s="526" t="s">
        <v>434</v>
      </c>
      <c r="G146" s="343" t="str">
        <f>VLOOKUP(F146,class!A$1:B$460,2,FALSE)</f>
        <v>Metropolitan District</v>
      </c>
      <c r="H146" s="343" t="str">
        <f>IFERROR(VLOOKUP(F146,classifications!A$3:C$340,3,FALSE),VLOOKUP(F146,classifications!I$2:K$28,3,FALSE))</f>
        <v>Predominantly Urban</v>
      </c>
      <c r="I146" s="422">
        <v>250</v>
      </c>
      <c r="J146" s="422">
        <v>150</v>
      </c>
      <c r="K146" s="422">
        <v>0</v>
      </c>
      <c r="L146" s="422">
        <v>400</v>
      </c>
      <c r="M146" s="530"/>
      <c r="N146" s="424">
        <v>290</v>
      </c>
      <c r="O146" s="422">
        <v>170</v>
      </c>
      <c r="P146" s="422">
        <v>30</v>
      </c>
      <c r="Q146" s="422">
        <v>500</v>
      </c>
      <c r="R146" s="512"/>
      <c r="S146" s="512"/>
    </row>
    <row r="147" spans="1:19" ht="39.6" x14ac:dyDescent="0.3">
      <c r="A147" s="526"/>
      <c r="B147" s="526" t="s">
        <v>435</v>
      </c>
      <c r="C147" s="526" t="s">
        <v>436</v>
      </c>
      <c r="D147" s="526" t="s">
        <v>437</v>
      </c>
      <c r="E147" s="526"/>
      <c r="F147" s="526" t="s">
        <v>438</v>
      </c>
      <c r="G147" s="343" t="str">
        <f>VLOOKUP(F147,class!A$1:B$460,2,FALSE)</f>
        <v>Metropolitan District</v>
      </c>
      <c r="H147" s="343" t="str">
        <f>IFERROR(VLOOKUP(F147,classifications!A$3:C$340,3,FALSE),VLOOKUP(F147,classifications!I$2:K$28,3,FALSE))</f>
        <v>Predominantly Urban</v>
      </c>
      <c r="I147" s="422">
        <v>220</v>
      </c>
      <c r="J147" s="422">
        <v>80</v>
      </c>
      <c r="K147" s="422">
        <v>40</v>
      </c>
      <c r="L147" s="422">
        <v>340</v>
      </c>
      <c r="M147" s="530"/>
      <c r="N147" s="424">
        <v>330</v>
      </c>
      <c r="O147" s="422">
        <v>40</v>
      </c>
      <c r="P147" s="422">
        <v>20</v>
      </c>
      <c r="Q147" s="422">
        <v>390</v>
      </c>
      <c r="R147" s="512"/>
      <c r="S147" s="512"/>
    </row>
    <row r="148" spans="1:19" ht="39.6" x14ac:dyDescent="0.3">
      <c r="A148" s="526"/>
      <c r="B148" s="526" t="s">
        <v>439</v>
      </c>
      <c r="C148" s="526" t="s">
        <v>440</v>
      </c>
      <c r="D148" s="526" t="s">
        <v>441</v>
      </c>
      <c r="E148" s="526"/>
      <c r="F148" s="526" t="s">
        <v>442</v>
      </c>
      <c r="G148" s="343" t="str">
        <f>VLOOKUP(F148,class!A$1:B$460,2,FALSE)</f>
        <v>Metropolitan District</v>
      </c>
      <c r="H148" s="343" t="str">
        <f>IFERROR(VLOOKUP(F148,classifications!A$3:C$340,3,FALSE),VLOOKUP(F148,classifications!I$2:K$28,3,FALSE))</f>
        <v>Predominantly Urban</v>
      </c>
      <c r="I148" s="422">
        <v>170</v>
      </c>
      <c r="J148" s="422">
        <v>40</v>
      </c>
      <c r="K148" s="422">
        <v>20</v>
      </c>
      <c r="L148" s="422">
        <v>230</v>
      </c>
      <c r="M148" s="530"/>
      <c r="N148" s="424">
        <v>230</v>
      </c>
      <c r="O148" s="422">
        <v>60</v>
      </c>
      <c r="P148" s="422">
        <v>0</v>
      </c>
      <c r="Q148" s="422">
        <v>290</v>
      </c>
      <c r="R148" s="512"/>
      <c r="S148" s="512"/>
    </row>
    <row r="149" spans="1:19" ht="39.6" x14ac:dyDescent="0.3">
      <c r="A149" s="526"/>
      <c r="B149" s="526" t="s">
        <v>443</v>
      </c>
      <c r="C149" s="526" t="s">
        <v>444</v>
      </c>
      <c r="D149" s="526" t="s">
        <v>445</v>
      </c>
      <c r="E149" s="526"/>
      <c r="F149" s="526" t="s">
        <v>446</v>
      </c>
      <c r="G149" s="343" t="str">
        <f>VLOOKUP(F149,class!A$1:B$460,2,FALSE)</f>
        <v>Metropolitan District</v>
      </c>
      <c r="H149" s="343" t="str">
        <f>IFERROR(VLOOKUP(F149,classifications!A$3:C$340,3,FALSE),VLOOKUP(F149,classifications!I$2:K$28,3,FALSE))</f>
        <v>Predominantly Urban</v>
      </c>
      <c r="I149" s="422">
        <v>140</v>
      </c>
      <c r="J149" s="423">
        <v>60</v>
      </c>
      <c r="K149" s="423">
        <v>0</v>
      </c>
      <c r="L149" s="423">
        <v>200</v>
      </c>
      <c r="M149" s="528"/>
      <c r="N149" s="424">
        <v>270</v>
      </c>
      <c r="O149" s="423">
        <v>50</v>
      </c>
      <c r="P149" s="423">
        <v>0</v>
      </c>
      <c r="Q149" s="423">
        <v>330</v>
      </c>
      <c r="R149" s="512"/>
      <c r="S149" s="512"/>
    </row>
    <row r="150" spans="1:19" ht="39.6" x14ac:dyDescent="0.3">
      <c r="A150" s="526"/>
      <c r="B150" s="526" t="s">
        <v>447</v>
      </c>
      <c r="C150" s="526" t="s">
        <v>448</v>
      </c>
      <c r="D150" s="526" t="s">
        <v>449</v>
      </c>
      <c r="E150" s="526"/>
      <c r="F150" s="526" t="s">
        <v>450</v>
      </c>
      <c r="G150" s="343" t="str">
        <f>VLOOKUP(F150,class!A$1:B$460,2,FALSE)</f>
        <v>Metropolitan District</v>
      </c>
      <c r="H150" s="343" t="str">
        <f>IFERROR(VLOOKUP(F150,classifications!A$3:C$340,3,FALSE),VLOOKUP(F150,classifications!I$2:K$28,3,FALSE))</f>
        <v>Predominantly Urban</v>
      </c>
      <c r="I150" s="422">
        <v>100</v>
      </c>
      <c r="J150" s="422">
        <v>0</v>
      </c>
      <c r="K150" s="422">
        <v>50</v>
      </c>
      <c r="L150" s="422">
        <v>160</v>
      </c>
      <c r="M150" s="530"/>
      <c r="N150" s="424">
        <v>130</v>
      </c>
      <c r="O150" s="422">
        <v>0</v>
      </c>
      <c r="P150" s="422">
        <v>90</v>
      </c>
      <c r="Q150" s="422">
        <v>220</v>
      </c>
      <c r="R150" s="512"/>
      <c r="S150" s="512"/>
    </row>
    <row r="151" spans="1:19" x14ac:dyDescent="0.3">
      <c r="A151" s="526"/>
      <c r="B151" s="526"/>
      <c r="C151" s="526"/>
      <c r="D151" s="526"/>
      <c r="E151" s="526"/>
      <c r="F151" s="526"/>
      <c r="G151" s="526"/>
      <c r="H151" s="526"/>
      <c r="I151" s="251"/>
      <c r="J151" s="251"/>
      <c r="K151" s="251"/>
      <c r="L151" s="251"/>
      <c r="M151" s="427"/>
      <c r="N151" s="253"/>
      <c r="O151" s="251"/>
      <c r="P151" s="251"/>
      <c r="Q151" s="251"/>
      <c r="R151" s="512"/>
      <c r="S151" s="512"/>
    </row>
    <row r="152" spans="1:19" ht="52.8" x14ac:dyDescent="0.3">
      <c r="A152" s="526"/>
      <c r="B152" s="526"/>
      <c r="C152" s="526"/>
      <c r="D152" s="526" t="s">
        <v>451</v>
      </c>
      <c r="E152" s="526" t="s">
        <v>452</v>
      </c>
      <c r="F152" s="526"/>
      <c r="G152" s="526"/>
      <c r="H152" s="526"/>
      <c r="I152" s="422">
        <v>2840</v>
      </c>
      <c r="J152" s="422">
        <v>440</v>
      </c>
      <c r="K152" s="422">
        <v>0</v>
      </c>
      <c r="L152" s="422">
        <v>3280</v>
      </c>
      <c r="M152" s="530"/>
      <c r="N152" s="424">
        <v>4200</v>
      </c>
      <c r="O152" s="422">
        <v>750</v>
      </c>
      <c r="P152" s="422">
        <v>20</v>
      </c>
      <c r="Q152" s="422">
        <v>4970</v>
      </c>
      <c r="R152" s="512"/>
      <c r="S152" s="512"/>
    </row>
    <row r="153" spans="1:19" ht="39.6" x14ac:dyDescent="0.3">
      <c r="A153" s="526"/>
      <c r="B153" s="526" t="s">
        <v>453</v>
      </c>
      <c r="C153" s="526" t="s">
        <v>454</v>
      </c>
      <c r="D153" s="526" t="s">
        <v>455</v>
      </c>
      <c r="E153" s="526"/>
      <c r="F153" s="526" t="s">
        <v>456</v>
      </c>
      <c r="G153" s="343" t="str">
        <f>VLOOKUP(F153,class!A$1:B$460,2,FALSE)</f>
        <v>Metropolitan District</v>
      </c>
      <c r="H153" s="343" t="str">
        <f>IFERROR(VLOOKUP(F153,classifications!A$3:C$340,3,FALSE),VLOOKUP(F153,classifications!I$2:K$28,3,FALSE))</f>
        <v>Predominantly Urban</v>
      </c>
      <c r="I153" s="422">
        <v>530</v>
      </c>
      <c r="J153" s="422">
        <v>20</v>
      </c>
      <c r="K153" s="422">
        <v>0</v>
      </c>
      <c r="L153" s="422">
        <v>540</v>
      </c>
      <c r="M153" s="530"/>
      <c r="N153" s="424">
        <v>440</v>
      </c>
      <c r="O153" s="422">
        <v>110</v>
      </c>
      <c r="P153" s="422">
        <v>0</v>
      </c>
      <c r="Q153" s="422">
        <v>550</v>
      </c>
      <c r="R153" s="512"/>
      <c r="S153" s="512"/>
    </row>
    <row r="154" spans="1:19" ht="39.6" x14ac:dyDescent="0.3">
      <c r="A154" s="526"/>
      <c r="B154" s="526" t="s">
        <v>457</v>
      </c>
      <c r="C154" s="526" t="s">
        <v>458</v>
      </c>
      <c r="D154" s="526" t="s">
        <v>459</v>
      </c>
      <c r="E154" s="526"/>
      <c r="F154" s="526" t="s">
        <v>460</v>
      </c>
      <c r="G154" s="343" t="str">
        <f>VLOOKUP(F154,class!A$1:B$460,2,FALSE)</f>
        <v>Metropolitan District</v>
      </c>
      <c r="H154" s="343" t="str">
        <f>IFERROR(VLOOKUP(F154,classifications!A$3:C$340,3,FALSE),VLOOKUP(F154,classifications!I$2:K$28,3,FALSE))</f>
        <v>Predominantly Urban</v>
      </c>
      <c r="I154" s="422">
        <v>200</v>
      </c>
      <c r="J154" s="422">
        <v>10</v>
      </c>
      <c r="K154" s="422">
        <v>0</v>
      </c>
      <c r="L154" s="422">
        <v>210</v>
      </c>
      <c r="M154" s="530"/>
      <c r="N154" s="424">
        <v>320</v>
      </c>
      <c r="O154" s="422">
        <v>80</v>
      </c>
      <c r="P154" s="422">
        <v>0</v>
      </c>
      <c r="Q154" s="422">
        <v>400</v>
      </c>
      <c r="R154" s="512"/>
      <c r="S154" s="512"/>
    </row>
    <row r="155" spans="1:19" ht="39.6" x14ac:dyDescent="0.3">
      <c r="A155" s="526"/>
      <c r="B155" s="526" t="s">
        <v>461</v>
      </c>
      <c r="C155" s="526" t="s">
        <v>462</v>
      </c>
      <c r="D155" s="526" t="s">
        <v>463</v>
      </c>
      <c r="E155" s="526"/>
      <c r="F155" s="526" t="s">
        <v>464</v>
      </c>
      <c r="G155" s="343" t="str">
        <f>VLOOKUP(F155,class!A$1:B$460,2,FALSE)</f>
        <v>Metropolitan District</v>
      </c>
      <c r="H155" s="343" t="str">
        <f>IFERROR(VLOOKUP(F155,classifications!A$3:C$340,3,FALSE),VLOOKUP(F155,classifications!I$2:K$28,3,FALSE))</f>
        <v>Predominantly Urban</v>
      </c>
      <c r="I155" s="422">
        <v>400</v>
      </c>
      <c r="J155" s="422">
        <v>0</v>
      </c>
      <c r="K155" s="422">
        <v>0</v>
      </c>
      <c r="L155" s="422">
        <v>400</v>
      </c>
      <c r="M155" s="530"/>
      <c r="N155" s="424">
        <v>620</v>
      </c>
      <c r="O155" s="422">
        <v>0</v>
      </c>
      <c r="P155" s="422">
        <v>0</v>
      </c>
      <c r="Q155" s="422">
        <v>630</v>
      </c>
      <c r="R155" s="512"/>
      <c r="S155" s="512"/>
    </row>
    <row r="156" spans="1:19" ht="39.6" x14ac:dyDescent="0.3">
      <c r="A156" s="526"/>
      <c r="B156" s="526" t="s">
        <v>465</v>
      </c>
      <c r="C156" s="526" t="s">
        <v>466</v>
      </c>
      <c r="D156" s="526" t="s">
        <v>467</v>
      </c>
      <c r="E156" s="526"/>
      <c r="F156" s="526" t="s">
        <v>468</v>
      </c>
      <c r="G156" s="343" t="str">
        <f>VLOOKUP(F156,class!A$1:B$460,2,FALSE)</f>
        <v>Metropolitan District</v>
      </c>
      <c r="H156" s="343" t="str">
        <f>IFERROR(VLOOKUP(F156,classifications!A$3:C$340,3,FALSE),VLOOKUP(F156,classifications!I$2:K$28,3,FALSE))</f>
        <v>Predominantly Urban</v>
      </c>
      <c r="I156" s="422">
        <v>1250</v>
      </c>
      <c r="J156" s="422">
        <v>260</v>
      </c>
      <c r="K156" s="422">
        <v>0</v>
      </c>
      <c r="L156" s="422">
        <v>1510</v>
      </c>
      <c r="M156" s="530"/>
      <c r="N156" s="424">
        <v>2140</v>
      </c>
      <c r="O156" s="422">
        <v>190</v>
      </c>
      <c r="P156" s="422">
        <v>20</v>
      </c>
      <c r="Q156" s="422">
        <v>2350</v>
      </c>
      <c r="R156" s="512"/>
      <c r="S156" s="512"/>
    </row>
    <row r="157" spans="1:19" ht="39.6" x14ac:dyDescent="0.3">
      <c r="A157" s="526"/>
      <c r="B157" s="526" t="s">
        <v>469</v>
      </c>
      <c r="C157" s="526" t="s">
        <v>470</v>
      </c>
      <c r="D157" s="526" t="s">
        <v>471</v>
      </c>
      <c r="E157" s="526"/>
      <c r="F157" s="526" t="s">
        <v>472</v>
      </c>
      <c r="G157" s="343" t="str">
        <f>VLOOKUP(F157,class!A$1:B$460,2,FALSE)</f>
        <v>Metropolitan District</v>
      </c>
      <c r="H157" s="343" t="str">
        <f>IFERROR(VLOOKUP(F157,classifications!A$3:C$340,3,FALSE),VLOOKUP(F157,classifications!I$2:K$28,3,FALSE))</f>
        <v>Predominantly Urban</v>
      </c>
      <c r="I157" s="422">
        <v>460</v>
      </c>
      <c r="J157" s="422">
        <v>160</v>
      </c>
      <c r="K157" s="422">
        <v>0</v>
      </c>
      <c r="L157" s="422">
        <v>620</v>
      </c>
      <c r="M157" s="530"/>
      <c r="N157" s="424">
        <v>680</v>
      </c>
      <c r="O157" s="422">
        <v>360</v>
      </c>
      <c r="P157" s="422">
        <v>0</v>
      </c>
      <c r="Q157" s="422">
        <v>1040</v>
      </c>
      <c r="R157" s="512"/>
      <c r="S157" s="512"/>
    </row>
    <row r="158" spans="1:19" x14ac:dyDescent="0.3">
      <c r="A158" s="526"/>
      <c r="B158" s="526"/>
      <c r="C158" s="526"/>
      <c r="D158" s="526"/>
      <c r="E158" s="526"/>
      <c r="F158" s="526"/>
      <c r="G158" s="526"/>
      <c r="H158" s="526"/>
      <c r="I158" s="251"/>
      <c r="J158" s="251"/>
      <c r="K158" s="251"/>
      <c r="L158" s="251"/>
      <c r="M158" s="427"/>
      <c r="N158" s="253"/>
      <c r="O158" s="251"/>
      <c r="P158" s="251"/>
      <c r="Q158" s="251"/>
      <c r="R158" s="512"/>
      <c r="S158" s="512"/>
    </row>
    <row r="159" spans="1:19" ht="26.4" x14ac:dyDescent="0.3">
      <c r="A159" s="526" t="s">
        <v>473</v>
      </c>
      <c r="B159" s="342"/>
      <c r="C159" s="342"/>
      <c r="D159" s="342"/>
      <c r="E159" s="526"/>
      <c r="F159" s="342"/>
      <c r="G159" s="342"/>
      <c r="H159" s="342"/>
      <c r="I159" s="418">
        <v>44880</v>
      </c>
      <c r="J159" s="418">
        <v>15040</v>
      </c>
      <c r="K159" s="418">
        <v>550</v>
      </c>
      <c r="L159" s="418">
        <v>60460</v>
      </c>
      <c r="M159" s="527"/>
      <c r="N159" s="419">
        <v>52010</v>
      </c>
      <c r="O159" s="418">
        <v>18240</v>
      </c>
      <c r="P159" s="418">
        <v>280</v>
      </c>
      <c r="Q159" s="418">
        <v>70530</v>
      </c>
      <c r="R159" s="512"/>
      <c r="S159" s="512"/>
    </row>
    <row r="160" spans="1:19" x14ac:dyDescent="0.3">
      <c r="A160" s="526"/>
      <c r="B160" s="526"/>
      <c r="C160" s="526"/>
      <c r="D160" s="526"/>
      <c r="E160" s="526"/>
      <c r="F160" s="526"/>
      <c r="G160" s="526"/>
      <c r="H160" s="526"/>
      <c r="I160" s="251"/>
      <c r="J160" s="251"/>
      <c r="K160" s="251"/>
      <c r="L160" s="251"/>
      <c r="M160" s="427"/>
      <c r="N160" s="253"/>
      <c r="O160" s="251"/>
      <c r="P160" s="251"/>
      <c r="Q160" s="251"/>
      <c r="R160" s="512"/>
      <c r="S160" s="512"/>
    </row>
    <row r="161" spans="1:19" ht="39.6" x14ac:dyDescent="0.3">
      <c r="A161" s="526"/>
      <c r="B161" s="526"/>
      <c r="C161" s="526"/>
      <c r="D161" s="526" t="s">
        <v>492</v>
      </c>
      <c r="E161" s="526" t="s">
        <v>493</v>
      </c>
      <c r="F161" s="526" t="s">
        <v>493</v>
      </c>
      <c r="G161" s="343" t="str">
        <f>VLOOKUP(F161,class!A$1:B$460,2,FALSE)</f>
        <v>Shire County</v>
      </c>
      <c r="H161" s="343" t="str">
        <f>IFERROR(VLOOKUP(F161,classifications!A$3:C$340,3,FALSE),VLOOKUP(F161,classifications!I$2:K$28,3,FALSE))</f>
        <v>Predominantly Rural</v>
      </c>
      <c r="I161" s="422">
        <v>3300</v>
      </c>
      <c r="J161" s="422">
        <v>650</v>
      </c>
      <c r="K161" s="422">
        <v>0</v>
      </c>
      <c r="L161" s="422">
        <v>3950</v>
      </c>
      <c r="M161" s="530"/>
      <c r="N161" s="424">
        <v>3760</v>
      </c>
      <c r="O161" s="422">
        <v>840</v>
      </c>
      <c r="P161" s="422">
        <v>0</v>
      </c>
      <c r="Q161" s="422">
        <v>4600</v>
      </c>
      <c r="R161" s="512"/>
      <c r="S161" s="512"/>
    </row>
    <row r="162" spans="1:19" ht="39.6" x14ac:dyDescent="0.3">
      <c r="A162" s="526"/>
      <c r="B162" s="526" t="s">
        <v>494</v>
      </c>
      <c r="C162" s="526" t="s">
        <v>495</v>
      </c>
      <c r="D162" s="526" t="s">
        <v>496</v>
      </c>
      <c r="E162" s="526"/>
      <c r="F162" s="526" t="s">
        <v>497</v>
      </c>
      <c r="G162" s="343" t="str">
        <f>VLOOKUP(F162,class!A$1:B$460,2,FALSE)</f>
        <v>Shire District</v>
      </c>
      <c r="H162" s="343" t="str">
        <f>IFERROR(VLOOKUP(F162,classifications!A$3:C$340,3,FALSE),VLOOKUP(F162,classifications!I$2:K$28,3,FALSE))</f>
        <v>Predominantly Urban</v>
      </c>
      <c r="I162" s="422">
        <v>700</v>
      </c>
      <c r="J162" s="423">
        <v>90</v>
      </c>
      <c r="K162" s="423">
        <v>0</v>
      </c>
      <c r="L162" s="423">
        <v>790</v>
      </c>
      <c r="M162" s="528"/>
      <c r="N162" s="424">
        <v>520</v>
      </c>
      <c r="O162" s="423">
        <v>20</v>
      </c>
      <c r="P162" s="423">
        <v>0</v>
      </c>
      <c r="Q162" s="423">
        <v>540</v>
      </c>
      <c r="R162" s="512"/>
      <c r="S162" s="512"/>
    </row>
    <row r="163" spans="1:19" ht="39.6" x14ac:dyDescent="0.3">
      <c r="A163" s="526"/>
      <c r="B163" s="526" t="s">
        <v>498</v>
      </c>
      <c r="C163" s="526" t="s">
        <v>499</v>
      </c>
      <c r="D163" s="526" t="s">
        <v>500</v>
      </c>
      <c r="E163" s="526"/>
      <c r="F163" s="526" t="s">
        <v>501</v>
      </c>
      <c r="G163" s="343" t="str">
        <f>VLOOKUP(F163,class!A$1:B$460,2,FALSE)</f>
        <v>Shire District</v>
      </c>
      <c r="H163" s="343" t="str">
        <f>IFERROR(VLOOKUP(F163,classifications!A$3:C$340,3,FALSE),VLOOKUP(F163,classifications!I$2:K$28,3,FALSE))</f>
        <v>Predominantly Rural</v>
      </c>
      <c r="I163" s="422">
        <v>420</v>
      </c>
      <c r="J163" s="422">
        <v>90</v>
      </c>
      <c r="K163" s="422">
        <v>0</v>
      </c>
      <c r="L163" s="422">
        <v>510</v>
      </c>
      <c r="M163" s="530"/>
      <c r="N163" s="424">
        <v>510</v>
      </c>
      <c r="O163" s="422">
        <v>120</v>
      </c>
      <c r="P163" s="422">
        <v>0</v>
      </c>
      <c r="Q163" s="422">
        <v>630</v>
      </c>
      <c r="R163" s="512"/>
      <c r="S163" s="512"/>
    </row>
    <row r="164" spans="1:19" ht="39.6" x14ac:dyDescent="0.3">
      <c r="A164" s="526"/>
      <c r="B164" s="526" t="s">
        <v>502</v>
      </c>
      <c r="C164" s="526" t="s">
        <v>503</v>
      </c>
      <c r="D164" s="526" t="s">
        <v>504</v>
      </c>
      <c r="E164" s="526"/>
      <c r="F164" s="526" t="s">
        <v>505</v>
      </c>
      <c r="G164" s="343" t="str">
        <f>VLOOKUP(F164,class!A$1:B$460,2,FALSE)</f>
        <v>Shire District</v>
      </c>
      <c r="H164" s="343" t="str">
        <f>IFERROR(VLOOKUP(F164,classifications!A$3:C$340,3,FALSE),VLOOKUP(F164,classifications!I$2:K$28,3,FALSE))</f>
        <v>Predominantly Rural</v>
      </c>
      <c r="I164" s="422">
        <v>400</v>
      </c>
      <c r="J164" s="422">
        <v>10</v>
      </c>
      <c r="K164" s="422">
        <v>0</v>
      </c>
      <c r="L164" s="422">
        <v>420</v>
      </c>
      <c r="M164" s="530"/>
      <c r="N164" s="424">
        <v>420</v>
      </c>
      <c r="O164" s="422">
        <v>50</v>
      </c>
      <c r="P164" s="422">
        <v>0</v>
      </c>
      <c r="Q164" s="422">
        <v>470</v>
      </c>
      <c r="R164" s="512"/>
      <c r="S164" s="512"/>
    </row>
    <row r="165" spans="1:19" ht="39.6" x14ac:dyDescent="0.3">
      <c r="A165" s="526"/>
      <c r="B165" s="526" t="s">
        <v>506</v>
      </c>
      <c r="C165" s="526" t="s">
        <v>507</v>
      </c>
      <c r="D165" s="526" t="s">
        <v>508</v>
      </c>
      <c r="E165" s="526"/>
      <c r="F165" s="526" t="s">
        <v>509</v>
      </c>
      <c r="G165" s="343" t="str">
        <f>VLOOKUP(F165,class!A$1:B$460,2,FALSE)</f>
        <v>Shire District</v>
      </c>
      <c r="H165" s="343" t="str">
        <f>IFERROR(VLOOKUP(F165,classifications!A$3:C$340,3,FALSE),VLOOKUP(F165,classifications!I$2:K$28,3,FALSE))</f>
        <v>Predominantly Rural</v>
      </c>
      <c r="I165" s="422">
        <v>780</v>
      </c>
      <c r="J165" s="423">
        <v>140</v>
      </c>
      <c r="K165" s="423">
        <v>0</v>
      </c>
      <c r="L165" s="423">
        <v>910</v>
      </c>
      <c r="M165" s="528"/>
      <c r="N165" s="424">
        <v>1080</v>
      </c>
      <c r="O165" s="423">
        <v>360</v>
      </c>
      <c r="P165" s="423">
        <v>0</v>
      </c>
      <c r="Q165" s="423">
        <v>1440</v>
      </c>
      <c r="R165" s="512"/>
      <c r="S165" s="512"/>
    </row>
    <row r="166" spans="1:19" ht="39.6" x14ac:dyDescent="0.3">
      <c r="A166" s="526"/>
      <c r="B166" s="526" t="s">
        <v>510</v>
      </c>
      <c r="C166" s="526" t="s">
        <v>511</v>
      </c>
      <c r="D166" s="526" t="s">
        <v>512</v>
      </c>
      <c r="E166" s="526"/>
      <c r="F166" s="526" t="s">
        <v>513</v>
      </c>
      <c r="G166" s="343" t="str">
        <f>VLOOKUP(F166,class!A$1:B$460,2,FALSE)</f>
        <v>Shire District</v>
      </c>
      <c r="H166" s="343" t="str">
        <f>IFERROR(VLOOKUP(F166,classifications!A$3:C$340,3,FALSE),VLOOKUP(F166,classifications!I$2:K$28,3,FALSE))</f>
        <v>Predominantly Rural</v>
      </c>
      <c r="I166" s="422">
        <v>1000</v>
      </c>
      <c r="J166" s="423">
        <v>320</v>
      </c>
      <c r="K166" s="423">
        <v>0</v>
      </c>
      <c r="L166" s="423">
        <v>1310</v>
      </c>
      <c r="M166" s="528"/>
      <c r="N166" s="424">
        <v>1230</v>
      </c>
      <c r="O166" s="423">
        <v>290</v>
      </c>
      <c r="P166" s="423">
        <v>0</v>
      </c>
      <c r="Q166" s="423">
        <v>1520</v>
      </c>
      <c r="R166" s="512"/>
      <c r="S166" s="512"/>
    </row>
    <row r="167" spans="1:19" x14ac:dyDescent="0.3">
      <c r="A167" s="526"/>
      <c r="B167" s="526"/>
      <c r="C167" s="526"/>
      <c r="D167" s="526"/>
      <c r="E167" s="526"/>
      <c r="F167" s="526"/>
      <c r="G167" s="526"/>
      <c r="H167" s="526"/>
      <c r="I167" s="251"/>
      <c r="J167" s="251"/>
      <c r="K167" s="251"/>
      <c r="L167" s="251"/>
      <c r="M167" s="427"/>
      <c r="N167" s="253"/>
      <c r="O167" s="251"/>
      <c r="P167" s="251"/>
      <c r="Q167" s="251"/>
      <c r="R167" s="512"/>
      <c r="S167" s="512"/>
    </row>
    <row r="168" spans="1:19" ht="39.6" x14ac:dyDescent="0.3">
      <c r="A168" s="526"/>
      <c r="B168" s="526"/>
      <c r="C168" s="526"/>
      <c r="D168" s="526" t="s">
        <v>540</v>
      </c>
      <c r="E168" s="526" t="s">
        <v>541</v>
      </c>
      <c r="F168" s="526" t="s">
        <v>541</v>
      </c>
      <c r="G168" s="343" t="str">
        <f>VLOOKUP(F168,class!A$1:B$460,2,FALSE)</f>
        <v>Shire County</v>
      </c>
      <c r="H168" s="343" t="str">
        <f>IFERROR(VLOOKUP(F168,classifications!A$3:C$340,3,FALSE),VLOOKUP(F168,classifications!I$2:K$28,3,FALSE))</f>
        <v>Urban with Significant Rural</v>
      </c>
      <c r="I168" s="422">
        <v>2470</v>
      </c>
      <c r="J168" s="422">
        <v>510</v>
      </c>
      <c r="K168" s="422">
        <v>0</v>
      </c>
      <c r="L168" s="422">
        <v>2980</v>
      </c>
      <c r="M168" s="530"/>
      <c r="N168" s="424">
        <v>2620</v>
      </c>
      <c r="O168" s="422">
        <v>420</v>
      </c>
      <c r="P168" s="422">
        <v>0</v>
      </c>
      <c r="Q168" s="422">
        <v>3050</v>
      </c>
      <c r="R168" s="512"/>
      <c r="S168" s="512"/>
    </row>
    <row r="169" spans="1:19" ht="39.6" x14ac:dyDescent="0.3">
      <c r="A169" s="526"/>
      <c r="B169" s="526" t="s">
        <v>542</v>
      </c>
      <c r="C169" s="526" t="s">
        <v>543</v>
      </c>
      <c r="D169" s="526" t="s">
        <v>544</v>
      </c>
      <c r="E169" s="526"/>
      <c r="F169" s="526" t="s">
        <v>545</v>
      </c>
      <c r="G169" s="343" t="str">
        <f>VLOOKUP(F169,class!A$1:B$460,2,FALSE)</f>
        <v>Shire District</v>
      </c>
      <c r="H169" s="343" t="str">
        <f>IFERROR(VLOOKUP(F169,classifications!A$3:C$340,3,FALSE),VLOOKUP(F169,classifications!I$2:K$28,3,FALSE))</f>
        <v>Predominantly Urban</v>
      </c>
      <c r="I169" s="422">
        <v>350</v>
      </c>
      <c r="J169" s="422">
        <v>230</v>
      </c>
      <c r="K169" s="422">
        <v>0</v>
      </c>
      <c r="L169" s="422">
        <v>570</v>
      </c>
      <c r="M169" s="530"/>
      <c r="N169" s="424">
        <v>440</v>
      </c>
      <c r="O169" s="422">
        <v>170</v>
      </c>
      <c r="P169" s="422">
        <v>0</v>
      </c>
      <c r="Q169" s="422">
        <v>620</v>
      </c>
      <c r="R169" s="512"/>
      <c r="S169" s="512"/>
    </row>
    <row r="170" spans="1:19" ht="52.8" x14ac:dyDescent="0.3">
      <c r="A170" s="526"/>
      <c r="B170" s="526" t="s">
        <v>546</v>
      </c>
      <c r="C170" s="526" t="s">
        <v>547</v>
      </c>
      <c r="D170" s="526" t="s">
        <v>548</v>
      </c>
      <c r="E170" s="526"/>
      <c r="F170" s="526" t="s">
        <v>549</v>
      </c>
      <c r="G170" s="343" t="str">
        <f>VLOOKUP(F170,class!A$1:B$460,2,FALSE)</f>
        <v>Shire District</v>
      </c>
      <c r="H170" s="343" t="str">
        <f>IFERROR(VLOOKUP(F170,classifications!A$3:C$340,3,FALSE),VLOOKUP(F170,classifications!I$2:K$28,3,FALSE))</f>
        <v>Urban with Significant Rural</v>
      </c>
      <c r="I170" s="422">
        <v>540</v>
      </c>
      <c r="J170" s="422">
        <v>60</v>
      </c>
      <c r="K170" s="422">
        <v>0</v>
      </c>
      <c r="L170" s="422">
        <v>600</v>
      </c>
      <c r="M170" s="530"/>
      <c r="N170" s="424">
        <v>330</v>
      </c>
      <c r="O170" s="422">
        <v>20</v>
      </c>
      <c r="P170" s="422">
        <v>0</v>
      </c>
      <c r="Q170" s="422">
        <v>350</v>
      </c>
      <c r="R170" s="512"/>
      <c r="S170" s="512"/>
    </row>
    <row r="171" spans="1:19" ht="39.6" x14ac:dyDescent="0.3">
      <c r="A171" s="526"/>
      <c r="B171" s="526" t="s">
        <v>550</v>
      </c>
      <c r="C171" s="526" t="s">
        <v>551</v>
      </c>
      <c r="D171" s="526" t="s">
        <v>552</v>
      </c>
      <c r="E171" s="526"/>
      <c r="F171" s="526" t="s">
        <v>553</v>
      </c>
      <c r="G171" s="343" t="str">
        <f>VLOOKUP(F171,class!A$1:B$460,2,FALSE)</f>
        <v>Shire District</v>
      </c>
      <c r="H171" s="343" t="str">
        <f>IFERROR(VLOOKUP(F171,classifications!A$3:C$340,3,FALSE),VLOOKUP(F171,classifications!I$2:K$28,3,FALSE))</f>
        <v>Predominantly Urban</v>
      </c>
      <c r="I171" s="422">
        <v>160</v>
      </c>
      <c r="J171" s="422">
        <v>50</v>
      </c>
      <c r="K171" s="422">
        <v>0</v>
      </c>
      <c r="L171" s="422">
        <v>210</v>
      </c>
      <c r="M171" s="530"/>
      <c r="N171" s="424">
        <v>230</v>
      </c>
      <c r="O171" s="422">
        <v>20</v>
      </c>
      <c r="P171" s="422">
        <v>0</v>
      </c>
      <c r="Q171" s="422">
        <v>260</v>
      </c>
      <c r="R171" s="512"/>
      <c r="S171" s="512"/>
    </row>
    <row r="172" spans="1:19" ht="39.6" x14ac:dyDescent="0.3">
      <c r="A172" s="526"/>
      <c r="B172" s="526" t="s">
        <v>554</v>
      </c>
      <c r="C172" s="526" t="s">
        <v>555</v>
      </c>
      <c r="D172" s="526" t="s">
        <v>556</v>
      </c>
      <c r="E172" s="526"/>
      <c r="F172" s="526" t="s">
        <v>557</v>
      </c>
      <c r="G172" s="343" t="str">
        <f>VLOOKUP(F172,class!A$1:B$460,2,FALSE)</f>
        <v>Shire District</v>
      </c>
      <c r="H172" s="343" t="str">
        <f>IFERROR(VLOOKUP(F172,classifications!A$3:C$340,3,FALSE),VLOOKUP(F172,classifications!I$2:K$28,3,FALSE))</f>
        <v>Predominantly Rural</v>
      </c>
      <c r="I172" s="422">
        <v>60</v>
      </c>
      <c r="J172" s="422">
        <v>0</v>
      </c>
      <c r="K172" s="422">
        <v>0</v>
      </c>
      <c r="L172" s="422">
        <v>60</v>
      </c>
      <c r="M172" s="530"/>
      <c r="N172" s="424">
        <v>120</v>
      </c>
      <c r="O172" s="422">
        <v>10</v>
      </c>
      <c r="P172" s="422">
        <v>0</v>
      </c>
      <c r="Q172" s="422">
        <v>140</v>
      </c>
      <c r="R172" s="512"/>
      <c r="S172" s="512"/>
    </row>
    <row r="173" spans="1:19" ht="39.6" x14ac:dyDescent="0.3">
      <c r="A173" s="526"/>
      <c r="B173" s="526" t="s">
        <v>558</v>
      </c>
      <c r="C173" s="526" t="s">
        <v>559</v>
      </c>
      <c r="D173" s="526" t="s">
        <v>560</v>
      </c>
      <c r="E173" s="526"/>
      <c r="F173" s="526" t="s">
        <v>561</v>
      </c>
      <c r="G173" s="343" t="str">
        <f>VLOOKUP(F173,class!A$1:B$460,2,FALSE)</f>
        <v>Shire District</v>
      </c>
      <c r="H173" s="343" t="str">
        <f>IFERROR(VLOOKUP(F173,classifications!A$3:C$340,3,FALSE),VLOOKUP(F173,classifications!I$2:K$28,3,FALSE))</f>
        <v>Predominantly Urban</v>
      </c>
      <c r="I173" s="423">
        <v>110</v>
      </c>
      <c r="J173" s="423">
        <v>40</v>
      </c>
      <c r="K173" s="423">
        <v>0</v>
      </c>
      <c r="L173" s="423">
        <v>150</v>
      </c>
      <c r="M173" s="528"/>
      <c r="N173" s="425">
        <v>100</v>
      </c>
      <c r="O173" s="423">
        <v>0</v>
      </c>
      <c r="P173" s="423">
        <v>0</v>
      </c>
      <c r="Q173" s="423">
        <v>100</v>
      </c>
      <c r="R173" s="512"/>
      <c r="S173" s="512"/>
    </row>
    <row r="174" spans="1:19" ht="39.6" x14ac:dyDescent="0.3">
      <c r="A174" s="526"/>
      <c r="B174" s="526" t="s">
        <v>562</v>
      </c>
      <c r="C174" s="526" t="s">
        <v>563</v>
      </c>
      <c r="D174" s="526" t="s">
        <v>564</v>
      </c>
      <c r="E174" s="526"/>
      <c r="F174" s="526" t="s">
        <v>565</v>
      </c>
      <c r="G174" s="343" t="str">
        <f>VLOOKUP(F174,class!A$1:B$460,2,FALSE)</f>
        <v>Shire District</v>
      </c>
      <c r="H174" s="343" t="str">
        <f>IFERROR(VLOOKUP(F174,classifications!A$3:C$340,3,FALSE),VLOOKUP(F174,classifications!I$2:K$28,3,FALSE))</f>
        <v>Predominantly Rural</v>
      </c>
      <c r="I174" s="423">
        <v>170</v>
      </c>
      <c r="J174" s="423">
        <v>30</v>
      </c>
      <c r="K174" s="423">
        <v>0</v>
      </c>
      <c r="L174" s="423">
        <v>200</v>
      </c>
      <c r="M174" s="528"/>
      <c r="N174" s="424">
        <v>180</v>
      </c>
      <c r="O174" s="422">
        <v>30</v>
      </c>
      <c r="P174" s="422">
        <v>0</v>
      </c>
      <c r="Q174" s="422">
        <v>200</v>
      </c>
      <c r="R174" s="512"/>
      <c r="S174" s="512"/>
    </row>
    <row r="175" spans="1:19" ht="52.8" x14ac:dyDescent="0.3">
      <c r="A175" s="526"/>
      <c r="B175" s="526" t="s">
        <v>566</v>
      </c>
      <c r="C175" s="526" t="s">
        <v>567</v>
      </c>
      <c r="D175" s="526" t="s">
        <v>568</v>
      </c>
      <c r="E175" s="526"/>
      <c r="F175" s="526" t="s">
        <v>569</v>
      </c>
      <c r="G175" s="343" t="str">
        <f>VLOOKUP(F175,class!A$1:B$460,2,FALSE)</f>
        <v>Shire District</v>
      </c>
      <c r="H175" s="343" t="str">
        <f>IFERROR(VLOOKUP(F175,classifications!A$3:C$340,3,FALSE),VLOOKUP(F175,classifications!I$2:K$28,3,FALSE))</f>
        <v>Predominantly Urban</v>
      </c>
      <c r="I175" s="422">
        <v>350</v>
      </c>
      <c r="J175" s="422">
        <v>70</v>
      </c>
      <c r="K175" s="422">
        <v>0</v>
      </c>
      <c r="L175" s="422">
        <v>420</v>
      </c>
      <c r="M175" s="530"/>
      <c r="N175" s="424">
        <v>370</v>
      </c>
      <c r="O175" s="422">
        <v>40</v>
      </c>
      <c r="P175" s="422">
        <v>0</v>
      </c>
      <c r="Q175" s="422">
        <v>410</v>
      </c>
      <c r="R175" s="512"/>
      <c r="S175" s="512"/>
    </row>
    <row r="176" spans="1:19" ht="52.8" x14ac:dyDescent="0.3">
      <c r="A176" s="526"/>
      <c r="B176" s="526" t="s">
        <v>570</v>
      </c>
      <c r="C176" s="526" t="s">
        <v>571</v>
      </c>
      <c r="D176" s="526" t="s">
        <v>572</v>
      </c>
      <c r="E176" s="526"/>
      <c r="F176" s="526" t="s">
        <v>573</v>
      </c>
      <c r="G176" s="343" t="str">
        <f>VLOOKUP(F176,class!A$1:B$460,2,FALSE)</f>
        <v>Shire District</v>
      </c>
      <c r="H176" s="343" t="str">
        <f>IFERROR(VLOOKUP(F176,classifications!A$3:C$340,3,FALSE),VLOOKUP(F176,classifications!I$2:K$28,3,FALSE))</f>
        <v>Urban with Significant Rural</v>
      </c>
      <c r="I176" s="422">
        <v>740</v>
      </c>
      <c r="J176" s="422">
        <v>30</v>
      </c>
      <c r="K176" s="422">
        <v>0</v>
      </c>
      <c r="L176" s="422">
        <v>770</v>
      </c>
      <c r="M176" s="530"/>
      <c r="N176" s="424">
        <v>850</v>
      </c>
      <c r="O176" s="422">
        <v>130</v>
      </c>
      <c r="P176" s="422">
        <v>0</v>
      </c>
      <c r="Q176" s="422">
        <v>970</v>
      </c>
      <c r="R176" s="512"/>
      <c r="S176" s="512"/>
    </row>
    <row r="177" spans="1:19" x14ac:dyDescent="0.3">
      <c r="A177" s="526"/>
      <c r="B177" s="526"/>
      <c r="C177" s="526"/>
      <c r="D177" s="526"/>
      <c r="E177" s="526"/>
      <c r="F177" s="526"/>
      <c r="G177" s="526"/>
      <c r="H177" s="526"/>
      <c r="I177" s="251"/>
      <c r="J177" s="251"/>
      <c r="K177" s="251"/>
      <c r="L177" s="251"/>
      <c r="M177" s="427"/>
      <c r="N177" s="253"/>
      <c r="O177" s="251"/>
      <c r="P177" s="251"/>
      <c r="Q177" s="251"/>
      <c r="R177" s="512"/>
      <c r="S177" s="512"/>
    </row>
    <row r="178" spans="1:19" ht="39.6" x14ac:dyDescent="0.3">
      <c r="A178" s="526"/>
      <c r="B178" s="526"/>
      <c r="C178" s="526"/>
      <c r="D178" s="526" t="s">
        <v>574</v>
      </c>
      <c r="E178" s="526" t="s">
        <v>575</v>
      </c>
      <c r="F178" s="526" t="s">
        <v>575</v>
      </c>
      <c r="G178" s="343" t="str">
        <f>VLOOKUP(F178,class!A$1:B$460,2,FALSE)</f>
        <v>Shire County</v>
      </c>
      <c r="H178" s="343" t="str">
        <f>IFERROR(VLOOKUP(F178,classifications!A$3:C$340,3,FALSE),VLOOKUP(F178,classifications!I$2:K$28,3,FALSE))</f>
        <v>Predominantly Rural</v>
      </c>
      <c r="I178" s="422">
        <v>2530</v>
      </c>
      <c r="J178" s="422">
        <v>920</v>
      </c>
      <c r="K178" s="422">
        <v>100</v>
      </c>
      <c r="L178" s="422">
        <v>3550</v>
      </c>
      <c r="M178" s="530"/>
      <c r="N178" s="424">
        <v>2840</v>
      </c>
      <c r="O178" s="422">
        <v>880</v>
      </c>
      <c r="P178" s="422">
        <v>0</v>
      </c>
      <c r="Q178" s="422">
        <v>3720</v>
      </c>
      <c r="R178" s="512"/>
      <c r="S178" s="512"/>
    </row>
    <row r="179" spans="1:19" ht="39.6" x14ac:dyDescent="0.3">
      <c r="A179" s="526"/>
      <c r="B179" s="526" t="s">
        <v>576</v>
      </c>
      <c r="C179" s="526" t="s">
        <v>577</v>
      </c>
      <c r="D179" s="526" t="s">
        <v>578</v>
      </c>
      <c r="E179" s="526"/>
      <c r="F179" s="526" t="s">
        <v>579</v>
      </c>
      <c r="G179" s="343" t="str">
        <f>VLOOKUP(F179,class!A$1:B$460,2,FALSE)</f>
        <v>Shire District</v>
      </c>
      <c r="H179" s="343" t="str">
        <f>IFERROR(VLOOKUP(F179,classifications!A$3:C$340,3,FALSE),VLOOKUP(F179,classifications!I$2:K$28,3,FALSE))</f>
        <v>Predominantly Rural</v>
      </c>
      <c r="I179" s="422">
        <v>450</v>
      </c>
      <c r="J179" s="422">
        <v>130</v>
      </c>
      <c r="K179" s="422">
        <v>0</v>
      </c>
      <c r="L179" s="422">
        <v>590</v>
      </c>
      <c r="M179" s="530"/>
      <c r="N179" s="424">
        <v>490</v>
      </c>
      <c r="O179" s="422">
        <v>130</v>
      </c>
      <c r="P179" s="422">
        <v>0</v>
      </c>
      <c r="Q179" s="422">
        <v>620</v>
      </c>
      <c r="R179" s="512"/>
      <c r="S179" s="512"/>
    </row>
    <row r="180" spans="1:19" ht="39.6" x14ac:dyDescent="0.3">
      <c r="A180" s="526"/>
      <c r="B180" s="526" t="s">
        <v>580</v>
      </c>
      <c r="C180" s="526" t="s">
        <v>581</v>
      </c>
      <c r="D180" s="526" t="s">
        <v>582</v>
      </c>
      <c r="E180" s="526"/>
      <c r="F180" s="526" t="s">
        <v>583</v>
      </c>
      <c r="G180" s="343" t="str">
        <f>VLOOKUP(F180,class!A$1:B$460,2,FALSE)</f>
        <v>Shire District</v>
      </c>
      <c r="H180" s="343" t="str">
        <f>IFERROR(VLOOKUP(F180,classifications!A$3:C$340,3,FALSE),VLOOKUP(F180,classifications!I$2:K$28,3,FALSE))</f>
        <v>Predominantly Urban</v>
      </c>
      <c r="I180" s="422">
        <v>190</v>
      </c>
      <c r="J180" s="422">
        <v>100</v>
      </c>
      <c r="K180" s="422">
        <v>100</v>
      </c>
      <c r="L180" s="422">
        <v>380</v>
      </c>
      <c r="M180" s="530"/>
      <c r="N180" s="424">
        <v>280</v>
      </c>
      <c r="O180" s="422">
        <v>170</v>
      </c>
      <c r="P180" s="422">
        <v>0</v>
      </c>
      <c r="Q180" s="422">
        <v>450</v>
      </c>
      <c r="R180" s="512"/>
      <c r="S180" s="512"/>
    </row>
    <row r="181" spans="1:19" ht="39.6" x14ac:dyDescent="0.3">
      <c r="A181" s="526"/>
      <c r="B181" s="526" t="s">
        <v>584</v>
      </c>
      <c r="C181" s="526" t="s">
        <v>585</v>
      </c>
      <c r="D181" s="526" t="s">
        <v>586</v>
      </c>
      <c r="E181" s="526"/>
      <c r="F181" s="526" t="s">
        <v>587</v>
      </c>
      <c r="G181" s="343" t="str">
        <f>VLOOKUP(F181,class!A$1:B$460,2,FALSE)</f>
        <v>Shire District</v>
      </c>
      <c r="H181" s="343" t="str">
        <f>IFERROR(VLOOKUP(F181,classifications!A$3:C$340,3,FALSE),VLOOKUP(F181,classifications!I$2:K$28,3,FALSE))</f>
        <v>Predominantly Rural</v>
      </c>
      <c r="I181" s="422">
        <v>320</v>
      </c>
      <c r="J181" s="422">
        <v>90</v>
      </c>
      <c r="K181" s="422">
        <v>0</v>
      </c>
      <c r="L181" s="422">
        <v>410</v>
      </c>
      <c r="M181" s="530"/>
      <c r="N181" s="424">
        <v>430</v>
      </c>
      <c r="O181" s="422">
        <v>100</v>
      </c>
      <c r="P181" s="422">
        <v>0</v>
      </c>
      <c r="Q181" s="422">
        <v>520</v>
      </c>
      <c r="R181" s="512"/>
      <c r="S181" s="512"/>
    </row>
    <row r="182" spans="1:19" ht="39.6" x14ac:dyDescent="0.3">
      <c r="A182" s="526"/>
      <c r="B182" s="526" t="s">
        <v>588</v>
      </c>
      <c r="C182" s="526" t="s">
        <v>589</v>
      </c>
      <c r="D182" s="526" t="s">
        <v>590</v>
      </c>
      <c r="E182" s="526"/>
      <c r="F182" s="526" t="s">
        <v>591</v>
      </c>
      <c r="G182" s="343" t="str">
        <f>VLOOKUP(F182,class!A$1:B$460,2,FALSE)</f>
        <v>Shire District</v>
      </c>
      <c r="H182" s="343" t="str">
        <f>IFERROR(VLOOKUP(F182,classifications!A$3:C$340,3,FALSE),VLOOKUP(F182,classifications!I$2:K$28,3,FALSE))</f>
        <v>Predominantly Rural</v>
      </c>
      <c r="I182" s="422">
        <v>450</v>
      </c>
      <c r="J182" s="422">
        <v>130</v>
      </c>
      <c r="K182" s="422">
        <v>0</v>
      </c>
      <c r="L182" s="422">
        <v>570</v>
      </c>
      <c r="M182" s="530"/>
      <c r="N182" s="424">
        <v>360</v>
      </c>
      <c r="O182" s="422">
        <v>50</v>
      </c>
      <c r="P182" s="422">
        <v>0</v>
      </c>
      <c r="Q182" s="422">
        <v>410</v>
      </c>
      <c r="R182" s="512"/>
      <c r="S182" s="512"/>
    </row>
    <row r="183" spans="1:19" ht="39.6" x14ac:dyDescent="0.3">
      <c r="A183" s="526"/>
      <c r="B183" s="526" t="s">
        <v>592</v>
      </c>
      <c r="C183" s="526" t="s">
        <v>593</v>
      </c>
      <c r="D183" s="526" t="s">
        <v>594</v>
      </c>
      <c r="E183" s="526"/>
      <c r="F183" s="526" t="s">
        <v>595</v>
      </c>
      <c r="G183" s="343" t="str">
        <f>VLOOKUP(F183,class!A$1:B$460,2,FALSE)</f>
        <v>Shire District</v>
      </c>
      <c r="H183" s="343" t="str">
        <f>IFERROR(VLOOKUP(F183,classifications!A$3:C$340,3,FALSE),VLOOKUP(F183,classifications!I$2:K$28,3,FALSE))</f>
        <v>Predominantly Rural</v>
      </c>
      <c r="I183" s="422">
        <v>330</v>
      </c>
      <c r="J183" s="423">
        <v>200</v>
      </c>
      <c r="K183" s="423">
        <v>0</v>
      </c>
      <c r="L183" s="423">
        <v>520</v>
      </c>
      <c r="M183" s="528"/>
      <c r="N183" s="424">
        <v>380</v>
      </c>
      <c r="O183" s="423">
        <v>200</v>
      </c>
      <c r="P183" s="423">
        <v>0</v>
      </c>
      <c r="Q183" s="423">
        <v>580</v>
      </c>
      <c r="R183" s="512"/>
      <c r="S183" s="512"/>
    </row>
    <row r="184" spans="1:19" ht="39.6" x14ac:dyDescent="0.3">
      <c r="A184" s="526"/>
      <c r="B184" s="526" t="s">
        <v>596</v>
      </c>
      <c r="C184" s="526" t="s">
        <v>597</v>
      </c>
      <c r="D184" s="526" t="s">
        <v>598</v>
      </c>
      <c r="E184" s="526"/>
      <c r="F184" s="526" t="s">
        <v>599</v>
      </c>
      <c r="G184" s="343" t="str">
        <f>VLOOKUP(F184,class!A$1:B$460,2,FALSE)</f>
        <v>Shire District</v>
      </c>
      <c r="H184" s="343" t="str">
        <f>IFERROR(VLOOKUP(F184,classifications!A$3:C$340,3,FALSE),VLOOKUP(F184,classifications!I$2:K$28,3,FALSE))</f>
        <v>Predominantly Rural</v>
      </c>
      <c r="I184" s="422">
        <v>350</v>
      </c>
      <c r="J184" s="423">
        <v>120</v>
      </c>
      <c r="K184" s="423">
        <v>0</v>
      </c>
      <c r="L184" s="423">
        <v>480</v>
      </c>
      <c r="M184" s="528"/>
      <c r="N184" s="424">
        <v>430</v>
      </c>
      <c r="O184" s="423">
        <v>80</v>
      </c>
      <c r="P184" s="423">
        <v>0</v>
      </c>
      <c r="Q184" s="423">
        <v>520</v>
      </c>
      <c r="R184" s="512"/>
      <c r="S184" s="512"/>
    </row>
    <row r="185" spans="1:19" ht="39.6" x14ac:dyDescent="0.3">
      <c r="A185" s="526"/>
      <c r="B185" s="526" t="s">
        <v>600</v>
      </c>
      <c r="C185" s="526" t="s">
        <v>601</v>
      </c>
      <c r="D185" s="526" t="s">
        <v>602</v>
      </c>
      <c r="E185" s="526"/>
      <c r="F185" s="526" t="s">
        <v>603</v>
      </c>
      <c r="G185" s="343" t="str">
        <f>VLOOKUP(F185,class!A$1:B$460,2,FALSE)</f>
        <v>Shire District</v>
      </c>
      <c r="H185" s="343" t="str">
        <f>IFERROR(VLOOKUP(F185,classifications!A$3:C$340,3,FALSE),VLOOKUP(F185,classifications!I$2:K$28,3,FALSE))</f>
        <v>Predominantly Rural</v>
      </c>
      <c r="I185" s="422">
        <v>280</v>
      </c>
      <c r="J185" s="422">
        <v>100</v>
      </c>
      <c r="K185" s="422">
        <v>0</v>
      </c>
      <c r="L185" s="422">
        <v>380</v>
      </c>
      <c r="M185" s="530"/>
      <c r="N185" s="424">
        <v>280</v>
      </c>
      <c r="O185" s="422">
        <v>70</v>
      </c>
      <c r="P185" s="422">
        <v>0</v>
      </c>
      <c r="Q185" s="422">
        <v>360</v>
      </c>
      <c r="R185" s="512"/>
      <c r="S185" s="512"/>
    </row>
    <row r="186" spans="1:19" ht="39.6" x14ac:dyDescent="0.3">
      <c r="A186" s="526"/>
      <c r="B186" s="526" t="s">
        <v>604</v>
      </c>
      <c r="C186" s="526" t="s">
        <v>605</v>
      </c>
      <c r="D186" s="526" t="s">
        <v>606</v>
      </c>
      <c r="E186" s="526"/>
      <c r="F186" s="526" t="s">
        <v>607</v>
      </c>
      <c r="G186" s="343" t="str">
        <f>VLOOKUP(F186,class!A$1:B$460,2,FALSE)</f>
        <v>Shire District</v>
      </c>
      <c r="H186" s="343" t="str">
        <f>IFERROR(VLOOKUP(F186,classifications!A$3:C$340,3,FALSE),VLOOKUP(F186,classifications!I$2:K$28,3,FALSE))</f>
        <v>Predominantly Rural</v>
      </c>
      <c r="I186" s="422">
        <v>170</v>
      </c>
      <c r="J186" s="423">
        <v>60</v>
      </c>
      <c r="K186" s="423">
        <v>0</v>
      </c>
      <c r="L186" s="423">
        <v>230</v>
      </c>
      <c r="M186" s="528"/>
      <c r="N186" s="424">
        <v>180</v>
      </c>
      <c r="O186" s="423">
        <v>70</v>
      </c>
      <c r="P186" s="423">
        <v>0</v>
      </c>
      <c r="Q186" s="423">
        <v>260</v>
      </c>
      <c r="R186" s="512"/>
      <c r="S186" s="512"/>
    </row>
    <row r="187" spans="1:19" x14ac:dyDescent="0.3">
      <c r="A187" s="526"/>
      <c r="B187" s="526"/>
      <c r="C187" s="526"/>
      <c r="D187" s="526"/>
      <c r="E187" s="526"/>
      <c r="F187" s="526"/>
      <c r="G187" s="526"/>
      <c r="H187" s="526"/>
      <c r="I187" s="251"/>
      <c r="J187" s="251"/>
      <c r="K187" s="251"/>
      <c r="L187" s="251"/>
      <c r="M187" s="427"/>
      <c r="N187" s="253"/>
      <c r="O187" s="251"/>
      <c r="P187" s="251"/>
      <c r="Q187" s="251"/>
      <c r="R187" s="512"/>
      <c r="S187" s="512"/>
    </row>
    <row r="188" spans="1:19" ht="39.6" x14ac:dyDescent="0.3">
      <c r="A188" s="526"/>
      <c r="B188" s="526"/>
      <c r="C188" s="526"/>
      <c r="D188" s="526" t="s">
        <v>634</v>
      </c>
      <c r="E188" s="526" t="s">
        <v>635</v>
      </c>
      <c r="F188" s="526" t="s">
        <v>635</v>
      </c>
      <c r="G188" s="343" t="str">
        <f>VLOOKUP(F188,class!A$1:B$460,2,FALSE)</f>
        <v>Shire County</v>
      </c>
      <c r="H188" s="343" t="str">
        <f>IFERROR(VLOOKUP(F188,classifications!A$3:C$340,3,FALSE),VLOOKUP(F188,classifications!I$2:K$28,3,FALSE))</f>
        <v>Urban with Significant Rural</v>
      </c>
      <c r="I188" s="422">
        <v>1490</v>
      </c>
      <c r="J188" s="422">
        <v>380</v>
      </c>
      <c r="K188" s="422">
        <v>0</v>
      </c>
      <c r="L188" s="422">
        <v>1870</v>
      </c>
      <c r="M188" s="530"/>
      <c r="N188" s="424">
        <v>1000</v>
      </c>
      <c r="O188" s="422">
        <v>420</v>
      </c>
      <c r="P188" s="422">
        <v>0</v>
      </c>
      <c r="Q188" s="422">
        <v>1420</v>
      </c>
      <c r="R188" s="512"/>
      <c r="S188" s="512"/>
    </row>
    <row r="189" spans="1:19" ht="39.6" x14ac:dyDescent="0.3">
      <c r="A189" s="526"/>
      <c r="B189" s="526" t="s">
        <v>636</v>
      </c>
      <c r="C189" s="526" t="s">
        <v>637</v>
      </c>
      <c r="D189" s="526" t="s">
        <v>638</v>
      </c>
      <c r="E189" s="526"/>
      <c r="F189" s="526" t="s">
        <v>639</v>
      </c>
      <c r="G189" s="343" t="str">
        <f>VLOOKUP(F189,class!A$1:B$460,2,FALSE)</f>
        <v>Shire District</v>
      </c>
      <c r="H189" s="343" t="str">
        <f>IFERROR(VLOOKUP(F189,classifications!A$3:C$340,3,FALSE),VLOOKUP(F189,classifications!I$2:K$28,3,FALSE))</f>
        <v>Predominantly Urban</v>
      </c>
      <c r="I189" s="423">
        <v>150</v>
      </c>
      <c r="J189" s="423">
        <v>0</v>
      </c>
      <c r="K189" s="423">
        <v>0</v>
      </c>
      <c r="L189" s="423">
        <v>150</v>
      </c>
      <c r="M189" s="528"/>
      <c r="N189" s="425">
        <v>90</v>
      </c>
      <c r="O189" s="423">
        <v>0</v>
      </c>
      <c r="P189" s="423">
        <v>0</v>
      </c>
      <c r="Q189" s="423">
        <v>90</v>
      </c>
      <c r="R189" s="512"/>
      <c r="S189" s="512"/>
    </row>
    <row r="190" spans="1:19" ht="39.6" x14ac:dyDescent="0.3">
      <c r="A190" s="526"/>
      <c r="B190" s="526" t="s">
        <v>640</v>
      </c>
      <c r="C190" s="526" t="s">
        <v>641</v>
      </c>
      <c r="D190" s="526" t="s">
        <v>642</v>
      </c>
      <c r="E190" s="526"/>
      <c r="F190" s="526" t="s">
        <v>643</v>
      </c>
      <c r="G190" s="343" t="str">
        <f>VLOOKUP(F190,class!A$1:B$460,2,FALSE)</f>
        <v>Shire District</v>
      </c>
      <c r="H190" s="343" t="str">
        <f>IFERROR(VLOOKUP(F190,classifications!A$3:C$340,3,FALSE),VLOOKUP(F190,classifications!I$2:K$28,3,FALSE))</f>
        <v>Predominantly Urban</v>
      </c>
      <c r="I190" s="422">
        <v>110</v>
      </c>
      <c r="J190" s="422">
        <v>90</v>
      </c>
      <c r="K190" s="422">
        <v>0</v>
      </c>
      <c r="L190" s="422">
        <v>200</v>
      </c>
      <c r="M190" s="530"/>
      <c r="N190" s="424">
        <v>50</v>
      </c>
      <c r="O190" s="422">
        <v>20</v>
      </c>
      <c r="P190" s="422">
        <v>0</v>
      </c>
      <c r="Q190" s="422">
        <v>80</v>
      </c>
      <c r="R190" s="512"/>
      <c r="S190" s="512"/>
    </row>
    <row r="191" spans="1:19" ht="52.8" x14ac:dyDescent="0.3">
      <c r="A191" s="526"/>
      <c r="B191" s="526" t="s">
        <v>644</v>
      </c>
      <c r="C191" s="526" t="s">
        <v>645</v>
      </c>
      <c r="D191" s="526" t="s">
        <v>646</v>
      </c>
      <c r="E191" s="526"/>
      <c r="F191" s="526" t="s">
        <v>647</v>
      </c>
      <c r="G191" s="343" t="str">
        <f>VLOOKUP(F191,class!A$1:B$460,2,FALSE)</f>
        <v>Shire District</v>
      </c>
      <c r="H191" s="343" t="str">
        <f>IFERROR(VLOOKUP(F191,classifications!A$3:C$340,3,FALSE),VLOOKUP(F191,classifications!I$2:K$28,3,FALSE))</f>
        <v>Urban with Significant Rural</v>
      </c>
      <c r="I191" s="422">
        <v>120</v>
      </c>
      <c r="J191" s="422">
        <v>30</v>
      </c>
      <c r="K191" s="422">
        <v>0</v>
      </c>
      <c r="L191" s="422">
        <v>150</v>
      </c>
      <c r="M191" s="530"/>
      <c r="N191" s="424">
        <v>230</v>
      </c>
      <c r="O191" s="422">
        <v>90</v>
      </c>
      <c r="P191" s="422">
        <v>0</v>
      </c>
      <c r="Q191" s="422">
        <v>320</v>
      </c>
      <c r="R191" s="512"/>
      <c r="S191" s="512"/>
    </row>
    <row r="192" spans="1:19" ht="39.6" x14ac:dyDescent="0.3">
      <c r="A192" s="526"/>
      <c r="B192" s="526" t="s">
        <v>648</v>
      </c>
      <c r="C192" s="526" t="s">
        <v>649</v>
      </c>
      <c r="D192" s="526" t="s">
        <v>650</v>
      </c>
      <c r="E192" s="526"/>
      <c r="F192" s="526" t="s">
        <v>651</v>
      </c>
      <c r="G192" s="343" t="str">
        <f>VLOOKUP(F192,class!A$1:B$460,2,FALSE)</f>
        <v>Shire District</v>
      </c>
      <c r="H192" s="343" t="str">
        <f>IFERROR(VLOOKUP(F192,classifications!A$3:C$340,3,FALSE),VLOOKUP(F192,classifications!I$2:K$28,3,FALSE))</f>
        <v>Predominantly Rural</v>
      </c>
      <c r="I192" s="422">
        <v>70</v>
      </c>
      <c r="J192" s="422">
        <v>0</v>
      </c>
      <c r="K192" s="422">
        <v>0</v>
      </c>
      <c r="L192" s="422">
        <v>70</v>
      </c>
      <c r="M192" s="530"/>
      <c r="N192" s="424">
        <v>80</v>
      </c>
      <c r="O192" s="422">
        <v>60</v>
      </c>
      <c r="P192" s="422">
        <v>0</v>
      </c>
      <c r="Q192" s="422">
        <v>140</v>
      </c>
      <c r="R192" s="512"/>
      <c r="S192" s="512"/>
    </row>
    <row r="193" spans="1:19" ht="39.6" x14ac:dyDescent="0.3">
      <c r="A193" s="526"/>
      <c r="B193" s="526" t="s">
        <v>652</v>
      </c>
      <c r="C193" s="526" t="s">
        <v>653</v>
      </c>
      <c r="D193" s="526" t="s">
        <v>654</v>
      </c>
      <c r="E193" s="526"/>
      <c r="F193" s="526" t="s">
        <v>655</v>
      </c>
      <c r="G193" s="343" t="str">
        <f>VLOOKUP(F193,class!A$1:B$460,2,FALSE)</f>
        <v>Shire District</v>
      </c>
      <c r="H193" s="343" t="str">
        <f>IFERROR(VLOOKUP(F193,classifications!A$3:C$340,3,FALSE),VLOOKUP(F193,classifications!I$2:K$28,3,FALSE))</f>
        <v>Predominantly Rural</v>
      </c>
      <c r="I193" s="423">
        <v>1040</v>
      </c>
      <c r="J193" s="423">
        <v>250</v>
      </c>
      <c r="K193" s="423">
        <v>0</v>
      </c>
      <c r="L193" s="423">
        <v>1300</v>
      </c>
      <c r="M193" s="528"/>
      <c r="N193" s="425">
        <v>550</v>
      </c>
      <c r="O193" s="423">
        <v>240</v>
      </c>
      <c r="P193" s="423">
        <v>0</v>
      </c>
      <c r="Q193" s="423">
        <v>790</v>
      </c>
      <c r="R193" s="512"/>
      <c r="S193" s="512"/>
    </row>
    <row r="194" spans="1:19" x14ac:dyDescent="0.3">
      <c r="A194" s="526"/>
      <c r="B194" s="526"/>
      <c r="C194" s="526"/>
      <c r="D194" s="526"/>
      <c r="E194" s="526"/>
      <c r="F194" s="526"/>
      <c r="G194" s="526"/>
      <c r="H194" s="526"/>
      <c r="I194" s="251"/>
      <c r="J194" s="251"/>
      <c r="K194" s="251"/>
      <c r="L194" s="251"/>
      <c r="M194" s="427"/>
      <c r="N194" s="253"/>
      <c r="O194" s="251"/>
      <c r="P194" s="251"/>
      <c r="Q194" s="251"/>
      <c r="R194" s="512"/>
      <c r="S194" s="512"/>
    </row>
    <row r="195" spans="1:19" ht="39.6" x14ac:dyDescent="0.3">
      <c r="A195" s="526"/>
      <c r="B195" s="526"/>
      <c r="C195" s="526"/>
      <c r="D195" s="526" t="s">
        <v>656</v>
      </c>
      <c r="E195" s="526" t="s">
        <v>657</v>
      </c>
      <c r="F195" s="526" t="s">
        <v>657</v>
      </c>
      <c r="G195" s="343" t="str">
        <f>VLOOKUP(F195,class!A$1:B$460,2,FALSE)</f>
        <v>Shire County</v>
      </c>
      <c r="H195" s="343" t="str">
        <f>IFERROR(VLOOKUP(F195,classifications!A$3:C$340,3,FALSE),VLOOKUP(F195,classifications!I$2:K$28,3,FALSE))</f>
        <v>Urban with Significant Rural</v>
      </c>
      <c r="I195" s="422">
        <v>2840</v>
      </c>
      <c r="J195" s="422">
        <v>950</v>
      </c>
      <c r="K195" s="422">
        <v>60</v>
      </c>
      <c r="L195" s="422">
        <v>3850</v>
      </c>
      <c r="M195" s="530"/>
      <c r="N195" s="424">
        <v>3930</v>
      </c>
      <c r="O195" s="422">
        <v>1460</v>
      </c>
      <c r="P195" s="422">
        <v>40</v>
      </c>
      <c r="Q195" s="422">
        <v>5420</v>
      </c>
      <c r="R195" s="512"/>
      <c r="S195" s="512"/>
    </row>
    <row r="196" spans="1:19" ht="39.6" x14ac:dyDescent="0.3">
      <c r="A196" s="526"/>
      <c r="B196" s="526" t="s">
        <v>658</v>
      </c>
      <c r="C196" s="526" t="s">
        <v>659</v>
      </c>
      <c r="D196" s="526" t="s">
        <v>660</v>
      </c>
      <c r="E196" s="526"/>
      <c r="F196" s="526" t="s">
        <v>661</v>
      </c>
      <c r="G196" s="343" t="str">
        <f>VLOOKUP(F196,class!A$1:B$460,2,FALSE)</f>
        <v>Shire District</v>
      </c>
      <c r="H196" s="343" t="str">
        <f>IFERROR(VLOOKUP(F196,classifications!A$3:C$340,3,FALSE),VLOOKUP(F196,classifications!I$2:K$28,3,FALSE))</f>
        <v>Predominantly Urban</v>
      </c>
      <c r="I196" s="422">
        <v>90</v>
      </c>
      <c r="J196" s="422">
        <v>0</v>
      </c>
      <c r="K196" s="422">
        <v>50</v>
      </c>
      <c r="L196" s="422">
        <v>140</v>
      </c>
      <c r="M196" s="530"/>
      <c r="N196" s="424">
        <v>170</v>
      </c>
      <c r="O196" s="422">
        <v>0</v>
      </c>
      <c r="P196" s="422">
        <v>10</v>
      </c>
      <c r="Q196" s="422">
        <v>180</v>
      </c>
      <c r="R196" s="512"/>
      <c r="S196" s="512"/>
    </row>
    <row r="197" spans="1:19" ht="39.6" x14ac:dyDescent="0.3">
      <c r="A197" s="526"/>
      <c r="B197" s="526" t="s">
        <v>662</v>
      </c>
      <c r="C197" s="526" t="s">
        <v>663</v>
      </c>
      <c r="D197" s="526" t="s">
        <v>664</v>
      </c>
      <c r="E197" s="526"/>
      <c r="F197" s="526" t="s">
        <v>665</v>
      </c>
      <c r="G197" s="343" t="str">
        <f>VLOOKUP(F197,class!A$1:B$460,2,FALSE)</f>
        <v>Shire District</v>
      </c>
      <c r="H197" s="343" t="str">
        <f>IFERROR(VLOOKUP(F197,classifications!A$3:C$340,3,FALSE),VLOOKUP(F197,classifications!I$2:K$28,3,FALSE))</f>
        <v>Predominantly Rural</v>
      </c>
      <c r="I197" s="423">
        <v>390</v>
      </c>
      <c r="J197" s="423">
        <v>230</v>
      </c>
      <c r="K197" s="423">
        <v>0</v>
      </c>
      <c r="L197" s="423">
        <v>630</v>
      </c>
      <c r="M197" s="528"/>
      <c r="N197" s="425">
        <v>560</v>
      </c>
      <c r="O197" s="423">
        <v>450</v>
      </c>
      <c r="P197" s="423">
        <v>0</v>
      </c>
      <c r="Q197" s="423">
        <v>1010</v>
      </c>
      <c r="R197" s="512"/>
      <c r="S197" s="512"/>
    </row>
    <row r="198" spans="1:19" ht="52.8" x14ac:dyDescent="0.3">
      <c r="A198" s="526"/>
      <c r="B198" s="526" t="s">
        <v>666</v>
      </c>
      <c r="C198" s="526" t="s">
        <v>667</v>
      </c>
      <c r="D198" s="526" t="s">
        <v>668</v>
      </c>
      <c r="E198" s="526"/>
      <c r="F198" s="526" t="s">
        <v>669</v>
      </c>
      <c r="G198" s="343" t="str">
        <f>VLOOKUP(F198,class!A$1:B$460,2,FALSE)</f>
        <v>Shire District</v>
      </c>
      <c r="H198" s="343" t="str">
        <f>IFERROR(VLOOKUP(F198,classifications!A$3:C$340,3,FALSE),VLOOKUP(F198,classifications!I$2:K$28,3,FALSE))</f>
        <v>Urban with Significant Rural</v>
      </c>
      <c r="I198" s="422">
        <v>70</v>
      </c>
      <c r="J198" s="423">
        <v>0</v>
      </c>
      <c r="K198" s="423">
        <v>0</v>
      </c>
      <c r="L198" s="423">
        <v>80</v>
      </c>
      <c r="M198" s="528"/>
      <c r="N198" s="424">
        <v>230</v>
      </c>
      <c r="O198" s="423">
        <v>30</v>
      </c>
      <c r="P198" s="423">
        <v>0</v>
      </c>
      <c r="Q198" s="423">
        <v>260</v>
      </c>
      <c r="R198" s="512"/>
      <c r="S198" s="512"/>
    </row>
    <row r="199" spans="1:19" ht="39.6" x14ac:dyDescent="0.3">
      <c r="A199" s="526"/>
      <c r="B199" s="526" t="s">
        <v>670</v>
      </c>
      <c r="C199" s="526" t="s">
        <v>671</v>
      </c>
      <c r="D199" s="526" t="s">
        <v>672</v>
      </c>
      <c r="E199" s="526"/>
      <c r="F199" s="526" t="s">
        <v>673</v>
      </c>
      <c r="G199" s="343" t="str">
        <f>VLOOKUP(F199,class!A$1:B$460,2,FALSE)</f>
        <v>Shire District</v>
      </c>
      <c r="H199" s="343" t="str">
        <f>IFERROR(VLOOKUP(F199,classifications!A$3:C$340,3,FALSE),VLOOKUP(F199,classifications!I$2:K$28,3,FALSE))</f>
        <v>Predominantly Urban</v>
      </c>
      <c r="I199" s="422">
        <v>50</v>
      </c>
      <c r="J199" s="422">
        <v>0</v>
      </c>
      <c r="K199" s="422">
        <v>0</v>
      </c>
      <c r="L199" s="422">
        <v>50</v>
      </c>
      <c r="M199" s="530"/>
      <c r="N199" s="424">
        <v>80</v>
      </c>
      <c r="O199" s="422">
        <v>0</v>
      </c>
      <c r="P199" s="422">
        <v>10</v>
      </c>
      <c r="Q199" s="422">
        <v>90</v>
      </c>
      <c r="R199" s="512"/>
      <c r="S199" s="512"/>
    </row>
    <row r="200" spans="1:19" ht="39.6" x14ac:dyDescent="0.3">
      <c r="A200" s="526"/>
      <c r="B200" s="526" t="s">
        <v>674</v>
      </c>
      <c r="C200" s="526" t="s">
        <v>675</v>
      </c>
      <c r="D200" s="526" t="s">
        <v>676</v>
      </c>
      <c r="E200" s="526"/>
      <c r="F200" s="526" t="s">
        <v>677</v>
      </c>
      <c r="G200" s="343" t="str">
        <f>VLOOKUP(F200,class!A$1:B$460,2,FALSE)</f>
        <v>Shire District</v>
      </c>
      <c r="H200" s="343" t="str">
        <f>IFERROR(VLOOKUP(F200,classifications!A$3:C$340,3,FALSE),VLOOKUP(F200,classifications!I$2:K$28,3,FALSE))</f>
        <v>Predominantly Urban</v>
      </c>
      <c r="I200" s="422">
        <v>280</v>
      </c>
      <c r="J200" s="422">
        <v>100</v>
      </c>
      <c r="K200" s="422">
        <v>0</v>
      </c>
      <c r="L200" s="422">
        <v>380</v>
      </c>
      <c r="M200" s="530"/>
      <c r="N200" s="424">
        <v>310</v>
      </c>
      <c r="O200" s="422">
        <v>170</v>
      </c>
      <c r="P200" s="422">
        <v>0</v>
      </c>
      <c r="Q200" s="422">
        <v>480</v>
      </c>
      <c r="R200" s="512"/>
      <c r="S200" s="512"/>
    </row>
    <row r="201" spans="1:19" ht="52.8" x14ac:dyDescent="0.3">
      <c r="A201" s="526"/>
      <c r="B201" s="526" t="s">
        <v>678</v>
      </c>
      <c r="C201" s="526" t="s">
        <v>679</v>
      </c>
      <c r="D201" s="526" t="s">
        <v>680</v>
      </c>
      <c r="E201" s="526"/>
      <c r="F201" s="526" t="s">
        <v>681</v>
      </c>
      <c r="G201" s="343" t="str">
        <f>VLOOKUP(F201,class!A$1:B$460,2,FALSE)</f>
        <v>Shire District</v>
      </c>
      <c r="H201" s="343" t="str">
        <f>IFERROR(VLOOKUP(F201,classifications!A$3:C$340,3,FALSE),VLOOKUP(F201,classifications!I$2:K$28,3,FALSE))</f>
        <v>Urban with Significant Rural</v>
      </c>
      <c r="I201" s="422">
        <v>170</v>
      </c>
      <c r="J201" s="422">
        <v>70</v>
      </c>
      <c r="K201" s="422">
        <v>10</v>
      </c>
      <c r="L201" s="422">
        <v>250</v>
      </c>
      <c r="M201" s="530"/>
      <c r="N201" s="424">
        <v>400</v>
      </c>
      <c r="O201" s="422">
        <v>120</v>
      </c>
      <c r="P201" s="422">
        <v>10</v>
      </c>
      <c r="Q201" s="422">
        <v>530</v>
      </c>
      <c r="R201" s="512"/>
      <c r="S201" s="512"/>
    </row>
    <row r="202" spans="1:19" ht="52.8" x14ac:dyDescent="0.3">
      <c r="A202" s="526"/>
      <c r="B202" s="526" t="s">
        <v>682</v>
      </c>
      <c r="C202" s="526" t="s">
        <v>683</v>
      </c>
      <c r="D202" s="526" t="s">
        <v>684</v>
      </c>
      <c r="E202" s="526"/>
      <c r="F202" s="526" t="s">
        <v>685</v>
      </c>
      <c r="G202" s="343" t="str">
        <f>VLOOKUP(F202,class!A$1:B$460,2,FALSE)</f>
        <v>Shire District</v>
      </c>
      <c r="H202" s="343" t="str">
        <f>IFERROR(VLOOKUP(F202,classifications!A$3:C$340,3,FALSE),VLOOKUP(F202,classifications!I$2:K$28,3,FALSE))</f>
        <v>Urban with Significant Rural</v>
      </c>
      <c r="I202" s="422">
        <v>170</v>
      </c>
      <c r="J202" s="422">
        <v>0</v>
      </c>
      <c r="K202" s="422">
        <v>0</v>
      </c>
      <c r="L202" s="422">
        <v>170</v>
      </c>
      <c r="M202" s="530"/>
      <c r="N202" s="424">
        <v>450</v>
      </c>
      <c r="O202" s="422">
        <v>70</v>
      </c>
      <c r="P202" s="422">
        <v>0</v>
      </c>
      <c r="Q202" s="422">
        <v>510</v>
      </c>
      <c r="R202" s="512"/>
      <c r="S202" s="512"/>
    </row>
    <row r="203" spans="1:19" ht="39.6" x14ac:dyDescent="0.3">
      <c r="A203" s="526"/>
      <c r="B203" s="526" t="s">
        <v>686</v>
      </c>
      <c r="C203" s="526" t="s">
        <v>687</v>
      </c>
      <c r="D203" s="526" t="s">
        <v>688</v>
      </c>
      <c r="E203" s="526"/>
      <c r="F203" s="526" t="s">
        <v>689</v>
      </c>
      <c r="G203" s="343" t="str">
        <f>VLOOKUP(F203,class!A$1:B$460,2,FALSE)</f>
        <v>Shire District</v>
      </c>
      <c r="H203" s="343" t="str">
        <f>IFERROR(VLOOKUP(F203,classifications!A$3:C$340,3,FALSE),VLOOKUP(F203,classifications!I$2:K$28,3,FALSE))</f>
        <v>Predominantly Urban</v>
      </c>
      <c r="I203" s="422">
        <v>10</v>
      </c>
      <c r="J203" s="422">
        <v>10</v>
      </c>
      <c r="K203" s="422">
        <v>0</v>
      </c>
      <c r="L203" s="422">
        <v>10</v>
      </c>
      <c r="M203" s="530"/>
      <c r="N203" s="424">
        <v>310</v>
      </c>
      <c r="O203" s="422">
        <v>170</v>
      </c>
      <c r="P203" s="422">
        <v>0</v>
      </c>
      <c r="Q203" s="422">
        <v>470</v>
      </c>
      <c r="R203" s="512"/>
      <c r="S203" s="512"/>
    </row>
    <row r="204" spans="1:19" ht="39.6" x14ac:dyDescent="0.3">
      <c r="A204" s="526"/>
      <c r="B204" s="526" t="s">
        <v>690</v>
      </c>
      <c r="C204" s="526" t="s">
        <v>691</v>
      </c>
      <c r="D204" s="526" t="s">
        <v>692</v>
      </c>
      <c r="E204" s="526"/>
      <c r="F204" s="526" t="s">
        <v>693</v>
      </c>
      <c r="G204" s="343" t="str">
        <f>VLOOKUP(F204,class!A$1:B$460,2,FALSE)</f>
        <v>Shire District</v>
      </c>
      <c r="H204" s="343" t="str">
        <f>IFERROR(VLOOKUP(F204,classifications!A$3:C$340,3,FALSE),VLOOKUP(F204,classifications!I$2:K$28,3,FALSE))</f>
        <v>Predominantly Rural</v>
      </c>
      <c r="I204" s="422">
        <v>350</v>
      </c>
      <c r="J204" s="422">
        <v>170</v>
      </c>
      <c r="K204" s="422">
        <v>0</v>
      </c>
      <c r="L204" s="422">
        <v>520</v>
      </c>
      <c r="M204" s="530"/>
      <c r="N204" s="424">
        <v>200</v>
      </c>
      <c r="O204" s="422">
        <v>110</v>
      </c>
      <c r="P204" s="422">
        <v>0</v>
      </c>
      <c r="Q204" s="422">
        <v>300</v>
      </c>
      <c r="R204" s="512"/>
      <c r="S204" s="512"/>
    </row>
    <row r="205" spans="1:19" ht="39.6" x14ac:dyDescent="0.3">
      <c r="A205" s="526"/>
      <c r="B205" s="526" t="s">
        <v>694</v>
      </c>
      <c r="C205" s="526" t="s">
        <v>695</v>
      </c>
      <c r="D205" s="526" t="s">
        <v>696</v>
      </c>
      <c r="E205" s="526"/>
      <c r="F205" s="526" t="s">
        <v>697</v>
      </c>
      <c r="G205" s="343" t="str">
        <f>VLOOKUP(F205,class!A$1:B$460,2,FALSE)</f>
        <v>Shire District</v>
      </c>
      <c r="H205" s="343" t="str">
        <f>IFERROR(VLOOKUP(F205,classifications!A$3:C$340,3,FALSE),VLOOKUP(F205,classifications!I$2:K$28,3,FALSE))</f>
        <v>Predominantly Urban</v>
      </c>
      <c r="I205" s="422">
        <v>220</v>
      </c>
      <c r="J205" s="422">
        <v>150</v>
      </c>
      <c r="K205" s="422">
        <v>0</v>
      </c>
      <c r="L205" s="422">
        <v>360</v>
      </c>
      <c r="M205" s="530"/>
      <c r="N205" s="424">
        <v>260</v>
      </c>
      <c r="O205" s="422">
        <v>80</v>
      </c>
      <c r="P205" s="422">
        <v>0</v>
      </c>
      <c r="Q205" s="422">
        <v>340</v>
      </c>
      <c r="R205" s="512"/>
      <c r="S205" s="512"/>
    </row>
    <row r="206" spans="1:19" ht="39.6" x14ac:dyDescent="0.3">
      <c r="A206" s="526"/>
      <c r="B206" s="526" t="s">
        <v>698</v>
      </c>
      <c r="C206" s="526" t="s">
        <v>699</v>
      </c>
      <c r="D206" s="526" t="s">
        <v>700</v>
      </c>
      <c r="E206" s="526"/>
      <c r="F206" s="526" t="s">
        <v>701</v>
      </c>
      <c r="G206" s="343" t="str">
        <f>VLOOKUP(F206,class!A$1:B$460,2,FALSE)</f>
        <v>Shire District</v>
      </c>
      <c r="H206" s="343" t="str">
        <f>IFERROR(VLOOKUP(F206,classifications!A$3:C$340,3,FALSE),VLOOKUP(F206,classifications!I$2:K$28,3,FALSE))</f>
        <v>Predominantly Rural</v>
      </c>
      <c r="I206" s="422">
        <v>530</v>
      </c>
      <c r="J206" s="422">
        <v>70</v>
      </c>
      <c r="K206" s="422">
        <v>0</v>
      </c>
      <c r="L206" s="422">
        <v>600</v>
      </c>
      <c r="M206" s="530"/>
      <c r="N206" s="424">
        <v>550</v>
      </c>
      <c r="O206" s="422">
        <v>100</v>
      </c>
      <c r="P206" s="422">
        <v>0</v>
      </c>
      <c r="Q206" s="422">
        <v>660</v>
      </c>
      <c r="R206" s="512"/>
      <c r="S206" s="512"/>
    </row>
    <row r="207" spans="1:19" ht="39.6" x14ac:dyDescent="0.3">
      <c r="A207" s="526"/>
      <c r="B207" s="526" t="s">
        <v>702</v>
      </c>
      <c r="C207" s="526" t="s">
        <v>703</v>
      </c>
      <c r="D207" s="526" t="s">
        <v>704</v>
      </c>
      <c r="E207" s="526"/>
      <c r="F207" s="526" t="s">
        <v>705</v>
      </c>
      <c r="G207" s="343" t="str">
        <f>VLOOKUP(F207,class!A$1:B$460,2,FALSE)</f>
        <v>Shire District</v>
      </c>
      <c r="H207" s="343" t="str">
        <f>IFERROR(VLOOKUP(F207,classifications!A$3:C$340,3,FALSE),VLOOKUP(F207,classifications!I$2:K$28,3,FALSE))</f>
        <v>Predominantly Rural</v>
      </c>
      <c r="I207" s="422">
        <v>530</v>
      </c>
      <c r="J207" s="422">
        <v>140</v>
      </c>
      <c r="K207" s="422">
        <v>0</v>
      </c>
      <c r="L207" s="422">
        <v>680</v>
      </c>
      <c r="M207" s="530"/>
      <c r="N207" s="424">
        <v>440</v>
      </c>
      <c r="O207" s="422">
        <v>170</v>
      </c>
      <c r="P207" s="422">
        <v>0</v>
      </c>
      <c r="Q207" s="422">
        <v>610</v>
      </c>
      <c r="R207" s="512"/>
      <c r="S207" s="512"/>
    </row>
    <row r="208" spans="1:19" x14ac:dyDescent="0.3">
      <c r="A208" s="526"/>
      <c r="B208" s="526"/>
      <c r="C208" s="526"/>
      <c r="D208" s="526"/>
      <c r="E208" s="526"/>
      <c r="F208" s="526"/>
      <c r="G208" s="526"/>
      <c r="H208" s="526"/>
      <c r="I208" s="251"/>
      <c r="J208" s="251"/>
      <c r="K208" s="251"/>
      <c r="L208" s="251"/>
      <c r="M208" s="427"/>
      <c r="N208" s="253"/>
      <c r="O208" s="251"/>
      <c r="P208" s="251"/>
      <c r="Q208" s="251"/>
      <c r="R208" s="512"/>
      <c r="S208" s="512"/>
    </row>
    <row r="209" spans="1:19" ht="39.6" x14ac:dyDescent="0.3">
      <c r="A209" s="526"/>
      <c r="B209" s="526"/>
      <c r="C209" s="526"/>
      <c r="D209" s="526" t="s">
        <v>706</v>
      </c>
      <c r="E209" s="526" t="s">
        <v>707</v>
      </c>
      <c r="F209" s="526" t="s">
        <v>707</v>
      </c>
      <c r="G209" s="343" t="str">
        <f>VLOOKUP(F209,class!A$1:B$460,2,FALSE)</f>
        <v>Shire County</v>
      </c>
      <c r="H209" s="343" t="str">
        <f>IFERROR(VLOOKUP(F209,classifications!A$3:C$340,3,FALSE),VLOOKUP(F209,classifications!I$2:K$28,3,FALSE))</f>
        <v>Urban with Significant Rural</v>
      </c>
      <c r="I209" s="422">
        <v>1190</v>
      </c>
      <c r="J209" s="422">
        <v>780</v>
      </c>
      <c r="K209" s="422">
        <v>0</v>
      </c>
      <c r="L209" s="422">
        <v>1960</v>
      </c>
      <c r="M209" s="530"/>
      <c r="N209" s="424">
        <v>1610</v>
      </c>
      <c r="O209" s="422">
        <v>970</v>
      </c>
      <c r="P209" s="422">
        <v>0</v>
      </c>
      <c r="Q209" s="422">
        <v>2580</v>
      </c>
      <c r="R209" s="512"/>
      <c r="S209" s="512"/>
    </row>
    <row r="210" spans="1:19" ht="39.6" x14ac:dyDescent="0.3">
      <c r="A210" s="526"/>
      <c r="B210" s="526" t="s">
        <v>708</v>
      </c>
      <c r="C210" s="526" t="s">
        <v>709</v>
      </c>
      <c r="D210" s="526" t="s">
        <v>710</v>
      </c>
      <c r="E210" s="526"/>
      <c r="F210" s="526" t="s">
        <v>711</v>
      </c>
      <c r="G210" s="343" t="str">
        <f>VLOOKUP(F210,class!A$1:B$460,2,FALSE)</f>
        <v>Shire District</v>
      </c>
      <c r="H210" s="343" t="str">
        <f>IFERROR(VLOOKUP(F210,classifications!A$3:C$340,3,FALSE),VLOOKUP(F210,classifications!I$2:K$28,3,FALSE))</f>
        <v>Predominantly Urban</v>
      </c>
      <c r="I210" s="422">
        <v>150</v>
      </c>
      <c r="J210" s="422">
        <v>100</v>
      </c>
      <c r="K210" s="422">
        <v>0</v>
      </c>
      <c r="L210" s="422">
        <v>250</v>
      </c>
      <c r="M210" s="530"/>
      <c r="N210" s="424">
        <v>170</v>
      </c>
      <c r="O210" s="422">
        <v>80</v>
      </c>
      <c r="P210" s="422">
        <v>0</v>
      </c>
      <c r="Q210" s="422">
        <v>250</v>
      </c>
      <c r="R210" s="512"/>
      <c r="S210" s="512"/>
    </row>
    <row r="211" spans="1:19" ht="39.6" x14ac:dyDescent="0.3">
      <c r="A211" s="526"/>
      <c r="B211" s="526" t="s">
        <v>712</v>
      </c>
      <c r="C211" s="526" t="s">
        <v>713</v>
      </c>
      <c r="D211" s="526" t="s">
        <v>714</v>
      </c>
      <c r="E211" s="526"/>
      <c r="F211" s="526" t="s">
        <v>715</v>
      </c>
      <c r="G211" s="343" t="str">
        <f>VLOOKUP(F211,class!A$1:B$460,2,FALSE)</f>
        <v>Shire District</v>
      </c>
      <c r="H211" s="343" t="str">
        <f>IFERROR(VLOOKUP(F211,classifications!A$3:C$340,3,FALSE),VLOOKUP(F211,classifications!I$2:K$28,3,FALSE))</f>
        <v>Predominantly Rural</v>
      </c>
      <c r="I211" s="422">
        <v>190</v>
      </c>
      <c r="J211" s="422">
        <v>40</v>
      </c>
      <c r="K211" s="422">
        <v>0</v>
      </c>
      <c r="L211" s="422">
        <v>230</v>
      </c>
      <c r="M211" s="530"/>
      <c r="N211" s="424">
        <v>210</v>
      </c>
      <c r="O211" s="422">
        <v>80</v>
      </c>
      <c r="P211" s="422">
        <v>0</v>
      </c>
      <c r="Q211" s="422">
        <v>300</v>
      </c>
      <c r="R211" s="512"/>
      <c r="S211" s="512"/>
    </row>
    <row r="212" spans="1:19" ht="39.6" x14ac:dyDescent="0.3">
      <c r="A212" s="526"/>
      <c r="B212" s="526" t="s">
        <v>716</v>
      </c>
      <c r="C212" s="526" t="s">
        <v>717</v>
      </c>
      <c r="D212" s="526" t="s">
        <v>718</v>
      </c>
      <c r="E212" s="526"/>
      <c r="F212" s="526" t="s">
        <v>719</v>
      </c>
      <c r="G212" s="343" t="str">
        <f>VLOOKUP(F212,class!A$1:B$460,2,FALSE)</f>
        <v>Shire District</v>
      </c>
      <c r="H212" s="343" t="str">
        <f>IFERROR(VLOOKUP(F212,classifications!A$3:C$340,3,FALSE),VLOOKUP(F212,classifications!I$2:K$28,3,FALSE))</f>
        <v>Predominantly Rural</v>
      </c>
      <c r="I212" s="422">
        <v>90</v>
      </c>
      <c r="J212" s="422">
        <v>30</v>
      </c>
      <c r="K212" s="422">
        <v>0</v>
      </c>
      <c r="L212" s="422">
        <v>120</v>
      </c>
      <c r="M212" s="530"/>
      <c r="N212" s="424">
        <v>290</v>
      </c>
      <c r="O212" s="422">
        <v>100</v>
      </c>
      <c r="P212" s="422">
        <v>0</v>
      </c>
      <c r="Q212" s="422">
        <v>400</v>
      </c>
      <c r="R212" s="512"/>
      <c r="S212" s="512"/>
    </row>
    <row r="213" spans="1:19" ht="39.6" x14ac:dyDescent="0.3">
      <c r="A213" s="526"/>
      <c r="B213" s="526" t="s">
        <v>720</v>
      </c>
      <c r="C213" s="526" t="s">
        <v>721</v>
      </c>
      <c r="D213" s="526" t="s">
        <v>722</v>
      </c>
      <c r="E213" s="526"/>
      <c r="F213" s="526" t="s">
        <v>723</v>
      </c>
      <c r="G213" s="343" t="str">
        <f>VLOOKUP(F213,class!A$1:B$460,2,FALSE)</f>
        <v>Shire District</v>
      </c>
      <c r="H213" s="343" t="str">
        <f>IFERROR(VLOOKUP(F213,classifications!A$3:C$340,3,FALSE),VLOOKUP(F213,classifications!I$2:K$28,3,FALSE))</f>
        <v>Predominantly Urban</v>
      </c>
      <c r="I213" s="422">
        <v>300</v>
      </c>
      <c r="J213" s="422">
        <v>50</v>
      </c>
      <c r="K213" s="422">
        <v>0</v>
      </c>
      <c r="L213" s="422">
        <v>350</v>
      </c>
      <c r="M213" s="530"/>
      <c r="N213" s="424">
        <v>190</v>
      </c>
      <c r="O213" s="422">
        <v>150</v>
      </c>
      <c r="P213" s="422">
        <v>0</v>
      </c>
      <c r="Q213" s="422">
        <v>340</v>
      </c>
      <c r="R213" s="512"/>
      <c r="S213" s="512"/>
    </row>
    <row r="214" spans="1:19" ht="52.8" x14ac:dyDescent="0.3">
      <c r="A214" s="526"/>
      <c r="B214" s="526" t="s">
        <v>724</v>
      </c>
      <c r="C214" s="526" t="s">
        <v>725</v>
      </c>
      <c r="D214" s="526" t="s">
        <v>726</v>
      </c>
      <c r="E214" s="526"/>
      <c r="F214" s="526" t="s">
        <v>727</v>
      </c>
      <c r="G214" s="343" t="str">
        <f>VLOOKUP(F214,class!A$1:B$460,2,FALSE)</f>
        <v>Shire District</v>
      </c>
      <c r="H214" s="343" t="str">
        <f>IFERROR(VLOOKUP(F214,classifications!A$3:C$340,3,FALSE),VLOOKUP(F214,classifications!I$2:K$28,3,FALSE))</f>
        <v>Urban with Significant Rural</v>
      </c>
      <c r="I214" s="422">
        <v>120</v>
      </c>
      <c r="J214" s="422">
        <v>130</v>
      </c>
      <c r="K214" s="422">
        <v>0</v>
      </c>
      <c r="L214" s="422">
        <v>250</v>
      </c>
      <c r="M214" s="530"/>
      <c r="N214" s="424">
        <v>240</v>
      </c>
      <c r="O214" s="422">
        <v>190</v>
      </c>
      <c r="P214" s="422">
        <v>0</v>
      </c>
      <c r="Q214" s="422">
        <v>440</v>
      </c>
      <c r="R214" s="512"/>
      <c r="S214" s="512"/>
    </row>
    <row r="215" spans="1:19" ht="39.6" x14ac:dyDescent="0.3">
      <c r="A215" s="526"/>
      <c r="B215" s="526" t="s">
        <v>728</v>
      </c>
      <c r="C215" s="526" t="s">
        <v>729</v>
      </c>
      <c r="D215" s="526" t="s">
        <v>730</v>
      </c>
      <c r="E215" s="526"/>
      <c r="F215" s="526" t="s">
        <v>731</v>
      </c>
      <c r="G215" s="343" t="str">
        <f>VLOOKUP(F215,class!A$1:B$460,2,FALSE)</f>
        <v>Shire District</v>
      </c>
      <c r="H215" s="343" t="str">
        <f>IFERROR(VLOOKUP(F215,classifications!A$3:C$340,3,FALSE),VLOOKUP(F215,classifications!I$2:K$28,3,FALSE))</f>
        <v>Predominantly Rural</v>
      </c>
      <c r="I215" s="422">
        <v>330</v>
      </c>
      <c r="J215" s="422">
        <v>440</v>
      </c>
      <c r="K215" s="422">
        <v>0</v>
      </c>
      <c r="L215" s="422">
        <v>770</v>
      </c>
      <c r="M215" s="530"/>
      <c r="N215" s="424">
        <v>510</v>
      </c>
      <c r="O215" s="422">
        <v>360</v>
      </c>
      <c r="P215" s="422">
        <v>0</v>
      </c>
      <c r="Q215" s="422">
        <v>870</v>
      </c>
      <c r="R215" s="512"/>
      <c r="S215" s="512"/>
    </row>
    <row r="216" spans="1:19" x14ac:dyDescent="0.3">
      <c r="A216" s="526"/>
      <c r="B216" s="526"/>
      <c r="C216" s="526"/>
      <c r="D216" s="526"/>
      <c r="E216" s="526"/>
      <c r="F216" s="526"/>
      <c r="G216" s="526"/>
      <c r="H216" s="526"/>
      <c r="I216" s="251"/>
      <c r="J216" s="251"/>
      <c r="K216" s="251"/>
      <c r="L216" s="251"/>
      <c r="M216" s="427"/>
      <c r="N216" s="253"/>
      <c r="O216" s="251"/>
      <c r="P216" s="251"/>
      <c r="Q216" s="251"/>
      <c r="R216" s="512"/>
      <c r="S216" s="512"/>
    </row>
    <row r="217" spans="1:19" ht="52.8" x14ac:dyDescent="0.3">
      <c r="A217" s="526"/>
      <c r="B217" s="526"/>
      <c r="C217" s="526"/>
      <c r="D217" s="526" t="s">
        <v>732</v>
      </c>
      <c r="E217" s="526" t="s">
        <v>733</v>
      </c>
      <c r="F217" s="526" t="s">
        <v>733</v>
      </c>
      <c r="G217" s="343" t="str">
        <f>VLOOKUP(F217,class!A$1:B$460,2,FALSE)</f>
        <v>Shire County</v>
      </c>
      <c r="H217" s="343" t="str">
        <f>IFERROR(VLOOKUP(F217,classifications!A$3:C$340,3,FALSE),VLOOKUP(F217,classifications!I$2:K$28,3,FALSE))</f>
        <v>Urban with Significant Rural</v>
      </c>
      <c r="I217" s="422">
        <v>1700</v>
      </c>
      <c r="J217" s="422">
        <v>1130</v>
      </c>
      <c r="K217" s="422">
        <v>10</v>
      </c>
      <c r="L217" s="422">
        <v>2840</v>
      </c>
      <c r="M217" s="530"/>
      <c r="N217" s="424">
        <v>2120</v>
      </c>
      <c r="O217" s="422">
        <v>1130</v>
      </c>
      <c r="P217" s="422">
        <v>10</v>
      </c>
      <c r="Q217" s="422">
        <v>3260</v>
      </c>
      <c r="R217" s="512"/>
      <c r="S217" s="512"/>
    </row>
    <row r="218" spans="1:19" ht="52.8" x14ac:dyDescent="0.3">
      <c r="A218" s="526"/>
      <c r="B218" s="526" t="s">
        <v>734</v>
      </c>
      <c r="C218" s="526" t="s">
        <v>735</v>
      </c>
      <c r="D218" s="526" t="s">
        <v>736</v>
      </c>
      <c r="E218" s="526"/>
      <c r="F218" s="526" t="s">
        <v>737</v>
      </c>
      <c r="G218" s="343" t="str">
        <f>VLOOKUP(F218,class!A$1:B$460,2,FALSE)</f>
        <v>Shire District</v>
      </c>
      <c r="H218" s="343" t="str">
        <f>IFERROR(VLOOKUP(F218,classifications!A$3:C$340,3,FALSE),VLOOKUP(F218,classifications!I$2:K$28,3,FALSE))</f>
        <v>Urban with Significant Rural</v>
      </c>
      <c r="I218" s="422">
        <v>220</v>
      </c>
      <c r="J218" s="422">
        <v>320</v>
      </c>
      <c r="K218" s="422">
        <v>0</v>
      </c>
      <c r="L218" s="422">
        <v>540</v>
      </c>
      <c r="M218" s="530"/>
      <c r="N218" s="424">
        <v>440</v>
      </c>
      <c r="O218" s="422">
        <v>130</v>
      </c>
      <c r="P218" s="422">
        <v>0</v>
      </c>
      <c r="Q218" s="422">
        <v>560</v>
      </c>
      <c r="R218" s="512"/>
      <c r="S218" s="512"/>
    </row>
    <row r="219" spans="1:19" ht="39.6" x14ac:dyDescent="0.3">
      <c r="A219" s="526"/>
      <c r="B219" s="526" t="s">
        <v>738</v>
      </c>
      <c r="C219" s="526" t="s">
        <v>739</v>
      </c>
      <c r="D219" s="526" t="s">
        <v>740</v>
      </c>
      <c r="E219" s="526"/>
      <c r="F219" s="526" t="s">
        <v>741</v>
      </c>
      <c r="G219" s="343" t="str">
        <f>VLOOKUP(F219,class!A$1:B$460,2,FALSE)</f>
        <v>Shire District</v>
      </c>
      <c r="H219" s="343" t="str">
        <f>IFERROR(VLOOKUP(F219,classifications!A$3:C$340,3,FALSE),VLOOKUP(F219,classifications!I$2:K$28,3,FALSE))</f>
        <v>Predominantly Rural</v>
      </c>
      <c r="I219" s="422">
        <v>340</v>
      </c>
      <c r="J219" s="422">
        <v>100</v>
      </c>
      <c r="K219" s="422">
        <v>0</v>
      </c>
      <c r="L219" s="422">
        <v>450</v>
      </c>
      <c r="M219" s="530"/>
      <c r="N219" s="424">
        <v>160</v>
      </c>
      <c r="O219" s="422">
        <v>90</v>
      </c>
      <c r="P219" s="422">
        <v>0</v>
      </c>
      <c r="Q219" s="422">
        <v>250</v>
      </c>
      <c r="R219" s="512"/>
      <c r="S219" s="512"/>
    </row>
    <row r="220" spans="1:19" ht="39.6" x14ac:dyDescent="0.3">
      <c r="A220" s="526"/>
      <c r="B220" s="526" t="s">
        <v>742</v>
      </c>
      <c r="C220" s="526" t="s">
        <v>743</v>
      </c>
      <c r="D220" s="526" t="s">
        <v>744</v>
      </c>
      <c r="E220" s="526"/>
      <c r="F220" s="526" t="s">
        <v>745</v>
      </c>
      <c r="G220" s="343" t="str">
        <f>VLOOKUP(F220,class!A$1:B$460,2,FALSE)</f>
        <v>Shire District</v>
      </c>
      <c r="H220" s="343" t="str">
        <f>IFERROR(VLOOKUP(F220,classifications!A$3:C$340,3,FALSE),VLOOKUP(F220,classifications!I$2:K$28,3,FALSE))</f>
        <v>Predominantly Urban</v>
      </c>
      <c r="I220" s="422">
        <v>180</v>
      </c>
      <c r="J220" s="422">
        <v>90</v>
      </c>
      <c r="K220" s="422">
        <v>0</v>
      </c>
      <c r="L220" s="422">
        <v>270</v>
      </c>
      <c r="M220" s="530"/>
      <c r="N220" s="424">
        <v>380</v>
      </c>
      <c r="O220" s="422">
        <v>140</v>
      </c>
      <c r="P220" s="422">
        <v>0</v>
      </c>
      <c r="Q220" s="422">
        <v>520</v>
      </c>
      <c r="R220" s="512"/>
      <c r="S220" s="512"/>
    </row>
    <row r="221" spans="1:19" ht="39.6" x14ac:dyDescent="0.3">
      <c r="A221" s="526"/>
      <c r="B221" s="526" t="s">
        <v>746</v>
      </c>
      <c r="C221" s="526" t="s">
        <v>747</v>
      </c>
      <c r="D221" s="526" t="s">
        <v>748</v>
      </c>
      <c r="E221" s="526"/>
      <c r="F221" s="526" t="s">
        <v>749</v>
      </c>
      <c r="G221" s="343" t="str">
        <f>VLOOKUP(F221,class!A$1:B$460,2,FALSE)</f>
        <v>Shire District</v>
      </c>
      <c r="H221" s="343" t="str">
        <f>IFERROR(VLOOKUP(F221,classifications!A$3:C$340,3,FALSE),VLOOKUP(F221,classifications!I$2:K$28,3,FALSE))</f>
        <v>Predominantly Urban</v>
      </c>
      <c r="I221" s="422">
        <v>230</v>
      </c>
      <c r="J221" s="422">
        <v>100</v>
      </c>
      <c r="K221" s="422">
        <v>0</v>
      </c>
      <c r="L221" s="422">
        <v>330</v>
      </c>
      <c r="M221" s="530"/>
      <c r="N221" s="424">
        <v>120</v>
      </c>
      <c r="O221" s="422">
        <v>70</v>
      </c>
      <c r="P221" s="422">
        <v>0</v>
      </c>
      <c r="Q221" s="422">
        <v>190</v>
      </c>
      <c r="R221" s="512"/>
      <c r="S221" s="512"/>
    </row>
    <row r="222" spans="1:19" ht="39.6" x14ac:dyDescent="0.3">
      <c r="A222" s="526"/>
      <c r="B222" s="526" t="s">
        <v>750</v>
      </c>
      <c r="C222" s="526" t="s">
        <v>751</v>
      </c>
      <c r="D222" s="526" t="s">
        <v>752</v>
      </c>
      <c r="E222" s="526"/>
      <c r="F222" s="526" t="s">
        <v>753</v>
      </c>
      <c r="G222" s="343" t="str">
        <f>VLOOKUP(F222,class!A$1:B$460,2,FALSE)</f>
        <v>Shire District</v>
      </c>
      <c r="H222" s="343" t="str">
        <f>IFERROR(VLOOKUP(F222,classifications!A$3:C$340,3,FALSE),VLOOKUP(F222,classifications!I$2:K$28,3,FALSE))</f>
        <v>Predominantly Urban</v>
      </c>
      <c r="I222" s="422">
        <v>20</v>
      </c>
      <c r="J222" s="422">
        <v>0</v>
      </c>
      <c r="K222" s="422">
        <v>0</v>
      </c>
      <c r="L222" s="422">
        <v>20</v>
      </c>
      <c r="M222" s="530"/>
      <c r="N222" s="424">
        <v>10</v>
      </c>
      <c r="O222" s="422">
        <v>0</v>
      </c>
      <c r="P222" s="422">
        <v>0</v>
      </c>
      <c r="Q222" s="422">
        <v>10</v>
      </c>
      <c r="R222" s="512"/>
      <c r="S222" s="512"/>
    </row>
    <row r="223" spans="1:19" ht="52.8" x14ac:dyDescent="0.3">
      <c r="A223" s="526"/>
      <c r="B223" s="526" t="s">
        <v>754</v>
      </c>
      <c r="C223" s="526" t="s">
        <v>755</v>
      </c>
      <c r="D223" s="526" t="s">
        <v>756</v>
      </c>
      <c r="E223" s="526"/>
      <c r="F223" s="526" t="s">
        <v>757</v>
      </c>
      <c r="G223" s="343" t="str">
        <f>VLOOKUP(F223,class!A$1:B$460,2,FALSE)</f>
        <v>Shire District</v>
      </c>
      <c r="H223" s="343" t="str">
        <f>IFERROR(VLOOKUP(F223,classifications!A$3:C$340,3,FALSE),VLOOKUP(F223,classifications!I$2:K$28,3,FALSE))</f>
        <v>Urban with Significant Rural</v>
      </c>
      <c r="I223" s="422">
        <v>50</v>
      </c>
      <c r="J223" s="422">
        <v>30</v>
      </c>
      <c r="K223" s="422">
        <v>0</v>
      </c>
      <c r="L223" s="422">
        <v>70</v>
      </c>
      <c r="M223" s="530"/>
      <c r="N223" s="424">
        <v>70</v>
      </c>
      <c r="O223" s="422">
        <v>130</v>
      </c>
      <c r="P223" s="422">
        <v>0</v>
      </c>
      <c r="Q223" s="422">
        <v>200</v>
      </c>
      <c r="R223" s="512"/>
      <c r="S223" s="512"/>
    </row>
    <row r="224" spans="1:19" ht="39.6" x14ac:dyDescent="0.3">
      <c r="A224" s="526"/>
      <c r="B224" s="526" t="s">
        <v>758</v>
      </c>
      <c r="C224" s="526" t="s">
        <v>759</v>
      </c>
      <c r="D224" s="526" t="s">
        <v>760</v>
      </c>
      <c r="E224" s="526"/>
      <c r="F224" s="526" t="s">
        <v>761</v>
      </c>
      <c r="G224" s="343" t="str">
        <f>VLOOKUP(F224,class!A$1:B$460,2,FALSE)</f>
        <v>Shire District</v>
      </c>
      <c r="H224" s="343" t="str">
        <f>IFERROR(VLOOKUP(F224,classifications!A$3:C$340,3,FALSE),VLOOKUP(F224,classifications!I$2:K$28,3,FALSE))</f>
        <v>Predominantly Urban</v>
      </c>
      <c r="I224" s="422">
        <v>140</v>
      </c>
      <c r="J224" s="422">
        <v>30</v>
      </c>
      <c r="K224" s="422">
        <v>0</v>
      </c>
      <c r="L224" s="422">
        <v>170</v>
      </c>
      <c r="M224" s="530"/>
      <c r="N224" s="424">
        <v>180</v>
      </c>
      <c r="O224" s="422">
        <v>110</v>
      </c>
      <c r="P224" s="422">
        <v>0</v>
      </c>
      <c r="Q224" s="422">
        <v>280</v>
      </c>
      <c r="R224" s="512"/>
      <c r="S224" s="512"/>
    </row>
    <row r="225" spans="1:19" ht="52.8" x14ac:dyDescent="0.3">
      <c r="A225" s="526"/>
      <c r="B225" s="526" t="s">
        <v>762</v>
      </c>
      <c r="C225" s="526" t="s">
        <v>763</v>
      </c>
      <c r="D225" s="526" t="s">
        <v>764</v>
      </c>
      <c r="E225" s="526"/>
      <c r="F225" s="526" t="s">
        <v>765</v>
      </c>
      <c r="G225" s="343" t="str">
        <f>VLOOKUP(F225,class!A$1:B$460,2,FALSE)</f>
        <v>Shire District</v>
      </c>
      <c r="H225" s="343" t="str">
        <f>IFERROR(VLOOKUP(F225,classifications!A$3:C$340,3,FALSE),VLOOKUP(F225,classifications!I$2:K$28,3,FALSE))</f>
        <v>Urban with Significant Rural</v>
      </c>
      <c r="I225" s="422">
        <v>80</v>
      </c>
      <c r="J225" s="422">
        <v>0</v>
      </c>
      <c r="K225" s="422">
        <v>10</v>
      </c>
      <c r="L225" s="422">
        <v>100</v>
      </c>
      <c r="M225" s="530"/>
      <c r="N225" s="424">
        <v>120</v>
      </c>
      <c r="O225" s="422">
        <v>0</v>
      </c>
      <c r="P225" s="422">
        <v>10</v>
      </c>
      <c r="Q225" s="422">
        <v>130</v>
      </c>
      <c r="R225" s="512"/>
      <c r="S225" s="512"/>
    </row>
    <row r="226" spans="1:19" ht="39.6" x14ac:dyDescent="0.3">
      <c r="A226" s="526"/>
      <c r="B226" s="526" t="s">
        <v>766</v>
      </c>
      <c r="C226" s="526" t="s">
        <v>767</v>
      </c>
      <c r="D226" s="526" t="s">
        <v>768</v>
      </c>
      <c r="E226" s="526"/>
      <c r="F226" s="526" t="s">
        <v>769</v>
      </c>
      <c r="G226" s="343" t="str">
        <f>VLOOKUP(F226,class!A$1:B$460,2,FALSE)</f>
        <v>Shire District</v>
      </c>
      <c r="H226" s="343" t="str">
        <f>IFERROR(VLOOKUP(F226,classifications!A$3:C$340,3,FALSE),VLOOKUP(F226,classifications!I$2:K$28,3,FALSE))</f>
        <v>Predominantly Urban</v>
      </c>
      <c r="I226" s="422">
        <v>100</v>
      </c>
      <c r="J226" s="422">
        <v>130</v>
      </c>
      <c r="K226" s="422">
        <v>0</v>
      </c>
      <c r="L226" s="422">
        <v>230</v>
      </c>
      <c r="M226" s="530"/>
      <c r="N226" s="424">
        <v>110</v>
      </c>
      <c r="O226" s="422">
        <v>100</v>
      </c>
      <c r="P226" s="422">
        <v>0</v>
      </c>
      <c r="Q226" s="422">
        <v>210</v>
      </c>
      <c r="R226" s="512"/>
      <c r="S226" s="512"/>
    </row>
    <row r="227" spans="1:19" ht="52.8" x14ac:dyDescent="0.3">
      <c r="A227" s="526"/>
      <c r="B227" s="526" t="s">
        <v>770</v>
      </c>
      <c r="C227" s="526" t="s">
        <v>771</v>
      </c>
      <c r="D227" s="526" t="s">
        <v>772</v>
      </c>
      <c r="E227" s="526"/>
      <c r="F227" s="526" t="s">
        <v>773</v>
      </c>
      <c r="G227" s="343" t="str">
        <f>VLOOKUP(F227,class!A$1:B$460,2,FALSE)</f>
        <v>Shire District</v>
      </c>
      <c r="H227" s="343" t="str">
        <f>IFERROR(VLOOKUP(F227,classifications!A$3:C$340,3,FALSE),VLOOKUP(F227,classifications!I$2:K$28,3,FALSE))</f>
        <v>Urban with Significant Rural</v>
      </c>
      <c r="I227" s="422">
        <v>50</v>
      </c>
      <c r="J227" s="422">
        <v>20</v>
      </c>
      <c r="K227" s="422">
        <v>0</v>
      </c>
      <c r="L227" s="422">
        <v>70</v>
      </c>
      <c r="M227" s="530"/>
      <c r="N227" s="424">
        <v>90</v>
      </c>
      <c r="O227" s="422">
        <v>60</v>
      </c>
      <c r="P227" s="422">
        <v>0</v>
      </c>
      <c r="Q227" s="422">
        <v>150</v>
      </c>
      <c r="R227" s="512"/>
      <c r="S227" s="512"/>
    </row>
    <row r="228" spans="1:19" ht="39.6" x14ac:dyDescent="0.3">
      <c r="A228" s="526"/>
      <c r="B228" s="526" t="s">
        <v>774</v>
      </c>
      <c r="C228" s="526" t="s">
        <v>775</v>
      </c>
      <c r="D228" s="526" t="s">
        <v>776</v>
      </c>
      <c r="E228" s="526"/>
      <c r="F228" s="526" t="s">
        <v>777</v>
      </c>
      <c r="G228" s="343" t="str">
        <f>VLOOKUP(F228,class!A$1:B$460,2,FALSE)</f>
        <v>Shire District</v>
      </c>
      <c r="H228" s="343" t="str">
        <f>IFERROR(VLOOKUP(F228,classifications!A$3:C$340,3,FALSE),VLOOKUP(F228,classifications!I$2:K$28,3,FALSE))</f>
        <v>Predominantly Rural</v>
      </c>
      <c r="I228" s="422">
        <v>280</v>
      </c>
      <c r="J228" s="423">
        <v>320</v>
      </c>
      <c r="K228" s="423">
        <v>0</v>
      </c>
      <c r="L228" s="423">
        <v>600</v>
      </c>
      <c r="M228" s="528"/>
      <c r="N228" s="424">
        <v>450</v>
      </c>
      <c r="O228" s="423">
        <v>310</v>
      </c>
      <c r="P228" s="423">
        <v>0</v>
      </c>
      <c r="Q228" s="423">
        <v>770</v>
      </c>
      <c r="R228" s="512"/>
      <c r="S228" s="512"/>
    </row>
    <row r="229" spans="1:19" x14ac:dyDescent="0.3">
      <c r="A229" s="526"/>
      <c r="B229" s="526"/>
      <c r="C229" s="526"/>
      <c r="D229" s="526"/>
      <c r="E229" s="526"/>
      <c r="F229" s="526"/>
      <c r="G229" s="526"/>
      <c r="H229" s="526"/>
      <c r="I229" s="251"/>
      <c r="J229" s="251"/>
      <c r="K229" s="251"/>
      <c r="L229" s="251"/>
      <c r="M229" s="427"/>
      <c r="N229" s="253"/>
      <c r="O229" s="251"/>
      <c r="P229" s="251"/>
      <c r="Q229" s="251"/>
      <c r="R229" s="512"/>
      <c r="S229" s="512"/>
    </row>
    <row r="230" spans="1:19" ht="39.6" x14ac:dyDescent="0.3">
      <c r="A230" s="526"/>
      <c r="B230" s="526"/>
      <c r="C230" s="526"/>
      <c r="D230" s="526" t="s">
        <v>778</v>
      </c>
      <c r="E230" s="526" t="s">
        <v>779</v>
      </c>
      <c r="F230" s="526" t="s">
        <v>779</v>
      </c>
      <c r="G230" s="343" t="str">
        <f>VLOOKUP(F230,class!A$1:B$460,2,FALSE)</f>
        <v>Shire County</v>
      </c>
      <c r="H230" s="343" t="str">
        <f>IFERROR(VLOOKUP(F230,classifications!A$3:C$340,3,FALSE),VLOOKUP(F230,classifications!I$2:K$28,3,FALSE))</f>
        <v>Predominantly Urban</v>
      </c>
      <c r="I230" s="422">
        <v>2110</v>
      </c>
      <c r="J230" s="422">
        <v>800</v>
      </c>
      <c r="K230" s="422">
        <v>0</v>
      </c>
      <c r="L230" s="422">
        <v>2910</v>
      </c>
      <c r="M230" s="530"/>
      <c r="N230" s="424">
        <v>2480</v>
      </c>
      <c r="O230" s="422">
        <v>710</v>
      </c>
      <c r="P230" s="422">
        <v>90</v>
      </c>
      <c r="Q230" s="422">
        <v>3280</v>
      </c>
      <c r="R230" s="512"/>
      <c r="S230" s="512"/>
    </row>
    <row r="231" spans="1:19" ht="39.6" x14ac:dyDescent="0.3">
      <c r="A231" s="526"/>
      <c r="B231" s="526" t="s">
        <v>780</v>
      </c>
      <c r="C231" s="526" t="s">
        <v>781</v>
      </c>
      <c r="D231" s="526" t="s">
        <v>782</v>
      </c>
      <c r="E231" s="526"/>
      <c r="F231" s="526" t="s">
        <v>783</v>
      </c>
      <c r="G231" s="343" t="str">
        <f>VLOOKUP(F231,class!A$1:B$460,2,FALSE)</f>
        <v>Shire District</v>
      </c>
      <c r="H231" s="343" t="str">
        <f>IFERROR(VLOOKUP(F231,classifications!A$3:C$340,3,FALSE),VLOOKUP(F231,classifications!I$2:K$28,3,FALSE))</f>
        <v>Predominantly Urban</v>
      </c>
      <c r="I231" s="422">
        <v>100</v>
      </c>
      <c r="J231" s="423">
        <v>70</v>
      </c>
      <c r="K231" s="423">
        <v>0</v>
      </c>
      <c r="L231" s="423">
        <v>170</v>
      </c>
      <c r="M231" s="528"/>
      <c r="N231" s="424">
        <v>210</v>
      </c>
      <c r="O231" s="423">
        <v>100</v>
      </c>
      <c r="P231" s="423">
        <v>0</v>
      </c>
      <c r="Q231" s="423">
        <v>310</v>
      </c>
      <c r="R231" s="512"/>
      <c r="S231" s="512"/>
    </row>
    <row r="232" spans="1:19" ht="52.8" x14ac:dyDescent="0.3">
      <c r="A232" s="526"/>
      <c r="B232" s="526" t="s">
        <v>784</v>
      </c>
      <c r="C232" s="526" t="s">
        <v>785</v>
      </c>
      <c r="D232" s="526" t="s">
        <v>786</v>
      </c>
      <c r="E232" s="526"/>
      <c r="F232" s="526" t="s">
        <v>787</v>
      </c>
      <c r="G232" s="343" t="str">
        <f>VLOOKUP(F232,class!A$1:B$460,2,FALSE)</f>
        <v>Shire District</v>
      </c>
      <c r="H232" s="343" t="str">
        <f>IFERROR(VLOOKUP(F232,classifications!A$3:C$340,3,FALSE),VLOOKUP(F232,classifications!I$2:K$28,3,FALSE))</f>
        <v>Urban with Significant Rural</v>
      </c>
      <c r="I232" s="422">
        <v>240</v>
      </c>
      <c r="J232" s="423">
        <v>140</v>
      </c>
      <c r="K232" s="423">
        <v>0</v>
      </c>
      <c r="L232" s="423">
        <v>380</v>
      </c>
      <c r="M232" s="528"/>
      <c r="N232" s="424">
        <v>260</v>
      </c>
      <c r="O232" s="423">
        <v>10</v>
      </c>
      <c r="P232" s="423">
        <v>0</v>
      </c>
      <c r="Q232" s="423">
        <v>280</v>
      </c>
      <c r="R232" s="512"/>
      <c r="S232" s="512"/>
    </row>
    <row r="233" spans="1:19" ht="52.8" x14ac:dyDescent="0.3">
      <c r="A233" s="526"/>
      <c r="B233" s="526" t="s">
        <v>788</v>
      </c>
      <c r="C233" s="526" t="s">
        <v>789</v>
      </c>
      <c r="D233" s="526" t="s">
        <v>790</v>
      </c>
      <c r="E233" s="526"/>
      <c r="F233" s="526" t="s">
        <v>791</v>
      </c>
      <c r="G233" s="343" t="str">
        <f>VLOOKUP(F233,class!A$1:B$460,2,FALSE)</f>
        <v>Shire District</v>
      </c>
      <c r="H233" s="343" t="str">
        <f>IFERROR(VLOOKUP(F233,classifications!A$3:C$340,3,FALSE),VLOOKUP(F233,classifications!I$2:K$28,3,FALSE))</f>
        <v>Urban with Significant Rural</v>
      </c>
      <c r="I233" s="422">
        <v>770</v>
      </c>
      <c r="J233" s="423">
        <v>370</v>
      </c>
      <c r="K233" s="423">
        <v>0</v>
      </c>
      <c r="L233" s="423">
        <v>1140</v>
      </c>
      <c r="M233" s="528"/>
      <c r="N233" s="424">
        <v>940</v>
      </c>
      <c r="O233" s="423">
        <v>340</v>
      </c>
      <c r="P233" s="423">
        <v>0</v>
      </c>
      <c r="Q233" s="423">
        <v>1280</v>
      </c>
      <c r="R233" s="512"/>
      <c r="S233" s="512"/>
    </row>
    <row r="234" spans="1:19" ht="39.6" x14ac:dyDescent="0.3">
      <c r="A234" s="526"/>
      <c r="B234" s="526" t="s">
        <v>792</v>
      </c>
      <c r="C234" s="526" t="s">
        <v>793</v>
      </c>
      <c r="D234" s="526" t="s">
        <v>794</v>
      </c>
      <c r="E234" s="526"/>
      <c r="F234" s="526" t="s">
        <v>795</v>
      </c>
      <c r="G234" s="343" t="str">
        <f>VLOOKUP(F234,class!A$1:B$460,2,FALSE)</f>
        <v>Shire District</v>
      </c>
      <c r="H234" s="343" t="str">
        <f>IFERROR(VLOOKUP(F234,classifications!A$3:C$340,3,FALSE),VLOOKUP(F234,classifications!I$2:K$28,3,FALSE))</f>
        <v>Predominantly Urban</v>
      </c>
      <c r="I234" s="422">
        <v>60</v>
      </c>
      <c r="J234" s="423">
        <v>0</v>
      </c>
      <c r="K234" s="423">
        <v>0</v>
      </c>
      <c r="L234" s="423">
        <v>60</v>
      </c>
      <c r="M234" s="528"/>
      <c r="N234" s="424">
        <v>60</v>
      </c>
      <c r="O234" s="423">
        <v>0</v>
      </c>
      <c r="P234" s="423">
        <v>0</v>
      </c>
      <c r="Q234" s="423">
        <v>60</v>
      </c>
      <c r="R234" s="512"/>
      <c r="S234" s="512"/>
    </row>
    <row r="235" spans="1:19" ht="52.8" x14ac:dyDescent="0.3">
      <c r="A235" s="526"/>
      <c r="B235" s="526" t="s">
        <v>796</v>
      </c>
      <c r="C235" s="526" t="s">
        <v>797</v>
      </c>
      <c r="D235" s="526" t="s">
        <v>798</v>
      </c>
      <c r="E235" s="526"/>
      <c r="F235" s="526" t="s">
        <v>799</v>
      </c>
      <c r="G235" s="343" t="str">
        <f>VLOOKUP(F235,class!A$1:B$460,2,FALSE)</f>
        <v>Shire District</v>
      </c>
      <c r="H235" s="343" t="str">
        <f>IFERROR(VLOOKUP(F235,classifications!A$3:C$340,3,FALSE),VLOOKUP(F235,classifications!I$2:K$28,3,FALSE))</f>
        <v>Urban with Significant Rural</v>
      </c>
      <c r="I235" s="422">
        <v>150</v>
      </c>
      <c r="J235" s="423">
        <v>110</v>
      </c>
      <c r="K235" s="423">
        <v>0</v>
      </c>
      <c r="L235" s="423">
        <v>260</v>
      </c>
      <c r="M235" s="528"/>
      <c r="N235" s="424">
        <v>160</v>
      </c>
      <c r="O235" s="423">
        <v>40</v>
      </c>
      <c r="P235" s="423">
        <v>0</v>
      </c>
      <c r="Q235" s="423">
        <v>200</v>
      </c>
      <c r="R235" s="512"/>
      <c r="S235" s="512"/>
    </row>
    <row r="236" spans="1:19" ht="39.6" x14ac:dyDescent="0.3">
      <c r="A236" s="526"/>
      <c r="B236" s="526" t="s">
        <v>800</v>
      </c>
      <c r="C236" s="526" t="s">
        <v>801</v>
      </c>
      <c r="D236" s="526" t="s">
        <v>802</v>
      </c>
      <c r="E236" s="526"/>
      <c r="F236" s="526" t="s">
        <v>803</v>
      </c>
      <c r="G236" s="343" t="str">
        <f>VLOOKUP(F236,class!A$1:B$460,2,FALSE)</f>
        <v>Shire District</v>
      </c>
      <c r="H236" s="343" t="str">
        <f>IFERROR(VLOOKUP(F236,classifications!A$3:C$340,3,FALSE),VLOOKUP(F236,classifications!I$2:K$28,3,FALSE))</f>
        <v>Predominantly Urban</v>
      </c>
      <c r="I236" s="422">
        <v>100</v>
      </c>
      <c r="J236" s="422">
        <v>0</v>
      </c>
      <c r="K236" s="422">
        <v>0</v>
      </c>
      <c r="L236" s="422">
        <v>100</v>
      </c>
      <c r="M236" s="530"/>
      <c r="N236" s="424">
        <v>200</v>
      </c>
      <c r="O236" s="422">
        <v>40</v>
      </c>
      <c r="P236" s="422">
        <v>90</v>
      </c>
      <c r="Q236" s="422">
        <v>330</v>
      </c>
      <c r="R236" s="512"/>
      <c r="S236" s="512"/>
    </row>
    <row r="237" spans="1:19" ht="39.6" x14ac:dyDescent="0.3">
      <c r="A237" s="526"/>
      <c r="B237" s="526" t="s">
        <v>804</v>
      </c>
      <c r="C237" s="526" t="s">
        <v>805</v>
      </c>
      <c r="D237" s="526" t="s">
        <v>806</v>
      </c>
      <c r="E237" s="526"/>
      <c r="F237" s="526" t="s">
        <v>807</v>
      </c>
      <c r="G237" s="343" t="str">
        <f>VLOOKUP(F237,class!A$1:B$460,2,FALSE)</f>
        <v>Shire District</v>
      </c>
      <c r="H237" s="343" t="str">
        <f>IFERROR(VLOOKUP(F237,classifications!A$3:C$340,3,FALSE),VLOOKUP(F237,classifications!I$2:K$28,3,FALSE))</f>
        <v>Predominantly Urban</v>
      </c>
      <c r="I237" s="422">
        <v>120</v>
      </c>
      <c r="J237" s="423">
        <v>70</v>
      </c>
      <c r="K237" s="423">
        <v>0</v>
      </c>
      <c r="L237" s="423">
        <v>190</v>
      </c>
      <c r="M237" s="528"/>
      <c r="N237" s="424">
        <v>100</v>
      </c>
      <c r="O237" s="423">
        <v>10</v>
      </c>
      <c r="P237" s="423">
        <v>0</v>
      </c>
      <c r="Q237" s="423">
        <v>110</v>
      </c>
      <c r="R237" s="512"/>
      <c r="S237" s="512"/>
    </row>
    <row r="238" spans="1:19" ht="39.6" x14ac:dyDescent="0.3">
      <c r="A238" s="526"/>
      <c r="B238" s="526" t="s">
        <v>808</v>
      </c>
      <c r="C238" s="526" t="s">
        <v>809</v>
      </c>
      <c r="D238" s="526" t="s">
        <v>810</v>
      </c>
      <c r="E238" s="526"/>
      <c r="F238" s="526" t="s">
        <v>811</v>
      </c>
      <c r="G238" s="343" t="str">
        <f>VLOOKUP(F238,class!A$1:B$460,2,FALSE)</f>
        <v>Shire District</v>
      </c>
      <c r="H238" s="343" t="str">
        <f>IFERROR(VLOOKUP(F238,classifications!A$3:C$340,3,FALSE),VLOOKUP(F238,classifications!I$2:K$28,3,FALSE))</f>
        <v>Predominantly Urban</v>
      </c>
      <c r="I238" s="422">
        <v>40</v>
      </c>
      <c r="J238" s="423">
        <v>0</v>
      </c>
      <c r="K238" s="423">
        <v>0</v>
      </c>
      <c r="L238" s="423">
        <v>40</v>
      </c>
      <c r="M238" s="528"/>
      <c r="N238" s="424">
        <v>60</v>
      </c>
      <c r="O238" s="423">
        <v>0</v>
      </c>
      <c r="P238" s="423">
        <v>0</v>
      </c>
      <c r="Q238" s="423">
        <v>60</v>
      </c>
      <c r="R238" s="512"/>
      <c r="S238" s="512"/>
    </row>
    <row r="239" spans="1:19" ht="39.6" x14ac:dyDescent="0.3">
      <c r="A239" s="526"/>
      <c r="B239" s="526" t="s">
        <v>812</v>
      </c>
      <c r="C239" s="526" t="s">
        <v>813</v>
      </c>
      <c r="D239" s="526" t="s">
        <v>814</v>
      </c>
      <c r="E239" s="526"/>
      <c r="F239" s="526" t="s">
        <v>815</v>
      </c>
      <c r="G239" s="343" t="str">
        <f>VLOOKUP(F239,class!A$1:B$460,2,FALSE)</f>
        <v>Shire District</v>
      </c>
      <c r="H239" s="343" t="str">
        <f>IFERROR(VLOOKUP(F239,classifications!A$3:C$340,3,FALSE),VLOOKUP(F239,classifications!I$2:K$28,3,FALSE))</f>
        <v>Predominantly Urban</v>
      </c>
      <c r="I239" s="422">
        <v>380</v>
      </c>
      <c r="J239" s="422">
        <v>0</v>
      </c>
      <c r="K239" s="422">
        <v>0</v>
      </c>
      <c r="L239" s="422">
        <v>380</v>
      </c>
      <c r="M239" s="530"/>
      <c r="N239" s="424">
        <v>280</v>
      </c>
      <c r="O239" s="422">
        <v>160</v>
      </c>
      <c r="P239" s="422">
        <v>0</v>
      </c>
      <c r="Q239" s="422">
        <v>440</v>
      </c>
      <c r="R239" s="512"/>
      <c r="S239" s="512"/>
    </row>
    <row r="240" spans="1:19" ht="39.6" x14ac:dyDescent="0.3">
      <c r="A240" s="526"/>
      <c r="B240" s="526" t="s">
        <v>816</v>
      </c>
      <c r="C240" s="526" t="s">
        <v>817</v>
      </c>
      <c r="D240" s="526" t="s">
        <v>818</v>
      </c>
      <c r="E240" s="526"/>
      <c r="F240" s="526" t="s">
        <v>819</v>
      </c>
      <c r="G240" s="343" t="str">
        <f>VLOOKUP(F240,class!A$1:B$460,2,FALSE)</f>
        <v>Shire District</v>
      </c>
      <c r="H240" s="343" t="str">
        <f>IFERROR(VLOOKUP(F240,classifications!A$3:C$340,3,FALSE),VLOOKUP(F240,classifications!I$2:K$28,3,FALSE))</f>
        <v>Predominantly Urban</v>
      </c>
      <c r="I240" s="422">
        <v>150</v>
      </c>
      <c r="J240" s="423">
        <v>40</v>
      </c>
      <c r="K240" s="423">
        <v>0</v>
      </c>
      <c r="L240" s="423">
        <v>190</v>
      </c>
      <c r="M240" s="528"/>
      <c r="N240" s="424">
        <v>210</v>
      </c>
      <c r="O240" s="423">
        <v>20</v>
      </c>
      <c r="P240" s="423">
        <v>0</v>
      </c>
      <c r="Q240" s="423">
        <v>230</v>
      </c>
      <c r="R240" s="512"/>
      <c r="S240" s="512"/>
    </row>
    <row r="241" spans="1:19" x14ac:dyDescent="0.3">
      <c r="A241" s="526"/>
      <c r="B241" s="526"/>
      <c r="C241" s="526"/>
      <c r="D241" s="526"/>
      <c r="E241" s="526"/>
      <c r="F241" s="526"/>
      <c r="G241" s="526"/>
      <c r="H241" s="526"/>
      <c r="I241" s="251"/>
      <c r="J241" s="251"/>
      <c r="K241" s="251"/>
      <c r="L241" s="251"/>
      <c r="M241" s="427"/>
      <c r="N241" s="253"/>
      <c r="O241" s="251"/>
      <c r="P241" s="251"/>
      <c r="Q241" s="251"/>
      <c r="R241" s="512"/>
      <c r="S241" s="512"/>
    </row>
    <row r="242" spans="1:19" ht="52.8" x14ac:dyDescent="0.3">
      <c r="A242" s="526"/>
      <c r="B242" s="526"/>
      <c r="C242" s="526"/>
      <c r="D242" s="526" t="s">
        <v>820</v>
      </c>
      <c r="E242" s="526" t="s">
        <v>821</v>
      </c>
      <c r="F242" s="526" t="s">
        <v>821</v>
      </c>
      <c r="G242" s="343" t="str">
        <f>VLOOKUP(F242,class!A$1:B$460,2,FALSE)</f>
        <v>Shire County</v>
      </c>
      <c r="H242" s="343" t="str">
        <f>IFERROR(VLOOKUP(F242,classifications!A$3:C$340,3,FALSE),VLOOKUP(F242,classifications!I$2:K$28,3,FALSE))</f>
        <v>Urban with Significant Rural</v>
      </c>
      <c r="I242" s="422">
        <v>3310</v>
      </c>
      <c r="J242" s="422">
        <v>1400</v>
      </c>
      <c r="K242" s="422">
        <v>240</v>
      </c>
      <c r="L242" s="422">
        <v>4950</v>
      </c>
      <c r="M242" s="530"/>
      <c r="N242" s="424">
        <v>4070</v>
      </c>
      <c r="O242" s="422">
        <v>1450</v>
      </c>
      <c r="P242" s="422">
        <v>0</v>
      </c>
      <c r="Q242" s="422">
        <v>5520</v>
      </c>
      <c r="R242" s="512"/>
      <c r="S242" s="512"/>
    </row>
    <row r="243" spans="1:19" ht="52.8" x14ac:dyDescent="0.3">
      <c r="A243" s="526"/>
      <c r="B243" s="526" t="s">
        <v>822</v>
      </c>
      <c r="C243" s="526" t="s">
        <v>823</v>
      </c>
      <c r="D243" s="526" t="s">
        <v>824</v>
      </c>
      <c r="E243" s="526"/>
      <c r="F243" s="526" t="s">
        <v>825</v>
      </c>
      <c r="G243" s="343" t="str">
        <f>VLOOKUP(F243,class!A$1:B$460,2,FALSE)</f>
        <v>Shire District</v>
      </c>
      <c r="H243" s="343" t="str">
        <f>IFERROR(VLOOKUP(F243,classifications!A$3:C$340,3,FALSE),VLOOKUP(F243,classifications!I$2:K$28,3,FALSE))</f>
        <v>Urban with Significant Rural</v>
      </c>
      <c r="I243" s="422">
        <v>190</v>
      </c>
      <c r="J243" s="423">
        <v>20</v>
      </c>
      <c r="K243" s="422">
        <v>240</v>
      </c>
      <c r="L243" s="423">
        <v>440</v>
      </c>
      <c r="M243" s="528"/>
      <c r="N243" s="424">
        <v>470</v>
      </c>
      <c r="O243" s="423">
        <v>70</v>
      </c>
      <c r="P243" s="423">
        <v>0</v>
      </c>
      <c r="Q243" s="423">
        <v>530</v>
      </c>
      <c r="R243" s="512"/>
      <c r="S243" s="512"/>
    </row>
    <row r="244" spans="1:19" ht="39.6" x14ac:dyDescent="0.3">
      <c r="A244" s="526"/>
      <c r="B244" s="526" t="s">
        <v>826</v>
      </c>
      <c r="C244" s="526" t="s">
        <v>827</v>
      </c>
      <c r="D244" s="526" t="s">
        <v>828</v>
      </c>
      <c r="E244" s="526"/>
      <c r="F244" s="526" t="s">
        <v>829</v>
      </c>
      <c r="G244" s="343" t="str">
        <f>VLOOKUP(F244,class!A$1:B$460,2,FALSE)</f>
        <v>Shire District</v>
      </c>
      <c r="H244" s="343" t="str">
        <f>IFERROR(VLOOKUP(F244,classifications!A$3:C$340,3,FALSE),VLOOKUP(F244,classifications!I$2:K$28,3,FALSE))</f>
        <v>Predominantly Urban</v>
      </c>
      <c r="I244" s="422">
        <v>330</v>
      </c>
      <c r="J244" s="422">
        <v>260</v>
      </c>
      <c r="K244" s="422">
        <v>0</v>
      </c>
      <c r="L244" s="422">
        <v>590</v>
      </c>
      <c r="M244" s="530"/>
      <c r="N244" s="424">
        <v>400</v>
      </c>
      <c r="O244" s="422">
        <v>160</v>
      </c>
      <c r="P244" s="422">
        <v>0</v>
      </c>
      <c r="Q244" s="422">
        <v>560</v>
      </c>
      <c r="R244" s="512"/>
      <c r="S244" s="512"/>
    </row>
    <row r="245" spans="1:19" ht="39.6" x14ac:dyDescent="0.3">
      <c r="A245" s="526"/>
      <c r="B245" s="526" t="s">
        <v>830</v>
      </c>
      <c r="C245" s="526" t="s">
        <v>831</v>
      </c>
      <c r="D245" s="526" t="s">
        <v>832</v>
      </c>
      <c r="E245" s="526"/>
      <c r="F245" s="526" t="s">
        <v>833</v>
      </c>
      <c r="G245" s="343" t="str">
        <f>VLOOKUP(F245,class!A$1:B$460,2,FALSE)</f>
        <v>Shire District</v>
      </c>
      <c r="H245" s="343" t="str">
        <f>IFERROR(VLOOKUP(F245,classifications!A$3:C$340,3,FALSE),VLOOKUP(F245,classifications!I$2:K$28,3,FALSE))</f>
        <v>Predominantly Urban</v>
      </c>
      <c r="I245" s="422">
        <v>300</v>
      </c>
      <c r="J245" s="422">
        <v>150</v>
      </c>
      <c r="K245" s="422">
        <v>0</v>
      </c>
      <c r="L245" s="422">
        <v>450</v>
      </c>
      <c r="M245" s="530"/>
      <c r="N245" s="424">
        <v>480</v>
      </c>
      <c r="O245" s="422">
        <v>220</v>
      </c>
      <c r="P245" s="422">
        <v>0</v>
      </c>
      <c r="Q245" s="422">
        <v>700</v>
      </c>
      <c r="R245" s="512"/>
      <c r="S245" s="512"/>
    </row>
    <row r="246" spans="1:19" ht="52.8" x14ac:dyDescent="0.3">
      <c r="A246" s="526"/>
      <c r="B246" s="526" t="s">
        <v>834</v>
      </c>
      <c r="C246" s="526" t="s">
        <v>835</v>
      </c>
      <c r="D246" s="526" t="s">
        <v>836</v>
      </c>
      <c r="E246" s="526"/>
      <c r="F246" s="526" t="s">
        <v>837</v>
      </c>
      <c r="G246" s="343" t="str">
        <f>VLOOKUP(F246,class!A$1:B$460,2,FALSE)</f>
        <v>Shire District</v>
      </c>
      <c r="H246" s="343" t="str">
        <f>IFERROR(VLOOKUP(F246,classifications!A$3:C$340,3,FALSE),VLOOKUP(F246,classifications!I$2:K$28,3,FALSE))</f>
        <v>Urban with Significant Rural</v>
      </c>
      <c r="I246" s="422">
        <v>460</v>
      </c>
      <c r="J246" s="422">
        <v>80</v>
      </c>
      <c r="K246" s="422">
        <v>0</v>
      </c>
      <c r="L246" s="422">
        <v>540</v>
      </c>
      <c r="M246" s="530"/>
      <c r="N246" s="424">
        <v>310</v>
      </c>
      <c r="O246" s="422">
        <v>30</v>
      </c>
      <c r="P246" s="422">
        <v>0</v>
      </c>
      <c r="Q246" s="422">
        <v>340</v>
      </c>
      <c r="R246" s="512"/>
      <c r="S246" s="512"/>
    </row>
    <row r="247" spans="1:19" ht="52.8" x14ac:dyDescent="0.3">
      <c r="A247" s="526"/>
      <c r="B247" s="526" t="s">
        <v>850</v>
      </c>
      <c r="C247" s="526" t="s">
        <v>851</v>
      </c>
      <c r="D247" s="526" t="s">
        <v>852</v>
      </c>
      <c r="E247" s="526"/>
      <c r="F247" s="526" t="s">
        <v>1875</v>
      </c>
      <c r="G247" s="343" t="str">
        <f>VLOOKUP(F247,class!A$1:B$460,2,FALSE)</f>
        <v>Shire District</v>
      </c>
      <c r="H247" s="343" t="str">
        <f>IFERROR(VLOOKUP(F247,classifications!A$3:C$340,3,FALSE),VLOOKUP(F247,classifications!I$2:K$28,3,FALSE))</f>
        <v>Urban with Significant Rural</v>
      </c>
      <c r="I247" s="423">
        <v>350</v>
      </c>
      <c r="J247" s="423">
        <v>0</v>
      </c>
      <c r="K247" s="423">
        <v>0</v>
      </c>
      <c r="L247" s="423">
        <v>350</v>
      </c>
      <c r="M247" s="528"/>
      <c r="N247" s="425">
        <v>350</v>
      </c>
      <c r="O247" s="423">
        <v>60</v>
      </c>
      <c r="P247" s="423">
        <v>0</v>
      </c>
      <c r="Q247" s="423">
        <v>400</v>
      </c>
      <c r="R247" s="512"/>
      <c r="S247" s="512"/>
    </row>
    <row r="248" spans="1:19" ht="39.6" x14ac:dyDescent="0.3">
      <c r="A248" s="526"/>
      <c r="B248" s="526" t="s">
        <v>838</v>
      </c>
      <c r="C248" s="526" t="s">
        <v>839</v>
      </c>
      <c r="D248" s="526" t="s">
        <v>840</v>
      </c>
      <c r="E248" s="526"/>
      <c r="F248" s="526" t="s">
        <v>841</v>
      </c>
      <c r="G248" s="343" t="str">
        <f>VLOOKUP(F248,class!A$1:B$460,2,FALSE)</f>
        <v>Shire District</v>
      </c>
      <c r="H248" s="343" t="str">
        <f>IFERROR(VLOOKUP(F248,classifications!A$3:C$340,3,FALSE),VLOOKUP(F248,classifications!I$2:K$28,3,FALSE))</f>
        <v>Predominantly Urban</v>
      </c>
      <c r="I248" s="422">
        <v>130</v>
      </c>
      <c r="J248" s="422">
        <v>0</v>
      </c>
      <c r="K248" s="422">
        <v>0</v>
      </c>
      <c r="L248" s="422">
        <v>130</v>
      </c>
      <c r="M248" s="530"/>
      <c r="N248" s="424">
        <v>210</v>
      </c>
      <c r="O248" s="422">
        <v>90</v>
      </c>
      <c r="P248" s="422">
        <v>0</v>
      </c>
      <c r="Q248" s="422">
        <v>300</v>
      </c>
      <c r="R248" s="512"/>
      <c r="S248" s="512"/>
    </row>
    <row r="249" spans="1:19" ht="52.8" x14ac:dyDescent="0.3">
      <c r="A249" s="526"/>
      <c r="B249" s="526" t="s">
        <v>842</v>
      </c>
      <c r="C249" s="526" t="s">
        <v>843</v>
      </c>
      <c r="D249" s="526" t="s">
        <v>844</v>
      </c>
      <c r="E249" s="526"/>
      <c r="F249" s="526" t="s">
        <v>845</v>
      </c>
      <c r="G249" s="343" t="str">
        <f>VLOOKUP(F249,class!A$1:B$460,2,FALSE)</f>
        <v>Shire District</v>
      </c>
      <c r="H249" s="343" t="str">
        <f>IFERROR(VLOOKUP(F249,classifications!A$3:C$340,3,FALSE),VLOOKUP(F249,classifications!I$2:K$28,3,FALSE))</f>
        <v>Urban with Significant Rural</v>
      </c>
      <c r="I249" s="423">
        <v>390</v>
      </c>
      <c r="J249" s="422">
        <v>210</v>
      </c>
      <c r="K249" s="422">
        <v>0</v>
      </c>
      <c r="L249" s="423">
        <v>590</v>
      </c>
      <c r="M249" s="528"/>
      <c r="N249" s="425">
        <v>300</v>
      </c>
      <c r="O249" s="422">
        <v>320</v>
      </c>
      <c r="P249" s="422">
        <v>0</v>
      </c>
      <c r="Q249" s="423">
        <v>620</v>
      </c>
      <c r="R249" s="512"/>
      <c r="S249" s="512"/>
    </row>
    <row r="250" spans="1:19" ht="39.6" x14ac:dyDescent="0.3">
      <c r="A250" s="526"/>
      <c r="B250" s="526" t="s">
        <v>846</v>
      </c>
      <c r="C250" s="526" t="s">
        <v>847</v>
      </c>
      <c r="D250" s="526" t="s">
        <v>848</v>
      </c>
      <c r="E250" s="526"/>
      <c r="F250" s="526" t="s">
        <v>849</v>
      </c>
      <c r="G250" s="343" t="str">
        <f>VLOOKUP(F250,class!A$1:B$460,2,FALSE)</f>
        <v>Shire District</v>
      </c>
      <c r="H250" s="343" t="str">
        <f>IFERROR(VLOOKUP(F250,classifications!A$3:C$340,3,FALSE),VLOOKUP(F250,classifications!I$2:K$28,3,FALSE))</f>
        <v>Predominantly Rural</v>
      </c>
      <c r="I250" s="422">
        <v>180</v>
      </c>
      <c r="J250" s="422">
        <v>80</v>
      </c>
      <c r="K250" s="422">
        <v>0</v>
      </c>
      <c r="L250" s="422">
        <v>270</v>
      </c>
      <c r="M250" s="530"/>
      <c r="N250" s="424">
        <v>130</v>
      </c>
      <c r="O250" s="422">
        <v>10</v>
      </c>
      <c r="P250" s="422">
        <v>0</v>
      </c>
      <c r="Q250" s="422">
        <v>140</v>
      </c>
      <c r="R250" s="512"/>
      <c r="S250" s="512"/>
    </row>
    <row r="251" spans="1:19" ht="39.6" x14ac:dyDescent="0.3">
      <c r="A251" s="526"/>
      <c r="B251" s="526" t="s">
        <v>853</v>
      </c>
      <c r="C251" s="526" t="s">
        <v>854</v>
      </c>
      <c r="D251" s="526" t="s">
        <v>855</v>
      </c>
      <c r="E251" s="526"/>
      <c r="F251" s="526" t="s">
        <v>856</v>
      </c>
      <c r="G251" s="343" t="str">
        <f>VLOOKUP(F251,class!A$1:B$460,2,FALSE)</f>
        <v>Shire District</v>
      </c>
      <c r="H251" s="343" t="str">
        <f>IFERROR(VLOOKUP(F251,classifications!A$3:C$340,3,FALSE),VLOOKUP(F251,classifications!I$2:K$28,3,FALSE))</f>
        <v>Predominantly Rural</v>
      </c>
      <c r="I251" s="422">
        <v>170</v>
      </c>
      <c r="J251" s="422">
        <v>130</v>
      </c>
      <c r="K251" s="422">
        <v>0</v>
      </c>
      <c r="L251" s="422">
        <v>300</v>
      </c>
      <c r="M251" s="530"/>
      <c r="N251" s="424">
        <v>530</v>
      </c>
      <c r="O251" s="422">
        <v>90</v>
      </c>
      <c r="P251" s="422">
        <v>0</v>
      </c>
      <c r="Q251" s="422">
        <v>620</v>
      </c>
      <c r="R251" s="512"/>
      <c r="S251" s="512"/>
    </row>
    <row r="252" spans="1:19" ht="39.6" x14ac:dyDescent="0.3">
      <c r="A252" s="526"/>
      <c r="B252" s="526" t="s">
        <v>857</v>
      </c>
      <c r="C252" s="526" t="s">
        <v>858</v>
      </c>
      <c r="D252" s="526" t="s">
        <v>859</v>
      </c>
      <c r="E252" s="526"/>
      <c r="F252" s="526" t="s">
        <v>860</v>
      </c>
      <c r="G252" s="343" t="str">
        <f>VLOOKUP(F252,class!A$1:B$460,2,FALSE)</f>
        <v>Shire District</v>
      </c>
      <c r="H252" s="343" t="str">
        <f>IFERROR(VLOOKUP(F252,classifications!A$3:C$340,3,FALSE),VLOOKUP(F252,classifications!I$2:K$28,3,FALSE))</f>
        <v>Predominantly Urban</v>
      </c>
      <c r="I252" s="422">
        <v>280</v>
      </c>
      <c r="J252" s="422">
        <v>180</v>
      </c>
      <c r="K252" s="422">
        <v>0</v>
      </c>
      <c r="L252" s="422">
        <v>460</v>
      </c>
      <c r="M252" s="530"/>
      <c r="N252" s="424">
        <v>350</v>
      </c>
      <c r="O252" s="422">
        <v>190</v>
      </c>
      <c r="P252" s="422">
        <v>0</v>
      </c>
      <c r="Q252" s="422">
        <v>540</v>
      </c>
      <c r="R252" s="512"/>
      <c r="S252" s="512"/>
    </row>
    <row r="253" spans="1:19" ht="52.8" x14ac:dyDescent="0.3">
      <c r="A253" s="526"/>
      <c r="B253" s="526" t="s">
        <v>861</v>
      </c>
      <c r="C253" s="526" t="s">
        <v>862</v>
      </c>
      <c r="D253" s="526" t="s">
        <v>863</v>
      </c>
      <c r="E253" s="526"/>
      <c r="F253" s="526" t="s">
        <v>864</v>
      </c>
      <c r="G253" s="343" t="str">
        <f>VLOOKUP(F253,class!A$1:B$460,2,FALSE)</f>
        <v>Shire District</v>
      </c>
      <c r="H253" s="343" t="str">
        <f>IFERROR(VLOOKUP(F253,classifications!A$3:C$340,3,FALSE),VLOOKUP(F253,classifications!I$2:K$28,3,FALSE))</f>
        <v>Urban with Significant Rural</v>
      </c>
      <c r="I253" s="422">
        <v>330</v>
      </c>
      <c r="J253" s="422">
        <v>250</v>
      </c>
      <c r="K253" s="422">
        <v>0</v>
      </c>
      <c r="L253" s="422">
        <v>580</v>
      </c>
      <c r="M253" s="530"/>
      <c r="N253" s="424">
        <v>210</v>
      </c>
      <c r="O253" s="422">
        <v>150</v>
      </c>
      <c r="P253" s="422">
        <v>0</v>
      </c>
      <c r="Q253" s="422">
        <v>360</v>
      </c>
      <c r="R253" s="512"/>
      <c r="S253" s="512"/>
    </row>
    <row r="254" spans="1:19" ht="52.8" x14ac:dyDescent="0.3">
      <c r="A254" s="526"/>
      <c r="B254" s="526" t="s">
        <v>865</v>
      </c>
      <c r="C254" s="526" t="s">
        <v>866</v>
      </c>
      <c r="D254" s="526" t="s">
        <v>867</v>
      </c>
      <c r="E254" s="526"/>
      <c r="F254" s="526" t="s">
        <v>868</v>
      </c>
      <c r="G254" s="343" t="str">
        <f>VLOOKUP(F254,class!A$1:B$460,2,FALSE)</f>
        <v>Shire District</v>
      </c>
      <c r="H254" s="343" t="str">
        <f>IFERROR(VLOOKUP(F254,classifications!A$3:C$340,3,FALSE),VLOOKUP(F254,classifications!I$2:K$28,3,FALSE))</f>
        <v>Urban with Significant Rural</v>
      </c>
      <c r="I254" s="422">
        <v>220</v>
      </c>
      <c r="J254" s="422">
        <v>40</v>
      </c>
      <c r="K254" s="422">
        <v>0</v>
      </c>
      <c r="L254" s="422">
        <v>260</v>
      </c>
      <c r="M254" s="530"/>
      <c r="N254" s="424">
        <v>340</v>
      </c>
      <c r="O254" s="422">
        <v>80</v>
      </c>
      <c r="P254" s="422">
        <v>0</v>
      </c>
      <c r="Q254" s="422">
        <v>420</v>
      </c>
      <c r="R254" s="512"/>
      <c r="S254" s="512"/>
    </row>
    <row r="255" spans="1:19" x14ac:dyDescent="0.3">
      <c r="A255" s="526"/>
      <c r="B255" s="526"/>
      <c r="C255" s="526"/>
      <c r="D255" s="526"/>
      <c r="E255" s="526"/>
      <c r="F255" s="526"/>
      <c r="G255" s="526"/>
      <c r="H255" s="526"/>
      <c r="I255" s="251"/>
      <c r="J255" s="251"/>
      <c r="K255" s="251"/>
      <c r="L255" s="251"/>
      <c r="M255" s="427"/>
      <c r="N255" s="253"/>
      <c r="O255" s="251"/>
      <c r="P255" s="251"/>
      <c r="Q255" s="251"/>
      <c r="R255" s="512"/>
      <c r="S255" s="512"/>
    </row>
    <row r="256" spans="1:19" ht="39.6" x14ac:dyDescent="0.3">
      <c r="A256" s="526"/>
      <c r="B256" s="526"/>
      <c r="C256" s="526"/>
      <c r="D256" s="526" t="s">
        <v>869</v>
      </c>
      <c r="E256" s="526" t="s">
        <v>870</v>
      </c>
      <c r="F256" s="526" t="s">
        <v>870</v>
      </c>
      <c r="G256" s="343" t="str">
        <f>VLOOKUP(F256,class!A$1:B$460,2,FALSE)</f>
        <v>Shire County</v>
      </c>
      <c r="H256" s="343" t="str">
        <f>IFERROR(VLOOKUP(F256,classifications!A$3:C$340,3,FALSE),VLOOKUP(F256,classifications!I$2:K$28,3,FALSE))</f>
        <v>Predominantly Urban</v>
      </c>
      <c r="I256" s="422">
        <v>3110</v>
      </c>
      <c r="J256" s="422">
        <v>450</v>
      </c>
      <c r="K256" s="422">
        <v>0</v>
      </c>
      <c r="L256" s="422">
        <v>3560</v>
      </c>
      <c r="M256" s="530"/>
      <c r="N256" s="424">
        <v>3700</v>
      </c>
      <c r="O256" s="422">
        <v>760</v>
      </c>
      <c r="P256" s="422">
        <v>0</v>
      </c>
      <c r="Q256" s="422">
        <v>4460</v>
      </c>
      <c r="R256" s="512"/>
      <c r="S256" s="512"/>
    </row>
    <row r="257" spans="1:19" ht="39.6" x14ac:dyDescent="0.3">
      <c r="A257" s="526"/>
      <c r="B257" s="526" t="s">
        <v>871</v>
      </c>
      <c r="C257" s="526" t="s">
        <v>872</v>
      </c>
      <c r="D257" s="526" t="s">
        <v>873</v>
      </c>
      <c r="E257" s="526"/>
      <c r="F257" s="526" t="s">
        <v>874</v>
      </c>
      <c r="G257" s="343" t="str">
        <f>VLOOKUP(F257,class!A$1:B$460,2,FALSE)</f>
        <v>Shire District</v>
      </c>
      <c r="H257" s="343" t="str">
        <f>IFERROR(VLOOKUP(F257,classifications!A$3:C$340,3,FALSE),VLOOKUP(F257,classifications!I$2:K$28,3,FALSE))</f>
        <v>Predominantly Urban</v>
      </c>
      <c r="I257" s="422">
        <v>140</v>
      </c>
      <c r="J257" s="422">
        <v>30</v>
      </c>
      <c r="K257" s="422">
        <v>0</v>
      </c>
      <c r="L257" s="422">
        <v>170</v>
      </c>
      <c r="M257" s="530"/>
      <c r="N257" s="424">
        <v>130</v>
      </c>
      <c r="O257" s="422">
        <v>0</v>
      </c>
      <c r="P257" s="422">
        <v>0</v>
      </c>
      <c r="Q257" s="422">
        <v>130</v>
      </c>
      <c r="R257" s="512"/>
      <c r="S257" s="512"/>
    </row>
    <row r="258" spans="1:19" ht="52.8" x14ac:dyDescent="0.3">
      <c r="A258" s="526"/>
      <c r="B258" s="526" t="s">
        <v>875</v>
      </c>
      <c r="C258" s="526" t="s">
        <v>876</v>
      </c>
      <c r="D258" s="526" t="s">
        <v>877</v>
      </c>
      <c r="E258" s="526"/>
      <c r="F258" s="526" t="s">
        <v>878</v>
      </c>
      <c r="G258" s="343" t="str">
        <f>VLOOKUP(F258,class!A$1:B$460,2,FALSE)</f>
        <v>Shire District</v>
      </c>
      <c r="H258" s="343" t="str">
        <f>IFERROR(VLOOKUP(F258,classifications!A$3:C$340,3,FALSE),VLOOKUP(F258,classifications!I$2:K$28,3,FALSE))</f>
        <v>Urban with Significant Rural</v>
      </c>
      <c r="I258" s="423">
        <v>410</v>
      </c>
      <c r="J258" s="423">
        <v>10</v>
      </c>
      <c r="K258" s="423">
        <v>0</v>
      </c>
      <c r="L258" s="423">
        <v>430</v>
      </c>
      <c r="M258" s="528"/>
      <c r="N258" s="425">
        <v>390</v>
      </c>
      <c r="O258" s="423">
        <v>0</v>
      </c>
      <c r="P258" s="423">
        <v>0</v>
      </c>
      <c r="Q258" s="423">
        <v>390</v>
      </c>
      <c r="R258" s="512"/>
      <c r="S258" s="512"/>
    </row>
    <row r="259" spans="1:19" ht="39.6" x14ac:dyDescent="0.3">
      <c r="A259" s="526"/>
      <c r="B259" s="526" t="s">
        <v>879</v>
      </c>
      <c r="C259" s="526" t="s">
        <v>880</v>
      </c>
      <c r="D259" s="526" t="s">
        <v>881</v>
      </c>
      <c r="E259" s="526"/>
      <c r="F259" s="526" t="s">
        <v>882</v>
      </c>
      <c r="G259" s="343" t="str">
        <f>VLOOKUP(F259,class!A$1:B$460,2,FALSE)</f>
        <v>Shire District</v>
      </c>
      <c r="H259" s="343" t="str">
        <f>IFERROR(VLOOKUP(F259,classifications!A$3:C$340,3,FALSE),VLOOKUP(F259,classifications!I$2:K$28,3,FALSE))</f>
        <v>Predominantly Urban</v>
      </c>
      <c r="I259" s="422">
        <v>200</v>
      </c>
      <c r="J259" s="422">
        <v>10</v>
      </c>
      <c r="K259" s="422">
        <v>0</v>
      </c>
      <c r="L259" s="422">
        <v>210</v>
      </c>
      <c r="M259" s="530"/>
      <c r="N259" s="424">
        <v>260</v>
      </c>
      <c r="O259" s="422">
        <v>40</v>
      </c>
      <c r="P259" s="422">
        <v>0</v>
      </c>
      <c r="Q259" s="422">
        <v>300</v>
      </c>
      <c r="R259" s="512"/>
      <c r="S259" s="512"/>
    </row>
    <row r="260" spans="1:19" ht="39.6" x14ac:dyDescent="0.3">
      <c r="A260" s="526"/>
      <c r="B260" s="526" t="s">
        <v>883</v>
      </c>
      <c r="C260" s="526" t="s">
        <v>884</v>
      </c>
      <c r="D260" s="526" t="s">
        <v>885</v>
      </c>
      <c r="E260" s="526"/>
      <c r="F260" s="526" t="s">
        <v>886</v>
      </c>
      <c r="G260" s="343" t="str">
        <f>VLOOKUP(F260,class!A$1:B$460,2,FALSE)</f>
        <v>Shire District</v>
      </c>
      <c r="H260" s="343" t="str">
        <f>IFERROR(VLOOKUP(F260,classifications!A$3:C$340,3,FALSE),VLOOKUP(F260,classifications!I$2:K$28,3,FALSE))</f>
        <v>Predominantly Urban</v>
      </c>
      <c r="I260" s="422">
        <v>50</v>
      </c>
      <c r="J260" s="422">
        <v>50</v>
      </c>
      <c r="K260" s="422">
        <v>0</v>
      </c>
      <c r="L260" s="422">
        <v>100</v>
      </c>
      <c r="M260" s="530"/>
      <c r="N260" s="424">
        <v>110</v>
      </c>
      <c r="O260" s="422">
        <v>40</v>
      </c>
      <c r="P260" s="422">
        <v>0</v>
      </c>
      <c r="Q260" s="422">
        <v>140</v>
      </c>
      <c r="R260" s="512"/>
      <c r="S260" s="512"/>
    </row>
    <row r="261" spans="1:19" ht="52.8" x14ac:dyDescent="0.3">
      <c r="A261" s="526"/>
      <c r="B261" s="526" t="s">
        <v>887</v>
      </c>
      <c r="C261" s="526" t="s">
        <v>888</v>
      </c>
      <c r="D261" s="526" t="s">
        <v>889</v>
      </c>
      <c r="E261" s="526"/>
      <c r="F261" s="526" t="s">
        <v>890</v>
      </c>
      <c r="G261" s="343" t="str">
        <f>VLOOKUP(F261,class!A$1:B$460,2,FALSE)</f>
        <v>Shire District</v>
      </c>
      <c r="H261" s="343" t="str">
        <f>IFERROR(VLOOKUP(F261,classifications!A$3:C$340,3,FALSE),VLOOKUP(F261,classifications!I$2:K$28,3,FALSE))</f>
        <v>Urban with Significant Rural</v>
      </c>
      <c r="I261" s="422">
        <v>300</v>
      </c>
      <c r="J261" s="422">
        <v>0</v>
      </c>
      <c r="K261" s="422">
        <v>0</v>
      </c>
      <c r="L261" s="422">
        <v>300</v>
      </c>
      <c r="M261" s="530"/>
      <c r="N261" s="424">
        <v>140</v>
      </c>
      <c r="O261" s="422">
        <v>10</v>
      </c>
      <c r="P261" s="422">
        <v>0</v>
      </c>
      <c r="Q261" s="422">
        <v>150</v>
      </c>
      <c r="R261" s="512"/>
      <c r="S261" s="512"/>
    </row>
    <row r="262" spans="1:19" ht="39.6" x14ac:dyDescent="0.3">
      <c r="A262" s="526"/>
      <c r="B262" s="526" t="s">
        <v>891</v>
      </c>
      <c r="C262" s="526" t="s">
        <v>892</v>
      </c>
      <c r="D262" s="526" t="s">
        <v>893</v>
      </c>
      <c r="E262" s="526"/>
      <c r="F262" s="526" t="s">
        <v>894</v>
      </c>
      <c r="G262" s="343" t="str">
        <f>VLOOKUP(F262,class!A$1:B$460,2,FALSE)</f>
        <v>Shire District</v>
      </c>
      <c r="H262" s="343" t="str">
        <f>IFERROR(VLOOKUP(F262,classifications!A$3:C$340,3,FALSE),VLOOKUP(F262,classifications!I$2:K$28,3,FALSE))</f>
        <v>Predominantly Urban</v>
      </c>
      <c r="I262" s="422">
        <v>70</v>
      </c>
      <c r="J262" s="422">
        <v>0</v>
      </c>
      <c r="K262" s="422">
        <v>0</v>
      </c>
      <c r="L262" s="422">
        <v>70</v>
      </c>
      <c r="M262" s="530"/>
      <c r="N262" s="424">
        <v>170</v>
      </c>
      <c r="O262" s="422">
        <v>70</v>
      </c>
      <c r="P262" s="422">
        <v>0</v>
      </c>
      <c r="Q262" s="422">
        <v>240</v>
      </c>
      <c r="R262" s="512"/>
      <c r="S262" s="512"/>
    </row>
    <row r="263" spans="1:19" ht="39.6" x14ac:dyDescent="0.3">
      <c r="A263" s="526"/>
      <c r="B263" s="526" t="s">
        <v>895</v>
      </c>
      <c r="C263" s="526" t="s">
        <v>896</v>
      </c>
      <c r="D263" s="526" t="s">
        <v>897</v>
      </c>
      <c r="E263" s="526"/>
      <c r="F263" s="526" t="s">
        <v>898</v>
      </c>
      <c r="G263" s="343" t="str">
        <f>VLOOKUP(F263,class!A$1:B$460,2,FALSE)</f>
        <v>Shire District</v>
      </c>
      <c r="H263" s="343" t="str">
        <f>IFERROR(VLOOKUP(F263,classifications!A$3:C$340,3,FALSE),VLOOKUP(F263,classifications!I$2:K$28,3,FALSE))</f>
        <v>Predominantly Urban</v>
      </c>
      <c r="I263" s="422">
        <v>590</v>
      </c>
      <c r="J263" s="422">
        <v>30</v>
      </c>
      <c r="K263" s="422">
        <v>0</v>
      </c>
      <c r="L263" s="422">
        <v>620</v>
      </c>
      <c r="M263" s="530"/>
      <c r="N263" s="424">
        <v>960</v>
      </c>
      <c r="O263" s="422">
        <v>100</v>
      </c>
      <c r="P263" s="422">
        <v>0</v>
      </c>
      <c r="Q263" s="422">
        <v>1060</v>
      </c>
      <c r="R263" s="512"/>
      <c r="S263" s="512"/>
    </row>
    <row r="264" spans="1:19" ht="39.6" x14ac:dyDescent="0.3">
      <c r="A264" s="526"/>
      <c r="B264" s="526" t="s">
        <v>899</v>
      </c>
      <c r="C264" s="526" t="s">
        <v>900</v>
      </c>
      <c r="D264" s="526" t="s">
        <v>901</v>
      </c>
      <c r="E264" s="526"/>
      <c r="F264" s="526" t="s">
        <v>902</v>
      </c>
      <c r="G264" s="343" t="str">
        <f>VLOOKUP(F264,class!A$1:B$460,2,FALSE)</f>
        <v>Shire District</v>
      </c>
      <c r="H264" s="343" t="str">
        <f>IFERROR(VLOOKUP(F264,classifications!A$3:C$340,3,FALSE),VLOOKUP(F264,classifications!I$2:K$28,3,FALSE))</f>
        <v>Predominantly Rural</v>
      </c>
      <c r="I264" s="423">
        <v>240</v>
      </c>
      <c r="J264" s="423">
        <v>40</v>
      </c>
      <c r="K264" s="423">
        <v>0</v>
      </c>
      <c r="L264" s="423">
        <v>280</v>
      </c>
      <c r="M264" s="528"/>
      <c r="N264" s="425">
        <v>290</v>
      </c>
      <c r="O264" s="423">
        <v>70</v>
      </c>
      <c r="P264" s="423">
        <v>0</v>
      </c>
      <c r="Q264" s="423">
        <v>360</v>
      </c>
      <c r="R264" s="512"/>
      <c r="S264" s="512"/>
    </row>
    <row r="265" spans="1:19" ht="39.6" x14ac:dyDescent="0.3">
      <c r="A265" s="526"/>
      <c r="B265" s="526" t="s">
        <v>903</v>
      </c>
      <c r="C265" s="526" t="s">
        <v>904</v>
      </c>
      <c r="D265" s="526" t="s">
        <v>905</v>
      </c>
      <c r="E265" s="526"/>
      <c r="F265" s="526" t="s">
        <v>906</v>
      </c>
      <c r="G265" s="343" t="str">
        <f>VLOOKUP(F265,class!A$1:B$460,2,FALSE)</f>
        <v>Shire District</v>
      </c>
      <c r="H265" s="343" t="str">
        <f>IFERROR(VLOOKUP(F265,classifications!A$3:C$340,3,FALSE),VLOOKUP(F265,classifications!I$2:K$28,3,FALSE))</f>
        <v>Predominantly Urban</v>
      </c>
      <c r="I265" s="422">
        <v>50</v>
      </c>
      <c r="J265" s="422">
        <v>0</v>
      </c>
      <c r="K265" s="422">
        <v>0</v>
      </c>
      <c r="L265" s="422">
        <v>60</v>
      </c>
      <c r="M265" s="530"/>
      <c r="N265" s="424">
        <v>80</v>
      </c>
      <c r="O265" s="422">
        <v>50</v>
      </c>
      <c r="P265" s="422">
        <v>0</v>
      </c>
      <c r="Q265" s="422">
        <v>130</v>
      </c>
      <c r="R265" s="512"/>
      <c r="S265" s="512"/>
    </row>
    <row r="266" spans="1:19" ht="39.6" x14ac:dyDescent="0.3">
      <c r="A266" s="526"/>
      <c r="B266" s="526" t="s">
        <v>907</v>
      </c>
      <c r="C266" s="526" t="s">
        <v>908</v>
      </c>
      <c r="D266" s="526" t="s">
        <v>909</v>
      </c>
      <c r="E266" s="526"/>
      <c r="F266" s="526" t="s">
        <v>910</v>
      </c>
      <c r="G266" s="343" t="str">
        <f>VLOOKUP(F266,class!A$1:B$460,2,FALSE)</f>
        <v>Shire District</v>
      </c>
      <c r="H266" s="343" t="str">
        <f>IFERROR(VLOOKUP(F266,classifications!A$3:C$340,3,FALSE),VLOOKUP(F266,classifications!I$2:K$28,3,FALSE))</f>
        <v>Predominantly Urban</v>
      </c>
      <c r="I266" s="423">
        <v>300</v>
      </c>
      <c r="J266" s="423">
        <v>130</v>
      </c>
      <c r="K266" s="423">
        <v>0</v>
      </c>
      <c r="L266" s="423">
        <v>430</v>
      </c>
      <c r="M266" s="528"/>
      <c r="N266" s="425">
        <v>460</v>
      </c>
      <c r="O266" s="423">
        <v>110</v>
      </c>
      <c r="P266" s="423">
        <v>0</v>
      </c>
      <c r="Q266" s="423">
        <v>570</v>
      </c>
      <c r="R266" s="512"/>
      <c r="S266" s="512"/>
    </row>
    <row r="267" spans="1:19" ht="52.8" x14ac:dyDescent="0.3">
      <c r="A267" s="526"/>
      <c r="B267" s="526" t="s">
        <v>911</v>
      </c>
      <c r="C267" s="526" t="s">
        <v>912</v>
      </c>
      <c r="D267" s="526" t="s">
        <v>913</v>
      </c>
      <c r="E267" s="526"/>
      <c r="F267" s="526" t="s">
        <v>914</v>
      </c>
      <c r="G267" s="343" t="str">
        <f>VLOOKUP(F267,class!A$1:B$460,2,FALSE)</f>
        <v>Shire District</v>
      </c>
      <c r="H267" s="343" t="str">
        <f>IFERROR(VLOOKUP(F267,classifications!A$3:C$340,3,FALSE),VLOOKUP(F267,classifications!I$2:K$28,3,FALSE))</f>
        <v>Urban with Significant Rural</v>
      </c>
      <c r="I267" s="422">
        <v>460</v>
      </c>
      <c r="J267" s="423">
        <v>70</v>
      </c>
      <c r="K267" s="423">
        <v>0</v>
      </c>
      <c r="L267" s="423">
        <v>530</v>
      </c>
      <c r="M267" s="528"/>
      <c r="N267" s="424">
        <v>270</v>
      </c>
      <c r="O267" s="423">
        <v>100</v>
      </c>
      <c r="P267" s="423">
        <v>0</v>
      </c>
      <c r="Q267" s="423">
        <v>370</v>
      </c>
      <c r="R267" s="512"/>
      <c r="S267" s="512"/>
    </row>
    <row r="268" spans="1:19" ht="39.6" x14ac:dyDescent="0.3">
      <c r="A268" s="526"/>
      <c r="B268" s="526" t="s">
        <v>915</v>
      </c>
      <c r="C268" s="526" t="s">
        <v>916</v>
      </c>
      <c r="D268" s="526" t="s">
        <v>917</v>
      </c>
      <c r="E268" s="526"/>
      <c r="F268" s="526" t="s">
        <v>918</v>
      </c>
      <c r="G268" s="343" t="str">
        <f>VLOOKUP(F268,class!A$1:B$460,2,FALSE)</f>
        <v>Shire District</v>
      </c>
      <c r="H268" s="343" t="str">
        <f>IFERROR(VLOOKUP(F268,classifications!A$3:C$340,3,FALSE),VLOOKUP(F268,classifications!I$2:K$28,3,FALSE))</f>
        <v>Predominantly Rural</v>
      </c>
      <c r="I268" s="422">
        <v>290</v>
      </c>
      <c r="J268" s="422">
        <v>80</v>
      </c>
      <c r="K268" s="422">
        <v>0</v>
      </c>
      <c r="L268" s="422">
        <v>370</v>
      </c>
      <c r="M268" s="530"/>
      <c r="N268" s="424">
        <v>450</v>
      </c>
      <c r="O268" s="422">
        <v>180</v>
      </c>
      <c r="P268" s="422">
        <v>0</v>
      </c>
      <c r="Q268" s="422">
        <v>620</v>
      </c>
      <c r="R268" s="512"/>
      <c r="S268" s="512"/>
    </row>
    <row r="269" spans="1:19" x14ac:dyDescent="0.3">
      <c r="A269" s="526"/>
      <c r="B269" s="526"/>
      <c r="C269" s="526"/>
      <c r="D269" s="526"/>
      <c r="E269" s="526"/>
      <c r="F269" s="526"/>
      <c r="G269" s="526"/>
      <c r="H269" s="526"/>
      <c r="I269" s="251"/>
      <c r="J269" s="251"/>
      <c r="K269" s="251"/>
      <c r="L269" s="251"/>
      <c r="M269" s="427"/>
      <c r="N269" s="253"/>
      <c r="O269" s="251"/>
      <c r="P269" s="251"/>
      <c r="Q269" s="251"/>
      <c r="R269" s="512"/>
      <c r="S269" s="512"/>
    </row>
    <row r="270" spans="1:19" ht="39.6" x14ac:dyDescent="0.3">
      <c r="A270" s="526"/>
      <c r="B270" s="526"/>
      <c r="C270" s="526"/>
      <c r="D270" s="526" t="s">
        <v>919</v>
      </c>
      <c r="E270" s="526" t="s">
        <v>920</v>
      </c>
      <c r="F270" s="526" t="s">
        <v>920</v>
      </c>
      <c r="G270" s="343" t="str">
        <f>VLOOKUP(F270,class!A$1:B$460,2,FALSE)</f>
        <v>Shire County</v>
      </c>
      <c r="H270" s="343" t="str">
        <f>IFERROR(VLOOKUP(F270,classifications!A$3:C$340,3,FALSE),VLOOKUP(F270,classifications!I$2:K$28,3,FALSE))</f>
        <v>Urban with Significant Rural</v>
      </c>
      <c r="I270" s="422">
        <v>2510</v>
      </c>
      <c r="J270" s="422">
        <v>460</v>
      </c>
      <c r="K270" s="422">
        <v>0</v>
      </c>
      <c r="L270" s="422">
        <v>2980</v>
      </c>
      <c r="M270" s="530"/>
      <c r="N270" s="424">
        <v>2460</v>
      </c>
      <c r="O270" s="422">
        <v>1000</v>
      </c>
      <c r="P270" s="422">
        <v>0</v>
      </c>
      <c r="Q270" s="422">
        <v>3460</v>
      </c>
      <c r="R270" s="512"/>
      <c r="S270" s="512"/>
    </row>
    <row r="271" spans="1:19" ht="39.6" x14ac:dyDescent="0.3">
      <c r="A271" s="526"/>
      <c r="B271" s="526" t="s">
        <v>921</v>
      </c>
      <c r="C271" s="526" t="s">
        <v>922</v>
      </c>
      <c r="D271" s="526" t="s">
        <v>923</v>
      </c>
      <c r="E271" s="526"/>
      <c r="F271" s="526" t="s">
        <v>924</v>
      </c>
      <c r="G271" s="343" t="str">
        <f>VLOOKUP(F271,class!A$1:B$460,2,FALSE)</f>
        <v>Shire District</v>
      </c>
      <c r="H271" s="343" t="str">
        <f>IFERROR(VLOOKUP(F271,classifications!A$3:C$340,3,FALSE),VLOOKUP(F271,classifications!I$2:K$28,3,FALSE))</f>
        <v>Predominantly Urban</v>
      </c>
      <c r="I271" s="422">
        <v>120</v>
      </c>
      <c r="J271" s="422">
        <v>20</v>
      </c>
      <c r="K271" s="423">
        <v>0</v>
      </c>
      <c r="L271" s="423">
        <v>140</v>
      </c>
      <c r="M271" s="528"/>
      <c r="N271" s="424">
        <v>210</v>
      </c>
      <c r="O271" s="422">
        <v>150</v>
      </c>
      <c r="P271" s="423">
        <v>0</v>
      </c>
      <c r="Q271" s="423">
        <v>360</v>
      </c>
      <c r="R271" s="512"/>
      <c r="S271" s="512"/>
    </row>
    <row r="272" spans="1:19" ht="39.6" x14ac:dyDescent="0.3">
      <c r="A272" s="526"/>
      <c r="B272" s="526" t="s">
        <v>925</v>
      </c>
      <c r="C272" s="526" t="s">
        <v>926</v>
      </c>
      <c r="D272" s="526" t="s">
        <v>927</v>
      </c>
      <c r="E272" s="526"/>
      <c r="F272" s="526" t="s">
        <v>928</v>
      </c>
      <c r="G272" s="343" t="str">
        <f>VLOOKUP(F272,class!A$1:B$460,2,FALSE)</f>
        <v>Shire District</v>
      </c>
      <c r="H272" s="343" t="str">
        <f>IFERROR(VLOOKUP(F272,classifications!A$3:C$340,3,FALSE),VLOOKUP(F272,classifications!I$2:K$28,3,FALSE))</f>
        <v>Predominantly Urban</v>
      </c>
      <c r="I272" s="422">
        <v>480</v>
      </c>
      <c r="J272" s="422">
        <v>100</v>
      </c>
      <c r="K272" s="422">
        <v>0</v>
      </c>
      <c r="L272" s="422">
        <v>580</v>
      </c>
      <c r="M272" s="530"/>
      <c r="N272" s="424">
        <v>460</v>
      </c>
      <c r="O272" s="422">
        <v>300</v>
      </c>
      <c r="P272" s="422">
        <v>0</v>
      </c>
      <c r="Q272" s="422">
        <v>770</v>
      </c>
      <c r="R272" s="512"/>
      <c r="S272" s="512"/>
    </row>
    <row r="273" spans="1:19" ht="39.6" x14ac:dyDescent="0.3">
      <c r="A273" s="526"/>
      <c r="B273" s="526" t="s">
        <v>929</v>
      </c>
      <c r="C273" s="526" t="s">
        <v>930</v>
      </c>
      <c r="D273" s="526" t="s">
        <v>931</v>
      </c>
      <c r="E273" s="526"/>
      <c r="F273" s="526" t="s">
        <v>932</v>
      </c>
      <c r="G273" s="343" t="str">
        <f>VLOOKUP(F273,class!A$1:B$460,2,FALSE)</f>
        <v>Shire District</v>
      </c>
      <c r="H273" s="343" t="str">
        <f>IFERROR(VLOOKUP(F273,classifications!A$3:C$340,3,FALSE),VLOOKUP(F273,classifications!I$2:K$28,3,FALSE))</f>
        <v>Predominantly Rural</v>
      </c>
      <c r="I273" s="423">
        <v>460</v>
      </c>
      <c r="J273" s="423">
        <v>100</v>
      </c>
      <c r="K273" s="423">
        <v>0</v>
      </c>
      <c r="L273" s="423">
        <v>560</v>
      </c>
      <c r="M273" s="528"/>
      <c r="N273" s="425">
        <v>430</v>
      </c>
      <c r="O273" s="423">
        <v>130</v>
      </c>
      <c r="P273" s="423">
        <v>0</v>
      </c>
      <c r="Q273" s="423">
        <v>560</v>
      </c>
      <c r="R273" s="512"/>
      <c r="S273" s="512"/>
    </row>
    <row r="274" spans="1:19" ht="39.6" x14ac:dyDescent="0.3">
      <c r="A274" s="526"/>
      <c r="B274" s="526" t="s">
        <v>933</v>
      </c>
      <c r="C274" s="526" t="s">
        <v>934</v>
      </c>
      <c r="D274" s="526" t="s">
        <v>935</v>
      </c>
      <c r="E274" s="526"/>
      <c r="F274" s="526" t="s">
        <v>936</v>
      </c>
      <c r="G274" s="343" t="str">
        <f>VLOOKUP(F274,class!A$1:B$460,2,FALSE)</f>
        <v>Shire District</v>
      </c>
      <c r="H274" s="343" t="str">
        <f>IFERROR(VLOOKUP(F274,classifications!A$3:C$340,3,FALSE),VLOOKUP(F274,classifications!I$2:K$28,3,FALSE))</f>
        <v>Predominantly Rural</v>
      </c>
      <c r="I274" s="422">
        <v>230</v>
      </c>
      <c r="J274" s="423">
        <v>130</v>
      </c>
      <c r="K274" s="423">
        <v>0</v>
      </c>
      <c r="L274" s="423">
        <v>360</v>
      </c>
      <c r="M274" s="528"/>
      <c r="N274" s="424">
        <v>350</v>
      </c>
      <c r="O274" s="423">
        <v>220</v>
      </c>
      <c r="P274" s="423">
        <v>0</v>
      </c>
      <c r="Q274" s="423">
        <v>570</v>
      </c>
      <c r="R274" s="512"/>
      <c r="S274" s="512"/>
    </row>
    <row r="275" spans="1:19" ht="39.6" x14ac:dyDescent="0.3">
      <c r="A275" s="526"/>
      <c r="B275" s="526" t="s">
        <v>937</v>
      </c>
      <c r="C275" s="526" t="s">
        <v>938</v>
      </c>
      <c r="D275" s="526" t="s">
        <v>939</v>
      </c>
      <c r="E275" s="526"/>
      <c r="F275" s="526" t="s">
        <v>940</v>
      </c>
      <c r="G275" s="343" t="str">
        <f>VLOOKUP(F275,class!A$1:B$460,2,FALSE)</f>
        <v>Shire District</v>
      </c>
      <c r="H275" s="343" t="str">
        <f>IFERROR(VLOOKUP(F275,classifications!A$3:C$340,3,FALSE),VLOOKUP(F275,classifications!I$2:K$28,3,FALSE))</f>
        <v>Predominantly Rural</v>
      </c>
      <c r="I275" s="422">
        <v>340</v>
      </c>
      <c r="J275" s="423">
        <v>40</v>
      </c>
      <c r="K275" s="423">
        <v>0</v>
      </c>
      <c r="L275" s="423">
        <v>390</v>
      </c>
      <c r="M275" s="528"/>
      <c r="N275" s="424">
        <v>330</v>
      </c>
      <c r="O275" s="423">
        <v>50</v>
      </c>
      <c r="P275" s="423">
        <v>0</v>
      </c>
      <c r="Q275" s="423">
        <v>380</v>
      </c>
      <c r="R275" s="512"/>
      <c r="S275" s="512"/>
    </row>
    <row r="276" spans="1:19" ht="52.8" x14ac:dyDescent="0.3">
      <c r="A276" s="526"/>
      <c r="B276" s="526" t="s">
        <v>941</v>
      </c>
      <c r="C276" s="526" t="s">
        <v>942</v>
      </c>
      <c r="D276" s="526" t="s">
        <v>943</v>
      </c>
      <c r="E276" s="526"/>
      <c r="F276" s="526" t="s">
        <v>944</v>
      </c>
      <c r="G276" s="343" t="str">
        <f>VLOOKUP(F276,class!A$1:B$460,2,FALSE)</f>
        <v>Shire District</v>
      </c>
      <c r="H276" s="343" t="str">
        <f>IFERROR(VLOOKUP(F276,classifications!A$3:C$340,3,FALSE),VLOOKUP(F276,classifications!I$2:K$28,3,FALSE))</f>
        <v>Predominantly Rural</v>
      </c>
      <c r="I276" s="422">
        <v>800</v>
      </c>
      <c r="J276" s="422">
        <v>40</v>
      </c>
      <c r="K276" s="422">
        <v>0</v>
      </c>
      <c r="L276" s="422">
        <v>850</v>
      </c>
      <c r="M276" s="530"/>
      <c r="N276" s="424">
        <v>500</v>
      </c>
      <c r="O276" s="422">
        <v>50</v>
      </c>
      <c r="P276" s="422">
        <v>0</v>
      </c>
      <c r="Q276" s="422">
        <v>550</v>
      </c>
      <c r="R276" s="512"/>
      <c r="S276" s="512"/>
    </row>
    <row r="277" spans="1:19" ht="39.6" x14ac:dyDescent="0.3">
      <c r="A277" s="526"/>
      <c r="B277" s="526" t="s">
        <v>945</v>
      </c>
      <c r="C277" s="526" t="s">
        <v>946</v>
      </c>
      <c r="D277" s="526" t="s">
        <v>947</v>
      </c>
      <c r="E277" s="526"/>
      <c r="F277" s="526" t="s">
        <v>948</v>
      </c>
      <c r="G277" s="343" t="str">
        <f>VLOOKUP(F277,class!A$1:B$460,2,FALSE)</f>
        <v>Shire District</v>
      </c>
      <c r="H277" s="343" t="str">
        <f>IFERROR(VLOOKUP(F277,classifications!A$3:C$340,3,FALSE),VLOOKUP(F277,classifications!I$2:K$28,3,FALSE))</f>
        <v>Predominantly Urban</v>
      </c>
      <c r="I277" s="422">
        <v>70</v>
      </c>
      <c r="J277" s="423">
        <v>30</v>
      </c>
      <c r="K277" s="423">
        <v>0</v>
      </c>
      <c r="L277" s="423">
        <v>100</v>
      </c>
      <c r="M277" s="528"/>
      <c r="N277" s="424">
        <v>180</v>
      </c>
      <c r="O277" s="423">
        <v>100</v>
      </c>
      <c r="P277" s="423">
        <v>0</v>
      </c>
      <c r="Q277" s="423">
        <v>280</v>
      </c>
      <c r="R277" s="512"/>
      <c r="S277" s="512"/>
    </row>
    <row r="278" spans="1:19" x14ac:dyDescent="0.3">
      <c r="A278" s="526"/>
      <c r="B278" s="526"/>
      <c r="C278" s="526"/>
      <c r="D278" s="526"/>
      <c r="E278" s="526"/>
      <c r="F278" s="526"/>
      <c r="G278" s="526"/>
      <c r="H278" s="526"/>
      <c r="I278" s="251"/>
      <c r="J278" s="251"/>
      <c r="K278" s="251"/>
      <c r="L278" s="251"/>
      <c r="M278" s="427"/>
      <c r="N278" s="253"/>
      <c r="O278" s="251"/>
      <c r="P278" s="251"/>
      <c r="Q278" s="251"/>
      <c r="R278" s="512"/>
      <c r="S278" s="512"/>
    </row>
    <row r="279" spans="1:19" ht="52.8" x14ac:dyDescent="0.3">
      <c r="A279" s="526"/>
      <c r="B279" s="526"/>
      <c r="C279" s="526"/>
      <c r="D279" s="526" t="s">
        <v>949</v>
      </c>
      <c r="E279" s="526" t="s">
        <v>950</v>
      </c>
      <c r="F279" s="526" t="s">
        <v>950</v>
      </c>
      <c r="G279" s="343" t="str">
        <f>VLOOKUP(F279,class!A$1:B$460,2,FALSE)</f>
        <v>Shire County</v>
      </c>
      <c r="H279" s="343" t="str">
        <f>IFERROR(VLOOKUP(F279,classifications!A$3:C$340,3,FALSE),VLOOKUP(F279,classifications!I$2:K$28,3,FALSE))</f>
        <v>Predominantly Rural</v>
      </c>
      <c r="I279" s="422">
        <v>2610</v>
      </c>
      <c r="J279" s="422">
        <v>770</v>
      </c>
      <c r="K279" s="422">
        <v>0</v>
      </c>
      <c r="L279" s="422">
        <v>3390</v>
      </c>
      <c r="M279" s="530"/>
      <c r="N279" s="424">
        <v>2250</v>
      </c>
      <c r="O279" s="422">
        <v>740</v>
      </c>
      <c r="P279" s="422">
        <v>10</v>
      </c>
      <c r="Q279" s="422">
        <v>3010</v>
      </c>
      <c r="R279" s="512"/>
      <c r="S279" s="512"/>
    </row>
    <row r="280" spans="1:19" ht="52.8" x14ac:dyDescent="0.3">
      <c r="A280" s="526"/>
      <c r="B280" s="526" t="s">
        <v>951</v>
      </c>
      <c r="C280" s="526" t="s">
        <v>952</v>
      </c>
      <c r="D280" s="526" t="s">
        <v>953</v>
      </c>
      <c r="E280" s="526"/>
      <c r="F280" s="526" t="s">
        <v>954</v>
      </c>
      <c r="G280" s="343" t="str">
        <f>VLOOKUP(F280,class!A$1:B$460,2,FALSE)</f>
        <v>Shire District</v>
      </c>
      <c r="H280" s="343" t="str">
        <f>IFERROR(VLOOKUP(F280,classifications!A$3:C$340,3,FALSE),VLOOKUP(F280,classifications!I$2:K$28,3,FALSE))</f>
        <v>Urban with Significant Rural</v>
      </c>
      <c r="I280" s="422">
        <v>150</v>
      </c>
      <c r="J280" s="422">
        <v>110</v>
      </c>
      <c r="K280" s="422">
        <v>0</v>
      </c>
      <c r="L280" s="422">
        <v>270</v>
      </c>
      <c r="M280" s="530"/>
      <c r="N280" s="424">
        <v>190</v>
      </c>
      <c r="O280" s="422">
        <v>60</v>
      </c>
      <c r="P280" s="422">
        <v>0</v>
      </c>
      <c r="Q280" s="422">
        <v>260</v>
      </c>
      <c r="R280" s="512"/>
      <c r="S280" s="512"/>
    </row>
    <row r="281" spans="1:19" ht="39.6" x14ac:dyDescent="0.3">
      <c r="A281" s="526"/>
      <c r="B281" s="526" t="s">
        <v>955</v>
      </c>
      <c r="C281" s="526" t="s">
        <v>956</v>
      </c>
      <c r="D281" s="526" t="s">
        <v>957</v>
      </c>
      <c r="E281" s="526"/>
      <c r="F281" s="526" t="s">
        <v>958</v>
      </c>
      <c r="G281" s="343" t="str">
        <f>VLOOKUP(F281,class!A$1:B$460,2,FALSE)</f>
        <v>Shire District</v>
      </c>
      <c r="H281" s="343" t="str">
        <f>IFERROR(VLOOKUP(F281,classifications!A$3:C$340,3,FALSE),VLOOKUP(F281,classifications!I$2:K$28,3,FALSE))</f>
        <v>Predominantly Rural</v>
      </c>
      <c r="I281" s="422">
        <v>440</v>
      </c>
      <c r="J281" s="422">
        <v>110</v>
      </c>
      <c r="K281" s="423">
        <v>0</v>
      </c>
      <c r="L281" s="423">
        <v>550</v>
      </c>
      <c r="M281" s="528"/>
      <c r="N281" s="424">
        <v>330</v>
      </c>
      <c r="O281" s="422">
        <v>90</v>
      </c>
      <c r="P281" s="423">
        <v>0</v>
      </c>
      <c r="Q281" s="423">
        <v>430</v>
      </c>
      <c r="R281" s="512"/>
      <c r="S281" s="512"/>
    </row>
    <row r="282" spans="1:19" ht="39.6" x14ac:dyDescent="0.3">
      <c r="A282" s="526"/>
      <c r="B282" s="526" t="s">
        <v>959</v>
      </c>
      <c r="C282" s="526" t="s">
        <v>960</v>
      </c>
      <c r="D282" s="526" t="s">
        <v>961</v>
      </c>
      <c r="E282" s="526"/>
      <c r="F282" s="526" t="s">
        <v>962</v>
      </c>
      <c r="G282" s="343" t="str">
        <f>VLOOKUP(F282,class!A$1:B$460,2,FALSE)</f>
        <v>Shire District</v>
      </c>
      <c r="H282" s="343" t="str">
        <f>IFERROR(VLOOKUP(F282,classifications!A$3:C$340,3,FALSE),VLOOKUP(F282,classifications!I$2:K$28,3,FALSE))</f>
        <v>Predominantly Urban</v>
      </c>
      <c r="I282" s="423">
        <v>80</v>
      </c>
      <c r="J282" s="423">
        <v>20</v>
      </c>
      <c r="K282" s="423">
        <v>0</v>
      </c>
      <c r="L282" s="423">
        <v>110</v>
      </c>
      <c r="M282" s="528"/>
      <c r="N282" s="425">
        <v>50</v>
      </c>
      <c r="O282" s="423">
        <v>10</v>
      </c>
      <c r="P282" s="423">
        <v>0</v>
      </c>
      <c r="Q282" s="423">
        <v>60</v>
      </c>
      <c r="R282" s="512"/>
      <c r="S282" s="512"/>
    </row>
    <row r="283" spans="1:19" ht="39.6" x14ac:dyDescent="0.3">
      <c r="A283" s="526"/>
      <c r="B283" s="526" t="s">
        <v>963</v>
      </c>
      <c r="C283" s="526" t="s">
        <v>964</v>
      </c>
      <c r="D283" s="526" t="s">
        <v>965</v>
      </c>
      <c r="E283" s="526"/>
      <c r="F283" s="526" t="s">
        <v>966</v>
      </c>
      <c r="G283" s="343" t="str">
        <f>VLOOKUP(F283,class!A$1:B$460,2,FALSE)</f>
        <v>Shire District</v>
      </c>
      <c r="H283" s="343" t="str">
        <f>IFERROR(VLOOKUP(F283,classifications!A$3:C$340,3,FALSE),VLOOKUP(F283,classifications!I$2:K$28,3,FALSE))</f>
        <v>Predominantly Rural</v>
      </c>
      <c r="I283" s="422">
        <v>580</v>
      </c>
      <c r="J283" s="422">
        <v>100</v>
      </c>
      <c r="K283" s="422">
        <v>0</v>
      </c>
      <c r="L283" s="422">
        <v>670</v>
      </c>
      <c r="M283" s="530"/>
      <c r="N283" s="424">
        <v>520</v>
      </c>
      <c r="O283" s="422">
        <v>120</v>
      </c>
      <c r="P283" s="422">
        <v>0</v>
      </c>
      <c r="Q283" s="422">
        <v>640</v>
      </c>
      <c r="R283" s="512"/>
      <c r="S283" s="512"/>
    </row>
    <row r="284" spans="1:19" ht="39.6" x14ac:dyDescent="0.3">
      <c r="A284" s="526"/>
      <c r="B284" s="526" t="s">
        <v>967</v>
      </c>
      <c r="C284" s="526" t="s">
        <v>968</v>
      </c>
      <c r="D284" s="526" t="s">
        <v>969</v>
      </c>
      <c r="E284" s="526"/>
      <c r="F284" s="526" t="s">
        <v>970</v>
      </c>
      <c r="G284" s="343" t="str">
        <f>VLOOKUP(F284,class!A$1:B$460,2,FALSE)</f>
        <v>Shire District</v>
      </c>
      <c r="H284" s="343" t="str">
        <f>IFERROR(VLOOKUP(F284,classifications!A$3:C$340,3,FALSE),VLOOKUP(F284,classifications!I$2:K$28,3,FALSE))</f>
        <v>Predominantly Rural</v>
      </c>
      <c r="I284" s="422">
        <v>540</v>
      </c>
      <c r="J284" s="422">
        <v>160</v>
      </c>
      <c r="K284" s="422">
        <v>0</v>
      </c>
      <c r="L284" s="422">
        <v>700</v>
      </c>
      <c r="M284" s="530"/>
      <c r="N284" s="424">
        <v>450</v>
      </c>
      <c r="O284" s="422">
        <v>160</v>
      </c>
      <c r="P284" s="422">
        <v>10</v>
      </c>
      <c r="Q284" s="422">
        <v>620</v>
      </c>
      <c r="R284" s="512"/>
      <c r="S284" s="512"/>
    </row>
    <row r="285" spans="1:19" ht="39.6" x14ac:dyDescent="0.3">
      <c r="A285" s="526"/>
      <c r="B285" s="526" t="s">
        <v>971</v>
      </c>
      <c r="C285" s="526" t="s">
        <v>972</v>
      </c>
      <c r="D285" s="526" t="s">
        <v>973</v>
      </c>
      <c r="E285" s="526"/>
      <c r="F285" s="526" t="s">
        <v>974</v>
      </c>
      <c r="G285" s="343" t="str">
        <f>VLOOKUP(F285,class!A$1:B$460,2,FALSE)</f>
        <v>Shire District</v>
      </c>
      <c r="H285" s="343" t="str">
        <f>IFERROR(VLOOKUP(F285,classifications!A$3:C$340,3,FALSE),VLOOKUP(F285,classifications!I$2:K$28,3,FALSE))</f>
        <v>Predominantly Rural</v>
      </c>
      <c r="I285" s="422">
        <v>460</v>
      </c>
      <c r="J285" s="422">
        <v>190</v>
      </c>
      <c r="K285" s="422">
        <v>0</v>
      </c>
      <c r="L285" s="422">
        <v>650</v>
      </c>
      <c r="M285" s="530"/>
      <c r="N285" s="424">
        <v>340</v>
      </c>
      <c r="O285" s="422">
        <v>150</v>
      </c>
      <c r="P285" s="422">
        <v>0</v>
      </c>
      <c r="Q285" s="422">
        <v>490</v>
      </c>
      <c r="R285" s="512"/>
      <c r="S285" s="512"/>
    </row>
    <row r="286" spans="1:19" ht="39.6" x14ac:dyDescent="0.3">
      <c r="A286" s="526"/>
      <c r="B286" s="526" t="s">
        <v>975</v>
      </c>
      <c r="C286" s="526" t="s">
        <v>976</v>
      </c>
      <c r="D286" s="526" t="s">
        <v>977</v>
      </c>
      <c r="E286" s="526"/>
      <c r="F286" s="526" t="s">
        <v>978</v>
      </c>
      <c r="G286" s="343" t="str">
        <f>VLOOKUP(F286,class!A$1:B$460,2,FALSE)</f>
        <v>Shire District</v>
      </c>
      <c r="H286" s="343" t="str">
        <f>IFERROR(VLOOKUP(F286,classifications!A$3:C$340,3,FALSE),VLOOKUP(F286,classifications!I$2:K$28,3,FALSE))</f>
        <v>Predominantly Rural</v>
      </c>
      <c r="I286" s="422">
        <v>360</v>
      </c>
      <c r="J286" s="422">
        <v>80</v>
      </c>
      <c r="K286" s="422">
        <v>0</v>
      </c>
      <c r="L286" s="422">
        <v>440</v>
      </c>
      <c r="M286" s="530"/>
      <c r="N286" s="424">
        <v>370</v>
      </c>
      <c r="O286" s="422">
        <v>140</v>
      </c>
      <c r="P286" s="422">
        <v>0</v>
      </c>
      <c r="Q286" s="422">
        <v>510</v>
      </c>
      <c r="R286" s="512"/>
      <c r="S286" s="512"/>
    </row>
    <row r="287" spans="1:19" x14ac:dyDescent="0.3">
      <c r="A287" s="526"/>
      <c r="B287" s="526"/>
      <c r="C287" s="526"/>
      <c r="D287" s="526"/>
      <c r="E287" s="526"/>
      <c r="F287" s="526"/>
      <c r="G287" s="526"/>
      <c r="H287" s="526"/>
      <c r="I287" s="251"/>
      <c r="J287" s="251"/>
      <c r="K287" s="251"/>
      <c r="L287" s="251"/>
      <c r="M287" s="427"/>
      <c r="N287" s="253"/>
      <c r="O287" s="251"/>
      <c r="P287" s="251"/>
      <c r="Q287" s="251"/>
      <c r="R287" s="512"/>
      <c r="S287" s="512"/>
    </row>
    <row r="288" spans="1:19" ht="39.6" x14ac:dyDescent="0.3">
      <c r="A288" s="526"/>
      <c r="B288" s="526"/>
      <c r="C288" s="526"/>
      <c r="D288" s="526" t="s">
        <v>979</v>
      </c>
      <c r="E288" s="526" t="s">
        <v>980</v>
      </c>
      <c r="F288" s="526" t="s">
        <v>980</v>
      </c>
      <c r="G288" s="343" t="str">
        <f>VLOOKUP(F288,class!A$1:B$460,2,FALSE)</f>
        <v>Shire County</v>
      </c>
      <c r="H288" s="343" t="str">
        <f>IFERROR(VLOOKUP(F288,classifications!A$3:C$340,3,FALSE),VLOOKUP(F288,classifications!I$2:K$28,3,FALSE))</f>
        <v>Predominantly Rural</v>
      </c>
      <c r="I288" s="422">
        <v>1970</v>
      </c>
      <c r="J288" s="422">
        <v>570</v>
      </c>
      <c r="K288" s="422">
        <v>0</v>
      </c>
      <c r="L288" s="422">
        <v>2530</v>
      </c>
      <c r="M288" s="530"/>
      <c r="N288" s="424">
        <v>2660</v>
      </c>
      <c r="O288" s="422">
        <v>790</v>
      </c>
      <c r="P288" s="422">
        <v>30</v>
      </c>
      <c r="Q288" s="422">
        <v>3480</v>
      </c>
      <c r="R288" s="512"/>
      <c r="S288" s="512"/>
    </row>
    <row r="289" spans="1:19" ht="39.6" x14ac:dyDescent="0.3">
      <c r="A289" s="526"/>
      <c r="B289" s="526" t="s">
        <v>981</v>
      </c>
      <c r="C289" s="526" t="s">
        <v>982</v>
      </c>
      <c r="D289" s="526" t="s">
        <v>983</v>
      </c>
      <c r="E289" s="526"/>
      <c r="F289" s="526" t="s">
        <v>984</v>
      </c>
      <c r="G289" s="343" t="str">
        <f>VLOOKUP(F289,class!A$1:B$460,2,FALSE)</f>
        <v>Shire District</v>
      </c>
      <c r="H289" s="343" t="str">
        <f>IFERROR(VLOOKUP(F289,classifications!A$3:C$340,3,FALSE),VLOOKUP(F289,classifications!I$2:K$28,3,FALSE))</f>
        <v>Predominantly Rural</v>
      </c>
      <c r="I289" s="422">
        <v>390</v>
      </c>
      <c r="J289" s="422">
        <v>190</v>
      </c>
      <c r="K289" s="422">
        <v>0</v>
      </c>
      <c r="L289" s="422">
        <v>580</v>
      </c>
      <c r="M289" s="530"/>
      <c r="N289" s="424">
        <v>640</v>
      </c>
      <c r="O289" s="422">
        <v>200</v>
      </c>
      <c r="P289" s="422">
        <v>0</v>
      </c>
      <c r="Q289" s="422">
        <v>830</v>
      </c>
      <c r="R289" s="512"/>
      <c r="S289" s="512"/>
    </row>
    <row r="290" spans="1:19" ht="52.8" x14ac:dyDescent="0.3">
      <c r="A290" s="526"/>
      <c r="B290" s="526" t="s">
        <v>985</v>
      </c>
      <c r="C290" s="526" t="s">
        <v>986</v>
      </c>
      <c r="D290" s="526" t="s">
        <v>987</v>
      </c>
      <c r="E290" s="526"/>
      <c r="F290" s="526" t="s">
        <v>988</v>
      </c>
      <c r="G290" s="343" t="str">
        <f>VLOOKUP(F290,class!A$1:B$460,2,FALSE)</f>
        <v>Shire District</v>
      </c>
      <c r="H290" s="343" t="str">
        <f>IFERROR(VLOOKUP(F290,classifications!A$3:C$340,3,FALSE),VLOOKUP(F290,classifications!I$2:K$28,3,FALSE))</f>
        <v>Urban with Significant Rural</v>
      </c>
      <c r="I290" s="422">
        <v>270</v>
      </c>
      <c r="J290" s="422">
        <v>180</v>
      </c>
      <c r="K290" s="422">
        <v>0</v>
      </c>
      <c r="L290" s="422">
        <v>450</v>
      </c>
      <c r="M290" s="530"/>
      <c r="N290" s="424">
        <v>590</v>
      </c>
      <c r="O290" s="422">
        <v>250</v>
      </c>
      <c r="P290" s="422">
        <v>0</v>
      </c>
      <c r="Q290" s="422">
        <v>840</v>
      </c>
      <c r="R290" s="512"/>
      <c r="S290" s="512"/>
    </row>
    <row r="291" spans="1:19" ht="52.8" x14ac:dyDescent="0.3">
      <c r="A291" s="526"/>
      <c r="B291" s="526" t="s">
        <v>989</v>
      </c>
      <c r="C291" s="526" t="s">
        <v>990</v>
      </c>
      <c r="D291" s="526" t="s">
        <v>991</v>
      </c>
      <c r="E291" s="526"/>
      <c r="F291" s="526" t="s">
        <v>992</v>
      </c>
      <c r="G291" s="343" t="str">
        <f>VLOOKUP(F291,class!A$1:B$460,2,FALSE)</f>
        <v>Shire District</v>
      </c>
      <c r="H291" s="343" t="str">
        <f>IFERROR(VLOOKUP(F291,classifications!A$3:C$340,3,FALSE),VLOOKUP(F291,classifications!I$2:K$28,3,FALSE))</f>
        <v>Urban with Significant Rural</v>
      </c>
      <c r="I291" s="423">
        <v>230</v>
      </c>
      <c r="J291" s="423">
        <v>0</v>
      </c>
      <c r="K291" s="423">
        <v>0</v>
      </c>
      <c r="L291" s="423">
        <v>230</v>
      </c>
      <c r="M291" s="528"/>
      <c r="N291" s="425">
        <v>210</v>
      </c>
      <c r="O291" s="423">
        <v>20</v>
      </c>
      <c r="P291" s="423">
        <v>0</v>
      </c>
      <c r="Q291" s="423">
        <v>230</v>
      </c>
      <c r="R291" s="512"/>
      <c r="S291" s="512"/>
    </row>
    <row r="292" spans="1:19" ht="52.8" x14ac:dyDescent="0.3">
      <c r="A292" s="526"/>
      <c r="B292" s="526" t="s">
        <v>993</v>
      </c>
      <c r="C292" s="526" t="s">
        <v>994</v>
      </c>
      <c r="D292" s="526" t="s">
        <v>995</v>
      </c>
      <c r="E292" s="526"/>
      <c r="F292" s="526" t="s">
        <v>996</v>
      </c>
      <c r="G292" s="343" t="str">
        <f>VLOOKUP(F292,class!A$1:B$460,2,FALSE)</f>
        <v>Shire District</v>
      </c>
      <c r="H292" s="343" t="str">
        <f>IFERROR(VLOOKUP(F292,classifications!A$3:C$340,3,FALSE),VLOOKUP(F292,classifications!I$2:K$28,3,FALSE))</f>
        <v>Predominantly Rural</v>
      </c>
      <c r="I292" s="422">
        <v>430</v>
      </c>
      <c r="J292" s="422">
        <v>60</v>
      </c>
      <c r="K292" s="422">
        <v>0</v>
      </c>
      <c r="L292" s="422">
        <v>490</v>
      </c>
      <c r="M292" s="530"/>
      <c r="N292" s="424">
        <v>240</v>
      </c>
      <c r="O292" s="422">
        <v>10</v>
      </c>
      <c r="P292" s="422">
        <v>0</v>
      </c>
      <c r="Q292" s="422">
        <v>260</v>
      </c>
      <c r="R292" s="512"/>
      <c r="S292" s="512"/>
    </row>
    <row r="293" spans="1:19" ht="39.6" x14ac:dyDescent="0.3">
      <c r="A293" s="526"/>
      <c r="B293" s="526" t="s">
        <v>997</v>
      </c>
      <c r="C293" s="526" t="s">
        <v>998</v>
      </c>
      <c r="D293" s="526" t="s">
        <v>999</v>
      </c>
      <c r="E293" s="526"/>
      <c r="F293" s="526" t="s">
        <v>1000</v>
      </c>
      <c r="G293" s="343" t="str">
        <f>VLOOKUP(F293,class!A$1:B$460,2,FALSE)</f>
        <v>Shire District</v>
      </c>
      <c r="H293" s="343" t="str">
        <f>IFERROR(VLOOKUP(F293,classifications!A$3:C$340,3,FALSE),VLOOKUP(F293,classifications!I$2:K$28,3,FALSE))</f>
        <v>Predominantly Rural</v>
      </c>
      <c r="I293" s="422">
        <v>110</v>
      </c>
      <c r="J293" s="422">
        <v>10</v>
      </c>
      <c r="K293" s="422">
        <v>0</v>
      </c>
      <c r="L293" s="422">
        <v>130</v>
      </c>
      <c r="M293" s="530"/>
      <c r="N293" s="424">
        <v>140</v>
      </c>
      <c r="O293" s="422">
        <v>20</v>
      </c>
      <c r="P293" s="422">
        <v>0</v>
      </c>
      <c r="Q293" s="422">
        <v>160</v>
      </c>
      <c r="R293" s="512"/>
      <c r="S293" s="512"/>
    </row>
    <row r="294" spans="1:19" ht="39.6" x14ac:dyDescent="0.3">
      <c r="A294" s="526"/>
      <c r="B294" s="526" t="s">
        <v>1001</v>
      </c>
      <c r="C294" s="526" t="s">
        <v>1002</v>
      </c>
      <c r="D294" s="526" t="s">
        <v>1003</v>
      </c>
      <c r="E294" s="526"/>
      <c r="F294" s="526" t="s">
        <v>1004</v>
      </c>
      <c r="G294" s="343" t="str">
        <f>VLOOKUP(F294,class!A$1:B$460,2,FALSE)</f>
        <v>Shire District</v>
      </c>
      <c r="H294" s="343" t="str">
        <f>IFERROR(VLOOKUP(F294,classifications!A$3:C$340,3,FALSE),VLOOKUP(F294,classifications!I$2:K$28,3,FALSE))</f>
        <v>Predominantly Urban</v>
      </c>
      <c r="I294" s="422">
        <v>70</v>
      </c>
      <c r="J294" s="422">
        <v>0</v>
      </c>
      <c r="K294" s="422">
        <v>0</v>
      </c>
      <c r="L294" s="422">
        <v>70</v>
      </c>
      <c r="M294" s="530"/>
      <c r="N294" s="424">
        <v>120</v>
      </c>
      <c r="O294" s="422">
        <v>30</v>
      </c>
      <c r="P294" s="422">
        <v>30</v>
      </c>
      <c r="Q294" s="422">
        <v>180</v>
      </c>
      <c r="R294" s="512"/>
      <c r="S294" s="512"/>
    </row>
    <row r="295" spans="1:19" ht="39.6" x14ac:dyDescent="0.3">
      <c r="A295" s="526"/>
      <c r="B295" s="526" t="s">
        <v>1005</v>
      </c>
      <c r="C295" s="526" t="s">
        <v>1006</v>
      </c>
      <c r="D295" s="526" t="s">
        <v>1007</v>
      </c>
      <c r="E295" s="526"/>
      <c r="F295" s="526" t="s">
        <v>1008</v>
      </c>
      <c r="G295" s="343" t="str">
        <f>VLOOKUP(F295,class!A$1:B$460,2,FALSE)</f>
        <v>Shire District</v>
      </c>
      <c r="H295" s="343" t="str">
        <f>IFERROR(VLOOKUP(F295,classifications!A$3:C$340,3,FALSE),VLOOKUP(F295,classifications!I$2:K$28,3,FALSE))</f>
        <v>Predominantly Rural</v>
      </c>
      <c r="I295" s="422">
        <v>460</v>
      </c>
      <c r="J295" s="422">
        <v>120</v>
      </c>
      <c r="K295" s="422">
        <v>0</v>
      </c>
      <c r="L295" s="422">
        <v>580</v>
      </c>
      <c r="M295" s="530"/>
      <c r="N295" s="424">
        <v>730</v>
      </c>
      <c r="O295" s="422">
        <v>260</v>
      </c>
      <c r="P295" s="422">
        <v>0</v>
      </c>
      <c r="Q295" s="422">
        <v>990</v>
      </c>
      <c r="R295" s="512"/>
      <c r="S295" s="512"/>
    </row>
    <row r="296" spans="1:19" x14ac:dyDescent="0.3">
      <c r="A296" s="526"/>
      <c r="B296" s="526"/>
      <c r="C296" s="526"/>
      <c r="D296" s="526"/>
      <c r="E296" s="526"/>
      <c r="F296" s="526"/>
      <c r="G296" s="526"/>
      <c r="H296" s="526"/>
      <c r="I296" s="251"/>
      <c r="J296" s="251"/>
      <c r="K296" s="251"/>
      <c r="L296" s="251"/>
      <c r="M296" s="427"/>
      <c r="N296" s="253"/>
      <c r="O296" s="251"/>
      <c r="P296" s="251"/>
      <c r="Q296" s="251"/>
      <c r="R296" s="512"/>
      <c r="S296" s="512"/>
    </row>
    <row r="297" spans="1:19" ht="39.6" x14ac:dyDescent="0.3">
      <c r="A297" s="526"/>
      <c r="B297" s="526"/>
      <c r="C297" s="526"/>
      <c r="D297" s="526" t="s">
        <v>1069</v>
      </c>
      <c r="E297" s="526" t="s">
        <v>1070</v>
      </c>
      <c r="F297" s="526" t="s">
        <v>1070</v>
      </c>
      <c r="G297" s="343" t="str">
        <f>VLOOKUP(F297,class!A$1:B$460,2,FALSE)</f>
        <v>Shire County</v>
      </c>
      <c r="H297" s="343" t="str">
        <f>IFERROR(VLOOKUP(F297,classifications!A$3:C$340,3,FALSE),VLOOKUP(F297,classifications!I$2:K$28,3,FALSE))</f>
        <v>Urban with Significant Rural</v>
      </c>
      <c r="I297" s="422">
        <v>1990</v>
      </c>
      <c r="J297" s="422">
        <v>830</v>
      </c>
      <c r="K297" s="422">
        <v>0</v>
      </c>
      <c r="L297" s="422">
        <v>2820</v>
      </c>
      <c r="M297" s="530"/>
      <c r="N297" s="424">
        <v>2770</v>
      </c>
      <c r="O297" s="422">
        <v>770</v>
      </c>
      <c r="P297" s="422">
        <v>0</v>
      </c>
      <c r="Q297" s="422">
        <v>3540</v>
      </c>
      <c r="R297" s="512"/>
      <c r="S297" s="512"/>
    </row>
    <row r="298" spans="1:19" ht="39.6" x14ac:dyDescent="0.3">
      <c r="A298" s="526"/>
      <c r="B298" s="526" t="s">
        <v>1071</v>
      </c>
      <c r="C298" s="526" t="s">
        <v>1072</v>
      </c>
      <c r="D298" s="526" t="s">
        <v>1073</v>
      </c>
      <c r="E298" s="526"/>
      <c r="F298" s="526" t="s">
        <v>1074</v>
      </c>
      <c r="G298" s="343" t="str">
        <f>VLOOKUP(F298,class!A$1:B$460,2,FALSE)</f>
        <v>Shire District</v>
      </c>
      <c r="H298" s="343" t="str">
        <f>IFERROR(VLOOKUP(F298,classifications!A$3:C$340,3,FALSE),VLOOKUP(F298,classifications!I$2:K$28,3,FALSE))</f>
        <v>Predominantly Urban</v>
      </c>
      <c r="I298" s="423">
        <v>260</v>
      </c>
      <c r="J298" s="423">
        <v>70</v>
      </c>
      <c r="K298" s="423">
        <v>0</v>
      </c>
      <c r="L298" s="423">
        <v>330</v>
      </c>
      <c r="M298" s="528"/>
      <c r="N298" s="425">
        <v>240</v>
      </c>
      <c r="O298" s="423">
        <v>80</v>
      </c>
      <c r="P298" s="423">
        <v>0</v>
      </c>
      <c r="Q298" s="423">
        <v>320</v>
      </c>
      <c r="R298" s="512"/>
      <c r="S298" s="512"/>
    </row>
    <row r="299" spans="1:19" ht="39.6" x14ac:dyDescent="0.3">
      <c r="A299" s="526"/>
      <c r="B299" s="526" t="s">
        <v>1075</v>
      </c>
      <c r="C299" s="526" t="s">
        <v>1076</v>
      </c>
      <c r="D299" s="526" t="s">
        <v>1077</v>
      </c>
      <c r="E299" s="526"/>
      <c r="F299" s="526" t="s">
        <v>1078</v>
      </c>
      <c r="G299" s="343" t="str">
        <f>VLOOKUP(F299,class!A$1:B$460,2,FALSE)</f>
        <v>Shire District</v>
      </c>
      <c r="H299" s="343" t="str">
        <f>IFERROR(VLOOKUP(F299,classifications!A$3:C$340,3,FALSE),VLOOKUP(F299,classifications!I$2:K$28,3,FALSE))</f>
        <v>Predominantly Rural</v>
      </c>
      <c r="I299" s="422">
        <v>400</v>
      </c>
      <c r="J299" s="423">
        <v>180</v>
      </c>
      <c r="K299" s="423">
        <v>0</v>
      </c>
      <c r="L299" s="423">
        <v>580</v>
      </c>
      <c r="M299" s="528"/>
      <c r="N299" s="424">
        <v>660</v>
      </c>
      <c r="O299" s="423">
        <v>150</v>
      </c>
      <c r="P299" s="423">
        <v>0</v>
      </c>
      <c r="Q299" s="423">
        <v>810</v>
      </c>
      <c r="R299" s="512"/>
      <c r="S299" s="512"/>
    </row>
    <row r="300" spans="1:19" ht="39.6" x14ac:dyDescent="0.3">
      <c r="A300" s="526"/>
      <c r="B300" s="526" t="s">
        <v>1079</v>
      </c>
      <c r="C300" s="526" t="s">
        <v>1080</v>
      </c>
      <c r="D300" s="526" t="s">
        <v>1081</v>
      </c>
      <c r="E300" s="526"/>
      <c r="F300" s="526" t="s">
        <v>1082</v>
      </c>
      <c r="G300" s="343" t="str">
        <f>VLOOKUP(F300,class!A$1:B$460,2,FALSE)</f>
        <v>Shire District</v>
      </c>
      <c r="H300" s="343" t="str">
        <f>IFERROR(VLOOKUP(F300,classifications!A$3:C$340,3,FALSE),VLOOKUP(F300,classifications!I$2:K$28,3,FALSE))</f>
        <v>Predominantly Urban</v>
      </c>
      <c r="I300" s="423">
        <v>150</v>
      </c>
      <c r="J300" s="423">
        <v>10</v>
      </c>
      <c r="K300" s="423">
        <v>0</v>
      </c>
      <c r="L300" s="423">
        <v>150</v>
      </c>
      <c r="M300" s="528"/>
      <c r="N300" s="425">
        <v>210</v>
      </c>
      <c r="O300" s="423">
        <v>0</v>
      </c>
      <c r="P300" s="423">
        <v>0</v>
      </c>
      <c r="Q300" s="423">
        <v>210</v>
      </c>
      <c r="R300" s="512"/>
      <c r="S300" s="512"/>
    </row>
    <row r="301" spans="1:19" ht="39.6" x14ac:dyDescent="0.3">
      <c r="A301" s="526"/>
      <c r="B301" s="526" t="s">
        <v>1083</v>
      </c>
      <c r="C301" s="526" t="s">
        <v>1084</v>
      </c>
      <c r="D301" s="526" t="s">
        <v>1085</v>
      </c>
      <c r="E301" s="526"/>
      <c r="F301" s="526" t="s">
        <v>1086</v>
      </c>
      <c r="G301" s="343" t="str">
        <f>VLOOKUP(F301,class!A$1:B$460,2,FALSE)</f>
        <v>Shire District</v>
      </c>
      <c r="H301" s="343" t="str">
        <f>IFERROR(VLOOKUP(F301,classifications!A$3:C$340,3,FALSE),VLOOKUP(F301,classifications!I$2:K$28,3,FALSE))</f>
        <v>Predominantly Urban</v>
      </c>
      <c r="I301" s="422">
        <v>350</v>
      </c>
      <c r="J301" s="422">
        <v>70</v>
      </c>
      <c r="K301" s="422">
        <v>0</v>
      </c>
      <c r="L301" s="422">
        <v>410</v>
      </c>
      <c r="M301" s="530"/>
      <c r="N301" s="424">
        <v>460</v>
      </c>
      <c r="O301" s="422">
        <v>70</v>
      </c>
      <c r="P301" s="422">
        <v>0</v>
      </c>
      <c r="Q301" s="422">
        <v>530</v>
      </c>
      <c r="R301" s="512"/>
      <c r="S301" s="512"/>
    </row>
    <row r="302" spans="1:19" ht="39.6" x14ac:dyDescent="0.3">
      <c r="A302" s="526"/>
      <c r="B302" s="526" t="s">
        <v>1087</v>
      </c>
      <c r="C302" s="526" t="s">
        <v>1088</v>
      </c>
      <c r="D302" s="526" t="s">
        <v>1089</v>
      </c>
      <c r="E302" s="526"/>
      <c r="F302" s="526" t="s">
        <v>1090</v>
      </c>
      <c r="G302" s="343" t="str">
        <f>VLOOKUP(F302,class!A$1:B$460,2,FALSE)</f>
        <v>Shire District</v>
      </c>
      <c r="H302" s="343" t="str">
        <f>IFERROR(VLOOKUP(F302,classifications!A$3:C$340,3,FALSE),VLOOKUP(F302,classifications!I$2:K$28,3,FALSE))</f>
        <v>Predominantly Urban</v>
      </c>
      <c r="I302" s="422">
        <v>140</v>
      </c>
      <c r="J302" s="422">
        <v>30</v>
      </c>
      <c r="K302" s="422">
        <v>0</v>
      </c>
      <c r="L302" s="422">
        <v>170</v>
      </c>
      <c r="M302" s="530"/>
      <c r="N302" s="424">
        <v>130</v>
      </c>
      <c r="O302" s="422">
        <v>70</v>
      </c>
      <c r="P302" s="422">
        <v>0</v>
      </c>
      <c r="Q302" s="422">
        <v>200</v>
      </c>
      <c r="R302" s="512"/>
      <c r="S302" s="512"/>
    </row>
    <row r="303" spans="1:19" ht="52.8" x14ac:dyDescent="0.3">
      <c r="A303" s="526"/>
      <c r="B303" s="526" t="s">
        <v>1091</v>
      </c>
      <c r="C303" s="526" t="s">
        <v>1092</v>
      </c>
      <c r="D303" s="526" t="s">
        <v>1093</v>
      </c>
      <c r="E303" s="526"/>
      <c r="F303" s="526" t="s">
        <v>1094</v>
      </c>
      <c r="G303" s="343" t="str">
        <f>VLOOKUP(F303,class!A$1:B$460,2,FALSE)</f>
        <v>Shire District</v>
      </c>
      <c r="H303" s="343" t="str">
        <f>IFERROR(VLOOKUP(F303,classifications!A$3:C$340,3,FALSE),VLOOKUP(F303,classifications!I$2:K$28,3,FALSE))</f>
        <v>Predominantly Rural</v>
      </c>
      <c r="I303" s="422">
        <v>260</v>
      </c>
      <c r="J303" s="422">
        <v>70</v>
      </c>
      <c r="K303" s="422">
        <v>0</v>
      </c>
      <c r="L303" s="422">
        <v>340</v>
      </c>
      <c r="M303" s="530"/>
      <c r="N303" s="424">
        <v>430</v>
      </c>
      <c r="O303" s="422">
        <v>40</v>
      </c>
      <c r="P303" s="422">
        <v>0</v>
      </c>
      <c r="Q303" s="422">
        <v>480</v>
      </c>
      <c r="R303" s="512"/>
      <c r="S303" s="512"/>
    </row>
    <row r="304" spans="1:19" ht="39.6" x14ac:dyDescent="0.3">
      <c r="A304" s="526"/>
      <c r="B304" s="526" t="s">
        <v>1095</v>
      </c>
      <c r="C304" s="526" t="s">
        <v>1096</v>
      </c>
      <c r="D304" s="526" t="s">
        <v>1097</v>
      </c>
      <c r="E304" s="526"/>
      <c r="F304" s="526" t="s">
        <v>1098</v>
      </c>
      <c r="G304" s="343" t="str">
        <f>VLOOKUP(F304,class!A$1:B$460,2,FALSE)</f>
        <v>Shire District</v>
      </c>
      <c r="H304" s="343" t="str">
        <f>IFERROR(VLOOKUP(F304,classifications!A$3:C$340,3,FALSE),VLOOKUP(F304,classifications!I$2:K$28,3,FALSE))</f>
        <v>Predominantly Rural</v>
      </c>
      <c r="I304" s="422">
        <v>440</v>
      </c>
      <c r="J304" s="422">
        <v>420</v>
      </c>
      <c r="K304" s="422">
        <v>0</v>
      </c>
      <c r="L304" s="422">
        <v>860</v>
      </c>
      <c r="M304" s="530"/>
      <c r="N304" s="424">
        <v>650</v>
      </c>
      <c r="O304" s="422">
        <v>350</v>
      </c>
      <c r="P304" s="422">
        <v>0</v>
      </c>
      <c r="Q304" s="422">
        <v>1000</v>
      </c>
      <c r="R304" s="512"/>
      <c r="S304" s="512"/>
    </row>
    <row r="305" spans="1:19" x14ac:dyDescent="0.3">
      <c r="A305" s="526"/>
      <c r="B305" s="526"/>
      <c r="C305" s="526"/>
      <c r="D305" s="526"/>
      <c r="E305" s="526"/>
      <c r="F305" s="526"/>
      <c r="G305" s="526"/>
      <c r="H305" s="526"/>
      <c r="I305" s="251"/>
      <c r="J305" s="251"/>
      <c r="K305" s="251"/>
      <c r="L305" s="251"/>
      <c r="M305" s="427"/>
      <c r="N305" s="253"/>
      <c r="O305" s="251"/>
      <c r="P305" s="251"/>
      <c r="Q305" s="251"/>
      <c r="R305" s="512"/>
      <c r="S305" s="512"/>
    </row>
    <row r="306" spans="1:19" ht="52.8" x14ac:dyDescent="0.3">
      <c r="A306" s="526"/>
      <c r="B306" s="526"/>
      <c r="C306" s="526"/>
      <c r="D306" s="526" t="s">
        <v>1099</v>
      </c>
      <c r="E306" s="526" t="s">
        <v>1100</v>
      </c>
      <c r="F306" s="526" t="s">
        <v>1100</v>
      </c>
      <c r="G306" s="343" t="str">
        <f>VLOOKUP(F306,class!A$1:B$460,2,FALSE)</f>
        <v>Shire County</v>
      </c>
      <c r="H306" s="343" t="str">
        <f>IFERROR(VLOOKUP(F306,classifications!A$3:C$340,3,FALSE),VLOOKUP(F306,classifications!I$2:K$28,3,FALSE))</f>
        <v>Predominantly Rural</v>
      </c>
      <c r="I306" s="422">
        <v>1590</v>
      </c>
      <c r="J306" s="422">
        <v>920</v>
      </c>
      <c r="K306" s="422">
        <v>10</v>
      </c>
      <c r="L306" s="422">
        <v>2530</v>
      </c>
      <c r="M306" s="530"/>
      <c r="N306" s="424">
        <v>2110</v>
      </c>
      <c r="O306" s="422">
        <v>960</v>
      </c>
      <c r="P306" s="422">
        <v>10</v>
      </c>
      <c r="Q306" s="422">
        <v>3080</v>
      </c>
      <c r="R306" s="512"/>
      <c r="S306" s="512"/>
    </row>
    <row r="307" spans="1:19" ht="52.8" x14ac:dyDescent="0.3">
      <c r="A307" s="526"/>
      <c r="B307" s="526" t="s">
        <v>1101</v>
      </c>
      <c r="C307" s="526" t="s">
        <v>1102</v>
      </c>
      <c r="D307" s="526" t="s">
        <v>1103</v>
      </c>
      <c r="E307" s="526"/>
      <c r="F307" s="526" t="s">
        <v>1104</v>
      </c>
      <c r="G307" s="343" t="str">
        <f>VLOOKUP(F307,class!A$1:B$460,2,FALSE)</f>
        <v>Shire District</v>
      </c>
      <c r="H307" s="343" t="str">
        <f>IFERROR(VLOOKUP(F307,classifications!A$3:C$340,3,FALSE),VLOOKUP(F307,classifications!I$2:K$28,3,FALSE))</f>
        <v>Urban with Significant Rural</v>
      </c>
      <c r="I307" s="422">
        <v>400</v>
      </c>
      <c r="J307" s="422">
        <v>260</v>
      </c>
      <c r="K307" s="422">
        <v>0</v>
      </c>
      <c r="L307" s="422">
        <v>650</v>
      </c>
      <c r="M307" s="530"/>
      <c r="N307" s="424">
        <v>570</v>
      </c>
      <c r="O307" s="422">
        <v>190</v>
      </c>
      <c r="P307" s="422">
        <v>0</v>
      </c>
      <c r="Q307" s="422">
        <v>770</v>
      </c>
      <c r="R307" s="512"/>
      <c r="S307" s="512"/>
    </row>
    <row r="308" spans="1:19" ht="39.6" x14ac:dyDescent="0.3">
      <c r="A308" s="526"/>
      <c r="B308" s="526" t="s">
        <v>1105</v>
      </c>
      <c r="C308" s="526" t="s">
        <v>1106</v>
      </c>
      <c r="D308" s="526" t="s">
        <v>1107</v>
      </c>
      <c r="E308" s="526"/>
      <c r="F308" s="526" t="s">
        <v>1108</v>
      </c>
      <c r="G308" s="343" t="str">
        <f>VLOOKUP(F308,class!A$1:B$460,2,FALSE)</f>
        <v>Shire District</v>
      </c>
      <c r="H308" s="343" t="str">
        <f>IFERROR(VLOOKUP(F308,classifications!A$3:C$340,3,FALSE),VLOOKUP(F308,classifications!I$2:K$28,3,FALSE))</f>
        <v>Predominantly Urban</v>
      </c>
      <c r="I308" s="422">
        <v>340</v>
      </c>
      <c r="J308" s="422">
        <v>280</v>
      </c>
      <c r="K308" s="422">
        <v>10</v>
      </c>
      <c r="L308" s="422">
        <v>640</v>
      </c>
      <c r="M308" s="530"/>
      <c r="N308" s="424">
        <v>220</v>
      </c>
      <c r="O308" s="422">
        <v>140</v>
      </c>
      <c r="P308" s="422">
        <v>10</v>
      </c>
      <c r="Q308" s="422">
        <v>370</v>
      </c>
      <c r="R308" s="512"/>
      <c r="S308" s="512"/>
    </row>
    <row r="309" spans="1:19" ht="39.6" x14ac:dyDescent="0.3">
      <c r="A309" s="526"/>
      <c r="B309" s="526" t="s">
        <v>1109</v>
      </c>
      <c r="C309" s="526" t="s">
        <v>1110</v>
      </c>
      <c r="D309" s="526" t="s">
        <v>1111</v>
      </c>
      <c r="E309" s="526"/>
      <c r="F309" s="526" t="s">
        <v>1112</v>
      </c>
      <c r="G309" s="343" t="str">
        <f>VLOOKUP(F309,class!A$1:B$460,2,FALSE)</f>
        <v>Shire District</v>
      </c>
      <c r="H309" s="343" t="str">
        <f>IFERROR(VLOOKUP(F309,classifications!A$3:C$340,3,FALSE),VLOOKUP(F309,classifications!I$2:K$28,3,FALSE))</f>
        <v>Predominantly Rural</v>
      </c>
      <c r="I309" s="422">
        <v>160</v>
      </c>
      <c r="J309" s="423">
        <v>20</v>
      </c>
      <c r="K309" s="423">
        <v>0</v>
      </c>
      <c r="L309" s="423">
        <v>180</v>
      </c>
      <c r="M309" s="528"/>
      <c r="N309" s="424">
        <v>360</v>
      </c>
      <c r="O309" s="423">
        <v>80</v>
      </c>
      <c r="P309" s="423">
        <v>0</v>
      </c>
      <c r="Q309" s="423">
        <v>430</v>
      </c>
      <c r="R309" s="512"/>
      <c r="S309" s="512"/>
    </row>
    <row r="310" spans="1:19" ht="39.6" x14ac:dyDescent="0.3">
      <c r="A310" s="526"/>
      <c r="B310" s="526" t="s">
        <v>1113</v>
      </c>
      <c r="C310" s="526" t="s">
        <v>1114</v>
      </c>
      <c r="D310" s="526" t="s">
        <v>1115</v>
      </c>
      <c r="E310" s="526"/>
      <c r="F310" s="526" t="s">
        <v>1116</v>
      </c>
      <c r="G310" s="343" t="str">
        <f>VLOOKUP(F310,class!A$1:B$460,2,FALSE)</f>
        <v>Shire District</v>
      </c>
      <c r="H310" s="343" t="str">
        <f>IFERROR(VLOOKUP(F310,classifications!A$3:C$340,3,FALSE),VLOOKUP(F310,classifications!I$2:K$28,3,FALSE))</f>
        <v>Predominantly Rural</v>
      </c>
      <c r="I310" s="422">
        <v>550</v>
      </c>
      <c r="J310" s="423">
        <v>220</v>
      </c>
      <c r="K310" s="423">
        <v>0</v>
      </c>
      <c r="L310" s="423">
        <v>760</v>
      </c>
      <c r="M310" s="528"/>
      <c r="N310" s="424">
        <v>600</v>
      </c>
      <c r="O310" s="423">
        <v>310</v>
      </c>
      <c r="P310" s="423">
        <v>0</v>
      </c>
      <c r="Q310" s="423">
        <v>910</v>
      </c>
      <c r="R310" s="512"/>
      <c r="S310" s="512"/>
    </row>
    <row r="311" spans="1:19" ht="39.6" x14ac:dyDescent="0.3">
      <c r="A311" s="526"/>
      <c r="B311" s="526" t="s">
        <v>1117</v>
      </c>
      <c r="C311" s="526" t="s">
        <v>1118</v>
      </c>
      <c r="D311" s="526" t="s">
        <v>1119</v>
      </c>
      <c r="E311" s="526"/>
      <c r="F311" s="526" t="s">
        <v>1120</v>
      </c>
      <c r="G311" s="343" t="str">
        <f>VLOOKUP(F311,class!A$1:B$460,2,FALSE)</f>
        <v>Shire District</v>
      </c>
      <c r="H311" s="343" t="str">
        <f>IFERROR(VLOOKUP(F311,classifications!A$3:C$340,3,FALSE),VLOOKUP(F311,classifications!I$2:K$28,3,FALSE))</f>
        <v>Predominantly Rural</v>
      </c>
      <c r="I311" s="422">
        <v>140</v>
      </c>
      <c r="J311" s="422">
        <v>150</v>
      </c>
      <c r="K311" s="422">
        <v>0</v>
      </c>
      <c r="L311" s="422">
        <v>300</v>
      </c>
      <c r="M311" s="530"/>
      <c r="N311" s="424">
        <v>360</v>
      </c>
      <c r="O311" s="422">
        <v>240</v>
      </c>
      <c r="P311" s="422">
        <v>0</v>
      </c>
      <c r="Q311" s="422">
        <v>600</v>
      </c>
      <c r="R311" s="512"/>
      <c r="S311" s="512"/>
    </row>
    <row r="312" spans="1:19" x14ac:dyDescent="0.3">
      <c r="A312" s="526"/>
      <c r="B312" s="526"/>
      <c r="C312" s="526"/>
      <c r="D312" s="526"/>
      <c r="E312" s="526"/>
      <c r="F312" s="526"/>
      <c r="G312" s="526"/>
      <c r="H312" s="526"/>
      <c r="I312" s="251"/>
      <c r="J312" s="251"/>
      <c r="K312" s="251"/>
      <c r="L312" s="251"/>
      <c r="M312" s="427"/>
      <c r="N312" s="253"/>
      <c r="O312" s="251"/>
      <c r="P312" s="251"/>
      <c r="Q312" s="251"/>
      <c r="R312" s="512"/>
      <c r="S312" s="512"/>
    </row>
    <row r="313" spans="1:19" ht="52.8" x14ac:dyDescent="0.3">
      <c r="A313" s="526"/>
      <c r="B313" s="526"/>
      <c r="C313" s="526"/>
      <c r="D313" s="526" t="s">
        <v>1143</v>
      </c>
      <c r="E313" s="526" t="s">
        <v>1144</v>
      </c>
      <c r="F313" s="526" t="s">
        <v>1144</v>
      </c>
      <c r="G313" s="343" t="str">
        <f>VLOOKUP(F313,class!A$1:B$460,2,FALSE)</f>
        <v>Shire County</v>
      </c>
      <c r="H313" s="343" t="str">
        <f>IFERROR(VLOOKUP(F313,classifications!A$3:C$340,3,FALSE),VLOOKUP(F313,classifications!I$2:K$28,3,FALSE))</f>
        <v>Urban with Significant Rural</v>
      </c>
      <c r="I313" s="422">
        <v>1390</v>
      </c>
      <c r="J313" s="422">
        <v>560</v>
      </c>
      <c r="K313" s="422">
        <v>0</v>
      </c>
      <c r="L313" s="422">
        <v>1950</v>
      </c>
      <c r="M313" s="530"/>
      <c r="N313" s="424">
        <v>2140</v>
      </c>
      <c r="O313" s="422">
        <v>610</v>
      </c>
      <c r="P313" s="422">
        <v>0</v>
      </c>
      <c r="Q313" s="422">
        <v>2740</v>
      </c>
      <c r="R313" s="512"/>
      <c r="S313" s="512"/>
    </row>
    <row r="314" spans="1:19" ht="52.8" x14ac:dyDescent="0.3">
      <c r="A314" s="526"/>
      <c r="B314" s="526" t="s">
        <v>1145</v>
      </c>
      <c r="C314" s="526" t="s">
        <v>1146</v>
      </c>
      <c r="D314" s="526" t="s">
        <v>1147</v>
      </c>
      <c r="E314" s="526"/>
      <c r="F314" s="526" t="s">
        <v>1148</v>
      </c>
      <c r="G314" s="343" t="str">
        <f>VLOOKUP(F314,class!A$1:B$460,2,FALSE)</f>
        <v>Shire District</v>
      </c>
      <c r="H314" s="343" t="str">
        <f>IFERROR(VLOOKUP(F314,classifications!A$3:C$340,3,FALSE),VLOOKUP(F314,classifications!I$2:K$28,3,FALSE))</f>
        <v>Urban with Significant Rural</v>
      </c>
      <c r="I314" s="422">
        <v>100</v>
      </c>
      <c r="J314" s="422">
        <v>60</v>
      </c>
      <c r="K314" s="422">
        <v>0</v>
      </c>
      <c r="L314" s="422">
        <v>160</v>
      </c>
      <c r="M314" s="530"/>
      <c r="N314" s="424">
        <v>140</v>
      </c>
      <c r="O314" s="422">
        <v>10</v>
      </c>
      <c r="P314" s="422">
        <v>0</v>
      </c>
      <c r="Q314" s="422">
        <v>150</v>
      </c>
      <c r="R314" s="512"/>
      <c r="S314" s="512"/>
    </row>
    <row r="315" spans="1:19" ht="52.8" x14ac:dyDescent="0.3">
      <c r="A315" s="526"/>
      <c r="B315" s="526" t="s">
        <v>1149</v>
      </c>
      <c r="C315" s="526" t="s">
        <v>1150</v>
      </c>
      <c r="D315" s="526" t="s">
        <v>1151</v>
      </c>
      <c r="E315" s="526"/>
      <c r="F315" s="526" t="s">
        <v>1152</v>
      </c>
      <c r="G315" s="343" t="str">
        <f>VLOOKUP(F315,class!A$1:B$460,2,FALSE)</f>
        <v>Shire District</v>
      </c>
      <c r="H315" s="343" t="str">
        <f>IFERROR(VLOOKUP(F315,classifications!A$3:C$340,3,FALSE),VLOOKUP(F315,classifications!I$2:K$28,3,FALSE))</f>
        <v>Urban with Significant Rural</v>
      </c>
      <c r="I315" s="422">
        <v>220</v>
      </c>
      <c r="J315" s="422">
        <v>90</v>
      </c>
      <c r="K315" s="422">
        <v>0</v>
      </c>
      <c r="L315" s="422">
        <v>310</v>
      </c>
      <c r="M315" s="530"/>
      <c r="N315" s="424">
        <v>480</v>
      </c>
      <c r="O315" s="422">
        <v>100</v>
      </c>
      <c r="P315" s="422">
        <v>0</v>
      </c>
      <c r="Q315" s="422">
        <v>580</v>
      </c>
      <c r="R315" s="512"/>
      <c r="S315" s="512"/>
    </row>
    <row r="316" spans="1:19" ht="52.8" x14ac:dyDescent="0.3">
      <c r="A316" s="526"/>
      <c r="B316" s="526" t="s">
        <v>1153</v>
      </c>
      <c r="C316" s="526" t="s">
        <v>1154</v>
      </c>
      <c r="D316" s="526" t="s">
        <v>1155</v>
      </c>
      <c r="E316" s="526"/>
      <c r="F316" s="526" t="s">
        <v>1156</v>
      </c>
      <c r="G316" s="343" t="str">
        <f>VLOOKUP(F316,class!A$1:B$460,2,FALSE)</f>
        <v>Shire District</v>
      </c>
      <c r="H316" s="343" t="str">
        <f>IFERROR(VLOOKUP(F316,classifications!A$3:C$340,3,FALSE),VLOOKUP(F316,classifications!I$2:K$28,3,FALSE))</f>
        <v>Urban with Significant Rural</v>
      </c>
      <c r="I316" s="422">
        <v>290</v>
      </c>
      <c r="J316" s="422">
        <v>230</v>
      </c>
      <c r="K316" s="422">
        <v>0</v>
      </c>
      <c r="L316" s="422">
        <v>520</v>
      </c>
      <c r="M316" s="530"/>
      <c r="N316" s="424">
        <v>350</v>
      </c>
      <c r="O316" s="422">
        <v>160</v>
      </c>
      <c r="P316" s="422">
        <v>0</v>
      </c>
      <c r="Q316" s="422">
        <v>510</v>
      </c>
      <c r="R316" s="512"/>
      <c r="S316" s="512"/>
    </row>
    <row r="317" spans="1:19" ht="39.6" x14ac:dyDescent="0.3">
      <c r="A317" s="526"/>
      <c r="B317" s="526" t="s">
        <v>1157</v>
      </c>
      <c r="C317" s="526" t="s">
        <v>1158</v>
      </c>
      <c r="D317" s="526" t="s">
        <v>1159</v>
      </c>
      <c r="E317" s="526"/>
      <c r="F317" s="526" t="s">
        <v>1160</v>
      </c>
      <c r="G317" s="343" t="str">
        <f>VLOOKUP(F317,class!A$1:B$460,2,FALSE)</f>
        <v>Shire District</v>
      </c>
      <c r="H317" s="343" t="str">
        <f>IFERROR(VLOOKUP(F317,classifications!A$3:C$340,3,FALSE),VLOOKUP(F317,classifications!I$2:K$28,3,FALSE))</f>
        <v>Predominantly Urban</v>
      </c>
      <c r="I317" s="422">
        <v>200</v>
      </c>
      <c r="J317" s="422">
        <v>10</v>
      </c>
      <c r="K317" s="422">
        <v>0</v>
      </c>
      <c r="L317" s="422">
        <v>210</v>
      </c>
      <c r="M317" s="528"/>
      <c r="N317" s="425">
        <v>200</v>
      </c>
      <c r="O317" s="422">
        <v>40</v>
      </c>
      <c r="P317" s="422">
        <v>0</v>
      </c>
      <c r="Q317" s="422">
        <v>240</v>
      </c>
      <c r="R317" s="512"/>
      <c r="S317" s="512"/>
    </row>
    <row r="318" spans="1:19" ht="52.8" x14ac:dyDescent="0.3">
      <c r="A318" s="526"/>
      <c r="B318" s="526" t="s">
        <v>1161</v>
      </c>
      <c r="C318" s="526" t="s">
        <v>1162</v>
      </c>
      <c r="D318" s="526" t="s">
        <v>1163</v>
      </c>
      <c r="E318" s="526"/>
      <c r="F318" s="526" t="s">
        <v>1164</v>
      </c>
      <c r="G318" s="343" t="str">
        <f>VLOOKUP(F318,class!A$1:B$460,2,FALSE)</f>
        <v>Shire District</v>
      </c>
      <c r="H318" s="343" t="str">
        <f>IFERROR(VLOOKUP(F318,classifications!A$3:C$340,3,FALSE),VLOOKUP(F318,classifications!I$2:K$28,3,FALSE))</f>
        <v>Urban with Significant Rural</v>
      </c>
      <c r="I318" s="422">
        <v>170</v>
      </c>
      <c r="J318" s="422">
        <v>10</v>
      </c>
      <c r="K318" s="422">
        <v>0</v>
      </c>
      <c r="L318" s="422">
        <v>180</v>
      </c>
      <c r="M318" s="530"/>
      <c r="N318" s="424">
        <v>220</v>
      </c>
      <c r="O318" s="422">
        <v>90</v>
      </c>
      <c r="P318" s="422">
        <v>0</v>
      </c>
      <c r="Q318" s="422">
        <v>300</v>
      </c>
      <c r="R318" s="512"/>
      <c r="S318" s="512"/>
    </row>
    <row r="319" spans="1:19" ht="52.8" x14ac:dyDescent="0.3">
      <c r="A319" s="526"/>
      <c r="B319" s="526" t="s">
        <v>1165</v>
      </c>
      <c r="C319" s="526" t="s">
        <v>1166</v>
      </c>
      <c r="D319" s="526" t="s">
        <v>1167</v>
      </c>
      <c r="E319" s="526"/>
      <c r="F319" s="526" t="s">
        <v>1168</v>
      </c>
      <c r="G319" s="343" t="str">
        <f>VLOOKUP(F319,class!A$1:B$460,2,FALSE)</f>
        <v>Shire District</v>
      </c>
      <c r="H319" s="343" t="str">
        <f>IFERROR(VLOOKUP(F319,classifications!A$3:C$340,3,FALSE),VLOOKUP(F319,classifications!I$2:K$28,3,FALSE))</f>
        <v>Urban with Significant Rural</v>
      </c>
      <c r="I319" s="422">
        <v>270</v>
      </c>
      <c r="J319" s="422">
        <v>120</v>
      </c>
      <c r="K319" s="422">
        <v>0</v>
      </c>
      <c r="L319" s="422">
        <v>390</v>
      </c>
      <c r="M319" s="530"/>
      <c r="N319" s="424">
        <v>320</v>
      </c>
      <c r="O319" s="422">
        <v>120</v>
      </c>
      <c r="P319" s="422">
        <v>0</v>
      </c>
      <c r="Q319" s="422">
        <v>440</v>
      </c>
      <c r="R319" s="512"/>
      <c r="S319" s="512"/>
    </row>
    <row r="320" spans="1:19" ht="52.8" x14ac:dyDescent="0.3">
      <c r="A320" s="526"/>
      <c r="B320" s="526" t="s">
        <v>1169</v>
      </c>
      <c r="C320" s="526" t="s">
        <v>1170</v>
      </c>
      <c r="D320" s="526" t="s">
        <v>1171</v>
      </c>
      <c r="E320" s="526"/>
      <c r="F320" s="526" t="s">
        <v>1172</v>
      </c>
      <c r="G320" s="343" t="str">
        <f>VLOOKUP(F320,class!A$1:B$460,2,FALSE)</f>
        <v>Shire District</v>
      </c>
      <c r="H320" s="343" t="str">
        <f>IFERROR(VLOOKUP(F320,classifications!A$3:C$340,3,FALSE),VLOOKUP(F320,classifications!I$2:K$28,3,FALSE))</f>
        <v>Predominantly Rural</v>
      </c>
      <c r="I320" s="423">
        <v>50</v>
      </c>
      <c r="J320" s="423">
        <v>10</v>
      </c>
      <c r="K320" s="423">
        <v>0</v>
      </c>
      <c r="L320" s="423">
        <v>60</v>
      </c>
      <c r="M320" s="528"/>
      <c r="N320" s="424">
        <v>170</v>
      </c>
      <c r="O320" s="422">
        <v>20</v>
      </c>
      <c r="P320" s="422">
        <v>0</v>
      </c>
      <c r="Q320" s="422">
        <v>190</v>
      </c>
      <c r="R320" s="512"/>
      <c r="S320" s="512"/>
    </row>
    <row r="321" spans="1:19" ht="39.6" x14ac:dyDescent="0.3">
      <c r="A321" s="526"/>
      <c r="B321" s="526" t="s">
        <v>1173</v>
      </c>
      <c r="C321" s="526" t="s">
        <v>1174</v>
      </c>
      <c r="D321" s="526" t="s">
        <v>1175</v>
      </c>
      <c r="E321" s="526"/>
      <c r="F321" s="526" t="s">
        <v>1176</v>
      </c>
      <c r="G321" s="343" t="str">
        <f>VLOOKUP(F321,class!A$1:B$460,2,FALSE)</f>
        <v>Shire District</v>
      </c>
      <c r="H321" s="343" t="str">
        <f>IFERROR(VLOOKUP(F321,classifications!A$3:C$340,3,FALSE),VLOOKUP(F321,classifications!I$2:K$28,3,FALSE))</f>
        <v>Predominantly Urban</v>
      </c>
      <c r="I321" s="422">
        <v>110</v>
      </c>
      <c r="J321" s="422">
        <v>30</v>
      </c>
      <c r="K321" s="422">
        <v>0</v>
      </c>
      <c r="L321" s="422">
        <v>140</v>
      </c>
      <c r="M321" s="530"/>
      <c r="N321" s="424">
        <v>260</v>
      </c>
      <c r="O321" s="422">
        <v>70</v>
      </c>
      <c r="P321" s="422">
        <v>0</v>
      </c>
      <c r="Q321" s="422">
        <v>330</v>
      </c>
      <c r="R321" s="512"/>
      <c r="S321" s="512"/>
    </row>
    <row r="322" spans="1:19" x14ac:dyDescent="0.3">
      <c r="A322" s="526"/>
      <c r="B322" s="526"/>
      <c r="C322" s="526"/>
      <c r="D322" s="526"/>
      <c r="E322" s="526"/>
      <c r="F322" s="526"/>
      <c r="G322" s="526"/>
      <c r="H322" s="526"/>
      <c r="I322" s="251"/>
      <c r="J322" s="251"/>
      <c r="K322" s="251"/>
      <c r="L322" s="251"/>
      <c r="M322" s="427"/>
      <c r="N322" s="253"/>
      <c r="O322" s="251"/>
      <c r="P322" s="251"/>
      <c r="Q322" s="251"/>
      <c r="R322" s="512"/>
      <c r="S322" s="512"/>
    </row>
    <row r="323" spans="1:19" ht="39.6" x14ac:dyDescent="0.3">
      <c r="A323" s="526"/>
      <c r="B323" s="526"/>
      <c r="C323" s="526"/>
      <c r="D323" s="526" t="s">
        <v>1177</v>
      </c>
      <c r="E323" s="526" t="s">
        <v>1178</v>
      </c>
      <c r="F323" s="526" t="s">
        <v>1178</v>
      </c>
      <c r="G323" s="343" t="str">
        <f>VLOOKUP(F323,class!A$1:B$460,2,FALSE)</f>
        <v>Shire County</v>
      </c>
      <c r="H323" s="343" t="str">
        <f>IFERROR(VLOOKUP(F323,classifications!A$3:C$340,3,FALSE),VLOOKUP(F323,classifications!I$2:K$28,3,FALSE))</f>
        <v>Predominantly Rural</v>
      </c>
      <c r="I323" s="422">
        <v>1950</v>
      </c>
      <c r="J323" s="422">
        <v>440</v>
      </c>
      <c r="K323" s="422">
        <v>100</v>
      </c>
      <c r="L323" s="422">
        <v>2480</v>
      </c>
      <c r="M323" s="530"/>
      <c r="N323" s="424">
        <v>2470</v>
      </c>
      <c r="O323" s="422">
        <v>770</v>
      </c>
      <c r="P323" s="422">
        <v>0</v>
      </c>
      <c r="Q323" s="422">
        <v>3240</v>
      </c>
      <c r="R323" s="512"/>
      <c r="S323" s="512"/>
    </row>
    <row r="324" spans="1:19" ht="39.6" x14ac:dyDescent="0.3">
      <c r="A324" s="526"/>
      <c r="B324" s="526" t="s">
        <v>1179</v>
      </c>
      <c r="C324" s="526" t="s">
        <v>1180</v>
      </c>
      <c r="D324" s="526" t="s">
        <v>1181</v>
      </c>
      <c r="E324" s="526"/>
      <c r="F324" s="526" t="s">
        <v>1182</v>
      </c>
      <c r="G324" s="343" t="str">
        <f>VLOOKUP(F324,class!A$1:B$460,2,FALSE)</f>
        <v>Shire District</v>
      </c>
      <c r="H324" s="343" t="str">
        <f>IFERROR(VLOOKUP(F324,classifications!A$3:C$340,3,FALSE),VLOOKUP(F324,classifications!I$2:K$28,3,FALSE))</f>
        <v>Predominantly Rural</v>
      </c>
      <c r="I324" s="422">
        <v>350</v>
      </c>
      <c r="J324" s="422">
        <v>120</v>
      </c>
      <c r="K324" s="422">
        <v>0</v>
      </c>
      <c r="L324" s="422">
        <v>470</v>
      </c>
      <c r="M324" s="530"/>
      <c r="N324" s="424">
        <v>500</v>
      </c>
      <c r="O324" s="422">
        <v>260</v>
      </c>
      <c r="P324" s="422">
        <v>0</v>
      </c>
      <c r="Q324" s="422">
        <v>760</v>
      </c>
      <c r="R324" s="512"/>
      <c r="S324" s="512"/>
    </row>
    <row r="325" spans="1:19" ht="39.6" x14ac:dyDescent="0.3">
      <c r="A325" s="526"/>
      <c r="B325" s="526" t="s">
        <v>2007</v>
      </c>
      <c r="C325" s="526"/>
      <c r="D325" s="526" t="s">
        <v>2008</v>
      </c>
      <c r="E325" s="526"/>
      <c r="F325" s="526" t="s">
        <v>1989</v>
      </c>
      <c r="G325" s="343" t="str">
        <f>VLOOKUP(F325,class!A$1:B$460,2,FALSE)</f>
        <v>Shire District</v>
      </c>
      <c r="H325" s="343" t="str">
        <f>IFERROR(VLOOKUP(F325,classifications!A$3:C$340,3,FALSE),VLOOKUP(F325,classifications!I$2:K$28,3,FALSE))</f>
        <v>Predominantly Rural</v>
      </c>
      <c r="I325" s="422">
        <v>620</v>
      </c>
      <c r="J325" s="423">
        <v>60</v>
      </c>
      <c r="K325" s="423">
        <v>0</v>
      </c>
      <c r="L325" s="423">
        <v>680</v>
      </c>
      <c r="M325" s="528"/>
      <c r="N325" s="424">
        <v>870</v>
      </c>
      <c r="O325" s="423">
        <v>140</v>
      </c>
      <c r="P325" s="423">
        <v>0</v>
      </c>
      <c r="Q325" s="423">
        <v>1000</v>
      </c>
      <c r="R325" s="512"/>
      <c r="S325" s="512"/>
    </row>
    <row r="326" spans="1:19" ht="39.6" x14ac:dyDescent="0.3">
      <c r="A326" s="526"/>
      <c r="B326" s="526" t="s">
        <v>1187</v>
      </c>
      <c r="C326" s="526" t="s">
        <v>1188</v>
      </c>
      <c r="D326" s="526" t="s">
        <v>1189</v>
      </c>
      <c r="E326" s="526"/>
      <c r="F326" s="526" t="s">
        <v>1190</v>
      </c>
      <c r="G326" s="343" t="str">
        <f>VLOOKUP(F326,class!A$1:B$460,2,FALSE)</f>
        <v>Shire District</v>
      </c>
      <c r="H326" s="343" t="str">
        <f>IFERROR(VLOOKUP(F326,classifications!A$3:C$340,3,FALSE),VLOOKUP(F326,classifications!I$2:K$28,3,FALSE))</f>
        <v>Predominantly Urban</v>
      </c>
      <c r="I326" s="422">
        <v>50</v>
      </c>
      <c r="J326" s="422">
        <v>0</v>
      </c>
      <c r="K326" s="422">
        <v>100</v>
      </c>
      <c r="L326" s="422">
        <v>150</v>
      </c>
      <c r="M326" s="530"/>
      <c r="N326" s="424">
        <v>120</v>
      </c>
      <c r="O326" s="422">
        <v>0</v>
      </c>
      <c r="P326" s="422">
        <v>0</v>
      </c>
      <c r="Q326" s="422">
        <v>120</v>
      </c>
      <c r="R326" s="512"/>
      <c r="S326" s="512"/>
    </row>
    <row r="327" spans="1:19" ht="39.6" x14ac:dyDescent="0.3">
      <c r="A327" s="526"/>
      <c r="B327" s="526" t="s">
        <v>1191</v>
      </c>
      <c r="C327" s="526" t="s">
        <v>1192</v>
      </c>
      <c r="D327" s="526" t="s">
        <v>1193</v>
      </c>
      <c r="E327" s="526"/>
      <c r="F327" s="526" t="s">
        <v>1194</v>
      </c>
      <c r="G327" s="343" t="str">
        <f>VLOOKUP(F327,class!A$1:B$460,2,FALSE)</f>
        <v>Shire District</v>
      </c>
      <c r="H327" s="343" t="str">
        <f>IFERROR(VLOOKUP(F327,classifications!A$3:C$340,3,FALSE),VLOOKUP(F327,classifications!I$2:K$28,3,FALSE))</f>
        <v>Predominantly Rural</v>
      </c>
      <c r="I327" s="422">
        <v>670</v>
      </c>
      <c r="J327" s="422">
        <v>160</v>
      </c>
      <c r="K327" s="422">
        <v>0</v>
      </c>
      <c r="L327" s="422">
        <v>830</v>
      </c>
      <c r="M327" s="530"/>
      <c r="N327" s="424">
        <v>630</v>
      </c>
      <c r="O327" s="422">
        <v>240</v>
      </c>
      <c r="P327" s="422">
        <v>0</v>
      </c>
      <c r="Q327" s="422">
        <v>860</v>
      </c>
      <c r="R327" s="512"/>
      <c r="S327" s="512"/>
    </row>
    <row r="328" spans="1:19" ht="39.6" x14ac:dyDescent="0.3">
      <c r="A328" s="526"/>
      <c r="B328" s="526" t="s">
        <v>2009</v>
      </c>
      <c r="C328" s="526"/>
      <c r="D328" s="526" t="s">
        <v>2010</v>
      </c>
      <c r="E328" s="526"/>
      <c r="F328" s="526" t="s">
        <v>1988</v>
      </c>
      <c r="G328" s="343" t="str">
        <f>VLOOKUP(F328,class!A$1:B$460,2,FALSE)</f>
        <v>Shire District</v>
      </c>
      <c r="H328" s="343" t="str">
        <f>IFERROR(VLOOKUP(F328,classifications!A$3:C$340,3,FALSE),VLOOKUP(F328,classifications!I$2:K$28,3,FALSE))</f>
        <v>Predominantly Rural</v>
      </c>
      <c r="I328" s="422">
        <v>260</v>
      </c>
      <c r="J328" s="422">
        <v>90</v>
      </c>
      <c r="K328" s="422">
        <v>0</v>
      </c>
      <c r="L328" s="422">
        <v>350</v>
      </c>
      <c r="M328" s="530"/>
      <c r="N328" s="424">
        <v>360</v>
      </c>
      <c r="O328" s="422">
        <v>130</v>
      </c>
      <c r="P328" s="422">
        <v>0</v>
      </c>
      <c r="Q328" s="422">
        <v>490</v>
      </c>
      <c r="R328" s="512"/>
      <c r="S328" s="512"/>
    </row>
    <row r="329" spans="1:19" x14ac:dyDescent="0.3">
      <c r="A329" s="526"/>
      <c r="B329" s="526"/>
      <c r="C329" s="526"/>
      <c r="D329" s="526"/>
      <c r="E329" s="526"/>
      <c r="F329" s="526"/>
      <c r="G329" s="526"/>
      <c r="H329" s="526"/>
      <c r="I329" s="251"/>
      <c r="J329" s="251"/>
      <c r="K329" s="251"/>
      <c r="L329" s="251"/>
      <c r="M329" s="427"/>
      <c r="N329" s="253"/>
      <c r="O329" s="251"/>
      <c r="P329" s="251"/>
      <c r="Q329" s="251"/>
      <c r="R329" s="512"/>
      <c r="S329" s="512"/>
    </row>
    <row r="330" spans="1:19" ht="39.6" x14ac:dyDescent="0.3">
      <c r="A330" s="526"/>
      <c r="B330" s="526"/>
      <c r="C330" s="526"/>
      <c r="D330" s="526" t="s">
        <v>1207</v>
      </c>
      <c r="E330" s="526" t="s">
        <v>1208</v>
      </c>
      <c r="F330" s="526" t="s">
        <v>1208</v>
      </c>
      <c r="G330" s="343" t="str">
        <f>VLOOKUP(F330,class!A$1:B$460,2,FALSE)</f>
        <v>Shire County</v>
      </c>
      <c r="H330" s="343" t="str">
        <f>IFERROR(VLOOKUP(F330,classifications!A$3:C$340,3,FALSE),VLOOKUP(F330,classifications!I$2:K$28,3,FALSE))</f>
        <v>Predominantly Urban</v>
      </c>
      <c r="I330" s="422">
        <v>1860</v>
      </c>
      <c r="J330" s="422">
        <v>430</v>
      </c>
      <c r="K330" s="422">
        <v>20</v>
      </c>
      <c r="L330" s="422">
        <v>2320</v>
      </c>
      <c r="M330" s="530"/>
      <c r="N330" s="424">
        <v>1690</v>
      </c>
      <c r="O330" s="422">
        <v>410</v>
      </c>
      <c r="P330" s="422">
        <v>60</v>
      </c>
      <c r="Q330" s="422">
        <v>2160</v>
      </c>
      <c r="R330" s="512"/>
      <c r="S330" s="512"/>
    </row>
    <row r="331" spans="1:19" ht="39.6" x14ac:dyDescent="0.3">
      <c r="A331" s="526"/>
      <c r="B331" s="526" t="s">
        <v>1209</v>
      </c>
      <c r="C331" s="526" t="s">
        <v>1210</v>
      </c>
      <c r="D331" s="526" t="s">
        <v>1211</v>
      </c>
      <c r="E331" s="526"/>
      <c r="F331" s="526" t="s">
        <v>1212</v>
      </c>
      <c r="G331" s="343" t="str">
        <f>VLOOKUP(F331,class!A$1:B$460,2,FALSE)</f>
        <v>Shire District</v>
      </c>
      <c r="H331" s="343" t="str">
        <f>IFERROR(VLOOKUP(F331,classifications!A$3:C$340,3,FALSE),VLOOKUP(F331,classifications!I$2:K$28,3,FALSE))</f>
        <v>Predominantly Urban</v>
      </c>
      <c r="I331" s="422">
        <v>110</v>
      </c>
      <c r="J331" s="422">
        <v>80</v>
      </c>
      <c r="K331" s="422">
        <v>0</v>
      </c>
      <c r="L331" s="422">
        <v>200</v>
      </c>
      <c r="M331" s="530"/>
      <c r="N331" s="424">
        <v>210</v>
      </c>
      <c r="O331" s="422">
        <v>10</v>
      </c>
      <c r="P331" s="422">
        <v>0</v>
      </c>
      <c r="Q331" s="422">
        <v>220</v>
      </c>
      <c r="R331" s="512"/>
      <c r="S331" s="512"/>
    </row>
    <row r="332" spans="1:19" ht="39.6" x14ac:dyDescent="0.3">
      <c r="A332" s="526"/>
      <c r="B332" s="526" t="s">
        <v>1213</v>
      </c>
      <c r="C332" s="526" t="s">
        <v>1214</v>
      </c>
      <c r="D332" s="526" t="s">
        <v>1215</v>
      </c>
      <c r="E332" s="526"/>
      <c r="F332" s="526" t="s">
        <v>1216</v>
      </c>
      <c r="G332" s="343" t="str">
        <f>VLOOKUP(F332,class!A$1:B$460,2,FALSE)</f>
        <v>Shire District</v>
      </c>
      <c r="H332" s="343" t="str">
        <f>IFERROR(VLOOKUP(F332,classifications!A$3:C$340,3,FALSE),VLOOKUP(F332,classifications!I$2:K$28,3,FALSE))</f>
        <v>Predominantly Urban</v>
      </c>
      <c r="I332" s="422">
        <v>10</v>
      </c>
      <c r="J332" s="422">
        <v>0</v>
      </c>
      <c r="K332" s="422">
        <v>0</v>
      </c>
      <c r="L332" s="422">
        <v>10</v>
      </c>
      <c r="M332" s="530"/>
      <c r="N332" s="424">
        <v>60</v>
      </c>
      <c r="O332" s="422">
        <v>20</v>
      </c>
      <c r="P332" s="422">
        <v>0</v>
      </c>
      <c r="Q332" s="422">
        <v>80</v>
      </c>
      <c r="R332" s="512"/>
      <c r="S332" s="512"/>
    </row>
    <row r="333" spans="1:19" ht="39.6" x14ac:dyDescent="0.3">
      <c r="A333" s="526"/>
      <c r="B333" s="526" t="s">
        <v>1217</v>
      </c>
      <c r="C333" s="526" t="s">
        <v>1218</v>
      </c>
      <c r="D333" s="526" t="s">
        <v>1219</v>
      </c>
      <c r="E333" s="526"/>
      <c r="F333" s="526" t="s">
        <v>1220</v>
      </c>
      <c r="G333" s="343" t="str">
        <f>VLOOKUP(F333,class!A$1:B$460,2,FALSE)</f>
        <v>Shire District</v>
      </c>
      <c r="H333" s="343" t="str">
        <f>IFERROR(VLOOKUP(F333,classifications!A$3:C$340,3,FALSE),VLOOKUP(F333,classifications!I$2:K$28,3,FALSE))</f>
        <v>Predominantly Urban</v>
      </c>
      <c r="I333" s="422">
        <v>160</v>
      </c>
      <c r="J333" s="422">
        <v>80</v>
      </c>
      <c r="K333" s="422">
        <v>0</v>
      </c>
      <c r="L333" s="422">
        <v>240</v>
      </c>
      <c r="M333" s="530"/>
      <c r="N333" s="424">
        <v>280</v>
      </c>
      <c r="O333" s="422">
        <v>110</v>
      </c>
      <c r="P333" s="422">
        <v>0</v>
      </c>
      <c r="Q333" s="422">
        <v>390</v>
      </c>
      <c r="R333" s="512"/>
      <c r="S333" s="512"/>
    </row>
    <row r="334" spans="1:19" ht="52.8" x14ac:dyDescent="0.3">
      <c r="A334" s="526"/>
      <c r="B334" s="526" t="s">
        <v>1221</v>
      </c>
      <c r="C334" s="526" t="s">
        <v>1222</v>
      </c>
      <c r="D334" s="526" t="s">
        <v>1223</v>
      </c>
      <c r="E334" s="526"/>
      <c r="F334" s="526" t="s">
        <v>1224</v>
      </c>
      <c r="G334" s="343" t="str">
        <f>VLOOKUP(F334,class!A$1:B$460,2,FALSE)</f>
        <v>Shire District</v>
      </c>
      <c r="H334" s="343" t="str">
        <f>IFERROR(VLOOKUP(F334,classifications!A$3:C$340,3,FALSE),VLOOKUP(F334,classifications!I$2:K$28,3,FALSE))</f>
        <v>Urban with Significant Rural</v>
      </c>
      <c r="I334" s="422">
        <v>30</v>
      </c>
      <c r="J334" s="423">
        <v>0</v>
      </c>
      <c r="K334" s="423">
        <v>0</v>
      </c>
      <c r="L334" s="423">
        <v>30</v>
      </c>
      <c r="M334" s="528"/>
      <c r="N334" s="424">
        <v>70</v>
      </c>
      <c r="O334" s="423">
        <v>0</v>
      </c>
      <c r="P334" s="423">
        <v>0</v>
      </c>
      <c r="Q334" s="423">
        <v>70</v>
      </c>
      <c r="R334" s="512"/>
      <c r="S334" s="512"/>
    </row>
    <row r="335" spans="1:19" ht="39.6" x14ac:dyDescent="0.3">
      <c r="A335" s="526"/>
      <c r="B335" s="526" t="s">
        <v>1225</v>
      </c>
      <c r="C335" s="526" t="s">
        <v>1226</v>
      </c>
      <c r="D335" s="526" t="s">
        <v>1227</v>
      </c>
      <c r="E335" s="526"/>
      <c r="F335" s="526" t="s">
        <v>1228</v>
      </c>
      <c r="G335" s="343" t="str">
        <f>VLOOKUP(F335,class!A$1:B$460,2,FALSE)</f>
        <v>Shire District</v>
      </c>
      <c r="H335" s="343" t="str">
        <f>IFERROR(VLOOKUP(F335,classifications!A$3:C$340,3,FALSE),VLOOKUP(F335,classifications!I$2:K$28,3,FALSE))</f>
        <v>Predominantly Urban</v>
      </c>
      <c r="I335" s="422">
        <v>70</v>
      </c>
      <c r="J335" s="422">
        <v>0</v>
      </c>
      <c r="K335" s="422">
        <v>0</v>
      </c>
      <c r="L335" s="422">
        <v>70</v>
      </c>
      <c r="M335" s="530"/>
      <c r="N335" s="424">
        <v>120</v>
      </c>
      <c r="O335" s="422">
        <v>40</v>
      </c>
      <c r="P335" s="422">
        <v>0</v>
      </c>
      <c r="Q335" s="422">
        <v>150</v>
      </c>
      <c r="R335" s="512"/>
      <c r="S335" s="512"/>
    </row>
    <row r="336" spans="1:19" ht="39.6" x14ac:dyDescent="0.3">
      <c r="A336" s="526"/>
      <c r="B336" s="526" t="s">
        <v>1229</v>
      </c>
      <c r="C336" s="526" t="s">
        <v>1230</v>
      </c>
      <c r="D336" s="526" t="s">
        <v>1231</v>
      </c>
      <c r="E336" s="526"/>
      <c r="F336" s="526" t="s">
        <v>1232</v>
      </c>
      <c r="G336" s="343" t="str">
        <f>VLOOKUP(F336,class!A$1:B$460,2,FALSE)</f>
        <v>Shire District</v>
      </c>
      <c r="H336" s="343" t="str">
        <f>IFERROR(VLOOKUP(F336,classifications!A$3:C$340,3,FALSE),VLOOKUP(F336,classifications!I$2:K$28,3,FALSE))</f>
        <v>Predominantly Urban</v>
      </c>
      <c r="I336" s="422">
        <v>170</v>
      </c>
      <c r="J336" s="422">
        <v>70</v>
      </c>
      <c r="K336" s="422">
        <v>0</v>
      </c>
      <c r="L336" s="422">
        <v>250</v>
      </c>
      <c r="M336" s="530"/>
      <c r="N336" s="424">
        <v>120</v>
      </c>
      <c r="O336" s="422">
        <v>20</v>
      </c>
      <c r="P336" s="422">
        <v>0</v>
      </c>
      <c r="Q336" s="422">
        <v>130</v>
      </c>
      <c r="R336" s="512"/>
      <c r="S336" s="512"/>
    </row>
    <row r="337" spans="1:19" ht="39.6" x14ac:dyDescent="0.3">
      <c r="A337" s="526"/>
      <c r="B337" s="526" t="s">
        <v>1233</v>
      </c>
      <c r="C337" s="526" t="s">
        <v>1234</v>
      </c>
      <c r="D337" s="526" t="s">
        <v>1235</v>
      </c>
      <c r="E337" s="526"/>
      <c r="F337" s="526" t="s">
        <v>1236</v>
      </c>
      <c r="G337" s="343" t="str">
        <f>VLOOKUP(F337,class!A$1:B$460,2,FALSE)</f>
        <v>Shire District</v>
      </c>
      <c r="H337" s="343" t="str">
        <f>IFERROR(VLOOKUP(F337,classifications!A$3:C$340,3,FALSE),VLOOKUP(F337,classifications!I$2:K$28,3,FALSE))</f>
        <v>Predominantly Urban</v>
      </c>
      <c r="I337" s="422">
        <v>810</v>
      </c>
      <c r="J337" s="422">
        <v>50</v>
      </c>
      <c r="K337" s="422">
        <v>0</v>
      </c>
      <c r="L337" s="422">
        <v>860</v>
      </c>
      <c r="M337" s="530"/>
      <c r="N337" s="424">
        <v>70</v>
      </c>
      <c r="O337" s="422">
        <v>0</v>
      </c>
      <c r="P337" s="422">
        <v>0</v>
      </c>
      <c r="Q337" s="422">
        <v>70</v>
      </c>
      <c r="R337" s="512"/>
      <c r="S337" s="512"/>
    </row>
    <row r="338" spans="1:19" ht="39.6" x14ac:dyDescent="0.3">
      <c r="A338" s="526"/>
      <c r="B338" s="526" t="s">
        <v>1237</v>
      </c>
      <c r="C338" s="526" t="s">
        <v>1238</v>
      </c>
      <c r="D338" s="526" t="s">
        <v>1239</v>
      </c>
      <c r="E338" s="526"/>
      <c r="F338" s="526" t="s">
        <v>1240</v>
      </c>
      <c r="G338" s="343" t="str">
        <f>VLOOKUP(F338,class!A$1:B$460,2,FALSE)</f>
        <v>Shire District</v>
      </c>
      <c r="H338" s="343" t="str">
        <f>IFERROR(VLOOKUP(F338,classifications!A$3:C$340,3,FALSE),VLOOKUP(F338,classifications!I$2:K$28,3,FALSE))</f>
        <v>Predominantly Urban</v>
      </c>
      <c r="I338" s="422">
        <v>50</v>
      </c>
      <c r="J338" s="422">
        <v>0</v>
      </c>
      <c r="K338" s="422">
        <v>0</v>
      </c>
      <c r="L338" s="422">
        <v>50</v>
      </c>
      <c r="M338" s="530"/>
      <c r="N338" s="424">
        <v>130</v>
      </c>
      <c r="O338" s="422">
        <v>30</v>
      </c>
      <c r="P338" s="422">
        <v>0</v>
      </c>
      <c r="Q338" s="422">
        <v>160</v>
      </c>
      <c r="R338" s="512"/>
      <c r="S338" s="512"/>
    </row>
    <row r="339" spans="1:19" ht="52.8" x14ac:dyDescent="0.3">
      <c r="A339" s="526"/>
      <c r="B339" s="526" t="s">
        <v>1241</v>
      </c>
      <c r="C339" s="526" t="s">
        <v>1242</v>
      </c>
      <c r="D339" s="526" t="s">
        <v>1243</v>
      </c>
      <c r="E339" s="526"/>
      <c r="F339" s="526" t="s">
        <v>1244</v>
      </c>
      <c r="G339" s="343" t="str">
        <f>VLOOKUP(F339,class!A$1:B$460,2,FALSE)</f>
        <v>Shire District</v>
      </c>
      <c r="H339" s="343" t="str">
        <f>IFERROR(VLOOKUP(F339,classifications!A$3:C$340,3,FALSE),VLOOKUP(F339,classifications!I$2:K$28,3,FALSE))</f>
        <v>Urban with Significant Rural</v>
      </c>
      <c r="I339" s="422">
        <v>70</v>
      </c>
      <c r="J339" s="422">
        <v>40</v>
      </c>
      <c r="K339" s="422">
        <v>20</v>
      </c>
      <c r="L339" s="422">
        <v>130</v>
      </c>
      <c r="M339" s="530"/>
      <c r="N339" s="424">
        <v>150</v>
      </c>
      <c r="O339" s="422">
        <v>70</v>
      </c>
      <c r="P339" s="422">
        <v>10</v>
      </c>
      <c r="Q339" s="422">
        <v>220</v>
      </c>
      <c r="R339" s="512"/>
      <c r="S339" s="512"/>
    </row>
    <row r="340" spans="1:19" ht="39.6" x14ac:dyDescent="0.3">
      <c r="A340" s="526"/>
      <c r="B340" s="526" t="s">
        <v>1245</v>
      </c>
      <c r="C340" s="526" t="s">
        <v>1246</v>
      </c>
      <c r="D340" s="526" t="s">
        <v>1247</v>
      </c>
      <c r="E340" s="526"/>
      <c r="F340" s="526" t="s">
        <v>1248</v>
      </c>
      <c r="G340" s="343" t="str">
        <f>VLOOKUP(F340,class!A$1:B$460,2,FALSE)</f>
        <v>Shire District</v>
      </c>
      <c r="H340" s="343" t="str">
        <f>IFERROR(VLOOKUP(F340,classifications!A$3:C$340,3,FALSE),VLOOKUP(F340,classifications!I$2:K$28,3,FALSE))</f>
        <v>Predominantly Rural</v>
      </c>
      <c r="I340" s="422">
        <v>290</v>
      </c>
      <c r="J340" s="422">
        <v>70</v>
      </c>
      <c r="K340" s="422">
        <v>10</v>
      </c>
      <c r="L340" s="422">
        <v>370</v>
      </c>
      <c r="M340" s="530"/>
      <c r="N340" s="424">
        <v>340</v>
      </c>
      <c r="O340" s="422">
        <v>120</v>
      </c>
      <c r="P340" s="422">
        <v>0</v>
      </c>
      <c r="Q340" s="422">
        <v>460</v>
      </c>
      <c r="R340" s="512"/>
      <c r="S340" s="512"/>
    </row>
    <row r="341" spans="1:19" ht="39.6" x14ac:dyDescent="0.3">
      <c r="A341" s="526"/>
      <c r="B341" s="526" t="s">
        <v>1249</v>
      </c>
      <c r="C341" s="526" t="s">
        <v>1250</v>
      </c>
      <c r="D341" s="526" t="s">
        <v>1251</v>
      </c>
      <c r="E341" s="526"/>
      <c r="F341" s="526" t="s">
        <v>1252</v>
      </c>
      <c r="G341" s="343" t="str">
        <f>VLOOKUP(F341,class!A$1:B$460,2,FALSE)</f>
        <v>Shire District</v>
      </c>
      <c r="H341" s="343" t="str">
        <f>IFERROR(VLOOKUP(F341,classifications!A$3:C$340,3,FALSE),VLOOKUP(F341,classifications!I$2:K$28,3,FALSE))</f>
        <v>Predominantly Urban</v>
      </c>
      <c r="I341" s="422">
        <v>90</v>
      </c>
      <c r="J341" s="422">
        <v>30</v>
      </c>
      <c r="K341" s="422">
        <v>0</v>
      </c>
      <c r="L341" s="422">
        <v>120</v>
      </c>
      <c r="M341" s="530"/>
      <c r="N341" s="424">
        <v>150</v>
      </c>
      <c r="O341" s="422">
        <v>0</v>
      </c>
      <c r="P341" s="422">
        <v>50</v>
      </c>
      <c r="Q341" s="422">
        <v>210</v>
      </c>
      <c r="R341" s="512"/>
      <c r="S341" s="512"/>
    </row>
    <row r="342" spans="1:19" x14ac:dyDescent="0.3">
      <c r="A342" s="526"/>
      <c r="B342" s="526"/>
      <c r="C342" s="526"/>
      <c r="D342" s="526"/>
      <c r="E342" s="526"/>
      <c r="F342" s="526"/>
      <c r="G342" s="526"/>
      <c r="H342" s="526"/>
      <c r="I342" s="251"/>
      <c r="J342" s="251"/>
      <c r="K342" s="251"/>
      <c r="L342" s="251"/>
      <c r="M342" s="427"/>
      <c r="N342" s="253"/>
      <c r="O342" s="251"/>
      <c r="P342" s="251"/>
      <c r="Q342" s="251"/>
      <c r="R342" s="512"/>
      <c r="S342" s="512"/>
    </row>
    <row r="343" spans="1:19" ht="39.6" x14ac:dyDescent="0.3">
      <c r="A343" s="526"/>
      <c r="B343" s="526"/>
      <c r="C343" s="526"/>
      <c r="D343" s="526" t="s">
        <v>1253</v>
      </c>
      <c r="E343" s="526" t="s">
        <v>1254</v>
      </c>
      <c r="F343" s="526" t="s">
        <v>1254</v>
      </c>
      <c r="G343" s="343" t="str">
        <f>VLOOKUP(F343,class!A$1:B$460,2,FALSE)</f>
        <v>Shire County</v>
      </c>
      <c r="H343" s="343" t="str">
        <f>IFERROR(VLOOKUP(F343,classifications!A$3:C$340,3,FALSE),VLOOKUP(F343,classifications!I$2:K$28,3,FALSE))</f>
        <v>Urban with Significant Rural</v>
      </c>
      <c r="I343" s="422">
        <v>1610</v>
      </c>
      <c r="J343" s="422">
        <v>830</v>
      </c>
      <c r="K343" s="422">
        <v>0</v>
      </c>
      <c r="L343" s="422">
        <v>2440</v>
      </c>
      <c r="M343" s="530"/>
      <c r="N343" s="424">
        <v>1920</v>
      </c>
      <c r="O343" s="422">
        <v>1390</v>
      </c>
      <c r="P343" s="422">
        <v>0</v>
      </c>
      <c r="Q343" s="422">
        <v>3310</v>
      </c>
      <c r="R343" s="512"/>
      <c r="S343" s="512"/>
    </row>
    <row r="344" spans="1:19" ht="39.6" x14ac:dyDescent="0.3">
      <c r="A344" s="526"/>
      <c r="B344" s="526" t="s">
        <v>1255</v>
      </c>
      <c r="C344" s="526" t="s">
        <v>1256</v>
      </c>
      <c r="D344" s="526" t="s">
        <v>1257</v>
      </c>
      <c r="E344" s="526"/>
      <c r="F344" s="526" t="s">
        <v>1258</v>
      </c>
      <c r="G344" s="343" t="str">
        <f>VLOOKUP(F344,class!A$1:B$460,2,FALSE)</f>
        <v>Shire District</v>
      </c>
      <c r="H344" s="343" t="str">
        <f>IFERROR(VLOOKUP(F344,classifications!A$3:C$340,3,FALSE),VLOOKUP(F344,classifications!I$2:K$28,3,FALSE))</f>
        <v>Predominantly Rural</v>
      </c>
      <c r="I344" s="422">
        <v>150</v>
      </c>
      <c r="J344" s="422">
        <v>60</v>
      </c>
      <c r="K344" s="422">
        <v>0</v>
      </c>
      <c r="L344" s="422">
        <v>210</v>
      </c>
      <c r="M344" s="530"/>
      <c r="N344" s="424">
        <v>70</v>
      </c>
      <c r="O344" s="422">
        <v>50</v>
      </c>
      <c r="P344" s="422">
        <v>0</v>
      </c>
      <c r="Q344" s="422">
        <v>120</v>
      </c>
      <c r="R344" s="512"/>
      <c r="S344" s="512"/>
    </row>
    <row r="345" spans="1:19" ht="39.6" x14ac:dyDescent="0.3">
      <c r="A345" s="526"/>
      <c r="B345" s="526" t="s">
        <v>1259</v>
      </c>
      <c r="C345" s="526" t="s">
        <v>1260</v>
      </c>
      <c r="D345" s="526" t="s">
        <v>1261</v>
      </c>
      <c r="E345" s="526"/>
      <c r="F345" s="526" t="s">
        <v>1262</v>
      </c>
      <c r="G345" s="343" t="str">
        <f>VLOOKUP(F345,class!A$1:B$460,2,FALSE)</f>
        <v>Shire District</v>
      </c>
      <c r="H345" s="343" t="str">
        <f>IFERROR(VLOOKUP(F345,classifications!A$3:C$340,3,FALSE),VLOOKUP(F345,classifications!I$2:K$28,3,FALSE))</f>
        <v>Predominantly Urban</v>
      </c>
      <c r="I345" s="422">
        <v>460</v>
      </c>
      <c r="J345" s="422">
        <v>160</v>
      </c>
      <c r="K345" s="422">
        <v>0</v>
      </c>
      <c r="L345" s="422">
        <v>620</v>
      </c>
      <c r="M345" s="530"/>
      <c r="N345" s="424">
        <v>430</v>
      </c>
      <c r="O345" s="422">
        <v>360</v>
      </c>
      <c r="P345" s="422">
        <v>0</v>
      </c>
      <c r="Q345" s="422">
        <v>790</v>
      </c>
      <c r="R345" s="512"/>
      <c r="S345" s="512"/>
    </row>
    <row r="346" spans="1:19" ht="39.6" x14ac:dyDescent="0.3">
      <c r="A346" s="526"/>
      <c r="B346" s="526" t="s">
        <v>1263</v>
      </c>
      <c r="C346" s="526" t="s">
        <v>1264</v>
      </c>
      <c r="D346" s="526" t="s">
        <v>1265</v>
      </c>
      <c r="E346" s="526"/>
      <c r="F346" s="526" t="s">
        <v>1266</v>
      </c>
      <c r="G346" s="343" t="str">
        <f>VLOOKUP(F346,class!A$1:B$460,2,FALSE)</f>
        <v>Shire District</v>
      </c>
      <c r="H346" s="343" t="str">
        <f>IFERROR(VLOOKUP(F346,classifications!A$3:C$340,3,FALSE),VLOOKUP(F346,classifications!I$2:K$28,3,FALSE))</f>
        <v>Predominantly Urban</v>
      </c>
      <c r="I346" s="422">
        <v>360</v>
      </c>
      <c r="J346" s="422">
        <v>170</v>
      </c>
      <c r="K346" s="422">
        <v>0</v>
      </c>
      <c r="L346" s="422">
        <v>530</v>
      </c>
      <c r="M346" s="530"/>
      <c r="N346" s="424">
        <v>360</v>
      </c>
      <c r="O346" s="422">
        <v>350</v>
      </c>
      <c r="P346" s="422">
        <v>0</v>
      </c>
      <c r="Q346" s="422">
        <v>710</v>
      </c>
      <c r="R346" s="512"/>
      <c r="S346" s="512"/>
    </row>
    <row r="347" spans="1:19" ht="39.6" x14ac:dyDescent="0.3">
      <c r="A347" s="526"/>
      <c r="B347" s="526" t="s">
        <v>1267</v>
      </c>
      <c r="C347" s="526" t="s">
        <v>1268</v>
      </c>
      <c r="D347" s="526" t="s">
        <v>1269</v>
      </c>
      <c r="E347" s="526"/>
      <c r="F347" s="526" t="s">
        <v>1270</v>
      </c>
      <c r="G347" s="343" t="str">
        <f>VLOOKUP(F347,class!A$1:B$460,2,FALSE)</f>
        <v>Shire District</v>
      </c>
      <c r="H347" s="343" t="str">
        <f>IFERROR(VLOOKUP(F347,classifications!A$3:C$340,3,FALSE),VLOOKUP(F347,classifications!I$2:K$28,3,FALSE))</f>
        <v>Predominantly Rural</v>
      </c>
      <c r="I347" s="422">
        <v>430</v>
      </c>
      <c r="J347" s="422">
        <v>280</v>
      </c>
      <c r="K347" s="422">
        <v>0</v>
      </c>
      <c r="L347" s="422">
        <v>700</v>
      </c>
      <c r="M347" s="530"/>
      <c r="N347" s="424">
        <v>730</v>
      </c>
      <c r="O347" s="422">
        <v>380</v>
      </c>
      <c r="P347" s="422">
        <v>0</v>
      </c>
      <c r="Q347" s="422">
        <v>1110</v>
      </c>
      <c r="R347" s="512"/>
      <c r="S347" s="512"/>
    </row>
    <row r="348" spans="1:19" ht="39.6" x14ac:dyDescent="0.3">
      <c r="A348" s="526"/>
      <c r="B348" s="526" t="s">
        <v>1271</v>
      </c>
      <c r="C348" s="526" t="s">
        <v>1272</v>
      </c>
      <c r="D348" s="526" t="s">
        <v>1273</v>
      </c>
      <c r="E348" s="526"/>
      <c r="F348" s="526" t="s">
        <v>1274</v>
      </c>
      <c r="G348" s="343" t="str">
        <f>VLOOKUP(F348,class!A$1:B$460,2,FALSE)</f>
        <v>Shire District</v>
      </c>
      <c r="H348" s="343" t="str">
        <f>IFERROR(VLOOKUP(F348,classifications!A$3:C$340,3,FALSE),VLOOKUP(F348,classifications!I$2:K$28,3,FALSE))</f>
        <v>Predominantly Urban</v>
      </c>
      <c r="I348" s="422">
        <v>220</v>
      </c>
      <c r="J348" s="422">
        <v>170</v>
      </c>
      <c r="K348" s="422">
        <v>0</v>
      </c>
      <c r="L348" s="422">
        <v>380</v>
      </c>
      <c r="M348" s="530"/>
      <c r="N348" s="424">
        <v>330</v>
      </c>
      <c r="O348" s="422">
        <v>260</v>
      </c>
      <c r="P348" s="422">
        <v>0</v>
      </c>
      <c r="Q348" s="422">
        <v>580</v>
      </c>
      <c r="R348" s="512"/>
      <c r="S348" s="512"/>
    </row>
    <row r="349" spans="1:19" x14ac:dyDescent="0.3">
      <c r="A349" s="526"/>
      <c r="B349" s="526"/>
      <c r="C349" s="526"/>
      <c r="D349" s="526"/>
      <c r="E349" s="526"/>
      <c r="F349" s="526"/>
      <c r="G349" s="526"/>
      <c r="H349" s="526"/>
      <c r="I349" s="251"/>
      <c r="J349" s="251"/>
      <c r="K349" s="251"/>
      <c r="L349" s="251"/>
      <c r="M349" s="427"/>
      <c r="N349" s="253"/>
      <c r="O349" s="251"/>
      <c r="P349" s="251"/>
      <c r="Q349" s="251"/>
      <c r="R349" s="512"/>
      <c r="S349" s="512"/>
    </row>
    <row r="350" spans="1:19" ht="39.6" x14ac:dyDescent="0.3">
      <c r="A350" s="526"/>
      <c r="B350" s="526"/>
      <c r="C350" s="526"/>
      <c r="D350" s="526" t="s">
        <v>1275</v>
      </c>
      <c r="E350" s="526" t="s">
        <v>1276</v>
      </c>
      <c r="F350" s="526" t="s">
        <v>1276</v>
      </c>
      <c r="G350" s="343" t="str">
        <f>VLOOKUP(F350,class!A$1:B$460,2,FALSE)</f>
        <v>Shire County</v>
      </c>
      <c r="H350" s="343" t="str">
        <f>IFERROR(VLOOKUP(F350,classifications!A$3:C$340,3,FALSE),VLOOKUP(F350,classifications!I$2:K$28,3,FALSE))</f>
        <v>Predominantly Urban</v>
      </c>
      <c r="I350" s="422">
        <v>2600</v>
      </c>
      <c r="J350" s="422">
        <v>1040</v>
      </c>
      <c r="K350" s="422">
        <v>0</v>
      </c>
      <c r="L350" s="422">
        <v>3640</v>
      </c>
      <c r="M350" s="530"/>
      <c r="N350" s="424">
        <v>2570</v>
      </c>
      <c r="O350" s="422">
        <v>1080</v>
      </c>
      <c r="P350" s="422">
        <v>0</v>
      </c>
      <c r="Q350" s="422">
        <v>3650</v>
      </c>
      <c r="R350" s="512"/>
      <c r="S350" s="512"/>
    </row>
    <row r="351" spans="1:19" ht="39.6" x14ac:dyDescent="0.3">
      <c r="A351" s="526"/>
      <c r="B351" s="526" t="s">
        <v>1277</v>
      </c>
      <c r="C351" s="526" t="s">
        <v>1278</v>
      </c>
      <c r="D351" s="526" t="s">
        <v>1279</v>
      </c>
      <c r="E351" s="526"/>
      <c r="F351" s="526" t="s">
        <v>1280</v>
      </c>
      <c r="G351" s="343" t="str">
        <f>VLOOKUP(F351,class!A$1:B$460,2,FALSE)</f>
        <v>Shire District</v>
      </c>
      <c r="H351" s="343" t="str">
        <f>IFERROR(VLOOKUP(F351,classifications!A$3:C$340,3,FALSE),VLOOKUP(F351,classifications!I$2:K$28,3,FALSE))</f>
        <v>Predominantly Urban</v>
      </c>
      <c r="I351" s="422">
        <v>850</v>
      </c>
      <c r="J351" s="422">
        <v>120</v>
      </c>
      <c r="K351" s="422">
        <v>0</v>
      </c>
      <c r="L351" s="422">
        <v>960</v>
      </c>
      <c r="M351" s="530"/>
      <c r="N351" s="424">
        <v>170</v>
      </c>
      <c r="O351" s="422">
        <v>0</v>
      </c>
      <c r="P351" s="422">
        <v>0</v>
      </c>
      <c r="Q351" s="422">
        <v>170</v>
      </c>
      <c r="R351" s="512"/>
      <c r="S351" s="512"/>
    </row>
    <row r="352" spans="1:19" ht="39.6" x14ac:dyDescent="0.3">
      <c r="A352" s="526"/>
      <c r="B352" s="526" t="s">
        <v>1281</v>
      </c>
      <c r="C352" s="526" t="s">
        <v>1282</v>
      </c>
      <c r="D352" s="526" t="s">
        <v>1283</v>
      </c>
      <c r="E352" s="526"/>
      <c r="F352" s="526" t="s">
        <v>1284</v>
      </c>
      <c r="G352" s="343" t="str">
        <f>VLOOKUP(F352,class!A$1:B$460,2,FALSE)</f>
        <v>Shire District</v>
      </c>
      <c r="H352" s="343" t="str">
        <f>IFERROR(VLOOKUP(F352,classifications!A$3:C$340,3,FALSE),VLOOKUP(F352,classifications!I$2:K$28,3,FALSE))</f>
        <v>Predominantly Urban</v>
      </c>
      <c r="I352" s="422">
        <v>640</v>
      </c>
      <c r="J352" s="422">
        <v>260</v>
      </c>
      <c r="K352" s="422">
        <v>0</v>
      </c>
      <c r="L352" s="422">
        <v>900</v>
      </c>
      <c r="M352" s="530"/>
      <c r="N352" s="424">
        <v>540</v>
      </c>
      <c r="O352" s="422">
        <v>280</v>
      </c>
      <c r="P352" s="422">
        <v>0</v>
      </c>
      <c r="Q352" s="422">
        <v>820</v>
      </c>
      <c r="R352" s="512"/>
      <c r="S352" s="512"/>
    </row>
    <row r="353" spans="1:19" ht="39.6" x14ac:dyDescent="0.3">
      <c r="A353" s="526"/>
      <c r="B353" s="526" t="s">
        <v>1285</v>
      </c>
      <c r="C353" s="526" t="s">
        <v>1286</v>
      </c>
      <c r="D353" s="526" t="s">
        <v>1287</v>
      </c>
      <c r="E353" s="526"/>
      <c r="F353" s="526" t="s">
        <v>1288</v>
      </c>
      <c r="G353" s="343" t="str">
        <f>VLOOKUP(F353,class!A$1:B$460,2,FALSE)</f>
        <v>Shire District</v>
      </c>
      <c r="H353" s="343" t="str">
        <f>IFERROR(VLOOKUP(F353,classifications!A$3:C$340,3,FALSE),VLOOKUP(F353,classifications!I$2:K$28,3,FALSE))</f>
        <v>Predominantly Rural</v>
      </c>
      <c r="I353" s="422">
        <v>360</v>
      </c>
      <c r="J353" s="422">
        <v>110</v>
      </c>
      <c r="K353" s="422">
        <v>0</v>
      </c>
      <c r="L353" s="422">
        <v>470</v>
      </c>
      <c r="M353" s="530"/>
      <c r="N353" s="424">
        <v>420</v>
      </c>
      <c r="O353" s="422">
        <v>270</v>
      </c>
      <c r="P353" s="422">
        <v>0</v>
      </c>
      <c r="Q353" s="422">
        <v>680</v>
      </c>
      <c r="R353" s="512"/>
      <c r="S353" s="512"/>
    </row>
    <row r="354" spans="1:19" ht="39.6" x14ac:dyDescent="0.3">
      <c r="A354" s="526"/>
      <c r="B354" s="526" t="s">
        <v>1289</v>
      </c>
      <c r="C354" s="526" t="s">
        <v>1290</v>
      </c>
      <c r="D354" s="526" t="s">
        <v>1291</v>
      </c>
      <c r="E354" s="526"/>
      <c r="F354" s="526" t="s">
        <v>1292</v>
      </c>
      <c r="G354" s="343" t="str">
        <f>VLOOKUP(F354,class!A$1:B$460,2,FALSE)</f>
        <v>Shire District</v>
      </c>
      <c r="H354" s="343" t="str">
        <f>IFERROR(VLOOKUP(F354,classifications!A$3:C$340,3,FALSE),VLOOKUP(F354,classifications!I$2:K$28,3,FALSE))</f>
        <v>Predominantly Urban</v>
      </c>
      <c r="I354" s="422">
        <v>10</v>
      </c>
      <c r="J354" s="422">
        <v>20</v>
      </c>
      <c r="K354" s="422">
        <v>0</v>
      </c>
      <c r="L354" s="422">
        <v>20</v>
      </c>
      <c r="M354" s="530"/>
      <c r="N354" s="424">
        <v>70</v>
      </c>
      <c r="O354" s="422">
        <v>50</v>
      </c>
      <c r="P354" s="422">
        <v>0</v>
      </c>
      <c r="Q354" s="422">
        <v>120</v>
      </c>
      <c r="R354" s="512"/>
      <c r="S354" s="512"/>
    </row>
    <row r="355" spans="1:19" ht="39.6" x14ac:dyDescent="0.3">
      <c r="A355" s="526"/>
      <c r="B355" s="526" t="s">
        <v>1293</v>
      </c>
      <c r="C355" s="526" t="s">
        <v>1294</v>
      </c>
      <c r="D355" s="526" t="s">
        <v>1295</v>
      </c>
      <c r="E355" s="526"/>
      <c r="F355" s="526" t="s">
        <v>1296</v>
      </c>
      <c r="G355" s="343" t="str">
        <f>VLOOKUP(F355,class!A$1:B$460,2,FALSE)</f>
        <v>Shire District</v>
      </c>
      <c r="H355" s="343" t="str">
        <f>IFERROR(VLOOKUP(F355,classifications!A$3:C$340,3,FALSE),VLOOKUP(F355,classifications!I$2:K$28,3,FALSE))</f>
        <v>Predominantly Rural</v>
      </c>
      <c r="I355" s="422">
        <v>150</v>
      </c>
      <c r="J355" s="422">
        <v>0</v>
      </c>
      <c r="K355" s="422">
        <v>0</v>
      </c>
      <c r="L355" s="422">
        <v>150</v>
      </c>
      <c r="M355" s="530"/>
      <c r="N355" s="424">
        <v>430</v>
      </c>
      <c r="O355" s="422">
        <v>110</v>
      </c>
      <c r="P355" s="422">
        <v>0</v>
      </c>
      <c r="Q355" s="422">
        <v>540</v>
      </c>
      <c r="R355" s="512"/>
      <c r="S355" s="512"/>
    </row>
    <row r="356" spans="1:19" ht="39.6" x14ac:dyDescent="0.3">
      <c r="A356" s="526"/>
      <c r="B356" s="526" t="s">
        <v>1297</v>
      </c>
      <c r="C356" s="526" t="s">
        <v>1298</v>
      </c>
      <c r="D356" s="526" t="s">
        <v>1299</v>
      </c>
      <c r="E356" s="526"/>
      <c r="F356" s="526" t="s">
        <v>1300</v>
      </c>
      <c r="G356" s="343" t="str">
        <f>VLOOKUP(F356,class!A$1:B$460,2,FALSE)</f>
        <v>Shire District</v>
      </c>
      <c r="H356" s="343" t="str">
        <f>IFERROR(VLOOKUP(F356,classifications!A$3:C$340,3,FALSE),VLOOKUP(F356,classifications!I$2:K$28,3,FALSE))</f>
        <v>Predominantly Urban</v>
      </c>
      <c r="I356" s="422">
        <v>350</v>
      </c>
      <c r="J356" s="422">
        <v>500</v>
      </c>
      <c r="K356" s="422">
        <v>0</v>
      </c>
      <c r="L356" s="422">
        <v>850</v>
      </c>
      <c r="M356" s="530"/>
      <c r="N356" s="424">
        <v>580</v>
      </c>
      <c r="O356" s="422">
        <v>320</v>
      </c>
      <c r="P356" s="422">
        <v>0</v>
      </c>
      <c r="Q356" s="422">
        <v>900</v>
      </c>
      <c r="R356" s="512"/>
      <c r="S356" s="512"/>
    </row>
    <row r="357" spans="1:19" ht="39.6" x14ac:dyDescent="0.3">
      <c r="A357" s="526"/>
      <c r="B357" s="526" t="s">
        <v>1301</v>
      </c>
      <c r="C357" s="526" t="s">
        <v>1302</v>
      </c>
      <c r="D357" s="526" t="s">
        <v>1303</v>
      </c>
      <c r="E357" s="526"/>
      <c r="F357" s="526" t="s">
        <v>1304</v>
      </c>
      <c r="G357" s="343" t="str">
        <f>VLOOKUP(F357,class!A$1:B$460,2,FALSE)</f>
        <v>Shire District</v>
      </c>
      <c r="H357" s="343" t="str">
        <f>IFERROR(VLOOKUP(F357,classifications!A$3:C$340,3,FALSE),VLOOKUP(F357,classifications!I$2:K$28,3,FALSE))</f>
        <v>Predominantly Urban</v>
      </c>
      <c r="I357" s="422">
        <v>240</v>
      </c>
      <c r="J357" s="422">
        <v>40</v>
      </c>
      <c r="K357" s="422">
        <v>0</v>
      </c>
      <c r="L357" s="422">
        <v>280</v>
      </c>
      <c r="M357" s="530"/>
      <c r="N357" s="424">
        <v>360</v>
      </c>
      <c r="O357" s="422">
        <v>60</v>
      </c>
      <c r="P357" s="422">
        <v>0</v>
      </c>
      <c r="Q357" s="422">
        <v>420</v>
      </c>
      <c r="R357" s="512"/>
      <c r="S357" s="512"/>
    </row>
    <row r="358" spans="1:19" x14ac:dyDescent="0.3">
      <c r="A358" s="526"/>
      <c r="B358" s="526"/>
      <c r="C358" s="526"/>
      <c r="D358" s="526"/>
      <c r="E358" s="526"/>
      <c r="F358" s="526"/>
      <c r="G358" s="526"/>
      <c r="H358" s="526"/>
      <c r="I358" s="251"/>
      <c r="J358" s="251"/>
      <c r="K358" s="251"/>
      <c r="L358" s="251"/>
      <c r="M358" s="427"/>
      <c r="N358" s="253"/>
      <c r="O358" s="251"/>
      <c r="P358" s="251"/>
      <c r="Q358" s="251"/>
      <c r="R358" s="512"/>
      <c r="S358" s="512"/>
    </row>
    <row r="359" spans="1:19" ht="39.6" x14ac:dyDescent="0.3">
      <c r="A359" s="526"/>
      <c r="B359" s="526"/>
      <c r="C359" s="526"/>
      <c r="D359" s="526" t="s">
        <v>1305</v>
      </c>
      <c r="E359" s="526" t="s">
        <v>1306</v>
      </c>
      <c r="F359" s="526" t="s">
        <v>1306</v>
      </c>
      <c r="G359" s="343" t="str">
        <f>VLOOKUP(F359,class!A$1:B$460,2,FALSE)</f>
        <v>Shire County</v>
      </c>
      <c r="H359" s="343" t="str">
        <f>IFERROR(VLOOKUP(F359,classifications!A$3:C$340,3,FALSE),VLOOKUP(F359,classifications!I$2:K$28,3,FALSE))</f>
        <v>Urban with Significant Rural</v>
      </c>
      <c r="I359" s="422">
        <v>750</v>
      </c>
      <c r="J359" s="422">
        <v>220</v>
      </c>
      <c r="K359" s="422">
        <v>0</v>
      </c>
      <c r="L359" s="422">
        <v>980</v>
      </c>
      <c r="M359" s="530"/>
      <c r="N359" s="424">
        <v>850</v>
      </c>
      <c r="O359" s="422">
        <v>690</v>
      </c>
      <c r="P359" s="422">
        <v>20</v>
      </c>
      <c r="Q359" s="422">
        <v>1560</v>
      </c>
      <c r="R359" s="512"/>
      <c r="S359" s="512"/>
    </row>
    <row r="360" spans="1:19" ht="39.6" x14ac:dyDescent="0.3">
      <c r="A360" s="526"/>
      <c r="B360" s="526" t="s">
        <v>1307</v>
      </c>
      <c r="C360" s="526" t="s">
        <v>1308</v>
      </c>
      <c r="D360" s="526" t="s">
        <v>1309</v>
      </c>
      <c r="E360" s="526"/>
      <c r="F360" s="526" t="s">
        <v>1310</v>
      </c>
      <c r="G360" s="343" t="str">
        <f>VLOOKUP(F360,class!A$1:B$460,2,FALSE)</f>
        <v>Shire District</v>
      </c>
      <c r="H360" s="343" t="str">
        <f>IFERROR(VLOOKUP(F360,classifications!A$3:C$340,3,FALSE),VLOOKUP(F360,classifications!I$2:K$28,3,FALSE))</f>
        <v>Predominantly Urban</v>
      </c>
      <c r="I360" s="422">
        <v>120</v>
      </c>
      <c r="J360" s="422">
        <v>60</v>
      </c>
      <c r="K360" s="422">
        <v>0</v>
      </c>
      <c r="L360" s="422">
        <v>180</v>
      </c>
      <c r="M360" s="530"/>
      <c r="N360" s="424">
        <v>90</v>
      </c>
      <c r="O360" s="422">
        <v>80</v>
      </c>
      <c r="P360" s="422">
        <v>0</v>
      </c>
      <c r="Q360" s="422">
        <v>170</v>
      </c>
      <c r="R360" s="512"/>
      <c r="S360" s="512"/>
    </row>
    <row r="361" spans="1:19" ht="39.6" x14ac:dyDescent="0.3">
      <c r="A361" s="526"/>
      <c r="B361" s="526" t="s">
        <v>1311</v>
      </c>
      <c r="C361" s="526" t="s">
        <v>1312</v>
      </c>
      <c r="D361" s="526" t="s">
        <v>1313</v>
      </c>
      <c r="E361" s="526"/>
      <c r="F361" s="526" t="s">
        <v>1314</v>
      </c>
      <c r="G361" s="343" t="str">
        <f>VLOOKUP(F361,class!A$1:B$460,2,FALSE)</f>
        <v>Shire District</v>
      </c>
      <c r="H361" s="343" t="str">
        <f>IFERROR(VLOOKUP(F361,classifications!A$3:C$340,3,FALSE),VLOOKUP(F361,classifications!I$2:K$28,3,FALSE))</f>
        <v>Predominantly Rural</v>
      </c>
      <c r="I361" s="422">
        <v>130</v>
      </c>
      <c r="J361" s="422">
        <v>30</v>
      </c>
      <c r="K361" s="422">
        <v>0</v>
      </c>
      <c r="L361" s="422">
        <v>160</v>
      </c>
      <c r="M361" s="530"/>
      <c r="N361" s="424">
        <v>200</v>
      </c>
      <c r="O361" s="422">
        <v>110</v>
      </c>
      <c r="P361" s="422">
        <v>0</v>
      </c>
      <c r="Q361" s="422">
        <v>310</v>
      </c>
      <c r="R361" s="512"/>
      <c r="S361" s="512"/>
    </row>
    <row r="362" spans="1:19" ht="39.6" x14ac:dyDescent="0.3">
      <c r="A362" s="526"/>
      <c r="B362" s="526" t="s">
        <v>1315</v>
      </c>
      <c r="C362" s="526" t="s">
        <v>1316</v>
      </c>
      <c r="D362" s="526" t="s">
        <v>1317</v>
      </c>
      <c r="E362" s="526"/>
      <c r="F362" s="526" t="s">
        <v>1318</v>
      </c>
      <c r="G362" s="343" t="str">
        <f>VLOOKUP(F362,class!A$1:B$460,2,FALSE)</f>
        <v>Shire District</v>
      </c>
      <c r="H362" s="343" t="str">
        <f>IFERROR(VLOOKUP(F362,classifications!A$3:C$340,3,FALSE),VLOOKUP(F362,classifications!I$2:K$28,3,FALSE))</f>
        <v>Predominantly Urban</v>
      </c>
      <c r="I362" s="422">
        <v>10</v>
      </c>
      <c r="J362" s="422">
        <v>0</v>
      </c>
      <c r="K362" s="422">
        <v>0</v>
      </c>
      <c r="L362" s="422">
        <v>10</v>
      </c>
      <c r="M362" s="530"/>
      <c r="N362" s="424">
        <v>20</v>
      </c>
      <c r="O362" s="422">
        <v>50</v>
      </c>
      <c r="P362" s="422">
        <v>20</v>
      </c>
      <c r="Q362" s="422">
        <v>90</v>
      </c>
      <c r="R362" s="512"/>
      <c r="S362" s="512"/>
    </row>
    <row r="363" spans="1:19" ht="39.6" x14ac:dyDescent="0.3">
      <c r="A363" s="526"/>
      <c r="B363" s="526" t="s">
        <v>1319</v>
      </c>
      <c r="C363" s="526" t="s">
        <v>1320</v>
      </c>
      <c r="D363" s="526" t="s">
        <v>1321</v>
      </c>
      <c r="E363" s="526"/>
      <c r="F363" s="526" t="s">
        <v>1322</v>
      </c>
      <c r="G363" s="343" t="str">
        <f>VLOOKUP(F363,class!A$1:B$460,2,FALSE)</f>
        <v>Shire District</v>
      </c>
      <c r="H363" s="343" t="str">
        <f>IFERROR(VLOOKUP(F363,classifications!A$3:C$340,3,FALSE),VLOOKUP(F363,classifications!I$2:K$28,3,FALSE))</f>
        <v>Predominantly Urban</v>
      </c>
      <c r="I363" s="422">
        <v>170</v>
      </c>
      <c r="J363" s="422">
        <v>20</v>
      </c>
      <c r="K363" s="422">
        <v>0</v>
      </c>
      <c r="L363" s="422">
        <v>180</v>
      </c>
      <c r="M363" s="530"/>
      <c r="N363" s="424">
        <v>190</v>
      </c>
      <c r="O363" s="422">
        <v>170</v>
      </c>
      <c r="P363" s="422">
        <v>0</v>
      </c>
      <c r="Q363" s="422">
        <v>360</v>
      </c>
      <c r="R363" s="512"/>
      <c r="S363" s="512"/>
    </row>
    <row r="364" spans="1:19" ht="39.6" x14ac:dyDescent="0.3">
      <c r="A364" s="526"/>
      <c r="B364" s="526" t="s">
        <v>1323</v>
      </c>
      <c r="C364" s="526" t="s">
        <v>1324</v>
      </c>
      <c r="D364" s="526" t="s">
        <v>1325</v>
      </c>
      <c r="E364" s="526"/>
      <c r="F364" s="526" t="s">
        <v>1326</v>
      </c>
      <c r="G364" s="343" t="str">
        <f>VLOOKUP(F364,class!A$1:B$460,2,FALSE)</f>
        <v>Shire District</v>
      </c>
      <c r="H364" s="343" t="str">
        <f>IFERROR(VLOOKUP(F364,classifications!A$3:C$340,3,FALSE),VLOOKUP(F364,classifications!I$2:K$28,3,FALSE))</f>
        <v>Predominantly Rural</v>
      </c>
      <c r="I364" s="422">
        <v>140</v>
      </c>
      <c r="J364" s="422">
        <v>50</v>
      </c>
      <c r="K364" s="422">
        <v>0</v>
      </c>
      <c r="L364" s="422">
        <v>190</v>
      </c>
      <c r="M364" s="530"/>
      <c r="N364" s="424">
        <v>240</v>
      </c>
      <c r="O364" s="422">
        <v>170</v>
      </c>
      <c r="P364" s="422">
        <v>0</v>
      </c>
      <c r="Q364" s="422">
        <v>410</v>
      </c>
      <c r="R364" s="512"/>
      <c r="S364" s="512"/>
    </row>
    <row r="365" spans="1:19" ht="52.8" x14ac:dyDescent="0.3">
      <c r="A365" s="526"/>
      <c r="B365" s="526" t="s">
        <v>1327</v>
      </c>
      <c r="C365" s="526" t="s">
        <v>1328</v>
      </c>
      <c r="D365" s="526" t="s">
        <v>1329</v>
      </c>
      <c r="E365" s="526"/>
      <c r="F365" s="526" t="s">
        <v>1330</v>
      </c>
      <c r="G365" s="343" t="str">
        <f>VLOOKUP(F365,class!A$1:B$460,2,FALSE)</f>
        <v>Shire District</v>
      </c>
      <c r="H365" s="343" t="str">
        <f>IFERROR(VLOOKUP(F365,classifications!A$3:C$340,3,FALSE),VLOOKUP(F365,classifications!I$2:K$28,3,FALSE))</f>
        <v>Urban with Significant Rural</v>
      </c>
      <c r="I365" s="423">
        <v>190</v>
      </c>
      <c r="J365" s="423">
        <v>70</v>
      </c>
      <c r="K365" s="423">
        <v>0</v>
      </c>
      <c r="L365" s="423">
        <v>260</v>
      </c>
      <c r="M365" s="528"/>
      <c r="N365" s="425">
        <v>110</v>
      </c>
      <c r="O365" s="423">
        <v>110</v>
      </c>
      <c r="P365" s="423">
        <v>0</v>
      </c>
      <c r="Q365" s="423">
        <v>220</v>
      </c>
      <c r="R365" s="512"/>
      <c r="S365" s="512"/>
    </row>
    <row r="366" spans="1:19" x14ac:dyDescent="0.3">
      <c r="A366" s="531"/>
      <c r="B366" s="531"/>
      <c r="C366" s="531"/>
      <c r="D366" s="531"/>
      <c r="E366" s="531"/>
      <c r="F366" s="531"/>
      <c r="G366" s="531"/>
      <c r="H366" s="531"/>
      <c r="I366" s="257"/>
      <c r="J366" s="257"/>
      <c r="K366" s="257"/>
      <c r="L366" s="257"/>
      <c r="M366" s="435"/>
      <c r="N366" s="265"/>
      <c r="O366" s="257"/>
      <c r="P366" s="257"/>
      <c r="Q366" s="257"/>
      <c r="R366" s="512"/>
      <c r="S366" s="512"/>
    </row>
    <row r="367" spans="1:19" ht="409.6" x14ac:dyDescent="0.3">
      <c r="A367" s="532" t="s">
        <v>2112</v>
      </c>
      <c r="B367" s="512"/>
      <c r="C367" s="512"/>
      <c r="D367" s="512"/>
      <c r="E367" s="512"/>
      <c r="F367" s="512"/>
      <c r="G367" s="512"/>
      <c r="H367" s="512"/>
      <c r="I367" s="512"/>
      <c r="J367" s="512"/>
      <c r="K367" s="512"/>
      <c r="L367" s="512"/>
      <c r="M367" s="513"/>
      <c r="N367" s="512"/>
      <c r="O367" s="512"/>
      <c r="P367" s="512"/>
      <c r="Q367" s="512"/>
      <c r="R367" s="512"/>
      <c r="S367" s="512"/>
    </row>
    <row r="391" spans="7:7" x14ac:dyDescent="0.3">
      <c r="G391">
        <f>+COUNTIF(G8:G365,"Shire County")</f>
        <v>21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435"/>
  <sheetViews>
    <sheetView topLeftCell="A395" workbookViewId="0">
      <selection activeCell="A395" sqref="A1:XFD1048576"/>
    </sheetView>
  </sheetViews>
  <sheetFormatPr defaultColWidth="9.109375" defaultRowHeight="13.2" x14ac:dyDescent="0.25"/>
  <cols>
    <col min="1" max="1" width="5.109375" style="3" customWidth="1"/>
    <col min="2" max="2" width="11.6640625" style="3" customWidth="1"/>
    <col min="3" max="3" width="10.33203125" style="3" customWidth="1"/>
    <col min="4" max="4" width="11" style="3" customWidth="1"/>
    <col min="5" max="5" width="27.5546875" style="2" customWidth="1"/>
    <col min="6" max="6" width="30" style="3" customWidth="1"/>
    <col min="7" max="7" width="3.33203125" style="3" bestFit="1" customWidth="1"/>
    <col min="8" max="8" width="24.109375" style="3" bestFit="1" customWidth="1"/>
    <col min="9" max="9" width="10.5546875" style="3" customWidth="1"/>
    <col min="10" max="10" width="12.109375" style="3" customWidth="1"/>
    <col min="11" max="11" width="10.88671875" style="3" customWidth="1"/>
    <col min="12" max="12" width="10.109375" style="3" customWidth="1"/>
    <col min="13" max="13" width="7.33203125" style="3" customWidth="1"/>
    <col min="14" max="14" width="11.33203125" style="3" customWidth="1"/>
    <col min="15" max="15" width="12.5546875" style="3" customWidth="1"/>
    <col min="16" max="16" width="10.44140625" style="3" customWidth="1"/>
    <col min="17" max="16384" width="9.109375" style="3"/>
  </cols>
  <sheetData>
    <row r="1" spans="1:20" ht="15.6" x14ac:dyDescent="0.25">
      <c r="A1" s="1" t="s">
        <v>1349</v>
      </c>
      <c r="B1" s="2"/>
      <c r="C1" s="2"/>
      <c r="D1" s="2"/>
      <c r="F1" s="2"/>
      <c r="G1" s="2"/>
      <c r="H1" s="2"/>
      <c r="I1" s="2"/>
      <c r="J1" s="2"/>
      <c r="K1" s="2"/>
      <c r="L1" s="2"/>
      <c r="M1" s="2"/>
      <c r="N1" s="2"/>
      <c r="O1" s="2"/>
      <c r="P1" s="2"/>
      <c r="Q1" s="2"/>
    </row>
    <row r="2" spans="1:20" x14ac:dyDescent="0.25">
      <c r="Q2" s="4" t="s">
        <v>1</v>
      </c>
    </row>
    <row r="3" spans="1:20" ht="18" customHeight="1" x14ac:dyDescent="0.25">
      <c r="B3" s="5"/>
      <c r="C3" s="5"/>
      <c r="D3" s="5"/>
      <c r="E3" s="6"/>
      <c r="F3" s="5"/>
      <c r="G3" s="5"/>
      <c r="H3" s="5"/>
      <c r="I3" s="7"/>
      <c r="J3" s="8" t="s">
        <v>2</v>
      </c>
      <c r="K3" s="9"/>
      <c r="L3" s="9"/>
      <c r="M3" s="10"/>
      <c r="N3" s="11"/>
      <c r="O3" s="12" t="s">
        <v>3</v>
      </c>
      <c r="P3" s="13"/>
      <c r="Q3" s="14"/>
    </row>
    <row r="4" spans="1:20" ht="39.75" customHeight="1" thickBot="1" x14ac:dyDescent="0.3">
      <c r="A4" s="15"/>
      <c r="B4" s="16" t="s">
        <v>4</v>
      </c>
      <c r="C4" s="16" t="s">
        <v>5</v>
      </c>
      <c r="D4" s="16" t="s">
        <v>6</v>
      </c>
      <c r="E4" s="17" t="s">
        <v>7</v>
      </c>
      <c r="F4" s="16" t="s">
        <v>8</v>
      </c>
      <c r="G4" s="16"/>
      <c r="H4" s="16"/>
      <c r="I4" s="18" t="s">
        <v>9</v>
      </c>
      <c r="J4" s="18" t="s">
        <v>10</v>
      </c>
      <c r="K4" s="18" t="s">
        <v>11</v>
      </c>
      <c r="L4" s="18" t="s">
        <v>12</v>
      </c>
      <c r="M4" s="19"/>
      <c r="N4" s="18" t="s">
        <v>9</v>
      </c>
      <c r="O4" s="18" t="s">
        <v>10</v>
      </c>
      <c r="P4" s="18" t="s">
        <v>11</v>
      </c>
      <c r="Q4" s="18" t="s">
        <v>12</v>
      </c>
    </row>
    <row r="6" spans="1:20" x14ac:dyDescent="0.25">
      <c r="A6" s="20" t="s">
        <v>13</v>
      </c>
      <c r="B6" s="21"/>
      <c r="C6" s="21"/>
      <c r="D6" s="21"/>
      <c r="E6" s="22"/>
      <c r="F6" s="21"/>
      <c r="G6" s="21"/>
      <c r="I6" s="55">
        <v>113950</v>
      </c>
      <c r="J6" s="55">
        <v>26850</v>
      </c>
      <c r="K6" s="55">
        <v>1890</v>
      </c>
      <c r="L6" s="55">
        <v>142690</v>
      </c>
      <c r="M6" s="56"/>
      <c r="N6" s="55">
        <v>96270</v>
      </c>
      <c r="O6" s="55">
        <v>27020</v>
      </c>
      <c r="P6" s="55">
        <v>1360</v>
      </c>
      <c r="Q6" s="55">
        <v>124640</v>
      </c>
    </row>
    <row r="7" spans="1:20" x14ac:dyDescent="0.25">
      <c r="I7" s="57"/>
      <c r="J7" s="57"/>
      <c r="K7" s="57"/>
      <c r="L7" s="57"/>
      <c r="M7" s="57"/>
      <c r="N7" s="58"/>
      <c r="O7" s="57"/>
      <c r="P7" s="57"/>
      <c r="Q7" s="57"/>
    </row>
    <row r="8" spans="1:20" x14ac:dyDescent="0.25">
      <c r="A8" s="20" t="s">
        <v>14</v>
      </c>
      <c r="B8" s="21"/>
      <c r="C8" s="21"/>
      <c r="D8" s="21"/>
      <c r="E8" s="22"/>
      <c r="F8" s="21"/>
      <c r="G8" s="21"/>
      <c r="I8" s="55">
        <v>27070</v>
      </c>
      <c r="J8" s="55">
        <v>6370</v>
      </c>
      <c r="K8" s="55">
        <v>140</v>
      </c>
      <c r="L8" s="55">
        <v>33580</v>
      </c>
      <c r="M8" s="56"/>
      <c r="N8" s="59">
        <v>23520</v>
      </c>
      <c r="O8" s="55">
        <v>6590</v>
      </c>
      <c r="P8" s="55">
        <v>230</v>
      </c>
      <c r="Q8" s="55">
        <v>30330</v>
      </c>
      <c r="S8" s="26"/>
      <c r="T8" s="26"/>
    </row>
    <row r="9" spans="1:20" x14ac:dyDescent="0.25">
      <c r="I9" s="57"/>
      <c r="J9" s="57"/>
      <c r="K9" s="57"/>
      <c r="L9" s="57"/>
      <c r="M9" s="57"/>
      <c r="N9" s="60"/>
      <c r="O9" s="57"/>
      <c r="P9" s="57"/>
      <c r="Q9" s="57"/>
      <c r="S9" s="26"/>
      <c r="T9" s="26"/>
    </row>
    <row r="10" spans="1:20" ht="92.4" x14ac:dyDescent="0.25">
      <c r="B10" s="28" t="s">
        <v>15</v>
      </c>
      <c r="C10" s="28" t="s">
        <v>16</v>
      </c>
      <c r="D10" s="28" t="s">
        <v>17</v>
      </c>
      <c r="E10" s="28"/>
      <c r="F10" s="28" t="s">
        <v>1695</v>
      </c>
      <c r="G10" s="28" t="str">
        <f>VLOOKUP(F10,regions!A$2:C$419,3,FALSE)</f>
        <v>Unitary authority</v>
      </c>
      <c r="H10" s="28" t="str">
        <f>IFERROR(VLOOKUP(F10,classifications!A$3:C$328,3,FALSE),VLOOKUP(F10,classifications!I$2:K$28,3,FALSE))</f>
        <v>Urban with Significant Rural</v>
      </c>
      <c r="I10" s="61">
        <v>610</v>
      </c>
      <c r="J10" s="61">
        <v>140</v>
      </c>
      <c r="K10" s="61">
        <v>0</v>
      </c>
      <c r="L10" s="61">
        <v>750</v>
      </c>
      <c r="M10" s="57"/>
      <c r="N10" s="62">
        <v>320</v>
      </c>
      <c r="O10" s="61">
        <v>170</v>
      </c>
      <c r="P10" s="61">
        <v>0</v>
      </c>
      <c r="Q10" s="61">
        <v>490</v>
      </c>
    </row>
    <row r="11" spans="1:20" ht="92.4" x14ac:dyDescent="0.25">
      <c r="B11" s="28" t="s">
        <v>18</v>
      </c>
      <c r="C11" s="28" t="s">
        <v>19</v>
      </c>
      <c r="D11" s="28" t="s">
        <v>20</v>
      </c>
      <c r="E11" s="28"/>
      <c r="F11" s="28" t="s">
        <v>1449</v>
      </c>
      <c r="G11" s="28" t="str">
        <f>VLOOKUP(F11,regions!A$2:C$419,3,FALSE)</f>
        <v>Unitary authority</v>
      </c>
      <c r="H11" s="28" t="str">
        <f>IFERROR(VLOOKUP(F11,classifications!A$3:C$328,3,FALSE),VLOOKUP(F11,classifications!I$2:K$28,3,FALSE))</f>
        <v>Urban with Significant Rural</v>
      </c>
      <c r="I11" s="61">
        <v>700</v>
      </c>
      <c r="J11" s="61">
        <v>210</v>
      </c>
      <c r="K11" s="61">
        <v>0</v>
      </c>
      <c r="L11" s="61">
        <v>910</v>
      </c>
      <c r="M11" s="57"/>
      <c r="N11" s="62">
        <v>650</v>
      </c>
      <c r="O11" s="61">
        <v>90</v>
      </c>
      <c r="P11" s="61">
        <v>0</v>
      </c>
      <c r="Q11" s="61">
        <v>730</v>
      </c>
    </row>
    <row r="12" spans="1:20" ht="92.4" x14ac:dyDescent="0.25">
      <c r="B12" s="28" t="s">
        <v>21</v>
      </c>
      <c r="C12" s="28" t="s">
        <v>22</v>
      </c>
      <c r="D12" s="28" t="s">
        <v>23</v>
      </c>
      <c r="E12" s="28"/>
      <c r="F12" s="28" t="s">
        <v>1666</v>
      </c>
      <c r="G12" s="28" t="str">
        <f>VLOOKUP(F12,regions!A$2:C$419,3,FALSE)</f>
        <v>Unitary authority</v>
      </c>
      <c r="H12" s="28" t="str">
        <f>IFERROR(VLOOKUP(F12,classifications!A$3:C$328,3,FALSE),VLOOKUP(F12,classifications!I$2:K$28,3,FALSE))</f>
        <v>Predominantly Urban</v>
      </c>
      <c r="I12" s="61">
        <v>90</v>
      </c>
      <c r="J12" s="61">
        <v>0</v>
      </c>
      <c r="K12" s="61">
        <v>0</v>
      </c>
      <c r="L12" s="61">
        <v>90</v>
      </c>
      <c r="M12" s="57"/>
      <c r="N12" s="62">
        <v>120</v>
      </c>
      <c r="O12" s="61">
        <v>70</v>
      </c>
      <c r="P12" s="61">
        <v>0</v>
      </c>
      <c r="Q12" s="61">
        <v>190</v>
      </c>
    </row>
    <row r="13" spans="1:20" ht="92.4" x14ac:dyDescent="0.25">
      <c r="B13" s="28" t="s">
        <v>24</v>
      </c>
      <c r="C13" s="28" t="s">
        <v>25</v>
      </c>
      <c r="D13" s="28" t="s">
        <v>26</v>
      </c>
      <c r="E13" s="28"/>
      <c r="F13" s="28" t="s">
        <v>1667</v>
      </c>
      <c r="G13" s="28" t="str">
        <f>VLOOKUP(F13,regions!A$2:C$419,3,FALSE)</f>
        <v>Unitary authority</v>
      </c>
      <c r="H13" s="28" t="str">
        <f>IFERROR(VLOOKUP(F13,classifications!A$3:C$328,3,FALSE),VLOOKUP(F13,classifications!I$2:K$28,3,FALSE))</f>
        <v>Predominantly Urban</v>
      </c>
      <c r="I13" s="61">
        <v>20</v>
      </c>
      <c r="J13" s="61">
        <v>110</v>
      </c>
      <c r="K13" s="61">
        <v>0</v>
      </c>
      <c r="L13" s="61">
        <v>130</v>
      </c>
      <c r="M13" s="57"/>
      <c r="N13" s="62">
        <v>20</v>
      </c>
      <c r="O13" s="61">
        <v>50</v>
      </c>
      <c r="P13" s="61">
        <v>0</v>
      </c>
      <c r="Q13" s="61">
        <v>70</v>
      </c>
    </row>
    <row r="14" spans="1:20" ht="92.4" x14ac:dyDescent="0.25">
      <c r="B14" s="28" t="s">
        <v>27</v>
      </c>
      <c r="C14" s="28" t="s">
        <v>28</v>
      </c>
      <c r="D14" s="28" t="s">
        <v>29</v>
      </c>
      <c r="E14" s="28"/>
      <c r="F14" s="28" t="s">
        <v>1697</v>
      </c>
      <c r="G14" s="28" t="str">
        <f>VLOOKUP(F14,regions!A$2:C$419,3,FALSE)</f>
        <v>Unitary authority</v>
      </c>
      <c r="H14" s="28" t="str">
        <f>IFERROR(VLOOKUP(F14,classifications!A$3:C$328,3,FALSE),VLOOKUP(F14,classifications!I$2:K$28,3,FALSE))</f>
        <v>Predominantly Urban</v>
      </c>
      <c r="I14" s="30">
        <v>240</v>
      </c>
      <c r="J14" s="30">
        <v>40</v>
      </c>
      <c r="K14" s="30">
        <v>10</v>
      </c>
      <c r="L14" s="30">
        <v>290</v>
      </c>
      <c r="M14" s="63"/>
      <c r="N14" s="30">
        <v>350</v>
      </c>
      <c r="O14" s="30">
        <v>290</v>
      </c>
      <c r="P14" s="30">
        <v>10</v>
      </c>
      <c r="Q14" s="30">
        <v>650</v>
      </c>
    </row>
    <row r="15" spans="1:20" ht="92.4" x14ac:dyDescent="0.25">
      <c r="B15" s="28" t="s">
        <v>30</v>
      </c>
      <c r="C15" s="28" t="s">
        <v>31</v>
      </c>
      <c r="D15" s="28" t="s">
        <v>32</v>
      </c>
      <c r="E15" s="28"/>
      <c r="F15" s="28" t="s">
        <v>1685</v>
      </c>
      <c r="G15" s="28" t="str">
        <f>VLOOKUP(F15,regions!A$2:C$419,3,FALSE)</f>
        <v>Unitary authority</v>
      </c>
      <c r="H15" s="28" t="str">
        <f>IFERROR(VLOOKUP(F15,classifications!A$3:C$328,3,FALSE),VLOOKUP(F15,classifications!I$2:K$28,3,FALSE))</f>
        <v>Predominantly Urban</v>
      </c>
      <c r="I15" s="61">
        <v>330</v>
      </c>
      <c r="J15" s="61">
        <v>0</v>
      </c>
      <c r="K15" s="61">
        <v>0</v>
      </c>
      <c r="L15" s="61">
        <v>340</v>
      </c>
      <c r="M15" s="57"/>
      <c r="N15" s="62">
        <v>290</v>
      </c>
      <c r="O15" s="61">
        <v>30</v>
      </c>
      <c r="P15" s="61">
        <v>0</v>
      </c>
      <c r="Q15" s="61">
        <v>320</v>
      </c>
    </row>
    <row r="16" spans="1:20" ht="92.4" x14ac:dyDescent="0.25">
      <c r="B16" s="28" t="s">
        <v>33</v>
      </c>
      <c r="C16" s="28" t="s">
        <v>34</v>
      </c>
      <c r="D16" s="28" t="s">
        <v>35</v>
      </c>
      <c r="E16" s="28"/>
      <c r="F16" s="28" t="s">
        <v>1686</v>
      </c>
      <c r="G16" s="28" t="str">
        <f>VLOOKUP(F16,regions!A$2:C$419,3,FALSE)</f>
        <v>Unitary authority</v>
      </c>
      <c r="H16" s="28" t="str">
        <f>IFERROR(VLOOKUP(F16,classifications!A$3:C$328,3,FALSE),VLOOKUP(F16,classifications!I$2:K$28,3,FALSE))</f>
        <v>Predominantly Urban</v>
      </c>
      <c r="I16" s="61">
        <v>770</v>
      </c>
      <c r="J16" s="61">
        <v>10</v>
      </c>
      <c r="K16" s="61">
        <v>0</v>
      </c>
      <c r="L16" s="61">
        <v>780</v>
      </c>
      <c r="M16" s="57"/>
      <c r="N16" s="62">
        <v>120</v>
      </c>
      <c r="O16" s="61">
        <v>30</v>
      </c>
      <c r="P16" s="61">
        <v>0</v>
      </c>
      <c r="Q16" s="61">
        <v>150</v>
      </c>
    </row>
    <row r="17" spans="2:18" ht="92.4" x14ac:dyDescent="0.25">
      <c r="B17" s="28" t="s">
        <v>36</v>
      </c>
      <c r="C17" s="28" t="s">
        <v>37</v>
      </c>
      <c r="D17" s="28" t="s">
        <v>38</v>
      </c>
      <c r="E17" s="28"/>
      <c r="F17" s="28" t="s">
        <v>1728</v>
      </c>
      <c r="G17" s="28" t="str">
        <f>VLOOKUP(F17,regions!A$2:C$419,3,FALSE)</f>
        <v>Unitary authority</v>
      </c>
      <c r="H17" s="28" t="str">
        <f>IFERROR(VLOOKUP(F17,classifications!A$3:C$328,3,FALSE),VLOOKUP(F17,classifications!I$2:K$28,3,FALSE))</f>
        <v>Predominantly Urban</v>
      </c>
      <c r="I17" s="30">
        <v>730</v>
      </c>
      <c r="J17" s="30">
        <v>280</v>
      </c>
      <c r="K17" s="30">
        <v>0</v>
      </c>
      <c r="L17" s="30">
        <v>1020</v>
      </c>
      <c r="M17" s="57"/>
      <c r="N17" s="62">
        <v>350</v>
      </c>
      <c r="O17" s="61">
        <v>120</v>
      </c>
      <c r="P17" s="61">
        <v>0</v>
      </c>
      <c r="Q17" s="61">
        <v>460</v>
      </c>
    </row>
    <row r="18" spans="2:18" ht="92.4" x14ac:dyDescent="0.25">
      <c r="B18" s="28" t="s">
        <v>39</v>
      </c>
      <c r="C18" s="28" t="s">
        <v>40</v>
      </c>
      <c r="D18" s="28" t="s">
        <v>41</v>
      </c>
      <c r="E18" s="28"/>
      <c r="F18" s="28" t="s">
        <v>1731</v>
      </c>
      <c r="G18" s="28" t="str">
        <f>VLOOKUP(F18,regions!A$2:C$419,3,FALSE)</f>
        <v>Unitary authority</v>
      </c>
      <c r="H18" s="28" t="str">
        <f>IFERROR(VLOOKUP(F18,classifications!A$3:C$328,3,FALSE),VLOOKUP(F18,classifications!I$2:K$28,3,FALSE))</f>
        <v>Predominantly Rural</v>
      </c>
      <c r="I18" s="61">
        <v>1090</v>
      </c>
      <c r="J18" s="61">
        <v>230</v>
      </c>
      <c r="K18" s="61">
        <v>0</v>
      </c>
      <c r="L18" s="61">
        <v>1320</v>
      </c>
      <c r="M18" s="57"/>
      <c r="N18" s="62">
        <v>1080</v>
      </c>
      <c r="O18" s="61">
        <v>240</v>
      </c>
      <c r="P18" s="61">
        <v>0</v>
      </c>
      <c r="Q18" s="61">
        <v>1310</v>
      </c>
    </row>
    <row r="19" spans="2:18" ht="92.4" x14ac:dyDescent="0.25">
      <c r="B19" s="28" t="s">
        <v>42</v>
      </c>
      <c r="C19" s="28" t="s">
        <v>43</v>
      </c>
      <c r="D19" s="28" t="s">
        <v>44</v>
      </c>
      <c r="E19" s="28"/>
      <c r="F19" s="28" t="s">
        <v>1715</v>
      </c>
      <c r="G19" s="28" t="str">
        <f>VLOOKUP(F19,regions!A$2:C$419,3,FALSE)</f>
        <v>Unitary authority</v>
      </c>
      <c r="H19" s="28" t="str">
        <f>IFERROR(VLOOKUP(F19,classifications!A$3:C$328,3,FALSE),VLOOKUP(F19,classifications!I$2:K$28,3,FALSE))</f>
        <v>Urban with Significant Rural</v>
      </c>
      <c r="I19" s="61">
        <v>770</v>
      </c>
      <c r="J19" s="61">
        <v>150</v>
      </c>
      <c r="K19" s="61">
        <v>0</v>
      </c>
      <c r="L19" s="61">
        <v>920</v>
      </c>
      <c r="M19" s="57"/>
      <c r="N19" s="62">
        <v>670</v>
      </c>
      <c r="O19" s="61">
        <v>230</v>
      </c>
      <c r="P19" s="61">
        <v>0</v>
      </c>
      <c r="Q19" s="61">
        <v>890</v>
      </c>
    </row>
    <row r="20" spans="2:18" ht="92.4" x14ac:dyDescent="0.25">
      <c r="B20" s="28" t="s">
        <v>45</v>
      </c>
      <c r="C20" s="28" t="s">
        <v>46</v>
      </c>
      <c r="D20" s="28" t="s">
        <v>47</v>
      </c>
      <c r="E20" s="28"/>
      <c r="F20" s="28" t="s">
        <v>1716</v>
      </c>
      <c r="G20" s="28" t="str">
        <f>VLOOKUP(F20,regions!A$2:C$419,3,FALSE)</f>
        <v>Unitary authority</v>
      </c>
      <c r="H20" s="28" t="str">
        <f>IFERROR(VLOOKUP(F20,classifications!A$3:C$328,3,FALSE),VLOOKUP(F20,classifications!I$2:K$28,3,FALSE))</f>
        <v>Urban with Significant Rural</v>
      </c>
      <c r="I20" s="61">
        <v>720</v>
      </c>
      <c r="J20" s="61">
        <v>160</v>
      </c>
      <c r="K20" s="61">
        <v>0</v>
      </c>
      <c r="L20" s="61">
        <v>870</v>
      </c>
      <c r="M20" s="57"/>
      <c r="N20" s="62">
        <v>780</v>
      </c>
      <c r="O20" s="61">
        <v>190</v>
      </c>
      <c r="P20" s="61">
        <v>0</v>
      </c>
      <c r="Q20" s="61">
        <v>970</v>
      </c>
    </row>
    <row r="21" spans="2:18" ht="92.4" x14ac:dyDescent="0.25">
      <c r="B21" s="28" t="s">
        <v>48</v>
      </c>
      <c r="C21" s="28" t="s">
        <v>49</v>
      </c>
      <c r="D21" s="28" t="s">
        <v>50</v>
      </c>
      <c r="E21" s="28"/>
      <c r="F21" s="28" t="s">
        <v>1717</v>
      </c>
      <c r="G21" s="28" t="str">
        <f>VLOOKUP(F21,regions!A$2:C$419,3,FALSE)</f>
        <v>Unitary authority</v>
      </c>
      <c r="H21" s="28" t="str">
        <f>IFERROR(VLOOKUP(F21,classifications!A$3:C$328,3,FALSE),VLOOKUP(F21,classifications!I$2:K$28,3,FALSE))</f>
        <v>Predominantly Rural</v>
      </c>
      <c r="I21" s="61">
        <v>1650</v>
      </c>
      <c r="J21" s="61">
        <v>280</v>
      </c>
      <c r="K21" s="61">
        <v>0</v>
      </c>
      <c r="L21" s="61">
        <v>1920</v>
      </c>
      <c r="M21" s="57"/>
      <c r="N21" s="62">
        <v>1490</v>
      </c>
      <c r="O21" s="61">
        <v>400</v>
      </c>
      <c r="P21" s="61">
        <v>0</v>
      </c>
      <c r="Q21" s="61">
        <v>1880</v>
      </c>
    </row>
    <row r="22" spans="2:18" ht="92.4" x14ac:dyDescent="0.25">
      <c r="B22" s="28" t="s">
        <v>51</v>
      </c>
      <c r="C22" s="28" t="s">
        <v>52</v>
      </c>
      <c r="D22" s="28" t="s">
        <v>53</v>
      </c>
      <c r="E22" s="28"/>
      <c r="F22" s="28" t="s">
        <v>1718</v>
      </c>
      <c r="G22" s="28" t="str">
        <f>VLOOKUP(F22,regions!A$2:C$419,3,FALSE)</f>
        <v>Unitary authority</v>
      </c>
      <c r="H22" s="28" t="str">
        <f>IFERROR(VLOOKUP(F22,classifications!A$3:C$328,3,FALSE),VLOOKUP(F22,classifications!I$2:K$28,3,FALSE))</f>
        <v>Predominantly Rural</v>
      </c>
      <c r="I22" s="61">
        <v>1160</v>
      </c>
      <c r="J22" s="61">
        <v>70</v>
      </c>
      <c r="K22" s="61">
        <v>10</v>
      </c>
      <c r="L22" s="61">
        <v>1230</v>
      </c>
      <c r="M22" s="57"/>
      <c r="N22" s="62">
        <v>1090</v>
      </c>
      <c r="O22" s="61">
        <v>90</v>
      </c>
      <c r="P22" s="61">
        <v>0</v>
      </c>
      <c r="Q22" s="61">
        <v>1180</v>
      </c>
    </row>
    <row r="23" spans="2:18" ht="92.4" x14ac:dyDescent="0.25">
      <c r="B23" s="28" t="s">
        <v>54</v>
      </c>
      <c r="C23" s="28" t="s">
        <v>55</v>
      </c>
      <c r="D23" s="28" t="s">
        <v>56</v>
      </c>
      <c r="E23" s="28"/>
      <c r="F23" s="28" t="s">
        <v>1659</v>
      </c>
      <c r="G23" s="28" t="str">
        <f>VLOOKUP(F23,regions!A$2:C$419,3,FALSE)</f>
        <v>Unitary authority</v>
      </c>
      <c r="H23" s="28" t="str">
        <f>IFERROR(VLOOKUP(F23,classifications!A$3:C$328,3,FALSE),VLOOKUP(F23,classifications!I$2:K$28,3,FALSE))</f>
        <v>Predominantly Urban</v>
      </c>
      <c r="I23" s="61">
        <v>400</v>
      </c>
      <c r="J23" s="61">
        <v>20</v>
      </c>
      <c r="K23" s="61">
        <v>0</v>
      </c>
      <c r="L23" s="61">
        <v>410</v>
      </c>
      <c r="M23" s="57"/>
      <c r="N23" s="62">
        <v>250</v>
      </c>
      <c r="O23" s="61">
        <v>70</v>
      </c>
      <c r="P23" s="61">
        <v>0</v>
      </c>
      <c r="Q23" s="61">
        <v>330</v>
      </c>
    </row>
    <row r="24" spans="2:18" ht="92.4" x14ac:dyDescent="0.25">
      <c r="B24" s="28" t="s">
        <v>57</v>
      </c>
      <c r="C24" s="28" t="s">
        <v>58</v>
      </c>
      <c r="D24" s="28" t="s">
        <v>59</v>
      </c>
      <c r="E24" s="28"/>
      <c r="F24" s="28" t="s">
        <v>1675</v>
      </c>
      <c r="G24" s="28" t="str">
        <f>VLOOKUP(F24,regions!A$2:C$419,3,FALSE)</f>
        <v>Unitary authority</v>
      </c>
      <c r="H24" s="28" t="str">
        <f>IFERROR(VLOOKUP(F24,classifications!A$3:C$328,3,FALSE),VLOOKUP(F24,classifications!I$2:K$28,3,FALSE))</f>
        <v>Predominantly Urban</v>
      </c>
      <c r="I24" s="30">
        <v>280</v>
      </c>
      <c r="J24" s="30">
        <v>40</v>
      </c>
      <c r="K24" s="30">
        <v>0</v>
      </c>
      <c r="L24" s="30">
        <v>320</v>
      </c>
      <c r="M24" s="63"/>
      <c r="N24" s="30">
        <v>250</v>
      </c>
      <c r="O24" s="30">
        <v>40</v>
      </c>
      <c r="P24" s="30">
        <v>0</v>
      </c>
      <c r="Q24" s="30">
        <v>290</v>
      </c>
      <c r="R24" s="32"/>
    </row>
    <row r="25" spans="2:18" ht="92.4" x14ac:dyDescent="0.25">
      <c r="B25" s="28" t="s">
        <v>60</v>
      </c>
      <c r="C25" s="28" t="s">
        <v>61</v>
      </c>
      <c r="D25" s="28" t="s">
        <v>62</v>
      </c>
      <c r="E25" s="28"/>
      <c r="F25" s="28" t="s">
        <v>1671</v>
      </c>
      <c r="G25" s="28" t="str">
        <f>VLOOKUP(F25,regions!A$2:C$419,3,FALSE)</f>
        <v>Unitary authority</v>
      </c>
      <c r="H25" s="28" t="str">
        <f>IFERROR(VLOOKUP(F25,classifications!A$3:C$328,3,FALSE),VLOOKUP(F25,classifications!I$2:K$28,3,FALSE))</f>
        <v>Predominantly Rural</v>
      </c>
      <c r="I25" s="61">
        <v>460</v>
      </c>
      <c r="J25" s="61">
        <v>40</v>
      </c>
      <c r="K25" s="61">
        <v>0</v>
      </c>
      <c r="L25" s="61">
        <v>500</v>
      </c>
      <c r="M25" s="57"/>
      <c r="N25" s="62">
        <v>350</v>
      </c>
      <c r="O25" s="61">
        <v>50</v>
      </c>
      <c r="P25" s="61">
        <v>0</v>
      </c>
      <c r="Q25" s="61">
        <v>400</v>
      </c>
    </row>
    <row r="26" spans="2:18" ht="92.4" x14ac:dyDescent="0.25">
      <c r="B26" s="28" t="s">
        <v>63</v>
      </c>
      <c r="C26" s="28" t="s">
        <v>64</v>
      </c>
      <c r="D26" s="28" t="s">
        <v>65</v>
      </c>
      <c r="E26" s="28"/>
      <c r="F26" s="28" t="s">
        <v>1668</v>
      </c>
      <c r="G26" s="28" t="str">
        <f>VLOOKUP(F26,regions!A$2:C$419,3,FALSE)</f>
        <v>Unitary authority</v>
      </c>
      <c r="H26" s="28" t="str">
        <f>IFERROR(VLOOKUP(F26,classifications!A$3:C$328,3,FALSE),VLOOKUP(F26,classifications!I$2:K$28,3,FALSE))</f>
        <v>Predominantly Urban</v>
      </c>
      <c r="I26" s="30">
        <v>190</v>
      </c>
      <c r="J26" s="30">
        <v>140</v>
      </c>
      <c r="K26" s="30">
        <v>0</v>
      </c>
      <c r="L26" s="30">
        <v>330</v>
      </c>
      <c r="M26" s="63"/>
      <c r="N26" s="30">
        <v>180</v>
      </c>
      <c r="O26" s="30">
        <v>140</v>
      </c>
      <c r="P26" s="30">
        <v>0</v>
      </c>
      <c r="Q26" s="30">
        <v>310</v>
      </c>
    </row>
    <row r="27" spans="2:18" ht="92.4" x14ac:dyDescent="0.25">
      <c r="B27" s="28" t="s">
        <v>66</v>
      </c>
      <c r="C27" s="28" t="s">
        <v>67</v>
      </c>
      <c r="D27" s="28" t="s">
        <v>68</v>
      </c>
      <c r="E27" s="28"/>
      <c r="F27" s="28" t="s">
        <v>1661</v>
      </c>
      <c r="G27" s="28" t="str">
        <f>VLOOKUP(F27,regions!A$2:C$419,3,FALSE)</f>
        <v>Unitary authority</v>
      </c>
      <c r="H27" s="28" t="str">
        <f>IFERROR(VLOOKUP(F27,classifications!A$3:C$328,3,FALSE),VLOOKUP(F27,classifications!I$2:K$28,3,FALSE))</f>
        <v>Predominantly Urban</v>
      </c>
      <c r="I27" s="61">
        <v>350</v>
      </c>
      <c r="J27" s="61">
        <v>0</v>
      </c>
      <c r="K27" s="61">
        <v>10</v>
      </c>
      <c r="L27" s="61">
        <v>350</v>
      </c>
      <c r="M27" s="57"/>
      <c r="N27" s="62">
        <v>310</v>
      </c>
      <c r="O27" s="61">
        <v>30</v>
      </c>
      <c r="P27" s="61">
        <v>20</v>
      </c>
      <c r="Q27" s="61">
        <v>360</v>
      </c>
    </row>
    <row r="28" spans="2:18" ht="92.4" x14ac:dyDescent="0.25">
      <c r="B28" s="28" t="s">
        <v>69</v>
      </c>
      <c r="C28" s="28" t="s">
        <v>70</v>
      </c>
      <c r="D28" s="28" t="s">
        <v>71</v>
      </c>
      <c r="E28" s="28"/>
      <c r="F28" s="28" t="s">
        <v>1719</v>
      </c>
      <c r="G28" s="28" t="str">
        <f>VLOOKUP(F28,regions!A$2:C$419,3,FALSE)</f>
        <v>Unitary authority</v>
      </c>
      <c r="H28" s="28" t="str">
        <f>IFERROR(VLOOKUP(F28,classifications!A$3:C$328,3,FALSE),VLOOKUP(F28,classifications!I$2:K$28,3,FALSE))</f>
        <v>Predominantly Rural</v>
      </c>
      <c r="I28" s="61">
        <v>350</v>
      </c>
      <c r="J28" s="61">
        <v>280</v>
      </c>
      <c r="K28" s="61">
        <v>0</v>
      </c>
      <c r="L28" s="61">
        <v>630</v>
      </c>
      <c r="M28" s="57"/>
      <c r="N28" s="62">
        <v>270</v>
      </c>
      <c r="O28" s="61">
        <v>40</v>
      </c>
      <c r="P28" s="61">
        <v>0</v>
      </c>
      <c r="Q28" s="61">
        <v>310</v>
      </c>
    </row>
    <row r="29" spans="2:18" ht="92.4" x14ac:dyDescent="0.25">
      <c r="B29" s="28" t="s">
        <v>72</v>
      </c>
      <c r="C29" s="28" t="s">
        <v>73</v>
      </c>
      <c r="D29" s="28" t="s">
        <v>74</v>
      </c>
      <c r="E29" s="28"/>
      <c r="F29" s="28" t="s">
        <v>1687</v>
      </c>
      <c r="G29" s="28" t="str">
        <f>VLOOKUP(F29,regions!A$2:C$419,3,FALSE)</f>
        <v>Unitary authority</v>
      </c>
      <c r="H29" s="28" t="str">
        <f>IFERROR(VLOOKUP(F29,classifications!A$3:C$328,3,FALSE),VLOOKUP(F29,classifications!I$2:K$28,3,FALSE))</f>
        <v>Predominantly Rural</v>
      </c>
      <c r="I29" s="61">
        <v>390</v>
      </c>
      <c r="J29" s="61">
        <v>0</v>
      </c>
      <c r="K29" s="61">
        <v>0</v>
      </c>
      <c r="L29" s="61">
        <v>390</v>
      </c>
      <c r="M29" s="57"/>
      <c r="N29" s="62">
        <v>260</v>
      </c>
      <c r="O29" s="61">
        <v>80</v>
      </c>
      <c r="P29" s="61">
        <v>0</v>
      </c>
      <c r="Q29" s="61">
        <v>330</v>
      </c>
    </row>
    <row r="30" spans="2:18" ht="92.4" x14ac:dyDescent="0.25">
      <c r="B30" s="28" t="s">
        <v>75</v>
      </c>
      <c r="C30" s="28" t="s">
        <v>76</v>
      </c>
      <c r="D30" s="28" t="s">
        <v>77</v>
      </c>
      <c r="E30" s="28"/>
      <c r="F30" s="28" t="s">
        <v>1496</v>
      </c>
      <c r="G30" s="28" t="str">
        <f>VLOOKUP(F30,regions!A$2:C$419,3,FALSE)</f>
        <v>Unitary authority</v>
      </c>
      <c r="H30" s="28" t="str">
        <f>IFERROR(VLOOKUP(F30,classifications!A$3:C$328,3,FALSE),VLOOKUP(F30,classifications!I$2:K$28,3,FALSE))</f>
        <v>Predominantly Rural</v>
      </c>
      <c r="I30" s="61">
        <v>0</v>
      </c>
      <c r="J30" s="61">
        <v>0</v>
      </c>
      <c r="K30" s="61">
        <v>0</v>
      </c>
      <c r="L30" s="61">
        <v>0</v>
      </c>
      <c r="M30" s="57"/>
      <c r="N30" s="62">
        <v>0</v>
      </c>
      <c r="O30" s="61">
        <v>0</v>
      </c>
      <c r="P30" s="61">
        <v>0</v>
      </c>
      <c r="Q30" s="61">
        <v>0</v>
      </c>
    </row>
    <row r="31" spans="2:18" ht="92.4" x14ac:dyDescent="0.25">
      <c r="B31" s="28" t="s">
        <v>78</v>
      </c>
      <c r="C31" s="28" t="s">
        <v>79</v>
      </c>
      <c r="D31" s="28" t="s">
        <v>80</v>
      </c>
      <c r="E31" s="28"/>
      <c r="F31" s="28" t="s">
        <v>1724</v>
      </c>
      <c r="G31" s="28" t="str">
        <f>VLOOKUP(F31,regions!A$2:C$419,3,FALSE)</f>
        <v>Unitary authority</v>
      </c>
      <c r="H31" s="28" t="str">
        <f>IFERROR(VLOOKUP(F31,classifications!A$3:C$328,3,FALSE),VLOOKUP(F31,classifications!I$2:K$28,3,FALSE))</f>
        <v>Predominantly Urban</v>
      </c>
      <c r="I31" s="30">
        <v>510</v>
      </c>
      <c r="J31" s="30">
        <v>0</v>
      </c>
      <c r="K31" s="30">
        <v>0</v>
      </c>
      <c r="L31" s="30">
        <v>510</v>
      </c>
      <c r="M31" s="63"/>
      <c r="N31" s="30">
        <v>510</v>
      </c>
      <c r="O31" s="30">
        <v>0</v>
      </c>
      <c r="P31" s="30">
        <v>0</v>
      </c>
      <c r="Q31" s="30">
        <v>510</v>
      </c>
    </row>
    <row r="32" spans="2:18" ht="92.4" x14ac:dyDescent="0.25">
      <c r="B32" s="28" t="s">
        <v>81</v>
      </c>
      <c r="C32" s="28" t="s">
        <v>82</v>
      </c>
      <c r="D32" s="28" t="s">
        <v>83</v>
      </c>
      <c r="E32" s="28"/>
      <c r="F32" s="28" t="s">
        <v>1676</v>
      </c>
      <c r="G32" s="28" t="str">
        <f>VLOOKUP(F32,regions!A$2:C$419,3,FALSE)</f>
        <v>Unitary authority</v>
      </c>
      <c r="H32" s="28" t="str">
        <f>IFERROR(VLOOKUP(F32,classifications!A$3:C$328,3,FALSE),VLOOKUP(F32,classifications!I$2:K$28,3,FALSE))</f>
        <v>Predominantly Urban</v>
      </c>
      <c r="I32" s="61">
        <v>300</v>
      </c>
      <c r="J32" s="61">
        <v>80</v>
      </c>
      <c r="K32" s="61">
        <v>0</v>
      </c>
      <c r="L32" s="61">
        <v>370</v>
      </c>
      <c r="M32" s="57"/>
      <c r="N32" s="62">
        <v>300</v>
      </c>
      <c r="O32" s="61">
        <v>80</v>
      </c>
      <c r="P32" s="61">
        <v>0</v>
      </c>
      <c r="Q32" s="61">
        <v>380</v>
      </c>
    </row>
    <row r="33" spans="2:17" ht="92.4" x14ac:dyDescent="0.25">
      <c r="B33" s="28" t="s">
        <v>84</v>
      </c>
      <c r="C33" s="28" t="s">
        <v>85</v>
      </c>
      <c r="D33" s="28" t="s">
        <v>86</v>
      </c>
      <c r="E33" s="28"/>
      <c r="F33" s="28" t="s">
        <v>1680</v>
      </c>
      <c r="G33" s="28" t="str">
        <f>VLOOKUP(F33,regions!A$2:C$419,3,FALSE)</f>
        <v>Unitary authority</v>
      </c>
      <c r="H33" s="28" t="str">
        <f>IFERROR(VLOOKUP(F33,classifications!A$3:C$328,3,FALSE),VLOOKUP(F33,classifications!I$2:K$28,3,FALSE))</f>
        <v>Predominantly Urban</v>
      </c>
      <c r="I33" s="61">
        <v>100</v>
      </c>
      <c r="J33" s="61">
        <v>60</v>
      </c>
      <c r="K33" s="61">
        <v>0</v>
      </c>
      <c r="L33" s="61">
        <v>160</v>
      </c>
      <c r="M33" s="57"/>
      <c r="N33" s="62">
        <v>110</v>
      </c>
      <c r="O33" s="61">
        <v>30</v>
      </c>
      <c r="P33" s="61">
        <v>0</v>
      </c>
      <c r="Q33" s="61">
        <v>140</v>
      </c>
    </row>
    <row r="34" spans="2:17" ht="92.4" x14ac:dyDescent="0.25">
      <c r="B34" s="28" t="s">
        <v>87</v>
      </c>
      <c r="C34" s="28" t="s">
        <v>88</v>
      </c>
      <c r="D34" s="28" t="s">
        <v>89</v>
      </c>
      <c r="E34" s="28"/>
      <c r="F34" s="28" t="s">
        <v>1730</v>
      </c>
      <c r="G34" s="28" t="str">
        <f>VLOOKUP(F34,regions!A$2:C$419,3,FALSE)</f>
        <v>Unitary authority</v>
      </c>
      <c r="H34" s="28" t="str">
        <f>IFERROR(VLOOKUP(F34,classifications!A$3:C$328,3,FALSE),VLOOKUP(F34,classifications!I$2:K$28,3,FALSE))</f>
        <v>Predominantly Urban</v>
      </c>
      <c r="I34" s="61">
        <v>340</v>
      </c>
      <c r="J34" s="61">
        <v>100</v>
      </c>
      <c r="K34" s="61">
        <v>0</v>
      </c>
      <c r="L34" s="61">
        <v>440</v>
      </c>
      <c r="M34" s="57"/>
      <c r="N34" s="62">
        <v>220</v>
      </c>
      <c r="O34" s="61">
        <v>80</v>
      </c>
      <c r="P34" s="61">
        <v>0</v>
      </c>
      <c r="Q34" s="61">
        <v>300</v>
      </c>
    </row>
    <row r="35" spans="2:17" ht="92.4" x14ac:dyDescent="0.25">
      <c r="B35" s="28" t="s">
        <v>90</v>
      </c>
      <c r="C35" s="28" t="s">
        <v>91</v>
      </c>
      <c r="D35" s="28" t="s">
        <v>92</v>
      </c>
      <c r="E35" s="28"/>
      <c r="F35" s="28" t="s">
        <v>1662</v>
      </c>
      <c r="G35" s="28" t="str">
        <f>VLOOKUP(F35,regions!A$2:C$419,3,FALSE)</f>
        <v>Unitary authority</v>
      </c>
      <c r="H35" s="28" t="str">
        <f>IFERROR(VLOOKUP(F35,classifications!A$3:C$328,3,FALSE),VLOOKUP(F35,classifications!I$2:K$28,3,FALSE))</f>
        <v>Predominantly Urban</v>
      </c>
      <c r="I35" s="61">
        <v>520</v>
      </c>
      <c r="J35" s="61">
        <v>40</v>
      </c>
      <c r="K35" s="61">
        <v>0</v>
      </c>
      <c r="L35" s="61">
        <v>560</v>
      </c>
      <c r="M35" s="57"/>
      <c r="N35" s="62">
        <v>310</v>
      </c>
      <c r="O35" s="61">
        <v>130</v>
      </c>
      <c r="P35" s="61">
        <v>0</v>
      </c>
      <c r="Q35" s="61">
        <v>430</v>
      </c>
    </row>
    <row r="36" spans="2:17" ht="92.4" x14ac:dyDescent="0.25">
      <c r="B36" s="28" t="s">
        <v>93</v>
      </c>
      <c r="C36" s="28" t="s">
        <v>94</v>
      </c>
      <c r="D36" s="28" t="s">
        <v>95</v>
      </c>
      <c r="E36" s="28"/>
      <c r="F36" s="28" t="s">
        <v>1688</v>
      </c>
      <c r="G36" s="28" t="str">
        <f>VLOOKUP(F36,regions!A$2:C$419,3,FALSE)</f>
        <v>Unitary authority</v>
      </c>
      <c r="H36" s="28" t="str">
        <f>IFERROR(VLOOKUP(F36,classifications!A$3:C$328,3,FALSE),VLOOKUP(F36,classifications!I$2:K$28,3,FALSE))</f>
        <v>Predominantly Urban</v>
      </c>
      <c r="I36" s="61">
        <v>980</v>
      </c>
      <c r="J36" s="61">
        <v>420</v>
      </c>
      <c r="K36" s="61">
        <v>20</v>
      </c>
      <c r="L36" s="61">
        <v>1420</v>
      </c>
      <c r="M36" s="57"/>
      <c r="N36" s="62">
        <v>800</v>
      </c>
      <c r="O36" s="61">
        <v>260</v>
      </c>
      <c r="P36" s="61">
        <v>10</v>
      </c>
      <c r="Q36" s="61">
        <v>1070</v>
      </c>
    </row>
    <row r="37" spans="2:17" ht="92.4" x14ac:dyDescent="0.25">
      <c r="B37" s="28" t="s">
        <v>96</v>
      </c>
      <c r="C37" s="28" t="s">
        <v>97</v>
      </c>
      <c r="D37" s="28" t="s">
        <v>98</v>
      </c>
      <c r="E37" s="28"/>
      <c r="F37" s="28" t="s">
        <v>1672</v>
      </c>
      <c r="G37" s="28" t="str">
        <f>VLOOKUP(F37,regions!A$2:C$419,3,FALSE)</f>
        <v>Unitary authority</v>
      </c>
      <c r="H37" s="28" t="str">
        <f>IFERROR(VLOOKUP(F37,classifications!A$3:C$328,3,FALSE),VLOOKUP(F37,classifications!I$2:K$28,3,FALSE))</f>
        <v>Predominantly Urban</v>
      </c>
      <c r="I37" s="61">
        <v>150</v>
      </c>
      <c r="J37" s="61">
        <v>0</v>
      </c>
      <c r="K37" s="61">
        <v>0</v>
      </c>
      <c r="L37" s="61">
        <v>150</v>
      </c>
      <c r="M37" s="57"/>
      <c r="N37" s="62">
        <v>150</v>
      </c>
      <c r="O37" s="61">
        <v>30</v>
      </c>
      <c r="P37" s="61">
        <v>0</v>
      </c>
      <c r="Q37" s="61">
        <v>180</v>
      </c>
    </row>
    <row r="38" spans="2:17" ht="92.4" x14ac:dyDescent="0.25">
      <c r="B38" s="28" t="s">
        <v>99</v>
      </c>
      <c r="C38" s="28" t="s">
        <v>100</v>
      </c>
      <c r="D38" s="28" t="s">
        <v>101</v>
      </c>
      <c r="E38" s="28"/>
      <c r="F38" s="28" t="s">
        <v>1673</v>
      </c>
      <c r="G38" s="28" t="str">
        <f>VLOOKUP(F38,regions!A$2:C$419,3,FALSE)</f>
        <v>Unitary authority</v>
      </c>
      <c r="H38" s="28" t="str">
        <f>IFERROR(VLOOKUP(F38,classifications!A$3:C$328,3,FALSE),VLOOKUP(F38,classifications!I$2:K$28,3,FALSE))</f>
        <v>Urban with Significant Rural</v>
      </c>
      <c r="I38" s="61">
        <v>190</v>
      </c>
      <c r="J38" s="61">
        <v>20</v>
      </c>
      <c r="K38" s="61">
        <v>0</v>
      </c>
      <c r="L38" s="61">
        <v>210</v>
      </c>
      <c r="M38" s="57"/>
      <c r="N38" s="62">
        <v>240</v>
      </c>
      <c r="O38" s="61">
        <v>20</v>
      </c>
      <c r="P38" s="61">
        <v>0</v>
      </c>
      <c r="Q38" s="61">
        <v>270</v>
      </c>
    </row>
    <row r="39" spans="2:17" ht="92.4" x14ac:dyDescent="0.25">
      <c r="B39" s="28" t="s">
        <v>102</v>
      </c>
      <c r="C39" s="28" t="s">
        <v>103</v>
      </c>
      <c r="D39" s="28" t="s">
        <v>104</v>
      </c>
      <c r="E39" s="28"/>
      <c r="F39" s="28" t="s">
        <v>1720</v>
      </c>
      <c r="G39" s="28" t="str">
        <f>VLOOKUP(F39,regions!A$2:C$419,3,FALSE)</f>
        <v>Unitary authority</v>
      </c>
      <c r="H39" s="28" t="str">
        <f>IFERROR(VLOOKUP(F39,classifications!A$3:C$328,3,FALSE),VLOOKUP(F39,classifications!I$2:K$28,3,FALSE))</f>
        <v>Urban with Significant Rural</v>
      </c>
      <c r="I39" s="61">
        <v>110</v>
      </c>
      <c r="J39" s="61">
        <v>20</v>
      </c>
      <c r="K39" s="61">
        <v>0</v>
      </c>
      <c r="L39" s="61">
        <v>120</v>
      </c>
      <c r="M39" s="57"/>
      <c r="N39" s="62">
        <v>320</v>
      </c>
      <c r="O39" s="61">
        <v>110</v>
      </c>
      <c r="P39" s="61">
        <v>0</v>
      </c>
      <c r="Q39" s="61">
        <v>430</v>
      </c>
    </row>
    <row r="40" spans="2:17" ht="92.4" x14ac:dyDescent="0.25">
      <c r="B40" s="28" t="s">
        <v>105</v>
      </c>
      <c r="C40" s="28" t="s">
        <v>106</v>
      </c>
      <c r="D40" s="28" t="s">
        <v>107</v>
      </c>
      <c r="E40" s="28"/>
      <c r="F40" s="28" t="s">
        <v>1543</v>
      </c>
      <c r="G40" s="28" t="str">
        <f>VLOOKUP(F40,regions!A$2:C$419,3,FALSE)</f>
        <v>Unitary authority</v>
      </c>
      <c r="H40" s="28" t="str">
        <f>IFERROR(VLOOKUP(F40,classifications!A$3:C$328,3,FALSE),VLOOKUP(F40,classifications!I$2:K$28,3,FALSE))</f>
        <v>Predominantly Rural</v>
      </c>
      <c r="I40" s="61">
        <v>730</v>
      </c>
      <c r="J40" s="61">
        <v>230</v>
      </c>
      <c r="K40" s="61">
        <v>80</v>
      </c>
      <c r="L40" s="61">
        <v>1040</v>
      </c>
      <c r="M40" s="57"/>
      <c r="N40" s="62">
        <v>740</v>
      </c>
      <c r="O40" s="61">
        <v>280</v>
      </c>
      <c r="P40" s="61">
        <v>170</v>
      </c>
      <c r="Q40" s="61">
        <v>1190</v>
      </c>
    </row>
    <row r="41" spans="2:17" ht="92.4" x14ac:dyDescent="0.25">
      <c r="B41" s="28" t="s">
        <v>108</v>
      </c>
      <c r="C41" s="28" t="s">
        <v>109</v>
      </c>
      <c r="D41" s="28" t="s">
        <v>110</v>
      </c>
      <c r="E41" s="28"/>
      <c r="F41" s="28" t="s">
        <v>1726</v>
      </c>
      <c r="G41" s="28" t="str">
        <f>VLOOKUP(F41,regions!A$2:C$419,3,FALSE)</f>
        <v>Unitary authority</v>
      </c>
      <c r="H41" s="28" t="str">
        <f>IFERROR(VLOOKUP(F41,classifications!A$3:C$328,3,FALSE),VLOOKUP(F41,classifications!I$2:K$28,3,FALSE))</f>
        <v>Predominantly Urban</v>
      </c>
      <c r="I41" s="61">
        <v>310</v>
      </c>
      <c r="J41" s="61">
        <v>0</v>
      </c>
      <c r="K41" s="61">
        <v>0</v>
      </c>
      <c r="L41" s="61">
        <v>310</v>
      </c>
      <c r="M41" s="57"/>
      <c r="N41" s="62">
        <v>130</v>
      </c>
      <c r="O41" s="61">
        <v>50</v>
      </c>
      <c r="P41" s="61">
        <v>0</v>
      </c>
      <c r="Q41" s="61">
        <v>180</v>
      </c>
    </row>
    <row r="42" spans="2:17" ht="92.4" x14ac:dyDescent="0.25">
      <c r="B42" s="28" t="s">
        <v>111</v>
      </c>
      <c r="C42" s="28" t="s">
        <v>112</v>
      </c>
      <c r="D42" s="28" t="s">
        <v>113</v>
      </c>
      <c r="E42" s="28"/>
      <c r="F42" s="28" t="s">
        <v>1681</v>
      </c>
      <c r="G42" s="28" t="str">
        <f>VLOOKUP(F42,regions!A$2:C$419,3,FALSE)</f>
        <v>Unitary authority</v>
      </c>
      <c r="H42" s="28" t="str">
        <f>IFERROR(VLOOKUP(F42,classifications!A$3:C$328,3,FALSE),VLOOKUP(F42,classifications!I$2:K$28,3,FALSE))</f>
        <v>Predominantly Urban</v>
      </c>
      <c r="I42" s="61">
        <v>590</v>
      </c>
      <c r="J42" s="61">
        <v>190</v>
      </c>
      <c r="K42" s="61">
        <v>0</v>
      </c>
      <c r="L42" s="61">
        <v>780</v>
      </c>
      <c r="M42" s="57"/>
      <c r="N42" s="62">
        <v>560</v>
      </c>
      <c r="O42" s="61">
        <v>200</v>
      </c>
      <c r="P42" s="61">
        <v>0</v>
      </c>
      <c r="Q42" s="61">
        <v>770</v>
      </c>
    </row>
    <row r="43" spans="2:17" ht="92.4" x14ac:dyDescent="0.25">
      <c r="B43" s="28" t="s">
        <v>114</v>
      </c>
      <c r="C43" s="28" t="s">
        <v>115</v>
      </c>
      <c r="D43" s="28" t="s">
        <v>116</v>
      </c>
      <c r="E43" s="28"/>
      <c r="F43" s="28" t="s">
        <v>1698</v>
      </c>
      <c r="G43" s="28" t="str">
        <f>VLOOKUP(F43,regions!A$2:C$419,3,FALSE)</f>
        <v>Unitary authority</v>
      </c>
      <c r="H43" s="28" t="str">
        <f>IFERROR(VLOOKUP(F43,classifications!A$3:C$328,3,FALSE),VLOOKUP(F43,classifications!I$2:K$28,3,FALSE))</f>
        <v>Predominantly Urban</v>
      </c>
      <c r="I43" s="61">
        <v>570</v>
      </c>
      <c r="J43" s="61">
        <v>120</v>
      </c>
      <c r="K43" s="61">
        <v>0</v>
      </c>
      <c r="L43" s="61">
        <v>690</v>
      </c>
      <c r="M43" s="57"/>
      <c r="N43" s="62">
        <v>700</v>
      </c>
      <c r="O43" s="61">
        <v>100</v>
      </c>
      <c r="P43" s="61">
        <v>0</v>
      </c>
      <c r="Q43" s="61">
        <v>800</v>
      </c>
    </row>
    <row r="44" spans="2:17" ht="92.4" x14ac:dyDescent="0.25">
      <c r="B44" s="28" t="s">
        <v>117</v>
      </c>
      <c r="C44" s="28" t="s">
        <v>118</v>
      </c>
      <c r="D44" s="28" t="s">
        <v>119</v>
      </c>
      <c r="E44" s="28"/>
      <c r="F44" s="28" t="s">
        <v>1699</v>
      </c>
      <c r="G44" s="28" t="str">
        <f>VLOOKUP(F44,regions!A$2:C$419,3,FALSE)</f>
        <v>Unitary authority</v>
      </c>
      <c r="H44" s="28" t="str">
        <f>IFERROR(VLOOKUP(F44,classifications!A$3:C$328,3,FALSE),VLOOKUP(F44,classifications!I$2:K$28,3,FALSE))</f>
        <v>Predominantly Urban</v>
      </c>
      <c r="I44" s="61">
        <v>300</v>
      </c>
      <c r="J44" s="61">
        <v>0</v>
      </c>
      <c r="K44" s="61">
        <v>0</v>
      </c>
      <c r="L44" s="61">
        <v>300</v>
      </c>
      <c r="M44" s="57"/>
      <c r="N44" s="62">
        <v>280</v>
      </c>
      <c r="O44" s="61">
        <v>0</v>
      </c>
      <c r="P44" s="61">
        <v>0</v>
      </c>
      <c r="Q44" s="61">
        <v>280</v>
      </c>
    </row>
    <row r="45" spans="2:17" ht="92.4" x14ac:dyDescent="0.25">
      <c r="B45" s="28" t="s">
        <v>120</v>
      </c>
      <c r="C45" s="28" t="s">
        <v>121</v>
      </c>
      <c r="D45" s="28" t="s">
        <v>122</v>
      </c>
      <c r="E45" s="28"/>
      <c r="F45" s="28" t="s">
        <v>1689</v>
      </c>
      <c r="G45" s="28" t="str">
        <f>VLOOKUP(F45,regions!A$2:C$419,3,FALSE)</f>
        <v>Unitary authority</v>
      </c>
      <c r="H45" s="28" t="str">
        <f>IFERROR(VLOOKUP(F45,classifications!A$3:C$328,3,FALSE),VLOOKUP(F45,classifications!I$2:K$28,3,FALSE))</f>
        <v>Predominantly Urban</v>
      </c>
      <c r="I45" s="61">
        <v>280</v>
      </c>
      <c r="J45" s="61">
        <v>110</v>
      </c>
      <c r="K45" s="61">
        <v>0</v>
      </c>
      <c r="L45" s="61">
        <v>390</v>
      </c>
      <c r="M45" s="57"/>
      <c r="N45" s="62">
        <v>180</v>
      </c>
      <c r="O45" s="61">
        <v>70</v>
      </c>
      <c r="P45" s="61">
        <v>0</v>
      </c>
      <c r="Q45" s="61">
        <v>250</v>
      </c>
    </row>
    <row r="46" spans="2:17" ht="92.4" x14ac:dyDescent="0.25">
      <c r="B46" s="28" t="s">
        <v>123</v>
      </c>
      <c r="C46" s="28" t="s">
        <v>124</v>
      </c>
      <c r="D46" s="28" t="s">
        <v>125</v>
      </c>
      <c r="E46" s="28"/>
      <c r="F46" s="28" t="s">
        <v>1690</v>
      </c>
      <c r="G46" s="28" t="str">
        <f>VLOOKUP(F46,regions!A$2:C$419,3,FALSE)</f>
        <v>Unitary authority</v>
      </c>
      <c r="H46" s="28" t="str">
        <f>IFERROR(VLOOKUP(F46,classifications!A$3:C$328,3,FALSE),VLOOKUP(F46,classifications!I$2:K$28,3,FALSE))</f>
        <v>Predominantly Urban</v>
      </c>
      <c r="I46" s="61">
        <v>460</v>
      </c>
      <c r="J46" s="61">
        <v>60</v>
      </c>
      <c r="K46" s="61">
        <v>0</v>
      </c>
      <c r="L46" s="61">
        <v>510</v>
      </c>
      <c r="M46" s="57"/>
      <c r="N46" s="62">
        <v>40</v>
      </c>
      <c r="O46" s="61">
        <v>40</v>
      </c>
      <c r="P46" s="61">
        <v>0</v>
      </c>
      <c r="Q46" s="61">
        <v>80</v>
      </c>
    </row>
    <row r="47" spans="2:17" ht="92.4" x14ac:dyDescent="0.25">
      <c r="B47" s="28" t="s">
        <v>126</v>
      </c>
      <c r="C47" s="28" t="s">
        <v>127</v>
      </c>
      <c r="D47" s="28" t="s">
        <v>128</v>
      </c>
      <c r="E47" s="28"/>
      <c r="F47" s="28" t="s">
        <v>1663</v>
      </c>
      <c r="G47" s="28" t="str">
        <f>VLOOKUP(F47,regions!A$2:C$419,3,FALSE)</f>
        <v>Unitary authority</v>
      </c>
      <c r="H47" s="28" t="str">
        <f>IFERROR(VLOOKUP(F47,classifications!A$3:C$328,3,FALSE),VLOOKUP(F47,classifications!I$2:K$28,3,FALSE))</f>
        <v>Urban with Significant Rural</v>
      </c>
      <c r="I47" s="61">
        <v>250</v>
      </c>
      <c r="J47" s="61">
        <v>70</v>
      </c>
      <c r="K47" s="61">
        <v>0</v>
      </c>
      <c r="L47" s="61">
        <v>320</v>
      </c>
      <c r="M47" s="57"/>
      <c r="N47" s="62">
        <v>280</v>
      </c>
      <c r="O47" s="61">
        <v>170</v>
      </c>
      <c r="P47" s="61">
        <v>0</v>
      </c>
      <c r="Q47" s="61">
        <v>460</v>
      </c>
    </row>
    <row r="48" spans="2:17" ht="92.4" x14ac:dyDescent="0.25">
      <c r="B48" s="28" t="s">
        <v>129</v>
      </c>
      <c r="C48" s="28" t="s">
        <v>130</v>
      </c>
      <c r="D48" s="28" t="s">
        <v>131</v>
      </c>
      <c r="E48" s="28"/>
      <c r="F48" s="28" t="s">
        <v>1721</v>
      </c>
      <c r="G48" s="28" t="str">
        <f>VLOOKUP(F48,regions!A$2:C$419,3,FALSE)</f>
        <v>Unitary authority</v>
      </c>
      <c r="H48" s="28" t="str">
        <f>IFERROR(VLOOKUP(F48,classifications!A$3:C$328,3,FALSE),VLOOKUP(F48,classifications!I$2:K$28,3,FALSE))</f>
        <v>Predominantly Rural</v>
      </c>
      <c r="I48" s="61">
        <v>80</v>
      </c>
      <c r="J48" s="61">
        <v>20</v>
      </c>
      <c r="K48" s="61">
        <v>0</v>
      </c>
      <c r="L48" s="61">
        <v>100</v>
      </c>
      <c r="M48" s="57"/>
      <c r="N48" s="62">
        <v>120</v>
      </c>
      <c r="O48" s="61">
        <v>10</v>
      </c>
      <c r="P48" s="61">
        <v>0</v>
      </c>
      <c r="Q48" s="61">
        <v>130</v>
      </c>
    </row>
    <row r="49" spans="2:17" ht="92.4" x14ac:dyDescent="0.25">
      <c r="B49" s="28" t="s">
        <v>132</v>
      </c>
      <c r="C49" s="28" t="s">
        <v>133</v>
      </c>
      <c r="D49" s="28" t="s">
        <v>134</v>
      </c>
      <c r="E49" s="28"/>
      <c r="F49" s="28" t="s">
        <v>1569</v>
      </c>
      <c r="G49" s="28" t="str">
        <f>VLOOKUP(F49,regions!A$2:C$419,3,FALSE)</f>
        <v>Unitary authority</v>
      </c>
      <c r="H49" s="28" t="str">
        <f>IFERROR(VLOOKUP(F49,classifications!A$3:C$328,3,FALSE),VLOOKUP(F49,classifications!I$2:K$28,3,FALSE))</f>
        <v>Predominantly Rural</v>
      </c>
      <c r="I49" s="30">
        <v>710</v>
      </c>
      <c r="J49" s="30">
        <v>180</v>
      </c>
      <c r="K49" s="30">
        <v>0</v>
      </c>
      <c r="L49" s="30">
        <v>890</v>
      </c>
      <c r="M49" s="63"/>
      <c r="N49" s="30">
        <v>610</v>
      </c>
      <c r="O49" s="30">
        <v>70</v>
      </c>
      <c r="P49" s="30">
        <v>0</v>
      </c>
      <c r="Q49" s="30">
        <v>670</v>
      </c>
    </row>
    <row r="50" spans="2:17" ht="92.4" x14ac:dyDescent="0.25">
      <c r="B50" s="28" t="s">
        <v>135</v>
      </c>
      <c r="C50" s="28" t="s">
        <v>136</v>
      </c>
      <c r="D50" s="28" t="s">
        <v>137</v>
      </c>
      <c r="E50" s="28"/>
      <c r="F50" s="28" t="s">
        <v>1691</v>
      </c>
      <c r="G50" s="28" t="str">
        <f>VLOOKUP(F50,regions!A$2:C$419,3,FALSE)</f>
        <v>Unitary authority</v>
      </c>
      <c r="H50" s="28" t="str">
        <f>IFERROR(VLOOKUP(F50,classifications!A$3:C$328,3,FALSE),VLOOKUP(F50,classifications!I$2:K$28,3,FALSE))</f>
        <v>Predominantly Urban</v>
      </c>
      <c r="I50" s="61">
        <v>220</v>
      </c>
      <c r="J50" s="61">
        <v>60</v>
      </c>
      <c r="K50" s="61">
        <v>0</v>
      </c>
      <c r="L50" s="61">
        <v>280</v>
      </c>
      <c r="M50" s="57"/>
      <c r="N50" s="62">
        <v>240</v>
      </c>
      <c r="O50" s="61">
        <v>110</v>
      </c>
      <c r="P50" s="61">
        <v>10</v>
      </c>
      <c r="Q50" s="61">
        <v>360</v>
      </c>
    </row>
    <row r="51" spans="2:17" ht="92.4" x14ac:dyDescent="0.25">
      <c r="B51" s="28" t="s">
        <v>138</v>
      </c>
      <c r="C51" s="28" t="s">
        <v>139</v>
      </c>
      <c r="D51" s="28" t="s">
        <v>140</v>
      </c>
      <c r="E51" s="28"/>
      <c r="F51" s="28" t="s">
        <v>1700</v>
      </c>
      <c r="G51" s="28" t="str">
        <f>VLOOKUP(F51,regions!A$2:C$419,3,FALSE)</f>
        <v>Unitary authority</v>
      </c>
      <c r="H51" s="28" t="str">
        <f>IFERROR(VLOOKUP(F51,classifications!A$3:C$328,3,FALSE),VLOOKUP(F51,classifications!I$2:K$28,3,FALSE))</f>
        <v>Predominantly Urban</v>
      </c>
      <c r="I51" s="61">
        <v>730</v>
      </c>
      <c r="J51" s="61">
        <v>670</v>
      </c>
      <c r="K51" s="30">
        <v>0</v>
      </c>
      <c r="L51" s="30">
        <v>1400</v>
      </c>
      <c r="M51" s="57"/>
      <c r="N51" s="62">
        <v>670</v>
      </c>
      <c r="O51" s="61">
        <v>540</v>
      </c>
      <c r="P51" s="30">
        <v>0</v>
      </c>
      <c r="Q51" s="30">
        <v>1220</v>
      </c>
    </row>
    <row r="52" spans="2:17" ht="92.4" x14ac:dyDescent="0.25">
      <c r="B52" s="28" t="s">
        <v>141</v>
      </c>
      <c r="C52" s="28" t="s">
        <v>142</v>
      </c>
      <c r="D52" s="28" t="s">
        <v>143</v>
      </c>
      <c r="E52" s="28"/>
      <c r="F52" s="28" t="s">
        <v>1692</v>
      </c>
      <c r="G52" s="28" t="str">
        <f>VLOOKUP(F52,regions!A$2:C$419,3,FALSE)</f>
        <v>Unitary authority</v>
      </c>
      <c r="H52" s="28" t="str">
        <f>IFERROR(VLOOKUP(F52,classifications!A$3:C$328,3,FALSE),VLOOKUP(F52,classifications!I$2:K$28,3,FALSE))</f>
        <v>Predominantly Urban</v>
      </c>
      <c r="I52" s="61">
        <v>150</v>
      </c>
      <c r="J52" s="61">
        <v>10</v>
      </c>
      <c r="K52" s="61">
        <v>0</v>
      </c>
      <c r="L52" s="61">
        <v>160</v>
      </c>
      <c r="M52" s="57"/>
      <c r="N52" s="62">
        <v>1170</v>
      </c>
      <c r="O52" s="61">
        <v>150</v>
      </c>
      <c r="P52" s="61">
        <v>0</v>
      </c>
      <c r="Q52" s="61">
        <v>1320</v>
      </c>
    </row>
    <row r="53" spans="2:17" ht="92.4" x14ac:dyDescent="0.25">
      <c r="B53" s="28" t="s">
        <v>144</v>
      </c>
      <c r="C53" s="28" t="s">
        <v>145</v>
      </c>
      <c r="D53" s="28" t="s">
        <v>146</v>
      </c>
      <c r="E53" s="28"/>
      <c r="F53" s="28" t="s">
        <v>1729</v>
      </c>
      <c r="G53" s="28" t="str">
        <f>VLOOKUP(F53,regions!A$2:C$419,3,FALSE)</f>
        <v>Unitary authority</v>
      </c>
      <c r="H53" s="28" t="str">
        <f>IFERROR(VLOOKUP(F53,classifications!A$3:C$328,3,FALSE),VLOOKUP(F53,classifications!I$2:K$28,3,FALSE))</f>
        <v>Predominantly Urban</v>
      </c>
      <c r="I53" s="61">
        <v>240</v>
      </c>
      <c r="J53" s="61">
        <v>40</v>
      </c>
      <c r="K53" s="61">
        <v>0</v>
      </c>
      <c r="L53" s="61">
        <v>280</v>
      </c>
      <c r="M53" s="57"/>
      <c r="N53" s="62">
        <v>130</v>
      </c>
      <c r="O53" s="61">
        <v>0</v>
      </c>
      <c r="P53" s="61">
        <v>0</v>
      </c>
      <c r="Q53" s="61">
        <v>140</v>
      </c>
    </row>
    <row r="54" spans="2:17" ht="92.4" x14ac:dyDescent="0.25">
      <c r="B54" s="28" t="s">
        <v>147</v>
      </c>
      <c r="C54" s="28" t="s">
        <v>148</v>
      </c>
      <c r="D54" s="28" t="s">
        <v>149</v>
      </c>
      <c r="E54" s="28"/>
      <c r="F54" s="28" t="s">
        <v>1664</v>
      </c>
      <c r="G54" s="28" t="str">
        <f>VLOOKUP(F54,regions!A$2:C$419,3,FALSE)</f>
        <v>Unitary authority</v>
      </c>
      <c r="H54" s="28" t="str">
        <f>IFERROR(VLOOKUP(F54,classifications!A$3:C$328,3,FALSE),VLOOKUP(F54,classifications!I$2:K$28,3,FALSE))</f>
        <v>Predominantly Urban</v>
      </c>
      <c r="I54" s="61">
        <v>500</v>
      </c>
      <c r="J54" s="61">
        <v>40</v>
      </c>
      <c r="K54" s="61">
        <v>0</v>
      </c>
      <c r="L54" s="61">
        <v>540</v>
      </c>
      <c r="M54" s="57"/>
      <c r="N54" s="62">
        <v>460</v>
      </c>
      <c r="O54" s="61">
        <v>10</v>
      </c>
      <c r="P54" s="61">
        <v>0</v>
      </c>
      <c r="Q54" s="61">
        <v>460</v>
      </c>
    </row>
    <row r="55" spans="2:17" ht="92.4" x14ac:dyDescent="0.25">
      <c r="B55" s="28" t="s">
        <v>150</v>
      </c>
      <c r="C55" s="28" t="s">
        <v>151</v>
      </c>
      <c r="D55" s="28" t="s">
        <v>152</v>
      </c>
      <c r="E55" s="28"/>
      <c r="F55" s="28" t="s">
        <v>1679</v>
      </c>
      <c r="G55" s="28" t="str">
        <f>VLOOKUP(F55,regions!A$2:C$419,3,FALSE)</f>
        <v>Unitary authority</v>
      </c>
      <c r="H55" s="28" t="str">
        <f>IFERROR(VLOOKUP(F55,classifications!A$3:C$328,3,FALSE),VLOOKUP(F55,classifications!I$2:K$28,3,FALSE))</f>
        <v>Predominantly Urban</v>
      </c>
      <c r="I55" s="61">
        <v>340</v>
      </c>
      <c r="J55" s="61">
        <v>20</v>
      </c>
      <c r="K55" s="61">
        <v>0</v>
      </c>
      <c r="L55" s="61">
        <v>360</v>
      </c>
      <c r="M55" s="57"/>
      <c r="N55" s="62">
        <v>310</v>
      </c>
      <c r="O55" s="61">
        <v>10</v>
      </c>
      <c r="P55" s="61">
        <v>0</v>
      </c>
      <c r="Q55" s="61">
        <v>320</v>
      </c>
    </row>
    <row r="56" spans="2:17" ht="92.4" x14ac:dyDescent="0.25">
      <c r="B56" s="28" t="s">
        <v>153</v>
      </c>
      <c r="C56" s="28" t="s">
        <v>154</v>
      </c>
      <c r="D56" s="28" t="s">
        <v>155</v>
      </c>
      <c r="E56" s="28"/>
      <c r="F56" s="28" t="s">
        <v>1701</v>
      </c>
      <c r="G56" s="28" t="str">
        <f>VLOOKUP(F56,regions!A$2:C$419,3,FALSE)</f>
        <v>Unitary authority</v>
      </c>
      <c r="H56" s="28" t="str">
        <f>IFERROR(VLOOKUP(F56,classifications!A$3:C$328,3,FALSE),VLOOKUP(F56,classifications!I$2:K$28,3,FALSE))</f>
        <v>Predominantly Urban</v>
      </c>
      <c r="I56" s="61">
        <v>590</v>
      </c>
      <c r="J56" s="61">
        <v>100</v>
      </c>
      <c r="K56" s="61">
        <v>0</v>
      </c>
      <c r="L56" s="61">
        <v>690</v>
      </c>
      <c r="M56" s="57"/>
      <c r="N56" s="62">
        <v>320</v>
      </c>
      <c r="O56" s="61">
        <v>50</v>
      </c>
      <c r="P56" s="61">
        <v>0</v>
      </c>
      <c r="Q56" s="61">
        <v>370</v>
      </c>
    </row>
    <row r="57" spans="2:17" ht="92.4" x14ac:dyDescent="0.25">
      <c r="B57" s="28" t="s">
        <v>156</v>
      </c>
      <c r="C57" s="28" t="s">
        <v>157</v>
      </c>
      <c r="D57" s="28" t="s">
        <v>158</v>
      </c>
      <c r="E57" s="28"/>
      <c r="F57" s="28" t="s">
        <v>1727</v>
      </c>
      <c r="G57" s="28" t="str">
        <f>VLOOKUP(F57,regions!A$2:C$419,3,FALSE)</f>
        <v>Unitary authority</v>
      </c>
      <c r="H57" s="28" t="str">
        <f>IFERROR(VLOOKUP(F57,classifications!A$3:C$328,3,FALSE),VLOOKUP(F57,classifications!I$2:K$28,3,FALSE))</f>
        <v>Predominantly Urban</v>
      </c>
      <c r="I57" s="61">
        <v>910</v>
      </c>
      <c r="J57" s="61">
        <v>130</v>
      </c>
      <c r="K57" s="61">
        <v>0</v>
      </c>
      <c r="L57" s="61">
        <v>1040</v>
      </c>
      <c r="M57" s="57"/>
      <c r="N57" s="62">
        <v>920</v>
      </c>
      <c r="O57" s="61">
        <v>100</v>
      </c>
      <c r="P57" s="61">
        <v>0</v>
      </c>
      <c r="Q57" s="61">
        <v>1030</v>
      </c>
    </row>
    <row r="58" spans="2:17" ht="92.4" x14ac:dyDescent="0.25">
      <c r="B58" s="28" t="s">
        <v>159</v>
      </c>
      <c r="C58" s="28" t="s">
        <v>160</v>
      </c>
      <c r="D58" s="28" t="s">
        <v>161</v>
      </c>
      <c r="E58" s="28"/>
      <c r="F58" s="28" t="s">
        <v>1682</v>
      </c>
      <c r="G58" s="28" t="str">
        <f>VLOOKUP(F58,regions!A$2:C$419,3,FALSE)</f>
        <v>Unitary authority</v>
      </c>
      <c r="H58" s="28" t="str">
        <f>IFERROR(VLOOKUP(F58,classifications!A$3:C$328,3,FALSE),VLOOKUP(F58,classifications!I$2:K$28,3,FALSE))</f>
        <v>Predominantly Urban</v>
      </c>
      <c r="I58" s="61">
        <v>470</v>
      </c>
      <c r="J58" s="61">
        <v>270</v>
      </c>
      <c r="K58" s="61">
        <v>30</v>
      </c>
      <c r="L58" s="61">
        <v>760</v>
      </c>
      <c r="M58" s="57"/>
      <c r="N58" s="62">
        <v>240</v>
      </c>
      <c r="O58" s="61">
        <v>90</v>
      </c>
      <c r="P58" s="61">
        <v>0</v>
      </c>
      <c r="Q58" s="61">
        <v>330</v>
      </c>
    </row>
    <row r="59" spans="2:17" ht="92.4" x14ac:dyDescent="0.25">
      <c r="B59" s="28" t="s">
        <v>162</v>
      </c>
      <c r="C59" s="28" t="s">
        <v>163</v>
      </c>
      <c r="D59" s="28" t="s">
        <v>164</v>
      </c>
      <c r="E59" s="28"/>
      <c r="F59" s="28" t="s">
        <v>1702</v>
      </c>
      <c r="G59" s="28" t="str">
        <f>VLOOKUP(F59,regions!A$2:C$419,3,FALSE)</f>
        <v>Unitary authority</v>
      </c>
      <c r="H59" s="28" t="str">
        <f>IFERROR(VLOOKUP(F59,classifications!A$3:C$328,3,FALSE),VLOOKUP(F59,classifications!I$2:K$28,3,FALSE))</f>
        <v>Predominantly Urban</v>
      </c>
      <c r="I59" s="61">
        <v>450</v>
      </c>
      <c r="J59" s="61">
        <v>30</v>
      </c>
      <c r="K59" s="61">
        <v>0</v>
      </c>
      <c r="L59" s="61">
        <v>470</v>
      </c>
      <c r="M59" s="57"/>
      <c r="N59" s="62">
        <v>250</v>
      </c>
      <c r="O59" s="61">
        <v>150</v>
      </c>
      <c r="P59" s="61">
        <v>0</v>
      </c>
      <c r="Q59" s="61">
        <v>400</v>
      </c>
    </row>
    <row r="60" spans="2:17" ht="92.4" x14ac:dyDescent="0.25">
      <c r="B60" s="28" t="s">
        <v>165</v>
      </c>
      <c r="C60" s="28" t="s">
        <v>166</v>
      </c>
      <c r="D60" s="28" t="s">
        <v>167</v>
      </c>
      <c r="E60" s="28"/>
      <c r="F60" s="28" t="s">
        <v>1669</v>
      </c>
      <c r="G60" s="28" t="str">
        <f>VLOOKUP(F60,regions!A$2:C$419,3,FALSE)</f>
        <v>Unitary authority</v>
      </c>
      <c r="H60" s="28" t="str">
        <f>IFERROR(VLOOKUP(F60,classifications!A$3:C$328,3,FALSE),VLOOKUP(F60,classifications!I$2:K$28,3,FALSE))</f>
        <v>Predominantly Urban</v>
      </c>
      <c r="I60" s="61">
        <v>590</v>
      </c>
      <c r="J60" s="61">
        <v>0</v>
      </c>
      <c r="K60" s="61">
        <v>0</v>
      </c>
      <c r="L60" s="61">
        <v>600</v>
      </c>
      <c r="M60" s="57"/>
      <c r="N60" s="62">
        <v>580</v>
      </c>
      <c r="O60" s="61">
        <v>0</v>
      </c>
      <c r="P60" s="61">
        <v>0</v>
      </c>
      <c r="Q60" s="61">
        <v>580</v>
      </c>
    </row>
    <row r="61" spans="2:17" ht="92.4" x14ac:dyDescent="0.25">
      <c r="B61" s="28" t="s">
        <v>168</v>
      </c>
      <c r="C61" s="28" t="s">
        <v>169</v>
      </c>
      <c r="D61" s="28" t="s">
        <v>170</v>
      </c>
      <c r="E61" s="28"/>
      <c r="F61" s="28" t="s">
        <v>1722</v>
      </c>
      <c r="G61" s="28" t="str">
        <f>VLOOKUP(F61,regions!A$2:C$419,3,FALSE)</f>
        <v>Unitary authority</v>
      </c>
      <c r="H61" s="28" t="str">
        <f>IFERROR(VLOOKUP(F61,classifications!A$3:C$328,3,FALSE),VLOOKUP(F61,classifications!I$2:K$28,3,FALSE))</f>
        <v>Urban with Significant Rural</v>
      </c>
      <c r="I61" s="30">
        <v>300</v>
      </c>
      <c r="J61" s="30">
        <v>30</v>
      </c>
      <c r="K61" s="30">
        <v>0</v>
      </c>
      <c r="L61" s="30">
        <v>330</v>
      </c>
      <c r="M61" s="63"/>
      <c r="N61" s="30">
        <v>310</v>
      </c>
      <c r="O61" s="30">
        <v>10</v>
      </c>
      <c r="P61" s="30">
        <v>0</v>
      </c>
      <c r="Q61" s="30">
        <v>320</v>
      </c>
    </row>
    <row r="62" spans="2:17" ht="92.4" x14ac:dyDescent="0.25">
      <c r="B62" s="28" t="s">
        <v>171</v>
      </c>
      <c r="C62" s="28" t="s">
        <v>172</v>
      </c>
      <c r="D62" s="28" t="s">
        <v>173</v>
      </c>
      <c r="E62" s="28"/>
      <c r="F62" s="28" t="s">
        <v>1591</v>
      </c>
      <c r="G62" s="28" t="str">
        <f>VLOOKUP(F62,regions!A$2:C$419,3,FALSE)</f>
        <v>Unitary authority</v>
      </c>
      <c r="H62" s="28" t="str">
        <f>IFERROR(VLOOKUP(F62,classifications!A$3:C$328,3,FALSE),VLOOKUP(F62,classifications!I$2:K$28,3,FALSE))</f>
        <v>Predominantly Rural</v>
      </c>
      <c r="I62" s="61">
        <v>1460</v>
      </c>
      <c r="J62" s="61">
        <v>840</v>
      </c>
      <c r="K62" s="61">
        <v>0</v>
      </c>
      <c r="L62" s="61">
        <v>2290</v>
      </c>
      <c r="M62" s="57"/>
      <c r="N62" s="62">
        <v>1160</v>
      </c>
      <c r="O62" s="61">
        <v>1040</v>
      </c>
      <c r="P62" s="61">
        <v>0</v>
      </c>
      <c r="Q62" s="61">
        <v>2200</v>
      </c>
    </row>
    <row r="63" spans="2:17" ht="92.4" x14ac:dyDescent="0.25">
      <c r="B63" s="28" t="s">
        <v>174</v>
      </c>
      <c r="C63" s="28" t="s">
        <v>175</v>
      </c>
      <c r="D63" s="28" t="s">
        <v>176</v>
      </c>
      <c r="E63" s="28"/>
      <c r="F63" s="28" t="s">
        <v>1693</v>
      </c>
      <c r="G63" s="28" t="str">
        <f>VLOOKUP(F63,regions!A$2:C$419,3,FALSE)</f>
        <v>Unitary authority</v>
      </c>
      <c r="H63" s="28" t="str">
        <f>IFERROR(VLOOKUP(F63,classifications!A$3:C$328,3,FALSE),VLOOKUP(F63,classifications!I$2:K$28,3,FALSE))</f>
        <v>Predominantly Urban</v>
      </c>
      <c r="I63" s="61">
        <v>410</v>
      </c>
      <c r="J63" s="61">
        <v>0</v>
      </c>
      <c r="K63" s="61">
        <v>0</v>
      </c>
      <c r="L63" s="61">
        <v>420</v>
      </c>
      <c r="M63" s="57"/>
      <c r="N63" s="62">
        <v>440</v>
      </c>
      <c r="O63" s="61">
        <v>60</v>
      </c>
      <c r="P63" s="61">
        <v>0</v>
      </c>
      <c r="Q63" s="61">
        <v>490</v>
      </c>
    </row>
    <row r="64" spans="2:17" ht="92.4" x14ac:dyDescent="0.25">
      <c r="B64" s="28" t="s">
        <v>177</v>
      </c>
      <c r="C64" s="28" t="s">
        <v>178</v>
      </c>
      <c r="D64" s="28" t="s">
        <v>179</v>
      </c>
      <c r="E64" s="28"/>
      <c r="F64" s="28" t="s">
        <v>1694</v>
      </c>
      <c r="G64" s="28" t="str">
        <f>VLOOKUP(F64,regions!A$2:C$419,3,FALSE)</f>
        <v>Unitary authority</v>
      </c>
      <c r="H64" s="28" t="str">
        <f>IFERROR(VLOOKUP(F64,classifications!A$3:C$328,3,FALSE),VLOOKUP(F64,classifications!I$2:K$28,3,FALSE))</f>
        <v>Predominantly Urban</v>
      </c>
      <c r="I64" s="61">
        <v>480</v>
      </c>
      <c r="J64" s="61">
        <v>90</v>
      </c>
      <c r="K64" s="61">
        <v>0</v>
      </c>
      <c r="L64" s="61">
        <v>570</v>
      </c>
      <c r="M64" s="57"/>
      <c r="N64" s="62">
        <v>390</v>
      </c>
      <c r="O64" s="61">
        <v>110</v>
      </c>
      <c r="P64" s="61">
        <v>0</v>
      </c>
      <c r="Q64" s="61">
        <v>510</v>
      </c>
    </row>
    <row r="65" spans="1:17" ht="92.4" x14ac:dyDescent="0.25">
      <c r="B65" s="28" t="s">
        <v>180</v>
      </c>
      <c r="C65" s="28" t="s">
        <v>181</v>
      </c>
      <c r="D65" s="28" t="s">
        <v>182</v>
      </c>
      <c r="E65" s="28"/>
      <c r="F65" s="28" t="s">
        <v>1725</v>
      </c>
      <c r="G65" s="28" t="str">
        <f>VLOOKUP(F65,regions!A$2:C$419,3,FALSE)</f>
        <v>Unitary authority</v>
      </c>
      <c r="H65" s="28" t="str">
        <f>IFERROR(VLOOKUP(F65,classifications!A$3:C$328,3,FALSE),VLOOKUP(F65,classifications!I$2:K$28,3,FALSE))</f>
        <v>Predominantly Urban</v>
      </c>
      <c r="I65" s="61">
        <v>510</v>
      </c>
      <c r="J65" s="61">
        <v>140</v>
      </c>
      <c r="K65" s="61">
        <v>0</v>
      </c>
      <c r="L65" s="61">
        <v>640</v>
      </c>
      <c r="M65" s="57"/>
      <c r="N65" s="62">
        <v>180</v>
      </c>
      <c r="O65" s="61">
        <v>20</v>
      </c>
      <c r="P65" s="61">
        <v>0</v>
      </c>
      <c r="Q65" s="61">
        <v>200</v>
      </c>
    </row>
    <row r="66" spans="1:17" x14ac:dyDescent="0.25">
      <c r="I66" s="57"/>
      <c r="J66" s="57"/>
      <c r="K66" s="57"/>
      <c r="L66" s="57"/>
      <c r="M66" s="57"/>
      <c r="N66" s="64"/>
      <c r="O66" s="57"/>
      <c r="P66" s="57"/>
      <c r="Q66" s="57"/>
    </row>
    <row r="67" spans="1:17" x14ac:dyDescent="0.25">
      <c r="A67" s="20" t="s">
        <v>183</v>
      </c>
      <c r="B67" s="21"/>
      <c r="C67" s="21"/>
      <c r="D67" s="21"/>
      <c r="E67" s="22"/>
      <c r="F67" s="21"/>
      <c r="G67" s="21"/>
      <c r="I67" s="55">
        <v>16130</v>
      </c>
      <c r="J67" s="55">
        <v>6120</v>
      </c>
      <c r="K67" s="55">
        <v>630</v>
      </c>
      <c r="L67" s="55">
        <v>22880</v>
      </c>
      <c r="M67" s="56"/>
      <c r="N67" s="59">
        <v>12260</v>
      </c>
      <c r="O67" s="55">
        <v>5790</v>
      </c>
      <c r="P67" s="55">
        <v>310</v>
      </c>
      <c r="Q67" s="55">
        <v>18360</v>
      </c>
    </row>
    <row r="68" spans="1:17" x14ac:dyDescent="0.25">
      <c r="I68" s="57"/>
      <c r="J68" s="57"/>
      <c r="K68" s="57"/>
      <c r="L68" s="57"/>
      <c r="M68" s="57"/>
      <c r="N68" s="60"/>
      <c r="O68" s="57"/>
      <c r="P68" s="57"/>
      <c r="Q68" s="57"/>
    </row>
    <row r="69" spans="1:17" ht="92.4" x14ac:dyDescent="0.25">
      <c r="B69" s="28" t="s">
        <v>184</v>
      </c>
      <c r="C69" s="28" t="s">
        <v>185</v>
      </c>
      <c r="D69" s="28" t="s">
        <v>186</v>
      </c>
      <c r="E69" s="28"/>
      <c r="F69" s="28" t="s">
        <v>187</v>
      </c>
      <c r="G69" s="28" t="str">
        <f>VLOOKUP(F69,regions!A$2:C$419,3,FALSE)</f>
        <v>London borough</v>
      </c>
      <c r="H69" s="28" t="str">
        <f>IFERROR(VLOOKUP(F69,classifications!A$3:C$328,3,FALSE),VLOOKUP(F69,classifications!I$2:K$28,3,FALSE))</f>
        <v>Predominantly Urban</v>
      </c>
      <c r="I69" s="61">
        <v>160</v>
      </c>
      <c r="J69" s="61">
        <v>160</v>
      </c>
      <c r="K69" s="61">
        <v>0</v>
      </c>
      <c r="L69" s="61">
        <v>320</v>
      </c>
      <c r="M69" s="57"/>
      <c r="N69" s="62">
        <v>200</v>
      </c>
      <c r="O69" s="61">
        <v>600</v>
      </c>
      <c r="P69" s="61">
        <v>0</v>
      </c>
      <c r="Q69" s="61">
        <v>800</v>
      </c>
    </row>
    <row r="70" spans="1:17" ht="92.4" x14ac:dyDescent="0.25">
      <c r="B70" s="28" t="s">
        <v>188</v>
      </c>
      <c r="C70" s="28" t="s">
        <v>189</v>
      </c>
      <c r="D70" s="28" t="s">
        <v>190</v>
      </c>
      <c r="E70" s="28"/>
      <c r="F70" s="28" t="s">
        <v>191</v>
      </c>
      <c r="G70" s="28" t="str">
        <f>VLOOKUP(F70,regions!A$2:C$419,3,FALSE)</f>
        <v>London borough</v>
      </c>
      <c r="H70" s="28" t="str">
        <f>IFERROR(VLOOKUP(F70,classifications!A$3:C$328,3,FALSE),VLOOKUP(F70,classifications!I$2:K$28,3,FALSE))</f>
        <v>Predominantly Urban</v>
      </c>
      <c r="I70" s="61">
        <v>1500</v>
      </c>
      <c r="J70" s="61">
        <v>750</v>
      </c>
      <c r="K70" s="61">
        <v>0</v>
      </c>
      <c r="L70" s="61">
        <v>2250</v>
      </c>
      <c r="M70" s="57"/>
      <c r="N70" s="62">
        <v>530</v>
      </c>
      <c r="O70" s="61">
        <v>650</v>
      </c>
      <c r="P70" s="61">
        <v>0</v>
      </c>
      <c r="Q70" s="61">
        <v>1180</v>
      </c>
    </row>
    <row r="71" spans="1:17" ht="92.4" x14ac:dyDescent="0.25">
      <c r="B71" s="28" t="s">
        <v>192</v>
      </c>
      <c r="C71" s="28" t="s">
        <v>193</v>
      </c>
      <c r="D71" s="28" t="s">
        <v>194</v>
      </c>
      <c r="E71" s="28"/>
      <c r="F71" s="28" t="s">
        <v>195</v>
      </c>
      <c r="G71" s="28" t="str">
        <f>VLOOKUP(F71,regions!A$2:C$419,3,FALSE)</f>
        <v>London borough</v>
      </c>
      <c r="H71" s="28" t="str">
        <f>IFERROR(VLOOKUP(F71,classifications!A$3:C$328,3,FALSE),VLOOKUP(F71,classifications!I$2:K$28,3,FALSE))</f>
        <v>Predominantly Urban</v>
      </c>
      <c r="I71" s="61">
        <v>300</v>
      </c>
      <c r="J71" s="61">
        <v>30</v>
      </c>
      <c r="K71" s="61">
        <v>0</v>
      </c>
      <c r="L71" s="61">
        <v>330</v>
      </c>
      <c r="M71" s="57"/>
      <c r="N71" s="62">
        <v>330</v>
      </c>
      <c r="O71" s="61">
        <v>50</v>
      </c>
      <c r="P71" s="61">
        <v>0</v>
      </c>
      <c r="Q71" s="61">
        <v>380</v>
      </c>
    </row>
    <row r="72" spans="1:17" ht="92.4" x14ac:dyDescent="0.25">
      <c r="B72" s="28" t="s">
        <v>196</v>
      </c>
      <c r="C72" s="28" t="s">
        <v>197</v>
      </c>
      <c r="D72" s="28" t="s">
        <v>198</v>
      </c>
      <c r="E72" s="28"/>
      <c r="F72" s="28" t="s">
        <v>199</v>
      </c>
      <c r="G72" s="28" t="str">
        <f>VLOOKUP(F72,regions!A$2:C$419,3,FALSE)</f>
        <v>London borough</v>
      </c>
      <c r="H72" s="28" t="str">
        <f>IFERROR(VLOOKUP(F72,classifications!A$3:C$328,3,FALSE),VLOOKUP(F72,classifications!I$2:K$28,3,FALSE))</f>
        <v>Predominantly Urban</v>
      </c>
      <c r="I72" s="30">
        <v>350</v>
      </c>
      <c r="J72" s="30">
        <v>250</v>
      </c>
      <c r="K72" s="30">
        <v>0</v>
      </c>
      <c r="L72" s="30">
        <v>600</v>
      </c>
      <c r="M72" s="63"/>
      <c r="N72" s="30">
        <v>210</v>
      </c>
      <c r="O72" s="30">
        <v>100</v>
      </c>
      <c r="P72" s="30">
        <v>0</v>
      </c>
      <c r="Q72" s="30">
        <v>310</v>
      </c>
    </row>
    <row r="73" spans="1:17" ht="92.4" x14ac:dyDescent="0.25">
      <c r="B73" s="28" t="s">
        <v>200</v>
      </c>
      <c r="C73" s="28" t="s">
        <v>201</v>
      </c>
      <c r="D73" s="28" t="s">
        <v>202</v>
      </c>
      <c r="E73" s="28"/>
      <c r="F73" s="28" t="s">
        <v>203</v>
      </c>
      <c r="G73" s="28" t="str">
        <f>VLOOKUP(F73,regions!A$2:C$419,3,FALSE)</f>
        <v>London borough</v>
      </c>
      <c r="H73" s="28" t="str">
        <f>IFERROR(VLOOKUP(F73,classifications!A$3:C$328,3,FALSE),VLOOKUP(F73,classifications!I$2:K$28,3,FALSE))</f>
        <v>Predominantly Urban</v>
      </c>
      <c r="I73" s="30">
        <v>390</v>
      </c>
      <c r="J73" s="30">
        <v>30</v>
      </c>
      <c r="K73" s="30">
        <v>0</v>
      </c>
      <c r="L73" s="30">
        <v>420</v>
      </c>
      <c r="M73" s="63"/>
      <c r="N73" s="30">
        <v>510</v>
      </c>
      <c r="O73" s="30">
        <v>80</v>
      </c>
      <c r="P73" s="30">
        <v>0</v>
      </c>
      <c r="Q73" s="30">
        <v>590</v>
      </c>
    </row>
    <row r="74" spans="1:17" ht="92.4" x14ac:dyDescent="0.25">
      <c r="B74" s="28" t="s">
        <v>204</v>
      </c>
      <c r="C74" s="28" t="s">
        <v>205</v>
      </c>
      <c r="D74" s="28" t="s">
        <v>206</v>
      </c>
      <c r="E74" s="28"/>
      <c r="F74" s="28" t="s">
        <v>207</v>
      </c>
      <c r="G74" s="28" t="str">
        <f>VLOOKUP(F74,regions!A$2:C$419,3,FALSE)</f>
        <v>London borough</v>
      </c>
      <c r="H74" s="28" t="str">
        <f>IFERROR(VLOOKUP(F74,classifications!A$3:C$328,3,FALSE),VLOOKUP(F74,classifications!I$2:K$28,3,FALSE))</f>
        <v>Predominantly Urban</v>
      </c>
      <c r="I74" s="61">
        <v>270</v>
      </c>
      <c r="J74" s="61">
        <v>40</v>
      </c>
      <c r="K74" s="61">
        <v>80</v>
      </c>
      <c r="L74" s="61">
        <v>390</v>
      </c>
      <c r="M74" s="57"/>
      <c r="N74" s="62">
        <v>330</v>
      </c>
      <c r="O74" s="61">
        <v>10</v>
      </c>
      <c r="P74" s="61">
        <v>10</v>
      </c>
      <c r="Q74" s="61">
        <v>350</v>
      </c>
    </row>
    <row r="75" spans="1:17" ht="92.4" x14ac:dyDescent="0.25">
      <c r="B75" s="28" t="s">
        <v>208</v>
      </c>
      <c r="C75" s="28" t="s">
        <v>209</v>
      </c>
      <c r="D75" s="28" t="s">
        <v>210</v>
      </c>
      <c r="E75" s="28"/>
      <c r="F75" s="28" t="s">
        <v>211</v>
      </c>
      <c r="G75" s="28" t="str">
        <f>VLOOKUP(F75,regions!A$2:C$419,3,FALSE)</f>
        <v>London borough</v>
      </c>
      <c r="H75" s="28" t="str">
        <f>IFERROR(VLOOKUP(F75,classifications!A$3:C$328,3,FALSE),VLOOKUP(F75,classifications!I$2:K$28,3,FALSE))</f>
        <v>Predominantly Urban</v>
      </c>
      <c r="I75" s="61">
        <v>0</v>
      </c>
      <c r="J75" s="61">
        <v>0</v>
      </c>
      <c r="K75" s="61">
        <v>0</v>
      </c>
      <c r="L75" s="61">
        <v>0</v>
      </c>
      <c r="M75" s="57"/>
      <c r="N75" s="62">
        <v>160</v>
      </c>
      <c r="O75" s="61">
        <v>0</v>
      </c>
      <c r="P75" s="61">
        <v>0</v>
      </c>
      <c r="Q75" s="61">
        <v>160</v>
      </c>
    </row>
    <row r="76" spans="1:17" ht="92.4" x14ac:dyDescent="0.25">
      <c r="B76" s="28" t="s">
        <v>212</v>
      </c>
      <c r="C76" s="28" t="s">
        <v>213</v>
      </c>
      <c r="D76" s="28" t="s">
        <v>214</v>
      </c>
      <c r="E76" s="28"/>
      <c r="F76" s="28" t="s">
        <v>215</v>
      </c>
      <c r="G76" s="28" t="str">
        <f>VLOOKUP(F76,regions!A$2:C$419,3,FALSE)</f>
        <v>London borough</v>
      </c>
      <c r="H76" s="28" t="str">
        <f>IFERROR(VLOOKUP(F76,classifications!A$3:C$328,3,FALSE),VLOOKUP(F76,classifications!I$2:K$28,3,FALSE))</f>
        <v>Predominantly Urban</v>
      </c>
      <c r="I76" s="61">
        <v>870</v>
      </c>
      <c r="J76" s="61">
        <v>110</v>
      </c>
      <c r="K76" s="61">
        <v>30</v>
      </c>
      <c r="L76" s="61">
        <v>1000</v>
      </c>
      <c r="M76" s="57"/>
      <c r="N76" s="62">
        <v>570</v>
      </c>
      <c r="O76" s="61">
        <v>310</v>
      </c>
      <c r="P76" s="61">
        <v>50</v>
      </c>
      <c r="Q76" s="61">
        <v>930</v>
      </c>
    </row>
    <row r="77" spans="1:17" ht="92.4" x14ac:dyDescent="0.25">
      <c r="B77" s="28" t="s">
        <v>216</v>
      </c>
      <c r="C77" s="28" t="s">
        <v>217</v>
      </c>
      <c r="D77" s="28" t="s">
        <v>218</v>
      </c>
      <c r="E77" s="28"/>
      <c r="F77" s="28" t="s">
        <v>219</v>
      </c>
      <c r="G77" s="28" t="str">
        <f>VLOOKUP(F77,regions!A$2:C$419,3,FALSE)</f>
        <v>London borough</v>
      </c>
      <c r="H77" s="28" t="str">
        <f>IFERROR(VLOOKUP(F77,classifications!A$3:C$328,3,FALSE),VLOOKUP(F77,classifications!I$2:K$28,3,FALSE))</f>
        <v>Predominantly Urban</v>
      </c>
      <c r="I77" s="61">
        <v>260</v>
      </c>
      <c r="J77" s="61">
        <v>10</v>
      </c>
      <c r="K77" s="61">
        <v>200</v>
      </c>
      <c r="L77" s="61">
        <v>460</v>
      </c>
      <c r="M77" s="57"/>
      <c r="N77" s="62">
        <v>200</v>
      </c>
      <c r="O77" s="61">
        <v>150</v>
      </c>
      <c r="P77" s="61">
        <v>40</v>
      </c>
      <c r="Q77" s="61">
        <v>390</v>
      </c>
    </row>
    <row r="78" spans="1:17" ht="92.4" x14ac:dyDescent="0.25">
      <c r="B78" s="28" t="s">
        <v>220</v>
      </c>
      <c r="C78" s="28" t="s">
        <v>221</v>
      </c>
      <c r="D78" s="28" t="s">
        <v>222</v>
      </c>
      <c r="E78" s="28"/>
      <c r="F78" s="28" t="s">
        <v>223</v>
      </c>
      <c r="G78" s="28" t="str">
        <f>VLOOKUP(F78,regions!A$2:C$419,3,FALSE)</f>
        <v>London borough</v>
      </c>
      <c r="H78" s="28" t="str">
        <f>IFERROR(VLOOKUP(F78,classifications!A$3:C$328,3,FALSE),VLOOKUP(F78,classifications!I$2:K$28,3,FALSE))</f>
        <v>Predominantly Urban</v>
      </c>
      <c r="I78" s="61">
        <v>150</v>
      </c>
      <c r="J78" s="61">
        <v>460</v>
      </c>
      <c r="K78" s="61">
        <v>50</v>
      </c>
      <c r="L78" s="61">
        <v>660</v>
      </c>
      <c r="M78" s="57"/>
      <c r="N78" s="62">
        <v>150</v>
      </c>
      <c r="O78" s="61">
        <v>120</v>
      </c>
      <c r="P78" s="61">
        <v>0</v>
      </c>
      <c r="Q78" s="61">
        <v>260</v>
      </c>
    </row>
    <row r="79" spans="1:17" ht="92.4" x14ac:dyDescent="0.25">
      <c r="B79" s="28" t="s">
        <v>224</v>
      </c>
      <c r="C79" s="28" t="s">
        <v>225</v>
      </c>
      <c r="D79" s="28" t="s">
        <v>226</v>
      </c>
      <c r="E79" s="28"/>
      <c r="F79" s="28" t="s">
        <v>227</v>
      </c>
      <c r="G79" s="28" t="str">
        <f>VLOOKUP(F79,regions!A$2:C$419,3,FALSE)</f>
        <v>London borough</v>
      </c>
      <c r="H79" s="28" t="str">
        <f>IFERROR(VLOOKUP(F79,classifications!A$3:C$328,3,FALSE),VLOOKUP(F79,classifications!I$2:K$28,3,FALSE))</f>
        <v>Predominantly Urban</v>
      </c>
      <c r="I79" s="61">
        <v>640</v>
      </c>
      <c r="J79" s="61">
        <v>490</v>
      </c>
      <c r="K79" s="61">
        <v>0</v>
      </c>
      <c r="L79" s="61">
        <v>1130</v>
      </c>
      <c r="M79" s="57"/>
      <c r="N79" s="62">
        <v>1040</v>
      </c>
      <c r="O79" s="61">
        <v>100</v>
      </c>
      <c r="P79" s="61">
        <v>0</v>
      </c>
      <c r="Q79" s="61">
        <v>1130</v>
      </c>
    </row>
    <row r="80" spans="1:17" ht="92.4" x14ac:dyDescent="0.25">
      <c r="B80" s="28" t="s">
        <v>228</v>
      </c>
      <c r="C80" s="28" t="s">
        <v>229</v>
      </c>
      <c r="D80" s="28" t="s">
        <v>230</v>
      </c>
      <c r="E80" s="28"/>
      <c r="F80" s="28" t="s">
        <v>231</v>
      </c>
      <c r="G80" s="28" t="str">
        <f>VLOOKUP(F80,regions!A$2:C$419,3,FALSE)</f>
        <v>London borough</v>
      </c>
      <c r="H80" s="28" t="str">
        <f>IFERROR(VLOOKUP(F80,classifications!A$3:C$328,3,FALSE),VLOOKUP(F80,classifications!I$2:K$28,3,FALSE))</f>
        <v>Predominantly Urban</v>
      </c>
      <c r="I80" s="61">
        <v>470</v>
      </c>
      <c r="J80" s="61">
        <v>330</v>
      </c>
      <c r="K80" s="61">
        <v>0</v>
      </c>
      <c r="L80" s="61">
        <v>800</v>
      </c>
      <c r="M80" s="57"/>
      <c r="N80" s="62">
        <v>310</v>
      </c>
      <c r="O80" s="61">
        <v>600</v>
      </c>
      <c r="P80" s="61">
        <v>0</v>
      </c>
      <c r="Q80" s="61">
        <v>920</v>
      </c>
    </row>
    <row r="81" spans="2:17" ht="92.4" x14ac:dyDescent="0.25">
      <c r="B81" s="28" t="s">
        <v>232</v>
      </c>
      <c r="C81" s="28" t="s">
        <v>233</v>
      </c>
      <c r="D81" s="28" t="s">
        <v>234</v>
      </c>
      <c r="E81" s="28"/>
      <c r="F81" s="28" t="s">
        <v>235</v>
      </c>
      <c r="G81" s="28" t="str">
        <f>VLOOKUP(F81,regions!A$2:C$419,3,FALSE)</f>
        <v>London borough</v>
      </c>
      <c r="H81" s="28" t="str">
        <f>IFERROR(VLOOKUP(F81,classifications!A$3:C$328,3,FALSE),VLOOKUP(F81,classifications!I$2:K$28,3,FALSE))</f>
        <v>Predominantly Urban</v>
      </c>
      <c r="I81" s="61">
        <v>800</v>
      </c>
      <c r="J81" s="61">
        <v>20</v>
      </c>
      <c r="K81" s="61">
        <v>0</v>
      </c>
      <c r="L81" s="61">
        <v>820</v>
      </c>
      <c r="M81" s="57"/>
      <c r="N81" s="62">
        <v>160</v>
      </c>
      <c r="O81" s="61">
        <v>50</v>
      </c>
      <c r="P81" s="61">
        <v>0</v>
      </c>
      <c r="Q81" s="61">
        <v>210</v>
      </c>
    </row>
    <row r="82" spans="2:17" ht="92.4" x14ac:dyDescent="0.25">
      <c r="B82" s="28" t="s">
        <v>236</v>
      </c>
      <c r="C82" s="28" t="s">
        <v>237</v>
      </c>
      <c r="D82" s="28" t="s">
        <v>238</v>
      </c>
      <c r="E82" s="28"/>
      <c r="F82" s="28" t="s">
        <v>239</v>
      </c>
      <c r="G82" s="28" t="str">
        <f>VLOOKUP(F82,regions!A$2:C$419,3,FALSE)</f>
        <v>London borough</v>
      </c>
      <c r="H82" s="28" t="str">
        <f>IFERROR(VLOOKUP(F82,classifications!A$3:C$328,3,FALSE),VLOOKUP(F82,classifications!I$2:K$28,3,FALSE))</f>
        <v>Predominantly Urban</v>
      </c>
      <c r="I82" s="61">
        <v>240</v>
      </c>
      <c r="J82" s="61">
        <v>20</v>
      </c>
      <c r="K82" s="61">
        <v>0</v>
      </c>
      <c r="L82" s="61">
        <v>260</v>
      </c>
      <c r="M82" s="57"/>
      <c r="N82" s="62">
        <v>60</v>
      </c>
      <c r="O82" s="61">
        <v>0</v>
      </c>
      <c r="P82" s="61">
        <v>0</v>
      </c>
      <c r="Q82" s="61">
        <v>60</v>
      </c>
    </row>
    <row r="83" spans="2:17" ht="92.4" x14ac:dyDescent="0.25">
      <c r="B83" s="28" t="s">
        <v>240</v>
      </c>
      <c r="C83" s="28" t="s">
        <v>241</v>
      </c>
      <c r="D83" s="28" t="s">
        <v>242</v>
      </c>
      <c r="E83" s="28"/>
      <c r="F83" s="28" t="s">
        <v>243</v>
      </c>
      <c r="G83" s="28" t="str">
        <f>VLOOKUP(F83,regions!A$2:C$419,3,FALSE)</f>
        <v>London borough</v>
      </c>
      <c r="H83" s="28" t="str">
        <f>IFERROR(VLOOKUP(F83,classifications!A$3:C$328,3,FALSE),VLOOKUP(F83,classifications!I$2:K$28,3,FALSE))</f>
        <v>Predominantly Urban</v>
      </c>
      <c r="I83" s="61">
        <v>550</v>
      </c>
      <c r="J83" s="61">
        <v>20</v>
      </c>
      <c r="K83" s="61">
        <v>0</v>
      </c>
      <c r="L83" s="61">
        <v>570</v>
      </c>
      <c r="M83" s="57"/>
      <c r="N83" s="62">
        <v>100</v>
      </c>
      <c r="O83" s="61">
        <v>0</v>
      </c>
      <c r="P83" s="61">
        <v>0</v>
      </c>
      <c r="Q83" s="61">
        <v>100</v>
      </c>
    </row>
    <row r="84" spans="2:17" ht="92.4" x14ac:dyDescent="0.25">
      <c r="B84" s="28" t="s">
        <v>244</v>
      </c>
      <c r="C84" s="28" t="s">
        <v>245</v>
      </c>
      <c r="D84" s="28" t="s">
        <v>246</v>
      </c>
      <c r="E84" s="28"/>
      <c r="F84" s="28" t="s">
        <v>247</v>
      </c>
      <c r="G84" s="28" t="str">
        <f>VLOOKUP(F84,regions!A$2:C$419,3,FALSE)</f>
        <v>London borough</v>
      </c>
      <c r="H84" s="28" t="str">
        <f>IFERROR(VLOOKUP(F84,classifications!A$3:C$328,3,FALSE),VLOOKUP(F84,classifications!I$2:K$28,3,FALSE))</f>
        <v>Predominantly Urban</v>
      </c>
      <c r="I84" s="61">
        <v>550</v>
      </c>
      <c r="J84" s="61">
        <v>110</v>
      </c>
      <c r="K84" s="61">
        <v>0</v>
      </c>
      <c r="L84" s="61">
        <v>670</v>
      </c>
      <c r="M84" s="57"/>
      <c r="N84" s="62">
        <v>510</v>
      </c>
      <c r="O84" s="61">
        <v>270</v>
      </c>
      <c r="P84" s="61">
        <v>0</v>
      </c>
      <c r="Q84" s="61">
        <v>780</v>
      </c>
    </row>
    <row r="85" spans="2:17" ht="92.4" x14ac:dyDescent="0.25">
      <c r="B85" s="28" t="s">
        <v>248</v>
      </c>
      <c r="C85" s="28" t="s">
        <v>249</v>
      </c>
      <c r="D85" s="28" t="s">
        <v>250</v>
      </c>
      <c r="E85" s="28"/>
      <c r="F85" s="28" t="s">
        <v>251</v>
      </c>
      <c r="G85" s="28" t="str">
        <f>VLOOKUP(F85,regions!A$2:C$419,3,FALSE)</f>
        <v>London borough</v>
      </c>
      <c r="H85" s="28" t="str">
        <f>IFERROR(VLOOKUP(F85,classifications!A$3:C$328,3,FALSE),VLOOKUP(F85,classifications!I$2:K$28,3,FALSE))</f>
        <v>Predominantly Urban</v>
      </c>
      <c r="I85" s="30">
        <v>610</v>
      </c>
      <c r="J85" s="30">
        <v>40</v>
      </c>
      <c r="K85" s="30">
        <v>0</v>
      </c>
      <c r="L85" s="30">
        <v>640</v>
      </c>
      <c r="M85" s="63"/>
      <c r="N85" s="30">
        <v>280</v>
      </c>
      <c r="O85" s="30">
        <v>60</v>
      </c>
      <c r="P85" s="30">
        <v>0</v>
      </c>
      <c r="Q85" s="30">
        <v>330</v>
      </c>
    </row>
    <row r="86" spans="2:17" ht="92.4" x14ac:dyDescent="0.25">
      <c r="B86" s="28" t="s">
        <v>252</v>
      </c>
      <c r="C86" s="28" t="s">
        <v>253</v>
      </c>
      <c r="D86" s="28" t="s">
        <v>254</v>
      </c>
      <c r="E86" s="28"/>
      <c r="F86" s="28" t="s">
        <v>255</v>
      </c>
      <c r="G86" s="28" t="str">
        <f>VLOOKUP(F86,regions!A$2:C$419,3,FALSE)</f>
        <v>London borough</v>
      </c>
      <c r="H86" s="28" t="str">
        <f>IFERROR(VLOOKUP(F86,classifications!A$3:C$328,3,FALSE),VLOOKUP(F86,classifications!I$2:K$28,3,FALSE))</f>
        <v>Predominantly Urban</v>
      </c>
      <c r="I86" s="61">
        <v>550</v>
      </c>
      <c r="J86" s="61">
        <v>230</v>
      </c>
      <c r="K86" s="61">
        <v>180</v>
      </c>
      <c r="L86" s="61">
        <v>950</v>
      </c>
      <c r="M86" s="57"/>
      <c r="N86" s="62">
        <v>570</v>
      </c>
      <c r="O86" s="61">
        <v>370</v>
      </c>
      <c r="P86" s="61">
        <v>70</v>
      </c>
      <c r="Q86" s="61">
        <v>1010</v>
      </c>
    </row>
    <row r="87" spans="2:17" ht="92.4" x14ac:dyDescent="0.25">
      <c r="B87" s="28" t="s">
        <v>256</v>
      </c>
      <c r="C87" s="28" t="s">
        <v>257</v>
      </c>
      <c r="D87" s="28" t="s">
        <v>258</v>
      </c>
      <c r="E87" s="28"/>
      <c r="F87" s="28" t="s">
        <v>259</v>
      </c>
      <c r="G87" s="28" t="str">
        <f>VLOOKUP(F87,regions!A$2:C$419,3,FALSE)</f>
        <v>London borough</v>
      </c>
      <c r="H87" s="28" t="str">
        <f>IFERROR(VLOOKUP(F87,classifications!A$3:C$328,3,FALSE),VLOOKUP(F87,classifications!I$2:K$28,3,FALSE))</f>
        <v>Predominantly Urban</v>
      </c>
      <c r="I87" s="61">
        <v>200</v>
      </c>
      <c r="J87" s="61">
        <v>70</v>
      </c>
      <c r="K87" s="61">
        <v>0</v>
      </c>
      <c r="L87" s="61">
        <v>280</v>
      </c>
      <c r="M87" s="57"/>
      <c r="N87" s="62">
        <v>60</v>
      </c>
      <c r="O87" s="61">
        <v>40</v>
      </c>
      <c r="P87" s="61">
        <v>0</v>
      </c>
      <c r="Q87" s="61">
        <v>100</v>
      </c>
    </row>
    <row r="88" spans="2:17" ht="92.4" x14ac:dyDescent="0.25">
      <c r="B88" s="28" t="s">
        <v>260</v>
      </c>
      <c r="C88" s="28" t="s">
        <v>261</v>
      </c>
      <c r="D88" s="28" t="s">
        <v>262</v>
      </c>
      <c r="E88" s="28"/>
      <c r="F88" s="28" t="s">
        <v>263</v>
      </c>
      <c r="G88" s="28" t="str">
        <f>VLOOKUP(F88,regions!A$2:C$419,3,FALSE)</f>
        <v>London borough</v>
      </c>
      <c r="H88" s="28" t="str">
        <f>IFERROR(VLOOKUP(F88,classifications!A$3:C$328,3,FALSE),VLOOKUP(F88,classifications!I$2:K$28,3,FALSE))</f>
        <v>Predominantly Urban</v>
      </c>
      <c r="I88" s="61">
        <v>40</v>
      </c>
      <c r="J88" s="61">
        <v>0</v>
      </c>
      <c r="K88" s="61">
        <v>0</v>
      </c>
      <c r="L88" s="61">
        <v>40</v>
      </c>
      <c r="M88" s="57"/>
      <c r="N88" s="62">
        <v>170</v>
      </c>
      <c r="O88" s="61">
        <v>10</v>
      </c>
      <c r="P88" s="61">
        <v>0</v>
      </c>
      <c r="Q88" s="61">
        <v>180</v>
      </c>
    </row>
    <row r="89" spans="2:17" ht="92.4" x14ac:dyDescent="0.25">
      <c r="B89" s="28" t="s">
        <v>264</v>
      </c>
      <c r="C89" s="28" t="s">
        <v>265</v>
      </c>
      <c r="D89" s="28" t="s">
        <v>266</v>
      </c>
      <c r="E89" s="28"/>
      <c r="F89" s="28" t="s">
        <v>267</v>
      </c>
      <c r="G89" s="28" t="str">
        <f>VLOOKUP(F89,regions!A$2:C$419,3,FALSE)</f>
        <v>London borough</v>
      </c>
      <c r="H89" s="28" t="str">
        <f>IFERROR(VLOOKUP(F89,classifications!A$3:C$328,3,FALSE),VLOOKUP(F89,classifications!I$2:K$28,3,FALSE))</f>
        <v>Predominantly Urban</v>
      </c>
      <c r="I89" s="61">
        <v>50</v>
      </c>
      <c r="J89" s="61">
        <v>10</v>
      </c>
      <c r="K89" s="61">
        <v>0</v>
      </c>
      <c r="L89" s="61">
        <v>70</v>
      </c>
      <c r="M89" s="57"/>
      <c r="N89" s="62">
        <v>160</v>
      </c>
      <c r="O89" s="61">
        <v>10</v>
      </c>
      <c r="P89" s="61">
        <v>0</v>
      </c>
      <c r="Q89" s="61">
        <v>170</v>
      </c>
    </row>
    <row r="90" spans="2:17" ht="92.4" x14ac:dyDescent="0.25">
      <c r="B90" s="28" t="s">
        <v>268</v>
      </c>
      <c r="C90" s="28" t="s">
        <v>269</v>
      </c>
      <c r="D90" s="28" t="s">
        <v>270</v>
      </c>
      <c r="E90" s="28"/>
      <c r="F90" s="28" t="s">
        <v>271</v>
      </c>
      <c r="G90" s="28" t="str">
        <f>VLOOKUP(F90,regions!A$2:C$419,3,FALSE)</f>
        <v>London borough</v>
      </c>
      <c r="H90" s="28" t="str">
        <f>IFERROR(VLOOKUP(F90,classifications!A$3:C$328,3,FALSE),VLOOKUP(F90,classifications!I$2:K$28,3,FALSE))</f>
        <v>Predominantly Urban</v>
      </c>
      <c r="I90" s="61">
        <v>880</v>
      </c>
      <c r="J90" s="61">
        <v>440</v>
      </c>
      <c r="K90" s="61">
        <v>0</v>
      </c>
      <c r="L90" s="61">
        <v>1320</v>
      </c>
      <c r="M90" s="57"/>
      <c r="N90" s="62">
        <v>760</v>
      </c>
      <c r="O90" s="61">
        <v>460</v>
      </c>
      <c r="P90" s="61">
        <v>0</v>
      </c>
      <c r="Q90" s="61">
        <v>1220</v>
      </c>
    </row>
    <row r="91" spans="2:17" ht="92.4" x14ac:dyDescent="0.25">
      <c r="B91" s="28" t="s">
        <v>272</v>
      </c>
      <c r="C91" s="28" t="s">
        <v>273</v>
      </c>
      <c r="D91" s="28" t="s">
        <v>274</v>
      </c>
      <c r="E91" s="28"/>
      <c r="F91" s="28" t="s">
        <v>275</v>
      </c>
      <c r="G91" s="28" t="str">
        <f>VLOOKUP(F91,regions!A$2:C$419,3,FALSE)</f>
        <v>London borough</v>
      </c>
      <c r="H91" s="28" t="str">
        <f>IFERROR(VLOOKUP(F91,classifications!A$3:C$328,3,FALSE),VLOOKUP(F91,classifications!I$2:K$28,3,FALSE))</f>
        <v>Predominantly Urban</v>
      </c>
      <c r="I91" s="30">
        <v>370</v>
      </c>
      <c r="J91" s="30">
        <v>360</v>
      </c>
      <c r="K91" s="30">
        <v>0</v>
      </c>
      <c r="L91" s="30">
        <v>730</v>
      </c>
      <c r="M91" s="63"/>
      <c r="N91" s="30">
        <v>300</v>
      </c>
      <c r="O91" s="30">
        <v>190</v>
      </c>
      <c r="P91" s="30">
        <v>0</v>
      </c>
      <c r="Q91" s="30">
        <v>490</v>
      </c>
    </row>
    <row r="92" spans="2:17" ht="92.4" x14ac:dyDescent="0.25">
      <c r="B92" s="28" t="s">
        <v>276</v>
      </c>
      <c r="C92" s="28" t="s">
        <v>277</v>
      </c>
      <c r="D92" s="28" t="s">
        <v>278</v>
      </c>
      <c r="E92" s="28"/>
      <c r="F92" s="28" t="s">
        <v>279</v>
      </c>
      <c r="G92" s="28" t="str">
        <f>VLOOKUP(F92,regions!A$2:C$419,3,FALSE)</f>
        <v>London borough</v>
      </c>
      <c r="H92" s="28" t="str">
        <f>IFERROR(VLOOKUP(F92,classifications!A$3:C$328,3,FALSE),VLOOKUP(F92,classifications!I$2:K$28,3,FALSE))</f>
        <v>Predominantly Urban</v>
      </c>
      <c r="I92" s="61">
        <v>310</v>
      </c>
      <c r="J92" s="61">
        <v>190</v>
      </c>
      <c r="K92" s="61">
        <v>0</v>
      </c>
      <c r="L92" s="61">
        <v>500</v>
      </c>
      <c r="M92" s="57"/>
      <c r="N92" s="62">
        <v>400</v>
      </c>
      <c r="O92" s="61">
        <v>170</v>
      </c>
      <c r="P92" s="61">
        <v>0</v>
      </c>
      <c r="Q92" s="61">
        <v>570</v>
      </c>
    </row>
    <row r="93" spans="2:17" ht="92.4" x14ac:dyDescent="0.25">
      <c r="B93" s="28" t="s">
        <v>280</v>
      </c>
      <c r="C93" s="28" t="s">
        <v>281</v>
      </c>
      <c r="D93" s="28" t="s">
        <v>282</v>
      </c>
      <c r="E93" s="28"/>
      <c r="F93" s="28" t="s">
        <v>283</v>
      </c>
      <c r="G93" s="28" t="str">
        <f>VLOOKUP(F93,regions!A$2:C$419,3,FALSE)</f>
        <v>London borough</v>
      </c>
      <c r="H93" s="28" t="str">
        <f>IFERROR(VLOOKUP(F93,classifications!A$3:C$328,3,FALSE),VLOOKUP(F93,classifications!I$2:K$28,3,FALSE))</f>
        <v>Predominantly Urban</v>
      </c>
      <c r="I93" s="61">
        <v>1380</v>
      </c>
      <c r="J93" s="61">
        <v>550</v>
      </c>
      <c r="K93" s="61">
        <v>20</v>
      </c>
      <c r="L93" s="61">
        <v>1950</v>
      </c>
      <c r="M93" s="57"/>
      <c r="N93" s="62">
        <v>1150</v>
      </c>
      <c r="O93" s="61">
        <v>410</v>
      </c>
      <c r="P93" s="61">
        <v>0</v>
      </c>
      <c r="Q93" s="61">
        <v>1560</v>
      </c>
    </row>
    <row r="94" spans="2:17" ht="92.4" x14ac:dyDescent="0.25">
      <c r="B94" s="28" t="s">
        <v>284</v>
      </c>
      <c r="C94" s="28" t="s">
        <v>285</v>
      </c>
      <c r="D94" s="28" t="s">
        <v>286</v>
      </c>
      <c r="E94" s="28"/>
      <c r="F94" s="28" t="s">
        <v>287</v>
      </c>
      <c r="G94" s="28" t="str">
        <f>VLOOKUP(F94,regions!A$2:C$419,3,FALSE)</f>
        <v>London borough</v>
      </c>
      <c r="H94" s="28" t="str">
        <f>IFERROR(VLOOKUP(F94,classifications!A$3:C$328,3,FALSE),VLOOKUP(F94,classifications!I$2:K$28,3,FALSE))</f>
        <v>Predominantly Urban</v>
      </c>
      <c r="I94" s="61">
        <v>210</v>
      </c>
      <c r="J94" s="61">
        <v>40</v>
      </c>
      <c r="K94" s="61">
        <v>0</v>
      </c>
      <c r="L94" s="61">
        <v>260</v>
      </c>
      <c r="M94" s="57"/>
      <c r="N94" s="62">
        <v>330</v>
      </c>
      <c r="O94" s="61">
        <v>10</v>
      </c>
      <c r="P94" s="61">
        <v>0</v>
      </c>
      <c r="Q94" s="61">
        <v>340</v>
      </c>
    </row>
    <row r="95" spans="2:17" ht="92.4" x14ac:dyDescent="0.25">
      <c r="B95" s="28" t="s">
        <v>288</v>
      </c>
      <c r="C95" s="28" t="s">
        <v>289</v>
      </c>
      <c r="D95" s="28" t="s">
        <v>290</v>
      </c>
      <c r="E95" s="28"/>
      <c r="F95" s="28" t="s">
        <v>291</v>
      </c>
      <c r="G95" s="28" t="str">
        <f>VLOOKUP(F95,regions!A$2:C$419,3,FALSE)</f>
        <v>London borough</v>
      </c>
      <c r="H95" s="28" t="str">
        <f>IFERROR(VLOOKUP(F95,classifications!A$3:C$328,3,FALSE),VLOOKUP(F95,classifications!I$2:K$28,3,FALSE))</f>
        <v>Predominantly Urban</v>
      </c>
      <c r="I95" s="30">
        <v>140</v>
      </c>
      <c r="J95" s="30">
        <v>30</v>
      </c>
      <c r="K95" s="30">
        <v>0</v>
      </c>
      <c r="L95" s="30">
        <v>170</v>
      </c>
      <c r="M95" s="63"/>
      <c r="N95" s="30">
        <v>40</v>
      </c>
      <c r="O95" s="30">
        <v>0</v>
      </c>
      <c r="P95" s="30">
        <v>0</v>
      </c>
      <c r="Q95" s="30">
        <v>40</v>
      </c>
    </row>
    <row r="96" spans="2:17" ht="92.4" x14ac:dyDescent="0.25">
      <c r="B96" s="28" t="s">
        <v>292</v>
      </c>
      <c r="C96" s="28" t="s">
        <v>293</v>
      </c>
      <c r="D96" s="28" t="s">
        <v>294</v>
      </c>
      <c r="E96" s="28"/>
      <c r="F96" s="28" t="s">
        <v>295</v>
      </c>
      <c r="G96" s="28" t="str">
        <f>VLOOKUP(F96,regions!A$2:C$419,3,FALSE)</f>
        <v>London borough</v>
      </c>
      <c r="H96" s="28" t="str">
        <f>IFERROR(VLOOKUP(F96,classifications!A$3:C$328,3,FALSE),VLOOKUP(F96,classifications!I$2:K$28,3,FALSE))</f>
        <v>Predominantly Urban</v>
      </c>
      <c r="I96" s="61">
        <v>1260</v>
      </c>
      <c r="J96" s="61">
        <v>170</v>
      </c>
      <c r="K96" s="61">
        <v>0</v>
      </c>
      <c r="L96" s="61">
        <v>1430</v>
      </c>
      <c r="M96" s="57"/>
      <c r="N96" s="62">
        <v>730</v>
      </c>
      <c r="O96" s="61">
        <v>330</v>
      </c>
      <c r="P96" s="61">
        <v>0</v>
      </c>
      <c r="Q96" s="61">
        <v>1050</v>
      </c>
    </row>
    <row r="97" spans="1:18" ht="92.4" x14ac:dyDescent="0.25">
      <c r="B97" s="28" t="s">
        <v>296</v>
      </c>
      <c r="C97" s="28" t="s">
        <v>297</v>
      </c>
      <c r="D97" s="28" t="s">
        <v>298</v>
      </c>
      <c r="E97" s="28"/>
      <c r="F97" s="28" t="s">
        <v>299</v>
      </c>
      <c r="G97" s="28" t="str">
        <f>VLOOKUP(F97,regions!A$2:C$419,3,FALSE)</f>
        <v>London borough</v>
      </c>
      <c r="H97" s="28" t="str">
        <f>IFERROR(VLOOKUP(F97,classifications!A$3:C$328,3,FALSE),VLOOKUP(F97,classifications!I$2:K$28,3,FALSE))</f>
        <v>Predominantly Urban</v>
      </c>
      <c r="I97" s="61">
        <v>110</v>
      </c>
      <c r="J97" s="61">
        <v>20</v>
      </c>
      <c r="K97" s="61">
        <v>0</v>
      </c>
      <c r="L97" s="61">
        <v>130</v>
      </c>
      <c r="M97" s="57"/>
      <c r="N97" s="62">
        <v>120</v>
      </c>
      <c r="O97" s="61">
        <v>90</v>
      </c>
      <c r="P97" s="61">
        <v>0</v>
      </c>
      <c r="Q97" s="61">
        <v>210</v>
      </c>
    </row>
    <row r="98" spans="1:18" ht="92.4" x14ac:dyDescent="0.25">
      <c r="B98" s="28" t="s">
        <v>300</v>
      </c>
      <c r="C98" s="28" t="s">
        <v>301</v>
      </c>
      <c r="D98" s="28" t="s">
        <v>302</v>
      </c>
      <c r="E98" s="28"/>
      <c r="F98" s="28" t="s">
        <v>303</v>
      </c>
      <c r="G98" s="28" t="str">
        <f>VLOOKUP(F98,regions!A$2:C$419,3,FALSE)</f>
        <v>London borough</v>
      </c>
      <c r="H98" s="28" t="str">
        <f>IFERROR(VLOOKUP(F98,classifications!A$3:C$328,3,FALSE),VLOOKUP(F98,classifications!I$2:K$28,3,FALSE))</f>
        <v>Predominantly Urban</v>
      </c>
      <c r="I98" s="61">
        <v>1330</v>
      </c>
      <c r="J98" s="61">
        <v>510</v>
      </c>
      <c r="K98" s="61">
        <v>70</v>
      </c>
      <c r="L98" s="61">
        <v>1910</v>
      </c>
      <c r="M98" s="57"/>
      <c r="N98" s="62">
        <v>1090</v>
      </c>
      <c r="O98" s="61">
        <v>230</v>
      </c>
      <c r="P98" s="61">
        <v>140</v>
      </c>
      <c r="Q98" s="61">
        <v>1450</v>
      </c>
    </row>
    <row r="99" spans="1:18" ht="92.4" x14ac:dyDescent="0.25">
      <c r="B99" s="28" t="s">
        <v>304</v>
      </c>
      <c r="C99" s="28" t="s">
        <v>305</v>
      </c>
      <c r="D99" s="28" t="s">
        <v>306</v>
      </c>
      <c r="E99" s="28"/>
      <c r="F99" s="28" t="s">
        <v>307</v>
      </c>
      <c r="G99" s="28" t="str">
        <f>VLOOKUP(F99,regions!A$2:C$419,3,FALSE)</f>
        <v>London borough</v>
      </c>
      <c r="H99" s="28" t="str">
        <f>IFERROR(VLOOKUP(F99,classifications!A$3:C$328,3,FALSE),VLOOKUP(F99,classifications!I$2:K$28,3,FALSE))</f>
        <v>Predominantly Urban</v>
      </c>
      <c r="I99" s="61">
        <v>210</v>
      </c>
      <c r="J99" s="61">
        <v>320</v>
      </c>
      <c r="K99" s="61">
        <v>0</v>
      </c>
      <c r="L99" s="61">
        <v>530</v>
      </c>
      <c r="M99" s="57"/>
      <c r="N99" s="62">
        <v>330</v>
      </c>
      <c r="O99" s="61">
        <v>220</v>
      </c>
      <c r="P99" s="61">
        <v>0</v>
      </c>
      <c r="Q99" s="61">
        <v>550</v>
      </c>
    </row>
    <row r="100" spans="1:18" ht="92.4" x14ac:dyDescent="0.25">
      <c r="B100" s="28" t="s">
        <v>308</v>
      </c>
      <c r="C100" s="28" t="s">
        <v>309</v>
      </c>
      <c r="D100" s="28" t="s">
        <v>310</v>
      </c>
      <c r="E100" s="28"/>
      <c r="F100" s="28" t="s">
        <v>311</v>
      </c>
      <c r="G100" s="28" t="str">
        <f>VLOOKUP(F100,regions!A$2:C$419,3,FALSE)</f>
        <v>London borough</v>
      </c>
      <c r="H100" s="28" t="str">
        <f>IFERROR(VLOOKUP(F100,classifications!A$3:C$328,3,FALSE),VLOOKUP(F100,classifications!I$2:K$28,3,FALSE))</f>
        <v>Predominantly Urban</v>
      </c>
      <c r="I100" s="61">
        <v>670</v>
      </c>
      <c r="J100" s="61">
        <v>220</v>
      </c>
      <c r="K100" s="61">
        <v>10</v>
      </c>
      <c r="L100" s="61">
        <v>900</v>
      </c>
      <c r="M100" s="57"/>
      <c r="N100" s="62">
        <v>180</v>
      </c>
      <c r="O100" s="61">
        <v>60</v>
      </c>
      <c r="P100" s="61">
        <v>10</v>
      </c>
      <c r="Q100" s="61">
        <v>240</v>
      </c>
    </row>
    <row r="101" spans="1:18" ht="92.4" x14ac:dyDescent="0.25">
      <c r="B101" s="28" t="s">
        <v>312</v>
      </c>
      <c r="C101" s="28" t="s">
        <v>313</v>
      </c>
      <c r="D101" s="28" t="s">
        <v>314</v>
      </c>
      <c r="E101" s="28"/>
      <c r="F101" s="28" t="s">
        <v>315</v>
      </c>
      <c r="G101" s="28" t="str">
        <f>VLOOKUP(F101,regions!A$2:C$419,3,FALSE)</f>
        <v>London borough</v>
      </c>
      <c r="H101" s="28" t="str">
        <f>IFERROR(VLOOKUP(F101,classifications!A$3:C$328,3,FALSE),VLOOKUP(F101,classifications!I$2:K$28,3,FALSE))</f>
        <v>Predominantly Urban</v>
      </c>
      <c r="I101" s="61">
        <v>290</v>
      </c>
      <c r="J101" s="61">
        <v>80</v>
      </c>
      <c r="K101" s="61">
        <v>0</v>
      </c>
      <c r="L101" s="61">
        <v>380</v>
      </c>
      <c r="M101" s="57"/>
      <c r="N101" s="62">
        <v>250</v>
      </c>
      <c r="O101" s="61">
        <v>50</v>
      </c>
      <c r="P101" s="61">
        <v>0</v>
      </c>
      <c r="Q101" s="61">
        <v>300</v>
      </c>
    </row>
    <row r="102" spans="1:18" x14ac:dyDescent="0.25">
      <c r="I102" s="57"/>
      <c r="J102" s="57"/>
      <c r="K102" s="57"/>
      <c r="L102" s="57"/>
      <c r="M102" s="57"/>
      <c r="N102" s="64"/>
      <c r="O102" s="57"/>
      <c r="P102" s="57"/>
      <c r="Q102" s="57"/>
    </row>
    <row r="103" spans="1:18" x14ac:dyDescent="0.25">
      <c r="A103" s="20" t="s">
        <v>316</v>
      </c>
      <c r="B103" s="21"/>
      <c r="C103" s="21"/>
      <c r="D103" s="21"/>
      <c r="E103" s="22"/>
      <c r="F103" s="21"/>
      <c r="G103" s="21"/>
      <c r="I103" s="55">
        <v>17830</v>
      </c>
      <c r="J103" s="55">
        <v>2420</v>
      </c>
      <c r="K103" s="55">
        <v>620</v>
      </c>
      <c r="L103" s="55">
        <v>20870</v>
      </c>
      <c r="M103" s="56"/>
      <c r="N103" s="59">
        <v>15110</v>
      </c>
      <c r="O103" s="55">
        <v>3100</v>
      </c>
      <c r="P103" s="55">
        <v>580</v>
      </c>
      <c r="Q103" s="55">
        <v>18780</v>
      </c>
      <c r="R103" s="34"/>
    </row>
    <row r="104" spans="1:18" x14ac:dyDescent="0.25">
      <c r="I104" s="57"/>
      <c r="J104" s="57"/>
      <c r="K104" s="57"/>
      <c r="L104" s="57"/>
      <c r="M104" s="57"/>
      <c r="N104" s="60"/>
      <c r="O104" s="57"/>
      <c r="P104" s="57"/>
      <c r="Q104" s="57"/>
    </row>
    <row r="105" spans="1:18" ht="26.4" x14ac:dyDescent="0.25">
      <c r="B105" s="28"/>
      <c r="C105" s="28"/>
      <c r="D105" s="28" t="s">
        <v>317</v>
      </c>
      <c r="E105" s="28" t="s">
        <v>318</v>
      </c>
      <c r="F105" s="28"/>
      <c r="G105" s="28"/>
      <c r="H105" s="28"/>
      <c r="I105" s="61">
        <v>4220</v>
      </c>
      <c r="J105" s="61">
        <v>470</v>
      </c>
      <c r="K105" s="61">
        <v>180</v>
      </c>
      <c r="L105" s="61">
        <v>4860</v>
      </c>
      <c r="M105" s="57"/>
      <c r="N105" s="62">
        <v>3110</v>
      </c>
      <c r="O105" s="61">
        <v>930</v>
      </c>
      <c r="P105" s="61">
        <v>90</v>
      </c>
      <c r="Q105" s="61">
        <v>4120</v>
      </c>
    </row>
    <row r="106" spans="1:18" ht="118.8" x14ac:dyDescent="0.25">
      <c r="B106" s="28" t="s">
        <v>319</v>
      </c>
      <c r="C106" s="28" t="s">
        <v>320</v>
      </c>
      <c r="D106" s="28" t="s">
        <v>321</v>
      </c>
      <c r="E106" s="28"/>
      <c r="F106" s="28" t="s">
        <v>322</v>
      </c>
      <c r="G106" s="28" t="str">
        <f>VLOOKUP(F106,regions!A$2:C$419,3,FALSE)</f>
        <v>Metropolitan district</v>
      </c>
      <c r="H106" s="28" t="str">
        <f>IFERROR(VLOOKUP(F106,classifications!A$3:C$328,3,FALSE),VLOOKUP(F106,classifications!I$2:K$28,3,FALSE))</f>
        <v>Predominantly Urban</v>
      </c>
      <c r="I106" s="61">
        <v>200</v>
      </c>
      <c r="J106" s="61">
        <v>40</v>
      </c>
      <c r="K106" s="61">
        <v>0</v>
      </c>
      <c r="L106" s="61">
        <v>230</v>
      </c>
      <c r="M106" s="57"/>
      <c r="N106" s="62">
        <v>210</v>
      </c>
      <c r="O106" s="61">
        <v>80</v>
      </c>
      <c r="P106" s="61">
        <v>10</v>
      </c>
      <c r="Q106" s="61">
        <v>310</v>
      </c>
    </row>
    <row r="107" spans="1:18" ht="118.8" x14ac:dyDescent="0.25">
      <c r="B107" s="28" t="s">
        <v>323</v>
      </c>
      <c r="C107" s="28" t="s">
        <v>324</v>
      </c>
      <c r="D107" s="28" t="s">
        <v>325</v>
      </c>
      <c r="E107" s="28"/>
      <c r="F107" s="28" t="s">
        <v>326</v>
      </c>
      <c r="G107" s="28" t="str">
        <f>VLOOKUP(F107,regions!A$2:C$419,3,FALSE)</f>
        <v>Metropolitan district</v>
      </c>
      <c r="H107" s="28" t="str">
        <f>IFERROR(VLOOKUP(F107,classifications!A$3:C$328,3,FALSE),VLOOKUP(F107,classifications!I$2:K$28,3,FALSE))</f>
        <v>Predominantly Urban</v>
      </c>
      <c r="I107" s="61">
        <v>330</v>
      </c>
      <c r="J107" s="61">
        <v>0</v>
      </c>
      <c r="K107" s="61">
        <v>0</v>
      </c>
      <c r="L107" s="61">
        <v>330</v>
      </c>
      <c r="M107" s="57"/>
      <c r="N107" s="62">
        <v>190</v>
      </c>
      <c r="O107" s="61">
        <v>0</v>
      </c>
      <c r="P107" s="61">
        <v>0</v>
      </c>
      <c r="Q107" s="61">
        <v>190</v>
      </c>
    </row>
    <row r="108" spans="1:18" ht="118.8" x14ac:dyDescent="0.25">
      <c r="B108" s="28" t="s">
        <v>327</v>
      </c>
      <c r="C108" s="28" t="s">
        <v>328</v>
      </c>
      <c r="D108" s="28" t="s">
        <v>329</v>
      </c>
      <c r="E108" s="28"/>
      <c r="F108" s="28" t="s">
        <v>330</v>
      </c>
      <c r="G108" s="28" t="str">
        <f>VLOOKUP(F108,regions!A$2:C$419,3,FALSE)</f>
        <v>Metropolitan district</v>
      </c>
      <c r="H108" s="28" t="str">
        <f>IFERROR(VLOOKUP(F108,classifications!A$3:C$328,3,FALSE),VLOOKUP(F108,classifications!I$2:K$28,3,FALSE))</f>
        <v>Predominantly Urban</v>
      </c>
      <c r="I108" s="30">
        <v>960</v>
      </c>
      <c r="J108" s="30">
        <v>50</v>
      </c>
      <c r="K108" s="30">
        <v>0</v>
      </c>
      <c r="L108" s="30">
        <v>1000</v>
      </c>
      <c r="M108" s="63"/>
      <c r="N108" s="30">
        <v>830</v>
      </c>
      <c r="O108" s="30">
        <v>70</v>
      </c>
      <c r="P108" s="30">
        <v>0</v>
      </c>
      <c r="Q108" s="30">
        <v>900</v>
      </c>
    </row>
    <row r="109" spans="1:18" ht="118.8" x14ac:dyDescent="0.25">
      <c r="B109" s="28" t="s">
        <v>331</v>
      </c>
      <c r="C109" s="28" t="s">
        <v>332</v>
      </c>
      <c r="D109" s="28" t="s">
        <v>333</v>
      </c>
      <c r="E109" s="28"/>
      <c r="F109" s="28" t="s">
        <v>334</v>
      </c>
      <c r="G109" s="28" t="str">
        <f>VLOOKUP(F109,regions!A$2:C$419,3,FALSE)</f>
        <v>Metropolitan district</v>
      </c>
      <c r="H109" s="28" t="str">
        <f>IFERROR(VLOOKUP(F109,classifications!A$3:C$328,3,FALSE),VLOOKUP(F109,classifications!I$2:K$28,3,FALSE))</f>
        <v>Predominantly Urban</v>
      </c>
      <c r="I109" s="61">
        <v>190</v>
      </c>
      <c r="J109" s="61">
        <v>100</v>
      </c>
      <c r="K109" s="61">
        <v>0</v>
      </c>
      <c r="L109" s="61">
        <v>300</v>
      </c>
      <c r="M109" s="57"/>
      <c r="N109" s="62">
        <v>210</v>
      </c>
      <c r="O109" s="61">
        <v>270</v>
      </c>
      <c r="P109" s="61">
        <v>0</v>
      </c>
      <c r="Q109" s="61">
        <v>480</v>
      </c>
    </row>
    <row r="110" spans="1:18" ht="118.8" x14ac:dyDescent="0.25">
      <c r="B110" s="28" t="s">
        <v>335</v>
      </c>
      <c r="C110" s="28" t="s">
        <v>336</v>
      </c>
      <c r="D110" s="28" t="s">
        <v>337</v>
      </c>
      <c r="E110" s="28"/>
      <c r="F110" s="28" t="s">
        <v>338</v>
      </c>
      <c r="G110" s="28" t="str">
        <f>VLOOKUP(F110,regions!A$2:C$419,3,FALSE)</f>
        <v>Metropolitan district</v>
      </c>
      <c r="H110" s="28" t="str">
        <f>IFERROR(VLOOKUP(F110,classifications!A$3:C$328,3,FALSE),VLOOKUP(F110,classifications!I$2:K$28,3,FALSE))</f>
        <v>Predominantly Urban</v>
      </c>
      <c r="I110" s="61">
        <v>450</v>
      </c>
      <c r="J110" s="61">
        <v>0</v>
      </c>
      <c r="K110" s="61">
        <v>10</v>
      </c>
      <c r="L110" s="61">
        <v>450</v>
      </c>
      <c r="M110" s="57"/>
      <c r="N110" s="62">
        <v>210</v>
      </c>
      <c r="O110" s="61">
        <v>0</v>
      </c>
      <c r="P110" s="61">
        <v>10</v>
      </c>
      <c r="Q110" s="61">
        <v>220</v>
      </c>
    </row>
    <row r="111" spans="1:18" ht="118.8" x14ac:dyDescent="0.25">
      <c r="B111" s="28" t="s">
        <v>339</v>
      </c>
      <c r="C111" s="28" t="s">
        <v>340</v>
      </c>
      <c r="D111" s="28" t="s">
        <v>341</v>
      </c>
      <c r="E111" s="28"/>
      <c r="F111" s="28" t="s">
        <v>342</v>
      </c>
      <c r="G111" s="28" t="str">
        <f>VLOOKUP(F111,regions!A$2:C$419,3,FALSE)</f>
        <v>Metropolitan district</v>
      </c>
      <c r="H111" s="28" t="str">
        <f>IFERROR(VLOOKUP(F111,classifications!A$3:C$328,3,FALSE),VLOOKUP(F111,classifications!I$2:K$28,3,FALSE))</f>
        <v>Predominantly Urban</v>
      </c>
      <c r="I111" s="61">
        <v>680</v>
      </c>
      <c r="J111" s="61">
        <v>40</v>
      </c>
      <c r="K111" s="61">
        <v>0</v>
      </c>
      <c r="L111" s="61">
        <v>720</v>
      </c>
      <c r="M111" s="57"/>
      <c r="N111" s="62">
        <v>530</v>
      </c>
      <c r="O111" s="61">
        <v>120</v>
      </c>
      <c r="P111" s="61">
        <v>20</v>
      </c>
      <c r="Q111" s="61">
        <v>670</v>
      </c>
    </row>
    <row r="112" spans="1:18" ht="118.8" x14ac:dyDescent="0.25">
      <c r="B112" s="28" t="s">
        <v>343</v>
      </c>
      <c r="C112" s="28" t="s">
        <v>344</v>
      </c>
      <c r="D112" s="28" t="s">
        <v>345</v>
      </c>
      <c r="E112" s="28"/>
      <c r="F112" s="28" t="s">
        <v>346</v>
      </c>
      <c r="G112" s="28" t="str">
        <f>VLOOKUP(F112,regions!A$2:C$419,3,FALSE)</f>
        <v>Metropolitan district</v>
      </c>
      <c r="H112" s="28" t="str">
        <f>IFERROR(VLOOKUP(F112,classifications!A$3:C$328,3,FALSE),VLOOKUP(F112,classifications!I$2:K$28,3,FALSE))</f>
        <v>Predominantly Urban</v>
      </c>
      <c r="I112" s="30">
        <v>230</v>
      </c>
      <c r="J112" s="30">
        <v>110</v>
      </c>
      <c r="K112" s="30">
        <v>160</v>
      </c>
      <c r="L112" s="30">
        <v>500</v>
      </c>
      <c r="M112" s="63"/>
      <c r="N112" s="30">
        <v>260</v>
      </c>
      <c r="O112" s="30">
        <v>180</v>
      </c>
      <c r="P112" s="30">
        <v>50</v>
      </c>
      <c r="Q112" s="30">
        <v>500</v>
      </c>
    </row>
    <row r="113" spans="2:17" ht="118.8" x14ac:dyDescent="0.25">
      <c r="B113" s="28" t="s">
        <v>347</v>
      </c>
      <c r="C113" s="28" t="s">
        <v>348</v>
      </c>
      <c r="D113" s="28" t="s">
        <v>349</v>
      </c>
      <c r="E113" s="28"/>
      <c r="F113" s="28" t="s">
        <v>350</v>
      </c>
      <c r="G113" s="28" t="str">
        <f>VLOOKUP(F113,regions!A$2:C$419,3,FALSE)</f>
        <v>Metropolitan district</v>
      </c>
      <c r="H113" s="28" t="str">
        <f>IFERROR(VLOOKUP(F113,classifications!A$3:C$328,3,FALSE),VLOOKUP(F113,classifications!I$2:K$28,3,FALSE))</f>
        <v>Predominantly Urban</v>
      </c>
      <c r="I113" s="61">
        <v>410</v>
      </c>
      <c r="J113" s="61">
        <v>110</v>
      </c>
      <c r="K113" s="61">
        <v>0</v>
      </c>
      <c r="L113" s="61">
        <v>520</v>
      </c>
      <c r="M113" s="57"/>
      <c r="N113" s="62">
        <v>250</v>
      </c>
      <c r="O113" s="61">
        <v>100</v>
      </c>
      <c r="P113" s="61">
        <v>0</v>
      </c>
      <c r="Q113" s="61">
        <v>340</v>
      </c>
    </row>
    <row r="114" spans="2:17" ht="118.8" x14ac:dyDescent="0.25">
      <c r="B114" s="28" t="s">
        <v>351</v>
      </c>
      <c r="C114" s="28" t="s">
        <v>352</v>
      </c>
      <c r="D114" s="28" t="s">
        <v>353</v>
      </c>
      <c r="E114" s="28"/>
      <c r="F114" s="28" t="s">
        <v>354</v>
      </c>
      <c r="G114" s="28" t="str">
        <f>VLOOKUP(F114,regions!A$2:C$419,3,FALSE)</f>
        <v>Metropolitan district</v>
      </c>
      <c r="H114" s="28" t="str">
        <f>IFERROR(VLOOKUP(F114,classifications!A$3:C$328,3,FALSE),VLOOKUP(F114,classifications!I$2:K$28,3,FALSE))</f>
        <v>Predominantly Urban</v>
      </c>
      <c r="I114" s="61">
        <v>340</v>
      </c>
      <c r="J114" s="61">
        <v>20</v>
      </c>
      <c r="K114" s="61">
        <v>0</v>
      </c>
      <c r="L114" s="61">
        <v>360</v>
      </c>
      <c r="M114" s="57"/>
      <c r="N114" s="62">
        <v>110</v>
      </c>
      <c r="O114" s="61">
        <v>70</v>
      </c>
      <c r="P114" s="61">
        <v>0</v>
      </c>
      <c r="Q114" s="61">
        <v>170</v>
      </c>
    </row>
    <row r="115" spans="2:17" ht="118.8" x14ac:dyDescent="0.25">
      <c r="B115" s="28" t="s">
        <v>355</v>
      </c>
      <c r="C115" s="28" t="s">
        <v>356</v>
      </c>
      <c r="D115" s="28" t="s">
        <v>357</v>
      </c>
      <c r="E115" s="28"/>
      <c r="F115" s="28" t="s">
        <v>358</v>
      </c>
      <c r="G115" s="28" t="str">
        <f>VLOOKUP(F115,regions!A$2:C$419,3,FALSE)</f>
        <v>Metropolitan district</v>
      </c>
      <c r="H115" s="28" t="str">
        <f>IFERROR(VLOOKUP(F115,classifications!A$3:C$328,3,FALSE),VLOOKUP(F115,classifications!I$2:K$28,3,FALSE))</f>
        <v>Predominantly Urban</v>
      </c>
      <c r="I115" s="61">
        <v>450</v>
      </c>
      <c r="J115" s="61">
        <v>0</v>
      </c>
      <c r="K115" s="61">
        <v>0</v>
      </c>
      <c r="L115" s="61">
        <v>450</v>
      </c>
      <c r="M115" s="57"/>
      <c r="N115" s="62">
        <v>310</v>
      </c>
      <c r="O115" s="61">
        <v>30</v>
      </c>
      <c r="P115" s="61">
        <v>0</v>
      </c>
      <c r="Q115" s="61">
        <v>340</v>
      </c>
    </row>
    <row r="116" spans="2:17" x14ac:dyDescent="0.25">
      <c r="B116" s="28"/>
      <c r="C116" s="28"/>
      <c r="D116" s="28"/>
      <c r="E116" s="28"/>
      <c r="F116" s="28"/>
      <c r="G116" s="28"/>
      <c r="H116" s="28"/>
      <c r="I116" s="57"/>
      <c r="J116" s="57"/>
      <c r="K116" s="57"/>
      <c r="L116" s="57"/>
      <c r="M116" s="57"/>
      <c r="N116" s="65"/>
      <c r="O116" s="57"/>
      <c r="P116" s="57"/>
      <c r="Q116" s="57"/>
    </row>
    <row r="117" spans="2:17" x14ac:dyDescent="0.25">
      <c r="B117" s="28"/>
      <c r="C117" s="28"/>
      <c r="D117" s="28" t="s">
        <v>359</v>
      </c>
      <c r="E117" s="28" t="s">
        <v>360</v>
      </c>
      <c r="F117" s="28"/>
      <c r="G117" s="28"/>
      <c r="H117" s="28"/>
      <c r="I117" s="61">
        <v>1300</v>
      </c>
      <c r="J117" s="61">
        <v>450</v>
      </c>
      <c r="K117" s="61">
        <v>0</v>
      </c>
      <c r="L117" s="61">
        <v>1750</v>
      </c>
      <c r="M117" s="57"/>
      <c r="N117" s="62">
        <v>1190</v>
      </c>
      <c r="O117" s="61">
        <v>720</v>
      </c>
      <c r="P117" s="61">
        <v>0</v>
      </c>
      <c r="Q117" s="61">
        <v>1900</v>
      </c>
    </row>
    <row r="118" spans="2:17" ht="118.8" x14ac:dyDescent="0.25">
      <c r="B118" s="28" t="s">
        <v>361</v>
      </c>
      <c r="C118" s="28" t="s">
        <v>362</v>
      </c>
      <c r="D118" s="28" t="s">
        <v>363</v>
      </c>
      <c r="E118" s="28"/>
      <c r="F118" s="28" t="s">
        <v>364</v>
      </c>
      <c r="G118" s="28" t="str">
        <f>VLOOKUP(F118,regions!A$2:C$419,3,FALSE)</f>
        <v>Metropolitan district</v>
      </c>
      <c r="H118" s="28" t="str">
        <f>IFERROR(VLOOKUP(F118,classifications!A$3:C$328,3,FALSE),VLOOKUP(F118,classifications!I$2:K$28,3,FALSE))</f>
        <v>Predominantly Urban</v>
      </c>
      <c r="I118" s="30">
        <v>290</v>
      </c>
      <c r="J118" s="30">
        <v>150</v>
      </c>
      <c r="K118" s="30">
        <v>0</v>
      </c>
      <c r="L118" s="30">
        <v>440</v>
      </c>
      <c r="M118" s="63"/>
      <c r="N118" s="30">
        <v>230</v>
      </c>
      <c r="O118" s="30">
        <v>250</v>
      </c>
      <c r="P118" s="30">
        <v>0</v>
      </c>
      <c r="Q118" s="30">
        <v>480</v>
      </c>
    </row>
    <row r="119" spans="2:17" ht="118.8" x14ac:dyDescent="0.25">
      <c r="B119" s="28" t="s">
        <v>365</v>
      </c>
      <c r="C119" s="28" t="s">
        <v>366</v>
      </c>
      <c r="D119" s="28" t="s">
        <v>367</v>
      </c>
      <c r="E119" s="28"/>
      <c r="F119" s="28" t="s">
        <v>368</v>
      </c>
      <c r="G119" s="28" t="str">
        <f>VLOOKUP(F119,regions!A$2:C$419,3,FALSE)</f>
        <v>Metropolitan district</v>
      </c>
      <c r="H119" s="28" t="str">
        <f>IFERROR(VLOOKUP(F119,classifications!A$3:C$328,3,FALSE),VLOOKUP(F119,classifications!I$2:K$28,3,FALSE))</f>
        <v>Predominantly Urban</v>
      </c>
      <c r="I119" s="61">
        <v>340</v>
      </c>
      <c r="J119" s="61">
        <v>160</v>
      </c>
      <c r="K119" s="61">
        <v>0</v>
      </c>
      <c r="L119" s="61">
        <v>490</v>
      </c>
      <c r="M119" s="57"/>
      <c r="N119" s="62">
        <v>360</v>
      </c>
      <c r="O119" s="61">
        <v>190</v>
      </c>
      <c r="P119" s="61">
        <v>0</v>
      </c>
      <c r="Q119" s="61">
        <v>550</v>
      </c>
    </row>
    <row r="120" spans="2:17" ht="118.8" x14ac:dyDescent="0.25">
      <c r="B120" s="28" t="s">
        <v>369</v>
      </c>
      <c r="C120" s="28" t="s">
        <v>370</v>
      </c>
      <c r="D120" s="28" t="s">
        <v>371</v>
      </c>
      <c r="E120" s="28"/>
      <c r="F120" s="28" t="s">
        <v>372</v>
      </c>
      <c r="G120" s="28" t="str">
        <f>VLOOKUP(F120,regions!A$2:C$419,3,FALSE)</f>
        <v>Metropolitan district</v>
      </c>
      <c r="H120" s="28" t="str">
        <f>IFERROR(VLOOKUP(F120,classifications!A$3:C$328,3,FALSE),VLOOKUP(F120,classifications!I$2:K$28,3,FALSE))</f>
        <v>Predominantly Urban</v>
      </c>
      <c r="I120" s="61">
        <v>180</v>
      </c>
      <c r="J120" s="61">
        <v>10</v>
      </c>
      <c r="K120" s="61">
        <v>0</v>
      </c>
      <c r="L120" s="61">
        <v>190</v>
      </c>
      <c r="M120" s="57"/>
      <c r="N120" s="62">
        <v>200</v>
      </c>
      <c r="O120" s="61">
        <v>80</v>
      </c>
      <c r="P120" s="61">
        <v>0</v>
      </c>
      <c r="Q120" s="61">
        <v>280</v>
      </c>
    </row>
    <row r="121" spans="2:17" ht="118.8" x14ac:dyDescent="0.25">
      <c r="B121" s="28" t="s">
        <v>373</v>
      </c>
      <c r="C121" s="28" t="s">
        <v>374</v>
      </c>
      <c r="D121" s="28" t="s">
        <v>375</v>
      </c>
      <c r="E121" s="28"/>
      <c r="F121" s="28" t="s">
        <v>376</v>
      </c>
      <c r="G121" s="28" t="str">
        <f>VLOOKUP(F121,regions!A$2:C$419,3,FALSE)</f>
        <v>Metropolitan district</v>
      </c>
      <c r="H121" s="28" t="str">
        <f>IFERROR(VLOOKUP(F121,classifications!A$3:C$328,3,FALSE),VLOOKUP(F121,classifications!I$2:K$28,3,FALSE))</f>
        <v>Predominantly Urban</v>
      </c>
      <c r="I121" s="61">
        <v>310</v>
      </c>
      <c r="J121" s="61">
        <v>140</v>
      </c>
      <c r="K121" s="61">
        <v>0</v>
      </c>
      <c r="L121" s="61">
        <v>440</v>
      </c>
      <c r="M121" s="57"/>
      <c r="N121" s="62">
        <v>320</v>
      </c>
      <c r="O121" s="61">
        <v>20</v>
      </c>
      <c r="P121" s="61">
        <v>0</v>
      </c>
      <c r="Q121" s="61">
        <v>340</v>
      </c>
    </row>
    <row r="122" spans="2:17" ht="118.8" x14ac:dyDescent="0.25">
      <c r="B122" s="28" t="s">
        <v>377</v>
      </c>
      <c r="C122" s="28" t="s">
        <v>378</v>
      </c>
      <c r="D122" s="28" t="s">
        <v>379</v>
      </c>
      <c r="E122" s="28"/>
      <c r="F122" s="28" t="s">
        <v>380</v>
      </c>
      <c r="G122" s="28" t="str">
        <f>VLOOKUP(F122,regions!A$2:C$419,3,FALSE)</f>
        <v>Metropolitan district</v>
      </c>
      <c r="H122" s="28" t="str">
        <f>IFERROR(VLOOKUP(F122,classifications!A$3:C$328,3,FALSE),VLOOKUP(F122,classifications!I$2:K$28,3,FALSE))</f>
        <v>Predominantly Urban</v>
      </c>
      <c r="I122" s="61">
        <v>190</v>
      </c>
      <c r="J122" s="61">
        <v>0</v>
      </c>
      <c r="K122" s="61">
        <v>0</v>
      </c>
      <c r="L122" s="61">
        <v>190</v>
      </c>
      <c r="M122" s="57"/>
      <c r="N122" s="62">
        <v>80</v>
      </c>
      <c r="O122" s="61">
        <v>180</v>
      </c>
      <c r="P122" s="61">
        <v>0</v>
      </c>
      <c r="Q122" s="61">
        <v>260</v>
      </c>
    </row>
    <row r="123" spans="2:17" x14ac:dyDescent="0.25">
      <c r="B123" s="28"/>
      <c r="C123" s="28"/>
      <c r="D123" s="28"/>
      <c r="E123" s="28"/>
      <c r="F123" s="28"/>
      <c r="G123" s="28"/>
      <c r="H123" s="28"/>
      <c r="I123" s="57"/>
      <c r="J123" s="57"/>
      <c r="K123" s="57"/>
      <c r="L123" s="57"/>
      <c r="M123" s="57"/>
      <c r="N123" s="65"/>
      <c r="O123" s="57"/>
      <c r="P123" s="57"/>
      <c r="Q123" s="57"/>
    </row>
    <row r="124" spans="2:17" x14ac:dyDescent="0.25">
      <c r="B124" s="28"/>
      <c r="C124" s="28"/>
      <c r="D124" s="28" t="s">
        <v>381</v>
      </c>
      <c r="E124" s="28" t="s">
        <v>382</v>
      </c>
      <c r="F124" s="28"/>
      <c r="G124" s="28"/>
      <c r="H124" s="28"/>
      <c r="I124" s="61">
        <v>2630</v>
      </c>
      <c r="J124" s="61">
        <v>170</v>
      </c>
      <c r="K124" s="61">
        <v>40</v>
      </c>
      <c r="L124" s="61">
        <v>2840</v>
      </c>
      <c r="M124" s="57"/>
      <c r="N124" s="62">
        <v>2600</v>
      </c>
      <c r="O124" s="61">
        <v>200</v>
      </c>
      <c r="P124" s="61">
        <v>10</v>
      </c>
      <c r="Q124" s="61">
        <v>2810</v>
      </c>
    </row>
    <row r="125" spans="2:17" ht="118.8" x14ac:dyDescent="0.25">
      <c r="B125" s="28" t="s">
        <v>383</v>
      </c>
      <c r="C125" s="28" t="s">
        <v>384</v>
      </c>
      <c r="D125" s="28" t="s">
        <v>385</v>
      </c>
      <c r="E125" s="28"/>
      <c r="F125" s="28" t="s">
        <v>386</v>
      </c>
      <c r="G125" s="28" t="str">
        <f>VLOOKUP(F125,regions!A$2:C$419,3,FALSE)</f>
        <v>Metropolitan district</v>
      </c>
      <c r="H125" s="28" t="str">
        <f>IFERROR(VLOOKUP(F125,classifications!A$3:C$328,3,FALSE),VLOOKUP(F125,classifications!I$2:K$28,3,FALSE))</f>
        <v>Predominantly Urban</v>
      </c>
      <c r="I125" s="61">
        <v>450</v>
      </c>
      <c r="J125" s="61">
        <v>30</v>
      </c>
      <c r="K125" s="61">
        <v>40</v>
      </c>
      <c r="L125" s="61">
        <v>520</v>
      </c>
      <c r="M125" s="57"/>
      <c r="N125" s="62">
        <v>670</v>
      </c>
      <c r="O125" s="61">
        <v>90</v>
      </c>
      <c r="P125" s="61">
        <v>10</v>
      </c>
      <c r="Q125" s="61">
        <v>760</v>
      </c>
    </row>
    <row r="126" spans="2:17" ht="118.8" x14ac:dyDescent="0.25">
      <c r="B126" s="28" t="s">
        <v>387</v>
      </c>
      <c r="C126" s="28" t="s">
        <v>388</v>
      </c>
      <c r="D126" s="28" t="s">
        <v>389</v>
      </c>
      <c r="E126" s="28"/>
      <c r="F126" s="28" t="s">
        <v>390</v>
      </c>
      <c r="G126" s="28" t="str">
        <f>VLOOKUP(F126,regions!A$2:C$419,3,FALSE)</f>
        <v>Metropolitan district</v>
      </c>
      <c r="H126" s="28" t="str">
        <f>IFERROR(VLOOKUP(F126,classifications!A$3:C$328,3,FALSE),VLOOKUP(F126,classifications!I$2:K$28,3,FALSE))</f>
        <v>Predominantly Urban</v>
      </c>
      <c r="I126" s="61">
        <v>950</v>
      </c>
      <c r="J126" s="61">
        <v>20</v>
      </c>
      <c r="K126" s="61">
        <v>0</v>
      </c>
      <c r="L126" s="61">
        <v>970</v>
      </c>
      <c r="M126" s="57"/>
      <c r="N126" s="62">
        <v>570</v>
      </c>
      <c r="O126" s="61">
        <v>10</v>
      </c>
      <c r="P126" s="61">
        <v>0</v>
      </c>
      <c r="Q126" s="61">
        <v>580</v>
      </c>
    </row>
    <row r="127" spans="2:17" ht="118.8" x14ac:dyDescent="0.25">
      <c r="B127" s="28" t="s">
        <v>391</v>
      </c>
      <c r="C127" s="28" t="s">
        <v>392</v>
      </c>
      <c r="D127" s="28" t="s">
        <v>393</v>
      </c>
      <c r="E127" s="28"/>
      <c r="F127" s="28" t="s">
        <v>394</v>
      </c>
      <c r="G127" s="28" t="str">
        <f>VLOOKUP(F127,regions!A$2:C$419,3,FALSE)</f>
        <v>Metropolitan district</v>
      </c>
      <c r="H127" s="28" t="str">
        <f>IFERROR(VLOOKUP(F127,classifications!A$3:C$328,3,FALSE),VLOOKUP(F127,classifications!I$2:K$28,3,FALSE))</f>
        <v>Predominantly Urban</v>
      </c>
      <c r="I127" s="61">
        <v>700</v>
      </c>
      <c r="J127" s="61">
        <v>50</v>
      </c>
      <c r="K127" s="61">
        <v>0</v>
      </c>
      <c r="L127" s="61">
        <v>740</v>
      </c>
      <c r="M127" s="57"/>
      <c r="N127" s="62">
        <v>600</v>
      </c>
      <c r="O127" s="61">
        <v>20</v>
      </c>
      <c r="P127" s="61">
        <v>0</v>
      </c>
      <c r="Q127" s="61">
        <v>620</v>
      </c>
    </row>
    <row r="128" spans="2:17" ht="118.8" x14ac:dyDescent="0.25">
      <c r="B128" s="28" t="s">
        <v>395</v>
      </c>
      <c r="C128" s="28" t="s">
        <v>396</v>
      </c>
      <c r="D128" s="28" t="s">
        <v>397</v>
      </c>
      <c r="E128" s="28"/>
      <c r="F128" s="28" t="s">
        <v>398</v>
      </c>
      <c r="G128" s="28" t="str">
        <f>VLOOKUP(F128,regions!A$2:C$419,3,FALSE)</f>
        <v>Metropolitan district</v>
      </c>
      <c r="H128" s="28" t="str">
        <f>IFERROR(VLOOKUP(F128,classifications!A$3:C$328,3,FALSE),VLOOKUP(F128,classifications!I$2:K$28,3,FALSE))</f>
        <v>Predominantly Urban</v>
      </c>
      <c r="I128" s="61">
        <v>530</v>
      </c>
      <c r="J128" s="61">
        <v>80</v>
      </c>
      <c r="K128" s="61">
        <v>0</v>
      </c>
      <c r="L128" s="61">
        <v>610</v>
      </c>
      <c r="M128" s="57"/>
      <c r="N128" s="62">
        <v>770</v>
      </c>
      <c r="O128" s="61">
        <v>80</v>
      </c>
      <c r="P128" s="61">
        <v>0</v>
      </c>
      <c r="Q128" s="61">
        <v>850</v>
      </c>
    </row>
    <row r="129" spans="2:17" x14ac:dyDescent="0.25">
      <c r="B129" s="28"/>
      <c r="C129" s="28"/>
      <c r="D129" s="28"/>
      <c r="E129" s="28"/>
      <c r="F129" s="28"/>
      <c r="G129" s="28"/>
      <c r="H129" s="28"/>
      <c r="I129" s="57"/>
      <c r="J129" s="57"/>
      <c r="K129" s="57"/>
      <c r="L129" s="57"/>
      <c r="M129" s="57"/>
      <c r="N129" s="65"/>
      <c r="O129" s="57"/>
      <c r="P129" s="57"/>
      <c r="Q129" s="57"/>
    </row>
    <row r="130" spans="2:17" x14ac:dyDescent="0.25">
      <c r="B130" s="28"/>
      <c r="C130" s="28"/>
      <c r="D130" s="28" t="s">
        <v>399</v>
      </c>
      <c r="E130" s="28" t="s">
        <v>400</v>
      </c>
      <c r="F130" s="28"/>
      <c r="G130" s="28"/>
      <c r="H130" s="28"/>
      <c r="I130" s="61">
        <v>1960</v>
      </c>
      <c r="J130" s="61">
        <v>220</v>
      </c>
      <c r="K130" s="61">
        <v>320</v>
      </c>
      <c r="L130" s="61">
        <v>2490</v>
      </c>
      <c r="M130" s="57"/>
      <c r="N130" s="62">
        <v>1680</v>
      </c>
      <c r="O130" s="61">
        <v>420</v>
      </c>
      <c r="P130" s="61">
        <v>310</v>
      </c>
      <c r="Q130" s="61">
        <v>2410</v>
      </c>
    </row>
    <row r="131" spans="2:17" ht="118.8" x14ac:dyDescent="0.25">
      <c r="B131" s="28" t="s">
        <v>401</v>
      </c>
      <c r="C131" s="28" t="s">
        <v>402</v>
      </c>
      <c r="D131" s="28" t="s">
        <v>403</v>
      </c>
      <c r="E131" s="28"/>
      <c r="F131" s="28" t="s">
        <v>404</v>
      </c>
      <c r="G131" s="28" t="str">
        <f>VLOOKUP(F131,regions!A$2:C$419,3,FALSE)</f>
        <v>Metropolitan district</v>
      </c>
      <c r="H131" s="28" t="str">
        <f>IFERROR(VLOOKUP(F131,classifications!A$3:C$328,3,FALSE),VLOOKUP(F131,classifications!I$2:K$28,3,FALSE))</f>
        <v>Predominantly Urban</v>
      </c>
      <c r="I131" s="30">
        <v>300</v>
      </c>
      <c r="J131" s="30">
        <v>30</v>
      </c>
      <c r="K131" s="30">
        <v>10</v>
      </c>
      <c r="L131" s="30">
        <v>330</v>
      </c>
      <c r="M131" s="63"/>
      <c r="N131" s="30">
        <v>160</v>
      </c>
      <c r="O131" s="30">
        <v>50</v>
      </c>
      <c r="P131" s="30">
        <v>10</v>
      </c>
      <c r="Q131" s="30">
        <v>220</v>
      </c>
    </row>
    <row r="132" spans="2:17" ht="118.8" x14ac:dyDescent="0.25">
      <c r="B132" s="28" t="s">
        <v>405</v>
      </c>
      <c r="C132" s="28" t="s">
        <v>406</v>
      </c>
      <c r="D132" s="28" t="s">
        <v>407</v>
      </c>
      <c r="E132" s="28"/>
      <c r="F132" s="28" t="s">
        <v>408</v>
      </c>
      <c r="G132" s="28" t="str">
        <f>VLOOKUP(F132,regions!A$2:C$419,3,FALSE)</f>
        <v>Metropolitan district</v>
      </c>
      <c r="H132" s="28" t="str">
        <f>IFERROR(VLOOKUP(F132,classifications!A$3:C$328,3,FALSE),VLOOKUP(F132,classifications!I$2:K$28,3,FALSE))</f>
        <v>Predominantly Urban</v>
      </c>
      <c r="I132" s="30">
        <v>280</v>
      </c>
      <c r="J132" s="30">
        <v>120</v>
      </c>
      <c r="K132" s="30">
        <v>250</v>
      </c>
      <c r="L132" s="30">
        <v>650</v>
      </c>
      <c r="M132" s="63"/>
      <c r="N132" s="30">
        <v>180</v>
      </c>
      <c r="O132" s="30">
        <v>130</v>
      </c>
      <c r="P132" s="30">
        <v>310</v>
      </c>
      <c r="Q132" s="30">
        <v>610</v>
      </c>
    </row>
    <row r="133" spans="2:17" ht="118.8" x14ac:dyDescent="0.25">
      <c r="B133" s="28" t="s">
        <v>409</v>
      </c>
      <c r="C133" s="28" t="s">
        <v>410</v>
      </c>
      <c r="D133" s="28" t="s">
        <v>411</v>
      </c>
      <c r="E133" s="28"/>
      <c r="F133" s="28" t="s">
        <v>412</v>
      </c>
      <c r="G133" s="28" t="str">
        <f>VLOOKUP(F133,regions!A$2:C$419,3,FALSE)</f>
        <v>Metropolitan district</v>
      </c>
      <c r="H133" s="28" t="str">
        <f>IFERROR(VLOOKUP(F133,classifications!A$3:C$328,3,FALSE),VLOOKUP(F133,classifications!I$2:K$28,3,FALSE))</f>
        <v>Predominantly Urban</v>
      </c>
      <c r="I133" s="61">
        <v>450</v>
      </c>
      <c r="J133" s="61">
        <v>50</v>
      </c>
      <c r="K133" s="61">
        <v>0</v>
      </c>
      <c r="L133" s="61">
        <v>490</v>
      </c>
      <c r="M133" s="57"/>
      <c r="N133" s="62">
        <v>310</v>
      </c>
      <c r="O133" s="61">
        <v>30</v>
      </c>
      <c r="P133" s="61">
        <v>0</v>
      </c>
      <c r="Q133" s="61">
        <v>340</v>
      </c>
    </row>
    <row r="134" spans="2:17" ht="118.8" x14ac:dyDescent="0.25">
      <c r="B134" s="28" t="s">
        <v>413</v>
      </c>
      <c r="C134" s="28" t="s">
        <v>414</v>
      </c>
      <c r="D134" s="28" t="s">
        <v>415</v>
      </c>
      <c r="E134" s="28"/>
      <c r="F134" s="28" t="s">
        <v>416</v>
      </c>
      <c r="G134" s="28" t="str">
        <f>VLOOKUP(F134,regions!A$2:C$419,3,FALSE)</f>
        <v>Metropolitan district</v>
      </c>
      <c r="H134" s="28" t="str">
        <f>IFERROR(VLOOKUP(F134,classifications!A$3:C$328,3,FALSE),VLOOKUP(F134,classifications!I$2:K$28,3,FALSE))</f>
        <v>Predominantly Urban</v>
      </c>
      <c r="I134" s="61">
        <v>400</v>
      </c>
      <c r="J134" s="61">
        <v>10</v>
      </c>
      <c r="K134" s="61">
        <v>60</v>
      </c>
      <c r="L134" s="61">
        <v>470</v>
      </c>
      <c r="M134" s="57"/>
      <c r="N134" s="62">
        <v>310</v>
      </c>
      <c r="O134" s="61">
        <v>20</v>
      </c>
      <c r="P134" s="61">
        <v>0</v>
      </c>
      <c r="Q134" s="61">
        <v>330</v>
      </c>
    </row>
    <row r="135" spans="2:17" ht="118.8" x14ac:dyDescent="0.25">
      <c r="B135" s="28" t="s">
        <v>417</v>
      </c>
      <c r="C135" s="28" t="s">
        <v>418</v>
      </c>
      <c r="D135" s="28" t="s">
        <v>419</v>
      </c>
      <c r="E135" s="28"/>
      <c r="F135" s="28" t="s">
        <v>420</v>
      </c>
      <c r="G135" s="28" t="str">
        <f>VLOOKUP(F135,regions!A$2:C$419,3,FALSE)</f>
        <v>Metropolitan district</v>
      </c>
      <c r="H135" s="28" t="str">
        <f>IFERROR(VLOOKUP(F135,classifications!A$3:C$328,3,FALSE),VLOOKUP(F135,classifications!I$2:K$28,3,FALSE))</f>
        <v>Predominantly Urban</v>
      </c>
      <c r="I135" s="61">
        <v>530</v>
      </c>
      <c r="J135" s="61">
        <v>20</v>
      </c>
      <c r="K135" s="61">
        <v>0</v>
      </c>
      <c r="L135" s="61">
        <v>550</v>
      </c>
      <c r="M135" s="57"/>
      <c r="N135" s="62">
        <v>720</v>
      </c>
      <c r="O135" s="61">
        <v>190</v>
      </c>
      <c r="P135" s="61">
        <v>0</v>
      </c>
      <c r="Q135" s="61">
        <v>910</v>
      </c>
    </row>
    <row r="136" spans="2:17" x14ac:dyDescent="0.25">
      <c r="B136" s="28"/>
      <c r="C136" s="28"/>
      <c r="D136" s="28"/>
      <c r="E136" s="28"/>
      <c r="F136" s="28"/>
      <c r="G136" s="28"/>
      <c r="H136" s="28"/>
      <c r="I136" s="57"/>
      <c r="J136" s="57"/>
      <c r="K136" s="57"/>
      <c r="L136" s="57"/>
      <c r="M136" s="57"/>
      <c r="N136" s="65"/>
      <c r="O136" s="57"/>
      <c r="P136" s="57"/>
      <c r="Q136" s="57"/>
    </row>
    <row r="137" spans="2:17" x14ac:dyDescent="0.25">
      <c r="B137" s="28"/>
      <c r="C137" s="28"/>
      <c r="D137" s="28" t="s">
        <v>421</v>
      </c>
      <c r="E137" s="28" t="s">
        <v>422</v>
      </c>
      <c r="F137" s="28"/>
      <c r="G137" s="28"/>
      <c r="H137" s="28"/>
      <c r="I137" s="61">
        <v>3570</v>
      </c>
      <c r="J137" s="61">
        <v>530</v>
      </c>
      <c r="K137" s="61">
        <v>30</v>
      </c>
      <c r="L137" s="61">
        <v>4130</v>
      </c>
      <c r="M137" s="57"/>
      <c r="N137" s="62">
        <v>3120</v>
      </c>
      <c r="O137" s="61">
        <v>410</v>
      </c>
      <c r="P137" s="61">
        <v>150</v>
      </c>
      <c r="Q137" s="61">
        <v>3680</v>
      </c>
    </row>
    <row r="138" spans="2:17" ht="118.8" x14ac:dyDescent="0.25">
      <c r="B138" s="28" t="s">
        <v>423</v>
      </c>
      <c r="C138" s="28" t="s">
        <v>424</v>
      </c>
      <c r="D138" s="28" t="s">
        <v>425</v>
      </c>
      <c r="E138" s="28"/>
      <c r="F138" s="28" t="s">
        <v>426</v>
      </c>
      <c r="G138" s="28" t="str">
        <f>VLOOKUP(F138,regions!A$2:C$419,3,FALSE)</f>
        <v>Metropolitan district</v>
      </c>
      <c r="H138" s="28" t="str">
        <f>IFERROR(VLOOKUP(F138,classifications!A$3:C$328,3,FALSE),VLOOKUP(F138,classifications!I$2:K$28,3,FALSE))</f>
        <v>Predominantly Urban</v>
      </c>
      <c r="I138" s="61">
        <v>460</v>
      </c>
      <c r="J138" s="61">
        <v>70</v>
      </c>
      <c r="K138" s="61">
        <v>0</v>
      </c>
      <c r="L138" s="61">
        <v>530</v>
      </c>
      <c r="M138" s="57"/>
      <c r="N138" s="62">
        <v>570</v>
      </c>
      <c r="O138" s="61">
        <v>40</v>
      </c>
      <c r="P138" s="61">
        <v>40</v>
      </c>
      <c r="Q138" s="61">
        <v>660</v>
      </c>
    </row>
    <row r="139" spans="2:17" ht="118.8" x14ac:dyDescent="0.25">
      <c r="B139" s="28" t="s">
        <v>427</v>
      </c>
      <c r="C139" s="28" t="s">
        <v>428</v>
      </c>
      <c r="D139" s="28" t="s">
        <v>429</v>
      </c>
      <c r="E139" s="28"/>
      <c r="F139" s="28" t="s">
        <v>430</v>
      </c>
      <c r="G139" s="28" t="str">
        <f>VLOOKUP(F139,regions!A$2:C$419,3,FALSE)</f>
        <v>Metropolitan district</v>
      </c>
      <c r="H139" s="28" t="str">
        <f>IFERROR(VLOOKUP(F139,classifications!A$3:C$328,3,FALSE),VLOOKUP(F139,classifications!I$2:K$28,3,FALSE))</f>
        <v>Predominantly Urban</v>
      </c>
      <c r="I139" s="61">
        <v>750</v>
      </c>
      <c r="J139" s="61">
        <v>130</v>
      </c>
      <c r="K139" s="61">
        <v>0</v>
      </c>
      <c r="L139" s="61">
        <v>880</v>
      </c>
      <c r="M139" s="57"/>
      <c r="N139" s="62">
        <v>590</v>
      </c>
      <c r="O139" s="61">
        <v>60</v>
      </c>
      <c r="P139" s="61">
        <v>60</v>
      </c>
      <c r="Q139" s="61">
        <v>710</v>
      </c>
    </row>
    <row r="140" spans="2:17" ht="118.8" x14ac:dyDescent="0.25">
      <c r="B140" s="28" t="s">
        <v>431</v>
      </c>
      <c r="C140" s="28" t="s">
        <v>432</v>
      </c>
      <c r="D140" s="28" t="s">
        <v>433</v>
      </c>
      <c r="E140" s="28"/>
      <c r="F140" s="28" t="s">
        <v>434</v>
      </c>
      <c r="G140" s="28" t="str">
        <f>VLOOKUP(F140,regions!A$2:C$419,3,FALSE)</f>
        <v>Metropolitan district</v>
      </c>
      <c r="H140" s="28" t="str">
        <f>IFERROR(VLOOKUP(F140,classifications!A$3:C$328,3,FALSE),VLOOKUP(F140,classifications!I$2:K$28,3,FALSE))</f>
        <v>Predominantly Urban</v>
      </c>
      <c r="I140" s="61">
        <v>390</v>
      </c>
      <c r="J140" s="61">
        <v>20</v>
      </c>
      <c r="K140" s="61">
        <v>0</v>
      </c>
      <c r="L140" s="61">
        <v>410</v>
      </c>
      <c r="M140" s="57"/>
      <c r="N140" s="62">
        <v>370</v>
      </c>
      <c r="O140" s="61">
        <v>20</v>
      </c>
      <c r="P140" s="61">
        <v>0</v>
      </c>
      <c r="Q140" s="61">
        <v>390</v>
      </c>
    </row>
    <row r="141" spans="2:17" ht="118.8" x14ac:dyDescent="0.25">
      <c r="B141" s="28" t="s">
        <v>435</v>
      </c>
      <c r="C141" s="28" t="s">
        <v>436</v>
      </c>
      <c r="D141" s="28" t="s">
        <v>437</v>
      </c>
      <c r="E141" s="28"/>
      <c r="F141" s="28" t="s">
        <v>438</v>
      </c>
      <c r="G141" s="28" t="str">
        <f>VLOOKUP(F141,regions!A$2:C$419,3,FALSE)</f>
        <v>Metropolitan district</v>
      </c>
      <c r="H141" s="28" t="str">
        <f>IFERROR(VLOOKUP(F141,classifications!A$3:C$328,3,FALSE),VLOOKUP(F141,classifications!I$2:K$28,3,FALSE))</f>
        <v>Predominantly Urban</v>
      </c>
      <c r="I141" s="61">
        <v>250</v>
      </c>
      <c r="J141" s="61">
        <v>10</v>
      </c>
      <c r="K141" s="61">
        <v>0</v>
      </c>
      <c r="L141" s="61">
        <v>260</v>
      </c>
      <c r="M141" s="57"/>
      <c r="N141" s="62">
        <v>360</v>
      </c>
      <c r="O141" s="61">
        <v>10</v>
      </c>
      <c r="P141" s="61">
        <v>0</v>
      </c>
      <c r="Q141" s="61">
        <v>370</v>
      </c>
    </row>
    <row r="142" spans="2:17" ht="118.8" x14ac:dyDescent="0.25">
      <c r="B142" s="28" t="s">
        <v>439</v>
      </c>
      <c r="C142" s="28" t="s">
        <v>440</v>
      </c>
      <c r="D142" s="28" t="s">
        <v>441</v>
      </c>
      <c r="E142" s="28"/>
      <c r="F142" s="28" t="s">
        <v>442</v>
      </c>
      <c r="G142" s="28" t="str">
        <f>VLOOKUP(F142,regions!A$2:C$419,3,FALSE)</f>
        <v>Metropolitan district</v>
      </c>
      <c r="H142" s="28" t="str">
        <f>IFERROR(VLOOKUP(F142,classifications!A$3:C$328,3,FALSE),VLOOKUP(F142,classifications!I$2:K$28,3,FALSE))</f>
        <v>Predominantly Urban</v>
      </c>
      <c r="I142" s="61">
        <v>340</v>
      </c>
      <c r="J142" s="61">
        <v>160</v>
      </c>
      <c r="K142" s="61">
        <v>10</v>
      </c>
      <c r="L142" s="61">
        <v>500</v>
      </c>
      <c r="M142" s="57"/>
      <c r="N142" s="62">
        <v>260</v>
      </c>
      <c r="O142" s="61">
        <v>140</v>
      </c>
      <c r="P142" s="61">
        <v>30</v>
      </c>
      <c r="Q142" s="61">
        <v>430</v>
      </c>
    </row>
    <row r="143" spans="2:17" ht="118.8" x14ac:dyDescent="0.25">
      <c r="B143" s="28" t="s">
        <v>443</v>
      </c>
      <c r="C143" s="28" t="s">
        <v>444</v>
      </c>
      <c r="D143" s="28" t="s">
        <v>445</v>
      </c>
      <c r="E143" s="28"/>
      <c r="F143" s="28" t="s">
        <v>446</v>
      </c>
      <c r="G143" s="28" t="str">
        <f>VLOOKUP(F143,regions!A$2:C$419,3,FALSE)</f>
        <v>Metropolitan district</v>
      </c>
      <c r="H143" s="28" t="str">
        <f>IFERROR(VLOOKUP(F143,classifications!A$3:C$328,3,FALSE),VLOOKUP(F143,classifications!I$2:K$28,3,FALSE))</f>
        <v>Predominantly Urban</v>
      </c>
      <c r="I143" s="61">
        <v>770</v>
      </c>
      <c r="J143" s="61">
        <v>60</v>
      </c>
      <c r="K143" s="61">
        <v>0</v>
      </c>
      <c r="L143" s="61">
        <v>830</v>
      </c>
      <c r="M143" s="57"/>
      <c r="N143" s="62">
        <v>590</v>
      </c>
      <c r="O143" s="61">
        <v>80</v>
      </c>
      <c r="P143" s="61">
        <v>0</v>
      </c>
      <c r="Q143" s="61">
        <v>670</v>
      </c>
    </row>
    <row r="144" spans="2:17" ht="118.8" x14ac:dyDescent="0.25">
      <c r="B144" s="28" t="s">
        <v>447</v>
      </c>
      <c r="C144" s="28" t="s">
        <v>448</v>
      </c>
      <c r="D144" s="28" t="s">
        <v>449</v>
      </c>
      <c r="E144" s="28"/>
      <c r="F144" s="28" t="s">
        <v>450</v>
      </c>
      <c r="G144" s="28" t="str">
        <f>VLOOKUP(F144,regions!A$2:C$419,3,FALSE)</f>
        <v>Metropolitan district</v>
      </c>
      <c r="H144" s="28" t="str">
        <f>IFERROR(VLOOKUP(F144,classifications!A$3:C$328,3,FALSE),VLOOKUP(F144,classifications!I$2:K$28,3,FALSE))</f>
        <v>Predominantly Urban</v>
      </c>
      <c r="I144" s="61">
        <v>610</v>
      </c>
      <c r="J144" s="61">
        <v>100</v>
      </c>
      <c r="K144" s="61">
        <v>20</v>
      </c>
      <c r="L144" s="61">
        <v>720</v>
      </c>
      <c r="M144" s="57"/>
      <c r="N144" s="62">
        <v>370</v>
      </c>
      <c r="O144" s="61">
        <v>50</v>
      </c>
      <c r="P144" s="61">
        <v>20</v>
      </c>
      <c r="Q144" s="61">
        <v>450</v>
      </c>
    </row>
    <row r="145" spans="1:17" x14ac:dyDescent="0.25">
      <c r="B145" s="28"/>
      <c r="C145" s="28"/>
      <c r="D145" s="28"/>
      <c r="E145" s="28"/>
      <c r="F145" s="28"/>
      <c r="G145" s="28"/>
      <c r="H145" s="28"/>
      <c r="I145" s="57"/>
      <c r="J145" s="57"/>
      <c r="K145" s="57"/>
      <c r="L145" s="57"/>
      <c r="M145" s="57"/>
      <c r="N145" s="65"/>
      <c r="O145" s="57"/>
      <c r="P145" s="57"/>
      <c r="Q145" s="57"/>
    </row>
    <row r="146" spans="1:17" x14ac:dyDescent="0.25">
      <c r="B146" s="28"/>
      <c r="C146" s="28"/>
      <c r="D146" s="28" t="s">
        <v>451</v>
      </c>
      <c r="E146" s="28" t="s">
        <v>452</v>
      </c>
      <c r="F146" s="28"/>
      <c r="G146" s="28"/>
      <c r="H146" s="28"/>
      <c r="I146" s="61">
        <v>4160</v>
      </c>
      <c r="J146" s="61">
        <v>580</v>
      </c>
      <c r="K146" s="61">
        <v>50</v>
      </c>
      <c r="L146" s="61">
        <v>4790</v>
      </c>
      <c r="M146" s="57"/>
      <c r="N146" s="62">
        <v>3410</v>
      </c>
      <c r="O146" s="61">
        <v>430</v>
      </c>
      <c r="P146" s="61">
        <v>20</v>
      </c>
      <c r="Q146" s="61">
        <v>3860</v>
      </c>
    </row>
    <row r="147" spans="1:17" ht="118.8" x14ac:dyDescent="0.25">
      <c r="B147" s="28" t="s">
        <v>453</v>
      </c>
      <c r="C147" s="28" t="s">
        <v>454</v>
      </c>
      <c r="D147" s="28" t="s">
        <v>455</v>
      </c>
      <c r="E147" s="28"/>
      <c r="F147" s="28" t="s">
        <v>456</v>
      </c>
      <c r="G147" s="28" t="str">
        <f>VLOOKUP(F147,regions!A$2:C$419,3,FALSE)</f>
        <v>Metropolitan district</v>
      </c>
      <c r="H147" s="28" t="str">
        <f>IFERROR(VLOOKUP(F147,classifications!A$3:C$328,3,FALSE),VLOOKUP(F147,classifications!I$2:K$28,3,FALSE))</f>
        <v>Predominantly Urban</v>
      </c>
      <c r="I147" s="61">
        <v>690</v>
      </c>
      <c r="J147" s="61">
        <v>70</v>
      </c>
      <c r="K147" s="61">
        <v>0</v>
      </c>
      <c r="L147" s="61">
        <v>760</v>
      </c>
      <c r="M147" s="57"/>
      <c r="N147" s="62">
        <v>710</v>
      </c>
      <c r="O147" s="61">
        <v>40</v>
      </c>
      <c r="P147" s="61">
        <v>0</v>
      </c>
      <c r="Q147" s="61">
        <v>750</v>
      </c>
    </row>
    <row r="148" spans="1:17" ht="118.8" x14ac:dyDescent="0.25">
      <c r="B148" s="28" t="s">
        <v>457</v>
      </c>
      <c r="C148" s="28" t="s">
        <v>458</v>
      </c>
      <c r="D148" s="28" t="s">
        <v>459</v>
      </c>
      <c r="E148" s="28"/>
      <c r="F148" s="28" t="s">
        <v>460</v>
      </c>
      <c r="G148" s="28" t="str">
        <f>VLOOKUP(F148,regions!A$2:C$419,3,FALSE)</f>
        <v>Metropolitan district</v>
      </c>
      <c r="H148" s="28" t="str">
        <f>IFERROR(VLOOKUP(F148,classifications!A$3:C$328,3,FALSE),VLOOKUP(F148,classifications!I$2:K$28,3,FALSE))</f>
        <v>Predominantly Urban</v>
      </c>
      <c r="I148" s="61">
        <v>270</v>
      </c>
      <c r="J148" s="61">
        <v>0</v>
      </c>
      <c r="K148" s="61">
        <v>0</v>
      </c>
      <c r="L148" s="61">
        <v>270</v>
      </c>
      <c r="M148" s="57"/>
      <c r="N148" s="62">
        <v>220</v>
      </c>
      <c r="O148" s="61">
        <v>0</v>
      </c>
      <c r="P148" s="61">
        <v>0</v>
      </c>
      <c r="Q148" s="61">
        <v>220</v>
      </c>
    </row>
    <row r="149" spans="1:17" ht="118.8" x14ac:dyDescent="0.25">
      <c r="B149" s="28" t="s">
        <v>461</v>
      </c>
      <c r="C149" s="28" t="s">
        <v>462</v>
      </c>
      <c r="D149" s="28" t="s">
        <v>463</v>
      </c>
      <c r="E149" s="28"/>
      <c r="F149" s="28" t="s">
        <v>464</v>
      </c>
      <c r="G149" s="28" t="str">
        <f>VLOOKUP(F149,regions!A$2:C$419,3,FALSE)</f>
        <v>Metropolitan district</v>
      </c>
      <c r="H149" s="28" t="str">
        <f>IFERROR(VLOOKUP(F149,classifications!A$3:C$328,3,FALSE),VLOOKUP(F149,classifications!I$2:K$28,3,FALSE))</f>
        <v>Predominantly Urban</v>
      </c>
      <c r="I149" s="61">
        <v>340</v>
      </c>
      <c r="J149" s="61">
        <v>10</v>
      </c>
      <c r="K149" s="61">
        <v>0</v>
      </c>
      <c r="L149" s="61">
        <v>350</v>
      </c>
      <c r="M149" s="57"/>
      <c r="N149" s="62">
        <v>340</v>
      </c>
      <c r="O149" s="61">
        <v>20</v>
      </c>
      <c r="P149" s="61">
        <v>0</v>
      </c>
      <c r="Q149" s="61">
        <v>360</v>
      </c>
    </row>
    <row r="150" spans="1:17" ht="118.8" x14ac:dyDescent="0.25">
      <c r="B150" s="28" t="s">
        <v>465</v>
      </c>
      <c r="C150" s="28" t="s">
        <v>466</v>
      </c>
      <c r="D150" s="28" t="s">
        <v>467</v>
      </c>
      <c r="E150" s="28"/>
      <c r="F150" s="28" t="s">
        <v>468</v>
      </c>
      <c r="G150" s="28" t="str">
        <f>VLOOKUP(F150,regions!A$2:C$419,3,FALSE)</f>
        <v>Metropolitan district</v>
      </c>
      <c r="H150" s="28" t="str">
        <f>IFERROR(VLOOKUP(F150,classifications!A$3:C$328,3,FALSE),VLOOKUP(F150,classifications!I$2:K$28,3,FALSE))</f>
        <v>Predominantly Urban</v>
      </c>
      <c r="I150" s="61">
        <v>1600</v>
      </c>
      <c r="J150" s="61">
        <v>100</v>
      </c>
      <c r="K150" s="61">
        <v>50</v>
      </c>
      <c r="L150" s="61">
        <v>1760</v>
      </c>
      <c r="M150" s="57"/>
      <c r="N150" s="62">
        <v>1350</v>
      </c>
      <c r="O150" s="61">
        <v>140</v>
      </c>
      <c r="P150" s="61">
        <v>20</v>
      </c>
      <c r="Q150" s="61">
        <v>1510</v>
      </c>
    </row>
    <row r="151" spans="1:17" ht="118.8" x14ac:dyDescent="0.25">
      <c r="B151" s="28" t="s">
        <v>469</v>
      </c>
      <c r="C151" s="28" t="s">
        <v>470</v>
      </c>
      <c r="D151" s="28" t="s">
        <v>471</v>
      </c>
      <c r="E151" s="28"/>
      <c r="F151" s="28" t="s">
        <v>472</v>
      </c>
      <c r="G151" s="28" t="str">
        <f>VLOOKUP(F151,regions!A$2:C$419,3,FALSE)</f>
        <v>Metropolitan district</v>
      </c>
      <c r="H151" s="28" t="str">
        <f>IFERROR(VLOOKUP(F151,classifications!A$3:C$328,3,FALSE),VLOOKUP(F151,classifications!I$2:K$28,3,FALSE))</f>
        <v>Predominantly Urban</v>
      </c>
      <c r="I151" s="61">
        <v>1250</v>
      </c>
      <c r="J151" s="61">
        <v>390</v>
      </c>
      <c r="K151" s="61">
        <v>0</v>
      </c>
      <c r="L151" s="61">
        <v>1640</v>
      </c>
      <c r="M151" s="57"/>
      <c r="N151" s="62">
        <v>800</v>
      </c>
      <c r="O151" s="61">
        <v>230</v>
      </c>
      <c r="P151" s="61">
        <v>0</v>
      </c>
      <c r="Q151" s="61">
        <v>1030</v>
      </c>
    </row>
    <row r="152" spans="1:17" x14ac:dyDescent="0.25">
      <c r="I152" s="57"/>
      <c r="J152" s="57"/>
      <c r="K152" s="57"/>
      <c r="L152" s="57"/>
      <c r="M152" s="57"/>
      <c r="N152" s="64"/>
      <c r="O152" s="57"/>
      <c r="P152" s="57"/>
      <c r="Q152" s="57"/>
    </row>
    <row r="153" spans="1:17" x14ac:dyDescent="0.25">
      <c r="A153" s="20" t="s">
        <v>473</v>
      </c>
      <c r="B153" s="21"/>
      <c r="C153" s="21"/>
      <c r="D153" s="21"/>
      <c r="E153" s="22"/>
      <c r="F153" s="21"/>
      <c r="G153" s="21"/>
      <c r="I153" s="55">
        <v>52190</v>
      </c>
      <c r="J153" s="55">
        <v>11870</v>
      </c>
      <c r="K153" s="55">
        <v>490</v>
      </c>
      <c r="L153" s="55">
        <v>64550</v>
      </c>
      <c r="M153" s="56"/>
      <c r="N153" s="59">
        <v>45160</v>
      </c>
      <c r="O153" s="55">
        <v>11480</v>
      </c>
      <c r="P153" s="55">
        <v>240</v>
      </c>
      <c r="Q153" s="55">
        <v>56880</v>
      </c>
    </row>
    <row r="154" spans="1:17" x14ac:dyDescent="0.25">
      <c r="I154" s="57"/>
      <c r="J154" s="57"/>
      <c r="K154" s="57"/>
      <c r="L154" s="57"/>
      <c r="M154" s="57"/>
      <c r="N154" s="60"/>
      <c r="O154" s="57"/>
      <c r="P154" s="57"/>
      <c r="Q154" s="57"/>
    </row>
    <row r="155" spans="1:17" ht="66" x14ac:dyDescent="0.25">
      <c r="B155" s="28"/>
      <c r="C155" s="28"/>
      <c r="D155" s="28" t="s">
        <v>474</v>
      </c>
      <c r="E155" s="28" t="s">
        <v>475</v>
      </c>
      <c r="F155" s="28" t="s">
        <v>475</v>
      </c>
      <c r="G155" s="28" t="str">
        <f>VLOOKUP(F155,regions!A$2:C$419,3,FALSE)</f>
        <v>Shire county</v>
      </c>
      <c r="H155" s="28" t="str">
        <f>IFERROR(VLOOKUP(F155,classifications!A$3:C$328,3,FALSE),VLOOKUP(F155,classifications!I$2:K$28,3,FALSE))</f>
        <v>Urban with Significant Rural</v>
      </c>
      <c r="I155" s="61">
        <v>1420</v>
      </c>
      <c r="J155" s="61">
        <v>320</v>
      </c>
      <c r="K155" s="61">
        <v>0</v>
      </c>
      <c r="L155" s="61">
        <v>1740</v>
      </c>
      <c r="M155" s="57"/>
      <c r="N155" s="62">
        <v>1320</v>
      </c>
      <c r="O155" s="61">
        <v>420</v>
      </c>
      <c r="P155" s="61">
        <v>0</v>
      </c>
      <c r="Q155" s="61">
        <v>1740</v>
      </c>
    </row>
    <row r="156" spans="1:17" ht="66" x14ac:dyDescent="0.25">
      <c r="B156" s="28" t="s">
        <v>476</v>
      </c>
      <c r="C156" s="28" t="s">
        <v>477</v>
      </c>
      <c r="D156" s="28" t="s">
        <v>478</v>
      </c>
      <c r="E156" s="28"/>
      <c r="F156" s="28" t="s">
        <v>479</v>
      </c>
      <c r="G156" s="28" t="str">
        <f>VLOOKUP(F156,regions!A$2:C$419,3,FALSE)</f>
        <v>Shire district</v>
      </c>
      <c r="H156" s="28" t="str">
        <f>IFERROR(VLOOKUP(F156,classifications!A$3:C$328,3,FALSE),VLOOKUP(F156,classifications!I$2:K$28,3,FALSE))</f>
        <v>Predominantly Rural</v>
      </c>
      <c r="I156" s="61">
        <v>880</v>
      </c>
      <c r="J156" s="61">
        <v>210</v>
      </c>
      <c r="K156" s="61">
        <v>0</v>
      </c>
      <c r="L156" s="61">
        <v>1100</v>
      </c>
      <c r="M156" s="57"/>
      <c r="N156" s="62">
        <v>730</v>
      </c>
      <c r="O156" s="61">
        <v>370</v>
      </c>
      <c r="P156" s="61">
        <v>0</v>
      </c>
      <c r="Q156" s="61">
        <v>1100</v>
      </c>
    </row>
    <row r="157" spans="1:17" ht="66" x14ac:dyDescent="0.25">
      <c r="B157" s="28" t="s">
        <v>480</v>
      </c>
      <c r="C157" s="28" t="s">
        <v>481</v>
      </c>
      <c r="D157" s="28" t="s">
        <v>482</v>
      </c>
      <c r="E157" s="28"/>
      <c r="F157" s="28" t="s">
        <v>483</v>
      </c>
      <c r="G157" s="28" t="str">
        <f>VLOOKUP(F157,regions!A$2:C$419,3,FALSE)</f>
        <v>Shire district</v>
      </c>
      <c r="H157" s="28" t="str">
        <f>IFERROR(VLOOKUP(F157,classifications!A$3:C$328,3,FALSE),VLOOKUP(F157,classifications!I$2:K$28,3,FALSE))</f>
        <v>Urban with Significant Rural</v>
      </c>
      <c r="I157" s="61">
        <v>130</v>
      </c>
      <c r="J157" s="61">
        <v>20</v>
      </c>
      <c r="K157" s="61">
        <v>0</v>
      </c>
      <c r="L157" s="61">
        <v>150</v>
      </c>
      <c r="M157" s="57"/>
      <c r="N157" s="62">
        <v>60</v>
      </c>
      <c r="O157" s="61">
        <v>0</v>
      </c>
      <c r="P157" s="61">
        <v>0</v>
      </c>
      <c r="Q157" s="61">
        <v>60</v>
      </c>
    </row>
    <row r="158" spans="1:17" ht="66" x14ac:dyDescent="0.25">
      <c r="B158" s="28" t="s">
        <v>484</v>
      </c>
      <c r="C158" s="28" t="s">
        <v>485</v>
      </c>
      <c r="D158" s="28" t="s">
        <v>486</v>
      </c>
      <c r="E158" s="28"/>
      <c r="F158" s="28" t="s">
        <v>487</v>
      </c>
      <c r="G158" s="28" t="str">
        <f>VLOOKUP(F158,regions!A$2:C$419,3,FALSE)</f>
        <v>Shire district</v>
      </c>
      <c r="H158" s="28" t="str">
        <f>IFERROR(VLOOKUP(F158,classifications!A$3:C$328,3,FALSE),VLOOKUP(F158,classifications!I$2:K$28,3,FALSE))</f>
        <v>Urban with Significant Rural</v>
      </c>
      <c r="I158" s="61">
        <v>60</v>
      </c>
      <c r="J158" s="61">
        <v>0</v>
      </c>
      <c r="K158" s="61">
        <v>0</v>
      </c>
      <c r="L158" s="61">
        <v>60</v>
      </c>
      <c r="M158" s="57"/>
      <c r="N158" s="62">
        <v>120</v>
      </c>
      <c r="O158" s="61">
        <v>0</v>
      </c>
      <c r="P158" s="61">
        <v>0</v>
      </c>
      <c r="Q158" s="61">
        <v>120</v>
      </c>
    </row>
    <row r="159" spans="1:17" ht="66" x14ac:dyDescent="0.25">
      <c r="B159" s="28" t="s">
        <v>488</v>
      </c>
      <c r="C159" s="28" t="s">
        <v>489</v>
      </c>
      <c r="D159" s="28" t="s">
        <v>490</v>
      </c>
      <c r="E159" s="28"/>
      <c r="F159" s="28" t="s">
        <v>491</v>
      </c>
      <c r="G159" s="28" t="str">
        <f>VLOOKUP(F159,regions!A$2:C$419,3,FALSE)</f>
        <v>Shire district</v>
      </c>
      <c r="H159" s="28" t="str">
        <f>IFERROR(VLOOKUP(F159,classifications!A$3:C$328,3,FALSE),VLOOKUP(F159,classifications!I$2:K$28,3,FALSE))</f>
        <v>Urban with Significant Rural</v>
      </c>
      <c r="I159" s="61">
        <v>350</v>
      </c>
      <c r="J159" s="61">
        <v>80</v>
      </c>
      <c r="K159" s="61">
        <v>0</v>
      </c>
      <c r="L159" s="61">
        <v>430</v>
      </c>
      <c r="M159" s="57"/>
      <c r="N159" s="62">
        <v>410</v>
      </c>
      <c r="O159" s="61">
        <v>50</v>
      </c>
      <c r="P159" s="61">
        <v>0</v>
      </c>
      <c r="Q159" s="61">
        <v>460</v>
      </c>
    </row>
    <row r="160" spans="1:17" x14ac:dyDescent="0.25">
      <c r="B160" s="28"/>
      <c r="C160" s="28"/>
      <c r="D160" s="28"/>
      <c r="E160" s="28"/>
      <c r="F160" s="28"/>
      <c r="G160" s="28"/>
      <c r="H160" s="28"/>
      <c r="I160" s="57"/>
      <c r="J160" s="57"/>
      <c r="K160" s="57"/>
      <c r="L160" s="57"/>
      <c r="M160" s="57"/>
      <c r="N160" s="65"/>
      <c r="O160" s="57"/>
      <c r="P160" s="57"/>
      <c r="Q160" s="57"/>
    </row>
    <row r="161" spans="2:17" ht="66" x14ac:dyDescent="0.25">
      <c r="B161" s="28"/>
      <c r="C161" s="28"/>
      <c r="D161" s="28" t="s">
        <v>492</v>
      </c>
      <c r="E161" s="28" t="s">
        <v>493</v>
      </c>
      <c r="F161" s="28" t="s">
        <v>493</v>
      </c>
      <c r="G161" s="28" t="str">
        <f>VLOOKUP(F161,regions!A$2:C$419,3,FALSE)</f>
        <v>Shire county</v>
      </c>
      <c r="H161" s="28" t="str">
        <f>IFERROR(VLOOKUP(F161,classifications!A$3:C$328,3,FALSE),VLOOKUP(F161,classifications!I$2:K$28,3,FALSE))</f>
        <v>Predominantly Rural</v>
      </c>
      <c r="I161" s="61">
        <v>1640</v>
      </c>
      <c r="J161" s="61">
        <v>570</v>
      </c>
      <c r="K161" s="61">
        <v>0</v>
      </c>
      <c r="L161" s="61">
        <v>2210</v>
      </c>
      <c r="M161" s="57"/>
      <c r="N161" s="62">
        <v>2110</v>
      </c>
      <c r="O161" s="61">
        <v>580</v>
      </c>
      <c r="P161" s="61">
        <v>10</v>
      </c>
      <c r="Q161" s="61">
        <v>2700</v>
      </c>
    </row>
    <row r="162" spans="2:17" ht="66" x14ac:dyDescent="0.25">
      <c r="B162" s="28" t="s">
        <v>494</v>
      </c>
      <c r="C162" s="28" t="s">
        <v>495</v>
      </c>
      <c r="D162" s="28" t="s">
        <v>496</v>
      </c>
      <c r="E162" s="28"/>
      <c r="F162" s="28" t="s">
        <v>497</v>
      </c>
      <c r="G162" s="28" t="str">
        <f>VLOOKUP(F162,regions!A$2:C$419,3,FALSE)</f>
        <v>Shire district</v>
      </c>
      <c r="H162" s="28" t="str">
        <f>IFERROR(VLOOKUP(F162,classifications!A$3:C$328,3,FALSE),VLOOKUP(F162,classifications!I$2:K$28,3,FALSE))</f>
        <v>Predominantly Urban</v>
      </c>
      <c r="I162" s="61">
        <v>450</v>
      </c>
      <c r="J162" s="61">
        <v>250</v>
      </c>
      <c r="K162" s="61">
        <v>0</v>
      </c>
      <c r="L162" s="61">
        <v>690</v>
      </c>
      <c r="M162" s="57"/>
      <c r="N162" s="62">
        <v>590</v>
      </c>
      <c r="O162" s="61">
        <v>200</v>
      </c>
      <c r="P162" s="61">
        <v>10</v>
      </c>
      <c r="Q162" s="61">
        <v>800</v>
      </c>
    </row>
    <row r="163" spans="2:17" ht="66" x14ac:dyDescent="0.25">
      <c r="B163" s="28" t="s">
        <v>498</v>
      </c>
      <c r="C163" s="28" t="s">
        <v>499</v>
      </c>
      <c r="D163" s="28" t="s">
        <v>500</v>
      </c>
      <c r="E163" s="28"/>
      <c r="F163" s="28" t="s">
        <v>501</v>
      </c>
      <c r="G163" s="28" t="str">
        <f>VLOOKUP(F163,regions!A$2:C$419,3,FALSE)</f>
        <v>Shire district</v>
      </c>
      <c r="H163" s="28" t="str">
        <f>IFERROR(VLOOKUP(F163,classifications!A$3:C$328,3,FALSE),VLOOKUP(F163,classifications!I$2:K$28,3,FALSE))</f>
        <v>Predominantly Rural</v>
      </c>
      <c r="I163" s="61">
        <v>110</v>
      </c>
      <c r="J163" s="61">
        <v>10</v>
      </c>
      <c r="K163" s="61">
        <v>0</v>
      </c>
      <c r="L163" s="61">
        <v>120</v>
      </c>
      <c r="M163" s="57"/>
      <c r="N163" s="62">
        <v>160</v>
      </c>
      <c r="O163" s="61">
        <v>0</v>
      </c>
      <c r="P163" s="61">
        <v>0</v>
      </c>
      <c r="Q163" s="61">
        <v>160</v>
      </c>
    </row>
    <row r="164" spans="2:17" ht="66" x14ac:dyDescent="0.25">
      <c r="B164" s="28" t="s">
        <v>502</v>
      </c>
      <c r="C164" s="28" t="s">
        <v>503</v>
      </c>
      <c r="D164" s="28" t="s">
        <v>504</v>
      </c>
      <c r="E164" s="28"/>
      <c r="F164" s="28" t="s">
        <v>505</v>
      </c>
      <c r="G164" s="28" t="str">
        <f>VLOOKUP(F164,regions!A$2:C$419,3,FALSE)</f>
        <v>Shire district</v>
      </c>
      <c r="H164" s="28" t="str">
        <f>IFERROR(VLOOKUP(F164,classifications!A$3:C$328,3,FALSE),VLOOKUP(F164,classifications!I$2:K$28,3,FALSE))</f>
        <v>Predominantly Rural</v>
      </c>
      <c r="I164" s="61">
        <v>230</v>
      </c>
      <c r="J164" s="61">
        <v>90</v>
      </c>
      <c r="K164" s="61">
        <v>0</v>
      </c>
      <c r="L164" s="61">
        <v>320</v>
      </c>
      <c r="M164" s="57"/>
      <c r="N164" s="62">
        <v>290</v>
      </c>
      <c r="O164" s="61">
        <v>40</v>
      </c>
      <c r="P164" s="61">
        <v>0</v>
      </c>
      <c r="Q164" s="61">
        <v>330</v>
      </c>
    </row>
    <row r="165" spans="2:17" ht="66" x14ac:dyDescent="0.25">
      <c r="B165" s="28" t="s">
        <v>506</v>
      </c>
      <c r="C165" s="28" t="s">
        <v>507</v>
      </c>
      <c r="D165" s="28" t="s">
        <v>508</v>
      </c>
      <c r="E165" s="28"/>
      <c r="F165" s="28" t="s">
        <v>509</v>
      </c>
      <c r="G165" s="28" t="str">
        <f>VLOOKUP(F165,regions!A$2:C$419,3,FALSE)</f>
        <v>Shire district</v>
      </c>
      <c r="H165" s="28" t="str">
        <f>IFERROR(VLOOKUP(F165,classifications!A$3:C$328,3,FALSE),VLOOKUP(F165,classifications!I$2:K$28,3,FALSE))</f>
        <v>Predominantly Rural</v>
      </c>
      <c r="I165" s="61">
        <v>370</v>
      </c>
      <c r="J165" s="61">
        <v>90</v>
      </c>
      <c r="K165" s="61">
        <v>0</v>
      </c>
      <c r="L165" s="61">
        <v>460</v>
      </c>
      <c r="M165" s="57"/>
      <c r="N165" s="62">
        <v>530</v>
      </c>
      <c r="O165" s="61">
        <v>150</v>
      </c>
      <c r="P165" s="61">
        <v>0</v>
      </c>
      <c r="Q165" s="61">
        <v>680</v>
      </c>
    </row>
    <row r="166" spans="2:17" ht="66" x14ac:dyDescent="0.25">
      <c r="B166" s="28" t="s">
        <v>510</v>
      </c>
      <c r="C166" s="28" t="s">
        <v>511</v>
      </c>
      <c r="D166" s="28" t="s">
        <v>512</v>
      </c>
      <c r="E166" s="28"/>
      <c r="F166" s="28" t="s">
        <v>513</v>
      </c>
      <c r="G166" s="28" t="str">
        <f>VLOOKUP(F166,regions!A$2:C$419,3,FALSE)</f>
        <v>Shire district</v>
      </c>
      <c r="H166" s="28" t="str">
        <f>IFERROR(VLOOKUP(F166,classifications!A$3:C$328,3,FALSE),VLOOKUP(F166,classifications!I$2:K$28,3,FALSE))</f>
        <v>Predominantly Rural</v>
      </c>
      <c r="I166" s="61">
        <v>480</v>
      </c>
      <c r="J166" s="61">
        <v>130</v>
      </c>
      <c r="K166" s="61">
        <v>0</v>
      </c>
      <c r="L166" s="61">
        <v>610</v>
      </c>
      <c r="M166" s="57"/>
      <c r="N166" s="62">
        <v>530</v>
      </c>
      <c r="O166" s="61">
        <v>190</v>
      </c>
      <c r="P166" s="61">
        <v>0</v>
      </c>
      <c r="Q166" s="61">
        <v>720</v>
      </c>
    </row>
    <row r="167" spans="2:17" x14ac:dyDescent="0.25">
      <c r="B167" s="28"/>
      <c r="C167" s="28"/>
      <c r="D167" s="28"/>
      <c r="E167" s="28"/>
      <c r="F167" s="28"/>
      <c r="G167" s="28"/>
      <c r="H167" s="28"/>
      <c r="I167" s="57"/>
      <c r="J167" s="57"/>
      <c r="K167" s="57"/>
      <c r="L167" s="57"/>
      <c r="M167" s="57"/>
      <c r="N167" s="65"/>
      <c r="O167" s="57"/>
      <c r="P167" s="57"/>
      <c r="Q167" s="57"/>
    </row>
    <row r="168" spans="2:17" ht="66" x14ac:dyDescent="0.25">
      <c r="B168" s="28"/>
      <c r="C168" s="28"/>
      <c r="D168" s="28" t="s">
        <v>514</v>
      </c>
      <c r="E168" s="28" t="s">
        <v>515</v>
      </c>
      <c r="F168" s="28" t="s">
        <v>515</v>
      </c>
      <c r="G168" s="28" t="str">
        <f>VLOOKUP(F168,regions!A$2:C$419,3,FALSE)</f>
        <v>Shire county</v>
      </c>
      <c r="H168" s="28" t="str">
        <f>IFERROR(VLOOKUP(F168,classifications!A$3:C$328,3,FALSE),VLOOKUP(F168,classifications!I$2:K$28,3,FALSE))</f>
        <v>Predominantly Rural</v>
      </c>
      <c r="I168" s="61">
        <v>1300</v>
      </c>
      <c r="J168" s="61">
        <v>80</v>
      </c>
      <c r="K168" s="61">
        <v>0</v>
      </c>
      <c r="L168" s="61">
        <v>1380</v>
      </c>
      <c r="M168" s="57"/>
      <c r="N168" s="62">
        <v>1150</v>
      </c>
      <c r="O168" s="61">
        <v>90</v>
      </c>
      <c r="P168" s="61">
        <v>0</v>
      </c>
      <c r="Q168" s="61">
        <v>1240</v>
      </c>
    </row>
    <row r="169" spans="2:17" ht="66" x14ac:dyDescent="0.25">
      <c r="B169" s="28" t="s">
        <v>516</v>
      </c>
      <c r="C169" s="28" t="s">
        <v>517</v>
      </c>
      <c r="D169" s="28" t="s">
        <v>518</v>
      </c>
      <c r="E169" s="28"/>
      <c r="F169" s="28" t="s">
        <v>519</v>
      </c>
      <c r="G169" s="28" t="str">
        <f>VLOOKUP(F169,regions!A$2:C$419,3,FALSE)</f>
        <v>Shire district</v>
      </c>
      <c r="H169" s="28" t="str">
        <f>IFERROR(VLOOKUP(F169,classifications!A$3:C$328,3,FALSE),VLOOKUP(F169,classifications!I$2:K$28,3,FALSE))</f>
        <v>Predominantly Rural</v>
      </c>
      <c r="I169" s="61">
        <v>390</v>
      </c>
      <c r="J169" s="61">
        <v>10</v>
      </c>
      <c r="K169" s="61">
        <v>0</v>
      </c>
      <c r="L169" s="61">
        <v>400</v>
      </c>
      <c r="M169" s="57"/>
      <c r="N169" s="62">
        <v>290</v>
      </c>
      <c r="O169" s="61">
        <v>20</v>
      </c>
      <c r="P169" s="61">
        <v>0</v>
      </c>
      <c r="Q169" s="61">
        <v>320</v>
      </c>
    </row>
    <row r="170" spans="2:17" ht="66" x14ac:dyDescent="0.25">
      <c r="B170" s="28" t="s">
        <v>520</v>
      </c>
      <c r="C170" s="28" t="s">
        <v>521</v>
      </c>
      <c r="D170" s="28" t="s">
        <v>522</v>
      </c>
      <c r="E170" s="28"/>
      <c r="F170" s="28" t="s">
        <v>523</v>
      </c>
      <c r="G170" s="28" t="str">
        <f>VLOOKUP(F170,regions!A$2:C$419,3,FALSE)</f>
        <v>Shire district</v>
      </c>
      <c r="H170" s="28" t="str">
        <f>IFERROR(VLOOKUP(F170,classifications!A$3:C$328,3,FALSE),VLOOKUP(F170,classifications!I$2:K$28,3,FALSE))</f>
        <v>Urban with Significant Rural</v>
      </c>
      <c r="I170" s="61">
        <v>60</v>
      </c>
      <c r="J170" s="61">
        <v>0</v>
      </c>
      <c r="K170" s="61">
        <v>0</v>
      </c>
      <c r="L170" s="61">
        <v>60</v>
      </c>
      <c r="M170" s="57"/>
      <c r="N170" s="62">
        <v>60</v>
      </c>
      <c r="O170" s="61">
        <v>0</v>
      </c>
      <c r="P170" s="61">
        <v>0</v>
      </c>
      <c r="Q170" s="61">
        <v>60</v>
      </c>
    </row>
    <row r="171" spans="2:17" ht="66" x14ac:dyDescent="0.25">
      <c r="B171" s="28" t="s">
        <v>524</v>
      </c>
      <c r="C171" s="28" t="s">
        <v>525</v>
      </c>
      <c r="D171" s="28" t="s">
        <v>526</v>
      </c>
      <c r="E171" s="28"/>
      <c r="F171" s="28" t="s">
        <v>527</v>
      </c>
      <c r="G171" s="28" t="str">
        <f>VLOOKUP(F171,regions!A$2:C$419,3,FALSE)</f>
        <v>Shire district</v>
      </c>
      <c r="H171" s="28" t="str">
        <f>IFERROR(VLOOKUP(F171,classifications!A$3:C$328,3,FALSE),VLOOKUP(F171,classifications!I$2:K$28,3,FALSE))</f>
        <v>Urban with Significant Rural</v>
      </c>
      <c r="I171" s="61">
        <v>500</v>
      </c>
      <c r="J171" s="61">
        <v>0</v>
      </c>
      <c r="K171" s="61">
        <v>0</v>
      </c>
      <c r="L171" s="61">
        <v>500</v>
      </c>
      <c r="M171" s="57"/>
      <c r="N171" s="62">
        <v>380</v>
      </c>
      <c r="O171" s="61">
        <v>0</v>
      </c>
      <c r="P171" s="61">
        <v>0</v>
      </c>
      <c r="Q171" s="61">
        <v>380</v>
      </c>
    </row>
    <row r="172" spans="2:17" ht="66" x14ac:dyDescent="0.25">
      <c r="B172" s="28" t="s">
        <v>528</v>
      </c>
      <c r="C172" s="28" t="s">
        <v>529</v>
      </c>
      <c r="D172" s="28" t="s">
        <v>530</v>
      </c>
      <c r="E172" s="28"/>
      <c r="F172" s="28" t="s">
        <v>531</v>
      </c>
      <c r="G172" s="28" t="str">
        <f>VLOOKUP(F172,regions!A$2:C$419,3,FALSE)</f>
        <v>Shire district</v>
      </c>
      <c r="H172" s="28" t="str">
        <f>IFERROR(VLOOKUP(F172,classifications!A$3:C$328,3,FALSE),VLOOKUP(F172,classifications!I$2:K$28,3,FALSE))</f>
        <v>Predominantly Rural</v>
      </c>
      <c r="I172" s="61">
        <v>80</v>
      </c>
      <c r="J172" s="61">
        <v>0</v>
      </c>
      <c r="K172" s="61">
        <v>0</v>
      </c>
      <c r="L172" s="61">
        <v>80</v>
      </c>
      <c r="M172" s="57"/>
      <c r="N172" s="62">
        <v>80</v>
      </c>
      <c r="O172" s="61">
        <v>30</v>
      </c>
      <c r="P172" s="61">
        <v>0</v>
      </c>
      <c r="Q172" s="61">
        <v>110</v>
      </c>
    </row>
    <row r="173" spans="2:17" ht="66" x14ac:dyDescent="0.25">
      <c r="B173" s="28" t="s">
        <v>532</v>
      </c>
      <c r="C173" s="28" t="s">
        <v>533</v>
      </c>
      <c r="D173" s="28" t="s">
        <v>534</v>
      </c>
      <c r="E173" s="28"/>
      <c r="F173" s="28" t="s">
        <v>535</v>
      </c>
      <c r="G173" s="28" t="str">
        <f>VLOOKUP(F173,regions!A$2:C$419,3,FALSE)</f>
        <v>Shire district</v>
      </c>
      <c r="H173" s="28" t="str">
        <f>IFERROR(VLOOKUP(F173,classifications!A$3:C$328,3,FALSE),VLOOKUP(F173,classifications!I$2:K$28,3,FALSE))</f>
        <v>Predominantly Rural</v>
      </c>
      <c r="I173" s="61">
        <v>90</v>
      </c>
      <c r="J173" s="61">
        <v>0</v>
      </c>
      <c r="K173" s="61">
        <v>0</v>
      </c>
      <c r="L173" s="61">
        <v>100</v>
      </c>
      <c r="M173" s="57"/>
      <c r="N173" s="62">
        <v>110</v>
      </c>
      <c r="O173" s="61">
        <v>0</v>
      </c>
      <c r="P173" s="61">
        <v>0</v>
      </c>
      <c r="Q173" s="61">
        <v>110</v>
      </c>
    </row>
    <row r="174" spans="2:17" ht="66" x14ac:dyDescent="0.25">
      <c r="B174" s="28" t="s">
        <v>536</v>
      </c>
      <c r="C174" s="28" t="s">
        <v>537</v>
      </c>
      <c r="D174" s="28" t="s">
        <v>538</v>
      </c>
      <c r="E174" s="28"/>
      <c r="F174" s="28" t="s">
        <v>539</v>
      </c>
      <c r="G174" s="28" t="str">
        <f>VLOOKUP(F174,regions!A$2:C$419,3,FALSE)</f>
        <v>Shire district</v>
      </c>
      <c r="H174" s="28" t="str">
        <f>IFERROR(VLOOKUP(F174,classifications!A$3:C$328,3,FALSE),VLOOKUP(F174,classifications!I$2:K$28,3,FALSE))</f>
        <v>Predominantly Rural</v>
      </c>
      <c r="I174" s="61">
        <v>190</v>
      </c>
      <c r="J174" s="61">
        <v>60</v>
      </c>
      <c r="K174" s="61">
        <v>0</v>
      </c>
      <c r="L174" s="61">
        <v>250</v>
      </c>
      <c r="M174" s="57"/>
      <c r="N174" s="62">
        <v>230</v>
      </c>
      <c r="O174" s="61">
        <v>30</v>
      </c>
      <c r="P174" s="61">
        <v>0</v>
      </c>
      <c r="Q174" s="61">
        <v>270</v>
      </c>
    </row>
    <row r="175" spans="2:17" x14ac:dyDescent="0.25">
      <c r="B175" s="28"/>
      <c r="C175" s="28"/>
      <c r="D175" s="28"/>
      <c r="E175" s="28"/>
      <c r="F175" s="28"/>
      <c r="G175" s="28"/>
      <c r="H175" s="28"/>
      <c r="I175" s="57"/>
      <c r="J175" s="57"/>
      <c r="K175" s="57"/>
      <c r="L175" s="57"/>
      <c r="M175" s="57"/>
      <c r="N175" s="65"/>
      <c r="O175" s="57"/>
      <c r="P175" s="57"/>
      <c r="Q175" s="57"/>
    </row>
    <row r="176" spans="2:17" ht="66" x14ac:dyDescent="0.25">
      <c r="B176" s="28"/>
      <c r="C176" s="28"/>
      <c r="D176" s="28" t="s">
        <v>540</v>
      </c>
      <c r="E176" s="28" t="s">
        <v>541</v>
      </c>
      <c r="F176" s="28" t="s">
        <v>541</v>
      </c>
      <c r="G176" s="28" t="str">
        <f>VLOOKUP(F176,regions!A$2:C$419,3,FALSE)</f>
        <v>Shire county</v>
      </c>
      <c r="H176" s="28" t="str">
        <f>IFERROR(VLOOKUP(F176,classifications!A$3:C$328,3,FALSE),VLOOKUP(F176,classifications!I$2:K$28,3,FALSE))</f>
        <v>Urban with Significant Rural</v>
      </c>
      <c r="I176" s="61">
        <v>1550</v>
      </c>
      <c r="J176" s="61">
        <v>110</v>
      </c>
      <c r="K176" s="61">
        <v>0</v>
      </c>
      <c r="L176" s="61">
        <v>1670</v>
      </c>
      <c r="M176" s="57"/>
      <c r="N176" s="62">
        <v>1180</v>
      </c>
      <c r="O176" s="61">
        <v>210</v>
      </c>
      <c r="P176" s="61">
        <v>0</v>
      </c>
      <c r="Q176" s="61">
        <v>1400</v>
      </c>
    </row>
    <row r="177" spans="2:17" ht="66" x14ac:dyDescent="0.25">
      <c r="B177" s="28" t="s">
        <v>542</v>
      </c>
      <c r="C177" s="28" t="s">
        <v>543</v>
      </c>
      <c r="D177" s="28" t="s">
        <v>544</v>
      </c>
      <c r="E177" s="28"/>
      <c r="F177" s="28" t="s">
        <v>545</v>
      </c>
      <c r="G177" s="28" t="str">
        <f>VLOOKUP(F177,regions!A$2:C$419,3,FALSE)</f>
        <v>Shire district</v>
      </c>
      <c r="H177" s="28" t="str">
        <f>IFERROR(VLOOKUP(F177,classifications!A$3:C$328,3,FALSE),VLOOKUP(F177,classifications!I$2:K$28,3,FALSE))</f>
        <v>Predominantly Urban</v>
      </c>
      <c r="I177" s="61">
        <v>300</v>
      </c>
      <c r="J177" s="61">
        <v>0</v>
      </c>
      <c r="K177" s="61">
        <v>0</v>
      </c>
      <c r="L177" s="61">
        <v>300</v>
      </c>
      <c r="M177" s="57"/>
      <c r="N177" s="62">
        <v>150</v>
      </c>
      <c r="O177" s="61">
        <v>20</v>
      </c>
      <c r="P177" s="61">
        <v>0</v>
      </c>
      <c r="Q177" s="61">
        <v>170</v>
      </c>
    </row>
    <row r="178" spans="2:17" ht="66" x14ac:dyDescent="0.25">
      <c r="B178" s="28" t="s">
        <v>546</v>
      </c>
      <c r="C178" s="28" t="s">
        <v>547</v>
      </c>
      <c r="D178" s="28" t="s">
        <v>548</v>
      </c>
      <c r="E178" s="28"/>
      <c r="F178" s="28" t="s">
        <v>549</v>
      </c>
      <c r="G178" s="28" t="str">
        <f>VLOOKUP(F178,regions!A$2:C$419,3,FALSE)</f>
        <v>Shire district</v>
      </c>
      <c r="H178" s="28" t="str">
        <f>IFERROR(VLOOKUP(F178,classifications!A$3:C$328,3,FALSE),VLOOKUP(F178,classifications!I$2:K$28,3,FALSE))</f>
        <v>Urban with Significant Rural</v>
      </c>
      <c r="I178" s="61">
        <v>180</v>
      </c>
      <c r="J178" s="61">
        <v>0</v>
      </c>
      <c r="K178" s="61">
        <v>0</v>
      </c>
      <c r="L178" s="61">
        <v>180</v>
      </c>
      <c r="M178" s="57"/>
      <c r="N178" s="62">
        <v>230</v>
      </c>
      <c r="O178" s="61">
        <v>10</v>
      </c>
      <c r="P178" s="61">
        <v>0</v>
      </c>
      <c r="Q178" s="61">
        <v>240</v>
      </c>
    </row>
    <row r="179" spans="2:17" ht="66" x14ac:dyDescent="0.25">
      <c r="B179" s="28" t="s">
        <v>550</v>
      </c>
      <c r="C179" s="28" t="s">
        <v>551</v>
      </c>
      <c r="D179" s="28" t="s">
        <v>552</v>
      </c>
      <c r="E179" s="28"/>
      <c r="F179" s="28" t="s">
        <v>553</v>
      </c>
      <c r="G179" s="28" t="str">
        <f>VLOOKUP(F179,regions!A$2:C$419,3,FALSE)</f>
        <v>Shire district</v>
      </c>
      <c r="H179" s="28" t="str">
        <f>IFERROR(VLOOKUP(F179,classifications!A$3:C$328,3,FALSE),VLOOKUP(F179,classifications!I$2:K$28,3,FALSE))</f>
        <v>Predominantly Urban</v>
      </c>
      <c r="I179" s="61">
        <v>90</v>
      </c>
      <c r="J179" s="61">
        <v>0</v>
      </c>
      <c r="K179" s="61">
        <v>0</v>
      </c>
      <c r="L179" s="61">
        <v>90</v>
      </c>
      <c r="M179" s="57"/>
      <c r="N179" s="62">
        <v>100</v>
      </c>
      <c r="O179" s="61">
        <v>0</v>
      </c>
      <c r="P179" s="61">
        <v>0</v>
      </c>
      <c r="Q179" s="61">
        <v>100</v>
      </c>
    </row>
    <row r="180" spans="2:17" ht="66" x14ac:dyDescent="0.25">
      <c r="B180" s="28" t="s">
        <v>554</v>
      </c>
      <c r="C180" s="28" t="s">
        <v>555</v>
      </c>
      <c r="D180" s="28" t="s">
        <v>556</v>
      </c>
      <c r="E180" s="28"/>
      <c r="F180" s="28" t="s">
        <v>557</v>
      </c>
      <c r="G180" s="28" t="str">
        <f>VLOOKUP(F180,regions!A$2:C$419,3,FALSE)</f>
        <v>Shire district</v>
      </c>
      <c r="H180" s="28" t="str">
        <f>IFERROR(VLOOKUP(F180,classifications!A$3:C$328,3,FALSE),VLOOKUP(F180,classifications!I$2:K$28,3,FALSE))</f>
        <v>Predominantly Rural</v>
      </c>
      <c r="I180" s="61">
        <v>150</v>
      </c>
      <c r="J180" s="61">
        <v>20</v>
      </c>
      <c r="K180" s="61">
        <v>0</v>
      </c>
      <c r="L180" s="61">
        <v>180</v>
      </c>
      <c r="M180" s="57"/>
      <c r="N180" s="62">
        <v>80</v>
      </c>
      <c r="O180" s="61">
        <v>20</v>
      </c>
      <c r="P180" s="61">
        <v>0</v>
      </c>
      <c r="Q180" s="61">
        <v>110</v>
      </c>
    </row>
    <row r="181" spans="2:17" ht="66" x14ac:dyDescent="0.25">
      <c r="B181" s="28" t="s">
        <v>558</v>
      </c>
      <c r="C181" s="28" t="s">
        <v>559</v>
      </c>
      <c r="D181" s="28" t="s">
        <v>560</v>
      </c>
      <c r="E181" s="28"/>
      <c r="F181" s="28" t="s">
        <v>561</v>
      </c>
      <c r="G181" s="28" t="str">
        <f>VLOOKUP(F181,regions!A$2:C$419,3,FALSE)</f>
        <v>Shire district</v>
      </c>
      <c r="H181" s="28" t="str">
        <f>IFERROR(VLOOKUP(F181,classifications!A$3:C$328,3,FALSE),VLOOKUP(F181,classifications!I$2:K$28,3,FALSE))</f>
        <v>Predominantly Urban</v>
      </c>
      <c r="I181" s="61">
        <v>160</v>
      </c>
      <c r="J181" s="61">
        <v>20</v>
      </c>
      <c r="K181" s="61">
        <v>0</v>
      </c>
      <c r="L181" s="61">
        <v>180</v>
      </c>
      <c r="M181" s="57"/>
      <c r="N181" s="62">
        <v>110</v>
      </c>
      <c r="O181" s="61">
        <v>30</v>
      </c>
      <c r="P181" s="61">
        <v>0</v>
      </c>
      <c r="Q181" s="61">
        <v>140</v>
      </c>
    </row>
    <row r="182" spans="2:17" ht="66" x14ac:dyDescent="0.25">
      <c r="B182" s="28" t="s">
        <v>562</v>
      </c>
      <c r="C182" s="28" t="s">
        <v>563</v>
      </c>
      <c r="D182" s="28" t="s">
        <v>564</v>
      </c>
      <c r="E182" s="28"/>
      <c r="F182" s="28" t="s">
        <v>565</v>
      </c>
      <c r="G182" s="28" t="str">
        <f>VLOOKUP(F182,regions!A$2:C$419,3,FALSE)</f>
        <v>Shire district</v>
      </c>
      <c r="H182" s="28" t="str">
        <f>IFERROR(VLOOKUP(F182,classifications!A$3:C$328,3,FALSE),VLOOKUP(F182,classifications!I$2:K$28,3,FALSE))</f>
        <v>Predominantly Rural</v>
      </c>
      <c r="I182" s="61">
        <v>140</v>
      </c>
      <c r="J182" s="61">
        <v>0</v>
      </c>
      <c r="K182" s="61">
        <v>0</v>
      </c>
      <c r="L182" s="61">
        <v>140</v>
      </c>
      <c r="M182" s="57"/>
      <c r="N182" s="62">
        <v>90</v>
      </c>
      <c r="O182" s="61">
        <v>20</v>
      </c>
      <c r="P182" s="61">
        <v>0</v>
      </c>
      <c r="Q182" s="61">
        <v>110</v>
      </c>
    </row>
    <row r="183" spans="2:17" ht="66" x14ac:dyDescent="0.25">
      <c r="B183" s="28" t="s">
        <v>566</v>
      </c>
      <c r="C183" s="28" t="s">
        <v>567</v>
      </c>
      <c r="D183" s="28" t="s">
        <v>568</v>
      </c>
      <c r="E183" s="28"/>
      <c r="F183" s="28" t="s">
        <v>569</v>
      </c>
      <c r="G183" s="28" t="str">
        <f>VLOOKUP(F183,regions!A$2:C$419,3,FALSE)</f>
        <v>Shire district</v>
      </c>
      <c r="H183" s="28" t="str">
        <f>IFERROR(VLOOKUP(F183,classifications!A$3:C$328,3,FALSE),VLOOKUP(F183,classifications!I$2:K$28,3,FALSE))</f>
        <v>Predominantly Urban</v>
      </c>
      <c r="I183" s="61">
        <v>60</v>
      </c>
      <c r="J183" s="61">
        <v>10</v>
      </c>
      <c r="K183" s="61">
        <v>0</v>
      </c>
      <c r="L183" s="61">
        <v>70</v>
      </c>
      <c r="M183" s="57"/>
      <c r="N183" s="62">
        <v>90</v>
      </c>
      <c r="O183" s="61">
        <v>10</v>
      </c>
      <c r="P183" s="61">
        <v>0</v>
      </c>
      <c r="Q183" s="61">
        <v>100</v>
      </c>
    </row>
    <row r="184" spans="2:17" ht="66" x14ac:dyDescent="0.25">
      <c r="B184" s="28" t="s">
        <v>570</v>
      </c>
      <c r="C184" s="28" t="s">
        <v>571</v>
      </c>
      <c r="D184" s="28" t="s">
        <v>572</v>
      </c>
      <c r="E184" s="28"/>
      <c r="F184" s="28" t="s">
        <v>573</v>
      </c>
      <c r="G184" s="28" t="str">
        <f>VLOOKUP(F184,regions!A$2:C$419,3,FALSE)</f>
        <v>Shire district</v>
      </c>
      <c r="H184" s="28" t="str">
        <f>IFERROR(VLOOKUP(F184,classifications!A$3:C$328,3,FALSE),VLOOKUP(F184,classifications!I$2:K$28,3,FALSE))</f>
        <v>Urban with Significant Rural</v>
      </c>
      <c r="I184" s="61">
        <v>470</v>
      </c>
      <c r="J184" s="61">
        <v>60</v>
      </c>
      <c r="K184" s="61">
        <v>0</v>
      </c>
      <c r="L184" s="61">
        <v>530</v>
      </c>
      <c r="M184" s="57"/>
      <c r="N184" s="62">
        <v>330</v>
      </c>
      <c r="O184" s="61">
        <v>110</v>
      </c>
      <c r="P184" s="61">
        <v>0</v>
      </c>
      <c r="Q184" s="61">
        <v>440</v>
      </c>
    </row>
    <row r="185" spans="2:17" x14ac:dyDescent="0.25">
      <c r="B185" s="28"/>
      <c r="C185" s="28"/>
      <c r="D185" s="28"/>
      <c r="E185" s="28"/>
      <c r="F185" s="28"/>
      <c r="G185" s="28"/>
      <c r="H185" s="28"/>
      <c r="I185" s="57"/>
      <c r="J185" s="57"/>
      <c r="K185" s="57"/>
      <c r="L185" s="57"/>
      <c r="M185" s="57"/>
      <c r="N185" s="65"/>
      <c r="O185" s="57"/>
      <c r="P185" s="57"/>
      <c r="Q185" s="57"/>
    </row>
    <row r="186" spans="2:17" ht="66" x14ac:dyDescent="0.25">
      <c r="B186" s="28"/>
      <c r="C186" s="28"/>
      <c r="D186" s="28" t="s">
        <v>574</v>
      </c>
      <c r="E186" s="28" t="s">
        <v>575</v>
      </c>
      <c r="F186" s="28" t="s">
        <v>575</v>
      </c>
      <c r="G186" s="28" t="str">
        <f>VLOOKUP(F186,regions!A$2:C$419,3,FALSE)</f>
        <v>Shire county</v>
      </c>
      <c r="H186" s="28" t="str">
        <f>IFERROR(VLOOKUP(F186,classifications!A$3:C$328,3,FALSE),VLOOKUP(F186,classifications!I$2:K$28,3,FALSE))</f>
        <v>Predominantly Rural</v>
      </c>
      <c r="I186" s="61">
        <v>2440</v>
      </c>
      <c r="J186" s="61">
        <v>580</v>
      </c>
      <c r="K186" s="61">
        <v>10</v>
      </c>
      <c r="L186" s="61">
        <v>3030</v>
      </c>
      <c r="M186" s="57"/>
      <c r="N186" s="62">
        <v>2210</v>
      </c>
      <c r="O186" s="61">
        <v>820</v>
      </c>
      <c r="P186" s="61">
        <v>0</v>
      </c>
      <c r="Q186" s="61">
        <v>3030</v>
      </c>
    </row>
    <row r="187" spans="2:17" ht="66" x14ac:dyDescent="0.25">
      <c r="B187" s="28" t="s">
        <v>576</v>
      </c>
      <c r="C187" s="28" t="s">
        <v>577</v>
      </c>
      <c r="D187" s="28" t="s">
        <v>578</v>
      </c>
      <c r="E187" s="28"/>
      <c r="F187" s="28" t="s">
        <v>579</v>
      </c>
      <c r="G187" s="28" t="str">
        <f>VLOOKUP(F187,regions!A$2:C$419,3,FALSE)</f>
        <v>Shire district</v>
      </c>
      <c r="H187" s="28" t="str">
        <f>IFERROR(VLOOKUP(F187,classifications!A$3:C$328,3,FALSE),VLOOKUP(F187,classifications!I$2:K$28,3,FALSE))</f>
        <v>Predominantly Rural</v>
      </c>
      <c r="I187" s="61">
        <v>680</v>
      </c>
      <c r="J187" s="61">
        <v>240</v>
      </c>
      <c r="K187" s="61">
        <v>0</v>
      </c>
      <c r="L187" s="61">
        <v>920</v>
      </c>
      <c r="M187" s="57"/>
      <c r="N187" s="62">
        <v>590</v>
      </c>
      <c r="O187" s="61">
        <v>330</v>
      </c>
      <c r="P187" s="61">
        <v>0</v>
      </c>
      <c r="Q187" s="61">
        <v>920</v>
      </c>
    </row>
    <row r="188" spans="2:17" ht="66" x14ac:dyDescent="0.25">
      <c r="B188" s="28" t="s">
        <v>580</v>
      </c>
      <c r="C188" s="28" t="s">
        <v>581</v>
      </c>
      <c r="D188" s="28" t="s">
        <v>582</v>
      </c>
      <c r="E188" s="28"/>
      <c r="F188" s="28" t="s">
        <v>583</v>
      </c>
      <c r="G188" s="28" t="str">
        <f>VLOOKUP(F188,regions!A$2:C$419,3,FALSE)</f>
        <v>Shire district</v>
      </c>
      <c r="H188" s="28" t="str">
        <f>IFERROR(VLOOKUP(F188,classifications!A$3:C$328,3,FALSE),VLOOKUP(F188,classifications!I$2:K$28,3,FALSE))</f>
        <v>Predominantly Urban</v>
      </c>
      <c r="I188" s="61">
        <v>330</v>
      </c>
      <c r="J188" s="61">
        <v>70</v>
      </c>
      <c r="K188" s="61">
        <v>10</v>
      </c>
      <c r="L188" s="61">
        <v>410</v>
      </c>
      <c r="M188" s="57"/>
      <c r="N188" s="62">
        <v>290</v>
      </c>
      <c r="O188" s="61">
        <v>60</v>
      </c>
      <c r="P188" s="61">
        <v>0</v>
      </c>
      <c r="Q188" s="61">
        <v>350</v>
      </c>
    </row>
    <row r="189" spans="2:17" ht="66" x14ac:dyDescent="0.25">
      <c r="B189" s="28" t="s">
        <v>584</v>
      </c>
      <c r="C189" s="28" t="s">
        <v>585</v>
      </c>
      <c r="D189" s="28" t="s">
        <v>586</v>
      </c>
      <c r="E189" s="28"/>
      <c r="F189" s="28" t="s">
        <v>587</v>
      </c>
      <c r="G189" s="28" t="str">
        <f>VLOOKUP(F189,regions!A$2:C$419,3,FALSE)</f>
        <v>Shire district</v>
      </c>
      <c r="H189" s="28" t="str">
        <f>IFERROR(VLOOKUP(F189,classifications!A$3:C$328,3,FALSE),VLOOKUP(F189,classifications!I$2:K$28,3,FALSE))</f>
        <v>Predominantly Rural</v>
      </c>
      <c r="I189" s="61">
        <v>140</v>
      </c>
      <c r="J189" s="61">
        <v>30</v>
      </c>
      <c r="K189" s="61">
        <v>0</v>
      </c>
      <c r="L189" s="61">
        <v>180</v>
      </c>
      <c r="M189" s="57"/>
      <c r="N189" s="62">
        <v>170</v>
      </c>
      <c r="O189" s="61">
        <v>60</v>
      </c>
      <c r="P189" s="61">
        <v>0</v>
      </c>
      <c r="Q189" s="61">
        <v>230</v>
      </c>
    </row>
    <row r="190" spans="2:17" ht="66" x14ac:dyDescent="0.25">
      <c r="B190" s="28" t="s">
        <v>588</v>
      </c>
      <c r="C190" s="28" t="s">
        <v>589</v>
      </c>
      <c r="D190" s="28" t="s">
        <v>590</v>
      </c>
      <c r="E190" s="28"/>
      <c r="F190" s="28" t="s">
        <v>591</v>
      </c>
      <c r="G190" s="28" t="str">
        <f>VLOOKUP(F190,regions!A$2:C$419,3,FALSE)</f>
        <v>Shire district</v>
      </c>
      <c r="H190" s="28" t="str">
        <f>IFERROR(VLOOKUP(F190,classifications!A$3:C$328,3,FALSE),VLOOKUP(F190,classifications!I$2:K$28,3,FALSE))</f>
        <v>Predominantly Rural</v>
      </c>
      <c r="I190" s="61">
        <v>150</v>
      </c>
      <c r="J190" s="61">
        <v>110</v>
      </c>
      <c r="K190" s="61">
        <v>0</v>
      </c>
      <c r="L190" s="61">
        <v>260</v>
      </c>
      <c r="M190" s="57"/>
      <c r="N190" s="62">
        <v>130</v>
      </c>
      <c r="O190" s="61">
        <v>130</v>
      </c>
      <c r="P190" s="61">
        <v>0</v>
      </c>
      <c r="Q190" s="61">
        <v>250</v>
      </c>
    </row>
    <row r="191" spans="2:17" ht="66" x14ac:dyDescent="0.25">
      <c r="B191" s="28" t="s">
        <v>592</v>
      </c>
      <c r="C191" s="28" t="s">
        <v>593</v>
      </c>
      <c r="D191" s="28" t="s">
        <v>594</v>
      </c>
      <c r="E191" s="28"/>
      <c r="F191" s="28" t="s">
        <v>595</v>
      </c>
      <c r="G191" s="28" t="str">
        <f>VLOOKUP(F191,regions!A$2:C$419,3,FALSE)</f>
        <v>Shire district</v>
      </c>
      <c r="H191" s="28" t="str">
        <f>IFERROR(VLOOKUP(F191,classifications!A$3:C$328,3,FALSE),VLOOKUP(F191,classifications!I$2:K$28,3,FALSE))</f>
        <v>Predominantly Rural</v>
      </c>
      <c r="I191" s="61">
        <v>280</v>
      </c>
      <c r="J191" s="61">
        <v>20</v>
      </c>
      <c r="K191" s="61">
        <v>0</v>
      </c>
      <c r="L191" s="61">
        <v>300</v>
      </c>
      <c r="M191" s="57"/>
      <c r="N191" s="62">
        <v>190</v>
      </c>
      <c r="O191" s="61">
        <v>20</v>
      </c>
      <c r="P191" s="61">
        <v>0</v>
      </c>
      <c r="Q191" s="61">
        <v>210</v>
      </c>
    </row>
    <row r="192" spans="2:17" ht="66" x14ac:dyDescent="0.25">
      <c r="B192" s="28" t="s">
        <v>596</v>
      </c>
      <c r="C192" s="28" t="s">
        <v>597</v>
      </c>
      <c r="D192" s="28" t="s">
        <v>598</v>
      </c>
      <c r="E192" s="28"/>
      <c r="F192" s="28" t="s">
        <v>599</v>
      </c>
      <c r="G192" s="28" t="str">
        <f>VLOOKUP(F192,regions!A$2:C$419,3,FALSE)</f>
        <v>Shire district</v>
      </c>
      <c r="H192" s="28" t="str">
        <f>IFERROR(VLOOKUP(F192,classifications!A$3:C$328,3,FALSE),VLOOKUP(F192,classifications!I$2:K$28,3,FALSE))</f>
        <v>Predominantly Rural</v>
      </c>
      <c r="I192" s="61">
        <v>460</v>
      </c>
      <c r="J192" s="61">
        <v>60</v>
      </c>
      <c r="K192" s="61">
        <v>0</v>
      </c>
      <c r="L192" s="61">
        <v>510</v>
      </c>
      <c r="M192" s="57"/>
      <c r="N192" s="62">
        <v>490</v>
      </c>
      <c r="O192" s="61">
        <v>80</v>
      </c>
      <c r="P192" s="61">
        <v>0</v>
      </c>
      <c r="Q192" s="61">
        <v>570</v>
      </c>
    </row>
    <row r="193" spans="2:17" ht="66" x14ac:dyDescent="0.25">
      <c r="B193" s="28" t="s">
        <v>600</v>
      </c>
      <c r="C193" s="28" t="s">
        <v>601</v>
      </c>
      <c r="D193" s="28" t="s">
        <v>602</v>
      </c>
      <c r="E193" s="28"/>
      <c r="F193" s="28" t="s">
        <v>603</v>
      </c>
      <c r="G193" s="28" t="str">
        <f>VLOOKUP(F193,regions!A$2:C$419,3,FALSE)</f>
        <v>Shire district</v>
      </c>
      <c r="H193" s="28" t="str">
        <f>IFERROR(VLOOKUP(F193,classifications!A$3:C$328,3,FALSE),VLOOKUP(F193,classifications!I$2:K$28,3,FALSE))</f>
        <v>Predominantly Rural</v>
      </c>
      <c r="I193" s="61">
        <v>280</v>
      </c>
      <c r="J193" s="61">
        <v>30</v>
      </c>
      <c r="K193" s="61">
        <v>0</v>
      </c>
      <c r="L193" s="61">
        <v>310</v>
      </c>
      <c r="M193" s="57"/>
      <c r="N193" s="62">
        <v>250</v>
      </c>
      <c r="O193" s="61">
        <v>90</v>
      </c>
      <c r="P193" s="61">
        <v>0</v>
      </c>
      <c r="Q193" s="61">
        <v>340</v>
      </c>
    </row>
    <row r="194" spans="2:17" ht="66" x14ac:dyDescent="0.25">
      <c r="B194" s="28" t="s">
        <v>604</v>
      </c>
      <c r="C194" s="28" t="s">
        <v>605</v>
      </c>
      <c r="D194" s="28" t="s">
        <v>606</v>
      </c>
      <c r="E194" s="28"/>
      <c r="F194" s="28" t="s">
        <v>607</v>
      </c>
      <c r="G194" s="28" t="str">
        <f>VLOOKUP(F194,regions!A$2:C$419,3,FALSE)</f>
        <v>Shire district</v>
      </c>
      <c r="H194" s="28" t="str">
        <f>IFERROR(VLOOKUP(F194,classifications!A$3:C$328,3,FALSE),VLOOKUP(F194,classifications!I$2:K$28,3,FALSE))</f>
        <v>Predominantly Rural</v>
      </c>
      <c r="I194" s="61">
        <v>130</v>
      </c>
      <c r="J194" s="61">
        <v>20</v>
      </c>
      <c r="K194" s="61">
        <v>0</v>
      </c>
      <c r="L194" s="61">
        <v>150</v>
      </c>
      <c r="M194" s="57"/>
      <c r="N194" s="62">
        <v>120</v>
      </c>
      <c r="O194" s="61">
        <v>40</v>
      </c>
      <c r="P194" s="61">
        <v>0</v>
      </c>
      <c r="Q194" s="61">
        <v>170</v>
      </c>
    </row>
    <row r="195" spans="2:17" x14ac:dyDescent="0.25">
      <c r="B195" s="28"/>
      <c r="C195" s="28"/>
      <c r="D195" s="28"/>
      <c r="E195" s="28"/>
      <c r="F195" s="28"/>
      <c r="G195" s="28"/>
      <c r="H195" s="28"/>
      <c r="I195" s="57"/>
      <c r="J195" s="57"/>
      <c r="K195" s="57"/>
      <c r="L195" s="57"/>
      <c r="M195" s="57"/>
      <c r="N195" s="65"/>
      <c r="O195" s="57"/>
      <c r="P195" s="57"/>
      <c r="Q195" s="57"/>
    </row>
    <row r="196" spans="2:17" ht="66" x14ac:dyDescent="0.25">
      <c r="B196" s="28"/>
      <c r="C196" s="28"/>
      <c r="D196" s="28" t="s">
        <v>608</v>
      </c>
      <c r="E196" s="28" t="s">
        <v>609</v>
      </c>
      <c r="F196" s="28" t="s">
        <v>609</v>
      </c>
      <c r="G196" s="28" t="str">
        <f>VLOOKUP(F196,regions!A$2:C$419,3,FALSE)</f>
        <v>Shire county</v>
      </c>
      <c r="H196" s="28" t="str">
        <f>IFERROR(VLOOKUP(F196,classifications!A$3:C$328,3,FALSE),VLOOKUP(F196,classifications!I$2:K$28,3,FALSE))</f>
        <v>Predominantly Rural</v>
      </c>
      <c r="I196" s="61">
        <v>850</v>
      </c>
      <c r="J196" s="61">
        <v>160</v>
      </c>
      <c r="K196" s="61">
        <v>0</v>
      </c>
      <c r="L196" s="61">
        <v>1010</v>
      </c>
      <c r="M196" s="57"/>
      <c r="N196" s="62">
        <v>640</v>
      </c>
      <c r="O196" s="61">
        <v>150</v>
      </c>
      <c r="P196" s="61">
        <v>0</v>
      </c>
      <c r="Q196" s="61">
        <v>790</v>
      </c>
    </row>
    <row r="197" spans="2:17" ht="66" x14ac:dyDescent="0.25">
      <c r="B197" s="28" t="s">
        <v>610</v>
      </c>
      <c r="C197" s="28" t="s">
        <v>611</v>
      </c>
      <c r="D197" s="28" t="s">
        <v>612</v>
      </c>
      <c r="E197" s="28"/>
      <c r="F197" s="28" t="s">
        <v>613</v>
      </c>
      <c r="G197" s="28" t="str">
        <f>VLOOKUP(F197,regions!A$2:C$419,3,FALSE)</f>
        <v>Shire district</v>
      </c>
      <c r="H197" s="28" t="str">
        <f>IFERROR(VLOOKUP(F197,classifications!A$3:C$328,3,FALSE),VLOOKUP(F197,classifications!I$2:K$28,3,FALSE))</f>
        <v>Predominantly Urban</v>
      </c>
      <c r="I197" s="61">
        <v>50</v>
      </c>
      <c r="J197" s="61">
        <v>0</v>
      </c>
      <c r="K197" s="61">
        <v>0</v>
      </c>
      <c r="L197" s="61">
        <v>50</v>
      </c>
      <c r="M197" s="57"/>
      <c r="N197" s="62">
        <v>40</v>
      </c>
      <c r="O197" s="61">
        <v>40</v>
      </c>
      <c r="P197" s="61">
        <v>0</v>
      </c>
      <c r="Q197" s="61">
        <v>80</v>
      </c>
    </row>
    <row r="198" spans="2:17" ht="66" x14ac:dyDescent="0.25">
      <c r="B198" s="28" t="s">
        <v>614</v>
      </c>
      <c r="C198" s="28" t="s">
        <v>615</v>
      </c>
      <c r="D198" s="28" t="s">
        <v>616</v>
      </c>
      <c r="E198" s="28"/>
      <c r="F198" s="28" t="s">
        <v>617</v>
      </c>
      <c r="G198" s="28" t="str">
        <f>VLOOKUP(F198,regions!A$2:C$419,3,FALSE)</f>
        <v>Shire district</v>
      </c>
      <c r="H198" s="28" t="str">
        <f>IFERROR(VLOOKUP(F198,classifications!A$3:C$328,3,FALSE),VLOOKUP(F198,classifications!I$2:K$28,3,FALSE))</f>
        <v>Urban with Significant Rural</v>
      </c>
      <c r="I198" s="61">
        <v>140</v>
      </c>
      <c r="J198" s="61">
        <v>60</v>
      </c>
      <c r="K198" s="61">
        <v>0</v>
      </c>
      <c r="L198" s="61">
        <v>200</v>
      </c>
      <c r="M198" s="57"/>
      <c r="N198" s="62">
        <v>120</v>
      </c>
      <c r="O198" s="61">
        <v>40</v>
      </c>
      <c r="P198" s="61">
        <v>0</v>
      </c>
      <c r="Q198" s="61">
        <v>150</v>
      </c>
    </row>
    <row r="199" spans="2:17" ht="66" x14ac:dyDescent="0.25">
      <c r="B199" s="28" t="s">
        <v>618</v>
      </c>
      <c r="C199" s="28" t="s">
        <v>619</v>
      </c>
      <c r="D199" s="28" t="s">
        <v>620</v>
      </c>
      <c r="E199" s="28"/>
      <c r="F199" s="28" t="s">
        <v>621</v>
      </c>
      <c r="G199" s="28" t="str">
        <f>VLOOKUP(F199,regions!A$2:C$419,3,FALSE)</f>
        <v>Shire district</v>
      </c>
      <c r="H199" s="28" t="str">
        <f>IFERROR(VLOOKUP(F199,classifications!A$3:C$328,3,FALSE),VLOOKUP(F199,classifications!I$2:K$28,3,FALSE))</f>
        <v>Predominantly Rural</v>
      </c>
      <c r="I199" s="61">
        <v>130</v>
      </c>
      <c r="J199" s="61">
        <v>40</v>
      </c>
      <c r="K199" s="61">
        <v>0</v>
      </c>
      <c r="L199" s="61">
        <v>170</v>
      </c>
      <c r="M199" s="57"/>
      <c r="N199" s="62">
        <v>90</v>
      </c>
      <c r="O199" s="61">
        <v>40</v>
      </c>
      <c r="P199" s="61">
        <v>0</v>
      </c>
      <c r="Q199" s="61">
        <v>130</v>
      </c>
    </row>
    <row r="200" spans="2:17" ht="66" x14ac:dyDescent="0.25">
      <c r="B200" s="28" t="s">
        <v>622</v>
      </c>
      <c r="C200" s="28" t="s">
        <v>623</v>
      </c>
      <c r="D200" s="28" t="s">
        <v>624</v>
      </c>
      <c r="E200" s="28"/>
      <c r="F200" s="28" t="s">
        <v>625</v>
      </c>
      <c r="G200" s="28" t="str">
        <f>VLOOKUP(F200,regions!A$2:C$419,3,FALSE)</f>
        <v>Shire district</v>
      </c>
      <c r="H200" s="28" t="str">
        <f>IFERROR(VLOOKUP(F200,classifications!A$3:C$328,3,FALSE),VLOOKUP(F200,classifications!I$2:K$28,3,FALSE))</f>
        <v>Predominantly Rural</v>
      </c>
      <c r="I200" s="61">
        <v>70</v>
      </c>
      <c r="J200" s="61">
        <v>50</v>
      </c>
      <c r="K200" s="61">
        <v>0</v>
      </c>
      <c r="L200" s="61">
        <v>120</v>
      </c>
      <c r="M200" s="57"/>
      <c r="N200" s="62">
        <v>60</v>
      </c>
      <c r="O200" s="61">
        <v>0</v>
      </c>
      <c r="P200" s="61">
        <v>0</v>
      </c>
      <c r="Q200" s="61">
        <v>60</v>
      </c>
    </row>
    <row r="201" spans="2:17" ht="66" x14ac:dyDescent="0.25">
      <c r="B201" s="28" t="s">
        <v>626</v>
      </c>
      <c r="C201" s="28" t="s">
        <v>627</v>
      </c>
      <c r="D201" s="28" t="s">
        <v>628</v>
      </c>
      <c r="E201" s="28"/>
      <c r="F201" s="28" t="s">
        <v>629</v>
      </c>
      <c r="G201" s="28" t="str">
        <f>VLOOKUP(F201,regions!A$2:C$419,3,FALSE)</f>
        <v>Shire district</v>
      </c>
      <c r="H201" s="28" t="str">
        <f>IFERROR(VLOOKUP(F201,classifications!A$3:C$328,3,FALSE),VLOOKUP(F201,classifications!I$2:K$28,3,FALSE))</f>
        <v>Predominantly Rural</v>
      </c>
      <c r="I201" s="61">
        <v>370</v>
      </c>
      <c r="J201" s="61">
        <v>20</v>
      </c>
      <c r="K201" s="61">
        <v>0</v>
      </c>
      <c r="L201" s="61">
        <v>380</v>
      </c>
      <c r="M201" s="57"/>
      <c r="N201" s="62">
        <v>210</v>
      </c>
      <c r="O201" s="61">
        <v>20</v>
      </c>
      <c r="P201" s="61">
        <v>0</v>
      </c>
      <c r="Q201" s="61">
        <v>230</v>
      </c>
    </row>
    <row r="202" spans="2:17" ht="66" x14ac:dyDescent="0.25">
      <c r="B202" s="28" t="s">
        <v>630</v>
      </c>
      <c r="C202" s="28" t="s">
        <v>631</v>
      </c>
      <c r="D202" s="28" t="s">
        <v>632</v>
      </c>
      <c r="E202" s="28"/>
      <c r="F202" s="28" t="s">
        <v>633</v>
      </c>
      <c r="G202" s="28" t="str">
        <f>VLOOKUP(F202,regions!A$2:C$419,3,FALSE)</f>
        <v>Shire district</v>
      </c>
      <c r="H202" s="28" t="str">
        <f>IFERROR(VLOOKUP(F202,classifications!A$3:C$328,3,FALSE),VLOOKUP(F202,classifications!I$2:K$28,3,FALSE))</f>
        <v>Predominantly Urban</v>
      </c>
      <c r="I202" s="61">
        <v>100</v>
      </c>
      <c r="J202" s="61">
        <v>0</v>
      </c>
      <c r="K202" s="61">
        <v>0</v>
      </c>
      <c r="L202" s="61">
        <v>100</v>
      </c>
      <c r="M202" s="57"/>
      <c r="N202" s="62">
        <v>120</v>
      </c>
      <c r="O202" s="61">
        <v>20</v>
      </c>
      <c r="P202" s="61">
        <v>0</v>
      </c>
      <c r="Q202" s="61">
        <v>140</v>
      </c>
    </row>
    <row r="203" spans="2:17" x14ac:dyDescent="0.25">
      <c r="B203" s="28"/>
      <c r="C203" s="28"/>
      <c r="D203" s="28"/>
      <c r="E203" s="28"/>
      <c r="F203" s="28"/>
      <c r="G203" s="28"/>
      <c r="H203" s="28"/>
      <c r="I203" s="57"/>
      <c r="J203" s="57"/>
      <c r="K203" s="57"/>
      <c r="L203" s="57"/>
      <c r="M203" s="57"/>
      <c r="N203" s="65"/>
      <c r="O203" s="57"/>
      <c r="P203" s="57"/>
      <c r="Q203" s="57"/>
    </row>
    <row r="204" spans="2:17" ht="66" x14ac:dyDescent="0.25">
      <c r="B204" s="28"/>
      <c r="C204" s="28"/>
      <c r="D204" s="28" t="s">
        <v>634</v>
      </c>
      <c r="E204" s="28" t="s">
        <v>635</v>
      </c>
      <c r="F204" s="28" t="s">
        <v>635</v>
      </c>
      <c r="G204" s="28" t="str">
        <f>VLOOKUP(F204,regions!A$2:C$419,3,FALSE)</f>
        <v>Shire county</v>
      </c>
      <c r="H204" s="28" t="str">
        <f>IFERROR(VLOOKUP(F204,classifications!A$3:C$328,3,FALSE),VLOOKUP(F204,classifications!I$2:K$28,3,FALSE))</f>
        <v>Urban with Significant Rural</v>
      </c>
      <c r="I204" s="61">
        <v>670</v>
      </c>
      <c r="J204" s="61">
        <v>190</v>
      </c>
      <c r="K204" s="61">
        <v>0</v>
      </c>
      <c r="L204" s="61">
        <v>860</v>
      </c>
      <c r="M204" s="57"/>
      <c r="N204" s="62">
        <v>830</v>
      </c>
      <c r="O204" s="61">
        <v>250</v>
      </c>
      <c r="P204" s="61">
        <v>0</v>
      </c>
      <c r="Q204" s="61">
        <v>1080</v>
      </c>
    </row>
    <row r="205" spans="2:17" ht="66" x14ac:dyDescent="0.25">
      <c r="B205" s="28" t="s">
        <v>636</v>
      </c>
      <c r="C205" s="28" t="s">
        <v>637</v>
      </c>
      <c r="D205" s="28" t="s">
        <v>638</v>
      </c>
      <c r="E205" s="28"/>
      <c r="F205" s="28" t="s">
        <v>639</v>
      </c>
      <c r="G205" s="28" t="str">
        <f>VLOOKUP(F205,regions!A$2:C$419,3,FALSE)</f>
        <v>Shire district</v>
      </c>
      <c r="H205" s="28" t="str">
        <f>IFERROR(VLOOKUP(F205,classifications!A$3:C$328,3,FALSE),VLOOKUP(F205,classifications!I$2:K$28,3,FALSE))</f>
        <v>Predominantly Urban</v>
      </c>
      <c r="I205" s="61">
        <v>90</v>
      </c>
      <c r="J205" s="61">
        <v>10</v>
      </c>
      <c r="K205" s="61">
        <v>0</v>
      </c>
      <c r="L205" s="61">
        <v>100</v>
      </c>
      <c r="M205" s="57"/>
      <c r="N205" s="62">
        <v>70</v>
      </c>
      <c r="O205" s="61">
        <v>0</v>
      </c>
      <c r="P205" s="61">
        <v>0</v>
      </c>
      <c r="Q205" s="61">
        <v>70</v>
      </c>
    </row>
    <row r="206" spans="2:17" ht="66" x14ac:dyDescent="0.25">
      <c r="B206" s="28" t="s">
        <v>640</v>
      </c>
      <c r="C206" s="28" t="s">
        <v>641</v>
      </c>
      <c r="D206" s="28" t="s">
        <v>642</v>
      </c>
      <c r="E206" s="28"/>
      <c r="F206" s="28" t="s">
        <v>643</v>
      </c>
      <c r="G206" s="28" t="str">
        <f>VLOOKUP(F206,regions!A$2:C$419,3,FALSE)</f>
        <v>Shire district</v>
      </c>
      <c r="H206" s="28" t="str">
        <f>IFERROR(VLOOKUP(F206,classifications!A$3:C$328,3,FALSE),VLOOKUP(F206,classifications!I$2:K$28,3,FALSE))</f>
        <v>Predominantly Urban</v>
      </c>
      <c r="I206" s="30">
        <v>60</v>
      </c>
      <c r="J206" s="30">
        <v>20</v>
      </c>
      <c r="K206" s="30">
        <v>0</v>
      </c>
      <c r="L206" s="30">
        <v>80</v>
      </c>
      <c r="M206" s="63"/>
      <c r="N206" s="30">
        <v>50</v>
      </c>
      <c r="O206" s="30">
        <v>50</v>
      </c>
      <c r="P206" s="30">
        <v>0</v>
      </c>
      <c r="Q206" s="30">
        <v>100</v>
      </c>
    </row>
    <row r="207" spans="2:17" ht="66" x14ac:dyDescent="0.25">
      <c r="B207" s="28" t="s">
        <v>644</v>
      </c>
      <c r="C207" s="28" t="s">
        <v>645</v>
      </c>
      <c r="D207" s="28" t="s">
        <v>646</v>
      </c>
      <c r="E207" s="28"/>
      <c r="F207" s="28" t="s">
        <v>647</v>
      </c>
      <c r="G207" s="28" t="str">
        <f>VLOOKUP(F207,regions!A$2:C$419,3,FALSE)</f>
        <v>Shire district</v>
      </c>
      <c r="H207" s="28" t="str">
        <f>IFERROR(VLOOKUP(F207,classifications!A$3:C$328,3,FALSE),VLOOKUP(F207,classifications!I$2:K$28,3,FALSE))</f>
        <v>Urban with Significant Rural</v>
      </c>
      <c r="I207" s="30">
        <v>150</v>
      </c>
      <c r="J207" s="30">
        <v>10</v>
      </c>
      <c r="K207" s="30">
        <v>0</v>
      </c>
      <c r="L207" s="30">
        <v>160</v>
      </c>
      <c r="M207" s="63"/>
      <c r="N207" s="30">
        <v>190</v>
      </c>
      <c r="O207" s="30">
        <v>50</v>
      </c>
      <c r="P207" s="30">
        <v>0</v>
      </c>
      <c r="Q207" s="30">
        <v>240</v>
      </c>
    </row>
    <row r="208" spans="2:17" ht="66" x14ac:dyDescent="0.25">
      <c r="B208" s="28" t="s">
        <v>648</v>
      </c>
      <c r="C208" s="28" t="s">
        <v>649</v>
      </c>
      <c r="D208" s="28" t="s">
        <v>650</v>
      </c>
      <c r="E208" s="28"/>
      <c r="F208" s="28" t="s">
        <v>651</v>
      </c>
      <c r="G208" s="28" t="str">
        <f>VLOOKUP(F208,regions!A$2:C$419,3,FALSE)</f>
        <v>Shire district</v>
      </c>
      <c r="H208" s="28" t="str">
        <f>IFERROR(VLOOKUP(F208,classifications!A$3:C$328,3,FALSE),VLOOKUP(F208,classifications!I$2:K$28,3,FALSE))</f>
        <v>Predominantly Rural</v>
      </c>
      <c r="I208" s="61">
        <v>150</v>
      </c>
      <c r="J208" s="61">
        <v>80</v>
      </c>
      <c r="K208" s="61">
        <v>0</v>
      </c>
      <c r="L208" s="61">
        <v>230</v>
      </c>
      <c r="M208" s="57"/>
      <c r="N208" s="62">
        <v>80</v>
      </c>
      <c r="O208" s="61">
        <v>80</v>
      </c>
      <c r="P208" s="61">
        <v>0</v>
      </c>
      <c r="Q208" s="61">
        <v>160</v>
      </c>
    </row>
    <row r="209" spans="2:17" ht="66" x14ac:dyDescent="0.25">
      <c r="B209" s="28" t="s">
        <v>652</v>
      </c>
      <c r="C209" s="28" t="s">
        <v>653</v>
      </c>
      <c r="D209" s="28" t="s">
        <v>654</v>
      </c>
      <c r="E209" s="28"/>
      <c r="F209" s="28" t="s">
        <v>655</v>
      </c>
      <c r="G209" s="28" t="str">
        <f>VLOOKUP(F209,regions!A$2:C$419,3,FALSE)</f>
        <v>Shire district</v>
      </c>
      <c r="H209" s="28" t="str">
        <f>IFERROR(VLOOKUP(F209,classifications!A$3:C$328,3,FALSE),VLOOKUP(F209,classifications!I$2:K$28,3,FALSE))</f>
        <v>Predominantly Rural</v>
      </c>
      <c r="I209" s="61">
        <v>220</v>
      </c>
      <c r="J209" s="61">
        <v>70</v>
      </c>
      <c r="K209" s="61">
        <v>0</v>
      </c>
      <c r="L209" s="61">
        <v>290</v>
      </c>
      <c r="M209" s="57"/>
      <c r="N209" s="62">
        <v>450</v>
      </c>
      <c r="O209" s="61">
        <v>60</v>
      </c>
      <c r="P209" s="61">
        <v>0</v>
      </c>
      <c r="Q209" s="61">
        <v>510</v>
      </c>
    </row>
    <row r="210" spans="2:17" x14ac:dyDescent="0.25">
      <c r="B210" s="28"/>
      <c r="C210" s="28"/>
      <c r="D210" s="28"/>
      <c r="E210" s="28"/>
      <c r="F210" s="28"/>
      <c r="G210" s="28"/>
      <c r="H210" s="28"/>
      <c r="I210" s="57"/>
      <c r="J210" s="57"/>
      <c r="K210" s="57"/>
      <c r="L210" s="57"/>
      <c r="M210" s="57"/>
      <c r="N210" s="65"/>
      <c r="O210" s="57"/>
      <c r="P210" s="57"/>
      <c r="Q210" s="57"/>
    </row>
    <row r="211" spans="2:17" ht="66" x14ac:dyDescent="0.25">
      <c r="B211" s="28"/>
      <c r="C211" s="28"/>
      <c r="D211" s="28" t="s">
        <v>656</v>
      </c>
      <c r="E211" s="28" t="s">
        <v>657</v>
      </c>
      <c r="F211" s="28" t="s">
        <v>657</v>
      </c>
      <c r="G211" s="28" t="str">
        <f>VLOOKUP(F211,regions!A$2:C$419,3,FALSE)</f>
        <v>Shire county</v>
      </c>
      <c r="H211" s="28" t="str">
        <f>IFERROR(VLOOKUP(F211,classifications!A$3:C$328,3,FALSE),VLOOKUP(F211,classifications!I$2:K$28,3,FALSE))</f>
        <v>Urban with Significant Rural</v>
      </c>
      <c r="I211" s="61">
        <v>2950</v>
      </c>
      <c r="J211" s="61">
        <v>760</v>
      </c>
      <c r="K211" s="61">
        <v>50</v>
      </c>
      <c r="L211" s="61">
        <v>3760</v>
      </c>
      <c r="M211" s="57"/>
      <c r="N211" s="62">
        <v>2420</v>
      </c>
      <c r="O211" s="61">
        <v>670</v>
      </c>
      <c r="P211" s="61">
        <v>20</v>
      </c>
      <c r="Q211" s="61">
        <v>3110</v>
      </c>
    </row>
    <row r="212" spans="2:17" ht="66" x14ac:dyDescent="0.25">
      <c r="B212" s="28" t="s">
        <v>658</v>
      </c>
      <c r="C212" s="28" t="s">
        <v>659</v>
      </c>
      <c r="D212" s="28" t="s">
        <v>660</v>
      </c>
      <c r="E212" s="28"/>
      <c r="F212" s="28" t="s">
        <v>661</v>
      </c>
      <c r="G212" s="28" t="str">
        <f>VLOOKUP(F212,regions!A$2:C$419,3,FALSE)</f>
        <v>Shire district</v>
      </c>
      <c r="H212" s="28" t="str">
        <f>IFERROR(VLOOKUP(F212,classifications!A$3:C$328,3,FALSE),VLOOKUP(F212,classifications!I$2:K$28,3,FALSE))</f>
        <v>Predominantly Urban</v>
      </c>
      <c r="I212" s="61">
        <v>480</v>
      </c>
      <c r="J212" s="61">
        <v>300</v>
      </c>
      <c r="K212" s="61">
        <v>0</v>
      </c>
      <c r="L212" s="61">
        <v>780</v>
      </c>
      <c r="M212" s="57"/>
      <c r="N212" s="62">
        <v>270</v>
      </c>
      <c r="O212" s="61">
        <v>50</v>
      </c>
      <c r="P212" s="61">
        <v>0</v>
      </c>
      <c r="Q212" s="61">
        <v>320</v>
      </c>
    </row>
    <row r="213" spans="2:17" ht="66" x14ac:dyDescent="0.25">
      <c r="B213" s="28" t="s">
        <v>662</v>
      </c>
      <c r="C213" s="28" t="s">
        <v>663</v>
      </c>
      <c r="D213" s="28" t="s">
        <v>664</v>
      </c>
      <c r="E213" s="28"/>
      <c r="F213" s="28" t="s">
        <v>665</v>
      </c>
      <c r="G213" s="28" t="str">
        <f>VLOOKUP(F213,regions!A$2:C$419,3,FALSE)</f>
        <v>Shire district</v>
      </c>
      <c r="H213" s="28" t="str">
        <f>IFERROR(VLOOKUP(F213,classifications!A$3:C$328,3,FALSE),VLOOKUP(F213,classifications!I$2:K$28,3,FALSE))</f>
        <v>Predominantly Rural</v>
      </c>
      <c r="I213" s="61">
        <v>300</v>
      </c>
      <c r="J213" s="61">
        <v>40</v>
      </c>
      <c r="K213" s="61">
        <v>0</v>
      </c>
      <c r="L213" s="61">
        <v>340</v>
      </c>
      <c r="M213" s="57"/>
      <c r="N213" s="62">
        <v>190</v>
      </c>
      <c r="O213" s="61">
        <v>40</v>
      </c>
      <c r="P213" s="61">
        <v>0</v>
      </c>
      <c r="Q213" s="61">
        <v>230</v>
      </c>
    </row>
    <row r="214" spans="2:17" ht="66" x14ac:dyDescent="0.25">
      <c r="B214" s="28" t="s">
        <v>666</v>
      </c>
      <c r="C214" s="28" t="s">
        <v>667</v>
      </c>
      <c r="D214" s="28" t="s">
        <v>668</v>
      </c>
      <c r="E214" s="28"/>
      <c r="F214" s="28" t="s">
        <v>669</v>
      </c>
      <c r="G214" s="28" t="str">
        <f>VLOOKUP(F214,regions!A$2:C$419,3,FALSE)</f>
        <v>Shire district</v>
      </c>
      <c r="H214" s="28" t="str">
        <f>IFERROR(VLOOKUP(F214,classifications!A$3:C$328,3,FALSE),VLOOKUP(F214,classifications!I$2:K$28,3,FALSE))</f>
        <v>Urban with Significant Rural</v>
      </c>
      <c r="I214" s="61">
        <v>60</v>
      </c>
      <c r="J214" s="61">
        <v>20</v>
      </c>
      <c r="K214" s="61">
        <v>0</v>
      </c>
      <c r="L214" s="61">
        <v>80</v>
      </c>
      <c r="M214" s="57"/>
      <c r="N214" s="62">
        <v>50</v>
      </c>
      <c r="O214" s="61">
        <v>10</v>
      </c>
      <c r="P214" s="61">
        <v>0</v>
      </c>
      <c r="Q214" s="61">
        <v>60</v>
      </c>
    </row>
    <row r="215" spans="2:17" ht="66" x14ac:dyDescent="0.25">
      <c r="B215" s="28" t="s">
        <v>670</v>
      </c>
      <c r="C215" s="28" t="s">
        <v>671</v>
      </c>
      <c r="D215" s="28" t="s">
        <v>672</v>
      </c>
      <c r="E215" s="28"/>
      <c r="F215" s="28" t="s">
        <v>673</v>
      </c>
      <c r="G215" s="28" t="str">
        <f>VLOOKUP(F215,regions!A$2:C$419,3,FALSE)</f>
        <v>Shire district</v>
      </c>
      <c r="H215" s="28" t="str">
        <f>IFERROR(VLOOKUP(F215,classifications!A$3:C$328,3,FALSE),VLOOKUP(F215,classifications!I$2:K$28,3,FALSE))</f>
        <v>Predominantly Urban</v>
      </c>
      <c r="I215" s="61">
        <v>130</v>
      </c>
      <c r="J215" s="61">
        <v>20</v>
      </c>
      <c r="K215" s="61">
        <v>0</v>
      </c>
      <c r="L215" s="61">
        <v>160</v>
      </c>
      <c r="M215" s="57"/>
      <c r="N215" s="62">
        <v>150</v>
      </c>
      <c r="O215" s="61">
        <v>30</v>
      </c>
      <c r="P215" s="61">
        <v>0</v>
      </c>
      <c r="Q215" s="61">
        <v>180</v>
      </c>
    </row>
    <row r="216" spans="2:17" ht="66" x14ac:dyDescent="0.25">
      <c r="B216" s="28" t="s">
        <v>674</v>
      </c>
      <c r="C216" s="28" t="s">
        <v>675</v>
      </c>
      <c r="D216" s="28" t="s">
        <v>676</v>
      </c>
      <c r="E216" s="28"/>
      <c r="F216" s="28" t="s">
        <v>677</v>
      </c>
      <c r="G216" s="28" t="str">
        <f>VLOOKUP(F216,regions!A$2:C$419,3,FALSE)</f>
        <v>Shire district</v>
      </c>
      <c r="H216" s="28" t="str">
        <f>IFERROR(VLOOKUP(F216,classifications!A$3:C$328,3,FALSE),VLOOKUP(F216,classifications!I$2:K$28,3,FALSE))</f>
        <v>Predominantly Urban</v>
      </c>
      <c r="I216" s="61">
        <v>490</v>
      </c>
      <c r="J216" s="61">
        <v>60</v>
      </c>
      <c r="K216" s="61">
        <v>0</v>
      </c>
      <c r="L216" s="61">
        <v>550</v>
      </c>
      <c r="M216" s="57"/>
      <c r="N216" s="62">
        <v>310</v>
      </c>
      <c r="O216" s="61">
        <v>150</v>
      </c>
      <c r="P216" s="61">
        <v>0</v>
      </c>
      <c r="Q216" s="61">
        <v>460</v>
      </c>
    </row>
    <row r="217" spans="2:17" ht="66" x14ac:dyDescent="0.25">
      <c r="B217" s="28" t="s">
        <v>678</v>
      </c>
      <c r="C217" s="28" t="s">
        <v>679</v>
      </c>
      <c r="D217" s="28" t="s">
        <v>680</v>
      </c>
      <c r="E217" s="28"/>
      <c r="F217" s="28" t="s">
        <v>681</v>
      </c>
      <c r="G217" s="28" t="str">
        <f>VLOOKUP(F217,regions!A$2:C$419,3,FALSE)</f>
        <v>Shire district</v>
      </c>
      <c r="H217" s="28" t="str">
        <f>IFERROR(VLOOKUP(F217,classifications!A$3:C$328,3,FALSE),VLOOKUP(F217,classifications!I$2:K$28,3,FALSE))</f>
        <v>Urban with Significant Rural</v>
      </c>
      <c r="I217" s="61">
        <v>500</v>
      </c>
      <c r="J217" s="61">
        <v>130</v>
      </c>
      <c r="K217" s="61">
        <v>10</v>
      </c>
      <c r="L217" s="61">
        <v>630</v>
      </c>
      <c r="M217" s="57"/>
      <c r="N217" s="62">
        <v>510</v>
      </c>
      <c r="O217" s="61">
        <v>130</v>
      </c>
      <c r="P217" s="61">
        <v>10</v>
      </c>
      <c r="Q217" s="61">
        <v>650</v>
      </c>
    </row>
    <row r="218" spans="2:17" ht="66" x14ac:dyDescent="0.25">
      <c r="B218" s="28" t="s">
        <v>682</v>
      </c>
      <c r="C218" s="28" t="s">
        <v>683</v>
      </c>
      <c r="D218" s="28" t="s">
        <v>684</v>
      </c>
      <c r="E218" s="28"/>
      <c r="F218" s="28" t="s">
        <v>685</v>
      </c>
      <c r="G218" s="28" t="str">
        <f>VLOOKUP(F218,regions!A$2:C$419,3,FALSE)</f>
        <v>Shire district</v>
      </c>
      <c r="H218" s="28" t="str">
        <f>IFERROR(VLOOKUP(F218,classifications!A$3:C$328,3,FALSE),VLOOKUP(F218,classifications!I$2:K$28,3,FALSE))</f>
        <v>Urban with Significant Rural</v>
      </c>
      <c r="I218" s="61">
        <v>120</v>
      </c>
      <c r="J218" s="61">
        <v>0</v>
      </c>
      <c r="K218" s="61">
        <v>20</v>
      </c>
      <c r="L218" s="61">
        <v>140</v>
      </c>
      <c r="M218" s="57"/>
      <c r="N218" s="62">
        <v>120</v>
      </c>
      <c r="O218" s="61">
        <v>100</v>
      </c>
      <c r="P218" s="61">
        <v>0</v>
      </c>
      <c r="Q218" s="61">
        <v>220</v>
      </c>
    </row>
    <row r="219" spans="2:17" ht="66" x14ac:dyDescent="0.25">
      <c r="B219" s="28" t="s">
        <v>686</v>
      </c>
      <c r="C219" s="28" t="s">
        <v>687</v>
      </c>
      <c r="D219" s="28" t="s">
        <v>688</v>
      </c>
      <c r="E219" s="28"/>
      <c r="F219" s="28" t="s">
        <v>689</v>
      </c>
      <c r="G219" s="28" t="str">
        <f>VLOOKUP(F219,regions!A$2:C$419,3,FALSE)</f>
        <v>Shire district</v>
      </c>
      <c r="H219" s="28" t="str">
        <f>IFERROR(VLOOKUP(F219,classifications!A$3:C$328,3,FALSE),VLOOKUP(F219,classifications!I$2:K$28,3,FALSE))</f>
        <v>Predominantly Urban</v>
      </c>
      <c r="I219" s="61">
        <v>110</v>
      </c>
      <c r="J219" s="61">
        <v>20</v>
      </c>
      <c r="K219" s="61">
        <v>10</v>
      </c>
      <c r="L219" s="61">
        <v>140</v>
      </c>
      <c r="M219" s="57"/>
      <c r="N219" s="62">
        <v>140</v>
      </c>
      <c r="O219" s="61">
        <v>60</v>
      </c>
      <c r="P219" s="61">
        <v>0</v>
      </c>
      <c r="Q219" s="61">
        <v>200</v>
      </c>
    </row>
    <row r="220" spans="2:17" ht="66" x14ac:dyDescent="0.25">
      <c r="B220" s="28" t="s">
        <v>690</v>
      </c>
      <c r="C220" s="28" t="s">
        <v>691</v>
      </c>
      <c r="D220" s="28" t="s">
        <v>692</v>
      </c>
      <c r="E220" s="28"/>
      <c r="F220" s="28" t="s">
        <v>693</v>
      </c>
      <c r="G220" s="28" t="str">
        <f>VLOOKUP(F220,regions!A$2:C$419,3,FALSE)</f>
        <v>Shire district</v>
      </c>
      <c r="H220" s="28" t="str">
        <f>IFERROR(VLOOKUP(F220,classifications!A$3:C$328,3,FALSE),VLOOKUP(F220,classifications!I$2:K$28,3,FALSE))</f>
        <v>Predominantly Rural</v>
      </c>
      <c r="I220" s="30">
        <v>120</v>
      </c>
      <c r="J220" s="30">
        <v>40</v>
      </c>
      <c r="K220" s="30">
        <v>0</v>
      </c>
      <c r="L220" s="30">
        <v>160</v>
      </c>
      <c r="M220" s="63"/>
      <c r="N220" s="30">
        <v>30</v>
      </c>
      <c r="O220" s="30">
        <v>0</v>
      </c>
      <c r="P220" s="30">
        <v>0</v>
      </c>
      <c r="Q220" s="30">
        <v>30</v>
      </c>
    </row>
    <row r="221" spans="2:17" ht="66" x14ac:dyDescent="0.25">
      <c r="B221" s="28" t="s">
        <v>694</v>
      </c>
      <c r="C221" s="28" t="s">
        <v>695</v>
      </c>
      <c r="D221" s="28" t="s">
        <v>696</v>
      </c>
      <c r="E221" s="28"/>
      <c r="F221" s="28" t="s">
        <v>697</v>
      </c>
      <c r="G221" s="28" t="str">
        <f>VLOOKUP(F221,regions!A$2:C$419,3,FALSE)</f>
        <v>Shire district</v>
      </c>
      <c r="H221" s="28" t="str">
        <f>IFERROR(VLOOKUP(F221,classifications!A$3:C$328,3,FALSE),VLOOKUP(F221,classifications!I$2:K$28,3,FALSE))</f>
        <v>Predominantly Urban</v>
      </c>
      <c r="I221" s="61">
        <v>100</v>
      </c>
      <c r="J221" s="61">
        <v>30</v>
      </c>
      <c r="K221" s="61">
        <v>0</v>
      </c>
      <c r="L221" s="61">
        <v>140</v>
      </c>
      <c r="M221" s="57"/>
      <c r="N221" s="62">
        <v>190</v>
      </c>
      <c r="O221" s="61">
        <v>50</v>
      </c>
      <c r="P221" s="61">
        <v>0</v>
      </c>
      <c r="Q221" s="61">
        <v>240</v>
      </c>
    </row>
    <row r="222" spans="2:17" ht="66" x14ac:dyDescent="0.25">
      <c r="B222" s="28" t="s">
        <v>698</v>
      </c>
      <c r="C222" s="28" t="s">
        <v>699</v>
      </c>
      <c r="D222" s="28" t="s">
        <v>700</v>
      </c>
      <c r="E222" s="28"/>
      <c r="F222" s="28" t="s">
        <v>701</v>
      </c>
      <c r="G222" s="28" t="str">
        <f>VLOOKUP(F222,regions!A$2:C$419,3,FALSE)</f>
        <v>Shire district</v>
      </c>
      <c r="H222" s="28" t="str">
        <f>IFERROR(VLOOKUP(F222,classifications!A$3:C$328,3,FALSE),VLOOKUP(F222,classifications!I$2:K$28,3,FALSE))</f>
        <v>Predominantly Rural</v>
      </c>
      <c r="I222" s="61">
        <v>270</v>
      </c>
      <c r="J222" s="61">
        <v>10</v>
      </c>
      <c r="K222" s="61">
        <v>0</v>
      </c>
      <c r="L222" s="61">
        <v>270</v>
      </c>
      <c r="M222" s="57"/>
      <c r="N222" s="62">
        <v>260</v>
      </c>
      <c r="O222" s="61">
        <v>0</v>
      </c>
      <c r="P222" s="61">
        <v>0</v>
      </c>
      <c r="Q222" s="61">
        <v>260</v>
      </c>
    </row>
    <row r="223" spans="2:17" ht="66" x14ac:dyDescent="0.25">
      <c r="B223" s="28" t="s">
        <v>702</v>
      </c>
      <c r="C223" s="28" t="s">
        <v>703</v>
      </c>
      <c r="D223" s="28" t="s">
        <v>704</v>
      </c>
      <c r="E223" s="28"/>
      <c r="F223" s="28" t="s">
        <v>705</v>
      </c>
      <c r="G223" s="28" t="str">
        <f>VLOOKUP(F223,regions!A$2:C$419,3,FALSE)</f>
        <v>Shire district</v>
      </c>
      <c r="H223" s="28" t="str">
        <f>IFERROR(VLOOKUP(F223,classifications!A$3:C$328,3,FALSE),VLOOKUP(F223,classifications!I$2:K$28,3,FALSE))</f>
        <v>Predominantly Rural</v>
      </c>
      <c r="I223" s="61">
        <v>290</v>
      </c>
      <c r="J223" s="61">
        <v>80</v>
      </c>
      <c r="K223" s="61">
        <v>10</v>
      </c>
      <c r="L223" s="61">
        <v>390</v>
      </c>
      <c r="M223" s="57"/>
      <c r="N223" s="62">
        <v>200</v>
      </c>
      <c r="O223" s="61">
        <v>50</v>
      </c>
      <c r="P223" s="61">
        <v>10</v>
      </c>
      <c r="Q223" s="61">
        <v>270</v>
      </c>
    </row>
    <row r="224" spans="2:17" x14ac:dyDescent="0.25">
      <c r="B224" s="28"/>
      <c r="C224" s="28"/>
      <c r="D224" s="28"/>
      <c r="E224" s="28"/>
      <c r="F224" s="28"/>
      <c r="G224" s="28"/>
      <c r="H224" s="28"/>
      <c r="I224" s="57"/>
      <c r="J224" s="57"/>
      <c r="K224" s="57"/>
      <c r="L224" s="57"/>
      <c r="M224" s="57"/>
      <c r="N224" s="65"/>
      <c r="O224" s="57"/>
      <c r="P224" s="57"/>
      <c r="Q224" s="57"/>
    </row>
    <row r="225" spans="2:17" ht="66" x14ac:dyDescent="0.25">
      <c r="B225" s="28"/>
      <c r="C225" s="28"/>
      <c r="D225" s="28" t="s">
        <v>706</v>
      </c>
      <c r="E225" s="28" t="s">
        <v>707</v>
      </c>
      <c r="F225" s="28" t="s">
        <v>707</v>
      </c>
      <c r="G225" s="28" t="str">
        <f>VLOOKUP(F225,regions!A$2:C$419,3,FALSE)</f>
        <v>Shire county</v>
      </c>
      <c r="H225" s="28" t="str">
        <f>IFERROR(VLOOKUP(F225,classifications!A$3:C$328,3,FALSE),VLOOKUP(F225,classifications!I$2:K$28,3,FALSE))</f>
        <v>Urban with Significant Rural</v>
      </c>
      <c r="I225" s="61">
        <v>1640</v>
      </c>
      <c r="J225" s="61">
        <v>480</v>
      </c>
      <c r="K225" s="61">
        <v>10</v>
      </c>
      <c r="L225" s="61">
        <v>2130</v>
      </c>
      <c r="M225" s="57"/>
      <c r="N225" s="62">
        <v>1580</v>
      </c>
      <c r="O225" s="61">
        <v>430</v>
      </c>
      <c r="P225" s="61">
        <v>0</v>
      </c>
      <c r="Q225" s="61">
        <v>2000</v>
      </c>
    </row>
    <row r="226" spans="2:17" ht="66" x14ac:dyDescent="0.25">
      <c r="B226" s="28" t="s">
        <v>708</v>
      </c>
      <c r="C226" s="28" t="s">
        <v>709</v>
      </c>
      <c r="D226" s="28" t="s">
        <v>710</v>
      </c>
      <c r="E226" s="28"/>
      <c r="F226" s="28" t="s">
        <v>711</v>
      </c>
      <c r="G226" s="28" t="str">
        <f>VLOOKUP(F226,regions!A$2:C$419,3,FALSE)</f>
        <v>Shire district</v>
      </c>
      <c r="H226" s="28" t="str">
        <f>IFERROR(VLOOKUP(F226,classifications!A$3:C$328,3,FALSE),VLOOKUP(F226,classifications!I$2:K$28,3,FALSE))</f>
        <v>Predominantly Urban</v>
      </c>
      <c r="I226" s="61">
        <v>130</v>
      </c>
      <c r="J226" s="61">
        <v>0</v>
      </c>
      <c r="K226" s="61">
        <v>0</v>
      </c>
      <c r="L226" s="61">
        <v>130</v>
      </c>
      <c r="M226" s="57"/>
      <c r="N226" s="62">
        <v>70</v>
      </c>
      <c r="O226" s="61">
        <v>0</v>
      </c>
      <c r="P226" s="61">
        <v>0</v>
      </c>
      <c r="Q226" s="61">
        <v>70</v>
      </c>
    </row>
    <row r="227" spans="2:17" ht="66" x14ac:dyDescent="0.25">
      <c r="B227" s="28" t="s">
        <v>712</v>
      </c>
      <c r="C227" s="28" t="s">
        <v>713</v>
      </c>
      <c r="D227" s="28" t="s">
        <v>714</v>
      </c>
      <c r="E227" s="28"/>
      <c r="F227" s="28" t="s">
        <v>715</v>
      </c>
      <c r="G227" s="28" t="str">
        <f>VLOOKUP(F227,regions!A$2:C$419,3,FALSE)</f>
        <v>Shire district</v>
      </c>
      <c r="H227" s="28" t="str">
        <f>IFERROR(VLOOKUP(F227,classifications!A$3:C$328,3,FALSE),VLOOKUP(F227,classifications!I$2:K$28,3,FALSE))</f>
        <v>Predominantly Rural</v>
      </c>
      <c r="I227" s="61">
        <v>330</v>
      </c>
      <c r="J227" s="61">
        <v>100</v>
      </c>
      <c r="K227" s="61">
        <v>0</v>
      </c>
      <c r="L227" s="61">
        <v>420</v>
      </c>
      <c r="M227" s="57"/>
      <c r="N227" s="62">
        <v>240</v>
      </c>
      <c r="O227" s="61">
        <v>130</v>
      </c>
      <c r="P227" s="61">
        <v>0</v>
      </c>
      <c r="Q227" s="61">
        <v>370</v>
      </c>
    </row>
    <row r="228" spans="2:17" ht="66" x14ac:dyDescent="0.25">
      <c r="B228" s="28" t="s">
        <v>716</v>
      </c>
      <c r="C228" s="28" t="s">
        <v>717</v>
      </c>
      <c r="D228" s="28" t="s">
        <v>718</v>
      </c>
      <c r="E228" s="28"/>
      <c r="F228" s="28" t="s">
        <v>719</v>
      </c>
      <c r="G228" s="28" t="str">
        <f>VLOOKUP(F228,regions!A$2:C$419,3,FALSE)</f>
        <v>Shire district</v>
      </c>
      <c r="H228" s="28" t="str">
        <f>IFERROR(VLOOKUP(F228,classifications!A$3:C$328,3,FALSE),VLOOKUP(F228,classifications!I$2:K$28,3,FALSE))</f>
        <v>Predominantly Rural</v>
      </c>
      <c r="I228" s="61">
        <v>140</v>
      </c>
      <c r="J228" s="61">
        <v>70</v>
      </c>
      <c r="K228" s="61">
        <v>0</v>
      </c>
      <c r="L228" s="61">
        <v>210</v>
      </c>
      <c r="M228" s="57"/>
      <c r="N228" s="62">
        <v>240</v>
      </c>
      <c r="O228" s="61">
        <v>70</v>
      </c>
      <c r="P228" s="61">
        <v>0</v>
      </c>
      <c r="Q228" s="61">
        <v>310</v>
      </c>
    </row>
    <row r="229" spans="2:17" ht="66" x14ac:dyDescent="0.25">
      <c r="B229" s="28" t="s">
        <v>720</v>
      </c>
      <c r="C229" s="28" t="s">
        <v>721</v>
      </c>
      <c r="D229" s="28" t="s">
        <v>722</v>
      </c>
      <c r="E229" s="28"/>
      <c r="F229" s="28" t="s">
        <v>723</v>
      </c>
      <c r="G229" s="28" t="str">
        <f>VLOOKUP(F229,regions!A$2:C$419,3,FALSE)</f>
        <v>Shire district</v>
      </c>
      <c r="H229" s="28" t="str">
        <f>IFERROR(VLOOKUP(F229,classifications!A$3:C$328,3,FALSE),VLOOKUP(F229,classifications!I$2:K$28,3,FALSE))</f>
        <v>Predominantly Urban</v>
      </c>
      <c r="I229" s="30">
        <v>360</v>
      </c>
      <c r="J229" s="30">
        <v>80</v>
      </c>
      <c r="K229" s="30">
        <v>0</v>
      </c>
      <c r="L229" s="30">
        <v>440</v>
      </c>
      <c r="M229" s="63"/>
      <c r="N229" s="30">
        <v>370</v>
      </c>
      <c r="O229" s="30">
        <v>100</v>
      </c>
      <c r="P229" s="30">
        <v>0</v>
      </c>
      <c r="Q229" s="30">
        <v>470</v>
      </c>
    </row>
    <row r="230" spans="2:17" ht="66" x14ac:dyDescent="0.25">
      <c r="B230" s="28" t="s">
        <v>724</v>
      </c>
      <c r="C230" s="28" t="s">
        <v>725</v>
      </c>
      <c r="D230" s="28" t="s">
        <v>726</v>
      </c>
      <c r="E230" s="28"/>
      <c r="F230" s="28" t="s">
        <v>727</v>
      </c>
      <c r="G230" s="28" t="str">
        <f>VLOOKUP(F230,regions!A$2:C$419,3,FALSE)</f>
        <v>Shire district</v>
      </c>
      <c r="H230" s="28" t="str">
        <f>IFERROR(VLOOKUP(F230,classifications!A$3:C$328,3,FALSE),VLOOKUP(F230,classifications!I$2:K$28,3,FALSE))</f>
        <v>Urban with Significant Rural</v>
      </c>
      <c r="I230" s="61">
        <v>310</v>
      </c>
      <c r="J230" s="61">
        <v>30</v>
      </c>
      <c r="K230" s="61">
        <v>10</v>
      </c>
      <c r="L230" s="61">
        <v>360</v>
      </c>
      <c r="M230" s="57"/>
      <c r="N230" s="62">
        <v>390</v>
      </c>
      <c r="O230" s="61">
        <v>50</v>
      </c>
      <c r="P230" s="61">
        <v>0</v>
      </c>
      <c r="Q230" s="61">
        <v>440</v>
      </c>
    </row>
    <row r="231" spans="2:17" ht="66" x14ac:dyDescent="0.25">
      <c r="B231" s="28" t="s">
        <v>728</v>
      </c>
      <c r="C231" s="28" t="s">
        <v>729</v>
      </c>
      <c r="D231" s="28" t="s">
        <v>730</v>
      </c>
      <c r="E231" s="28"/>
      <c r="F231" s="28" t="s">
        <v>731</v>
      </c>
      <c r="G231" s="28" t="str">
        <f>VLOOKUP(F231,regions!A$2:C$419,3,FALSE)</f>
        <v>Shire district</v>
      </c>
      <c r="H231" s="28" t="str">
        <f>IFERROR(VLOOKUP(F231,classifications!A$3:C$328,3,FALSE),VLOOKUP(F231,classifications!I$2:K$28,3,FALSE))</f>
        <v>Predominantly Rural</v>
      </c>
      <c r="I231" s="61">
        <v>360</v>
      </c>
      <c r="J231" s="61">
        <v>210</v>
      </c>
      <c r="K231" s="61">
        <v>0</v>
      </c>
      <c r="L231" s="61">
        <v>570</v>
      </c>
      <c r="M231" s="57"/>
      <c r="N231" s="62">
        <v>280</v>
      </c>
      <c r="O231" s="61">
        <v>70</v>
      </c>
      <c r="P231" s="61">
        <v>0</v>
      </c>
      <c r="Q231" s="61">
        <v>360</v>
      </c>
    </row>
    <row r="232" spans="2:17" x14ac:dyDescent="0.25">
      <c r="B232" s="28"/>
      <c r="C232" s="28"/>
      <c r="D232" s="28"/>
      <c r="E232" s="28"/>
      <c r="F232" s="28"/>
      <c r="G232" s="28"/>
      <c r="H232" s="28"/>
      <c r="I232" s="57"/>
      <c r="J232" s="57"/>
      <c r="K232" s="57"/>
      <c r="L232" s="57"/>
      <c r="M232" s="57"/>
      <c r="N232" s="65"/>
      <c r="O232" s="57"/>
      <c r="P232" s="57"/>
      <c r="Q232" s="57"/>
    </row>
    <row r="233" spans="2:17" ht="66" x14ac:dyDescent="0.25">
      <c r="B233" s="28"/>
      <c r="C233" s="28"/>
      <c r="D233" s="28" t="s">
        <v>732</v>
      </c>
      <c r="E233" s="28" t="s">
        <v>733</v>
      </c>
      <c r="F233" s="28" t="s">
        <v>733</v>
      </c>
      <c r="G233" s="28" t="str">
        <f>VLOOKUP(F233,regions!A$2:C$419,3,FALSE)</f>
        <v>Shire county</v>
      </c>
      <c r="H233" s="28" t="str">
        <f>IFERROR(VLOOKUP(F233,classifications!A$3:C$328,3,FALSE),VLOOKUP(F233,classifications!I$2:K$28,3,FALSE))</f>
        <v>Urban with Significant Rural</v>
      </c>
      <c r="I233" s="61">
        <v>3230</v>
      </c>
      <c r="J233" s="61">
        <v>930</v>
      </c>
      <c r="K233" s="61">
        <v>20</v>
      </c>
      <c r="L233" s="61">
        <v>4170</v>
      </c>
      <c r="M233" s="57"/>
      <c r="N233" s="62">
        <v>2870</v>
      </c>
      <c r="O233" s="61">
        <v>950</v>
      </c>
      <c r="P233" s="61">
        <v>10</v>
      </c>
      <c r="Q233" s="61">
        <v>3840</v>
      </c>
    </row>
    <row r="234" spans="2:17" ht="66" x14ac:dyDescent="0.25">
      <c r="B234" s="28" t="s">
        <v>734</v>
      </c>
      <c r="C234" s="28" t="s">
        <v>735</v>
      </c>
      <c r="D234" s="28" t="s">
        <v>736</v>
      </c>
      <c r="E234" s="28"/>
      <c r="F234" s="28" t="s">
        <v>737</v>
      </c>
      <c r="G234" s="28" t="str">
        <f>VLOOKUP(F234,regions!A$2:C$419,3,FALSE)</f>
        <v>Shire district</v>
      </c>
      <c r="H234" s="28" t="str">
        <f>IFERROR(VLOOKUP(F234,classifications!A$3:C$328,3,FALSE),VLOOKUP(F234,classifications!I$2:K$28,3,FALSE))</f>
        <v>Urban with Significant Rural</v>
      </c>
      <c r="I234" s="61">
        <v>220</v>
      </c>
      <c r="J234" s="61">
        <v>50</v>
      </c>
      <c r="K234" s="61">
        <v>0</v>
      </c>
      <c r="L234" s="61">
        <v>270</v>
      </c>
      <c r="M234" s="57"/>
      <c r="N234" s="62">
        <v>230</v>
      </c>
      <c r="O234" s="61">
        <v>150</v>
      </c>
      <c r="P234" s="61">
        <v>0</v>
      </c>
      <c r="Q234" s="61">
        <v>380</v>
      </c>
    </row>
    <row r="235" spans="2:17" ht="66" x14ac:dyDescent="0.25">
      <c r="B235" s="28" t="s">
        <v>738</v>
      </c>
      <c r="C235" s="28" t="s">
        <v>739</v>
      </c>
      <c r="D235" s="28" t="s">
        <v>740</v>
      </c>
      <c r="E235" s="28"/>
      <c r="F235" s="28" t="s">
        <v>741</v>
      </c>
      <c r="G235" s="28" t="str">
        <f>VLOOKUP(F235,regions!A$2:C$419,3,FALSE)</f>
        <v>Shire district</v>
      </c>
      <c r="H235" s="28" t="str">
        <f>IFERROR(VLOOKUP(F235,classifications!A$3:C$328,3,FALSE),VLOOKUP(F235,classifications!I$2:K$28,3,FALSE))</f>
        <v>Predominantly Rural</v>
      </c>
      <c r="I235" s="61">
        <v>330</v>
      </c>
      <c r="J235" s="61">
        <v>40</v>
      </c>
      <c r="K235" s="61">
        <v>0</v>
      </c>
      <c r="L235" s="61">
        <v>370</v>
      </c>
      <c r="M235" s="57"/>
      <c r="N235" s="62">
        <v>420</v>
      </c>
      <c r="O235" s="61">
        <v>60</v>
      </c>
      <c r="P235" s="61">
        <v>0</v>
      </c>
      <c r="Q235" s="61">
        <v>480</v>
      </c>
    </row>
    <row r="236" spans="2:17" ht="66" x14ac:dyDescent="0.25">
      <c r="B236" s="28" t="s">
        <v>742</v>
      </c>
      <c r="C236" s="28" t="s">
        <v>743</v>
      </c>
      <c r="D236" s="28" t="s">
        <v>744</v>
      </c>
      <c r="E236" s="28"/>
      <c r="F236" s="28" t="s">
        <v>745</v>
      </c>
      <c r="G236" s="28" t="str">
        <f>VLOOKUP(F236,regions!A$2:C$419,3,FALSE)</f>
        <v>Shire district</v>
      </c>
      <c r="H236" s="28" t="str">
        <f>IFERROR(VLOOKUP(F236,classifications!A$3:C$328,3,FALSE),VLOOKUP(F236,classifications!I$2:K$28,3,FALSE))</f>
        <v>Predominantly Urban</v>
      </c>
      <c r="I236" s="61">
        <v>150</v>
      </c>
      <c r="J236" s="61">
        <v>150</v>
      </c>
      <c r="K236" s="61">
        <v>0</v>
      </c>
      <c r="L236" s="61">
        <v>300</v>
      </c>
      <c r="M236" s="57"/>
      <c r="N236" s="62">
        <v>180</v>
      </c>
      <c r="O236" s="61">
        <v>80</v>
      </c>
      <c r="P236" s="61">
        <v>0</v>
      </c>
      <c r="Q236" s="61">
        <v>260</v>
      </c>
    </row>
    <row r="237" spans="2:17" ht="66" x14ac:dyDescent="0.25">
      <c r="B237" s="28" t="s">
        <v>746</v>
      </c>
      <c r="C237" s="28" t="s">
        <v>747</v>
      </c>
      <c r="D237" s="28" t="s">
        <v>748</v>
      </c>
      <c r="E237" s="28"/>
      <c r="F237" s="28" t="s">
        <v>749</v>
      </c>
      <c r="G237" s="28" t="str">
        <f>VLOOKUP(F237,regions!A$2:C$419,3,FALSE)</f>
        <v>Shire district</v>
      </c>
      <c r="H237" s="28" t="str">
        <f>IFERROR(VLOOKUP(F237,classifications!A$3:C$328,3,FALSE),VLOOKUP(F237,classifications!I$2:K$28,3,FALSE))</f>
        <v>Predominantly Urban</v>
      </c>
      <c r="I237" s="61">
        <v>290</v>
      </c>
      <c r="J237" s="61">
        <v>40</v>
      </c>
      <c r="K237" s="61">
        <v>0</v>
      </c>
      <c r="L237" s="61">
        <v>330</v>
      </c>
      <c r="M237" s="57"/>
      <c r="N237" s="62">
        <v>350</v>
      </c>
      <c r="O237" s="61">
        <v>40</v>
      </c>
      <c r="P237" s="61">
        <v>0</v>
      </c>
      <c r="Q237" s="61">
        <v>400</v>
      </c>
    </row>
    <row r="238" spans="2:17" ht="66" x14ac:dyDescent="0.25">
      <c r="B238" s="28" t="s">
        <v>750</v>
      </c>
      <c r="C238" s="28" t="s">
        <v>751</v>
      </c>
      <c r="D238" s="28" t="s">
        <v>752</v>
      </c>
      <c r="E238" s="28"/>
      <c r="F238" s="28" t="s">
        <v>753</v>
      </c>
      <c r="G238" s="28" t="str">
        <f>VLOOKUP(F238,regions!A$2:C$419,3,FALSE)</f>
        <v>Shire district</v>
      </c>
      <c r="H238" s="28" t="str">
        <f>IFERROR(VLOOKUP(F238,classifications!A$3:C$328,3,FALSE),VLOOKUP(F238,classifications!I$2:K$28,3,FALSE))</f>
        <v>Predominantly Urban</v>
      </c>
      <c r="I238" s="61">
        <v>110</v>
      </c>
      <c r="J238" s="61">
        <v>60</v>
      </c>
      <c r="K238" s="61">
        <v>0</v>
      </c>
      <c r="L238" s="61">
        <v>180</v>
      </c>
      <c r="M238" s="57"/>
      <c r="N238" s="62">
        <v>90</v>
      </c>
      <c r="O238" s="61">
        <v>70</v>
      </c>
      <c r="P238" s="61">
        <v>0</v>
      </c>
      <c r="Q238" s="61">
        <v>170</v>
      </c>
    </row>
    <row r="239" spans="2:17" ht="66" x14ac:dyDescent="0.25">
      <c r="B239" s="28" t="s">
        <v>754</v>
      </c>
      <c r="C239" s="28" t="s">
        <v>755</v>
      </c>
      <c r="D239" s="28" t="s">
        <v>756</v>
      </c>
      <c r="E239" s="28"/>
      <c r="F239" s="28" t="s">
        <v>757</v>
      </c>
      <c r="G239" s="28" t="str">
        <f>VLOOKUP(F239,regions!A$2:C$419,3,FALSE)</f>
        <v>Shire district</v>
      </c>
      <c r="H239" s="28" t="str">
        <f>IFERROR(VLOOKUP(F239,classifications!A$3:C$328,3,FALSE),VLOOKUP(F239,classifications!I$2:K$28,3,FALSE))</f>
        <v>Urban with Significant Rural</v>
      </c>
      <c r="I239" s="30">
        <v>380</v>
      </c>
      <c r="J239" s="30">
        <v>130</v>
      </c>
      <c r="K239" s="30">
        <v>0</v>
      </c>
      <c r="L239" s="30">
        <v>510</v>
      </c>
      <c r="M239" s="63"/>
      <c r="N239" s="30">
        <v>250</v>
      </c>
      <c r="O239" s="30">
        <v>70</v>
      </c>
      <c r="P239" s="30">
        <v>0</v>
      </c>
      <c r="Q239" s="30">
        <v>320</v>
      </c>
    </row>
    <row r="240" spans="2:17" ht="66" x14ac:dyDescent="0.25">
      <c r="B240" s="28" t="s">
        <v>758</v>
      </c>
      <c r="C240" s="28" t="s">
        <v>759</v>
      </c>
      <c r="D240" s="28" t="s">
        <v>760</v>
      </c>
      <c r="E240" s="28"/>
      <c r="F240" s="28" t="s">
        <v>761</v>
      </c>
      <c r="G240" s="28" t="str">
        <f>VLOOKUP(F240,regions!A$2:C$419,3,FALSE)</f>
        <v>Shire district</v>
      </c>
      <c r="H240" s="28" t="str">
        <f>IFERROR(VLOOKUP(F240,classifications!A$3:C$328,3,FALSE),VLOOKUP(F240,classifications!I$2:K$28,3,FALSE))</f>
        <v>Predominantly Urban</v>
      </c>
      <c r="I240" s="61">
        <v>350</v>
      </c>
      <c r="J240" s="61">
        <v>90</v>
      </c>
      <c r="K240" s="61">
        <v>0</v>
      </c>
      <c r="L240" s="61">
        <v>440</v>
      </c>
      <c r="M240" s="57"/>
      <c r="N240" s="62">
        <v>240</v>
      </c>
      <c r="O240" s="61">
        <v>150</v>
      </c>
      <c r="P240" s="61">
        <v>0</v>
      </c>
      <c r="Q240" s="61">
        <v>390</v>
      </c>
    </row>
    <row r="241" spans="2:17" ht="66" x14ac:dyDescent="0.25">
      <c r="B241" s="28" t="s">
        <v>762</v>
      </c>
      <c r="C241" s="28" t="s">
        <v>763</v>
      </c>
      <c r="D241" s="28" t="s">
        <v>764</v>
      </c>
      <c r="E241" s="28"/>
      <c r="F241" s="28" t="s">
        <v>765</v>
      </c>
      <c r="G241" s="28" t="str">
        <f>VLOOKUP(F241,regions!A$2:C$419,3,FALSE)</f>
        <v>Shire district</v>
      </c>
      <c r="H241" s="28" t="str">
        <f>IFERROR(VLOOKUP(F241,classifications!A$3:C$328,3,FALSE),VLOOKUP(F241,classifications!I$2:K$28,3,FALSE))</f>
        <v>Urban with Significant Rural</v>
      </c>
      <c r="I241" s="61">
        <v>90</v>
      </c>
      <c r="J241" s="61">
        <v>0</v>
      </c>
      <c r="K241" s="61">
        <v>0</v>
      </c>
      <c r="L241" s="61">
        <v>90</v>
      </c>
      <c r="M241" s="57"/>
      <c r="N241" s="62">
        <v>120</v>
      </c>
      <c r="O241" s="61">
        <v>0</v>
      </c>
      <c r="P241" s="61">
        <v>0</v>
      </c>
      <c r="Q241" s="61">
        <v>120</v>
      </c>
    </row>
    <row r="242" spans="2:17" ht="66" x14ac:dyDescent="0.25">
      <c r="B242" s="28" t="s">
        <v>766</v>
      </c>
      <c r="C242" s="28" t="s">
        <v>767</v>
      </c>
      <c r="D242" s="28" t="s">
        <v>768</v>
      </c>
      <c r="E242" s="28"/>
      <c r="F242" s="28" t="s">
        <v>769</v>
      </c>
      <c r="G242" s="28" t="str">
        <f>VLOOKUP(F242,regions!A$2:C$419,3,FALSE)</f>
        <v>Shire district</v>
      </c>
      <c r="H242" s="28" t="str">
        <f>IFERROR(VLOOKUP(F242,classifications!A$3:C$328,3,FALSE),VLOOKUP(F242,classifications!I$2:K$28,3,FALSE))</f>
        <v>Predominantly Urban</v>
      </c>
      <c r="I242" s="30">
        <v>150</v>
      </c>
      <c r="J242" s="30">
        <v>40</v>
      </c>
      <c r="K242" s="30">
        <v>0</v>
      </c>
      <c r="L242" s="30">
        <v>190</v>
      </c>
      <c r="M242" s="63"/>
      <c r="N242" s="30">
        <v>100</v>
      </c>
      <c r="O242" s="30">
        <v>10</v>
      </c>
      <c r="P242" s="30">
        <v>0</v>
      </c>
      <c r="Q242" s="30">
        <v>110</v>
      </c>
    </row>
    <row r="243" spans="2:17" ht="66" x14ac:dyDescent="0.25">
      <c r="B243" s="28" t="s">
        <v>770</v>
      </c>
      <c r="C243" s="28" t="s">
        <v>771</v>
      </c>
      <c r="D243" s="28" t="s">
        <v>772</v>
      </c>
      <c r="E243" s="28"/>
      <c r="F243" s="28" t="s">
        <v>773</v>
      </c>
      <c r="G243" s="28" t="str">
        <f>VLOOKUP(F243,regions!A$2:C$419,3,FALSE)</f>
        <v>Shire district</v>
      </c>
      <c r="H243" s="28" t="str">
        <f>IFERROR(VLOOKUP(F243,classifications!A$3:C$328,3,FALSE),VLOOKUP(F243,classifications!I$2:K$28,3,FALSE))</f>
        <v>Urban with Significant Rural</v>
      </c>
      <c r="I243" s="61">
        <v>760</v>
      </c>
      <c r="J243" s="61">
        <v>240</v>
      </c>
      <c r="K243" s="61">
        <v>0</v>
      </c>
      <c r="L243" s="61">
        <v>1000</v>
      </c>
      <c r="M243" s="57"/>
      <c r="N243" s="62">
        <v>530</v>
      </c>
      <c r="O243" s="61">
        <v>260</v>
      </c>
      <c r="P243" s="61">
        <v>0</v>
      </c>
      <c r="Q243" s="61">
        <v>790</v>
      </c>
    </row>
    <row r="244" spans="2:17" ht="66" x14ac:dyDescent="0.25">
      <c r="B244" s="28" t="s">
        <v>774</v>
      </c>
      <c r="C244" s="28" t="s">
        <v>775</v>
      </c>
      <c r="D244" s="28" t="s">
        <v>776</v>
      </c>
      <c r="E244" s="28"/>
      <c r="F244" s="28" t="s">
        <v>777</v>
      </c>
      <c r="G244" s="28" t="str">
        <f>VLOOKUP(F244,regions!A$2:C$419,3,FALSE)</f>
        <v>Shire district</v>
      </c>
      <c r="H244" s="28" t="str">
        <f>IFERROR(VLOOKUP(F244,classifications!A$3:C$328,3,FALSE),VLOOKUP(F244,classifications!I$2:K$28,3,FALSE))</f>
        <v>Predominantly Rural</v>
      </c>
      <c r="I244" s="30">
        <v>410</v>
      </c>
      <c r="J244" s="30">
        <v>80</v>
      </c>
      <c r="K244" s="30">
        <v>20</v>
      </c>
      <c r="L244" s="30">
        <v>500</v>
      </c>
      <c r="M244" s="63"/>
      <c r="N244" s="30">
        <v>370</v>
      </c>
      <c r="O244" s="30">
        <v>50</v>
      </c>
      <c r="P244" s="30">
        <v>10</v>
      </c>
      <c r="Q244" s="30">
        <v>430</v>
      </c>
    </row>
    <row r="245" spans="2:17" x14ac:dyDescent="0.25">
      <c r="B245" s="28"/>
      <c r="C245" s="28"/>
      <c r="D245" s="28"/>
      <c r="E245" s="28"/>
      <c r="F245" s="28"/>
      <c r="G245" s="28"/>
      <c r="H245" s="28"/>
      <c r="I245" s="57"/>
      <c r="J245" s="57"/>
      <c r="K245" s="57"/>
      <c r="L245" s="57"/>
      <c r="M245" s="57"/>
      <c r="N245" s="65"/>
      <c r="O245" s="57"/>
      <c r="P245" s="57"/>
      <c r="Q245" s="57"/>
    </row>
    <row r="246" spans="2:17" ht="66" x14ac:dyDescent="0.25">
      <c r="B246" s="28"/>
      <c r="C246" s="28"/>
      <c r="D246" s="28" t="s">
        <v>778</v>
      </c>
      <c r="E246" s="28" t="s">
        <v>779</v>
      </c>
      <c r="F246" s="28" t="s">
        <v>779</v>
      </c>
      <c r="G246" s="28" t="str">
        <f>VLOOKUP(F246,regions!A$2:C$419,3,FALSE)</f>
        <v>Shire county</v>
      </c>
      <c r="H246" s="28" t="str">
        <f>IFERROR(VLOOKUP(F246,classifications!A$3:C$328,3,FALSE),VLOOKUP(F246,classifications!I$2:K$28,3,FALSE))</f>
        <v>Predominantly Urban</v>
      </c>
      <c r="I246" s="61">
        <v>1880</v>
      </c>
      <c r="J246" s="61">
        <v>480</v>
      </c>
      <c r="K246" s="61">
        <v>0</v>
      </c>
      <c r="L246" s="61">
        <v>2360</v>
      </c>
      <c r="M246" s="57"/>
      <c r="N246" s="62">
        <v>1420</v>
      </c>
      <c r="O246" s="61">
        <v>400</v>
      </c>
      <c r="P246" s="61">
        <v>0</v>
      </c>
      <c r="Q246" s="61">
        <v>1820</v>
      </c>
    </row>
    <row r="247" spans="2:17" ht="66" x14ac:dyDescent="0.25">
      <c r="B247" s="28" t="s">
        <v>780</v>
      </c>
      <c r="C247" s="28" t="s">
        <v>781</v>
      </c>
      <c r="D247" s="28" t="s">
        <v>782</v>
      </c>
      <c r="E247" s="28"/>
      <c r="F247" s="28" t="s">
        <v>783</v>
      </c>
      <c r="G247" s="28" t="str">
        <f>VLOOKUP(F247,regions!A$2:C$419,3,FALSE)</f>
        <v>Shire district</v>
      </c>
      <c r="H247" s="28" t="str">
        <f>IFERROR(VLOOKUP(F247,classifications!A$3:C$328,3,FALSE),VLOOKUP(F247,classifications!I$2:K$28,3,FALSE))</f>
        <v>Predominantly Urban</v>
      </c>
      <c r="I247" s="61">
        <v>80</v>
      </c>
      <c r="J247" s="61">
        <v>90</v>
      </c>
      <c r="K247" s="61">
        <v>0</v>
      </c>
      <c r="L247" s="61">
        <v>170</v>
      </c>
      <c r="M247" s="57"/>
      <c r="N247" s="62">
        <v>90</v>
      </c>
      <c r="O247" s="61">
        <v>50</v>
      </c>
      <c r="P247" s="61">
        <v>0</v>
      </c>
      <c r="Q247" s="61">
        <v>140</v>
      </c>
    </row>
    <row r="248" spans="2:17" ht="66" x14ac:dyDescent="0.25">
      <c r="B248" s="28" t="s">
        <v>784</v>
      </c>
      <c r="C248" s="28" t="s">
        <v>785</v>
      </c>
      <c r="D248" s="28" t="s">
        <v>786</v>
      </c>
      <c r="E248" s="28"/>
      <c r="F248" s="28" t="s">
        <v>787</v>
      </c>
      <c r="G248" s="28" t="str">
        <f>VLOOKUP(F248,regions!A$2:C$419,3,FALSE)</f>
        <v>Shire district</v>
      </c>
      <c r="H248" s="28" t="str">
        <f>IFERROR(VLOOKUP(F248,classifications!A$3:C$328,3,FALSE),VLOOKUP(F248,classifications!I$2:K$28,3,FALSE))</f>
        <v>Urban with Significant Rural</v>
      </c>
      <c r="I248" s="61">
        <v>460</v>
      </c>
      <c r="J248" s="61">
        <v>80</v>
      </c>
      <c r="K248" s="61">
        <v>0</v>
      </c>
      <c r="L248" s="61">
        <v>540</v>
      </c>
      <c r="M248" s="57"/>
      <c r="N248" s="62">
        <v>310</v>
      </c>
      <c r="O248" s="61">
        <v>20</v>
      </c>
      <c r="P248" s="61">
        <v>0</v>
      </c>
      <c r="Q248" s="61">
        <v>320</v>
      </c>
    </row>
    <row r="249" spans="2:17" ht="66" x14ac:dyDescent="0.25">
      <c r="B249" s="28" t="s">
        <v>788</v>
      </c>
      <c r="C249" s="28" t="s">
        <v>789</v>
      </c>
      <c r="D249" s="28" t="s">
        <v>790</v>
      </c>
      <c r="E249" s="28"/>
      <c r="F249" s="28" t="s">
        <v>791</v>
      </c>
      <c r="G249" s="28" t="str">
        <f>VLOOKUP(F249,regions!A$2:C$419,3,FALSE)</f>
        <v>Shire district</v>
      </c>
      <c r="H249" s="28" t="str">
        <f>IFERROR(VLOOKUP(F249,classifications!A$3:C$328,3,FALSE),VLOOKUP(F249,classifications!I$2:K$28,3,FALSE))</f>
        <v>Urban with Significant Rural</v>
      </c>
      <c r="I249" s="61">
        <v>400</v>
      </c>
      <c r="J249" s="61">
        <v>120</v>
      </c>
      <c r="K249" s="61">
        <v>0</v>
      </c>
      <c r="L249" s="61">
        <v>520</v>
      </c>
      <c r="M249" s="57"/>
      <c r="N249" s="62">
        <v>250</v>
      </c>
      <c r="O249" s="61">
        <v>90</v>
      </c>
      <c r="P249" s="61">
        <v>0</v>
      </c>
      <c r="Q249" s="61">
        <v>340</v>
      </c>
    </row>
    <row r="250" spans="2:17" ht="66" x14ac:dyDescent="0.25">
      <c r="B250" s="28" t="s">
        <v>792</v>
      </c>
      <c r="C250" s="28" t="s">
        <v>793</v>
      </c>
      <c r="D250" s="28" t="s">
        <v>794</v>
      </c>
      <c r="E250" s="28"/>
      <c r="F250" s="28" t="s">
        <v>795</v>
      </c>
      <c r="G250" s="28" t="str">
        <f>VLOOKUP(F250,regions!A$2:C$419,3,FALSE)</f>
        <v>Shire district</v>
      </c>
      <c r="H250" s="28" t="str">
        <f>IFERROR(VLOOKUP(F250,classifications!A$3:C$328,3,FALSE),VLOOKUP(F250,classifications!I$2:K$28,3,FALSE))</f>
        <v>Predominantly Urban</v>
      </c>
      <c r="I250" s="61">
        <v>90</v>
      </c>
      <c r="J250" s="61">
        <v>20</v>
      </c>
      <c r="K250" s="61">
        <v>0</v>
      </c>
      <c r="L250" s="61">
        <v>110</v>
      </c>
      <c r="M250" s="57"/>
      <c r="N250" s="62">
        <v>160</v>
      </c>
      <c r="O250" s="61">
        <v>10</v>
      </c>
      <c r="P250" s="61">
        <v>0</v>
      </c>
      <c r="Q250" s="61">
        <v>170</v>
      </c>
    </row>
    <row r="251" spans="2:17" ht="66" x14ac:dyDescent="0.25">
      <c r="B251" s="28" t="s">
        <v>796</v>
      </c>
      <c r="C251" s="28" t="s">
        <v>797</v>
      </c>
      <c r="D251" s="28" t="s">
        <v>798</v>
      </c>
      <c r="E251" s="28"/>
      <c r="F251" s="28" t="s">
        <v>799</v>
      </c>
      <c r="G251" s="28" t="str">
        <f>VLOOKUP(F251,regions!A$2:C$419,3,FALSE)</f>
        <v>Shire district</v>
      </c>
      <c r="H251" s="28" t="str">
        <f>IFERROR(VLOOKUP(F251,classifications!A$3:C$328,3,FALSE),VLOOKUP(F251,classifications!I$2:K$28,3,FALSE))</f>
        <v>Urban with Significant Rural</v>
      </c>
      <c r="I251" s="61">
        <v>210</v>
      </c>
      <c r="J251" s="61">
        <v>20</v>
      </c>
      <c r="K251" s="61">
        <v>0</v>
      </c>
      <c r="L251" s="61">
        <v>230</v>
      </c>
      <c r="M251" s="57"/>
      <c r="N251" s="62">
        <v>40</v>
      </c>
      <c r="O251" s="61">
        <v>10</v>
      </c>
      <c r="P251" s="61">
        <v>0</v>
      </c>
      <c r="Q251" s="61">
        <v>60</v>
      </c>
    </row>
    <row r="252" spans="2:17" ht="66" x14ac:dyDescent="0.25">
      <c r="B252" s="28" t="s">
        <v>800</v>
      </c>
      <c r="C252" s="28" t="s">
        <v>801</v>
      </c>
      <c r="D252" s="28" t="s">
        <v>802</v>
      </c>
      <c r="E252" s="28"/>
      <c r="F252" s="28" t="s">
        <v>803</v>
      </c>
      <c r="G252" s="28" t="str">
        <f>VLOOKUP(F252,regions!A$2:C$419,3,FALSE)</f>
        <v>Shire district</v>
      </c>
      <c r="H252" s="28" t="str">
        <f>IFERROR(VLOOKUP(F252,classifications!A$3:C$328,3,FALSE),VLOOKUP(F252,classifications!I$2:K$28,3,FALSE))</f>
        <v>Predominantly Urban</v>
      </c>
      <c r="I252" s="61">
        <v>100</v>
      </c>
      <c r="J252" s="61">
        <v>30</v>
      </c>
      <c r="K252" s="61">
        <v>0</v>
      </c>
      <c r="L252" s="61">
        <v>120</v>
      </c>
      <c r="M252" s="57"/>
      <c r="N252" s="62">
        <v>110</v>
      </c>
      <c r="O252" s="61">
        <v>10</v>
      </c>
      <c r="P252" s="61">
        <v>0</v>
      </c>
      <c r="Q252" s="61">
        <v>120</v>
      </c>
    </row>
    <row r="253" spans="2:17" ht="66" x14ac:dyDescent="0.25">
      <c r="B253" s="28" t="s">
        <v>804</v>
      </c>
      <c r="C253" s="28" t="s">
        <v>805</v>
      </c>
      <c r="D253" s="28" t="s">
        <v>806</v>
      </c>
      <c r="E253" s="28"/>
      <c r="F253" s="28" t="s">
        <v>807</v>
      </c>
      <c r="G253" s="28" t="str">
        <f>VLOOKUP(F253,regions!A$2:C$419,3,FALSE)</f>
        <v>Shire district</v>
      </c>
      <c r="H253" s="28" t="str">
        <f>IFERROR(VLOOKUP(F253,classifications!A$3:C$328,3,FALSE),VLOOKUP(F253,classifications!I$2:K$28,3,FALSE))</f>
        <v>Predominantly Urban</v>
      </c>
      <c r="I253" s="61">
        <v>150</v>
      </c>
      <c r="J253" s="61">
        <v>10</v>
      </c>
      <c r="K253" s="61">
        <v>0</v>
      </c>
      <c r="L253" s="61">
        <v>160</v>
      </c>
      <c r="M253" s="57"/>
      <c r="N253" s="62">
        <v>90</v>
      </c>
      <c r="O253" s="61">
        <v>0</v>
      </c>
      <c r="P253" s="61">
        <v>0</v>
      </c>
      <c r="Q253" s="61">
        <v>90</v>
      </c>
    </row>
    <row r="254" spans="2:17" ht="66" x14ac:dyDescent="0.25">
      <c r="B254" s="28" t="s">
        <v>808</v>
      </c>
      <c r="C254" s="28" t="s">
        <v>809</v>
      </c>
      <c r="D254" s="28" t="s">
        <v>810</v>
      </c>
      <c r="E254" s="28"/>
      <c r="F254" s="28" t="s">
        <v>811</v>
      </c>
      <c r="G254" s="28" t="str">
        <f>VLOOKUP(F254,regions!A$2:C$419,3,FALSE)</f>
        <v>Shire district</v>
      </c>
      <c r="H254" s="28" t="str">
        <f>IFERROR(VLOOKUP(F254,classifications!A$3:C$328,3,FALSE),VLOOKUP(F254,classifications!I$2:K$28,3,FALSE))</f>
        <v>Predominantly Urban</v>
      </c>
      <c r="I254" s="61">
        <v>110</v>
      </c>
      <c r="J254" s="61">
        <v>0</v>
      </c>
      <c r="K254" s="61">
        <v>0</v>
      </c>
      <c r="L254" s="61">
        <v>110</v>
      </c>
      <c r="M254" s="57"/>
      <c r="N254" s="62">
        <v>160</v>
      </c>
      <c r="O254" s="61">
        <v>120</v>
      </c>
      <c r="P254" s="61">
        <v>0</v>
      </c>
      <c r="Q254" s="61">
        <v>270</v>
      </c>
    </row>
    <row r="255" spans="2:17" ht="66" x14ac:dyDescent="0.25">
      <c r="B255" s="28" t="s">
        <v>812</v>
      </c>
      <c r="C255" s="28" t="s">
        <v>813</v>
      </c>
      <c r="D255" s="28" t="s">
        <v>814</v>
      </c>
      <c r="E255" s="28"/>
      <c r="F255" s="28" t="s">
        <v>815</v>
      </c>
      <c r="G255" s="28" t="str">
        <f>VLOOKUP(F255,regions!A$2:C$419,3,FALSE)</f>
        <v>Shire district</v>
      </c>
      <c r="H255" s="28" t="str">
        <f>IFERROR(VLOOKUP(F255,classifications!A$3:C$328,3,FALSE),VLOOKUP(F255,classifications!I$2:K$28,3,FALSE))</f>
        <v>Predominantly Urban</v>
      </c>
      <c r="I255" s="61">
        <v>80</v>
      </c>
      <c r="J255" s="61">
        <v>20</v>
      </c>
      <c r="K255" s="61">
        <v>0</v>
      </c>
      <c r="L255" s="61">
        <v>100</v>
      </c>
      <c r="M255" s="57"/>
      <c r="N255" s="62">
        <v>100</v>
      </c>
      <c r="O255" s="61">
        <v>30</v>
      </c>
      <c r="P255" s="61">
        <v>0</v>
      </c>
      <c r="Q255" s="61">
        <v>130</v>
      </c>
    </row>
    <row r="256" spans="2:17" ht="66" x14ac:dyDescent="0.25">
      <c r="B256" s="28" t="s">
        <v>816</v>
      </c>
      <c r="C256" s="28" t="s">
        <v>817</v>
      </c>
      <c r="D256" s="28" t="s">
        <v>818</v>
      </c>
      <c r="E256" s="28"/>
      <c r="F256" s="28" t="s">
        <v>819</v>
      </c>
      <c r="G256" s="28" t="str">
        <f>VLOOKUP(F256,regions!A$2:C$419,3,FALSE)</f>
        <v>Shire district</v>
      </c>
      <c r="H256" s="28" t="str">
        <f>IFERROR(VLOOKUP(F256,classifications!A$3:C$328,3,FALSE),VLOOKUP(F256,classifications!I$2:K$28,3,FALSE))</f>
        <v>Predominantly Urban</v>
      </c>
      <c r="I256" s="61">
        <v>200</v>
      </c>
      <c r="J256" s="61">
        <v>90</v>
      </c>
      <c r="K256" s="61">
        <v>0</v>
      </c>
      <c r="L256" s="61">
        <v>300</v>
      </c>
      <c r="M256" s="57"/>
      <c r="N256" s="62">
        <v>120</v>
      </c>
      <c r="O256" s="61">
        <v>60</v>
      </c>
      <c r="P256" s="61">
        <v>0</v>
      </c>
      <c r="Q256" s="61">
        <v>180</v>
      </c>
    </row>
    <row r="257" spans="2:17" x14ac:dyDescent="0.25">
      <c r="B257" s="28"/>
      <c r="C257" s="28"/>
      <c r="D257" s="28"/>
      <c r="E257" s="28"/>
      <c r="F257" s="28"/>
      <c r="G257" s="28"/>
      <c r="H257" s="28"/>
      <c r="I257" s="57"/>
      <c r="J257" s="57"/>
      <c r="K257" s="57"/>
      <c r="L257" s="57"/>
      <c r="M257" s="57"/>
      <c r="N257" s="65"/>
      <c r="O257" s="57"/>
      <c r="P257" s="57"/>
      <c r="Q257" s="57"/>
    </row>
    <row r="258" spans="2:17" ht="66" x14ac:dyDescent="0.25">
      <c r="B258" s="28"/>
      <c r="C258" s="28"/>
      <c r="D258" s="28" t="s">
        <v>820</v>
      </c>
      <c r="E258" s="28" t="s">
        <v>821</v>
      </c>
      <c r="F258" s="28" t="s">
        <v>821</v>
      </c>
      <c r="G258" s="28" t="str">
        <f>VLOOKUP(F258,regions!A$2:C$419,3,FALSE)</f>
        <v>Shire county</v>
      </c>
      <c r="H258" s="28" t="str">
        <f>IFERROR(VLOOKUP(F258,classifications!A$3:C$328,3,FALSE),VLOOKUP(F258,classifications!I$2:K$28,3,FALSE))</f>
        <v>Urban with Significant Rural</v>
      </c>
      <c r="I258" s="61">
        <v>3420</v>
      </c>
      <c r="J258" s="61">
        <v>680</v>
      </c>
      <c r="K258" s="61">
        <v>20</v>
      </c>
      <c r="L258" s="61">
        <v>4110</v>
      </c>
      <c r="M258" s="57"/>
      <c r="N258" s="62">
        <v>2390</v>
      </c>
      <c r="O258" s="61">
        <v>610</v>
      </c>
      <c r="P258" s="61">
        <v>20</v>
      </c>
      <c r="Q258" s="61">
        <v>3010</v>
      </c>
    </row>
    <row r="259" spans="2:17" ht="66" x14ac:dyDescent="0.25">
      <c r="B259" s="28" t="s">
        <v>822</v>
      </c>
      <c r="C259" s="28" t="s">
        <v>823</v>
      </c>
      <c r="D259" s="28" t="s">
        <v>824</v>
      </c>
      <c r="E259" s="28"/>
      <c r="F259" s="28" t="s">
        <v>825</v>
      </c>
      <c r="G259" s="28" t="str">
        <f>VLOOKUP(F259,regions!A$2:C$419,3,FALSE)</f>
        <v>Shire district</v>
      </c>
      <c r="H259" s="28" t="str">
        <f>IFERROR(VLOOKUP(F259,classifications!A$3:C$328,3,FALSE),VLOOKUP(F259,classifications!I$2:K$28,3,FALSE))</f>
        <v>Urban with Significant Rural</v>
      </c>
      <c r="I259" s="61">
        <v>350</v>
      </c>
      <c r="J259" s="61">
        <v>90</v>
      </c>
      <c r="K259" s="61">
        <v>20</v>
      </c>
      <c r="L259" s="61">
        <v>460</v>
      </c>
      <c r="M259" s="57"/>
      <c r="N259" s="62">
        <v>190</v>
      </c>
      <c r="O259" s="61">
        <v>50</v>
      </c>
      <c r="P259" s="61">
        <v>20</v>
      </c>
      <c r="Q259" s="61">
        <v>250</v>
      </c>
    </row>
    <row r="260" spans="2:17" ht="66" x14ac:dyDescent="0.25">
      <c r="B260" s="28" t="s">
        <v>826</v>
      </c>
      <c r="C260" s="28" t="s">
        <v>827</v>
      </c>
      <c r="D260" s="28" t="s">
        <v>828</v>
      </c>
      <c r="E260" s="28"/>
      <c r="F260" s="28" t="s">
        <v>829</v>
      </c>
      <c r="G260" s="28" t="str">
        <f>VLOOKUP(F260,regions!A$2:C$419,3,FALSE)</f>
        <v>Shire district</v>
      </c>
      <c r="H260" s="28" t="str">
        <f>IFERROR(VLOOKUP(F260,classifications!A$3:C$328,3,FALSE),VLOOKUP(F260,classifications!I$2:K$28,3,FALSE))</f>
        <v>Predominantly Urban</v>
      </c>
      <c r="I260" s="61">
        <v>230</v>
      </c>
      <c r="J260" s="61">
        <v>0</v>
      </c>
      <c r="K260" s="61">
        <v>0</v>
      </c>
      <c r="L260" s="61">
        <v>230</v>
      </c>
      <c r="M260" s="57"/>
      <c r="N260" s="62">
        <v>250</v>
      </c>
      <c r="O260" s="61">
        <v>10</v>
      </c>
      <c r="P260" s="61">
        <v>0</v>
      </c>
      <c r="Q260" s="61">
        <v>260</v>
      </c>
    </row>
    <row r="261" spans="2:17" ht="66" x14ac:dyDescent="0.25">
      <c r="B261" s="28" t="s">
        <v>830</v>
      </c>
      <c r="C261" s="28" t="s">
        <v>831</v>
      </c>
      <c r="D261" s="28" t="s">
        <v>832</v>
      </c>
      <c r="E261" s="28"/>
      <c r="F261" s="28" t="s">
        <v>833</v>
      </c>
      <c r="G261" s="28" t="str">
        <f>VLOOKUP(F261,regions!A$2:C$419,3,FALSE)</f>
        <v>Shire district</v>
      </c>
      <c r="H261" s="28" t="str">
        <f>IFERROR(VLOOKUP(F261,classifications!A$3:C$328,3,FALSE),VLOOKUP(F261,classifications!I$2:K$28,3,FALSE))</f>
        <v>Predominantly Urban</v>
      </c>
      <c r="I261" s="61">
        <v>740</v>
      </c>
      <c r="J261" s="61">
        <v>120</v>
      </c>
      <c r="K261" s="61">
        <v>0</v>
      </c>
      <c r="L261" s="61">
        <v>860</v>
      </c>
      <c r="M261" s="57"/>
      <c r="N261" s="62">
        <v>440</v>
      </c>
      <c r="O261" s="61">
        <v>30</v>
      </c>
      <c r="P261" s="61">
        <v>0</v>
      </c>
      <c r="Q261" s="61">
        <v>470</v>
      </c>
    </row>
    <row r="262" spans="2:17" ht="66" x14ac:dyDescent="0.25">
      <c r="B262" s="28" t="s">
        <v>834</v>
      </c>
      <c r="C262" s="28" t="s">
        <v>835</v>
      </c>
      <c r="D262" s="28" t="s">
        <v>836</v>
      </c>
      <c r="E262" s="28"/>
      <c r="F262" s="28" t="s">
        <v>837</v>
      </c>
      <c r="G262" s="28" t="str">
        <f>VLOOKUP(F262,regions!A$2:C$419,3,FALSE)</f>
        <v>Shire district</v>
      </c>
      <c r="H262" s="28" t="str">
        <f>IFERROR(VLOOKUP(F262,classifications!A$3:C$328,3,FALSE),VLOOKUP(F262,classifications!I$2:K$28,3,FALSE))</f>
        <v>Urban with Significant Rural</v>
      </c>
      <c r="I262" s="61">
        <v>200</v>
      </c>
      <c r="J262" s="61">
        <v>40</v>
      </c>
      <c r="K262" s="61">
        <v>0</v>
      </c>
      <c r="L262" s="61">
        <v>250</v>
      </c>
      <c r="M262" s="57"/>
      <c r="N262" s="62">
        <v>160</v>
      </c>
      <c r="O262" s="61">
        <v>50</v>
      </c>
      <c r="P262" s="61">
        <v>0</v>
      </c>
      <c r="Q262" s="61">
        <v>220</v>
      </c>
    </row>
    <row r="263" spans="2:17" ht="66" x14ac:dyDescent="0.25">
      <c r="B263" s="28" t="s">
        <v>838</v>
      </c>
      <c r="C263" s="28" t="s">
        <v>839</v>
      </c>
      <c r="D263" s="28" t="s">
        <v>840</v>
      </c>
      <c r="E263" s="28"/>
      <c r="F263" s="28" t="s">
        <v>841</v>
      </c>
      <c r="G263" s="28" t="str">
        <f>VLOOKUP(F263,regions!A$2:C$419,3,FALSE)</f>
        <v>Shire district</v>
      </c>
      <c r="H263" s="28" t="str">
        <f>IFERROR(VLOOKUP(F263,classifications!A$3:C$328,3,FALSE),VLOOKUP(F263,classifications!I$2:K$28,3,FALSE))</f>
        <v>Predominantly Urban</v>
      </c>
      <c r="I263" s="61">
        <v>10</v>
      </c>
      <c r="J263" s="61">
        <v>10</v>
      </c>
      <c r="K263" s="61">
        <v>0</v>
      </c>
      <c r="L263" s="61">
        <v>20</v>
      </c>
      <c r="M263" s="57"/>
      <c r="N263" s="62">
        <v>30</v>
      </c>
      <c r="O263" s="61">
        <v>20</v>
      </c>
      <c r="P263" s="61">
        <v>0</v>
      </c>
      <c r="Q263" s="61">
        <v>50</v>
      </c>
    </row>
    <row r="264" spans="2:17" ht="66" x14ac:dyDescent="0.25">
      <c r="B264" s="28" t="s">
        <v>842</v>
      </c>
      <c r="C264" s="28" t="s">
        <v>843</v>
      </c>
      <c r="D264" s="28" t="s">
        <v>844</v>
      </c>
      <c r="E264" s="28"/>
      <c r="F264" s="28" t="s">
        <v>845</v>
      </c>
      <c r="G264" s="28" t="str">
        <f>VLOOKUP(F264,regions!A$2:C$419,3,FALSE)</f>
        <v>Shire district</v>
      </c>
      <c r="H264" s="28" t="str">
        <f>IFERROR(VLOOKUP(F264,classifications!A$3:C$328,3,FALSE),VLOOKUP(F264,classifications!I$2:K$28,3,FALSE))</f>
        <v>Urban with Significant Rural</v>
      </c>
      <c r="I264" s="61">
        <v>380</v>
      </c>
      <c r="J264" s="61">
        <v>240</v>
      </c>
      <c r="K264" s="61">
        <v>0</v>
      </c>
      <c r="L264" s="61">
        <v>620</v>
      </c>
      <c r="M264" s="57"/>
      <c r="N264" s="62">
        <v>160</v>
      </c>
      <c r="O264" s="61">
        <v>280</v>
      </c>
      <c r="P264" s="61">
        <v>0</v>
      </c>
      <c r="Q264" s="61">
        <v>440</v>
      </c>
    </row>
    <row r="265" spans="2:17" ht="66" x14ac:dyDescent="0.25">
      <c r="B265" s="28" t="s">
        <v>846</v>
      </c>
      <c r="C265" s="28" t="s">
        <v>847</v>
      </c>
      <c r="D265" s="28" t="s">
        <v>848</v>
      </c>
      <c r="E265" s="28"/>
      <c r="F265" s="28" t="s">
        <v>849</v>
      </c>
      <c r="G265" s="28" t="str">
        <f>VLOOKUP(F265,regions!A$2:C$419,3,FALSE)</f>
        <v>Shire district</v>
      </c>
      <c r="H265" s="28" t="str">
        <f>IFERROR(VLOOKUP(F265,classifications!A$3:C$328,3,FALSE),VLOOKUP(F265,classifications!I$2:K$28,3,FALSE))</f>
        <v>Predominantly Rural</v>
      </c>
      <c r="I265" s="30">
        <v>80</v>
      </c>
      <c r="J265" s="30">
        <v>0</v>
      </c>
      <c r="K265" s="30">
        <v>0</v>
      </c>
      <c r="L265" s="30">
        <v>80</v>
      </c>
      <c r="M265" s="63"/>
      <c r="N265" s="30">
        <v>90</v>
      </c>
      <c r="O265" s="30">
        <v>20</v>
      </c>
      <c r="P265" s="30">
        <v>0</v>
      </c>
      <c r="Q265" s="30">
        <v>110</v>
      </c>
    </row>
    <row r="266" spans="2:17" ht="66" x14ac:dyDescent="0.25">
      <c r="B266" s="28" t="s">
        <v>850</v>
      </c>
      <c r="C266" s="28" t="s">
        <v>851</v>
      </c>
      <c r="D266" s="28" t="s">
        <v>852</v>
      </c>
      <c r="E266" s="28"/>
      <c r="F266" s="28" t="s">
        <v>1875</v>
      </c>
      <c r="G266" s="28" t="str">
        <f>VLOOKUP(F266,regions!A$2:C$419,3,FALSE)</f>
        <v>Shire district</v>
      </c>
      <c r="H266" s="28" t="str">
        <f>IFERROR(VLOOKUP(F266,classifications!A$3:C$328,3,FALSE),VLOOKUP(F266,classifications!I$2:K$28,3,FALSE))</f>
        <v>Urban with Significant Rural</v>
      </c>
      <c r="I266" s="61">
        <v>150</v>
      </c>
      <c r="J266" s="61">
        <v>20</v>
      </c>
      <c r="K266" s="61">
        <v>0</v>
      </c>
      <c r="L266" s="61">
        <v>160</v>
      </c>
      <c r="M266" s="57"/>
      <c r="N266" s="62">
        <v>80</v>
      </c>
      <c r="O266" s="61">
        <v>30</v>
      </c>
      <c r="P266" s="61">
        <v>0</v>
      </c>
      <c r="Q266" s="61">
        <v>110</v>
      </c>
    </row>
    <row r="267" spans="2:17" ht="66" x14ac:dyDescent="0.25">
      <c r="B267" s="28" t="s">
        <v>853</v>
      </c>
      <c r="C267" s="28" t="s">
        <v>854</v>
      </c>
      <c r="D267" s="28" t="s">
        <v>855</v>
      </c>
      <c r="E267" s="28"/>
      <c r="F267" s="28" t="s">
        <v>856</v>
      </c>
      <c r="G267" s="28" t="str">
        <f>VLOOKUP(F267,regions!A$2:C$419,3,FALSE)</f>
        <v>Shire district</v>
      </c>
      <c r="H267" s="28" t="str">
        <f>IFERROR(VLOOKUP(F267,classifications!A$3:C$328,3,FALSE),VLOOKUP(F267,classifications!I$2:K$28,3,FALSE))</f>
        <v>Predominantly Rural</v>
      </c>
      <c r="I267" s="61">
        <v>220</v>
      </c>
      <c r="J267" s="61">
        <v>50</v>
      </c>
      <c r="K267" s="61">
        <v>0</v>
      </c>
      <c r="L267" s="61">
        <v>270</v>
      </c>
      <c r="M267" s="57"/>
      <c r="N267" s="62">
        <v>150</v>
      </c>
      <c r="O267" s="61">
        <v>10</v>
      </c>
      <c r="P267" s="61">
        <v>0</v>
      </c>
      <c r="Q267" s="61">
        <v>160</v>
      </c>
    </row>
    <row r="268" spans="2:17" ht="66" x14ac:dyDescent="0.25">
      <c r="B268" s="28" t="s">
        <v>857</v>
      </c>
      <c r="C268" s="28" t="s">
        <v>858</v>
      </c>
      <c r="D268" s="28" t="s">
        <v>859</v>
      </c>
      <c r="E268" s="28"/>
      <c r="F268" s="28" t="s">
        <v>860</v>
      </c>
      <c r="G268" s="28" t="str">
        <f>VLOOKUP(F268,regions!A$2:C$419,3,FALSE)</f>
        <v>Shire district</v>
      </c>
      <c r="H268" s="28" t="str">
        <f>IFERROR(VLOOKUP(F268,classifications!A$3:C$328,3,FALSE),VLOOKUP(F268,classifications!I$2:K$28,3,FALSE))</f>
        <v>Predominantly Urban</v>
      </c>
      <c r="I268" s="61">
        <v>160</v>
      </c>
      <c r="J268" s="61">
        <v>30</v>
      </c>
      <c r="K268" s="61">
        <v>0</v>
      </c>
      <c r="L268" s="61">
        <v>200</v>
      </c>
      <c r="M268" s="57"/>
      <c r="N268" s="62">
        <v>270</v>
      </c>
      <c r="O268" s="61">
        <v>40</v>
      </c>
      <c r="P268" s="61">
        <v>0</v>
      </c>
      <c r="Q268" s="61">
        <v>300</v>
      </c>
    </row>
    <row r="269" spans="2:17" ht="66" x14ac:dyDescent="0.25">
      <c r="B269" s="28" t="s">
        <v>861</v>
      </c>
      <c r="C269" s="28" t="s">
        <v>862</v>
      </c>
      <c r="D269" s="28" t="s">
        <v>863</v>
      </c>
      <c r="E269" s="28"/>
      <c r="F269" s="28" t="s">
        <v>864</v>
      </c>
      <c r="G269" s="28" t="str">
        <f>VLOOKUP(F269,regions!A$2:C$419,3,FALSE)</f>
        <v>Shire district</v>
      </c>
      <c r="H269" s="28" t="str">
        <f>IFERROR(VLOOKUP(F269,classifications!A$3:C$328,3,FALSE),VLOOKUP(F269,classifications!I$2:K$28,3,FALSE))</f>
        <v>Urban with Significant Rural</v>
      </c>
      <c r="I269" s="30">
        <v>520</v>
      </c>
      <c r="J269" s="30">
        <v>40</v>
      </c>
      <c r="K269" s="30">
        <v>0</v>
      </c>
      <c r="L269" s="30">
        <v>560</v>
      </c>
      <c r="M269" s="63"/>
      <c r="N269" s="30">
        <v>380</v>
      </c>
      <c r="O269" s="30">
        <v>70</v>
      </c>
      <c r="P269" s="30">
        <v>0</v>
      </c>
      <c r="Q269" s="30">
        <v>450</v>
      </c>
    </row>
    <row r="270" spans="2:17" ht="66" x14ac:dyDescent="0.25">
      <c r="B270" s="28" t="s">
        <v>865</v>
      </c>
      <c r="C270" s="28" t="s">
        <v>866</v>
      </c>
      <c r="D270" s="28" t="s">
        <v>867</v>
      </c>
      <c r="E270" s="28"/>
      <c r="F270" s="28" t="s">
        <v>868</v>
      </c>
      <c r="G270" s="28" t="str">
        <f>VLOOKUP(F270,regions!A$2:C$419,3,FALSE)</f>
        <v>Shire district</v>
      </c>
      <c r="H270" s="28" t="str">
        <f>IFERROR(VLOOKUP(F270,classifications!A$3:C$328,3,FALSE),VLOOKUP(F270,classifications!I$2:K$28,3,FALSE))</f>
        <v>Urban with Significant Rural</v>
      </c>
      <c r="I270" s="61">
        <v>390</v>
      </c>
      <c r="J270" s="61">
        <v>30</v>
      </c>
      <c r="K270" s="61">
        <v>0</v>
      </c>
      <c r="L270" s="61">
        <v>420</v>
      </c>
      <c r="M270" s="57"/>
      <c r="N270" s="62">
        <v>190</v>
      </c>
      <c r="O270" s="61">
        <v>10</v>
      </c>
      <c r="P270" s="61">
        <v>0</v>
      </c>
      <c r="Q270" s="61">
        <v>200</v>
      </c>
    </row>
    <row r="271" spans="2:17" x14ac:dyDescent="0.25">
      <c r="B271" s="28"/>
      <c r="C271" s="28"/>
      <c r="D271" s="28"/>
      <c r="E271" s="28"/>
      <c r="F271" s="28"/>
      <c r="G271" s="28"/>
      <c r="H271" s="28"/>
      <c r="I271" s="57"/>
      <c r="J271" s="57"/>
      <c r="K271" s="57"/>
      <c r="L271" s="57"/>
      <c r="M271" s="57"/>
      <c r="N271" s="65"/>
      <c r="O271" s="57"/>
      <c r="P271" s="57"/>
      <c r="Q271" s="57"/>
    </row>
    <row r="272" spans="2:17" ht="66" x14ac:dyDescent="0.25">
      <c r="B272" s="28"/>
      <c r="C272" s="28"/>
      <c r="D272" s="28" t="s">
        <v>869</v>
      </c>
      <c r="E272" s="28" t="s">
        <v>870</v>
      </c>
      <c r="F272" s="28" t="s">
        <v>870</v>
      </c>
      <c r="G272" s="28" t="str">
        <f>VLOOKUP(F272,regions!A$2:C$419,3,FALSE)</f>
        <v>Shire county</v>
      </c>
      <c r="H272" s="28" t="str">
        <f>IFERROR(VLOOKUP(F272,classifications!A$3:C$328,3,FALSE),VLOOKUP(F272,classifications!I$2:K$28,3,FALSE))</f>
        <v>Predominantly Urban</v>
      </c>
      <c r="I272" s="61">
        <v>2720</v>
      </c>
      <c r="J272" s="61">
        <v>420</v>
      </c>
      <c r="K272" s="61">
        <v>0</v>
      </c>
      <c r="L272" s="61">
        <v>3140</v>
      </c>
      <c r="M272" s="57"/>
      <c r="N272" s="62">
        <v>2420</v>
      </c>
      <c r="O272" s="61">
        <v>400</v>
      </c>
      <c r="P272" s="61">
        <v>0</v>
      </c>
      <c r="Q272" s="61">
        <v>2820</v>
      </c>
    </row>
    <row r="273" spans="2:17" ht="66" x14ac:dyDescent="0.25">
      <c r="B273" s="28" t="s">
        <v>871</v>
      </c>
      <c r="C273" s="28" t="s">
        <v>872</v>
      </c>
      <c r="D273" s="28" t="s">
        <v>873</v>
      </c>
      <c r="E273" s="28"/>
      <c r="F273" s="28" t="s">
        <v>874</v>
      </c>
      <c r="G273" s="28" t="str">
        <f>VLOOKUP(F273,regions!A$2:C$419,3,FALSE)</f>
        <v>Shire district</v>
      </c>
      <c r="H273" s="28" t="str">
        <f>IFERROR(VLOOKUP(F273,classifications!A$3:C$328,3,FALSE),VLOOKUP(F273,classifications!I$2:K$28,3,FALSE))</f>
        <v>Predominantly Urban</v>
      </c>
      <c r="I273" s="61">
        <v>120</v>
      </c>
      <c r="J273" s="61">
        <v>0</v>
      </c>
      <c r="K273" s="61">
        <v>0</v>
      </c>
      <c r="L273" s="61">
        <v>120</v>
      </c>
      <c r="M273" s="57"/>
      <c r="N273" s="62">
        <v>110</v>
      </c>
      <c r="O273" s="61">
        <v>20</v>
      </c>
      <c r="P273" s="61">
        <v>0</v>
      </c>
      <c r="Q273" s="61">
        <v>130</v>
      </c>
    </row>
    <row r="274" spans="2:17" ht="66" x14ac:dyDescent="0.25">
      <c r="B274" s="28" t="s">
        <v>875</v>
      </c>
      <c r="C274" s="28" t="s">
        <v>876</v>
      </c>
      <c r="D274" s="28" t="s">
        <v>877</v>
      </c>
      <c r="E274" s="28"/>
      <c r="F274" s="28" t="s">
        <v>878</v>
      </c>
      <c r="G274" s="28" t="str">
        <f>VLOOKUP(F274,regions!A$2:C$419,3,FALSE)</f>
        <v>Shire district</v>
      </c>
      <c r="H274" s="28" t="str">
        <f>IFERROR(VLOOKUP(F274,classifications!A$3:C$328,3,FALSE),VLOOKUP(F274,classifications!I$2:K$28,3,FALSE))</f>
        <v>Urban with Significant Rural</v>
      </c>
      <c r="I274" s="61">
        <v>510</v>
      </c>
      <c r="J274" s="61">
        <v>80</v>
      </c>
      <c r="K274" s="61">
        <v>0</v>
      </c>
      <c r="L274" s="61">
        <v>590</v>
      </c>
      <c r="M274" s="57"/>
      <c r="N274" s="62">
        <v>550</v>
      </c>
      <c r="O274" s="61">
        <v>80</v>
      </c>
      <c r="P274" s="61">
        <v>0</v>
      </c>
      <c r="Q274" s="61">
        <v>630</v>
      </c>
    </row>
    <row r="275" spans="2:17" ht="66" x14ac:dyDescent="0.25">
      <c r="B275" s="28" t="s">
        <v>879</v>
      </c>
      <c r="C275" s="28" t="s">
        <v>880</v>
      </c>
      <c r="D275" s="28" t="s">
        <v>881</v>
      </c>
      <c r="E275" s="28"/>
      <c r="F275" s="28" t="s">
        <v>882</v>
      </c>
      <c r="G275" s="28" t="str">
        <f>VLOOKUP(F275,regions!A$2:C$419,3,FALSE)</f>
        <v>Shire district</v>
      </c>
      <c r="H275" s="28" t="str">
        <f>IFERROR(VLOOKUP(F275,classifications!A$3:C$328,3,FALSE),VLOOKUP(F275,classifications!I$2:K$28,3,FALSE))</f>
        <v>Predominantly Urban</v>
      </c>
      <c r="I275" s="61">
        <v>270</v>
      </c>
      <c r="J275" s="61">
        <v>10</v>
      </c>
      <c r="K275" s="61">
        <v>0</v>
      </c>
      <c r="L275" s="61">
        <v>280</v>
      </c>
      <c r="M275" s="57"/>
      <c r="N275" s="62">
        <v>150</v>
      </c>
      <c r="O275" s="61">
        <v>40</v>
      </c>
      <c r="P275" s="61">
        <v>0</v>
      </c>
      <c r="Q275" s="61">
        <v>190</v>
      </c>
    </row>
    <row r="276" spans="2:17" ht="66" x14ac:dyDescent="0.25">
      <c r="B276" s="28" t="s">
        <v>883</v>
      </c>
      <c r="C276" s="28" t="s">
        <v>884</v>
      </c>
      <c r="D276" s="28" t="s">
        <v>885</v>
      </c>
      <c r="E276" s="28"/>
      <c r="F276" s="28" t="s">
        <v>886</v>
      </c>
      <c r="G276" s="28" t="str">
        <f>VLOOKUP(F276,regions!A$2:C$419,3,FALSE)</f>
        <v>Shire district</v>
      </c>
      <c r="H276" s="28" t="str">
        <f>IFERROR(VLOOKUP(F276,classifications!A$3:C$328,3,FALSE),VLOOKUP(F276,classifications!I$2:K$28,3,FALSE))</f>
        <v>Predominantly Urban</v>
      </c>
      <c r="I276" s="61">
        <v>20</v>
      </c>
      <c r="J276" s="61">
        <v>10</v>
      </c>
      <c r="K276" s="61">
        <v>0</v>
      </c>
      <c r="L276" s="61">
        <v>30</v>
      </c>
      <c r="M276" s="57"/>
      <c r="N276" s="62">
        <v>20</v>
      </c>
      <c r="O276" s="61">
        <v>20</v>
      </c>
      <c r="P276" s="61">
        <v>0</v>
      </c>
      <c r="Q276" s="61">
        <v>40</v>
      </c>
    </row>
    <row r="277" spans="2:17" ht="66" x14ac:dyDescent="0.25">
      <c r="B277" s="28" t="s">
        <v>887</v>
      </c>
      <c r="C277" s="28" t="s">
        <v>888</v>
      </c>
      <c r="D277" s="28" t="s">
        <v>889</v>
      </c>
      <c r="E277" s="28"/>
      <c r="F277" s="28" t="s">
        <v>890</v>
      </c>
      <c r="G277" s="28" t="str">
        <f>VLOOKUP(F277,regions!A$2:C$419,3,FALSE)</f>
        <v>Shire district</v>
      </c>
      <c r="H277" s="28" t="str">
        <f>IFERROR(VLOOKUP(F277,classifications!A$3:C$328,3,FALSE),VLOOKUP(F277,classifications!I$2:K$28,3,FALSE))</f>
        <v>Urban with Significant Rural</v>
      </c>
      <c r="I277" s="61">
        <v>360</v>
      </c>
      <c r="J277" s="61">
        <v>80</v>
      </c>
      <c r="K277" s="61">
        <v>0</v>
      </c>
      <c r="L277" s="61">
        <v>430</v>
      </c>
      <c r="M277" s="57"/>
      <c r="N277" s="62">
        <v>270</v>
      </c>
      <c r="O277" s="61">
        <v>100</v>
      </c>
      <c r="P277" s="61">
        <v>0</v>
      </c>
      <c r="Q277" s="61">
        <v>360</v>
      </c>
    </row>
    <row r="278" spans="2:17" ht="66" x14ac:dyDescent="0.25">
      <c r="B278" s="28" t="s">
        <v>891</v>
      </c>
      <c r="C278" s="28" t="s">
        <v>892</v>
      </c>
      <c r="D278" s="28" t="s">
        <v>893</v>
      </c>
      <c r="E278" s="28"/>
      <c r="F278" s="28" t="s">
        <v>894</v>
      </c>
      <c r="G278" s="28" t="str">
        <f>VLOOKUP(F278,regions!A$2:C$419,3,FALSE)</f>
        <v>Shire district</v>
      </c>
      <c r="H278" s="28" t="str">
        <f>IFERROR(VLOOKUP(F278,classifications!A$3:C$328,3,FALSE),VLOOKUP(F278,classifications!I$2:K$28,3,FALSE))</f>
        <v>Predominantly Urban</v>
      </c>
      <c r="I278" s="61">
        <v>110</v>
      </c>
      <c r="J278" s="61">
        <v>0</v>
      </c>
      <c r="K278" s="61">
        <v>0</v>
      </c>
      <c r="L278" s="61">
        <v>120</v>
      </c>
      <c r="M278" s="57"/>
      <c r="N278" s="62">
        <v>50</v>
      </c>
      <c r="O278" s="61">
        <v>30</v>
      </c>
      <c r="P278" s="61">
        <v>0</v>
      </c>
      <c r="Q278" s="61">
        <v>80</v>
      </c>
    </row>
    <row r="279" spans="2:17" ht="66" x14ac:dyDescent="0.25">
      <c r="B279" s="28" t="s">
        <v>895</v>
      </c>
      <c r="C279" s="28" t="s">
        <v>896</v>
      </c>
      <c r="D279" s="28" t="s">
        <v>897</v>
      </c>
      <c r="E279" s="28"/>
      <c r="F279" s="28" t="s">
        <v>898</v>
      </c>
      <c r="G279" s="28" t="str">
        <f>VLOOKUP(F279,regions!A$2:C$419,3,FALSE)</f>
        <v>Shire district</v>
      </c>
      <c r="H279" s="28" t="str">
        <f>IFERROR(VLOOKUP(F279,classifications!A$3:C$328,3,FALSE),VLOOKUP(F279,classifications!I$2:K$28,3,FALSE))</f>
        <v>Predominantly Urban</v>
      </c>
      <c r="I279" s="61">
        <v>160</v>
      </c>
      <c r="J279" s="61">
        <v>80</v>
      </c>
      <c r="K279" s="61">
        <v>0</v>
      </c>
      <c r="L279" s="61">
        <v>240</v>
      </c>
      <c r="M279" s="57"/>
      <c r="N279" s="62">
        <v>120</v>
      </c>
      <c r="O279" s="61">
        <v>50</v>
      </c>
      <c r="P279" s="61">
        <v>0</v>
      </c>
      <c r="Q279" s="61">
        <v>160</v>
      </c>
    </row>
    <row r="280" spans="2:17" ht="66" x14ac:dyDescent="0.25">
      <c r="B280" s="28" t="s">
        <v>899</v>
      </c>
      <c r="C280" s="28" t="s">
        <v>900</v>
      </c>
      <c r="D280" s="28" t="s">
        <v>901</v>
      </c>
      <c r="E280" s="28"/>
      <c r="F280" s="28" t="s">
        <v>902</v>
      </c>
      <c r="G280" s="28" t="str">
        <f>VLOOKUP(F280,regions!A$2:C$419,3,FALSE)</f>
        <v>Shire district</v>
      </c>
      <c r="H280" s="28" t="str">
        <f>IFERROR(VLOOKUP(F280,classifications!A$3:C$328,3,FALSE),VLOOKUP(F280,classifications!I$2:K$28,3,FALSE))</f>
        <v>Predominantly Rural</v>
      </c>
      <c r="I280" s="61">
        <v>300</v>
      </c>
      <c r="J280" s="61">
        <v>40</v>
      </c>
      <c r="K280" s="61">
        <v>0</v>
      </c>
      <c r="L280" s="61">
        <v>340</v>
      </c>
      <c r="M280" s="57"/>
      <c r="N280" s="62">
        <v>300</v>
      </c>
      <c r="O280" s="61">
        <v>0</v>
      </c>
      <c r="P280" s="61">
        <v>0</v>
      </c>
      <c r="Q280" s="61">
        <v>300</v>
      </c>
    </row>
    <row r="281" spans="2:17" ht="66" x14ac:dyDescent="0.25">
      <c r="B281" s="28" t="s">
        <v>903</v>
      </c>
      <c r="C281" s="28" t="s">
        <v>904</v>
      </c>
      <c r="D281" s="28" t="s">
        <v>905</v>
      </c>
      <c r="E281" s="28"/>
      <c r="F281" s="28" t="s">
        <v>906</v>
      </c>
      <c r="G281" s="28" t="str">
        <f>VLOOKUP(F281,regions!A$2:C$419,3,FALSE)</f>
        <v>Shire district</v>
      </c>
      <c r="H281" s="28" t="str">
        <f>IFERROR(VLOOKUP(F281,classifications!A$3:C$328,3,FALSE),VLOOKUP(F281,classifications!I$2:K$28,3,FALSE))</f>
        <v>Predominantly Urban</v>
      </c>
      <c r="I281" s="61">
        <v>200</v>
      </c>
      <c r="J281" s="61">
        <v>30</v>
      </c>
      <c r="K281" s="61">
        <v>0</v>
      </c>
      <c r="L281" s="61">
        <v>230</v>
      </c>
      <c r="M281" s="57"/>
      <c r="N281" s="62">
        <v>100</v>
      </c>
      <c r="O281" s="61">
        <v>10</v>
      </c>
      <c r="P281" s="61">
        <v>0</v>
      </c>
      <c r="Q281" s="61">
        <v>110</v>
      </c>
    </row>
    <row r="282" spans="2:17" ht="66" x14ac:dyDescent="0.25">
      <c r="B282" s="28" t="s">
        <v>907</v>
      </c>
      <c r="C282" s="28" t="s">
        <v>908</v>
      </c>
      <c r="D282" s="28" t="s">
        <v>909</v>
      </c>
      <c r="E282" s="28"/>
      <c r="F282" s="28" t="s">
        <v>910</v>
      </c>
      <c r="G282" s="28" t="str">
        <f>VLOOKUP(F282,regions!A$2:C$419,3,FALSE)</f>
        <v>Shire district</v>
      </c>
      <c r="H282" s="28" t="str">
        <f>IFERROR(VLOOKUP(F282,classifications!A$3:C$328,3,FALSE),VLOOKUP(F282,classifications!I$2:K$28,3,FALSE))</f>
        <v>Predominantly Urban</v>
      </c>
      <c r="I282" s="61">
        <v>360</v>
      </c>
      <c r="J282" s="61">
        <v>20</v>
      </c>
      <c r="K282" s="61">
        <v>0</v>
      </c>
      <c r="L282" s="61">
        <v>380</v>
      </c>
      <c r="M282" s="57"/>
      <c r="N282" s="62">
        <v>380</v>
      </c>
      <c r="O282" s="61">
        <v>30</v>
      </c>
      <c r="P282" s="61">
        <v>0</v>
      </c>
      <c r="Q282" s="61">
        <v>400</v>
      </c>
    </row>
    <row r="283" spans="2:17" ht="66" x14ac:dyDescent="0.25">
      <c r="B283" s="28" t="s">
        <v>911</v>
      </c>
      <c r="C283" s="28" t="s">
        <v>912</v>
      </c>
      <c r="D283" s="28" t="s">
        <v>913</v>
      </c>
      <c r="E283" s="28"/>
      <c r="F283" s="28" t="s">
        <v>914</v>
      </c>
      <c r="G283" s="28" t="str">
        <f>VLOOKUP(F283,regions!A$2:C$419,3,FALSE)</f>
        <v>Shire district</v>
      </c>
      <c r="H283" s="28" t="str">
        <f>IFERROR(VLOOKUP(F283,classifications!A$3:C$328,3,FALSE),VLOOKUP(F283,classifications!I$2:K$28,3,FALSE))</f>
        <v>Urban with Significant Rural</v>
      </c>
      <c r="I283" s="61">
        <v>140</v>
      </c>
      <c r="J283" s="61">
        <v>70</v>
      </c>
      <c r="K283" s="61">
        <v>0</v>
      </c>
      <c r="L283" s="61">
        <v>210</v>
      </c>
      <c r="M283" s="57"/>
      <c r="N283" s="62">
        <v>190</v>
      </c>
      <c r="O283" s="61">
        <v>20</v>
      </c>
      <c r="P283" s="61">
        <v>0</v>
      </c>
      <c r="Q283" s="61">
        <v>220</v>
      </c>
    </row>
    <row r="284" spans="2:17" ht="66" x14ac:dyDescent="0.25">
      <c r="B284" s="28" t="s">
        <v>915</v>
      </c>
      <c r="C284" s="28" t="s">
        <v>916</v>
      </c>
      <c r="D284" s="28" t="s">
        <v>917</v>
      </c>
      <c r="E284" s="28"/>
      <c r="F284" s="28" t="s">
        <v>918</v>
      </c>
      <c r="G284" s="28" t="str">
        <f>VLOOKUP(F284,regions!A$2:C$419,3,FALSE)</f>
        <v>Shire district</v>
      </c>
      <c r="H284" s="28" t="str">
        <f>IFERROR(VLOOKUP(F284,classifications!A$3:C$328,3,FALSE),VLOOKUP(F284,classifications!I$2:K$28,3,FALSE))</f>
        <v>Predominantly Rural</v>
      </c>
      <c r="I284" s="61">
        <v>170</v>
      </c>
      <c r="J284" s="61">
        <v>10</v>
      </c>
      <c r="K284" s="61">
        <v>0</v>
      </c>
      <c r="L284" s="61">
        <v>180</v>
      </c>
      <c r="M284" s="57"/>
      <c r="N284" s="62">
        <v>200</v>
      </c>
      <c r="O284" s="61">
        <v>0</v>
      </c>
      <c r="P284" s="61">
        <v>0</v>
      </c>
      <c r="Q284" s="61">
        <v>200</v>
      </c>
    </row>
    <row r="285" spans="2:17" x14ac:dyDescent="0.25">
      <c r="B285" s="28"/>
      <c r="C285" s="28"/>
      <c r="D285" s="28"/>
      <c r="E285" s="28"/>
      <c r="F285" s="28"/>
      <c r="G285" s="28"/>
      <c r="H285" s="28"/>
      <c r="I285" s="57"/>
      <c r="J285" s="57"/>
      <c r="K285" s="57"/>
      <c r="L285" s="57"/>
      <c r="M285" s="57"/>
      <c r="N285" s="65"/>
      <c r="O285" s="57"/>
      <c r="P285" s="57"/>
      <c r="Q285" s="57"/>
    </row>
    <row r="286" spans="2:17" ht="66" x14ac:dyDescent="0.25">
      <c r="B286" s="28"/>
      <c r="C286" s="28"/>
      <c r="D286" s="28" t="s">
        <v>919</v>
      </c>
      <c r="E286" s="28" t="s">
        <v>920</v>
      </c>
      <c r="F286" s="28" t="s">
        <v>920</v>
      </c>
      <c r="G286" s="28" t="str">
        <f>VLOOKUP(F286,regions!A$2:C$419,3,FALSE)</f>
        <v>Shire county</v>
      </c>
      <c r="H286" s="28" t="str">
        <f>IFERROR(VLOOKUP(F286,classifications!A$3:C$328,3,FALSE),VLOOKUP(F286,classifications!I$2:K$28,3,FALSE))</f>
        <v>Urban with Significant Rural</v>
      </c>
      <c r="I286" s="61">
        <v>2840</v>
      </c>
      <c r="J286" s="61">
        <v>660</v>
      </c>
      <c r="K286" s="61">
        <v>0</v>
      </c>
      <c r="L286" s="61">
        <v>3510</v>
      </c>
      <c r="M286" s="57"/>
      <c r="N286" s="62">
        <v>2740</v>
      </c>
      <c r="O286" s="61">
        <v>770</v>
      </c>
      <c r="P286" s="61">
        <v>0</v>
      </c>
      <c r="Q286" s="61">
        <v>3520</v>
      </c>
    </row>
    <row r="287" spans="2:17" ht="66" x14ac:dyDescent="0.25">
      <c r="B287" s="28" t="s">
        <v>921</v>
      </c>
      <c r="C287" s="28" t="s">
        <v>922</v>
      </c>
      <c r="D287" s="28" t="s">
        <v>923</v>
      </c>
      <c r="E287" s="28"/>
      <c r="F287" s="28" t="s">
        <v>924</v>
      </c>
      <c r="G287" s="28" t="str">
        <f>VLOOKUP(F287,regions!A$2:C$419,3,FALSE)</f>
        <v>Shire district</v>
      </c>
      <c r="H287" s="28" t="str">
        <f>IFERROR(VLOOKUP(F287,classifications!A$3:C$328,3,FALSE),VLOOKUP(F287,classifications!I$2:K$28,3,FALSE))</f>
        <v>Predominantly Urban</v>
      </c>
      <c r="I287" s="61">
        <v>450</v>
      </c>
      <c r="J287" s="61">
        <v>110</v>
      </c>
      <c r="K287" s="61">
        <v>0</v>
      </c>
      <c r="L287" s="61">
        <v>560</v>
      </c>
      <c r="M287" s="57"/>
      <c r="N287" s="62">
        <v>250</v>
      </c>
      <c r="O287" s="61">
        <v>70</v>
      </c>
      <c r="P287" s="61">
        <v>0</v>
      </c>
      <c r="Q287" s="61">
        <v>320</v>
      </c>
    </row>
    <row r="288" spans="2:17" ht="66" x14ac:dyDescent="0.25">
      <c r="B288" s="28" t="s">
        <v>925</v>
      </c>
      <c r="C288" s="28" t="s">
        <v>926</v>
      </c>
      <c r="D288" s="28" t="s">
        <v>927</v>
      </c>
      <c r="E288" s="28"/>
      <c r="F288" s="28" t="s">
        <v>928</v>
      </c>
      <c r="G288" s="28" t="str">
        <f>VLOOKUP(F288,regions!A$2:C$419,3,FALSE)</f>
        <v>Shire district</v>
      </c>
      <c r="H288" s="28" t="str">
        <f>IFERROR(VLOOKUP(F288,classifications!A$3:C$328,3,FALSE),VLOOKUP(F288,classifications!I$2:K$28,3,FALSE))</f>
        <v>Predominantly Urban</v>
      </c>
      <c r="I288" s="30">
        <v>440</v>
      </c>
      <c r="J288" s="30">
        <v>170</v>
      </c>
      <c r="K288" s="30">
        <v>0</v>
      </c>
      <c r="L288" s="30">
        <v>610</v>
      </c>
      <c r="M288" s="63"/>
      <c r="N288" s="30">
        <v>430</v>
      </c>
      <c r="O288" s="30">
        <v>200</v>
      </c>
      <c r="P288" s="30">
        <v>0</v>
      </c>
      <c r="Q288" s="30">
        <v>630</v>
      </c>
    </row>
    <row r="289" spans="2:17" ht="66" x14ac:dyDescent="0.25">
      <c r="B289" s="28" t="s">
        <v>929</v>
      </c>
      <c r="C289" s="28" t="s">
        <v>930</v>
      </c>
      <c r="D289" s="28" t="s">
        <v>931</v>
      </c>
      <c r="E289" s="28"/>
      <c r="F289" s="28" t="s">
        <v>932</v>
      </c>
      <c r="G289" s="28" t="str">
        <f>VLOOKUP(F289,regions!A$2:C$419,3,FALSE)</f>
        <v>Shire district</v>
      </c>
      <c r="H289" s="28" t="str">
        <f>IFERROR(VLOOKUP(F289,classifications!A$3:C$328,3,FALSE),VLOOKUP(F289,classifications!I$2:K$28,3,FALSE))</f>
        <v>Predominantly Rural</v>
      </c>
      <c r="I289" s="61">
        <v>470</v>
      </c>
      <c r="J289" s="61">
        <v>100</v>
      </c>
      <c r="K289" s="61">
        <v>0</v>
      </c>
      <c r="L289" s="61">
        <v>580</v>
      </c>
      <c r="M289" s="57"/>
      <c r="N289" s="62">
        <v>400</v>
      </c>
      <c r="O289" s="61">
        <v>80</v>
      </c>
      <c r="P289" s="61">
        <v>0</v>
      </c>
      <c r="Q289" s="61">
        <v>480</v>
      </c>
    </row>
    <row r="290" spans="2:17" ht="66" x14ac:dyDescent="0.25">
      <c r="B290" s="28" t="s">
        <v>933</v>
      </c>
      <c r="C290" s="28" t="s">
        <v>934</v>
      </c>
      <c r="D290" s="28" t="s">
        <v>935</v>
      </c>
      <c r="E290" s="28"/>
      <c r="F290" s="28" t="s">
        <v>936</v>
      </c>
      <c r="G290" s="28" t="str">
        <f>VLOOKUP(F290,regions!A$2:C$419,3,FALSE)</f>
        <v>Shire district</v>
      </c>
      <c r="H290" s="28" t="str">
        <f>IFERROR(VLOOKUP(F290,classifications!A$3:C$328,3,FALSE),VLOOKUP(F290,classifications!I$2:K$28,3,FALSE))</f>
        <v>Predominantly Rural</v>
      </c>
      <c r="I290" s="61">
        <v>630</v>
      </c>
      <c r="J290" s="61">
        <v>110</v>
      </c>
      <c r="K290" s="61">
        <v>0</v>
      </c>
      <c r="L290" s="61">
        <v>750</v>
      </c>
      <c r="M290" s="57"/>
      <c r="N290" s="62">
        <v>850</v>
      </c>
      <c r="O290" s="61">
        <v>240</v>
      </c>
      <c r="P290" s="61">
        <v>0</v>
      </c>
      <c r="Q290" s="61">
        <v>1100</v>
      </c>
    </row>
    <row r="291" spans="2:17" ht="66" x14ac:dyDescent="0.25">
      <c r="B291" s="28" t="s">
        <v>937</v>
      </c>
      <c r="C291" s="28" t="s">
        <v>938</v>
      </c>
      <c r="D291" s="28" t="s">
        <v>939</v>
      </c>
      <c r="E291" s="28"/>
      <c r="F291" s="28" t="s">
        <v>940</v>
      </c>
      <c r="G291" s="28" t="str">
        <f>VLOOKUP(F291,regions!A$2:C$419,3,FALSE)</f>
        <v>Shire district</v>
      </c>
      <c r="H291" s="28" t="str">
        <f>IFERROR(VLOOKUP(F291,classifications!A$3:C$328,3,FALSE),VLOOKUP(F291,classifications!I$2:K$28,3,FALSE))</f>
        <v>Predominantly Rural</v>
      </c>
      <c r="I291" s="61">
        <v>100</v>
      </c>
      <c r="J291" s="61">
        <v>0</v>
      </c>
      <c r="K291" s="61">
        <v>0</v>
      </c>
      <c r="L291" s="61">
        <v>100</v>
      </c>
      <c r="M291" s="57"/>
      <c r="N291" s="62">
        <v>70</v>
      </c>
      <c r="O291" s="61">
        <v>0</v>
      </c>
      <c r="P291" s="61">
        <v>0</v>
      </c>
      <c r="Q291" s="61">
        <v>70</v>
      </c>
    </row>
    <row r="292" spans="2:17" ht="66" x14ac:dyDescent="0.25">
      <c r="B292" s="28" t="s">
        <v>941</v>
      </c>
      <c r="C292" s="28" t="s">
        <v>942</v>
      </c>
      <c r="D292" s="28" t="s">
        <v>943</v>
      </c>
      <c r="E292" s="28"/>
      <c r="F292" s="28" t="s">
        <v>944</v>
      </c>
      <c r="G292" s="28" t="str">
        <f>VLOOKUP(F292,regions!A$2:C$419,3,FALSE)</f>
        <v>Shire district</v>
      </c>
      <c r="H292" s="28" t="str">
        <f>IFERROR(VLOOKUP(F292,classifications!A$3:C$328,3,FALSE),VLOOKUP(F292,classifications!I$2:K$28,3,FALSE))</f>
        <v>Predominantly Rural</v>
      </c>
      <c r="I292" s="30">
        <v>590</v>
      </c>
      <c r="J292" s="30">
        <v>160</v>
      </c>
      <c r="K292" s="30">
        <v>0</v>
      </c>
      <c r="L292" s="30">
        <v>740</v>
      </c>
      <c r="M292" s="63"/>
      <c r="N292" s="30">
        <v>710</v>
      </c>
      <c r="O292" s="30">
        <v>180</v>
      </c>
      <c r="P292" s="30">
        <v>0</v>
      </c>
      <c r="Q292" s="30">
        <v>880</v>
      </c>
    </row>
    <row r="293" spans="2:17" ht="66" x14ac:dyDescent="0.25">
      <c r="B293" s="28" t="s">
        <v>945</v>
      </c>
      <c r="C293" s="28" t="s">
        <v>946</v>
      </c>
      <c r="D293" s="28" t="s">
        <v>947</v>
      </c>
      <c r="E293" s="28"/>
      <c r="F293" s="28" t="s">
        <v>948</v>
      </c>
      <c r="G293" s="28" t="str">
        <f>VLOOKUP(F293,regions!A$2:C$419,3,FALSE)</f>
        <v>Shire district</v>
      </c>
      <c r="H293" s="28" t="str">
        <f>IFERROR(VLOOKUP(F293,classifications!A$3:C$328,3,FALSE),VLOOKUP(F293,classifications!I$2:K$28,3,FALSE))</f>
        <v>Predominantly Urban</v>
      </c>
      <c r="I293" s="30">
        <v>150</v>
      </c>
      <c r="J293" s="30">
        <v>10</v>
      </c>
      <c r="K293" s="30">
        <v>0</v>
      </c>
      <c r="L293" s="30">
        <v>170</v>
      </c>
      <c r="M293" s="63"/>
      <c r="N293" s="30">
        <v>40</v>
      </c>
      <c r="O293" s="30">
        <v>10</v>
      </c>
      <c r="P293" s="30">
        <v>0</v>
      </c>
      <c r="Q293" s="30">
        <v>50</v>
      </c>
    </row>
    <row r="294" spans="2:17" x14ac:dyDescent="0.25">
      <c r="B294" s="28"/>
      <c r="C294" s="28"/>
      <c r="D294" s="28"/>
      <c r="E294" s="28"/>
      <c r="F294" s="28"/>
      <c r="G294" s="28"/>
      <c r="H294" s="28"/>
      <c r="I294" s="57"/>
      <c r="J294" s="57"/>
      <c r="K294" s="57"/>
      <c r="L294" s="57"/>
      <c r="M294" s="57"/>
      <c r="N294" s="65"/>
      <c r="O294" s="57"/>
      <c r="P294" s="57"/>
      <c r="Q294" s="57"/>
    </row>
    <row r="295" spans="2:17" ht="66" x14ac:dyDescent="0.25">
      <c r="B295" s="28"/>
      <c r="C295" s="28"/>
      <c r="D295" s="28" t="s">
        <v>949</v>
      </c>
      <c r="E295" s="28" t="s">
        <v>950</v>
      </c>
      <c r="F295" s="28" t="s">
        <v>950</v>
      </c>
      <c r="G295" s="28" t="str">
        <f>VLOOKUP(F295,regions!A$2:C$419,3,FALSE)</f>
        <v>Shire county</v>
      </c>
      <c r="H295" s="28" t="str">
        <f>IFERROR(VLOOKUP(F295,classifications!A$3:C$328,3,FALSE),VLOOKUP(F295,classifications!I$2:K$28,3,FALSE))</f>
        <v>Predominantly Rural</v>
      </c>
      <c r="I295" s="61">
        <v>1850</v>
      </c>
      <c r="J295" s="61">
        <v>260</v>
      </c>
      <c r="K295" s="61">
        <v>0</v>
      </c>
      <c r="L295" s="61">
        <v>2110</v>
      </c>
      <c r="M295" s="57"/>
      <c r="N295" s="62">
        <v>1910</v>
      </c>
      <c r="O295" s="61">
        <v>260</v>
      </c>
      <c r="P295" s="61">
        <v>10</v>
      </c>
      <c r="Q295" s="61">
        <v>2180</v>
      </c>
    </row>
    <row r="296" spans="2:17" ht="66" x14ac:dyDescent="0.25">
      <c r="B296" s="28" t="s">
        <v>951</v>
      </c>
      <c r="C296" s="28" t="s">
        <v>952</v>
      </c>
      <c r="D296" s="28" t="s">
        <v>953</v>
      </c>
      <c r="E296" s="28"/>
      <c r="F296" s="28" t="s">
        <v>954</v>
      </c>
      <c r="G296" s="28" t="str">
        <f>VLOOKUP(F296,regions!A$2:C$419,3,FALSE)</f>
        <v>Shire district</v>
      </c>
      <c r="H296" s="28" t="str">
        <f>IFERROR(VLOOKUP(F296,classifications!A$3:C$328,3,FALSE),VLOOKUP(F296,classifications!I$2:K$28,3,FALSE))</f>
        <v>Urban with Significant Rural</v>
      </c>
      <c r="I296" s="61">
        <v>140</v>
      </c>
      <c r="J296" s="61">
        <v>30</v>
      </c>
      <c r="K296" s="61">
        <v>0</v>
      </c>
      <c r="L296" s="61">
        <v>170</v>
      </c>
      <c r="M296" s="57"/>
      <c r="N296" s="62">
        <v>110</v>
      </c>
      <c r="O296" s="61">
        <v>30</v>
      </c>
      <c r="P296" s="61">
        <v>0</v>
      </c>
      <c r="Q296" s="61">
        <v>140</v>
      </c>
    </row>
    <row r="297" spans="2:17" ht="66" x14ac:dyDescent="0.25">
      <c r="B297" s="28" t="s">
        <v>955</v>
      </c>
      <c r="C297" s="28" t="s">
        <v>956</v>
      </c>
      <c r="D297" s="28" t="s">
        <v>957</v>
      </c>
      <c r="E297" s="28"/>
      <c r="F297" s="28" t="s">
        <v>958</v>
      </c>
      <c r="G297" s="28" t="str">
        <f>VLOOKUP(F297,regions!A$2:C$419,3,FALSE)</f>
        <v>Shire district</v>
      </c>
      <c r="H297" s="28" t="str">
        <f>IFERROR(VLOOKUP(F297,classifications!A$3:C$328,3,FALSE),VLOOKUP(F297,classifications!I$2:K$28,3,FALSE))</f>
        <v>Predominantly Rural</v>
      </c>
      <c r="I297" s="61">
        <v>220</v>
      </c>
      <c r="J297" s="61">
        <v>140</v>
      </c>
      <c r="K297" s="61">
        <v>0</v>
      </c>
      <c r="L297" s="61">
        <v>360</v>
      </c>
      <c r="M297" s="57"/>
      <c r="N297" s="62">
        <v>230</v>
      </c>
      <c r="O297" s="61">
        <v>80</v>
      </c>
      <c r="P297" s="61">
        <v>0</v>
      </c>
      <c r="Q297" s="61">
        <v>310</v>
      </c>
    </row>
    <row r="298" spans="2:17" ht="66" x14ac:dyDescent="0.25">
      <c r="B298" s="28" t="s">
        <v>959</v>
      </c>
      <c r="C298" s="28" t="s">
        <v>960</v>
      </c>
      <c r="D298" s="28" t="s">
        <v>961</v>
      </c>
      <c r="E298" s="28"/>
      <c r="F298" s="28" t="s">
        <v>962</v>
      </c>
      <c r="G298" s="28" t="str">
        <f>VLOOKUP(F298,regions!A$2:C$419,3,FALSE)</f>
        <v>Shire district</v>
      </c>
      <c r="H298" s="28" t="str">
        <f>IFERROR(VLOOKUP(F298,classifications!A$3:C$328,3,FALSE),VLOOKUP(F298,classifications!I$2:K$28,3,FALSE))</f>
        <v>Predominantly Urban</v>
      </c>
      <c r="I298" s="61">
        <v>100</v>
      </c>
      <c r="J298" s="61">
        <v>10</v>
      </c>
      <c r="K298" s="61">
        <v>0</v>
      </c>
      <c r="L298" s="61">
        <v>110</v>
      </c>
      <c r="M298" s="57"/>
      <c r="N298" s="62">
        <v>100</v>
      </c>
      <c r="O298" s="61">
        <v>30</v>
      </c>
      <c r="P298" s="61">
        <v>10</v>
      </c>
      <c r="Q298" s="61">
        <v>130</v>
      </c>
    </row>
    <row r="299" spans="2:17" ht="66" x14ac:dyDescent="0.25">
      <c r="B299" s="28" t="s">
        <v>963</v>
      </c>
      <c r="C299" s="28" t="s">
        <v>964</v>
      </c>
      <c r="D299" s="28" t="s">
        <v>965</v>
      </c>
      <c r="E299" s="28"/>
      <c r="F299" s="28" t="s">
        <v>966</v>
      </c>
      <c r="G299" s="28" t="str">
        <f>VLOOKUP(F299,regions!A$2:C$419,3,FALSE)</f>
        <v>Shire district</v>
      </c>
      <c r="H299" s="28" t="str">
        <f>IFERROR(VLOOKUP(F299,classifications!A$3:C$328,3,FALSE),VLOOKUP(F299,classifications!I$2:K$28,3,FALSE))</f>
        <v>Predominantly Rural</v>
      </c>
      <c r="I299" s="61">
        <v>500</v>
      </c>
      <c r="J299" s="61">
        <v>30</v>
      </c>
      <c r="K299" s="61">
        <v>0</v>
      </c>
      <c r="L299" s="61">
        <v>530</v>
      </c>
      <c r="M299" s="57"/>
      <c r="N299" s="62">
        <v>430</v>
      </c>
      <c r="O299" s="61">
        <v>10</v>
      </c>
      <c r="P299" s="61">
        <v>0</v>
      </c>
      <c r="Q299" s="61">
        <v>440</v>
      </c>
    </row>
    <row r="300" spans="2:17" ht="66" x14ac:dyDescent="0.25">
      <c r="B300" s="28" t="s">
        <v>967</v>
      </c>
      <c r="C300" s="28" t="s">
        <v>968</v>
      </c>
      <c r="D300" s="28" t="s">
        <v>969</v>
      </c>
      <c r="E300" s="28"/>
      <c r="F300" s="28" t="s">
        <v>970</v>
      </c>
      <c r="G300" s="28" t="str">
        <f>VLOOKUP(F300,regions!A$2:C$419,3,FALSE)</f>
        <v>Shire district</v>
      </c>
      <c r="H300" s="28" t="str">
        <f>IFERROR(VLOOKUP(F300,classifications!A$3:C$328,3,FALSE),VLOOKUP(F300,classifications!I$2:K$28,3,FALSE))</f>
        <v>Predominantly Rural</v>
      </c>
      <c r="I300" s="61">
        <v>270</v>
      </c>
      <c r="J300" s="61">
        <v>20</v>
      </c>
      <c r="K300" s="61">
        <v>0</v>
      </c>
      <c r="L300" s="61">
        <v>280</v>
      </c>
      <c r="M300" s="57"/>
      <c r="N300" s="62">
        <v>200</v>
      </c>
      <c r="O300" s="61">
        <v>50</v>
      </c>
      <c r="P300" s="61">
        <v>0</v>
      </c>
      <c r="Q300" s="61">
        <v>250</v>
      </c>
    </row>
    <row r="301" spans="2:17" ht="66" x14ac:dyDescent="0.25">
      <c r="B301" s="28" t="s">
        <v>971</v>
      </c>
      <c r="C301" s="28" t="s">
        <v>972</v>
      </c>
      <c r="D301" s="28" t="s">
        <v>973</v>
      </c>
      <c r="E301" s="28"/>
      <c r="F301" s="28" t="s">
        <v>974</v>
      </c>
      <c r="G301" s="28" t="str">
        <f>VLOOKUP(F301,regions!A$2:C$419,3,FALSE)</f>
        <v>Shire district</v>
      </c>
      <c r="H301" s="28" t="str">
        <f>IFERROR(VLOOKUP(F301,classifications!A$3:C$328,3,FALSE),VLOOKUP(F301,classifications!I$2:K$28,3,FALSE))</f>
        <v>Predominantly Rural</v>
      </c>
      <c r="I301" s="61">
        <v>420</v>
      </c>
      <c r="J301" s="61">
        <v>30</v>
      </c>
      <c r="K301" s="61">
        <v>0</v>
      </c>
      <c r="L301" s="61">
        <v>450</v>
      </c>
      <c r="M301" s="57"/>
      <c r="N301" s="62">
        <v>590</v>
      </c>
      <c r="O301" s="61">
        <v>60</v>
      </c>
      <c r="P301" s="61">
        <v>0</v>
      </c>
      <c r="Q301" s="61">
        <v>650</v>
      </c>
    </row>
    <row r="302" spans="2:17" ht="66" x14ac:dyDescent="0.25">
      <c r="B302" s="28" t="s">
        <v>975</v>
      </c>
      <c r="C302" s="28" t="s">
        <v>976</v>
      </c>
      <c r="D302" s="28" t="s">
        <v>977</v>
      </c>
      <c r="E302" s="28"/>
      <c r="F302" s="28" t="s">
        <v>978</v>
      </c>
      <c r="G302" s="28" t="str">
        <f>VLOOKUP(F302,regions!A$2:C$419,3,FALSE)</f>
        <v>Shire district</v>
      </c>
      <c r="H302" s="28" t="str">
        <f>IFERROR(VLOOKUP(F302,classifications!A$3:C$328,3,FALSE),VLOOKUP(F302,classifications!I$2:K$28,3,FALSE))</f>
        <v>Predominantly Rural</v>
      </c>
      <c r="I302" s="61">
        <v>200</v>
      </c>
      <c r="J302" s="61">
        <v>0</v>
      </c>
      <c r="K302" s="61">
        <v>0</v>
      </c>
      <c r="L302" s="61">
        <v>200</v>
      </c>
      <c r="M302" s="57"/>
      <c r="N302" s="62">
        <v>260</v>
      </c>
      <c r="O302" s="61">
        <v>0</v>
      </c>
      <c r="P302" s="61">
        <v>0</v>
      </c>
      <c r="Q302" s="61">
        <v>260</v>
      </c>
    </row>
    <row r="303" spans="2:17" x14ac:dyDescent="0.25">
      <c r="B303" s="28"/>
      <c r="C303" s="28"/>
      <c r="D303" s="28"/>
      <c r="E303" s="28"/>
      <c r="F303" s="28"/>
      <c r="G303" s="28"/>
      <c r="H303" s="28"/>
      <c r="I303" s="57"/>
      <c r="J303" s="57"/>
      <c r="K303" s="57"/>
      <c r="L303" s="57"/>
      <c r="M303" s="57"/>
      <c r="N303" s="65"/>
      <c r="O303" s="57"/>
      <c r="P303" s="57"/>
      <c r="Q303" s="57"/>
    </row>
    <row r="304" spans="2:17" ht="66" x14ac:dyDescent="0.25">
      <c r="B304" s="28"/>
      <c r="C304" s="28"/>
      <c r="D304" s="28" t="s">
        <v>979</v>
      </c>
      <c r="E304" s="28" t="s">
        <v>980</v>
      </c>
      <c r="F304" s="28" t="s">
        <v>980</v>
      </c>
      <c r="G304" s="28" t="str">
        <f>VLOOKUP(F304,regions!A$2:C$419,3,FALSE)</f>
        <v>Shire county</v>
      </c>
      <c r="H304" s="28" t="str">
        <f>IFERROR(VLOOKUP(F304,classifications!A$3:C$328,3,FALSE),VLOOKUP(F304,classifications!I$2:K$28,3,FALSE))</f>
        <v>Predominantly Rural</v>
      </c>
      <c r="I304" s="61">
        <v>2400</v>
      </c>
      <c r="J304" s="61">
        <v>220</v>
      </c>
      <c r="K304" s="61">
        <v>0</v>
      </c>
      <c r="L304" s="61">
        <v>2620</v>
      </c>
      <c r="M304" s="57"/>
      <c r="N304" s="62">
        <v>2040</v>
      </c>
      <c r="O304" s="61">
        <v>190</v>
      </c>
      <c r="P304" s="61">
        <v>10</v>
      </c>
      <c r="Q304" s="61">
        <v>2240</v>
      </c>
    </row>
    <row r="305" spans="2:17" ht="66" x14ac:dyDescent="0.25">
      <c r="B305" s="28" t="s">
        <v>981</v>
      </c>
      <c r="C305" s="28" t="s">
        <v>982</v>
      </c>
      <c r="D305" s="28" t="s">
        <v>983</v>
      </c>
      <c r="E305" s="28"/>
      <c r="F305" s="28" t="s">
        <v>984</v>
      </c>
      <c r="G305" s="28" t="str">
        <f>VLOOKUP(F305,regions!A$2:C$419,3,FALSE)</f>
        <v>Shire district</v>
      </c>
      <c r="H305" s="28" t="str">
        <f>IFERROR(VLOOKUP(F305,classifications!A$3:C$328,3,FALSE),VLOOKUP(F305,classifications!I$2:K$28,3,FALSE))</f>
        <v>Predominantly Rural</v>
      </c>
      <c r="I305" s="61">
        <v>550</v>
      </c>
      <c r="J305" s="61">
        <v>40</v>
      </c>
      <c r="K305" s="61">
        <v>0</v>
      </c>
      <c r="L305" s="61">
        <v>590</v>
      </c>
      <c r="M305" s="57"/>
      <c r="N305" s="62">
        <v>460</v>
      </c>
      <c r="O305" s="61">
        <v>10</v>
      </c>
      <c r="P305" s="61">
        <v>0</v>
      </c>
      <c r="Q305" s="61">
        <v>470</v>
      </c>
    </row>
    <row r="306" spans="2:17" ht="66" x14ac:dyDescent="0.25">
      <c r="B306" s="28" t="s">
        <v>985</v>
      </c>
      <c r="C306" s="28" t="s">
        <v>986</v>
      </c>
      <c r="D306" s="28" t="s">
        <v>987</v>
      </c>
      <c r="E306" s="28"/>
      <c r="F306" s="28" t="s">
        <v>988</v>
      </c>
      <c r="G306" s="28" t="str">
        <f>VLOOKUP(F306,regions!A$2:C$419,3,FALSE)</f>
        <v>Shire district</v>
      </c>
      <c r="H306" s="28" t="str">
        <f>IFERROR(VLOOKUP(F306,classifications!A$3:C$328,3,FALSE),VLOOKUP(F306,classifications!I$2:K$28,3,FALSE))</f>
        <v>Urban with Significant Rural</v>
      </c>
      <c r="I306" s="61">
        <v>320</v>
      </c>
      <c r="J306" s="61">
        <v>60</v>
      </c>
      <c r="K306" s="61">
        <v>0</v>
      </c>
      <c r="L306" s="61">
        <v>370</v>
      </c>
      <c r="M306" s="57"/>
      <c r="N306" s="62">
        <v>230</v>
      </c>
      <c r="O306" s="61">
        <v>40</v>
      </c>
      <c r="P306" s="61">
        <v>0</v>
      </c>
      <c r="Q306" s="61">
        <v>270</v>
      </c>
    </row>
    <row r="307" spans="2:17" ht="66" x14ac:dyDescent="0.25">
      <c r="B307" s="28" t="s">
        <v>989</v>
      </c>
      <c r="C307" s="28" t="s">
        <v>990</v>
      </c>
      <c r="D307" s="28" t="s">
        <v>991</v>
      </c>
      <c r="E307" s="28"/>
      <c r="F307" s="28" t="s">
        <v>992</v>
      </c>
      <c r="G307" s="28" t="str">
        <f>VLOOKUP(F307,regions!A$2:C$419,3,FALSE)</f>
        <v>Shire district</v>
      </c>
      <c r="H307" s="28" t="str">
        <f>IFERROR(VLOOKUP(F307,classifications!A$3:C$328,3,FALSE),VLOOKUP(F307,classifications!I$2:K$28,3,FALSE))</f>
        <v>Urban with Significant Rural</v>
      </c>
      <c r="I307" s="61">
        <v>120</v>
      </c>
      <c r="J307" s="61">
        <v>0</v>
      </c>
      <c r="K307" s="61">
        <v>0</v>
      </c>
      <c r="L307" s="61">
        <v>120</v>
      </c>
      <c r="M307" s="57"/>
      <c r="N307" s="62">
        <v>120</v>
      </c>
      <c r="O307" s="61">
        <v>30</v>
      </c>
      <c r="P307" s="61">
        <v>10</v>
      </c>
      <c r="Q307" s="61">
        <v>160</v>
      </c>
    </row>
    <row r="308" spans="2:17" ht="66" x14ac:dyDescent="0.25">
      <c r="B308" s="28" t="s">
        <v>993</v>
      </c>
      <c r="C308" s="28" t="s">
        <v>994</v>
      </c>
      <c r="D308" s="28" t="s">
        <v>995</v>
      </c>
      <c r="E308" s="28"/>
      <c r="F308" s="28" t="s">
        <v>996</v>
      </c>
      <c r="G308" s="28" t="str">
        <f>VLOOKUP(F308,regions!A$2:C$419,3,FALSE)</f>
        <v>Shire district</v>
      </c>
      <c r="H308" s="28" t="str">
        <f>IFERROR(VLOOKUP(F308,classifications!A$3:C$328,3,FALSE),VLOOKUP(F308,classifications!I$2:K$28,3,FALSE))</f>
        <v>Predominantly Rural</v>
      </c>
      <c r="I308" s="61">
        <v>290</v>
      </c>
      <c r="J308" s="61">
        <v>60</v>
      </c>
      <c r="K308" s="61">
        <v>0</v>
      </c>
      <c r="L308" s="61">
        <v>360</v>
      </c>
      <c r="M308" s="57"/>
      <c r="N308" s="62">
        <v>260</v>
      </c>
      <c r="O308" s="61">
        <v>30</v>
      </c>
      <c r="P308" s="61">
        <v>0</v>
      </c>
      <c r="Q308" s="61">
        <v>290</v>
      </c>
    </row>
    <row r="309" spans="2:17" ht="66" x14ac:dyDescent="0.25">
      <c r="B309" s="28" t="s">
        <v>997</v>
      </c>
      <c r="C309" s="28" t="s">
        <v>998</v>
      </c>
      <c r="D309" s="28" t="s">
        <v>999</v>
      </c>
      <c r="E309" s="28"/>
      <c r="F309" s="28" t="s">
        <v>1000</v>
      </c>
      <c r="G309" s="28" t="str">
        <f>VLOOKUP(F309,regions!A$2:C$419,3,FALSE)</f>
        <v>Shire district</v>
      </c>
      <c r="H309" s="28" t="str">
        <f>IFERROR(VLOOKUP(F309,classifications!A$3:C$328,3,FALSE),VLOOKUP(F309,classifications!I$2:K$28,3,FALSE))</f>
        <v>Predominantly Rural</v>
      </c>
      <c r="I309" s="61">
        <v>380</v>
      </c>
      <c r="J309" s="61">
        <v>40</v>
      </c>
      <c r="K309" s="61">
        <v>0</v>
      </c>
      <c r="L309" s="61">
        <v>420</v>
      </c>
      <c r="M309" s="57"/>
      <c r="N309" s="62">
        <v>260</v>
      </c>
      <c r="O309" s="61">
        <v>30</v>
      </c>
      <c r="P309" s="61">
        <v>0</v>
      </c>
      <c r="Q309" s="61">
        <v>290</v>
      </c>
    </row>
    <row r="310" spans="2:17" ht="66" x14ac:dyDescent="0.25">
      <c r="B310" s="28" t="s">
        <v>1001</v>
      </c>
      <c r="C310" s="28" t="s">
        <v>1002</v>
      </c>
      <c r="D310" s="28" t="s">
        <v>1003</v>
      </c>
      <c r="E310" s="28"/>
      <c r="F310" s="28" t="s">
        <v>1004</v>
      </c>
      <c r="G310" s="28" t="str">
        <f>VLOOKUP(F310,regions!A$2:C$419,3,FALSE)</f>
        <v>Shire district</v>
      </c>
      <c r="H310" s="28" t="str">
        <f>IFERROR(VLOOKUP(F310,classifications!A$3:C$328,3,FALSE),VLOOKUP(F310,classifications!I$2:K$28,3,FALSE))</f>
        <v>Predominantly Urban</v>
      </c>
      <c r="I310" s="61">
        <v>300</v>
      </c>
      <c r="J310" s="61">
        <v>0</v>
      </c>
      <c r="K310" s="61">
        <v>0</v>
      </c>
      <c r="L310" s="61">
        <v>300</v>
      </c>
      <c r="M310" s="57"/>
      <c r="N310" s="62">
        <v>170</v>
      </c>
      <c r="O310" s="61">
        <v>0</v>
      </c>
      <c r="P310" s="61">
        <v>0</v>
      </c>
      <c r="Q310" s="61">
        <v>170</v>
      </c>
    </row>
    <row r="311" spans="2:17" ht="66" x14ac:dyDescent="0.25">
      <c r="B311" s="28" t="s">
        <v>1005</v>
      </c>
      <c r="C311" s="28" t="s">
        <v>1006</v>
      </c>
      <c r="D311" s="28" t="s">
        <v>1007</v>
      </c>
      <c r="E311" s="28"/>
      <c r="F311" s="28" t="s">
        <v>1008</v>
      </c>
      <c r="G311" s="28" t="str">
        <f>VLOOKUP(F311,regions!A$2:C$419,3,FALSE)</f>
        <v>Shire district</v>
      </c>
      <c r="H311" s="28" t="str">
        <f>IFERROR(VLOOKUP(F311,classifications!A$3:C$328,3,FALSE),VLOOKUP(F311,classifications!I$2:K$28,3,FALSE))</f>
        <v>Predominantly Rural</v>
      </c>
      <c r="I311" s="61">
        <v>450</v>
      </c>
      <c r="J311" s="61">
        <v>30</v>
      </c>
      <c r="K311" s="61">
        <v>0</v>
      </c>
      <c r="L311" s="61">
        <v>470</v>
      </c>
      <c r="M311" s="57"/>
      <c r="N311" s="62">
        <v>550</v>
      </c>
      <c r="O311" s="61">
        <v>50</v>
      </c>
      <c r="P311" s="61">
        <v>0</v>
      </c>
      <c r="Q311" s="61">
        <v>600</v>
      </c>
    </row>
    <row r="312" spans="2:17" x14ac:dyDescent="0.25">
      <c r="B312" s="28"/>
      <c r="C312" s="28"/>
      <c r="D312" s="28"/>
      <c r="E312" s="28"/>
      <c r="F312" s="28"/>
      <c r="G312" s="28"/>
      <c r="H312" s="28"/>
      <c r="I312" s="57"/>
      <c r="J312" s="57"/>
      <c r="K312" s="57"/>
      <c r="L312" s="57"/>
      <c r="M312" s="57"/>
      <c r="N312" s="65"/>
      <c r="O312" s="57"/>
      <c r="P312" s="57"/>
      <c r="Q312" s="57"/>
    </row>
    <row r="313" spans="2:17" ht="66" x14ac:dyDescent="0.25">
      <c r="B313" s="28"/>
      <c r="C313" s="28"/>
      <c r="D313" s="28" t="s">
        <v>1009</v>
      </c>
      <c r="E313" s="28" t="s">
        <v>1010</v>
      </c>
      <c r="F313" s="28" t="s">
        <v>1010</v>
      </c>
      <c r="G313" s="28" t="str">
        <f>VLOOKUP(F313,regions!A$2:C$419,3,FALSE)</f>
        <v>Shire county</v>
      </c>
      <c r="H313" s="28" t="str">
        <f>IFERROR(VLOOKUP(F313,classifications!A$3:C$328,3,FALSE),VLOOKUP(F313,classifications!I$2:K$28,3,FALSE))</f>
        <v>Urban with Significant Rural</v>
      </c>
      <c r="I313" s="61">
        <v>2790</v>
      </c>
      <c r="J313" s="61">
        <v>670</v>
      </c>
      <c r="K313" s="61">
        <v>50</v>
      </c>
      <c r="L313" s="61">
        <v>3510</v>
      </c>
      <c r="M313" s="57"/>
      <c r="N313" s="62">
        <v>2120</v>
      </c>
      <c r="O313" s="61">
        <v>540</v>
      </c>
      <c r="P313" s="61">
        <v>10</v>
      </c>
      <c r="Q313" s="61">
        <v>2660</v>
      </c>
    </row>
    <row r="314" spans="2:17" ht="66" x14ac:dyDescent="0.25">
      <c r="B314" s="28" t="s">
        <v>1011</v>
      </c>
      <c r="C314" s="28" t="s">
        <v>1012</v>
      </c>
      <c r="D314" s="28" t="s">
        <v>1013</v>
      </c>
      <c r="E314" s="28"/>
      <c r="F314" s="28" t="s">
        <v>1014</v>
      </c>
      <c r="G314" s="28" t="str">
        <f>VLOOKUP(F314,regions!A$2:C$419,3,FALSE)</f>
        <v>Shire district</v>
      </c>
      <c r="H314" s="28" t="str">
        <f>IFERROR(VLOOKUP(F314,classifications!A$3:C$328,3,FALSE),VLOOKUP(F314,classifications!I$2:K$28,3,FALSE))</f>
        <v>Predominantly Urban</v>
      </c>
      <c r="I314" s="61">
        <v>360</v>
      </c>
      <c r="J314" s="61">
        <v>20</v>
      </c>
      <c r="K314" s="61">
        <v>50</v>
      </c>
      <c r="L314" s="61">
        <v>430</v>
      </c>
      <c r="M314" s="57"/>
      <c r="N314" s="62">
        <v>330</v>
      </c>
      <c r="O314" s="61">
        <v>30</v>
      </c>
      <c r="P314" s="61">
        <v>10</v>
      </c>
      <c r="Q314" s="61">
        <v>370</v>
      </c>
    </row>
    <row r="315" spans="2:17" ht="66" x14ac:dyDescent="0.25">
      <c r="B315" s="28" t="s">
        <v>1015</v>
      </c>
      <c r="C315" s="28" t="s">
        <v>1016</v>
      </c>
      <c r="D315" s="28" t="s">
        <v>1017</v>
      </c>
      <c r="E315" s="28"/>
      <c r="F315" s="28" t="s">
        <v>1018</v>
      </c>
      <c r="G315" s="28" t="str">
        <f>VLOOKUP(F315,regions!A$2:C$419,3,FALSE)</f>
        <v>Shire district</v>
      </c>
      <c r="H315" s="28" t="str">
        <f>IFERROR(VLOOKUP(F315,classifications!A$3:C$328,3,FALSE),VLOOKUP(F315,classifications!I$2:K$28,3,FALSE))</f>
        <v>Predominantly Rural</v>
      </c>
      <c r="I315" s="30">
        <v>390</v>
      </c>
      <c r="J315" s="30">
        <v>90</v>
      </c>
      <c r="K315" s="30">
        <v>0</v>
      </c>
      <c r="L315" s="30">
        <v>470</v>
      </c>
      <c r="M315" s="63"/>
      <c r="N315" s="30">
        <v>260</v>
      </c>
      <c r="O315" s="30">
        <v>50</v>
      </c>
      <c r="P315" s="30">
        <v>0</v>
      </c>
      <c r="Q315" s="30">
        <v>300</v>
      </c>
    </row>
    <row r="316" spans="2:17" ht="66" x14ac:dyDescent="0.25">
      <c r="B316" s="28" t="s">
        <v>1019</v>
      </c>
      <c r="C316" s="28" t="s">
        <v>1020</v>
      </c>
      <c r="D316" s="28" t="s">
        <v>1021</v>
      </c>
      <c r="E316" s="28"/>
      <c r="F316" s="28" t="s">
        <v>1022</v>
      </c>
      <c r="G316" s="28" t="str">
        <f>VLOOKUP(F316,regions!A$2:C$419,3,FALSE)</f>
        <v>Shire district</v>
      </c>
      <c r="H316" s="28" t="str">
        <f>IFERROR(VLOOKUP(F316,classifications!A$3:C$328,3,FALSE),VLOOKUP(F316,classifications!I$2:K$28,3,FALSE))</f>
        <v>Predominantly Rural</v>
      </c>
      <c r="I316" s="61">
        <v>470</v>
      </c>
      <c r="J316" s="61">
        <v>60</v>
      </c>
      <c r="K316" s="61">
        <v>0</v>
      </c>
      <c r="L316" s="61">
        <v>530</v>
      </c>
      <c r="M316" s="57"/>
      <c r="N316" s="62">
        <v>400</v>
      </c>
      <c r="O316" s="61">
        <v>30</v>
      </c>
      <c r="P316" s="61">
        <v>0</v>
      </c>
      <c r="Q316" s="61">
        <v>430</v>
      </c>
    </row>
    <row r="317" spans="2:17" ht="66" x14ac:dyDescent="0.25">
      <c r="B317" s="28" t="s">
        <v>1023</v>
      </c>
      <c r="C317" s="28" t="s">
        <v>1024</v>
      </c>
      <c r="D317" s="28" t="s">
        <v>1025</v>
      </c>
      <c r="E317" s="28"/>
      <c r="F317" s="28" t="s">
        <v>1026</v>
      </c>
      <c r="G317" s="28" t="str">
        <f>VLOOKUP(F317,regions!A$2:C$419,3,FALSE)</f>
        <v>Shire district</v>
      </c>
      <c r="H317" s="28" t="str">
        <f>IFERROR(VLOOKUP(F317,classifications!A$3:C$328,3,FALSE),VLOOKUP(F317,classifications!I$2:K$28,3,FALSE))</f>
        <v>Predominantly Urban</v>
      </c>
      <c r="I317" s="61">
        <v>420</v>
      </c>
      <c r="J317" s="61">
        <v>100</v>
      </c>
      <c r="K317" s="61">
        <v>0</v>
      </c>
      <c r="L317" s="61">
        <v>530</v>
      </c>
      <c r="M317" s="57"/>
      <c r="N317" s="62">
        <v>310</v>
      </c>
      <c r="O317" s="61">
        <v>70</v>
      </c>
      <c r="P317" s="61">
        <v>0</v>
      </c>
      <c r="Q317" s="61">
        <v>380</v>
      </c>
    </row>
    <row r="318" spans="2:17" ht="66" x14ac:dyDescent="0.25">
      <c r="B318" s="28" t="s">
        <v>1027</v>
      </c>
      <c r="C318" s="28" t="s">
        <v>1028</v>
      </c>
      <c r="D318" s="28" t="s">
        <v>1029</v>
      </c>
      <c r="E318" s="28"/>
      <c r="F318" s="28" t="s">
        <v>1030</v>
      </c>
      <c r="G318" s="28" t="str">
        <f>VLOOKUP(F318,regions!A$2:C$419,3,FALSE)</f>
        <v>Shire district</v>
      </c>
      <c r="H318" s="28" t="str">
        <f>IFERROR(VLOOKUP(F318,classifications!A$3:C$328,3,FALSE),VLOOKUP(F318,classifications!I$2:K$28,3,FALSE))</f>
        <v>Predominantly Urban</v>
      </c>
      <c r="I318" s="61">
        <v>540</v>
      </c>
      <c r="J318" s="61">
        <v>180</v>
      </c>
      <c r="K318" s="61">
        <v>0</v>
      </c>
      <c r="L318" s="61">
        <v>720</v>
      </c>
      <c r="M318" s="57"/>
      <c r="N318" s="62">
        <v>480</v>
      </c>
      <c r="O318" s="61">
        <v>140</v>
      </c>
      <c r="P318" s="61">
        <v>0</v>
      </c>
      <c r="Q318" s="61">
        <v>620</v>
      </c>
    </row>
    <row r="319" spans="2:17" ht="66" x14ac:dyDescent="0.25">
      <c r="B319" s="28" t="s">
        <v>1031</v>
      </c>
      <c r="C319" s="28" t="s">
        <v>1032</v>
      </c>
      <c r="D319" s="28" t="s">
        <v>1033</v>
      </c>
      <c r="E319" s="28"/>
      <c r="F319" s="28" t="s">
        <v>1034</v>
      </c>
      <c r="G319" s="28" t="str">
        <f>VLOOKUP(F319,regions!A$2:C$419,3,FALSE)</f>
        <v>Shire district</v>
      </c>
      <c r="H319" s="28" t="str">
        <f>IFERROR(VLOOKUP(F319,classifications!A$3:C$328,3,FALSE),VLOOKUP(F319,classifications!I$2:K$28,3,FALSE))</f>
        <v>Predominantly Rural</v>
      </c>
      <c r="I319" s="61">
        <v>340</v>
      </c>
      <c r="J319" s="61">
        <v>110</v>
      </c>
      <c r="K319" s="61">
        <v>0</v>
      </c>
      <c r="L319" s="61">
        <v>450</v>
      </c>
      <c r="M319" s="57"/>
      <c r="N319" s="62">
        <v>200</v>
      </c>
      <c r="O319" s="61">
        <v>120</v>
      </c>
      <c r="P319" s="61">
        <v>0</v>
      </c>
      <c r="Q319" s="61">
        <v>320</v>
      </c>
    </row>
    <row r="320" spans="2:17" ht="66" x14ac:dyDescent="0.25">
      <c r="B320" s="28" t="s">
        <v>1035</v>
      </c>
      <c r="C320" s="28" t="s">
        <v>1036</v>
      </c>
      <c r="D320" s="28" t="s">
        <v>1037</v>
      </c>
      <c r="E320" s="28"/>
      <c r="F320" s="28" t="s">
        <v>1038</v>
      </c>
      <c r="G320" s="28" t="str">
        <f>VLOOKUP(F320,regions!A$2:C$419,3,FALSE)</f>
        <v>Shire district</v>
      </c>
      <c r="H320" s="28" t="str">
        <f>IFERROR(VLOOKUP(F320,classifications!A$3:C$328,3,FALSE),VLOOKUP(F320,classifications!I$2:K$28,3,FALSE))</f>
        <v>Urban with Significant Rural</v>
      </c>
      <c r="I320" s="61">
        <v>260</v>
      </c>
      <c r="J320" s="61">
        <v>110</v>
      </c>
      <c r="K320" s="61">
        <v>0</v>
      </c>
      <c r="L320" s="61">
        <v>380</v>
      </c>
      <c r="M320" s="57"/>
      <c r="N320" s="62">
        <v>150</v>
      </c>
      <c r="O320" s="61">
        <v>90</v>
      </c>
      <c r="P320" s="61">
        <v>0</v>
      </c>
      <c r="Q320" s="61">
        <v>240</v>
      </c>
    </row>
    <row r="321" spans="2:17" x14ac:dyDescent="0.25">
      <c r="B321" s="28"/>
      <c r="C321" s="28"/>
      <c r="D321" s="28"/>
      <c r="E321" s="28"/>
      <c r="F321" s="28"/>
      <c r="G321" s="28"/>
      <c r="H321" s="28"/>
      <c r="I321" s="57"/>
      <c r="J321" s="57"/>
      <c r="K321" s="57"/>
      <c r="L321" s="57"/>
      <c r="M321" s="57"/>
      <c r="N321" s="65"/>
      <c r="O321" s="57"/>
      <c r="P321" s="57"/>
      <c r="Q321" s="57"/>
    </row>
    <row r="322" spans="2:17" ht="66" x14ac:dyDescent="0.25">
      <c r="B322" s="28"/>
      <c r="C322" s="28"/>
      <c r="D322" s="28" t="s">
        <v>1039</v>
      </c>
      <c r="E322" s="28" t="s">
        <v>1040</v>
      </c>
      <c r="F322" s="28" t="s">
        <v>1040</v>
      </c>
      <c r="G322" s="28" t="str">
        <f>VLOOKUP(F322,regions!A$2:C$419,3,FALSE)</f>
        <v>Shire county</v>
      </c>
      <c r="H322" s="28" t="str">
        <f>IFERROR(VLOOKUP(F322,classifications!A$3:C$328,3,FALSE),VLOOKUP(F322,classifications!I$2:K$28,3,FALSE))</f>
        <v>Predominantly Rural</v>
      </c>
      <c r="I322" s="61">
        <v>1570</v>
      </c>
      <c r="J322" s="61">
        <v>300</v>
      </c>
      <c r="K322" s="61">
        <v>0</v>
      </c>
      <c r="L322" s="61">
        <v>1870</v>
      </c>
      <c r="M322" s="57"/>
      <c r="N322" s="62">
        <v>1080</v>
      </c>
      <c r="O322" s="61">
        <v>250</v>
      </c>
      <c r="P322" s="61">
        <v>0</v>
      </c>
      <c r="Q322" s="61">
        <v>1330</v>
      </c>
    </row>
    <row r="323" spans="2:17" ht="66" x14ac:dyDescent="0.25">
      <c r="B323" s="28" t="s">
        <v>1041</v>
      </c>
      <c r="C323" s="28" t="s">
        <v>1042</v>
      </c>
      <c r="D323" s="28" t="s">
        <v>1043</v>
      </c>
      <c r="E323" s="28"/>
      <c r="F323" s="28" t="s">
        <v>1044</v>
      </c>
      <c r="G323" s="28" t="str">
        <f>VLOOKUP(F323,regions!A$2:C$419,3,FALSE)</f>
        <v>Shire district</v>
      </c>
      <c r="H323" s="28" t="str">
        <f>IFERROR(VLOOKUP(F323,classifications!A$3:C$328,3,FALSE),VLOOKUP(F323,classifications!I$2:K$28,3,FALSE))</f>
        <v>Predominantly Rural</v>
      </c>
      <c r="I323" s="61">
        <v>240</v>
      </c>
      <c r="J323" s="61">
        <v>20</v>
      </c>
      <c r="K323" s="61">
        <v>0</v>
      </c>
      <c r="L323" s="61">
        <v>270</v>
      </c>
      <c r="M323" s="57"/>
      <c r="N323" s="62">
        <v>120</v>
      </c>
      <c r="O323" s="61">
        <v>0</v>
      </c>
      <c r="P323" s="61">
        <v>0</v>
      </c>
      <c r="Q323" s="61">
        <v>120</v>
      </c>
    </row>
    <row r="324" spans="2:17" ht="66" x14ac:dyDescent="0.25">
      <c r="B324" s="28" t="s">
        <v>1045</v>
      </c>
      <c r="C324" s="28" t="s">
        <v>1046</v>
      </c>
      <c r="D324" s="28" t="s">
        <v>1047</v>
      </c>
      <c r="E324" s="28"/>
      <c r="F324" s="28" t="s">
        <v>1048</v>
      </c>
      <c r="G324" s="28" t="str">
        <f>VLOOKUP(F324,regions!A$2:C$419,3,FALSE)</f>
        <v>Shire district</v>
      </c>
      <c r="H324" s="28" t="str">
        <f>IFERROR(VLOOKUP(F324,classifications!A$3:C$328,3,FALSE),VLOOKUP(F324,classifications!I$2:K$28,3,FALSE))</f>
        <v>Predominantly Rural</v>
      </c>
      <c r="I324" s="61">
        <v>300</v>
      </c>
      <c r="J324" s="61">
        <v>130</v>
      </c>
      <c r="K324" s="61">
        <v>0</v>
      </c>
      <c r="L324" s="61">
        <v>430</v>
      </c>
      <c r="M324" s="57"/>
      <c r="N324" s="62">
        <v>140</v>
      </c>
      <c r="O324" s="61">
        <v>50</v>
      </c>
      <c r="P324" s="61">
        <v>0</v>
      </c>
      <c r="Q324" s="61">
        <v>190</v>
      </c>
    </row>
    <row r="325" spans="2:17" ht="66" x14ac:dyDescent="0.25">
      <c r="B325" s="28" t="s">
        <v>1049</v>
      </c>
      <c r="C325" s="28" t="s">
        <v>1050</v>
      </c>
      <c r="D325" s="28" t="s">
        <v>1051</v>
      </c>
      <c r="E325" s="28"/>
      <c r="F325" s="28" t="s">
        <v>1052</v>
      </c>
      <c r="G325" s="28" t="str">
        <f>VLOOKUP(F325,regions!A$2:C$419,3,FALSE)</f>
        <v>Shire district</v>
      </c>
      <c r="H325" s="28" t="str">
        <f>IFERROR(VLOOKUP(F325,classifications!A$3:C$328,3,FALSE),VLOOKUP(F325,classifications!I$2:K$28,3,FALSE))</f>
        <v>Urban with Significant Rural</v>
      </c>
      <c r="I325" s="61">
        <v>150</v>
      </c>
      <c r="J325" s="61">
        <v>50</v>
      </c>
      <c r="K325" s="61">
        <v>0</v>
      </c>
      <c r="L325" s="61">
        <v>200</v>
      </c>
      <c r="M325" s="57"/>
      <c r="N325" s="62">
        <v>100</v>
      </c>
      <c r="O325" s="61">
        <v>30</v>
      </c>
      <c r="P325" s="61">
        <v>0</v>
      </c>
      <c r="Q325" s="61">
        <v>140</v>
      </c>
    </row>
    <row r="326" spans="2:17" ht="66" x14ac:dyDescent="0.25">
      <c r="B326" s="28" t="s">
        <v>1053</v>
      </c>
      <c r="C326" s="28" t="s">
        <v>1054</v>
      </c>
      <c r="D326" s="28" t="s">
        <v>1055</v>
      </c>
      <c r="E326" s="28"/>
      <c r="F326" s="28" t="s">
        <v>1056</v>
      </c>
      <c r="G326" s="28" t="str">
        <f>VLOOKUP(F326,regions!A$2:C$419,3,FALSE)</f>
        <v>Shire district</v>
      </c>
      <c r="H326" s="28" t="str">
        <f>IFERROR(VLOOKUP(F326,classifications!A$3:C$328,3,FALSE),VLOOKUP(F326,classifications!I$2:K$28,3,FALSE))</f>
        <v>Predominantly Rural</v>
      </c>
      <c r="I326" s="61">
        <v>90</v>
      </c>
      <c r="J326" s="61">
        <v>10</v>
      </c>
      <c r="K326" s="61">
        <v>0</v>
      </c>
      <c r="L326" s="61">
        <v>90</v>
      </c>
      <c r="M326" s="57"/>
      <c r="N326" s="62">
        <v>50</v>
      </c>
      <c r="O326" s="61">
        <v>20</v>
      </c>
      <c r="P326" s="61">
        <v>0</v>
      </c>
      <c r="Q326" s="61">
        <v>70</v>
      </c>
    </row>
    <row r="327" spans="2:17" ht="66" x14ac:dyDescent="0.25">
      <c r="B327" s="28" t="s">
        <v>1057</v>
      </c>
      <c r="C327" s="28" t="s">
        <v>1058</v>
      </c>
      <c r="D327" s="28" t="s">
        <v>1059</v>
      </c>
      <c r="E327" s="28"/>
      <c r="F327" s="28" t="s">
        <v>1060</v>
      </c>
      <c r="G327" s="28" t="str">
        <f>VLOOKUP(F327,regions!A$2:C$419,3,FALSE)</f>
        <v>Shire district</v>
      </c>
      <c r="H327" s="28" t="str">
        <f>IFERROR(VLOOKUP(F327,classifications!A$3:C$328,3,FALSE),VLOOKUP(F327,classifications!I$2:K$28,3,FALSE))</f>
        <v>Predominantly Rural</v>
      </c>
      <c r="I327" s="61">
        <v>170</v>
      </c>
      <c r="J327" s="61">
        <v>20</v>
      </c>
      <c r="K327" s="61">
        <v>0</v>
      </c>
      <c r="L327" s="61">
        <v>180</v>
      </c>
      <c r="M327" s="57"/>
      <c r="N327" s="62">
        <v>170</v>
      </c>
      <c r="O327" s="61">
        <v>30</v>
      </c>
      <c r="P327" s="61">
        <v>0</v>
      </c>
      <c r="Q327" s="61">
        <v>190</v>
      </c>
    </row>
    <row r="328" spans="2:17" ht="66" x14ac:dyDescent="0.25">
      <c r="B328" s="28" t="s">
        <v>1061</v>
      </c>
      <c r="C328" s="28" t="s">
        <v>1062</v>
      </c>
      <c r="D328" s="28" t="s">
        <v>1063</v>
      </c>
      <c r="E328" s="28"/>
      <c r="F328" s="28" t="s">
        <v>1064</v>
      </c>
      <c r="G328" s="28" t="str">
        <f>VLOOKUP(F328,regions!A$2:C$419,3,FALSE)</f>
        <v>Shire district</v>
      </c>
      <c r="H328" s="28" t="str">
        <f>IFERROR(VLOOKUP(F328,classifications!A$3:C$328,3,FALSE),VLOOKUP(F328,classifications!I$2:K$28,3,FALSE))</f>
        <v>Urban with Significant Rural</v>
      </c>
      <c r="I328" s="61">
        <v>300</v>
      </c>
      <c r="J328" s="61">
        <v>40</v>
      </c>
      <c r="K328" s="61">
        <v>0</v>
      </c>
      <c r="L328" s="61">
        <v>340</v>
      </c>
      <c r="M328" s="57"/>
      <c r="N328" s="62">
        <v>220</v>
      </c>
      <c r="O328" s="61">
        <v>60</v>
      </c>
      <c r="P328" s="61">
        <v>0</v>
      </c>
      <c r="Q328" s="61">
        <v>280</v>
      </c>
    </row>
    <row r="329" spans="2:17" ht="66" x14ac:dyDescent="0.25">
      <c r="B329" s="28" t="s">
        <v>1065</v>
      </c>
      <c r="C329" s="28" t="s">
        <v>1066</v>
      </c>
      <c r="D329" s="28" t="s">
        <v>1067</v>
      </c>
      <c r="E329" s="28"/>
      <c r="F329" s="28" t="s">
        <v>1068</v>
      </c>
      <c r="G329" s="28" t="str">
        <f>VLOOKUP(F329,regions!A$2:C$419,3,FALSE)</f>
        <v>Shire district</v>
      </c>
      <c r="H329" s="28" t="str">
        <f>IFERROR(VLOOKUP(F329,classifications!A$3:C$328,3,FALSE),VLOOKUP(F329,classifications!I$2:K$28,3,FALSE))</f>
        <v>Predominantly Rural</v>
      </c>
      <c r="I329" s="61">
        <v>320</v>
      </c>
      <c r="J329" s="61">
        <v>40</v>
      </c>
      <c r="K329" s="61">
        <v>0</v>
      </c>
      <c r="L329" s="61">
        <v>360</v>
      </c>
      <c r="M329" s="57"/>
      <c r="N329" s="62">
        <v>280</v>
      </c>
      <c r="O329" s="61">
        <v>60</v>
      </c>
      <c r="P329" s="61">
        <v>0</v>
      </c>
      <c r="Q329" s="61">
        <v>340</v>
      </c>
    </row>
    <row r="330" spans="2:17" x14ac:dyDescent="0.25">
      <c r="B330" s="28"/>
      <c r="C330" s="28"/>
      <c r="D330" s="28"/>
      <c r="E330" s="28"/>
      <c r="F330" s="28"/>
      <c r="G330" s="28"/>
      <c r="H330" s="28"/>
      <c r="I330" s="57"/>
      <c r="J330" s="57"/>
      <c r="K330" s="57"/>
      <c r="L330" s="57"/>
      <c r="M330" s="57"/>
      <c r="N330" s="65"/>
      <c r="O330" s="57"/>
      <c r="P330" s="57"/>
      <c r="Q330" s="57"/>
    </row>
    <row r="331" spans="2:17" ht="66" x14ac:dyDescent="0.25">
      <c r="B331" s="28"/>
      <c r="C331" s="28"/>
      <c r="D331" s="28" t="s">
        <v>1069</v>
      </c>
      <c r="E331" s="28" t="s">
        <v>1070</v>
      </c>
      <c r="F331" s="28" t="s">
        <v>1070</v>
      </c>
      <c r="G331" s="28" t="str">
        <f>VLOOKUP(F331,regions!A$2:C$419,3,FALSE)</f>
        <v>Shire county</v>
      </c>
      <c r="H331" s="28" t="str">
        <f>IFERROR(VLOOKUP(F331,classifications!A$3:C$328,3,FALSE),VLOOKUP(F331,classifications!I$2:K$28,3,FALSE))</f>
        <v>Urban with Significant Rural</v>
      </c>
      <c r="I331" s="61">
        <v>1380</v>
      </c>
      <c r="J331" s="61">
        <v>130</v>
      </c>
      <c r="K331" s="61">
        <v>70</v>
      </c>
      <c r="L331" s="61">
        <v>1590</v>
      </c>
      <c r="M331" s="57"/>
      <c r="N331" s="62">
        <v>1550</v>
      </c>
      <c r="O331" s="61">
        <v>130</v>
      </c>
      <c r="P331" s="61">
        <v>0</v>
      </c>
      <c r="Q331" s="61">
        <v>1680</v>
      </c>
    </row>
    <row r="332" spans="2:17" ht="66" x14ac:dyDescent="0.25">
      <c r="B332" s="28" t="s">
        <v>1071</v>
      </c>
      <c r="C332" s="28" t="s">
        <v>1072</v>
      </c>
      <c r="D332" s="28" t="s">
        <v>1073</v>
      </c>
      <c r="E332" s="28"/>
      <c r="F332" s="28" t="s">
        <v>1074</v>
      </c>
      <c r="G332" s="28" t="str">
        <f>VLOOKUP(F332,regions!A$2:C$419,3,FALSE)</f>
        <v>Shire district</v>
      </c>
      <c r="H332" s="28" t="str">
        <f>IFERROR(VLOOKUP(F332,classifications!A$3:C$328,3,FALSE),VLOOKUP(F332,classifications!I$2:K$28,3,FALSE))</f>
        <v>Predominantly Urban</v>
      </c>
      <c r="I332" s="61">
        <v>300</v>
      </c>
      <c r="J332" s="61">
        <v>10</v>
      </c>
      <c r="K332" s="61">
        <v>0</v>
      </c>
      <c r="L332" s="61">
        <v>310</v>
      </c>
      <c r="M332" s="57"/>
      <c r="N332" s="62">
        <v>340</v>
      </c>
      <c r="O332" s="61">
        <v>30</v>
      </c>
      <c r="P332" s="61">
        <v>0</v>
      </c>
      <c r="Q332" s="61">
        <v>370</v>
      </c>
    </row>
    <row r="333" spans="2:17" ht="66" x14ac:dyDescent="0.25">
      <c r="B333" s="28" t="s">
        <v>1075</v>
      </c>
      <c r="C333" s="28" t="s">
        <v>1076</v>
      </c>
      <c r="D333" s="28" t="s">
        <v>1077</v>
      </c>
      <c r="E333" s="28"/>
      <c r="F333" s="28" t="s">
        <v>1078</v>
      </c>
      <c r="G333" s="28" t="str">
        <f>VLOOKUP(F333,regions!A$2:C$419,3,FALSE)</f>
        <v>Shire district</v>
      </c>
      <c r="H333" s="28" t="str">
        <f>IFERROR(VLOOKUP(F333,classifications!A$3:C$328,3,FALSE),VLOOKUP(F333,classifications!I$2:K$28,3,FALSE))</f>
        <v>Predominantly Rural</v>
      </c>
      <c r="I333" s="61">
        <v>250</v>
      </c>
      <c r="J333" s="61">
        <v>0</v>
      </c>
      <c r="K333" s="61">
        <v>0</v>
      </c>
      <c r="L333" s="61">
        <v>250</v>
      </c>
      <c r="M333" s="57"/>
      <c r="N333" s="62">
        <v>170</v>
      </c>
      <c r="O333" s="61">
        <v>20</v>
      </c>
      <c r="P333" s="61">
        <v>0</v>
      </c>
      <c r="Q333" s="61">
        <v>190</v>
      </c>
    </row>
    <row r="334" spans="2:17" ht="66" x14ac:dyDescent="0.25">
      <c r="B334" s="28" t="s">
        <v>1079</v>
      </c>
      <c r="C334" s="28" t="s">
        <v>1080</v>
      </c>
      <c r="D334" s="28" t="s">
        <v>1081</v>
      </c>
      <c r="E334" s="28"/>
      <c r="F334" s="28" t="s">
        <v>1082</v>
      </c>
      <c r="G334" s="28" t="str">
        <f>VLOOKUP(F334,regions!A$2:C$419,3,FALSE)</f>
        <v>Shire district</v>
      </c>
      <c r="H334" s="28" t="str">
        <f>IFERROR(VLOOKUP(F334,classifications!A$3:C$328,3,FALSE),VLOOKUP(F334,classifications!I$2:K$28,3,FALSE))</f>
        <v>Predominantly Urban</v>
      </c>
      <c r="I334" s="61">
        <v>80</v>
      </c>
      <c r="J334" s="61">
        <v>20</v>
      </c>
      <c r="K334" s="61">
        <v>0</v>
      </c>
      <c r="L334" s="61">
        <v>90</v>
      </c>
      <c r="M334" s="57"/>
      <c r="N334" s="62">
        <v>70</v>
      </c>
      <c r="O334" s="61">
        <v>0</v>
      </c>
      <c r="P334" s="61">
        <v>0</v>
      </c>
      <c r="Q334" s="61">
        <v>70</v>
      </c>
    </row>
    <row r="335" spans="2:17" ht="66" x14ac:dyDescent="0.25">
      <c r="B335" s="28" t="s">
        <v>1083</v>
      </c>
      <c r="C335" s="28" t="s">
        <v>1084</v>
      </c>
      <c r="D335" s="28" t="s">
        <v>1085</v>
      </c>
      <c r="E335" s="28"/>
      <c r="F335" s="28" t="s">
        <v>1086</v>
      </c>
      <c r="G335" s="28" t="str">
        <f>VLOOKUP(F335,regions!A$2:C$419,3,FALSE)</f>
        <v>Shire district</v>
      </c>
      <c r="H335" s="28" t="str">
        <f>IFERROR(VLOOKUP(F335,classifications!A$3:C$328,3,FALSE),VLOOKUP(F335,classifications!I$2:K$28,3,FALSE))</f>
        <v>Predominantly Urban</v>
      </c>
      <c r="I335" s="61">
        <v>120</v>
      </c>
      <c r="J335" s="61">
        <v>10</v>
      </c>
      <c r="K335" s="61">
        <v>0</v>
      </c>
      <c r="L335" s="61">
        <v>130</v>
      </c>
      <c r="M335" s="57"/>
      <c r="N335" s="62">
        <v>270</v>
      </c>
      <c r="O335" s="61">
        <v>30</v>
      </c>
      <c r="P335" s="61">
        <v>0</v>
      </c>
      <c r="Q335" s="61">
        <v>300</v>
      </c>
    </row>
    <row r="336" spans="2:17" ht="66" x14ac:dyDescent="0.25">
      <c r="B336" s="28" t="s">
        <v>1087</v>
      </c>
      <c r="C336" s="28" t="s">
        <v>1088</v>
      </c>
      <c r="D336" s="28" t="s">
        <v>1089</v>
      </c>
      <c r="E336" s="28"/>
      <c r="F336" s="28" t="s">
        <v>1090</v>
      </c>
      <c r="G336" s="28" t="str">
        <f>VLOOKUP(F336,regions!A$2:C$419,3,FALSE)</f>
        <v>Shire district</v>
      </c>
      <c r="H336" s="28" t="str">
        <f>IFERROR(VLOOKUP(F336,classifications!A$3:C$328,3,FALSE),VLOOKUP(F336,classifications!I$2:K$28,3,FALSE))</f>
        <v>Predominantly Urban</v>
      </c>
      <c r="I336" s="61">
        <v>200</v>
      </c>
      <c r="J336" s="61">
        <v>30</v>
      </c>
      <c r="K336" s="61">
        <v>70</v>
      </c>
      <c r="L336" s="61">
        <v>300</v>
      </c>
      <c r="M336" s="57"/>
      <c r="N336" s="62">
        <v>300</v>
      </c>
      <c r="O336" s="61">
        <v>20</v>
      </c>
      <c r="P336" s="61">
        <v>0</v>
      </c>
      <c r="Q336" s="61">
        <v>320</v>
      </c>
    </row>
    <row r="337" spans="2:17" ht="66" x14ac:dyDescent="0.25">
      <c r="B337" s="28" t="s">
        <v>1091</v>
      </c>
      <c r="C337" s="28" t="s">
        <v>1092</v>
      </c>
      <c r="D337" s="28" t="s">
        <v>1093</v>
      </c>
      <c r="E337" s="28"/>
      <c r="F337" s="28" t="s">
        <v>1094</v>
      </c>
      <c r="G337" s="28" t="str">
        <f>VLOOKUP(F337,regions!A$2:C$419,3,FALSE)</f>
        <v>Shire district</v>
      </c>
      <c r="H337" s="28" t="str">
        <f>IFERROR(VLOOKUP(F337,classifications!A$3:C$328,3,FALSE),VLOOKUP(F337,classifications!I$2:K$28,3,FALSE))</f>
        <v>Predominantly Rural</v>
      </c>
      <c r="I337" s="61">
        <v>240</v>
      </c>
      <c r="J337" s="61">
        <v>10</v>
      </c>
      <c r="K337" s="61">
        <v>0</v>
      </c>
      <c r="L337" s="61">
        <v>240</v>
      </c>
      <c r="M337" s="57"/>
      <c r="N337" s="62">
        <v>240</v>
      </c>
      <c r="O337" s="61">
        <v>0</v>
      </c>
      <c r="P337" s="61">
        <v>0</v>
      </c>
      <c r="Q337" s="61">
        <v>250</v>
      </c>
    </row>
    <row r="338" spans="2:17" ht="66" x14ac:dyDescent="0.25">
      <c r="B338" s="28" t="s">
        <v>1095</v>
      </c>
      <c r="C338" s="28" t="s">
        <v>1096</v>
      </c>
      <c r="D338" s="28" t="s">
        <v>1097</v>
      </c>
      <c r="E338" s="28"/>
      <c r="F338" s="28" t="s">
        <v>1098</v>
      </c>
      <c r="G338" s="28" t="str">
        <f>VLOOKUP(F338,regions!A$2:C$419,3,FALSE)</f>
        <v>Shire district</v>
      </c>
      <c r="H338" s="28" t="str">
        <f>IFERROR(VLOOKUP(F338,classifications!A$3:C$328,3,FALSE),VLOOKUP(F338,classifications!I$2:K$28,3,FALSE))</f>
        <v>Predominantly Rural</v>
      </c>
      <c r="I338" s="61">
        <v>210</v>
      </c>
      <c r="J338" s="61">
        <v>50</v>
      </c>
      <c r="K338" s="61">
        <v>0</v>
      </c>
      <c r="L338" s="61">
        <v>260</v>
      </c>
      <c r="M338" s="57"/>
      <c r="N338" s="62">
        <v>160</v>
      </c>
      <c r="O338" s="61">
        <v>30</v>
      </c>
      <c r="P338" s="61">
        <v>0</v>
      </c>
      <c r="Q338" s="61">
        <v>190</v>
      </c>
    </row>
    <row r="339" spans="2:17" x14ac:dyDescent="0.25">
      <c r="B339" s="28"/>
      <c r="C339" s="28"/>
      <c r="D339" s="28"/>
      <c r="E339" s="28"/>
      <c r="F339" s="28"/>
      <c r="G339" s="28"/>
      <c r="H339" s="28"/>
      <c r="I339" s="57"/>
      <c r="J339" s="57"/>
      <c r="K339" s="57"/>
      <c r="L339" s="57"/>
      <c r="M339" s="57"/>
      <c r="N339" s="65"/>
      <c r="O339" s="57"/>
      <c r="P339" s="57"/>
      <c r="Q339" s="57"/>
    </row>
    <row r="340" spans="2:17" ht="66" x14ac:dyDescent="0.25">
      <c r="B340" s="28"/>
      <c r="C340" s="28"/>
      <c r="D340" s="28" t="s">
        <v>1099</v>
      </c>
      <c r="E340" s="28" t="s">
        <v>1100</v>
      </c>
      <c r="F340" s="28" t="s">
        <v>1100</v>
      </c>
      <c r="G340" s="28" t="str">
        <f>VLOOKUP(F340,regions!A$2:C$419,3,FALSE)</f>
        <v>Shire county</v>
      </c>
      <c r="H340" s="28" t="str">
        <f>IFERROR(VLOOKUP(F340,classifications!A$3:C$328,3,FALSE),VLOOKUP(F340,classifications!I$2:K$28,3,FALSE))</f>
        <v>Predominantly Rural</v>
      </c>
      <c r="I340" s="61">
        <v>1620</v>
      </c>
      <c r="J340" s="61">
        <v>650</v>
      </c>
      <c r="K340" s="61">
        <v>60</v>
      </c>
      <c r="L340" s="61">
        <v>2340</v>
      </c>
      <c r="M340" s="57"/>
      <c r="N340" s="62">
        <v>1190</v>
      </c>
      <c r="O340" s="61">
        <v>380</v>
      </c>
      <c r="P340" s="61">
        <v>60</v>
      </c>
      <c r="Q340" s="61">
        <v>1630</v>
      </c>
    </row>
    <row r="341" spans="2:17" ht="66" x14ac:dyDescent="0.25">
      <c r="B341" s="28" t="s">
        <v>1101</v>
      </c>
      <c r="C341" s="28" t="s">
        <v>1102</v>
      </c>
      <c r="D341" s="28" t="s">
        <v>1103</v>
      </c>
      <c r="E341" s="28"/>
      <c r="F341" s="28" t="s">
        <v>1104</v>
      </c>
      <c r="G341" s="28" t="str">
        <f>VLOOKUP(F341,regions!A$2:C$419,3,FALSE)</f>
        <v>Shire district</v>
      </c>
      <c r="H341" s="28" t="str">
        <f>IFERROR(VLOOKUP(F341,classifications!A$3:C$328,3,FALSE),VLOOKUP(F341,classifications!I$2:K$28,3,FALSE))</f>
        <v>Urban with Significant Rural</v>
      </c>
      <c r="I341" s="61">
        <v>530</v>
      </c>
      <c r="J341" s="61">
        <v>210</v>
      </c>
      <c r="K341" s="61">
        <v>60</v>
      </c>
      <c r="L341" s="61">
        <v>800</v>
      </c>
      <c r="M341" s="57"/>
      <c r="N341" s="62">
        <v>390</v>
      </c>
      <c r="O341" s="61">
        <v>120</v>
      </c>
      <c r="P341" s="61">
        <v>50</v>
      </c>
      <c r="Q341" s="61">
        <v>570</v>
      </c>
    </row>
    <row r="342" spans="2:17" ht="66" x14ac:dyDescent="0.25">
      <c r="B342" s="28" t="s">
        <v>1105</v>
      </c>
      <c r="C342" s="28" t="s">
        <v>1106</v>
      </c>
      <c r="D342" s="28" t="s">
        <v>1107</v>
      </c>
      <c r="E342" s="28"/>
      <c r="F342" s="28" t="s">
        <v>1108</v>
      </c>
      <c r="G342" s="28" t="str">
        <f>VLOOKUP(F342,regions!A$2:C$419,3,FALSE)</f>
        <v>Shire district</v>
      </c>
      <c r="H342" s="28" t="str">
        <f>IFERROR(VLOOKUP(F342,classifications!A$3:C$328,3,FALSE),VLOOKUP(F342,classifications!I$2:K$28,3,FALSE))</f>
        <v>Predominantly Urban</v>
      </c>
      <c r="I342" s="61">
        <v>50</v>
      </c>
      <c r="J342" s="61">
        <v>0</v>
      </c>
      <c r="K342" s="61">
        <v>0</v>
      </c>
      <c r="L342" s="61">
        <v>50</v>
      </c>
      <c r="M342" s="57"/>
      <c r="N342" s="62">
        <v>40</v>
      </c>
      <c r="O342" s="61">
        <v>10</v>
      </c>
      <c r="P342" s="61">
        <v>0</v>
      </c>
      <c r="Q342" s="61">
        <v>50</v>
      </c>
    </row>
    <row r="343" spans="2:17" ht="66" x14ac:dyDescent="0.25">
      <c r="B343" s="28" t="s">
        <v>1109</v>
      </c>
      <c r="C343" s="28" t="s">
        <v>1110</v>
      </c>
      <c r="D343" s="28" t="s">
        <v>1111</v>
      </c>
      <c r="E343" s="28"/>
      <c r="F343" s="28" t="s">
        <v>1112</v>
      </c>
      <c r="G343" s="28" t="str">
        <f>VLOOKUP(F343,regions!A$2:C$419,3,FALSE)</f>
        <v>Shire district</v>
      </c>
      <c r="H343" s="28" t="str">
        <f>IFERROR(VLOOKUP(F343,classifications!A$3:C$328,3,FALSE),VLOOKUP(F343,classifications!I$2:K$28,3,FALSE))</f>
        <v>Predominantly Rural</v>
      </c>
      <c r="I343" s="30">
        <v>320</v>
      </c>
      <c r="J343" s="30">
        <v>120</v>
      </c>
      <c r="K343" s="30">
        <v>0</v>
      </c>
      <c r="L343" s="30">
        <v>440</v>
      </c>
      <c r="M343" s="63"/>
      <c r="N343" s="30">
        <v>360</v>
      </c>
      <c r="O343" s="30">
        <v>80</v>
      </c>
      <c r="P343" s="30">
        <v>0</v>
      </c>
      <c r="Q343" s="30">
        <v>440</v>
      </c>
    </row>
    <row r="344" spans="2:17" ht="66" x14ac:dyDescent="0.25">
      <c r="B344" s="28" t="s">
        <v>1113</v>
      </c>
      <c r="C344" s="28" t="s">
        <v>1114</v>
      </c>
      <c r="D344" s="28" t="s">
        <v>1115</v>
      </c>
      <c r="E344" s="28"/>
      <c r="F344" s="28" t="s">
        <v>1116</v>
      </c>
      <c r="G344" s="28" t="str">
        <f>VLOOKUP(F344,regions!A$2:C$419,3,FALSE)</f>
        <v>Shire district</v>
      </c>
      <c r="H344" s="28" t="str">
        <f>IFERROR(VLOOKUP(F344,classifications!A$3:C$328,3,FALSE),VLOOKUP(F344,classifications!I$2:K$28,3,FALSE))</f>
        <v>Predominantly Rural</v>
      </c>
      <c r="I344" s="61">
        <v>500</v>
      </c>
      <c r="J344" s="61">
        <v>300</v>
      </c>
      <c r="K344" s="61">
        <v>0</v>
      </c>
      <c r="L344" s="61">
        <v>800</v>
      </c>
      <c r="M344" s="57"/>
      <c r="N344" s="62">
        <v>270</v>
      </c>
      <c r="O344" s="61">
        <v>170</v>
      </c>
      <c r="P344" s="61">
        <v>0</v>
      </c>
      <c r="Q344" s="61">
        <v>440</v>
      </c>
    </row>
    <row r="345" spans="2:17" ht="66" x14ac:dyDescent="0.25">
      <c r="B345" s="28" t="s">
        <v>1117</v>
      </c>
      <c r="C345" s="28" t="s">
        <v>1118</v>
      </c>
      <c r="D345" s="28" t="s">
        <v>1119</v>
      </c>
      <c r="E345" s="28"/>
      <c r="F345" s="28" t="s">
        <v>1120</v>
      </c>
      <c r="G345" s="28" t="str">
        <f>VLOOKUP(F345,regions!A$2:C$419,3,FALSE)</f>
        <v>Shire district</v>
      </c>
      <c r="H345" s="28" t="str">
        <f>IFERROR(VLOOKUP(F345,classifications!A$3:C$328,3,FALSE),VLOOKUP(F345,classifications!I$2:K$28,3,FALSE))</f>
        <v>Predominantly Rural</v>
      </c>
      <c r="I345" s="61">
        <v>230</v>
      </c>
      <c r="J345" s="61">
        <v>20</v>
      </c>
      <c r="K345" s="61">
        <v>0</v>
      </c>
      <c r="L345" s="61">
        <v>250</v>
      </c>
      <c r="M345" s="57"/>
      <c r="N345" s="62">
        <v>120</v>
      </c>
      <c r="O345" s="61">
        <v>0</v>
      </c>
      <c r="P345" s="61">
        <v>10</v>
      </c>
      <c r="Q345" s="61">
        <v>130</v>
      </c>
    </row>
    <row r="346" spans="2:17" x14ac:dyDescent="0.25">
      <c r="B346" s="28"/>
      <c r="C346" s="28"/>
      <c r="D346" s="28"/>
      <c r="E346" s="28"/>
      <c r="F346" s="28"/>
      <c r="G346" s="28"/>
      <c r="H346" s="28"/>
      <c r="I346" s="57"/>
      <c r="J346" s="57"/>
      <c r="K346" s="57"/>
      <c r="L346" s="57"/>
      <c r="M346" s="57"/>
      <c r="N346" s="65"/>
      <c r="O346" s="57"/>
      <c r="P346" s="57"/>
      <c r="Q346" s="57"/>
    </row>
    <row r="347" spans="2:17" ht="66" x14ac:dyDescent="0.25">
      <c r="B347" s="28"/>
      <c r="C347" s="28"/>
      <c r="D347" s="28" t="s">
        <v>1121</v>
      </c>
      <c r="E347" s="28" t="s">
        <v>1122</v>
      </c>
      <c r="F347" s="28" t="s">
        <v>1122</v>
      </c>
      <c r="G347" s="28" t="str">
        <f>VLOOKUP(F347,regions!A$2:C$419,3,FALSE)</f>
        <v>Shire county</v>
      </c>
      <c r="H347" s="28" t="str">
        <f>IFERROR(VLOOKUP(F347,classifications!A$3:C$328,3,FALSE),VLOOKUP(F347,classifications!I$2:K$28,3,FALSE))</f>
        <v>Predominantly Rural</v>
      </c>
      <c r="I347" s="61">
        <v>1760</v>
      </c>
      <c r="J347" s="61">
        <v>440</v>
      </c>
      <c r="K347" s="61">
        <v>0</v>
      </c>
      <c r="L347" s="61">
        <v>2210</v>
      </c>
      <c r="M347" s="57"/>
      <c r="N347" s="62">
        <v>1710</v>
      </c>
      <c r="O347" s="61">
        <v>420</v>
      </c>
      <c r="P347" s="61">
        <v>0</v>
      </c>
      <c r="Q347" s="61">
        <v>2140</v>
      </c>
    </row>
    <row r="348" spans="2:17" ht="66" x14ac:dyDescent="0.25">
      <c r="B348" s="28" t="s">
        <v>1123</v>
      </c>
      <c r="C348" s="28" t="s">
        <v>1124</v>
      </c>
      <c r="D348" s="28" t="s">
        <v>1125</v>
      </c>
      <c r="E348" s="28"/>
      <c r="F348" s="28" t="s">
        <v>1126</v>
      </c>
      <c r="G348" s="28" t="str">
        <f>VLOOKUP(F348,regions!A$2:C$419,3,FALSE)</f>
        <v>Shire district</v>
      </c>
      <c r="H348" s="28" t="str">
        <f>IFERROR(VLOOKUP(F348,classifications!A$3:C$328,3,FALSE),VLOOKUP(F348,classifications!I$2:K$28,3,FALSE))</f>
        <v>Predominantly Rural</v>
      </c>
      <c r="I348" s="61">
        <v>350</v>
      </c>
      <c r="J348" s="61">
        <v>40</v>
      </c>
      <c r="K348" s="61">
        <v>0</v>
      </c>
      <c r="L348" s="61">
        <v>390</v>
      </c>
      <c r="M348" s="57"/>
      <c r="N348" s="62">
        <v>360</v>
      </c>
      <c r="O348" s="61">
        <v>100</v>
      </c>
      <c r="P348" s="61">
        <v>0</v>
      </c>
      <c r="Q348" s="61">
        <v>460</v>
      </c>
    </row>
    <row r="349" spans="2:17" ht="66" x14ac:dyDescent="0.25">
      <c r="B349" s="28" t="s">
        <v>1127</v>
      </c>
      <c r="C349" s="28" t="s">
        <v>1128</v>
      </c>
      <c r="D349" s="28" t="s">
        <v>1129</v>
      </c>
      <c r="E349" s="28"/>
      <c r="F349" s="28" t="s">
        <v>1130</v>
      </c>
      <c r="G349" s="28" t="str">
        <f>VLOOKUP(F349,regions!A$2:C$419,3,FALSE)</f>
        <v>Shire district</v>
      </c>
      <c r="H349" s="28" t="str">
        <f>IFERROR(VLOOKUP(F349,classifications!A$3:C$328,3,FALSE),VLOOKUP(F349,classifications!I$2:K$28,3,FALSE))</f>
        <v>Predominantly Rural</v>
      </c>
      <c r="I349" s="30">
        <v>310</v>
      </c>
      <c r="J349" s="30">
        <v>50</v>
      </c>
      <c r="K349" s="30">
        <v>0</v>
      </c>
      <c r="L349" s="30">
        <v>360</v>
      </c>
      <c r="M349" s="63"/>
      <c r="N349" s="30">
        <v>340</v>
      </c>
      <c r="O349" s="30">
        <v>70</v>
      </c>
      <c r="P349" s="30">
        <v>0</v>
      </c>
      <c r="Q349" s="30">
        <v>410</v>
      </c>
    </row>
    <row r="350" spans="2:17" ht="66" x14ac:dyDescent="0.25">
      <c r="B350" s="28" t="s">
        <v>1131</v>
      </c>
      <c r="C350" s="28" t="s">
        <v>1132</v>
      </c>
      <c r="D350" s="28" t="s">
        <v>1133</v>
      </c>
      <c r="E350" s="28"/>
      <c r="F350" s="28" t="s">
        <v>1134</v>
      </c>
      <c r="G350" s="28" t="str">
        <f>VLOOKUP(F350,regions!A$2:C$419,3,FALSE)</f>
        <v>Shire district</v>
      </c>
      <c r="H350" s="28" t="str">
        <f>IFERROR(VLOOKUP(F350,classifications!A$3:C$328,3,FALSE),VLOOKUP(F350,classifications!I$2:K$28,3,FALSE))</f>
        <v>Predominantly Rural</v>
      </c>
      <c r="I350" s="61">
        <v>500</v>
      </c>
      <c r="J350" s="61">
        <v>110</v>
      </c>
      <c r="K350" s="61">
        <v>0</v>
      </c>
      <c r="L350" s="61">
        <v>610</v>
      </c>
      <c r="M350" s="57"/>
      <c r="N350" s="62">
        <v>430</v>
      </c>
      <c r="O350" s="61">
        <v>120</v>
      </c>
      <c r="P350" s="61">
        <v>0</v>
      </c>
      <c r="Q350" s="61">
        <v>560</v>
      </c>
    </row>
    <row r="351" spans="2:17" ht="66" x14ac:dyDescent="0.25">
      <c r="B351" s="28" t="s">
        <v>1135</v>
      </c>
      <c r="C351" s="28" t="s">
        <v>1136</v>
      </c>
      <c r="D351" s="28" t="s">
        <v>1137</v>
      </c>
      <c r="E351" s="28"/>
      <c r="F351" s="28" t="s">
        <v>1138</v>
      </c>
      <c r="G351" s="28" t="str">
        <f>VLOOKUP(F351,regions!A$2:C$419,3,FALSE)</f>
        <v>Shire district</v>
      </c>
      <c r="H351" s="28" t="str">
        <f>IFERROR(VLOOKUP(F351,classifications!A$3:C$328,3,FALSE),VLOOKUP(F351,classifications!I$2:K$28,3,FALSE))</f>
        <v>Urban with Significant Rural</v>
      </c>
      <c r="I351" s="61">
        <v>550</v>
      </c>
      <c r="J351" s="61">
        <v>220</v>
      </c>
      <c r="K351" s="61">
        <v>0</v>
      </c>
      <c r="L351" s="61">
        <v>770</v>
      </c>
      <c r="M351" s="57"/>
      <c r="N351" s="62">
        <v>500</v>
      </c>
      <c r="O351" s="61">
        <v>90</v>
      </c>
      <c r="P351" s="61">
        <v>0</v>
      </c>
      <c r="Q351" s="61">
        <v>580</v>
      </c>
    </row>
    <row r="352" spans="2:17" ht="66" x14ac:dyDescent="0.25">
      <c r="B352" s="28" t="s">
        <v>1139</v>
      </c>
      <c r="C352" s="28" t="s">
        <v>1140</v>
      </c>
      <c r="D352" s="28" t="s">
        <v>1141</v>
      </c>
      <c r="E352" s="28"/>
      <c r="F352" s="28" t="s">
        <v>1142</v>
      </c>
      <c r="G352" s="28" t="str">
        <f>VLOOKUP(F352,regions!A$2:C$419,3,FALSE)</f>
        <v>Shire district</v>
      </c>
      <c r="H352" s="28" t="str">
        <f>IFERROR(VLOOKUP(F352,classifications!A$3:C$328,3,FALSE),VLOOKUP(F352,classifications!I$2:K$28,3,FALSE))</f>
        <v>Predominantly Rural</v>
      </c>
      <c r="I352" s="61">
        <v>50</v>
      </c>
      <c r="J352" s="61">
        <v>30</v>
      </c>
      <c r="K352" s="61">
        <v>0</v>
      </c>
      <c r="L352" s="61">
        <v>80</v>
      </c>
      <c r="M352" s="57"/>
      <c r="N352" s="62">
        <v>90</v>
      </c>
      <c r="O352" s="61">
        <v>40</v>
      </c>
      <c r="P352" s="61">
        <v>0</v>
      </c>
      <c r="Q352" s="61">
        <v>130</v>
      </c>
    </row>
    <row r="353" spans="2:17" x14ac:dyDescent="0.25">
      <c r="B353" s="28"/>
      <c r="C353" s="28"/>
      <c r="D353" s="28"/>
      <c r="E353" s="28"/>
      <c r="F353" s="28"/>
      <c r="G353" s="28"/>
      <c r="H353" s="28"/>
      <c r="I353" s="57"/>
      <c r="J353" s="57"/>
      <c r="K353" s="57"/>
      <c r="L353" s="57"/>
      <c r="M353" s="57"/>
      <c r="N353" s="65"/>
      <c r="O353" s="57"/>
      <c r="P353" s="57"/>
      <c r="Q353" s="57"/>
    </row>
    <row r="354" spans="2:17" ht="66" x14ac:dyDescent="0.25">
      <c r="B354" s="28"/>
      <c r="C354" s="28"/>
      <c r="D354" s="28" t="s">
        <v>1143</v>
      </c>
      <c r="E354" s="28" t="s">
        <v>1144</v>
      </c>
      <c r="F354" s="28" t="s">
        <v>1144</v>
      </c>
      <c r="G354" s="28" t="str">
        <f>VLOOKUP(F354,regions!A$2:C$419,3,FALSE)</f>
        <v>Shire county</v>
      </c>
      <c r="H354" s="28" t="str">
        <f>IFERROR(VLOOKUP(F354,classifications!A$3:C$328,3,FALSE),VLOOKUP(F354,classifications!I$2:K$28,3,FALSE))</f>
        <v>Urban with Significant Rural</v>
      </c>
      <c r="I354" s="61">
        <v>1350</v>
      </c>
      <c r="J354" s="61">
        <v>370</v>
      </c>
      <c r="K354" s="61">
        <v>0</v>
      </c>
      <c r="L354" s="61">
        <v>1720</v>
      </c>
      <c r="M354" s="57"/>
      <c r="N354" s="62">
        <v>1120</v>
      </c>
      <c r="O354" s="61">
        <v>370</v>
      </c>
      <c r="P354" s="61">
        <v>0</v>
      </c>
      <c r="Q354" s="61">
        <v>1490</v>
      </c>
    </row>
    <row r="355" spans="2:17" ht="66" x14ac:dyDescent="0.25">
      <c r="B355" s="28" t="s">
        <v>1145</v>
      </c>
      <c r="C355" s="28" t="s">
        <v>1146</v>
      </c>
      <c r="D355" s="28" t="s">
        <v>1147</v>
      </c>
      <c r="E355" s="28"/>
      <c r="F355" s="28" t="s">
        <v>1148</v>
      </c>
      <c r="G355" s="28" t="str">
        <f>VLOOKUP(F355,regions!A$2:C$419,3,FALSE)</f>
        <v>Shire district</v>
      </c>
      <c r="H355" s="28" t="str">
        <f>IFERROR(VLOOKUP(F355,classifications!A$3:C$328,3,FALSE),VLOOKUP(F355,classifications!I$2:K$28,3,FALSE))</f>
        <v>Urban with Significant Rural</v>
      </c>
      <c r="I355" s="61">
        <v>90</v>
      </c>
      <c r="J355" s="61">
        <v>0</v>
      </c>
      <c r="K355" s="61">
        <v>0</v>
      </c>
      <c r="L355" s="61">
        <v>90</v>
      </c>
      <c r="M355" s="57"/>
      <c r="N355" s="62">
        <v>100</v>
      </c>
      <c r="O355" s="61">
        <v>20</v>
      </c>
      <c r="P355" s="61">
        <v>0</v>
      </c>
      <c r="Q355" s="61">
        <v>120</v>
      </c>
    </row>
    <row r="356" spans="2:17" ht="66" x14ac:dyDescent="0.25">
      <c r="B356" s="28" t="s">
        <v>1149</v>
      </c>
      <c r="C356" s="28" t="s">
        <v>1150</v>
      </c>
      <c r="D356" s="28" t="s">
        <v>1151</v>
      </c>
      <c r="E356" s="28"/>
      <c r="F356" s="28" t="s">
        <v>1152</v>
      </c>
      <c r="G356" s="28" t="str">
        <f>VLOOKUP(F356,regions!A$2:C$419,3,FALSE)</f>
        <v>Shire district</v>
      </c>
      <c r="H356" s="28" t="str">
        <f>IFERROR(VLOOKUP(F356,classifications!A$3:C$328,3,FALSE),VLOOKUP(F356,classifications!I$2:K$28,3,FALSE))</f>
        <v>Urban with Significant Rural</v>
      </c>
      <c r="I356" s="61">
        <v>300</v>
      </c>
      <c r="J356" s="61">
        <v>70</v>
      </c>
      <c r="K356" s="61">
        <v>0</v>
      </c>
      <c r="L356" s="61">
        <v>370</v>
      </c>
      <c r="M356" s="57"/>
      <c r="N356" s="62">
        <v>190</v>
      </c>
      <c r="O356" s="61">
        <v>60</v>
      </c>
      <c r="P356" s="61">
        <v>0</v>
      </c>
      <c r="Q356" s="61">
        <v>250</v>
      </c>
    </row>
    <row r="357" spans="2:17" ht="66" x14ac:dyDescent="0.25">
      <c r="B357" s="28" t="s">
        <v>1153</v>
      </c>
      <c r="C357" s="28" t="s">
        <v>1154</v>
      </c>
      <c r="D357" s="28" t="s">
        <v>1155</v>
      </c>
      <c r="E357" s="28"/>
      <c r="F357" s="28" t="s">
        <v>1156</v>
      </c>
      <c r="G357" s="28" t="str">
        <f>VLOOKUP(F357,regions!A$2:C$419,3,FALSE)</f>
        <v>Shire district</v>
      </c>
      <c r="H357" s="28" t="str">
        <f>IFERROR(VLOOKUP(F357,classifications!A$3:C$328,3,FALSE),VLOOKUP(F357,classifications!I$2:K$28,3,FALSE))</f>
        <v>Urban with Significant Rural</v>
      </c>
      <c r="I357" s="61">
        <v>120</v>
      </c>
      <c r="J357" s="61">
        <v>30</v>
      </c>
      <c r="K357" s="61">
        <v>0</v>
      </c>
      <c r="L357" s="61">
        <v>150</v>
      </c>
      <c r="M357" s="57"/>
      <c r="N357" s="62">
        <v>180</v>
      </c>
      <c r="O357" s="61">
        <v>30</v>
      </c>
      <c r="P357" s="61">
        <v>0</v>
      </c>
      <c r="Q357" s="61">
        <v>200</v>
      </c>
    </row>
    <row r="358" spans="2:17" ht="66" x14ac:dyDescent="0.25">
      <c r="B358" s="28" t="s">
        <v>1157</v>
      </c>
      <c r="C358" s="28" t="s">
        <v>1158</v>
      </c>
      <c r="D358" s="28" t="s">
        <v>1159</v>
      </c>
      <c r="E358" s="28"/>
      <c r="F358" s="28" t="s">
        <v>1160</v>
      </c>
      <c r="G358" s="28" t="str">
        <f>VLOOKUP(F358,regions!A$2:C$419,3,FALSE)</f>
        <v>Shire district</v>
      </c>
      <c r="H358" s="28" t="str">
        <f>IFERROR(VLOOKUP(F358,classifications!A$3:C$328,3,FALSE),VLOOKUP(F358,classifications!I$2:K$28,3,FALSE))</f>
        <v>Predominantly Urban</v>
      </c>
      <c r="I358" s="30">
        <v>130</v>
      </c>
      <c r="J358" s="30">
        <v>90</v>
      </c>
      <c r="K358" s="30">
        <v>0</v>
      </c>
      <c r="L358" s="30">
        <v>220</v>
      </c>
      <c r="M358" s="63"/>
      <c r="N358" s="30">
        <v>250</v>
      </c>
      <c r="O358" s="30">
        <v>70</v>
      </c>
      <c r="P358" s="30">
        <v>0</v>
      </c>
      <c r="Q358" s="30">
        <v>320</v>
      </c>
    </row>
    <row r="359" spans="2:17" ht="66" x14ac:dyDescent="0.25">
      <c r="B359" s="28" t="s">
        <v>1161</v>
      </c>
      <c r="C359" s="28" t="s">
        <v>1162</v>
      </c>
      <c r="D359" s="28" t="s">
        <v>1163</v>
      </c>
      <c r="E359" s="28"/>
      <c r="F359" s="28" t="s">
        <v>1164</v>
      </c>
      <c r="G359" s="28" t="str">
        <f>VLOOKUP(F359,regions!A$2:C$419,3,FALSE)</f>
        <v>Shire district</v>
      </c>
      <c r="H359" s="28" t="str">
        <f>IFERROR(VLOOKUP(F359,classifications!A$3:C$328,3,FALSE),VLOOKUP(F359,classifications!I$2:K$28,3,FALSE))</f>
        <v>Urban with Significant Rural</v>
      </c>
      <c r="I359" s="61">
        <v>160</v>
      </c>
      <c r="J359" s="61">
        <v>40</v>
      </c>
      <c r="K359" s="61">
        <v>0</v>
      </c>
      <c r="L359" s="61">
        <v>190</v>
      </c>
      <c r="M359" s="57"/>
      <c r="N359" s="62">
        <v>90</v>
      </c>
      <c r="O359" s="61">
        <v>40</v>
      </c>
      <c r="P359" s="61">
        <v>0</v>
      </c>
      <c r="Q359" s="61">
        <v>130</v>
      </c>
    </row>
    <row r="360" spans="2:17" ht="66" x14ac:dyDescent="0.25">
      <c r="B360" s="28" t="s">
        <v>1165</v>
      </c>
      <c r="C360" s="28" t="s">
        <v>1166</v>
      </c>
      <c r="D360" s="28" t="s">
        <v>1167</v>
      </c>
      <c r="E360" s="28"/>
      <c r="F360" s="28" t="s">
        <v>1168</v>
      </c>
      <c r="G360" s="28" t="str">
        <f>VLOOKUP(F360,regions!A$2:C$419,3,FALSE)</f>
        <v>Shire district</v>
      </c>
      <c r="H360" s="28" t="str">
        <f>IFERROR(VLOOKUP(F360,classifications!A$3:C$328,3,FALSE),VLOOKUP(F360,classifications!I$2:K$28,3,FALSE))</f>
        <v>Urban with Significant Rural</v>
      </c>
      <c r="I360" s="61">
        <v>360</v>
      </c>
      <c r="J360" s="61">
        <v>100</v>
      </c>
      <c r="K360" s="61">
        <v>0</v>
      </c>
      <c r="L360" s="61">
        <v>450</v>
      </c>
      <c r="M360" s="57"/>
      <c r="N360" s="62">
        <v>210</v>
      </c>
      <c r="O360" s="61">
        <v>60</v>
      </c>
      <c r="P360" s="61">
        <v>0</v>
      </c>
      <c r="Q360" s="61">
        <v>280</v>
      </c>
    </row>
    <row r="361" spans="2:17" ht="66" x14ac:dyDescent="0.25">
      <c r="B361" s="28" t="s">
        <v>1169</v>
      </c>
      <c r="C361" s="28" t="s">
        <v>1170</v>
      </c>
      <c r="D361" s="28" t="s">
        <v>1171</v>
      </c>
      <c r="E361" s="28"/>
      <c r="F361" s="28" t="s">
        <v>1172</v>
      </c>
      <c r="G361" s="28" t="str">
        <f>VLOOKUP(F361,regions!A$2:C$419,3,FALSE)</f>
        <v>Shire district</v>
      </c>
      <c r="H361" s="28" t="str">
        <f>IFERROR(VLOOKUP(F361,classifications!A$3:C$328,3,FALSE),VLOOKUP(F361,classifications!I$2:K$28,3,FALSE))</f>
        <v>Predominantly Rural</v>
      </c>
      <c r="I361" s="61">
        <v>160</v>
      </c>
      <c r="J361" s="61">
        <v>50</v>
      </c>
      <c r="K361" s="61">
        <v>0</v>
      </c>
      <c r="L361" s="61">
        <v>200</v>
      </c>
      <c r="M361" s="57"/>
      <c r="N361" s="62">
        <v>60</v>
      </c>
      <c r="O361" s="61">
        <v>80</v>
      </c>
      <c r="P361" s="61">
        <v>0</v>
      </c>
      <c r="Q361" s="61">
        <v>140</v>
      </c>
    </row>
    <row r="362" spans="2:17" ht="66" x14ac:dyDescent="0.25">
      <c r="B362" s="28" t="s">
        <v>1173</v>
      </c>
      <c r="C362" s="28" t="s">
        <v>1174</v>
      </c>
      <c r="D362" s="28" t="s">
        <v>1175</v>
      </c>
      <c r="E362" s="28"/>
      <c r="F362" s="28" t="s">
        <v>1176</v>
      </c>
      <c r="G362" s="28" t="str">
        <f>VLOOKUP(F362,regions!A$2:C$419,3,FALSE)</f>
        <v>Shire district</v>
      </c>
      <c r="H362" s="28" t="str">
        <f>IFERROR(VLOOKUP(F362,classifications!A$3:C$328,3,FALSE),VLOOKUP(F362,classifications!I$2:K$28,3,FALSE))</f>
        <v>Predominantly Urban</v>
      </c>
      <c r="I362" s="61">
        <v>40</v>
      </c>
      <c r="J362" s="61">
        <v>0</v>
      </c>
      <c r="K362" s="61">
        <v>0</v>
      </c>
      <c r="L362" s="61">
        <v>40</v>
      </c>
      <c r="M362" s="57"/>
      <c r="N362" s="62">
        <v>40</v>
      </c>
      <c r="O362" s="61">
        <v>20</v>
      </c>
      <c r="P362" s="61">
        <v>0</v>
      </c>
      <c r="Q362" s="61">
        <v>60</v>
      </c>
    </row>
    <row r="363" spans="2:17" x14ac:dyDescent="0.25">
      <c r="B363" s="28"/>
      <c r="C363" s="28"/>
      <c r="D363" s="28"/>
      <c r="E363" s="28"/>
      <c r="F363" s="28"/>
      <c r="G363" s="28"/>
      <c r="H363" s="28"/>
      <c r="I363" s="57"/>
      <c r="J363" s="57"/>
      <c r="K363" s="57"/>
      <c r="L363" s="57"/>
      <c r="M363" s="57"/>
      <c r="N363" s="65"/>
      <c r="O363" s="57"/>
      <c r="P363" s="57"/>
      <c r="Q363" s="57"/>
    </row>
    <row r="364" spans="2:17" ht="66" x14ac:dyDescent="0.25">
      <c r="B364" s="28"/>
      <c r="C364" s="28"/>
      <c r="D364" s="28" t="s">
        <v>1177</v>
      </c>
      <c r="E364" s="28" t="s">
        <v>1178</v>
      </c>
      <c r="F364" s="28" t="s">
        <v>1178</v>
      </c>
      <c r="G364" s="28" t="str">
        <f>VLOOKUP(F364,regions!A$2:C$419,3,FALSE)</f>
        <v>Shire county</v>
      </c>
      <c r="H364" s="28" t="str">
        <f>IFERROR(VLOOKUP(F364,classifications!A$3:C$328,3,FALSE),VLOOKUP(F364,classifications!I$2:K$28,3,FALSE))</f>
        <v>Predominantly Rural</v>
      </c>
      <c r="I364" s="61">
        <v>1220</v>
      </c>
      <c r="J364" s="61">
        <v>260</v>
      </c>
      <c r="K364" s="61">
        <v>70</v>
      </c>
      <c r="L364" s="61">
        <v>1550</v>
      </c>
      <c r="M364" s="57"/>
      <c r="N364" s="62">
        <v>1400</v>
      </c>
      <c r="O364" s="61">
        <v>210</v>
      </c>
      <c r="P364" s="61">
        <v>10</v>
      </c>
      <c r="Q364" s="61">
        <v>1610</v>
      </c>
    </row>
    <row r="365" spans="2:17" ht="66" x14ac:dyDescent="0.25">
      <c r="B365" s="28" t="s">
        <v>1179</v>
      </c>
      <c r="C365" s="28" t="s">
        <v>1180</v>
      </c>
      <c r="D365" s="28" t="s">
        <v>1181</v>
      </c>
      <c r="E365" s="28"/>
      <c r="F365" s="28" t="s">
        <v>1182</v>
      </c>
      <c r="G365" s="28" t="str">
        <f>VLOOKUP(F365,regions!A$2:C$419,3,FALSE)</f>
        <v>Shire district</v>
      </c>
      <c r="H365" s="28" t="str">
        <f>IFERROR(VLOOKUP(F365,classifications!A$3:C$328,3,FALSE),VLOOKUP(F365,classifications!I$2:K$28,3,FALSE))</f>
        <v>Predominantly Rural</v>
      </c>
      <c r="I365" s="61">
        <v>120</v>
      </c>
      <c r="J365" s="61">
        <v>10</v>
      </c>
      <c r="K365" s="61">
        <v>0</v>
      </c>
      <c r="L365" s="61">
        <v>130</v>
      </c>
      <c r="M365" s="57"/>
      <c r="N365" s="62">
        <v>150</v>
      </c>
      <c r="O365" s="61">
        <v>0</v>
      </c>
      <c r="P365" s="61">
        <v>0</v>
      </c>
      <c r="Q365" s="61">
        <v>150</v>
      </c>
    </row>
    <row r="366" spans="2:17" ht="66" x14ac:dyDescent="0.25">
      <c r="B366" s="28" t="s">
        <v>1183</v>
      </c>
      <c r="C366" s="28" t="s">
        <v>1184</v>
      </c>
      <c r="D366" s="28" t="s">
        <v>1185</v>
      </c>
      <c r="E366" s="28"/>
      <c r="F366" s="28" t="s">
        <v>1186</v>
      </c>
      <c r="G366" s="28" t="str">
        <f>VLOOKUP(F366,regions!A$2:C$419,3,FALSE)</f>
        <v>Shire district</v>
      </c>
      <c r="H366" s="28" t="str">
        <f>IFERROR(VLOOKUP(F366,classifications!A$3:C$328,3,FALSE),VLOOKUP(F366,classifications!I$2:K$28,3,FALSE))</f>
        <v>Predominantly Rural</v>
      </c>
      <c r="I366" s="61">
        <v>110</v>
      </c>
      <c r="J366" s="61">
        <v>10</v>
      </c>
      <c r="K366" s="61">
        <v>0</v>
      </c>
      <c r="L366" s="61">
        <v>120</v>
      </c>
      <c r="M366" s="57"/>
      <c r="N366" s="62">
        <v>90</v>
      </c>
      <c r="O366" s="61">
        <v>50</v>
      </c>
      <c r="P366" s="61">
        <v>0</v>
      </c>
      <c r="Q366" s="61">
        <v>130</v>
      </c>
    </row>
    <row r="367" spans="2:17" ht="66" x14ac:dyDescent="0.25">
      <c r="B367" s="28" t="s">
        <v>1187</v>
      </c>
      <c r="C367" s="28" t="s">
        <v>1188</v>
      </c>
      <c r="D367" s="28" t="s">
        <v>1189</v>
      </c>
      <c r="E367" s="28"/>
      <c r="F367" s="28" t="s">
        <v>1190</v>
      </c>
      <c r="G367" s="28" t="str">
        <f>VLOOKUP(F367,regions!A$2:C$419,3,FALSE)</f>
        <v>Shire district</v>
      </c>
      <c r="H367" s="28" t="str">
        <f>IFERROR(VLOOKUP(F367,classifications!A$3:C$328,3,FALSE),VLOOKUP(F367,classifications!I$2:K$28,3,FALSE))</f>
        <v>Predominantly Urban</v>
      </c>
      <c r="I367" s="61">
        <v>80</v>
      </c>
      <c r="J367" s="61">
        <v>0</v>
      </c>
      <c r="K367" s="61">
        <v>70</v>
      </c>
      <c r="L367" s="61">
        <v>150</v>
      </c>
      <c r="M367" s="57"/>
      <c r="N367" s="62">
        <v>210</v>
      </c>
      <c r="O367" s="61">
        <v>10</v>
      </c>
      <c r="P367" s="61">
        <v>10</v>
      </c>
      <c r="Q367" s="61">
        <v>220</v>
      </c>
    </row>
    <row r="368" spans="2:17" ht="66" x14ac:dyDescent="0.25">
      <c r="B368" s="28" t="s">
        <v>1191</v>
      </c>
      <c r="C368" s="28" t="s">
        <v>1192</v>
      </c>
      <c r="D368" s="28" t="s">
        <v>1193</v>
      </c>
      <c r="E368" s="28"/>
      <c r="F368" s="28" t="s">
        <v>1194</v>
      </c>
      <c r="G368" s="28" t="str">
        <f>VLOOKUP(F368,regions!A$2:C$419,3,FALSE)</f>
        <v>Shire district</v>
      </c>
      <c r="H368" s="28" t="str">
        <f>IFERROR(VLOOKUP(F368,classifications!A$3:C$328,3,FALSE),VLOOKUP(F368,classifications!I$2:K$28,3,FALSE))</f>
        <v>Predominantly Rural</v>
      </c>
      <c r="I368" s="61">
        <v>160</v>
      </c>
      <c r="J368" s="61">
        <v>70</v>
      </c>
      <c r="K368" s="61">
        <v>0</v>
      </c>
      <c r="L368" s="61">
        <v>220</v>
      </c>
      <c r="M368" s="57"/>
      <c r="N368" s="62">
        <v>260</v>
      </c>
      <c r="O368" s="61">
        <v>20</v>
      </c>
      <c r="P368" s="61">
        <v>0</v>
      </c>
      <c r="Q368" s="61">
        <v>280</v>
      </c>
    </row>
    <row r="369" spans="2:17" ht="66" x14ac:dyDescent="0.25">
      <c r="B369" s="28" t="s">
        <v>1195</v>
      </c>
      <c r="C369" s="28" t="s">
        <v>1196</v>
      </c>
      <c r="D369" s="28" t="s">
        <v>1197</v>
      </c>
      <c r="E369" s="28"/>
      <c r="F369" s="28" t="s">
        <v>1198</v>
      </c>
      <c r="G369" s="28" t="str">
        <f>VLOOKUP(F369,regions!A$2:C$419,3,FALSE)</f>
        <v>Shire district</v>
      </c>
      <c r="H369" s="28" t="str">
        <f>IFERROR(VLOOKUP(F369,classifications!A$3:C$328,3,FALSE),VLOOKUP(F369,classifications!I$2:K$28,3,FALSE))</f>
        <v>Predominantly Rural</v>
      </c>
      <c r="I369" s="61">
        <v>270</v>
      </c>
      <c r="J369" s="61">
        <v>100</v>
      </c>
      <c r="K369" s="61">
        <v>0</v>
      </c>
      <c r="L369" s="61">
        <v>370</v>
      </c>
      <c r="M369" s="57"/>
      <c r="N369" s="62">
        <v>280</v>
      </c>
      <c r="O369" s="61">
        <v>80</v>
      </c>
      <c r="P369" s="61">
        <v>0</v>
      </c>
      <c r="Q369" s="61">
        <v>370</v>
      </c>
    </row>
    <row r="370" spans="2:17" ht="66" x14ac:dyDescent="0.25">
      <c r="B370" s="28" t="s">
        <v>1199</v>
      </c>
      <c r="C370" s="28" t="s">
        <v>1200</v>
      </c>
      <c r="D370" s="28" t="s">
        <v>1201</v>
      </c>
      <c r="E370" s="28"/>
      <c r="F370" s="28" t="s">
        <v>1202</v>
      </c>
      <c r="G370" s="28" t="str">
        <f>VLOOKUP(F370,regions!A$2:C$419,3,FALSE)</f>
        <v>Shire district</v>
      </c>
      <c r="H370" s="28" t="str">
        <f>IFERROR(VLOOKUP(F370,classifications!A$3:C$328,3,FALSE),VLOOKUP(F370,classifications!I$2:K$28,3,FALSE))</f>
        <v>Predominantly Rural</v>
      </c>
      <c r="I370" s="61">
        <v>430</v>
      </c>
      <c r="J370" s="61">
        <v>60</v>
      </c>
      <c r="K370" s="61">
        <v>0</v>
      </c>
      <c r="L370" s="61">
        <v>490</v>
      </c>
      <c r="M370" s="57"/>
      <c r="N370" s="62">
        <v>320</v>
      </c>
      <c r="O370" s="61">
        <v>30</v>
      </c>
      <c r="P370" s="61">
        <v>0</v>
      </c>
      <c r="Q370" s="61">
        <v>350</v>
      </c>
    </row>
    <row r="371" spans="2:17" ht="66" x14ac:dyDescent="0.25">
      <c r="B371" s="28" t="s">
        <v>1203</v>
      </c>
      <c r="C371" s="28" t="s">
        <v>1204</v>
      </c>
      <c r="D371" s="28" t="s">
        <v>1205</v>
      </c>
      <c r="E371" s="28"/>
      <c r="F371" s="28" t="s">
        <v>1206</v>
      </c>
      <c r="G371" s="28" t="str">
        <f>VLOOKUP(F371,regions!A$2:C$419,3,FALSE)</f>
        <v>Shire district</v>
      </c>
      <c r="H371" s="28" t="str">
        <f>IFERROR(VLOOKUP(F371,classifications!A$3:C$328,3,FALSE),VLOOKUP(F371,classifications!I$2:K$28,3,FALSE))</f>
        <v>Urban with Significant Rural</v>
      </c>
      <c r="I371" s="61">
        <v>60</v>
      </c>
      <c r="J371" s="61">
        <v>10</v>
      </c>
      <c r="K371" s="61">
        <v>0</v>
      </c>
      <c r="L371" s="61">
        <v>70</v>
      </c>
      <c r="M371" s="57"/>
      <c r="N371" s="62">
        <v>90</v>
      </c>
      <c r="O371" s="61">
        <v>20</v>
      </c>
      <c r="P371" s="61">
        <v>0</v>
      </c>
      <c r="Q371" s="61">
        <v>110</v>
      </c>
    </row>
    <row r="372" spans="2:17" x14ac:dyDescent="0.25">
      <c r="B372" s="28"/>
      <c r="C372" s="28"/>
      <c r="D372" s="28"/>
      <c r="E372" s="28"/>
      <c r="F372" s="28"/>
      <c r="G372" s="28"/>
      <c r="H372" s="28"/>
      <c r="I372" s="57"/>
      <c r="J372" s="57"/>
      <c r="K372" s="57"/>
      <c r="L372" s="57"/>
      <c r="M372" s="57"/>
      <c r="N372" s="65"/>
      <c r="O372" s="57"/>
      <c r="P372" s="57"/>
      <c r="Q372" s="57"/>
    </row>
    <row r="373" spans="2:17" ht="66" x14ac:dyDescent="0.25">
      <c r="B373" s="28"/>
      <c r="C373" s="28"/>
      <c r="D373" s="28" t="s">
        <v>1207</v>
      </c>
      <c r="E373" s="28" t="s">
        <v>1208</v>
      </c>
      <c r="F373" s="28" t="s">
        <v>1208</v>
      </c>
      <c r="G373" s="28" t="str">
        <f>VLOOKUP(F373,regions!A$2:C$419,3,FALSE)</f>
        <v>Shire county</v>
      </c>
      <c r="H373" s="28" t="str">
        <f>IFERROR(VLOOKUP(F373,classifications!A$3:C$328,3,FALSE),VLOOKUP(F373,classifications!I$2:K$28,3,FALSE))</f>
        <v>Predominantly Urban</v>
      </c>
      <c r="I373" s="61">
        <v>2400</v>
      </c>
      <c r="J373" s="61">
        <v>530</v>
      </c>
      <c r="K373" s="61">
        <v>110</v>
      </c>
      <c r="L373" s="61">
        <v>3040</v>
      </c>
      <c r="M373" s="57"/>
      <c r="N373" s="62">
        <v>1580</v>
      </c>
      <c r="O373" s="61">
        <v>550</v>
      </c>
      <c r="P373" s="61">
        <v>40</v>
      </c>
      <c r="Q373" s="61">
        <v>2170</v>
      </c>
    </row>
    <row r="374" spans="2:17" ht="66" x14ac:dyDescent="0.25">
      <c r="B374" s="28" t="s">
        <v>1209</v>
      </c>
      <c r="C374" s="28" t="s">
        <v>1210</v>
      </c>
      <c r="D374" s="28" t="s">
        <v>1211</v>
      </c>
      <c r="E374" s="28"/>
      <c r="F374" s="28" t="s">
        <v>1212</v>
      </c>
      <c r="G374" s="28" t="str">
        <f>VLOOKUP(F374,regions!A$2:C$419,3,FALSE)</f>
        <v>Shire district</v>
      </c>
      <c r="H374" s="28" t="str">
        <f>IFERROR(VLOOKUP(F374,classifications!A$3:C$328,3,FALSE),VLOOKUP(F374,classifications!I$2:K$28,3,FALSE))</f>
        <v>Predominantly Urban</v>
      </c>
      <c r="I374" s="61">
        <v>260</v>
      </c>
      <c r="J374" s="61">
        <v>30</v>
      </c>
      <c r="K374" s="61">
        <v>0</v>
      </c>
      <c r="L374" s="61">
        <v>290</v>
      </c>
      <c r="M374" s="57"/>
      <c r="N374" s="62">
        <v>210</v>
      </c>
      <c r="O374" s="61">
        <v>130</v>
      </c>
      <c r="P374" s="61">
        <v>0</v>
      </c>
      <c r="Q374" s="61">
        <v>340</v>
      </c>
    </row>
    <row r="375" spans="2:17" ht="66" x14ac:dyDescent="0.25">
      <c r="B375" s="28" t="s">
        <v>1213</v>
      </c>
      <c r="C375" s="28" t="s">
        <v>1214</v>
      </c>
      <c r="D375" s="28" t="s">
        <v>1215</v>
      </c>
      <c r="E375" s="28"/>
      <c r="F375" s="28" t="s">
        <v>1216</v>
      </c>
      <c r="G375" s="28" t="str">
        <f>VLOOKUP(F375,regions!A$2:C$419,3,FALSE)</f>
        <v>Shire district</v>
      </c>
      <c r="H375" s="28" t="str">
        <f>IFERROR(VLOOKUP(F375,classifications!A$3:C$328,3,FALSE),VLOOKUP(F375,classifications!I$2:K$28,3,FALSE))</f>
        <v>Predominantly Urban</v>
      </c>
      <c r="I375" s="61">
        <v>70</v>
      </c>
      <c r="J375" s="61">
        <v>20</v>
      </c>
      <c r="K375" s="61">
        <v>0</v>
      </c>
      <c r="L375" s="61">
        <v>90</v>
      </c>
      <c r="M375" s="57"/>
      <c r="N375" s="62">
        <v>70</v>
      </c>
      <c r="O375" s="61">
        <v>40</v>
      </c>
      <c r="P375" s="61">
        <v>0</v>
      </c>
      <c r="Q375" s="61">
        <v>110</v>
      </c>
    </row>
    <row r="376" spans="2:17" ht="66" x14ac:dyDescent="0.25">
      <c r="B376" s="28" t="s">
        <v>1217</v>
      </c>
      <c r="C376" s="28" t="s">
        <v>1218</v>
      </c>
      <c r="D376" s="28" t="s">
        <v>1219</v>
      </c>
      <c r="E376" s="28"/>
      <c r="F376" s="28" t="s">
        <v>1220</v>
      </c>
      <c r="G376" s="28" t="str">
        <f>VLOOKUP(F376,regions!A$2:C$419,3,FALSE)</f>
        <v>Shire district</v>
      </c>
      <c r="H376" s="28" t="str">
        <f>IFERROR(VLOOKUP(F376,classifications!A$3:C$328,3,FALSE),VLOOKUP(F376,classifications!I$2:K$28,3,FALSE))</f>
        <v>Predominantly Urban</v>
      </c>
      <c r="I376" s="61">
        <v>380</v>
      </c>
      <c r="J376" s="61">
        <v>130</v>
      </c>
      <c r="K376" s="61">
        <v>0</v>
      </c>
      <c r="L376" s="61">
        <v>520</v>
      </c>
      <c r="M376" s="57"/>
      <c r="N376" s="62">
        <v>190</v>
      </c>
      <c r="O376" s="61">
        <v>10</v>
      </c>
      <c r="P376" s="61">
        <v>20</v>
      </c>
      <c r="Q376" s="61">
        <v>220</v>
      </c>
    </row>
    <row r="377" spans="2:17" ht="66" x14ac:dyDescent="0.25">
      <c r="B377" s="28" t="s">
        <v>1221</v>
      </c>
      <c r="C377" s="28" t="s">
        <v>1222</v>
      </c>
      <c r="D377" s="28" t="s">
        <v>1223</v>
      </c>
      <c r="E377" s="28"/>
      <c r="F377" s="28" t="s">
        <v>1224</v>
      </c>
      <c r="G377" s="28" t="str">
        <f>VLOOKUP(F377,regions!A$2:C$419,3,FALSE)</f>
        <v>Shire district</v>
      </c>
      <c r="H377" s="28" t="str">
        <f>IFERROR(VLOOKUP(F377,classifications!A$3:C$328,3,FALSE),VLOOKUP(F377,classifications!I$2:K$28,3,FALSE))</f>
        <v>Urban with Significant Rural</v>
      </c>
      <c r="I377" s="61">
        <v>90</v>
      </c>
      <c r="J377" s="61">
        <v>30</v>
      </c>
      <c r="K377" s="61">
        <v>0</v>
      </c>
      <c r="L377" s="61">
        <v>120</v>
      </c>
      <c r="M377" s="57"/>
      <c r="N377" s="62">
        <v>80</v>
      </c>
      <c r="O377" s="61">
        <v>90</v>
      </c>
      <c r="P377" s="61">
        <v>0</v>
      </c>
      <c r="Q377" s="61">
        <v>160</v>
      </c>
    </row>
    <row r="378" spans="2:17" ht="66" x14ac:dyDescent="0.25">
      <c r="B378" s="28" t="s">
        <v>1225</v>
      </c>
      <c r="C378" s="28" t="s">
        <v>1226</v>
      </c>
      <c r="D378" s="28" t="s">
        <v>1227</v>
      </c>
      <c r="E378" s="28"/>
      <c r="F378" s="28" t="s">
        <v>1228</v>
      </c>
      <c r="G378" s="28" t="str">
        <f>VLOOKUP(F378,regions!A$2:C$419,3,FALSE)</f>
        <v>Shire district</v>
      </c>
      <c r="H378" s="28" t="str">
        <f>IFERROR(VLOOKUP(F378,classifications!A$3:C$328,3,FALSE),VLOOKUP(F378,classifications!I$2:K$28,3,FALSE))</f>
        <v>Predominantly Urban</v>
      </c>
      <c r="I378" s="61">
        <v>340</v>
      </c>
      <c r="J378" s="61">
        <v>0</v>
      </c>
      <c r="K378" s="61">
        <v>0</v>
      </c>
      <c r="L378" s="61">
        <v>340</v>
      </c>
      <c r="M378" s="57"/>
      <c r="N378" s="62">
        <v>340</v>
      </c>
      <c r="O378" s="61">
        <v>20</v>
      </c>
      <c r="P378" s="61">
        <v>0</v>
      </c>
      <c r="Q378" s="61">
        <v>370</v>
      </c>
    </row>
    <row r="379" spans="2:17" ht="66" x14ac:dyDescent="0.25">
      <c r="B379" s="28" t="s">
        <v>1229</v>
      </c>
      <c r="C379" s="28" t="s">
        <v>1230</v>
      </c>
      <c r="D379" s="28" t="s">
        <v>1231</v>
      </c>
      <c r="E379" s="28"/>
      <c r="F379" s="28" t="s">
        <v>1232</v>
      </c>
      <c r="G379" s="28" t="str">
        <f>VLOOKUP(F379,regions!A$2:C$419,3,FALSE)</f>
        <v>Shire district</v>
      </c>
      <c r="H379" s="28" t="str">
        <f>IFERROR(VLOOKUP(F379,classifications!A$3:C$328,3,FALSE),VLOOKUP(F379,classifications!I$2:K$28,3,FALSE))</f>
        <v>Predominantly Urban</v>
      </c>
      <c r="I379" s="61">
        <v>150</v>
      </c>
      <c r="J379" s="61">
        <v>0</v>
      </c>
      <c r="K379" s="61">
        <v>0</v>
      </c>
      <c r="L379" s="61">
        <v>150</v>
      </c>
      <c r="M379" s="57"/>
      <c r="N379" s="62">
        <v>90</v>
      </c>
      <c r="O379" s="61">
        <v>150</v>
      </c>
      <c r="P379" s="61">
        <v>0</v>
      </c>
      <c r="Q379" s="61">
        <v>240</v>
      </c>
    </row>
    <row r="380" spans="2:17" ht="66" x14ac:dyDescent="0.25">
      <c r="B380" s="28" t="s">
        <v>1233</v>
      </c>
      <c r="C380" s="28" t="s">
        <v>1234</v>
      </c>
      <c r="D380" s="28" t="s">
        <v>1235</v>
      </c>
      <c r="E380" s="28"/>
      <c r="F380" s="28" t="s">
        <v>1236</v>
      </c>
      <c r="G380" s="28" t="str">
        <f>VLOOKUP(F380,regions!A$2:C$419,3,FALSE)</f>
        <v>Shire district</v>
      </c>
      <c r="H380" s="28" t="str">
        <f>IFERROR(VLOOKUP(F380,classifications!A$3:C$328,3,FALSE),VLOOKUP(F380,classifications!I$2:K$28,3,FALSE))</f>
        <v>Predominantly Urban</v>
      </c>
      <c r="I380" s="61">
        <v>220</v>
      </c>
      <c r="J380" s="61">
        <v>120</v>
      </c>
      <c r="K380" s="61">
        <v>0</v>
      </c>
      <c r="L380" s="61">
        <v>340</v>
      </c>
      <c r="M380" s="57"/>
      <c r="N380" s="62">
        <v>270</v>
      </c>
      <c r="O380" s="61">
        <v>20</v>
      </c>
      <c r="P380" s="61">
        <v>0</v>
      </c>
      <c r="Q380" s="61">
        <v>280</v>
      </c>
    </row>
    <row r="381" spans="2:17" ht="66" x14ac:dyDescent="0.25">
      <c r="B381" s="28" t="s">
        <v>1237</v>
      </c>
      <c r="C381" s="28" t="s">
        <v>1238</v>
      </c>
      <c r="D381" s="28" t="s">
        <v>1239</v>
      </c>
      <c r="E381" s="28"/>
      <c r="F381" s="28" t="s">
        <v>1240</v>
      </c>
      <c r="G381" s="28" t="str">
        <f>VLOOKUP(F381,regions!A$2:C$419,3,FALSE)</f>
        <v>Shire district</v>
      </c>
      <c r="H381" s="28" t="str">
        <f>IFERROR(VLOOKUP(F381,classifications!A$3:C$328,3,FALSE),VLOOKUP(F381,classifications!I$2:K$28,3,FALSE))</f>
        <v>Predominantly Urban</v>
      </c>
      <c r="I381" s="61">
        <v>50</v>
      </c>
      <c r="J381" s="61">
        <v>10</v>
      </c>
      <c r="K381" s="61">
        <v>0</v>
      </c>
      <c r="L381" s="61">
        <v>60</v>
      </c>
      <c r="M381" s="57"/>
      <c r="N381" s="62">
        <v>40</v>
      </c>
      <c r="O381" s="61">
        <v>0</v>
      </c>
      <c r="P381" s="61">
        <v>0</v>
      </c>
      <c r="Q381" s="61">
        <v>50</v>
      </c>
    </row>
    <row r="382" spans="2:17" ht="66" x14ac:dyDescent="0.25">
      <c r="B382" s="28" t="s">
        <v>1241</v>
      </c>
      <c r="C382" s="28" t="s">
        <v>1242</v>
      </c>
      <c r="D382" s="28" t="s">
        <v>1243</v>
      </c>
      <c r="E382" s="28"/>
      <c r="F382" s="28" t="s">
        <v>1244</v>
      </c>
      <c r="G382" s="28" t="str">
        <f>VLOOKUP(F382,regions!A$2:C$419,3,FALSE)</f>
        <v>Shire district</v>
      </c>
      <c r="H382" s="28" t="str">
        <f>IFERROR(VLOOKUP(F382,classifications!A$3:C$328,3,FALSE),VLOOKUP(F382,classifications!I$2:K$28,3,FALSE))</f>
        <v>Urban with Significant Rural</v>
      </c>
      <c r="I382" s="61">
        <v>390</v>
      </c>
      <c r="J382" s="61">
        <v>120</v>
      </c>
      <c r="K382" s="61">
        <v>0</v>
      </c>
      <c r="L382" s="61">
        <v>510</v>
      </c>
      <c r="M382" s="57"/>
      <c r="N382" s="62">
        <v>90</v>
      </c>
      <c r="O382" s="61">
        <v>10</v>
      </c>
      <c r="P382" s="61">
        <v>0</v>
      </c>
      <c r="Q382" s="61">
        <v>100</v>
      </c>
    </row>
    <row r="383" spans="2:17" ht="66" x14ac:dyDescent="0.25">
      <c r="B383" s="28" t="s">
        <v>1245</v>
      </c>
      <c r="C383" s="28" t="s">
        <v>1246</v>
      </c>
      <c r="D383" s="28" t="s">
        <v>1247</v>
      </c>
      <c r="E383" s="28"/>
      <c r="F383" s="28" t="s">
        <v>1248</v>
      </c>
      <c r="G383" s="28" t="str">
        <f>VLOOKUP(F383,regions!A$2:C$419,3,FALSE)</f>
        <v>Shire district</v>
      </c>
      <c r="H383" s="28" t="str">
        <f>IFERROR(VLOOKUP(F383,classifications!A$3:C$328,3,FALSE),VLOOKUP(F383,classifications!I$2:K$28,3,FALSE))</f>
        <v>Predominantly Rural</v>
      </c>
      <c r="I383" s="61">
        <v>260</v>
      </c>
      <c r="J383" s="61">
        <v>30</v>
      </c>
      <c r="K383" s="61">
        <v>10</v>
      </c>
      <c r="L383" s="61">
        <v>310</v>
      </c>
      <c r="M383" s="57"/>
      <c r="N383" s="62">
        <v>130</v>
      </c>
      <c r="O383" s="61">
        <v>50</v>
      </c>
      <c r="P383" s="61">
        <v>0</v>
      </c>
      <c r="Q383" s="61">
        <v>180</v>
      </c>
    </row>
    <row r="384" spans="2:17" ht="66" x14ac:dyDescent="0.25">
      <c r="B384" s="28" t="s">
        <v>1249</v>
      </c>
      <c r="C384" s="28" t="s">
        <v>1250</v>
      </c>
      <c r="D384" s="28" t="s">
        <v>1251</v>
      </c>
      <c r="E384" s="28"/>
      <c r="F384" s="28" t="s">
        <v>1252</v>
      </c>
      <c r="G384" s="28" t="str">
        <f>VLOOKUP(F384,regions!A$2:C$419,3,FALSE)</f>
        <v>Shire district</v>
      </c>
      <c r="H384" s="28" t="str">
        <f>IFERROR(VLOOKUP(F384,classifications!A$3:C$328,3,FALSE),VLOOKUP(F384,classifications!I$2:K$28,3,FALSE))</f>
        <v>Predominantly Urban</v>
      </c>
      <c r="I384" s="61">
        <v>200</v>
      </c>
      <c r="J384" s="61">
        <v>30</v>
      </c>
      <c r="K384" s="61">
        <v>100</v>
      </c>
      <c r="L384" s="61">
        <v>320</v>
      </c>
      <c r="M384" s="57"/>
      <c r="N384" s="62">
        <v>80</v>
      </c>
      <c r="O384" s="61">
        <v>30</v>
      </c>
      <c r="P384" s="61">
        <v>10</v>
      </c>
      <c r="Q384" s="61">
        <v>120</v>
      </c>
    </row>
    <row r="385" spans="2:17" x14ac:dyDescent="0.25">
      <c r="B385" s="28"/>
      <c r="C385" s="28"/>
      <c r="D385" s="28"/>
      <c r="E385" s="28"/>
      <c r="F385" s="28"/>
      <c r="G385" s="28"/>
      <c r="H385" s="28"/>
      <c r="I385" s="57"/>
      <c r="J385" s="57"/>
      <c r="K385" s="57"/>
      <c r="L385" s="57"/>
      <c r="M385" s="57"/>
      <c r="N385" s="65"/>
      <c r="O385" s="57"/>
      <c r="P385" s="57"/>
      <c r="Q385" s="57"/>
    </row>
    <row r="386" spans="2:17" ht="66" x14ac:dyDescent="0.25">
      <c r="B386" s="28"/>
      <c r="C386" s="28"/>
      <c r="D386" s="28" t="s">
        <v>1253</v>
      </c>
      <c r="E386" s="28" t="s">
        <v>1254</v>
      </c>
      <c r="F386" s="28" t="s">
        <v>1254</v>
      </c>
      <c r="G386" s="28" t="str">
        <f>VLOOKUP(F386,regions!A$2:C$419,3,FALSE)</f>
        <v>Shire county</v>
      </c>
      <c r="H386" s="28" t="str">
        <f>IFERROR(VLOOKUP(F386,classifications!A$3:C$328,3,FALSE),VLOOKUP(F386,classifications!I$2:K$28,3,FALSE))</f>
        <v>Urban with Significant Rural</v>
      </c>
      <c r="I386" s="61">
        <v>1360</v>
      </c>
      <c r="J386" s="61">
        <v>490</v>
      </c>
      <c r="K386" s="61">
        <v>0</v>
      </c>
      <c r="L386" s="61">
        <v>1850</v>
      </c>
      <c r="M386" s="57"/>
      <c r="N386" s="62">
        <v>930</v>
      </c>
      <c r="O386" s="61">
        <v>300</v>
      </c>
      <c r="P386" s="61">
        <v>30</v>
      </c>
      <c r="Q386" s="61">
        <v>1250</v>
      </c>
    </row>
    <row r="387" spans="2:17" ht="66" x14ac:dyDescent="0.25">
      <c r="B387" s="28" t="s">
        <v>1255</v>
      </c>
      <c r="C387" s="28" t="s">
        <v>1256</v>
      </c>
      <c r="D387" s="28" t="s">
        <v>1257</v>
      </c>
      <c r="E387" s="28"/>
      <c r="F387" s="28" t="s">
        <v>1258</v>
      </c>
      <c r="G387" s="28" t="str">
        <f>VLOOKUP(F387,regions!A$2:C$419,3,FALSE)</f>
        <v>Shire district</v>
      </c>
      <c r="H387" s="28" t="str">
        <f>IFERROR(VLOOKUP(F387,classifications!A$3:C$328,3,FALSE),VLOOKUP(F387,classifications!I$2:K$28,3,FALSE))</f>
        <v>Predominantly Rural</v>
      </c>
      <c r="I387" s="61">
        <v>260</v>
      </c>
      <c r="J387" s="61">
        <v>30</v>
      </c>
      <c r="K387" s="61">
        <v>0</v>
      </c>
      <c r="L387" s="61">
        <v>290</v>
      </c>
      <c r="M387" s="57"/>
      <c r="N387" s="62">
        <v>120</v>
      </c>
      <c r="O387" s="61">
        <v>20</v>
      </c>
      <c r="P387" s="61">
        <v>0</v>
      </c>
      <c r="Q387" s="61">
        <v>140</v>
      </c>
    </row>
    <row r="388" spans="2:17" ht="66" x14ac:dyDescent="0.25">
      <c r="B388" s="28" t="s">
        <v>1259</v>
      </c>
      <c r="C388" s="28" t="s">
        <v>1260</v>
      </c>
      <c r="D388" s="28" t="s">
        <v>1261</v>
      </c>
      <c r="E388" s="28"/>
      <c r="F388" s="28" t="s">
        <v>1262</v>
      </c>
      <c r="G388" s="28" t="str">
        <f>VLOOKUP(F388,regions!A$2:C$419,3,FALSE)</f>
        <v>Shire district</v>
      </c>
      <c r="H388" s="28" t="str">
        <f>IFERROR(VLOOKUP(F388,classifications!A$3:C$328,3,FALSE),VLOOKUP(F388,classifications!I$2:K$28,3,FALSE))</f>
        <v>Predominantly Urban</v>
      </c>
      <c r="I388" s="61">
        <v>260</v>
      </c>
      <c r="J388" s="61">
        <v>40</v>
      </c>
      <c r="K388" s="61">
        <v>0</v>
      </c>
      <c r="L388" s="61">
        <v>300</v>
      </c>
      <c r="M388" s="57"/>
      <c r="N388" s="62">
        <v>190</v>
      </c>
      <c r="O388" s="61">
        <v>30</v>
      </c>
      <c r="P388" s="61">
        <v>0</v>
      </c>
      <c r="Q388" s="61">
        <v>220</v>
      </c>
    </row>
    <row r="389" spans="2:17" ht="66" x14ac:dyDescent="0.25">
      <c r="B389" s="28" t="s">
        <v>1263</v>
      </c>
      <c r="C389" s="28" t="s">
        <v>1264</v>
      </c>
      <c r="D389" s="28" t="s">
        <v>1265</v>
      </c>
      <c r="E389" s="28"/>
      <c r="F389" s="28" t="s">
        <v>1266</v>
      </c>
      <c r="G389" s="28" t="str">
        <f>VLOOKUP(F389,regions!A$2:C$419,3,FALSE)</f>
        <v>Shire district</v>
      </c>
      <c r="H389" s="28" t="str">
        <f>IFERROR(VLOOKUP(F389,classifications!A$3:C$328,3,FALSE),VLOOKUP(F389,classifications!I$2:K$28,3,FALSE))</f>
        <v>Predominantly Urban</v>
      </c>
      <c r="I389" s="30">
        <v>160</v>
      </c>
      <c r="J389" s="30">
        <v>40</v>
      </c>
      <c r="K389" s="30">
        <v>0</v>
      </c>
      <c r="L389" s="30">
        <v>200</v>
      </c>
      <c r="M389" s="63"/>
      <c r="N389" s="30">
        <v>230</v>
      </c>
      <c r="O389" s="30">
        <v>60</v>
      </c>
      <c r="P389" s="30">
        <v>30</v>
      </c>
      <c r="Q389" s="30">
        <v>330</v>
      </c>
    </row>
    <row r="390" spans="2:17" ht="66" x14ac:dyDescent="0.25">
      <c r="B390" s="28" t="s">
        <v>1267</v>
      </c>
      <c r="C390" s="28" t="s">
        <v>1268</v>
      </c>
      <c r="D390" s="28" t="s">
        <v>1269</v>
      </c>
      <c r="E390" s="28"/>
      <c r="F390" s="28" t="s">
        <v>1270</v>
      </c>
      <c r="G390" s="28" t="str">
        <f>VLOOKUP(F390,regions!A$2:C$419,3,FALSE)</f>
        <v>Shire district</v>
      </c>
      <c r="H390" s="28" t="str">
        <f>IFERROR(VLOOKUP(F390,classifications!A$3:C$328,3,FALSE),VLOOKUP(F390,classifications!I$2:K$28,3,FALSE))</f>
        <v>Predominantly Rural</v>
      </c>
      <c r="I390" s="61">
        <v>430</v>
      </c>
      <c r="J390" s="61">
        <v>220</v>
      </c>
      <c r="K390" s="61">
        <v>0</v>
      </c>
      <c r="L390" s="61">
        <v>650</v>
      </c>
      <c r="M390" s="57"/>
      <c r="N390" s="62">
        <v>270</v>
      </c>
      <c r="O390" s="61">
        <v>140</v>
      </c>
      <c r="P390" s="61">
        <v>0</v>
      </c>
      <c r="Q390" s="61">
        <v>410</v>
      </c>
    </row>
    <row r="391" spans="2:17" ht="66" x14ac:dyDescent="0.25">
      <c r="B391" s="28" t="s">
        <v>1271</v>
      </c>
      <c r="C391" s="28" t="s">
        <v>1272</v>
      </c>
      <c r="D391" s="28" t="s">
        <v>1273</v>
      </c>
      <c r="E391" s="28"/>
      <c r="F391" s="28" t="s">
        <v>1274</v>
      </c>
      <c r="G391" s="28" t="str">
        <f>VLOOKUP(F391,regions!A$2:C$419,3,FALSE)</f>
        <v>Shire district</v>
      </c>
      <c r="H391" s="28" t="str">
        <f>IFERROR(VLOOKUP(F391,classifications!A$3:C$328,3,FALSE),VLOOKUP(F391,classifications!I$2:K$28,3,FALSE))</f>
        <v>Predominantly Urban</v>
      </c>
      <c r="I391" s="61">
        <v>250</v>
      </c>
      <c r="J391" s="61">
        <v>160</v>
      </c>
      <c r="K391" s="61">
        <v>0</v>
      </c>
      <c r="L391" s="61">
        <v>410</v>
      </c>
      <c r="M391" s="57"/>
      <c r="N391" s="62">
        <v>120</v>
      </c>
      <c r="O391" s="61">
        <v>40</v>
      </c>
      <c r="P391" s="61">
        <v>0</v>
      </c>
      <c r="Q391" s="61">
        <v>160</v>
      </c>
    </row>
    <row r="392" spans="2:17" x14ac:dyDescent="0.25">
      <c r="B392" s="28"/>
      <c r="C392" s="28"/>
      <c r="D392" s="28"/>
      <c r="E392" s="28"/>
      <c r="F392" s="28"/>
      <c r="G392" s="28"/>
      <c r="H392" s="28"/>
      <c r="I392" s="57"/>
      <c r="J392" s="57"/>
      <c r="K392" s="57"/>
      <c r="L392" s="57"/>
      <c r="M392" s="57"/>
      <c r="N392" s="65"/>
      <c r="O392" s="57"/>
      <c r="P392" s="57"/>
      <c r="Q392" s="57"/>
    </row>
    <row r="393" spans="2:17" ht="66" x14ac:dyDescent="0.25">
      <c r="B393" s="28"/>
      <c r="C393" s="28"/>
      <c r="D393" s="28" t="s">
        <v>1275</v>
      </c>
      <c r="E393" s="28" t="s">
        <v>1276</v>
      </c>
      <c r="F393" s="28" t="s">
        <v>1276</v>
      </c>
      <c r="G393" s="28" t="str">
        <f>VLOOKUP(F393,regions!A$2:C$419,3,FALSE)</f>
        <v>Shire county</v>
      </c>
      <c r="H393" s="28" t="str">
        <f>IFERROR(VLOOKUP(F393,classifications!A$3:C$328,3,FALSE),VLOOKUP(F393,classifications!I$2:K$28,3,FALSE))</f>
        <v>Predominantly Urban</v>
      </c>
      <c r="I393" s="61">
        <v>2340</v>
      </c>
      <c r="J393" s="61">
        <v>560</v>
      </c>
      <c r="K393" s="61">
        <v>0</v>
      </c>
      <c r="L393" s="61">
        <v>2910</v>
      </c>
      <c r="M393" s="57"/>
      <c r="N393" s="62">
        <v>1920</v>
      </c>
      <c r="O393" s="61">
        <v>600</v>
      </c>
      <c r="P393" s="61">
        <v>0</v>
      </c>
      <c r="Q393" s="61">
        <v>2520</v>
      </c>
    </row>
    <row r="394" spans="2:17" ht="66" x14ac:dyDescent="0.25">
      <c r="B394" s="28" t="s">
        <v>1277</v>
      </c>
      <c r="C394" s="28" t="s">
        <v>1278</v>
      </c>
      <c r="D394" s="28" t="s">
        <v>1279</v>
      </c>
      <c r="E394" s="28"/>
      <c r="F394" s="28" t="s">
        <v>1280</v>
      </c>
      <c r="G394" s="28" t="str">
        <f>VLOOKUP(F394,regions!A$2:C$419,3,FALSE)</f>
        <v>Shire district</v>
      </c>
      <c r="H394" s="28" t="str">
        <f>IFERROR(VLOOKUP(F394,classifications!A$3:C$328,3,FALSE),VLOOKUP(F394,classifications!I$2:K$28,3,FALSE))</f>
        <v>Predominantly Urban</v>
      </c>
      <c r="I394" s="61">
        <v>10</v>
      </c>
      <c r="J394" s="61">
        <v>0</v>
      </c>
      <c r="K394" s="61">
        <v>0</v>
      </c>
      <c r="L394" s="61">
        <v>10</v>
      </c>
      <c r="M394" s="57"/>
      <c r="N394" s="62">
        <v>40</v>
      </c>
      <c r="O394" s="61">
        <v>40</v>
      </c>
      <c r="P394" s="61">
        <v>0</v>
      </c>
      <c r="Q394" s="61">
        <v>70</v>
      </c>
    </row>
    <row r="395" spans="2:17" ht="66" x14ac:dyDescent="0.25">
      <c r="B395" s="28" t="s">
        <v>1281</v>
      </c>
      <c r="C395" s="28" t="s">
        <v>1282</v>
      </c>
      <c r="D395" s="28" t="s">
        <v>1283</v>
      </c>
      <c r="E395" s="28"/>
      <c r="F395" s="28" t="s">
        <v>1284</v>
      </c>
      <c r="G395" s="28" t="str">
        <f>VLOOKUP(F395,regions!A$2:C$419,3,FALSE)</f>
        <v>Shire district</v>
      </c>
      <c r="H395" s="28" t="str">
        <f>IFERROR(VLOOKUP(F395,classifications!A$3:C$328,3,FALSE),VLOOKUP(F395,classifications!I$2:K$28,3,FALSE))</f>
        <v>Predominantly Urban</v>
      </c>
      <c r="I395" s="30">
        <v>430</v>
      </c>
      <c r="J395" s="30">
        <v>90</v>
      </c>
      <c r="K395" s="30">
        <v>0</v>
      </c>
      <c r="L395" s="30">
        <v>520</v>
      </c>
      <c r="M395" s="63"/>
      <c r="N395" s="30">
        <v>370</v>
      </c>
      <c r="O395" s="30">
        <v>90</v>
      </c>
      <c r="P395" s="30">
        <v>0</v>
      </c>
      <c r="Q395" s="30">
        <v>460</v>
      </c>
    </row>
    <row r="396" spans="2:17" ht="66" x14ac:dyDescent="0.25">
      <c r="B396" s="28" t="s">
        <v>1285</v>
      </c>
      <c r="C396" s="28" t="s">
        <v>1286</v>
      </c>
      <c r="D396" s="28" t="s">
        <v>1287</v>
      </c>
      <c r="E396" s="28"/>
      <c r="F396" s="28" t="s">
        <v>1288</v>
      </c>
      <c r="G396" s="28" t="str">
        <f>VLOOKUP(F396,regions!A$2:C$419,3,FALSE)</f>
        <v>Shire district</v>
      </c>
      <c r="H396" s="28" t="str">
        <f>IFERROR(VLOOKUP(F396,classifications!A$3:C$328,3,FALSE),VLOOKUP(F396,classifications!I$2:K$28,3,FALSE))</f>
        <v>Predominantly Rural</v>
      </c>
      <c r="I396" s="61">
        <v>360</v>
      </c>
      <c r="J396" s="61">
        <v>180</v>
      </c>
      <c r="K396" s="61">
        <v>0</v>
      </c>
      <c r="L396" s="61">
        <v>530</v>
      </c>
      <c r="M396" s="57"/>
      <c r="N396" s="62">
        <v>210</v>
      </c>
      <c r="O396" s="61">
        <v>200</v>
      </c>
      <c r="P396" s="61">
        <v>0</v>
      </c>
      <c r="Q396" s="61">
        <v>410</v>
      </c>
    </row>
    <row r="397" spans="2:17" ht="66" x14ac:dyDescent="0.25">
      <c r="B397" s="28" t="s">
        <v>1289</v>
      </c>
      <c r="C397" s="28" t="s">
        <v>1290</v>
      </c>
      <c r="D397" s="28" t="s">
        <v>1291</v>
      </c>
      <c r="E397" s="28"/>
      <c r="F397" s="28" t="s">
        <v>1292</v>
      </c>
      <c r="G397" s="28" t="str">
        <f>VLOOKUP(F397,regions!A$2:C$419,3,FALSE)</f>
        <v>Shire district</v>
      </c>
      <c r="H397" s="28" t="str">
        <f>IFERROR(VLOOKUP(F397,classifications!A$3:C$328,3,FALSE),VLOOKUP(F397,classifications!I$2:K$28,3,FALSE))</f>
        <v>Predominantly Urban</v>
      </c>
      <c r="I397" s="61">
        <v>140</v>
      </c>
      <c r="J397" s="61">
        <v>30</v>
      </c>
      <c r="K397" s="61">
        <v>0</v>
      </c>
      <c r="L397" s="61">
        <v>170</v>
      </c>
      <c r="M397" s="57"/>
      <c r="N397" s="62">
        <v>110</v>
      </c>
      <c r="O397" s="61">
        <v>50</v>
      </c>
      <c r="P397" s="61">
        <v>0</v>
      </c>
      <c r="Q397" s="61">
        <v>160</v>
      </c>
    </row>
    <row r="398" spans="2:17" ht="66" x14ac:dyDescent="0.25">
      <c r="B398" s="28" t="s">
        <v>1293</v>
      </c>
      <c r="C398" s="28" t="s">
        <v>1294</v>
      </c>
      <c r="D398" s="28" t="s">
        <v>1295</v>
      </c>
      <c r="E398" s="28"/>
      <c r="F398" s="28" t="s">
        <v>1296</v>
      </c>
      <c r="G398" s="28" t="str">
        <f>VLOOKUP(F398,regions!A$2:C$419,3,FALSE)</f>
        <v>Shire district</v>
      </c>
      <c r="H398" s="28" t="str">
        <f>IFERROR(VLOOKUP(F398,classifications!A$3:C$328,3,FALSE),VLOOKUP(F398,classifications!I$2:K$28,3,FALSE))</f>
        <v>Predominantly Rural</v>
      </c>
      <c r="I398" s="61">
        <v>690</v>
      </c>
      <c r="J398" s="61">
        <v>130</v>
      </c>
      <c r="K398" s="61">
        <v>0</v>
      </c>
      <c r="L398" s="61">
        <v>820</v>
      </c>
      <c r="M398" s="57"/>
      <c r="N398" s="62">
        <v>690</v>
      </c>
      <c r="O398" s="61">
        <v>110</v>
      </c>
      <c r="P398" s="61">
        <v>0</v>
      </c>
      <c r="Q398" s="61">
        <v>800</v>
      </c>
    </row>
    <row r="399" spans="2:17" ht="66" x14ac:dyDescent="0.25">
      <c r="B399" s="28" t="s">
        <v>1297</v>
      </c>
      <c r="C399" s="28" t="s">
        <v>1298</v>
      </c>
      <c r="D399" s="28" t="s">
        <v>1299</v>
      </c>
      <c r="E399" s="28"/>
      <c r="F399" s="28" t="s">
        <v>1300</v>
      </c>
      <c r="G399" s="28" t="str">
        <f>VLOOKUP(F399,regions!A$2:C$419,3,FALSE)</f>
        <v>Shire district</v>
      </c>
      <c r="H399" s="28" t="str">
        <f>IFERROR(VLOOKUP(F399,classifications!A$3:C$328,3,FALSE),VLOOKUP(F399,classifications!I$2:K$28,3,FALSE))</f>
        <v>Predominantly Urban</v>
      </c>
      <c r="I399" s="30">
        <v>490</v>
      </c>
      <c r="J399" s="30">
        <v>120</v>
      </c>
      <c r="K399" s="61">
        <v>0</v>
      </c>
      <c r="L399" s="30">
        <v>600</v>
      </c>
      <c r="M399" s="63"/>
      <c r="N399" s="30">
        <v>290</v>
      </c>
      <c r="O399" s="30">
        <v>100</v>
      </c>
      <c r="P399" s="61">
        <v>0</v>
      </c>
      <c r="Q399" s="30">
        <v>380</v>
      </c>
    </row>
    <row r="400" spans="2:17" ht="66" x14ac:dyDescent="0.25">
      <c r="B400" s="28" t="s">
        <v>1301</v>
      </c>
      <c r="C400" s="28" t="s">
        <v>1302</v>
      </c>
      <c r="D400" s="28" t="s">
        <v>1303</v>
      </c>
      <c r="E400" s="28"/>
      <c r="F400" s="28" t="s">
        <v>1304</v>
      </c>
      <c r="G400" s="28" t="str">
        <f>VLOOKUP(F400,regions!A$2:C$419,3,FALSE)</f>
        <v>Shire district</v>
      </c>
      <c r="H400" s="28" t="str">
        <f>IFERROR(VLOOKUP(F400,classifications!A$3:C$328,3,FALSE),VLOOKUP(F400,classifications!I$2:K$28,3,FALSE))</f>
        <v>Predominantly Urban</v>
      </c>
      <c r="I400" s="61">
        <v>220</v>
      </c>
      <c r="J400" s="61">
        <v>30</v>
      </c>
      <c r="K400" s="61">
        <v>0</v>
      </c>
      <c r="L400" s="61">
        <v>250</v>
      </c>
      <c r="M400" s="57"/>
      <c r="N400" s="62">
        <v>220</v>
      </c>
      <c r="O400" s="61">
        <v>10</v>
      </c>
      <c r="P400" s="61">
        <v>0</v>
      </c>
      <c r="Q400" s="61">
        <v>240</v>
      </c>
    </row>
    <row r="401" spans="1:17" x14ac:dyDescent="0.25">
      <c r="B401" s="28"/>
      <c r="C401" s="28"/>
      <c r="D401" s="28"/>
      <c r="E401" s="28"/>
      <c r="F401" s="28"/>
      <c r="G401" s="28"/>
      <c r="H401" s="28"/>
      <c r="I401" s="57"/>
      <c r="J401" s="57"/>
      <c r="K401" s="57"/>
      <c r="L401" s="57"/>
      <c r="M401" s="57"/>
      <c r="N401" s="65"/>
      <c r="O401" s="57"/>
      <c r="P401" s="57"/>
      <c r="Q401" s="57"/>
    </row>
    <row r="402" spans="1:17" ht="66" x14ac:dyDescent="0.25">
      <c r="B402" s="28"/>
      <c r="C402" s="28"/>
      <c r="D402" s="28" t="s">
        <v>1305</v>
      </c>
      <c r="E402" s="28" t="s">
        <v>1306</v>
      </c>
      <c r="F402" s="28" t="s">
        <v>1306</v>
      </c>
      <c r="G402" s="28" t="str">
        <f>VLOOKUP(F402,regions!A$2:C$419,3,FALSE)</f>
        <v>Shire county</v>
      </c>
      <c r="H402" s="28" t="str">
        <f>IFERROR(VLOOKUP(F402,classifications!A$3:C$328,3,FALSE),VLOOKUP(F402,classifications!I$2:K$28,3,FALSE))</f>
        <v>Urban with Significant Rural</v>
      </c>
      <c r="I402" s="61">
        <v>1580</v>
      </c>
      <c r="J402" s="61">
        <v>590</v>
      </c>
      <c r="K402" s="61">
        <v>10</v>
      </c>
      <c r="L402" s="61">
        <v>2190</v>
      </c>
      <c r="M402" s="57"/>
      <c r="N402" s="62">
        <v>1320</v>
      </c>
      <c r="O402" s="61">
        <v>540</v>
      </c>
      <c r="P402" s="61">
        <v>10</v>
      </c>
      <c r="Q402" s="61">
        <v>1870</v>
      </c>
    </row>
    <row r="403" spans="1:17" ht="66" x14ac:dyDescent="0.25">
      <c r="B403" s="28" t="s">
        <v>1307</v>
      </c>
      <c r="C403" s="28" t="s">
        <v>1308</v>
      </c>
      <c r="D403" s="28" t="s">
        <v>1309</v>
      </c>
      <c r="E403" s="28"/>
      <c r="F403" s="28" t="s">
        <v>1310</v>
      </c>
      <c r="G403" s="28" t="str">
        <f>VLOOKUP(F403,regions!A$2:C$419,3,FALSE)</f>
        <v>Shire district</v>
      </c>
      <c r="H403" s="28" t="str">
        <f>IFERROR(VLOOKUP(F403,classifications!A$3:C$328,3,FALSE),VLOOKUP(F403,classifications!I$2:K$28,3,FALSE))</f>
        <v>Predominantly Urban</v>
      </c>
      <c r="I403" s="61">
        <v>210</v>
      </c>
      <c r="J403" s="61">
        <v>160</v>
      </c>
      <c r="K403" s="61">
        <v>0</v>
      </c>
      <c r="L403" s="61">
        <v>370</v>
      </c>
      <c r="M403" s="57"/>
      <c r="N403" s="62">
        <v>180</v>
      </c>
      <c r="O403" s="61">
        <v>40</v>
      </c>
      <c r="P403" s="61">
        <v>0</v>
      </c>
      <c r="Q403" s="61">
        <v>220</v>
      </c>
    </row>
    <row r="404" spans="1:17" ht="66" x14ac:dyDescent="0.25">
      <c r="B404" s="28" t="s">
        <v>1311</v>
      </c>
      <c r="C404" s="28" t="s">
        <v>1312</v>
      </c>
      <c r="D404" s="28" t="s">
        <v>1313</v>
      </c>
      <c r="E404" s="28"/>
      <c r="F404" s="28" t="s">
        <v>1314</v>
      </c>
      <c r="G404" s="28" t="str">
        <f>VLOOKUP(F404,regions!A$2:C$419,3,FALSE)</f>
        <v>Shire district</v>
      </c>
      <c r="H404" s="28" t="str">
        <f>IFERROR(VLOOKUP(F404,classifications!A$3:C$328,3,FALSE),VLOOKUP(F404,classifications!I$2:K$28,3,FALSE))</f>
        <v>Predominantly Rural</v>
      </c>
      <c r="I404" s="61">
        <v>160</v>
      </c>
      <c r="J404" s="61">
        <v>40</v>
      </c>
      <c r="K404" s="61">
        <v>0</v>
      </c>
      <c r="L404" s="61">
        <v>200</v>
      </c>
      <c r="M404" s="57"/>
      <c r="N404" s="62">
        <v>80</v>
      </c>
      <c r="O404" s="61">
        <v>10</v>
      </c>
      <c r="P404" s="61">
        <v>0</v>
      </c>
      <c r="Q404" s="61">
        <v>90</v>
      </c>
    </row>
    <row r="405" spans="1:17" ht="66" x14ac:dyDescent="0.25">
      <c r="B405" s="28" t="s">
        <v>1315</v>
      </c>
      <c r="C405" s="28" t="s">
        <v>1316</v>
      </c>
      <c r="D405" s="28" t="s">
        <v>1317</v>
      </c>
      <c r="E405" s="28"/>
      <c r="F405" s="28" t="s">
        <v>1318</v>
      </c>
      <c r="G405" s="28" t="str">
        <f>VLOOKUP(F405,regions!A$2:C$419,3,FALSE)</f>
        <v>Shire district</v>
      </c>
      <c r="H405" s="28" t="str">
        <f>IFERROR(VLOOKUP(F405,classifications!A$3:C$328,3,FALSE),VLOOKUP(F405,classifications!I$2:K$28,3,FALSE))</f>
        <v>Predominantly Urban</v>
      </c>
      <c r="I405" s="61">
        <v>130</v>
      </c>
      <c r="J405" s="61">
        <v>100</v>
      </c>
      <c r="K405" s="61">
        <v>0</v>
      </c>
      <c r="L405" s="61">
        <v>230</v>
      </c>
      <c r="M405" s="57"/>
      <c r="N405" s="62">
        <v>130</v>
      </c>
      <c r="O405" s="61">
        <v>100</v>
      </c>
      <c r="P405" s="61">
        <v>0</v>
      </c>
      <c r="Q405" s="61">
        <v>230</v>
      </c>
    </row>
    <row r="406" spans="1:17" ht="66" x14ac:dyDescent="0.25">
      <c r="B406" s="28" t="s">
        <v>1319</v>
      </c>
      <c r="C406" s="28" t="s">
        <v>1320</v>
      </c>
      <c r="D406" s="28" t="s">
        <v>1321</v>
      </c>
      <c r="E406" s="28"/>
      <c r="F406" s="28" t="s">
        <v>1322</v>
      </c>
      <c r="G406" s="28" t="str">
        <f>VLOOKUP(F406,regions!A$2:C$419,3,FALSE)</f>
        <v>Shire district</v>
      </c>
      <c r="H406" s="28" t="str">
        <f>IFERROR(VLOOKUP(F406,classifications!A$3:C$328,3,FALSE),VLOOKUP(F406,classifications!I$2:K$28,3,FALSE))</f>
        <v>Predominantly Urban</v>
      </c>
      <c r="I406" s="61">
        <v>260</v>
      </c>
      <c r="J406" s="61">
        <v>60</v>
      </c>
      <c r="K406" s="61">
        <v>0</v>
      </c>
      <c r="L406" s="61">
        <v>320</v>
      </c>
      <c r="M406" s="57"/>
      <c r="N406" s="62">
        <v>220</v>
      </c>
      <c r="O406" s="61">
        <v>60</v>
      </c>
      <c r="P406" s="61">
        <v>0</v>
      </c>
      <c r="Q406" s="61">
        <v>290</v>
      </c>
    </row>
    <row r="407" spans="1:17" ht="66" x14ac:dyDescent="0.25">
      <c r="B407" s="28" t="s">
        <v>1323</v>
      </c>
      <c r="C407" s="28" t="s">
        <v>1324</v>
      </c>
      <c r="D407" s="28" t="s">
        <v>1325</v>
      </c>
      <c r="E407" s="28"/>
      <c r="F407" s="28" t="s">
        <v>1326</v>
      </c>
      <c r="G407" s="28" t="str">
        <f>VLOOKUP(F407,regions!A$2:C$419,3,FALSE)</f>
        <v>Shire district</v>
      </c>
      <c r="H407" s="28" t="str">
        <f>IFERROR(VLOOKUP(F407,classifications!A$3:C$328,3,FALSE),VLOOKUP(F407,classifications!I$2:K$28,3,FALSE))</f>
        <v>Predominantly Rural</v>
      </c>
      <c r="I407" s="61">
        <v>680</v>
      </c>
      <c r="J407" s="61">
        <v>190</v>
      </c>
      <c r="K407" s="61">
        <v>0</v>
      </c>
      <c r="L407" s="61">
        <v>870</v>
      </c>
      <c r="M407" s="57"/>
      <c r="N407" s="62">
        <v>510</v>
      </c>
      <c r="O407" s="61">
        <v>240</v>
      </c>
      <c r="P407" s="61">
        <v>0</v>
      </c>
      <c r="Q407" s="61">
        <v>750</v>
      </c>
    </row>
    <row r="408" spans="1:17" ht="66" x14ac:dyDescent="0.25">
      <c r="B408" s="28" t="s">
        <v>1327</v>
      </c>
      <c r="C408" s="28" t="s">
        <v>1328</v>
      </c>
      <c r="D408" s="28" t="s">
        <v>1329</v>
      </c>
      <c r="E408" s="28"/>
      <c r="F408" s="28" t="s">
        <v>1330</v>
      </c>
      <c r="G408" s="28" t="str">
        <f>VLOOKUP(F408,regions!A$2:C$419,3,FALSE)</f>
        <v>Shire district</v>
      </c>
      <c r="H408" s="28" t="str">
        <f>IFERROR(VLOOKUP(F408,classifications!A$3:C$328,3,FALSE),VLOOKUP(F408,classifications!I$2:K$28,3,FALSE))</f>
        <v>Urban with Significant Rural</v>
      </c>
      <c r="I408" s="61">
        <v>140</v>
      </c>
      <c r="J408" s="61">
        <v>50</v>
      </c>
      <c r="K408" s="61">
        <v>10</v>
      </c>
      <c r="L408" s="61">
        <v>200</v>
      </c>
      <c r="M408" s="57"/>
      <c r="N408" s="62">
        <v>210</v>
      </c>
      <c r="O408" s="61">
        <v>80</v>
      </c>
      <c r="P408" s="61">
        <v>10</v>
      </c>
      <c r="Q408" s="61">
        <v>300</v>
      </c>
    </row>
    <row r="409" spans="1:17" x14ac:dyDescent="0.25">
      <c r="A409" s="35"/>
      <c r="B409" s="35"/>
      <c r="C409" s="35"/>
      <c r="D409" s="35"/>
      <c r="E409" s="36"/>
      <c r="F409" s="35"/>
      <c r="G409" s="35"/>
      <c r="H409" s="35"/>
      <c r="I409" s="35"/>
      <c r="J409" s="35"/>
      <c r="K409" s="35"/>
      <c r="L409" s="35"/>
      <c r="M409" s="35"/>
      <c r="N409" s="35"/>
      <c r="O409" s="35"/>
      <c r="P409" s="35"/>
      <c r="Q409" s="35"/>
    </row>
    <row r="410" spans="1:17" s="38" customFormat="1" x14ac:dyDescent="0.25">
      <c r="A410" s="37"/>
      <c r="E410" s="39"/>
    </row>
    <row r="411" spans="1:17" s="38" customFormat="1" x14ac:dyDescent="0.25">
      <c r="A411" s="40" t="s">
        <v>1331</v>
      </c>
      <c r="B411" s="41"/>
      <c r="C411" s="41"/>
      <c r="D411" s="41"/>
      <c r="E411" s="41"/>
      <c r="F411" s="41"/>
    </row>
    <row r="412" spans="1:17" s="38" customFormat="1" x14ac:dyDescent="0.25">
      <c r="A412" s="42" t="s">
        <v>1332</v>
      </c>
      <c r="B412" s="41"/>
      <c r="C412" s="41"/>
      <c r="D412" s="41"/>
      <c r="E412" s="41"/>
      <c r="F412" s="41"/>
    </row>
    <row r="413" spans="1:17" s="38" customFormat="1" ht="14.4" x14ac:dyDescent="0.3">
      <c r="A413" s="42" t="s">
        <v>1333</v>
      </c>
      <c r="B413" s="3"/>
      <c r="C413" s="3"/>
      <c r="D413" s="3"/>
      <c r="E413" s="3"/>
      <c r="F413" s="43"/>
      <c r="N413" s="40" t="s">
        <v>1334</v>
      </c>
      <c r="O413" s="3"/>
      <c r="P413" s="3"/>
    </row>
    <row r="414" spans="1:17" s="38" customFormat="1" ht="14.4" x14ac:dyDescent="0.3">
      <c r="A414" s="40" t="s">
        <v>1335</v>
      </c>
      <c r="E414" s="39"/>
      <c r="F414" s="43"/>
      <c r="N414" s="40" t="s">
        <v>1336</v>
      </c>
      <c r="O414" s="3"/>
      <c r="P414" s="3"/>
    </row>
    <row r="415" spans="1:17" s="38" customFormat="1" x14ac:dyDescent="0.25">
      <c r="A415" s="37"/>
      <c r="B415" s="3"/>
      <c r="C415" s="3"/>
      <c r="D415" s="3"/>
      <c r="E415" s="3"/>
      <c r="F415" s="3"/>
      <c r="N415" s="40" t="s">
        <v>1337</v>
      </c>
      <c r="O415" s="3"/>
      <c r="P415" s="3"/>
    </row>
    <row r="416" spans="1:17" s="38" customFormat="1" x14ac:dyDescent="0.25">
      <c r="A416" s="40" t="s">
        <v>1338</v>
      </c>
      <c r="B416" s="32"/>
      <c r="C416" s="32"/>
      <c r="D416" s="32"/>
      <c r="E416" s="44"/>
      <c r="F416" s="3"/>
      <c r="N416" s="40" t="s">
        <v>1339</v>
      </c>
      <c r="O416" s="3"/>
      <c r="P416" s="3"/>
    </row>
    <row r="417" spans="1:16" s="38" customFormat="1" x14ac:dyDescent="0.25">
      <c r="A417" s="45" t="s">
        <v>1340</v>
      </c>
      <c r="B417" s="46"/>
      <c r="C417" s="46"/>
      <c r="D417" s="46"/>
      <c r="E417" s="47"/>
      <c r="F417" s="48"/>
      <c r="G417" s="49"/>
      <c r="H417" s="49"/>
      <c r="I417" s="49"/>
      <c r="J417" s="49"/>
      <c r="K417" s="49"/>
      <c r="N417" s="40"/>
      <c r="O417" s="3"/>
      <c r="P417" s="3"/>
    </row>
    <row r="418" spans="1:16" s="38" customFormat="1" x14ac:dyDescent="0.25">
      <c r="A418" s="50" t="s">
        <v>1341</v>
      </c>
      <c r="B418" s="48"/>
      <c r="C418" s="48"/>
      <c r="D418" s="48"/>
      <c r="E418" s="51"/>
      <c r="F418" s="49"/>
      <c r="G418" s="49"/>
      <c r="H418" s="49"/>
      <c r="I418" s="49"/>
      <c r="J418" s="49"/>
      <c r="K418" s="49"/>
      <c r="N418" s="40"/>
      <c r="O418" s="3"/>
      <c r="P418" s="3"/>
    </row>
    <row r="419" spans="1:16" ht="14.4" x14ac:dyDescent="0.3">
      <c r="A419" s="40" t="s">
        <v>1342</v>
      </c>
      <c r="E419" s="3"/>
      <c r="N419" s="52" t="s">
        <v>1343</v>
      </c>
      <c r="O419" s="53"/>
    </row>
    <row r="420" spans="1:16" ht="14.4" x14ac:dyDescent="0.3">
      <c r="A420" s="40" t="s">
        <v>1344</v>
      </c>
      <c r="B420" s="54"/>
      <c r="E420" s="3"/>
      <c r="I420" s="40"/>
      <c r="N420" s="52" t="s">
        <v>1345</v>
      </c>
      <c r="O420" s="53"/>
    </row>
    <row r="421" spans="1:16" x14ac:dyDescent="0.25">
      <c r="A421" s="40" t="s">
        <v>1346</v>
      </c>
      <c r="E421" s="3"/>
      <c r="I421" s="40"/>
    </row>
    <row r="422" spans="1:16" x14ac:dyDescent="0.25">
      <c r="A422" s="40" t="s">
        <v>1347</v>
      </c>
      <c r="E422" s="3"/>
      <c r="I422" s="40"/>
    </row>
    <row r="423" spans="1:16" x14ac:dyDescent="0.25">
      <c r="E423" s="3"/>
      <c r="I423" s="40"/>
    </row>
    <row r="424" spans="1:16" x14ac:dyDescent="0.25">
      <c r="A424" s="40" t="s">
        <v>1348</v>
      </c>
      <c r="E424" s="3"/>
    </row>
    <row r="425" spans="1:16" x14ac:dyDescent="0.25">
      <c r="E425" s="3"/>
    </row>
    <row r="426" spans="1:16" x14ac:dyDescent="0.25">
      <c r="E426" s="3"/>
    </row>
    <row r="427" spans="1:16" x14ac:dyDescent="0.25">
      <c r="E427" s="3"/>
    </row>
    <row r="428" spans="1:16" x14ac:dyDescent="0.25">
      <c r="E428" s="3"/>
    </row>
    <row r="429" spans="1:16" x14ac:dyDescent="0.25">
      <c r="D429" s="2"/>
      <c r="E429" s="3"/>
    </row>
    <row r="430" spans="1:16" x14ac:dyDescent="0.25">
      <c r="E430" s="3"/>
    </row>
    <row r="431" spans="1:16" x14ac:dyDescent="0.25">
      <c r="E431" s="3"/>
      <c r="M431" s="40"/>
    </row>
    <row r="432" spans="1:16" x14ac:dyDescent="0.25">
      <c r="E432" s="3"/>
      <c r="M432" s="40"/>
    </row>
    <row r="433" spans="5:5" x14ac:dyDescent="0.25">
      <c r="E433" s="3"/>
    </row>
    <row r="434" spans="5:5" x14ac:dyDescent="0.25">
      <c r="E434" s="3"/>
    </row>
    <row r="435" spans="5:5" x14ac:dyDescent="0.25">
      <c r="E435" s="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435"/>
  <sheetViews>
    <sheetView topLeftCell="A393" workbookViewId="0">
      <selection activeCell="A393" sqref="A1:XFD1048576"/>
    </sheetView>
  </sheetViews>
  <sheetFormatPr defaultColWidth="9.109375" defaultRowHeight="13.2" x14ac:dyDescent="0.25"/>
  <cols>
    <col min="1" max="1" width="5.109375" style="3" customWidth="1"/>
    <col min="2" max="2" width="11.6640625" style="3" customWidth="1"/>
    <col min="3" max="3" width="10.33203125" style="3" customWidth="1"/>
    <col min="4" max="4" width="11" style="3" customWidth="1"/>
    <col min="5" max="5" width="27.5546875" style="2" customWidth="1"/>
    <col min="6" max="6" width="30" style="3" customWidth="1"/>
    <col min="7" max="7" width="3.5546875" style="3" bestFit="1" customWidth="1"/>
    <col min="8" max="8" width="24.109375" style="3" bestFit="1" customWidth="1"/>
    <col min="9" max="9" width="10.5546875" style="3" customWidth="1"/>
    <col min="10" max="10" width="12.109375" style="3" customWidth="1"/>
    <col min="11" max="11" width="10.88671875" style="3" customWidth="1"/>
    <col min="12" max="12" width="10.109375" style="3" customWidth="1"/>
    <col min="13" max="13" width="7.33203125" style="3" customWidth="1"/>
    <col min="14" max="14" width="11.33203125" style="3" customWidth="1"/>
    <col min="15" max="15" width="12.5546875" style="3" customWidth="1"/>
    <col min="16" max="16" width="10.44140625" style="3" customWidth="1"/>
    <col min="17" max="18" width="9.109375" style="3"/>
    <col min="19" max="19" width="11.33203125" style="3" bestFit="1" customWidth="1"/>
    <col min="20" max="16384" width="9.109375" style="3"/>
  </cols>
  <sheetData>
    <row r="1" spans="1:19" ht="15.6" x14ac:dyDescent="0.25">
      <c r="A1" s="1" t="s">
        <v>1350</v>
      </c>
      <c r="B1" s="2"/>
      <c r="C1" s="2"/>
      <c r="D1" s="2"/>
      <c r="F1" s="2"/>
      <c r="G1" s="2"/>
      <c r="H1" s="2"/>
      <c r="I1" s="2"/>
      <c r="J1" s="2"/>
      <c r="K1" s="2"/>
      <c r="L1" s="2"/>
      <c r="M1" s="2"/>
      <c r="N1" s="2"/>
      <c r="O1" s="2"/>
      <c r="P1" s="2"/>
      <c r="Q1" s="2"/>
    </row>
    <row r="2" spans="1:19" x14ac:dyDescent="0.25">
      <c r="Q2" s="4" t="s">
        <v>1</v>
      </c>
    </row>
    <row r="3" spans="1:19" ht="13.8" x14ac:dyDescent="0.25">
      <c r="B3" s="5"/>
      <c r="C3" s="5"/>
      <c r="D3" s="5"/>
      <c r="E3" s="6"/>
      <c r="F3" s="5"/>
      <c r="G3" s="5"/>
      <c r="H3" s="5"/>
      <c r="I3" s="7"/>
      <c r="J3" s="8" t="s">
        <v>2</v>
      </c>
      <c r="K3" s="9"/>
      <c r="L3" s="9"/>
      <c r="M3" s="10"/>
      <c r="N3" s="11"/>
      <c r="O3" s="12" t="s">
        <v>3</v>
      </c>
      <c r="P3" s="13"/>
      <c r="Q3" s="14"/>
    </row>
    <row r="4" spans="1:19" ht="27" thickBot="1" x14ac:dyDescent="0.3">
      <c r="A4" s="15"/>
      <c r="B4" s="16" t="s">
        <v>4</v>
      </c>
      <c r="C4" s="16" t="s">
        <v>5</v>
      </c>
      <c r="D4" s="16" t="s">
        <v>6</v>
      </c>
      <c r="E4" s="17" t="s">
        <v>7</v>
      </c>
      <c r="F4" s="16" t="s">
        <v>8</v>
      </c>
      <c r="G4" s="16"/>
      <c r="H4" s="16"/>
      <c r="I4" s="18" t="s">
        <v>9</v>
      </c>
      <c r="J4" s="18" t="s">
        <v>10</v>
      </c>
      <c r="K4" s="18" t="s">
        <v>11</v>
      </c>
      <c r="L4" s="18" t="s">
        <v>12</v>
      </c>
      <c r="M4" s="19"/>
      <c r="N4" s="18" t="s">
        <v>9</v>
      </c>
      <c r="O4" s="18" t="s">
        <v>10</v>
      </c>
      <c r="P4" s="18" t="s">
        <v>11</v>
      </c>
      <c r="Q4" s="18" t="s">
        <v>12</v>
      </c>
    </row>
    <row r="6" spans="1:19" x14ac:dyDescent="0.25">
      <c r="A6" s="20" t="s">
        <v>13</v>
      </c>
      <c r="B6" s="21"/>
      <c r="C6" s="21"/>
      <c r="D6" s="21"/>
      <c r="E6" s="22"/>
      <c r="F6" s="21"/>
      <c r="G6" s="21"/>
      <c r="I6" s="55">
        <v>107340</v>
      </c>
      <c r="J6" s="55">
        <v>25860</v>
      </c>
      <c r="K6" s="55">
        <v>2200</v>
      </c>
      <c r="L6" s="55">
        <v>135410</v>
      </c>
      <c r="M6" s="56"/>
      <c r="N6" s="66">
        <v>89630</v>
      </c>
      <c r="O6" s="55">
        <v>21790</v>
      </c>
      <c r="P6" s="55">
        <v>910</v>
      </c>
      <c r="Q6" s="55">
        <v>112330</v>
      </c>
    </row>
    <row r="7" spans="1:19" x14ac:dyDescent="0.25">
      <c r="I7" s="57"/>
      <c r="J7" s="57"/>
      <c r="K7" s="57"/>
      <c r="L7" s="57"/>
      <c r="M7" s="57"/>
      <c r="N7" s="67"/>
      <c r="O7" s="57"/>
      <c r="P7" s="57"/>
      <c r="Q7" s="57"/>
    </row>
    <row r="8" spans="1:19" x14ac:dyDescent="0.25">
      <c r="A8" s="20" t="s">
        <v>14</v>
      </c>
      <c r="B8" s="21"/>
      <c r="C8" s="21"/>
      <c r="D8" s="21"/>
      <c r="E8" s="22"/>
      <c r="F8" s="21"/>
      <c r="G8" s="21"/>
      <c r="I8" s="55">
        <v>26210</v>
      </c>
      <c r="J8" s="55">
        <v>6200</v>
      </c>
      <c r="K8" s="55">
        <v>150</v>
      </c>
      <c r="L8" s="55">
        <v>32560</v>
      </c>
      <c r="M8" s="56"/>
      <c r="N8" s="66">
        <v>20700</v>
      </c>
      <c r="O8" s="55">
        <v>5330</v>
      </c>
      <c r="P8" s="55">
        <v>40</v>
      </c>
      <c r="Q8" s="55">
        <v>26070</v>
      </c>
      <c r="S8" s="68"/>
    </row>
    <row r="9" spans="1:19" x14ac:dyDescent="0.25">
      <c r="I9" s="57"/>
      <c r="J9" s="57"/>
      <c r="K9" s="57"/>
      <c r="L9" s="57"/>
      <c r="M9" s="57"/>
      <c r="N9" s="67"/>
      <c r="O9" s="57"/>
      <c r="P9" s="57"/>
      <c r="Q9" s="57"/>
      <c r="S9" s="69"/>
    </row>
    <row r="10" spans="1:19" x14ac:dyDescent="0.25">
      <c r="B10" s="3" t="s">
        <v>15</v>
      </c>
      <c r="C10" s="3" t="s">
        <v>16</v>
      </c>
      <c r="D10" s="3" t="s">
        <v>17</v>
      </c>
      <c r="F10" s="3" t="s">
        <v>1695</v>
      </c>
      <c r="G10" s="3" t="str">
        <f>VLOOKUP(F10,regions!A$2:C$419,3,FALSE)</f>
        <v>Unitary authority</v>
      </c>
      <c r="H10" s="3" t="str">
        <f>IFERROR(VLOOKUP(F10,classifications!A$3:C$328,3,FALSE),VLOOKUP(F10,classifications!I$2:K$28,3,FALSE))</f>
        <v>Urban with Significant Rural</v>
      </c>
      <c r="I10" s="70">
        <v>350</v>
      </c>
      <c r="J10" s="70">
        <v>160</v>
      </c>
      <c r="K10" s="70">
        <v>0</v>
      </c>
      <c r="L10" s="70">
        <v>510</v>
      </c>
      <c r="M10" s="71"/>
      <c r="N10" s="72">
        <v>310</v>
      </c>
      <c r="O10" s="70">
        <v>110</v>
      </c>
      <c r="P10" s="70">
        <v>0</v>
      </c>
      <c r="Q10" s="70">
        <v>420</v>
      </c>
    </row>
    <row r="11" spans="1:19" x14ac:dyDescent="0.25">
      <c r="B11" s="41" t="s">
        <v>18</v>
      </c>
      <c r="C11" s="41" t="s">
        <v>19</v>
      </c>
      <c r="D11" s="3" t="s">
        <v>20</v>
      </c>
      <c r="E11" s="73"/>
      <c r="F11" s="3" t="s">
        <v>1449</v>
      </c>
      <c r="G11" s="3" t="str">
        <f>VLOOKUP(F11,regions!A$2:C$419,3,FALSE)</f>
        <v>Unitary authority</v>
      </c>
      <c r="H11" s="3" t="str">
        <f>IFERROR(VLOOKUP(F11,classifications!A$3:C$328,3,FALSE),VLOOKUP(F11,classifications!I$2:K$28,3,FALSE))</f>
        <v>Urban with Significant Rural</v>
      </c>
      <c r="I11" s="70">
        <v>570</v>
      </c>
      <c r="J11" s="70">
        <v>40</v>
      </c>
      <c r="K11" s="70">
        <v>0</v>
      </c>
      <c r="L11" s="70">
        <v>610</v>
      </c>
      <c r="M11" s="71"/>
      <c r="N11" s="72">
        <v>530</v>
      </c>
      <c r="O11" s="70">
        <v>150</v>
      </c>
      <c r="P11" s="70">
        <v>0</v>
      </c>
      <c r="Q11" s="70">
        <v>680</v>
      </c>
    </row>
    <row r="12" spans="1:19" x14ac:dyDescent="0.25">
      <c r="B12" s="41" t="s">
        <v>21</v>
      </c>
      <c r="C12" s="41" t="s">
        <v>22</v>
      </c>
      <c r="D12" s="3" t="s">
        <v>23</v>
      </c>
      <c r="E12" s="73"/>
      <c r="F12" s="3" t="s">
        <v>1666</v>
      </c>
      <c r="G12" s="3" t="str">
        <f>VLOOKUP(F12,regions!A$2:C$419,3,FALSE)</f>
        <v>Unitary authority</v>
      </c>
      <c r="H12" s="3" t="str">
        <f>IFERROR(VLOOKUP(F12,classifications!A$3:C$328,3,FALSE),VLOOKUP(F12,classifications!I$2:K$28,3,FALSE))</f>
        <v>Predominantly Urban</v>
      </c>
      <c r="I12" s="70">
        <v>130</v>
      </c>
      <c r="J12" s="70">
        <v>80</v>
      </c>
      <c r="K12" s="70">
        <v>0</v>
      </c>
      <c r="L12" s="70">
        <v>210</v>
      </c>
      <c r="M12" s="71"/>
      <c r="N12" s="72">
        <v>200</v>
      </c>
      <c r="O12" s="70">
        <v>30</v>
      </c>
      <c r="P12" s="70">
        <v>0</v>
      </c>
      <c r="Q12" s="70">
        <v>240</v>
      </c>
    </row>
    <row r="13" spans="1:19" x14ac:dyDescent="0.25">
      <c r="B13" s="41" t="s">
        <v>24</v>
      </c>
      <c r="C13" s="41" t="s">
        <v>25</v>
      </c>
      <c r="D13" s="3" t="s">
        <v>26</v>
      </c>
      <c r="E13" s="73"/>
      <c r="F13" s="3" t="s">
        <v>1667</v>
      </c>
      <c r="G13" s="3" t="str">
        <f>VLOOKUP(F13,regions!A$2:C$419,3,FALSE)</f>
        <v>Unitary authority</v>
      </c>
      <c r="H13" s="3" t="str">
        <f>IFERROR(VLOOKUP(F13,classifications!A$3:C$328,3,FALSE),VLOOKUP(F13,classifications!I$2:K$28,3,FALSE))</f>
        <v>Predominantly Urban</v>
      </c>
      <c r="I13" s="70">
        <v>20</v>
      </c>
      <c r="J13" s="70">
        <v>0</v>
      </c>
      <c r="K13" s="70">
        <v>0</v>
      </c>
      <c r="L13" s="70">
        <v>20</v>
      </c>
      <c r="M13" s="71"/>
      <c r="N13" s="72">
        <v>10</v>
      </c>
      <c r="O13" s="70">
        <v>0</v>
      </c>
      <c r="P13" s="70">
        <v>0</v>
      </c>
      <c r="Q13" s="70">
        <v>10</v>
      </c>
    </row>
    <row r="14" spans="1:19" x14ac:dyDescent="0.25">
      <c r="B14" s="3" t="s">
        <v>27</v>
      </c>
      <c r="C14" s="3" t="s">
        <v>28</v>
      </c>
      <c r="D14" s="3" t="s">
        <v>29</v>
      </c>
      <c r="F14" s="3" t="s">
        <v>1697</v>
      </c>
      <c r="G14" s="3" t="str">
        <f>VLOOKUP(F14,regions!A$2:C$419,3,FALSE)</f>
        <v>Unitary authority</v>
      </c>
      <c r="H14" s="3" t="str">
        <f>IFERROR(VLOOKUP(F14,classifications!A$3:C$328,3,FALSE),VLOOKUP(F14,classifications!I$2:K$28,3,FALSE))</f>
        <v>Predominantly Urban</v>
      </c>
      <c r="I14" s="70">
        <v>250</v>
      </c>
      <c r="J14" s="70">
        <v>70</v>
      </c>
      <c r="K14" s="70">
        <v>0</v>
      </c>
      <c r="L14" s="70">
        <v>320</v>
      </c>
      <c r="M14" s="71"/>
      <c r="N14" s="72">
        <v>150</v>
      </c>
      <c r="O14" s="70">
        <v>300</v>
      </c>
      <c r="P14" s="70">
        <v>0</v>
      </c>
      <c r="Q14" s="70">
        <v>450</v>
      </c>
    </row>
    <row r="15" spans="1:19" x14ac:dyDescent="0.25">
      <c r="B15" s="3" t="s">
        <v>30</v>
      </c>
      <c r="C15" s="3" t="s">
        <v>31</v>
      </c>
      <c r="D15" s="3" t="s">
        <v>32</v>
      </c>
      <c r="F15" s="3" t="s">
        <v>1685</v>
      </c>
      <c r="G15" s="3" t="str">
        <f>VLOOKUP(F15,regions!A$2:C$419,3,FALSE)</f>
        <v>Unitary authority</v>
      </c>
      <c r="H15" s="3" t="str">
        <f>IFERROR(VLOOKUP(F15,classifications!A$3:C$328,3,FALSE),VLOOKUP(F15,classifications!I$2:K$28,3,FALSE))</f>
        <v>Predominantly Urban</v>
      </c>
      <c r="I15" s="70">
        <v>270</v>
      </c>
      <c r="J15" s="70">
        <v>40</v>
      </c>
      <c r="K15" s="70">
        <v>0</v>
      </c>
      <c r="L15" s="70">
        <v>310</v>
      </c>
      <c r="M15" s="71"/>
      <c r="N15" s="72">
        <v>300</v>
      </c>
      <c r="O15" s="70">
        <v>60</v>
      </c>
      <c r="P15" s="70">
        <v>0</v>
      </c>
      <c r="Q15" s="70">
        <v>360</v>
      </c>
    </row>
    <row r="16" spans="1:19" x14ac:dyDescent="0.25">
      <c r="B16" s="3" t="s">
        <v>33</v>
      </c>
      <c r="C16" s="3" t="s">
        <v>34</v>
      </c>
      <c r="D16" s="3" t="s">
        <v>35</v>
      </c>
      <c r="F16" s="3" t="s">
        <v>1686</v>
      </c>
      <c r="G16" s="3" t="str">
        <f>VLOOKUP(F16,regions!A$2:C$419,3,FALSE)</f>
        <v>Unitary authority</v>
      </c>
      <c r="H16" s="3" t="str">
        <f>IFERROR(VLOOKUP(F16,classifications!A$3:C$328,3,FALSE),VLOOKUP(F16,classifications!I$2:K$28,3,FALSE))</f>
        <v>Predominantly Urban</v>
      </c>
      <c r="I16" s="70">
        <v>200</v>
      </c>
      <c r="J16" s="70">
        <v>170</v>
      </c>
      <c r="K16" s="70">
        <v>0</v>
      </c>
      <c r="L16" s="70">
        <v>370</v>
      </c>
      <c r="M16" s="71"/>
      <c r="N16" s="72">
        <v>130</v>
      </c>
      <c r="O16" s="70">
        <v>100</v>
      </c>
      <c r="P16" s="70">
        <v>0</v>
      </c>
      <c r="Q16" s="70">
        <v>240</v>
      </c>
    </row>
    <row r="17" spans="2:18" x14ac:dyDescent="0.25">
      <c r="B17" s="3" t="s">
        <v>36</v>
      </c>
      <c r="C17" s="3" t="s">
        <v>37</v>
      </c>
      <c r="D17" s="3" t="s">
        <v>38</v>
      </c>
      <c r="F17" s="3" t="s">
        <v>1728</v>
      </c>
      <c r="G17" s="3" t="str">
        <f>VLOOKUP(F17,regions!A$2:C$419,3,FALSE)</f>
        <v>Unitary authority</v>
      </c>
      <c r="H17" s="3" t="str">
        <f>IFERROR(VLOOKUP(F17,classifications!A$3:C$328,3,FALSE),VLOOKUP(F17,classifications!I$2:K$28,3,FALSE))</f>
        <v>Predominantly Urban</v>
      </c>
      <c r="I17" s="30">
        <v>560</v>
      </c>
      <c r="J17" s="30">
        <v>210</v>
      </c>
      <c r="K17" s="30">
        <v>0</v>
      </c>
      <c r="L17" s="30">
        <v>760</v>
      </c>
      <c r="M17" s="71"/>
      <c r="N17" s="72">
        <v>770</v>
      </c>
      <c r="O17" s="70">
        <v>100</v>
      </c>
      <c r="P17" s="70">
        <v>10</v>
      </c>
      <c r="Q17" s="70">
        <v>870</v>
      </c>
    </row>
    <row r="18" spans="2:18" x14ac:dyDescent="0.25">
      <c r="B18" s="41" t="s">
        <v>39</v>
      </c>
      <c r="C18" s="41" t="s">
        <v>40</v>
      </c>
      <c r="D18" s="3" t="s">
        <v>41</v>
      </c>
      <c r="E18" s="73"/>
      <c r="F18" s="3" t="s">
        <v>1731</v>
      </c>
      <c r="G18" s="3" t="str">
        <f>VLOOKUP(F18,regions!A$2:C$419,3,FALSE)</f>
        <v>Unitary authority</v>
      </c>
      <c r="H18" s="3" t="str">
        <f>IFERROR(VLOOKUP(F18,classifications!A$3:C$328,3,FALSE),VLOOKUP(F18,classifications!I$2:K$28,3,FALSE))</f>
        <v>Predominantly Rural</v>
      </c>
      <c r="I18" s="70">
        <v>1160</v>
      </c>
      <c r="J18" s="70">
        <v>190</v>
      </c>
      <c r="K18" s="70">
        <v>0</v>
      </c>
      <c r="L18" s="70">
        <v>1360</v>
      </c>
      <c r="M18" s="71"/>
      <c r="N18" s="72">
        <v>920</v>
      </c>
      <c r="O18" s="70">
        <v>110</v>
      </c>
      <c r="P18" s="70">
        <v>0</v>
      </c>
      <c r="Q18" s="70">
        <v>1030</v>
      </c>
    </row>
    <row r="19" spans="2:18" x14ac:dyDescent="0.25">
      <c r="B19" s="41" t="s">
        <v>42</v>
      </c>
      <c r="C19" s="41" t="s">
        <v>43</v>
      </c>
      <c r="D19" s="3" t="s">
        <v>44</v>
      </c>
      <c r="E19" s="73"/>
      <c r="F19" s="3" t="s">
        <v>1715</v>
      </c>
      <c r="G19" s="3" t="str">
        <f>VLOOKUP(F19,regions!A$2:C$419,3,FALSE)</f>
        <v>Unitary authority</v>
      </c>
      <c r="H19" s="3" t="str">
        <f>IFERROR(VLOOKUP(F19,classifications!A$3:C$328,3,FALSE),VLOOKUP(F19,classifications!I$2:K$28,3,FALSE))</f>
        <v>Urban with Significant Rural</v>
      </c>
      <c r="I19" s="70">
        <v>800</v>
      </c>
      <c r="J19" s="70">
        <v>110</v>
      </c>
      <c r="K19" s="70">
        <v>0</v>
      </c>
      <c r="L19" s="70">
        <v>910</v>
      </c>
      <c r="M19" s="71"/>
      <c r="N19" s="72">
        <v>580</v>
      </c>
      <c r="O19" s="70">
        <v>40</v>
      </c>
      <c r="P19" s="70">
        <v>0</v>
      </c>
      <c r="Q19" s="70">
        <v>610</v>
      </c>
    </row>
    <row r="20" spans="2:18" x14ac:dyDescent="0.25">
      <c r="B20" s="41" t="s">
        <v>45</v>
      </c>
      <c r="C20" s="41" t="s">
        <v>46</v>
      </c>
      <c r="D20" s="3" t="s">
        <v>47</v>
      </c>
      <c r="E20" s="73"/>
      <c r="F20" s="3" t="s">
        <v>1716</v>
      </c>
      <c r="G20" s="3" t="str">
        <f>VLOOKUP(F20,regions!A$2:C$419,3,FALSE)</f>
        <v>Unitary authority</v>
      </c>
      <c r="H20" s="3" t="str">
        <f>IFERROR(VLOOKUP(F20,classifications!A$3:C$328,3,FALSE),VLOOKUP(F20,classifications!I$2:K$28,3,FALSE))</f>
        <v>Urban with Significant Rural</v>
      </c>
      <c r="I20" s="70">
        <v>1110</v>
      </c>
      <c r="J20" s="70">
        <v>150</v>
      </c>
      <c r="K20" s="70">
        <v>0</v>
      </c>
      <c r="L20" s="70">
        <v>1260</v>
      </c>
      <c r="M20" s="71"/>
      <c r="N20" s="72">
        <v>540</v>
      </c>
      <c r="O20" s="70">
        <v>80</v>
      </c>
      <c r="P20" s="70">
        <v>0</v>
      </c>
      <c r="Q20" s="70">
        <v>620</v>
      </c>
    </row>
    <row r="21" spans="2:18" x14ac:dyDescent="0.25">
      <c r="B21" s="41" t="s">
        <v>48</v>
      </c>
      <c r="C21" s="41" t="s">
        <v>49</v>
      </c>
      <c r="D21" s="3" t="s">
        <v>50</v>
      </c>
      <c r="E21" s="73"/>
      <c r="F21" s="3" t="s">
        <v>1717</v>
      </c>
      <c r="G21" s="3" t="str">
        <f>VLOOKUP(F21,regions!A$2:C$419,3,FALSE)</f>
        <v>Unitary authority</v>
      </c>
      <c r="H21" s="3" t="str">
        <f>IFERROR(VLOOKUP(F21,classifications!A$3:C$328,3,FALSE),VLOOKUP(F21,classifications!I$2:K$28,3,FALSE))</f>
        <v>Predominantly Rural</v>
      </c>
      <c r="I21" s="70">
        <v>2390</v>
      </c>
      <c r="J21" s="70">
        <v>490</v>
      </c>
      <c r="K21" s="70">
        <v>0</v>
      </c>
      <c r="L21" s="70">
        <v>2880</v>
      </c>
      <c r="M21" s="71"/>
      <c r="N21" s="72">
        <v>1260</v>
      </c>
      <c r="O21" s="70">
        <v>170</v>
      </c>
      <c r="P21" s="70">
        <v>0</v>
      </c>
      <c r="Q21" s="70">
        <v>1430</v>
      </c>
    </row>
    <row r="22" spans="2:18" x14ac:dyDescent="0.25">
      <c r="B22" s="41" t="s">
        <v>51</v>
      </c>
      <c r="C22" s="41" t="s">
        <v>52</v>
      </c>
      <c r="D22" s="3" t="s">
        <v>53</v>
      </c>
      <c r="E22" s="73"/>
      <c r="F22" s="3" t="s">
        <v>1718</v>
      </c>
      <c r="G22" s="3" t="str">
        <f>VLOOKUP(F22,regions!A$2:C$419,3,FALSE)</f>
        <v>Unitary authority</v>
      </c>
      <c r="H22" s="3" t="str">
        <f>IFERROR(VLOOKUP(F22,classifications!A$3:C$328,3,FALSE),VLOOKUP(F22,classifications!I$2:K$28,3,FALSE))</f>
        <v>Predominantly Rural</v>
      </c>
      <c r="I22" s="30">
        <v>1160</v>
      </c>
      <c r="J22" s="30">
        <v>120</v>
      </c>
      <c r="K22" s="30">
        <v>0</v>
      </c>
      <c r="L22" s="30">
        <v>1280</v>
      </c>
      <c r="M22" s="74"/>
      <c r="N22" s="75">
        <v>910</v>
      </c>
      <c r="O22" s="30">
        <v>60</v>
      </c>
      <c r="P22" s="30">
        <v>0</v>
      </c>
      <c r="Q22" s="30">
        <v>970</v>
      </c>
      <c r="R22" s="32"/>
    </row>
    <row r="23" spans="2:18" x14ac:dyDescent="0.25">
      <c r="B23" s="3" t="s">
        <v>54</v>
      </c>
      <c r="C23" s="3" t="s">
        <v>55</v>
      </c>
      <c r="D23" s="3" t="s">
        <v>56</v>
      </c>
      <c r="F23" s="3" t="s">
        <v>1659</v>
      </c>
      <c r="G23" s="3" t="str">
        <f>VLOOKUP(F23,regions!A$2:C$419,3,FALSE)</f>
        <v>Unitary authority</v>
      </c>
      <c r="H23" s="3" t="str">
        <f>IFERROR(VLOOKUP(F23,classifications!A$3:C$328,3,FALSE),VLOOKUP(F23,classifications!I$2:K$28,3,FALSE))</f>
        <v>Predominantly Urban</v>
      </c>
      <c r="I23" s="70">
        <v>260</v>
      </c>
      <c r="J23" s="70">
        <v>50</v>
      </c>
      <c r="K23" s="70">
        <v>0</v>
      </c>
      <c r="L23" s="70">
        <v>310</v>
      </c>
      <c r="M23" s="71"/>
      <c r="N23" s="72">
        <v>160</v>
      </c>
      <c r="O23" s="70">
        <v>20</v>
      </c>
      <c r="P23" s="70">
        <v>0</v>
      </c>
      <c r="Q23" s="70">
        <v>180</v>
      </c>
    </row>
    <row r="24" spans="2:18" x14ac:dyDescent="0.25">
      <c r="B24" s="41" t="s">
        <v>57</v>
      </c>
      <c r="C24" s="41" t="s">
        <v>58</v>
      </c>
      <c r="D24" s="3" t="s">
        <v>59</v>
      </c>
      <c r="E24" s="73"/>
      <c r="F24" s="3" t="s">
        <v>1675</v>
      </c>
      <c r="G24" s="3" t="str">
        <f>VLOOKUP(F24,regions!A$2:C$419,3,FALSE)</f>
        <v>Unitary authority</v>
      </c>
      <c r="H24" s="3" t="str">
        <f>IFERROR(VLOOKUP(F24,classifications!A$3:C$328,3,FALSE),VLOOKUP(F24,classifications!I$2:K$28,3,FALSE))</f>
        <v>Predominantly Urban</v>
      </c>
      <c r="I24" s="30">
        <v>210</v>
      </c>
      <c r="J24" s="30">
        <v>20</v>
      </c>
      <c r="K24" s="30">
        <v>0</v>
      </c>
      <c r="L24" s="30">
        <v>230</v>
      </c>
      <c r="M24" s="74"/>
      <c r="N24" s="75">
        <v>170</v>
      </c>
      <c r="O24" s="30">
        <v>30</v>
      </c>
      <c r="P24" s="30">
        <v>0</v>
      </c>
      <c r="Q24" s="30">
        <v>200</v>
      </c>
    </row>
    <row r="25" spans="2:18" x14ac:dyDescent="0.25">
      <c r="B25" s="41" t="s">
        <v>60</v>
      </c>
      <c r="C25" s="41" t="s">
        <v>61</v>
      </c>
      <c r="D25" s="3" t="s">
        <v>62</v>
      </c>
      <c r="E25" s="73"/>
      <c r="F25" s="3" t="s">
        <v>1671</v>
      </c>
      <c r="G25" s="3" t="str">
        <f>VLOOKUP(F25,regions!A$2:C$419,3,FALSE)</f>
        <v>Unitary authority</v>
      </c>
      <c r="H25" s="3" t="str">
        <f>IFERROR(VLOOKUP(F25,classifications!A$3:C$328,3,FALSE),VLOOKUP(F25,classifications!I$2:K$28,3,FALSE))</f>
        <v>Predominantly Rural</v>
      </c>
      <c r="I25" s="70">
        <v>280</v>
      </c>
      <c r="J25" s="70">
        <v>60</v>
      </c>
      <c r="K25" s="70">
        <v>0</v>
      </c>
      <c r="L25" s="70">
        <v>330</v>
      </c>
      <c r="M25" s="71"/>
      <c r="N25" s="72">
        <v>270</v>
      </c>
      <c r="O25" s="70">
        <v>0</v>
      </c>
      <c r="P25" s="70">
        <v>0</v>
      </c>
      <c r="Q25" s="70">
        <v>270</v>
      </c>
    </row>
    <row r="26" spans="2:18" x14ac:dyDescent="0.25">
      <c r="B26" s="41" t="s">
        <v>63</v>
      </c>
      <c r="C26" s="41" t="s">
        <v>64</v>
      </c>
      <c r="D26" s="3" t="s">
        <v>65</v>
      </c>
      <c r="E26" s="73"/>
      <c r="F26" s="3" t="s">
        <v>1668</v>
      </c>
      <c r="G26" s="3" t="str">
        <f>VLOOKUP(F26,regions!A$2:C$419,3,FALSE)</f>
        <v>Unitary authority</v>
      </c>
      <c r="H26" s="3" t="str">
        <f>IFERROR(VLOOKUP(F26,classifications!A$3:C$328,3,FALSE),VLOOKUP(F26,classifications!I$2:K$28,3,FALSE))</f>
        <v>Predominantly Urban</v>
      </c>
      <c r="I26" s="30">
        <v>350</v>
      </c>
      <c r="J26" s="30">
        <v>50</v>
      </c>
      <c r="K26" s="30">
        <v>0</v>
      </c>
      <c r="L26" s="30">
        <v>400</v>
      </c>
      <c r="M26" s="74"/>
      <c r="N26" s="75">
        <v>280</v>
      </c>
      <c r="O26" s="30">
        <v>70</v>
      </c>
      <c r="P26" s="30">
        <v>0</v>
      </c>
      <c r="Q26" s="30">
        <v>350</v>
      </c>
    </row>
    <row r="27" spans="2:18" x14ac:dyDescent="0.25">
      <c r="B27" s="3" t="s">
        <v>66</v>
      </c>
      <c r="C27" s="3" t="s">
        <v>67</v>
      </c>
      <c r="D27" s="3" t="s">
        <v>68</v>
      </c>
      <c r="F27" s="3" t="s">
        <v>1661</v>
      </c>
      <c r="G27" s="3" t="str">
        <f>VLOOKUP(F27,regions!A$2:C$419,3,FALSE)</f>
        <v>Unitary authority</v>
      </c>
      <c r="H27" s="3" t="str">
        <f>IFERROR(VLOOKUP(F27,classifications!A$3:C$328,3,FALSE),VLOOKUP(F27,classifications!I$2:K$28,3,FALSE))</f>
        <v>Predominantly Urban</v>
      </c>
      <c r="I27" s="70">
        <v>260</v>
      </c>
      <c r="J27" s="70">
        <v>20</v>
      </c>
      <c r="K27" s="70">
        <v>0</v>
      </c>
      <c r="L27" s="70">
        <v>280</v>
      </c>
      <c r="M27" s="71"/>
      <c r="N27" s="72">
        <v>140</v>
      </c>
      <c r="O27" s="70">
        <v>20</v>
      </c>
      <c r="P27" s="70">
        <v>0</v>
      </c>
      <c r="Q27" s="70">
        <v>170</v>
      </c>
    </row>
    <row r="28" spans="2:18" x14ac:dyDescent="0.25">
      <c r="B28" s="41" t="s">
        <v>69</v>
      </c>
      <c r="C28" s="41" t="s">
        <v>70</v>
      </c>
      <c r="D28" s="3" t="s">
        <v>71</v>
      </c>
      <c r="E28" s="73"/>
      <c r="F28" s="3" t="s">
        <v>1719</v>
      </c>
      <c r="G28" s="3" t="str">
        <f>VLOOKUP(F28,regions!A$2:C$419,3,FALSE)</f>
        <v>Unitary authority</v>
      </c>
      <c r="H28" s="3" t="str">
        <f>IFERROR(VLOOKUP(F28,classifications!A$3:C$328,3,FALSE),VLOOKUP(F28,classifications!I$2:K$28,3,FALSE))</f>
        <v>Predominantly Rural</v>
      </c>
      <c r="I28" s="30">
        <v>270</v>
      </c>
      <c r="J28" s="30">
        <v>40</v>
      </c>
      <c r="K28" s="30">
        <v>0</v>
      </c>
      <c r="L28" s="30">
        <v>310</v>
      </c>
      <c r="M28" s="74"/>
      <c r="N28" s="75">
        <v>220</v>
      </c>
      <c r="O28" s="30">
        <v>70</v>
      </c>
      <c r="P28" s="30">
        <v>0</v>
      </c>
      <c r="Q28" s="30">
        <v>280</v>
      </c>
    </row>
    <row r="29" spans="2:18" x14ac:dyDescent="0.25">
      <c r="B29" s="3" t="s">
        <v>72</v>
      </c>
      <c r="C29" s="3" t="s">
        <v>73</v>
      </c>
      <c r="D29" s="3" t="s">
        <v>74</v>
      </c>
      <c r="F29" s="3" t="s">
        <v>1687</v>
      </c>
      <c r="G29" s="3" t="str">
        <f>VLOOKUP(F29,regions!A$2:C$419,3,FALSE)</f>
        <v>Unitary authority</v>
      </c>
      <c r="H29" s="3" t="str">
        <f>IFERROR(VLOOKUP(F29,classifications!A$3:C$328,3,FALSE),VLOOKUP(F29,classifications!I$2:K$28,3,FALSE))</f>
        <v>Predominantly Rural</v>
      </c>
      <c r="I29" s="70">
        <v>420</v>
      </c>
      <c r="J29" s="70">
        <v>80</v>
      </c>
      <c r="K29" s="70">
        <v>0</v>
      </c>
      <c r="L29" s="70">
        <v>490</v>
      </c>
      <c r="M29" s="71"/>
      <c r="N29" s="72">
        <v>290</v>
      </c>
      <c r="O29" s="70">
        <v>130</v>
      </c>
      <c r="P29" s="70">
        <v>0</v>
      </c>
      <c r="Q29" s="70">
        <v>420</v>
      </c>
    </row>
    <row r="30" spans="2:18" x14ac:dyDescent="0.25">
      <c r="B30" s="41" t="s">
        <v>75</v>
      </c>
      <c r="C30" s="41" t="s">
        <v>76</v>
      </c>
      <c r="D30" s="3" t="s">
        <v>77</v>
      </c>
      <c r="E30" s="41"/>
      <c r="F30" s="3" t="s">
        <v>1496</v>
      </c>
      <c r="G30" s="3" t="str">
        <f>VLOOKUP(F30,regions!A$2:C$419,3,FALSE)</f>
        <v>Unitary authority</v>
      </c>
      <c r="H30" s="3" t="str">
        <f>IFERROR(VLOOKUP(F30,classifications!A$3:C$328,3,FALSE),VLOOKUP(F30,classifications!I$2:K$28,3,FALSE))</f>
        <v>Predominantly Rural</v>
      </c>
      <c r="I30" s="70">
        <v>0</v>
      </c>
      <c r="J30" s="70">
        <v>0</v>
      </c>
      <c r="K30" s="70">
        <v>0</v>
      </c>
      <c r="L30" s="70">
        <v>0</v>
      </c>
      <c r="M30" s="71"/>
      <c r="N30" s="72">
        <v>0</v>
      </c>
      <c r="O30" s="70">
        <v>0</v>
      </c>
      <c r="P30" s="70">
        <v>0</v>
      </c>
      <c r="Q30" s="70">
        <v>0</v>
      </c>
    </row>
    <row r="31" spans="2:18" x14ac:dyDescent="0.25">
      <c r="B31" s="41" t="s">
        <v>78</v>
      </c>
      <c r="C31" s="41" t="s">
        <v>79</v>
      </c>
      <c r="D31" s="3" t="s">
        <v>80</v>
      </c>
      <c r="E31" s="73"/>
      <c r="F31" s="3" t="s">
        <v>1724</v>
      </c>
      <c r="G31" s="3" t="str">
        <f>VLOOKUP(F31,regions!A$2:C$419,3,FALSE)</f>
        <v>Unitary authority</v>
      </c>
      <c r="H31" s="3" t="str">
        <f>IFERROR(VLOOKUP(F31,classifications!A$3:C$328,3,FALSE),VLOOKUP(F31,classifications!I$2:K$28,3,FALSE))</f>
        <v>Predominantly Urban</v>
      </c>
      <c r="I31" s="70">
        <v>1060</v>
      </c>
      <c r="J31" s="70">
        <v>0</v>
      </c>
      <c r="K31" s="70">
        <v>0</v>
      </c>
      <c r="L31" s="70">
        <v>1060</v>
      </c>
      <c r="M31" s="71"/>
      <c r="N31" s="72">
        <v>890</v>
      </c>
      <c r="O31" s="70">
        <v>0</v>
      </c>
      <c r="P31" s="70">
        <v>0</v>
      </c>
      <c r="Q31" s="70">
        <v>890</v>
      </c>
    </row>
    <row r="32" spans="2:18" x14ac:dyDescent="0.25">
      <c r="B32" s="41" t="s">
        <v>81</v>
      </c>
      <c r="C32" s="41" t="s">
        <v>82</v>
      </c>
      <c r="D32" s="3" t="s">
        <v>83</v>
      </c>
      <c r="E32" s="73"/>
      <c r="F32" s="3" t="s">
        <v>1676</v>
      </c>
      <c r="G32" s="3" t="str">
        <f>VLOOKUP(F32,regions!A$2:C$419,3,FALSE)</f>
        <v>Unitary authority</v>
      </c>
      <c r="H32" s="3" t="str">
        <f>IFERROR(VLOOKUP(F32,classifications!A$3:C$328,3,FALSE),VLOOKUP(F32,classifications!I$2:K$28,3,FALSE))</f>
        <v>Predominantly Urban</v>
      </c>
      <c r="I32" s="70">
        <v>320</v>
      </c>
      <c r="J32" s="70">
        <v>30</v>
      </c>
      <c r="K32" s="70">
        <v>0</v>
      </c>
      <c r="L32" s="70">
        <v>350</v>
      </c>
      <c r="M32" s="71"/>
      <c r="N32" s="72">
        <v>140</v>
      </c>
      <c r="O32" s="70">
        <v>50</v>
      </c>
      <c r="P32" s="70">
        <v>0</v>
      </c>
      <c r="Q32" s="70">
        <v>190</v>
      </c>
    </row>
    <row r="33" spans="2:17" x14ac:dyDescent="0.25">
      <c r="B33" s="41" t="s">
        <v>84</v>
      </c>
      <c r="C33" s="41" t="s">
        <v>85</v>
      </c>
      <c r="D33" s="3" t="s">
        <v>86</v>
      </c>
      <c r="E33" s="73"/>
      <c r="F33" s="3" t="s">
        <v>1680</v>
      </c>
      <c r="G33" s="3" t="str">
        <f>VLOOKUP(F33,regions!A$2:C$419,3,FALSE)</f>
        <v>Unitary authority</v>
      </c>
      <c r="H33" s="3" t="str">
        <f>IFERROR(VLOOKUP(F33,classifications!A$3:C$328,3,FALSE),VLOOKUP(F33,classifications!I$2:K$28,3,FALSE))</f>
        <v>Predominantly Urban</v>
      </c>
      <c r="I33" s="70">
        <v>170</v>
      </c>
      <c r="J33" s="70">
        <v>110</v>
      </c>
      <c r="K33" s="70">
        <v>20</v>
      </c>
      <c r="L33" s="70">
        <v>300</v>
      </c>
      <c r="M33" s="71"/>
      <c r="N33" s="72">
        <v>70</v>
      </c>
      <c r="O33" s="70">
        <v>20</v>
      </c>
      <c r="P33" s="70">
        <v>0</v>
      </c>
      <c r="Q33" s="70">
        <v>90</v>
      </c>
    </row>
    <row r="34" spans="2:17" x14ac:dyDescent="0.25">
      <c r="B34" s="3" t="s">
        <v>87</v>
      </c>
      <c r="C34" s="3" t="s">
        <v>88</v>
      </c>
      <c r="D34" s="3" t="s">
        <v>89</v>
      </c>
      <c r="F34" s="3" t="s">
        <v>1730</v>
      </c>
      <c r="G34" s="3" t="str">
        <f>VLOOKUP(F34,regions!A$2:C$419,3,FALSE)</f>
        <v>Unitary authority</v>
      </c>
      <c r="H34" s="3" t="str">
        <f>IFERROR(VLOOKUP(F34,classifications!A$3:C$328,3,FALSE),VLOOKUP(F34,classifications!I$2:K$28,3,FALSE))</f>
        <v>Predominantly Urban</v>
      </c>
      <c r="I34" s="70">
        <v>340</v>
      </c>
      <c r="J34" s="70">
        <v>60</v>
      </c>
      <c r="K34" s="70">
        <v>0</v>
      </c>
      <c r="L34" s="70">
        <v>400</v>
      </c>
      <c r="M34" s="71"/>
      <c r="N34" s="72">
        <v>260</v>
      </c>
      <c r="O34" s="70">
        <v>120</v>
      </c>
      <c r="P34" s="70">
        <v>0</v>
      </c>
      <c r="Q34" s="70">
        <v>380</v>
      </c>
    </row>
    <row r="35" spans="2:17" x14ac:dyDescent="0.25">
      <c r="B35" s="3" t="s">
        <v>90</v>
      </c>
      <c r="C35" s="3" t="s">
        <v>91</v>
      </c>
      <c r="D35" s="3" t="s">
        <v>92</v>
      </c>
      <c r="F35" s="3" t="s">
        <v>1662</v>
      </c>
      <c r="G35" s="3" t="str">
        <f>VLOOKUP(F35,regions!A$2:C$419,3,FALSE)</f>
        <v>Unitary authority</v>
      </c>
      <c r="H35" s="3" t="str">
        <f>IFERROR(VLOOKUP(F35,classifications!A$3:C$328,3,FALSE),VLOOKUP(F35,classifications!I$2:K$28,3,FALSE))</f>
        <v>Predominantly Urban</v>
      </c>
      <c r="I35" s="70">
        <v>340</v>
      </c>
      <c r="J35" s="70">
        <v>170</v>
      </c>
      <c r="K35" s="70">
        <v>0</v>
      </c>
      <c r="L35" s="70">
        <v>510</v>
      </c>
      <c r="M35" s="71"/>
      <c r="N35" s="72">
        <v>180</v>
      </c>
      <c r="O35" s="70">
        <v>30</v>
      </c>
      <c r="P35" s="70">
        <v>0</v>
      </c>
      <c r="Q35" s="70">
        <v>210</v>
      </c>
    </row>
    <row r="36" spans="2:17" x14ac:dyDescent="0.25">
      <c r="B36" s="3" t="s">
        <v>93</v>
      </c>
      <c r="C36" s="3" t="s">
        <v>94</v>
      </c>
      <c r="D36" s="3" t="s">
        <v>95</v>
      </c>
      <c r="F36" s="3" t="s">
        <v>1688</v>
      </c>
      <c r="G36" s="3" t="str">
        <f>VLOOKUP(F36,regions!A$2:C$419,3,FALSE)</f>
        <v>Unitary authority</v>
      </c>
      <c r="H36" s="3" t="str">
        <f>IFERROR(VLOOKUP(F36,classifications!A$3:C$328,3,FALSE),VLOOKUP(F36,classifications!I$2:K$28,3,FALSE))</f>
        <v>Predominantly Urban</v>
      </c>
      <c r="I36" s="70">
        <v>830</v>
      </c>
      <c r="J36" s="70">
        <v>190</v>
      </c>
      <c r="K36" s="70">
        <v>10</v>
      </c>
      <c r="L36" s="70">
        <v>1020</v>
      </c>
      <c r="M36" s="71"/>
      <c r="N36" s="72">
        <v>860</v>
      </c>
      <c r="O36" s="70">
        <v>220</v>
      </c>
      <c r="P36" s="70">
        <v>0</v>
      </c>
      <c r="Q36" s="70">
        <v>1080</v>
      </c>
    </row>
    <row r="37" spans="2:17" x14ac:dyDescent="0.25">
      <c r="B37" s="41" t="s">
        <v>96</v>
      </c>
      <c r="C37" s="41" t="s">
        <v>97</v>
      </c>
      <c r="D37" s="3" t="s">
        <v>98</v>
      </c>
      <c r="E37" s="73"/>
      <c r="F37" s="3" t="s">
        <v>1672</v>
      </c>
      <c r="G37" s="3" t="str">
        <f>VLOOKUP(F37,regions!A$2:C$419,3,FALSE)</f>
        <v>Unitary authority</v>
      </c>
      <c r="H37" s="3" t="str">
        <f>IFERROR(VLOOKUP(F37,classifications!A$3:C$328,3,FALSE),VLOOKUP(F37,classifications!I$2:K$28,3,FALSE))</f>
        <v>Predominantly Urban</v>
      </c>
      <c r="I37" s="70">
        <v>280</v>
      </c>
      <c r="J37" s="70">
        <v>60</v>
      </c>
      <c r="K37" s="70">
        <v>0</v>
      </c>
      <c r="L37" s="70">
        <v>340</v>
      </c>
      <c r="M37" s="71"/>
      <c r="N37" s="72">
        <v>240</v>
      </c>
      <c r="O37" s="70">
        <v>80</v>
      </c>
      <c r="P37" s="70">
        <v>0</v>
      </c>
      <c r="Q37" s="70">
        <v>310</v>
      </c>
    </row>
    <row r="38" spans="2:17" x14ac:dyDescent="0.25">
      <c r="B38" s="41" t="s">
        <v>99</v>
      </c>
      <c r="C38" s="41" t="s">
        <v>100</v>
      </c>
      <c r="D38" s="3" t="s">
        <v>101</v>
      </c>
      <c r="E38" s="73"/>
      <c r="F38" s="3" t="s">
        <v>1673</v>
      </c>
      <c r="G38" s="3" t="str">
        <f>VLOOKUP(F38,regions!A$2:C$419,3,FALSE)</f>
        <v>Unitary authority</v>
      </c>
      <c r="H38" s="3" t="str">
        <f>IFERROR(VLOOKUP(F38,classifications!A$3:C$328,3,FALSE),VLOOKUP(F38,classifications!I$2:K$28,3,FALSE))</f>
        <v>Urban with Significant Rural</v>
      </c>
      <c r="I38" s="70">
        <v>230</v>
      </c>
      <c r="J38" s="70">
        <v>50</v>
      </c>
      <c r="K38" s="70">
        <v>0</v>
      </c>
      <c r="L38" s="70">
        <v>280</v>
      </c>
      <c r="M38" s="71"/>
      <c r="N38" s="72">
        <v>200</v>
      </c>
      <c r="O38" s="70">
        <v>70</v>
      </c>
      <c r="P38" s="70">
        <v>0</v>
      </c>
      <c r="Q38" s="70">
        <v>270</v>
      </c>
    </row>
    <row r="39" spans="2:17" x14ac:dyDescent="0.25">
      <c r="B39" s="3" t="s">
        <v>102</v>
      </c>
      <c r="C39" s="3" t="s">
        <v>103</v>
      </c>
      <c r="D39" s="3" t="s">
        <v>104</v>
      </c>
      <c r="F39" s="3" t="s">
        <v>1720</v>
      </c>
      <c r="G39" s="3" t="str">
        <f>VLOOKUP(F39,regions!A$2:C$419,3,FALSE)</f>
        <v>Unitary authority</v>
      </c>
      <c r="H39" s="3" t="str">
        <f>IFERROR(VLOOKUP(F39,classifications!A$3:C$328,3,FALSE),VLOOKUP(F39,classifications!I$2:K$28,3,FALSE))</f>
        <v>Urban with Significant Rural</v>
      </c>
      <c r="I39" s="70">
        <v>160</v>
      </c>
      <c r="J39" s="70">
        <v>50</v>
      </c>
      <c r="K39" s="70">
        <v>0</v>
      </c>
      <c r="L39" s="70">
        <v>200</v>
      </c>
      <c r="M39" s="71"/>
      <c r="N39" s="72">
        <v>370</v>
      </c>
      <c r="O39" s="70">
        <v>70</v>
      </c>
      <c r="P39" s="70">
        <v>0</v>
      </c>
      <c r="Q39" s="70">
        <v>430</v>
      </c>
    </row>
    <row r="40" spans="2:17" x14ac:dyDescent="0.25">
      <c r="B40" s="41" t="s">
        <v>105</v>
      </c>
      <c r="C40" s="41" t="s">
        <v>106</v>
      </c>
      <c r="D40" s="3" t="s">
        <v>107</v>
      </c>
      <c r="E40" s="73"/>
      <c r="F40" s="3" t="s">
        <v>1543</v>
      </c>
      <c r="G40" s="3" t="str">
        <f>VLOOKUP(F40,regions!A$2:C$419,3,FALSE)</f>
        <v>Unitary authority</v>
      </c>
      <c r="H40" s="3" t="str">
        <f>IFERROR(VLOOKUP(F40,classifications!A$3:C$328,3,FALSE),VLOOKUP(F40,classifications!I$2:K$28,3,FALSE))</f>
        <v>Predominantly Rural</v>
      </c>
      <c r="I40" s="70">
        <v>540</v>
      </c>
      <c r="J40" s="70">
        <v>290</v>
      </c>
      <c r="K40" s="70">
        <v>0</v>
      </c>
      <c r="L40" s="70">
        <v>830</v>
      </c>
      <c r="M40" s="71"/>
      <c r="N40" s="72">
        <v>410</v>
      </c>
      <c r="O40" s="70">
        <v>110</v>
      </c>
      <c r="P40" s="70">
        <v>0</v>
      </c>
      <c r="Q40" s="70">
        <v>530</v>
      </c>
    </row>
    <row r="41" spans="2:17" x14ac:dyDescent="0.25">
      <c r="B41" s="41" t="s">
        <v>108</v>
      </c>
      <c r="C41" s="41" t="s">
        <v>109</v>
      </c>
      <c r="D41" s="3" t="s">
        <v>110</v>
      </c>
      <c r="E41" s="73"/>
      <c r="F41" s="3" t="s">
        <v>1726</v>
      </c>
      <c r="G41" s="3" t="str">
        <f>VLOOKUP(F41,regions!A$2:C$419,3,FALSE)</f>
        <v>Unitary authority</v>
      </c>
      <c r="H41" s="3" t="str">
        <f>IFERROR(VLOOKUP(F41,classifications!A$3:C$328,3,FALSE),VLOOKUP(F41,classifications!I$2:K$28,3,FALSE))</f>
        <v>Predominantly Urban</v>
      </c>
      <c r="I41" s="70">
        <v>190</v>
      </c>
      <c r="J41" s="70">
        <v>60</v>
      </c>
      <c r="K41" s="70">
        <v>0</v>
      </c>
      <c r="L41" s="70">
        <v>250</v>
      </c>
      <c r="M41" s="71"/>
      <c r="N41" s="72">
        <v>160</v>
      </c>
      <c r="O41" s="70">
        <v>20</v>
      </c>
      <c r="P41" s="70">
        <v>0</v>
      </c>
      <c r="Q41" s="70">
        <v>170</v>
      </c>
    </row>
    <row r="42" spans="2:17" x14ac:dyDescent="0.25">
      <c r="B42" s="41" t="s">
        <v>111</v>
      </c>
      <c r="C42" s="41" t="s">
        <v>112</v>
      </c>
      <c r="D42" s="3" t="s">
        <v>113</v>
      </c>
      <c r="E42" s="73"/>
      <c r="F42" s="3" t="s">
        <v>1681</v>
      </c>
      <c r="G42" s="3" t="str">
        <f>VLOOKUP(F42,regions!A$2:C$419,3,FALSE)</f>
        <v>Unitary authority</v>
      </c>
      <c r="H42" s="3" t="str">
        <f>IFERROR(VLOOKUP(F42,classifications!A$3:C$328,3,FALSE),VLOOKUP(F42,classifications!I$2:K$28,3,FALSE))</f>
        <v>Predominantly Urban</v>
      </c>
      <c r="I42" s="70">
        <v>650</v>
      </c>
      <c r="J42" s="70">
        <v>180</v>
      </c>
      <c r="K42" s="70">
        <v>0</v>
      </c>
      <c r="L42" s="70">
        <v>840</v>
      </c>
      <c r="M42" s="71"/>
      <c r="N42" s="72">
        <v>580</v>
      </c>
      <c r="O42" s="70">
        <v>130</v>
      </c>
      <c r="P42" s="70">
        <v>0</v>
      </c>
      <c r="Q42" s="70">
        <v>710</v>
      </c>
    </row>
    <row r="43" spans="2:17" x14ac:dyDescent="0.25">
      <c r="B43" s="3" t="s">
        <v>114</v>
      </c>
      <c r="C43" s="3" t="s">
        <v>115</v>
      </c>
      <c r="D43" s="3" t="s">
        <v>116</v>
      </c>
      <c r="F43" s="3" t="s">
        <v>1698</v>
      </c>
      <c r="G43" s="3" t="str">
        <f>VLOOKUP(F43,regions!A$2:C$419,3,FALSE)</f>
        <v>Unitary authority</v>
      </c>
      <c r="H43" s="3" t="str">
        <f>IFERROR(VLOOKUP(F43,classifications!A$3:C$328,3,FALSE),VLOOKUP(F43,classifications!I$2:K$28,3,FALSE))</f>
        <v>Predominantly Urban</v>
      </c>
      <c r="I43" s="70">
        <v>430</v>
      </c>
      <c r="J43" s="70">
        <v>110</v>
      </c>
      <c r="K43" s="70">
        <v>110</v>
      </c>
      <c r="L43" s="70">
        <v>650</v>
      </c>
      <c r="M43" s="71"/>
      <c r="N43" s="72">
        <v>390</v>
      </c>
      <c r="O43" s="70">
        <v>60</v>
      </c>
      <c r="P43" s="70">
        <v>30</v>
      </c>
      <c r="Q43" s="70">
        <v>470</v>
      </c>
    </row>
    <row r="44" spans="2:17" x14ac:dyDescent="0.25">
      <c r="B44" s="3" t="s">
        <v>117</v>
      </c>
      <c r="C44" s="3" t="s">
        <v>118</v>
      </c>
      <c r="D44" s="3" t="s">
        <v>119</v>
      </c>
      <c r="F44" s="3" t="s">
        <v>1699</v>
      </c>
      <c r="G44" s="3" t="str">
        <f>VLOOKUP(F44,regions!A$2:C$419,3,FALSE)</f>
        <v>Unitary authority</v>
      </c>
      <c r="H44" s="3" t="str">
        <f>IFERROR(VLOOKUP(F44,classifications!A$3:C$328,3,FALSE),VLOOKUP(F44,classifications!I$2:K$28,3,FALSE))</f>
        <v>Predominantly Urban</v>
      </c>
      <c r="I44" s="70">
        <v>330</v>
      </c>
      <c r="J44" s="70">
        <v>0</v>
      </c>
      <c r="K44" s="70">
        <v>0</v>
      </c>
      <c r="L44" s="70">
        <v>330</v>
      </c>
      <c r="M44" s="71"/>
      <c r="N44" s="72">
        <v>170</v>
      </c>
      <c r="O44" s="70">
        <v>0</v>
      </c>
      <c r="P44" s="70">
        <v>0</v>
      </c>
      <c r="Q44" s="70">
        <v>170</v>
      </c>
    </row>
    <row r="45" spans="2:17" x14ac:dyDescent="0.25">
      <c r="B45" s="3" t="s">
        <v>120</v>
      </c>
      <c r="C45" s="3" t="s">
        <v>121</v>
      </c>
      <c r="D45" s="3" t="s">
        <v>122</v>
      </c>
      <c r="F45" s="3" t="s">
        <v>1689</v>
      </c>
      <c r="G45" s="3" t="str">
        <f>VLOOKUP(F45,regions!A$2:C$419,3,FALSE)</f>
        <v>Unitary authority</v>
      </c>
      <c r="H45" s="3" t="str">
        <f>IFERROR(VLOOKUP(F45,classifications!A$3:C$328,3,FALSE),VLOOKUP(F45,classifications!I$2:K$28,3,FALSE))</f>
        <v>Predominantly Urban</v>
      </c>
      <c r="I45" s="70">
        <v>150</v>
      </c>
      <c r="J45" s="70">
        <v>20</v>
      </c>
      <c r="K45" s="70">
        <v>0</v>
      </c>
      <c r="L45" s="70">
        <v>170</v>
      </c>
      <c r="M45" s="71"/>
      <c r="N45" s="72">
        <v>90</v>
      </c>
      <c r="O45" s="70">
        <v>80</v>
      </c>
      <c r="P45" s="70">
        <v>0</v>
      </c>
      <c r="Q45" s="70">
        <v>160</v>
      </c>
    </row>
    <row r="46" spans="2:17" x14ac:dyDescent="0.25">
      <c r="B46" s="3" t="s">
        <v>123</v>
      </c>
      <c r="C46" s="3" t="s">
        <v>124</v>
      </c>
      <c r="D46" s="3" t="s">
        <v>125</v>
      </c>
      <c r="F46" s="3" t="s">
        <v>1690</v>
      </c>
      <c r="G46" s="3" t="str">
        <f>VLOOKUP(F46,regions!A$2:C$419,3,FALSE)</f>
        <v>Unitary authority</v>
      </c>
      <c r="H46" s="3" t="str">
        <f>IFERROR(VLOOKUP(F46,classifications!A$3:C$328,3,FALSE),VLOOKUP(F46,classifications!I$2:K$28,3,FALSE))</f>
        <v>Predominantly Urban</v>
      </c>
      <c r="I46" s="70">
        <v>270</v>
      </c>
      <c r="J46" s="70">
        <v>10</v>
      </c>
      <c r="K46" s="70">
        <v>0</v>
      </c>
      <c r="L46" s="70">
        <v>280</v>
      </c>
      <c r="M46" s="71"/>
      <c r="N46" s="72">
        <v>360</v>
      </c>
      <c r="O46" s="70">
        <v>10</v>
      </c>
      <c r="P46" s="70">
        <v>0</v>
      </c>
      <c r="Q46" s="70">
        <v>370</v>
      </c>
    </row>
    <row r="47" spans="2:17" x14ac:dyDescent="0.25">
      <c r="B47" s="3" t="s">
        <v>126</v>
      </c>
      <c r="C47" s="3" t="s">
        <v>127</v>
      </c>
      <c r="D47" s="3" t="s">
        <v>128</v>
      </c>
      <c r="F47" s="3" t="s">
        <v>1663</v>
      </c>
      <c r="G47" s="3" t="str">
        <f>VLOOKUP(F47,regions!A$2:C$419,3,FALSE)</f>
        <v>Unitary authority</v>
      </c>
      <c r="H47" s="3" t="str">
        <f>IFERROR(VLOOKUP(F47,classifications!A$3:C$328,3,FALSE),VLOOKUP(F47,classifications!I$2:K$28,3,FALSE))</f>
        <v>Urban with Significant Rural</v>
      </c>
      <c r="I47" s="70">
        <v>270</v>
      </c>
      <c r="J47" s="70">
        <v>140</v>
      </c>
      <c r="K47" s="70">
        <v>0</v>
      </c>
      <c r="L47" s="70">
        <v>410</v>
      </c>
      <c r="M47" s="71"/>
      <c r="N47" s="72">
        <v>240</v>
      </c>
      <c r="O47" s="70">
        <v>40</v>
      </c>
      <c r="P47" s="70">
        <v>0</v>
      </c>
      <c r="Q47" s="70">
        <v>270</v>
      </c>
    </row>
    <row r="48" spans="2:17" x14ac:dyDescent="0.25">
      <c r="B48" s="41" t="s">
        <v>129</v>
      </c>
      <c r="C48" s="41" t="s">
        <v>130</v>
      </c>
      <c r="D48" s="3" t="s">
        <v>131</v>
      </c>
      <c r="E48" s="73"/>
      <c r="F48" s="3" t="s">
        <v>1721</v>
      </c>
      <c r="G48" s="3" t="str">
        <f>VLOOKUP(F48,regions!A$2:C$419,3,FALSE)</f>
        <v>Unitary authority</v>
      </c>
      <c r="H48" s="3" t="str">
        <f>IFERROR(VLOOKUP(F48,classifications!A$3:C$328,3,FALSE),VLOOKUP(F48,classifications!I$2:K$28,3,FALSE))</f>
        <v>Predominantly Rural</v>
      </c>
      <c r="I48" s="30">
        <v>40</v>
      </c>
      <c r="J48" s="30">
        <v>0</v>
      </c>
      <c r="K48" s="30">
        <v>0</v>
      </c>
      <c r="L48" s="30">
        <v>40</v>
      </c>
      <c r="M48" s="74"/>
      <c r="N48" s="75">
        <v>100</v>
      </c>
      <c r="O48" s="30">
        <v>20</v>
      </c>
      <c r="P48" s="30">
        <v>0</v>
      </c>
      <c r="Q48" s="30">
        <v>120</v>
      </c>
    </row>
    <row r="49" spans="2:17" x14ac:dyDescent="0.25">
      <c r="B49" s="41" t="s">
        <v>132</v>
      </c>
      <c r="C49" s="41" t="s">
        <v>133</v>
      </c>
      <c r="D49" s="3" t="s">
        <v>134</v>
      </c>
      <c r="E49" s="73"/>
      <c r="F49" s="3" t="s">
        <v>1569</v>
      </c>
      <c r="G49" s="3" t="str">
        <f>VLOOKUP(F49,regions!A$2:C$419,3,FALSE)</f>
        <v>Unitary authority</v>
      </c>
      <c r="H49" s="3" t="str">
        <f>IFERROR(VLOOKUP(F49,classifications!A$3:C$328,3,FALSE),VLOOKUP(F49,classifications!I$2:K$28,3,FALSE))</f>
        <v>Predominantly Rural</v>
      </c>
      <c r="I49" s="30">
        <v>560</v>
      </c>
      <c r="J49" s="30">
        <v>110</v>
      </c>
      <c r="K49" s="30">
        <v>0</v>
      </c>
      <c r="L49" s="30">
        <v>670</v>
      </c>
      <c r="M49" s="74"/>
      <c r="N49" s="75">
        <v>560</v>
      </c>
      <c r="O49" s="30">
        <v>90</v>
      </c>
      <c r="P49" s="30">
        <v>0</v>
      </c>
      <c r="Q49" s="30">
        <v>650</v>
      </c>
    </row>
    <row r="50" spans="2:17" x14ac:dyDescent="0.25">
      <c r="B50" s="3" t="s">
        <v>135</v>
      </c>
      <c r="C50" s="3" t="s">
        <v>136</v>
      </c>
      <c r="D50" s="3" t="s">
        <v>137</v>
      </c>
      <c r="F50" s="3" t="s">
        <v>1691</v>
      </c>
      <c r="G50" s="3" t="str">
        <f>VLOOKUP(F50,regions!A$2:C$419,3,FALSE)</f>
        <v>Unitary authority</v>
      </c>
      <c r="H50" s="3" t="str">
        <f>IFERROR(VLOOKUP(F50,classifications!A$3:C$328,3,FALSE),VLOOKUP(F50,classifications!I$2:K$28,3,FALSE))</f>
        <v>Predominantly Urban</v>
      </c>
      <c r="I50" s="70">
        <v>260</v>
      </c>
      <c r="J50" s="70">
        <v>150</v>
      </c>
      <c r="K50" s="70">
        <v>10</v>
      </c>
      <c r="L50" s="70">
        <v>420</v>
      </c>
      <c r="M50" s="71"/>
      <c r="N50" s="72">
        <v>130</v>
      </c>
      <c r="O50" s="70">
        <v>30</v>
      </c>
      <c r="P50" s="70">
        <v>0</v>
      </c>
      <c r="Q50" s="70">
        <v>160</v>
      </c>
    </row>
    <row r="51" spans="2:17" x14ac:dyDescent="0.25">
      <c r="B51" s="3" t="s">
        <v>138</v>
      </c>
      <c r="C51" s="3" t="s">
        <v>139</v>
      </c>
      <c r="D51" s="3" t="s">
        <v>140</v>
      </c>
      <c r="F51" s="3" t="s">
        <v>1700</v>
      </c>
      <c r="G51" s="3" t="str">
        <f>VLOOKUP(F51,regions!A$2:C$419,3,FALSE)</f>
        <v>Unitary authority</v>
      </c>
      <c r="H51" s="3" t="str">
        <f>IFERROR(VLOOKUP(F51,classifications!A$3:C$328,3,FALSE),VLOOKUP(F51,classifications!I$2:K$28,3,FALSE))</f>
        <v>Predominantly Urban</v>
      </c>
      <c r="I51" s="70">
        <v>680</v>
      </c>
      <c r="J51" s="70">
        <v>500</v>
      </c>
      <c r="K51" s="30">
        <v>0</v>
      </c>
      <c r="L51" s="30">
        <v>1190</v>
      </c>
      <c r="M51" s="71"/>
      <c r="N51" s="72">
        <v>690</v>
      </c>
      <c r="O51" s="70">
        <v>500</v>
      </c>
      <c r="P51" s="30">
        <v>0</v>
      </c>
      <c r="Q51" s="30">
        <v>1200</v>
      </c>
    </row>
    <row r="52" spans="2:17" x14ac:dyDescent="0.25">
      <c r="B52" s="3" t="s">
        <v>141</v>
      </c>
      <c r="C52" s="3" t="s">
        <v>142</v>
      </c>
      <c r="D52" s="3" t="s">
        <v>143</v>
      </c>
      <c r="F52" s="3" t="s">
        <v>1692</v>
      </c>
      <c r="G52" s="3" t="str">
        <f>VLOOKUP(F52,regions!A$2:C$419,3,FALSE)</f>
        <v>Unitary authority</v>
      </c>
      <c r="H52" s="3" t="str">
        <f>IFERROR(VLOOKUP(F52,classifications!A$3:C$328,3,FALSE),VLOOKUP(F52,classifications!I$2:K$28,3,FALSE))</f>
        <v>Predominantly Urban</v>
      </c>
      <c r="I52" s="70">
        <v>420</v>
      </c>
      <c r="J52" s="70">
        <v>180</v>
      </c>
      <c r="K52" s="70">
        <v>0</v>
      </c>
      <c r="L52" s="70">
        <v>600</v>
      </c>
      <c r="M52" s="71"/>
      <c r="N52" s="72">
        <v>350</v>
      </c>
      <c r="O52" s="70">
        <v>130</v>
      </c>
      <c r="P52" s="70">
        <v>0</v>
      </c>
      <c r="Q52" s="70">
        <v>480</v>
      </c>
    </row>
    <row r="53" spans="2:17" x14ac:dyDescent="0.25">
      <c r="B53" s="41" t="s">
        <v>144</v>
      </c>
      <c r="C53" s="41" t="s">
        <v>145</v>
      </c>
      <c r="D53" s="3" t="s">
        <v>146</v>
      </c>
      <c r="E53" s="73"/>
      <c r="F53" s="3" t="s">
        <v>1729</v>
      </c>
      <c r="G53" s="3" t="str">
        <f>VLOOKUP(F53,regions!A$2:C$419,3,FALSE)</f>
        <v>Unitary authority</v>
      </c>
      <c r="H53" s="3" t="str">
        <f>IFERROR(VLOOKUP(F53,classifications!A$3:C$328,3,FALSE),VLOOKUP(F53,classifications!I$2:K$28,3,FALSE))</f>
        <v>Predominantly Urban</v>
      </c>
      <c r="I53" s="70">
        <v>210</v>
      </c>
      <c r="J53" s="70">
        <v>10</v>
      </c>
      <c r="K53" s="70">
        <v>0</v>
      </c>
      <c r="L53" s="70">
        <v>220</v>
      </c>
      <c r="M53" s="71"/>
      <c r="N53" s="72">
        <v>80</v>
      </c>
      <c r="O53" s="70">
        <v>10</v>
      </c>
      <c r="P53" s="70">
        <v>0</v>
      </c>
      <c r="Q53" s="70">
        <v>90</v>
      </c>
    </row>
    <row r="54" spans="2:17" x14ac:dyDescent="0.25">
      <c r="B54" s="3" t="s">
        <v>147</v>
      </c>
      <c r="C54" s="3" t="s">
        <v>148</v>
      </c>
      <c r="D54" s="3" t="s">
        <v>149</v>
      </c>
      <c r="F54" s="3" t="s">
        <v>1664</v>
      </c>
      <c r="G54" s="3" t="str">
        <f>VLOOKUP(F54,regions!A$2:C$419,3,FALSE)</f>
        <v>Unitary authority</v>
      </c>
      <c r="H54" s="3" t="str">
        <f>IFERROR(VLOOKUP(F54,classifications!A$3:C$328,3,FALSE),VLOOKUP(F54,classifications!I$2:K$28,3,FALSE))</f>
        <v>Predominantly Urban</v>
      </c>
      <c r="I54" s="70">
        <v>520</v>
      </c>
      <c r="J54" s="70">
        <v>20</v>
      </c>
      <c r="K54" s="70">
        <v>0</v>
      </c>
      <c r="L54" s="70">
        <v>540</v>
      </c>
      <c r="M54" s="71"/>
      <c r="N54" s="72">
        <v>490</v>
      </c>
      <c r="O54" s="70">
        <v>30</v>
      </c>
      <c r="P54" s="70">
        <v>0</v>
      </c>
      <c r="Q54" s="70">
        <v>520</v>
      </c>
    </row>
    <row r="55" spans="2:17" x14ac:dyDescent="0.25">
      <c r="B55" s="41" t="s">
        <v>150</v>
      </c>
      <c r="C55" s="41" t="s">
        <v>151</v>
      </c>
      <c r="D55" s="3" t="s">
        <v>152</v>
      </c>
      <c r="E55" s="73"/>
      <c r="F55" s="3" t="s">
        <v>1679</v>
      </c>
      <c r="G55" s="3" t="str">
        <f>VLOOKUP(F55,regions!A$2:C$419,3,FALSE)</f>
        <v>Unitary authority</v>
      </c>
      <c r="H55" s="3" t="str">
        <f>IFERROR(VLOOKUP(F55,classifications!A$3:C$328,3,FALSE),VLOOKUP(F55,classifications!I$2:K$28,3,FALSE))</f>
        <v>Predominantly Urban</v>
      </c>
      <c r="I55" s="70">
        <v>430</v>
      </c>
      <c r="J55" s="70">
        <v>0</v>
      </c>
      <c r="K55" s="70">
        <v>0</v>
      </c>
      <c r="L55" s="70">
        <v>430</v>
      </c>
      <c r="M55" s="71"/>
      <c r="N55" s="72">
        <v>350</v>
      </c>
      <c r="O55" s="70">
        <v>30</v>
      </c>
      <c r="P55" s="70">
        <v>0</v>
      </c>
      <c r="Q55" s="70">
        <v>390</v>
      </c>
    </row>
    <row r="56" spans="2:17" x14ac:dyDescent="0.25">
      <c r="B56" s="3" t="s">
        <v>153</v>
      </c>
      <c r="C56" s="3" t="s">
        <v>154</v>
      </c>
      <c r="D56" s="3" t="s">
        <v>155</v>
      </c>
      <c r="F56" s="3" t="s">
        <v>1701</v>
      </c>
      <c r="G56" s="3" t="str">
        <f>VLOOKUP(F56,regions!A$2:C$419,3,FALSE)</f>
        <v>Unitary authority</v>
      </c>
      <c r="H56" s="3" t="str">
        <f>IFERROR(VLOOKUP(F56,classifications!A$3:C$328,3,FALSE),VLOOKUP(F56,classifications!I$2:K$28,3,FALSE))</f>
        <v>Predominantly Urban</v>
      </c>
      <c r="I56" s="70">
        <v>320</v>
      </c>
      <c r="J56" s="70">
        <v>70</v>
      </c>
      <c r="K56" s="70">
        <v>0</v>
      </c>
      <c r="L56" s="70">
        <v>390</v>
      </c>
      <c r="M56" s="71"/>
      <c r="N56" s="72">
        <v>450</v>
      </c>
      <c r="O56" s="70">
        <v>130</v>
      </c>
      <c r="P56" s="70">
        <v>0</v>
      </c>
      <c r="Q56" s="70">
        <v>580</v>
      </c>
    </row>
    <row r="57" spans="2:17" x14ac:dyDescent="0.25">
      <c r="B57" s="41" t="s">
        <v>156</v>
      </c>
      <c r="C57" s="41" t="s">
        <v>157</v>
      </c>
      <c r="D57" s="3" t="s">
        <v>158</v>
      </c>
      <c r="E57" s="73"/>
      <c r="F57" s="3" t="s">
        <v>1727</v>
      </c>
      <c r="G57" s="3" t="str">
        <f>VLOOKUP(F57,regions!A$2:C$419,3,FALSE)</f>
        <v>Unitary authority</v>
      </c>
      <c r="H57" s="3" t="str">
        <f>IFERROR(VLOOKUP(F57,classifications!A$3:C$328,3,FALSE),VLOOKUP(F57,classifications!I$2:K$28,3,FALSE))</f>
        <v>Predominantly Urban</v>
      </c>
      <c r="I57" s="70">
        <v>830</v>
      </c>
      <c r="J57" s="70">
        <v>150</v>
      </c>
      <c r="K57" s="70">
        <v>0</v>
      </c>
      <c r="L57" s="70">
        <v>990</v>
      </c>
      <c r="M57" s="71"/>
      <c r="N57" s="72">
        <v>580</v>
      </c>
      <c r="O57" s="70">
        <v>160</v>
      </c>
      <c r="P57" s="70">
        <v>0</v>
      </c>
      <c r="Q57" s="70">
        <v>740</v>
      </c>
    </row>
    <row r="58" spans="2:17" x14ac:dyDescent="0.25">
      <c r="B58" s="41" t="s">
        <v>159</v>
      </c>
      <c r="C58" s="41" t="s">
        <v>160</v>
      </c>
      <c r="D58" s="3" t="s">
        <v>161</v>
      </c>
      <c r="E58" s="73"/>
      <c r="F58" s="3" t="s">
        <v>1682</v>
      </c>
      <c r="G58" s="3" t="str">
        <f>VLOOKUP(F58,regions!A$2:C$419,3,FALSE)</f>
        <v>Unitary authority</v>
      </c>
      <c r="H58" s="3" t="str">
        <f>IFERROR(VLOOKUP(F58,classifications!A$3:C$328,3,FALSE),VLOOKUP(F58,classifications!I$2:K$28,3,FALSE))</f>
        <v>Predominantly Urban</v>
      </c>
      <c r="I58" s="70">
        <v>270</v>
      </c>
      <c r="J58" s="70">
        <v>70</v>
      </c>
      <c r="K58" s="70">
        <v>0</v>
      </c>
      <c r="L58" s="70">
        <v>340</v>
      </c>
      <c r="M58" s="71"/>
      <c r="N58" s="72">
        <v>220</v>
      </c>
      <c r="O58" s="70">
        <v>40</v>
      </c>
      <c r="P58" s="70">
        <v>0</v>
      </c>
      <c r="Q58" s="70">
        <v>260</v>
      </c>
    </row>
    <row r="59" spans="2:17" x14ac:dyDescent="0.25">
      <c r="B59" s="3" t="s">
        <v>162</v>
      </c>
      <c r="C59" s="3" t="s">
        <v>163</v>
      </c>
      <c r="D59" s="3" t="s">
        <v>164</v>
      </c>
      <c r="F59" s="3" t="s">
        <v>1702</v>
      </c>
      <c r="G59" s="3" t="str">
        <f>VLOOKUP(F59,regions!A$2:C$419,3,FALSE)</f>
        <v>Unitary authority</v>
      </c>
      <c r="H59" s="3" t="str">
        <f>IFERROR(VLOOKUP(F59,classifications!A$3:C$328,3,FALSE),VLOOKUP(F59,classifications!I$2:K$28,3,FALSE))</f>
        <v>Predominantly Urban</v>
      </c>
      <c r="I59" s="70">
        <v>280</v>
      </c>
      <c r="J59" s="70">
        <v>60</v>
      </c>
      <c r="K59" s="70">
        <v>0</v>
      </c>
      <c r="L59" s="70">
        <v>330</v>
      </c>
      <c r="M59" s="71"/>
      <c r="N59" s="72">
        <v>230</v>
      </c>
      <c r="O59" s="70">
        <v>100</v>
      </c>
      <c r="P59" s="70">
        <v>0</v>
      </c>
      <c r="Q59" s="70">
        <v>330</v>
      </c>
    </row>
    <row r="60" spans="2:17" x14ac:dyDescent="0.25">
      <c r="B60" s="41" t="s">
        <v>165</v>
      </c>
      <c r="C60" s="41" t="s">
        <v>166</v>
      </c>
      <c r="D60" s="3" t="s">
        <v>167</v>
      </c>
      <c r="E60" s="73"/>
      <c r="F60" s="3" t="s">
        <v>1669</v>
      </c>
      <c r="G60" s="3" t="str">
        <f>VLOOKUP(F60,regions!A$2:C$419,3,FALSE)</f>
        <v>Unitary authority</v>
      </c>
      <c r="H60" s="3" t="str">
        <f>IFERROR(VLOOKUP(F60,classifications!A$3:C$328,3,FALSE),VLOOKUP(F60,classifications!I$2:K$28,3,FALSE))</f>
        <v>Predominantly Urban</v>
      </c>
      <c r="I60" s="70">
        <v>680</v>
      </c>
      <c r="J60" s="70">
        <v>0</v>
      </c>
      <c r="K60" s="70">
        <v>0</v>
      </c>
      <c r="L60" s="70">
        <v>680</v>
      </c>
      <c r="M60" s="71"/>
      <c r="N60" s="72">
        <v>560</v>
      </c>
      <c r="O60" s="70">
        <v>30</v>
      </c>
      <c r="P60" s="70">
        <v>0</v>
      </c>
      <c r="Q60" s="70">
        <v>590</v>
      </c>
    </row>
    <row r="61" spans="2:17" x14ac:dyDescent="0.25">
      <c r="B61" s="3" t="s">
        <v>168</v>
      </c>
      <c r="C61" s="3" t="s">
        <v>169</v>
      </c>
      <c r="D61" s="3" t="s">
        <v>170</v>
      </c>
      <c r="F61" s="3" t="s">
        <v>1722</v>
      </c>
      <c r="G61" s="3" t="str">
        <f>VLOOKUP(F61,regions!A$2:C$419,3,FALSE)</f>
        <v>Unitary authority</v>
      </c>
      <c r="H61" s="3" t="str">
        <f>IFERROR(VLOOKUP(F61,classifications!A$3:C$328,3,FALSE),VLOOKUP(F61,classifications!I$2:K$28,3,FALSE))</f>
        <v>Urban with Significant Rural</v>
      </c>
      <c r="I61" s="70">
        <v>410</v>
      </c>
      <c r="J61" s="70">
        <v>80</v>
      </c>
      <c r="K61" s="70">
        <v>0</v>
      </c>
      <c r="L61" s="70">
        <v>490</v>
      </c>
      <c r="M61" s="71"/>
      <c r="N61" s="72">
        <v>350</v>
      </c>
      <c r="O61" s="70">
        <v>60</v>
      </c>
      <c r="P61" s="70">
        <v>0</v>
      </c>
      <c r="Q61" s="70">
        <v>410</v>
      </c>
    </row>
    <row r="62" spans="2:17" x14ac:dyDescent="0.25">
      <c r="B62" s="41" t="s">
        <v>171</v>
      </c>
      <c r="C62" s="41" t="s">
        <v>172</v>
      </c>
      <c r="D62" s="3" t="s">
        <v>173</v>
      </c>
      <c r="E62" s="73"/>
      <c r="F62" s="3" t="s">
        <v>1591</v>
      </c>
      <c r="G62" s="3" t="str">
        <f>VLOOKUP(F62,regions!A$2:C$419,3,FALSE)</f>
        <v>Unitary authority</v>
      </c>
      <c r="H62" s="3" t="str">
        <f>IFERROR(VLOOKUP(F62,classifications!A$3:C$328,3,FALSE),VLOOKUP(F62,classifications!I$2:K$28,3,FALSE))</f>
        <v>Predominantly Rural</v>
      </c>
      <c r="I62" s="70">
        <v>1310</v>
      </c>
      <c r="J62" s="70">
        <v>930</v>
      </c>
      <c r="K62" s="70">
        <v>0</v>
      </c>
      <c r="L62" s="70">
        <v>2250</v>
      </c>
      <c r="M62" s="71"/>
      <c r="N62" s="72">
        <v>1040</v>
      </c>
      <c r="O62" s="70">
        <v>1100</v>
      </c>
      <c r="P62" s="70">
        <v>0</v>
      </c>
      <c r="Q62" s="70">
        <v>2130</v>
      </c>
    </row>
    <row r="63" spans="2:17" x14ac:dyDescent="0.25">
      <c r="B63" s="3" t="s">
        <v>174</v>
      </c>
      <c r="C63" s="3" t="s">
        <v>175</v>
      </c>
      <c r="D63" s="3" t="s">
        <v>176</v>
      </c>
      <c r="F63" s="3" t="s">
        <v>1693</v>
      </c>
      <c r="G63" s="3" t="str">
        <f>VLOOKUP(F63,regions!A$2:C$419,3,FALSE)</f>
        <v>Unitary authority</v>
      </c>
      <c r="H63" s="3" t="str">
        <f>IFERROR(VLOOKUP(F63,classifications!A$3:C$328,3,FALSE),VLOOKUP(F63,classifications!I$2:K$28,3,FALSE))</f>
        <v>Predominantly Urban</v>
      </c>
      <c r="I63" s="70">
        <v>500</v>
      </c>
      <c r="J63" s="70">
        <v>40</v>
      </c>
      <c r="K63" s="70">
        <v>0</v>
      </c>
      <c r="L63" s="70">
        <v>530</v>
      </c>
      <c r="M63" s="71"/>
      <c r="N63" s="72">
        <v>300</v>
      </c>
      <c r="O63" s="70">
        <v>10</v>
      </c>
      <c r="P63" s="70">
        <v>0</v>
      </c>
      <c r="Q63" s="70">
        <v>310</v>
      </c>
    </row>
    <row r="64" spans="2:17" x14ac:dyDescent="0.25">
      <c r="B64" s="3" t="s">
        <v>177</v>
      </c>
      <c r="C64" s="3" t="s">
        <v>178</v>
      </c>
      <c r="D64" s="3" t="s">
        <v>179</v>
      </c>
      <c r="F64" s="3" t="s">
        <v>1694</v>
      </c>
      <c r="G64" s="3" t="str">
        <f>VLOOKUP(F64,regions!A$2:C$419,3,FALSE)</f>
        <v>Unitary authority</v>
      </c>
      <c r="H64" s="3" t="str">
        <f>IFERROR(VLOOKUP(F64,classifications!A$3:C$328,3,FALSE),VLOOKUP(F64,classifications!I$2:K$28,3,FALSE))</f>
        <v>Predominantly Urban</v>
      </c>
      <c r="I64" s="70">
        <v>360</v>
      </c>
      <c r="J64" s="70">
        <v>100</v>
      </c>
      <c r="K64" s="70">
        <v>0</v>
      </c>
      <c r="L64" s="70">
        <v>470</v>
      </c>
      <c r="M64" s="71"/>
      <c r="N64" s="72">
        <v>330</v>
      </c>
      <c r="O64" s="70">
        <v>90</v>
      </c>
      <c r="P64" s="70">
        <v>0</v>
      </c>
      <c r="Q64" s="70">
        <v>420</v>
      </c>
    </row>
    <row r="65" spans="1:17" x14ac:dyDescent="0.25">
      <c r="B65" s="41" t="s">
        <v>180</v>
      </c>
      <c r="C65" s="41" t="s">
        <v>181</v>
      </c>
      <c r="D65" s="3" t="s">
        <v>182</v>
      </c>
      <c r="E65" s="73"/>
      <c r="F65" s="3" t="s">
        <v>1725</v>
      </c>
      <c r="G65" s="3" t="str">
        <f>VLOOKUP(F65,regions!A$2:C$419,3,FALSE)</f>
        <v>Unitary authority</v>
      </c>
      <c r="H65" s="3" t="str">
        <f>IFERROR(VLOOKUP(F65,classifications!A$3:C$328,3,FALSE),VLOOKUP(F65,classifications!I$2:K$28,3,FALSE))</f>
        <v>Predominantly Urban</v>
      </c>
      <c r="I65" s="70">
        <v>590</v>
      </c>
      <c r="J65" s="70">
        <v>60</v>
      </c>
      <c r="K65" s="70">
        <v>0</v>
      </c>
      <c r="L65" s="70">
        <v>650</v>
      </c>
      <c r="M65" s="71"/>
      <c r="N65" s="72">
        <v>190</v>
      </c>
      <c r="O65" s="70">
        <v>30</v>
      </c>
      <c r="P65" s="70">
        <v>0</v>
      </c>
      <c r="Q65" s="70">
        <v>220</v>
      </c>
    </row>
    <row r="66" spans="1:17" x14ac:dyDescent="0.25">
      <c r="I66" s="71"/>
      <c r="J66" s="71"/>
      <c r="K66" s="71"/>
      <c r="L66" s="71"/>
      <c r="M66" s="71"/>
      <c r="N66" s="76"/>
      <c r="O66" s="71"/>
      <c r="P66" s="71"/>
      <c r="Q66" s="71"/>
    </row>
    <row r="67" spans="1:17" x14ac:dyDescent="0.25">
      <c r="A67" s="20" t="s">
        <v>183</v>
      </c>
      <c r="B67" s="21"/>
      <c r="C67" s="21"/>
      <c r="D67" s="21"/>
      <c r="E67" s="22"/>
      <c r="F67" s="21"/>
      <c r="G67" s="21"/>
      <c r="I67" s="77">
        <v>14540</v>
      </c>
      <c r="J67" s="77">
        <v>6040</v>
      </c>
      <c r="K67" s="77">
        <v>1190</v>
      </c>
      <c r="L67" s="77">
        <v>21760</v>
      </c>
      <c r="M67" s="78"/>
      <c r="N67" s="79">
        <v>12210</v>
      </c>
      <c r="O67" s="77">
        <v>5660</v>
      </c>
      <c r="P67" s="77">
        <v>60</v>
      </c>
      <c r="Q67" s="77">
        <v>17930</v>
      </c>
    </row>
    <row r="68" spans="1:17" x14ac:dyDescent="0.25">
      <c r="I68" s="71"/>
      <c r="J68" s="71"/>
      <c r="K68" s="71"/>
      <c r="L68" s="71"/>
      <c r="M68" s="71"/>
      <c r="N68" s="80"/>
      <c r="O68" s="71"/>
      <c r="P68" s="71"/>
      <c r="Q68" s="71"/>
    </row>
    <row r="69" spans="1:17" x14ac:dyDescent="0.25">
      <c r="B69" s="41" t="s">
        <v>184</v>
      </c>
      <c r="C69" s="41" t="s">
        <v>185</v>
      </c>
      <c r="D69" s="3" t="s">
        <v>186</v>
      </c>
      <c r="E69" s="73"/>
      <c r="F69" s="3" t="s">
        <v>187</v>
      </c>
      <c r="G69" s="3" t="str">
        <f>VLOOKUP(F69,regions!A$2:C$419,3,FALSE)</f>
        <v>London borough</v>
      </c>
      <c r="H69" s="3" t="str">
        <f>IFERROR(VLOOKUP(F69,classifications!A$3:C$328,3,FALSE),VLOOKUP(F69,classifications!I$2:K$28,3,FALSE))</f>
        <v>Predominantly Urban</v>
      </c>
      <c r="I69" s="70">
        <v>190</v>
      </c>
      <c r="J69" s="70">
        <v>420</v>
      </c>
      <c r="K69" s="70">
        <v>0</v>
      </c>
      <c r="L69" s="70">
        <v>610</v>
      </c>
      <c r="M69" s="71"/>
      <c r="N69" s="72">
        <v>230</v>
      </c>
      <c r="O69" s="70">
        <v>60</v>
      </c>
      <c r="P69" s="70">
        <v>0</v>
      </c>
      <c r="Q69" s="70">
        <v>300</v>
      </c>
    </row>
    <row r="70" spans="1:17" x14ac:dyDescent="0.25">
      <c r="B70" s="41" t="s">
        <v>188</v>
      </c>
      <c r="C70" s="41" t="s">
        <v>189</v>
      </c>
      <c r="D70" s="3" t="s">
        <v>190</v>
      </c>
      <c r="E70" s="73"/>
      <c r="F70" s="3" t="s">
        <v>191</v>
      </c>
      <c r="G70" s="3" t="str">
        <f>VLOOKUP(F70,regions!A$2:C$419,3,FALSE)</f>
        <v>London borough</v>
      </c>
      <c r="H70" s="3" t="str">
        <f>IFERROR(VLOOKUP(F70,classifications!A$3:C$328,3,FALSE),VLOOKUP(F70,classifications!I$2:K$28,3,FALSE))</f>
        <v>Predominantly Urban</v>
      </c>
      <c r="I70" s="70">
        <v>850</v>
      </c>
      <c r="J70" s="70">
        <v>480</v>
      </c>
      <c r="K70" s="70">
        <v>0</v>
      </c>
      <c r="L70" s="70">
        <v>1330</v>
      </c>
      <c r="M70" s="71"/>
      <c r="N70" s="72">
        <v>1120</v>
      </c>
      <c r="O70" s="70">
        <v>370</v>
      </c>
      <c r="P70" s="70">
        <v>0</v>
      </c>
      <c r="Q70" s="70">
        <v>1490</v>
      </c>
    </row>
    <row r="71" spans="1:17" x14ac:dyDescent="0.25">
      <c r="B71" s="41" t="s">
        <v>192</v>
      </c>
      <c r="C71" s="41" t="s">
        <v>193</v>
      </c>
      <c r="D71" s="3" t="s">
        <v>194</v>
      </c>
      <c r="E71" s="73"/>
      <c r="F71" s="3" t="s">
        <v>195</v>
      </c>
      <c r="G71" s="3" t="str">
        <f>VLOOKUP(F71,regions!A$2:C$419,3,FALSE)</f>
        <v>London borough</v>
      </c>
      <c r="H71" s="3" t="str">
        <f>IFERROR(VLOOKUP(F71,classifications!A$3:C$328,3,FALSE),VLOOKUP(F71,classifications!I$2:K$28,3,FALSE))</f>
        <v>Predominantly Urban</v>
      </c>
      <c r="I71" s="70">
        <v>430</v>
      </c>
      <c r="J71" s="70">
        <v>60</v>
      </c>
      <c r="K71" s="70">
        <v>0</v>
      </c>
      <c r="L71" s="70">
        <v>490</v>
      </c>
      <c r="M71" s="71"/>
      <c r="N71" s="72">
        <v>250</v>
      </c>
      <c r="O71" s="70">
        <v>90</v>
      </c>
      <c r="P71" s="70">
        <v>0</v>
      </c>
      <c r="Q71" s="70">
        <v>340</v>
      </c>
    </row>
    <row r="72" spans="1:17" x14ac:dyDescent="0.25">
      <c r="B72" s="41" t="s">
        <v>196</v>
      </c>
      <c r="C72" s="41" t="s">
        <v>197</v>
      </c>
      <c r="D72" s="3" t="s">
        <v>198</v>
      </c>
      <c r="E72" s="73"/>
      <c r="F72" s="3" t="s">
        <v>199</v>
      </c>
      <c r="G72" s="3" t="str">
        <f>VLOOKUP(F72,regions!A$2:C$419,3,FALSE)</f>
        <v>London borough</v>
      </c>
      <c r="H72" s="3" t="str">
        <f>IFERROR(VLOOKUP(F72,classifications!A$3:C$328,3,FALSE),VLOOKUP(F72,classifications!I$2:K$28,3,FALSE))</f>
        <v>Predominantly Urban</v>
      </c>
      <c r="I72" s="30">
        <v>440</v>
      </c>
      <c r="J72" s="30">
        <v>250</v>
      </c>
      <c r="K72" s="30">
        <v>0</v>
      </c>
      <c r="L72" s="30">
        <v>690</v>
      </c>
      <c r="M72" s="74"/>
      <c r="N72" s="75">
        <v>190</v>
      </c>
      <c r="O72" s="30">
        <v>50</v>
      </c>
      <c r="P72" s="30">
        <v>0</v>
      </c>
      <c r="Q72" s="30">
        <v>230</v>
      </c>
    </row>
    <row r="73" spans="1:17" x14ac:dyDescent="0.25">
      <c r="B73" s="41" t="s">
        <v>200</v>
      </c>
      <c r="C73" s="41" t="s">
        <v>201</v>
      </c>
      <c r="D73" s="3" t="s">
        <v>202</v>
      </c>
      <c r="E73" s="73"/>
      <c r="F73" s="3" t="s">
        <v>203</v>
      </c>
      <c r="G73" s="3" t="str">
        <f>VLOOKUP(F73,regions!A$2:C$419,3,FALSE)</f>
        <v>London borough</v>
      </c>
      <c r="H73" s="3" t="str">
        <f>IFERROR(VLOOKUP(F73,classifications!A$3:C$328,3,FALSE),VLOOKUP(F73,classifications!I$2:K$28,3,FALSE))</f>
        <v>Predominantly Urban</v>
      </c>
      <c r="I73" s="30">
        <v>440</v>
      </c>
      <c r="J73" s="30">
        <v>120</v>
      </c>
      <c r="K73" s="30">
        <v>0</v>
      </c>
      <c r="L73" s="30">
        <v>550</v>
      </c>
      <c r="M73" s="74"/>
      <c r="N73" s="75">
        <v>570</v>
      </c>
      <c r="O73" s="30">
        <v>100</v>
      </c>
      <c r="P73" s="30">
        <v>0</v>
      </c>
      <c r="Q73" s="30">
        <v>670</v>
      </c>
    </row>
    <row r="74" spans="1:17" x14ac:dyDescent="0.25">
      <c r="B74" s="41" t="s">
        <v>204</v>
      </c>
      <c r="C74" s="41" t="s">
        <v>205</v>
      </c>
      <c r="D74" s="3" t="s">
        <v>206</v>
      </c>
      <c r="E74" s="73"/>
      <c r="F74" s="3" t="s">
        <v>207</v>
      </c>
      <c r="G74" s="3" t="str">
        <f>VLOOKUP(F74,regions!A$2:C$419,3,FALSE)</f>
        <v>London borough</v>
      </c>
      <c r="H74" s="3" t="str">
        <f>IFERROR(VLOOKUP(F74,classifications!A$3:C$328,3,FALSE),VLOOKUP(F74,classifications!I$2:K$28,3,FALSE))</f>
        <v>Predominantly Urban</v>
      </c>
      <c r="I74" s="70">
        <v>300</v>
      </c>
      <c r="J74" s="70">
        <v>40</v>
      </c>
      <c r="K74" s="70">
        <v>670</v>
      </c>
      <c r="L74" s="70">
        <v>1010</v>
      </c>
      <c r="M74" s="71"/>
      <c r="N74" s="72">
        <v>280</v>
      </c>
      <c r="O74" s="70">
        <v>110</v>
      </c>
      <c r="P74" s="70">
        <v>0</v>
      </c>
      <c r="Q74" s="70">
        <v>390</v>
      </c>
    </row>
    <row r="75" spans="1:17" x14ac:dyDescent="0.25">
      <c r="B75" s="41" t="s">
        <v>208</v>
      </c>
      <c r="C75" s="41" t="s">
        <v>209</v>
      </c>
      <c r="D75" s="3" t="s">
        <v>210</v>
      </c>
      <c r="E75" s="73"/>
      <c r="F75" s="3" t="s">
        <v>211</v>
      </c>
      <c r="G75" s="3" t="str">
        <f>VLOOKUP(F75,regions!A$2:C$419,3,FALSE)</f>
        <v>London borough</v>
      </c>
      <c r="H75" s="3" t="str">
        <f>IFERROR(VLOOKUP(F75,classifications!A$3:C$328,3,FALSE),VLOOKUP(F75,classifications!I$2:K$28,3,FALSE))</f>
        <v>Predominantly Urban</v>
      </c>
      <c r="I75" s="70">
        <v>0</v>
      </c>
      <c r="J75" s="70">
        <v>0</v>
      </c>
      <c r="K75" s="70">
        <v>0</v>
      </c>
      <c r="L75" s="70">
        <v>0</v>
      </c>
      <c r="M75" s="71"/>
      <c r="N75" s="72">
        <v>0</v>
      </c>
      <c r="O75" s="70">
        <v>0</v>
      </c>
      <c r="P75" s="70">
        <v>0</v>
      </c>
      <c r="Q75" s="70">
        <v>0</v>
      </c>
    </row>
    <row r="76" spans="1:17" x14ac:dyDescent="0.25">
      <c r="B76" s="41" t="s">
        <v>212</v>
      </c>
      <c r="C76" s="41" t="s">
        <v>213</v>
      </c>
      <c r="D76" s="3" t="s">
        <v>214</v>
      </c>
      <c r="E76" s="73"/>
      <c r="F76" s="3" t="s">
        <v>215</v>
      </c>
      <c r="G76" s="3" t="str">
        <f>VLOOKUP(F76,regions!A$2:C$419,3,FALSE)</f>
        <v>London borough</v>
      </c>
      <c r="H76" s="3" t="str">
        <f>IFERROR(VLOOKUP(F76,classifications!A$3:C$328,3,FALSE),VLOOKUP(F76,classifications!I$2:K$28,3,FALSE))</f>
        <v>Predominantly Urban</v>
      </c>
      <c r="I76" s="70">
        <v>1700</v>
      </c>
      <c r="J76" s="70">
        <v>260</v>
      </c>
      <c r="K76" s="70">
        <v>0</v>
      </c>
      <c r="L76" s="70">
        <v>1960</v>
      </c>
      <c r="M76" s="71"/>
      <c r="N76" s="72">
        <v>1380</v>
      </c>
      <c r="O76" s="70">
        <v>140</v>
      </c>
      <c r="P76" s="70">
        <v>0</v>
      </c>
      <c r="Q76" s="70">
        <v>1530</v>
      </c>
    </row>
    <row r="77" spans="1:17" x14ac:dyDescent="0.25">
      <c r="B77" s="41" t="s">
        <v>216</v>
      </c>
      <c r="C77" s="41" t="s">
        <v>217</v>
      </c>
      <c r="D77" s="3" t="s">
        <v>218</v>
      </c>
      <c r="E77" s="73"/>
      <c r="F77" s="3" t="s">
        <v>219</v>
      </c>
      <c r="G77" s="3" t="str">
        <f>VLOOKUP(F77,regions!A$2:C$419,3,FALSE)</f>
        <v>London borough</v>
      </c>
      <c r="H77" s="3" t="str">
        <f>IFERROR(VLOOKUP(F77,classifications!A$3:C$328,3,FALSE),VLOOKUP(F77,classifications!I$2:K$28,3,FALSE))</f>
        <v>Predominantly Urban</v>
      </c>
      <c r="I77" s="70">
        <v>330</v>
      </c>
      <c r="J77" s="70">
        <v>240</v>
      </c>
      <c r="K77" s="70">
        <v>80</v>
      </c>
      <c r="L77" s="70">
        <v>650</v>
      </c>
      <c r="M77" s="71"/>
      <c r="N77" s="72">
        <v>520</v>
      </c>
      <c r="O77" s="70">
        <v>440</v>
      </c>
      <c r="P77" s="70">
        <v>10</v>
      </c>
      <c r="Q77" s="70">
        <v>970</v>
      </c>
    </row>
    <row r="78" spans="1:17" x14ac:dyDescent="0.25">
      <c r="B78" s="41" t="s">
        <v>220</v>
      </c>
      <c r="C78" s="41" t="s">
        <v>221</v>
      </c>
      <c r="D78" s="3" t="s">
        <v>222</v>
      </c>
      <c r="E78" s="73"/>
      <c r="F78" s="3" t="s">
        <v>223</v>
      </c>
      <c r="G78" s="3" t="str">
        <f>VLOOKUP(F78,regions!A$2:C$419,3,FALSE)</f>
        <v>London borough</v>
      </c>
      <c r="H78" s="3" t="str">
        <f>IFERROR(VLOOKUP(F78,classifications!A$3:C$328,3,FALSE),VLOOKUP(F78,classifications!I$2:K$28,3,FALSE))</f>
        <v>Predominantly Urban</v>
      </c>
      <c r="I78" s="70">
        <v>270</v>
      </c>
      <c r="J78" s="70">
        <v>370</v>
      </c>
      <c r="K78" s="70">
        <v>0</v>
      </c>
      <c r="L78" s="70">
        <v>640</v>
      </c>
      <c r="M78" s="71"/>
      <c r="N78" s="72">
        <v>180</v>
      </c>
      <c r="O78" s="70">
        <v>130</v>
      </c>
      <c r="P78" s="70">
        <v>0</v>
      </c>
      <c r="Q78" s="70">
        <v>310</v>
      </c>
    </row>
    <row r="79" spans="1:17" x14ac:dyDescent="0.25">
      <c r="B79" s="41" t="s">
        <v>224</v>
      </c>
      <c r="C79" s="41" t="s">
        <v>225</v>
      </c>
      <c r="D79" s="3" t="s">
        <v>226</v>
      </c>
      <c r="E79" s="73"/>
      <c r="F79" s="3" t="s">
        <v>227</v>
      </c>
      <c r="G79" s="3" t="str">
        <f>VLOOKUP(F79,regions!A$2:C$419,3,FALSE)</f>
        <v>London borough</v>
      </c>
      <c r="H79" s="3" t="str">
        <f>IFERROR(VLOOKUP(F79,classifications!A$3:C$328,3,FALSE),VLOOKUP(F79,classifications!I$2:K$28,3,FALSE))</f>
        <v>Predominantly Urban</v>
      </c>
      <c r="I79" s="70">
        <v>820</v>
      </c>
      <c r="J79" s="70">
        <v>410</v>
      </c>
      <c r="K79" s="70">
        <v>0</v>
      </c>
      <c r="L79" s="70">
        <v>1220</v>
      </c>
      <c r="M79" s="71"/>
      <c r="N79" s="72">
        <v>850</v>
      </c>
      <c r="O79" s="70">
        <v>410</v>
      </c>
      <c r="P79" s="70">
        <v>0</v>
      </c>
      <c r="Q79" s="70">
        <v>1250</v>
      </c>
    </row>
    <row r="80" spans="1:17" x14ac:dyDescent="0.25">
      <c r="B80" s="41" t="s">
        <v>228</v>
      </c>
      <c r="C80" s="41" t="s">
        <v>229</v>
      </c>
      <c r="D80" s="3" t="s">
        <v>230</v>
      </c>
      <c r="E80" s="73"/>
      <c r="F80" s="3" t="s">
        <v>231</v>
      </c>
      <c r="G80" s="3" t="str">
        <f>VLOOKUP(F80,regions!A$2:C$419,3,FALSE)</f>
        <v>London borough</v>
      </c>
      <c r="H80" s="3" t="str">
        <f>IFERROR(VLOOKUP(F80,classifications!A$3:C$328,3,FALSE),VLOOKUP(F80,classifications!I$2:K$28,3,FALSE))</f>
        <v>Predominantly Urban</v>
      </c>
      <c r="I80" s="70">
        <v>290</v>
      </c>
      <c r="J80" s="70">
        <v>210</v>
      </c>
      <c r="K80" s="70">
        <v>0</v>
      </c>
      <c r="L80" s="70">
        <v>500</v>
      </c>
      <c r="M80" s="71"/>
      <c r="N80" s="72">
        <v>530</v>
      </c>
      <c r="O80" s="70">
        <v>190</v>
      </c>
      <c r="P80" s="70">
        <v>0</v>
      </c>
      <c r="Q80" s="70">
        <v>720</v>
      </c>
    </row>
    <row r="81" spans="2:17" x14ac:dyDescent="0.25">
      <c r="B81" s="41" t="s">
        <v>232</v>
      </c>
      <c r="C81" s="41" t="s">
        <v>233</v>
      </c>
      <c r="D81" s="3" t="s">
        <v>234</v>
      </c>
      <c r="E81" s="73"/>
      <c r="F81" s="3" t="s">
        <v>235</v>
      </c>
      <c r="G81" s="3" t="str">
        <f>VLOOKUP(F81,regions!A$2:C$419,3,FALSE)</f>
        <v>London borough</v>
      </c>
      <c r="H81" s="3" t="str">
        <f>IFERROR(VLOOKUP(F81,classifications!A$3:C$328,3,FALSE),VLOOKUP(F81,classifications!I$2:K$28,3,FALSE))</f>
        <v>Predominantly Urban</v>
      </c>
      <c r="I81" s="70">
        <v>630</v>
      </c>
      <c r="J81" s="70">
        <v>120</v>
      </c>
      <c r="K81" s="70">
        <v>0</v>
      </c>
      <c r="L81" s="70">
        <v>740</v>
      </c>
      <c r="M81" s="71"/>
      <c r="N81" s="72">
        <v>140</v>
      </c>
      <c r="O81" s="70">
        <v>30</v>
      </c>
      <c r="P81" s="70">
        <v>0</v>
      </c>
      <c r="Q81" s="70">
        <v>170</v>
      </c>
    </row>
    <row r="82" spans="2:17" x14ac:dyDescent="0.25">
      <c r="B82" s="41" t="s">
        <v>236</v>
      </c>
      <c r="C82" s="41" t="s">
        <v>237</v>
      </c>
      <c r="D82" s="3" t="s">
        <v>238</v>
      </c>
      <c r="E82" s="73"/>
      <c r="F82" s="3" t="s">
        <v>239</v>
      </c>
      <c r="G82" s="3" t="str">
        <f>VLOOKUP(F82,regions!A$2:C$419,3,FALSE)</f>
        <v>London borough</v>
      </c>
      <c r="H82" s="3" t="str">
        <f>IFERROR(VLOOKUP(F82,classifications!A$3:C$328,3,FALSE),VLOOKUP(F82,classifications!I$2:K$28,3,FALSE))</f>
        <v>Predominantly Urban</v>
      </c>
      <c r="I82" s="70">
        <v>350</v>
      </c>
      <c r="J82" s="70">
        <v>280</v>
      </c>
      <c r="K82" s="70">
        <v>0</v>
      </c>
      <c r="L82" s="70">
        <v>620</v>
      </c>
      <c r="M82" s="71"/>
      <c r="N82" s="72">
        <v>80</v>
      </c>
      <c r="O82" s="70">
        <v>170</v>
      </c>
      <c r="P82" s="70">
        <v>0</v>
      </c>
      <c r="Q82" s="70">
        <v>250</v>
      </c>
    </row>
    <row r="83" spans="2:17" x14ac:dyDescent="0.25">
      <c r="B83" s="41" t="s">
        <v>240</v>
      </c>
      <c r="C83" s="41" t="s">
        <v>241</v>
      </c>
      <c r="D83" s="3" t="s">
        <v>242</v>
      </c>
      <c r="E83" s="73"/>
      <c r="F83" s="3" t="s">
        <v>243</v>
      </c>
      <c r="G83" s="3" t="str">
        <f>VLOOKUP(F83,regions!A$2:C$419,3,FALSE)</f>
        <v>London borough</v>
      </c>
      <c r="H83" s="3" t="str">
        <f>IFERROR(VLOOKUP(F83,classifications!A$3:C$328,3,FALSE),VLOOKUP(F83,classifications!I$2:K$28,3,FALSE))</f>
        <v>Predominantly Urban</v>
      </c>
      <c r="I83" s="70">
        <v>310</v>
      </c>
      <c r="J83" s="70">
        <v>110</v>
      </c>
      <c r="K83" s="70">
        <v>0</v>
      </c>
      <c r="L83" s="70">
        <v>420</v>
      </c>
      <c r="M83" s="71"/>
      <c r="N83" s="72">
        <v>80</v>
      </c>
      <c r="O83" s="70">
        <v>0</v>
      </c>
      <c r="P83" s="70">
        <v>0</v>
      </c>
      <c r="Q83" s="70">
        <v>80</v>
      </c>
    </row>
    <row r="84" spans="2:17" x14ac:dyDescent="0.25">
      <c r="B84" s="41" t="s">
        <v>244</v>
      </c>
      <c r="C84" s="41" t="s">
        <v>245</v>
      </c>
      <c r="D84" s="3" t="s">
        <v>246</v>
      </c>
      <c r="E84" s="73"/>
      <c r="F84" s="3" t="s">
        <v>247</v>
      </c>
      <c r="G84" s="3" t="str">
        <f>VLOOKUP(F84,regions!A$2:C$419,3,FALSE)</f>
        <v>London borough</v>
      </c>
      <c r="H84" s="3" t="str">
        <f>IFERROR(VLOOKUP(F84,classifications!A$3:C$328,3,FALSE),VLOOKUP(F84,classifications!I$2:K$28,3,FALSE))</f>
        <v>Predominantly Urban</v>
      </c>
      <c r="I84" s="70">
        <v>350</v>
      </c>
      <c r="J84" s="70">
        <v>320</v>
      </c>
      <c r="K84" s="70">
        <v>0</v>
      </c>
      <c r="L84" s="70">
        <v>670</v>
      </c>
      <c r="M84" s="71"/>
      <c r="N84" s="72">
        <v>520</v>
      </c>
      <c r="O84" s="70">
        <v>230</v>
      </c>
      <c r="P84" s="70">
        <v>0</v>
      </c>
      <c r="Q84" s="70">
        <v>750</v>
      </c>
    </row>
    <row r="85" spans="2:17" x14ac:dyDescent="0.25">
      <c r="B85" s="41" t="s">
        <v>248</v>
      </c>
      <c r="C85" s="41" t="s">
        <v>249</v>
      </c>
      <c r="D85" s="3" t="s">
        <v>250</v>
      </c>
      <c r="E85" s="73"/>
      <c r="F85" s="3" t="s">
        <v>251</v>
      </c>
      <c r="G85" s="3" t="str">
        <f>VLOOKUP(F85,regions!A$2:C$419,3,FALSE)</f>
        <v>London borough</v>
      </c>
      <c r="H85" s="3" t="str">
        <f>IFERROR(VLOOKUP(F85,classifications!A$3:C$328,3,FALSE),VLOOKUP(F85,classifications!I$2:K$28,3,FALSE))</f>
        <v>Predominantly Urban</v>
      </c>
      <c r="I85" s="70">
        <v>310</v>
      </c>
      <c r="J85" s="70">
        <v>110</v>
      </c>
      <c r="K85" s="70">
        <v>0</v>
      </c>
      <c r="L85" s="70">
        <v>410</v>
      </c>
      <c r="M85" s="71"/>
      <c r="N85" s="72">
        <v>260</v>
      </c>
      <c r="O85" s="70">
        <v>30</v>
      </c>
      <c r="P85" s="70">
        <v>0</v>
      </c>
      <c r="Q85" s="70">
        <v>290</v>
      </c>
    </row>
    <row r="86" spans="2:17" x14ac:dyDescent="0.25">
      <c r="B86" s="41" t="s">
        <v>252</v>
      </c>
      <c r="C86" s="41" t="s">
        <v>253</v>
      </c>
      <c r="D86" s="3" t="s">
        <v>254</v>
      </c>
      <c r="E86" s="73"/>
      <c r="F86" s="3" t="s">
        <v>255</v>
      </c>
      <c r="G86" s="3" t="str">
        <f>VLOOKUP(F86,regions!A$2:C$419,3,FALSE)</f>
        <v>London borough</v>
      </c>
      <c r="H86" s="3" t="str">
        <f>IFERROR(VLOOKUP(F86,classifications!A$3:C$328,3,FALSE),VLOOKUP(F86,classifications!I$2:K$28,3,FALSE))</f>
        <v>Predominantly Urban</v>
      </c>
      <c r="I86" s="70">
        <v>440</v>
      </c>
      <c r="J86" s="70">
        <v>200</v>
      </c>
      <c r="K86" s="70">
        <v>80</v>
      </c>
      <c r="L86" s="70">
        <v>720</v>
      </c>
      <c r="M86" s="71"/>
      <c r="N86" s="72">
        <v>270</v>
      </c>
      <c r="O86" s="70">
        <v>250</v>
      </c>
      <c r="P86" s="70">
        <v>0</v>
      </c>
      <c r="Q86" s="70">
        <v>520</v>
      </c>
    </row>
    <row r="87" spans="2:17" x14ac:dyDescent="0.25">
      <c r="B87" s="41" t="s">
        <v>256</v>
      </c>
      <c r="C87" s="41" t="s">
        <v>257</v>
      </c>
      <c r="D87" s="3" t="s">
        <v>258</v>
      </c>
      <c r="E87" s="73"/>
      <c r="F87" s="3" t="s">
        <v>259</v>
      </c>
      <c r="G87" s="3" t="str">
        <f>VLOOKUP(F87,regions!A$2:C$419,3,FALSE)</f>
        <v>London borough</v>
      </c>
      <c r="H87" s="3" t="str">
        <f>IFERROR(VLOOKUP(F87,classifications!A$3:C$328,3,FALSE),VLOOKUP(F87,classifications!I$2:K$28,3,FALSE))</f>
        <v>Predominantly Urban</v>
      </c>
      <c r="I87" s="70">
        <v>110</v>
      </c>
      <c r="J87" s="70">
        <v>50</v>
      </c>
      <c r="K87" s="70">
        <v>0</v>
      </c>
      <c r="L87" s="70">
        <v>170</v>
      </c>
      <c r="M87" s="71"/>
      <c r="N87" s="72">
        <v>250</v>
      </c>
      <c r="O87" s="70">
        <v>60</v>
      </c>
      <c r="P87" s="70">
        <v>0</v>
      </c>
      <c r="Q87" s="70">
        <v>310</v>
      </c>
    </row>
    <row r="88" spans="2:17" x14ac:dyDescent="0.25">
      <c r="B88" s="41" t="s">
        <v>260</v>
      </c>
      <c r="C88" s="41" t="s">
        <v>261</v>
      </c>
      <c r="D88" s="3" t="s">
        <v>262</v>
      </c>
      <c r="E88" s="73"/>
      <c r="F88" s="3" t="s">
        <v>263</v>
      </c>
      <c r="G88" s="3" t="str">
        <f>VLOOKUP(F88,regions!A$2:C$419,3,FALSE)</f>
        <v>London borough</v>
      </c>
      <c r="H88" s="3" t="str">
        <f>IFERROR(VLOOKUP(F88,classifications!A$3:C$328,3,FALSE),VLOOKUP(F88,classifications!I$2:K$28,3,FALSE))</f>
        <v>Predominantly Urban</v>
      </c>
      <c r="I88" s="70">
        <v>70</v>
      </c>
      <c r="J88" s="70">
        <v>20</v>
      </c>
      <c r="K88" s="70">
        <v>0</v>
      </c>
      <c r="L88" s="70">
        <v>80</v>
      </c>
      <c r="M88" s="71"/>
      <c r="N88" s="72">
        <v>20</v>
      </c>
      <c r="O88" s="70">
        <v>0</v>
      </c>
      <c r="P88" s="70">
        <v>0</v>
      </c>
      <c r="Q88" s="70">
        <v>20</v>
      </c>
    </row>
    <row r="89" spans="2:17" x14ac:dyDescent="0.25">
      <c r="B89" s="41" t="s">
        <v>264</v>
      </c>
      <c r="C89" s="41" t="s">
        <v>265</v>
      </c>
      <c r="D89" s="3" t="s">
        <v>266</v>
      </c>
      <c r="E89" s="73"/>
      <c r="F89" s="3" t="s">
        <v>267</v>
      </c>
      <c r="G89" s="3" t="str">
        <f>VLOOKUP(F89,regions!A$2:C$419,3,FALSE)</f>
        <v>London borough</v>
      </c>
      <c r="H89" s="3" t="str">
        <f>IFERROR(VLOOKUP(F89,classifications!A$3:C$328,3,FALSE),VLOOKUP(F89,classifications!I$2:K$28,3,FALSE))</f>
        <v>Predominantly Urban</v>
      </c>
      <c r="I89" s="70">
        <v>90</v>
      </c>
      <c r="J89" s="70">
        <v>10</v>
      </c>
      <c r="K89" s="70">
        <v>0</v>
      </c>
      <c r="L89" s="70">
        <v>100</v>
      </c>
      <c r="M89" s="71"/>
      <c r="N89" s="72">
        <v>100</v>
      </c>
      <c r="O89" s="70">
        <v>20</v>
      </c>
      <c r="P89" s="70">
        <v>0</v>
      </c>
      <c r="Q89" s="70">
        <v>110</v>
      </c>
    </row>
    <row r="90" spans="2:17" x14ac:dyDescent="0.25">
      <c r="B90" s="41" t="s">
        <v>268</v>
      </c>
      <c r="C90" s="41" t="s">
        <v>269</v>
      </c>
      <c r="D90" s="3" t="s">
        <v>270</v>
      </c>
      <c r="E90" s="73"/>
      <c r="F90" s="3" t="s">
        <v>271</v>
      </c>
      <c r="G90" s="3" t="str">
        <f>VLOOKUP(F90,regions!A$2:C$419,3,FALSE)</f>
        <v>London borough</v>
      </c>
      <c r="H90" s="3" t="str">
        <f>IFERROR(VLOOKUP(F90,classifications!A$3:C$328,3,FALSE),VLOOKUP(F90,classifications!I$2:K$28,3,FALSE))</f>
        <v>Predominantly Urban</v>
      </c>
      <c r="I90" s="70">
        <v>840</v>
      </c>
      <c r="J90" s="70">
        <v>490</v>
      </c>
      <c r="K90" s="70">
        <v>0</v>
      </c>
      <c r="L90" s="70">
        <v>1330</v>
      </c>
      <c r="M90" s="71"/>
      <c r="N90" s="72">
        <v>190</v>
      </c>
      <c r="O90" s="70">
        <v>340</v>
      </c>
      <c r="P90" s="70">
        <v>0</v>
      </c>
      <c r="Q90" s="70">
        <v>530</v>
      </c>
    </row>
    <row r="91" spans="2:17" x14ac:dyDescent="0.25">
      <c r="B91" s="41" t="s">
        <v>272</v>
      </c>
      <c r="C91" s="41" t="s">
        <v>273</v>
      </c>
      <c r="D91" s="3" t="s">
        <v>274</v>
      </c>
      <c r="E91" s="73"/>
      <c r="F91" s="3" t="s">
        <v>275</v>
      </c>
      <c r="G91" s="3" t="str">
        <f>VLOOKUP(F91,regions!A$2:C$419,3,FALSE)</f>
        <v>London borough</v>
      </c>
      <c r="H91" s="3" t="str">
        <f>IFERROR(VLOOKUP(F91,classifications!A$3:C$328,3,FALSE),VLOOKUP(F91,classifications!I$2:K$28,3,FALSE))</f>
        <v>Predominantly Urban</v>
      </c>
      <c r="I91" s="70">
        <v>370</v>
      </c>
      <c r="J91" s="70">
        <v>130</v>
      </c>
      <c r="K91" s="70">
        <v>150</v>
      </c>
      <c r="L91" s="70">
        <v>650</v>
      </c>
      <c r="M91" s="71"/>
      <c r="N91" s="72">
        <v>190</v>
      </c>
      <c r="O91" s="70">
        <v>200</v>
      </c>
      <c r="P91" s="70">
        <v>0</v>
      </c>
      <c r="Q91" s="70">
        <v>380</v>
      </c>
    </row>
    <row r="92" spans="2:17" x14ac:dyDescent="0.25">
      <c r="B92" s="41" t="s">
        <v>276</v>
      </c>
      <c r="C92" s="41" t="s">
        <v>277</v>
      </c>
      <c r="D92" s="3" t="s">
        <v>278</v>
      </c>
      <c r="E92" s="73"/>
      <c r="F92" s="3" t="s">
        <v>279</v>
      </c>
      <c r="G92" s="3" t="str">
        <f>VLOOKUP(F92,regions!A$2:C$419,3,FALSE)</f>
        <v>London borough</v>
      </c>
      <c r="H92" s="3" t="str">
        <f>IFERROR(VLOOKUP(F92,classifications!A$3:C$328,3,FALSE),VLOOKUP(F92,classifications!I$2:K$28,3,FALSE))</f>
        <v>Predominantly Urban</v>
      </c>
      <c r="I92" s="70">
        <v>180</v>
      </c>
      <c r="J92" s="70">
        <v>70</v>
      </c>
      <c r="K92" s="70">
        <v>0</v>
      </c>
      <c r="L92" s="70">
        <v>260</v>
      </c>
      <c r="M92" s="71"/>
      <c r="N92" s="72">
        <v>180</v>
      </c>
      <c r="O92" s="70">
        <v>120</v>
      </c>
      <c r="P92" s="70">
        <v>0</v>
      </c>
      <c r="Q92" s="70">
        <v>300</v>
      </c>
    </row>
    <row r="93" spans="2:17" x14ac:dyDescent="0.25">
      <c r="B93" s="41" t="s">
        <v>280</v>
      </c>
      <c r="C93" s="41" t="s">
        <v>281</v>
      </c>
      <c r="D93" s="3" t="s">
        <v>282</v>
      </c>
      <c r="E93" s="73"/>
      <c r="F93" s="3" t="s">
        <v>283</v>
      </c>
      <c r="G93" s="3" t="str">
        <f>VLOOKUP(F93,regions!A$2:C$419,3,FALSE)</f>
        <v>London borough</v>
      </c>
      <c r="H93" s="3" t="str">
        <f>IFERROR(VLOOKUP(F93,classifications!A$3:C$328,3,FALSE),VLOOKUP(F93,classifications!I$2:K$28,3,FALSE))</f>
        <v>Predominantly Urban</v>
      </c>
      <c r="I93" s="70">
        <v>460</v>
      </c>
      <c r="J93" s="70">
        <v>390</v>
      </c>
      <c r="K93" s="70">
        <v>0</v>
      </c>
      <c r="L93" s="70">
        <v>850</v>
      </c>
      <c r="M93" s="71"/>
      <c r="N93" s="72">
        <v>980</v>
      </c>
      <c r="O93" s="70">
        <v>780</v>
      </c>
      <c r="P93" s="70">
        <v>0</v>
      </c>
      <c r="Q93" s="70">
        <v>1770</v>
      </c>
    </row>
    <row r="94" spans="2:17" x14ac:dyDescent="0.25">
      <c r="B94" s="41" t="s">
        <v>284</v>
      </c>
      <c r="C94" s="41" t="s">
        <v>285</v>
      </c>
      <c r="D94" s="3" t="s">
        <v>286</v>
      </c>
      <c r="E94" s="73"/>
      <c r="F94" s="3" t="s">
        <v>287</v>
      </c>
      <c r="G94" s="3" t="str">
        <f>VLOOKUP(F94,regions!A$2:C$419,3,FALSE)</f>
        <v>London borough</v>
      </c>
      <c r="H94" s="3" t="str">
        <f>IFERROR(VLOOKUP(F94,classifications!A$3:C$328,3,FALSE),VLOOKUP(F94,classifications!I$2:K$28,3,FALSE))</f>
        <v>Predominantly Urban</v>
      </c>
      <c r="I94" s="70">
        <v>240</v>
      </c>
      <c r="J94" s="70">
        <v>10</v>
      </c>
      <c r="K94" s="70">
        <v>0</v>
      </c>
      <c r="L94" s="70">
        <v>240</v>
      </c>
      <c r="M94" s="71"/>
      <c r="N94" s="72">
        <v>480</v>
      </c>
      <c r="O94" s="70">
        <v>0</v>
      </c>
      <c r="P94" s="70">
        <v>0</v>
      </c>
      <c r="Q94" s="70">
        <v>480</v>
      </c>
    </row>
    <row r="95" spans="2:17" x14ac:dyDescent="0.25">
      <c r="B95" s="41" t="s">
        <v>288</v>
      </c>
      <c r="C95" s="41" t="s">
        <v>289</v>
      </c>
      <c r="D95" s="3" t="s">
        <v>290</v>
      </c>
      <c r="E95" s="73"/>
      <c r="F95" s="3" t="s">
        <v>291</v>
      </c>
      <c r="G95" s="3" t="str">
        <f>VLOOKUP(F95,regions!A$2:C$419,3,FALSE)</f>
        <v>London borough</v>
      </c>
      <c r="H95" s="3" t="str">
        <f>IFERROR(VLOOKUP(F95,classifications!A$3:C$328,3,FALSE),VLOOKUP(F95,classifications!I$2:K$28,3,FALSE))</f>
        <v>Predominantly Urban</v>
      </c>
      <c r="I95" s="30">
        <v>90</v>
      </c>
      <c r="J95" s="30">
        <v>0</v>
      </c>
      <c r="K95" s="30">
        <v>0</v>
      </c>
      <c r="L95" s="30">
        <v>90</v>
      </c>
      <c r="M95" s="74"/>
      <c r="N95" s="75">
        <v>90</v>
      </c>
      <c r="O95" s="30">
        <v>130</v>
      </c>
      <c r="P95" s="30">
        <v>0</v>
      </c>
      <c r="Q95" s="30">
        <v>220</v>
      </c>
    </row>
    <row r="96" spans="2:17" x14ac:dyDescent="0.25">
      <c r="B96" s="41" t="s">
        <v>292</v>
      </c>
      <c r="C96" s="41" t="s">
        <v>293</v>
      </c>
      <c r="D96" s="3" t="s">
        <v>294</v>
      </c>
      <c r="E96" s="73"/>
      <c r="F96" s="3" t="s">
        <v>295</v>
      </c>
      <c r="G96" s="3" t="str">
        <f>VLOOKUP(F96,regions!A$2:C$419,3,FALSE)</f>
        <v>London borough</v>
      </c>
      <c r="H96" s="3" t="str">
        <f>IFERROR(VLOOKUP(F96,classifications!A$3:C$328,3,FALSE),VLOOKUP(F96,classifications!I$2:K$28,3,FALSE))</f>
        <v>Predominantly Urban</v>
      </c>
      <c r="I96" s="70">
        <v>1230</v>
      </c>
      <c r="J96" s="70">
        <v>200</v>
      </c>
      <c r="K96" s="70">
        <v>200</v>
      </c>
      <c r="L96" s="70">
        <v>1640</v>
      </c>
      <c r="M96" s="71"/>
      <c r="N96" s="72">
        <v>430</v>
      </c>
      <c r="O96" s="70">
        <v>320</v>
      </c>
      <c r="P96" s="70">
        <v>30</v>
      </c>
      <c r="Q96" s="70">
        <v>790</v>
      </c>
    </row>
    <row r="97" spans="1:17" x14ac:dyDescent="0.25">
      <c r="B97" s="41" t="s">
        <v>296</v>
      </c>
      <c r="C97" s="41" t="s">
        <v>297</v>
      </c>
      <c r="D97" s="3" t="s">
        <v>298</v>
      </c>
      <c r="E97" s="73"/>
      <c r="F97" s="3" t="s">
        <v>299</v>
      </c>
      <c r="G97" s="3" t="str">
        <f>VLOOKUP(F97,regions!A$2:C$419,3,FALSE)</f>
        <v>London borough</v>
      </c>
      <c r="H97" s="3" t="str">
        <f>IFERROR(VLOOKUP(F97,classifications!A$3:C$328,3,FALSE),VLOOKUP(F97,classifications!I$2:K$28,3,FALSE))</f>
        <v>Predominantly Urban</v>
      </c>
      <c r="I97" s="70">
        <v>120</v>
      </c>
      <c r="J97" s="70">
        <v>70</v>
      </c>
      <c r="K97" s="70">
        <v>10</v>
      </c>
      <c r="L97" s="70">
        <v>200</v>
      </c>
      <c r="M97" s="71"/>
      <c r="N97" s="72">
        <v>150</v>
      </c>
      <c r="O97" s="70">
        <v>80</v>
      </c>
      <c r="P97" s="70">
        <v>0</v>
      </c>
      <c r="Q97" s="70">
        <v>230</v>
      </c>
    </row>
    <row r="98" spans="1:17" x14ac:dyDescent="0.25">
      <c r="B98" s="41" t="s">
        <v>300</v>
      </c>
      <c r="C98" s="41" t="s">
        <v>301</v>
      </c>
      <c r="D98" s="3" t="s">
        <v>302</v>
      </c>
      <c r="E98" s="73"/>
      <c r="F98" s="3" t="s">
        <v>303</v>
      </c>
      <c r="G98" s="3" t="str">
        <f>VLOOKUP(F98,regions!A$2:C$419,3,FALSE)</f>
        <v>London borough</v>
      </c>
      <c r="H98" s="3" t="str">
        <f>IFERROR(VLOOKUP(F98,classifications!A$3:C$328,3,FALSE),VLOOKUP(F98,classifications!I$2:K$28,3,FALSE))</f>
        <v>Predominantly Urban</v>
      </c>
      <c r="I98" s="70">
        <v>1140</v>
      </c>
      <c r="J98" s="70">
        <v>160</v>
      </c>
      <c r="K98" s="70">
        <v>0</v>
      </c>
      <c r="L98" s="70">
        <v>1300</v>
      </c>
      <c r="M98" s="71"/>
      <c r="N98" s="72">
        <v>1170</v>
      </c>
      <c r="O98" s="70">
        <v>360</v>
      </c>
      <c r="P98" s="70">
        <v>0</v>
      </c>
      <c r="Q98" s="70">
        <v>1530</v>
      </c>
    </row>
    <row r="99" spans="1:17" x14ac:dyDescent="0.25">
      <c r="B99" s="41" t="s">
        <v>304</v>
      </c>
      <c r="C99" s="41" t="s">
        <v>305</v>
      </c>
      <c r="D99" s="3" t="s">
        <v>306</v>
      </c>
      <c r="E99" s="73"/>
      <c r="F99" s="3" t="s">
        <v>307</v>
      </c>
      <c r="G99" s="3" t="str">
        <f>VLOOKUP(F99,regions!A$2:C$419,3,FALSE)</f>
        <v>London borough</v>
      </c>
      <c r="H99" s="3" t="str">
        <f>IFERROR(VLOOKUP(F99,classifications!A$3:C$328,3,FALSE),VLOOKUP(F99,classifications!I$2:K$28,3,FALSE))</f>
        <v>Predominantly Urban</v>
      </c>
      <c r="I99" s="70">
        <v>460</v>
      </c>
      <c r="J99" s="70">
        <v>220</v>
      </c>
      <c r="K99" s="70">
        <v>0</v>
      </c>
      <c r="L99" s="70">
        <v>680</v>
      </c>
      <c r="M99" s="71"/>
      <c r="N99" s="72">
        <v>100</v>
      </c>
      <c r="O99" s="70">
        <v>290</v>
      </c>
      <c r="P99" s="70">
        <v>0</v>
      </c>
      <c r="Q99" s="70">
        <v>390</v>
      </c>
    </row>
    <row r="100" spans="1:17" x14ac:dyDescent="0.25">
      <c r="B100" s="41" t="s">
        <v>308</v>
      </c>
      <c r="C100" s="41" t="s">
        <v>309</v>
      </c>
      <c r="D100" s="3" t="s">
        <v>310</v>
      </c>
      <c r="E100" s="73"/>
      <c r="F100" s="3" t="s">
        <v>311</v>
      </c>
      <c r="G100" s="3" t="str">
        <f>VLOOKUP(F100,regions!A$2:C$419,3,FALSE)</f>
        <v>London borough</v>
      </c>
      <c r="H100" s="3" t="str">
        <f>IFERROR(VLOOKUP(F100,classifications!A$3:C$328,3,FALSE),VLOOKUP(F100,classifications!I$2:K$28,3,FALSE))</f>
        <v>Predominantly Urban</v>
      </c>
      <c r="I100" s="70">
        <v>560</v>
      </c>
      <c r="J100" s="70">
        <v>130</v>
      </c>
      <c r="K100" s="70">
        <v>0</v>
      </c>
      <c r="L100" s="70">
        <v>690</v>
      </c>
      <c r="M100" s="71"/>
      <c r="N100" s="72">
        <v>350</v>
      </c>
      <c r="O100" s="70">
        <v>50</v>
      </c>
      <c r="P100" s="70">
        <v>0</v>
      </c>
      <c r="Q100" s="70">
        <v>400</v>
      </c>
    </row>
    <row r="101" spans="1:17" x14ac:dyDescent="0.25">
      <c r="B101" s="41" t="s">
        <v>312</v>
      </c>
      <c r="C101" s="41" t="s">
        <v>313</v>
      </c>
      <c r="D101" s="3" t="s">
        <v>314</v>
      </c>
      <c r="E101" s="73"/>
      <c r="F101" s="3" t="s">
        <v>315</v>
      </c>
      <c r="G101" s="3" t="str">
        <f>VLOOKUP(F101,regions!A$2:C$419,3,FALSE)</f>
        <v>London borough</v>
      </c>
      <c r="H101" s="3" t="str">
        <f>IFERROR(VLOOKUP(F101,classifications!A$3:C$328,3,FALSE),VLOOKUP(F101,classifications!I$2:K$28,3,FALSE))</f>
        <v>Predominantly Urban</v>
      </c>
      <c r="I101" s="70">
        <v>170</v>
      </c>
      <c r="J101" s="70">
        <v>110</v>
      </c>
      <c r="K101" s="70">
        <v>0</v>
      </c>
      <c r="L101" s="70">
        <v>280</v>
      </c>
      <c r="M101" s="71"/>
      <c r="N101" s="72">
        <v>100</v>
      </c>
      <c r="O101" s="70">
        <v>130</v>
      </c>
      <c r="P101" s="70">
        <v>0</v>
      </c>
      <c r="Q101" s="70">
        <v>230</v>
      </c>
    </row>
    <row r="102" spans="1:17" x14ac:dyDescent="0.25">
      <c r="I102" s="71"/>
      <c r="J102" s="71"/>
      <c r="K102" s="71"/>
      <c r="L102" s="71"/>
      <c r="M102" s="71"/>
      <c r="N102" s="76"/>
      <c r="O102" s="71"/>
      <c r="P102" s="71"/>
      <c r="Q102" s="71"/>
    </row>
    <row r="103" spans="1:17" x14ac:dyDescent="0.25">
      <c r="A103" s="20" t="s">
        <v>316</v>
      </c>
      <c r="B103" s="21"/>
      <c r="C103" s="21"/>
      <c r="D103" s="21"/>
      <c r="E103" s="22"/>
      <c r="F103" s="21"/>
      <c r="G103" s="21"/>
      <c r="I103" s="77">
        <v>17330</v>
      </c>
      <c r="J103" s="77">
        <v>3010</v>
      </c>
      <c r="K103" s="77">
        <v>570</v>
      </c>
      <c r="L103" s="77">
        <v>20920</v>
      </c>
      <c r="M103" s="78"/>
      <c r="N103" s="79">
        <v>14610</v>
      </c>
      <c r="O103" s="77">
        <v>2260</v>
      </c>
      <c r="P103" s="77">
        <v>460</v>
      </c>
      <c r="Q103" s="77">
        <v>17330</v>
      </c>
    </row>
    <row r="104" spans="1:17" x14ac:dyDescent="0.25">
      <c r="I104" s="71"/>
      <c r="J104" s="71"/>
      <c r="K104" s="71"/>
      <c r="L104" s="71"/>
      <c r="M104" s="71"/>
      <c r="N104" s="80"/>
      <c r="O104" s="71"/>
      <c r="P104" s="71"/>
      <c r="Q104" s="71"/>
    </row>
    <row r="105" spans="1:17" x14ac:dyDescent="0.25">
      <c r="B105" s="41"/>
      <c r="C105" s="41"/>
      <c r="D105" s="3" t="s">
        <v>317</v>
      </c>
      <c r="E105" s="3" t="s">
        <v>318</v>
      </c>
      <c r="G105" s="41"/>
      <c r="H105" s="41"/>
      <c r="I105" s="70">
        <v>2740</v>
      </c>
      <c r="J105" s="70">
        <v>830</v>
      </c>
      <c r="K105" s="70">
        <v>90</v>
      </c>
      <c r="L105" s="70">
        <v>3660</v>
      </c>
      <c r="M105" s="71"/>
      <c r="N105" s="72">
        <v>2360</v>
      </c>
      <c r="O105" s="70">
        <v>550</v>
      </c>
      <c r="P105" s="70">
        <v>20</v>
      </c>
      <c r="Q105" s="70">
        <v>2920</v>
      </c>
    </row>
    <row r="106" spans="1:17" x14ac:dyDescent="0.25">
      <c r="B106" s="3" t="s">
        <v>319</v>
      </c>
      <c r="C106" s="3" t="s">
        <v>320</v>
      </c>
      <c r="D106" s="3" t="s">
        <v>321</v>
      </c>
      <c r="E106" s="3"/>
      <c r="F106" s="3" t="s">
        <v>322</v>
      </c>
      <c r="G106" s="3" t="str">
        <f>VLOOKUP(F106,regions!A$2:C$419,3,FALSE)</f>
        <v>Metropolitan district</v>
      </c>
      <c r="H106" s="3" t="str">
        <f>IFERROR(VLOOKUP(F106,classifications!A$3:C$328,3,FALSE),VLOOKUP(F106,classifications!I$2:K$28,3,FALSE))</f>
        <v>Predominantly Urban</v>
      </c>
      <c r="I106" s="70">
        <v>200</v>
      </c>
      <c r="J106" s="70">
        <v>160</v>
      </c>
      <c r="K106" s="70">
        <v>10</v>
      </c>
      <c r="L106" s="70">
        <v>370</v>
      </c>
      <c r="M106" s="71"/>
      <c r="N106" s="72">
        <v>210</v>
      </c>
      <c r="O106" s="70">
        <v>120</v>
      </c>
      <c r="P106" s="70">
        <v>0</v>
      </c>
      <c r="Q106" s="70">
        <v>320</v>
      </c>
    </row>
    <row r="107" spans="1:17" x14ac:dyDescent="0.25">
      <c r="B107" s="3" t="s">
        <v>323</v>
      </c>
      <c r="C107" s="3" t="s">
        <v>324</v>
      </c>
      <c r="D107" s="3" t="s">
        <v>325</v>
      </c>
      <c r="E107" s="3"/>
      <c r="F107" s="3" t="s">
        <v>326</v>
      </c>
      <c r="G107" s="3" t="str">
        <f>VLOOKUP(F107,regions!A$2:C$419,3,FALSE)</f>
        <v>Metropolitan district</v>
      </c>
      <c r="H107" s="3" t="str">
        <f>IFERROR(VLOOKUP(F107,classifications!A$3:C$328,3,FALSE),VLOOKUP(F107,classifications!I$2:K$28,3,FALSE))</f>
        <v>Predominantly Urban</v>
      </c>
      <c r="I107" s="70">
        <v>220</v>
      </c>
      <c r="J107" s="70">
        <v>0</v>
      </c>
      <c r="K107" s="70">
        <v>0</v>
      </c>
      <c r="L107" s="70">
        <v>220</v>
      </c>
      <c r="M107" s="71"/>
      <c r="N107" s="72">
        <v>110</v>
      </c>
      <c r="O107" s="70">
        <v>0</v>
      </c>
      <c r="P107" s="70">
        <v>0</v>
      </c>
      <c r="Q107" s="70">
        <v>110</v>
      </c>
    </row>
    <row r="108" spans="1:17" x14ac:dyDescent="0.25">
      <c r="B108" s="3" t="s">
        <v>327</v>
      </c>
      <c r="C108" s="3" t="s">
        <v>328</v>
      </c>
      <c r="D108" s="3" t="s">
        <v>329</v>
      </c>
      <c r="E108" s="3"/>
      <c r="F108" s="3" t="s">
        <v>330</v>
      </c>
      <c r="G108" s="3" t="str">
        <f>VLOOKUP(F108,regions!A$2:C$419,3,FALSE)</f>
        <v>Metropolitan district</v>
      </c>
      <c r="H108" s="3" t="str">
        <f>IFERROR(VLOOKUP(F108,classifications!A$3:C$328,3,FALSE),VLOOKUP(F108,classifications!I$2:K$28,3,FALSE))</f>
        <v>Predominantly Urban</v>
      </c>
      <c r="I108" s="70">
        <v>460</v>
      </c>
      <c r="J108" s="70">
        <v>80</v>
      </c>
      <c r="K108" s="70">
        <v>0</v>
      </c>
      <c r="L108" s="70">
        <v>550</v>
      </c>
      <c r="M108" s="71"/>
      <c r="N108" s="72">
        <v>450</v>
      </c>
      <c r="O108" s="70">
        <v>50</v>
      </c>
      <c r="P108" s="70">
        <v>0</v>
      </c>
      <c r="Q108" s="70">
        <v>500</v>
      </c>
    </row>
    <row r="109" spans="1:17" x14ac:dyDescent="0.25">
      <c r="B109" s="3" t="s">
        <v>331</v>
      </c>
      <c r="C109" s="3" t="s">
        <v>332</v>
      </c>
      <c r="D109" s="3" t="s">
        <v>333</v>
      </c>
      <c r="E109" s="3"/>
      <c r="F109" s="3" t="s">
        <v>334</v>
      </c>
      <c r="G109" s="3" t="str">
        <f>VLOOKUP(F109,regions!A$2:C$419,3,FALSE)</f>
        <v>Metropolitan district</v>
      </c>
      <c r="H109" s="3" t="str">
        <f>IFERROR(VLOOKUP(F109,classifications!A$3:C$328,3,FALSE),VLOOKUP(F109,classifications!I$2:K$28,3,FALSE))</f>
        <v>Predominantly Urban</v>
      </c>
      <c r="I109" s="70">
        <v>210</v>
      </c>
      <c r="J109" s="70">
        <v>270</v>
      </c>
      <c r="K109" s="70">
        <v>0</v>
      </c>
      <c r="L109" s="70">
        <v>480</v>
      </c>
      <c r="M109" s="71"/>
      <c r="N109" s="72">
        <v>150</v>
      </c>
      <c r="O109" s="70">
        <v>170</v>
      </c>
      <c r="P109" s="70">
        <v>0</v>
      </c>
      <c r="Q109" s="70">
        <v>320</v>
      </c>
    </row>
    <row r="110" spans="1:17" x14ac:dyDescent="0.25">
      <c r="B110" s="3" t="s">
        <v>335</v>
      </c>
      <c r="C110" s="3" t="s">
        <v>336</v>
      </c>
      <c r="D110" s="3" t="s">
        <v>337</v>
      </c>
      <c r="E110" s="3"/>
      <c r="F110" s="3" t="s">
        <v>338</v>
      </c>
      <c r="G110" s="3" t="str">
        <f>VLOOKUP(F110,regions!A$2:C$419,3,FALSE)</f>
        <v>Metropolitan district</v>
      </c>
      <c r="H110" s="3" t="str">
        <f>IFERROR(VLOOKUP(F110,classifications!A$3:C$328,3,FALSE),VLOOKUP(F110,classifications!I$2:K$28,3,FALSE))</f>
        <v>Predominantly Urban</v>
      </c>
      <c r="I110" s="70">
        <v>400</v>
      </c>
      <c r="J110" s="70">
        <v>0</v>
      </c>
      <c r="K110" s="70">
        <v>30</v>
      </c>
      <c r="L110" s="70">
        <v>430</v>
      </c>
      <c r="M110" s="71"/>
      <c r="N110" s="72">
        <v>260</v>
      </c>
      <c r="O110" s="70">
        <v>0</v>
      </c>
      <c r="P110" s="70">
        <v>20</v>
      </c>
      <c r="Q110" s="70">
        <v>270</v>
      </c>
    </row>
    <row r="111" spans="1:17" x14ac:dyDescent="0.25">
      <c r="B111" s="3" t="s">
        <v>339</v>
      </c>
      <c r="C111" s="3" t="s">
        <v>340</v>
      </c>
      <c r="D111" s="3" t="s">
        <v>341</v>
      </c>
      <c r="E111" s="3"/>
      <c r="F111" s="3" t="s">
        <v>342</v>
      </c>
      <c r="G111" s="3" t="str">
        <f>VLOOKUP(F111,regions!A$2:C$419,3,FALSE)</f>
        <v>Metropolitan district</v>
      </c>
      <c r="H111" s="3" t="str">
        <f>IFERROR(VLOOKUP(F111,classifications!A$3:C$328,3,FALSE),VLOOKUP(F111,classifications!I$2:K$28,3,FALSE))</f>
        <v>Predominantly Urban</v>
      </c>
      <c r="I111" s="70">
        <v>500</v>
      </c>
      <c r="J111" s="70">
        <v>70</v>
      </c>
      <c r="K111" s="70">
        <v>50</v>
      </c>
      <c r="L111" s="70">
        <v>610</v>
      </c>
      <c r="M111" s="71"/>
      <c r="N111" s="72">
        <v>360</v>
      </c>
      <c r="O111" s="70">
        <v>20</v>
      </c>
      <c r="P111" s="70">
        <v>0</v>
      </c>
      <c r="Q111" s="70">
        <v>380</v>
      </c>
    </row>
    <row r="112" spans="1:17" x14ac:dyDescent="0.25">
      <c r="B112" s="3" t="s">
        <v>343</v>
      </c>
      <c r="C112" s="3" t="s">
        <v>344</v>
      </c>
      <c r="D112" s="3" t="s">
        <v>345</v>
      </c>
      <c r="E112" s="3"/>
      <c r="F112" s="3" t="s">
        <v>346</v>
      </c>
      <c r="G112" s="3" t="str">
        <f>VLOOKUP(F112,regions!A$2:C$419,3,FALSE)</f>
        <v>Metropolitan district</v>
      </c>
      <c r="H112" s="3" t="str">
        <f>IFERROR(VLOOKUP(F112,classifications!A$3:C$328,3,FALSE),VLOOKUP(F112,classifications!I$2:K$28,3,FALSE))</f>
        <v>Predominantly Urban</v>
      </c>
      <c r="I112" s="70">
        <v>160</v>
      </c>
      <c r="J112" s="70">
        <v>20</v>
      </c>
      <c r="K112" s="70">
        <v>0</v>
      </c>
      <c r="L112" s="70">
        <v>180</v>
      </c>
      <c r="M112" s="71"/>
      <c r="N112" s="72">
        <v>100</v>
      </c>
      <c r="O112" s="70">
        <v>0</v>
      </c>
      <c r="P112" s="70">
        <v>0</v>
      </c>
      <c r="Q112" s="70">
        <v>100</v>
      </c>
    </row>
    <row r="113" spans="2:17" x14ac:dyDescent="0.25">
      <c r="B113" s="3" t="s">
        <v>347</v>
      </c>
      <c r="C113" s="3" t="s">
        <v>348</v>
      </c>
      <c r="D113" s="3" t="s">
        <v>349</v>
      </c>
      <c r="E113" s="3"/>
      <c r="F113" s="3" t="s">
        <v>350</v>
      </c>
      <c r="G113" s="3" t="str">
        <f>VLOOKUP(F113,regions!A$2:C$419,3,FALSE)</f>
        <v>Metropolitan district</v>
      </c>
      <c r="H113" s="3" t="str">
        <f>IFERROR(VLOOKUP(F113,classifications!A$3:C$328,3,FALSE),VLOOKUP(F113,classifications!I$2:K$28,3,FALSE))</f>
        <v>Predominantly Urban</v>
      </c>
      <c r="I113" s="70">
        <v>180</v>
      </c>
      <c r="J113" s="70">
        <v>130</v>
      </c>
      <c r="K113" s="70">
        <v>0</v>
      </c>
      <c r="L113" s="70">
        <v>320</v>
      </c>
      <c r="M113" s="71"/>
      <c r="N113" s="72">
        <v>200</v>
      </c>
      <c r="O113" s="70">
        <v>100</v>
      </c>
      <c r="P113" s="70">
        <v>0</v>
      </c>
      <c r="Q113" s="70">
        <v>300</v>
      </c>
    </row>
    <row r="114" spans="2:17" x14ac:dyDescent="0.25">
      <c r="B114" s="3" t="s">
        <v>351</v>
      </c>
      <c r="C114" s="3" t="s">
        <v>352</v>
      </c>
      <c r="D114" s="3" t="s">
        <v>353</v>
      </c>
      <c r="E114" s="3"/>
      <c r="F114" s="3" t="s">
        <v>354</v>
      </c>
      <c r="G114" s="3" t="str">
        <f>VLOOKUP(F114,regions!A$2:C$419,3,FALSE)</f>
        <v>Metropolitan district</v>
      </c>
      <c r="H114" s="3" t="str">
        <f>IFERROR(VLOOKUP(F114,classifications!A$3:C$328,3,FALSE),VLOOKUP(F114,classifications!I$2:K$28,3,FALSE))</f>
        <v>Predominantly Urban</v>
      </c>
      <c r="I114" s="70">
        <v>110</v>
      </c>
      <c r="J114" s="70">
        <v>60</v>
      </c>
      <c r="K114" s="70">
        <v>0</v>
      </c>
      <c r="L114" s="70">
        <v>160</v>
      </c>
      <c r="M114" s="71"/>
      <c r="N114" s="72">
        <v>170</v>
      </c>
      <c r="O114" s="70">
        <v>100</v>
      </c>
      <c r="P114" s="70">
        <v>0</v>
      </c>
      <c r="Q114" s="70">
        <v>260</v>
      </c>
    </row>
    <row r="115" spans="2:17" x14ac:dyDescent="0.25">
      <c r="B115" s="3" t="s">
        <v>355</v>
      </c>
      <c r="C115" s="3" t="s">
        <v>356</v>
      </c>
      <c r="D115" s="3" t="s">
        <v>357</v>
      </c>
      <c r="E115" s="3"/>
      <c r="F115" s="3" t="s">
        <v>358</v>
      </c>
      <c r="G115" s="3" t="str">
        <f>VLOOKUP(F115,regions!A$2:C$419,3,FALSE)</f>
        <v>Metropolitan district</v>
      </c>
      <c r="H115" s="3" t="str">
        <f>IFERROR(VLOOKUP(F115,classifications!A$3:C$328,3,FALSE),VLOOKUP(F115,classifications!I$2:K$28,3,FALSE))</f>
        <v>Predominantly Urban</v>
      </c>
      <c r="I115" s="70">
        <v>300</v>
      </c>
      <c r="J115" s="70">
        <v>40</v>
      </c>
      <c r="K115" s="70">
        <v>10</v>
      </c>
      <c r="L115" s="70">
        <v>340</v>
      </c>
      <c r="M115" s="71"/>
      <c r="N115" s="72">
        <v>370</v>
      </c>
      <c r="O115" s="70">
        <v>0</v>
      </c>
      <c r="P115" s="70">
        <v>0</v>
      </c>
      <c r="Q115" s="70">
        <v>370</v>
      </c>
    </row>
    <row r="116" spans="2:17" x14ac:dyDescent="0.25">
      <c r="E116" s="3"/>
      <c r="I116" s="71"/>
      <c r="J116" s="71"/>
      <c r="K116" s="71"/>
      <c r="L116" s="71"/>
      <c r="M116" s="71"/>
      <c r="N116" s="81"/>
      <c r="O116" s="71"/>
      <c r="P116" s="71"/>
      <c r="Q116" s="71"/>
    </row>
    <row r="117" spans="2:17" x14ac:dyDescent="0.25">
      <c r="D117" s="3" t="s">
        <v>359</v>
      </c>
      <c r="E117" s="3" t="s">
        <v>360</v>
      </c>
      <c r="I117" s="70">
        <v>1760</v>
      </c>
      <c r="J117" s="70">
        <v>630</v>
      </c>
      <c r="K117" s="70">
        <v>0</v>
      </c>
      <c r="L117" s="70">
        <v>2390</v>
      </c>
      <c r="M117" s="71"/>
      <c r="N117" s="72">
        <v>1230</v>
      </c>
      <c r="O117" s="70">
        <v>470</v>
      </c>
      <c r="P117" s="70">
        <v>0</v>
      </c>
      <c r="Q117" s="70">
        <v>1700</v>
      </c>
    </row>
    <row r="118" spans="2:17" x14ac:dyDescent="0.25">
      <c r="B118" s="3" t="s">
        <v>361</v>
      </c>
      <c r="C118" s="3" t="s">
        <v>362</v>
      </c>
      <c r="D118" s="3" t="s">
        <v>363</v>
      </c>
      <c r="E118" s="3"/>
      <c r="F118" s="3" t="s">
        <v>364</v>
      </c>
      <c r="G118" s="3" t="str">
        <f>VLOOKUP(F118,regions!A$2:C$419,3,FALSE)</f>
        <v>Metropolitan district</v>
      </c>
      <c r="H118" s="3" t="str">
        <f>IFERROR(VLOOKUP(F118,classifications!A$3:C$328,3,FALSE),VLOOKUP(F118,classifications!I$2:K$28,3,FALSE))</f>
        <v>Predominantly Urban</v>
      </c>
      <c r="I118" s="30">
        <v>280</v>
      </c>
      <c r="J118" s="30">
        <v>260</v>
      </c>
      <c r="K118" s="30">
        <v>0</v>
      </c>
      <c r="L118" s="30">
        <v>540</v>
      </c>
      <c r="M118" s="74"/>
      <c r="N118" s="75">
        <v>200</v>
      </c>
      <c r="O118" s="30">
        <v>180</v>
      </c>
      <c r="P118" s="30">
        <v>0</v>
      </c>
      <c r="Q118" s="30">
        <v>380</v>
      </c>
    </row>
    <row r="119" spans="2:17" x14ac:dyDescent="0.25">
      <c r="B119" s="3" t="s">
        <v>365</v>
      </c>
      <c r="C119" s="3" t="s">
        <v>366</v>
      </c>
      <c r="D119" s="3" t="s">
        <v>367</v>
      </c>
      <c r="E119" s="3"/>
      <c r="F119" s="3" t="s">
        <v>368</v>
      </c>
      <c r="G119" s="3" t="str">
        <f>VLOOKUP(F119,regions!A$2:C$419,3,FALSE)</f>
        <v>Metropolitan district</v>
      </c>
      <c r="H119" s="3" t="str">
        <f>IFERROR(VLOOKUP(F119,classifications!A$3:C$328,3,FALSE),VLOOKUP(F119,classifications!I$2:K$28,3,FALSE))</f>
        <v>Predominantly Urban</v>
      </c>
      <c r="I119" s="70">
        <v>790</v>
      </c>
      <c r="J119" s="70">
        <v>230</v>
      </c>
      <c r="K119" s="70">
        <v>0</v>
      </c>
      <c r="L119" s="70">
        <v>1010</v>
      </c>
      <c r="M119" s="71"/>
      <c r="N119" s="72">
        <v>610</v>
      </c>
      <c r="O119" s="70">
        <v>130</v>
      </c>
      <c r="P119" s="70">
        <v>0</v>
      </c>
      <c r="Q119" s="70">
        <v>730</v>
      </c>
    </row>
    <row r="120" spans="2:17" x14ac:dyDescent="0.25">
      <c r="B120" s="3" t="s">
        <v>369</v>
      </c>
      <c r="C120" s="3" t="s">
        <v>370</v>
      </c>
      <c r="D120" s="3" t="s">
        <v>371</v>
      </c>
      <c r="E120" s="3"/>
      <c r="F120" s="3" t="s">
        <v>372</v>
      </c>
      <c r="G120" s="3" t="str">
        <f>VLOOKUP(F120,regions!A$2:C$419,3,FALSE)</f>
        <v>Metropolitan district</v>
      </c>
      <c r="H120" s="3" t="str">
        <f>IFERROR(VLOOKUP(F120,classifications!A$3:C$328,3,FALSE),VLOOKUP(F120,classifications!I$2:K$28,3,FALSE))</f>
        <v>Predominantly Urban</v>
      </c>
      <c r="I120" s="70">
        <v>230</v>
      </c>
      <c r="J120" s="70">
        <v>60</v>
      </c>
      <c r="K120" s="70">
        <v>0</v>
      </c>
      <c r="L120" s="70">
        <v>290</v>
      </c>
      <c r="M120" s="71"/>
      <c r="N120" s="72">
        <v>80</v>
      </c>
      <c r="O120" s="70">
        <v>10</v>
      </c>
      <c r="P120" s="70">
        <v>0</v>
      </c>
      <c r="Q120" s="70">
        <v>90</v>
      </c>
    </row>
    <row r="121" spans="2:17" x14ac:dyDescent="0.25">
      <c r="B121" s="3" t="s">
        <v>373</v>
      </c>
      <c r="C121" s="3" t="s">
        <v>374</v>
      </c>
      <c r="D121" s="3" t="s">
        <v>375</v>
      </c>
      <c r="E121" s="3"/>
      <c r="F121" s="3" t="s">
        <v>376</v>
      </c>
      <c r="G121" s="3" t="str">
        <f>VLOOKUP(F121,regions!A$2:C$419,3,FALSE)</f>
        <v>Metropolitan district</v>
      </c>
      <c r="H121" s="3" t="str">
        <f>IFERROR(VLOOKUP(F121,classifications!A$3:C$328,3,FALSE),VLOOKUP(F121,classifications!I$2:K$28,3,FALSE))</f>
        <v>Predominantly Urban</v>
      </c>
      <c r="I121" s="70">
        <v>370</v>
      </c>
      <c r="J121" s="70">
        <v>10</v>
      </c>
      <c r="K121" s="70">
        <v>0</v>
      </c>
      <c r="L121" s="70">
        <v>380</v>
      </c>
      <c r="M121" s="71"/>
      <c r="N121" s="72">
        <v>230</v>
      </c>
      <c r="O121" s="70">
        <v>70</v>
      </c>
      <c r="P121" s="70">
        <v>0</v>
      </c>
      <c r="Q121" s="70">
        <v>300</v>
      </c>
    </row>
    <row r="122" spans="2:17" x14ac:dyDescent="0.25">
      <c r="B122" s="3" t="s">
        <v>377</v>
      </c>
      <c r="C122" s="3" t="s">
        <v>378</v>
      </c>
      <c r="D122" s="3" t="s">
        <v>379</v>
      </c>
      <c r="E122" s="3"/>
      <c r="F122" s="3" t="s">
        <v>380</v>
      </c>
      <c r="G122" s="3" t="str">
        <f>VLOOKUP(F122,regions!A$2:C$419,3,FALSE)</f>
        <v>Metropolitan district</v>
      </c>
      <c r="H122" s="3" t="str">
        <f>IFERROR(VLOOKUP(F122,classifications!A$3:C$328,3,FALSE),VLOOKUP(F122,classifications!I$2:K$28,3,FALSE))</f>
        <v>Predominantly Urban</v>
      </c>
      <c r="I122" s="70">
        <v>100</v>
      </c>
      <c r="J122" s="70">
        <v>60</v>
      </c>
      <c r="K122" s="70">
        <v>0</v>
      </c>
      <c r="L122" s="70">
        <v>160</v>
      </c>
      <c r="M122" s="71"/>
      <c r="N122" s="72">
        <v>120</v>
      </c>
      <c r="O122" s="70">
        <v>90</v>
      </c>
      <c r="P122" s="70">
        <v>0</v>
      </c>
      <c r="Q122" s="70">
        <v>200</v>
      </c>
    </row>
    <row r="123" spans="2:17" x14ac:dyDescent="0.25">
      <c r="E123" s="3"/>
      <c r="I123" s="71"/>
      <c r="J123" s="71"/>
      <c r="K123" s="71"/>
      <c r="L123" s="71"/>
      <c r="M123" s="71"/>
      <c r="N123" s="81"/>
      <c r="O123" s="71"/>
      <c r="P123" s="71"/>
      <c r="Q123" s="71"/>
    </row>
    <row r="124" spans="2:17" x14ac:dyDescent="0.25">
      <c r="D124" s="3" t="s">
        <v>381</v>
      </c>
      <c r="E124" s="3" t="s">
        <v>382</v>
      </c>
      <c r="I124" s="70">
        <v>2790</v>
      </c>
      <c r="J124" s="70">
        <v>230</v>
      </c>
      <c r="K124" s="70">
        <v>0</v>
      </c>
      <c r="L124" s="70">
        <v>3020</v>
      </c>
      <c r="M124" s="71"/>
      <c r="N124" s="72">
        <v>2480</v>
      </c>
      <c r="O124" s="70">
        <v>120</v>
      </c>
      <c r="P124" s="70">
        <v>0</v>
      </c>
      <c r="Q124" s="70">
        <v>2600</v>
      </c>
    </row>
    <row r="125" spans="2:17" x14ac:dyDescent="0.25">
      <c r="B125" s="3" t="s">
        <v>383</v>
      </c>
      <c r="C125" s="3" t="s">
        <v>384</v>
      </c>
      <c r="D125" s="3" t="s">
        <v>385</v>
      </c>
      <c r="E125" s="3"/>
      <c r="F125" s="3" t="s">
        <v>386</v>
      </c>
      <c r="G125" s="3" t="str">
        <f>VLOOKUP(F125,regions!A$2:C$419,3,FALSE)</f>
        <v>Metropolitan district</v>
      </c>
      <c r="H125" s="3" t="str">
        <f>IFERROR(VLOOKUP(F125,classifications!A$3:C$328,3,FALSE),VLOOKUP(F125,classifications!I$2:K$28,3,FALSE))</f>
        <v>Predominantly Urban</v>
      </c>
      <c r="I125" s="70">
        <v>800</v>
      </c>
      <c r="J125" s="70">
        <v>30</v>
      </c>
      <c r="K125" s="70">
        <v>0</v>
      </c>
      <c r="L125" s="70">
        <v>830</v>
      </c>
      <c r="M125" s="71"/>
      <c r="N125" s="72">
        <v>850</v>
      </c>
      <c r="O125" s="70">
        <v>10</v>
      </c>
      <c r="P125" s="70">
        <v>0</v>
      </c>
      <c r="Q125" s="70">
        <v>860</v>
      </c>
    </row>
    <row r="126" spans="2:17" x14ac:dyDescent="0.25">
      <c r="B126" s="3" t="s">
        <v>387</v>
      </c>
      <c r="C126" s="3" t="s">
        <v>388</v>
      </c>
      <c r="D126" s="3" t="s">
        <v>389</v>
      </c>
      <c r="E126" s="3"/>
      <c r="F126" s="3" t="s">
        <v>390</v>
      </c>
      <c r="G126" s="3" t="str">
        <f>VLOOKUP(F126,regions!A$2:C$419,3,FALSE)</f>
        <v>Metropolitan district</v>
      </c>
      <c r="H126" s="3" t="str">
        <f>IFERROR(VLOOKUP(F126,classifications!A$3:C$328,3,FALSE),VLOOKUP(F126,classifications!I$2:K$28,3,FALSE))</f>
        <v>Predominantly Urban</v>
      </c>
      <c r="I126" s="70">
        <v>650</v>
      </c>
      <c r="J126" s="70">
        <v>10</v>
      </c>
      <c r="K126" s="70">
        <v>0</v>
      </c>
      <c r="L126" s="70">
        <v>660</v>
      </c>
      <c r="M126" s="71"/>
      <c r="N126" s="72">
        <v>500</v>
      </c>
      <c r="O126" s="70">
        <v>20</v>
      </c>
      <c r="P126" s="70">
        <v>0</v>
      </c>
      <c r="Q126" s="70">
        <v>530</v>
      </c>
    </row>
    <row r="127" spans="2:17" x14ac:dyDescent="0.25">
      <c r="B127" s="3" t="s">
        <v>391</v>
      </c>
      <c r="C127" s="3" t="s">
        <v>392</v>
      </c>
      <c r="D127" s="3" t="s">
        <v>393</v>
      </c>
      <c r="E127" s="3"/>
      <c r="F127" s="3" t="s">
        <v>394</v>
      </c>
      <c r="G127" s="3" t="str">
        <f>VLOOKUP(F127,regions!A$2:C$419,3,FALSE)</f>
        <v>Metropolitan district</v>
      </c>
      <c r="H127" s="3" t="str">
        <f>IFERROR(VLOOKUP(F127,classifications!A$3:C$328,3,FALSE),VLOOKUP(F127,classifications!I$2:K$28,3,FALSE))</f>
        <v>Predominantly Urban</v>
      </c>
      <c r="I127" s="70">
        <v>650</v>
      </c>
      <c r="J127" s="70">
        <v>30</v>
      </c>
      <c r="K127" s="70">
        <v>0</v>
      </c>
      <c r="L127" s="70">
        <v>680</v>
      </c>
      <c r="M127" s="71"/>
      <c r="N127" s="72">
        <v>630</v>
      </c>
      <c r="O127" s="70">
        <v>70</v>
      </c>
      <c r="P127" s="70">
        <v>0</v>
      </c>
      <c r="Q127" s="70">
        <v>700</v>
      </c>
    </row>
    <row r="128" spans="2:17" x14ac:dyDescent="0.25">
      <c r="B128" s="3" t="s">
        <v>395</v>
      </c>
      <c r="C128" s="3" t="s">
        <v>396</v>
      </c>
      <c r="D128" s="3" t="s">
        <v>397</v>
      </c>
      <c r="E128" s="3"/>
      <c r="F128" s="3" t="s">
        <v>398</v>
      </c>
      <c r="G128" s="3" t="str">
        <f>VLOOKUP(F128,regions!A$2:C$419,3,FALSE)</f>
        <v>Metropolitan district</v>
      </c>
      <c r="H128" s="3" t="str">
        <f>IFERROR(VLOOKUP(F128,classifications!A$3:C$328,3,FALSE),VLOOKUP(F128,classifications!I$2:K$28,3,FALSE))</f>
        <v>Predominantly Urban</v>
      </c>
      <c r="I128" s="70">
        <v>700</v>
      </c>
      <c r="J128" s="70">
        <v>150</v>
      </c>
      <c r="K128" s="70">
        <v>0</v>
      </c>
      <c r="L128" s="70">
        <v>850</v>
      </c>
      <c r="M128" s="71"/>
      <c r="N128" s="72">
        <v>500</v>
      </c>
      <c r="O128" s="70">
        <v>20</v>
      </c>
      <c r="P128" s="70">
        <v>0</v>
      </c>
      <c r="Q128" s="70">
        <v>520</v>
      </c>
    </row>
    <row r="129" spans="2:17" x14ac:dyDescent="0.25">
      <c r="E129" s="3"/>
      <c r="I129" s="71"/>
      <c r="J129" s="71"/>
      <c r="K129" s="71"/>
      <c r="L129" s="71"/>
      <c r="M129" s="71"/>
      <c r="N129" s="81"/>
      <c r="O129" s="71"/>
      <c r="P129" s="71"/>
      <c r="Q129" s="71"/>
    </row>
    <row r="130" spans="2:17" x14ac:dyDescent="0.25">
      <c r="D130" s="3" t="s">
        <v>399</v>
      </c>
      <c r="E130" s="3" t="s">
        <v>400</v>
      </c>
      <c r="I130" s="70">
        <v>1940</v>
      </c>
      <c r="J130" s="70">
        <v>430</v>
      </c>
      <c r="K130" s="70">
        <v>400</v>
      </c>
      <c r="L130" s="70">
        <v>2770</v>
      </c>
      <c r="M130" s="71"/>
      <c r="N130" s="72">
        <v>1460</v>
      </c>
      <c r="O130" s="70">
        <v>230</v>
      </c>
      <c r="P130" s="70">
        <v>280</v>
      </c>
      <c r="Q130" s="70">
        <v>1970</v>
      </c>
    </row>
    <row r="131" spans="2:17" x14ac:dyDescent="0.25">
      <c r="B131" s="3" t="s">
        <v>401</v>
      </c>
      <c r="C131" s="3" t="s">
        <v>402</v>
      </c>
      <c r="D131" s="3" t="s">
        <v>403</v>
      </c>
      <c r="E131" s="3"/>
      <c r="F131" s="3" t="s">
        <v>404</v>
      </c>
      <c r="G131" s="3" t="str">
        <f>VLOOKUP(F131,regions!A$2:C$419,3,FALSE)</f>
        <v>Metropolitan district</v>
      </c>
      <c r="H131" s="3" t="str">
        <f>IFERROR(VLOOKUP(F131,classifications!A$3:C$328,3,FALSE),VLOOKUP(F131,classifications!I$2:K$28,3,FALSE))</f>
        <v>Predominantly Urban</v>
      </c>
      <c r="I131" s="70">
        <v>350</v>
      </c>
      <c r="J131" s="70">
        <v>90</v>
      </c>
      <c r="K131" s="70">
        <v>30</v>
      </c>
      <c r="L131" s="70">
        <v>470</v>
      </c>
      <c r="M131" s="71"/>
      <c r="N131" s="72">
        <v>350</v>
      </c>
      <c r="O131" s="70">
        <v>60</v>
      </c>
      <c r="P131" s="70">
        <v>10</v>
      </c>
      <c r="Q131" s="70">
        <v>430</v>
      </c>
    </row>
    <row r="132" spans="2:17" x14ac:dyDescent="0.25">
      <c r="B132" s="3" t="s">
        <v>405</v>
      </c>
      <c r="C132" s="3" t="s">
        <v>406</v>
      </c>
      <c r="D132" s="3" t="s">
        <v>407</v>
      </c>
      <c r="E132" s="3"/>
      <c r="F132" s="3" t="s">
        <v>408</v>
      </c>
      <c r="G132" s="3" t="str">
        <f>VLOOKUP(F132,regions!A$2:C$419,3,FALSE)</f>
        <v>Metropolitan district</v>
      </c>
      <c r="H132" s="3" t="str">
        <f>IFERROR(VLOOKUP(F132,classifications!A$3:C$328,3,FALSE),VLOOKUP(F132,classifications!I$2:K$28,3,FALSE))</f>
        <v>Predominantly Urban</v>
      </c>
      <c r="I132" s="70">
        <v>280</v>
      </c>
      <c r="J132" s="70">
        <v>80</v>
      </c>
      <c r="K132" s="70">
        <v>330</v>
      </c>
      <c r="L132" s="70">
        <v>690</v>
      </c>
      <c r="M132" s="71"/>
      <c r="N132" s="72">
        <v>190</v>
      </c>
      <c r="O132" s="70">
        <v>30</v>
      </c>
      <c r="P132" s="70">
        <v>250</v>
      </c>
      <c r="Q132" s="70">
        <v>470</v>
      </c>
    </row>
    <row r="133" spans="2:17" x14ac:dyDescent="0.25">
      <c r="B133" s="3" t="s">
        <v>409</v>
      </c>
      <c r="C133" s="3" t="s">
        <v>410</v>
      </c>
      <c r="D133" s="3" t="s">
        <v>411</v>
      </c>
      <c r="E133" s="3"/>
      <c r="F133" s="3" t="s">
        <v>412</v>
      </c>
      <c r="G133" s="3" t="str">
        <f>VLOOKUP(F133,regions!A$2:C$419,3,FALSE)</f>
        <v>Metropolitan district</v>
      </c>
      <c r="H133" s="3" t="str">
        <f>IFERROR(VLOOKUP(F133,classifications!A$3:C$328,3,FALSE),VLOOKUP(F133,classifications!I$2:K$28,3,FALSE))</f>
        <v>Predominantly Urban</v>
      </c>
      <c r="I133" s="70">
        <v>340</v>
      </c>
      <c r="J133" s="70">
        <v>30</v>
      </c>
      <c r="K133" s="70">
        <v>20</v>
      </c>
      <c r="L133" s="70">
        <v>390</v>
      </c>
      <c r="M133" s="71"/>
      <c r="N133" s="72">
        <v>310</v>
      </c>
      <c r="O133" s="70">
        <v>0</v>
      </c>
      <c r="P133" s="70">
        <v>0</v>
      </c>
      <c r="Q133" s="70">
        <v>310</v>
      </c>
    </row>
    <row r="134" spans="2:17" x14ac:dyDescent="0.25">
      <c r="B134" s="3" t="s">
        <v>413</v>
      </c>
      <c r="C134" s="3" t="s">
        <v>414</v>
      </c>
      <c r="D134" s="3" t="s">
        <v>415</v>
      </c>
      <c r="E134" s="3"/>
      <c r="F134" s="3" t="s">
        <v>416</v>
      </c>
      <c r="G134" s="3" t="str">
        <f>VLOOKUP(F134,regions!A$2:C$419,3,FALSE)</f>
        <v>Metropolitan district</v>
      </c>
      <c r="H134" s="3" t="str">
        <f>IFERROR(VLOOKUP(F134,classifications!A$3:C$328,3,FALSE),VLOOKUP(F134,classifications!I$2:K$28,3,FALSE))</f>
        <v>Predominantly Urban</v>
      </c>
      <c r="I134" s="70">
        <v>300</v>
      </c>
      <c r="J134" s="70">
        <v>20</v>
      </c>
      <c r="K134" s="70">
        <v>20</v>
      </c>
      <c r="L134" s="70">
        <v>330</v>
      </c>
      <c r="M134" s="71"/>
      <c r="N134" s="72">
        <v>210</v>
      </c>
      <c r="O134" s="70">
        <v>20</v>
      </c>
      <c r="P134" s="70">
        <v>20</v>
      </c>
      <c r="Q134" s="70">
        <v>250</v>
      </c>
    </row>
    <row r="135" spans="2:17" x14ac:dyDescent="0.25">
      <c r="B135" s="3" t="s">
        <v>417</v>
      </c>
      <c r="C135" s="3" t="s">
        <v>418</v>
      </c>
      <c r="D135" s="3" t="s">
        <v>419</v>
      </c>
      <c r="E135" s="3"/>
      <c r="F135" s="3" t="s">
        <v>420</v>
      </c>
      <c r="G135" s="3" t="str">
        <f>VLOOKUP(F135,regions!A$2:C$419,3,FALSE)</f>
        <v>Metropolitan district</v>
      </c>
      <c r="H135" s="3" t="str">
        <f>IFERROR(VLOOKUP(F135,classifications!A$3:C$328,3,FALSE),VLOOKUP(F135,classifications!I$2:K$28,3,FALSE))</f>
        <v>Predominantly Urban</v>
      </c>
      <c r="I135" s="70">
        <v>680</v>
      </c>
      <c r="J135" s="70">
        <v>200</v>
      </c>
      <c r="K135" s="70">
        <v>0</v>
      </c>
      <c r="L135" s="70">
        <v>880</v>
      </c>
      <c r="M135" s="71"/>
      <c r="N135" s="72">
        <v>390</v>
      </c>
      <c r="O135" s="70">
        <v>110</v>
      </c>
      <c r="P135" s="70">
        <v>0</v>
      </c>
      <c r="Q135" s="70">
        <v>510</v>
      </c>
    </row>
    <row r="136" spans="2:17" x14ac:dyDescent="0.25">
      <c r="E136" s="3"/>
      <c r="I136" s="71"/>
      <c r="J136" s="71"/>
      <c r="K136" s="71"/>
      <c r="L136" s="71"/>
      <c r="M136" s="71"/>
      <c r="N136" s="81"/>
      <c r="O136" s="71"/>
      <c r="P136" s="71"/>
      <c r="Q136" s="71"/>
    </row>
    <row r="137" spans="2:17" x14ac:dyDescent="0.25">
      <c r="D137" s="3" t="s">
        <v>421</v>
      </c>
      <c r="E137" s="3" t="s">
        <v>422</v>
      </c>
      <c r="I137" s="70">
        <v>3460</v>
      </c>
      <c r="J137" s="70">
        <v>390</v>
      </c>
      <c r="K137" s="70">
        <v>50</v>
      </c>
      <c r="L137" s="70">
        <v>3910</v>
      </c>
      <c r="M137" s="71"/>
      <c r="N137" s="72">
        <v>3420</v>
      </c>
      <c r="O137" s="70">
        <v>490</v>
      </c>
      <c r="P137" s="70">
        <v>120</v>
      </c>
      <c r="Q137" s="70">
        <v>4020</v>
      </c>
    </row>
    <row r="138" spans="2:17" x14ac:dyDescent="0.25">
      <c r="B138" s="3" t="s">
        <v>423</v>
      </c>
      <c r="C138" s="3" t="s">
        <v>424</v>
      </c>
      <c r="D138" s="3" t="s">
        <v>425</v>
      </c>
      <c r="E138" s="3"/>
      <c r="F138" s="3" t="s">
        <v>426</v>
      </c>
      <c r="G138" s="3" t="str">
        <f>VLOOKUP(F138,regions!A$2:C$419,3,FALSE)</f>
        <v>Metropolitan district</v>
      </c>
      <c r="H138" s="3" t="str">
        <f>IFERROR(VLOOKUP(F138,classifications!A$3:C$328,3,FALSE),VLOOKUP(F138,classifications!I$2:K$28,3,FALSE))</f>
        <v>Predominantly Urban</v>
      </c>
      <c r="I138" s="70">
        <v>720</v>
      </c>
      <c r="J138" s="70">
        <v>50</v>
      </c>
      <c r="K138" s="70">
        <v>20</v>
      </c>
      <c r="L138" s="70">
        <v>790</v>
      </c>
      <c r="M138" s="71"/>
      <c r="N138" s="72">
        <v>810</v>
      </c>
      <c r="O138" s="70">
        <v>80</v>
      </c>
      <c r="P138" s="70">
        <v>120</v>
      </c>
      <c r="Q138" s="70">
        <v>1010</v>
      </c>
    </row>
    <row r="139" spans="2:17" x14ac:dyDescent="0.25">
      <c r="B139" s="3" t="s">
        <v>427</v>
      </c>
      <c r="C139" s="3" t="s">
        <v>428</v>
      </c>
      <c r="D139" s="3" t="s">
        <v>429</v>
      </c>
      <c r="E139" s="3"/>
      <c r="F139" s="3" t="s">
        <v>430</v>
      </c>
      <c r="G139" s="3" t="str">
        <f>VLOOKUP(F139,regions!A$2:C$419,3,FALSE)</f>
        <v>Metropolitan district</v>
      </c>
      <c r="H139" s="3" t="str">
        <f>IFERROR(VLOOKUP(F139,classifications!A$3:C$328,3,FALSE),VLOOKUP(F139,classifications!I$2:K$28,3,FALSE))</f>
        <v>Predominantly Urban</v>
      </c>
      <c r="I139" s="70">
        <v>590</v>
      </c>
      <c r="J139" s="70">
        <v>50</v>
      </c>
      <c r="K139" s="70">
        <v>0</v>
      </c>
      <c r="L139" s="70">
        <v>640</v>
      </c>
      <c r="M139" s="71"/>
      <c r="N139" s="72">
        <v>650</v>
      </c>
      <c r="O139" s="70">
        <v>140</v>
      </c>
      <c r="P139" s="70">
        <v>0</v>
      </c>
      <c r="Q139" s="70">
        <v>790</v>
      </c>
    </row>
    <row r="140" spans="2:17" x14ac:dyDescent="0.25">
      <c r="B140" s="3" t="s">
        <v>431</v>
      </c>
      <c r="C140" s="3" t="s">
        <v>432</v>
      </c>
      <c r="D140" s="3" t="s">
        <v>433</v>
      </c>
      <c r="E140" s="3"/>
      <c r="F140" s="3" t="s">
        <v>434</v>
      </c>
      <c r="G140" s="3" t="str">
        <f>VLOOKUP(F140,regions!A$2:C$419,3,FALSE)</f>
        <v>Metropolitan district</v>
      </c>
      <c r="H140" s="3" t="str">
        <f>IFERROR(VLOOKUP(F140,classifications!A$3:C$328,3,FALSE),VLOOKUP(F140,classifications!I$2:K$28,3,FALSE))</f>
        <v>Predominantly Urban</v>
      </c>
      <c r="I140" s="70">
        <v>380</v>
      </c>
      <c r="J140" s="70">
        <v>40</v>
      </c>
      <c r="K140" s="70">
        <v>0</v>
      </c>
      <c r="L140" s="70">
        <v>410</v>
      </c>
      <c r="M140" s="71"/>
      <c r="N140" s="72">
        <v>340</v>
      </c>
      <c r="O140" s="70">
        <v>40</v>
      </c>
      <c r="P140" s="70">
        <v>0</v>
      </c>
      <c r="Q140" s="70">
        <v>380</v>
      </c>
    </row>
    <row r="141" spans="2:17" x14ac:dyDescent="0.25">
      <c r="B141" s="3" t="s">
        <v>435</v>
      </c>
      <c r="C141" s="3" t="s">
        <v>436</v>
      </c>
      <c r="D141" s="3" t="s">
        <v>437</v>
      </c>
      <c r="E141" s="3"/>
      <c r="F141" s="3" t="s">
        <v>438</v>
      </c>
      <c r="G141" s="3" t="str">
        <f>VLOOKUP(F141,regions!A$2:C$419,3,FALSE)</f>
        <v>Metropolitan district</v>
      </c>
      <c r="H141" s="3" t="str">
        <f>IFERROR(VLOOKUP(F141,classifications!A$3:C$328,3,FALSE),VLOOKUP(F141,classifications!I$2:K$28,3,FALSE))</f>
        <v>Predominantly Urban</v>
      </c>
      <c r="I141" s="70">
        <v>330</v>
      </c>
      <c r="J141" s="70">
        <v>10</v>
      </c>
      <c r="K141" s="70">
        <v>0</v>
      </c>
      <c r="L141" s="70">
        <v>340</v>
      </c>
      <c r="M141" s="71"/>
      <c r="N141" s="72">
        <v>280</v>
      </c>
      <c r="O141" s="70">
        <v>30</v>
      </c>
      <c r="P141" s="70">
        <v>0</v>
      </c>
      <c r="Q141" s="70">
        <v>310</v>
      </c>
    </row>
    <row r="142" spans="2:17" x14ac:dyDescent="0.25">
      <c r="B142" s="3" t="s">
        <v>439</v>
      </c>
      <c r="C142" s="3" t="s">
        <v>440</v>
      </c>
      <c r="D142" s="3" t="s">
        <v>441</v>
      </c>
      <c r="E142" s="3"/>
      <c r="F142" s="3" t="s">
        <v>442</v>
      </c>
      <c r="G142" s="3" t="str">
        <f>VLOOKUP(F142,regions!A$2:C$419,3,FALSE)</f>
        <v>Metropolitan district</v>
      </c>
      <c r="H142" s="3" t="str">
        <f>IFERROR(VLOOKUP(F142,classifications!A$3:C$328,3,FALSE),VLOOKUP(F142,classifications!I$2:K$28,3,FALSE))</f>
        <v>Predominantly Urban</v>
      </c>
      <c r="I142" s="70">
        <v>360</v>
      </c>
      <c r="J142" s="70">
        <v>120</v>
      </c>
      <c r="K142" s="70">
        <v>20</v>
      </c>
      <c r="L142" s="70">
        <v>500</v>
      </c>
      <c r="M142" s="71"/>
      <c r="N142" s="72">
        <v>240</v>
      </c>
      <c r="O142" s="70">
        <v>50</v>
      </c>
      <c r="P142" s="70">
        <v>0</v>
      </c>
      <c r="Q142" s="70">
        <v>290</v>
      </c>
    </row>
    <row r="143" spans="2:17" x14ac:dyDescent="0.25">
      <c r="B143" s="3" t="s">
        <v>443</v>
      </c>
      <c r="C143" s="3" t="s">
        <v>444</v>
      </c>
      <c r="D143" s="3" t="s">
        <v>445</v>
      </c>
      <c r="E143" s="3"/>
      <c r="F143" s="3" t="s">
        <v>446</v>
      </c>
      <c r="G143" s="3" t="str">
        <f>VLOOKUP(F143,regions!A$2:C$419,3,FALSE)</f>
        <v>Metropolitan district</v>
      </c>
      <c r="H143" s="3" t="str">
        <f>IFERROR(VLOOKUP(F143,classifications!A$3:C$328,3,FALSE),VLOOKUP(F143,classifications!I$2:K$28,3,FALSE))</f>
        <v>Predominantly Urban</v>
      </c>
      <c r="I143" s="70">
        <v>540</v>
      </c>
      <c r="J143" s="70">
        <v>100</v>
      </c>
      <c r="K143" s="70">
        <v>0</v>
      </c>
      <c r="L143" s="70">
        <v>640</v>
      </c>
      <c r="M143" s="71"/>
      <c r="N143" s="72">
        <v>720</v>
      </c>
      <c r="O143" s="70">
        <v>110</v>
      </c>
      <c r="P143" s="70">
        <v>0</v>
      </c>
      <c r="Q143" s="70">
        <v>830</v>
      </c>
    </row>
    <row r="144" spans="2:17" x14ac:dyDescent="0.25">
      <c r="B144" s="3" t="s">
        <v>447</v>
      </c>
      <c r="C144" s="3" t="s">
        <v>448</v>
      </c>
      <c r="D144" s="3" t="s">
        <v>449</v>
      </c>
      <c r="E144" s="3"/>
      <c r="F144" s="3" t="s">
        <v>450</v>
      </c>
      <c r="G144" s="3" t="str">
        <f>VLOOKUP(F144,regions!A$2:C$419,3,FALSE)</f>
        <v>Metropolitan district</v>
      </c>
      <c r="H144" s="3" t="str">
        <f>IFERROR(VLOOKUP(F144,classifications!A$3:C$328,3,FALSE),VLOOKUP(F144,classifications!I$2:K$28,3,FALSE))</f>
        <v>Predominantly Urban</v>
      </c>
      <c r="I144" s="70">
        <v>550</v>
      </c>
      <c r="J144" s="70">
        <v>30</v>
      </c>
      <c r="K144" s="70">
        <v>20</v>
      </c>
      <c r="L144" s="70">
        <v>590</v>
      </c>
      <c r="M144" s="71"/>
      <c r="N144" s="72">
        <v>400</v>
      </c>
      <c r="O144" s="70">
        <v>30</v>
      </c>
      <c r="P144" s="70">
        <v>0</v>
      </c>
      <c r="Q144" s="70">
        <v>430</v>
      </c>
    </row>
    <row r="145" spans="1:17" x14ac:dyDescent="0.25">
      <c r="E145" s="3"/>
      <c r="I145" s="71"/>
      <c r="J145" s="71"/>
      <c r="K145" s="71"/>
      <c r="L145" s="71"/>
      <c r="M145" s="71"/>
      <c r="N145" s="81"/>
      <c r="O145" s="71"/>
      <c r="P145" s="71"/>
      <c r="Q145" s="71"/>
    </row>
    <row r="146" spans="1:17" x14ac:dyDescent="0.25">
      <c r="D146" s="3" t="s">
        <v>451</v>
      </c>
      <c r="E146" s="3" t="s">
        <v>452</v>
      </c>
      <c r="I146" s="70">
        <v>4640</v>
      </c>
      <c r="J146" s="70">
        <v>510</v>
      </c>
      <c r="K146" s="70">
        <v>30</v>
      </c>
      <c r="L146" s="70">
        <v>5170</v>
      </c>
      <c r="M146" s="71"/>
      <c r="N146" s="72">
        <v>3660</v>
      </c>
      <c r="O146" s="70">
        <v>420</v>
      </c>
      <c r="P146" s="70">
        <v>50</v>
      </c>
      <c r="Q146" s="70">
        <v>4120</v>
      </c>
    </row>
    <row r="147" spans="1:17" x14ac:dyDescent="0.25">
      <c r="B147" s="3" t="s">
        <v>453</v>
      </c>
      <c r="C147" s="3" t="s">
        <v>454</v>
      </c>
      <c r="D147" s="3" t="s">
        <v>455</v>
      </c>
      <c r="E147" s="3"/>
      <c r="F147" s="3" t="s">
        <v>456</v>
      </c>
      <c r="G147" s="3" t="str">
        <f>VLOOKUP(F147,regions!A$2:C$419,3,FALSE)</f>
        <v>Metropolitan district</v>
      </c>
      <c r="H147" s="3" t="str">
        <f>IFERROR(VLOOKUP(F147,classifications!A$3:C$328,3,FALSE),VLOOKUP(F147,classifications!I$2:K$28,3,FALSE))</f>
        <v>Predominantly Urban</v>
      </c>
      <c r="I147" s="70">
        <v>1150</v>
      </c>
      <c r="J147" s="70">
        <v>60</v>
      </c>
      <c r="K147" s="70">
        <v>10</v>
      </c>
      <c r="L147" s="70">
        <v>1220</v>
      </c>
      <c r="M147" s="71"/>
      <c r="N147" s="72">
        <v>690</v>
      </c>
      <c r="O147" s="70">
        <v>70</v>
      </c>
      <c r="P147" s="70">
        <v>0</v>
      </c>
      <c r="Q147" s="70">
        <v>770</v>
      </c>
    </row>
    <row r="148" spans="1:17" x14ac:dyDescent="0.25">
      <c r="B148" s="3" t="s">
        <v>457</v>
      </c>
      <c r="C148" s="3" t="s">
        <v>458</v>
      </c>
      <c r="D148" s="3" t="s">
        <v>459</v>
      </c>
      <c r="E148" s="3"/>
      <c r="F148" s="3" t="s">
        <v>460</v>
      </c>
      <c r="G148" s="3" t="str">
        <f>VLOOKUP(F148,regions!A$2:C$419,3,FALSE)</f>
        <v>Metropolitan district</v>
      </c>
      <c r="H148" s="3" t="str">
        <f>IFERROR(VLOOKUP(F148,classifications!A$3:C$328,3,FALSE),VLOOKUP(F148,classifications!I$2:K$28,3,FALSE))</f>
        <v>Predominantly Urban</v>
      </c>
      <c r="I148" s="70">
        <v>360</v>
      </c>
      <c r="J148" s="70">
        <v>0</v>
      </c>
      <c r="K148" s="70">
        <v>0</v>
      </c>
      <c r="L148" s="70">
        <v>360</v>
      </c>
      <c r="M148" s="71"/>
      <c r="N148" s="72">
        <v>250</v>
      </c>
      <c r="O148" s="70">
        <v>50</v>
      </c>
      <c r="P148" s="70">
        <v>0</v>
      </c>
      <c r="Q148" s="70">
        <v>300</v>
      </c>
    </row>
    <row r="149" spans="1:17" x14ac:dyDescent="0.25">
      <c r="B149" s="3" t="s">
        <v>461</v>
      </c>
      <c r="C149" s="3" t="s">
        <v>462</v>
      </c>
      <c r="D149" s="3" t="s">
        <v>463</v>
      </c>
      <c r="E149" s="3"/>
      <c r="F149" s="3" t="s">
        <v>464</v>
      </c>
      <c r="G149" s="3" t="str">
        <f>VLOOKUP(F149,regions!A$2:C$419,3,FALSE)</f>
        <v>Metropolitan district</v>
      </c>
      <c r="H149" s="3" t="str">
        <f>IFERROR(VLOOKUP(F149,classifications!A$3:C$328,3,FALSE),VLOOKUP(F149,classifications!I$2:K$28,3,FALSE))</f>
        <v>Predominantly Urban</v>
      </c>
      <c r="I149" s="30">
        <v>380</v>
      </c>
      <c r="J149" s="30">
        <v>30</v>
      </c>
      <c r="K149" s="30">
        <v>10</v>
      </c>
      <c r="L149" s="30">
        <v>420</v>
      </c>
      <c r="M149" s="74"/>
      <c r="N149" s="75">
        <v>490</v>
      </c>
      <c r="O149" s="30">
        <v>20</v>
      </c>
      <c r="P149" s="30">
        <v>50</v>
      </c>
      <c r="Q149" s="30">
        <v>560</v>
      </c>
    </row>
    <row r="150" spans="1:17" x14ac:dyDescent="0.25">
      <c r="B150" s="3" t="s">
        <v>465</v>
      </c>
      <c r="C150" s="3" t="s">
        <v>466</v>
      </c>
      <c r="D150" s="3" t="s">
        <v>467</v>
      </c>
      <c r="E150" s="3"/>
      <c r="F150" s="3" t="s">
        <v>468</v>
      </c>
      <c r="G150" s="3" t="str">
        <f>VLOOKUP(F150,regions!A$2:C$419,3,FALSE)</f>
        <v>Metropolitan district</v>
      </c>
      <c r="H150" s="3" t="str">
        <f>IFERROR(VLOOKUP(F150,classifications!A$3:C$328,3,FALSE),VLOOKUP(F150,classifications!I$2:K$28,3,FALSE))</f>
        <v>Predominantly Urban</v>
      </c>
      <c r="I150" s="70">
        <v>1940</v>
      </c>
      <c r="J150" s="70">
        <v>170</v>
      </c>
      <c r="K150" s="70">
        <v>0</v>
      </c>
      <c r="L150" s="70">
        <v>2120</v>
      </c>
      <c r="M150" s="71"/>
      <c r="N150" s="72">
        <v>1630</v>
      </c>
      <c r="O150" s="70">
        <v>50</v>
      </c>
      <c r="P150" s="70">
        <v>0</v>
      </c>
      <c r="Q150" s="70">
        <v>1680</v>
      </c>
    </row>
    <row r="151" spans="1:17" x14ac:dyDescent="0.25">
      <c r="B151" s="3" t="s">
        <v>469</v>
      </c>
      <c r="C151" s="3" t="s">
        <v>470</v>
      </c>
      <c r="D151" s="3" t="s">
        <v>471</v>
      </c>
      <c r="E151" s="3"/>
      <c r="F151" s="3" t="s">
        <v>472</v>
      </c>
      <c r="G151" s="3" t="str">
        <f>VLOOKUP(F151,regions!A$2:C$419,3,FALSE)</f>
        <v>Metropolitan district</v>
      </c>
      <c r="H151" s="3" t="str">
        <f>IFERROR(VLOOKUP(F151,classifications!A$3:C$328,3,FALSE),VLOOKUP(F151,classifications!I$2:K$28,3,FALSE))</f>
        <v>Predominantly Urban</v>
      </c>
      <c r="I151" s="70">
        <v>810</v>
      </c>
      <c r="J151" s="70">
        <v>250</v>
      </c>
      <c r="K151" s="70">
        <v>0</v>
      </c>
      <c r="L151" s="70">
        <v>1060</v>
      </c>
      <c r="M151" s="71"/>
      <c r="N151" s="72">
        <v>590</v>
      </c>
      <c r="O151" s="70">
        <v>220</v>
      </c>
      <c r="P151" s="70">
        <v>0</v>
      </c>
      <c r="Q151" s="70">
        <v>820</v>
      </c>
    </row>
    <row r="152" spans="1:17" x14ac:dyDescent="0.25">
      <c r="I152" s="71"/>
      <c r="J152" s="71"/>
      <c r="K152" s="71"/>
      <c r="L152" s="71"/>
      <c r="M152" s="71"/>
      <c r="N152" s="76"/>
      <c r="O152" s="71"/>
      <c r="P152" s="71"/>
      <c r="Q152" s="71"/>
    </row>
    <row r="153" spans="1:17" x14ac:dyDescent="0.25">
      <c r="A153" s="20" t="s">
        <v>473</v>
      </c>
      <c r="B153" s="21"/>
      <c r="C153" s="21"/>
      <c r="D153" s="21"/>
      <c r="E153" s="22"/>
      <c r="F153" s="21"/>
      <c r="G153" s="21"/>
      <c r="I153" s="77">
        <v>48450</v>
      </c>
      <c r="J153" s="77">
        <v>10530</v>
      </c>
      <c r="K153" s="77">
        <v>240</v>
      </c>
      <c r="L153" s="77">
        <v>59220</v>
      </c>
      <c r="M153" s="78"/>
      <c r="N153" s="79">
        <v>41750</v>
      </c>
      <c r="O153" s="77">
        <v>8480</v>
      </c>
      <c r="P153" s="77">
        <v>340</v>
      </c>
      <c r="Q153" s="77">
        <v>50570</v>
      </c>
    </row>
    <row r="154" spans="1:17" x14ac:dyDescent="0.25">
      <c r="I154" s="71"/>
      <c r="J154" s="71"/>
      <c r="K154" s="71"/>
      <c r="L154" s="71"/>
      <c r="M154" s="71"/>
      <c r="N154" s="80"/>
      <c r="O154" s="71"/>
      <c r="P154" s="71"/>
      <c r="Q154" s="71"/>
    </row>
    <row r="155" spans="1:17" x14ac:dyDescent="0.25">
      <c r="D155" s="3" t="s">
        <v>474</v>
      </c>
      <c r="E155" s="3" t="s">
        <v>475</v>
      </c>
      <c r="F155" s="3" t="s">
        <v>475</v>
      </c>
      <c r="G155" s="3" t="str">
        <f>VLOOKUP(F155,regions!A$2:C$419,3,FALSE)</f>
        <v>Shire county</v>
      </c>
      <c r="H155" s="3" t="str">
        <f>IFERROR(VLOOKUP(F155,classifications!A$3:C$328,3,FALSE),VLOOKUP(F155,classifications!I$2:K$28,3,FALSE))</f>
        <v>Urban with Significant Rural</v>
      </c>
      <c r="I155" s="70">
        <v>1320</v>
      </c>
      <c r="J155" s="70">
        <v>360</v>
      </c>
      <c r="K155" s="70">
        <v>0</v>
      </c>
      <c r="L155" s="70">
        <v>1680</v>
      </c>
      <c r="M155" s="71"/>
      <c r="N155" s="72">
        <v>1160</v>
      </c>
      <c r="O155" s="70">
        <v>340</v>
      </c>
      <c r="P155" s="70">
        <v>0</v>
      </c>
      <c r="Q155" s="70">
        <v>1490</v>
      </c>
    </row>
    <row r="156" spans="1:17" x14ac:dyDescent="0.25">
      <c r="B156" s="3" t="s">
        <v>476</v>
      </c>
      <c r="C156" s="3" t="s">
        <v>477</v>
      </c>
      <c r="D156" s="3" t="s">
        <v>478</v>
      </c>
      <c r="E156" s="3"/>
      <c r="F156" s="3" t="s">
        <v>479</v>
      </c>
      <c r="G156" s="3" t="str">
        <f>VLOOKUP(F156,regions!A$2:C$419,3,FALSE)</f>
        <v>Shire district</v>
      </c>
      <c r="H156" s="3" t="str">
        <f>IFERROR(VLOOKUP(F156,classifications!A$3:C$328,3,FALSE),VLOOKUP(F156,classifications!I$2:K$28,3,FALSE))</f>
        <v>Predominantly Rural</v>
      </c>
      <c r="I156" s="70">
        <v>850</v>
      </c>
      <c r="J156" s="70">
        <v>320</v>
      </c>
      <c r="K156" s="70">
        <v>0</v>
      </c>
      <c r="L156" s="70">
        <v>1180</v>
      </c>
      <c r="M156" s="71"/>
      <c r="N156" s="72">
        <v>710</v>
      </c>
      <c r="O156" s="70">
        <v>280</v>
      </c>
      <c r="P156" s="70">
        <v>0</v>
      </c>
      <c r="Q156" s="70">
        <v>990</v>
      </c>
    </row>
    <row r="157" spans="1:17" x14ac:dyDescent="0.25">
      <c r="B157" s="3" t="s">
        <v>480</v>
      </c>
      <c r="C157" s="3" t="s">
        <v>481</v>
      </c>
      <c r="D157" s="3" t="s">
        <v>482</v>
      </c>
      <c r="E157" s="3"/>
      <c r="F157" s="3" t="s">
        <v>483</v>
      </c>
      <c r="G157" s="3" t="str">
        <f>VLOOKUP(F157,regions!A$2:C$419,3,FALSE)</f>
        <v>Shire district</v>
      </c>
      <c r="H157" s="3" t="str">
        <f>IFERROR(VLOOKUP(F157,classifications!A$3:C$328,3,FALSE),VLOOKUP(F157,classifications!I$2:K$28,3,FALSE))</f>
        <v>Urban with Significant Rural</v>
      </c>
      <c r="I157" s="70">
        <v>100</v>
      </c>
      <c r="J157" s="70">
        <v>0</v>
      </c>
      <c r="K157" s="70">
        <v>0</v>
      </c>
      <c r="L157" s="70">
        <v>100</v>
      </c>
      <c r="M157" s="71"/>
      <c r="N157" s="72">
        <v>130</v>
      </c>
      <c r="O157" s="70">
        <v>0</v>
      </c>
      <c r="P157" s="70">
        <v>0</v>
      </c>
      <c r="Q157" s="70">
        <v>130</v>
      </c>
    </row>
    <row r="158" spans="1:17" x14ac:dyDescent="0.25">
      <c r="B158" s="3" t="s">
        <v>484</v>
      </c>
      <c r="C158" s="3" t="s">
        <v>485</v>
      </c>
      <c r="D158" s="3" t="s">
        <v>486</v>
      </c>
      <c r="E158" s="3"/>
      <c r="F158" s="3" t="s">
        <v>487</v>
      </c>
      <c r="G158" s="3" t="str">
        <f>VLOOKUP(F158,regions!A$2:C$419,3,FALSE)</f>
        <v>Shire district</v>
      </c>
      <c r="H158" s="3" t="str">
        <f>IFERROR(VLOOKUP(F158,classifications!A$3:C$328,3,FALSE),VLOOKUP(F158,classifications!I$2:K$28,3,FALSE))</f>
        <v>Urban with Significant Rural</v>
      </c>
      <c r="I158" s="70">
        <v>100</v>
      </c>
      <c r="J158" s="70">
        <v>0</v>
      </c>
      <c r="K158" s="70">
        <v>0</v>
      </c>
      <c r="L158" s="70">
        <v>100</v>
      </c>
      <c r="M158" s="71"/>
      <c r="N158" s="72">
        <v>110</v>
      </c>
      <c r="O158" s="70">
        <v>0</v>
      </c>
      <c r="P158" s="70">
        <v>0</v>
      </c>
      <c r="Q158" s="70">
        <v>110</v>
      </c>
    </row>
    <row r="159" spans="1:17" x14ac:dyDescent="0.25">
      <c r="B159" s="3" t="s">
        <v>488</v>
      </c>
      <c r="C159" s="3" t="s">
        <v>489</v>
      </c>
      <c r="D159" s="3" t="s">
        <v>490</v>
      </c>
      <c r="E159" s="3"/>
      <c r="F159" s="3" t="s">
        <v>491</v>
      </c>
      <c r="G159" s="3" t="str">
        <f>VLOOKUP(F159,regions!A$2:C$419,3,FALSE)</f>
        <v>Shire district</v>
      </c>
      <c r="H159" s="3" t="str">
        <f>IFERROR(VLOOKUP(F159,classifications!A$3:C$328,3,FALSE),VLOOKUP(F159,classifications!I$2:K$28,3,FALSE))</f>
        <v>Urban with Significant Rural</v>
      </c>
      <c r="I159" s="70">
        <v>260</v>
      </c>
      <c r="J159" s="70">
        <v>40</v>
      </c>
      <c r="K159" s="70">
        <v>0</v>
      </c>
      <c r="L159" s="70">
        <v>300</v>
      </c>
      <c r="M159" s="71"/>
      <c r="N159" s="72">
        <v>210</v>
      </c>
      <c r="O159" s="70">
        <v>60</v>
      </c>
      <c r="P159" s="70">
        <v>0</v>
      </c>
      <c r="Q159" s="70">
        <v>260</v>
      </c>
    </row>
    <row r="160" spans="1:17" x14ac:dyDescent="0.25">
      <c r="E160" s="3"/>
      <c r="I160" s="71"/>
      <c r="J160" s="71"/>
      <c r="K160" s="71"/>
      <c r="L160" s="71"/>
      <c r="M160" s="71"/>
      <c r="N160" s="81"/>
      <c r="O160" s="71"/>
      <c r="P160" s="71"/>
      <c r="Q160" s="71"/>
    </row>
    <row r="161" spans="2:17" x14ac:dyDescent="0.25">
      <c r="D161" s="3" t="s">
        <v>492</v>
      </c>
      <c r="E161" s="3" t="s">
        <v>493</v>
      </c>
      <c r="F161" s="3" t="s">
        <v>493</v>
      </c>
      <c r="G161" s="3" t="str">
        <f>VLOOKUP(F161,regions!A$2:C$419,3,FALSE)</f>
        <v>Shire county</v>
      </c>
      <c r="H161" s="3" t="str">
        <f>IFERROR(VLOOKUP(F161,classifications!A$3:C$328,3,FALSE),VLOOKUP(F161,classifications!I$2:K$28,3,FALSE))</f>
        <v>Predominantly Rural</v>
      </c>
      <c r="I161" s="70">
        <v>1890</v>
      </c>
      <c r="J161" s="70">
        <v>680</v>
      </c>
      <c r="K161" s="70">
        <v>0</v>
      </c>
      <c r="L161" s="70">
        <v>2580</v>
      </c>
      <c r="M161" s="71"/>
      <c r="N161" s="72">
        <v>2100</v>
      </c>
      <c r="O161" s="70">
        <v>550</v>
      </c>
      <c r="P161" s="70">
        <v>0</v>
      </c>
      <c r="Q161" s="70">
        <v>2650</v>
      </c>
    </row>
    <row r="162" spans="2:17" x14ac:dyDescent="0.25">
      <c r="B162" s="3" t="s">
        <v>494</v>
      </c>
      <c r="C162" s="3" t="s">
        <v>495</v>
      </c>
      <c r="D162" s="3" t="s">
        <v>496</v>
      </c>
      <c r="E162" s="3"/>
      <c r="F162" s="3" t="s">
        <v>497</v>
      </c>
      <c r="G162" s="3" t="str">
        <f>VLOOKUP(F162,regions!A$2:C$419,3,FALSE)</f>
        <v>Shire district</v>
      </c>
      <c r="H162" s="3" t="str">
        <f>IFERROR(VLOOKUP(F162,classifications!A$3:C$328,3,FALSE),VLOOKUP(F162,classifications!I$2:K$28,3,FALSE))</f>
        <v>Predominantly Urban</v>
      </c>
      <c r="I162" s="70">
        <v>600</v>
      </c>
      <c r="J162" s="70">
        <v>270</v>
      </c>
      <c r="K162" s="70">
        <v>0</v>
      </c>
      <c r="L162" s="70">
        <v>870</v>
      </c>
      <c r="M162" s="71"/>
      <c r="N162" s="72">
        <v>690</v>
      </c>
      <c r="O162" s="70">
        <v>330</v>
      </c>
      <c r="P162" s="70">
        <v>0</v>
      </c>
      <c r="Q162" s="70">
        <v>1020</v>
      </c>
    </row>
    <row r="163" spans="2:17" x14ac:dyDescent="0.25">
      <c r="B163" s="3" t="s">
        <v>498</v>
      </c>
      <c r="C163" s="3" t="s">
        <v>499</v>
      </c>
      <c r="D163" s="3" t="s">
        <v>500</v>
      </c>
      <c r="E163" s="3"/>
      <c r="F163" s="3" t="s">
        <v>501</v>
      </c>
      <c r="G163" s="3" t="str">
        <f>VLOOKUP(F163,regions!A$2:C$419,3,FALSE)</f>
        <v>Shire district</v>
      </c>
      <c r="H163" s="3" t="str">
        <f>IFERROR(VLOOKUP(F163,classifications!A$3:C$328,3,FALSE),VLOOKUP(F163,classifications!I$2:K$28,3,FALSE))</f>
        <v>Predominantly Rural</v>
      </c>
      <c r="I163" s="70">
        <v>190</v>
      </c>
      <c r="J163" s="70">
        <v>20</v>
      </c>
      <c r="K163" s="70">
        <v>0</v>
      </c>
      <c r="L163" s="70">
        <v>210</v>
      </c>
      <c r="M163" s="71"/>
      <c r="N163" s="72">
        <v>190</v>
      </c>
      <c r="O163" s="70">
        <v>10</v>
      </c>
      <c r="P163" s="70">
        <v>0</v>
      </c>
      <c r="Q163" s="70">
        <v>190</v>
      </c>
    </row>
    <row r="164" spans="2:17" x14ac:dyDescent="0.25">
      <c r="B164" s="3" t="s">
        <v>502</v>
      </c>
      <c r="C164" s="3" t="s">
        <v>503</v>
      </c>
      <c r="D164" s="3" t="s">
        <v>504</v>
      </c>
      <c r="E164" s="3"/>
      <c r="F164" s="3" t="s">
        <v>505</v>
      </c>
      <c r="G164" s="3" t="str">
        <f>VLOOKUP(F164,regions!A$2:C$419,3,FALSE)</f>
        <v>Shire district</v>
      </c>
      <c r="H164" s="3" t="str">
        <f>IFERROR(VLOOKUP(F164,classifications!A$3:C$328,3,FALSE),VLOOKUP(F164,classifications!I$2:K$28,3,FALSE))</f>
        <v>Predominantly Rural</v>
      </c>
      <c r="I164" s="70">
        <v>220</v>
      </c>
      <c r="J164" s="70">
        <v>130</v>
      </c>
      <c r="K164" s="70">
        <v>0</v>
      </c>
      <c r="L164" s="70">
        <v>360</v>
      </c>
      <c r="M164" s="71"/>
      <c r="N164" s="72">
        <v>270</v>
      </c>
      <c r="O164" s="70">
        <v>50</v>
      </c>
      <c r="P164" s="70">
        <v>0</v>
      </c>
      <c r="Q164" s="70">
        <v>320</v>
      </c>
    </row>
    <row r="165" spans="2:17" x14ac:dyDescent="0.25">
      <c r="B165" s="3" t="s">
        <v>506</v>
      </c>
      <c r="C165" s="3" t="s">
        <v>507</v>
      </c>
      <c r="D165" s="3" t="s">
        <v>508</v>
      </c>
      <c r="E165" s="3"/>
      <c r="F165" s="3" t="s">
        <v>509</v>
      </c>
      <c r="G165" s="3" t="str">
        <f>VLOOKUP(F165,regions!A$2:C$419,3,FALSE)</f>
        <v>Shire district</v>
      </c>
      <c r="H165" s="3" t="str">
        <f>IFERROR(VLOOKUP(F165,classifications!A$3:C$328,3,FALSE),VLOOKUP(F165,classifications!I$2:K$28,3,FALSE))</f>
        <v>Predominantly Rural</v>
      </c>
      <c r="I165" s="70">
        <v>380</v>
      </c>
      <c r="J165" s="70">
        <v>110</v>
      </c>
      <c r="K165" s="70">
        <v>0</v>
      </c>
      <c r="L165" s="70">
        <v>490</v>
      </c>
      <c r="M165" s="71"/>
      <c r="N165" s="72">
        <v>460</v>
      </c>
      <c r="O165" s="70">
        <v>60</v>
      </c>
      <c r="P165" s="70">
        <v>0</v>
      </c>
      <c r="Q165" s="70">
        <v>520</v>
      </c>
    </row>
    <row r="166" spans="2:17" x14ac:dyDescent="0.25">
      <c r="B166" s="3" t="s">
        <v>510</v>
      </c>
      <c r="C166" s="3" t="s">
        <v>511</v>
      </c>
      <c r="D166" s="3" t="s">
        <v>512</v>
      </c>
      <c r="E166" s="3"/>
      <c r="F166" s="3" t="s">
        <v>513</v>
      </c>
      <c r="G166" s="3" t="str">
        <f>VLOOKUP(F166,regions!A$2:C$419,3,FALSE)</f>
        <v>Shire district</v>
      </c>
      <c r="H166" s="3" t="str">
        <f>IFERROR(VLOOKUP(F166,classifications!A$3:C$328,3,FALSE),VLOOKUP(F166,classifications!I$2:K$28,3,FALSE))</f>
        <v>Predominantly Rural</v>
      </c>
      <c r="I166" s="70">
        <v>500</v>
      </c>
      <c r="J166" s="70">
        <v>150</v>
      </c>
      <c r="K166" s="70">
        <v>0</v>
      </c>
      <c r="L166" s="70">
        <v>650</v>
      </c>
      <c r="M166" s="71"/>
      <c r="N166" s="72">
        <v>500</v>
      </c>
      <c r="O166" s="70">
        <v>100</v>
      </c>
      <c r="P166" s="70">
        <v>0</v>
      </c>
      <c r="Q166" s="70">
        <v>600</v>
      </c>
    </row>
    <row r="167" spans="2:17" x14ac:dyDescent="0.25">
      <c r="E167" s="3"/>
      <c r="I167" s="71"/>
      <c r="J167" s="71"/>
      <c r="K167" s="71"/>
      <c r="L167" s="71"/>
      <c r="M167" s="71"/>
      <c r="N167" s="81"/>
      <c r="O167" s="71"/>
      <c r="P167" s="71"/>
      <c r="Q167" s="71"/>
    </row>
    <row r="168" spans="2:17" x14ac:dyDescent="0.25">
      <c r="D168" s="3" t="s">
        <v>514</v>
      </c>
      <c r="E168" s="3" t="s">
        <v>515</v>
      </c>
      <c r="F168" s="3" t="s">
        <v>515</v>
      </c>
      <c r="G168" s="3" t="str">
        <f>VLOOKUP(F168,regions!A$2:C$419,3,FALSE)</f>
        <v>Shire county</v>
      </c>
      <c r="H168" s="3" t="str">
        <f>IFERROR(VLOOKUP(F168,classifications!A$3:C$328,3,FALSE),VLOOKUP(F168,classifications!I$2:K$28,3,FALSE))</f>
        <v>Predominantly Rural</v>
      </c>
      <c r="I168" s="70">
        <v>1110</v>
      </c>
      <c r="J168" s="70">
        <v>120</v>
      </c>
      <c r="K168" s="70">
        <v>0</v>
      </c>
      <c r="L168" s="70">
        <v>1230</v>
      </c>
      <c r="M168" s="71"/>
      <c r="N168" s="72">
        <v>820</v>
      </c>
      <c r="O168" s="70">
        <v>120</v>
      </c>
      <c r="P168" s="70">
        <v>0</v>
      </c>
      <c r="Q168" s="70">
        <v>930</v>
      </c>
    </row>
    <row r="169" spans="2:17" x14ac:dyDescent="0.25">
      <c r="B169" s="3" t="s">
        <v>516</v>
      </c>
      <c r="C169" s="3" t="s">
        <v>517</v>
      </c>
      <c r="D169" s="3" t="s">
        <v>518</v>
      </c>
      <c r="E169" s="3"/>
      <c r="F169" s="3" t="s">
        <v>519</v>
      </c>
      <c r="G169" s="3" t="str">
        <f>VLOOKUP(F169,regions!A$2:C$419,3,FALSE)</f>
        <v>Shire district</v>
      </c>
      <c r="H169" s="3" t="str">
        <f>IFERROR(VLOOKUP(F169,classifications!A$3:C$328,3,FALSE),VLOOKUP(F169,classifications!I$2:K$28,3,FALSE))</f>
        <v>Predominantly Rural</v>
      </c>
      <c r="I169" s="70">
        <v>260</v>
      </c>
      <c r="J169" s="70">
        <v>30</v>
      </c>
      <c r="K169" s="70">
        <v>0</v>
      </c>
      <c r="L169" s="70">
        <v>280</v>
      </c>
      <c r="M169" s="71"/>
      <c r="N169" s="72">
        <v>210</v>
      </c>
      <c r="O169" s="70">
        <v>50</v>
      </c>
      <c r="P169" s="70">
        <v>0</v>
      </c>
      <c r="Q169" s="70">
        <v>260</v>
      </c>
    </row>
    <row r="170" spans="2:17" x14ac:dyDescent="0.25">
      <c r="B170" s="3" t="s">
        <v>520</v>
      </c>
      <c r="C170" s="3" t="s">
        <v>521</v>
      </c>
      <c r="D170" s="3" t="s">
        <v>522</v>
      </c>
      <c r="E170" s="3"/>
      <c r="F170" s="3" t="s">
        <v>523</v>
      </c>
      <c r="G170" s="3" t="str">
        <f>VLOOKUP(F170,regions!A$2:C$419,3,FALSE)</f>
        <v>Shire district</v>
      </c>
      <c r="H170" s="3" t="str">
        <f>IFERROR(VLOOKUP(F170,classifications!A$3:C$328,3,FALSE),VLOOKUP(F170,classifications!I$2:K$28,3,FALSE))</f>
        <v>Urban with Significant Rural</v>
      </c>
      <c r="I170" s="70">
        <v>70</v>
      </c>
      <c r="J170" s="70">
        <v>0</v>
      </c>
      <c r="K170" s="70">
        <v>0</v>
      </c>
      <c r="L170" s="70">
        <v>70</v>
      </c>
      <c r="M170" s="71"/>
      <c r="N170" s="72">
        <v>40</v>
      </c>
      <c r="O170" s="70">
        <v>10</v>
      </c>
      <c r="P170" s="70">
        <v>0</v>
      </c>
      <c r="Q170" s="70">
        <v>50</v>
      </c>
    </row>
    <row r="171" spans="2:17" x14ac:dyDescent="0.25">
      <c r="B171" s="3" t="s">
        <v>524</v>
      </c>
      <c r="C171" s="3" t="s">
        <v>525</v>
      </c>
      <c r="D171" s="3" t="s">
        <v>526</v>
      </c>
      <c r="E171" s="3"/>
      <c r="F171" s="3" t="s">
        <v>527</v>
      </c>
      <c r="G171" s="3" t="str">
        <f>VLOOKUP(F171,regions!A$2:C$419,3,FALSE)</f>
        <v>Shire district</v>
      </c>
      <c r="H171" s="3" t="str">
        <f>IFERROR(VLOOKUP(F171,classifications!A$3:C$328,3,FALSE),VLOOKUP(F171,classifications!I$2:K$28,3,FALSE))</f>
        <v>Urban with Significant Rural</v>
      </c>
      <c r="I171" s="70">
        <v>270</v>
      </c>
      <c r="J171" s="70">
        <v>0</v>
      </c>
      <c r="K171" s="70">
        <v>0</v>
      </c>
      <c r="L171" s="70">
        <v>270</v>
      </c>
      <c r="M171" s="71"/>
      <c r="N171" s="72">
        <v>200</v>
      </c>
      <c r="O171" s="70">
        <v>10</v>
      </c>
      <c r="P171" s="70">
        <v>0</v>
      </c>
      <c r="Q171" s="70">
        <v>210</v>
      </c>
    </row>
    <row r="172" spans="2:17" x14ac:dyDescent="0.25">
      <c r="B172" s="3" t="s">
        <v>528</v>
      </c>
      <c r="C172" s="3" t="s">
        <v>529</v>
      </c>
      <c r="D172" s="3" t="s">
        <v>530</v>
      </c>
      <c r="E172" s="3"/>
      <c r="F172" s="3" t="s">
        <v>531</v>
      </c>
      <c r="G172" s="3" t="str">
        <f>VLOOKUP(F172,regions!A$2:C$419,3,FALSE)</f>
        <v>Shire district</v>
      </c>
      <c r="H172" s="3" t="str">
        <f>IFERROR(VLOOKUP(F172,classifications!A$3:C$328,3,FALSE),VLOOKUP(F172,classifications!I$2:K$28,3,FALSE))</f>
        <v>Predominantly Rural</v>
      </c>
      <c r="I172" s="70">
        <v>100</v>
      </c>
      <c r="J172" s="70">
        <v>40</v>
      </c>
      <c r="K172" s="70">
        <v>0</v>
      </c>
      <c r="L172" s="70">
        <v>140</v>
      </c>
      <c r="M172" s="71"/>
      <c r="N172" s="72">
        <v>110</v>
      </c>
      <c r="O172" s="70">
        <v>0</v>
      </c>
      <c r="P172" s="70">
        <v>0</v>
      </c>
      <c r="Q172" s="70">
        <v>110</v>
      </c>
    </row>
    <row r="173" spans="2:17" x14ac:dyDescent="0.25">
      <c r="B173" s="3" t="s">
        <v>532</v>
      </c>
      <c r="C173" s="3" t="s">
        <v>533</v>
      </c>
      <c r="D173" s="3" t="s">
        <v>534</v>
      </c>
      <c r="E173" s="3"/>
      <c r="F173" s="3" t="s">
        <v>535</v>
      </c>
      <c r="G173" s="3" t="str">
        <f>VLOOKUP(F173,regions!A$2:C$419,3,FALSE)</f>
        <v>Shire district</v>
      </c>
      <c r="H173" s="3" t="str">
        <f>IFERROR(VLOOKUP(F173,classifications!A$3:C$328,3,FALSE),VLOOKUP(F173,classifications!I$2:K$28,3,FALSE))</f>
        <v>Predominantly Rural</v>
      </c>
      <c r="I173" s="70">
        <v>170</v>
      </c>
      <c r="J173" s="70">
        <v>20</v>
      </c>
      <c r="K173" s="70">
        <v>0</v>
      </c>
      <c r="L173" s="70">
        <v>190</v>
      </c>
      <c r="M173" s="71"/>
      <c r="N173" s="72">
        <v>140</v>
      </c>
      <c r="O173" s="70">
        <v>0</v>
      </c>
      <c r="P173" s="70">
        <v>0</v>
      </c>
      <c r="Q173" s="70">
        <v>140</v>
      </c>
    </row>
    <row r="174" spans="2:17" x14ac:dyDescent="0.25">
      <c r="B174" s="3" t="s">
        <v>536</v>
      </c>
      <c r="C174" s="3" t="s">
        <v>537</v>
      </c>
      <c r="D174" s="3" t="s">
        <v>538</v>
      </c>
      <c r="E174" s="3"/>
      <c r="F174" s="3" t="s">
        <v>539</v>
      </c>
      <c r="G174" s="3" t="str">
        <f>VLOOKUP(F174,regions!A$2:C$419,3,FALSE)</f>
        <v>Shire district</v>
      </c>
      <c r="H174" s="3" t="str">
        <f>IFERROR(VLOOKUP(F174,classifications!A$3:C$328,3,FALSE),VLOOKUP(F174,classifications!I$2:K$28,3,FALSE))</f>
        <v>Predominantly Rural</v>
      </c>
      <c r="I174" s="70">
        <v>250</v>
      </c>
      <c r="J174" s="70">
        <v>40</v>
      </c>
      <c r="K174" s="70">
        <v>0</v>
      </c>
      <c r="L174" s="70">
        <v>280</v>
      </c>
      <c r="M174" s="71"/>
      <c r="N174" s="72">
        <v>130</v>
      </c>
      <c r="O174" s="70">
        <v>40</v>
      </c>
      <c r="P174" s="70">
        <v>0</v>
      </c>
      <c r="Q174" s="70">
        <v>170</v>
      </c>
    </row>
    <row r="175" spans="2:17" x14ac:dyDescent="0.25">
      <c r="E175" s="3"/>
      <c r="I175" s="71"/>
      <c r="J175" s="71"/>
      <c r="K175" s="71"/>
      <c r="L175" s="71"/>
      <c r="M175" s="71"/>
      <c r="N175" s="81"/>
      <c r="O175" s="71"/>
      <c r="P175" s="71"/>
      <c r="Q175" s="71"/>
    </row>
    <row r="176" spans="2:17" x14ac:dyDescent="0.25">
      <c r="D176" s="3" t="s">
        <v>540</v>
      </c>
      <c r="E176" s="3" t="s">
        <v>541</v>
      </c>
      <c r="F176" s="3" t="s">
        <v>541</v>
      </c>
      <c r="G176" s="3" t="str">
        <f>VLOOKUP(F176,regions!A$2:C$419,3,FALSE)</f>
        <v>Shire county</v>
      </c>
      <c r="H176" s="3" t="str">
        <f>IFERROR(VLOOKUP(F176,classifications!A$3:C$328,3,FALSE),VLOOKUP(F176,classifications!I$2:K$28,3,FALSE))</f>
        <v>Urban with Significant Rural</v>
      </c>
      <c r="I176" s="70">
        <v>1300</v>
      </c>
      <c r="J176" s="70">
        <v>110</v>
      </c>
      <c r="K176" s="70">
        <v>0</v>
      </c>
      <c r="L176" s="70">
        <v>1410</v>
      </c>
      <c r="M176" s="71"/>
      <c r="N176" s="72">
        <v>1160</v>
      </c>
      <c r="O176" s="70">
        <v>110</v>
      </c>
      <c r="P176" s="70">
        <v>0</v>
      </c>
      <c r="Q176" s="70">
        <v>1260</v>
      </c>
    </row>
    <row r="177" spans="2:17" x14ac:dyDescent="0.25">
      <c r="B177" s="3" t="s">
        <v>542</v>
      </c>
      <c r="C177" s="3" t="s">
        <v>543</v>
      </c>
      <c r="D177" s="3" t="s">
        <v>544</v>
      </c>
      <c r="E177" s="3"/>
      <c r="F177" s="3" t="s">
        <v>545</v>
      </c>
      <c r="G177" s="3" t="str">
        <f>VLOOKUP(F177,regions!A$2:C$419,3,FALSE)</f>
        <v>Shire district</v>
      </c>
      <c r="H177" s="3" t="str">
        <f>IFERROR(VLOOKUP(F177,classifications!A$3:C$328,3,FALSE),VLOOKUP(F177,classifications!I$2:K$28,3,FALSE))</f>
        <v>Predominantly Urban</v>
      </c>
      <c r="I177" s="70">
        <v>130</v>
      </c>
      <c r="J177" s="70">
        <v>20</v>
      </c>
      <c r="K177" s="70">
        <v>0</v>
      </c>
      <c r="L177" s="70">
        <v>140</v>
      </c>
      <c r="M177" s="71"/>
      <c r="N177" s="72">
        <v>150</v>
      </c>
      <c r="O177" s="70">
        <v>10</v>
      </c>
      <c r="P177" s="70">
        <v>0</v>
      </c>
      <c r="Q177" s="70">
        <v>160</v>
      </c>
    </row>
    <row r="178" spans="2:17" x14ac:dyDescent="0.25">
      <c r="B178" s="3" t="s">
        <v>546</v>
      </c>
      <c r="C178" s="3" t="s">
        <v>547</v>
      </c>
      <c r="D178" s="3" t="s">
        <v>548</v>
      </c>
      <c r="E178" s="3"/>
      <c r="F178" s="3" t="s">
        <v>549</v>
      </c>
      <c r="G178" s="3" t="str">
        <f>VLOOKUP(F178,regions!A$2:C$419,3,FALSE)</f>
        <v>Shire district</v>
      </c>
      <c r="H178" s="3" t="str">
        <f>IFERROR(VLOOKUP(F178,classifications!A$3:C$328,3,FALSE),VLOOKUP(F178,classifications!I$2:K$28,3,FALSE))</f>
        <v>Urban with Significant Rural</v>
      </c>
      <c r="I178" s="70">
        <v>240</v>
      </c>
      <c r="J178" s="70">
        <v>10</v>
      </c>
      <c r="K178" s="70">
        <v>0</v>
      </c>
      <c r="L178" s="70">
        <v>250</v>
      </c>
      <c r="M178" s="71"/>
      <c r="N178" s="72">
        <v>170</v>
      </c>
      <c r="O178" s="70">
        <v>0</v>
      </c>
      <c r="P178" s="70">
        <v>0</v>
      </c>
      <c r="Q178" s="70">
        <v>170</v>
      </c>
    </row>
    <row r="179" spans="2:17" x14ac:dyDescent="0.25">
      <c r="B179" s="3" t="s">
        <v>550</v>
      </c>
      <c r="C179" s="3" t="s">
        <v>551</v>
      </c>
      <c r="D179" s="3" t="s">
        <v>552</v>
      </c>
      <c r="E179" s="3"/>
      <c r="F179" s="3" t="s">
        <v>553</v>
      </c>
      <c r="G179" s="3" t="str">
        <f>VLOOKUP(F179,regions!A$2:C$419,3,FALSE)</f>
        <v>Shire district</v>
      </c>
      <c r="H179" s="3" t="str">
        <f>IFERROR(VLOOKUP(F179,classifications!A$3:C$328,3,FALSE),VLOOKUP(F179,classifications!I$2:K$28,3,FALSE))</f>
        <v>Predominantly Urban</v>
      </c>
      <c r="I179" s="70">
        <v>110</v>
      </c>
      <c r="J179" s="70">
        <v>0</v>
      </c>
      <c r="K179" s="70">
        <v>0</v>
      </c>
      <c r="L179" s="70">
        <v>120</v>
      </c>
      <c r="M179" s="71"/>
      <c r="N179" s="72">
        <v>140</v>
      </c>
      <c r="O179" s="70">
        <v>0</v>
      </c>
      <c r="P179" s="70">
        <v>0</v>
      </c>
      <c r="Q179" s="70">
        <v>140</v>
      </c>
    </row>
    <row r="180" spans="2:17" x14ac:dyDescent="0.25">
      <c r="B180" s="3" t="s">
        <v>554</v>
      </c>
      <c r="C180" s="3" t="s">
        <v>555</v>
      </c>
      <c r="D180" s="3" t="s">
        <v>556</v>
      </c>
      <c r="E180" s="3"/>
      <c r="F180" s="3" t="s">
        <v>557</v>
      </c>
      <c r="G180" s="3" t="str">
        <f>VLOOKUP(F180,regions!A$2:C$419,3,FALSE)</f>
        <v>Shire district</v>
      </c>
      <c r="H180" s="3" t="str">
        <f>IFERROR(VLOOKUP(F180,classifications!A$3:C$328,3,FALSE),VLOOKUP(F180,classifications!I$2:K$28,3,FALSE))</f>
        <v>Predominantly Rural</v>
      </c>
      <c r="I180" s="70">
        <v>200</v>
      </c>
      <c r="J180" s="70">
        <v>10</v>
      </c>
      <c r="K180" s="70">
        <v>0</v>
      </c>
      <c r="L180" s="70">
        <v>210</v>
      </c>
      <c r="M180" s="71"/>
      <c r="N180" s="72">
        <v>50</v>
      </c>
      <c r="O180" s="70">
        <v>60</v>
      </c>
      <c r="P180" s="70">
        <v>0</v>
      </c>
      <c r="Q180" s="70">
        <v>110</v>
      </c>
    </row>
    <row r="181" spans="2:17" x14ac:dyDescent="0.25">
      <c r="B181" s="3" t="s">
        <v>558</v>
      </c>
      <c r="C181" s="3" t="s">
        <v>559</v>
      </c>
      <c r="D181" s="3" t="s">
        <v>560</v>
      </c>
      <c r="E181" s="3"/>
      <c r="F181" s="3" t="s">
        <v>561</v>
      </c>
      <c r="G181" s="3" t="str">
        <f>VLOOKUP(F181,regions!A$2:C$419,3,FALSE)</f>
        <v>Shire district</v>
      </c>
      <c r="H181" s="3" t="str">
        <f>IFERROR(VLOOKUP(F181,classifications!A$3:C$328,3,FALSE),VLOOKUP(F181,classifications!I$2:K$28,3,FALSE))</f>
        <v>Predominantly Urban</v>
      </c>
      <c r="I181" s="70">
        <v>110</v>
      </c>
      <c r="J181" s="70">
        <v>10</v>
      </c>
      <c r="K181" s="70">
        <v>0</v>
      </c>
      <c r="L181" s="70">
        <v>130</v>
      </c>
      <c r="M181" s="71"/>
      <c r="N181" s="72">
        <v>140</v>
      </c>
      <c r="O181" s="70">
        <v>20</v>
      </c>
      <c r="P181" s="70">
        <v>0</v>
      </c>
      <c r="Q181" s="70">
        <v>160</v>
      </c>
    </row>
    <row r="182" spans="2:17" x14ac:dyDescent="0.25">
      <c r="B182" s="3" t="s">
        <v>562</v>
      </c>
      <c r="C182" s="3" t="s">
        <v>563</v>
      </c>
      <c r="D182" s="3" t="s">
        <v>564</v>
      </c>
      <c r="E182" s="3"/>
      <c r="F182" s="3" t="s">
        <v>565</v>
      </c>
      <c r="G182" s="3" t="str">
        <f>VLOOKUP(F182,regions!A$2:C$419,3,FALSE)</f>
        <v>Shire district</v>
      </c>
      <c r="H182" s="3" t="str">
        <f>IFERROR(VLOOKUP(F182,classifications!A$3:C$328,3,FALSE),VLOOKUP(F182,classifications!I$2:K$28,3,FALSE))</f>
        <v>Predominantly Rural</v>
      </c>
      <c r="I182" s="70">
        <v>50</v>
      </c>
      <c r="J182" s="70">
        <v>0</v>
      </c>
      <c r="K182" s="70">
        <v>0</v>
      </c>
      <c r="L182" s="70">
        <v>50</v>
      </c>
      <c r="M182" s="71"/>
      <c r="N182" s="72">
        <v>80</v>
      </c>
      <c r="O182" s="70">
        <v>0</v>
      </c>
      <c r="P182" s="70">
        <v>0</v>
      </c>
      <c r="Q182" s="70">
        <v>80</v>
      </c>
    </row>
    <row r="183" spans="2:17" x14ac:dyDescent="0.25">
      <c r="B183" s="3" t="s">
        <v>566</v>
      </c>
      <c r="C183" s="3" t="s">
        <v>567</v>
      </c>
      <c r="D183" s="3" t="s">
        <v>568</v>
      </c>
      <c r="E183" s="3"/>
      <c r="F183" s="3" t="s">
        <v>569</v>
      </c>
      <c r="G183" s="3" t="str">
        <f>VLOOKUP(F183,regions!A$2:C$419,3,FALSE)</f>
        <v>Shire district</v>
      </c>
      <c r="H183" s="3" t="str">
        <f>IFERROR(VLOOKUP(F183,classifications!A$3:C$328,3,FALSE),VLOOKUP(F183,classifications!I$2:K$28,3,FALSE))</f>
        <v>Predominantly Urban</v>
      </c>
      <c r="I183" s="70">
        <v>60</v>
      </c>
      <c r="J183" s="70">
        <v>0</v>
      </c>
      <c r="K183" s="70">
        <v>0</v>
      </c>
      <c r="L183" s="70">
        <v>60</v>
      </c>
      <c r="M183" s="71"/>
      <c r="N183" s="72">
        <v>70</v>
      </c>
      <c r="O183" s="70">
        <v>0</v>
      </c>
      <c r="P183" s="70">
        <v>0</v>
      </c>
      <c r="Q183" s="70">
        <v>70</v>
      </c>
    </row>
    <row r="184" spans="2:17" x14ac:dyDescent="0.25">
      <c r="B184" s="3" t="s">
        <v>570</v>
      </c>
      <c r="C184" s="3" t="s">
        <v>571</v>
      </c>
      <c r="D184" s="3" t="s">
        <v>572</v>
      </c>
      <c r="E184" s="3"/>
      <c r="F184" s="3" t="s">
        <v>573</v>
      </c>
      <c r="G184" s="3" t="str">
        <f>VLOOKUP(F184,regions!A$2:C$419,3,FALSE)</f>
        <v>Shire district</v>
      </c>
      <c r="H184" s="3" t="str">
        <f>IFERROR(VLOOKUP(F184,classifications!A$3:C$328,3,FALSE),VLOOKUP(F184,classifications!I$2:K$28,3,FALSE))</f>
        <v>Urban with Significant Rural</v>
      </c>
      <c r="I184" s="70">
        <v>410</v>
      </c>
      <c r="J184" s="70">
        <v>50</v>
      </c>
      <c r="K184" s="70">
        <v>0</v>
      </c>
      <c r="L184" s="70">
        <v>460</v>
      </c>
      <c r="M184" s="71"/>
      <c r="N184" s="72">
        <v>360</v>
      </c>
      <c r="O184" s="70">
        <v>10</v>
      </c>
      <c r="P184" s="70">
        <v>0</v>
      </c>
      <c r="Q184" s="70">
        <v>370</v>
      </c>
    </row>
    <row r="185" spans="2:17" x14ac:dyDescent="0.25">
      <c r="E185" s="3"/>
      <c r="I185" s="71"/>
      <c r="J185" s="71"/>
      <c r="K185" s="71"/>
      <c r="L185" s="71"/>
      <c r="M185" s="71"/>
      <c r="N185" s="81"/>
      <c r="O185" s="71"/>
      <c r="P185" s="71"/>
      <c r="Q185" s="71"/>
    </row>
    <row r="186" spans="2:17" x14ac:dyDescent="0.25">
      <c r="D186" s="3" t="s">
        <v>574</v>
      </c>
      <c r="E186" s="3" t="s">
        <v>575</v>
      </c>
      <c r="F186" s="3" t="s">
        <v>575</v>
      </c>
      <c r="G186" s="3" t="str">
        <f>VLOOKUP(F186,regions!A$2:C$419,3,FALSE)</f>
        <v>Shire county</v>
      </c>
      <c r="H186" s="3" t="str">
        <f>IFERROR(VLOOKUP(F186,classifications!A$3:C$328,3,FALSE),VLOOKUP(F186,classifications!I$2:K$28,3,FALSE))</f>
        <v>Predominantly Rural</v>
      </c>
      <c r="I186" s="70">
        <v>2340</v>
      </c>
      <c r="J186" s="70">
        <v>720</v>
      </c>
      <c r="K186" s="70">
        <v>10</v>
      </c>
      <c r="L186" s="70">
        <v>3060</v>
      </c>
      <c r="M186" s="71"/>
      <c r="N186" s="72">
        <v>2270</v>
      </c>
      <c r="O186" s="70">
        <v>550</v>
      </c>
      <c r="P186" s="70">
        <v>20</v>
      </c>
      <c r="Q186" s="70">
        <v>2840</v>
      </c>
    </row>
    <row r="187" spans="2:17" x14ac:dyDescent="0.25">
      <c r="B187" s="3" t="s">
        <v>576</v>
      </c>
      <c r="C187" s="3" t="s">
        <v>577</v>
      </c>
      <c r="D187" s="3" t="s">
        <v>578</v>
      </c>
      <c r="E187" s="3"/>
      <c r="F187" s="3" t="s">
        <v>579</v>
      </c>
      <c r="G187" s="3" t="str">
        <f>VLOOKUP(F187,regions!A$2:C$419,3,FALSE)</f>
        <v>Shire district</v>
      </c>
      <c r="H187" s="3" t="str">
        <f>IFERROR(VLOOKUP(F187,classifications!A$3:C$328,3,FALSE),VLOOKUP(F187,classifications!I$2:K$28,3,FALSE))</f>
        <v>Predominantly Rural</v>
      </c>
      <c r="I187" s="70">
        <v>720</v>
      </c>
      <c r="J187" s="70">
        <v>300</v>
      </c>
      <c r="K187" s="70">
        <v>0</v>
      </c>
      <c r="L187" s="70">
        <v>1030</v>
      </c>
      <c r="M187" s="71"/>
      <c r="N187" s="72">
        <v>560</v>
      </c>
      <c r="O187" s="70">
        <v>150</v>
      </c>
      <c r="P187" s="70">
        <v>0</v>
      </c>
      <c r="Q187" s="70">
        <v>720</v>
      </c>
    </row>
    <row r="188" spans="2:17" x14ac:dyDescent="0.25">
      <c r="B188" s="3" t="s">
        <v>580</v>
      </c>
      <c r="C188" s="3" t="s">
        <v>581</v>
      </c>
      <c r="D188" s="3" t="s">
        <v>582</v>
      </c>
      <c r="E188" s="3"/>
      <c r="F188" s="3" t="s">
        <v>583</v>
      </c>
      <c r="G188" s="3" t="str">
        <f>VLOOKUP(F188,regions!A$2:C$419,3,FALSE)</f>
        <v>Shire district</v>
      </c>
      <c r="H188" s="3" t="str">
        <f>IFERROR(VLOOKUP(F188,classifications!A$3:C$328,3,FALSE),VLOOKUP(F188,classifications!I$2:K$28,3,FALSE))</f>
        <v>Predominantly Urban</v>
      </c>
      <c r="I188" s="70">
        <v>350</v>
      </c>
      <c r="J188" s="70">
        <v>90</v>
      </c>
      <c r="K188" s="70">
        <v>10</v>
      </c>
      <c r="L188" s="70">
        <v>440</v>
      </c>
      <c r="M188" s="71"/>
      <c r="N188" s="72">
        <v>210</v>
      </c>
      <c r="O188" s="70">
        <v>70</v>
      </c>
      <c r="P188" s="70">
        <v>0</v>
      </c>
      <c r="Q188" s="70">
        <v>280</v>
      </c>
    </row>
    <row r="189" spans="2:17" x14ac:dyDescent="0.25">
      <c r="B189" s="3" t="s">
        <v>584</v>
      </c>
      <c r="C189" s="3" t="s">
        <v>585</v>
      </c>
      <c r="D189" s="3" t="s">
        <v>586</v>
      </c>
      <c r="E189" s="3"/>
      <c r="F189" s="3" t="s">
        <v>587</v>
      </c>
      <c r="G189" s="3" t="str">
        <f>VLOOKUP(F189,regions!A$2:C$419,3,FALSE)</f>
        <v>Shire district</v>
      </c>
      <c r="H189" s="3" t="str">
        <f>IFERROR(VLOOKUP(F189,classifications!A$3:C$328,3,FALSE),VLOOKUP(F189,classifications!I$2:K$28,3,FALSE))</f>
        <v>Predominantly Rural</v>
      </c>
      <c r="I189" s="70">
        <v>120</v>
      </c>
      <c r="J189" s="70">
        <v>30</v>
      </c>
      <c r="K189" s="70">
        <v>0</v>
      </c>
      <c r="L189" s="70">
        <v>150</v>
      </c>
      <c r="M189" s="71"/>
      <c r="N189" s="72">
        <v>280</v>
      </c>
      <c r="O189" s="70">
        <v>20</v>
      </c>
      <c r="P189" s="70">
        <v>20</v>
      </c>
      <c r="Q189" s="70">
        <v>320</v>
      </c>
    </row>
    <row r="190" spans="2:17" x14ac:dyDescent="0.25">
      <c r="B190" s="3" t="s">
        <v>588</v>
      </c>
      <c r="C190" s="3" t="s">
        <v>589</v>
      </c>
      <c r="D190" s="3" t="s">
        <v>590</v>
      </c>
      <c r="E190" s="3"/>
      <c r="F190" s="3" t="s">
        <v>591</v>
      </c>
      <c r="G190" s="3" t="str">
        <f>VLOOKUP(F190,regions!A$2:C$419,3,FALSE)</f>
        <v>Shire district</v>
      </c>
      <c r="H190" s="3" t="str">
        <f>IFERROR(VLOOKUP(F190,classifications!A$3:C$328,3,FALSE),VLOOKUP(F190,classifications!I$2:K$28,3,FALSE))</f>
        <v>Predominantly Rural</v>
      </c>
      <c r="I190" s="70">
        <v>110</v>
      </c>
      <c r="J190" s="70">
        <v>70</v>
      </c>
      <c r="K190" s="70">
        <v>0</v>
      </c>
      <c r="L190" s="70">
        <v>180</v>
      </c>
      <c r="M190" s="71"/>
      <c r="N190" s="72">
        <v>120</v>
      </c>
      <c r="O190" s="70">
        <v>80</v>
      </c>
      <c r="P190" s="70">
        <v>0</v>
      </c>
      <c r="Q190" s="70">
        <v>210</v>
      </c>
    </row>
    <row r="191" spans="2:17" x14ac:dyDescent="0.25">
      <c r="B191" s="3" t="s">
        <v>592</v>
      </c>
      <c r="C191" s="3" t="s">
        <v>593</v>
      </c>
      <c r="D191" s="3" t="s">
        <v>594</v>
      </c>
      <c r="E191" s="3"/>
      <c r="F191" s="3" t="s">
        <v>595</v>
      </c>
      <c r="G191" s="3" t="str">
        <f>VLOOKUP(F191,regions!A$2:C$419,3,FALSE)</f>
        <v>Shire district</v>
      </c>
      <c r="H191" s="3" t="str">
        <f>IFERROR(VLOOKUP(F191,classifications!A$3:C$328,3,FALSE),VLOOKUP(F191,classifications!I$2:K$28,3,FALSE))</f>
        <v>Predominantly Rural</v>
      </c>
      <c r="I191" s="70">
        <v>180</v>
      </c>
      <c r="J191" s="70">
        <v>40</v>
      </c>
      <c r="K191" s="70">
        <v>0</v>
      </c>
      <c r="L191" s="70">
        <v>230</v>
      </c>
      <c r="M191" s="71"/>
      <c r="N191" s="72">
        <v>160</v>
      </c>
      <c r="O191" s="70">
        <v>30</v>
      </c>
      <c r="P191" s="70">
        <v>0</v>
      </c>
      <c r="Q191" s="70">
        <v>190</v>
      </c>
    </row>
    <row r="192" spans="2:17" x14ac:dyDescent="0.25">
      <c r="B192" s="3" t="s">
        <v>596</v>
      </c>
      <c r="C192" s="3" t="s">
        <v>597</v>
      </c>
      <c r="D192" s="3" t="s">
        <v>598</v>
      </c>
      <c r="E192" s="3"/>
      <c r="F192" s="3" t="s">
        <v>599</v>
      </c>
      <c r="G192" s="3" t="str">
        <f>VLOOKUP(F192,regions!A$2:C$419,3,FALSE)</f>
        <v>Shire district</v>
      </c>
      <c r="H192" s="3" t="str">
        <f>IFERROR(VLOOKUP(F192,classifications!A$3:C$328,3,FALSE),VLOOKUP(F192,classifications!I$2:K$28,3,FALSE))</f>
        <v>Predominantly Rural</v>
      </c>
      <c r="I192" s="70">
        <v>490</v>
      </c>
      <c r="J192" s="70">
        <v>90</v>
      </c>
      <c r="K192" s="70">
        <v>0</v>
      </c>
      <c r="L192" s="70">
        <v>580</v>
      </c>
      <c r="M192" s="71"/>
      <c r="N192" s="72">
        <v>580</v>
      </c>
      <c r="O192" s="70">
        <v>150</v>
      </c>
      <c r="P192" s="70">
        <v>0</v>
      </c>
      <c r="Q192" s="70">
        <v>730</v>
      </c>
    </row>
    <row r="193" spans="2:17" x14ac:dyDescent="0.25">
      <c r="B193" s="3" t="s">
        <v>600</v>
      </c>
      <c r="C193" s="3" t="s">
        <v>601</v>
      </c>
      <c r="D193" s="3" t="s">
        <v>602</v>
      </c>
      <c r="E193" s="3"/>
      <c r="F193" s="3" t="s">
        <v>603</v>
      </c>
      <c r="G193" s="3" t="str">
        <f>VLOOKUP(F193,regions!A$2:C$419,3,FALSE)</f>
        <v>Shire district</v>
      </c>
      <c r="H193" s="3" t="str">
        <f>IFERROR(VLOOKUP(F193,classifications!A$3:C$328,3,FALSE),VLOOKUP(F193,classifications!I$2:K$28,3,FALSE))</f>
        <v>Predominantly Rural</v>
      </c>
      <c r="I193" s="70">
        <v>250</v>
      </c>
      <c r="J193" s="70">
        <v>70</v>
      </c>
      <c r="K193" s="70">
        <v>0</v>
      </c>
      <c r="L193" s="70">
        <v>330</v>
      </c>
      <c r="M193" s="71"/>
      <c r="N193" s="72">
        <v>230</v>
      </c>
      <c r="O193" s="70">
        <v>10</v>
      </c>
      <c r="P193" s="70">
        <v>0</v>
      </c>
      <c r="Q193" s="70">
        <v>240</v>
      </c>
    </row>
    <row r="194" spans="2:17" x14ac:dyDescent="0.25">
      <c r="B194" s="3" t="s">
        <v>604</v>
      </c>
      <c r="C194" s="3" t="s">
        <v>605</v>
      </c>
      <c r="D194" s="3" t="s">
        <v>606</v>
      </c>
      <c r="E194" s="3"/>
      <c r="F194" s="3" t="s">
        <v>607</v>
      </c>
      <c r="G194" s="3" t="str">
        <f>VLOOKUP(F194,regions!A$2:C$419,3,FALSE)</f>
        <v>Shire district</v>
      </c>
      <c r="H194" s="3" t="str">
        <f>IFERROR(VLOOKUP(F194,classifications!A$3:C$328,3,FALSE),VLOOKUP(F194,classifications!I$2:K$28,3,FALSE))</f>
        <v>Predominantly Rural</v>
      </c>
      <c r="I194" s="70">
        <v>110</v>
      </c>
      <c r="J194" s="70">
        <v>30</v>
      </c>
      <c r="K194" s="70">
        <v>0</v>
      </c>
      <c r="L194" s="70">
        <v>130</v>
      </c>
      <c r="M194" s="71"/>
      <c r="N194" s="72">
        <v>130</v>
      </c>
      <c r="O194" s="70">
        <v>30</v>
      </c>
      <c r="P194" s="70">
        <v>0</v>
      </c>
      <c r="Q194" s="70">
        <v>150</v>
      </c>
    </row>
    <row r="195" spans="2:17" x14ac:dyDescent="0.25">
      <c r="E195" s="3"/>
      <c r="I195" s="71"/>
      <c r="J195" s="71"/>
      <c r="K195" s="71"/>
      <c r="L195" s="71"/>
      <c r="M195" s="71"/>
      <c r="N195" s="81"/>
      <c r="O195" s="71"/>
      <c r="P195" s="71"/>
      <c r="Q195" s="71"/>
    </row>
    <row r="196" spans="2:17" x14ac:dyDescent="0.25">
      <c r="D196" s="3" t="s">
        <v>608</v>
      </c>
      <c r="E196" s="3" t="s">
        <v>609</v>
      </c>
      <c r="F196" s="3" t="s">
        <v>609</v>
      </c>
      <c r="G196" s="3" t="str">
        <f>VLOOKUP(F196,regions!A$2:C$419,3,FALSE)</f>
        <v>Shire county</v>
      </c>
      <c r="H196" s="3" t="str">
        <f>IFERROR(VLOOKUP(F196,classifications!A$3:C$328,3,FALSE),VLOOKUP(F196,classifications!I$2:K$28,3,FALSE))</f>
        <v>Predominantly Rural</v>
      </c>
      <c r="I196" s="70">
        <v>700</v>
      </c>
      <c r="J196" s="70">
        <v>110</v>
      </c>
      <c r="K196" s="70">
        <v>0</v>
      </c>
      <c r="L196" s="70">
        <v>820</v>
      </c>
      <c r="M196" s="71"/>
      <c r="N196" s="72">
        <v>680</v>
      </c>
      <c r="O196" s="70">
        <v>210</v>
      </c>
      <c r="P196" s="70">
        <v>0</v>
      </c>
      <c r="Q196" s="70">
        <v>890</v>
      </c>
    </row>
    <row r="197" spans="2:17" x14ac:dyDescent="0.25">
      <c r="B197" s="3" t="s">
        <v>610</v>
      </c>
      <c r="C197" s="3" t="s">
        <v>611</v>
      </c>
      <c r="D197" s="3" t="s">
        <v>612</v>
      </c>
      <c r="E197" s="3"/>
      <c r="F197" s="3" t="s">
        <v>613</v>
      </c>
      <c r="G197" s="3" t="str">
        <f>VLOOKUP(F197,regions!A$2:C$419,3,FALSE)</f>
        <v>Shire district</v>
      </c>
      <c r="H197" s="3" t="str">
        <f>IFERROR(VLOOKUP(F197,classifications!A$3:C$328,3,FALSE),VLOOKUP(F197,classifications!I$2:K$28,3,FALSE))</f>
        <v>Predominantly Urban</v>
      </c>
      <c r="I197" s="70">
        <v>150</v>
      </c>
      <c r="J197" s="70">
        <v>0</v>
      </c>
      <c r="K197" s="70">
        <v>0</v>
      </c>
      <c r="L197" s="70">
        <v>150</v>
      </c>
      <c r="M197" s="71"/>
      <c r="N197" s="72">
        <v>90</v>
      </c>
      <c r="O197" s="70">
        <v>10</v>
      </c>
      <c r="P197" s="70">
        <v>0</v>
      </c>
      <c r="Q197" s="70">
        <v>100</v>
      </c>
    </row>
    <row r="198" spans="2:17" x14ac:dyDescent="0.25">
      <c r="B198" s="3" t="s">
        <v>614</v>
      </c>
      <c r="C198" s="3" t="s">
        <v>615</v>
      </c>
      <c r="D198" s="3" t="s">
        <v>616</v>
      </c>
      <c r="E198" s="3"/>
      <c r="F198" s="3" t="s">
        <v>617</v>
      </c>
      <c r="G198" s="3" t="str">
        <f>VLOOKUP(F198,regions!A$2:C$419,3,FALSE)</f>
        <v>Shire district</v>
      </c>
      <c r="H198" s="3" t="str">
        <f>IFERROR(VLOOKUP(F198,classifications!A$3:C$328,3,FALSE),VLOOKUP(F198,classifications!I$2:K$28,3,FALSE))</f>
        <v>Urban with Significant Rural</v>
      </c>
      <c r="I198" s="70">
        <v>130</v>
      </c>
      <c r="J198" s="70">
        <v>20</v>
      </c>
      <c r="K198" s="70">
        <v>0</v>
      </c>
      <c r="L198" s="70">
        <v>150</v>
      </c>
      <c r="M198" s="71"/>
      <c r="N198" s="72">
        <v>180</v>
      </c>
      <c r="O198" s="70">
        <v>10</v>
      </c>
      <c r="P198" s="70">
        <v>0</v>
      </c>
      <c r="Q198" s="70">
        <v>190</v>
      </c>
    </row>
    <row r="199" spans="2:17" x14ac:dyDescent="0.25">
      <c r="B199" s="3" t="s">
        <v>618</v>
      </c>
      <c r="C199" s="3" t="s">
        <v>619</v>
      </c>
      <c r="D199" s="3" t="s">
        <v>620</v>
      </c>
      <c r="E199" s="3"/>
      <c r="F199" s="3" t="s">
        <v>621</v>
      </c>
      <c r="G199" s="3" t="str">
        <f>VLOOKUP(F199,regions!A$2:C$419,3,FALSE)</f>
        <v>Shire district</v>
      </c>
      <c r="H199" s="3" t="str">
        <f>IFERROR(VLOOKUP(F199,classifications!A$3:C$328,3,FALSE),VLOOKUP(F199,classifications!I$2:K$28,3,FALSE))</f>
        <v>Predominantly Rural</v>
      </c>
      <c r="I199" s="70">
        <v>100</v>
      </c>
      <c r="J199" s="70">
        <v>70</v>
      </c>
      <c r="K199" s="70">
        <v>0</v>
      </c>
      <c r="L199" s="70">
        <v>170</v>
      </c>
      <c r="M199" s="71"/>
      <c r="N199" s="72">
        <v>70</v>
      </c>
      <c r="O199" s="70">
        <v>160</v>
      </c>
      <c r="P199" s="70">
        <v>0</v>
      </c>
      <c r="Q199" s="70">
        <v>230</v>
      </c>
    </row>
    <row r="200" spans="2:17" x14ac:dyDescent="0.25">
      <c r="B200" s="3" t="s">
        <v>622</v>
      </c>
      <c r="C200" s="3" t="s">
        <v>623</v>
      </c>
      <c r="D200" s="3" t="s">
        <v>624</v>
      </c>
      <c r="E200" s="3"/>
      <c r="F200" s="3" t="s">
        <v>625</v>
      </c>
      <c r="G200" s="3" t="str">
        <f>VLOOKUP(F200,regions!A$2:C$419,3,FALSE)</f>
        <v>Shire district</v>
      </c>
      <c r="H200" s="3" t="str">
        <f>IFERROR(VLOOKUP(F200,classifications!A$3:C$328,3,FALSE),VLOOKUP(F200,classifications!I$2:K$28,3,FALSE))</f>
        <v>Predominantly Rural</v>
      </c>
      <c r="I200" s="70">
        <v>50</v>
      </c>
      <c r="J200" s="70">
        <v>0</v>
      </c>
      <c r="K200" s="70">
        <v>0</v>
      </c>
      <c r="L200" s="70">
        <v>50</v>
      </c>
      <c r="M200" s="71"/>
      <c r="N200" s="72">
        <v>60</v>
      </c>
      <c r="O200" s="70">
        <v>0</v>
      </c>
      <c r="P200" s="70">
        <v>0</v>
      </c>
      <c r="Q200" s="70">
        <v>60</v>
      </c>
    </row>
    <row r="201" spans="2:17" x14ac:dyDescent="0.25">
      <c r="B201" s="3" t="s">
        <v>626</v>
      </c>
      <c r="C201" s="3" t="s">
        <v>627</v>
      </c>
      <c r="D201" s="3" t="s">
        <v>628</v>
      </c>
      <c r="E201" s="3"/>
      <c r="F201" s="3" t="s">
        <v>629</v>
      </c>
      <c r="G201" s="3" t="str">
        <f>VLOOKUP(F201,regions!A$2:C$419,3,FALSE)</f>
        <v>Shire district</v>
      </c>
      <c r="H201" s="3" t="str">
        <f>IFERROR(VLOOKUP(F201,classifications!A$3:C$328,3,FALSE),VLOOKUP(F201,classifications!I$2:K$28,3,FALSE))</f>
        <v>Predominantly Rural</v>
      </c>
      <c r="I201" s="70">
        <v>150</v>
      </c>
      <c r="J201" s="70">
        <v>10</v>
      </c>
      <c r="K201" s="70">
        <v>0</v>
      </c>
      <c r="L201" s="70">
        <v>160</v>
      </c>
      <c r="M201" s="71"/>
      <c r="N201" s="72">
        <v>180</v>
      </c>
      <c r="O201" s="70">
        <v>10</v>
      </c>
      <c r="P201" s="70">
        <v>0</v>
      </c>
      <c r="Q201" s="70">
        <v>190</v>
      </c>
    </row>
    <row r="202" spans="2:17" x14ac:dyDescent="0.25">
      <c r="B202" s="3" t="s">
        <v>630</v>
      </c>
      <c r="C202" s="3" t="s">
        <v>631</v>
      </c>
      <c r="D202" s="3" t="s">
        <v>632</v>
      </c>
      <c r="E202" s="3"/>
      <c r="F202" s="3" t="s">
        <v>633</v>
      </c>
      <c r="G202" s="3" t="str">
        <f>VLOOKUP(F202,regions!A$2:C$419,3,FALSE)</f>
        <v>Shire district</v>
      </c>
      <c r="H202" s="3" t="str">
        <f>IFERROR(VLOOKUP(F202,classifications!A$3:C$328,3,FALSE),VLOOKUP(F202,classifications!I$2:K$28,3,FALSE))</f>
        <v>Predominantly Urban</v>
      </c>
      <c r="I202" s="70">
        <v>130</v>
      </c>
      <c r="J202" s="70">
        <v>10</v>
      </c>
      <c r="K202" s="70">
        <v>0</v>
      </c>
      <c r="L202" s="70">
        <v>150</v>
      </c>
      <c r="M202" s="71"/>
      <c r="N202" s="72">
        <v>100</v>
      </c>
      <c r="O202" s="70">
        <v>20</v>
      </c>
      <c r="P202" s="70">
        <v>0</v>
      </c>
      <c r="Q202" s="70">
        <v>120</v>
      </c>
    </row>
    <row r="203" spans="2:17" x14ac:dyDescent="0.25">
      <c r="E203" s="3"/>
      <c r="I203" s="71"/>
      <c r="J203" s="71"/>
      <c r="K203" s="71"/>
      <c r="L203" s="71"/>
      <c r="M203" s="71"/>
      <c r="N203" s="81"/>
      <c r="O203" s="71"/>
      <c r="P203" s="71"/>
      <c r="Q203" s="71"/>
    </row>
    <row r="204" spans="2:17" x14ac:dyDescent="0.25">
      <c r="D204" s="3" t="s">
        <v>634</v>
      </c>
      <c r="E204" s="3" t="s">
        <v>635</v>
      </c>
      <c r="F204" s="3" t="s">
        <v>635</v>
      </c>
      <c r="G204" s="3" t="str">
        <f>VLOOKUP(F204,regions!A$2:C$419,3,FALSE)</f>
        <v>Shire county</v>
      </c>
      <c r="H204" s="3" t="str">
        <f>IFERROR(VLOOKUP(F204,classifications!A$3:C$328,3,FALSE),VLOOKUP(F204,classifications!I$2:K$28,3,FALSE))</f>
        <v>Urban with Significant Rural</v>
      </c>
      <c r="I204" s="70">
        <v>960</v>
      </c>
      <c r="J204" s="70">
        <v>100</v>
      </c>
      <c r="K204" s="70">
        <v>0</v>
      </c>
      <c r="L204" s="70">
        <v>1060</v>
      </c>
      <c r="M204" s="71"/>
      <c r="N204" s="72">
        <v>1000</v>
      </c>
      <c r="O204" s="70">
        <v>180</v>
      </c>
      <c r="P204" s="70">
        <v>0</v>
      </c>
      <c r="Q204" s="70">
        <v>1170</v>
      </c>
    </row>
    <row r="205" spans="2:17" x14ac:dyDescent="0.25">
      <c r="B205" s="3" t="s">
        <v>636</v>
      </c>
      <c r="C205" s="3" t="s">
        <v>637</v>
      </c>
      <c r="D205" s="3" t="s">
        <v>638</v>
      </c>
      <c r="E205" s="3"/>
      <c r="F205" s="3" t="s">
        <v>639</v>
      </c>
      <c r="G205" s="3" t="str">
        <f>VLOOKUP(F205,regions!A$2:C$419,3,FALSE)</f>
        <v>Shire district</v>
      </c>
      <c r="H205" s="3" t="str">
        <f>IFERROR(VLOOKUP(F205,classifications!A$3:C$328,3,FALSE),VLOOKUP(F205,classifications!I$2:K$28,3,FALSE))</f>
        <v>Predominantly Urban</v>
      </c>
      <c r="I205" s="70">
        <v>70</v>
      </c>
      <c r="J205" s="70">
        <v>0</v>
      </c>
      <c r="K205" s="70">
        <v>0</v>
      </c>
      <c r="L205" s="70">
        <v>70</v>
      </c>
      <c r="M205" s="71"/>
      <c r="N205" s="72">
        <v>170</v>
      </c>
      <c r="O205" s="70">
        <v>30</v>
      </c>
      <c r="P205" s="70">
        <v>0</v>
      </c>
      <c r="Q205" s="70">
        <v>200</v>
      </c>
    </row>
    <row r="206" spans="2:17" x14ac:dyDescent="0.25">
      <c r="B206" s="3" t="s">
        <v>640</v>
      </c>
      <c r="C206" s="3" t="s">
        <v>641</v>
      </c>
      <c r="D206" s="3" t="s">
        <v>642</v>
      </c>
      <c r="E206" s="3"/>
      <c r="F206" s="3" t="s">
        <v>643</v>
      </c>
      <c r="G206" s="3" t="str">
        <f>VLOOKUP(F206,regions!A$2:C$419,3,FALSE)</f>
        <v>Shire district</v>
      </c>
      <c r="H206" s="3" t="str">
        <f>IFERROR(VLOOKUP(F206,classifications!A$3:C$328,3,FALSE),VLOOKUP(F206,classifications!I$2:K$28,3,FALSE))</f>
        <v>Predominantly Urban</v>
      </c>
      <c r="I206" s="30">
        <v>80</v>
      </c>
      <c r="J206" s="30">
        <v>0</v>
      </c>
      <c r="K206" s="30">
        <v>0</v>
      </c>
      <c r="L206" s="30">
        <v>80</v>
      </c>
      <c r="M206" s="74"/>
      <c r="N206" s="75">
        <v>80</v>
      </c>
      <c r="O206" s="30">
        <v>0</v>
      </c>
      <c r="P206" s="30">
        <v>0</v>
      </c>
      <c r="Q206" s="30">
        <v>80</v>
      </c>
    </row>
    <row r="207" spans="2:17" x14ac:dyDescent="0.25">
      <c r="B207" s="3" t="s">
        <v>644</v>
      </c>
      <c r="C207" s="3" t="s">
        <v>645</v>
      </c>
      <c r="D207" s="3" t="s">
        <v>646</v>
      </c>
      <c r="E207" s="3"/>
      <c r="F207" s="3" t="s">
        <v>647</v>
      </c>
      <c r="G207" s="3" t="str">
        <f>VLOOKUP(F207,regions!A$2:C$419,3,FALSE)</f>
        <v>Shire district</v>
      </c>
      <c r="H207" s="3" t="str">
        <f>IFERROR(VLOOKUP(F207,classifications!A$3:C$328,3,FALSE),VLOOKUP(F207,classifications!I$2:K$28,3,FALSE))</f>
        <v>Urban with Significant Rural</v>
      </c>
      <c r="I207" s="70">
        <v>60</v>
      </c>
      <c r="J207" s="70">
        <v>0</v>
      </c>
      <c r="K207" s="70">
        <v>0</v>
      </c>
      <c r="L207" s="70">
        <v>60</v>
      </c>
      <c r="M207" s="71"/>
      <c r="N207" s="72">
        <v>80</v>
      </c>
      <c r="O207" s="70">
        <v>0</v>
      </c>
      <c r="P207" s="70">
        <v>0</v>
      </c>
      <c r="Q207" s="70">
        <v>80</v>
      </c>
    </row>
    <row r="208" spans="2:17" x14ac:dyDescent="0.25">
      <c r="B208" s="3" t="s">
        <v>648</v>
      </c>
      <c r="C208" s="3" t="s">
        <v>649</v>
      </c>
      <c r="D208" s="3" t="s">
        <v>650</v>
      </c>
      <c r="E208" s="3"/>
      <c r="F208" s="3" t="s">
        <v>651</v>
      </c>
      <c r="G208" s="3" t="str">
        <f>VLOOKUP(F208,regions!A$2:C$419,3,FALSE)</f>
        <v>Shire district</v>
      </c>
      <c r="H208" s="3" t="str">
        <f>IFERROR(VLOOKUP(F208,classifications!A$3:C$328,3,FALSE),VLOOKUP(F208,classifications!I$2:K$28,3,FALSE))</f>
        <v>Predominantly Rural</v>
      </c>
      <c r="I208" s="70">
        <v>130</v>
      </c>
      <c r="J208" s="70">
        <v>30</v>
      </c>
      <c r="K208" s="70">
        <v>0</v>
      </c>
      <c r="L208" s="70">
        <v>150</v>
      </c>
      <c r="M208" s="71"/>
      <c r="N208" s="72">
        <v>100</v>
      </c>
      <c r="O208" s="70">
        <v>50</v>
      </c>
      <c r="P208" s="70">
        <v>0</v>
      </c>
      <c r="Q208" s="70">
        <v>150</v>
      </c>
    </row>
    <row r="209" spans="2:17" x14ac:dyDescent="0.25">
      <c r="B209" s="3" t="s">
        <v>652</v>
      </c>
      <c r="C209" s="3" t="s">
        <v>653</v>
      </c>
      <c r="D209" s="3" t="s">
        <v>654</v>
      </c>
      <c r="E209" s="3"/>
      <c r="F209" s="3" t="s">
        <v>655</v>
      </c>
      <c r="G209" s="3" t="str">
        <f>VLOOKUP(F209,regions!A$2:C$419,3,FALSE)</f>
        <v>Shire district</v>
      </c>
      <c r="H209" s="3" t="str">
        <f>IFERROR(VLOOKUP(F209,classifications!A$3:C$328,3,FALSE),VLOOKUP(F209,classifications!I$2:K$28,3,FALSE))</f>
        <v>Predominantly Rural</v>
      </c>
      <c r="I209" s="70">
        <v>630</v>
      </c>
      <c r="J209" s="70">
        <v>70</v>
      </c>
      <c r="K209" s="70">
        <v>0</v>
      </c>
      <c r="L209" s="70">
        <v>700</v>
      </c>
      <c r="M209" s="71"/>
      <c r="N209" s="72">
        <v>570</v>
      </c>
      <c r="O209" s="70">
        <v>100</v>
      </c>
      <c r="P209" s="70">
        <v>0</v>
      </c>
      <c r="Q209" s="70">
        <v>670</v>
      </c>
    </row>
    <row r="210" spans="2:17" x14ac:dyDescent="0.25">
      <c r="E210" s="3"/>
      <c r="I210" s="71"/>
      <c r="J210" s="71"/>
      <c r="K210" s="71"/>
      <c r="L210" s="71"/>
      <c r="M210" s="71"/>
      <c r="N210" s="81"/>
      <c r="O210" s="71"/>
      <c r="P210" s="71"/>
      <c r="Q210" s="71"/>
    </row>
    <row r="211" spans="2:17" x14ac:dyDescent="0.25">
      <c r="D211" s="3" t="s">
        <v>656</v>
      </c>
      <c r="E211" s="3" t="s">
        <v>657</v>
      </c>
      <c r="F211" s="3" t="s">
        <v>657</v>
      </c>
      <c r="G211" s="3" t="str">
        <f>VLOOKUP(F211,regions!A$2:C$419,3,FALSE)</f>
        <v>Shire county</v>
      </c>
      <c r="H211" s="3" t="str">
        <f>IFERROR(VLOOKUP(F211,classifications!A$3:C$328,3,FALSE),VLOOKUP(F211,classifications!I$2:K$28,3,FALSE))</f>
        <v>Urban with Significant Rural</v>
      </c>
      <c r="I211" s="70">
        <v>3020</v>
      </c>
      <c r="J211" s="70">
        <v>760</v>
      </c>
      <c r="K211" s="70">
        <v>0</v>
      </c>
      <c r="L211" s="70">
        <v>3780</v>
      </c>
      <c r="M211" s="71"/>
      <c r="N211" s="72">
        <v>2280</v>
      </c>
      <c r="O211" s="70">
        <v>380</v>
      </c>
      <c r="P211" s="70">
        <v>0</v>
      </c>
      <c r="Q211" s="70">
        <v>2660</v>
      </c>
    </row>
    <row r="212" spans="2:17" x14ac:dyDescent="0.25">
      <c r="B212" s="3" t="s">
        <v>658</v>
      </c>
      <c r="C212" s="3" t="s">
        <v>659</v>
      </c>
      <c r="D212" s="3" t="s">
        <v>660</v>
      </c>
      <c r="E212" s="3"/>
      <c r="F212" s="3" t="s">
        <v>661</v>
      </c>
      <c r="G212" s="3" t="str">
        <f>VLOOKUP(F212,regions!A$2:C$419,3,FALSE)</f>
        <v>Shire district</v>
      </c>
      <c r="H212" s="3" t="str">
        <f>IFERROR(VLOOKUP(F212,classifications!A$3:C$328,3,FALSE),VLOOKUP(F212,classifications!I$2:K$28,3,FALSE))</f>
        <v>Predominantly Urban</v>
      </c>
      <c r="I212" s="70">
        <v>510</v>
      </c>
      <c r="J212" s="70">
        <v>70</v>
      </c>
      <c r="K212" s="70">
        <v>0</v>
      </c>
      <c r="L212" s="70">
        <v>580</v>
      </c>
      <c r="M212" s="71"/>
      <c r="N212" s="72">
        <v>310</v>
      </c>
      <c r="O212" s="70">
        <v>10</v>
      </c>
      <c r="P212" s="70">
        <v>0</v>
      </c>
      <c r="Q212" s="70">
        <v>320</v>
      </c>
    </row>
    <row r="213" spans="2:17" x14ac:dyDescent="0.25">
      <c r="B213" s="3" t="s">
        <v>662</v>
      </c>
      <c r="C213" s="3" t="s">
        <v>663</v>
      </c>
      <c r="D213" s="3" t="s">
        <v>664</v>
      </c>
      <c r="E213" s="3"/>
      <c r="F213" s="3" t="s">
        <v>665</v>
      </c>
      <c r="G213" s="3" t="str">
        <f>VLOOKUP(F213,regions!A$2:C$419,3,FALSE)</f>
        <v>Shire district</v>
      </c>
      <c r="H213" s="3" t="str">
        <f>IFERROR(VLOOKUP(F213,classifications!A$3:C$328,3,FALSE),VLOOKUP(F213,classifications!I$2:K$28,3,FALSE))</f>
        <v>Predominantly Rural</v>
      </c>
      <c r="I213" s="70">
        <v>210</v>
      </c>
      <c r="J213" s="70">
        <v>70</v>
      </c>
      <c r="K213" s="70">
        <v>0</v>
      </c>
      <c r="L213" s="70">
        <v>280</v>
      </c>
      <c r="M213" s="71"/>
      <c r="N213" s="72">
        <v>110</v>
      </c>
      <c r="O213" s="70">
        <v>60</v>
      </c>
      <c r="P213" s="70">
        <v>0</v>
      </c>
      <c r="Q213" s="70">
        <v>160</v>
      </c>
    </row>
    <row r="214" spans="2:17" x14ac:dyDescent="0.25">
      <c r="B214" s="3" t="s">
        <v>666</v>
      </c>
      <c r="C214" s="3" t="s">
        <v>667</v>
      </c>
      <c r="D214" s="3" t="s">
        <v>668</v>
      </c>
      <c r="E214" s="3"/>
      <c r="F214" s="3" t="s">
        <v>669</v>
      </c>
      <c r="G214" s="3" t="str">
        <f>VLOOKUP(F214,regions!A$2:C$419,3,FALSE)</f>
        <v>Shire district</v>
      </c>
      <c r="H214" s="3" t="str">
        <f>IFERROR(VLOOKUP(F214,classifications!A$3:C$328,3,FALSE),VLOOKUP(F214,classifications!I$2:K$28,3,FALSE))</f>
        <v>Urban with Significant Rural</v>
      </c>
      <c r="I214" s="70">
        <v>80</v>
      </c>
      <c r="J214" s="70">
        <v>0</v>
      </c>
      <c r="K214" s="70">
        <v>0</v>
      </c>
      <c r="L214" s="70">
        <v>80</v>
      </c>
      <c r="M214" s="71"/>
      <c r="N214" s="72">
        <v>20</v>
      </c>
      <c r="O214" s="70">
        <v>0</v>
      </c>
      <c r="P214" s="70">
        <v>0</v>
      </c>
      <c r="Q214" s="70">
        <v>20</v>
      </c>
    </row>
    <row r="215" spans="2:17" x14ac:dyDescent="0.25">
      <c r="B215" s="3" t="s">
        <v>670</v>
      </c>
      <c r="C215" s="3" t="s">
        <v>671</v>
      </c>
      <c r="D215" s="3" t="s">
        <v>672</v>
      </c>
      <c r="E215" s="3"/>
      <c r="F215" s="3" t="s">
        <v>673</v>
      </c>
      <c r="G215" s="3" t="str">
        <f>VLOOKUP(F215,regions!A$2:C$419,3,FALSE)</f>
        <v>Shire district</v>
      </c>
      <c r="H215" s="3" t="str">
        <f>IFERROR(VLOOKUP(F215,classifications!A$3:C$328,3,FALSE),VLOOKUP(F215,classifications!I$2:K$28,3,FALSE))</f>
        <v>Predominantly Urban</v>
      </c>
      <c r="I215" s="70">
        <v>80</v>
      </c>
      <c r="J215" s="70">
        <v>30</v>
      </c>
      <c r="K215" s="70">
        <v>0</v>
      </c>
      <c r="L215" s="70">
        <v>110</v>
      </c>
      <c r="M215" s="71"/>
      <c r="N215" s="72">
        <v>40</v>
      </c>
      <c r="O215" s="70">
        <v>0</v>
      </c>
      <c r="P215" s="70">
        <v>0</v>
      </c>
      <c r="Q215" s="70">
        <v>40</v>
      </c>
    </row>
    <row r="216" spans="2:17" x14ac:dyDescent="0.25">
      <c r="B216" s="3" t="s">
        <v>674</v>
      </c>
      <c r="C216" s="3" t="s">
        <v>675</v>
      </c>
      <c r="D216" s="3" t="s">
        <v>676</v>
      </c>
      <c r="E216" s="3"/>
      <c r="F216" s="3" t="s">
        <v>677</v>
      </c>
      <c r="G216" s="3" t="str">
        <f>VLOOKUP(F216,regions!A$2:C$419,3,FALSE)</f>
        <v>Shire district</v>
      </c>
      <c r="H216" s="3" t="str">
        <f>IFERROR(VLOOKUP(F216,classifications!A$3:C$328,3,FALSE),VLOOKUP(F216,classifications!I$2:K$28,3,FALSE))</f>
        <v>Predominantly Urban</v>
      </c>
      <c r="I216" s="70">
        <v>390</v>
      </c>
      <c r="J216" s="70">
        <v>110</v>
      </c>
      <c r="K216" s="70">
        <v>0</v>
      </c>
      <c r="L216" s="70">
        <v>500</v>
      </c>
      <c r="M216" s="71"/>
      <c r="N216" s="72">
        <v>250</v>
      </c>
      <c r="O216" s="70">
        <v>30</v>
      </c>
      <c r="P216" s="70">
        <v>0</v>
      </c>
      <c r="Q216" s="70">
        <v>280</v>
      </c>
    </row>
    <row r="217" spans="2:17" x14ac:dyDescent="0.25">
      <c r="B217" s="3" t="s">
        <v>678</v>
      </c>
      <c r="C217" s="3" t="s">
        <v>679</v>
      </c>
      <c r="D217" s="3" t="s">
        <v>680</v>
      </c>
      <c r="E217" s="3"/>
      <c r="F217" s="3" t="s">
        <v>681</v>
      </c>
      <c r="G217" s="3" t="str">
        <f>VLOOKUP(F217,regions!A$2:C$419,3,FALSE)</f>
        <v>Shire district</v>
      </c>
      <c r="H217" s="3" t="str">
        <f>IFERROR(VLOOKUP(F217,classifications!A$3:C$328,3,FALSE),VLOOKUP(F217,classifications!I$2:K$28,3,FALSE))</f>
        <v>Urban with Significant Rural</v>
      </c>
      <c r="I217" s="70">
        <v>720</v>
      </c>
      <c r="J217" s="70">
        <v>100</v>
      </c>
      <c r="K217" s="70">
        <v>0</v>
      </c>
      <c r="L217" s="70">
        <v>820</v>
      </c>
      <c r="M217" s="71"/>
      <c r="N217" s="72">
        <v>640</v>
      </c>
      <c r="O217" s="70">
        <v>100</v>
      </c>
      <c r="P217" s="70">
        <v>0</v>
      </c>
      <c r="Q217" s="70">
        <v>740</v>
      </c>
    </row>
    <row r="218" spans="2:17" x14ac:dyDescent="0.25">
      <c r="B218" s="3" t="s">
        <v>682</v>
      </c>
      <c r="C218" s="3" t="s">
        <v>683</v>
      </c>
      <c r="D218" s="3" t="s">
        <v>684</v>
      </c>
      <c r="E218" s="3"/>
      <c r="F218" s="3" t="s">
        <v>685</v>
      </c>
      <c r="G218" s="3" t="str">
        <f>VLOOKUP(F218,regions!A$2:C$419,3,FALSE)</f>
        <v>Shire district</v>
      </c>
      <c r="H218" s="3" t="str">
        <f>IFERROR(VLOOKUP(F218,classifications!A$3:C$328,3,FALSE),VLOOKUP(F218,classifications!I$2:K$28,3,FALSE))</f>
        <v>Urban with Significant Rural</v>
      </c>
      <c r="I218" s="70">
        <v>250</v>
      </c>
      <c r="J218" s="70">
        <v>140</v>
      </c>
      <c r="K218" s="70">
        <v>0</v>
      </c>
      <c r="L218" s="70">
        <v>390</v>
      </c>
      <c r="M218" s="71"/>
      <c r="N218" s="72">
        <v>170</v>
      </c>
      <c r="O218" s="70">
        <v>20</v>
      </c>
      <c r="P218" s="70">
        <v>0</v>
      </c>
      <c r="Q218" s="70">
        <v>190</v>
      </c>
    </row>
    <row r="219" spans="2:17" x14ac:dyDescent="0.25">
      <c r="B219" s="3" t="s">
        <v>686</v>
      </c>
      <c r="C219" s="3" t="s">
        <v>687</v>
      </c>
      <c r="D219" s="3" t="s">
        <v>688</v>
      </c>
      <c r="E219" s="3"/>
      <c r="F219" s="3" t="s">
        <v>689</v>
      </c>
      <c r="G219" s="3" t="str">
        <f>VLOOKUP(F219,regions!A$2:C$419,3,FALSE)</f>
        <v>Shire district</v>
      </c>
      <c r="H219" s="3" t="str">
        <f>IFERROR(VLOOKUP(F219,classifications!A$3:C$328,3,FALSE),VLOOKUP(F219,classifications!I$2:K$28,3,FALSE))</f>
        <v>Predominantly Urban</v>
      </c>
      <c r="I219" s="70">
        <v>130</v>
      </c>
      <c r="J219" s="70">
        <v>120</v>
      </c>
      <c r="K219" s="70">
        <v>0</v>
      </c>
      <c r="L219" s="70">
        <v>250</v>
      </c>
      <c r="M219" s="71"/>
      <c r="N219" s="72">
        <v>90</v>
      </c>
      <c r="O219" s="70">
        <v>30</v>
      </c>
      <c r="P219" s="70">
        <v>0</v>
      </c>
      <c r="Q219" s="70">
        <v>120</v>
      </c>
    </row>
    <row r="220" spans="2:17" x14ac:dyDescent="0.25">
      <c r="B220" s="3" t="s">
        <v>690</v>
      </c>
      <c r="C220" s="3" t="s">
        <v>691</v>
      </c>
      <c r="D220" s="3" t="s">
        <v>692</v>
      </c>
      <c r="E220" s="3"/>
      <c r="F220" s="3" t="s">
        <v>693</v>
      </c>
      <c r="G220" s="3" t="str">
        <f>VLOOKUP(F220,regions!A$2:C$419,3,FALSE)</f>
        <v>Shire district</v>
      </c>
      <c r="H220" s="3" t="str">
        <f>IFERROR(VLOOKUP(F220,classifications!A$3:C$328,3,FALSE),VLOOKUP(F220,classifications!I$2:K$28,3,FALSE))</f>
        <v>Predominantly Rural</v>
      </c>
      <c r="I220" s="70">
        <v>20</v>
      </c>
      <c r="J220" s="70">
        <v>0</v>
      </c>
      <c r="K220" s="70">
        <v>0</v>
      </c>
      <c r="L220" s="70">
        <v>20</v>
      </c>
      <c r="M220" s="71"/>
      <c r="N220" s="72">
        <v>50</v>
      </c>
      <c r="O220" s="70">
        <v>10</v>
      </c>
      <c r="P220" s="70">
        <v>0</v>
      </c>
      <c r="Q220" s="70">
        <v>60</v>
      </c>
    </row>
    <row r="221" spans="2:17" x14ac:dyDescent="0.25">
      <c r="B221" s="3" t="s">
        <v>694</v>
      </c>
      <c r="C221" s="3" t="s">
        <v>695</v>
      </c>
      <c r="D221" s="3" t="s">
        <v>696</v>
      </c>
      <c r="E221" s="3"/>
      <c r="F221" s="3" t="s">
        <v>697</v>
      </c>
      <c r="G221" s="3" t="str">
        <f>VLOOKUP(F221,regions!A$2:C$419,3,FALSE)</f>
        <v>Shire district</v>
      </c>
      <c r="H221" s="3" t="str">
        <f>IFERROR(VLOOKUP(F221,classifications!A$3:C$328,3,FALSE),VLOOKUP(F221,classifications!I$2:K$28,3,FALSE))</f>
        <v>Predominantly Urban</v>
      </c>
      <c r="I221" s="70">
        <v>150</v>
      </c>
      <c r="J221" s="70">
        <v>70</v>
      </c>
      <c r="K221" s="70">
        <v>0</v>
      </c>
      <c r="L221" s="70">
        <v>220</v>
      </c>
      <c r="M221" s="71"/>
      <c r="N221" s="72">
        <v>130</v>
      </c>
      <c r="O221" s="70">
        <v>70</v>
      </c>
      <c r="P221" s="70">
        <v>0</v>
      </c>
      <c r="Q221" s="70">
        <v>200</v>
      </c>
    </row>
    <row r="222" spans="2:17" x14ac:dyDescent="0.25">
      <c r="B222" s="3" t="s">
        <v>698</v>
      </c>
      <c r="C222" s="3" t="s">
        <v>699</v>
      </c>
      <c r="D222" s="3" t="s">
        <v>700</v>
      </c>
      <c r="E222" s="3"/>
      <c r="F222" s="3" t="s">
        <v>701</v>
      </c>
      <c r="G222" s="3" t="str">
        <f>VLOOKUP(F222,regions!A$2:C$419,3,FALSE)</f>
        <v>Shire district</v>
      </c>
      <c r="H222" s="3" t="str">
        <f>IFERROR(VLOOKUP(F222,classifications!A$3:C$328,3,FALSE),VLOOKUP(F222,classifications!I$2:K$28,3,FALSE))</f>
        <v>Predominantly Rural</v>
      </c>
      <c r="I222" s="70">
        <v>220</v>
      </c>
      <c r="J222" s="70">
        <v>0</v>
      </c>
      <c r="K222" s="70">
        <v>0</v>
      </c>
      <c r="L222" s="70">
        <v>220</v>
      </c>
      <c r="M222" s="71"/>
      <c r="N222" s="72">
        <v>240</v>
      </c>
      <c r="O222" s="70">
        <v>0</v>
      </c>
      <c r="P222" s="70">
        <v>0</v>
      </c>
      <c r="Q222" s="70">
        <v>240</v>
      </c>
    </row>
    <row r="223" spans="2:17" x14ac:dyDescent="0.25">
      <c r="B223" s="3" t="s">
        <v>702</v>
      </c>
      <c r="C223" s="3" t="s">
        <v>703</v>
      </c>
      <c r="D223" s="3" t="s">
        <v>704</v>
      </c>
      <c r="E223" s="3"/>
      <c r="F223" s="3" t="s">
        <v>705</v>
      </c>
      <c r="G223" s="3" t="str">
        <f>VLOOKUP(F223,regions!A$2:C$419,3,FALSE)</f>
        <v>Shire district</v>
      </c>
      <c r="H223" s="3" t="str">
        <f>IFERROR(VLOOKUP(F223,classifications!A$3:C$328,3,FALSE),VLOOKUP(F223,classifications!I$2:K$28,3,FALSE))</f>
        <v>Predominantly Rural</v>
      </c>
      <c r="I223" s="70">
        <v>260</v>
      </c>
      <c r="J223" s="30">
        <v>60</v>
      </c>
      <c r="K223" s="30">
        <v>0</v>
      </c>
      <c r="L223" s="30">
        <v>320</v>
      </c>
      <c r="M223" s="71"/>
      <c r="N223" s="82">
        <v>250</v>
      </c>
      <c r="O223" s="30">
        <v>50</v>
      </c>
      <c r="P223" s="30">
        <v>0</v>
      </c>
      <c r="Q223" s="30">
        <v>290</v>
      </c>
    </row>
    <row r="224" spans="2:17" x14ac:dyDescent="0.25">
      <c r="E224" s="3"/>
      <c r="I224" s="71"/>
      <c r="J224" s="71"/>
      <c r="K224" s="71"/>
      <c r="L224" s="71"/>
      <c r="M224" s="71"/>
      <c r="N224" s="81"/>
      <c r="O224" s="71"/>
      <c r="P224" s="71"/>
      <c r="Q224" s="71"/>
    </row>
    <row r="225" spans="2:17" x14ac:dyDescent="0.25">
      <c r="D225" s="3" t="s">
        <v>706</v>
      </c>
      <c r="E225" s="3" t="s">
        <v>707</v>
      </c>
      <c r="F225" s="3" t="s">
        <v>707</v>
      </c>
      <c r="G225" s="3" t="str">
        <f>VLOOKUP(F225,regions!A$2:C$419,3,FALSE)</f>
        <v>Shire county</v>
      </c>
      <c r="H225" s="3" t="str">
        <f>IFERROR(VLOOKUP(F225,classifications!A$3:C$328,3,FALSE),VLOOKUP(F225,classifications!I$2:K$28,3,FALSE))</f>
        <v>Urban with Significant Rural</v>
      </c>
      <c r="I225" s="70">
        <v>1760</v>
      </c>
      <c r="J225" s="70">
        <v>460</v>
      </c>
      <c r="K225" s="70">
        <v>0</v>
      </c>
      <c r="L225" s="70">
        <v>2220</v>
      </c>
      <c r="M225" s="71"/>
      <c r="N225" s="72">
        <v>1490</v>
      </c>
      <c r="O225" s="70">
        <v>400</v>
      </c>
      <c r="P225" s="70">
        <v>0</v>
      </c>
      <c r="Q225" s="70">
        <v>1890</v>
      </c>
    </row>
    <row r="226" spans="2:17" x14ac:dyDescent="0.25">
      <c r="B226" s="3" t="s">
        <v>708</v>
      </c>
      <c r="C226" s="3" t="s">
        <v>709</v>
      </c>
      <c r="D226" s="3" t="s">
        <v>710</v>
      </c>
      <c r="E226" s="3"/>
      <c r="F226" s="3" t="s">
        <v>711</v>
      </c>
      <c r="G226" s="3" t="str">
        <f>VLOOKUP(F226,regions!A$2:C$419,3,FALSE)</f>
        <v>Shire district</v>
      </c>
      <c r="H226" s="3" t="str">
        <f>IFERROR(VLOOKUP(F226,classifications!A$3:C$328,3,FALSE),VLOOKUP(F226,classifications!I$2:K$28,3,FALSE))</f>
        <v>Predominantly Urban</v>
      </c>
      <c r="I226" s="70">
        <v>170</v>
      </c>
      <c r="J226" s="70">
        <v>10</v>
      </c>
      <c r="K226" s="70">
        <v>0</v>
      </c>
      <c r="L226" s="70">
        <v>180</v>
      </c>
      <c r="M226" s="71"/>
      <c r="N226" s="72">
        <v>200</v>
      </c>
      <c r="O226" s="70">
        <v>20</v>
      </c>
      <c r="P226" s="70">
        <v>0</v>
      </c>
      <c r="Q226" s="70">
        <v>230</v>
      </c>
    </row>
    <row r="227" spans="2:17" x14ac:dyDescent="0.25">
      <c r="B227" s="3" t="s">
        <v>712</v>
      </c>
      <c r="C227" s="3" t="s">
        <v>713</v>
      </c>
      <c r="D227" s="3" t="s">
        <v>714</v>
      </c>
      <c r="E227" s="3"/>
      <c r="F227" s="3" t="s">
        <v>715</v>
      </c>
      <c r="G227" s="3" t="str">
        <f>VLOOKUP(F227,regions!A$2:C$419,3,FALSE)</f>
        <v>Shire district</v>
      </c>
      <c r="H227" s="3" t="str">
        <f>IFERROR(VLOOKUP(F227,classifications!A$3:C$328,3,FALSE),VLOOKUP(F227,classifications!I$2:K$28,3,FALSE))</f>
        <v>Predominantly Rural</v>
      </c>
      <c r="I227" s="70">
        <v>240</v>
      </c>
      <c r="J227" s="70">
        <v>130</v>
      </c>
      <c r="K227" s="70">
        <v>0</v>
      </c>
      <c r="L227" s="70">
        <v>370</v>
      </c>
      <c r="M227" s="71"/>
      <c r="N227" s="72">
        <v>230</v>
      </c>
      <c r="O227" s="70">
        <v>90</v>
      </c>
      <c r="P227" s="70">
        <v>0</v>
      </c>
      <c r="Q227" s="70">
        <v>320</v>
      </c>
    </row>
    <row r="228" spans="2:17" x14ac:dyDescent="0.25">
      <c r="B228" s="3" t="s">
        <v>716</v>
      </c>
      <c r="C228" s="3" t="s">
        <v>717</v>
      </c>
      <c r="D228" s="3" t="s">
        <v>718</v>
      </c>
      <c r="E228" s="3"/>
      <c r="F228" s="3" t="s">
        <v>719</v>
      </c>
      <c r="G228" s="3" t="str">
        <f>VLOOKUP(F228,regions!A$2:C$419,3,FALSE)</f>
        <v>Shire district</v>
      </c>
      <c r="H228" s="3" t="str">
        <f>IFERROR(VLOOKUP(F228,classifications!A$3:C$328,3,FALSE),VLOOKUP(F228,classifications!I$2:K$28,3,FALSE))</f>
        <v>Predominantly Rural</v>
      </c>
      <c r="I228" s="70">
        <v>280</v>
      </c>
      <c r="J228" s="70">
        <v>90</v>
      </c>
      <c r="K228" s="70">
        <v>0</v>
      </c>
      <c r="L228" s="70">
        <v>370</v>
      </c>
      <c r="M228" s="71"/>
      <c r="N228" s="72">
        <v>160</v>
      </c>
      <c r="O228" s="70">
        <v>60</v>
      </c>
      <c r="P228" s="70">
        <v>0</v>
      </c>
      <c r="Q228" s="70">
        <v>220</v>
      </c>
    </row>
    <row r="229" spans="2:17" x14ac:dyDescent="0.25">
      <c r="B229" s="3" t="s">
        <v>720</v>
      </c>
      <c r="C229" s="3" t="s">
        <v>721</v>
      </c>
      <c r="D229" s="3" t="s">
        <v>722</v>
      </c>
      <c r="E229" s="3"/>
      <c r="F229" s="3" t="s">
        <v>723</v>
      </c>
      <c r="G229" s="3" t="str">
        <f>VLOOKUP(F229,regions!A$2:C$419,3,FALSE)</f>
        <v>Shire district</v>
      </c>
      <c r="H229" s="3" t="str">
        <f>IFERROR(VLOOKUP(F229,classifications!A$3:C$328,3,FALSE),VLOOKUP(F229,classifications!I$2:K$28,3,FALSE))</f>
        <v>Predominantly Urban</v>
      </c>
      <c r="I229" s="30">
        <v>330</v>
      </c>
      <c r="J229" s="30">
        <v>90</v>
      </c>
      <c r="K229" s="30">
        <v>0</v>
      </c>
      <c r="L229" s="30">
        <v>420</v>
      </c>
      <c r="M229" s="74"/>
      <c r="N229" s="75">
        <v>320</v>
      </c>
      <c r="O229" s="30">
        <v>80</v>
      </c>
      <c r="P229" s="30">
        <v>0</v>
      </c>
      <c r="Q229" s="30">
        <v>400</v>
      </c>
    </row>
    <row r="230" spans="2:17" x14ac:dyDescent="0.25">
      <c r="B230" s="3" t="s">
        <v>724</v>
      </c>
      <c r="C230" s="3" t="s">
        <v>725</v>
      </c>
      <c r="D230" s="3" t="s">
        <v>726</v>
      </c>
      <c r="E230" s="3"/>
      <c r="F230" s="3" t="s">
        <v>727</v>
      </c>
      <c r="G230" s="3" t="str">
        <f>VLOOKUP(F230,regions!A$2:C$419,3,FALSE)</f>
        <v>Shire district</v>
      </c>
      <c r="H230" s="3" t="str">
        <f>IFERROR(VLOOKUP(F230,classifications!A$3:C$328,3,FALSE),VLOOKUP(F230,classifications!I$2:K$28,3,FALSE))</f>
        <v>Urban with Significant Rural</v>
      </c>
      <c r="I230" s="70">
        <v>470</v>
      </c>
      <c r="J230" s="70">
        <v>60</v>
      </c>
      <c r="K230" s="70">
        <v>0</v>
      </c>
      <c r="L230" s="70">
        <v>530</v>
      </c>
      <c r="M230" s="71"/>
      <c r="N230" s="72">
        <v>310</v>
      </c>
      <c r="O230" s="70">
        <v>70</v>
      </c>
      <c r="P230" s="70">
        <v>0</v>
      </c>
      <c r="Q230" s="70">
        <v>380</v>
      </c>
    </row>
    <row r="231" spans="2:17" x14ac:dyDescent="0.25">
      <c r="B231" s="3" t="s">
        <v>728</v>
      </c>
      <c r="C231" s="3" t="s">
        <v>729</v>
      </c>
      <c r="D231" s="3" t="s">
        <v>730</v>
      </c>
      <c r="E231" s="3"/>
      <c r="F231" s="3" t="s">
        <v>731</v>
      </c>
      <c r="G231" s="3" t="str">
        <f>VLOOKUP(F231,regions!A$2:C$419,3,FALSE)</f>
        <v>Shire district</v>
      </c>
      <c r="H231" s="3" t="str">
        <f>IFERROR(VLOOKUP(F231,classifications!A$3:C$328,3,FALSE),VLOOKUP(F231,classifications!I$2:K$28,3,FALSE))</f>
        <v>Predominantly Rural</v>
      </c>
      <c r="I231" s="70">
        <v>270</v>
      </c>
      <c r="J231" s="70">
        <v>90</v>
      </c>
      <c r="K231" s="70">
        <v>0</v>
      </c>
      <c r="L231" s="70">
        <v>360</v>
      </c>
      <c r="M231" s="71"/>
      <c r="N231" s="72">
        <v>270</v>
      </c>
      <c r="O231" s="70">
        <v>80</v>
      </c>
      <c r="P231" s="70">
        <v>0</v>
      </c>
      <c r="Q231" s="70">
        <v>350</v>
      </c>
    </row>
    <row r="232" spans="2:17" x14ac:dyDescent="0.25">
      <c r="E232" s="3"/>
      <c r="I232" s="71"/>
      <c r="J232" s="71"/>
      <c r="K232" s="71"/>
      <c r="L232" s="71"/>
      <c r="M232" s="71"/>
      <c r="N232" s="81"/>
      <c r="O232" s="71"/>
      <c r="P232" s="71"/>
      <c r="Q232" s="71"/>
    </row>
    <row r="233" spans="2:17" x14ac:dyDescent="0.25">
      <c r="D233" s="3" t="s">
        <v>732</v>
      </c>
      <c r="E233" s="3" t="s">
        <v>733</v>
      </c>
      <c r="F233" s="3" t="s">
        <v>733</v>
      </c>
      <c r="G233" s="3" t="str">
        <f>VLOOKUP(F233,regions!A$2:C$419,3,FALSE)</f>
        <v>Shire county</v>
      </c>
      <c r="H233" s="3" t="str">
        <f>IFERROR(VLOOKUP(F233,classifications!A$3:C$328,3,FALSE),VLOOKUP(F233,classifications!I$2:K$28,3,FALSE))</f>
        <v>Urban with Significant Rural</v>
      </c>
      <c r="I233" s="70">
        <v>3080</v>
      </c>
      <c r="J233" s="70">
        <v>840</v>
      </c>
      <c r="K233" s="70">
        <v>60</v>
      </c>
      <c r="L233" s="70">
        <v>3980</v>
      </c>
      <c r="M233" s="71"/>
      <c r="N233" s="72">
        <v>2720</v>
      </c>
      <c r="O233" s="70">
        <v>670</v>
      </c>
      <c r="P233" s="70">
        <v>10</v>
      </c>
      <c r="Q233" s="70">
        <v>3400</v>
      </c>
    </row>
    <row r="234" spans="2:17" x14ac:dyDescent="0.25">
      <c r="B234" s="3" t="s">
        <v>734</v>
      </c>
      <c r="C234" s="3" t="s">
        <v>735</v>
      </c>
      <c r="D234" s="3" t="s">
        <v>736</v>
      </c>
      <c r="E234" s="3"/>
      <c r="F234" s="3" t="s">
        <v>737</v>
      </c>
      <c r="G234" s="3" t="str">
        <f>VLOOKUP(F234,regions!A$2:C$419,3,FALSE)</f>
        <v>Shire district</v>
      </c>
      <c r="H234" s="3" t="str">
        <f>IFERROR(VLOOKUP(F234,classifications!A$3:C$328,3,FALSE),VLOOKUP(F234,classifications!I$2:K$28,3,FALSE))</f>
        <v>Urban with Significant Rural</v>
      </c>
      <c r="I234" s="70">
        <v>500</v>
      </c>
      <c r="J234" s="70">
        <v>0</v>
      </c>
      <c r="K234" s="70">
        <v>0</v>
      </c>
      <c r="L234" s="70">
        <v>500</v>
      </c>
      <c r="M234" s="71"/>
      <c r="N234" s="72">
        <v>420</v>
      </c>
      <c r="O234" s="70">
        <v>80</v>
      </c>
      <c r="P234" s="70">
        <v>0</v>
      </c>
      <c r="Q234" s="70">
        <v>500</v>
      </c>
    </row>
    <row r="235" spans="2:17" x14ac:dyDescent="0.25">
      <c r="B235" s="3" t="s">
        <v>738</v>
      </c>
      <c r="C235" s="3" t="s">
        <v>739</v>
      </c>
      <c r="D235" s="3" t="s">
        <v>740</v>
      </c>
      <c r="E235" s="3"/>
      <c r="F235" s="3" t="s">
        <v>741</v>
      </c>
      <c r="G235" s="3" t="str">
        <f>VLOOKUP(F235,regions!A$2:C$419,3,FALSE)</f>
        <v>Shire district</v>
      </c>
      <c r="H235" s="3" t="str">
        <f>IFERROR(VLOOKUP(F235,classifications!A$3:C$328,3,FALSE),VLOOKUP(F235,classifications!I$2:K$28,3,FALSE))</f>
        <v>Predominantly Rural</v>
      </c>
      <c r="I235" s="70">
        <v>450</v>
      </c>
      <c r="J235" s="70">
        <v>60</v>
      </c>
      <c r="K235" s="70">
        <v>0</v>
      </c>
      <c r="L235" s="70">
        <v>500</v>
      </c>
      <c r="M235" s="71"/>
      <c r="N235" s="72">
        <v>280</v>
      </c>
      <c r="O235" s="70">
        <v>110</v>
      </c>
      <c r="P235" s="70">
        <v>0</v>
      </c>
      <c r="Q235" s="70">
        <v>390</v>
      </c>
    </row>
    <row r="236" spans="2:17" x14ac:dyDescent="0.25">
      <c r="B236" s="3" t="s">
        <v>742</v>
      </c>
      <c r="C236" s="3" t="s">
        <v>743</v>
      </c>
      <c r="D236" s="3" t="s">
        <v>744</v>
      </c>
      <c r="E236" s="3"/>
      <c r="F236" s="3" t="s">
        <v>745</v>
      </c>
      <c r="G236" s="3" t="str">
        <f>VLOOKUP(F236,regions!A$2:C$419,3,FALSE)</f>
        <v>Shire district</v>
      </c>
      <c r="H236" s="3" t="str">
        <f>IFERROR(VLOOKUP(F236,classifications!A$3:C$328,3,FALSE),VLOOKUP(F236,classifications!I$2:K$28,3,FALSE))</f>
        <v>Predominantly Urban</v>
      </c>
      <c r="I236" s="70">
        <v>200</v>
      </c>
      <c r="J236" s="70">
        <v>120</v>
      </c>
      <c r="K236" s="70">
        <v>0</v>
      </c>
      <c r="L236" s="70">
        <v>320</v>
      </c>
      <c r="M236" s="71"/>
      <c r="N236" s="72">
        <v>290</v>
      </c>
      <c r="O236" s="70">
        <v>100</v>
      </c>
      <c r="P236" s="70">
        <v>0</v>
      </c>
      <c r="Q236" s="70">
        <v>380</v>
      </c>
    </row>
    <row r="237" spans="2:17" x14ac:dyDescent="0.25">
      <c r="B237" s="3" t="s">
        <v>746</v>
      </c>
      <c r="C237" s="3" t="s">
        <v>747</v>
      </c>
      <c r="D237" s="3" t="s">
        <v>748</v>
      </c>
      <c r="E237" s="3"/>
      <c r="F237" s="3" t="s">
        <v>749</v>
      </c>
      <c r="G237" s="3" t="str">
        <f>VLOOKUP(F237,regions!A$2:C$419,3,FALSE)</f>
        <v>Shire district</v>
      </c>
      <c r="H237" s="3" t="str">
        <f>IFERROR(VLOOKUP(F237,classifications!A$3:C$328,3,FALSE),VLOOKUP(F237,classifications!I$2:K$28,3,FALSE))</f>
        <v>Predominantly Urban</v>
      </c>
      <c r="I237" s="70">
        <v>160</v>
      </c>
      <c r="J237" s="70">
        <v>30</v>
      </c>
      <c r="K237" s="70">
        <v>60</v>
      </c>
      <c r="L237" s="70">
        <v>250</v>
      </c>
      <c r="M237" s="71"/>
      <c r="N237" s="72">
        <v>160</v>
      </c>
      <c r="O237" s="70">
        <v>30</v>
      </c>
      <c r="P237" s="70">
        <v>10</v>
      </c>
      <c r="Q237" s="70">
        <v>190</v>
      </c>
    </row>
    <row r="238" spans="2:17" x14ac:dyDescent="0.25">
      <c r="B238" s="3" t="s">
        <v>750</v>
      </c>
      <c r="C238" s="3" t="s">
        <v>751</v>
      </c>
      <c r="D238" s="3" t="s">
        <v>752</v>
      </c>
      <c r="E238" s="3"/>
      <c r="F238" s="3" t="s">
        <v>753</v>
      </c>
      <c r="G238" s="3" t="str">
        <f>VLOOKUP(F238,regions!A$2:C$419,3,FALSE)</f>
        <v>Shire district</v>
      </c>
      <c r="H238" s="3" t="str">
        <f>IFERROR(VLOOKUP(F238,classifications!A$3:C$328,3,FALSE),VLOOKUP(F238,classifications!I$2:K$28,3,FALSE))</f>
        <v>Predominantly Urban</v>
      </c>
      <c r="I238" s="70">
        <v>40</v>
      </c>
      <c r="J238" s="70">
        <v>10</v>
      </c>
      <c r="K238" s="70">
        <v>0</v>
      </c>
      <c r="L238" s="70">
        <v>50</v>
      </c>
      <c r="M238" s="71"/>
      <c r="N238" s="72">
        <v>40</v>
      </c>
      <c r="O238" s="70">
        <v>10</v>
      </c>
      <c r="P238" s="70">
        <v>0</v>
      </c>
      <c r="Q238" s="70">
        <v>60</v>
      </c>
    </row>
    <row r="239" spans="2:17" x14ac:dyDescent="0.25">
      <c r="B239" s="3" t="s">
        <v>754</v>
      </c>
      <c r="C239" s="3" t="s">
        <v>755</v>
      </c>
      <c r="D239" s="3" t="s">
        <v>756</v>
      </c>
      <c r="E239" s="3"/>
      <c r="F239" s="3" t="s">
        <v>757</v>
      </c>
      <c r="G239" s="3" t="str">
        <f>VLOOKUP(F239,regions!A$2:C$419,3,FALSE)</f>
        <v>Shire district</v>
      </c>
      <c r="H239" s="3" t="str">
        <f>IFERROR(VLOOKUP(F239,classifications!A$3:C$328,3,FALSE),VLOOKUP(F239,classifications!I$2:K$28,3,FALSE))</f>
        <v>Urban with Significant Rural</v>
      </c>
      <c r="I239" s="70">
        <v>250</v>
      </c>
      <c r="J239" s="70">
        <v>70</v>
      </c>
      <c r="K239" s="70">
        <v>0</v>
      </c>
      <c r="L239" s="70">
        <v>320</v>
      </c>
      <c r="M239" s="71"/>
      <c r="N239" s="72">
        <v>190</v>
      </c>
      <c r="O239" s="70">
        <v>70</v>
      </c>
      <c r="P239" s="70">
        <v>0</v>
      </c>
      <c r="Q239" s="70">
        <v>260</v>
      </c>
    </row>
    <row r="240" spans="2:17" x14ac:dyDescent="0.25">
      <c r="B240" s="3" t="s">
        <v>758</v>
      </c>
      <c r="C240" s="3" t="s">
        <v>759</v>
      </c>
      <c r="D240" s="3" t="s">
        <v>760</v>
      </c>
      <c r="E240" s="3"/>
      <c r="F240" s="3" t="s">
        <v>761</v>
      </c>
      <c r="G240" s="3" t="str">
        <f>VLOOKUP(F240,regions!A$2:C$419,3,FALSE)</f>
        <v>Shire district</v>
      </c>
      <c r="H240" s="3" t="str">
        <f>IFERROR(VLOOKUP(F240,classifications!A$3:C$328,3,FALSE),VLOOKUP(F240,classifications!I$2:K$28,3,FALSE))</f>
        <v>Predominantly Urban</v>
      </c>
      <c r="I240" s="70">
        <v>250</v>
      </c>
      <c r="J240" s="70">
        <v>130</v>
      </c>
      <c r="K240" s="70">
        <v>0</v>
      </c>
      <c r="L240" s="70">
        <v>380</v>
      </c>
      <c r="M240" s="71"/>
      <c r="N240" s="72">
        <v>160</v>
      </c>
      <c r="O240" s="70">
        <v>40</v>
      </c>
      <c r="P240" s="70">
        <v>0</v>
      </c>
      <c r="Q240" s="70">
        <v>200</v>
      </c>
    </row>
    <row r="241" spans="2:17" x14ac:dyDescent="0.25">
      <c r="B241" s="3" t="s">
        <v>762</v>
      </c>
      <c r="C241" s="3" t="s">
        <v>763</v>
      </c>
      <c r="D241" s="3" t="s">
        <v>764</v>
      </c>
      <c r="E241" s="3"/>
      <c r="F241" s="3" t="s">
        <v>765</v>
      </c>
      <c r="G241" s="3" t="str">
        <f>VLOOKUP(F241,regions!A$2:C$419,3,FALSE)</f>
        <v>Shire district</v>
      </c>
      <c r="H241" s="3" t="str">
        <f>IFERROR(VLOOKUP(F241,classifications!A$3:C$328,3,FALSE),VLOOKUP(F241,classifications!I$2:K$28,3,FALSE))</f>
        <v>Urban with Significant Rural</v>
      </c>
      <c r="I241" s="70">
        <v>120</v>
      </c>
      <c r="J241" s="70">
        <v>0</v>
      </c>
      <c r="K241" s="70">
        <v>0</v>
      </c>
      <c r="L241" s="70">
        <v>120</v>
      </c>
      <c r="M241" s="71"/>
      <c r="N241" s="72">
        <v>140</v>
      </c>
      <c r="O241" s="70">
        <v>10</v>
      </c>
      <c r="P241" s="70">
        <v>0</v>
      </c>
      <c r="Q241" s="70">
        <v>150</v>
      </c>
    </row>
    <row r="242" spans="2:17" x14ac:dyDescent="0.25">
      <c r="B242" s="3" t="s">
        <v>766</v>
      </c>
      <c r="C242" s="3" t="s">
        <v>767</v>
      </c>
      <c r="D242" s="3" t="s">
        <v>768</v>
      </c>
      <c r="E242" s="3"/>
      <c r="F242" s="3" t="s">
        <v>769</v>
      </c>
      <c r="G242" s="3" t="str">
        <f>VLOOKUP(F242,regions!A$2:C$419,3,FALSE)</f>
        <v>Shire district</v>
      </c>
      <c r="H242" s="3" t="str">
        <f>IFERROR(VLOOKUP(F242,classifications!A$3:C$328,3,FALSE),VLOOKUP(F242,classifications!I$2:K$28,3,FALSE))</f>
        <v>Predominantly Urban</v>
      </c>
      <c r="I242" s="70">
        <v>100</v>
      </c>
      <c r="J242" s="70">
        <v>80</v>
      </c>
      <c r="K242" s="70">
        <v>0</v>
      </c>
      <c r="L242" s="70">
        <v>180</v>
      </c>
      <c r="M242" s="71"/>
      <c r="N242" s="72">
        <v>190</v>
      </c>
      <c r="O242" s="70">
        <v>30</v>
      </c>
      <c r="P242" s="70">
        <v>0</v>
      </c>
      <c r="Q242" s="70">
        <v>220</v>
      </c>
    </row>
    <row r="243" spans="2:17" x14ac:dyDescent="0.25">
      <c r="B243" s="3" t="s">
        <v>770</v>
      </c>
      <c r="C243" s="3" t="s">
        <v>771</v>
      </c>
      <c r="D243" s="3" t="s">
        <v>772</v>
      </c>
      <c r="E243" s="3"/>
      <c r="F243" s="3" t="s">
        <v>773</v>
      </c>
      <c r="G243" s="3" t="str">
        <f>VLOOKUP(F243,regions!A$2:C$419,3,FALSE)</f>
        <v>Shire district</v>
      </c>
      <c r="H243" s="3" t="str">
        <f>IFERROR(VLOOKUP(F243,classifications!A$3:C$328,3,FALSE),VLOOKUP(F243,classifications!I$2:K$28,3,FALSE))</f>
        <v>Urban with Significant Rural</v>
      </c>
      <c r="I243" s="70">
        <v>720</v>
      </c>
      <c r="J243" s="70">
        <v>290</v>
      </c>
      <c r="K243" s="70">
        <v>0</v>
      </c>
      <c r="L243" s="70">
        <v>1010</v>
      </c>
      <c r="M243" s="71"/>
      <c r="N243" s="72">
        <v>460</v>
      </c>
      <c r="O243" s="70">
        <v>130</v>
      </c>
      <c r="P243" s="70">
        <v>0</v>
      </c>
      <c r="Q243" s="70">
        <v>580</v>
      </c>
    </row>
    <row r="244" spans="2:17" x14ac:dyDescent="0.25">
      <c r="B244" s="3" t="s">
        <v>774</v>
      </c>
      <c r="C244" s="3" t="s">
        <v>775</v>
      </c>
      <c r="D244" s="3" t="s">
        <v>776</v>
      </c>
      <c r="E244" s="3"/>
      <c r="F244" s="3" t="s">
        <v>777</v>
      </c>
      <c r="G244" s="3" t="str">
        <f>VLOOKUP(F244,regions!A$2:C$419,3,FALSE)</f>
        <v>Shire district</v>
      </c>
      <c r="H244" s="3" t="str">
        <f>IFERROR(VLOOKUP(F244,classifications!A$3:C$328,3,FALSE),VLOOKUP(F244,classifications!I$2:K$28,3,FALSE))</f>
        <v>Predominantly Rural</v>
      </c>
      <c r="I244" s="70">
        <v>290</v>
      </c>
      <c r="J244" s="70">
        <v>50</v>
      </c>
      <c r="K244" s="70">
        <v>0</v>
      </c>
      <c r="L244" s="70">
        <v>350</v>
      </c>
      <c r="M244" s="71"/>
      <c r="N244" s="72">
        <v>410</v>
      </c>
      <c r="O244" s="70">
        <v>70</v>
      </c>
      <c r="P244" s="70">
        <v>0</v>
      </c>
      <c r="Q244" s="70">
        <v>480</v>
      </c>
    </row>
    <row r="245" spans="2:17" x14ac:dyDescent="0.25">
      <c r="E245" s="3"/>
      <c r="I245" s="71"/>
      <c r="J245" s="71"/>
      <c r="K245" s="71"/>
      <c r="L245" s="71"/>
      <c r="M245" s="71"/>
      <c r="N245" s="81"/>
      <c r="O245" s="71"/>
      <c r="P245" s="71"/>
      <c r="Q245" s="71"/>
    </row>
    <row r="246" spans="2:17" x14ac:dyDescent="0.25">
      <c r="D246" s="3" t="s">
        <v>778</v>
      </c>
      <c r="E246" s="3" t="s">
        <v>779</v>
      </c>
      <c r="F246" s="3" t="s">
        <v>779</v>
      </c>
      <c r="G246" s="3" t="str">
        <f>VLOOKUP(F246,regions!A$2:C$419,3,FALSE)</f>
        <v>Shire county</v>
      </c>
      <c r="H246" s="3" t="str">
        <f>IFERROR(VLOOKUP(F246,classifications!A$3:C$328,3,FALSE),VLOOKUP(F246,classifications!I$2:K$28,3,FALSE))</f>
        <v>Predominantly Urban</v>
      </c>
      <c r="I246" s="70">
        <v>2090</v>
      </c>
      <c r="J246" s="70">
        <v>430</v>
      </c>
      <c r="K246" s="70">
        <v>0</v>
      </c>
      <c r="L246" s="70">
        <v>2520</v>
      </c>
      <c r="M246" s="71"/>
      <c r="N246" s="72">
        <v>2170</v>
      </c>
      <c r="O246" s="70">
        <v>430</v>
      </c>
      <c r="P246" s="70">
        <v>0</v>
      </c>
      <c r="Q246" s="70">
        <v>2600</v>
      </c>
    </row>
    <row r="247" spans="2:17" x14ac:dyDescent="0.25">
      <c r="B247" s="3" t="s">
        <v>780</v>
      </c>
      <c r="C247" s="3" t="s">
        <v>781</v>
      </c>
      <c r="D247" s="3" t="s">
        <v>782</v>
      </c>
      <c r="E247" s="3"/>
      <c r="F247" s="3" t="s">
        <v>783</v>
      </c>
      <c r="G247" s="3" t="str">
        <f>VLOOKUP(F247,regions!A$2:C$419,3,FALSE)</f>
        <v>Shire district</v>
      </c>
      <c r="H247" s="3" t="str">
        <f>IFERROR(VLOOKUP(F247,classifications!A$3:C$328,3,FALSE),VLOOKUP(F247,classifications!I$2:K$28,3,FALSE))</f>
        <v>Predominantly Urban</v>
      </c>
      <c r="I247" s="70">
        <v>90</v>
      </c>
      <c r="J247" s="70">
        <v>20</v>
      </c>
      <c r="K247" s="70">
        <v>0</v>
      </c>
      <c r="L247" s="70">
        <v>100</v>
      </c>
      <c r="M247" s="71"/>
      <c r="N247" s="72">
        <v>130</v>
      </c>
      <c r="O247" s="70">
        <v>20</v>
      </c>
      <c r="P247" s="70">
        <v>0</v>
      </c>
      <c r="Q247" s="70">
        <v>150</v>
      </c>
    </row>
    <row r="248" spans="2:17" x14ac:dyDescent="0.25">
      <c r="B248" s="3" t="s">
        <v>784</v>
      </c>
      <c r="C248" s="3" t="s">
        <v>785</v>
      </c>
      <c r="D248" s="3" t="s">
        <v>786</v>
      </c>
      <c r="E248" s="3"/>
      <c r="F248" s="3" t="s">
        <v>787</v>
      </c>
      <c r="G248" s="3" t="str">
        <f>VLOOKUP(F248,regions!A$2:C$419,3,FALSE)</f>
        <v>Shire district</v>
      </c>
      <c r="H248" s="3" t="str">
        <f>IFERROR(VLOOKUP(F248,classifications!A$3:C$328,3,FALSE),VLOOKUP(F248,classifications!I$2:K$28,3,FALSE))</f>
        <v>Urban with Significant Rural</v>
      </c>
      <c r="I248" s="70">
        <v>310</v>
      </c>
      <c r="J248" s="70">
        <v>30</v>
      </c>
      <c r="K248" s="70">
        <v>0</v>
      </c>
      <c r="L248" s="70">
        <v>340</v>
      </c>
      <c r="M248" s="71"/>
      <c r="N248" s="72">
        <v>270</v>
      </c>
      <c r="O248" s="70">
        <v>30</v>
      </c>
      <c r="P248" s="70">
        <v>0</v>
      </c>
      <c r="Q248" s="70">
        <v>300</v>
      </c>
    </row>
    <row r="249" spans="2:17" x14ac:dyDescent="0.25">
      <c r="B249" s="3" t="s">
        <v>788</v>
      </c>
      <c r="C249" s="3" t="s">
        <v>789</v>
      </c>
      <c r="D249" s="3" t="s">
        <v>790</v>
      </c>
      <c r="E249" s="3"/>
      <c r="F249" s="3" t="s">
        <v>791</v>
      </c>
      <c r="G249" s="3" t="str">
        <f>VLOOKUP(F249,regions!A$2:C$419,3,FALSE)</f>
        <v>Shire district</v>
      </c>
      <c r="H249" s="3" t="str">
        <f>IFERROR(VLOOKUP(F249,classifications!A$3:C$328,3,FALSE),VLOOKUP(F249,classifications!I$2:K$28,3,FALSE))</f>
        <v>Urban with Significant Rural</v>
      </c>
      <c r="I249" s="70">
        <v>370</v>
      </c>
      <c r="J249" s="70">
        <v>80</v>
      </c>
      <c r="K249" s="70">
        <v>0</v>
      </c>
      <c r="L249" s="70">
        <v>450</v>
      </c>
      <c r="M249" s="71"/>
      <c r="N249" s="72">
        <v>210</v>
      </c>
      <c r="O249" s="70">
        <v>20</v>
      </c>
      <c r="P249" s="70">
        <v>0</v>
      </c>
      <c r="Q249" s="70">
        <v>230</v>
      </c>
    </row>
    <row r="250" spans="2:17" x14ac:dyDescent="0.25">
      <c r="B250" s="3" t="s">
        <v>792</v>
      </c>
      <c r="C250" s="3" t="s">
        <v>793</v>
      </c>
      <c r="D250" s="3" t="s">
        <v>794</v>
      </c>
      <c r="E250" s="3"/>
      <c r="F250" s="3" t="s">
        <v>795</v>
      </c>
      <c r="G250" s="3" t="str">
        <f>VLOOKUP(F250,regions!A$2:C$419,3,FALSE)</f>
        <v>Shire district</v>
      </c>
      <c r="H250" s="3" t="str">
        <f>IFERROR(VLOOKUP(F250,classifications!A$3:C$328,3,FALSE),VLOOKUP(F250,classifications!I$2:K$28,3,FALSE))</f>
        <v>Predominantly Urban</v>
      </c>
      <c r="I250" s="70">
        <v>320</v>
      </c>
      <c r="J250" s="70">
        <v>50</v>
      </c>
      <c r="K250" s="70">
        <v>0</v>
      </c>
      <c r="L250" s="70">
        <v>370</v>
      </c>
      <c r="M250" s="71"/>
      <c r="N250" s="72">
        <v>500</v>
      </c>
      <c r="O250" s="70">
        <v>60</v>
      </c>
      <c r="P250" s="70">
        <v>0</v>
      </c>
      <c r="Q250" s="70">
        <v>560</v>
      </c>
    </row>
    <row r="251" spans="2:17" x14ac:dyDescent="0.25">
      <c r="B251" s="3" t="s">
        <v>796</v>
      </c>
      <c r="C251" s="3" t="s">
        <v>797</v>
      </c>
      <c r="D251" s="3" t="s">
        <v>798</v>
      </c>
      <c r="E251" s="3"/>
      <c r="F251" s="3" t="s">
        <v>799</v>
      </c>
      <c r="G251" s="3" t="str">
        <f>VLOOKUP(F251,regions!A$2:C$419,3,FALSE)</f>
        <v>Shire district</v>
      </c>
      <c r="H251" s="3" t="str">
        <f>IFERROR(VLOOKUP(F251,classifications!A$3:C$328,3,FALSE),VLOOKUP(F251,classifications!I$2:K$28,3,FALSE))</f>
        <v>Urban with Significant Rural</v>
      </c>
      <c r="I251" s="70">
        <v>90</v>
      </c>
      <c r="J251" s="70">
        <v>0</v>
      </c>
      <c r="K251" s="70">
        <v>0</v>
      </c>
      <c r="L251" s="70">
        <v>90</v>
      </c>
      <c r="M251" s="71"/>
      <c r="N251" s="72">
        <v>80</v>
      </c>
      <c r="O251" s="70">
        <v>20</v>
      </c>
      <c r="P251" s="70">
        <v>0</v>
      </c>
      <c r="Q251" s="70">
        <v>90</v>
      </c>
    </row>
    <row r="252" spans="2:17" x14ac:dyDescent="0.25">
      <c r="B252" s="3" t="s">
        <v>800</v>
      </c>
      <c r="C252" s="3" t="s">
        <v>801</v>
      </c>
      <c r="D252" s="3" t="s">
        <v>802</v>
      </c>
      <c r="E252" s="3"/>
      <c r="F252" s="3" t="s">
        <v>803</v>
      </c>
      <c r="G252" s="3" t="str">
        <f>VLOOKUP(F252,regions!A$2:C$419,3,FALSE)</f>
        <v>Shire district</v>
      </c>
      <c r="H252" s="3" t="str">
        <f>IFERROR(VLOOKUP(F252,classifications!A$3:C$328,3,FALSE),VLOOKUP(F252,classifications!I$2:K$28,3,FALSE))</f>
        <v>Predominantly Urban</v>
      </c>
      <c r="I252" s="70">
        <v>260</v>
      </c>
      <c r="J252" s="70">
        <v>0</v>
      </c>
      <c r="K252" s="70">
        <v>0</v>
      </c>
      <c r="L252" s="70">
        <v>260</v>
      </c>
      <c r="M252" s="71"/>
      <c r="N252" s="72">
        <v>410</v>
      </c>
      <c r="O252" s="70">
        <v>30</v>
      </c>
      <c r="P252" s="70">
        <v>0</v>
      </c>
      <c r="Q252" s="70">
        <v>440</v>
      </c>
    </row>
    <row r="253" spans="2:17" x14ac:dyDescent="0.25">
      <c r="B253" s="3" t="s">
        <v>804</v>
      </c>
      <c r="C253" s="3" t="s">
        <v>805</v>
      </c>
      <c r="D253" s="3" t="s">
        <v>806</v>
      </c>
      <c r="E253" s="3"/>
      <c r="F253" s="3" t="s">
        <v>807</v>
      </c>
      <c r="G253" s="3" t="str">
        <f>VLOOKUP(F253,regions!A$2:C$419,3,FALSE)</f>
        <v>Shire district</v>
      </c>
      <c r="H253" s="3" t="str">
        <f>IFERROR(VLOOKUP(F253,classifications!A$3:C$328,3,FALSE),VLOOKUP(F253,classifications!I$2:K$28,3,FALSE))</f>
        <v>Predominantly Urban</v>
      </c>
      <c r="I253" s="70">
        <v>100</v>
      </c>
      <c r="J253" s="70">
        <v>10</v>
      </c>
      <c r="K253" s="70">
        <v>0</v>
      </c>
      <c r="L253" s="70">
        <v>110</v>
      </c>
      <c r="M253" s="71"/>
      <c r="N253" s="72">
        <v>50</v>
      </c>
      <c r="O253" s="70">
        <v>130</v>
      </c>
      <c r="P253" s="70">
        <v>0</v>
      </c>
      <c r="Q253" s="70">
        <v>180</v>
      </c>
    </row>
    <row r="254" spans="2:17" x14ac:dyDescent="0.25">
      <c r="B254" s="3" t="s">
        <v>808</v>
      </c>
      <c r="C254" s="3" t="s">
        <v>809</v>
      </c>
      <c r="D254" s="3" t="s">
        <v>810</v>
      </c>
      <c r="E254" s="3"/>
      <c r="F254" s="3" t="s">
        <v>811</v>
      </c>
      <c r="G254" s="3" t="str">
        <f>VLOOKUP(F254,regions!A$2:C$419,3,FALSE)</f>
        <v>Shire district</v>
      </c>
      <c r="H254" s="3" t="str">
        <f>IFERROR(VLOOKUP(F254,classifications!A$3:C$328,3,FALSE),VLOOKUP(F254,classifications!I$2:K$28,3,FALSE))</f>
        <v>Predominantly Urban</v>
      </c>
      <c r="I254" s="70">
        <v>170</v>
      </c>
      <c r="J254" s="70">
        <v>160</v>
      </c>
      <c r="K254" s="70">
        <v>0</v>
      </c>
      <c r="L254" s="70">
        <v>330</v>
      </c>
      <c r="M254" s="71"/>
      <c r="N254" s="72">
        <v>100</v>
      </c>
      <c r="O254" s="70">
        <v>40</v>
      </c>
      <c r="P254" s="70">
        <v>0</v>
      </c>
      <c r="Q254" s="70">
        <v>140</v>
      </c>
    </row>
    <row r="255" spans="2:17" x14ac:dyDescent="0.25">
      <c r="B255" s="3" t="s">
        <v>812</v>
      </c>
      <c r="C255" s="3" t="s">
        <v>813</v>
      </c>
      <c r="D255" s="3" t="s">
        <v>814</v>
      </c>
      <c r="E255" s="3"/>
      <c r="F255" s="3" t="s">
        <v>815</v>
      </c>
      <c r="G255" s="3" t="str">
        <f>VLOOKUP(F255,regions!A$2:C$419,3,FALSE)</f>
        <v>Shire district</v>
      </c>
      <c r="H255" s="3" t="str">
        <f>IFERROR(VLOOKUP(F255,classifications!A$3:C$328,3,FALSE),VLOOKUP(F255,classifications!I$2:K$28,3,FALSE))</f>
        <v>Predominantly Urban</v>
      </c>
      <c r="I255" s="70">
        <v>130</v>
      </c>
      <c r="J255" s="70">
        <v>30</v>
      </c>
      <c r="K255" s="70">
        <v>0</v>
      </c>
      <c r="L255" s="70">
        <v>160</v>
      </c>
      <c r="M255" s="71"/>
      <c r="N255" s="72">
        <v>170</v>
      </c>
      <c r="O255" s="70">
        <v>70</v>
      </c>
      <c r="P255" s="70">
        <v>0</v>
      </c>
      <c r="Q255" s="70">
        <v>240</v>
      </c>
    </row>
    <row r="256" spans="2:17" x14ac:dyDescent="0.25">
      <c r="B256" s="3" t="s">
        <v>816</v>
      </c>
      <c r="C256" s="3" t="s">
        <v>817</v>
      </c>
      <c r="D256" s="3" t="s">
        <v>818</v>
      </c>
      <c r="E256" s="3"/>
      <c r="F256" s="3" t="s">
        <v>819</v>
      </c>
      <c r="G256" s="3" t="str">
        <f>VLOOKUP(F256,regions!A$2:C$419,3,FALSE)</f>
        <v>Shire district</v>
      </c>
      <c r="H256" s="3" t="str">
        <f>IFERROR(VLOOKUP(F256,classifications!A$3:C$328,3,FALSE),VLOOKUP(F256,classifications!I$2:K$28,3,FALSE))</f>
        <v>Predominantly Urban</v>
      </c>
      <c r="I256" s="70">
        <v>250</v>
      </c>
      <c r="J256" s="70">
        <v>50</v>
      </c>
      <c r="K256" s="70">
        <v>0</v>
      </c>
      <c r="L256" s="70">
        <v>300</v>
      </c>
      <c r="M256" s="71"/>
      <c r="N256" s="72">
        <v>240</v>
      </c>
      <c r="O256" s="70">
        <v>30</v>
      </c>
      <c r="P256" s="70">
        <v>0</v>
      </c>
      <c r="Q256" s="70">
        <v>270</v>
      </c>
    </row>
    <row r="257" spans="2:18" x14ac:dyDescent="0.25">
      <c r="E257" s="3"/>
      <c r="I257" s="71"/>
      <c r="J257" s="71"/>
      <c r="K257" s="71"/>
      <c r="L257" s="71"/>
      <c r="M257" s="71"/>
      <c r="N257" s="81"/>
      <c r="O257" s="71"/>
      <c r="P257" s="71"/>
      <c r="Q257" s="71"/>
    </row>
    <row r="258" spans="2:18" x14ac:dyDescent="0.25">
      <c r="D258" s="3" t="s">
        <v>820</v>
      </c>
      <c r="E258" s="3" t="s">
        <v>821</v>
      </c>
      <c r="F258" s="3" t="s">
        <v>821</v>
      </c>
      <c r="G258" s="3" t="str">
        <f>VLOOKUP(F258,regions!A$2:C$419,3,FALSE)</f>
        <v>Shire county</v>
      </c>
      <c r="H258" s="3" t="str">
        <f>IFERROR(VLOOKUP(F258,classifications!A$3:C$328,3,FALSE),VLOOKUP(F258,classifications!I$2:K$28,3,FALSE))</f>
        <v>Urban with Significant Rural</v>
      </c>
      <c r="I258" s="70">
        <v>2380</v>
      </c>
      <c r="J258" s="70">
        <v>530</v>
      </c>
      <c r="K258" s="70">
        <v>0</v>
      </c>
      <c r="L258" s="70">
        <v>2920</v>
      </c>
      <c r="M258" s="71"/>
      <c r="N258" s="72">
        <v>2200</v>
      </c>
      <c r="O258" s="70">
        <v>470</v>
      </c>
      <c r="P258" s="70">
        <v>0</v>
      </c>
      <c r="Q258" s="70">
        <v>2670</v>
      </c>
    </row>
    <row r="259" spans="2:18" x14ac:dyDescent="0.25">
      <c r="B259" s="3" t="s">
        <v>822</v>
      </c>
      <c r="C259" s="3" t="s">
        <v>823</v>
      </c>
      <c r="D259" s="3" t="s">
        <v>824</v>
      </c>
      <c r="E259" s="3"/>
      <c r="F259" s="3" t="s">
        <v>825</v>
      </c>
      <c r="G259" s="3" t="str">
        <f>VLOOKUP(F259,regions!A$2:C$419,3,FALSE)</f>
        <v>Shire district</v>
      </c>
      <c r="H259" s="3" t="str">
        <f>IFERROR(VLOOKUP(F259,classifications!A$3:C$328,3,FALSE),VLOOKUP(F259,classifications!I$2:K$28,3,FALSE))</f>
        <v>Urban with Significant Rural</v>
      </c>
      <c r="I259" s="70">
        <v>270</v>
      </c>
      <c r="J259" s="70">
        <v>40</v>
      </c>
      <c r="K259" s="70">
        <v>0</v>
      </c>
      <c r="L259" s="70">
        <v>310</v>
      </c>
      <c r="M259" s="71"/>
      <c r="N259" s="72">
        <v>90</v>
      </c>
      <c r="O259" s="70">
        <v>0</v>
      </c>
      <c r="P259" s="70">
        <v>0</v>
      </c>
      <c r="Q259" s="70">
        <v>90</v>
      </c>
    </row>
    <row r="260" spans="2:18" x14ac:dyDescent="0.25">
      <c r="B260" s="3" t="s">
        <v>826</v>
      </c>
      <c r="C260" s="3" t="s">
        <v>827</v>
      </c>
      <c r="D260" s="3" t="s">
        <v>828</v>
      </c>
      <c r="E260" s="3"/>
      <c r="F260" s="3" t="s">
        <v>829</v>
      </c>
      <c r="G260" s="3" t="str">
        <f>VLOOKUP(F260,regions!A$2:C$419,3,FALSE)</f>
        <v>Shire district</v>
      </c>
      <c r="H260" s="3" t="str">
        <f>IFERROR(VLOOKUP(F260,classifications!A$3:C$328,3,FALSE),VLOOKUP(F260,classifications!I$2:K$28,3,FALSE))</f>
        <v>Predominantly Urban</v>
      </c>
      <c r="I260" s="70">
        <v>220</v>
      </c>
      <c r="J260" s="70">
        <v>0</v>
      </c>
      <c r="K260" s="70">
        <v>0</v>
      </c>
      <c r="L260" s="70">
        <v>230</v>
      </c>
      <c r="M260" s="71"/>
      <c r="N260" s="72">
        <v>350</v>
      </c>
      <c r="O260" s="70">
        <v>30</v>
      </c>
      <c r="P260" s="70">
        <v>0</v>
      </c>
      <c r="Q260" s="70">
        <v>380</v>
      </c>
    </row>
    <row r="261" spans="2:18" x14ac:dyDescent="0.25">
      <c r="B261" s="3" t="s">
        <v>830</v>
      </c>
      <c r="C261" s="3" t="s">
        <v>831</v>
      </c>
      <c r="D261" s="3" t="s">
        <v>832</v>
      </c>
      <c r="E261" s="3"/>
      <c r="F261" s="3" t="s">
        <v>833</v>
      </c>
      <c r="G261" s="3" t="str">
        <f>VLOOKUP(F261,regions!A$2:C$419,3,FALSE)</f>
        <v>Shire district</v>
      </c>
      <c r="H261" s="3" t="str">
        <f>IFERROR(VLOOKUP(F261,classifications!A$3:C$328,3,FALSE),VLOOKUP(F261,classifications!I$2:K$28,3,FALSE))</f>
        <v>Predominantly Urban</v>
      </c>
      <c r="I261" s="30">
        <v>310</v>
      </c>
      <c r="J261" s="30">
        <v>30</v>
      </c>
      <c r="K261" s="30">
        <v>0</v>
      </c>
      <c r="L261" s="30">
        <v>340</v>
      </c>
      <c r="M261" s="74"/>
      <c r="N261" s="75">
        <v>410</v>
      </c>
      <c r="O261" s="30">
        <v>30</v>
      </c>
      <c r="P261" s="30">
        <v>0</v>
      </c>
      <c r="Q261" s="30">
        <v>440</v>
      </c>
      <c r="R261" s="32"/>
    </row>
    <row r="262" spans="2:18" x14ac:dyDescent="0.25">
      <c r="B262" s="3" t="s">
        <v>834</v>
      </c>
      <c r="C262" s="3" t="s">
        <v>835</v>
      </c>
      <c r="D262" s="3" t="s">
        <v>836</v>
      </c>
      <c r="E262" s="3"/>
      <c r="F262" s="3" t="s">
        <v>837</v>
      </c>
      <c r="G262" s="3" t="str">
        <f>VLOOKUP(F262,regions!A$2:C$419,3,FALSE)</f>
        <v>Shire district</v>
      </c>
      <c r="H262" s="3" t="str">
        <f>IFERROR(VLOOKUP(F262,classifications!A$3:C$328,3,FALSE),VLOOKUP(F262,classifications!I$2:K$28,3,FALSE))</f>
        <v>Urban with Significant Rural</v>
      </c>
      <c r="I262" s="70">
        <v>140</v>
      </c>
      <c r="J262" s="70">
        <v>50</v>
      </c>
      <c r="K262" s="70">
        <v>0</v>
      </c>
      <c r="L262" s="70">
        <v>190</v>
      </c>
      <c r="M262" s="71"/>
      <c r="N262" s="72">
        <v>110</v>
      </c>
      <c r="O262" s="70">
        <v>20</v>
      </c>
      <c r="P262" s="70">
        <v>0</v>
      </c>
      <c r="Q262" s="70">
        <v>130</v>
      </c>
    </row>
    <row r="263" spans="2:18" x14ac:dyDescent="0.25">
      <c r="B263" s="3" t="s">
        <v>838</v>
      </c>
      <c r="C263" s="3" t="s">
        <v>839</v>
      </c>
      <c r="D263" s="3" t="s">
        <v>840</v>
      </c>
      <c r="E263" s="3"/>
      <c r="F263" s="3" t="s">
        <v>841</v>
      </c>
      <c r="G263" s="3" t="str">
        <f>VLOOKUP(F263,regions!A$2:C$419,3,FALSE)</f>
        <v>Shire district</v>
      </c>
      <c r="H263" s="3" t="str">
        <f>IFERROR(VLOOKUP(F263,classifications!A$3:C$328,3,FALSE),VLOOKUP(F263,classifications!I$2:K$28,3,FALSE))</f>
        <v>Predominantly Urban</v>
      </c>
      <c r="I263" s="70">
        <v>40</v>
      </c>
      <c r="J263" s="70">
        <v>20</v>
      </c>
      <c r="K263" s="70">
        <v>0</v>
      </c>
      <c r="L263" s="70">
        <v>50</v>
      </c>
      <c r="M263" s="71"/>
      <c r="N263" s="72">
        <v>60</v>
      </c>
      <c r="O263" s="70">
        <v>10</v>
      </c>
      <c r="P263" s="70">
        <v>0</v>
      </c>
      <c r="Q263" s="70">
        <v>80</v>
      </c>
    </row>
    <row r="264" spans="2:18" x14ac:dyDescent="0.25">
      <c r="B264" s="3" t="s">
        <v>842</v>
      </c>
      <c r="C264" s="3" t="s">
        <v>843</v>
      </c>
      <c r="D264" s="3" t="s">
        <v>844</v>
      </c>
      <c r="E264" s="3"/>
      <c r="F264" s="3" t="s">
        <v>845</v>
      </c>
      <c r="G264" s="3" t="str">
        <f>VLOOKUP(F264,regions!A$2:C$419,3,FALSE)</f>
        <v>Shire district</v>
      </c>
      <c r="H264" s="3" t="str">
        <f>IFERROR(VLOOKUP(F264,classifications!A$3:C$328,3,FALSE),VLOOKUP(F264,classifications!I$2:K$28,3,FALSE))</f>
        <v>Urban with Significant Rural</v>
      </c>
      <c r="I264" s="70">
        <v>240</v>
      </c>
      <c r="J264" s="70">
        <v>230</v>
      </c>
      <c r="K264" s="70">
        <v>0</v>
      </c>
      <c r="L264" s="70">
        <v>470</v>
      </c>
      <c r="M264" s="71"/>
      <c r="N264" s="72">
        <v>250</v>
      </c>
      <c r="O264" s="70">
        <v>180</v>
      </c>
      <c r="P264" s="70">
        <v>0</v>
      </c>
      <c r="Q264" s="70">
        <v>430</v>
      </c>
    </row>
    <row r="265" spans="2:18" x14ac:dyDescent="0.25">
      <c r="B265" s="3" t="s">
        <v>846</v>
      </c>
      <c r="C265" s="3" t="s">
        <v>847</v>
      </c>
      <c r="D265" s="3" t="s">
        <v>848</v>
      </c>
      <c r="E265" s="3"/>
      <c r="F265" s="3" t="s">
        <v>849</v>
      </c>
      <c r="G265" s="3" t="str">
        <f>VLOOKUP(F265,regions!A$2:C$419,3,FALSE)</f>
        <v>Shire district</v>
      </c>
      <c r="H265" s="3" t="str">
        <f>IFERROR(VLOOKUP(F265,classifications!A$3:C$328,3,FALSE),VLOOKUP(F265,classifications!I$2:K$28,3,FALSE))</f>
        <v>Predominantly Rural</v>
      </c>
      <c r="I265" s="30">
        <v>100</v>
      </c>
      <c r="J265" s="30">
        <v>30</v>
      </c>
      <c r="K265" s="30">
        <v>0</v>
      </c>
      <c r="L265" s="30">
        <v>120</v>
      </c>
      <c r="M265" s="74"/>
      <c r="N265" s="75">
        <v>100</v>
      </c>
      <c r="O265" s="30">
        <v>10</v>
      </c>
      <c r="P265" s="30">
        <v>0</v>
      </c>
      <c r="Q265" s="30">
        <v>110</v>
      </c>
      <c r="R265" s="32"/>
    </row>
    <row r="266" spans="2:18" x14ac:dyDescent="0.25">
      <c r="B266" s="3" t="s">
        <v>850</v>
      </c>
      <c r="C266" s="3" t="s">
        <v>851</v>
      </c>
      <c r="D266" s="3" t="s">
        <v>852</v>
      </c>
      <c r="E266" s="3"/>
      <c r="F266" s="3" t="s">
        <v>1875</v>
      </c>
      <c r="G266" s="3" t="str">
        <f>VLOOKUP(F266,regions!A$2:C$419,3,FALSE)</f>
        <v>Shire district</v>
      </c>
      <c r="H266" s="3" t="str">
        <f>IFERROR(VLOOKUP(F266,classifications!A$3:C$328,3,FALSE),VLOOKUP(F266,classifications!I$2:K$28,3,FALSE))</f>
        <v>Urban with Significant Rural</v>
      </c>
      <c r="I266" s="70">
        <v>130</v>
      </c>
      <c r="J266" s="70">
        <v>50</v>
      </c>
      <c r="K266" s="70">
        <v>0</v>
      </c>
      <c r="L266" s="70">
        <v>180</v>
      </c>
      <c r="M266" s="71"/>
      <c r="N266" s="72">
        <v>80</v>
      </c>
      <c r="O266" s="70">
        <v>0</v>
      </c>
      <c r="P266" s="70">
        <v>0</v>
      </c>
      <c r="Q266" s="70">
        <v>90</v>
      </c>
    </row>
    <row r="267" spans="2:18" x14ac:dyDescent="0.25">
      <c r="B267" s="3" t="s">
        <v>853</v>
      </c>
      <c r="C267" s="3" t="s">
        <v>854</v>
      </c>
      <c r="D267" s="3" t="s">
        <v>855</v>
      </c>
      <c r="E267" s="3"/>
      <c r="F267" s="3" t="s">
        <v>856</v>
      </c>
      <c r="G267" s="3" t="str">
        <f>VLOOKUP(F267,regions!A$2:C$419,3,FALSE)</f>
        <v>Shire district</v>
      </c>
      <c r="H267" s="3" t="str">
        <f>IFERROR(VLOOKUP(F267,classifications!A$3:C$328,3,FALSE),VLOOKUP(F267,classifications!I$2:K$28,3,FALSE))</f>
        <v>Predominantly Rural</v>
      </c>
      <c r="I267" s="70">
        <v>240</v>
      </c>
      <c r="J267" s="70">
        <v>10</v>
      </c>
      <c r="K267" s="70">
        <v>0</v>
      </c>
      <c r="L267" s="70">
        <v>250</v>
      </c>
      <c r="M267" s="71"/>
      <c r="N267" s="72">
        <v>220</v>
      </c>
      <c r="O267" s="70">
        <v>30</v>
      </c>
      <c r="P267" s="70">
        <v>0</v>
      </c>
      <c r="Q267" s="70">
        <v>260</v>
      </c>
    </row>
    <row r="268" spans="2:18" x14ac:dyDescent="0.25">
      <c r="B268" s="3" t="s">
        <v>857</v>
      </c>
      <c r="C268" s="3" t="s">
        <v>858</v>
      </c>
      <c r="D268" s="3" t="s">
        <v>859</v>
      </c>
      <c r="E268" s="3"/>
      <c r="F268" s="3" t="s">
        <v>860</v>
      </c>
      <c r="G268" s="3" t="str">
        <f>VLOOKUP(F268,regions!A$2:C$419,3,FALSE)</f>
        <v>Shire district</v>
      </c>
      <c r="H268" s="3" t="str">
        <f>IFERROR(VLOOKUP(F268,classifications!A$3:C$328,3,FALSE),VLOOKUP(F268,classifications!I$2:K$28,3,FALSE))</f>
        <v>Predominantly Urban</v>
      </c>
      <c r="I268" s="30">
        <v>120</v>
      </c>
      <c r="J268" s="30">
        <v>40</v>
      </c>
      <c r="K268" s="30">
        <v>0</v>
      </c>
      <c r="L268" s="30">
        <v>160</v>
      </c>
      <c r="M268" s="74"/>
      <c r="N268" s="75">
        <v>70</v>
      </c>
      <c r="O268" s="30">
        <v>30</v>
      </c>
      <c r="P268" s="30">
        <v>0</v>
      </c>
      <c r="Q268" s="30">
        <v>90</v>
      </c>
    </row>
    <row r="269" spans="2:18" x14ac:dyDescent="0.25">
      <c r="B269" s="3" t="s">
        <v>861</v>
      </c>
      <c r="C269" s="3" t="s">
        <v>862</v>
      </c>
      <c r="D269" s="3" t="s">
        <v>863</v>
      </c>
      <c r="E269" s="3"/>
      <c r="F269" s="3" t="s">
        <v>864</v>
      </c>
      <c r="G269" s="3" t="str">
        <f>VLOOKUP(F269,regions!A$2:C$419,3,FALSE)</f>
        <v>Shire district</v>
      </c>
      <c r="H269" s="3" t="str">
        <f>IFERROR(VLOOKUP(F269,classifications!A$3:C$328,3,FALSE),VLOOKUP(F269,classifications!I$2:K$28,3,FALSE))</f>
        <v>Urban with Significant Rural</v>
      </c>
      <c r="I269" s="70">
        <v>440</v>
      </c>
      <c r="J269" s="70">
        <v>40</v>
      </c>
      <c r="K269" s="70">
        <v>0</v>
      </c>
      <c r="L269" s="70">
        <v>480</v>
      </c>
      <c r="M269" s="71"/>
      <c r="N269" s="72">
        <v>370</v>
      </c>
      <c r="O269" s="70">
        <v>130</v>
      </c>
      <c r="P269" s="70">
        <v>0</v>
      </c>
      <c r="Q269" s="70">
        <v>500</v>
      </c>
    </row>
    <row r="270" spans="2:18" x14ac:dyDescent="0.25">
      <c r="B270" s="3" t="s">
        <v>865</v>
      </c>
      <c r="C270" s="3" t="s">
        <v>866</v>
      </c>
      <c r="D270" s="3" t="s">
        <v>867</v>
      </c>
      <c r="E270" s="3"/>
      <c r="F270" s="3" t="s">
        <v>868</v>
      </c>
      <c r="G270" s="3" t="str">
        <f>VLOOKUP(F270,regions!A$2:C$419,3,FALSE)</f>
        <v>Shire district</v>
      </c>
      <c r="H270" s="3" t="str">
        <f>IFERROR(VLOOKUP(F270,classifications!A$3:C$328,3,FALSE),VLOOKUP(F270,classifications!I$2:K$28,3,FALSE))</f>
        <v>Urban with Significant Rural</v>
      </c>
      <c r="I270" s="30">
        <v>150</v>
      </c>
      <c r="J270" s="30">
        <v>10</v>
      </c>
      <c r="K270" s="30">
        <v>0</v>
      </c>
      <c r="L270" s="30">
        <v>160</v>
      </c>
      <c r="M270" s="74"/>
      <c r="N270" s="75">
        <v>80</v>
      </c>
      <c r="O270" s="30">
        <v>0</v>
      </c>
      <c r="P270" s="30">
        <v>0</v>
      </c>
      <c r="Q270" s="30">
        <v>80</v>
      </c>
    </row>
    <row r="271" spans="2:18" x14ac:dyDescent="0.25">
      <c r="E271" s="3"/>
      <c r="I271" s="71"/>
      <c r="J271" s="71"/>
      <c r="K271" s="71"/>
      <c r="L271" s="71"/>
      <c r="M271" s="71"/>
      <c r="N271" s="81"/>
      <c r="O271" s="71"/>
      <c r="P271" s="71"/>
      <c r="Q271" s="71"/>
    </row>
    <row r="272" spans="2:18" x14ac:dyDescent="0.25">
      <c r="D272" s="3" t="s">
        <v>869</v>
      </c>
      <c r="E272" s="3" t="s">
        <v>870</v>
      </c>
      <c r="F272" s="3" t="s">
        <v>870</v>
      </c>
      <c r="G272" s="3" t="str">
        <f>VLOOKUP(F272,regions!A$2:C$419,3,FALSE)</f>
        <v>Shire county</v>
      </c>
      <c r="H272" s="3" t="str">
        <f>IFERROR(VLOOKUP(F272,classifications!A$3:C$328,3,FALSE),VLOOKUP(F272,classifications!I$2:K$28,3,FALSE))</f>
        <v>Predominantly Urban</v>
      </c>
      <c r="I272" s="70">
        <v>2550</v>
      </c>
      <c r="J272" s="70">
        <v>240</v>
      </c>
      <c r="K272" s="70">
        <v>10</v>
      </c>
      <c r="L272" s="70">
        <v>2800</v>
      </c>
      <c r="M272" s="71"/>
      <c r="N272" s="72">
        <v>1780</v>
      </c>
      <c r="O272" s="70">
        <v>310</v>
      </c>
      <c r="P272" s="70">
        <v>10</v>
      </c>
      <c r="Q272" s="70">
        <v>2100</v>
      </c>
    </row>
    <row r="273" spans="2:18" x14ac:dyDescent="0.25">
      <c r="B273" s="3" t="s">
        <v>871</v>
      </c>
      <c r="C273" s="3" t="s">
        <v>872</v>
      </c>
      <c r="D273" s="3" t="s">
        <v>873</v>
      </c>
      <c r="E273" s="3"/>
      <c r="F273" s="3" t="s">
        <v>874</v>
      </c>
      <c r="G273" s="3" t="str">
        <f>VLOOKUP(F273,regions!A$2:C$419,3,FALSE)</f>
        <v>Shire district</v>
      </c>
      <c r="H273" s="3" t="str">
        <f>IFERROR(VLOOKUP(F273,classifications!A$3:C$328,3,FALSE),VLOOKUP(F273,classifications!I$2:K$28,3,FALSE))</f>
        <v>Predominantly Urban</v>
      </c>
      <c r="I273" s="70">
        <v>130</v>
      </c>
      <c r="J273" s="70">
        <v>0</v>
      </c>
      <c r="K273" s="70">
        <v>0</v>
      </c>
      <c r="L273" s="70">
        <v>130</v>
      </c>
      <c r="M273" s="71"/>
      <c r="N273" s="72">
        <v>130</v>
      </c>
      <c r="O273" s="70">
        <v>10</v>
      </c>
      <c r="P273" s="70">
        <v>0</v>
      </c>
      <c r="Q273" s="70">
        <v>140</v>
      </c>
    </row>
    <row r="274" spans="2:18" x14ac:dyDescent="0.25">
      <c r="B274" s="3" t="s">
        <v>875</v>
      </c>
      <c r="C274" s="3" t="s">
        <v>876</v>
      </c>
      <c r="D274" s="3" t="s">
        <v>877</v>
      </c>
      <c r="E274" s="3"/>
      <c r="F274" s="3" t="s">
        <v>878</v>
      </c>
      <c r="G274" s="3" t="str">
        <f>VLOOKUP(F274,regions!A$2:C$419,3,FALSE)</f>
        <v>Shire district</v>
      </c>
      <c r="H274" s="3" t="str">
        <f>IFERROR(VLOOKUP(F274,classifications!A$3:C$328,3,FALSE),VLOOKUP(F274,classifications!I$2:K$28,3,FALSE))</f>
        <v>Urban with Significant Rural</v>
      </c>
      <c r="I274" s="70">
        <v>440</v>
      </c>
      <c r="J274" s="70">
        <v>20</v>
      </c>
      <c r="K274" s="70">
        <v>0</v>
      </c>
      <c r="L274" s="70">
        <v>460</v>
      </c>
      <c r="M274" s="71"/>
      <c r="N274" s="72">
        <v>400</v>
      </c>
      <c r="O274" s="70">
        <v>50</v>
      </c>
      <c r="P274" s="70">
        <v>0</v>
      </c>
      <c r="Q274" s="70">
        <v>450</v>
      </c>
    </row>
    <row r="275" spans="2:18" x14ac:dyDescent="0.25">
      <c r="B275" s="3" t="s">
        <v>879</v>
      </c>
      <c r="C275" s="3" t="s">
        <v>880</v>
      </c>
      <c r="D275" s="3" t="s">
        <v>881</v>
      </c>
      <c r="E275" s="3"/>
      <c r="F275" s="3" t="s">
        <v>882</v>
      </c>
      <c r="G275" s="3" t="str">
        <f>VLOOKUP(F275,regions!A$2:C$419,3,FALSE)</f>
        <v>Shire district</v>
      </c>
      <c r="H275" s="3" t="str">
        <f>IFERROR(VLOOKUP(F275,classifications!A$3:C$328,3,FALSE),VLOOKUP(F275,classifications!I$2:K$28,3,FALSE))</f>
        <v>Predominantly Urban</v>
      </c>
      <c r="I275" s="70">
        <v>140</v>
      </c>
      <c r="J275" s="70">
        <v>40</v>
      </c>
      <c r="K275" s="70">
        <v>0</v>
      </c>
      <c r="L275" s="70">
        <v>180</v>
      </c>
      <c r="M275" s="71"/>
      <c r="N275" s="72">
        <v>180</v>
      </c>
      <c r="O275" s="70">
        <v>30</v>
      </c>
      <c r="P275" s="70">
        <v>0</v>
      </c>
      <c r="Q275" s="70">
        <v>200</v>
      </c>
    </row>
    <row r="276" spans="2:18" x14ac:dyDescent="0.25">
      <c r="B276" s="3" t="s">
        <v>883</v>
      </c>
      <c r="C276" s="3" t="s">
        <v>884</v>
      </c>
      <c r="D276" s="3" t="s">
        <v>885</v>
      </c>
      <c r="E276" s="3"/>
      <c r="F276" s="3" t="s">
        <v>886</v>
      </c>
      <c r="G276" s="3" t="str">
        <f>VLOOKUP(F276,regions!A$2:C$419,3,FALSE)</f>
        <v>Shire district</v>
      </c>
      <c r="H276" s="3" t="str">
        <f>IFERROR(VLOOKUP(F276,classifications!A$3:C$328,3,FALSE),VLOOKUP(F276,classifications!I$2:K$28,3,FALSE))</f>
        <v>Predominantly Urban</v>
      </c>
      <c r="I276" s="70">
        <v>70</v>
      </c>
      <c r="J276" s="70">
        <v>10</v>
      </c>
      <c r="K276" s="70">
        <v>0</v>
      </c>
      <c r="L276" s="70">
        <v>80</v>
      </c>
      <c r="M276" s="71"/>
      <c r="N276" s="72">
        <v>40</v>
      </c>
      <c r="O276" s="70">
        <v>20</v>
      </c>
      <c r="P276" s="70">
        <v>0</v>
      </c>
      <c r="Q276" s="70">
        <v>70</v>
      </c>
    </row>
    <row r="277" spans="2:18" x14ac:dyDescent="0.25">
      <c r="B277" s="3" t="s">
        <v>887</v>
      </c>
      <c r="C277" s="3" t="s">
        <v>888</v>
      </c>
      <c r="D277" s="3" t="s">
        <v>889</v>
      </c>
      <c r="E277" s="3"/>
      <c r="F277" s="3" t="s">
        <v>890</v>
      </c>
      <c r="G277" s="3" t="str">
        <f>VLOOKUP(F277,regions!A$2:C$419,3,FALSE)</f>
        <v>Shire district</v>
      </c>
      <c r="H277" s="3" t="str">
        <f>IFERROR(VLOOKUP(F277,classifications!A$3:C$328,3,FALSE),VLOOKUP(F277,classifications!I$2:K$28,3,FALSE))</f>
        <v>Urban with Significant Rural</v>
      </c>
      <c r="I277" s="70">
        <v>280</v>
      </c>
      <c r="J277" s="70">
        <v>0</v>
      </c>
      <c r="K277" s="70">
        <v>0</v>
      </c>
      <c r="L277" s="70">
        <v>280</v>
      </c>
      <c r="M277" s="71"/>
      <c r="N277" s="72">
        <v>100</v>
      </c>
      <c r="O277" s="70">
        <v>0</v>
      </c>
      <c r="P277" s="70">
        <v>0</v>
      </c>
      <c r="Q277" s="70">
        <v>100</v>
      </c>
    </row>
    <row r="278" spans="2:18" x14ac:dyDescent="0.25">
      <c r="B278" s="3" t="s">
        <v>891</v>
      </c>
      <c r="C278" s="3" t="s">
        <v>892</v>
      </c>
      <c r="D278" s="3" t="s">
        <v>893</v>
      </c>
      <c r="E278" s="3"/>
      <c r="F278" s="3" t="s">
        <v>894</v>
      </c>
      <c r="G278" s="3" t="str">
        <f>VLOOKUP(F278,regions!A$2:C$419,3,FALSE)</f>
        <v>Shire district</v>
      </c>
      <c r="H278" s="3" t="str">
        <f>IFERROR(VLOOKUP(F278,classifications!A$3:C$328,3,FALSE),VLOOKUP(F278,classifications!I$2:K$28,3,FALSE))</f>
        <v>Predominantly Urban</v>
      </c>
      <c r="I278" s="70">
        <v>30</v>
      </c>
      <c r="J278" s="70">
        <v>10</v>
      </c>
      <c r="K278" s="70">
        <v>10</v>
      </c>
      <c r="L278" s="70">
        <v>50</v>
      </c>
      <c r="M278" s="71"/>
      <c r="N278" s="72">
        <v>50</v>
      </c>
      <c r="O278" s="70">
        <v>0</v>
      </c>
      <c r="P278" s="70">
        <v>0</v>
      </c>
      <c r="Q278" s="70">
        <v>50</v>
      </c>
    </row>
    <row r="279" spans="2:18" x14ac:dyDescent="0.25">
      <c r="B279" s="3" t="s">
        <v>895</v>
      </c>
      <c r="C279" s="3" t="s">
        <v>896</v>
      </c>
      <c r="D279" s="3" t="s">
        <v>897</v>
      </c>
      <c r="E279" s="3"/>
      <c r="F279" s="3" t="s">
        <v>898</v>
      </c>
      <c r="G279" s="3" t="str">
        <f>VLOOKUP(F279,regions!A$2:C$419,3,FALSE)</f>
        <v>Shire district</v>
      </c>
      <c r="H279" s="3" t="str">
        <f>IFERROR(VLOOKUP(F279,classifications!A$3:C$328,3,FALSE),VLOOKUP(F279,classifications!I$2:K$28,3,FALSE))</f>
        <v>Predominantly Urban</v>
      </c>
      <c r="I279" s="70">
        <v>120</v>
      </c>
      <c r="J279" s="70">
        <v>60</v>
      </c>
      <c r="K279" s="70">
        <v>0</v>
      </c>
      <c r="L279" s="70">
        <v>180</v>
      </c>
      <c r="M279" s="71"/>
      <c r="N279" s="72">
        <v>110</v>
      </c>
      <c r="O279" s="70">
        <v>20</v>
      </c>
      <c r="P279" s="70">
        <v>0</v>
      </c>
      <c r="Q279" s="70">
        <v>120</v>
      </c>
    </row>
    <row r="280" spans="2:18" x14ac:dyDescent="0.25">
      <c r="B280" s="3" t="s">
        <v>899</v>
      </c>
      <c r="C280" s="3" t="s">
        <v>900</v>
      </c>
      <c r="D280" s="3" t="s">
        <v>901</v>
      </c>
      <c r="E280" s="3"/>
      <c r="F280" s="3" t="s">
        <v>902</v>
      </c>
      <c r="G280" s="3" t="str">
        <f>VLOOKUP(F280,regions!A$2:C$419,3,FALSE)</f>
        <v>Shire district</v>
      </c>
      <c r="H280" s="3" t="str">
        <f>IFERROR(VLOOKUP(F280,classifications!A$3:C$328,3,FALSE),VLOOKUP(F280,classifications!I$2:K$28,3,FALSE))</f>
        <v>Predominantly Rural</v>
      </c>
      <c r="I280" s="70">
        <v>400</v>
      </c>
      <c r="J280" s="70">
        <v>0</v>
      </c>
      <c r="K280" s="70">
        <v>0</v>
      </c>
      <c r="L280" s="70">
        <v>400</v>
      </c>
      <c r="M280" s="71"/>
      <c r="N280" s="72">
        <v>200</v>
      </c>
      <c r="O280" s="70">
        <v>0</v>
      </c>
      <c r="P280" s="70">
        <v>0</v>
      </c>
      <c r="Q280" s="70">
        <v>200</v>
      </c>
    </row>
    <row r="281" spans="2:18" x14ac:dyDescent="0.25">
      <c r="B281" s="3" t="s">
        <v>903</v>
      </c>
      <c r="C281" s="3" t="s">
        <v>904</v>
      </c>
      <c r="D281" s="3" t="s">
        <v>905</v>
      </c>
      <c r="E281" s="3"/>
      <c r="F281" s="3" t="s">
        <v>906</v>
      </c>
      <c r="G281" s="3" t="str">
        <f>VLOOKUP(F281,regions!A$2:C$419,3,FALSE)</f>
        <v>Shire district</v>
      </c>
      <c r="H281" s="3" t="str">
        <f>IFERROR(VLOOKUP(F281,classifications!A$3:C$328,3,FALSE),VLOOKUP(F281,classifications!I$2:K$28,3,FALSE))</f>
        <v>Predominantly Urban</v>
      </c>
      <c r="I281" s="70">
        <v>120</v>
      </c>
      <c r="J281" s="70">
        <v>60</v>
      </c>
      <c r="K281" s="70">
        <v>0</v>
      </c>
      <c r="L281" s="70">
        <v>180</v>
      </c>
      <c r="M281" s="71"/>
      <c r="N281" s="72">
        <v>120</v>
      </c>
      <c r="O281" s="70">
        <v>110</v>
      </c>
      <c r="P281" s="70">
        <v>0</v>
      </c>
      <c r="Q281" s="70">
        <v>230</v>
      </c>
    </row>
    <row r="282" spans="2:18" x14ac:dyDescent="0.25">
      <c r="B282" s="3" t="s">
        <v>907</v>
      </c>
      <c r="C282" s="3" t="s">
        <v>908</v>
      </c>
      <c r="D282" s="3" t="s">
        <v>909</v>
      </c>
      <c r="E282" s="3"/>
      <c r="F282" s="3" t="s">
        <v>910</v>
      </c>
      <c r="G282" s="3" t="str">
        <f>VLOOKUP(F282,regions!A$2:C$419,3,FALSE)</f>
        <v>Shire district</v>
      </c>
      <c r="H282" s="3" t="str">
        <f>IFERROR(VLOOKUP(F282,classifications!A$3:C$328,3,FALSE),VLOOKUP(F282,classifications!I$2:K$28,3,FALSE))</f>
        <v>Predominantly Urban</v>
      </c>
      <c r="I282" s="70">
        <v>400</v>
      </c>
      <c r="J282" s="70">
        <v>40</v>
      </c>
      <c r="K282" s="70">
        <v>0</v>
      </c>
      <c r="L282" s="70">
        <v>440</v>
      </c>
      <c r="M282" s="71"/>
      <c r="N282" s="72">
        <v>220</v>
      </c>
      <c r="O282" s="70">
        <v>30</v>
      </c>
      <c r="P282" s="70">
        <v>0</v>
      </c>
      <c r="Q282" s="70">
        <v>250</v>
      </c>
    </row>
    <row r="283" spans="2:18" x14ac:dyDescent="0.25">
      <c r="B283" s="3" t="s">
        <v>911</v>
      </c>
      <c r="C283" s="3" t="s">
        <v>912</v>
      </c>
      <c r="D283" s="3" t="s">
        <v>913</v>
      </c>
      <c r="E283" s="3"/>
      <c r="F283" s="3" t="s">
        <v>914</v>
      </c>
      <c r="G283" s="3" t="str">
        <f>VLOOKUP(F283,regions!A$2:C$419,3,FALSE)</f>
        <v>Shire district</v>
      </c>
      <c r="H283" s="3" t="str">
        <f>IFERROR(VLOOKUP(F283,classifications!A$3:C$328,3,FALSE),VLOOKUP(F283,classifications!I$2:K$28,3,FALSE))</f>
        <v>Urban with Significant Rural</v>
      </c>
      <c r="I283" s="70">
        <v>160</v>
      </c>
      <c r="J283" s="70">
        <v>10</v>
      </c>
      <c r="K283" s="70">
        <v>0</v>
      </c>
      <c r="L283" s="70">
        <v>170</v>
      </c>
      <c r="M283" s="71"/>
      <c r="N283" s="72">
        <v>100</v>
      </c>
      <c r="O283" s="70">
        <v>60</v>
      </c>
      <c r="P283" s="70">
        <v>0</v>
      </c>
      <c r="Q283" s="70">
        <v>160</v>
      </c>
    </row>
    <row r="284" spans="2:18" x14ac:dyDescent="0.25">
      <c r="B284" s="3" t="s">
        <v>915</v>
      </c>
      <c r="C284" s="3" t="s">
        <v>916</v>
      </c>
      <c r="D284" s="3" t="s">
        <v>917</v>
      </c>
      <c r="E284" s="3"/>
      <c r="F284" s="3" t="s">
        <v>918</v>
      </c>
      <c r="G284" s="3" t="str">
        <f>VLOOKUP(F284,regions!A$2:C$419,3,FALSE)</f>
        <v>Shire district</v>
      </c>
      <c r="H284" s="3" t="str">
        <f>IFERROR(VLOOKUP(F284,classifications!A$3:C$328,3,FALSE),VLOOKUP(F284,classifications!I$2:K$28,3,FALSE))</f>
        <v>Predominantly Rural</v>
      </c>
      <c r="I284" s="70">
        <v>270</v>
      </c>
      <c r="J284" s="70">
        <v>0</v>
      </c>
      <c r="K284" s="70">
        <v>0</v>
      </c>
      <c r="L284" s="70">
        <v>270</v>
      </c>
      <c r="M284" s="71"/>
      <c r="N284" s="72">
        <v>130</v>
      </c>
      <c r="O284" s="70">
        <v>0</v>
      </c>
      <c r="P284" s="70">
        <v>0</v>
      </c>
      <c r="Q284" s="70">
        <v>130</v>
      </c>
    </row>
    <row r="285" spans="2:18" x14ac:dyDescent="0.25">
      <c r="E285" s="3"/>
      <c r="I285" s="71"/>
      <c r="J285" s="71"/>
      <c r="K285" s="71"/>
      <c r="L285" s="71"/>
      <c r="M285" s="71"/>
      <c r="N285" s="81"/>
      <c r="O285" s="71"/>
      <c r="P285" s="71"/>
      <c r="Q285" s="71"/>
    </row>
    <row r="286" spans="2:18" x14ac:dyDescent="0.25">
      <c r="D286" s="3" t="s">
        <v>919</v>
      </c>
      <c r="E286" s="3" t="s">
        <v>920</v>
      </c>
      <c r="F286" s="3" t="s">
        <v>920</v>
      </c>
      <c r="G286" s="3" t="str">
        <f>VLOOKUP(F286,regions!A$2:C$419,3,FALSE)</f>
        <v>Shire county</v>
      </c>
      <c r="H286" s="3" t="str">
        <f>IFERROR(VLOOKUP(F286,classifications!A$3:C$328,3,FALSE),VLOOKUP(F286,classifications!I$2:K$28,3,FALSE))</f>
        <v>Urban with Significant Rural</v>
      </c>
      <c r="I286" s="70">
        <v>2200</v>
      </c>
      <c r="J286" s="70">
        <v>460</v>
      </c>
      <c r="K286" s="70">
        <v>0</v>
      </c>
      <c r="L286" s="70">
        <v>2660</v>
      </c>
      <c r="M286" s="71"/>
      <c r="N286" s="72">
        <v>1970</v>
      </c>
      <c r="O286" s="70">
        <v>460</v>
      </c>
      <c r="P286" s="70">
        <v>0</v>
      </c>
      <c r="Q286" s="70">
        <v>2430</v>
      </c>
    </row>
    <row r="287" spans="2:18" x14ac:dyDescent="0.25">
      <c r="B287" s="3" t="s">
        <v>921</v>
      </c>
      <c r="C287" s="3" t="s">
        <v>922</v>
      </c>
      <c r="D287" s="3" t="s">
        <v>923</v>
      </c>
      <c r="E287" s="3"/>
      <c r="F287" s="3" t="s">
        <v>924</v>
      </c>
      <c r="G287" s="3" t="str">
        <f>VLOOKUP(F287,regions!A$2:C$419,3,FALSE)</f>
        <v>Shire district</v>
      </c>
      <c r="H287" s="3" t="str">
        <f>IFERROR(VLOOKUP(F287,classifications!A$3:C$328,3,FALSE),VLOOKUP(F287,classifications!I$2:K$28,3,FALSE))</f>
        <v>Predominantly Urban</v>
      </c>
      <c r="I287" s="70">
        <v>310</v>
      </c>
      <c r="J287" s="70">
        <v>100</v>
      </c>
      <c r="K287" s="70">
        <v>0</v>
      </c>
      <c r="L287" s="70">
        <v>410</v>
      </c>
      <c r="M287" s="71"/>
      <c r="N287" s="72">
        <v>240</v>
      </c>
      <c r="O287" s="70">
        <v>60</v>
      </c>
      <c r="P287" s="70">
        <v>0</v>
      </c>
      <c r="Q287" s="70">
        <v>300</v>
      </c>
    </row>
    <row r="288" spans="2:18" x14ac:dyDescent="0.25">
      <c r="B288" s="3" t="s">
        <v>925</v>
      </c>
      <c r="C288" s="3" t="s">
        <v>926</v>
      </c>
      <c r="D288" s="3" t="s">
        <v>927</v>
      </c>
      <c r="E288" s="3"/>
      <c r="F288" s="3" t="s">
        <v>928</v>
      </c>
      <c r="G288" s="3" t="str">
        <f>VLOOKUP(F288,regions!A$2:C$419,3,FALSE)</f>
        <v>Shire district</v>
      </c>
      <c r="H288" s="3" t="str">
        <f>IFERROR(VLOOKUP(F288,classifications!A$3:C$328,3,FALSE),VLOOKUP(F288,classifications!I$2:K$28,3,FALSE))</f>
        <v>Predominantly Urban</v>
      </c>
      <c r="I288" s="30">
        <v>340</v>
      </c>
      <c r="J288" s="30">
        <v>80</v>
      </c>
      <c r="K288" s="30">
        <v>0</v>
      </c>
      <c r="L288" s="30">
        <v>420</v>
      </c>
      <c r="M288" s="74"/>
      <c r="N288" s="75">
        <v>350</v>
      </c>
      <c r="O288" s="30">
        <v>100</v>
      </c>
      <c r="P288" s="30">
        <v>0</v>
      </c>
      <c r="Q288" s="30">
        <v>450</v>
      </c>
      <c r="R288" s="32"/>
    </row>
    <row r="289" spans="2:17" x14ac:dyDescent="0.25">
      <c r="B289" s="3" t="s">
        <v>929</v>
      </c>
      <c r="C289" s="3" t="s">
        <v>930</v>
      </c>
      <c r="D289" s="3" t="s">
        <v>931</v>
      </c>
      <c r="E289" s="3"/>
      <c r="F289" s="3" t="s">
        <v>932</v>
      </c>
      <c r="G289" s="3" t="str">
        <f>VLOOKUP(F289,regions!A$2:C$419,3,FALSE)</f>
        <v>Shire district</v>
      </c>
      <c r="H289" s="3" t="str">
        <f>IFERROR(VLOOKUP(F289,classifications!A$3:C$328,3,FALSE),VLOOKUP(F289,classifications!I$2:K$28,3,FALSE))</f>
        <v>Predominantly Rural</v>
      </c>
      <c r="I289" s="70">
        <v>390</v>
      </c>
      <c r="J289" s="70">
        <v>50</v>
      </c>
      <c r="K289" s="70">
        <v>0</v>
      </c>
      <c r="L289" s="70">
        <v>450</v>
      </c>
      <c r="M289" s="71"/>
      <c r="N289" s="72">
        <v>250</v>
      </c>
      <c r="O289" s="70">
        <v>10</v>
      </c>
      <c r="P289" s="70">
        <v>0</v>
      </c>
      <c r="Q289" s="70">
        <v>260</v>
      </c>
    </row>
    <row r="290" spans="2:17" x14ac:dyDescent="0.25">
      <c r="B290" s="3" t="s">
        <v>933</v>
      </c>
      <c r="C290" s="3" t="s">
        <v>934</v>
      </c>
      <c r="D290" s="3" t="s">
        <v>935</v>
      </c>
      <c r="E290" s="3"/>
      <c r="F290" s="3" t="s">
        <v>936</v>
      </c>
      <c r="G290" s="3" t="str">
        <f>VLOOKUP(F290,regions!A$2:C$419,3,FALSE)</f>
        <v>Shire district</v>
      </c>
      <c r="H290" s="3" t="str">
        <f>IFERROR(VLOOKUP(F290,classifications!A$3:C$328,3,FALSE),VLOOKUP(F290,classifications!I$2:K$28,3,FALSE))</f>
        <v>Predominantly Rural</v>
      </c>
      <c r="I290" s="70">
        <v>460</v>
      </c>
      <c r="J290" s="70">
        <v>120</v>
      </c>
      <c r="K290" s="70">
        <v>0</v>
      </c>
      <c r="L290" s="70">
        <v>580</v>
      </c>
      <c r="M290" s="71"/>
      <c r="N290" s="72">
        <v>520</v>
      </c>
      <c r="O290" s="70">
        <v>160</v>
      </c>
      <c r="P290" s="70">
        <v>0</v>
      </c>
      <c r="Q290" s="70">
        <v>680</v>
      </c>
    </row>
    <row r="291" spans="2:17" x14ac:dyDescent="0.25">
      <c r="B291" s="3" t="s">
        <v>937</v>
      </c>
      <c r="C291" s="3" t="s">
        <v>938</v>
      </c>
      <c r="D291" s="3" t="s">
        <v>939</v>
      </c>
      <c r="E291" s="3"/>
      <c r="F291" s="3" t="s">
        <v>940</v>
      </c>
      <c r="G291" s="3" t="str">
        <f>VLOOKUP(F291,regions!A$2:C$419,3,FALSE)</f>
        <v>Shire district</v>
      </c>
      <c r="H291" s="3" t="str">
        <f>IFERROR(VLOOKUP(F291,classifications!A$3:C$328,3,FALSE),VLOOKUP(F291,classifications!I$2:K$28,3,FALSE))</f>
        <v>Predominantly Rural</v>
      </c>
      <c r="I291" s="70">
        <v>50</v>
      </c>
      <c r="J291" s="70">
        <v>0</v>
      </c>
      <c r="K291" s="70">
        <v>0</v>
      </c>
      <c r="L291" s="70">
        <v>50</v>
      </c>
      <c r="M291" s="71"/>
      <c r="N291" s="72">
        <v>70</v>
      </c>
      <c r="O291" s="70">
        <v>0</v>
      </c>
      <c r="P291" s="70">
        <v>0</v>
      </c>
      <c r="Q291" s="70">
        <v>70</v>
      </c>
    </row>
    <row r="292" spans="2:17" x14ac:dyDescent="0.25">
      <c r="B292" s="3" t="s">
        <v>941</v>
      </c>
      <c r="C292" s="3" t="s">
        <v>942</v>
      </c>
      <c r="D292" s="3" t="s">
        <v>943</v>
      </c>
      <c r="E292" s="3"/>
      <c r="F292" s="3" t="s">
        <v>944</v>
      </c>
      <c r="G292" s="3" t="str">
        <f>VLOOKUP(F292,regions!A$2:C$419,3,FALSE)</f>
        <v>Shire district</v>
      </c>
      <c r="H292" s="3" t="str">
        <f>IFERROR(VLOOKUP(F292,classifications!A$3:C$328,3,FALSE),VLOOKUP(F292,classifications!I$2:K$28,3,FALSE))</f>
        <v>Predominantly Rural</v>
      </c>
      <c r="I292" s="30">
        <v>620</v>
      </c>
      <c r="J292" s="30">
        <v>110</v>
      </c>
      <c r="K292" s="30">
        <v>0</v>
      </c>
      <c r="L292" s="30">
        <v>720</v>
      </c>
      <c r="M292" s="74"/>
      <c r="N292" s="75">
        <v>530</v>
      </c>
      <c r="O292" s="30">
        <v>130</v>
      </c>
      <c r="P292" s="30">
        <v>0</v>
      </c>
      <c r="Q292" s="30">
        <v>660</v>
      </c>
    </row>
    <row r="293" spans="2:17" x14ac:dyDescent="0.25">
      <c r="B293" s="3" t="s">
        <v>945</v>
      </c>
      <c r="C293" s="3" t="s">
        <v>946</v>
      </c>
      <c r="D293" s="3" t="s">
        <v>947</v>
      </c>
      <c r="E293" s="3"/>
      <c r="F293" s="3" t="s">
        <v>948</v>
      </c>
      <c r="G293" s="3" t="str">
        <f>VLOOKUP(F293,regions!A$2:C$419,3,FALSE)</f>
        <v>Shire district</v>
      </c>
      <c r="H293" s="3" t="str">
        <f>IFERROR(VLOOKUP(F293,classifications!A$3:C$328,3,FALSE),VLOOKUP(F293,classifications!I$2:K$28,3,FALSE))</f>
        <v>Predominantly Urban</v>
      </c>
      <c r="I293" s="30">
        <v>30</v>
      </c>
      <c r="J293" s="30">
        <v>0</v>
      </c>
      <c r="K293" s="30">
        <v>0</v>
      </c>
      <c r="L293" s="30">
        <v>30</v>
      </c>
      <c r="M293" s="74"/>
      <c r="N293" s="75">
        <v>10</v>
      </c>
      <c r="O293" s="30">
        <v>0</v>
      </c>
      <c r="P293" s="30">
        <v>0</v>
      </c>
      <c r="Q293" s="30">
        <v>10</v>
      </c>
    </row>
    <row r="294" spans="2:17" x14ac:dyDescent="0.25">
      <c r="E294" s="3"/>
      <c r="I294" s="74"/>
      <c r="J294" s="74"/>
      <c r="K294" s="74"/>
      <c r="L294" s="74"/>
      <c r="M294" s="74"/>
      <c r="N294" s="83"/>
      <c r="O294" s="74"/>
      <c r="P294" s="74"/>
      <c r="Q294" s="74"/>
    </row>
    <row r="295" spans="2:17" x14ac:dyDescent="0.25">
      <c r="D295" s="3" t="s">
        <v>949</v>
      </c>
      <c r="E295" s="3" t="s">
        <v>950</v>
      </c>
      <c r="F295" s="3" t="s">
        <v>950</v>
      </c>
      <c r="G295" s="3" t="str">
        <f>VLOOKUP(F295,regions!A$2:C$419,3,FALSE)</f>
        <v>Shire county</v>
      </c>
      <c r="H295" s="3" t="str">
        <f>IFERROR(VLOOKUP(F295,classifications!A$3:C$328,3,FALSE),VLOOKUP(F295,classifications!I$2:K$28,3,FALSE))</f>
        <v>Predominantly Rural</v>
      </c>
      <c r="I295" s="70">
        <v>1750</v>
      </c>
      <c r="J295" s="70">
        <v>160</v>
      </c>
      <c r="K295" s="70">
        <v>30</v>
      </c>
      <c r="L295" s="70">
        <v>1940</v>
      </c>
      <c r="M295" s="71"/>
      <c r="N295" s="72">
        <v>1680</v>
      </c>
      <c r="O295" s="70">
        <v>170</v>
      </c>
      <c r="P295" s="70">
        <v>0</v>
      </c>
      <c r="Q295" s="70">
        <v>1860</v>
      </c>
    </row>
    <row r="296" spans="2:17" x14ac:dyDescent="0.25">
      <c r="B296" s="3" t="s">
        <v>951</v>
      </c>
      <c r="C296" s="3" t="s">
        <v>952</v>
      </c>
      <c r="D296" s="3" t="s">
        <v>953</v>
      </c>
      <c r="E296" s="3"/>
      <c r="F296" s="3" t="s">
        <v>954</v>
      </c>
      <c r="G296" s="3" t="str">
        <f>VLOOKUP(F296,regions!A$2:C$419,3,FALSE)</f>
        <v>Shire district</v>
      </c>
      <c r="H296" s="3" t="str">
        <f>IFERROR(VLOOKUP(F296,classifications!A$3:C$328,3,FALSE),VLOOKUP(F296,classifications!I$2:K$28,3,FALSE))</f>
        <v>Urban with Significant Rural</v>
      </c>
      <c r="I296" s="70">
        <v>110</v>
      </c>
      <c r="J296" s="70">
        <v>0</v>
      </c>
      <c r="K296" s="70">
        <v>0</v>
      </c>
      <c r="L296" s="70">
        <v>110</v>
      </c>
      <c r="M296" s="71"/>
      <c r="N296" s="72">
        <v>120</v>
      </c>
      <c r="O296" s="70">
        <v>40</v>
      </c>
      <c r="P296" s="70">
        <v>0</v>
      </c>
      <c r="Q296" s="70">
        <v>150</v>
      </c>
    </row>
    <row r="297" spans="2:17" x14ac:dyDescent="0.25">
      <c r="B297" s="3" t="s">
        <v>955</v>
      </c>
      <c r="C297" s="3" t="s">
        <v>956</v>
      </c>
      <c r="D297" s="3" t="s">
        <v>957</v>
      </c>
      <c r="E297" s="3"/>
      <c r="F297" s="3" t="s">
        <v>958</v>
      </c>
      <c r="G297" s="3" t="str">
        <f>VLOOKUP(F297,regions!A$2:C$419,3,FALSE)</f>
        <v>Shire district</v>
      </c>
      <c r="H297" s="3" t="str">
        <f>IFERROR(VLOOKUP(F297,classifications!A$3:C$328,3,FALSE),VLOOKUP(F297,classifications!I$2:K$28,3,FALSE))</f>
        <v>Predominantly Rural</v>
      </c>
      <c r="I297" s="70">
        <v>210</v>
      </c>
      <c r="J297" s="70">
        <v>50</v>
      </c>
      <c r="K297" s="70">
        <v>0</v>
      </c>
      <c r="L297" s="70">
        <v>250</v>
      </c>
      <c r="M297" s="71"/>
      <c r="N297" s="72">
        <v>180</v>
      </c>
      <c r="O297" s="70">
        <v>80</v>
      </c>
      <c r="P297" s="70">
        <v>0</v>
      </c>
      <c r="Q297" s="70">
        <v>250</v>
      </c>
    </row>
    <row r="298" spans="2:17" x14ac:dyDescent="0.25">
      <c r="B298" s="3" t="s">
        <v>959</v>
      </c>
      <c r="C298" s="3" t="s">
        <v>960</v>
      </c>
      <c r="D298" s="3" t="s">
        <v>961</v>
      </c>
      <c r="E298" s="3"/>
      <c r="F298" s="3" t="s">
        <v>962</v>
      </c>
      <c r="G298" s="3" t="str">
        <f>VLOOKUP(F298,regions!A$2:C$419,3,FALSE)</f>
        <v>Shire district</v>
      </c>
      <c r="H298" s="3" t="str">
        <f>IFERROR(VLOOKUP(F298,classifications!A$3:C$328,3,FALSE),VLOOKUP(F298,classifications!I$2:K$28,3,FALSE))</f>
        <v>Predominantly Urban</v>
      </c>
      <c r="I298" s="70">
        <v>100</v>
      </c>
      <c r="J298" s="70">
        <v>20</v>
      </c>
      <c r="K298" s="70">
        <v>10</v>
      </c>
      <c r="L298" s="70">
        <v>130</v>
      </c>
      <c r="M298" s="71"/>
      <c r="N298" s="72">
        <v>220</v>
      </c>
      <c r="O298" s="70">
        <v>10</v>
      </c>
      <c r="P298" s="70">
        <v>0</v>
      </c>
      <c r="Q298" s="70">
        <v>220</v>
      </c>
    </row>
    <row r="299" spans="2:17" x14ac:dyDescent="0.25">
      <c r="B299" s="3" t="s">
        <v>963</v>
      </c>
      <c r="C299" s="3" t="s">
        <v>964</v>
      </c>
      <c r="D299" s="3" t="s">
        <v>965</v>
      </c>
      <c r="E299" s="3"/>
      <c r="F299" s="3" t="s">
        <v>966</v>
      </c>
      <c r="G299" s="3" t="str">
        <f>VLOOKUP(F299,regions!A$2:C$419,3,FALSE)</f>
        <v>Shire district</v>
      </c>
      <c r="H299" s="3" t="str">
        <f>IFERROR(VLOOKUP(F299,classifications!A$3:C$328,3,FALSE),VLOOKUP(F299,classifications!I$2:K$28,3,FALSE))</f>
        <v>Predominantly Rural</v>
      </c>
      <c r="I299" s="70">
        <v>420</v>
      </c>
      <c r="J299" s="70">
        <v>0</v>
      </c>
      <c r="K299" s="70">
        <v>0</v>
      </c>
      <c r="L299" s="70">
        <v>420</v>
      </c>
      <c r="M299" s="71"/>
      <c r="N299" s="72">
        <v>270</v>
      </c>
      <c r="O299" s="70">
        <v>0</v>
      </c>
      <c r="P299" s="70">
        <v>0</v>
      </c>
      <c r="Q299" s="70">
        <v>270</v>
      </c>
    </row>
    <row r="300" spans="2:17" x14ac:dyDescent="0.25">
      <c r="B300" s="3" t="s">
        <v>967</v>
      </c>
      <c r="C300" s="3" t="s">
        <v>968</v>
      </c>
      <c r="D300" s="3" t="s">
        <v>969</v>
      </c>
      <c r="E300" s="3"/>
      <c r="F300" s="3" t="s">
        <v>970</v>
      </c>
      <c r="G300" s="3" t="str">
        <f>VLOOKUP(F300,regions!A$2:C$419,3,FALSE)</f>
        <v>Shire district</v>
      </c>
      <c r="H300" s="3" t="str">
        <f>IFERROR(VLOOKUP(F300,classifications!A$3:C$328,3,FALSE),VLOOKUP(F300,classifications!I$2:K$28,3,FALSE))</f>
        <v>Predominantly Rural</v>
      </c>
      <c r="I300" s="70">
        <v>220</v>
      </c>
      <c r="J300" s="70">
        <v>40</v>
      </c>
      <c r="K300" s="70">
        <v>10</v>
      </c>
      <c r="L300" s="70">
        <v>270</v>
      </c>
      <c r="M300" s="71"/>
      <c r="N300" s="72">
        <v>180</v>
      </c>
      <c r="O300" s="70">
        <v>50</v>
      </c>
      <c r="P300" s="70">
        <v>0</v>
      </c>
      <c r="Q300" s="70">
        <v>230</v>
      </c>
    </row>
    <row r="301" spans="2:17" x14ac:dyDescent="0.25">
      <c r="B301" s="3" t="s">
        <v>971</v>
      </c>
      <c r="C301" s="3" t="s">
        <v>972</v>
      </c>
      <c r="D301" s="3" t="s">
        <v>973</v>
      </c>
      <c r="E301" s="3"/>
      <c r="F301" s="3" t="s">
        <v>974</v>
      </c>
      <c r="G301" s="3" t="str">
        <f>VLOOKUP(F301,regions!A$2:C$419,3,FALSE)</f>
        <v>Shire district</v>
      </c>
      <c r="H301" s="3" t="str">
        <f>IFERROR(VLOOKUP(F301,classifications!A$3:C$328,3,FALSE),VLOOKUP(F301,classifications!I$2:K$28,3,FALSE))</f>
        <v>Predominantly Rural</v>
      </c>
      <c r="I301" s="70">
        <v>520</v>
      </c>
      <c r="J301" s="70">
        <v>50</v>
      </c>
      <c r="K301" s="70">
        <v>10</v>
      </c>
      <c r="L301" s="70">
        <v>580</v>
      </c>
      <c r="M301" s="71"/>
      <c r="N301" s="72">
        <v>460</v>
      </c>
      <c r="O301" s="70">
        <v>10</v>
      </c>
      <c r="P301" s="70">
        <v>0</v>
      </c>
      <c r="Q301" s="70">
        <v>470</v>
      </c>
    </row>
    <row r="302" spans="2:17" x14ac:dyDescent="0.25">
      <c r="B302" s="3" t="s">
        <v>975</v>
      </c>
      <c r="C302" s="3" t="s">
        <v>976</v>
      </c>
      <c r="D302" s="3" t="s">
        <v>977</v>
      </c>
      <c r="E302" s="3"/>
      <c r="F302" s="3" t="s">
        <v>978</v>
      </c>
      <c r="G302" s="3" t="str">
        <f>VLOOKUP(F302,regions!A$2:C$419,3,FALSE)</f>
        <v>Shire district</v>
      </c>
      <c r="H302" s="3" t="str">
        <f>IFERROR(VLOOKUP(F302,classifications!A$3:C$328,3,FALSE),VLOOKUP(F302,classifications!I$2:K$28,3,FALSE))</f>
        <v>Predominantly Rural</v>
      </c>
      <c r="I302" s="70">
        <v>180</v>
      </c>
      <c r="J302" s="70">
        <v>0</v>
      </c>
      <c r="K302" s="70">
        <v>0</v>
      </c>
      <c r="L302" s="70">
        <v>180</v>
      </c>
      <c r="M302" s="71"/>
      <c r="N302" s="72">
        <v>270</v>
      </c>
      <c r="O302" s="70">
        <v>0</v>
      </c>
      <c r="P302" s="70">
        <v>0</v>
      </c>
      <c r="Q302" s="70">
        <v>270</v>
      </c>
    </row>
    <row r="303" spans="2:17" x14ac:dyDescent="0.25">
      <c r="E303" s="3"/>
      <c r="I303" s="71"/>
      <c r="J303" s="71"/>
      <c r="K303" s="71"/>
      <c r="L303" s="71"/>
      <c r="M303" s="71"/>
      <c r="N303" s="81"/>
      <c r="O303" s="71"/>
      <c r="P303" s="71"/>
      <c r="Q303" s="71"/>
    </row>
    <row r="304" spans="2:17" x14ac:dyDescent="0.25">
      <c r="D304" s="3" t="s">
        <v>979</v>
      </c>
      <c r="E304" s="3" t="s">
        <v>980</v>
      </c>
      <c r="F304" s="3" t="s">
        <v>980</v>
      </c>
      <c r="G304" s="3" t="str">
        <f>VLOOKUP(F304,regions!A$2:C$419,3,FALSE)</f>
        <v>Shire county</v>
      </c>
      <c r="H304" s="3" t="str">
        <f>IFERROR(VLOOKUP(F304,classifications!A$3:C$328,3,FALSE),VLOOKUP(F304,classifications!I$2:K$28,3,FALSE))</f>
        <v>Predominantly Rural</v>
      </c>
      <c r="I304" s="70">
        <v>2090</v>
      </c>
      <c r="J304" s="70">
        <v>170</v>
      </c>
      <c r="K304" s="70">
        <v>0</v>
      </c>
      <c r="L304" s="70">
        <v>2260</v>
      </c>
      <c r="M304" s="71"/>
      <c r="N304" s="72">
        <v>1850</v>
      </c>
      <c r="O304" s="70">
        <v>250</v>
      </c>
      <c r="P304" s="70">
        <v>0</v>
      </c>
      <c r="Q304" s="70">
        <v>2090</v>
      </c>
    </row>
    <row r="305" spans="2:17" x14ac:dyDescent="0.25">
      <c r="B305" s="3" t="s">
        <v>981</v>
      </c>
      <c r="C305" s="3" t="s">
        <v>982</v>
      </c>
      <c r="D305" s="3" t="s">
        <v>983</v>
      </c>
      <c r="E305" s="3"/>
      <c r="F305" s="3" t="s">
        <v>984</v>
      </c>
      <c r="G305" s="3" t="str">
        <f>VLOOKUP(F305,regions!A$2:C$419,3,FALSE)</f>
        <v>Shire district</v>
      </c>
      <c r="H305" s="3" t="str">
        <f>IFERROR(VLOOKUP(F305,classifications!A$3:C$328,3,FALSE),VLOOKUP(F305,classifications!I$2:K$28,3,FALSE))</f>
        <v>Predominantly Rural</v>
      </c>
      <c r="I305" s="70">
        <v>460</v>
      </c>
      <c r="J305" s="70">
        <v>0</v>
      </c>
      <c r="K305" s="70">
        <v>0</v>
      </c>
      <c r="L305" s="70">
        <v>460</v>
      </c>
      <c r="M305" s="71"/>
      <c r="N305" s="72">
        <v>370</v>
      </c>
      <c r="O305" s="70">
        <v>0</v>
      </c>
      <c r="P305" s="70">
        <v>0</v>
      </c>
      <c r="Q305" s="70">
        <v>370</v>
      </c>
    </row>
    <row r="306" spans="2:17" x14ac:dyDescent="0.25">
      <c r="B306" s="3" t="s">
        <v>985</v>
      </c>
      <c r="C306" s="3" t="s">
        <v>986</v>
      </c>
      <c r="D306" s="3" t="s">
        <v>987</v>
      </c>
      <c r="E306" s="3"/>
      <c r="F306" s="3" t="s">
        <v>988</v>
      </c>
      <c r="G306" s="3" t="str">
        <f>VLOOKUP(F306,regions!A$2:C$419,3,FALSE)</f>
        <v>Shire district</v>
      </c>
      <c r="H306" s="3" t="str">
        <f>IFERROR(VLOOKUP(F306,classifications!A$3:C$328,3,FALSE),VLOOKUP(F306,classifications!I$2:K$28,3,FALSE))</f>
        <v>Urban with Significant Rural</v>
      </c>
      <c r="I306" s="70">
        <v>190</v>
      </c>
      <c r="J306" s="70">
        <v>20</v>
      </c>
      <c r="K306" s="70">
        <v>0</v>
      </c>
      <c r="L306" s="70">
        <v>210</v>
      </c>
      <c r="M306" s="71"/>
      <c r="N306" s="72">
        <v>170</v>
      </c>
      <c r="O306" s="70">
        <v>40</v>
      </c>
      <c r="P306" s="70">
        <v>0</v>
      </c>
      <c r="Q306" s="70">
        <v>200</v>
      </c>
    </row>
    <row r="307" spans="2:17" x14ac:dyDescent="0.25">
      <c r="B307" s="3" t="s">
        <v>989</v>
      </c>
      <c r="C307" s="3" t="s">
        <v>990</v>
      </c>
      <c r="D307" s="3" t="s">
        <v>991</v>
      </c>
      <c r="E307" s="3"/>
      <c r="F307" s="3" t="s">
        <v>992</v>
      </c>
      <c r="G307" s="3" t="str">
        <f>VLOOKUP(F307,regions!A$2:C$419,3,FALSE)</f>
        <v>Shire district</v>
      </c>
      <c r="H307" s="3" t="str">
        <f>IFERROR(VLOOKUP(F307,classifications!A$3:C$328,3,FALSE),VLOOKUP(F307,classifications!I$2:K$28,3,FALSE))</f>
        <v>Urban with Significant Rural</v>
      </c>
      <c r="I307" s="70">
        <v>50</v>
      </c>
      <c r="J307" s="70">
        <v>10</v>
      </c>
      <c r="K307" s="70">
        <v>0</v>
      </c>
      <c r="L307" s="70">
        <v>60</v>
      </c>
      <c r="M307" s="71"/>
      <c r="N307" s="72">
        <v>90</v>
      </c>
      <c r="O307" s="70">
        <v>30</v>
      </c>
      <c r="P307" s="70">
        <v>0</v>
      </c>
      <c r="Q307" s="70">
        <v>110</v>
      </c>
    </row>
    <row r="308" spans="2:17" x14ac:dyDescent="0.25">
      <c r="B308" s="3" t="s">
        <v>993</v>
      </c>
      <c r="C308" s="3" t="s">
        <v>994</v>
      </c>
      <c r="D308" s="3" t="s">
        <v>995</v>
      </c>
      <c r="E308" s="3"/>
      <c r="F308" s="3" t="s">
        <v>996</v>
      </c>
      <c r="G308" s="3" t="str">
        <f>VLOOKUP(F308,regions!A$2:C$419,3,FALSE)</f>
        <v>Shire district</v>
      </c>
      <c r="H308" s="3" t="str">
        <f>IFERROR(VLOOKUP(F308,classifications!A$3:C$328,3,FALSE),VLOOKUP(F308,classifications!I$2:K$28,3,FALSE))</f>
        <v>Predominantly Rural</v>
      </c>
      <c r="I308" s="70">
        <v>340</v>
      </c>
      <c r="J308" s="70">
        <v>20</v>
      </c>
      <c r="K308" s="70">
        <v>0</v>
      </c>
      <c r="L308" s="70">
        <v>360</v>
      </c>
      <c r="M308" s="71"/>
      <c r="N308" s="72">
        <v>220</v>
      </c>
      <c r="O308" s="70">
        <v>20</v>
      </c>
      <c r="P308" s="70">
        <v>0</v>
      </c>
      <c r="Q308" s="70">
        <v>250</v>
      </c>
    </row>
    <row r="309" spans="2:17" x14ac:dyDescent="0.25">
      <c r="B309" s="3" t="s">
        <v>997</v>
      </c>
      <c r="C309" s="3" t="s">
        <v>998</v>
      </c>
      <c r="D309" s="3" t="s">
        <v>999</v>
      </c>
      <c r="E309" s="3"/>
      <c r="F309" s="3" t="s">
        <v>1000</v>
      </c>
      <c r="G309" s="3" t="str">
        <f>VLOOKUP(F309,regions!A$2:C$419,3,FALSE)</f>
        <v>Shire district</v>
      </c>
      <c r="H309" s="3" t="str">
        <f>IFERROR(VLOOKUP(F309,classifications!A$3:C$328,3,FALSE),VLOOKUP(F309,classifications!I$2:K$28,3,FALSE))</f>
        <v>Predominantly Rural</v>
      </c>
      <c r="I309" s="70">
        <v>380</v>
      </c>
      <c r="J309" s="70">
        <v>90</v>
      </c>
      <c r="K309" s="70">
        <v>0</v>
      </c>
      <c r="L309" s="70">
        <v>470</v>
      </c>
      <c r="M309" s="71"/>
      <c r="N309" s="72">
        <v>170</v>
      </c>
      <c r="O309" s="70">
        <v>80</v>
      </c>
      <c r="P309" s="70">
        <v>0</v>
      </c>
      <c r="Q309" s="70">
        <v>250</v>
      </c>
    </row>
    <row r="310" spans="2:17" x14ac:dyDescent="0.25">
      <c r="B310" s="3" t="s">
        <v>1001</v>
      </c>
      <c r="C310" s="3" t="s">
        <v>1002</v>
      </c>
      <c r="D310" s="3" t="s">
        <v>1003</v>
      </c>
      <c r="E310" s="3"/>
      <c r="F310" s="3" t="s">
        <v>1004</v>
      </c>
      <c r="G310" s="3" t="str">
        <f>VLOOKUP(F310,regions!A$2:C$419,3,FALSE)</f>
        <v>Shire district</v>
      </c>
      <c r="H310" s="3" t="str">
        <f>IFERROR(VLOOKUP(F310,classifications!A$3:C$328,3,FALSE),VLOOKUP(F310,classifications!I$2:K$28,3,FALSE))</f>
        <v>Predominantly Urban</v>
      </c>
      <c r="I310" s="70">
        <v>100</v>
      </c>
      <c r="J310" s="70">
        <v>0</v>
      </c>
      <c r="K310" s="70">
        <v>0</v>
      </c>
      <c r="L310" s="70">
        <v>100</v>
      </c>
      <c r="M310" s="71"/>
      <c r="N310" s="72">
        <v>180</v>
      </c>
      <c r="O310" s="70">
        <v>10</v>
      </c>
      <c r="P310" s="70">
        <v>0</v>
      </c>
      <c r="Q310" s="70">
        <v>190</v>
      </c>
    </row>
    <row r="311" spans="2:17" x14ac:dyDescent="0.25">
      <c r="B311" s="3" t="s">
        <v>1005</v>
      </c>
      <c r="C311" s="3" t="s">
        <v>1006</v>
      </c>
      <c r="D311" s="3" t="s">
        <v>1007</v>
      </c>
      <c r="E311" s="3"/>
      <c r="F311" s="3" t="s">
        <v>1008</v>
      </c>
      <c r="G311" s="3" t="str">
        <f>VLOOKUP(F311,regions!A$2:C$419,3,FALSE)</f>
        <v>Shire district</v>
      </c>
      <c r="H311" s="3" t="str">
        <f>IFERROR(VLOOKUP(F311,classifications!A$3:C$328,3,FALSE),VLOOKUP(F311,classifications!I$2:K$28,3,FALSE))</f>
        <v>Predominantly Rural</v>
      </c>
      <c r="I311" s="70">
        <v>570</v>
      </c>
      <c r="J311" s="70">
        <v>20</v>
      </c>
      <c r="K311" s="70">
        <v>0</v>
      </c>
      <c r="L311" s="70">
        <v>590</v>
      </c>
      <c r="M311" s="71"/>
      <c r="N311" s="72">
        <v>650</v>
      </c>
      <c r="O311" s="70">
        <v>70</v>
      </c>
      <c r="P311" s="70">
        <v>0</v>
      </c>
      <c r="Q311" s="70">
        <v>720</v>
      </c>
    </row>
    <row r="312" spans="2:17" x14ac:dyDescent="0.25">
      <c r="E312" s="3"/>
      <c r="I312" s="71"/>
      <c r="J312" s="71"/>
      <c r="K312" s="71"/>
      <c r="L312" s="71"/>
      <c r="M312" s="71"/>
      <c r="N312" s="81"/>
      <c r="O312" s="71"/>
      <c r="P312" s="71"/>
      <c r="Q312" s="71"/>
    </row>
    <row r="313" spans="2:17" x14ac:dyDescent="0.25">
      <c r="D313" s="3" t="s">
        <v>1009</v>
      </c>
      <c r="E313" s="3" t="s">
        <v>1010</v>
      </c>
      <c r="F313" s="3" t="s">
        <v>1010</v>
      </c>
      <c r="G313" s="3" t="str">
        <f>VLOOKUP(F313,regions!A$2:C$419,3,FALSE)</f>
        <v>Shire county</v>
      </c>
      <c r="H313" s="3" t="str">
        <f>IFERROR(VLOOKUP(F313,classifications!A$3:C$328,3,FALSE),VLOOKUP(F313,classifications!I$2:K$28,3,FALSE))</f>
        <v>Urban with Significant Rural</v>
      </c>
      <c r="I313" s="70">
        <v>2170</v>
      </c>
      <c r="J313" s="70">
        <v>490</v>
      </c>
      <c r="K313" s="70">
        <v>10</v>
      </c>
      <c r="L313" s="70">
        <v>2670</v>
      </c>
      <c r="M313" s="71"/>
      <c r="N313" s="72">
        <v>1790</v>
      </c>
      <c r="O313" s="70">
        <v>340</v>
      </c>
      <c r="P313" s="70">
        <v>0</v>
      </c>
      <c r="Q313" s="70">
        <v>2130</v>
      </c>
    </row>
    <row r="314" spans="2:17" x14ac:dyDescent="0.25">
      <c r="B314" s="3" t="s">
        <v>1011</v>
      </c>
      <c r="C314" s="3" t="s">
        <v>1012</v>
      </c>
      <c r="D314" s="3" t="s">
        <v>1013</v>
      </c>
      <c r="E314" s="3"/>
      <c r="F314" s="3" t="s">
        <v>1014</v>
      </c>
      <c r="G314" s="3" t="str">
        <f>VLOOKUP(F314,regions!A$2:C$419,3,FALSE)</f>
        <v>Shire district</v>
      </c>
      <c r="H314" s="3" t="str">
        <f>IFERROR(VLOOKUP(F314,classifications!A$3:C$328,3,FALSE),VLOOKUP(F314,classifications!I$2:K$28,3,FALSE))</f>
        <v>Predominantly Urban</v>
      </c>
      <c r="I314" s="70">
        <v>290</v>
      </c>
      <c r="J314" s="70">
        <v>30</v>
      </c>
      <c r="K314" s="70">
        <v>10</v>
      </c>
      <c r="L314" s="70">
        <v>330</v>
      </c>
      <c r="M314" s="71"/>
      <c r="N314" s="72">
        <v>330</v>
      </c>
      <c r="O314" s="70">
        <v>0</v>
      </c>
      <c r="P314" s="70">
        <v>0</v>
      </c>
      <c r="Q314" s="70">
        <v>330</v>
      </c>
    </row>
    <row r="315" spans="2:17" x14ac:dyDescent="0.25">
      <c r="B315" s="3" t="s">
        <v>1015</v>
      </c>
      <c r="C315" s="3" t="s">
        <v>1016</v>
      </c>
      <c r="D315" s="3" t="s">
        <v>1017</v>
      </c>
      <c r="E315" s="3"/>
      <c r="F315" s="3" t="s">
        <v>1018</v>
      </c>
      <c r="G315" s="3" t="str">
        <f>VLOOKUP(F315,regions!A$2:C$419,3,FALSE)</f>
        <v>Shire district</v>
      </c>
      <c r="H315" s="3" t="str">
        <f>IFERROR(VLOOKUP(F315,classifications!A$3:C$328,3,FALSE),VLOOKUP(F315,classifications!I$2:K$28,3,FALSE))</f>
        <v>Predominantly Rural</v>
      </c>
      <c r="I315" s="30">
        <v>270</v>
      </c>
      <c r="J315" s="30">
        <v>80</v>
      </c>
      <c r="K315" s="30">
        <v>0</v>
      </c>
      <c r="L315" s="30">
        <v>350</v>
      </c>
      <c r="M315" s="74"/>
      <c r="N315" s="75">
        <v>120</v>
      </c>
      <c r="O315" s="30">
        <v>60</v>
      </c>
      <c r="P315" s="30">
        <v>0</v>
      </c>
      <c r="Q315" s="30">
        <v>180</v>
      </c>
    </row>
    <row r="316" spans="2:17" x14ac:dyDescent="0.25">
      <c r="B316" s="3" t="s">
        <v>1019</v>
      </c>
      <c r="C316" s="3" t="s">
        <v>1020</v>
      </c>
      <c r="D316" s="3" t="s">
        <v>1021</v>
      </c>
      <c r="E316" s="3"/>
      <c r="F316" s="3" t="s">
        <v>1022</v>
      </c>
      <c r="G316" s="3" t="str">
        <f>VLOOKUP(F316,regions!A$2:C$419,3,FALSE)</f>
        <v>Shire district</v>
      </c>
      <c r="H316" s="3" t="str">
        <f>IFERROR(VLOOKUP(F316,classifications!A$3:C$328,3,FALSE),VLOOKUP(F316,classifications!I$2:K$28,3,FALSE))</f>
        <v>Predominantly Rural</v>
      </c>
      <c r="I316" s="70">
        <v>410</v>
      </c>
      <c r="J316" s="70">
        <v>40</v>
      </c>
      <c r="K316" s="70">
        <v>0</v>
      </c>
      <c r="L316" s="70">
        <v>440</v>
      </c>
      <c r="M316" s="71"/>
      <c r="N316" s="72">
        <v>300</v>
      </c>
      <c r="O316" s="70">
        <v>20</v>
      </c>
      <c r="P316" s="70">
        <v>0</v>
      </c>
      <c r="Q316" s="70">
        <v>320</v>
      </c>
    </row>
    <row r="317" spans="2:17" x14ac:dyDescent="0.25">
      <c r="B317" s="3" t="s">
        <v>1023</v>
      </c>
      <c r="C317" s="3" t="s">
        <v>1024</v>
      </c>
      <c r="D317" s="3" t="s">
        <v>1025</v>
      </c>
      <c r="E317" s="3"/>
      <c r="F317" s="3" t="s">
        <v>1026</v>
      </c>
      <c r="G317" s="3" t="str">
        <f>VLOOKUP(F317,regions!A$2:C$419,3,FALSE)</f>
        <v>Shire district</v>
      </c>
      <c r="H317" s="3" t="str">
        <f>IFERROR(VLOOKUP(F317,classifications!A$3:C$328,3,FALSE),VLOOKUP(F317,classifications!I$2:K$28,3,FALSE))</f>
        <v>Predominantly Urban</v>
      </c>
      <c r="I317" s="70">
        <v>320</v>
      </c>
      <c r="J317" s="70">
        <v>50</v>
      </c>
      <c r="K317" s="70">
        <v>0</v>
      </c>
      <c r="L317" s="70">
        <v>370</v>
      </c>
      <c r="M317" s="71"/>
      <c r="N317" s="72">
        <v>260</v>
      </c>
      <c r="O317" s="70">
        <v>50</v>
      </c>
      <c r="P317" s="70">
        <v>0</v>
      </c>
      <c r="Q317" s="70">
        <v>300</v>
      </c>
    </row>
    <row r="318" spans="2:17" x14ac:dyDescent="0.25">
      <c r="B318" s="3" t="s">
        <v>1027</v>
      </c>
      <c r="C318" s="3" t="s">
        <v>1028</v>
      </c>
      <c r="D318" s="3" t="s">
        <v>1029</v>
      </c>
      <c r="E318" s="3"/>
      <c r="F318" s="3" t="s">
        <v>1030</v>
      </c>
      <c r="G318" s="3" t="str">
        <f>VLOOKUP(F318,regions!A$2:C$419,3,FALSE)</f>
        <v>Shire district</v>
      </c>
      <c r="H318" s="3" t="str">
        <f>IFERROR(VLOOKUP(F318,classifications!A$3:C$328,3,FALSE),VLOOKUP(F318,classifications!I$2:K$28,3,FALSE))</f>
        <v>Predominantly Urban</v>
      </c>
      <c r="I318" s="70">
        <v>580</v>
      </c>
      <c r="J318" s="70">
        <v>100</v>
      </c>
      <c r="K318" s="70">
        <v>0</v>
      </c>
      <c r="L318" s="70">
        <v>680</v>
      </c>
      <c r="M318" s="71"/>
      <c r="N318" s="72">
        <v>470</v>
      </c>
      <c r="O318" s="70">
        <v>150</v>
      </c>
      <c r="P318" s="70">
        <v>0</v>
      </c>
      <c r="Q318" s="70">
        <v>620</v>
      </c>
    </row>
    <row r="319" spans="2:17" x14ac:dyDescent="0.25">
      <c r="B319" s="3" t="s">
        <v>1031</v>
      </c>
      <c r="C319" s="3" t="s">
        <v>1032</v>
      </c>
      <c r="D319" s="3" t="s">
        <v>1033</v>
      </c>
      <c r="E319" s="3"/>
      <c r="F319" s="3" t="s">
        <v>1034</v>
      </c>
      <c r="G319" s="3" t="str">
        <f>VLOOKUP(F319,regions!A$2:C$419,3,FALSE)</f>
        <v>Shire district</v>
      </c>
      <c r="H319" s="3" t="str">
        <f>IFERROR(VLOOKUP(F319,classifications!A$3:C$328,3,FALSE),VLOOKUP(F319,classifications!I$2:K$28,3,FALSE))</f>
        <v>Predominantly Rural</v>
      </c>
      <c r="I319" s="70">
        <v>200</v>
      </c>
      <c r="J319" s="70">
        <v>110</v>
      </c>
      <c r="K319" s="70">
        <v>0</v>
      </c>
      <c r="L319" s="70">
        <v>310</v>
      </c>
      <c r="M319" s="71"/>
      <c r="N319" s="72">
        <v>210</v>
      </c>
      <c r="O319" s="70">
        <v>70</v>
      </c>
      <c r="P319" s="70">
        <v>0</v>
      </c>
      <c r="Q319" s="70">
        <v>280</v>
      </c>
    </row>
    <row r="320" spans="2:17" x14ac:dyDescent="0.25">
      <c r="B320" s="3" t="s">
        <v>1035</v>
      </c>
      <c r="C320" s="3" t="s">
        <v>1036</v>
      </c>
      <c r="D320" s="3" t="s">
        <v>1037</v>
      </c>
      <c r="E320" s="3"/>
      <c r="F320" s="3" t="s">
        <v>1038</v>
      </c>
      <c r="G320" s="3" t="str">
        <f>VLOOKUP(F320,regions!A$2:C$419,3,FALSE)</f>
        <v>Shire district</v>
      </c>
      <c r="H320" s="3" t="str">
        <f>IFERROR(VLOOKUP(F320,classifications!A$3:C$328,3,FALSE),VLOOKUP(F320,classifications!I$2:K$28,3,FALSE))</f>
        <v>Urban with Significant Rural</v>
      </c>
      <c r="I320" s="70">
        <v>100</v>
      </c>
      <c r="J320" s="70">
        <v>90</v>
      </c>
      <c r="K320" s="70">
        <v>0</v>
      </c>
      <c r="L320" s="70">
        <v>190</v>
      </c>
      <c r="M320" s="71"/>
      <c r="N320" s="72">
        <v>100</v>
      </c>
      <c r="O320" s="70">
        <v>0</v>
      </c>
      <c r="P320" s="70">
        <v>0</v>
      </c>
      <c r="Q320" s="70">
        <v>100</v>
      </c>
    </row>
    <row r="321" spans="2:17" x14ac:dyDescent="0.25">
      <c r="E321" s="3"/>
      <c r="I321" s="71"/>
      <c r="J321" s="71"/>
      <c r="K321" s="71"/>
      <c r="L321" s="71"/>
      <c r="M321" s="71"/>
      <c r="N321" s="81"/>
      <c r="O321" s="71"/>
      <c r="P321" s="71"/>
      <c r="Q321" s="71"/>
    </row>
    <row r="322" spans="2:17" x14ac:dyDescent="0.25">
      <c r="D322" s="3" t="s">
        <v>1039</v>
      </c>
      <c r="E322" s="3" t="s">
        <v>1040</v>
      </c>
      <c r="F322" s="3" t="s">
        <v>1040</v>
      </c>
      <c r="G322" s="3" t="str">
        <f>VLOOKUP(F322,regions!A$2:C$419,3,FALSE)</f>
        <v>Shire county</v>
      </c>
      <c r="H322" s="3" t="str">
        <f>IFERROR(VLOOKUP(F322,classifications!A$3:C$328,3,FALSE),VLOOKUP(F322,classifications!I$2:K$28,3,FALSE))</f>
        <v>Predominantly Rural</v>
      </c>
      <c r="I322" s="70">
        <v>1820</v>
      </c>
      <c r="J322" s="70">
        <v>280</v>
      </c>
      <c r="K322" s="70">
        <v>0</v>
      </c>
      <c r="L322" s="70">
        <v>2090</v>
      </c>
      <c r="M322" s="71"/>
      <c r="N322" s="72">
        <v>780</v>
      </c>
      <c r="O322" s="70">
        <v>140</v>
      </c>
      <c r="P322" s="70">
        <v>0</v>
      </c>
      <c r="Q322" s="70">
        <v>910</v>
      </c>
    </row>
    <row r="323" spans="2:17" x14ac:dyDescent="0.25">
      <c r="B323" s="3" t="s">
        <v>1041</v>
      </c>
      <c r="C323" s="3" t="s">
        <v>1042</v>
      </c>
      <c r="D323" s="3" t="s">
        <v>1043</v>
      </c>
      <c r="E323" s="3"/>
      <c r="F323" s="3" t="s">
        <v>1044</v>
      </c>
      <c r="G323" s="3" t="str">
        <f>VLOOKUP(F323,regions!A$2:C$419,3,FALSE)</f>
        <v>Shire district</v>
      </c>
      <c r="H323" s="3" t="str">
        <f>IFERROR(VLOOKUP(F323,classifications!A$3:C$328,3,FALSE),VLOOKUP(F323,classifications!I$2:K$28,3,FALSE))</f>
        <v>Predominantly Rural</v>
      </c>
      <c r="I323" s="70">
        <v>90</v>
      </c>
      <c r="J323" s="70">
        <v>60</v>
      </c>
      <c r="K323" s="70">
        <v>0</v>
      </c>
      <c r="L323" s="70">
        <v>150</v>
      </c>
      <c r="M323" s="71"/>
      <c r="N323" s="72">
        <v>30</v>
      </c>
      <c r="O323" s="70">
        <v>0</v>
      </c>
      <c r="P323" s="70">
        <v>0</v>
      </c>
      <c r="Q323" s="70">
        <v>30</v>
      </c>
    </row>
    <row r="324" spans="2:17" x14ac:dyDescent="0.25">
      <c r="B324" s="3" t="s">
        <v>1045</v>
      </c>
      <c r="C324" s="3" t="s">
        <v>1046</v>
      </c>
      <c r="D324" s="3" t="s">
        <v>1047</v>
      </c>
      <c r="E324" s="3"/>
      <c r="F324" s="3" t="s">
        <v>1048</v>
      </c>
      <c r="G324" s="3" t="str">
        <f>VLOOKUP(F324,regions!A$2:C$419,3,FALSE)</f>
        <v>Shire district</v>
      </c>
      <c r="H324" s="3" t="str">
        <f>IFERROR(VLOOKUP(F324,classifications!A$3:C$328,3,FALSE),VLOOKUP(F324,classifications!I$2:K$28,3,FALSE))</f>
        <v>Predominantly Rural</v>
      </c>
      <c r="I324" s="70">
        <v>130</v>
      </c>
      <c r="J324" s="70">
        <v>30</v>
      </c>
      <c r="K324" s="70">
        <v>0</v>
      </c>
      <c r="L324" s="70">
        <v>160</v>
      </c>
      <c r="M324" s="71"/>
      <c r="N324" s="72">
        <v>100</v>
      </c>
      <c r="O324" s="70">
        <v>40</v>
      </c>
      <c r="P324" s="70">
        <v>0</v>
      </c>
      <c r="Q324" s="70">
        <v>140</v>
      </c>
    </row>
    <row r="325" spans="2:17" x14ac:dyDescent="0.25">
      <c r="B325" s="3" t="s">
        <v>1049</v>
      </c>
      <c r="C325" s="3" t="s">
        <v>1050</v>
      </c>
      <c r="D325" s="3" t="s">
        <v>1051</v>
      </c>
      <c r="E325" s="3"/>
      <c r="F325" s="3" t="s">
        <v>1052</v>
      </c>
      <c r="G325" s="3" t="str">
        <f>VLOOKUP(F325,regions!A$2:C$419,3,FALSE)</f>
        <v>Shire district</v>
      </c>
      <c r="H325" s="3" t="str">
        <f>IFERROR(VLOOKUP(F325,classifications!A$3:C$328,3,FALSE),VLOOKUP(F325,classifications!I$2:K$28,3,FALSE))</f>
        <v>Urban with Significant Rural</v>
      </c>
      <c r="I325" s="70">
        <v>80</v>
      </c>
      <c r="J325" s="70">
        <v>20</v>
      </c>
      <c r="K325" s="70">
        <v>0</v>
      </c>
      <c r="L325" s="70">
        <v>100</v>
      </c>
      <c r="M325" s="71"/>
      <c r="N325" s="72">
        <v>70</v>
      </c>
      <c r="O325" s="70">
        <v>0</v>
      </c>
      <c r="P325" s="70">
        <v>0</v>
      </c>
      <c r="Q325" s="70">
        <v>70</v>
      </c>
    </row>
    <row r="326" spans="2:17" x14ac:dyDescent="0.25">
      <c r="B326" s="3" t="s">
        <v>1053</v>
      </c>
      <c r="C326" s="3" t="s">
        <v>1054</v>
      </c>
      <c r="D326" s="3" t="s">
        <v>1055</v>
      </c>
      <c r="E326" s="3"/>
      <c r="F326" s="3" t="s">
        <v>1056</v>
      </c>
      <c r="G326" s="3" t="str">
        <f>VLOOKUP(F326,regions!A$2:C$419,3,FALSE)</f>
        <v>Shire district</v>
      </c>
      <c r="H326" s="3" t="str">
        <f>IFERROR(VLOOKUP(F326,classifications!A$3:C$328,3,FALSE),VLOOKUP(F326,classifications!I$2:K$28,3,FALSE))</f>
        <v>Predominantly Rural</v>
      </c>
      <c r="I326" s="70">
        <v>70</v>
      </c>
      <c r="J326" s="70">
        <v>30</v>
      </c>
      <c r="K326" s="70">
        <v>0</v>
      </c>
      <c r="L326" s="70">
        <v>90</v>
      </c>
      <c r="M326" s="71"/>
      <c r="N326" s="72">
        <v>70</v>
      </c>
      <c r="O326" s="70">
        <v>20</v>
      </c>
      <c r="P326" s="70">
        <v>0</v>
      </c>
      <c r="Q326" s="70">
        <v>90</v>
      </c>
    </row>
    <row r="327" spans="2:17" x14ac:dyDescent="0.25">
      <c r="B327" s="3" t="s">
        <v>1057</v>
      </c>
      <c r="C327" s="3" t="s">
        <v>1058</v>
      </c>
      <c r="D327" s="3" t="s">
        <v>1059</v>
      </c>
      <c r="E327" s="3"/>
      <c r="F327" s="3" t="s">
        <v>1060</v>
      </c>
      <c r="G327" s="3" t="str">
        <f>VLOOKUP(F327,regions!A$2:C$419,3,FALSE)</f>
        <v>Shire district</v>
      </c>
      <c r="H327" s="3" t="str">
        <f>IFERROR(VLOOKUP(F327,classifications!A$3:C$328,3,FALSE),VLOOKUP(F327,classifications!I$2:K$28,3,FALSE))</f>
        <v>Predominantly Rural</v>
      </c>
      <c r="I327" s="70">
        <v>190</v>
      </c>
      <c r="J327" s="70">
        <v>10</v>
      </c>
      <c r="K327" s="70">
        <v>0</v>
      </c>
      <c r="L327" s="70">
        <v>200</v>
      </c>
      <c r="M327" s="71"/>
      <c r="N327" s="72">
        <v>170</v>
      </c>
      <c r="O327" s="70">
        <v>10</v>
      </c>
      <c r="P327" s="70">
        <v>0</v>
      </c>
      <c r="Q327" s="70">
        <v>180</v>
      </c>
    </row>
    <row r="328" spans="2:17" x14ac:dyDescent="0.25">
      <c r="B328" s="3" t="s">
        <v>1061</v>
      </c>
      <c r="C328" s="3" t="s">
        <v>1062</v>
      </c>
      <c r="D328" s="3" t="s">
        <v>1063</v>
      </c>
      <c r="E328" s="3"/>
      <c r="F328" s="3" t="s">
        <v>1064</v>
      </c>
      <c r="G328" s="3" t="str">
        <f>VLOOKUP(F328,regions!A$2:C$419,3,FALSE)</f>
        <v>Shire district</v>
      </c>
      <c r="H328" s="3" t="str">
        <f>IFERROR(VLOOKUP(F328,classifications!A$3:C$328,3,FALSE),VLOOKUP(F328,classifications!I$2:K$28,3,FALSE))</f>
        <v>Urban with Significant Rural</v>
      </c>
      <c r="I328" s="70">
        <v>200</v>
      </c>
      <c r="J328" s="70">
        <v>70</v>
      </c>
      <c r="K328" s="70">
        <v>0</v>
      </c>
      <c r="L328" s="70">
        <v>270</v>
      </c>
      <c r="M328" s="71"/>
      <c r="N328" s="72">
        <v>150</v>
      </c>
      <c r="O328" s="70">
        <v>60</v>
      </c>
      <c r="P328" s="70">
        <v>0</v>
      </c>
      <c r="Q328" s="70">
        <v>210</v>
      </c>
    </row>
    <row r="329" spans="2:17" x14ac:dyDescent="0.25">
      <c r="B329" s="3" t="s">
        <v>1065</v>
      </c>
      <c r="C329" s="3" t="s">
        <v>1066</v>
      </c>
      <c r="D329" s="3" t="s">
        <v>1067</v>
      </c>
      <c r="E329" s="3"/>
      <c r="F329" s="3" t="s">
        <v>1068</v>
      </c>
      <c r="G329" s="3" t="str">
        <f>VLOOKUP(F329,regions!A$2:C$419,3,FALSE)</f>
        <v>Shire district</v>
      </c>
      <c r="H329" s="3" t="str">
        <f>IFERROR(VLOOKUP(F329,classifications!A$3:C$328,3,FALSE),VLOOKUP(F329,classifications!I$2:K$28,3,FALSE))</f>
        <v>Predominantly Rural</v>
      </c>
      <c r="I329" s="70">
        <v>1060</v>
      </c>
      <c r="J329" s="70">
        <v>50</v>
      </c>
      <c r="K329" s="70">
        <v>0</v>
      </c>
      <c r="L329" s="70">
        <v>1120</v>
      </c>
      <c r="M329" s="71"/>
      <c r="N329" s="72">
        <v>180</v>
      </c>
      <c r="O329" s="70">
        <v>20</v>
      </c>
      <c r="P329" s="70">
        <v>0</v>
      </c>
      <c r="Q329" s="70">
        <v>190</v>
      </c>
    </row>
    <row r="330" spans="2:17" x14ac:dyDescent="0.25">
      <c r="E330" s="3"/>
      <c r="I330" s="71"/>
      <c r="J330" s="71"/>
      <c r="K330" s="71"/>
      <c r="L330" s="71"/>
      <c r="M330" s="71"/>
      <c r="N330" s="81"/>
      <c r="O330" s="71"/>
      <c r="P330" s="71"/>
      <c r="Q330" s="71"/>
    </row>
    <row r="331" spans="2:17" x14ac:dyDescent="0.25">
      <c r="D331" s="3" t="s">
        <v>1069</v>
      </c>
      <c r="E331" s="3" t="s">
        <v>1070</v>
      </c>
      <c r="F331" s="3" t="s">
        <v>1070</v>
      </c>
      <c r="G331" s="3" t="str">
        <f>VLOOKUP(F331,regions!A$2:C$419,3,FALSE)</f>
        <v>Shire county</v>
      </c>
      <c r="H331" s="3" t="str">
        <f>IFERROR(VLOOKUP(F331,classifications!A$3:C$328,3,FALSE),VLOOKUP(F331,classifications!I$2:K$28,3,FALSE))</f>
        <v>Urban with Significant Rural</v>
      </c>
      <c r="I331" s="70">
        <v>1600</v>
      </c>
      <c r="J331" s="70">
        <v>120</v>
      </c>
      <c r="K331" s="70">
        <v>0</v>
      </c>
      <c r="L331" s="70">
        <v>1720</v>
      </c>
      <c r="M331" s="71"/>
      <c r="N331" s="72">
        <v>1610</v>
      </c>
      <c r="O331" s="70">
        <v>70</v>
      </c>
      <c r="P331" s="70">
        <v>10</v>
      </c>
      <c r="Q331" s="70">
        <v>1690</v>
      </c>
    </row>
    <row r="332" spans="2:17" x14ac:dyDescent="0.25">
      <c r="B332" s="3" t="s">
        <v>1071</v>
      </c>
      <c r="C332" s="3" t="s">
        <v>1072</v>
      </c>
      <c r="D332" s="3" t="s">
        <v>1073</v>
      </c>
      <c r="E332" s="3"/>
      <c r="F332" s="3" t="s">
        <v>1074</v>
      </c>
      <c r="G332" s="3" t="str">
        <f>VLOOKUP(F332,regions!A$2:C$419,3,FALSE)</f>
        <v>Shire district</v>
      </c>
      <c r="H332" s="3" t="str">
        <f>IFERROR(VLOOKUP(F332,classifications!A$3:C$328,3,FALSE),VLOOKUP(F332,classifications!I$2:K$28,3,FALSE))</f>
        <v>Predominantly Urban</v>
      </c>
      <c r="I332" s="70">
        <v>340</v>
      </c>
      <c r="J332" s="70">
        <v>40</v>
      </c>
      <c r="K332" s="70">
        <v>0</v>
      </c>
      <c r="L332" s="70">
        <v>380</v>
      </c>
      <c r="M332" s="71"/>
      <c r="N332" s="72">
        <v>410</v>
      </c>
      <c r="O332" s="70">
        <v>10</v>
      </c>
      <c r="P332" s="70">
        <v>0</v>
      </c>
      <c r="Q332" s="70">
        <v>420</v>
      </c>
    </row>
    <row r="333" spans="2:17" x14ac:dyDescent="0.25">
      <c r="B333" s="3" t="s">
        <v>1075</v>
      </c>
      <c r="C333" s="3" t="s">
        <v>1076</v>
      </c>
      <c r="D333" s="3" t="s">
        <v>1077</v>
      </c>
      <c r="E333" s="3"/>
      <c r="F333" s="3" t="s">
        <v>1078</v>
      </c>
      <c r="G333" s="3" t="str">
        <f>VLOOKUP(F333,regions!A$2:C$419,3,FALSE)</f>
        <v>Shire district</v>
      </c>
      <c r="H333" s="3" t="str">
        <f>IFERROR(VLOOKUP(F333,classifications!A$3:C$328,3,FALSE),VLOOKUP(F333,classifications!I$2:K$28,3,FALSE))</f>
        <v>Predominantly Rural</v>
      </c>
      <c r="I333" s="70">
        <v>220</v>
      </c>
      <c r="J333" s="70">
        <v>20</v>
      </c>
      <c r="K333" s="70">
        <v>0</v>
      </c>
      <c r="L333" s="70">
        <v>240</v>
      </c>
      <c r="M333" s="71"/>
      <c r="N333" s="72">
        <v>180</v>
      </c>
      <c r="O333" s="70">
        <v>10</v>
      </c>
      <c r="P333" s="70">
        <v>0</v>
      </c>
      <c r="Q333" s="70">
        <v>190</v>
      </c>
    </row>
    <row r="334" spans="2:17" x14ac:dyDescent="0.25">
      <c r="B334" s="3" t="s">
        <v>1079</v>
      </c>
      <c r="C334" s="3" t="s">
        <v>1080</v>
      </c>
      <c r="D334" s="3" t="s">
        <v>1081</v>
      </c>
      <c r="E334" s="3"/>
      <c r="F334" s="3" t="s">
        <v>1082</v>
      </c>
      <c r="G334" s="3" t="str">
        <f>VLOOKUP(F334,regions!A$2:C$419,3,FALSE)</f>
        <v>Shire district</v>
      </c>
      <c r="H334" s="3" t="str">
        <f>IFERROR(VLOOKUP(F334,classifications!A$3:C$328,3,FALSE),VLOOKUP(F334,classifications!I$2:K$28,3,FALSE))</f>
        <v>Predominantly Urban</v>
      </c>
      <c r="I334" s="70">
        <v>40</v>
      </c>
      <c r="J334" s="70">
        <v>0</v>
      </c>
      <c r="K334" s="70">
        <v>0</v>
      </c>
      <c r="L334" s="70">
        <v>40</v>
      </c>
      <c r="M334" s="71"/>
      <c r="N334" s="72">
        <v>70</v>
      </c>
      <c r="O334" s="70">
        <v>0</v>
      </c>
      <c r="P334" s="70">
        <v>0</v>
      </c>
      <c r="Q334" s="70">
        <v>70</v>
      </c>
    </row>
    <row r="335" spans="2:17" x14ac:dyDescent="0.25">
      <c r="B335" s="3" t="s">
        <v>1083</v>
      </c>
      <c r="C335" s="3" t="s">
        <v>1084</v>
      </c>
      <c r="D335" s="3" t="s">
        <v>1085</v>
      </c>
      <c r="E335" s="3"/>
      <c r="F335" s="3" t="s">
        <v>1086</v>
      </c>
      <c r="G335" s="3" t="str">
        <f>VLOOKUP(F335,regions!A$2:C$419,3,FALSE)</f>
        <v>Shire district</v>
      </c>
      <c r="H335" s="3" t="str">
        <f>IFERROR(VLOOKUP(F335,classifications!A$3:C$328,3,FALSE),VLOOKUP(F335,classifications!I$2:K$28,3,FALSE))</f>
        <v>Predominantly Urban</v>
      </c>
      <c r="I335" s="70">
        <v>290</v>
      </c>
      <c r="J335" s="70">
        <v>30</v>
      </c>
      <c r="K335" s="70">
        <v>0</v>
      </c>
      <c r="L335" s="70">
        <v>320</v>
      </c>
      <c r="M335" s="71"/>
      <c r="N335" s="72">
        <v>240</v>
      </c>
      <c r="O335" s="70">
        <v>10</v>
      </c>
      <c r="P335" s="70">
        <v>10</v>
      </c>
      <c r="Q335" s="70">
        <v>260</v>
      </c>
    </row>
    <row r="336" spans="2:17" x14ac:dyDescent="0.25">
      <c r="B336" s="3" t="s">
        <v>1087</v>
      </c>
      <c r="C336" s="3" t="s">
        <v>1088</v>
      </c>
      <c r="D336" s="3" t="s">
        <v>1089</v>
      </c>
      <c r="E336" s="3"/>
      <c r="F336" s="3" t="s">
        <v>1090</v>
      </c>
      <c r="G336" s="3" t="str">
        <f>VLOOKUP(F336,regions!A$2:C$419,3,FALSE)</f>
        <v>Shire district</v>
      </c>
      <c r="H336" s="3" t="str">
        <f>IFERROR(VLOOKUP(F336,classifications!A$3:C$328,3,FALSE),VLOOKUP(F336,classifications!I$2:K$28,3,FALSE))</f>
        <v>Predominantly Urban</v>
      </c>
      <c r="I336" s="70">
        <v>240</v>
      </c>
      <c r="J336" s="70">
        <v>0</v>
      </c>
      <c r="K336" s="70">
        <v>0</v>
      </c>
      <c r="L336" s="70">
        <v>250</v>
      </c>
      <c r="M336" s="71"/>
      <c r="N336" s="72">
        <v>290</v>
      </c>
      <c r="O336" s="70">
        <v>10</v>
      </c>
      <c r="P336" s="70">
        <v>0</v>
      </c>
      <c r="Q336" s="70">
        <v>300</v>
      </c>
    </row>
    <row r="337" spans="2:20" x14ac:dyDescent="0.25">
      <c r="B337" s="3" t="s">
        <v>1091</v>
      </c>
      <c r="C337" s="3" t="s">
        <v>1092</v>
      </c>
      <c r="D337" s="3" t="s">
        <v>1093</v>
      </c>
      <c r="E337" s="3"/>
      <c r="F337" s="3" t="s">
        <v>1094</v>
      </c>
      <c r="G337" s="3" t="str">
        <f>VLOOKUP(F337,regions!A$2:C$419,3,FALSE)</f>
        <v>Shire district</v>
      </c>
      <c r="H337" s="3" t="str">
        <f>IFERROR(VLOOKUP(F337,classifications!A$3:C$328,3,FALSE),VLOOKUP(F337,classifications!I$2:K$28,3,FALSE))</f>
        <v>Predominantly Rural</v>
      </c>
      <c r="I337" s="70">
        <v>330</v>
      </c>
      <c r="J337" s="70">
        <v>10</v>
      </c>
      <c r="K337" s="70">
        <v>0</v>
      </c>
      <c r="L337" s="70">
        <v>340</v>
      </c>
      <c r="M337" s="71"/>
      <c r="N337" s="72">
        <v>200</v>
      </c>
      <c r="O337" s="70">
        <v>10</v>
      </c>
      <c r="P337" s="70">
        <v>0</v>
      </c>
      <c r="Q337" s="70">
        <v>210</v>
      </c>
    </row>
    <row r="338" spans="2:20" x14ac:dyDescent="0.25">
      <c r="B338" s="3" t="s">
        <v>1095</v>
      </c>
      <c r="C338" s="3" t="s">
        <v>1096</v>
      </c>
      <c r="D338" s="3" t="s">
        <v>1097</v>
      </c>
      <c r="E338" s="3"/>
      <c r="F338" s="3" t="s">
        <v>1098</v>
      </c>
      <c r="G338" s="3" t="str">
        <f>VLOOKUP(F338,regions!A$2:C$419,3,FALSE)</f>
        <v>Shire district</v>
      </c>
      <c r="H338" s="3" t="str">
        <f>IFERROR(VLOOKUP(F338,classifications!A$3:C$328,3,FALSE),VLOOKUP(F338,classifications!I$2:K$28,3,FALSE))</f>
        <v>Predominantly Rural</v>
      </c>
      <c r="I338" s="70">
        <v>140</v>
      </c>
      <c r="J338" s="70">
        <v>20</v>
      </c>
      <c r="K338" s="70">
        <v>0</v>
      </c>
      <c r="L338" s="70">
        <v>160</v>
      </c>
      <c r="M338" s="71"/>
      <c r="N338" s="72">
        <v>220</v>
      </c>
      <c r="O338" s="70">
        <v>20</v>
      </c>
      <c r="P338" s="70">
        <v>0</v>
      </c>
      <c r="Q338" s="70">
        <v>240</v>
      </c>
    </row>
    <row r="339" spans="2:20" x14ac:dyDescent="0.25">
      <c r="E339" s="3"/>
      <c r="I339" s="71"/>
      <c r="J339" s="71"/>
      <c r="K339" s="71"/>
      <c r="L339" s="71"/>
      <c r="M339" s="71"/>
      <c r="N339" s="81"/>
      <c r="O339" s="71"/>
      <c r="P339" s="71"/>
      <c r="Q339" s="71"/>
    </row>
    <row r="340" spans="2:20" x14ac:dyDescent="0.25">
      <c r="D340" s="3" t="s">
        <v>1099</v>
      </c>
      <c r="E340" s="3" t="s">
        <v>1100</v>
      </c>
      <c r="F340" s="3" t="s">
        <v>1100</v>
      </c>
      <c r="G340" s="3" t="str">
        <f>VLOOKUP(F340,regions!A$2:C$419,3,FALSE)</f>
        <v>Shire county</v>
      </c>
      <c r="H340" s="3" t="str">
        <f>IFERROR(VLOOKUP(F340,classifications!A$3:C$328,3,FALSE),VLOOKUP(F340,classifications!I$2:K$28,3,FALSE))</f>
        <v>Predominantly Rural</v>
      </c>
      <c r="I340" s="70">
        <v>1490</v>
      </c>
      <c r="J340" s="70">
        <v>410</v>
      </c>
      <c r="K340" s="70">
        <v>30</v>
      </c>
      <c r="L340" s="70">
        <v>1920</v>
      </c>
      <c r="M340" s="71"/>
      <c r="N340" s="72">
        <v>970</v>
      </c>
      <c r="O340" s="70">
        <v>360</v>
      </c>
      <c r="P340" s="70">
        <v>50</v>
      </c>
      <c r="Q340" s="70">
        <v>1390</v>
      </c>
    </row>
    <row r="341" spans="2:20" x14ac:dyDescent="0.25">
      <c r="B341" s="3" t="s">
        <v>1101</v>
      </c>
      <c r="C341" s="3" t="s">
        <v>1102</v>
      </c>
      <c r="D341" s="3" t="s">
        <v>1103</v>
      </c>
      <c r="E341" s="3"/>
      <c r="F341" s="3" t="s">
        <v>1104</v>
      </c>
      <c r="G341" s="3" t="str">
        <f>VLOOKUP(F341,regions!A$2:C$419,3,FALSE)</f>
        <v>Shire district</v>
      </c>
      <c r="H341" s="3" t="str">
        <f>IFERROR(VLOOKUP(F341,classifications!A$3:C$328,3,FALSE),VLOOKUP(F341,classifications!I$2:K$28,3,FALSE))</f>
        <v>Urban with Significant Rural</v>
      </c>
      <c r="I341" s="70">
        <v>510</v>
      </c>
      <c r="J341" s="70">
        <v>120</v>
      </c>
      <c r="K341" s="70">
        <v>30</v>
      </c>
      <c r="L341" s="70">
        <v>660</v>
      </c>
      <c r="M341" s="71"/>
      <c r="N341" s="72">
        <v>130</v>
      </c>
      <c r="O341" s="70">
        <v>40</v>
      </c>
      <c r="P341" s="70">
        <v>50</v>
      </c>
      <c r="Q341" s="70">
        <v>220</v>
      </c>
    </row>
    <row r="342" spans="2:20" x14ac:dyDescent="0.25">
      <c r="B342" s="3" t="s">
        <v>1105</v>
      </c>
      <c r="C342" s="3" t="s">
        <v>1106</v>
      </c>
      <c r="D342" s="3" t="s">
        <v>1107</v>
      </c>
      <c r="E342" s="3"/>
      <c r="F342" s="3" t="s">
        <v>1108</v>
      </c>
      <c r="G342" s="3" t="str">
        <f>VLOOKUP(F342,regions!A$2:C$419,3,FALSE)</f>
        <v>Shire district</v>
      </c>
      <c r="H342" s="3" t="str">
        <f>IFERROR(VLOOKUP(F342,classifications!A$3:C$328,3,FALSE),VLOOKUP(F342,classifications!I$2:K$28,3,FALSE))</f>
        <v>Predominantly Urban</v>
      </c>
      <c r="I342" s="70">
        <v>80</v>
      </c>
      <c r="J342" s="70">
        <v>10</v>
      </c>
      <c r="K342" s="70">
        <v>0</v>
      </c>
      <c r="L342" s="70">
        <v>100</v>
      </c>
      <c r="M342" s="71"/>
      <c r="N342" s="72">
        <v>60</v>
      </c>
      <c r="O342" s="70">
        <v>0</v>
      </c>
      <c r="P342" s="70">
        <v>0</v>
      </c>
      <c r="Q342" s="70">
        <v>60</v>
      </c>
    </row>
    <row r="343" spans="2:20" x14ac:dyDescent="0.25">
      <c r="B343" s="3" t="s">
        <v>1109</v>
      </c>
      <c r="C343" s="3" t="s">
        <v>1110</v>
      </c>
      <c r="D343" s="3" t="s">
        <v>1111</v>
      </c>
      <c r="E343" s="3"/>
      <c r="F343" s="3" t="s">
        <v>1112</v>
      </c>
      <c r="G343" s="3" t="str">
        <f>VLOOKUP(F343,regions!A$2:C$419,3,FALSE)</f>
        <v>Shire district</v>
      </c>
      <c r="H343" s="3" t="str">
        <f>IFERROR(VLOOKUP(F343,classifications!A$3:C$328,3,FALSE),VLOOKUP(F343,classifications!I$2:K$28,3,FALSE))</f>
        <v>Predominantly Rural</v>
      </c>
      <c r="I343" s="70">
        <v>390</v>
      </c>
      <c r="J343" s="70">
        <v>80</v>
      </c>
      <c r="K343" s="70">
        <v>0</v>
      </c>
      <c r="L343" s="70">
        <v>470</v>
      </c>
      <c r="M343" s="71"/>
      <c r="N343" s="72">
        <v>360</v>
      </c>
      <c r="O343" s="70">
        <v>160</v>
      </c>
      <c r="P343" s="70">
        <v>0</v>
      </c>
      <c r="Q343" s="70">
        <v>520</v>
      </c>
    </row>
    <row r="344" spans="2:20" x14ac:dyDescent="0.25">
      <c r="B344" s="3" t="s">
        <v>1113</v>
      </c>
      <c r="C344" s="3" t="s">
        <v>1114</v>
      </c>
      <c r="D344" s="3" t="s">
        <v>1115</v>
      </c>
      <c r="E344" s="3"/>
      <c r="F344" s="3" t="s">
        <v>1116</v>
      </c>
      <c r="G344" s="3" t="str">
        <f>VLOOKUP(F344,regions!A$2:C$419,3,FALSE)</f>
        <v>Shire district</v>
      </c>
      <c r="H344" s="3" t="str">
        <f>IFERROR(VLOOKUP(F344,classifications!A$3:C$328,3,FALSE),VLOOKUP(F344,classifications!I$2:K$28,3,FALSE))</f>
        <v>Predominantly Rural</v>
      </c>
      <c r="I344" s="30">
        <v>390</v>
      </c>
      <c r="J344" s="30">
        <v>190</v>
      </c>
      <c r="K344" s="30">
        <v>0</v>
      </c>
      <c r="L344" s="30">
        <v>580</v>
      </c>
      <c r="M344" s="74"/>
      <c r="N344" s="75">
        <v>360</v>
      </c>
      <c r="O344" s="30">
        <v>150</v>
      </c>
      <c r="P344" s="30">
        <v>0</v>
      </c>
      <c r="Q344" s="30">
        <v>510</v>
      </c>
      <c r="R344" s="32"/>
    </row>
    <row r="345" spans="2:20" x14ac:dyDescent="0.25">
      <c r="B345" s="3" t="s">
        <v>1117</v>
      </c>
      <c r="C345" s="3" t="s">
        <v>1118</v>
      </c>
      <c r="D345" s="3" t="s">
        <v>1119</v>
      </c>
      <c r="E345" s="3"/>
      <c r="F345" s="3" t="s">
        <v>1120</v>
      </c>
      <c r="G345" s="3" t="str">
        <f>VLOOKUP(F345,regions!A$2:C$419,3,FALSE)</f>
        <v>Shire district</v>
      </c>
      <c r="H345" s="3" t="str">
        <f>IFERROR(VLOOKUP(F345,classifications!A$3:C$328,3,FALSE),VLOOKUP(F345,classifications!I$2:K$28,3,FALSE))</f>
        <v>Predominantly Rural</v>
      </c>
      <c r="I345" s="70">
        <v>110</v>
      </c>
      <c r="J345" s="70">
        <v>0</v>
      </c>
      <c r="K345" s="70">
        <v>0</v>
      </c>
      <c r="L345" s="70">
        <v>110</v>
      </c>
      <c r="M345" s="71"/>
      <c r="N345" s="72">
        <v>60</v>
      </c>
      <c r="O345" s="70">
        <v>10</v>
      </c>
      <c r="P345" s="70">
        <v>0</v>
      </c>
      <c r="Q345" s="70">
        <v>70</v>
      </c>
    </row>
    <row r="346" spans="2:20" x14ac:dyDescent="0.25">
      <c r="E346" s="3"/>
      <c r="I346" s="71"/>
      <c r="J346" s="71"/>
      <c r="K346" s="71"/>
      <c r="L346" s="71"/>
      <c r="M346" s="71"/>
      <c r="N346" s="81"/>
      <c r="O346" s="71"/>
      <c r="P346" s="71"/>
      <c r="Q346" s="71"/>
    </row>
    <row r="347" spans="2:20" x14ac:dyDescent="0.25">
      <c r="D347" s="3" t="s">
        <v>1121</v>
      </c>
      <c r="E347" s="3" t="s">
        <v>1122</v>
      </c>
      <c r="F347" s="3" t="s">
        <v>1122</v>
      </c>
      <c r="G347" s="3" t="str">
        <f>VLOOKUP(F347,regions!A$2:C$419,3,FALSE)</f>
        <v>Shire county</v>
      </c>
      <c r="H347" s="3" t="str">
        <f>IFERROR(VLOOKUP(F347,classifications!A$3:C$328,3,FALSE),VLOOKUP(F347,classifications!I$2:K$28,3,FALSE))</f>
        <v>Predominantly Rural</v>
      </c>
      <c r="I347" s="70">
        <v>1790</v>
      </c>
      <c r="J347" s="70">
        <v>410</v>
      </c>
      <c r="K347" s="70">
        <v>0</v>
      </c>
      <c r="L347" s="70">
        <v>2200</v>
      </c>
      <c r="M347" s="71"/>
      <c r="N347" s="72">
        <v>1580</v>
      </c>
      <c r="O347" s="70">
        <v>260</v>
      </c>
      <c r="P347" s="70">
        <v>10</v>
      </c>
      <c r="Q347" s="70">
        <v>1850</v>
      </c>
    </row>
    <row r="348" spans="2:20" x14ac:dyDescent="0.25">
      <c r="B348" s="3" t="s">
        <v>1123</v>
      </c>
      <c r="C348" s="3" t="s">
        <v>1124</v>
      </c>
      <c r="D348" s="3" t="s">
        <v>1125</v>
      </c>
      <c r="E348" s="3"/>
      <c r="F348" s="3" t="s">
        <v>1126</v>
      </c>
      <c r="G348" s="3" t="str">
        <f>VLOOKUP(F348,regions!A$2:C$419,3,FALSE)</f>
        <v>Shire district</v>
      </c>
      <c r="H348" s="3" t="str">
        <f>IFERROR(VLOOKUP(F348,classifications!A$3:C$328,3,FALSE),VLOOKUP(F348,classifications!I$2:K$28,3,FALSE))</f>
        <v>Predominantly Rural</v>
      </c>
      <c r="I348" s="70">
        <v>310</v>
      </c>
      <c r="J348" s="70">
        <v>100</v>
      </c>
      <c r="K348" s="70">
        <v>0</v>
      </c>
      <c r="L348" s="70">
        <v>410</v>
      </c>
      <c r="M348" s="71"/>
      <c r="N348" s="72">
        <v>340</v>
      </c>
      <c r="O348" s="70">
        <v>10</v>
      </c>
      <c r="P348" s="70">
        <v>0</v>
      </c>
      <c r="Q348" s="70">
        <v>350</v>
      </c>
    </row>
    <row r="349" spans="2:20" x14ac:dyDescent="0.25">
      <c r="B349" s="3" t="s">
        <v>1127</v>
      </c>
      <c r="C349" s="3" t="s">
        <v>1128</v>
      </c>
      <c r="D349" s="3" t="s">
        <v>1129</v>
      </c>
      <c r="E349" s="3"/>
      <c r="F349" s="3" t="s">
        <v>1130</v>
      </c>
      <c r="G349" s="3" t="str">
        <f>VLOOKUP(F349,regions!A$2:C$419,3,FALSE)</f>
        <v>Shire district</v>
      </c>
      <c r="H349" s="3" t="str">
        <f>IFERROR(VLOOKUP(F349,classifications!A$3:C$328,3,FALSE),VLOOKUP(F349,classifications!I$2:K$28,3,FALSE))</f>
        <v>Predominantly Rural</v>
      </c>
      <c r="I349" s="30">
        <v>550</v>
      </c>
      <c r="J349" s="30">
        <v>40</v>
      </c>
      <c r="K349" s="30">
        <v>0</v>
      </c>
      <c r="L349" s="30">
        <v>590</v>
      </c>
      <c r="M349" s="74"/>
      <c r="N349" s="75">
        <v>360</v>
      </c>
      <c r="O349" s="30">
        <v>20</v>
      </c>
      <c r="P349" s="30">
        <v>0</v>
      </c>
      <c r="Q349" s="30">
        <v>380</v>
      </c>
      <c r="R349" s="32"/>
      <c r="S349" s="32"/>
      <c r="T349" s="32"/>
    </row>
    <row r="350" spans="2:20" x14ac:dyDescent="0.25">
      <c r="B350" s="3" t="s">
        <v>1131</v>
      </c>
      <c r="C350" s="3" t="s">
        <v>1132</v>
      </c>
      <c r="D350" s="3" t="s">
        <v>1133</v>
      </c>
      <c r="E350" s="3"/>
      <c r="F350" s="3" t="s">
        <v>1134</v>
      </c>
      <c r="G350" s="3" t="str">
        <f>VLOOKUP(F350,regions!A$2:C$419,3,FALSE)</f>
        <v>Shire district</v>
      </c>
      <c r="H350" s="3" t="str">
        <f>IFERROR(VLOOKUP(F350,classifications!A$3:C$328,3,FALSE),VLOOKUP(F350,classifications!I$2:K$28,3,FALSE))</f>
        <v>Predominantly Rural</v>
      </c>
      <c r="I350" s="70">
        <v>440</v>
      </c>
      <c r="J350" s="70">
        <v>160</v>
      </c>
      <c r="K350" s="70">
        <v>0</v>
      </c>
      <c r="L350" s="70">
        <v>600</v>
      </c>
      <c r="M350" s="71"/>
      <c r="N350" s="72">
        <v>340</v>
      </c>
      <c r="O350" s="70">
        <v>120</v>
      </c>
      <c r="P350" s="70">
        <v>0</v>
      </c>
      <c r="Q350" s="70">
        <v>460</v>
      </c>
    </row>
    <row r="351" spans="2:20" x14ac:dyDescent="0.25">
      <c r="B351" s="3" t="s">
        <v>1135</v>
      </c>
      <c r="C351" s="3" t="s">
        <v>1136</v>
      </c>
      <c r="D351" s="3" t="s">
        <v>1137</v>
      </c>
      <c r="E351" s="3"/>
      <c r="F351" s="3" t="s">
        <v>1138</v>
      </c>
      <c r="G351" s="3" t="str">
        <f>VLOOKUP(F351,regions!A$2:C$419,3,FALSE)</f>
        <v>Shire district</v>
      </c>
      <c r="H351" s="3" t="str">
        <f>IFERROR(VLOOKUP(F351,classifications!A$3:C$328,3,FALSE),VLOOKUP(F351,classifications!I$2:K$28,3,FALSE))</f>
        <v>Urban with Significant Rural</v>
      </c>
      <c r="I351" s="70">
        <v>400</v>
      </c>
      <c r="J351" s="70">
        <v>100</v>
      </c>
      <c r="K351" s="70">
        <v>0</v>
      </c>
      <c r="L351" s="70">
        <v>500</v>
      </c>
      <c r="M351" s="71"/>
      <c r="N351" s="72">
        <v>480</v>
      </c>
      <c r="O351" s="70">
        <v>90</v>
      </c>
      <c r="P351" s="70">
        <v>10</v>
      </c>
      <c r="Q351" s="70">
        <v>580</v>
      </c>
    </row>
    <row r="352" spans="2:20" x14ac:dyDescent="0.25">
      <c r="B352" s="3" t="s">
        <v>1139</v>
      </c>
      <c r="C352" s="3" t="s">
        <v>1140</v>
      </c>
      <c r="D352" s="3" t="s">
        <v>1141</v>
      </c>
      <c r="E352" s="3"/>
      <c r="F352" s="3" t="s">
        <v>1142</v>
      </c>
      <c r="G352" s="3" t="str">
        <f>VLOOKUP(F352,regions!A$2:C$419,3,FALSE)</f>
        <v>Shire district</v>
      </c>
      <c r="H352" s="3" t="str">
        <f>IFERROR(VLOOKUP(F352,classifications!A$3:C$328,3,FALSE),VLOOKUP(F352,classifications!I$2:K$28,3,FALSE))</f>
        <v>Predominantly Rural</v>
      </c>
      <c r="I352" s="70">
        <v>90</v>
      </c>
      <c r="J352" s="70">
        <v>10</v>
      </c>
      <c r="K352" s="70">
        <v>0</v>
      </c>
      <c r="L352" s="70">
        <v>100</v>
      </c>
      <c r="M352" s="71"/>
      <c r="N352" s="72">
        <v>70</v>
      </c>
      <c r="O352" s="70">
        <v>20</v>
      </c>
      <c r="P352" s="70">
        <v>0</v>
      </c>
      <c r="Q352" s="70">
        <v>90</v>
      </c>
    </row>
    <row r="353" spans="2:17" x14ac:dyDescent="0.25">
      <c r="E353" s="3"/>
      <c r="I353" s="71"/>
      <c r="J353" s="71"/>
      <c r="K353" s="71"/>
      <c r="L353" s="71"/>
      <c r="M353" s="71"/>
      <c r="N353" s="81"/>
      <c r="O353" s="71"/>
      <c r="P353" s="71"/>
      <c r="Q353" s="71"/>
    </row>
    <row r="354" spans="2:17" x14ac:dyDescent="0.25">
      <c r="D354" s="3" t="s">
        <v>1143</v>
      </c>
      <c r="E354" s="3" t="s">
        <v>1144</v>
      </c>
      <c r="F354" s="3" t="s">
        <v>1144</v>
      </c>
      <c r="G354" s="3" t="str">
        <f>VLOOKUP(F354,regions!A$2:C$419,3,FALSE)</f>
        <v>Shire county</v>
      </c>
      <c r="H354" s="3" t="str">
        <f>IFERROR(VLOOKUP(F354,classifications!A$3:C$328,3,FALSE),VLOOKUP(F354,classifications!I$2:K$28,3,FALSE))</f>
        <v>Urban with Significant Rural</v>
      </c>
      <c r="I354" s="70">
        <v>1030</v>
      </c>
      <c r="J354" s="70">
        <v>360</v>
      </c>
      <c r="K354" s="70">
        <v>0</v>
      </c>
      <c r="L354" s="70">
        <v>1390</v>
      </c>
      <c r="M354" s="71"/>
      <c r="N354" s="72">
        <v>1010</v>
      </c>
      <c r="O354" s="70">
        <v>260</v>
      </c>
      <c r="P354" s="70">
        <v>0</v>
      </c>
      <c r="Q354" s="70">
        <v>1270</v>
      </c>
    </row>
    <row r="355" spans="2:17" x14ac:dyDescent="0.25">
      <c r="B355" s="3" t="s">
        <v>1145</v>
      </c>
      <c r="C355" s="3" t="s">
        <v>1146</v>
      </c>
      <c r="D355" s="3" t="s">
        <v>1147</v>
      </c>
      <c r="E355" s="3"/>
      <c r="F355" s="3" t="s">
        <v>1148</v>
      </c>
      <c r="G355" s="3" t="str">
        <f>VLOOKUP(F355,regions!A$2:C$419,3,FALSE)</f>
        <v>Shire district</v>
      </c>
      <c r="H355" s="3" t="str">
        <f>IFERROR(VLOOKUP(F355,classifications!A$3:C$328,3,FALSE),VLOOKUP(F355,classifications!I$2:K$28,3,FALSE))</f>
        <v>Urban with Significant Rural</v>
      </c>
      <c r="I355" s="70">
        <v>140</v>
      </c>
      <c r="J355" s="70">
        <v>30</v>
      </c>
      <c r="K355" s="70">
        <v>0</v>
      </c>
      <c r="L355" s="70">
        <v>180</v>
      </c>
      <c r="M355" s="71"/>
      <c r="N355" s="72">
        <v>160</v>
      </c>
      <c r="O355" s="70">
        <v>30</v>
      </c>
      <c r="P355" s="70">
        <v>0</v>
      </c>
      <c r="Q355" s="70">
        <v>190</v>
      </c>
    </row>
    <row r="356" spans="2:17" x14ac:dyDescent="0.25">
      <c r="B356" s="3" t="s">
        <v>1149</v>
      </c>
      <c r="C356" s="3" t="s">
        <v>1150</v>
      </c>
      <c r="D356" s="3" t="s">
        <v>1151</v>
      </c>
      <c r="E356" s="3"/>
      <c r="F356" s="3" t="s">
        <v>1152</v>
      </c>
      <c r="G356" s="3" t="str">
        <f>VLOOKUP(F356,regions!A$2:C$419,3,FALSE)</f>
        <v>Shire district</v>
      </c>
      <c r="H356" s="3" t="str">
        <f>IFERROR(VLOOKUP(F356,classifications!A$3:C$328,3,FALSE),VLOOKUP(F356,classifications!I$2:K$28,3,FALSE))</f>
        <v>Urban with Significant Rural</v>
      </c>
      <c r="I356" s="70">
        <v>180</v>
      </c>
      <c r="J356" s="70">
        <v>60</v>
      </c>
      <c r="K356" s="70">
        <v>0</v>
      </c>
      <c r="L356" s="70">
        <v>240</v>
      </c>
      <c r="M356" s="71"/>
      <c r="N356" s="72">
        <v>130</v>
      </c>
      <c r="O356" s="70">
        <v>70</v>
      </c>
      <c r="P356" s="70">
        <v>0</v>
      </c>
      <c r="Q356" s="70">
        <v>200</v>
      </c>
    </row>
    <row r="357" spans="2:17" x14ac:dyDescent="0.25">
      <c r="B357" s="3" t="s">
        <v>1153</v>
      </c>
      <c r="C357" s="3" t="s">
        <v>1154</v>
      </c>
      <c r="D357" s="3" t="s">
        <v>1155</v>
      </c>
      <c r="E357" s="3"/>
      <c r="F357" s="3" t="s">
        <v>1156</v>
      </c>
      <c r="G357" s="3" t="str">
        <f>VLOOKUP(F357,regions!A$2:C$419,3,FALSE)</f>
        <v>Shire district</v>
      </c>
      <c r="H357" s="3" t="str">
        <f>IFERROR(VLOOKUP(F357,classifications!A$3:C$328,3,FALSE),VLOOKUP(F357,classifications!I$2:K$28,3,FALSE))</f>
        <v>Urban with Significant Rural</v>
      </c>
      <c r="I357" s="70">
        <v>170</v>
      </c>
      <c r="J357" s="70">
        <v>0</v>
      </c>
      <c r="K357" s="70">
        <v>0</v>
      </c>
      <c r="L357" s="70">
        <v>180</v>
      </c>
      <c r="M357" s="71"/>
      <c r="N357" s="72">
        <v>160</v>
      </c>
      <c r="O357" s="70">
        <v>10</v>
      </c>
      <c r="P357" s="70">
        <v>0</v>
      </c>
      <c r="Q357" s="70">
        <v>180</v>
      </c>
    </row>
    <row r="358" spans="2:17" x14ac:dyDescent="0.25">
      <c r="B358" s="3" t="s">
        <v>1157</v>
      </c>
      <c r="C358" s="3" t="s">
        <v>1158</v>
      </c>
      <c r="D358" s="3" t="s">
        <v>1159</v>
      </c>
      <c r="E358" s="3"/>
      <c r="F358" s="3" t="s">
        <v>1160</v>
      </c>
      <c r="G358" s="3" t="str">
        <f>VLOOKUP(F358,regions!A$2:C$419,3,FALSE)</f>
        <v>Shire district</v>
      </c>
      <c r="H358" s="3" t="str">
        <f>IFERROR(VLOOKUP(F358,classifications!A$3:C$328,3,FALSE),VLOOKUP(F358,classifications!I$2:K$28,3,FALSE))</f>
        <v>Predominantly Urban</v>
      </c>
      <c r="I358" s="30">
        <v>200</v>
      </c>
      <c r="J358" s="30">
        <v>90</v>
      </c>
      <c r="K358" s="30">
        <v>0</v>
      </c>
      <c r="L358" s="30">
        <v>290</v>
      </c>
      <c r="M358" s="74"/>
      <c r="N358" s="75">
        <v>200</v>
      </c>
      <c r="O358" s="30">
        <v>50</v>
      </c>
      <c r="P358" s="30">
        <v>0</v>
      </c>
      <c r="Q358" s="30">
        <v>250</v>
      </c>
    </row>
    <row r="359" spans="2:17" x14ac:dyDescent="0.25">
      <c r="B359" s="3" t="s">
        <v>1161</v>
      </c>
      <c r="C359" s="3" t="s">
        <v>1162</v>
      </c>
      <c r="D359" s="3" t="s">
        <v>1163</v>
      </c>
      <c r="E359" s="3"/>
      <c r="F359" s="3" t="s">
        <v>1164</v>
      </c>
      <c r="G359" s="3" t="str">
        <f>VLOOKUP(F359,regions!A$2:C$419,3,FALSE)</f>
        <v>Shire district</v>
      </c>
      <c r="H359" s="3" t="str">
        <f>IFERROR(VLOOKUP(F359,classifications!A$3:C$328,3,FALSE),VLOOKUP(F359,classifications!I$2:K$28,3,FALSE))</f>
        <v>Urban with Significant Rural</v>
      </c>
      <c r="I359" s="70">
        <v>110</v>
      </c>
      <c r="J359" s="70">
        <v>10</v>
      </c>
      <c r="K359" s="70">
        <v>0</v>
      </c>
      <c r="L359" s="70">
        <v>120</v>
      </c>
      <c r="M359" s="71"/>
      <c r="N359" s="72">
        <v>110</v>
      </c>
      <c r="O359" s="70">
        <v>10</v>
      </c>
      <c r="P359" s="70">
        <v>0</v>
      </c>
      <c r="Q359" s="70">
        <v>120</v>
      </c>
    </row>
    <row r="360" spans="2:17" x14ac:dyDescent="0.25">
      <c r="B360" s="3" t="s">
        <v>1165</v>
      </c>
      <c r="C360" s="3" t="s">
        <v>1166</v>
      </c>
      <c r="D360" s="3" t="s">
        <v>1167</v>
      </c>
      <c r="E360" s="3"/>
      <c r="F360" s="3" t="s">
        <v>1168</v>
      </c>
      <c r="G360" s="3" t="str">
        <f>VLOOKUP(F360,regions!A$2:C$419,3,FALSE)</f>
        <v>Shire district</v>
      </c>
      <c r="H360" s="3" t="str">
        <f>IFERROR(VLOOKUP(F360,classifications!A$3:C$328,3,FALSE),VLOOKUP(F360,classifications!I$2:K$28,3,FALSE))</f>
        <v>Urban with Significant Rural</v>
      </c>
      <c r="I360" s="70">
        <v>150</v>
      </c>
      <c r="J360" s="70">
        <v>80</v>
      </c>
      <c r="K360" s="70">
        <v>0</v>
      </c>
      <c r="L360" s="70">
        <v>230</v>
      </c>
      <c r="M360" s="71"/>
      <c r="N360" s="72">
        <v>160</v>
      </c>
      <c r="O360" s="70">
        <v>40</v>
      </c>
      <c r="P360" s="70">
        <v>0</v>
      </c>
      <c r="Q360" s="70">
        <v>200</v>
      </c>
    </row>
    <row r="361" spans="2:17" x14ac:dyDescent="0.25">
      <c r="B361" s="3" t="s">
        <v>1169</v>
      </c>
      <c r="C361" s="3" t="s">
        <v>1170</v>
      </c>
      <c r="D361" s="3" t="s">
        <v>1171</v>
      </c>
      <c r="E361" s="3"/>
      <c r="F361" s="3" t="s">
        <v>1172</v>
      </c>
      <c r="G361" s="3" t="str">
        <f>VLOOKUP(F361,regions!A$2:C$419,3,FALSE)</f>
        <v>Shire district</v>
      </c>
      <c r="H361" s="3" t="str">
        <f>IFERROR(VLOOKUP(F361,classifications!A$3:C$328,3,FALSE),VLOOKUP(F361,classifications!I$2:K$28,3,FALSE))</f>
        <v>Predominantly Rural</v>
      </c>
      <c r="I361" s="70">
        <v>50</v>
      </c>
      <c r="J361" s="70">
        <v>60</v>
      </c>
      <c r="K361" s="70">
        <v>0</v>
      </c>
      <c r="L361" s="70">
        <v>120</v>
      </c>
      <c r="M361" s="71"/>
      <c r="N361" s="72">
        <v>60</v>
      </c>
      <c r="O361" s="70">
        <v>40</v>
      </c>
      <c r="P361" s="70">
        <v>0</v>
      </c>
      <c r="Q361" s="70">
        <v>110</v>
      </c>
    </row>
    <row r="362" spans="2:17" x14ac:dyDescent="0.25">
      <c r="B362" s="3" t="s">
        <v>1173</v>
      </c>
      <c r="C362" s="3" t="s">
        <v>1174</v>
      </c>
      <c r="D362" s="3" t="s">
        <v>1175</v>
      </c>
      <c r="E362" s="3"/>
      <c r="F362" s="3" t="s">
        <v>1176</v>
      </c>
      <c r="G362" s="3" t="str">
        <f>VLOOKUP(F362,regions!A$2:C$419,3,FALSE)</f>
        <v>Shire district</v>
      </c>
      <c r="H362" s="3" t="str">
        <f>IFERROR(VLOOKUP(F362,classifications!A$3:C$328,3,FALSE),VLOOKUP(F362,classifications!I$2:K$28,3,FALSE))</f>
        <v>Predominantly Urban</v>
      </c>
      <c r="I362" s="70">
        <v>20</v>
      </c>
      <c r="J362" s="70">
        <v>20</v>
      </c>
      <c r="K362" s="70">
        <v>0</v>
      </c>
      <c r="L362" s="70">
        <v>40</v>
      </c>
      <c r="M362" s="71"/>
      <c r="N362" s="72">
        <v>30</v>
      </c>
      <c r="O362" s="70">
        <v>0</v>
      </c>
      <c r="P362" s="70">
        <v>0</v>
      </c>
      <c r="Q362" s="70">
        <v>30</v>
      </c>
    </row>
    <row r="363" spans="2:17" x14ac:dyDescent="0.25">
      <c r="E363" s="3"/>
      <c r="I363" s="71"/>
      <c r="J363" s="71"/>
      <c r="K363" s="71"/>
      <c r="L363" s="71"/>
      <c r="M363" s="71"/>
      <c r="N363" s="81"/>
      <c r="O363" s="71"/>
      <c r="P363" s="71"/>
      <c r="Q363" s="71"/>
    </row>
    <row r="364" spans="2:17" x14ac:dyDescent="0.25">
      <c r="D364" s="3" t="s">
        <v>1177</v>
      </c>
      <c r="E364" s="3" t="s">
        <v>1178</v>
      </c>
      <c r="F364" s="3" t="s">
        <v>1178</v>
      </c>
      <c r="G364" s="3" t="str">
        <f>VLOOKUP(F364,regions!A$2:C$419,3,FALSE)</f>
        <v>Shire county</v>
      </c>
      <c r="H364" s="3" t="str">
        <f>IFERROR(VLOOKUP(F364,classifications!A$3:C$328,3,FALSE),VLOOKUP(F364,classifications!I$2:K$28,3,FALSE))</f>
        <v>Predominantly Rural</v>
      </c>
      <c r="I364" s="70">
        <v>1240</v>
      </c>
      <c r="J364" s="70">
        <v>200</v>
      </c>
      <c r="K364" s="70">
        <v>0</v>
      </c>
      <c r="L364" s="70">
        <v>1450</v>
      </c>
      <c r="M364" s="71"/>
      <c r="N364" s="72">
        <v>1370</v>
      </c>
      <c r="O364" s="70">
        <v>180</v>
      </c>
      <c r="P364" s="70">
        <v>10</v>
      </c>
      <c r="Q364" s="70">
        <v>1550</v>
      </c>
    </row>
    <row r="365" spans="2:17" x14ac:dyDescent="0.25">
      <c r="B365" s="3" t="s">
        <v>1179</v>
      </c>
      <c r="C365" s="3" t="s">
        <v>1180</v>
      </c>
      <c r="D365" s="3" t="s">
        <v>1181</v>
      </c>
      <c r="E365" s="3"/>
      <c r="F365" s="3" t="s">
        <v>1182</v>
      </c>
      <c r="G365" s="3" t="str">
        <f>VLOOKUP(F365,regions!A$2:C$419,3,FALSE)</f>
        <v>Shire district</v>
      </c>
      <c r="H365" s="3" t="str">
        <f>IFERROR(VLOOKUP(F365,classifications!A$3:C$328,3,FALSE),VLOOKUP(F365,classifications!I$2:K$28,3,FALSE))</f>
        <v>Predominantly Rural</v>
      </c>
      <c r="I365" s="70">
        <v>170</v>
      </c>
      <c r="J365" s="70">
        <v>40</v>
      </c>
      <c r="K365" s="70">
        <v>0</v>
      </c>
      <c r="L365" s="70">
        <v>210</v>
      </c>
      <c r="M365" s="71"/>
      <c r="N365" s="72">
        <v>230</v>
      </c>
      <c r="O365" s="70">
        <v>40</v>
      </c>
      <c r="P365" s="70">
        <v>0</v>
      </c>
      <c r="Q365" s="70">
        <v>270</v>
      </c>
    </row>
    <row r="366" spans="2:17" x14ac:dyDescent="0.25">
      <c r="B366" s="3" t="s">
        <v>1183</v>
      </c>
      <c r="C366" s="3" t="s">
        <v>1184</v>
      </c>
      <c r="D366" s="3" t="s">
        <v>1185</v>
      </c>
      <c r="E366" s="3"/>
      <c r="F366" s="3" t="s">
        <v>1186</v>
      </c>
      <c r="G366" s="3" t="str">
        <f>VLOOKUP(F366,regions!A$2:C$419,3,FALSE)</f>
        <v>Shire district</v>
      </c>
      <c r="H366" s="3" t="str">
        <f>IFERROR(VLOOKUP(F366,classifications!A$3:C$328,3,FALSE),VLOOKUP(F366,classifications!I$2:K$28,3,FALSE))</f>
        <v>Predominantly Rural</v>
      </c>
      <c r="I366" s="70">
        <v>130</v>
      </c>
      <c r="J366" s="70">
        <v>50</v>
      </c>
      <c r="K366" s="70">
        <v>0</v>
      </c>
      <c r="L366" s="70">
        <v>180</v>
      </c>
      <c r="M366" s="71"/>
      <c r="N366" s="72">
        <v>160</v>
      </c>
      <c r="O366" s="70">
        <v>20</v>
      </c>
      <c r="P366" s="70">
        <v>0</v>
      </c>
      <c r="Q366" s="70">
        <v>180</v>
      </c>
    </row>
    <row r="367" spans="2:17" x14ac:dyDescent="0.25">
      <c r="B367" s="3" t="s">
        <v>1187</v>
      </c>
      <c r="C367" s="3" t="s">
        <v>1188</v>
      </c>
      <c r="D367" s="3" t="s">
        <v>1189</v>
      </c>
      <c r="E367" s="3"/>
      <c r="F367" s="3" t="s">
        <v>1190</v>
      </c>
      <c r="G367" s="3" t="str">
        <f>VLOOKUP(F367,regions!A$2:C$419,3,FALSE)</f>
        <v>Shire district</v>
      </c>
      <c r="H367" s="3" t="str">
        <f>IFERROR(VLOOKUP(F367,classifications!A$3:C$328,3,FALSE),VLOOKUP(F367,classifications!I$2:K$28,3,FALSE))</f>
        <v>Predominantly Urban</v>
      </c>
      <c r="I367" s="30">
        <v>90</v>
      </c>
      <c r="J367" s="30">
        <v>0</v>
      </c>
      <c r="K367" s="30">
        <v>0</v>
      </c>
      <c r="L367" s="30">
        <v>100</v>
      </c>
      <c r="M367" s="74"/>
      <c r="N367" s="75">
        <v>150</v>
      </c>
      <c r="O367" s="30">
        <v>0</v>
      </c>
      <c r="P367" s="30">
        <v>10</v>
      </c>
      <c r="Q367" s="30">
        <v>160</v>
      </c>
    </row>
    <row r="368" spans="2:17" x14ac:dyDescent="0.25">
      <c r="B368" s="3" t="s">
        <v>1191</v>
      </c>
      <c r="C368" s="3" t="s">
        <v>1192</v>
      </c>
      <c r="D368" s="3" t="s">
        <v>1193</v>
      </c>
      <c r="E368" s="3"/>
      <c r="F368" s="3" t="s">
        <v>1194</v>
      </c>
      <c r="G368" s="3" t="str">
        <f>VLOOKUP(F368,regions!A$2:C$419,3,FALSE)</f>
        <v>Shire district</v>
      </c>
      <c r="H368" s="3" t="str">
        <f>IFERROR(VLOOKUP(F368,classifications!A$3:C$328,3,FALSE),VLOOKUP(F368,classifications!I$2:K$28,3,FALSE))</f>
        <v>Predominantly Rural</v>
      </c>
      <c r="I368" s="70">
        <v>240</v>
      </c>
      <c r="J368" s="70">
        <v>10</v>
      </c>
      <c r="K368" s="70">
        <v>0</v>
      </c>
      <c r="L368" s="70">
        <v>250</v>
      </c>
      <c r="M368" s="71"/>
      <c r="N368" s="72">
        <v>330</v>
      </c>
      <c r="O368" s="70">
        <v>10</v>
      </c>
      <c r="P368" s="70">
        <v>0</v>
      </c>
      <c r="Q368" s="70">
        <v>340</v>
      </c>
    </row>
    <row r="369" spans="2:17" x14ac:dyDescent="0.25">
      <c r="B369" s="3" t="s">
        <v>1195</v>
      </c>
      <c r="C369" s="3" t="s">
        <v>1196</v>
      </c>
      <c r="D369" s="3" t="s">
        <v>1197</v>
      </c>
      <c r="E369" s="3"/>
      <c r="F369" s="3" t="s">
        <v>1198</v>
      </c>
      <c r="G369" s="3" t="str">
        <f>VLOOKUP(F369,regions!A$2:C$419,3,FALSE)</f>
        <v>Shire district</v>
      </c>
      <c r="H369" s="3" t="str">
        <f>IFERROR(VLOOKUP(F369,classifications!A$3:C$328,3,FALSE),VLOOKUP(F369,classifications!I$2:K$28,3,FALSE))</f>
        <v>Predominantly Rural</v>
      </c>
      <c r="I369" s="70">
        <v>210</v>
      </c>
      <c r="J369" s="70">
        <v>70</v>
      </c>
      <c r="K369" s="70">
        <v>0</v>
      </c>
      <c r="L369" s="70">
        <v>270</v>
      </c>
      <c r="M369" s="71"/>
      <c r="N369" s="72">
        <v>120</v>
      </c>
      <c r="O369" s="70">
        <v>50</v>
      </c>
      <c r="P369" s="70">
        <v>0</v>
      </c>
      <c r="Q369" s="70">
        <v>170</v>
      </c>
    </row>
    <row r="370" spans="2:17" x14ac:dyDescent="0.25">
      <c r="B370" s="3" t="s">
        <v>1199</v>
      </c>
      <c r="C370" s="3" t="s">
        <v>1200</v>
      </c>
      <c r="D370" s="3" t="s">
        <v>1201</v>
      </c>
      <c r="E370" s="3"/>
      <c r="F370" s="3" t="s">
        <v>1202</v>
      </c>
      <c r="G370" s="3" t="str">
        <f>VLOOKUP(F370,regions!A$2:C$419,3,FALSE)</f>
        <v>Shire district</v>
      </c>
      <c r="H370" s="3" t="str">
        <f>IFERROR(VLOOKUP(F370,classifications!A$3:C$328,3,FALSE),VLOOKUP(F370,classifications!I$2:K$28,3,FALSE))</f>
        <v>Predominantly Rural</v>
      </c>
      <c r="I370" s="70">
        <v>340</v>
      </c>
      <c r="J370" s="70">
        <v>10</v>
      </c>
      <c r="K370" s="70">
        <v>0</v>
      </c>
      <c r="L370" s="70">
        <v>360</v>
      </c>
      <c r="M370" s="71"/>
      <c r="N370" s="72">
        <v>290</v>
      </c>
      <c r="O370" s="70">
        <v>0</v>
      </c>
      <c r="P370" s="70">
        <v>0</v>
      </c>
      <c r="Q370" s="70">
        <v>290</v>
      </c>
    </row>
    <row r="371" spans="2:17" x14ac:dyDescent="0.25">
      <c r="B371" s="3" t="s">
        <v>1203</v>
      </c>
      <c r="C371" s="3" t="s">
        <v>1204</v>
      </c>
      <c r="D371" s="3" t="s">
        <v>1205</v>
      </c>
      <c r="E371" s="3"/>
      <c r="F371" s="3" t="s">
        <v>1206</v>
      </c>
      <c r="G371" s="3" t="str">
        <f>VLOOKUP(F371,regions!A$2:C$419,3,FALSE)</f>
        <v>Shire district</v>
      </c>
      <c r="H371" s="3" t="str">
        <f>IFERROR(VLOOKUP(F371,classifications!A$3:C$328,3,FALSE),VLOOKUP(F371,classifications!I$2:K$28,3,FALSE))</f>
        <v>Urban with Significant Rural</v>
      </c>
      <c r="I371" s="70">
        <v>60</v>
      </c>
      <c r="J371" s="70">
        <v>30</v>
      </c>
      <c r="K371" s="70">
        <v>0</v>
      </c>
      <c r="L371" s="70">
        <v>90</v>
      </c>
      <c r="M371" s="71"/>
      <c r="N371" s="72">
        <v>80</v>
      </c>
      <c r="O371" s="70">
        <v>60</v>
      </c>
      <c r="P371" s="70">
        <v>0</v>
      </c>
      <c r="Q371" s="70">
        <v>140</v>
      </c>
    </row>
    <row r="372" spans="2:17" x14ac:dyDescent="0.25">
      <c r="E372" s="3"/>
      <c r="I372" s="71"/>
      <c r="J372" s="71"/>
      <c r="K372" s="71"/>
      <c r="L372" s="71"/>
      <c r="M372" s="71"/>
      <c r="N372" s="81"/>
      <c r="O372" s="71"/>
      <c r="P372" s="71"/>
      <c r="Q372" s="71"/>
    </row>
    <row r="373" spans="2:17" x14ac:dyDescent="0.25">
      <c r="D373" s="3" t="s">
        <v>1207</v>
      </c>
      <c r="E373" s="3" t="s">
        <v>1208</v>
      </c>
      <c r="F373" s="3" t="s">
        <v>1208</v>
      </c>
      <c r="G373" s="3" t="str">
        <f>VLOOKUP(F373,regions!A$2:C$419,3,FALSE)</f>
        <v>Shire county</v>
      </c>
      <c r="H373" s="3" t="str">
        <f>IFERROR(VLOOKUP(F373,classifications!A$3:C$328,3,FALSE),VLOOKUP(F373,classifications!I$2:K$28,3,FALSE))</f>
        <v>Predominantly Urban</v>
      </c>
      <c r="I373" s="70">
        <v>1880</v>
      </c>
      <c r="J373" s="70">
        <v>590</v>
      </c>
      <c r="K373" s="70">
        <v>10</v>
      </c>
      <c r="L373" s="70">
        <v>2470</v>
      </c>
      <c r="M373" s="71"/>
      <c r="N373" s="72">
        <v>1940</v>
      </c>
      <c r="O373" s="70">
        <v>300</v>
      </c>
      <c r="P373" s="70">
        <v>0</v>
      </c>
      <c r="Q373" s="70">
        <v>2240</v>
      </c>
    </row>
    <row r="374" spans="2:17" x14ac:dyDescent="0.25">
      <c r="B374" s="3" t="s">
        <v>1209</v>
      </c>
      <c r="C374" s="3" t="s">
        <v>1210</v>
      </c>
      <c r="D374" s="3" t="s">
        <v>1211</v>
      </c>
      <c r="E374" s="3"/>
      <c r="F374" s="3" t="s">
        <v>1212</v>
      </c>
      <c r="G374" s="3" t="str">
        <f>VLOOKUP(F374,regions!A$2:C$419,3,FALSE)</f>
        <v>Shire district</v>
      </c>
      <c r="H374" s="3" t="str">
        <f>IFERROR(VLOOKUP(F374,classifications!A$3:C$328,3,FALSE),VLOOKUP(F374,classifications!I$2:K$28,3,FALSE))</f>
        <v>Predominantly Urban</v>
      </c>
      <c r="I374" s="70">
        <v>140</v>
      </c>
      <c r="J374" s="70">
        <v>60</v>
      </c>
      <c r="K374" s="70">
        <v>0</v>
      </c>
      <c r="L374" s="70">
        <v>200</v>
      </c>
      <c r="M374" s="71"/>
      <c r="N374" s="72">
        <v>250</v>
      </c>
      <c r="O374" s="70">
        <v>50</v>
      </c>
      <c r="P374" s="70">
        <v>0</v>
      </c>
      <c r="Q374" s="70">
        <v>290</v>
      </c>
    </row>
    <row r="375" spans="2:17" x14ac:dyDescent="0.25">
      <c r="B375" s="3" t="s">
        <v>1213</v>
      </c>
      <c r="C375" s="3" t="s">
        <v>1214</v>
      </c>
      <c r="D375" s="3" t="s">
        <v>1215</v>
      </c>
      <c r="E375" s="3"/>
      <c r="F375" s="3" t="s">
        <v>1216</v>
      </c>
      <c r="G375" s="3" t="str">
        <f>VLOOKUP(F375,regions!A$2:C$419,3,FALSE)</f>
        <v>Shire district</v>
      </c>
      <c r="H375" s="3" t="str">
        <f>IFERROR(VLOOKUP(F375,classifications!A$3:C$328,3,FALSE),VLOOKUP(F375,classifications!I$2:K$28,3,FALSE))</f>
        <v>Predominantly Urban</v>
      </c>
      <c r="I375" s="70">
        <v>80</v>
      </c>
      <c r="J375" s="70">
        <v>50</v>
      </c>
      <c r="K375" s="70">
        <v>0</v>
      </c>
      <c r="L375" s="70">
        <v>130</v>
      </c>
      <c r="M375" s="71"/>
      <c r="N375" s="72">
        <v>160</v>
      </c>
      <c r="O375" s="70">
        <v>40</v>
      </c>
      <c r="P375" s="70">
        <v>0</v>
      </c>
      <c r="Q375" s="70">
        <v>200</v>
      </c>
    </row>
    <row r="376" spans="2:17" x14ac:dyDescent="0.25">
      <c r="B376" s="3" t="s">
        <v>1217</v>
      </c>
      <c r="C376" s="3" t="s">
        <v>1218</v>
      </c>
      <c r="D376" s="3" t="s">
        <v>1219</v>
      </c>
      <c r="E376" s="3"/>
      <c r="F376" s="3" t="s">
        <v>1220</v>
      </c>
      <c r="G376" s="3" t="str">
        <f>VLOOKUP(F376,regions!A$2:C$419,3,FALSE)</f>
        <v>Shire district</v>
      </c>
      <c r="H376" s="3" t="str">
        <f>IFERROR(VLOOKUP(F376,classifications!A$3:C$328,3,FALSE),VLOOKUP(F376,classifications!I$2:K$28,3,FALSE))</f>
        <v>Predominantly Urban</v>
      </c>
      <c r="I376" s="70">
        <v>200</v>
      </c>
      <c r="J376" s="70">
        <v>10</v>
      </c>
      <c r="K376" s="70">
        <v>0</v>
      </c>
      <c r="L376" s="70">
        <v>210</v>
      </c>
      <c r="M376" s="71"/>
      <c r="N376" s="72">
        <v>130</v>
      </c>
      <c r="O376" s="70">
        <v>0</v>
      </c>
      <c r="P376" s="70">
        <v>0</v>
      </c>
      <c r="Q376" s="70">
        <v>130</v>
      </c>
    </row>
    <row r="377" spans="2:17" x14ac:dyDescent="0.25">
      <c r="B377" s="3" t="s">
        <v>1221</v>
      </c>
      <c r="C377" s="3" t="s">
        <v>1222</v>
      </c>
      <c r="D377" s="3" t="s">
        <v>1223</v>
      </c>
      <c r="E377" s="3"/>
      <c r="F377" s="3" t="s">
        <v>1224</v>
      </c>
      <c r="G377" s="3" t="str">
        <f>VLOOKUP(F377,regions!A$2:C$419,3,FALSE)</f>
        <v>Shire district</v>
      </c>
      <c r="H377" s="3" t="str">
        <f>IFERROR(VLOOKUP(F377,classifications!A$3:C$328,3,FALSE),VLOOKUP(F377,classifications!I$2:K$28,3,FALSE))</f>
        <v>Urban with Significant Rural</v>
      </c>
      <c r="I377" s="70">
        <v>80</v>
      </c>
      <c r="J377" s="70">
        <v>50</v>
      </c>
      <c r="K377" s="70">
        <v>10</v>
      </c>
      <c r="L377" s="70">
        <v>140</v>
      </c>
      <c r="M377" s="71"/>
      <c r="N377" s="72">
        <v>50</v>
      </c>
      <c r="O377" s="70">
        <v>20</v>
      </c>
      <c r="P377" s="70">
        <v>0</v>
      </c>
      <c r="Q377" s="70">
        <v>70</v>
      </c>
    </row>
    <row r="378" spans="2:17" x14ac:dyDescent="0.25">
      <c r="B378" s="3" t="s">
        <v>1225</v>
      </c>
      <c r="C378" s="3" t="s">
        <v>1226</v>
      </c>
      <c r="D378" s="3" t="s">
        <v>1227</v>
      </c>
      <c r="E378" s="3"/>
      <c r="F378" s="3" t="s">
        <v>1228</v>
      </c>
      <c r="G378" s="3" t="str">
        <f>VLOOKUP(F378,regions!A$2:C$419,3,FALSE)</f>
        <v>Shire district</v>
      </c>
      <c r="H378" s="3" t="str">
        <f>IFERROR(VLOOKUP(F378,classifications!A$3:C$328,3,FALSE),VLOOKUP(F378,classifications!I$2:K$28,3,FALSE))</f>
        <v>Predominantly Urban</v>
      </c>
      <c r="I378" s="70">
        <v>390</v>
      </c>
      <c r="J378" s="70">
        <v>60</v>
      </c>
      <c r="K378" s="70">
        <v>0</v>
      </c>
      <c r="L378" s="70">
        <v>450</v>
      </c>
      <c r="M378" s="71"/>
      <c r="N378" s="72">
        <v>410</v>
      </c>
      <c r="O378" s="70">
        <v>100</v>
      </c>
      <c r="P378" s="70">
        <v>0</v>
      </c>
      <c r="Q378" s="70">
        <v>500</v>
      </c>
    </row>
    <row r="379" spans="2:17" x14ac:dyDescent="0.25">
      <c r="B379" s="3" t="s">
        <v>1229</v>
      </c>
      <c r="C379" s="3" t="s">
        <v>1230</v>
      </c>
      <c r="D379" s="3" t="s">
        <v>1231</v>
      </c>
      <c r="E379" s="3"/>
      <c r="F379" s="3" t="s">
        <v>1232</v>
      </c>
      <c r="G379" s="3" t="str">
        <f>VLOOKUP(F379,regions!A$2:C$419,3,FALSE)</f>
        <v>Shire district</v>
      </c>
      <c r="H379" s="3" t="str">
        <f>IFERROR(VLOOKUP(F379,classifications!A$3:C$328,3,FALSE),VLOOKUP(F379,classifications!I$2:K$28,3,FALSE))</f>
        <v>Predominantly Urban</v>
      </c>
      <c r="I379" s="70">
        <v>80</v>
      </c>
      <c r="J379" s="70">
        <v>260</v>
      </c>
      <c r="K379" s="70">
        <v>0</v>
      </c>
      <c r="L379" s="70">
        <v>340</v>
      </c>
      <c r="M379" s="71"/>
      <c r="N379" s="72">
        <v>110</v>
      </c>
      <c r="O379" s="70">
        <v>20</v>
      </c>
      <c r="P379" s="70">
        <v>0</v>
      </c>
      <c r="Q379" s="70">
        <v>140</v>
      </c>
    </row>
    <row r="380" spans="2:17" x14ac:dyDescent="0.25">
      <c r="B380" s="3" t="s">
        <v>1233</v>
      </c>
      <c r="C380" s="3" t="s">
        <v>1234</v>
      </c>
      <c r="D380" s="3" t="s">
        <v>1235</v>
      </c>
      <c r="E380" s="3"/>
      <c r="F380" s="3" t="s">
        <v>1236</v>
      </c>
      <c r="G380" s="3" t="str">
        <f>VLOOKUP(F380,regions!A$2:C$419,3,FALSE)</f>
        <v>Shire district</v>
      </c>
      <c r="H380" s="3" t="str">
        <f>IFERROR(VLOOKUP(F380,classifications!A$3:C$328,3,FALSE),VLOOKUP(F380,classifications!I$2:K$28,3,FALSE))</f>
        <v>Predominantly Urban</v>
      </c>
      <c r="I380" s="70">
        <v>250</v>
      </c>
      <c r="J380" s="70">
        <v>10</v>
      </c>
      <c r="K380" s="70">
        <v>0</v>
      </c>
      <c r="L380" s="70">
        <v>260</v>
      </c>
      <c r="M380" s="71"/>
      <c r="N380" s="72">
        <v>130</v>
      </c>
      <c r="O380" s="70">
        <v>40</v>
      </c>
      <c r="P380" s="70">
        <v>0</v>
      </c>
      <c r="Q380" s="70">
        <v>170</v>
      </c>
    </row>
    <row r="381" spans="2:17" x14ac:dyDescent="0.25">
      <c r="B381" s="3" t="s">
        <v>1237</v>
      </c>
      <c r="C381" s="3" t="s">
        <v>1238</v>
      </c>
      <c r="D381" s="3" t="s">
        <v>1239</v>
      </c>
      <c r="E381" s="3"/>
      <c r="F381" s="3" t="s">
        <v>1240</v>
      </c>
      <c r="G381" s="3" t="str">
        <f>VLOOKUP(F381,regions!A$2:C$419,3,FALSE)</f>
        <v>Shire district</v>
      </c>
      <c r="H381" s="3" t="str">
        <f>IFERROR(VLOOKUP(F381,classifications!A$3:C$328,3,FALSE),VLOOKUP(F381,classifications!I$2:K$28,3,FALSE))</f>
        <v>Predominantly Urban</v>
      </c>
      <c r="I381" s="70">
        <v>190</v>
      </c>
      <c r="J381" s="70">
        <v>0</v>
      </c>
      <c r="K381" s="70">
        <v>0</v>
      </c>
      <c r="L381" s="70">
        <v>190</v>
      </c>
      <c r="M381" s="71"/>
      <c r="N381" s="72">
        <v>140</v>
      </c>
      <c r="O381" s="70">
        <v>0</v>
      </c>
      <c r="P381" s="70">
        <v>0</v>
      </c>
      <c r="Q381" s="70">
        <v>140</v>
      </c>
    </row>
    <row r="382" spans="2:17" x14ac:dyDescent="0.25">
      <c r="B382" s="3" t="s">
        <v>1241</v>
      </c>
      <c r="C382" s="3" t="s">
        <v>1242</v>
      </c>
      <c r="D382" s="3" t="s">
        <v>1243</v>
      </c>
      <c r="E382" s="3"/>
      <c r="F382" s="3" t="s">
        <v>1244</v>
      </c>
      <c r="G382" s="3" t="str">
        <f>VLOOKUP(F382,regions!A$2:C$419,3,FALSE)</f>
        <v>Shire district</v>
      </c>
      <c r="H382" s="3" t="str">
        <f>IFERROR(VLOOKUP(F382,classifications!A$3:C$328,3,FALSE),VLOOKUP(F382,classifications!I$2:K$28,3,FALSE))</f>
        <v>Urban with Significant Rural</v>
      </c>
      <c r="I382" s="70">
        <v>190</v>
      </c>
      <c r="J382" s="70">
        <v>10</v>
      </c>
      <c r="K382" s="70">
        <v>0</v>
      </c>
      <c r="L382" s="70">
        <v>200</v>
      </c>
      <c r="M382" s="71"/>
      <c r="N382" s="72">
        <v>100</v>
      </c>
      <c r="O382" s="70">
        <v>30</v>
      </c>
      <c r="P382" s="70">
        <v>0</v>
      </c>
      <c r="Q382" s="70">
        <v>130</v>
      </c>
    </row>
    <row r="383" spans="2:17" x14ac:dyDescent="0.25">
      <c r="B383" s="3" t="s">
        <v>1245</v>
      </c>
      <c r="C383" s="3" t="s">
        <v>1246</v>
      </c>
      <c r="D383" s="3" t="s">
        <v>1247</v>
      </c>
      <c r="E383" s="3"/>
      <c r="F383" s="3" t="s">
        <v>1248</v>
      </c>
      <c r="G383" s="3" t="str">
        <f>VLOOKUP(F383,regions!A$2:C$419,3,FALSE)</f>
        <v>Shire district</v>
      </c>
      <c r="H383" s="3" t="str">
        <f>IFERROR(VLOOKUP(F383,classifications!A$3:C$328,3,FALSE),VLOOKUP(F383,classifications!I$2:K$28,3,FALSE))</f>
        <v>Predominantly Rural</v>
      </c>
      <c r="I383" s="70">
        <v>170</v>
      </c>
      <c r="J383" s="70">
        <v>60</v>
      </c>
      <c r="K383" s="70">
        <v>0</v>
      </c>
      <c r="L383" s="70">
        <v>230</v>
      </c>
      <c r="M383" s="71"/>
      <c r="N383" s="72">
        <v>110</v>
      </c>
      <c r="O383" s="70">
        <v>0</v>
      </c>
      <c r="P383" s="70">
        <v>0</v>
      </c>
      <c r="Q383" s="70">
        <v>110</v>
      </c>
    </row>
    <row r="384" spans="2:17" x14ac:dyDescent="0.25">
      <c r="B384" s="3" t="s">
        <v>1249</v>
      </c>
      <c r="C384" s="3" t="s">
        <v>1250</v>
      </c>
      <c r="D384" s="3" t="s">
        <v>1251</v>
      </c>
      <c r="E384" s="3"/>
      <c r="F384" s="3" t="s">
        <v>1252</v>
      </c>
      <c r="G384" s="3" t="str">
        <f>VLOOKUP(F384,regions!A$2:C$419,3,FALSE)</f>
        <v>Shire district</v>
      </c>
      <c r="H384" s="3" t="str">
        <f>IFERROR(VLOOKUP(F384,classifications!A$3:C$328,3,FALSE),VLOOKUP(F384,classifications!I$2:K$28,3,FALSE))</f>
        <v>Predominantly Urban</v>
      </c>
      <c r="I384" s="70">
        <v>120</v>
      </c>
      <c r="J384" s="70">
        <v>10</v>
      </c>
      <c r="K384" s="70">
        <v>0</v>
      </c>
      <c r="L384" s="70">
        <v>130</v>
      </c>
      <c r="M384" s="71"/>
      <c r="N384" s="72">
        <v>360</v>
      </c>
      <c r="O384" s="70">
        <v>0</v>
      </c>
      <c r="P384" s="70">
        <v>0</v>
      </c>
      <c r="Q384" s="70">
        <v>360</v>
      </c>
    </row>
    <row r="385" spans="2:18" x14ac:dyDescent="0.25">
      <c r="E385" s="3"/>
      <c r="I385" s="71"/>
      <c r="J385" s="71"/>
      <c r="K385" s="71"/>
      <c r="L385" s="71"/>
      <c r="M385" s="71"/>
      <c r="N385" s="81"/>
      <c r="O385" s="71"/>
      <c r="P385" s="71"/>
      <c r="Q385" s="71"/>
    </row>
    <row r="386" spans="2:18" x14ac:dyDescent="0.25">
      <c r="D386" s="3" t="s">
        <v>1253</v>
      </c>
      <c r="E386" s="3" t="s">
        <v>1254</v>
      </c>
      <c r="F386" s="3" t="s">
        <v>1254</v>
      </c>
      <c r="G386" s="3" t="str">
        <f>VLOOKUP(F386,regions!A$2:C$419,3,FALSE)</f>
        <v>Shire county</v>
      </c>
      <c r="H386" s="3" t="str">
        <f>IFERROR(VLOOKUP(F386,classifications!A$3:C$328,3,FALSE),VLOOKUP(F386,classifications!I$2:K$28,3,FALSE))</f>
        <v>Urban with Significant Rural</v>
      </c>
      <c r="I386" s="70">
        <v>960</v>
      </c>
      <c r="J386" s="70">
        <v>230</v>
      </c>
      <c r="K386" s="70">
        <v>50</v>
      </c>
      <c r="L386" s="70">
        <v>1240</v>
      </c>
      <c r="M386" s="71"/>
      <c r="N386" s="72">
        <v>720</v>
      </c>
      <c r="O386" s="70">
        <v>160</v>
      </c>
      <c r="P386" s="70">
        <v>190</v>
      </c>
      <c r="Q386" s="70">
        <v>1070</v>
      </c>
    </row>
    <row r="387" spans="2:18" x14ac:dyDescent="0.25">
      <c r="B387" s="3" t="s">
        <v>1255</v>
      </c>
      <c r="C387" s="3" t="s">
        <v>1256</v>
      </c>
      <c r="D387" s="3" t="s">
        <v>1257</v>
      </c>
      <c r="E387" s="3"/>
      <c r="F387" s="3" t="s">
        <v>1258</v>
      </c>
      <c r="G387" s="3" t="str">
        <f>VLOOKUP(F387,regions!A$2:C$419,3,FALSE)</f>
        <v>Shire district</v>
      </c>
      <c r="H387" s="3" t="str">
        <f>IFERROR(VLOOKUP(F387,classifications!A$3:C$328,3,FALSE),VLOOKUP(F387,classifications!I$2:K$28,3,FALSE))</f>
        <v>Predominantly Rural</v>
      </c>
      <c r="I387" s="70">
        <v>90</v>
      </c>
      <c r="J387" s="70">
        <v>30</v>
      </c>
      <c r="K387" s="70">
        <v>0</v>
      </c>
      <c r="L387" s="70">
        <v>120</v>
      </c>
      <c r="M387" s="71"/>
      <c r="N387" s="72">
        <v>30</v>
      </c>
      <c r="O387" s="70">
        <v>0</v>
      </c>
      <c r="P387" s="70">
        <v>0</v>
      </c>
      <c r="Q387" s="70">
        <v>30</v>
      </c>
    </row>
    <row r="388" spans="2:18" x14ac:dyDescent="0.25">
      <c r="B388" s="3" t="s">
        <v>1259</v>
      </c>
      <c r="C388" s="3" t="s">
        <v>1260</v>
      </c>
      <c r="D388" s="3" t="s">
        <v>1261</v>
      </c>
      <c r="E388" s="3"/>
      <c r="F388" s="3" t="s">
        <v>1262</v>
      </c>
      <c r="G388" s="3" t="str">
        <f>VLOOKUP(F388,regions!A$2:C$419,3,FALSE)</f>
        <v>Shire district</v>
      </c>
      <c r="H388" s="3" t="str">
        <f>IFERROR(VLOOKUP(F388,classifications!A$3:C$328,3,FALSE),VLOOKUP(F388,classifications!I$2:K$28,3,FALSE))</f>
        <v>Predominantly Urban</v>
      </c>
      <c r="I388" s="70">
        <v>180</v>
      </c>
      <c r="J388" s="70">
        <v>10</v>
      </c>
      <c r="K388" s="70">
        <v>0</v>
      </c>
      <c r="L388" s="70">
        <v>190</v>
      </c>
      <c r="M388" s="71"/>
      <c r="N388" s="72">
        <v>170</v>
      </c>
      <c r="O388" s="70">
        <v>0</v>
      </c>
      <c r="P388" s="70">
        <v>0</v>
      </c>
      <c r="Q388" s="70">
        <v>170</v>
      </c>
    </row>
    <row r="389" spans="2:18" x14ac:dyDescent="0.25">
      <c r="B389" s="3" t="s">
        <v>1263</v>
      </c>
      <c r="C389" s="3" t="s">
        <v>1264</v>
      </c>
      <c r="D389" s="3" t="s">
        <v>1265</v>
      </c>
      <c r="E389" s="3"/>
      <c r="F389" s="3" t="s">
        <v>1266</v>
      </c>
      <c r="G389" s="3" t="str">
        <f>VLOOKUP(F389,regions!A$2:C$419,3,FALSE)</f>
        <v>Shire district</v>
      </c>
      <c r="H389" s="3" t="str">
        <f>IFERROR(VLOOKUP(F389,classifications!A$3:C$328,3,FALSE),VLOOKUP(F389,classifications!I$2:K$28,3,FALSE))</f>
        <v>Predominantly Urban</v>
      </c>
      <c r="I389" s="70">
        <v>150</v>
      </c>
      <c r="J389" s="70">
        <v>50</v>
      </c>
      <c r="K389" s="70">
        <v>50</v>
      </c>
      <c r="L389" s="70">
        <v>250</v>
      </c>
      <c r="M389" s="71"/>
      <c r="N389" s="72">
        <v>160</v>
      </c>
      <c r="O389" s="70">
        <v>60</v>
      </c>
      <c r="P389" s="70">
        <v>190</v>
      </c>
      <c r="Q389" s="70">
        <v>400</v>
      </c>
    </row>
    <row r="390" spans="2:18" x14ac:dyDescent="0.25">
      <c r="B390" s="3" t="s">
        <v>1267</v>
      </c>
      <c r="C390" s="3" t="s">
        <v>1268</v>
      </c>
      <c r="D390" s="3" t="s">
        <v>1269</v>
      </c>
      <c r="E390" s="3"/>
      <c r="F390" s="3" t="s">
        <v>1270</v>
      </c>
      <c r="G390" s="3" t="str">
        <f>VLOOKUP(F390,regions!A$2:C$419,3,FALSE)</f>
        <v>Shire district</v>
      </c>
      <c r="H390" s="3" t="str">
        <f>IFERROR(VLOOKUP(F390,classifications!A$3:C$328,3,FALSE),VLOOKUP(F390,classifications!I$2:K$28,3,FALSE))</f>
        <v>Predominantly Rural</v>
      </c>
      <c r="I390" s="70">
        <v>280</v>
      </c>
      <c r="J390" s="70">
        <v>120</v>
      </c>
      <c r="K390" s="70">
        <v>0</v>
      </c>
      <c r="L390" s="70">
        <v>410</v>
      </c>
      <c r="M390" s="71"/>
      <c r="N390" s="72">
        <v>190</v>
      </c>
      <c r="O390" s="70">
        <v>100</v>
      </c>
      <c r="P390" s="70">
        <v>0</v>
      </c>
      <c r="Q390" s="70">
        <v>290</v>
      </c>
    </row>
    <row r="391" spans="2:18" x14ac:dyDescent="0.25">
      <c r="B391" s="3" t="s">
        <v>1271</v>
      </c>
      <c r="C391" s="3" t="s">
        <v>1272</v>
      </c>
      <c r="D391" s="3" t="s">
        <v>1273</v>
      </c>
      <c r="E391" s="3"/>
      <c r="F391" s="3" t="s">
        <v>1274</v>
      </c>
      <c r="G391" s="3" t="str">
        <f>VLOOKUP(F391,regions!A$2:C$419,3,FALSE)</f>
        <v>Shire district</v>
      </c>
      <c r="H391" s="3" t="str">
        <f>IFERROR(VLOOKUP(F391,classifications!A$3:C$328,3,FALSE),VLOOKUP(F391,classifications!I$2:K$28,3,FALSE))</f>
        <v>Predominantly Urban</v>
      </c>
      <c r="I391" s="70">
        <v>260</v>
      </c>
      <c r="J391" s="70">
        <v>30</v>
      </c>
      <c r="K391" s="70">
        <v>0</v>
      </c>
      <c r="L391" s="70">
        <v>290</v>
      </c>
      <c r="M391" s="71"/>
      <c r="N391" s="72">
        <v>180</v>
      </c>
      <c r="O391" s="70">
        <v>0</v>
      </c>
      <c r="P391" s="70">
        <v>0</v>
      </c>
      <c r="Q391" s="70">
        <v>180</v>
      </c>
    </row>
    <row r="392" spans="2:18" x14ac:dyDescent="0.25">
      <c r="E392" s="3"/>
      <c r="I392" s="71"/>
      <c r="J392" s="71"/>
      <c r="K392" s="71"/>
      <c r="L392" s="71"/>
      <c r="M392" s="71"/>
      <c r="N392" s="81"/>
      <c r="O392" s="71"/>
      <c r="P392" s="71"/>
      <c r="Q392" s="71"/>
    </row>
    <row r="393" spans="2:18" x14ac:dyDescent="0.25">
      <c r="D393" s="3" t="s">
        <v>1275</v>
      </c>
      <c r="E393" s="3" t="s">
        <v>1276</v>
      </c>
      <c r="F393" s="3" t="s">
        <v>1276</v>
      </c>
      <c r="G393" s="3" t="str">
        <f>VLOOKUP(F393,regions!A$2:C$419,3,FALSE)</f>
        <v>Shire county</v>
      </c>
      <c r="H393" s="3" t="str">
        <f>IFERROR(VLOOKUP(F393,classifications!A$3:C$328,3,FALSE),VLOOKUP(F393,classifications!I$2:K$28,3,FALSE))</f>
        <v>Predominantly Urban</v>
      </c>
      <c r="I393" s="70">
        <v>2530</v>
      </c>
      <c r="J393" s="70">
        <v>660</v>
      </c>
      <c r="K393" s="70">
        <v>0</v>
      </c>
      <c r="L393" s="70">
        <v>3190</v>
      </c>
      <c r="M393" s="71"/>
      <c r="N393" s="72">
        <v>1530</v>
      </c>
      <c r="O393" s="70">
        <v>470</v>
      </c>
      <c r="P393" s="70">
        <v>0</v>
      </c>
      <c r="Q393" s="70">
        <v>2000</v>
      </c>
    </row>
    <row r="394" spans="2:18" x14ac:dyDescent="0.25">
      <c r="B394" s="3" t="s">
        <v>1277</v>
      </c>
      <c r="C394" s="3" t="s">
        <v>1278</v>
      </c>
      <c r="D394" s="3" t="s">
        <v>1279</v>
      </c>
      <c r="E394" s="3"/>
      <c r="F394" s="3" t="s">
        <v>1280</v>
      </c>
      <c r="G394" s="3" t="str">
        <f>VLOOKUP(F394,regions!A$2:C$419,3,FALSE)</f>
        <v>Shire district</v>
      </c>
      <c r="H394" s="3" t="str">
        <f>IFERROR(VLOOKUP(F394,classifications!A$3:C$328,3,FALSE),VLOOKUP(F394,classifications!I$2:K$28,3,FALSE))</f>
        <v>Predominantly Urban</v>
      </c>
      <c r="I394" s="70">
        <v>80</v>
      </c>
      <c r="J394" s="70">
        <v>10</v>
      </c>
      <c r="K394" s="70">
        <v>0</v>
      </c>
      <c r="L394" s="70">
        <v>90</v>
      </c>
      <c r="M394" s="71"/>
      <c r="N394" s="72">
        <v>60</v>
      </c>
      <c r="O394" s="70">
        <v>0</v>
      </c>
      <c r="P394" s="70">
        <v>0</v>
      </c>
      <c r="Q394" s="70">
        <v>60</v>
      </c>
    </row>
    <row r="395" spans="2:18" x14ac:dyDescent="0.25">
      <c r="B395" s="3" t="s">
        <v>1281</v>
      </c>
      <c r="C395" s="3" t="s">
        <v>1282</v>
      </c>
      <c r="D395" s="3" t="s">
        <v>1283</v>
      </c>
      <c r="E395" s="3"/>
      <c r="F395" s="3" t="s">
        <v>1284</v>
      </c>
      <c r="G395" s="3" t="str">
        <f>VLOOKUP(F395,regions!A$2:C$419,3,FALSE)</f>
        <v>Shire district</v>
      </c>
      <c r="H395" s="3" t="str">
        <f>IFERROR(VLOOKUP(F395,classifications!A$3:C$328,3,FALSE),VLOOKUP(F395,classifications!I$2:K$28,3,FALSE))</f>
        <v>Predominantly Urban</v>
      </c>
      <c r="I395" s="30">
        <v>530</v>
      </c>
      <c r="J395" s="30">
        <v>60</v>
      </c>
      <c r="K395" s="30">
        <v>0</v>
      </c>
      <c r="L395" s="30">
        <v>590</v>
      </c>
      <c r="M395" s="74"/>
      <c r="N395" s="75">
        <v>260</v>
      </c>
      <c r="O395" s="30">
        <v>50</v>
      </c>
      <c r="P395" s="30">
        <v>0</v>
      </c>
      <c r="Q395" s="30">
        <v>320</v>
      </c>
      <c r="R395" s="32"/>
    </row>
    <row r="396" spans="2:18" x14ac:dyDescent="0.25">
      <c r="B396" s="3" t="s">
        <v>1285</v>
      </c>
      <c r="C396" s="3" t="s">
        <v>1286</v>
      </c>
      <c r="D396" s="3" t="s">
        <v>1287</v>
      </c>
      <c r="E396" s="3"/>
      <c r="F396" s="3" t="s">
        <v>1288</v>
      </c>
      <c r="G396" s="3" t="str">
        <f>VLOOKUP(F396,regions!A$2:C$419,3,FALSE)</f>
        <v>Shire district</v>
      </c>
      <c r="H396" s="3" t="str">
        <f>IFERROR(VLOOKUP(F396,classifications!A$3:C$328,3,FALSE),VLOOKUP(F396,classifications!I$2:K$28,3,FALSE))</f>
        <v>Predominantly Rural</v>
      </c>
      <c r="I396" s="70">
        <v>480</v>
      </c>
      <c r="J396" s="70">
        <v>220</v>
      </c>
      <c r="K396" s="70">
        <v>0</v>
      </c>
      <c r="L396" s="70">
        <v>700</v>
      </c>
      <c r="M396" s="71"/>
      <c r="N396" s="72">
        <v>180</v>
      </c>
      <c r="O396" s="70">
        <v>60</v>
      </c>
      <c r="P396" s="70">
        <v>0</v>
      </c>
      <c r="Q396" s="70">
        <v>240</v>
      </c>
    </row>
    <row r="397" spans="2:18" x14ac:dyDescent="0.25">
      <c r="B397" s="3" t="s">
        <v>1289</v>
      </c>
      <c r="C397" s="3" t="s">
        <v>1290</v>
      </c>
      <c r="D397" s="3" t="s">
        <v>1291</v>
      </c>
      <c r="E397" s="3"/>
      <c r="F397" s="3" t="s">
        <v>1292</v>
      </c>
      <c r="G397" s="3" t="str">
        <f>VLOOKUP(F397,regions!A$2:C$419,3,FALSE)</f>
        <v>Shire district</v>
      </c>
      <c r="H397" s="3" t="str">
        <f>IFERROR(VLOOKUP(F397,classifications!A$3:C$328,3,FALSE),VLOOKUP(F397,classifications!I$2:K$28,3,FALSE))</f>
        <v>Predominantly Urban</v>
      </c>
      <c r="I397" s="70">
        <v>70</v>
      </c>
      <c r="J397" s="70">
        <v>50</v>
      </c>
      <c r="K397" s="70">
        <v>0</v>
      </c>
      <c r="L397" s="70">
        <v>120</v>
      </c>
      <c r="M397" s="71"/>
      <c r="N397" s="72">
        <v>60</v>
      </c>
      <c r="O397" s="70">
        <v>70</v>
      </c>
      <c r="P397" s="70">
        <v>0</v>
      </c>
      <c r="Q397" s="70">
        <v>140</v>
      </c>
    </row>
    <row r="398" spans="2:18" x14ac:dyDescent="0.25">
      <c r="B398" s="3" t="s">
        <v>1293</v>
      </c>
      <c r="C398" s="3" t="s">
        <v>1294</v>
      </c>
      <c r="D398" s="3" t="s">
        <v>1295</v>
      </c>
      <c r="E398" s="3"/>
      <c r="F398" s="3" t="s">
        <v>1296</v>
      </c>
      <c r="G398" s="3" t="str">
        <f>VLOOKUP(F398,regions!A$2:C$419,3,FALSE)</f>
        <v>Shire district</v>
      </c>
      <c r="H398" s="3" t="str">
        <f>IFERROR(VLOOKUP(F398,classifications!A$3:C$328,3,FALSE),VLOOKUP(F398,classifications!I$2:K$28,3,FALSE))</f>
        <v>Predominantly Rural</v>
      </c>
      <c r="I398" s="70">
        <v>770</v>
      </c>
      <c r="J398" s="70">
        <v>220</v>
      </c>
      <c r="K398" s="70">
        <v>0</v>
      </c>
      <c r="L398" s="70">
        <v>990</v>
      </c>
      <c r="M398" s="71"/>
      <c r="N398" s="72">
        <v>520</v>
      </c>
      <c r="O398" s="70">
        <v>210</v>
      </c>
      <c r="P398" s="70">
        <v>0</v>
      </c>
      <c r="Q398" s="70">
        <v>730</v>
      </c>
    </row>
    <row r="399" spans="2:18" x14ac:dyDescent="0.25">
      <c r="B399" s="3" t="s">
        <v>1297</v>
      </c>
      <c r="C399" s="3" t="s">
        <v>1298</v>
      </c>
      <c r="D399" s="3" t="s">
        <v>1299</v>
      </c>
      <c r="E399" s="3"/>
      <c r="F399" s="3" t="s">
        <v>1300</v>
      </c>
      <c r="G399" s="3" t="str">
        <f>VLOOKUP(F399,regions!A$2:C$419,3,FALSE)</f>
        <v>Shire district</v>
      </c>
      <c r="H399" s="3" t="str">
        <f>IFERROR(VLOOKUP(F399,classifications!A$3:C$328,3,FALSE),VLOOKUP(F399,classifications!I$2:K$28,3,FALSE))</f>
        <v>Predominantly Urban</v>
      </c>
      <c r="I399" s="30">
        <v>300</v>
      </c>
      <c r="J399" s="30">
        <v>80</v>
      </c>
      <c r="K399" s="70">
        <v>0</v>
      </c>
      <c r="L399" s="30">
        <v>380</v>
      </c>
      <c r="M399" s="71"/>
      <c r="N399" s="75">
        <v>360</v>
      </c>
      <c r="O399" s="30">
        <v>80</v>
      </c>
      <c r="P399" s="70">
        <v>0</v>
      </c>
      <c r="Q399" s="30">
        <v>440</v>
      </c>
    </row>
    <row r="400" spans="2:18" x14ac:dyDescent="0.25">
      <c r="B400" s="3" t="s">
        <v>1301</v>
      </c>
      <c r="C400" s="3" t="s">
        <v>1302</v>
      </c>
      <c r="D400" s="3" t="s">
        <v>1303</v>
      </c>
      <c r="E400" s="3"/>
      <c r="F400" s="3" t="s">
        <v>1304</v>
      </c>
      <c r="G400" s="3" t="str">
        <f>VLOOKUP(F400,regions!A$2:C$419,3,FALSE)</f>
        <v>Shire district</v>
      </c>
      <c r="H400" s="3" t="str">
        <f>IFERROR(VLOOKUP(F400,classifications!A$3:C$328,3,FALSE),VLOOKUP(F400,classifications!I$2:K$28,3,FALSE))</f>
        <v>Predominantly Urban</v>
      </c>
      <c r="I400" s="70">
        <v>310</v>
      </c>
      <c r="J400" s="70">
        <v>10</v>
      </c>
      <c r="K400" s="70">
        <v>0</v>
      </c>
      <c r="L400" s="70">
        <v>330</v>
      </c>
      <c r="M400" s="71"/>
      <c r="N400" s="72">
        <v>80</v>
      </c>
      <c r="O400" s="70">
        <v>0</v>
      </c>
      <c r="P400" s="70">
        <v>0</v>
      </c>
      <c r="Q400" s="70">
        <v>80</v>
      </c>
    </row>
    <row r="401" spans="1:17" x14ac:dyDescent="0.25">
      <c r="E401" s="3"/>
      <c r="I401" s="71"/>
      <c r="J401" s="71"/>
      <c r="K401" s="71"/>
      <c r="L401" s="71"/>
      <c r="M401" s="71"/>
      <c r="N401" s="81"/>
      <c r="O401" s="71"/>
      <c r="P401" s="71"/>
      <c r="Q401" s="71"/>
    </row>
    <row r="402" spans="1:17" x14ac:dyDescent="0.25">
      <c r="D402" s="3" t="s">
        <v>1305</v>
      </c>
      <c r="E402" s="3" t="s">
        <v>1306</v>
      </c>
      <c r="F402" s="3" t="s">
        <v>1306</v>
      </c>
      <c r="G402" s="3" t="str">
        <f>VLOOKUP(F402,regions!A$2:C$419,3,FALSE)</f>
        <v>Shire county</v>
      </c>
      <c r="H402" s="3" t="str">
        <f>IFERROR(VLOOKUP(F402,classifications!A$3:C$328,3,FALSE),VLOOKUP(F402,classifications!I$2:K$28,3,FALSE))</f>
        <v>Urban with Significant Rural</v>
      </c>
      <c r="I402" s="70">
        <v>1400</v>
      </c>
      <c r="J402" s="70">
        <v>520</v>
      </c>
      <c r="K402" s="70">
        <v>20</v>
      </c>
      <c r="L402" s="70">
        <v>1940</v>
      </c>
      <c r="M402" s="71"/>
      <c r="N402" s="72">
        <v>1150</v>
      </c>
      <c r="O402" s="70">
        <v>380</v>
      </c>
      <c r="P402" s="70">
        <v>30</v>
      </c>
      <c r="Q402" s="70">
        <v>1560</v>
      </c>
    </row>
    <row r="403" spans="1:17" x14ac:dyDescent="0.25">
      <c r="B403" s="3" t="s">
        <v>1307</v>
      </c>
      <c r="C403" s="3" t="s">
        <v>1308</v>
      </c>
      <c r="D403" s="3" t="s">
        <v>1309</v>
      </c>
      <c r="E403" s="3"/>
      <c r="F403" s="3" t="s">
        <v>1310</v>
      </c>
      <c r="G403" s="3" t="str">
        <f>VLOOKUP(F403,regions!A$2:C$419,3,FALSE)</f>
        <v>Shire district</v>
      </c>
      <c r="H403" s="3" t="str">
        <f>IFERROR(VLOOKUP(F403,classifications!A$3:C$328,3,FALSE),VLOOKUP(F403,classifications!I$2:K$28,3,FALSE))</f>
        <v>Predominantly Urban</v>
      </c>
      <c r="I403" s="70">
        <v>160</v>
      </c>
      <c r="J403" s="70">
        <v>30</v>
      </c>
      <c r="K403" s="70">
        <v>0</v>
      </c>
      <c r="L403" s="70">
        <v>200</v>
      </c>
      <c r="M403" s="71"/>
      <c r="N403" s="72">
        <v>80</v>
      </c>
      <c r="O403" s="70">
        <v>50</v>
      </c>
      <c r="P403" s="70">
        <v>0</v>
      </c>
      <c r="Q403" s="70">
        <v>130</v>
      </c>
    </row>
    <row r="404" spans="1:17" x14ac:dyDescent="0.25">
      <c r="B404" s="3" t="s">
        <v>1311</v>
      </c>
      <c r="C404" s="3" t="s">
        <v>1312</v>
      </c>
      <c r="D404" s="3" t="s">
        <v>1313</v>
      </c>
      <c r="E404" s="3"/>
      <c r="F404" s="3" t="s">
        <v>1314</v>
      </c>
      <c r="G404" s="3" t="str">
        <f>VLOOKUP(F404,regions!A$2:C$419,3,FALSE)</f>
        <v>Shire district</v>
      </c>
      <c r="H404" s="3" t="str">
        <f>IFERROR(VLOOKUP(F404,classifications!A$3:C$328,3,FALSE),VLOOKUP(F404,classifications!I$2:K$28,3,FALSE))</f>
        <v>Predominantly Rural</v>
      </c>
      <c r="I404" s="70">
        <v>110</v>
      </c>
      <c r="J404" s="70">
        <v>40</v>
      </c>
      <c r="K404" s="70">
        <v>0</v>
      </c>
      <c r="L404" s="70">
        <v>150</v>
      </c>
      <c r="M404" s="71"/>
      <c r="N404" s="72">
        <v>140</v>
      </c>
      <c r="O404" s="70">
        <v>30</v>
      </c>
      <c r="P404" s="70">
        <v>0</v>
      </c>
      <c r="Q404" s="70">
        <v>170</v>
      </c>
    </row>
    <row r="405" spans="1:17" x14ac:dyDescent="0.25">
      <c r="B405" s="3" t="s">
        <v>1315</v>
      </c>
      <c r="C405" s="3" t="s">
        <v>1316</v>
      </c>
      <c r="D405" s="3" t="s">
        <v>1317</v>
      </c>
      <c r="E405" s="3"/>
      <c r="F405" s="3" t="s">
        <v>1318</v>
      </c>
      <c r="G405" s="3" t="str">
        <f>VLOOKUP(F405,regions!A$2:C$419,3,FALSE)</f>
        <v>Shire district</v>
      </c>
      <c r="H405" s="3" t="str">
        <f>IFERROR(VLOOKUP(F405,classifications!A$3:C$328,3,FALSE),VLOOKUP(F405,classifications!I$2:K$28,3,FALSE))</f>
        <v>Predominantly Urban</v>
      </c>
      <c r="I405" s="70">
        <v>100</v>
      </c>
      <c r="J405" s="70">
        <v>40</v>
      </c>
      <c r="K405" s="70">
        <v>10</v>
      </c>
      <c r="L405" s="70">
        <v>150</v>
      </c>
      <c r="M405" s="71"/>
      <c r="N405" s="72">
        <v>110</v>
      </c>
      <c r="O405" s="70">
        <v>30</v>
      </c>
      <c r="P405" s="70">
        <v>0</v>
      </c>
      <c r="Q405" s="70">
        <v>150</v>
      </c>
    </row>
    <row r="406" spans="1:17" x14ac:dyDescent="0.25">
      <c r="B406" s="3" t="s">
        <v>1319</v>
      </c>
      <c r="C406" s="3" t="s">
        <v>1320</v>
      </c>
      <c r="D406" s="3" t="s">
        <v>1321</v>
      </c>
      <c r="E406" s="3"/>
      <c r="F406" s="3" t="s">
        <v>1322</v>
      </c>
      <c r="G406" s="3" t="str">
        <f>VLOOKUP(F406,regions!A$2:C$419,3,FALSE)</f>
        <v>Shire district</v>
      </c>
      <c r="H406" s="3" t="str">
        <f>IFERROR(VLOOKUP(F406,classifications!A$3:C$328,3,FALSE),VLOOKUP(F406,classifications!I$2:K$28,3,FALSE))</f>
        <v>Predominantly Urban</v>
      </c>
      <c r="I406" s="70">
        <v>160</v>
      </c>
      <c r="J406" s="70">
        <v>40</v>
      </c>
      <c r="K406" s="70">
        <v>0</v>
      </c>
      <c r="L406" s="70">
        <v>200</v>
      </c>
      <c r="M406" s="71"/>
      <c r="N406" s="72">
        <v>150</v>
      </c>
      <c r="O406" s="70">
        <v>70</v>
      </c>
      <c r="P406" s="70">
        <v>0</v>
      </c>
      <c r="Q406" s="70">
        <v>220</v>
      </c>
    </row>
    <row r="407" spans="1:17" x14ac:dyDescent="0.25">
      <c r="B407" s="3" t="s">
        <v>1323</v>
      </c>
      <c r="C407" s="3" t="s">
        <v>1324</v>
      </c>
      <c r="D407" s="3" t="s">
        <v>1325</v>
      </c>
      <c r="E407" s="3"/>
      <c r="F407" s="3" t="s">
        <v>1326</v>
      </c>
      <c r="G407" s="3" t="str">
        <f>VLOOKUP(F407,regions!A$2:C$419,3,FALSE)</f>
        <v>Shire district</v>
      </c>
      <c r="H407" s="3" t="str">
        <f>IFERROR(VLOOKUP(F407,classifications!A$3:C$328,3,FALSE),VLOOKUP(F407,classifications!I$2:K$28,3,FALSE))</f>
        <v>Predominantly Rural</v>
      </c>
      <c r="I407" s="70">
        <v>630</v>
      </c>
      <c r="J407" s="70">
        <v>250</v>
      </c>
      <c r="K407" s="70">
        <v>0</v>
      </c>
      <c r="L407" s="70">
        <v>880</v>
      </c>
      <c r="M407" s="71"/>
      <c r="N407" s="72">
        <v>410</v>
      </c>
      <c r="O407" s="70">
        <v>150</v>
      </c>
      <c r="P407" s="70">
        <v>0</v>
      </c>
      <c r="Q407" s="70">
        <v>570</v>
      </c>
    </row>
    <row r="408" spans="1:17" x14ac:dyDescent="0.25">
      <c r="B408" s="3" t="s">
        <v>1327</v>
      </c>
      <c r="C408" s="3" t="s">
        <v>1328</v>
      </c>
      <c r="D408" s="3" t="s">
        <v>1329</v>
      </c>
      <c r="E408" s="3"/>
      <c r="F408" s="3" t="s">
        <v>1330</v>
      </c>
      <c r="G408" s="3" t="str">
        <f>VLOOKUP(F408,regions!A$2:C$419,3,FALSE)</f>
        <v>Shire district</v>
      </c>
      <c r="H408" s="3" t="str">
        <f>IFERROR(VLOOKUP(F408,classifications!A$3:C$328,3,FALSE),VLOOKUP(F408,classifications!I$2:K$28,3,FALSE))</f>
        <v>Urban with Significant Rural</v>
      </c>
      <c r="I408" s="70">
        <v>250</v>
      </c>
      <c r="J408" s="70">
        <v>120</v>
      </c>
      <c r="K408" s="70">
        <v>10</v>
      </c>
      <c r="L408" s="70">
        <v>370</v>
      </c>
      <c r="M408" s="71"/>
      <c r="N408" s="72">
        <v>260</v>
      </c>
      <c r="O408" s="70">
        <v>50</v>
      </c>
      <c r="P408" s="70">
        <v>30</v>
      </c>
      <c r="Q408" s="70">
        <v>330</v>
      </c>
    </row>
    <row r="409" spans="1:17" x14ac:dyDescent="0.25">
      <c r="A409" s="35"/>
      <c r="B409" s="35"/>
      <c r="C409" s="35"/>
      <c r="D409" s="35"/>
      <c r="E409" s="36"/>
      <c r="F409" s="35"/>
      <c r="G409" s="35"/>
      <c r="H409" s="35"/>
      <c r="I409" s="35"/>
      <c r="J409" s="35"/>
      <c r="K409" s="35"/>
      <c r="L409" s="35"/>
      <c r="M409" s="35"/>
      <c r="N409" s="35"/>
      <c r="O409" s="35"/>
      <c r="P409" s="35"/>
      <c r="Q409" s="35"/>
    </row>
    <row r="410" spans="1:17" s="38" customFormat="1" x14ac:dyDescent="0.25">
      <c r="A410" s="37"/>
      <c r="E410" s="39"/>
    </row>
    <row r="411" spans="1:17" s="38" customFormat="1" x14ac:dyDescent="0.25">
      <c r="A411" s="40" t="s">
        <v>1331</v>
      </c>
      <c r="B411" s="41"/>
      <c r="C411" s="41"/>
      <c r="D411" s="41"/>
      <c r="E411" s="41"/>
      <c r="F411" s="41"/>
    </row>
    <row r="412" spans="1:17" s="38" customFormat="1" x14ac:dyDescent="0.25">
      <c r="A412" s="42" t="s">
        <v>1332</v>
      </c>
      <c r="B412" s="41"/>
      <c r="C412" s="41"/>
      <c r="D412" s="41"/>
      <c r="E412" s="41"/>
      <c r="F412" s="41"/>
    </row>
    <row r="413" spans="1:17" s="38" customFormat="1" ht="14.4" x14ac:dyDescent="0.3">
      <c r="A413" s="42" t="s">
        <v>1333</v>
      </c>
      <c r="B413" s="3"/>
      <c r="C413" s="3"/>
      <c r="D413" s="3"/>
      <c r="E413" s="3"/>
      <c r="F413" s="43"/>
      <c r="N413" s="40" t="s">
        <v>1334</v>
      </c>
      <c r="O413" s="3"/>
      <c r="P413" s="3"/>
    </row>
    <row r="414" spans="1:17" s="38" customFormat="1" ht="14.4" x14ac:dyDescent="0.3">
      <c r="A414" s="40" t="s">
        <v>1335</v>
      </c>
      <c r="E414" s="39"/>
      <c r="F414" s="43"/>
      <c r="N414" s="40" t="s">
        <v>1336</v>
      </c>
      <c r="O414" s="3"/>
      <c r="P414" s="3"/>
    </row>
    <row r="415" spans="1:17" s="38" customFormat="1" x14ac:dyDescent="0.25">
      <c r="A415" s="37"/>
      <c r="B415" s="3"/>
      <c r="C415" s="3"/>
      <c r="D415" s="3"/>
      <c r="E415" s="3"/>
      <c r="F415" s="3"/>
      <c r="N415" s="40" t="s">
        <v>1337</v>
      </c>
      <c r="O415" s="3"/>
      <c r="P415" s="3"/>
    </row>
    <row r="416" spans="1:17" s="38" customFormat="1" x14ac:dyDescent="0.25">
      <c r="A416" s="40" t="s">
        <v>1338</v>
      </c>
      <c r="B416" s="32"/>
      <c r="C416" s="32"/>
      <c r="D416" s="32"/>
      <c r="E416" s="44"/>
      <c r="F416" s="3"/>
      <c r="N416" s="40" t="s">
        <v>1339</v>
      </c>
      <c r="O416" s="3"/>
      <c r="P416" s="3"/>
    </row>
    <row r="417" spans="1:16" s="38" customFormat="1" x14ac:dyDescent="0.25">
      <c r="A417" s="45" t="s">
        <v>1340</v>
      </c>
      <c r="B417" s="46"/>
      <c r="C417" s="46"/>
      <c r="D417" s="46"/>
      <c r="E417" s="47"/>
      <c r="F417" s="48"/>
      <c r="G417" s="49"/>
      <c r="H417" s="49"/>
      <c r="I417" s="49"/>
      <c r="J417" s="49"/>
      <c r="K417" s="49"/>
      <c r="N417" s="40"/>
      <c r="O417" s="3"/>
      <c r="P417" s="3"/>
    </row>
    <row r="418" spans="1:16" s="38" customFormat="1" x14ac:dyDescent="0.25">
      <c r="A418" s="50" t="s">
        <v>1341</v>
      </c>
      <c r="B418" s="48"/>
      <c r="C418" s="48"/>
      <c r="D418" s="48"/>
      <c r="E418" s="51"/>
      <c r="F418" s="49"/>
      <c r="G418" s="49"/>
      <c r="H418" s="49"/>
      <c r="I418" s="49"/>
      <c r="J418" s="49"/>
      <c r="K418" s="49"/>
      <c r="N418" s="40"/>
      <c r="O418" s="3"/>
      <c r="P418" s="3"/>
    </row>
    <row r="419" spans="1:16" ht="14.4" x14ac:dyDescent="0.3">
      <c r="A419" s="40"/>
      <c r="E419" s="3"/>
      <c r="N419" s="52" t="s">
        <v>1343</v>
      </c>
      <c r="O419" s="53"/>
    </row>
    <row r="420" spans="1:16" ht="14.4" x14ac:dyDescent="0.3">
      <c r="A420" s="40" t="s">
        <v>1344</v>
      </c>
      <c r="B420" s="54"/>
      <c r="E420" s="3"/>
      <c r="I420" s="40"/>
      <c r="N420" s="52" t="s">
        <v>1345</v>
      </c>
      <c r="O420" s="53"/>
    </row>
    <row r="421" spans="1:16" x14ac:dyDescent="0.25">
      <c r="A421" s="40" t="s">
        <v>1346</v>
      </c>
      <c r="E421" s="3"/>
      <c r="I421" s="40"/>
    </row>
    <row r="422" spans="1:16" x14ac:dyDescent="0.25">
      <c r="A422" s="40" t="s">
        <v>1347</v>
      </c>
      <c r="E422" s="3"/>
      <c r="I422" s="40"/>
    </row>
    <row r="423" spans="1:16" x14ac:dyDescent="0.25">
      <c r="E423" s="3"/>
      <c r="I423" s="40"/>
    </row>
    <row r="424" spans="1:16" x14ac:dyDescent="0.25">
      <c r="A424" s="40" t="s">
        <v>1348</v>
      </c>
      <c r="E424" s="3"/>
    </row>
    <row r="425" spans="1:16" x14ac:dyDescent="0.25">
      <c r="E425" s="3"/>
    </row>
    <row r="426" spans="1:16" x14ac:dyDescent="0.25">
      <c r="E426" s="3"/>
    </row>
    <row r="427" spans="1:16" x14ac:dyDescent="0.25">
      <c r="E427" s="3"/>
    </row>
    <row r="428" spans="1:16" x14ac:dyDescent="0.25">
      <c r="E428" s="3"/>
    </row>
    <row r="429" spans="1:16" x14ac:dyDescent="0.25">
      <c r="D429" s="2"/>
      <c r="E429" s="3"/>
    </row>
    <row r="430" spans="1:16" x14ac:dyDescent="0.25">
      <c r="E430" s="3"/>
    </row>
    <row r="431" spans="1:16" x14ac:dyDescent="0.25">
      <c r="E431" s="3"/>
      <c r="M431" s="40"/>
    </row>
    <row r="432" spans="1:16" x14ac:dyDescent="0.25">
      <c r="E432" s="3"/>
      <c r="M432" s="40"/>
    </row>
    <row r="433" spans="5:5" x14ac:dyDescent="0.25">
      <c r="E433" s="3"/>
    </row>
    <row r="434" spans="5:5" x14ac:dyDescent="0.25">
      <c r="E434" s="3"/>
    </row>
    <row r="435" spans="5:5" x14ac:dyDescent="0.25">
      <c r="E435" s="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435"/>
  <sheetViews>
    <sheetView topLeftCell="A395" workbookViewId="0">
      <selection activeCell="A395" sqref="A1:XFD1048576"/>
    </sheetView>
  </sheetViews>
  <sheetFormatPr defaultColWidth="9.109375" defaultRowHeight="13.2" x14ac:dyDescent="0.25"/>
  <cols>
    <col min="1" max="1" width="5.109375" style="3" customWidth="1"/>
    <col min="2" max="2" width="11.6640625" style="3" customWidth="1"/>
    <col min="3" max="3" width="10.33203125" style="3" customWidth="1"/>
    <col min="4" max="4" width="11" style="3" customWidth="1"/>
    <col min="5" max="5" width="27.5546875" style="2" customWidth="1"/>
    <col min="6" max="6" width="30" style="3" customWidth="1"/>
    <col min="7" max="7" width="3.5546875" style="3" bestFit="1" customWidth="1"/>
    <col min="8" max="8" width="24.109375" style="3" bestFit="1" customWidth="1"/>
    <col min="9" max="9" width="10.5546875" style="3" customWidth="1"/>
    <col min="10" max="10" width="12.109375" style="3" customWidth="1"/>
    <col min="11" max="11" width="10.88671875" style="3" customWidth="1"/>
    <col min="12" max="12" width="10.109375" style="3" customWidth="1"/>
    <col min="13" max="13" width="7.33203125" style="3" customWidth="1"/>
    <col min="14" max="14" width="11.33203125" style="3" customWidth="1"/>
    <col min="15" max="15" width="12.5546875" style="3" customWidth="1"/>
    <col min="16" max="16" width="10.44140625" style="3" customWidth="1"/>
    <col min="17" max="16384" width="9.109375" style="3"/>
  </cols>
  <sheetData>
    <row r="1" spans="1:17" ht="15.6" x14ac:dyDescent="0.25">
      <c r="A1" s="1" t="s">
        <v>1351</v>
      </c>
      <c r="B1" s="2"/>
      <c r="C1" s="2"/>
      <c r="D1" s="2"/>
      <c r="F1" s="2"/>
      <c r="G1" s="2"/>
      <c r="H1" s="2"/>
      <c r="I1" s="2"/>
      <c r="J1" s="2"/>
      <c r="K1" s="2"/>
      <c r="L1" s="2"/>
      <c r="M1" s="2"/>
      <c r="N1" s="2"/>
      <c r="O1" s="2"/>
      <c r="P1" s="2"/>
      <c r="Q1" s="2"/>
    </row>
    <row r="2" spans="1:17" x14ac:dyDescent="0.25">
      <c r="Q2" s="4" t="s">
        <v>1</v>
      </c>
    </row>
    <row r="3" spans="1:17" ht="13.8" x14ac:dyDescent="0.25">
      <c r="B3" s="5"/>
      <c r="C3" s="5"/>
      <c r="D3" s="5"/>
      <c r="E3" s="6"/>
      <c r="F3" s="5"/>
      <c r="G3" s="5"/>
      <c r="H3" s="5"/>
      <c r="I3" s="7"/>
      <c r="J3" s="8" t="s">
        <v>2</v>
      </c>
      <c r="K3" s="9"/>
      <c r="L3" s="9"/>
      <c r="M3" s="10"/>
      <c r="N3" s="11"/>
      <c r="O3" s="12" t="s">
        <v>3</v>
      </c>
      <c r="P3" s="13"/>
      <c r="Q3" s="14"/>
    </row>
    <row r="4" spans="1:17" ht="27" thickBot="1" x14ac:dyDescent="0.3">
      <c r="A4" s="15"/>
      <c r="B4" s="16" t="s">
        <v>4</v>
      </c>
      <c r="C4" s="16" t="s">
        <v>5</v>
      </c>
      <c r="D4" s="16" t="s">
        <v>6</v>
      </c>
      <c r="E4" s="17" t="s">
        <v>7</v>
      </c>
      <c r="F4" s="16" t="s">
        <v>8</v>
      </c>
      <c r="G4" s="16"/>
      <c r="H4" s="16"/>
      <c r="I4" s="18" t="s">
        <v>9</v>
      </c>
      <c r="J4" s="18" t="s">
        <v>10</v>
      </c>
      <c r="K4" s="18" t="s">
        <v>11</v>
      </c>
      <c r="L4" s="18" t="s">
        <v>12</v>
      </c>
      <c r="M4" s="19"/>
      <c r="N4" s="18" t="s">
        <v>9</v>
      </c>
      <c r="O4" s="18" t="s">
        <v>10</v>
      </c>
      <c r="P4" s="18" t="s">
        <v>11</v>
      </c>
      <c r="Q4" s="18" t="s">
        <v>12</v>
      </c>
    </row>
    <row r="6" spans="1:17" x14ac:dyDescent="0.25">
      <c r="A6" s="20" t="s">
        <v>13</v>
      </c>
      <c r="B6" s="21"/>
      <c r="C6" s="21"/>
      <c r="D6" s="21"/>
      <c r="E6" s="22"/>
      <c r="F6" s="21"/>
      <c r="G6" s="21"/>
      <c r="I6" s="55">
        <v>81980</v>
      </c>
      <c r="J6" s="55">
        <v>19930</v>
      </c>
      <c r="K6" s="55">
        <v>1610</v>
      </c>
      <c r="L6" s="55">
        <v>103520</v>
      </c>
      <c r="M6" s="56"/>
      <c r="N6" s="66">
        <v>84550</v>
      </c>
      <c r="O6" s="55">
        <v>22060</v>
      </c>
      <c r="P6" s="55">
        <v>1360</v>
      </c>
      <c r="Q6" s="55">
        <v>107980</v>
      </c>
    </row>
    <row r="7" spans="1:17" x14ac:dyDescent="0.25">
      <c r="I7" s="57"/>
      <c r="J7" s="57"/>
      <c r="K7" s="57"/>
      <c r="L7" s="57"/>
      <c r="M7" s="57"/>
      <c r="N7" s="67"/>
      <c r="O7" s="57"/>
      <c r="P7" s="57"/>
      <c r="Q7" s="57"/>
    </row>
    <row r="8" spans="1:17" x14ac:dyDescent="0.25">
      <c r="A8" s="20" t="s">
        <v>14</v>
      </c>
      <c r="B8" s="21"/>
      <c r="C8" s="21"/>
      <c r="D8" s="21"/>
      <c r="E8" s="22"/>
      <c r="F8" s="21"/>
      <c r="G8" s="21"/>
      <c r="I8" s="55">
        <v>18780</v>
      </c>
      <c r="J8" s="55">
        <v>4330</v>
      </c>
      <c r="K8" s="55">
        <v>440</v>
      </c>
      <c r="L8" s="55">
        <v>23550</v>
      </c>
      <c r="M8" s="56"/>
      <c r="N8" s="66">
        <v>20130</v>
      </c>
      <c r="O8" s="55">
        <v>4650</v>
      </c>
      <c r="P8" s="55">
        <v>120</v>
      </c>
      <c r="Q8" s="55">
        <v>24900</v>
      </c>
    </row>
    <row r="9" spans="1:17" x14ac:dyDescent="0.25">
      <c r="I9" s="57"/>
      <c r="J9" s="57"/>
      <c r="K9" s="57"/>
      <c r="L9" s="57"/>
      <c r="M9" s="57"/>
      <c r="N9" s="67"/>
      <c r="O9" s="57"/>
      <c r="P9" s="57"/>
      <c r="Q9" s="57"/>
    </row>
    <row r="10" spans="1:17" x14ac:dyDescent="0.25">
      <c r="B10" s="3" t="s">
        <v>15</v>
      </c>
      <c r="C10" s="3" t="s">
        <v>16</v>
      </c>
      <c r="D10" s="3" t="s">
        <v>17</v>
      </c>
      <c r="F10" s="3" t="s">
        <v>1695</v>
      </c>
      <c r="G10" s="3" t="str">
        <f>VLOOKUP(F10,regions!A$2:C$419,3,FALSE)</f>
        <v>Unitary authority</v>
      </c>
      <c r="H10" s="3" t="str">
        <f>IFERROR(VLOOKUP(F10,classifications!A$3:C$328,3,FALSE),VLOOKUP(F10,classifications!I$2:K$28,3,FALSE))</f>
        <v>Urban with Significant Rural</v>
      </c>
      <c r="I10" s="70">
        <v>230</v>
      </c>
      <c r="J10" s="70">
        <v>50</v>
      </c>
      <c r="K10" s="70">
        <v>0</v>
      </c>
      <c r="L10" s="70">
        <v>280</v>
      </c>
      <c r="M10" s="71"/>
      <c r="N10" s="72">
        <v>240</v>
      </c>
      <c r="O10" s="70">
        <v>150</v>
      </c>
      <c r="P10" s="70">
        <v>0</v>
      </c>
      <c r="Q10" s="70">
        <v>390</v>
      </c>
    </row>
    <row r="11" spans="1:17" x14ac:dyDescent="0.25">
      <c r="B11" s="41" t="s">
        <v>18</v>
      </c>
      <c r="C11" s="41" t="s">
        <v>19</v>
      </c>
      <c r="D11" s="41" t="s">
        <v>20</v>
      </c>
      <c r="E11" s="73"/>
      <c r="F11" s="41" t="s">
        <v>1449</v>
      </c>
      <c r="G11" s="3" t="str">
        <f>VLOOKUP(F11,regions!A$2:C$419,3,FALSE)</f>
        <v>Unitary authority</v>
      </c>
      <c r="H11" s="3" t="str">
        <f>IFERROR(VLOOKUP(F11,classifications!A$3:C$328,3,FALSE),VLOOKUP(F11,classifications!I$2:K$28,3,FALSE))</f>
        <v>Urban with Significant Rural</v>
      </c>
      <c r="I11" s="70">
        <v>430</v>
      </c>
      <c r="J11" s="70">
        <v>160</v>
      </c>
      <c r="K11" s="70">
        <v>10</v>
      </c>
      <c r="L11" s="70">
        <v>590</v>
      </c>
      <c r="M11" s="71"/>
      <c r="N11" s="72">
        <v>460</v>
      </c>
      <c r="O11" s="70">
        <v>120</v>
      </c>
      <c r="P11" s="70">
        <v>0</v>
      </c>
      <c r="Q11" s="70">
        <v>580</v>
      </c>
    </row>
    <row r="12" spans="1:17" x14ac:dyDescent="0.25">
      <c r="B12" s="41" t="s">
        <v>21</v>
      </c>
      <c r="C12" s="41" t="s">
        <v>22</v>
      </c>
      <c r="D12" s="41" t="s">
        <v>23</v>
      </c>
      <c r="E12" s="73"/>
      <c r="F12" s="41" t="s">
        <v>1666</v>
      </c>
      <c r="G12" s="3" t="str">
        <f>VLOOKUP(F12,regions!A$2:C$419,3,FALSE)</f>
        <v>Unitary authority</v>
      </c>
      <c r="H12" s="3" t="str">
        <f>IFERROR(VLOOKUP(F12,classifications!A$3:C$328,3,FALSE),VLOOKUP(F12,classifications!I$2:K$28,3,FALSE))</f>
        <v>Predominantly Urban</v>
      </c>
      <c r="I12" s="70">
        <v>160</v>
      </c>
      <c r="J12" s="70">
        <v>50</v>
      </c>
      <c r="K12" s="70">
        <v>0</v>
      </c>
      <c r="L12" s="70">
        <v>210</v>
      </c>
      <c r="M12" s="71"/>
      <c r="N12" s="72">
        <v>130</v>
      </c>
      <c r="O12" s="70">
        <v>90</v>
      </c>
      <c r="P12" s="70">
        <v>0</v>
      </c>
      <c r="Q12" s="70">
        <v>220</v>
      </c>
    </row>
    <row r="13" spans="1:17" x14ac:dyDescent="0.25">
      <c r="B13" s="41" t="s">
        <v>24</v>
      </c>
      <c r="C13" s="41" t="s">
        <v>25</v>
      </c>
      <c r="D13" s="41" t="s">
        <v>26</v>
      </c>
      <c r="E13" s="73"/>
      <c r="F13" s="41" t="s">
        <v>1667</v>
      </c>
      <c r="G13" s="3" t="str">
        <f>VLOOKUP(F13,regions!A$2:C$419,3,FALSE)</f>
        <v>Unitary authority</v>
      </c>
      <c r="H13" s="3" t="str">
        <f>IFERROR(VLOOKUP(F13,classifications!A$3:C$328,3,FALSE),VLOOKUP(F13,classifications!I$2:K$28,3,FALSE))</f>
        <v>Predominantly Urban</v>
      </c>
      <c r="I13" s="70">
        <v>0</v>
      </c>
      <c r="J13" s="70">
        <v>0</v>
      </c>
      <c r="K13" s="70">
        <v>0</v>
      </c>
      <c r="L13" s="70">
        <v>0</v>
      </c>
      <c r="M13" s="71"/>
      <c r="N13" s="72">
        <v>30</v>
      </c>
      <c r="O13" s="70">
        <v>20</v>
      </c>
      <c r="P13" s="70">
        <v>0</v>
      </c>
      <c r="Q13" s="70">
        <v>50</v>
      </c>
    </row>
    <row r="14" spans="1:17" x14ac:dyDescent="0.25">
      <c r="B14" s="3" t="s">
        <v>27</v>
      </c>
      <c r="C14" s="3" t="s">
        <v>28</v>
      </c>
      <c r="D14" s="3" t="s">
        <v>29</v>
      </c>
      <c r="F14" s="3" t="s">
        <v>1697</v>
      </c>
      <c r="G14" s="3" t="str">
        <f>VLOOKUP(F14,regions!A$2:C$419,3,FALSE)</f>
        <v>Unitary authority</v>
      </c>
      <c r="H14" s="3" t="str">
        <f>IFERROR(VLOOKUP(F14,classifications!A$3:C$328,3,FALSE),VLOOKUP(F14,classifications!I$2:K$28,3,FALSE))</f>
        <v>Predominantly Urban</v>
      </c>
      <c r="I14" s="70">
        <v>260</v>
      </c>
      <c r="J14" s="70">
        <v>30</v>
      </c>
      <c r="K14" s="70">
        <v>0</v>
      </c>
      <c r="L14" s="70">
        <v>290</v>
      </c>
      <c r="M14" s="71"/>
      <c r="N14" s="72">
        <v>360</v>
      </c>
      <c r="O14" s="70">
        <v>110</v>
      </c>
      <c r="P14" s="70">
        <v>0</v>
      </c>
      <c r="Q14" s="70">
        <v>470</v>
      </c>
    </row>
    <row r="15" spans="1:17" x14ac:dyDescent="0.25">
      <c r="B15" s="3" t="s">
        <v>30</v>
      </c>
      <c r="C15" s="3" t="s">
        <v>31</v>
      </c>
      <c r="D15" s="3" t="s">
        <v>32</v>
      </c>
      <c r="F15" s="3" t="s">
        <v>1685</v>
      </c>
      <c r="G15" s="3" t="str">
        <f>VLOOKUP(F15,regions!A$2:C$419,3,FALSE)</f>
        <v>Unitary authority</v>
      </c>
      <c r="H15" s="3" t="str">
        <f>IFERROR(VLOOKUP(F15,classifications!A$3:C$328,3,FALSE),VLOOKUP(F15,classifications!I$2:K$28,3,FALSE))</f>
        <v>Predominantly Urban</v>
      </c>
      <c r="I15" s="70">
        <v>330</v>
      </c>
      <c r="J15" s="70">
        <v>50</v>
      </c>
      <c r="K15" s="70">
        <v>0</v>
      </c>
      <c r="L15" s="70">
        <v>380</v>
      </c>
      <c r="M15" s="71"/>
      <c r="N15" s="72">
        <v>460</v>
      </c>
      <c r="O15" s="70">
        <v>20</v>
      </c>
      <c r="P15" s="70">
        <v>0</v>
      </c>
      <c r="Q15" s="70">
        <v>470</v>
      </c>
    </row>
    <row r="16" spans="1:17" x14ac:dyDescent="0.25">
      <c r="B16" s="3" t="s">
        <v>33</v>
      </c>
      <c r="C16" s="3" t="s">
        <v>34</v>
      </c>
      <c r="D16" s="3" t="s">
        <v>35</v>
      </c>
      <c r="F16" s="3" t="s">
        <v>1686</v>
      </c>
      <c r="G16" s="3" t="str">
        <f>VLOOKUP(F16,regions!A$2:C$419,3,FALSE)</f>
        <v>Unitary authority</v>
      </c>
      <c r="H16" s="3" t="str">
        <f>IFERROR(VLOOKUP(F16,classifications!A$3:C$328,3,FALSE),VLOOKUP(F16,classifications!I$2:K$28,3,FALSE))</f>
        <v>Predominantly Urban</v>
      </c>
      <c r="I16" s="70">
        <v>140</v>
      </c>
      <c r="J16" s="70">
        <v>10</v>
      </c>
      <c r="K16" s="70">
        <v>0</v>
      </c>
      <c r="L16" s="70">
        <v>150</v>
      </c>
      <c r="M16" s="71"/>
      <c r="N16" s="72">
        <v>90</v>
      </c>
      <c r="O16" s="70">
        <v>10</v>
      </c>
      <c r="P16" s="70">
        <v>0</v>
      </c>
      <c r="Q16" s="70">
        <v>100</v>
      </c>
    </row>
    <row r="17" spans="2:17" x14ac:dyDescent="0.25">
      <c r="B17" s="3" t="s">
        <v>36</v>
      </c>
      <c r="C17" s="3" t="s">
        <v>37</v>
      </c>
      <c r="D17" s="3" t="s">
        <v>38</v>
      </c>
      <c r="F17" s="3" t="s">
        <v>1728</v>
      </c>
      <c r="G17" s="3" t="str">
        <f>VLOOKUP(F17,regions!A$2:C$419,3,FALSE)</f>
        <v>Unitary authority</v>
      </c>
      <c r="H17" s="3" t="str">
        <f>IFERROR(VLOOKUP(F17,classifications!A$3:C$328,3,FALSE),VLOOKUP(F17,classifications!I$2:K$28,3,FALSE))</f>
        <v>Predominantly Urban</v>
      </c>
      <c r="I17" s="30">
        <v>790</v>
      </c>
      <c r="J17" s="30">
        <v>110</v>
      </c>
      <c r="K17" s="30">
        <v>0</v>
      </c>
      <c r="L17" s="30">
        <v>900</v>
      </c>
      <c r="M17" s="71"/>
      <c r="N17" s="72">
        <v>620</v>
      </c>
      <c r="O17" s="70">
        <v>240</v>
      </c>
      <c r="P17" s="70">
        <v>70</v>
      </c>
      <c r="Q17" s="70">
        <v>930</v>
      </c>
    </row>
    <row r="18" spans="2:17" x14ac:dyDescent="0.25">
      <c r="B18" s="41" t="s">
        <v>39</v>
      </c>
      <c r="C18" s="41" t="s">
        <v>40</v>
      </c>
      <c r="D18" s="41" t="s">
        <v>41</v>
      </c>
      <c r="E18" s="73"/>
      <c r="F18" s="41" t="s">
        <v>1731</v>
      </c>
      <c r="G18" s="3" t="str">
        <f>VLOOKUP(F18,regions!A$2:C$419,3,FALSE)</f>
        <v>Unitary authority</v>
      </c>
      <c r="H18" s="3" t="str">
        <f>IFERROR(VLOOKUP(F18,classifications!A$3:C$328,3,FALSE),VLOOKUP(F18,classifications!I$2:K$28,3,FALSE))</f>
        <v>Predominantly Rural</v>
      </c>
      <c r="I18" s="70">
        <v>850</v>
      </c>
      <c r="J18" s="70">
        <v>150</v>
      </c>
      <c r="K18" s="70">
        <v>0</v>
      </c>
      <c r="L18" s="70">
        <v>1010</v>
      </c>
      <c r="M18" s="71"/>
      <c r="N18" s="72">
        <v>800</v>
      </c>
      <c r="O18" s="70">
        <v>200</v>
      </c>
      <c r="P18" s="70">
        <v>0</v>
      </c>
      <c r="Q18" s="70">
        <v>1000</v>
      </c>
    </row>
    <row r="19" spans="2:17" x14ac:dyDescent="0.25">
      <c r="B19" s="41" t="s">
        <v>42</v>
      </c>
      <c r="C19" s="41" t="s">
        <v>43</v>
      </c>
      <c r="D19" s="41" t="s">
        <v>44</v>
      </c>
      <c r="E19" s="73"/>
      <c r="F19" s="41" t="s">
        <v>1715</v>
      </c>
      <c r="G19" s="3" t="str">
        <f>VLOOKUP(F19,regions!A$2:C$419,3,FALSE)</f>
        <v>Unitary authority</v>
      </c>
      <c r="H19" s="3" t="str">
        <f>IFERROR(VLOOKUP(F19,classifications!A$3:C$328,3,FALSE),VLOOKUP(F19,classifications!I$2:K$28,3,FALSE))</f>
        <v>Urban with Significant Rural</v>
      </c>
      <c r="I19" s="70">
        <v>520</v>
      </c>
      <c r="J19" s="70">
        <v>70</v>
      </c>
      <c r="K19" s="70">
        <v>0</v>
      </c>
      <c r="L19" s="70">
        <v>590</v>
      </c>
      <c r="M19" s="71"/>
      <c r="N19" s="72">
        <v>550</v>
      </c>
      <c r="O19" s="70">
        <v>50</v>
      </c>
      <c r="P19" s="70">
        <v>0</v>
      </c>
      <c r="Q19" s="70">
        <v>600</v>
      </c>
    </row>
    <row r="20" spans="2:17" x14ac:dyDescent="0.25">
      <c r="B20" s="41" t="s">
        <v>45</v>
      </c>
      <c r="C20" s="41" t="s">
        <v>46</v>
      </c>
      <c r="D20" s="41" t="s">
        <v>47</v>
      </c>
      <c r="E20" s="73"/>
      <c r="F20" s="41" t="s">
        <v>1716</v>
      </c>
      <c r="G20" s="3" t="str">
        <f>VLOOKUP(F20,regions!A$2:C$419,3,FALSE)</f>
        <v>Unitary authority</v>
      </c>
      <c r="H20" s="3" t="str">
        <f>IFERROR(VLOOKUP(F20,classifications!A$3:C$328,3,FALSE),VLOOKUP(F20,classifications!I$2:K$28,3,FALSE))</f>
        <v>Urban with Significant Rural</v>
      </c>
      <c r="I20" s="70">
        <v>420</v>
      </c>
      <c r="J20" s="70">
        <v>40</v>
      </c>
      <c r="K20" s="70">
        <v>0</v>
      </c>
      <c r="L20" s="70">
        <v>460</v>
      </c>
      <c r="M20" s="71"/>
      <c r="N20" s="72">
        <v>410</v>
      </c>
      <c r="O20" s="70">
        <v>60</v>
      </c>
      <c r="P20" s="70">
        <v>0</v>
      </c>
      <c r="Q20" s="70">
        <v>470</v>
      </c>
    </row>
    <row r="21" spans="2:17" x14ac:dyDescent="0.25">
      <c r="B21" s="41" t="s">
        <v>48</v>
      </c>
      <c r="C21" s="41" t="s">
        <v>49</v>
      </c>
      <c r="D21" s="41" t="s">
        <v>50</v>
      </c>
      <c r="E21" s="73"/>
      <c r="F21" s="41" t="s">
        <v>1717</v>
      </c>
      <c r="G21" s="3" t="str">
        <f>VLOOKUP(F21,regions!A$2:C$419,3,FALSE)</f>
        <v>Unitary authority</v>
      </c>
      <c r="H21" s="3" t="str">
        <f>IFERROR(VLOOKUP(F21,classifications!A$3:C$328,3,FALSE),VLOOKUP(F21,classifications!I$2:K$28,3,FALSE))</f>
        <v>Predominantly Rural</v>
      </c>
      <c r="I21" s="30">
        <v>1360</v>
      </c>
      <c r="J21" s="30">
        <v>190</v>
      </c>
      <c r="K21" s="30">
        <v>0</v>
      </c>
      <c r="L21" s="30">
        <v>1550</v>
      </c>
      <c r="M21" s="74"/>
      <c r="N21" s="75">
        <v>1400</v>
      </c>
      <c r="O21" s="30">
        <v>280</v>
      </c>
      <c r="P21" s="30">
        <v>0</v>
      </c>
      <c r="Q21" s="30">
        <v>1680</v>
      </c>
    </row>
    <row r="22" spans="2:17" x14ac:dyDescent="0.25">
      <c r="B22" s="41" t="s">
        <v>51</v>
      </c>
      <c r="C22" s="41" t="s">
        <v>52</v>
      </c>
      <c r="D22" s="41" t="s">
        <v>53</v>
      </c>
      <c r="E22" s="73"/>
      <c r="F22" s="41" t="s">
        <v>1718</v>
      </c>
      <c r="G22" s="3" t="str">
        <f>VLOOKUP(F22,regions!A$2:C$419,3,FALSE)</f>
        <v>Unitary authority</v>
      </c>
      <c r="H22" s="3" t="str">
        <f>IFERROR(VLOOKUP(F22,classifications!A$3:C$328,3,FALSE),VLOOKUP(F22,classifications!I$2:K$28,3,FALSE))</f>
        <v>Predominantly Rural</v>
      </c>
      <c r="I22" s="70">
        <v>820</v>
      </c>
      <c r="J22" s="70">
        <v>70</v>
      </c>
      <c r="K22" s="70">
        <v>0</v>
      </c>
      <c r="L22" s="70">
        <v>880</v>
      </c>
      <c r="M22" s="71"/>
      <c r="N22" s="72">
        <v>830</v>
      </c>
      <c r="O22" s="70">
        <v>120</v>
      </c>
      <c r="P22" s="70">
        <v>0</v>
      </c>
      <c r="Q22" s="70">
        <v>950</v>
      </c>
    </row>
    <row r="23" spans="2:17" x14ac:dyDescent="0.25">
      <c r="B23" s="3" t="s">
        <v>54</v>
      </c>
      <c r="C23" s="3" t="s">
        <v>55</v>
      </c>
      <c r="D23" s="3" t="s">
        <v>56</v>
      </c>
      <c r="F23" s="3" t="s">
        <v>1659</v>
      </c>
      <c r="G23" s="3" t="str">
        <f>VLOOKUP(F23,regions!A$2:C$419,3,FALSE)</f>
        <v>Unitary authority</v>
      </c>
      <c r="H23" s="3" t="str">
        <f>IFERROR(VLOOKUP(F23,classifications!A$3:C$328,3,FALSE),VLOOKUP(F23,classifications!I$2:K$28,3,FALSE))</f>
        <v>Predominantly Urban</v>
      </c>
      <c r="I23" s="70">
        <v>80</v>
      </c>
      <c r="J23" s="70">
        <v>0</v>
      </c>
      <c r="K23" s="70">
        <v>10</v>
      </c>
      <c r="L23" s="70">
        <v>100</v>
      </c>
      <c r="M23" s="71"/>
      <c r="N23" s="72">
        <v>120</v>
      </c>
      <c r="O23" s="70">
        <v>0</v>
      </c>
      <c r="P23" s="70">
        <v>0</v>
      </c>
      <c r="Q23" s="70">
        <v>120</v>
      </c>
    </row>
    <row r="24" spans="2:17" x14ac:dyDescent="0.25">
      <c r="B24" s="41" t="s">
        <v>57</v>
      </c>
      <c r="C24" s="41" t="s">
        <v>58</v>
      </c>
      <c r="D24" s="41" t="s">
        <v>59</v>
      </c>
      <c r="E24" s="73"/>
      <c r="F24" s="41" t="s">
        <v>1675</v>
      </c>
      <c r="G24" s="3" t="str">
        <f>VLOOKUP(F24,regions!A$2:C$419,3,FALSE)</f>
        <v>Unitary authority</v>
      </c>
      <c r="H24" s="3" t="str">
        <f>IFERROR(VLOOKUP(F24,classifications!A$3:C$328,3,FALSE),VLOOKUP(F24,classifications!I$2:K$28,3,FALSE))</f>
        <v>Predominantly Urban</v>
      </c>
      <c r="I24" s="30">
        <v>160</v>
      </c>
      <c r="J24" s="30">
        <v>50</v>
      </c>
      <c r="K24" s="30">
        <v>0</v>
      </c>
      <c r="L24" s="30">
        <v>210</v>
      </c>
      <c r="M24" s="74"/>
      <c r="N24" s="75">
        <v>190</v>
      </c>
      <c r="O24" s="30">
        <v>10</v>
      </c>
      <c r="P24" s="30">
        <v>0</v>
      </c>
      <c r="Q24" s="30">
        <v>200</v>
      </c>
    </row>
    <row r="25" spans="2:17" x14ac:dyDescent="0.25">
      <c r="B25" s="41" t="s">
        <v>60</v>
      </c>
      <c r="C25" s="41" t="s">
        <v>61</v>
      </c>
      <c r="D25" s="41" t="s">
        <v>62</v>
      </c>
      <c r="E25" s="73"/>
      <c r="F25" s="41" t="s">
        <v>1671</v>
      </c>
      <c r="G25" s="3" t="str">
        <f>VLOOKUP(F25,regions!A$2:C$419,3,FALSE)</f>
        <v>Unitary authority</v>
      </c>
      <c r="H25" s="3" t="str">
        <f>IFERROR(VLOOKUP(F25,classifications!A$3:C$328,3,FALSE),VLOOKUP(F25,classifications!I$2:K$28,3,FALSE))</f>
        <v>Predominantly Rural</v>
      </c>
      <c r="I25" s="30">
        <v>310</v>
      </c>
      <c r="J25" s="30">
        <v>10</v>
      </c>
      <c r="K25" s="30">
        <v>0</v>
      </c>
      <c r="L25" s="30">
        <v>320</v>
      </c>
      <c r="M25" s="74"/>
      <c r="N25" s="75">
        <v>410</v>
      </c>
      <c r="O25" s="30">
        <v>10</v>
      </c>
      <c r="P25" s="30">
        <v>0</v>
      </c>
      <c r="Q25" s="30">
        <v>420</v>
      </c>
    </row>
    <row r="26" spans="2:17" x14ac:dyDescent="0.25">
      <c r="B26" s="41" t="s">
        <v>63</v>
      </c>
      <c r="C26" s="41" t="s">
        <v>64</v>
      </c>
      <c r="D26" s="41" t="s">
        <v>65</v>
      </c>
      <c r="E26" s="73"/>
      <c r="F26" s="41" t="s">
        <v>1668</v>
      </c>
      <c r="G26" s="3" t="str">
        <f>VLOOKUP(F26,regions!A$2:C$419,3,FALSE)</f>
        <v>Unitary authority</v>
      </c>
      <c r="H26" s="3" t="str">
        <f>IFERROR(VLOOKUP(F26,classifications!A$3:C$328,3,FALSE),VLOOKUP(F26,classifications!I$2:K$28,3,FALSE))</f>
        <v>Predominantly Urban</v>
      </c>
      <c r="I26" s="30">
        <v>340</v>
      </c>
      <c r="J26" s="30">
        <v>30</v>
      </c>
      <c r="K26" s="30">
        <v>0</v>
      </c>
      <c r="L26" s="30">
        <v>370</v>
      </c>
      <c r="M26" s="74"/>
      <c r="N26" s="75">
        <v>280</v>
      </c>
      <c r="O26" s="30">
        <v>60</v>
      </c>
      <c r="P26" s="30">
        <v>0</v>
      </c>
      <c r="Q26" s="30">
        <v>340</v>
      </c>
    </row>
    <row r="27" spans="2:17" x14ac:dyDescent="0.25">
      <c r="B27" s="3" t="s">
        <v>66</v>
      </c>
      <c r="C27" s="3" t="s">
        <v>67</v>
      </c>
      <c r="D27" s="3" t="s">
        <v>68</v>
      </c>
      <c r="F27" s="3" t="s">
        <v>1661</v>
      </c>
      <c r="G27" s="3" t="str">
        <f>VLOOKUP(F27,regions!A$2:C$419,3,FALSE)</f>
        <v>Unitary authority</v>
      </c>
      <c r="H27" s="3" t="str">
        <f>IFERROR(VLOOKUP(F27,classifications!A$3:C$328,3,FALSE),VLOOKUP(F27,classifications!I$2:K$28,3,FALSE))</f>
        <v>Predominantly Urban</v>
      </c>
      <c r="I27" s="70">
        <v>120</v>
      </c>
      <c r="J27" s="70">
        <v>10</v>
      </c>
      <c r="K27" s="70">
        <v>0</v>
      </c>
      <c r="L27" s="70">
        <v>130</v>
      </c>
      <c r="M27" s="71"/>
      <c r="N27" s="72">
        <v>150</v>
      </c>
      <c r="O27" s="70">
        <v>20</v>
      </c>
      <c r="P27" s="70">
        <v>0</v>
      </c>
      <c r="Q27" s="70">
        <v>170</v>
      </c>
    </row>
    <row r="28" spans="2:17" x14ac:dyDescent="0.25">
      <c r="B28" s="41" t="s">
        <v>69</v>
      </c>
      <c r="C28" s="41" t="s">
        <v>70</v>
      </c>
      <c r="D28" s="41" t="s">
        <v>71</v>
      </c>
      <c r="E28" s="73"/>
      <c r="F28" s="41" t="s">
        <v>1719</v>
      </c>
      <c r="G28" s="3" t="str">
        <f>VLOOKUP(F28,regions!A$2:C$419,3,FALSE)</f>
        <v>Unitary authority</v>
      </c>
      <c r="H28" s="3" t="str">
        <f>IFERROR(VLOOKUP(F28,classifications!A$3:C$328,3,FALSE),VLOOKUP(F28,classifications!I$2:K$28,3,FALSE))</f>
        <v>Predominantly Rural</v>
      </c>
      <c r="I28" s="70">
        <v>170</v>
      </c>
      <c r="J28" s="70">
        <v>40</v>
      </c>
      <c r="K28" s="70">
        <v>0</v>
      </c>
      <c r="L28" s="70">
        <v>210</v>
      </c>
      <c r="M28" s="71"/>
      <c r="N28" s="72">
        <v>140</v>
      </c>
      <c r="O28" s="70">
        <v>20</v>
      </c>
      <c r="P28" s="70">
        <v>0</v>
      </c>
      <c r="Q28" s="70">
        <v>160</v>
      </c>
    </row>
    <row r="29" spans="2:17" x14ac:dyDescent="0.25">
      <c r="B29" s="3" t="s">
        <v>72</v>
      </c>
      <c r="C29" s="3" t="s">
        <v>73</v>
      </c>
      <c r="D29" s="3" t="s">
        <v>74</v>
      </c>
      <c r="F29" s="3" t="s">
        <v>1687</v>
      </c>
      <c r="G29" s="3" t="str">
        <f>VLOOKUP(F29,regions!A$2:C$419,3,FALSE)</f>
        <v>Unitary authority</v>
      </c>
      <c r="H29" s="3" t="str">
        <f>IFERROR(VLOOKUP(F29,classifications!A$3:C$328,3,FALSE),VLOOKUP(F29,classifications!I$2:K$28,3,FALSE))</f>
        <v>Predominantly Rural</v>
      </c>
      <c r="I29" s="70">
        <v>280</v>
      </c>
      <c r="J29" s="70">
        <v>80</v>
      </c>
      <c r="K29" s="70">
        <v>0</v>
      </c>
      <c r="L29" s="70">
        <v>360</v>
      </c>
      <c r="M29" s="71"/>
      <c r="N29" s="72">
        <v>350</v>
      </c>
      <c r="O29" s="70">
        <v>80</v>
      </c>
      <c r="P29" s="70">
        <v>0</v>
      </c>
      <c r="Q29" s="70">
        <v>430</v>
      </c>
    </row>
    <row r="30" spans="2:17" x14ac:dyDescent="0.25">
      <c r="B30" s="41" t="s">
        <v>75</v>
      </c>
      <c r="C30" s="41" t="s">
        <v>76</v>
      </c>
      <c r="D30" s="41" t="s">
        <v>77</v>
      </c>
      <c r="E30" s="41"/>
      <c r="F30" s="41" t="s">
        <v>1496</v>
      </c>
      <c r="G30" s="3" t="str">
        <f>VLOOKUP(F30,regions!A$2:C$419,3,FALSE)</f>
        <v>Unitary authority</v>
      </c>
      <c r="H30" s="3" t="str">
        <f>IFERROR(VLOOKUP(F30,classifications!A$3:C$328,3,FALSE),VLOOKUP(F30,classifications!I$2:K$28,3,FALSE))</f>
        <v>Predominantly Rural</v>
      </c>
      <c r="I30" s="70">
        <v>0</v>
      </c>
      <c r="J30" s="70">
        <v>0</v>
      </c>
      <c r="K30" s="70">
        <v>0</v>
      </c>
      <c r="L30" s="70">
        <v>0</v>
      </c>
      <c r="M30" s="71"/>
      <c r="N30" s="72">
        <v>0</v>
      </c>
      <c r="O30" s="70">
        <v>0</v>
      </c>
      <c r="P30" s="70">
        <v>0</v>
      </c>
      <c r="Q30" s="70">
        <v>0</v>
      </c>
    </row>
    <row r="31" spans="2:17" x14ac:dyDescent="0.25">
      <c r="B31" s="41" t="s">
        <v>78</v>
      </c>
      <c r="C31" s="41" t="s">
        <v>79</v>
      </c>
      <c r="D31" s="41" t="s">
        <v>80</v>
      </c>
      <c r="E31" s="73"/>
      <c r="F31" s="41" t="s">
        <v>1724</v>
      </c>
      <c r="G31" s="3" t="str">
        <f>VLOOKUP(F31,regions!A$2:C$419,3,FALSE)</f>
        <v>Unitary authority</v>
      </c>
      <c r="H31" s="3" t="str">
        <f>IFERROR(VLOOKUP(F31,classifications!A$3:C$328,3,FALSE),VLOOKUP(F31,classifications!I$2:K$28,3,FALSE))</f>
        <v>Predominantly Urban</v>
      </c>
      <c r="I31" s="70">
        <v>450</v>
      </c>
      <c r="J31" s="70">
        <v>0</v>
      </c>
      <c r="K31" s="70">
        <v>0</v>
      </c>
      <c r="L31" s="70">
        <v>450</v>
      </c>
      <c r="M31" s="71"/>
      <c r="N31" s="72">
        <v>620</v>
      </c>
      <c r="O31" s="70">
        <v>10</v>
      </c>
      <c r="P31" s="70">
        <v>0</v>
      </c>
      <c r="Q31" s="70">
        <v>630</v>
      </c>
    </row>
    <row r="32" spans="2:17" x14ac:dyDescent="0.25">
      <c r="B32" s="41" t="s">
        <v>81</v>
      </c>
      <c r="C32" s="41" t="s">
        <v>82</v>
      </c>
      <c r="D32" s="41" t="s">
        <v>83</v>
      </c>
      <c r="E32" s="73"/>
      <c r="F32" s="41" t="s">
        <v>1676</v>
      </c>
      <c r="G32" s="3" t="str">
        <f>VLOOKUP(F32,regions!A$2:C$419,3,FALSE)</f>
        <v>Unitary authority</v>
      </c>
      <c r="H32" s="3" t="str">
        <f>IFERROR(VLOOKUP(F32,classifications!A$3:C$328,3,FALSE),VLOOKUP(F32,classifications!I$2:K$28,3,FALSE))</f>
        <v>Predominantly Urban</v>
      </c>
      <c r="I32" s="70">
        <v>110</v>
      </c>
      <c r="J32" s="70">
        <v>50</v>
      </c>
      <c r="K32" s="70">
        <v>0</v>
      </c>
      <c r="L32" s="70">
        <v>150</v>
      </c>
      <c r="M32" s="71"/>
      <c r="N32" s="72">
        <v>640</v>
      </c>
      <c r="O32" s="70">
        <v>50</v>
      </c>
      <c r="P32" s="70">
        <v>0</v>
      </c>
      <c r="Q32" s="70">
        <v>690</v>
      </c>
    </row>
    <row r="33" spans="2:18" x14ac:dyDescent="0.25">
      <c r="B33" s="41" t="s">
        <v>84</v>
      </c>
      <c r="C33" s="41" t="s">
        <v>85</v>
      </c>
      <c r="D33" s="41" t="s">
        <v>86</v>
      </c>
      <c r="E33" s="73"/>
      <c r="F33" s="41" t="s">
        <v>1680</v>
      </c>
      <c r="G33" s="3" t="str">
        <f>VLOOKUP(F33,regions!A$2:C$419,3,FALSE)</f>
        <v>Unitary authority</v>
      </c>
      <c r="H33" s="3" t="str">
        <f>IFERROR(VLOOKUP(F33,classifications!A$3:C$328,3,FALSE),VLOOKUP(F33,classifications!I$2:K$28,3,FALSE))</f>
        <v>Predominantly Urban</v>
      </c>
      <c r="I33" s="70">
        <v>70</v>
      </c>
      <c r="J33" s="70">
        <v>20</v>
      </c>
      <c r="K33" s="70">
        <v>0</v>
      </c>
      <c r="L33" s="70">
        <v>80</v>
      </c>
      <c r="M33" s="71"/>
      <c r="N33" s="72">
        <v>140</v>
      </c>
      <c r="O33" s="70">
        <v>180</v>
      </c>
      <c r="P33" s="70">
        <v>0</v>
      </c>
      <c r="Q33" s="70">
        <v>320</v>
      </c>
    </row>
    <row r="34" spans="2:18" x14ac:dyDescent="0.25">
      <c r="B34" s="3" t="s">
        <v>87</v>
      </c>
      <c r="C34" s="3" t="s">
        <v>88</v>
      </c>
      <c r="D34" s="3" t="s">
        <v>89</v>
      </c>
      <c r="F34" s="3" t="s">
        <v>1730</v>
      </c>
      <c r="G34" s="3" t="str">
        <f>VLOOKUP(F34,regions!A$2:C$419,3,FALSE)</f>
        <v>Unitary authority</v>
      </c>
      <c r="H34" s="3" t="str">
        <f>IFERROR(VLOOKUP(F34,classifications!A$3:C$328,3,FALSE),VLOOKUP(F34,classifications!I$2:K$28,3,FALSE))</f>
        <v>Predominantly Urban</v>
      </c>
      <c r="I34" s="70">
        <v>260</v>
      </c>
      <c r="J34" s="70">
        <v>100</v>
      </c>
      <c r="K34" s="70">
        <v>0</v>
      </c>
      <c r="L34" s="70">
        <v>360</v>
      </c>
      <c r="M34" s="71"/>
      <c r="N34" s="72">
        <v>390</v>
      </c>
      <c r="O34" s="70">
        <v>90</v>
      </c>
      <c r="P34" s="70">
        <v>0</v>
      </c>
      <c r="Q34" s="70">
        <v>480</v>
      </c>
    </row>
    <row r="35" spans="2:18" x14ac:dyDescent="0.25">
      <c r="B35" s="3" t="s">
        <v>90</v>
      </c>
      <c r="C35" s="3" t="s">
        <v>91</v>
      </c>
      <c r="D35" s="3" t="s">
        <v>92</v>
      </c>
      <c r="F35" s="3" t="s">
        <v>1662</v>
      </c>
      <c r="G35" s="3" t="str">
        <f>VLOOKUP(F35,regions!A$2:C$419,3,FALSE)</f>
        <v>Unitary authority</v>
      </c>
      <c r="H35" s="3" t="str">
        <f>IFERROR(VLOOKUP(F35,classifications!A$3:C$328,3,FALSE),VLOOKUP(F35,classifications!I$2:K$28,3,FALSE))</f>
        <v>Predominantly Urban</v>
      </c>
      <c r="I35" s="70">
        <v>170</v>
      </c>
      <c r="J35" s="70">
        <v>60</v>
      </c>
      <c r="K35" s="70">
        <v>0</v>
      </c>
      <c r="L35" s="70">
        <v>230</v>
      </c>
      <c r="M35" s="71"/>
      <c r="N35" s="72">
        <v>150</v>
      </c>
      <c r="O35" s="70">
        <v>70</v>
      </c>
      <c r="P35" s="70">
        <v>0</v>
      </c>
      <c r="Q35" s="70">
        <v>220</v>
      </c>
    </row>
    <row r="36" spans="2:18" x14ac:dyDescent="0.25">
      <c r="B36" s="3" t="s">
        <v>93</v>
      </c>
      <c r="C36" s="3" t="s">
        <v>94</v>
      </c>
      <c r="D36" s="3" t="s">
        <v>95</v>
      </c>
      <c r="F36" s="3" t="s">
        <v>1688</v>
      </c>
      <c r="G36" s="3" t="str">
        <f>VLOOKUP(F36,regions!A$2:C$419,3,FALSE)</f>
        <v>Unitary authority</v>
      </c>
      <c r="H36" s="3" t="str">
        <f>IFERROR(VLOOKUP(F36,classifications!A$3:C$328,3,FALSE),VLOOKUP(F36,classifications!I$2:K$28,3,FALSE))</f>
        <v>Predominantly Urban</v>
      </c>
      <c r="I36" s="70">
        <v>940</v>
      </c>
      <c r="J36" s="70">
        <v>360</v>
      </c>
      <c r="K36" s="70">
        <v>0</v>
      </c>
      <c r="L36" s="70">
        <v>1310</v>
      </c>
      <c r="M36" s="71"/>
      <c r="N36" s="72">
        <v>940</v>
      </c>
      <c r="O36" s="70">
        <v>370</v>
      </c>
      <c r="P36" s="70">
        <v>0</v>
      </c>
      <c r="Q36" s="70">
        <v>1310</v>
      </c>
    </row>
    <row r="37" spans="2:18" x14ac:dyDescent="0.25">
      <c r="B37" s="41" t="s">
        <v>96</v>
      </c>
      <c r="C37" s="41" t="s">
        <v>97</v>
      </c>
      <c r="D37" s="41" t="s">
        <v>98</v>
      </c>
      <c r="E37" s="73"/>
      <c r="F37" s="41" t="s">
        <v>1672</v>
      </c>
      <c r="G37" s="3" t="str">
        <f>VLOOKUP(F37,regions!A$2:C$419,3,FALSE)</f>
        <v>Unitary authority</v>
      </c>
      <c r="H37" s="3" t="str">
        <f>IFERROR(VLOOKUP(F37,classifications!A$3:C$328,3,FALSE),VLOOKUP(F37,classifications!I$2:K$28,3,FALSE))</f>
        <v>Predominantly Urban</v>
      </c>
      <c r="I37" s="30">
        <v>130</v>
      </c>
      <c r="J37" s="30">
        <v>20</v>
      </c>
      <c r="K37" s="30">
        <v>0</v>
      </c>
      <c r="L37" s="30">
        <v>150</v>
      </c>
      <c r="M37" s="74"/>
      <c r="N37" s="75">
        <v>200</v>
      </c>
      <c r="O37" s="30">
        <v>30</v>
      </c>
      <c r="P37" s="30">
        <v>0</v>
      </c>
      <c r="Q37" s="30">
        <v>230</v>
      </c>
    </row>
    <row r="38" spans="2:18" x14ac:dyDescent="0.25">
      <c r="B38" s="41" t="s">
        <v>99</v>
      </c>
      <c r="C38" s="41" t="s">
        <v>100</v>
      </c>
      <c r="D38" s="41" t="s">
        <v>101</v>
      </c>
      <c r="E38" s="73"/>
      <c r="F38" s="41" t="s">
        <v>1673</v>
      </c>
      <c r="G38" s="3" t="str">
        <f>VLOOKUP(F38,regions!A$2:C$419,3,FALSE)</f>
        <v>Unitary authority</v>
      </c>
      <c r="H38" s="3" t="str">
        <f>IFERROR(VLOOKUP(F38,classifications!A$3:C$328,3,FALSE),VLOOKUP(F38,classifications!I$2:K$28,3,FALSE))</f>
        <v>Urban with Significant Rural</v>
      </c>
      <c r="I38" s="70">
        <v>130</v>
      </c>
      <c r="J38" s="70">
        <v>50</v>
      </c>
      <c r="K38" s="70">
        <v>0</v>
      </c>
      <c r="L38" s="70">
        <v>190</v>
      </c>
      <c r="M38" s="71"/>
      <c r="N38" s="72">
        <v>240</v>
      </c>
      <c r="O38" s="70">
        <v>20</v>
      </c>
      <c r="P38" s="70">
        <v>0</v>
      </c>
      <c r="Q38" s="70">
        <v>260</v>
      </c>
    </row>
    <row r="39" spans="2:18" x14ac:dyDescent="0.25">
      <c r="B39" s="3" t="s">
        <v>102</v>
      </c>
      <c r="C39" s="3" t="s">
        <v>103</v>
      </c>
      <c r="D39" s="3" t="s">
        <v>104</v>
      </c>
      <c r="F39" s="3" t="s">
        <v>1720</v>
      </c>
      <c r="G39" s="3" t="str">
        <f>VLOOKUP(F39,regions!A$2:C$419,3,FALSE)</f>
        <v>Unitary authority</v>
      </c>
      <c r="H39" s="3" t="str">
        <f>IFERROR(VLOOKUP(F39,classifications!A$3:C$328,3,FALSE),VLOOKUP(F39,classifications!I$2:K$28,3,FALSE))</f>
        <v>Urban with Significant Rural</v>
      </c>
      <c r="I39" s="70">
        <v>430</v>
      </c>
      <c r="J39" s="70">
        <v>100</v>
      </c>
      <c r="K39" s="70">
        <v>0</v>
      </c>
      <c r="L39" s="70">
        <v>530</v>
      </c>
      <c r="M39" s="71"/>
      <c r="N39" s="72">
        <v>370</v>
      </c>
      <c r="O39" s="70">
        <v>30</v>
      </c>
      <c r="P39" s="70">
        <v>0</v>
      </c>
      <c r="Q39" s="70">
        <v>400</v>
      </c>
    </row>
    <row r="40" spans="2:18" x14ac:dyDescent="0.25">
      <c r="B40" s="41" t="s">
        <v>105</v>
      </c>
      <c r="C40" s="41" t="s">
        <v>106</v>
      </c>
      <c r="D40" s="41" t="s">
        <v>1352</v>
      </c>
      <c r="E40" s="73"/>
      <c r="F40" s="41" t="s">
        <v>1543</v>
      </c>
      <c r="G40" s="3" t="str">
        <f>VLOOKUP(F40,regions!A$2:C$419,3,FALSE)</f>
        <v>Unitary authority</v>
      </c>
      <c r="H40" s="3" t="str">
        <f>IFERROR(VLOOKUP(F40,classifications!A$3:C$328,3,FALSE),VLOOKUP(F40,classifications!I$2:K$28,3,FALSE))</f>
        <v>Predominantly Rural</v>
      </c>
      <c r="I40" s="70">
        <v>340</v>
      </c>
      <c r="J40" s="70">
        <v>70</v>
      </c>
      <c r="K40" s="70">
        <v>0</v>
      </c>
      <c r="L40" s="70">
        <v>410</v>
      </c>
      <c r="M40" s="71"/>
      <c r="N40" s="72">
        <v>530</v>
      </c>
      <c r="O40" s="70">
        <v>50</v>
      </c>
      <c r="P40" s="70">
        <v>0</v>
      </c>
      <c r="Q40" s="70">
        <v>580</v>
      </c>
    </row>
    <row r="41" spans="2:18" x14ac:dyDescent="0.25">
      <c r="B41" s="41" t="s">
        <v>108</v>
      </c>
      <c r="C41" s="41" t="s">
        <v>109</v>
      </c>
      <c r="D41" s="41" t="s">
        <v>110</v>
      </c>
      <c r="E41" s="73"/>
      <c r="F41" s="41" t="s">
        <v>1726</v>
      </c>
      <c r="G41" s="3" t="str">
        <f>VLOOKUP(F41,regions!A$2:C$419,3,FALSE)</f>
        <v>Unitary authority</v>
      </c>
      <c r="H41" s="3" t="str">
        <f>IFERROR(VLOOKUP(F41,classifications!A$3:C$328,3,FALSE),VLOOKUP(F41,classifications!I$2:K$28,3,FALSE))</f>
        <v>Predominantly Urban</v>
      </c>
      <c r="I41" s="70">
        <v>110</v>
      </c>
      <c r="J41" s="70">
        <v>10</v>
      </c>
      <c r="K41" s="70">
        <v>0</v>
      </c>
      <c r="L41" s="70">
        <v>120</v>
      </c>
      <c r="M41" s="71"/>
      <c r="N41" s="72">
        <v>150</v>
      </c>
      <c r="O41" s="70">
        <v>100</v>
      </c>
      <c r="P41" s="70">
        <v>0</v>
      </c>
      <c r="Q41" s="70">
        <v>240</v>
      </c>
    </row>
    <row r="42" spans="2:18" x14ac:dyDescent="0.25">
      <c r="B42" s="41" t="s">
        <v>111</v>
      </c>
      <c r="C42" s="41" t="s">
        <v>112</v>
      </c>
      <c r="D42" s="41" t="s">
        <v>113</v>
      </c>
      <c r="E42" s="73"/>
      <c r="F42" s="41" t="s">
        <v>1681</v>
      </c>
      <c r="G42" s="3" t="str">
        <f>VLOOKUP(F42,regions!A$2:C$419,3,FALSE)</f>
        <v>Unitary authority</v>
      </c>
      <c r="H42" s="3" t="str">
        <f>IFERROR(VLOOKUP(F42,classifications!A$3:C$328,3,FALSE),VLOOKUP(F42,classifications!I$2:K$28,3,FALSE))</f>
        <v>Predominantly Urban</v>
      </c>
      <c r="I42" s="70">
        <v>520</v>
      </c>
      <c r="J42" s="70">
        <v>140</v>
      </c>
      <c r="K42" s="70">
        <v>0</v>
      </c>
      <c r="L42" s="70">
        <v>660</v>
      </c>
      <c r="M42" s="71"/>
      <c r="N42" s="72">
        <v>460</v>
      </c>
      <c r="O42" s="70">
        <v>220</v>
      </c>
      <c r="P42" s="70">
        <v>0</v>
      </c>
      <c r="Q42" s="70">
        <v>680</v>
      </c>
    </row>
    <row r="43" spans="2:18" x14ac:dyDescent="0.25">
      <c r="B43" s="3" t="s">
        <v>114</v>
      </c>
      <c r="C43" s="3" t="s">
        <v>115</v>
      </c>
      <c r="D43" s="3" t="s">
        <v>116</v>
      </c>
      <c r="F43" s="3" t="s">
        <v>1698</v>
      </c>
      <c r="G43" s="3" t="str">
        <f>VLOOKUP(F43,regions!A$2:C$419,3,FALSE)</f>
        <v>Unitary authority</v>
      </c>
      <c r="H43" s="3" t="str">
        <f>IFERROR(VLOOKUP(F43,classifications!A$3:C$328,3,FALSE),VLOOKUP(F43,classifications!I$2:K$28,3,FALSE))</f>
        <v>Predominantly Urban</v>
      </c>
      <c r="I43" s="70">
        <v>340</v>
      </c>
      <c r="J43" s="70">
        <v>100</v>
      </c>
      <c r="K43" s="70">
        <v>0</v>
      </c>
      <c r="L43" s="70">
        <v>440</v>
      </c>
      <c r="M43" s="71"/>
      <c r="N43" s="72">
        <v>410</v>
      </c>
      <c r="O43" s="70">
        <v>40</v>
      </c>
      <c r="P43" s="70">
        <v>0</v>
      </c>
      <c r="Q43" s="70">
        <v>450</v>
      </c>
    </row>
    <row r="44" spans="2:18" x14ac:dyDescent="0.25">
      <c r="B44" s="3" t="s">
        <v>117</v>
      </c>
      <c r="C44" s="3" t="s">
        <v>118</v>
      </c>
      <c r="D44" s="3" t="s">
        <v>119</v>
      </c>
      <c r="F44" s="3" t="s">
        <v>1699</v>
      </c>
      <c r="G44" s="3" t="str">
        <f>VLOOKUP(F44,regions!A$2:C$419,3,FALSE)</f>
        <v>Unitary authority</v>
      </c>
      <c r="H44" s="3" t="str">
        <f>IFERROR(VLOOKUP(F44,classifications!A$3:C$328,3,FALSE),VLOOKUP(F44,classifications!I$2:K$28,3,FALSE))</f>
        <v>Predominantly Urban</v>
      </c>
      <c r="I44" s="70">
        <v>170</v>
      </c>
      <c r="J44" s="70">
        <v>0</v>
      </c>
      <c r="K44" s="70">
        <v>0</v>
      </c>
      <c r="L44" s="70">
        <v>170</v>
      </c>
      <c r="M44" s="71"/>
      <c r="N44" s="72">
        <v>300</v>
      </c>
      <c r="O44" s="70">
        <v>0</v>
      </c>
      <c r="P44" s="70">
        <v>0</v>
      </c>
      <c r="Q44" s="70">
        <v>300</v>
      </c>
    </row>
    <row r="45" spans="2:18" x14ac:dyDescent="0.25">
      <c r="B45" s="3" t="s">
        <v>120</v>
      </c>
      <c r="C45" s="3" t="s">
        <v>121</v>
      </c>
      <c r="D45" s="3" t="s">
        <v>122</v>
      </c>
      <c r="F45" s="3" t="s">
        <v>1689</v>
      </c>
      <c r="G45" s="3" t="str">
        <f>VLOOKUP(F45,regions!A$2:C$419,3,FALSE)</f>
        <v>Unitary authority</v>
      </c>
      <c r="H45" s="3" t="str">
        <f>IFERROR(VLOOKUP(F45,classifications!A$3:C$328,3,FALSE),VLOOKUP(F45,classifications!I$2:K$28,3,FALSE))</f>
        <v>Predominantly Urban</v>
      </c>
      <c r="I45" s="70">
        <v>110</v>
      </c>
      <c r="J45" s="70">
        <v>50</v>
      </c>
      <c r="K45" s="70">
        <v>0</v>
      </c>
      <c r="L45" s="70">
        <v>160</v>
      </c>
      <c r="M45" s="71"/>
      <c r="N45" s="72">
        <v>210</v>
      </c>
      <c r="O45" s="70">
        <v>60</v>
      </c>
      <c r="P45" s="70">
        <v>10</v>
      </c>
      <c r="Q45" s="70">
        <v>290</v>
      </c>
    </row>
    <row r="46" spans="2:18" x14ac:dyDescent="0.25">
      <c r="B46" s="3" t="s">
        <v>123</v>
      </c>
      <c r="C46" s="3" t="s">
        <v>124</v>
      </c>
      <c r="D46" s="3" t="s">
        <v>125</v>
      </c>
      <c r="F46" s="3" t="s">
        <v>1690</v>
      </c>
      <c r="G46" s="3" t="str">
        <f>VLOOKUP(F46,regions!A$2:C$419,3,FALSE)</f>
        <v>Unitary authority</v>
      </c>
      <c r="H46" s="3" t="str">
        <f>IFERROR(VLOOKUP(F46,classifications!A$3:C$328,3,FALSE),VLOOKUP(F46,classifications!I$2:K$28,3,FALSE))</f>
        <v>Predominantly Urban</v>
      </c>
      <c r="I46" s="70">
        <v>200</v>
      </c>
      <c r="J46" s="70">
        <v>10</v>
      </c>
      <c r="K46" s="70">
        <v>0</v>
      </c>
      <c r="L46" s="70">
        <v>210</v>
      </c>
      <c r="M46" s="71"/>
      <c r="N46" s="72">
        <v>290</v>
      </c>
      <c r="O46" s="70">
        <v>120</v>
      </c>
      <c r="P46" s="70">
        <v>0</v>
      </c>
      <c r="Q46" s="70">
        <v>400</v>
      </c>
    </row>
    <row r="47" spans="2:18" x14ac:dyDescent="0.25">
      <c r="B47" s="3" t="s">
        <v>126</v>
      </c>
      <c r="C47" s="3" t="s">
        <v>127</v>
      </c>
      <c r="D47" s="3" t="s">
        <v>128</v>
      </c>
      <c r="F47" s="3" t="s">
        <v>1663</v>
      </c>
      <c r="G47" s="3" t="str">
        <f>VLOOKUP(F47,regions!A$2:C$419,3,FALSE)</f>
        <v>Unitary authority</v>
      </c>
      <c r="H47" s="3" t="str">
        <f>IFERROR(VLOOKUP(F47,classifications!A$3:C$328,3,FALSE),VLOOKUP(F47,classifications!I$2:K$28,3,FALSE))</f>
        <v>Urban with Significant Rural</v>
      </c>
      <c r="I47" s="70">
        <v>190</v>
      </c>
      <c r="J47" s="70">
        <v>20</v>
      </c>
      <c r="K47" s="70">
        <v>0</v>
      </c>
      <c r="L47" s="70">
        <v>210</v>
      </c>
      <c r="M47" s="71"/>
      <c r="N47" s="72">
        <v>150</v>
      </c>
      <c r="O47" s="70">
        <v>80</v>
      </c>
      <c r="P47" s="70">
        <v>0</v>
      </c>
      <c r="Q47" s="70">
        <v>230</v>
      </c>
    </row>
    <row r="48" spans="2:18" x14ac:dyDescent="0.25">
      <c r="B48" s="41" t="s">
        <v>129</v>
      </c>
      <c r="C48" s="41" t="s">
        <v>130</v>
      </c>
      <c r="D48" s="41" t="s">
        <v>131</v>
      </c>
      <c r="E48" s="73"/>
      <c r="F48" s="41" t="s">
        <v>1721</v>
      </c>
      <c r="G48" s="3" t="str">
        <f>VLOOKUP(F48,regions!A$2:C$419,3,FALSE)</f>
        <v>Unitary authority</v>
      </c>
      <c r="H48" s="3" t="str">
        <f>IFERROR(VLOOKUP(F48,classifications!A$3:C$328,3,FALSE),VLOOKUP(F48,classifications!I$2:K$28,3,FALSE))</f>
        <v>Predominantly Rural</v>
      </c>
      <c r="I48" s="30">
        <v>80</v>
      </c>
      <c r="J48" s="30">
        <v>20</v>
      </c>
      <c r="K48" s="30">
        <v>0</v>
      </c>
      <c r="L48" s="30">
        <v>90</v>
      </c>
      <c r="M48" s="74"/>
      <c r="N48" s="75">
        <v>60</v>
      </c>
      <c r="O48" s="30">
        <v>10</v>
      </c>
      <c r="P48" s="30">
        <v>0</v>
      </c>
      <c r="Q48" s="30">
        <v>70</v>
      </c>
      <c r="R48" s="32"/>
    </row>
    <row r="49" spans="2:18" x14ac:dyDescent="0.25">
      <c r="B49" s="41" t="s">
        <v>132</v>
      </c>
      <c r="C49" s="41" t="s">
        <v>133</v>
      </c>
      <c r="D49" s="41" t="s">
        <v>134</v>
      </c>
      <c r="E49" s="73"/>
      <c r="F49" s="41" t="s">
        <v>1569</v>
      </c>
      <c r="G49" s="3" t="str">
        <f>VLOOKUP(F49,regions!A$2:C$419,3,FALSE)</f>
        <v>Unitary authority</v>
      </c>
      <c r="H49" s="3" t="str">
        <f>IFERROR(VLOOKUP(F49,classifications!A$3:C$328,3,FALSE),VLOOKUP(F49,classifications!I$2:K$28,3,FALSE))</f>
        <v>Predominantly Rural</v>
      </c>
      <c r="I49" s="30">
        <v>510</v>
      </c>
      <c r="J49" s="30">
        <v>40</v>
      </c>
      <c r="K49" s="30">
        <v>0</v>
      </c>
      <c r="L49" s="30">
        <v>550</v>
      </c>
      <c r="M49" s="74"/>
      <c r="N49" s="75">
        <v>480</v>
      </c>
      <c r="O49" s="30">
        <v>70</v>
      </c>
      <c r="P49" s="30">
        <v>0</v>
      </c>
      <c r="Q49" s="30">
        <v>550</v>
      </c>
      <c r="R49" s="32"/>
    </row>
    <row r="50" spans="2:18" x14ac:dyDescent="0.25">
      <c r="B50" s="3" t="s">
        <v>135</v>
      </c>
      <c r="C50" s="3" t="s">
        <v>136</v>
      </c>
      <c r="D50" s="3" t="s">
        <v>137</v>
      </c>
      <c r="F50" s="3" t="s">
        <v>1691</v>
      </c>
      <c r="G50" s="3" t="str">
        <f>VLOOKUP(F50,regions!A$2:C$419,3,FALSE)</f>
        <v>Unitary authority</v>
      </c>
      <c r="H50" s="3" t="str">
        <f>IFERROR(VLOOKUP(F50,classifications!A$3:C$328,3,FALSE),VLOOKUP(F50,classifications!I$2:K$28,3,FALSE))</f>
        <v>Predominantly Urban</v>
      </c>
      <c r="I50" s="70">
        <v>160</v>
      </c>
      <c r="J50" s="70">
        <v>50</v>
      </c>
      <c r="K50" s="70">
        <v>20</v>
      </c>
      <c r="L50" s="70">
        <v>230</v>
      </c>
      <c r="M50" s="71"/>
      <c r="N50" s="72">
        <v>130</v>
      </c>
      <c r="O50" s="70">
        <v>60</v>
      </c>
      <c r="P50" s="70">
        <v>0</v>
      </c>
      <c r="Q50" s="70">
        <v>190</v>
      </c>
    </row>
    <row r="51" spans="2:18" x14ac:dyDescent="0.25">
      <c r="B51" s="3" t="s">
        <v>138</v>
      </c>
      <c r="C51" s="3" t="s">
        <v>139</v>
      </c>
      <c r="D51" s="3" t="s">
        <v>140</v>
      </c>
      <c r="F51" s="3" t="s">
        <v>1700</v>
      </c>
      <c r="G51" s="3" t="str">
        <f>VLOOKUP(F51,regions!A$2:C$419,3,FALSE)</f>
        <v>Unitary authority</v>
      </c>
      <c r="H51" s="3" t="str">
        <f>IFERROR(VLOOKUP(F51,classifications!A$3:C$328,3,FALSE),VLOOKUP(F51,classifications!I$2:K$28,3,FALSE))</f>
        <v>Predominantly Urban</v>
      </c>
      <c r="I51" s="70">
        <v>680</v>
      </c>
      <c r="J51" s="70">
        <v>460</v>
      </c>
      <c r="K51" s="30">
        <v>0</v>
      </c>
      <c r="L51" s="30">
        <v>1140</v>
      </c>
      <c r="M51" s="71"/>
      <c r="N51" s="72">
        <v>480</v>
      </c>
      <c r="O51" s="70">
        <v>410</v>
      </c>
      <c r="P51" s="30">
        <v>0</v>
      </c>
      <c r="Q51" s="30">
        <v>900</v>
      </c>
    </row>
    <row r="52" spans="2:18" x14ac:dyDescent="0.25">
      <c r="B52" s="3" t="s">
        <v>141</v>
      </c>
      <c r="C52" s="3" t="s">
        <v>142</v>
      </c>
      <c r="D52" s="3" t="s">
        <v>143</v>
      </c>
      <c r="F52" s="3" t="s">
        <v>1692</v>
      </c>
      <c r="G52" s="3" t="str">
        <f>VLOOKUP(F52,regions!A$2:C$419,3,FALSE)</f>
        <v>Unitary authority</v>
      </c>
      <c r="H52" s="3" t="str">
        <f>IFERROR(VLOOKUP(F52,classifications!A$3:C$328,3,FALSE),VLOOKUP(F52,classifications!I$2:K$28,3,FALSE))</f>
        <v>Predominantly Urban</v>
      </c>
      <c r="I52" s="70">
        <v>610</v>
      </c>
      <c r="J52" s="70">
        <v>140</v>
      </c>
      <c r="K52" s="70">
        <v>390</v>
      </c>
      <c r="L52" s="70">
        <v>1140</v>
      </c>
      <c r="M52" s="71"/>
      <c r="N52" s="72">
        <v>160</v>
      </c>
      <c r="O52" s="70">
        <v>20</v>
      </c>
      <c r="P52" s="70">
        <v>20</v>
      </c>
      <c r="Q52" s="70">
        <v>200</v>
      </c>
    </row>
    <row r="53" spans="2:18" x14ac:dyDescent="0.25">
      <c r="B53" s="41" t="s">
        <v>144</v>
      </c>
      <c r="C53" s="41" t="s">
        <v>145</v>
      </c>
      <c r="D53" s="41" t="s">
        <v>146</v>
      </c>
      <c r="E53" s="73"/>
      <c r="F53" s="41" t="s">
        <v>1729</v>
      </c>
      <c r="G53" s="3" t="str">
        <f>VLOOKUP(F53,regions!A$2:C$419,3,FALSE)</f>
        <v>Unitary authority</v>
      </c>
      <c r="H53" s="3" t="str">
        <f>IFERROR(VLOOKUP(F53,classifications!A$3:C$328,3,FALSE),VLOOKUP(F53,classifications!I$2:K$28,3,FALSE))</f>
        <v>Predominantly Urban</v>
      </c>
      <c r="I53" s="70">
        <v>120</v>
      </c>
      <c r="J53" s="70">
        <v>20</v>
      </c>
      <c r="K53" s="70">
        <v>0</v>
      </c>
      <c r="L53" s="70">
        <v>140</v>
      </c>
      <c r="M53" s="71"/>
      <c r="N53" s="72">
        <v>130</v>
      </c>
      <c r="O53" s="70">
        <v>0</v>
      </c>
      <c r="P53" s="70">
        <v>0</v>
      </c>
      <c r="Q53" s="70">
        <v>140</v>
      </c>
    </row>
    <row r="54" spans="2:18" x14ac:dyDescent="0.25">
      <c r="B54" s="3" t="s">
        <v>147</v>
      </c>
      <c r="C54" s="3" t="s">
        <v>148</v>
      </c>
      <c r="D54" s="3" t="s">
        <v>149</v>
      </c>
      <c r="F54" s="3" t="s">
        <v>1664</v>
      </c>
      <c r="G54" s="3" t="str">
        <f>VLOOKUP(F54,regions!A$2:C$419,3,FALSE)</f>
        <v>Unitary authority</v>
      </c>
      <c r="H54" s="3" t="str">
        <f>IFERROR(VLOOKUP(F54,classifications!A$3:C$328,3,FALSE),VLOOKUP(F54,classifications!I$2:K$28,3,FALSE))</f>
        <v>Predominantly Urban</v>
      </c>
      <c r="I54" s="70">
        <v>450</v>
      </c>
      <c r="J54" s="70">
        <v>40</v>
      </c>
      <c r="K54" s="70">
        <v>0</v>
      </c>
      <c r="L54" s="70">
        <v>490</v>
      </c>
      <c r="M54" s="71"/>
      <c r="N54" s="72">
        <v>590</v>
      </c>
      <c r="O54" s="70">
        <v>50</v>
      </c>
      <c r="P54" s="70">
        <v>0</v>
      </c>
      <c r="Q54" s="70">
        <v>640</v>
      </c>
    </row>
    <row r="55" spans="2:18" x14ac:dyDescent="0.25">
      <c r="B55" s="41" t="s">
        <v>150</v>
      </c>
      <c r="C55" s="41" t="s">
        <v>151</v>
      </c>
      <c r="D55" s="41" t="s">
        <v>152</v>
      </c>
      <c r="E55" s="73"/>
      <c r="F55" s="41" t="s">
        <v>1679</v>
      </c>
      <c r="G55" s="3" t="str">
        <f>VLOOKUP(F55,regions!A$2:C$419,3,FALSE)</f>
        <v>Unitary authority</v>
      </c>
      <c r="H55" s="3" t="str">
        <f>IFERROR(VLOOKUP(F55,classifications!A$3:C$328,3,FALSE),VLOOKUP(F55,classifications!I$2:K$28,3,FALSE))</f>
        <v>Predominantly Urban</v>
      </c>
      <c r="I55" s="70">
        <v>260</v>
      </c>
      <c r="J55" s="70">
        <v>30</v>
      </c>
      <c r="K55" s="70">
        <v>0</v>
      </c>
      <c r="L55" s="70">
        <v>290</v>
      </c>
      <c r="M55" s="71"/>
      <c r="N55" s="72">
        <v>210</v>
      </c>
      <c r="O55" s="70">
        <v>10</v>
      </c>
      <c r="P55" s="70">
        <v>0</v>
      </c>
      <c r="Q55" s="70">
        <v>220</v>
      </c>
    </row>
    <row r="56" spans="2:18" x14ac:dyDescent="0.25">
      <c r="B56" s="3" t="s">
        <v>153</v>
      </c>
      <c r="C56" s="3" t="s">
        <v>154</v>
      </c>
      <c r="D56" s="3" t="s">
        <v>155</v>
      </c>
      <c r="F56" s="3" t="s">
        <v>1701</v>
      </c>
      <c r="G56" s="3" t="str">
        <f>VLOOKUP(F56,regions!A$2:C$419,3,FALSE)</f>
        <v>Unitary authority</v>
      </c>
      <c r="H56" s="3" t="str">
        <f>IFERROR(VLOOKUP(F56,classifications!A$3:C$328,3,FALSE),VLOOKUP(F56,classifications!I$2:K$28,3,FALSE))</f>
        <v>Predominantly Urban</v>
      </c>
      <c r="I56" s="70">
        <v>380</v>
      </c>
      <c r="J56" s="70">
        <v>80</v>
      </c>
      <c r="K56" s="70">
        <v>0</v>
      </c>
      <c r="L56" s="70">
        <v>460</v>
      </c>
      <c r="M56" s="71"/>
      <c r="N56" s="72">
        <v>460</v>
      </c>
      <c r="O56" s="70">
        <v>60</v>
      </c>
      <c r="P56" s="70">
        <v>0</v>
      </c>
      <c r="Q56" s="70">
        <v>520</v>
      </c>
    </row>
    <row r="57" spans="2:18" x14ac:dyDescent="0.25">
      <c r="B57" s="41" t="s">
        <v>156</v>
      </c>
      <c r="C57" s="41" t="s">
        <v>157</v>
      </c>
      <c r="D57" s="41" t="s">
        <v>158</v>
      </c>
      <c r="E57" s="73"/>
      <c r="F57" s="41" t="s">
        <v>1727</v>
      </c>
      <c r="G57" s="3" t="str">
        <f>VLOOKUP(F57,regions!A$2:C$419,3,FALSE)</f>
        <v>Unitary authority</v>
      </c>
      <c r="H57" s="3" t="str">
        <f>IFERROR(VLOOKUP(F57,classifications!A$3:C$328,3,FALSE),VLOOKUP(F57,classifications!I$2:K$28,3,FALSE))</f>
        <v>Predominantly Urban</v>
      </c>
      <c r="I57" s="70">
        <v>470</v>
      </c>
      <c r="J57" s="70">
        <v>110</v>
      </c>
      <c r="K57" s="70">
        <v>0</v>
      </c>
      <c r="L57" s="70">
        <v>580</v>
      </c>
      <c r="M57" s="71"/>
      <c r="N57" s="72">
        <v>420</v>
      </c>
      <c r="O57" s="70">
        <v>110</v>
      </c>
      <c r="P57" s="70">
        <v>0</v>
      </c>
      <c r="Q57" s="70">
        <v>530</v>
      </c>
    </row>
    <row r="58" spans="2:18" x14ac:dyDescent="0.25">
      <c r="B58" s="41" t="s">
        <v>159</v>
      </c>
      <c r="C58" s="41" t="s">
        <v>160</v>
      </c>
      <c r="D58" s="41" t="s">
        <v>161</v>
      </c>
      <c r="E58" s="73"/>
      <c r="F58" s="41" t="s">
        <v>1682</v>
      </c>
      <c r="G58" s="3" t="str">
        <f>VLOOKUP(F58,regions!A$2:C$419,3,FALSE)</f>
        <v>Unitary authority</v>
      </c>
      <c r="H58" s="3" t="str">
        <f>IFERROR(VLOOKUP(F58,classifications!A$3:C$328,3,FALSE),VLOOKUP(F58,classifications!I$2:K$28,3,FALSE))</f>
        <v>Predominantly Urban</v>
      </c>
      <c r="I58" s="70">
        <v>130</v>
      </c>
      <c r="J58" s="70">
        <v>60</v>
      </c>
      <c r="K58" s="70">
        <v>0</v>
      </c>
      <c r="L58" s="70">
        <v>190</v>
      </c>
      <c r="M58" s="71"/>
      <c r="N58" s="72">
        <v>290</v>
      </c>
      <c r="O58" s="70">
        <v>40</v>
      </c>
      <c r="P58" s="70">
        <v>0</v>
      </c>
      <c r="Q58" s="70">
        <v>330</v>
      </c>
    </row>
    <row r="59" spans="2:18" x14ac:dyDescent="0.25">
      <c r="B59" s="3" t="s">
        <v>162</v>
      </c>
      <c r="C59" s="3" t="s">
        <v>163</v>
      </c>
      <c r="D59" s="3" t="s">
        <v>164</v>
      </c>
      <c r="F59" s="3" t="s">
        <v>1702</v>
      </c>
      <c r="G59" s="3" t="str">
        <f>VLOOKUP(F59,regions!A$2:C$419,3,FALSE)</f>
        <v>Unitary authority</v>
      </c>
      <c r="H59" s="3" t="str">
        <f>IFERROR(VLOOKUP(F59,classifications!A$3:C$328,3,FALSE),VLOOKUP(F59,classifications!I$2:K$28,3,FALSE))</f>
        <v>Predominantly Urban</v>
      </c>
      <c r="I59" s="70">
        <v>170</v>
      </c>
      <c r="J59" s="70">
        <v>210</v>
      </c>
      <c r="K59" s="70">
        <v>0</v>
      </c>
      <c r="L59" s="70">
        <v>380</v>
      </c>
      <c r="M59" s="71"/>
      <c r="N59" s="72">
        <v>120</v>
      </c>
      <c r="O59" s="70">
        <v>30</v>
      </c>
      <c r="P59" s="70">
        <v>0</v>
      </c>
      <c r="Q59" s="70">
        <v>150</v>
      </c>
    </row>
    <row r="60" spans="2:18" x14ac:dyDescent="0.25">
      <c r="B60" s="41" t="s">
        <v>165</v>
      </c>
      <c r="C60" s="41" t="s">
        <v>166</v>
      </c>
      <c r="D60" s="41" t="s">
        <v>167</v>
      </c>
      <c r="E60" s="73"/>
      <c r="F60" s="41" t="s">
        <v>1669</v>
      </c>
      <c r="G60" s="3" t="str">
        <f>VLOOKUP(F60,regions!A$2:C$419,3,FALSE)</f>
        <v>Unitary authority</v>
      </c>
      <c r="H60" s="3" t="str">
        <f>IFERROR(VLOOKUP(F60,classifications!A$3:C$328,3,FALSE),VLOOKUP(F60,classifications!I$2:K$28,3,FALSE))</f>
        <v>Predominantly Urban</v>
      </c>
      <c r="I60" s="30">
        <v>450</v>
      </c>
      <c r="J60" s="30">
        <v>30</v>
      </c>
      <c r="K60" s="30">
        <v>0</v>
      </c>
      <c r="L60" s="30">
        <v>480</v>
      </c>
      <c r="M60" s="74"/>
      <c r="N60" s="75">
        <v>610</v>
      </c>
      <c r="O60" s="30">
        <v>30</v>
      </c>
      <c r="P60" s="30">
        <v>0</v>
      </c>
      <c r="Q60" s="30">
        <v>640</v>
      </c>
    </row>
    <row r="61" spans="2:18" x14ac:dyDescent="0.25">
      <c r="B61" s="3" t="s">
        <v>168</v>
      </c>
      <c r="C61" s="3" t="s">
        <v>169</v>
      </c>
      <c r="D61" s="3" t="s">
        <v>170</v>
      </c>
      <c r="F61" s="3" t="s">
        <v>1722</v>
      </c>
      <c r="G61" s="3" t="str">
        <f>VLOOKUP(F61,regions!A$2:C$419,3,FALSE)</f>
        <v>Unitary authority</v>
      </c>
      <c r="H61" s="3" t="str">
        <f>IFERROR(VLOOKUP(F61,classifications!A$3:C$328,3,FALSE),VLOOKUP(F61,classifications!I$2:K$28,3,FALSE))</f>
        <v>Urban with Significant Rural</v>
      </c>
      <c r="I61" s="70">
        <v>170</v>
      </c>
      <c r="J61" s="70">
        <v>50</v>
      </c>
      <c r="K61" s="70">
        <v>0</v>
      </c>
      <c r="L61" s="70">
        <v>220</v>
      </c>
      <c r="M61" s="71"/>
      <c r="N61" s="72">
        <v>200</v>
      </c>
      <c r="O61" s="70">
        <v>0</v>
      </c>
      <c r="P61" s="70">
        <v>0</v>
      </c>
      <c r="Q61" s="70">
        <v>200</v>
      </c>
    </row>
    <row r="62" spans="2:18" x14ac:dyDescent="0.25">
      <c r="B62" s="41" t="s">
        <v>171</v>
      </c>
      <c r="C62" s="41" t="s">
        <v>172</v>
      </c>
      <c r="D62" s="41" t="s">
        <v>173</v>
      </c>
      <c r="E62" s="73"/>
      <c r="F62" s="41" t="s">
        <v>1591</v>
      </c>
      <c r="G62" s="3" t="str">
        <f>VLOOKUP(F62,regions!A$2:C$419,3,FALSE)</f>
        <v>Unitary authority</v>
      </c>
      <c r="H62" s="3" t="str">
        <f>IFERROR(VLOOKUP(F62,classifications!A$3:C$328,3,FALSE),VLOOKUP(F62,classifications!I$2:K$28,3,FALSE))</f>
        <v>Predominantly Rural</v>
      </c>
      <c r="I62" s="70">
        <v>960</v>
      </c>
      <c r="J62" s="70">
        <v>500</v>
      </c>
      <c r="K62" s="70">
        <v>0</v>
      </c>
      <c r="L62" s="70">
        <v>1460</v>
      </c>
      <c r="M62" s="71"/>
      <c r="N62" s="72">
        <v>940</v>
      </c>
      <c r="O62" s="70">
        <v>480</v>
      </c>
      <c r="P62" s="70">
        <v>10</v>
      </c>
      <c r="Q62" s="70">
        <v>1440</v>
      </c>
    </row>
    <row r="63" spans="2:18" x14ac:dyDescent="0.25">
      <c r="B63" s="3" t="s">
        <v>174</v>
      </c>
      <c r="C63" s="3" t="s">
        <v>175</v>
      </c>
      <c r="D63" s="3" t="s">
        <v>176</v>
      </c>
      <c r="F63" s="3" t="s">
        <v>1693</v>
      </c>
      <c r="G63" s="3" t="str">
        <f>VLOOKUP(F63,regions!A$2:C$419,3,FALSE)</f>
        <v>Unitary authority</v>
      </c>
      <c r="H63" s="3" t="str">
        <f>IFERROR(VLOOKUP(F63,classifications!A$3:C$328,3,FALSE),VLOOKUP(F63,classifications!I$2:K$28,3,FALSE))</f>
        <v>Predominantly Urban</v>
      </c>
      <c r="I63" s="70">
        <v>340</v>
      </c>
      <c r="J63" s="70">
        <v>30</v>
      </c>
      <c r="K63" s="70">
        <v>0</v>
      </c>
      <c r="L63" s="70">
        <v>370</v>
      </c>
      <c r="M63" s="71"/>
      <c r="N63" s="72">
        <v>210</v>
      </c>
      <c r="O63" s="70">
        <v>0</v>
      </c>
      <c r="P63" s="70">
        <v>0</v>
      </c>
      <c r="Q63" s="70">
        <v>210</v>
      </c>
    </row>
    <row r="64" spans="2:18" x14ac:dyDescent="0.25">
      <c r="B64" s="3" t="s">
        <v>177</v>
      </c>
      <c r="C64" s="3" t="s">
        <v>178</v>
      </c>
      <c r="D64" s="3" t="s">
        <v>179</v>
      </c>
      <c r="F64" s="3" t="s">
        <v>1694</v>
      </c>
      <c r="G64" s="3" t="str">
        <f>VLOOKUP(F64,regions!A$2:C$419,3,FALSE)</f>
        <v>Unitary authority</v>
      </c>
      <c r="H64" s="3" t="str">
        <f>IFERROR(VLOOKUP(F64,classifications!A$3:C$328,3,FALSE),VLOOKUP(F64,classifications!I$2:K$28,3,FALSE))</f>
        <v>Predominantly Urban</v>
      </c>
      <c r="I64" s="70">
        <v>280</v>
      </c>
      <c r="J64" s="70">
        <v>80</v>
      </c>
      <c r="K64" s="70">
        <v>0</v>
      </c>
      <c r="L64" s="70">
        <v>360</v>
      </c>
      <c r="M64" s="71"/>
      <c r="N64" s="72">
        <v>220</v>
      </c>
      <c r="O64" s="70">
        <v>60</v>
      </c>
      <c r="P64" s="70">
        <v>0</v>
      </c>
      <c r="Q64" s="70">
        <v>290</v>
      </c>
    </row>
    <row r="65" spans="1:17" x14ac:dyDescent="0.25">
      <c r="B65" s="41" t="s">
        <v>180</v>
      </c>
      <c r="C65" s="41" t="s">
        <v>181</v>
      </c>
      <c r="D65" s="41" t="s">
        <v>182</v>
      </c>
      <c r="E65" s="73"/>
      <c r="F65" s="41" t="s">
        <v>1725</v>
      </c>
      <c r="G65" s="3" t="str">
        <f>VLOOKUP(F65,regions!A$2:C$419,3,FALSE)</f>
        <v>Unitary authority</v>
      </c>
      <c r="H65" s="3" t="str">
        <f>IFERROR(VLOOKUP(F65,classifications!A$3:C$328,3,FALSE),VLOOKUP(F65,classifications!I$2:K$28,3,FALSE))</f>
        <v>Predominantly Urban</v>
      </c>
      <c r="I65" s="70">
        <v>120</v>
      </c>
      <c r="J65" s="70">
        <v>40</v>
      </c>
      <c r="K65" s="70">
        <v>0</v>
      </c>
      <c r="L65" s="70">
        <v>160</v>
      </c>
      <c r="M65" s="71"/>
      <c r="N65" s="72">
        <v>210</v>
      </c>
      <c r="O65" s="70">
        <v>40</v>
      </c>
      <c r="P65" s="70">
        <v>0</v>
      </c>
      <c r="Q65" s="70">
        <v>250</v>
      </c>
    </row>
    <row r="66" spans="1:17" x14ac:dyDescent="0.25">
      <c r="I66" s="71"/>
      <c r="J66" s="71"/>
      <c r="K66" s="71"/>
      <c r="L66" s="71"/>
      <c r="M66" s="71"/>
      <c r="N66" s="76"/>
      <c r="O66" s="71"/>
      <c r="P66" s="71"/>
      <c r="Q66" s="71"/>
    </row>
    <row r="67" spans="1:17" x14ac:dyDescent="0.25">
      <c r="A67" s="20" t="s">
        <v>183</v>
      </c>
      <c r="B67" s="21"/>
      <c r="C67" s="21"/>
      <c r="D67" s="21"/>
      <c r="E67" s="22"/>
      <c r="F67" s="21"/>
      <c r="G67" s="21"/>
      <c r="I67" s="77">
        <v>11580</v>
      </c>
      <c r="J67" s="77">
        <v>5340</v>
      </c>
      <c r="K67" s="77">
        <v>340</v>
      </c>
      <c r="L67" s="77">
        <v>17260</v>
      </c>
      <c r="M67" s="78"/>
      <c r="N67" s="79">
        <v>11450</v>
      </c>
      <c r="O67" s="77">
        <v>6440</v>
      </c>
      <c r="P67" s="77">
        <v>480</v>
      </c>
      <c r="Q67" s="77">
        <v>18380</v>
      </c>
    </row>
    <row r="68" spans="1:17" x14ac:dyDescent="0.25">
      <c r="I68" s="71"/>
      <c r="J68" s="71"/>
      <c r="K68" s="71"/>
      <c r="L68" s="71"/>
      <c r="M68" s="71"/>
      <c r="N68" s="80"/>
      <c r="O68" s="71"/>
      <c r="P68" s="71"/>
      <c r="Q68" s="71"/>
    </row>
    <row r="69" spans="1:17" x14ac:dyDescent="0.25">
      <c r="B69" s="41" t="s">
        <v>184</v>
      </c>
      <c r="C69" s="41" t="s">
        <v>185</v>
      </c>
      <c r="D69" s="41" t="s">
        <v>186</v>
      </c>
      <c r="E69" s="73"/>
      <c r="F69" s="41" t="s">
        <v>187</v>
      </c>
      <c r="G69" s="3" t="str">
        <f>VLOOKUP(F69,regions!A$2:C$419,3,FALSE)</f>
        <v>London borough</v>
      </c>
      <c r="H69" s="3" t="str">
        <f>IFERROR(VLOOKUP(F69,classifications!A$3:C$328,3,FALSE),VLOOKUP(F69,classifications!I$2:K$28,3,FALSE))</f>
        <v>Predominantly Urban</v>
      </c>
      <c r="I69" s="70">
        <v>240</v>
      </c>
      <c r="J69" s="70">
        <v>210</v>
      </c>
      <c r="K69" s="70">
        <v>0</v>
      </c>
      <c r="L69" s="70">
        <v>460</v>
      </c>
      <c r="M69" s="71"/>
      <c r="N69" s="72">
        <v>250</v>
      </c>
      <c r="O69" s="70">
        <v>210</v>
      </c>
      <c r="P69" s="70">
        <v>0</v>
      </c>
      <c r="Q69" s="70">
        <v>460</v>
      </c>
    </row>
    <row r="70" spans="1:17" x14ac:dyDescent="0.25">
      <c r="B70" s="41" t="s">
        <v>188</v>
      </c>
      <c r="C70" s="41" t="s">
        <v>189</v>
      </c>
      <c r="D70" s="41" t="s">
        <v>190</v>
      </c>
      <c r="E70" s="73"/>
      <c r="F70" s="41" t="s">
        <v>191</v>
      </c>
      <c r="G70" s="3" t="str">
        <f>VLOOKUP(F70,regions!A$2:C$419,3,FALSE)</f>
        <v>London borough</v>
      </c>
      <c r="H70" s="3" t="str">
        <f>IFERROR(VLOOKUP(F70,classifications!A$3:C$328,3,FALSE),VLOOKUP(F70,classifications!I$2:K$28,3,FALSE))</f>
        <v>Predominantly Urban</v>
      </c>
      <c r="I70" s="70">
        <v>400</v>
      </c>
      <c r="J70" s="70">
        <v>450</v>
      </c>
      <c r="K70" s="70">
        <v>0</v>
      </c>
      <c r="L70" s="70">
        <v>850</v>
      </c>
      <c r="M70" s="71"/>
      <c r="N70" s="72">
        <v>1200</v>
      </c>
      <c r="O70" s="70">
        <v>520</v>
      </c>
      <c r="P70" s="70">
        <v>0</v>
      </c>
      <c r="Q70" s="70">
        <v>1720</v>
      </c>
    </row>
    <row r="71" spans="1:17" x14ac:dyDescent="0.25">
      <c r="B71" s="41" t="s">
        <v>192</v>
      </c>
      <c r="C71" s="41" t="s">
        <v>193</v>
      </c>
      <c r="D71" s="41" t="s">
        <v>194</v>
      </c>
      <c r="E71" s="73"/>
      <c r="F71" s="41" t="s">
        <v>195</v>
      </c>
      <c r="G71" s="3" t="str">
        <f>VLOOKUP(F71,regions!A$2:C$419,3,FALSE)</f>
        <v>London borough</v>
      </c>
      <c r="H71" s="3" t="str">
        <f>IFERROR(VLOOKUP(F71,classifications!A$3:C$328,3,FALSE),VLOOKUP(F71,classifications!I$2:K$28,3,FALSE))</f>
        <v>Predominantly Urban</v>
      </c>
      <c r="I71" s="70">
        <v>260</v>
      </c>
      <c r="J71" s="70">
        <v>40</v>
      </c>
      <c r="K71" s="70">
        <v>0</v>
      </c>
      <c r="L71" s="70">
        <v>290</v>
      </c>
      <c r="M71" s="71"/>
      <c r="N71" s="72">
        <v>400</v>
      </c>
      <c r="O71" s="70">
        <v>190</v>
      </c>
      <c r="P71" s="70">
        <v>0</v>
      </c>
      <c r="Q71" s="70">
        <v>590</v>
      </c>
    </row>
    <row r="72" spans="1:17" x14ac:dyDescent="0.25">
      <c r="B72" s="41" t="s">
        <v>196</v>
      </c>
      <c r="C72" s="41" t="s">
        <v>197</v>
      </c>
      <c r="D72" s="41" t="s">
        <v>198</v>
      </c>
      <c r="E72" s="73"/>
      <c r="F72" s="41" t="s">
        <v>199</v>
      </c>
      <c r="G72" s="3" t="str">
        <f>VLOOKUP(F72,regions!A$2:C$419,3,FALSE)</f>
        <v>London borough</v>
      </c>
      <c r="H72" s="3" t="str">
        <f>IFERROR(VLOOKUP(F72,classifications!A$3:C$328,3,FALSE),VLOOKUP(F72,classifications!I$2:K$28,3,FALSE))</f>
        <v>Predominantly Urban</v>
      </c>
      <c r="I72" s="70">
        <v>200</v>
      </c>
      <c r="J72" s="70">
        <v>200</v>
      </c>
      <c r="K72" s="70">
        <v>0</v>
      </c>
      <c r="L72" s="70">
        <v>400</v>
      </c>
      <c r="M72" s="71"/>
      <c r="N72" s="72">
        <v>160</v>
      </c>
      <c r="O72" s="70">
        <v>340</v>
      </c>
      <c r="P72" s="70">
        <v>150</v>
      </c>
      <c r="Q72" s="70">
        <v>650</v>
      </c>
    </row>
    <row r="73" spans="1:17" x14ac:dyDescent="0.25">
      <c r="B73" s="41" t="s">
        <v>200</v>
      </c>
      <c r="C73" s="41" t="s">
        <v>201</v>
      </c>
      <c r="D73" s="41" t="s">
        <v>202</v>
      </c>
      <c r="E73" s="73"/>
      <c r="F73" s="41" t="s">
        <v>203</v>
      </c>
      <c r="G73" s="3" t="str">
        <f>VLOOKUP(F73,regions!A$2:C$419,3,FALSE)</f>
        <v>London borough</v>
      </c>
      <c r="H73" s="3" t="str">
        <f>IFERROR(VLOOKUP(F73,classifications!A$3:C$328,3,FALSE),VLOOKUP(F73,classifications!I$2:K$28,3,FALSE))</f>
        <v>Predominantly Urban</v>
      </c>
      <c r="I73" s="30">
        <v>440</v>
      </c>
      <c r="J73" s="30">
        <v>60</v>
      </c>
      <c r="K73" s="30">
        <v>0</v>
      </c>
      <c r="L73" s="30">
        <v>500</v>
      </c>
      <c r="M73" s="74"/>
      <c r="N73" s="75">
        <v>500</v>
      </c>
      <c r="O73" s="30">
        <v>140</v>
      </c>
      <c r="P73" s="30">
        <v>0</v>
      </c>
      <c r="Q73" s="30">
        <v>630</v>
      </c>
    </row>
    <row r="74" spans="1:17" x14ac:dyDescent="0.25">
      <c r="B74" s="41" t="s">
        <v>204</v>
      </c>
      <c r="C74" s="41" t="s">
        <v>205</v>
      </c>
      <c r="D74" s="41" t="s">
        <v>206</v>
      </c>
      <c r="E74" s="73"/>
      <c r="F74" s="41" t="s">
        <v>207</v>
      </c>
      <c r="G74" s="3" t="str">
        <f>VLOOKUP(F74,regions!A$2:C$419,3,FALSE)</f>
        <v>London borough</v>
      </c>
      <c r="H74" s="3" t="str">
        <f>IFERROR(VLOOKUP(F74,classifications!A$3:C$328,3,FALSE),VLOOKUP(F74,classifications!I$2:K$28,3,FALSE))</f>
        <v>Predominantly Urban</v>
      </c>
      <c r="I74" s="70">
        <v>450</v>
      </c>
      <c r="J74" s="70">
        <v>130</v>
      </c>
      <c r="K74" s="70">
        <v>10</v>
      </c>
      <c r="L74" s="70">
        <v>590</v>
      </c>
      <c r="M74" s="71"/>
      <c r="N74" s="72">
        <v>110</v>
      </c>
      <c r="O74" s="70">
        <v>240</v>
      </c>
      <c r="P74" s="70">
        <v>0</v>
      </c>
      <c r="Q74" s="70">
        <v>350</v>
      </c>
    </row>
    <row r="75" spans="1:17" x14ac:dyDescent="0.25">
      <c r="B75" s="41" t="s">
        <v>208</v>
      </c>
      <c r="C75" s="41" t="s">
        <v>209</v>
      </c>
      <c r="D75" s="41" t="s">
        <v>210</v>
      </c>
      <c r="E75" s="73"/>
      <c r="F75" s="41" t="s">
        <v>211</v>
      </c>
      <c r="G75" s="3" t="str">
        <f>VLOOKUP(F75,regions!A$2:C$419,3,FALSE)</f>
        <v>London borough</v>
      </c>
      <c r="H75" s="3" t="str">
        <f>IFERROR(VLOOKUP(F75,classifications!A$3:C$328,3,FALSE),VLOOKUP(F75,classifications!I$2:K$28,3,FALSE))</f>
        <v>Predominantly Urban</v>
      </c>
      <c r="I75" s="70">
        <v>290</v>
      </c>
      <c r="J75" s="70">
        <v>20</v>
      </c>
      <c r="K75" s="70">
        <v>0</v>
      </c>
      <c r="L75" s="70">
        <v>310</v>
      </c>
      <c r="M75" s="71"/>
      <c r="N75" s="72">
        <v>10</v>
      </c>
      <c r="O75" s="70">
        <v>0</v>
      </c>
      <c r="P75" s="70">
        <v>0</v>
      </c>
      <c r="Q75" s="70">
        <v>10</v>
      </c>
    </row>
    <row r="76" spans="1:17" x14ac:dyDescent="0.25">
      <c r="B76" s="41" t="s">
        <v>212</v>
      </c>
      <c r="C76" s="41" t="s">
        <v>213</v>
      </c>
      <c r="D76" s="41" t="s">
        <v>214</v>
      </c>
      <c r="E76" s="73"/>
      <c r="F76" s="41" t="s">
        <v>215</v>
      </c>
      <c r="G76" s="3" t="str">
        <f>VLOOKUP(F76,regions!A$2:C$419,3,FALSE)</f>
        <v>London borough</v>
      </c>
      <c r="H76" s="3" t="str">
        <f>IFERROR(VLOOKUP(F76,classifications!A$3:C$328,3,FALSE),VLOOKUP(F76,classifications!I$2:K$28,3,FALSE))</f>
        <v>Predominantly Urban</v>
      </c>
      <c r="I76" s="70">
        <v>340</v>
      </c>
      <c r="J76" s="70">
        <v>150</v>
      </c>
      <c r="K76" s="70">
        <v>0</v>
      </c>
      <c r="L76" s="70">
        <v>480</v>
      </c>
      <c r="M76" s="71"/>
      <c r="N76" s="72">
        <v>470</v>
      </c>
      <c r="O76" s="70">
        <v>180</v>
      </c>
      <c r="P76" s="70">
        <v>0</v>
      </c>
      <c r="Q76" s="70">
        <v>650</v>
      </c>
    </row>
    <row r="77" spans="1:17" x14ac:dyDescent="0.25">
      <c r="B77" s="41" t="s">
        <v>216</v>
      </c>
      <c r="C77" s="41" t="s">
        <v>217</v>
      </c>
      <c r="D77" s="41" t="s">
        <v>218</v>
      </c>
      <c r="E77" s="73"/>
      <c r="F77" s="41" t="s">
        <v>219</v>
      </c>
      <c r="G77" s="3" t="str">
        <f>VLOOKUP(F77,regions!A$2:C$419,3,FALSE)</f>
        <v>London borough</v>
      </c>
      <c r="H77" s="3" t="str">
        <f>IFERROR(VLOOKUP(F77,classifications!A$3:C$328,3,FALSE),VLOOKUP(F77,classifications!I$2:K$28,3,FALSE))</f>
        <v>Predominantly Urban</v>
      </c>
      <c r="I77" s="70">
        <v>150</v>
      </c>
      <c r="J77" s="70">
        <v>110</v>
      </c>
      <c r="K77" s="70">
        <v>190</v>
      </c>
      <c r="L77" s="70">
        <v>440</v>
      </c>
      <c r="M77" s="71"/>
      <c r="N77" s="72">
        <v>460</v>
      </c>
      <c r="O77" s="70">
        <v>360</v>
      </c>
      <c r="P77" s="70">
        <v>240</v>
      </c>
      <c r="Q77" s="70">
        <v>1050</v>
      </c>
    </row>
    <row r="78" spans="1:17" x14ac:dyDescent="0.25">
      <c r="B78" s="41" t="s">
        <v>220</v>
      </c>
      <c r="C78" s="41" t="s">
        <v>221</v>
      </c>
      <c r="D78" s="41" t="s">
        <v>222</v>
      </c>
      <c r="E78" s="73"/>
      <c r="F78" s="41" t="s">
        <v>223</v>
      </c>
      <c r="G78" s="3" t="str">
        <f>VLOOKUP(F78,regions!A$2:C$419,3,FALSE)</f>
        <v>London borough</v>
      </c>
      <c r="H78" s="3" t="str">
        <f>IFERROR(VLOOKUP(F78,classifications!A$3:C$328,3,FALSE),VLOOKUP(F78,classifications!I$2:K$28,3,FALSE))</f>
        <v>Predominantly Urban</v>
      </c>
      <c r="I78" s="70">
        <v>230</v>
      </c>
      <c r="J78" s="70">
        <v>180</v>
      </c>
      <c r="K78" s="70">
        <v>0</v>
      </c>
      <c r="L78" s="70">
        <v>410</v>
      </c>
      <c r="M78" s="71"/>
      <c r="N78" s="72">
        <v>90</v>
      </c>
      <c r="O78" s="70">
        <v>250</v>
      </c>
      <c r="P78" s="70">
        <v>0</v>
      </c>
      <c r="Q78" s="70">
        <v>350</v>
      </c>
    </row>
    <row r="79" spans="1:17" x14ac:dyDescent="0.25">
      <c r="B79" s="41" t="s">
        <v>224</v>
      </c>
      <c r="C79" s="41" t="s">
        <v>225</v>
      </c>
      <c r="D79" s="41" t="s">
        <v>226</v>
      </c>
      <c r="E79" s="73"/>
      <c r="F79" s="41" t="s">
        <v>227</v>
      </c>
      <c r="G79" s="3" t="str">
        <f>VLOOKUP(F79,regions!A$2:C$419,3,FALSE)</f>
        <v>London borough</v>
      </c>
      <c r="H79" s="3" t="str">
        <f>IFERROR(VLOOKUP(F79,classifications!A$3:C$328,3,FALSE),VLOOKUP(F79,classifications!I$2:K$28,3,FALSE))</f>
        <v>Predominantly Urban</v>
      </c>
      <c r="I79" s="70">
        <v>610</v>
      </c>
      <c r="J79" s="70">
        <v>270</v>
      </c>
      <c r="K79" s="70">
        <v>0</v>
      </c>
      <c r="L79" s="70">
        <v>880</v>
      </c>
      <c r="M79" s="71"/>
      <c r="N79" s="72">
        <v>540</v>
      </c>
      <c r="O79" s="70">
        <v>50</v>
      </c>
      <c r="P79" s="70">
        <v>0</v>
      </c>
      <c r="Q79" s="70">
        <v>590</v>
      </c>
    </row>
    <row r="80" spans="1:17" x14ac:dyDescent="0.25">
      <c r="B80" s="41" t="s">
        <v>228</v>
      </c>
      <c r="C80" s="41" t="s">
        <v>229</v>
      </c>
      <c r="D80" s="41" t="s">
        <v>230</v>
      </c>
      <c r="E80" s="73"/>
      <c r="F80" s="41" t="s">
        <v>231</v>
      </c>
      <c r="G80" s="3" t="str">
        <f>VLOOKUP(F80,regions!A$2:C$419,3,FALSE)</f>
        <v>London borough</v>
      </c>
      <c r="H80" s="3" t="str">
        <f>IFERROR(VLOOKUP(F80,classifications!A$3:C$328,3,FALSE),VLOOKUP(F80,classifications!I$2:K$28,3,FALSE))</f>
        <v>Predominantly Urban</v>
      </c>
      <c r="I80" s="70">
        <v>1060</v>
      </c>
      <c r="J80" s="70">
        <v>310</v>
      </c>
      <c r="K80" s="70">
        <v>0</v>
      </c>
      <c r="L80" s="70">
        <v>1360</v>
      </c>
      <c r="M80" s="71"/>
      <c r="N80" s="72">
        <v>780</v>
      </c>
      <c r="O80" s="70">
        <v>380</v>
      </c>
      <c r="P80" s="70">
        <v>0</v>
      </c>
      <c r="Q80" s="70">
        <v>1170</v>
      </c>
    </row>
    <row r="81" spans="2:17" x14ac:dyDescent="0.25">
      <c r="B81" s="41" t="s">
        <v>232</v>
      </c>
      <c r="C81" s="41" t="s">
        <v>233</v>
      </c>
      <c r="D81" s="41" t="s">
        <v>234</v>
      </c>
      <c r="E81" s="73"/>
      <c r="F81" s="41" t="s">
        <v>235</v>
      </c>
      <c r="G81" s="3" t="str">
        <f>VLOOKUP(F81,regions!A$2:C$419,3,FALSE)</f>
        <v>London borough</v>
      </c>
      <c r="H81" s="3" t="str">
        <f>IFERROR(VLOOKUP(F81,classifications!A$3:C$328,3,FALSE),VLOOKUP(F81,classifications!I$2:K$28,3,FALSE))</f>
        <v>Predominantly Urban</v>
      </c>
      <c r="I81" s="70">
        <v>780</v>
      </c>
      <c r="J81" s="70">
        <v>0</v>
      </c>
      <c r="K81" s="70">
        <v>0</v>
      </c>
      <c r="L81" s="70">
        <v>780</v>
      </c>
      <c r="M81" s="71"/>
      <c r="N81" s="72">
        <v>70</v>
      </c>
      <c r="O81" s="70">
        <v>40</v>
      </c>
      <c r="P81" s="70">
        <v>0</v>
      </c>
      <c r="Q81" s="70">
        <v>110</v>
      </c>
    </row>
    <row r="82" spans="2:17" x14ac:dyDescent="0.25">
      <c r="B82" s="41" t="s">
        <v>236</v>
      </c>
      <c r="C82" s="41" t="s">
        <v>237</v>
      </c>
      <c r="D82" s="41" t="s">
        <v>238</v>
      </c>
      <c r="E82" s="73"/>
      <c r="F82" s="41" t="s">
        <v>239</v>
      </c>
      <c r="G82" s="3" t="str">
        <f>VLOOKUP(F82,regions!A$2:C$419,3,FALSE)</f>
        <v>London borough</v>
      </c>
      <c r="H82" s="3" t="str">
        <f>IFERROR(VLOOKUP(F82,classifications!A$3:C$328,3,FALSE),VLOOKUP(F82,classifications!I$2:K$28,3,FALSE))</f>
        <v>Predominantly Urban</v>
      </c>
      <c r="I82" s="70">
        <v>70</v>
      </c>
      <c r="J82" s="70">
        <v>10</v>
      </c>
      <c r="K82" s="70">
        <v>0</v>
      </c>
      <c r="L82" s="70">
        <v>80</v>
      </c>
      <c r="M82" s="71"/>
      <c r="N82" s="72">
        <v>260</v>
      </c>
      <c r="O82" s="70">
        <v>180</v>
      </c>
      <c r="P82" s="70">
        <v>0</v>
      </c>
      <c r="Q82" s="70">
        <v>430</v>
      </c>
    </row>
    <row r="83" spans="2:17" x14ac:dyDescent="0.25">
      <c r="B83" s="41" t="s">
        <v>240</v>
      </c>
      <c r="C83" s="41" t="s">
        <v>241</v>
      </c>
      <c r="D83" s="41" t="s">
        <v>242</v>
      </c>
      <c r="E83" s="73"/>
      <c r="F83" s="41" t="s">
        <v>243</v>
      </c>
      <c r="G83" s="3" t="str">
        <f>VLOOKUP(F83,regions!A$2:C$419,3,FALSE)</f>
        <v>London borough</v>
      </c>
      <c r="H83" s="3" t="str">
        <f>IFERROR(VLOOKUP(F83,classifications!A$3:C$328,3,FALSE),VLOOKUP(F83,classifications!I$2:K$28,3,FALSE))</f>
        <v>Predominantly Urban</v>
      </c>
      <c r="I83" s="70">
        <v>80</v>
      </c>
      <c r="J83" s="70">
        <v>40</v>
      </c>
      <c r="K83" s="70">
        <v>0</v>
      </c>
      <c r="L83" s="70">
        <v>120</v>
      </c>
      <c r="M83" s="71"/>
      <c r="N83" s="72">
        <v>280</v>
      </c>
      <c r="O83" s="70">
        <v>120</v>
      </c>
      <c r="P83" s="70">
        <v>0</v>
      </c>
      <c r="Q83" s="70">
        <v>400</v>
      </c>
    </row>
    <row r="84" spans="2:17" x14ac:dyDescent="0.25">
      <c r="B84" s="41" t="s">
        <v>244</v>
      </c>
      <c r="C84" s="41" t="s">
        <v>245</v>
      </c>
      <c r="D84" s="41" t="s">
        <v>246</v>
      </c>
      <c r="E84" s="73"/>
      <c r="F84" s="41" t="s">
        <v>247</v>
      </c>
      <c r="G84" s="3" t="str">
        <f>VLOOKUP(F84,regions!A$2:C$419,3,FALSE)</f>
        <v>London borough</v>
      </c>
      <c r="H84" s="3" t="str">
        <f>IFERROR(VLOOKUP(F84,classifications!A$3:C$328,3,FALSE),VLOOKUP(F84,classifications!I$2:K$28,3,FALSE))</f>
        <v>Predominantly Urban</v>
      </c>
      <c r="I84" s="70">
        <v>330</v>
      </c>
      <c r="J84" s="70">
        <v>280</v>
      </c>
      <c r="K84" s="70">
        <v>0</v>
      </c>
      <c r="L84" s="70">
        <v>610</v>
      </c>
      <c r="M84" s="71"/>
      <c r="N84" s="72">
        <v>270</v>
      </c>
      <c r="O84" s="70">
        <v>260</v>
      </c>
      <c r="P84" s="70">
        <v>0</v>
      </c>
      <c r="Q84" s="70">
        <v>520</v>
      </c>
    </row>
    <row r="85" spans="2:17" x14ac:dyDescent="0.25">
      <c r="B85" s="41" t="s">
        <v>248</v>
      </c>
      <c r="C85" s="41" t="s">
        <v>249</v>
      </c>
      <c r="D85" s="41" t="s">
        <v>250</v>
      </c>
      <c r="E85" s="73"/>
      <c r="F85" s="41" t="s">
        <v>251</v>
      </c>
      <c r="G85" s="3" t="str">
        <f>VLOOKUP(F85,regions!A$2:C$419,3,FALSE)</f>
        <v>London borough</v>
      </c>
      <c r="H85" s="3" t="str">
        <f>IFERROR(VLOOKUP(F85,classifications!A$3:C$328,3,FALSE),VLOOKUP(F85,classifications!I$2:K$28,3,FALSE))</f>
        <v>Predominantly Urban</v>
      </c>
      <c r="I85" s="70">
        <v>400</v>
      </c>
      <c r="J85" s="70">
        <v>40</v>
      </c>
      <c r="K85" s="70">
        <v>0</v>
      </c>
      <c r="L85" s="70">
        <v>440</v>
      </c>
      <c r="M85" s="71"/>
      <c r="N85" s="72">
        <v>450</v>
      </c>
      <c r="O85" s="70">
        <v>170</v>
      </c>
      <c r="P85" s="70">
        <v>10</v>
      </c>
      <c r="Q85" s="70">
        <v>620</v>
      </c>
    </row>
    <row r="86" spans="2:17" x14ac:dyDescent="0.25">
      <c r="B86" s="41" t="s">
        <v>252</v>
      </c>
      <c r="C86" s="41" t="s">
        <v>253</v>
      </c>
      <c r="D86" s="41" t="s">
        <v>254</v>
      </c>
      <c r="E86" s="73"/>
      <c r="F86" s="41" t="s">
        <v>255</v>
      </c>
      <c r="G86" s="3" t="str">
        <f>VLOOKUP(F86,regions!A$2:C$419,3,FALSE)</f>
        <v>London borough</v>
      </c>
      <c r="H86" s="3" t="str">
        <f>IFERROR(VLOOKUP(F86,classifications!A$3:C$328,3,FALSE),VLOOKUP(F86,classifications!I$2:K$28,3,FALSE))</f>
        <v>Predominantly Urban</v>
      </c>
      <c r="I86" s="70">
        <v>350</v>
      </c>
      <c r="J86" s="70">
        <v>600</v>
      </c>
      <c r="K86" s="70">
        <v>50</v>
      </c>
      <c r="L86" s="70">
        <v>990</v>
      </c>
      <c r="M86" s="71"/>
      <c r="N86" s="72">
        <v>280</v>
      </c>
      <c r="O86" s="70">
        <v>100</v>
      </c>
      <c r="P86" s="70">
        <v>0</v>
      </c>
      <c r="Q86" s="70">
        <v>380</v>
      </c>
    </row>
    <row r="87" spans="2:17" x14ac:dyDescent="0.25">
      <c r="B87" s="41" t="s">
        <v>256</v>
      </c>
      <c r="C87" s="41" t="s">
        <v>257</v>
      </c>
      <c r="D87" s="41" t="s">
        <v>258</v>
      </c>
      <c r="E87" s="73"/>
      <c r="F87" s="41" t="s">
        <v>259</v>
      </c>
      <c r="G87" s="3" t="str">
        <f>VLOOKUP(F87,regions!A$2:C$419,3,FALSE)</f>
        <v>London borough</v>
      </c>
      <c r="H87" s="3" t="str">
        <f>IFERROR(VLOOKUP(F87,classifications!A$3:C$328,3,FALSE),VLOOKUP(F87,classifications!I$2:K$28,3,FALSE))</f>
        <v>Predominantly Urban</v>
      </c>
      <c r="I87" s="70">
        <v>300</v>
      </c>
      <c r="J87" s="70">
        <v>30</v>
      </c>
      <c r="K87" s="70">
        <v>0</v>
      </c>
      <c r="L87" s="70">
        <v>330</v>
      </c>
      <c r="M87" s="71"/>
      <c r="N87" s="72">
        <v>240</v>
      </c>
      <c r="O87" s="70">
        <v>340</v>
      </c>
      <c r="P87" s="70">
        <v>0</v>
      </c>
      <c r="Q87" s="70">
        <v>590</v>
      </c>
    </row>
    <row r="88" spans="2:17" x14ac:dyDescent="0.25">
      <c r="B88" s="41" t="s">
        <v>260</v>
      </c>
      <c r="C88" s="41" t="s">
        <v>261</v>
      </c>
      <c r="D88" s="41" t="s">
        <v>262</v>
      </c>
      <c r="E88" s="73"/>
      <c r="F88" s="41" t="s">
        <v>263</v>
      </c>
      <c r="G88" s="3" t="str">
        <f>VLOOKUP(F88,regions!A$2:C$419,3,FALSE)</f>
        <v>London borough</v>
      </c>
      <c r="H88" s="3" t="str">
        <f>IFERROR(VLOOKUP(F88,classifications!A$3:C$328,3,FALSE),VLOOKUP(F88,classifications!I$2:K$28,3,FALSE))</f>
        <v>Predominantly Urban</v>
      </c>
      <c r="I88" s="70">
        <v>200</v>
      </c>
      <c r="J88" s="70">
        <v>0</v>
      </c>
      <c r="K88" s="70">
        <v>10</v>
      </c>
      <c r="L88" s="70">
        <v>210</v>
      </c>
      <c r="M88" s="71"/>
      <c r="N88" s="72">
        <v>150</v>
      </c>
      <c r="O88" s="70">
        <v>0</v>
      </c>
      <c r="P88" s="70">
        <v>0</v>
      </c>
      <c r="Q88" s="70">
        <v>150</v>
      </c>
    </row>
    <row r="89" spans="2:17" x14ac:dyDescent="0.25">
      <c r="B89" s="41" t="s">
        <v>264</v>
      </c>
      <c r="C89" s="41" t="s">
        <v>265</v>
      </c>
      <c r="D89" s="41" t="s">
        <v>266</v>
      </c>
      <c r="E89" s="73"/>
      <c r="F89" s="41" t="s">
        <v>267</v>
      </c>
      <c r="G89" s="3" t="str">
        <f>VLOOKUP(F89,regions!A$2:C$419,3,FALSE)</f>
        <v>London borough</v>
      </c>
      <c r="H89" s="3" t="str">
        <f>IFERROR(VLOOKUP(F89,classifications!A$3:C$328,3,FALSE),VLOOKUP(F89,classifications!I$2:K$28,3,FALSE))</f>
        <v>Predominantly Urban</v>
      </c>
      <c r="I89" s="70">
        <v>180</v>
      </c>
      <c r="J89" s="70">
        <v>20</v>
      </c>
      <c r="K89" s="70">
        <v>0</v>
      </c>
      <c r="L89" s="70">
        <v>190</v>
      </c>
      <c r="M89" s="71"/>
      <c r="N89" s="72">
        <v>110</v>
      </c>
      <c r="O89" s="70">
        <v>30</v>
      </c>
      <c r="P89" s="70">
        <v>0</v>
      </c>
      <c r="Q89" s="70">
        <v>140</v>
      </c>
    </row>
    <row r="90" spans="2:17" x14ac:dyDescent="0.25">
      <c r="B90" s="41" t="s">
        <v>268</v>
      </c>
      <c r="C90" s="41" t="s">
        <v>269</v>
      </c>
      <c r="D90" s="41" t="s">
        <v>270</v>
      </c>
      <c r="E90" s="73"/>
      <c r="F90" s="41" t="s">
        <v>271</v>
      </c>
      <c r="G90" s="3" t="str">
        <f>VLOOKUP(F90,regions!A$2:C$419,3,FALSE)</f>
        <v>London borough</v>
      </c>
      <c r="H90" s="3" t="str">
        <f>IFERROR(VLOOKUP(F90,classifications!A$3:C$328,3,FALSE),VLOOKUP(F90,classifications!I$2:K$28,3,FALSE))</f>
        <v>Predominantly Urban</v>
      </c>
      <c r="I90" s="70">
        <v>430</v>
      </c>
      <c r="J90" s="70">
        <v>520</v>
      </c>
      <c r="K90" s="70">
        <v>0</v>
      </c>
      <c r="L90" s="70">
        <v>960</v>
      </c>
      <c r="M90" s="71"/>
      <c r="N90" s="72">
        <v>130</v>
      </c>
      <c r="O90" s="70">
        <v>170</v>
      </c>
      <c r="P90" s="70">
        <v>0</v>
      </c>
      <c r="Q90" s="70">
        <v>290</v>
      </c>
    </row>
    <row r="91" spans="2:17" x14ac:dyDescent="0.25">
      <c r="B91" s="41" t="s">
        <v>272</v>
      </c>
      <c r="C91" s="41" t="s">
        <v>273</v>
      </c>
      <c r="D91" s="41" t="s">
        <v>274</v>
      </c>
      <c r="E91" s="73"/>
      <c r="F91" s="41" t="s">
        <v>275</v>
      </c>
      <c r="G91" s="3" t="str">
        <f>VLOOKUP(F91,regions!A$2:C$419,3,FALSE)</f>
        <v>London borough</v>
      </c>
      <c r="H91" s="3" t="str">
        <f>IFERROR(VLOOKUP(F91,classifications!A$3:C$328,3,FALSE),VLOOKUP(F91,classifications!I$2:K$28,3,FALSE))</f>
        <v>Predominantly Urban</v>
      </c>
      <c r="I91" s="70">
        <v>210</v>
      </c>
      <c r="J91" s="70">
        <v>150</v>
      </c>
      <c r="K91" s="70">
        <v>0</v>
      </c>
      <c r="L91" s="70">
        <v>360</v>
      </c>
      <c r="M91" s="71"/>
      <c r="N91" s="72">
        <v>360</v>
      </c>
      <c r="O91" s="70">
        <v>430</v>
      </c>
      <c r="P91" s="70">
        <v>0</v>
      </c>
      <c r="Q91" s="70">
        <v>790</v>
      </c>
    </row>
    <row r="92" spans="2:17" x14ac:dyDescent="0.25">
      <c r="B92" s="41" t="s">
        <v>276</v>
      </c>
      <c r="C92" s="41" t="s">
        <v>277</v>
      </c>
      <c r="D92" s="41" t="s">
        <v>278</v>
      </c>
      <c r="E92" s="73"/>
      <c r="F92" s="41" t="s">
        <v>279</v>
      </c>
      <c r="G92" s="3" t="str">
        <f>VLOOKUP(F92,regions!A$2:C$419,3,FALSE)</f>
        <v>London borough</v>
      </c>
      <c r="H92" s="3" t="str">
        <f>IFERROR(VLOOKUP(F92,classifications!A$3:C$328,3,FALSE),VLOOKUP(F92,classifications!I$2:K$28,3,FALSE))</f>
        <v>Predominantly Urban</v>
      </c>
      <c r="I92" s="70">
        <v>540</v>
      </c>
      <c r="J92" s="70">
        <v>180</v>
      </c>
      <c r="K92" s="70">
        <v>0</v>
      </c>
      <c r="L92" s="70">
        <v>720</v>
      </c>
      <c r="M92" s="71"/>
      <c r="N92" s="72">
        <v>260</v>
      </c>
      <c r="O92" s="70">
        <v>320</v>
      </c>
      <c r="P92" s="70">
        <v>0</v>
      </c>
      <c r="Q92" s="70">
        <v>580</v>
      </c>
    </row>
    <row r="93" spans="2:17" x14ac:dyDescent="0.25">
      <c r="B93" s="41" t="s">
        <v>280</v>
      </c>
      <c r="C93" s="41" t="s">
        <v>281</v>
      </c>
      <c r="D93" s="41" t="s">
        <v>282</v>
      </c>
      <c r="E93" s="73"/>
      <c r="F93" s="41" t="s">
        <v>283</v>
      </c>
      <c r="G93" s="3" t="str">
        <f>VLOOKUP(F93,regions!A$2:C$419,3,FALSE)</f>
        <v>London borough</v>
      </c>
      <c r="H93" s="3" t="str">
        <f>IFERROR(VLOOKUP(F93,classifications!A$3:C$328,3,FALSE),VLOOKUP(F93,classifications!I$2:K$28,3,FALSE))</f>
        <v>Predominantly Urban</v>
      </c>
      <c r="I93" s="70">
        <v>380</v>
      </c>
      <c r="J93" s="70">
        <v>160</v>
      </c>
      <c r="K93" s="70">
        <v>0</v>
      </c>
      <c r="L93" s="70">
        <v>540</v>
      </c>
      <c r="M93" s="71"/>
      <c r="N93" s="72">
        <v>210</v>
      </c>
      <c r="O93" s="70">
        <v>140</v>
      </c>
      <c r="P93" s="70">
        <v>0</v>
      </c>
      <c r="Q93" s="70">
        <v>350</v>
      </c>
    </row>
    <row r="94" spans="2:17" x14ac:dyDescent="0.25">
      <c r="B94" s="41" t="s">
        <v>284</v>
      </c>
      <c r="C94" s="41" t="s">
        <v>285</v>
      </c>
      <c r="D94" s="41" t="s">
        <v>286</v>
      </c>
      <c r="E94" s="73"/>
      <c r="F94" s="41" t="s">
        <v>287</v>
      </c>
      <c r="G94" s="3" t="str">
        <f>VLOOKUP(F94,regions!A$2:C$419,3,FALSE)</f>
        <v>London borough</v>
      </c>
      <c r="H94" s="3" t="str">
        <f>IFERROR(VLOOKUP(F94,classifications!A$3:C$328,3,FALSE),VLOOKUP(F94,classifications!I$2:K$28,3,FALSE))</f>
        <v>Predominantly Urban</v>
      </c>
      <c r="I94" s="70">
        <v>280</v>
      </c>
      <c r="J94" s="70">
        <v>0</v>
      </c>
      <c r="K94" s="70">
        <v>0</v>
      </c>
      <c r="L94" s="70">
        <v>280</v>
      </c>
      <c r="M94" s="71"/>
      <c r="N94" s="72">
        <v>450</v>
      </c>
      <c r="O94" s="70">
        <v>0</v>
      </c>
      <c r="P94" s="70">
        <v>0</v>
      </c>
      <c r="Q94" s="70">
        <v>450</v>
      </c>
    </row>
    <row r="95" spans="2:17" x14ac:dyDescent="0.25">
      <c r="B95" s="41" t="s">
        <v>288</v>
      </c>
      <c r="C95" s="41" t="s">
        <v>289</v>
      </c>
      <c r="D95" s="41" t="s">
        <v>290</v>
      </c>
      <c r="E95" s="73"/>
      <c r="F95" s="41" t="s">
        <v>291</v>
      </c>
      <c r="G95" s="3" t="str">
        <f>VLOOKUP(F95,regions!A$2:C$419,3,FALSE)</f>
        <v>London borough</v>
      </c>
      <c r="H95" s="3" t="str">
        <f>IFERROR(VLOOKUP(F95,classifications!A$3:C$328,3,FALSE),VLOOKUP(F95,classifications!I$2:K$28,3,FALSE))</f>
        <v>Predominantly Urban</v>
      </c>
      <c r="I95" s="30">
        <v>130</v>
      </c>
      <c r="J95" s="30">
        <v>30</v>
      </c>
      <c r="K95" s="30">
        <v>0</v>
      </c>
      <c r="L95" s="30">
        <v>160</v>
      </c>
      <c r="M95" s="74"/>
      <c r="N95" s="75">
        <v>290</v>
      </c>
      <c r="O95" s="30">
        <v>10</v>
      </c>
      <c r="P95" s="30">
        <v>0</v>
      </c>
      <c r="Q95" s="30">
        <v>300</v>
      </c>
    </row>
    <row r="96" spans="2:17" x14ac:dyDescent="0.25">
      <c r="B96" s="41" t="s">
        <v>292</v>
      </c>
      <c r="C96" s="41" t="s">
        <v>293</v>
      </c>
      <c r="D96" s="41" t="s">
        <v>294</v>
      </c>
      <c r="E96" s="73"/>
      <c r="F96" s="41" t="s">
        <v>295</v>
      </c>
      <c r="G96" s="3" t="str">
        <f>VLOOKUP(F96,regions!A$2:C$419,3,FALSE)</f>
        <v>London borough</v>
      </c>
      <c r="H96" s="3" t="str">
        <f>IFERROR(VLOOKUP(F96,classifications!A$3:C$328,3,FALSE),VLOOKUP(F96,classifications!I$2:K$28,3,FALSE))</f>
        <v>Predominantly Urban</v>
      </c>
      <c r="I96" s="70">
        <v>580</v>
      </c>
      <c r="J96" s="70">
        <v>300</v>
      </c>
      <c r="K96" s="70">
        <v>20</v>
      </c>
      <c r="L96" s="70">
        <v>910</v>
      </c>
      <c r="M96" s="71"/>
      <c r="N96" s="72">
        <v>280</v>
      </c>
      <c r="O96" s="70">
        <v>200</v>
      </c>
      <c r="P96" s="70">
        <v>0</v>
      </c>
      <c r="Q96" s="70">
        <v>480</v>
      </c>
    </row>
    <row r="97" spans="1:17" x14ac:dyDescent="0.25">
      <c r="B97" s="41" t="s">
        <v>296</v>
      </c>
      <c r="C97" s="41" t="s">
        <v>297</v>
      </c>
      <c r="D97" s="41" t="s">
        <v>298</v>
      </c>
      <c r="E97" s="73"/>
      <c r="F97" s="41" t="s">
        <v>299</v>
      </c>
      <c r="G97" s="3" t="str">
        <f>VLOOKUP(F97,regions!A$2:C$419,3,FALSE)</f>
        <v>London borough</v>
      </c>
      <c r="H97" s="3" t="str">
        <f>IFERROR(VLOOKUP(F97,classifications!A$3:C$328,3,FALSE),VLOOKUP(F97,classifications!I$2:K$28,3,FALSE))</f>
        <v>Predominantly Urban</v>
      </c>
      <c r="I97" s="30">
        <v>200</v>
      </c>
      <c r="J97" s="30">
        <v>80</v>
      </c>
      <c r="K97" s="29">
        <v>20</v>
      </c>
      <c r="L97" s="30">
        <v>290</v>
      </c>
      <c r="M97" s="71"/>
      <c r="N97" s="75">
        <v>180</v>
      </c>
      <c r="O97" s="30">
        <v>140</v>
      </c>
      <c r="P97" s="29">
        <v>10</v>
      </c>
      <c r="Q97" s="30">
        <v>330</v>
      </c>
    </row>
    <row r="98" spans="1:17" x14ac:dyDescent="0.25">
      <c r="B98" s="41" t="s">
        <v>300</v>
      </c>
      <c r="C98" s="41" t="s">
        <v>301</v>
      </c>
      <c r="D98" s="41" t="s">
        <v>302</v>
      </c>
      <c r="E98" s="73"/>
      <c r="F98" s="41" t="s">
        <v>303</v>
      </c>
      <c r="G98" s="3" t="str">
        <f>VLOOKUP(F98,regions!A$2:C$419,3,FALSE)</f>
        <v>London borough</v>
      </c>
      <c r="H98" s="3" t="str">
        <f>IFERROR(VLOOKUP(F98,classifications!A$3:C$328,3,FALSE),VLOOKUP(F98,classifications!I$2:K$28,3,FALSE))</f>
        <v>Predominantly Urban</v>
      </c>
      <c r="I98" s="70">
        <v>900</v>
      </c>
      <c r="J98" s="70">
        <v>290</v>
      </c>
      <c r="K98" s="70">
        <v>60</v>
      </c>
      <c r="L98" s="70">
        <v>1240</v>
      </c>
      <c r="M98" s="71"/>
      <c r="N98" s="72">
        <v>1170</v>
      </c>
      <c r="O98" s="70">
        <v>390</v>
      </c>
      <c r="P98" s="70">
        <v>70</v>
      </c>
      <c r="Q98" s="70">
        <v>1630</v>
      </c>
    </row>
    <row r="99" spans="1:17" x14ac:dyDescent="0.25">
      <c r="B99" s="41" t="s">
        <v>304</v>
      </c>
      <c r="C99" s="41" t="s">
        <v>305</v>
      </c>
      <c r="D99" s="41" t="s">
        <v>306</v>
      </c>
      <c r="E99" s="73"/>
      <c r="F99" s="41" t="s">
        <v>307</v>
      </c>
      <c r="G99" s="3" t="str">
        <f>VLOOKUP(F99,regions!A$2:C$419,3,FALSE)</f>
        <v>London borough</v>
      </c>
      <c r="H99" s="3" t="str">
        <f>IFERROR(VLOOKUP(F99,classifications!A$3:C$328,3,FALSE),VLOOKUP(F99,classifications!I$2:K$28,3,FALSE))</f>
        <v>Predominantly Urban</v>
      </c>
      <c r="I99" s="70">
        <v>90</v>
      </c>
      <c r="J99" s="70">
        <v>290</v>
      </c>
      <c r="K99" s="70">
        <v>0</v>
      </c>
      <c r="L99" s="70">
        <v>380</v>
      </c>
      <c r="M99" s="71"/>
      <c r="N99" s="72">
        <v>120</v>
      </c>
      <c r="O99" s="70">
        <v>230</v>
      </c>
      <c r="P99" s="70">
        <v>0</v>
      </c>
      <c r="Q99" s="70">
        <v>350</v>
      </c>
    </row>
    <row r="100" spans="1:17" x14ac:dyDescent="0.25">
      <c r="B100" s="41" t="s">
        <v>308</v>
      </c>
      <c r="C100" s="41" t="s">
        <v>309</v>
      </c>
      <c r="D100" s="41" t="s">
        <v>310</v>
      </c>
      <c r="E100" s="73"/>
      <c r="F100" s="41" t="s">
        <v>311</v>
      </c>
      <c r="G100" s="3" t="str">
        <f>VLOOKUP(F100,regions!A$2:C$419,3,FALSE)</f>
        <v>London borough</v>
      </c>
      <c r="H100" s="3" t="str">
        <f>IFERROR(VLOOKUP(F100,classifications!A$3:C$328,3,FALSE),VLOOKUP(F100,classifications!I$2:K$28,3,FALSE))</f>
        <v>Predominantly Urban</v>
      </c>
      <c r="I100" s="70">
        <v>350</v>
      </c>
      <c r="J100" s="70">
        <v>90</v>
      </c>
      <c r="K100" s="70">
        <v>0</v>
      </c>
      <c r="L100" s="70">
        <v>440</v>
      </c>
      <c r="M100" s="71"/>
      <c r="N100" s="72">
        <v>900</v>
      </c>
      <c r="O100" s="70">
        <v>170</v>
      </c>
      <c r="P100" s="70">
        <v>0</v>
      </c>
      <c r="Q100" s="70">
        <v>1070</v>
      </c>
    </row>
    <row r="101" spans="1:17" x14ac:dyDescent="0.25">
      <c r="B101" s="41" t="s">
        <v>312</v>
      </c>
      <c r="C101" s="41" t="s">
        <v>313</v>
      </c>
      <c r="D101" s="41" t="s">
        <v>314</v>
      </c>
      <c r="E101" s="73"/>
      <c r="F101" s="41" t="s">
        <v>315</v>
      </c>
      <c r="G101" s="3" t="str">
        <f>VLOOKUP(F101,regions!A$2:C$419,3,FALSE)</f>
        <v>London borough</v>
      </c>
      <c r="H101" s="3" t="str">
        <f>IFERROR(VLOOKUP(F101,classifications!A$3:C$328,3,FALSE),VLOOKUP(F101,classifications!I$2:K$28,3,FALSE))</f>
        <v>Predominantly Urban</v>
      </c>
      <c r="I101" s="70">
        <v>130</v>
      </c>
      <c r="J101" s="70">
        <v>140</v>
      </c>
      <c r="K101" s="70">
        <v>0</v>
      </c>
      <c r="L101" s="70">
        <v>270</v>
      </c>
      <c r="M101" s="71"/>
      <c r="N101" s="72">
        <v>40</v>
      </c>
      <c r="O101" s="70">
        <v>180</v>
      </c>
      <c r="P101" s="70">
        <v>0</v>
      </c>
      <c r="Q101" s="70">
        <v>210</v>
      </c>
    </row>
    <row r="102" spans="1:17" x14ac:dyDescent="0.25">
      <c r="I102" s="71"/>
      <c r="J102" s="71"/>
      <c r="K102" s="71"/>
      <c r="L102" s="71"/>
      <c r="M102" s="71"/>
      <c r="N102" s="76"/>
      <c r="O102" s="71"/>
      <c r="P102" s="71"/>
      <c r="Q102" s="71"/>
    </row>
    <row r="103" spans="1:17" x14ac:dyDescent="0.25">
      <c r="A103" s="20" t="s">
        <v>316</v>
      </c>
      <c r="B103" s="21"/>
      <c r="C103" s="21"/>
      <c r="D103" s="21"/>
      <c r="E103" s="22"/>
      <c r="F103" s="21"/>
      <c r="G103" s="21"/>
      <c r="I103" s="77">
        <v>13490</v>
      </c>
      <c r="J103" s="77">
        <v>2040</v>
      </c>
      <c r="K103" s="77">
        <v>600</v>
      </c>
      <c r="L103" s="77">
        <v>16120</v>
      </c>
      <c r="M103" s="78"/>
      <c r="N103" s="79">
        <v>14320</v>
      </c>
      <c r="O103" s="77">
        <v>1740</v>
      </c>
      <c r="P103" s="77">
        <v>470</v>
      </c>
      <c r="Q103" s="77">
        <v>16530</v>
      </c>
    </row>
    <row r="104" spans="1:17" x14ac:dyDescent="0.25">
      <c r="I104" s="71"/>
      <c r="J104" s="71"/>
      <c r="K104" s="71"/>
      <c r="L104" s="71"/>
      <c r="M104" s="71"/>
      <c r="N104" s="80"/>
      <c r="O104" s="71"/>
      <c r="P104" s="71"/>
      <c r="Q104" s="71"/>
    </row>
    <row r="105" spans="1:17" x14ac:dyDescent="0.25">
      <c r="B105" s="41"/>
      <c r="C105" s="41"/>
      <c r="D105" s="41" t="s">
        <v>317</v>
      </c>
      <c r="E105" s="73" t="s">
        <v>318</v>
      </c>
      <c r="F105" s="41"/>
      <c r="G105" s="41"/>
      <c r="H105" s="41"/>
      <c r="I105" s="70">
        <v>3190</v>
      </c>
      <c r="J105" s="70">
        <v>380</v>
      </c>
      <c r="K105" s="70">
        <v>20</v>
      </c>
      <c r="L105" s="70">
        <v>3580</v>
      </c>
      <c r="M105" s="71"/>
      <c r="N105" s="72">
        <v>4190</v>
      </c>
      <c r="O105" s="70">
        <v>350</v>
      </c>
      <c r="P105" s="70">
        <v>40</v>
      </c>
      <c r="Q105" s="70">
        <v>4590</v>
      </c>
    </row>
    <row r="106" spans="1:17" x14ac:dyDescent="0.25">
      <c r="B106" s="41" t="s">
        <v>319</v>
      </c>
      <c r="C106" s="41" t="s">
        <v>320</v>
      </c>
      <c r="D106" s="41" t="s">
        <v>321</v>
      </c>
      <c r="E106" s="73"/>
      <c r="F106" s="41" t="s">
        <v>322</v>
      </c>
      <c r="G106" s="3" t="str">
        <f>VLOOKUP(F106,regions!A$2:C$419,3,FALSE)</f>
        <v>Metropolitan district</v>
      </c>
      <c r="H106" s="3" t="str">
        <f>IFERROR(VLOOKUP(F106,classifications!A$3:C$328,3,FALSE),VLOOKUP(F106,classifications!I$2:K$28,3,FALSE))</f>
        <v>Predominantly Urban</v>
      </c>
      <c r="I106" s="70">
        <v>200</v>
      </c>
      <c r="J106" s="70">
        <v>30</v>
      </c>
      <c r="K106" s="70">
        <v>0</v>
      </c>
      <c r="L106" s="70">
        <v>230</v>
      </c>
      <c r="M106" s="71"/>
      <c r="N106" s="72">
        <v>280</v>
      </c>
      <c r="O106" s="70">
        <v>0</v>
      </c>
      <c r="P106" s="70">
        <v>0</v>
      </c>
      <c r="Q106" s="70">
        <v>280</v>
      </c>
    </row>
    <row r="107" spans="1:17" x14ac:dyDescent="0.25">
      <c r="B107" s="41" t="s">
        <v>323</v>
      </c>
      <c r="C107" s="41" t="s">
        <v>324</v>
      </c>
      <c r="D107" s="41" t="s">
        <v>325</v>
      </c>
      <c r="E107" s="73"/>
      <c r="F107" s="41" t="s">
        <v>326</v>
      </c>
      <c r="G107" s="3" t="str">
        <f>VLOOKUP(F107,regions!A$2:C$419,3,FALSE)</f>
        <v>Metropolitan district</v>
      </c>
      <c r="H107" s="3" t="str">
        <f>IFERROR(VLOOKUP(F107,classifications!A$3:C$328,3,FALSE),VLOOKUP(F107,classifications!I$2:K$28,3,FALSE))</f>
        <v>Predominantly Urban</v>
      </c>
      <c r="I107" s="70">
        <v>130</v>
      </c>
      <c r="J107" s="70">
        <v>20</v>
      </c>
      <c r="K107" s="70">
        <v>0</v>
      </c>
      <c r="L107" s="70">
        <v>140</v>
      </c>
      <c r="M107" s="71"/>
      <c r="N107" s="72">
        <v>140</v>
      </c>
      <c r="O107" s="70">
        <v>40</v>
      </c>
      <c r="P107" s="70">
        <v>0</v>
      </c>
      <c r="Q107" s="70">
        <v>180</v>
      </c>
    </row>
    <row r="108" spans="1:17" x14ac:dyDescent="0.25">
      <c r="B108" s="41" t="s">
        <v>327</v>
      </c>
      <c r="C108" s="41" t="s">
        <v>328</v>
      </c>
      <c r="D108" s="41" t="s">
        <v>329</v>
      </c>
      <c r="E108" s="73"/>
      <c r="F108" s="41" t="s">
        <v>330</v>
      </c>
      <c r="G108" s="3" t="str">
        <f>VLOOKUP(F108,regions!A$2:C$419,3,FALSE)</f>
        <v>Metropolitan district</v>
      </c>
      <c r="H108" s="3" t="str">
        <f>IFERROR(VLOOKUP(F108,classifications!A$3:C$328,3,FALSE),VLOOKUP(F108,classifications!I$2:K$28,3,FALSE))</f>
        <v>Predominantly Urban</v>
      </c>
      <c r="I108" s="70">
        <v>830</v>
      </c>
      <c r="J108" s="70">
        <v>40</v>
      </c>
      <c r="K108" s="70">
        <v>0</v>
      </c>
      <c r="L108" s="70">
        <v>870</v>
      </c>
      <c r="M108" s="71"/>
      <c r="N108" s="72">
        <v>1800</v>
      </c>
      <c r="O108" s="70">
        <v>0</v>
      </c>
      <c r="P108" s="70">
        <v>10</v>
      </c>
      <c r="Q108" s="70">
        <v>1810</v>
      </c>
    </row>
    <row r="109" spans="1:17" x14ac:dyDescent="0.25">
      <c r="B109" s="41" t="s">
        <v>331</v>
      </c>
      <c r="C109" s="41" t="s">
        <v>332</v>
      </c>
      <c r="D109" s="41" t="s">
        <v>333</v>
      </c>
      <c r="E109" s="73"/>
      <c r="F109" s="41" t="s">
        <v>334</v>
      </c>
      <c r="G109" s="3" t="str">
        <f>VLOOKUP(F109,regions!A$2:C$419,3,FALSE)</f>
        <v>Metropolitan district</v>
      </c>
      <c r="H109" s="3" t="str">
        <f>IFERROR(VLOOKUP(F109,classifications!A$3:C$328,3,FALSE),VLOOKUP(F109,classifications!I$2:K$28,3,FALSE))</f>
        <v>Predominantly Urban</v>
      </c>
      <c r="I109" s="70">
        <v>180</v>
      </c>
      <c r="J109" s="70">
        <v>140</v>
      </c>
      <c r="K109" s="70">
        <v>0</v>
      </c>
      <c r="L109" s="70">
        <v>320</v>
      </c>
      <c r="M109" s="71"/>
      <c r="N109" s="72">
        <v>120</v>
      </c>
      <c r="O109" s="70">
        <v>150</v>
      </c>
      <c r="P109" s="70">
        <v>0</v>
      </c>
      <c r="Q109" s="70">
        <v>270</v>
      </c>
    </row>
    <row r="110" spans="1:17" x14ac:dyDescent="0.25">
      <c r="B110" s="41" t="s">
        <v>335</v>
      </c>
      <c r="C110" s="41" t="s">
        <v>336</v>
      </c>
      <c r="D110" s="41" t="s">
        <v>337</v>
      </c>
      <c r="E110" s="73"/>
      <c r="F110" s="41" t="s">
        <v>338</v>
      </c>
      <c r="G110" s="3" t="str">
        <f>VLOOKUP(F110,regions!A$2:C$419,3,FALSE)</f>
        <v>Metropolitan district</v>
      </c>
      <c r="H110" s="3" t="str">
        <f>IFERROR(VLOOKUP(F110,classifications!A$3:C$328,3,FALSE),VLOOKUP(F110,classifications!I$2:K$28,3,FALSE))</f>
        <v>Predominantly Urban</v>
      </c>
      <c r="I110" s="70">
        <v>350</v>
      </c>
      <c r="J110" s="70">
        <v>20</v>
      </c>
      <c r="K110" s="70">
        <v>0</v>
      </c>
      <c r="L110" s="70">
        <v>370</v>
      </c>
      <c r="M110" s="71"/>
      <c r="N110" s="72">
        <v>240</v>
      </c>
      <c r="O110" s="70">
        <v>40</v>
      </c>
      <c r="P110" s="70">
        <v>40</v>
      </c>
      <c r="Q110" s="70">
        <v>320</v>
      </c>
    </row>
    <row r="111" spans="1:17" x14ac:dyDescent="0.25">
      <c r="B111" s="41" t="s">
        <v>339</v>
      </c>
      <c r="C111" s="41" t="s">
        <v>340</v>
      </c>
      <c r="D111" s="41" t="s">
        <v>341</v>
      </c>
      <c r="E111" s="73"/>
      <c r="F111" s="41" t="s">
        <v>342</v>
      </c>
      <c r="G111" s="3" t="str">
        <f>VLOOKUP(F111,regions!A$2:C$419,3,FALSE)</f>
        <v>Metropolitan district</v>
      </c>
      <c r="H111" s="3" t="str">
        <f>IFERROR(VLOOKUP(F111,classifications!A$3:C$328,3,FALSE),VLOOKUP(F111,classifications!I$2:K$28,3,FALSE))</f>
        <v>Predominantly Urban</v>
      </c>
      <c r="I111" s="70">
        <v>780</v>
      </c>
      <c r="J111" s="70">
        <v>0</v>
      </c>
      <c r="K111" s="70">
        <v>0</v>
      </c>
      <c r="L111" s="70">
        <v>780</v>
      </c>
      <c r="M111" s="71"/>
      <c r="N111" s="72">
        <v>410</v>
      </c>
      <c r="O111" s="70">
        <v>50</v>
      </c>
      <c r="P111" s="70">
        <v>0</v>
      </c>
      <c r="Q111" s="70">
        <v>450</v>
      </c>
    </row>
    <row r="112" spans="1:17" x14ac:dyDescent="0.25">
      <c r="B112" s="41" t="s">
        <v>343</v>
      </c>
      <c r="C112" s="41" t="s">
        <v>344</v>
      </c>
      <c r="D112" s="41" t="s">
        <v>345</v>
      </c>
      <c r="E112" s="73"/>
      <c r="F112" s="41" t="s">
        <v>346</v>
      </c>
      <c r="G112" s="3" t="str">
        <f>VLOOKUP(F112,regions!A$2:C$419,3,FALSE)</f>
        <v>Metropolitan district</v>
      </c>
      <c r="H112" s="3" t="str">
        <f>IFERROR(VLOOKUP(F112,classifications!A$3:C$328,3,FALSE),VLOOKUP(F112,classifications!I$2:K$28,3,FALSE))</f>
        <v>Predominantly Urban</v>
      </c>
      <c r="I112" s="70">
        <v>60</v>
      </c>
      <c r="J112" s="70">
        <v>30</v>
      </c>
      <c r="K112" s="70">
        <v>0</v>
      </c>
      <c r="L112" s="70">
        <v>90</v>
      </c>
      <c r="M112" s="71"/>
      <c r="N112" s="72">
        <v>170</v>
      </c>
      <c r="O112" s="70">
        <v>20</v>
      </c>
      <c r="P112" s="70">
        <v>0</v>
      </c>
      <c r="Q112" s="70">
        <v>190</v>
      </c>
    </row>
    <row r="113" spans="2:17" x14ac:dyDescent="0.25">
      <c r="B113" s="41" t="s">
        <v>347</v>
      </c>
      <c r="C113" s="41" t="s">
        <v>348</v>
      </c>
      <c r="D113" s="41" t="s">
        <v>349</v>
      </c>
      <c r="E113" s="73"/>
      <c r="F113" s="41" t="s">
        <v>350</v>
      </c>
      <c r="G113" s="3" t="str">
        <f>VLOOKUP(F113,regions!A$2:C$419,3,FALSE)</f>
        <v>Metropolitan district</v>
      </c>
      <c r="H113" s="3" t="str">
        <f>IFERROR(VLOOKUP(F113,classifications!A$3:C$328,3,FALSE),VLOOKUP(F113,classifications!I$2:K$28,3,FALSE))</f>
        <v>Predominantly Urban</v>
      </c>
      <c r="I113" s="70">
        <v>170</v>
      </c>
      <c r="J113" s="70">
        <v>50</v>
      </c>
      <c r="K113" s="70">
        <v>0</v>
      </c>
      <c r="L113" s="70">
        <v>220</v>
      </c>
      <c r="M113" s="71"/>
      <c r="N113" s="72">
        <v>420</v>
      </c>
      <c r="O113" s="70">
        <v>30</v>
      </c>
      <c r="P113" s="70">
        <v>0</v>
      </c>
      <c r="Q113" s="70">
        <v>450</v>
      </c>
    </row>
    <row r="114" spans="2:17" x14ac:dyDescent="0.25">
      <c r="B114" s="41" t="s">
        <v>351</v>
      </c>
      <c r="C114" s="41" t="s">
        <v>352</v>
      </c>
      <c r="D114" s="41" t="s">
        <v>353</v>
      </c>
      <c r="E114" s="73"/>
      <c r="F114" s="41" t="s">
        <v>354</v>
      </c>
      <c r="G114" s="3" t="str">
        <f>VLOOKUP(F114,regions!A$2:C$419,3,FALSE)</f>
        <v>Metropolitan district</v>
      </c>
      <c r="H114" s="3" t="str">
        <f>IFERROR(VLOOKUP(F114,classifications!A$3:C$328,3,FALSE),VLOOKUP(F114,classifications!I$2:K$28,3,FALSE))</f>
        <v>Predominantly Urban</v>
      </c>
      <c r="I114" s="30">
        <v>160</v>
      </c>
      <c r="J114" s="30">
        <v>60</v>
      </c>
      <c r="K114" s="30">
        <v>20</v>
      </c>
      <c r="L114" s="30">
        <v>240</v>
      </c>
      <c r="M114" s="74"/>
      <c r="N114" s="75">
        <v>230</v>
      </c>
      <c r="O114" s="30">
        <v>40</v>
      </c>
      <c r="P114" s="30">
        <v>0</v>
      </c>
      <c r="Q114" s="30">
        <v>260</v>
      </c>
    </row>
    <row r="115" spans="2:17" x14ac:dyDescent="0.25">
      <c r="B115" s="41" t="s">
        <v>355</v>
      </c>
      <c r="C115" s="41" t="s">
        <v>356</v>
      </c>
      <c r="D115" s="41" t="s">
        <v>357</v>
      </c>
      <c r="E115" s="73"/>
      <c r="F115" s="41" t="s">
        <v>358</v>
      </c>
      <c r="G115" s="3" t="str">
        <f>VLOOKUP(F115,regions!A$2:C$419,3,FALSE)</f>
        <v>Metropolitan district</v>
      </c>
      <c r="H115" s="3" t="str">
        <f>IFERROR(VLOOKUP(F115,classifications!A$3:C$328,3,FALSE),VLOOKUP(F115,classifications!I$2:K$28,3,FALSE))</f>
        <v>Predominantly Urban</v>
      </c>
      <c r="I115" s="70">
        <v>340</v>
      </c>
      <c r="J115" s="70">
        <v>0</v>
      </c>
      <c r="K115" s="70">
        <v>0</v>
      </c>
      <c r="L115" s="70">
        <v>340</v>
      </c>
      <c r="M115" s="71"/>
      <c r="N115" s="72">
        <v>390</v>
      </c>
      <c r="O115" s="70">
        <v>0</v>
      </c>
      <c r="P115" s="70">
        <v>0</v>
      </c>
      <c r="Q115" s="70">
        <v>390</v>
      </c>
    </row>
    <row r="116" spans="2:17" x14ac:dyDescent="0.25">
      <c r="I116" s="71"/>
      <c r="J116" s="71"/>
      <c r="K116" s="71"/>
      <c r="L116" s="71"/>
      <c r="M116" s="71"/>
      <c r="N116" s="81"/>
      <c r="O116" s="71"/>
      <c r="P116" s="71"/>
      <c r="Q116" s="71"/>
    </row>
    <row r="117" spans="2:17" x14ac:dyDescent="0.25">
      <c r="B117" s="41"/>
      <c r="C117" s="41"/>
      <c r="D117" s="41" t="s">
        <v>359</v>
      </c>
      <c r="E117" s="73" t="s">
        <v>360</v>
      </c>
      <c r="F117" s="41"/>
      <c r="I117" s="70">
        <v>1440</v>
      </c>
      <c r="J117" s="70">
        <v>440</v>
      </c>
      <c r="K117" s="70">
        <v>0</v>
      </c>
      <c r="L117" s="70">
        <v>1880</v>
      </c>
      <c r="M117" s="71"/>
      <c r="N117" s="72">
        <v>1100</v>
      </c>
      <c r="O117" s="70">
        <v>160</v>
      </c>
      <c r="P117" s="70">
        <v>0</v>
      </c>
      <c r="Q117" s="70">
        <v>1260</v>
      </c>
    </row>
    <row r="118" spans="2:17" x14ac:dyDescent="0.25">
      <c r="B118" s="41" t="s">
        <v>361</v>
      </c>
      <c r="C118" s="41" t="s">
        <v>362</v>
      </c>
      <c r="D118" s="41" t="s">
        <v>363</v>
      </c>
      <c r="E118" s="73"/>
      <c r="F118" s="41" t="s">
        <v>364</v>
      </c>
      <c r="G118" s="3" t="str">
        <f>VLOOKUP(F118,regions!A$2:C$419,3,FALSE)</f>
        <v>Metropolitan district</v>
      </c>
      <c r="H118" s="3" t="str">
        <f>IFERROR(VLOOKUP(F118,classifications!A$3:C$328,3,FALSE),VLOOKUP(F118,classifications!I$2:K$28,3,FALSE))</f>
        <v>Predominantly Urban</v>
      </c>
      <c r="I118" s="70">
        <v>220</v>
      </c>
      <c r="J118" s="70">
        <v>170</v>
      </c>
      <c r="K118" s="70">
        <v>0</v>
      </c>
      <c r="L118" s="70">
        <v>400</v>
      </c>
      <c r="M118" s="71"/>
      <c r="N118" s="72">
        <v>130</v>
      </c>
      <c r="O118" s="70">
        <v>20</v>
      </c>
      <c r="P118" s="70">
        <v>0</v>
      </c>
      <c r="Q118" s="70">
        <v>160</v>
      </c>
    </row>
    <row r="119" spans="2:17" x14ac:dyDescent="0.25">
      <c r="B119" s="41" t="s">
        <v>365</v>
      </c>
      <c r="C119" s="41" t="s">
        <v>366</v>
      </c>
      <c r="D119" s="41" t="s">
        <v>367</v>
      </c>
      <c r="E119" s="73"/>
      <c r="F119" s="41" t="s">
        <v>368</v>
      </c>
      <c r="G119" s="3" t="str">
        <f>VLOOKUP(F119,regions!A$2:C$419,3,FALSE)</f>
        <v>Metropolitan district</v>
      </c>
      <c r="H119" s="3" t="str">
        <f>IFERROR(VLOOKUP(F119,classifications!A$3:C$328,3,FALSE),VLOOKUP(F119,classifications!I$2:K$28,3,FALSE))</f>
        <v>Predominantly Urban</v>
      </c>
      <c r="I119" s="70">
        <v>760</v>
      </c>
      <c r="J119" s="70">
        <v>120</v>
      </c>
      <c r="K119" s="70">
        <v>0</v>
      </c>
      <c r="L119" s="70">
        <v>870</v>
      </c>
      <c r="M119" s="71"/>
      <c r="N119" s="72">
        <v>480</v>
      </c>
      <c r="O119" s="70">
        <v>50</v>
      </c>
      <c r="P119" s="70">
        <v>0</v>
      </c>
      <c r="Q119" s="70">
        <v>530</v>
      </c>
    </row>
    <row r="120" spans="2:17" x14ac:dyDescent="0.25">
      <c r="B120" s="41" t="s">
        <v>369</v>
      </c>
      <c r="C120" s="41" t="s">
        <v>370</v>
      </c>
      <c r="D120" s="41" t="s">
        <v>371</v>
      </c>
      <c r="E120" s="73"/>
      <c r="F120" s="41" t="s">
        <v>372</v>
      </c>
      <c r="G120" s="3" t="str">
        <f>VLOOKUP(F120,regions!A$2:C$419,3,FALSE)</f>
        <v>Metropolitan district</v>
      </c>
      <c r="H120" s="3" t="str">
        <f>IFERROR(VLOOKUP(F120,classifications!A$3:C$328,3,FALSE),VLOOKUP(F120,classifications!I$2:K$28,3,FALSE))</f>
        <v>Predominantly Urban</v>
      </c>
      <c r="I120" s="70">
        <v>190</v>
      </c>
      <c r="J120" s="70">
        <v>10</v>
      </c>
      <c r="K120" s="70">
        <v>0</v>
      </c>
      <c r="L120" s="70">
        <v>190</v>
      </c>
      <c r="M120" s="71"/>
      <c r="N120" s="72">
        <v>140</v>
      </c>
      <c r="O120" s="70">
        <v>10</v>
      </c>
      <c r="P120" s="70">
        <v>0</v>
      </c>
      <c r="Q120" s="70">
        <v>150</v>
      </c>
    </row>
    <row r="121" spans="2:17" x14ac:dyDescent="0.25">
      <c r="B121" s="41" t="s">
        <v>373</v>
      </c>
      <c r="C121" s="41" t="s">
        <v>374</v>
      </c>
      <c r="D121" s="41" t="s">
        <v>375</v>
      </c>
      <c r="E121" s="73"/>
      <c r="F121" s="41" t="s">
        <v>376</v>
      </c>
      <c r="G121" s="3" t="str">
        <f>VLOOKUP(F121,regions!A$2:C$419,3,FALSE)</f>
        <v>Metropolitan district</v>
      </c>
      <c r="H121" s="3" t="str">
        <f>IFERROR(VLOOKUP(F121,classifications!A$3:C$328,3,FALSE),VLOOKUP(F121,classifications!I$2:K$28,3,FALSE))</f>
        <v>Predominantly Urban</v>
      </c>
      <c r="I121" s="70">
        <v>170</v>
      </c>
      <c r="J121" s="70">
        <v>110</v>
      </c>
      <c r="K121" s="70">
        <v>0</v>
      </c>
      <c r="L121" s="70">
        <v>290</v>
      </c>
      <c r="M121" s="71"/>
      <c r="N121" s="72">
        <v>200</v>
      </c>
      <c r="O121" s="70">
        <v>60</v>
      </c>
      <c r="P121" s="70">
        <v>0</v>
      </c>
      <c r="Q121" s="70">
        <v>260</v>
      </c>
    </row>
    <row r="122" spans="2:17" x14ac:dyDescent="0.25">
      <c r="B122" s="41" t="s">
        <v>377</v>
      </c>
      <c r="C122" s="41" t="s">
        <v>378</v>
      </c>
      <c r="D122" s="41" t="s">
        <v>379</v>
      </c>
      <c r="E122" s="73"/>
      <c r="F122" s="41" t="s">
        <v>380</v>
      </c>
      <c r="G122" s="3" t="str">
        <f>VLOOKUP(F122,regions!A$2:C$419,3,FALSE)</f>
        <v>Metropolitan district</v>
      </c>
      <c r="H122" s="3" t="str">
        <f>IFERROR(VLOOKUP(F122,classifications!A$3:C$328,3,FALSE),VLOOKUP(F122,classifications!I$2:K$28,3,FALSE))</f>
        <v>Predominantly Urban</v>
      </c>
      <c r="I122" s="70">
        <v>100</v>
      </c>
      <c r="J122" s="70">
        <v>40</v>
      </c>
      <c r="K122" s="70">
        <v>0</v>
      </c>
      <c r="L122" s="70">
        <v>140</v>
      </c>
      <c r="M122" s="71"/>
      <c r="N122" s="72">
        <v>150</v>
      </c>
      <c r="O122" s="70">
        <v>20</v>
      </c>
      <c r="P122" s="70">
        <v>0</v>
      </c>
      <c r="Q122" s="70">
        <v>170</v>
      </c>
    </row>
    <row r="123" spans="2:17" x14ac:dyDescent="0.25">
      <c r="I123" s="71"/>
      <c r="J123" s="71"/>
      <c r="K123" s="71"/>
      <c r="L123" s="71"/>
      <c r="M123" s="71"/>
      <c r="N123" s="81"/>
      <c r="O123" s="71"/>
      <c r="P123" s="71"/>
      <c r="Q123" s="71"/>
    </row>
    <row r="124" spans="2:17" x14ac:dyDescent="0.25">
      <c r="B124" s="41"/>
      <c r="C124" s="41"/>
      <c r="D124" s="41" t="s">
        <v>381</v>
      </c>
      <c r="E124" s="73" t="s">
        <v>382</v>
      </c>
      <c r="F124" s="41"/>
      <c r="I124" s="70">
        <v>1890</v>
      </c>
      <c r="J124" s="70">
        <v>110</v>
      </c>
      <c r="K124" s="70">
        <v>70</v>
      </c>
      <c r="L124" s="70">
        <v>2060</v>
      </c>
      <c r="M124" s="71"/>
      <c r="N124" s="72">
        <v>1990</v>
      </c>
      <c r="O124" s="70">
        <v>60</v>
      </c>
      <c r="P124" s="70">
        <v>80</v>
      </c>
      <c r="Q124" s="70">
        <v>2130</v>
      </c>
    </row>
    <row r="125" spans="2:17" x14ac:dyDescent="0.25">
      <c r="B125" s="41" t="s">
        <v>383</v>
      </c>
      <c r="C125" s="41" t="s">
        <v>384</v>
      </c>
      <c r="D125" s="41" t="s">
        <v>385</v>
      </c>
      <c r="E125" s="73"/>
      <c r="F125" s="41" t="s">
        <v>386</v>
      </c>
      <c r="G125" s="3" t="str">
        <f>VLOOKUP(F125,regions!A$2:C$419,3,FALSE)</f>
        <v>Metropolitan district</v>
      </c>
      <c r="H125" s="3" t="str">
        <f>IFERROR(VLOOKUP(F125,classifications!A$3:C$328,3,FALSE),VLOOKUP(F125,classifications!I$2:K$28,3,FALSE))</f>
        <v>Predominantly Urban</v>
      </c>
      <c r="I125" s="70">
        <v>700</v>
      </c>
      <c r="J125" s="70">
        <v>10</v>
      </c>
      <c r="K125" s="70">
        <v>0</v>
      </c>
      <c r="L125" s="70">
        <v>710</v>
      </c>
      <c r="M125" s="71"/>
      <c r="N125" s="72">
        <v>750</v>
      </c>
      <c r="O125" s="70">
        <v>0</v>
      </c>
      <c r="P125" s="70">
        <v>0</v>
      </c>
      <c r="Q125" s="70">
        <v>750</v>
      </c>
    </row>
    <row r="126" spans="2:17" x14ac:dyDescent="0.25">
      <c r="B126" s="41" t="s">
        <v>387</v>
      </c>
      <c r="C126" s="41" t="s">
        <v>388</v>
      </c>
      <c r="D126" s="41" t="s">
        <v>389</v>
      </c>
      <c r="E126" s="73"/>
      <c r="F126" s="41" t="s">
        <v>390</v>
      </c>
      <c r="G126" s="3" t="str">
        <f>VLOOKUP(F126,regions!A$2:C$419,3,FALSE)</f>
        <v>Metropolitan district</v>
      </c>
      <c r="H126" s="3" t="str">
        <f>IFERROR(VLOOKUP(F126,classifications!A$3:C$328,3,FALSE),VLOOKUP(F126,classifications!I$2:K$28,3,FALSE))</f>
        <v>Predominantly Urban</v>
      </c>
      <c r="I126" s="70">
        <v>360</v>
      </c>
      <c r="J126" s="70">
        <v>30</v>
      </c>
      <c r="K126" s="70">
        <v>0</v>
      </c>
      <c r="L126" s="70">
        <v>390</v>
      </c>
      <c r="M126" s="71"/>
      <c r="N126" s="72">
        <v>410</v>
      </c>
      <c r="O126" s="70">
        <v>10</v>
      </c>
      <c r="P126" s="70">
        <v>0</v>
      </c>
      <c r="Q126" s="70">
        <v>420</v>
      </c>
    </row>
    <row r="127" spans="2:17" x14ac:dyDescent="0.25">
      <c r="B127" s="41" t="s">
        <v>391</v>
      </c>
      <c r="C127" s="41" t="s">
        <v>392</v>
      </c>
      <c r="D127" s="41" t="s">
        <v>393</v>
      </c>
      <c r="E127" s="73"/>
      <c r="F127" s="41" t="s">
        <v>394</v>
      </c>
      <c r="G127" s="3" t="str">
        <f>VLOOKUP(F127,regions!A$2:C$419,3,FALSE)</f>
        <v>Metropolitan district</v>
      </c>
      <c r="H127" s="3" t="str">
        <f>IFERROR(VLOOKUP(F127,classifications!A$3:C$328,3,FALSE),VLOOKUP(F127,classifications!I$2:K$28,3,FALSE))</f>
        <v>Predominantly Urban</v>
      </c>
      <c r="I127" s="70">
        <v>550</v>
      </c>
      <c r="J127" s="70">
        <v>70</v>
      </c>
      <c r="K127" s="70">
        <v>70</v>
      </c>
      <c r="L127" s="70">
        <v>690</v>
      </c>
      <c r="M127" s="71"/>
      <c r="N127" s="72">
        <v>480</v>
      </c>
      <c r="O127" s="70">
        <v>30</v>
      </c>
      <c r="P127" s="70">
        <v>80</v>
      </c>
      <c r="Q127" s="70">
        <v>580</v>
      </c>
    </row>
    <row r="128" spans="2:17" x14ac:dyDescent="0.25">
      <c r="B128" s="41" t="s">
        <v>395</v>
      </c>
      <c r="C128" s="41" t="s">
        <v>396</v>
      </c>
      <c r="D128" s="41" t="s">
        <v>397</v>
      </c>
      <c r="E128" s="73"/>
      <c r="F128" s="41" t="s">
        <v>398</v>
      </c>
      <c r="G128" s="3" t="str">
        <f>VLOOKUP(F128,regions!A$2:C$419,3,FALSE)</f>
        <v>Metropolitan district</v>
      </c>
      <c r="H128" s="3" t="str">
        <f>IFERROR(VLOOKUP(F128,classifications!A$3:C$328,3,FALSE),VLOOKUP(F128,classifications!I$2:K$28,3,FALSE))</f>
        <v>Predominantly Urban</v>
      </c>
      <c r="I128" s="70">
        <v>280</v>
      </c>
      <c r="J128" s="70">
        <v>0</v>
      </c>
      <c r="K128" s="70">
        <v>0</v>
      </c>
      <c r="L128" s="70">
        <v>280</v>
      </c>
      <c r="M128" s="71"/>
      <c r="N128" s="72">
        <v>350</v>
      </c>
      <c r="O128" s="70">
        <v>20</v>
      </c>
      <c r="P128" s="70">
        <v>0</v>
      </c>
      <c r="Q128" s="70">
        <v>370</v>
      </c>
    </row>
    <row r="129" spans="2:17" x14ac:dyDescent="0.25">
      <c r="I129" s="71"/>
      <c r="J129" s="71"/>
      <c r="K129" s="71"/>
      <c r="L129" s="71"/>
      <c r="M129" s="71"/>
      <c r="N129" s="81"/>
      <c r="O129" s="71"/>
      <c r="P129" s="71"/>
      <c r="Q129" s="71"/>
    </row>
    <row r="130" spans="2:17" x14ac:dyDescent="0.25">
      <c r="B130" s="41"/>
      <c r="C130" s="41"/>
      <c r="D130" s="41" t="s">
        <v>399</v>
      </c>
      <c r="E130" s="73" t="s">
        <v>400</v>
      </c>
      <c r="F130" s="41"/>
      <c r="I130" s="70">
        <v>1380</v>
      </c>
      <c r="J130" s="70">
        <v>160</v>
      </c>
      <c r="K130" s="70">
        <v>460</v>
      </c>
      <c r="L130" s="70">
        <v>2000</v>
      </c>
      <c r="M130" s="71"/>
      <c r="N130" s="72">
        <v>1100</v>
      </c>
      <c r="O130" s="70">
        <v>220</v>
      </c>
      <c r="P130" s="70">
        <v>330</v>
      </c>
      <c r="Q130" s="70">
        <v>1650</v>
      </c>
    </row>
    <row r="131" spans="2:17" x14ac:dyDescent="0.25">
      <c r="B131" s="41" t="s">
        <v>401</v>
      </c>
      <c r="C131" s="41" t="s">
        <v>402</v>
      </c>
      <c r="D131" s="41" t="s">
        <v>1353</v>
      </c>
      <c r="E131" s="73"/>
      <c r="F131" s="41" t="s">
        <v>404</v>
      </c>
      <c r="G131" s="3" t="str">
        <f>VLOOKUP(F131,regions!A$2:C$419,3,FALSE)</f>
        <v>Metropolitan district</v>
      </c>
      <c r="H131" s="3" t="str">
        <f>IFERROR(VLOOKUP(F131,classifications!A$3:C$328,3,FALSE),VLOOKUP(F131,classifications!I$2:K$28,3,FALSE))</f>
        <v>Predominantly Urban</v>
      </c>
      <c r="I131" s="70">
        <v>550</v>
      </c>
      <c r="J131" s="70">
        <v>0</v>
      </c>
      <c r="K131" s="70">
        <v>10</v>
      </c>
      <c r="L131" s="70">
        <v>570</v>
      </c>
      <c r="M131" s="71"/>
      <c r="N131" s="72">
        <v>370</v>
      </c>
      <c r="O131" s="70">
        <v>0</v>
      </c>
      <c r="P131" s="70">
        <v>30</v>
      </c>
      <c r="Q131" s="70">
        <v>400</v>
      </c>
    </row>
    <row r="132" spans="2:17" x14ac:dyDescent="0.25">
      <c r="B132" s="41" t="s">
        <v>405</v>
      </c>
      <c r="C132" s="41" t="s">
        <v>406</v>
      </c>
      <c r="D132" s="41" t="s">
        <v>407</v>
      </c>
      <c r="E132" s="73"/>
      <c r="F132" s="41" t="s">
        <v>408</v>
      </c>
      <c r="G132" s="3" t="str">
        <f>VLOOKUP(F132,regions!A$2:C$419,3,FALSE)</f>
        <v>Metropolitan district</v>
      </c>
      <c r="H132" s="3" t="str">
        <f>IFERROR(VLOOKUP(F132,classifications!A$3:C$328,3,FALSE),VLOOKUP(F132,classifications!I$2:K$28,3,FALSE))</f>
        <v>Predominantly Urban</v>
      </c>
      <c r="I132" s="70">
        <v>110</v>
      </c>
      <c r="J132" s="70">
        <v>20</v>
      </c>
      <c r="K132" s="70">
        <v>310</v>
      </c>
      <c r="L132" s="70">
        <v>440</v>
      </c>
      <c r="M132" s="71"/>
      <c r="N132" s="72">
        <v>120</v>
      </c>
      <c r="O132" s="70">
        <v>40</v>
      </c>
      <c r="P132" s="70">
        <v>250</v>
      </c>
      <c r="Q132" s="70">
        <v>410</v>
      </c>
    </row>
    <row r="133" spans="2:17" x14ac:dyDescent="0.25">
      <c r="B133" s="41" t="s">
        <v>409</v>
      </c>
      <c r="C133" s="41" t="s">
        <v>410</v>
      </c>
      <c r="D133" s="41" t="s">
        <v>411</v>
      </c>
      <c r="E133" s="73"/>
      <c r="F133" s="41" t="s">
        <v>412</v>
      </c>
      <c r="G133" s="3" t="str">
        <f>VLOOKUP(F133,regions!A$2:C$419,3,FALSE)</f>
        <v>Metropolitan district</v>
      </c>
      <c r="H133" s="3" t="str">
        <f>IFERROR(VLOOKUP(F133,classifications!A$3:C$328,3,FALSE),VLOOKUP(F133,classifications!I$2:K$28,3,FALSE))</f>
        <v>Predominantly Urban</v>
      </c>
      <c r="I133" s="70">
        <v>240</v>
      </c>
      <c r="J133" s="70">
        <v>10</v>
      </c>
      <c r="K133" s="70">
        <v>140</v>
      </c>
      <c r="L133" s="70">
        <v>380</v>
      </c>
      <c r="M133" s="71"/>
      <c r="N133" s="72">
        <v>220</v>
      </c>
      <c r="O133" s="70">
        <v>0</v>
      </c>
      <c r="P133" s="70">
        <v>50</v>
      </c>
      <c r="Q133" s="70">
        <v>270</v>
      </c>
    </row>
    <row r="134" spans="2:17" x14ac:dyDescent="0.25">
      <c r="B134" s="41" t="s">
        <v>413</v>
      </c>
      <c r="C134" s="41" t="s">
        <v>414</v>
      </c>
      <c r="D134" s="41" t="s">
        <v>415</v>
      </c>
      <c r="E134" s="73"/>
      <c r="F134" s="41" t="s">
        <v>416</v>
      </c>
      <c r="G134" s="3" t="str">
        <f>VLOOKUP(F134,regions!A$2:C$419,3,FALSE)</f>
        <v>Metropolitan district</v>
      </c>
      <c r="H134" s="3" t="str">
        <f>IFERROR(VLOOKUP(F134,classifications!A$3:C$328,3,FALSE),VLOOKUP(F134,classifications!I$2:K$28,3,FALSE))</f>
        <v>Predominantly Urban</v>
      </c>
      <c r="I134" s="70">
        <v>190</v>
      </c>
      <c r="J134" s="70">
        <v>0</v>
      </c>
      <c r="K134" s="70">
        <v>0</v>
      </c>
      <c r="L134" s="70">
        <v>190</v>
      </c>
      <c r="M134" s="71"/>
      <c r="N134" s="72">
        <v>140</v>
      </c>
      <c r="O134" s="70">
        <v>100</v>
      </c>
      <c r="P134" s="70">
        <v>0</v>
      </c>
      <c r="Q134" s="70">
        <v>240</v>
      </c>
    </row>
    <row r="135" spans="2:17" x14ac:dyDescent="0.25">
      <c r="B135" s="41" t="s">
        <v>417</v>
      </c>
      <c r="C135" s="41" t="s">
        <v>418</v>
      </c>
      <c r="D135" s="41" t="s">
        <v>419</v>
      </c>
      <c r="E135" s="73"/>
      <c r="F135" s="41" t="s">
        <v>420</v>
      </c>
      <c r="G135" s="3" t="str">
        <f>VLOOKUP(F135,regions!A$2:C$419,3,FALSE)</f>
        <v>Metropolitan district</v>
      </c>
      <c r="H135" s="3" t="str">
        <f>IFERROR(VLOOKUP(F135,classifications!A$3:C$328,3,FALSE),VLOOKUP(F135,classifications!I$2:K$28,3,FALSE))</f>
        <v>Predominantly Urban</v>
      </c>
      <c r="I135" s="70">
        <v>300</v>
      </c>
      <c r="J135" s="70">
        <v>130</v>
      </c>
      <c r="K135" s="70">
        <v>0</v>
      </c>
      <c r="L135" s="70">
        <v>420</v>
      </c>
      <c r="M135" s="71"/>
      <c r="N135" s="72">
        <v>250</v>
      </c>
      <c r="O135" s="70">
        <v>70</v>
      </c>
      <c r="P135" s="70">
        <v>0</v>
      </c>
      <c r="Q135" s="70">
        <v>330</v>
      </c>
    </row>
    <row r="136" spans="2:17" x14ac:dyDescent="0.25">
      <c r="I136" s="71"/>
      <c r="J136" s="71"/>
      <c r="K136" s="71"/>
      <c r="L136" s="71"/>
      <c r="M136" s="71"/>
      <c r="N136" s="81"/>
      <c r="O136" s="71"/>
      <c r="P136" s="71"/>
      <c r="Q136" s="71"/>
    </row>
    <row r="137" spans="2:17" x14ac:dyDescent="0.25">
      <c r="D137" s="3" t="s">
        <v>421</v>
      </c>
      <c r="E137" s="2" t="s">
        <v>422</v>
      </c>
      <c r="I137" s="70">
        <v>2710</v>
      </c>
      <c r="J137" s="70">
        <v>490</v>
      </c>
      <c r="K137" s="70">
        <v>30</v>
      </c>
      <c r="L137" s="70">
        <v>3240</v>
      </c>
      <c r="M137" s="71"/>
      <c r="N137" s="72">
        <v>3010</v>
      </c>
      <c r="O137" s="70">
        <v>660</v>
      </c>
      <c r="P137" s="70">
        <v>10</v>
      </c>
      <c r="Q137" s="70">
        <v>3680</v>
      </c>
    </row>
    <row r="138" spans="2:17" x14ac:dyDescent="0.25">
      <c r="B138" s="3" t="s">
        <v>423</v>
      </c>
      <c r="C138" s="3" t="s">
        <v>424</v>
      </c>
      <c r="D138" s="3" t="s">
        <v>425</v>
      </c>
      <c r="F138" s="3" t="s">
        <v>426</v>
      </c>
      <c r="G138" s="3" t="str">
        <f>VLOOKUP(F138,regions!A$2:C$419,3,FALSE)</f>
        <v>Metropolitan district</v>
      </c>
      <c r="H138" s="3" t="str">
        <f>IFERROR(VLOOKUP(F138,classifications!A$3:C$328,3,FALSE),VLOOKUP(F138,classifications!I$2:K$28,3,FALSE))</f>
        <v>Predominantly Urban</v>
      </c>
      <c r="I138" s="70">
        <v>580</v>
      </c>
      <c r="J138" s="70">
        <v>100</v>
      </c>
      <c r="K138" s="70">
        <v>30</v>
      </c>
      <c r="L138" s="70">
        <v>710</v>
      </c>
      <c r="M138" s="71"/>
      <c r="N138" s="72">
        <v>610</v>
      </c>
      <c r="O138" s="70">
        <v>110</v>
      </c>
      <c r="P138" s="70">
        <v>10</v>
      </c>
      <c r="Q138" s="70">
        <v>730</v>
      </c>
    </row>
    <row r="139" spans="2:17" x14ac:dyDescent="0.25">
      <c r="B139" s="3" t="s">
        <v>427</v>
      </c>
      <c r="C139" s="3" t="s">
        <v>428</v>
      </c>
      <c r="D139" s="3" t="s">
        <v>429</v>
      </c>
      <c r="F139" s="3" t="s">
        <v>430</v>
      </c>
      <c r="G139" s="3" t="str">
        <f>VLOOKUP(F139,regions!A$2:C$419,3,FALSE)</f>
        <v>Metropolitan district</v>
      </c>
      <c r="H139" s="3" t="str">
        <f>IFERROR(VLOOKUP(F139,classifications!A$3:C$328,3,FALSE),VLOOKUP(F139,classifications!I$2:K$28,3,FALSE))</f>
        <v>Predominantly Urban</v>
      </c>
      <c r="I139" s="70">
        <v>500</v>
      </c>
      <c r="J139" s="70">
        <v>180</v>
      </c>
      <c r="K139" s="70">
        <v>0</v>
      </c>
      <c r="L139" s="70">
        <v>680</v>
      </c>
      <c r="M139" s="71"/>
      <c r="N139" s="72">
        <v>720</v>
      </c>
      <c r="O139" s="70">
        <v>180</v>
      </c>
      <c r="P139" s="70">
        <v>0</v>
      </c>
      <c r="Q139" s="70">
        <v>900</v>
      </c>
    </row>
    <row r="140" spans="2:17" x14ac:dyDescent="0.25">
      <c r="B140" s="3" t="s">
        <v>431</v>
      </c>
      <c r="C140" s="3" t="s">
        <v>432</v>
      </c>
      <c r="D140" s="3" t="s">
        <v>433</v>
      </c>
      <c r="F140" s="3" t="s">
        <v>434</v>
      </c>
      <c r="G140" s="3" t="str">
        <f>VLOOKUP(F140,regions!A$2:C$419,3,FALSE)</f>
        <v>Metropolitan district</v>
      </c>
      <c r="H140" s="3" t="str">
        <f>IFERROR(VLOOKUP(F140,classifications!A$3:C$328,3,FALSE),VLOOKUP(F140,classifications!I$2:K$28,3,FALSE))</f>
        <v>Predominantly Urban</v>
      </c>
      <c r="I140" s="70">
        <v>410</v>
      </c>
      <c r="J140" s="70">
        <v>40</v>
      </c>
      <c r="K140" s="70">
        <v>0</v>
      </c>
      <c r="L140" s="70">
        <v>440</v>
      </c>
      <c r="M140" s="71"/>
      <c r="N140" s="72">
        <v>310</v>
      </c>
      <c r="O140" s="70">
        <v>120</v>
      </c>
      <c r="P140" s="70">
        <v>0</v>
      </c>
      <c r="Q140" s="70">
        <v>420</v>
      </c>
    </row>
    <row r="141" spans="2:17" x14ac:dyDescent="0.25">
      <c r="B141" s="3" t="s">
        <v>435</v>
      </c>
      <c r="C141" s="3" t="s">
        <v>436</v>
      </c>
      <c r="D141" s="3" t="s">
        <v>437</v>
      </c>
      <c r="F141" s="3" t="s">
        <v>438</v>
      </c>
      <c r="G141" s="3" t="str">
        <f>VLOOKUP(F141,regions!A$2:C$419,3,FALSE)</f>
        <v>Metropolitan district</v>
      </c>
      <c r="H141" s="3" t="str">
        <f>IFERROR(VLOOKUP(F141,classifications!A$3:C$328,3,FALSE),VLOOKUP(F141,classifications!I$2:K$28,3,FALSE))</f>
        <v>Predominantly Urban</v>
      </c>
      <c r="I141" s="70">
        <v>330</v>
      </c>
      <c r="J141" s="70">
        <v>50</v>
      </c>
      <c r="K141" s="70">
        <v>0</v>
      </c>
      <c r="L141" s="70">
        <v>390</v>
      </c>
      <c r="M141" s="71"/>
      <c r="N141" s="72">
        <v>440</v>
      </c>
      <c r="O141" s="70">
        <v>50</v>
      </c>
      <c r="P141" s="70">
        <v>0</v>
      </c>
      <c r="Q141" s="70">
        <v>490</v>
      </c>
    </row>
    <row r="142" spans="2:17" x14ac:dyDescent="0.25">
      <c r="B142" s="3" t="s">
        <v>439</v>
      </c>
      <c r="C142" s="3" t="s">
        <v>440</v>
      </c>
      <c r="D142" s="3" t="s">
        <v>441</v>
      </c>
      <c r="F142" s="3" t="s">
        <v>442</v>
      </c>
      <c r="G142" s="3" t="str">
        <f>VLOOKUP(F142,regions!A$2:C$419,3,FALSE)</f>
        <v>Metropolitan district</v>
      </c>
      <c r="H142" s="3" t="str">
        <f>IFERROR(VLOOKUP(F142,classifications!A$3:C$328,3,FALSE),VLOOKUP(F142,classifications!I$2:K$28,3,FALSE))</f>
        <v>Predominantly Urban</v>
      </c>
      <c r="I142" s="70">
        <v>190</v>
      </c>
      <c r="J142" s="70">
        <v>40</v>
      </c>
      <c r="K142" s="70">
        <v>0</v>
      </c>
      <c r="L142" s="70">
        <v>230</v>
      </c>
      <c r="M142" s="71"/>
      <c r="N142" s="72">
        <v>240</v>
      </c>
      <c r="O142" s="70">
        <v>90</v>
      </c>
      <c r="P142" s="70">
        <v>0</v>
      </c>
      <c r="Q142" s="70">
        <v>330</v>
      </c>
    </row>
    <row r="143" spans="2:17" x14ac:dyDescent="0.25">
      <c r="B143" s="3" t="s">
        <v>443</v>
      </c>
      <c r="C143" s="3" t="s">
        <v>444</v>
      </c>
      <c r="D143" s="3" t="s">
        <v>445</v>
      </c>
      <c r="F143" s="3" t="s">
        <v>446</v>
      </c>
      <c r="G143" s="3" t="str">
        <f>VLOOKUP(F143,regions!A$2:C$419,3,FALSE)</f>
        <v>Metropolitan district</v>
      </c>
      <c r="H143" s="3" t="str">
        <f>IFERROR(VLOOKUP(F143,classifications!A$3:C$328,3,FALSE),VLOOKUP(F143,classifications!I$2:K$28,3,FALSE))</f>
        <v>Predominantly Urban</v>
      </c>
      <c r="I143" s="70">
        <v>330</v>
      </c>
      <c r="J143" s="70">
        <v>50</v>
      </c>
      <c r="K143" s="70">
        <v>0</v>
      </c>
      <c r="L143" s="70">
        <v>380</v>
      </c>
      <c r="M143" s="71"/>
      <c r="N143" s="72">
        <v>350</v>
      </c>
      <c r="O143" s="70">
        <v>50</v>
      </c>
      <c r="P143" s="70">
        <v>0</v>
      </c>
      <c r="Q143" s="70">
        <v>400</v>
      </c>
    </row>
    <row r="144" spans="2:17" x14ac:dyDescent="0.25">
      <c r="B144" s="3" t="s">
        <v>447</v>
      </c>
      <c r="C144" s="3" t="s">
        <v>448</v>
      </c>
      <c r="D144" s="3" t="s">
        <v>449</v>
      </c>
      <c r="F144" s="3" t="s">
        <v>450</v>
      </c>
      <c r="G144" s="3" t="str">
        <f>VLOOKUP(F144,regions!A$2:C$419,3,FALSE)</f>
        <v>Metropolitan district</v>
      </c>
      <c r="H144" s="3" t="str">
        <f>IFERROR(VLOOKUP(F144,classifications!A$3:C$328,3,FALSE),VLOOKUP(F144,classifications!I$2:K$28,3,FALSE))</f>
        <v>Predominantly Urban</v>
      </c>
      <c r="I144" s="70">
        <v>380</v>
      </c>
      <c r="J144" s="70">
        <v>30</v>
      </c>
      <c r="K144" s="70">
        <v>0</v>
      </c>
      <c r="L144" s="70">
        <v>410</v>
      </c>
      <c r="M144" s="71"/>
      <c r="N144" s="72">
        <v>350</v>
      </c>
      <c r="O144" s="70">
        <v>60</v>
      </c>
      <c r="P144" s="70">
        <v>0</v>
      </c>
      <c r="Q144" s="70">
        <v>410</v>
      </c>
    </row>
    <row r="145" spans="1:17" x14ac:dyDescent="0.25">
      <c r="I145" s="71"/>
      <c r="J145" s="71"/>
      <c r="K145" s="71"/>
      <c r="L145" s="71"/>
      <c r="M145" s="71"/>
      <c r="N145" s="81"/>
      <c r="O145" s="71"/>
      <c r="P145" s="71"/>
      <c r="Q145" s="71"/>
    </row>
    <row r="146" spans="1:17" x14ac:dyDescent="0.25">
      <c r="B146" s="41"/>
      <c r="C146" s="41"/>
      <c r="D146" s="41" t="s">
        <v>451</v>
      </c>
      <c r="E146" s="73" t="s">
        <v>452</v>
      </c>
      <c r="F146" s="41"/>
      <c r="I146" s="70">
        <v>2880</v>
      </c>
      <c r="J146" s="70">
        <v>450</v>
      </c>
      <c r="K146" s="70">
        <v>20</v>
      </c>
      <c r="L146" s="70">
        <v>3350</v>
      </c>
      <c r="M146" s="71"/>
      <c r="N146" s="72">
        <v>2940</v>
      </c>
      <c r="O146" s="70">
        <v>300</v>
      </c>
      <c r="P146" s="70">
        <v>0</v>
      </c>
      <c r="Q146" s="70">
        <v>3240</v>
      </c>
    </row>
    <row r="147" spans="1:17" x14ac:dyDescent="0.25">
      <c r="B147" s="41" t="s">
        <v>453</v>
      </c>
      <c r="C147" s="41" t="s">
        <v>454</v>
      </c>
      <c r="D147" s="41" t="s">
        <v>455</v>
      </c>
      <c r="E147" s="73"/>
      <c r="F147" s="41" t="s">
        <v>456</v>
      </c>
      <c r="G147" s="3" t="str">
        <f>VLOOKUP(F147,regions!A$2:C$419,3,FALSE)</f>
        <v>Metropolitan district</v>
      </c>
      <c r="H147" s="3" t="str">
        <f>IFERROR(VLOOKUP(F147,classifications!A$3:C$328,3,FALSE),VLOOKUP(F147,classifications!I$2:K$28,3,FALSE))</f>
        <v>Predominantly Urban</v>
      </c>
      <c r="I147" s="70">
        <v>340</v>
      </c>
      <c r="J147" s="70">
        <v>60</v>
      </c>
      <c r="K147" s="70">
        <v>0</v>
      </c>
      <c r="L147" s="70">
        <v>400</v>
      </c>
      <c r="M147" s="71"/>
      <c r="N147" s="72">
        <v>460</v>
      </c>
      <c r="O147" s="70">
        <v>50</v>
      </c>
      <c r="P147" s="70">
        <v>0</v>
      </c>
      <c r="Q147" s="70">
        <v>510</v>
      </c>
    </row>
    <row r="148" spans="1:17" x14ac:dyDescent="0.25">
      <c r="B148" s="41" t="s">
        <v>457</v>
      </c>
      <c r="C148" s="41" t="s">
        <v>458</v>
      </c>
      <c r="D148" s="41" t="s">
        <v>459</v>
      </c>
      <c r="E148" s="73"/>
      <c r="F148" s="41" t="s">
        <v>460</v>
      </c>
      <c r="G148" s="3" t="str">
        <f>VLOOKUP(F148,regions!A$2:C$419,3,FALSE)</f>
        <v>Metropolitan district</v>
      </c>
      <c r="H148" s="3" t="str">
        <f>IFERROR(VLOOKUP(F148,classifications!A$3:C$328,3,FALSE),VLOOKUP(F148,classifications!I$2:K$28,3,FALSE))</f>
        <v>Predominantly Urban</v>
      </c>
      <c r="I148" s="70">
        <v>160</v>
      </c>
      <c r="J148" s="70">
        <v>60</v>
      </c>
      <c r="K148" s="70">
        <v>0</v>
      </c>
      <c r="L148" s="70">
        <v>220</v>
      </c>
      <c r="M148" s="71"/>
      <c r="N148" s="72">
        <v>290</v>
      </c>
      <c r="O148" s="70">
        <v>80</v>
      </c>
      <c r="P148" s="70">
        <v>0</v>
      </c>
      <c r="Q148" s="70">
        <v>360</v>
      </c>
    </row>
    <row r="149" spans="1:17" x14ac:dyDescent="0.25">
      <c r="B149" s="41" t="s">
        <v>461</v>
      </c>
      <c r="C149" s="41" t="s">
        <v>462</v>
      </c>
      <c r="D149" s="41" t="s">
        <v>463</v>
      </c>
      <c r="E149" s="73"/>
      <c r="F149" s="41" t="s">
        <v>464</v>
      </c>
      <c r="G149" s="3" t="str">
        <f>VLOOKUP(F149,regions!A$2:C$419,3,FALSE)</f>
        <v>Metropolitan district</v>
      </c>
      <c r="H149" s="3" t="str">
        <f>IFERROR(VLOOKUP(F149,classifications!A$3:C$328,3,FALSE),VLOOKUP(F149,classifications!I$2:K$28,3,FALSE))</f>
        <v>Predominantly Urban</v>
      </c>
      <c r="I149" s="70">
        <v>460</v>
      </c>
      <c r="J149" s="70">
        <v>20</v>
      </c>
      <c r="K149" s="70">
        <v>20</v>
      </c>
      <c r="L149" s="70">
        <v>500</v>
      </c>
      <c r="M149" s="71"/>
      <c r="N149" s="72">
        <v>480</v>
      </c>
      <c r="O149" s="70">
        <v>50</v>
      </c>
      <c r="P149" s="70">
        <v>0</v>
      </c>
      <c r="Q149" s="70">
        <v>530</v>
      </c>
    </row>
    <row r="150" spans="1:17" x14ac:dyDescent="0.25">
      <c r="B150" s="41" t="s">
        <v>465</v>
      </c>
      <c r="C150" s="41" t="s">
        <v>466</v>
      </c>
      <c r="D150" s="41" t="s">
        <v>467</v>
      </c>
      <c r="E150" s="73"/>
      <c r="F150" s="41" t="s">
        <v>468</v>
      </c>
      <c r="G150" s="3" t="str">
        <f>VLOOKUP(F150,regions!A$2:C$419,3,FALSE)</f>
        <v>Metropolitan district</v>
      </c>
      <c r="H150" s="3" t="str">
        <f>IFERROR(VLOOKUP(F150,classifications!A$3:C$328,3,FALSE),VLOOKUP(F150,classifications!I$2:K$28,3,FALSE))</f>
        <v>Predominantly Urban</v>
      </c>
      <c r="I150" s="70">
        <v>1330</v>
      </c>
      <c r="J150" s="70">
        <v>50</v>
      </c>
      <c r="K150" s="70">
        <v>0</v>
      </c>
      <c r="L150" s="70">
        <v>1380</v>
      </c>
      <c r="M150" s="71"/>
      <c r="N150" s="72">
        <v>1090</v>
      </c>
      <c r="O150" s="70">
        <v>20</v>
      </c>
      <c r="P150" s="70">
        <v>0</v>
      </c>
      <c r="Q150" s="70">
        <v>1120</v>
      </c>
    </row>
    <row r="151" spans="1:17" x14ac:dyDescent="0.25">
      <c r="B151" s="41" t="s">
        <v>469</v>
      </c>
      <c r="C151" s="41" t="s">
        <v>470</v>
      </c>
      <c r="D151" s="41" t="s">
        <v>471</v>
      </c>
      <c r="E151" s="73"/>
      <c r="F151" s="41" t="s">
        <v>472</v>
      </c>
      <c r="G151" s="3" t="str">
        <f>VLOOKUP(F151,regions!A$2:C$419,3,FALSE)</f>
        <v>Metropolitan district</v>
      </c>
      <c r="H151" s="3" t="str">
        <f>IFERROR(VLOOKUP(F151,classifications!A$3:C$328,3,FALSE),VLOOKUP(F151,classifications!I$2:K$28,3,FALSE))</f>
        <v>Predominantly Urban</v>
      </c>
      <c r="I151" s="70">
        <v>600</v>
      </c>
      <c r="J151" s="70">
        <v>260</v>
      </c>
      <c r="K151" s="70">
        <v>0</v>
      </c>
      <c r="L151" s="70">
        <v>850</v>
      </c>
      <c r="M151" s="71"/>
      <c r="N151" s="72">
        <v>620</v>
      </c>
      <c r="O151" s="70">
        <v>100</v>
      </c>
      <c r="P151" s="70">
        <v>0</v>
      </c>
      <c r="Q151" s="70">
        <v>710</v>
      </c>
    </row>
    <row r="152" spans="1:17" x14ac:dyDescent="0.25">
      <c r="I152" s="71"/>
      <c r="J152" s="71"/>
      <c r="K152" s="71"/>
      <c r="L152" s="71"/>
      <c r="M152" s="71"/>
      <c r="N152" s="76"/>
      <c r="O152" s="71"/>
      <c r="P152" s="71"/>
      <c r="Q152" s="71"/>
    </row>
    <row r="153" spans="1:17" x14ac:dyDescent="0.25">
      <c r="A153" s="20" t="s">
        <v>473</v>
      </c>
      <c r="B153" s="21"/>
      <c r="C153" s="21"/>
      <c r="D153" s="21"/>
      <c r="E153" s="22"/>
      <c r="F153" s="21"/>
      <c r="G153" s="21"/>
      <c r="I153" s="77">
        <v>37480</v>
      </c>
      <c r="J153" s="77">
        <v>8120</v>
      </c>
      <c r="K153" s="77">
        <v>220</v>
      </c>
      <c r="L153" s="77">
        <v>45810</v>
      </c>
      <c r="M153" s="78"/>
      <c r="N153" s="79">
        <v>38360</v>
      </c>
      <c r="O153" s="77">
        <v>9180</v>
      </c>
      <c r="P153" s="77">
        <v>290</v>
      </c>
      <c r="Q153" s="77">
        <v>47830</v>
      </c>
    </row>
    <row r="154" spans="1:17" x14ac:dyDescent="0.25">
      <c r="I154" s="71"/>
      <c r="J154" s="71"/>
      <c r="K154" s="71"/>
      <c r="L154" s="71"/>
      <c r="M154" s="71"/>
      <c r="N154" s="80"/>
      <c r="O154" s="71"/>
      <c r="P154" s="71"/>
      <c r="Q154" s="71"/>
    </row>
    <row r="155" spans="1:17" x14ac:dyDescent="0.25">
      <c r="B155" s="41"/>
      <c r="C155" s="41"/>
      <c r="D155" s="41" t="s">
        <v>474</v>
      </c>
      <c r="E155" s="73" t="s">
        <v>475</v>
      </c>
      <c r="F155" s="73" t="s">
        <v>475</v>
      </c>
      <c r="G155" s="3" t="str">
        <f>VLOOKUP(F155,regions!A$2:C$419,3,FALSE)</f>
        <v>Shire county</v>
      </c>
      <c r="H155" s="3" t="str">
        <f>IFERROR(VLOOKUP(F155,classifications!A$3:C$328,3,FALSE),VLOOKUP(F155,classifications!I$2:K$28,3,FALSE))</f>
        <v>Urban with Significant Rural</v>
      </c>
      <c r="I155" s="70">
        <v>1120</v>
      </c>
      <c r="J155" s="70">
        <v>400</v>
      </c>
      <c r="K155" s="70">
        <v>0</v>
      </c>
      <c r="L155" s="70">
        <v>1520</v>
      </c>
      <c r="M155" s="71"/>
      <c r="N155" s="72">
        <v>1070</v>
      </c>
      <c r="O155" s="70">
        <v>500</v>
      </c>
      <c r="P155" s="70">
        <v>0</v>
      </c>
      <c r="Q155" s="70">
        <v>1580</v>
      </c>
    </row>
    <row r="156" spans="1:17" x14ac:dyDescent="0.25">
      <c r="B156" s="41" t="s">
        <v>476</v>
      </c>
      <c r="C156" s="41" t="s">
        <v>477</v>
      </c>
      <c r="D156" s="41" t="s">
        <v>478</v>
      </c>
      <c r="E156" s="73"/>
      <c r="F156" s="41" t="s">
        <v>479</v>
      </c>
      <c r="G156" s="3" t="str">
        <f>VLOOKUP(F156,regions!A$2:C$419,3,FALSE)</f>
        <v>Shire district</v>
      </c>
      <c r="H156" s="3" t="str">
        <f>IFERROR(VLOOKUP(F156,classifications!A$3:C$328,3,FALSE),VLOOKUP(F156,classifications!I$2:K$28,3,FALSE))</f>
        <v>Predominantly Rural</v>
      </c>
      <c r="I156" s="70">
        <v>600</v>
      </c>
      <c r="J156" s="70">
        <v>240</v>
      </c>
      <c r="K156" s="70">
        <v>0</v>
      </c>
      <c r="L156" s="70">
        <v>840</v>
      </c>
      <c r="M156" s="71"/>
      <c r="N156" s="72">
        <v>520</v>
      </c>
      <c r="O156" s="70">
        <v>340</v>
      </c>
      <c r="P156" s="70">
        <v>0</v>
      </c>
      <c r="Q156" s="70">
        <v>860</v>
      </c>
    </row>
    <row r="157" spans="1:17" x14ac:dyDescent="0.25">
      <c r="B157" s="41" t="s">
        <v>480</v>
      </c>
      <c r="C157" s="41" t="s">
        <v>481</v>
      </c>
      <c r="D157" s="41" t="s">
        <v>482</v>
      </c>
      <c r="E157" s="73"/>
      <c r="F157" s="41" t="s">
        <v>483</v>
      </c>
      <c r="G157" s="3" t="str">
        <f>VLOOKUP(F157,regions!A$2:C$419,3,FALSE)</f>
        <v>Shire district</v>
      </c>
      <c r="H157" s="3" t="str">
        <f>IFERROR(VLOOKUP(F157,classifications!A$3:C$328,3,FALSE),VLOOKUP(F157,classifications!I$2:K$28,3,FALSE))</f>
        <v>Urban with Significant Rural</v>
      </c>
      <c r="I157" s="70">
        <v>140</v>
      </c>
      <c r="J157" s="70">
        <v>30</v>
      </c>
      <c r="K157" s="70">
        <v>0</v>
      </c>
      <c r="L157" s="70">
        <v>170</v>
      </c>
      <c r="M157" s="71"/>
      <c r="N157" s="72">
        <v>170</v>
      </c>
      <c r="O157" s="70">
        <v>100</v>
      </c>
      <c r="P157" s="70">
        <v>0</v>
      </c>
      <c r="Q157" s="70">
        <v>270</v>
      </c>
    </row>
    <row r="158" spans="1:17" x14ac:dyDescent="0.25">
      <c r="B158" s="41" t="s">
        <v>484</v>
      </c>
      <c r="C158" s="41" t="s">
        <v>485</v>
      </c>
      <c r="D158" s="41" t="s">
        <v>486</v>
      </c>
      <c r="E158" s="73"/>
      <c r="F158" s="41" t="s">
        <v>487</v>
      </c>
      <c r="G158" s="3" t="str">
        <f>VLOOKUP(F158,regions!A$2:C$419,3,FALSE)</f>
        <v>Shire district</v>
      </c>
      <c r="H158" s="3" t="str">
        <f>IFERROR(VLOOKUP(F158,classifications!A$3:C$328,3,FALSE),VLOOKUP(F158,classifications!I$2:K$28,3,FALSE))</f>
        <v>Urban with Significant Rural</v>
      </c>
      <c r="I158" s="70">
        <v>150</v>
      </c>
      <c r="J158" s="70">
        <v>0</v>
      </c>
      <c r="K158" s="70">
        <v>0</v>
      </c>
      <c r="L158" s="70">
        <v>150</v>
      </c>
      <c r="M158" s="71"/>
      <c r="N158" s="72">
        <v>150</v>
      </c>
      <c r="O158" s="70">
        <v>20</v>
      </c>
      <c r="P158" s="70">
        <v>0</v>
      </c>
      <c r="Q158" s="70">
        <v>170</v>
      </c>
    </row>
    <row r="159" spans="1:17" x14ac:dyDescent="0.25">
      <c r="B159" s="41" t="s">
        <v>488</v>
      </c>
      <c r="C159" s="41" t="s">
        <v>489</v>
      </c>
      <c r="D159" s="41" t="s">
        <v>490</v>
      </c>
      <c r="E159" s="73"/>
      <c r="F159" s="41" t="s">
        <v>491</v>
      </c>
      <c r="G159" s="3" t="str">
        <f>VLOOKUP(F159,regions!A$2:C$419,3,FALSE)</f>
        <v>Shire district</v>
      </c>
      <c r="H159" s="3" t="str">
        <f>IFERROR(VLOOKUP(F159,classifications!A$3:C$328,3,FALSE),VLOOKUP(F159,classifications!I$2:K$28,3,FALSE))</f>
        <v>Urban with Significant Rural</v>
      </c>
      <c r="I159" s="70">
        <v>230</v>
      </c>
      <c r="J159" s="70">
        <v>130</v>
      </c>
      <c r="K159" s="70">
        <v>0</v>
      </c>
      <c r="L159" s="70">
        <v>360</v>
      </c>
      <c r="M159" s="71"/>
      <c r="N159" s="72">
        <v>230</v>
      </c>
      <c r="O159" s="70">
        <v>50</v>
      </c>
      <c r="P159" s="70">
        <v>0</v>
      </c>
      <c r="Q159" s="70">
        <v>280</v>
      </c>
    </row>
    <row r="160" spans="1:17" x14ac:dyDescent="0.25">
      <c r="I160" s="71"/>
      <c r="J160" s="71"/>
      <c r="K160" s="71"/>
      <c r="L160" s="71"/>
      <c r="M160" s="71"/>
      <c r="N160" s="81"/>
      <c r="O160" s="71"/>
      <c r="P160" s="71"/>
      <c r="Q160" s="71"/>
    </row>
    <row r="161" spans="2:17" x14ac:dyDescent="0.25">
      <c r="B161" s="41"/>
      <c r="C161" s="41"/>
      <c r="D161" s="41" t="s">
        <v>492</v>
      </c>
      <c r="E161" s="73" t="s">
        <v>493</v>
      </c>
      <c r="F161" s="73" t="s">
        <v>493</v>
      </c>
      <c r="G161" s="3" t="str">
        <f>VLOOKUP(F161,regions!A$2:C$419,3,FALSE)</f>
        <v>Shire county</v>
      </c>
      <c r="H161" s="3" t="str">
        <f>IFERROR(VLOOKUP(F161,classifications!A$3:C$328,3,FALSE),VLOOKUP(F161,classifications!I$2:K$28,3,FALSE))</f>
        <v>Predominantly Rural</v>
      </c>
      <c r="I161" s="70">
        <v>2580</v>
      </c>
      <c r="J161" s="70">
        <v>350</v>
      </c>
      <c r="K161" s="70">
        <v>0</v>
      </c>
      <c r="L161" s="70">
        <v>2940</v>
      </c>
      <c r="M161" s="71"/>
      <c r="N161" s="72">
        <v>1580</v>
      </c>
      <c r="O161" s="70">
        <v>270</v>
      </c>
      <c r="P161" s="70">
        <v>10</v>
      </c>
      <c r="Q161" s="70">
        <v>1860</v>
      </c>
    </row>
    <row r="162" spans="2:17" x14ac:dyDescent="0.25">
      <c r="B162" s="41" t="s">
        <v>494</v>
      </c>
      <c r="C162" s="41" t="s">
        <v>495</v>
      </c>
      <c r="D162" s="41" t="s">
        <v>496</v>
      </c>
      <c r="E162" s="73"/>
      <c r="F162" s="41" t="s">
        <v>497</v>
      </c>
      <c r="G162" s="3" t="str">
        <f>VLOOKUP(F162,regions!A$2:C$419,3,FALSE)</f>
        <v>Shire district</v>
      </c>
      <c r="H162" s="3" t="str">
        <f>IFERROR(VLOOKUP(F162,classifications!A$3:C$328,3,FALSE),VLOOKUP(F162,classifications!I$2:K$28,3,FALSE))</f>
        <v>Predominantly Urban</v>
      </c>
      <c r="I162" s="70">
        <v>1140</v>
      </c>
      <c r="J162" s="70">
        <v>170</v>
      </c>
      <c r="K162" s="70">
        <v>0</v>
      </c>
      <c r="L162" s="70">
        <v>1310</v>
      </c>
      <c r="M162" s="71"/>
      <c r="N162" s="72">
        <v>260</v>
      </c>
      <c r="O162" s="70">
        <v>70</v>
      </c>
      <c r="P162" s="70">
        <v>0</v>
      </c>
      <c r="Q162" s="70">
        <v>330</v>
      </c>
    </row>
    <row r="163" spans="2:17" x14ac:dyDescent="0.25">
      <c r="B163" s="41" t="s">
        <v>498</v>
      </c>
      <c r="C163" s="41" t="s">
        <v>499</v>
      </c>
      <c r="D163" s="41" t="s">
        <v>500</v>
      </c>
      <c r="E163" s="73"/>
      <c r="F163" s="41" t="s">
        <v>501</v>
      </c>
      <c r="G163" s="3" t="str">
        <f>VLOOKUP(F163,regions!A$2:C$419,3,FALSE)</f>
        <v>Shire district</v>
      </c>
      <c r="H163" s="3" t="str">
        <f>IFERROR(VLOOKUP(F163,classifications!A$3:C$328,3,FALSE),VLOOKUP(F163,classifications!I$2:K$28,3,FALSE))</f>
        <v>Predominantly Rural</v>
      </c>
      <c r="I163" s="70">
        <v>160</v>
      </c>
      <c r="J163" s="70">
        <v>20</v>
      </c>
      <c r="K163" s="70">
        <v>0</v>
      </c>
      <c r="L163" s="70">
        <v>180</v>
      </c>
      <c r="M163" s="71"/>
      <c r="N163" s="72">
        <v>240</v>
      </c>
      <c r="O163" s="70">
        <v>10</v>
      </c>
      <c r="P163" s="70">
        <v>0</v>
      </c>
      <c r="Q163" s="70">
        <v>250</v>
      </c>
    </row>
    <row r="164" spans="2:17" x14ac:dyDescent="0.25">
      <c r="B164" s="41" t="s">
        <v>502</v>
      </c>
      <c r="C164" s="41" t="s">
        <v>503</v>
      </c>
      <c r="D164" s="41" t="s">
        <v>504</v>
      </c>
      <c r="E164" s="73"/>
      <c r="F164" s="41" t="s">
        <v>505</v>
      </c>
      <c r="G164" s="3" t="str">
        <f>VLOOKUP(F164,regions!A$2:C$419,3,FALSE)</f>
        <v>Shire district</v>
      </c>
      <c r="H164" s="3" t="str">
        <f>IFERROR(VLOOKUP(F164,classifications!A$3:C$328,3,FALSE),VLOOKUP(F164,classifications!I$2:K$28,3,FALSE))</f>
        <v>Predominantly Rural</v>
      </c>
      <c r="I164" s="70">
        <v>220</v>
      </c>
      <c r="J164" s="70">
        <v>0</v>
      </c>
      <c r="K164" s="70">
        <v>0</v>
      </c>
      <c r="L164" s="70">
        <v>220</v>
      </c>
      <c r="M164" s="71"/>
      <c r="N164" s="72">
        <v>190</v>
      </c>
      <c r="O164" s="70">
        <v>0</v>
      </c>
      <c r="P164" s="70">
        <v>10</v>
      </c>
      <c r="Q164" s="70">
        <v>200</v>
      </c>
    </row>
    <row r="165" spans="2:17" x14ac:dyDescent="0.25">
      <c r="B165" s="41" t="s">
        <v>506</v>
      </c>
      <c r="C165" s="41" t="s">
        <v>507</v>
      </c>
      <c r="D165" s="41" t="s">
        <v>508</v>
      </c>
      <c r="E165" s="73"/>
      <c r="F165" s="41" t="s">
        <v>509</v>
      </c>
      <c r="G165" s="3" t="str">
        <f>VLOOKUP(F165,regions!A$2:C$419,3,FALSE)</f>
        <v>Shire district</v>
      </c>
      <c r="H165" s="3" t="str">
        <f>IFERROR(VLOOKUP(F165,classifications!A$3:C$328,3,FALSE),VLOOKUP(F165,classifications!I$2:K$28,3,FALSE))</f>
        <v>Predominantly Rural</v>
      </c>
      <c r="I165" s="70">
        <v>550</v>
      </c>
      <c r="J165" s="70">
        <v>70</v>
      </c>
      <c r="K165" s="70">
        <v>0</v>
      </c>
      <c r="L165" s="70">
        <v>620</v>
      </c>
      <c r="M165" s="71"/>
      <c r="N165" s="72">
        <v>400</v>
      </c>
      <c r="O165" s="70">
        <v>40</v>
      </c>
      <c r="P165" s="70">
        <v>0</v>
      </c>
      <c r="Q165" s="70">
        <v>430</v>
      </c>
    </row>
    <row r="166" spans="2:17" x14ac:dyDescent="0.25">
      <c r="B166" s="41" t="s">
        <v>510</v>
      </c>
      <c r="C166" s="41" t="s">
        <v>511</v>
      </c>
      <c r="D166" s="41" t="s">
        <v>512</v>
      </c>
      <c r="E166" s="73"/>
      <c r="F166" s="41" t="s">
        <v>513</v>
      </c>
      <c r="G166" s="3" t="str">
        <f>VLOOKUP(F166,regions!A$2:C$419,3,FALSE)</f>
        <v>Shire district</v>
      </c>
      <c r="H166" s="3" t="str">
        <f>IFERROR(VLOOKUP(F166,classifications!A$3:C$328,3,FALSE),VLOOKUP(F166,classifications!I$2:K$28,3,FALSE))</f>
        <v>Predominantly Rural</v>
      </c>
      <c r="I166" s="70">
        <v>510</v>
      </c>
      <c r="J166" s="70">
        <v>90</v>
      </c>
      <c r="K166" s="70">
        <v>0</v>
      </c>
      <c r="L166" s="70">
        <v>600</v>
      </c>
      <c r="M166" s="71"/>
      <c r="N166" s="72">
        <v>490</v>
      </c>
      <c r="O166" s="70">
        <v>160</v>
      </c>
      <c r="P166" s="70">
        <v>0</v>
      </c>
      <c r="Q166" s="70">
        <v>650</v>
      </c>
    </row>
    <row r="167" spans="2:17" x14ac:dyDescent="0.25">
      <c r="I167" s="71"/>
      <c r="J167" s="71"/>
      <c r="K167" s="71"/>
      <c r="L167" s="71"/>
      <c r="M167" s="71"/>
      <c r="N167" s="81"/>
      <c r="O167" s="71"/>
      <c r="P167" s="71"/>
      <c r="Q167" s="71"/>
    </row>
    <row r="168" spans="2:17" x14ac:dyDescent="0.25">
      <c r="B168" s="41"/>
      <c r="C168" s="41"/>
      <c r="D168" s="41" t="s">
        <v>514</v>
      </c>
      <c r="E168" s="73" t="s">
        <v>515</v>
      </c>
      <c r="F168" s="73" t="s">
        <v>515</v>
      </c>
      <c r="G168" s="3" t="str">
        <f>VLOOKUP(F168,regions!A$2:C$419,3,FALSE)</f>
        <v>Shire county</v>
      </c>
      <c r="H168" s="3" t="str">
        <f>IFERROR(VLOOKUP(F168,classifications!A$3:C$328,3,FALSE),VLOOKUP(F168,classifications!I$2:K$28,3,FALSE))</f>
        <v>Predominantly Rural</v>
      </c>
      <c r="I168" s="70">
        <v>830</v>
      </c>
      <c r="J168" s="70">
        <v>110</v>
      </c>
      <c r="K168" s="70">
        <v>0</v>
      </c>
      <c r="L168" s="70">
        <v>940</v>
      </c>
      <c r="M168" s="71"/>
      <c r="N168" s="72">
        <v>670</v>
      </c>
      <c r="O168" s="70">
        <v>180</v>
      </c>
      <c r="P168" s="70">
        <v>0</v>
      </c>
      <c r="Q168" s="70">
        <v>850</v>
      </c>
    </row>
    <row r="169" spans="2:17" x14ac:dyDescent="0.25">
      <c r="B169" s="41" t="s">
        <v>516</v>
      </c>
      <c r="C169" s="41" t="s">
        <v>517</v>
      </c>
      <c r="D169" s="41" t="s">
        <v>518</v>
      </c>
      <c r="E169" s="73"/>
      <c r="F169" s="41" t="s">
        <v>519</v>
      </c>
      <c r="G169" s="3" t="str">
        <f>VLOOKUP(F169,regions!A$2:C$419,3,FALSE)</f>
        <v>Shire district</v>
      </c>
      <c r="H169" s="3" t="str">
        <f>IFERROR(VLOOKUP(F169,classifications!A$3:C$328,3,FALSE),VLOOKUP(F169,classifications!I$2:K$28,3,FALSE))</f>
        <v>Predominantly Rural</v>
      </c>
      <c r="I169" s="70">
        <v>240</v>
      </c>
      <c r="J169" s="70">
        <v>30</v>
      </c>
      <c r="K169" s="70">
        <v>0</v>
      </c>
      <c r="L169" s="70">
        <v>270</v>
      </c>
      <c r="M169" s="71"/>
      <c r="N169" s="72">
        <v>170</v>
      </c>
      <c r="O169" s="70">
        <v>30</v>
      </c>
      <c r="P169" s="70">
        <v>0</v>
      </c>
      <c r="Q169" s="70">
        <v>200</v>
      </c>
    </row>
    <row r="170" spans="2:17" x14ac:dyDescent="0.25">
      <c r="B170" s="41" t="s">
        <v>520</v>
      </c>
      <c r="C170" s="41" t="s">
        <v>521</v>
      </c>
      <c r="D170" s="41" t="s">
        <v>522</v>
      </c>
      <c r="E170" s="73"/>
      <c r="F170" s="41" t="s">
        <v>523</v>
      </c>
      <c r="G170" s="3" t="str">
        <f>VLOOKUP(F170,regions!A$2:C$419,3,FALSE)</f>
        <v>Shire district</v>
      </c>
      <c r="H170" s="3" t="str">
        <f>IFERROR(VLOOKUP(F170,classifications!A$3:C$328,3,FALSE),VLOOKUP(F170,classifications!I$2:K$28,3,FALSE))</f>
        <v>Urban with Significant Rural</v>
      </c>
      <c r="I170" s="70">
        <v>30</v>
      </c>
      <c r="J170" s="70">
        <v>0</v>
      </c>
      <c r="K170" s="70">
        <v>0</v>
      </c>
      <c r="L170" s="70">
        <v>30</v>
      </c>
      <c r="M170" s="71"/>
      <c r="N170" s="72">
        <v>40</v>
      </c>
      <c r="O170" s="70">
        <v>0</v>
      </c>
      <c r="P170" s="70">
        <v>0</v>
      </c>
      <c r="Q170" s="70">
        <v>40</v>
      </c>
    </row>
    <row r="171" spans="2:17" x14ac:dyDescent="0.25">
      <c r="B171" s="41" t="s">
        <v>524</v>
      </c>
      <c r="C171" s="41" t="s">
        <v>525</v>
      </c>
      <c r="D171" s="41" t="s">
        <v>526</v>
      </c>
      <c r="E171" s="73"/>
      <c r="F171" s="41" t="s">
        <v>527</v>
      </c>
      <c r="G171" s="3" t="str">
        <f>VLOOKUP(F171,regions!A$2:C$419,3,FALSE)</f>
        <v>Shire district</v>
      </c>
      <c r="H171" s="3" t="str">
        <f>IFERROR(VLOOKUP(F171,classifications!A$3:C$328,3,FALSE),VLOOKUP(F171,classifications!I$2:K$28,3,FALSE))</f>
        <v>Urban with Significant Rural</v>
      </c>
      <c r="I171" s="70">
        <v>200</v>
      </c>
      <c r="J171" s="70">
        <v>10</v>
      </c>
      <c r="K171" s="70">
        <v>0</v>
      </c>
      <c r="L171" s="70">
        <v>210</v>
      </c>
      <c r="M171" s="71"/>
      <c r="N171" s="72">
        <v>160</v>
      </c>
      <c r="O171" s="70">
        <v>20</v>
      </c>
      <c r="P171" s="70">
        <v>0</v>
      </c>
      <c r="Q171" s="70">
        <v>180</v>
      </c>
    </row>
    <row r="172" spans="2:17" x14ac:dyDescent="0.25">
      <c r="B172" s="41" t="s">
        <v>528</v>
      </c>
      <c r="C172" s="41" t="s">
        <v>529</v>
      </c>
      <c r="D172" s="41" t="s">
        <v>530</v>
      </c>
      <c r="E172" s="73"/>
      <c r="F172" s="41" t="s">
        <v>531</v>
      </c>
      <c r="G172" s="3" t="str">
        <f>VLOOKUP(F172,regions!A$2:C$419,3,FALSE)</f>
        <v>Shire district</v>
      </c>
      <c r="H172" s="3" t="str">
        <f>IFERROR(VLOOKUP(F172,classifications!A$3:C$328,3,FALSE),VLOOKUP(F172,classifications!I$2:K$28,3,FALSE))</f>
        <v>Predominantly Rural</v>
      </c>
      <c r="I172" s="70">
        <v>120</v>
      </c>
      <c r="J172" s="70">
        <v>0</v>
      </c>
      <c r="K172" s="70">
        <v>0</v>
      </c>
      <c r="L172" s="70">
        <v>120</v>
      </c>
      <c r="M172" s="71"/>
      <c r="N172" s="72">
        <v>80</v>
      </c>
      <c r="O172" s="70">
        <v>50</v>
      </c>
      <c r="P172" s="70">
        <v>0</v>
      </c>
      <c r="Q172" s="70">
        <v>130</v>
      </c>
    </row>
    <row r="173" spans="2:17" x14ac:dyDescent="0.25">
      <c r="B173" s="41" t="s">
        <v>532</v>
      </c>
      <c r="C173" s="41" t="s">
        <v>533</v>
      </c>
      <c r="D173" s="41" t="s">
        <v>534</v>
      </c>
      <c r="E173" s="73"/>
      <c r="F173" s="41" t="s">
        <v>535</v>
      </c>
      <c r="G173" s="3" t="str">
        <f>VLOOKUP(F173,regions!A$2:C$419,3,FALSE)</f>
        <v>Shire district</v>
      </c>
      <c r="H173" s="3" t="str">
        <f>IFERROR(VLOOKUP(F173,classifications!A$3:C$328,3,FALSE),VLOOKUP(F173,classifications!I$2:K$28,3,FALSE))</f>
        <v>Predominantly Rural</v>
      </c>
      <c r="I173" s="70">
        <v>130</v>
      </c>
      <c r="J173" s="70">
        <v>20</v>
      </c>
      <c r="K173" s="70">
        <v>0</v>
      </c>
      <c r="L173" s="70">
        <v>150</v>
      </c>
      <c r="M173" s="71"/>
      <c r="N173" s="72">
        <v>90</v>
      </c>
      <c r="O173" s="70">
        <v>40</v>
      </c>
      <c r="P173" s="70">
        <v>0</v>
      </c>
      <c r="Q173" s="70">
        <v>120</v>
      </c>
    </row>
    <row r="174" spans="2:17" x14ac:dyDescent="0.25">
      <c r="B174" s="41" t="s">
        <v>536</v>
      </c>
      <c r="C174" s="41" t="s">
        <v>537</v>
      </c>
      <c r="D174" s="41" t="s">
        <v>538</v>
      </c>
      <c r="E174" s="73"/>
      <c r="F174" s="41" t="s">
        <v>539</v>
      </c>
      <c r="G174" s="3" t="str">
        <f>VLOOKUP(F174,regions!A$2:C$419,3,FALSE)</f>
        <v>Shire district</v>
      </c>
      <c r="H174" s="3" t="str">
        <f>IFERROR(VLOOKUP(F174,classifications!A$3:C$328,3,FALSE),VLOOKUP(F174,classifications!I$2:K$28,3,FALSE))</f>
        <v>Predominantly Rural</v>
      </c>
      <c r="I174" s="70">
        <v>120</v>
      </c>
      <c r="J174" s="70">
        <v>40</v>
      </c>
      <c r="K174" s="70">
        <v>0</v>
      </c>
      <c r="L174" s="70">
        <v>170</v>
      </c>
      <c r="M174" s="71"/>
      <c r="N174" s="72">
        <v>130</v>
      </c>
      <c r="O174" s="70">
        <v>40</v>
      </c>
      <c r="P174" s="70">
        <v>0</v>
      </c>
      <c r="Q174" s="70">
        <v>170</v>
      </c>
    </row>
    <row r="175" spans="2:17" x14ac:dyDescent="0.25">
      <c r="I175" s="71"/>
      <c r="J175" s="71"/>
      <c r="K175" s="71"/>
      <c r="L175" s="71"/>
      <c r="M175" s="71"/>
      <c r="N175" s="81"/>
      <c r="O175" s="71"/>
      <c r="P175" s="71"/>
      <c r="Q175" s="71"/>
    </row>
    <row r="176" spans="2:17" x14ac:dyDescent="0.25">
      <c r="B176" s="41"/>
      <c r="C176" s="41"/>
      <c r="D176" s="41" t="s">
        <v>540</v>
      </c>
      <c r="E176" s="73" t="s">
        <v>541</v>
      </c>
      <c r="F176" s="73" t="s">
        <v>541</v>
      </c>
      <c r="G176" s="3" t="str">
        <f>VLOOKUP(F176,regions!A$2:C$419,3,FALSE)</f>
        <v>Shire county</v>
      </c>
      <c r="H176" s="3" t="str">
        <f>IFERROR(VLOOKUP(F176,classifications!A$3:C$328,3,FALSE),VLOOKUP(F176,classifications!I$2:K$28,3,FALSE))</f>
        <v>Urban with Significant Rural</v>
      </c>
      <c r="I176" s="70">
        <v>1060</v>
      </c>
      <c r="J176" s="70">
        <v>190</v>
      </c>
      <c r="K176" s="70">
        <v>0</v>
      </c>
      <c r="L176" s="70">
        <v>1250</v>
      </c>
      <c r="M176" s="71"/>
      <c r="N176" s="72">
        <v>1070</v>
      </c>
      <c r="O176" s="70">
        <v>200</v>
      </c>
      <c r="P176" s="70">
        <v>0</v>
      </c>
      <c r="Q176" s="70">
        <v>1270</v>
      </c>
    </row>
    <row r="177" spans="2:17" x14ac:dyDescent="0.25">
      <c r="B177" s="41" t="s">
        <v>542</v>
      </c>
      <c r="C177" s="41" t="s">
        <v>543</v>
      </c>
      <c r="D177" s="41" t="s">
        <v>544</v>
      </c>
      <c r="E177" s="73"/>
      <c r="F177" s="41" t="s">
        <v>545</v>
      </c>
      <c r="G177" s="3" t="str">
        <f>VLOOKUP(F177,regions!A$2:C$419,3,FALSE)</f>
        <v>Shire district</v>
      </c>
      <c r="H177" s="3" t="str">
        <f>IFERROR(VLOOKUP(F177,classifications!A$3:C$328,3,FALSE),VLOOKUP(F177,classifications!I$2:K$28,3,FALSE))</f>
        <v>Predominantly Urban</v>
      </c>
      <c r="I177" s="70">
        <v>190</v>
      </c>
      <c r="J177" s="70">
        <v>30</v>
      </c>
      <c r="K177" s="70">
        <v>0</v>
      </c>
      <c r="L177" s="70">
        <v>220</v>
      </c>
      <c r="M177" s="71"/>
      <c r="N177" s="72">
        <v>150</v>
      </c>
      <c r="O177" s="70">
        <v>30</v>
      </c>
      <c r="P177" s="70">
        <v>0</v>
      </c>
      <c r="Q177" s="70">
        <v>180</v>
      </c>
    </row>
    <row r="178" spans="2:17" x14ac:dyDescent="0.25">
      <c r="B178" s="41" t="s">
        <v>546</v>
      </c>
      <c r="C178" s="41" t="s">
        <v>547</v>
      </c>
      <c r="D178" s="41" t="s">
        <v>548</v>
      </c>
      <c r="E178" s="73"/>
      <c r="F178" s="41" t="s">
        <v>549</v>
      </c>
      <c r="G178" s="3" t="str">
        <f>VLOOKUP(F178,regions!A$2:C$419,3,FALSE)</f>
        <v>Shire district</v>
      </c>
      <c r="H178" s="3" t="str">
        <f>IFERROR(VLOOKUP(F178,classifications!A$3:C$328,3,FALSE),VLOOKUP(F178,classifications!I$2:K$28,3,FALSE))</f>
        <v>Urban with Significant Rural</v>
      </c>
      <c r="I178" s="70">
        <v>140</v>
      </c>
      <c r="J178" s="70">
        <v>0</v>
      </c>
      <c r="K178" s="70">
        <v>0</v>
      </c>
      <c r="L178" s="70">
        <v>140</v>
      </c>
      <c r="M178" s="71"/>
      <c r="N178" s="72">
        <v>100</v>
      </c>
      <c r="O178" s="70">
        <v>0</v>
      </c>
      <c r="P178" s="70">
        <v>0</v>
      </c>
      <c r="Q178" s="70">
        <v>100</v>
      </c>
    </row>
    <row r="179" spans="2:17" x14ac:dyDescent="0.25">
      <c r="B179" s="41" t="s">
        <v>550</v>
      </c>
      <c r="C179" s="41" t="s">
        <v>551</v>
      </c>
      <c r="D179" s="41" t="s">
        <v>552</v>
      </c>
      <c r="E179" s="73"/>
      <c r="F179" s="41" t="s">
        <v>553</v>
      </c>
      <c r="G179" s="3" t="str">
        <f>VLOOKUP(F179,regions!A$2:C$419,3,FALSE)</f>
        <v>Shire district</v>
      </c>
      <c r="H179" s="3" t="str">
        <f>IFERROR(VLOOKUP(F179,classifications!A$3:C$328,3,FALSE),VLOOKUP(F179,classifications!I$2:K$28,3,FALSE))</f>
        <v>Predominantly Urban</v>
      </c>
      <c r="I179" s="70">
        <v>110</v>
      </c>
      <c r="J179" s="70">
        <v>0</v>
      </c>
      <c r="K179" s="70">
        <v>0</v>
      </c>
      <c r="L179" s="70">
        <v>110</v>
      </c>
      <c r="M179" s="71"/>
      <c r="N179" s="72">
        <v>90</v>
      </c>
      <c r="O179" s="70">
        <v>10</v>
      </c>
      <c r="P179" s="70">
        <v>0</v>
      </c>
      <c r="Q179" s="70">
        <v>100</v>
      </c>
    </row>
    <row r="180" spans="2:17" x14ac:dyDescent="0.25">
      <c r="B180" s="41" t="s">
        <v>554</v>
      </c>
      <c r="C180" s="41" t="s">
        <v>555</v>
      </c>
      <c r="D180" s="41" t="s">
        <v>556</v>
      </c>
      <c r="E180" s="73"/>
      <c r="F180" s="41" t="s">
        <v>557</v>
      </c>
      <c r="G180" s="3" t="str">
        <f>VLOOKUP(F180,regions!A$2:C$419,3,FALSE)</f>
        <v>Shire district</v>
      </c>
      <c r="H180" s="3" t="str">
        <f>IFERROR(VLOOKUP(F180,classifications!A$3:C$328,3,FALSE),VLOOKUP(F180,classifications!I$2:K$28,3,FALSE))</f>
        <v>Predominantly Rural</v>
      </c>
      <c r="I180" s="70">
        <v>80</v>
      </c>
      <c r="J180" s="70">
        <v>100</v>
      </c>
      <c r="K180" s="70">
        <v>0</v>
      </c>
      <c r="L180" s="70">
        <v>180</v>
      </c>
      <c r="M180" s="71"/>
      <c r="N180" s="72">
        <v>90</v>
      </c>
      <c r="O180" s="70">
        <v>90</v>
      </c>
      <c r="P180" s="70">
        <v>0</v>
      </c>
      <c r="Q180" s="70">
        <v>180</v>
      </c>
    </row>
    <row r="181" spans="2:17" x14ac:dyDescent="0.25">
      <c r="B181" s="41" t="s">
        <v>558</v>
      </c>
      <c r="C181" s="41" t="s">
        <v>559</v>
      </c>
      <c r="D181" s="41" t="s">
        <v>560</v>
      </c>
      <c r="E181" s="73"/>
      <c r="F181" s="41" t="s">
        <v>561</v>
      </c>
      <c r="G181" s="3" t="str">
        <f>VLOOKUP(F181,regions!A$2:C$419,3,FALSE)</f>
        <v>Shire district</v>
      </c>
      <c r="H181" s="3" t="str">
        <f>IFERROR(VLOOKUP(F181,classifications!A$3:C$328,3,FALSE),VLOOKUP(F181,classifications!I$2:K$28,3,FALSE))</f>
        <v>Predominantly Urban</v>
      </c>
      <c r="I181" s="70">
        <v>140</v>
      </c>
      <c r="J181" s="70">
        <v>30</v>
      </c>
      <c r="K181" s="70">
        <v>0</v>
      </c>
      <c r="L181" s="70">
        <v>170</v>
      </c>
      <c r="M181" s="71"/>
      <c r="N181" s="72">
        <v>150</v>
      </c>
      <c r="O181" s="70">
        <v>10</v>
      </c>
      <c r="P181" s="70">
        <v>0</v>
      </c>
      <c r="Q181" s="70">
        <v>170</v>
      </c>
    </row>
    <row r="182" spans="2:17" x14ac:dyDescent="0.25">
      <c r="B182" s="41" t="s">
        <v>562</v>
      </c>
      <c r="C182" s="41" t="s">
        <v>563</v>
      </c>
      <c r="D182" s="41" t="s">
        <v>564</v>
      </c>
      <c r="E182" s="73"/>
      <c r="F182" s="41" t="s">
        <v>565</v>
      </c>
      <c r="G182" s="3" t="str">
        <f>VLOOKUP(F182,regions!A$2:C$419,3,FALSE)</f>
        <v>Shire district</v>
      </c>
      <c r="H182" s="3" t="str">
        <f>IFERROR(VLOOKUP(F182,classifications!A$3:C$328,3,FALSE),VLOOKUP(F182,classifications!I$2:K$28,3,FALSE))</f>
        <v>Predominantly Rural</v>
      </c>
      <c r="I182" s="70">
        <v>50</v>
      </c>
      <c r="J182" s="70">
        <v>20</v>
      </c>
      <c r="K182" s="70">
        <v>0</v>
      </c>
      <c r="L182" s="70">
        <v>70</v>
      </c>
      <c r="M182" s="71"/>
      <c r="N182" s="72">
        <v>60</v>
      </c>
      <c r="O182" s="70">
        <v>20</v>
      </c>
      <c r="P182" s="70">
        <v>0</v>
      </c>
      <c r="Q182" s="70">
        <v>80</v>
      </c>
    </row>
    <row r="183" spans="2:17" x14ac:dyDescent="0.25">
      <c r="B183" s="41" t="s">
        <v>566</v>
      </c>
      <c r="C183" s="41" t="s">
        <v>567</v>
      </c>
      <c r="D183" s="41" t="s">
        <v>568</v>
      </c>
      <c r="E183" s="73"/>
      <c r="F183" s="41" t="s">
        <v>569</v>
      </c>
      <c r="G183" s="3" t="str">
        <f>VLOOKUP(F183,regions!A$2:C$419,3,FALSE)</f>
        <v>Shire district</v>
      </c>
      <c r="H183" s="3" t="str">
        <f>IFERROR(VLOOKUP(F183,classifications!A$3:C$328,3,FALSE),VLOOKUP(F183,classifications!I$2:K$28,3,FALSE))</f>
        <v>Predominantly Urban</v>
      </c>
      <c r="I183" s="70">
        <v>40</v>
      </c>
      <c r="J183" s="70">
        <v>0</v>
      </c>
      <c r="K183" s="70">
        <v>0</v>
      </c>
      <c r="L183" s="70">
        <v>50</v>
      </c>
      <c r="M183" s="71"/>
      <c r="N183" s="72">
        <v>140</v>
      </c>
      <c r="O183" s="70">
        <v>10</v>
      </c>
      <c r="P183" s="70">
        <v>0</v>
      </c>
      <c r="Q183" s="70">
        <v>150</v>
      </c>
    </row>
    <row r="184" spans="2:17" x14ac:dyDescent="0.25">
      <c r="B184" s="41" t="s">
        <v>570</v>
      </c>
      <c r="C184" s="41" t="s">
        <v>571</v>
      </c>
      <c r="D184" s="41" t="s">
        <v>572</v>
      </c>
      <c r="E184" s="73"/>
      <c r="F184" s="41" t="s">
        <v>573</v>
      </c>
      <c r="G184" s="3" t="str">
        <f>VLOOKUP(F184,regions!A$2:C$419,3,FALSE)</f>
        <v>Shire district</v>
      </c>
      <c r="H184" s="3" t="str">
        <f>IFERROR(VLOOKUP(F184,classifications!A$3:C$328,3,FALSE),VLOOKUP(F184,classifications!I$2:K$28,3,FALSE))</f>
        <v>Urban with Significant Rural</v>
      </c>
      <c r="I184" s="70">
        <v>300</v>
      </c>
      <c r="J184" s="70">
        <v>10</v>
      </c>
      <c r="K184" s="70">
        <v>0</v>
      </c>
      <c r="L184" s="70">
        <v>320</v>
      </c>
      <c r="M184" s="71"/>
      <c r="N184" s="72">
        <v>280</v>
      </c>
      <c r="O184" s="70">
        <v>30</v>
      </c>
      <c r="P184" s="70">
        <v>0</v>
      </c>
      <c r="Q184" s="70">
        <v>310</v>
      </c>
    </row>
    <row r="185" spans="2:17" x14ac:dyDescent="0.25">
      <c r="I185" s="71"/>
      <c r="J185" s="71"/>
      <c r="K185" s="71"/>
      <c r="L185" s="71"/>
      <c r="M185" s="71"/>
      <c r="N185" s="81"/>
      <c r="O185" s="71"/>
      <c r="P185" s="71"/>
      <c r="Q185" s="71"/>
    </row>
    <row r="186" spans="2:17" x14ac:dyDescent="0.25">
      <c r="B186" s="41"/>
      <c r="C186" s="41"/>
      <c r="D186" s="41" t="s">
        <v>574</v>
      </c>
      <c r="E186" s="73" t="s">
        <v>575</v>
      </c>
      <c r="F186" s="73" t="s">
        <v>575</v>
      </c>
      <c r="G186" s="3" t="str">
        <f>VLOOKUP(F186,regions!A$2:C$419,3,FALSE)</f>
        <v>Shire county</v>
      </c>
      <c r="H186" s="3" t="str">
        <f>IFERROR(VLOOKUP(F186,classifications!A$3:C$328,3,FALSE),VLOOKUP(F186,classifications!I$2:K$28,3,FALSE))</f>
        <v>Predominantly Rural</v>
      </c>
      <c r="I186" s="70">
        <v>1940</v>
      </c>
      <c r="J186" s="70">
        <v>550</v>
      </c>
      <c r="K186" s="70">
        <v>10</v>
      </c>
      <c r="L186" s="70">
        <v>2500</v>
      </c>
      <c r="M186" s="71"/>
      <c r="N186" s="72">
        <v>1480</v>
      </c>
      <c r="O186" s="70">
        <v>280</v>
      </c>
      <c r="P186" s="70">
        <v>10</v>
      </c>
      <c r="Q186" s="70">
        <v>1770</v>
      </c>
    </row>
    <row r="187" spans="2:17" x14ac:dyDescent="0.25">
      <c r="B187" s="41" t="s">
        <v>576</v>
      </c>
      <c r="C187" s="41" t="s">
        <v>577</v>
      </c>
      <c r="D187" s="41" t="s">
        <v>578</v>
      </c>
      <c r="E187" s="73"/>
      <c r="F187" s="41" t="s">
        <v>579</v>
      </c>
      <c r="G187" s="3" t="str">
        <f>VLOOKUP(F187,regions!A$2:C$419,3,FALSE)</f>
        <v>Shire district</v>
      </c>
      <c r="H187" s="3" t="str">
        <f>IFERROR(VLOOKUP(F187,classifications!A$3:C$328,3,FALSE),VLOOKUP(F187,classifications!I$2:K$28,3,FALSE))</f>
        <v>Predominantly Rural</v>
      </c>
      <c r="I187" s="70">
        <v>580</v>
      </c>
      <c r="J187" s="70">
        <v>160</v>
      </c>
      <c r="K187" s="70">
        <v>0</v>
      </c>
      <c r="L187" s="70">
        <v>740</v>
      </c>
      <c r="M187" s="71"/>
      <c r="N187" s="72">
        <v>320</v>
      </c>
      <c r="O187" s="70">
        <v>80</v>
      </c>
      <c r="P187" s="70">
        <v>0</v>
      </c>
      <c r="Q187" s="70">
        <v>390</v>
      </c>
    </row>
    <row r="188" spans="2:17" x14ac:dyDescent="0.25">
      <c r="B188" s="41" t="s">
        <v>580</v>
      </c>
      <c r="C188" s="41" t="s">
        <v>581</v>
      </c>
      <c r="D188" s="41" t="s">
        <v>582</v>
      </c>
      <c r="E188" s="73"/>
      <c r="F188" s="41" t="s">
        <v>583</v>
      </c>
      <c r="G188" s="3" t="str">
        <f>VLOOKUP(F188,regions!A$2:C$419,3,FALSE)</f>
        <v>Shire district</v>
      </c>
      <c r="H188" s="3" t="str">
        <f>IFERROR(VLOOKUP(F188,classifications!A$3:C$328,3,FALSE),VLOOKUP(F188,classifications!I$2:K$28,3,FALSE))</f>
        <v>Predominantly Urban</v>
      </c>
      <c r="I188" s="70">
        <v>210</v>
      </c>
      <c r="J188" s="70">
        <v>70</v>
      </c>
      <c r="K188" s="70">
        <v>10</v>
      </c>
      <c r="L188" s="70">
        <v>280</v>
      </c>
      <c r="M188" s="71"/>
      <c r="N188" s="72">
        <v>100</v>
      </c>
      <c r="O188" s="70">
        <v>0</v>
      </c>
      <c r="P188" s="70">
        <v>10</v>
      </c>
      <c r="Q188" s="70">
        <v>100</v>
      </c>
    </row>
    <row r="189" spans="2:17" x14ac:dyDescent="0.25">
      <c r="B189" s="41" t="s">
        <v>584</v>
      </c>
      <c r="C189" s="41" t="s">
        <v>585</v>
      </c>
      <c r="D189" s="41" t="s">
        <v>586</v>
      </c>
      <c r="E189" s="73"/>
      <c r="F189" s="41" t="s">
        <v>587</v>
      </c>
      <c r="G189" s="3" t="str">
        <f>VLOOKUP(F189,regions!A$2:C$419,3,FALSE)</f>
        <v>Shire district</v>
      </c>
      <c r="H189" s="3" t="str">
        <f>IFERROR(VLOOKUP(F189,classifications!A$3:C$328,3,FALSE),VLOOKUP(F189,classifications!I$2:K$28,3,FALSE))</f>
        <v>Predominantly Rural</v>
      </c>
      <c r="I189" s="70">
        <v>140</v>
      </c>
      <c r="J189" s="70">
        <v>70</v>
      </c>
      <c r="K189" s="70">
        <v>0</v>
      </c>
      <c r="L189" s="70">
        <v>210</v>
      </c>
      <c r="M189" s="71"/>
      <c r="N189" s="72">
        <v>180</v>
      </c>
      <c r="O189" s="70">
        <v>80</v>
      </c>
      <c r="P189" s="70">
        <v>0</v>
      </c>
      <c r="Q189" s="70">
        <v>250</v>
      </c>
    </row>
    <row r="190" spans="2:17" x14ac:dyDescent="0.25">
      <c r="B190" s="41" t="s">
        <v>588</v>
      </c>
      <c r="C190" s="41" t="s">
        <v>589</v>
      </c>
      <c r="D190" s="41" t="s">
        <v>590</v>
      </c>
      <c r="E190" s="73"/>
      <c r="F190" s="41" t="s">
        <v>591</v>
      </c>
      <c r="G190" s="3" t="str">
        <f>VLOOKUP(F190,regions!A$2:C$419,3,FALSE)</f>
        <v>Shire district</v>
      </c>
      <c r="H190" s="3" t="str">
        <f>IFERROR(VLOOKUP(F190,classifications!A$3:C$328,3,FALSE),VLOOKUP(F190,classifications!I$2:K$28,3,FALSE))</f>
        <v>Predominantly Rural</v>
      </c>
      <c r="I190" s="70">
        <v>100</v>
      </c>
      <c r="J190" s="70">
        <v>60</v>
      </c>
      <c r="K190" s="70">
        <v>0</v>
      </c>
      <c r="L190" s="70">
        <v>160</v>
      </c>
      <c r="M190" s="71"/>
      <c r="N190" s="72">
        <v>130</v>
      </c>
      <c r="O190" s="70">
        <v>40</v>
      </c>
      <c r="P190" s="70">
        <v>0</v>
      </c>
      <c r="Q190" s="70">
        <v>170</v>
      </c>
    </row>
    <row r="191" spans="2:17" x14ac:dyDescent="0.25">
      <c r="B191" s="41" t="s">
        <v>592</v>
      </c>
      <c r="C191" s="41" t="s">
        <v>593</v>
      </c>
      <c r="D191" s="41" t="s">
        <v>594</v>
      </c>
      <c r="E191" s="73"/>
      <c r="F191" s="41" t="s">
        <v>595</v>
      </c>
      <c r="G191" s="3" t="str">
        <f>VLOOKUP(F191,regions!A$2:C$419,3,FALSE)</f>
        <v>Shire district</v>
      </c>
      <c r="H191" s="3" t="str">
        <f>IFERROR(VLOOKUP(F191,classifications!A$3:C$328,3,FALSE),VLOOKUP(F191,classifications!I$2:K$28,3,FALSE))</f>
        <v>Predominantly Rural</v>
      </c>
      <c r="I191" s="70">
        <v>140</v>
      </c>
      <c r="J191" s="70">
        <v>10</v>
      </c>
      <c r="K191" s="70">
        <v>0</v>
      </c>
      <c r="L191" s="70">
        <v>160</v>
      </c>
      <c r="M191" s="71"/>
      <c r="N191" s="72">
        <v>160</v>
      </c>
      <c r="O191" s="70">
        <v>30</v>
      </c>
      <c r="P191" s="70">
        <v>0</v>
      </c>
      <c r="Q191" s="70">
        <v>180</v>
      </c>
    </row>
    <row r="192" spans="2:17" x14ac:dyDescent="0.25">
      <c r="B192" s="41" t="s">
        <v>596</v>
      </c>
      <c r="C192" s="41" t="s">
        <v>597</v>
      </c>
      <c r="D192" s="41" t="s">
        <v>598</v>
      </c>
      <c r="E192" s="73"/>
      <c r="F192" s="41" t="s">
        <v>599</v>
      </c>
      <c r="G192" s="3" t="str">
        <f>VLOOKUP(F192,regions!A$2:C$419,3,FALSE)</f>
        <v>Shire district</v>
      </c>
      <c r="H192" s="3" t="str">
        <f>IFERROR(VLOOKUP(F192,classifications!A$3:C$328,3,FALSE),VLOOKUP(F192,classifications!I$2:K$28,3,FALSE))</f>
        <v>Predominantly Rural</v>
      </c>
      <c r="I192" s="70">
        <v>580</v>
      </c>
      <c r="J192" s="70">
        <v>150</v>
      </c>
      <c r="K192" s="70">
        <v>0</v>
      </c>
      <c r="L192" s="70">
        <v>730</v>
      </c>
      <c r="M192" s="71"/>
      <c r="N192" s="72">
        <v>370</v>
      </c>
      <c r="O192" s="70">
        <v>50</v>
      </c>
      <c r="P192" s="70">
        <v>0</v>
      </c>
      <c r="Q192" s="70">
        <v>420</v>
      </c>
    </row>
    <row r="193" spans="2:17" x14ac:dyDescent="0.25">
      <c r="B193" s="41" t="s">
        <v>600</v>
      </c>
      <c r="C193" s="41" t="s">
        <v>601</v>
      </c>
      <c r="D193" s="41" t="s">
        <v>602</v>
      </c>
      <c r="E193" s="73"/>
      <c r="F193" s="41" t="s">
        <v>603</v>
      </c>
      <c r="G193" s="3" t="str">
        <f>VLOOKUP(F193,regions!A$2:C$419,3,FALSE)</f>
        <v>Shire district</v>
      </c>
      <c r="H193" s="3" t="str">
        <f>IFERROR(VLOOKUP(F193,classifications!A$3:C$328,3,FALSE),VLOOKUP(F193,classifications!I$2:K$28,3,FALSE))</f>
        <v>Predominantly Rural</v>
      </c>
      <c r="I193" s="70">
        <v>90</v>
      </c>
      <c r="J193" s="70">
        <v>0</v>
      </c>
      <c r="K193" s="70">
        <v>0</v>
      </c>
      <c r="L193" s="70">
        <v>90</v>
      </c>
      <c r="M193" s="71"/>
      <c r="N193" s="72">
        <v>140</v>
      </c>
      <c r="O193" s="70">
        <v>10</v>
      </c>
      <c r="P193" s="70">
        <v>0</v>
      </c>
      <c r="Q193" s="70">
        <v>150</v>
      </c>
    </row>
    <row r="194" spans="2:17" x14ac:dyDescent="0.25">
      <c r="B194" s="41" t="s">
        <v>604</v>
      </c>
      <c r="C194" s="41" t="s">
        <v>605</v>
      </c>
      <c r="D194" s="41" t="s">
        <v>606</v>
      </c>
      <c r="E194" s="73"/>
      <c r="F194" s="41" t="s">
        <v>607</v>
      </c>
      <c r="G194" s="3" t="str">
        <f>VLOOKUP(F194,regions!A$2:C$419,3,FALSE)</f>
        <v>Shire district</v>
      </c>
      <c r="H194" s="3" t="str">
        <f>IFERROR(VLOOKUP(F194,classifications!A$3:C$328,3,FALSE),VLOOKUP(F194,classifications!I$2:K$28,3,FALSE))</f>
        <v>Predominantly Rural</v>
      </c>
      <c r="I194" s="70">
        <v>90</v>
      </c>
      <c r="J194" s="70">
        <v>30</v>
      </c>
      <c r="K194" s="70">
        <v>0</v>
      </c>
      <c r="L194" s="70">
        <v>120</v>
      </c>
      <c r="M194" s="71"/>
      <c r="N194" s="72">
        <v>100</v>
      </c>
      <c r="O194" s="70">
        <v>0</v>
      </c>
      <c r="P194" s="70">
        <v>0</v>
      </c>
      <c r="Q194" s="70">
        <v>100</v>
      </c>
    </row>
    <row r="195" spans="2:17" x14ac:dyDescent="0.25">
      <c r="B195" s="41"/>
      <c r="C195" s="41"/>
      <c r="D195" s="41"/>
      <c r="E195" s="73"/>
      <c r="F195" s="41"/>
      <c r="I195" s="71"/>
      <c r="J195" s="71"/>
      <c r="K195" s="71"/>
      <c r="L195" s="71"/>
      <c r="M195" s="71"/>
      <c r="N195" s="81"/>
      <c r="O195" s="71"/>
      <c r="P195" s="71"/>
      <c r="Q195" s="71"/>
    </row>
    <row r="196" spans="2:17" x14ac:dyDescent="0.25">
      <c r="B196" s="41"/>
      <c r="C196" s="41"/>
      <c r="D196" s="41" t="s">
        <v>608</v>
      </c>
      <c r="E196" s="73" t="s">
        <v>609</v>
      </c>
      <c r="F196" s="73" t="s">
        <v>609</v>
      </c>
      <c r="G196" s="3" t="str">
        <f>VLOOKUP(F196,regions!A$2:C$419,3,FALSE)</f>
        <v>Shire county</v>
      </c>
      <c r="H196" s="3" t="str">
        <f>IFERROR(VLOOKUP(F196,classifications!A$3:C$328,3,FALSE),VLOOKUP(F196,classifications!I$2:K$28,3,FALSE))</f>
        <v>Predominantly Rural</v>
      </c>
      <c r="I196" s="70">
        <v>620</v>
      </c>
      <c r="J196" s="70">
        <v>110</v>
      </c>
      <c r="K196" s="70">
        <v>10</v>
      </c>
      <c r="L196" s="70">
        <v>730</v>
      </c>
      <c r="M196" s="71"/>
      <c r="N196" s="72">
        <v>810</v>
      </c>
      <c r="O196" s="70">
        <v>100</v>
      </c>
      <c r="P196" s="70">
        <v>10</v>
      </c>
      <c r="Q196" s="70">
        <v>920</v>
      </c>
    </row>
    <row r="197" spans="2:17" x14ac:dyDescent="0.25">
      <c r="B197" s="41" t="s">
        <v>610</v>
      </c>
      <c r="C197" s="41" t="s">
        <v>611</v>
      </c>
      <c r="D197" s="41" t="s">
        <v>612</v>
      </c>
      <c r="E197" s="73"/>
      <c r="F197" s="41" t="s">
        <v>613</v>
      </c>
      <c r="G197" s="3" t="str">
        <f>VLOOKUP(F197,regions!A$2:C$419,3,FALSE)</f>
        <v>Shire district</v>
      </c>
      <c r="H197" s="3" t="str">
        <f>IFERROR(VLOOKUP(F197,classifications!A$3:C$328,3,FALSE),VLOOKUP(F197,classifications!I$2:K$28,3,FALSE))</f>
        <v>Predominantly Urban</v>
      </c>
      <c r="I197" s="70">
        <v>100</v>
      </c>
      <c r="J197" s="70">
        <v>20</v>
      </c>
      <c r="K197" s="70">
        <v>0</v>
      </c>
      <c r="L197" s="70">
        <v>110</v>
      </c>
      <c r="M197" s="71"/>
      <c r="N197" s="72">
        <v>40</v>
      </c>
      <c r="O197" s="70">
        <v>0</v>
      </c>
      <c r="P197" s="70">
        <v>0</v>
      </c>
      <c r="Q197" s="70">
        <v>40</v>
      </c>
    </row>
    <row r="198" spans="2:17" x14ac:dyDescent="0.25">
      <c r="B198" s="41" t="s">
        <v>614</v>
      </c>
      <c r="C198" s="41" t="s">
        <v>615</v>
      </c>
      <c r="D198" s="41" t="s">
        <v>616</v>
      </c>
      <c r="E198" s="73"/>
      <c r="F198" s="41" t="s">
        <v>617</v>
      </c>
      <c r="G198" s="3" t="str">
        <f>VLOOKUP(F198,regions!A$2:C$419,3,FALSE)</f>
        <v>Shire district</v>
      </c>
      <c r="H198" s="3" t="str">
        <f>IFERROR(VLOOKUP(F198,classifications!A$3:C$328,3,FALSE),VLOOKUP(F198,classifications!I$2:K$28,3,FALSE))</f>
        <v>Urban with Significant Rural</v>
      </c>
      <c r="I198" s="70">
        <v>150</v>
      </c>
      <c r="J198" s="70">
        <v>10</v>
      </c>
      <c r="K198" s="70">
        <v>0</v>
      </c>
      <c r="L198" s="70">
        <v>160</v>
      </c>
      <c r="M198" s="71"/>
      <c r="N198" s="72">
        <v>100</v>
      </c>
      <c r="O198" s="70">
        <v>0</v>
      </c>
      <c r="P198" s="70">
        <v>0</v>
      </c>
      <c r="Q198" s="70">
        <v>110</v>
      </c>
    </row>
    <row r="199" spans="2:17" x14ac:dyDescent="0.25">
      <c r="B199" s="41" t="s">
        <v>618</v>
      </c>
      <c r="C199" s="41" t="s">
        <v>619</v>
      </c>
      <c r="D199" s="41" t="s">
        <v>620</v>
      </c>
      <c r="E199" s="73"/>
      <c r="F199" s="41" t="s">
        <v>621</v>
      </c>
      <c r="G199" s="3" t="str">
        <f>VLOOKUP(F199,regions!A$2:C$419,3,FALSE)</f>
        <v>Shire district</v>
      </c>
      <c r="H199" s="3" t="str">
        <f>IFERROR(VLOOKUP(F199,classifications!A$3:C$328,3,FALSE),VLOOKUP(F199,classifications!I$2:K$28,3,FALSE))</f>
        <v>Predominantly Rural</v>
      </c>
      <c r="I199" s="70">
        <v>80</v>
      </c>
      <c r="J199" s="70">
        <v>60</v>
      </c>
      <c r="K199" s="70">
        <v>0</v>
      </c>
      <c r="L199" s="70">
        <v>130</v>
      </c>
      <c r="M199" s="71"/>
      <c r="N199" s="72">
        <v>100</v>
      </c>
      <c r="O199" s="70">
        <v>30</v>
      </c>
      <c r="P199" s="70">
        <v>0</v>
      </c>
      <c r="Q199" s="70">
        <v>130</v>
      </c>
    </row>
    <row r="200" spans="2:17" x14ac:dyDescent="0.25">
      <c r="B200" s="41" t="s">
        <v>622</v>
      </c>
      <c r="C200" s="41" t="s">
        <v>623</v>
      </c>
      <c r="D200" s="41" t="s">
        <v>624</v>
      </c>
      <c r="E200" s="73"/>
      <c r="F200" s="41" t="s">
        <v>625</v>
      </c>
      <c r="G200" s="3" t="str">
        <f>VLOOKUP(F200,regions!A$2:C$419,3,FALSE)</f>
        <v>Shire district</v>
      </c>
      <c r="H200" s="3" t="str">
        <f>IFERROR(VLOOKUP(F200,classifications!A$3:C$328,3,FALSE),VLOOKUP(F200,classifications!I$2:K$28,3,FALSE))</f>
        <v>Predominantly Rural</v>
      </c>
      <c r="I200" s="70">
        <v>90</v>
      </c>
      <c r="J200" s="70">
        <v>0</v>
      </c>
      <c r="K200" s="70">
        <v>0</v>
      </c>
      <c r="L200" s="70">
        <v>90</v>
      </c>
      <c r="M200" s="71"/>
      <c r="N200" s="72">
        <v>100</v>
      </c>
      <c r="O200" s="70">
        <v>10</v>
      </c>
      <c r="P200" s="70">
        <v>0</v>
      </c>
      <c r="Q200" s="70">
        <v>100</v>
      </c>
    </row>
    <row r="201" spans="2:17" x14ac:dyDescent="0.25">
      <c r="B201" s="41" t="s">
        <v>626</v>
      </c>
      <c r="C201" s="41" t="s">
        <v>627</v>
      </c>
      <c r="D201" s="41" t="s">
        <v>628</v>
      </c>
      <c r="E201" s="73"/>
      <c r="F201" s="41" t="s">
        <v>629</v>
      </c>
      <c r="G201" s="3" t="str">
        <f>VLOOKUP(F201,regions!A$2:C$419,3,FALSE)</f>
        <v>Shire district</v>
      </c>
      <c r="H201" s="3" t="str">
        <f>IFERROR(VLOOKUP(F201,classifications!A$3:C$328,3,FALSE),VLOOKUP(F201,classifications!I$2:K$28,3,FALSE))</f>
        <v>Predominantly Rural</v>
      </c>
      <c r="I201" s="70">
        <v>130</v>
      </c>
      <c r="J201" s="70">
        <v>10</v>
      </c>
      <c r="K201" s="70">
        <v>0</v>
      </c>
      <c r="L201" s="70">
        <v>140</v>
      </c>
      <c r="M201" s="71"/>
      <c r="N201" s="72">
        <v>180</v>
      </c>
      <c r="O201" s="70">
        <v>10</v>
      </c>
      <c r="P201" s="70">
        <v>0</v>
      </c>
      <c r="Q201" s="70">
        <v>190</v>
      </c>
    </row>
    <row r="202" spans="2:17" x14ac:dyDescent="0.25">
      <c r="B202" s="41" t="s">
        <v>630</v>
      </c>
      <c r="C202" s="41" t="s">
        <v>631</v>
      </c>
      <c r="D202" s="41" t="s">
        <v>632</v>
      </c>
      <c r="E202" s="73"/>
      <c r="F202" s="41" t="s">
        <v>633</v>
      </c>
      <c r="G202" s="3" t="str">
        <f>VLOOKUP(F202,regions!A$2:C$419,3,FALSE)</f>
        <v>Shire district</v>
      </c>
      <c r="H202" s="3" t="str">
        <f>IFERROR(VLOOKUP(F202,classifications!A$3:C$328,3,FALSE),VLOOKUP(F202,classifications!I$2:K$28,3,FALSE))</f>
        <v>Predominantly Urban</v>
      </c>
      <c r="I202" s="70">
        <v>80</v>
      </c>
      <c r="J202" s="70">
        <v>20</v>
      </c>
      <c r="K202" s="70">
        <v>10</v>
      </c>
      <c r="L202" s="70">
        <v>110</v>
      </c>
      <c r="M202" s="71"/>
      <c r="N202" s="72">
        <v>290</v>
      </c>
      <c r="O202" s="70">
        <v>40</v>
      </c>
      <c r="P202" s="70">
        <v>10</v>
      </c>
      <c r="Q202" s="70">
        <v>340</v>
      </c>
    </row>
    <row r="203" spans="2:17" x14ac:dyDescent="0.25">
      <c r="I203" s="71"/>
      <c r="J203" s="71"/>
      <c r="K203" s="71"/>
      <c r="L203" s="71"/>
      <c r="M203" s="71"/>
      <c r="N203" s="81"/>
      <c r="O203" s="71"/>
      <c r="P203" s="71"/>
      <c r="Q203" s="71"/>
    </row>
    <row r="204" spans="2:17" x14ac:dyDescent="0.25">
      <c r="B204" s="41"/>
      <c r="C204" s="41"/>
      <c r="D204" s="41" t="s">
        <v>634</v>
      </c>
      <c r="E204" s="73" t="s">
        <v>635</v>
      </c>
      <c r="F204" s="73" t="s">
        <v>635</v>
      </c>
      <c r="G204" s="3" t="str">
        <f>VLOOKUP(F204,regions!A$2:C$419,3,FALSE)</f>
        <v>Shire county</v>
      </c>
      <c r="H204" s="3" t="str">
        <f>IFERROR(VLOOKUP(F204,classifications!A$3:C$328,3,FALSE),VLOOKUP(F204,classifications!I$2:K$28,3,FALSE))</f>
        <v>Urban with Significant Rural</v>
      </c>
      <c r="I204" s="70">
        <v>1060</v>
      </c>
      <c r="J204" s="70">
        <v>240</v>
      </c>
      <c r="K204" s="70">
        <v>0</v>
      </c>
      <c r="L204" s="70">
        <v>1300</v>
      </c>
      <c r="M204" s="71"/>
      <c r="N204" s="72">
        <v>860</v>
      </c>
      <c r="O204" s="70">
        <v>180</v>
      </c>
      <c r="P204" s="70">
        <v>0</v>
      </c>
      <c r="Q204" s="70">
        <v>1040</v>
      </c>
    </row>
    <row r="205" spans="2:17" x14ac:dyDescent="0.25">
      <c r="B205" s="41" t="s">
        <v>636</v>
      </c>
      <c r="C205" s="41" t="s">
        <v>637</v>
      </c>
      <c r="D205" s="41" t="s">
        <v>638</v>
      </c>
      <c r="E205" s="73"/>
      <c r="F205" s="41" t="s">
        <v>639</v>
      </c>
      <c r="G205" s="3" t="str">
        <f>VLOOKUP(F205,regions!A$2:C$419,3,FALSE)</f>
        <v>Shire district</v>
      </c>
      <c r="H205" s="3" t="str">
        <f>IFERROR(VLOOKUP(F205,classifications!A$3:C$328,3,FALSE),VLOOKUP(F205,classifications!I$2:K$28,3,FALSE))</f>
        <v>Predominantly Urban</v>
      </c>
      <c r="I205" s="70">
        <v>130</v>
      </c>
      <c r="J205" s="70">
        <v>20</v>
      </c>
      <c r="K205" s="70">
        <v>0</v>
      </c>
      <c r="L205" s="70">
        <v>150</v>
      </c>
      <c r="M205" s="71"/>
      <c r="N205" s="72">
        <v>30</v>
      </c>
      <c r="O205" s="70">
        <v>0</v>
      </c>
      <c r="P205" s="70">
        <v>0</v>
      </c>
      <c r="Q205" s="70">
        <v>30</v>
      </c>
    </row>
    <row r="206" spans="2:17" x14ac:dyDescent="0.25">
      <c r="B206" s="41" t="s">
        <v>640</v>
      </c>
      <c r="C206" s="41" t="s">
        <v>641</v>
      </c>
      <c r="D206" s="41" t="s">
        <v>642</v>
      </c>
      <c r="E206" s="73"/>
      <c r="F206" s="41" t="s">
        <v>643</v>
      </c>
      <c r="G206" s="3" t="str">
        <f>VLOOKUP(F206,regions!A$2:C$419,3,FALSE)</f>
        <v>Shire district</v>
      </c>
      <c r="H206" s="3" t="str">
        <f>IFERROR(VLOOKUP(F206,classifications!A$3:C$328,3,FALSE),VLOOKUP(F206,classifications!I$2:K$28,3,FALSE))</f>
        <v>Predominantly Urban</v>
      </c>
      <c r="I206" s="70">
        <v>100</v>
      </c>
      <c r="J206" s="70">
        <v>0</v>
      </c>
      <c r="K206" s="70">
        <v>0</v>
      </c>
      <c r="L206" s="70">
        <v>100</v>
      </c>
      <c r="M206" s="71"/>
      <c r="N206" s="72">
        <v>80</v>
      </c>
      <c r="O206" s="70">
        <v>10</v>
      </c>
      <c r="P206" s="70">
        <v>0</v>
      </c>
      <c r="Q206" s="70">
        <v>80</v>
      </c>
    </row>
    <row r="207" spans="2:17" x14ac:dyDescent="0.25">
      <c r="B207" s="41" t="s">
        <v>644</v>
      </c>
      <c r="C207" s="41" t="s">
        <v>645</v>
      </c>
      <c r="D207" s="41" t="s">
        <v>646</v>
      </c>
      <c r="E207" s="73"/>
      <c r="F207" s="41" t="s">
        <v>647</v>
      </c>
      <c r="G207" s="3" t="str">
        <f>VLOOKUP(F207,regions!A$2:C$419,3,FALSE)</f>
        <v>Shire district</v>
      </c>
      <c r="H207" s="3" t="str">
        <f>IFERROR(VLOOKUP(F207,classifications!A$3:C$328,3,FALSE),VLOOKUP(F207,classifications!I$2:K$28,3,FALSE))</f>
        <v>Urban with Significant Rural</v>
      </c>
      <c r="I207" s="70">
        <v>150</v>
      </c>
      <c r="J207" s="70">
        <v>0</v>
      </c>
      <c r="K207" s="70">
        <v>0</v>
      </c>
      <c r="L207" s="70">
        <v>150</v>
      </c>
      <c r="M207" s="71"/>
      <c r="N207" s="72">
        <v>160</v>
      </c>
      <c r="O207" s="70">
        <v>10</v>
      </c>
      <c r="P207" s="70">
        <v>0</v>
      </c>
      <c r="Q207" s="70">
        <v>180</v>
      </c>
    </row>
    <row r="208" spans="2:17" x14ac:dyDescent="0.25">
      <c r="B208" s="41" t="s">
        <v>648</v>
      </c>
      <c r="C208" s="41" t="s">
        <v>649</v>
      </c>
      <c r="D208" s="41" t="s">
        <v>650</v>
      </c>
      <c r="E208" s="73"/>
      <c r="F208" s="41" t="s">
        <v>651</v>
      </c>
      <c r="G208" s="3" t="str">
        <f>VLOOKUP(F208,regions!A$2:C$419,3,FALSE)</f>
        <v>Shire district</v>
      </c>
      <c r="H208" s="3" t="str">
        <f>IFERROR(VLOOKUP(F208,classifications!A$3:C$328,3,FALSE),VLOOKUP(F208,classifications!I$2:K$28,3,FALSE))</f>
        <v>Predominantly Rural</v>
      </c>
      <c r="I208" s="70">
        <v>100</v>
      </c>
      <c r="J208" s="70">
        <v>90</v>
      </c>
      <c r="K208" s="70">
        <v>0</v>
      </c>
      <c r="L208" s="70">
        <v>190</v>
      </c>
      <c r="M208" s="71"/>
      <c r="N208" s="72">
        <v>90</v>
      </c>
      <c r="O208" s="70">
        <v>10</v>
      </c>
      <c r="P208" s="70">
        <v>0</v>
      </c>
      <c r="Q208" s="70">
        <v>100</v>
      </c>
    </row>
    <row r="209" spans="2:17" x14ac:dyDescent="0.25">
      <c r="B209" s="41" t="s">
        <v>652</v>
      </c>
      <c r="C209" s="41" t="s">
        <v>653</v>
      </c>
      <c r="D209" s="41" t="s">
        <v>654</v>
      </c>
      <c r="E209" s="73"/>
      <c r="F209" s="41" t="s">
        <v>655</v>
      </c>
      <c r="G209" s="3" t="str">
        <f>VLOOKUP(F209,regions!A$2:C$419,3,FALSE)</f>
        <v>Shire district</v>
      </c>
      <c r="H209" s="3" t="str">
        <f>IFERROR(VLOOKUP(F209,classifications!A$3:C$328,3,FALSE),VLOOKUP(F209,classifications!I$2:K$28,3,FALSE))</f>
        <v>Predominantly Rural</v>
      </c>
      <c r="I209" s="70">
        <v>590</v>
      </c>
      <c r="J209" s="70">
        <v>130</v>
      </c>
      <c r="K209" s="70">
        <v>0</v>
      </c>
      <c r="L209" s="70">
        <v>710</v>
      </c>
      <c r="M209" s="71"/>
      <c r="N209" s="72">
        <v>510</v>
      </c>
      <c r="O209" s="70">
        <v>150</v>
      </c>
      <c r="P209" s="70">
        <v>0</v>
      </c>
      <c r="Q209" s="70">
        <v>660</v>
      </c>
    </row>
    <row r="210" spans="2:17" x14ac:dyDescent="0.25">
      <c r="I210" s="71"/>
      <c r="J210" s="71"/>
      <c r="K210" s="71"/>
      <c r="L210" s="71"/>
      <c r="M210" s="71"/>
      <c r="N210" s="81"/>
      <c r="O210" s="71"/>
      <c r="P210" s="71"/>
      <c r="Q210" s="71"/>
    </row>
    <row r="211" spans="2:17" x14ac:dyDescent="0.25">
      <c r="B211" s="41"/>
      <c r="C211" s="41"/>
      <c r="D211" s="41" t="s">
        <v>656</v>
      </c>
      <c r="E211" s="73" t="s">
        <v>657</v>
      </c>
      <c r="F211" s="73" t="s">
        <v>657</v>
      </c>
      <c r="G211" s="3" t="str">
        <f>VLOOKUP(F211,regions!A$2:C$419,3,FALSE)</f>
        <v>Shire county</v>
      </c>
      <c r="H211" s="3" t="str">
        <f>IFERROR(VLOOKUP(F211,classifications!A$3:C$328,3,FALSE),VLOOKUP(F211,classifications!I$2:K$28,3,FALSE))</f>
        <v>Urban with Significant Rural</v>
      </c>
      <c r="I211" s="70">
        <v>1660</v>
      </c>
      <c r="J211" s="70">
        <v>570</v>
      </c>
      <c r="K211" s="70">
        <v>0</v>
      </c>
      <c r="L211" s="70">
        <v>2220</v>
      </c>
      <c r="M211" s="71"/>
      <c r="N211" s="72">
        <v>2460</v>
      </c>
      <c r="O211" s="70">
        <v>510</v>
      </c>
      <c r="P211" s="70">
        <v>0</v>
      </c>
      <c r="Q211" s="70">
        <v>2970</v>
      </c>
    </row>
    <row r="212" spans="2:17" x14ac:dyDescent="0.25">
      <c r="B212" s="41" t="s">
        <v>658</v>
      </c>
      <c r="C212" s="41" t="s">
        <v>659</v>
      </c>
      <c r="D212" s="41" t="s">
        <v>660</v>
      </c>
      <c r="E212" s="73"/>
      <c r="F212" s="41" t="s">
        <v>661</v>
      </c>
      <c r="G212" s="3" t="str">
        <f>VLOOKUP(F212,regions!A$2:C$419,3,FALSE)</f>
        <v>Shire district</v>
      </c>
      <c r="H212" s="3" t="str">
        <f>IFERROR(VLOOKUP(F212,classifications!A$3:C$328,3,FALSE),VLOOKUP(F212,classifications!I$2:K$28,3,FALSE))</f>
        <v>Predominantly Urban</v>
      </c>
      <c r="I212" s="70">
        <v>210</v>
      </c>
      <c r="J212" s="70">
        <v>60</v>
      </c>
      <c r="K212" s="70">
        <v>0</v>
      </c>
      <c r="L212" s="70">
        <v>270</v>
      </c>
      <c r="M212" s="71"/>
      <c r="N212" s="72">
        <v>550</v>
      </c>
      <c r="O212" s="70">
        <v>140</v>
      </c>
      <c r="P212" s="70">
        <v>0</v>
      </c>
      <c r="Q212" s="70">
        <v>680</v>
      </c>
    </row>
    <row r="213" spans="2:17" x14ac:dyDescent="0.25">
      <c r="B213" s="41" t="s">
        <v>662</v>
      </c>
      <c r="C213" s="41" t="s">
        <v>663</v>
      </c>
      <c r="D213" s="41" t="s">
        <v>664</v>
      </c>
      <c r="E213" s="73"/>
      <c r="F213" s="41" t="s">
        <v>665</v>
      </c>
      <c r="G213" s="3" t="str">
        <f>VLOOKUP(F213,regions!A$2:C$419,3,FALSE)</f>
        <v>Shire district</v>
      </c>
      <c r="H213" s="3" t="str">
        <f>IFERROR(VLOOKUP(F213,classifications!A$3:C$328,3,FALSE),VLOOKUP(F213,classifications!I$2:K$28,3,FALSE))</f>
        <v>Predominantly Rural</v>
      </c>
      <c r="I213" s="70">
        <v>80</v>
      </c>
      <c r="J213" s="70">
        <v>60</v>
      </c>
      <c r="K213" s="70">
        <v>0</v>
      </c>
      <c r="L213" s="70">
        <v>140</v>
      </c>
      <c r="M213" s="71"/>
      <c r="N213" s="72">
        <v>120</v>
      </c>
      <c r="O213" s="70">
        <v>40</v>
      </c>
      <c r="P213" s="70">
        <v>0</v>
      </c>
      <c r="Q213" s="70">
        <v>160</v>
      </c>
    </row>
    <row r="214" spans="2:17" x14ac:dyDescent="0.25">
      <c r="B214" s="41" t="s">
        <v>666</v>
      </c>
      <c r="C214" s="41" t="s">
        <v>667</v>
      </c>
      <c r="D214" s="41" t="s">
        <v>668</v>
      </c>
      <c r="E214" s="73"/>
      <c r="F214" s="41" t="s">
        <v>669</v>
      </c>
      <c r="G214" s="3" t="str">
        <f>VLOOKUP(F214,regions!A$2:C$419,3,FALSE)</f>
        <v>Shire district</v>
      </c>
      <c r="H214" s="3" t="str">
        <f>IFERROR(VLOOKUP(F214,classifications!A$3:C$328,3,FALSE),VLOOKUP(F214,classifications!I$2:K$28,3,FALSE))</f>
        <v>Urban with Significant Rural</v>
      </c>
      <c r="I214" s="70">
        <v>20</v>
      </c>
      <c r="J214" s="70">
        <v>0</v>
      </c>
      <c r="K214" s="70">
        <v>0</v>
      </c>
      <c r="L214" s="70">
        <v>20</v>
      </c>
      <c r="M214" s="71"/>
      <c r="N214" s="72">
        <v>120</v>
      </c>
      <c r="O214" s="70">
        <v>0</v>
      </c>
      <c r="P214" s="70">
        <v>0</v>
      </c>
      <c r="Q214" s="70">
        <v>120</v>
      </c>
    </row>
    <row r="215" spans="2:17" x14ac:dyDescent="0.25">
      <c r="B215" s="41" t="s">
        <v>670</v>
      </c>
      <c r="C215" s="41" t="s">
        <v>671</v>
      </c>
      <c r="D215" s="41" t="s">
        <v>672</v>
      </c>
      <c r="E215" s="73"/>
      <c r="F215" s="41" t="s">
        <v>673</v>
      </c>
      <c r="G215" s="3" t="str">
        <f>VLOOKUP(F215,regions!A$2:C$419,3,FALSE)</f>
        <v>Shire district</v>
      </c>
      <c r="H215" s="3" t="str">
        <f>IFERROR(VLOOKUP(F215,classifications!A$3:C$328,3,FALSE),VLOOKUP(F215,classifications!I$2:K$28,3,FALSE))</f>
        <v>Predominantly Urban</v>
      </c>
      <c r="I215" s="70">
        <v>60</v>
      </c>
      <c r="J215" s="70">
        <v>0</v>
      </c>
      <c r="K215" s="70">
        <v>0</v>
      </c>
      <c r="L215" s="70">
        <v>60</v>
      </c>
      <c r="M215" s="71"/>
      <c r="N215" s="72">
        <v>50</v>
      </c>
      <c r="O215" s="70">
        <v>20</v>
      </c>
      <c r="P215" s="70">
        <v>0</v>
      </c>
      <c r="Q215" s="70">
        <v>80</v>
      </c>
    </row>
    <row r="216" spans="2:17" x14ac:dyDescent="0.25">
      <c r="B216" s="41" t="s">
        <v>674</v>
      </c>
      <c r="C216" s="41" t="s">
        <v>675</v>
      </c>
      <c r="D216" s="41" t="s">
        <v>676</v>
      </c>
      <c r="E216" s="73"/>
      <c r="F216" s="41" t="s">
        <v>677</v>
      </c>
      <c r="G216" s="3" t="str">
        <f>VLOOKUP(F216,regions!A$2:C$419,3,FALSE)</f>
        <v>Shire district</v>
      </c>
      <c r="H216" s="3" t="str">
        <f>IFERROR(VLOOKUP(F216,classifications!A$3:C$328,3,FALSE),VLOOKUP(F216,classifications!I$2:K$28,3,FALSE))</f>
        <v>Predominantly Urban</v>
      </c>
      <c r="I216" s="70">
        <v>120</v>
      </c>
      <c r="J216" s="70">
        <v>240</v>
      </c>
      <c r="K216" s="70">
        <v>0</v>
      </c>
      <c r="L216" s="70">
        <v>360</v>
      </c>
      <c r="M216" s="71"/>
      <c r="N216" s="72">
        <v>200</v>
      </c>
      <c r="O216" s="70">
        <v>0</v>
      </c>
      <c r="P216" s="70">
        <v>0</v>
      </c>
      <c r="Q216" s="70">
        <v>200</v>
      </c>
    </row>
    <row r="217" spans="2:17" x14ac:dyDescent="0.25">
      <c r="B217" s="41" t="s">
        <v>678</v>
      </c>
      <c r="C217" s="41" t="s">
        <v>679</v>
      </c>
      <c r="D217" s="41" t="s">
        <v>680</v>
      </c>
      <c r="E217" s="73"/>
      <c r="F217" s="41" t="s">
        <v>681</v>
      </c>
      <c r="G217" s="3" t="str">
        <f>VLOOKUP(F217,regions!A$2:C$419,3,FALSE)</f>
        <v>Shire district</v>
      </c>
      <c r="H217" s="3" t="str">
        <f>IFERROR(VLOOKUP(F217,classifications!A$3:C$328,3,FALSE),VLOOKUP(F217,classifications!I$2:K$28,3,FALSE))</f>
        <v>Urban with Significant Rural</v>
      </c>
      <c r="I217" s="70">
        <v>490</v>
      </c>
      <c r="J217" s="70">
        <v>110</v>
      </c>
      <c r="K217" s="70">
        <v>0</v>
      </c>
      <c r="L217" s="70">
        <v>600</v>
      </c>
      <c r="M217" s="71"/>
      <c r="N217" s="72">
        <v>530</v>
      </c>
      <c r="O217" s="70">
        <v>120</v>
      </c>
      <c r="P217" s="70">
        <v>0</v>
      </c>
      <c r="Q217" s="70">
        <v>650</v>
      </c>
    </row>
    <row r="218" spans="2:17" x14ac:dyDescent="0.25">
      <c r="B218" s="41" t="s">
        <v>682</v>
      </c>
      <c r="C218" s="41" t="s">
        <v>683</v>
      </c>
      <c r="D218" s="41" t="s">
        <v>684</v>
      </c>
      <c r="E218" s="73"/>
      <c r="F218" s="41" t="s">
        <v>685</v>
      </c>
      <c r="G218" s="3" t="str">
        <f>VLOOKUP(F218,regions!A$2:C$419,3,FALSE)</f>
        <v>Shire district</v>
      </c>
      <c r="H218" s="3" t="str">
        <f>IFERROR(VLOOKUP(F218,classifications!A$3:C$328,3,FALSE),VLOOKUP(F218,classifications!I$2:K$28,3,FALSE))</f>
        <v>Urban with Significant Rural</v>
      </c>
      <c r="I218" s="70">
        <v>80</v>
      </c>
      <c r="J218" s="70">
        <v>0</v>
      </c>
      <c r="K218" s="70">
        <v>0</v>
      </c>
      <c r="L218" s="70">
        <v>80</v>
      </c>
      <c r="M218" s="71"/>
      <c r="N218" s="72">
        <v>120</v>
      </c>
      <c r="O218" s="70">
        <v>70</v>
      </c>
      <c r="P218" s="70">
        <v>0</v>
      </c>
      <c r="Q218" s="70">
        <v>190</v>
      </c>
    </row>
    <row r="219" spans="2:17" x14ac:dyDescent="0.25">
      <c r="B219" s="41" t="s">
        <v>686</v>
      </c>
      <c r="C219" s="41" t="s">
        <v>687</v>
      </c>
      <c r="D219" s="41" t="s">
        <v>688</v>
      </c>
      <c r="E219" s="73"/>
      <c r="F219" s="41" t="s">
        <v>689</v>
      </c>
      <c r="G219" s="3" t="str">
        <f>VLOOKUP(F219,regions!A$2:C$419,3,FALSE)</f>
        <v>Shire district</v>
      </c>
      <c r="H219" s="3" t="str">
        <f>IFERROR(VLOOKUP(F219,classifications!A$3:C$328,3,FALSE),VLOOKUP(F219,classifications!I$2:K$28,3,FALSE))</f>
        <v>Predominantly Urban</v>
      </c>
      <c r="I219" s="70">
        <v>60</v>
      </c>
      <c r="J219" s="70">
        <v>20</v>
      </c>
      <c r="K219" s="70">
        <v>0</v>
      </c>
      <c r="L219" s="70">
        <v>90</v>
      </c>
      <c r="M219" s="71"/>
      <c r="N219" s="72">
        <v>90</v>
      </c>
      <c r="O219" s="70">
        <v>30</v>
      </c>
      <c r="P219" s="70">
        <v>0</v>
      </c>
      <c r="Q219" s="70">
        <v>120</v>
      </c>
    </row>
    <row r="220" spans="2:17" x14ac:dyDescent="0.25">
      <c r="B220" s="41" t="s">
        <v>690</v>
      </c>
      <c r="C220" s="41" t="s">
        <v>691</v>
      </c>
      <c r="D220" s="41" t="s">
        <v>692</v>
      </c>
      <c r="E220" s="73"/>
      <c r="F220" s="41" t="s">
        <v>693</v>
      </c>
      <c r="G220" s="3" t="str">
        <f>VLOOKUP(F220,regions!A$2:C$419,3,FALSE)</f>
        <v>Shire district</v>
      </c>
      <c r="H220" s="3" t="str">
        <f>IFERROR(VLOOKUP(F220,classifications!A$3:C$328,3,FALSE),VLOOKUP(F220,classifications!I$2:K$28,3,FALSE))</f>
        <v>Predominantly Rural</v>
      </c>
      <c r="I220" s="70">
        <v>30</v>
      </c>
      <c r="J220" s="70">
        <v>0</v>
      </c>
      <c r="K220" s="70">
        <v>0</v>
      </c>
      <c r="L220" s="70">
        <v>30</v>
      </c>
      <c r="M220" s="71"/>
      <c r="N220" s="72">
        <v>30</v>
      </c>
      <c r="O220" s="70">
        <v>0</v>
      </c>
      <c r="P220" s="70">
        <v>0</v>
      </c>
      <c r="Q220" s="70">
        <v>30</v>
      </c>
    </row>
    <row r="221" spans="2:17" x14ac:dyDescent="0.25">
      <c r="B221" s="41" t="s">
        <v>694</v>
      </c>
      <c r="C221" s="41" t="s">
        <v>695</v>
      </c>
      <c r="D221" s="41" t="s">
        <v>696</v>
      </c>
      <c r="E221" s="73"/>
      <c r="F221" s="41" t="s">
        <v>697</v>
      </c>
      <c r="G221" s="3" t="str">
        <f>VLOOKUP(F221,regions!A$2:C$419,3,FALSE)</f>
        <v>Shire district</v>
      </c>
      <c r="H221" s="3" t="str">
        <f>IFERROR(VLOOKUP(F221,classifications!A$3:C$328,3,FALSE),VLOOKUP(F221,classifications!I$2:K$28,3,FALSE))</f>
        <v>Predominantly Urban</v>
      </c>
      <c r="I221" s="70">
        <v>120</v>
      </c>
      <c r="J221" s="70">
        <v>40</v>
      </c>
      <c r="K221" s="70">
        <v>0</v>
      </c>
      <c r="L221" s="70">
        <v>160</v>
      </c>
      <c r="M221" s="71"/>
      <c r="N221" s="72">
        <v>70</v>
      </c>
      <c r="O221" s="70">
        <v>10</v>
      </c>
      <c r="P221" s="70">
        <v>0</v>
      </c>
      <c r="Q221" s="70">
        <v>70</v>
      </c>
    </row>
    <row r="222" spans="2:17" x14ac:dyDescent="0.25">
      <c r="B222" s="41" t="s">
        <v>698</v>
      </c>
      <c r="C222" s="41" t="s">
        <v>699</v>
      </c>
      <c r="D222" s="41" t="s">
        <v>700</v>
      </c>
      <c r="E222" s="73"/>
      <c r="F222" s="41" t="s">
        <v>701</v>
      </c>
      <c r="G222" s="3" t="str">
        <f>VLOOKUP(F222,regions!A$2:C$419,3,FALSE)</f>
        <v>Shire district</v>
      </c>
      <c r="H222" s="3" t="str">
        <f>IFERROR(VLOOKUP(F222,classifications!A$3:C$328,3,FALSE),VLOOKUP(F222,classifications!I$2:K$28,3,FALSE))</f>
        <v>Predominantly Rural</v>
      </c>
      <c r="I222" s="70">
        <v>180</v>
      </c>
      <c r="J222" s="70">
        <v>0</v>
      </c>
      <c r="K222" s="70">
        <v>0</v>
      </c>
      <c r="L222" s="70">
        <v>180</v>
      </c>
      <c r="M222" s="71"/>
      <c r="N222" s="72">
        <v>210</v>
      </c>
      <c r="O222" s="70">
        <v>30</v>
      </c>
      <c r="P222" s="70">
        <v>0</v>
      </c>
      <c r="Q222" s="70">
        <v>240</v>
      </c>
    </row>
    <row r="223" spans="2:17" x14ac:dyDescent="0.25">
      <c r="B223" s="41" t="s">
        <v>702</v>
      </c>
      <c r="C223" s="41" t="s">
        <v>703</v>
      </c>
      <c r="D223" s="41" t="s">
        <v>704</v>
      </c>
      <c r="E223" s="73"/>
      <c r="F223" s="41" t="s">
        <v>705</v>
      </c>
      <c r="G223" s="3" t="str">
        <f>VLOOKUP(F223,regions!A$2:C$419,3,FALSE)</f>
        <v>Shire district</v>
      </c>
      <c r="H223" s="3" t="str">
        <f>IFERROR(VLOOKUP(F223,classifications!A$3:C$328,3,FALSE),VLOOKUP(F223,classifications!I$2:K$28,3,FALSE))</f>
        <v>Predominantly Rural</v>
      </c>
      <c r="I223" s="30">
        <v>220</v>
      </c>
      <c r="J223" s="30">
        <v>30</v>
      </c>
      <c r="K223" s="30">
        <v>0</v>
      </c>
      <c r="L223" s="30">
        <v>250</v>
      </c>
      <c r="M223" s="74"/>
      <c r="N223" s="75">
        <v>380</v>
      </c>
      <c r="O223" s="30">
        <v>50</v>
      </c>
      <c r="P223" s="30">
        <v>0</v>
      </c>
      <c r="Q223" s="30">
        <v>430</v>
      </c>
    </row>
    <row r="224" spans="2:17" x14ac:dyDescent="0.25">
      <c r="I224" s="71"/>
      <c r="J224" s="71"/>
      <c r="K224" s="71"/>
      <c r="L224" s="71"/>
      <c r="M224" s="71"/>
      <c r="N224" s="81"/>
      <c r="O224" s="71"/>
      <c r="P224" s="71"/>
      <c r="Q224" s="71"/>
    </row>
    <row r="225" spans="2:17" x14ac:dyDescent="0.25">
      <c r="B225" s="41"/>
      <c r="C225" s="41"/>
      <c r="D225" s="41" t="s">
        <v>706</v>
      </c>
      <c r="E225" s="73" t="s">
        <v>707</v>
      </c>
      <c r="F225" s="73" t="s">
        <v>707</v>
      </c>
      <c r="G225" s="3" t="str">
        <f>VLOOKUP(F225,regions!A$2:C$419,3,FALSE)</f>
        <v>Shire county</v>
      </c>
      <c r="H225" s="3" t="str">
        <f>IFERROR(VLOOKUP(F225,classifications!A$3:C$328,3,FALSE),VLOOKUP(F225,classifications!I$2:K$28,3,FALSE))</f>
        <v>Urban with Significant Rural</v>
      </c>
      <c r="I225" s="70">
        <v>1440</v>
      </c>
      <c r="J225" s="70">
        <v>470</v>
      </c>
      <c r="K225" s="70">
        <v>0</v>
      </c>
      <c r="L225" s="70">
        <v>1910</v>
      </c>
      <c r="M225" s="71"/>
      <c r="N225" s="72">
        <v>1470</v>
      </c>
      <c r="O225" s="70">
        <v>460</v>
      </c>
      <c r="P225" s="70">
        <v>0</v>
      </c>
      <c r="Q225" s="70">
        <v>1930</v>
      </c>
    </row>
    <row r="226" spans="2:17" x14ac:dyDescent="0.25">
      <c r="B226" s="41" t="s">
        <v>708</v>
      </c>
      <c r="C226" s="41" t="s">
        <v>709</v>
      </c>
      <c r="D226" s="41" t="s">
        <v>710</v>
      </c>
      <c r="E226" s="73"/>
      <c r="F226" s="41" t="s">
        <v>711</v>
      </c>
      <c r="G226" s="3" t="str">
        <f>VLOOKUP(F226,regions!A$2:C$419,3,FALSE)</f>
        <v>Shire district</v>
      </c>
      <c r="H226" s="3" t="str">
        <f>IFERROR(VLOOKUP(F226,classifications!A$3:C$328,3,FALSE),VLOOKUP(F226,classifications!I$2:K$28,3,FALSE))</f>
        <v>Predominantly Urban</v>
      </c>
      <c r="I226" s="70">
        <v>230</v>
      </c>
      <c r="J226" s="70">
        <v>80</v>
      </c>
      <c r="K226" s="70">
        <v>0</v>
      </c>
      <c r="L226" s="70">
        <v>310</v>
      </c>
      <c r="M226" s="71"/>
      <c r="N226" s="72">
        <v>80</v>
      </c>
      <c r="O226" s="70">
        <v>0</v>
      </c>
      <c r="P226" s="70">
        <v>0</v>
      </c>
      <c r="Q226" s="70">
        <v>80</v>
      </c>
    </row>
    <row r="227" spans="2:17" x14ac:dyDescent="0.25">
      <c r="B227" s="41" t="s">
        <v>712</v>
      </c>
      <c r="C227" s="41" t="s">
        <v>713</v>
      </c>
      <c r="D227" s="41" t="s">
        <v>714</v>
      </c>
      <c r="E227" s="73"/>
      <c r="F227" s="41" t="s">
        <v>715</v>
      </c>
      <c r="G227" s="3" t="str">
        <f>VLOOKUP(F227,regions!A$2:C$419,3,FALSE)</f>
        <v>Shire district</v>
      </c>
      <c r="H227" s="3" t="str">
        <f>IFERROR(VLOOKUP(F227,classifications!A$3:C$328,3,FALSE),VLOOKUP(F227,classifications!I$2:K$28,3,FALSE))</f>
        <v>Predominantly Rural</v>
      </c>
      <c r="I227" s="70">
        <v>210</v>
      </c>
      <c r="J227" s="70">
        <v>70</v>
      </c>
      <c r="K227" s="70">
        <v>0</v>
      </c>
      <c r="L227" s="70">
        <v>290</v>
      </c>
      <c r="M227" s="71"/>
      <c r="N227" s="72">
        <v>270</v>
      </c>
      <c r="O227" s="70">
        <v>180</v>
      </c>
      <c r="P227" s="70">
        <v>0</v>
      </c>
      <c r="Q227" s="70">
        <v>450</v>
      </c>
    </row>
    <row r="228" spans="2:17" x14ac:dyDescent="0.25">
      <c r="B228" s="41" t="s">
        <v>716</v>
      </c>
      <c r="C228" s="41" t="s">
        <v>717</v>
      </c>
      <c r="D228" s="41" t="s">
        <v>718</v>
      </c>
      <c r="E228" s="73"/>
      <c r="F228" s="41" t="s">
        <v>719</v>
      </c>
      <c r="G228" s="3" t="str">
        <f>VLOOKUP(F228,regions!A$2:C$419,3,FALSE)</f>
        <v>Shire district</v>
      </c>
      <c r="H228" s="3" t="str">
        <f>IFERROR(VLOOKUP(F228,classifications!A$3:C$328,3,FALSE),VLOOKUP(F228,classifications!I$2:K$28,3,FALSE))</f>
        <v>Predominantly Rural</v>
      </c>
      <c r="I228" s="70">
        <v>130</v>
      </c>
      <c r="J228" s="70">
        <v>100</v>
      </c>
      <c r="K228" s="70">
        <v>0</v>
      </c>
      <c r="L228" s="70">
        <v>230</v>
      </c>
      <c r="M228" s="71"/>
      <c r="N228" s="72">
        <v>120</v>
      </c>
      <c r="O228" s="70">
        <v>60</v>
      </c>
      <c r="P228" s="70">
        <v>0</v>
      </c>
      <c r="Q228" s="70">
        <v>180</v>
      </c>
    </row>
    <row r="229" spans="2:17" x14ac:dyDescent="0.25">
      <c r="B229" s="41" t="s">
        <v>720</v>
      </c>
      <c r="C229" s="41" t="s">
        <v>721</v>
      </c>
      <c r="D229" s="41" t="s">
        <v>722</v>
      </c>
      <c r="E229" s="73"/>
      <c r="F229" s="41" t="s">
        <v>723</v>
      </c>
      <c r="G229" s="3" t="str">
        <f>VLOOKUP(F229,regions!A$2:C$419,3,FALSE)</f>
        <v>Shire district</v>
      </c>
      <c r="H229" s="3" t="str">
        <f>IFERROR(VLOOKUP(F229,classifications!A$3:C$328,3,FALSE),VLOOKUP(F229,classifications!I$2:K$28,3,FALSE))</f>
        <v>Predominantly Urban</v>
      </c>
      <c r="I229" s="70">
        <v>330</v>
      </c>
      <c r="J229" s="70">
        <v>70</v>
      </c>
      <c r="K229" s="70">
        <v>0</v>
      </c>
      <c r="L229" s="70">
        <v>390</v>
      </c>
      <c r="M229" s="71"/>
      <c r="N229" s="72">
        <v>390</v>
      </c>
      <c r="O229" s="70">
        <v>20</v>
      </c>
      <c r="P229" s="70">
        <v>0</v>
      </c>
      <c r="Q229" s="70">
        <v>410</v>
      </c>
    </row>
    <row r="230" spans="2:17" x14ac:dyDescent="0.25">
      <c r="B230" s="41" t="s">
        <v>724</v>
      </c>
      <c r="C230" s="41" t="s">
        <v>725</v>
      </c>
      <c r="D230" s="41" t="s">
        <v>726</v>
      </c>
      <c r="E230" s="73"/>
      <c r="F230" s="41" t="s">
        <v>727</v>
      </c>
      <c r="G230" s="3" t="str">
        <f>VLOOKUP(F230,regions!A$2:C$419,3,FALSE)</f>
        <v>Shire district</v>
      </c>
      <c r="H230" s="3" t="str">
        <f>IFERROR(VLOOKUP(F230,classifications!A$3:C$328,3,FALSE),VLOOKUP(F230,classifications!I$2:K$28,3,FALSE))</f>
        <v>Urban with Significant Rural</v>
      </c>
      <c r="I230" s="70">
        <v>290</v>
      </c>
      <c r="J230" s="70">
        <v>60</v>
      </c>
      <c r="K230" s="70">
        <v>0</v>
      </c>
      <c r="L230" s="70">
        <v>360</v>
      </c>
      <c r="M230" s="71"/>
      <c r="N230" s="72">
        <v>330</v>
      </c>
      <c r="O230" s="70">
        <v>90</v>
      </c>
      <c r="P230" s="70">
        <v>0</v>
      </c>
      <c r="Q230" s="70">
        <v>420</v>
      </c>
    </row>
    <row r="231" spans="2:17" x14ac:dyDescent="0.25">
      <c r="B231" s="41" t="s">
        <v>728</v>
      </c>
      <c r="C231" s="41" t="s">
        <v>729</v>
      </c>
      <c r="D231" s="41" t="s">
        <v>730</v>
      </c>
      <c r="E231" s="73"/>
      <c r="F231" s="41" t="s">
        <v>731</v>
      </c>
      <c r="G231" s="3" t="str">
        <f>VLOOKUP(F231,regions!A$2:C$419,3,FALSE)</f>
        <v>Shire district</v>
      </c>
      <c r="H231" s="3" t="str">
        <f>IFERROR(VLOOKUP(F231,classifications!A$3:C$328,3,FALSE),VLOOKUP(F231,classifications!I$2:K$28,3,FALSE))</f>
        <v>Predominantly Rural</v>
      </c>
      <c r="I231" s="70">
        <v>250</v>
      </c>
      <c r="J231" s="70">
        <v>80</v>
      </c>
      <c r="K231" s="70">
        <v>0</v>
      </c>
      <c r="L231" s="70">
        <v>330</v>
      </c>
      <c r="M231" s="71"/>
      <c r="N231" s="72">
        <v>270</v>
      </c>
      <c r="O231" s="70">
        <v>110</v>
      </c>
      <c r="P231" s="70">
        <v>0</v>
      </c>
      <c r="Q231" s="70">
        <v>380</v>
      </c>
    </row>
    <row r="232" spans="2:17" x14ac:dyDescent="0.25">
      <c r="I232" s="71"/>
      <c r="J232" s="71"/>
      <c r="K232" s="71"/>
      <c r="L232" s="71"/>
      <c r="M232" s="71"/>
      <c r="N232" s="81"/>
      <c r="O232" s="71"/>
      <c r="P232" s="71"/>
      <c r="Q232" s="71"/>
    </row>
    <row r="233" spans="2:17" x14ac:dyDescent="0.25">
      <c r="B233" s="41"/>
      <c r="C233" s="41"/>
      <c r="D233" s="41" t="s">
        <v>732</v>
      </c>
      <c r="E233" s="73" t="s">
        <v>733</v>
      </c>
      <c r="F233" s="73" t="s">
        <v>733</v>
      </c>
      <c r="G233" s="3" t="str">
        <f>VLOOKUP(F233,regions!A$2:C$419,3,FALSE)</f>
        <v>Shire county</v>
      </c>
      <c r="H233" s="3" t="str">
        <f>IFERROR(VLOOKUP(F233,classifications!A$3:C$328,3,FALSE),VLOOKUP(F233,classifications!I$2:K$28,3,FALSE))</f>
        <v>Urban with Significant Rural</v>
      </c>
      <c r="I233" s="70">
        <v>2840</v>
      </c>
      <c r="J233" s="70">
        <v>780</v>
      </c>
      <c r="K233" s="70">
        <v>10</v>
      </c>
      <c r="L233" s="70">
        <v>3630</v>
      </c>
      <c r="M233" s="71"/>
      <c r="N233" s="72">
        <v>2560</v>
      </c>
      <c r="O233" s="70">
        <v>590</v>
      </c>
      <c r="P233" s="70">
        <v>0</v>
      </c>
      <c r="Q233" s="70">
        <v>3160</v>
      </c>
    </row>
    <row r="234" spans="2:17" x14ac:dyDescent="0.25">
      <c r="B234" s="41" t="s">
        <v>734</v>
      </c>
      <c r="C234" s="41" t="s">
        <v>735</v>
      </c>
      <c r="D234" s="41" t="s">
        <v>736</v>
      </c>
      <c r="E234" s="73"/>
      <c r="F234" s="41" t="s">
        <v>737</v>
      </c>
      <c r="G234" s="3" t="str">
        <f>VLOOKUP(F234,regions!A$2:C$419,3,FALSE)</f>
        <v>Shire district</v>
      </c>
      <c r="H234" s="3" t="str">
        <f>IFERROR(VLOOKUP(F234,classifications!A$3:C$328,3,FALSE),VLOOKUP(F234,classifications!I$2:K$28,3,FALSE))</f>
        <v>Urban with Significant Rural</v>
      </c>
      <c r="I234" s="70">
        <v>390</v>
      </c>
      <c r="J234" s="70">
        <v>90</v>
      </c>
      <c r="K234" s="70">
        <v>0</v>
      </c>
      <c r="L234" s="70">
        <v>480</v>
      </c>
      <c r="M234" s="71"/>
      <c r="N234" s="72">
        <v>310</v>
      </c>
      <c r="O234" s="70">
        <v>20</v>
      </c>
      <c r="P234" s="70">
        <v>0</v>
      </c>
      <c r="Q234" s="70">
        <v>330</v>
      </c>
    </row>
    <row r="235" spans="2:17" x14ac:dyDescent="0.25">
      <c r="B235" s="41" t="s">
        <v>738</v>
      </c>
      <c r="C235" s="41" t="s">
        <v>739</v>
      </c>
      <c r="D235" s="41" t="s">
        <v>740</v>
      </c>
      <c r="E235" s="73"/>
      <c r="F235" s="41" t="s">
        <v>741</v>
      </c>
      <c r="G235" s="3" t="str">
        <f>VLOOKUP(F235,regions!A$2:C$419,3,FALSE)</f>
        <v>Shire district</v>
      </c>
      <c r="H235" s="3" t="str">
        <f>IFERROR(VLOOKUP(F235,classifications!A$3:C$328,3,FALSE),VLOOKUP(F235,classifications!I$2:K$28,3,FALSE))</f>
        <v>Predominantly Rural</v>
      </c>
      <c r="I235" s="70">
        <v>270</v>
      </c>
      <c r="J235" s="70">
        <v>140</v>
      </c>
      <c r="K235" s="70">
        <v>0</v>
      </c>
      <c r="L235" s="70">
        <v>410</v>
      </c>
      <c r="M235" s="71"/>
      <c r="N235" s="72">
        <v>210</v>
      </c>
      <c r="O235" s="70">
        <v>60</v>
      </c>
      <c r="P235" s="70">
        <v>0</v>
      </c>
      <c r="Q235" s="70">
        <v>270</v>
      </c>
    </row>
    <row r="236" spans="2:17" x14ac:dyDescent="0.25">
      <c r="B236" s="41" t="s">
        <v>742</v>
      </c>
      <c r="C236" s="41" t="s">
        <v>743</v>
      </c>
      <c r="D236" s="41" t="s">
        <v>744</v>
      </c>
      <c r="E236" s="73"/>
      <c r="F236" s="41" t="s">
        <v>745</v>
      </c>
      <c r="G236" s="3" t="str">
        <f>VLOOKUP(F236,regions!A$2:C$419,3,FALSE)</f>
        <v>Shire district</v>
      </c>
      <c r="H236" s="3" t="str">
        <f>IFERROR(VLOOKUP(F236,classifications!A$3:C$328,3,FALSE),VLOOKUP(F236,classifications!I$2:K$28,3,FALSE))</f>
        <v>Predominantly Urban</v>
      </c>
      <c r="I236" s="70">
        <v>260</v>
      </c>
      <c r="J236" s="70">
        <v>80</v>
      </c>
      <c r="K236" s="70">
        <v>0</v>
      </c>
      <c r="L236" s="70">
        <v>340</v>
      </c>
      <c r="M236" s="71"/>
      <c r="N236" s="72">
        <v>370</v>
      </c>
      <c r="O236" s="70">
        <v>10</v>
      </c>
      <c r="P236" s="70">
        <v>0</v>
      </c>
      <c r="Q236" s="70">
        <v>380</v>
      </c>
    </row>
    <row r="237" spans="2:17" x14ac:dyDescent="0.25">
      <c r="B237" s="41" t="s">
        <v>746</v>
      </c>
      <c r="C237" s="41" t="s">
        <v>747</v>
      </c>
      <c r="D237" s="41" t="s">
        <v>748</v>
      </c>
      <c r="E237" s="73"/>
      <c r="F237" s="41" t="s">
        <v>749</v>
      </c>
      <c r="G237" s="3" t="str">
        <f>VLOOKUP(F237,regions!A$2:C$419,3,FALSE)</f>
        <v>Shire district</v>
      </c>
      <c r="H237" s="3" t="str">
        <f>IFERROR(VLOOKUP(F237,classifications!A$3:C$328,3,FALSE),VLOOKUP(F237,classifications!I$2:K$28,3,FALSE))</f>
        <v>Predominantly Urban</v>
      </c>
      <c r="I237" s="70">
        <v>190</v>
      </c>
      <c r="J237" s="70">
        <v>30</v>
      </c>
      <c r="K237" s="70">
        <v>0</v>
      </c>
      <c r="L237" s="70">
        <v>230</v>
      </c>
      <c r="M237" s="71"/>
      <c r="N237" s="72">
        <v>240</v>
      </c>
      <c r="O237" s="70">
        <v>40</v>
      </c>
      <c r="P237" s="70">
        <v>0</v>
      </c>
      <c r="Q237" s="70">
        <v>290</v>
      </c>
    </row>
    <row r="238" spans="2:17" x14ac:dyDescent="0.25">
      <c r="B238" s="41" t="s">
        <v>750</v>
      </c>
      <c r="C238" s="41" t="s">
        <v>751</v>
      </c>
      <c r="D238" s="41" t="s">
        <v>752</v>
      </c>
      <c r="E238" s="73"/>
      <c r="F238" s="41" t="s">
        <v>753</v>
      </c>
      <c r="G238" s="3" t="str">
        <f>VLOOKUP(F238,regions!A$2:C$419,3,FALSE)</f>
        <v>Shire district</v>
      </c>
      <c r="H238" s="3" t="str">
        <f>IFERROR(VLOOKUP(F238,classifications!A$3:C$328,3,FALSE),VLOOKUP(F238,classifications!I$2:K$28,3,FALSE))</f>
        <v>Predominantly Urban</v>
      </c>
      <c r="I238" s="70">
        <v>110</v>
      </c>
      <c r="J238" s="70">
        <v>80</v>
      </c>
      <c r="K238" s="70">
        <v>0</v>
      </c>
      <c r="L238" s="70">
        <v>190</v>
      </c>
      <c r="M238" s="71"/>
      <c r="N238" s="72">
        <v>50</v>
      </c>
      <c r="O238" s="70">
        <v>60</v>
      </c>
      <c r="P238" s="70">
        <v>0</v>
      </c>
      <c r="Q238" s="70">
        <v>110</v>
      </c>
    </row>
    <row r="239" spans="2:17" x14ac:dyDescent="0.25">
      <c r="B239" s="41" t="s">
        <v>754</v>
      </c>
      <c r="C239" s="41" t="s">
        <v>755</v>
      </c>
      <c r="D239" s="41" t="s">
        <v>756</v>
      </c>
      <c r="E239" s="73"/>
      <c r="F239" s="41" t="s">
        <v>757</v>
      </c>
      <c r="G239" s="3" t="str">
        <f>VLOOKUP(F239,regions!A$2:C$419,3,FALSE)</f>
        <v>Shire district</v>
      </c>
      <c r="H239" s="3" t="str">
        <f>IFERROR(VLOOKUP(F239,classifications!A$3:C$328,3,FALSE),VLOOKUP(F239,classifications!I$2:K$28,3,FALSE))</f>
        <v>Urban with Significant Rural</v>
      </c>
      <c r="I239" s="70">
        <v>220</v>
      </c>
      <c r="J239" s="70">
        <v>70</v>
      </c>
      <c r="K239" s="70">
        <v>10</v>
      </c>
      <c r="L239" s="70">
        <v>290</v>
      </c>
      <c r="M239" s="71"/>
      <c r="N239" s="72">
        <v>180</v>
      </c>
      <c r="O239" s="70">
        <v>10</v>
      </c>
      <c r="P239" s="70">
        <v>0</v>
      </c>
      <c r="Q239" s="70">
        <v>190</v>
      </c>
    </row>
    <row r="240" spans="2:17" x14ac:dyDescent="0.25">
      <c r="B240" s="41" t="s">
        <v>758</v>
      </c>
      <c r="C240" s="41" t="s">
        <v>759</v>
      </c>
      <c r="D240" s="41" t="s">
        <v>760</v>
      </c>
      <c r="E240" s="73"/>
      <c r="F240" s="41" t="s">
        <v>761</v>
      </c>
      <c r="G240" s="3" t="str">
        <f>VLOOKUP(F240,regions!A$2:C$419,3,FALSE)</f>
        <v>Shire district</v>
      </c>
      <c r="H240" s="3" t="str">
        <f>IFERROR(VLOOKUP(F240,classifications!A$3:C$328,3,FALSE),VLOOKUP(F240,classifications!I$2:K$28,3,FALSE))</f>
        <v>Predominantly Urban</v>
      </c>
      <c r="I240" s="70">
        <v>110</v>
      </c>
      <c r="J240" s="70">
        <v>60</v>
      </c>
      <c r="K240" s="70">
        <v>0</v>
      </c>
      <c r="L240" s="70">
        <v>170</v>
      </c>
      <c r="M240" s="71"/>
      <c r="N240" s="72">
        <v>120</v>
      </c>
      <c r="O240" s="70">
        <v>40</v>
      </c>
      <c r="P240" s="70">
        <v>0</v>
      </c>
      <c r="Q240" s="70">
        <v>160</v>
      </c>
    </row>
    <row r="241" spans="2:17" x14ac:dyDescent="0.25">
      <c r="B241" s="41" t="s">
        <v>762</v>
      </c>
      <c r="C241" s="41" t="s">
        <v>763</v>
      </c>
      <c r="D241" s="41" t="s">
        <v>764</v>
      </c>
      <c r="E241" s="73"/>
      <c r="F241" s="41" t="s">
        <v>765</v>
      </c>
      <c r="G241" s="3" t="str">
        <f>VLOOKUP(F241,regions!A$2:C$419,3,FALSE)</f>
        <v>Shire district</v>
      </c>
      <c r="H241" s="3" t="str">
        <f>IFERROR(VLOOKUP(F241,classifications!A$3:C$328,3,FALSE),VLOOKUP(F241,classifications!I$2:K$28,3,FALSE))</f>
        <v>Urban with Significant Rural</v>
      </c>
      <c r="I241" s="70">
        <v>140</v>
      </c>
      <c r="J241" s="70">
        <v>10</v>
      </c>
      <c r="K241" s="70">
        <v>0</v>
      </c>
      <c r="L241" s="70">
        <v>150</v>
      </c>
      <c r="M241" s="71"/>
      <c r="N241" s="72">
        <v>160</v>
      </c>
      <c r="O241" s="70">
        <v>50</v>
      </c>
      <c r="P241" s="70">
        <v>0</v>
      </c>
      <c r="Q241" s="70">
        <v>210</v>
      </c>
    </row>
    <row r="242" spans="2:17" x14ac:dyDescent="0.25">
      <c r="B242" s="41" t="s">
        <v>766</v>
      </c>
      <c r="C242" s="41" t="s">
        <v>767</v>
      </c>
      <c r="D242" s="41" t="s">
        <v>768</v>
      </c>
      <c r="E242" s="73"/>
      <c r="F242" s="41" t="s">
        <v>769</v>
      </c>
      <c r="G242" s="3" t="str">
        <f>VLOOKUP(F242,regions!A$2:C$419,3,FALSE)</f>
        <v>Shire district</v>
      </c>
      <c r="H242" s="3" t="str">
        <f>IFERROR(VLOOKUP(F242,classifications!A$3:C$328,3,FALSE),VLOOKUP(F242,classifications!I$2:K$28,3,FALSE))</f>
        <v>Predominantly Urban</v>
      </c>
      <c r="I242" s="70">
        <v>40</v>
      </c>
      <c r="J242" s="70">
        <v>10</v>
      </c>
      <c r="K242" s="70">
        <v>0</v>
      </c>
      <c r="L242" s="70">
        <v>50</v>
      </c>
      <c r="M242" s="71"/>
      <c r="N242" s="72">
        <v>130</v>
      </c>
      <c r="O242" s="70">
        <v>40</v>
      </c>
      <c r="P242" s="70">
        <v>0</v>
      </c>
      <c r="Q242" s="70">
        <v>170</v>
      </c>
    </row>
    <row r="243" spans="2:17" x14ac:dyDescent="0.25">
      <c r="B243" s="41" t="s">
        <v>770</v>
      </c>
      <c r="C243" s="41" t="s">
        <v>771</v>
      </c>
      <c r="D243" s="41" t="s">
        <v>772</v>
      </c>
      <c r="E243" s="73"/>
      <c r="F243" s="41" t="s">
        <v>773</v>
      </c>
      <c r="G243" s="3" t="str">
        <f>VLOOKUP(F243,regions!A$2:C$419,3,FALSE)</f>
        <v>Shire district</v>
      </c>
      <c r="H243" s="3" t="str">
        <f>IFERROR(VLOOKUP(F243,classifications!A$3:C$328,3,FALSE),VLOOKUP(F243,classifications!I$2:K$28,3,FALSE))</f>
        <v>Urban with Significant Rural</v>
      </c>
      <c r="I243" s="70">
        <v>310</v>
      </c>
      <c r="J243" s="70">
        <v>150</v>
      </c>
      <c r="K243" s="70">
        <v>0</v>
      </c>
      <c r="L243" s="70">
        <v>460</v>
      </c>
      <c r="M243" s="71"/>
      <c r="N243" s="72">
        <v>360</v>
      </c>
      <c r="O243" s="70">
        <v>230</v>
      </c>
      <c r="P243" s="70">
        <v>0</v>
      </c>
      <c r="Q243" s="70">
        <v>590</v>
      </c>
    </row>
    <row r="244" spans="2:17" x14ac:dyDescent="0.25">
      <c r="B244" s="41" t="s">
        <v>774</v>
      </c>
      <c r="C244" s="41" t="s">
        <v>775</v>
      </c>
      <c r="D244" s="41" t="s">
        <v>776</v>
      </c>
      <c r="E244" s="73"/>
      <c r="F244" s="41" t="s">
        <v>777</v>
      </c>
      <c r="G244" s="3" t="str">
        <f>VLOOKUP(F244,regions!A$2:C$419,3,FALSE)</f>
        <v>Shire district</v>
      </c>
      <c r="H244" s="3" t="str">
        <f>IFERROR(VLOOKUP(F244,classifications!A$3:C$328,3,FALSE),VLOOKUP(F244,classifications!I$2:K$28,3,FALSE))</f>
        <v>Predominantly Rural</v>
      </c>
      <c r="I244" s="70">
        <v>810</v>
      </c>
      <c r="J244" s="70">
        <v>70</v>
      </c>
      <c r="K244" s="70">
        <v>0</v>
      </c>
      <c r="L244" s="70">
        <v>880</v>
      </c>
      <c r="M244" s="71"/>
      <c r="N244" s="72">
        <v>430</v>
      </c>
      <c r="O244" s="70">
        <v>20</v>
      </c>
      <c r="P244" s="70">
        <v>0</v>
      </c>
      <c r="Q244" s="70">
        <v>460</v>
      </c>
    </row>
    <row r="245" spans="2:17" x14ac:dyDescent="0.25">
      <c r="I245" s="71"/>
      <c r="J245" s="71"/>
      <c r="K245" s="71"/>
      <c r="L245" s="71"/>
      <c r="M245" s="71"/>
      <c r="N245" s="81"/>
      <c r="O245" s="71"/>
      <c r="P245" s="71"/>
      <c r="Q245" s="71"/>
    </row>
    <row r="246" spans="2:17" x14ac:dyDescent="0.25">
      <c r="B246" s="41"/>
      <c r="C246" s="41"/>
      <c r="D246" s="41" t="s">
        <v>778</v>
      </c>
      <c r="E246" s="73" t="s">
        <v>779</v>
      </c>
      <c r="F246" s="73" t="s">
        <v>779</v>
      </c>
      <c r="G246" s="3" t="str">
        <f>VLOOKUP(F246,regions!A$2:C$419,3,FALSE)</f>
        <v>Shire county</v>
      </c>
      <c r="H246" s="3" t="str">
        <f>IFERROR(VLOOKUP(F246,classifications!A$3:C$328,3,FALSE),VLOOKUP(F246,classifications!I$2:K$28,3,FALSE))</f>
        <v>Predominantly Urban</v>
      </c>
      <c r="I246" s="70">
        <v>1620</v>
      </c>
      <c r="J246" s="70">
        <v>230</v>
      </c>
      <c r="K246" s="70">
        <v>0</v>
      </c>
      <c r="L246" s="70">
        <v>1850</v>
      </c>
      <c r="M246" s="71"/>
      <c r="N246" s="72">
        <v>2120</v>
      </c>
      <c r="O246" s="70">
        <v>520</v>
      </c>
      <c r="P246" s="70">
        <v>0</v>
      </c>
      <c r="Q246" s="70">
        <v>2640</v>
      </c>
    </row>
    <row r="247" spans="2:17" x14ac:dyDescent="0.25">
      <c r="B247" s="41" t="s">
        <v>780</v>
      </c>
      <c r="C247" s="41" t="s">
        <v>781</v>
      </c>
      <c r="D247" s="41" t="s">
        <v>782</v>
      </c>
      <c r="E247" s="73"/>
      <c r="F247" s="41" t="s">
        <v>783</v>
      </c>
      <c r="G247" s="3" t="str">
        <f>VLOOKUP(F247,regions!A$2:C$419,3,FALSE)</f>
        <v>Shire district</v>
      </c>
      <c r="H247" s="3" t="str">
        <f>IFERROR(VLOOKUP(F247,classifications!A$3:C$328,3,FALSE),VLOOKUP(F247,classifications!I$2:K$28,3,FALSE))</f>
        <v>Predominantly Urban</v>
      </c>
      <c r="I247" s="70">
        <v>110</v>
      </c>
      <c r="J247" s="70">
        <v>10</v>
      </c>
      <c r="K247" s="70">
        <v>0</v>
      </c>
      <c r="L247" s="70">
        <v>120</v>
      </c>
      <c r="M247" s="71"/>
      <c r="N247" s="72">
        <v>160</v>
      </c>
      <c r="O247" s="70">
        <v>10</v>
      </c>
      <c r="P247" s="70">
        <v>0</v>
      </c>
      <c r="Q247" s="70">
        <v>170</v>
      </c>
    </row>
    <row r="248" spans="2:17" x14ac:dyDescent="0.25">
      <c r="B248" s="41" t="s">
        <v>784</v>
      </c>
      <c r="C248" s="41" t="s">
        <v>785</v>
      </c>
      <c r="D248" s="41" t="s">
        <v>786</v>
      </c>
      <c r="E248" s="73"/>
      <c r="F248" s="41" t="s">
        <v>787</v>
      </c>
      <c r="G248" s="3" t="str">
        <f>VLOOKUP(F248,regions!A$2:C$419,3,FALSE)</f>
        <v>Shire district</v>
      </c>
      <c r="H248" s="3" t="str">
        <f>IFERROR(VLOOKUP(F248,classifications!A$3:C$328,3,FALSE),VLOOKUP(F248,classifications!I$2:K$28,3,FALSE))</f>
        <v>Urban with Significant Rural</v>
      </c>
      <c r="I248" s="70">
        <v>210</v>
      </c>
      <c r="J248" s="70">
        <v>40</v>
      </c>
      <c r="K248" s="70">
        <v>0</v>
      </c>
      <c r="L248" s="70">
        <v>250</v>
      </c>
      <c r="M248" s="71"/>
      <c r="N248" s="72">
        <v>210</v>
      </c>
      <c r="O248" s="70">
        <v>60</v>
      </c>
      <c r="P248" s="70">
        <v>0</v>
      </c>
      <c r="Q248" s="70">
        <v>270</v>
      </c>
    </row>
    <row r="249" spans="2:17" x14ac:dyDescent="0.25">
      <c r="B249" s="41" t="s">
        <v>788</v>
      </c>
      <c r="C249" s="41" t="s">
        <v>789</v>
      </c>
      <c r="D249" s="41" t="s">
        <v>1354</v>
      </c>
      <c r="E249" s="73"/>
      <c r="F249" s="41" t="s">
        <v>791</v>
      </c>
      <c r="G249" s="3" t="str">
        <f>VLOOKUP(F249,regions!A$2:C$419,3,FALSE)</f>
        <v>Shire district</v>
      </c>
      <c r="H249" s="3" t="str">
        <f>IFERROR(VLOOKUP(F249,classifications!A$3:C$328,3,FALSE),VLOOKUP(F249,classifications!I$2:K$28,3,FALSE))</f>
        <v>Urban with Significant Rural</v>
      </c>
      <c r="I249" s="70">
        <v>180</v>
      </c>
      <c r="J249" s="70">
        <v>30</v>
      </c>
      <c r="K249" s="70">
        <v>0</v>
      </c>
      <c r="L249" s="70">
        <v>200</v>
      </c>
      <c r="M249" s="71"/>
      <c r="N249" s="72">
        <v>370</v>
      </c>
      <c r="O249" s="70">
        <v>100</v>
      </c>
      <c r="P249" s="70">
        <v>0</v>
      </c>
      <c r="Q249" s="70">
        <v>470</v>
      </c>
    </row>
    <row r="250" spans="2:17" x14ac:dyDescent="0.25">
      <c r="B250" s="41" t="s">
        <v>792</v>
      </c>
      <c r="C250" s="41" t="s">
        <v>793</v>
      </c>
      <c r="D250" s="41" t="s">
        <v>794</v>
      </c>
      <c r="E250" s="73"/>
      <c r="F250" s="41" t="s">
        <v>795</v>
      </c>
      <c r="G250" s="3" t="str">
        <f>VLOOKUP(F250,regions!A$2:C$419,3,FALSE)</f>
        <v>Shire district</v>
      </c>
      <c r="H250" s="3" t="str">
        <f>IFERROR(VLOOKUP(F250,classifications!A$3:C$328,3,FALSE),VLOOKUP(F250,classifications!I$2:K$28,3,FALSE))</f>
        <v>Predominantly Urban</v>
      </c>
      <c r="I250" s="70">
        <v>230</v>
      </c>
      <c r="J250" s="70">
        <v>30</v>
      </c>
      <c r="K250" s="70">
        <v>0</v>
      </c>
      <c r="L250" s="70">
        <v>270</v>
      </c>
      <c r="M250" s="71"/>
      <c r="N250" s="72">
        <v>210</v>
      </c>
      <c r="O250" s="70">
        <v>30</v>
      </c>
      <c r="P250" s="70">
        <v>0</v>
      </c>
      <c r="Q250" s="70">
        <v>230</v>
      </c>
    </row>
    <row r="251" spans="2:17" x14ac:dyDescent="0.25">
      <c r="B251" s="41" t="s">
        <v>796</v>
      </c>
      <c r="C251" s="41" t="s">
        <v>797</v>
      </c>
      <c r="D251" s="41" t="s">
        <v>798</v>
      </c>
      <c r="E251" s="73"/>
      <c r="F251" s="41" t="s">
        <v>799</v>
      </c>
      <c r="G251" s="3" t="str">
        <f>VLOOKUP(F251,regions!A$2:C$419,3,FALSE)</f>
        <v>Shire district</v>
      </c>
      <c r="H251" s="3" t="str">
        <f>IFERROR(VLOOKUP(F251,classifications!A$3:C$328,3,FALSE),VLOOKUP(F251,classifications!I$2:K$28,3,FALSE))</f>
        <v>Urban with Significant Rural</v>
      </c>
      <c r="I251" s="70">
        <v>80</v>
      </c>
      <c r="J251" s="70">
        <v>10</v>
      </c>
      <c r="K251" s="70">
        <v>0</v>
      </c>
      <c r="L251" s="70">
        <v>90</v>
      </c>
      <c r="M251" s="71"/>
      <c r="N251" s="72">
        <v>250</v>
      </c>
      <c r="O251" s="70">
        <v>50</v>
      </c>
      <c r="P251" s="70">
        <v>0</v>
      </c>
      <c r="Q251" s="70">
        <v>290</v>
      </c>
    </row>
    <row r="252" spans="2:17" x14ac:dyDescent="0.25">
      <c r="B252" s="41" t="s">
        <v>800</v>
      </c>
      <c r="C252" s="41" t="s">
        <v>801</v>
      </c>
      <c r="D252" s="41" t="s">
        <v>802</v>
      </c>
      <c r="E252" s="73"/>
      <c r="F252" s="41" t="s">
        <v>803</v>
      </c>
      <c r="G252" s="3" t="str">
        <f>VLOOKUP(F252,regions!A$2:C$419,3,FALSE)</f>
        <v>Shire district</v>
      </c>
      <c r="H252" s="3" t="str">
        <f>IFERROR(VLOOKUP(F252,classifications!A$3:C$328,3,FALSE),VLOOKUP(F252,classifications!I$2:K$28,3,FALSE))</f>
        <v>Predominantly Urban</v>
      </c>
      <c r="I252" s="70">
        <v>210</v>
      </c>
      <c r="J252" s="70">
        <v>0</v>
      </c>
      <c r="K252" s="70">
        <v>0</v>
      </c>
      <c r="L252" s="70">
        <v>210</v>
      </c>
      <c r="M252" s="71"/>
      <c r="N252" s="72">
        <v>220</v>
      </c>
      <c r="O252" s="70">
        <v>30</v>
      </c>
      <c r="P252" s="70">
        <v>0</v>
      </c>
      <c r="Q252" s="70">
        <v>250</v>
      </c>
    </row>
    <row r="253" spans="2:17" x14ac:dyDescent="0.25">
      <c r="B253" s="41" t="s">
        <v>804</v>
      </c>
      <c r="C253" s="41" t="s">
        <v>805</v>
      </c>
      <c r="D253" s="41" t="s">
        <v>1355</v>
      </c>
      <c r="E253" s="73"/>
      <c r="F253" s="41" t="s">
        <v>807</v>
      </c>
      <c r="G253" s="3" t="str">
        <f>VLOOKUP(F253,regions!A$2:C$419,3,FALSE)</f>
        <v>Shire district</v>
      </c>
      <c r="H253" s="3" t="str">
        <f>IFERROR(VLOOKUP(F253,classifications!A$3:C$328,3,FALSE),VLOOKUP(F253,classifications!I$2:K$28,3,FALSE))</f>
        <v>Predominantly Urban</v>
      </c>
      <c r="I253" s="70">
        <v>40</v>
      </c>
      <c r="J253" s="70">
        <v>20</v>
      </c>
      <c r="K253" s="70">
        <v>0</v>
      </c>
      <c r="L253" s="70">
        <v>70</v>
      </c>
      <c r="M253" s="71"/>
      <c r="N253" s="72">
        <v>70</v>
      </c>
      <c r="O253" s="70">
        <v>0</v>
      </c>
      <c r="P253" s="70">
        <v>0</v>
      </c>
      <c r="Q253" s="70">
        <v>70</v>
      </c>
    </row>
    <row r="254" spans="2:17" x14ac:dyDescent="0.25">
      <c r="B254" s="41" t="s">
        <v>808</v>
      </c>
      <c r="C254" s="41" t="s">
        <v>809</v>
      </c>
      <c r="D254" s="41" t="s">
        <v>810</v>
      </c>
      <c r="E254" s="73"/>
      <c r="F254" s="41" t="s">
        <v>811</v>
      </c>
      <c r="G254" s="3" t="str">
        <f>VLOOKUP(F254,regions!A$2:C$419,3,FALSE)</f>
        <v>Shire district</v>
      </c>
      <c r="H254" s="3" t="str">
        <f>IFERROR(VLOOKUP(F254,classifications!A$3:C$328,3,FALSE),VLOOKUP(F254,classifications!I$2:K$28,3,FALSE))</f>
        <v>Predominantly Urban</v>
      </c>
      <c r="I254" s="70">
        <v>100</v>
      </c>
      <c r="J254" s="70">
        <v>20</v>
      </c>
      <c r="K254" s="70">
        <v>0</v>
      </c>
      <c r="L254" s="70">
        <v>130</v>
      </c>
      <c r="M254" s="71"/>
      <c r="N254" s="72">
        <v>200</v>
      </c>
      <c r="O254" s="70">
        <v>30</v>
      </c>
      <c r="P254" s="70">
        <v>0</v>
      </c>
      <c r="Q254" s="70">
        <v>230</v>
      </c>
    </row>
    <row r="255" spans="2:17" x14ac:dyDescent="0.25">
      <c r="B255" s="41" t="s">
        <v>812</v>
      </c>
      <c r="C255" s="41" t="s">
        <v>813</v>
      </c>
      <c r="D255" s="41" t="s">
        <v>814</v>
      </c>
      <c r="E255" s="73"/>
      <c r="F255" s="41" t="s">
        <v>815</v>
      </c>
      <c r="G255" s="3" t="str">
        <f>VLOOKUP(F255,regions!A$2:C$419,3,FALSE)</f>
        <v>Shire district</v>
      </c>
      <c r="H255" s="3" t="str">
        <f>IFERROR(VLOOKUP(F255,classifications!A$3:C$328,3,FALSE),VLOOKUP(F255,classifications!I$2:K$28,3,FALSE))</f>
        <v>Predominantly Urban</v>
      </c>
      <c r="I255" s="70">
        <v>190</v>
      </c>
      <c r="J255" s="70">
        <v>40</v>
      </c>
      <c r="K255" s="70">
        <v>0</v>
      </c>
      <c r="L255" s="70">
        <v>230</v>
      </c>
      <c r="M255" s="71"/>
      <c r="N255" s="72">
        <v>310</v>
      </c>
      <c r="O255" s="70">
        <v>180</v>
      </c>
      <c r="P255" s="70">
        <v>0</v>
      </c>
      <c r="Q255" s="70">
        <v>490</v>
      </c>
    </row>
    <row r="256" spans="2:17" x14ac:dyDescent="0.25">
      <c r="B256" s="41" t="s">
        <v>816</v>
      </c>
      <c r="C256" s="41" t="s">
        <v>817</v>
      </c>
      <c r="D256" s="41" t="s">
        <v>818</v>
      </c>
      <c r="E256" s="73"/>
      <c r="F256" s="41" t="s">
        <v>819</v>
      </c>
      <c r="G256" s="3" t="str">
        <f>VLOOKUP(F256,regions!A$2:C$419,3,FALSE)</f>
        <v>Shire district</v>
      </c>
      <c r="H256" s="3" t="str">
        <f>IFERROR(VLOOKUP(F256,classifications!A$3:C$328,3,FALSE),VLOOKUP(F256,classifications!I$2:K$28,3,FALSE))</f>
        <v>Predominantly Urban</v>
      </c>
      <c r="I256" s="70">
        <v>270</v>
      </c>
      <c r="J256" s="70">
        <v>10</v>
      </c>
      <c r="K256" s="70">
        <v>0</v>
      </c>
      <c r="L256" s="70">
        <v>290</v>
      </c>
      <c r="M256" s="71"/>
      <c r="N256" s="72">
        <v>130</v>
      </c>
      <c r="O256" s="70">
        <v>30</v>
      </c>
      <c r="P256" s="70">
        <v>0</v>
      </c>
      <c r="Q256" s="70">
        <v>160</v>
      </c>
    </row>
    <row r="257" spans="2:17" x14ac:dyDescent="0.25">
      <c r="I257" s="71"/>
      <c r="J257" s="71"/>
      <c r="K257" s="71"/>
      <c r="L257" s="71"/>
      <c r="M257" s="71"/>
      <c r="N257" s="81"/>
      <c r="O257" s="71"/>
      <c r="P257" s="71"/>
      <c r="Q257" s="71"/>
    </row>
    <row r="258" spans="2:17" x14ac:dyDescent="0.25">
      <c r="B258" s="41"/>
      <c r="C258" s="41"/>
      <c r="D258" s="41" t="s">
        <v>820</v>
      </c>
      <c r="E258" s="73" t="s">
        <v>821</v>
      </c>
      <c r="F258" s="73" t="s">
        <v>821</v>
      </c>
      <c r="G258" s="3" t="str">
        <f>VLOOKUP(F258,regions!A$2:C$419,3,FALSE)</f>
        <v>Shire county</v>
      </c>
      <c r="H258" s="3" t="str">
        <f>IFERROR(VLOOKUP(F258,classifications!A$3:C$328,3,FALSE),VLOOKUP(F258,classifications!I$2:K$28,3,FALSE))</f>
        <v>Urban with Significant Rural</v>
      </c>
      <c r="I258" s="70">
        <v>2050</v>
      </c>
      <c r="J258" s="70">
        <v>350</v>
      </c>
      <c r="K258" s="70">
        <v>0</v>
      </c>
      <c r="L258" s="70">
        <v>2400</v>
      </c>
      <c r="M258" s="71"/>
      <c r="N258" s="72">
        <v>2230</v>
      </c>
      <c r="O258" s="70">
        <v>800</v>
      </c>
      <c r="P258" s="70">
        <v>0</v>
      </c>
      <c r="Q258" s="70">
        <v>3030</v>
      </c>
    </row>
    <row r="259" spans="2:17" x14ac:dyDescent="0.25">
      <c r="B259" s="41" t="s">
        <v>822</v>
      </c>
      <c r="C259" s="41" t="s">
        <v>823</v>
      </c>
      <c r="D259" s="41" t="s">
        <v>824</v>
      </c>
      <c r="E259" s="73"/>
      <c r="F259" s="41" t="s">
        <v>825</v>
      </c>
      <c r="G259" s="3" t="str">
        <f>VLOOKUP(F259,regions!A$2:C$419,3,FALSE)</f>
        <v>Shire district</v>
      </c>
      <c r="H259" s="3" t="str">
        <f>IFERROR(VLOOKUP(F259,classifications!A$3:C$328,3,FALSE),VLOOKUP(F259,classifications!I$2:K$28,3,FALSE))</f>
        <v>Urban with Significant Rural</v>
      </c>
      <c r="I259" s="70">
        <v>100</v>
      </c>
      <c r="J259" s="70">
        <v>0</v>
      </c>
      <c r="K259" s="70">
        <v>0</v>
      </c>
      <c r="L259" s="70">
        <v>100</v>
      </c>
      <c r="M259" s="71"/>
      <c r="N259" s="72">
        <v>210</v>
      </c>
      <c r="O259" s="70">
        <v>30</v>
      </c>
      <c r="P259" s="70">
        <v>0</v>
      </c>
      <c r="Q259" s="70">
        <v>240</v>
      </c>
    </row>
    <row r="260" spans="2:17" x14ac:dyDescent="0.25">
      <c r="B260" s="41" t="s">
        <v>826</v>
      </c>
      <c r="C260" s="41" t="s">
        <v>827</v>
      </c>
      <c r="D260" s="41" t="s">
        <v>828</v>
      </c>
      <c r="E260" s="73"/>
      <c r="F260" s="41" t="s">
        <v>829</v>
      </c>
      <c r="G260" s="3" t="str">
        <f>VLOOKUP(F260,regions!A$2:C$419,3,FALSE)</f>
        <v>Shire district</v>
      </c>
      <c r="H260" s="3" t="str">
        <f>IFERROR(VLOOKUP(F260,classifications!A$3:C$328,3,FALSE),VLOOKUP(F260,classifications!I$2:K$28,3,FALSE))</f>
        <v>Predominantly Urban</v>
      </c>
      <c r="I260" s="70">
        <v>210</v>
      </c>
      <c r="J260" s="70">
        <v>50</v>
      </c>
      <c r="K260" s="70">
        <v>0</v>
      </c>
      <c r="L260" s="70">
        <v>260</v>
      </c>
      <c r="M260" s="71"/>
      <c r="N260" s="72">
        <v>460</v>
      </c>
      <c r="O260" s="70">
        <v>70</v>
      </c>
      <c r="P260" s="70">
        <v>0</v>
      </c>
      <c r="Q260" s="70">
        <v>520</v>
      </c>
    </row>
    <row r="261" spans="2:17" x14ac:dyDescent="0.25">
      <c r="B261" s="41" t="s">
        <v>830</v>
      </c>
      <c r="C261" s="41" t="s">
        <v>831</v>
      </c>
      <c r="D261" s="41" t="s">
        <v>832</v>
      </c>
      <c r="E261" s="73"/>
      <c r="F261" s="41" t="s">
        <v>833</v>
      </c>
      <c r="G261" s="3" t="str">
        <f>VLOOKUP(F261,regions!A$2:C$419,3,FALSE)</f>
        <v>Shire district</v>
      </c>
      <c r="H261" s="3" t="str">
        <f>IFERROR(VLOOKUP(F261,classifications!A$3:C$328,3,FALSE),VLOOKUP(F261,classifications!I$2:K$28,3,FALSE))</f>
        <v>Predominantly Urban</v>
      </c>
      <c r="I261" s="30">
        <v>460</v>
      </c>
      <c r="J261" s="30">
        <v>40</v>
      </c>
      <c r="K261" s="30">
        <v>0</v>
      </c>
      <c r="L261" s="30">
        <v>500</v>
      </c>
      <c r="M261" s="74"/>
      <c r="N261" s="75">
        <v>270</v>
      </c>
      <c r="O261" s="30">
        <v>70</v>
      </c>
      <c r="P261" s="30">
        <v>0</v>
      </c>
      <c r="Q261" s="30">
        <v>340</v>
      </c>
    </row>
    <row r="262" spans="2:17" x14ac:dyDescent="0.25">
      <c r="B262" s="41" t="s">
        <v>834</v>
      </c>
      <c r="C262" s="41" t="s">
        <v>835</v>
      </c>
      <c r="D262" s="41" t="s">
        <v>836</v>
      </c>
      <c r="E262" s="73"/>
      <c r="F262" s="41" t="s">
        <v>837</v>
      </c>
      <c r="G262" s="3" t="str">
        <f>VLOOKUP(F262,regions!A$2:C$419,3,FALSE)</f>
        <v>Shire district</v>
      </c>
      <c r="H262" s="3" t="str">
        <f>IFERROR(VLOOKUP(F262,classifications!A$3:C$328,3,FALSE),VLOOKUP(F262,classifications!I$2:K$28,3,FALSE))</f>
        <v>Urban with Significant Rural</v>
      </c>
      <c r="I262" s="70">
        <v>50</v>
      </c>
      <c r="J262" s="70">
        <v>20</v>
      </c>
      <c r="K262" s="70">
        <v>0</v>
      </c>
      <c r="L262" s="70">
        <v>70</v>
      </c>
      <c r="M262" s="71"/>
      <c r="N262" s="72">
        <v>60</v>
      </c>
      <c r="O262" s="70">
        <v>40</v>
      </c>
      <c r="P262" s="70">
        <v>0</v>
      </c>
      <c r="Q262" s="70">
        <v>100</v>
      </c>
    </row>
    <row r="263" spans="2:17" x14ac:dyDescent="0.25">
      <c r="B263" s="41" t="s">
        <v>838</v>
      </c>
      <c r="C263" s="41" t="s">
        <v>839</v>
      </c>
      <c r="D263" s="41" t="s">
        <v>840</v>
      </c>
      <c r="E263" s="73"/>
      <c r="F263" s="41" t="s">
        <v>841</v>
      </c>
      <c r="G263" s="3" t="str">
        <f>VLOOKUP(F263,regions!A$2:C$419,3,FALSE)</f>
        <v>Shire district</v>
      </c>
      <c r="H263" s="3" t="str">
        <f>IFERROR(VLOOKUP(F263,classifications!A$3:C$328,3,FALSE),VLOOKUP(F263,classifications!I$2:K$28,3,FALSE))</f>
        <v>Predominantly Urban</v>
      </c>
      <c r="I263" s="70">
        <v>130</v>
      </c>
      <c r="J263" s="70">
        <v>40</v>
      </c>
      <c r="K263" s="70">
        <v>0</v>
      </c>
      <c r="L263" s="70">
        <v>170</v>
      </c>
      <c r="M263" s="71"/>
      <c r="N263" s="72">
        <v>170</v>
      </c>
      <c r="O263" s="70">
        <v>90</v>
      </c>
      <c r="P263" s="70">
        <v>0</v>
      </c>
      <c r="Q263" s="70">
        <v>260</v>
      </c>
    </row>
    <row r="264" spans="2:17" x14ac:dyDescent="0.25">
      <c r="B264" s="41" t="s">
        <v>842</v>
      </c>
      <c r="C264" s="41" t="s">
        <v>843</v>
      </c>
      <c r="D264" s="41" t="s">
        <v>844</v>
      </c>
      <c r="E264" s="73"/>
      <c r="F264" s="41" t="s">
        <v>845</v>
      </c>
      <c r="G264" s="3" t="str">
        <f>VLOOKUP(F264,regions!A$2:C$419,3,FALSE)</f>
        <v>Shire district</v>
      </c>
      <c r="H264" s="3" t="str">
        <f>IFERROR(VLOOKUP(F264,classifications!A$3:C$328,3,FALSE),VLOOKUP(F264,classifications!I$2:K$28,3,FALSE))</f>
        <v>Urban with Significant Rural</v>
      </c>
      <c r="I264" s="70">
        <v>200</v>
      </c>
      <c r="J264" s="70">
        <v>40</v>
      </c>
      <c r="K264" s="70">
        <v>0</v>
      </c>
      <c r="L264" s="70">
        <v>250</v>
      </c>
      <c r="M264" s="71"/>
      <c r="N264" s="72">
        <v>350</v>
      </c>
      <c r="O264" s="70">
        <v>370</v>
      </c>
      <c r="P264" s="70">
        <v>0</v>
      </c>
      <c r="Q264" s="70">
        <v>720</v>
      </c>
    </row>
    <row r="265" spans="2:17" x14ac:dyDescent="0.25">
      <c r="B265" s="41" t="s">
        <v>846</v>
      </c>
      <c r="C265" s="41" t="s">
        <v>847</v>
      </c>
      <c r="D265" s="41" t="s">
        <v>848</v>
      </c>
      <c r="E265" s="73"/>
      <c r="F265" s="41" t="s">
        <v>849</v>
      </c>
      <c r="G265" s="3" t="str">
        <f>VLOOKUP(F265,regions!A$2:C$419,3,FALSE)</f>
        <v>Shire district</v>
      </c>
      <c r="H265" s="3" t="str">
        <f>IFERROR(VLOOKUP(F265,classifications!A$3:C$328,3,FALSE),VLOOKUP(F265,classifications!I$2:K$28,3,FALSE))</f>
        <v>Predominantly Rural</v>
      </c>
      <c r="I265" s="30">
        <v>80</v>
      </c>
      <c r="J265" s="30">
        <v>10</v>
      </c>
      <c r="K265" s="30">
        <v>0</v>
      </c>
      <c r="L265" s="30">
        <v>90</v>
      </c>
      <c r="M265" s="74"/>
      <c r="N265" s="75">
        <v>50</v>
      </c>
      <c r="O265" s="30">
        <v>0</v>
      </c>
      <c r="P265" s="30">
        <v>0</v>
      </c>
      <c r="Q265" s="30">
        <v>50</v>
      </c>
    </row>
    <row r="266" spans="2:17" x14ac:dyDescent="0.25">
      <c r="B266" s="41" t="s">
        <v>850</v>
      </c>
      <c r="C266" s="41" t="s">
        <v>851</v>
      </c>
      <c r="D266" s="41" t="s">
        <v>852</v>
      </c>
      <c r="E266" s="73"/>
      <c r="F266" s="41" t="s">
        <v>1875</v>
      </c>
      <c r="G266" s="3" t="str">
        <f>VLOOKUP(F266,regions!A$2:C$419,3,FALSE)</f>
        <v>Shire district</v>
      </c>
      <c r="H266" s="3" t="str">
        <f>IFERROR(VLOOKUP(F266,classifications!A$3:C$328,3,FALSE),VLOOKUP(F266,classifications!I$2:K$28,3,FALSE))</f>
        <v>Urban with Significant Rural</v>
      </c>
      <c r="I266" s="70">
        <v>90</v>
      </c>
      <c r="J266" s="70">
        <v>0</v>
      </c>
      <c r="K266" s="70">
        <v>0</v>
      </c>
      <c r="L266" s="70">
        <v>90</v>
      </c>
      <c r="M266" s="71"/>
      <c r="N266" s="72">
        <v>110</v>
      </c>
      <c r="O266" s="70">
        <v>0</v>
      </c>
      <c r="P266" s="70">
        <v>0</v>
      </c>
      <c r="Q266" s="70">
        <v>110</v>
      </c>
    </row>
    <row r="267" spans="2:17" x14ac:dyDescent="0.25">
      <c r="B267" s="41" t="s">
        <v>853</v>
      </c>
      <c r="C267" s="41" t="s">
        <v>854</v>
      </c>
      <c r="D267" s="41" t="s">
        <v>855</v>
      </c>
      <c r="E267" s="73"/>
      <c r="F267" s="41" t="s">
        <v>856</v>
      </c>
      <c r="G267" s="3" t="str">
        <f>VLOOKUP(F267,regions!A$2:C$419,3,FALSE)</f>
        <v>Shire district</v>
      </c>
      <c r="H267" s="3" t="str">
        <f>IFERROR(VLOOKUP(F267,classifications!A$3:C$328,3,FALSE),VLOOKUP(F267,classifications!I$2:K$28,3,FALSE))</f>
        <v>Predominantly Rural</v>
      </c>
      <c r="I267" s="70">
        <v>260</v>
      </c>
      <c r="J267" s="70">
        <v>30</v>
      </c>
      <c r="K267" s="70">
        <v>0</v>
      </c>
      <c r="L267" s="70">
        <v>290</v>
      </c>
      <c r="M267" s="71"/>
      <c r="N267" s="72">
        <v>200</v>
      </c>
      <c r="O267" s="70">
        <v>70</v>
      </c>
      <c r="P267" s="70">
        <v>0</v>
      </c>
      <c r="Q267" s="70">
        <v>270</v>
      </c>
    </row>
    <row r="268" spans="2:17" x14ac:dyDescent="0.25">
      <c r="B268" s="41" t="s">
        <v>857</v>
      </c>
      <c r="C268" s="41" t="s">
        <v>858</v>
      </c>
      <c r="D268" s="41" t="s">
        <v>859</v>
      </c>
      <c r="E268" s="73"/>
      <c r="F268" s="41" t="s">
        <v>860</v>
      </c>
      <c r="G268" s="3" t="str">
        <f>VLOOKUP(F268,regions!A$2:C$419,3,FALSE)</f>
        <v>Shire district</v>
      </c>
      <c r="H268" s="3" t="str">
        <f>IFERROR(VLOOKUP(F268,classifications!A$3:C$328,3,FALSE),VLOOKUP(F268,classifications!I$2:K$28,3,FALSE))</f>
        <v>Predominantly Urban</v>
      </c>
      <c r="I268" s="30">
        <v>70</v>
      </c>
      <c r="J268" s="30">
        <v>10</v>
      </c>
      <c r="K268" s="30">
        <v>0</v>
      </c>
      <c r="L268" s="30">
        <v>80</v>
      </c>
      <c r="M268" s="74"/>
      <c r="N268" s="75">
        <v>30</v>
      </c>
      <c r="O268" s="30">
        <v>50</v>
      </c>
      <c r="P268" s="30">
        <v>0</v>
      </c>
      <c r="Q268" s="30">
        <v>80</v>
      </c>
    </row>
    <row r="269" spans="2:17" x14ac:dyDescent="0.25">
      <c r="B269" s="41" t="s">
        <v>861</v>
      </c>
      <c r="C269" s="41" t="s">
        <v>862</v>
      </c>
      <c r="D269" s="41" t="s">
        <v>863</v>
      </c>
      <c r="E269" s="73"/>
      <c r="F269" s="41" t="s">
        <v>864</v>
      </c>
      <c r="G269" s="3" t="str">
        <f>VLOOKUP(F269,regions!A$2:C$419,3,FALSE)</f>
        <v>Shire district</v>
      </c>
      <c r="H269" s="3" t="str">
        <f>IFERROR(VLOOKUP(F269,classifications!A$3:C$328,3,FALSE),VLOOKUP(F269,classifications!I$2:K$28,3,FALSE))</f>
        <v>Urban with Significant Rural</v>
      </c>
      <c r="I269" s="30">
        <v>270</v>
      </c>
      <c r="J269" s="30">
        <v>80</v>
      </c>
      <c r="K269" s="30">
        <v>0</v>
      </c>
      <c r="L269" s="30">
        <v>350</v>
      </c>
      <c r="M269" s="74"/>
      <c r="N269" s="75">
        <v>300</v>
      </c>
      <c r="O269" s="30">
        <v>20</v>
      </c>
      <c r="P269" s="30">
        <v>0</v>
      </c>
      <c r="Q269" s="30">
        <v>320</v>
      </c>
    </row>
    <row r="270" spans="2:17" x14ac:dyDescent="0.25">
      <c r="B270" s="41" t="s">
        <v>865</v>
      </c>
      <c r="C270" s="41" t="s">
        <v>866</v>
      </c>
      <c r="D270" s="41" t="s">
        <v>867</v>
      </c>
      <c r="E270" s="73"/>
      <c r="F270" s="41" t="s">
        <v>868</v>
      </c>
      <c r="G270" s="3" t="str">
        <f>VLOOKUP(F270,regions!A$2:C$419,3,FALSE)</f>
        <v>Shire district</v>
      </c>
      <c r="H270" s="3" t="str">
        <f>IFERROR(VLOOKUP(F270,classifications!A$3:C$328,3,FALSE),VLOOKUP(F270,classifications!I$2:K$28,3,FALSE))</f>
        <v>Urban with Significant Rural</v>
      </c>
      <c r="I270" s="70">
        <v>130</v>
      </c>
      <c r="J270" s="70">
        <v>30</v>
      </c>
      <c r="K270" s="70">
        <v>0</v>
      </c>
      <c r="L270" s="70">
        <v>150</v>
      </c>
      <c r="M270" s="71"/>
      <c r="N270" s="72">
        <v>30</v>
      </c>
      <c r="O270" s="70">
        <v>0</v>
      </c>
      <c r="P270" s="70">
        <v>0</v>
      </c>
      <c r="Q270" s="70">
        <v>30</v>
      </c>
    </row>
    <row r="271" spans="2:17" x14ac:dyDescent="0.25">
      <c r="I271" s="71"/>
      <c r="J271" s="71"/>
      <c r="K271" s="71"/>
      <c r="L271" s="71"/>
      <c r="M271" s="71"/>
      <c r="N271" s="81"/>
      <c r="O271" s="71"/>
      <c r="P271" s="71"/>
      <c r="Q271" s="71"/>
    </row>
    <row r="272" spans="2:17" x14ac:dyDescent="0.25">
      <c r="B272" s="41"/>
      <c r="C272" s="41"/>
      <c r="D272" s="41" t="s">
        <v>869</v>
      </c>
      <c r="E272" s="73" t="s">
        <v>870</v>
      </c>
      <c r="F272" s="73" t="s">
        <v>870</v>
      </c>
      <c r="G272" s="3" t="str">
        <f>VLOOKUP(F272,regions!A$2:C$419,3,FALSE)</f>
        <v>Shire county</v>
      </c>
      <c r="H272" s="3" t="str">
        <f>IFERROR(VLOOKUP(F272,classifications!A$3:C$328,3,FALSE),VLOOKUP(F272,classifications!I$2:K$28,3,FALSE))</f>
        <v>Predominantly Urban</v>
      </c>
      <c r="I272" s="70">
        <v>1880</v>
      </c>
      <c r="J272" s="70">
        <v>160</v>
      </c>
      <c r="K272" s="70">
        <v>0</v>
      </c>
      <c r="L272" s="70">
        <v>2040</v>
      </c>
      <c r="M272" s="71"/>
      <c r="N272" s="72">
        <v>1420</v>
      </c>
      <c r="O272" s="70">
        <v>130</v>
      </c>
      <c r="P272" s="70">
        <v>0</v>
      </c>
      <c r="Q272" s="70">
        <v>1550</v>
      </c>
    </row>
    <row r="273" spans="2:17" x14ac:dyDescent="0.25">
      <c r="B273" s="41" t="s">
        <v>871</v>
      </c>
      <c r="C273" s="41" t="s">
        <v>872</v>
      </c>
      <c r="D273" s="41" t="s">
        <v>873</v>
      </c>
      <c r="E273" s="73"/>
      <c r="F273" s="41" t="s">
        <v>874</v>
      </c>
      <c r="G273" s="3" t="str">
        <f>VLOOKUP(F273,regions!A$2:C$419,3,FALSE)</f>
        <v>Shire district</v>
      </c>
      <c r="H273" s="3" t="str">
        <f>IFERROR(VLOOKUP(F273,classifications!A$3:C$328,3,FALSE),VLOOKUP(F273,classifications!I$2:K$28,3,FALSE))</f>
        <v>Predominantly Urban</v>
      </c>
      <c r="I273" s="70">
        <v>260</v>
      </c>
      <c r="J273" s="70">
        <v>0</v>
      </c>
      <c r="K273" s="70">
        <v>0</v>
      </c>
      <c r="L273" s="70">
        <v>260</v>
      </c>
      <c r="M273" s="71"/>
      <c r="N273" s="72">
        <v>70</v>
      </c>
      <c r="O273" s="70">
        <v>0</v>
      </c>
      <c r="P273" s="70">
        <v>0</v>
      </c>
      <c r="Q273" s="70">
        <v>70</v>
      </c>
    </row>
    <row r="274" spans="2:17" x14ac:dyDescent="0.25">
      <c r="B274" s="41" t="s">
        <v>875</v>
      </c>
      <c r="C274" s="41" t="s">
        <v>876</v>
      </c>
      <c r="D274" s="41" t="s">
        <v>877</v>
      </c>
      <c r="E274" s="73"/>
      <c r="F274" s="41" t="s">
        <v>878</v>
      </c>
      <c r="G274" s="3" t="str">
        <f>VLOOKUP(F274,regions!A$2:C$419,3,FALSE)</f>
        <v>Shire district</v>
      </c>
      <c r="H274" s="3" t="str">
        <f>IFERROR(VLOOKUP(F274,classifications!A$3:C$328,3,FALSE),VLOOKUP(F274,classifications!I$2:K$28,3,FALSE))</f>
        <v>Urban with Significant Rural</v>
      </c>
      <c r="I274" s="70">
        <v>460</v>
      </c>
      <c r="J274" s="70">
        <v>20</v>
      </c>
      <c r="K274" s="70">
        <v>0</v>
      </c>
      <c r="L274" s="70">
        <v>480</v>
      </c>
      <c r="M274" s="71"/>
      <c r="N274" s="72">
        <v>510</v>
      </c>
      <c r="O274" s="70">
        <v>20</v>
      </c>
      <c r="P274" s="70">
        <v>0</v>
      </c>
      <c r="Q274" s="70">
        <v>530</v>
      </c>
    </row>
    <row r="275" spans="2:17" x14ac:dyDescent="0.25">
      <c r="B275" s="41" t="s">
        <v>879</v>
      </c>
      <c r="C275" s="41" t="s">
        <v>880</v>
      </c>
      <c r="D275" s="41" t="s">
        <v>881</v>
      </c>
      <c r="E275" s="73"/>
      <c r="F275" s="41" t="s">
        <v>882</v>
      </c>
      <c r="G275" s="3" t="str">
        <f>VLOOKUP(F275,regions!A$2:C$419,3,FALSE)</f>
        <v>Shire district</v>
      </c>
      <c r="H275" s="3" t="str">
        <f>IFERROR(VLOOKUP(F275,classifications!A$3:C$328,3,FALSE),VLOOKUP(F275,classifications!I$2:K$28,3,FALSE))</f>
        <v>Predominantly Urban</v>
      </c>
      <c r="I275" s="70">
        <v>230</v>
      </c>
      <c r="J275" s="70">
        <v>20</v>
      </c>
      <c r="K275" s="70">
        <v>0</v>
      </c>
      <c r="L275" s="70">
        <v>250</v>
      </c>
      <c r="M275" s="71"/>
      <c r="N275" s="72">
        <v>80</v>
      </c>
      <c r="O275" s="70">
        <v>30</v>
      </c>
      <c r="P275" s="70">
        <v>0</v>
      </c>
      <c r="Q275" s="70">
        <v>100</v>
      </c>
    </row>
    <row r="276" spans="2:17" x14ac:dyDescent="0.25">
      <c r="B276" s="41" t="s">
        <v>883</v>
      </c>
      <c r="C276" s="41" t="s">
        <v>884</v>
      </c>
      <c r="D276" s="41" t="s">
        <v>885</v>
      </c>
      <c r="E276" s="73"/>
      <c r="F276" s="41" t="s">
        <v>886</v>
      </c>
      <c r="G276" s="3" t="str">
        <f>VLOOKUP(F276,regions!A$2:C$419,3,FALSE)</f>
        <v>Shire district</v>
      </c>
      <c r="H276" s="3" t="str">
        <f>IFERROR(VLOOKUP(F276,classifications!A$3:C$328,3,FALSE),VLOOKUP(F276,classifications!I$2:K$28,3,FALSE))</f>
        <v>Predominantly Urban</v>
      </c>
      <c r="I276" s="70">
        <v>10</v>
      </c>
      <c r="J276" s="70">
        <v>30</v>
      </c>
      <c r="K276" s="70">
        <v>0</v>
      </c>
      <c r="L276" s="70">
        <v>30</v>
      </c>
      <c r="M276" s="71"/>
      <c r="N276" s="72">
        <v>10</v>
      </c>
      <c r="O276" s="70">
        <v>10</v>
      </c>
      <c r="P276" s="70">
        <v>0</v>
      </c>
      <c r="Q276" s="70">
        <v>20</v>
      </c>
    </row>
    <row r="277" spans="2:17" x14ac:dyDescent="0.25">
      <c r="B277" s="41" t="s">
        <v>887</v>
      </c>
      <c r="C277" s="41" t="s">
        <v>888</v>
      </c>
      <c r="D277" s="41" t="s">
        <v>889</v>
      </c>
      <c r="E277" s="73"/>
      <c r="F277" s="41" t="s">
        <v>890</v>
      </c>
      <c r="G277" s="3" t="str">
        <f>VLOOKUP(F277,regions!A$2:C$419,3,FALSE)</f>
        <v>Shire district</v>
      </c>
      <c r="H277" s="3" t="str">
        <f>IFERROR(VLOOKUP(F277,classifications!A$3:C$328,3,FALSE),VLOOKUP(F277,classifications!I$2:K$28,3,FALSE))</f>
        <v>Urban with Significant Rural</v>
      </c>
      <c r="I277" s="70">
        <v>120</v>
      </c>
      <c r="J277" s="70">
        <v>20</v>
      </c>
      <c r="K277" s="70">
        <v>0</v>
      </c>
      <c r="L277" s="70">
        <v>130</v>
      </c>
      <c r="M277" s="71"/>
      <c r="N277" s="72">
        <v>120</v>
      </c>
      <c r="O277" s="70">
        <v>0</v>
      </c>
      <c r="P277" s="70">
        <v>0</v>
      </c>
      <c r="Q277" s="70">
        <v>120</v>
      </c>
    </row>
    <row r="278" spans="2:17" x14ac:dyDescent="0.25">
      <c r="B278" s="41" t="s">
        <v>891</v>
      </c>
      <c r="C278" s="41" t="s">
        <v>892</v>
      </c>
      <c r="D278" s="41" t="s">
        <v>893</v>
      </c>
      <c r="E278" s="73"/>
      <c r="F278" s="41" t="s">
        <v>894</v>
      </c>
      <c r="G278" s="3" t="str">
        <f>VLOOKUP(F278,regions!A$2:C$419,3,FALSE)</f>
        <v>Shire district</v>
      </c>
      <c r="H278" s="3" t="str">
        <f>IFERROR(VLOOKUP(F278,classifications!A$3:C$328,3,FALSE),VLOOKUP(F278,classifications!I$2:K$28,3,FALSE))</f>
        <v>Predominantly Urban</v>
      </c>
      <c r="I278" s="70">
        <v>40</v>
      </c>
      <c r="J278" s="70">
        <v>0</v>
      </c>
      <c r="K278" s="70">
        <v>0</v>
      </c>
      <c r="L278" s="70">
        <v>40</v>
      </c>
      <c r="M278" s="71"/>
      <c r="N278" s="72">
        <v>60</v>
      </c>
      <c r="O278" s="70">
        <v>20</v>
      </c>
      <c r="P278" s="70">
        <v>0</v>
      </c>
      <c r="Q278" s="70">
        <v>80</v>
      </c>
    </row>
    <row r="279" spans="2:17" x14ac:dyDescent="0.25">
      <c r="B279" s="41" t="s">
        <v>895</v>
      </c>
      <c r="C279" s="41" t="s">
        <v>896</v>
      </c>
      <c r="D279" s="41" t="s">
        <v>897</v>
      </c>
      <c r="E279" s="73"/>
      <c r="F279" s="41" t="s">
        <v>898</v>
      </c>
      <c r="G279" s="3" t="str">
        <f>VLOOKUP(F279,regions!A$2:C$419,3,FALSE)</f>
        <v>Shire district</v>
      </c>
      <c r="H279" s="3" t="str">
        <f>IFERROR(VLOOKUP(F279,classifications!A$3:C$328,3,FALSE),VLOOKUP(F279,classifications!I$2:K$28,3,FALSE))</f>
        <v>Predominantly Urban</v>
      </c>
      <c r="I279" s="70">
        <v>50</v>
      </c>
      <c r="J279" s="70">
        <v>20</v>
      </c>
      <c r="K279" s="70">
        <v>0</v>
      </c>
      <c r="L279" s="70">
        <v>70</v>
      </c>
      <c r="M279" s="71"/>
      <c r="N279" s="72">
        <v>70</v>
      </c>
      <c r="O279" s="70">
        <v>10</v>
      </c>
      <c r="P279" s="70">
        <v>0</v>
      </c>
      <c r="Q279" s="70">
        <v>80</v>
      </c>
    </row>
    <row r="280" spans="2:17" x14ac:dyDescent="0.25">
      <c r="B280" s="41" t="s">
        <v>899</v>
      </c>
      <c r="C280" s="41" t="s">
        <v>900</v>
      </c>
      <c r="D280" s="41" t="s">
        <v>901</v>
      </c>
      <c r="E280" s="73"/>
      <c r="F280" s="41" t="s">
        <v>902</v>
      </c>
      <c r="G280" s="3" t="str">
        <f>VLOOKUP(F280,regions!A$2:C$419,3,FALSE)</f>
        <v>Shire district</v>
      </c>
      <c r="H280" s="3" t="str">
        <f>IFERROR(VLOOKUP(F280,classifications!A$3:C$328,3,FALSE),VLOOKUP(F280,classifications!I$2:K$28,3,FALSE))</f>
        <v>Predominantly Rural</v>
      </c>
      <c r="I280" s="70">
        <v>130</v>
      </c>
      <c r="J280" s="70">
        <v>0</v>
      </c>
      <c r="K280" s="70">
        <v>0</v>
      </c>
      <c r="L280" s="70">
        <v>130</v>
      </c>
      <c r="M280" s="71"/>
      <c r="N280" s="72">
        <v>60</v>
      </c>
      <c r="O280" s="70">
        <v>0</v>
      </c>
      <c r="P280" s="70">
        <v>0</v>
      </c>
      <c r="Q280" s="70">
        <v>60</v>
      </c>
    </row>
    <row r="281" spans="2:17" x14ac:dyDescent="0.25">
      <c r="B281" s="41" t="s">
        <v>903</v>
      </c>
      <c r="C281" s="41" t="s">
        <v>904</v>
      </c>
      <c r="D281" s="41" t="s">
        <v>905</v>
      </c>
      <c r="E281" s="73"/>
      <c r="F281" s="41" t="s">
        <v>906</v>
      </c>
      <c r="G281" s="3" t="str">
        <f>VLOOKUP(F281,regions!A$2:C$419,3,FALSE)</f>
        <v>Shire district</v>
      </c>
      <c r="H281" s="3" t="str">
        <f>IFERROR(VLOOKUP(F281,classifications!A$3:C$328,3,FALSE),VLOOKUP(F281,classifications!I$2:K$28,3,FALSE))</f>
        <v>Predominantly Urban</v>
      </c>
      <c r="I281" s="70">
        <v>180</v>
      </c>
      <c r="J281" s="70">
        <v>0</v>
      </c>
      <c r="K281" s="70">
        <v>0</v>
      </c>
      <c r="L281" s="70">
        <v>180</v>
      </c>
      <c r="M281" s="71"/>
      <c r="N281" s="72">
        <v>80</v>
      </c>
      <c r="O281" s="70">
        <v>20</v>
      </c>
      <c r="P281" s="70">
        <v>0</v>
      </c>
      <c r="Q281" s="70">
        <v>100</v>
      </c>
    </row>
    <row r="282" spans="2:17" x14ac:dyDescent="0.25">
      <c r="B282" s="41" t="s">
        <v>907</v>
      </c>
      <c r="C282" s="41" t="s">
        <v>908</v>
      </c>
      <c r="D282" s="41" t="s">
        <v>909</v>
      </c>
      <c r="E282" s="73"/>
      <c r="F282" s="41" t="s">
        <v>910</v>
      </c>
      <c r="G282" s="3" t="str">
        <f>VLOOKUP(F282,regions!A$2:C$419,3,FALSE)</f>
        <v>Shire district</v>
      </c>
      <c r="H282" s="3" t="str">
        <f>IFERROR(VLOOKUP(F282,classifications!A$3:C$328,3,FALSE),VLOOKUP(F282,classifications!I$2:K$28,3,FALSE))</f>
        <v>Predominantly Urban</v>
      </c>
      <c r="I282" s="70">
        <v>190</v>
      </c>
      <c r="J282" s="70">
        <v>0</v>
      </c>
      <c r="K282" s="70">
        <v>0</v>
      </c>
      <c r="L282" s="70">
        <v>190</v>
      </c>
      <c r="M282" s="71"/>
      <c r="N282" s="72">
        <v>130</v>
      </c>
      <c r="O282" s="70">
        <v>0</v>
      </c>
      <c r="P282" s="70">
        <v>0</v>
      </c>
      <c r="Q282" s="70">
        <v>130</v>
      </c>
    </row>
    <row r="283" spans="2:17" x14ac:dyDescent="0.25">
      <c r="B283" s="41" t="s">
        <v>911</v>
      </c>
      <c r="C283" s="41" t="s">
        <v>912</v>
      </c>
      <c r="D283" s="41" t="s">
        <v>913</v>
      </c>
      <c r="E283" s="73"/>
      <c r="F283" s="41" t="s">
        <v>914</v>
      </c>
      <c r="G283" s="3" t="str">
        <f>VLOOKUP(F283,regions!A$2:C$419,3,FALSE)</f>
        <v>Shire district</v>
      </c>
      <c r="H283" s="3" t="str">
        <f>IFERROR(VLOOKUP(F283,classifications!A$3:C$328,3,FALSE),VLOOKUP(F283,classifications!I$2:K$28,3,FALSE))</f>
        <v>Urban with Significant Rural</v>
      </c>
      <c r="I283" s="70">
        <v>140</v>
      </c>
      <c r="J283" s="70">
        <v>50</v>
      </c>
      <c r="K283" s="70">
        <v>0</v>
      </c>
      <c r="L283" s="70">
        <v>190</v>
      </c>
      <c r="M283" s="71"/>
      <c r="N283" s="72">
        <v>170</v>
      </c>
      <c r="O283" s="70">
        <v>30</v>
      </c>
      <c r="P283" s="70">
        <v>0</v>
      </c>
      <c r="Q283" s="70">
        <v>200</v>
      </c>
    </row>
    <row r="284" spans="2:17" x14ac:dyDescent="0.25">
      <c r="B284" s="41" t="s">
        <v>915</v>
      </c>
      <c r="C284" s="41" t="s">
        <v>916</v>
      </c>
      <c r="D284" s="41" t="s">
        <v>917</v>
      </c>
      <c r="E284" s="73"/>
      <c r="F284" s="41" t="s">
        <v>918</v>
      </c>
      <c r="G284" s="3" t="str">
        <f>VLOOKUP(F284,regions!A$2:C$419,3,FALSE)</f>
        <v>Shire district</v>
      </c>
      <c r="H284" s="3" t="str">
        <f>IFERROR(VLOOKUP(F284,classifications!A$3:C$328,3,FALSE),VLOOKUP(F284,classifications!I$2:K$28,3,FALSE))</f>
        <v>Predominantly Rural</v>
      </c>
      <c r="I284" s="70">
        <v>90</v>
      </c>
      <c r="J284" s="70">
        <v>0</v>
      </c>
      <c r="K284" s="70">
        <v>0</v>
      </c>
      <c r="L284" s="70">
        <v>90</v>
      </c>
      <c r="M284" s="71"/>
      <c r="N284" s="72">
        <v>80</v>
      </c>
      <c r="O284" s="70">
        <v>0</v>
      </c>
      <c r="P284" s="70">
        <v>0</v>
      </c>
      <c r="Q284" s="70">
        <v>80</v>
      </c>
    </row>
    <row r="285" spans="2:17" x14ac:dyDescent="0.25">
      <c r="I285" s="71"/>
      <c r="J285" s="71"/>
      <c r="K285" s="71"/>
      <c r="L285" s="71"/>
      <c r="M285" s="71"/>
      <c r="N285" s="81"/>
      <c r="O285" s="71"/>
      <c r="P285" s="71"/>
      <c r="Q285" s="71"/>
    </row>
    <row r="286" spans="2:17" x14ac:dyDescent="0.25">
      <c r="B286" s="41"/>
      <c r="C286" s="41"/>
      <c r="D286" s="41" t="s">
        <v>919</v>
      </c>
      <c r="E286" s="73" t="s">
        <v>920</v>
      </c>
      <c r="F286" s="73" t="s">
        <v>920</v>
      </c>
      <c r="G286" s="3" t="str">
        <f>VLOOKUP(F286,regions!A$2:C$419,3,FALSE)</f>
        <v>Shire county</v>
      </c>
      <c r="H286" s="3" t="str">
        <f>IFERROR(VLOOKUP(F286,classifications!A$3:C$328,3,FALSE),VLOOKUP(F286,classifications!I$2:K$28,3,FALSE))</f>
        <v>Urban with Significant Rural</v>
      </c>
      <c r="I286" s="70">
        <v>1460</v>
      </c>
      <c r="J286" s="70">
        <v>390</v>
      </c>
      <c r="K286" s="70">
        <v>0</v>
      </c>
      <c r="L286" s="70">
        <v>1840</v>
      </c>
      <c r="M286" s="71"/>
      <c r="N286" s="72">
        <v>1640</v>
      </c>
      <c r="O286" s="70">
        <v>380</v>
      </c>
      <c r="P286" s="70">
        <v>0</v>
      </c>
      <c r="Q286" s="70">
        <v>2010</v>
      </c>
    </row>
    <row r="287" spans="2:17" x14ac:dyDescent="0.25">
      <c r="B287" s="41" t="s">
        <v>921</v>
      </c>
      <c r="C287" s="41" t="s">
        <v>922</v>
      </c>
      <c r="D287" s="41" t="s">
        <v>923</v>
      </c>
      <c r="E287" s="73"/>
      <c r="F287" s="41" t="s">
        <v>924</v>
      </c>
      <c r="G287" s="3" t="str">
        <f>VLOOKUP(F287,regions!A$2:C$419,3,FALSE)</f>
        <v>Shire district</v>
      </c>
      <c r="H287" s="3" t="str">
        <f>IFERROR(VLOOKUP(F287,classifications!A$3:C$328,3,FALSE),VLOOKUP(F287,classifications!I$2:K$28,3,FALSE))</f>
        <v>Predominantly Urban</v>
      </c>
      <c r="I287" s="70">
        <v>210</v>
      </c>
      <c r="J287" s="70">
        <v>40</v>
      </c>
      <c r="K287" s="70">
        <v>0</v>
      </c>
      <c r="L287" s="70">
        <v>250</v>
      </c>
      <c r="M287" s="71"/>
      <c r="N287" s="72">
        <v>220</v>
      </c>
      <c r="O287" s="70">
        <v>50</v>
      </c>
      <c r="P287" s="70">
        <v>0</v>
      </c>
      <c r="Q287" s="70">
        <v>270</v>
      </c>
    </row>
    <row r="288" spans="2:17" x14ac:dyDescent="0.25">
      <c r="B288" s="41" t="s">
        <v>925</v>
      </c>
      <c r="C288" s="41" t="s">
        <v>926</v>
      </c>
      <c r="D288" s="41" t="s">
        <v>927</v>
      </c>
      <c r="E288" s="73"/>
      <c r="F288" s="41" t="s">
        <v>928</v>
      </c>
      <c r="G288" s="3" t="str">
        <f>VLOOKUP(F288,regions!A$2:C$419,3,FALSE)</f>
        <v>Shire district</v>
      </c>
      <c r="H288" s="3" t="str">
        <f>IFERROR(VLOOKUP(F288,classifications!A$3:C$328,3,FALSE),VLOOKUP(F288,classifications!I$2:K$28,3,FALSE))</f>
        <v>Predominantly Urban</v>
      </c>
      <c r="I288" s="30">
        <v>340</v>
      </c>
      <c r="J288" s="30">
        <v>100</v>
      </c>
      <c r="K288" s="30">
        <v>0</v>
      </c>
      <c r="L288" s="30">
        <v>440</v>
      </c>
      <c r="M288" s="74"/>
      <c r="N288" s="75">
        <v>400</v>
      </c>
      <c r="O288" s="30">
        <v>80</v>
      </c>
      <c r="P288" s="30">
        <v>0</v>
      </c>
      <c r="Q288" s="30">
        <v>480</v>
      </c>
    </row>
    <row r="289" spans="2:17" x14ac:dyDescent="0.25">
      <c r="B289" s="41" t="s">
        <v>929</v>
      </c>
      <c r="C289" s="41" t="s">
        <v>930</v>
      </c>
      <c r="D289" s="41" t="s">
        <v>931</v>
      </c>
      <c r="E289" s="73"/>
      <c r="F289" s="41" t="s">
        <v>932</v>
      </c>
      <c r="G289" s="3" t="str">
        <f>VLOOKUP(F289,regions!A$2:C$419,3,FALSE)</f>
        <v>Shire district</v>
      </c>
      <c r="H289" s="3" t="str">
        <f>IFERROR(VLOOKUP(F289,classifications!A$3:C$328,3,FALSE),VLOOKUP(F289,classifications!I$2:K$28,3,FALSE))</f>
        <v>Predominantly Rural</v>
      </c>
      <c r="I289" s="70">
        <v>210</v>
      </c>
      <c r="J289" s="70">
        <v>20</v>
      </c>
      <c r="K289" s="70">
        <v>0</v>
      </c>
      <c r="L289" s="70">
        <v>230</v>
      </c>
      <c r="M289" s="71"/>
      <c r="N289" s="72">
        <v>230</v>
      </c>
      <c r="O289" s="70">
        <v>70</v>
      </c>
      <c r="P289" s="70">
        <v>0</v>
      </c>
      <c r="Q289" s="70">
        <v>300</v>
      </c>
    </row>
    <row r="290" spans="2:17" x14ac:dyDescent="0.25">
      <c r="B290" s="41" t="s">
        <v>933</v>
      </c>
      <c r="C290" s="41" t="s">
        <v>934</v>
      </c>
      <c r="D290" s="41" t="s">
        <v>935</v>
      </c>
      <c r="E290" s="73"/>
      <c r="F290" s="41" t="s">
        <v>936</v>
      </c>
      <c r="G290" s="3" t="str">
        <f>VLOOKUP(F290,regions!A$2:C$419,3,FALSE)</f>
        <v>Shire district</v>
      </c>
      <c r="H290" s="3" t="str">
        <f>IFERROR(VLOOKUP(F290,classifications!A$3:C$328,3,FALSE),VLOOKUP(F290,classifications!I$2:K$28,3,FALSE))</f>
        <v>Predominantly Rural</v>
      </c>
      <c r="I290" s="70">
        <v>270</v>
      </c>
      <c r="J290" s="70">
        <v>80</v>
      </c>
      <c r="K290" s="70">
        <v>0</v>
      </c>
      <c r="L290" s="70">
        <v>350</v>
      </c>
      <c r="M290" s="71"/>
      <c r="N290" s="72">
        <v>310</v>
      </c>
      <c r="O290" s="70">
        <v>40</v>
      </c>
      <c r="P290" s="70">
        <v>0</v>
      </c>
      <c r="Q290" s="70">
        <v>350</v>
      </c>
    </row>
    <row r="291" spans="2:17" x14ac:dyDescent="0.25">
      <c r="B291" s="41" t="s">
        <v>937</v>
      </c>
      <c r="C291" s="41" t="s">
        <v>938</v>
      </c>
      <c r="D291" s="41" t="s">
        <v>939</v>
      </c>
      <c r="E291" s="73"/>
      <c r="F291" s="41" t="s">
        <v>940</v>
      </c>
      <c r="G291" s="3" t="str">
        <f>VLOOKUP(F291,regions!A$2:C$419,3,FALSE)</f>
        <v>Shire district</v>
      </c>
      <c r="H291" s="3" t="str">
        <f>IFERROR(VLOOKUP(F291,classifications!A$3:C$328,3,FALSE),VLOOKUP(F291,classifications!I$2:K$28,3,FALSE))</f>
        <v>Predominantly Rural</v>
      </c>
      <c r="I291" s="70">
        <v>40</v>
      </c>
      <c r="J291" s="70">
        <v>0</v>
      </c>
      <c r="K291" s="70">
        <v>0</v>
      </c>
      <c r="L291" s="70">
        <v>40</v>
      </c>
      <c r="M291" s="71"/>
      <c r="N291" s="72">
        <v>60</v>
      </c>
      <c r="O291" s="70">
        <v>0</v>
      </c>
      <c r="P291" s="70">
        <v>0</v>
      </c>
      <c r="Q291" s="70">
        <v>60</v>
      </c>
    </row>
    <row r="292" spans="2:17" x14ac:dyDescent="0.25">
      <c r="B292" s="41" t="s">
        <v>941</v>
      </c>
      <c r="C292" s="41" t="s">
        <v>942</v>
      </c>
      <c r="D292" s="41" t="s">
        <v>943</v>
      </c>
      <c r="E292" s="73"/>
      <c r="F292" s="41" t="s">
        <v>944</v>
      </c>
      <c r="G292" s="3" t="str">
        <f>VLOOKUP(F292,regions!A$2:C$419,3,FALSE)</f>
        <v>Shire district</v>
      </c>
      <c r="H292" s="3" t="str">
        <f>IFERROR(VLOOKUP(F292,classifications!A$3:C$328,3,FALSE),VLOOKUP(F292,classifications!I$2:K$28,3,FALSE))</f>
        <v>Predominantly Rural</v>
      </c>
      <c r="I292" s="30">
        <v>370</v>
      </c>
      <c r="J292" s="30">
        <v>140</v>
      </c>
      <c r="K292" s="30">
        <v>0</v>
      </c>
      <c r="L292" s="30">
        <v>520</v>
      </c>
      <c r="M292" s="74"/>
      <c r="N292" s="75">
        <v>410</v>
      </c>
      <c r="O292" s="30">
        <v>140</v>
      </c>
      <c r="P292" s="30">
        <v>0</v>
      </c>
      <c r="Q292" s="30">
        <v>540</v>
      </c>
    </row>
    <row r="293" spans="2:17" x14ac:dyDescent="0.25">
      <c r="B293" s="41" t="s">
        <v>945</v>
      </c>
      <c r="C293" s="41" t="s">
        <v>946</v>
      </c>
      <c r="D293" s="41" t="s">
        <v>947</v>
      </c>
      <c r="E293" s="73"/>
      <c r="F293" s="41" t="s">
        <v>948</v>
      </c>
      <c r="G293" s="3" t="str">
        <f>VLOOKUP(F293,regions!A$2:C$419,3,FALSE)</f>
        <v>Shire district</v>
      </c>
      <c r="H293" s="3" t="str">
        <f>IFERROR(VLOOKUP(F293,classifications!A$3:C$328,3,FALSE),VLOOKUP(F293,classifications!I$2:K$28,3,FALSE))</f>
        <v>Predominantly Urban</v>
      </c>
      <c r="I293" s="70">
        <v>10</v>
      </c>
      <c r="J293" s="70">
        <v>0</v>
      </c>
      <c r="K293" s="70">
        <v>0</v>
      </c>
      <c r="L293" s="70">
        <v>10</v>
      </c>
      <c r="M293" s="71"/>
      <c r="N293" s="72">
        <v>10</v>
      </c>
      <c r="O293" s="70">
        <v>0</v>
      </c>
      <c r="P293" s="70">
        <v>0</v>
      </c>
      <c r="Q293" s="70">
        <v>10</v>
      </c>
    </row>
    <row r="294" spans="2:17" x14ac:dyDescent="0.25">
      <c r="I294" s="71"/>
      <c r="J294" s="71"/>
      <c r="K294" s="71"/>
      <c r="L294" s="71"/>
      <c r="M294" s="71"/>
      <c r="N294" s="81"/>
      <c r="O294" s="71"/>
      <c r="P294" s="71"/>
      <c r="Q294" s="71"/>
    </row>
    <row r="295" spans="2:17" x14ac:dyDescent="0.25">
      <c r="B295" s="41"/>
      <c r="C295" s="41"/>
      <c r="D295" s="41" t="s">
        <v>949</v>
      </c>
      <c r="E295" s="73" t="s">
        <v>950</v>
      </c>
      <c r="F295" s="73" t="s">
        <v>950</v>
      </c>
      <c r="G295" s="3" t="str">
        <f>VLOOKUP(F295,regions!A$2:C$419,3,FALSE)</f>
        <v>Shire county</v>
      </c>
      <c r="H295" s="3" t="str">
        <f>IFERROR(VLOOKUP(F295,classifications!A$3:C$328,3,FALSE),VLOOKUP(F295,classifications!I$2:K$28,3,FALSE))</f>
        <v>Predominantly Rural</v>
      </c>
      <c r="I295" s="70">
        <v>1320</v>
      </c>
      <c r="J295" s="70">
        <v>210</v>
      </c>
      <c r="K295" s="70">
        <v>0</v>
      </c>
      <c r="L295" s="70">
        <v>1540</v>
      </c>
      <c r="M295" s="71"/>
      <c r="N295" s="72">
        <v>1640</v>
      </c>
      <c r="O295" s="70">
        <v>160</v>
      </c>
      <c r="P295" s="70">
        <v>10</v>
      </c>
      <c r="Q295" s="70">
        <v>1810</v>
      </c>
    </row>
    <row r="296" spans="2:17" x14ac:dyDescent="0.25">
      <c r="B296" s="41" t="s">
        <v>951</v>
      </c>
      <c r="C296" s="41" t="s">
        <v>952</v>
      </c>
      <c r="D296" s="41" t="s">
        <v>953</v>
      </c>
      <c r="E296" s="73"/>
      <c r="F296" s="41" t="s">
        <v>954</v>
      </c>
      <c r="G296" s="3" t="str">
        <f>VLOOKUP(F296,regions!A$2:C$419,3,FALSE)</f>
        <v>Shire district</v>
      </c>
      <c r="H296" s="3" t="str">
        <f>IFERROR(VLOOKUP(F296,classifications!A$3:C$328,3,FALSE),VLOOKUP(F296,classifications!I$2:K$28,3,FALSE))</f>
        <v>Urban with Significant Rural</v>
      </c>
      <c r="I296" s="70">
        <v>60</v>
      </c>
      <c r="J296" s="70">
        <v>20</v>
      </c>
      <c r="K296" s="70">
        <v>0</v>
      </c>
      <c r="L296" s="70">
        <v>80</v>
      </c>
      <c r="M296" s="71"/>
      <c r="N296" s="72">
        <v>100</v>
      </c>
      <c r="O296" s="70">
        <v>0</v>
      </c>
      <c r="P296" s="70">
        <v>0</v>
      </c>
      <c r="Q296" s="70">
        <v>100</v>
      </c>
    </row>
    <row r="297" spans="2:17" x14ac:dyDescent="0.25">
      <c r="B297" s="41" t="s">
        <v>955</v>
      </c>
      <c r="C297" s="41" t="s">
        <v>956</v>
      </c>
      <c r="D297" s="41" t="s">
        <v>957</v>
      </c>
      <c r="E297" s="73"/>
      <c r="F297" s="41" t="s">
        <v>958</v>
      </c>
      <c r="G297" s="3" t="str">
        <f>VLOOKUP(F297,regions!A$2:C$419,3,FALSE)</f>
        <v>Shire district</v>
      </c>
      <c r="H297" s="3" t="str">
        <f>IFERROR(VLOOKUP(F297,classifications!A$3:C$328,3,FALSE),VLOOKUP(F297,classifications!I$2:K$28,3,FALSE))</f>
        <v>Predominantly Rural</v>
      </c>
      <c r="I297" s="70">
        <v>170</v>
      </c>
      <c r="J297" s="70">
        <v>90</v>
      </c>
      <c r="K297" s="70">
        <v>0</v>
      </c>
      <c r="L297" s="70">
        <v>270</v>
      </c>
      <c r="M297" s="71"/>
      <c r="N297" s="72">
        <v>160</v>
      </c>
      <c r="O297" s="70">
        <v>60</v>
      </c>
      <c r="P297" s="70">
        <v>0</v>
      </c>
      <c r="Q297" s="70">
        <v>220</v>
      </c>
    </row>
    <row r="298" spans="2:17" x14ac:dyDescent="0.25">
      <c r="B298" s="41" t="s">
        <v>959</v>
      </c>
      <c r="C298" s="41" t="s">
        <v>960</v>
      </c>
      <c r="D298" s="41" t="s">
        <v>961</v>
      </c>
      <c r="E298" s="73"/>
      <c r="F298" s="41" t="s">
        <v>962</v>
      </c>
      <c r="G298" s="3" t="str">
        <f>VLOOKUP(F298,regions!A$2:C$419,3,FALSE)</f>
        <v>Shire district</v>
      </c>
      <c r="H298" s="3" t="str">
        <f>IFERROR(VLOOKUP(F298,classifications!A$3:C$328,3,FALSE),VLOOKUP(F298,classifications!I$2:K$28,3,FALSE))</f>
        <v>Predominantly Urban</v>
      </c>
      <c r="I298" s="70">
        <v>170</v>
      </c>
      <c r="J298" s="70">
        <v>10</v>
      </c>
      <c r="K298" s="70">
        <v>0</v>
      </c>
      <c r="L298" s="70">
        <v>180</v>
      </c>
      <c r="M298" s="71"/>
      <c r="N298" s="72">
        <v>230</v>
      </c>
      <c r="O298" s="70">
        <v>20</v>
      </c>
      <c r="P298" s="70">
        <v>10</v>
      </c>
      <c r="Q298" s="70">
        <v>250</v>
      </c>
    </row>
    <row r="299" spans="2:17" x14ac:dyDescent="0.25">
      <c r="B299" s="41" t="s">
        <v>963</v>
      </c>
      <c r="C299" s="41" t="s">
        <v>964</v>
      </c>
      <c r="D299" s="41" t="s">
        <v>965</v>
      </c>
      <c r="E299" s="73"/>
      <c r="F299" s="41" t="s">
        <v>966</v>
      </c>
      <c r="G299" s="3" t="str">
        <f>VLOOKUP(F299,regions!A$2:C$419,3,FALSE)</f>
        <v>Shire district</v>
      </c>
      <c r="H299" s="3" t="str">
        <f>IFERROR(VLOOKUP(F299,classifications!A$3:C$328,3,FALSE),VLOOKUP(F299,classifications!I$2:K$28,3,FALSE))</f>
        <v>Predominantly Rural</v>
      </c>
      <c r="I299" s="70">
        <v>190</v>
      </c>
      <c r="J299" s="70">
        <v>20</v>
      </c>
      <c r="K299" s="70">
        <v>0</v>
      </c>
      <c r="L299" s="70">
        <v>210</v>
      </c>
      <c r="M299" s="71"/>
      <c r="N299" s="72">
        <v>370</v>
      </c>
      <c r="O299" s="70">
        <v>0</v>
      </c>
      <c r="P299" s="70">
        <v>0</v>
      </c>
      <c r="Q299" s="70">
        <v>370</v>
      </c>
    </row>
    <row r="300" spans="2:17" x14ac:dyDescent="0.25">
      <c r="B300" s="41" t="s">
        <v>967</v>
      </c>
      <c r="C300" s="41" t="s">
        <v>968</v>
      </c>
      <c r="D300" s="41" t="s">
        <v>969</v>
      </c>
      <c r="E300" s="73"/>
      <c r="F300" s="41" t="s">
        <v>970</v>
      </c>
      <c r="G300" s="3" t="str">
        <f>VLOOKUP(F300,regions!A$2:C$419,3,FALSE)</f>
        <v>Shire district</v>
      </c>
      <c r="H300" s="3" t="str">
        <f>IFERROR(VLOOKUP(F300,classifications!A$3:C$328,3,FALSE),VLOOKUP(F300,classifications!I$2:K$28,3,FALSE))</f>
        <v>Predominantly Rural</v>
      </c>
      <c r="I300" s="70">
        <v>200</v>
      </c>
      <c r="J300" s="70">
        <v>50</v>
      </c>
      <c r="K300" s="70">
        <v>0</v>
      </c>
      <c r="L300" s="70">
        <v>250</v>
      </c>
      <c r="M300" s="71"/>
      <c r="N300" s="72">
        <v>130</v>
      </c>
      <c r="O300" s="70">
        <v>30</v>
      </c>
      <c r="P300" s="70">
        <v>0</v>
      </c>
      <c r="Q300" s="70">
        <v>160</v>
      </c>
    </row>
    <row r="301" spans="2:17" x14ac:dyDescent="0.25">
      <c r="B301" s="41" t="s">
        <v>971</v>
      </c>
      <c r="C301" s="41" t="s">
        <v>972</v>
      </c>
      <c r="D301" s="41" t="s">
        <v>973</v>
      </c>
      <c r="E301" s="73"/>
      <c r="F301" s="41" t="s">
        <v>974</v>
      </c>
      <c r="G301" s="3" t="str">
        <f>VLOOKUP(F301,regions!A$2:C$419,3,FALSE)</f>
        <v>Shire district</v>
      </c>
      <c r="H301" s="3" t="str">
        <f>IFERROR(VLOOKUP(F301,classifications!A$3:C$328,3,FALSE),VLOOKUP(F301,classifications!I$2:K$28,3,FALSE))</f>
        <v>Predominantly Rural</v>
      </c>
      <c r="I301" s="70">
        <v>380</v>
      </c>
      <c r="J301" s="70">
        <v>10</v>
      </c>
      <c r="K301" s="70">
        <v>0</v>
      </c>
      <c r="L301" s="70">
        <v>390</v>
      </c>
      <c r="M301" s="71"/>
      <c r="N301" s="72">
        <v>470</v>
      </c>
      <c r="O301" s="70">
        <v>30</v>
      </c>
      <c r="P301" s="70">
        <v>0</v>
      </c>
      <c r="Q301" s="70">
        <v>500</v>
      </c>
    </row>
    <row r="302" spans="2:17" x14ac:dyDescent="0.25">
      <c r="B302" s="41" t="s">
        <v>975</v>
      </c>
      <c r="C302" s="41" t="s">
        <v>976</v>
      </c>
      <c r="D302" s="41" t="s">
        <v>977</v>
      </c>
      <c r="E302" s="73"/>
      <c r="F302" s="41" t="s">
        <v>978</v>
      </c>
      <c r="G302" s="3" t="str">
        <f>VLOOKUP(F302,regions!A$2:C$419,3,FALSE)</f>
        <v>Shire district</v>
      </c>
      <c r="H302" s="3" t="str">
        <f>IFERROR(VLOOKUP(F302,classifications!A$3:C$328,3,FALSE),VLOOKUP(F302,classifications!I$2:K$28,3,FALSE))</f>
        <v>Predominantly Rural</v>
      </c>
      <c r="I302" s="70">
        <v>150</v>
      </c>
      <c r="J302" s="70">
        <v>10</v>
      </c>
      <c r="K302" s="70">
        <v>0</v>
      </c>
      <c r="L302" s="70">
        <v>160</v>
      </c>
      <c r="M302" s="71"/>
      <c r="N302" s="72">
        <v>180</v>
      </c>
      <c r="O302" s="70">
        <v>30</v>
      </c>
      <c r="P302" s="70">
        <v>0</v>
      </c>
      <c r="Q302" s="70">
        <v>210</v>
      </c>
    </row>
    <row r="303" spans="2:17" x14ac:dyDescent="0.25">
      <c r="I303" s="71"/>
      <c r="J303" s="71"/>
      <c r="K303" s="71"/>
      <c r="L303" s="71"/>
      <c r="M303" s="71"/>
      <c r="N303" s="81"/>
      <c r="O303" s="71"/>
      <c r="P303" s="71"/>
      <c r="Q303" s="71"/>
    </row>
    <row r="304" spans="2:17" x14ac:dyDescent="0.25">
      <c r="B304" s="41"/>
      <c r="C304" s="41"/>
      <c r="D304" s="41" t="s">
        <v>979</v>
      </c>
      <c r="E304" s="73" t="s">
        <v>980</v>
      </c>
      <c r="F304" s="73" t="s">
        <v>980</v>
      </c>
      <c r="G304" s="3" t="str">
        <f>VLOOKUP(F304,regions!A$2:C$419,3,FALSE)</f>
        <v>Shire county</v>
      </c>
      <c r="H304" s="3" t="str">
        <f>IFERROR(VLOOKUP(F304,classifications!A$3:C$328,3,FALSE),VLOOKUP(F304,classifications!I$2:K$28,3,FALSE))</f>
        <v>Predominantly Rural</v>
      </c>
      <c r="I304" s="70">
        <v>1580</v>
      </c>
      <c r="J304" s="70">
        <v>210</v>
      </c>
      <c r="K304" s="70">
        <v>0</v>
      </c>
      <c r="L304" s="70">
        <v>1790</v>
      </c>
      <c r="M304" s="71"/>
      <c r="N304" s="72">
        <v>1690</v>
      </c>
      <c r="O304" s="70">
        <v>310</v>
      </c>
      <c r="P304" s="70">
        <v>40</v>
      </c>
      <c r="Q304" s="70">
        <v>2030</v>
      </c>
    </row>
    <row r="305" spans="2:17" x14ac:dyDescent="0.25">
      <c r="B305" s="41" t="s">
        <v>981</v>
      </c>
      <c r="C305" s="41" t="s">
        <v>982</v>
      </c>
      <c r="D305" s="41" t="s">
        <v>983</v>
      </c>
      <c r="E305" s="73"/>
      <c r="F305" s="41" t="s">
        <v>984</v>
      </c>
      <c r="G305" s="3" t="str">
        <f>VLOOKUP(F305,regions!A$2:C$419,3,FALSE)</f>
        <v>Shire district</v>
      </c>
      <c r="H305" s="3" t="str">
        <f>IFERROR(VLOOKUP(F305,classifications!A$3:C$328,3,FALSE),VLOOKUP(F305,classifications!I$2:K$28,3,FALSE))</f>
        <v>Predominantly Rural</v>
      </c>
      <c r="I305" s="70">
        <v>310</v>
      </c>
      <c r="J305" s="70">
        <v>10</v>
      </c>
      <c r="K305" s="70">
        <v>0</v>
      </c>
      <c r="L305" s="70">
        <v>320</v>
      </c>
      <c r="M305" s="71"/>
      <c r="N305" s="72">
        <v>340</v>
      </c>
      <c r="O305" s="70">
        <v>20</v>
      </c>
      <c r="P305" s="70">
        <v>0</v>
      </c>
      <c r="Q305" s="70">
        <v>360</v>
      </c>
    </row>
    <row r="306" spans="2:17" x14ac:dyDescent="0.25">
      <c r="B306" s="41" t="s">
        <v>985</v>
      </c>
      <c r="C306" s="41" t="s">
        <v>986</v>
      </c>
      <c r="D306" s="41" t="s">
        <v>987</v>
      </c>
      <c r="E306" s="73"/>
      <c r="F306" s="41" t="s">
        <v>988</v>
      </c>
      <c r="G306" s="3" t="str">
        <f>VLOOKUP(F306,regions!A$2:C$419,3,FALSE)</f>
        <v>Shire district</v>
      </c>
      <c r="H306" s="3" t="str">
        <f>IFERROR(VLOOKUP(F306,classifications!A$3:C$328,3,FALSE),VLOOKUP(F306,classifications!I$2:K$28,3,FALSE))</f>
        <v>Urban with Significant Rural</v>
      </c>
      <c r="I306" s="70">
        <v>100</v>
      </c>
      <c r="J306" s="70">
        <v>20</v>
      </c>
      <c r="K306" s="70">
        <v>0</v>
      </c>
      <c r="L306" s="70">
        <v>120</v>
      </c>
      <c r="M306" s="71"/>
      <c r="N306" s="72">
        <v>130</v>
      </c>
      <c r="O306" s="70">
        <v>20</v>
      </c>
      <c r="P306" s="70">
        <v>0</v>
      </c>
      <c r="Q306" s="70">
        <v>150</v>
      </c>
    </row>
    <row r="307" spans="2:17" x14ac:dyDescent="0.25">
      <c r="B307" s="41" t="s">
        <v>989</v>
      </c>
      <c r="C307" s="41" t="s">
        <v>990</v>
      </c>
      <c r="D307" s="41" t="s">
        <v>991</v>
      </c>
      <c r="E307" s="73"/>
      <c r="F307" s="41" t="s">
        <v>992</v>
      </c>
      <c r="G307" s="3" t="str">
        <f>VLOOKUP(F307,regions!A$2:C$419,3,FALSE)</f>
        <v>Shire district</v>
      </c>
      <c r="H307" s="3" t="str">
        <f>IFERROR(VLOOKUP(F307,classifications!A$3:C$328,3,FALSE),VLOOKUP(F307,classifications!I$2:K$28,3,FALSE))</f>
        <v>Urban with Significant Rural</v>
      </c>
      <c r="I307" s="70">
        <v>60</v>
      </c>
      <c r="J307" s="70">
        <v>20</v>
      </c>
      <c r="K307" s="70">
        <v>0</v>
      </c>
      <c r="L307" s="70">
        <v>80</v>
      </c>
      <c r="M307" s="71"/>
      <c r="N307" s="72">
        <v>110</v>
      </c>
      <c r="O307" s="70">
        <v>0</v>
      </c>
      <c r="P307" s="70">
        <v>0</v>
      </c>
      <c r="Q307" s="70">
        <v>110</v>
      </c>
    </row>
    <row r="308" spans="2:17" x14ac:dyDescent="0.25">
      <c r="B308" s="41" t="s">
        <v>993</v>
      </c>
      <c r="C308" s="41" t="s">
        <v>994</v>
      </c>
      <c r="D308" s="41" t="s">
        <v>995</v>
      </c>
      <c r="E308" s="73"/>
      <c r="F308" s="41" t="s">
        <v>996</v>
      </c>
      <c r="G308" s="3" t="str">
        <f>VLOOKUP(F308,regions!A$2:C$419,3,FALSE)</f>
        <v>Shire district</v>
      </c>
      <c r="H308" s="3" t="str">
        <f>IFERROR(VLOOKUP(F308,classifications!A$3:C$328,3,FALSE),VLOOKUP(F308,classifications!I$2:K$28,3,FALSE))</f>
        <v>Predominantly Rural</v>
      </c>
      <c r="I308" s="70">
        <v>290</v>
      </c>
      <c r="J308" s="70">
        <v>20</v>
      </c>
      <c r="K308" s="70">
        <v>0</v>
      </c>
      <c r="L308" s="70">
        <v>310</v>
      </c>
      <c r="M308" s="71"/>
      <c r="N308" s="72">
        <v>310</v>
      </c>
      <c r="O308" s="70">
        <v>70</v>
      </c>
      <c r="P308" s="70">
        <v>0</v>
      </c>
      <c r="Q308" s="70">
        <v>390</v>
      </c>
    </row>
    <row r="309" spans="2:17" x14ac:dyDescent="0.25">
      <c r="B309" s="41" t="s">
        <v>997</v>
      </c>
      <c r="C309" s="41" t="s">
        <v>998</v>
      </c>
      <c r="D309" s="41" t="s">
        <v>999</v>
      </c>
      <c r="E309" s="73"/>
      <c r="F309" s="41" t="s">
        <v>1000</v>
      </c>
      <c r="G309" s="3" t="str">
        <f>VLOOKUP(F309,regions!A$2:C$419,3,FALSE)</f>
        <v>Shire district</v>
      </c>
      <c r="H309" s="3" t="str">
        <f>IFERROR(VLOOKUP(F309,classifications!A$3:C$328,3,FALSE),VLOOKUP(F309,classifications!I$2:K$28,3,FALSE))</f>
        <v>Predominantly Rural</v>
      </c>
      <c r="I309" s="70">
        <v>130</v>
      </c>
      <c r="J309" s="70">
        <v>50</v>
      </c>
      <c r="K309" s="70">
        <v>0</v>
      </c>
      <c r="L309" s="70">
        <v>180</v>
      </c>
      <c r="M309" s="71"/>
      <c r="N309" s="72">
        <v>120</v>
      </c>
      <c r="O309" s="70">
        <v>10</v>
      </c>
      <c r="P309" s="70">
        <v>0</v>
      </c>
      <c r="Q309" s="70">
        <v>130</v>
      </c>
    </row>
    <row r="310" spans="2:17" x14ac:dyDescent="0.25">
      <c r="B310" s="41" t="s">
        <v>1001</v>
      </c>
      <c r="C310" s="41" t="s">
        <v>1002</v>
      </c>
      <c r="D310" s="41" t="s">
        <v>1003</v>
      </c>
      <c r="E310" s="73"/>
      <c r="F310" s="41" t="s">
        <v>1004</v>
      </c>
      <c r="G310" s="3" t="str">
        <f>VLOOKUP(F310,regions!A$2:C$419,3,FALSE)</f>
        <v>Shire district</v>
      </c>
      <c r="H310" s="3" t="str">
        <f>IFERROR(VLOOKUP(F310,classifications!A$3:C$328,3,FALSE),VLOOKUP(F310,classifications!I$2:K$28,3,FALSE))</f>
        <v>Predominantly Urban</v>
      </c>
      <c r="I310" s="70">
        <v>160</v>
      </c>
      <c r="J310" s="70">
        <v>30</v>
      </c>
      <c r="K310" s="70">
        <v>0</v>
      </c>
      <c r="L310" s="70">
        <v>190</v>
      </c>
      <c r="M310" s="71"/>
      <c r="N310" s="72">
        <v>160</v>
      </c>
      <c r="O310" s="70">
        <v>100</v>
      </c>
      <c r="P310" s="70">
        <v>40</v>
      </c>
      <c r="Q310" s="70">
        <v>290</v>
      </c>
    </row>
    <row r="311" spans="2:17" x14ac:dyDescent="0.25">
      <c r="B311" s="41" t="s">
        <v>1005</v>
      </c>
      <c r="C311" s="41" t="s">
        <v>1006</v>
      </c>
      <c r="D311" s="41" t="s">
        <v>1007</v>
      </c>
      <c r="E311" s="73"/>
      <c r="F311" s="41" t="s">
        <v>1008</v>
      </c>
      <c r="G311" s="3" t="str">
        <f>VLOOKUP(F311,regions!A$2:C$419,3,FALSE)</f>
        <v>Shire district</v>
      </c>
      <c r="H311" s="3" t="str">
        <f>IFERROR(VLOOKUP(F311,classifications!A$3:C$328,3,FALSE),VLOOKUP(F311,classifications!I$2:K$28,3,FALSE))</f>
        <v>Predominantly Rural</v>
      </c>
      <c r="I311" s="70">
        <v>520</v>
      </c>
      <c r="J311" s="70">
        <v>70</v>
      </c>
      <c r="K311" s="70">
        <v>0</v>
      </c>
      <c r="L311" s="70">
        <v>590</v>
      </c>
      <c r="M311" s="71"/>
      <c r="N311" s="72">
        <v>520</v>
      </c>
      <c r="O311" s="70">
        <v>90</v>
      </c>
      <c r="P311" s="70">
        <v>0</v>
      </c>
      <c r="Q311" s="70">
        <v>610</v>
      </c>
    </row>
    <row r="312" spans="2:17" x14ac:dyDescent="0.25">
      <c r="I312" s="71"/>
      <c r="J312" s="71"/>
      <c r="K312" s="71"/>
      <c r="L312" s="71"/>
      <c r="M312" s="71"/>
      <c r="N312" s="81"/>
      <c r="O312" s="71"/>
      <c r="P312" s="71"/>
      <c r="Q312" s="71"/>
    </row>
    <row r="313" spans="2:17" x14ac:dyDescent="0.25">
      <c r="B313" s="41"/>
      <c r="C313" s="41"/>
      <c r="D313" s="41" t="s">
        <v>1009</v>
      </c>
      <c r="E313" s="73" t="s">
        <v>1010</v>
      </c>
      <c r="F313" s="73" t="s">
        <v>1010</v>
      </c>
      <c r="G313" s="3" t="str">
        <f>VLOOKUP(F313,regions!A$2:C$419,3,FALSE)</f>
        <v>Shire county</v>
      </c>
      <c r="H313" s="3" t="str">
        <f>IFERROR(VLOOKUP(F313,classifications!A$3:C$328,3,FALSE),VLOOKUP(F313,classifications!I$2:K$28,3,FALSE))</f>
        <v>Urban with Significant Rural</v>
      </c>
      <c r="I313" s="70">
        <v>1310</v>
      </c>
      <c r="J313" s="70">
        <v>430</v>
      </c>
      <c r="K313" s="70">
        <v>50</v>
      </c>
      <c r="L313" s="70">
        <v>1790</v>
      </c>
      <c r="M313" s="71"/>
      <c r="N313" s="72">
        <v>1410</v>
      </c>
      <c r="O313" s="70">
        <v>370</v>
      </c>
      <c r="P313" s="70">
        <v>10</v>
      </c>
      <c r="Q313" s="70">
        <v>1800</v>
      </c>
    </row>
    <row r="314" spans="2:17" x14ac:dyDescent="0.25">
      <c r="B314" s="41" t="s">
        <v>1011</v>
      </c>
      <c r="C314" s="41" t="s">
        <v>1012</v>
      </c>
      <c r="D314" s="41" t="s">
        <v>1013</v>
      </c>
      <c r="E314" s="73"/>
      <c r="F314" s="41" t="s">
        <v>1014</v>
      </c>
      <c r="G314" s="3" t="str">
        <f>VLOOKUP(F314,regions!A$2:C$419,3,FALSE)</f>
        <v>Shire district</v>
      </c>
      <c r="H314" s="3" t="str">
        <f>IFERROR(VLOOKUP(F314,classifications!A$3:C$328,3,FALSE),VLOOKUP(F314,classifications!I$2:K$28,3,FALSE))</f>
        <v>Predominantly Urban</v>
      </c>
      <c r="I314" s="70">
        <v>240</v>
      </c>
      <c r="J314" s="70">
        <v>40</v>
      </c>
      <c r="K314" s="70">
        <v>0</v>
      </c>
      <c r="L314" s="70">
        <v>290</v>
      </c>
      <c r="M314" s="71"/>
      <c r="N314" s="72">
        <v>290</v>
      </c>
      <c r="O314" s="70">
        <v>90</v>
      </c>
      <c r="P314" s="70">
        <v>0</v>
      </c>
      <c r="Q314" s="70">
        <v>380</v>
      </c>
    </row>
    <row r="315" spans="2:17" x14ac:dyDescent="0.25">
      <c r="B315" s="41" t="s">
        <v>1015</v>
      </c>
      <c r="C315" s="41" t="s">
        <v>1016</v>
      </c>
      <c r="D315" s="41" t="s">
        <v>1017</v>
      </c>
      <c r="E315" s="73"/>
      <c r="F315" s="41" t="s">
        <v>1018</v>
      </c>
      <c r="G315" s="3" t="str">
        <f>VLOOKUP(F315,regions!A$2:C$419,3,FALSE)</f>
        <v>Shire district</v>
      </c>
      <c r="H315" s="3" t="str">
        <f>IFERROR(VLOOKUP(F315,classifications!A$3:C$328,3,FALSE),VLOOKUP(F315,classifications!I$2:K$28,3,FALSE))</f>
        <v>Predominantly Rural</v>
      </c>
      <c r="I315" s="30">
        <v>60</v>
      </c>
      <c r="J315" s="30">
        <v>60</v>
      </c>
      <c r="K315" s="30">
        <v>10</v>
      </c>
      <c r="L315" s="30">
        <v>130</v>
      </c>
      <c r="M315" s="74"/>
      <c r="N315" s="75">
        <v>70</v>
      </c>
      <c r="O315" s="30">
        <v>30</v>
      </c>
      <c r="P315" s="30">
        <v>10</v>
      </c>
      <c r="Q315" s="30">
        <v>110</v>
      </c>
    </row>
    <row r="316" spans="2:17" x14ac:dyDescent="0.25">
      <c r="B316" s="41" t="s">
        <v>1019</v>
      </c>
      <c r="C316" s="41" t="s">
        <v>1020</v>
      </c>
      <c r="D316" s="41" t="s">
        <v>1021</v>
      </c>
      <c r="E316" s="73"/>
      <c r="F316" s="41" t="s">
        <v>1022</v>
      </c>
      <c r="G316" s="3" t="str">
        <f>VLOOKUP(F316,regions!A$2:C$419,3,FALSE)</f>
        <v>Shire district</v>
      </c>
      <c r="H316" s="3" t="str">
        <f>IFERROR(VLOOKUP(F316,classifications!A$3:C$328,3,FALSE),VLOOKUP(F316,classifications!I$2:K$28,3,FALSE))</f>
        <v>Predominantly Rural</v>
      </c>
      <c r="I316" s="70">
        <v>260</v>
      </c>
      <c r="J316" s="70">
        <v>70</v>
      </c>
      <c r="K316" s="70">
        <v>0</v>
      </c>
      <c r="L316" s="70">
        <v>330</v>
      </c>
      <c r="M316" s="71"/>
      <c r="N316" s="72">
        <v>230</v>
      </c>
      <c r="O316" s="70">
        <v>10</v>
      </c>
      <c r="P316" s="70">
        <v>0</v>
      </c>
      <c r="Q316" s="70">
        <v>250</v>
      </c>
    </row>
    <row r="317" spans="2:17" x14ac:dyDescent="0.25">
      <c r="B317" s="41" t="s">
        <v>1023</v>
      </c>
      <c r="C317" s="41" t="s">
        <v>1024</v>
      </c>
      <c r="D317" s="41" t="s">
        <v>1025</v>
      </c>
      <c r="E317" s="73"/>
      <c r="F317" s="41" t="s">
        <v>1026</v>
      </c>
      <c r="G317" s="3" t="str">
        <f>VLOOKUP(F317,regions!A$2:C$419,3,FALSE)</f>
        <v>Shire district</v>
      </c>
      <c r="H317" s="3" t="str">
        <f>IFERROR(VLOOKUP(F317,classifications!A$3:C$328,3,FALSE),VLOOKUP(F317,classifications!I$2:K$28,3,FALSE))</f>
        <v>Predominantly Urban</v>
      </c>
      <c r="I317" s="70">
        <v>170</v>
      </c>
      <c r="J317" s="70">
        <v>30</v>
      </c>
      <c r="K317" s="70">
        <v>0</v>
      </c>
      <c r="L317" s="70">
        <v>210</v>
      </c>
      <c r="M317" s="71"/>
      <c r="N317" s="72">
        <v>290</v>
      </c>
      <c r="O317" s="70">
        <v>40</v>
      </c>
      <c r="P317" s="70">
        <v>0</v>
      </c>
      <c r="Q317" s="70">
        <v>330</v>
      </c>
    </row>
    <row r="318" spans="2:17" x14ac:dyDescent="0.25">
      <c r="B318" s="41" t="s">
        <v>1027</v>
      </c>
      <c r="C318" s="41" t="s">
        <v>1028</v>
      </c>
      <c r="D318" s="41" t="s">
        <v>1029</v>
      </c>
      <c r="E318" s="73"/>
      <c r="F318" s="41" t="s">
        <v>1030</v>
      </c>
      <c r="G318" s="3" t="str">
        <f>VLOOKUP(F318,regions!A$2:C$419,3,FALSE)</f>
        <v>Shire district</v>
      </c>
      <c r="H318" s="3" t="str">
        <f>IFERROR(VLOOKUP(F318,classifications!A$3:C$328,3,FALSE),VLOOKUP(F318,classifications!I$2:K$28,3,FALSE))</f>
        <v>Predominantly Urban</v>
      </c>
      <c r="I318" s="70">
        <v>330</v>
      </c>
      <c r="J318" s="70">
        <v>170</v>
      </c>
      <c r="K318" s="70">
        <v>30</v>
      </c>
      <c r="L318" s="70">
        <v>530</v>
      </c>
      <c r="M318" s="71"/>
      <c r="N318" s="72">
        <v>320</v>
      </c>
      <c r="O318" s="70">
        <v>160</v>
      </c>
      <c r="P318" s="70">
        <v>0</v>
      </c>
      <c r="Q318" s="70">
        <v>480</v>
      </c>
    </row>
    <row r="319" spans="2:17" x14ac:dyDescent="0.25">
      <c r="B319" s="41" t="s">
        <v>1031</v>
      </c>
      <c r="C319" s="41" t="s">
        <v>1032</v>
      </c>
      <c r="D319" s="41" t="s">
        <v>1033</v>
      </c>
      <c r="E319" s="73"/>
      <c r="F319" s="41" t="s">
        <v>1034</v>
      </c>
      <c r="G319" s="3" t="str">
        <f>VLOOKUP(F319,regions!A$2:C$419,3,FALSE)</f>
        <v>Shire district</v>
      </c>
      <c r="H319" s="3" t="str">
        <f>IFERROR(VLOOKUP(F319,classifications!A$3:C$328,3,FALSE),VLOOKUP(F319,classifications!I$2:K$28,3,FALSE))</f>
        <v>Predominantly Rural</v>
      </c>
      <c r="I319" s="70">
        <v>180</v>
      </c>
      <c r="J319" s="70">
        <v>60</v>
      </c>
      <c r="K319" s="70">
        <v>0</v>
      </c>
      <c r="L319" s="70">
        <v>240</v>
      </c>
      <c r="M319" s="71"/>
      <c r="N319" s="72">
        <v>130</v>
      </c>
      <c r="O319" s="70">
        <v>30</v>
      </c>
      <c r="P319" s="70">
        <v>0</v>
      </c>
      <c r="Q319" s="70">
        <v>160</v>
      </c>
    </row>
    <row r="320" spans="2:17" x14ac:dyDescent="0.25">
      <c r="B320" s="41" t="s">
        <v>1035</v>
      </c>
      <c r="C320" s="41" t="s">
        <v>1036</v>
      </c>
      <c r="D320" s="41" t="s">
        <v>1037</v>
      </c>
      <c r="E320" s="73"/>
      <c r="F320" s="41" t="s">
        <v>1038</v>
      </c>
      <c r="G320" s="3" t="str">
        <f>VLOOKUP(F320,regions!A$2:C$419,3,FALSE)</f>
        <v>Shire district</v>
      </c>
      <c r="H320" s="3" t="str">
        <f>IFERROR(VLOOKUP(F320,classifications!A$3:C$328,3,FALSE),VLOOKUP(F320,classifications!I$2:K$28,3,FALSE))</f>
        <v>Urban with Significant Rural</v>
      </c>
      <c r="I320" s="70">
        <v>60</v>
      </c>
      <c r="J320" s="70">
        <v>0</v>
      </c>
      <c r="K320" s="70">
        <v>0</v>
      </c>
      <c r="L320" s="70">
        <v>70</v>
      </c>
      <c r="M320" s="71"/>
      <c r="N320" s="72">
        <v>90</v>
      </c>
      <c r="O320" s="70">
        <v>10</v>
      </c>
      <c r="P320" s="70">
        <v>0</v>
      </c>
      <c r="Q320" s="70">
        <v>100</v>
      </c>
    </row>
    <row r="321" spans="2:17" x14ac:dyDescent="0.25">
      <c r="I321" s="71"/>
      <c r="J321" s="71"/>
      <c r="K321" s="71"/>
      <c r="L321" s="71"/>
      <c r="M321" s="71"/>
      <c r="N321" s="81"/>
      <c r="O321" s="71"/>
      <c r="P321" s="71"/>
      <c r="Q321" s="71"/>
    </row>
    <row r="322" spans="2:17" x14ac:dyDescent="0.25">
      <c r="B322" s="41"/>
      <c r="C322" s="41"/>
      <c r="D322" s="41" t="s">
        <v>1039</v>
      </c>
      <c r="E322" s="73" t="s">
        <v>1040</v>
      </c>
      <c r="F322" s="73" t="s">
        <v>1040</v>
      </c>
      <c r="G322" s="3" t="str">
        <f>VLOOKUP(F322,regions!A$2:C$419,3,FALSE)</f>
        <v>Shire county</v>
      </c>
      <c r="H322" s="3" t="str">
        <f>IFERROR(VLOOKUP(F322,classifications!A$3:C$328,3,FALSE),VLOOKUP(F322,classifications!I$2:K$28,3,FALSE))</f>
        <v>Predominantly Rural</v>
      </c>
      <c r="I322" s="70">
        <v>660</v>
      </c>
      <c r="J322" s="70">
        <v>120</v>
      </c>
      <c r="K322" s="70">
        <v>0</v>
      </c>
      <c r="L322" s="70">
        <v>770</v>
      </c>
      <c r="M322" s="71"/>
      <c r="N322" s="72">
        <v>610</v>
      </c>
      <c r="O322" s="70">
        <v>100</v>
      </c>
      <c r="P322" s="70">
        <v>0</v>
      </c>
      <c r="Q322" s="70">
        <v>720</v>
      </c>
    </row>
    <row r="323" spans="2:17" x14ac:dyDescent="0.25">
      <c r="B323" s="41" t="s">
        <v>1041</v>
      </c>
      <c r="C323" s="41" t="s">
        <v>1042</v>
      </c>
      <c r="D323" s="41" t="s">
        <v>1043</v>
      </c>
      <c r="E323" s="73"/>
      <c r="F323" s="41" t="s">
        <v>1044</v>
      </c>
      <c r="G323" s="3" t="str">
        <f>VLOOKUP(F323,regions!A$2:C$419,3,FALSE)</f>
        <v>Shire district</v>
      </c>
      <c r="H323" s="3" t="str">
        <f>IFERROR(VLOOKUP(F323,classifications!A$3:C$328,3,FALSE),VLOOKUP(F323,classifications!I$2:K$28,3,FALSE))</f>
        <v>Predominantly Rural</v>
      </c>
      <c r="I323" s="70">
        <v>20</v>
      </c>
      <c r="J323" s="70">
        <v>0</v>
      </c>
      <c r="K323" s="70">
        <v>0</v>
      </c>
      <c r="L323" s="70">
        <v>20</v>
      </c>
      <c r="M323" s="71"/>
      <c r="N323" s="72">
        <v>40</v>
      </c>
      <c r="O323" s="70">
        <v>0</v>
      </c>
      <c r="P323" s="70">
        <v>0</v>
      </c>
      <c r="Q323" s="70">
        <v>40</v>
      </c>
    </row>
    <row r="324" spans="2:17" x14ac:dyDescent="0.25">
      <c r="B324" s="41" t="s">
        <v>1045</v>
      </c>
      <c r="C324" s="41" t="s">
        <v>1046</v>
      </c>
      <c r="D324" s="41" t="s">
        <v>1047</v>
      </c>
      <c r="E324" s="73"/>
      <c r="F324" s="41" t="s">
        <v>1048</v>
      </c>
      <c r="G324" s="3" t="str">
        <f>VLOOKUP(F324,regions!A$2:C$419,3,FALSE)</f>
        <v>Shire district</v>
      </c>
      <c r="H324" s="3" t="str">
        <f>IFERROR(VLOOKUP(F324,classifications!A$3:C$328,3,FALSE),VLOOKUP(F324,classifications!I$2:K$28,3,FALSE))</f>
        <v>Predominantly Rural</v>
      </c>
      <c r="I324" s="70">
        <v>80</v>
      </c>
      <c r="J324" s="70">
        <v>30</v>
      </c>
      <c r="K324" s="70">
        <v>0</v>
      </c>
      <c r="L324" s="70">
        <v>110</v>
      </c>
      <c r="M324" s="71"/>
      <c r="N324" s="72">
        <v>40</v>
      </c>
      <c r="O324" s="70">
        <v>10</v>
      </c>
      <c r="P324" s="70">
        <v>0</v>
      </c>
      <c r="Q324" s="70">
        <v>40</v>
      </c>
    </row>
    <row r="325" spans="2:17" x14ac:dyDescent="0.25">
      <c r="B325" s="41" t="s">
        <v>1049</v>
      </c>
      <c r="C325" s="41" t="s">
        <v>1050</v>
      </c>
      <c r="D325" s="41" t="s">
        <v>1051</v>
      </c>
      <c r="E325" s="73"/>
      <c r="F325" s="41" t="s">
        <v>1052</v>
      </c>
      <c r="G325" s="3" t="str">
        <f>VLOOKUP(F325,regions!A$2:C$419,3,FALSE)</f>
        <v>Shire district</v>
      </c>
      <c r="H325" s="3" t="str">
        <f>IFERROR(VLOOKUP(F325,classifications!A$3:C$328,3,FALSE),VLOOKUP(F325,classifications!I$2:K$28,3,FALSE))</f>
        <v>Urban with Significant Rural</v>
      </c>
      <c r="I325" s="70">
        <v>100</v>
      </c>
      <c r="J325" s="70">
        <v>20</v>
      </c>
      <c r="K325" s="70">
        <v>0</v>
      </c>
      <c r="L325" s="70">
        <v>110</v>
      </c>
      <c r="M325" s="71"/>
      <c r="N325" s="72">
        <v>50</v>
      </c>
      <c r="O325" s="70">
        <v>10</v>
      </c>
      <c r="P325" s="70">
        <v>0</v>
      </c>
      <c r="Q325" s="70">
        <v>50</v>
      </c>
    </row>
    <row r="326" spans="2:17" x14ac:dyDescent="0.25">
      <c r="B326" s="41" t="s">
        <v>1053</v>
      </c>
      <c r="C326" s="41" t="s">
        <v>1054</v>
      </c>
      <c r="D326" s="41" t="s">
        <v>1055</v>
      </c>
      <c r="E326" s="73"/>
      <c r="F326" s="41" t="s">
        <v>1056</v>
      </c>
      <c r="G326" s="3" t="str">
        <f>VLOOKUP(F326,regions!A$2:C$419,3,FALSE)</f>
        <v>Shire district</v>
      </c>
      <c r="H326" s="3" t="str">
        <f>IFERROR(VLOOKUP(F326,classifications!A$3:C$328,3,FALSE),VLOOKUP(F326,classifications!I$2:K$28,3,FALSE))</f>
        <v>Predominantly Rural</v>
      </c>
      <c r="I326" s="70">
        <v>40</v>
      </c>
      <c r="J326" s="70">
        <v>0</v>
      </c>
      <c r="K326" s="70">
        <v>0</v>
      </c>
      <c r="L326" s="70">
        <v>40</v>
      </c>
      <c r="M326" s="71"/>
      <c r="N326" s="72">
        <v>30</v>
      </c>
      <c r="O326" s="70">
        <v>40</v>
      </c>
      <c r="P326" s="70">
        <v>0</v>
      </c>
      <c r="Q326" s="70">
        <v>70</v>
      </c>
    </row>
    <row r="327" spans="2:17" x14ac:dyDescent="0.25">
      <c r="B327" s="41" t="s">
        <v>1057</v>
      </c>
      <c r="C327" s="41" t="s">
        <v>1058</v>
      </c>
      <c r="D327" s="41" t="s">
        <v>1059</v>
      </c>
      <c r="E327" s="73"/>
      <c r="F327" s="41" t="s">
        <v>1060</v>
      </c>
      <c r="G327" s="3" t="str">
        <f>VLOOKUP(F327,regions!A$2:C$419,3,FALSE)</f>
        <v>Shire district</v>
      </c>
      <c r="H327" s="3" t="str">
        <f>IFERROR(VLOOKUP(F327,classifications!A$3:C$328,3,FALSE),VLOOKUP(F327,classifications!I$2:K$28,3,FALSE))</f>
        <v>Predominantly Rural</v>
      </c>
      <c r="I327" s="70">
        <v>130</v>
      </c>
      <c r="J327" s="70">
        <v>20</v>
      </c>
      <c r="K327" s="70">
        <v>0</v>
      </c>
      <c r="L327" s="70">
        <v>150</v>
      </c>
      <c r="M327" s="71"/>
      <c r="N327" s="72">
        <v>150</v>
      </c>
      <c r="O327" s="70">
        <v>0</v>
      </c>
      <c r="P327" s="70">
        <v>0</v>
      </c>
      <c r="Q327" s="70">
        <v>150</v>
      </c>
    </row>
    <row r="328" spans="2:17" x14ac:dyDescent="0.25">
      <c r="B328" s="41" t="s">
        <v>1061</v>
      </c>
      <c r="C328" s="41" t="s">
        <v>1062</v>
      </c>
      <c r="D328" s="41" t="s">
        <v>1063</v>
      </c>
      <c r="E328" s="73"/>
      <c r="F328" s="41" t="s">
        <v>1064</v>
      </c>
      <c r="G328" s="3" t="str">
        <f>VLOOKUP(F328,regions!A$2:C$419,3,FALSE)</f>
        <v>Shire district</v>
      </c>
      <c r="H328" s="3" t="str">
        <f>IFERROR(VLOOKUP(F328,classifications!A$3:C$328,3,FALSE),VLOOKUP(F328,classifications!I$2:K$28,3,FALSE))</f>
        <v>Urban with Significant Rural</v>
      </c>
      <c r="I328" s="70">
        <v>140</v>
      </c>
      <c r="J328" s="70">
        <v>40</v>
      </c>
      <c r="K328" s="70">
        <v>0</v>
      </c>
      <c r="L328" s="70">
        <v>180</v>
      </c>
      <c r="M328" s="71"/>
      <c r="N328" s="72">
        <v>80</v>
      </c>
      <c r="O328" s="70">
        <v>10</v>
      </c>
      <c r="P328" s="70">
        <v>0</v>
      </c>
      <c r="Q328" s="70">
        <v>90</v>
      </c>
    </row>
    <row r="329" spans="2:17" x14ac:dyDescent="0.25">
      <c r="B329" s="41" t="s">
        <v>1065</v>
      </c>
      <c r="C329" s="41" t="s">
        <v>1066</v>
      </c>
      <c r="D329" s="41" t="s">
        <v>1067</v>
      </c>
      <c r="E329" s="73"/>
      <c r="F329" s="41" t="s">
        <v>1068</v>
      </c>
      <c r="G329" s="3" t="str">
        <f>VLOOKUP(F329,regions!A$2:C$419,3,FALSE)</f>
        <v>Shire district</v>
      </c>
      <c r="H329" s="3" t="str">
        <f>IFERROR(VLOOKUP(F329,classifications!A$3:C$328,3,FALSE),VLOOKUP(F329,classifications!I$2:K$28,3,FALSE))</f>
        <v>Predominantly Rural</v>
      </c>
      <c r="I329" s="70">
        <v>170</v>
      </c>
      <c r="J329" s="70">
        <v>10</v>
      </c>
      <c r="K329" s="70">
        <v>0</v>
      </c>
      <c r="L329" s="70">
        <v>180</v>
      </c>
      <c r="M329" s="71"/>
      <c r="N329" s="72">
        <v>230</v>
      </c>
      <c r="O329" s="70">
        <v>50</v>
      </c>
      <c r="P329" s="70">
        <v>0</v>
      </c>
      <c r="Q329" s="70">
        <v>280</v>
      </c>
    </row>
    <row r="330" spans="2:17" x14ac:dyDescent="0.25">
      <c r="I330" s="71"/>
      <c r="J330" s="71"/>
      <c r="K330" s="71"/>
      <c r="L330" s="71"/>
      <c r="M330" s="71"/>
      <c r="N330" s="81"/>
      <c r="O330" s="71"/>
      <c r="P330" s="71"/>
      <c r="Q330" s="71"/>
    </row>
    <row r="331" spans="2:17" x14ac:dyDescent="0.25">
      <c r="B331" s="41"/>
      <c r="C331" s="41"/>
      <c r="D331" s="41" t="s">
        <v>1069</v>
      </c>
      <c r="E331" s="73" t="s">
        <v>1070</v>
      </c>
      <c r="F331" s="73" t="s">
        <v>1070</v>
      </c>
      <c r="G331" s="3" t="str">
        <f>VLOOKUP(F331,regions!A$2:C$419,3,FALSE)</f>
        <v>Shire county</v>
      </c>
      <c r="H331" s="3" t="str">
        <f>IFERROR(VLOOKUP(F331,classifications!A$3:C$328,3,FALSE),VLOOKUP(F331,classifications!I$2:K$28,3,FALSE))</f>
        <v>Urban with Significant Rural</v>
      </c>
      <c r="I331" s="70">
        <v>1330</v>
      </c>
      <c r="J331" s="70">
        <v>130</v>
      </c>
      <c r="K331" s="70">
        <v>10</v>
      </c>
      <c r="L331" s="70">
        <v>1470</v>
      </c>
      <c r="M331" s="71"/>
      <c r="N331" s="72">
        <v>1640</v>
      </c>
      <c r="O331" s="70">
        <v>180</v>
      </c>
      <c r="P331" s="70">
        <v>0</v>
      </c>
      <c r="Q331" s="70">
        <v>1820</v>
      </c>
    </row>
    <row r="332" spans="2:17" x14ac:dyDescent="0.25">
      <c r="B332" s="41" t="s">
        <v>1071</v>
      </c>
      <c r="C332" s="41" t="s">
        <v>1072</v>
      </c>
      <c r="D332" s="41" t="s">
        <v>1073</v>
      </c>
      <c r="E332" s="73"/>
      <c r="F332" s="41" t="s">
        <v>1074</v>
      </c>
      <c r="G332" s="3" t="str">
        <f>VLOOKUP(F332,regions!A$2:C$419,3,FALSE)</f>
        <v>Shire district</v>
      </c>
      <c r="H332" s="3" t="str">
        <f>IFERROR(VLOOKUP(F332,classifications!A$3:C$328,3,FALSE),VLOOKUP(F332,classifications!I$2:K$28,3,FALSE))</f>
        <v>Predominantly Urban</v>
      </c>
      <c r="I332" s="70">
        <v>310</v>
      </c>
      <c r="J332" s="70">
        <v>20</v>
      </c>
      <c r="K332" s="70">
        <v>0</v>
      </c>
      <c r="L332" s="70">
        <v>330</v>
      </c>
      <c r="M332" s="71"/>
      <c r="N332" s="72">
        <v>420</v>
      </c>
      <c r="O332" s="70">
        <v>30</v>
      </c>
      <c r="P332" s="70">
        <v>0</v>
      </c>
      <c r="Q332" s="70">
        <v>460</v>
      </c>
    </row>
    <row r="333" spans="2:17" x14ac:dyDescent="0.25">
      <c r="B333" s="41" t="s">
        <v>1075</v>
      </c>
      <c r="C333" s="41" t="s">
        <v>1076</v>
      </c>
      <c r="D333" s="41" t="s">
        <v>1077</v>
      </c>
      <c r="E333" s="73"/>
      <c r="F333" s="41" t="s">
        <v>1078</v>
      </c>
      <c r="G333" s="3" t="str">
        <f>VLOOKUP(F333,regions!A$2:C$419,3,FALSE)</f>
        <v>Shire district</v>
      </c>
      <c r="H333" s="3" t="str">
        <f>IFERROR(VLOOKUP(F333,classifications!A$3:C$328,3,FALSE),VLOOKUP(F333,classifications!I$2:K$28,3,FALSE))</f>
        <v>Predominantly Rural</v>
      </c>
      <c r="I333" s="70">
        <v>210</v>
      </c>
      <c r="J333" s="70">
        <v>10</v>
      </c>
      <c r="K333" s="70">
        <v>0</v>
      </c>
      <c r="L333" s="70">
        <v>220</v>
      </c>
      <c r="M333" s="71"/>
      <c r="N333" s="72">
        <v>220</v>
      </c>
      <c r="O333" s="70">
        <v>10</v>
      </c>
      <c r="P333" s="70">
        <v>0</v>
      </c>
      <c r="Q333" s="70">
        <v>230</v>
      </c>
    </row>
    <row r="334" spans="2:17" x14ac:dyDescent="0.25">
      <c r="B334" s="41" t="s">
        <v>1079</v>
      </c>
      <c r="C334" s="41" t="s">
        <v>1080</v>
      </c>
      <c r="D334" s="41" t="s">
        <v>1081</v>
      </c>
      <c r="E334" s="73"/>
      <c r="F334" s="41" t="s">
        <v>1082</v>
      </c>
      <c r="G334" s="3" t="str">
        <f>VLOOKUP(F334,regions!A$2:C$419,3,FALSE)</f>
        <v>Shire district</v>
      </c>
      <c r="H334" s="3" t="str">
        <f>IFERROR(VLOOKUP(F334,classifications!A$3:C$328,3,FALSE),VLOOKUP(F334,classifications!I$2:K$28,3,FALSE))</f>
        <v>Predominantly Urban</v>
      </c>
      <c r="I334" s="70">
        <v>60</v>
      </c>
      <c r="J334" s="70">
        <v>0</v>
      </c>
      <c r="K334" s="70">
        <v>0</v>
      </c>
      <c r="L334" s="70">
        <v>60</v>
      </c>
      <c r="M334" s="71"/>
      <c r="N334" s="72">
        <v>100</v>
      </c>
      <c r="O334" s="70">
        <v>20</v>
      </c>
      <c r="P334" s="70">
        <v>0</v>
      </c>
      <c r="Q334" s="70">
        <v>120</v>
      </c>
    </row>
    <row r="335" spans="2:17" x14ac:dyDescent="0.25">
      <c r="B335" s="41" t="s">
        <v>1083</v>
      </c>
      <c r="C335" s="41" t="s">
        <v>1084</v>
      </c>
      <c r="D335" s="41" t="s">
        <v>1085</v>
      </c>
      <c r="E335" s="73"/>
      <c r="F335" s="41" t="s">
        <v>1086</v>
      </c>
      <c r="G335" s="3" t="str">
        <f>VLOOKUP(F335,regions!A$2:C$419,3,FALSE)</f>
        <v>Shire district</v>
      </c>
      <c r="H335" s="3" t="str">
        <f>IFERROR(VLOOKUP(F335,classifications!A$3:C$328,3,FALSE),VLOOKUP(F335,classifications!I$2:K$28,3,FALSE))</f>
        <v>Predominantly Urban</v>
      </c>
      <c r="I335" s="30">
        <v>220</v>
      </c>
      <c r="J335" s="30">
        <v>20</v>
      </c>
      <c r="K335" s="30">
        <v>0</v>
      </c>
      <c r="L335" s="30">
        <v>240</v>
      </c>
      <c r="M335" s="74"/>
      <c r="N335" s="75">
        <v>210</v>
      </c>
      <c r="O335" s="30">
        <v>20</v>
      </c>
      <c r="P335" s="30">
        <v>0</v>
      </c>
      <c r="Q335" s="30">
        <v>230</v>
      </c>
    </row>
    <row r="336" spans="2:17" x14ac:dyDescent="0.25">
      <c r="B336" s="41" t="s">
        <v>1087</v>
      </c>
      <c r="C336" s="41" t="s">
        <v>1088</v>
      </c>
      <c r="D336" s="41" t="s">
        <v>1089</v>
      </c>
      <c r="E336" s="73"/>
      <c r="F336" s="41" t="s">
        <v>1090</v>
      </c>
      <c r="G336" s="3" t="str">
        <f>VLOOKUP(F336,regions!A$2:C$419,3,FALSE)</f>
        <v>Shire district</v>
      </c>
      <c r="H336" s="3" t="str">
        <f>IFERROR(VLOOKUP(F336,classifications!A$3:C$328,3,FALSE),VLOOKUP(F336,classifications!I$2:K$28,3,FALSE))</f>
        <v>Predominantly Urban</v>
      </c>
      <c r="I336" s="70">
        <v>190</v>
      </c>
      <c r="J336" s="70">
        <v>30</v>
      </c>
      <c r="K336" s="70">
        <v>0</v>
      </c>
      <c r="L336" s="70">
        <v>220</v>
      </c>
      <c r="M336" s="71"/>
      <c r="N336" s="72">
        <v>180</v>
      </c>
      <c r="O336" s="70">
        <v>30</v>
      </c>
      <c r="P336" s="70">
        <v>0</v>
      </c>
      <c r="Q336" s="70">
        <v>210</v>
      </c>
    </row>
    <row r="337" spans="2:17" x14ac:dyDescent="0.25">
      <c r="B337" s="41" t="s">
        <v>1091</v>
      </c>
      <c r="C337" s="41" t="s">
        <v>1092</v>
      </c>
      <c r="D337" s="41" t="s">
        <v>1093</v>
      </c>
      <c r="E337" s="73"/>
      <c r="F337" s="41" t="s">
        <v>1094</v>
      </c>
      <c r="G337" s="3" t="str">
        <f>VLOOKUP(F337,regions!A$2:C$419,3,FALSE)</f>
        <v>Shire district</v>
      </c>
      <c r="H337" s="3" t="str">
        <f>IFERROR(VLOOKUP(F337,classifications!A$3:C$328,3,FALSE),VLOOKUP(F337,classifications!I$2:K$28,3,FALSE))</f>
        <v>Predominantly Rural</v>
      </c>
      <c r="I337" s="30">
        <v>150</v>
      </c>
      <c r="J337" s="30">
        <v>30</v>
      </c>
      <c r="K337" s="30">
        <v>0</v>
      </c>
      <c r="L337" s="30">
        <v>180</v>
      </c>
      <c r="M337" s="74"/>
      <c r="N337" s="75">
        <v>240</v>
      </c>
      <c r="O337" s="30">
        <v>40</v>
      </c>
      <c r="P337" s="30">
        <v>0</v>
      </c>
      <c r="Q337" s="30">
        <v>280</v>
      </c>
    </row>
    <row r="338" spans="2:17" x14ac:dyDescent="0.25">
      <c r="B338" s="41" t="s">
        <v>1095</v>
      </c>
      <c r="C338" s="41" t="s">
        <v>1096</v>
      </c>
      <c r="D338" s="41" t="s">
        <v>1097</v>
      </c>
      <c r="E338" s="73"/>
      <c r="F338" s="41" t="s">
        <v>1098</v>
      </c>
      <c r="G338" s="3" t="str">
        <f>VLOOKUP(F338,regions!A$2:C$419,3,FALSE)</f>
        <v>Shire district</v>
      </c>
      <c r="H338" s="3" t="str">
        <f>IFERROR(VLOOKUP(F338,classifications!A$3:C$328,3,FALSE),VLOOKUP(F338,classifications!I$2:K$28,3,FALSE))</f>
        <v>Predominantly Rural</v>
      </c>
      <c r="I338" s="70">
        <v>190</v>
      </c>
      <c r="J338" s="70">
        <v>30</v>
      </c>
      <c r="K338" s="70">
        <v>0</v>
      </c>
      <c r="L338" s="70">
        <v>220</v>
      </c>
      <c r="M338" s="71"/>
      <c r="N338" s="72">
        <v>260</v>
      </c>
      <c r="O338" s="70">
        <v>30</v>
      </c>
      <c r="P338" s="70">
        <v>0</v>
      </c>
      <c r="Q338" s="70">
        <v>290</v>
      </c>
    </row>
    <row r="339" spans="2:17" x14ac:dyDescent="0.25">
      <c r="I339" s="71"/>
      <c r="J339" s="71"/>
      <c r="K339" s="71"/>
      <c r="L339" s="71"/>
      <c r="M339" s="71"/>
      <c r="N339" s="81"/>
      <c r="O339" s="71"/>
      <c r="P339" s="71"/>
      <c r="Q339" s="71"/>
    </row>
    <row r="340" spans="2:17" x14ac:dyDescent="0.25">
      <c r="B340" s="41"/>
      <c r="C340" s="41"/>
      <c r="D340" s="41" t="s">
        <v>1099</v>
      </c>
      <c r="E340" s="73" t="s">
        <v>1100</v>
      </c>
      <c r="F340" s="73" t="s">
        <v>1100</v>
      </c>
      <c r="G340" s="3" t="str">
        <f>VLOOKUP(F340,regions!A$2:C$419,3,FALSE)</f>
        <v>Shire county</v>
      </c>
      <c r="H340" s="3" t="str">
        <f>IFERROR(VLOOKUP(F340,classifications!A$3:C$328,3,FALSE),VLOOKUP(F340,classifications!I$2:K$28,3,FALSE))</f>
        <v>Predominantly Rural</v>
      </c>
      <c r="I340" s="70">
        <v>850</v>
      </c>
      <c r="J340" s="70">
        <v>230</v>
      </c>
      <c r="K340" s="70">
        <v>10</v>
      </c>
      <c r="L340" s="70">
        <v>1090</v>
      </c>
      <c r="M340" s="71"/>
      <c r="N340" s="72">
        <v>1060</v>
      </c>
      <c r="O340" s="70">
        <v>380</v>
      </c>
      <c r="P340" s="70">
        <v>60</v>
      </c>
      <c r="Q340" s="70">
        <v>1500</v>
      </c>
    </row>
    <row r="341" spans="2:17" x14ac:dyDescent="0.25">
      <c r="B341" s="41" t="s">
        <v>1101</v>
      </c>
      <c r="C341" s="41" t="s">
        <v>1102</v>
      </c>
      <c r="D341" s="41" t="s">
        <v>1103</v>
      </c>
      <c r="E341" s="73"/>
      <c r="F341" s="41" t="s">
        <v>1104</v>
      </c>
      <c r="G341" s="3" t="str">
        <f>VLOOKUP(F341,regions!A$2:C$419,3,FALSE)</f>
        <v>Shire district</v>
      </c>
      <c r="H341" s="3" t="str">
        <f>IFERROR(VLOOKUP(F341,classifications!A$3:C$328,3,FALSE),VLOOKUP(F341,classifications!I$2:K$28,3,FALSE))</f>
        <v>Urban with Significant Rural</v>
      </c>
      <c r="I341" s="70">
        <v>130</v>
      </c>
      <c r="J341" s="70">
        <v>40</v>
      </c>
      <c r="K341" s="70">
        <v>10</v>
      </c>
      <c r="L341" s="70">
        <v>180</v>
      </c>
      <c r="M341" s="71"/>
      <c r="N341" s="72">
        <v>220</v>
      </c>
      <c r="O341" s="70">
        <v>20</v>
      </c>
      <c r="P341" s="70">
        <v>10</v>
      </c>
      <c r="Q341" s="70">
        <v>250</v>
      </c>
    </row>
    <row r="342" spans="2:17" x14ac:dyDescent="0.25">
      <c r="B342" s="41" t="s">
        <v>1105</v>
      </c>
      <c r="C342" s="41" t="s">
        <v>1106</v>
      </c>
      <c r="D342" s="41" t="s">
        <v>1107</v>
      </c>
      <c r="E342" s="73"/>
      <c r="F342" s="41" t="s">
        <v>1108</v>
      </c>
      <c r="G342" s="3" t="str">
        <f>VLOOKUP(F342,regions!A$2:C$419,3,FALSE)</f>
        <v>Shire district</v>
      </c>
      <c r="H342" s="3" t="str">
        <f>IFERROR(VLOOKUP(F342,classifications!A$3:C$328,3,FALSE),VLOOKUP(F342,classifications!I$2:K$28,3,FALSE))</f>
        <v>Predominantly Urban</v>
      </c>
      <c r="I342" s="70">
        <v>60</v>
      </c>
      <c r="J342" s="70">
        <v>0</v>
      </c>
      <c r="K342" s="70">
        <v>0</v>
      </c>
      <c r="L342" s="70">
        <v>60</v>
      </c>
      <c r="M342" s="71"/>
      <c r="N342" s="72">
        <v>80</v>
      </c>
      <c r="O342" s="70">
        <v>100</v>
      </c>
      <c r="P342" s="70">
        <v>0</v>
      </c>
      <c r="Q342" s="70">
        <v>180</v>
      </c>
    </row>
    <row r="343" spans="2:17" x14ac:dyDescent="0.25">
      <c r="B343" s="41" t="s">
        <v>1109</v>
      </c>
      <c r="C343" s="41" t="s">
        <v>1110</v>
      </c>
      <c r="D343" s="41" t="s">
        <v>1111</v>
      </c>
      <c r="E343" s="73"/>
      <c r="F343" s="41" t="s">
        <v>1112</v>
      </c>
      <c r="G343" s="3" t="str">
        <f>VLOOKUP(F343,regions!A$2:C$419,3,FALSE)</f>
        <v>Shire district</v>
      </c>
      <c r="H343" s="3" t="str">
        <f>IFERROR(VLOOKUP(F343,classifications!A$3:C$328,3,FALSE),VLOOKUP(F343,classifications!I$2:K$28,3,FALSE))</f>
        <v>Predominantly Rural</v>
      </c>
      <c r="I343" s="70">
        <v>300</v>
      </c>
      <c r="J343" s="70">
        <v>120</v>
      </c>
      <c r="K343" s="70">
        <v>10</v>
      </c>
      <c r="L343" s="70">
        <v>430</v>
      </c>
      <c r="M343" s="71"/>
      <c r="N343" s="72">
        <v>320</v>
      </c>
      <c r="O343" s="70">
        <v>100</v>
      </c>
      <c r="P343" s="70">
        <v>60</v>
      </c>
      <c r="Q343" s="70">
        <v>470</v>
      </c>
    </row>
    <row r="344" spans="2:17" x14ac:dyDescent="0.25">
      <c r="B344" s="41" t="s">
        <v>1113</v>
      </c>
      <c r="C344" s="41" t="s">
        <v>1114</v>
      </c>
      <c r="D344" s="41" t="s">
        <v>1115</v>
      </c>
      <c r="E344" s="73"/>
      <c r="F344" s="41" t="s">
        <v>1116</v>
      </c>
      <c r="G344" s="3" t="str">
        <f>VLOOKUP(F344,regions!A$2:C$419,3,FALSE)</f>
        <v>Shire district</v>
      </c>
      <c r="H344" s="3" t="str">
        <f>IFERROR(VLOOKUP(F344,classifications!A$3:C$328,3,FALSE),VLOOKUP(F344,classifications!I$2:K$28,3,FALSE))</f>
        <v>Predominantly Rural</v>
      </c>
      <c r="I344" s="70">
        <v>240</v>
      </c>
      <c r="J344" s="70">
        <v>50</v>
      </c>
      <c r="K344" s="70">
        <v>0</v>
      </c>
      <c r="L344" s="70">
        <v>290</v>
      </c>
      <c r="M344" s="71"/>
      <c r="N344" s="72">
        <v>270</v>
      </c>
      <c r="O344" s="70">
        <v>130</v>
      </c>
      <c r="P344" s="70">
        <v>0</v>
      </c>
      <c r="Q344" s="70">
        <v>400</v>
      </c>
    </row>
    <row r="345" spans="2:17" x14ac:dyDescent="0.25">
      <c r="B345" s="41" t="s">
        <v>1117</v>
      </c>
      <c r="C345" s="41" t="s">
        <v>1118</v>
      </c>
      <c r="D345" s="41" t="s">
        <v>1119</v>
      </c>
      <c r="E345" s="73"/>
      <c r="F345" s="41" t="s">
        <v>1120</v>
      </c>
      <c r="G345" s="3" t="str">
        <f>VLOOKUP(F345,regions!A$2:C$419,3,FALSE)</f>
        <v>Shire district</v>
      </c>
      <c r="H345" s="3" t="str">
        <f>IFERROR(VLOOKUP(F345,classifications!A$3:C$328,3,FALSE),VLOOKUP(F345,classifications!I$2:K$28,3,FALSE))</f>
        <v>Predominantly Rural</v>
      </c>
      <c r="I345" s="70">
        <v>120</v>
      </c>
      <c r="J345" s="70">
        <v>20</v>
      </c>
      <c r="K345" s="70">
        <v>0</v>
      </c>
      <c r="L345" s="70">
        <v>140</v>
      </c>
      <c r="M345" s="71"/>
      <c r="N345" s="72">
        <v>180</v>
      </c>
      <c r="O345" s="70">
        <v>30</v>
      </c>
      <c r="P345" s="70">
        <v>0</v>
      </c>
      <c r="Q345" s="70">
        <v>210</v>
      </c>
    </row>
    <row r="346" spans="2:17" x14ac:dyDescent="0.25">
      <c r="I346" s="71"/>
      <c r="J346" s="71"/>
      <c r="K346" s="71"/>
      <c r="L346" s="71"/>
      <c r="M346" s="71"/>
      <c r="N346" s="81"/>
      <c r="O346" s="71"/>
      <c r="P346" s="71"/>
      <c r="Q346" s="71"/>
    </row>
    <row r="347" spans="2:17" x14ac:dyDescent="0.25">
      <c r="B347" s="41"/>
      <c r="C347" s="41"/>
      <c r="D347" s="41" t="s">
        <v>1121</v>
      </c>
      <c r="E347" s="73" t="s">
        <v>1122</v>
      </c>
      <c r="F347" s="73" t="s">
        <v>1122</v>
      </c>
      <c r="G347" s="3" t="str">
        <f>VLOOKUP(F347,regions!A$2:C$419,3,FALSE)</f>
        <v>Shire county</v>
      </c>
      <c r="H347" s="3" t="str">
        <f>IFERROR(VLOOKUP(F347,classifications!A$3:C$328,3,FALSE),VLOOKUP(F347,classifications!I$2:K$28,3,FALSE))</f>
        <v>Predominantly Rural</v>
      </c>
      <c r="I347" s="70">
        <v>1300</v>
      </c>
      <c r="J347" s="70">
        <v>230</v>
      </c>
      <c r="K347" s="70">
        <v>0</v>
      </c>
      <c r="L347" s="70">
        <v>1530</v>
      </c>
      <c r="M347" s="71"/>
      <c r="N347" s="72">
        <v>1470</v>
      </c>
      <c r="O347" s="70">
        <v>460</v>
      </c>
      <c r="P347" s="70">
        <v>0</v>
      </c>
      <c r="Q347" s="70">
        <v>1930</v>
      </c>
    </row>
    <row r="348" spans="2:17" x14ac:dyDescent="0.25">
      <c r="B348" s="41" t="s">
        <v>1123</v>
      </c>
      <c r="C348" s="41" t="s">
        <v>1124</v>
      </c>
      <c r="D348" s="41" t="s">
        <v>1125</v>
      </c>
      <c r="E348" s="73"/>
      <c r="F348" s="41" t="s">
        <v>1126</v>
      </c>
      <c r="G348" s="3" t="str">
        <f>VLOOKUP(F348,regions!A$2:C$419,3,FALSE)</f>
        <v>Shire district</v>
      </c>
      <c r="H348" s="3" t="str">
        <f>IFERROR(VLOOKUP(F348,classifications!A$3:C$328,3,FALSE),VLOOKUP(F348,classifications!I$2:K$28,3,FALSE))</f>
        <v>Predominantly Rural</v>
      </c>
      <c r="I348" s="70">
        <v>230</v>
      </c>
      <c r="J348" s="70">
        <v>30</v>
      </c>
      <c r="K348" s="70">
        <v>0</v>
      </c>
      <c r="L348" s="70">
        <v>260</v>
      </c>
      <c r="M348" s="71"/>
      <c r="N348" s="72">
        <v>330</v>
      </c>
      <c r="O348" s="70">
        <v>40</v>
      </c>
      <c r="P348" s="70">
        <v>0</v>
      </c>
      <c r="Q348" s="70">
        <v>380</v>
      </c>
    </row>
    <row r="349" spans="2:17" x14ac:dyDescent="0.25">
      <c r="B349" s="41" t="s">
        <v>1127</v>
      </c>
      <c r="C349" s="41" t="s">
        <v>1128</v>
      </c>
      <c r="D349" s="41" t="s">
        <v>1129</v>
      </c>
      <c r="E349" s="73"/>
      <c r="F349" s="41" t="s">
        <v>1130</v>
      </c>
      <c r="G349" s="3" t="str">
        <f>VLOOKUP(F349,regions!A$2:C$419,3,FALSE)</f>
        <v>Shire district</v>
      </c>
      <c r="H349" s="3" t="str">
        <f>IFERROR(VLOOKUP(F349,classifications!A$3:C$328,3,FALSE),VLOOKUP(F349,classifications!I$2:K$28,3,FALSE))</f>
        <v>Predominantly Rural</v>
      </c>
      <c r="I349" s="70">
        <v>310</v>
      </c>
      <c r="J349" s="70">
        <v>30</v>
      </c>
      <c r="K349" s="70">
        <v>0</v>
      </c>
      <c r="L349" s="70">
        <v>340</v>
      </c>
      <c r="M349" s="71"/>
      <c r="N349" s="72">
        <v>510</v>
      </c>
      <c r="O349" s="70">
        <v>130</v>
      </c>
      <c r="P349" s="70">
        <v>0</v>
      </c>
      <c r="Q349" s="70">
        <v>640</v>
      </c>
    </row>
    <row r="350" spans="2:17" x14ac:dyDescent="0.25">
      <c r="B350" s="41" t="s">
        <v>1131</v>
      </c>
      <c r="C350" s="41" t="s">
        <v>1132</v>
      </c>
      <c r="D350" s="41" t="s">
        <v>1133</v>
      </c>
      <c r="E350" s="73"/>
      <c r="F350" s="41" t="s">
        <v>1134</v>
      </c>
      <c r="G350" s="3" t="str">
        <f>VLOOKUP(F350,regions!A$2:C$419,3,FALSE)</f>
        <v>Shire district</v>
      </c>
      <c r="H350" s="3" t="str">
        <f>IFERROR(VLOOKUP(F350,classifications!A$3:C$328,3,FALSE),VLOOKUP(F350,classifications!I$2:K$28,3,FALSE))</f>
        <v>Predominantly Rural</v>
      </c>
      <c r="I350" s="70">
        <v>290</v>
      </c>
      <c r="J350" s="70">
        <v>80</v>
      </c>
      <c r="K350" s="70">
        <v>0</v>
      </c>
      <c r="L350" s="70">
        <v>370</v>
      </c>
      <c r="M350" s="71"/>
      <c r="N350" s="72">
        <v>290</v>
      </c>
      <c r="O350" s="70">
        <v>170</v>
      </c>
      <c r="P350" s="70">
        <v>0</v>
      </c>
      <c r="Q350" s="70">
        <v>460</v>
      </c>
    </row>
    <row r="351" spans="2:17" x14ac:dyDescent="0.25">
      <c r="B351" s="41" t="s">
        <v>1135</v>
      </c>
      <c r="C351" s="41" t="s">
        <v>1136</v>
      </c>
      <c r="D351" s="41" t="s">
        <v>1137</v>
      </c>
      <c r="E351" s="73"/>
      <c r="F351" s="41" t="s">
        <v>1138</v>
      </c>
      <c r="G351" s="3" t="str">
        <f>VLOOKUP(F351,regions!A$2:C$419,3,FALSE)</f>
        <v>Shire district</v>
      </c>
      <c r="H351" s="3" t="str">
        <f>IFERROR(VLOOKUP(F351,classifications!A$3:C$328,3,FALSE),VLOOKUP(F351,classifications!I$2:K$28,3,FALSE))</f>
        <v>Urban with Significant Rural</v>
      </c>
      <c r="I351" s="70">
        <v>440</v>
      </c>
      <c r="J351" s="70">
        <v>70</v>
      </c>
      <c r="K351" s="70">
        <v>0</v>
      </c>
      <c r="L351" s="70">
        <v>510</v>
      </c>
      <c r="M351" s="71"/>
      <c r="N351" s="72">
        <v>300</v>
      </c>
      <c r="O351" s="70">
        <v>110</v>
      </c>
      <c r="P351" s="70">
        <v>0</v>
      </c>
      <c r="Q351" s="70">
        <v>420</v>
      </c>
    </row>
    <row r="352" spans="2:17" x14ac:dyDescent="0.25">
      <c r="B352" s="41" t="s">
        <v>1139</v>
      </c>
      <c r="C352" s="41" t="s">
        <v>1140</v>
      </c>
      <c r="D352" s="41" t="s">
        <v>1141</v>
      </c>
      <c r="E352" s="73"/>
      <c r="F352" s="41" t="s">
        <v>1142</v>
      </c>
      <c r="G352" s="3" t="str">
        <f>VLOOKUP(F352,regions!A$2:C$419,3,FALSE)</f>
        <v>Shire district</v>
      </c>
      <c r="H352" s="3" t="str">
        <f>IFERROR(VLOOKUP(F352,classifications!A$3:C$328,3,FALSE),VLOOKUP(F352,classifications!I$2:K$28,3,FALSE))</f>
        <v>Predominantly Rural</v>
      </c>
      <c r="I352" s="70">
        <v>30</v>
      </c>
      <c r="J352" s="70">
        <v>20</v>
      </c>
      <c r="K352" s="70">
        <v>0</v>
      </c>
      <c r="L352" s="70">
        <v>50</v>
      </c>
      <c r="M352" s="71"/>
      <c r="N352" s="72">
        <v>40</v>
      </c>
      <c r="O352" s="70">
        <v>0</v>
      </c>
      <c r="P352" s="70">
        <v>0</v>
      </c>
      <c r="Q352" s="70">
        <v>40</v>
      </c>
    </row>
    <row r="353" spans="2:17" x14ac:dyDescent="0.25">
      <c r="I353" s="71"/>
      <c r="J353" s="71"/>
      <c r="K353" s="71"/>
      <c r="L353" s="71"/>
      <c r="M353" s="71"/>
      <c r="N353" s="81"/>
      <c r="O353" s="71"/>
      <c r="P353" s="71"/>
      <c r="Q353" s="71"/>
    </row>
    <row r="354" spans="2:17" x14ac:dyDescent="0.25">
      <c r="B354" s="41"/>
      <c r="C354" s="41"/>
      <c r="D354" s="41" t="s">
        <v>1143</v>
      </c>
      <c r="E354" s="73" t="s">
        <v>1144</v>
      </c>
      <c r="F354" s="73" t="s">
        <v>1144</v>
      </c>
      <c r="G354" s="3" t="str">
        <f>VLOOKUP(F354,regions!A$2:C$419,3,FALSE)</f>
        <v>Shire county</v>
      </c>
      <c r="H354" s="3" t="str">
        <f>IFERROR(VLOOKUP(F354,classifications!A$3:C$328,3,FALSE),VLOOKUP(F354,classifications!I$2:K$28,3,FALSE))</f>
        <v>Urban with Significant Rural</v>
      </c>
      <c r="I354" s="70">
        <v>1050</v>
      </c>
      <c r="J354" s="70">
        <v>250</v>
      </c>
      <c r="K354" s="70">
        <v>0</v>
      </c>
      <c r="L354" s="70">
        <v>1300</v>
      </c>
      <c r="M354" s="71"/>
      <c r="N354" s="72">
        <v>990</v>
      </c>
      <c r="O354" s="70">
        <v>250</v>
      </c>
      <c r="P354" s="70">
        <v>0</v>
      </c>
      <c r="Q354" s="70">
        <v>1240</v>
      </c>
    </row>
    <row r="355" spans="2:17" x14ac:dyDescent="0.25">
      <c r="B355" s="41" t="s">
        <v>1145</v>
      </c>
      <c r="C355" s="41" t="s">
        <v>1146</v>
      </c>
      <c r="D355" s="41" t="s">
        <v>1147</v>
      </c>
      <c r="E355" s="73"/>
      <c r="F355" s="41" t="s">
        <v>1148</v>
      </c>
      <c r="G355" s="3" t="str">
        <f>VLOOKUP(F355,regions!A$2:C$419,3,FALSE)</f>
        <v>Shire district</v>
      </c>
      <c r="H355" s="3" t="str">
        <f>IFERROR(VLOOKUP(F355,classifications!A$3:C$328,3,FALSE),VLOOKUP(F355,classifications!I$2:K$28,3,FALSE))</f>
        <v>Urban with Significant Rural</v>
      </c>
      <c r="I355" s="70">
        <v>150</v>
      </c>
      <c r="J355" s="70">
        <v>40</v>
      </c>
      <c r="K355" s="70">
        <v>0</v>
      </c>
      <c r="L355" s="70">
        <v>190</v>
      </c>
      <c r="M355" s="71"/>
      <c r="N355" s="72">
        <v>100</v>
      </c>
      <c r="O355" s="70">
        <v>100</v>
      </c>
      <c r="P355" s="70">
        <v>0</v>
      </c>
      <c r="Q355" s="70">
        <v>200</v>
      </c>
    </row>
    <row r="356" spans="2:17" x14ac:dyDescent="0.25">
      <c r="B356" s="41" t="s">
        <v>1149</v>
      </c>
      <c r="C356" s="41" t="s">
        <v>1150</v>
      </c>
      <c r="D356" s="41" t="s">
        <v>1151</v>
      </c>
      <c r="E356" s="73"/>
      <c r="F356" s="41" t="s">
        <v>1152</v>
      </c>
      <c r="G356" s="3" t="str">
        <f>VLOOKUP(F356,regions!A$2:C$419,3,FALSE)</f>
        <v>Shire district</v>
      </c>
      <c r="H356" s="3" t="str">
        <f>IFERROR(VLOOKUP(F356,classifications!A$3:C$328,3,FALSE),VLOOKUP(F356,classifications!I$2:K$28,3,FALSE))</f>
        <v>Urban with Significant Rural</v>
      </c>
      <c r="I356" s="70">
        <v>100</v>
      </c>
      <c r="J356" s="70">
        <v>60</v>
      </c>
      <c r="K356" s="70">
        <v>0</v>
      </c>
      <c r="L356" s="70">
        <v>160</v>
      </c>
      <c r="M356" s="71"/>
      <c r="N356" s="72">
        <v>190</v>
      </c>
      <c r="O356" s="70">
        <v>20</v>
      </c>
      <c r="P356" s="70">
        <v>0</v>
      </c>
      <c r="Q356" s="70">
        <v>210</v>
      </c>
    </row>
    <row r="357" spans="2:17" x14ac:dyDescent="0.25">
      <c r="B357" s="41" t="s">
        <v>1153</v>
      </c>
      <c r="C357" s="41" t="s">
        <v>1154</v>
      </c>
      <c r="D357" s="41" t="s">
        <v>1155</v>
      </c>
      <c r="E357" s="73"/>
      <c r="F357" s="41" t="s">
        <v>1156</v>
      </c>
      <c r="G357" s="3" t="str">
        <f>VLOOKUP(F357,regions!A$2:C$419,3,FALSE)</f>
        <v>Shire district</v>
      </c>
      <c r="H357" s="3" t="str">
        <f>IFERROR(VLOOKUP(F357,classifications!A$3:C$328,3,FALSE),VLOOKUP(F357,classifications!I$2:K$28,3,FALSE))</f>
        <v>Urban with Significant Rural</v>
      </c>
      <c r="I357" s="70">
        <v>170</v>
      </c>
      <c r="J357" s="70">
        <v>20</v>
      </c>
      <c r="K357" s="70">
        <v>0</v>
      </c>
      <c r="L357" s="70">
        <v>180</v>
      </c>
      <c r="M357" s="71"/>
      <c r="N357" s="72">
        <v>140</v>
      </c>
      <c r="O357" s="70">
        <v>30</v>
      </c>
      <c r="P357" s="70">
        <v>0</v>
      </c>
      <c r="Q357" s="70">
        <v>170</v>
      </c>
    </row>
    <row r="358" spans="2:17" x14ac:dyDescent="0.25">
      <c r="B358" s="41" t="s">
        <v>1157</v>
      </c>
      <c r="C358" s="41" t="s">
        <v>1158</v>
      </c>
      <c r="D358" s="41" t="s">
        <v>1159</v>
      </c>
      <c r="E358" s="73"/>
      <c r="F358" s="41" t="s">
        <v>1160</v>
      </c>
      <c r="G358" s="3" t="str">
        <f>VLOOKUP(F358,regions!A$2:C$419,3,FALSE)</f>
        <v>Shire district</v>
      </c>
      <c r="H358" s="3" t="str">
        <f>IFERROR(VLOOKUP(F358,classifications!A$3:C$328,3,FALSE),VLOOKUP(F358,classifications!I$2:K$28,3,FALSE))</f>
        <v>Predominantly Urban</v>
      </c>
      <c r="I358" s="30">
        <v>250</v>
      </c>
      <c r="J358" s="30">
        <v>40</v>
      </c>
      <c r="K358" s="30">
        <v>0</v>
      </c>
      <c r="L358" s="30">
        <v>290</v>
      </c>
      <c r="M358" s="74"/>
      <c r="N358" s="75">
        <v>160</v>
      </c>
      <c r="O358" s="30">
        <v>50</v>
      </c>
      <c r="P358" s="30">
        <v>0</v>
      </c>
      <c r="Q358" s="30">
        <v>210</v>
      </c>
    </row>
    <row r="359" spans="2:17" x14ac:dyDescent="0.25">
      <c r="B359" s="41" t="s">
        <v>1161</v>
      </c>
      <c r="C359" s="41" t="s">
        <v>1162</v>
      </c>
      <c r="D359" s="41" t="s">
        <v>1163</v>
      </c>
      <c r="E359" s="73"/>
      <c r="F359" s="41" t="s">
        <v>1164</v>
      </c>
      <c r="G359" s="3" t="str">
        <f>VLOOKUP(F359,regions!A$2:C$419,3,FALSE)</f>
        <v>Shire district</v>
      </c>
      <c r="H359" s="3" t="str">
        <f>IFERROR(VLOOKUP(F359,classifications!A$3:C$328,3,FALSE),VLOOKUP(F359,classifications!I$2:K$28,3,FALSE))</f>
        <v>Urban with Significant Rural</v>
      </c>
      <c r="I359" s="70">
        <v>90</v>
      </c>
      <c r="J359" s="70">
        <v>20</v>
      </c>
      <c r="K359" s="70">
        <v>0</v>
      </c>
      <c r="L359" s="70">
        <v>100</v>
      </c>
      <c r="M359" s="71"/>
      <c r="N359" s="72">
        <v>120</v>
      </c>
      <c r="O359" s="70">
        <v>10</v>
      </c>
      <c r="P359" s="70">
        <v>0</v>
      </c>
      <c r="Q359" s="70">
        <v>130</v>
      </c>
    </row>
    <row r="360" spans="2:17" x14ac:dyDescent="0.25">
      <c r="B360" s="41" t="s">
        <v>1165</v>
      </c>
      <c r="C360" s="41" t="s">
        <v>1166</v>
      </c>
      <c r="D360" s="41" t="s">
        <v>1167</v>
      </c>
      <c r="E360" s="73"/>
      <c r="F360" s="41" t="s">
        <v>1168</v>
      </c>
      <c r="G360" s="3" t="str">
        <f>VLOOKUP(F360,regions!A$2:C$419,3,FALSE)</f>
        <v>Shire district</v>
      </c>
      <c r="H360" s="3" t="str">
        <f>IFERROR(VLOOKUP(F360,classifications!A$3:C$328,3,FALSE),VLOOKUP(F360,classifications!I$2:K$28,3,FALSE))</f>
        <v>Urban with Significant Rural</v>
      </c>
      <c r="I360" s="70">
        <v>200</v>
      </c>
      <c r="J360" s="70">
        <v>30</v>
      </c>
      <c r="K360" s="70">
        <v>0</v>
      </c>
      <c r="L360" s="70">
        <v>230</v>
      </c>
      <c r="M360" s="71"/>
      <c r="N360" s="72">
        <v>160</v>
      </c>
      <c r="O360" s="70">
        <v>20</v>
      </c>
      <c r="P360" s="70">
        <v>0</v>
      </c>
      <c r="Q360" s="70">
        <v>180</v>
      </c>
    </row>
    <row r="361" spans="2:17" x14ac:dyDescent="0.25">
      <c r="B361" s="41" t="s">
        <v>1169</v>
      </c>
      <c r="C361" s="41" t="s">
        <v>1170</v>
      </c>
      <c r="D361" s="41" t="s">
        <v>1171</v>
      </c>
      <c r="E361" s="73"/>
      <c r="F361" s="41" t="s">
        <v>1172</v>
      </c>
      <c r="G361" s="3" t="str">
        <f>VLOOKUP(F361,regions!A$2:C$419,3,FALSE)</f>
        <v>Shire district</v>
      </c>
      <c r="H361" s="3" t="str">
        <f>IFERROR(VLOOKUP(F361,classifications!A$3:C$328,3,FALSE),VLOOKUP(F361,classifications!I$2:K$28,3,FALSE))</f>
        <v>Predominantly Rural</v>
      </c>
      <c r="I361" s="70">
        <v>70</v>
      </c>
      <c r="J361" s="70">
        <v>50</v>
      </c>
      <c r="K361" s="70">
        <v>0</v>
      </c>
      <c r="L361" s="70">
        <v>120</v>
      </c>
      <c r="M361" s="71"/>
      <c r="N361" s="72">
        <v>60</v>
      </c>
      <c r="O361" s="70">
        <v>30</v>
      </c>
      <c r="P361" s="70">
        <v>0</v>
      </c>
      <c r="Q361" s="70">
        <v>90</v>
      </c>
    </row>
    <row r="362" spans="2:17" x14ac:dyDescent="0.25">
      <c r="B362" s="41" t="s">
        <v>1173</v>
      </c>
      <c r="C362" s="41" t="s">
        <v>1174</v>
      </c>
      <c r="D362" s="41" t="s">
        <v>1175</v>
      </c>
      <c r="E362" s="73"/>
      <c r="F362" s="41" t="s">
        <v>1176</v>
      </c>
      <c r="G362" s="3" t="str">
        <f>VLOOKUP(F362,regions!A$2:C$419,3,FALSE)</f>
        <v>Shire district</v>
      </c>
      <c r="H362" s="3" t="str">
        <f>IFERROR(VLOOKUP(F362,classifications!A$3:C$328,3,FALSE),VLOOKUP(F362,classifications!I$2:K$28,3,FALSE))</f>
        <v>Predominantly Urban</v>
      </c>
      <c r="I362" s="70">
        <v>30</v>
      </c>
      <c r="J362" s="70">
        <v>0</v>
      </c>
      <c r="K362" s="70">
        <v>0</v>
      </c>
      <c r="L362" s="70">
        <v>40</v>
      </c>
      <c r="M362" s="71"/>
      <c r="N362" s="72">
        <v>50</v>
      </c>
      <c r="O362" s="70">
        <v>0</v>
      </c>
      <c r="P362" s="70">
        <v>0</v>
      </c>
      <c r="Q362" s="70">
        <v>50</v>
      </c>
    </row>
    <row r="363" spans="2:17" x14ac:dyDescent="0.25">
      <c r="I363" s="71"/>
      <c r="J363" s="71"/>
      <c r="K363" s="71"/>
      <c r="L363" s="71"/>
      <c r="M363" s="71"/>
      <c r="N363" s="81"/>
      <c r="O363" s="71"/>
      <c r="P363" s="71"/>
      <c r="Q363" s="71"/>
    </row>
    <row r="364" spans="2:17" x14ac:dyDescent="0.25">
      <c r="B364" s="41"/>
      <c r="C364" s="41"/>
      <c r="D364" s="41" t="s">
        <v>1177</v>
      </c>
      <c r="E364" s="73" t="s">
        <v>1178</v>
      </c>
      <c r="F364" s="73" t="s">
        <v>1178</v>
      </c>
      <c r="G364" s="3" t="str">
        <f>VLOOKUP(F364,regions!A$2:C$419,3,FALSE)</f>
        <v>Shire county</v>
      </c>
      <c r="H364" s="3" t="str">
        <f>IFERROR(VLOOKUP(F364,classifications!A$3:C$328,3,FALSE),VLOOKUP(F364,classifications!I$2:K$28,3,FALSE))</f>
        <v>Predominantly Rural</v>
      </c>
      <c r="I364" s="70">
        <v>1240</v>
      </c>
      <c r="J364" s="70">
        <v>100</v>
      </c>
      <c r="K364" s="70">
        <v>0</v>
      </c>
      <c r="L364" s="70">
        <v>1340</v>
      </c>
      <c r="M364" s="71"/>
      <c r="N364" s="72">
        <v>1220</v>
      </c>
      <c r="O364" s="70">
        <v>190</v>
      </c>
      <c r="P364" s="70">
        <v>0</v>
      </c>
      <c r="Q364" s="70">
        <v>1410</v>
      </c>
    </row>
    <row r="365" spans="2:17" x14ac:dyDescent="0.25">
      <c r="B365" s="41" t="s">
        <v>1179</v>
      </c>
      <c r="C365" s="41" t="s">
        <v>1180</v>
      </c>
      <c r="D365" s="41" t="s">
        <v>1181</v>
      </c>
      <c r="E365" s="73"/>
      <c r="F365" s="41" t="s">
        <v>1182</v>
      </c>
      <c r="G365" s="3" t="str">
        <f>VLOOKUP(F365,regions!A$2:C$419,3,FALSE)</f>
        <v>Shire district</v>
      </c>
      <c r="H365" s="3" t="str">
        <f>IFERROR(VLOOKUP(F365,classifications!A$3:C$328,3,FALSE),VLOOKUP(F365,classifications!I$2:K$28,3,FALSE))</f>
        <v>Predominantly Rural</v>
      </c>
      <c r="I365" s="70">
        <v>180</v>
      </c>
      <c r="J365" s="70">
        <v>10</v>
      </c>
      <c r="K365" s="70">
        <v>0</v>
      </c>
      <c r="L365" s="70">
        <v>200</v>
      </c>
      <c r="M365" s="71"/>
      <c r="N365" s="72">
        <v>230</v>
      </c>
      <c r="O365" s="70">
        <v>0</v>
      </c>
      <c r="P365" s="70">
        <v>0</v>
      </c>
      <c r="Q365" s="70">
        <v>230</v>
      </c>
    </row>
    <row r="366" spans="2:17" x14ac:dyDescent="0.25">
      <c r="B366" s="41" t="s">
        <v>1183</v>
      </c>
      <c r="C366" s="41" t="s">
        <v>1184</v>
      </c>
      <c r="D366" s="41" t="s">
        <v>1185</v>
      </c>
      <c r="E366" s="73"/>
      <c r="F366" s="41" t="s">
        <v>1186</v>
      </c>
      <c r="G366" s="3" t="str">
        <f>VLOOKUP(F366,regions!A$2:C$419,3,FALSE)</f>
        <v>Shire district</v>
      </c>
      <c r="H366" s="3" t="str">
        <f>IFERROR(VLOOKUP(F366,classifications!A$3:C$328,3,FALSE),VLOOKUP(F366,classifications!I$2:K$28,3,FALSE))</f>
        <v>Predominantly Rural</v>
      </c>
      <c r="I366" s="70">
        <v>180</v>
      </c>
      <c r="J366" s="70">
        <v>20</v>
      </c>
      <c r="K366" s="70">
        <v>0</v>
      </c>
      <c r="L366" s="70">
        <v>200</v>
      </c>
      <c r="M366" s="71"/>
      <c r="N366" s="72">
        <v>210</v>
      </c>
      <c r="O366" s="70">
        <v>40</v>
      </c>
      <c r="P366" s="70">
        <v>0</v>
      </c>
      <c r="Q366" s="70">
        <v>250</v>
      </c>
    </row>
    <row r="367" spans="2:17" x14ac:dyDescent="0.25">
      <c r="B367" s="41" t="s">
        <v>1187</v>
      </c>
      <c r="C367" s="41" t="s">
        <v>1188</v>
      </c>
      <c r="D367" s="41" t="s">
        <v>1189</v>
      </c>
      <c r="E367" s="73"/>
      <c r="F367" s="41" t="s">
        <v>1190</v>
      </c>
      <c r="G367" s="3" t="str">
        <f>VLOOKUP(F367,regions!A$2:C$419,3,FALSE)</f>
        <v>Shire district</v>
      </c>
      <c r="H367" s="3" t="str">
        <f>IFERROR(VLOOKUP(F367,classifications!A$3:C$328,3,FALSE),VLOOKUP(F367,classifications!I$2:K$28,3,FALSE))</f>
        <v>Predominantly Urban</v>
      </c>
      <c r="I367" s="70">
        <v>110</v>
      </c>
      <c r="J367" s="70">
        <v>0</v>
      </c>
      <c r="K367" s="70">
        <v>0</v>
      </c>
      <c r="L367" s="70">
        <v>110</v>
      </c>
      <c r="M367" s="71"/>
      <c r="N367" s="72">
        <v>80</v>
      </c>
      <c r="O367" s="70">
        <v>0</v>
      </c>
      <c r="P367" s="70">
        <v>0</v>
      </c>
      <c r="Q367" s="70">
        <v>80</v>
      </c>
    </row>
    <row r="368" spans="2:17" x14ac:dyDescent="0.25">
      <c r="B368" s="41" t="s">
        <v>1191</v>
      </c>
      <c r="C368" s="41" t="s">
        <v>1192</v>
      </c>
      <c r="D368" s="41" t="s">
        <v>1193</v>
      </c>
      <c r="E368" s="73"/>
      <c r="F368" s="41" t="s">
        <v>1194</v>
      </c>
      <c r="G368" s="3" t="str">
        <f>VLOOKUP(F368,regions!A$2:C$419,3,FALSE)</f>
        <v>Shire district</v>
      </c>
      <c r="H368" s="3" t="str">
        <f>IFERROR(VLOOKUP(F368,classifications!A$3:C$328,3,FALSE),VLOOKUP(F368,classifications!I$2:K$28,3,FALSE))</f>
        <v>Predominantly Rural</v>
      </c>
      <c r="I368" s="70">
        <v>270</v>
      </c>
      <c r="J368" s="70">
        <v>20</v>
      </c>
      <c r="K368" s="70">
        <v>0</v>
      </c>
      <c r="L368" s="70">
        <v>290</v>
      </c>
      <c r="M368" s="71"/>
      <c r="N368" s="72">
        <v>270</v>
      </c>
      <c r="O368" s="70">
        <v>70</v>
      </c>
      <c r="P368" s="70">
        <v>0</v>
      </c>
      <c r="Q368" s="70">
        <v>340</v>
      </c>
    </row>
    <row r="369" spans="2:17" x14ac:dyDescent="0.25">
      <c r="B369" s="41" t="s">
        <v>1195</v>
      </c>
      <c r="C369" s="41" t="s">
        <v>1196</v>
      </c>
      <c r="D369" s="41" t="s">
        <v>1197</v>
      </c>
      <c r="E369" s="73"/>
      <c r="F369" s="41" t="s">
        <v>1198</v>
      </c>
      <c r="G369" s="3" t="str">
        <f>VLOOKUP(F369,regions!A$2:C$419,3,FALSE)</f>
        <v>Shire district</v>
      </c>
      <c r="H369" s="3" t="str">
        <f>IFERROR(VLOOKUP(F369,classifications!A$3:C$328,3,FALSE),VLOOKUP(F369,classifications!I$2:K$28,3,FALSE))</f>
        <v>Predominantly Rural</v>
      </c>
      <c r="I369" s="70">
        <v>160</v>
      </c>
      <c r="J369" s="70">
        <v>20</v>
      </c>
      <c r="K369" s="70">
        <v>0</v>
      </c>
      <c r="L369" s="70">
        <v>180</v>
      </c>
      <c r="M369" s="71"/>
      <c r="N369" s="72">
        <v>90</v>
      </c>
      <c r="O369" s="70">
        <v>10</v>
      </c>
      <c r="P369" s="70">
        <v>0</v>
      </c>
      <c r="Q369" s="70">
        <v>100</v>
      </c>
    </row>
    <row r="370" spans="2:17" x14ac:dyDescent="0.25">
      <c r="B370" s="41" t="s">
        <v>1199</v>
      </c>
      <c r="C370" s="41" t="s">
        <v>1200</v>
      </c>
      <c r="D370" s="41" t="s">
        <v>1201</v>
      </c>
      <c r="E370" s="73"/>
      <c r="F370" s="41" t="s">
        <v>1202</v>
      </c>
      <c r="G370" s="3" t="str">
        <f>VLOOKUP(F370,regions!A$2:C$419,3,FALSE)</f>
        <v>Shire district</v>
      </c>
      <c r="H370" s="3" t="str">
        <f>IFERROR(VLOOKUP(F370,classifications!A$3:C$328,3,FALSE),VLOOKUP(F370,classifications!I$2:K$28,3,FALSE))</f>
        <v>Predominantly Rural</v>
      </c>
      <c r="I370" s="70">
        <v>260</v>
      </c>
      <c r="J370" s="70">
        <v>10</v>
      </c>
      <c r="K370" s="70">
        <v>0</v>
      </c>
      <c r="L370" s="70">
        <v>270</v>
      </c>
      <c r="M370" s="71"/>
      <c r="N370" s="72">
        <v>260</v>
      </c>
      <c r="O370" s="70">
        <v>20</v>
      </c>
      <c r="P370" s="70">
        <v>0</v>
      </c>
      <c r="Q370" s="70">
        <v>290</v>
      </c>
    </row>
    <row r="371" spans="2:17" x14ac:dyDescent="0.25">
      <c r="B371" s="41" t="s">
        <v>1203</v>
      </c>
      <c r="C371" s="41" t="s">
        <v>1204</v>
      </c>
      <c r="D371" s="41" t="s">
        <v>1205</v>
      </c>
      <c r="E371" s="73"/>
      <c r="F371" s="41" t="s">
        <v>1206</v>
      </c>
      <c r="G371" s="3" t="str">
        <f>VLOOKUP(F371,regions!A$2:C$419,3,FALSE)</f>
        <v>Shire district</v>
      </c>
      <c r="H371" s="3" t="str">
        <f>IFERROR(VLOOKUP(F371,classifications!A$3:C$328,3,FALSE),VLOOKUP(F371,classifications!I$2:K$28,3,FALSE))</f>
        <v>Urban with Significant Rural</v>
      </c>
      <c r="I371" s="70">
        <v>90</v>
      </c>
      <c r="J371" s="70">
        <v>10</v>
      </c>
      <c r="K371" s="70">
        <v>0</v>
      </c>
      <c r="L371" s="70">
        <v>100</v>
      </c>
      <c r="M371" s="71"/>
      <c r="N371" s="72">
        <v>90</v>
      </c>
      <c r="O371" s="70">
        <v>50</v>
      </c>
      <c r="P371" s="70">
        <v>0</v>
      </c>
      <c r="Q371" s="70">
        <v>140</v>
      </c>
    </row>
    <row r="372" spans="2:17" x14ac:dyDescent="0.25">
      <c r="I372" s="71"/>
      <c r="J372" s="71"/>
      <c r="K372" s="71"/>
      <c r="L372" s="71"/>
      <c r="M372" s="71"/>
      <c r="N372" s="81"/>
      <c r="O372" s="71"/>
      <c r="P372" s="71"/>
      <c r="Q372" s="71"/>
    </row>
    <row r="373" spans="2:17" x14ac:dyDescent="0.25">
      <c r="B373" s="41"/>
      <c r="C373" s="41"/>
      <c r="D373" s="41" t="s">
        <v>1207</v>
      </c>
      <c r="E373" s="73" t="s">
        <v>1208</v>
      </c>
      <c r="F373" s="73" t="s">
        <v>1208</v>
      </c>
      <c r="G373" s="3" t="str">
        <f>VLOOKUP(F373,regions!A$2:C$419,3,FALSE)</f>
        <v>Shire county</v>
      </c>
      <c r="H373" s="3" t="str">
        <f>IFERROR(VLOOKUP(F373,classifications!A$3:C$328,3,FALSE),VLOOKUP(F373,classifications!I$2:K$28,3,FALSE))</f>
        <v>Predominantly Urban</v>
      </c>
      <c r="I373" s="70">
        <v>1620</v>
      </c>
      <c r="J373" s="70">
        <v>400</v>
      </c>
      <c r="K373" s="70">
        <v>0</v>
      </c>
      <c r="L373" s="70">
        <v>2020</v>
      </c>
      <c r="M373" s="71"/>
      <c r="N373" s="72">
        <v>2060</v>
      </c>
      <c r="O373" s="70">
        <v>550</v>
      </c>
      <c r="P373" s="70">
        <v>0</v>
      </c>
      <c r="Q373" s="70">
        <v>2620</v>
      </c>
    </row>
    <row r="374" spans="2:17" x14ac:dyDescent="0.25">
      <c r="B374" s="41" t="s">
        <v>1209</v>
      </c>
      <c r="C374" s="41" t="s">
        <v>1210</v>
      </c>
      <c r="D374" s="41" t="s">
        <v>1211</v>
      </c>
      <c r="E374" s="73"/>
      <c r="F374" s="41" t="s">
        <v>1212</v>
      </c>
      <c r="G374" s="3" t="str">
        <f>VLOOKUP(F374,regions!A$2:C$419,3,FALSE)</f>
        <v>Shire district</v>
      </c>
      <c r="H374" s="3" t="str">
        <f>IFERROR(VLOOKUP(F374,classifications!A$3:C$328,3,FALSE),VLOOKUP(F374,classifications!I$2:K$28,3,FALSE))</f>
        <v>Predominantly Urban</v>
      </c>
      <c r="I374" s="70">
        <v>230</v>
      </c>
      <c r="J374" s="70">
        <v>100</v>
      </c>
      <c r="K374" s="70">
        <v>0</v>
      </c>
      <c r="L374" s="70">
        <v>330</v>
      </c>
      <c r="M374" s="71"/>
      <c r="N374" s="72">
        <v>230</v>
      </c>
      <c r="O374" s="70">
        <v>70</v>
      </c>
      <c r="P374" s="70">
        <v>0</v>
      </c>
      <c r="Q374" s="70">
        <v>300</v>
      </c>
    </row>
    <row r="375" spans="2:17" x14ac:dyDescent="0.25">
      <c r="B375" s="41" t="s">
        <v>1213</v>
      </c>
      <c r="C375" s="41" t="s">
        <v>1214</v>
      </c>
      <c r="D375" s="41" t="s">
        <v>1215</v>
      </c>
      <c r="E375" s="73"/>
      <c r="F375" s="41" t="s">
        <v>1216</v>
      </c>
      <c r="G375" s="3" t="str">
        <f>VLOOKUP(F375,regions!A$2:C$419,3,FALSE)</f>
        <v>Shire district</v>
      </c>
      <c r="H375" s="3" t="str">
        <f>IFERROR(VLOOKUP(F375,classifications!A$3:C$328,3,FALSE),VLOOKUP(F375,classifications!I$2:K$28,3,FALSE))</f>
        <v>Predominantly Urban</v>
      </c>
      <c r="I375" s="70">
        <v>320</v>
      </c>
      <c r="J375" s="70">
        <v>60</v>
      </c>
      <c r="K375" s="70">
        <v>0</v>
      </c>
      <c r="L375" s="70">
        <v>370</v>
      </c>
      <c r="M375" s="71"/>
      <c r="N375" s="72">
        <v>160</v>
      </c>
      <c r="O375" s="70">
        <v>120</v>
      </c>
      <c r="P375" s="70">
        <v>0</v>
      </c>
      <c r="Q375" s="70">
        <v>280</v>
      </c>
    </row>
    <row r="376" spans="2:17" x14ac:dyDescent="0.25">
      <c r="B376" s="41" t="s">
        <v>1217</v>
      </c>
      <c r="C376" s="41" t="s">
        <v>1218</v>
      </c>
      <c r="D376" s="41" t="s">
        <v>1219</v>
      </c>
      <c r="E376" s="73"/>
      <c r="F376" s="41" t="s">
        <v>1220</v>
      </c>
      <c r="G376" s="3" t="str">
        <f>VLOOKUP(F376,regions!A$2:C$419,3,FALSE)</f>
        <v>Shire district</v>
      </c>
      <c r="H376" s="3" t="str">
        <f>IFERROR(VLOOKUP(F376,classifications!A$3:C$328,3,FALSE),VLOOKUP(F376,classifications!I$2:K$28,3,FALSE))</f>
        <v>Predominantly Urban</v>
      </c>
      <c r="I376" s="70">
        <v>100</v>
      </c>
      <c r="J376" s="70">
        <v>0</v>
      </c>
      <c r="K376" s="70">
        <v>0</v>
      </c>
      <c r="L376" s="70">
        <v>100</v>
      </c>
      <c r="M376" s="71"/>
      <c r="N376" s="72">
        <v>230</v>
      </c>
      <c r="O376" s="70">
        <v>10</v>
      </c>
      <c r="P376" s="70">
        <v>0</v>
      </c>
      <c r="Q376" s="70">
        <v>240</v>
      </c>
    </row>
    <row r="377" spans="2:17" x14ac:dyDescent="0.25">
      <c r="B377" s="41" t="s">
        <v>1221</v>
      </c>
      <c r="C377" s="41" t="s">
        <v>1222</v>
      </c>
      <c r="D377" s="41" t="s">
        <v>1223</v>
      </c>
      <c r="E377" s="73"/>
      <c r="F377" s="41" t="s">
        <v>1224</v>
      </c>
      <c r="G377" s="3" t="str">
        <f>VLOOKUP(F377,regions!A$2:C$419,3,FALSE)</f>
        <v>Shire district</v>
      </c>
      <c r="H377" s="3" t="str">
        <f>IFERROR(VLOOKUP(F377,classifications!A$3:C$328,3,FALSE),VLOOKUP(F377,classifications!I$2:K$28,3,FALSE))</f>
        <v>Urban with Significant Rural</v>
      </c>
      <c r="I377" s="70">
        <v>50</v>
      </c>
      <c r="J377" s="70">
        <v>10</v>
      </c>
      <c r="K377" s="70">
        <v>0</v>
      </c>
      <c r="L377" s="70">
        <v>60</v>
      </c>
      <c r="M377" s="71"/>
      <c r="N377" s="72">
        <v>120</v>
      </c>
      <c r="O377" s="70">
        <v>20</v>
      </c>
      <c r="P377" s="70">
        <v>0</v>
      </c>
      <c r="Q377" s="70">
        <v>130</v>
      </c>
    </row>
    <row r="378" spans="2:17" x14ac:dyDescent="0.25">
      <c r="B378" s="41" t="s">
        <v>1225</v>
      </c>
      <c r="C378" s="41" t="s">
        <v>1226</v>
      </c>
      <c r="D378" s="41" t="s">
        <v>1227</v>
      </c>
      <c r="E378" s="73"/>
      <c r="F378" s="41" t="s">
        <v>1228</v>
      </c>
      <c r="G378" s="3" t="str">
        <f>VLOOKUP(F378,regions!A$2:C$419,3,FALSE)</f>
        <v>Shire district</v>
      </c>
      <c r="H378" s="3" t="str">
        <f>IFERROR(VLOOKUP(F378,classifications!A$3:C$328,3,FALSE),VLOOKUP(F378,classifications!I$2:K$28,3,FALSE))</f>
        <v>Predominantly Urban</v>
      </c>
      <c r="I378" s="70">
        <v>220</v>
      </c>
      <c r="J378" s="70">
        <v>70</v>
      </c>
      <c r="K378" s="70">
        <v>0</v>
      </c>
      <c r="L378" s="70">
        <v>290</v>
      </c>
      <c r="M378" s="71"/>
      <c r="N378" s="72">
        <v>360</v>
      </c>
      <c r="O378" s="70">
        <v>80</v>
      </c>
      <c r="P378" s="70">
        <v>0</v>
      </c>
      <c r="Q378" s="70">
        <v>440</v>
      </c>
    </row>
    <row r="379" spans="2:17" x14ac:dyDescent="0.25">
      <c r="B379" s="41" t="s">
        <v>1229</v>
      </c>
      <c r="C379" s="41" t="s">
        <v>1230</v>
      </c>
      <c r="D379" s="41" t="s">
        <v>1231</v>
      </c>
      <c r="E379" s="73"/>
      <c r="F379" s="41" t="s">
        <v>1232</v>
      </c>
      <c r="G379" s="3" t="str">
        <f>VLOOKUP(F379,regions!A$2:C$419,3,FALSE)</f>
        <v>Shire district</v>
      </c>
      <c r="H379" s="3" t="str">
        <f>IFERROR(VLOOKUP(F379,classifications!A$3:C$328,3,FALSE),VLOOKUP(F379,classifications!I$2:K$28,3,FALSE))</f>
        <v>Predominantly Urban</v>
      </c>
      <c r="I379" s="70">
        <v>90</v>
      </c>
      <c r="J379" s="70">
        <v>0</v>
      </c>
      <c r="K379" s="70">
        <v>0</v>
      </c>
      <c r="L379" s="70">
        <v>90</v>
      </c>
      <c r="M379" s="71"/>
      <c r="N379" s="72">
        <v>140</v>
      </c>
      <c r="O379" s="70">
        <v>90</v>
      </c>
      <c r="P379" s="70">
        <v>0</v>
      </c>
      <c r="Q379" s="70">
        <v>230</v>
      </c>
    </row>
    <row r="380" spans="2:17" x14ac:dyDescent="0.25">
      <c r="B380" s="41" t="s">
        <v>1233</v>
      </c>
      <c r="C380" s="41" t="s">
        <v>1234</v>
      </c>
      <c r="D380" s="41" t="s">
        <v>1235</v>
      </c>
      <c r="E380" s="73"/>
      <c r="F380" s="41" t="s">
        <v>1236</v>
      </c>
      <c r="G380" s="3" t="str">
        <f>VLOOKUP(F380,regions!A$2:C$419,3,FALSE)</f>
        <v>Shire district</v>
      </c>
      <c r="H380" s="3" t="str">
        <f>IFERROR(VLOOKUP(F380,classifications!A$3:C$328,3,FALSE),VLOOKUP(F380,classifications!I$2:K$28,3,FALSE))</f>
        <v>Predominantly Urban</v>
      </c>
      <c r="I380" s="70">
        <v>140</v>
      </c>
      <c r="J380" s="70">
        <v>50</v>
      </c>
      <c r="K380" s="70">
        <v>0</v>
      </c>
      <c r="L380" s="70">
        <v>190</v>
      </c>
      <c r="M380" s="71"/>
      <c r="N380" s="72">
        <v>130</v>
      </c>
      <c r="O380" s="70">
        <v>60</v>
      </c>
      <c r="P380" s="70">
        <v>0</v>
      </c>
      <c r="Q380" s="70">
        <v>190</v>
      </c>
    </row>
    <row r="381" spans="2:17" x14ac:dyDescent="0.25">
      <c r="B381" s="41" t="s">
        <v>1237</v>
      </c>
      <c r="C381" s="41" t="s">
        <v>1238</v>
      </c>
      <c r="D381" s="41" t="s">
        <v>1239</v>
      </c>
      <c r="E381" s="73"/>
      <c r="F381" s="41" t="s">
        <v>1240</v>
      </c>
      <c r="G381" s="3" t="str">
        <f>VLOOKUP(F381,regions!A$2:C$419,3,FALSE)</f>
        <v>Shire district</v>
      </c>
      <c r="H381" s="3" t="str">
        <f>IFERROR(VLOOKUP(F381,classifications!A$3:C$328,3,FALSE),VLOOKUP(F381,classifications!I$2:K$28,3,FALSE))</f>
        <v>Predominantly Urban</v>
      </c>
      <c r="I381" s="70">
        <v>140</v>
      </c>
      <c r="J381" s="70">
        <v>0</v>
      </c>
      <c r="K381" s="70">
        <v>0</v>
      </c>
      <c r="L381" s="70">
        <v>140</v>
      </c>
      <c r="M381" s="71"/>
      <c r="N381" s="72">
        <v>160</v>
      </c>
      <c r="O381" s="70">
        <v>20</v>
      </c>
      <c r="P381" s="70">
        <v>0</v>
      </c>
      <c r="Q381" s="70">
        <v>170</v>
      </c>
    </row>
    <row r="382" spans="2:17" x14ac:dyDescent="0.25">
      <c r="B382" s="41" t="s">
        <v>1241</v>
      </c>
      <c r="C382" s="41" t="s">
        <v>1242</v>
      </c>
      <c r="D382" s="41" t="s">
        <v>1243</v>
      </c>
      <c r="E382" s="73"/>
      <c r="F382" s="41" t="s">
        <v>1244</v>
      </c>
      <c r="G382" s="3" t="str">
        <f>VLOOKUP(F382,regions!A$2:C$419,3,FALSE)</f>
        <v>Shire district</v>
      </c>
      <c r="H382" s="3" t="str">
        <f>IFERROR(VLOOKUP(F382,classifications!A$3:C$328,3,FALSE),VLOOKUP(F382,classifications!I$2:K$28,3,FALSE))</f>
        <v>Urban with Significant Rural</v>
      </c>
      <c r="I382" s="70">
        <v>180</v>
      </c>
      <c r="J382" s="70">
        <v>70</v>
      </c>
      <c r="K382" s="70">
        <v>0</v>
      </c>
      <c r="L382" s="70">
        <v>260</v>
      </c>
      <c r="M382" s="71"/>
      <c r="N382" s="72">
        <v>140</v>
      </c>
      <c r="O382" s="70">
        <v>10</v>
      </c>
      <c r="P382" s="70">
        <v>0</v>
      </c>
      <c r="Q382" s="70">
        <v>140</v>
      </c>
    </row>
    <row r="383" spans="2:17" x14ac:dyDescent="0.25">
      <c r="B383" s="41" t="s">
        <v>1245</v>
      </c>
      <c r="C383" s="41" t="s">
        <v>1246</v>
      </c>
      <c r="D383" s="41" t="s">
        <v>1247</v>
      </c>
      <c r="E383" s="73"/>
      <c r="F383" s="41" t="s">
        <v>1248</v>
      </c>
      <c r="G383" s="3" t="str">
        <f>VLOOKUP(F383,regions!A$2:C$419,3,FALSE)</f>
        <v>Shire district</v>
      </c>
      <c r="H383" s="3" t="str">
        <f>IFERROR(VLOOKUP(F383,classifications!A$3:C$328,3,FALSE),VLOOKUP(F383,classifications!I$2:K$28,3,FALSE))</f>
        <v>Predominantly Rural</v>
      </c>
      <c r="I383" s="70">
        <v>50</v>
      </c>
      <c r="J383" s="70">
        <v>20</v>
      </c>
      <c r="K383" s="70">
        <v>0</v>
      </c>
      <c r="L383" s="70">
        <v>70</v>
      </c>
      <c r="M383" s="71"/>
      <c r="N383" s="72">
        <v>110</v>
      </c>
      <c r="O383" s="70">
        <v>60</v>
      </c>
      <c r="P383" s="70">
        <v>0</v>
      </c>
      <c r="Q383" s="70">
        <v>170</v>
      </c>
    </row>
    <row r="384" spans="2:17" x14ac:dyDescent="0.25">
      <c r="B384" s="41" t="s">
        <v>1249</v>
      </c>
      <c r="C384" s="41" t="s">
        <v>1250</v>
      </c>
      <c r="D384" s="41" t="s">
        <v>1251</v>
      </c>
      <c r="E384" s="73"/>
      <c r="F384" s="41" t="s">
        <v>1252</v>
      </c>
      <c r="G384" s="3" t="str">
        <f>VLOOKUP(F384,regions!A$2:C$419,3,FALSE)</f>
        <v>Shire district</v>
      </c>
      <c r="H384" s="3" t="str">
        <f>IFERROR(VLOOKUP(F384,classifications!A$3:C$328,3,FALSE),VLOOKUP(F384,classifications!I$2:K$28,3,FALSE))</f>
        <v>Predominantly Urban</v>
      </c>
      <c r="I384" s="70">
        <v>100</v>
      </c>
      <c r="J384" s="70">
        <v>20</v>
      </c>
      <c r="K384" s="70">
        <v>0</v>
      </c>
      <c r="L384" s="70">
        <v>120</v>
      </c>
      <c r="M384" s="71"/>
      <c r="N384" s="72">
        <v>290</v>
      </c>
      <c r="O384" s="70">
        <v>30</v>
      </c>
      <c r="P384" s="70">
        <v>0</v>
      </c>
      <c r="Q384" s="70">
        <v>320</v>
      </c>
    </row>
    <row r="385" spans="2:17" x14ac:dyDescent="0.25">
      <c r="I385" s="71"/>
      <c r="J385" s="71"/>
      <c r="K385" s="71"/>
      <c r="L385" s="71"/>
      <c r="M385" s="71"/>
      <c r="N385" s="81"/>
      <c r="O385" s="71"/>
      <c r="P385" s="71"/>
      <c r="Q385" s="71"/>
    </row>
    <row r="386" spans="2:17" x14ac:dyDescent="0.25">
      <c r="B386" s="41"/>
      <c r="C386" s="41"/>
      <c r="D386" s="41" t="s">
        <v>1253</v>
      </c>
      <c r="E386" s="73" t="s">
        <v>1254</v>
      </c>
      <c r="F386" s="73" t="s">
        <v>1254</v>
      </c>
      <c r="G386" s="3" t="str">
        <f>VLOOKUP(F386,regions!A$2:C$419,3,FALSE)</f>
        <v>Shire county</v>
      </c>
      <c r="H386" s="3" t="str">
        <f>IFERROR(VLOOKUP(F386,classifications!A$3:C$328,3,FALSE),VLOOKUP(F386,classifications!I$2:K$28,3,FALSE))</f>
        <v>Urban with Significant Rural</v>
      </c>
      <c r="I386" s="70">
        <v>730</v>
      </c>
      <c r="J386" s="70">
        <v>210</v>
      </c>
      <c r="K386" s="70">
        <v>110</v>
      </c>
      <c r="L386" s="70">
        <v>1050</v>
      </c>
      <c r="M386" s="71"/>
      <c r="N386" s="72">
        <v>640</v>
      </c>
      <c r="O386" s="70">
        <v>250</v>
      </c>
      <c r="P386" s="70">
        <v>140</v>
      </c>
      <c r="Q386" s="70">
        <v>1030</v>
      </c>
    </row>
    <row r="387" spans="2:17" x14ac:dyDescent="0.25">
      <c r="B387" s="41" t="s">
        <v>1255</v>
      </c>
      <c r="C387" s="41" t="s">
        <v>1256</v>
      </c>
      <c r="D387" s="41" t="s">
        <v>1257</v>
      </c>
      <c r="E387" s="73"/>
      <c r="F387" s="41" t="s">
        <v>1258</v>
      </c>
      <c r="G387" s="3" t="str">
        <f>VLOOKUP(F387,regions!A$2:C$419,3,FALSE)</f>
        <v>Shire district</v>
      </c>
      <c r="H387" s="3" t="str">
        <f>IFERROR(VLOOKUP(F387,classifications!A$3:C$328,3,FALSE),VLOOKUP(F387,classifications!I$2:K$28,3,FALSE))</f>
        <v>Predominantly Rural</v>
      </c>
      <c r="I387" s="70">
        <v>30</v>
      </c>
      <c r="J387" s="70">
        <v>0</v>
      </c>
      <c r="K387" s="70">
        <v>0</v>
      </c>
      <c r="L387" s="70">
        <v>30</v>
      </c>
      <c r="M387" s="71"/>
      <c r="N387" s="72">
        <v>20</v>
      </c>
      <c r="O387" s="70">
        <v>0</v>
      </c>
      <c r="P387" s="70">
        <v>0</v>
      </c>
      <c r="Q387" s="70">
        <v>20</v>
      </c>
    </row>
    <row r="388" spans="2:17" x14ac:dyDescent="0.25">
      <c r="B388" s="41" t="s">
        <v>1259</v>
      </c>
      <c r="C388" s="41" t="s">
        <v>1260</v>
      </c>
      <c r="D388" s="41" t="s">
        <v>1261</v>
      </c>
      <c r="E388" s="73"/>
      <c r="F388" s="41" t="s">
        <v>1262</v>
      </c>
      <c r="G388" s="3" t="str">
        <f>VLOOKUP(F388,regions!A$2:C$419,3,FALSE)</f>
        <v>Shire district</v>
      </c>
      <c r="H388" s="3" t="str">
        <f>IFERROR(VLOOKUP(F388,classifications!A$3:C$328,3,FALSE),VLOOKUP(F388,classifications!I$2:K$28,3,FALSE))</f>
        <v>Predominantly Urban</v>
      </c>
      <c r="I388" s="70">
        <v>210</v>
      </c>
      <c r="J388" s="70">
        <v>20</v>
      </c>
      <c r="K388" s="70">
        <v>0</v>
      </c>
      <c r="L388" s="70">
        <v>220</v>
      </c>
      <c r="M388" s="71"/>
      <c r="N388" s="72">
        <v>230</v>
      </c>
      <c r="O388" s="70">
        <v>70</v>
      </c>
      <c r="P388" s="70">
        <v>0</v>
      </c>
      <c r="Q388" s="70">
        <v>300</v>
      </c>
    </row>
    <row r="389" spans="2:17" x14ac:dyDescent="0.25">
      <c r="B389" s="41" t="s">
        <v>1263</v>
      </c>
      <c r="C389" s="41" t="s">
        <v>1264</v>
      </c>
      <c r="D389" s="41" t="s">
        <v>1265</v>
      </c>
      <c r="E389" s="73"/>
      <c r="F389" s="41" t="s">
        <v>1266</v>
      </c>
      <c r="G389" s="3" t="str">
        <f>VLOOKUP(F389,regions!A$2:C$419,3,FALSE)</f>
        <v>Shire district</v>
      </c>
      <c r="H389" s="3" t="str">
        <f>IFERROR(VLOOKUP(F389,classifications!A$3:C$328,3,FALSE),VLOOKUP(F389,classifications!I$2:K$28,3,FALSE))</f>
        <v>Predominantly Urban</v>
      </c>
      <c r="I389" s="70">
        <v>210</v>
      </c>
      <c r="J389" s="70">
        <v>70</v>
      </c>
      <c r="K389" s="70">
        <v>110</v>
      </c>
      <c r="L389" s="70">
        <v>390</v>
      </c>
      <c r="M389" s="71"/>
      <c r="N389" s="72">
        <v>140</v>
      </c>
      <c r="O389" s="70">
        <v>40</v>
      </c>
      <c r="P389" s="70">
        <v>140</v>
      </c>
      <c r="Q389" s="70">
        <v>320</v>
      </c>
    </row>
    <row r="390" spans="2:17" x14ac:dyDescent="0.25">
      <c r="B390" s="41" t="s">
        <v>1267</v>
      </c>
      <c r="C390" s="41" t="s">
        <v>1268</v>
      </c>
      <c r="D390" s="41" t="s">
        <v>1269</v>
      </c>
      <c r="E390" s="73"/>
      <c r="F390" s="41" t="s">
        <v>1270</v>
      </c>
      <c r="G390" s="3" t="str">
        <f>VLOOKUP(F390,regions!A$2:C$419,3,FALSE)</f>
        <v>Shire district</v>
      </c>
      <c r="H390" s="3" t="str">
        <f>IFERROR(VLOOKUP(F390,classifications!A$3:C$328,3,FALSE),VLOOKUP(F390,classifications!I$2:K$28,3,FALSE))</f>
        <v>Predominantly Rural</v>
      </c>
      <c r="I390" s="70">
        <v>160</v>
      </c>
      <c r="J390" s="70">
        <v>80</v>
      </c>
      <c r="K390" s="70">
        <v>0</v>
      </c>
      <c r="L390" s="70">
        <v>240</v>
      </c>
      <c r="M390" s="71"/>
      <c r="N390" s="72">
        <v>180</v>
      </c>
      <c r="O390" s="70">
        <v>90</v>
      </c>
      <c r="P390" s="70">
        <v>0</v>
      </c>
      <c r="Q390" s="70">
        <v>280</v>
      </c>
    </row>
    <row r="391" spans="2:17" x14ac:dyDescent="0.25">
      <c r="B391" s="41" t="s">
        <v>1271</v>
      </c>
      <c r="C391" s="41" t="s">
        <v>1272</v>
      </c>
      <c r="D391" s="41" t="s">
        <v>1273</v>
      </c>
      <c r="E391" s="73"/>
      <c r="F391" s="41" t="s">
        <v>1274</v>
      </c>
      <c r="G391" s="3" t="str">
        <f>VLOOKUP(F391,regions!A$2:C$419,3,FALSE)</f>
        <v>Shire district</v>
      </c>
      <c r="H391" s="3" t="str">
        <f>IFERROR(VLOOKUP(F391,classifications!A$3:C$328,3,FALSE),VLOOKUP(F391,classifications!I$2:K$28,3,FALSE))</f>
        <v>Predominantly Urban</v>
      </c>
      <c r="I391" s="70">
        <v>120</v>
      </c>
      <c r="J391" s="70">
        <v>50</v>
      </c>
      <c r="K391" s="70">
        <v>0</v>
      </c>
      <c r="L391" s="70">
        <v>170</v>
      </c>
      <c r="M391" s="71"/>
      <c r="N391" s="72">
        <v>80</v>
      </c>
      <c r="O391" s="70">
        <v>50</v>
      </c>
      <c r="P391" s="70">
        <v>0</v>
      </c>
      <c r="Q391" s="70">
        <v>130</v>
      </c>
    </row>
    <row r="392" spans="2:17" x14ac:dyDescent="0.25">
      <c r="I392" s="71"/>
      <c r="J392" s="71"/>
      <c r="K392" s="71"/>
      <c r="L392" s="71"/>
      <c r="M392" s="71"/>
      <c r="N392" s="81"/>
      <c r="O392" s="71"/>
      <c r="P392" s="71"/>
      <c r="Q392" s="71"/>
    </row>
    <row r="393" spans="2:17" x14ac:dyDescent="0.25">
      <c r="B393" s="41"/>
      <c r="C393" s="41"/>
      <c r="D393" s="41" t="s">
        <v>1275</v>
      </c>
      <c r="E393" s="73" t="s">
        <v>1276</v>
      </c>
      <c r="F393" s="73" t="s">
        <v>1276</v>
      </c>
      <c r="G393" s="3" t="str">
        <f>VLOOKUP(F393,regions!A$2:C$419,3,FALSE)</f>
        <v>Shire county</v>
      </c>
      <c r="H393" s="3" t="str">
        <f>IFERROR(VLOOKUP(F393,classifications!A$3:C$328,3,FALSE),VLOOKUP(F393,classifications!I$2:K$28,3,FALSE))</f>
        <v>Predominantly Urban</v>
      </c>
      <c r="I393" s="70">
        <v>1490</v>
      </c>
      <c r="J393" s="70">
        <v>410</v>
      </c>
      <c r="K393" s="70">
        <v>0</v>
      </c>
      <c r="L393" s="70">
        <v>1900</v>
      </c>
      <c r="M393" s="71"/>
      <c r="N393" s="72">
        <v>1510</v>
      </c>
      <c r="O393" s="70">
        <v>520</v>
      </c>
      <c r="P393" s="70">
        <v>0</v>
      </c>
      <c r="Q393" s="70">
        <v>2030</v>
      </c>
    </row>
    <row r="394" spans="2:17" x14ac:dyDescent="0.25">
      <c r="B394" s="41" t="s">
        <v>1277</v>
      </c>
      <c r="C394" s="41" t="s">
        <v>1278</v>
      </c>
      <c r="D394" s="41" t="s">
        <v>1279</v>
      </c>
      <c r="E394" s="73"/>
      <c r="F394" s="41" t="s">
        <v>1280</v>
      </c>
      <c r="G394" s="3" t="str">
        <f>VLOOKUP(F394,regions!A$2:C$419,3,FALSE)</f>
        <v>Shire district</v>
      </c>
      <c r="H394" s="3" t="str">
        <f>IFERROR(VLOOKUP(F394,classifications!A$3:C$328,3,FALSE),VLOOKUP(F394,classifications!I$2:K$28,3,FALSE))</f>
        <v>Predominantly Urban</v>
      </c>
      <c r="I394" s="70">
        <v>140</v>
      </c>
      <c r="J394" s="70">
        <v>0</v>
      </c>
      <c r="K394" s="70">
        <v>0</v>
      </c>
      <c r="L394" s="70">
        <v>140</v>
      </c>
      <c r="M394" s="71"/>
      <c r="N394" s="72">
        <v>100</v>
      </c>
      <c r="O394" s="70">
        <v>30</v>
      </c>
      <c r="P394" s="70">
        <v>0</v>
      </c>
      <c r="Q394" s="70">
        <v>130</v>
      </c>
    </row>
    <row r="395" spans="2:17" x14ac:dyDescent="0.25">
      <c r="B395" s="41" t="s">
        <v>1281</v>
      </c>
      <c r="C395" s="41" t="s">
        <v>1282</v>
      </c>
      <c r="D395" s="41" t="s">
        <v>1283</v>
      </c>
      <c r="E395" s="73"/>
      <c r="F395" s="41" t="s">
        <v>1284</v>
      </c>
      <c r="G395" s="3" t="str">
        <f>VLOOKUP(F395,regions!A$2:C$419,3,FALSE)</f>
        <v>Shire district</v>
      </c>
      <c r="H395" s="3" t="str">
        <f>IFERROR(VLOOKUP(F395,classifications!A$3:C$328,3,FALSE),VLOOKUP(F395,classifications!I$2:K$28,3,FALSE))</f>
        <v>Predominantly Urban</v>
      </c>
      <c r="I395" s="30">
        <v>240</v>
      </c>
      <c r="J395" s="30">
        <v>60</v>
      </c>
      <c r="K395" s="30">
        <v>0</v>
      </c>
      <c r="L395" s="30">
        <v>310</v>
      </c>
      <c r="M395" s="71"/>
      <c r="N395" s="75">
        <v>370</v>
      </c>
      <c r="O395" s="30">
        <v>70</v>
      </c>
      <c r="P395" s="30">
        <v>0</v>
      </c>
      <c r="Q395" s="30">
        <v>440</v>
      </c>
    </row>
    <row r="396" spans="2:17" x14ac:dyDescent="0.25">
      <c r="B396" s="41" t="s">
        <v>1285</v>
      </c>
      <c r="C396" s="41" t="s">
        <v>1286</v>
      </c>
      <c r="D396" s="41" t="s">
        <v>1287</v>
      </c>
      <c r="E396" s="73"/>
      <c r="F396" s="41" t="s">
        <v>1288</v>
      </c>
      <c r="G396" s="3" t="str">
        <f>VLOOKUP(F396,regions!A$2:C$419,3,FALSE)</f>
        <v>Shire district</v>
      </c>
      <c r="H396" s="3" t="str">
        <f>IFERROR(VLOOKUP(F396,classifications!A$3:C$328,3,FALSE),VLOOKUP(F396,classifications!I$2:K$28,3,FALSE))</f>
        <v>Predominantly Rural</v>
      </c>
      <c r="I396" s="70">
        <v>150</v>
      </c>
      <c r="J396" s="70">
        <v>70</v>
      </c>
      <c r="K396" s="70">
        <v>0</v>
      </c>
      <c r="L396" s="70">
        <v>220</v>
      </c>
      <c r="M396" s="71"/>
      <c r="N396" s="72">
        <v>310</v>
      </c>
      <c r="O396" s="70">
        <v>60</v>
      </c>
      <c r="P396" s="70">
        <v>0</v>
      </c>
      <c r="Q396" s="70">
        <v>380</v>
      </c>
    </row>
    <row r="397" spans="2:17" x14ac:dyDescent="0.25">
      <c r="B397" s="41" t="s">
        <v>1289</v>
      </c>
      <c r="C397" s="41" t="s">
        <v>1290</v>
      </c>
      <c r="D397" s="41" t="s">
        <v>1291</v>
      </c>
      <c r="E397" s="73"/>
      <c r="F397" s="41" t="s">
        <v>1292</v>
      </c>
      <c r="G397" s="3" t="str">
        <f>VLOOKUP(F397,regions!A$2:C$419,3,FALSE)</f>
        <v>Shire district</v>
      </c>
      <c r="H397" s="3" t="str">
        <f>IFERROR(VLOOKUP(F397,classifications!A$3:C$328,3,FALSE),VLOOKUP(F397,classifications!I$2:K$28,3,FALSE))</f>
        <v>Predominantly Urban</v>
      </c>
      <c r="I397" s="70">
        <v>40</v>
      </c>
      <c r="J397" s="70">
        <v>70</v>
      </c>
      <c r="K397" s="70">
        <v>0</v>
      </c>
      <c r="L397" s="70">
        <v>120</v>
      </c>
      <c r="M397" s="71"/>
      <c r="N397" s="72">
        <v>40</v>
      </c>
      <c r="O397" s="70">
        <v>10</v>
      </c>
      <c r="P397" s="70">
        <v>0</v>
      </c>
      <c r="Q397" s="70">
        <v>50</v>
      </c>
    </row>
    <row r="398" spans="2:17" x14ac:dyDescent="0.25">
      <c r="B398" s="41" t="s">
        <v>1293</v>
      </c>
      <c r="C398" s="41" t="s">
        <v>1294</v>
      </c>
      <c r="D398" s="41" t="s">
        <v>1295</v>
      </c>
      <c r="E398" s="73"/>
      <c r="F398" s="41" t="s">
        <v>1296</v>
      </c>
      <c r="G398" s="3" t="str">
        <f>VLOOKUP(F398,regions!A$2:C$419,3,FALSE)</f>
        <v>Shire district</v>
      </c>
      <c r="H398" s="3" t="str">
        <f>IFERROR(VLOOKUP(F398,classifications!A$3:C$328,3,FALSE),VLOOKUP(F398,classifications!I$2:K$28,3,FALSE))</f>
        <v>Predominantly Rural</v>
      </c>
      <c r="I398" s="70">
        <v>520</v>
      </c>
      <c r="J398" s="70">
        <v>150</v>
      </c>
      <c r="K398" s="70">
        <v>0</v>
      </c>
      <c r="L398" s="70">
        <v>670</v>
      </c>
      <c r="M398" s="71"/>
      <c r="N398" s="72">
        <v>240</v>
      </c>
      <c r="O398" s="70">
        <v>200</v>
      </c>
      <c r="P398" s="70">
        <v>0</v>
      </c>
      <c r="Q398" s="70">
        <v>440</v>
      </c>
    </row>
    <row r="399" spans="2:17" x14ac:dyDescent="0.25">
      <c r="B399" s="41" t="s">
        <v>1297</v>
      </c>
      <c r="C399" s="41" t="s">
        <v>1298</v>
      </c>
      <c r="D399" s="41" t="s">
        <v>1299</v>
      </c>
      <c r="E399" s="73"/>
      <c r="F399" s="41" t="s">
        <v>1300</v>
      </c>
      <c r="G399" s="3" t="str">
        <f>VLOOKUP(F399,regions!A$2:C$419,3,FALSE)</f>
        <v>Shire district</v>
      </c>
      <c r="H399" s="3" t="str">
        <f>IFERROR(VLOOKUP(F399,classifications!A$3:C$328,3,FALSE),VLOOKUP(F399,classifications!I$2:K$28,3,FALSE))</f>
        <v>Predominantly Urban</v>
      </c>
      <c r="I399" s="30">
        <v>270</v>
      </c>
      <c r="J399" s="30">
        <v>50</v>
      </c>
      <c r="K399" s="70">
        <v>0</v>
      </c>
      <c r="L399" s="30">
        <v>320</v>
      </c>
      <c r="M399" s="71"/>
      <c r="N399" s="75">
        <v>410</v>
      </c>
      <c r="O399" s="30">
        <v>100</v>
      </c>
      <c r="P399" s="70">
        <v>0</v>
      </c>
      <c r="Q399" s="30">
        <v>510</v>
      </c>
    </row>
    <row r="400" spans="2:17" x14ac:dyDescent="0.25">
      <c r="B400" s="41" t="s">
        <v>1301</v>
      </c>
      <c r="C400" s="41" t="s">
        <v>1302</v>
      </c>
      <c r="D400" s="41" t="s">
        <v>1303</v>
      </c>
      <c r="E400" s="73"/>
      <c r="F400" s="41" t="s">
        <v>1304</v>
      </c>
      <c r="G400" s="3" t="str">
        <f>VLOOKUP(F400,regions!A$2:C$419,3,FALSE)</f>
        <v>Shire district</v>
      </c>
      <c r="H400" s="3" t="str">
        <f>IFERROR(VLOOKUP(F400,classifications!A$3:C$328,3,FALSE),VLOOKUP(F400,classifications!I$2:K$28,3,FALSE))</f>
        <v>Predominantly Urban</v>
      </c>
      <c r="I400" s="70">
        <v>120</v>
      </c>
      <c r="J400" s="70">
        <v>0</v>
      </c>
      <c r="K400" s="70">
        <v>0</v>
      </c>
      <c r="L400" s="70">
        <v>120</v>
      </c>
      <c r="M400" s="71"/>
      <c r="N400" s="72">
        <v>40</v>
      </c>
      <c r="O400" s="70">
        <v>50</v>
      </c>
      <c r="P400" s="70">
        <v>0</v>
      </c>
      <c r="Q400" s="70">
        <v>90</v>
      </c>
    </row>
    <row r="401" spans="1:17" x14ac:dyDescent="0.25">
      <c r="I401" s="71"/>
      <c r="J401" s="71"/>
      <c r="K401" s="71"/>
      <c r="L401" s="71"/>
      <c r="M401" s="71"/>
      <c r="N401" s="81"/>
      <c r="O401" s="71"/>
      <c r="P401" s="71"/>
      <c r="Q401" s="71"/>
    </row>
    <row r="402" spans="1:17" x14ac:dyDescent="0.25">
      <c r="B402" s="41"/>
      <c r="C402" s="41"/>
      <c r="D402" s="41" t="s">
        <v>1305</v>
      </c>
      <c r="E402" s="73" t="s">
        <v>1306</v>
      </c>
      <c r="F402" s="73" t="s">
        <v>1306</v>
      </c>
      <c r="G402" s="3" t="str">
        <f>VLOOKUP(F402,regions!A$2:C$419,3,FALSE)</f>
        <v>Shire county</v>
      </c>
      <c r="H402" s="3" t="str">
        <f>IFERROR(VLOOKUP(F402,classifications!A$3:C$328,3,FALSE),VLOOKUP(F402,classifications!I$2:K$28,3,FALSE))</f>
        <v>Urban with Significant Rural</v>
      </c>
      <c r="I402" s="70">
        <v>850</v>
      </c>
      <c r="J402" s="70">
        <v>310</v>
      </c>
      <c r="K402" s="70">
        <v>10</v>
      </c>
      <c r="L402" s="70">
        <v>1180</v>
      </c>
      <c r="M402" s="71"/>
      <c r="N402" s="72">
        <v>980</v>
      </c>
      <c r="O402" s="70">
        <v>360</v>
      </c>
      <c r="P402" s="70">
        <v>0</v>
      </c>
      <c r="Q402" s="70">
        <v>1340</v>
      </c>
    </row>
    <row r="403" spans="1:17" x14ac:dyDescent="0.25">
      <c r="B403" s="41" t="s">
        <v>1307</v>
      </c>
      <c r="C403" s="41" t="s">
        <v>1308</v>
      </c>
      <c r="D403" s="41" t="s">
        <v>1309</v>
      </c>
      <c r="E403" s="73"/>
      <c r="F403" s="41" t="s">
        <v>1310</v>
      </c>
      <c r="G403" s="3" t="str">
        <f>VLOOKUP(F403,regions!A$2:C$419,3,FALSE)</f>
        <v>Shire district</v>
      </c>
      <c r="H403" s="3" t="str">
        <f>IFERROR(VLOOKUP(F403,classifications!A$3:C$328,3,FALSE),VLOOKUP(F403,classifications!I$2:K$28,3,FALSE))</f>
        <v>Predominantly Urban</v>
      </c>
      <c r="I403" s="70">
        <v>90</v>
      </c>
      <c r="J403" s="70">
        <v>70</v>
      </c>
      <c r="K403" s="70">
        <v>0</v>
      </c>
      <c r="L403" s="70">
        <v>160</v>
      </c>
      <c r="M403" s="71"/>
      <c r="N403" s="72">
        <v>100</v>
      </c>
      <c r="O403" s="70">
        <v>60</v>
      </c>
      <c r="P403" s="70">
        <v>0</v>
      </c>
      <c r="Q403" s="70">
        <v>160</v>
      </c>
    </row>
    <row r="404" spans="1:17" x14ac:dyDescent="0.25">
      <c r="B404" s="41" t="s">
        <v>1311</v>
      </c>
      <c r="C404" s="41" t="s">
        <v>1312</v>
      </c>
      <c r="D404" s="41" t="s">
        <v>1313</v>
      </c>
      <c r="E404" s="73"/>
      <c r="F404" s="41" t="s">
        <v>1314</v>
      </c>
      <c r="G404" s="3" t="str">
        <f>VLOOKUP(F404,regions!A$2:C$419,3,FALSE)</f>
        <v>Shire district</v>
      </c>
      <c r="H404" s="3" t="str">
        <f>IFERROR(VLOOKUP(F404,classifications!A$3:C$328,3,FALSE),VLOOKUP(F404,classifications!I$2:K$28,3,FALSE))</f>
        <v>Predominantly Rural</v>
      </c>
      <c r="I404" s="70">
        <v>80</v>
      </c>
      <c r="J404" s="70">
        <v>0</v>
      </c>
      <c r="K404" s="70">
        <v>0</v>
      </c>
      <c r="L404" s="70">
        <v>90</v>
      </c>
      <c r="M404" s="71"/>
      <c r="N404" s="72">
        <v>100</v>
      </c>
      <c r="O404" s="70">
        <v>10</v>
      </c>
      <c r="P404" s="70">
        <v>0</v>
      </c>
      <c r="Q404" s="70">
        <v>110</v>
      </c>
    </row>
    <row r="405" spans="1:17" x14ac:dyDescent="0.25">
      <c r="B405" s="41" t="s">
        <v>1315</v>
      </c>
      <c r="C405" s="41" t="s">
        <v>1316</v>
      </c>
      <c r="D405" s="41" t="s">
        <v>1317</v>
      </c>
      <c r="E405" s="73"/>
      <c r="F405" s="41" t="s">
        <v>1318</v>
      </c>
      <c r="G405" s="3" t="str">
        <f>VLOOKUP(F405,regions!A$2:C$419,3,FALSE)</f>
        <v>Shire district</v>
      </c>
      <c r="H405" s="3" t="str">
        <f>IFERROR(VLOOKUP(F405,classifications!A$3:C$328,3,FALSE),VLOOKUP(F405,classifications!I$2:K$28,3,FALSE))</f>
        <v>Predominantly Urban</v>
      </c>
      <c r="I405" s="70">
        <v>70</v>
      </c>
      <c r="J405" s="70">
        <v>30</v>
      </c>
      <c r="K405" s="70">
        <v>10</v>
      </c>
      <c r="L405" s="70">
        <v>110</v>
      </c>
      <c r="M405" s="71"/>
      <c r="N405" s="72">
        <v>40</v>
      </c>
      <c r="O405" s="70">
        <v>20</v>
      </c>
      <c r="P405" s="70">
        <v>0</v>
      </c>
      <c r="Q405" s="70">
        <v>60</v>
      </c>
    </row>
    <row r="406" spans="1:17" x14ac:dyDescent="0.25">
      <c r="B406" s="41" t="s">
        <v>1319</v>
      </c>
      <c r="C406" s="41" t="s">
        <v>1320</v>
      </c>
      <c r="D406" s="41" t="s">
        <v>1321</v>
      </c>
      <c r="E406" s="73"/>
      <c r="F406" s="41" t="s">
        <v>1322</v>
      </c>
      <c r="G406" s="3" t="str">
        <f>VLOOKUP(F406,regions!A$2:C$419,3,FALSE)</f>
        <v>Shire district</v>
      </c>
      <c r="H406" s="3" t="str">
        <f>IFERROR(VLOOKUP(F406,classifications!A$3:C$328,3,FALSE),VLOOKUP(F406,classifications!I$2:K$28,3,FALSE))</f>
        <v>Predominantly Urban</v>
      </c>
      <c r="I406" s="70">
        <v>120</v>
      </c>
      <c r="J406" s="70">
        <v>50</v>
      </c>
      <c r="K406" s="70">
        <v>0</v>
      </c>
      <c r="L406" s="70">
        <v>170</v>
      </c>
      <c r="M406" s="71"/>
      <c r="N406" s="72">
        <v>240</v>
      </c>
      <c r="O406" s="70">
        <v>120</v>
      </c>
      <c r="P406" s="70">
        <v>0</v>
      </c>
      <c r="Q406" s="70">
        <v>360</v>
      </c>
    </row>
    <row r="407" spans="1:17" x14ac:dyDescent="0.25">
      <c r="B407" s="41" t="s">
        <v>1323</v>
      </c>
      <c r="C407" s="41" t="s">
        <v>1324</v>
      </c>
      <c r="D407" s="41" t="s">
        <v>1325</v>
      </c>
      <c r="E407" s="73"/>
      <c r="F407" s="41" t="s">
        <v>1326</v>
      </c>
      <c r="G407" s="3" t="str">
        <f>VLOOKUP(F407,regions!A$2:C$419,3,FALSE)</f>
        <v>Shire district</v>
      </c>
      <c r="H407" s="3" t="str">
        <f>IFERROR(VLOOKUP(F407,classifications!A$3:C$328,3,FALSE),VLOOKUP(F407,classifications!I$2:K$28,3,FALSE))</f>
        <v>Predominantly Rural</v>
      </c>
      <c r="I407" s="70">
        <v>330</v>
      </c>
      <c r="J407" s="70">
        <v>130</v>
      </c>
      <c r="K407" s="70">
        <v>0</v>
      </c>
      <c r="L407" s="70">
        <v>460</v>
      </c>
      <c r="M407" s="71"/>
      <c r="N407" s="72">
        <v>300</v>
      </c>
      <c r="O407" s="70">
        <v>130</v>
      </c>
      <c r="P407" s="70">
        <v>0</v>
      </c>
      <c r="Q407" s="70">
        <v>430</v>
      </c>
    </row>
    <row r="408" spans="1:17" x14ac:dyDescent="0.25">
      <c r="B408" s="41" t="s">
        <v>1327</v>
      </c>
      <c r="C408" s="41" t="s">
        <v>1328</v>
      </c>
      <c r="D408" s="41" t="s">
        <v>1329</v>
      </c>
      <c r="E408" s="73"/>
      <c r="F408" s="41" t="s">
        <v>1330</v>
      </c>
      <c r="G408" s="3" t="str">
        <f>VLOOKUP(F408,regions!A$2:C$419,3,FALSE)</f>
        <v>Shire district</v>
      </c>
      <c r="H408" s="3" t="str">
        <f>IFERROR(VLOOKUP(F408,classifications!A$3:C$328,3,FALSE),VLOOKUP(F408,classifications!I$2:K$28,3,FALSE))</f>
        <v>Urban with Significant Rural</v>
      </c>
      <c r="I408" s="70">
        <v>160</v>
      </c>
      <c r="J408" s="70">
        <v>40</v>
      </c>
      <c r="K408" s="70">
        <v>0</v>
      </c>
      <c r="L408" s="70">
        <v>200</v>
      </c>
      <c r="M408" s="71"/>
      <c r="N408" s="72">
        <v>190</v>
      </c>
      <c r="O408" s="70">
        <v>30</v>
      </c>
      <c r="P408" s="70">
        <v>0</v>
      </c>
      <c r="Q408" s="70">
        <v>220</v>
      </c>
    </row>
    <row r="409" spans="1:17" x14ac:dyDescent="0.25">
      <c r="A409" s="35"/>
      <c r="B409" s="35"/>
      <c r="C409" s="35"/>
      <c r="D409" s="35"/>
      <c r="E409" s="36"/>
      <c r="F409" s="35"/>
      <c r="G409" s="35"/>
      <c r="H409" s="35"/>
      <c r="I409" s="35"/>
      <c r="J409" s="35"/>
      <c r="K409" s="35"/>
      <c r="L409" s="35"/>
      <c r="M409" s="35"/>
      <c r="N409" s="35"/>
      <c r="O409" s="35"/>
      <c r="P409" s="35"/>
      <c r="Q409" s="35"/>
    </row>
    <row r="410" spans="1:17" s="38" customFormat="1" x14ac:dyDescent="0.25">
      <c r="A410" s="37"/>
      <c r="E410" s="39"/>
    </row>
    <row r="411" spans="1:17" s="38" customFormat="1" x14ac:dyDescent="0.25">
      <c r="A411" s="40" t="s">
        <v>1331</v>
      </c>
      <c r="B411" s="41"/>
      <c r="C411" s="41"/>
      <c r="D411" s="41"/>
      <c r="E411" s="41"/>
      <c r="F411" s="41"/>
    </row>
    <row r="412" spans="1:17" s="38" customFormat="1" x14ac:dyDescent="0.25">
      <c r="A412" s="42" t="s">
        <v>1332</v>
      </c>
      <c r="B412" s="41"/>
      <c r="C412" s="41"/>
      <c r="D412" s="41"/>
      <c r="E412" s="41"/>
      <c r="F412" s="41"/>
    </row>
    <row r="413" spans="1:17" s="38" customFormat="1" ht="14.4" x14ac:dyDescent="0.3">
      <c r="A413" s="42" t="s">
        <v>1333</v>
      </c>
      <c r="B413" s="3"/>
      <c r="C413" s="3"/>
      <c r="D413" s="3"/>
      <c r="E413" s="3"/>
      <c r="F413" s="43"/>
      <c r="N413" s="40" t="s">
        <v>1334</v>
      </c>
      <c r="O413" s="3"/>
      <c r="P413" s="3"/>
    </row>
    <row r="414" spans="1:17" s="38" customFormat="1" ht="14.4" x14ac:dyDescent="0.3">
      <c r="A414" s="40" t="s">
        <v>1335</v>
      </c>
      <c r="E414" s="39"/>
      <c r="F414" s="43"/>
      <c r="N414" s="40" t="s">
        <v>1336</v>
      </c>
      <c r="O414" s="3"/>
      <c r="P414" s="3"/>
    </row>
    <row r="415" spans="1:17" s="38" customFormat="1" x14ac:dyDescent="0.25">
      <c r="A415" s="37"/>
      <c r="B415" s="3"/>
      <c r="C415" s="3"/>
      <c r="D415" s="3"/>
      <c r="E415" s="3"/>
      <c r="F415" s="3"/>
      <c r="N415" s="40" t="s">
        <v>1337</v>
      </c>
      <c r="O415" s="3"/>
      <c r="P415" s="3"/>
    </row>
    <row r="416" spans="1:17" s="38" customFormat="1" x14ac:dyDescent="0.25">
      <c r="A416" s="40" t="s">
        <v>1338</v>
      </c>
      <c r="B416" s="32"/>
      <c r="C416" s="32"/>
      <c r="D416" s="32"/>
      <c r="E416" s="44"/>
      <c r="F416" s="3"/>
      <c r="N416" s="40" t="s">
        <v>1339</v>
      </c>
      <c r="O416" s="3"/>
      <c r="P416" s="3"/>
    </row>
    <row r="417" spans="1:16" s="38" customFormat="1" x14ac:dyDescent="0.25">
      <c r="A417" s="45" t="s">
        <v>1340</v>
      </c>
      <c r="B417" s="46"/>
      <c r="C417" s="46"/>
      <c r="D417" s="46"/>
      <c r="E417" s="47"/>
      <c r="F417" s="48"/>
      <c r="G417" s="49"/>
      <c r="H417" s="49"/>
      <c r="I417" s="49"/>
      <c r="J417" s="49"/>
      <c r="K417" s="49"/>
      <c r="N417" s="40"/>
      <c r="O417" s="3"/>
      <c r="P417" s="3"/>
    </row>
    <row r="418" spans="1:16" s="38" customFormat="1" x14ac:dyDescent="0.25">
      <c r="A418" s="50" t="s">
        <v>1341</v>
      </c>
      <c r="B418" s="48"/>
      <c r="C418" s="48"/>
      <c r="D418" s="48"/>
      <c r="E418" s="51"/>
      <c r="F418" s="49"/>
      <c r="G418" s="49"/>
      <c r="H418" s="49"/>
      <c r="I418" s="49"/>
      <c r="J418" s="49"/>
      <c r="K418" s="49"/>
      <c r="N418" s="40"/>
      <c r="O418" s="3"/>
      <c r="P418" s="3"/>
    </row>
    <row r="419" spans="1:16" ht="14.4" x14ac:dyDescent="0.3">
      <c r="A419" s="40"/>
      <c r="E419" s="3"/>
      <c r="N419" s="52" t="s">
        <v>1343</v>
      </c>
      <c r="O419" s="53"/>
    </row>
    <row r="420" spans="1:16" ht="14.4" x14ac:dyDescent="0.3">
      <c r="A420" s="40" t="s">
        <v>1344</v>
      </c>
      <c r="B420" s="54"/>
      <c r="E420" s="3"/>
      <c r="I420" s="40"/>
      <c r="N420" s="52" t="s">
        <v>1345</v>
      </c>
      <c r="O420" s="53"/>
    </row>
    <row r="421" spans="1:16" x14ac:dyDescent="0.25">
      <c r="A421" s="40" t="s">
        <v>1346</v>
      </c>
      <c r="E421" s="3"/>
      <c r="I421" s="40"/>
    </row>
    <row r="422" spans="1:16" x14ac:dyDescent="0.25">
      <c r="A422" s="40" t="s">
        <v>1347</v>
      </c>
      <c r="E422" s="3"/>
      <c r="I422" s="40"/>
    </row>
    <row r="423" spans="1:16" x14ac:dyDescent="0.25">
      <c r="E423" s="3"/>
      <c r="I423" s="40"/>
    </row>
    <row r="424" spans="1:16" x14ac:dyDescent="0.25">
      <c r="A424" s="40" t="s">
        <v>1348</v>
      </c>
      <c r="E424" s="3"/>
    </row>
    <row r="425" spans="1:16" x14ac:dyDescent="0.25">
      <c r="E425" s="3"/>
    </row>
    <row r="426" spans="1:16" x14ac:dyDescent="0.25">
      <c r="E426" s="3"/>
    </row>
    <row r="427" spans="1:16" x14ac:dyDescent="0.25">
      <c r="E427" s="3"/>
    </row>
    <row r="428" spans="1:16" x14ac:dyDescent="0.25">
      <c r="E428" s="3"/>
    </row>
    <row r="429" spans="1:16" x14ac:dyDescent="0.25">
      <c r="D429" s="2"/>
      <c r="E429" s="3"/>
    </row>
    <row r="430" spans="1:16" x14ac:dyDescent="0.25">
      <c r="E430" s="3"/>
    </row>
    <row r="431" spans="1:16" x14ac:dyDescent="0.25">
      <c r="E431" s="3"/>
      <c r="M431" s="40"/>
    </row>
    <row r="432" spans="1:16" x14ac:dyDescent="0.25">
      <c r="E432" s="3"/>
      <c r="M432" s="40"/>
    </row>
    <row r="433" spans="5:5" x14ac:dyDescent="0.25">
      <c r="E433" s="3"/>
    </row>
    <row r="434" spans="5:5" x14ac:dyDescent="0.25">
      <c r="E434" s="3"/>
    </row>
    <row r="435" spans="5:5" x14ac:dyDescent="0.25">
      <c r="E435" s="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435"/>
  <sheetViews>
    <sheetView workbookViewId="0">
      <selection sqref="A1:XFD1048576"/>
    </sheetView>
  </sheetViews>
  <sheetFormatPr defaultColWidth="9.109375" defaultRowHeight="13.2" x14ac:dyDescent="0.25"/>
  <cols>
    <col min="1" max="1" width="5.109375" style="3" customWidth="1"/>
    <col min="2" max="2" width="11.6640625" style="3" customWidth="1"/>
    <col min="3" max="3" width="10.33203125" style="3" customWidth="1"/>
    <col min="4" max="4" width="11" style="3" customWidth="1"/>
    <col min="5" max="5" width="27.5546875" style="2" customWidth="1"/>
    <col min="6" max="6" width="30" style="3" customWidth="1"/>
    <col min="7" max="7" width="3.88671875" style="3" bestFit="1" customWidth="1"/>
    <col min="8" max="8" width="24.109375" style="3" bestFit="1" customWidth="1"/>
    <col min="9" max="9" width="10.5546875" style="3" customWidth="1"/>
    <col min="10" max="10" width="12.109375" style="3" customWidth="1"/>
    <col min="11" max="11" width="10.88671875" style="3" customWidth="1"/>
    <col min="12" max="12" width="10.109375" style="3" customWidth="1"/>
    <col min="13" max="13" width="7.33203125" style="3" customWidth="1"/>
    <col min="14" max="14" width="11.33203125" style="3" customWidth="1"/>
    <col min="15" max="15" width="12.5546875" style="3" customWidth="1"/>
    <col min="16" max="16" width="10.44140625" style="3" customWidth="1"/>
    <col min="17" max="16384" width="9.109375" style="3"/>
  </cols>
  <sheetData>
    <row r="1" spans="1:17" ht="15.6" x14ac:dyDescent="0.25">
      <c r="A1" s="1" t="s">
        <v>1356</v>
      </c>
      <c r="B1" s="2"/>
      <c r="C1" s="2"/>
      <c r="D1" s="2"/>
      <c r="F1" s="2"/>
      <c r="G1" s="2"/>
      <c r="H1" s="2"/>
      <c r="I1" s="2"/>
      <c r="J1" s="2"/>
      <c r="K1" s="2"/>
      <c r="L1" s="2"/>
      <c r="M1" s="2"/>
      <c r="N1" s="2"/>
      <c r="O1" s="2"/>
      <c r="P1" s="2"/>
      <c r="Q1" s="2"/>
    </row>
    <row r="2" spans="1:17" x14ac:dyDescent="0.25">
      <c r="Q2" s="4" t="s">
        <v>1</v>
      </c>
    </row>
    <row r="3" spans="1:17" ht="18" customHeight="1" x14ac:dyDescent="0.25">
      <c r="B3" s="5"/>
      <c r="C3" s="5"/>
      <c r="D3" s="5"/>
      <c r="E3" s="6"/>
      <c r="F3" s="5"/>
      <c r="G3" s="5"/>
      <c r="H3" s="5"/>
      <c r="I3" s="7"/>
      <c r="J3" s="8" t="s">
        <v>2</v>
      </c>
      <c r="K3" s="9"/>
      <c r="L3" s="9"/>
      <c r="M3" s="10"/>
      <c r="N3" s="11"/>
      <c r="O3" s="12" t="s">
        <v>3</v>
      </c>
      <c r="P3" s="13"/>
      <c r="Q3" s="14"/>
    </row>
    <row r="4" spans="1:17" ht="39.75" customHeight="1" thickBot="1" x14ac:dyDescent="0.3">
      <c r="A4" s="15"/>
      <c r="B4" s="16" t="s">
        <v>4</v>
      </c>
      <c r="C4" s="16" t="s">
        <v>5</v>
      </c>
      <c r="D4" s="16" t="s">
        <v>6</v>
      </c>
      <c r="E4" s="17" t="s">
        <v>7</v>
      </c>
      <c r="F4" s="16" t="s">
        <v>8</v>
      </c>
      <c r="G4" s="16"/>
      <c r="H4" s="16"/>
      <c r="I4" s="18" t="s">
        <v>9</v>
      </c>
      <c r="J4" s="18" t="s">
        <v>10</v>
      </c>
      <c r="K4" s="18" t="s">
        <v>11</v>
      </c>
      <c r="L4" s="18" t="s">
        <v>12</v>
      </c>
      <c r="M4" s="19"/>
      <c r="N4" s="18" t="s">
        <v>9</v>
      </c>
      <c r="O4" s="18" t="s">
        <v>10</v>
      </c>
      <c r="P4" s="18" t="s">
        <v>11</v>
      </c>
      <c r="Q4" s="18" t="s">
        <v>12</v>
      </c>
    </row>
    <row r="6" spans="1:17" x14ac:dyDescent="0.25">
      <c r="A6" s="20" t="s">
        <v>13</v>
      </c>
      <c r="B6" s="21"/>
      <c r="C6" s="21"/>
      <c r="D6" s="21"/>
      <c r="E6" s="22"/>
      <c r="F6" s="21"/>
      <c r="G6" s="21"/>
      <c r="I6" s="55">
        <v>87300</v>
      </c>
      <c r="J6" s="55">
        <v>22100</v>
      </c>
      <c r="K6" s="55">
        <v>1450</v>
      </c>
      <c r="L6" s="55">
        <v>110820</v>
      </c>
      <c r="M6" s="56"/>
      <c r="N6" s="66">
        <v>89120</v>
      </c>
      <c r="O6" s="55">
        <v>27460</v>
      </c>
      <c r="P6" s="55">
        <v>1960</v>
      </c>
      <c r="Q6" s="55">
        <v>118510</v>
      </c>
    </row>
    <row r="7" spans="1:17" x14ac:dyDescent="0.25">
      <c r="I7" s="57"/>
      <c r="J7" s="57"/>
      <c r="K7" s="57"/>
      <c r="L7" s="57"/>
      <c r="M7" s="57"/>
      <c r="N7" s="67"/>
      <c r="O7" s="57"/>
      <c r="P7" s="57"/>
      <c r="Q7" s="57"/>
    </row>
    <row r="8" spans="1:17" x14ac:dyDescent="0.25">
      <c r="A8" s="20" t="s">
        <v>1357</v>
      </c>
      <c r="B8" s="21"/>
      <c r="C8" s="21"/>
      <c r="D8" s="21"/>
      <c r="E8" s="22"/>
      <c r="F8" s="21"/>
      <c r="G8" s="21"/>
      <c r="I8" s="55">
        <v>20380</v>
      </c>
      <c r="J8" s="55">
        <v>4010</v>
      </c>
      <c r="K8" s="55">
        <v>140</v>
      </c>
      <c r="L8" s="55">
        <v>24530</v>
      </c>
      <c r="M8" s="56"/>
      <c r="N8" s="66">
        <v>21180</v>
      </c>
      <c r="O8" s="55">
        <v>5340</v>
      </c>
      <c r="P8" s="55">
        <v>450</v>
      </c>
      <c r="Q8" s="55">
        <v>26970</v>
      </c>
    </row>
    <row r="9" spans="1:17" x14ac:dyDescent="0.25">
      <c r="I9" s="57"/>
      <c r="J9" s="57"/>
      <c r="K9" s="57"/>
      <c r="L9" s="57"/>
      <c r="M9" s="57"/>
      <c r="N9" s="67"/>
      <c r="O9" s="57"/>
      <c r="P9" s="57"/>
      <c r="Q9" s="57"/>
    </row>
    <row r="10" spans="1:17" x14ac:dyDescent="0.25">
      <c r="B10" s="3" t="s">
        <v>15</v>
      </c>
      <c r="C10" s="3" t="s">
        <v>16</v>
      </c>
      <c r="D10" s="3" t="s">
        <v>17</v>
      </c>
      <c r="F10" s="3" t="s">
        <v>1695</v>
      </c>
      <c r="G10" s="3" t="str">
        <f>VLOOKUP(F10,regions!A$2:C$419,3,FALSE)</f>
        <v>Unitary authority</v>
      </c>
      <c r="H10" s="3" t="str">
        <f>IFERROR(VLOOKUP(F10,classifications!A$3:C$328,3,FALSE),VLOOKUP(F10,classifications!I$2:K$28,3,FALSE))</f>
        <v>Urban with Significant Rural</v>
      </c>
      <c r="I10" s="84">
        <v>330</v>
      </c>
      <c r="J10" s="84">
        <v>200</v>
      </c>
      <c r="K10" s="84">
        <v>0</v>
      </c>
      <c r="L10" s="84">
        <v>530</v>
      </c>
      <c r="M10" s="57"/>
      <c r="N10" s="85">
        <v>100</v>
      </c>
      <c r="O10" s="84">
        <v>180</v>
      </c>
      <c r="P10" s="84">
        <v>0</v>
      </c>
      <c r="Q10" s="84">
        <v>280</v>
      </c>
    </row>
    <row r="11" spans="1:17" x14ac:dyDescent="0.25">
      <c r="B11" s="41" t="s">
        <v>18</v>
      </c>
      <c r="C11" s="41" t="s">
        <v>19</v>
      </c>
      <c r="D11" s="41" t="s">
        <v>20</v>
      </c>
      <c r="E11" s="73"/>
      <c r="F11" s="41" t="s">
        <v>1449</v>
      </c>
      <c r="G11" s="3" t="str">
        <f>VLOOKUP(F11,regions!A$2:C$419,3,FALSE)</f>
        <v>Unitary authority</v>
      </c>
      <c r="H11" s="3" t="str">
        <f>IFERROR(VLOOKUP(F11,classifications!A$3:C$328,3,FALSE),VLOOKUP(F11,classifications!I$2:K$28,3,FALSE))</f>
        <v>Urban with Significant Rural</v>
      </c>
      <c r="I11" s="61">
        <v>490</v>
      </c>
      <c r="J11" s="61">
        <v>160</v>
      </c>
      <c r="K11" s="61">
        <v>0</v>
      </c>
      <c r="L11" s="61">
        <v>650</v>
      </c>
      <c r="M11" s="57"/>
      <c r="N11" s="86">
        <v>520</v>
      </c>
      <c r="O11" s="61">
        <v>290</v>
      </c>
      <c r="P11" s="61">
        <v>0</v>
      </c>
      <c r="Q11" s="61">
        <v>810</v>
      </c>
    </row>
    <row r="12" spans="1:17" x14ac:dyDescent="0.25">
      <c r="B12" s="41" t="s">
        <v>21</v>
      </c>
      <c r="C12" s="41" t="s">
        <v>22</v>
      </c>
      <c r="D12" s="41" t="s">
        <v>23</v>
      </c>
      <c r="E12" s="73"/>
      <c r="F12" s="41" t="s">
        <v>1666</v>
      </c>
      <c r="G12" s="3" t="str">
        <f>VLOOKUP(F12,regions!A$2:C$419,3,FALSE)</f>
        <v>Unitary authority</v>
      </c>
      <c r="H12" s="3" t="str">
        <f>IFERROR(VLOOKUP(F12,classifications!A$3:C$328,3,FALSE),VLOOKUP(F12,classifications!I$2:K$28,3,FALSE))</f>
        <v>Predominantly Urban</v>
      </c>
      <c r="I12" s="61">
        <v>180</v>
      </c>
      <c r="J12" s="61">
        <v>40</v>
      </c>
      <c r="K12" s="61">
        <v>0</v>
      </c>
      <c r="L12" s="61">
        <v>220</v>
      </c>
      <c r="M12" s="57"/>
      <c r="N12" s="86">
        <v>70</v>
      </c>
      <c r="O12" s="61">
        <v>0</v>
      </c>
      <c r="P12" s="61">
        <v>0</v>
      </c>
      <c r="Q12" s="61">
        <v>70</v>
      </c>
    </row>
    <row r="13" spans="1:17" x14ac:dyDescent="0.25">
      <c r="B13" s="41" t="s">
        <v>24</v>
      </c>
      <c r="C13" s="41" t="s">
        <v>25</v>
      </c>
      <c r="D13" s="41" t="s">
        <v>26</v>
      </c>
      <c r="E13" s="73"/>
      <c r="F13" s="41" t="s">
        <v>1667</v>
      </c>
      <c r="G13" s="3" t="str">
        <f>VLOOKUP(F13,regions!A$2:C$419,3,FALSE)</f>
        <v>Unitary authority</v>
      </c>
      <c r="H13" s="3" t="str">
        <f>IFERROR(VLOOKUP(F13,classifications!A$3:C$328,3,FALSE),VLOOKUP(F13,classifications!I$2:K$28,3,FALSE))</f>
        <v>Predominantly Urban</v>
      </c>
      <c r="I13" s="61">
        <v>10</v>
      </c>
      <c r="J13" s="61">
        <v>30</v>
      </c>
      <c r="K13" s="61">
        <v>0</v>
      </c>
      <c r="L13" s="61">
        <v>40</v>
      </c>
      <c r="M13" s="57"/>
      <c r="N13" s="86">
        <v>20</v>
      </c>
      <c r="O13" s="61">
        <v>20</v>
      </c>
      <c r="P13" s="61">
        <v>0</v>
      </c>
      <c r="Q13" s="61">
        <v>40</v>
      </c>
    </row>
    <row r="14" spans="1:17" x14ac:dyDescent="0.25">
      <c r="B14" s="3" t="s">
        <v>27</v>
      </c>
      <c r="C14" s="3" t="s">
        <v>28</v>
      </c>
      <c r="D14" s="3" t="s">
        <v>29</v>
      </c>
      <c r="F14" s="3" t="s">
        <v>1697</v>
      </c>
      <c r="G14" s="3" t="str">
        <f>VLOOKUP(F14,regions!A$2:C$419,3,FALSE)</f>
        <v>Unitary authority</v>
      </c>
      <c r="H14" s="3" t="str">
        <f>IFERROR(VLOOKUP(F14,classifications!A$3:C$328,3,FALSE),VLOOKUP(F14,classifications!I$2:K$28,3,FALSE))</f>
        <v>Predominantly Urban</v>
      </c>
      <c r="I14" s="61">
        <v>270</v>
      </c>
      <c r="J14" s="61">
        <v>50</v>
      </c>
      <c r="K14" s="61">
        <v>60</v>
      </c>
      <c r="L14" s="61">
        <v>380</v>
      </c>
      <c r="M14" s="57"/>
      <c r="N14" s="86">
        <v>370</v>
      </c>
      <c r="O14" s="61">
        <v>10</v>
      </c>
      <c r="P14" s="61">
        <v>120</v>
      </c>
      <c r="Q14" s="61">
        <v>490</v>
      </c>
    </row>
    <row r="15" spans="1:17" x14ac:dyDescent="0.25">
      <c r="B15" s="3" t="s">
        <v>30</v>
      </c>
      <c r="C15" s="3" t="s">
        <v>31</v>
      </c>
      <c r="D15" s="3" t="s">
        <v>32</v>
      </c>
      <c r="F15" s="3" t="s">
        <v>1685</v>
      </c>
      <c r="G15" s="3" t="str">
        <f>VLOOKUP(F15,regions!A$2:C$419,3,FALSE)</f>
        <v>Unitary authority</v>
      </c>
      <c r="H15" s="3" t="str">
        <f>IFERROR(VLOOKUP(F15,classifications!A$3:C$328,3,FALSE),VLOOKUP(F15,classifications!I$2:K$28,3,FALSE))</f>
        <v>Predominantly Urban</v>
      </c>
      <c r="I15" s="61">
        <v>350</v>
      </c>
      <c r="J15" s="61">
        <v>40</v>
      </c>
      <c r="K15" s="61">
        <v>0</v>
      </c>
      <c r="L15" s="61">
        <v>390</v>
      </c>
      <c r="M15" s="57"/>
      <c r="N15" s="86">
        <v>230</v>
      </c>
      <c r="O15" s="61">
        <v>20</v>
      </c>
      <c r="P15" s="61">
        <v>0</v>
      </c>
      <c r="Q15" s="61">
        <v>250</v>
      </c>
    </row>
    <row r="16" spans="1:17" x14ac:dyDescent="0.25">
      <c r="B16" s="3" t="s">
        <v>33</v>
      </c>
      <c r="C16" s="3" t="s">
        <v>34</v>
      </c>
      <c r="D16" s="3" t="s">
        <v>35</v>
      </c>
      <c r="F16" s="3" t="s">
        <v>1686</v>
      </c>
      <c r="G16" s="3" t="str">
        <f>VLOOKUP(F16,regions!A$2:C$419,3,FALSE)</f>
        <v>Unitary authority</v>
      </c>
      <c r="H16" s="3" t="str">
        <f>IFERROR(VLOOKUP(F16,classifications!A$3:C$328,3,FALSE),VLOOKUP(F16,classifications!I$2:K$28,3,FALSE))</f>
        <v>Predominantly Urban</v>
      </c>
      <c r="I16" s="61">
        <v>110</v>
      </c>
      <c r="J16" s="61">
        <v>0</v>
      </c>
      <c r="K16" s="61">
        <v>0</v>
      </c>
      <c r="L16" s="61">
        <v>110</v>
      </c>
      <c r="M16" s="57"/>
      <c r="N16" s="86">
        <v>90</v>
      </c>
      <c r="O16" s="61">
        <v>20</v>
      </c>
      <c r="P16" s="61">
        <v>0</v>
      </c>
      <c r="Q16" s="61">
        <v>110</v>
      </c>
    </row>
    <row r="17" spans="2:17" x14ac:dyDescent="0.25">
      <c r="B17" s="3" t="s">
        <v>36</v>
      </c>
      <c r="C17" s="3" t="s">
        <v>37</v>
      </c>
      <c r="D17" s="3" t="s">
        <v>38</v>
      </c>
      <c r="F17" s="3" t="s">
        <v>1728</v>
      </c>
      <c r="G17" s="3" t="str">
        <f>VLOOKUP(F17,regions!A$2:C$419,3,FALSE)</f>
        <v>Unitary authority</v>
      </c>
      <c r="H17" s="3" t="str">
        <f>IFERROR(VLOOKUP(F17,classifications!A$3:C$328,3,FALSE),VLOOKUP(F17,classifications!I$2:K$28,3,FALSE))</f>
        <v>Predominantly Urban</v>
      </c>
      <c r="I17" s="84">
        <v>810</v>
      </c>
      <c r="J17" s="84">
        <v>70</v>
      </c>
      <c r="K17" s="84">
        <v>0</v>
      </c>
      <c r="L17" s="84">
        <v>880</v>
      </c>
      <c r="M17" s="57"/>
      <c r="N17" s="86">
        <v>1280</v>
      </c>
      <c r="O17" s="61">
        <v>300</v>
      </c>
      <c r="P17" s="61">
        <v>80</v>
      </c>
      <c r="Q17" s="61">
        <v>1660</v>
      </c>
    </row>
    <row r="18" spans="2:17" x14ac:dyDescent="0.25">
      <c r="B18" s="41" t="s">
        <v>39</v>
      </c>
      <c r="C18" s="41" t="s">
        <v>40</v>
      </c>
      <c r="D18" s="41" t="s">
        <v>41</v>
      </c>
      <c r="E18" s="73"/>
      <c r="F18" s="41" t="s">
        <v>1731</v>
      </c>
      <c r="G18" s="3" t="str">
        <f>VLOOKUP(F18,regions!A$2:C$419,3,FALSE)</f>
        <v>Unitary authority</v>
      </c>
      <c r="H18" s="3" t="str">
        <f>IFERROR(VLOOKUP(F18,classifications!A$3:C$328,3,FALSE),VLOOKUP(F18,classifications!I$2:K$28,3,FALSE))</f>
        <v>Predominantly Rural</v>
      </c>
      <c r="I18" s="61">
        <v>760</v>
      </c>
      <c r="J18" s="61">
        <v>190</v>
      </c>
      <c r="K18" s="61">
        <v>0</v>
      </c>
      <c r="L18" s="61">
        <v>960</v>
      </c>
      <c r="M18" s="57"/>
      <c r="N18" s="86">
        <v>850</v>
      </c>
      <c r="O18" s="61">
        <v>320</v>
      </c>
      <c r="P18" s="61">
        <v>0</v>
      </c>
      <c r="Q18" s="61">
        <v>1170</v>
      </c>
    </row>
    <row r="19" spans="2:17" x14ac:dyDescent="0.25">
      <c r="B19" s="41" t="s">
        <v>42</v>
      </c>
      <c r="C19" s="41" t="s">
        <v>43</v>
      </c>
      <c r="D19" s="41" t="s">
        <v>44</v>
      </c>
      <c r="E19" s="73"/>
      <c r="F19" s="41" t="s">
        <v>1715</v>
      </c>
      <c r="G19" s="3" t="str">
        <f>VLOOKUP(F19,regions!A$2:C$419,3,FALSE)</f>
        <v>Unitary authority</v>
      </c>
      <c r="H19" s="3" t="str">
        <f>IFERROR(VLOOKUP(F19,classifications!A$3:C$328,3,FALSE),VLOOKUP(F19,classifications!I$2:K$28,3,FALSE))</f>
        <v>Urban with Significant Rural</v>
      </c>
      <c r="I19" s="61">
        <v>420</v>
      </c>
      <c r="J19" s="61">
        <v>80</v>
      </c>
      <c r="K19" s="61">
        <v>0</v>
      </c>
      <c r="L19" s="61">
        <v>500</v>
      </c>
      <c r="M19" s="57"/>
      <c r="N19" s="86">
        <v>310</v>
      </c>
      <c r="O19" s="61">
        <v>10</v>
      </c>
      <c r="P19" s="61">
        <v>0</v>
      </c>
      <c r="Q19" s="61">
        <v>320</v>
      </c>
    </row>
    <row r="20" spans="2:17" x14ac:dyDescent="0.25">
      <c r="B20" s="41" t="s">
        <v>45</v>
      </c>
      <c r="C20" s="41" t="s">
        <v>46</v>
      </c>
      <c r="D20" s="41" t="s">
        <v>47</v>
      </c>
      <c r="E20" s="73"/>
      <c r="F20" s="41" t="s">
        <v>1716</v>
      </c>
      <c r="G20" s="3" t="str">
        <f>VLOOKUP(F20,regions!A$2:C$419,3,FALSE)</f>
        <v>Unitary authority</v>
      </c>
      <c r="H20" s="3" t="str">
        <f>IFERROR(VLOOKUP(F20,classifications!A$3:C$328,3,FALSE),VLOOKUP(F20,classifications!I$2:K$28,3,FALSE))</f>
        <v>Urban with Significant Rural</v>
      </c>
      <c r="I20" s="84">
        <v>330</v>
      </c>
      <c r="J20" s="84">
        <v>60</v>
      </c>
      <c r="K20" s="84">
        <v>0</v>
      </c>
      <c r="L20" s="84">
        <v>390</v>
      </c>
      <c r="M20" s="57"/>
      <c r="N20" s="85">
        <v>400</v>
      </c>
      <c r="O20" s="84">
        <v>80</v>
      </c>
      <c r="P20" s="84">
        <v>0</v>
      </c>
      <c r="Q20" s="84">
        <v>480</v>
      </c>
    </row>
    <row r="21" spans="2:17" x14ac:dyDescent="0.25">
      <c r="B21" s="41" t="s">
        <v>48</v>
      </c>
      <c r="C21" s="41" t="s">
        <v>49</v>
      </c>
      <c r="D21" s="41" t="s">
        <v>50</v>
      </c>
      <c r="E21" s="73"/>
      <c r="F21" s="41" t="s">
        <v>1717</v>
      </c>
      <c r="G21" s="3" t="str">
        <f>VLOOKUP(F21,regions!A$2:C$419,3,FALSE)</f>
        <v>Unitary authority</v>
      </c>
      <c r="H21" s="3" t="str">
        <f>IFERROR(VLOOKUP(F21,classifications!A$3:C$328,3,FALSE),VLOOKUP(F21,classifications!I$2:K$28,3,FALSE))</f>
        <v>Predominantly Rural</v>
      </c>
      <c r="I21" s="84">
        <v>1410</v>
      </c>
      <c r="J21" s="84">
        <v>280</v>
      </c>
      <c r="K21" s="84">
        <v>0</v>
      </c>
      <c r="L21" s="84">
        <v>1680</v>
      </c>
      <c r="M21" s="57"/>
      <c r="N21" s="85">
        <v>1470</v>
      </c>
      <c r="O21" s="84">
        <v>350</v>
      </c>
      <c r="P21" s="84">
        <v>0</v>
      </c>
      <c r="Q21" s="84">
        <v>1820</v>
      </c>
    </row>
    <row r="22" spans="2:17" x14ac:dyDescent="0.25">
      <c r="B22" s="41" t="s">
        <v>51</v>
      </c>
      <c r="C22" s="41" t="s">
        <v>52</v>
      </c>
      <c r="D22" s="41" t="s">
        <v>53</v>
      </c>
      <c r="E22" s="73"/>
      <c r="F22" s="41" t="s">
        <v>1718</v>
      </c>
      <c r="G22" s="3" t="str">
        <f>VLOOKUP(F22,regions!A$2:C$419,3,FALSE)</f>
        <v>Unitary authority</v>
      </c>
      <c r="H22" s="3" t="str">
        <f>IFERROR(VLOOKUP(F22,classifications!A$3:C$328,3,FALSE),VLOOKUP(F22,classifications!I$2:K$28,3,FALSE))</f>
        <v>Predominantly Rural</v>
      </c>
      <c r="I22" s="61">
        <v>770</v>
      </c>
      <c r="J22" s="61">
        <v>80</v>
      </c>
      <c r="K22" s="61">
        <v>0</v>
      </c>
      <c r="L22" s="61">
        <v>860</v>
      </c>
      <c r="M22" s="57"/>
      <c r="N22" s="86">
        <v>950</v>
      </c>
      <c r="O22" s="61">
        <v>270</v>
      </c>
      <c r="P22" s="61">
        <v>70</v>
      </c>
      <c r="Q22" s="61">
        <v>1290</v>
      </c>
    </row>
    <row r="23" spans="2:17" x14ac:dyDescent="0.25">
      <c r="B23" s="3" t="s">
        <v>54</v>
      </c>
      <c r="C23" s="3" t="s">
        <v>55</v>
      </c>
      <c r="D23" s="3" t="s">
        <v>56</v>
      </c>
      <c r="F23" s="3" t="s">
        <v>1659</v>
      </c>
      <c r="G23" s="3" t="str">
        <f>VLOOKUP(F23,regions!A$2:C$419,3,FALSE)</f>
        <v>Unitary authority</v>
      </c>
      <c r="H23" s="3" t="str">
        <f>IFERROR(VLOOKUP(F23,classifications!A$3:C$328,3,FALSE),VLOOKUP(F23,classifications!I$2:K$28,3,FALSE))</f>
        <v>Predominantly Urban</v>
      </c>
      <c r="I23" s="61">
        <v>110</v>
      </c>
      <c r="J23" s="61">
        <v>0</v>
      </c>
      <c r="K23" s="61">
        <v>0</v>
      </c>
      <c r="L23" s="61">
        <v>110</v>
      </c>
      <c r="M23" s="57"/>
      <c r="N23" s="86">
        <v>180</v>
      </c>
      <c r="O23" s="61">
        <v>0</v>
      </c>
      <c r="P23" s="61">
        <v>20</v>
      </c>
      <c r="Q23" s="61">
        <v>200</v>
      </c>
    </row>
    <row r="24" spans="2:17" x14ac:dyDescent="0.25">
      <c r="B24" s="41" t="s">
        <v>57</v>
      </c>
      <c r="C24" s="41" t="s">
        <v>58</v>
      </c>
      <c r="D24" s="41" t="s">
        <v>59</v>
      </c>
      <c r="E24" s="73"/>
      <c r="F24" s="41" t="s">
        <v>1675</v>
      </c>
      <c r="G24" s="3" t="str">
        <f>VLOOKUP(F24,regions!A$2:C$419,3,FALSE)</f>
        <v>Unitary authority</v>
      </c>
      <c r="H24" s="3" t="str">
        <f>IFERROR(VLOOKUP(F24,classifications!A$3:C$328,3,FALSE),VLOOKUP(F24,classifications!I$2:K$28,3,FALSE))</f>
        <v>Predominantly Urban</v>
      </c>
      <c r="I24" s="84">
        <v>260</v>
      </c>
      <c r="J24" s="84">
        <v>10</v>
      </c>
      <c r="K24" s="84">
        <v>0</v>
      </c>
      <c r="L24" s="84">
        <v>260</v>
      </c>
      <c r="M24" s="57"/>
      <c r="N24" s="85">
        <v>380</v>
      </c>
      <c r="O24" s="84">
        <v>30</v>
      </c>
      <c r="P24" s="84">
        <v>0</v>
      </c>
      <c r="Q24" s="84">
        <v>410</v>
      </c>
    </row>
    <row r="25" spans="2:17" x14ac:dyDescent="0.25">
      <c r="B25" s="41" t="s">
        <v>60</v>
      </c>
      <c r="C25" s="41" t="s">
        <v>61</v>
      </c>
      <c r="D25" s="41" t="s">
        <v>62</v>
      </c>
      <c r="E25" s="73"/>
      <c r="F25" s="41" t="s">
        <v>1671</v>
      </c>
      <c r="G25" s="3" t="str">
        <f>VLOOKUP(F25,regions!A$2:C$419,3,FALSE)</f>
        <v>Unitary authority</v>
      </c>
      <c r="H25" s="3" t="str">
        <f>IFERROR(VLOOKUP(F25,classifications!A$3:C$328,3,FALSE),VLOOKUP(F25,classifications!I$2:K$28,3,FALSE))</f>
        <v>Predominantly Rural</v>
      </c>
      <c r="I25" s="61">
        <v>410</v>
      </c>
      <c r="J25" s="61">
        <v>10</v>
      </c>
      <c r="K25" s="61">
        <v>0</v>
      </c>
      <c r="L25" s="61">
        <v>410</v>
      </c>
      <c r="M25" s="57"/>
      <c r="N25" s="86">
        <v>360</v>
      </c>
      <c r="O25" s="61">
        <v>0</v>
      </c>
      <c r="P25" s="61">
        <v>110</v>
      </c>
      <c r="Q25" s="61">
        <v>460</v>
      </c>
    </row>
    <row r="26" spans="2:17" x14ac:dyDescent="0.25">
      <c r="B26" s="41" t="s">
        <v>63</v>
      </c>
      <c r="C26" s="41" t="s">
        <v>64</v>
      </c>
      <c r="D26" s="41" t="s">
        <v>65</v>
      </c>
      <c r="E26" s="73"/>
      <c r="F26" s="41" t="s">
        <v>1668</v>
      </c>
      <c r="G26" s="3" t="str">
        <f>VLOOKUP(F26,regions!A$2:C$419,3,FALSE)</f>
        <v>Unitary authority</v>
      </c>
      <c r="H26" s="3" t="str">
        <f>IFERROR(VLOOKUP(F26,classifications!A$3:C$328,3,FALSE),VLOOKUP(F26,classifications!I$2:K$28,3,FALSE))</f>
        <v>Predominantly Urban</v>
      </c>
      <c r="I26" s="84">
        <v>310</v>
      </c>
      <c r="J26" s="84">
        <v>30</v>
      </c>
      <c r="K26" s="84">
        <v>0</v>
      </c>
      <c r="L26" s="84">
        <v>350</v>
      </c>
      <c r="M26" s="57"/>
      <c r="N26" s="85">
        <v>270</v>
      </c>
      <c r="O26" s="84">
        <v>30</v>
      </c>
      <c r="P26" s="84">
        <v>0</v>
      </c>
      <c r="Q26" s="84">
        <v>310</v>
      </c>
    </row>
    <row r="27" spans="2:17" x14ac:dyDescent="0.25">
      <c r="B27" s="3" t="s">
        <v>66</v>
      </c>
      <c r="C27" s="3" t="s">
        <v>67</v>
      </c>
      <c r="D27" s="3" t="s">
        <v>68</v>
      </c>
      <c r="F27" s="3" t="s">
        <v>1661</v>
      </c>
      <c r="G27" s="3" t="str">
        <f>VLOOKUP(F27,regions!A$2:C$419,3,FALSE)</f>
        <v>Unitary authority</v>
      </c>
      <c r="H27" s="3" t="str">
        <f>IFERROR(VLOOKUP(F27,classifications!A$3:C$328,3,FALSE),VLOOKUP(F27,classifications!I$2:K$28,3,FALSE))</f>
        <v>Predominantly Urban</v>
      </c>
      <c r="I27" s="61">
        <v>160</v>
      </c>
      <c r="J27" s="61">
        <v>30</v>
      </c>
      <c r="K27" s="61">
        <v>0</v>
      </c>
      <c r="L27" s="61">
        <v>190</v>
      </c>
      <c r="M27" s="57"/>
      <c r="N27" s="86">
        <v>130</v>
      </c>
      <c r="O27" s="61">
        <v>60</v>
      </c>
      <c r="P27" s="61">
        <v>0</v>
      </c>
      <c r="Q27" s="61">
        <v>190</v>
      </c>
    </row>
    <row r="28" spans="2:17" x14ac:dyDescent="0.25">
      <c r="B28" s="41" t="s">
        <v>69</v>
      </c>
      <c r="C28" s="41" t="s">
        <v>70</v>
      </c>
      <c r="D28" s="41" t="s">
        <v>71</v>
      </c>
      <c r="E28" s="73"/>
      <c r="F28" s="41" t="s">
        <v>1719</v>
      </c>
      <c r="G28" s="3" t="str">
        <f>VLOOKUP(F28,regions!A$2:C$419,3,FALSE)</f>
        <v>Unitary authority</v>
      </c>
      <c r="H28" s="3" t="str">
        <f>IFERROR(VLOOKUP(F28,classifications!A$3:C$328,3,FALSE),VLOOKUP(F28,classifications!I$2:K$28,3,FALSE))</f>
        <v>Predominantly Rural</v>
      </c>
      <c r="I28" s="84">
        <v>230</v>
      </c>
      <c r="J28" s="84">
        <v>30</v>
      </c>
      <c r="K28" s="84">
        <v>0</v>
      </c>
      <c r="L28" s="84">
        <v>260</v>
      </c>
      <c r="M28" s="57"/>
      <c r="N28" s="85">
        <v>230</v>
      </c>
      <c r="O28" s="84">
        <v>30</v>
      </c>
      <c r="P28" s="84">
        <v>0</v>
      </c>
      <c r="Q28" s="84">
        <v>260</v>
      </c>
    </row>
    <row r="29" spans="2:17" x14ac:dyDescent="0.25">
      <c r="B29" s="3" t="s">
        <v>72</v>
      </c>
      <c r="C29" s="3" t="s">
        <v>73</v>
      </c>
      <c r="D29" s="3" t="s">
        <v>74</v>
      </c>
      <c r="F29" s="3" t="s">
        <v>1687</v>
      </c>
      <c r="G29" s="3" t="str">
        <f>VLOOKUP(F29,regions!A$2:C$419,3,FALSE)</f>
        <v>Unitary authority</v>
      </c>
      <c r="H29" s="3" t="str">
        <f>IFERROR(VLOOKUP(F29,classifications!A$3:C$328,3,FALSE),VLOOKUP(F29,classifications!I$2:K$28,3,FALSE))</f>
        <v>Predominantly Rural</v>
      </c>
      <c r="I29" s="61">
        <v>210</v>
      </c>
      <c r="J29" s="61">
        <v>180</v>
      </c>
      <c r="K29" s="61">
        <v>0</v>
      </c>
      <c r="L29" s="61">
        <v>390</v>
      </c>
      <c r="M29" s="57"/>
      <c r="N29" s="86">
        <v>190</v>
      </c>
      <c r="O29" s="61">
        <v>170</v>
      </c>
      <c r="P29" s="61">
        <v>0</v>
      </c>
      <c r="Q29" s="61">
        <v>360</v>
      </c>
    </row>
    <row r="30" spans="2:17" x14ac:dyDescent="0.25">
      <c r="B30" s="41" t="s">
        <v>75</v>
      </c>
      <c r="C30" s="41" t="s">
        <v>76</v>
      </c>
      <c r="D30" s="41" t="s">
        <v>77</v>
      </c>
      <c r="E30" s="41"/>
      <c r="F30" s="41" t="s">
        <v>1496</v>
      </c>
      <c r="G30" s="3" t="str">
        <f>VLOOKUP(F30,regions!A$2:C$419,3,FALSE)</f>
        <v>Unitary authority</v>
      </c>
      <c r="H30" s="3" t="str">
        <f>IFERROR(VLOOKUP(F30,classifications!A$3:C$328,3,FALSE),VLOOKUP(F30,classifications!I$2:K$28,3,FALSE))</f>
        <v>Predominantly Rural</v>
      </c>
      <c r="I30" s="61">
        <v>0</v>
      </c>
      <c r="J30" s="61">
        <v>0</v>
      </c>
      <c r="K30" s="61">
        <v>0</v>
      </c>
      <c r="L30" s="61">
        <v>0</v>
      </c>
      <c r="M30" s="57"/>
      <c r="N30" s="86">
        <v>0</v>
      </c>
      <c r="O30" s="61">
        <v>10</v>
      </c>
      <c r="P30" s="61">
        <v>0</v>
      </c>
      <c r="Q30" s="61">
        <v>10</v>
      </c>
    </row>
    <row r="31" spans="2:17" x14ac:dyDescent="0.25">
      <c r="B31" s="41" t="s">
        <v>78</v>
      </c>
      <c r="C31" s="41" t="s">
        <v>79</v>
      </c>
      <c r="D31" s="41" t="s">
        <v>80</v>
      </c>
      <c r="E31" s="73"/>
      <c r="F31" s="41" t="s">
        <v>1724</v>
      </c>
      <c r="G31" s="3" t="str">
        <f>VLOOKUP(F31,regions!A$2:C$419,3,FALSE)</f>
        <v>Unitary authority</v>
      </c>
      <c r="H31" s="3" t="str">
        <f>IFERROR(VLOOKUP(F31,classifications!A$3:C$328,3,FALSE),VLOOKUP(F31,classifications!I$2:K$28,3,FALSE))</f>
        <v>Predominantly Urban</v>
      </c>
      <c r="I31" s="61">
        <v>420</v>
      </c>
      <c r="J31" s="61">
        <v>0</v>
      </c>
      <c r="K31" s="61">
        <v>0</v>
      </c>
      <c r="L31" s="61">
        <v>420</v>
      </c>
      <c r="M31" s="57"/>
      <c r="N31" s="86">
        <v>370</v>
      </c>
      <c r="O31" s="61">
        <v>60</v>
      </c>
      <c r="P31" s="61">
        <v>0</v>
      </c>
      <c r="Q31" s="61">
        <v>440</v>
      </c>
    </row>
    <row r="32" spans="2:17" x14ac:dyDescent="0.25">
      <c r="B32" s="41" t="s">
        <v>81</v>
      </c>
      <c r="C32" s="41" t="s">
        <v>82</v>
      </c>
      <c r="D32" s="41" t="s">
        <v>83</v>
      </c>
      <c r="E32" s="73"/>
      <c r="F32" s="41" t="s">
        <v>1676</v>
      </c>
      <c r="G32" s="3" t="str">
        <f>VLOOKUP(F32,regions!A$2:C$419,3,FALSE)</f>
        <v>Unitary authority</v>
      </c>
      <c r="H32" s="3" t="str">
        <f>IFERROR(VLOOKUP(F32,classifications!A$3:C$328,3,FALSE),VLOOKUP(F32,classifications!I$2:K$28,3,FALSE))</f>
        <v>Predominantly Urban</v>
      </c>
      <c r="I32" s="61">
        <v>630</v>
      </c>
      <c r="J32" s="61">
        <v>70</v>
      </c>
      <c r="K32" s="61">
        <v>0</v>
      </c>
      <c r="L32" s="61">
        <v>700</v>
      </c>
      <c r="M32" s="57"/>
      <c r="N32" s="86">
        <v>390</v>
      </c>
      <c r="O32" s="61">
        <v>30</v>
      </c>
      <c r="P32" s="61">
        <v>50</v>
      </c>
      <c r="Q32" s="61">
        <v>460</v>
      </c>
    </row>
    <row r="33" spans="2:17" x14ac:dyDescent="0.25">
      <c r="B33" s="41" t="s">
        <v>84</v>
      </c>
      <c r="C33" s="41" t="s">
        <v>85</v>
      </c>
      <c r="D33" s="41" t="s">
        <v>86</v>
      </c>
      <c r="E33" s="73"/>
      <c r="F33" s="41" t="s">
        <v>1680</v>
      </c>
      <c r="G33" s="3" t="str">
        <f>VLOOKUP(F33,regions!A$2:C$419,3,FALSE)</f>
        <v>Unitary authority</v>
      </c>
      <c r="H33" s="3" t="str">
        <f>IFERROR(VLOOKUP(F33,classifications!A$3:C$328,3,FALSE),VLOOKUP(F33,classifications!I$2:K$28,3,FALSE))</f>
        <v>Predominantly Urban</v>
      </c>
      <c r="I33" s="61">
        <v>150</v>
      </c>
      <c r="J33" s="61">
        <v>60</v>
      </c>
      <c r="K33" s="61">
        <v>0</v>
      </c>
      <c r="L33" s="61">
        <v>210</v>
      </c>
      <c r="M33" s="57"/>
      <c r="N33" s="86">
        <v>180</v>
      </c>
      <c r="O33" s="61">
        <v>30</v>
      </c>
      <c r="P33" s="61">
        <v>0</v>
      </c>
      <c r="Q33" s="61">
        <v>210</v>
      </c>
    </row>
    <row r="34" spans="2:17" x14ac:dyDescent="0.25">
      <c r="B34" s="3" t="s">
        <v>87</v>
      </c>
      <c r="C34" s="3" t="s">
        <v>88</v>
      </c>
      <c r="D34" s="3" t="s">
        <v>89</v>
      </c>
      <c r="F34" s="3" t="s">
        <v>1730</v>
      </c>
      <c r="G34" s="3" t="str">
        <f>VLOOKUP(F34,regions!A$2:C$419,3,FALSE)</f>
        <v>Unitary authority</v>
      </c>
      <c r="H34" s="3" t="str">
        <f>IFERROR(VLOOKUP(F34,classifications!A$3:C$328,3,FALSE),VLOOKUP(F34,classifications!I$2:K$28,3,FALSE))</f>
        <v>Predominantly Urban</v>
      </c>
      <c r="I34" s="61">
        <v>410</v>
      </c>
      <c r="J34" s="61">
        <v>120</v>
      </c>
      <c r="K34" s="61">
        <v>0</v>
      </c>
      <c r="L34" s="61">
        <v>530</v>
      </c>
      <c r="M34" s="57"/>
      <c r="N34" s="86">
        <v>850</v>
      </c>
      <c r="O34" s="61">
        <v>200</v>
      </c>
      <c r="P34" s="61">
        <v>0</v>
      </c>
      <c r="Q34" s="61">
        <v>1040</v>
      </c>
    </row>
    <row r="35" spans="2:17" x14ac:dyDescent="0.25">
      <c r="B35" s="3" t="s">
        <v>90</v>
      </c>
      <c r="C35" s="3" t="s">
        <v>91</v>
      </c>
      <c r="D35" s="3" t="s">
        <v>92</v>
      </c>
      <c r="F35" s="3" t="s">
        <v>1662</v>
      </c>
      <c r="G35" s="3" t="str">
        <f>VLOOKUP(F35,regions!A$2:C$419,3,FALSE)</f>
        <v>Unitary authority</v>
      </c>
      <c r="H35" s="3" t="str">
        <f>IFERROR(VLOOKUP(F35,classifications!A$3:C$328,3,FALSE),VLOOKUP(F35,classifications!I$2:K$28,3,FALSE))</f>
        <v>Predominantly Urban</v>
      </c>
      <c r="I35" s="84">
        <v>160</v>
      </c>
      <c r="J35" s="84">
        <v>30</v>
      </c>
      <c r="K35" s="84">
        <v>0</v>
      </c>
      <c r="L35" s="84">
        <v>200</v>
      </c>
      <c r="M35" s="57"/>
      <c r="N35" s="85">
        <v>300</v>
      </c>
      <c r="O35" s="84">
        <v>30</v>
      </c>
      <c r="P35" s="84">
        <v>0</v>
      </c>
      <c r="Q35" s="84">
        <v>330</v>
      </c>
    </row>
    <row r="36" spans="2:17" x14ac:dyDescent="0.25">
      <c r="B36" s="3" t="s">
        <v>93</v>
      </c>
      <c r="C36" s="3" t="s">
        <v>94</v>
      </c>
      <c r="D36" s="3" t="s">
        <v>95</v>
      </c>
      <c r="F36" s="3" t="s">
        <v>1688</v>
      </c>
      <c r="G36" s="3" t="str">
        <f>VLOOKUP(F36,regions!A$2:C$419,3,FALSE)</f>
        <v>Unitary authority</v>
      </c>
      <c r="H36" s="3" t="str">
        <f>IFERROR(VLOOKUP(F36,classifications!A$3:C$328,3,FALSE),VLOOKUP(F36,classifications!I$2:K$28,3,FALSE))</f>
        <v>Predominantly Urban</v>
      </c>
      <c r="I36" s="61">
        <v>880</v>
      </c>
      <c r="J36" s="61">
        <v>350</v>
      </c>
      <c r="K36" s="61">
        <v>0</v>
      </c>
      <c r="L36" s="61">
        <v>1230</v>
      </c>
      <c r="M36" s="57"/>
      <c r="N36" s="86">
        <v>910</v>
      </c>
      <c r="O36" s="61">
        <v>480</v>
      </c>
      <c r="P36" s="61">
        <v>0</v>
      </c>
      <c r="Q36" s="61">
        <v>1380</v>
      </c>
    </row>
    <row r="37" spans="2:17" x14ac:dyDescent="0.25">
      <c r="B37" s="41" t="s">
        <v>96</v>
      </c>
      <c r="C37" s="41" t="s">
        <v>97</v>
      </c>
      <c r="D37" s="41" t="s">
        <v>98</v>
      </c>
      <c r="E37" s="73"/>
      <c r="F37" s="41" t="s">
        <v>1672</v>
      </c>
      <c r="G37" s="3" t="str">
        <f>VLOOKUP(F37,regions!A$2:C$419,3,FALSE)</f>
        <v>Unitary authority</v>
      </c>
      <c r="H37" s="3" t="str">
        <f>IFERROR(VLOOKUP(F37,classifications!A$3:C$328,3,FALSE),VLOOKUP(F37,classifications!I$2:K$28,3,FALSE))</f>
        <v>Predominantly Urban</v>
      </c>
      <c r="I37" s="61">
        <v>170</v>
      </c>
      <c r="J37" s="61">
        <v>50</v>
      </c>
      <c r="K37" s="61">
        <v>0</v>
      </c>
      <c r="L37" s="61">
        <v>220</v>
      </c>
      <c r="M37" s="57"/>
      <c r="N37" s="86">
        <v>380</v>
      </c>
      <c r="O37" s="61">
        <v>70</v>
      </c>
      <c r="P37" s="61">
        <v>0</v>
      </c>
      <c r="Q37" s="61">
        <v>460</v>
      </c>
    </row>
    <row r="38" spans="2:17" x14ac:dyDescent="0.25">
      <c r="B38" s="41" t="s">
        <v>99</v>
      </c>
      <c r="C38" s="41" t="s">
        <v>100</v>
      </c>
      <c r="D38" s="41" t="s">
        <v>101</v>
      </c>
      <c r="E38" s="73"/>
      <c r="F38" s="41" t="s">
        <v>1673</v>
      </c>
      <c r="G38" s="3" t="str">
        <f>VLOOKUP(F38,regions!A$2:C$419,3,FALSE)</f>
        <v>Unitary authority</v>
      </c>
      <c r="H38" s="3" t="str">
        <f>IFERROR(VLOOKUP(F38,classifications!A$3:C$328,3,FALSE),VLOOKUP(F38,classifications!I$2:K$28,3,FALSE))</f>
        <v>Urban with Significant Rural</v>
      </c>
      <c r="I38" s="61">
        <v>210</v>
      </c>
      <c r="J38" s="61">
        <v>0</v>
      </c>
      <c r="K38" s="61">
        <v>0</v>
      </c>
      <c r="L38" s="61">
        <v>210</v>
      </c>
      <c r="M38" s="57"/>
      <c r="N38" s="86">
        <v>380</v>
      </c>
      <c r="O38" s="61">
        <v>20</v>
      </c>
      <c r="P38" s="61">
        <v>0</v>
      </c>
      <c r="Q38" s="61">
        <v>400</v>
      </c>
    </row>
    <row r="39" spans="2:17" x14ac:dyDescent="0.25">
      <c r="B39" s="3" t="s">
        <v>102</v>
      </c>
      <c r="C39" s="3" t="s">
        <v>103</v>
      </c>
      <c r="D39" s="3" t="s">
        <v>104</v>
      </c>
      <c r="F39" s="3" t="s">
        <v>1720</v>
      </c>
      <c r="G39" s="3" t="str">
        <f>VLOOKUP(F39,regions!A$2:C$419,3,FALSE)</f>
        <v>Unitary authority</v>
      </c>
      <c r="H39" s="3" t="str">
        <f>IFERROR(VLOOKUP(F39,classifications!A$3:C$328,3,FALSE),VLOOKUP(F39,classifications!I$2:K$28,3,FALSE))</f>
        <v>Urban with Significant Rural</v>
      </c>
      <c r="I39" s="84">
        <v>650</v>
      </c>
      <c r="J39" s="84">
        <v>20</v>
      </c>
      <c r="K39" s="84">
        <v>0</v>
      </c>
      <c r="L39" s="84">
        <v>680</v>
      </c>
      <c r="M39" s="57"/>
      <c r="N39" s="85">
        <v>420</v>
      </c>
      <c r="O39" s="84">
        <v>10</v>
      </c>
      <c r="P39" s="84">
        <v>0</v>
      </c>
      <c r="Q39" s="84">
        <v>440</v>
      </c>
    </row>
    <row r="40" spans="2:17" x14ac:dyDescent="0.25">
      <c r="B40" s="41" t="s">
        <v>105</v>
      </c>
      <c r="C40" s="41" t="s">
        <v>106</v>
      </c>
      <c r="D40" s="41" t="s">
        <v>1352</v>
      </c>
      <c r="E40" s="73"/>
      <c r="F40" s="41" t="s">
        <v>1543</v>
      </c>
      <c r="G40" s="3" t="str">
        <f>VLOOKUP(F40,regions!A$2:C$419,3,FALSE)</f>
        <v>Unitary authority</v>
      </c>
      <c r="H40" s="3" t="str">
        <f>IFERROR(VLOOKUP(F40,classifications!A$3:C$328,3,FALSE),VLOOKUP(F40,classifications!I$2:K$28,3,FALSE))</f>
        <v>Predominantly Rural</v>
      </c>
      <c r="I40" s="61">
        <v>430</v>
      </c>
      <c r="J40" s="61">
        <v>70</v>
      </c>
      <c r="K40" s="61">
        <v>0</v>
      </c>
      <c r="L40" s="61">
        <v>500</v>
      </c>
      <c r="M40" s="57"/>
      <c r="N40" s="86">
        <v>480</v>
      </c>
      <c r="O40" s="61">
        <v>110</v>
      </c>
      <c r="P40" s="61">
        <v>0</v>
      </c>
      <c r="Q40" s="61">
        <v>590</v>
      </c>
    </row>
    <row r="41" spans="2:17" x14ac:dyDescent="0.25">
      <c r="B41" s="41" t="s">
        <v>108</v>
      </c>
      <c r="C41" s="41" t="s">
        <v>109</v>
      </c>
      <c r="D41" s="41" t="s">
        <v>110</v>
      </c>
      <c r="E41" s="73"/>
      <c r="F41" s="41" t="s">
        <v>1726</v>
      </c>
      <c r="G41" s="3" t="str">
        <f>VLOOKUP(F41,regions!A$2:C$419,3,FALSE)</f>
        <v>Unitary authority</v>
      </c>
      <c r="H41" s="3" t="str">
        <f>IFERROR(VLOOKUP(F41,classifications!A$3:C$328,3,FALSE),VLOOKUP(F41,classifications!I$2:K$28,3,FALSE))</f>
        <v>Predominantly Urban</v>
      </c>
      <c r="I41" s="84">
        <v>160</v>
      </c>
      <c r="J41" s="84">
        <v>50</v>
      </c>
      <c r="K41" s="84">
        <v>0</v>
      </c>
      <c r="L41" s="84">
        <v>210</v>
      </c>
      <c r="M41" s="57"/>
      <c r="N41" s="85">
        <v>140</v>
      </c>
      <c r="O41" s="84">
        <v>20</v>
      </c>
      <c r="P41" s="84">
        <v>0</v>
      </c>
      <c r="Q41" s="84">
        <v>160</v>
      </c>
    </row>
    <row r="42" spans="2:17" x14ac:dyDescent="0.25">
      <c r="B42" s="41" t="s">
        <v>111</v>
      </c>
      <c r="C42" s="41" t="s">
        <v>112</v>
      </c>
      <c r="D42" s="41" t="s">
        <v>113</v>
      </c>
      <c r="E42" s="73"/>
      <c r="F42" s="41" t="s">
        <v>1681</v>
      </c>
      <c r="G42" s="3" t="str">
        <f>VLOOKUP(F42,regions!A$2:C$419,3,FALSE)</f>
        <v>Unitary authority</v>
      </c>
      <c r="H42" s="3" t="str">
        <f>IFERROR(VLOOKUP(F42,classifications!A$3:C$328,3,FALSE),VLOOKUP(F42,classifications!I$2:K$28,3,FALSE))</f>
        <v>Predominantly Urban</v>
      </c>
      <c r="I42" s="61">
        <v>470</v>
      </c>
      <c r="J42" s="61">
        <v>200</v>
      </c>
      <c r="K42" s="61">
        <v>0</v>
      </c>
      <c r="L42" s="61">
        <v>670</v>
      </c>
      <c r="M42" s="57"/>
      <c r="N42" s="86">
        <v>580</v>
      </c>
      <c r="O42" s="61">
        <v>130</v>
      </c>
      <c r="P42" s="61">
        <v>0</v>
      </c>
      <c r="Q42" s="61">
        <v>710</v>
      </c>
    </row>
    <row r="43" spans="2:17" x14ac:dyDescent="0.25">
      <c r="B43" s="3" t="s">
        <v>114</v>
      </c>
      <c r="C43" s="3" t="s">
        <v>115</v>
      </c>
      <c r="D43" s="3" t="s">
        <v>116</v>
      </c>
      <c r="F43" s="3" t="s">
        <v>1698</v>
      </c>
      <c r="G43" s="3" t="str">
        <f>VLOOKUP(F43,regions!A$2:C$419,3,FALSE)</f>
        <v>Unitary authority</v>
      </c>
      <c r="H43" s="3" t="str">
        <f>IFERROR(VLOOKUP(F43,classifications!A$3:C$328,3,FALSE),VLOOKUP(F43,classifications!I$2:K$28,3,FALSE))</f>
        <v>Predominantly Urban</v>
      </c>
      <c r="I43" s="61">
        <v>470</v>
      </c>
      <c r="J43" s="61">
        <v>90</v>
      </c>
      <c r="K43" s="61">
        <v>0</v>
      </c>
      <c r="L43" s="61">
        <v>560</v>
      </c>
      <c r="M43" s="57"/>
      <c r="N43" s="86">
        <v>650</v>
      </c>
      <c r="O43" s="61">
        <v>80</v>
      </c>
      <c r="P43" s="61">
        <v>0</v>
      </c>
      <c r="Q43" s="61">
        <v>730</v>
      </c>
    </row>
    <row r="44" spans="2:17" x14ac:dyDescent="0.25">
      <c r="B44" s="3" t="s">
        <v>117</v>
      </c>
      <c r="C44" s="3" t="s">
        <v>118</v>
      </c>
      <c r="D44" s="3" t="s">
        <v>119</v>
      </c>
      <c r="F44" s="3" t="s">
        <v>1699</v>
      </c>
      <c r="G44" s="3" t="str">
        <f>VLOOKUP(F44,regions!A$2:C$419,3,FALSE)</f>
        <v>Unitary authority</v>
      </c>
      <c r="H44" s="3" t="str">
        <f>IFERROR(VLOOKUP(F44,classifications!A$3:C$328,3,FALSE),VLOOKUP(F44,classifications!I$2:K$28,3,FALSE))</f>
        <v>Predominantly Urban</v>
      </c>
      <c r="I44" s="61">
        <v>200</v>
      </c>
      <c r="J44" s="61">
        <v>0</v>
      </c>
      <c r="K44" s="61">
        <v>0</v>
      </c>
      <c r="L44" s="61">
        <v>200</v>
      </c>
      <c r="M44" s="57"/>
      <c r="N44" s="86">
        <v>290</v>
      </c>
      <c r="O44" s="61">
        <v>0</v>
      </c>
      <c r="P44" s="61">
        <v>0</v>
      </c>
      <c r="Q44" s="61">
        <v>290</v>
      </c>
    </row>
    <row r="45" spans="2:17" x14ac:dyDescent="0.25">
      <c r="B45" s="3" t="s">
        <v>120</v>
      </c>
      <c r="C45" s="3" t="s">
        <v>121</v>
      </c>
      <c r="D45" s="3" t="s">
        <v>122</v>
      </c>
      <c r="F45" s="3" t="s">
        <v>1689</v>
      </c>
      <c r="G45" s="3" t="str">
        <f>VLOOKUP(F45,regions!A$2:C$419,3,FALSE)</f>
        <v>Unitary authority</v>
      </c>
      <c r="H45" s="3" t="str">
        <f>IFERROR(VLOOKUP(F45,classifications!A$3:C$328,3,FALSE),VLOOKUP(F45,classifications!I$2:K$28,3,FALSE))</f>
        <v>Predominantly Urban</v>
      </c>
      <c r="I45" s="61">
        <v>340</v>
      </c>
      <c r="J45" s="61">
        <v>30</v>
      </c>
      <c r="K45" s="61">
        <v>30</v>
      </c>
      <c r="L45" s="61">
        <v>410</v>
      </c>
      <c r="M45" s="57"/>
      <c r="N45" s="86">
        <v>160</v>
      </c>
      <c r="O45" s="61">
        <v>50</v>
      </c>
      <c r="P45" s="61">
        <v>10</v>
      </c>
      <c r="Q45" s="61">
        <v>220</v>
      </c>
    </row>
    <row r="46" spans="2:17" x14ac:dyDescent="0.25">
      <c r="B46" s="3" t="s">
        <v>123</v>
      </c>
      <c r="C46" s="3" t="s">
        <v>124</v>
      </c>
      <c r="D46" s="3" t="s">
        <v>125</v>
      </c>
      <c r="F46" s="3" t="s">
        <v>1690</v>
      </c>
      <c r="G46" s="3" t="str">
        <f>VLOOKUP(F46,regions!A$2:C$419,3,FALSE)</f>
        <v>Unitary authority</v>
      </c>
      <c r="H46" s="3" t="str">
        <f>IFERROR(VLOOKUP(F46,classifications!A$3:C$328,3,FALSE),VLOOKUP(F46,classifications!I$2:K$28,3,FALSE))</f>
        <v>Predominantly Urban</v>
      </c>
      <c r="I46" s="61">
        <v>240</v>
      </c>
      <c r="J46" s="61">
        <v>80</v>
      </c>
      <c r="K46" s="61">
        <v>0</v>
      </c>
      <c r="L46" s="61">
        <v>320</v>
      </c>
      <c r="M46" s="57"/>
      <c r="N46" s="86">
        <v>280</v>
      </c>
      <c r="O46" s="61">
        <v>40</v>
      </c>
      <c r="P46" s="61">
        <v>0</v>
      </c>
      <c r="Q46" s="61">
        <v>320</v>
      </c>
    </row>
    <row r="47" spans="2:17" x14ac:dyDescent="0.25">
      <c r="B47" s="3" t="s">
        <v>126</v>
      </c>
      <c r="C47" s="3" t="s">
        <v>127</v>
      </c>
      <c r="D47" s="3" t="s">
        <v>128</v>
      </c>
      <c r="F47" s="3" t="s">
        <v>1663</v>
      </c>
      <c r="G47" s="3" t="str">
        <f>VLOOKUP(F47,regions!A$2:C$419,3,FALSE)</f>
        <v>Unitary authority</v>
      </c>
      <c r="H47" s="3" t="str">
        <f>IFERROR(VLOOKUP(F47,classifications!A$3:C$328,3,FALSE),VLOOKUP(F47,classifications!I$2:K$28,3,FALSE))</f>
        <v>Urban with Significant Rural</v>
      </c>
      <c r="I47" s="61">
        <v>170</v>
      </c>
      <c r="J47" s="61">
        <v>100</v>
      </c>
      <c r="K47" s="61">
        <v>0</v>
      </c>
      <c r="L47" s="61">
        <v>280</v>
      </c>
      <c r="M47" s="57"/>
      <c r="N47" s="86">
        <v>210</v>
      </c>
      <c r="O47" s="61">
        <v>50</v>
      </c>
      <c r="P47" s="61">
        <v>0</v>
      </c>
      <c r="Q47" s="61">
        <v>260</v>
      </c>
    </row>
    <row r="48" spans="2:17" x14ac:dyDescent="0.25">
      <c r="B48" s="41" t="s">
        <v>129</v>
      </c>
      <c r="C48" s="41" t="s">
        <v>130</v>
      </c>
      <c r="D48" s="41" t="s">
        <v>131</v>
      </c>
      <c r="E48" s="73"/>
      <c r="F48" s="41" t="s">
        <v>1721</v>
      </c>
      <c r="G48" s="3" t="str">
        <f>VLOOKUP(F48,regions!A$2:C$419,3,FALSE)</f>
        <v>Unitary authority</v>
      </c>
      <c r="H48" s="3" t="str">
        <f>IFERROR(VLOOKUP(F48,classifications!A$3:C$328,3,FALSE),VLOOKUP(F48,classifications!I$2:K$28,3,FALSE))</f>
        <v>Predominantly Rural</v>
      </c>
      <c r="I48" s="61">
        <v>70</v>
      </c>
      <c r="J48" s="61">
        <v>10</v>
      </c>
      <c r="K48" s="61">
        <v>0</v>
      </c>
      <c r="L48" s="61">
        <v>80</v>
      </c>
      <c r="M48" s="57"/>
      <c r="N48" s="86">
        <v>40</v>
      </c>
      <c r="O48" s="61">
        <v>0</v>
      </c>
      <c r="P48" s="61">
        <v>0</v>
      </c>
      <c r="Q48" s="61">
        <v>40</v>
      </c>
    </row>
    <row r="49" spans="2:17" x14ac:dyDescent="0.25">
      <c r="B49" s="41" t="s">
        <v>132</v>
      </c>
      <c r="C49" s="41" t="s">
        <v>133</v>
      </c>
      <c r="D49" s="41" t="s">
        <v>134</v>
      </c>
      <c r="E49" s="73"/>
      <c r="F49" s="41" t="s">
        <v>1569</v>
      </c>
      <c r="G49" s="3" t="str">
        <f>VLOOKUP(F49,regions!A$2:C$419,3,FALSE)</f>
        <v>Unitary authority</v>
      </c>
      <c r="H49" s="3" t="str">
        <f>IFERROR(VLOOKUP(F49,classifications!A$3:C$328,3,FALSE),VLOOKUP(F49,classifications!I$2:K$28,3,FALSE))</f>
        <v>Predominantly Rural</v>
      </c>
      <c r="I49" s="61">
        <v>530</v>
      </c>
      <c r="J49" s="61">
        <v>60</v>
      </c>
      <c r="K49" s="61">
        <v>10</v>
      </c>
      <c r="L49" s="61">
        <v>590</v>
      </c>
      <c r="M49" s="57"/>
      <c r="N49" s="86">
        <v>290</v>
      </c>
      <c r="O49" s="61">
        <v>80</v>
      </c>
      <c r="P49" s="61">
        <v>0</v>
      </c>
      <c r="Q49" s="61">
        <v>370</v>
      </c>
    </row>
    <row r="50" spans="2:17" x14ac:dyDescent="0.25">
      <c r="B50" s="3" t="s">
        <v>135</v>
      </c>
      <c r="C50" s="3" t="s">
        <v>136</v>
      </c>
      <c r="D50" s="3" t="s">
        <v>137</v>
      </c>
      <c r="F50" s="3" t="s">
        <v>1691</v>
      </c>
      <c r="G50" s="3" t="str">
        <f>VLOOKUP(F50,regions!A$2:C$419,3,FALSE)</f>
        <v>Unitary authority</v>
      </c>
      <c r="H50" s="3" t="str">
        <f>IFERROR(VLOOKUP(F50,classifications!A$3:C$328,3,FALSE),VLOOKUP(F50,classifications!I$2:K$28,3,FALSE))</f>
        <v>Predominantly Urban</v>
      </c>
      <c r="I50" s="61">
        <v>120</v>
      </c>
      <c r="J50" s="61">
        <v>80</v>
      </c>
      <c r="K50" s="61">
        <v>0</v>
      </c>
      <c r="L50" s="61">
        <v>210</v>
      </c>
      <c r="M50" s="57"/>
      <c r="N50" s="86">
        <v>210</v>
      </c>
      <c r="O50" s="61">
        <v>70</v>
      </c>
      <c r="P50" s="61">
        <v>0</v>
      </c>
      <c r="Q50" s="61">
        <v>280</v>
      </c>
    </row>
    <row r="51" spans="2:17" x14ac:dyDescent="0.25">
      <c r="B51" s="3" t="s">
        <v>138</v>
      </c>
      <c r="C51" s="3" t="s">
        <v>139</v>
      </c>
      <c r="D51" s="3" t="s">
        <v>140</v>
      </c>
      <c r="F51" s="3" t="s">
        <v>1700</v>
      </c>
      <c r="G51" s="3" t="str">
        <f>VLOOKUP(F51,regions!A$2:C$419,3,FALSE)</f>
        <v>Unitary authority</v>
      </c>
      <c r="H51" s="3" t="str">
        <f>IFERROR(VLOOKUP(F51,classifications!A$3:C$328,3,FALSE),VLOOKUP(F51,classifications!I$2:K$28,3,FALSE))</f>
        <v>Predominantly Urban</v>
      </c>
      <c r="I51" s="61">
        <v>520</v>
      </c>
      <c r="J51" s="61">
        <v>200</v>
      </c>
      <c r="K51" s="84">
        <v>0</v>
      </c>
      <c r="L51" s="84">
        <v>720</v>
      </c>
      <c r="M51" s="57"/>
      <c r="N51" s="86">
        <v>580</v>
      </c>
      <c r="O51" s="61">
        <v>380</v>
      </c>
      <c r="P51" s="84">
        <v>0</v>
      </c>
      <c r="Q51" s="84">
        <v>960</v>
      </c>
    </row>
    <row r="52" spans="2:17" x14ac:dyDescent="0.25">
      <c r="B52" s="3" t="s">
        <v>141</v>
      </c>
      <c r="C52" s="3" t="s">
        <v>142</v>
      </c>
      <c r="D52" s="3" t="s">
        <v>143</v>
      </c>
      <c r="F52" s="3" t="s">
        <v>1692</v>
      </c>
      <c r="G52" s="3" t="str">
        <f>VLOOKUP(F52,regions!A$2:C$419,3,FALSE)</f>
        <v>Unitary authority</v>
      </c>
      <c r="H52" s="3" t="str">
        <f>IFERROR(VLOOKUP(F52,classifications!A$3:C$328,3,FALSE),VLOOKUP(F52,classifications!I$2:K$28,3,FALSE))</f>
        <v>Predominantly Urban</v>
      </c>
      <c r="I52" s="61">
        <v>360</v>
      </c>
      <c r="J52" s="61">
        <v>10</v>
      </c>
      <c r="K52" s="61">
        <v>0</v>
      </c>
      <c r="L52" s="61">
        <v>370</v>
      </c>
      <c r="M52" s="57"/>
      <c r="N52" s="86">
        <v>260</v>
      </c>
      <c r="O52" s="61">
        <v>90</v>
      </c>
      <c r="P52" s="61">
        <v>0</v>
      </c>
      <c r="Q52" s="61">
        <v>340</v>
      </c>
    </row>
    <row r="53" spans="2:17" x14ac:dyDescent="0.25">
      <c r="B53" s="41" t="s">
        <v>144</v>
      </c>
      <c r="C53" s="41" t="s">
        <v>145</v>
      </c>
      <c r="D53" s="41" t="s">
        <v>146</v>
      </c>
      <c r="E53" s="73"/>
      <c r="F53" s="41" t="s">
        <v>1729</v>
      </c>
      <c r="G53" s="3" t="str">
        <f>VLOOKUP(F53,regions!A$2:C$419,3,FALSE)</f>
        <v>Unitary authority</v>
      </c>
      <c r="H53" s="3" t="str">
        <f>IFERROR(VLOOKUP(F53,classifications!A$3:C$328,3,FALSE),VLOOKUP(F53,classifications!I$2:K$28,3,FALSE))</f>
        <v>Predominantly Urban</v>
      </c>
      <c r="I53" s="61">
        <v>150</v>
      </c>
      <c r="J53" s="61">
        <v>30</v>
      </c>
      <c r="K53" s="61">
        <v>0</v>
      </c>
      <c r="L53" s="61">
        <v>180</v>
      </c>
      <c r="M53" s="57"/>
      <c r="N53" s="86">
        <v>230</v>
      </c>
      <c r="O53" s="61">
        <v>70</v>
      </c>
      <c r="P53" s="61">
        <v>0</v>
      </c>
      <c r="Q53" s="61">
        <v>300</v>
      </c>
    </row>
    <row r="54" spans="2:17" x14ac:dyDescent="0.25">
      <c r="B54" s="3" t="s">
        <v>147</v>
      </c>
      <c r="C54" s="3" t="s">
        <v>148</v>
      </c>
      <c r="D54" s="3" t="s">
        <v>149</v>
      </c>
      <c r="F54" s="3" t="s">
        <v>1664</v>
      </c>
      <c r="G54" s="3" t="str">
        <f>VLOOKUP(F54,regions!A$2:C$419,3,FALSE)</f>
        <v>Unitary authority</v>
      </c>
      <c r="H54" s="3" t="str">
        <f>IFERROR(VLOOKUP(F54,classifications!A$3:C$328,3,FALSE),VLOOKUP(F54,classifications!I$2:K$28,3,FALSE))</f>
        <v>Predominantly Urban</v>
      </c>
      <c r="I54" s="61">
        <v>510</v>
      </c>
      <c r="J54" s="61">
        <v>50</v>
      </c>
      <c r="K54" s="61">
        <v>0</v>
      </c>
      <c r="L54" s="61">
        <v>560</v>
      </c>
      <c r="M54" s="57"/>
      <c r="N54" s="86">
        <v>470</v>
      </c>
      <c r="O54" s="61">
        <v>30</v>
      </c>
      <c r="P54" s="61">
        <v>0</v>
      </c>
      <c r="Q54" s="61">
        <v>500</v>
      </c>
    </row>
    <row r="55" spans="2:17" x14ac:dyDescent="0.25">
      <c r="B55" s="41" t="s">
        <v>150</v>
      </c>
      <c r="C55" s="41" t="s">
        <v>151</v>
      </c>
      <c r="D55" s="41" t="s">
        <v>152</v>
      </c>
      <c r="E55" s="73"/>
      <c r="F55" s="41" t="s">
        <v>1679</v>
      </c>
      <c r="G55" s="3" t="str">
        <f>VLOOKUP(F55,regions!A$2:C$419,3,FALSE)</f>
        <v>Unitary authority</v>
      </c>
      <c r="H55" s="3" t="str">
        <f>IFERROR(VLOOKUP(F55,classifications!A$3:C$328,3,FALSE),VLOOKUP(F55,classifications!I$2:K$28,3,FALSE))</f>
        <v>Predominantly Urban</v>
      </c>
      <c r="I55" s="61">
        <v>170</v>
      </c>
      <c r="J55" s="61">
        <v>0</v>
      </c>
      <c r="K55" s="61">
        <v>0</v>
      </c>
      <c r="L55" s="61">
        <v>170</v>
      </c>
      <c r="M55" s="57"/>
      <c r="N55" s="86">
        <v>190</v>
      </c>
      <c r="O55" s="61">
        <v>50</v>
      </c>
      <c r="P55" s="61">
        <v>0</v>
      </c>
      <c r="Q55" s="61">
        <v>240</v>
      </c>
    </row>
    <row r="56" spans="2:17" x14ac:dyDescent="0.25">
      <c r="B56" s="3" t="s">
        <v>153</v>
      </c>
      <c r="C56" s="3" t="s">
        <v>154</v>
      </c>
      <c r="D56" s="3" t="s">
        <v>155</v>
      </c>
      <c r="F56" s="3" t="s">
        <v>1701</v>
      </c>
      <c r="G56" s="3" t="str">
        <f>VLOOKUP(F56,regions!A$2:C$419,3,FALSE)</f>
        <v>Unitary authority</v>
      </c>
      <c r="H56" s="3" t="str">
        <f>IFERROR(VLOOKUP(F56,classifications!A$3:C$328,3,FALSE),VLOOKUP(F56,classifications!I$2:K$28,3,FALSE))</f>
        <v>Predominantly Urban</v>
      </c>
      <c r="I56" s="61">
        <v>480</v>
      </c>
      <c r="J56" s="61">
        <v>80</v>
      </c>
      <c r="K56" s="61">
        <v>0</v>
      </c>
      <c r="L56" s="61">
        <v>560</v>
      </c>
      <c r="M56" s="57"/>
      <c r="N56" s="86">
        <v>610</v>
      </c>
      <c r="O56" s="61">
        <v>200</v>
      </c>
      <c r="P56" s="61">
        <v>0</v>
      </c>
      <c r="Q56" s="61">
        <v>820</v>
      </c>
    </row>
    <row r="57" spans="2:17" x14ac:dyDescent="0.25">
      <c r="B57" s="41" t="s">
        <v>156</v>
      </c>
      <c r="C57" s="41" t="s">
        <v>157</v>
      </c>
      <c r="D57" s="41" t="s">
        <v>158</v>
      </c>
      <c r="E57" s="73"/>
      <c r="F57" s="41" t="s">
        <v>1727</v>
      </c>
      <c r="G57" s="3" t="str">
        <f>VLOOKUP(F57,regions!A$2:C$419,3,FALSE)</f>
        <v>Unitary authority</v>
      </c>
      <c r="H57" s="3" t="str">
        <f>IFERROR(VLOOKUP(F57,classifications!A$3:C$328,3,FALSE),VLOOKUP(F57,classifications!I$2:K$28,3,FALSE))</f>
        <v>Predominantly Urban</v>
      </c>
      <c r="I57" s="61">
        <v>440</v>
      </c>
      <c r="J57" s="61">
        <v>110</v>
      </c>
      <c r="K57" s="61">
        <v>0</v>
      </c>
      <c r="L57" s="61">
        <v>550</v>
      </c>
      <c r="M57" s="57"/>
      <c r="N57" s="86">
        <v>560</v>
      </c>
      <c r="O57" s="61">
        <v>160</v>
      </c>
      <c r="P57" s="61">
        <v>0</v>
      </c>
      <c r="Q57" s="61">
        <v>720</v>
      </c>
    </row>
    <row r="58" spans="2:17" x14ac:dyDescent="0.25">
      <c r="B58" s="41" t="s">
        <v>159</v>
      </c>
      <c r="C58" s="41" t="s">
        <v>160</v>
      </c>
      <c r="D58" s="41" t="s">
        <v>161</v>
      </c>
      <c r="E58" s="73"/>
      <c r="F58" s="41" t="s">
        <v>1682</v>
      </c>
      <c r="G58" s="3" t="str">
        <f>VLOOKUP(F58,regions!A$2:C$419,3,FALSE)</f>
        <v>Unitary authority</v>
      </c>
      <c r="H58" s="3" t="str">
        <f>IFERROR(VLOOKUP(F58,classifications!A$3:C$328,3,FALSE),VLOOKUP(F58,classifications!I$2:K$28,3,FALSE))</f>
        <v>Predominantly Urban</v>
      </c>
      <c r="I58" s="61">
        <v>270</v>
      </c>
      <c r="J58" s="61">
        <v>40</v>
      </c>
      <c r="K58" s="61">
        <v>20</v>
      </c>
      <c r="L58" s="61">
        <v>330</v>
      </c>
      <c r="M58" s="57"/>
      <c r="N58" s="86">
        <v>170</v>
      </c>
      <c r="O58" s="61">
        <v>30</v>
      </c>
      <c r="P58" s="61">
        <v>0</v>
      </c>
      <c r="Q58" s="61">
        <v>200</v>
      </c>
    </row>
    <row r="59" spans="2:17" x14ac:dyDescent="0.25">
      <c r="B59" s="3" t="s">
        <v>162</v>
      </c>
      <c r="C59" s="3" t="s">
        <v>163</v>
      </c>
      <c r="D59" s="3" t="s">
        <v>164</v>
      </c>
      <c r="F59" s="3" t="s">
        <v>1702</v>
      </c>
      <c r="G59" s="3" t="str">
        <f>VLOOKUP(F59,regions!A$2:C$419,3,FALSE)</f>
        <v>Unitary authority</v>
      </c>
      <c r="H59" s="3" t="str">
        <f>IFERROR(VLOOKUP(F59,classifications!A$3:C$328,3,FALSE),VLOOKUP(F59,classifications!I$2:K$28,3,FALSE))</f>
        <v>Predominantly Urban</v>
      </c>
      <c r="I59" s="61">
        <v>230</v>
      </c>
      <c r="J59" s="61">
        <v>0</v>
      </c>
      <c r="K59" s="61">
        <v>0</v>
      </c>
      <c r="L59" s="61">
        <v>230</v>
      </c>
      <c r="M59" s="57"/>
      <c r="N59" s="86">
        <v>140</v>
      </c>
      <c r="O59" s="61">
        <v>100</v>
      </c>
      <c r="P59" s="61">
        <v>0</v>
      </c>
      <c r="Q59" s="61">
        <v>230</v>
      </c>
    </row>
    <row r="60" spans="2:17" x14ac:dyDescent="0.25">
      <c r="B60" s="41" t="s">
        <v>165</v>
      </c>
      <c r="C60" s="41" t="s">
        <v>166</v>
      </c>
      <c r="D60" s="41" t="s">
        <v>167</v>
      </c>
      <c r="E60" s="73"/>
      <c r="F60" s="41" t="s">
        <v>1669</v>
      </c>
      <c r="G60" s="3" t="str">
        <f>VLOOKUP(F60,regions!A$2:C$419,3,FALSE)</f>
        <v>Unitary authority</v>
      </c>
      <c r="H60" s="3" t="str">
        <f>IFERROR(VLOOKUP(F60,classifications!A$3:C$328,3,FALSE),VLOOKUP(F60,classifications!I$2:K$28,3,FALSE))</f>
        <v>Predominantly Urban</v>
      </c>
      <c r="I60" s="61">
        <v>610</v>
      </c>
      <c r="J60" s="61">
        <v>40</v>
      </c>
      <c r="K60" s="61">
        <v>0</v>
      </c>
      <c r="L60" s="61">
        <v>650</v>
      </c>
      <c r="M60" s="57"/>
      <c r="N60" s="86">
        <v>390</v>
      </c>
      <c r="O60" s="61">
        <v>40</v>
      </c>
      <c r="P60" s="61">
        <v>0</v>
      </c>
      <c r="Q60" s="61">
        <v>430</v>
      </c>
    </row>
    <row r="61" spans="2:17" x14ac:dyDescent="0.25">
      <c r="B61" s="3" t="s">
        <v>168</v>
      </c>
      <c r="C61" s="3" t="s">
        <v>169</v>
      </c>
      <c r="D61" s="3" t="s">
        <v>170</v>
      </c>
      <c r="F61" s="3" t="s">
        <v>1722</v>
      </c>
      <c r="G61" s="3" t="str">
        <f>VLOOKUP(F61,regions!A$2:C$419,3,FALSE)</f>
        <v>Unitary authority</v>
      </c>
      <c r="H61" s="3" t="str">
        <f>IFERROR(VLOOKUP(F61,classifications!A$3:C$328,3,FALSE),VLOOKUP(F61,classifications!I$2:K$28,3,FALSE))</f>
        <v>Urban with Significant Rural</v>
      </c>
      <c r="I61" s="61">
        <v>210</v>
      </c>
      <c r="J61" s="61">
        <v>0</v>
      </c>
      <c r="K61" s="61">
        <v>0</v>
      </c>
      <c r="L61" s="61">
        <v>210</v>
      </c>
      <c r="M61" s="57"/>
      <c r="N61" s="86">
        <v>130</v>
      </c>
      <c r="O61" s="61">
        <v>10</v>
      </c>
      <c r="P61" s="61">
        <v>0</v>
      </c>
      <c r="Q61" s="61">
        <v>130</v>
      </c>
    </row>
    <row r="62" spans="2:17" x14ac:dyDescent="0.25">
      <c r="B62" s="41" t="s">
        <v>171</v>
      </c>
      <c r="C62" s="41" t="s">
        <v>172</v>
      </c>
      <c r="D62" s="41" t="s">
        <v>173</v>
      </c>
      <c r="E62" s="73"/>
      <c r="F62" s="41" t="s">
        <v>1591</v>
      </c>
      <c r="G62" s="3" t="str">
        <f>VLOOKUP(F62,regions!A$2:C$419,3,FALSE)</f>
        <v>Unitary authority</v>
      </c>
      <c r="H62" s="3" t="str">
        <f>IFERROR(VLOOKUP(F62,classifications!A$3:C$328,3,FALSE),VLOOKUP(F62,classifications!I$2:K$28,3,FALSE))</f>
        <v>Predominantly Rural</v>
      </c>
      <c r="I62" s="61">
        <v>990</v>
      </c>
      <c r="J62" s="61">
        <v>390</v>
      </c>
      <c r="K62" s="61">
        <v>0</v>
      </c>
      <c r="L62" s="61">
        <v>1380</v>
      </c>
      <c r="M62" s="57"/>
      <c r="N62" s="86">
        <v>990</v>
      </c>
      <c r="O62" s="61">
        <v>390</v>
      </c>
      <c r="P62" s="61">
        <v>0</v>
      </c>
      <c r="Q62" s="61">
        <v>1380</v>
      </c>
    </row>
    <row r="63" spans="2:17" x14ac:dyDescent="0.25">
      <c r="B63" s="3" t="s">
        <v>174</v>
      </c>
      <c r="C63" s="3" t="s">
        <v>175</v>
      </c>
      <c r="D63" s="3" t="s">
        <v>176</v>
      </c>
      <c r="F63" s="3" t="s">
        <v>1693</v>
      </c>
      <c r="G63" s="3" t="str">
        <f>VLOOKUP(F63,regions!A$2:C$419,3,FALSE)</f>
        <v>Unitary authority</v>
      </c>
      <c r="H63" s="3" t="str">
        <f>IFERROR(VLOOKUP(F63,classifications!A$3:C$328,3,FALSE),VLOOKUP(F63,classifications!I$2:K$28,3,FALSE))</f>
        <v>Predominantly Urban</v>
      </c>
      <c r="I63" s="61">
        <v>200</v>
      </c>
      <c r="J63" s="61">
        <v>0</v>
      </c>
      <c r="K63" s="61">
        <v>0</v>
      </c>
      <c r="L63" s="61">
        <v>200</v>
      </c>
      <c r="M63" s="57"/>
      <c r="N63" s="86">
        <v>170</v>
      </c>
      <c r="O63" s="61">
        <v>0</v>
      </c>
      <c r="P63" s="61">
        <v>0</v>
      </c>
      <c r="Q63" s="61">
        <v>170</v>
      </c>
    </row>
    <row r="64" spans="2:17" x14ac:dyDescent="0.25">
      <c r="B64" s="3" t="s">
        <v>177</v>
      </c>
      <c r="C64" s="3" t="s">
        <v>178</v>
      </c>
      <c r="D64" s="3" t="s">
        <v>179</v>
      </c>
      <c r="F64" s="3" t="s">
        <v>1694</v>
      </c>
      <c r="G64" s="3" t="str">
        <f>VLOOKUP(F64,regions!A$2:C$419,3,FALSE)</f>
        <v>Unitary authority</v>
      </c>
      <c r="H64" s="3" t="str">
        <f>IFERROR(VLOOKUP(F64,classifications!A$3:C$328,3,FALSE),VLOOKUP(F64,classifications!I$2:K$28,3,FALSE))</f>
        <v>Predominantly Urban</v>
      </c>
      <c r="I64" s="61">
        <v>280</v>
      </c>
      <c r="J64" s="61">
        <v>10</v>
      </c>
      <c r="K64" s="61">
        <v>0</v>
      </c>
      <c r="L64" s="61">
        <v>290</v>
      </c>
      <c r="M64" s="57"/>
      <c r="N64" s="86">
        <v>150</v>
      </c>
      <c r="O64" s="61">
        <v>30</v>
      </c>
      <c r="P64" s="61">
        <v>0</v>
      </c>
      <c r="Q64" s="61">
        <v>180</v>
      </c>
    </row>
    <row r="65" spans="1:17" x14ac:dyDescent="0.25">
      <c r="B65" s="41" t="s">
        <v>180</v>
      </c>
      <c r="C65" s="41" t="s">
        <v>181</v>
      </c>
      <c r="D65" s="41" t="s">
        <v>182</v>
      </c>
      <c r="E65" s="73"/>
      <c r="F65" s="41" t="s">
        <v>1725</v>
      </c>
      <c r="G65" s="3" t="str">
        <f>VLOOKUP(F65,regions!A$2:C$419,3,FALSE)</f>
        <v>Unitary authority</v>
      </c>
      <c r="H65" s="3" t="str">
        <f>IFERROR(VLOOKUP(F65,classifications!A$3:C$328,3,FALSE),VLOOKUP(F65,classifications!I$2:K$28,3,FALSE))</f>
        <v>Predominantly Urban</v>
      </c>
      <c r="I65" s="61">
        <v>180</v>
      </c>
      <c r="J65" s="61">
        <v>40</v>
      </c>
      <c r="K65" s="61">
        <v>0</v>
      </c>
      <c r="L65" s="61">
        <v>220</v>
      </c>
      <c r="M65" s="57"/>
      <c r="N65" s="86">
        <v>250</v>
      </c>
      <c r="O65" s="61">
        <v>0</v>
      </c>
      <c r="P65" s="61">
        <v>0</v>
      </c>
      <c r="Q65" s="61">
        <v>250</v>
      </c>
    </row>
    <row r="66" spans="1:17" x14ac:dyDescent="0.25">
      <c r="I66" s="57"/>
      <c r="J66" s="57"/>
      <c r="K66" s="57"/>
      <c r="L66" s="57"/>
      <c r="M66" s="57"/>
      <c r="N66" s="67"/>
      <c r="O66" s="57"/>
      <c r="P66" s="57"/>
      <c r="Q66" s="57"/>
    </row>
    <row r="67" spans="1:17" x14ac:dyDescent="0.25">
      <c r="A67" s="20" t="s">
        <v>1358</v>
      </c>
      <c r="B67" s="21"/>
      <c r="C67" s="21"/>
      <c r="D67" s="21"/>
      <c r="E67" s="22"/>
      <c r="F67" s="21"/>
      <c r="G67" s="21"/>
      <c r="I67" s="55">
        <v>13050</v>
      </c>
      <c r="J67" s="55">
        <v>6390</v>
      </c>
      <c r="K67" s="55">
        <v>460</v>
      </c>
      <c r="L67" s="55">
        <v>19900</v>
      </c>
      <c r="M67" s="56"/>
      <c r="N67" s="66">
        <v>11240</v>
      </c>
      <c r="O67" s="55">
        <v>8560</v>
      </c>
      <c r="P67" s="55">
        <v>340</v>
      </c>
      <c r="Q67" s="55">
        <v>20130</v>
      </c>
    </row>
    <row r="68" spans="1:17" x14ac:dyDescent="0.25">
      <c r="I68" s="57"/>
      <c r="J68" s="57"/>
      <c r="K68" s="57"/>
      <c r="L68" s="57"/>
      <c r="M68" s="57"/>
      <c r="N68" s="67"/>
      <c r="O68" s="57"/>
      <c r="P68" s="57"/>
      <c r="Q68" s="57"/>
    </row>
    <row r="69" spans="1:17" x14ac:dyDescent="0.25">
      <c r="B69" s="41" t="s">
        <v>184</v>
      </c>
      <c r="C69" s="41" t="s">
        <v>185</v>
      </c>
      <c r="D69" s="41" t="s">
        <v>186</v>
      </c>
      <c r="E69" s="73"/>
      <c r="F69" s="41" t="s">
        <v>187</v>
      </c>
      <c r="G69" s="3" t="str">
        <f>VLOOKUP(F69,regions!A$2:C$419,3,FALSE)</f>
        <v>London borough</v>
      </c>
      <c r="H69" s="3" t="str">
        <f>IFERROR(VLOOKUP(F69,classifications!A$3:C$328,3,FALSE),VLOOKUP(F69,classifications!I$2:K$28,3,FALSE))</f>
        <v>Predominantly Urban</v>
      </c>
      <c r="I69" s="61">
        <v>250</v>
      </c>
      <c r="J69" s="61">
        <v>230</v>
      </c>
      <c r="K69" s="61">
        <v>60</v>
      </c>
      <c r="L69" s="61">
        <v>550</v>
      </c>
      <c r="M69" s="57"/>
      <c r="N69" s="86">
        <v>190</v>
      </c>
      <c r="O69" s="61">
        <v>150</v>
      </c>
      <c r="P69" s="61">
        <v>0</v>
      </c>
      <c r="Q69" s="61">
        <v>340</v>
      </c>
    </row>
    <row r="70" spans="1:17" x14ac:dyDescent="0.25">
      <c r="B70" s="41" t="s">
        <v>188</v>
      </c>
      <c r="C70" s="41" t="s">
        <v>189</v>
      </c>
      <c r="D70" s="41" t="s">
        <v>190</v>
      </c>
      <c r="E70" s="73"/>
      <c r="F70" s="41" t="s">
        <v>191</v>
      </c>
      <c r="G70" s="3" t="str">
        <f>VLOOKUP(F70,regions!A$2:C$419,3,FALSE)</f>
        <v>London borough</v>
      </c>
      <c r="H70" s="3" t="str">
        <f>IFERROR(VLOOKUP(F70,classifications!A$3:C$328,3,FALSE),VLOOKUP(F70,classifications!I$2:K$28,3,FALSE))</f>
        <v>Predominantly Urban</v>
      </c>
      <c r="I70" s="84">
        <v>600</v>
      </c>
      <c r="J70" s="61">
        <v>220</v>
      </c>
      <c r="K70" s="61">
        <v>0</v>
      </c>
      <c r="L70" s="84">
        <v>820</v>
      </c>
      <c r="M70" s="57"/>
      <c r="N70" s="86">
        <v>1120</v>
      </c>
      <c r="O70" s="61">
        <v>870</v>
      </c>
      <c r="P70" s="61">
        <v>0</v>
      </c>
      <c r="Q70" s="61">
        <v>1990</v>
      </c>
    </row>
    <row r="71" spans="1:17" x14ac:dyDescent="0.25">
      <c r="B71" s="41" t="s">
        <v>192</v>
      </c>
      <c r="C71" s="41" t="s">
        <v>193</v>
      </c>
      <c r="D71" s="41" t="s">
        <v>194</v>
      </c>
      <c r="E71" s="73"/>
      <c r="F71" s="41" t="s">
        <v>195</v>
      </c>
      <c r="G71" s="3" t="str">
        <f>VLOOKUP(F71,regions!A$2:C$419,3,FALSE)</f>
        <v>London borough</v>
      </c>
      <c r="H71" s="3" t="str">
        <f>IFERROR(VLOOKUP(F71,classifications!A$3:C$328,3,FALSE),VLOOKUP(F71,classifications!I$2:K$28,3,FALSE))</f>
        <v>Predominantly Urban</v>
      </c>
      <c r="I71" s="61">
        <v>280</v>
      </c>
      <c r="J71" s="61">
        <v>80</v>
      </c>
      <c r="K71" s="61">
        <v>0</v>
      </c>
      <c r="L71" s="61">
        <v>360</v>
      </c>
      <c r="M71" s="57"/>
      <c r="N71" s="86">
        <v>140</v>
      </c>
      <c r="O71" s="61">
        <v>180</v>
      </c>
      <c r="P71" s="61">
        <v>0</v>
      </c>
      <c r="Q71" s="61">
        <v>310</v>
      </c>
    </row>
    <row r="72" spans="1:17" x14ac:dyDescent="0.25">
      <c r="B72" s="41" t="s">
        <v>196</v>
      </c>
      <c r="C72" s="41" t="s">
        <v>197</v>
      </c>
      <c r="D72" s="41" t="s">
        <v>198</v>
      </c>
      <c r="E72" s="73"/>
      <c r="F72" s="41" t="s">
        <v>199</v>
      </c>
      <c r="G72" s="3" t="str">
        <f>VLOOKUP(F72,regions!A$2:C$419,3,FALSE)</f>
        <v>London borough</v>
      </c>
      <c r="H72" s="3" t="str">
        <f>IFERROR(VLOOKUP(F72,classifications!A$3:C$328,3,FALSE),VLOOKUP(F72,classifications!I$2:K$28,3,FALSE))</f>
        <v>Predominantly Urban</v>
      </c>
      <c r="I72" s="84">
        <v>170</v>
      </c>
      <c r="J72" s="84">
        <v>190</v>
      </c>
      <c r="K72" s="84">
        <v>0</v>
      </c>
      <c r="L72" s="84">
        <v>360</v>
      </c>
      <c r="M72" s="57"/>
      <c r="N72" s="85">
        <v>280</v>
      </c>
      <c r="O72" s="84">
        <v>360</v>
      </c>
      <c r="P72" s="84">
        <v>0</v>
      </c>
      <c r="Q72" s="84">
        <v>630</v>
      </c>
    </row>
    <row r="73" spans="1:17" x14ac:dyDescent="0.25">
      <c r="B73" s="41" t="s">
        <v>200</v>
      </c>
      <c r="C73" s="41" t="s">
        <v>201</v>
      </c>
      <c r="D73" s="41" t="s">
        <v>202</v>
      </c>
      <c r="E73" s="73"/>
      <c r="F73" s="41" t="s">
        <v>203</v>
      </c>
      <c r="G73" s="3" t="str">
        <f>VLOOKUP(F73,regions!A$2:C$419,3,FALSE)</f>
        <v>London borough</v>
      </c>
      <c r="H73" s="3" t="str">
        <f>IFERROR(VLOOKUP(F73,classifications!A$3:C$328,3,FALSE),VLOOKUP(F73,classifications!I$2:K$28,3,FALSE))</f>
        <v>Predominantly Urban</v>
      </c>
      <c r="I73" s="84">
        <v>450</v>
      </c>
      <c r="J73" s="84">
        <v>150</v>
      </c>
      <c r="K73" s="84">
        <v>0</v>
      </c>
      <c r="L73" s="84">
        <v>600</v>
      </c>
      <c r="M73" s="57"/>
      <c r="N73" s="85">
        <v>630</v>
      </c>
      <c r="O73" s="84">
        <v>110</v>
      </c>
      <c r="P73" s="84">
        <v>0</v>
      </c>
      <c r="Q73" s="84">
        <v>740</v>
      </c>
    </row>
    <row r="74" spans="1:17" x14ac:dyDescent="0.25">
      <c r="B74" s="41" t="s">
        <v>204</v>
      </c>
      <c r="C74" s="41" t="s">
        <v>205</v>
      </c>
      <c r="D74" s="41" t="s">
        <v>206</v>
      </c>
      <c r="E74" s="73"/>
      <c r="F74" s="41" t="s">
        <v>207</v>
      </c>
      <c r="G74" s="3" t="str">
        <f>VLOOKUP(F74,regions!A$2:C$419,3,FALSE)</f>
        <v>London borough</v>
      </c>
      <c r="H74" s="3" t="str">
        <f>IFERROR(VLOOKUP(F74,classifications!A$3:C$328,3,FALSE),VLOOKUP(F74,classifications!I$2:K$28,3,FALSE))</f>
        <v>Predominantly Urban</v>
      </c>
      <c r="I74" s="61">
        <v>330</v>
      </c>
      <c r="J74" s="61">
        <v>90</v>
      </c>
      <c r="K74" s="61">
        <v>0</v>
      </c>
      <c r="L74" s="61">
        <v>420</v>
      </c>
      <c r="M74" s="57"/>
      <c r="N74" s="86">
        <v>70</v>
      </c>
      <c r="O74" s="61">
        <v>70</v>
      </c>
      <c r="P74" s="61">
        <v>0</v>
      </c>
      <c r="Q74" s="61">
        <v>140</v>
      </c>
    </row>
    <row r="75" spans="1:17" x14ac:dyDescent="0.25">
      <c r="B75" s="41" t="s">
        <v>208</v>
      </c>
      <c r="C75" s="41" t="s">
        <v>209</v>
      </c>
      <c r="D75" s="41" t="s">
        <v>210</v>
      </c>
      <c r="E75" s="73"/>
      <c r="F75" s="41" t="s">
        <v>211</v>
      </c>
      <c r="G75" s="3" t="str">
        <f>VLOOKUP(F75,regions!A$2:C$419,3,FALSE)</f>
        <v>London borough</v>
      </c>
      <c r="H75" s="3" t="str">
        <f>IFERROR(VLOOKUP(F75,classifications!A$3:C$328,3,FALSE),VLOOKUP(F75,classifications!I$2:K$28,3,FALSE))</f>
        <v>Predominantly Urban</v>
      </c>
      <c r="I75" s="61">
        <v>10</v>
      </c>
      <c r="J75" s="61">
        <v>0</v>
      </c>
      <c r="K75" s="61">
        <v>0</v>
      </c>
      <c r="L75" s="61">
        <v>10</v>
      </c>
      <c r="M75" s="57"/>
      <c r="N75" s="86">
        <v>0</v>
      </c>
      <c r="O75" s="61">
        <v>0</v>
      </c>
      <c r="P75" s="61">
        <v>0</v>
      </c>
      <c r="Q75" s="61">
        <v>0</v>
      </c>
    </row>
    <row r="76" spans="1:17" x14ac:dyDescent="0.25">
      <c r="B76" s="41" t="s">
        <v>212</v>
      </c>
      <c r="C76" s="41" t="s">
        <v>213</v>
      </c>
      <c r="D76" s="41" t="s">
        <v>214</v>
      </c>
      <c r="E76" s="73"/>
      <c r="F76" s="41" t="s">
        <v>215</v>
      </c>
      <c r="G76" s="3" t="str">
        <f>VLOOKUP(F76,regions!A$2:C$419,3,FALSE)</f>
        <v>London borough</v>
      </c>
      <c r="H76" s="3" t="str">
        <f>IFERROR(VLOOKUP(F76,classifications!A$3:C$328,3,FALSE),VLOOKUP(F76,classifications!I$2:K$28,3,FALSE))</f>
        <v>Predominantly Urban</v>
      </c>
      <c r="I76" s="61">
        <v>330</v>
      </c>
      <c r="J76" s="61">
        <v>90</v>
      </c>
      <c r="K76" s="61">
        <v>0</v>
      </c>
      <c r="L76" s="61">
        <v>420</v>
      </c>
      <c r="M76" s="57"/>
      <c r="N76" s="86">
        <v>220</v>
      </c>
      <c r="O76" s="61">
        <v>280</v>
      </c>
      <c r="P76" s="61">
        <v>0</v>
      </c>
      <c r="Q76" s="61">
        <v>500</v>
      </c>
    </row>
    <row r="77" spans="1:17" x14ac:dyDescent="0.25">
      <c r="B77" s="41" t="s">
        <v>216</v>
      </c>
      <c r="C77" s="41" t="s">
        <v>217</v>
      </c>
      <c r="D77" s="41" t="s">
        <v>218</v>
      </c>
      <c r="E77" s="73"/>
      <c r="F77" s="41" t="s">
        <v>219</v>
      </c>
      <c r="G77" s="3" t="str">
        <f>VLOOKUP(F77,regions!A$2:C$419,3,FALSE)</f>
        <v>London borough</v>
      </c>
      <c r="H77" s="3" t="str">
        <f>IFERROR(VLOOKUP(F77,classifications!A$3:C$328,3,FALSE),VLOOKUP(F77,classifications!I$2:K$28,3,FALSE))</f>
        <v>Predominantly Urban</v>
      </c>
      <c r="I77" s="61">
        <v>380</v>
      </c>
      <c r="J77" s="61">
        <v>240</v>
      </c>
      <c r="K77" s="61">
        <v>150</v>
      </c>
      <c r="L77" s="61">
        <v>780</v>
      </c>
      <c r="M77" s="57"/>
      <c r="N77" s="86">
        <v>300</v>
      </c>
      <c r="O77" s="61">
        <v>320</v>
      </c>
      <c r="P77" s="61">
        <v>80</v>
      </c>
      <c r="Q77" s="61">
        <v>700</v>
      </c>
    </row>
    <row r="78" spans="1:17" x14ac:dyDescent="0.25">
      <c r="B78" s="41" t="s">
        <v>220</v>
      </c>
      <c r="C78" s="41" t="s">
        <v>221</v>
      </c>
      <c r="D78" s="41" t="s">
        <v>222</v>
      </c>
      <c r="E78" s="73"/>
      <c r="F78" s="41" t="s">
        <v>223</v>
      </c>
      <c r="G78" s="3" t="str">
        <f>VLOOKUP(F78,regions!A$2:C$419,3,FALSE)</f>
        <v>London borough</v>
      </c>
      <c r="H78" s="3" t="str">
        <f>IFERROR(VLOOKUP(F78,classifications!A$3:C$328,3,FALSE),VLOOKUP(F78,classifications!I$2:K$28,3,FALSE))</f>
        <v>Predominantly Urban</v>
      </c>
      <c r="I78" s="61">
        <v>200</v>
      </c>
      <c r="J78" s="61">
        <v>120</v>
      </c>
      <c r="K78" s="61">
        <v>0</v>
      </c>
      <c r="L78" s="61">
        <v>330</v>
      </c>
      <c r="M78" s="57"/>
      <c r="N78" s="86">
        <v>70</v>
      </c>
      <c r="O78" s="61">
        <v>600</v>
      </c>
      <c r="P78" s="61">
        <v>0</v>
      </c>
      <c r="Q78" s="61">
        <v>670</v>
      </c>
    </row>
    <row r="79" spans="1:17" x14ac:dyDescent="0.25">
      <c r="B79" s="41" t="s">
        <v>224</v>
      </c>
      <c r="C79" s="41" t="s">
        <v>225</v>
      </c>
      <c r="D79" s="41" t="s">
        <v>226</v>
      </c>
      <c r="E79" s="73"/>
      <c r="F79" s="41" t="s">
        <v>227</v>
      </c>
      <c r="G79" s="3" t="str">
        <f>VLOOKUP(F79,regions!A$2:C$419,3,FALSE)</f>
        <v>London borough</v>
      </c>
      <c r="H79" s="3" t="str">
        <f>IFERROR(VLOOKUP(F79,classifications!A$3:C$328,3,FALSE),VLOOKUP(F79,classifications!I$2:K$28,3,FALSE))</f>
        <v>Predominantly Urban</v>
      </c>
      <c r="I79" s="61">
        <v>840</v>
      </c>
      <c r="J79" s="61">
        <v>50</v>
      </c>
      <c r="K79" s="61">
        <v>0</v>
      </c>
      <c r="L79" s="61">
        <v>890</v>
      </c>
      <c r="M79" s="57"/>
      <c r="N79" s="86">
        <v>920</v>
      </c>
      <c r="O79" s="61">
        <v>50</v>
      </c>
      <c r="P79" s="61">
        <v>0</v>
      </c>
      <c r="Q79" s="61">
        <v>970</v>
      </c>
    </row>
    <row r="80" spans="1:17" x14ac:dyDescent="0.25">
      <c r="B80" s="41" t="s">
        <v>228</v>
      </c>
      <c r="C80" s="41" t="s">
        <v>229</v>
      </c>
      <c r="D80" s="41" t="s">
        <v>230</v>
      </c>
      <c r="E80" s="73"/>
      <c r="F80" s="41" t="s">
        <v>231</v>
      </c>
      <c r="G80" s="3" t="str">
        <f>VLOOKUP(F80,regions!A$2:C$419,3,FALSE)</f>
        <v>London borough</v>
      </c>
      <c r="H80" s="3" t="str">
        <f>IFERROR(VLOOKUP(F80,classifications!A$3:C$328,3,FALSE),VLOOKUP(F80,classifications!I$2:K$28,3,FALSE))</f>
        <v>Predominantly Urban</v>
      </c>
      <c r="I80" s="61">
        <v>920</v>
      </c>
      <c r="J80" s="61">
        <v>850</v>
      </c>
      <c r="K80" s="61">
        <v>0</v>
      </c>
      <c r="L80" s="61">
        <v>1780</v>
      </c>
      <c r="M80" s="57"/>
      <c r="N80" s="86">
        <v>390</v>
      </c>
      <c r="O80" s="61">
        <v>310</v>
      </c>
      <c r="P80" s="61">
        <v>40</v>
      </c>
      <c r="Q80" s="61">
        <v>730</v>
      </c>
    </row>
    <row r="81" spans="2:17" x14ac:dyDescent="0.25">
      <c r="B81" s="41" t="s">
        <v>232</v>
      </c>
      <c r="C81" s="41" t="s">
        <v>233</v>
      </c>
      <c r="D81" s="41" t="s">
        <v>234</v>
      </c>
      <c r="E81" s="73"/>
      <c r="F81" s="41" t="s">
        <v>235</v>
      </c>
      <c r="G81" s="3" t="str">
        <f>VLOOKUP(F81,regions!A$2:C$419,3,FALSE)</f>
        <v>London borough</v>
      </c>
      <c r="H81" s="3" t="str">
        <f>IFERROR(VLOOKUP(F81,classifications!A$3:C$328,3,FALSE),VLOOKUP(F81,classifications!I$2:K$28,3,FALSE))</f>
        <v>Predominantly Urban</v>
      </c>
      <c r="I81" s="61">
        <v>140</v>
      </c>
      <c r="J81" s="61">
        <v>30</v>
      </c>
      <c r="K81" s="61">
        <v>0</v>
      </c>
      <c r="L81" s="61">
        <v>170</v>
      </c>
      <c r="M81" s="57"/>
      <c r="N81" s="86">
        <v>100</v>
      </c>
      <c r="O81" s="61">
        <v>20</v>
      </c>
      <c r="P81" s="61">
        <v>0</v>
      </c>
      <c r="Q81" s="61">
        <v>120</v>
      </c>
    </row>
    <row r="82" spans="2:17" x14ac:dyDescent="0.25">
      <c r="B82" s="41" t="s">
        <v>236</v>
      </c>
      <c r="C82" s="41" t="s">
        <v>237</v>
      </c>
      <c r="D82" s="41" t="s">
        <v>238</v>
      </c>
      <c r="E82" s="73"/>
      <c r="F82" s="41" t="s">
        <v>239</v>
      </c>
      <c r="G82" s="3" t="str">
        <f>VLOOKUP(F82,regions!A$2:C$419,3,FALSE)</f>
        <v>London borough</v>
      </c>
      <c r="H82" s="3" t="str">
        <f>IFERROR(VLOOKUP(F82,classifications!A$3:C$328,3,FALSE),VLOOKUP(F82,classifications!I$2:K$28,3,FALSE))</f>
        <v>Predominantly Urban</v>
      </c>
      <c r="I82" s="61">
        <v>230</v>
      </c>
      <c r="J82" s="61">
        <v>70</v>
      </c>
      <c r="K82" s="61">
        <v>0</v>
      </c>
      <c r="L82" s="61">
        <v>300</v>
      </c>
      <c r="M82" s="57"/>
      <c r="N82" s="86">
        <v>310</v>
      </c>
      <c r="O82" s="61">
        <v>150</v>
      </c>
      <c r="P82" s="61">
        <v>0</v>
      </c>
      <c r="Q82" s="61">
        <v>460</v>
      </c>
    </row>
    <row r="83" spans="2:17" x14ac:dyDescent="0.25">
      <c r="B83" s="41" t="s">
        <v>240</v>
      </c>
      <c r="C83" s="41" t="s">
        <v>241</v>
      </c>
      <c r="D83" s="41" t="s">
        <v>242</v>
      </c>
      <c r="E83" s="73"/>
      <c r="F83" s="41" t="s">
        <v>243</v>
      </c>
      <c r="G83" s="3" t="str">
        <f>VLOOKUP(F83,regions!A$2:C$419,3,FALSE)</f>
        <v>London borough</v>
      </c>
      <c r="H83" s="3" t="str">
        <f>IFERROR(VLOOKUP(F83,classifications!A$3:C$328,3,FALSE),VLOOKUP(F83,classifications!I$2:K$28,3,FALSE))</f>
        <v>Predominantly Urban</v>
      </c>
      <c r="I83" s="61">
        <v>120</v>
      </c>
      <c r="J83" s="61">
        <v>130</v>
      </c>
      <c r="K83" s="61">
        <v>0</v>
      </c>
      <c r="L83" s="61">
        <v>260</v>
      </c>
      <c r="M83" s="57"/>
      <c r="N83" s="86">
        <v>50</v>
      </c>
      <c r="O83" s="61">
        <v>20</v>
      </c>
      <c r="P83" s="61">
        <v>0</v>
      </c>
      <c r="Q83" s="61">
        <v>70</v>
      </c>
    </row>
    <row r="84" spans="2:17" x14ac:dyDescent="0.25">
      <c r="B84" s="41" t="s">
        <v>244</v>
      </c>
      <c r="C84" s="41" t="s">
        <v>245</v>
      </c>
      <c r="D84" s="41" t="s">
        <v>246</v>
      </c>
      <c r="E84" s="73"/>
      <c r="F84" s="41" t="s">
        <v>247</v>
      </c>
      <c r="G84" s="3" t="str">
        <f>VLOOKUP(F84,regions!A$2:C$419,3,FALSE)</f>
        <v>London borough</v>
      </c>
      <c r="H84" s="3" t="str">
        <f>IFERROR(VLOOKUP(F84,classifications!A$3:C$328,3,FALSE),VLOOKUP(F84,classifications!I$2:K$28,3,FALSE))</f>
        <v>Predominantly Urban</v>
      </c>
      <c r="I84" s="61">
        <v>470</v>
      </c>
      <c r="J84" s="61">
        <v>340</v>
      </c>
      <c r="K84" s="61">
        <v>0</v>
      </c>
      <c r="L84" s="61">
        <v>810</v>
      </c>
      <c r="M84" s="57"/>
      <c r="N84" s="86">
        <v>180</v>
      </c>
      <c r="O84" s="61">
        <v>330</v>
      </c>
      <c r="P84" s="61">
        <v>0</v>
      </c>
      <c r="Q84" s="61">
        <v>510</v>
      </c>
    </row>
    <row r="85" spans="2:17" x14ac:dyDescent="0.25">
      <c r="B85" s="41" t="s">
        <v>248</v>
      </c>
      <c r="C85" s="41" t="s">
        <v>249</v>
      </c>
      <c r="D85" s="41" t="s">
        <v>250</v>
      </c>
      <c r="E85" s="73"/>
      <c r="F85" s="41" t="s">
        <v>251</v>
      </c>
      <c r="G85" s="3" t="str">
        <f>VLOOKUP(F85,regions!A$2:C$419,3,FALSE)</f>
        <v>London borough</v>
      </c>
      <c r="H85" s="3" t="str">
        <f>IFERROR(VLOOKUP(F85,classifications!A$3:C$328,3,FALSE),VLOOKUP(F85,classifications!I$2:K$28,3,FALSE))</f>
        <v>Predominantly Urban</v>
      </c>
      <c r="I85" s="61">
        <v>430</v>
      </c>
      <c r="J85" s="61">
        <v>180</v>
      </c>
      <c r="K85" s="61">
        <v>20</v>
      </c>
      <c r="L85" s="61">
        <v>620</v>
      </c>
      <c r="M85" s="57"/>
      <c r="N85" s="86">
        <v>430</v>
      </c>
      <c r="O85" s="61">
        <v>300</v>
      </c>
      <c r="P85" s="61">
        <v>20</v>
      </c>
      <c r="Q85" s="61">
        <v>760</v>
      </c>
    </row>
    <row r="86" spans="2:17" x14ac:dyDescent="0.25">
      <c r="B86" s="41" t="s">
        <v>252</v>
      </c>
      <c r="C86" s="41" t="s">
        <v>253</v>
      </c>
      <c r="D86" s="41" t="s">
        <v>254</v>
      </c>
      <c r="E86" s="73"/>
      <c r="F86" s="41" t="s">
        <v>255</v>
      </c>
      <c r="G86" s="3" t="str">
        <f>VLOOKUP(F86,regions!A$2:C$419,3,FALSE)</f>
        <v>London borough</v>
      </c>
      <c r="H86" s="3" t="str">
        <f>IFERROR(VLOOKUP(F86,classifications!A$3:C$328,3,FALSE),VLOOKUP(F86,classifications!I$2:K$28,3,FALSE))</f>
        <v>Predominantly Urban</v>
      </c>
      <c r="I86" s="61">
        <v>150</v>
      </c>
      <c r="J86" s="61">
        <v>30</v>
      </c>
      <c r="K86" s="61">
        <v>0</v>
      </c>
      <c r="L86" s="61">
        <v>180</v>
      </c>
      <c r="M86" s="57"/>
      <c r="N86" s="86">
        <v>300</v>
      </c>
      <c r="O86" s="61">
        <v>550</v>
      </c>
      <c r="P86" s="61">
        <v>20</v>
      </c>
      <c r="Q86" s="61">
        <v>870</v>
      </c>
    </row>
    <row r="87" spans="2:17" x14ac:dyDescent="0.25">
      <c r="B87" s="41" t="s">
        <v>256</v>
      </c>
      <c r="C87" s="41" t="s">
        <v>257</v>
      </c>
      <c r="D87" s="41" t="s">
        <v>258</v>
      </c>
      <c r="E87" s="73"/>
      <c r="F87" s="41" t="s">
        <v>259</v>
      </c>
      <c r="G87" s="3" t="str">
        <f>VLOOKUP(F87,regions!A$2:C$419,3,FALSE)</f>
        <v>London borough</v>
      </c>
      <c r="H87" s="3" t="str">
        <f>IFERROR(VLOOKUP(F87,classifications!A$3:C$328,3,FALSE),VLOOKUP(F87,classifications!I$2:K$28,3,FALSE))</f>
        <v>Predominantly Urban</v>
      </c>
      <c r="I87" s="61">
        <v>290</v>
      </c>
      <c r="J87" s="61">
        <v>110</v>
      </c>
      <c r="K87" s="61">
        <v>0</v>
      </c>
      <c r="L87" s="61">
        <v>410</v>
      </c>
      <c r="M87" s="57"/>
      <c r="N87" s="86">
        <v>160</v>
      </c>
      <c r="O87" s="61">
        <v>90</v>
      </c>
      <c r="P87" s="61">
        <v>0</v>
      </c>
      <c r="Q87" s="61">
        <v>260</v>
      </c>
    </row>
    <row r="88" spans="2:17" x14ac:dyDescent="0.25">
      <c r="B88" s="41" t="s">
        <v>260</v>
      </c>
      <c r="C88" s="41" t="s">
        <v>261</v>
      </c>
      <c r="D88" s="41" t="s">
        <v>262</v>
      </c>
      <c r="E88" s="73"/>
      <c r="F88" s="41" t="s">
        <v>263</v>
      </c>
      <c r="G88" s="3" t="str">
        <f>VLOOKUP(F88,regions!A$2:C$419,3,FALSE)</f>
        <v>London borough</v>
      </c>
      <c r="H88" s="3" t="str">
        <f>IFERROR(VLOOKUP(F88,classifications!A$3:C$328,3,FALSE),VLOOKUP(F88,classifications!I$2:K$28,3,FALSE))</f>
        <v>Predominantly Urban</v>
      </c>
      <c r="I88" s="61">
        <v>530</v>
      </c>
      <c r="J88" s="61">
        <v>140</v>
      </c>
      <c r="K88" s="61">
        <v>0</v>
      </c>
      <c r="L88" s="61">
        <v>670</v>
      </c>
      <c r="M88" s="57"/>
      <c r="N88" s="86">
        <v>50</v>
      </c>
      <c r="O88" s="61">
        <v>10</v>
      </c>
      <c r="P88" s="61">
        <v>0</v>
      </c>
      <c r="Q88" s="61">
        <v>50</v>
      </c>
    </row>
    <row r="89" spans="2:17" x14ac:dyDescent="0.25">
      <c r="B89" s="41" t="s">
        <v>264</v>
      </c>
      <c r="C89" s="41" t="s">
        <v>265</v>
      </c>
      <c r="D89" s="41" t="s">
        <v>266</v>
      </c>
      <c r="E89" s="73"/>
      <c r="F89" s="41" t="s">
        <v>267</v>
      </c>
      <c r="G89" s="3" t="str">
        <f>VLOOKUP(F89,regions!A$2:C$419,3,FALSE)</f>
        <v>London borough</v>
      </c>
      <c r="H89" s="3" t="str">
        <f>IFERROR(VLOOKUP(F89,classifications!A$3:C$328,3,FALSE),VLOOKUP(F89,classifications!I$2:K$28,3,FALSE))</f>
        <v>Predominantly Urban</v>
      </c>
      <c r="I89" s="61">
        <v>120</v>
      </c>
      <c r="J89" s="61">
        <v>10</v>
      </c>
      <c r="K89" s="61">
        <v>0</v>
      </c>
      <c r="L89" s="61">
        <v>130</v>
      </c>
      <c r="M89" s="57"/>
      <c r="N89" s="86">
        <v>190</v>
      </c>
      <c r="O89" s="61">
        <v>10</v>
      </c>
      <c r="P89" s="61">
        <v>0</v>
      </c>
      <c r="Q89" s="61">
        <v>190</v>
      </c>
    </row>
    <row r="90" spans="2:17" x14ac:dyDescent="0.25">
      <c r="B90" s="41" t="s">
        <v>268</v>
      </c>
      <c r="C90" s="41" t="s">
        <v>269</v>
      </c>
      <c r="D90" s="41" t="s">
        <v>270</v>
      </c>
      <c r="E90" s="73"/>
      <c r="F90" s="41" t="s">
        <v>271</v>
      </c>
      <c r="G90" s="3" t="str">
        <f>VLOOKUP(F90,regions!A$2:C$419,3,FALSE)</f>
        <v>London borough</v>
      </c>
      <c r="H90" s="3" t="str">
        <f>IFERROR(VLOOKUP(F90,classifications!A$3:C$328,3,FALSE),VLOOKUP(F90,classifications!I$2:K$28,3,FALSE))</f>
        <v>Predominantly Urban</v>
      </c>
      <c r="I90" s="61">
        <v>110</v>
      </c>
      <c r="J90" s="61">
        <v>170</v>
      </c>
      <c r="K90" s="61">
        <v>0</v>
      </c>
      <c r="L90" s="61">
        <v>270</v>
      </c>
      <c r="M90" s="57"/>
      <c r="N90" s="86">
        <v>230</v>
      </c>
      <c r="O90" s="61">
        <v>170</v>
      </c>
      <c r="P90" s="61">
        <v>0</v>
      </c>
      <c r="Q90" s="61">
        <v>390</v>
      </c>
    </row>
    <row r="91" spans="2:17" x14ac:dyDescent="0.25">
      <c r="B91" s="41" t="s">
        <v>272</v>
      </c>
      <c r="C91" s="41" t="s">
        <v>273</v>
      </c>
      <c r="D91" s="41" t="s">
        <v>274</v>
      </c>
      <c r="E91" s="73"/>
      <c r="F91" s="41" t="s">
        <v>275</v>
      </c>
      <c r="G91" s="3" t="str">
        <f>VLOOKUP(F91,regions!A$2:C$419,3,FALSE)</f>
        <v>London borough</v>
      </c>
      <c r="H91" s="3" t="str">
        <f>IFERROR(VLOOKUP(F91,classifications!A$3:C$328,3,FALSE),VLOOKUP(F91,classifications!I$2:K$28,3,FALSE))</f>
        <v>Predominantly Urban</v>
      </c>
      <c r="I91" s="61">
        <v>400</v>
      </c>
      <c r="J91" s="61">
        <v>470</v>
      </c>
      <c r="K91" s="61">
        <v>0</v>
      </c>
      <c r="L91" s="61">
        <v>870</v>
      </c>
      <c r="M91" s="57"/>
      <c r="N91" s="86">
        <v>520</v>
      </c>
      <c r="O91" s="61">
        <v>830</v>
      </c>
      <c r="P91" s="61">
        <v>0</v>
      </c>
      <c r="Q91" s="61">
        <v>1350</v>
      </c>
    </row>
    <row r="92" spans="2:17" x14ac:dyDescent="0.25">
      <c r="B92" s="41" t="s">
        <v>276</v>
      </c>
      <c r="C92" s="41" t="s">
        <v>277</v>
      </c>
      <c r="D92" s="41" t="s">
        <v>278</v>
      </c>
      <c r="E92" s="73"/>
      <c r="F92" s="41" t="s">
        <v>279</v>
      </c>
      <c r="G92" s="3" t="str">
        <f>VLOOKUP(F92,regions!A$2:C$419,3,FALSE)</f>
        <v>London borough</v>
      </c>
      <c r="H92" s="3" t="str">
        <f>IFERROR(VLOOKUP(F92,classifications!A$3:C$328,3,FALSE),VLOOKUP(F92,classifications!I$2:K$28,3,FALSE))</f>
        <v>Predominantly Urban</v>
      </c>
      <c r="I92" s="61">
        <v>200</v>
      </c>
      <c r="J92" s="61">
        <v>170</v>
      </c>
      <c r="K92" s="61">
        <v>0</v>
      </c>
      <c r="L92" s="61">
        <v>360</v>
      </c>
      <c r="M92" s="57"/>
      <c r="N92" s="86">
        <v>210</v>
      </c>
      <c r="O92" s="61">
        <v>370</v>
      </c>
      <c r="P92" s="61">
        <v>0</v>
      </c>
      <c r="Q92" s="61">
        <v>580</v>
      </c>
    </row>
    <row r="93" spans="2:17" x14ac:dyDescent="0.25">
      <c r="B93" s="41" t="s">
        <v>280</v>
      </c>
      <c r="C93" s="41" t="s">
        <v>281</v>
      </c>
      <c r="D93" s="41" t="s">
        <v>282</v>
      </c>
      <c r="E93" s="73"/>
      <c r="F93" s="41" t="s">
        <v>283</v>
      </c>
      <c r="G93" s="3" t="str">
        <f>VLOOKUP(F93,regions!A$2:C$419,3,FALSE)</f>
        <v>London borough</v>
      </c>
      <c r="H93" s="3" t="str">
        <f>IFERROR(VLOOKUP(F93,classifications!A$3:C$328,3,FALSE),VLOOKUP(F93,classifications!I$2:K$28,3,FALSE))</f>
        <v>Predominantly Urban</v>
      </c>
      <c r="I93" s="84">
        <v>220</v>
      </c>
      <c r="J93" s="84">
        <v>130</v>
      </c>
      <c r="K93" s="84">
        <v>10</v>
      </c>
      <c r="L93" s="84">
        <v>360</v>
      </c>
      <c r="M93" s="57"/>
      <c r="N93" s="85">
        <v>280</v>
      </c>
      <c r="O93" s="84">
        <v>270</v>
      </c>
      <c r="P93" s="84">
        <v>0</v>
      </c>
      <c r="Q93" s="84">
        <v>560</v>
      </c>
    </row>
    <row r="94" spans="2:17" x14ac:dyDescent="0.25">
      <c r="B94" s="41" t="s">
        <v>284</v>
      </c>
      <c r="C94" s="41" t="s">
        <v>285</v>
      </c>
      <c r="D94" s="41" t="s">
        <v>286</v>
      </c>
      <c r="E94" s="73"/>
      <c r="F94" s="41" t="s">
        <v>287</v>
      </c>
      <c r="G94" s="3" t="str">
        <f>VLOOKUP(F94,regions!A$2:C$419,3,FALSE)</f>
        <v>London borough</v>
      </c>
      <c r="H94" s="3" t="str">
        <f>IFERROR(VLOOKUP(F94,classifications!A$3:C$328,3,FALSE),VLOOKUP(F94,classifications!I$2:K$28,3,FALSE))</f>
        <v>Predominantly Urban</v>
      </c>
      <c r="I94" s="61">
        <v>250</v>
      </c>
      <c r="J94" s="61">
        <v>0</v>
      </c>
      <c r="K94" s="61">
        <v>0</v>
      </c>
      <c r="L94" s="61">
        <v>250</v>
      </c>
      <c r="M94" s="57"/>
      <c r="N94" s="86">
        <v>100</v>
      </c>
      <c r="O94" s="61">
        <v>50</v>
      </c>
      <c r="P94" s="61">
        <v>0</v>
      </c>
      <c r="Q94" s="61">
        <v>150</v>
      </c>
    </row>
    <row r="95" spans="2:17" x14ac:dyDescent="0.25">
      <c r="B95" s="41" t="s">
        <v>288</v>
      </c>
      <c r="C95" s="41" t="s">
        <v>289</v>
      </c>
      <c r="D95" s="41" t="s">
        <v>290</v>
      </c>
      <c r="E95" s="73"/>
      <c r="F95" s="41" t="s">
        <v>291</v>
      </c>
      <c r="G95" s="3" t="str">
        <f>VLOOKUP(F95,regions!A$2:C$419,3,FALSE)</f>
        <v>London borough</v>
      </c>
      <c r="H95" s="3" t="str">
        <f>IFERROR(VLOOKUP(F95,classifications!A$3:C$328,3,FALSE),VLOOKUP(F95,classifications!I$2:K$28,3,FALSE))</f>
        <v>Predominantly Urban</v>
      </c>
      <c r="I95" s="84">
        <v>150</v>
      </c>
      <c r="J95" s="84">
        <v>10</v>
      </c>
      <c r="K95" s="84">
        <v>0</v>
      </c>
      <c r="L95" s="84">
        <v>160</v>
      </c>
      <c r="M95" s="57"/>
      <c r="N95" s="85">
        <v>180</v>
      </c>
      <c r="O95" s="84">
        <v>40</v>
      </c>
      <c r="P95" s="84">
        <v>0</v>
      </c>
      <c r="Q95" s="84">
        <v>220</v>
      </c>
    </row>
    <row r="96" spans="2:17" x14ac:dyDescent="0.25">
      <c r="B96" s="41" t="s">
        <v>292</v>
      </c>
      <c r="C96" s="41" t="s">
        <v>293</v>
      </c>
      <c r="D96" s="41" t="s">
        <v>294</v>
      </c>
      <c r="E96" s="73"/>
      <c r="F96" s="41" t="s">
        <v>295</v>
      </c>
      <c r="G96" s="3" t="str">
        <f>VLOOKUP(F96,regions!A$2:C$419,3,FALSE)</f>
        <v>London borough</v>
      </c>
      <c r="H96" s="3" t="str">
        <f>IFERROR(VLOOKUP(F96,classifications!A$3:C$328,3,FALSE),VLOOKUP(F96,classifications!I$2:K$28,3,FALSE))</f>
        <v>Predominantly Urban</v>
      </c>
      <c r="I96" s="84">
        <v>760</v>
      </c>
      <c r="J96" s="84">
        <v>290</v>
      </c>
      <c r="K96" s="84">
        <v>0</v>
      </c>
      <c r="L96" s="84">
        <v>1060</v>
      </c>
      <c r="M96" s="57"/>
      <c r="N96" s="85">
        <v>710</v>
      </c>
      <c r="O96" s="84">
        <v>200</v>
      </c>
      <c r="P96" s="84">
        <v>0</v>
      </c>
      <c r="Q96" s="84">
        <v>910</v>
      </c>
    </row>
    <row r="97" spans="1:17" x14ac:dyDescent="0.25">
      <c r="B97" s="41" t="s">
        <v>296</v>
      </c>
      <c r="C97" s="41" t="s">
        <v>297</v>
      </c>
      <c r="D97" s="41" t="s">
        <v>298</v>
      </c>
      <c r="E97" s="73"/>
      <c r="F97" s="41" t="s">
        <v>299</v>
      </c>
      <c r="G97" s="3" t="str">
        <f>VLOOKUP(F97,regions!A$2:C$419,3,FALSE)</f>
        <v>London borough</v>
      </c>
      <c r="H97" s="3" t="str">
        <f>IFERROR(VLOOKUP(F97,classifications!A$3:C$328,3,FALSE),VLOOKUP(F97,classifications!I$2:K$28,3,FALSE))</f>
        <v>Predominantly Urban</v>
      </c>
      <c r="I97" s="84">
        <v>70</v>
      </c>
      <c r="J97" s="84">
        <v>130</v>
      </c>
      <c r="K97" s="61">
        <v>0</v>
      </c>
      <c r="L97" s="84">
        <v>210</v>
      </c>
      <c r="M97" s="57"/>
      <c r="N97" s="85">
        <v>90</v>
      </c>
      <c r="O97" s="84">
        <v>140</v>
      </c>
      <c r="P97" s="61">
        <v>0</v>
      </c>
      <c r="Q97" s="84">
        <v>240</v>
      </c>
    </row>
    <row r="98" spans="1:17" x14ac:dyDescent="0.25">
      <c r="B98" s="41" t="s">
        <v>300</v>
      </c>
      <c r="C98" s="41" t="s">
        <v>301</v>
      </c>
      <c r="D98" s="41" t="s">
        <v>302</v>
      </c>
      <c r="E98" s="73"/>
      <c r="F98" s="41" t="s">
        <v>303</v>
      </c>
      <c r="G98" s="3" t="str">
        <f>VLOOKUP(F98,regions!A$2:C$419,3,FALSE)</f>
        <v>London borough</v>
      </c>
      <c r="H98" s="3" t="str">
        <f>IFERROR(VLOOKUP(F98,classifications!A$3:C$328,3,FALSE),VLOOKUP(F98,classifications!I$2:K$28,3,FALSE))</f>
        <v>Predominantly Urban</v>
      </c>
      <c r="I98" s="61">
        <v>2570</v>
      </c>
      <c r="J98" s="61">
        <v>840</v>
      </c>
      <c r="K98" s="61">
        <v>190</v>
      </c>
      <c r="L98" s="61">
        <v>3610</v>
      </c>
      <c r="M98" s="57"/>
      <c r="N98" s="86">
        <v>1680</v>
      </c>
      <c r="O98" s="61">
        <v>1240</v>
      </c>
      <c r="P98" s="61">
        <v>150</v>
      </c>
      <c r="Q98" s="61">
        <v>3080</v>
      </c>
    </row>
    <row r="99" spans="1:17" x14ac:dyDescent="0.25">
      <c r="B99" s="41" t="s">
        <v>304</v>
      </c>
      <c r="C99" s="41" t="s">
        <v>305</v>
      </c>
      <c r="D99" s="41" t="s">
        <v>306</v>
      </c>
      <c r="E99" s="73"/>
      <c r="F99" s="41" t="s">
        <v>307</v>
      </c>
      <c r="G99" s="3" t="str">
        <f>VLOOKUP(F99,regions!A$2:C$419,3,FALSE)</f>
        <v>London borough</v>
      </c>
      <c r="H99" s="3" t="str">
        <f>IFERROR(VLOOKUP(F99,classifications!A$3:C$328,3,FALSE),VLOOKUP(F99,classifications!I$2:K$28,3,FALSE))</f>
        <v>Predominantly Urban</v>
      </c>
      <c r="I99" s="61">
        <v>230</v>
      </c>
      <c r="J99" s="61">
        <v>560</v>
      </c>
      <c r="K99" s="61">
        <v>20</v>
      </c>
      <c r="L99" s="61">
        <v>800</v>
      </c>
      <c r="M99" s="57"/>
      <c r="N99" s="86">
        <v>80</v>
      </c>
      <c r="O99" s="61">
        <v>370</v>
      </c>
      <c r="P99" s="61">
        <v>10</v>
      </c>
      <c r="Q99" s="61">
        <v>450</v>
      </c>
    </row>
    <row r="100" spans="1:17" x14ac:dyDescent="0.25">
      <c r="B100" s="41" t="s">
        <v>308</v>
      </c>
      <c r="C100" s="41" t="s">
        <v>309</v>
      </c>
      <c r="D100" s="41" t="s">
        <v>310</v>
      </c>
      <c r="E100" s="73"/>
      <c r="F100" s="41" t="s">
        <v>311</v>
      </c>
      <c r="G100" s="3" t="str">
        <f>VLOOKUP(F100,regions!A$2:C$419,3,FALSE)</f>
        <v>London borough</v>
      </c>
      <c r="H100" s="3" t="str">
        <f>IFERROR(VLOOKUP(F100,classifications!A$3:C$328,3,FALSE),VLOOKUP(F100,classifications!I$2:K$28,3,FALSE))</f>
        <v>Predominantly Urban</v>
      </c>
      <c r="I100" s="61">
        <v>700</v>
      </c>
      <c r="J100" s="61">
        <v>80</v>
      </c>
      <c r="K100" s="61">
        <v>0</v>
      </c>
      <c r="L100" s="61">
        <v>780</v>
      </c>
      <c r="M100" s="57"/>
      <c r="N100" s="86">
        <v>820</v>
      </c>
      <c r="O100" s="61">
        <v>80</v>
      </c>
      <c r="P100" s="61">
        <v>0</v>
      </c>
      <c r="Q100" s="61">
        <v>900</v>
      </c>
    </row>
    <row r="101" spans="1:17" x14ac:dyDescent="0.25">
      <c r="B101" s="41" t="s">
        <v>312</v>
      </c>
      <c r="C101" s="41" t="s">
        <v>313</v>
      </c>
      <c r="D101" s="41" t="s">
        <v>314</v>
      </c>
      <c r="E101" s="73"/>
      <c r="F101" s="41" t="s">
        <v>315</v>
      </c>
      <c r="G101" s="3" t="str">
        <f>VLOOKUP(F101,regions!A$2:C$419,3,FALSE)</f>
        <v>London borough</v>
      </c>
      <c r="H101" s="3" t="str">
        <f>IFERROR(VLOOKUP(F101,classifications!A$3:C$328,3,FALSE),VLOOKUP(F101,classifications!I$2:K$28,3,FALSE))</f>
        <v>Predominantly Urban</v>
      </c>
      <c r="I101" s="61">
        <v>150</v>
      </c>
      <c r="J101" s="61">
        <v>170</v>
      </c>
      <c r="K101" s="61">
        <v>0</v>
      </c>
      <c r="L101" s="61">
        <v>320</v>
      </c>
      <c r="M101" s="57"/>
      <c r="N101" s="86">
        <v>250</v>
      </c>
      <c r="O101" s="61">
        <v>40</v>
      </c>
      <c r="P101" s="61">
        <v>0</v>
      </c>
      <c r="Q101" s="61">
        <v>280</v>
      </c>
    </row>
    <row r="102" spans="1:17" x14ac:dyDescent="0.25">
      <c r="I102" s="57"/>
      <c r="J102" s="57"/>
      <c r="K102" s="57"/>
      <c r="L102" s="57"/>
      <c r="M102" s="57"/>
      <c r="N102" s="67"/>
      <c r="O102" s="57"/>
      <c r="P102" s="57"/>
      <c r="Q102" s="57"/>
    </row>
    <row r="103" spans="1:17" x14ac:dyDescent="0.25">
      <c r="A103" s="20" t="s">
        <v>1359</v>
      </c>
      <c r="B103" s="21"/>
      <c r="C103" s="21"/>
      <c r="D103" s="21"/>
      <c r="E103" s="22"/>
      <c r="F103" s="21"/>
      <c r="G103" s="21"/>
      <c r="I103" s="55">
        <v>13210</v>
      </c>
      <c r="J103" s="55">
        <v>2090</v>
      </c>
      <c r="K103" s="55">
        <v>560</v>
      </c>
      <c r="L103" s="55">
        <v>15860</v>
      </c>
      <c r="M103" s="56"/>
      <c r="N103" s="66">
        <v>14630</v>
      </c>
      <c r="O103" s="55">
        <v>2470</v>
      </c>
      <c r="P103" s="55">
        <v>640</v>
      </c>
      <c r="Q103" s="55">
        <v>17740</v>
      </c>
    </row>
    <row r="104" spans="1:17" x14ac:dyDescent="0.25">
      <c r="I104" s="57"/>
      <c r="J104" s="57"/>
      <c r="K104" s="57"/>
      <c r="L104" s="57"/>
      <c r="M104" s="57"/>
      <c r="N104" s="67"/>
      <c r="O104" s="57"/>
      <c r="P104" s="57"/>
      <c r="Q104" s="57"/>
    </row>
    <row r="105" spans="1:17" x14ac:dyDescent="0.25">
      <c r="B105" s="41"/>
      <c r="C105" s="41"/>
      <c r="D105" s="41" t="s">
        <v>317</v>
      </c>
      <c r="E105" s="73" t="s">
        <v>318</v>
      </c>
      <c r="F105" s="41"/>
      <c r="G105" s="41"/>
      <c r="H105" s="41"/>
      <c r="I105" s="61">
        <v>3010</v>
      </c>
      <c r="J105" s="61">
        <v>450</v>
      </c>
      <c r="K105" s="61">
        <v>50</v>
      </c>
      <c r="L105" s="61">
        <v>3500</v>
      </c>
      <c r="M105" s="57"/>
      <c r="N105" s="86">
        <v>3520</v>
      </c>
      <c r="O105" s="61">
        <v>320</v>
      </c>
      <c r="P105" s="61">
        <v>60</v>
      </c>
      <c r="Q105" s="61">
        <v>3900</v>
      </c>
    </row>
    <row r="106" spans="1:17" x14ac:dyDescent="0.25">
      <c r="B106" s="41" t="s">
        <v>319</v>
      </c>
      <c r="C106" s="41" t="s">
        <v>320</v>
      </c>
      <c r="D106" s="41" t="s">
        <v>321</v>
      </c>
      <c r="E106" s="73"/>
      <c r="F106" s="41" t="s">
        <v>322</v>
      </c>
      <c r="G106" s="3" t="str">
        <f>VLOOKUP(F106,regions!A$2:C$419,3,FALSE)</f>
        <v>Metropolitan district</v>
      </c>
      <c r="H106" s="3" t="str">
        <f>IFERROR(VLOOKUP(F106,classifications!A$3:C$328,3,FALSE),VLOOKUP(F106,classifications!I$2:K$28,3,FALSE))</f>
        <v>Predominantly Urban</v>
      </c>
      <c r="I106" s="61">
        <v>250</v>
      </c>
      <c r="J106" s="61">
        <v>30</v>
      </c>
      <c r="K106" s="61">
        <v>0</v>
      </c>
      <c r="L106" s="61">
        <v>270</v>
      </c>
      <c r="M106" s="57"/>
      <c r="N106" s="86">
        <v>360</v>
      </c>
      <c r="O106" s="61">
        <v>90</v>
      </c>
      <c r="P106" s="61">
        <v>20</v>
      </c>
      <c r="Q106" s="61">
        <v>470</v>
      </c>
    </row>
    <row r="107" spans="1:17" x14ac:dyDescent="0.25">
      <c r="B107" s="41" t="s">
        <v>323</v>
      </c>
      <c r="C107" s="41" t="s">
        <v>324</v>
      </c>
      <c r="D107" s="41" t="s">
        <v>325</v>
      </c>
      <c r="E107" s="73"/>
      <c r="F107" s="41" t="s">
        <v>326</v>
      </c>
      <c r="G107" s="3" t="str">
        <f>VLOOKUP(F107,regions!A$2:C$419,3,FALSE)</f>
        <v>Metropolitan district</v>
      </c>
      <c r="H107" s="3" t="str">
        <f>IFERROR(VLOOKUP(F107,classifications!A$3:C$328,3,FALSE),VLOOKUP(F107,classifications!I$2:K$28,3,FALSE))</f>
        <v>Predominantly Urban</v>
      </c>
      <c r="I107" s="61">
        <v>160</v>
      </c>
      <c r="J107" s="61">
        <v>20</v>
      </c>
      <c r="K107" s="61">
        <v>0</v>
      </c>
      <c r="L107" s="61">
        <v>180</v>
      </c>
      <c r="M107" s="57"/>
      <c r="N107" s="86">
        <v>160</v>
      </c>
      <c r="O107" s="61">
        <v>0</v>
      </c>
      <c r="P107" s="61">
        <v>0</v>
      </c>
      <c r="Q107" s="61">
        <v>160</v>
      </c>
    </row>
    <row r="108" spans="1:17" x14ac:dyDescent="0.25">
      <c r="B108" s="41" t="s">
        <v>327</v>
      </c>
      <c r="C108" s="41" t="s">
        <v>328</v>
      </c>
      <c r="D108" s="41" t="s">
        <v>329</v>
      </c>
      <c r="E108" s="73"/>
      <c r="F108" s="41" t="s">
        <v>330</v>
      </c>
      <c r="G108" s="3" t="str">
        <f>VLOOKUP(F108,regions!A$2:C$419,3,FALSE)</f>
        <v>Metropolitan district</v>
      </c>
      <c r="H108" s="3" t="str">
        <f>IFERROR(VLOOKUP(F108,classifications!A$3:C$328,3,FALSE),VLOOKUP(F108,classifications!I$2:K$28,3,FALSE))</f>
        <v>Predominantly Urban</v>
      </c>
      <c r="I108" s="61">
        <v>510</v>
      </c>
      <c r="J108" s="61">
        <v>0</v>
      </c>
      <c r="K108" s="61">
        <v>10</v>
      </c>
      <c r="L108" s="61">
        <v>510</v>
      </c>
      <c r="M108" s="57"/>
      <c r="N108" s="86">
        <v>1370</v>
      </c>
      <c r="O108" s="61">
        <v>0</v>
      </c>
      <c r="P108" s="61">
        <v>0</v>
      </c>
      <c r="Q108" s="61">
        <v>1370</v>
      </c>
    </row>
    <row r="109" spans="1:17" x14ac:dyDescent="0.25">
      <c r="B109" s="41" t="s">
        <v>331</v>
      </c>
      <c r="C109" s="41" t="s">
        <v>332</v>
      </c>
      <c r="D109" s="41" t="s">
        <v>333</v>
      </c>
      <c r="E109" s="73"/>
      <c r="F109" s="41" t="s">
        <v>334</v>
      </c>
      <c r="G109" s="3" t="str">
        <f>VLOOKUP(F109,regions!A$2:C$419,3,FALSE)</f>
        <v>Metropolitan district</v>
      </c>
      <c r="H109" s="3" t="str">
        <f>IFERROR(VLOOKUP(F109,classifications!A$3:C$328,3,FALSE),VLOOKUP(F109,classifications!I$2:K$28,3,FALSE))</f>
        <v>Predominantly Urban</v>
      </c>
      <c r="I109" s="61">
        <v>170</v>
      </c>
      <c r="J109" s="61">
        <v>150</v>
      </c>
      <c r="K109" s="61">
        <v>0</v>
      </c>
      <c r="L109" s="61">
        <v>320</v>
      </c>
      <c r="M109" s="57"/>
      <c r="N109" s="86">
        <v>130</v>
      </c>
      <c r="O109" s="61">
        <v>70</v>
      </c>
      <c r="P109" s="61">
        <v>0</v>
      </c>
      <c r="Q109" s="61">
        <v>200</v>
      </c>
    </row>
    <row r="110" spans="1:17" x14ac:dyDescent="0.25">
      <c r="B110" s="41" t="s">
        <v>335</v>
      </c>
      <c r="C110" s="41" t="s">
        <v>336</v>
      </c>
      <c r="D110" s="41" t="s">
        <v>337</v>
      </c>
      <c r="E110" s="73"/>
      <c r="F110" s="41" t="s">
        <v>338</v>
      </c>
      <c r="G110" s="3" t="str">
        <f>VLOOKUP(F110,regions!A$2:C$419,3,FALSE)</f>
        <v>Metropolitan district</v>
      </c>
      <c r="H110" s="3" t="str">
        <f>IFERROR(VLOOKUP(F110,classifications!A$3:C$328,3,FALSE),VLOOKUP(F110,classifications!I$2:K$28,3,FALSE))</f>
        <v>Predominantly Urban</v>
      </c>
      <c r="I110" s="61">
        <v>630</v>
      </c>
      <c r="J110" s="61">
        <v>20</v>
      </c>
      <c r="K110" s="61">
        <v>40</v>
      </c>
      <c r="L110" s="61">
        <v>680</v>
      </c>
      <c r="M110" s="57"/>
      <c r="N110" s="86">
        <v>280</v>
      </c>
      <c r="O110" s="61">
        <v>30</v>
      </c>
      <c r="P110" s="61">
        <v>20</v>
      </c>
      <c r="Q110" s="61">
        <v>330</v>
      </c>
    </row>
    <row r="111" spans="1:17" x14ac:dyDescent="0.25">
      <c r="B111" s="41" t="s">
        <v>339</v>
      </c>
      <c r="C111" s="41" t="s">
        <v>340</v>
      </c>
      <c r="D111" s="41" t="s">
        <v>341</v>
      </c>
      <c r="E111" s="73"/>
      <c r="F111" s="41" t="s">
        <v>342</v>
      </c>
      <c r="G111" s="3" t="str">
        <f>VLOOKUP(F111,regions!A$2:C$419,3,FALSE)</f>
        <v>Metropolitan district</v>
      </c>
      <c r="H111" s="3" t="str">
        <f>IFERROR(VLOOKUP(F111,classifications!A$3:C$328,3,FALSE),VLOOKUP(F111,classifications!I$2:K$28,3,FALSE))</f>
        <v>Predominantly Urban</v>
      </c>
      <c r="I111" s="61">
        <v>300</v>
      </c>
      <c r="J111" s="61">
        <v>40</v>
      </c>
      <c r="K111" s="61">
        <v>0</v>
      </c>
      <c r="L111" s="61">
        <v>340</v>
      </c>
      <c r="M111" s="57"/>
      <c r="N111" s="86">
        <v>240</v>
      </c>
      <c r="O111" s="61">
        <v>50</v>
      </c>
      <c r="P111" s="61">
        <v>10</v>
      </c>
      <c r="Q111" s="61">
        <v>300</v>
      </c>
    </row>
    <row r="112" spans="1:17" x14ac:dyDescent="0.25">
      <c r="B112" s="41" t="s">
        <v>343</v>
      </c>
      <c r="C112" s="41" t="s">
        <v>344</v>
      </c>
      <c r="D112" s="41" t="s">
        <v>345</v>
      </c>
      <c r="E112" s="73"/>
      <c r="F112" s="41" t="s">
        <v>346</v>
      </c>
      <c r="G112" s="3" t="str">
        <f>VLOOKUP(F112,regions!A$2:C$419,3,FALSE)</f>
        <v>Metropolitan district</v>
      </c>
      <c r="H112" s="3" t="str">
        <f>IFERROR(VLOOKUP(F112,classifications!A$3:C$328,3,FALSE),VLOOKUP(F112,classifications!I$2:K$28,3,FALSE))</f>
        <v>Predominantly Urban</v>
      </c>
      <c r="I112" s="61">
        <v>250</v>
      </c>
      <c r="J112" s="61">
        <v>20</v>
      </c>
      <c r="K112" s="61">
        <v>0</v>
      </c>
      <c r="L112" s="61">
        <v>270</v>
      </c>
      <c r="M112" s="57"/>
      <c r="N112" s="86">
        <v>90</v>
      </c>
      <c r="O112" s="61">
        <v>0</v>
      </c>
      <c r="P112" s="61">
        <v>0</v>
      </c>
      <c r="Q112" s="61">
        <v>90</v>
      </c>
    </row>
    <row r="113" spans="2:17" x14ac:dyDescent="0.25">
      <c r="B113" s="41" t="s">
        <v>347</v>
      </c>
      <c r="C113" s="41" t="s">
        <v>348</v>
      </c>
      <c r="D113" s="41" t="s">
        <v>349</v>
      </c>
      <c r="E113" s="73"/>
      <c r="F113" s="41" t="s">
        <v>350</v>
      </c>
      <c r="G113" s="3" t="str">
        <f>VLOOKUP(F113,regions!A$2:C$419,3,FALSE)</f>
        <v>Metropolitan district</v>
      </c>
      <c r="H113" s="3" t="str">
        <f>IFERROR(VLOOKUP(F113,classifications!A$3:C$328,3,FALSE),VLOOKUP(F113,classifications!I$2:K$28,3,FALSE))</f>
        <v>Predominantly Urban</v>
      </c>
      <c r="I113" s="61">
        <v>230</v>
      </c>
      <c r="J113" s="61">
        <v>40</v>
      </c>
      <c r="K113" s="61">
        <v>0</v>
      </c>
      <c r="L113" s="61">
        <v>270</v>
      </c>
      <c r="M113" s="57"/>
      <c r="N113" s="86">
        <v>320</v>
      </c>
      <c r="O113" s="61">
        <v>40</v>
      </c>
      <c r="P113" s="61">
        <v>0</v>
      </c>
      <c r="Q113" s="61">
        <v>360</v>
      </c>
    </row>
    <row r="114" spans="2:17" x14ac:dyDescent="0.25">
      <c r="B114" s="41" t="s">
        <v>351</v>
      </c>
      <c r="C114" s="41" t="s">
        <v>352</v>
      </c>
      <c r="D114" s="41" t="s">
        <v>353</v>
      </c>
      <c r="E114" s="73"/>
      <c r="F114" s="41" t="s">
        <v>354</v>
      </c>
      <c r="G114" s="3" t="str">
        <f>VLOOKUP(F114,regions!A$2:C$419,3,FALSE)</f>
        <v>Metropolitan district</v>
      </c>
      <c r="H114" s="3" t="str">
        <f>IFERROR(VLOOKUP(F114,classifications!A$3:C$328,3,FALSE),VLOOKUP(F114,classifications!I$2:K$28,3,FALSE))</f>
        <v>Predominantly Urban</v>
      </c>
      <c r="I114" s="84">
        <v>240</v>
      </c>
      <c r="J114" s="84">
        <v>100</v>
      </c>
      <c r="K114" s="84">
        <v>0</v>
      </c>
      <c r="L114" s="84">
        <v>340</v>
      </c>
      <c r="M114" s="57"/>
      <c r="N114" s="85">
        <v>200</v>
      </c>
      <c r="O114" s="84">
        <v>30</v>
      </c>
      <c r="P114" s="84">
        <v>0</v>
      </c>
      <c r="Q114" s="84">
        <v>220</v>
      </c>
    </row>
    <row r="115" spans="2:17" x14ac:dyDescent="0.25">
      <c r="B115" s="41" t="s">
        <v>355</v>
      </c>
      <c r="C115" s="41" t="s">
        <v>356</v>
      </c>
      <c r="D115" s="41" t="s">
        <v>357</v>
      </c>
      <c r="E115" s="73"/>
      <c r="F115" s="41" t="s">
        <v>358</v>
      </c>
      <c r="G115" s="3" t="str">
        <f>VLOOKUP(F115,regions!A$2:C$419,3,FALSE)</f>
        <v>Metropolitan district</v>
      </c>
      <c r="H115" s="3" t="str">
        <f>IFERROR(VLOOKUP(F115,classifications!A$3:C$328,3,FALSE),VLOOKUP(F115,classifications!I$2:K$28,3,FALSE))</f>
        <v>Predominantly Urban</v>
      </c>
      <c r="I115" s="61">
        <v>290</v>
      </c>
      <c r="J115" s="61">
        <v>30</v>
      </c>
      <c r="K115" s="61">
        <v>0</v>
      </c>
      <c r="L115" s="61">
        <v>320</v>
      </c>
      <c r="M115" s="57"/>
      <c r="N115" s="86">
        <v>380</v>
      </c>
      <c r="O115" s="61">
        <v>10</v>
      </c>
      <c r="P115" s="61">
        <v>0</v>
      </c>
      <c r="Q115" s="61">
        <v>390</v>
      </c>
    </row>
    <row r="116" spans="2:17" x14ac:dyDescent="0.25">
      <c r="I116" s="57"/>
      <c r="J116" s="57"/>
      <c r="K116" s="57"/>
      <c r="L116" s="57"/>
      <c r="M116" s="57"/>
      <c r="N116" s="67"/>
      <c r="O116" s="57"/>
      <c r="P116" s="57"/>
      <c r="Q116" s="57"/>
    </row>
    <row r="117" spans="2:17" x14ac:dyDescent="0.25">
      <c r="B117" s="41"/>
      <c r="C117" s="41"/>
      <c r="D117" s="41" t="s">
        <v>359</v>
      </c>
      <c r="E117" s="73" t="s">
        <v>360</v>
      </c>
      <c r="F117" s="41"/>
      <c r="I117" s="61">
        <v>1530</v>
      </c>
      <c r="J117" s="61">
        <v>350</v>
      </c>
      <c r="K117" s="61">
        <v>0</v>
      </c>
      <c r="L117" s="61">
        <v>1880</v>
      </c>
      <c r="M117" s="57"/>
      <c r="N117" s="86">
        <v>1150</v>
      </c>
      <c r="O117" s="61">
        <v>400</v>
      </c>
      <c r="P117" s="61">
        <v>0</v>
      </c>
      <c r="Q117" s="61">
        <v>1550</v>
      </c>
    </row>
    <row r="118" spans="2:17" x14ac:dyDescent="0.25">
      <c r="B118" s="41" t="s">
        <v>361</v>
      </c>
      <c r="C118" s="41" t="s">
        <v>362</v>
      </c>
      <c r="D118" s="41" t="s">
        <v>363</v>
      </c>
      <c r="E118" s="73"/>
      <c r="F118" s="41" t="s">
        <v>364</v>
      </c>
      <c r="G118" s="3" t="str">
        <f>VLOOKUP(F118,regions!A$2:C$419,3,FALSE)</f>
        <v>Metropolitan district</v>
      </c>
      <c r="H118" s="3" t="str">
        <f>IFERROR(VLOOKUP(F118,classifications!A$3:C$328,3,FALSE),VLOOKUP(F118,classifications!I$2:K$28,3,FALSE))</f>
        <v>Predominantly Urban</v>
      </c>
      <c r="I118" s="84">
        <v>170</v>
      </c>
      <c r="J118" s="84">
        <v>30</v>
      </c>
      <c r="K118" s="84">
        <v>0</v>
      </c>
      <c r="L118" s="84">
        <v>200</v>
      </c>
      <c r="M118" s="57"/>
      <c r="N118" s="85">
        <v>230</v>
      </c>
      <c r="O118" s="84">
        <v>90</v>
      </c>
      <c r="P118" s="84">
        <v>0</v>
      </c>
      <c r="Q118" s="84">
        <v>320</v>
      </c>
    </row>
    <row r="119" spans="2:17" x14ac:dyDescent="0.25">
      <c r="B119" s="41" t="s">
        <v>365</v>
      </c>
      <c r="C119" s="41" t="s">
        <v>366</v>
      </c>
      <c r="D119" s="41" t="s">
        <v>367</v>
      </c>
      <c r="E119" s="73"/>
      <c r="F119" s="41" t="s">
        <v>368</v>
      </c>
      <c r="G119" s="3" t="str">
        <f>VLOOKUP(F119,regions!A$2:C$419,3,FALSE)</f>
        <v>Metropolitan district</v>
      </c>
      <c r="H119" s="3" t="str">
        <f>IFERROR(VLOOKUP(F119,classifications!A$3:C$328,3,FALSE),VLOOKUP(F119,classifications!I$2:K$28,3,FALSE))</f>
        <v>Predominantly Urban</v>
      </c>
      <c r="I119" s="61">
        <v>640</v>
      </c>
      <c r="J119" s="61">
        <v>150</v>
      </c>
      <c r="K119" s="61">
        <v>0</v>
      </c>
      <c r="L119" s="61">
        <v>790</v>
      </c>
      <c r="M119" s="57"/>
      <c r="N119" s="86">
        <v>370</v>
      </c>
      <c r="O119" s="61">
        <v>120</v>
      </c>
      <c r="P119" s="61">
        <v>0</v>
      </c>
      <c r="Q119" s="61">
        <v>490</v>
      </c>
    </row>
    <row r="120" spans="2:17" x14ac:dyDescent="0.25">
      <c r="B120" s="41" t="s">
        <v>369</v>
      </c>
      <c r="C120" s="41" t="s">
        <v>370</v>
      </c>
      <c r="D120" s="41" t="s">
        <v>371</v>
      </c>
      <c r="E120" s="73"/>
      <c r="F120" s="41" t="s">
        <v>372</v>
      </c>
      <c r="G120" s="3" t="str">
        <f>VLOOKUP(F120,regions!A$2:C$419,3,FALSE)</f>
        <v>Metropolitan district</v>
      </c>
      <c r="H120" s="3" t="str">
        <f>IFERROR(VLOOKUP(F120,classifications!A$3:C$328,3,FALSE),VLOOKUP(F120,classifications!I$2:K$28,3,FALSE))</f>
        <v>Predominantly Urban</v>
      </c>
      <c r="I120" s="61">
        <v>390</v>
      </c>
      <c r="J120" s="61">
        <v>20</v>
      </c>
      <c r="K120" s="61">
        <v>0</v>
      </c>
      <c r="L120" s="61">
        <v>410</v>
      </c>
      <c r="M120" s="57"/>
      <c r="N120" s="86">
        <v>280</v>
      </c>
      <c r="O120" s="61">
        <v>50</v>
      </c>
      <c r="P120" s="61">
        <v>0</v>
      </c>
      <c r="Q120" s="61">
        <v>320</v>
      </c>
    </row>
    <row r="121" spans="2:17" x14ac:dyDescent="0.25">
      <c r="B121" s="41" t="s">
        <v>373</v>
      </c>
      <c r="C121" s="41" t="s">
        <v>374</v>
      </c>
      <c r="D121" s="41" t="s">
        <v>375</v>
      </c>
      <c r="E121" s="73"/>
      <c r="F121" s="41" t="s">
        <v>376</v>
      </c>
      <c r="G121" s="3" t="str">
        <f>VLOOKUP(F121,regions!A$2:C$419,3,FALSE)</f>
        <v>Metropolitan district</v>
      </c>
      <c r="H121" s="3" t="str">
        <f>IFERROR(VLOOKUP(F121,classifications!A$3:C$328,3,FALSE),VLOOKUP(F121,classifications!I$2:K$28,3,FALSE))</f>
        <v>Predominantly Urban</v>
      </c>
      <c r="I121" s="61">
        <v>210</v>
      </c>
      <c r="J121" s="61">
        <v>120</v>
      </c>
      <c r="K121" s="61">
        <v>0</v>
      </c>
      <c r="L121" s="61">
        <v>330</v>
      </c>
      <c r="M121" s="57"/>
      <c r="N121" s="86">
        <v>100</v>
      </c>
      <c r="O121" s="61">
        <v>150</v>
      </c>
      <c r="P121" s="61">
        <v>0</v>
      </c>
      <c r="Q121" s="61">
        <v>250</v>
      </c>
    </row>
    <row r="122" spans="2:17" x14ac:dyDescent="0.25">
      <c r="B122" s="41" t="s">
        <v>377</v>
      </c>
      <c r="C122" s="41" t="s">
        <v>378</v>
      </c>
      <c r="D122" s="41" t="s">
        <v>379</v>
      </c>
      <c r="E122" s="73"/>
      <c r="F122" s="41" t="s">
        <v>380</v>
      </c>
      <c r="G122" s="3" t="str">
        <f>VLOOKUP(F122,regions!A$2:C$419,3,FALSE)</f>
        <v>Metropolitan district</v>
      </c>
      <c r="H122" s="3" t="str">
        <f>IFERROR(VLOOKUP(F122,classifications!A$3:C$328,3,FALSE),VLOOKUP(F122,classifications!I$2:K$28,3,FALSE))</f>
        <v>Predominantly Urban</v>
      </c>
      <c r="I122" s="61">
        <v>120</v>
      </c>
      <c r="J122" s="61">
        <v>30</v>
      </c>
      <c r="K122" s="61">
        <v>0</v>
      </c>
      <c r="L122" s="61">
        <v>150</v>
      </c>
      <c r="M122" s="57"/>
      <c r="N122" s="86">
        <v>170</v>
      </c>
      <c r="O122" s="61">
        <v>0</v>
      </c>
      <c r="P122" s="61">
        <v>0</v>
      </c>
      <c r="Q122" s="61">
        <v>170</v>
      </c>
    </row>
    <row r="123" spans="2:17" x14ac:dyDescent="0.25">
      <c r="I123" s="57"/>
      <c r="J123" s="57"/>
      <c r="K123" s="57"/>
      <c r="L123" s="57"/>
      <c r="M123" s="57"/>
      <c r="N123" s="67"/>
      <c r="O123" s="57"/>
      <c r="P123" s="57"/>
      <c r="Q123" s="57"/>
    </row>
    <row r="124" spans="2:17" x14ac:dyDescent="0.25">
      <c r="B124" s="41"/>
      <c r="C124" s="41"/>
      <c r="D124" s="41" t="s">
        <v>381</v>
      </c>
      <c r="E124" s="73" t="s">
        <v>382</v>
      </c>
      <c r="F124" s="41"/>
      <c r="I124" s="61">
        <v>1870</v>
      </c>
      <c r="J124" s="61">
        <v>120</v>
      </c>
      <c r="K124" s="61">
        <v>0</v>
      </c>
      <c r="L124" s="61">
        <v>1990</v>
      </c>
      <c r="M124" s="57"/>
      <c r="N124" s="86">
        <v>2540</v>
      </c>
      <c r="O124" s="61">
        <v>230</v>
      </c>
      <c r="P124" s="61">
        <v>0</v>
      </c>
      <c r="Q124" s="61">
        <v>2780</v>
      </c>
    </row>
    <row r="125" spans="2:17" x14ac:dyDescent="0.25">
      <c r="B125" s="41" t="s">
        <v>383</v>
      </c>
      <c r="C125" s="41" t="s">
        <v>384</v>
      </c>
      <c r="D125" s="41" t="s">
        <v>385</v>
      </c>
      <c r="E125" s="73"/>
      <c r="F125" s="41" t="s">
        <v>386</v>
      </c>
      <c r="G125" s="3" t="str">
        <f>VLOOKUP(F125,regions!A$2:C$419,3,FALSE)</f>
        <v>Metropolitan district</v>
      </c>
      <c r="H125" s="3" t="str">
        <f>IFERROR(VLOOKUP(F125,classifications!A$3:C$328,3,FALSE),VLOOKUP(F125,classifications!I$2:K$28,3,FALSE))</f>
        <v>Predominantly Urban</v>
      </c>
      <c r="I125" s="61">
        <v>640</v>
      </c>
      <c r="J125" s="61">
        <v>30</v>
      </c>
      <c r="K125" s="61">
        <v>0</v>
      </c>
      <c r="L125" s="61">
        <v>670</v>
      </c>
      <c r="M125" s="57"/>
      <c r="N125" s="86">
        <v>1110</v>
      </c>
      <c r="O125" s="61">
        <v>60</v>
      </c>
      <c r="P125" s="61">
        <v>0</v>
      </c>
      <c r="Q125" s="61">
        <v>1170</v>
      </c>
    </row>
    <row r="126" spans="2:17" x14ac:dyDescent="0.25">
      <c r="B126" s="41" t="s">
        <v>387</v>
      </c>
      <c r="C126" s="41" t="s">
        <v>388</v>
      </c>
      <c r="D126" s="41" t="s">
        <v>389</v>
      </c>
      <c r="E126" s="73"/>
      <c r="F126" s="41" t="s">
        <v>390</v>
      </c>
      <c r="G126" s="3" t="str">
        <f>VLOOKUP(F126,regions!A$2:C$419,3,FALSE)</f>
        <v>Metropolitan district</v>
      </c>
      <c r="H126" s="3" t="str">
        <f>IFERROR(VLOOKUP(F126,classifications!A$3:C$328,3,FALSE),VLOOKUP(F126,classifications!I$2:K$28,3,FALSE))</f>
        <v>Predominantly Urban</v>
      </c>
      <c r="I126" s="61">
        <v>310</v>
      </c>
      <c r="J126" s="61">
        <v>10</v>
      </c>
      <c r="K126" s="61">
        <v>0</v>
      </c>
      <c r="L126" s="61">
        <v>320</v>
      </c>
      <c r="M126" s="57"/>
      <c r="N126" s="86">
        <v>390</v>
      </c>
      <c r="O126" s="61">
        <v>30</v>
      </c>
      <c r="P126" s="61">
        <v>0</v>
      </c>
      <c r="Q126" s="61">
        <v>420</v>
      </c>
    </row>
    <row r="127" spans="2:17" x14ac:dyDescent="0.25">
      <c r="B127" s="41" t="s">
        <v>391</v>
      </c>
      <c r="C127" s="41" t="s">
        <v>392</v>
      </c>
      <c r="D127" s="41" t="s">
        <v>393</v>
      </c>
      <c r="E127" s="73"/>
      <c r="F127" s="41" t="s">
        <v>394</v>
      </c>
      <c r="G127" s="3" t="str">
        <f>VLOOKUP(F127,regions!A$2:C$419,3,FALSE)</f>
        <v>Metropolitan district</v>
      </c>
      <c r="H127" s="3" t="str">
        <f>IFERROR(VLOOKUP(F127,classifications!A$3:C$328,3,FALSE),VLOOKUP(F127,classifications!I$2:K$28,3,FALSE))</f>
        <v>Predominantly Urban</v>
      </c>
      <c r="I127" s="61">
        <v>450</v>
      </c>
      <c r="J127" s="61">
        <v>50</v>
      </c>
      <c r="K127" s="61">
        <v>0</v>
      </c>
      <c r="L127" s="61">
        <v>500</v>
      </c>
      <c r="M127" s="57"/>
      <c r="N127" s="86">
        <v>540</v>
      </c>
      <c r="O127" s="61">
        <v>80</v>
      </c>
      <c r="P127" s="61">
        <v>0</v>
      </c>
      <c r="Q127" s="61">
        <v>620</v>
      </c>
    </row>
    <row r="128" spans="2:17" x14ac:dyDescent="0.25">
      <c r="B128" s="41" t="s">
        <v>395</v>
      </c>
      <c r="C128" s="41" t="s">
        <v>396</v>
      </c>
      <c r="D128" s="41" t="s">
        <v>397</v>
      </c>
      <c r="E128" s="73"/>
      <c r="F128" s="41" t="s">
        <v>398</v>
      </c>
      <c r="G128" s="3" t="str">
        <f>VLOOKUP(F128,regions!A$2:C$419,3,FALSE)</f>
        <v>Metropolitan district</v>
      </c>
      <c r="H128" s="3" t="str">
        <f>IFERROR(VLOOKUP(F128,classifications!A$3:C$328,3,FALSE),VLOOKUP(F128,classifications!I$2:K$28,3,FALSE))</f>
        <v>Predominantly Urban</v>
      </c>
      <c r="I128" s="61">
        <v>460</v>
      </c>
      <c r="J128" s="61">
        <v>30</v>
      </c>
      <c r="K128" s="61">
        <v>0</v>
      </c>
      <c r="L128" s="61">
        <v>490</v>
      </c>
      <c r="M128" s="57"/>
      <c r="N128" s="86">
        <v>500</v>
      </c>
      <c r="O128" s="61">
        <v>60</v>
      </c>
      <c r="P128" s="61">
        <v>0</v>
      </c>
      <c r="Q128" s="61">
        <v>560</v>
      </c>
    </row>
    <row r="129" spans="2:17" x14ac:dyDescent="0.25">
      <c r="I129" s="57"/>
      <c r="J129" s="57"/>
      <c r="K129" s="57"/>
      <c r="L129" s="57"/>
      <c r="M129" s="57"/>
      <c r="N129" s="67"/>
      <c r="O129" s="57"/>
      <c r="P129" s="57"/>
      <c r="Q129" s="57"/>
    </row>
    <row r="130" spans="2:17" x14ac:dyDescent="0.25">
      <c r="B130" s="41"/>
      <c r="C130" s="41"/>
      <c r="D130" s="41" t="s">
        <v>399</v>
      </c>
      <c r="E130" s="73" t="s">
        <v>400</v>
      </c>
      <c r="F130" s="41"/>
      <c r="I130" s="61">
        <v>1070</v>
      </c>
      <c r="J130" s="61">
        <v>160</v>
      </c>
      <c r="K130" s="61">
        <v>270</v>
      </c>
      <c r="L130" s="61">
        <v>1490</v>
      </c>
      <c r="M130" s="57"/>
      <c r="N130" s="86">
        <v>1220</v>
      </c>
      <c r="O130" s="61">
        <v>310</v>
      </c>
      <c r="P130" s="61">
        <v>350</v>
      </c>
      <c r="Q130" s="61">
        <v>1880</v>
      </c>
    </row>
    <row r="131" spans="2:17" x14ac:dyDescent="0.25">
      <c r="B131" s="41" t="s">
        <v>401</v>
      </c>
      <c r="C131" s="41" t="s">
        <v>402</v>
      </c>
      <c r="D131" s="41" t="s">
        <v>1353</v>
      </c>
      <c r="E131" s="73"/>
      <c r="F131" s="41" t="s">
        <v>404</v>
      </c>
      <c r="G131" s="3" t="str">
        <f>VLOOKUP(F131,regions!A$2:C$419,3,FALSE)</f>
        <v>Metropolitan district</v>
      </c>
      <c r="H131" s="3" t="str">
        <f>IFERROR(VLOOKUP(F131,classifications!A$3:C$328,3,FALSE),VLOOKUP(F131,classifications!I$2:K$28,3,FALSE))</f>
        <v>Predominantly Urban</v>
      </c>
      <c r="I131" s="61">
        <v>210</v>
      </c>
      <c r="J131" s="61">
        <v>10</v>
      </c>
      <c r="K131" s="61">
        <v>0</v>
      </c>
      <c r="L131" s="61">
        <v>220</v>
      </c>
      <c r="M131" s="57"/>
      <c r="N131" s="86">
        <v>190</v>
      </c>
      <c r="O131" s="61">
        <v>20</v>
      </c>
      <c r="P131" s="61">
        <v>0</v>
      </c>
      <c r="Q131" s="61">
        <v>210</v>
      </c>
    </row>
    <row r="132" spans="2:17" x14ac:dyDescent="0.25">
      <c r="B132" s="41" t="s">
        <v>405</v>
      </c>
      <c r="C132" s="41" t="s">
        <v>406</v>
      </c>
      <c r="D132" s="41" t="s">
        <v>407</v>
      </c>
      <c r="E132" s="73"/>
      <c r="F132" s="41" t="s">
        <v>408</v>
      </c>
      <c r="G132" s="3" t="str">
        <f>VLOOKUP(F132,regions!A$2:C$419,3,FALSE)</f>
        <v>Metropolitan district</v>
      </c>
      <c r="H132" s="3" t="str">
        <f>IFERROR(VLOOKUP(F132,classifications!A$3:C$328,3,FALSE),VLOOKUP(F132,classifications!I$2:K$28,3,FALSE))</f>
        <v>Predominantly Urban</v>
      </c>
      <c r="I132" s="61">
        <v>180</v>
      </c>
      <c r="J132" s="61">
        <v>20</v>
      </c>
      <c r="K132" s="61">
        <v>110</v>
      </c>
      <c r="L132" s="61">
        <v>320</v>
      </c>
      <c r="M132" s="57"/>
      <c r="N132" s="86">
        <v>170</v>
      </c>
      <c r="O132" s="61">
        <v>40</v>
      </c>
      <c r="P132" s="61">
        <v>240</v>
      </c>
      <c r="Q132" s="61">
        <v>450</v>
      </c>
    </row>
    <row r="133" spans="2:17" x14ac:dyDescent="0.25">
      <c r="B133" s="41" t="s">
        <v>409</v>
      </c>
      <c r="C133" s="41" t="s">
        <v>410</v>
      </c>
      <c r="D133" s="41" t="s">
        <v>411</v>
      </c>
      <c r="E133" s="73"/>
      <c r="F133" s="41" t="s">
        <v>412</v>
      </c>
      <c r="G133" s="3" t="str">
        <f>VLOOKUP(F133,regions!A$2:C$419,3,FALSE)</f>
        <v>Metropolitan district</v>
      </c>
      <c r="H133" s="3" t="str">
        <f>IFERROR(VLOOKUP(F133,classifications!A$3:C$328,3,FALSE),VLOOKUP(F133,classifications!I$2:K$28,3,FALSE))</f>
        <v>Predominantly Urban</v>
      </c>
      <c r="I133" s="61">
        <v>280</v>
      </c>
      <c r="J133" s="61">
        <v>0</v>
      </c>
      <c r="K133" s="61">
        <v>150</v>
      </c>
      <c r="L133" s="61">
        <v>430</v>
      </c>
      <c r="M133" s="57"/>
      <c r="N133" s="86">
        <v>380</v>
      </c>
      <c r="O133" s="61">
        <v>0</v>
      </c>
      <c r="P133" s="61">
        <v>90</v>
      </c>
      <c r="Q133" s="61">
        <v>460</v>
      </c>
    </row>
    <row r="134" spans="2:17" x14ac:dyDescent="0.25">
      <c r="B134" s="41" t="s">
        <v>413</v>
      </c>
      <c r="C134" s="41" t="s">
        <v>414</v>
      </c>
      <c r="D134" s="41" t="s">
        <v>415</v>
      </c>
      <c r="E134" s="73"/>
      <c r="F134" s="41" t="s">
        <v>416</v>
      </c>
      <c r="G134" s="3" t="str">
        <f>VLOOKUP(F134,regions!A$2:C$419,3,FALSE)</f>
        <v>Metropolitan district</v>
      </c>
      <c r="H134" s="3" t="str">
        <f>IFERROR(VLOOKUP(F134,classifications!A$3:C$328,3,FALSE),VLOOKUP(F134,classifications!I$2:K$28,3,FALSE))</f>
        <v>Predominantly Urban</v>
      </c>
      <c r="I134" s="61">
        <v>120</v>
      </c>
      <c r="J134" s="61">
        <v>90</v>
      </c>
      <c r="K134" s="61">
        <v>0</v>
      </c>
      <c r="L134" s="61">
        <v>210</v>
      </c>
      <c r="M134" s="57"/>
      <c r="N134" s="86">
        <v>210</v>
      </c>
      <c r="O134" s="61">
        <v>90</v>
      </c>
      <c r="P134" s="61">
        <v>30</v>
      </c>
      <c r="Q134" s="61">
        <v>330</v>
      </c>
    </row>
    <row r="135" spans="2:17" x14ac:dyDescent="0.25">
      <c r="B135" s="41" t="s">
        <v>417</v>
      </c>
      <c r="C135" s="41" t="s">
        <v>418</v>
      </c>
      <c r="D135" s="41" t="s">
        <v>419</v>
      </c>
      <c r="E135" s="73"/>
      <c r="F135" s="41" t="s">
        <v>420</v>
      </c>
      <c r="G135" s="3" t="str">
        <f>VLOOKUP(F135,regions!A$2:C$419,3,FALSE)</f>
        <v>Metropolitan district</v>
      </c>
      <c r="H135" s="3" t="str">
        <f>IFERROR(VLOOKUP(F135,classifications!A$3:C$328,3,FALSE),VLOOKUP(F135,classifications!I$2:K$28,3,FALSE))</f>
        <v>Predominantly Urban</v>
      </c>
      <c r="I135" s="61">
        <v>280</v>
      </c>
      <c r="J135" s="61">
        <v>40</v>
      </c>
      <c r="K135" s="61">
        <v>0</v>
      </c>
      <c r="L135" s="61">
        <v>320</v>
      </c>
      <c r="M135" s="57"/>
      <c r="N135" s="86">
        <v>280</v>
      </c>
      <c r="O135" s="61">
        <v>150</v>
      </c>
      <c r="P135" s="61">
        <v>0</v>
      </c>
      <c r="Q135" s="61">
        <v>430</v>
      </c>
    </row>
    <row r="136" spans="2:17" x14ac:dyDescent="0.25">
      <c r="I136" s="57"/>
      <c r="J136" s="57"/>
      <c r="K136" s="57"/>
      <c r="L136" s="57"/>
      <c r="M136" s="57"/>
      <c r="N136" s="67"/>
      <c r="O136" s="57"/>
      <c r="P136" s="57"/>
      <c r="Q136" s="57"/>
    </row>
    <row r="137" spans="2:17" x14ac:dyDescent="0.25">
      <c r="D137" s="3" t="s">
        <v>421</v>
      </c>
      <c r="E137" s="2" t="s">
        <v>422</v>
      </c>
      <c r="I137" s="61">
        <v>2800</v>
      </c>
      <c r="J137" s="61">
        <v>690</v>
      </c>
      <c r="K137" s="61">
        <v>120</v>
      </c>
      <c r="L137" s="61">
        <v>3610</v>
      </c>
      <c r="M137" s="57"/>
      <c r="N137" s="86">
        <v>3040</v>
      </c>
      <c r="O137" s="61">
        <v>620</v>
      </c>
      <c r="P137" s="61">
        <v>80</v>
      </c>
      <c r="Q137" s="61">
        <v>3730</v>
      </c>
    </row>
    <row r="138" spans="2:17" x14ac:dyDescent="0.25">
      <c r="B138" s="3" t="s">
        <v>423</v>
      </c>
      <c r="C138" s="3" t="s">
        <v>424</v>
      </c>
      <c r="D138" s="3" t="s">
        <v>425</v>
      </c>
      <c r="F138" s="3" t="s">
        <v>426</v>
      </c>
      <c r="G138" s="3" t="str">
        <f>VLOOKUP(F138,regions!A$2:C$419,3,FALSE)</f>
        <v>Metropolitan district</v>
      </c>
      <c r="H138" s="3" t="str">
        <f>IFERROR(VLOOKUP(F138,classifications!A$3:C$328,3,FALSE),VLOOKUP(F138,classifications!I$2:K$28,3,FALSE))</f>
        <v>Predominantly Urban</v>
      </c>
      <c r="I138" s="61">
        <v>660</v>
      </c>
      <c r="J138" s="61">
        <v>110</v>
      </c>
      <c r="K138" s="61">
        <v>100</v>
      </c>
      <c r="L138" s="61">
        <v>870</v>
      </c>
      <c r="M138" s="57"/>
      <c r="N138" s="86">
        <v>780</v>
      </c>
      <c r="O138" s="61">
        <v>170</v>
      </c>
      <c r="P138" s="61">
        <v>70</v>
      </c>
      <c r="Q138" s="61">
        <v>1020</v>
      </c>
    </row>
    <row r="139" spans="2:17" x14ac:dyDescent="0.25">
      <c r="B139" s="3" t="s">
        <v>427</v>
      </c>
      <c r="C139" s="3" t="s">
        <v>428</v>
      </c>
      <c r="D139" s="3" t="s">
        <v>429</v>
      </c>
      <c r="F139" s="3" t="s">
        <v>430</v>
      </c>
      <c r="G139" s="3" t="str">
        <f>VLOOKUP(F139,regions!A$2:C$419,3,FALSE)</f>
        <v>Metropolitan district</v>
      </c>
      <c r="H139" s="3" t="str">
        <f>IFERROR(VLOOKUP(F139,classifications!A$3:C$328,3,FALSE),VLOOKUP(F139,classifications!I$2:K$28,3,FALSE))</f>
        <v>Predominantly Urban</v>
      </c>
      <c r="I139" s="61">
        <v>770</v>
      </c>
      <c r="J139" s="61">
        <v>210</v>
      </c>
      <c r="K139" s="61">
        <v>0</v>
      </c>
      <c r="L139" s="61">
        <v>980</v>
      </c>
      <c r="M139" s="57"/>
      <c r="N139" s="86">
        <v>510</v>
      </c>
      <c r="O139" s="61">
        <v>150</v>
      </c>
      <c r="P139" s="61">
        <v>0</v>
      </c>
      <c r="Q139" s="61">
        <v>660</v>
      </c>
    </row>
    <row r="140" spans="2:17" x14ac:dyDescent="0.25">
      <c r="B140" s="3" t="s">
        <v>431</v>
      </c>
      <c r="C140" s="3" t="s">
        <v>432</v>
      </c>
      <c r="D140" s="3" t="s">
        <v>433</v>
      </c>
      <c r="F140" s="3" t="s">
        <v>434</v>
      </c>
      <c r="G140" s="3" t="str">
        <f>VLOOKUP(F140,regions!A$2:C$419,3,FALSE)</f>
        <v>Metropolitan district</v>
      </c>
      <c r="H140" s="3" t="str">
        <f>IFERROR(VLOOKUP(F140,classifications!A$3:C$328,3,FALSE),VLOOKUP(F140,classifications!I$2:K$28,3,FALSE))</f>
        <v>Predominantly Urban</v>
      </c>
      <c r="I140" s="61">
        <v>360</v>
      </c>
      <c r="J140" s="61">
        <v>130</v>
      </c>
      <c r="K140" s="61">
        <v>20</v>
      </c>
      <c r="L140" s="61">
        <v>500</v>
      </c>
      <c r="M140" s="57"/>
      <c r="N140" s="86">
        <v>390</v>
      </c>
      <c r="O140" s="61">
        <v>50</v>
      </c>
      <c r="P140" s="61">
        <v>10</v>
      </c>
      <c r="Q140" s="61">
        <v>440</v>
      </c>
    </row>
    <row r="141" spans="2:17" x14ac:dyDescent="0.25">
      <c r="B141" s="3" t="s">
        <v>435</v>
      </c>
      <c r="C141" s="3" t="s">
        <v>436</v>
      </c>
      <c r="D141" s="3" t="s">
        <v>437</v>
      </c>
      <c r="F141" s="3" t="s">
        <v>438</v>
      </c>
      <c r="G141" s="3" t="str">
        <f>VLOOKUP(F141,regions!A$2:C$419,3,FALSE)</f>
        <v>Metropolitan district</v>
      </c>
      <c r="H141" s="3" t="str">
        <f>IFERROR(VLOOKUP(F141,classifications!A$3:C$328,3,FALSE),VLOOKUP(F141,classifications!I$2:K$28,3,FALSE))</f>
        <v>Predominantly Urban</v>
      </c>
      <c r="I141" s="61">
        <v>240</v>
      </c>
      <c r="J141" s="61">
        <v>50</v>
      </c>
      <c r="K141" s="61">
        <v>0</v>
      </c>
      <c r="L141" s="61">
        <v>290</v>
      </c>
      <c r="M141" s="57"/>
      <c r="N141" s="86">
        <v>460</v>
      </c>
      <c r="O141" s="61">
        <v>120</v>
      </c>
      <c r="P141" s="61">
        <v>0</v>
      </c>
      <c r="Q141" s="61">
        <v>580</v>
      </c>
    </row>
    <row r="142" spans="2:17" x14ac:dyDescent="0.25">
      <c r="B142" s="3" t="s">
        <v>439</v>
      </c>
      <c r="C142" s="3" t="s">
        <v>440</v>
      </c>
      <c r="D142" s="3" t="s">
        <v>441</v>
      </c>
      <c r="F142" s="3" t="s">
        <v>442</v>
      </c>
      <c r="G142" s="3" t="str">
        <f>VLOOKUP(F142,regions!A$2:C$419,3,FALSE)</f>
        <v>Metropolitan district</v>
      </c>
      <c r="H142" s="3" t="str">
        <f>IFERROR(VLOOKUP(F142,classifications!A$3:C$328,3,FALSE),VLOOKUP(F142,classifications!I$2:K$28,3,FALSE))</f>
        <v>Predominantly Urban</v>
      </c>
      <c r="I142" s="61">
        <v>220</v>
      </c>
      <c r="J142" s="61">
        <v>70</v>
      </c>
      <c r="K142" s="61">
        <v>0</v>
      </c>
      <c r="L142" s="61">
        <v>290</v>
      </c>
      <c r="M142" s="57"/>
      <c r="N142" s="86">
        <v>240</v>
      </c>
      <c r="O142" s="61">
        <v>80</v>
      </c>
      <c r="P142" s="61">
        <v>0</v>
      </c>
      <c r="Q142" s="61">
        <v>330</v>
      </c>
    </row>
    <row r="143" spans="2:17" x14ac:dyDescent="0.25">
      <c r="B143" s="3" t="s">
        <v>443</v>
      </c>
      <c r="C143" s="3" t="s">
        <v>444</v>
      </c>
      <c r="D143" s="3" t="s">
        <v>445</v>
      </c>
      <c r="F143" s="3" t="s">
        <v>446</v>
      </c>
      <c r="G143" s="3" t="str">
        <f>VLOOKUP(F143,regions!A$2:C$419,3,FALSE)</f>
        <v>Metropolitan district</v>
      </c>
      <c r="H143" s="3" t="str">
        <f>IFERROR(VLOOKUP(F143,classifications!A$3:C$328,3,FALSE),VLOOKUP(F143,classifications!I$2:K$28,3,FALSE))</f>
        <v>Predominantly Urban</v>
      </c>
      <c r="I143" s="84">
        <v>250</v>
      </c>
      <c r="J143" s="84">
        <v>40</v>
      </c>
      <c r="K143" s="84">
        <v>0</v>
      </c>
      <c r="L143" s="84">
        <v>290</v>
      </c>
      <c r="M143" s="57"/>
      <c r="N143" s="85">
        <v>420</v>
      </c>
      <c r="O143" s="84">
        <v>10</v>
      </c>
      <c r="P143" s="84">
        <v>0</v>
      </c>
      <c r="Q143" s="84">
        <v>430</v>
      </c>
    </row>
    <row r="144" spans="2:17" x14ac:dyDescent="0.25">
      <c r="B144" s="3" t="s">
        <v>447</v>
      </c>
      <c r="C144" s="3" t="s">
        <v>448</v>
      </c>
      <c r="D144" s="3" t="s">
        <v>449</v>
      </c>
      <c r="F144" s="3" t="s">
        <v>450</v>
      </c>
      <c r="G144" s="3" t="str">
        <f>VLOOKUP(F144,regions!A$2:C$419,3,FALSE)</f>
        <v>Metropolitan district</v>
      </c>
      <c r="H144" s="3" t="str">
        <f>IFERROR(VLOOKUP(F144,classifications!A$3:C$328,3,FALSE),VLOOKUP(F144,classifications!I$2:K$28,3,FALSE))</f>
        <v>Predominantly Urban</v>
      </c>
      <c r="I144" s="61">
        <v>310</v>
      </c>
      <c r="J144" s="61">
        <v>80</v>
      </c>
      <c r="K144" s="61">
        <v>0</v>
      </c>
      <c r="L144" s="61">
        <v>390</v>
      </c>
      <c r="M144" s="57"/>
      <c r="N144" s="86">
        <v>240</v>
      </c>
      <c r="O144" s="61">
        <v>40</v>
      </c>
      <c r="P144" s="61">
        <v>0</v>
      </c>
      <c r="Q144" s="61">
        <v>280</v>
      </c>
    </row>
    <row r="145" spans="1:17" x14ac:dyDescent="0.25">
      <c r="I145" s="57"/>
      <c r="J145" s="57"/>
      <c r="K145" s="57"/>
      <c r="L145" s="57"/>
      <c r="M145" s="57"/>
      <c r="N145" s="67"/>
      <c r="O145" s="57"/>
      <c r="P145" s="57"/>
      <c r="Q145" s="57"/>
    </row>
    <row r="146" spans="1:17" x14ac:dyDescent="0.25">
      <c r="B146" s="41"/>
      <c r="C146" s="41"/>
      <c r="D146" s="41" t="s">
        <v>451</v>
      </c>
      <c r="E146" s="73" t="s">
        <v>452</v>
      </c>
      <c r="F146" s="41"/>
      <c r="I146" s="61">
        <v>2920</v>
      </c>
      <c r="J146" s="61">
        <v>340</v>
      </c>
      <c r="K146" s="61">
        <v>130</v>
      </c>
      <c r="L146" s="61">
        <v>3390</v>
      </c>
      <c r="M146" s="57"/>
      <c r="N146" s="86">
        <v>3160</v>
      </c>
      <c r="O146" s="61">
        <v>590</v>
      </c>
      <c r="P146" s="61">
        <v>160</v>
      </c>
      <c r="Q146" s="61">
        <v>3900</v>
      </c>
    </row>
    <row r="147" spans="1:17" x14ac:dyDescent="0.25">
      <c r="B147" s="41" t="s">
        <v>453</v>
      </c>
      <c r="C147" s="41" t="s">
        <v>454</v>
      </c>
      <c r="D147" s="41" t="s">
        <v>455</v>
      </c>
      <c r="E147" s="73"/>
      <c r="F147" s="41" t="s">
        <v>456</v>
      </c>
      <c r="G147" s="3" t="str">
        <f>VLOOKUP(F147,regions!A$2:C$419,3,FALSE)</f>
        <v>Metropolitan district</v>
      </c>
      <c r="H147" s="3" t="str">
        <f>IFERROR(VLOOKUP(F147,classifications!A$3:C$328,3,FALSE),VLOOKUP(F147,classifications!I$2:K$28,3,FALSE))</f>
        <v>Predominantly Urban</v>
      </c>
      <c r="I147" s="61">
        <v>530</v>
      </c>
      <c r="J147" s="61">
        <v>30</v>
      </c>
      <c r="K147" s="61">
        <v>0</v>
      </c>
      <c r="L147" s="61">
        <v>560</v>
      </c>
      <c r="M147" s="57"/>
      <c r="N147" s="86">
        <v>440</v>
      </c>
      <c r="O147" s="61">
        <v>70</v>
      </c>
      <c r="P147" s="61">
        <v>0</v>
      </c>
      <c r="Q147" s="61">
        <v>510</v>
      </c>
    </row>
    <row r="148" spans="1:17" x14ac:dyDescent="0.25">
      <c r="B148" s="41" t="s">
        <v>457</v>
      </c>
      <c r="C148" s="41" t="s">
        <v>458</v>
      </c>
      <c r="D148" s="41" t="s">
        <v>459</v>
      </c>
      <c r="E148" s="73"/>
      <c r="F148" s="41" t="s">
        <v>460</v>
      </c>
      <c r="G148" s="3" t="str">
        <f>VLOOKUP(F148,regions!A$2:C$419,3,FALSE)</f>
        <v>Metropolitan district</v>
      </c>
      <c r="H148" s="3" t="str">
        <f>IFERROR(VLOOKUP(F148,classifications!A$3:C$328,3,FALSE),VLOOKUP(F148,classifications!I$2:K$28,3,FALSE))</f>
        <v>Predominantly Urban</v>
      </c>
      <c r="I148" s="61">
        <v>190</v>
      </c>
      <c r="J148" s="61">
        <v>80</v>
      </c>
      <c r="K148" s="61">
        <v>70</v>
      </c>
      <c r="L148" s="61">
        <v>330</v>
      </c>
      <c r="M148" s="57"/>
      <c r="N148" s="86">
        <v>240</v>
      </c>
      <c r="O148" s="61">
        <v>10</v>
      </c>
      <c r="P148" s="61">
        <v>60</v>
      </c>
      <c r="Q148" s="61">
        <v>310</v>
      </c>
    </row>
    <row r="149" spans="1:17" x14ac:dyDescent="0.25">
      <c r="B149" s="41" t="s">
        <v>461</v>
      </c>
      <c r="C149" s="41" t="s">
        <v>462</v>
      </c>
      <c r="D149" s="41" t="s">
        <v>463</v>
      </c>
      <c r="E149" s="73"/>
      <c r="F149" s="41" t="s">
        <v>464</v>
      </c>
      <c r="G149" s="3" t="str">
        <f>VLOOKUP(F149,regions!A$2:C$419,3,FALSE)</f>
        <v>Metropolitan district</v>
      </c>
      <c r="H149" s="3" t="str">
        <f>IFERROR(VLOOKUP(F149,classifications!A$3:C$328,3,FALSE),VLOOKUP(F149,classifications!I$2:K$28,3,FALSE))</f>
        <v>Predominantly Urban</v>
      </c>
      <c r="I149" s="61">
        <v>480</v>
      </c>
      <c r="J149" s="61">
        <v>40</v>
      </c>
      <c r="K149" s="61">
        <v>60</v>
      </c>
      <c r="L149" s="61">
        <v>590</v>
      </c>
      <c r="M149" s="57"/>
      <c r="N149" s="86">
        <v>680</v>
      </c>
      <c r="O149" s="61">
        <v>40</v>
      </c>
      <c r="P149" s="61">
        <v>80</v>
      </c>
      <c r="Q149" s="61">
        <v>800</v>
      </c>
    </row>
    <row r="150" spans="1:17" x14ac:dyDescent="0.25">
      <c r="B150" s="41" t="s">
        <v>465</v>
      </c>
      <c r="C150" s="41" t="s">
        <v>466</v>
      </c>
      <c r="D150" s="41" t="s">
        <v>467</v>
      </c>
      <c r="E150" s="73"/>
      <c r="F150" s="41" t="s">
        <v>468</v>
      </c>
      <c r="G150" s="3" t="str">
        <f>VLOOKUP(F150,regions!A$2:C$419,3,FALSE)</f>
        <v>Metropolitan district</v>
      </c>
      <c r="H150" s="3" t="str">
        <f>IFERROR(VLOOKUP(F150,classifications!A$3:C$328,3,FALSE),VLOOKUP(F150,classifications!I$2:K$28,3,FALSE))</f>
        <v>Predominantly Urban</v>
      </c>
      <c r="I150" s="61">
        <v>1050</v>
      </c>
      <c r="J150" s="61">
        <v>10</v>
      </c>
      <c r="K150" s="61">
        <v>0</v>
      </c>
      <c r="L150" s="61">
        <v>1060</v>
      </c>
      <c r="M150" s="57"/>
      <c r="N150" s="86">
        <v>1240</v>
      </c>
      <c r="O150" s="61">
        <v>120</v>
      </c>
      <c r="P150" s="61">
        <v>10</v>
      </c>
      <c r="Q150" s="61">
        <v>1380</v>
      </c>
    </row>
    <row r="151" spans="1:17" x14ac:dyDescent="0.25">
      <c r="B151" s="41" t="s">
        <v>469</v>
      </c>
      <c r="C151" s="41" t="s">
        <v>470</v>
      </c>
      <c r="D151" s="41" t="s">
        <v>471</v>
      </c>
      <c r="E151" s="73"/>
      <c r="F151" s="41" t="s">
        <v>472</v>
      </c>
      <c r="G151" s="3" t="str">
        <f>VLOOKUP(F151,regions!A$2:C$419,3,FALSE)</f>
        <v>Metropolitan district</v>
      </c>
      <c r="H151" s="3" t="str">
        <f>IFERROR(VLOOKUP(F151,classifications!A$3:C$328,3,FALSE),VLOOKUP(F151,classifications!I$2:K$28,3,FALSE))</f>
        <v>Predominantly Urban</v>
      </c>
      <c r="I151" s="61">
        <v>670</v>
      </c>
      <c r="J151" s="61">
        <v>190</v>
      </c>
      <c r="K151" s="61">
        <v>0</v>
      </c>
      <c r="L151" s="61">
        <v>850</v>
      </c>
      <c r="M151" s="57"/>
      <c r="N151" s="86">
        <v>560</v>
      </c>
      <c r="O151" s="61">
        <v>340</v>
      </c>
      <c r="P151" s="61">
        <v>10</v>
      </c>
      <c r="Q151" s="61">
        <v>910</v>
      </c>
    </row>
    <row r="152" spans="1:17" x14ac:dyDescent="0.25">
      <c r="I152" s="57"/>
      <c r="J152" s="57"/>
      <c r="K152" s="57"/>
      <c r="L152" s="57"/>
      <c r="M152" s="57"/>
      <c r="N152" s="67"/>
      <c r="O152" s="57"/>
      <c r="P152" s="57"/>
      <c r="Q152" s="57"/>
    </row>
    <row r="153" spans="1:17" x14ac:dyDescent="0.25">
      <c r="A153" s="20" t="s">
        <v>1360</v>
      </c>
      <c r="B153" s="21"/>
      <c r="C153" s="21"/>
      <c r="D153" s="21"/>
      <c r="E153" s="22"/>
      <c r="F153" s="21"/>
      <c r="G153" s="21"/>
      <c r="I153" s="55">
        <v>38980</v>
      </c>
      <c r="J153" s="55">
        <v>9140</v>
      </c>
      <c r="K153" s="55">
        <v>260</v>
      </c>
      <c r="L153" s="55">
        <v>48370</v>
      </c>
      <c r="M153" s="56"/>
      <c r="N153" s="66">
        <v>41030</v>
      </c>
      <c r="O153" s="55">
        <v>10700</v>
      </c>
      <c r="P153" s="55">
        <v>530</v>
      </c>
      <c r="Q153" s="55">
        <v>52250</v>
      </c>
    </row>
    <row r="154" spans="1:17" x14ac:dyDescent="0.25">
      <c r="I154" s="57"/>
      <c r="J154" s="57"/>
      <c r="K154" s="57"/>
      <c r="L154" s="57"/>
      <c r="M154" s="57"/>
      <c r="N154" s="67"/>
      <c r="O154" s="57"/>
      <c r="P154" s="57"/>
      <c r="Q154" s="57"/>
    </row>
    <row r="155" spans="1:17" x14ac:dyDescent="0.25">
      <c r="B155" s="41"/>
      <c r="C155" s="41"/>
      <c r="D155" s="41" t="s">
        <v>474</v>
      </c>
      <c r="E155" s="73" t="s">
        <v>475</v>
      </c>
      <c r="F155" s="73" t="s">
        <v>475</v>
      </c>
      <c r="G155" s="3" t="str">
        <f>VLOOKUP(F155,regions!A$2:C$419,3,FALSE)</f>
        <v>Shire county</v>
      </c>
      <c r="H155" s="3" t="str">
        <f>IFERROR(VLOOKUP(F155,classifications!A$3:C$328,3,FALSE),VLOOKUP(F155,classifications!I$2:K$28,3,FALSE))</f>
        <v>Urban with Significant Rural</v>
      </c>
      <c r="I155" s="61">
        <v>1260</v>
      </c>
      <c r="J155" s="61">
        <v>490</v>
      </c>
      <c r="K155" s="61">
        <v>0</v>
      </c>
      <c r="L155" s="61">
        <v>1750</v>
      </c>
      <c r="M155" s="57"/>
      <c r="N155" s="86">
        <v>1370</v>
      </c>
      <c r="O155" s="61">
        <v>500</v>
      </c>
      <c r="P155" s="61">
        <v>0</v>
      </c>
      <c r="Q155" s="61">
        <v>1870</v>
      </c>
    </row>
    <row r="156" spans="1:17" x14ac:dyDescent="0.25">
      <c r="B156" s="41" t="s">
        <v>476</v>
      </c>
      <c r="C156" s="41" t="s">
        <v>477</v>
      </c>
      <c r="D156" s="41" t="s">
        <v>478</v>
      </c>
      <c r="E156" s="73"/>
      <c r="F156" s="41" t="s">
        <v>479</v>
      </c>
      <c r="G156" s="3" t="str">
        <f>VLOOKUP(F156,regions!A$2:C$419,3,FALSE)</f>
        <v>Shire district</v>
      </c>
      <c r="H156" s="3" t="str">
        <f>IFERROR(VLOOKUP(F156,classifications!A$3:C$328,3,FALSE),VLOOKUP(F156,classifications!I$2:K$28,3,FALSE))</f>
        <v>Predominantly Rural</v>
      </c>
      <c r="I156" s="61">
        <v>590</v>
      </c>
      <c r="J156" s="61">
        <v>330</v>
      </c>
      <c r="K156" s="61">
        <v>0</v>
      </c>
      <c r="L156" s="61">
        <v>930</v>
      </c>
      <c r="M156" s="57"/>
      <c r="N156" s="86">
        <v>650</v>
      </c>
      <c r="O156" s="61">
        <v>360</v>
      </c>
      <c r="P156" s="61">
        <v>0</v>
      </c>
      <c r="Q156" s="61">
        <v>1010</v>
      </c>
    </row>
    <row r="157" spans="1:17" x14ac:dyDescent="0.25">
      <c r="B157" s="41" t="s">
        <v>480</v>
      </c>
      <c r="C157" s="41" t="s">
        <v>481</v>
      </c>
      <c r="D157" s="41" t="s">
        <v>482</v>
      </c>
      <c r="E157" s="73"/>
      <c r="F157" s="41" t="s">
        <v>483</v>
      </c>
      <c r="G157" s="3" t="str">
        <f>VLOOKUP(F157,regions!A$2:C$419,3,FALSE)</f>
        <v>Shire district</v>
      </c>
      <c r="H157" s="3" t="str">
        <f>IFERROR(VLOOKUP(F157,classifications!A$3:C$328,3,FALSE),VLOOKUP(F157,classifications!I$2:K$28,3,FALSE))</f>
        <v>Urban with Significant Rural</v>
      </c>
      <c r="I157" s="61">
        <v>180</v>
      </c>
      <c r="J157" s="61">
        <v>90</v>
      </c>
      <c r="K157" s="61">
        <v>0</v>
      </c>
      <c r="L157" s="61">
        <v>270</v>
      </c>
      <c r="M157" s="57"/>
      <c r="N157" s="86">
        <v>150</v>
      </c>
      <c r="O157" s="61">
        <v>30</v>
      </c>
      <c r="P157" s="61">
        <v>0</v>
      </c>
      <c r="Q157" s="61">
        <v>190</v>
      </c>
    </row>
    <row r="158" spans="1:17" x14ac:dyDescent="0.25">
      <c r="B158" s="41" t="s">
        <v>484</v>
      </c>
      <c r="C158" s="41" t="s">
        <v>485</v>
      </c>
      <c r="D158" s="41" t="s">
        <v>486</v>
      </c>
      <c r="E158" s="73"/>
      <c r="F158" s="41" t="s">
        <v>487</v>
      </c>
      <c r="G158" s="3" t="str">
        <f>VLOOKUP(F158,regions!A$2:C$419,3,FALSE)</f>
        <v>Shire district</v>
      </c>
      <c r="H158" s="3" t="str">
        <f>IFERROR(VLOOKUP(F158,classifications!A$3:C$328,3,FALSE),VLOOKUP(F158,classifications!I$2:K$28,3,FALSE))</f>
        <v>Urban with Significant Rural</v>
      </c>
      <c r="I158" s="61">
        <v>200</v>
      </c>
      <c r="J158" s="61">
        <v>20</v>
      </c>
      <c r="K158" s="61">
        <v>0</v>
      </c>
      <c r="L158" s="61">
        <v>220</v>
      </c>
      <c r="M158" s="57"/>
      <c r="N158" s="86">
        <v>160</v>
      </c>
      <c r="O158" s="61">
        <v>0</v>
      </c>
      <c r="P158" s="61">
        <v>0</v>
      </c>
      <c r="Q158" s="61">
        <v>160</v>
      </c>
    </row>
    <row r="159" spans="1:17" x14ac:dyDescent="0.25">
      <c r="B159" s="41" t="s">
        <v>488</v>
      </c>
      <c r="C159" s="41" t="s">
        <v>489</v>
      </c>
      <c r="D159" s="41" t="s">
        <v>490</v>
      </c>
      <c r="E159" s="73"/>
      <c r="F159" s="41" t="s">
        <v>491</v>
      </c>
      <c r="G159" s="3" t="str">
        <f>VLOOKUP(F159,regions!A$2:C$419,3,FALSE)</f>
        <v>Shire district</v>
      </c>
      <c r="H159" s="3" t="str">
        <f>IFERROR(VLOOKUP(F159,classifications!A$3:C$328,3,FALSE),VLOOKUP(F159,classifications!I$2:K$28,3,FALSE))</f>
        <v>Urban with Significant Rural</v>
      </c>
      <c r="I159" s="61">
        <v>280</v>
      </c>
      <c r="J159" s="61">
        <v>50</v>
      </c>
      <c r="K159" s="61">
        <v>0</v>
      </c>
      <c r="L159" s="61">
        <v>330</v>
      </c>
      <c r="M159" s="57"/>
      <c r="N159" s="86">
        <v>410</v>
      </c>
      <c r="O159" s="61">
        <v>110</v>
      </c>
      <c r="P159" s="61">
        <v>0</v>
      </c>
      <c r="Q159" s="61">
        <v>520</v>
      </c>
    </row>
    <row r="160" spans="1:17" x14ac:dyDescent="0.25">
      <c r="I160" s="57"/>
      <c r="J160" s="57"/>
      <c r="K160" s="57"/>
      <c r="L160" s="57"/>
      <c r="M160" s="57"/>
      <c r="N160" s="67"/>
      <c r="O160" s="57"/>
      <c r="P160" s="57"/>
      <c r="Q160" s="57"/>
    </row>
    <row r="161" spans="2:17" x14ac:dyDescent="0.25">
      <c r="B161" s="41"/>
      <c r="C161" s="41"/>
      <c r="D161" s="41" t="s">
        <v>492</v>
      </c>
      <c r="E161" s="73" t="s">
        <v>493</v>
      </c>
      <c r="F161" s="73" t="s">
        <v>493</v>
      </c>
      <c r="G161" s="3" t="str">
        <f>VLOOKUP(F161,regions!A$2:C$419,3,FALSE)</f>
        <v>Shire county</v>
      </c>
      <c r="H161" s="3" t="str">
        <f>IFERROR(VLOOKUP(F161,classifications!A$3:C$328,3,FALSE),VLOOKUP(F161,classifications!I$2:K$28,3,FALSE))</f>
        <v>Predominantly Rural</v>
      </c>
      <c r="I161" s="61">
        <v>1990</v>
      </c>
      <c r="J161" s="61">
        <v>270</v>
      </c>
      <c r="K161" s="61">
        <v>0</v>
      </c>
      <c r="L161" s="61">
        <v>2260</v>
      </c>
      <c r="M161" s="57"/>
      <c r="N161" s="86">
        <v>1850</v>
      </c>
      <c r="O161" s="61">
        <v>370</v>
      </c>
      <c r="P161" s="61">
        <v>0</v>
      </c>
      <c r="Q161" s="61">
        <v>2210</v>
      </c>
    </row>
    <row r="162" spans="2:17" x14ac:dyDescent="0.25">
      <c r="B162" s="41" t="s">
        <v>494</v>
      </c>
      <c r="C162" s="41" t="s">
        <v>495</v>
      </c>
      <c r="D162" s="41" t="s">
        <v>496</v>
      </c>
      <c r="E162" s="73"/>
      <c r="F162" s="41" t="s">
        <v>497</v>
      </c>
      <c r="G162" s="3" t="str">
        <f>VLOOKUP(F162,regions!A$2:C$419,3,FALSE)</f>
        <v>Shire district</v>
      </c>
      <c r="H162" s="3" t="str">
        <f>IFERROR(VLOOKUP(F162,classifications!A$3:C$328,3,FALSE),VLOOKUP(F162,classifications!I$2:K$28,3,FALSE))</f>
        <v>Predominantly Urban</v>
      </c>
      <c r="I162" s="61">
        <v>570</v>
      </c>
      <c r="J162" s="61">
        <v>90</v>
      </c>
      <c r="K162" s="61">
        <v>0</v>
      </c>
      <c r="L162" s="61">
        <v>660</v>
      </c>
      <c r="M162" s="57"/>
      <c r="N162" s="86">
        <v>220</v>
      </c>
      <c r="O162" s="61">
        <v>30</v>
      </c>
      <c r="P162" s="61">
        <v>0</v>
      </c>
      <c r="Q162" s="61">
        <v>240</v>
      </c>
    </row>
    <row r="163" spans="2:17" x14ac:dyDescent="0.25">
      <c r="B163" s="41" t="s">
        <v>498</v>
      </c>
      <c r="C163" s="41" t="s">
        <v>499</v>
      </c>
      <c r="D163" s="41" t="s">
        <v>500</v>
      </c>
      <c r="E163" s="73"/>
      <c r="F163" s="41" t="s">
        <v>501</v>
      </c>
      <c r="G163" s="3" t="str">
        <f>VLOOKUP(F163,regions!A$2:C$419,3,FALSE)</f>
        <v>Shire district</v>
      </c>
      <c r="H163" s="3" t="str">
        <f>IFERROR(VLOOKUP(F163,classifications!A$3:C$328,3,FALSE),VLOOKUP(F163,classifications!I$2:K$28,3,FALSE))</f>
        <v>Predominantly Rural</v>
      </c>
      <c r="I163" s="61">
        <v>240</v>
      </c>
      <c r="J163" s="61">
        <v>20</v>
      </c>
      <c r="K163" s="61">
        <v>0</v>
      </c>
      <c r="L163" s="61">
        <v>250</v>
      </c>
      <c r="M163" s="57"/>
      <c r="N163" s="86">
        <v>270</v>
      </c>
      <c r="O163" s="61">
        <v>10</v>
      </c>
      <c r="P163" s="61">
        <v>0</v>
      </c>
      <c r="Q163" s="61">
        <v>280</v>
      </c>
    </row>
    <row r="164" spans="2:17" x14ac:dyDescent="0.25">
      <c r="B164" s="41" t="s">
        <v>502</v>
      </c>
      <c r="C164" s="41" t="s">
        <v>503</v>
      </c>
      <c r="D164" s="41" t="s">
        <v>504</v>
      </c>
      <c r="E164" s="73"/>
      <c r="F164" s="41" t="s">
        <v>505</v>
      </c>
      <c r="G164" s="3" t="str">
        <f>VLOOKUP(F164,regions!A$2:C$419,3,FALSE)</f>
        <v>Shire district</v>
      </c>
      <c r="H164" s="3" t="str">
        <f>IFERROR(VLOOKUP(F164,classifications!A$3:C$328,3,FALSE),VLOOKUP(F164,classifications!I$2:K$28,3,FALSE))</f>
        <v>Predominantly Rural</v>
      </c>
      <c r="I164" s="61">
        <v>200</v>
      </c>
      <c r="J164" s="61">
        <v>10</v>
      </c>
      <c r="K164" s="61">
        <v>0</v>
      </c>
      <c r="L164" s="61">
        <v>200</v>
      </c>
      <c r="M164" s="57"/>
      <c r="N164" s="86">
        <v>340</v>
      </c>
      <c r="O164" s="61">
        <v>10</v>
      </c>
      <c r="P164" s="61">
        <v>0</v>
      </c>
      <c r="Q164" s="61">
        <v>350</v>
      </c>
    </row>
    <row r="165" spans="2:17" x14ac:dyDescent="0.25">
      <c r="B165" s="41" t="s">
        <v>506</v>
      </c>
      <c r="C165" s="41" t="s">
        <v>507</v>
      </c>
      <c r="D165" s="41" t="s">
        <v>508</v>
      </c>
      <c r="E165" s="73"/>
      <c r="F165" s="41" t="s">
        <v>509</v>
      </c>
      <c r="G165" s="3" t="str">
        <f>VLOOKUP(F165,regions!A$2:C$419,3,FALSE)</f>
        <v>Shire district</v>
      </c>
      <c r="H165" s="3" t="str">
        <f>IFERROR(VLOOKUP(F165,classifications!A$3:C$328,3,FALSE),VLOOKUP(F165,classifications!I$2:K$28,3,FALSE))</f>
        <v>Predominantly Rural</v>
      </c>
      <c r="I165" s="61">
        <v>410</v>
      </c>
      <c r="J165" s="61">
        <v>70</v>
      </c>
      <c r="K165" s="61">
        <v>0</v>
      </c>
      <c r="L165" s="61">
        <v>480</v>
      </c>
      <c r="M165" s="57"/>
      <c r="N165" s="86">
        <v>560</v>
      </c>
      <c r="O165" s="61">
        <v>210</v>
      </c>
      <c r="P165" s="61">
        <v>0</v>
      </c>
      <c r="Q165" s="61">
        <v>770</v>
      </c>
    </row>
    <row r="166" spans="2:17" x14ac:dyDescent="0.25">
      <c r="B166" s="41" t="s">
        <v>510</v>
      </c>
      <c r="C166" s="41" t="s">
        <v>511</v>
      </c>
      <c r="D166" s="41" t="s">
        <v>512</v>
      </c>
      <c r="E166" s="73"/>
      <c r="F166" s="41" t="s">
        <v>513</v>
      </c>
      <c r="G166" s="3" t="str">
        <f>VLOOKUP(F166,regions!A$2:C$419,3,FALSE)</f>
        <v>Shire district</v>
      </c>
      <c r="H166" s="3" t="str">
        <f>IFERROR(VLOOKUP(F166,classifications!A$3:C$328,3,FALSE),VLOOKUP(F166,classifications!I$2:K$28,3,FALSE))</f>
        <v>Predominantly Rural</v>
      </c>
      <c r="I166" s="84">
        <v>580</v>
      </c>
      <c r="J166" s="84">
        <v>90</v>
      </c>
      <c r="K166" s="84">
        <v>0</v>
      </c>
      <c r="L166" s="84">
        <v>670</v>
      </c>
      <c r="M166" s="57"/>
      <c r="N166" s="85">
        <v>450</v>
      </c>
      <c r="O166" s="84">
        <v>120</v>
      </c>
      <c r="P166" s="84">
        <v>0</v>
      </c>
      <c r="Q166" s="84">
        <v>570</v>
      </c>
    </row>
    <row r="167" spans="2:17" x14ac:dyDescent="0.25">
      <c r="I167" s="57"/>
      <c r="J167" s="57"/>
      <c r="K167" s="57"/>
      <c r="L167" s="57"/>
      <c r="M167" s="57"/>
      <c r="N167" s="67"/>
      <c r="O167" s="57"/>
      <c r="P167" s="57"/>
      <c r="Q167" s="57"/>
    </row>
    <row r="168" spans="2:17" x14ac:dyDescent="0.25">
      <c r="B168" s="41"/>
      <c r="C168" s="41"/>
      <c r="D168" s="41" t="s">
        <v>514</v>
      </c>
      <c r="E168" s="73" t="s">
        <v>515</v>
      </c>
      <c r="F168" s="73" t="s">
        <v>515</v>
      </c>
      <c r="G168" s="3" t="str">
        <f>VLOOKUP(F168,regions!A$2:C$419,3,FALSE)</f>
        <v>Shire county</v>
      </c>
      <c r="H168" s="3" t="str">
        <f>IFERROR(VLOOKUP(F168,classifications!A$3:C$328,3,FALSE),VLOOKUP(F168,classifications!I$2:K$28,3,FALSE))</f>
        <v>Predominantly Rural</v>
      </c>
      <c r="I168" s="61">
        <v>710</v>
      </c>
      <c r="J168" s="61">
        <v>190</v>
      </c>
      <c r="K168" s="61">
        <v>0</v>
      </c>
      <c r="L168" s="61">
        <v>900</v>
      </c>
      <c r="M168" s="57"/>
      <c r="N168" s="86">
        <v>750</v>
      </c>
      <c r="O168" s="61">
        <v>270</v>
      </c>
      <c r="P168" s="61">
        <v>0</v>
      </c>
      <c r="Q168" s="61">
        <v>1020</v>
      </c>
    </row>
    <row r="169" spans="2:17" x14ac:dyDescent="0.25">
      <c r="B169" s="41" t="s">
        <v>516</v>
      </c>
      <c r="C169" s="41" t="s">
        <v>517</v>
      </c>
      <c r="D169" s="41" t="s">
        <v>518</v>
      </c>
      <c r="E169" s="73"/>
      <c r="F169" s="41" t="s">
        <v>519</v>
      </c>
      <c r="G169" s="3" t="str">
        <f>VLOOKUP(F169,regions!A$2:C$419,3,FALSE)</f>
        <v>Shire district</v>
      </c>
      <c r="H169" s="3" t="str">
        <f>IFERROR(VLOOKUP(F169,classifications!A$3:C$328,3,FALSE),VLOOKUP(F169,classifications!I$2:K$28,3,FALSE))</f>
        <v>Predominantly Rural</v>
      </c>
      <c r="I169" s="61">
        <v>190</v>
      </c>
      <c r="J169" s="61">
        <v>80</v>
      </c>
      <c r="K169" s="61">
        <v>0</v>
      </c>
      <c r="L169" s="61">
        <v>270</v>
      </c>
      <c r="M169" s="57"/>
      <c r="N169" s="86">
        <v>110</v>
      </c>
      <c r="O169" s="61">
        <v>110</v>
      </c>
      <c r="P169" s="61">
        <v>0</v>
      </c>
      <c r="Q169" s="61">
        <v>220</v>
      </c>
    </row>
    <row r="170" spans="2:17" x14ac:dyDescent="0.25">
      <c r="B170" s="41" t="s">
        <v>520</v>
      </c>
      <c r="C170" s="41" t="s">
        <v>521</v>
      </c>
      <c r="D170" s="41" t="s">
        <v>522</v>
      </c>
      <c r="E170" s="73"/>
      <c r="F170" s="41" t="s">
        <v>523</v>
      </c>
      <c r="G170" s="3" t="str">
        <f>VLOOKUP(F170,regions!A$2:C$419,3,FALSE)</f>
        <v>Shire district</v>
      </c>
      <c r="H170" s="3" t="str">
        <f>IFERROR(VLOOKUP(F170,classifications!A$3:C$328,3,FALSE),VLOOKUP(F170,classifications!I$2:K$28,3,FALSE))</f>
        <v>Urban with Significant Rural</v>
      </c>
      <c r="I170" s="61">
        <v>50</v>
      </c>
      <c r="J170" s="61">
        <v>10</v>
      </c>
      <c r="K170" s="61">
        <v>0</v>
      </c>
      <c r="L170" s="61">
        <v>70</v>
      </c>
      <c r="M170" s="57"/>
      <c r="N170" s="86">
        <v>40</v>
      </c>
      <c r="O170" s="61">
        <v>0</v>
      </c>
      <c r="P170" s="61">
        <v>0</v>
      </c>
      <c r="Q170" s="61">
        <v>40</v>
      </c>
    </row>
    <row r="171" spans="2:17" x14ac:dyDescent="0.25">
      <c r="B171" s="41" t="s">
        <v>524</v>
      </c>
      <c r="C171" s="41" t="s">
        <v>525</v>
      </c>
      <c r="D171" s="41" t="s">
        <v>526</v>
      </c>
      <c r="E171" s="73"/>
      <c r="F171" s="41" t="s">
        <v>527</v>
      </c>
      <c r="G171" s="3" t="str">
        <f>VLOOKUP(F171,regions!A$2:C$419,3,FALSE)</f>
        <v>Shire district</v>
      </c>
      <c r="H171" s="3" t="str">
        <f>IFERROR(VLOOKUP(F171,classifications!A$3:C$328,3,FALSE),VLOOKUP(F171,classifications!I$2:K$28,3,FALSE))</f>
        <v>Urban with Significant Rural</v>
      </c>
      <c r="I171" s="61">
        <v>210</v>
      </c>
      <c r="J171" s="61">
        <v>30</v>
      </c>
      <c r="K171" s="61">
        <v>0</v>
      </c>
      <c r="L171" s="61">
        <v>240</v>
      </c>
      <c r="M171" s="57"/>
      <c r="N171" s="86">
        <v>330</v>
      </c>
      <c r="O171" s="61">
        <v>90</v>
      </c>
      <c r="P171" s="61">
        <v>0</v>
      </c>
      <c r="Q171" s="61">
        <v>420</v>
      </c>
    </row>
    <row r="172" spans="2:17" x14ac:dyDescent="0.25">
      <c r="B172" s="41" t="s">
        <v>528</v>
      </c>
      <c r="C172" s="41" t="s">
        <v>529</v>
      </c>
      <c r="D172" s="41" t="s">
        <v>530</v>
      </c>
      <c r="E172" s="73"/>
      <c r="F172" s="41" t="s">
        <v>531</v>
      </c>
      <c r="G172" s="3" t="str">
        <f>VLOOKUP(F172,regions!A$2:C$419,3,FALSE)</f>
        <v>Shire district</v>
      </c>
      <c r="H172" s="3" t="str">
        <f>IFERROR(VLOOKUP(F172,classifications!A$3:C$328,3,FALSE),VLOOKUP(F172,classifications!I$2:K$28,3,FALSE))</f>
        <v>Predominantly Rural</v>
      </c>
      <c r="I172" s="61">
        <v>70</v>
      </c>
      <c r="J172" s="61">
        <v>30</v>
      </c>
      <c r="K172" s="61">
        <v>0</v>
      </c>
      <c r="L172" s="61">
        <v>100</v>
      </c>
      <c r="M172" s="57"/>
      <c r="N172" s="86">
        <v>110</v>
      </c>
      <c r="O172" s="61">
        <v>30</v>
      </c>
      <c r="P172" s="61">
        <v>0</v>
      </c>
      <c r="Q172" s="61">
        <v>140</v>
      </c>
    </row>
    <row r="173" spans="2:17" x14ac:dyDescent="0.25">
      <c r="B173" s="41" t="s">
        <v>532</v>
      </c>
      <c r="C173" s="41" t="s">
        <v>533</v>
      </c>
      <c r="D173" s="41" t="s">
        <v>534</v>
      </c>
      <c r="E173" s="73"/>
      <c r="F173" s="41" t="s">
        <v>535</v>
      </c>
      <c r="G173" s="3" t="str">
        <f>VLOOKUP(F173,regions!A$2:C$419,3,FALSE)</f>
        <v>Shire district</v>
      </c>
      <c r="H173" s="3" t="str">
        <f>IFERROR(VLOOKUP(F173,classifications!A$3:C$328,3,FALSE),VLOOKUP(F173,classifications!I$2:K$28,3,FALSE))</f>
        <v>Predominantly Rural</v>
      </c>
      <c r="I173" s="61">
        <v>80</v>
      </c>
      <c r="J173" s="61">
        <v>10</v>
      </c>
      <c r="K173" s="61">
        <v>0</v>
      </c>
      <c r="L173" s="61">
        <v>100</v>
      </c>
      <c r="M173" s="57"/>
      <c r="N173" s="86">
        <v>70</v>
      </c>
      <c r="O173" s="61">
        <v>0</v>
      </c>
      <c r="P173" s="61">
        <v>0</v>
      </c>
      <c r="Q173" s="61">
        <v>70</v>
      </c>
    </row>
    <row r="174" spans="2:17" x14ac:dyDescent="0.25">
      <c r="B174" s="41" t="s">
        <v>536</v>
      </c>
      <c r="C174" s="41" t="s">
        <v>537</v>
      </c>
      <c r="D174" s="41" t="s">
        <v>538</v>
      </c>
      <c r="E174" s="73"/>
      <c r="F174" s="41" t="s">
        <v>539</v>
      </c>
      <c r="G174" s="3" t="str">
        <f>VLOOKUP(F174,regions!A$2:C$419,3,FALSE)</f>
        <v>Shire district</v>
      </c>
      <c r="H174" s="3" t="str">
        <f>IFERROR(VLOOKUP(F174,classifications!A$3:C$328,3,FALSE),VLOOKUP(F174,classifications!I$2:K$28,3,FALSE))</f>
        <v>Predominantly Rural</v>
      </c>
      <c r="I174" s="61">
        <v>90</v>
      </c>
      <c r="J174" s="61">
        <v>30</v>
      </c>
      <c r="K174" s="61">
        <v>0</v>
      </c>
      <c r="L174" s="61">
        <v>120</v>
      </c>
      <c r="M174" s="57"/>
      <c r="N174" s="86">
        <v>90</v>
      </c>
      <c r="O174" s="61">
        <v>40</v>
      </c>
      <c r="P174" s="61">
        <v>0</v>
      </c>
      <c r="Q174" s="61">
        <v>130</v>
      </c>
    </row>
    <row r="175" spans="2:17" x14ac:dyDescent="0.25">
      <c r="I175" s="57"/>
      <c r="J175" s="57"/>
      <c r="K175" s="57"/>
      <c r="L175" s="57"/>
      <c r="M175" s="57"/>
      <c r="N175" s="67"/>
      <c r="O175" s="57"/>
      <c r="P175" s="57"/>
      <c r="Q175" s="57"/>
    </row>
    <row r="176" spans="2:17" x14ac:dyDescent="0.25">
      <c r="B176" s="41"/>
      <c r="C176" s="41"/>
      <c r="D176" s="41" t="s">
        <v>540</v>
      </c>
      <c r="E176" s="73" t="s">
        <v>541</v>
      </c>
      <c r="F176" s="73" t="s">
        <v>541</v>
      </c>
      <c r="G176" s="3" t="str">
        <f>VLOOKUP(F176,regions!A$2:C$419,3,FALSE)</f>
        <v>Shire county</v>
      </c>
      <c r="H176" s="3" t="str">
        <f>IFERROR(VLOOKUP(F176,classifications!A$3:C$328,3,FALSE),VLOOKUP(F176,classifications!I$2:K$28,3,FALSE))</f>
        <v>Urban with Significant Rural</v>
      </c>
      <c r="I176" s="61">
        <v>910</v>
      </c>
      <c r="J176" s="61">
        <v>110</v>
      </c>
      <c r="K176" s="61">
        <v>0</v>
      </c>
      <c r="L176" s="61">
        <v>1030</v>
      </c>
      <c r="M176" s="57"/>
      <c r="N176" s="86">
        <v>1210</v>
      </c>
      <c r="O176" s="61">
        <v>130</v>
      </c>
      <c r="P176" s="61">
        <v>0</v>
      </c>
      <c r="Q176" s="61">
        <v>1340</v>
      </c>
    </row>
    <row r="177" spans="2:17" x14ac:dyDescent="0.25">
      <c r="B177" s="41" t="s">
        <v>542</v>
      </c>
      <c r="C177" s="41" t="s">
        <v>543</v>
      </c>
      <c r="D177" s="41" t="s">
        <v>544</v>
      </c>
      <c r="E177" s="73"/>
      <c r="F177" s="41" t="s">
        <v>545</v>
      </c>
      <c r="G177" s="3" t="str">
        <f>VLOOKUP(F177,regions!A$2:C$419,3,FALSE)</f>
        <v>Shire district</v>
      </c>
      <c r="H177" s="3" t="str">
        <f>IFERROR(VLOOKUP(F177,classifications!A$3:C$328,3,FALSE),VLOOKUP(F177,classifications!I$2:K$28,3,FALSE))</f>
        <v>Predominantly Urban</v>
      </c>
      <c r="I177" s="61">
        <v>180</v>
      </c>
      <c r="J177" s="61">
        <v>20</v>
      </c>
      <c r="K177" s="61">
        <v>0</v>
      </c>
      <c r="L177" s="61">
        <v>200</v>
      </c>
      <c r="M177" s="57"/>
      <c r="N177" s="86">
        <v>170</v>
      </c>
      <c r="O177" s="61">
        <v>30</v>
      </c>
      <c r="P177" s="61">
        <v>0</v>
      </c>
      <c r="Q177" s="61">
        <v>200</v>
      </c>
    </row>
    <row r="178" spans="2:17" x14ac:dyDescent="0.25">
      <c r="B178" s="41" t="s">
        <v>546</v>
      </c>
      <c r="C178" s="41" t="s">
        <v>547</v>
      </c>
      <c r="D178" s="41" t="s">
        <v>548</v>
      </c>
      <c r="E178" s="73"/>
      <c r="F178" s="41" t="s">
        <v>549</v>
      </c>
      <c r="G178" s="3" t="str">
        <f>VLOOKUP(F178,regions!A$2:C$419,3,FALSE)</f>
        <v>Shire district</v>
      </c>
      <c r="H178" s="3" t="str">
        <f>IFERROR(VLOOKUP(F178,classifications!A$3:C$328,3,FALSE),VLOOKUP(F178,classifications!I$2:K$28,3,FALSE))</f>
        <v>Urban with Significant Rural</v>
      </c>
      <c r="I178" s="61">
        <v>50</v>
      </c>
      <c r="J178" s="61">
        <v>0</v>
      </c>
      <c r="K178" s="61">
        <v>0</v>
      </c>
      <c r="L178" s="61">
        <v>60</v>
      </c>
      <c r="M178" s="57"/>
      <c r="N178" s="86">
        <v>130</v>
      </c>
      <c r="O178" s="61">
        <v>0</v>
      </c>
      <c r="P178" s="61">
        <v>0</v>
      </c>
      <c r="Q178" s="61">
        <v>130</v>
      </c>
    </row>
    <row r="179" spans="2:17" x14ac:dyDescent="0.25">
      <c r="B179" s="41" t="s">
        <v>550</v>
      </c>
      <c r="C179" s="41" t="s">
        <v>551</v>
      </c>
      <c r="D179" s="41" t="s">
        <v>552</v>
      </c>
      <c r="E179" s="73"/>
      <c r="F179" s="41" t="s">
        <v>553</v>
      </c>
      <c r="G179" s="3" t="str">
        <f>VLOOKUP(F179,regions!A$2:C$419,3,FALSE)</f>
        <v>Shire district</v>
      </c>
      <c r="H179" s="3" t="str">
        <f>IFERROR(VLOOKUP(F179,classifications!A$3:C$328,3,FALSE),VLOOKUP(F179,classifications!I$2:K$28,3,FALSE))</f>
        <v>Predominantly Urban</v>
      </c>
      <c r="I179" s="61">
        <v>130</v>
      </c>
      <c r="J179" s="61">
        <v>10</v>
      </c>
      <c r="K179" s="61">
        <v>0</v>
      </c>
      <c r="L179" s="61">
        <v>140</v>
      </c>
      <c r="M179" s="57"/>
      <c r="N179" s="86">
        <v>150</v>
      </c>
      <c r="O179" s="61">
        <v>10</v>
      </c>
      <c r="P179" s="61">
        <v>0</v>
      </c>
      <c r="Q179" s="61">
        <v>160</v>
      </c>
    </row>
    <row r="180" spans="2:17" x14ac:dyDescent="0.25">
      <c r="B180" s="41" t="s">
        <v>554</v>
      </c>
      <c r="C180" s="41" t="s">
        <v>555</v>
      </c>
      <c r="D180" s="41" t="s">
        <v>556</v>
      </c>
      <c r="E180" s="73"/>
      <c r="F180" s="41" t="s">
        <v>557</v>
      </c>
      <c r="G180" s="3" t="str">
        <f>VLOOKUP(F180,regions!A$2:C$419,3,FALSE)</f>
        <v>Shire district</v>
      </c>
      <c r="H180" s="3" t="str">
        <f>IFERROR(VLOOKUP(F180,classifications!A$3:C$328,3,FALSE),VLOOKUP(F180,classifications!I$2:K$28,3,FALSE))</f>
        <v>Predominantly Rural</v>
      </c>
      <c r="I180" s="61">
        <v>80</v>
      </c>
      <c r="J180" s="61">
        <v>40</v>
      </c>
      <c r="K180" s="61">
        <v>0</v>
      </c>
      <c r="L180" s="61">
        <v>120</v>
      </c>
      <c r="M180" s="57"/>
      <c r="N180" s="86">
        <v>40</v>
      </c>
      <c r="O180" s="61">
        <v>20</v>
      </c>
      <c r="P180" s="61">
        <v>0</v>
      </c>
      <c r="Q180" s="61">
        <v>70</v>
      </c>
    </row>
    <row r="181" spans="2:17" x14ac:dyDescent="0.25">
      <c r="B181" s="41" t="s">
        <v>558</v>
      </c>
      <c r="C181" s="41" t="s">
        <v>559</v>
      </c>
      <c r="D181" s="41" t="s">
        <v>560</v>
      </c>
      <c r="E181" s="73"/>
      <c r="F181" s="41" t="s">
        <v>561</v>
      </c>
      <c r="G181" s="3" t="str">
        <f>VLOOKUP(F181,regions!A$2:C$419,3,FALSE)</f>
        <v>Shire district</v>
      </c>
      <c r="H181" s="3" t="str">
        <f>IFERROR(VLOOKUP(F181,classifications!A$3:C$328,3,FALSE),VLOOKUP(F181,classifications!I$2:K$28,3,FALSE))</f>
        <v>Predominantly Urban</v>
      </c>
      <c r="I181" s="61">
        <v>100</v>
      </c>
      <c r="J181" s="61">
        <v>20</v>
      </c>
      <c r="K181" s="61">
        <v>0</v>
      </c>
      <c r="L181" s="61">
        <v>120</v>
      </c>
      <c r="M181" s="57"/>
      <c r="N181" s="86">
        <v>170</v>
      </c>
      <c r="O181" s="61">
        <v>30</v>
      </c>
      <c r="P181" s="61">
        <v>0</v>
      </c>
      <c r="Q181" s="61">
        <v>190</v>
      </c>
    </row>
    <row r="182" spans="2:17" x14ac:dyDescent="0.25">
      <c r="B182" s="41" t="s">
        <v>562</v>
      </c>
      <c r="C182" s="41" t="s">
        <v>563</v>
      </c>
      <c r="D182" s="41" t="s">
        <v>564</v>
      </c>
      <c r="E182" s="73"/>
      <c r="F182" s="41" t="s">
        <v>565</v>
      </c>
      <c r="G182" s="3" t="str">
        <f>VLOOKUP(F182,regions!A$2:C$419,3,FALSE)</f>
        <v>Shire district</v>
      </c>
      <c r="H182" s="3" t="str">
        <f>IFERROR(VLOOKUP(F182,classifications!A$3:C$328,3,FALSE),VLOOKUP(F182,classifications!I$2:K$28,3,FALSE))</f>
        <v>Predominantly Rural</v>
      </c>
      <c r="I182" s="61">
        <v>40</v>
      </c>
      <c r="J182" s="61">
        <v>10</v>
      </c>
      <c r="K182" s="61">
        <v>0</v>
      </c>
      <c r="L182" s="61">
        <v>50</v>
      </c>
      <c r="M182" s="57"/>
      <c r="N182" s="86">
        <v>70</v>
      </c>
      <c r="O182" s="61">
        <v>10</v>
      </c>
      <c r="P182" s="61">
        <v>0</v>
      </c>
      <c r="Q182" s="61">
        <v>80</v>
      </c>
    </row>
    <row r="183" spans="2:17" x14ac:dyDescent="0.25">
      <c r="B183" s="41" t="s">
        <v>566</v>
      </c>
      <c r="C183" s="41" t="s">
        <v>567</v>
      </c>
      <c r="D183" s="41" t="s">
        <v>568</v>
      </c>
      <c r="E183" s="73"/>
      <c r="F183" s="41" t="s">
        <v>569</v>
      </c>
      <c r="G183" s="3" t="str">
        <f>VLOOKUP(F183,regions!A$2:C$419,3,FALSE)</f>
        <v>Shire district</v>
      </c>
      <c r="H183" s="3" t="str">
        <f>IFERROR(VLOOKUP(F183,classifications!A$3:C$328,3,FALSE),VLOOKUP(F183,classifications!I$2:K$28,3,FALSE))</f>
        <v>Predominantly Urban</v>
      </c>
      <c r="I183" s="61">
        <v>90</v>
      </c>
      <c r="J183" s="61">
        <v>10</v>
      </c>
      <c r="K183" s="61">
        <v>0</v>
      </c>
      <c r="L183" s="61">
        <v>100</v>
      </c>
      <c r="M183" s="57"/>
      <c r="N183" s="86">
        <v>110</v>
      </c>
      <c r="O183" s="61">
        <v>0</v>
      </c>
      <c r="P183" s="61">
        <v>0</v>
      </c>
      <c r="Q183" s="61">
        <v>110</v>
      </c>
    </row>
    <row r="184" spans="2:17" x14ac:dyDescent="0.25">
      <c r="B184" s="41" t="s">
        <v>570</v>
      </c>
      <c r="C184" s="41" t="s">
        <v>571</v>
      </c>
      <c r="D184" s="41" t="s">
        <v>572</v>
      </c>
      <c r="E184" s="73"/>
      <c r="F184" s="41" t="s">
        <v>573</v>
      </c>
      <c r="G184" s="3" t="str">
        <f>VLOOKUP(F184,regions!A$2:C$419,3,FALSE)</f>
        <v>Shire district</v>
      </c>
      <c r="H184" s="3" t="str">
        <f>IFERROR(VLOOKUP(F184,classifications!A$3:C$328,3,FALSE),VLOOKUP(F184,classifications!I$2:K$28,3,FALSE))</f>
        <v>Urban with Significant Rural</v>
      </c>
      <c r="I184" s="61">
        <v>250</v>
      </c>
      <c r="J184" s="61">
        <v>10</v>
      </c>
      <c r="K184" s="61">
        <v>0</v>
      </c>
      <c r="L184" s="61">
        <v>260</v>
      </c>
      <c r="M184" s="57"/>
      <c r="N184" s="86">
        <v>370</v>
      </c>
      <c r="O184" s="61">
        <v>30</v>
      </c>
      <c r="P184" s="61">
        <v>0</v>
      </c>
      <c r="Q184" s="61">
        <v>400</v>
      </c>
    </row>
    <row r="185" spans="2:17" x14ac:dyDescent="0.25">
      <c r="I185" s="57"/>
      <c r="J185" s="57"/>
      <c r="K185" s="57"/>
      <c r="L185" s="57"/>
      <c r="M185" s="57"/>
      <c r="N185" s="67"/>
      <c r="O185" s="57"/>
      <c r="P185" s="57"/>
      <c r="Q185" s="57"/>
    </row>
    <row r="186" spans="2:17" x14ac:dyDescent="0.25">
      <c r="B186" s="41"/>
      <c r="C186" s="41"/>
      <c r="D186" s="41" t="s">
        <v>574</v>
      </c>
      <c r="E186" s="73" t="s">
        <v>575</v>
      </c>
      <c r="F186" s="73" t="s">
        <v>575</v>
      </c>
      <c r="G186" s="3" t="str">
        <f>VLOOKUP(F186,regions!A$2:C$419,3,FALSE)</f>
        <v>Shire county</v>
      </c>
      <c r="H186" s="3" t="str">
        <f>IFERROR(VLOOKUP(F186,classifications!A$3:C$328,3,FALSE),VLOOKUP(F186,classifications!I$2:K$28,3,FALSE))</f>
        <v>Predominantly Rural</v>
      </c>
      <c r="I186" s="61">
        <v>1380</v>
      </c>
      <c r="J186" s="61">
        <v>210</v>
      </c>
      <c r="K186" s="61">
        <v>0</v>
      </c>
      <c r="L186" s="61">
        <v>1590</v>
      </c>
      <c r="M186" s="57"/>
      <c r="N186" s="86">
        <v>1700</v>
      </c>
      <c r="O186" s="61">
        <v>490</v>
      </c>
      <c r="P186" s="61">
        <v>30</v>
      </c>
      <c r="Q186" s="61">
        <v>2220</v>
      </c>
    </row>
    <row r="187" spans="2:17" x14ac:dyDescent="0.25">
      <c r="B187" s="41" t="s">
        <v>576</v>
      </c>
      <c r="C187" s="41" t="s">
        <v>577</v>
      </c>
      <c r="D187" s="41" t="s">
        <v>578</v>
      </c>
      <c r="E187" s="73"/>
      <c r="F187" s="41" t="s">
        <v>579</v>
      </c>
      <c r="G187" s="3" t="str">
        <f>VLOOKUP(F187,regions!A$2:C$419,3,FALSE)</f>
        <v>Shire district</v>
      </c>
      <c r="H187" s="3" t="str">
        <f>IFERROR(VLOOKUP(F187,classifications!A$3:C$328,3,FALSE),VLOOKUP(F187,classifications!I$2:K$28,3,FALSE))</f>
        <v>Predominantly Rural</v>
      </c>
      <c r="I187" s="61">
        <v>280</v>
      </c>
      <c r="J187" s="61">
        <v>80</v>
      </c>
      <c r="K187" s="61">
        <v>0</v>
      </c>
      <c r="L187" s="61">
        <v>360</v>
      </c>
      <c r="M187" s="57"/>
      <c r="N187" s="86">
        <v>270</v>
      </c>
      <c r="O187" s="61">
        <v>120</v>
      </c>
      <c r="P187" s="61">
        <v>10</v>
      </c>
      <c r="Q187" s="61">
        <v>390</v>
      </c>
    </row>
    <row r="188" spans="2:17" x14ac:dyDescent="0.25">
      <c r="B188" s="41" t="s">
        <v>580</v>
      </c>
      <c r="C188" s="41" t="s">
        <v>581</v>
      </c>
      <c r="D188" s="41" t="s">
        <v>582</v>
      </c>
      <c r="E188" s="73"/>
      <c r="F188" s="41" t="s">
        <v>583</v>
      </c>
      <c r="G188" s="3" t="str">
        <f>VLOOKUP(F188,regions!A$2:C$419,3,FALSE)</f>
        <v>Shire district</v>
      </c>
      <c r="H188" s="3" t="str">
        <f>IFERROR(VLOOKUP(F188,classifications!A$3:C$328,3,FALSE),VLOOKUP(F188,classifications!I$2:K$28,3,FALSE))</f>
        <v>Predominantly Urban</v>
      </c>
      <c r="I188" s="61">
        <v>110</v>
      </c>
      <c r="J188" s="61">
        <v>10</v>
      </c>
      <c r="K188" s="61">
        <v>0</v>
      </c>
      <c r="L188" s="61">
        <v>120</v>
      </c>
      <c r="M188" s="57"/>
      <c r="N188" s="86">
        <v>410</v>
      </c>
      <c r="O188" s="61">
        <v>140</v>
      </c>
      <c r="P188" s="61">
        <v>20</v>
      </c>
      <c r="Q188" s="61">
        <v>580</v>
      </c>
    </row>
    <row r="189" spans="2:17" x14ac:dyDescent="0.25">
      <c r="B189" s="41" t="s">
        <v>584</v>
      </c>
      <c r="C189" s="41" t="s">
        <v>585</v>
      </c>
      <c r="D189" s="41" t="s">
        <v>586</v>
      </c>
      <c r="E189" s="73"/>
      <c r="F189" s="41" t="s">
        <v>587</v>
      </c>
      <c r="G189" s="3" t="str">
        <f>VLOOKUP(F189,regions!A$2:C$419,3,FALSE)</f>
        <v>Shire district</v>
      </c>
      <c r="H189" s="3" t="str">
        <f>IFERROR(VLOOKUP(F189,classifications!A$3:C$328,3,FALSE),VLOOKUP(F189,classifications!I$2:K$28,3,FALSE))</f>
        <v>Predominantly Rural</v>
      </c>
      <c r="I189" s="61">
        <v>230</v>
      </c>
      <c r="J189" s="61">
        <v>40</v>
      </c>
      <c r="K189" s="61">
        <v>0</v>
      </c>
      <c r="L189" s="61">
        <v>270</v>
      </c>
      <c r="M189" s="57"/>
      <c r="N189" s="86">
        <v>110</v>
      </c>
      <c r="O189" s="61">
        <v>0</v>
      </c>
      <c r="P189" s="61">
        <v>0</v>
      </c>
      <c r="Q189" s="61">
        <v>110</v>
      </c>
    </row>
    <row r="190" spans="2:17" x14ac:dyDescent="0.25">
      <c r="B190" s="41" t="s">
        <v>588</v>
      </c>
      <c r="C190" s="41" t="s">
        <v>589</v>
      </c>
      <c r="D190" s="41" t="s">
        <v>590</v>
      </c>
      <c r="E190" s="73"/>
      <c r="F190" s="41" t="s">
        <v>591</v>
      </c>
      <c r="G190" s="3" t="str">
        <f>VLOOKUP(F190,regions!A$2:C$419,3,FALSE)</f>
        <v>Shire district</v>
      </c>
      <c r="H190" s="3" t="str">
        <f>IFERROR(VLOOKUP(F190,classifications!A$3:C$328,3,FALSE),VLOOKUP(F190,classifications!I$2:K$28,3,FALSE))</f>
        <v>Predominantly Rural</v>
      </c>
      <c r="I190" s="61">
        <v>110</v>
      </c>
      <c r="J190" s="61">
        <v>10</v>
      </c>
      <c r="K190" s="61">
        <v>0</v>
      </c>
      <c r="L190" s="61">
        <v>120</v>
      </c>
      <c r="M190" s="57"/>
      <c r="N190" s="86">
        <v>100</v>
      </c>
      <c r="O190" s="61">
        <v>0</v>
      </c>
      <c r="P190" s="61">
        <v>0</v>
      </c>
      <c r="Q190" s="61">
        <v>100</v>
      </c>
    </row>
    <row r="191" spans="2:17" x14ac:dyDescent="0.25">
      <c r="B191" s="41" t="s">
        <v>592</v>
      </c>
      <c r="C191" s="41" t="s">
        <v>593</v>
      </c>
      <c r="D191" s="41" t="s">
        <v>594</v>
      </c>
      <c r="E191" s="73"/>
      <c r="F191" s="41" t="s">
        <v>595</v>
      </c>
      <c r="G191" s="3" t="str">
        <f>VLOOKUP(F191,regions!A$2:C$419,3,FALSE)</f>
        <v>Shire district</v>
      </c>
      <c r="H191" s="3" t="str">
        <f>IFERROR(VLOOKUP(F191,classifications!A$3:C$328,3,FALSE),VLOOKUP(F191,classifications!I$2:K$28,3,FALSE))</f>
        <v>Predominantly Rural</v>
      </c>
      <c r="I191" s="61">
        <v>140</v>
      </c>
      <c r="J191" s="61">
        <v>30</v>
      </c>
      <c r="K191" s="61">
        <v>0</v>
      </c>
      <c r="L191" s="61">
        <v>180</v>
      </c>
      <c r="M191" s="57"/>
      <c r="N191" s="86">
        <v>130</v>
      </c>
      <c r="O191" s="61">
        <v>40</v>
      </c>
      <c r="P191" s="61">
        <v>0</v>
      </c>
      <c r="Q191" s="61">
        <v>170</v>
      </c>
    </row>
    <row r="192" spans="2:17" x14ac:dyDescent="0.25">
      <c r="B192" s="41" t="s">
        <v>596</v>
      </c>
      <c r="C192" s="41" t="s">
        <v>597</v>
      </c>
      <c r="D192" s="41" t="s">
        <v>598</v>
      </c>
      <c r="E192" s="73"/>
      <c r="F192" s="41" t="s">
        <v>599</v>
      </c>
      <c r="G192" s="3" t="str">
        <f>VLOOKUP(F192,regions!A$2:C$419,3,FALSE)</f>
        <v>Shire district</v>
      </c>
      <c r="H192" s="3" t="str">
        <f>IFERROR(VLOOKUP(F192,classifications!A$3:C$328,3,FALSE),VLOOKUP(F192,classifications!I$2:K$28,3,FALSE))</f>
        <v>Predominantly Rural</v>
      </c>
      <c r="I192" s="61">
        <v>280</v>
      </c>
      <c r="J192" s="61">
        <v>30</v>
      </c>
      <c r="K192" s="61">
        <v>0</v>
      </c>
      <c r="L192" s="61">
        <v>310</v>
      </c>
      <c r="M192" s="57"/>
      <c r="N192" s="86">
        <v>330</v>
      </c>
      <c r="O192" s="61">
        <v>100</v>
      </c>
      <c r="P192" s="61">
        <v>0</v>
      </c>
      <c r="Q192" s="61">
        <v>430</v>
      </c>
    </row>
    <row r="193" spans="2:17" x14ac:dyDescent="0.25">
      <c r="B193" s="41" t="s">
        <v>600</v>
      </c>
      <c r="C193" s="41" t="s">
        <v>601</v>
      </c>
      <c r="D193" s="41" t="s">
        <v>602</v>
      </c>
      <c r="E193" s="73"/>
      <c r="F193" s="41" t="s">
        <v>603</v>
      </c>
      <c r="G193" s="3" t="str">
        <f>VLOOKUP(F193,regions!A$2:C$419,3,FALSE)</f>
        <v>Shire district</v>
      </c>
      <c r="H193" s="3" t="str">
        <f>IFERROR(VLOOKUP(F193,classifications!A$3:C$328,3,FALSE),VLOOKUP(F193,classifications!I$2:K$28,3,FALSE))</f>
        <v>Predominantly Rural</v>
      </c>
      <c r="I193" s="61">
        <v>160</v>
      </c>
      <c r="J193" s="61">
        <v>0</v>
      </c>
      <c r="K193" s="61">
        <v>0</v>
      </c>
      <c r="L193" s="61">
        <v>160</v>
      </c>
      <c r="M193" s="57"/>
      <c r="N193" s="86">
        <v>210</v>
      </c>
      <c r="O193" s="61">
        <v>90</v>
      </c>
      <c r="P193" s="61">
        <v>0</v>
      </c>
      <c r="Q193" s="61">
        <v>300</v>
      </c>
    </row>
    <row r="194" spans="2:17" x14ac:dyDescent="0.25">
      <c r="B194" s="41" t="s">
        <v>604</v>
      </c>
      <c r="C194" s="41" t="s">
        <v>605</v>
      </c>
      <c r="D194" s="41" t="s">
        <v>606</v>
      </c>
      <c r="E194" s="73"/>
      <c r="F194" s="41" t="s">
        <v>607</v>
      </c>
      <c r="G194" s="3" t="str">
        <f>VLOOKUP(F194,regions!A$2:C$419,3,FALSE)</f>
        <v>Shire district</v>
      </c>
      <c r="H194" s="3" t="str">
        <f>IFERROR(VLOOKUP(F194,classifications!A$3:C$328,3,FALSE),VLOOKUP(F194,classifications!I$2:K$28,3,FALSE))</f>
        <v>Predominantly Rural</v>
      </c>
      <c r="I194" s="61">
        <v>60</v>
      </c>
      <c r="J194" s="61">
        <v>0</v>
      </c>
      <c r="K194" s="61">
        <v>0</v>
      </c>
      <c r="L194" s="61">
        <v>60</v>
      </c>
      <c r="M194" s="57"/>
      <c r="N194" s="86">
        <v>130</v>
      </c>
      <c r="O194" s="61">
        <v>10</v>
      </c>
      <c r="P194" s="61">
        <v>0</v>
      </c>
      <c r="Q194" s="61">
        <v>150</v>
      </c>
    </row>
    <row r="195" spans="2:17" x14ac:dyDescent="0.25">
      <c r="B195" s="41"/>
      <c r="C195" s="41"/>
      <c r="D195" s="41"/>
      <c r="E195" s="73"/>
      <c r="F195" s="41"/>
      <c r="I195" s="57"/>
      <c r="J195" s="57"/>
      <c r="K195" s="57"/>
      <c r="L195" s="57"/>
      <c r="M195" s="57"/>
      <c r="N195" s="67"/>
      <c r="O195" s="57"/>
      <c r="P195" s="57"/>
      <c r="Q195" s="57"/>
    </row>
    <row r="196" spans="2:17" x14ac:dyDescent="0.25">
      <c r="B196" s="41"/>
      <c r="C196" s="41"/>
      <c r="D196" s="41" t="s">
        <v>608</v>
      </c>
      <c r="E196" s="73" t="s">
        <v>609</v>
      </c>
      <c r="F196" s="73" t="s">
        <v>609</v>
      </c>
      <c r="G196" s="3" t="str">
        <f>VLOOKUP(F196,regions!A$2:C$419,3,FALSE)</f>
        <v>Shire county</v>
      </c>
      <c r="H196" s="3" t="str">
        <f>IFERROR(VLOOKUP(F196,classifications!A$3:C$328,3,FALSE),VLOOKUP(F196,classifications!I$2:K$28,3,FALSE))</f>
        <v>Predominantly Rural</v>
      </c>
      <c r="I196" s="61">
        <v>610</v>
      </c>
      <c r="J196" s="61">
        <v>140</v>
      </c>
      <c r="K196" s="61">
        <v>0</v>
      </c>
      <c r="L196" s="61">
        <v>750</v>
      </c>
      <c r="M196" s="57"/>
      <c r="N196" s="86">
        <v>980</v>
      </c>
      <c r="O196" s="61">
        <v>210</v>
      </c>
      <c r="P196" s="61">
        <v>0</v>
      </c>
      <c r="Q196" s="61">
        <v>1190</v>
      </c>
    </row>
    <row r="197" spans="2:17" x14ac:dyDescent="0.25">
      <c r="B197" s="41" t="s">
        <v>610</v>
      </c>
      <c r="C197" s="41" t="s">
        <v>611</v>
      </c>
      <c r="D197" s="41" t="s">
        <v>612</v>
      </c>
      <c r="E197" s="73"/>
      <c r="F197" s="41" t="s">
        <v>613</v>
      </c>
      <c r="G197" s="3" t="str">
        <f>VLOOKUP(F197,regions!A$2:C$419,3,FALSE)</f>
        <v>Shire district</v>
      </c>
      <c r="H197" s="3" t="str">
        <f>IFERROR(VLOOKUP(F197,classifications!A$3:C$328,3,FALSE),VLOOKUP(F197,classifications!I$2:K$28,3,FALSE))</f>
        <v>Predominantly Urban</v>
      </c>
      <c r="I197" s="61">
        <v>30</v>
      </c>
      <c r="J197" s="61">
        <v>0</v>
      </c>
      <c r="K197" s="61">
        <v>0</v>
      </c>
      <c r="L197" s="61">
        <v>30</v>
      </c>
      <c r="M197" s="57"/>
      <c r="N197" s="86">
        <v>90</v>
      </c>
      <c r="O197" s="61">
        <v>0</v>
      </c>
      <c r="P197" s="61">
        <v>0</v>
      </c>
      <c r="Q197" s="61">
        <v>90</v>
      </c>
    </row>
    <row r="198" spans="2:17" x14ac:dyDescent="0.25">
      <c r="B198" s="41" t="s">
        <v>614</v>
      </c>
      <c r="C198" s="41" t="s">
        <v>615</v>
      </c>
      <c r="D198" s="41" t="s">
        <v>616</v>
      </c>
      <c r="E198" s="73"/>
      <c r="F198" s="41" t="s">
        <v>617</v>
      </c>
      <c r="G198" s="3" t="str">
        <f>VLOOKUP(F198,regions!A$2:C$419,3,FALSE)</f>
        <v>Shire district</v>
      </c>
      <c r="H198" s="3" t="str">
        <f>IFERROR(VLOOKUP(F198,classifications!A$3:C$328,3,FALSE),VLOOKUP(F198,classifications!I$2:K$28,3,FALSE))</f>
        <v>Urban with Significant Rural</v>
      </c>
      <c r="I198" s="61">
        <v>150</v>
      </c>
      <c r="J198" s="61">
        <v>0</v>
      </c>
      <c r="K198" s="61">
        <v>0</v>
      </c>
      <c r="L198" s="61">
        <v>150</v>
      </c>
      <c r="M198" s="57"/>
      <c r="N198" s="86">
        <v>160</v>
      </c>
      <c r="O198" s="61">
        <v>0</v>
      </c>
      <c r="P198" s="61">
        <v>0</v>
      </c>
      <c r="Q198" s="61">
        <v>170</v>
      </c>
    </row>
    <row r="199" spans="2:17" x14ac:dyDescent="0.25">
      <c r="B199" s="41" t="s">
        <v>618</v>
      </c>
      <c r="C199" s="41" t="s">
        <v>619</v>
      </c>
      <c r="D199" s="41" t="s">
        <v>620</v>
      </c>
      <c r="E199" s="73"/>
      <c r="F199" s="41" t="s">
        <v>621</v>
      </c>
      <c r="G199" s="3" t="str">
        <f>VLOOKUP(F199,regions!A$2:C$419,3,FALSE)</f>
        <v>Shire district</v>
      </c>
      <c r="H199" s="3" t="str">
        <f>IFERROR(VLOOKUP(F199,classifications!A$3:C$328,3,FALSE),VLOOKUP(F199,classifications!I$2:K$28,3,FALSE))</f>
        <v>Predominantly Rural</v>
      </c>
      <c r="I199" s="61">
        <v>190</v>
      </c>
      <c r="J199" s="61">
        <v>60</v>
      </c>
      <c r="K199" s="61">
        <v>0</v>
      </c>
      <c r="L199" s="61">
        <v>250</v>
      </c>
      <c r="M199" s="57"/>
      <c r="N199" s="86">
        <v>180</v>
      </c>
      <c r="O199" s="61">
        <v>150</v>
      </c>
      <c r="P199" s="61">
        <v>0</v>
      </c>
      <c r="Q199" s="61">
        <v>330</v>
      </c>
    </row>
    <row r="200" spans="2:17" x14ac:dyDescent="0.25">
      <c r="B200" s="41" t="s">
        <v>622</v>
      </c>
      <c r="C200" s="41" t="s">
        <v>623</v>
      </c>
      <c r="D200" s="41" t="s">
        <v>624</v>
      </c>
      <c r="E200" s="73"/>
      <c r="F200" s="41" t="s">
        <v>625</v>
      </c>
      <c r="G200" s="3" t="str">
        <f>VLOOKUP(F200,regions!A$2:C$419,3,FALSE)</f>
        <v>Shire district</v>
      </c>
      <c r="H200" s="3" t="str">
        <f>IFERROR(VLOOKUP(F200,classifications!A$3:C$328,3,FALSE),VLOOKUP(F200,classifications!I$2:K$28,3,FALSE))</f>
        <v>Predominantly Rural</v>
      </c>
      <c r="I200" s="61">
        <v>70</v>
      </c>
      <c r="J200" s="61">
        <v>10</v>
      </c>
      <c r="K200" s="61">
        <v>0</v>
      </c>
      <c r="L200" s="61">
        <v>70</v>
      </c>
      <c r="M200" s="57"/>
      <c r="N200" s="86">
        <v>170</v>
      </c>
      <c r="O200" s="61">
        <v>0</v>
      </c>
      <c r="P200" s="61">
        <v>0</v>
      </c>
      <c r="Q200" s="61">
        <v>170</v>
      </c>
    </row>
    <row r="201" spans="2:17" x14ac:dyDescent="0.25">
      <c r="B201" s="41" t="s">
        <v>626</v>
      </c>
      <c r="C201" s="41" t="s">
        <v>627</v>
      </c>
      <c r="D201" s="41" t="s">
        <v>628</v>
      </c>
      <c r="E201" s="73"/>
      <c r="F201" s="41" t="s">
        <v>629</v>
      </c>
      <c r="G201" s="3" t="str">
        <f>VLOOKUP(F201,regions!A$2:C$419,3,FALSE)</f>
        <v>Shire district</v>
      </c>
      <c r="H201" s="3" t="str">
        <f>IFERROR(VLOOKUP(F201,classifications!A$3:C$328,3,FALSE),VLOOKUP(F201,classifications!I$2:K$28,3,FALSE))</f>
        <v>Predominantly Rural</v>
      </c>
      <c r="I201" s="61">
        <v>160</v>
      </c>
      <c r="J201" s="61">
        <v>10</v>
      </c>
      <c r="K201" s="61">
        <v>0</v>
      </c>
      <c r="L201" s="61">
        <v>170</v>
      </c>
      <c r="M201" s="57"/>
      <c r="N201" s="86">
        <v>310</v>
      </c>
      <c r="O201" s="61">
        <v>50</v>
      </c>
      <c r="P201" s="61">
        <v>0</v>
      </c>
      <c r="Q201" s="61">
        <v>370</v>
      </c>
    </row>
    <row r="202" spans="2:17" x14ac:dyDescent="0.25">
      <c r="B202" s="41" t="s">
        <v>630</v>
      </c>
      <c r="C202" s="41" t="s">
        <v>631</v>
      </c>
      <c r="D202" s="41" t="s">
        <v>632</v>
      </c>
      <c r="E202" s="73"/>
      <c r="F202" s="41" t="s">
        <v>633</v>
      </c>
      <c r="G202" s="3" t="str">
        <f>VLOOKUP(F202,regions!A$2:C$419,3,FALSE)</f>
        <v>Shire district</v>
      </c>
      <c r="H202" s="3" t="str">
        <f>IFERROR(VLOOKUP(F202,classifications!A$3:C$328,3,FALSE),VLOOKUP(F202,classifications!I$2:K$28,3,FALSE))</f>
        <v>Predominantly Urban</v>
      </c>
      <c r="I202" s="61">
        <v>20</v>
      </c>
      <c r="J202" s="61">
        <v>60</v>
      </c>
      <c r="K202" s="61">
        <v>0</v>
      </c>
      <c r="L202" s="61">
        <v>80</v>
      </c>
      <c r="M202" s="57"/>
      <c r="N202" s="86">
        <v>70</v>
      </c>
      <c r="O202" s="61">
        <v>0</v>
      </c>
      <c r="P202" s="61">
        <v>0</v>
      </c>
      <c r="Q202" s="61">
        <v>70</v>
      </c>
    </row>
    <row r="203" spans="2:17" x14ac:dyDescent="0.25">
      <c r="I203" s="57"/>
      <c r="J203" s="57"/>
      <c r="K203" s="57"/>
      <c r="L203" s="57"/>
      <c r="M203" s="57"/>
      <c r="N203" s="67"/>
      <c r="O203" s="57"/>
      <c r="P203" s="57"/>
      <c r="Q203" s="57"/>
    </row>
    <row r="204" spans="2:17" x14ac:dyDescent="0.25">
      <c r="B204" s="41"/>
      <c r="C204" s="41"/>
      <c r="D204" s="41" t="s">
        <v>634</v>
      </c>
      <c r="E204" s="73" t="s">
        <v>635</v>
      </c>
      <c r="F204" s="73" t="s">
        <v>635</v>
      </c>
      <c r="G204" s="3" t="str">
        <f>VLOOKUP(F204,regions!A$2:C$419,3,FALSE)</f>
        <v>Shire county</v>
      </c>
      <c r="H204" s="3" t="str">
        <f>IFERROR(VLOOKUP(F204,classifications!A$3:C$328,3,FALSE),VLOOKUP(F204,classifications!I$2:K$28,3,FALSE))</f>
        <v>Urban with Significant Rural</v>
      </c>
      <c r="I204" s="61">
        <v>1000</v>
      </c>
      <c r="J204" s="61">
        <v>180</v>
      </c>
      <c r="K204" s="61">
        <v>0</v>
      </c>
      <c r="L204" s="61">
        <v>1180</v>
      </c>
      <c r="M204" s="57"/>
      <c r="N204" s="86">
        <v>1070</v>
      </c>
      <c r="O204" s="61">
        <v>200</v>
      </c>
      <c r="P204" s="61">
        <v>10</v>
      </c>
      <c r="Q204" s="61">
        <v>1280</v>
      </c>
    </row>
    <row r="205" spans="2:17" x14ac:dyDescent="0.25">
      <c r="B205" s="41" t="s">
        <v>636</v>
      </c>
      <c r="C205" s="41" t="s">
        <v>637</v>
      </c>
      <c r="D205" s="41" t="s">
        <v>638</v>
      </c>
      <c r="E205" s="73"/>
      <c r="F205" s="41" t="s">
        <v>639</v>
      </c>
      <c r="G205" s="3" t="str">
        <f>VLOOKUP(F205,regions!A$2:C$419,3,FALSE)</f>
        <v>Shire district</v>
      </c>
      <c r="H205" s="3" t="str">
        <f>IFERROR(VLOOKUP(F205,classifications!A$3:C$328,3,FALSE),VLOOKUP(F205,classifications!I$2:K$28,3,FALSE))</f>
        <v>Predominantly Urban</v>
      </c>
      <c r="I205" s="61">
        <v>20</v>
      </c>
      <c r="J205" s="61">
        <v>0</v>
      </c>
      <c r="K205" s="61">
        <v>0</v>
      </c>
      <c r="L205" s="61">
        <v>20</v>
      </c>
      <c r="M205" s="57"/>
      <c r="N205" s="86">
        <v>100</v>
      </c>
      <c r="O205" s="61">
        <v>0</v>
      </c>
      <c r="P205" s="61">
        <v>10</v>
      </c>
      <c r="Q205" s="61">
        <v>110</v>
      </c>
    </row>
    <row r="206" spans="2:17" x14ac:dyDescent="0.25">
      <c r="B206" s="41" t="s">
        <v>640</v>
      </c>
      <c r="C206" s="41" t="s">
        <v>641</v>
      </c>
      <c r="D206" s="41" t="s">
        <v>642</v>
      </c>
      <c r="E206" s="73"/>
      <c r="F206" s="41" t="s">
        <v>643</v>
      </c>
      <c r="G206" s="3" t="str">
        <f>VLOOKUP(F206,regions!A$2:C$419,3,FALSE)</f>
        <v>Shire district</v>
      </c>
      <c r="H206" s="3" t="str">
        <f>IFERROR(VLOOKUP(F206,classifications!A$3:C$328,3,FALSE),VLOOKUP(F206,classifications!I$2:K$28,3,FALSE))</f>
        <v>Predominantly Urban</v>
      </c>
      <c r="I206" s="61">
        <v>100</v>
      </c>
      <c r="J206" s="61">
        <v>10</v>
      </c>
      <c r="K206" s="61">
        <v>0</v>
      </c>
      <c r="L206" s="61">
        <v>110</v>
      </c>
      <c r="M206" s="57"/>
      <c r="N206" s="86">
        <v>30</v>
      </c>
      <c r="O206" s="61">
        <v>30</v>
      </c>
      <c r="P206" s="61">
        <v>0</v>
      </c>
      <c r="Q206" s="61">
        <v>70</v>
      </c>
    </row>
    <row r="207" spans="2:17" x14ac:dyDescent="0.25">
      <c r="B207" s="41" t="s">
        <v>644</v>
      </c>
      <c r="C207" s="41" t="s">
        <v>645</v>
      </c>
      <c r="D207" s="41" t="s">
        <v>646</v>
      </c>
      <c r="E207" s="73"/>
      <c r="F207" s="41" t="s">
        <v>647</v>
      </c>
      <c r="G207" s="3" t="str">
        <f>VLOOKUP(F207,regions!A$2:C$419,3,FALSE)</f>
        <v>Shire district</v>
      </c>
      <c r="H207" s="3" t="str">
        <f>IFERROR(VLOOKUP(F207,classifications!A$3:C$328,3,FALSE),VLOOKUP(F207,classifications!I$2:K$28,3,FALSE))</f>
        <v>Urban with Significant Rural</v>
      </c>
      <c r="I207" s="61">
        <v>70</v>
      </c>
      <c r="J207" s="61">
        <v>0</v>
      </c>
      <c r="K207" s="61">
        <v>0</v>
      </c>
      <c r="L207" s="61">
        <v>80</v>
      </c>
      <c r="M207" s="57"/>
      <c r="N207" s="86">
        <v>170</v>
      </c>
      <c r="O207" s="61">
        <v>60</v>
      </c>
      <c r="P207" s="61">
        <v>0</v>
      </c>
      <c r="Q207" s="61">
        <v>230</v>
      </c>
    </row>
    <row r="208" spans="2:17" x14ac:dyDescent="0.25">
      <c r="B208" s="41" t="s">
        <v>648</v>
      </c>
      <c r="C208" s="41" t="s">
        <v>649</v>
      </c>
      <c r="D208" s="41" t="s">
        <v>650</v>
      </c>
      <c r="E208" s="73"/>
      <c r="F208" s="41" t="s">
        <v>651</v>
      </c>
      <c r="G208" s="3" t="str">
        <f>VLOOKUP(F208,regions!A$2:C$419,3,FALSE)</f>
        <v>Shire district</v>
      </c>
      <c r="H208" s="3" t="str">
        <f>IFERROR(VLOOKUP(F208,classifications!A$3:C$328,3,FALSE),VLOOKUP(F208,classifications!I$2:K$28,3,FALSE))</f>
        <v>Predominantly Rural</v>
      </c>
      <c r="I208" s="61">
        <v>150</v>
      </c>
      <c r="J208" s="61">
        <v>0</v>
      </c>
      <c r="K208" s="61">
        <v>0</v>
      </c>
      <c r="L208" s="61">
        <v>150</v>
      </c>
      <c r="M208" s="57"/>
      <c r="N208" s="86">
        <v>190</v>
      </c>
      <c r="O208" s="61">
        <v>10</v>
      </c>
      <c r="P208" s="61">
        <v>0</v>
      </c>
      <c r="Q208" s="61">
        <v>200</v>
      </c>
    </row>
    <row r="209" spans="2:17" x14ac:dyDescent="0.25">
      <c r="B209" s="41" t="s">
        <v>652</v>
      </c>
      <c r="C209" s="41" t="s">
        <v>653</v>
      </c>
      <c r="D209" s="41" t="s">
        <v>654</v>
      </c>
      <c r="E209" s="73"/>
      <c r="F209" s="41" t="s">
        <v>655</v>
      </c>
      <c r="G209" s="3" t="str">
        <f>VLOOKUP(F209,regions!A$2:C$419,3,FALSE)</f>
        <v>Shire district</v>
      </c>
      <c r="H209" s="3" t="str">
        <f>IFERROR(VLOOKUP(F209,classifications!A$3:C$328,3,FALSE),VLOOKUP(F209,classifications!I$2:K$28,3,FALSE))</f>
        <v>Predominantly Rural</v>
      </c>
      <c r="I209" s="61">
        <v>670</v>
      </c>
      <c r="J209" s="61">
        <v>160</v>
      </c>
      <c r="K209" s="61">
        <v>0</v>
      </c>
      <c r="L209" s="61">
        <v>830</v>
      </c>
      <c r="M209" s="57"/>
      <c r="N209" s="86">
        <v>590</v>
      </c>
      <c r="O209" s="61">
        <v>100</v>
      </c>
      <c r="P209" s="61">
        <v>0</v>
      </c>
      <c r="Q209" s="61">
        <v>690</v>
      </c>
    </row>
    <row r="210" spans="2:17" x14ac:dyDescent="0.25">
      <c r="I210" s="57"/>
      <c r="J210" s="57"/>
      <c r="K210" s="57"/>
      <c r="L210" s="57"/>
      <c r="M210" s="57"/>
      <c r="N210" s="67"/>
      <c r="O210" s="57"/>
      <c r="P210" s="57"/>
      <c r="Q210" s="57"/>
    </row>
    <row r="211" spans="2:17" x14ac:dyDescent="0.25">
      <c r="B211" s="41"/>
      <c r="C211" s="41"/>
      <c r="D211" s="41" t="s">
        <v>656</v>
      </c>
      <c r="E211" s="73" t="s">
        <v>657</v>
      </c>
      <c r="F211" s="73" t="s">
        <v>657</v>
      </c>
      <c r="G211" s="3" t="str">
        <f>VLOOKUP(F211,regions!A$2:C$419,3,FALSE)</f>
        <v>Shire county</v>
      </c>
      <c r="H211" s="3" t="str">
        <f>IFERROR(VLOOKUP(F211,classifications!A$3:C$328,3,FALSE),VLOOKUP(F211,classifications!I$2:K$28,3,FALSE))</f>
        <v>Urban with Significant Rural</v>
      </c>
      <c r="I211" s="61">
        <v>2720</v>
      </c>
      <c r="J211" s="61">
        <v>520</v>
      </c>
      <c r="K211" s="61">
        <v>0</v>
      </c>
      <c r="L211" s="61">
        <v>3240</v>
      </c>
      <c r="M211" s="57"/>
      <c r="N211" s="86">
        <v>2770</v>
      </c>
      <c r="O211" s="61">
        <v>1160</v>
      </c>
      <c r="P211" s="61">
        <v>0</v>
      </c>
      <c r="Q211" s="61">
        <v>3930</v>
      </c>
    </row>
    <row r="212" spans="2:17" x14ac:dyDescent="0.25">
      <c r="B212" s="41" t="s">
        <v>658</v>
      </c>
      <c r="C212" s="41" t="s">
        <v>659</v>
      </c>
      <c r="D212" s="41" t="s">
        <v>660</v>
      </c>
      <c r="E212" s="73"/>
      <c r="F212" s="41" t="s">
        <v>661</v>
      </c>
      <c r="G212" s="3" t="str">
        <f>VLOOKUP(F212,regions!A$2:C$419,3,FALSE)</f>
        <v>Shire district</v>
      </c>
      <c r="H212" s="3" t="str">
        <f>IFERROR(VLOOKUP(F212,classifications!A$3:C$328,3,FALSE),VLOOKUP(F212,classifications!I$2:K$28,3,FALSE))</f>
        <v>Predominantly Urban</v>
      </c>
      <c r="I212" s="61">
        <v>610</v>
      </c>
      <c r="J212" s="61">
        <v>80</v>
      </c>
      <c r="K212" s="61">
        <v>0</v>
      </c>
      <c r="L212" s="61">
        <v>690</v>
      </c>
      <c r="M212" s="57"/>
      <c r="N212" s="86">
        <v>590</v>
      </c>
      <c r="O212" s="61">
        <v>480</v>
      </c>
      <c r="P212" s="61">
        <v>0</v>
      </c>
      <c r="Q212" s="61">
        <v>1070</v>
      </c>
    </row>
    <row r="213" spans="2:17" x14ac:dyDescent="0.25">
      <c r="B213" s="41" t="s">
        <v>662</v>
      </c>
      <c r="C213" s="41" t="s">
        <v>663</v>
      </c>
      <c r="D213" s="41" t="s">
        <v>664</v>
      </c>
      <c r="E213" s="73"/>
      <c r="F213" s="41" t="s">
        <v>665</v>
      </c>
      <c r="G213" s="3" t="str">
        <f>VLOOKUP(F213,regions!A$2:C$419,3,FALSE)</f>
        <v>Shire district</v>
      </c>
      <c r="H213" s="3" t="str">
        <f>IFERROR(VLOOKUP(F213,classifications!A$3:C$328,3,FALSE),VLOOKUP(F213,classifications!I$2:K$28,3,FALSE))</f>
        <v>Predominantly Rural</v>
      </c>
      <c r="I213" s="61">
        <v>120</v>
      </c>
      <c r="J213" s="61">
        <v>40</v>
      </c>
      <c r="K213" s="61">
        <v>0</v>
      </c>
      <c r="L213" s="61">
        <v>160</v>
      </c>
      <c r="M213" s="57"/>
      <c r="N213" s="86">
        <v>190</v>
      </c>
      <c r="O213" s="61">
        <v>50</v>
      </c>
      <c r="P213" s="61">
        <v>0</v>
      </c>
      <c r="Q213" s="61">
        <v>240</v>
      </c>
    </row>
    <row r="214" spans="2:17" x14ac:dyDescent="0.25">
      <c r="B214" s="41" t="s">
        <v>666</v>
      </c>
      <c r="C214" s="41" t="s">
        <v>667</v>
      </c>
      <c r="D214" s="41" t="s">
        <v>668</v>
      </c>
      <c r="E214" s="73"/>
      <c r="F214" s="41" t="s">
        <v>669</v>
      </c>
      <c r="G214" s="3" t="str">
        <f>VLOOKUP(F214,regions!A$2:C$419,3,FALSE)</f>
        <v>Shire district</v>
      </c>
      <c r="H214" s="3" t="str">
        <f>IFERROR(VLOOKUP(F214,classifications!A$3:C$328,3,FALSE),VLOOKUP(F214,classifications!I$2:K$28,3,FALSE))</f>
        <v>Urban with Significant Rural</v>
      </c>
      <c r="I214" s="61">
        <v>200</v>
      </c>
      <c r="J214" s="61">
        <v>20</v>
      </c>
      <c r="K214" s="61">
        <v>0</v>
      </c>
      <c r="L214" s="61">
        <v>220</v>
      </c>
      <c r="M214" s="57"/>
      <c r="N214" s="86">
        <v>70</v>
      </c>
      <c r="O214" s="61">
        <v>50</v>
      </c>
      <c r="P214" s="61">
        <v>0</v>
      </c>
      <c r="Q214" s="61">
        <v>120</v>
      </c>
    </row>
    <row r="215" spans="2:17" x14ac:dyDescent="0.25">
      <c r="B215" s="41" t="s">
        <v>670</v>
      </c>
      <c r="C215" s="41" t="s">
        <v>671</v>
      </c>
      <c r="D215" s="41" t="s">
        <v>672</v>
      </c>
      <c r="E215" s="73"/>
      <c r="F215" s="41" t="s">
        <v>673</v>
      </c>
      <c r="G215" s="3" t="str">
        <f>VLOOKUP(F215,regions!A$2:C$419,3,FALSE)</f>
        <v>Shire district</v>
      </c>
      <c r="H215" s="3" t="str">
        <f>IFERROR(VLOOKUP(F215,classifications!A$3:C$328,3,FALSE),VLOOKUP(F215,classifications!I$2:K$28,3,FALSE))</f>
        <v>Predominantly Urban</v>
      </c>
      <c r="I215" s="61">
        <v>50</v>
      </c>
      <c r="J215" s="61">
        <v>0</v>
      </c>
      <c r="K215" s="61">
        <v>0</v>
      </c>
      <c r="L215" s="61">
        <v>50</v>
      </c>
      <c r="M215" s="57"/>
      <c r="N215" s="86">
        <v>50</v>
      </c>
      <c r="O215" s="61">
        <v>0</v>
      </c>
      <c r="P215" s="61">
        <v>0</v>
      </c>
      <c r="Q215" s="61">
        <v>50</v>
      </c>
    </row>
    <row r="216" spans="2:17" x14ac:dyDescent="0.25">
      <c r="B216" s="41" t="s">
        <v>674</v>
      </c>
      <c r="C216" s="41" t="s">
        <v>675</v>
      </c>
      <c r="D216" s="41" t="s">
        <v>676</v>
      </c>
      <c r="E216" s="73"/>
      <c r="F216" s="41" t="s">
        <v>677</v>
      </c>
      <c r="G216" s="3" t="str">
        <f>VLOOKUP(F216,regions!A$2:C$419,3,FALSE)</f>
        <v>Shire district</v>
      </c>
      <c r="H216" s="3" t="str">
        <f>IFERROR(VLOOKUP(F216,classifications!A$3:C$328,3,FALSE),VLOOKUP(F216,classifications!I$2:K$28,3,FALSE))</f>
        <v>Predominantly Urban</v>
      </c>
      <c r="I216" s="61">
        <v>160</v>
      </c>
      <c r="J216" s="61">
        <v>0</v>
      </c>
      <c r="K216" s="61">
        <v>0</v>
      </c>
      <c r="L216" s="61">
        <v>160</v>
      </c>
      <c r="M216" s="57"/>
      <c r="N216" s="86">
        <v>130</v>
      </c>
      <c r="O216" s="61">
        <v>30</v>
      </c>
      <c r="P216" s="61">
        <v>0</v>
      </c>
      <c r="Q216" s="61">
        <v>160</v>
      </c>
    </row>
    <row r="217" spans="2:17" x14ac:dyDescent="0.25">
      <c r="B217" s="41" t="s">
        <v>678</v>
      </c>
      <c r="C217" s="41" t="s">
        <v>679</v>
      </c>
      <c r="D217" s="41" t="s">
        <v>680</v>
      </c>
      <c r="E217" s="73"/>
      <c r="F217" s="41" t="s">
        <v>681</v>
      </c>
      <c r="G217" s="3" t="str">
        <f>VLOOKUP(F217,regions!A$2:C$419,3,FALSE)</f>
        <v>Shire district</v>
      </c>
      <c r="H217" s="3" t="str">
        <f>IFERROR(VLOOKUP(F217,classifications!A$3:C$328,3,FALSE),VLOOKUP(F217,classifications!I$2:K$28,3,FALSE))</f>
        <v>Urban with Significant Rural</v>
      </c>
      <c r="I217" s="61">
        <v>580</v>
      </c>
      <c r="J217" s="61">
        <v>90</v>
      </c>
      <c r="K217" s="61">
        <v>0</v>
      </c>
      <c r="L217" s="61">
        <v>670</v>
      </c>
      <c r="M217" s="57"/>
      <c r="N217" s="86">
        <v>660</v>
      </c>
      <c r="O217" s="61">
        <v>190</v>
      </c>
      <c r="P217" s="61">
        <v>0</v>
      </c>
      <c r="Q217" s="61">
        <v>860</v>
      </c>
    </row>
    <row r="218" spans="2:17" x14ac:dyDescent="0.25">
      <c r="B218" s="41" t="s">
        <v>682</v>
      </c>
      <c r="C218" s="41" t="s">
        <v>683</v>
      </c>
      <c r="D218" s="41" t="s">
        <v>684</v>
      </c>
      <c r="E218" s="73"/>
      <c r="F218" s="41" t="s">
        <v>685</v>
      </c>
      <c r="G218" s="3" t="str">
        <f>VLOOKUP(F218,regions!A$2:C$419,3,FALSE)</f>
        <v>Shire district</v>
      </c>
      <c r="H218" s="3" t="str">
        <f>IFERROR(VLOOKUP(F218,classifications!A$3:C$328,3,FALSE),VLOOKUP(F218,classifications!I$2:K$28,3,FALSE))</f>
        <v>Urban with Significant Rural</v>
      </c>
      <c r="I218" s="61">
        <v>240</v>
      </c>
      <c r="J218" s="61">
        <v>40</v>
      </c>
      <c r="K218" s="61">
        <v>0</v>
      </c>
      <c r="L218" s="61">
        <v>280</v>
      </c>
      <c r="M218" s="57"/>
      <c r="N218" s="86">
        <v>290</v>
      </c>
      <c r="O218" s="61">
        <v>80</v>
      </c>
      <c r="P218" s="61">
        <v>0</v>
      </c>
      <c r="Q218" s="61">
        <v>370</v>
      </c>
    </row>
    <row r="219" spans="2:17" x14ac:dyDescent="0.25">
      <c r="B219" s="41" t="s">
        <v>686</v>
      </c>
      <c r="C219" s="41" t="s">
        <v>687</v>
      </c>
      <c r="D219" s="41" t="s">
        <v>688</v>
      </c>
      <c r="E219" s="73"/>
      <c r="F219" s="41" t="s">
        <v>689</v>
      </c>
      <c r="G219" s="3" t="str">
        <f>VLOOKUP(F219,regions!A$2:C$419,3,FALSE)</f>
        <v>Shire district</v>
      </c>
      <c r="H219" s="3" t="str">
        <f>IFERROR(VLOOKUP(F219,classifications!A$3:C$328,3,FALSE),VLOOKUP(F219,classifications!I$2:K$28,3,FALSE))</f>
        <v>Predominantly Urban</v>
      </c>
      <c r="I219" s="61">
        <v>90</v>
      </c>
      <c r="J219" s="61">
        <v>110</v>
      </c>
      <c r="K219" s="61">
        <v>0</v>
      </c>
      <c r="L219" s="61">
        <v>200</v>
      </c>
      <c r="M219" s="57"/>
      <c r="N219" s="86">
        <v>60</v>
      </c>
      <c r="O219" s="61">
        <v>20</v>
      </c>
      <c r="P219" s="61">
        <v>0</v>
      </c>
      <c r="Q219" s="61">
        <v>80</v>
      </c>
    </row>
    <row r="220" spans="2:17" x14ac:dyDescent="0.25">
      <c r="B220" s="41" t="s">
        <v>690</v>
      </c>
      <c r="C220" s="41" t="s">
        <v>691</v>
      </c>
      <c r="D220" s="41" t="s">
        <v>692</v>
      </c>
      <c r="E220" s="73"/>
      <c r="F220" s="41" t="s">
        <v>693</v>
      </c>
      <c r="G220" s="3" t="str">
        <f>VLOOKUP(F220,regions!A$2:C$419,3,FALSE)</f>
        <v>Shire district</v>
      </c>
      <c r="H220" s="3" t="str">
        <f>IFERROR(VLOOKUP(F220,classifications!A$3:C$328,3,FALSE),VLOOKUP(F220,classifications!I$2:K$28,3,FALSE))</f>
        <v>Predominantly Rural</v>
      </c>
      <c r="I220" s="61">
        <v>40</v>
      </c>
      <c r="J220" s="61">
        <v>0</v>
      </c>
      <c r="K220" s="61">
        <v>0</v>
      </c>
      <c r="L220" s="61">
        <v>40</v>
      </c>
      <c r="M220" s="57"/>
      <c r="N220" s="86">
        <v>20</v>
      </c>
      <c r="O220" s="61">
        <v>0</v>
      </c>
      <c r="P220" s="61">
        <v>0</v>
      </c>
      <c r="Q220" s="61">
        <v>20</v>
      </c>
    </row>
    <row r="221" spans="2:17" x14ac:dyDescent="0.25">
      <c r="B221" s="41" t="s">
        <v>694</v>
      </c>
      <c r="C221" s="41" t="s">
        <v>695</v>
      </c>
      <c r="D221" s="41" t="s">
        <v>696</v>
      </c>
      <c r="E221" s="73"/>
      <c r="F221" s="41" t="s">
        <v>697</v>
      </c>
      <c r="G221" s="3" t="str">
        <f>VLOOKUP(F221,regions!A$2:C$419,3,FALSE)</f>
        <v>Shire district</v>
      </c>
      <c r="H221" s="3" t="str">
        <f>IFERROR(VLOOKUP(F221,classifications!A$3:C$328,3,FALSE),VLOOKUP(F221,classifications!I$2:K$28,3,FALSE))</f>
        <v>Predominantly Urban</v>
      </c>
      <c r="I221" s="61">
        <v>100</v>
      </c>
      <c r="J221" s="61">
        <v>0</v>
      </c>
      <c r="K221" s="61">
        <v>0</v>
      </c>
      <c r="L221" s="61">
        <v>100</v>
      </c>
      <c r="M221" s="57"/>
      <c r="N221" s="86">
        <v>90</v>
      </c>
      <c r="O221" s="61">
        <v>0</v>
      </c>
      <c r="P221" s="61">
        <v>0</v>
      </c>
      <c r="Q221" s="61">
        <v>90</v>
      </c>
    </row>
    <row r="222" spans="2:17" x14ac:dyDescent="0.25">
      <c r="B222" s="41" t="s">
        <v>698</v>
      </c>
      <c r="C222" s="41" t="s">
        <v>699</v>
      </c>
      <c r="D222" s="41" t="s">
        <v>700</v>
      </c>
      <c r="E222" s="73"/>
      <c r="F222" s="41" t="s">
        <v>701</v>
      </c>
      <c r="G222" s="3" t="str">
        <f>VLOOKUP(F222,regions!A$2:C$419,3,FALSE)</f>
        <v>Shire district</v>
      </c>
      <c r="H222" s="3" t="str">
        <f>IFERROR(VLOOKUP(F222,classifications!A$3:C$328,3,FALSE),VLOOKUP(F222,classifications!I$2:K$28,3,FALSE))</f>
        <v>Predominantly Rural</v>
      </c>
      <c r="I222" s="61">
        <v>150</v>
      </c>
      <c r="J222" s="61">
        <v>80</v>
      </c>
      <c r="K222" s="61">
        <v>0</v>
      </c>
      <c r="L222" s="61">
        <v>230</v>
      </c>
      <c r="M222" s="57"/>
      <c r="N222" s="86">
        <v>240</v>
      </c>
      <c r="O222" s="61">
        <v>140</v>
      </c>
      <c r="P222" s="61">
        <v>0</v>
      </c>
      <c r="Q222" s="61">
        <v>380</v>
      </c>
    </row>
    <row r="223" spans="2:17" x14ac:dyDescent="0.25">
      <c r="B223" s="41" t="s">
        <v>702</v>
      </c>
      <c r="C223" s="41" t="s">
        <v>703</v>
      </c>
      <c r="D223" s="41" t="s">
        <v>704</v>
      </c>
      <c r="E223" s="73"/>
      <c r="F223" s="41" t="s">
        <v>705</v>
      </c>
      <c r="G223" s="3" t="str">
        <f>VLOOKUP(F223,regions!A$2:C$419,3,FALSE)</f>
        <v>Shire district</v>
      </c>
      <c r="H223" s="3" t="str">
        <f>IFERROR(VLOOKUP(F223,classifications!A$3:C$328,3,FALSE),VLOOKUP(F223,classifications!I$2:K$28,3,FALSE))</f>
        <v>Predominantly Rural</v>
      </c>
      <c r="I223" s="61">
        <v>400</v>
      </c>
      <c r="J223" s="61">
        <v>50</v>
      </c>
      <c r="K223" s="61">
        <v>0</v>
      </c>
      <c r="L223" s="61">
        <v>450</v>
      </c>
      <c r="M223" s="57"/>
      <c r="N223" s="86">
        <v>390</v>
      </c>
      <c r="O223" s="61">
        <v>110</v>
      </c>
      <c r="P223" s="61">
        <v>0</v>
      </c>
      <c r="Q223" s="61">
        <v>500</v>
      </c>
    </row>
    <row r="224" spans="2:17" x14ac:dyDescent="0.25">
      <c r="I224" s="57"/>
      <c r="J224" s="57"/>
      <c r="K224" s="57"/>
      <c r="L224" s="57"/>
      <c r="M224" s="57"/>
      <c r="N224" s="67"/>
      <c r="O224" s="57"/>
      <c r="P224" s="57"/>
      <c r="Q224" s="57"/>
    </row>
    <row r="225" spans="2:17" x14ac:dyDescent="0.25">
      <c r="B225" s="41"/>
      <c r="C225" s="41"/>
      <c r="D225" s="41" t="s">
        <v>706</v>
      </c>
      <c r="E225" s="73" t="s">
        <v>707</v>
      </c>
      <c r="F225" s="73" t="s">
        <v>707</v>
      </c>
      <c r="G225" s="3" t="str">
        <f>VLOOKUP(F225,regions!A$2:C$419,3,FALSE)</f>
        <v>Shire county</v>
      </c>
      <c r="H225" s="3" t="str">
        <f>IFERROR(VLOOKUP(F225,classifications!A$3:C$328,3,FALSE),VLOOKUP(F225,classifications!I$2:K$28,3,FALSE))</f>
        <v>Urban with Significant Rural</v>
      </c>
      <c r="I225" s="61">
        <v>1720</v>
      </c>
      <c r="J225" s="61">
        <v>460</v>
      </c>
      <c r="K225" s="61">
        <v>0</v>
      </c>
      <c r="L225" s="61">
        <v>2180</v>
      </c>
      <c r="M225" s="57"/>
      <c r="N225" s="86">
        <v>1420</v>
      </c>
      <c r="O225" s="61">
        <v>510</v>
      </c>
      <c r="P225" s="61">
        <v>0</v>
      </c>
      <c r="Q225" s="61">
        <v>1930</v>
      </c>
    </row>
    <row r="226" spans="2:17" x14ac:dyDescent="0.25">
      <c r="B226" s="41" t="s">
        <v>708</v>
      </c>
      <c r="C226" s="41" t="s">
        <v>709</v>
      </c>
      <c r="D226" s="41" t="s">
        <v>710</v>
      </c>
      <c r="E226" s="73"/>
      <c r="F226" s="41" t="s">
        <v>711</v>
      </c>
      <c r="G226" s="3" t="str">
        <f>VLOOKUP(F226,regions!A$2:C$419,3,FALSE)</f>
        <v>Shire district</v>
      </c>
      <c r="H226" s="3" t="str">
        <f>IFERROR(VLOOKUP(F226,classifications!A$3:C$328,3,FALSE),VLOOKUP(F226,classifications!I$2:K$28,3,FALSE))</f>
        <v>Predominantly Urban</v>
      </c>
      <c r="I226" s="61">
        <v>180</v>
      </c>
      <c r="J226" s="61">
        <v>50</v>
      </c>
      <c r="K226" s="61">
        <v>0</v>
      </c>
      <c r="L226" s="61">
        <v>220</v>
      </c>
      <c r="M226" s="57"/>
      <c r="N226" s="86">
        <v>110</v>
      </c>
      <c r="O226" s="61">
        <v>0</v>
      </c>
      <c r="P226" s="61">
        <v>0</v>
      </c>
      <c r="Q226" s="61">
        <v>110</v>
      </c>
    </row>
    <row r="227" spans="2:17" x14ac:dyDescent="0.25">
      <c r="B227" s="41" t="s">
        <v>712</v>
      </c>
      <c r="C227" s="41" t="s">
        <v>713</v>
      </c>
      <c r="D227" s="41" t="s">
        <v>714</v>
      </c>
      <c r="E227" s="73"/>
      <c r="F227" s="41" t="s">
        <v>715</v>
      </c>
      <c r="G227" s="3" t="str">
        <f>VLOOKUP(F227,regions!A$2:C$419,3,FALSE)</f>
        <v>Shire district</v>
      </c>
      <c r="H227" s="3" t="str">
        <f>IFERROR(VLOOKUP(F227,classifications!A$3:C$328,3,FALSE),VLOOKUP(F227,classifications!I$2:K$28,3,FALSE))</f>
        <v>Predominantly Rural</v>
      </c>
      <c r="I227" s="61">
        <v>280</v>
      </c>
      <c r="J227" s="61">
        <v>150</v>
      </c>
      <c r="K227" s="61">
        <v>0</v>
      </c>
      <c r="L227" s="61">
        <v>430</v>
      </c>
      <c r="M227" s="57"/>
      <c r="N227" s="86">
        <v>260</v>
      </c>
      <c r="O227" s="61">
        <v>220</v>
      </c>
      <c r="P227" s="61">
        <v>0</v>
      </c>
      <c r="Q227" s="61">
        <v>480</v>
      </c>
    </row>
    <row r="228" spans="2:17" x14ac:dyDescent="0.25">
      <c r="B228" s="41" t="s">
        <v>716</v>
      </c>
      <c r="C228" s="41" t="s">
        <v>717</v>
      </c>
      <c r="D228" s="41" t="s">
        <v>718</v>
      </c>
      <c r="E228" s="73"/>
      <c r="F228" s="41" t="s">
        <v>719</v>
      </c>
      <c r="G228" s="3" t="str">
        <f>VLOOKUP(F228,regions!A$2:C$419,3,FALSE)</f>
        <v>Shire district</v>
      </c>
      <c r="H228" s="3" t="str">
        <f>IFERROR(VLOOKUP(F228,classifications!A$3:C$328,3,FALSE),VLOOKUP(F228,classifications!I$2:K$28,3,FALSE))</f>
        <v>Predominantly Rural</v>
      </c>
      <c r="I228" s="61">
        <v>360</v>
      </c>
      <c r="J228" s="61">
        <v>60</v>
      </c>
      <c r="K228" s="61">
        <v>0</v>
      </c>
      <c r="L228" s="61">
        <v>410</v>
      </c>
      <c r="M228" s="57"/>
      <c r="N228" s="86">
        <v>200</v>
      </c>
      <c r="O228" s="61">
        <v>80</v>
      </c>
      <c r="P228" s="61">
        <v>0</v>
      </c>
      <c r="Q228" s="61">
        <v>280</v>
      </c>
    </row>
    <row r="229" spans="2:17" x14ac:dyDescent="0.25">
      <c r="B229" s="41" t="s">
        <v>720</v>
      </c>
      <c r="C229" s="41" t="s">
        <v>721</v>
      </c>
      <c r="D229" s="41" t="s">
        <v>722</v>
      </c>
      <c r="E229" s="73"/>
      <c r="F229" s="41" t="s">
        <v>723</v>
      </c>
      <c r="G229" s="3" t="str">
        <f>VLOOKUP(F229,regions!A$2:C$419,3,FALSE)</f>
        <v>Shire district</v>
      </c>
      <c r="H229" s="3" t="str">
        <f>IFERROR(VLOOKUP(F229,classifications!A$3:C$328,3,FALSE),VLOOKUP(F229,classifications!I$2:K$28,3,FALSE))</f>
        <v>Predominantly Urban</v>
      </c>
      <c r="I229" s="61">
        <v>310</v>
      </c>
      <c r="J229" s="61">
        <v>40</v>
      </c>
      <c r="K229" s="61">
        <v>0</v>
      </c>
      <c r="L229" s="61">
        <v>360</v>
      </c>
      <c r="M229" s="57"/>
      <c r="N229" s="86">
        <v>380</v>
      </c>
      <c r="O229" s="61">
        <v>140</v>
      </c>
      <c r="P229" s="61">
        <v>0</v>
      </c>
      <c r="Q229" s="61">
        <v>520</v>
      </c>
    </row>
    <row r="230" spans="2:17" x14ac:dyDescent="0.25">
      <c r="B230" s="41" t="s">
        <v>724</v>
      </c>
      <c r="C230" s="41" t="s">
        <v>725</v>
      </c>
      <c r="D230" s="41" t="s">
        <v>726</v>
      </c>
      <c r="E230" s="73"/>
      <c r="F230" s="41" t="s">
        <v>727</v>
      </c>
      <c r="G230" s="3" t="str">
        <f>VLOOKUP(F230,regions!A$2:C$419,3,FALSE)</f>
        <v>Shire district</v>
      </c>
      <c r="H230" s="3" t="str">
        <f>IFERROR(VLOOKUP(F230,classifications!A$3:C$328,3,FALSE),VLOOKUP(F230,classifications!I$2:K$28,3,FALSE))</f>
        <v>Urban with Significant Rural</v>
      </c>
      <c r="I230" s="61">
        <v>330</v>
      </c>
      <c r="J230" s="61">
        <v>80</v>
      </c>
      <c r="K230" s="61">
        <v>0</v>
      </c>
      <c r="L230" s="61">
        <v>400</v>
      </c>
      <c r="M230" s="57"/>
      <c r="N230" s="86">
        <v>280</v>
      </c>
      <c r="O230" s="61">
        <v>30</v>
      </c>
      <c r="P230" s="61">
        <v>0</v>
      </c>
      <c r="Q230" s="61">
        <v>300</v>
      </c>
    </row>
    <row r="231" spans="2:17" x14ac:dyDescent="0.25">
      <c r="B231" s="41" t="s">
        <v>728</v>
      </c>
      <c r="C231" s="41" t="s">
        <v>729</v>
      </c>
      <c r="D231" s="41" t="s">
        <v>730</v>
      </c>
      <c r="E231" s="73"/>
      <c r="F231" s="41" t="s">
        <v>731</v>
      </c>
      <c r="G231" s="3" t="str">
        <f>VLOOKUP(F231,regions!A$2:C$419,3,FALSE)</f>
        <v>Shire district</v>
      </c>
      <c r="H231" s="3" t="str">
        <f>IFERROR(VLOOKUP(F231,classifications!A$3:C$328,3,FALSE),VLOOKUP(F231,classifications!I$2:K$28,3,FALSE))</f>
        <v>Predominantly Rural</v>
      </c>
      <c r="I231" s="61">
        <v>270</v>
      </c>
      <c r="J231" s="61">
        <v>80</v>
      </c>
      <c r="K231" s="61">
        <v>0</v>
      </c>
      <c r="L231" s="61">
        <v>350</v>
      </c>
      <c r="M231" s="57"/>
      <c r="N231" s="86">
        <v>200</v>
      </c>
      <c r="O231" s="61">
        <v>30</v>
      </c>
      <c r="P231" s="61">
        <v>0</v>
      </c>
      <c r="Q231" s="61">
        <v>230</v>
      </c>
    </row>
    <row r="232" spans="2:17" x14ac:dyDescent="0.25">
      <c r="I232" s="57"/>
      <c r="J232" s="57"/>
      <c r="K232" s="57"/>
      <c r="L232" s="57"/>
      <c r="M232" s="57"/>
      <c r="N232" s="67"/>
      <c r="O232" s="57"/>
      <c r="P232" s="57"/>
      <c r="Q232" s="57"/>
    </row>
    <row r="233" spans="2:17" x14ac:dyDescent="0.25">
      <c r="B233" s="41"/>
      <c r="C233" s="41"/>
      <c r="D233" s="41" t="s">
        <v>732</v>
      </c>
      <c r="E233" s="73" t="s">
        <v>733</v>
      </c>
      <c r="F233" s="73" t="s">
        <v>733</v>
      </c>
      <c r="G233" s="3" t="str">
        <f>VLOOKUP(F233,regions!A$2:C$419,3,FALSE)</f>
        <v>Shire county</v>
      </c>
      <c r="H233" s="3" t="str">
        <f>IFERROR(VLOOKUP(F233,classifications!A$3:C$328,3,FALSE),VLOOKUP(F233,classifications!I$2:K$28,3,FALSE))</f>
        <v>Urban with Significant Rural</v>
      </c>
      <c r="I233" s="61">
        <v>2380</v>
      </c>
      <c r="J233" s="61">
        <v>660</v>
      </c>
      <c r="K233" s="61">
        <v>0</v>
      </c>
      <c r="L233" s="61">
        <v>3030</v>
      </c>
      <c r="M233" s="57"/>
      <c r="N233" s="86">
        <v>3180</v>
      </c>
      <c r="O233" s="61">
        <v>1080</v>
      </c>
      <c r="P233" s="61">
        <v>0</v>
      </c>
      <c r="Q233" s="61">
        <v>4270</v>
      </c>
    </row>
    <row r="234" spans="2:17" x14ac:dyDescent="0.25">
      <c r="B234" s="41" t="s">
        <v>734</v>
      </c>
      <c r="C234" s="41" t="s">
        <v>735</v>
      </c>
      <c r="D234" s="41" t="s">
        <v>736</v>
      </c>
      <c r="E234" s="73"/>
      <c r="F234" s="41" t="s">
        <v>737</v>
      </c>
      <c r="G234" s="3" t="str">
        <f>VLOOKUP(F234,regions!A$2:C$419,3,FALSE)</f>
        <v>Shire district</v>
      </c>
      <c r="H234" s="3" t="str">
        <f>IFERROR(VLOOKUP(F234,classifications!A$3:C$328,3,FALSE),VLOOKUP(F234,classifications!I$2:K$28,3,FALSE))</f>
        <v>Urban with Significant Rural</v>
      </c>
      <c r="I234" s="61">
        <v>360</v>
      </c>
      <c r="J234" s="61">
        <v>30</v>
      </c>
      <c r="K234" s="61">
        <v>0</v>
      </c>
      <c r="L234" s="61">
        <v>380</v>
      </c>
      <c r="M234" s="57"/>
      <c r="N234" s="86">
        <v>480</v>
      </c>
      <c r="O234" s="61">
        <v>270</v>
      </c>
      <c r="P234" s="61">
        <v>0</v>
      </c>
      <c r="Q234" s="61">
        <v>750</v>
      </c>
    </row>
    <row r="235" spans="2:17" x14ac:dyDescent="0.25">
      <c r="B235" s="41" t="s">
        <v>738</v>
      </c>
      <c r="C235" s="41" t="s">
        <v>739</v>
      </c>
      <c r="D235" s="41" t="s">
        <v>740</v>
      </c>
      <c r="E235" s="73"/>
      <c r="F235" s="41" t="s">
        <v>741</v>
      </c>
      <c r="G235" s="3" t="str">
        <f>VLOOKUP(F235,regions!A$2:C$419,3,FALSE)</f>
        <v>Shire district</v>
      </c>
      <c r="H235" s="3" t="str">
        <f>IFERROR(VLOOKUP(F235,classifications!A$3:C$328,3,FALSE),VLOOKUP(F235,classifications!I$2:K$28,3,FALSE))</f>
        <v>Predominantly Rural</v>
      </c>
      <c r="I235" s="61">
        <v>110</v>
      </c>
      <c r="J235" s="61">
        <v>10</v>
      </c>
      <c r="K235" s="61">
        <v>0</v>
      </c>
      <c r="L235" s="61">
        <v>120</v>
      </c>
      <c r="M235" s="57"/>
      <c r="N235" s="86">
        <v>360</v>
      </c>
      <c r="O235" s="61">
        <v>40</v>
      </c>
      <c r="P235" s="61">
        <v>0</v>
      </c>
      <c r="Q235" s="61">
        <v>390</v>
      </c>
    </row>
    <row r="236" spans="2:17" x14ac:dyDescent="0.25">
      <c r="B236" s="41" t="s">
        <v>742</v>
      </c>
      <c r="C236" s="41" t="s">
        <v>743</v>
      </c>
      <c r="D236" s="41" t="s">
        <v>744</v>
      </c>
      <c r="E236" s="73"/>
      <c r="F236" s="41" t="s">
        <v>745</v>
      </c>
      <c r="G236" s="3" t="str">
        <f>VLOOKUP(F236,regions!A$2:C$419,3,FALSE)</f>
        <v>Shire district</v>
      </c>
      <c r="H236" s="3" t="str">
        <f>IFERROR(VLOOKUP(F236,classifications!A$3:C$328,3,FALSE),VLOOKUP(F236,classifications!I$2:K$28,3,FALSE))</f>
        <v>Predominantly Urban</v>
      </c>
      <c r="I236" s="61">
        <v>290</v>
      </c>
      <c r="J236" s="61">
        <v>20</v>
      </c>
      <c r="K236" s="61">
        <v>0</v>
      </c>
      <c r="L236" s="61">
        <v>310</v>
      </c>
      <c r="M236" s="57"/>
      <c r="N236" s="86">
        <v>390</v>
      </c>
      <c r="O236" s="61">
        <v>80</v>
      </c>
      <c r="P236" s="61">
        <v>0</v>
      </c>
      <c r="Q236" s="61">
        <v>470</v>
      </c>
    </row>
    <row r="237" spans="2:17" x14ac:dyDescent="0.25">
      <c r="B237" s="41" t="s">
        <v>746</v>
      </c>
      <c r="C237" s="41" t="s">
        <v>747</v>
      </c>
      <c r="D237" s="41" t="s">
        <v>748</v>
      </c>
      <c r="E237" s="73"/>
      <c r="F237" s="41" t="s">
        <v>749</v>
      </c>
      <c r="G237" s="3" t="str">
        <f>VLOOKUP(F237,regions!A$2:C$419,3,FALSE)</f>
        <v>Shire district</v>
      </c>
      <c r="H237" s="3" t="str">
        <f>IFERROR(VLOOKUP(F237,classifications!A$3:C$328,3,FALSE),VLOOKUP(F237,classifications!I$2:K$28,3,FALSE))</f>
        <v>Predominantly Urban</v>
      </c>
      <c r="I237" s="61">
        <v>210</v>
      </c>
      <c r="J237" s="61">
        <v>50</v>
      </c>
      <c r="K237" s="61">
        <v>0</v>
      </c>
      <c r="L237" s="61">
        <v>260</v>
      </c>
      <c r="M237" s="57"/>
      <c r="N237" s="86">
        <v>250</v>
      </c>
      <c r="O237" s="61">
        <v>70</v>
      </c>
      <c r="P237" s="61">
        <v>0</v>
      </c>
      <c r="Q237" s="61">
        <v>320</v>
      </c>
    </row>
    <row r="238" spans="2:17" x14ac:dyDescent="0.25">
      <c r="B238" s="41" t="s">
        <v>750</v>
      </c>
      <c r="C238" s="41" t="s">
        <v>751</v>
      </c>
      <c r="D238" s="41" t="s">
        <v>752</v>
      </c>
      <c r="E238" s="73"/>
      <c r="F238" s="41" t="s">
        <v>753</v>
      </c>
      <c r="G238" s="3" t="str">
        <f>VLOOKUP(F238,regions!A$2:C$419,3,FALSE)</f>
        <v>Shire district</v>
      </c>
      <c r="H238" s="3" t="str">
        <f>IFERROR(VLOOKUP(F238,classifications!A$3:C$328,3,FALSE),VLOOKUP(F238,classifications!I$2:K$28,3,FALSE))</f>
        <v>Predominantly Urban</v>
      </c>
      <c r="I238" s="61">
        <v>220</v>
      </c>
      <c r="J238" s="61">
        <v>130</v>
      </c>
      <c r="K238" s="61">
        <v>0</v>
      </c>
      <c r="L238" s="61">
        <v>350</v>
      </c>
      <c r="M238" s="57"/>
      <c r="N238" s="86">
        <v>170</v>
      </c>
      <c r="O238" s="61">
        <v>230</v>
      </c>
      <c r="P238" s="61">
        <v>0</v>
      </c>
      <c r="Q238" s="61">
        <v>400</v>
      </c>
    </row>
    <row r="239" spans="2:17" x14ac:dyDescent="0.25">
      <c r="B239" s="41" t="s">
        <v>754</v>
      </c>
      <c r="C239" s="41" t="s">
        <v>755</v>
      </c>
      <c r="D239" s="41" t="s">
        <v>756</v>
      </c>
      <c r="E239" s="73"/>
      <c r="F239" s="41" t="s">
        <v>757</v>
      </c>
      <c r="G239" s="3" t="str">
        <f>VLOOKUP(F239,regions!A$2:C$419,3,FALSE)</f>
        <v>Shire district</v>
      </c>
      <c r="H239" s="3" t="str">
        <f>IFERROR(VLOOKUP(F239,classifications!A$3:C$328,3,FALSE),VLOOKUP(F239,classifications!I$2:K$28,3,FALSE))</f>
        <v>Urban with Significant Rural</v>
      </c>
      <c r="I239" s="61">
        <v>140</v>
      </c>
      <c r="J239" s="61">
        <v>30</v>
      </c>
      <c r="K239" s="61">
        <v>0</v>
      </c>
      <c r="L239" s="61">
        <v>180</v>
      </c>
      <c r="M239" s="57"/>
      <c r="N239" s="86">
        <v>160</v>
      </c>
      <c r="O239" s="61">
        <v>90</v>
      </c>
      <c r="P239" s="61">
        <v>0</v>
      </c>
      <c r="Q239" s="61">
        <v>250</v>
      </c>
    </row>
    <row r="240" spans="2:17" x14ac:dyDescent="0.25">
      <c r="B240" s="41" t="s">
        <v>758</v>
      </c>
      <c r="C240" s="41" t="s">
        <v>759</v>
      </c>
      <c r="D240" s="41" t="s">
        <v>760</v>
      </c>
      <c r="E240" s="73"/>
      <c r="F240" s="41" t="s">
        <v>761</v>
      </c>
      <c r="G240" s="3" t="str">
        <f>VLOOKUP(F240,regions!A$2:C$419,3,FALSE)</f>
        <v>Shire district</v>
      </c>
      <c r="H240" s="3" t="str">
        <f>IFERROR(VLOOKUP(F240,classifications!A$3:C$328,3,FALSE),VLOOKUP(F240,classifications!I$2:K$28,3,FALSE))</f>
        <v>Predominantly Urban</v>
      </c>
      <c r="I240" s="61">
        <v>150</v>
      </c>
      <c r="J240" s="61">
        <v>30</v>
      </c>
      <c r="K240" s="61">
        <v>0</v>
      </c>
      <c r="L240" s="61">
        <v>190</v>
      </c>
      <c r="M240" s="57"/>
      <c r="N240" s="86">
        <v>130</v>
      </c>
      <c r="O240" s="61">
        <v>40</v>
      </c>
      <c r="P240" s="61">
        <v>0</v>
      </c>
      <c r="Q240" s="61">
        <v>170</v>
      </c>
    </row>
    <row r="241" spans="2:17" x14ac:dyDescent="0.25">
      <c r="B241" s="41" t="s">
        <v>762</v>
      </c>
      <c r="C241" s="41" t="s">
        <v>763</v>
      </c>
      <c r="D241" s="41" t="s">
        <v>764</v>
      </c>
      <c r="E241" s="73"/>
      <c r="F241" s="41" t="s">
        <v>765</v>
      </c>
      <c r="G241" s="3" t="str">
        <f>VLOOKUP(F241,regions!A$2:C$419,3,FALSE)</f>
        <v>Shire district</v>
      </c>
      <c r="H241" s="3" t="str">
        <f>IFERROR(VLOOKUP(F241,classifications!A$3:C$328,3,FALSE),VLOOKUP(F241,classifications!I$2:K$28,3,FALSE))</f>
        <v>Urban with Significant Rural</v>
      </c>
      <c r="I241" s="61">
        <v>130</v>
      </c>
      <c r="J241" s="61">
        <v>50</v>
      </c>
      <c r="K241" s="61">
        <v>0</v>
      </c>
      <c r="L241" s="61">
        <v>180</v>
      </c>
      <c r="M241" s="57"/>
      <c r="N241" s="86">
        <v>170</v>
      </c>
      <c r="O241" s="61">
        <v>20</v>
      </c>
      <c r="P241" s="61">
        <v>0</v>
      </c>
      <c r="Q241" s="61">
        <v>190</v>
      </c>
    </row>
    <row r="242" spans="2:17" x14ac:dyDescent="0.25">
      <c r="B242" s="41" t="s">
        <v>766</v>
      </c>
      <c r="C242" s="41" t="s">
        <v>767</v>
      </c>
      <c r="D242" s="41" t="s">
        <v>768</v>
      </c>
      <c r="E242" s="73"/>
      <c r="F242" s="41" t="s">
        <v>769</v>
      </c>
      <c r="G242" s="3" t="str">
        <f>VLOOKUP(F242,regions!A$2:C$419,3,FALSE)</f>
        <v>Shire district</v>
      </c>
      <c r="H242" s="3" t="str">
        <f>IFERROR(VLOOKUP(F242,classifications!A$3:C$328,3,FALSE),VLOOKUP(F242,classifications!I$2:K$28,3,FALSE))</f>
        <v>Predominantly Urban</v>
      </c>
      <c r="I242" s="61">
        <v>130</v>
      </c>
      <c r="J242" s="61">
        <v>30</v>
      </c>
      <c r="K242" s="61">
        <v>0</v>
      </c>
      <c r="L242" s="61">
        <v>160</v>
      </c>
      <c r="M242" s="57"/>
      <c r="N242" s="86">
        <v>180</v>
      </c>
      <c r="O242" s="61">
        <v>10</v>
      </c>
      <c r="P242" s="61">
        <v>0</v>
      </c>
      <c r="Q242" s="61">
        <v>190</v>
      </c>
    </row>
    <row r="243" spans="2:17" x14ac:dyDescent="0.25">
      <c r="B243" s="41" t="s">
        <v>770</v>
      </c>
      <c r="C243" s="41" t="s">
        <v>771</v>
      </c>
      <c r="D243" s="41" t="s">
        <v>772</v>
      </c>
      <c r="E243" s="73"/>
      <c r="F243" s="41" t="s">
        <v>773</v>
      </c>
      <c r="G243" s="3" t="str">
        <f>VLOOKUP(F243,regions!A$2:C$419,3,FALSE)</f>
        <v>Shire district</v>
      </c>
      <c r="H243" s="3" t="str">
        <f>IFERROR(VLOOKUP(F243,classifications!A$3:C$328,3,FALSE),VLOOKUP(F243,classifications!I$2:K$28,3,FALSE))</f>
        <v>Urban with Significant Rural</v>
      </c>
      <c r="I243" s="61">
        <v>380</v>
      </c>
      <c r="J243" s="61">
        <v>250</v>
      </c>
      <c r="K243" s="61">
        <v>0</v>
      </c>
      <c r="L243" s="61">
        <v>620</v>
      </c>
      <c r="M243" s="57"/>
      <c r="N243" s="86">
        <v>300</v>
      </c>
      <c r="O243" s="61">
        <v>180</v>
      </c>
      <c r="P243" s="61">
        <v>0</v>
      </c>
      <c r="Q243" s="61">
        <v>480</v>
      </c>
    </row>
    <row r="244" spans="2:17" x14ac:dyDescent="0.25">
      <c r="B244" s="41" t="s">
        <v>774</v>
      </c>
      <c r="C244" s="41" t="s">
        <v>775</v>
      </c>
      <c r="D244" s="41" t="s">
        <v>776</v>
      </c>
      <c r="E244" s="73"/>
      <c r="F244" s="41" t="s">
        <v>777</v>
      </c>
      <c r="G244" s="3" t="str">
        <f>VLOOKUP(F244,regions!A$2:C$419,3,FALSE)</f>
        <v>Shire district</v>
      </c>
      <c r="H244" s="3" t="str">
        <f>IFERROR(VLOOKUP(F244,classifications!A$3:C$328,3,FALSE),VLOOKUP(F244,classifications!I$2:K$28,3,FALSE))</f>
        <v>Predominantly Rural</v>
      </c>
      <c r="I244" s="61">
        <v>260</v>
      </c>
      <c r="J244" s="61">
        <v>40</v>
      </c>
      <c r="K244" s="61">
        <v>0</v>
      </c>
      <c r="L244" s="61">
        <v>300</v>
      </c>
      <c r="M244" s="57"/>
      <c r="N244" s="86">
        <v>590</v>
      </c>
      <c r="O244" s="61">
        <v>70</v>
      </c>
      <c r="P244" s="61">
        <v>0</v>
      </c>
      <c r="Q244" s="61">
        <v>660</v>
      </c>
    </row>
    <row r="245" spans="2:17" x14ac:dyDescent="0.25">
      <c r="I245" s="57"/>
      <c r="J245" s="57"/>
      <c r="K245" s="57"/>
      <c r="L245" s="57"/>
      <c r="M245" s="57"/>
      <c r="N245" s="67"/>
      <c r="O245" s="57"/>
      <c r="P245" s="57"/>
      <c r="Q245" s="57"/>
    </row>
    <row r="246" spans="2:17" x14ac:dyDescent="0.25">
      <c r="B246" s="41"/>
      <c r="C246" s="41"/>
      <c r="D246" s="41" t="s">
        <v>778</v>
      </c>
      <c r="E246" s="73" t="s">
        <v>779</v>
      </c>
      <c r="F246" s="73" t="s">
        <v>779</v>
      </c>
      <c r="G246" s="3" t="str">
        <f>VLOOKUP(F246,regions!A$2:C$419,3,FALSE)</f>
        <v>Shire county</v>
      </c>
      <c r="H246" s="3" t="str">
        <f>IFERROR(VLOOKUP(F246,classifications!A$3:C$328,3,FALSE),VLOOKUP(F246,classifications!I$2:K$28,3,FALSE))</f>
        <v>Predominantly Urban</v>
      </c>
      <c r="I246" s="61">
        <v>2130</v>
      </c>
      <c r="J246" s="61">
        <v>370</v>
      </c>
      <c r="K246" s="61">
        <v>0</v>
      </c>
      <c r="L246" s="61">
        <v>2500</v>
      </c>
      <c r="M246" s="57"/>
      <c r="N246" s="86">
        <v>1930</v>
      </c>
      <c r="O246" s="61">
        <v>390</v>
      </c>
      <c r="P246" s="61">
        <v>0</v>
      </c>
      <c r="Q246" s="61">
        <v>2310</v>
      </c>
    </row>
    <row r="247" spans="2:17" x14ac:dyDescent="0.25">
      <c r="B247" s="41" t="s">
        <v>780</v>
      </c>
      <c r="C247" s="41" t="s">
        <v>781</v>
      </c>
      <c r="D247" s="41" t="s">
        <v>782</v>
      </c>
      <c r="E247" s="73"/>
      <c r="F247" s="41" t="s">
        <v>783</v>
      </c>
      <c r="G247" s="3" t="str">
        <f>VLOOKUP(F247,regions!A$2:C$419,3,FALSE)</f>
        <v>Shire district</v>
      </c>
      <c r="H247" s="3" t="str">
        <f>IFERROR(VLOOKUP(F247,classifications!A$3:C$328,3,FALSE),VLOOKUP(F247,classifications!I$2:K$28,3,FALSE))</f>
        <v>Predominantly Urban</v>
      </c>
      <c r="I247" s="61">
        <v>170</v>
      </c>
      <c r="J247" s="61">
        <v>0</v>
      </c>
      <c r="K247" s="61">
        <v>0</v>
      </c>
      <c r="L247" s="61">
        <v>170</v>
      </c>
      <c r="M247" s="57"/>
      <c r="N247" s="86">
        <v>110</v>
      </c>
      <c r="O247" s="61">
        <v>30</v>
      </c>
      <c r="P247" s="61">
        <v>0</v>
      </c>
      <c r="Q247" s="61">
        <v>140</v>
      </c>
    </row>
    <row r="248" spans="2:17" x14ac:dyDescent="0.25">
      <c r="B248" s="41" t="s">
        <v>784</v>
      </c>
      <c r="C248" s="41" t="s">
        <v>785</v>
      </c>
      <c r="D248" s="41" t="s">
        <v>786</v>
      </c>
      <c r="E248" s="73"/>
      <c r="F248" s="41" t="s">
        <v>787</v>
      </c>
      <c r="G248" s="3" t="str">
        <f>VLOOKUP(F248,regions!A$2:C$419,3,FALSE)</f>
        <v>Shire district</v>
      </c>
      <c r="H248" s="3" t="str">
        <f>IFERROR(VLOOKUP(F248,classifications!A$3:C$328,3,FALSE),VLOOKUP(F248,classifications!I$2:K$28,3,FALSE))</f>
        <v>Urban with Significant Rural</v>
      </c>
      <c r="I248" s="61">
        <v>200</v>
      </c>
      <c r="J248" s="61">
        <v>50</v>
      </c>
      <c r="K248" s="61">
        <v>0</v>
      </c>
      <c r="L248" s="61">
        <v>240</v>
      </c>
      <c r="M248" s="57"/>
      <c r="N248" s="86">
        <v>230</v>
      </c>
      <c r="O248" s="61">
        <v>40</v>
      </c>
      <c r="P248" s="61">
        <v>0</v>
      </c>
      <c r="Q248" s="61">
        <v>270</v>
      </c>
    </row>
    <row r="249" spans="2:17" x14ac:dyDescent="0.25">
      <c r="B249" s="41" t="s">
        <v>788</v>
      </c>
      <c r="C249" s="41" t="s">
        <v>789</v>
      </c>
      <c r="D249" s="41" t="s">
        <v>1354</v>
      </c>
      <c r="E249" s="73"/>
      <c r="F249" s="41" t="s">
        <v>791</v>
      </c>
      <c r="G249" s="3" t="str">
        <f>VLOOKUP(F249,regions!A$2:C$419,3,FALSE)</f>
        <v>Shire district</v>
      </c>
      <c r="H249" s="3" t="str">
        <f>IFERROR(VLOOKUP(F249,classifications!A$3:C$328,3,FALSE),VLOOKUP(F249,classifications!I$2:K$28,3,FALSE))</f>
        <v>Urban with Significant Rural</v>
      </c>
      <c r="I249" s="61">
        <v>380</v>
      </c>
      <c r="J249" s="61">
        <v>110</v>
      </c>
      <c r="K249" s="61">
        <v>0</v>
      </c>
      <c r="L249" s="61">
        <v>480</v>
      </c>
      <c r="M249" s="57"/>
      <c r="N249" s="86">
        <v>230</v>
      </c>
      <c r="O249" s="61">
        <v>80</v>
      </c>
      <c r="P249" s="61">
        <v>0</v>
      </c>
      <c r="Q249" s="61">
        <v>310</v>
      </c>
    </row>
    <row r="250" spans="2:17" x14ac:dyDescent="0.25">
      <c r="B250" s="41" t="s">
        <v>792</v>
      </c>
      <c r="C250" s="41" t="s">
        <v>793</v>
      </c>
      <c r="D250" s="41" t="s">
        <v>794</v>
      </c>
      <c r="E250" s="73"/>
      <c r="F250" s="41" t="s">
        <v>795</v>
      </c>
      <c r="G250" s="3" t="str">
        <f>VLOOKUP(F250,regions!A$2:C$419,3,FALSE)</f>
        <v>Shire district</v>
      </c>
      <c r="H250" s="3" t="str">
        <f>IFERROR(VLOOKUP(F250,classifications!A$3:C$328,3,FALSE),VLOOKUP(F250,classifications!I$2:K$28,3,FALSE))</f>
        <v>Predominantly Urban</v>
      </c>
      <c r="I250" s="61">
        <v>260</v>
      </c>
      <c r="J250" s="61">
        <v>30</v>
      </c>
      <c r="K250" s="61">
        <v>0</v>
      </c>
      <c r="L250" s="61">
        <v>280</v>
      </c>
      <c r="M250" s="57"/>
      <c r="N250" s="86">
        <v>120</v>
      </c>
      <c r="O250" s="61">
        <v>0</v>
      </c>
      <c r="P250" s="61">
        <v>0</v>
      </c>
      <c r="Q250" s="61">
        <v>120</v>
      </c>
    </row>
    <row r="251" spans="2:17" x14ac:dyDescent="0.25">
      <c r="B251" s="41" t="s">
        <v>796</v>
      </c>
      <c r="C251" s="41" t="s">
        <v>797</v>
      </c>
      <c r="D251" s="41" t="s">
        <v>798</v>
      </c>
      <c r="E251" s="73"/>
      <c r="F251" s="41" t="s">
        <v>799</v>
      </c>
      <c r="G251" s="3" t="str">
        <f>VLOOKUP(F251,regions!A$2:C$419,3,FALSE)</f>
        <v>Shire district</v>
      </c>
      <c r="H251" s="3" t="str">
        <f>IFERROR(VLOOKUP(F251,classifications!A$3:C$328,3,FALSE),VLOOKUP(F251,classifications!I$2:K$28,3,FALSE))</f>
        <v>Urban with Significant Rural</v>
      </c>
      <c r="I251" s="61">
        <v>210</v>
      </c>
      <c r="J251" s="61">
        <v>60</v>
      </c>
      <c r="K251" s="61">
        <v>0</v>
      </c>
      <c r="L251" s="61">
        <v>270</v>
      </c>
      <c r="M251" s="57"/>
      <c r="N251" s="86">
        <v>270</v>
      </c>
      <c r="O251" s="61">
        <v>10</v>
      </c>
      <c r="P251" s="61">
        <v>0</v>
      </c>
      <c r="Q251" s="61">
        <v>280</v>
      </c>
    </row>
    <row r="252" spans="2:17" x14ac:dyDescent="0.25">
      <c r="B252" s="41" t="s">
        <v>800</v>
      </c>
      <c r="C252" s="41" t="s">
        <v>801</v>
      </c>
      <c r="D252" s="41" t="s">
        <v>1361</v>
      </c>
      <c r="E252" s="73"/>
      <c r="F252" s="41" t="s">
        <v>803</v>
      </c>
      <c r="G252" s="3" t="str">
        <f>VLOOKUP(F252,regions!A$2:C$419,3,FALSE)</f>
        <v>Shire district</v>
      </c>
      <c r="H252" s="3" t="str">
        <f>IFERROR(VLOOKUP(F252,classifications!A$3:C$328,3,FALSE),VLOOKUP(F252,classifications!I$2:K$28,3,FALSE))</f>
        <v>Predominantly Urban</v>
      </c>
      <c r="I252" s="84">
        <v>420</v>
      </c>
      <c r="J252" s="84">
        <v>50</v>
      </c>
      <c r="K252" s="84">
        <v>0</v>
      </c>
      <c r="L252" s="84">
        <v>470</v>
      </c>
      <c r="M252" s="57"/>
      <c r="N252" s="85">
        <v>220</v>
      </c>
      <c r="O252" s="84">
        <v>10</v>
      </c>
      <c r="P252" s="84">
        <v>0</v>
      </c>
      <c r="Q252" s="84">
        <v>230</v>
      </c>
    </row>
    <row r="253" spans="2:17" x14ac:dyDescent="0.25">
      <c r="B253" s="41" t="s">
        <v>804</v>
      </c>
      <c r="C253" s="41" t="s">
        <v>805</v>
      </c>
      <c r="D253" s="41" t="s">
        <v>1355</v>
      </c>
      <c r="E253" s="73"/>
      <c r="F253" s="41" t="s">
        <v>807</v>
      </c>
      <c r="G253" s="3" t="str">
        <f>VLOOKUP(F253,regions!A$2:C$419,3,FALSE)</f>
        <v>Shire district</v>
      </c>
      <c r="H253" s="3" t="str">
        <f>IFERROR(VLOOKUP(F253,classifications!A$3:C$328,3,FALSE),VLOOKUP(F253,classifications!I$2:K$28,3,FALSE))</f>
        <v>Predominantly Urban</v>
      </c>
      <c r="I253" s="61">
        <v>70</v>
      </c>
      <c r="J253" s="61">
        <v>0</v>
      </c>
      <c r="K253" s="61">
        <v>0</v>
      </c>
      <c r="L253" s="61">
        <v>70</v>
      </c>
      <c r="M253" s="57"/>
      <c r="N253" s="86">
        <v>140</v>
      </c>
      <c r="O253" s="61">
        <v>30</v>
      </c>
      <c r="P253" s="61">
        <v>0</v>
      </c>
      <c r="Q253" s="61">
        <v>160</v>
      </c>
    </row>
    <row r="254" spans="2:17" x14ac:dyDescent="0.25">
      <c r="B254" s="41" t="s">
        <v>808</v>
      </c>
      <c r="C254" s="41" t="s">
        <v>809</v>
      </c>
      <c r="D254" s="41" t="s">
        <v>810</v>
      </c>
      <c r="E254" s="73"/>
      <c r="F254" s="41" t="s">
        <v>811</v>
      </c>
      <c r="G254" s="3" t="str">
        <f>VLOOKUP(F254,regions!A$2:C$419,3,FALSE)</f>
        <v>Shire district</v>
      </c>
      <c r="H254" s="3" t="str">
        <f>IFERROR(VLOOKUP(F254,classifications!A$3:C$328,3,FALSE),VLOOKUP(F254,classifications!I$2:K$28,3,FALSE))</f>
        <v>Predominantly Urban</v>
      </c>
      <c r="I254" s="61">
        <v>180</v>
      </c>
      <c r="J254" s="61">
        <v>20</v>
      </c>
      <c r="K254" s="61">
        <v>0</v>
      </c>
      <c r="L254" s="61">
        <v>200</v>
      </c>
      <c r="M254" s="57"/>
      <c r="N254" s="86">
        <v>130</v>
      </c>
      <c r="O254" s="61">
        <v>60</v>
      </c>
      <c r="P254" s="61">
        <v>0</v>
      </c>
      <c r="Q254" s="61">
        <v>200</v>
      </c>
    </row>
    <row r="255" spans="2:17" x14ac:dyDescent="0.25">
      <c r="B255" s="41" t="s">
        <v>812</v>
      </c>
      <c r="C255" s="41" t="s">
        <v>813</v>
      </c>
      <c r="D255" s="41" t="s">
        <v>814</v>
      </c>
      <c r="E255" s="73"/>
      <c r="F255" s="41" t="s">
        <v>815</v>
      </c>
      <c r="G255" s="3" t="str">
        <f>VLOOKUP(F255,regions!A$2:C$419,3,FALSE)</f>
        <v>Shire district</v>
      </c>
      <c r="H255" s="3" t="str">
        <f>IFERROR(VLOOKUP(F255,classifications!A$3:C$328,3,FALSE),VLOOKUP(F255,classifications!I$2:K$28,3,FALSE))</f>
        <v>Predominantly Urban</v>
      </c>
      <c r="I255" s="61">
        <v>170</v>
      </c>
      <c r="J255" s="61">
        <v>50</v>
      </c>
      <c r="K255" s="61">
        <v>0</v>
      </c>
      <c r="L255" s="61">
        <v>220</v>
      </c>
      <c r="M255" s="57"/>
      <c r="N255" s="86">
        <v>280</v>
      </c>
      <c r="O255" s="61">
        <v>50</v>
      </c>
      <c r="P255" s="61">
        <v>0</v>
      </c>
      <c r="Q255" s="61">
        <v>330</v>
      </c>
    </row>
    <row r="256" spans="2:17" x14ac:dyDescent="0.25">
      <c r="B256" s="41" t="s">
        <v>816</v>
      </c>
      <c r="C256" s="41" t="s">
        <v>817</v>
      </c>
      <c r="D256" s="41" t="s">
        <v>1362</v>
      </c>
      <c r="E256" s="73"/>
      <c r="F256" s="41" t="s">
        <v>819</v>
      </c>
      <c r="G256" s="3" t="str">
        <f>VLOOKUP(F256,regions!A$2:C$419,3,FALSE)</f>
        <v>Shire district</v>
      </c>
      <c r="H256" s="3" t="str">
        <f>IFERROR(VLOOKUP(F256,classifications!A$3:C$328,3,FALSE),VLOOKUP(F256,classifications!I$2:K$28,3,FALSE))</f>
        <v>Predominantly Urban</v>
      </c>
      <c r="I256" s="61">
        <v>90</v>
      </c>
      <c r="J256" s="61">
        <v>10</v>
      </c>
      <c r="K256" s="61">
        <v>0</v>
      </c>
      <c r="L256" s="61">
        <v>100</v>
      </c>
      <c r="M256" s="57"/>
      <c r="N256" s="86">
        <v>200</v>
      </c>
      <c r="O256" s="61">
        <v>90</v>
      </c>
      <c r="P256" s="61">
        <v>0</v>
      </c>
      <c r="Q256" s="61">
        <v>290</v>
      </c>
    </row>
    <row r="257" spans="2:17" x14ac:dyDescent="0.25">
      <c r="I257" s="57"/>
      <c r="J257" s="57"/>
      <c r="K257" s="57"/>
      <c r="L257" s="57"/>
      <c r="M257" s="57"/>
      <c r="N257" s="67"/>
      <c r="O257" s="57"/>
      <c r="P257" s="57"/>
      <c r="Q257" s="57"/>
    </row>
    <row r="258" spans="2:17" x14ac:dyDescent="0.25">
      <c r="B258" s="41"/>
      <c r="C258" s="41"/>
      <c r="D258" s="41" t="s">
        <v>820</v>
      </c>
      <c r="E258" s="73" t="s">
        <v>821</v>
      </c>
      <c r="F258" s="73" t="s">
        <v>821</v>
      </c>
      <c r="G258" s="3" t="str">
        <f>VLOOKUP(F258,regions!A$2:C$419,3,FALSE)</f>
        <v>Shire county</v>
      </c>
      <c r="H258" s="3" t="str">
        <f>IFERROR(VLOOKUP(F258,classifications!A$3:C$328,3,FALSE),VLOOKUP(F258,classifications!I$2:K$28,3,FALSE))</f>
        <v>Urban with Significant Rural</v>
      </c>
      <c r="I258" s="61">
        <v>2330</v>
      </c>
      <c r="J258" s="61">
        <v>790</v>
      </c>
      <c r="K258" s="61">
        <v>40</v>
      </c>
      <c r="L258" s="61">
        <v>3160</v>
      </c>
      <c r="M258" s="57"/>
      <c r="N258" s="86">
        <v>2720</v>
      </c>
      <c r="O258" s="61">
        <v>760</v>
      </c>
      <c r="P258" s="61">
        <v>10</v>
      </c>
      <c r="Q258" s="61">
        <v>3490</v>
      </c>
    </row>
    <row r="259" spans="2:17" x14ac:dyDescent="0.25">
      <c r="B259" s="41" t="s">
        <v>822</v>
      </c>
      <c r="C259" s="41" t="s">
        <v>823</v>
      </c>
      <c r="D259" s="41" t="s">
        <v>824</v>
      </c>
      <c r="E259" s="73"/>
      <c r="F259" s="41" t="s">
        <v>825</v>
      </c>
      <c r="G259" s="3" t="str">
        <f>VLOOKUP(F259,regions!A$2:C$419,3,FALSE)</f>
        <v>Shire district</v>
      </c>
      <c r="H259" s="3" t="str">
        <f>IFERROR(VLOOKUP(F259,classifications!A$3:C$328,3,FALSE),VLOOKUP(F259,classifications!I$2:K$28,3,FALSE))</f>
        <v>Urban with Significant Rural</v>
      </c>
      <c r="I259" s="61">
        <v>200</v>
      </c>
      <c r="J259" s="61">
        <v>60</v>
      </c>
      <c r="K259" s="61">
        <v>10</v>
      </c>
      <c r="L259" s="61">
        <v>270</v>
      </c>
      <c r="M259" s="57"/>
      <c r="N259" s="86">
        <v>560</v>
      </c>
      <c r="O259" s="61">
        <v>140</v>
      </c>
      <c r="P259" s="61">
        <v>10</v>
      </c>
      <c r="Q259" s="61">
        <v>720</v>
      </c>
    </row>
    <row r="260" spans="2:17" x14ac:dyDescent="0.25">
      <c r="B260" s="41" t="s">
        <v>826</v>
      </c>
      <c r="C260" s="41" t="s">
        <v>827</v>
      </c>
      <c r="D260" s="41" t="s">
        <v>828</v>
      </c>
      <c r="E260" s="73"/>
      <c r="F260" s="41" t="s">
        <v>829</v>
      </c>
      <c r="G260" s="3" t="str">
        <f>VLOOKUP(F260,regions!A$2:C$419,3,FALSE)</f>
        <v>Shire district</v>
      </c>
      <c r="H260" s="3" t="str">
        <f>IFERROR(VLOOKUP(F260,classifications!A$3:C$328,3,FALSE),VLOOKUP(F260,classifications!I$2:K$28,3,FALSE))</f>
        <v>Predominantly Urban</v>
      </c>
      <c r="I260" s="61">
        <v>540</v>
      </c>
      <c r="J260" s="61">
        <v>60</v>
      </c>
      <c r="K260" s="61">
        <v>30</v>
      </c>
      <c r="L260" s="61">
        <v>630</v>
      </c>
      <c r="M260" s="57"/>
      <c r="N260" s="86">
        <v>400</v>
      </c>
      <c r="O260" s="61">
        <v>30</v>
      </c>
      <c r="P260" s="61">
        <v>0</v>
      </c>
      <c r="Q260" s="61">
        <v>440</v>
      </c>
    </row>
    <row r="261" spans="2:17" x14ac:dyDescent="0.25">
      <c r="B261" s="41" t="s">
        <v>830</v>
      </c>
      <c r="C261" s="41" t="s">
        <v>831</v>
      </c>
      <c r="D261" s="41" t="s">
        <v>832</v>
      </c>
      <c r="E261" s="73"/>
      <c r="F261" s="41" t="s">
        <v>833</v>
      </c>
      <c r="G261" s="3" t="str">
        <f>VLOOKUP(F261,regions!A$2:C$419,3,FALSE)</f>
        <v>Shire district</v>
      </c>
      <c r="H261" s="3" t="str">
        <f>IFERROR(VLOOKUP(F261,classifications!A$3:C$328,3,FALSE),VLOOKUP(F261,classifications!I$2:K$28,3,FALSE))</f>
        <v>Predominantly Urban</v>
      </c>
      <c r="I261" s="61">
        <v>270</v>
      </c>
      <c r="J261" s="61">
        <v>50</v>
      </c>
      <c r="K261" s="61">
        <v>0</v>
      </c>
      <c r="L261" s="61">
        <v>330</v>
      </c>
      <c r="M261" s="57"/>
      <c r="N261" s="86">
        <v>330</v>
      </c>
      <c r="O261" s="61">
        <v>10</v>
      </c>
      <c r="P261" s="61">
        <v>0</v>
      </c>
      <c r="Q261" s="61">
        <v>340</v>
      </c>
    </row>
    <row r="262" spans="2:17" x14ac:dyDescent="0.25">
      <c r="B262" s="41" t="s">
        <v>834</v>
      </c>
      <c r="C262" s="41" t="s">
        <v>835</v>
      </c>
      <c r="D262" s="41" t="s">
        <v>836</v>
      </c>
      <c r="E262" s="73"/>
      <c r="F262" s="41" t="s">
        <v>837</v>
      </c>
      <c r="G262" s="3" t="str">
        <f>VLOOKUP(F262,regions!A$2:C$419,3,FALSE)</f>
        <v>Shire district</v>
      </c>
      <c r="H262" s="3" t="str">
        <f>IFERROR(VLOOKUP(F262,classifications!A$3:C$328,3,FALSE),VLOOKUP(F262,classifications!I$2:K$28,3,FALSE))</f>
        <v>Urban with Significant Rural</v>
      </c>
      <c r="I262" s="84">
        <v>120</v>
      </c>
      <c r="J262" s="84">
        <v>40</v>
      </c>
      <c r="K262" s="84">
        <v>0</v>
      </c>
      <c r="L262" s="84">
        <v>160</v>
      </c>
      <c r="M262" s="57"/>
      <c r="N262" s="85">
        <v>120</v>
      </c>
      <c r="O262" s="84">
        <v>0</v>
      </c>
      <c r="P262" s="84">
        <v>0</v>
      </c>
      <c r="Q262" s="84">
        <v>120</v>
      </c>
    </row>
    <row r="263" spans="2:17" x14ac:dyDescent="0.25">
      <c r="B263" s="41" t="s">
        <v>838</v>
      </c>
      <c r="C263" s="41" t="s">
        <v>839</v>
      </c>
      <c r="D263" s="41" t="s">
        <v>840</v>
      </c>
      <c r="E263" s="73"/>
      <c r="F263" s="41" t="s">
        <v>841</v>
      </c>
      <c r="G263" s="3" t="str">
        <f>VLOOKUP(F263,regions!A$2:C$419,3,FALSE)</f>
        <v>Shire district</v>
      </c>
      <c r="H263" s="3" t="str">
        <f>IFERROR(VLOOKUP(F263,classifications!A$3:C$328,3,FALSE),VLOOKUP(F263,classifications!I$2:K$28,3,FALSE))</f>
        <v>Predominantly Urban</v>
      </c>
      <c r="I263" s="61">
        <v>140</v>
      </c>
      <c r="J263" s="61">
        <v>80</v>
      </c>
      <c r="K263" s="61">
        <v>0</v>
      </c>
      <c r="L263" s="61">
        <v>210</v>
      </c>
      <c r="M263" s="57"/>
      <c r="N263" s="86">
        <v>80</v>
      </c>
      <c r="O263" s="61">
        <v>60</v>
      </c>
      <c r="P263" s="61">
        <v>0</v>
      </c>
      <c r="Q263" s="61">
        <v>140</v>
      </c>
    </row>
    <row r="264" spans="2:17" x14ac:dyDescent="0.25">
      <c r="B264" s="41" t="s">
        <v>842</v>
      </c>
      <c r="C264" s="41" t="s">
        <v>843</v>
      </c>
      <c r="D264" s="41" t="s">
        <v>844</v>
      </c>
      <c r="E264" s="73"/>
      <c r="F264" s="41" t="s">
        <v>845</v>
      </c>
      <c r="G264" s="3" t="str">
        <f>VLOOKUP(F264,regions!A$2:C$419,3,FALSE)</f>
        <v>Shire district</v>
      </c>
      <c r="H264" s="3" t="str">
        <f>IFERROR(VLOOKUP(F264,classifications!A$3:C$328,3,FALSE),VLOOKUP(F264,classifications!I$2:K$28,3,FALSE))</f>
        <v>Urban with Significant Rural</v>
      </c>
      <c r="I264" s="61">
        <v>310</v>
      </c>
      <c r="J264" s="61">
        <v>330</v>
      </c>
      <c r="K264" s="61">
        <v>0</v>
      </c>
      <c r="L264" s="61">
        <v>650</v>
      </c>
      <c r="M264" s="57"/>
      <c r="N264" s="86">
        <v>320</v>
      </c>
      <c r="O264" s="61">
        <v>390</v>
      </c>
      <c r="P264" s="61">
        <v>0</v>
      </c>
      <c r="Q264" s="61">
        <v>710</v>
      </c>
    </row>
    <row r="265" spans="2:17" x14ac:dyDescent="0.25">
      <c r="B265" s="41" t="s">
        <v>846</v>
      </c>
      <c r="C265" s="41" t="s">
        <v>847</v>
      </c>
      <c r="D265" s="41" t="s">
        <v>848</v>
      </c>
      <c r="E265" s="73"/>
      <c r="F265" s="41" t="s">
        <v>849</v>
      </c>
      <c r="G265" s="3" t="str">
        <f>VLOOKUP(F265,regions!A$2:C$419,3,FALSE)</f>
        <v>Shire district</v>
      </c>
      <c r="H265" s="3" t="str">
        <f>IFERROR(VLOOKUP(F265,classifications!A$3:C$328,3,FALSE),VLOOKUP(F265,classifications!I$2:K$28,3,FALSE))</f>
        <v>Predominantly Rural</v>
      </c>
      <c r="I265" s="84">
        <v>50</v>
      </c>
      <c r="J265" s="84">
        <v>0</v>
      </c>
      <c r="K265" s="84">
        <v>0</v>
      </c>
      <c r="L265" s="84">
        <v>50</v>
      </c>
      <c r="M265" s="57"/>
      <c r="N265" s="85">
        <v>110</v>
      </c>
      <c r="O265" s="84">
        <v>0</v>
      </c>
      <c r="P265" s="84">
        <v>0</v>
      </c>
      <c r="Q265" s="84">
        <v>110</v>
      </c>
    </row>
    <row r="266" spans="2:17" x14ac:dyDescent="0.25">
      <c r="B266" s="41" t="s">
        <v>850</v>
      </c>
      <c r="C266" s="41" t="s">
        <v>851</v>
      </c>
      <c r="D266" s="41" t="s">
        <v>852</v>
      </c>
      <c r="E266" s="73"/>
      <c r="F266" s="41" t="s">
        <v>1875</v>
      </c>
      <c r="G266" s="3" t="str">
        <f>VLOOKUP(F266,regions!A$2:C$419,3,FALSE)</f>
        <v>Shire district</v>
      </c>
      <c r="H266" s="3" t="str">
        <f>IFERROR(VLOOKUP(F266,classifications!A$3:C$328,3,FALSE),VLOOKUP(F266,classifications!I$2:K$28,3,FALSE))</f>
        <v>Urban with Significant Rural</v>
      </c>
      <c r="I266" s="61">
        <v>120</v>
      </c>
      <c r="J266" s="61">
        <v>0</v>
      </c>
      <c r="K266" s="61">
        <v>0</v>
      </c>
      <c r="L266" s="61">
        <v>130</v>
      </c>
      <c r="M266" s="57"/>
      <c r="N266" s="86">
        <v>150</v>
      </c>
      <c r="O266" s="61">
        <v>10</v>
      </c>
      <c r="P266" s="61">
        <v>0</v>
      </c>
      <c r="Q266" s="61">
        <v>160</v>
      </c>
    </row>
    <row r="267" spans="2:17" x14ac:dyDescent="0.25">
      <c r="B267" s="41" t="s">
        <v>853</v>
      </c>
      <c r="C267" s="41" t="s">
        <v>854</v>
      </c>
      <c r="D267" s="41" t="s">
        <v>855</v>
      </c>
      <c r="E267" s="73"/>
      <c r="F267" s="41" t="s">
        <v>856</v>
      </c>
      <c r="G267" s="3" t="str">
        <f>VLOOKUP(F267,regions!A$2:C$419,3,FALSE)</f>
        <v>Shire district</v>
      </c>
      <c r="H267" s="3" t="str">
        <f>IFERROR(VLOOKUP(F267,classifications!A$3:C$328,3,FALSE),VLOOKUP(F267,classifications!I$2:K$28,3,FALSE))</f>
        <v>Predominantly Rural</v>
      </c>
      <c r="I267" s="61">
        <v>180</v>
      </c>
      <c r="J267" s="61">
        <v>70</v>
      </c>
      <c r="K267" s="61">
        <v>0</v>
      </c>
      <c r="L267" s="61">
        <v>250</v>
      </c>
      <c r="M267" s="57"/>
      <c r="N267" s="86">
        <v>240</v>
      </c>
      <c r="O267" s="61">
        <v>20</v>
      </c>
      <c r="P267" s="61">
        <v>0</v>
      </c>
      <c r="Q267" s="61">
        <v>260</v>
      </c>
    </row>
    <row r="268" spans="2:17" x14ac:dyDescent="0.25">
      <c r="B268" s="41" t="s">
        <v>857</v>
      </c>
      <c r="C268" s="41" t="s">
        <v>858</v>
      </c>
      <c r="D268" s="41" t="s">
        <v>859</v>
      </c>
      <c r="E268" s="73"/>
      <c r="F268" s="41" t="s">
        <v>860</v>
      </c>
      <c r="G268" s="3" t="str">
        <f>VLOOKUP(F268,regions!A$2:C$419,3,FALSE)</f>
        <v>Shire district</v>
      </c>
      <c r="H268" s="3" t="str">
        <f>IFERROR(VLOOKUP(F268,classifications!A$3:C$328,3,FALSE),VLOOKUP(F268,classifications!I$2:K$28,3,FALSE))</f>
        <v>Predominantly Urban</v>
      </c>
      <c r="I268" s="84">
        <v>90</v>
      </c>
      <c r="J268" s="84">
        <v>10</v>
      </c>
      <c r="K268" s="84">
        <v>0</v>
      </c>
      <c r="L268" s="84">
        <v>100</v>
      </c>
      <c r="M268" s="57"/>
      <c r="N268" s="85">
        <v>170</v>
      </c>
      <c r="O268" s="84">
        <v>20</v>
      </c>
      <c r="P268" s="84">
        <v>0</v>
      </c>
      <c r="Q268" s="84">
        <v>180</v>
      </c>
    </row>
    <row r="269" spans="2:17" x14ac:dyDescent="0.25">
      <c r="B269" s="41" t="s">
        <v>861</v>
      </c>
      <c r="C269" s="41" t="s">
        <v>862</v>
      </c>
      <c r="D269" s="41" t="s">
        <v>863</v>
      </c>
      <c r="E269" s="73"/>
      <c r="F269" s="41" t="s">
        <v>864</v>
      </c>
      <c r="G269" s="3" t="str">
        <f>VLOOKUP(F269,regions!A$2:C$419,3,FALSE)</f>
        <v>Shire district</v>
      </c>
      <c r="H269" s="3" t="str">
        <f>IFERROR(VLOOKUP(F269,classifications!A$3:C$328,3,FALSE),VLOOKUP(F269,classifications!I$2:K$28,3,FALSE))</f>
        <v>Urban with Significant Rural</v>
      </c>
      <c r="I269" s="84">
        <v>220</v>
      </c>
      <c r="J269" s="84">
        <v>50</v>
      </c>
      <c r="K269" s="84">
        <v>0</v>
      </c>
      <c r="L269" s="84">
        <v>270</v>
      </c>
      <c r="M269" s="57"/>
      <c r="N269" s="85">
        <v>170</v>
      </c>
      <c r="O269" s="84">
        <v>10</v>
      </c>
      <c r="P269" s="84">
        <v>0</v>
      </c>
      <c r="Q269" s="84">
        <v>180</v>
      </c>
    </row>
    <row r="270" spans="2:17" x14ac:dyDescent="0.25">
      <c r="B270" s="41" t="s">
        <v>865</v>
      </c>
      <c r="C270" s="41" t="s">
        <v>866</v>
      </c>
      <c r="D270" s="41" t="s">
        <v>867</v>
      </c>
      <c r="E270" s="73"/>
      <c r="F270" s="41" t="s">
        <v>868</v>
      </c>
      <c r="G270" s="3" t="str">
        <f>VLOOKUP(F270,regions!A$2:C$419,3,FALSE)</f>
        <v>Shire district</v>
      </c>
      <c r="H270" s="3" t="str">
        <f>IFERROR(VLOOKUP(F270,classifications!A$3:C$328,3,FALSE),VLOOKUP(F270,classifications!I$2:K$28,3,FALSE))</f>
        <v>Urban with Significant Rural</v>
      </c>
      <c r="I270" s="61">
        <v>90</v>
      </c>
      <c r="J270" s="61">
        <v>40</v>
      </c>
      <c r="K270" s="61">
        <v>0</v>
      </c>
      <c r="L270" s="61">
        <v>130</v>
      </c>
      <c r="M270" s="57"/>
      <c r="N270" s="86">
        <v>90</v>
      </c>
      <c r="O270" s="61">
        <v>60</v>
      </c>
      <c r="P270" s="61">
        <v>0</v>
      </c>
      <c r="Q270" s="61">
        <v>150</v>
      </c>
    </row>
    <row r="271" spans="2:17" x14ac:dyDescent="0.25">
      <c r="I271" s="57"/>
      <c r="J271" s="57"/>
      <c r="K271" s="57"/>
      <c r="L271" s="57"/>
      <c r="M271" s="57"/>
      <c r="N271" s="67"/>
      <c r="O271" s="57"/>
      <c r="P271" s="57"/>
      <c r="Q271" s="57"/>
    </row>
    <row r="272" spans="2:17" x14ac:dyDescent="0.25">
      <c r="B272" s="41"/>
      <c r="C272" s="41"/>
      <c r="D272" s="41" t="s">
        <v>869</v>
      </c>
      <c r="E272" s="73" t="s">
        <v>870</v>
      </c>
      <c r="F272" s="73" t="s">
        <v>870</v>
      </c>
      <c r="G272" s="3" t="str">
        <f>VLOOKUP(F272,regions!A$2:C$419,3,FALSE)</f>
        <v>Shire county</v>
      </c>
      <c r="H272" s="3" t="str">
        <f>IFERROR(VLOOKUP(F272,classifications!A$3:C$328,3,FALSE),VLOOKUP(F272,classifications!I$2:K$28,3,FALSE))</f>
        <v>Predominantly Urban</v>
      </c>
      <c r="I272" s="61">
        <v>1350</v>
      </c>
      <c r="J272" s="61">
        <v>170</v>
      </c>
      <c r="K272" s="61">
        <v>0</v>
      </c>
      <c r="L272" s="61">
        <v>1510</v>
      </c>
      <c r="M272" s="57"/>
      <c r="N272" s="86">
        <v>1240</v>
      </c>
      <c r="O272" s="61">
        <v>90</v>
      </c>
      <c r="P272" s="61">
        <v>20</v>
      </c>
      <c r="Q272" s="61">
        <v>1350</v>
      </c>
    </row>
    <row r="273" spans="2:17" x14ac:dyDescent="0.25">
      <c r="B273" s="41" t="s">
        <v>871</v>
      </c>
      <c r="C273" s="41" t="s">
        <v>872</v>
      </c>
      <c r="D273" s="41" t="s">
        <v>873</v>
      </c>
      <c r="E273" s="73"/>
      <c r="F273" s="41" t="s">
        <v>874</v>
      </c>
      <c r="G273" s="3" t="str">
        <f>VLOOKUP(F273,regions!A$2:C$419,3,FALSE)</f>
        <v>Shire district</v>
      </c>
      <c r="H273" s="3" t="str">
        <f>IFERROR(VLOOKUP(F273,classifications!A$3:C$328,3,FALSE),VLOOKUP(F273,classifications!I$2:K$28,3,FALSE))</f>
        <v>Predominantly Urban</v>
      </c>
      <c r="I273" s="61">
        <v>100</v>
      </c>
      <c r="J273" s="61">
        <v>0</v>
      </c>
      <c r="K273" s="61">
        <v>0</v>
      </c>
      <c r="L273" s="61">
        <v>100</v>
      </c>
      <c r="M273" s="57"/>
      <c r="N273" s="86">
        <v>40</v>
      </c>
      <c r="O273" s="61">
        <v>0</v>
      </c>
      <c r="P273" s="61">
        <v>0</v>
      </c>
      <c r="Q273" s="61">
        <v>40</v>
      </c>
    </row>
    <row r="274" spans="2:17" x14ac:dyDescent="0.25">
      <c r="B274" s="41" t="s">
        <v>875</v>
      </c>
      <c r="C274" s="41" t="s">
        <v>876</v>
      </c>
      <c r="D274" s="41" t="s">
        <v>877</v>
      </c>
      <c r="E274" s="73"/>
      <c r="F274" s="41" t="s">
        <v>878</v>
      </c>
      <c r="G274" s="3" t="str">
        <f>VLOOKUP(F274,regions!A$2:C$419,3,FALSE)</f>
        <v>Shire district</v>
      </c>
      <c r="H274" s="3" t="str">
        <f>IFERROR(VLOOKUP(F274,classifications!A$3:C$328,3,FALSE),VLOOKUP(F274,classifications!I$2:K$28,3,FALSE))</f>
        <v>Urban with Significant Rural</v>
      </c>
      <c r="I274" s="84">
        <v>410</v>
      </c>
      <c r="J274" s="84">
        <v>30</v>
      </c>
      <c r="K274" s="84">
        <v>0</v>
      </c>
      <c r="L274" s="84">
        <v>440</v>
      </c>
      <c r="M274" s="57"/>
      <c r="N274" s="85">
        <v>420</v>
      </c>
      <c r="O274" s="84">
        <v>20</v>
      </c>
      <c r="P274" s="84">
        <v>0</v>
      </c>
      <c r="Q274" s="84">
        <v>440</v>
      </c>
    </row>
    <row r="275" spans="2:17" x14ac:dyDescent="0.25">
      <c r="B275" s="41" t="s">
        <v>879</v>
      </c>
      <c r="C275" s="41" t="s">
        <v>880</v>
      </c>
      <c r="D275" s="41" t="s">
        <v>881</v>
      </c>
      <c r="E275" s="73"/>
      <c r="F275" s="41" t="s">
        <v>882</v>
      </c>
      <c r="G275" s="3" t="str">
        <f>VLOOKUP(F275,regions!A$2:C$419,3,FALSE)</f>
        <v>Shire district</v>
      </c>
      <c r="H275" s="3" t="str">
        <f>IFERROR(VLOOKUP(F275,classifications!A$3:C$328,3,FALSE),VLOOKUP(F275,classifications!I$2:K$28,3,FALSE))</f>
        <v>Predominantly Urban</v>
      </c>
      <c r="I275" s="87">
        <v>60</v>
      </c>
      <c r="J275" s="87">
        <v>0</v>
      </c>
      <c r="K275" s="87">
        <v>0</v>
      </c>
      <c r="L275" s="87">
        <v>60</v>
      </c>
      <c r="M275" s="57"/>
      <c r="N275" s="88">
        <v>130</v>
      </c>
      <c r="O275" s="87">
        <v>10</v>
      </c>
      <c r="P275" s="87">
        <v>0</v>
      </c>
      <c r="Q275" s="87">
        <v>130</v>
      </c>
    </row>
    <row r="276" spans="2:17" x14ac:dyDescent="0.25">
      <c r="B276" s="41" t="s">
        <v>883</v>
      </c>
      <c r="C276" s="41" t="s">
        <v>884</v>
      </c>
      <c r="D276" s="41" t="s">
        <v>885</v>
      </c>
      <c r="E276" s="73"/>
      <c r="F276" s="41" t="s">
        <v>886</v>
      </c>
      <c r="G276" s="3" t="str">
        <f>VLOOKUP(F276,regions!A$2:C$419,3,FALSE)</f>
        <v>Shire district</v>
      </c>
      <c r="H276" s="3" t="str">
        <f>IFERROR(VLOOKUP(F276,classifications!A$3:C$328,3,FALSE),VLOOKUP(F276,classifications!I$2:K$28,3,FALSE))</f>
        <v>Predominantly Urban</v>
      </c>
      <c r="I276" s="84">
        <v>10</v>
      </c>
      <c r="J276" s="84">
        <v>0</v>
      </c>
      <c r="K276" s="84">
        <v>0</v>
      </c>
      <c r="L276" s="84">
        <v>20</v>
      </c>
      <c r="M276" s="57"/>
      <c r="N276" s="85">
        <v>40</v>
      </c>
      <c r="O276" s="84">
        <v>0</v>
      </c>
      <c r="P276" s="84">
        <v>0</v>
      </c>
      <c r="Q276" s="84">
        <v>40</v>
      </c>
    </row>
    <row r="277" spans="2:17" x14ac:dyDescent="0.25">
      <c r="B277" s="41" t="s">
        <v>887</v>
      </c>
      <c r="C277" s="41" t="s">
        <v>888</v>
      </c>
      <c r="D277" s="41" t="s">
        <v>889</v>
      </c>
      <c r="E277" s="73"/>
      <c r="F277" s="41" t="s">
        <v>890</v>
      </c>
      <c r="G277" s="3" t="str">
        <f>VLOOKUP(F277,regions!A$2:C$419,3,FALSE)</f>
        <v>Shire district</v>
      </c>
      <c r="H277" s="3" t="str">
        <f>IFERROR(VLOOKUP(F277,classifications!A$3:C$328,3,FALSE),VLOOKUP(F277,classifications!I$2:K$28,3,FALSE))</f>
        <v>Urban with Significant Rural</v>
      </c>
      <c r="I277" s="61">
        <v>80</v>
      </c>
      <c r="J277" s="61">
        <v>30</v>
      </c>
      <c r="K277" s="61">
        <v>0</v>
      </c>
      <c r="L277" s="61">
        <v>110</v>
      </c>
      <c r="M277" s="57"/>
      <c r="N277" s="86">
        <v>90</v>
      </c>
      <c r="O277" s="61">
        <v>0</v>
      </c>
      <c r="P277" s="61">
        <v>0</v>
      </c>
      <c r="Q277" s="61">
        <v>90</v>
      </c>
    </row>
    <row r="278" spans="2:17" x14ac:dyDescent="0.25">
      <c r="B278" s="41" t="s">
        <v>891</v>
      </c>
      <c r="C278" s="41" t="s">
        <v>892</v>
      </c>
      <c r="D278" s="41" t="s">
        <v>893</v>
      </c>
      <c r="E278" s="73"/>
      <c r="F278" s="41" t="s">
        <v>894</v>
      </c>
      <c r="G278" s="3" t="str">
        <f>VLOOKUP(F278,regions!A$2:C$419,3,FALSE)</f>
        <v>Shire district</v>
      </c>
      <c r="H278" s="3" t="str">
        <f>IFERROR(VLOOKUP(F278,classifications!A$3:C$328,3,FALSE),VLOOKUP(F278,classifications!I$2:K$28,3,FALSE))</f>
        <v>Predominantly Urban</v>
      </c>
      <c r="I278" s="61">
        <v>100</v>
      </c>
      <c r="J278" s="61">
        <v>0</v>
      </c>
      <c r="K278" s="61">
        <v>0</v>
      </c>
      <c r="L278" s="61">
        <v>100</v>
      </c>
      <c r="M278" s="57"/>
      <c r="N278" s="86">
        <v>40</v>
      </c>
      <c r="O278" s="61">
        <v>0</v>
      </c>
      <c r="P278" s="61">
        <v>0</v>
      </c>
      <c r="Q278" s="61">
        <v>40</v>
      </c>
    </row>
    <row r="279" spans="2:17" x14ac:dyDescent="0.25">
      <c r="B279" s="41" t="s">
        <v>895</v>
      </c>
      <c r="C279" s="41" t="s">
        <v>896</v>
      </c>
      <c r="D279" s="41" t="s">
        <v>897</v>
      </c>
      <c r="E279" s="73"/>
      <c r="F279" s="41" t="s">
        <v>898</v>
      </c>
      <c r="G279" s="3" t="str">
        <f>VLOOKUP(F279,regions!A$2:C$419,3,FALSE)</f>
        <v>Shire district</v>
      </c>
      <c r="H279" s="3" t="str">
        <f>IFERROR(VLOOKUP(F279,classifications!A$3:C$328,3,FALSE),VLOOKUP(F279,classifications!I$2:K$28,3,FALSE))</f>
        <v>Predominantly Urban</v>
      </c>
      <c r="I279" s="61">
        <v>40</v>
      </c>
      <c r="J279" s="61">
        <v>40</v>
      </c>
      <c r="K279" s="61">
        <v>0</v>
      </c>
      <c r="L279" s="61">
        <v>80</v>
      </c>
      <c r="M279" s="57"/>
      <c r="N279" s="86">
        <v>30</v>
      </c>
      <c r="O279" s="61">
        <v>30</v>
      </c>
      <c r="P279" s="61">
        <v>0</v>
      </c>
      <c r="Q279" s="61">
        <v>60</v>
      </c>
    </row>
    <row r="280" spans="2:17" x14ac:dyDescent="0.25">
      <c r="B280" s="41" t="s">
        <v>899</v>
      </c>
      <c r="C280" s="41" t="s">
        <v>900</v>
      </c>
      <c r="D280" s="41" t="s">
        <v>901</v>
      </c>
      <c r="E280" s="73"/>
      <c r="F280" s="41" t="s">
        <v>902</v>
      </c>
      <c r="G280" s="3" t="str">
        <f>VLOOKUP(F280,regions!A$2:C$419,3,FALSE)</f>
        <v>Shire district</v>
      </c>
      <c r="H280" s="3" t="str">
        <f>IFERROR(VLOOKUP(F280,classifications!A$3:C$328,3,FALSE),VLOOKUP(F280,classifications!I$2:K$28,3,FALSE))</f>
        <v>Predominantly Rural</v>
      </c>
      <c r="I280" s="61">
        <v>80</v>
      </c>
      <c r="J280" s="61">
        <v>40</v>
      </c>
      <c r="K280" s="61">
        <v>0</v>
      </c>
      <c r="L280" s="61">
        <v>120</v>
      </c>
      <c r="M280" s="57"/>
      <c r="N280" s="86">
        <v>80</v>
      </c>
      <c r="O280" s="61">
        <v>0</v>
      </c>
      <c r="P280" s="61">
        <v>0</v>
      </c>
      <c r="Q280" s="61">
        <v>80</v>
      </c>
    </row>
    <row r="281" spans="2:17" x14ac:dyDescent="0.25">
      <c r="B281" s="41" t="s">
        <v>903</v>
      </c>
      <c r="C281" s="41" t="s">
        <v>904</v>
      </c>
      <c r="D281" s="41" t="s">
        <v>905</v>
      </c>
      <c r="E281" s="73"/>
      <c r="F281" s="41" t="s">
        <v>906</v>
      </c>
      <c r="G281" s="3" t="str">
        <f>VLOOKUP(F281,regions!A$2:C$419,3,FALSE)</f>
        <v>Shire district</v>
      </c>
      <c r="H281" s="3" t="str">
        <f>IFERROR(VLOOKUP(F281,classifications!A$3:C$328,3,FALSE),VLOOKUP(F281,classifications!I$2:K$28,3,FALSE))</f>
        <v>Predominantly Urban</v>
      </c>
      <c r="I281" s="61">
        <v>40</v>
      </c>
      <c r="J281" s="61">
        <v>0</v>
      </c>
      <c r="K281" s="61">
        <v>0</v>
      </c>
      <c r="L281" s="61">
        <v>40</v>
      </c>
      <c r="M281" s="57"/>
      <c r="N281" s="86">
        <v>70</v>
      </c>
      <c r="O281" s="61">
        <v>0</v>
      </c>
      <c r="P281" s="61">
        <v>0</v>
      </c>
      <c r="Q281" s="61">
        <v>70</v>
      </c>
    </row>
    <row r="282" spans="2:17" x14ac:dyDescent="0.25">
      <c r="B282" s="41" t="s">
        <v>907</v>
      </c>
      <c r="C282" s="41" t="s">
        <v>908</v>
      </c>
      <c r="D282" s="41" t="s">
        <v>909</v>
      </c>
      <c r="E282" s="73"/>
      <c r="F282" s="41" t="s">
        <v>910</v>
      </c>
      <c r="G282" s="3" t="str">
        <f>VLOOKUP(F282,regions!A$2:C$419,3,FALSE)</f>
        <v>Shire district</v>
      </c>
      <c r="H282" s="3" t="str">
        <f>IFERROR(VLOOKUP(F282,classifications!A$3:C$328,3,FALSE),VLOOKUP(F282,classifications!I$2:K$28,3,FALSE))</f>
        <v>Predominantly Urban</v>
      </c>
      <c r="I282" s="61">
        <v>120</v>
      </c>
      <c r="J282" s="61">
        <v>0</v>
      </c>
      <c r="K282" s="61">
        <v>0</v>
      </c>
      <c r="L282" s="61">
        <v>120</v>
      </c>
      <c r="M282" s="57"/>
      <c r="N282" s="86">
        <v>140</v>
      </c>
      <c r="O282" s="61">
        <v>0</v>
      </c>
      <c r="P282" s="61">
        <v>0</v>
      </c>
      <c r="Q282" s="61">
        <v>140</v>
      </c>
    </row>
    <row r="283" spans="2:17" x14ac:dyDescent="0.25">
      <c r="B283" s="41" t="s">
        <v>911</v>
      </c>
      <c r="C283" s="41" t="s">
        <v>912</v>
      </c>
      <c r="D283" s="41" t="s">
        <v>913</v>
      </c>
      <c r="E283" s="73"/>
      <c r="F283" s="41" t="s">
        <v>914</v>
      </c>
      <c r="G283" s="3" t="str">
        <f>VLOOKUP(F283,regions!A$2:C$419,3,FALSE)</f>
        <v>Shire district</v>
      </c>
      <c r="H283" s="3" t="str">
        <f>IFERROR(VLOOKUP(F283,classifications!A$3:C$328,3,FALSE),VLOOKUP(F283,classifications!I$2:K$28,3,FALSE))</f>
        <v>Urban with Significant Rural</v>
      </c>
      <c r="I283" s="61">
        <v>160</v>
      </c>
      <c r="J283" s="61">
        <v>0</v>
      </c>
      <c r="K283" s="61">
        <v>0</v>
      </c>
      <c r="L283" s="61">
        <v>160</v>
      </c>
      <c r="M283" s="57"/>
      <c r="N283" s="86">
        <v>90</v>
      </c>
      <c r="O283" s="61">
        <v>10</v>
      </c>
      <c r="P283" s="61">
        <v>20</v>
      </c>
      <c r="Q283" s="61">
        <v>120</v>
      </c>
    </row>
    <row r="284" spans="2:17" x14ac:dyDescent="0.25">
      <c r="B284" s="41" t="s">
        <v>915</v>
      </c>
      <c r="C284" s="41" t="s">
        <v>916</v>
      </c>
      <c r="D284" s="41" t="s">
        <v>917</v>
      </c>
      <c r="E284" s="73"/>
      <c r="F284" s="41" t="s">
        <v>918</v>
      </c>
      <c r="G284" s="3" t="str">
        <f>VLOOKUP(F284,regions!A$2:C$419,3,FALSE)</f>
        <v>Shire district</v>
      </c>
      <c r="H284" s="3" t="str">
        <f>IFERROR(VLOOKUP(F284,classifications!A$3:C$328,3,FALSE),VLOOKUP(F284,classifications!I$2:K$28,3,FALSE))</f>
        <v>Predominantly Rural</v>
      </c>
      <c r="I284" s="61">
        <v>150</v>
      </c>
      <c r="J284" s="61">
        <v>20</v>
      </c>
      <c r="K284" s="61">
        <v>0</v>
      </c>
      <c r="L284" s="61">
        <v>160</v>
      </c>
      <c r="M284" s="57"/>
      <c r="N284" s="86">
        <v>70</v>
      </c>
      <c r="O284" s="61">
        <v>30</v>
      </c>
      <c r="P284" s="61">
        <v>0</v>
      </c>
      <c r="Q284" s="61">
        <v>100</v>
      </c>
    </row>
    <row r="285" spans="2:17" x14ac:dyDescent="0.25">
      <c r="I285" s="57"/>
      <c r="J285" s="57"/>
      <c r="K285" s="57"/>
      <c r="L285" s="57"/>
      <c r="M285" s="57"/>
      <c r="N285" s="67"/>
      <c r="O285" s="57"/>
      <c r="P285" s="57"/>
      <c r="Q285" s="57"/>
    </row>
    <row r="286" spans="2:17" x14ac:dyDescent="0.25">
      <c r="B286" s="41"/>
      <c r="C286" s="41"/>
      <c r="D286" s="41" t="s">
        <v>919</v>
      </c>
      <c r="E286" s="73" t="s">
        <v>920</v>
      </c>
      <c r="F286" s="73" t="s">
        <v>920</v>
      </c>
      <c r="G286" s="3" t="str">
        <f>VLOOKUP(F286,regions!A$2:C$419,3,FALSE)</f>
        <v>Shire county</v>
      </c>
      <c r="H286" s="3" t="str">
        <f>IFERROR(VLOOKUP(F286,classifications!A$3:C$328,3,FALSE),VLOOKUP(F286,classifications!I$2:K$28,3,FALSE))</f>
        <v>Urban with Significant Rural</v>
      </c>
      <c r="I286" s="61">
        <v>1630</v>
      </c>
      <c r="J286" s="61">
        <v>360</v>
      </c>
      <c r="K286" s="61">
        <v>0</v>
      </c>
      <c r="L286" s="61">
        <v>1990</v>
      </c>
      <c r="M286" s="57"/>
      <c r="N286" s="86">
        <v>1680</v>
      </c>
      <c r="O286" s="61">
        <v>360</v>
      </c>
      <c r="P286" s="61">
        <v>0</v>
      </c>
      <c r="Q286" s="61">
        <v>2040</v>
      </c>
    </row>
    <row r="287" spans="2:17" x14ac:dyDescent="0.25">
      <c r="B287" s="41" t="s">
        <v>921</v>
      </c>
      <c r="C287" s="41" t="s">
        <v>922</v>
      </c>
      <c r="D287" s="41" t="s">
        <v>923</v>
      </c>
      <c r="E287" s="73"/>
      <c r="F287" s="41" t="s">
        <v>924</v>
      </c>
      <c r="G287" s="3" t="str">
        <f>VLOOKUP(F287,regions!A$2:C$419,3,FALSE)</f>
        <v>Shire district</v>
      </c>
      <c r="H287" s="3" t="str">
        <f>IFERROR(VLOOKUP(F287,classifications!A$3:C$328,3,FALSE),VLOOKUP(F287,classifications!I$2:K$28,3,FALSE))</f>
        <v>Predominantly Urban</v>
      </c>
      <c r="I287" s="61">
        <v>190</v>
      </c>
      <c r="J287" s="61">
        <v>90</v>
      </c>
      <c r="K287" s="61">
        <v>0</v>
      </c>
      <c r="L287" s="61">
        <v>270</v>
      </c>
      <c r="M287" s="57"/>
      <c r="N287" s="86">
        <v>170</v>
      </c>
      <c r="O287" s="61">
        <v>70</v>
      </c>
      <c r="P287" s="61">
        <v>0</v>
      </c>
      <c r="Q287" s="61">
        <v>240</v>
      </c>
    </row>
    <row r="288" spans="2:17" x14ac:dyDescent="0.25">
      <c r="B288" s="41" t="s">
        <v>925</v>
      </c>
      <c r="C288" s="41" t="s">
        <v>926</v>
      </c>
      <c r="D288" s="41" t="s">
        <v>927</v>
      </c>
      <c r="E288" s="73"/>
      <c r="F288" s="41" t="s">
        <v>928</v>
      </c>
      <c r="G288" s="3" t="str">
        <f>VLOOKUP(F288,regions!A$2:C$419,3,FALSE)</f>
        <v>Shire district</v>
      </c>
      <c r="H288" s="3" t="str">
        <f>IFERROR(VLOOKUP(F288,classifications!A$3:C$328,3,FALSE),VLOOKUP(F288,classifications!I$2:K$28,3,FALSE))</f>
        <v>Predominantly Urban</v>
      </c>
      <c r="I288" s="84">
        <v>450</v>
      </c>
      <c r="J288" s="84">
        <v>60</v>
      </c>
      <c r="K288" s="84">
        <v>0</v>
      </c>
      <c r="L288" s="84">
        <v>510</v>
      </c>
      <c r="M288" s="57"/>
      <c r="N288" s="85">
        <v>520</v>
      </c>
      <c r="O288" s="84">
        <v>110</v>
      </c>
      <c r="P288" s="84">
        <v>0</v>
      </c>
      <c r="Q288" s="84">
        <v>630</v>
      </c>
    </row>
    <row r="289" spans="2:17" x14ac:dyDescent="0.25">
      <c r="B289" s="41" t="s">
        <v>929</v>
      </c>
      <c r="C289" s="41" t="s">
        <v>930</v>
      </c>
      <c r="D289" s="41" t="s">
        <v>931</v>
      </c>
      <c r="E289" s="73"/>
      <c r="F289" s="41" t="s">
        <v>932</v>
      </c>
      <c r="G289" s="3" t="str">
        <f>VLOOKUP(F289,regions!A$2:C$419,3,FALSE)</f>
        <v>Shire district</v>
      </c>
      <c r="H289" s="3" t="str">
        <f>IFERROR(VLOOKUP(F289,classifications!A$3:C$328,3,FALSE),VLOOKUP(F289,classifications!I$2:K$28,3,FALSE))</f>
        <v>Predominantly Rural</v>
      </c>
      <c r="I289" s="61">
        <v>210</v>
      </c>
      <c r="J289" s="61">
        <v>70</v>
      </c>
      <c r="K289" s="61">
        <v>0</v>
      </c>
      <c r="L289" s="61">
        <v>280</v>
      </c>
      <c r="M289" s="57"/>
      <c r="N289" s="86">
        <v>200</v>
      </c>
      <c r="O289" s="61">
        <v>40</v>
      </c>
      <c r="P289" s="61">
        <v>0</v>
      </c>
      <c r="Q289" s="61">
        <v>240</v>
      </c>
    </row>
    <row r="290" spans="2:17" x14ac:dyDescent="0.25">
      <c r="B290" s="41" t="s">
        <v>933</v>
      </c>
      <c r="C290" s="41" t="s">
        <v>934</v>
      </c>
      <c r="D290" s="41" t="s">
        <v>935</v>
      </c>
      <c r="E290" s="73"/>
      <c r="F290" s="41" t="s">
        <v>936</v>
      </c>
      <c r="G290" s="3" t="str">
        <f>VLOOKUP(F290,regions!A$2:C$419,3,FALSE)</f>
        <v>Shire district</v>
      </c>
      <c r="H290" s="3" t="str">
        <f>IFERROR(VLOOKUP(F290,classifications!A$3:C$328,3,FALSE),VLOOKUP(F290,classifications!I$2:K$28,3,FALSE))</f>
        <v>Predominantly Rural</v>
      </c>
      <c r="I290" s="61">
        <v>170</v>
      </c>
      <c r="J290" s="61">
        <v>10</v>
      </c>
      <c r="K290" s="61">
        <v>0</v>
      </c>
      <c r="L290" s="61">
        <v>180</v>
      </c>
      <c r="M290" s="57"/>
      <c r="N290" s="86">
        <v>330</v>
      </c>
      <c r="O290" s="61">
        <v>60</v>
      </c>
      <c r="P290" s="61">
        <v>0</v>
      </c>
      <c r="Q290" s="61">
        <v>390</v>
      </c>
    </row>
    <row r="291" spans="2:17" x14ac:dyDescent="0.25">
      <c r="B291" s="41" t="s">
        <v>937</v>
      </c>
      <c r="C291" s="41" t="s">
        <v>938</v>
      </c>
      <c r="D291" s="41" t="s">
        <v>939</v>
      </c>
      <c r="E291" s="73"/>
      <c r="F291" s="41" t="s">
        <v>940</v>
      </c>
      <c r="G291" s="3" t="str">
        <f>VLOOKUP(F291,regions!A$2:C$419,3,FALSE)</f>
        <v>Shire district</v>
      </c>
      <c r="H291" s="3" t="str">
        <f>IFERROR(VLOOKUP(F291,classifications!A$3:C$328,3,FALSE),VLOOKUP(F291,classifications!I$2:K$28,3,FALSE))</f>
        <v>Predominantly Rural</v>
      </c>
      <c r="I291" s="61">
        <v>80</v>
      </c>
      <c r="J291" s="61">
        <v>0</v>
      </c>
      <c r="K291" s="61">
        <v>0</v>
      </c>
      <c r="L291" s="61">
        <v>80</v>
      </c>
      <c r="M291" s="57"/>
      <c r="N291" s="86">
        <v>90</v>
      </c>
      <c r="O291" s="61">
        <v>0</v>
      </c>
      <c r="P291" s="61">
        <v>0</v>
      </c>
      <c r="Q291" s="61">
        <v>90</v>
      </c>
    </row>
    <row r="292" spans="2:17" x14ac:dyDescent="0.25">
      <c r="B292" s="41" t="s">
        <v>941</v>
      </c>
      <c r="C292" s="41" t="s">
        <v>942</v>
      </c>
      <c r="D292" s="41" t="s">
        <v>943</v>
      </c>
      <c r="E292" s="73"/>
      <c r="F292" s="41" t="s">
        <v>944</v>
      </c>
      <c r="G292" s="3" t="str">
        <f>VLOOKUP(F292,regions!A$2:C$419,3,FALSE)</f>
        <v>Shire district</v>
      </c>
      <c r="H292" s="3" t="str">
        <f>IFERROR(VLOOKUP(F292,classifications!A$3:C$328,3,FALSE),VLOOKUP(F292,classifications!I$2:K$28,3,FALSE))</f>
        <v>Predominantly Rural</v>
      </c>
      <c r="I292" s="84">
        <v>510</v>
      </c>
      <c r="J292" s="84">
        <v>130</v>
      </c>
      <c r="K292" s="84">
        <v>0</v>
      </c>
      <c r="L292" s="84">
        <v>640</v>
      </c>
      <c r="M292" s="57"/>
      <c r="N292" s="85">
        <v>320</v>
      </c>
      <c r="O292" s="84">
        <v>70</v>
      </c>
      <c r="P292" s="84">
        <v>0</v>
      </c>
      <c r="Q292" s="84">
        <v>390</v>
      </c>
    </row>
    <row r="293" spans="2:17" x14ac:dyDescent="0.25">
      <c r="B293" s="41" t="s">
        <v>945</v>
      </c>
      <c r="C293" s="41" t="s">
        <v>946</v>
      </c>
      <c r="D293" s="41" t="s">
        <v>947</v>
      </c>
      <c r="E293" s="73"/>
      <c r="F293" s="41" t="s">
        <v>948</v>
      </c>
      <c r="G293" s="3" t="str">
        <f>VLOOKUP(F293,regions!A$2:C$419,3,FALSE)</f>
        <v>Shire district</v>
      </c>
      <c r="H293" s="3" t="str">
        <f>IFERROR(VLOOKUP(F293,classifications!A$3:C$328,3,FALSE),VLOOKUP(F293,classifications!I$2:K$28,3,FALSE))</f>
        <v>Predominantly Urban</v>
      </c>
      <c r="I293" s="61">
        <v>20</v>
      </c>
      <c r="J293" s="61">
        <v>0</v>
      </c>
      <c r="K293" s="61">
        <v>0</v>
      </c>
      <c r="L293" s="61">
        <v>20</v>
      </c>
      <c r="M293" s="57"/>
      <c r="N293" s="86">
        <v>50</v>
      </c>
      <c r="O293" s="61">
        <v>10</v>
      </c>
      <c r="P293" s="61">
        <v>0</v>
      </c>
      <c r="Q293" s="61">
        <v>70</v>
      </c>
    </row>
    <row r="294" spans="2:17" x14ac:dyDescent="0.25">
      <c r="I294" s="57"/>
      <c r="J294" s="57"/>
      <c r="K294" s="57"/>
      <c r="L294" s="57"/>
      <c r="M294" s="57"/>
      <c r="N294" s="67"/>
      <c r="O294" s="57"/>
      <c r="P294" s="57"/>
      <c r="Q294" s="57"/>
    </row>
    <row r="295" spans="2:17" x14ac:dyDescent="0.25">
      <c r="B295" s="41"/>
      <c r="C295" s="41"/>
      <c r="D295" s="41" t="s">
        <v>949</v>
      </c>
      <c r="E295" s="73" t="s">
        <v>950</v>
      </c>
      <c r="F295" s="73" t="s">
        <v>950</v>
      </c>
      <c r="G295" s="3" t="str">
        <f>VLOOKUP(F295,regions!A$2:C$419,3,FALSE)</f>
        <v>Shire county</v>
      </c>
      <c r="H295" s="3" t="str">
        <f>IFERROR(VLOOKUP(F295,classifications!A$3:C$328,3,FALSE),VLOOKUP(F295,classifications!I$2:K$28,3,FALSE))</f>
        <v>Predominantly Rural</v>
      </c>
      <c r="I295" s="61">
        <v>1800</v>
      </c>
      <c r="J295" s="61">
        <v>210</v>
      </c>
      <c r="K295" s="61">
        <v>10</v>
      </c>
      <c r="L295" s="61">
        <v>2010</v>
      </c>
      <c r="M295" s="57"/>
      <c r="N295" s="86">
        <v>1920</v>
      </c>
      <c r="O295" s="61">
        <v>280</v>
      </c>
      <c r="P295" s="61">
        <v>0</v>
      </c>
      <c r="Q295" s="61">
        <v>2210</v>
      </c>
    </row>
    <row r="296" spans="2:17" x14ac:dyDescent="0.25">
      <c r="B296" s="41" t="s">
        <v>951</v>
      </c>
      <c r="C296" s="41" t="s">
        <v>952</v>
      </c>
      <c r="D296" s="41" t="s">
        <v>953</v>
      </c>
      <c r="E296" s="73"/>
      <c r="F296" s="41" t="s">
        <v>954</v>
      </c>
      <c r="G296" s="3" t="str">
        <f>VLOOKUP(F296,regions!A$2:C$419,3,FALSE)</f>
        <v>Shire district</v>
      </c>
      <c r="H296" s="3" t="str">
        <f>IFERROR(VLOOKUP(F296,classifications!A$3:C$328,3,FALSE),VLOOKUP(F296,classifications!I$2:K$28,3,FALSE))</f>
        <v>Urban with Significant Rural</v>
      </c>
      <c r="I296" s="61">
        <v>100</v>
      </c>
      <c r="J296" s="61">
        <v>30</v>
      </c>
      <c r="K296" s="61">
        <v>0</v>
      </c>
      <c r="L296" s="61">
        <v>120</v>
      </c>
      <c r="M296" s="57"/>
      <c r="N296" s="86">
        <v>90</v>
      </c>
      <c r="O296" s="61">
        <v>60</v>
      </c>
      <c r="P296" s="61">
        <v>0</v>
      </c>
      <c r="Q296" s="61">
        <v>160</v>
      </c>
    </row>
    <row r="297" spans="2:17" x14ac:dyDescent="0.25">
      <c r="B297" s="41" t="s">
        <v>955</v>
      </c>
      <c r="C297" s="41" t="s">
        <v>956</v>
      </c>
      <c r="D297" s="41" t="s">
        <v>957</v>
      </c>
      <c r="E297" s="73"/>
      <c r="F297" s="41" t="s">
        <v>958</v>
      </c>
      <c r="G297" s="3" t="str">
        <f>VLOOKUP(F297,regions!A$2:C$419,3,FALSE)</f>
        <v>Shire district</v>
      </c>
      <c r="H297" s="3" t="str">
        <f>IFERROR(VLOOKUP(F297,classifications!A$3:C$328,3,FALSE),VLOOKUP(F297,classifications!I$2:K$28,3,FALSE))</f>
        <v>Predominantly Rural</v>
      </c>
      <c r="I297" s="61">
        <v>220</v>
      </c>
      <c r="J297" s="61">
        <v>50</v>
      </c>
      <c r="K297" s="61">
        <v>0</v>
      </c>
      <c r="L297" s="61">
        <v>270</v>
      </c>
      <c r="M297" s="57"/>
      <c r="N297" s="86">
        <v>320</v>
      </c>
      <c r="O297" s="61">
        <v>30</v>
      </c>
      <c r="P297" s="61">
        <v>0</v>
      </c>
      <c r="Q297" s="61">
        <v>340</v>
      </c>
    </row>
    <row r="298" spans="2:17" x14ac:dyDescent="0.25">
      <c r="B298" s="41" t="s">
        <v>959</v>
      </c>
      <c r="C298" s="41" t="s">
        <v>960</v>
      </c>
      <c r="D298" s="41" t="s">
        <v>961</v>
      </c>
      <c r="E298" s="73"/>
      <c r="F298" s="41" t="s">
        <v>962</v>
      </c>
      <c r="G298" s="3" t="str">
        <f>VLOOKUP(F298,regions!A$2:C$419,3,FALSE)</f>
        <v>Shire district</v>
      </c>
      <c r="H298" s="3" t="str">
        <f>IFERROR(VLOOKUP(F298,classifications!A$3:C$328,3,FALSE),VLOOKUP(F298,classifications!I$2:K$28,3,FALSE))</f>
        <v>Predominantly Urban</v>
      </c>
      <c r="I298" s="61">
        <v>300</v>
      </c>
      <c r="J298" s="61">
        <v>40</v>
      </c>
      <c r="K298" s="61">
        <v>0</v>
      </c>
      <c r="L298" s="61">
        <v>340</v>
      </c>
      <c r="M298" s="57"/>
      <c r="N298" s="86">
        <v>410</v>
      </c>
      <c r="O298" s="61">
        <v>40</v>
      </c>
      <c r="P298" s="61">
        <v>0</v>
      </c>
      <c r="Q298" s="61">
        <v>450</v>
      </c>
    </row>
    <row r="299" spans="2:17" x14ac:dyDescent="0.25">
      <c r="B299" s="41" t="s">
        <v>963</v>
      </c>
      <c r="C299" s="41" t="s">
        <v>964</v>
      </c>
      <c r="D299" s="41" t="s">
        <v>965</v>
      </c>
      <c r="E299" s="73"/>
      <c r="F299" s="41" t="s">
        <v>966</v>
      </c>
      <c r="G299" s="3" t="str">
        <f>VLOOKUP(F299,regions!A$2:C$419,3,FALSE)</f>
        <v>Shire district</v>
      </c>
      <c r="H299" s="3" t="str">
        <f>IFERROR(VLOOKUP(F299,classifications!A$3:C$328,3,FALSE),VLOOKUP(F299,classifications!I$2:K$28,3,FALSE))</f>
        <v>Predominantly Rural</v>
      </c>
      <c r="I299" s="61">
        <v>430</v>
      </c>
      <c r="J299" s="61">
        <v>10</v>
      </c>
      <c r="K299" s="61">
        <v>0</v>
      </c>
      <c r="L299" s="61">
        <v>440</v>
      </c>
      <c r="M299" s="57"/>
      <c r="N299" s="86">
        <v>300</v>
      </c>
      <c r="O299" s="61">
        <v>40</v>
      </c>
      <c r="P299" s="61">
        <v>0</v>
      </c>
      <c r="Q299" s="61">
        <v>340</v>
      </c>
    </row>
    <row r="300" spans="2:17" x14ac:dyDescent="0.25">
      <c r="B300" s="41" t="s">
        <v>967</v>
      </c>
      <c r="C300" s="41" t="s">
        <v>968</v>
      </c>
      <c r="D300" s="41" t="s">
        <v>969</v>
      </c>
      <c r="E300" s="73"/>
      <c r="F300" s="41" t="s">
        <v>970</v>
      </c>
      <c r="G300" s="3" t="str">
        <f>VLOOKUP(F300,regions!A$2:C$419,3,FALSE)</f>
        <v>Shire district</v>
      </c>
      <c r="H300" s="3" t="str">
        <f>IFERROR(VLOOKUP(F300,classifications!A$3:C$328,3,FALSE),VLOOKUP(F300,classifications!I$2:K$28,3,FALSE))</f>
        <v>Predominantly Rural</v>
      </c>
      <c r="I300" s="61">
        <v>120</v>
      </c>
      <c r="J300" s="61">
        <v>50</v>
      </c>
      <c r="K300" s="61">
        <v>0</v>
      </c>
      <c r="L300" s="61">
        <v>170</v>
      </c>
      <c r="M300" s="57"/>
      <c r="N300" s="86">
        <v>120</v>
      </c>
      <c r="O300" s="61">
        <v>30</v>
      </c>
      <c r="P300" s="61">
        <v>0</v>
      </c>
      <c r="Q300" s="61">
        <v>150</v>
      </c>
    </row>
    <row r="301" spans="2:17" x14ac:dyDescent="0.25">
      <c r="B301" s="41" t="s">
        <v>971</v>
      </c>
      <c r="C301" s="41" t="s">
        <v>972</v>
      </c>
      <c r="D301" s="41" t="s">
        <v>973</v>
      </c>
      <c r="E301" s="73"/>
      <c r="F301" s="41" t="s">
        <v>974</v>
      </c>
      <c r="G301" s="3" t="str">
        <f>VLOOKUP(F301,regions!A$2:C$419,3,FALSE)</f>
        <v>Shire district</v>
      </c>
      <c r="H301" s="3" t="str">
        <f>IFERROR(VLOOKUP(F301,classifications!A$3:C$328,3,FALSE),VLOOKUP(F301,classifications!I$2:K$28,3,FALSE))</f>
        <v>Predominantly Rural</v>
      </c>
      <c r="I301" s="61">
        <v>480</v>
      </c>
      <c r="J301" s="61">
        <v>30</v>
      </c>
      <c r="K301" s="61">
        <v>0</v>
      </c>
      <c r="L301" s="61">
        <v>520</v>
      </c>
      <c r="M301" s="57"/>
      <c r="N301" s="86">
        <v>490</v>
      </c>
      <c r="O301" s="61">
        <v>60</v>
      </c>
      <c r="P301" s="61">
        <v>0</v>
      </c>
      <c r="Q301" s="61">
        <v>550</v>
      </c>
    </row>
    <row r="302" spans="2:17" x14ac:dyDescent="0.25">
      <c r="B302" s="41" t="s">
        <v>975</v>
      </c>
      <c r="C302" s="41" t="s">
        <v>976</v>
      </c>
      <c r="D302" s="41" t="s">
        <v>977</v>
      </c>
      <c r="E302" s="73"/>
      <c r="F302" s="41" t="s">
        <v>978</v>
      </c>
      <c r="G302" s="3" t="str">
        <f>VLOOKUP(F302,regions!A$2:C$419,3,FALSE)</f>
        <v>Shire district</v>
      </c>
      <c r="H302" s="3" t="str">
        <f>IFERROR(VLOOKUP(F302,classifications!A$3:C$328,3,FALSE),VLOOKUP(F302,classifications!I$2:K$28,3,FALSE))</f>
        <v>Predominantly Rural</v>
      </c>
      <c r="I302" s="61">
        <v>150</v>
      </c>
      <c r="J302" s="61">
        <v>10</v>
      </c>
      <c r="K302" s="61">
        <v>0</v>
      </c>
      <c r="L302" s="61">
        <v>160</v>
      </c>
      <c r="M302" s="57"/>
      <c r="N302" s="86">
        <v>210</v>
      </c>
      <c r="O302" s="61">
        <v>20</v>
      </c>
      <c r="P302" s="61">
        <v>0</v>
      </c>
      <c r="Q302" s="61">
        <v>230</v>
      </c>
    </row>
    <row r="303" spans="2:17" x14ac:dyDescent="0.25">
      <c r="I303" s="57"/>
      <c r="J303" s="57"/>
      <c r="K303" s="57"/>
      <c r="L303" s="57"/>
      <c r="M303" s="57"/>
      <c r="N303" s="67"/>
      <c r="O303" s="57"/>
      <c r="P303" s="57"/>
      <c r="Q303" s="57"/>
    </row>
    <row r="304" spans="2:17" x14ac:dyDescent="0.25">
      <c r="B304" s="41"/>
      <c r="C304" s="41"/>
      <c r="D304" s="41" t="s">
        <v>979</v>
      </c>
      <c r="E304" s="73" t="s">
        <v>980</v>
      </c>
      <c r="F304" s="73" t="s">
        <v>980</v>
      </c>
      <c r="G304" s="3" t="str">
        <f>VLOOKUP(F304,regions!A$2:C$419,3,FALSE)</f>
        <v>Shire county</v>
      </c>
      <c r="H304" s="3" t="str">
        <f>IFERROR(VLOOKUP(F304,classifications!A$3:C$328,3,FALSE),VLOOKUP(F304,classifications!I$2:K$28,3,FALSE))</f>
        <v>Predominantly Rural</v>
      </c>
      <c r="I304" s="61">
        <v>2020</v>
      </c>
      <c r="J304" s="61">
        <v>440</v>
      </c>
      <c r="K304" s="61">
        <v>10</v>
      </c>
      <c r="L304" s="61">
        <v>2470</v>
      </c>
      <c r="M304" s="57"/>
      <c r="N304" s="86">
        <v>1750</v>
      </c>
      <c r="O304" s="61">
        <v>440</v>
      </c>
      <c r="P304" s="61">
        <v>20</v>
      </c>
      <c r="Q304" s="61">
        <v>2210</v>
      </c>
    </row>
    <row r="305" spans="2:17" x14ac:dyDescent="0.25">
      <c r="B305" s="41" t="s">
        <v>981</v>
      </c>
      <c r="C305" s="41" t="s">
        <v>982</v>
      </c>
      <c r="D305" s="41" t="s">
        <v>983</v>
      </c>
      <c r="E305" s="73"/>
      <c r="F305" s="41" t="s">
        <v>984</v>
      </c>
      <c r="G305" s="3" t="str">
        <f>VLOOKUP(F305,regions!A$2:C$419,3,FALSE)</f>
        <v>Shire district</v>
      </c>
      <c r="H305" s="3" t="str">
        <f>IFERROR(VLOOKUP(F305,classifications!A$3:C$328,3,FALSE),VLOOKUP(F305,classifications!I$2:K$28,3,FALSE))</f>
        <v>Predominantly Rural</v>
      </c>
      <c r="I305" s="61">
        <v>340</v>
      </c>
      <c r="J305" s="61">
        <v>20</v>
      </c>
      <c r="K305" s="61">
        <v>0</v>
      </c>
      <c r="L305" s="61">
        <v>360</v>
      </c>
      <c r="M305" s="57"/>
      <c r="N305" s="86">
        <v>350</v>
      </c>
      <c r="O305" s="61">
        <v>10</v>
      </c>
      <c r="P305" s="61">
        <v>0</v>
      </c>
      <c r="Q305" s="61">
        <v>360</v>
      </c>
    </row>
    <row r="306" spans="2:17" x14ac:dyDescent="0.25">
      <c r="B306" s="41" t="s">
        <v>985</v>
      </c>
      <c r="C306" s="41" t="s">
        <v>986</v>
      </c>
      <c r="D306" s="41" t="s">
        <v>987</v>
      </c>
      <c r="E306" s="73"/>
      <c r="F306" s="41" t="s">
        <v>988</v>
      </c>
      <c r="G306" s="3" t="str">
        <f>VLOOKUP(F306,regions!A$2:C$419,3,FALSE)</f>
        <v>Shire district</v>
      </c>
      <c r="H306" s="3" t="str">
        <f>IFERROR(VLOOKUP(F306,classifications!A$3:C$328,3,FALSE),VLOOKUP(F306,classifications!I$2:K$28,3,FALSE))</f>
        <v>Urban with Significant Rural</v>
      </c>
      <c r="I306" s="61">
        <v>170</v>
      </c>
      <c r="J306" s="61">
        <v>40</v>
      </c>
      <c r="K306" s="61">
        <v>10</v>
      </c>
      <c r="L306" s="61">
        <v>230</v>
      </c>
      <c r="M306" s="57"/>
      <c r="N306" s="86">
        <v>160</v>
      </c>
      <c r="O306" s="61">
        <v>10</v>
      </c>
      <c r="P306" s="61">
        <v>20</v>
      </c>
      <c r="Q306" s="61">
        <v>190</v>
      </c>
    </row>
    <row r="307" spans="2:17" x14ac:dyDescent="0.25">
      <c r="B307" s="41" t="s">
        <v>989</v>
      </c>
      <c r="C307" s="41" t="s">
        <v>990</v>
      </c>
      <c r="D307" s="41" t="s">
        <v>991</v>
      </c>
      <c r="E307" s="73"/>
      <c r="F307" s="41" t="s">
        <v>992</v>
      </c>
      <c r="G307" s="3" t="str">
        <f>VLOOKUP(F307,regions!A$2:C$419,3,FALSE)</f>
        <v>Shire district</v>
      </c>
      <c r="H307" s="3" t="str">
        <f>IFERROR(VLOOKUP(F307,classifications!A$3:C$328,3,FALSE),VLOOKUP(F307,classifications!I$2:K$28,3,FALSE))</f>
        <v>Urban with Significant Rural</v>
      </c>
      <c r="I307" s="61">
        <v>160</v>
      </c>
      <c r="J307" s="61">
        <v>70</v>
      </c>
      <c r="K307" s="61">
        <v>0</v>
      </c>
      <c r="L307" s="61">
        <v>230</v>
      </c>
      <c r="M307" s="57"/>
      <c r="N307" s="86">
        <v>120</v>
      </c>
      <c r="O307" s="61">
        <v>30</v>
      </c>
      <c r="P307" s="61">
        <v>0</v>
      </c>
      <c r="Q307" s="61">
        <v>150</v>
      </c>
    </row>
    <row r="308" spans="2:17" x14ac:dyDescent="0.25">
      <c r="B308" s="41" t="s">
        <v>993</v>
      </c>
      <c r="C308" s="41" t="s">
        <v>994</v>
      </c>
      <c r="D308" s="41" t="s">
        <v>995</v>
      </c>
      <c r="E308" s="73"/>
      <c r="F308" s="41" t="s">
        <v>996</v>
      </c>
      <c r="G308" s="3" t="str">
        <f>VLOOKUP(F308,regions!A$2:C$419,3,FALSE)</f>
        <v>Shire district</v>
      </c>
      <c r="H308" s="3" t="str">
        <f>IFERROR(VLOOKUP(F308,classifications!A$3:C$328,3,FALSE),VLOOKUP(F308,classifications!I$2:K$28,3,FALSE))</f>
        <v>Predominantly Rural</v>
      </c>
      <c r="I308" s="61">
        <v>440</v>
      </c>
      <c r="J308" s="61">
        <v>100</v>
      </c>
      <c r="K308" s="61">
        <v>0</v>
      </c>
      <c r="L308" s="61">
        <v>530</v>
      </c>
      <c r="M308" s="57"/>
      <c r="N308" s="86">
        <v>410</v>
      </c>
      <c r="O308" s="61">
        <v>110</v>
      </c>
      <c r="P308" s="61">
        <v>0</v>
      </c>
      <c r="Q308" s="61">
        <v>520</v>
      </c>
    </row>
    <row r="309" spans="2:17" x14ac:dyDescent="0.25">
      <c r="B309" s="41" t="s">
        <v>997</v>
      </c>
      <c r="C309" s="41" t="s">
        <v>998</v>
      </c>
      <c r="D309" s="41" t="s">
        <v>999</v>
      </c>
      <c r="E309" s="73"/>
      <c r="F309" s="41" t="s">
        <v>1000</v>
      </c>
      <c r="G309" s="3" t="str">
        <f>VLOOKUP(F309,regions!A$2:C$419,3,FALSE)</f>
        <v>Shire district</v>
      </c>
      <c r="H309" s="3" t="str">
        <f>IFERROR(VLOOKUP(F309,classifications!A$3:C$328,3,FALSE),VLOOKUP(F309,classifications!I$2:K$28,3,FALSE))</f>
        <v>Predominantly Rural</v>
      </c>
      <c r="I309" s="61">
        <v>100</v>
      </c>
      <c r="J309" s="61">
        <v>40</v>
      </c>
      <c r="K309" s="61">
        <v>0</v>
      </c>
      <c r="L309" s="61">
        <v>140</v>
      </c>
      <c r="M309" s="57"/>
      <c r="N309" s="86">
        <v>90</v>
      </c>
      <c r="O309" s="61">
        <v>60</v>
      </c>
      <c r="P309" s="61">
        <v>0</v>
      </c>
      <c r="Q309" s="61">
        <v>140</v>
      </c>
    </row>
    <row r="310" spans="2:17" x14ac:dyDescent="0.25">
      <c r="B310" s="41" t="s">
        <v>1001</v>
      </c>
      <c r="C310" s="41" t="s">
        <v>1002</v>
      </c>
      <c r="D310" s="41" t="s">
        <v>1003</v>
      </c>
      <c r="E310" s="73"/>
      <c r="F310" s="41" t="s">
        <v>1004</v>
      </c>
      <c r="G310" s="3" t="str">
        <f>VLOOKUP(F310,regions!A$2:C$419,3,FALSE)</f>
        <v>Shire district</v>
      </c>
      <c r="H310" s="3" t="str">
        <f>IFERROR(VLOOKUP(F310,classifications!A$3:C$328,3,FALSE),VLOOKUP(F310,classifications!I$2:K$28,3,FALSE))</f>
        <v>Predominantly Urban</v>
      </c>
      <c r="I310" s="84">
        <v>230</v>
      </c>
      <c r="J310" s="84">
        <v>60</v>
      </c>
      <c r="K310" s="84">
        <v>0</v>
      </c>
      <c r="L310" s="84">
        <v>290</v>
      </c>
      <c r="M310" s="57"/>
      <c r="N310" s="85">
        <v>160</v>
      </c>
      <c r="O310" s="84">
        <v>90</v>
      </c>
      <c r="P310" s="84">
        <v>0</v>
      </c>
      <c r="Q310" s="84">
        <v>240</v>
      </c>
    </row>
    <row r="311" spans="2:17" x14ac:dyDescent="0.25">
      <c r="B311" s="41" t="s">
        <v>1005</v>
      </c>
      <c r="C311" s="41" t="s">
        <v>1006</v>
      </c>
      <c r="D311" s="41" t="s">
        <v>1007</v>
      </c>
      <c r="E311" s="73"/>
      <c r="F311" s="41" t="s">
        <v>1008</v>
      </c>
      <c r="G311" s="3" t="str">
        <f>VLOOKUP(F311,regions!A$2:C$419,3,FALSE)</f>
        <v>Shire district</v>
      </c>
      <c r="H311" s="3" t="str">
        <f>IFERROR(VLOOKUP(F311,classifications!A$3:C$328,3,FALSE),VLOOKUP(F311,classifications!I$2:K$28,3,FALSE))</f>
        <v>Predominantly Rural</v>
      </c>
      <c r="I311" s="61">
        <v>580</v>
      </c>
      <c r="J311" s="61">
        <v>110</v>
      </c>
      <c r="K311" s="61">
        <v>0</v>
      </c>
      <c r="L311" s="61">
        <v>680</v>
      </c>
      <c r="M311" s="57"/>
      <c r="N311" s="86">
        <v>470</v>
      </c>
      <c r="O311" s="61">
        <v>140</v>
      </c>
      <c r="P311" s="61">
        <v>0</v>
      </c>
      <c r="Q311" s="61">
        <v>610</v>
      </c>
    </row>
    <row r="312" spans="2:17" x14ac:dyDescent="0.25">
      <c r="I312" s="57"/>
      <c r="J312" s="57"/>
      <c r="K312" s="57"/>
      <c r="L312" s="57"/>
      <c r="M312" s="57"/>
      <c r="N312" s="67"/>
      <c r="O312" s="57"/>
      <c r="P312" s="57"/>
      <c r="Q312" s="57"/>
    </row>
    <row r="313" spans="2:17" x14ac:dyDescent="0.25">
      <c r="B313" s="41"/>
      <c r="C313" s="41"/>
      <c r="D313" s="41" t="s">
        <v>1009</v>
      </c>
      <c r="E313" s="73" t="s">
        <v>1010</v>
      </c>
      <c r="F313" s="73" t="s">
        <v>1010</v>
      </c>
      <c r="G313" s="3" t="str">
        <f>VLOOKUP(F313,regions!A$2:C$419,3,FALSE)</f>
        <v>Shire county</v>
      </c>
      <c r="H313" s="3" t="str">
        <f>IFERROR(VLOOKUP(F313,classifications!A$3:C$328,3,FALSE),VLOOKUP(F313,classifications!I$2:K$28,3,FALSE))</f>
        <v>Urban with Significant Rural</v>
      </c>
      <c r="I313" s="61">
        <v>1200</v>
      </c>
      <c r="J313" s="61">
        <v>260</v>
      </c>
      <c r="K313" s="61">
        <v>20</v>
      </c>
      <c r="L313" s="61">
        <v>1480</v>
      </c>
      <c r="M313" s="57"/>
      <c r="N313" s="86">
        <v>1260</v>
      </c>
      <c r="O313" s="61">
        <v>250</v>
      </c>
      <c r="P313" s="61">
        <v>40</v>
      </c>
      <c r="Q313" s="61">
        <v>1550</v>
      </c>
    </row>
    <row r="314" spans="2:17" x14ac:dyDescent="0.25">
      <c r="B314" s="41" t="s">
        <v>1011</v>
      </c>
      <c r="C314" s="41" t="s">
        <v>1012</v>
      </c>
      <c r="D314" s="41" t="s">
        <v>1013</v>
      </c>
      <c r="E314" s="73"/>
      <c r="F314" s="41" t="s">
        <v>1014</v>
      </c>
      <c r="G314" s="3" t="str">
        <f>VLOOKUP(F314,regions!A$2:C$419,3,FALSE)</f>
        <v>Shire district</v>
      </c>
      <c r="H314" s="3" t="str">
        <f>IFERROR(VLOOKUP(F314,classifications!A$3:C$328,3,FALSE),VLOOKUP(F314,classifications!I$2:K$28,3,FALSE))</f>
        <v>Predominantly Urban</v>
      </c>
      <c r="I314" s="61">
        <v>270</v>
      </c>
      <c r="J314" s="61">
        <v>20</v>
      </c>
      <c r="K314" s="61">
        <v>10</v>
      </c>
      <c r="L314" s="61">
        <v>300</v>
      </c>
      <c r="M314" s="57"/>
      <c r="N314" s="86">
        <v>360</v>
      </c>
      <c r="O314" s="61">
        <v>10</v>
      </c>
      <c r="P314" s="61">
        <v>30</v>
      </c>
      <c r="Q314" s="61">
        <v>410</v>
      </c>
    </row>
    <row r="315" spans="2:17" x14ac:dyDescent="0.25">
      <c r="B315" s="41" t="s">
        <v>1015</v>
      </c>
      <c r="C315" s="41" t="s">
        <v>1016</v>
      </c>
      <c r="D315" s="41" t="s">
        <v>1017</v>
      </c>
      <c r="E315" s="73"/>
      <c r="F315" s="41" t="s">
        <v>1018</v>
      </c>
      <c r="G315" s="3" t="str">
        <f>VLOOKUP(F315,regions!A$2:C$419,3,FALSE)</f>
        <v>Shire district</v>
      </c>
      <c r="H315" s="3" t="str">
        <f>IFERROR(VLOOKUP(F315,classifications!A$3:C$328,3,FALSE),VLOOKUP(F315,classifications!I$2:K$28,3,FALSE))</f>
        <v>Predominantly Rural</v>
      </c>
      <c r="I315" s="61">
        <v>60</v>
      </c>
      <c r="J315" s="61">
        <v>30</v>
      </c>
      <c r="K315" s="61">
        <v>0</v>
      </c>
      <c r="L315" s="61">
        <v>90</v>
      </c>
      <c r="M315" s="57"/>
      <c r="N315" s="86">
        <v>80</v>
      </c>
      <c r="O315" s="61">
        <v>50</v>
      </c>
      <c r="P315" s="61">
        <v>0</v>
      </c>
      <c r="Q315" s="61">
        <v>130</v>
      </c>
    </row>
    <row r="316" spans="2:17" x14ac:dyDescent="0.25">
      <c r="B316" s="41" t="s">
        <v>1019</v>
      </c>
      <c r="C316" s="41" t="s">
        <v>1020</v>
      </c>
      <c r="D316" s="41" t="s">
        <v>1021</v>
      </c>
      <c r="E316" s="73"/>
      <c r="F316" s="41" t="s">
        <v>1022</v>
      </c>
      <c r="G316" s="3" t="str">
        <f>VLOOKUP(F316,regions!A$2:C$419,3,FALSE)</f>
        <v>Shire district</v>
      </c>
      <c r="H316" s="3" t="str">
        <f>IFERROR(VLOOKUP(F316,classifications!A$3:C$328,3,FALSE),VLOOKUP(F316,classifications!I$2:K$28,3,FALSE))</f>
        <v>Predominantly Rural</v>
      </c>
      <c r="I316" s="61">
        <v>220</v>
      </c>
      <c r="J316" s="61">
        <v>10</v>
      </c>
      <c r="K316" s="61">
        <v>10</v>
      </c>
      <c r="L316" s="61">
        <v>240</v>
      </c>
      <c r="M316" s="57"/>
      <c r="N316" s="86">
        <v>130</v>
      </c>
      <c r="O316" s="61">
        <v>40</v>
      </c>
      <c r="P316" s="61">
        <v>0</v>
      </c>
      <c r="Q316" s="61">
        <v>170</v>
      </c>
    </row>
    <row r="317" spans="2:17" x14ac:dyDescent="0.25">
      <c r="B317" s="41" t="s">
        <v>1023</v>
      </c>
      <c r="C317" s="41" t="s">
        <v>1024</v>
      </c>
      <c r="D317" s="41" t="s">
        <v>1025</v>
      </c>
      <c r="E317" s="73"/>
      <c r="F317" s="41" t="s">
        <v>1026</v>
      </c>
      <c r="G317" s="3" t="str">
        <f>VLOOKUP(F317,regions!A$2:C$419,3,FALSE)</f>
        <v>Shire district</v>
      </c>
      <c r="H317" s="3" t="str">
        <f>IFERROR(VLOOKUP(F317,classifications!A$3:C$328,3,FALSE),VLOOKUP(F317,classifications!I$2:K$28,3,FALSE))</f>
        <v>Predominantly Urban</v>
      </c>
      <c r="I317" s="84">
        <v>170</v>
      </c>
      <c r="J317" s="84">
        <v>30</v>
      </c>
      <c r="K317" s="84">
        <v>0</v>
      </c>
      <c r="L317" s="84">
        <v>200</v>
      </c>
      <c r="M317" s="57"/>
      <c r="N317" s="86">
        <v>150</v>
      </c>
      <c r="O317" s="61">
        <v>40</v>
      </c>
      <c r="P317" s="61">
        <v>0</v>
      </c>
      <c r="Q317" s="61">
        <v>190</v>
      </c>
    </row>
    <row r="318" spans="2:17" x14ac:dyDescent="0.25">
      <c r="B318" s="41" t="s">
        <v>1027</v>
      </c>
      <c r="C318" s="41" t="s">
        <v>1028</v>
      </c>
      <c r="D318" s="41" t="s">
        <v>1029</v>
      </c>
      <c r="E318" s="73"/>
      <c r="F318" s="41" t="s">
        <v>1030</v>
      </c>
      <c r="G318" s="3" t="str">
        <f>VLOOKUP(F318,regions!A$2:C$419,3,FALSE)</f>
        <v>Shire district</v>
      </c>
      <c r="H318" s="3" t="str">
        <f>IFERROR(VLOOKUP(F318,classifications!A$3:C$328,3,FALSE),VLOOKUP(F318,classifications!I$2:K$28,3,FALSE))</f>
        <v>Predominantly Urban</v>
      </c>
      <c r="I318" s="61">
        <v>270</v>
      </c>
      <c r="J318" s="61">
        <v>120</v>
      </c>
      <c r="K318" s="61">
        <v>0</v>
      </c>
      <c r="L318" s="61">
        <v>390</v>
      </c>
      <c r="M318" s="57"/>
      <c r="N318" s="86">
        <v>290</v>
      </c>
      <c r="O318" s="61">
        <v>0</v>
      </c>
      <c r="P318" s="61">
        <v>0</v>
      </c>
      <c r="Q318" s="61">
        <v>290</v>
      </c>
    </row>
    <row r="319" spans="2:17" x14ac:dyDescent="0.25">
      <c r="B319" s="41" t="s">
        <v>1031</v>
      </c>
      <c r="C319" s="41" t="s">
        <v>1032</v>
      </c>
      <c r="D319" s="41" t="s">
        <v>1033</v>
      </c>
      <c r="E319" s="73"/>
      <c r="F319" s="41" t="s">
        <v>1034</v>
      </c>
      <c r="G319" s="3" t="str">
        <f>VLOOKUP(F319,regions!A$2:C$419,3,FALSE)</f>
        <v>Shire district</v>
      </c>
      <c r="H319" s="3" t="str">
        <f>IFERROR(VLOOKUP(F319,classifications!A$3:C$328,3,FALSE),VLOOKUP(F319,classifications!I$2:K$28,3,FALSE))</f>
        <v>Predominantly Rural</v>
      </c>
      <c r="I319" s="61">
        <v>160</v>
      </c>
      <c r="J319" s="61">
        <v>40</v>
      </c>
      <c r="K319" s="61">
        <v>0</v>
      </c>
      <c r="L319" s="61">
        <v>200</v>
      </c>
      <c r="M319" s="57"/>
      <c r="N319" s="86">
        <v>200</v>
      </c>
      <c r="O319" s="61">
        <v>90</v>
      </c>
      <c r="P319" s="61">
        <v>0</v>
      </c>
      <c r="Q319" s="61">
        <v>290</v>
      </c>
    </row>
    <row r="320" spans="2:17" x14ac:dyDescent="0.25">
      <c r="B320" s="41" t="s">
        <v>1035</v>
      </c>
      <c r="C320" s="41" t="s">
        <v>1036</v>
      </c>
      <c r="D320" s="41" t="s">
        <v>1037</v>
      </c>
      <c r="E320" s="73"/>
      <c r="F320" s="41" t="s">
        <v>1038</v>
      </c>
      <c r="G320" s="3" t="str">
        <f>VLOOKUP(F320,regions!A$2:C$419,3,FALSE)</f>
        <v>Shire district</v>
      </c>
      <c r="H320" s="3" t="str">
        <f>IFERROR(VLOOKUP(F320,classifications!A$3:C$328,3,FALSE),VLOOKUP(F320,classifications!I$2:K$28,3,FALSE))</f>
        <v>Urban with Significant Rural</v>
      </c>
      <c r="I320" s="61">
        <v>60</v>
      </c>
      <c r="J320" s="61">
        <v>10</v>
      </c>
      <c r="K320" s="61">
        <v>0</v>
      </c>
      <c r="L320" s="61">
        <v>70</v>
      </c>
      <c r="M320" s="57"/>
      <c r="N320" s="86">
        <v>50</v>
      </c>
      <c r="O320" s="61">
        <v>20</v>
      </c>
      <c r="P320" s="61">
        <v>0</v>
      </c>
      <c r="Q320" s="61">
        <v>80</v>
      </c>
    </row>
    <row r="321" spans="2:17" x14ac:dyDescent="0.25">
      <c r="I321" s="57"/>
      <c r="J321" s="57"/>
      <c r="K321" s="57"/>
      <c r="L321" s="57"/>
      <c r="M321" s="57"/>
      <c r="N321" s="67"/>
      <c r="O321" s="57"/>
      <c r="P321" s="57"/>
      <c r="Q321" s="57"/>
    </row>
    <row r="322" spans="2:17" x14ac:dyDescent="0.25">
      <c r="B322" s="41"/>
      <c r="C322" s="41"/>
      <c r="D322" s="41" t="s">
        <v>1039</v>
      </c>
      <c r="E322" s="73" t="s">
        <v>1040</v>
      </c>
      <c r="F322" s="73" t="s">
        <v>1040</v>
      </c>
      <c r="G322" s="3" t="str">
        <f>VLOOKUP(F322,regions!A$2:C$419,3,FALSE)</f>
        <v>Shire county</v>
      </c>
      <c r="H322" s="3" t="str">
        <f>IFERROR(VLOOKUP(F322,classifications!A$3:C$328,3,FALSE),VLOOKUP(F322,classifications!I$2:K$28,3,FALSE))</f>
        <v>Predominantly Rural</v>
      </c>
      <c r="I322" s="61">
        <v>750</v>
      </c>
      <c r="J322" s="61">
        <v>110</v>
      </c>
      <c r="K322" s="61">
        <v>0</v>
      </c>
      <c r="L322" s="61">
        <v>860</v>
      </c>
      <c r="M322" s="57"/>
      <c r="N322" s="86">
        <v>990</v>
      </c>
      <c r="O322" s="61">
        <v>170</v>
      </c>
      <c r="P322" s="61">
        <v>0</v>
      </c>
      <c r="Q322" s="61">
        <v>1160</v>
      </c>
    </row>
    <row r="323" spans="2:17" x14ac:dyDescent="0.25">
      <c r="B323" s="41" t="s">
        <v>1041</v>
      </c>
      <c r="C323" s="41" t="s">
        <v>1042</v>
      </c>
      <c r="D323" s="41" t="s">
        <v>1043</v>
      </c>
      <c r="E323" s="73"/>
      <c r="F323" s="41" t="s">
        <v>1044</v>
      </c>
      <c r="G323" s="3" t="str">
        <f>VLOOKUP(F323,regions!A$2:C$419,3,FALSE)</f>
        <v>Shire district</v>
      </c>
      <c r="H323" s="3" t="str">
        <f>IFERROR(VLOOKUP(F323,classifications!A$3:C$328,3,FALSE),VLOOKUP(F323,classifications!I$2:K$28,3,FALSE))</f>
        <v>Predominantly Rural</v>
      </c>
      <c r="I323" s="61">
        <v>40</v>
      </c>
      <c r="J323" s="61">
        <v>0</v>
      </c>
      <c r="K323" s="61">
        <v>0</v>
      </c>
      <c r="L323" s="61">
        <v>40</v>
      </c>
      <c r="M323" s="57"/>
      <c r="N323" s="86">
        <v>150</v>
      </c>
      <c r="O323" s="61">
        <v>50</v>
      </c>
      <c r="P323" s="61">
        <v>0</v>
      </c>
      <c r="Q323" s="61">
        <v>200</v>
      </c>
    </row>
    <row r="324" spans="2:17" x14ac:dyDescent="0.25">
      <c r="B324" s="41" t="s">
        <v>1045</v>
      </c>
      <c r="C324" s="41" t="s">
        <v>1046</v>
      </c>
      <c r="D324" s="41" t="s">
        <v>1047</v>
      </c>
      <c r="E324" s="73"/>
      <c r="F324" s="41" t="s">
        <v>1048</v>
      </c>
      <c r="G324" s="3" t="str">
        <f>VLOOKUP(F324,regions!A$2:C$419,3,FALSE)</f>
        <v>Shire district</v>
      </c>
      <c r="H324" s="3" t="str">
        <f>IFERROR(VLOOKUP(F324,classifications!A$3:C$328,3,FALSE),VLOOKUP(F324,classifications!I$2:K$28,3,FALSE))</f>
        <v>Predominantly Rural</v>
      </c>
      <c r="I324" s="61">
        <v>80</v>
      </c>
      <c r="J324" s="61">
        <v>0</v>
      </c>
      <c r="K324" s="61">
        <v>0</v>
      </c>
      <c r="L324" s="61">
        <v>80</v>
      </c>
      <c r="M324" s="57"/>
      <c r="N324" s="86">
        <v>140</v>
      </c>
      <c r="O324" s="61">
        <v>0</v>
      </c>
      <c r="P324" s="61">
        <v>0</v>
      </c>
      <c r="Q324" s="61">
        <v>140</v>
      </c>
    </row>
    <row r="325" spans="2:17" x14ac:dyDescent="0.25">
      <c r="B325" s="41" t="s">
        <v>1049</v>
      </c>
      <c r="C325" s="41" t="s">
        <v>1050</v>
      </c>
      <c r="D325" s="41" t="s">
        <v>1051</v>
      </c>
      <c r="E325" s="73"/>
      <c r="F325" s="41" t="s">
        <v>1052</v>
      </c>
      <c r="G325" s="3" t="str">
        <f>VLOOKUP(F325,regions!A$2:C$419,3,FALSE)</f>
        <v>Shire district</v>
      </c>
      <c r="H325" s="3" t="str">
        <f>IFERROR(VLOOKUP(F325,classifications!A$3:C$328,3,FALSE),VLOOKUP(F325,classifications!I$2:K$28,3,FALSE))</f>
        <v>Urban with Significant Rural</v>
      </c>
      <c r="I325" s="61">
        <v>60</v>
      </c>
      <c r="J325" s="61">
        <v>10</v>
      </c>
      <c r="K325" s="61">
        <v>0</v>
      </c>
      <c r="L325" s="61">
        <v>70</v>
      </c>
      <c r="M325" s="57"/>
      <c r="N325" s="86">
        <v>60</v>
      </c>
      <c r="O325" s="61">
        <v>30</v>
      </c>
      <c r="P325" s="61">
        <v>0</v>
      </c>
      <c r="Q325" s="61">
        <v>90</v>
      </c>
    </row>
    <row r="326" spans="2:17" x14ac:dyDescent="0.25">
      <c r="B326" s="41" t="s">
        <v>1053</v>
      </c>
      <c r="C326" s="41" t="s">
        <v>1054</v>
      </c>
      <c r="D326" s="41" t="s">
        <v>1055</v>
      </c>
      <c r="E326" s="73"/>
      <c r="F326" s="41" t="s">
        <v>1056</v>
      </c>
      <c r="G326" s="3" t="str">
        <f>VLOOKUP(F326,regions!A$2:C$419,3,FALSE)</f>
        <v>Shire district</v>
      </c>
      <c r="H326" s="3" t="str">
        <f>IFERROR(VLOOKUP(F326,classifications!A$3:C$328,3,FALSE),VLOOKUP(F326,classifications!I$2:K$28,3,FALSE))</f>
        <v>Predominantly Rural</v>
      </c>
      <c r="I326" s="61">
        <v>40</v>
      </c>
      <c r="J326" s="61">
        <v>0</v>
      </c>
      <c r="K326" s="61">
        <v>0</v>
      </c>
      <c r="L326" s="61">
        <v>40</v>
      </c>
      <c r="M326" s="57"/>
      <c r="N326" s="86">
        <v>50</v>
      </c>
      <c r="O326" s="61">
        <v>0</v>
      </c>
      <c r="P326" s="61">
        <v>0</v>
      </c>
      <c r="Q326" s="61">
        <v>50</v>
      </c>
    </row>
    <row r="327" spans="2:17" x14ac:dyDescent="0.25">
      <c r="B327" s="41" t="s">
        <v>1057</v>
      </c>
      <c r="C327" s="41" t="s">
        <v>1058</v>
      </c>
      <c r="D327" s="41" t="s">
        <v>1059</v>
      </c>
      <c r="E327" s="73"/>
      <c r="F327" s="41" t="s">
        <v>1060</v>
      </c>
      <c r="G327" s="3" t="str">
        <f>VLOOKUP(F327,regions!A$2:C$419,3,FALSE)</f>
        <v>Shire district</v>
      </c>
      <c r="H327" s="3" t="str">
        <f>IFERROR(VLOOKUP(F327,classifications!A$3:C$328,3,FALSE),VLOOKUP(F327,classifications!I$2:K$28,3,FALSE))</f>
        <v>Predominantly Rural</v>
      </c>
      <c r="I327" s="61">
        <v>160</v>
      </c>
      <c r="J327" s="61">
        <v>30</v>
      </c>
      <c r="K327" s="61">
        <v>0</v>
      </c>
      <c r="L327" s="61">
        <v>190</v>
      </c>
      <c r="M327" s="57"/>
      <c r="N327" s="86">
        <v>150</v>
      </c>
      <c r="O327" s="61">
        <v>30</v>
      </c>
      <c r="P327" s="61">
        <v>0</v>
      </c>
      <c r="Q327" s="61">
        <v>180</v>
      </c>
    </row>
    <row r="328" spans="2:17" x14ac:dyDescent="0.25">
      <c r="B328" s="41" t="s">
        <v>1061</v>
      </c>
      <c r="C328" s="41" t="s">
        <v>1062</v>
      </c>
      <c r="D328" s="41" t="s">
        <v>1063</v>
      </c>
      <c r="E328" s="73"/>
      <c r="F328" s="41" t="s">
        <v>1064</v>
      </c>
      <c r="G328" s="3" t="str">
        <f>VLOOKUP(F328,regions!A$2:C$419,3,FALSE)</f>
        <v>Shire district</v>
      </c>
      <c r="H328" s="3" t="str">
        <f>IFERROR(VLOOKUP(F328,classifications!A$3:C$328,3,FALSE),VLOOKUP(F328,classifications!I$2:K$28,3,FALSE))</f>
        <v>Urban with Significant Rural</v>
      </c>
      <c r="I328" s="61">
        <v>160</v>
      </c>
      <c r="J328" s="61">
        <v>20</v>
      </c>
      <c r="K328" s="61">
        <v>0</v>
      </c>
      <c r="L328" s="61">
        <v>180</v>
      </c>
      <c r="M328" s="57"/>
      <c r="N328" s="86">
        <v>200</v>
      </c>
      <c r="O328" s="61">
        <v>40</v>
      </c>
      <c r="P328" s="61">
        <v>0</v>
      </c>
      <c r="Q328" s="61">
        <v>240</v>
      </c>
    </row>
    <row r="329" spans="2:17" x14ac:dyDescent="0.25">
      <c r="B329" s="41" t="s">
        <v>1065</v>
      </c>
      <c r="C329" s="41" t="s">
        <v>1066</v>
      </c>
      <c r="D329" s="41" t="s">
        <v>1067</v>
      </c>
      <c r="E329" s="73"/>
      <c r="F329" s="41" t="s">
        <v>1068</v>
      </c>
      <c r="G329" s="3" t="str">
        <f>VLOOKUP(F329,regions!A$2:C$419,3,FALSE)</f>
        <v>Shire district</v>
      </c>
      <c r="H329" s="3" t="str">
        <f>IFERROR(VLOOKUP(F329,classifications!A$3:C$328,3,FALSE),VLOOKUP(F329,classifications!I$2:K$28,3,FALSE))</f>
        <v>Predominantly Rural</v>
      </c>
      <c r="I329" s="61">
        <v>230</v>
      </c>
      <c r="J329" s="61">
        <v>50</v>
      </c>
      <c r="K329" s="61">
        <v>0</v>
      </c>
      <c r="L329" s="61">
        <v>270</v>
      </c>
      <c r="M329" s="57"/>
      <c r="N329" s="86">
        <v>240</v>
      </c>
      <c r="O329" s="61">
        <v>20</v>
      </c>
      <c r="P329" s="61">
        <v>0</v>
      </c>
      <c r="Q329" s="61">
        <v>260</v>
      </c>
    </row>
    <row r="330" spans="2:17" x14ac:dyDescent="0.25">
      <c r="I330" s="57"/>
      <c r="J330" s="57"/>
      <c r="K330" s="57"/>
      <c r="L330" s="57"/>
      <c r="M330" s="57"/>
      <c r="N330" s="67"/>
      <c r="O330" s="57"/>
      <c r="P330" s="57"/>
      <c r="Q330" s="57"/>
    </row>
    <row r="331" spans="2:17" x14ac:dyDescent="0.25">
      <c r="B331" s="41"/>
      <c r="C331" s="41"/>
      <c r="D331" s="41" t="s">
        <v>1069</v>
      </c>
      <c r="E331" s="73" t="s">
        <v>1070</v>
      </c>
      <c r="F331" s="73" t="s">
        <v>1070</v>
      </c>
      <c r="G331" s="3" t="str">
        <f>VLOOKUP(F331,regions!A$2:C$419,3,FALSE)</f>
        <v>Shire county</v>
      </c>
      <c r="H331" s="3" t="str">
        <f>IFERROR(VLOOKUP(F331,classifications!A$3:C$328,3,FALSE),VLOOKUP(F331,classifications!I$2:K$28,3,FALSE))</f>
        <v>Urban with Significant Rural</v>
      </c>
      <c r="I331" s="61">
        <v>1580</v>
      </c>
      <c r="J331" s="61">
        <v>160</v>
      </c>
      <c r="K331" s="61">
        <v>30</v>
      </c>
      <c r="L331" s="61">
        <v>1770</v>
      </c>
      <c r="M331" s="57"/>
      <c r="N331" s="86">
        <v>1590</v>
      </c>
      <c r="O331" s="61">
        <v>130</v>
      </c>
      <c r="P331" s="61">
        <v>60</v>
      </c>
      <c r="Q331" s="61">
        <v>1780</v>
      </c>
    </row>
    <row r="332" spans="2:17" x14ac:dyDescent="0.25">
      <c r="B332" s="41" t="s">
        <v>1071</v>
      </c>
      <c r="C332" s="41" t="s">
        <v>1072</v>
      </c>
      <c r="D332" s="41" t="s">
        <v>1073</v>
      </c>
      <c r="E332" s="73"/>
      <c r="F332" s="41" t="s">
        <v>1074</v>
      </c>
      <c r="G332" s="3" t="str">
        <f>VLOOKUP(F332,regions!A$2:C$419,3,FALSE)</f>
        <v>Shire district</v>
      </c>
      <c r="H332" s="3" t="str">
        <f>IFERROR(VLOOKUP(F332,classifications!A$3:C$328,3,FALSE),VLOOKUP(F332,classifications!I$2:K$28,3,FALSE))</f>
        <v>Predominantly Urban</v>
      </c>
      <c r="I332" s="61">
        <v>340</v>
      </c>
      <c r="J332" s="61">
        <v>20</v>
      </c>
      <c r="K332" s="61">
        <v>0</v>
      </c>
      <c r="L332" s="61">
        <v>360</v>
      </c>
      <c r="M332" s="57"/>
      <c r="N332" s="86">
        <v>290</v>
      </c>
      <c r="O332" s="61">
        <v>10</v>
      </c>
      <c r="P332" s="61">
        <v>0</v>
      </c>
      <c r="Q332" s="61">
        <v>310</v>
      </c>
    </row>
    <row r="333" spans="2:17" x14ac:dyDescent="0.25">
      <c r="B333" s="41" t="s">
        <v>1075</v>
      </c>
      <c r="C333" s="41" t="s">
        <v>1076</v>
      </c>
      <c r="D333" s="41" t="s">
        <v>1077</v>
      </c>
      <c r="E333" s="73"/>
      <c r="F333" s="41" t="s">
        <v>1078</v>
      </c>
      <c r="G333" s="3" t="str">
        <f>VLOOKUP(F333,regions!A$2:C$419,3,FALSE)</f>
        <v>Shire district</v>
      </c>
      <c r="H333" s="3" t="str">
        <f>IFERROR(VLOOKUP(F333,classifications!A$3:C$328,3,FALSE),VLOOKUP(F333,classifications!I$2:K$28,3,FALSE))</f>
        <v>Predominantly Rural</v>
      </c>
      <c r="I333" s="61">
        <v>240</v>
      </c>
      <c r="J333" s="61">
        <v>30</v>
      </c>
      <c r="K333" s="61">
        <v>20</v>
      </c>
      <c r="L333" s="61">
        <v>300</v>
      </c>
      <c r="M333" s="57"/>
      <c r="N333" s="86">
        <v>280</v>
      </c>
      <c r="O333" s="61">
        <v>30</v>
      </c>
      <c r="P333" s="61">
        <v>0</v>
      </c>
      <c r="Q333" s="61">
        <v>310</v>
      </c>
    </row>
    <row r="334" spans="2:17" x14ac:dyDescent="0.25">
      <c r="B334" s="41" t="s">
        <v>1079</v>
      </c>
      <c r="C334" s="41" t="s">
        <v>1080</v>
      </c>
      <c r="D334" s="41" t="s">
        <v>1081</v>
      </c>
      <c r="E334" s="73"/>
      <c r="F334" s="41" t="s">
        <v>1082</v>
      </c>
      <c r="G334" s="3" t="str">
        <f>VLOOKUP(F334,regions!A$2:C$419,3,FALSE)</f>
        <v>Shire district</v>
      </c>
      <c r="H334" s="3" t="str">
        <f>IFERROR(VLOOKUP(F334,classifications!A$3:C$328,3,FALSE),VLOOKUP(F334,classifications!I$2:K$28,3,FALSE))</f>
        <v>Predominantly Urban</v>
      </c>
      <c r="I334" s="61">
        <v>100</v>
      </c>
      <c r="J334" s="61">
        <v>20</v>
      </c>
      <c r="K334" s="61">
        <v>0</v>
      </c>
      <c r="L334" s="61">
        <v>120</v>
      </c>
      <c r="M334" s="57"/>
      <c r="N334" s="86">
        <v>140</v>
      </c>
      <c r="O334" s="61">
        <v>50</v>
      </c>
      <c r="P334" s="61">
        <v>0</v>
      </c>
      <c r="Q334" s="61">
        <v>190</v>
      </c>
    </row>
    <row r="335" spans="2:17" x14ac:dyDescent="0.25">
      <c r="B335" s="41" t="s">
        <v>1083</v>
      </c>
      <c r="C335" s="41" t="s">
        <v>1084</v>
      </c>
      <c r="D335" s="41" t="s">
        <v>1085</v>
      </c>
      <c r="E335" s="73"/>
      <c r="F335" s="41" t="s">
        <v>1086</v>
      </c>
      <c r="G335" s="3" t="str">
        <f>VLOOKUP(F335,regions!A$2:C$419,3,FALSE)</f>
        <v>Shire district</v>
      </c>
      <c r="H335" s="3" t="str">
        <f>IFERROR(VLOOKUP(F335,classifications!A$3:C$328,3,FALSE),VLOOKUP(F335,classifications!I$2:K$28,3,FALSE))</f>
        <v>Predominantly Urban</v>
      </c>
      <c r="I335" s="84">
        <v>270</v>
      </c>
      <c r="J335" s="84">
        <v>10</v>
      </c>
      <c r="K335" s="84">
        <v>0</v>
      </c>
      <c r="L335" s="84">
        <v>280</v>
      </c>
      <c r="M335" s="57"/>
      <c r="N335" s="85">
        <v>230</v>
      </c>
      <c r="O335" s="84">
        <v>10</v>
      </c>
      <c r="P335" s="84">
        <v>0</v>
      </c>
      <c r="Q335" s="84">
        <v>230</v>
      </c>
    </row>
    <row r="336" spans="2:17" x14ac:dyDescent="0.25">
      <c r="B336" s="41" t="s">
        <v>1087</v>
      </c>
      <c r="C336" s="41" t="s">
        <v>1088</v>
      </c>
      <c r="D336" s="41" t="s">
        <v>1089</v>
      </c>
      <c r="E336" s="73"/>
      <c r="F336" s="41" t="s">
        <v>1090</v>
      </c>
      <c r="G336" s="3" t="str">
        <f>VLOOKUP(F336,regions!A$2:C$419,3,FALSE)</f>
        <v>Shire district</v>
      </c>
      <c r="H336" s="3" t="str">
        <f>IFERROR(VLOOKUP(F336,classifications!A$3:C$328,3,FALSE),VLOOKUP(F336,classifications!I$2:K$28,3,FALSE))</f>
        <v>Predominantly Urban</v>
      </c>
      <c r="I336" s="61">
        <v>190</v>
      </c>
      <c r="J336" s="61">
        <v>10</v>
      </c>
      <c r="K336" s="61">
        <v>0</v>
      </c>
      <c r="L336" s="61">
        <v>200</v>
      </c>
      <c r="M336" s="57"/>
      <c r="N336" s="86">
        <v>220</v>
      </c>
      <c r="O336" s="61">
        <v>0</v>
      </c>
      <c r="P336" s="61">
        <v>30</v>
      </c>
      <c r="Q336" s="61">
        <v>260</v>
      </c>
    </row>
    <row r="337" spans="2:17" x14ac:dyDescent="0.25">
      <c r="B337" s="41" t="s">
        <v>1091</v>
      </c>
      <c r="C337" s="41" t="s">
        <v>1092</v>
      </c>
      <c r="D337" s="41" t="s">
        <v>1093</v>
      </c>
      <c r="E337" s="73"/>
      <c r="F337" s="41" t="s">
        <v>1094</v>
      </c>
      <c r="G337" s="3" t="str">
        <f>VLOOKUP(F337,regions!A$2:C$419,3,FALSE)</f>
        <v>Shire district</v>
      </c>
      <c r="H337" s="3" t="str">
        <f>IFERROR(VLOOKUP(F337,classifications!A$3:C$328,3,FALSE),VLOOKUP(F337,classifications!I$2:K$28,3,FALSE))</f>
        <v>Predominantly Rural</v>
      </c>
      <c r="I337" s="61">
        <v>250</v>
      </c>
      <c r="J337" s="61">
        <v>40</v>
      </c>
      <c r="K337" s="61">
        <v>0</v>
      </c>
      <c r="L337" s="61">
        <v>290</v>
      </c>
      <c r="M337" s="57"/>
      <c r="N337" s="86">
        <v>200</v>
      </c>
      <c r="O337" s="61">
        <v>20</v>
      </c>
      <c r="P337" s="61">
        <v>20</v>
      </c>
      <c r="Q337" s="61">
        <v>250</v>
      </c>
    </row>
    <row r="338" spans="2:17" x14ac:dyDescent="0.25">
      <c r="B338" s="41" t="s">
        <v>1095</v>
      </c>
      <c r="C338" s="41" t="s">
        <v>1096</v>
      </c>
      <c r="D338" s="41" t="s">
        <v>1097</v>
      </c>
      <c r="E338" s="73"/>
      <c r="F338" s="41" t="s">
        <v>1098</v>
      </c>
      <c r="G338" s="3" t="str">
        <f>VLOOKUP(F338,regions!A$2:C$419,3,FALSE)</f>
        <v>Shire district</v>
      </c>
      <c r="H338" s="3" t="str">
        <f>IFERROR(VLOOKUP(F338,classifications!A$3:C$328,3,FALSE),VLOOKUP(F338,classifications!I$2:K$28,3,FALSE))</f>
        <v>Predominantly Rural</v>
      </c>
      <c r="I338" s="61">
        <v>180</v>
      </c>
      <c r="J338" s="61">
        <v>30</v>
      </c>
      <c r="K338" s="61">
        <v>0</v>
      </c>
      <c r="L338" s="61">
        <v>220</v>
      </c>
      <c r="M338" s="57"/>
      <c r="N338" s="86">
        <v>230</v>
      </c>
      <c r="O338" s="61">
        <v>10</v>
      </c>
      <c r="P338" s="61">
        <v>0</v>
      </c>
      <c r="Q338" s="61">
        <v>230</v>
      </c>
    </row>
    <row r="339" spans="2:17" x14ac:dyDescent="0.25">
      <c r="I339" s="57"/>
      <c r="J339" s="57"/>
      <c r="K339" s="57"/>
      <c r="L339" s="57"/>
      <c r="M339" s="57"/>
      <c r="N339" s="67"/>
      <c r="O339" s="57"/>
      <c r="P339" s="57"/>
      <c r="Q339" s="57"/>
    </row>
    <row r="340" spans="2:17" x14ac:dyDescent="0.25">
      <c r="B340" s="41"/>
      <c r="C340" s="41"/>
      <c r="D340" s="41" t="s">
        <v>1099</v>
      </c>
      <c r="E340" s="73" t="s">
        <v>1100</v>
      </c>
      <c r="F340" s="73" t="s">
        <v>1100</v>
      </c>
      <c r="G340" s="3" t="str">
        <f>VLOOKUP(F340,regions!A$2:C$419,3,FALSE)</f>
        <v>Shire county</v>
      </c>
      <c r="H340" s="3" t="str">
        <f>IFERROR(VLOOKUP(F340,classifications!A$3:C$328,3,FALSE),VLOOKUP(F340,classifications!I$2:K$28,3,FALSE))</f>
        <v>Predominantly Rural</v>
      </c>
      <c r="I340" s="61">
        <v>1130</v>
      </c>
      <c r="J340" s="61">
        <v>410</v>
      </c>
      <c r="K340" s="61">
        <v>30</v>
      </c>
      <c r="L340" s="61">
        <v>1570</v>
      </c>
      <c r="M340" s="57"/>
      <c r="N340" s="86">
        <v>900</v>
      </c>
      <c r="O340" s="61">
        <v>320</v>
      </c>
      <c r="P340" s="61">
        <v>70</v>
      </c>
      <c r="Q340" s="61">
        <v>1290</v>
      </c>
    </row>
    <row r="341" spans="2:17" x14ac:dyDescent="0.25">
      <c r="B341" s="41" t="s">
        <v>1101</v>
      </c>
      <c r="C341" s="41" t="s">
        <v>1102</v>
      </c>
      <c r="D341" s="41" t="s">
        <v>1103</v>
      </c>
      <c r="E341" s="73"/>
      <c r="F341" s="41" t="s">
        <v>1104</v>
      </c>
      <c r="G341" s="3" t="str">
        <f>VLOOKUP(F341,regions!A$2:C$419,3,FALSE)</f>
        <v>Shire district</v>
      </c>
      <c r="H341" s="3" t="str">
        <f>IFERROR(VLOOKUP(F341,classifications!A$3:C$328,3,FALSE),VLOOKUP(F341,classifications!I$2:K$28,3,FALSE))</f>
        <v>Urban with Significant Rural</v>
      </c>
      <c r="I341" s="61">
        <v>220</v>
      </c>
      <c r="J341" s="61">
        <v>10</v>
      </c>
      <c r="K341" s="61">
        <v>0</v>
      </c>
      <c r="L341" s="61">
        <v>230</v>
      </c>
      <c r="M341" s="57"/>
      <c r="N341" s="86">
        <v>140</v>
      </c>
      <c r="O341" s="61">
        <v>10</v>
      </c>
      <c r="P341" s="61">
        <v>0</v>
      </c>
      <c r="Q341" s="61">
        <v>160</v>
      </c>
    </row>
    <row r="342" spans="2:17" x14ac:dyDescent="0.25">
      <c r="B342" s="41" t="s">
        <v>1105</v>
      </c>
      <c r="C342" s="41" t="s">
        <v>1106</v>
      </c>
      <c r="D342" s="41" t="s">
        <v>1107</v>
      </c>
      <c r="E342" s="73"/>
      <c r="F342" s="41" t="s">
        <v>1108</v>
      </c>
      <c r="G342" s="3" t="str">
        <f>VLOOKUP(F342,regions!A$2:C$419,3,FALSE)</f>
        <v>Shire district</v>
      </c>
      <c r="H342" s="3" t="str">
        <f>IFERROR(VLOOKUP(F342,classifications!A$3:C$328,3,FALSE),VLOOKUP(F342,classifications!I$2:K$28,3,FALSE))</f>
        <v>Predominantly Urban</v>
      </c>
      <c r="I342" s="61">
        <v>140</v>
      </c>
      <c r="J342" s="61">
        <v>30</v>
      </c>
      <c r="K342" s="61">
        <v>0</v>
      </c>
      <c r="L342" s="61">
        <v>170</v>
      </c>
      <c r="M342" s="57"/>
      <c r="N342" s="86">
        <v>140</v>
      </c>
      <c r="O342" s="61">
        <v>30</v>
      </c>
      <c r="P342" s="61">
        <v>30</v>
      </c>
      <c r="Q342" s="61">
        <v>200</v>
      </c>
    </row>
    <row r="343" spans="2:17" x14ac:dyDescent="0.25">
      <c r="B343" s="41" t="s">
        <v>1109</v>
      </c>
      <c r="C343" s="41" t="s">
        <v>1110</v>
      </c>
      <c r="D343" s="41" t="s">
        <v>1111</v>
      </c>
      <c r="E343" s="73"/>
      <c r="F343" s="41" t="s">
        <v>1112</v>
      </c>
      <c r="G343" s="3" t="str">
        <f>VLOOKUP(F343,regions!A$2:C$419,3,FALSE)</f>
        <v>Shire district</v>
      </c>
      <c r="H343" s="3" t="str">
        <f>IFERROR(VLOOKUP(F343,classifications!A$3:C$328,3,FALSE),VLOOKUP(F343,classifications!I$2:K$28,3,FALSE))</f>
        <v>Predominantly Rural</v>
      </c>
      <c r="I343" s="61">
        <v>310</v>
      </c>
      <c r="J343" s="61">
        <v>190</v>
      </c>
      <c r="K343" s="61">
        <v>20</v>
      </c>
      <c r="L343" s="61">
        <v>510</v>
      </c>
      <c r="M343" s="57"/>
      <c r="N343" s="86">
        <v>260</v>
      </c>
      <c r="O343" s="61">
        <v>160</v>
      </c>
      <c r="P343" s="61">
        <v>0</v>
      </c>
      <c r="Q343" s="61">
        <v>420</v>
      </c>
    </row>
    <row r="344" spans="2:17" x14ac:dyDescent="0.25">
      <c r="B344" s="41" t="s">
        <v>1113</v>
      </c>
      <c r="C344" s="41" t="s">
        <v>1114</v>
      </c>
      <c r="D344" s="41" t="s">
        <v>1115</v>
      </c>
      <c r="E344" s="73"/>
      <c r="F344" s="41" t="s">
        <v>1116</v>
      </c>
      <c r="G344" s="3" t="str">
        <f>VLOOKUP(F344,regions!A$2:C$419,3,FALSE)</f>
        <v>Shire district</v>
      </c>
      <c r="H344" s="3" t="str">
        <f>IFERROR(VLOOKUP(F344,classifications!A$3:C$328,3,FALSE),VLOOKUP(F344,classifications!I$2:K$28,3,FALSE))</f>
        <v>Predominantly Rural</v>
      </c>
      <c r="I344" s="61">
        <v>240</v>
      </c>
      <c r="J344" s="61">
        <v>140</v>
      </c>
      <c r="K344" s="61">
        <v>10</v>
      </c>
      <c r="L344" s="61">
        <v>390</v>
      </c>
      <c r="M344" s="57"/>
      <c r="N344" s="86">
        <v>150</v>
      </c>
      <c r="O344" s="61">
        <v>60</v>
      </c>
      <c r="P344" s="61">
        <v>40</v>
      </c>
      <c r="Q344" s="61">
        <v>240</v>
      </c>
    </row>
    <row r="345" spans="2:17" x14ac:dyDescent="0.25">
      <c r="B345" s="41" t="s">
        <v>1117</v>
      </c>
      <c r="C345" s="41" t="s">
        <v>1118</v>
      </c>
      <c r="D345" s="41" t="s">
        <v>1119</v>
      </c>
      <c r="E345" s="73"/>
      <c r="F345" s="41" t="s">
        <v>1120</v>
      </c>
      <c r="G345" s="3" t="str">
        <f>VLOOKUP(F345,regions!A$2:C$419,3,FALSE)</f>
        <v>Shire district</v>
      </c>
      <c r="H345" s="3" t="str">
        <f>IFERROR(VLOOKUP(F345,classifications!A$3:C$328,3,FALSE),VLOOKUP(F345,classifications!I$2:K$28,3,FALSE))</f>
        <v>Predominantly Rural</v>
      </c>
      <c r="I345" s="61">
        <v>230</v>
      </c>
      <c r="J345" s="61">
        <v>40</v>
      </c>
      <c r="K345" s="61">
        <v>0</v>
      </c>
      <c r="L345" s="61">
        <v>280</v>
      </c>
      <c r="M345" s="57"/>
      <c r="N345" s="86">
        <v>210</v>
      </c>
      <c r="O345" s="61">
        <v>60</v>
      </c>
      <c r="P345" s="61">
        <v>0</v>
      </c>
      <c r="Q345" s="61">
        <v>270</v>
      </c>
    </row>
    <row r="346" spans="2:17" x14ac:dyDescent="0.25">
      <c r="I346" s="57"/>
      <c r="J346" s="57"/>
      <c r="K346" s="57"/>
      <c r="L346" s="57"/>
      <c r="M346" s="57"/>
      <c r="N346" s="67"/>
      <c r="O346" s="57"/>
      <c r="P346" s="57"/>
      <c r="Q346" s="57"/>
    </row>
    <row r="347" spans="2:17" x14ac:dyDescent="0.25">
      <c r="B347" s="41"/>
      <c r="C347" s="41"/>
      <c r="D347" s="41" t="s">
        <v>1121</v>
      </c>
      <c r="E347" s="73" t="s">
        <v>1122</v>
      </c>
      <c r="F347" s="73" t="s">
        <v>1122</v>
      </c>
      <c r="G347" s="3" t="str">
        <f>VLOOKUP(F347,regions!A$2:C$419,3,FALSE)</f>
        <v>Shire county</v>
      </c>
      <c r="H347" s="3" t="str">
        <f>IFERROR(VLOOKUP(F347,classifications!A$3:C$328,3,FALSE),VLOOKUP(F347,classifications!I$2:K$28,3,FALSE))</f>
        <v>Predominantly Rural</v>
      </c>
      <c r="I347" s="61">
        <v>1280</v>
      </c>
      <c r="J347" s="61">
        <v>670</v>
      </c>
      <c r="K347" s="61">
        <v>0</v>
      </c>
      <c r="L347" s="61">
        <v>1950</v>
      </c>
      <c r="M347" s="57"/>
      <c r="N347" s="86">
        <v>1330</v>
      </c>
      <c r="O347" s="61">
        <v>770</v>
      </c>
      <c r="P347" s="61">
        <v>0</v>
      </c>
      <c r="Q347" s="61">
        <v>2110</v>
      </c>
    </row>
    <row r="348" spans="2:17" x14ac:dyDescent="0.25">
      <c r="B348" s="41" t="s">
        <v>1123</v>
      </c>
      <c r="C348" s="41" t="s">
        <v>1124</v>
      </c>
      <c r="D348" s="41" t="s">
        <v>1125</v>
      </c>
      <c r="E348" s="73"/>
      <c r="F348" s="41" t="s">
        <v>1126</v>
      </c>
      <c r="G348" s="3" t="str">
        <f>VLOOKUP(F348,regions!A$2:C$419,3,FALSE)</f>
        <v>Shire district</v>
      </c>
      <c r="H348" s="3" t="str">
        <f>IFERROR(VLOOKUP(F348,classifications!A$3:C$328,3,FALSE),VLOOKUP(F348,classifications!I$2:K$28,3,FALSE))</f>
        <v>Predominantly Rural</v>
      </c>
      <c r="I348" s="61">
        <v>290</v>
      </c>
      <c r="J348" s="61">
        <v>90</v>
      </c>
      <c r="K348" s="61">
        <v>0</v>
      </c>
      <c r="L348" s="61">
        <v>370</v>
      </c>
      <c r="M348" s="57"/>
      <c r="N348" s="86">
        <v>320</v>
      </c>
      <c r="O348" s="61">
        <v>140</v>
      </c>
      <c r="P348" s="61">
        <v>0</v>
      </c>
      <c r="Q348" s="61">
        <v>470</v>
      </c>
    </row>
    <row r="349" spans="2:17" x14ac:dyDescent="0.25">
      <c r="B349" s="41" t="s">
        <v>1127</v>
      </c>
      <c r="C349" s="41" t="s">
        <v>1128</v>
      </c>
      <c r="D349" s="41" t="s">
        <v>1129</v>
      </c>
      <c r="E349" s="73"/>
      <c r="F349" s="41" t="s">
        <v>1130</v>
      </c>
      <c r="G349" s="3" t="str">
        <f>VLOOKUP(F349,regions!A$2:C$419,3,FALSE)</f>
        <v>Shire district</v>
      </c>
      <c r="H349" s="3" t="str">
        <f>IFERROR(VLOOKUP(F349,classifications!A$3:C$328,3,FALSE),VLOOKUP(F349,classifications!I$2:K$28,3,FALSE))</f>
        <v>Predominantly Rural</v>
      </c>
      <c r="I349" s="84">
        <v>350</v>
      </c>
      <c r="J349" s="84">
        <v>140</v>
      </c>
      <c r="K349" s="84">
        <v>0</v>
      </c>
      <c r="L349" s="84">
        <v>490</v>
      </c>
      <c r="M349" s="57"/>
      <c r="N349" s="85">
        <v>390</v>
      </c>
      <c r="O349" s="84">
        <v>180</v>
      </c>
      <c r="P349" s="84">
        <v>0</v>
      </c>
      <c r="Q349" s="84">
        <v>570</v>
      </c>
    </row>
    <row r="350" spans="2:17" x14ac:dyDescent="0.25">
      <c r="B350" s="41" t="s">
        <v>1131</v>
      </c>
      <c r="C350" s="41" t="s">
        <v>1132</v>
      </c>
      <c r="D350" s="41" t="s">
        <v>1133</v>
      </c>
      <c r="E350" s="73"/>
      <c r="F350" s="41" t="s">
        <v>1134</v>
      </c>
      <c r="G350" s="3" t="str">
        <f>VLOOKUP(F350,regions!A$2:C$419,3,FALSE)</f>
        <v>Shire district</v>
      </c>
      <c r="H350" s="3" t="str">
        <f>IFERROR(VLOOKUP(F350,classifications!A$3:C$328,3,FALSE),VLOOKUP(F350,classifications!I$2:K$28,3,FALSE))</f>
        <v>Predominantly Rural</v>
      </c>
      <c r="I350" s="61">
        <v>330</v>
      </c>
      <c r="J350" s="61">
        <v>290</v>
      </c>
      <c r="K350" s="61">
        <v>0</v>
      </c>
      <c r="L350" s="61">
        <v>620</v>
      </c>
      <c r="M350" s="57"/>
      <c r="N350" s="86">
        <v>320</v>
      </c>
      <c r="O350" s="61">
        <v>350</v>
      </c>
      <c r="P350" s="61">
        <v>0</v>
      </c>
      <c r="Q350" s="61">
        <v>670</v>
      </c>
    </row>
    <row r="351" spans="2:17" x14ac:dyDescent="0.25">
      <c r="B351" s="41" t="s">
        <v>1135</v>
      </c>
      <c r="C351" s="41" t="s">
        <v>1136</v>
      </c>
      <c r="D351" s="41" t="s">
        <v>1137</v>
      </c>
      <c r="E351" s="73"/>
      <c r="F351" s="41" t="s">
        <v>1138</v>
      </c>
      <c r="G351" s="3" t="str">
        <f>VLOOKUP(F351,regions!A$2:C$419,3,FALSE)</f>
        <v>Shire district</v>
      </c>
      <c r="H351" s="3" t="str">
        <f>IFERROR(VLOOKUP(F351,classifications!A$3:C$328,3,FALSE),VLOOKUP(F351,classifications!I$2:K$28,3,FALSE))</f>
        <v>Urban with Significant Rural</v>
      </c>
      <c r="I351" s="61">
        <v>280</v>
      </c>
      <c r="J351" s="61">
        <v>130</v>
      </c>
      <c r="K351" s="61">
        <v>0</v>
      </c>
      <c r="L351" s="61">
        <v>410</v>
      </c>
      <c r="M351" s="57"/>
      <c r="N351" s="86">
        <v>240</v>
      </c>
      <c r="O351" s="61">
        <v>80</v>
      </c>
      <c r="P351" s="61">
        <v>0</v>
      </c>
      <c r="Q351" s="61">
        <v>320</v>
      </c>
    </row>
    <row r="352" spans="2:17" x14ac:dyDescent="0.25">
      <c r="B352" s="41" t="s">
        <v>1139</v>
      </c>
      <c r="C352" s="41" t="s">
        <v>1140</v>
      </c>
      <c r="D352" s="41" t="s">
        <v>1141</v>
      </c>
      <c r="E352" s="73"/>
      <c r="F352" s="41" t="s">
        <v>1142</v>
      </c>
      <c r="G352" s="3" t="str">
        <f>VLOOKUP(F352,regions!A$2:C$419,3,FALSE)</f>
        <v>Shire district</v>
      </c>
      <c r="H352" s="3" t="str">
        <f>IFERROR(VLOOKUP(F352,classifications!A$3:C$328,3,FALSE),VLOOKUP(F352,classifications!I$2:K$28,3,FALSE))</f>
        <v>Predominantly Rural</v>
      </c>
      <c r="I352" s="61">
        <v>40</v>
      </c>
      <c r="J352" s="61">
        <v>20</v>
      </c>
      <c r="K352" s="61">
        <v>0</v>
      </c>
      <c r="L352" s="61">
        <v>60</v>
      </c>
      <c r="M352" s="57"/>
      <c r="N352" s="86">
        <v>60</v>
      </c>
      <c r="O352" s="61">
        <v>30</v>
      </c>
      <c r="P352" s="61">
        <v>0</v>
      </c>
      <c r="Q352" s="61">
        <v>80</v>
      </c>
    </row>
    <row r="353" spans="2:17" x14ac:dyDescent="0.25">
      <c r="I353" s="57"/>
      <c r="J353" s="57"/>
      <c r="K353" s="57"/>
      <c r="L353" s="57"/>
      <c r="M353" s="57"/>
      <c r="N353" s="67"/>
      <c r="O353" s="57"/>
      <c r="P353" s="57"/>
      <c r="Q353" s="57"/>
    </row>
    <row r="354" spans="2:17" x14ac:dyDescent="0.25">
      <c r="B354" s="41"/>
      <c r="C354" s="41"/>
      <c r="D354" s="41" t="s">
        <v>1143</v>
      </c>
      <c r="E354" s="73" t="s">
        <v>1144</v>
      </c>
      <c r="F354" s="73" t="s">
        <v>1144</v>
      </c>
      <c r="G354" s="3" t="str">
        <f>VLOOKUP(F354,regions!A$2:C$419,3,FALSE)</f>
        <v>Shire county</v>
      </c>
      <c r="H354" s="3" t="str">
        <f>IFERROR(VLOOKUP(F354,classifications!A$3:C$328,3,FALSE),VLOOKUP(F354,classifications!I$2:K$28,3,FALSE))</f>
        <v>Urban with Significant Rural</v>
      </c>
      <c r="I354" s="61">
        <v>1010</v>
      </c>
      <c r="J354" s="61">
        <v>150</v>
      </c>
      <c r="K354" s="61">
        <v>0</v>
      </c>
      <c r="L354" s="61">
        <v>1170</v>
      </c>
      <c r="M354" s="57"/>
      <c r="N354" s="86">
        <v>1110</v>
      </c>
      <c r="O354" s="61">
        <v>220</v>
      </c>
      <c r="P354" s="61">
        <v>0</v>
      </c>
      <c r="Q354" s="61">
        <v>1330</v>
      </c>
    </row>
    <row r="355" spans="2:17" x14ac:dyDescent="0.25">
      <c r="B355" s="41" t="s">
        <v>1145</v>
      </c>
      <c r="C355" s="41" t="s">
        <v>1146</v>
      </c>
      <c r="D355" s="41" t="s">
        <v>1147</v>
      </c>
      <c r="E355" s="73"/>
      <c r="F355" s="41" t="s">
        <v>1148</v>
      </c>
      <c r="G355" s="3" t="str">
        <f>VLOOKUP(F355,regions!A$2:C$419,3,FALSE)</f>
        <v>Shire district</v>
      </c>
      <c r="H355" s="3" t="str">
        <f>IFERROR(VLOOKUP(F355,classifications!A$3:C$328,3,FALSE),VLOOKUP(F355,classifications!I$2:K$28,3,FALSE))</f>
        <v>Urban with Significant Rural</v>
      </c>
      <c r="I355" s="61">
        <v>160</v>
      </c>
      <c r="J355" s="61">
        <v>80</v>
      </c>
      <c r="K355" s="61">
        <v>0</v>
      </c>
      <c r="L355" s="61">
        <v>240</v>
      </c>
      <c r="M355" s="57"/>
      <c r="N355" s="86">
        <v>100</v>
      </c>
      <c r="O355" s="61">
        <v>10</v>
      </c>
      <c r="P355" s="61">
        <v>0</v>
      </c>
      <c r="Q355" s="61">
        <v>110</v>
      </c>
    </row>
    <row r="356" spans="2:17" x14ac:dyDescent="0.25">
      <c r="B356" s="41" t="s">
        <v>1149</v>
      </c>
      <c r="C356" s="41" t="s">
        <v>1150</v>
      </c>
      <c r="D356" s="41" t="s">
        <v>1151</v>
      </c>
      <c r="E356" s="73"/>
      <c r="F356" s="41" t="s">
        <v>1152</v>
      </c>
      <c r="G356" s="3" t="str">
        <f>VLOOKUP(F356,regions!A$2:C$419,3,FALSE)</f>
        <v>Shire district</v>
      </c>
      <c r="H356" s="3" t="str">
        <f>IFERROR(VLOOKUP(F356,classifications!A$3:C$328,3,FALSE),VLOOKUP(F356,classifications!I$2:K$28,3,FALSE))</f>
        <v>Urban with Significant Rural</v>
      </c>
      <c r="I356" s="84">
        <v>180</v>
      </c>
      <c r="J356" s="84">
        <v>0</v>
      </c>
      <c r="K356" s="84">
        <v>0</v>
      </c>
      <c r="L356" s="84">
        <v>180</v>
      </c>
      <c r="M356" s="57"/>
      <c r="N356" s="85">
        <v>200</v>
      </c>
      <c r="O356" s="84">
        <v>20</v>
      </c>
      <c r="P356" s="84">
        <v>0</v>
      </c>
      <c r="Q356" s="84">
        <v>210</v>
      </c>
    </row>
    <row r="357" spans="2:17" x14ac:dyDescent="0.25">
      <c r="B357" s="41" t="s">
        <v>1153</v>
      </c>
      <c r="C357" s="41" t="s">
        <v>1154</v>
      </c>
      <c r="D357" s="41" t="s">
        <v>1155</v>
      </c>
      <c r="E357" s="73"/>
      <c r="F357" s="41" t="s">
        <v>1156</v>
      </c>
      <c r="G357" s="3" t="str">
        <f>VLOOKUP(F357,regions!A$2:C$419,3,FALSE)</f>
        <v>Shire district</v>
      </c>
      <c r="H357" s="3" t="str">
        <f>IFERROR(VLOOKUP(F357,classifications!A$3:C$328,3,FALSE),VLOOKUP(F357,classifications!I$2:K$28,3,FALSE))</f>
        <v>Urban with Significant Rural</v>
      </c>
      <c r="I357" s="61">
        <v>160</v>
      </c>
      <c r="J357" s="61">
        <v>20</v>
      </c>
      <c r="K357" s="61">
        <v>0</v>
      </c>
      <c r="L357" s="61">
        <v>180</v>
      </c>
      <c r="M357" s="57"/>
      <c r="N357" s="86">
        <v>230</v>
      </c>
      <c r="O357" s="61">
        <v>10</v>
      </c>
      <c r="P357" s="61">
        <v>0</v>
      </c>
      <c r="Q357" s="61">
        <v>240</v>
      </c>
    </row>
    <row r="358" spans="2:17" x14ac:dyDescent="0.25">
      <c r="B358" s="41" t="s">
        <v>1157</v>
      </c>
      <c r="C358" s="41" t="s">
        <v>1158</v>
      </c>
      <c r="D358" s="41" t="s">
        <v>1159</v>
      </c>
      <c r="E358" s="73"/>
      <c r="F358" s="41" t="s">
        <v>1160</v>
      </c>
      <c r="G358" s="3" t="str">
        <f>VLOOKUP(F358,regions!A$2:C$419,3,FALSE)</f>
        <v>Shire district</v>
      </c>
      <c r="H358" s="3" t="str">
        <f>IFERROR(VLOOKUP(F358,classifications!A$3:C$328,3,FALSE),VLOOKUP(F358,classifications!I$2:K$28,3,FALSE))</f>
        <v>Predominantly Urban</v>
      </c>
      <c r="I358" s="61">
        <v>100</v>
      </c>
      <c r="J358" s="61">
        <v>10</v>
      </c>
      <c r="K358" s="61">
        <v>0</v>
      </c>
      <c r="L358" s="61">
        <v>100</v>
      </c>
      <c r="M358" s="57"/>
      <c r="N358" s="86">
        <v>150</v>
      </c>
      <c r="O358" s="61">
        <v>110</v>
      </c>
      <c r="P358" s="61">
        <v>0</v>
      </c>
      <c r="Q358" s="61">
        <v>260</v>
      </c>
    </row>
    <row r="359" spans="2:17" x14ac:dyDescent="0.25">
      <c r="B359" s="41" t="s">
        <v>1161</v>
      </c>
      <c r="C359" s="41" t="s">
        <v>1162</v>
      </c>
      <c r="D359" s="41" t="s">
        <v>1163</v>
      </c>
      <c r="E359" s="73"/>
      <c r="F359" s="41" t="s">
        <v>1164</v>
      </c>
      <c r="G359" s="3" t="str">
        <f>VLOOKUP(F359,regions!A$2:C$419,3,FALSE)</f>
        <v>Shire district</v>
      </c>
      <c r="H359" s="3" t="str">
        <f>IFERROR(VLOOKUP(F359,classifications!A$3:C$328,3,FALSE),VLOOKUP(F359,classifications!I$2:K$28,3,FALSE))</f>
        <v>Urban with Significant Rural</v>
      </c>
      <c r="I359" s="61">
        <v>160</v>
      </c>
      <c r="J359" s="61">
        <v>10</v>
      </c>
      <c r="K359" s="61">
        <v>0</v>
      </c>
      <c r="L359" s="61">
        <v>170</v>
      </c>
      <c r="M359" s="57"/>
      <c r="N359" s="86">
        <v>120</v>
      </c>
      <c r="O359" s="61">
        <v>10</v>
      </c>
      <c r="P359" s="61">
        <v>0</v>
      </c>
      <c r="Q359" s="61">
        <v>130</v>
      </c>
    </row>
    <row r="360" spans="2:17" x14ac:dyDescent="0.25">
      <c r="B360" s="41" t="s">
        <v>1165</v>
      </c>
      <c r="C360" s="41" t="s">
        <v>1166</v>
      </c>
      <c r="D360" s="41" t="s">
        <v>1167</v>
      </c>
      <c r="E360" s="73"/>
      <c r="F360" s="41" t="s">
        <v>1168</v>
      </c>
      <c r="G360" s="3" t="str">
        <f>VLOOKUP(F360,regions!A$2:C$419,3,FALSE)</f>
        <v>Shire district</v>
      </c>
      <c r="H360" s="3" t="str">
        <f>IFERROR(VLOOKUP(F360,classifications!A$3:C$328,3,FALSE),VLOOKUP(F360,classifications!I$2:K$28,3,FALSE))</f>
        <v>Urban with Significant Rural</v>
      </c>
      <c r="I360" s="61">
        <v>180</v>
      </c>
      <c r="J360" s="61">
        <v>20</v>
      </c>
      <c r="K360" s="61">
        <v>0</v>
      </c>
      <c r="L360" s="61">
        <v>200</v>
      </c>
      <c r="M360" s="57"/>
      <c r="N360" s="86">
        <v>160</v>
      </c>
      <c r="O360" s="61">
        <v>70</v>
      </c>
      <c r="P360" s="61">
        <v>0</v>
      </c>
      <c r="Q360" s="61">
        <v>230</v>
      </c>
    </row>
    <row r="361" spans="2:17" x14ac:dyDescent="0.25">
      <c r="B361" s="41" t="s">
        <v>1169</v>
      </c>
      <c r="C361" s="41" t="s">
        <v>1170</v>
      </c>
      <c r="D361" s="41" t="s">
        <v>1171</v>
      </c>
      <c r="E361" s="73"/>
      <c r="F361" s="41" t="s">
        <v>1172</v>
      </c>
      <c r="G361" s="3" t="str">
        <f>VLOOKUP(F361,regions!A$2:C$419,3,FALSE)</f>
        <v>Shire district</v>
      </c>
      <c r="H361" s="3" t="str">
        <f>IFERROR(VLOOKUP(F361,classifications!A$3:C$328,3,FALSE),VLOOKUP(F361,classifications!I$2:K$28,3,FALSE))</f>
        <v>Predominantly Rural</v>
      </c>
      <c r="I361" s="61">
        <v>50</v>
      </c>
      <c r="J361" s="61">
        <v>10</v>
      </c>
      <c r="K361" s="61">
        <v>0</v>
      </c>
      <c r="L361" s="61">
        <v>60</v>
      </c>
      <c r="M361" s="57"/>
      <c r="N361" s="86">
        <v>70</v>
      </c>
      <c r="O361" s="61">
        <v>0</v>
      </c>
      <c r="P361" s="61">
        <v>0</v>
      </c>
      <c r="Q361" s="61">
        <v>70</v>
      </c>
    </row>
    <row r="362" spans="2:17" x14ac:dyDescent="0.25">
      <c r="B362" s="41" t="s">
        <v>1173</v>
      </c>
      <c r="C362" s="41" t="s">
        <v>1174</v>
      </c>
      <c r="D362" s="41" t="s">
        <v>1175</v>
      </c>
      <c r="E362" s="73"/>
      <c r="F362" s="41" t="s">
        <v>1176</v>
      </c>
      <c r="G362" s="3" t="str">
        <f>VLOOKUP(F362,regions!A$2:C$419,3,FALSE)</f>
        <v>Shire district</v>
      </c>
      <c r="H362" s="3" t="str">
        <f>IFERROR(VLOOKUP(F362,classifications!A$3:C$328,3,FALSE),VLOOKUP(F362,classifications!I$2:K$28,3,FALSE))</f>
        <v>Predominantly Urban</v>
      </c>
      <c r="I362" s="61">
        <v>40</v>
      </c>
      <c r="J362" s="61">
        <v>0</v>
      </c>
      <c r="K362" s="61">
        <v>0</v>
      </c>
      <c r="L362" s="61">
        <v>40</v>
      </c>
      <c r="M362" s="57"/>
      <c r="N362" s="86">
        <v>80</v>
      </c>
      <c r="O362" s="61">
        <v>0</v>
      </c>
      <c r="P362" s="61">
        <v>0</v>
      </c>
      <c r="Q362" s="61">
        <v>80</v>
      </c>
    </row>
    <row r="363" spans="2:17" x14ac:dyDescent="0.25">
      <c r="I363" s="57"/>
      <c r="J363" s="57"/>
      <c r="K363" s="57"/>
      <c r="L363" s="57"/>
      <c r="M363" s="57"/>
      <c r="N363" s="67"/>
      <c r="O363" s="57"/>
      <c r="P363" s="57"/>
      <c r="Q363" s="57"/>
    </row>
    <row r="364" spans="2:17" x14ac:dyDescent="0.25">
      <c r="B364" s="41"/>
      <c r="C364" s="41"/>
      <c r="D364" s="41" t="s">
        <v>1177</v>
      </c>
      <c r="E364" s="73" t="s">
        <v>1178</v>
      </c>
      <c r="F364" s="73" t="s">
        <v>1178</v>
      </c>
      <c r="G364" s="3" t="str">
        <f>VLOOKUP(F364,regions!A$2:C$419,3,FALSE)</f>
        <v>Shire county</v>
      </c>
      <c r="H364" s="3" t="str">
        <f>IFERROR(VLOOKUP(F364,classifications!A$3:C$328,3,FALSE),VLOOKUP(F364,classifications!I$2:K$28,3,FALSE))</f>
        <v>Predominantly Rural</v>
      </c>
      <c r="I364" s="61">
        <v>1180</v>
      </c>
      <c r="J364" s="61">
        <v>190</v>
      </c>
      <c r="K364" s="61">
        <v>0</v>
      </c>
      <c r="L364" s="61">
        <v>1370</v>
      </c>
      <c r="M364" s="57"/>
      <c r="N364" s="86">
        <v>1310</v>
      </c>
      <c r="O364" s="61">
        <v>230</v>
      </c>
      <c r="P364" s="61">
        <v>0</v>
      </c>
      <c r="Q364" s="61">
        <v>1540</v>
      </c>
    </row>
    <row r="365" spans="2:17" x14ac:dyDescent="0.25">
      <c r="B365" s="41" t="s">
        <v>1179</v>
      </c>
      <c r="C365" s="41" t="s">
        <v>1180</v>
      </c>
      <c r="D365" s="41" t="s">
        <v>1181</v>
      </c>
      <c r="E365" s="73"/>
      <c r="F365" s="41" t="s">
        <v>1182</v>
      </c>
      <c r="G365" s="3" t="str">
        <f>VLOOKUP(F365,regions!A$2:C$419,3,FALSE)</f>
        <v>Shire district</v>
      </c>
      <c r="H365" s="3" t="str">
        <f>IFERROR(VLOOKUP(F365,classifications!A$3:C$328,3,FALSE),VLOOKUP(F365,classifications!I$2:K$28,3,FALSE))</f>
        <v>Predominantly Rural</v>
      </c>
      <c r="I365" s="61">
        <v>250</v>
      </c>
      <c r="J365" s="61">
        <v>20</v>
      </c>
      <c r="K365" s="61">
        <v>0</v>
      </c>
      <c r="L365" s="61">
        <v>270</v>
      </c>
      <c r="M365" s="57"/>
      <c r="N365" s="86">
        <v>190</v>
      </c>
      <c r="O365" s="61">
        <v>30</v>
      </c>
      <c r="P365" s="61">
        <v>0</v>
      </c>
      <c r="Q365" s="61">
        <v>220</v>
      </c>
    </row>
    <row r="366" spans="2:17" x14ac:dyDescent="0.25">
      <c r="B366" s="41" t="s">
        <v>1183</v>
      </c>
      <c r="C366" s="41" t="s">
        <v>1184</v>
      </c>
      <c r="D366" s="41" t="s">
        <v>1185</v>
      </c>
      <c r="E366" s="73"/>
      <c r="F366" s="41" t="s">
        <v>1186</v>
      </c>
      <c r="G366" s="3" t="str">
        <f>VLOOKUP(F366,regions!A$2:C$419,3,FALSE)</f>
        <v>Shire district</v>
      </c>
      <c r="H366" s="3" t="str">
        <f>IFERROR(VLOOKUP(F366,classifications!A$3:C$328,3,FALSE),VLOOKUP(F366,classifications!I$2:K$28,3,FALSE))</f>
        <v>Predominantly Rural</v>
      </c>
      <c r="I366" s="61">
        <v>250</v>
      </c>
      <c r="J366" s="61">
        <v>60</v>
      </c>
      <c r="K366" s="61">
        <v>0</v>
      </c>
      <c r="L366" s="61">
        <v>310</v>
      </c>
      <c r="M366" s="57"/>
      <c r="N366" s="86">
        <v>220</v>
      </c>
      <c r="O366" s="61">
        <v>60</v>
      </c>
      <c r="P366" s="61">
        <v>0</v>
      </c>
      <c r="Q366" s="61">
        <v>280</v>
      </c>
    </row>
    <row r="367" spans="2:17" x14ac:dyDescent="0.25">
      <c r="B367" s="41" t="s">
        <v>1187</v>
      </c>
      <c r="C367" s="41" t="s">
        <v>1188</v>
      </c>
      <c r="D367" s="41" t="s">
        <v>1189</v>
      </c>
      <c r="E367" s="73"/>
      <c r="F367" s="41" t="s">
        <v>1190</v>
      </c>
      <c r="G367" s="3" t="str">
        <f>VLOOKUP(F367,regions!A$2:C$419,3,FALSE)</f>
        <v>Shire district</v>
      </c>
      <c r="H367" s="3" t="str">
        <f>IFERROR(VLOOKUP(F367,classifications!A$3:C$328,3,FALSE),VLOOKUP(F367,classifications!I$2:K$28,3,FALSE))</f>
        <v>Predominantly Urban</v>
      </c>
      <c r="I367" s="61">
        <v>50</v>
      </c>
      <c r="J367" s="61">
        <v>0</v>
      </c>
      <c r="K367" s="61">
        <v>0</v>
      </c>
      <c r="L367" s="61">
        <v>50</v>
      </c>
      <c r="M367" s="57"/>
      <c r="N367" s="86">
        <v>200</v>
      </c>
      <c r="O367" s="61">
        <v>90</v>
      </c>
      <c r="P367" s="61">
        <v>0</v>
      </c>
      <c r="Q367" s="61">
        <v>290</v>
      </c>
    </row>
    <row r="368" spans="2:17" x14ac:dyDescent="0.25">
      <c r="B368" s="41" t="s">
        <v>1191</v>
      </c>
      <c r="C368" s="41" t="s">
        <v>1192</v>
      </c>
      <c r="D368" s="41" t="s">
        <v>1193</v>
      </c>
      <c r="E368" s="73"/>
      <c r="F368" s="41" t="s">
        <v>1194</v>
      </c>
      <c r="G368" s="3" t="str">
        <f>VLOOKUP(F368,regions!A$2:C$419,3,FALSE)</f>
        <v>Shire district</v>
      </c>
      <c r="H368" s="3" t="str">
        <f>IFERROR(VLOOKUP(F368,classifications!A$3:C$328,3,FALSE),VLOOKUP(F368,classifications!I$2:K$28,3,FALSE))</f>
        <v>Predominantly Rural</v>
      </c>
      <c r="I368" s="61">
        <v>230</v>
      </c>
      <c r="J368" s="61">
        <v>90</v>
      </c>
      <c r="K368" s="61">
        <v>0</v>
      </c>
      <c r="L368" s="61">
        <v>320</v>
      </c>
      <c r="M368" s="57"/>
      <c r="N368" s="86">
        <v>340</v>
      </c>
      <c r="O368" s="61">
        <v>20</v>
      </c>
      <c r="P368" s="61">
        <v>0</v>
      </c>
      <c r="Q368" s="61">
        <v>360</v>
      </c>
    </row>
    <row r="369" spans="2:17" x14ac:dyDescent="0.25">
      <c r="B369" s="41" t="s">
        <v>1195</v>
      </c>
      <c r="C369" s="41" t="s">
        <v>1196</v>
      </c>
      <c r="D369" s="41" t="s">
        <v>1197</v>
      </c>
      <c r="E369" s="73"/>
      <c r="F369" s="41" t="s">
        <v>1198</v>
      </c>
      <c r="G369" s="3" t="str">
        <f>VLOOKUP(F369,regions!A$2:C$419,3,FALSE)</f>
        <v>Shire district</v>
      </c>
      <c r="H369" s="3" t="str">
        <f>IFERROR(VLOOKUP(F369,classifications!A$3:C$328,3,FALSE),VLOOKUP(F369,classifications!I$2:K$28,3,FALSE))</f>
        <v>Predominantly Rural</v>
      </c>
      <c r="I369" s="61">
        <v>100</v>
      </c>
      <c r="J369" s="61">
        <v>10</v>
      </c>
      <c r="K369" s="61">
        <v>0</v>
      </c>
      <c r="L369" s="61">
        <v>110</v>
      </c>
      <c r="M369" s="57"/>
      <c r="N369" s="86">
        <v>80</v>
      </c>
      <c r="O369" s="61">
        <v>10</v>
      </c>
      <c r="P369" s="61">
        <v>0</v>
      </c>
      <c r="Q369" s="61">
        <v>80</v>
      </c>
    </row>
    <row r="370" spans="2:17" x14ac:dyDescent="0.25">
      <c r="B370" s="41" t="s">
        <v>1199</v>
      </c>
      <c r="C370" s="41" t="s">
        <v>1200</v>
      </c>
      <c r="D370" s="41" t="s">
        <v>1201</v>
      </c>
      <c r="E370" s="73"/>
      <c r="F370" s="41" t="s">
        <v>1202</v>
      </c>
      <c r="G370" s="3" t="str">
        <f>VLOOKUP(F370,regions!A$2:C$419,3,FALSE)</f>
        <v>Shire district</v>
      </c>
      <c r="H370" s="3" t="str">
        <f>IFERROR(VLOOKUP(F370,classifications!A$3:C$328,3,FALSE),VLOOKUP(F370,classifications!I$2:K$28,3,FALSE))</f>
        <v>Predominantly Rural</v>
      </c>
      <c r="I370" s="61">
        <v>180</v>
      </c>
      <c r="J370" s="61">
        <v>20</v>
      </c>
      <c r="K370" s="61">
        <v>0</v>
      </c>
      <c r="L370" s="61">
        <v>200</v>
      </c>
      <c r="M370" s="57"/>
      <c r="N370" s="86">
        <v>150</v>
      </c>
      <c r="O370" s="61">
        <v>0</v>
      </c>
      <c r="P370" s="61">
        <v>0</v>
      </c>
      <c r="Q370" s="61">
        <v>160</v>
      </c>
    </row>
    <row r="371" spans="2:17" x14ac:dyDescent="0.25">
      <c r="B371" s="41" t="s">
        <v>1203</v>
      </c>
      <c r="C371" s="41" t="s">
        <v>1204</v>
      </c>
      <c r="D371" s="41" t="s">
        <v>1205</v>
      </c>
      <c r="E371" s="73"/>
      <c r="F371" s="41" t="s">
        <v>1206</v>
      </c>
      <c r="G371" s="3" t="str">
        <f>VLOOKUP(F371,regions!A$2:C$419,3,FALSE)</f>
        <v>Shire district</v>
      </c>
      <c r="H371" s="3" t="str">
        <f>IFERROR(VLOOKUP(F371,classifications!A$3:C$328,3,FALSE),VLOOKUP(F371,classifications!I$2:K$28,3,FALSE))</f>
        <v>Urban with Significant Rural</v>
      </c>
      <c r="I371" s="61">
        <v>120</v>
      </c>
      <c r="J371" s="61">
        <v>0</v>
      </c>
      <c r="K371" s="61">
        <v>0</v>
      </c>
      <c r="L371" s="61">
        <v>120</v>
      </c>
      <c r="M371" s="57"/>
      <c r="N371" s="86">
        <v>120</v>
      </c>
      <c r="O371" s="61">
        <v>20</v>
      </c>
      <c r="P371" s="61">
        <v>0</v>
      </c>
      <c r="Q371" s="61">
        <v>140</v>
      </c>
    </row>
    <row r="372" spans="2:17" x14ac:dyDescent="0.25">
      <c r="I372" s="57"/>
      <c r="J372" s="57"/>
      <c r="K372" s="57"/>
      <c r="L372" s="57"/>
      <c r="M372" s="57"/>
      <c r="N372" s="67"/>
      <c r="O372" s="57"/>
      <c r="P372" s="57"/>
      <c r="Q372" s="57"/>
    </row>
    <row r="373" spans="2:17" x14ac:dyDescent="0.25">
      <c r="B373" s="41"/>
      <c r="C373" s="41"/>
      <c r="D373" s="41" t="s">
        <v>1207</v>
      </c>
      <c r="E373" s="73" t="s">
        <v>1208</v>
      </c>
      <c r="F373" s="73" t="s">
        <v>1208</v>
      </c>
      <c r="G373" s="3" t="str">
        <f>VLOOKUP(F373,regions!A$2:C$419,3,FALSE)</f>
        <v>Shire county</v>
      </c>
      <c r="H373" s="3" t="str">
        <f>IFERROR(VLOOKUP(F373,classifications!A$3:C$328,3,FALSE),VLOOKUP(F373,classifications!I$2:K$28,3,FALSE))</f>
        <v>Predominantly Urban</v>
      </c>
      <c r="I373" s="61">
        <v>1960</v>
      </c>
      <c r="J373" s="61">
        <v>500</v>
      </c>
      <c r="K373" s="61">
        <v>10</v>
      </c>
      <c r="L373" s="61">
        <v>2470</v>
      </c>
      <c r="M373" s="57"/>
      <c r="N373" s="86">
        <v>2070</v>
      </c>
      <c r="O373" s="61">
        <v>470</v>
      </c>
      <c r="P373" s="61">
        <v>0</v>
      </c>
      <c r="Q373" s="61">
        <v>2540</v>
      </c>
    </row>
    <row r="374" spans="2:17" x14ac:dyDescent="0.25">
      <c r="B374" s="41" t="s">
        <v>1209</v>
      </c>
      <c r="C374" s="41" t="s">
        <v>1210</v>
      </c>
      <c r="D374" s="41" t="s">
        <v>1211</v>
      </c>
      <c r="E374" s="73"/>
      <c r="F374" s="41" t="s">
        <v>1212</v>
      </c>
      <c r="G374" s="3" t="str">
        <f>VLOOKUP(F374,regions!A$2:C$419,3,FALSE)</f>
        <v>Shire district</v>
      </c>
      <c r="H374" s="3" t="str">
        <f>IFERROR(VLOOKUP(F374,classifications!A$3:C$328,3,FALSE),VLOOKUP(F374,classifications!I$2:K$28,3,FALSE))</f>
        <v>Predominantly Urban</v>
      </c>
      <c r="I374" s="61">
        <v>220</v>
      </c>
      <c r="J374" s="61">
        <v>20</v>
      </c>
      <c r="K374" s="61">
        <v>0</v>
      </c>
      <c r="L374" s="61">
        <v>240</v>
      </c>
      <c r="M374" s="57"/>
      <c r="N374" s="86">
        <v>240</v>
      </c>
      <c r="O374" s="61">
        <v>50</v>
      </c>
      <c r="P374" s="61">
        <v>0</v>
      </c>
      <c r="Q374" s="61">
        <v>290</v>
      </c>
    </row>
    <row r="375" spans="2:17" x14ac:dyDescent="0.25">
      <c r="B375" s="41" t="s">
        <v>1213</v>
      </c>
      <c r="C375" s="41" t="s">
        <v>1214</v>
      </c>
      <c r="D375" s="41" t="s">
        <v>1215</v>
      </c>
      <c r="E375" s="73"/>
      <c r="F375" s="41" t="s">
        <v>1216</v>
      </c>
      <c r="G375" s="3" t="str">
        <f>VLOOKUP(F375,regions!A$2:C$419,3,FALSE)</f>
        <v>Shire district</v>
      </c>
      <c r="H375" s="3" t="str">
        <f>IFERROR(VLOOKUP(F375,classifications!A$3:C$328,3,FALSE),VLOOKUP(F375,classifications!I$2:K$28,3,FALSE))</f>
        <v>Predominantly Urban</v>
      </c>
      <c r="I375" s="61">
        <v>140</v>
      </c>
      <c r="J375" s="61">
        <v>130</v>
      </c>
      <c r="K375" s="61">
        <v>0</v>
      </c>
      <c r="L375" s="61">
        <v>260</v>
      </c>
      <c r="M375" s="57"/>
      <c r="N375" s="86">
        <v>210</v>
      </c>
      <c r="O375" s="61">
        <v>70</v>
      </c>
      <c r="P375" s="61">
        <v>0</v>
      </c>
      <c r="Q375" s="61">
        <v>290</v>
      </c>
    </row>
    <row r="376" spans="2:17" x14ac:dyDescent="0.25">
      <c r="B376" s="41" t="s">
        <v>1217</v>
      </c>
      <c r="C376" s="41" t="s">
        <v>1218</v>
      </c>
      <c r="D376" s="41" t="s">
        <v>1219</v>
      </c>
      <c r="E376" s="73"/>
      <c r="F376" s="41" t="s">
        <v>1220</v>
      </c>
      <c r="G376" s="3" t="str">
        <f>VLOOKUP(F376,regions!A$2:C$419,3,FALSE)</f>
        <v>Shire district</v>
      </c>
      <c r="H376" s="3" t="str">
        <f>IFERROR(VLOOKUP(F376,classifications!A$3:C$328,3,FALSE),VLOOKUP(F376,classifications!I$2:K$28,3,FALSE))</f>
        <v>Predominantly Urban</v>
      </c>
      <c r="I376" s="61">
        <v>330</v>
      </c>
      <c r="J376" s="61">
        <v>0</v>
      </c>
      <c r="K376" s="61">
        <v>0</v>
      </c>
      <c r="L376" s="61">
        <v>330</v>
      </c>
      <c r="M376" s="57"/>
      <c r="N376" s="86">
        <v>250</v>
      </c>
      <c r="O376" s="61">
        <v>50</v>
      </c>
      <c r="P376" s="61">
        <v>0</v>
      </c>
      <c r="Q376" s="61">
        <v>300</v>
      </c>
    </row>
    <row r="377" spans="2:17" x14ac:dyDescent="0.25">
      <c r="B377" s="41" t="s">
        <v>1221</v>
      </c>
      <c r="C377" s="41" t="s">
        <v>1222</v>
      </c>
      <c r="D377" s="41" t="s">
        <v>1223</v>
      </c>
      <c r="E377" s="73"/>
      <c r="F377" s="41" t="s">
        <v>1224</v>
      </c>
      <c r="G377" s="3" t="str">
        <f>VLOOKUP(F377,regions!A$2:C$419,3,FALSE)</f>
        <v>Shire district</v>
      </c>
      <c r="H377" s="3" t="str">
        <f>IFERROR(VLOOKUP(F377,classifications!A$3:C$328,3,FALSE),VLOOKUP(F377,classifications!I$2:K$28,3,FALSE))</f>
        <v>Urban with Significant Rural</v>
      </c>
      <c r="I377" s="61">
        <v>100</v>
      </c>
      <c r="J377" s="61">
        <v>30</v>
      </c>
      <c r="K377" s="61">
        <v>0</v>
      </c>
      <c r="L377" s="61">
        <v>130</v>
      </c>
      <c r="M377" s="57"/>
      <c r="N377" s="86">
        <v>130</v>
      </c>
      <c r="O377" s="61">
        <v>10</v>
      </c>
      <c r="P377" s="61">
        <v>0</v>
      </c>
      <c r="Q377" s="61">
        <v>130</v>
      </c>
    </row>
    <row r="378" spans="2:17" x14ac:dyDescent="0.25">
      <c r="B378" s="41" t="s">
        <v>1225</v>
      </c>
      <c r="C378" s="41" t="s">
        <v>1226</v>
      </c>
      <c r="D378" s="41" t="s">
        <v>1227</v>
      </c>
      <c r="E378" s="73"/>
      <c r="F378" s="41" t="s">
        <v>1228</v>
      </c>
      <c r="G378" s="3" t="str">
        <f>VLOOKUP(F378,regions!A$2:C$419,3,FALSE)</f>
        <v>Shire district</v>
      </c>
      <c r="H378" s="3" t="str">
        <f>IFERROR(VLOOKUP(F378,classifications!A$3:C$328,3,FALSE),VLOOKUP(F378,classifications!I$2:K$28,3,FALSE))</f>
        <v>Predominantly Urban</v>
      </c>
      <c r="I378" s="61">
        <v>340</v>
      </c>
      <c r="J378" s="61">
        <v>80</v>
      </c>
      <c r="K378" s="61">
        <v>0</v>
      </c>
      <c r="L378" s="61">
        <v>420</v>
      </c>
      <c r="M378" s="57"/>
      <c r="N378" s="86">
        <v>400</v>
      </c>
      <c r="O378" s="61">
        <v>20</v>
      </c>
      <c r="P378" s="61">
        <v>0</v>
      </c>
      <c r="Q378" s="61">
        <v>420</v>
      </c>
    </row>
    <row r="379" spans="2:17" x14ac:dyDescent="0.25">
      <c r="B379" s="41" t="s">
        <v>1229</v>
      </c>
      <c r="C379" s="41" t="s">
        <v>1230</v>
      </c>
      <c r="D379" s="41" t="s">
        <v>1231</v>
      </c>
      <c r="E379" s="73"/>
      <c r="F379" s="41" t="s">
        <v>1232</v>
      </c>
      <c r="G379" s="3" t="str">
        <f>VLOOKUP(F379,regions!A$2:C$419,3,FALSE)</f>
        <v>Shire district</v>
      </c>
      <c r="H379" s="3" t="str">
        <f>IFERROR(VLOOKUP(F379,classifications!A$3:C$328,3,FALSE),VLOOKUP(F379,classifications!I$2:K$28,3,FALSE))</f>
        <v>Predominantly Urban</v>
      </c>
      <c r="I379" s="61">
        <v>130</v>
      </c>
      <c r="J379" s="61">
        <v>30</v>
      </c>
      <c r="K379" s="61">
        <v>0</v>
      </c>
      <c r="L379" s="61">
        <v>160</v>
      </c>
      <c r="M379" s="57"/>
      <c r="N379" s="86">
        <v>130</v>
      </c>
      <c r="O379" s="61">
        <v>30</v>
      </c>
      <c r="P379" s="61">
        <v>0</v>
      </c>
      <c r="Q379" s="61">
        <v>160</v>
      </c>
    </row>
    <row r="380" spans="2:17" x14ac:dyDescent="0.25">
      <c r="B380" s="41" t="s">
        <v>1233</v>
      </c>
      <c r="C380" s="41" t="s">
        <v>1234</v>
      </c>
      <c r="D380" s="41" t="s">
        <v>1235</v>
      </c>
      <c r="E380" s="73"/>
      <c r="F380" s="41" t="s">
        <v>1236</v>
      </c>
      <c r="G380" s="3" t="str">
        <f>VLOOKUP(F380,regions!A$2:C$419,3,FALSE)</f>
        <v>Shire district</v>
      </c>
      <c r="H380" s="3" t="str">
        <f>IFERROR(VLOOKUP(F380,classifications!A$3:C$328,3,FALSE),VLOOKUP(F380,classifications!I$2:K$28,3,FALSE))</f>
        <v>Predominantly Urban</v>
      </c>
      <c r="I380" s="61">
        <v>180</v>
      </c>
      <c r="J380" s="61">
        <v>90</v>
      </c>
      <c r="K380" s="61">
        <v>0</v>
      </c>
      <c r="L380" s="61">
        <v>270</v>
      </c>
      <c r="M380" s="57"/>
      <c r="N380" s="86">
        <v>120</v>
      </c>
      <c r="O380" s="61">
        <v>140</v>
      </c>
      <c r="P380" s="61">
        <v>0</v>
      </c>
      <c r="Q380" s="61">
        <v>260</v>
      </c>
    </row>
    <row r="381" spans="2:17" x14ac:dyDescent="0.25">
      <c r="B381" s="41" t="s">
        <v>1237</v>
      </c>
      <c r="C381" s="41" t="s">
        <v>1238</v>
      </c>
      <c r="D381" s="41" t="s">
        <v>1239</v>
      </c>
      <c r="E381" s="73"/>
      <c r="F381" s="41" t="s">
        <v>1240</v>
      </c>
      <c r="G381" s="3" t="str">
        <f>VLOOKUP(F381,regions!A$2:C$419,3,FALSE)</f>
        <v>Shire district</v>
      </c>
      <c r="H381" s="3" t="str">
        <f>IFERROR(VLOOKUP(F381,classifications!A$3:C$328,3,FALSE),VLOOKUP(F381,classifications!I$2:K$28,3,FALSE))</f>
        <v>Predominantly Urban</v>
      </c>
      <c r="I381" s="61">
        <v>170</v>
      </c>
      <c r="J381" s="61">
        <v>50</v>
      </c>
      <c r="K381" s="61">
        <v>0</v>
      </c>
      <c r="L381" s="61">
        <v>210</v>
      </c>
      <c r="M381" s="57"/>
      <c r="N381" s="86">
        <v>120</v>
      </c>
      <c r="O381" s="61">
        <v>70</v>
      </c>
      <c r="P381" s="61">
        <v>0</v>
      </c>
      <c r="Q381" s="61">
        <v>200</v>
      </c>
    </row>
    <row r="382" spans="2:17" x14ac:dyDescent="0.25">
      <c r="B382" s="41" t="s">
        <v>1241</v>
      </c>
      <c r="C382" s="41" t="s">
        <v>1242</v>
      </c>
      <c r="D382" s="41" t="s">
        <v>1243</v>
      </c>
      <c r="E382" s="73"/>
      <c r="F382" s="41" t="s">
        <v>1244</v>
      </c>
      <c r="G382" s="3" t="str">
        <f>VLOOKUP(F382,regions!A$2:C$419,3,FALSE)</f>
        <v>Shire district</v>
      </c>
      <c r="H382" s="3" t="str">
        <f>IFERROR(VLOOKUP(F382,classifications!A$3:C$328,3,FALSE),VLOOKUP(F382,classifications!I$2:K$28,3,FALSE))</f>
        <v>Urban with Significant Rural</v>
      </c>
      <c r="I382" s="61">
        <v>150</v>
      </c>
      <c r="J382" s="61">
        <v>30</v>
      </c>
      <c r="K382" s="61">
        <v>10</v>
      </c>
      <c r="L382" s="61">
        <v>180</v>
      </c>
      <c r="M382" s="57"/>
      <c r="N382" s="86">
        <v>230</v>
      </c>
      <c r="O382" s="61">
        <v>10</v>
      </c>
      <c r="P382" s="61">
        <v>0</v>
      </c>
      <c r="Q382" s="61">
        <v>240</v>
      </c>
    </row>
    <row r="383" spans="2:17" x14ac:dyDescent="0.25">
      <c r="B383" s="41" t="s">
        <v>1245</v>
      </c>
      <c r="C383" s="41" t="s">
        <v>1246</v>
      </c>
      <c r="D383" s="41" t="s">
        <v>1247</v>
      </c>
      <c r="E383" s="73"/>
      <c r="F383" s="41" t="s">
        <v>1248</v>
      </c>
      <c r="G383" s="3" t="str">
        <f>VLOOKUP(F383,regions!A$2:C$419,3,FALSE)</f>
        <v>Shire district</v>
      </c>
      <c r="H383" s="3" t="str">
        <f>IFERROR(VLOOKUP(F383,classifications!A$3:C$328,3,FALSE),VLOOKUP(F383,classifications!I$2:K$28,3,FALSE))</f>
        <v>Predominantly Rural</v>
      </c>
      <c r="I383" s="61">
        <v>70</v>
      </c>
      <c r="J383" s="61">
        <v>50</v>
      </c>
      <c r="K383" s="61">
        <v>0</v>
      </c>
      <c r="L383" s="61">
        <v>120</v>
      </c>
      <c r="M383" s="57"/>
      <c r="N383" s="86">
        <v>80</v>
      </c>
      <c r="O383" s="61">
        <v>0</v>
      </c>
      <c r="P383" s="61">
        <v>0</v>
      </c>
      <c r="Q383" s="61">
        <v>80</v>
      </c>
    </row>
    <row r="384" spans="2:17" x14ac:dyDescent="0.25">
      <c r="B384" s="41" t="s">
        <v>1249</v>
      </c>
      <c r="C384" s="41" t="s">
        <v>1250</v>
      </c>
      <c r="D384" s="41" t="s">
        <v>1251</v>
      </c>
      <c r="E384" s="73"/>
      <c r="F384" s="41" t="s">
        <v>1252</v>
      </c>
      <c r="G384" s="3" t="str">
        <f>VLOOKUP(F384,regions!A$2:C$419,3,FALSE)</f>
        <v>Shire district</v>
      </c>
      <c r="H384" s="3" t="str">
        <f>IFERROR(VLOOKUP(F384,classifications!A$3:C$328,3,FALSE),VLOOKUP(F384,classifications!I$2:K$28,3,FALSE))</f>
        <v>Predominantly Urban</v>
      </c>
      <c r="I384" s="61">
        <v>150</v>
      </c>
      <c r="J384" s="61">
        <v>0</v>
      </c>
      <c r="K384" s="61">
        <v>0</v>
      </c>
      <c r="L384" s="61">
        <v>150</v>
      </c>
      <c r="M384" s="57"/>
      <c r="N384" s="86">
        <v>170</v>
      </c>
      <c r="O384" s="61">
        <v>10</v>
      </c>
      <c r="P384" s="61">
        <v>0</v>
      </c>
      <c r="Q384" s="61">
        <v>180</v>
      </c>
    </row>
    <row r="385" spans="2:17" x14ac:dyDescent="0.25">
      <c r="I385" s="57"/>
      <c r="J385" s="57"/>
      <c r="K385" s="57"/>
      <c r="L385" s="57"/>
      <c r="M385" s="57"/>
      <c r="N385" s="67"/>
      <c r="O385" s="57"/>
      <c r="P385" s="57"/>
      <c r="Q385" s="57"/>
    </row>
    <row r="386" spans="2:17" x14ac:dyDescent="0.25">
      <c r="B386" s="41"/>
      <c r="C386" s="41"/>
      <c r="D386" s="41" t="s">
        <v>1253</v>
      </c>
      <c r="E386" s="73" t="s">
        <v>1254</v>
      </c>
      <c r="F386" s="73" t="s">
        <v>1254</v>
      </c>
      <c r="G386" s="3" t="str">
        <f>VLOOKUP(F386,regions!A$2:C$419,3,FALSE)</f>
        <v>Shire county</v>
      </c>
      <c r="H386" s="3" t="str">
        <f>IFERROR(VLOOKUP(F386,classifications!A$3:C$328,3,FALSE),VLOOKUP(F386,classifications!I$2:K$28,3,FALSE))</f>
        <v>Urban with Significant Rural</v>
      </c>
      <c r="I386" s="61">
        <v>470</v>
      </c>
      <c r="J386" s="61">
        <v>200</v>
      </c>
      <c r="K386" s="61">
        <v>110</v>
      </c>
      <c r="L386" s="61">
        <v>790</v>
      </c>
      <c r="M386" s="57"/>
      <c r="N386" s="86">
        <v>480</v>
      </c>
      <c r="O386" s="61">
        <v>180</v>
      </c>
      <c r="P386" s="61">
        <v>260</v>
      </c>
      <c r="Q386" s="61">
        <v>920</v>
      </c>
    </row>
    <row r="387" spans="2:17" x14ac:dyDescent="0.25">
      <c r="B387" s="41" t="s">
        <v>1255</v>
      </c>
      <c r="C387" s="41" t="s">
        <v>1256</v>
      </c>
      <c r="D387" s="41" t="s">
        <v>1257</v>
      </c>
      <c r="E387" s="73"/>
      <c r="F387" s="41" t="s">
        <v>1258</v>
      </c>
      <c r="G387" s="3" t="str">
        <f>VLOOKUP(F387,regions!A$2:C$419,3,FALSE)</f>
        <v>Shire district</v>
      </c>
      <c r="H387" s="3" t="str">
        <f>IFERROR(VLOOKUP(F387,classifications!A$3:C$328,3,FALSE),VLOOKUP(F387,classifications!I$2:K$28,3,FALSE))</f>
        <v>Predominantly Rural</v>
      </c>
      <c r="I387" s="61">
        <v>20</v>
      </c>
      <c r="J387" s="61">
        <v>10</v>
      </c>
      <c r="K387" s="61">
        <v>0</v>
      </c>
      <c r="L387" s="61">
        <v>30</v>
      </c>
      <c r="M387" s="57"/>
      <c r="N387" s="86">
        <v>40</v>
      </c>
      <c r="O387" s="61">
        <v>10</v>
      </c>
      <c r="P387" s="61">
        <v>0</v>
      </c>
      <c r="Q387" s="61">
        <v>50</v>
      </c>
    </row>
    <row r="388" spans="2:17" x14ac:dyDescent="0.25">
      <c r="B388" s="41" t="s">
        <v>1259</v>
      </c>
      <c r="C388" s="41" t="s">
        <v>1260</v>
      </c>
      <c r="D388" s="41" t="s">
        <v>1261</v>
      </c>
      <c r="E388" s="73"/>
      <c r="F388" s="41" t="s">
        <v>1262</v>
      </c>
      <c r="G388" s="3" t="str">
        <f>VLOOKUP(F388,regions!A$2:C$419,3,FALSE)</f>
        <v>Shire district</v>
      </c>
      <c r="H388" s="3" t="str">
        <f>IFERROR(VLOOKUP(F388,classifications!A$3:C$328,3,FALSE),VLOOKUP(F388,classifications!I$2:K$28,3,FALSE))</f>
        <v>Predominantly Urban</v>
      </c>
      <c r="I388" s="61">
        <v>90</v>
      </c>
      <c r="J388" s="61">
        <v>120</v>
      </c>
      <c r="K388" s="61">
        <v>0</v>
      </c>
      <c r="L388" s="61">
        <v>210</v>
      </c>
      <c r="M388" s="57"/>
      <c r="N388" s="86">
        <v>170</v>
      </c>
      <c r="O388" s="61">
        <v>110</v>
      </c>
      <c r="P388" s="61">
        <v>0</v>
      </c>
      <c r="Q388" s="61">
        <v>280</v>
      </c>
    </row>
    <row r="389" spans="2:17" x14ac:dyDescent="0.25">
      <c r="B389" s="41" t="s">
        <v>1263</v>
      </c>
      <c r="C389" s="41" t="s">
        <v>1264</v>
      </c>
      <c r="D389" s="41" t="s">
        <v>1265</v>
      </c>
      <c r="E389" s="73"/>
      <c r="F389" s="41" t="s">
        <v>1266</v>
      </c>
      <c r="G389" s="3" t="str">
        <f>VLOOKUP(F389,regions!A$2:C$419,3,FALSE)</f>
        <v>Shire district</v>
      </c>
      <c r="H389" s="3" t="str">
        <f>IFERROR(VLOOKUP(F389,classifications!A$3:C$328,3,FALSE),VLOOKUP(F389,classifications!I$2:K$28,3,FALSE))</f>
        <v>Predominantly Urban</v>
      </c>
      <c r="I389" s="61">
        <v>100</v>
      </c>
      <c r="J389" s="61">
        <v>10</v>
      </c>
      <c r="K389" s="61">
        <v>110</v>
      </c>
      <c r="L389" s="61">
        <v>220</v>
      </c>
      <c r="M389" s="57"/>
      <c r="N389" s="86">
        <v>50</v>
      </c>
      <c r="O389" s="61">
        <v>10</v>
      </c>
      <c r="P389" s="61">
        <v>260</v>
      </c>
      <c r="Q389" s="61">
        <v>310</v>
      </c>
    </row>
    <row r="390" spans="2:17" x14ac:dyDescent="0.25">
      <c r="B390" s="41" t="s">
        <v>1267</v>
      </c>
      <c r="C390" s="41" t="s">
        <v>1268</v>
      </c>
      <c r="D390" s="41" t="s">
        <v>1269</v>
      </c>
      <c r="E390" s="73"/>
      <c r="F390" s="41" t="s">
        <v>1270</v>
      </c>
      <c r="G390" s="3" t="str">
        <f>VLOOKUP(F390,regions!A$2:C$419,3,FALSE)</f>
        <v>Shire district</v>
      </c>
      <c r="H390" s="3" t="str">
        <f>IFERROR(VLOOKUP(F390,classifications!A$3:C$328,3,FALSE),VLOOKUP(F390,classifications!I$2:K$28,3,FALSE))</f>
        <v>Predominantly Rural</v>
      </c>
      <c r="I390" s="61">
        <v>170</v>
      </c>
      <c r="J390" s="61">
        <v>70</v>
      </c>
      <c r="K390" s="61">
        <v>0</v>
      </c>
      <c r="L390" s="61">
        <v>230</v>
      </c>
      <c r="M390" s="57"/>
      <c r="N390" s="86">
        <v>130</v>
      </c>
      <c r="O390" s="61">
        <v>50</v>
      </c>
      <c r="P390" s="61">
        <v>0</v>
      </c>
      <c r="Q390" s="61">
        <v>180</v>
      </c>
    </row>
    <row r="391" spans="2:17" x14ac:dyDescent="0.25">
      <c r="B391" s="41" t="s">
        <v>1271</v>
      </c>
      <c r="C391" s="41" t="s">
        <v>1272</v>
      </c>
      <c r="D391" s="41" t="s">
        <v>1273</v>
      </c>
      <c r="E391" s="73"/>
      <c r="F391" s="41" t="s">
        <v>1274</v>
      </c>
      <c r="G391" s="3" t="str">
        <f>VLOOKUP(F391,regions!A$2:C$419,3,FALSE)</f>
        <v>Shire district</v>
      </c>
      <c r="H391" s="3" t="str">
        <f>IFERROR(VLOOKUP(F391,classifications!A$3:C$328,3,FALSE),VLOOKUP(F391,classifications!I$2:K$28,3,FALSE))</f>
        <v>Predominantly Urban</v>
      </c>
      <c r="I391" s="61">
        <v>100</v>
      </c>
      <c r="J391" s="61">
        <v>0</v>
      </c>
      <c r="K391" s="61">
        <v>0</v>
      </c>
      <c r="L391" s="61">
        <v>100</v>
      </c>
      <c r="M391" s="57"/>
      <c r="N391" s="86">
        <v>100</v>
      </c>
      <c r="O391" s="61">
        <v>0</v>
      </c>
      <c r="P391" s="61">
        <v>0</v>
      </c>
      <c r="Q391" s="61">
        <v>100</v>
      </c>
    </row>
    <row r="392" spans="2:17" x14ac:dyDescent="0.25">
      <c r="I392" s="57"/>
      <c r="J392" s="57"/>
      <c r="K392" s="57"/>
      <c r="L392" s="57"/>
      <c r="M392" s="57"/>
      <c r="N392" s="67"/>
      <c r="O392" s="57"/>
      <c r="P392" s="57"/>
      <c r="Q392" s="57"/>
    </row>
    <row r="393" spans="2:17" x14ac:dyDescent="0.25">
      <c r="B393" s="41"/>
      <c r="C393" s="41"/>
      <c r="D393" s="41" t="s">
        <v>1275</v>
      </c>
      <c r="E393" s="73" t="s">
        <v>1276</v>
      </c>
      <c r="F393" s="73" t="s">
        <v>1276</v>
      </c>
      <c r="G393" s="3" t="str">
        <f>VLOOKUP(F393,regions!A$2:C$419,3,FALSE)</f>
        <v>Shire county</v>
      </c>
      <c r="H393" s="3" t="str">
        <f>IFERROR(VLOOKUP(F393,classifications!A$3:C$328,3,FALSE),VLOOKUP(F393,classifications!I$2:K$28,3,FALSE))</f>
        <v>Predominantly Urban</v>
      </c>
      <c r="I393" s="61">
        <v>1570</v>
      </c>
      <c r="J393" s="61">
        <v>590</v>
      </c>
      <c r="K393" s="61">
        <v>10</v>
      </c>
      <c r="L393" s="61">
        <v>2150</v>
      </c>
      <c r="M393" s="57"/>
      <c r="N393" s="86">
        <v>1680</v>
      </c>
      <c r="O393" s="61">
        <v>420</v>
      </c>
      <c r="P393" s="61">
        <v>0</v>
      </c>
      <c r="Q393" s="61">
        <v>2100</v>
      </c>
    </row>
    <row r="394" spans="2:17" x14ac:dyDescent="0.25">
      <c r="B394" s="41" t="s">
        <v>1277</v>
      </c>
      <c r="C394" s="41" t="s">
        <v>1278</v>
      </c>
      <c r="D394" s="41" t="s">
        <v>1279</v>
      </c>
      <c r="E394" s="73"/>
      <c r="F394" s="41" t="s">
        <v>1280</v>
      </c>
      <c r="G394" s="3" t="str">
        <f>VLOOKUP(F394,regions!A$2:C$419,3,FALSE)</f>
        <v>Shire district</v>
      </c>
      <c r="H394" s="3" t="str">
        <f>IFERROR(VLOOKUP(F394,classifications!A$3:C$328,3,FALSE),VLOOKUP(F394,classifications!I$2:K$28,3,FALSE))</f>
        <v>Predominantly Urban</v>
      </c>
      <c r="I394" s="61">
        <v>50</v>
      </c>
      <c r="J394" s="61">
        <v>30</v>
      </c>
      <c r="K394" s="61">
        <v>0</v>
      </c>
      <c r="L394" s="61">
        <v>90</v>
      </c>
      <c r="M394" s="57"/>
      <c r="N394" s="86">
        <v>60</v>
      </c>
      <c r="O394" s="61">
        <v>20</v>
      </c>
      <c r="P394" s="61">
        <v>0</v>
      </c>
      <c r="Q394" s="61">
        <v>80</v>
      </c>
    </row>
    <row r="395" spans="2:17" x14ac:dyDescent="0.25">
      <c r="B395" s="41" t="s">
        <v>1281</v>
      </c>
      <c r="C395" s="41" t="s">
        <v>1282</v>
      </c>
      <c r="D395" s="41" t="s">
        <v>1283</v>
      </c>
      <c r="E395" s="73"/>
      <c r="F395" s="41" t="s">
        <v>1284</v>
      </c>
      <c r="G395" s="3" t="str">
        <f>VLOOKUP(F395,regions!A$2:C$419,3,FALSE)</f>
        <v>Shire district</v>
      </c>
      <c r="H395" s="3" t="str">
        <f>IFERROR(VLOOKUP(F395,classifications!A$3:C$328,3,FALSE),VLOOKUP(F395,classifications!I$2:K$28,3,FALSE))</f>
        <v>Predominantly Urban</v>
      </c>
      <c r="I395" s="84">
        <v>400</v>
      </c>
      <c r="J395" s="84">
        <v>90</v>
      </c>
      <c r="K395" s="87">
        <v>10</v>
      </c>
      <c r="L395" s="84">
        <v>480</v>
      </c>
      <c r="M395" s="57"/>
      <c r="N395" s="85">
        <v>540</v>
      </c>
      <c r="O395" s="84">
        <v>140</v>
      </c>
      <c r="P395" s="87">
        <v>0</v>
      </c>
      <c r="Q395" s="84">
        <v>680</v>
      </c>
    </row>
    <row r="396" spans="2:17" x14ac:dyDescent="0.25">
      <c r="B396" s="41" t="s">
        <v>1285</v>
      </c>
      <c r="C396" s="41" t="s">
        <v>1286</v>
      </c>
      <c r="D396" s="41" t="s">
        <v>1287</v>
      </c>
      <c r="E396" s="73"/>
      <c r="F396" s="41" t="s">
        <v>1288</v>
      </c>
      <c r="G396" s="3" t="str">
        <f>VLOOKUP(F396,regions!A$2:C$419,3,FALSE)</f>
        <v>Shire district</v>
      </c>
      <c r="H396" s="3" t="str">
        <f>IFERROR(VLOOKUP(F396,classifications!A$3:C$328,3,FALSE),VLOOKUP(F396,classifications!I$2:K$28,3,FALSE))</f>
        <v>Predominantly Rural</v>
      </c>
      <c r="I396" s="61">
        <v>270</v>
      </c>
      <c r="J396" s="61">
        <v>70</v>
      </c>
      <c r="K396" s="61">
        <v>0</v>
      </c>
      <c r="L396" s="61">
        <v>340</v>
      </c>
      <c r="M396" s="57"/>
      <c r="N396" s="86">
        <v>230</v>
      </c>
      <c r="O396" s="61">
        <v>130</v>
      </c>
      <c r="P396" s="61">
        <v>0</v>
      </c>
      <c r="Q396" s="61">
        <v>370</v>
      </c>
    </row>
    <row r="397" spans="2:17" x14ac:dyDescent="0.25">
      <c r="B397" s="41" t="s">
        <v>1289</v>
      </c>
      <c r="C397" s="41" t="s">
        <v>1290</v>
      </c>
      <c r="D397" s="41" t="s">
        <v>1291</v>
      </c>
      <c r="E397" s="73"/>
      <c r="F397" s="41" t="s">
        <v>1292</v>
      </c>
      <c r="G397" s="3" t="str">
        <f>VLOOKUP(F397,regions!A$2:C$419,3,FALSE)</f>
        <v>Shire district</v>
      </c>
      <c r="H397" s="3" t="str">
        <f>IFERROR(VLOOKUP(F397,classifications!A$3:C$328,3,FALSE),VLOOKUP(F397,classifications!I$2:K$28,3,FALSE))</f>
        <v>Predominantly Urban</v>
      </c>
      <c r="I397" s="61">
        <v>50</v>
      </c>
      <c r="J397" s="61">
        <v>10</v>
      </c>
      <c r="K397" s="61">
        <v>0</v>
      </c>
      <c r="L397" s="61">
        <v>60</v>
      </c>
      <c r="M397" s="57"/>
      <c r="N397" s="86">
        <v>320</v>
      </c>
      <c r="O397" s="61">
        <v>0</v>
      </c>
      <c r="P397" s="61">
        <v>0</v>
      </c>
      <c r="Q397" s="61">
        <v>320</v>
      </c>
    </row>
    <row r="398" spans="2:17" x14ac:dyDescent="0.25">
      <c r="B398" s="41" t="s">
        <v>1293</v>
      </c>
      <c r="C398" s="41" t="s">
        <v>1294</v>
      </c>
      <c r="D398" s="41" t="s">
        <v>1295</v>
      </c>
      <c r="E398" s="73"/>
      <c r="F398" s="41" t="s">
        <v>1296</v>
      </c>
      <c r="G398" s="3" t="str">
        <f>VLOOKUP(F398,regions!A$2:C$419,3,FALSE)</f>
        <v>Shire district</v>
      </c>
      <c r="H398" s="3" t="str">
        <f>IFERROR(VLOOKUP(F398,classifications!A$3:C$328,3,FALSE),VLOOKUP(F398,classifications!I$2:K$28,3,FALSE))</f>
        <v>Predominantly Rural</v>
      </c>
      <c r="I398" s="61">
        <v>260</v>
      </c>
      <c r="J398" s="61">
        <v>230</v>
      </c>
      <c r="K398" s="61">
        <v>0</v>
      </c>
      <c r="L398" s="61">
        <v>490</v>
      </c>
      <c r="M398" s="57"/>
      <c r="N398" s="86">
        <v>120</v>
      </c>
      <c r="O398" s="61">
        <v>20</v>
      </c>
      <c r="P398" s="61">
        <v>0</v>
      </c>
      <c r="Q398" s="61">
        <v>140</v>
      </c>
    </row>
    <row r="399" spans="2:17" x14ac:dyDescent="0.25">
      <c r="B399" s="41" t="s">
        <v>1297</v>
      </c>
      <c r="C399" s="41" t="s">
        <v>1298</v>
      </c>
      <c r="D399" s="41" t="s">
        <v>1299</v>
      </c>
      <c r="E399" s="73"/>
      <c r="F399" s="41" t="s">
        <v>1300</v>
      </c>
      <c r="G399" s="3" t="str">
        <f>VLOOKUP(F399,regions!A$2:C$419,3,FALSE)</f>
        <v>Shire district</v>
      </c>
      <c r="H399" s="3" t="str">
        <f>IFERROR(VLOOKUP(F399,classifications!A$3:C$328,3,FALSE),VLOOKUP(F399,classifications!I$2:K$28,3,FALSE))</f>
        <v>Predominantly Urban</v>
      </c>
      <c r="I399" s="84">
        <v>490</v>
      </c>
      <c r="J399" s="84">
        <v>80</v>
      </c>
      <c r="K399" s="87">
        <v>0</v>
      </c>
      <c r="L399" s="84">
        <v>570</v>
      </c>
      <c r="M399" s="57"/>
      <c r="N399" s="85">
        <v>330</v>
      </c>
      <c r="O399" s="84">
        <v>90</v>
      </c>
      <c r="P399" s="87">
        <v>0</v>
      </c>
      <c r="Q399" s="84">
        <v>420</v>
      </c>
    </row>
    <row r="400" spans="2:17" x14ac:dyDescent="0.25">
      <c r="B400" s="41" t="s">
        <v>1301</v>
      </c>
      <c r="C400" s="41" t="s">
        <v>1302</v>
      </c>
      <c r="D400" s="41" t="s">
        <v>1303</v>
      </c>
      <c r="E400" s="73"/>
      <c r="F400" s="41" t="s">
        <v>1304</v>
      </c>
      <c r="G400" s="3" t="str">
        <f>VLOOKUP(F400,regions!A$2:C$419,3,FALSE)</f>
        <v>Shire district</v>
      </c>
      <c r="H400" s="3" t="str">
        <f>IFERROR(VLOOKUP(F400,classifications!A$3:C$328,3,FALSE),VLOOKUP(F400,classifications!I$2:K$28,3,FALSE))</f>
        <v>Predominantly Urban</v>
      </c>
      <c r="I400" s="61">
        <v>50</v>
      </c>
      <c r="J400" s="61">
        <v>70</v>
      </c>
      <c r="K400" s="61">
        <v>0</v>
      </c>
      <c r="L400" s="61">
        <v>120</v>
      </c>
      <c r="M400" s="57"/>
      <c r="N400" s="86">
        <v>80</v>
      </c>
      <c r="O400" s="61">
        <v>10</v>
      </c>
      <c r="P400" s="61">
        <v>0</v>
      </c>
      <c r="Q400" s="61">
        <v>100</v>
      </c>
    </row>
    <row r="401" spans="1:17" x14ac:dyDescent="0.25">
      <c r="I401" s="57"/>
      <c r="J401" s="57"/>
      <c r="K401" s="57"/>
      <c r="L401" s="57"/>
      <c r="M401" s="57"/>
      <c r="N401" s="67"/>
      <c r="O401" s="57"/>
      <c r="P401" s="57"/>
      <c r="Q401" s="57"/>
    </row>
    <row r="402" spans="1:17" x14ac:dyDescent="0.25">
      <c r="B402" s="41"/>
      <c r="C402" s="41"/>
      <c r="D402" s="41" t="s">
        <v>1305</v>
      </c>
      <c r="E402" s="73" t="s">
        <v>1306</v>
      </c>
      <c r="F402" s="73" t="s">
        <v>1306</v>
      </c>
      <c r="G402" s="3" t="str">
        <f>VLOOKUP(F402,regions!A$2:C$419,3,FALSE)</f>
        <v>Shire county</v>
      </c>
      <c r="H402" s="3" t="str">
        <f>IFERROR(VLOOKUP(F402,classifications!A$3:C$328,3,FALSE),VLOOKUP(F402,classifications!I$2:K$28,3,FALSE))</f>
        <v>Urban with Significant Rural</v>
      </c>
      <c r="I402" s="61">
        <v>910</v>
      </c>
      <c r="J402" s="61">
        <v>350</v>
      </c>
      <c r="K402" s="61">
        <v>0</v>
      </c>
      <c r="L402" s="61">
        <v>1260</v>
      </c>
      <c r="M402" s="57"/>
      <c r="N402" s="86">
        <v>760</v>
      </c>
      <c r="O402" s="61">
        <v>320</v>
      </c>
      <c r="P402" s="61">
        <v>0</v>
      </c>
      <c r="Q402" s="61">
        <v>1090</v>
      </c>
    </row>
    <row r="403" spans="1:17" x14ac:dyDescent="0.25">
      <c r="B403" s="41" t="s">
        <v>1307</v>
      </c>
      <c r="C403" s="41" t="s">
        <v>1308</v>
      </c>
      <c r="D403" s="41" t="s">
        <v>1309</v>
      </c>
      <c r="E403" s="73"/>
      <c r="F403" s="41" t="s">
        <v>1310</v>
      </c>
      <c r="G403" s="3" t="str">
        <f>VLOOKUP(F403,regions!A$2:C$419,3,FALSE)</f>
        <v>Shire district</v>
      </c>
      <c r="H403" s="3" t="str">
        <f>IFERROR(VLOOKUP(F403,classifications!A$3:C$328,3,FALSE),VLOOKUP(F403,classifications!I$2:K$28,3,FALSE))</f>
        <v>Predominantly Urban</v>
      </c>
      <c r="I403" s="61">
        <v>100</v>
      </c>
      <c r="J403" s="61">
        <v>40</v>
      </c>
      <c r="K403" s="61">
        <v>0</v>
      </c>
      <c r="L403" s="61">
        <v>140</v>
      </c>
      <c r="M403" s="57"/>
      <c r="N403" s="86">
        <v>110</v>
      </c>
      <c r="O403" s="61">
        <v>120</v>
      </c>
      <c r="P403" s="61">
        <v>0</v>
      </c>
      <c r="Q403" s="61">
        <v>230</v>
      </c>
    </row>
    <row r="404" spans="1:17" x14ac:dyDescent="0.25">
      <c r="B404" s="41" t="s">
        <v>1311</v>
      </c>
      <c r="C404" s="41" t="s">
        <v>1312</v>
      </c>
      <c r="D404" s="41" t="s">
        <v>1313</v>
      </c>
      <c r="E404" s="73"/>
      <c r="F404" s="41" t="s">
        <v>1314</v>
      </c>
      <c r="G404" s="3" t="str">
        <f>VLOOKUP(F404,regions!A$2:C$419,3,FALSE)</f>
        <v>Shire district</v>
      </c>
      <c r="H404" s="3" t="str">
        <f>IFERROR(VLOOKUP(F404,classifications!A$3:C$328,3,FALSE),VLOOKUP(F404,classifications!I$2:K$28,3,FALSE))</f>
        <v>Predominantly Rural</v>
      </c>
      <c r="I404" s="61">
        <v>200</v>
      </c>
      <c r="J404" s="61">
        <v>30</v>
      </c>
      <c r="K404" s="61">
        <v>0</v>
      </c>
      <c r="L404" s="61">
        <v>220</v>
      </c>
      <c r="M404" s="57"/>
      <c r="N404" s="86">
        <v>160</v>
      </c>
      <c r="O404" s="61">
        <v>50</v>
      </c>
      <c r="P404" s="61">
        <v>0</v>
      </c>
      <c r="Q404" s="61">
        <v>210</v>
      </c>
    </row>
    <row r="405" spans="1:17" x14ac:dyDescent="0.25">
      <c r="B405" s="41" t="s">
        <v>1315</v>
      </c>
      <c r="C405" s="41" t="s">
        <v>1316</v>
      </c>
      <c r="D405" s="41" t="s">
        <v>1317</v>
      </c>
      <c r="E405" s="73"/>
      <c r="F405" s="41" t="s">
        <v>1318</v>
      </c>
      <c r="G405" s="3" t="str">
        <f>VLOOKUP(F405,regions!A$2:C$419,3,FALSE)</f>
        <v>Shire district</v>
      </c>
      <c r="H405" s="3" t="str">
        <f>IFERROR(VLOOKUP(F405,classifications!A$3:C$328,3,FALSE),VLOOKUP(F405,classifications!I$2:K$28,3,FALSE))</f>
        <v>Predominantly Urban</v>
      </c>
      <c r="I405" s="61">
        <v>30</v>
      </c>
      <c r="J405" s="61">
        <v>0</v>
      </c>
      <c r="K405" s="61">
        <v>0</v>
      </c>
      <c r="L405" s="61">
        <v>30</v>
      </c>
      <c r="M405" s="57"/>
      <c r="N405" s="86">
        <v>90</v>
      </c>
      <c r="O405" s="61">
        <v>0</v>
      </c>
      <c r="P405" s="61">
        <v>0</v>
      </c>
      <c r="Q405" s="61">
        <v>90</v>
      </c>
    </row>
    <row r="406" spans="1:17" x14ac:dyDescent="0.25">
      <c r="B406" s="41" t="s">
        <v>1319</v>
      </c>
      <c r="C406" s="41" t="s">
        <v>1320</v>
      </c>
      <c r="D406" s="41" t="s">
        <v>1321</v>
      </c>
      <c r="E406" s="73"/>
      <c r="F406" s="41" t="s">
        <v>1322</v>
      </c>
      <c r="G406" s="3" t="str">
        <f>VLOOKUP(F406,regions!A$2:C$419,3,FALSE)</f>
        <v>Shire district</v>
      </c>
      <c r="H406" s="3" t="str">
        <f>IFERROR(VLOOKUP(F406,classifications!A$3:C$328,3,FALSE),VLOOKUP(F406,classifications!I$2:K$28,3,FALSE))</f>
        <v>Predominantly Urban</v>
      </c>
      <c r="I406" s="61">
        <v>140</v>
      </c>
      <c r="J406" s="61">
        <v>130</v>
      </c>
      <c r="K406" s="61">
        <v>0</v>
      </c>
      <c r="L406" s="61">
        <v>270</v>
      </c>
      <c r="M406" s="57"/>
      <c r="N406" s="86">
        <v>140</v>
      </c>
      <c r="O406" s="61">
        <v>30</v>
      </c>
      <c r="P406" s="61">
        <v>0</v>
      </c>
      <c r="Q406" s="61">
        <v>160</v>
      </c>
    </row>
    <row r="407" spans="1:17" x14ac:dyDescent="0.25">
      <c r="B407" s="41" t="s">
        <v>1323</v>
      </c>
      <c r="C407" s="41" t="s">
        <v>1324</v>
      </c>
      <c r="D407" s="41" t="s">
        <v>1325</v>
      </c>
      <c r="E407" s="73"/>
      <c r="F407" s="41" t="s">
        <v>1326</v>
      </c>
      <c r="G407" s="3" t="str">
        <f>VLOOKUP(F407,regions!A$2:C$419,3,FALSE)</f>
        <v>Shire district</v>
      </c>
      <c r="H407" s="3" t="str">
        <f>IFERROR(VLOOKUP(F407,classifications!A$3:C$328,3,FALSE),VLOOKUP(F407,classifications!I$2:K$28,3,FALSE))</f>
        <v>Predominantly Rural</v>
      </c>
      <c r="I407" s="61">
        <v>260</v>
      </c>
      <c r="J407" s="61">
        <v>110</v>
      </c>
      <c r="K407" s="61">
        <v>0</v>
      </c>
      <c r="L407" s="61">
        <v>370</v>
      </c>
      <c r="M407" s="57"/>
      <c r="N407" s="86">
        <v>150</v>
      </c>
      <c r="O407" s="61">
        <v>100</v>
      </c>
      <c r="P407" s="61">
        <v>0</v>
      </c>
      <c r="Q407" s="61">
        <v>250</v>
      </c>
    </row>
    <row r="408" spans="1:17" x14ac:dyDescent="0.25">
      <c r="B408" s="41" t="s">
        <v>1327</v>
      </c>
      <c r="C408" s="41" t="s">
        <v>1328</v>
      </c>
      <c r="D408" s="41" t="s">
        <v>1329</v>
      </c>
      <c r="E408" s="73"/>
      <c r="F408" s="41" t="s">
        <v>1330</v>
      </c>
      <c r="G408" s="3" t="str">
        <f>VLOOKUP(F408,regions!A$2:C$419,3,FALSE)</f>
        <v>Shire district</v>
      </c>
      <c r="H408" s="3" t="str">
        <f>IFERROR(VLOOKUP(F408,classifications!A$3:C$328,3,FALSE),VLOOKUP(F408,classifications!I$2:K$28,3,FALSE))</f>
        <v>Urban with Significant Rural</v>
      </c>
      <c r="I408" s="84">
        <v>190</v>
      </c>
      <c r="J408" s="84">
        <v>40</v>
      </c>
      <c r="K408" s="84">
        <v>0</v>
      </c>
      <c r="L408" s="84">
        <v>230</v>
      </c>
      <c r="M408" s="57"/>
      <c r="N408" s="85">
        <v>120</v>
      </c>
      <c r="O408" s="84">
        <v>30</v>
      </c>
      <c r="P408" s="84">
        <v>0</v>
      </c>
      <c r="Q408" s="84">
        <v>150</v>
      </c>
    </row>
    <row r="409" spans="1:17" x14ac:dyDescent="0.25">
      <c r="A409" s="35"/>
      <c r="B409" s="35"/>
      <c r="C409" s="35"/>
      <c r="D409" s="35"/>
      <c r="E409" s="36"/>
      <c r="F409" s="35"/>
      <c r="G409" s="35"/>
      <c r="H409" s="35"/>
      <c r="I409" s="35"/>
      <c r="J409" s="35"/>
      <c r="K409" s="35"/>
      <c r="L409" s="35"/>
      <c r="M409" s="35"/>
      <c r="N409" s="35"/>
      <c r="O409" s="35"/>
      <c r="P409" s="35"/>
      <c r="Q409" s="35"/>
    </row>
    <row r="410" spans="1:17" s="38" customFormat="1" x14ac:dyDescent="0.25">
      <c r="A410" s="37"/>
      <c r="E410" s="39"/>
    </row>
    <row r="411" spans="1:17" s="38" customFormat="1" x14ac:dyDescent="0.25">
      <c r="A411" s="40" t="s">
        <v>1331</v>
      </c>
      <c r="B411" s="41"/>
      <c r="C411" s="41"/>
      <c r="D411" s="41"/>
      <c r="E411" s="41"/>
      <c r="F411" s="41"/>
    </row>
    <row r="412" spans="1:17" s="38" customFormat="1" x14ac:dyDescent="0.25">
      <c r="A412" s="42" t="s">
        <v>1332</v>
      </c>
      <c r="B412" s="41"/>
      <c r="C412" s="41"/>
      <c r="D412" s="41"/>
      <c r="E412" s="41"/>
      <c r="F412" s="41"/>
    </row>
    <row r="413" spans="1:17" s="38" customFormat="1" ht="14.4" x14ac:dyDescent="0.3">
      <c r="A413" s="42" t="s">
        <v>1333</v>
      </c>
      <c r="B413" s="3"/>
      <c r="C413" s="3"/>
      <c r="D413" s="3"/>
      <c r="E413" s="3"/>
      <c r="F413" s="43"/>
      <c r="N413" s="40" t="s">
        <v>1334</v>
      </c>
      <c r="O413" s="3"/>
      <c r="P413" s="3"/>
    </row>
    <row r="414" spans="1:17" s="38" customFormat="1" ht="14.4" x14ac:dyDescent="0.3">
      <c r="A414" s="40" t="s">
        <v>1335</v>
      </c>
      <c r="E414" s="39"/>
      <c r="F414" s="43"/>
      <c r="N414" s="40" t="s">
        <v>1336</v>
      </c>
      <c r="O414" s="3"/>
      <c r="P414" s="3"/>
    </row>
    <row r="415" spans="1:17" s="38" customFormat="1" x14ac:dyDescent="0.25">
      <c r="A415" s="37"/>
      <c r="B415" s="3"/>
      <c r="C415" s="3"/>
      <c r="D415" s="3"/>
      <c r="E415" s="3"/>
      <c r="F415" s="3"/>
      <c r="N415" s="40" t="s">
        <v>1337</v>
      </c>
      <c r="O415" s="3"/>
      <c r="P415" s="3"/>
    </row>
    <row r="416" spans="1:17" s="38" customFormat="1" x14ac:dyDescent="0.25">
      <c r="A416" s="40" t="s">
        <v>1338</v>
      </c>
      <c r="B416" s="32"/>
      <c r="C416" s="32"/>
      <c r="D416" s="32"/>
      <c r="E416" s="44"/>
      <c r="F416" s="3"/>
      <c r="N416" s="40" t="s">
        <v>1339</v>
      </c>
      <c r="O416" s="3"/>
      <c r="P416" s="3"/>
    </row>
    <row r="417" spans="1:16" s="38" customFormat="1" x14ac:dyDescent="0.25">
      <c r="A417" s="45" t="s">
        <v>1340</v>
      </c>
      <c r="B417" s="46"/>
      <c r="C417" s="46"/>
      <c r="D417" s="46"/>
      <c r="E417" s="47"/>
      <c r="F417" s="48"/>
      <c r="G417" s="49"/>
      <c r="H417" s="49"/>
      <c r="I417" s="49"/>
      <c r="J417" s="49"/>
      <c r="K417" s="49"/>
      <c r="N417" s="40"/>
      <c r="O417" s="3"/>
      <c r="P417" s="3"/>
    </row>
    <row r="418" spans="1:16" s="38" customFormat="1" x14ac:dyDescent="0.25">
      <c r="A418" s="50" t="s">
        <v>1341</v>
      </c>
      <c r="B418" s="48"/>
      <c r="C418" s="48"/>
      <c r="D418" s="48"/>
      <c r="E418" s="51"/>
      <c r="F418" s="49"/>
      <c r="G418" s="49"/>
      <c r="H418" s="49"/>
      <c r="I418" s="49"/>
      <c r="J418" s="49"/>
      <c r="K418" s="49"/>
      <c r="N418" s="40"/>
      <c r="O418" s="3"/>
      <c r="P418" s="3"/>
    </row>
    <row r="419" spans="1:16" ht="14.4" x14ac:dyDescent="0.3">
      <c r="A419" s="40"/>
      <c r="E419" s="3"/>
      <c r="N419" s="52" t="s">
        <v>1343</v>
      </c>
      <c r="O419" s="53"/>
    </row>
    <row r="420" spans="1:16" ht="14.4" x14ac:dyDescent="0.3">
      <c r="A420" s="40" t="s">
        <v>1344</v>
      </c>
      <c r="B420" s="54"/>
      <c r="E420" s="3"/>
      <c r="I420" s="40"/>
      <c r="N420" s="52" t="s">
        <v>1345</v>
      </c>
      <c r="O420" s="53"/>
    </row>
    <row r="421" spans="1:16" x14ac:dyDescent="0.25">
      <c r="A421" s="40" t="s">
        <v>1346</v>
      </c>
      <c r="E421" s="3"/>
      <c r="I421" s="40"/>
    </row>
    <row r="422" spans="1:16" x14ac:dyDescent="0.25">
      <c r="A422" s="40" t="s">
        <v>1347</v>
      </c>
      <c r="E422" s="3"/>
      <c r="I422" s="40"/>
    </row>
    <row r="423" spans="1:16" x14ac:dyDescent="0.25">
      <c r="E423" s="3"/>
      <c r="I423" s="40"/>
    </row>
    <row r="424" spans="1:16" x14ac:dyDescent="0.25">
      <c r="A424" s="40" t="s">
        <v>1348</v>
      </c>
      <c r="E424" s="3"/>
    </row>
    <row r="425" spans="1:16" x14ac:dyDescent="0.25">
      <c r="E425" s="3"/>
    </row>
    <row r="426" spans="1:16" x14ac:dyDescent="0.25">
      <c r="E426" s="3"/>
    </row>
    <row r="427" spans="1:16" x14ac:dyDescent="0.25">
      <c r="E427" s="3"/>
    </row>
    <row r="428" spans="1:16" x14ac:dyDescent="0.25">
      <c r="E428" s="3"/>
    </row>
    <row r="429" spans="1:16" x14ac:dyDescent="0.25">
      <c r="D429" s="2"/>
      <c r="E429" s="3"/>
    </row>
    <row r="430" spans="1:16" x14ac:dyDescent="0.25">
      <c r="E430" s="3"/>
    </row>
    <row r="431" spans="1:16" x14ac:dyDescent="0.25">
      <c r="E431" s="3"/>
      <c r="M431" s="40"/>
    </row>
    <row r="432" spans="1:16" x14ac:dyDescent="0.25">
      <c r="E432" s="3"/>
      <c r="M432" s="40"/>
    </row>
    <row r="433" spans="5:5" x14ac:dyDescent="0.25">
      <c r="E433" s="3"/>
    </row>
    <row r="434" spans="5:5" x14ac:dyDescent="0.25">
      <c r="E434" s="3"/>
    </row>
    <row r="435" spans="5:5" x14ac:dyDescent="0.25">
      <c r="E435" s="3"/>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R458"/>
  <sheetViews>
    <sheetView topLeftCell="F52" workbookViewId="0">
      <selection activeCell="F52" sqref="A1:XFD1048576"/>
    </sheetView>
  </sheetViews>
  <sheetFormatPr defaultColWidth="9.109375" defaultRowHeight="13.2" x14ac:dyDescent="0.25"/>
  <cols>
    <col min="1" max="3" width="13.44140625" style="90" customWidth="1"/>
    <col min="4" max="4" width="24.33203125" style="90" customWidth="1"/>
    <col min="5" max="5" width="32.33203125" style="90" customWidth="1"/>
    <col min="6" max="6" width="26.88671875" style="90" customWidth="1"/>
    <col min="7" max="7" width="4.109375" style="90" customWidth="1"/>
    <col min="8" max="8" width="24.109375" style="90" bestFit="1" customWidth="1"/>
    <col min="9" max="9" width="11.33203125" style="90" customWidth="1"/>
    <col min="10" max="10" width="12.88671875" style="90" customWidth="1"/>
    <col min="11" max="12" width="11.33203125" style="90" customWidth="1"/>
    <col min="13" max="13" width="2.5546875" style="90" customWidth="1"/>
    <col min="14" max="14" width="4.5546875" style="90" customWidth="1"/>
    <col min="15" max="15" width="11.33203125" style="90" customWidth="1"/>
    <col min="16" max="16" width="12.6640625" style="90" customWidth="1"/>
    <col min="17" max="17" width="11.33203125" style="90" customWidth="1"/>
    <col min="18" max="18" width="12" style="90" customWidth="1"/>
    <col min="19" max="19" width="0" style="90" hidden="1" customWidth="1"/>
    <col min="20" max="20" width="1.44140625" style="90" customWidth="1"/>
    <col min="21" max="16384" width="9.109375" style="90"/>
  </cols>
  <sheetData>
    <row r="1" spans="1:18" x14ac:dyDescent="0.25">
      <c r="A1" s="89" t="s">
        <v>1363</v>
      </c>
    </row>
    <row r="2" spans="1:18" x14ac:dyDescent="0.25">
      <c r="A2" s="91"/>
      <c r="B2" s="92"/>
      <c r="C2" s="92"/>
      <c r="D2" s="92"/>
      <c r="E2" s="92"/>
      <c r="F2" s="92"/>
      <c r="G2" s="92"/>
      <c r="H2" s="92"/>
      <c r="I2" s="92"/>
      <c r="J2" s="92"/>
      <c r="K2" s="92"/>
      <c r="L2" s="92"/>
      <c r="M2" s="92"/>
      <c r="O2" s="92"/>
      <c r="P2" s="92"/>
      <c r="Q2" s="92"/>
      <c r="R2" s="92"/>
    </row>
    <row r="3" spans="1:18" ht="13.8" x14ac:dyDescent="0.25">
      <c r="A3" s="92"/>
      <c r="B3" s="92"/>
      <c r="C3" s="92"/>
      <c r="D3" s="92"/>
      <c r="E3" s="92"/>
      <c r="F3" s="92"/>
      <c r="G3" s="92"/>
      <c r="H3" s="92"/>
      <c r="I3" s="93"/>
      <c r="J3" s="93"/>
      <c r="K3" s="93"/>
      <c r="L3" s="93"/>
      <c r="M3" s="94"/>
      <c r="O3" s="93"/>
      <c r="P3" s="95"/>
      <c r="R3" s="95" t="s">
        <v>1</v>
      </c>
    </row>
    <row r="4" spans="1:18" ht="13.8" x14ac:dyDescent="0.25">
      <c r="A4" s="96"/>
      <c r="B4" s="96"/>
      <c r="C4" s="96"/>
      <c r="D4" s="96"/>
      <c r="E4" s="96"/>
      <c r="F4" s="96"/>
      <c r="G4" s="96"/>
      <c r="H4" s="96"/>
      <c r="I4" s="97"/>
      <c r="J4" s="97" t="s">
        <v>2</v>
      </c>
      <c r="K4" s="98"/>
      <c r="L4" s="98"/>
      <c r="M4" s="99"/>
      <c r="O4" s="97"/>
      <c r="P4" s="97" t="s">
        <v>3</v>
      </c>
      <c r="Q4" s="98"/>
      <c r="R4" s="98"/>
    </row>
    <row r="5" spans="1:18" ht="26.4" x14ac:dyDescent="0.25">
      <c r="A5" s="100" t="s">
        <v>4</v>
      </c>
      <c r="B5" s="100" t="s">
        <v>5</v>
      </c>
      <c r="C5" s="100" t="s">
        <v>6</v>
      </c>
      <c r="D5" s="100" t="s">
        <v>1364</v>
      </c>
      <c r="E5" s="100" t="s">
        <v>7</v>
      </c>
      <c r="F5" s="100" t="s">
        <v>8</v>
      </c>
      <c r="G5" s="100"/>
      <c r="H5" s="100"/>
      <c r="I5" s="101" t="s">
        <v>9</v>
      </c>
      <c r="J5" s="101" t="s">
        <v>10</v>
      </c>
      <c r="K5" s="101" t="s">
        <v>11</v>
      </c>
      <c r="L5" s="102" t="s">
        <v>12</v>
      </c>
      <c r="M5" s="102"/>
      <c r="O5" s="101" t="s">
        <v>9</v>
      </c>
      <c r="P5" s="101" t="s">
        <v>10</v>
      </c>
      <c r="Q5" s="101" t="s">
        <v>11</v>
      </c>
      <c r="R5" s="102" t="s">
        <v>12</v>
      </c>
    </row>
    <row r="6" spans="1:18" x14ac:dyDescent="0.25">
      <c r="A6" s="103"/>
      <c r="B6" s="103"/>
      <c r="C6" s="103"/>
      <c r="D6" s="103" t="s">
        <v>13</v>
      </c>
      <c r="E6" s="103"/>
      <c r="F6" s="103"/>
      <c r="G6" s="103"/>
      <c r="H6" s="103"/>
      <c r="I6" s="104">
        <v>84710</v>
      </c>
      <c r="J6" s="104">
        <v>24770</v>
      </c>
      <c r="K6" s="104">
        <v>1670</v>
      </c>
      <c r="L6" s="104">
        <v>111150</v>
      </c>
      <c r="M6" s="105"/>
      <c r="O6" s="104">
        <v>83180</v>
      </c>
      <c r="P6" s="207">
        <v>23550</v>
      </c>
      <c r="Q6" s="207">
        <v>1140</v>
      </c>
      <c r="R6" s="207">
        <v>107870</v>
      </c>
    </row>
    <row r="7" spans="1:18" x14ac:dyDescent="0.25">
      <c r="A7" s="103"/>
      <c r="B7" s="103"/>
      <c r="C7" s="103"/>
      <c r="D7" s="103"/>
      <c r="E7" s="103"/>
      <c r="F7" s="103"/>
      <c r="G7" s="103"/>
      <c r="H7" s="103"/>
      <c r="I7" s="105"/>
      <c r="J7" s="105"/>
      <c r="K7" s="105"/>
      <c r="L7" s="105"/>
      <c r="M7" s="105"/>
      <c r="O7" s="105"/>
      <c r="P7" s="106" t="s">
        <v>1365</v>
      </c>
      <c r="Q7" s="106" t="s">
        <v>1365</v>
      </c>
      <c r="R7" s="106" t="s">
        <v>1365</v>
      </c>
    </row>
    <row r="8" spans="1:18" x14ac:dyDescent="0.25">
      <c r="A8" s="103"/>
      <c r="B8" s="103" t="s">
        <v>1366</v>
      </c>
      <c r="C8" s="103" t="s">
        <v>1367</v>
      </c>
      <c r="D8" s="103" t="s">
        <v>1368</v>
      </c>
      <c r="E8" s="103"/>
      <c r="F8" s="103"/>
      <c r="G8" s="103"/>
      <c r="H8" s="103"/>
      <c r="I8" s="104">
        <v>3540</v>
      </c>
      <c r="J8" s="104">
        <v>1150</v>
      </c>
      <c r="K8" s="104">
        <v>160</v>
      </c>
      <c r="L8" s="104">
        <v>4840</v>
      </c>
      <c r="M8" s="105"/>
      <c r="O8" s="104">
        <v>3720</v>
      </c>
      <c r="P8" s="105">
        <v>870</v>
      </c>
      <c r="Q8" s="105">
        <v>40</v>
      </c>
      <c r="R8" s="207">
        <v>4630</v>
      </c>
    </row>
    <row r="9" spans="1:18" x14ac:dyDescent="0.25">
      <c r="A9" s="103"/>
      <c r="B9" s="103"/>
      <c r="C9" s="103"/>
      <c r="D9" s="103"/>
      <c r="E9" s="103"/>
      <c r="F9" s="103"/>
      <c r="G9" s="103"/>
      <c r="H9" s="103"/>
      <c r="I9" s="105"/>
      <c r="J9" s="105"/>
      <c r="K9" s="105"/>
      <c r="L9" s="105"/>
      <c r="M9" s="105"/>
      <c r="O9" s="105"/>
      <c r="P9" s="106" t="s">
        <v>1365</v>
      </c>
      <c r="Q9" s="106" t="s">
        <v>1365</v>
      </c>
      <c r="R9" s="106" t="s">
        <v>1365</v>
      </c>
    </row>
    <row r="10" spans="1:18" ht="79.2" x14ac:dyDescent="0.25">
      <c r="A10" s="103" t="s">
        <v>51</v>
      </c>
      <c r="B10" s="103" t="s">
        <v>52</v>
      </c>
      <c r="C10" s="103" t="s">
        <v>53</v>
      </c>
      <c r="D10" s="103"/>
      <c r="E10" s="103"/>
      <c r="F10" s="103" t="s">
        <v>1718</v>
      </c>
      <c r="G10" s="103" t="str">
        <f>VLOOKUP(F10,regions!A$2:C$419,3,FALSE)</f>
        <v>Unitary authority</v>
      </c>
      <c r="H10" s="103" t="str">
        <f>IFERROR(VLOOKUP(F10,classifications!A$3:C$328,3,FALSE),VLOOKUP(F10,classifications!I$2:K$28,3,FALSE))</f>
        <v>Predominantly Rural</v>
      </c>
      <c r="I10" s="104">
        <v>800</v>
      </c>
      <c r="J10" s="104">
        <v>300</v>
      </c>
      <c r="K10" s="104">
        <v>0</v>
      </c>
      <c r="L10" s="104">
        <v>1090</v>
      </c>
      <c r="M10" s="105"/>
      <c r="O10" s="104">
        <v>930</v>
      </c>
      <c r="P10" s="105">
        <v>190</v>
      </c>
      <c r="Q10" s="105">
        <v>0</v>
      </c>
      <c r="R10" s="207">
        <v>1110</v>
      </c>
    </row>
    <row r="11" spans="1:18" ht="79.2" x14ac:dyDescent="0.25">
      <c r="A11" s="103" t="s">
        <v>54</v>
      </c>
      <c r="B11" s="103" t="s">
        <v>55</v>
      </c>
      <c r="C11" s="103" t="s">
        <v>56</v>
      </c>
      <c r="D11" s="103"/>
      <c r="E11" s="103"/>
      <c r="F11" s="103" t="s">
        <v>1659</v>
      </c>
      <c r="G11" s="103" t="str">
        <f>VLOOKUP(F11,regions!A$2:C$419,3,FALSE)</f>
        <v>Unitary authority</v>
      </c>
      <c r="H11" s="103" t="str">
        <f>IFERROR(VLOOKUP(F11,classifications!A$3:C$328,3,FALSE),VLOOKUP(F11,classifications!I$2:K$28,3,FALSE))</f>
        <v>Predominantly Urban</v>
      </c>
      <c r="I11" s="104">
        <v>230</v>
      </c>
      <c r="J11" s="104">
        <v>0</v>
      </c>
      <c r="K11" s="104">
        <v>0</v>
      </c>
      <c r="L11" s="104">
        <v>230</v>
      </c>
      <c r="M11" s="105"/>
      <c r="O11" s="104">
        <v>120</v>
      </c>
      <c r="P11" s="105">
        <v>0</v>
      </c>
      <c r="Q11" s="105">
        <v>0</v>
      </c>
      <c r="R11" s="105">
        <v>120</v>
      </c>
    </row>
    <row r="12" spans="1:18" ht="79.2" x14ac:dyDescent="0.25">
      <c r="A12" s="103" t="s">
        <v>66</v>
      </c>
      <c r="B12" s="103" t="s">
        <v>67</v>
      </c>
      <c r="C12" s="103" t="s">
        <v>68</v>
      </c>
      <c r="D12" s="103"/>
      <c r="E12" s="103"/>
      <c r="F12" s="103" t="s">
        <v>1661</v>
      </c>
      <c r="G12" s="103" t="str">
        <f>VLOOKUP(F12,regions!A$2:C$419,3,FALSE)</f>
        <v>Unitary authority</v>
      </c>
      <c r="H12" s="103" t="str">
        <f>IFERROR(VLOOKUP(F12,classifications!A$3:C$328,3,FALSE),VLOOKUP(F12,classifications!I$2:K$28,3,FALSE))</f>
        <v>Predominantly Urban</v>
      </c>
      <c r="I12" s="104">
        <v>140</v>
      </c>
      <c r="J12" s="104">
        <v>90</v>
      </c>
      <c r="K12" s="104">
        <v>0</v>
      </c>
      <c r="L12" s="104">
        <v>230</v>
      </c>
      <c r="M12" s="105"/>
      <c r="O12" s="104">
        <v>140</v>
      </c>
      <c r="P12" s="105">
        <v>0</v>
      </c>
      <c r="Q12" s="105">
        <v>0</v>
      </c>
      <c r="R12" s="105">
        <v>150</v>
      </c>
    </row>
    <row r="13" spans="1:18" ht="79.2" x14ac:dyDescent="0.25">
      <c r="A13" s="103" t="s">
        <v>90</v>
      </c>
      <c r="B13" s="103" t="s">
        <v>91</v>
      </c>
      <c r="C13" s="103" t="s">
        <v>92</v>
      </c>
      <c r="D13" s="103"/>
      <c r="E13" s="103"/>
      <c r="F13" s="103" t="s">
        <v>1662</v>
      </c>
      <c r="G13" s="103" t="str">
        <f>VLOOKUP(F13,regions!A$2:C$419,3,FALSE)</f>
        <v>Unitary authority</v>
      </c>
      <c r="H13" s="103" t="str">
        <f>IFERROR(VLOOKUP(F13,classifications!A$3:C$328,3,FALSE),VLOOKUP(F13,classifications!I$2:K$28,3,FALSE))</f>
        <v>Predominantly Urban</v>
      </c>
      <c r="I13" s="105" t="s">
        <v>1370</v>
      </c>
      <c r="J13" s="105" t="s">
        <v>1370</v>
      </c>
      <c r="K13" s="105" t="s">
        <v>1370</v>
      </c>
      <c r="L13" s="105" t="s">
        <v>1370</v>
      </c>
      <c r="M13" s="105"/>
      <c r="O13" s="105" t="s">
        <v>1370</v>
      </c>
      <c r="P13" s="105" t="s">
        <v>1370</v>
      </c>
      <c r="Q13" s="105" t="s">
        <v>1370</v>
      </c>
      <c r="R13" s="105" t="s">
        <v>1370</v>
      </c>
    </row>
    <row r="14" spans="1:18" ht="79.2" x14ac:dyDescent="0.25">
      <c r="A14" s="103" t="s">
        <v>105</v>
      </c>
      <c r="B14" s="103" t="s">
        <v>106</v>
      </c>
      <c r="C14" s="103" t="s">
        <v>1352</v>
      </c>
      <c r="D14" s="103"/>
      <c r="E14" s="103"/>
      <c r="F14" s="103" t="s">
        <v>1543</v>
      </c>
      <c r="G14" s="103" t="str">
        <f>VLOOKUP(F14,regions!A$2:C$419,3,FALSE)</f>
        <v>Unitary authority</v>
      </c>
      <c r="H14" s="103" t="str">
        <f>IFERROR(VLOOKUP(F14,classifications!A$3:C$328,3,FALSE),VLOOKUP(F14,classifications!I$2:K$28,3,FALSE))</f>
        <v>Predominantly Rural</v>
      </c>
      <c r="I14" s="104">
        <v>400</v>
      </c>
      <c r="J14" s="104">
        <v>80</v>
      </c>
      <c r="K14" s="104">
        <v>0</v>
      </c>
      <c r="L14" s="104">
        <v>480</v>
      </c>
      <c r="M14" s="105"/>
      <c r="O14" s="104">
        <v>520</v>
      </c>
      <c r="P14" s="105">
        <v>30</v>
      </c>
      <c r="Q14" s="105">
        <v>0</v>
      </c>
      <c r="R14" s="105">
        <v>550</v>
      </c>
    </row>
    <row r="15" spans="1:18" ht="79.2" x14ac:dyDescent="0.25">
      <c r="A15" s="103" t="s">
        <v>126</v>
      </c>
      <c r="B15" s="103" t="s">
        <v>127</v>
      </c>
      <c r="C15" s="103" t="s">
        <v>128</v>
      </c>
      <c r="D15" s="103"/>
      <c r="E15" s="103"/>
      <c r="F15" s="103" t="s">
        <v>1663</v>
      </c>
      <c r="G15" s="103" t="str">
        <f>VLOOKUP(F15,regions!A$2:C$419,3,FALSE)</f>
        <v>Unitary authority</v>
      </c>
      <c r="H15" s="103" t="str">
        <f>IFERROR(VLOOKUP(F15,classifications!A$3:C$328,3,FALSE),VLOOKUP(F15,classifications!I$2:K$28,3,FALSE))</f>
        <v>Urban with Significant Rural</v>
      </c>
      <c r="I15" s="104">
        <v>110</v>
      </c>
      <c r="J15" s="104">
        <v>100</v>
      </c>
      <c r="K15" s="104">
        <v>0</v>
      </c>
      <c r="L15" s="104">
        <v>210</v>
      </c>
      <c r="M15" s="105"/>
      <c r="O15" s="104">
        <v>150</v>
      </c>
      <c r="P15" s="105">
        <v>100</v>
      </c>
      <c r="Q15" s="105">
        <v>0</v>
      </c>
      <c r="R15" s="105">
        <v>250</v>
      </c>
    </row>
    <row r="16" spans="1:18" ht="79.2" x14ac:dyDescent="0.25">
      <c r="A16" s="103" t="s">
        <v>147</v>
      </c>
      <c r="B16" s="103" t="s">
        <v>148</v>
      </c>
      <c r="C16" s="103" t="s">
        <v>149</v>
      </c>
      <c r="D16" s="103"/>
      <c r="E16" s="103"/>
      <c r="F16" s="103" t="s">
        <v>1664</v>
      </c>
      <c r="G16" s="103" t="str">
        <f>VLOOKUP(F16,regions!A$2:C$419,3,FALSE)</f>
        <v>Unitary authority</v>
      </c>
      <c r="H16" s="103" t="str">
        <f>IFERROR(VLOOKUP(F16,classifications!A$3:C$328,3,FALSE),VLOOKUP(F16,classifications!I$2:K$28,3,FALSE))</f>
        <v>Predominantly Urban</v>
      </c>
      <c r="I16" s="104">
        <v>470</v>
      </c>
      <c r="J16" s="104">
        <v>30</v>
      </c>
      <c r="K16" s="104">
        <v>0</v>
      </c>
      <c r="L16" s="104">
        <v>500</v>
      </c>
      <c r="M16" s="105"/>
      <c r="O16" s="104">
        <v>540</v>
      </c>
      <c r="P16" s="105">
        <v>40</v>
      </c>
      <c r="Q16" s="105">
        <v>0</v>
      </c>
      <c r="R16" s="105">
        <v>580</v>
      </c>
    </row>
    <row r="17" spans="1:18" x14ac:dyDescent="0.25">
      <c r="A17" s="103"/>
      <c r="B17" s="103"/>
      <c r="C17" s="103"/>
      <c r="D17" s="103"/>
      <c r="E17" s="103"/>
      <c r="F17" s="103"/>
      <c r="G17" s="103"/>
      <c r="H17" s="103"/>
      <c r="I17" s="105"/>
      <c r="J17" s="105"/>
      <c r="K17" s="105"/>
      <c r="L17" s="105"/>
      <c r="M17" s="105"/>
      <c r="O17" s="105"/>
      <c r="P17" s="106" t="s">
        <v>1365</v>
      </c>
      <c r="Q17" s="106" t="s">
        <v>1365</v>
      </c>
      <c r="R17" s="106" t="s">
        <v>1365</v>
      </c>
    </row>
    <row r="18" spans="1:18" x14ac:dyDescent="0.25">
      <c r="A18" s="103"/>
      <c r="B18" s="103" t="s">
        <v>1372</v>
      </c>
      <c r="C18" s="103" t="s">
        <v>399</v>
      </c>
      <c r="D18" s="103"/>
      <c r="E18" s="103" t="s">
        <v>400</v>
      </c>
      <c r="F18" s="103"/>
      <c r="G18" s="103"/>
      <c r="H18" s="103"/>
      <c r="I18" s="104">
        <v>1130</v>
      </c>
      <c r="J18" s="104">
        <v>480</v>
      </c>
      <c r="K18" s="104">
        <v>160</v>
      </c>
      <c r="L18" s="104">
        <v>1770</v>
      </c>
      <c r="M18" s="105"/>
      <c r="O18" s="104">
        <v>1090</v>
      </c>
      <c r="P18" s="105">
        <v>430</v>
      </c>
      <c r="Q18" s="105">
        <v>40</v>
      </c>
      <c r="R18" s="207">
        <v>1570</v>
      </c>
    </row>
    <row r="19" spans="1:18" ht="79.2" x14ac:dyDescent="0.25">
      <c r="A19" s="103" t="s">
        <v>401</v>
      </c>
      <c r="B19" s="103" t="s">
        <v>402</v>
      </c>
      <c r="C19" s="103" t="s">
        <v>1353</v>
      </c>
      <c r="D19" s="103"/>
      <c r="E19" s="103"/>
      <c r="F19" s="103" t="s">
        <v>404</v>
      </c>
      <c r="G19" s="103" t="str">
        <f>VLOOKUP(F19,regions!A$2:C$419,3,FALSE)</f>
        <v>Metropolitan district</v>
      </c>
      <c r="H19" s="103" t="str">
        <f>IFERROR(VLOOKUP(F19,classifications!A$3:C$328,3,FALSE),VLOOKUP(F19,classifications!I$2:K$28,3,FALSE))</f>
        <v>Predominantly Urban</v>
      </c>
      <c r="I19" s="104">
        <v>250</v>
      </c>
      <c r="J19" s="104">
        <v>90</v>
      </c>
      <c r="K19" s="104">
        <v>0</v>
      </c>
      <c r="L19" s="104">
        <v>340</v>
      </c>
      <c r="M19" s="105"/>
      <c r="O19" s="104">
        <v>200</v>
      </c>
      <c r="P19" s="105">
        <v>10</v>
      </c>
      <c r="Q19" s="105">
        <v>0</v>
      </c>
      <c r="R19" s="105">
        <v>220</v>
      </c>
    </row>
    <row r="20" spans="1:18" ht="79.2" x14ac:dyDescent="0.25">
      <c r="A20" s="103" t="s">
        <v>405</v>
      </c>
      <c r="B20" s="103" t="s">
        <v>406</v>
      </c>
      <c r="C20" s="103" t="s">
        <v>407</v>
      </c>
      <c r="D20" s="103"/>
      <c r="E20" s="103"/>
      <c r="F20" s="103" t="s">
        <v>408</v>
      </c>
      <c r="G20" s="103" t="str">
        <f>VLOOKUP(F20,regions!A$2:C$419,3,FALSE)</f>
        <v>Metropolitan district</v>
      </c>
      <c r="H20" s="103" t="str">
        <f>IFERROR(VLOOKUP(F20,classifications!A$3:C$328,3,FALSE),VLOOKUP(F20,classifications!I$2:K$28,3,FALSE))</f>
        <v>Predominantly Urban</v>
      </c>
      <c r="I20" s="104">
        <v>240</v>
      </c>
      <c r="J20" s="104">
        <v>60</v>
      </c>
      <c r="K20" s="104">
        <v>70</v>
      </c>
      <c r="L20" s="104">
        <v>380</v>
      </c>
      <c r="M20" s="105"/>
      <c r="O20" s="104">
        <v>180</v>
      </c>
      <c r="P20" s="105">
        <v>60</v>
      </c>
      <c r="Q20" s="105">
        <v>0</v>
      </c>
      <c r="R20" s="105">
        <v>250</v>
      </c>
    </row>
    <row r="21" spans="1:18" ht="79.2" x14ac:dyDescent="0.25">
      <c r="A21" s="103" t="s">
        <v>409</v>
      </c>
      <c r="B21" s="103" t="s">
        <v>410</v>
      </c>
      <c r="C21" s="103" t="s">
        <v>411</v>
      </c>
      <c r="D21" s="103"/>
      <c r="E21" s="103"/>
      <c r="F21" s="103" t="s">
        <v>412</v>
      </c>
      <c r="G21" s="103" t="str">
        <f>VLOOKUP(F21,regions!A$2:C$419,3,FALSE)</f>
        <v>Metropolitan district</v>
      </c>
      <c r="H21" s="103" t="str">
        <f>IFERROR(VLOOKUP(F21,classifications!A$3:C$328,3,FALSE),VLOOKUP(F21,classifications!I$2:K$28,3,FALSE))</f>
        <v>Predominantly Urban</v>
      </c>
      <c r="I21" s="104">
        <v>230</v>
      </c>
      <c r="J21" s="104">
        <v>0</v>
      </c>
      <c r="K21" s="104">
        <v>50</v>
      </c>
      <c r="L21" s="104">
        <v>270</v>
      </c>
      <c r="M21" s="105"/>
      <c r="O21" s="104">
        <v>200</v>
      </c>
      <c r="P21" s="105">
        <v>20</v>
      </c>
      <c r="Q21" s="105">
        <v>20</v>
      </c>
      <c r="R21" s="105">
        <v>240</v>
      </c>
    </row>
    <row r="22" spans="1:18" ht="79.2" x14ac:dyDescent="0.25">
      <c r="A22" s="103" t="s">
        <v>413</v>
      </c>
      <c r="B22" s="103" t="s">
        <v>414</v>
      </c>
      <c r="C22" s="103" t="s">
        <v>415</v>
      </c>
      <c r="D22" s="103"/>
      <c r="E22" s="103"/>
      <c r="F22" s="103" t="s">
        <v>416</v>
      </c>
      <c r="G22" s="103" t="str">
        <f>VLOOKUP(F22,regions!A$2:C$419,3,FALSE)</f>
        <v>Metropolitan district</v>
      </c>
      <c r="H22" s="103" t="str">
        <f>IFERROR(VLOOKUP(F22,classifications!A$3:C$328,3,FALSE),VLOOKUP(F22,classifications!I$2:K$28,3,FALSE))</f>
        <v>Predominantly Urban</v>
      </c>
      <c r="I22" s="104">
        <v>110</v>
      </c>
      <c r="J22" s="104">
        <v>90</v>
      </c>
      <c r="K22" s="104">
        <v>40</v>
      </c>
      <c r="L22" s="104">
        <v>240</v>
      </c>
      <c r="M22" s="105"/>
      <c r="O22" s="104">
        <v>110</v>
      </c>
      <c r="P22" s="105">
        <v>50</v>
      </c>
      <c r="Q22" s="105">
        <v>20</v>
      </c>
      <c r="R22" s="105">
        <v>180</v>
      </c>
    </row>
    <row r="23" spans="1:18" ht="79.2" x14ac:dyDescent="0.25">
      <c r="A23" s="103" t="s">
        <v>417</v>
      </c>
      <c r="B23" s="103" t="s">
        <v>418</v>
      </c>
      <c r="C23" s="103" t="s">
        <v>419</v>
      </c>
      <c r="D23" s="103"/>
      <c r="E23" s="103"/>
      <c r="F23" s="103" t="s">
        <v>420</v>
      </c>
      <c r="G23" s="103" t="str">
        <f>VLOOKUP(F23,regions!A$2:C$419,3,FALSE)</f>
        <v>Metropolitan district</v>
      </c>
      <c r="H23" s="103" t="str">
        <f>IFERROR(VLOOKUP(F23,classifications!A$3:C$328,3,FALSE),VLOOKUP(F23,classifications!I$2:K$28,3,FALSE))</f>
        <v>Predominantly Urban</v>
      </c>
      <c r="I23" s="104">
        <v>300</v>
      </c>
      <c r="J23" s="104">
        <v>240</v>
      </c>
      <c r="K23" s="104">
        <v>0</v>
      </c>
      <c r="L23" s="104">
        <v>540</v>
      </c>
      <c r="M23" s="105"/>
      <c r="O23" s="104">
        <v>400</v>
      </c>
      <c r="P23" s="105">
        <v>290</v>
      </c>
      <c r="Q23" s="105">
        <v>0</v>
      </c>
      <c r="R23" s="105">
        <v>690</v>
      </c>
    </row>
    <row r="24" spans="1:18" x14ac:dyDescent="0.25">
      <c r="A24" s="103"/>
      <c r="B24" s="103"/>
      <c r="C24" s="103"/>
      <c r="D24" s="103"/>
      <c r="E24" s="103"/>
      <c r="F24" s="103"/>
      <c r="G24" s="103"/>
      <c r="H24" s="103"/>
      <c r="I24" s="105"/>
      <c r="J24" s="105"/>
      <c r="K24" s="105"/>
      <c r="L24" s="105"/>
      <c r="M24" s="105"/>
      <c r="O24" s="105"/>
      <c r="P24" s="106" t="s">
        <v>1365</v>
      </c>
      <c r="Q24" s="106" t="s">
        <v>1365</v>
      </c>
      <c r="R24" s="106" t="s">
        <v>1365</v>
      </c>
    </row>
    <row r="25" spans="1:18" x14ac:dyDescent="0.25">
      <c r="A25" s="103"/>
      <c r="B25" s="103"/>
      <c r="C25" s="103"/>
      <c r="D25" s="103"/>
      <c r="E25" s="103"/>
      <c r="F25" s="103"/>
      <c r="G25" s="103"/>
      <c r="H25" s="103"/>
      <c r="I25" s="105"/>
      <c r="J25" s="105"/>
      <c r="K25" s="105"/>
      <c r="L25" s="105"/>
      <c r="M25" s="105"/>
      <c r="O25" s="105"/>
      <c r="P25" s="106" t="s">
        <v>1365</v>
      </c>
      <c r="Q25" s="106" t="s">
        <v>1365</v>
      </c>
      <c r="R25" s="106" t="s">
        <v>1365</v>
      </c>
    </row>
    <row r="26" spans="1:18" x14ac:dyDescent="0.25">
      <c r="A26" s="103"/>
      <c r="B26" s="103" t="s">
        <v>1373</v>
      </c>
      <c r="C26" s="103" t="s">
        <v>1374</v>
      </c>
      <c r="D26" s="103" t="s">
        <v>1375</v>
      </c>
      <c r="E26" s="103"/>
      <c r="F26" s="103"/>
      <c r="G26" s="103"/>
      <c r="H26" s="103"/>
      <c r="I26" s="104">
        <v>7680</v>
      </c>
      <c r="J26" s="104">
        <v>1290</v>
      </c>
      <c r="K26" s="104">
        <v>130</v>
      </c>
      <c r="L26" s="104">
        <v>9100</v>
      </c>
      <c r="M26" s="105"/>
      <c r="O26" s="104">
        <v>8620</v>
      </c>
      <c r="P26" s="207">
        <v>1160</v>
      </c>
      <c r="Q26" s="105">
        <v>40</v>
      </c>
      <c r="R26" s="207">
        <v>9820</v>
      </c>
    </row>
    <row r="27" spans="1:18" x14ac:dyDescent="0.25">
      <c r="A27" s="103"/>
      <c r="B27" s="103"/>
      <c r="C27" s="103"/>
      <c r="D27" s="103"/>
      <c r="E27" s="103"/>
      <c r="F27" s="103"/>
      <c r="G27" s="103"/>
      <c r="H27" s="103"/>
      <c r="I27" s="105"/>
      <c r="J27" s="105"/>
      <c r="K27" s="105"/>
      <c r="L27" s="105"/>
      <c r="M27" s="105"/>
      <c r="O27" s="105"/>
      <c r="P27" s="106" t="s">
        <v>1365</v>
      </c>
      <c r="Q27" s="106" t="s">
        <v>1365</v>
      </c>
      <c r="R27" s="106" t="s">
        <v>1365</v>
      </c>
    </row>
    <row r="28" spans="1:18" ht="79.2" x14ac:dyDescent="0.25">
      <c r="A28" s="103" t="s">
        <v>21</v>
      </c>
      <c r="B28" s="103" t="s">
        <v>22</v>
      </c>
      <c r="C28" s="103" t="s">
        <v>23</v>
      </c>
      <c r="D28" s="103"/>
      <c r="E28" s="103"/>
      <c r="F28" s="103" t="s">
        <v>1666</v>
      </c>
      <c r="G28" s="103" t="str">
        <f>VLOOKUP(F28,regions!A$2:C$419,3,FALSE)</f>
        <v>Unitary authority</v>
      </c>
      <c r="H28" s="103" t="str">
        <f>IFERROR(VLOOKUP(F28,classifications!A$3:C$328,3,FALSE),VLOOKUP(F28,classifications!I$2:K$28,3,FALSE))</f>
        <v>Predominantly Urban</v>
      </c>
      <c r="I28" s="104">
        <v>120</v>
      </c>
      <c r="J28" s="104">
        <v>0</v>
      </c>
      <c r="K28" s="104">
        <v>0</v>
      </c>
      <c r="L28" s="104">
        <v>120</v>
      </c>
      <c r="M28" s="105"/>
      <c r="O28" s="104">
        <v>120</v>
      </c>
      <c r="P28" s="105">
        <v>70</v>
      </c>
      <c r="Q28" s="105">
        <v>0</v>
      </c>
      <c r="R28" s="105">
        <v>190</v>
      </c>
    </row>
    <row r="29" spans="1:18" ht="79.2" x14ac:dyDescent="0.25">
      <c r="A29" s="103" t="s">
        <v>24</v>
      </c>
      <c r="B29" s="103" t="s">
        <v>25</v>
      </c>
      <c r="C29" s="103" t="s">
        <v>26</v>
      </c>
      <c r="D29" s="103"/>
      <c r="E29" s="103"/>
      <c r="F29" s="103" t="s">
        <v>1667</v>
      </c>
      <c r="G29" s="103" t="str">
        <f>VLOOKUP(F29,regions!A$2:C$419,3,FALSE)</f>
        <v>Unitary authority</v>
      </c>
      <c r="H29" s="103" t="str">
        <f>IFERROR(VLOOKUP(F29,classifications!A$3:C$328,3,FALSE),VLOOKUP(F29,classifications!I$2:K$28,3,FALSE))</f>
        <v>Predominantly Urban</v>
      </c>
      <c r="I29" s="104">
        <v>70</v>
      </c>
      <c r="J29" s="104">
        <v>30</v>
      </c>
      <c r="K29" s="104">
        <v>0</v>
      </c>
      <c r="L29" s="104">
        <v>90</v>
      </c>
      <c r="M29" s="105"/>
      <c r="O29" s="104">
        <v>30</v>
      </c>
      <c r="P29" s="105">
        <v>140</v>
      </c>
      <c r="Q29" s="105">
        <v>0</v>
      </c>
      <c r="R29" s="105">
        <v>170</v>
      </c>
    </row>
    <row r="30" spans="1:18" ht="79.2" x14ac:dyDescent="0.25">
      <c r="A30" s="103" t="s">
        <v>42</v>
      </c>
      <c r="B30" s="103" t="s">
        <v>43</v>
      </c>
      <c r="C30" s="103" t="s">
        <v>44</v>
      </c>
      <c r="D30" s="103"/>
      <c r="E30" s="103"/>
      <c r="F30" s="103" t="s">
        <v>1715</v>
      </c>
      <c r="G30" s="103" t="str">
        <f>VLOOKUP(F30,regions!A$2:C$419,3,FALSE)</f>
        <v>Unitary authority</v>
      </c>
      <c r="H30" s="103" t="str">
        <f>IFERROR(VLOOKUP(F30,classifications!A$3:C$328,3,FALSE),VLOOKUP(F30,classifications!I$2:K$28,3,FALSE))</f>
        <v>Urban with Significant Rural</v>
      </c>
      <c r="I30" s="104">
        <v>330</v>
      </c>
      <c r="J30" s="104">
        <v>0</v>
      </c>
      <c r="K30" s="104">
        <v>0</v>
      </c>
      <c r="L30" s="104">
        <v>330</v>
      </c>
      <c r="M30" s="105"/>
      <c r="O30" s="104">
        <v>340</v>
      </c>
      <c r="P30" s="105">
        <v>20</v>
      </c>
      <c r="Q30" s="105">
        <v>0</v>
      </c>
      <c r="R30" s="105">
        <v>350</v>
      </c>
    </row>
    <row r="31" spans="1:18" ht="79.2" x14ac:dyDescent="0.25">
      <c r="A31" s="103" t="s">
        <v>45</v>
      </c>
      <c r="B31" s="103" t="s">
        <v>46</v>
      </c>
      <c r="C31" s="103" t="s">
        <v>47</v>
      </c>
      <c r="D31" s="103"/>
      <c r="E31" s="103"/>
      <c r="F31" s="103" t="s">
        <v>1716</v>
      </c>
      <c r="G31" s="103" t="str">
        <f>VLOOKUP(F31,regions!A$2:C$419,3,FALSE)</f>
        <v>Unitary authority</v>
      </c>
      <c r="H31" s="103" t="str">
        <f>IFERROR(VLOOKUP(F31,classifications!A$3:C$328,3,FALSE),VLOOKUP(F31,classifications!I$2:K$28,3,FALSE))</f>
        <v>Urban with Significant Rural</v>
      </c>
      <c r="I31" s="105" t="s">
        <v>1370</v>
      </c>
      <c r="J31" s="105" t="s">
        <v>1370</v>
      </c>
      <c r="K31" s="105" t="s">
        <v>1370</v>
      </c>
      <c r="L31" s="105" t="s">
        <v>1370</v>
      </c>
      <c r="M31" s="105"/>
      <c r="O31" s="105" t="s">
        <v>1370</v>
      </c>
      <c r="P31" s="105" t="s">
        <v>1370</v>
      </c>
      <c r="Q31" s="105" t="s">
        <v>1370</v>
      </c>
      <c r="R31" s="105" t="s">
        <v>1370</v>
      </c>
    </row>
    <row r="32" spans="1:18" ht="79.2" x14ac:dyDescent="0.25">
      <c r="A32" s="103" t="s">
        <v>63</v>
      </c>
      <c r="B32" s="103" t="s">
        <v>64</v>
      </c>
      <c r="C32" s="103" t="s">
        <v>65</v>
      </c>
      <c r="D32" s="103"/>
      <c r="E32" s="103"/>
      <c r="F32" s="103" t="s">
        <v>1668</v>
      </c>
      <c r="G32" s="103" t="str">
        <f>VLOOKUP(F32,regions!A$2:C$419,3,FALSE)</f>
        <v>Unitary authority</v>
      </c>
      <c r="H32" s="103" t="str">
        <f>IFERROR(VLOOKUP(F32,classifications!A$3:C$328,3,FALSE),VLOOKUP(F32,classifications!I$2:K$28,3,FALSE))</f>
        <v>Predominantly Urban</v>
      </c>
      <c r="I32" s="105" t="s">
        <v>1370</v>
      </c>
      <c r="J32" s="105" t="s">
        <v>1370</v>
      </c>
      <c r="K32" s="105" t="s">
        <v>1370</v>
      </c>
      <c r="L32" s="105" t="s">
        <v>1370</v>
      </c>
      <c r="M32" s="105"/>
      <c r="O32" s="105" t="s">
        <v>1370</v>
      </c>
      <c r="P32" s="105" t="s">
        <v>1370</v>
      </c>
      <c r="Q32" s="105" t="s">
        <v>1370</v>
      </c>
      <c r="R32" s="105" t="s">
        <v>1370</v>
      </c>
    </row>
    <row r="33" spans="1:18" ht="79.2" x14ac:dyDescent="0.25">
      <c r="A33" s="103" t="s">
        <v>165</v>
      </c>
      <c r="B33" s="103" t="s">
        <v>166</v>
      </c>
      <c r="C33" s="103" t="s">
        <v>167</v>
      </c>
      <c r="D33" s="103"/>
      <c r="E33" s="103"/>
      <c r="F33" s="103" t="s">
        <v>1669</v>
      </c>
      <c r="G33" s="103" t="str">
        <f>VLOOKUP(F33,regions!A$2:C$419,3,FALSE)</f>
        <v>Unitary authority</v>
      </c>
      <c r="H33" s="103" t="str">
        <f>IFERROR(VLOOKUP(F33,classifications!A$3:C$328,3,FALSE),VLOOKUP(F33,classifications!I$2:K$28,3,FALSE))</f>
        <v>Predominantly Urban</v>
      </c>
      <c r="I33" s="105" t="s">
        <v>1370</v>
      </c>
      <c r="J33" s="105" t="s">
        <v>1370</v>
      </c>
      <c r="K33" s="105" t="s">
        <v>1370</v>
      </c>
      <c r="L33" s="105" t="s">
        <v>1370</v>
      </c>
      <c r="M33" s="105"/>
      <c r="O33" s="105" t="s">
        <v>1370</v>
      </c>
      <c r="P33" s="105" t="s">
        <v>1370</v>
      </c>
      <c r="Q33" s="105" t="s">
        <v>1370</v>
      </c>
      <c r="R33" s="105" t="s">
        <v>1370</v>
      </c>
    </row>
    <row r="34" spans="1:18" x14ac:dyDescent="0.25">
      <c r="A34" s="103"/>
      <c r="B34" s="103"/>
      <c r="C34" s="103"/>
      <c r="D34" s="103"/>
      <c r="E34" s="103"/>
      <c r="F34" s="103"/>
      <c r="G34" s="103"/>
      <c r="H34" s="103"/>
      <c r="I34" s="105"/>
      <c r="J34" s="105"/>
      <c r="K34" s="105"/>
      <c r="L34" s="105"/>
      <c r="M34" s="105"/>
      <c r="O34" s="105"/>
      <c r="P34" s="106" t="s">
        <v>1365</v>
      </c>
      <c r="Q34" s="106" t="s">
        <v>1365</v>
      </c>
      <c r="R34" s="106" t="s">
        <v>1365</v>
      </c>
    </row>
    <row r="35" spans="1:18" ht="52.8" x14ac:dyDescent="0.25">
      <c r="A35" s="103"/>
      <c r="B35" s="103" t="s">
        <v>1376</v>
      </c>
      <c r="C35" s="103" t="s">
        <v>514</v>
      </c>
      <c r="D35" s="103"/>
      <c r="E35" s="103" t="s">
        <v>515</v>
      </c>
      <c r="F35" s="103" t="s">
        <v>515</v>
      </c>
      <c r="G35" s="103" t="str">
        <f>VLOOKUP(F35,regions!A$2:C$419,3,FALSE)</f>
        <v>Shire county</v>
      </c>
      <c r="H35" s="103" t="str">
        <f>IFERROR(VLOOKUP(F35,classifications!A$3:C$328,3,FALSE),VLOOKUP(F35,classifications!I$2:K$28,3,FALSE))</f>
        <v>Predominantly Rural</v>
      </c>
      <c r="I35" s="104">
        <v>620</v>
      </c>
      <c r="J35" s="104">
        <v>250</v>
      </c>
      <c r="K35" s="104">
        <v>0</v>
      </c>
      <c r="L35" s="104">
        <v>870</v>
      </c>
      <c r="M35" s="105"/>
      <c r="O35" s="104">
        <v>520</v>
      </c>
      <c r="P35" s="105">
        <v>140</v>
      </c>
      <c r="Q35" s="105">
        <v>0</v>
      </c>
      <c r="R35" s="105">
        <v>660</v>
      </c>
    </row>
    <row r="36" spans="1:18" ht="52.8" x14ac:dyDescent="0.25">
      <c r="A36" s="103" t="s">
        <v>516</v>
      </c>
      <c r="B36" s="103" t="s">
        <v>517</v>
      </c>
      <c r="C36" s="103" t="s">
        <v>518</v>
      </c>
      <c r="D36" s="103"/>
      <c r="E36" s="103"/>
      <c r="F36" s="103" t="s">
        <v>519</v>
      </c>
      <c r="G36" s="103" t="str">
        <f>VLOOKUP(F36,regions!A$2:C$419,3,FALSE)</f>
        <v>Shire district</v>
      </c>
      <c r="H36" s="103" t="str">
        <f>IFERROR(VLOOKUP(F36,classifications!A$3:C$328,3,FALSE),VLOOKUP(F36,classifications!I$2:K$28,3,FALSE))</f>
        <v>Predominantly Rural</v>
      </c>
      <c r="I36" s="104">
        <v>100</v>
      </c>
      <c r="J36" s="104">
        <v>70</v>
      </c>
      <c r="K36" s="104">
        <v>0</v>
      </c>
      <c r="L36" s="104">
        <v>170</v>
      </c>
      <c r="M36" s="105"/>
      <c r="O36" s="104">
        <v>90</v>
      </c>
      <c r="P36" s="105">
        <v>20</v>
      </c>
      <c r="Q36" s="105">
        <v>0</v>
      </c>
      <c r="R36" s="105">
        <v>110</v>
      </c>
    </row>
    <row r="37" spans="1:18" ht="52.8" x14ac:dyDescent="0.25">
      <c r="A37" s="103" t="s">
        <v>520</v>
      </c>
      <c r="B37" s="103" t="s">
        <v>521</v>
      </c>
      <c r="C37" s="103" t="s">
        <v>522</v>
      </c>
      <c r="D37" s="103"/>
      <c r="E37" s="103"/>
      <c r="F37" s="103" t="s">
        <v>523</v>
      </c>
      <c r="G37" s="103" t="str">
        <f>VLOOKUP(F37,regions!A$2:C$419,3,FALSE)</f>
        <v>Shire district</v>
      </c>
      <c r="H37" s="103" t="str">
        <f>IFERROR(VLOOKUP(F37,classifications!A$3:C$328,3,FALSE),VLOOKUP(F37,classifications!I$2:K$28,3,FALSE))</f>
        <v>Urban with Significant Rural</v>
      </c>
      <c r="I37" s="104">
        <v>30</v>
      </c>
      <c r="J37" s="104">
        <v>10</v>
      </c>
      <c r="K37" s="104">
        <v>0</v>
      </c>
      <c r="L37" s="104">
        <v>30</v>
      </c>
      <c r="M37" s="105"/>
      <c r="O37" s="104">
        <v>30</v>
      </c>
      <c r="P37" s="105">
        <v>50</v>
      </c>
      <c r="Q37" s="105">
        <v>0</v>
      </c>
      <c r="R37" s="105">
        <v>90</v>
      </c>
    </row>
    <row r="38" spans="1:18" ht="52.8" x14ac:dyDescent="0.25">
      <c r="A38" s="103" t="s">
        <v>524</v>
      </c>
      <c r="B38" s="103" t="s">
        <v>525</v>
      </c>
      <c r="C38" s="103" t="s">
        <v>526</v>
      </c>
      <c r="D38" s="103"/>
      <c r="E38" s="103"/>
      <c r="F38" s="103" t="s">
        <v>527</v>
      </c>
      <c r="G38" s="103" t="str">
        <f>VLOOKUP(F38,regions!A$2:C$419,3,FALSE)</f>
        <v>Shire district</v>
      </c>
      <c r="H38" s="103" t="str">
        <f>IFERROR(VLOOKUP(F38,classifications!A$3:C$328,3,FALSE),VLOOKUP(F38,classifications!I$2:K$28,3,FALSE))</f>
        <v>Urban with Significant Rural</v>
      </c>
      <c r="I38" s="104">
        <v>210</v>
      </c>
      <c r="J38" s="104">
        <v>110</v>
      </c>
      <c r="K38" s="104">
        <v>0</v>
      </c>
      <c r="L38" s="104">
        <v>310</v>
      </c>
      <c r="M38" s="105"/>
      <c r="O38" s="104">
        <v>150</v>
      </c>
      <c r="P38" s="105">
        <v>30</v>
      </c>
      <c r="Q38" s="105">
        <v>0</v>
      </c>
      <c r="R38" s="105">
        <v>180</v>
      </c>
    </row>
    <row r="39" spans="1:18" ht="52.8" x14ac:dyDescent="0.25">
      <c r="A39" s="103" t="s">
        <v>528</v>
      </c>
      <c r="B39" s="103" t="s">
        <v>529</v>
      </c>
      <c r="C39" s="103" t="s">
        <v>530</v>
      </c>
      <c r="D39" s="103"/>
      <c r="E39" s="103"/>
      <c r="F39" s="103" t="s">
        <v>531</v>
      </c>
      <c r="G39" s="103" t="str">
        <f>VLOOKUP(F39,regions!A$2:C$419,3,FALSE)</f>
        <v>Shire district</v>
      </c>
      <c r="H39" s="103" t="str">
        <f>IFERROR(VLOOKUP(F39,classifications!A$3:C$328,3,FALSE),VLOOKUP(F39,classifications!I$2:K$28,3,FALSE))</f>
        <v>Predominantly Rural</v>
      </c>
      <c r="I39" s="104">
        <v>70</v>
      </c>
      <c r="J39" s="104">
        <v>20</v>
      </c>
      <c r="K39" s="104">
        <v>0</v>
      </c>
      <c r="L39" s="104">
        <v>90</v>
      </c>
      <c r="M39" s="105"/>
      <c r="O39" s="104">
        <v>70</v>
      </c>
      <c r="P39" s="105">
        <v>20</v>
      </c>
      <c r="Q39" s="105">
        <v>0</v>
      </c>
      <c r="R39" s="105">
        <v>90</v>
      </c>
    </row>
    <row r="40" spans="1:18" ht="52.8" x14ac:dyDescent="0.25">
      <c r="A40" s="103" t="s">
        <v>532</v>
      </c>
      <c r="B40" s="103" t="s">
        <v>533</v>
      </c>
      <c r="C40" s="103" t="s">
        <v>534</v>
      </c>
      <c r="D40" s="103"/>
      <c r="E40" s="103"/>
      <c r="F40" s="103" t="s">
        <v>535</v>
      </c>
      <c r="G40" s="103" t="str">
        <f>VLOOKUP(F40,regions!A$2:C$419,3,FALSE)</f>
        <v>Shire district</v>
      </c>
      <c r="H40" s="103" t="str">
        <f>IFERROR(VLOOKUP(F40,classifications!A$3:C$328,3,FALSE),VLOOKUP(F40,classifications!I$2:K$28,3,FALSE))</f>
        <v>Predominantly Rural</v>
      </c>
      <c r="I40" s="104">
        <v>70</v>
      </c>
      <c r="J40" s="104">
        <v>30</v>
      </c>
      <c r="K40" s="104">
        <v>0</v>
      </c>
      <c r="L40" s="104">
        <v>100</v>
      </c>
      <c r="M40" s="105"/>
      <c r="O40" s="104">
        <v>80</v>
      </c>
      <c r="P40" s="105">
        <v>0</v>
      </c>
      <c r="Q40" s="105">
        <v>0</v>
      </c>
      <c r="R40" s="105">
        <v>80</v>
      </c>
    </row>
    <row r="41" spans="1:18" ht="52.8" x14ac:dyDescent="0.25">
      <c r="A41" s="103" t="s">
        <v>536</v>
      </c>
      <c r="B41" s="103" t="s">
        <v>537</v>
      </c>
      <c r="C41" s="103" t="s">
        <v>538</v>
      </c>
      <c r="D41" s="103"/>
      <c r="E41" s="103"/>
      <c r="F41" s="103" t="s">
        <v>539</v>
      </c>
      <c r="G41" s="103" t="str">
        <f>VLOOKUP(F41,regions!A$2:C$419,3,FALSE)</f>
        <v>Shire district</v>
      </c>
      <c r="H41" s="103" t="str">
        <f>IFERROR(VLOOKUP(F41,classifications!A$3:C$328,3,FALSE),VLOOKUP(F41,classifications!I$2:K$28,3,FALSE))</f>
        <v>Predominantly Rural</v>
      </c>
      <c r="I41" s="104">
        <v>150</v>
      </c>
      <c r="J41" s="104">
        <v>30</v>
      </c>
      <c r="K41" s="104">
        <v>0</v>
      </c>
      <c r="L41" s="104">
        <v>170</v>
      </c>
      <c r="M41" s="105"/>
      <c r="O41" s="104">
        <v>90</v>
      </c>
      <c r="P41" s="105">
        <v>10</v>
      </c>
      <c r="Q41" s="105">
        <v>0</v>
      </c>
      <c r="R41" s="105">
        <v>100</v>
      </c>
    </row>
    <row r="42" spans="1:18" x14ac:dyDescent="0.25">
      <c r="A42" s="103"/>
      <c r="B42" s="103"/>
      <c r="C42" s="103"/>
      <c r="D42" s="103"/>
      <c r="E42" s="103"/>
      <c r="F42" s="103"/>
      <c r="G42" s="103"/>
      <c r="H42" s="103"/>
      <c r="I42" s="105"/>
      <c r="J42" s="105"/>
      <c r="K42" s="105"/>
      <c r="L42" s="105"/>
      <c r="M42" s="105"/>
      <c r="O42" s="105"/>
      <c r="P42" s="106" t="s">
        <v>1365</v>
      </c>
      <c r="Q42" s="106" t="s">
        <v>1365</v>
      </c>
      <c r="R42" s="106" t="s">
        <v>1365</v>
      </c>
    </row>
    <row r="43" spans="1:18" x14ac:dyDescent="0.25">
      <c r="A43" s="103"/>
      <c r="B43" s="103" t="s">
        <v>1372</v>
      </c>
      <c r="C43" s="103" t="s">
        <v>317</v>
      </c>
      <c r="D43" s="103"/>
      <c r="E43" s="103" t="s">
        <v>318</v>
      </c>
      <c r="F43" s="103"/>
      <c r="G43" s="103"/>
      <c r="H43" s="103"/>
      <c r="I43" s="104">
        <v>2560</v>
      </c>
      <c r="J43" s="104">
        <v>440</v>
      </c>
      <c r="K43" s="104">
        <v>110</v>
      </c>
      <c r="L43" s="104">
        <v>3110</v>
      </c>
      <c r="M43" s="105"/>
      <c r="O43" s="104">
        <v>3880</v>
      </c>
      <c r="P43" s="105">
        <v>240</v>
      </c>
      <c r="Q43" s="105">
        <v>40</v>
      </c>
      <c r="R43" s="207">
        <v>4160</v>
      </c>
    </row>
    <row r="44" spans="1:18" ht="79.2" x14ac:dyDescent="0.25">
      <c r="A44" s="103" t="s">
        <v>319</v>
      </c>
      <c r="B44" s="103" t="s">
        <v>320</v>
      </c>
      <c r="C44" s="103" t="s">
        <v>321</v>
      </c>
      <c r="D44" s="103"/>
      <c r="E44" s="103"/>
      <c r="F44" s="103" t="s">
        <v>322</v>
      </c>
      <c r="G44" s="103" t="str">
        <f>VLOOKUP(F44,regions!A$2:C$419,3,FALSE)</f>
        <v>Metropolitan district</v>
      </c>
      <c r="H44" s="103" t="str">
        <f>IFERROR(VLOOKUP(F44,classifications!A$3:C$328,3,FALSE),VLOOKUP(F44,classifications!I$2:K$28,3,FALSE))</f>
        <v>Predominantly Urban</v>
      </c>
      <c r="I44" s="104">
        <v>200</v>
      </c>
      <c r="J44" s="104">
        <v>90</v>
      </c>
      <c r="K44" s="104">
        <v>0</v>
      </c>
      <c r="L44" s="104">
        <v>290</v>
      </c>
      <c r="M44" s="105"/>
      <c r="O44" s="104">
        <v>400</v>
      </c>
      <c r="P44" s="105">
        <v>10</v>
      </c>
      <c r="Q44" s="105">
        <v>10</v>
      </c>
      <c r="R44" s="105">
        <v>410</v>
      </c>
    </row>
    <row r="45" spans="1:18" ht="79.2" x14ac:dyDescent="0.25">
      <c r="A45" s="103" t="s">
        <v>323</v>
      </c>
      <c r="B45" s="103" t="s">
        <v>324</v>
      </c>
      <c r="C45" s="103" t="s">
        <v>325</v>
      </c>
      <c r="D45" s="103"/>
      <c r="E45" s="103"/>
      <c r="F45" s="103" t="s">
        <v>326</v>
      </c>
      <c r="G45" s="103" t="str">
        <f>VLOOKUP(F45,regions!A$2:C$419,3,FALSE)</f>
        <v>Metropolitan district</v>
      </c>
      <c r="H45" s="103" t="str">
        <f>IFERROR(VLOOKUP(F45,classifications!A$3:C$328,3,FALSE),VLOOKUP(F45,classifications!I$2:K$28,3,FALSE))</f>
        <v>Predominantly Urban</v>
      </c>
      <c r="I45" s="104">
        <v>150</v>
      </c>
      <c r="J45" s="104">
        <v>0</v>
      </c>
      <c r="K45" s="104">
        <v>0</v>
      </c>
      <c r="L45" s="104">
        <v>150</v>
      </c>
      <c r="M45" s="105"/>
      <c r="O45" s="104">
        <v>300</v>
      </c>
      <c r="P45" s="105">
        <v>0</v>
      </c>
      <c r="Q45" s="105">
        <v>0</v>
      </c>
      <c r="R45" s="105">
        <v>300</v>
      </c>
    </row>
    <row r="46" spans="1:18" ht="79.2" x14ac:dyDescent="0.25">
      <c r="A46" s="103" t="s">
        <v>327</v>
      </c>
      <c r="B46" s="103" t="s">
        <v>328</v>
      </c>
      <c r="C46" s="103" t="s">
        <v>329</v>
      </c>
      <c r="D46" s="103"/>
      <c r="E46" s="103"/>
      <c r="F46" s="103" t="s">
        <v>330</v>
      </c>
      <c r="G46" s="103" t="str">
        <f>VLOOKUP(F46,regions!A$2:C$419,3,FALSE)</f>
        <v>Metropolitan district</v>
      </c>
      <c r="H46" s="103" t="str">
        <f>IFERROR(VLOOKUP(F46,classifications!A$3:C$328,3,FALSE),VLOOKUP(F46,classifications!I$2:K$28,3,FALSE))</f>
        <v>Predominantly Urban</v>
      </c>
      <c r="I46" s="104">
        <v>800</v>
      </c>
      <c r="J46" s="104">
        <v>10</v>
      </c>
      <c r="K46" s="104">
        <v>20</v>
      </c>
      <c r="L46" s="104">
        <v>830</v>
      </c>
      <c r="M46" s="105"/>
      <c r="O46" s="104">
        <v>1480</v>
      </c>
      <c r="P46" s="105">
        <v>60</v>
      </c>
      <c r="Q46" s="105">
        <v>0</v>
      </c>
      <c r="R46" s="207">
        <v>1540</v>
      </c>
    </row>
    <row r="47" spans="1:18" ht="79.2" x14ac:dyDescent="0.25">
      <c r="A47" s="103" t="s">
        <v>331</v>
      </c>
      <c r="B47" s="103" t="s">
        <v>332</v>
      </c>
      <c r="C47" s="103" t="s">
        <v>333</v>
      </c>
      <c r="D47" s="103"/>
      <c r="E47" s="103"/>
      <c r="F47" s="103" t="s">
        <v>334</v>
      </c>
      <c r="G47" s="103" t="str">
        <f>VLOOKUP(F47,regions!A$2:C$419,3,FALSE)</f>
        <v>Metropolitan district</v>
      </c>
      <c r="H47" s="103" t="str">
        <f>IFERROR(VLOOKUP(F47,classifications!A$3:C$328,3,FALSE),VLOOKUP(F47,classifications!I$2:K$28,3,FALSE))</f>
        <v>Predominantly Urban</v>
      </c>
      <c r="I47" s="104">
        <v>110</v>
      </c>
      <c r="J47" s="104">
        <v>10</v>
      </c>
      <c r="K47" s="104">
        <v>0</v>
      </c>
      <c r="L47" s="104">
        <v>120</v>
      </c>
      <c r="M47" s="105"/>
      <c r="O47" s="104">
        <v>190</v>
      </c>
      <c r="P47" s="105">
        <v>20</v>
      </c>
      <c r="Q47" s="105">
        <v>0</v>
      </c>
      <c r="R47" s="105">
        <v>210</v>
      </c>
    </row>
    <row r="48" spans="1:18" ht="79.2" x14ac:dyDescent="0.25">
      <c r="A48" s="103" t="s">
        <v>335</v>
      </c>
      <c r="B48" s="103" t="s">
        <v>336</v>
      </c>
      <c r="C48" s="103" t="s">
        <v>337</v>
      </c>
      <c r="D48" s="103"/>
      <c r="E48" s="103"/>
      <c r="F48" s="103" t="s">
        <v>338</v>
      </c>
      <c r="G48" s="103" t="str">
        <f>VLOOKUP(F48,regions!A$2:C$419,3,FALSE)</f>
        <v>Metropolitan district</v>
      </c>
      <c r="H48" s="103" t="str">
        <f>IFERROR(VLOOKUP(F48,classifications!A$3:C$328,3,FALSE),VLOOKUP(F48,classifications!I$2:K$28,3,FALSE))</f>
        <v>Predominantly Urban</v>
      </c>
      <c r="I48" s="104">
        <v>200</v>
      </c>
      <c r="J48" s="104">
        <v>40</v>
      </c>
      <c r="K48" s="104">
        <v>10</v>
      </c>
      <c r="L48" s="104">
        <v>250</v>
      </c>
      <c r="M48" s="105"/>
      <c r="O48" s="104">
        <v>280</v>
      </c>
      <c r="P48" s="105">
        <v>0</v>
      </c>
      <c r="Q48" s="105">
        <v>20</v>
      </c>
      <c r="R48" s="105">
        <v>300</v>
      </c>
    </row>
    <row r="49" spans="1:18" ht="79.2" x14ac:dyDescent="0.25">
      <c r="A49" s="103" t="s">
        <v>339</v>
      </c>
      <c r="B49" s="103" t="s">
        <v>340</v>
      </c>
      <c r="C49" s="103" t="s">
        <v>341</v>
      </c>
      <c r="D49" s="103"/>
      <c r="E49" s="103"/>
      <c r="F49" s="103" t="s">
        <v>342</v>
      </c>
      <c r="G49" s="103" t="str">
        <f>VLOOKUP(F49,regions!A$2:C$419,3,FALSE)</f>
        <v>Metropolitan district</v>
      </c>
      <c r="H49" s="103" t="str">
        <f>IFERROR(VLOOKUP(F49,classifications!A$3:C$328,3,FALSE),VLOOKUP(F49,classifications!I$2:K$28,3,FALSE))</f>
        <v>Predominantly Urban</v>
      </c>
      <c r="I49" s="104">
        <v>260</v>
      </c>
      <c r="J49" s="104">
        <v>130</v>
      </c>
      <c r="K49" s="104">
        <v>90</v>
      </c>
      <c r="L49" s="104">
        <v>480</v>
      </c>
      <c r="M49" s="105"/>
      <c r="O49" s="104">
        <v>270</v>
      </c>
      <c r="P49" s="105">
        <v>10</v>
      </c>
      <c r="Q49" s="105">
        <v>10</v>
      </c>
      <c r="R49" s="105">
        <v>290</v>
      </c>
    </row>
    <row r="50" spans="1:18" ht="79.2" x14ac:dyDescent="0.25">
      <c r="A50" s="103" t="s">
        <v>343</v>
      </c>
      <c r="B50" s="103" t="s">
        <v>344</v>
      </c>
      <c r="C50" s="103" t="s">
        <v>345</v>
      </c>
      <c r="D50" s="103"/>
      <c r="E50" s="103"/>
      <c r="F50" s="103" t="s">
        <v>346</v>
      </c>
      <c r="G50" s="103" t="str">
        <f>VLOOKUP(F50,regions!A$2:C$419,3,FALSE)</f>
        <v>Metropolitan district</v>
      </c>
      <c r="H50" s="103" t="str">
        <f>IFERROR(VLOOKUP(F50,classifications!A$3:C$328,3,FALSE),VLOOKUP(F50,classifications!I$2:K$28,3,FALSE))</f>
        <v>Predominantly Urban</v>
      </c>
      <c r="I50" s="104">
        <v>100</v>
      </c>
      <c r="J50" s="104">
        <v>10</v>
      </c>
      <c r="K50" s="104">
        <v>0</v>
      </c>
      <c r="L50" s="104">
        <v>110</v>
      </c>
      <c r="M50" s="105"/>
      <c r="O50" s="104">
        <v>30</v>
      </c>
      <c r="P50" s="105">
        <v>10</v>
      </c>
      <c r="Q50" s="105">
        <v>0</v>
      </c>
      <c r="R50" s="105">
        <v>50</v>
      </c>
    </row>
    <row r="51" spans="1:18" ht="79.2" x14ac:dyDescent="0.25">
      <c r="A51" s="103" t="s">
        <v>347</v>
      </c>
      <c r="B51" s="103" t="s">
        <v>348</v>
      </c>
      <c r="C51" s="103" t="s">
        <v>349</v>
      </c>
      <c r="D51" s="103"/>
      <c r="E51" s="103"/>
      <c r="F51" s="103" t="s">
        <v>350</v>
      </c>
      <c r="G51" s="103" t="str">
        <f>VLOOKUP(F51,regions!A$2:C$419,3,FALSE)</f>
        <v>Metropolitan district</v>
      </c>
      <c r="H51" s="103" t="str">
        <f>IFERROR(VLOOKUP(F51,classifications!A$3:C$328,3,FALSE),VLOOKUP(F51,classifications!I$2:K$28,3,FALSE))</f>
        <v>Predominantly Urban</v>
      </c>
      <c r="I51" s="104">
        <v>320</v>
      </c>
      <c r="J51" s="104">
        <v>10</v>
      </c>
      <c r="K51" s="104">
        <v>0</v>
      </c>
      <c r="L51" s="104">
        <v>330</v>
      </c>
      <c r="M51" s="105"/>
      <c r="O51" s="104">
        <v>350</v>
      </c>
      <c r="P51" s="105">
        <v>50</v>
      </c>
      <c r="Q51" s="105">
        <v>0</v>
      </c>
      <c r="R51" s="105">
        <v>400</v>
      </c>
    </row>
    <row r="52" spans="1:18" ht="79.2" x14ac:dyDescent="0.25">
      <c r="A52" s="103" t="s">
        <v>351</v>
      </c>
      <c r="B52" s="103" t="s">
        <v>352</v>
      </c>
      <c r="C52" s="103" t="s">
        <v>353</v>
      </c>
      <c r="D52" s="103"/>
      <c r="E52" s="103"/>
      <c r="F52" s="103" t="s">
        <v>354</v>
      </c>
      <c r="G52" s="103" t="str">
        <f>VLOOKUP(F52,regions!A$2:C$419,3,FALSE)</f>
        <v>Metropolitan district</v>
      </c>
      <c r="H52" s="103" t="str">
        <f>IFERROR(VLOOKUP(F52,classifications!A$3:C$328,3,FALSE),VLOOKUP(F52,classifications!I$2:K$28,3,FALSE))</f>
        <v>Predominantly Urban</v>
      </c>
      <c r="I52" s="104">
        <v>160</v>
      </c>
      <c r="J52" s="104">
        <v>100</v>
      </c>
      <c r="K52" s="104">
        <v>0</v>
      </c>
      <c r="L52" s="104">
        <v>270</v>
      </c>
      <c r="M52" s="105"/>
      <c r="O52" s="104">
        <v>210</v>
      </c>
      <c r="P52" s="105">
        <v>80</v>
      </c>
      <c r="Q52" s="105">
        <v>0</v>
      </c>
      <c r="R52" s="105">
        <v>290</v>
      </c>
    </row>
    <row r="53" spans="1:18" ht="79.2" x14ac:dyDescent="0.25">
      <c r="A53" s="103" t="s">
        <v>355</v>
      </c>
      <c r="B53" s="103" t="s">
        <v>356</v>
      </c>
      <c r="C53" s="103" t="s">
        <v>357</v>
      </c>
      <c r="D53" s="103"/>
      <c r="E53" s="103"/>
      <c r="F53" s="103" t="s">
        <v>358</v>
      </c>
      <c r="G53" s="103" t="str">
        <f>VLOOKUP(F53,regions!A$2:C$419,3,FALSE)</f>
        <v>Metropolitan district</v>
      </c>
      <c r="H53" s="103" t="str">
        <f>IFERROR(VLOOKUP(F53,classifications!A$3:C$328,3,FALSE),VLOOKUP(F53,classifications!I$2:K$28,3,FALSE))</f>
        <v>Predominantly Urban</v>
      </c>
      <c r="I53" s="104">
        <v>270</v>
      </c>
      <c r="J53" s="104">
        <v>30</v>
      </c>
      <c r="K53" s="104">
        <v>0</v>
      </c>
      <c r="L53" s="104">
        <v>290</v>
      </c>
      <c r="M53" s="105"/>
      <c r="O53" s="104">
        <v>370</v>
      </c>
      <c r="P53" s="105">
        <v>10</v>
      </c>
      <c r="Q53" s="105">
        <v>0</v>
      </c>
      <c r="R53" s="105">
        <v>370</v>
      </c>
    </row>
    <row r="54" spans="1:18" x14ac:dyDescent="0.25">
      <c r="A54" s="103"/>
      <c r="B54" s="103"/>
      <c r="C54" s="103"/>
      <c r="D54" s="103"/>
      <c r="E54" s="103"/>
      <c r="F54" s="103"/>
      <c r="G54" s="103"/>
      <c r="H54" s="103"/>
      <c r="I54" s="105"/>
      <c r="J54" s="105"/>
      <c r="K54" s="105"/>
      <c r="L54" s="105"/>
      <c r="M54" s="105"/>
      <c r="O54" s="105"/>
      <c r="P54" s="106" t="s">
        <v>1365</v>
      </c>
      <c r="Q54" s="106" t="s">
        <v>1365</v>
      </c>
      <c r="R54" s="106" t="s">
        <v>1365</v>
      </c>
    </row>
    <row r="55" spans="1:18" ht="52.8" x14ac:dyDescent="0.25">
      <c r="A55" s="103"/>
      <c r="B55" s="103" t="s">
        <v>1371</v>
      </c>
      <c r="C55" s="103" t="s">
        <v>869</v>
      </c>
      <c r="D55" s="103"/>
      <c r="E55" s="103" t="s">
        <v>870</v>
      </c>
      <c r="F55" s="103" t="s">
        <v>870</v>
      </c>
      <c r="G55" s="103" t="str">
        <f>VLOOKUP(F55,regions!A$2:C$419,3,FALSE)</f>
        <v>Shire county</v>
      </c>
      <c r="H55" s="103" t="str">
        <f>IFERROR(VLOOKUP(F55,classifications!A$3:C$328,3,FALSE),VLOOKUP(F55,classifications!I$2:K$28,3,FALSE))</f>
        <v>Predominantly Urban</v>
      </c>
      <c r="I55" s="105" t="s">
        <v>1370</v>
      </c>
      <c r="J55" s="105" t="s">
        <v>1370</v>
      </c>
      <c r="K55" s="105" t="s">
        <v>1370</v>
      </c>
      <c r="L55" s="105" t="s">
        <v>1370</v>
      </c>
      <c r="M55" s="105"/>
      <c r="O55" s="105" t="s">
        <v>1370</v>
      </c>
      <c r="P55" s="105" t="s">
        <v>1370</v>
      </c>
      <c r="Q55" s="105" t="s">
        <v>1370</v>
      </c>
      <c r="R55" s="105" t="s">
        <v>1370</v>
      </c>
    </row>
    <row r="56" spans="1:18" ht="52.8" x14ac:dyDescent="0.25">
      <c r="A56" s="103" t="s">
        <v>871</v>
      </c>
      <c r="B56" s="103" t="s">
        <v>872</v>
      </c>
      <c r="C56" s="103" t="s">
        <v>873</v>
      </c>
      <c r="D56" s="103"/>
      <c r="E56" s="103"/>
      <c r="F56" s="103" t="s">
        <v>874</v>
      </c>
      <c r="G56" s="103" t="str">
        <f>VLOOKUP(F56,regions!A$2:C$419,3,FALSE)</f>
        <v>Shire district</v>
      </c>
      <c r="H56" s="103" t="str">
        <f>IFERROR(VLOOKUP(F56,classifications!A$3:C$328,3,FALSE),VLOOKUP(F56,classifications!I$2:K$28,3,FALSE))</f>
        <v>Predominantly Urban</v>
      </c>
      <c r="I56" s="104">
        <v>30</v>
      </c>
      <c r="J56" s="104">
        <v>0</v>
      </c>
      <c r="K56" s="104">
        <v>0</v>
      </c>
      <c r="L56" s="104">
        <v>30</v>
      </c>
      <c r="M56" s="105"/>
      <c r="O56" s="104">
        <v>60</v>
      </c>
      <c r="P56" s="105">
        <v>10</v>
      </c>
      <c r="Q56" s="105">
        <v>0</v>
      </c>
      <c r="R56" s="105">
        <v>70</v>
      </c>
    </row>
    <row r="57" spans="1:18" ht="52.8" x14ac:dyDescent="0.25">
      <c r="A57" s="103" t="s">
        <v>875</v>
      </c>
      <c r="B57" s="103" t="s">
        <v>876</v>
      </c>
      <c r="C57" s="103" t="s">
        <v>877</v>
      </c>
      <c r="D57" s="103"/>
      <c r="E57" s="103"/>
      <c r="F57" s="103" t="s">
        <v>878</v>
      </c>
      <c r="G57" s="103" t="str">
        <f>VLOOKUP(F57,regions!A$2:C$419,3,FALSE)</f>
        <v>Shire district</v>
      </c>
      <c r="H57" s="103" t="str">
        <f>IFERROR(VLOOKUP(F57,classifications!A$3:C$328,3,FALSE),VLOOKUP(F57,classifications!I$2:K$28,3,FALSE))</f>
        <v>Urban with Significant Rural</v>
      </c>
      <c r="I57" s="104">
        <v>540</v>
      </c>
      <c r="J57" s="104">
        <v>30</v>
      </c>
      <c r="K57" s="104">
        <v>0</v>
      </c>
      <c r="L57" s="104">
        <v>570</v>
      </c>
      <c r="M57" s="105"/>
      <c r="O57" s="104">
        <v>470</v>
      </c>
      <c r="P57" s="105">
        <v>20</v>
      </c>
      <c r="Q57" s="105">
        <v>0</v>
      </c>
      <c r="R57" s="105">
        <v>490</v>
      </c>
    </row>
    <row r="58" spans="1:18" ht="52.8" x14ac:dyDescent="0.25">
      <c r="A58" s="103" t="s">
        <v>879</v>
      </c>
      <c r="B58" s="103" t="s">
        <v>880</v>
      </c>
      <c r="C58" s="103" t="s">
        <v>881</v>
      </c>
      <c r="D58" s="103"/>
      <c r="E58" s="103"/>
      <c r="F58" s="103" t="s">
        <v>882</v>
      </c>
      <c r="G58" s="103" t="str">
        <f>VLOOKUP(F58,regions!A$2:C$419,3,FALSE)</f>
        <v>Shire district</v>
      </c>
      <c r="H58" s="103" t="str">
        <f>IFERROR(VLOOKUP(F58,classifications!A$3:C$328,3,FALSE),VLOOKUP(F58,classifications!I$2:K$28,3,FALSE))</f>
        <v>Predominantly Urban</v>
      </c>
      <c r="I58" s="104">
        <v>90</v>
      </c>
      <c r="J58" s="104">
        <v>30</v>
      </c>
      <c r="K58" s="104">
        <v>0</v>
      </c>
      <c r="L58" s="104">
        <v>110</v>
      </c>
      <c r="M58" s="105"/>
      <c r="O58" s="104">
        <v>70</v>
      </c>
      <c r="P58" s="105">
        <v>120</v>
      </c>
      <c r="Q58" s="105">
        <v>0</v>
      </c>
      <c r="R58" s="105">
        <v>190</v>
      </c>
    </row>
    <row r="59" spans="1:18" ht="52.8" x14ac:dyDescent="0.25">
      <c r="A59" s="103" t="s">
        <v>883</v>
      </c>
      <c r="B59" s="103" t="s">
        <v>884</v>
      </c>
      <c r="C59" s="103" t="s">
        <v>885</v>
      </c>
      <c r="D59" s="103"/>
      <c r="E59" s="103"/>
      <c r="F59" s="103" t="s">
        <v>886</v>
      </c>
      <c r="G59" s="103" t="str">
        <f>VLOOKUP(F59,regions!A$2:C$419,3,FALSE)</f>
        <v>Shire district</v>
      </c>
      <c r="H59" s="103" t="str">
        <f>IFERROR(VLOOKUP(F59,classifications!A$3:C$328,3,FALSE),VLOOKUP(F59,classifications!I$2:K$28,3,FALSE))</f>
        <v>Predominantly Urban</v>
      </c>
      <c r="I59" s="105" t="s">
        <v>1370</v>
      </c>
      <c r="J59" s="105" t="s">
        <v>1370</v>
      </c>
      <c r="K59" s="105" t="s">
        <v>1370</v>
      </c>
      <c r="L59" s="105" t="s">
        <v>1370</v>
      </c>
      <c r="M59" s="105"/>
      <c r="O59" s="105" t="s">
        <v>1370</v>
      </c>
      <c r="P59" s="105" t="s">
        <v>1370</v>
      </c>
      <c r="Q59" s="105" t="s">
        <v>1370</v>
      </c>
      <c r="R59" s="105" t="s">
        <v>1370</v>
      </c>
    </row>
    <row r="60" spans="1:18" ht="52.8" x14ac:dyDescent="0.25">
      <c r="A60" s="103" t="s">
        <v>887</v>
      </c>
      <c r="B60" s="103" t="s">
        <v>888</v>
      </c>
      <c r="C60" s="103" t="s">
        <v>889</v>
      </c>
      <c r="D60" s="103"/>
      <c r="E60" s="103"/>
      <c r="F60" s="103" t="s">
        <v>890</v>
      </c>
      <c r="G60" s="103" t="str">
        <f>VLOOKUP(F60,regions!A$2:C$419,3,FALSE)</f>
        <v>Shire district</v>
      </c>
      <c r="H60" s="103" t="str">
        <f>IFERROR(VLOOKUP(F60,classifications!A$3:C$328,3,FALSE),VLOOKUP(F60,classifications!I$2:K$28,3,FALSE))</f>
        <v>Urban with Significant Rural</v>
      </c>
      <c r="I60" s="104">
        <v>120</v>
      </c>
      <c r="J60" s="104">
        <v>20</v>
      </c>
      <c r="K60" s="104">
        <v>0</v>
      </c>
      <c r="L60" s="104">
        <v>150</v>
      </c>
      <c r="M60" s="105"/>
      <c r="O60" s="104">
        <v>80</v>
      </c>
      <c r="P60" s="105">
        <v>0</v>
      </c>
      <c r="Q60" s="105">
        <v>0</v>
      </c>
      <c r="R60" s="105">
        <v>80</v>
      </c>
    </row>
    <row r="61" spans="1:18" ht="52.8" x14ac:dyDescent="0.25">
      <c r="A61" s="103" t="s">
        <v>891</v>
      </c>
      <c r="B61" s="103" t="s">
        <v>892</v>
      </c>
      <c r="C61" s="103" t="s">
        <v>893</v>
      </c>
      <c r="D61" s="103"/>
      <c r="E61" s="103"/>
      <c r="F61" s="103" t="s">
        <v>894</v>
      </c>
      <c r="G61" s="103" t="str">
        <f>VLOOKUP(F61,regions!A$2:C$419,3,FALSE)</f>
        <v>Shire district</v>
      </c>
      <c r="H61" s="103" t="str">
        <f>IFERROR(VLOOKUP(F61,classifications!A$3:C$328,3,FALSE),VLOOKUP(F61,classifications!I$2:K$28,3,FALSE))</f>
        <v>Predominantly Urban</v>
      </c>
      <c r="I61" s="104">
        <v>60</v>
      </c>
      <c r="J61" s="104">
        <v>0</v>
      </c>
      <c r="K61" s="104">
        <v>0</v>
      </c>
      <c r="L61" s="104">
        <v>60</v>
      </c>
      <c r="M61" s="105"/>
      <c r="O61" s="104">
        <v>50</v>
      </c>
      <c r="P61" s="105">
        <v>0</v>
      </c>
      <c r="Q61" s="105">
        <v>0</v>
      </c>
      <c r="R61" s="105">
        <v>50</v>
      </c>
    </row>
    <row r="62" spans="1:18" ht="52.8" x14ac:dyDescent="0.25">
      <c r="A62" s="103" t="s">
        <v>895</v>
      </c>
      <c r="B62" s="103" t="s">
        <v>896</v>
      </c>
      <c r="C62" s="103" t="s">
        <v>897</v>
      </c>
      <c r="D62" s="103"/>
      <c r="E62" s="103"/>
      <c r="F62" s="103" t="s">
        <v>898</v>
      </c>
      <c r="G62" s="103" t="str">
        <f>VLOOKUP(F62,regions!A$2:C$419,3,FALSE)</f>
        <v>Shire district</v>
      </c>
      <c r="H62" s="103" t="str">
        <f>IFERROR(VLOOKUP(F62,classifications!A$3:C$328,3,FALSE),VLOOKUP(F62,classifications!I$2:K$28,3,FALSE))</f>
        <v>Predominantly Urban</v>
      </c>
      <c r="I62" s="104">
        <v>100</v>
      </c>
      <c r="J62" s="104">
        <v>0</v>
      </c>
      <c r="K62" s="104">
        <v>0</v>
      </c>
      <c r="L62" s="104">
        <v>100</v>
      </c>
      <c r="M62" s="105"/>
      <c r="O62" s="104">
        <v>20</v>
      </c>
      <c r="P62" s="105">
        <v>0</v>
      </c>
      <c r="Q62" s="105">
        <v>0</v>
      </c>
      <c r="R62" s="105">
        <v>20</v>
      </c>
    </row>
    <row r="63" spans="1:18" ht="52.8" x14ac:dyDescent="0.25">
      <c r="A63" s="103" t="s">
        <v>899</v>
      </c>
      <c r="B63" s="103" t="s">
        <v>900</v>
      </c>
      <c r="C63" s="103" t="s">
        <v>901</v>
      </c>
      <c r="D63" s="103"/>
      <c r="E63" s="103"/>
      <c r="F63" s="103" t="s">
        <v>902</v>
      </c>
      <c r="G63" s="103" t="str">
        <f>VLOOKUP(F63,regions!A$2:C$419,3,FALSE)</f>
        <v>Shire district</v>
      </c>
      <c r="H63" s="103" t="str">
        <f>IFERROR(VLOOKUP(F63,classifications!A$3:C$328,3,FALSE),VLOOKUP(F63,classifications!I$2:K$28,3,FALSE))</f>
        <v>Predominantly Rural</v>
      </c>
      <c r="I63" s="104">
        <v>70</v>
      </c>
      <c r="J63" s="104">
        <v>0</v>
      </c>
      <c r="K63" s="104">
        <v>0</v>
      </c>
      <c r="L63" s="104">
        <v>70</v>
      </c>
      <c r="M63" s="105"/>
      <c r="O63" s="104">
        <v>20</v>
      </c>
      <c r="P63" s="105">
        <v>10</v>
      </c>
      <c r="Q63" s="105">
        <v>0</v>
      </c>
      <c r="R63" s="105">
        <v>40</v>
      </c>
    </row>
    <row r="64" spans="1:18" ht="52.8" x14ac:dyDescent="0.25">
      <c r="A64" s="103" t="s">
        <v>903</v>
      </c>
      <c r="B64" s="103" t="s">
        <v>904</v>
      </c>
      <c r="C64" s="103" t="s">
        <v>905</v>
      </c>
      <c r="D64" s="103"/>
      <c r="E64" s="103"/>
      <c r="F64" s="103" t="s">
        <v>906</v>
      </c>
      <c r="G64" s="103" t="str">
        <f>VLOOKUP(F64,regions!A$2:C$419,3,FALSE)</f>
        <v>Shire district</v>
      </c>
      <c r="H64" s="103" t="str">
        <f>IFERROR(VLOOKUP(F64,classifications!A$3:C$328,3,FALSE),VLOOKUP(F64,classifications!I$2:K$28,3,FALSE))</f>
        <v>Predominantly Urban</v>
      </c>
      <c r="I64" s="104">
        <v>100</v>
      </c>
      <c r="J64" s="104">
        <v>0</v>
      </c>
      <c r="K64" s="104">
        <v>0</v>
      </c>
      <c r="L64" s="104">
        <v>100</v>
      </c>
      <c r="M64" s="105"/>
      <c r="O64" s="104">
        <v>80</v>
      </c>
      <c r="P64" s="105">
        <v>0</v>
      </c>
      <c r="Q64" s="105">
        <v>0</v>
      </c>
      <c r="R64" s="105">
        <v>80</v>
      </c>
    </row>
    <row r="65" spans="1:18" ht="52.8" x14ac:dyDescent="0.25">
      <c r="A65" s="103" t="s">
        <v>907</v>
      </c>
      <c r="B65" s="103" t="s">
        <v>908</v>
      </c>
      <c r="C65" s="103" t="s">
        <v>909</v>
      </c>
      <c r="D65" s="103"/>
      <c r="E65" s="103"/>
      <c r="F65" s="103" t="s">
        <v>910</v>
      </c>
      <c r="G65" s="103" t="str">
        <f>VLOOKUP(F65,regions!A$2:C$419,3,FALSE)</f>
        <v>Shire district</v>
      </c>
      <c r="H65" s="103" t="str">
        <f>IFERROR(VLOOKUP(F65,classifications!A$3:C$328,3,FALSE),VLOOKUP(F65,classifications!I$2:K$28,3,FALSE))</f>
        <v>Predominantly Urban</v>
      </c>
      <c r="I65" s="104">
        <v>110</v>
      </c>
      <c r="J65" s="104">
        <v>0</v>
      </c>
      <c r="K65" s="104">
        <v>0</v>
      </c>
      <c r="L65" s="104">
        <v>110</v>
      </c>
      <c r="M65" s="105"/>
      <c r="O65" s="104">
        <v>120</v>
      </c>
      <c r="P65" s="105">
        <v>0</v>
      </c>
      <c r="Q65" s="105">
        <v>0</v>
      </c>
      <c r="R65" s="105">
        <v>120</v>
      </c>
    </row>
    <row r="66" spans="1:18" ht="52.8" x14ac:dyDescent="0.25">
      <c r="A66" s="103" t="s">
        <v>911</v>
      </c>
      <c r="B66" s="103" t="s">
        <v>912</v>
      </c>
      <c r="C66" s="103" t="s">
        <v>913</v>
      </c>
      <c r="D66" s="103"/>
      <c r="E66" s="103"/>
      <c r="F66" s="103" t="s">
        <v>914</v>
      </c>
      <c r="G66" s="103" t="str">
        <f>VLOOKUP(F66,regions!A$2:C$419,3,FALSE)</f>
        <v>Shire district</v>
      </c>
      <c r="H66" s="103" t="str">
        <f>IFERROR(VLOOKUP(F66,classifications!A$3:C$328,3,FALSE),VLOOKUP(F66,classifications!I$2:K$28,3,FALSE))</f>
        <v>Urban with Significant Rural</v>
      </c>
      <c r="I66" s="104">
        <v>110</v>
      </c>
      <c r="J66" s="104">
        <v>10</v>
      </c>
      <c r="K66" s="104">
        <v>20</v>
      </c>
      <c r="L66" s="104">
        <v>140</v>
      </c>
      <c r="M66" s="105"/>
      <c r="O66" s="104">
        <v>80</v>
      </c>
      <c r="P66" s="105">
        <v>20</v>
      </c>
      <c r="Q66" s="105">
        <v>0</v>
      </c>
      <c r="R66" s="105">
        <v>100</v>
      </c>
    </row>
    <row r="67" spans="1:18" ht="52.8" x14ac:dyDescent="0.25">
      <c r="A67" s="103" t="s">
        <v>915</v>
      </c>
      <c r="B67" s="103" t="s">
        <v>916</v>
      </c>
      <c r="C67" s="103" t="s">
        <v>917</v>
      </c>
      <c r="D67" s="103"/>
      <c r="E67" s="103"/>
      <c r="F67" s="103" t="s">
        <v>918</v>
      </c>
      <c r="G67" s="103" t="str">
        <f>VLOOKUP(F67,regions!A$2:C$419,3,FALSE)</f>
        <v>Shire district</v>
      </c>
      <c r="H67" s="103" t="str">
        <f>IFERROR(VLOOKUP(F67,classifications!A$3:C$328,3,FALSE),VLOOKUP(F67,classifications!I$2:K$28,3,FALSE))</f>
        <v>Predominantly Rural</v>
      </c>
      <c r="I67" s="104">
        <v>140</v>
      </c>
      <c r="J67" s="104">
        <v>10</v>
      </c>
      <c r="K67" s="104">
        <v>0</v>
      </c>
      <c r="L67" s="104">
        <v>150</v>
      </c>
      <c r="M67" s="105"/>
      <c r="O67" s="104">
        <v>70</v>
      </c>
      <c r="P67" s="105">
        <v>0</v>
      </c>
      <c r="Q67" s="105">
        <v>0</v>
      </c>
      <c r="R67" s="105">
        <v>70</v>
      </c>
    </row>
    <row r="68" spans="1:18" x14ac:dyDescent="0.25">
      <c r="A68" s="103"/>
      <c r="B68" s="103"/>
      <c r="C68" s="103"/>
      <c r="D68" s="103"/>
      <c r="E68" s="103"/>
      <c r="F68" s="103"/>
      <c r="G68" s="103"/>
      <c r="H68" s="103"/>
      <c r="I68" s="105"/>
      <c r="J68" s="105"/>
      <c r="K68" s="105"/>
      <c r="L68" s="105"/>
      <c r="M68" s="105"/>
      <c r="O68" s="105"/>
      <c r="P68" s="106" t="s">
        <v>1365</v>
      </c>
      <c r="Q68" s="106" t="s">
        <v>1365</v>
      </c>
      <c r="R68" s="106" t="s">
        <v>1365</v>
      </c>
    </row>
    <row r="69" spans="1:18" x14ac:dyDescent="0.25">
      <c r="A69" s="103"/>
      <c r="B69" s="103" t="s">
        <v>1372</v>
      </c>
      <c r="C69" s="103" t="s">
        <v>359</v>
      </c>
      <c r="D69" s="103"/>
      <c r="E69" s="103" t="s">
        <v>360</v>
      </c>
      <c r="F69" s="103"/>
      <c r="G69" s="103"/>
      <c r="H69" s="103"/>
      <c r="I69" s="105" t="s">
        <v>1370</v>
      </c>
      <c r="J69" s="105" t="s">
        <v>1370</v>
      </c>
      <c r="K69" s="105" t="s">
        <v>1370</v>
      </c>
      <c r="L69" s="105" t="s">
        <v>1370</v>
      </c>
      <c r="M69" s="105"/>
      <c r="O69" s="105" t="s">
        <v>1370</v>
      </c>
      <c r="P69" s="105" t="s">
        <v>1370</v>
      </c>
      <c r="Q69" s="105" t="s">
        <v>1370</v>
      </c>
      <c r="R69" s="105" t="s">
        <v>1370</v>
      </c>
    </row>
    <row r="70" spans="1:18" ht="79.2" x14ac:dyDescent="0.25">
      <c r="A70" s="103" t="s">
        <v>361</v>
      </c>
      <c r="B70" s="103" t="s">
        <v>362</v>
      </c>
      <c r="C70" s="103" t="s">
        <v>363</v>
      </c>
      <c r="D70" s="103"/>
      <c r="E70" s="103"/>
      <c r="F70" s="103" t="s">
        <v>364</v>
      </c>
      <c r="G70" s="103" t="str">
        <f>VLOOKUP(F70,regions!A$2:C$419,3,FALSE)</f>
        <v>Metropolitan district</v>
      </c>
      <c r="H70" s="103" t="str">
        <f>IFERROR(VLOOKUP(F70,classifications!A$3:C$328,3,FALSE),VLOOKUP(F70,classifications!I$2:K$28,3,FALSE))</f>
        <v>Predominantly Urban</v>
      </c>
      <c r="I70" s="105" t="s">
        <v>1370</v>
      </c>
      <c r="J70" s="105" t="s">
        <v>1370</v>
      </c>
      <c r="K70" s="105" t="s">
        <v>1370</v>
      </c>
      <c r="L70" s="105" t="s">
        <v>1370</v>
      </c>
      <c r="M70" s="105"/>
      <c r="O70" s="105" t="s">
        <v>1370</v>
      </c>
      <c r="P70" s="105" t="s">
        <v>1370</v>
      </c>
      <c r="Q70" s="105" t="s">
        <v>1370</v>
      </c>
      <c r="R70" s="105" t="s">
        <v>1370</v>
      </c>
    </row>
    <row r="71" spans="1:18" ht="79.2" x14ac:dyDescent="0.25">
      <c r="A71" s="103" t="s">
        <v>365</v>
      </c>
      <c r="B71" s="103" t="s">
        <v>366</v>
      </c>
      <c r="C71" s="103" t="s">
        <v>367</v>
      </c>
      <c r="D71" s="103"/>
      <c r="E71" s="103"/>
      <c r="F71" s="103" t="s">
        <v>368</v>
      </c>
      <c r="G71" s="103" t="str">
        <f>VLOOKUP(F71,regions!A$2:C$419,3,FALSE)</f>
        <v>Metropolitan district</v>
      </c>
      <c r="H71" s="103" t="str">
        <f>IFERROR(VLOOKUP(F71,classifications!A$3:C$328,3,FALSE),VLOOKUP(F71,classifications!I$2:K$28,3,FALSE))</f>
        <v>Predominantly Urban</v>
      </c>
      <c r="I71" s="104">
        <v>520</v>
      </c>
      <c r="J71" s="104">
        <v>210</v>
      </c>
      <c r="K71" s="104">
        <v>0</v>
      </c>
      <c r="L71" s="104">
        <v>730</v>
      </c>
      <c r="M71" s="105"/>
      <c r="O71" s="104">
        <v>810</v>
      </c>
      <c r="P71" s="105">
        <v>90</v>
      </c>
      <c r="Q71" s="105">
        <v>0</v>
      </c>
      <c r="R71" s="105">
        <v>900</v>
      </c>
    </row>
    <row r="72" spans="1:18" ht="79.2" x14ac:dyDescent="0.25">
      <c r="A72" s="103" t="s">
        <v>369</v>
      </c>
      <c r="B72" s="103" t="s">
        <v>370</v>
      </c>
      <c r="C72" s="103" t="s">
        <v>371</v>
      </c>
      <c r="D72" s="103"/>
      <c r="E72" s="103"/>
      <c r="F72" s="103" t="s">
        <v>372</v>
      </c>
      <c r="G72" s="103" t="str">
        <f>VLOOKUP(F72,regions!A$2:C$419,3,FALSE)</f>
        <v>Metropolitan district</v>
      </c>
      <c r="H72" s="103" t="str">
        <f>IFERROR(VLOOKUP(F72,classifications!A$3:C$328,3,FALSE),VLOOKUP(F72,classifications!I$2:K$28,3,FALSE))</f>
        <v>Predominantly Urban</v>
      </c>
      <c r="I72" s="104">
        <v>350</v>
      </c>
      <c r="J72" s="104">
        <v>70</v>
      </c>
      <c r="K72" s="104">
        <v>0</v>
      </c>
      <c r="L72" s="104">
        <v>420</v>
      </c>
      <c r="M72" s="105"/>
      <c r="O72" s="104">
        <v>90</v>
      </c>
      <c r="P72" s="105">
        <v>10</v>
      </c>
      <c r="Q72" s="105">
        <v>0</v>
      </c>
      <c r="R72" s="105">
        <v>110</v>
      </c>
    </row>
    <row r="73" spans="1:18" ht="79.2" x14ac:dyDescent="0.25">
      <c r="A73" s="103" t="s">
        <v>373</v>
      </c>
      <c r="B73" s="103" t="s">
        <v>374</v>
      </c>
      <c r="C73" s="103" t="s">
        <v>375</v>
      </c>
      <c r="D73" s="103"/>
      <c r="E73" s="103"/>
      <c r="F73" s="103" t="s">
        <v>376</v>
      </c>
      <c r="G73" s="103" t="str">
        <f>VLOOKUP(F73,regions!A$2:C$419,3,FALSE)</f>
        <v>Metropolitan district</v>
      </c>
      <c r="H73" s="103" t="str">
        <f>IFERROR(VLOOKUP(F73,classifications!A$3:C$328,3,FALSE),VLOOKUP(F73,classifications!I$2:K$28,3,FALSE))</f>
        <v>Predominantly Urban</v>
      </c>
      <c r="I73" s="104">
        <v>170</v>
      </c>
      <c r="J73" s="104">
        <v>60</v>
      </c>
      <c r="K73" s="104">
        <v>0</v>
      </c>
      <c r="L73" s="104">
        <v>230</v>
      </c>
      <c r="M73" s="105"/>
      <c r="O73" s="104">
        <v>180</v>
      </c>
      <c r="P73" s="105">
        <v>30</v>
      </c>
      <c r="Q73" s="105">
        <v>0</v>
      </c>
      <c r="R73" s="105">
        <v>210</v>
      </c>
    </row>
    <row r="74" spans="1:18" ht="79.2" x14ac:dyDescent="0.25">
      <c r="A74" s="103" t="s">
        <v>377</v>
      </c>
      <c r="B74" s="103" t="s">
        <v>378</v>
      </c>
      <c r="C74" s="103" t="s">
        <v>379</v>
      </c>
      <c r="D74" s="103"/>
      <c r="E74" s="103"/>
      <c r="F74" s="103" t="s">
        <v>380</v>
      </c>
      <c r="G74" s="103" t="str">
        <f>VLOOKUP(F74,regions!A$2:C$419,3,FALSE)</f>
        <v>Metropolitan district</v>
      </c>
      <c r="H74" s="103" t="str">
        <f>IFERROR(VLOOKUP(F74,classifications!A$3:C$328,3,FALSE),VLOOKUP(F74,classifications!I$2:K$28,3,FALSE))</f>
        <v>Predominantly Urban</v>
      </c>
      <c r="I74" s="104">
        <v>90</v>
      </c>
      <c r="J74" s="104">
        <v>10</v>
      </c>
      <c r="K74" s="104">
        <v>0</v>
      </c>
      <c r="L74" s="104">
        <v>100</v>
      </c>
      <c r="M74" s="105"/>
      <c r="O74" s="104">
        <v>240</v>
      </c>
      <c r="P74" s="105">
        <v>30</v>
      </c>
      <c r="Q74" s="105">
        <v>0</v>
      </c>
      <c r="R74" s="105">
        <v>270</v>
      </c>
    </row>
    <row r="75" spans="1:18" x14ac:dyDescent="0.25">
      <c r="A75" s="103"/>
      <c r="B75" s="103"/>
      <c r="C75" s="103"/>
      <c r="D75" s="103"/>
      <c r="E75" s="103"/>
      <c r="F75" s="103"/>
      <c r="G75" s="103"/>
      <c r="H75" s="103"/>
      <c r="I75" s="105"/>
      <c r="J75" s="105"/>
      <c r="K75" s="105"/>
      <c r="L75" s="105"/>
      <c r="M75" s="105"/>
      <c r="O75" s="105"/>
      <c r="P75" s="106" t="s">
        <v>1365</v>
      </c>
      <c r="Q75" s="106" t="s">
        <v>1365</v>
      </c>
      <c r="R75" s="106" t="s">
        <v>1365</v>
      </c>
    </row>
    <row r="76" spans="1:18" x14ac:dyDescent="0.25">
      <c r="A76" s="103"/>
      <c r="B76" s="103"/>
      <c r="C76" s="103"/>
      <c r="D76" s="103"/>
      <c r="E76" s="103"/>
      <c r="F76" s="103"/>
      <c r="G76" s="103"/>
      <c r="H76" s="103"/>
      <c r="I76" s="105"/>
      <c r="J76" s="105"/>
      <c r="K76" s="105"/>
      <c r="L76" s="105"/>
      <c r="M76" s="105"/>
      <c r="O76" s="105"/>
      <c r="P76" s="106" t="s">
        <v>1365</v>
      </c>
      <c r="Q76" s="106" t="s">
        <v>1365</v>
      </c>
      <c r="R76" s="106" t="s">
        <v>1365</v>
      </c>
    </row>
    <row r="77" spans="1:18" x14ac:dyDescent="0.25">
      <c r="A77" s="103"/>
      <c r="B77" s="103" t="s">
        <v>1377</v>
      </c>
      <c r="C77" s="103" t="s">
        <v>1378</v>
      </c>
      <c r="D77" s="103" t="s">
        <v>1379</v>
      </c>
      <c r="E77" s="103"/>
      <c r="F77" s="103"/>
      <c r="G77" s="103"/>
      <c r="H77" s="103"/>
      <c r="I77" s="104">
        <v>8290</v>
      </c>
      <c r="J77" s="104">
        <v>990</v>
      </c>
      <c r="K77" s="104">
        <v>300</v>
      </c>
      <c r="L77" s="104">
        <v>9590</v>
      </c>
      <c r="M77" s="105"/>
      <c r="O77" s="104">
        <v>8560</v>
      </c>
      <c r="P77" s="105">
        <v>810</v>
      </c>
      <c r="Q77" s="105">
        <v>80</v>
      </c>
      <c r="R77" s="207">
        <v>9450</v>
      </c>
    </row>
    <row r="78" spans="1:18" x14ac:dyDescent="0.25">
      <c r="A78" s="103"/>
      <c r="B78" s="103"/>
      <c r="C78" s="103"/>
      <c r="D78" s="103"/>
      <c r="E78" s="103"/>
      <c r="F78" s="103"/>
      <c r="G78" s="103"/>
      <c r="H78" s="103"/>
      <c r="I78" s="105"/>
      <c r="J78" s="105"/>
      <c r="K78" s="105"/>
      <c r="L78" s="105"/>
      <c r="M78" s="105"/>
      <c r="O78" s="105"/>
      <c r="P78" s="106" t="s">
        <v>1365</v>
      </c>
      <c r="Q78" s="106" t="s">
        <v>1365</v>
      </c>
      <c r="R78" s="106" t="s">
        <v>1365</v>
      </c>
    </row>
    <row r="79" spans="1:18" ht="79.2" x14ac:dyDescent="0.25">
      <c r="A79" s="103" t="s">
        <v>60</v>
      </c>
      <c r="B79" s="103" t="s">
        <v>61</v>
      </c>
      <c r="C79" s="103" t="s">
        <v>62</v>
      </c>
      <c r="D79" s="103"/>
      <c r="E79" s="103"/>
      <c r="F79" s="103" t="s">
        <v>1671</v>
      </c>
      <c r="G79" s="103" t="str">
        <f>VLOOKUP(F79,regions!A$2:C$419,3,FALSE)</f>
        <v>Unitary authority</v>
      </c>
      <c r="H79" s="103" t="str">
        <f>IFERROR(VLOOKUP(F79,classifications!A$3:C$328,3,FALSE),VLOOKUP(F79,classifications!I$2:K$28,3,FALSE))</f>
        <v>Predominantly Rural</v>
      </c>
      <c r="I79" s="104">
        <v>370</v>
      </c>
      <c r="J79" s="104">
        <v>0</v>
      </c>
      <c r="K79" s="104">
        <v>290</v>
      </c>
      <c r="L79" s="104">
        <v>660</v>
      </c>
      <c r="M79" s="105"/>
      <c r="O79" s="104">
        <v>420</v>
      </c>
      <c r="P79" s="105">
        <v>0</v>
      </c>
      <c r="Q79" s="105">
        <v>20</v>
      </c>
      <c r="R79" s="105">
        <v>440</v>
      </c>
    </row>
    <row r="80" spans="1:18" ht="79.2" x14ac:dyDescent="0.25">
      <c r="A80" s="103" t="s">
        <v>78</v>
      </c>
      <c r="B80" s="103" t="s">
        <v>79</v>
      </c>
      <c r="C80" s="103" t="s">
        <v>80</v>
      </c>
      <c r="D80" s="103"/>
      <c r="E80" s="103"/>
      <c r="F80" s="103" t="s">
        <v>1724</v>
      </c>
      <c r="G80" s="103" t="str">
        <f>VLOOKUP(F80,regions!A$2:C$419,3,FALSE)</f>
        <v>Unitary authority</v>
      </c>
      <c r="H80" s="103" t="str">
        <f>IFERROR(VLOOKUP(F80,classifications!A$3:C$328,3,FALSE),VLOOKUP(F80,classifications!I$2:K$28,3,FALSE))</f>
        <v>Predominantly Urban</v>
      </c>
      <c r="I80" s="104">
        <v>650</v>
      </c>
      <c r="J80" s="104">
        <v>80</v>
      </c>
      <c r="K80" s="104">
        <v>0</v>
      </c>
      <c r="L80" s="104">
        <v>730</v>
      </c>
      <c r="M80" s="105"/>
      <c r="O80" s="104">
        <v>260</v>
      </c>
      <c r="P80" s="105">
        <v>40</v>
      </c>
      <c r="Q80" s="105">
        <v>0</v>
      </c>
      <c r="R80" s="105">
        <v>300</v>
      </c>
    </row>
    <row r="81" spans="1:18" ht="79.2" x14ac:dyDescent="0.25">
      <c r="A81" s="103" t="s">
        <v>96</v>
      </c>
      <c r="B81" s="103" t="s">
        <v>97</v>
      </c>
      <c r="C81" s="103" t="s">
        <v>98</v>
      </c>
      <c r="D81" s="103"/>
      <c r="E81" s="103"/>
      <c r="F81" s="103" t="s">
        <v>1672</v>
      </c>
      <c r="G81" s="103" t="str">
        <f>VLOOKUP(F81,regions!A$2:C$419,3,FALSE)</f>
        <v>Unitary authority</v>
      </c>
      <c r="H81" s="103" t="str">
        <f>IFERROR(VLOOKUP(F81,classifications!A$3:C$328,3,FALSE),VLOOKUP(F81,classifications!I$2:K$28,3,FALSE))</f>
        <v>Predominantly Urban</v>
      </c>
      <c r="I81" s="104">
        <v>210</v>
      </c>
      <c r="J81" s="104">
        <v>100</v>
      </c>
      <c r="K81" s="104">
        <v>0</v>
      </c>
      <c r="L81" s="104">
        <v>310</v>
      </c>
      <c r="M81" s="105"/>
      <c r="O81" s="104">
        <v>350</v>
      </c>
      <c r="P81" s="105">
        <v>40</v>
      </c>
      <c r="Q81" s="105">
        <v>0</v>
      </c>
      <c r="R81" s="105">
        <v>390</v>
      </c>
    </row>
    <row r="82" spans="1:18" ht="79.2" x14ac:dyDescent="0.25">
      <c r="A82" s="103" t="s">
        <v>99</v>
      </c>
      <c r="B82" s="103" t="s">
        <v>100</v>
      </c>
      <c r="C82" s="103" t="s">
        <v>101</v>
      </c>
      <c r="D82" s="103"/>
      <c r="E82" s="103"/>
      <c r="F82" s="103" t="s">
        <v>1673</v>
      </c>
      <c r="G82" s="103" t="str">
        <f>VLOOKUP(F82,regions!A$2:C$419,3,FALSE)</f>
        <v>Unitary authority</v>
      </c>
      <c r="H82" s="103" t="str">
        <f>IFERROR(VLOOKUP(F82,classifications!A$3:C$328,3,FALSE),VLOOKUP(F82,classifications!I$2:K$28,3,FALSE))</f>
        <v>Urban with Significant Rural</v>
      </c>
      <c r="I82" s="104">
        <v>290</v>
      </c>
      <c r="J82" s="104">
        <v>0</v>
      </c>
      <c r="K82" s="104">
        <v>0</v>
      </c>
      <c r="L82" s="104">
        <v>290</v>
      </c>
      <c r="M82" s="105"/>
      <c r="O82" s="104">
        <v>340</v>
      </c>
      <c r="P82" s="105">
        <v>0</v>
      </c>
      <c r="Q82" s="105">
        <v>0</v>
      </c>
      <c r="R82" s="105">
        <v>340</v>
      </c>
    </row>
    <row r="83" spans="1:18" ht="79.2" x14ac:dyDescent="0.25">
      <c r="A83" s="103" t="s">
        <v>180</v>
      </c>
      <c r="B83" s="103" t="s">
        <v>181</v>
      </c>
      <c r="C83" s="103" t="s">
        <v>182</v>
      </c>
      <c r="D83" s="103"/>
      <c r="E83" s="103"/>
      <c r="F83" s="103" t="s">
        <v>1725</v>
      </c>
      <c r="G83" s="103" t="str">
        <f>VLOOKUP(F83,regions!A$2:C$419,3,FALSE)</f>
        <v>Unitary authority</v>
      </c>
      <c r="H83" s="103" t="str">
        <f>IFERROR(VLOOKUP(F83,classifications!A$3:C$328,3,FALSE),VLOOKUP(F83,classifications!I$2:K$28,3,FALSE))</f>
        <v>Predominantly Urban</v>
      </c>
      <c r="I83" s="104">
        <v>500</v>
      </c>
      <c r="J83" s="104">
        <v>0</v>
      </c>
      <c r="K83" s="104">
        <v>0</v>
      </c>
      <c r="L83" s="104">
        <v>500</v>
      </c>
      <c r="M83" s="105"/>
      <c r="O83" s="104">
        <v>370</v>
      </c>
      <c r="P83" s="105">
        <v>0</v>
      </c>
      <c r="Q83" s="105">
        <v>0</v>
      </c>
      <c r="R83" s="105">
        <v>370</v>
      </c>
    </row>
    <row r="84" spans="1:18" x14ac:dyDescent="0.25">
      <c r="A84" s="103"/>
      <c r="B84" s="103"/>
      <c r="C84" s="103"/>
      <c r="D84" s="103"/>
      <c r="E84" s="103"/>
      <c r="F84" s="103"/>
      <c r="G84" s="103"/>
      <c r="H84" s="103"/>
      <c r="I84" s="105"/>
      <c r="J84" s="105"/>
      <c r="K84" s="105"/>
      <c r="L84" s="105"/>
      <c r="M84" s="105"/>
      <c r="O84" s="105"/>
      <c r="P84" s="106" t="s">
        <v>1365</v>
      </c>
      <c r="Q84" s="106" t="s">
        <v>1365</v>
      </c>
      <c r="R84" s="106" t="s">
        <v>1365</v>
      </c>
    </row>
    <row r="85" spans="1:18" ht="52.8" x14ac:dyDescent="0.25">
      <c r="A85" s="103"/>
      <c r="B85" s="103" t="s">
        <v>1380</v>
      </c>
      <c r="C85" s="103" t="s">
        <v>1039</v>
      </c>
      <c r="D85" s="103"/>
      <c r="E85" s="103" t="s">
        <v>1040</v>
      </c>
      <c r="F85" s="103" t="s">
        <v>1040</v>
      </c>
      <c r="G85" s="103" t="str">
        <f>VLOOKUP(F85,regions!A$2:C$419,3,FALSE)</f>
        <v>Shire county</v>
      </c>
      <c r="H85" s="103" t="str">
        <f>IFERROR(VLOOKUP(F85,classifications!A$3:C$328,3,FALSE),VLOOKUP(F85,classifications!I$2:K$28,3,FALSE))</f>
        <v>Predominantly Rural</v>
      </c>
      <c r="I85" s="104">
        <v>850</v>
      </c>
      <c r="J85" s="104">
        <v>160</v>
      </c>
      <c r="K85" s="104">
        <v>0</v>
      </c>
      <c r="L85" s="104">
        <v>1000</v>
      </c>
      <c r="M85" s="105"/>
      <c r="O85" s="104">
        <v>910</v>
      </c>
      <c r="P85" s="105">
        <v>100</v>
      </c>
      <c r="Q85" s="105">
        <v>0</v>
      </c>
      <c r="R85" s="207">
        <v>1000</v>
      </c>
    </row>
    <row r="86" spans="1:18" ht="52.8" x14ac:dyDescent="0.25">
      <c r="A86" s="103" t="s">
        <v>1041</v>
      </c>
      <c r="B86" s="103" t="s">
        <v>1042</v>
      </c>
      <c r="C86" s="103" t="s">
        <v>1043</v>
      </c>
      <c r="D86" s="103"/>
      <c r="E86" s="103"/>
      <c r="F86" s="103" t="s">
        <v>1044</v>
      </c>
      <c r="G86" s="103" t="str">
        <f>VLOOKUP(F86,regions!A$2:C$419,3,FALSE)</f>
        <v>Shire district</v>
      </c>
      <c r="H86" s="103" t="str">
        <f>IFERROR(VLOOKUP(F86,classifications!A$3:C$328,3,FALSE),VLOOKUP(F86,classifications!I$2:K$28,3,FALSE))</f>
        <v>Predominantly Rural</v>
      </c>
      <c r="I86" s="104">
        <v>90</v>
      </c>
      <c r="J86" s="104">
        <v>40</v>
      </c>
      <c r="K86" s="104">
        <v>0</v>
      </c>
      <c r="L86" s="104">
        <v>120</v>
      </c>
      <c r="M86" s="105"/>
      <c r="O86" s="104">
        <v>30</v>
      </c>
      <c r="P86" s="105">
        <v>0</v>
      </c>
      <c r="Q86" s="105">
        <v>0</v>
      </c>
      <c r="R86" s="105">
        <v>30</v>
      </c>
    </row>
    <row r="87" spans="1:18" ht="52.8" x14ac:dyDescent="0.25">
      <c r="A87" s="103" t="s">
        <v>1045</v>
      </c>
      <c r="B87" s="103" t="s">
        <v>1046</v>
      </c>
      <c r="C87" s="103" t="s">
        <v>1047</v>
      </c>
      <c r="D87" s="103"/>
      <c r="E87" s="103"/>
      <c r="F87" s="103" t="s">
        <v>1048</v>
      </c>
      <c r="G87" s="103" t="str">
        <f>VLOOKUP(F87,regions!A$2:C$419,3,FALSE)</f>
        <v>Shire district</v>
      </c>
      <c r="H87" s="103" t="str">
        <f>IFERROR(VLOOKUP(F87,classifications!A$3:C$328,3,FALSE),VLOOKUP(F87,classifications!I$2:K$28,3,FALSE))</f>
        <v>Predominantly Rural</v>
      </c>
      <c r="I87" s="104">
        <v>120</v>
      </c>
      <c r="J87" s="104">
        <v>20</v>
      </c>
      <c r="K87" s="104">
        <v>0</v>
      </c>
      <c r="L87" s="104">
        <v>140</v>
      </c>
      <c r="M87" s="105"/>
      <c r="O87" s="104">
        <v>150</v>
      </c>
      <c r="P87" s="105">
        <v>20</v>
      </c>
      <c r="Q87" s="105">
        <v>0</v>
      </c>
      <c r="R87" s="105">
        <v>170</v>
      </c>
    </row>
    <row r="88" spans="1:18" ht="52.8" x14ac:dyDescent="0.25">
      <c r="A88" s="103" t="s">
        <v>1049</v>
      </c>
      <c r="B88" s="103" t="s">
        <v>1050</v>
      </c>
      <c r="C88" s="103" t="s">
        <v>1051</v>
      </c>
      <c r="D88" s="103"/>
      <c r="E88" s="103"/>
      <c r="F88" s="103" t="s">
        <v>1052</v>
      </c>
      <c r="G88" s="103" t="str">
        <f>VLOOKUP(F88,regions!A$2:C$419,3,FALSE)</f>
        <v>Shire district</v>
      </c>
      <c r="H88" s="103" t="str">
        <f>IFERROR(VLOOKUP(F88,classifications!A$3:C$328,3,FALSE),VLOOKUP(F88,classifications!I$2:K$28,3,FALSE))</f>
        <v>Urban with Significant Rural</v>
      </c>
      <c r="I88" s="104">
        <v>80</v>
      </c>
      <c r="J88" s="104">
        <v>30</v>
      </c>
      <c r="K88" s="104">
        <v>0</v>
      </c>
      <c r="L88" s="104">
        <v>110</v>
      </c>
      <c r="M88" s="105"/>
      <c r="O88" s="104">
        <v>140</v>
      </c>
      <c r="P88" s="105">
        <v>20</v>
      </c>
      <c r="Q88" s="105">
        <v>0</v>
      </c>
      <c r="R88" s="105">
        <v>160</v>
      </c>
    </row>
    <row r="89" spans="1:18" ht="52.8" x14ac:dyDescent="0.25">
      <c r="A89" s="103" t="s">
        <v>1053</v>
      </c>
      <c r="B89" s="103" t="s">
        <v>1054</v>
      </c>
      <c r="C89" s="103" t="s">
        <v>1055</v>
      </c>
      <c r="D89" s="103"/>
      <c r="E89" s="103"/>
      <c r="F89" s="103" t="s">
        <v>1056</v>
      </c>
      <c r="G89" s="103" t="str">
        <f>VLOOKUP(F89,regions!A$2:C$419,3,FALSE)</f>
        <v>Shire district</v>
      </c>
      <c r="H89" s="103" t="str">
        <f>IFERROR(VLOOKUP(F89,classifications!A$3:C$328,3,FALSE),VLOOKUP(F89,classifications!I$2:K$28,3,FALSE))</f>
        <v>Predominantly Rural</v>
      </c>
      <c r="I89" s="104">
        <v>20</v>
      </c>
      <c r="J89" s="104">
        <v>30</v>
      </c>
      <c r="K89" s="104">
        <v>0</v>
      </c>
      <c r="L89" s="104">
        <v>50</v>
      </c>
      <c r="M89" s="105"/>
      <c r="O89" s="104">
        <v>20</v>
      </c>
      <c r="P89" s="105">
        <v>30</v>
      </c>
      <c r="Q89" s="105">
        <v>0</v>
      </c>
      <c r="R89" s="105">
        <v>50</v>
      </c>
    </row>
    <row r="90" spans="1:18" ht="52.8" x14ac:dyDescent="0.25">
      <c r="A90" s="103" t="s">
        <v>1057</v>
      </c>
      <c r="B90" s="103" t="s">
        <v>1058</v>
      </c>
      <c r="C90" s="103" t="s">
        <v>1059</v>
      </c>
      <c r="D90" s="103"/>
      <c r="E90" s="103"/>
      <c r="F90" s="103" t="s">
        <v>1060</v>
      </c>
      <c r="G90" s="103" t="str">
        <f>VLOOKUP(F90,regions!A$2:C$419,3,FALSE)</f>
        <v>Shire district</v>
      </c>
      <c r="H90" s="103" t="str">
        <f>IFERROR(VLOOKUP(F90,classifications!A$3:C$328,3,FALSE),VLOOKUP(F90,classifications!I$2:K$28,3,FALSE))</f>
        <v>Predominantly Rural</v>
      </c>
      <c r="I90" s="104">
        <v>130</v>
      </c>
      <c r="J90" s="104">
        <v>20</v>
      </c>
      <c r="K90" s="104">
        <v>0</v>
      </c>
      <c r="L90" s="104">
        <v>140</v>
      </c>
      <c r="M90" s="105"/>
      <c r="O90" s="104">
        <v>100</v>
      </c>
      <c r="P90" s="105">
        <v>20</v>
      </c>
      <c r="Q90" s="105">
        <v>0</v>
      </c>
      <c r="R90" s="105">
        <v>120</v>
      </c>
    </row>
    <row r="91" spans="1:18" ht="52.8" x14ac:dyDescent="0.25">
      <c r="A91" s="103" t="s">
        <v>1061</v>
      </c>
      <c r="B91" s="103" t="s">
        <v>1062</v>
      </c>
      <c r="C91" s="103" t="s">
        <v>1063</v>
      </c>
      <c r="D91" s="103"/>
      <c r="E91" s="103"/>
      <c r="F91" s="103" t="s">
        <v>1064</v>
      </c>
      <c r="G91" s="103" t="str">
        <f>VLOOKUP(F91,regions!A$2:C$419,3,FALSE)</f>
        <v>Shire district</v>
      </c>
      <c r="H91" s="103" t="str">
        <f>IFERROR(VLOOKUP(F91,classifications!A$3:C$328,3,FALSE),VLOOKUP(F91,classifications!I$2:K$28,3,FALSE))</f>
        <v>Urban with Significant Rural</v>
      </c>
      <c r="I91" s="104">
        <v>190</v>
      </c>
      <c r="J91" s="104">
        <v>20</v>
      </c>
      <c r="K91" s="104">
        <v>0</v>
      </c>
      <c r="L91" s="104">
        <v>210</v>
      </c>
      <c r="M91" s="105"/>
      <c r="O91" s="104">
        <v>110</v>
      </c>
      <c r="P91" s="105">
        <v>10</v>
      </c>
      <c r="Q91" s="105">
        <v>0</v>
      </c>
      <c r="R91" s="105">
        <v>120</v>
      </c>
    </row>
    <row r="92" spans="1:18" ht="52.8" x14ac:dyDescent="0.25">
      <c r="A92" s="103" t="s">
        <v>1065</v>
      </c>
      <c r="B92" s="103" t="s">
        <v>1066</v>
      </c>
      <c r="C92" s="103" t="s">
        <v>1067</v>
      </c>
      <c r="D92" s="103"/>
      <c r="E92" s="103"/>
      <c r="F92" s="103" t="s">
        <v>1068</v>
      </c>
      <c r="G92" s="103" t="str">
        <f>VLOOKUP(F92,regions!A$2:C$419,3,FALSE)</f>
        <v>Shire district</v>
      </c>
      <c r="H92" s="103" t="str">
        <f>IFERROR(VLOOKUP(F92,classifications!A$3:C$328,3,FALSE),VLOOKUP(F92,classifications!I$2:K$28,3,FALSE))</f>
        <v>Predominantly Rural</v>
      </c>
      <c r="I92" s="104">
        <v>220</v>
      </c>
      <c r="J92" s="104">
        <v>10</v>
      </c>
      <c r="K92" s="104">
        <v>0</v>
      </c>
      <c r="L92" s="104">
        <v>230</v>
      </c>
      <c r="M92" s="105"/>
      <c r="O92" s="104">
        <v>360</v>
      </c>
      <c r="P92" s="105">
        <v>0</v>
      </c>
      <c r="Q92" s="105">
        <v>0</v>
      </c>
      <c r="R92" s="105">
        <v>360</v>
      </c>
    </row>
    <row r="93" spans="1:18" x14ac:dyDescent="0.25">
      <c r="A93" s="103"/>
      <c r="B93" s="103"/>
      <c r="C93" s="103"/>
      <c r="D93" s="103"/>
      <c r="E93" s="103"/>
      <c r="F93" s="103"/>
      <c r="G93" s="103"/>
      <c r="H93" s="103"/>
      <c r="I93" s="105"/>
      <c r="J93" s="105"/>
      <c r="K93" s="105"/>
      <c r="L93" s="105"/>
      <c r="M93" s="105"/>
      <c r="O93" s="105"/>
      <c r="P93" s="106" t="s">
        <v>1365</v>
      </c>
      <c r="Q93" s="106" t="s">
        <v>1365</v>
      </c>
      <c r="R93" s="106" t="s">
        <v>1365</v>
      </c>
    </row>
    <row r="94" spans="1:18" x14ac:dyDescent="0.25">
      <c r="A94" s="103"/>
      <c r="B94" s="103" t="s">
        <v>1372</v>
      </c>
      <c r="C94" s="103" t="s">
        <v>381</v>
      </c>
      <c r="D94" s="103"/>
      <c r="E94" s="103" t="s">
        <v>382</v>
      </c>
      <c r="F94" s="103"/>
      <c r="G94" s="103"/>
      <c r="H94" s="103"/>
      <c r="I94" s="104">
        <v>2260</v>
      </c>
      <c r="J94" s="104">
        <v>230</v>
      </c>
      <c r="K94" s="104">
        <v>0</v>
      </c>
      <c r="L94" s="104">
        <v>2480</v>
      </c>
      <c r="M94" s="105"/>
      <c r="O94" s="104">
        <v>2640</v>
      </c>
      <c r="P94" s="105">
        <v>150</v>
      </c>
      <c r="Q94" s="105">
        <v>0</v>
      </c>
      <c r="R94" s="207">
        <v>2790</v>
      </c>
    </row>
    <row r="95" spans="1:18" ht="79.2" x14ac:dyDescent="0.25">
      <c r="A95" s="103" t="s">
        <v>383</v>
      </c>
      <c r="B95" s="103" t="s">
        <v>384</v>
      </c>
      <c r="C95" s="103" t="s">
        <v>385</v>
      </c>
      <c r="D95" s="103"/>
      <c r="E95" s="103"/>
      <c r="F95" s="103" t="s">
        <v>386</v>
      </c>
      <c r="G95" s="103" t="str">
        <f>VLOOKUP(F95,regions!A$2:C$419,3,FALSE)</f>
        <v>Metropolitan district</v>
      </c>
      <c r="H95" s="103" t="str">
        <f>IFERROR(VLOOKUP(F95,classifications!A$3:C$328,3,FALSE),VLOOKUP(F95,classifications!I$2:K$28,3,FALSE))</f>
        <v>Predominantly Urban</v>
      </c>
      <c r="I95" s="104">
        <v>770</v>
      </c>
      <c r="J95" s="104">
        <v>40</v>
      </c>
      <c r="K95" s="104">
        <v>0</v>
      </c>
      <c r="L95" s="104">
        <v>810</v>
      </c>
      <c r="M95" s="105"/>
      <c r="O95" s="104">
        <v>970</v>
      </c>
      <c r="P95" s="105">
        <v>40</v>
      </c>
      <c r="Q95" s="105">
        <v>0</v>
      </c>
      <c r="R95" s="207">
        <v>1010</v>
      </c>
    </row>
    <row r="96" spans="1:18" ht="79.2" x14ac:dyDescent="0.25">
      <c r="A96" s="103" t="s">
        <v>387</v>
      </c>
      <c r="B96" s="103" t="s">
        <v>388</v>
      </c>
      <c r="C96" s="103" t="s">
        <v>389</v>
      </c>
      <c r="D96" s="103"/>
      <c r="E96" s="103"/>
      <c r="F96" s="103" t="s">
        <v>390</v>
      </c>
      <c r="G96" s="103" t="str">
        <f>VLOOKUP(F96,regions!A$2:C$419,3,FALSE)</f>
        <v>Metropolitan district</v>
      </c>
      <c r="H96" s="103" t="str">
        <f>IFERROR(VLOOKUP(F96,classifications!A$3:C$328,3,FALSE),VLOOKUP(F96,classifications!I$2:K$28,3,FALSE))</f>
        <v>Predominantly Urban</v>
      </c>
      <c r="I96" s="104">
        <v>330</v>
      </c>
      <c r="J96" s="104">
        <v>90</v>
      </c>
      <c r="K96" s="104">
        <v>0</v>
      </c>
      <c r="L96" s="104">
        <v>420</v>
      </c>
      <c r="M96" s="105"/>
      <c r="O96" s="104">
        <v>190</v>
      </c>
      <c r="P96" s="105">
        <v>70</v>
      </c>
      <c r="Q96" s="105">
        <v>0</v>
      </c>
      <c r="R96" s="105">
        <v>250</v>
      </c>
    </row>
    <row r="97" spans="1:18" ht="79.2" x14ac:dyDescent="0.25">
      <c r="A97" s="103" t="s">
        <v>391</v>
      </c>
      <c r="B97" s="103" t="s">
        <v>392</v>
      </c>
      <c r="C97" s="103" t="s">
        <v>393</v>
      </c>
      <c r="D97" s="103"/>
      <c r="E97" s="103"/>
      <c r="F97" s="103" t="s">
        <v>394</v>
      </c>
      <c r="G97" s="103" t="str">
        <f>VLOOKUP(F97,regions!A$2:C$419,3,FALSE)</f>
        <v>Metropolitan district</v>
      </c>
      <c r="H97" s="103" t="str">
        <f>IFERROR(VLOOKUP(F97,classifications!A$3:C$328,3,FALSE),VLOOKUP(F97,classifications!I$2:K$28,3,FALSE))</f>
        <v>Predominantly Urban</v>
      </c>
      <c r="I97" s="104">
        <v>540</v>
      </c>
      <c r="J97" s="104">
        <v>80</v>
      </c>
      <c r="K97" s="104">
        <v>0</v>
      </c>
      <c r="L97" s="104">
        <v>620</v>
      </c>
      <c r="M97" s="105"/>
      <c r="O97" s="104">
        <v>550</v>
      </c>
      <c r="P97" s="105">
        <v>40</v>
      </c>
      <c r="Q97" s="105">
        <v>0</v>
      </c>
      <c r="R97" s="105">
        <v>590</v>
      </c>
    </row>
    <row r="98" spans="1:18" ht="79.2" x14ac:dyDescent="0.25">
      <c r="A98" s="103" t="s">
        <v>395</v>
      </c>
      <c r="B98" s="103" t="s">
        <v>396</v>
      </c>
      <c r="C98" s="103" t="s">
        <v>397</v>
      </c>
      <c r="D98" s="103"/>
      <c r="E98" s="103"/>
      <c r="F98" s="103" t="s">
        <v>398</v>
      </c>
      <c r="G98" s="103" t="str">
        <f>VLOOKUP(F98,regions!A$2:C$419,3,FALSE)</f>
        <v>Metropolitan district</v>
      </c>
      <c r="H98" s="103" t="str">
        <f>IFERROR(VLOOKUP(F98,classifications!A$3:C$328,3,FALSE),VLOOKUP(F98,classifications!I$2:K$28,3,FALSE))</f>
        <v>Predominantly Urban</v>
      </c>
      <c r="I98" s="104">
        <v>610</v>
      </c>
      <c r="J98" s="104">
        <v>20</v>
      </c>
      <c r="K98" s="104">
        <v>0</v>
      </c>
      <c r="L98" s="104">
        <v>630</v>
      </c>
      <c r="M98" s="105"/>
      <c r="O98" s="104">
        <v>930</v>
      </c>
      <c r="P98" s="105">
        <v>10</v>
      </c>
      <c r="Q98" s="105">
        <v>0</v>
      </c>
      <c r="R98" s="105">
        <v>940</v>
      </c>
    </row>
    <row r="99" spans="1:18" x14ac:dyDescent="0.25">
      <c r="A99" s="103"/>
      <c r="B99" s="103"/>
      <c r="C99" s="103"/>
      <c r="D99" s="103"/>
      <c r="E99" s="103"/>
      <c r="F99" s="103"/>
      <c r="G99" s="103"/>
      <c r="H99" s="103"/>
      <c r="I99" s="105"/>
      <c r="J99" s="105"/>
      <c r="K99" s="105"/>
      <c r="L99" s="105"/>
      <c r="M99" s="105"/>
      <c r="O99" s="105"/>
      <c r="P99" s="106" t="s">
        <v>1365</v>
      </c>
      <c r="Q99" s="106" t="s">
        <v>1365</v>
      </c>
      <c r="R99" s="106" t="s">
        <v>1365</v>
      </c>
    </row>
    <row r="100" spans="1:18" x14ac:dyDescent="0.25">
      <c r="A100" s="103"/>
      <c r="B100" s="103" t="s">
        <v>1372</v>
      </c>
      <c r="C100" s="103" t="s">
        <v>451</v>
      </c>
      <c r="D100" s="103"/>
      <c r="E100" s="103" t="s">
        <v>452</v>
      </c>
      <c r="F100" s="103"/>
      <c r="G100" s="103"/>
      <c r="H100" s="103"/>
      <c r="I100" s="104">
        <v>3170</v>
      </c>
      <c r="J100" s="104">
        <v>430</v>
      </c>
      <c r="K100" s="104">
        <v>20</v>
      </c>
      <c r="L100" s="104">
        <v>3610</v>
      </c>
      <c r="M100" s="105"/>
      <c r="O100" s="104">
        <v>3270</v>
      </c>
      <c r="P100" s="105">
        <v>480</v>
      </c>
      <c r="Q100" s="105">
        <v>60</v>
      </c>
      <c r="R100" s="207">
        <v>3810</v>
      </c>
    </row>
    <row r="101" spans="1:18" ht="79.2" x14ac:dyDescent="0.25">
      <c r="A101" s="103" t="s">
        <v>453</v>
      </c>
      <c r="B101" s="103" t="s">
        <v>454</v>
      </c>
      <c r="C101" s="103" t="s">
        <v>455</v>
      </c>
      <c r="D101" s="103"/>
      <c r="E101" s="103"/>
      <c r="F101" s="103" t="s">
        <v>456</v>
      </c>
      <c r="G101" s="103" t="str">
        <f>VLOOKUP(F101,regions!A$2:C$419,3,FALSE)</f>
        <v>Metropolitan district</v>
      </c>
      <c r="H101" s="103" t="str">
        <f>IFERROR(VLOOKUP(F101,classifications!A$3:C$328,3,FALSE),VLOOKUP(F101,classifications!I$2:K$28,3,FALSE))</f>
        <v>Predominantly Urban</v>
      </c>
      <c r="I101" s="104">
        <v>380</v>
      </c>
      <c r="J101" s="104">
        <v>40</v>
      </c>
      <c r="K101" s="104">
        <v>0</v>
      </c>
      <c r="L101" s="104">
        <v>420</v>
      </c>
      <c r="M101" s="105"/>
      <c r="O101" s="104">
        <v>430</v>
      </c>
      <c r="P101" s="105">
        <v>20</v>
      </c>
      <c r="Q101" s="105">
        <v>0</v>
      </c>
      <c r="R101" s="105">
        <v>440</v>
      </c>
    </row>
    <row r="102" spans="1:18" ht="79.2" x14ac:dyDescent="0.25">
      <c r="A102" s="103" t="s">
        <v>457</v>
      </c>
      <c r="B102" s="103" t="s">
        <v>458</v>
      </c>
      <c r="C102" s="103" t="s">
        <v>459</v>
      </c>
      <c r="D102" s="103"/>
      <c r="E102" s="103"/>
      <c r="F102" s="103" t="s">
        <v>460</v>
      </c>
      <c r="G102" s="103" t="str">
        <f>VLOOKUP(F102,regions!A$2:C$419,3,FALSE)</f>
        <v>Metropolitan district</v>
      </c>
      <c r="H102" s="103" t="str">
        <f>IFERROR(VLOOKUP(F102,classifications!A$3:C$328,3,FALSE),VLOOKUP(F102,classifications!I$2:K$28,3,FALSE))</f>
        <v>Predominantly Urban</v>
      </c>
      <c r="I102" s="104">
        <v>320</v>
      </c>
      <c r="J102" s="104">
        <v>10</v>
      </c>
      <c r="K102" s="104">
        <v>0</v>
      </c>
      <c r="L102" s="104">
        <v>330</v>
      </c>
      <c r="M102" s="105"/>
      <c r="O102" s="104">
        <v>230</v>
      </c>
      <c r="P102" s="105">
        <v>20</v>
      </c>
      <c r="Q102" s="105">
        <v>0</v>
      </c>
      <c r="R102" s="105">
        <v>250</v>
      </c>
    </row>
    <row r="103" spans="1:18" ht="79.2" x14ac:dyDescent="0.25">
      <c r="A103" s="103" t="s">
        <v>461</v>
      </c>
      <c r="B103" s="103" t="s">
        <v>462</v>
      </c>
      <c r="C103" s="103" t="s">
        <v>463</v>
      </c>
      <c r="D103" s="103"/>
      <c r="E103" s="103"/>
      <c r="F103" s="103" t="s">
        <v>464</v>
      </c>
      <c r="G103" s="103" t="str">
        <f>VLOOKUP(F103,regions!A$2:C$419,3,FALSE)</f>
        <v>Metropolitan district</v>
      </c>
      <c r="H103" s="103" t="str">
        <f>IFERROR(VLOOKUP(F103,classifications!A$3:C$328,3,FALSE),VLOOKUP(F103,classifications!I$2:K$28,3,FALSE))</f>
        <v>Predominantly Urban</v>
      </c>
      <c r="I103" s="104">
        <v>670</v>
      </c>
      <c r="J103" s="104">
        <v>0</v>
      </c>
      <c r="K103" s="104">
        <v>10</v>
      </c>
      <c r="L103" s="104">
        <v>670</v>
      </c>
      <c r="M103" s="105"/>
      <c r="O103" s="104">
        <v>680</v>
      </c>
      <c r="P103" s="105">
        <v>0</v>
      </c>
      <c r="Q103" s="105">
        <v>40</v>
      </c>
      <c r="R103" s="105">
        <v>710</v>
      </c>
    </row>
    <row r="104" spans="1:18" ht="79.2" x14ac:dyDescent="0.25">
      <c r="A104" s="103" t="s">
        <v>465</v>
      </c>
      <c r="B104" s="103" t="s">
        <v>466</v>
      </c>
      <c r="C104" s="103" t="s">
        <v>467</v>
      </c>
      <c r="D104" s="103"/>
      <c r="E104" s="103"/>
      <c r="F104" s="103" t="s">
        <v>468</v>
      </c>
      <c r="G104" s="103" t="str">
        <f>VLOOKUP(F104,regions!A$2:C$419,3,FALSE)</f>
        <v>Metropolitan district</v>
      </c>
      <c r="H104" s="103" t="str">
        <f>IFERROR(VLOOKUP(F104,classifications!A$3:C$328,3,FALSE),VLOOKUP(F104,classifications!I$2:K$28,3,FALSE))</f>
        <v>Predominantly Urban</v>
      </c>
      <c r="I104" s="104">
        <v>1220</v>
      </c>
      <c r="J104" s="104">
        <v>140</v>
      </c>
      <c r="K104" s="104">
        <v>10</v>
      </c>
      <c r="L104" s="104">
        <v>1370</v>
      </c>
      <c r="M104" s="105"/>
      <c r="O104" s="104">
        <v>1190</v>
      </c>
      <c r="P104" s="105">
        <v>200</v>
      </c>
      <c r="Q104" s="105">
        <v>20</v>
      </c>
      <c r="R104" s="207">
        <v>1410</v>
      </c>
    </row>
    <row r="105" spans="1:18" ht="79.2" x14ac:dyDescent="0.25">
      <c r="A105" s="103" t="s">
        <v>469</v>
      </c>
      <c r="B105" s="103" t="s">
        <v>470</v>
      </c>
      <c r="C105" s="103" t="s">
        <v>471</v>
      </c>
      <c r="D105" s="103"/>
      <c r="E105" s="103"/>
      <c r="F105" s="103" t="s">
        <v>472</v>
      </c>
      <c r="G105" s="103" t="str">
        <f>VLOOKUP(F105,regions!A$2:C$419,3,FALSE)</f>
        <v>Metropolitan district</v>
      </c>
      <c r="H105" s="103" t="str">
        <f>IFERROR(VLOOKUP(F105,classifications!A$3:C$328,3,FALSE),VLOOKUP(F105,classifications!I$2:K$28,3,FALSE))</f>
        <v>Predominantly Urban</v>
      </c>
      <c r="I105" s="104">
        <v>590</v>
      </c>
      <c r="J105" s="104">
        <v>240</v>
      </c>
      <c r="K105" s="104">
        <v>0</v>
      </c>
      <c r="L105" s="104">
        <v>830</v>
      </c>
      <c r="M105" s="105"/>
      <c r="O105" s="104">
        <v>750</v>
      </c>
      <c r="P105" s="105">
        <v>250</v>
      </c>
      <c r="Q105" s="105">
        <v>0</v>
      </c>
      <c r="R105" s="207">
        <v>1000</v>
      </c>
    </row>
    <row r="106" spans="1:18" x14ac:dyDescent="0.25">
      <c r="A106" s="103"/>
      <c r="B106" s="103"/>
      <c r="C106" s="103"/>
      <c r="D106" s="103"/>
      <c r="E106" s="103"/>
      <c r="F106" s="103"/>
      <c r="G106" s="103"/>
      <c r="H106" s="103"/>
      <c r="I106" s="105"/>
      <c r="J106" s="105"/>
      <c r="K106" s="105"/>
      <c r="L106" s="105"/>
      <c r="M106" s="105"/>
      <c r="O106" s="105"/>
      <c r="P106" s="106" t="s">
        <v>1365</v>
      </c>
      <c r="Q106" s="106" t="s">
        <v>1365</v>
      </c>
      <c r="R106" s="106" t="s">
        <v>1365</v>
      </c>
    </row>
    <row r="107" spans="1:18" x14ac:dyDescent="0.25">
      <c r="A107" s="103"/>
      <c r="B107" s="103"/>
      <c r="C107" s="103"/>
      <c r="D107" s="103"/>
      <c r="E107" s="103"/>
      <c r="F107" s="103"/>
      <c r="G107" s="103"/>
      <c r="H107" s="103"/>
      <c r="I107" s="105"/>
      <c r="J107" s="105"/>
      <c r="K107" s="105"/>
      <c r="L107" s="105"/>
      <c r="M107" s="105"/>
      <c r="O107" s="105"/>
      <c r="P107" s="106" t="s">
        <v>1365</v>
      </c>
      <c r="Q107" s="106" t="s">
        <v>1365</v>
      </c>
      <c r="R107" s="106" t="s">
        <v>1365</v>
      </c>
    </row>
    <row r="108" spans="1:18" x14ac:dyDescent="0.25">
      <c r="A108" s="103"/>
      <c r="B108" s="103" t="s">
        <v>1381</v>
      </c>
      <c r="C108" s="103" t="s">
        <v>1382</v>
      </c>
      <c r="D108" s="103" t="s">
        <v>1383</v>
      </c>
      <c r="E108" s="103"/>
      <c r="F108" s="103"/>
      <c r="G108" s="103"/>
      <c r="H108" s="103"/>
      <c r="I108" s="104">
        <v>8300</v>
      </c>
      <c r="J108" s="104">
        <v>1200</v>
      </c>
      <c r="K108" s="104">
        <v>160</v>
      </c>
      <c r="L108" s="104">
        <v>9660</v>
      </c>
      <c r="M108" s="105"/>
      <c r="O108" s="104">
        <v>9060</v>
      </c>
      <c r="P108" s="207">
        <v>1480</v>
      </c>
      <c r="Q108" s="105">
        <v>50</v>
      </c>
      <c r="R108" s="207">
        <v>10580</v>
      </c>
    </row>
    <row r="109" spans="1:18" x14ac:dyDescent="0.25">
      <c r="A109" s="103"/>
      <c r="B109" s="103"/>
      <c r="C109" s="103"/>
      <c r="D109" s="103"/>
      <c r="E109" s="103"/>
      <c r="F109" s="103"/>
      <c r="G109" s="103"/>
      <c r="H109" s="103"/>
      <c r="I109" s="105"/>
      <c r="J109" s="105"/>
      <c r="K109" s="105"/>
      <c r="L109" s="105"/>
      <c r="M109" s="105"/>
      <c r="O109" s="105"/>
      <c r="P109" s="106" t="s">
        <v>1365</v>
      </c>
      <c r="Q109" s="106" t="s">
        <v>1365</v>
      </c>
      <c r="R109" s="106" t="s">
        <v>1365</v>
      </c>
    </row>
    <row r="110" spans="1:18" ht="79.2" x14ac:dyDescent="0.25">
      <c r="A110" s="103" t="s">
        <v>57</v>
      </c>
      <c r="B110" s="103" t="s">
        <v>58</v>
      </c>
      <c r="C110" s="103" t="s">
        <v>59</v>
      </c>
      <c r="D110" s="103"/>
      <c r="E110" s="103"/>
      <c r="F110" s="103" t="s">
        <v>1675</v>
      </c>
      <c r="G110" s="103" t="str">
        <f>VLOOKUP(F110,regions!A$2:C$419,3,FALSE)</f>
        <v>Unitary authority</v>
      </c>
      <c r="H110" s="103" t="str">
        <f>IFERROR(VLOOKUP(F110,classifications!A$3:C$328,3,FALSE),VLOOKUP(F110,classifications!I$2:K$28,3,FALSE))</f>
        <v>Predominantly Urban</v>
      </c>
      <c r="I110" s="105" t="s">
        <v>1370</v>
      </c>
      <c r="J110" s="105" t="s">
        <v>1370</v>
      </c>
      <c r="K110" s="105" t="s">
        <v>1370</v>
      </c>
      <c r="L110" s="105" t="s">
        <v>1370</v>
      </c>
      <c r="M110" s="105"/>
      <c r="O110" s="105" t="s">
        <v>1370</v>
      </c>
      <c r="P110" s="105" t="s">
        <v>1370</v>
      </c>
      <c r="Q110" s="105" t="s">
        <v>1370</v>
      </c>
      <c r="R110" s="105" t="s">
        <v>1370</v>
      </c>
    </row>
    <row r="111" spans="1:18" ht="79.2" x14ac:dyDescent="0.25">
      <c r="A111" s="103" t="s">
        <v>81</v>
      </c>
      <c r="B111" s="103" t="s">
        <v>82</v>
      </c>
      <c r="C111" s="103" t="s">
        <v>83</v>
      </c>
      <c r="D111" s="103"/>
      <c r="E111" s="103"/>
      <c r="F111" s="103" t="s">
        <v>1676</v>
      </c>
      <c r="G111" s="103" t="str">
        <f>VLOOKUP(F111,regions!A$2:C$419,3,FALSE)</f>
        <v>Unitary authority</v>
      </c>
      <c r="H111" s="103" t="str">
        <f>IFERROR(VLOOKUP(F111,classifications!A$3:C$328,3,FALSE),VLOOKUP(F111,classifications!I$2:K$28,3,FALSE))</f>
        <v>Predominantly Urban</v>
      </c>
      <c r="I111" s="104">
        <v>320</v>
      </c>
      <c r="J111" s="104">
        <v>20</v>
      </c>
      <c r="K111" s="104">
        <v>10</v>
      </c>
      <c r="L111" s="104">
        <v>360</v>
      </c>
      <c r="M111" s="105"/>
      <c r="O111" s="104">
        <v>400</v>
      </c>
      <c r="P111" s="105">
        <v>50</v>
      </c>
      <c r="Q111" s="105">
        <v>0</v>
      </c>
      <c r="R111" s="105">
        <v>450</v>
      </c>
    </row>
    <row r="112" spans="1:18" ht="79.2" x14ac:dyDescent="0.25">
      <c r="A112" s="103" t="s">
        <v>108</v>
      </c>
      <c r="B112" s="103" t="s">
        <v>109</v>
      </c>
      <c r="C112" s="103" t="s">
        <v>110</v>
      </c>
      <c r="D112" s="103"/>
      <c r="E112" s="103"/>
      <c r="F112" s="103" t="s">
        <v>1726</v>
      </c>
      <c r="G112" s="103" t="str">
        <f>VLOOKUP(F112,regions!A$2:C$419,3,FALSE)</f>
        <v>Unitary authority</v>
      </c>
      <c r="H112" s="103" t="str">
        <f>IFERROR(VLOOKUP(F112,classifications!A$3:C$328,3,FALSE),VLOOKUP(F112,classifications!I$2:K$28,3,FALSE))</f>
        <v>Predominantly Urban</v>
      </c>
      <c r="I112" s="104">
        <v>280</v>
      </c>
      <c r="J112" s="104">
        <v>80</v>
      </c>
      <c r="K112" s="104">
        <v>0</v>
      </c>
      <c r="L112" s="104">
        <v>360</v>
      </c>
      <c r="M112" s="105"/>
      <c r="O112" s="104">
        <v>220</v>
      </c>
      <c r="P112" s="105">
        <v>20</v>
      </c>
      <c r="Q112" s="105">
        <v>0</v>
      </c>
      <c r="R112" s="105">
        <v>240</v>
      </c>
    </row>
    <row r="113" spans="1:18" ht="79.2" x14ac:dyDescent="0.25">
      <c r="A113" s="103" t="s">
        <v>129</v>
      </c>
      <c r="B113" s="103" t="s">
        <v>130</v>
      </c>
      <c r="C113" s="103" t="s">
        <v>131</v>
      </c>
      <c r="D113" s="103"/>
      <c r="E113" s="103"/>
      <c r="F113" s="103" t="s">
        <v>1721</v>
      </c>
      <c r="G113" s="103" t="str">
        <f>VLOOKUP(F113,regions!A$2:C$419,3,FALSE)</f>
        <v>Unitary authority</v>
      </c>
      <c r="H113" s="103" t="str">
        <f>IFERROR(VLOOKUP(F113,classifications!A$3:C$328,3,FALSE),VLOOKUP(F113,classifications!I$2:K$28,3,FALSE))</f>
        <v>Predominantly Rural</v>
      </c>
      <c r="I113" s="104">
        <v>40</v>
      </c>
      <c r="J113" s="104">
        <v>0</v>
      </c>
      <c r="K113" s="104">
        <v>0</v>
      </c>
      <c r="L113" s="104">
        <v>40</v>
      </c>
      <c r="M113" s="105"/>
      <c r="O113" s="104">
        <v>30</v>
      </c>
      <c r="P113" s="105">
        <v>0</v>
      </c>
      <c r="Q113" s="105">
        <v>0</v>
      </c>
      <c r="R113" s="105">
        <v>30</v>
      </c>
    </row>
    <row r="114" spans="1:18" x14ac:dyDescent="0.25">
      <c r="A114" s="103"/>
      <c r="B114" s="103"/>
      <c r="C114" s="103"/>
      <c r="D114" s="103"/>
      <c r="E114" s="103"/>
      <c r="F114" s="103"/>
      <c r="G114" s="103"/>
      <c r="H114" s="103"/>
      <c r="I114" s="105"/>
      <c r="J114" s="105"/>
      <c r="K114" s="105"/>
      <c r="L114" s="105"/>
      <c r="M114" s="105"/>
      <c r="O114" s="105"/>
      <c r="P114" s="106" t="s">
        <v>1365</v>
      </c>
      <c r="Q114" s="106" t="s">
        <v>1365</v>
      </c>
      <c r="R114" s="106" t="s">
        <v>1365</v>
      </c>
    </row>
    <row r="115" spans="1:18" ht="52.8" x14ac:dyDescent="0.25">
      <c r="A115" s="103"/>
      <c r="B115" s="103" t="s">
        <v>1384</v>
      </c>
      <c r="C115" s="103" t="s">
        <v>540</v>
      </c>
      <c r="D115" s="103"/>
      <c r="E115" s="103" t="s">
        <v>541</v>
      </c>
      <c r="F115" s="103" t="s">
        <v>541</v>
      </c>
      <c r="G115" s="103" t="str">
        <f>VLOOKUP(F115,regions!A$2:C$419,3,FALSE)</f>
        <v>Shire county</v>
      </c>
      <c r="H115" s="103" t="str">
        <f>IFERROR(VLOOKUP(F115,classifications!A$3:C$328,3,FALSE),VLOOKUP(F115,classifications!I$2:K$28,3,FALSE))</f>
        <v>Urban with Significant Rural</v>
      </c>
      <c r="I115" s="104">
        <v>970</v>
      </c>
      <c r="J115" s="104">
        <v>120</v>
      </c>
      <c r="K115" s="104">
        <v>0</v>
      </c>
      <c r="L115" s="104">
        <v>1100</v>
      </c>
      <c r="M115" s="105"/>
      <c r="O115" s="104">
        <v>1390</v>
      </c>
      <c r="P115" s="105">
        <v>200</v>
      </c>
      <c r="Q115" s="105">
        <v>0</v>
      </c>
      <c r="R115" s="207">
        <v>1590</v>
      </c>
    </row>
    <row r="116" spans="1:18" ht="52.8" x14ac:dyDescent="0.25">
      <c r="A116" s="103" t="s">
        <v>542</v>
      </c>
      <c r="B116" s="103" t="s">
        <v>543</v>
      </c>
      <c r="C116" s="103" t="s">
        <v>544</v>
      </c>
      <c r="D116" s="103"/>
      <c r="E116" s="103"/>
      <c r="F116" s="103" t="s">
        <v>545</v>
      </c>
      <c r="G116" s="103" t="str">
        <f>VLOOKUP(F116,regions!A$2:C$419,3,FALSE)</f>
        <v>Shire district</v>
      </c>
      <c r="H116" s="103" t="str">
        <f>IFERROR(VLOOKUP(F116,classifications!A$3:C$328,3,FALSE),VLOOKUP(F116,classifications!I$2:K$28,3,FALSE))</f>
        <v>Predominantly Urban</v>
      </c>
      <c r="I116" s="104">
        <v>180</v>
      </c>
      <c r="J116" s="104">
        <v>50</v>
      </c>
      <c r="K116" s="104">
        <v>0</v>
      </c>
      <c r="L116" s="104">
        <v>230</v>
      </c>
      <c r="M116" s="105"/>
      <c r="O116" s="104">
        <v>160</v>
      </c>
      <c r="P116" s="105">
        <v>40</v>
      </c>
      <c r="Q116" s="105">
        <v>0</v>
      </c>
      <c r="R116" s="105">
        <v>200</v>
      </c>
    </row>
    <row r="117" spans="1:18" ht="52.8" x14ac:dyDescent="0.25">
      <c r="A117" s="103" t="s">
        <v>546</v>
      </c>
      <c r="B117" s="103" t="s">
        <v>547</v>
      </c>
      <c r="C117" s="103" t="s">
        <v>548</v>
      </c>
      <c r="D117" s="103"/>
      <c r="E117" s="103"/>
      <c r="F117" s="103" t="s">
        <v>549</v>
      </c>
      <c r="G117" s="103" t="str">
        <f>VLOOKUP(F117,regions!A$2:C$419,3,FALSE)</f>
        <v>Shire district</v>
      </c>
      <c r="H117" s="103" t="str">
        <f>IFERROR(VLOOKUP(F117,classifications!A$3:C$328,3,FALSE),VLOOKUP(F117,classifications!I$2:K$28,3,FALSE))</f>
        <v>Urban with Significant Rural</v>
      </c>
      <c r="I117" s="104">
        <v>110</v>
      </c>
      <c r="J117" s="104">
        <v>0</v>
      </c>
      <c r="K117" s="104">
        <v>0</v>
      </c>
      <c r="L117" s="104">
        <v>110</v>
      </c>
      <c r="M117" s="105"/>
      <c r="O117" s="104">
        <v>250</v>
      </c>
      <c r="P117" s="105">
        <v>0</v>
      </c>
      <c r="Q117" s="105">
        <v>0</v>
      </c>
      <c r="R117" s="105">
        <v>260</v>
      </c>
    </row>
    <row r="118" spans="1:18" ht="52.8" x14ac:dyDescent="0.25">
      <c r="A118" s="103" t="s">
        <v>550</v>
      </c>
      <c r="B118" s="103" t="s">
        <v>551</v>
      </c>
      <c r="C118" s="103" t="s">
        <v>552</v>
      </c>
      <c r="D118" s="103"/>
      <c r="E118" s="103"/>
      <c r="F118" s="103" t="s">
        <v>553</v>
      </c>
      <c r="G118" s="103" t="str">
        <f>VLOOKUP(F118,regions!A$2:C$419,3,FALSE)</f>
        <v>Shire district</v>
      </c>
      <c r="H118" s="103" t="str">
        <f>IFERROR(VLOOKUP(F118,classifications!A$3:C$328,3,FALSE),VLOOKUP(F118,classifications!I$2:K$28,3,FALSE))</f>
        <v>Predominantly Urban</v>
      </c>
      <c r="I118" s="104">
        <v>110</v>
      </c>
      <c r="J118" s="104">
        <v>10</v>
      </c>
      <c r="K118" s="104">
        <v>0</v>
      </c>
      <c r="L118" s="104">
        <v>110</v>
      </c>
      <c r="M118" s="105"/>
      <c r="O118" s="104">
        <v>290</v>
      </c>
      <c r="P118" s="105">
        <v>0</v>
      </c>
      <c r="Q118" s="105">
        <v>0</v>
      </c>
      <c r="R118" s="105">
        <v>290</v>
      </c>
    </row>
    <row r="119" spans="1:18" ht="52.8" x14ac:dyDescent="0.25">
      <c r="A119" s="103" t="s">
        <v>554</v>
      </c>
      <c r="B119" s="103" t="s">
        <v>555</v>
      </c>
      <c r="C119" s="103" t="s">
        <v>556</v>
      </c>
      <c r="D119" s="103"/>
      <c r="E119" s="103"/>
      <c r="F119" s="103" t="s">
        <v>557</v>
      </c>
      <c r="G119" s="103" t="str">
        <f>VLOOKUP(F119,regions!A$2:C$419,3,FALSE)</f>
        <v>Shire district</v>
      </c>
      <c r="H119" s="103" t="str">
        <f>IFERROR(VLOOKUP(F119,classifications!A$3:C$328,3,FALSE),VLOOKUP(F119,classifications!I$2:K$28,3,FALSE))</f>
        <v>Predominantly Rural</v>
      </c>
      <c r="I119" s="104">
        <v>30</v>
      </c>
      <c r="J119" s="104">
        <v>30</v>
      </c>
      <c r="K119" s="104">
        <v>0</v>
      </c>
      <c r="L119" s="104">
        <v>60</v>
      </c>
      <c r="M119" s="105"/>
      <c r="O119" s="104">
        <v>80</v>
      </c>
      <c r="P119" s="105">
        <v>70</v>
      </c>
      <c r="Q119" s="105">
        <v>0</v>
      </c>
      <c r="R119" s="105">
        <v>140</v>
      </c>
    </row>
    <row r="120" spans="1:18" ht="52.8" x14ac:dyDescent="0.25">
      <c r="A120" s="103" t="s">
        <v>558</v>
      </c>
      <c r="B120" s="103" t="s">
        <v>559</v>
      </c>
      <c r="C120" s="103" t="s">
        <v>560</v>
      </c>
      <c r="D120" s="103"/>
      <c r="E120" s="103"/>
      <c r="F120" s="103" t="s">
        <v>561</v>
      </c>
      <c r="G120" s="103" t="str">
        <f>VLOOKUP(F120,regions!A$2:C$419,3,FALSE)</f>
        <v>Shire district</v>
      </c>
      <c r="H120" s="103" t="str">
        <f>IFERROR(VLOOKUP(F120,classifications!A$3:C$328,3,FALSE),VLOOKUP(F120,classifications!I$2:K$28,3,FALSE))</f>
        <v>Predominantly Urban</v>
      </c>
      <c r="I120" s="104">
        <v>150</v>
      </c>
      <c r="J120" s="104">
        <v>20</v>
      </c>
      <c r="K120" s="104">
        <v>0</v>
      </c>
      <c r="L120" s="104">
        <v>160</v>
      </c>
      <c r="M120" s="105"/>
      <c r="O120" s="104">
        <v>150</v>
      </c>
      <c r="P120" s="105">
        <v>40</v>
      </c>
      <c r="Q120" s="105">
        <v>0</v>
      </c>
      <c r="R120" s="105">
        <v>190</v>
      </c>
    </row>
    <row r="121" spans="1:18" ht="52.8" x14ac:dyDescent="0.25">
      <c r="A121" s="103" t="s">
        <v>562</v>
      </c>
      <c r="B121" s="103" t="s">
        <v>563</v>
      </c>
      <c r="C121" s="103" t="s">
        <v>564</v>
      </c>
      <c r="D121" s="103"/>
      <c r="E121" s="103"/>
      <c r="F121" s="103" t="s">
        <v>565</v>
      </c>
      <c r="G121" s="103" t="str">
        <f>VLOOKUP(F121,regions!A$2:C$419,3,FALSE)</f>
        <v>Shire district</v>
      </c>
      <c r="H121" s="103" t="str">
        <f>IFERROR(VLOOKUP(F121,classifications!A$3:C$328,3,FALSE),VLOOKUP(F121,classifications!I$2:K$28,3,FALSE))</f>
        <v>Predominantly Rural</v>
      </c>
      <c r="I121" s="104">
        <v>60</v>
      </c>
      <c r="J121" s="104">
        <v>0</v>
      </c>
      <c r="K121" s="104">
        <v>0</v>
      </c>
      <c r="L121" s="104">
        <v>60</v>
      </c>
      <c r="M121" s="105"/>
      <c r="O121" s="104">
        <v>60</v>
      </c>
      <c r="P121" s="105">
        <v>10</v>
      </c>
      <c r="Q121" s="105">
        <v>0</v>
      </c>
      <c r="R121" s="105">
        <v>80</v>
      </c>
    </row>
    <row r="122" spans="1:18" ht="52.8" x14ac:dyDescent="0.25">
      <c r="A122" s="103" t="s">
        <v>566</v>
      </c>
      <c r="B122" s="103" t="s">
        <v>567</v>
      </c>
      <c r="C122" s="103" t="s">
        <v>568</v>
      </c>
      <c r="D122" s="103"/>
      <c r="E122" s="103"/>
      <c r="F122" s="103" t="s">
        <v>569</v>
      </c>
      <c r="G122" s="103" t="str">
        <f>VLOOKUP(F122,regions!A$2:C$419,3,FALSE)</f>
        <v>Shire district</v>
      </c>
      <c r="H122" s="103" t="str">
        <f>IFERROR(VLOOKUP(F122,classifications!A$3:C$328,3,FALSE),VLOOKUP(F122,classifications!I$2:K$28,3,FALSE))</f>
        <v>Predominantly Urban</v>
      </c>
      <c r="I122" s="104">
        <v>70</v>
      </c>
      <c r="J122" s="104">
        <v>0</v>
      </c>
      <c r="K122" s="104">
        <v>0</v>
      </c>
      <c r="L122" s="104">
        <v>70</v>
      </c>
      <c r="M122" s="105"/>
      <c r="O122" s="104">
        <v>120</v>
      </c>
      <c r="P122" s="105">
        <v>0</v>
      </c>
      <c r="Q122" s="105">
        <v>0</v>
      </c>
      <c r="R122" s="105">
        <v>120</v>
      </c>
    </row>
    <row r="123" spans="1:18" ht="52.8" x14ac:dyDescent="0.25">
      <c r="A123" s="103" t="s">
        <v>570</v>
      </c>
      <c r="B123" s="103" t="s">
        <v>571</v>
      </c>
      <c r="C123" s="103" t="s">
        <v>572</v>
      </c>
      <c r="D123" s="103"/>
      <c r="E123" s="103"/>
      <c r="F123" s="103" t="s">
        <v>573</v>
      </c>
      <c r="G123" s="103" t="str">
        <f>VLOOKUP(F123,regions!A$2:C$419,3,FALSE)</f>
        <v>Shire district</v>
      </c>
      <c r="H123" s="103" t="str">
        <f>IFERROR(VLOOKUP(F123,classifications!A$3:C$328,3,FALSE),VLOOKUP(F123,classifications!I$2:K$28,3,FALSE))</f>
        <v>Urban with Significant Rural</v>
      </c>
      <c r="I123" s="104">
        <v>260</v>
      </c>
      <c r="J123" s="104">
        <v>30</v>
      </c>
      <c r="K123" s="104">
        <v>0</v>
      </c>
      <c r="L123" s="104">
        <v>290</v>
      </c>
      <c r="M123" s="105"/>
      <c r="O123" s="104">
        <v>290</v>
      </c>
      <c r="P123" s="105">
        <v>40</v>
      </c>
      <c r="Q123" s="105">
        <v>0</v>
      </c>
      <c r="R123" s="105">
        <v>330</v>
      </c>
    </row>
    <row r="124" spans="1:18" x14ac:dyDescent="0.25">
      <c r="A124" s="103"/>
      <c r="B124" s="103"/>
      <c r="C124" s="103"/>
      <c r="D124" s="103"/>
      <c r="E124" s="103"/>
      <c r="F124" s="103"/>
      <c r="G124" s="103"/>
      <c r="H124" s="103"/>
      <c r="I124" s="105"/>
      <c r="J124" s="105"/>
      <c r="K124" s="105"/>
      <c r="L124" s="105"/>
      <c r="M124" s="105"/>
      <c r="O124" s="105"/>
      <c r="P124" s="106" t="s">
        <v>1365</v>
      </c>
      <c r="Q124" s="106" t="s">
        <v>1365</v>
      </c>
      <c r="R124" s="106" t="s">
        <v>1365</v>
      </c>
    </row>
    <row r="125" spans="1:18" ht="52.8" x14ac:dyDescent="0.25">
      <c r="A125" s="103"/>
      <c r="B125" s="103" t="s">
        <v>1385</v>
      </c>
      <c r="C125" s="103" t="s">
        <v>919</v>
      </c>
      <c r="D125" s="103"/>
      <c r="E125" s="103" t="s">
        <v>920</v>
      </c>
      <c r="F125" s="103" t="s">
        <v>920</v>
      </c>
      <c r="G125" s="103" t="str">
        <f>VLOOKUP(F125,regions!A$2:C$419,3,FALSE)</f>
        <v>Shire county</v>
      </c>
      <c r="H125" s="103" t="str">
        <f>IFERROR(VLOOKUP(F125,classifications!A$3:C$328,3,FALSE),VLOOKUP(F125,classifications!I$2:K$28,3,FALSE))</f>
        <v>Urban with Significant Rural</v>
      </c>
      <c r="I125" s="105" t="s">
        <v>1370</v>
      </c>
      <c r="J125" s="105" t="s">
        <v>1370</v>
      </c>
      <c r="K125" s="105" t="s">
        <v>1370</v>
      </c>
      <c r="L125" s="105" t="s">
        <v>1370</v>
      </c>
      <c r="M125" s="105"/>
      <c r="O125" s="105" t="s">
        <v>1370</v>
      </c>
      <c r="P125" s="105" t="s">
        <v>1370</v>
      </c>
      <c r="Q125" s="105" t="s">
        <v>1370</v>
      </c>
      <c r="R125" s="105" t="s">
        <v>1370</v>
      </c>
    </row>
    <row r="126" spans="1:18" ht="52.8" x14ac:dyDescent="0.25">
      <c r="A126" s="103" t="s">
        <v>921</v>
      </c>
      <c r="B126" s="103" t="s">
        <v>922</v>
      </c>
      <c r="C126" s="103" t="s">
        <v>923</v>
      </c>
      <c r="D126" s="103"/>
      <c r="E126" s="103"/>
      <c r="F126" s="103" t="s">
        <v>924</v>
      </c>
      <c r="G126" s="103" t="str">
        <f>VLOOKUP(F126,regions!A$2:C$419,3,FALSE)</f>
        <v>Shire district</v>
      </c>
      <c r="H126" s="103" t="str">
        <f>IFERROR(VLOOKUP(F126,classifications!A$3:C$328,3,FALSE),VLOOKUP(F126,classifications!I$2:K$28,3,FALSE))</f>
        <v>Predominantly Urban</v>
      </c>
      <c r="I126" s="104">
        <v>190</v>
      </c>
      <c r="J126" s="104">
        <v>20</v>
      </c>
      <c r="K126" s="104">
        <v>0</v>
      </c>
      <c r="L126" s="104">
        <v>210</v>
      </c>
      <c r="M126" s="105"/>
      <c r="O126" s="104">
        <v>130</v>
      </c>
      <c r="P126" s="105">
        <v>20</v>
      </c>
      <c r="Q126" s="105">
        <v>0</v>
      </c>
      <c r="R126" s="105">
        <v>150</v>
      </c>
    </row>
    <row r="127" spans="1:18" ht="52.8" x14ac:dyDescent="0.25">
      <c r="A127" s="103" t="s">
        <v>925</v>
      </c>
      <c r="B127" s="103" t="s">
        <v>926</v>
      </c>
      <c r="C127" s="103" t="s">
        <v>927</v>
      </c>
      <c r="D127" s="103"/>
      <c r="E127" s="103"/>
      <c r="F127" s="103" t="s">
        <v>928</v>
      </c>
      <c r="G127" s="103" t="str">
        <f>VLOOKUP(F127,regions!A$2:C$419,3,FALSE)</f>
        <v>Shire district</v>
      </c>
      <c r="H127" s="103" t="str">
        <f>IFERROR(VLOOKUP(F127,classifications!A$3:C$328,3,FALSE),VLOOKUP(F127,classifications!I$2:K$28,3,FALSE))</f>
        <v>Predominantly Urban</v>
      </c>
      <c r="I127" s="105" t="s">
        <v>1370</v>
      </c>
      <c r="J127" s="105" t="s">
        <v>1370</v>
      </c>
      <c r="K127" s="105" t="s">
        <v>1370</v>
      </c>
      <c r="L127" s="105" t="s">
        <v>1370</v>
      </c>
      <c r="M127" s="105"/>
      <c r="O127" s="105" t="s">
        <v>1370</v>
      </c>
      <c r="P127" s="105" t="s">
        <v>1370</v>
      </c>
      <c r="Q127" s="105" t="s">
        <v>1370</v>
      </c>
      <c r="R127" s="105" t="s">
        <v>1370</v>
      </c>
    </row>
    <row r="128" spans="1:18" ht="52.8" x14ac:dyDescent="0.25">
      <c r="A128" s="103" t="s">
        <v>929</v>
      </c>
      <c r="B128" s="103" t="s">
        <v>930</v>
      </c>
      <c r="C128" s="103" t="s">
        <v>931</v>
      </c>
      <c r="D128" s="103"/>
      <c r="E128" s="103"/>
      <c r="F128" s="103" t="s">
        <v>932</v>
      </c>
      <c r="G128" s="103" t="str">
        <f>VLOOKUP(F128,regions!A$2:C$419,3,FALSE)</f>
        <v>Shire district</v>
      </c>
      <c r="H128" s="103" t="str">
        <f>IFERROR(VLOOKUP(F128,classifications!A$3:C$328,3,FALSE),VLOOKUP(F128,classifications!I$2:K$28,3,FALSE))</f>
        <v>Predominantly Rural</v>
      </c>
      <c r="I128" s="104">
        <v>190</v>
      </c>
      <c r="J128" s="104">
        <v>10</v>
      </c>
      <c r="K128" s="104">
        <v>0</v>
      </c>
      <c r="L128" s="104">
        <v>190</v>
      </c>
      <c r="M128" s="105"/>
      <c r="O128" s="104">
        <v>230</v>
      </c>
      <c r="P128" s="105">
        <v>0</v>
      </c>
      <c r="Q128" s="105">
        <v>0</v>
      </c>
      <c r="R128" s="105">
        <v>230</v>
      </c>
    </row>
    <row r="129" spans="1:18" ht="52.8" x14ac:dyDescent="0.25">
      <c r="A129" s="103" t="s">
        <v>933</v>
      </c>
      <c r="B129" s="103" t="s">
        <v>934</v>
      </c>
      <c r="C129" s="103" t="s">
        <v>935</v>
      </c>
      <c r="D129" s="103"/>
      <c r="E129" s="103"/>
      <c r="F129" s="103" t="s">
        <v>936</v>
      </c>
      <c r="G129" s="103" t="str">
        <f>VLOOKUP(F129,regions!A$2:C$419,3,FALSE)</f>
        <v>Shire district</v>
      </c>
      <c r="H129" s="103" t="str">
        <f>IFERROR(VLOOKUP(F129,classifications!A$3:C$328,3,FALSE),VLOOKUP(F129,classifications!I$2:K$28,3,FALSE))</f>
        <v>Predominantly Rural</v>
      </c>
      <c r="I129" s="104">
        <v>380</v>
      </c>
      <c r="J129" s="104">
        <v>30</v>
      </c>
      <c r="K129" s="104">
        <v>0</v>
      </c>
      <c r="L129" s="104">
        <v>410</v>
      </c>
      <c r="M129" s="105"/>
      <c r="O129" s="104">
        <v>390</v>
      </c>
      <c r="P129" s="105">
        <v>10</v>
      </c>
      <c r="Q129" s="105">
        <v>0</v>
      </c>
      <c r="R129" s="105">
        <v>410</v>
      </c>
    </row>
    <row r="130" spans="1:18" ht="52.8" x14ac:dyDescent="0.25">
      <c r="A130" s="103" t="s">
        <v>937</v>
      </c>
      <c r="B130" s="103" t="s">
        <v>938</v>
      </c>
      <c r="C130" s="103" t="s">
        <v>939</v>
      </c>
      <c r="D130" s="103"/>
      <c r="E130" s="103"/>
      <c r="F130" s="103" t="s">
        <v>940</v>
      </c>
      <c r="G130" s="103" t="str">
        <f>VLOOKUP(F130,regions!A$2:C$419,3,FALSE)</f>
        <v>Shire district</v>
      </c>
      <c r="H130" s="103" t="str">
        <f>IFERROR(VLOOKUP(F130,classifications!A$3:C$328,3,FALSE),VLOOKUP(F130,classifications!I$2:K$28,3,FALSE))</f>
        <v>Predominantly Rural</v>
      </c>
      <c r="I130" s="104">
        <v>110</v>
      </c>
      <c r="J130" s="104">
        <v>0</v>
      </c>
      <c r="K130" s="104">
        <v>0</v>
      </c>
      <c r="L130" s="104">
        <v>110</v>
      </c>
      <c r="M130" s="105"/>
      <c r="O130" s="104">
        <v>140</v>
      </c>
      <c r="P130" s="105">
        <v>0</v>
      </c>
      <c r="Q130" s="105">
        <v>0</v>
      </c>
      <c r="R130" s="105">
        <v>140</v>
      </c>
    </row>
    <row r="131" spans="1:18" ht="52.8" x14ac:dyDescent="0.25">
      <c r="A131" s="103" t="s">
        <v>941</v>
      </c>
      <c r="B131" s="103" t="s">
        <v>942</v>
      </c>
      <c r="C131" s="103" t="s">
        <v>943</v>
      </c>
      <c r="D131" s="103"/>
      <c r="E131" s="103"/>
      <c r="F131" s="103" t="s">
        <v>944</v>
      </c>
      <c r="G131" s="103" t="str">
        <f>VLOOKUP(F131,regions!A$2:C$419,3,FALSE)</f>
        <v>Shire district</v>
      </c>
      <c r="H131" s="103" t="str">
        <f>IFERROR(VLOOKUP(F131,classifications!A$3:C$328,3,FALSE),VLOOKUP(F131,classifications!I$2:K$28,3,FALSE))</f>
        <v>Predominantly Rural</v>
      </c>
      <c r="I131" s="104">
        <v>370</v>
      </c>
      <c r="J131" s="104">
        <v>80</v>
      </c>
      <c r="K131" s="104">
        <v>0</v>
      </c>
      <c r="L131" s="104">
        <v>450</v>
      </c>
      <c r="M131" s="105"/>
      <c r="O131" s="104">
        <v>360</v>
      </c>
      <c r="P131" s="105">
        <v>80</v>
      </c>
      <c r="Q131" s="105">
        <v>0</v>
      </c>
      <c r="R131" s="105">
        <v>430</v>
      </c>
    </row>
    <row r="132" spans="1:18" ht="52.8" x14ac:dyDescent="0.25">
      <c r="A132" s="103" t="s">
        <v>945</v>
      </c>
      <c r="B132" s="103" t="s">
        <v>946</v>
      </c>
      <c r="C132" s="103" t="s">
        <v>947</v>
      </c>
      <c r="D132" s="103"/>
      <c r="E132" s="103"/>
      <c r="F132" s="103" t="s">
        <v>948</v>
      </c>
      <c r="G132" s="103" t="str">
        <f>VLOOKUP(F132,regions!A$2:C$419,3,FALSE)</f>
        <v>Shire district</v>
      </c>
      <c r="H132" s="103" t="str">
        <f>IFERROR(VLOOKUP(F132,classifications!A$3:C$328,3,FALSE),VLOOKUP(F132,classifications!I$2:K$28,3,FALSE))</f>
        <v>Predominantly Urban</v>
      </c>
      <c r="I132" s="104">
        <v>60</v>
      </c>
      <c r="J132" s="104">
        <v>20</v>
      </c>
      <c r="K132" s="104">
        <v>0</v>
      </c>
      <c r="L132" s="104">
        <v>80</v>
      </c>
      <c r="M132" s="105"/>
      <c r="O132" s="104">
        <v>60</v>
      </c>
      <c r="P132" s="105">
        <v>0</v>
      </c>
      <c r="Q132" s="105">
        <v>0</v>
      </c>
      <c r="R132" s="105">
        <v>60</v>
      </c>
    </row>
    <row r="133" spans="1:18" x14ac:dyDescent="0.25">
      <c r="A133" s="103"/>
      <c r="B133" s="103"/>
      <c r="C133" s="103"/>
      <c r="D133" s="103"/>
      <c r="E133" s="103"/>
      <c r="F133" s="103"/>
      <c r="G133" s="103"/>
      <c r="H133" s="103"/>
      <c r="I133" s="105"/>
      <c r="J133" s="105"/>
      <c r="K133" s="105"/>
      <c r="L133" s="105"/>
      <c r="M133" s="105"/>
      <c r="O133" s="105"/>
      <c r="P133" s="106" t="s">
        <v>1365</v>
      </c>
      <c r="Q133" s="106" t="s">
        <v>1365</v>
      </c>
      <c r="R133" s="106" t="s">
        <v>1365</v>
      </c>
    </row>
    <row r="134" spans="1:18" ht="52.8" x14ac:dyDescent="0.25">
      <c r="A134" s="103"/>
      <c r="B134" s="103" t="s">
        <v>1386</v>
      </c>
      <c r="C134" s="103" t="s">
        <v>949</v>
      </c>
      <c r="D134" s="103"/>
      <c r="E134" s="103" t="s">
        <v>950</v>
      </c>
      <c r="F134" s="103" t="s">
        <v>950</v>
      </c>
      <c r="G134" s="103" t="str">
        <f>VLOOKUP(F134,regions!A$2:C$419,3,FALSE)</f>
        <v>Shire county</v>
      </c>
      <c r="H134" s="103" t="str">
        <f>IFERROR(VLOOKUP(F134,classifications!A$3:C$328,3,FALSE),VLOOKUP(F134,classifications!I$2:K$28,3,FALSE))</f>
        <v>Predominantly Rural</v>
      </c>
      <c r="I134" s="104">
        <v>1680</v>
      </c>
      <c r="J134" s="104">
        <v>370</v>
      </c>
      <c r="K134" s="104">
        <v>0</v>
      </c>
      <c r="L134" s="104">
        <v>2060</v>
      </c>
      <c r="M134" s="105"/>
      <c r="O134" s="104">
        <v>1790</v>
      </c>
      <c r="P134" s="105">
        <v>500</v>
      </c>
      <c r="Q134" s="105">
        <v>0</v>
      </c>
      <c r="R134" s="207">
        <v>2290</v>
      </c>
    </row>
    <row r="135" spans="1:18" ht="52.8" x14ac:dyDescent="0.25">
      <c r="A135" s="103" t="s">
        <v>951</v>
      </c>
      <c r="B135" s="103" t="s">
        <v>952</v>
      </c>
      <c r="C135" s="103" t="s">
        <v>953</v>
      </c>
      <c r="D135" s="103"/>
      <c r="E135" s="103"/>
      <c r="F135" s="103" t="s">
        <v>954</v>
      </c>
      <c r="G135" s="103" t="str">
        <f>VLOOKUP(F135,regions!A$2:C$419,3,FALSE)</f>
        <v>Shire district</v>
      </c>
      <c r="H135" s="103" t="str">
        <f>IFERROR(VLOOKUP(F135,classifications!A$3:C$328,3,FALSE),VLOOKUP(F135,classifications!I$2:K$28,3,FALSE))</f>
        <v>Urban with Significant Rural</v>
      </c>
      <c r="I135" s="104">
        <v>210</v>
      </c>
      <c r="J135" s="104">
        <v>40</v>
      </c>
      <c r="K135" s="104">
        <v>0</v>
      </c>
      <c r="L135" s="104">
        <v>250</v>
      </c>
      <c r="M135" s="105"/>
      <c r="O135" s="104">
        <v>130</v>
      </c>
      <c r="P135" s="105">
        <v>40</v>
      </c>
      <c r="Q135" s="105">
        <v>0</v>
      </c>
      <c r="R135" s="105">
        <v>170</v>
      </c>
    </row>
    <row r="136" spans="1:18" ht="52.8" x14ac:dyDescent="0.25">
      <c r="A136" s="103" t="s">
        <v>955</v>
      </c>
      <c r="B136" s="103" t="s">
        <v>956</v>
      </c>
      <c r="C136" s="103" t="s">
        <v>957</v>
      </c>
      <c r="D136" s="103"/>
      <c r="E136" s="103"/>
      <c r="F136" s="103" t="s">
        <v>958</v>
      </c>
      <c r="G136" s="103" t="str">
        <f>VLOOKUP(F136,regions!A$2:C$419,3,FALSE)</f>
        <v>Shire district</v>
      </c>
      <c r="H136" s="103" t="str">
        <f>IFERROR(VLOOKUP(F136,classifications!A$3:C$328,3,FALSE),VLOOKUP(F136,classifications!I$2:K$28,3,FALSE))</f>
        <v>Predominantly Rural</v>
      </c>
      <c r="I136" s="104">
        <v>350</v>
      </c>
      <c r="J136" s="104">
        <v>50</v>
      </c>
      <c r="K136" s="104">
        <v>0</v>
      </c>
      <c r="L136" s="104">
        <v>400</v>
      </c>
      <c r="M136" s="105"/>
      <c r="O136" s="104">
        <v>440</v>
      </c>
      <c r="P136" s="105">
        <v>80</v>
      </c>
      <c r="Q136" s="105">
        <v>0</v>
      </c>
      <c r="R136" s="105">
        <v>520</v>
      </c>
    </row>
    <row r="137" spans="1:18" ht="52.8" x14ac:dyDescent="0.25">
      <c r="A137" s="103" t="s">
        <v>959</v>
      </c>
      <c r="B137" s="103" t="s">
        <v>960</v>
      </c>
      <c r="C137" s="103" t="s">
        <v>961</v>
      </c>
      <c r="D137" s="103"/>
      <c r="E137" s="103"/>
      <c r="F137" s="103" t="s">
        <v>962</v>
      </c>
      <c r="G137" s="103" t="str">
        <f>VLOOKUP(F137,regions!A$2:C$419,3,FALSE)</f>
        <v>Shire district</v>
      </c>
      <c r="H137" s="103" t="str">
        <f>IFERROR(VLOOKUP(F137,classifications!A$3:C$328,3,FALSE),VLOOKUP(F137,classifications!I$2:K$28,3,FALSE))</f>
        <v>Predominantly Urban</v>
      </c>
      <c r="I137" s="104">
        <v>200</v>
      </c>
      <c r="J137" s="104">
        <v>20</v>
      </c>
      <c r="K137" s="104">
        <v>0</v>
      </c>
      <c r="L137" s="104">
        <v>220</v>
      </c>
      <c r="M137" s="105"/>
      <c r="O137" s="104">
        <v>170</v>
      </c>
      <c r="P137" s="105">
        <v>10</v>
      </c>
      <c r="Q137" s="105">
        <v>0</v>
      </c>
      <c r="R137" s="105">
        <v>180</v>
      </c>
    </row>
    <row r="138" spans="1:18" ht="52.8" x14ac:dyDescent="0.25">
      <c r="A138" s="103" t="s">
        <v>963</v>
      </c>
      <c r="B138" s="103" t="s">
        <v>964</v>
      </c>
      <c r="C138" s="103" t="s">
        <v>965</v>
      </c>
      <c r="D138" s="103"/>
      <c r="E138" s="103"/>
      <c r="F138" s="103" t="s">
        <v>966</v>
      </c>
      <c r="G138" s="103" t="str">
        <f>VLOOKUP(F138,regions!A$2:C$419,3,FALSE)</f>
        <v>Shire district</v>
      </c>
      <c r="H138" s="103" t="str">
        <f>IFERROR(VLOOKUP(F138,classifications!A$3:C$328,3,FALSE),VLOOKUP(F138,classifications!I$2:K$28,3,FALSE))</f>
        <v>Predominantly Rural</v>
      </c>
      <c r="I138" s="104">
        <v>240</v>
      </c>
      <c r="J138" s="104">
        <v>0</v>
      </c>
      <c r="K138" s="104">
        <v>0</v>
      </c>
      <c r="L138" s="104">
        <v>250</v>
      </c>
      <c r="M138" s="105"/>
      <c r="O138" s="104">
        <v>350</v>
      </c>
      <c r="P138" s="105">
        <v>60</v>
      </c>
      <c r="Q138" s="105">
        <v>0</v>
      </c>
      <c r="R138" s="105">
        <v>410</v>
      </c>
    </row>
    <row r="139" spans="1:18" ht="52.8" x14ac:dyDescent="0.25">
      <c r="A139" s="103" t="s">
        <v>967</v>
      </c>
      <c r="B139" s="103" t="s">
        <v>968</v>
      </c>
      <c r="C139" s="103" t="s">
        <v>969</v>
      </c>
      <c r="D139" s="103"/>
      <c r="E139" s="103"/>
      <c r="F139" s="103" t="s">
        <v>970</v>
      </c>
      <c r="G139" s="103" t="str">
        <f>VLOOKUP(F139,regions!A$2:C$419,3,FALSE)</f>
        <v>Shire district</v>
      </c>
      <c r="H139" s="103" t="str">
        <f>IFERROR(VLOOKUP(F139,classifications!A$3:C$328,3,FALSE),VLOOKUP(F139,classifications!I$2:K$28,3,FALSE))</f>
        <v>Predominantly Rural</v>
      </c>
      <c r="I139" s="104">
        <v>50</v>
      </c>
      <c r="J139" s="104">
        <v>110</v>
      </c>
      <c r="K139" s="104">
        <v>0</v>
      </c>
      <c r="L139" s="104">
        <v>160</v>
      </c>
      <c r="M139" s="105"/>
      <c r="O139" s="104">
        <v>100</v>
      </c>
      <c r="P139" s="105">
        <v>40</v>
      </c>
      <c r="Q139" s="105">
        <v>0</v>
      </c>
      <c r="R139" s="105">
        <v>140</v>
      </c>
    </row>
    <row r="140" spans="1:18" ht="52.8" x14ac:dyDescent="0.25">
      <c r="A140" s="103" t="s">
        <v>971</v>
      </c>
      <c r="B140" s="103" t="s">
        <v>972</v>
      </c>
      <c r="C140" s="103" t="s">
        <v>973</v>
      </c>
      <c r="D140" s="103"/>
      <c r="E140" s="103"/>
      <c r="F140" s="103" t="s">
        <v>974</v>
      </c>
      <c r="G140" s="103" t="str">
        <f>VLOOKUP(F140,regions!A$2:C$419,3,FALSE)</f>
        <v>Shire district</v>
      </c>
      <c r="H140" s="103" t="str">
        <f>IFERROR(VLOOKUP(F140,classifications!A$3:C$328,3,FALSE),VLOOKUP(F140,classifications!I$2:K$28,3,FALSE))</f>
        <v>Predominantly Rural</v>
      </c>
      <c r="I140" s="104">
        <v>400</v>
      </c>
      <c r="J140" s="104">
        <v>70</v>
      </c>
      <c r="K140" s="104">
        <v>0</v>
      </c>
      <c r="L140" s="104">
        <v>470</v>
      </c>
      <c r="M140" s="105"/>
      <c r="O140" s="104">
        <v>410</v>
      </c>
      <c r="P140" s="105">
        <v>110</v>
      </c>
      <c r="Q140" s="105">
        <v>0</v>
      </c>
      <c r="R140" s="105">
        <v>520</v>
      </c>
    </row>
    <row r="141" spans="1:18" ht="52.8" x14ac:dyDescent="0.25">
      <c r="A141" s="103" t="s">
        <v>975</v>
      </c>
      <c r="B141" s="103" t="s">
        <v>976</v>
      </c>
      <c r="C141" s="103" t="s">
        <v>977</v>
      </c>
      <c r="D141" s="103"/>
      <c r="E141" s="103"/>
      <c r="F141" s="103" t="s">
        <v>978</v>
      </c>
      <c r="G141" s="103" t="str">
        <f>VLOOKUP(F141,regions!A$2:C$419,3,FALSE)</f>
        <v>Shire district</v>
      </c>
      <c r="H141" s="103" t="str">
        <f>IFERROR(VLOOKUP(F141,classifications!A$3:C$328,3,FALSE),VLOOKUP(F141,classifications!I$2:K$28,3,FALSE))</f>
        <v>Predominantly Rural</v>
      </c>
      <c r="I141" s="104">
        <v>230</v>
      </c>
      <c r="J141" s="104">
        <v>90</v>
      </c>
      <c r="K141" s="104">
        <v>0</v>
      </c>
      <c r="L141" s="104">
        <v>310</v>
      </c>
      <c r="M141" s="105"/>
      <c r="O141" s="104">
        <v>190</v>
      </c>
      <c r="P141" s="105">
        <v>150</v>
      </c>
      <c r="Q141" s="105">
        <v>0</v>
      </c>
      <c r="R141" s="105">
        <v>340</v>
      </c>
    </row>
    <row r="142" spans="1:18" x14ac:dyDescent="0.25">
      <c r="A142" s="103"/>
      <c r="B142" s="103"/>
      <c r="C142" s="103"/>
      <c r="D142" s="103"/>
      <c r="E142" s="103"/>
      <c r="F142" s="103"/>
      <c r="G142" s="103"/>
      <c r="H142" s="103"/>
      <c r="I142" s="105"/>
      <c r="J142" s="105"/>
      <c r="K142" s="105"/>
      <c r="L142" s="105"/>
      <c r="M142" s="105"/>
      <c r="O142" s="105"/>
      <c r="P142" s="106" t="s">
        <v>1365</v>
      </c>
      <c r="Q142" s="106" t="s">
        <v>1365</v>
      </c>
      <c r="R142" s="106" t="s">
        <v>1365</v>
      </c>
    </row>
    <row r="143" spans="1:18" ht="52.8" x14ac:dyDescent="0.25">
      <c r="A143" s="103"/>
      <c r="B143" s="103" t="s">
        <v>1387</v>
      </c>
      <c r="C143" s="103" t="s">
        <v>1009</v>
      </c>
      <c r="D143" s="103"/>
      <c r="E143" s="103" t="s">
        <v>1010</v>
      </c>
      <c r="F143" s="103" t="s">
        <v>1010</v>
      </c>
      <c r="G143" s="103" t="str">
        <f>VLOOKUP(F143,regions!A$2:C$419,3,FALSE)</f>
        <v>Shire county</v>
      </c>
      <c r="H143" s="103" t="str">
        <f>IFERROR(VLOOKUP(F143,classifications!A$3:C$328,3,FALSE),VLOOKUP(F143,classifications!I$2:K$28,3,FALSE))</f>
        <v>Urban with Significant Rural</v>
      </c>
      <c r="I143" s="105">
        <v>1440</v>
      </c>
      <c r="J143" s="105">
        <v>260</v>
      </c>
      <c r="K143" s="105">
        <v>80</v>
      </c>
      <c r="L143" s="105">
        <v>1780</v>
      </c>
      <c r="M143" s="105"/>
      <c r="O143" s="105">
        <v>1400</v>
      </c>
      <c r="P143" s="105">
        <v>370</v>
      </c>
      <c r="Q143" s="105">
        <v>40</v>
      </c>
      <c r="R143" s="207">
        <v>1800</v>
      </c>
    </row>
    <row r="144" spans="1:18" ht="52.8" x14ac:dyDescent="0.25">
      <c r="A144" s="103" t="s">
        <v>1011</v>
      </c>
      <c r="B144" s="103" t="s">
        <v>1012</v>
      </c>
      <c r="C144" s="103" t="s">
        <v>1013</v>
      </c>
      <c r="D144" s="103"/>
      <c r="E144" s="103"/>
      <c r="F144" s="103" t="s">
        <v>1014</v>
      </c>
      <c r="G144" s="103" t="str">
        <f>VLOOKUP(F144,regions!A$2:C$419,3,FALSE)</f>
        <v>Shire district</v>
      </c>
      <c r="H144" s="103" t="str">
        <f>IFERROR(VLOOKUP(F144,classifications!A$3:C$328,3,FALSE),VLOOKUP(F144,classifications!I$2:K$28,3,FALSE))</f>
        <v>Predominantly Urban</v>
      </c>
      <c r="I144" s="104">
        <v>510</v>
      </c>
      <c r="J144" s="104">
        <v>20</v>
      </c>
      <c r="K144" s="104">
        <v>80</v>
      </c>
      <c r="L144" s="104">
        <v>610</v>
      </c>
      <c r="M144" s="105"/>
      <c r="O144" s="104">
        <v>480</v>
      </c>
      <c r="P144" s="105">
        <v>60</v>
      </c>
      <c r="Q144" s="105">
        <v>40</v>
      </c>
      <c r="R144" s="105">
        <v>580</v>
      </c>
    </row>
    <row r="145" spans="1:18" ht="52.8" x14ac:dyDescent="0.25">
      <c r="A145" s="103" t="s">
        <v>1015</v>
      </c>
      <c r="B145" s="103" t="s">
        <v>1016</v>
      </c>
      <c r="C145" s="103" t="s">
        <v>1017</v>
      </c>
      <c r="D145" s="103"/>
      <c r="E145" s="103"/>
      <c r="F145" s="103" t="s">
        <v>1018</v>
      </c>
      <c r="G145" s="103" t="str">
        <f>VLOOKUP(F145,regions!A$2:C$419,3,FALSE)</f>
        <v>Shire district</v>
      </c>
      <c r="H145" s="103" t="str">
        <f>IFERROR(VLOOKUP(F145,classifications!A$3:C$328,3,FALSE),VLOOKUP(F145,classifications!I$2:K$28,3,FALSE))</f>
        <v>Predominantly Rural</v>
      </c>
      <c r="I145" s="104">
        <v>110</v>
      </c>
      <c r="J145" s="104">
        <v>20</v>
      </c>
      <c r="K145" s="104">
        <v>0</v>
      </c>
      <c r="L145" s="104">
        <v>130</v>
      </c>
      <c r="M145" s="105"/>
      <c r="O145" s="104">
        <v>110</v>
      </c>
      <c r="P145" s="105">
        <v>20</v>
      </c>
      <c r="Q145" s="105">
        <v>0</v>
      </c>
      <c r="R145" s="105">
        <v>130</v>
      </c>
    </row>
    <row r="146" spans="1:18" ht="52.8" x14ac:dyDescent="0.25">
      <c r="A146" s="103" t="s">
        <v>1019</v>
      </c>
      <c r="B146" s="103" t="s">
        <v>1020</v>
      </c>
      <c r="C146" s="103" t="s">
        <v>1021</v>
      </c>
      <c r="D146" s="103"/>
      <c r="E146" s="103"/>
      <c r="F146" s="103" t="s">
        <v>1022</v>
      </c>
      <c r="G146" s="103" t="str">
        <f>VLOOKUP(F146,regions!A$2:C$419,3,FALSE)</f>
        <v>Shire district</v>
      </c>
      <c r="H146" s="103" t="str">
        <f>IFERROR(VLOOKUP(F146,classifications!A$3:C$328,3,FALSE),VLOOKUP(F146,classifications!I$2:K$28,3,FALSE))</f>
        <v>Predominantly Rural</v>
      </c>
      <c r="I146" s="104">
        <v>150</v>
      </c>
      <c r="J146" s="104">
        <v>10</v>
      </c>
      <c r="K146" s="104">
        <v>0</v>
      </c>
      <c r="L146" s="104">
        <v>160</v>
      </c>
      <c r="M146" s="105"/>
      <c r="O146" s="104">
        <v>150</v>
      </c>
      <c r="P146" s="105">
        <v>50</v>
      </c>
      <c r="Q146" s="105">
        <v>0</v>
      </c>
      <c r="R146" s="105">
        <v>200</v>
      </c>
    </row>
    <row r="147" spans="1:18" ht="52.8" x14ac:dyDescent="0.25">
      <c r="A147" s="103" t="s">
        <v>1023</v>
      </c>
      <c r="B147" s="103" t="s">
        <v>1024</v>
      </c>
      <c r="C147" s="103" t="s">
        <v>1025</v>
      </c>
      <c r="D147" s="103"/>
      <c r="E147" s="103"/>
      <c r="F147" s="103" t="s">
        <v>1026</v>
      </c>
      <c r="G147" s="103" t="str">
        <f>VLOOKUP(F147,regions!A$2:C$419,3,FALSE)</f>
        <v>Shire district</v>
      </c>
      <c r="H147" s="103" t="str">
        <f>IFERROR(VLOOKUP(F147,classifications!A$3:C$328,3,FALSE),VLOOKUP(F147,classifications!I$2:K$28,3,FALSE))</f>
        <v>Predominantly Urban</v>
      </c>
      <c r="I147" s="104">
        <v>220</v>
      </c>
      <c r="J147" s="104">
        <v>60</v>
      </c>
      <c r="K147" s="104">
        <v>0</v>
      </c>
      <c r="L147" s="104">
        <v>290</v>
      </c>
      <c r="M147" s="105"/>
      <c r="O147" s="104">
        <v>230</v>
      </c>
      <c r="P147" s="105">
        <v>120</v>
      </c>
      <c r="Q147" s="105">
        <v>0</v>
      </c>
      <c r="R147" s="105">
        <v>350</v>
      </c>
    </row>
    <row r="148" spans="1:18" ht="52.8" x14ac:dyDescent="0.25">
      <c r="A148" s="103" t="s">
        <v>1027</v>
      </c>
      <c r="B148" s="103" t="s">
        <v>1028</v>
      </c>
      <c r="C148" s="103" t="s">
        <v>1029</v>
      </c>
      <c r="D148" s="103"/>
      <c r="E148" s="103"/>
      <c r="F148" s="103" t="s">
        <v>1030</v>
      </c>
      <c r="G148" s="103" t="str">
        <f>VLOOKUP(F148,regions!A$2:C$419,3,FALSE)</f>
        <v>Shire district</v>
      </c>
      <c r="H148" s="103" t="str">
        <f>IFERROR(VLOOKUP(F148,classifications!A$3:C$328,3,FALSE),VLOOKUP(F148,classifications!I$2:K$28,3,FALSE))</f>
        <v>Predominantly Urban</v>
      </c>
      <c r="I148" s="105">
        <v>230</v>
      </c>
      <c r="J148" s="105">
        <v>40</v>
      </c>
      <c r="K148" s="105">
        <v>0</v>
      </c>
      <c r="L148" s="105">
        <v>270</v>
      </c>
      <c r="M148" s="105"/>
      <c r="O148" s="105">
        <v>260</v>
      </c>
      <c r="P148" s="105">
        <v>70</v>
      </c>
      <c r="Q148" s="105">
        <v>0</v>
      </c>
      <c r="R148" s="105">
        <v>320</v>
      </c>
    </row>
    <row r="149" spans="1:18" ht="52.8" x14ac:dyDescent="0.25">
      <c r="A149" s="103" t="s">
        <v>1031</v>
      </c>
      <c r="B149" s="103" t="s">
        <v>1032</v>
      </c>
      <c r="C149" s="103" t="s">
        <v>1033</v>
      </c>
      <c r="D149" s="103"/>
      <c r="E149" s="103"/>
      <c r="F149" s="103" t="s">
        <v>1034</v>
      </c>
      <c r="G149" s="103" t="str">
        <f>VLOOKUP(F149,regions!A$2:C$419,3,FALSE)</f>
        <v>Shire district</v>
      </c>
      <c r="H149" s="103" t="str">
        <f>IFERROR(VLOOKUP(F149,classifications!A$3:C$328,3,FALSE),VLOOKUP(F149,classifications!I$2:K$28,3,FALSE))</f>
        <v>Predominantly Rural</v>
      </c>
      <c r="I149" s="104">
        <v>180</v>
      </c>
      <c r="J149" s="104">
        <v>90</v>
      </c>
      <c r="K149" s="104">
        <v>0</v>
      </c>
      <c r="L149" s="104">
        <v>270</v>
      </c>
      <c r="M149" s="105"/>
      <c r="O149" s="104">
        <v>130</v>
      </c>
      <c r="P149" s="105">
        <v>30</v>
      </c>
      <c r="Q149" s="105">
        <v>0</v>
      </c>
      <c r="R149" s="105">
        <v>170</v>
      </c>
    </row>
    <row r="150" spans="1:18" ht="52.8" x14ac:dyDescent="0.25">
      <c r="A150" s="103" t="s">
        <v>1035</v>
      </c>
      <c r="B150" s="103" t="s">
        <v>1036</v>
      </c>
      <c r="C150" s="103" t="s">
        <v>1037</v>
      </c>
      <c r="D150" s="103"/>
      <c r="E150" s="103"/>
      <c r="F150" s="103" t="s">
        <v>1038</v>
      </c>
      <c r="G150" s="103" t="str">
        <f>VLOOKUP(F150,regions!A$2:C$419,3,FALSE)</f>
        <v>Shire district</v>
      </c>
      <c r="H150" s="103" t="str">
        <f>IFERROR(VLOOKUP(F150,classifications!A$3:C$328,3,FALSE),VLOOKUP(F150,classifications!I$2:K$28,3,FALSE))</f>
        <v>Urban with Significant Rural</v>
      </c>
      <c r="I150" s="104">
        <v>30</v>
      </c>
      <c r="J150" s="104">
        <v>20</v>
      </c>
      <c r="K150" s="104">
        <v>0</v>
      </c>
      <c r="L150" s="104">
        <v>50</v>
      </c>
      <c r="M150" s="105"/>
      <c r="O150" s="104">
        <v>40</v>
      </c>
      <c r="P150" s="105">
        <v>20</v>
      </c>
      <c r="Q150" s="105">
        <v>0</v>
      </c>
      <c r="R150" s="105">
        <v>60</v>
      </c>
    </row>
    <row r="151" spans="1:18" x14ac:dyDescent="0.25">
      <c r="A151" s="103"/>
      <c r="B151" s="103"/>
      <c r="C151" s="103"/>
      <c r="D151" s="103"/>
      <c r="E151" s="103"/>
      <c r="F151" s="103"/>
      <c r="G151" s="103"/>
      <c r="H151" s="103"/>
      <c r="I151" s="105"/>
      <c r="J151" s="105"/>
      <c r="K151" s="105"/>
      <c r="L151" s="105"/>
      <c r="M151" s="105"/>
      <c r="O151" s="105"/>
      <c r="P151" s="106" t="s">
        <v>1365</v>
      </c>
      <c r="Q151" s="106" t="s">
        <v>1365</v>
      </c>
      <c r="R151" s="106" t="s">
        <v>1365</v>
      </c>
    </row>
    <row r="152" spans="1:18" ht="52.8" x14ac:dyDescent="0.25">
      <c r="A152" s="103"/>
      <c r="B152" s="103" t="s">
        <v>1388</v>
      </c>
      <c r="C152" s="103" t="s">
        <v>1069</v>
      </c>
      <c r="D152" s="103"/>
      <c r="E152" s="103" t="s">
        <v>1070</v>
      </c>
      <c r="F152" s="103" t="s">
        <v>1070</v>
      </c>
      <c r="G152" s="103" t="str">
        <f>VLOOKUP(F152,regions!A$2:C$419,3,FALSE)</f>
        <v>Shire county</v>
      </c>
      <c r="H152" s="103" t="str">
        <f>IFERROR(VLOOKUP(F152,classifications!A$3:C$328,3,FALSE),VLOOKUP(F152,classifications!I$2:K$28,3,FALSE))</f>
        <v>Urban with Significant Rural</v>
      </c>
      <c r="I152" s="104">
        <v>1480</v>
      </c>
      <c r="J152" s="104">
        <v>140</v>
      </c>
      <c r="K152" s="104">
        <v>70</v>
      </c>
      <c r="L152" s="104">
        <v>1680</v>
      </c>
      <c r="M152" s="105"/>
      <c r="O152" s="104">
        <v>1530</v>
      </c>
      <c r="P152" s="105">
        <v>150</v>
      </c>
      <c r="Q152" s="105">
        <v>10</v>
      </c>
      <c r="R152" s="207">
        <v>1700</v>
      </c>
    </row>
    <row r="153" spans="1:18" ht="52.8" x14ac:dyDescent="0.25">
      <c r="A153" s="103" t="s">
        <v>1071</v>
      </c>
      <c r="B153" s="103" t="s">
        <v>1072</v>
      </c>
      <c r="C153" s="103" t="s">
        <v>1073</v>
      </c>
      <c r="D153" s="103"/>
      <c r="E153" s="103"/>
      <c r="F153" s="103" t="s">
        <v>1074</v>
      </c>
      <c r="G153" s="103" t="str">
        <f>VLOOKUP(F153,regions!A$2:C$419,3,FALSE)</f>
        <v>Shire district</v>
      </c>
      <c r="H153" s="103" t="str">
        <f>IFERROR(VLOOKUP(F153,classifications!A$3:C$328,3,FALSE),VLOOKUP(F153,classifications!I$2:K$28,3,FALSE))</f>
        <v>Predominantly Urban</v>
      </c>
      <c r="I153" s="104">
        <v>310</v>
      </c>
      <c r="J153" s="104">
        <v>10</v>
      </c>
      <c r="K153" s="104">
        <v>0</v>
      </c>
      <c r="L153" s="104">
        <v>320</v>
      </c>
      <c r="M153" s="105"/>
      <c r="O153" s="104">
        <v>350</v>
      </c>
      <c r="P153" s="105">
        <v>60</v>
      </c>
      <c r="Q153" s="105">
        <v>0</v>
      </c>
      <c r="R153" s="105">
        <v>410</v>
      </c>
    </row>
    <row r="154" spans="1:18" ht="52.8" x14ac:dyDescent="0.25">
      <c r="A154" s="103" t="s">
        <v>1075</v>
      </c>
      <c r="B154" s="103" t="s">
        <v>1076</v>
      </c>
      <c r="C154" s="103" t="s">
        <v>1077</v>
      </c>
      <c r="D154" s="103"/>
      <c r="E154" s="103"/>
      <c r="F154" s="103" t="s">
        <v>1078</v>
      </c>
      <c r="G154" s="103" t="str">
        <f>VLOOKUP(F154,regions!A$2:C$419,3,FALSE)</f>
        <v>Shire district</v>
      </c>
      <c r="H154" s="103" t="str">
        <f>IFERROR(VLOOKUP(F154,classifications!A$3:C$328,3,FALSE),VLOOKUP(F154,classifications!I$2:K$28,3,FALSE))</f>
        <v>Predominantly Rural</v>
      </c>
      <c r="I154" s="104">
        <v>240</v>
      </c>
      <c r="J154" s="104">
        <v>10</v>
      </c>
      <c r="K154" s="104">
        <v>0</v>
      </c>
      <c r="L154" s="104">
        <v>250</v>
      </c>
      <c r="M154" s="105"/>
      <c r="O154" s="104">
        <v>230</v>
      </c>
      <c r="P154" s="105">
        <v>0</v>
      </c>
      <c r="Q154" s="105">
        <v>0</v>
      </c>
      <c r="R154" s="105">
        <v>230</v>
      </c>
    </row>
    <row r="155" spans="1:18" ht="52.8" x14ac:dyDescent="0.25">
      <c r="A155" s="103" t="s">
        <v>1079</v>
      </c>
      <c r="B155" s="103" t="s">
        <v>1080</v>
      </c>
      <c r="C155" s="103" t="s">
        <v>1081</v>
      </c>
      <c r="D155" s="103"/>
      <c r="E155" s="103"/>
      <c r="F155" s="103" t="s">
        <v>1082</v>
      </c>
      <c r="G155" s="103" t="str">
        <f>VLOOKUP(F155,regions!A$2:C$419,3,FALSE)</f>
        <v>Shire district</v>
      </c>
      <c r="H155" s="103" t="str">
        <f>IFERROR(VLOOKUP(F155,classifications!A$3:C$328,3,FALSE),VLOOKUP(F155,classifications!I$2:K$28,3,FALSE))</f>
        <v>Predominantly Urban</v>
      </c>
      <c r="I155" s="104">
        <v>110</v>
      </c>
      <c r="J155" s="104">
        <v>70</v>
      </c>
      <c r="K155" s="104">
        <v>0</v>
      </c>
      <c r="L155" s="104">
        <v>170</v>
      </c>
      <c r="M155" s="105"/>
      <c r="O155" s="104">
        <v>100</v>
      </c>
      <c r="P155" s="105">
        <v>30</v>
      </c>
      <c r="Q155" s="105">
        <v>0</v>
      </c>
      <c r="R155" s="105">
        <v>130</v>
      </c>
    </row>
    <row r="156" spans="1:18" ht="52.8" x14ac:dyDescent="0.25">
      <c r="A156" s="103" t="s">
        <v>1083</v>
      </c>
      <c r="B156" s="103" t="s">
        <v>1084</v>
      </c>
      <c r="C156" s="103" t="s">
        <v>1085</v>
      </c>
      <c r="D156" s="103"/>
      <c r="E156" s="103"/>
      <c r="F156" s="103" t="s">
        <v>1086</v>
      </c>
      <c r="G156" s="103" t="str">
        <f>VLOOKUP(F156,regions!A$2:C$419,3,FALSE)</f>
        <v>Shire district</v>
      </c>
      <c r="H156" s="103" t="str">
        <f>IFERROR(VLOOKUP(F156,classifications!A$3:C$328,3,FALSE),VLOOKUP(F156,classifications!I$2:K$28,3,FALSE))</f>
        <v>Predominantly Urban</v>
      </c>
      <c r="I156" s="104">
        <v>180</v>
      </c>
      <c r="J156" s="104">
        <v>40</v>
      </c>
      <c r="K156" s="104">
        <v>0</v>
      </c>
      <c r="L156" s="104">
        <v>210</v>
      </c>
      <c r="M156" s="105"/>
      <c r="O156" s="104">
        <v>260</v>
      </c>
      <c r="P156" s="105">
        <v>50</v>
      </c>
      <c r="Q156" s="105">
        <v>0</v>
      </c>
      <c r="R156" s="105">
        <v>300</v>
      </c>
    </row>
    <row r="157" spans="1:18" ht="52.8" x14ac:dyDescent="0.25">
      <c r="A157" s="103" t="s">
        <v>1087</v>
      </c>
      <c r="B157" s="103" t="s">
        <v>1088</v>
      </c>
      <c r="C157" s="103" t="s">
        <v>1089</v>
      </c>
      <c r="D157" s="103"/>
      <c r="E157" s="103"/>
      <c r="F157" s="103" t="s">
        <v>1090</v>
      </c>
      <c r="G157" s="103" t="str">
        <f>VLOOKUP(F157,regions!A$2:C$419,3,FALSE)</f>
        <v>Shire district</v>
      </c>
      <c r="H157" s="103" t="str">
        <f>IFERROR(VLOOKUP(F157,classifications!A$3:C$328,3,FALSE),VLOOKUP(F157,classifications!I$2:K$28,3,FALSE))</f>
        <v>Predominantly Urban</v>
      </c>
      <c r="I157" s="104">
        <v>170</v>
      </c>
      <c r="J157" s="104">
        <v>0</v>
      </c>
      <c r="K157" s="104">
        <v>40</v>
      </c>
      <c r="L157" s="104">
        <v>210</v>
      </c>
      <c r="M157" s="105"/>
      <c r="O157" s="104">
        <v>240</v>
      </c>
      <c r="P157" s="105">
        <v>0</v>
      </c>
      <c r="Q157" s="105">
        <v>10</v>
      </c>
      <c r="R157" s="105">
        <v>250</v>
      </c>
    </row>
    <row r="158" spans="1:18" ht="52.8" x14ac:dyDescent="0.25">
      <c r="A158" s="103" t="s">
        <v>1091</v>
      </c>
      <c r="B158" s="103" t="s">
        <v>1092</v>
      </c>
      <c r="C158" s="103" t="s">
        <v>1093</v>
      </c>
      <c r="D158" s="103"/>
      <c r="E158" s="103"/>
      <c r="F158" s="103" t="s">
        <v>1094</v>
      </c>
      <c r="G158" s="103" t="str">
        <f>VLOOKUP(F158,regions!A$2:C$419,3,FALSE)</f>
        <v>Shire district</v>
      </c>
      <c r="H158" s="103" t="str">
        <f>IFERROR(VLOOKUP(F158,classifications!A$3:C$328,3,FALSE),VLOOKUP(F158,classifications!I$2:K$28,3,FALSE))</f>
        <v>Predominantly Rural</v>
      </c>
      <c r="I158" s="104">
        <v>200</v>
      </c>
      <c r="J158" s="104">
        <v>10</v>
      </c>
      <c r="K158" s="104">
        <v>30</v>
      </c>
      <c r="L158" s="104">
        <v>230</v>
      </c>
      <c r="M158" s="105"/>
      <c r="O158" s="104">
        <v>200</v>
      </c>
      <c r="P158" s="105">
        <v>0</v>
      </c>
      <c r="Q158" s="105">
        <v>0</v>
      </c>
      <c r="R158" s="105">
        <v>200</v>
      </c>
    </row>
    <row r="159" spans="1:18" ht="52.8" x14ac:dyDescent="0.25">
      <c r="A159" s="103" t="s">
        <v>1095</v>
      </c>
      <c r="B159" s="103" t="s">
        <v>1096</v>
      </c>
      <c r="C159" s="103" t="s">
        <v>1097</v>
      </c>
      <c r="D159" s="103"/>
      <c r="E159" s="103"/>
      <c r="F159" s="103" t="s">
        <v>1098</v>
      </c>
      <c r="G159" s="103" t="str">
        <f>VLOOKUP(F159,regions!A$2:C$419,3,FALSE)</f>
        <v>Shire district</v>
      </c>
      <c r="H159" s="103" t="str">
        <f>IFERROR(VLOOKUP(F159,classifications!A$3:C$328,3,FALSE),VLOOKUP(F159,classifications!I$2:K$28,3,FALSE))</f>
        <v>Predominantly Rural</v>
      </c>
      <c r="I159" s="104">
        <v>280</v>
      </c>
      <c r="J159" s="104">
        <v>10</v>
      </c>
      <c r="K159" s="104">
        <v>0</v>
      </c>
      <c r="L159" s="104">
        <v>290</v>
      </c>
      <c r="M159" s="105"/>
      <c r="O159" s="104">
        <v>160</v>
      </c>
      <c r="P159" s="105">
        <v>20</v>
      </c>
      <c r="Q159" s="105">
        <v>0</v>
      </c>
      <c r="R159" s="105">
        <v>180</v>
      </c>
    </row>
    <row r="160" spans="1:18" x14ac:dyDescent="0.25">
      <c r="A160" s="103"/>
      <c r="B160" s="103"/>
      <c r="C160" s="103"/>
      <c r="D160" s="103"/>
      <c r="E160" s="103"/>
      <c r="F160" s="103"/>
      <c r="G160" s="103"/>
      <c r="H160" s="103"/>
      <c r="I160" s="105"/>
      <c r="J160" s="105"/>
      <c r="K160" s="105"/>
      <c r="L160" s="105"/>
      <c r="M160" s="105"/>
      <c r="O160" s="105"/>
      <c r="P160" s="106" t="s">
        <v>1365</v>
      </c>
      <c r="Q160" s="106" t="s">
        <v>1365</v>
      </c>
      <c r="R160" s="106" t="s">
        <v>1365</v>
      </c>
    </row>
    <row r="161" spans="1:18" x14ac:dyDescent="0.25">
      <c r="A161" s="103"/>
      <c r="B161" s="103"/>
      <c r="C161" s="103"/>
      <c r="D161" s="103"/>
      <c r="E161" s="103"/>
      <c r="F161" s="103"/>
      <c r="G161" s="103"/>
      <c r="H161" s="103"/>
      <c r="I161" s="105"/>
      <c r="J161" s="105"/>
      <c r="K161" s="105"/>
      <c r="L161" s="105"/>
      <c r="M161" s="105"/>
      <c r="O161" s="105"/>
      <c r="P161" s="106" t="s">
        <v>1365</v>
      </c>
      <c r="Q161" s="106" t="s">
        <v>1365</v>
      </c>
      <c r="R161" s="106" t="s">
        <v>1365</v>
      </c>
    </row>
    <row r="162" spans="1:18" x14ac:dyDescent="0.25">
      <c r="A162" s="103"/>
      <c r="B162" s="103" t="s">
        <v>1389</v>
      </c>
      <c r="C162" s="103" t="s">
        <v>1390</v>
      </c>
      <c r="D162" s="103" t="s">
        <v>1391</v>
      </c>
      <c r="E162" s="103"/>
      <c r="F162" s="103"/>
      <c r="G162" s="103"/>
      <c r="H162" s="103"/>
      <c r="I162" s="104">
        <v>6330</v>
      </c>
      <c r="J162" s="104">
        <v>1630</v>
      </c>
      <c r="K162" s="104">
        <v>140</v>
      </c>
      <c r="L162" s="104">
        <v>8100</v>
      </c>
      <c r="M162" s="105"/>
      <c r="O162" s="104">
        <v>6230</v>
      </c>
      <c r="P162" s="207">
        <v>2080</v>
      </c>
      <c r="Q162" s="105">
        <v>150</v>
      </c>
      <c r="R162" s="207">
        <v>8460</v>
      </c>
    </row>
    <row r="163" spans="1:18" x14ac:dyDescent="0.25">
      <c r="A163" s="103"/>
      <c r="B163" s="103"/>
      <c r="C163" s="103"/>
      <c r="D163" s="103"/>
      <c r="E163" s="103"/>
      <c r="F163" s="103"/>
      <c r="G163" s="103"/>
      <c r="H163" s="103"/>
      <c r="I163" s="105"/>
      <c r="J163" s="105"/>
      <c r="K163" s="105"/>
      <c r="L163" s="105"/>
      <c r="M163" s="105"/>
      <c r="O163" s="105"/>
      <c r="P163" s="106" t="s">
        <v>1365</v>
      </c>
      <c r="Q163" s="106" t="s">
        <v>1365</v>
      </c>
      <c r="R163" s="106" t="s">
        <v>1365</v>
      </c>
    </row>
    <row r="164" spans="1:18" ht="79.2" x14ac:dyDescent="0.25">
      <c r="A164" s="103" t="s">
        <v>69</v>
      </c>
      <c r="B164" s="103" t="s">
        <v>70</v>
      </c>
      <c r="C164" s="103" t="s">
        <v>71</v>
      </c>
      <c r="D164" s="103"/>
      <c r="E164" s="103"/>
      <c r="F164" s="103" t="s">
        <v>1719</v>
      </c>
      <c r="G164" s="103" t="str">
        <f>VLOOKUP(F164,regions!A$2:C$419,3,FALSE)</f>
        <v>Unitary authority</v>
      </c>
      <c r="H164" s="103" t="str">
        <f>IFERROR(VLOOKUP(F164,classifications!A$3:C$328,3,FALSE),VLOOKUP(F164,classifications!I$2:K$28,3,FALSE))</f>
        <v>Predominantly Rural</v>
      </c>
      <c r="I164" s="105" t="s">
        <v>1370</v>
      </c>
      <c r="J164" s="105" t="s">
        <v>1370</v>
      </c>
      <c r="K164" s="105" t="s">
        <v>1370</v>
      </c>
      <c r="L164" s="105" t="s">
        <v>1370</v>
      </c>
      <c r="M164" s="105"/>
      <c r="O164" s="105" t="s">
        <v>1370</v>
      </c>
      <c r="P164" s="105" t="s">
        <v>1370</v>
      </c>
      <c r="Q164" s="105" t="s">
        <v>1370</v>
      </c>
      <c r="R164" s="105" t="s">
        <v>1370</v>
      </c>
    </row>
    <row r="165" spans="1:18" ht="79.2" x14ac:dyDescent="0.25">
      <c r="A165" s="103" t="s">
        <v>132</v>
      </c>
      <c r="B165" s="103" t="s">
        <v>133</v>
      </c>
      <c r="C165" s="103" t="s">
        <v>134</v>
      </c>
      <c r="D165" s="103"/>
      <c r="E165" s="103"/>
      <c r="F165" s="103" t="s">
        <v>1569</v>
      </c>
      <c r="G165" s="103" t="str">
        <f>VLOOKUP(F165,regions!A$2:C$419,3,FALSE)</f>
        <v>Unitary authority</v>
      </c>
      <c r="H165" s="103" t="str">
        <f>IFERROR(VLOOKUP(F165,classifications!A$3:C$328,3,FALSE),VLOOKUP(F165,classifications!I$2:K$28,3,FALSE))</f>
        <v>Predominantly Rural</v>
      </c>
      <c r="I165" s="104">
        <v>310</v>
      </c>
      <c r="J165" s="104">
        <v>80</v>
      </c>
      <c r="K165" s="104">
        <v>0</v>
      </c>
      <c r="L165" s="104">
        <v>390</v>
      </c>
      <c r="M165" s="105"/>
      <c r="O165" s="104">
        <v>360</v>
      </c>
      <c r="P165" s="105">
        <v>180</v>
      </c>
      <c r="Q165" s="105">
        <v>0</v>
      </c>
      <c r="R165" s="105">
        <v>540</v>
      </c>
    </row>
    <row r="166" spans="1:18" ht="79.2" x14ac:dyDescent="0.25">
      <c r="A166" s="103" t="s">
        <v>150</v>
      </c>
      <c r="B166" s="103" t="s">
        <v>151</v>
      </c>
      <c r="C166" s="103" t="s">
        <v>152</v>
      </c>
      <c r="D166" s="103"/>
      <c r="E166" s="103"/>
      <c r="F166" s="103" t="s">
        <v>1679</v>
      </c>
      <c r="G166" s="103" t="str">
        <f>VLOOKUP(F166,regions!A$2:C$419,3,FALSE)</f>
        <v>Unitary authority</v>
      </c>
      <c r="H166" s="103" t="str">
        <f>IFERROR(VLOOKUP(F166,classifications!A$3:C$328,3,FALSE),VLOOKUP(F166,classifications!I$2:K$28,3,FALSE))</f>
        <v>Predominantly Urban</v>
      </c>
      <c r="I166" s="104">
        <v>160</v>
      </c>
      <c r="J166" s="104">
        <v>60</v>
      </c>
      <c r="K166" s="104">
        <v>0</v>
      </c>
      <c r="L166" s="104">
        <v>210</v>
      </c>
      <c r="M166" s="105"/>
      <c r="O166" s="104">
        <v>190</v>
      </c>
      <c r="P166" s="105">
        <v>140</v>
      </c>
      <c r="Q166" s="105">
        <v>0</v>
      </c>
      <c r="R166" s="105">
        <v>320</v>
      </c>
    </row>
    <row r="167" spans="1:18" ht="79.2" x14ac:dyDescent="0.25">
      <c r="A167" s="103" t="s">
        <v>156</v>
      </c>
      <c r="B167" s="103" t="s">
        <v>157</v>
      </c>
      <c r="C167" s="103" t="s">
        <v>158</v>
      </c>
      <c r="D167" s="103"/>
      <c r="E167" s="103"/>
      <c r="F167" s="103" t="s">
        <v>1727</v>
      </c>
      <c r="G167" s="103" t="str">
        <f>VLOOKUP(F167,regions!A$2:C$419,3,FALSE)</f>
        <v>Unitary authority</v>
      </c>
      <c r="H167" s="103" t="str">
        <f>IFERROR(VLOOKUP(F167,classifications!A$3:C$328,3,FALSE),VLOOKUP(F167,classifications!I$2:K$28,3,FALSE))</f>
        <v>Predominantly Urban</v>
      </c>
      <c r="I167" s="104">
        <v>520</v>
      </c>
      <c r="J167" s="104">
        <v>90</v>
      </c>
      <c r="K167" s="104">
        <v>0</v>
      </c>
      <c r="L167" s="104">
        <v>620</v>
      </c>
      <c r="M167" s="105"/>
      <c r="O167" s="104">
        <v>410</v>
      </c>
      <c r="P167" s="105">
        <v>90</v>
      </c>
      <c r="Q167" s="105">
        <v>0</v>
      </c>
      <c r="R167" s="105">
        <v>500</v>
      </c>
    </row>
    <row r="168" spans="1:18" x14ac:dyDescent="0.25">
      <c r="A168" s="103"/>
      <c r="B168" s="103"/>
      <c r="C168" s="103"/>
      <c r="D168" s="103"/>
      <c r="E168" s="103"/>
      <c r="F168" s="103"/>
      <c r="G168" s="103"/>
      <c r="H168" s="103"/>
      <c r="I168" s="105"/>
      <c r="J168" s="105"/>
      <c r="K168" s="105"/>
      <c r="L168" s="105"/>
      <c r="M168" s="105"/>
      <c r="O168" s="105"/>
      <c r="P168" s="106" t="s">
        <v>1365</v>
      </c>
      <c r="Q168" s="106" t="s">
        <v>1365</v>
      </c>
      <c r="R168" s="106" t="s">
        <v>1365</v>
      </c>
    </row>
    <row r="169" spans="1:18" ht="52.8" x14ac:dyDescent="0.25">
      <c r="A169" s="103"/>
      <c r="B169" s="103" t="s">
        <v>1392</v>
      </c>
      <c r="C169" s="103" t="s">
        <v>1143</v>
      </c>
      <c r="D169" s="103"/>
      <c r="E169" s="103" t="s">
        <v>1144</v>
      </c>
      <c r="F169" s="103" t="s">
        <v>1144</v>
      </c>
      <c r="G169" s="103" t="str">
        <f>VLOOKUP(F169,regions!A$2:C$419,3,FALSE)</f>
        <v>Shire county</v>
      </c>
      <c r="H169" s="103" t="str">
        <f>IFERROR(VLOOKUP(F169,classifications!A$3:C$328,3,FALSE),VLOOKUP(F169,classifications!I$2:K$28,3,FALSE))</f>
        <v>Urban with Significant Rural</v>
      </c>
      <c r="I169" s="105" t="s">
        <v>1370</v>
      </c>
      <c r="J169" s="105" t="s">
        <v>1370</v>
      </c>
      <c r="K169" s="105" t="s">
        <v>1370</v>
      </c>
      <c r="L169" s="105" t="s">
        <v>1370</v>
      </c>
      <c r="M169" s="105"/>
      <c r="O169" s="105" t="s">
        <v>1370</v>
      </c>
      <c r="P169" s="105" t="s">
        <v>1370</v>
      </c>
      <c r="Q169" s="105" t="s">
        <v>1370</v>
      </c>
      <c r="R169" s="105" t="s">
        <v>1370</v>
      </c>
    </row>
    <row r="170" spans="1:18" ht="52.8" x14ac:dyDescent="0.25">
      <c r="A170" s="103" t="s">
        <v>1145</v>
      </c>
      <c r="B170" s="103" t="s">
        <v>1146</v>
      </c>
      <c r="C170" s="103" t="s">
        <v>1147</v>
      </c>
      <c r="D170" s="103"/>
      <c r="E170" s="103"/>
      <c r="F170" s="103" t="s">
        <v>1148</v>
      </c>
      <c r="G170" s="103" t="str">
        <f>VLOOKUP(F170,regions!A$2:C$419,3,FALSE)</f>
        <v>Shire district</v>
      </c>
      <c r="H170" s="103" t="str">
        <f>IFERROR(VLOOKUP(F170,classifications!A$3:C$328,3,FALSE),VLOOKUP(F170,classifications!I$2:K$28,3,FALSE))</f>
        <v>Urban with Significant Rural</v>
      </c>
      <c r="I170" s="104">
        <v>110</v>
      </c>
      <c r="J170" s="104">
        <v>0</v>
      </c>
      <c r="K170" s="104">
        <v>0</v>
      </c>
      <c r="L170" s="104">
        <v>110</v>
      </c>
      <c r="M170" s="105"/>
      <c r="O170" s="104">
        <v>150</v>
      </c>
      <c r="P170" s="105">
        <v>100</v>
      </c>
      <c r="Q170" s="105">
        <v>0</v>
      </c>
      <c r="R170" s="105">
        <v>250</v>
      </c>
    </row>
    <row r="171" spans="1:18" ht="52.8" x14ac:dyDescent="0.25">
      <c r="A171" s="103" t="s">
        <v>1149</v>
      </c>
      <c r="B171" s="103" t="s">
        <v>1150</v>
      </c>
      <c r="C171" s="103" t="s">
        <v>1151</v>
      </c>
      <c r="D171" s="103"/>
      <c r="E171" s="103"/>
      <c r="F171" s="103" t="s">
        <v>1152</v>
      </c>
      <c r="G171" s="103" t="str">
        <f>VLOOKUP(F171,regions!A$2:C$419,3,FALSE)</f>
        <v>Shire district</v>
      </c>
      <c r="H171" s="103" t="str">
        <f>IFERROR(VLOOKUP(F171,classifications!A$3:C$328,3,FALSE),VLOOKUP(F171,classifications!I$2:K$28,3,FALSE))</f>
        <v>Urban with Significant Rural</v>
      </c>
      <c r="I171" s="105" t="s">
        <v>1370</v>
      </c>
      <c r="J171" s="105" t="s">
        <v>1370</v>
      </c>
      <c r="K171" s="105" t="s">
        <v>1370</v>
      </c>
      <c r="L171" s="105" t="s">
        <v>1370</v>
      </c>
      <c r="M171" s="105"/>
      <c r="O171" s="105" t="s">
        <v>1370</v>
      </c>
      <c r="P171" s="105" t="s">
        <v>1370</v>
      </c>
      <c r="Q171" s="105" t="s">
        <v>1370</v>
      </c>
      <c r="R171" s="105" t="s">
        <v>1370</v>
      </c>
    </row>
    <row r="172" spans="1:18" ht="52.8" x14ac:dyDescent="0.25">
      <c r="A172" s="103" t="s">
        <v>1153</v>
      </c>
      <c r="B172" s="103" t="s">
        <v>1154</v>
      </c>
      <c r="C172" s="103" t="s">
        <v>1155</v>
      </c>
      <c r="D172" s="103"/>
      <c r="E172" s="103"/>
      <c r="F172" s="103" t="s">
        <v>1156</v>
      </c>
      <c r="G172" s="103" t="str">
        <f>VLOOKUP(F172,regions!A$2:C$419,3,FALSE)</f>
        <v>Shire district</v>
      </c>
      <c r="H172" s="103" t="str">
        <f>IFERROR(VLOOKUP(F172,classifications!A$3:C$328,3,FALSE),VLOOKUP(F172,classifications!I$2:K$28,3,FALSE))</f>
        <v>Urban with Significant Rural</v>
      </c>
      <c r="I172" s="104">
        <v>260</v>
      </c>
      <c r="J172" s="104">
        <v>10</v>
      </c>
      <c r="K172" s="104">
        <v>0</v>
      </c>
      <c r="L172" s="104">
        <v>270</v>
      </c>
      <c r="M172" s="105"/>
      <c r="O172" s="104">
        <v>230</v>
      </c>
      <c r="P172" s="105">
        <v>20</v>
      </c>
      <c r="Q172" s="105">
        <v>0</v>
      </c>
      <c r="R172" s="105">
        <v>250</v>
      </c>
    </row>
    <row r="173" spans="1:18" ht="52.8" x14ac:dyDescent="0.25">
      <c r="A173" s="103" t="s">
        <v>1157</v>
      </c>
      <c r="B173" s="103" t="s">
        <v>1158</v>
      </c>
      <c r="C173" s="103" t="s">
        <v>1159</v>
      </c>
      <c r="D173" s="103"/>
      <c r="E173" s="103"/>
      <c r="F173" s="103" t="s">
        <v>1160</v>
      </c>
      <c r="G173" s="103" t="str">
        <f>VLOOKUP(F173,regions!A$2:C$419,3,FALSE)</f>
        <v>Shire district</v>
      </c>
      <c r="H173" s="103" t="str">
        <f>IFERROR(VLOOKUP(F173,classifications!A$3:C$328,3,FALSE),VLOOKUP(F173,classifications!I$2:K$28,3,FALSE))</f>
        <v>Predominantly Urban</v>
      </c>
      <c r="I173" s="104">
        <v>150</v>
      </c>
      <c r="J173" s="104">
        <v>70</v>
      </c>
      <c r="K173" s="104">
        <v>0</v>
      </c>
      <c r="L173" s="104">
        <v>220</v>
      </c>
      <c r="M173" s="105"/>
      <c r="O173" s="104">
        <v>130</v>
      </c>
      <c r="P173" s="105">
        <v>20</v>
      </c>
      <c r="Q173" s="105">
        <v>0</v>
      </c>
      <c r="R173" s="105">
        <v>160</v>
      </c>
    </row>
    <row r="174" spans="1:18" ht="52.8" x14ac:dyDescent="0.25">
      <c r="A174" s="103" t="s">
        <v>1161</v>
      </c>
      <c r="B174" s="103" t="s">
        <v>1162</v>
      </c>
      <c r="C174" s="103" t="s">
        <v>1163</v>
      </c>
      <c r="D174" s="103"/>
      <c r="E174" s="103"/>
      <c r="F174" s="103" t="s">
        <v>1164</v>
      </c>
      <c r="G174" s="103" t="str">
        <f>VLOOKUP(F174,regions!A$2:C$419,3,FALSE)</f>
        <v>Shire district</v>
      </c>
      <c r="H174" s="103" t="str">
        <f>IFERROR(VLOOKUP(F174,classifications!A$3:C$328,3,FALSE),VLOOKUP(F174,classifications!I$2:K$28,3,FALSE))</f>
        <v>Urban with Significant Rural</v>
      </c>
      <c r="I174" s="104">
        <v>190</v>
      </c>
      <c r="J174" s="104">
        <v>0</v>
      </c>
      <c r="K174" s="104">
        <v>0</v>
      </c>
      <c r="L174" s="104">
        <v>190</v>
      </c>
      <c r="M174" s="105"/>
      <c r="O174" s="104">
        <v>120</v>
      </c>
      <c r="P174" s="105">
        <v>0</v>
      </c>
      <c r="Q174" s="105">
        <v>0</v>
      </c>
      <c r="R174" s="105">
        <v>120</v>
      </c>
    </row>
    <row r="175" spans="1:18" ht="52.8" x14ac:dyDescent="0.25">
      <c r="A175" s="103" t="s">
        <v>1165</v>
      </c>
      <c r="B175" s="103" t="s">
        <v>1166</v>
      </c>
      <c r="C175" s="103" t="s">
        <v>1167</v>
      </c>
      <c r="D175" s="103"/>
      <c r="E175" s="103"/>
      <c r="F175" s="103" t="s">
        <v>1168</v>
      </c>
      <c r="G175" s="103" t="str">
        <f>VLOOKUP(F175,regions!A$2:C$419,3,FALSE)</f>
        <v>Shire district</v>
      </c>
      <c r="H175" s="103" t="str">
        <f>IFERROR(VLOOKUP(F175,classifications!A$3:C$328,3,FALSE),VLOOKUP(F175,classifications!I$2:K$28,3,FALSE))</f>
        <v>Urban with Significant Rural</v>
      </c>
      <c r="I175" s="105" t="s">
        <v>1370</v>
      </c>
      <c r="J175" s="105" t="s">
        <v>1370</v>
      </c>
      <c r="K175" s="105" t="s">
        <v>1370</v>
      </c>
      <c r="L175" s="105" t="s">
        <v>1370</v>
      </c>
      <c r="M175" s="105"/>
      <c r="O175" s="105" t="s">
        <v>1370</v>
      </c>
      <c r="P175" s="105" t="s">
        <v>1370</v>
      </c>
      <c r="Q175" s="105" t="s">
        <v>1370</v>
      </c>
      <c r="R175" s="105" t="s">
        <v>1370</v>
      </c>
    </row>
    <row r="176" spans="1:18" ht="52.8" x14ac:dyDescent="0.25">
      <c r="A176" s="103" t="s">
        <v>1169</v>
      </c>
      <c r="B176" s="103" t="s">
        <v>1170</v>
      </c>
      <c r="C176" s="103" t="s">
        <v>1171</v>
      </c>
      <c r="D176" s="103"/>
      <c r="E176" s="103"/>
      <c r="F176" s="103" t="s">
        <v>1172</v>
      </c>
      <c r="G176" s="103" t="str">
        <f>VLOOKUP(F176,regions!A$2:C$419,3,FALSE)</f>
        <v>Shire district</v>
      </c>
      <c r="H176" s="103" t="str">
        <f>IFERROR(VLOOKUP(F176,classifications!A$3:C$328,3,FALSE),VLOOKUP(F176,classifications!I$2:K$28,3,FALSE))</f>
        <v>Predominantly Rural</v>
      </c>
      <c r="I176" s="104">
        <v>70</v>
      </c>
      <c r="J176" s="104">
        <v>0</v>
      </c>
      <c r="K176" s="104">
        <v>0</v>
      </c>
      <c r="L176" s="104">
        <v>70</v>
      </c>
      <c r="M176" s="105"/>
      <c r="O176" s="104">
        <v>80</v>
      </c>
      <c r="P176" s="105">
        <v>0</v>
      </c>
      <c r="Q176" s="105">
        <v>0</v>
      </c>
      <c r="R176" s="105">
        <v>80</v>
      </c>
    </row>
    <row r="177" spans="1:18" ht="52.8" x14ac:dyDescent="0.25">
      <c r="A177" s="103" t="s">
        <v>1173</v>
      </c>
      <c r="B177" s="103" t="s">
        <v>1174</v>
      </c>
      <c r="C177" s="103" t="s">
        <v>1175</v>
      </c>
      <c r="D177" s="103"/>
      <c r="E177" s="103"/>
      <c r="F177" s="103" t="s">
        <v>1176</v>
      </c>
      <c r="G177" s="103" t="str">
        <f>VLOOKUP(F177,regions!A$2:C$419,3,FALSE)</f>
        <v>Shire district</v>
      </c>
      <c r="H177" s="103" t="str">
        <f>IFERROR(VLOOKUP(F177,classifications!A$3:C$328,3,FALSE),VLOOKUP(F177,classifications!I$2:K$28,3,FALSE))</f>
        <v>Predominantly Urban</v>
      </c>
      <c r="I177" s="104">
        <v>60</v>
      </c>
      <c r="J177" s="104">
        <v>0</v>
      </c>
      <c r="K177" s="104">
        <v>0</v>
      </c>
      <c r="L177" s="104">
        <v>60</v>
      </c>
      <c r="M177" s="105"/>
      <c r="O177" s="104">
        <v>40</v>
      </c>
      <c r="P177" s="105">
        <v>0</v>
      </c>
      <c r="Q177" s="105">
        <v>0</v>
      </c>
      <c r="R177" s="105">
        <v>40</v>
      </c>
    </row>
    <row r="178" spans="1:18" x14ac:dyDescent="0.25">
      <c r="A178" s="103"/>
      <c r="B178" s="103"/>
      <c r="C178" s="103"/>
      <c r="D178" s="103"/>
      <c r="E178" s="103"/>
      <c r="F178" s="103"/>
      <c r="G178" s="103"/>
      <c r="H178" s="103"/>
      <c r="I178" s="105"/>
      <c r="J178" s="105"/>
      <c r="K178" s="105"/>
      <c r="L178" s="105"/>
      <c r="M178" s="105"/>
      <c r="O178" s="105"/>
      <c r="P178" s="106" t="s">
        <v>1365</v>
      </c>
      <c r="Q178" s="106" t="s">
        <v>1365</v>
      </c>
      <c r="R178" s="106" t="s">
        <v>1365</v>
      </c>
    </row>
    <row r="179" spans="1:18" ht="52.8" x14ac:dyDescent="0.25">
      <c r="A179" s="103"/>
      <c r="B179" s="103" t="s">
        <v>1393</v>
      </c>
      <c r="C179" s="103" t="s">
        <v>1253</v>
      </c>
      <c r="D179" s="103"/>
      <c r="E179" s="103" t="s">
        <v>1254</v>
      </c>
      <c r="F179" s="103" t="s">
        <v>1254</v>
      </c>
      <c r="G179" s="103" t="str">
        <f>VLOOKUP(F179,regions!A$2:C$419,3,FALSE)</f>
        <v>Shire county</v>
      </c>
      <c r="H179" s="103" t="str">
        <f>IFERROR(VLOOKUP(F179,classifications!A$3:C$328,3,FALSE),VLOOKUP(F179,classifications!I$2:K$28,3,FALSE))</f>
        <v>Urban with Significant Rural</v>
      </c>
      <c r="I179" s="104">
        <v>430</v>
      </c>
      <c r="J179" s="104">
        <v>120</v>
      </c>
      <c r="K179" s="104">
        <v>100</v>
      </c>
      <c r="L179" s="104">
        <v>660</v>
      </c>
      <c r="M179" s="105"/>
      <c r="O179" s="104">
        <v>500</v>
      </c>
      <c r="P179" s="105">
        <v>190</v>
      </c>
      <c r="Q179" s="105">
        <v>100</v>
      </c>
      <c r="R179" s="105">
        <v>790</v>
      </c>
    </row>
    <row r="180" spans="1:18" ht="52.8" x14ac:dyDescent="0.25">
      <c r="A180" s="103" t="s">
        <v>1255</v>
      </c>
      <c r="B180" s="103" t="s">
        <v>1256</v>
      </c>
      <c r="C180" s="103" t="s">
        <v>1257</v>
      </c>
      <c r="D180" s="103"/>
      <c r="E180" s="103"/>
      <c r="F180" s="103" t="s">
        <v>1258</v>
      </c>
      <c r="G180" s="103" t="str">
        <f>VLOOKUP(F180,regions!A$2:C$419,3,FALSE)</f>
        <v>Shire district</v>
      </c>
      <c r="H180" s="103" t="str">
        <f>IFERROR(VLOOKUP(F180,classifications!A$3:C$328,3,FALSE),VLOOKUP(F180,classifications!I$2:K$28,3,FALSE))</f>
        <v>Predominantly Rural</v>
      </c>
      <c r="I180" s="104">
        <v>20</v>
      </c>
      <c r="J180" s="104">
        <v>40</v>
      </c>
      <c r="K180" s="104">
        <v>0</v>
      </c>
      <c r="L180" s="104">
        <v>70</v>
      </c>
      <c r="M180" s="105"/>
      <c r="O180" s="104">
        <v>60</v>
      </c>
      <c r="P180" s="105">
        <v>40</v>
      </c>
      <c r="Q180" s="105">
        <v>0</v>
      </c>
      <c r="R180" s="105">
        <v>90</v>
      </c>
    </row>
    <row r="181" spans="1:18" ht="52.8" x14ac:dyDescent="0.25">
      <c r="A181" s="103" t="s">
        <v>1259</v>
      </c>
      <c r="B181" s="103" t="s">
        <v>1260</v>
      </c>
      <c r="C181" s="103" t="s">
        <v>1261</v>
      </c>
      <c r="D181" s="103"/>
      <c r="E181" s="103"/>
      <c r="F181" s="103" t="s">
        <v>1262</v>
      </c>
      <c r="G181" s="103" t="str">
        <f>VLOOKUP(F181,regions!A$2:C$419,3,FALSE)</f>
        <v>Shire district</v>
      </c>
      <c r="H181" s="103" t="str">
        <f>IFERROR(VLOOKUP(F181,classifications!A$3:C$328,3,FALSE),VLOOKUP(F181,classifications!I$2:K$28,3,FALSE))</f>
        <v>Predominantly Urban</v>
      </c>
      <c r="I181" s="104">
        <v>210</v>
      </c>
      <c r="J181" s="104">
        <v>40</v>
      </c>
      <c r="K181" s="104">
        <v>0</v>
      </c>
      <c r="L181" s="104">
        <v>240</v>
      </c>
      <c r="M181" s="105"/>
      <c r="O181" s="104">
        <v>250</v>
      </c>
      <c r="P181" s="105">
        <v>40</v>
      </c>
      <c r="Q181" s="105">
        <v>0</v>
      </c>
      <c r="R181" s="105">
        <v>290</v>
      </c>
    </row>
    <row r="182" spans="1:18" ht="52.8" x14ac:dyDescent="0.25">
      <c r="A182" s="103" t="s">
        <v>1263</v>
      </c>
      <c r="B182" s="103" t="s">
        <v>1264</v>
      </c>
      <c r="C182" s="103" t="s">
        <v>1265</v>
      </c>
      <c r="D182" s="103"/>
      <c r="E182" s="103"/>
      <c r="F182" s="103" t="s">
        <v>1266</v>
      </c>
      <c r="G182" s="103" t="str">
        <f>VLOOKUP(F182,regions!A$2:C$419,3,FALSE)</f>
        <v>Shire district</v>
      </c>
      <c r="H182" s="103" t="str">
        <f>IFERROR(VLOOKUP(F182,classifications!A$3:C$328,3,FALSE),VLOOKUP(F182,classifications!I$2:K$28,3,FALSE))</f>
        <v>Predominantly Urban</v>
      </c>
      <c r="I182" s="104">
        <v>50</v>
      </c>
      <c r="J182" s="104">
        <v>10</v>
      </c>
      <c r="K182" s="104">
        <v>100</v>
      </c>
      <c r="L182" s="104">
        <v>150</v>
      </c>
      <c r="M182" s="105"/>
      <c r="O182" s="104">
        <v>50</v>
      </c>
      <c r="P182" s="105">
        <v>40</v>
      </c>
      <c r="Q182" s="105">
        <v>100</v>
      </c>
      <c r="R182" s="105">
        <v>190</v>
      </c>
    </row>
    <row r="183" spans="1:18" ht="52.8" x14ac:dyDescent="0.25">
      <c r="A183" s="103" t="s">
        <v>1267</v>
      </c>
      <c r="B183" s="103" t="s">
        <v>1268</v>
      </c>
      <c r="C183" s="103" t="s">
        <v>1269</v>
      </c>
      <c r="D183" s="103"/>
      <c r="E183" s="103"/>
      <c r="F183" s="103" t="s">
        <v>1270</v>
      </c>
      <c r="G183" s="103" t="str">
        <f>VLOOKUP(F183,regions!A$2:C$419,3,FALSE)</f>
        <v>Shire district</v>
      </c>
      <c r="H183" s="103" t="str">
        <f>IFERROR(VLOOKUP(F183,classifications!A$3:C$328,3,FALSE),VLOOKUP(F183,classifications!I$2:K$28,3,FALSE))</f>
        <v>Predominantly Rural</v>
      </c>
      <c r="I183" s="104">
        <v>130</v>
      </c>
      <c r="J183" s="104">
        <v>40</v>
      </c>
      <c r="K183" s="104">
        <v>0</v>
      </c>
      <c r="L183" s="104">
        <v>170</v>
      </c>
      <c r="M183" s="105"/>
      <c r="O183" s="104">
        <v>70</v>
      </c>
      <c r="P183" s="105">
        <v>60</v>
      </c>
      <c r="Q183" s="105">
        <v>0</v>
      </c>
      <c r="R183" s="105">
        <v>130</v>
      </c>
    </row>
    <row r="184" spans="1:18" ht="52.8" x14ac:dyDescent="0.25">
      <c r="A184" s="103" t="s">
        <v>1271</v>
      </c>
      <c r="B184" s="103" t="s">
        <v>1272</v>
      </c>
      <c r="C184" s="103" t="s">
        <v>1273</v>
      </c>
      <c r="D184" s="103"/>
      <c r="E184" s="103"/>
      <c r="F184" s="103" t="s">
        <v>1274</v>
      </c>
      <c r="G184" s="103" t="str">
        <f>VLOOKUP(F184,regions!A$2:C$419,3,FALSE)</f>
        <v>Shire district</v>
      </c>
      <c r="H184" s="103" t="str">
        <f>IFERROR(VLOOKUP(F184,classifications!A$3:C$328,3,FALSE),VLOOKUP(F184,classifications!I$2:K$28,3,FALSE))</f>
        <v>Predominantly Urban</v>
      </c>
      <c r="I184" s="104">
        <v>30</v>
      </c>
      <c r="J184" s="104">
        <v>0</v>
      </c>
      <c r="K184" s="104">
        <v>0</v>
      </c>
      <c r="L184" s="104">
        <v>30</v>
      </c>
      <c r="M184" s="105"/>
      <c r="O184" s="104">
        <v>80</v>
      </c>
      <c r="P184" s="105">
        <v>0</v>
      </c>
      <c r="Q184" s="105">
        <v>0</v>
      </c>
      <c r="R184" s="105">
        <v>80</v>
      </c>
    </row>
    <row r="185" spans="1:18" x14ac:dyDescent="0.25">
      <c r="A185" s="103"/>
      <c r="B185" s="103"/>
      <c r="C185" s="103"/>
      <c r="D185" s="103"/>
      <c r="E185" s="103"/>
      <c r="F185" s="103"/>
      <c r="G185" s="103"/>
      <c r="H185" s="103"/>
      <c r="I185" s="105"/>
      <c r="J185" s="105"/>
      <c r="K185" s="105"/>
      <c r="L185" s="105"/>
      <c r="M185" s="105"/>
      <c r="O185" s="105"/>
      <c r="P185" s="106" t="s">
        <v>1365</v>
      </c>
      <c r="Q185" s="106" t="s">
        <v>1365</v>
      </c>
      <c r="R185" s="106" t="s">
        <v>1365</v>
      </c>
    </row>
    <row r="186" spans="1:18" x14ac:dyDescent="0.25">
      <c r="A186" s="103"/>
      <c r="B186" s="103" t="s">
        <v>1372</v>
      </c>
      <c r="C186" s="103" t="s">
        <v>421</v>
      </c>
      <c r="D186" s="103"/>
      <c r="E186" s="103" t="s">
        <v>422</v>
      </c>
      <c r="F186" s="103"/>
      <c r="G186" s="103"/>
      <c r="H186" s="103"/>
      <c r="I186" s="104">
        <v>2890</v>
      </c>
      <c r="J186" s="104">
        <v>870</v>
      </c>
      <c r="K186" s="104">
        <v>40</v>
      </c>
      <c r="L186" s="104">
        <v>3790</v>
      </c>
      <c r="M186" s="105"/>
      <c r="O186" s="104">
        <v>2850</v>
      </c>
      <c r="P186" s="207">
        <v>1010</v>
      </c>
      <c r="Q186" s="105">
        <v>50</v>
      </c>
      <c r="R186" s="207">
        <v>3910</v>
      </c>
    </row>
    <row r="187" spans="1:18" ht="79.2" x14ac:dyDescent="0.25">
      <c r="A187" s="103" t="s">
        <v>423</v>
      </c>
      <c r="B187" s="103" t="s">
        <v>424</v>
      </c>
      <c r="C187" s="103" t="s">
        <v>425</v>
      </c>
      <c r="D187" s="103"/>
      <c r="E187" s="103"/>
      <c r="F187" s="103" t="s">
        <v>426</v>
      </c>
      <c r="G187" s="103" t="str">
        <f>VLOOKUP(F187,regions!A$2:C$419,3,FALSE)</f>
        <v>Metropolitan district</v>
      </c>
      <c r="H187" s="103" t="str">
        <f>IFERROR(VLOOKUP(F187,classifications!A$3:C$328,3,FALSE),VLOOKUP(F187,classifications!I$2:K$28,3,FALSE))</f>
        <v>Predominantly Urban</v>
      </c>
      <c r="I187" s="104">
        <v>750</v>
      </c>
      <c r="J187" s="104">
        <v>240</v>
      </c>
      <c r="K187" s="104">
        <v>40</v>
      </c>
      <c r="L187" s="104">
        <v>1030</v>
      </c>
      <c r="M187" s="105"/>
      <c r="O187" s="104">
        <v>640</v>
      </c>
      <c r="P187" s="105">
        <v>280</v>
      </c>
      <c r="Q187" s="105">
        <v>20</v>
      </c>
      <c r="R187" s="105">
        <v>940</v>
      </c>
    </row>
    <row r="188" spans="1:18" ht="79.2" x14ac:dyDescent="0.25">
      <c r="A188" s="103" t="s">
        <v>427</v>
      </c>
      <c r="B188" s="103" t="s">
        <v>428</v>
      </c>
      <c r="C188" s="103" t="s">
        <v>429</v>
      </c>
      <c r="D188" s="103"/>
      <c r="E188" s="103"/>
      <c r="F188" s="103" t="s">
        <v>430</v>
      </c>
      <c r="G188" s="103" t="str">
        <f>VLOOKUP(F188,regions!A$2:C$419,3,FALSE)</f>
        <v>Metropolitan district</v>
      </c>
      <c r="H188" s="103" t="str">
        <f>IFERROR(VLOOKUP(F188,classifications!A$3:C$328,3,FALSE),VLOOKUP(F188,classifications!I$2:K$28,3,FALSE))</f>
        <v>Predominantly Urban</v>
      </c>
      <c r="I188" s="104">
        <v>470</v>
      </c>
      <c r="J188" s="104">
        <v>140</v>
      </c>
      <c r="K188" s="104">
        <v>0</v>
      </c>
      <c r="L188" s="104">
        <v>610</v>
      </c>
      <c r="M188" s="105"/>
      <c r="O188" s="104">
        <v>420</v>
      </c>
      <c r="P188" s="105">
        <v>60</v>
      </c>
      <c r="Q188" s="105">
        <v>0</v>
      </c>
      <c r="R188" s="105">
        <v>480</v>
      </c>
    </row>
    <row r="189" spans="1:18" ht="79.2" x14ac:dyDescent="0.25">
      <c r="A189" s="103" t="s">
        <v>431</v>
      </c>
      <c r="B189" s="103" t="s">
        <v>432</v>
      </c>
      <c r="C189" s="103" t="s">
        <v>433</v>
      </c>
      <c r="D189" s="103"/>
      <c r="E189" s="103"/>
      <c r="F189" s="103" t="s">
        <v>434</v>
      </c>
      <c r="G189" s="103" t="str">
        <f>VLOOKUP(F189,regions!A$2:C$419,3,FALSE)</f>
        <v>Metropolitan district</v>
      </c>
      <c r="H189" s="103" t="str">
        <f>IFERROR(VLOOKUP(F189,classifications!A$3:C$328,3,FALSE),VLOOKUP(F189,classifications!I$2:K$28,3,FALSE))</f>
        <v>Predominantly Urban</v>
      </c>
      <c r="I189" s="104">
        <v>460</v>
      </c>
      <c r="J189" s="104">
        <v>10</v>
      </c>
      <c r="K189" s="104">
        <v>0</v>
      </c>
      <c r="L189" s="104">
        <v>480</v>
      </c>
      <c r="M189" s="105"/>
      <c r="O189" s="104">
        <v>470</v>
      </c>
      <c r="P189" s="105">
        <v>50</v>
      </c>
      <c r="Q189" s="105">
        <v>0</v>
      </c>
      <c r="R189" s="105">
        <v>520</v>
      </c>
    </row>
    <row r="190" spans="1:18" ht="79.2" x14ac:dyDescent="0.25">
      <c r="A190" s="103" t="s">
        <v>435</v>
      </c>
      <c r="B190" s="103" t="s">
        <v>436</v>
      </c>
      <c r="C190" s="103" t="s">
        <v>437</v>
      </c>
      <c r="D190" s="103"/>
      <c r="E190" s="103"/>
      <c r="F190" s="103" t="s">
        <v>438</v>
      </c>
      <c r="G190" s="103" t="str">
        <f>VLOOKUP(F190,regions!A$2:C$419,3,FALSE)</f>
        <v>Metropolitan district</v>
      </c>
      <c r="H190" s="103" t="str">
        <f>IFERROR(VLOOKUP(F190,classifications!A$3:C$328,3,FALSE),VLOOKUP(F190,classifications!I$2:K$28,3,FALSE))</f>
        <v>Predominantly Urban</v>
      </c>
      <c r="I190" s="104">
        <v>610</v>
      </c>
      <c r="J190" s="104">
        <v>90</v>
      </c>
      <c r="K190" s="104">
        <v>0</v>
      </c>
      <c r="L190" s="104">
        <v>700</v>
      </c>
      <c r="M190" s="105"/>
      <c r="O190" s="104">
        <v>610</v>
      </c>
      <c r="P190" s="105">
        <v>110</v>
      </c>
      <c r="Q190" s="105">
        <v>0</v>
      </c>
      <c r="R190" s="105">
        <v>720</v>
      </c>
    </row>
    <row r="191" spans="1:18" ht="79.2" x14ac:dyDescent="0.25">
      <c r="A191" s="103" t="s">
        <v>439</v>
      </c>
      <c r="B191" s="103" t="s">
        <v>440</v>
      </c>
      <c r="C191" s="103" t="s">
        <v>441</v>
      </c>
      <c r="D191" s="103"/>
      <c r="E191" s="103"/>
      <c r="F191" s="103" t="s">
        <v>442</v>
      </c>
      <c r="G191" s="103" t="str">
        <f>VLOOKUP(F191,regions!A$2:C$419,3,FALSE)</f>
        <v>Metropolitan district</v>
      </c>
      <c r="H191" s="103" t="str">
        <f>IFERROR(VLOOKUP(F191,classifications!A$3:C$328,3,FALSE),VLOOKUP(F191,classifications!I$2:K$28,3,FALSE))</f>
        <v>Predominantly Urban</v>
      </c>
      <c r="I191" s="104">
        <v>160</v>
      </c>
      <c r="J191" s="104">
        <v>140</v>
      </c>
      <c r="K191" s="104">
        <v>0</v>
      </c>
      <c r="L191" s="104">
        <v>310</v>
      </c>
      <c r="M191" s="105"/>
      <c r="O191" s="104">
        <v>110</v>
      </c>
      <c r="P191" s="105">
        <v>80</v>
      </c>
      <c r="Q191" s="105">
        <v>30</v>
      </c>
      <c r="R191" s="105">
        <v>230</v>
      </c>
    </row>
    <row r="192" spans="1:18" ht="79.2" x14ac:dyDescent="0.25">
      <c r="A192" s="103" t="s">
        <v>443</v>
      </c>
      <c r="B192" s="103" t="s">
        <v>444</v>
      </c>
      <c r="C192" s="103" t="s">
        <v>445</v>
      </c>
      <c r="D192" s="103"/>
      <c r="E192" s="103"/>
      <c r="F192" s="103" t="s">
        <v>446</v>
      </c>
      <c r="G192" s="103" t="str">
        <f>VLOOKUP(F192,regions!A$2:C$419,3,FALSE)</f>
        <v>Metropolitan district</v>
      </c>
      <c r="H192" s="103" t="str">
        <f>IFERROR(VLOOKUP(F192,classifications!A$3:C$328,3,FALSE),VLOOKUP(F192,classifications!I$2:K$28,3,FALSE))</f>
        <v>Predominantly Urban</v>
      </c>
      <c r="I192" s="104">
        <v>280</v>
      </c>
      <c r="J192" s="104">
        <v>190</v>
      </c>
      <c r="K192" s="104">
        <v>0</v>
      </c>
      <c r="L192" s="104">
        <v>470</v>
      </c>
      <c r="M192" s="105"/>
      <c r="O192" s="104">
        <v>490</v>
      </c>
      <c r="P192" s="105">
        <v>340</v>
      </c>
      <c r="Q192" s="105">
        <v>0</v>
      </c>
      <c r="R192" s="105">
        <v>830</v>
      </c>
    </row>
    <row r="193" spans="1:18" ht="79.2" x14ac:dyDescent="0.25">
      <c r="A193" s="103" t="s">
        <v>447</v>
      </c>
      <c r="B193" s="103" t="s">
        <v>448</v>
      </c>
      <c r="C193" s="103" t="s">
        <v>449</v>
      </c>
      <c r="D193" s="103"/>
      <c r="E193" s="103"/>
      <c r="F193" s="103" t="s">
        <v>450</v>
      </c>
      <c r="G193" s="103" t="str">
        <f>VLOOKUP(F193,regions!A$2:C$419,3,FALSE)</f>
        <v>Metropolitan district</v>
      </c>
      <c r="H193" s="103" t="str">
        <f>IFERROR(VLOOKUP(F193,classifications!A$3:C$328,3,FALSE),VLOOKUP(F193,classifications!I$2:K$28,3,FALSE))</f>
        <v>Predominantly Urban</v>
      </c>
      <c r="I193" s="104">
        <v>170</v>
      </c>
      <c r="J193" s="104">
        <v>50</v>
      </c>
      <c r="K193" s="104">
        <v>0</v>
      </c>
      <c r="L193" s="104">
        <v>220</v>
      </c>
      <c r="M193" s="105"/>
      <c r="O193" s="104">
        <v>120</v>
      </c>
      <c r="P193" s="105">
        <v>80</v>
      </c>
      <c r="Q193" s="105">
        <v>0</v>
      </c>
      <c r="R193" s="105">
        <v>210</v>
      </c>
    </row>
    <row r="194" spans="1:18" x14ac:dyDescent="0.25">
      <c r="A194" s="103"/>
      <c r="B194" s="103"/>
      <c r="C194" s="103"/>
      <c r="D194" s="103"/>
      <c r="E194" s="103"/>
      <c r="F194" s="103"/>
      <c r="G194" s="103"/>
      <c r="H194" s="103"/>
      <c r="I194" s="105"/>
      <c r="J194" s="105"/>
      <c r="K194" s="105"/>
      <c r="L194" s="105"/>
      <c r="M194" s="105"/>
      <c r="O194" s="105"/>
      <c r="P194" s="106" t="s">
        <v>1365</v>
      </c>
      <c r="Q194" s="106" t="s">
        <v>1365</v>
      </c>
      <c r="R194" s="106" t="s">
        <v>1365</v>
      </c>
    </row>
    <row r="195" spans="1:18" ht="52.8" x14ac:dyDescent="0.25">
      <c r="A195" s="103"/>
      <c r="B195" s="103" t="s">
        <v>1394</v>
      </c>
      <c r="C195" s="103" t="s">
        <v>1305</v>
      </c>
      <c r="D195" s="103"/>
      <c r="E195" s="103" t="s">
        <v>1306</v>
      </c>
      <c r="F195" s="103" t="s">
        <v>1306</v>
      </c>
      <c r="G195" s="103" t="str">
        <f>VLOOKUP(F195,regions!A$2:C$419,3,FALSE)</f>
        <v>Shire county</v>
      </c>
      <c r="H195" s="103" t="str">
        <f>IFERROR(VLOOKUP(F195,classifications!A$3:C$328,3,FALSE),VLOOKUP(F195,classifications!I$2:K$28,3,FALSE))</f>
        <v>Urban with Significant Rural</v>
      </c>
      <c r="I195" s="105" t="s">
        <v>1370</v>
      </c>
      <c r="J195" s="105" t="s">
        <v>1370</v>
      </c>
      <c r="K195" s="105" t="s">
        <v>1370</v>
      </c>
      <c r="L195" s="105" t="s">
        <v>1370</v>
      </c>
      <c r="M195" s="105"/>
      <c r="O195" s="105" t="s">
        <v>1370</v>
      </c>
      <c r="P195" s="105" t="s">
        <v>1370</v>
      </c>
      <c r="Q195" s="105" t="s">
        <v>1370</v>
      </c>
      <c r="R195" s="105" t="s">
        <v>1370</v>
      </c>
    </row>
    <row r="196" spans="1:18" ht="52.8" x14ac:dyDescent="0.25">
      <c r="A196" s="103" t="s">
        <v>1307</v>
      </c>
      <c r="B196" s="103" t="s">
        <v>1308</v>
      </c>
      <c r="C196" s="103" t="s">
        <v>1309</v>
      </c>
      <c r="D196" s="103"/>
      <c r="E196" s="103"/>
      <c r="F196" s="103" t="s">
        <v>1310</v>
      </c>
      <c r="G196" s="103" t="str">
        <f>VLOOKUP(F196,regions!A$2:C$419,3,FALSE)</f>
        <v>Shire district</v>
      </c>
      <c r="H196" s="103" t="str">
        <f>IFERROR(VLOOKUP(F196,classifications!A$3:C$328,3,FALSE),VLOOKUP(F196,classifications!I$2:K$28,3,FALSE))</f>
        <v>Predominantly Urban</v>
      </c>
      <c r="I196" s="104">
        <v>50</v>
      </c>
      <c r="J196" s="104">
        <v>30</v>
      </c>
      <c r="K196" s="104">
        <v>0</v>
      </c>
      <c r="L196" s="104">
        <v>80</v>
      </c>
      <c r="M196" s="105"/>
      <c r="O196" s="104">
        <v>30</v>
      </c>
      <c r="P196" s="105">
        <v>20</v>
      </c>
      <c r="Q196" s="105">
        <v>0</v>
      </c>
      <c r="R196" s="105">
        <v>60</v>
      </c>
    </row>
    <row r="197" spans="1:18" ht="52.8" x14ac:dyDescent="0.25">
      <c r="A197" s="103" t="s">
        <v>1311</v>
      </c>
      <c r="B197" s="103" t="s">
        <v>1312</v>
      </c>
      <c r="C197" s="103" t="s">
        <v>1313</v>
      </c>
      <c r="D197" s="103"/>
      <c r="E197" s="103"/>
      <c r="F197" s="103" t="s">
        <v>1314</v>
      </c>
      <c r="G197" s="103" t="str">
        <f>VLOOKUP(F197,regions!A$2:C$419,3,FALSE)</f>
        <v>Shire district</v>
      </c>
      <c r="H197" s="103" t="str">
        <f>IFERROR(VLOOKUP(F197,classifications!A$3:C$328,3,FALSE),VLOOKUP(F197,classifications!I$2:K$28,3,FALSE))</f>
        <v>Predominantly Rural</v>
      </c>
      <c r="I197" s="104">
        <v>130</v>
      </c>
      <c r="J197" s="104">
        <v>50</v>
      </c>
      <c r="K197" s="104">
        <v>0</v>
      </c>
      <c r="L197" s="104">
        <v>180</v>
      </c>
      <c r="M197" s="105"/>
      <c r="O197" s="104">
        <v>120</v>
      </c>
      <c r="P197" s="105">
        <v>60</v>
      </c>
      <c r="Q197" s="105">
        <v>0</v>
      </c>
      <c r="R197" s="105">
        <v>170</v>
      </c>
    </row>
    <row r="198" spans="1:18" ht="52.8" x14ac:dyDescent="0.25">
      <c r="A198" s="103" t="s">
        <v>1315</v>
      </c>
      <c r="B198" s="103" t="s">
        <v>1316</v>
      </c>
      <c r="C198" s="103" t="s">
        <v>1317</v>
      </c>
      <c r="D198" s="103"/>
      <c r="E198" s="103"/>
      <c r="F198" s="103" t="s">
        <v>1318</v>
      </c>
      <c r="G198" s="103" t="str">
        <f>VLOOKUP(F198,regions!A$2:C$419,3,FALSE)</f>
        <v>Shire district</v>
      </c>
      <c r="H198" s="103" t="str">
        <f>IFERROR(VLOOKUP(F198,classifications!A$3:C$328,3,FALSE),VLOOKUP(F198,classifications!I$2:K$28,3,FALSE))</f>
        <v>Predominantly Urban</v>
      </c>
      <c r="I198" s="104">
        <v>90</v>
      </c>
      <c r="J198" s="104">
        <v>0</v>
      </c>
      <c r="K198" s="104">
        <v>0</v>
      </c>
      <c r="L198" s="104">
        <v>90</v>
      </c>
      <c r="M198" s="105"/>
      <c r="O198" s="104">
        <v>110</v>
      </c>
      <c r="P198" s="105">
        <v>30</v>
      </c>
      <c r="Q198" s="105">
        <v>0</v>
      </c>
      <c r="R198" s="105">
        <v>150</v>
      </c>
    </row>
    <row r="199" spans="1:18" ht="52.8" x14ac:dyDescent="0.25">
      <c r="A199" s="103" t="s">
        <v>1319</v>
      </c>
      <c r="B199" s="103" t="s">
        <v>1320</v>
      </c>
      <c r="C199" s="103" t="s">
        <v>1321</v>
      </c>
      <c r="D199" s="103"/>
      <c r="E199" s="103"/>
      <c r="F199" s="103" t="s">
        <v>1322</v>
      </c>
      <c r="G199" s="103" t="str">
        <f>VLOOKUP(F199,regions!A$2:C$419,3,FALSE)</f>
        <v>Shire district</v>
      </c>
      <c r="H199" s="103" t="str">
        <f>IFERROR(VLOOKUP(F199,classifications!A$3:C$328,3,FALSE),VLOOKUP(F199,classifications!I$2:K$28,3,FALSE))</f>
        <v>Predominantly Urban</v>
      </c>
      <c r="I199" s="104">
        <v>200</v>
      </c>
      <c r="J199" s="104">
        <v>20</v>
      </c>
      <c r="K199" s="104">
        <v>0</v>
      </c>
      <c r="L199" s="104">
        <v>220</v>
      </c>
      <c r="M199" s="105"/>
      <c r="O199" s="104">
        <v>140</v>
      </c>
      <c r="P199" s="105">
        <v>20</v>
      </c>
      <c r="Q199" s="105">
        <v>0</v>
      </c>
      <c r="R199" s="105">
        <v>160</v>
      </c>
    </row>
    <row r="200" spans="1:18" ht="52.8" x14ac:dyDescent="0.25">
      <c r="A200" s="103" t="s">
        <v>1323</v>
      </c>
      <c r="B200" s="103" t="s">
        <v>1324</v>
      </c>
      <c r="C200" s="103" t="s">
        <v>1325</v>
      </c>
      <c r="D200" s="103"/>
      <c r="E200" s="103"/>
      <c r="F200" s="103" t="s">
        <v>1326</v>
      </c>
      <c r="G200" s="103" t="str">
        <f>VLOOKUP(F200,regions!A$2:C$419,3,FALSE)</f>
        <v>Shire district</v>
      </c>
      <c r="H200" s="103" t="str">
        <f>IFERROR(VLOOKUP(F200,classifications!A$3:C$328,3,FALSE),VLOOKUP(F200,classifications!I$2:K$28,3,FALSE))</f>
        <v>Predominantly Rural</v>
      </c>
      <c r="I200" s="104">
        <v>140</v>
      </c>
      <c r="J200" s="104">
        <v>80</v>
      </c>
      <c r="K200" s="104">
        <v>0</v>
      </c>
      <c r="L200" s="104">
        <v>220</v>
      </c>
      <c r="M200" s="105"/>
      <c r="O200" s="104">
        <v>110</v>
      </c>
      <c r="P200" s="105">
        <v>40</v>
      </c>
      <c r="Q200" s="105">
        <v>0</v>
      </c>
      <c r="R200" s="105">
        <v>140</v>
      </c>
    </row>
    <row r="201" spans="1:18" ht="52.8" x14ac:dyDescent="0.25">
      <c r="A201" s="103" t="s">
        <v>1327</v>
      </c>
      <c r="B201" s="103" t="s">
        <v>1328</v>
      </c>
      <c r="C201" s="103" t="s">
        <v>1329</v>
      </c>
      <c r="D201" s="103"/>
      <c r="E201" s="103"/>
      <c r="F201" s="103" t="s">
        <v>1330</v>
      </c>
      <c r="G201" s="103" t="str">
        <f>VLOOKUP(F201,regions!A$2:C$419,3,FALSE)</f>
        <v>Shire district</v>
      </c>
      <c r="H201" s="103" t="str">
        <f>IFERROR(VLOOKUP(F201,classifications!A$3:C$328,3,FALSE),VLOOKUP(F201,classifications!I$2:K$28,3,FALSE))</f>
        <v>Urban with Significant Rural</v>
      </c>
      <c r="I201" s="105" t="s">
        <v>1370</v>
      </c>
      <c r="J201" s="105" t="s">
        <v>1370</v>
      </c>
      <c r="K201" s="105" t="s">
        <v>1370</v>
      </c>
      <c r="L201" s="105" t="s">
        <v>1370</v>
      </c>
      <c r="M201" s="105"/>
      <c r="O201" s="105" t="s">
        <v>1370</v>
      </c>
      <c r="P201" s="105" t="s">
        <v>1370</v>
      </c>
      <c r="Q201" s="105" t="s">
        <v>1370</v>
      </c>
      <c r="R201" s="105" t="s">
        <v>1370</v>
      </c>
    </row>
    <row r="202" spans="1:18" x14ac:dyDescent="0.25">
      <c r="A202" s="103"/>
      <c r="B202" s="103"/>
      <c r="C202" s="103"/>
      <c r="D202" s="103"/>
      <c r="E202" s="103"/>
      <c r="F202" s="103"/>
      <c r="G202" s="103"/>
      <c r="H202" s="103"/>
      <c r="I202" s="105"/>
      <c r="J202" s="105"/>
      <c r="K202" s="105"/>
      <c r="L202" s="105"/>
      <c r="M202" s="105"/>
      <c r="O202" s="105"/>
      <c r="P202" s="106" t="s">
        <v>1365</v>
      </c>
      <c r="Q202" s="106" t="s">
        <v>1365</v>
      </c>
      <c r="R202" s="106" t="s">
        <v>1365</v>
      </c>
    </row>
    <row r="203" spans="1:18" x14ac:dyDescent="0.25">
      <c r="A203" s="103"/>
      <c r="B203" s="103"/>
      <c r="C203" s="103"/>
      <c r="D203" s="103"/>
      <c r="E203" s="103"/>
      <c r="F203" s="103"/>
      <c r="G203" s="103"/>
      <c r="H203" s="103"/>
      <c r="I203" s="105"/>
      <c r="J203" s="105"/>
      <c r="K203" s="105"/>
      <c r="L203" s="105"/>
      <c r="M203" s="105"/>
      <c r="O203" s="105"/>
      <c r="P203" s="106" t="s">
        <v>1365</v>
      </c>
      <c r="Q203" s="106" t="s">
        <v>1365</v>
      </c>
      <c r="R203" s="106" t="s">
        <v>1365</v>
      </c>
    </row>
    <row r="204" spans="1:18" x14ac:dyDescent="0.25">
      <c r="A204" s="103"/>
      <c r="B204" s="103" t="s">
        <v>1395</v>
      </c>
      <c r="C204" s="103" t="s">
        <v>1396</v>
      </c>
      <c r="D204" s="103" t="s">
        <v>1397</v>
      </c>
      <c r="E204" s="103"/>
      <c r="F204" s="103"/>
      <c r="G204" s="103"/>
      <c r="H204" s="103"/>
      <c r="I204" s="104">
        <v>11470</v>
      </c>
      <c r="J204" s="104">
        <v>2830</v>
      </c>
      <c r="K204" s="104">
        <v>110</v>
      </c>
      <c r="L204" s="104">
        <v>14410</v>
      </c>
      <c r="M204" s="105"/>
      <c r="O204" s="104">
        <v>11780</v>
      </c>
      <c r="P204" s="207">
        <v>3350</v>
      </c>
      <c r="Q204" s="105">
        <v>90</v>
      </c>
      <c r="R204" s="207">
        <v>15220</v>
      </c>
    </row>
    <row r="205" spans="1:18" x14ac:dyDescent="0.25">
      <c r="A205" s="103"/>
      <c r="B205" s="103"/>
      <c r="C205" s="103"/>
      <c r="D205" s="103"/>
      <c r="E205" s="103"/>
      <c r="F205" s="103"/>
      <c r="G205" s="103"/>
      <c r="H205" s="103"/>
      <c r="I205" s="105"/>
      <c r="J205" s="105"/>
      <c r="K205" s="105"/>
      <c r="L205" s="105"/>
      <c r="M205" s="105"/>
      <c r="O205" s="105"/>
      <c r="P205" s="106" t="s">
        <v>1365</v>
      </c>
      <c r="Q205" s="106" t="s">
        <v>1365</v>
      </c>
      <c r="R205" s="106" t="s">
        <v>1365</v>
      </c>
    </row>
    <row r="206" spans="1:18" ht="79.2" x14ac:dyDescent="0.25">
      <c r="A206" s="103" t="s">
        <v>18</v>
      </c>
      <c r="B206" s="103" t="s">
        <v>19</v>
      </c>
      <c r="C206" s="103" t="s">
        <v>20</v>
      </c>
      <c r="D206" s="103"/>
      <c r="E206" s="103"/>
      <c r="F206" s="103" t="s">
        <v>1449</v>
      </c>
      <c r="G206" s="103" t="str">
        <f>VLOOKUP(F206,regions!A$2:C$419,3,FALSE)</f>
        <v>Unitary authority</v>
      </c>
      <c r="H206" s="103" t="str">
        <f>IFERROR(VLOOKUP(F206,classifications!A$3:C$328,3,FALSE),VLOOKUP(F206,classifications!I$2:K$28,3,FALSE))</f>
        <v>Urban with Significant Rural</v>
      </c>
      <c r="I206" s="105" t="s">
        <v>1370</v>
      </c>
      <c r="J206" s="105" t="s">
        <v>1370</v>
      </c>
      <c r="K206" s="105" t="s">
        <v>1370</v>
      </c>
      <c r="L206" s="105" t="s">
        <v>1370</v>
      </c>
      <c r="M206" s="105"/>
      <c r="O206" s="105" t="s">
        <v>1370</v>
      </c>
      <c r="P206" s="105" t="s">
        <v>1370</v>
      </c>
      <c r="Q206" s="105" t="s">
        <v>1370</v>
      </c>
      <c r="R206" s="105" t="s">
        <v>1370</v>
      </c>
    </row>
    <row r="207" spans="1:18" ht="79.2" x14ac:dyDescent="0.25">
      <c r="A207" s="103" t="s">
        <v>39</v>
      </c>
      <c r="B207" s="103" t="s">
        <v>40</v>
      </c>
      <c r="C207" s="103" t="s">
        <v>41</v>
      </c>
      <c r="D207" s="103"/>
      <c r="E207" s="103"/>
      <c r="F207" s="103" t="s">
        <v>1731</v>
      </c>
      <c r="G207" s="103" t="str">
        <f>VLOOKUP(F207,regions!A$2:C$419,3,FALSE)</f>
        <v>Unitary authority</v>
      </c>
      <c r="H207" s="103" t="str">
        <f>IFERROR(VLOOKUP(F207,classifications!A$3:C$328,3,FALSE),VLOOKUP(F207,classifications!I$2:K$28,3,FALSE))</f>
        <v>Predominantly Rural</v>
      </c>
      <c r="I207" s="104">
        <v>640</v>
      </c>
      <c r="J207" s="104">
        <v>270</v>
      </c>
      <c r="K207" s="104">
        <v>0</v>
      </c>
      <c r="L207" s="104">
        <v>910</v>
      </c>
      <c r="M207" s="105"/>
      <c r="O207" s="104">
        <v>750</v>
      </c>
      <c r="P207" s="105">
        <v>380</v>
      </c>
      <c r="Q207" s="105">
        <v>0</v>
      </c>
      <c r="R207" s="207">
        <v>1130</v>
      </c>
    </row>
    <row r="208" spans="1:18" ht="79.2" x14ac:dyDescent="0.25">
      <c r="A208" s="103" t="s">
        <v>84</v>
      </c>
      <c r="B208" s="103" t="s">
        <v>85</v>
      </c>
      <c r="C208" s="103" t="s">
        <v>86</v>
      </c>
      <c r="D208" s="103"/>
      <c r="E208" s="103"/>
      <c r="F208" s="103" t="s">
        <v>1680</v>
      </c>
      <c r="G208" s="103" t="str">
        <f>VLOOKUP(F208,regions!A$2:C$419,3,FALSE)</f>
        <v>Unitary authority</v>
      </c>
      <c r="H208" s="103" t="str">
        <f>IFERROR(VLOOKUP(F208,classifications!A$3:C$328,3,FALSE),VLOOKUP(F208,classifications!I$2:K$28,3,FALSE))</f>
        <v>Predominantly Urban</v>
      </c>
      <c r="I208" s="104">
        <v>200</v>
      </c>
      <c r="J208" s="104">
        <v>150</v>
      </c>
      <c r="K208" s="104">
        <v>0</v>
      </c>
      <c r="L208" s="104">
        <v>350</v>
      </c>
      <c r="M208" s="105"/>
      <c r="O208" s="104">
        <v>150</v>
      </c>
      <c r="P208" s="105">
        <v>130</v>
      </c>
      <c r="Q208" s="105">
        <v>0</v>
      </c>
      <c r="R208" s="105">
        <v>280</v>
      </c>
    </row>
    <row r="209" spans="1:18" ht="79.2" x14ac:dyDescent="0.25">
      <c r="A209" s="103" t="s">
        <v>111</v>
      </c>
      <c r="B209" s="103" t="s">
        <v>112</v>
      </c>
      <c r="C209" s="103" t="s">
        <v>113</v>
      </c>
      <c r="D209" s="103"/>
      <c r="E209" s="103"/>
      <c r="F209" s="103" t="s">
        <v>1681</v>
      </c>
      <c r="G209" s="103" t="str">
        <f>VLOOKUP(F209,regions!A$2:C$419,3,FALSE)</f>
        <v>Unitary authority</v>
      </c>
      <c r="H209" s="103" t="str">
        <f>IFERROR(VLOOKUP(F209,classifications!A$3:C$328,3,FALSE),VLOOKUP(F209,classifications!I$2:K$28,3,FALSE))</f>
        <v>Predominantly Urban</v>
      </c>
      <c r="I209" s="104">
        <v>500</v>
      </c>
      <c r="J209" s="104">
        <v>170</v>
      </c>
      <c r="K209" s="104">
        <v>0</v>
      </c>
      <c r="L209" s="104">
        <v>670</v>
      </c>
      <c r="M209" s="105"/>
      <c r="O209" s="104">
        <v>390</v>
      </c>
      <c r="P209" s="105">
        <v>290</v>
      </c>
      <c r="Q209" s="105">
        <v>0</v>
      </c>
      <c r="R209" s="105">
        <v>670</v>
      </c>
    </row>
    <row r="210" spans="1:18" ht="79.2" x14ac:dyDescent="0.25">
      <c r="A210" s="103" t="s">
        <v>144</v>
      </c>
      <c r="B210" s="103" t="s">
        <v>145</v>
      </c>
      <c r="C210" s="103" t="s">
        <v>146</v>
      </c>
      <c r="D210" s="103"/>
      <c r="E210" s="103"/>
      <c r="F210" s="103" t="s">
        <v>1729</v>
      </c>
      <c r="G210" s="103" t="str">
        <f>VLOOKUP(F210,regions!A$2:C$419,3,FALSE)</f>
        <v>Unitary authority</v>
      </c>
      <c r="H210" s="103" t="str">
        <f>IFERROR(VLOOKUP(F210,classifications!A$3:C$328,3,FALSE),VLOOKUP(F210,classifications!I$2:K$28,3,FALSE))</f>
        <v>Predominantly Urban</v>
      </c>
      <c r="I210" s="104">
        <v>130</v>
      </c>
      <c r="J210" s="104">
        <v>70</v>
      </c>
      <c r="K210" s="104">
        <v>0</v>
      </c>
      <c r="L210" s="104">
        <v>190</v>
      </c>
      <c r="M210" s="105"/>
      <c r="O210" s="104">
        <v>70</v>
      </c>
      <c r="P210" s="105">
        <v>0</v>
      </c>
      <c r="Q210" s="105">
        <v>0</v>
      </c>
      <c r="R210" s="105">
        <v>70</v>
      </c>
    </row>
    <row r="211" spans="1:18" ht="79.2" x14ac:dyDescent="0.25">
      <c r="A211" s="103" t="s">
        <v>159</v>
      </c>
      <c r="B211" s="103" t="s">
        <v>160</v>
      </c>
      <c r="C211" s="103" t="s">
        <v>161</v>
      </c>
      <c r="D211" s="103"/>
      <c r="E211" s="103"/>
      <c r="F211" s="103" t="s">
        <v>1682</v>
      </c>
      <c r="G211" s="103" t="str">
        <f>VLOOKUP(F211,regions!A$2:C$419,3,FALSE)</f>
        <v>Unitary authority</v>
      </c>
      <c r="H211" s="103" t="str">
        <f>IFERROR(VLOOKUP(F211,classifications!A$3:C$328,3,FALSE),VLOOKUP(F211,classifications!I$2:K$28,3,FALSE))</f>
        <v>Predominantly Urban</v>
      </c>
      <c r="I211" s="105" t="s">
        <v>1370</v>
      </c>
      <c r="J211" s="105" t="s">
        <v>1370</v>
      </c>
      <c r="K211" s="105" t="s">
        <v>1370</v>
      </c>
      <c r="L211" s="105" t="s">
        <v>1370</v>
      </c>
      <c r="M211" s="105"/>
      <c r="O211" s="105" t="s">
        <v>1370</v>
      </c>
      <c r="P211" s="105" t="s">
        <v>1370</v>
      </c>
      <c r="Q211" s="105" t="s">
        <v>1370</v>
      </c>
      <c r="R211" s="105" t="s">
        <v>1370</v>
      </c>
    </row>
    <row r="212" spans="1:18" x14ac:dyDescent="0.25">
      <c r="A212" s="103"/>
      <c r="B212" s="103"/>
      <c r="C212" s="103"/>
      <c r="D212" s="103"/>
      <c r="E212" s="103"/>
      <c r="F212" s="103"/>
      <c r="G212" s="103"/>
      <c r="H212" s="103"/>
      <c r="I212" s="105"/>
      <c r="J212" s="105"/>
      <c r="K212" s="105"/>
      <c r="L212" s="105"/>
      <c r="M212" s="105"/>
      <c r="O212" s="105"/>
      <c r="P212" s="106" t="s">
        <v>1365</v>
      </c>
      <c r="Q212" s="106" t="s">
        <v>1365</v>
      </c>
      <c r="R212" s="106" t="s">
        <v>1365</v>
      </c>
    </row>
    <row r="213" spans="1:18" ht="52.8" x14ac:dyDescent="0.25">
      <c r="A213" s="103"/>
      <c r="B213" s="103" t="s">
        <v>1398</v>
      </c>
      <c r="C213" s="103" t="s">
        <v>492</v>
      </c>
      <c r="D213" s="103"/>
      <c r="E213" s="103" t="s">
        <v>493</v>
      </c>
      <c r="F213" s="103" t="s">
        <v>493</v>
      </c>
      <c r="G213" s="103" t="str">
        <f>VLOOKUP(F213,regions!A$2:C$419,3,FALSE)</f>
        <v>Shire county</v>
      </c>
      <c r="H213" s="103" t="str">
        <f>IFERROR(VLOOKUP(F213,classifications!A$3:C$328,3,FALSE),VLOOKUP(F213,classifications!I$2:K$28,3,FALSE))</f>
        <v>Predominantly Rural</v>
      </c>
      <c r="I213" s="105" t="s">
        <v>1370</v>
      </c>
      <c r="J213" s="105" t="s">
        <v>1370</v>
      </c>
      <c r="K213" s="105" t="s">
        <v>1370</v>
      </c>
      <c r="L213" s="105" t="s">
        <v>1370</v>
      </c>
      <c r="M213" s="105"/>
      <c r="O213" s="105" t="s">
        <v>1370</v>
      </c>
      <c r="P213" s="105" t="s">
        <v>1370</v>
      </c>
      <c r="Q213" s="105" t="s">
        <v>1370</v>
      </c>
      <c r="R213" s="105" t="s">
        <v>1370</v>
      </c>
    </row>
    <row r="214" spans="1:18" ht="52.8" x14ac:dyDescent="0.25">
      <c r="A214" s="103" t="s">
        <v>494</v>
      </c>
      <c r="B214" s="103" t="s">
        <v>495</v>
      </c>
      <c r="C214" s="103" t="s">
        <v>496</v>
      </c>
      <c r="D214" s="103"/>
      <c r="E214" s="103"/>
      <c r="F214" s="103" t="s">
        <v>497</v>
      </c>
      <c r="G214" s="103" t="str">
        <f>VLOOKUP(F214,regions!A$2:C$419,3,FALSE)</f>
        <v>Shire district</v>
      </c>
      <c r="H214" s="103" t="str">
        <f>IFERROR(VLOOKUP(F214,classifications!A$3:C$328,3,FALSE),VLOOKUP(F214,classifications!I$2:K$28,3,FALSE))</f>
        <v>Predominantly Urban</v>
      </c>
      <c r="I214" s="104">
        <v>130</v>
      </c>
      <c r="J214" s="104">
        <v>20</v>
      </c>
      <c r="K214" s="104">
        <v>10</v>
      </c>
      <c r="L214" s="104">
        <v>160</v>
      </c>
      <c r="M214" s="105"/>
      <c r="O214" s="104">
        <v>230</v>
      </c>
      <c r="P214" s="105">
        <v>20</v>
      </c>
      <c r="Q214" s="105">
        <v>10</v>
      </c>
      <c r="R214" s="105">
        <v>250</v>
      </c>
    </row>
    <row r="215" spans="1:18" ht="52.8" x14ac:dyDescent="0.25">
      <c r="A215" s="103" t="s">
        <v>498</v>
      </c>
      <c r="B215" s="103" t="s">
        <v>499</v>
      </c>
      <c r="C215" s="103" t="s">
        <v>500</v>
      </c>
      <c r="D215" s="103"/>
      <c r="E215" s="103"/>
      <c r="F215" s="103" t="s">
        <v>501</v>
      </c>
      <c r="G215" s="103" t="str">
        <f>VLOOKUP(F215,regions!A$2:C$419,3,FALSE)</f>
        <v>Shire district</v>
      </c>
      <c r="H215" s="103" t="str">
        <f>IFERROR(VLOOKUP(F215,classifications!A$3:C$328,3,FALSE),VLOOKUP(F215,classifications!I$2:K$28,3,FALSE))</f>
        <v>Predominantly Rural</v>
      </c>
      <c r="I215" s="104">
        <v>330</v>
      </c>
      <c r="J215" s="104">
        <v>40</v>
      </c>
      <c r="K215" s="104">
        <v>0</v>
      </c>
      <c r="L215" s="104">
        <v>370</v>
      </c>
      <c r="M215" s="105"/>
      <c r="O215" s="104">
        <v>250</v>
      </c>
      <c r="P215" s="105">
        <v>50</v>
      </c>
      <c r="Q215" s="105">
        <v>0</v>
      </c>
      <c r="R215" s="105">
        <v>300</v>
      </c>
    </row>
    <row r="216" spans="1:18" ht="52.8" x14ac:dyDescent="0.25">
      <c r="A216" s="103" t="s">
        <v>502</v>
      </c>
      <c r="B216" s="103" t="s">
        <v>503</v>
      </c>
      <c r="C216" s="103" t="s">
        <v>504</v>
      </c>
      <c r="D216" s="103"/>
      <c r="E216" s="103"/>
      <c r="F216" s="103" t="s">
        <v>505</v>
      </c>
      <c r="G216" s="103" t="str">
        <f>VLOOKUP(F216,regions!A$2:C$419,3,FALSE)</f>
        <v>Shire district</v>
      </c>
      <c r="H216" s="103" t="str">
        <f>IFERROR(VLOOKUP(F216,classifications!A$3:C$328,3,FALSE),VLOOKUP(F216,classifications!I$2:K$28,3,FALSE))</f>
        <v>Predominantly Rural</v>
      </c>
      <c r="I216" s="104">
        <v>280</v>
      </c>
      <c r="J216" s="104">
        <v>0</v>
      </c>
      <c r="K216" s="104">
        <v>0</v>
      </c>
      <c r="L216" s="104">
        <v>280</v>
      </c>
      <c r="M216" s="105"/>
      <c r="O216" s="104">
        <v>240</v>
      </c>
      <c r="P216" s="105">
        <v>30</v>
      </c>
      <c r="Q216" s="105">
        <v>0</v>
      </c>
      <c r="R216" s="105">
        <v>260</v>
      </c>
    </row>
    <row r="217" spans="1:18" ht="52.8" x14ac:dyDescent="0.25">
      <c r="A217" s="103" t="s">
        <v>506</v>
      </c>
      <c r="B217" s="103" t="s">
        <v>507</v>
      </c>
      <c r="C217" s="103" t="s">
        <v>508</v>
      </c>
      <c r="D217" s="103"/>
      <c r="E217" s="103"/>
      <c r="F217" s="103" t="s">
        <v>509</v>
      </c>
      <c r="G217" s="103" t="str">
        <f>VLOOKUP(F217,regions!A$2:C$419,3,FALSE)</f>
        <v>Shire district</v>
      </c>
      <c r="H217" s="103" t="str">
        <f>IFERROR(VLOOKUP(F217,classifications!A$3:C$328,3,FALSE),VLOOKUP(F217,classifications!I$2:K$28,3,FALSE))</f>
        <v>Predominantly Rural</v>
      </c>
      <c r="I217" s="104">
        <v>810</v>
      </c>
      <c r="J217" s="104">
        <v>100</v>
      </c>
      <c r="K217" s="104">
        <v>0</v>
      </c>
      <c r="L217" s="104">
        <v>910</v>
      </c>
      <c r="M217" s="105"/>
      <c r="O217" s="104">
        <v>850</v>
      </c>
      <c r="P217" s="105">
        <v>130</v>
      </c>
      <c r="Q217" s="105">
        <v>0</v>
      </c>
      <c r="R217" s="105">
        <v>980</v>
      </c>
    </row>
    <row r="218" spans="1:18" ht="52.8" x14ac:dyDescent="0.25">
      <c r="A218" s="103" t="s">
        <v>510</v>
      </c>
      <c r="B218" s="103" t="s">
        <v>511</v>
      </c>
      <c r="C218" s="103" t="s">
        <v>512</v>
      </c>
      <c r="D218" s="103"/>
      <c r="E218" s="103"/>
      <c r="F218" s="103" t="s">
        <v>513</v>
      </c>
      <c r="G218" s="103" t="str">
        <f>VLOOKUP(F218,regions!A$2:C$419,3,FALSE)</f>
        <v>Shire district</v>
      </c>
      <c r="H218" s="103" t="str">
        <f>IFERROR(VLOOKUP(F218,classifications!A$3:C$328,3,FALSE),VLOOKUP(F218,classifications!I$2:K$28,3,FALSE))</f>
        <v>Predominantly Rural</v>
      </c>
      <c r="I218" s="105" t="s">
        <v>1370</v>
      </c>
      <c r="J218" s="105" t="s">
        <v>1370</v>
      </c>
      <c r="K218" s="105" t="s">
        <v>1370</v>
      </c>
      <c r="L218" s="105" t="s">
        <v>1370</v>
      </c>
      <c r="M218" s="105"/>
      <c r="O218" s="105" t="s">
        <v>1370</v>
      </c>
      <c r="P218" s="105" t="s">
        <v>1370</v>
      </c>
      <c r="Q218" s="105" t="s">
        <v>1370</v>
      </c>
      <c r="R218" s="105" t="s">
        <v>1370</v>
      </c>
    </row>
    <row r="219" spans="1:18" x14ac:dyDescent="0.25">
      <c r="A219" s="103"/>
      <c r="B219" s="103"/>
      <c r="C219" s="103"/>
      <c r="D219" s="103"/>
      <c r="E219" s="103"/>
      <c r="F219" s="103"/>
      <c r="G219" s="103"/>
      <c r="H219" s="103"/>
      <c r="I219" s="105"/>
      <c r="J219" s="105"/>
      <c r="K219" s="105"/>
      <c r="L219" s="105"/>
      <c r="M219" s="105"/>
      <c r="O219" s="105"/>
      <c r="P219" s="106" t="s">
        <v>1365</v>
      </c>
      <c r="Q219" s="106" t="s">
        <v>1365</v>
      </c>
      <c r="R219" s="106" t="s">
        <v>1365</v>
      </c>
    </row>
    <row r="220" spans="1:18" ht="52.8" x14ac:dyDescent="0.25">
      <c r="A220" s="103"/>
      <c r="B220" s="103" t="s">
        <v>1399</v>
      </c>
      <c r="C220" s="103" t="s">
        <v>656</v>
      </c>
      <c r="D220" s="103"/>
      <c r="E220" s="103" t="s">
        <v>657</v>
      </c>
      <c r="F220" s="103" t="s">
        <v>657</v>
      </c>
      <c r="G220" s="103" t="str">
        <f>VLOOKUP(F220,regions!A$2:C$419,3,FALSE)</f>
        <v>Shire county</v>
      </c>
      <c r="H220" s="103" t="str">
        <f>IFERROR(VLOOKUP(F220,classifications!A$3:C$328,3,FALSE),VLOOKUP(F220,classifications!I$2:K$28,3,FALSE))</f>
        <v>Urban with Significant Rural</v>
      </c>
      <c r="I220" s="104">
        <v>2440</v>
      </c>
      <c r="J220" s="104">
        <v>750</v>
      </c>
      <c r="K220" s="104">
        <v>0</v>
      </c>
      <c r="L220" s="104">
        <v>3180</v>
      </c>
      <c r="M220" s="105"/>
      <c r="O220" s="104">
        <v>2530</v>
      </c>
      <c r="P220" s="105">
        <v>770</v>
      </c>
      <c r="Q220" s="105">
        <v>10</v>
      </c>
      <c r="R220" s="207">
        <v>3310</v>
      </c>
    </row>
    <row r="221" spans="1:18" ht="52.8" x14ac:dyDescent="0.25">
      <c r="A221" s="103" t="s">
        <v>658</v>
      </c>
      <c r="B221" s="103" t="s">
        <v>659</v>
      </c>
      <c r="C221" s="103" t="s">
        <v>660</v>
      </c>
      <c r="D221" s="103"/>
      <c r="E221" s="103"/>
      <c r="F221" s="103" t="s">
        <v>661</v>
      </c>
      <c r="G221" s="103" t="str">
        <f>VLOOKUP(F221,regions!A$2:C$419,3,FALSE)</f>
        <v>Shire district</v>
      </c>
      <c r="H221" s="103" t="str">
        <f>IFERROR(VLOOKUP(F221,classifications!A$3:C$328,3,FALSE),VLOOKUP(F221,classifications!I$2:K$28,3,FALSE))</f>
        <v>Predominantly Urban</v>
      </c>
      <c r="I221" s="104">
        <v>350</v>
      </c>
      <c r="J221" s="104">
        <v>190</v>
      </c>
      <c r="K221" s="104">
        <v>0</v>
      </c>
      <c r="L221" s="104">
        <v>540</v>
      </c>
      <c r="M221" s="105"/>
      <c r="O221" s="104">
        <v>240</v>
      </c>
      <c r="P221" s="105">
        <v>160</v>
      </c>
      <c r="Q221" s="105">
        <v>0</v>
      </c>
      <c r="R221" s="105">
        <v>400</v>
      </c>
    </row>
    <row r="222" spans="1:18" ht="52.8" x14ac:dyDescent="0.25">
      <c r="A222" s="103" t="s">
        <v>662</v>
      </c>
      <c r="B222" s="103" t="s">
        <v>663</v>
      </c>
      <c r="C222" s="103" t="s">
        <v>664</v>
      </c>
      <c r="D222" s="103"/>
      <c r="E222" s="103"/>
      <c r="F222" s="103" t="s">
        <v>665</v>
      </c>
      <c r="G222" s="103" t="str">
        <f>VLOOKUP(F222,regions!A$2:C$419,3,FALSE)</f>
        <v>Shire district</v>
      </c>
      <c r="H222" s="103" t="str">
        <f>IFERROR(VLOOKUP(F222,classifications!A$3:C$328,3,FALSE),VLOOKUP(F222,classifications!I$2:K$28,3,FALSE))</f>
        <v>Predominantly Rural</v>
      </c>
      <c r="I222" s="104">
        <v>220</v>
      </c>
      <c r="J222" s="104">
        <v>40</v>
      </c>
      <c r="K222" s="104">
        <v>0</v>
      </c>
      <c r="L222" s="104">
        <v>260</v>
      </c>
      <c r="M222" s="105"/>
      <c r="O222" s="104">
        <v>330</v>
      </c>
      <c r="P222" s="105">
        <v>90</v>
      </c>
      <c r="Q222" s="105">
        <v>0</v>
      </c>
      <c r="R222" s="105">
        <v>420</v>
      </c>
    </row>
    <row r="223" spans="1:18" ht="52.8" x14ac:dyDescent="0.25">
      <c r="A223" s="103" t="s">
        <v>666</v>
      </c>
      <c r="B223" s="103" t="s">
        <v>667</v>
      </c>
      <c r="C223" s="103" t="s">
        <v>668</v>
      </c>
      <c r="D223" s="103"/>
      <c r="E223" s="103"/>
      <c r="F223" s="103" t="s">
        <v>669</v>
      </c>
      <c r="G223" s="103" t="str">
        <f>VLOOKUP(F223,regions!A$2:C$419,3,FALSE)</f>
        <v>Shire district</v>
      </c>
      <c r="H223" s="103" t="str">
        <f>IFERROR(VLOOKUP(F223,classifications!A$3:C$328,3,FALSE),VLOOKUP(F223,classifications!I$2:K$28,3,FALSE))</f>
        <v>Urban with Significant Rural</v>
      </c>
      <c r="I223" s="104">
        <v>70</v>
      </c>
      <c r="J223" s="104">
        <v>20</v>
      </c>
      <c r="K223" s="104">
        <v>0</v>
      </c>
      <c r="L223" s="104">
        <v>80</v>
      </c>
      <c r="M223" s="105"/>
      <c r="O223" s="104">
        <v>170</v>
      </c>
      <c r="P223" s="105">
        <v>0</v>
      </c>
      <c r="Q223" s="105">
        <v>0</v>
      </c>
      <c r="R223" s="105">
        <v>170</v>
      </c>
    </row>
    <row r="224" spans="1:18" ht="52.8" x14ac:dyDescent="0.25">
      <c r="A224" s="103" t="s">
        <v>670</v>
      </c>
      <c r="B224" s="103" t="s">
        <v>671</v>
      </c>
      <c r="C224" s="103" t="s">
        <v>672</v>
      </c>
      <c r="D224" s="103"/>
      <c r="E224" s="103"/>
      <c r="F224" s="103" t="s">
        <v>673</v>
      </c>
      <c r="G224" s="103" t="str">
        <f>VLOOKUP(F224,regions!A$2:C$419,3,FALSE)</f>
        <v>Shire district</v>
      </c>
      <c r="H224" s="103" t="str">
        <f>IFERROR(VLOOKUP(F224,classifications!A$3:C$328,3,FALSE),VLOOKUP(F224,classifications!I$2:K$28,3,FALSE))</f>
        <v>Predominantly Urban</v>
      </c>
      <c r="I224" s="104">
        <v>50</v>
      </c>
      <c r="J224" s="104">
        <v>0</v>
      </c>
      <c r="K224" s="104">
        <v>0</v>
      </c>
      <c r="L224" s="104">
        <v>50</v>
      </c>
      <c r="M224" s="105"/>
      <c r="O224" s="104">
        <v>120</v>
      </c>
      <c r="P224" s="105">
        <v>0</v>
      </c>
      <c r="Q224" s="105">
        <v>0</v>
      </c>
      <c r="R224" s="105">
        <v>120</v>
      </c>
    </row>
    <row r="225" spans="1:18" ht="52.8" x14ac:dyDescent="0.25">
      <c r="A225" s="103" t="s">
        <v>674</v>
      </c>
      <c r="B225" s="103" t="s">
        <v>675</v>
      </c>
      <c r="C225" s="103" t="s">
        <v>676</v>
      </c>
      <c r="D225" s="103"/>
      <c r="E225" s="103"/>
      <c r="F225" s="103" t="s">
        <v>677</v>
      </c>
      <c r="G225" s="103" t="str">
        <f>VLOOKUP(F225,regions!A$2:C$419,3,FALSE)</f>
        <v>Shire district</v>
      </c>
      <c r="H225" s="103" t="str">
        <f>IFERROR(VLOOKUP(F225,classifications!A$3:C$328,3,FALSE),VLOOKUP(F225,classifications!I$2:K$28,3,FALSE))</f>
        <v>Predominantly Urban</v>
      </c>
      <c r="I225" s="104">
        <v>200</v>
      </c>
      <c r="J225" s="104">
        <v>30</v>
      </c>
      <c r="K225" s="104">
        <v>0</v>
      </c>
      <c r="L225" s="104">
        <v>230</v>
      </c>
      <c r="M225" s="105"/>
      <c r="O225" s="104">
        <v>210</v>
      </c>
      <c r="P225" s="105">
        <v>30</v>
      </c>
      <c r="Q225" s="105">
        <v>0</v>
      </c>
      <c r="R225" s="105">
        <v>240</v>
      </c>
    </row>
    <row r="226" spans="1:18" ht="52.8" x14ac:dyDescent="0.25">
      <c r="A226" s="103" t="s">
        <v>678</v>
      </c>
      <c r="B226" s="103" t="s">
        <v>679</v>
      </c>
      <c r="C226" s="103" t="s">
        <v>680</v>
      </c>
      <c r="D226" s="103"/>
      <c r="E226" s="103"/>
      <c r="F226" s="103" t="s">
        <v>681</v>
      </c>
      <c r="G226" s="103" t="str">
        <f>VLOOKUP(F226,regions!A$2:C$419,3,FALSE)</f>
        <v>Shire district</v>
      </c>
      <c r="H226" s="103" t="str">
        <f>IFERROR(VLOOKUP(F226,classifications!A$3:C$328,3,FALSE),VLOOKUP(F226,classifications!I$2:K$28,3,FALSE))</f>
        <v>Urban with Significant Rural</v>
      </c>
      <c r="I226" s="104">
        <v>660</v>
      </c>
      <c r="J226" s="104">
        <v>140</v>
      </c>
      <c r="K226" s="104">
        <v>0</v>
      </c>
      <c r="L226" s="104">
        <v>800</v>
      </c>
      <c r="M226" s="105"/>
      <c r="O226" s="104">
        <v>570</v>
      </c>
      <c r="P226" s="105">
        <v>130</v>
      </c>
      <c r="Q226" s="105">
        <v>0</v>
      </c>
      <c r="R226" s="105">
        <v>700</v>
      </c>
    </row>
    <row r="227" spans="1:18" ht="52.8" x14ac:dyDescent="0.25">
      <c r="A227" s="103" t="s">
        <v>682</v>
      </c>
      <c r="B227" s="103" t="s">
        <v>683</v>
      </c>
      <c r="C227" s="103" t="s">
        <v>684</v>
      </c>
      <c r="D227" s="103"/>
      <c r="E227" s="103"/>
      <c r="F227" s="103" t="s">
        <v>685</v>
      </c>
      <c r="G227" s="103" t="str">
        <f>VLOOKUP(F227,regions!A$2:C$419,3,FALSE)</f>
        <v>Shire district</v>
      </c>
      <c r="H227" s="103" t="str">
        <f>IFERROR(VLOOKUP(F227,classifications!A$3:C$328,3,FALSE),VLOOKUP(F227,classifications!I$2:K$28,3,FALSE))</f>
        <v>Urban with Significant Rural</v>
      </c>
      <c r="I227" s="104">
        <v>280</v>
      </c>
      <c r="J227" s="104">
        <v>130</v>
      </c>
      <c r="K227" s="104">
        <v>0</v>
      </c>
      <c r="L227" s="104">
        <v>400</v>
      </c>
      <c r="M227" s="105"/>
      <c r="O227" s="104">
        <v>260</v>
      </c>
      <c r="P227" s="105">
        <v>220</v>
      </c>
      <c r="Q227" s="105">
        <v>0</v>
      </c>
      <c r="R227" s="105">
        <v>480</v>
      </c>
    </row>
    <row r="228" spans="1:18" ht="52.8" x14ac:dyDescent="0.25">
      <c r="A228" s="103" t="s">
        <v>686</v>
      </c>
      <c r="B228" s="103" t="s">
        <v>687</v>
      </c>
      <c r="C228" s="103" t="s">
        <v>688</v>
      </c>
      <c r="D228" s="103"/>
      <c r="E228" s="103"/>
      <c r="F228" s="103" t="s">
        <v>689</v>
      </c>
      <c r="G228" s="103" t="str">
        <f>VLOOKUP(F228,regions!A$2:C$419,3,FALSE)</f>
        <v>Shire district</v>
      </c>
      <c r="H228" s="103" t="str">
        <f>IFERROR(VLOOKUP(F228,classifications!A$3:C$328,3,FALSE),VLOOKUP(F228,classifications!I$2:K$28,3,FALSE))</f>
        <v>Predominantly Urban</v>
      </c>
      <c r="I228" s="104">
        <v>70</v>
      </c>
      <c r="J228" s="104">
        <v>20</v>
      </c>
      <c r="K228" s="104">
        <v>0</v>
      </c>
      <c r="L228" s="104">
        <v>100</v>
      </c>
      <c r="M228" s="105"/>
      <c r="O228" s="104">
        <v>80</v>
      </c>
      <c r="P228" s="105">
        <v>50</v>
      </c>
      <c r="Q228" s="105">
        <v>0</v>
      </c>
      <c r="R228" s="105">
        <v>130</v>
      </c>
    </row>
    <row r="229" spans="1:18" ht="52.8" x14ac:dyDescent="0.25">
      <c r="A229" s="103" t="s">
        <v>690</v>
      </c>
      <c r="B229" s="103" t="s">
        <v>691</v>
      </c>
      <c r="C229" s="103" t="s">
        <v>692</v>
      </c>
      <c r="D229" s="103"/>
      <c r="E229" s="103"/>
      <c r="F229" s="103" t="s">
        <v>693</v>
      </c>
      <c r="G229" s="103" t="str">
        <f>VLOOKUP(F229,regions!A$2:C$419,3,FALSE)</f>
        <v>Shire district</v>
      </c>
      <c r="H229" s="103" t="str">
        <f>IFERROR(VLOOKUP(F229,classifications!A$3:C$328,3,FALSE),VLOOKUP(F229,classifications!I$2:K$28,3,FALSE))</f>
        <v>Predominantly Rural</v>
      </c>
      <c r="I229" s="104">
        <v>30</v>
      </c>
      <c r="J229" s="104">
        <v>0</v>
      </c>
      <c r="K229" s="104">
        <v>0</v>
      </c>
      <c r="L229" s="104">
        <v>30</v>
      </c>
      <c r="M229" s="105"/>
      <c r="O229" s="104">
        <v>40</v>
      </c>
      <c r="P229" s="105">
        <v>0</v>
      </c>
      <c r="Q229" s="105">
        <v>0</v>
      </c>
      <c r="R229" s="105">
        <v>40</v>
      </c>
    </row>
    <row r="230" spans="1:18" ht="52.8" x14ac:dyDescent="0.25">
      <c r="A230" s="103" t="s">
        <v>694</v>
      </c>
      <c r="B230" s="103" t="s">
        <v>695</v>
      </c>
      <c r="C230" s="103" t="s">
        <v>696</v>
      </c>
      <c r="D230" s="103"/>
      <c r="E230" s="103"/>
      <c r="F230" s="103" t="s">
        <v>697</v>
      </c>
      <c r="G230" s="103" t="str">
        <f>VLOOKUP(F230,regions!A$2:C$419,3,FALSE)</f>
        <v>Shire district</v>
      </c>
      <c r="H230" s="103" t="str">
        <f>IFERROR(VLOOKUP(F230,classifications!A$3:C$328,3,FALSE),VLOOKUP(F230,classifications!I$2:K$28,3,FALSE))</f>
        <v>Predominantly Urban</v>
      </c>
      <c r="I230" s="104">
        <v>70</v>
      </c>
      <c r="J230" s="104">
        <v>0</v>
      </c>
      <c r="K230" s="104">
        <v>0</v>
      </c>
      <c r="L230" s="104">
        <v>70</v>
      </c>
      <c r="M230" s="105"/>
      <c r="O230" s="104">
        <v>50</v>
      </c>
      <c r="P230" s="105">
        <v>0</v>
      </c>
      <c r="Q230" s="105">
        <v>0</v>
      </c>
      <c r="R230" s="105">
        <v>50</v>
      </c>
    </row>
    <row r="231" spans="1:18" ht="52.8" x14ac:dyDescent="0.25">
      <c r="A231" s="103" t="s">
        <v>698</v>
      </c>
      <c r="B231" s="103" t="s">
        <v>699</v>
      </c>
      <c r="C231" s="103" t="s">
        <v>700</v>
      </c>
      <c r="D231" s="103"/>
      <c r="E231" s="103"/>
      <c r="F231" s="103" t="s">
        <v>701</v>
      </c>
      <c r="G231" s="103" t="str">
        <f>VLOOKUP(F231,regions!A$2:C$419,3,FALSE)</f>
        <v>Shire district</v>
      </c>
      <c r="H231" s="103" t="str">
        <f>IFERROR(VLOOKUP(F231,classifications!A$3:C$328,3,FALSE),VLOOKUP(F231,classifications!I$2:K$28,3,FALSE))</f>
        <v>Predominantly Rural</v>
      </c>
      <c r="I231" s="104">
        <v>110</v>
      </c>
      <c r="J231" s="104">
        <v>90</v>
      </c>
      <c r="K231" s="104">
        <v>0</v>
      </c>
      <c r="L231" s="104">
        <v>200</v>
      </c>
      <c r="M231" s="105"/>
      <c r="O231" s="104">
        <v>170</v>
      </c>
      <c r="P231" s="105">
        <v>40</v>
      </c>
      <c r="Q231" s="105">
        <v>0</v>
      </c>
      <c r="R231" s="105">
        <v>210</v>
      </c>
    </row>
    <row r="232" spans="1:18" ht="52.8" x14ac:dyDescent="0.25">
      <c r="A232" s="103" t="s">
        <v>702</v>
      </c>
      <c r="B232" s="103" t="s">
        <v>703</v>
      </c>
      <c r="C232" s="103" t="s">
        <v>704</v>
      </c>
      <c r="D232" s="103"/>
      <c r="E232" s="103"/>
      <c r="F232" s="103" t="s">
        <v>705</v>
      </c>
      <c r="G232" s="103" t="str">
        <f>VLOOKUP(F232,regions!A$2:C$419,3,FALSE)</f>
        <v>Shire district</v>
      </c>
      <c r="H232" s="103" t="str">
        <f>IFERROR(VLOOKUP(F232,classifications!A$3:C$328,3,FALSE),VLOOKUP(F232,classifications!I$2:K$28,3,FALSE))</f>
        <v>Predominantly Rural</v>
      </c>
      <c r="I232" s="104">
        <v>330</v>
      </c>
      <c r="J232" s="104">
        <v>100</v>
      </c>
      <c r="K232" s="104">
        <v>0</v>
      </c>
      <c r="L232" s="104">
        <v>420</v>
      </c>
      <c r="M232" s="105"/>
      <c r="O232" s="104">
        <v>300</v>
      </c>
      <c r="P232" s="105">
        <v>60</v>
      </c>
      <c r="Q232" s="105">
        <v>10</v>
      </c>
      <c r="R232" s="105">
        <v>360</v>
      </c>
    </row>
    <row r="233" spans="1:18" x14ac:dyDescent="0.25">
      <c r="A233" s="103"/>
      <c r="B233" s="103"/>
      <c r="C233" s="103"/>
      <c r="D233" s="103"/>
      <c r="E233" s="103"/>
      <c r="F233" s="103"/>
      <c r="G233" s="103"/>
      <c r="H233" s="103"/>
      <c r="I233" s="105"/>
      <c r="J233" s="105"/>
      <c r="K233" s="105"/>
      <c r="L233" s="105"/>
      <c r="M233" s="105"/>
      <c r="O233" s="105"/>
      <c r="P233" s="106" t="s">
        <v>1365</v>
      </c>
      <c r="Q233" s="106" t="s">
        <v>1365</v>
      </c>
      <c r="R233" s="106" t="s">
        <v>1365</v>
      </c>
    </row>
    <row r="234" spans="1:18" ht="52.8" x14ac:dyDescent="0.25">
      <c r="A234" s="103"/>
      <c r="B234" s="103" t="s">
        <v>1400</v>
      </c>
      <c r="C234" s="103" t="s">
        <v>778</v>
      </c>
      <c r="D234" s="103"/>
      <c r="E234" s="103" t="s">
        <v>779</v>
      </c>
      <c r="F234" s="103" t="s">
        <v>779</v>
      </c>
      <c r="G234" s="103" t="str">
        <f>VLOOKUP(F234,regions!A$2:C$419,3,FALSE)</f>
        <v>Shire county</v>
      </c>
      <c r="H234" s="103" t="str">
        <f>IFERROR(VLOOKUP(F234,classifications!A$3:C$328,3,FALSE),VLOOKUP(F234,classifications!I$2:K$28,3,FALSE))</f>
        <v>Predominantly Urban</v>
      </c>
      <c r="I234" s="105" t="s">
        <v>1370</v>
      </c>
      <c r="J234" s="105" t="s">
        <v>1370</v>
      </c>
      <c r="K234" s="105" t="s">
        <v>1370</v>
      </c>
      <c r="L234" s="105" t="s">
        <v>1370</v>
      </c>
      <c r="M234" s="105"/>
      <c r="O234" s="105" t="s">
        <v>1370</v>
      </c>
      <c r="P234" s="105" t="s">
        <v>1370</v>
      </c>
      <c r="Q234" s="105" t="s">
        <v>1370</v>
      </c>
      <c r="R234" s="105" t="s">
        <v>1370</v>
      </c>
    </row>
    <row r="235" spans="1:18" ht="52.8" x14ac:dyDescent="0.25">
      <c r="A235" s="103" t="s">
        <v>780</v>
      </c>
      <c r="B235" s="103" t="s">
        <v>781</v>
      </c>
      <c r="C235" s="103" t="s">
        <v>782</v>
      </c>
      <c r="D235" s="103"/>
      <c r="E235" s="103"/>
      <c r="F235" s="103" t="s">
        <v>783</v>
      </c>
      <c r="G235" s="103" t="str">
        <f>VLOOKUP(F235,regions!A$2:C$419,3,FALSE)</f>
        <v>Shire district</v>
      </c>
      <c r="H235" s="103" t="str">
        <f>IFERROR(VLOOKUP(F235,classifications!A$3:C$328,3,FALSE),VLOOKUP(F235,classifications!I$2:K$28,3,FALSE))</f>
        <v>Predominantly Urban</v>
      </c>
      <c r="I235" s="104">
        <v>80</v>
      </c>
      <c r="J235" s="104">
        <v>40</v>
      </c>
      <c r="K235" s="104">
        <v>0</v>
      </c>
      <c r="L235" s="104">
        <v>110</v>
      </c>
      <c r="M235" s="105"/>
      <c r="O235" s="104">
        <v>260</v>
      </c>
      <c r="P235" s="105">
        <v>50</v>
      </c>
      <c r="Q235" s="105">
        <v>0</v>
      </c>
      <c r="R235" s="105">
        <v>300</v>
      </c>
    </row>
    <row r="236" spans="1:18" ht="52.8" x14ac:dyDescent="0.25">
      <c r="A236" s="103" t="s">
        <v>784</v>
      </c>
      <c r="B236" s="103" t="s">
        <v>785</v>
      </c>
      <c r="C236" s="103" t="s">
        <v>786</v>
      </c>
      <c r="D236" s="103"/>
      <c r="E236" s="103"/>
      <c r="F236" s="103" t="s">
        <v>787</v>
      </c>
      <c r="G236" s="103" t="str">
        <f>VLOOKUP(F236,regions!A$2:C$419,3,FALSE)</f>
        <v>Shire district</v>
      </c>
      <c r="H236" s="103" t="str">
        <f>IFERROR(VLOOKUP(F236,classifications!A$3:C$328,3,FALSE),VLOOKUP(F236,classifications!I$2:K$28,3,FALSE))</f>
        <v>Urban with Significant Rural</v>
      </c>
      <c r="I236" s="104">
        <v>170</v>
      </c>
      <c r="J236" s="104">
        <v>40</v>
      </c>
      <c r="K236" s="104">
        <v>0</v>
      </c>
      <c r="L236" s="104">
        <v>210</v>
      </c>
      <c r="M236" s="105"/>
      <c r="O236" s="104">
        <v>510</v>
      </c>
      <c r="P236" s="105">
        <v>40</v>
      </c>
      <c r="Q236" s="105">
        <v>0</v>
      </c>
      <c r="R236" s="105">
        <v>550</v>
      </c>
    </row>
    <row r="237" spans="1:18" ht="52.8" x14ac:dyDescent="0.25">
      <c r="A237" s="103" t="s">
        <v>788</v>
      </c>
      <c r="B237" s="103" t="s">
        <v>789</v>
      </c>
      <c r="C237" s="103" t="s">
        <v>1354</v>
      </c>
      <c r="D237" s="103"/>
      <c r="E237" s="103"/>
      <c r="F237" s="103" t="s">
        <v>791</v>
      </c>
      <c r="G237" s="103" t="str">
        <f>VLOOKUP(F237,regions!A$2:C$419,3,FALSE)</f>
        <v>Shire district</v>
      </c>
      <c r="H237" s="103" t="str">
        <f>IFERROR(VLOOKUP(F237,classifications!A$3:C$328,3,FALSE),VLOOKUP(F237,classifications!I$2:K$28,3,FALSE))</f>
        <v>Urban with Significant Rural</v>
      </c>
      <c r="I237" s="104">
        <v>150</v>
      </c>
      <c r="J237" s="104">
        <v>130</v>
      </c>
      <c r="K237" s="104">
        <v>0</v>
      </c>
      <c r="L237" s="104">
        <v>280</v>
      </c>
      <c r="M237" s="105"/>
      <c r="O237" s="104">
        <v>200</v>
      </c>
      <c r="P237" s="105">
        <v>40</v>
      </c>
      <c r="Q237" s="105">
        <v>0</v>
      </c>
      <c r="R237" s="105">
        <v>230</v>
      </c>
    </row>
    <row r="238" spans="1:18" ht="52.8" x14ac:dyDescent="0.25">
      <c r="A238" s="103" t="s">
        <v>792</v>
      </c>
      <c r="B238" s="103" t="s">
        <v>793</v>
      </c>
      <c r="C238" s="103" t="s">
        <v>794</v>
      </c>
      <c r="D238" s="103"/>
      <c r="E238" s="103"/>
      <c r="F238" s="103" t="s">
        <v>795</v>
      </c>
      <c r="G238" s="103" t="str">
        <f>VLOOKUP(F238,regions!A$2:C$419,3,FALSE)</f>
        <v>Shire district</v>
      </c>
      <c r="H238" s="103" t="str">
        <f>IFERROR(VLOOKUP(F238,classifications!A$3:C$328,3,FALSE),VLOOKUP(F238,classifications!I$2:K$28,3,FALSE))</f>
        <v>Predominantly Urban</v>
      </c>
      <c r="I238" s="105" t="s">
        <v>1370</v>
      </c>
      <c r="J238" s="105" t="s">
        <v>1370</v>
      </c>
      <c r="K238" s="105" t="s">
        <v>1370</v>
      </c>
      <c r="L238" s="105" t="s">
        <v>1370</v>
      </c>
      <c r="M238" s="105"/>
      <c r="O238" s="105" t="s">
        <v>1370</v>
      </c>
      <c r="P238" s="105" t="s">
        <v>1370</v>
      </c>
      <c r="Q238" s="105" t="s">
        <v>1370</v>
      </c>
      <c r="R238" s="105" t="s">
        <v>1370</v>
      </c>
    </row>
    <row r="239" spans="1:18" ht="52.8" x14ac:dyDescent="0.25">
      <c r="A239" s="103" t="s">
        <v>796</v>
      </c>
      <c r="B239" s="103" t="s">
        <v>797</v>
      </c>
      <c r="C239" s="103" t="s">
        <v>798</v>
      </c>
      <c r="D239" s="103"/>
      <c r="E239" s="103"/>
      <c r="F239" s="103" t="s">
        <v>799</v>
      </c>
      <c r="G239" s="103" t="str">
        <f>VLOOKUP(F239,regions!A$2:C$419,3,FALSE)</f>
        <v>Shire district</v>
      </c>
      <c r="H239" s="103" t="str">
        <f>IFERROR(VLOOKUP(F239,classifications!A$3:C$328,3,FALSE),VLOOKUP(F239,classifications!I$2:K$28,3,FALSE))</f>
        <v>Urban with Significant Rural</v>
      </c>
      <c r="I239" s="104">
        <v>250</v>
      </c>
      <c r="J239" s="104">
        <v>10</v>
      </c>
      <c r="K239" s="104">
        <v>0</v>
      </c>
      <c r="L239" s="104">
        <v>260</v>
      </c>
      <c r="M239" s="105"/>
      <c r="O239" s="104">
        <v>150</v>
      </c>
      <c r="P239" s="105">
        <v>30</v>
      </c>
      <c r="Q239" s="105">
        <v>0</v>
      </c>
      <c r="R239" s="105">
        <v>170</v>
      </c>
    </row>
    <row r="240" spans="1:18" ht="52.8" x14ac:dyDescent="0.25">
      <c r="A240" s="103" t="s">
        <v>800</v>
      </c>
      <c r="B240" s="103" t="s">
        <v>801</v>
      </c>
      <c r="C240" s="103" t="s">
        <v>1361</v>
      </c>
      <c r="D240" s="103"/>
      <c r="E240" s="103"/>
      <c r="F240" s="103" t="s">
        <v>803</v>
      </c>
      <c r="G240" s="103" t="str">
        <f>VLOOKUP(F240,regions!A$2:C$419,3,FALSE)</f>
        <v>Shire district</v>
      </c>
      <c r="H240" s="103" t="str">
        <f>IFERROR(VLOOKUP(F240,classifications!A$3:C$328,3,FALSE),VLOOKUP(F240,classifications!I$2:K$28,3,FALSE))</f>
        <v>Predominantly Urban</v>
      </c>
      <c r="I240" s="105" t="s">
        <v>1370</v>
      </c>
      <c r="J240" s="105" t="s">
        <v>1370</v>
      </c>
      <c r="K240" s="105" t="s">
        <v>1370</v>
      </c>
      <c r="L240" s="105" t="s">
        <v>1370</v>
      </c>
      <c r="M240" s="105"/>
      <c r="O240" s="105" t="s">
        <v>1370</v>
      </c>
      <c r="P240" s="105" t="s">
        <v>1370</v>
      </c>
      <c r="Q240" s="105" t="s">
        <v>1370</v>
      </c>
      <c r="R240" s="105" t="s">
        <v>1370</v>
      </c>
    </row>
    <row r="241" spans="1:18" ht="52.8" x14ac:dyDescent="0.25">
      <c r="A241" s="103" t="s">
        <v>804</v>
      </c>
      <c r="B241" s="103" t="s">
        <v>805</v>
      </c>
      <c r="C241" s="103" t="s">
        <v>1355</v>
      </c>
      <c r="D241" s="103"/>
      <c r="E241" s="103"/>
      <c r="F241" s="103" t="s">
        <v>807</v>
      </c>
      <c r="G241" s="103" t="str">
        <f>VLOOKUP(F241,regions!A$2:C$419,3,FALSE)</f>
        <v>Shire district</v>
      </c>
      <c r="H241" s="103" t="str">
        <f>IFERROR(VLOOKUP(F241,classifications!A$3:C$328,3,FALSE),VLOOKUP(F241,classifications!I$2:K$28,3,FALSE))</f>
        <v>Predominantly Urban</v>
      </c>
      <c r="I241" s="104">
        <v>150</v>
      </c>
      <c r="J241" s="104">
        <v>70</v>
      </c>
      <c r="K241" s="104">
        <v>0</v>
      </c>
      <c r="L241" s="104">
        <v>210</v>
      </c>
      <c r="M241" s="105"/>
      <c r="O241" s="104">
        <v>200</v>
      </c>
      <c r="P241" s="105">
        <v>160</v>
      </c>
      <c r="Q241" s="105">
        <v>0</v>
      </c>
      <c r="R241" s="105">
        <v>350</v>
      </c>
    </row>
    <row r="242" spans="1:18" ht="52.8" x14ac:dyDescent="0.25">
      <c r="A242" s="103" t="s">
        <v>808</v>
      </c>
      <c r="B242" s="103" t="s">
        <v>809</v>
      </c>
      <c r="C242" s="103" t="s">
        <v>810</v>
      </c>
      <c r="D242" s="103"/>
      <c r="E242" s="103"/>
      <c r="F242" s="103" t="s">
        <v>811</v>
      </c>
      <c r="G242" s="103" t="str">
        <f>VLOOKUP(F242,regions!A$2:C$419,3,FALSE)</f>
        <v>Shire district</v>
      </c>
      <c r="H242" s="103" t="str">
        <f>IFERROR(VLOOKUP(F242,classifications!A$3:C$328,3,FALSE),VLOOKUP(F242,classifications!I$2:K$28,3,FALSE))</f>
        <v>Predominantly Urban</v>
      </c>
      <c r="I242" s="104">
        <v>150</v>
      </c>
      <c r="J242" s="104">
        <v>30</v>
      </c>
      <c r="K242" s="104">
        <v>0</v>
      </c>
      <c r="L242" s="104">
        <v>180</v>
      </c>
      <c r="M242" s="105"/>
      <c r="O242" s="104">
        <v>80</v>
      </c>
      <c r="P242" s="105">
        <v>30</v>
      </c>
      <c r="Q242" s="105">
        <v>0</v>
      </c>
      <c r="R242" s="105">
        <v>100</v>
      </c>
    </row>
    <row r="243" spans="1:18" ht="52.8" x14ac:dyDescent="0.25">
      <c r="A243" s="103" t="s">
        <v>812</v>
      </c>
      <c r="B243" s="103" t="s">
        <v>813</v>
      </c>
      <c r="C243" s="103" t="s">
        <v>814</v>
      </c>
      <c r="D243" s="103"/>
      <c r="E243" s="103"/>
      <c r="F243" s="103" t="s">
        <v>815</v>
      </c>
      <c r="G243" s="103" t="str">
        <f>VLOOKUP(F243,regions!A$2:C$419,3,FALSE)</f>
        <v>Shire district</v>
      </c>
      <c r="H243" s="103" t="str">
        <f>IFERROR(VLOOKUP(F243,classifications!A$3:C$328,3,FALSE),VLOOKUP(F243,classifications!I$2:K$28,3,FALSE))</f>
        <v>Predominantly Urban</v>
      </c>
      <c r="I243" s="104">
        <v>280</v>
      </c>
      <c r="J243" s="104">
        <v>100</v>
      </c>
      <c r="K243" s="104">
        <v>0</v>
      </c>
      <c r="L243" s="104">
        <v>380</v>
      </c>
      <c r="M243" s="105"/>
      <c r="O243" s="104">
        <v>270</v>
      </c>
      <c r="P243" s="105">
        <v>130</v>
      </c>
      <c r="Q243" s="105">
        <v>0</v>
      </c>
      <c r="R243" s="105">
        <v>400</v>
      </c>
    </row>
    <row r="244" spans="1:18" ht="52.8" x14ac:dyDescent="0.25">
      <c r="A244" s="103" t="s">
        <v>816</v>
      </c>
      <c r="B244" s="103" t="s">
        <v>817</v>
      </c>
      <c r="C244" s="103" t="s">
        <v>1362</v>
      </c>
      <c r="D244" s="103"/>
      <c r="E244" s="103"/>
      <c r="F244" s="103" t="s">
        <v>819</v>
      </c>
      <c r="G244" s="103" t="str">
        <f>VLOOKUP(F244,regions!A$2:C$419,3,FALSE)</f>
        <v>Shire district</v>
      </c>
      <c r="H244" s="103" t="str">
        <f>IFERROR(VLOOKUP(F244,classifications!A$3:C$328,3,FALSE),VLOOKUP(F244,classifications!I$2:K$28,3,FALSE))</f>
        <v>Predominantly Urban</v>
      </c>
      <c r="I244" s="104">
        <v>240</v>
      </c>
      <c r="J244" s="104">
        <v>40</v>
      </c>
      <c r="K244" s="104">
        <v>0</v>
      </c>
      <c r="L244" s="104">
        <v>280</v>
      </c>
      <c r="M244" s="105"/>
      <c r="O244" s="104">
        <v>120</v>
      </c>
      <c r="P244" s="105">
        <v>40</v>
      </c>
      <c r="Q244" s="105">
        <v>0</v>
      </c>
      <c r="R244" s="105">
        <v>160</v>
      </c>
    </row>
    <row r="245" spans="1:18" x14ac:dyDescent="0.25">
      <c r="A245" s="103"/>
      <c r="B245" s="103"/>
      <c r="C245" s="103"/>
      <c r="D245" s="103"/>
      <c r="E245" s="103"/>
      <c r="F245" s="103"/>
      <c r="G245" s="103"/>
      <c r="H245" s="103"/>
      <c r="I245" s="105"/>
      <c r="J245" s="105"/>
      <c r="K245" s="105"/>
      <c r="L245" s="105"/>
      <c r="M245" s="105"/>
      <c r="O245" s="105"/>
      <c r="P245" s="106" t="s">
        <v>1365</v>
      </c>
      <c r="Q245" s="106" t="s">
        <v>1365</v>
      </c>
      <c r="R245" s="106" t="s">
        <v>1365</v>
      </c>
    </row>
    <row r="246" spans="1:18" ht="52.8" x14ac:dyDescent="0.25">
      <c r="A246" s="103"/>
      <c r="B246" s="103" t="s">
        <v>1401</v>
      </c>
      <c r="C246" s="103" t="s">
        <v>979</v>
      </c>
      <c r="D246" s="103"/>
      <c r="E246" s="103" t="s">
        <v>980</v>
      </c>
      <c r="F246" s="103" t="s">
        <v>980</v>
      </c>
      <c r="G246" s="103" t="str">
        <f>VLOOKUP(F246,regions!A$2:C$419,3,FALSE)</f>
        <v>Shire county</v>
      </c>
      <c r="H246" s="103" t="str">
        <f>IFERROR(VLOOKUP(F246,classifications!A$3:C$328,3,FALSE),VLOOKUP(F246,classifications!I$2:K$28,3,FALSE))</f>
        <v>Predominantly Rural</v>
      </c>
      <c r="I246" s="104">
        <v>1660</v>
      </c>
      <c r="J246" s="104">
        <v>280</v>
      </c>
      <c r="K246" s="104">
        <v>50</v>
      </c>
      <c r="L246" s="104">
        <v>1980</v>
      </c>
      <c r="M246" s="105"/>
      <c r="O246" s="104">
        <v>1650</v>
      </c>
      <c r="P246" s="105">
        <v>280</v>
      </c>
      <c r="Q246" s="105">
        <v>80</v>
      </c>
      <c r="R246" s="207">
        <v>2010</v>
      </c>
    </row>
    <row r="247" spans="1:18" ht="52.8" x14ac:dyDescent="0.25">
      <c r="A247" s="103" t="s">
        <v>981</v>
      </c>
      <c r="B247" s="103" t="s">
        <v>982</v>
      </c>
      <c r="C247" s="103" t="s">
        <v>983</v>
      </c>
      <c r="D247" s="103"/>
      <c r="E247" s="103"/>
      <c r="F247" s="103" t="s">
        <v>984</v>
      </c>
      <c r="G247" s="103" t="str">
        <f>VLOOKUP(F247,regions!A$2:C$419,3,FALSE)</f>
        <v>Shire district</v>
      </c>
      <c r="H247" s="103" t="str">
        <f>IFERROR(VLOOKUP(F247,classifications!A$3:C$328,3,FALSE),VLOOKUP(F247,classifications!I$2:K$28,3,FALSE))</f>
        <v>Predominantly Rural</v>
      </c>
      <c r="I247" s="104">
        <v>420</v>
      </c>
      <c r="J247" s="104">
        <v>0</v>
      </c>
      <c r="K247" s="104">
        <v>0</v>
      </c>
      <c r="L247" s="104">
        <v>420</v>
      </c>
      <c r="M247" s="105"/>
      <c r="O247" s="104">
        <v>310</v>
      </c>
      <c r="P247" s="105">
        <v>10</v>
      </c>
      <c r="Q247" s="105">
        <v>0</v>
      </c>
      <c r="R247" s="105">
        <v>310</v>
      </c>
    </row>
    <row r="248" spans="1:18" ht="52.8" x14ac:dyDescent="0.25">
      <c r="A248" s="103" t="s">
        <v>985</v>
      </c>
      <c r="B248" s="103" t="s">
        <v>986</v>
      </c>
      <c r="C248" s="103" t="s">
        <v>987</v>
      </c>
      <c r="D248" s="103"/>
      <c r="E248" s="103"/>
      <c r="F248" s="103" t="s">
        <v>988</v>
      </c>
      <c r="G248" s="103" t="str">
        <f>VLOOKUP(F248,regions!A$2:C$419,3,FALSE)</f>
        <v>Shire district</v>
      </c>
      <c r="H248" s="103" t="str">
        <f>IFERROR(VLOOKUP(F248,classifications!A$3:C$328,3,FALSE),VLOOKUP(F248,classifications!I$2:K$28,3,FALSE))</f>
        <v>Urban with Significant Rural</v>
      </c>
      <c r="I248" s="104">
        <v>130</v>
      </c>
      <c r="J248" s="104">
        <v>10</v>
      </c>
      <c r="K248" s="104">
        <v>0</v>
      </c>
      <c r="L248" s="104">
        <v>150</v>
      </c>
      <c r="M248" s="105"/>
      <c r="O248" s="104">
        <v>100</v>
      </c>
      <c r="P248" s="105">
        <v>10</v>
      </c>
      <c r="Q248" s="105">
        <v>30</v>
      </c>
      <c r="R248" s="105">
        <v>140</v>
      </c>
    </row>
    <row r="249" spans="1:18" ht="52.8" x14ac:dyDescent="0.25">
      <c r="A249" s="103" t="s">
        <v>989</v>
      </c>
      <c r="B249" s="103" t="s">
        <v>990</v>
      </c>
      <c r="C249" s="103" t="s">
        <v>991</v>
      </c>
      <c r="D249" s="103"/>
      <c r="E249" s="103"/>
      <c r="F249" s="103" t="s">
        <v>992</v>
      </c>
      <c r="G249" s="103" t="str">
        <f>VLOOKUP(F249,regions!A$2:C$419,3,FALSE)</f>
        <v>Shire district</v>
      </c>
      <c r="H249" s="103" t="str">
        <f>IFERROR(VLOOKUP(F249,classifications!A$3:C$328,3,FALSE),VLOOKUP(F249,classifications!I$2:K$28,3,FALSE))</f>
        <v>Urban with Significant Rural</v>
      </c>
      <c r="I249" s="104">
        <v>120</v>
      </c>
      <c r="J249" s="104">
        <v>30</v>
      </c>
      <c r="K249" s="104">
        <v>0</v>
      </c>
      <c r="L249" s="104">
        <v>150</v>
      </c>
      <c r="M249" s="105"/>
      <c r="O249" s="104">
        <v>180</v>
      </c>
      <c r="P249" s="105">
        <v>40</v>
      </c>
      <c r="Q249" s="105">
        <v>0</v>
      </c>
      <c r="R249" s="105">
        <v>210</v>
      </c>
    </row>
    <row r="250" spans="1:18" ht="52.8" x14ac:dyDescent="0.25">
      <c r="A250" s="103" t="s">
        <v>993</v>
      </c>
      <c r="B250" s="103" t="s">
        <v>994</v>
      </c>
      <c r="C250" s="103" t="s">
        <v>995</v>
      </c>
      <c r="D250" s="103"/>
      <c r="E250" s="103"/>
      <c r="F250" s="103" t="s">
        <v>996</v>
      </c>
      <c r="G250" s="103" t="str">
        <f>VLOOKUP(F250,regions!A$2:C$419,3,FALSE)</f>
        <v>Shire district</v>
      </c>
      <c r="H250" s="103" t="str">
        <f>IFERROR(VLOOKUP(F250,classifications!A$3:C$328,3,FALSE),VLOOKUP(F250,classifications!I$2:K$28,3,FALSE))</f>
        <v>Predominantly Rural</v>
      </c>
      <c r="I250" s="104">
        <v>290</v>
      </c>
      <c r="J250" s="104">
        <v>70</v>
      </c>
      <c r="K250" s="104">
        <v>0</v>
      </c>
      <c r="L250" s="104">
        <v>370</v>
      </c>
      <c r="M250" s="105"/>
      <c r="O250" s="104">
        <v>310</v>
      </c>
      <c r="P250" s="105">
        <v>100</v>
      </c>
      <c r="Q250" s="105">
        <v>0</v>
      </c>
      <c r="R250" s="105">
        <v>410</v>
      </c>
    </row>
    <row r="251" spans="1:18" ht="52.8" x14ac:dyDescent="0.25">
      <c r="A251" s="103" t="s">
        <v>997</v>
      </c>
      <c r="B251" s="103" t="s">
        <v>998</v>
      </c>
      <c r="C251" s="103" t="s">
        <v>999</v>
      </c>
      <c r="D251" s="103"/>
      <c r="E251" s="103"/>
      <c r="F251" s="103" t="s">
        <v>1000</v>
      </c>
      <c r="G251" s="103" t="str">
        <f>VLOOKUP(F251,regions!A$2:C$419,3,FALSE)</f>
        <v>Shire district</v>
      </c>
      <c r="H251" s="103" t="str">
        <f>IFERROR(VLOOKUP(F251,classifications!A$3:C$328,3,FALSE),VLOOKUP(F251,classifications!I$2:K$28,3,FALSE))</f>
        <v>Predominantly Rural</v>
      </c>
      <c r="I251" s="104">
        <v>140</v>
      </c>
      <c r="J251" s="104">
        <v>60</v>
      </c>
      <c r="K251" s="104">
        <v>0</v>
      </c>
      <c r="L251" s="104">
        <v>200</v>
      </c>
      <c r="M251" s="105"/>
      <c r="O251" s="104">
        <v>90</v>
      </c>
      <c r="P251" s="105">
        <v>40</v>
      </c>
      <c r="Q251" s="105">
        <v>0</v>
      </c>
      <c r="R251" s="105">
        <v>130</v>
      </c>
    </row>
    <row r="252" spans="1:18" ht="52.8" x14ac:dyDescent="0.25">
      <c r="A252" s="103" t="s">
        <v>1001</v>
      </c>
      <c r="B252" s="103" t="s">
        <v>1002</v>
      </c>
      <c r="C252" s="103" t="s">
        <v>1003</v>
      </c>
      <c r="D252" s="103"/>
      <c r="E252" s="103"/>
      <c r="F252" s="103" t="s">
        <v>1004</v>
      </c>
      <c r="G252" s="103" t="str">
        <f>VLOOKUP(F252,regions!A$2:C$419,3,FALSE)</f>
        <v>Shire district</v>
      </c>
      <c r="H252" s="103" t="str">
        <f>IFERROR(VLOOKUP(F252,classifications!A$3:C$328,3,FALSE),VLOOKUP(F252,classifications!I$2:K$28,3,FALSE))</f>
        <v>Predominantly Urban</v>
      </c>
      <c r="I252" s="104">
        <v>100</v>
      </c>
      <c r="J252" s="104">
        <v>0</v>
      </c>
      <c r="K252" s="104">
        <v>50</v>
      </c>
      <c r="L252" s="104">
        <v>140</v>
      </c>
      <c r="M252" s="105"/>
      <c r="O252" s="104">
        <v>200</v>
      </c>
      <c r="P252" s="105">
        <v>0</v>
      </c>
      <c r="Q252" s="105">
        <v>50</v>
      </c>
      <c r="R252" s="105">
        <v>250</v>
      </c>
    </row>
    <row r="253" spans="1:18" ht="52.8" x14ac:dyDescent="0.25">
      <c r="A253" s="103" t="s">
        <v>1005</v>
      </c>
      <c r="B253" s="103" t="s">
        <v>1006</v>
      </c>
      <c r="C253" s="103" t="s">
        <v>1007</v>
      </c>
      <c r="D253" s="103"/>
      <c r="E253" s="103"/>
      <c r="F253" s="103" t="s">
        <v>1008</v>
      </c>
      <c r="G253" s="103" t="str">
        <f>VLOOKUP(F253,regions!A$2:C$419,3,FALSE)</f>
        <v>Shire district</v>
      </c>
      <c r="H253" s="103" t="str">
        <f>IFERROR(VLOOKUP(F253,classifications!A$3:C$328,3,FALSE),VLOOKUP(F253,classifications!I$2:K$28,3,FALSE))</f>
        <v>Predominantly Rural</v>
      </c>
      <c r="I253" s="104">
        <v>470</v>
      </c>
      <c r="J253" s="104">
        <v>100</v>
      </c>
      <c r="K253" s="104">
        <v>0</v>
      </c>
      <c r="L253" s="104">
        <v>560</v>
      </c>
      <c r="M253" s="105"/>
      <c r="O253" s="104">
        <v>460</v>
      </c>
      <c r="P253" s="105">
        <v>90</v>
      </c>
      <c r="Q253" s="105">
        <v>0</v>
      </c>
      <c r="R253" s="105">
        <v>550</v>
      </c>
    </row>
    <row r="254" spans="1:18" x14ac:dyDescent="0.25">
      <c r="A254" s="103"/>
      <c r="B254" s="103"/>
      <c r="C254" s="103"/>
      <c r="D254" s="103"/>
      <c r="E254" s="103"/>
      <c r="F254" s="103"/>
      <c r="G254" s="103"/>
      <c r="H254" s="103"/>
      <c r="I254" s="105"/>
      <c r="J254" s="105"/>
      <c r="K254" s="105"/>
      <c r="L254" s="105"/>
      <c r="M254" s="105"/>
      <c r="O254" s="105"/>
      <c r="P254" s="106" t="s">
        <v>1365</v>
      </c>
      <c r="Q254" s="106" t="s">
        <v>1365</v>
      </c>
      <c r="R254" s="106" t="s">
        <v>1365</v>
      </c>
    </row>
    <row r="255" spans="1:18" ht="52.8" x14ac:dyDescent="0.25">
      <c r="A255" s="103"/>
      <c r="B255" s="103" t="s">
        <v>1402</v>
      </c>
      <c r="C255" s="103" t="s">
        <v>1177</v>
      </c>
      <c r="D255" s="103"/>
      <c r="E255" s="103" t="s">
        <v>1178</v>
      </c>
      <c r="F255" s="103" t="s">
        <v>1178</v>
      </c>
      <c r="G255" s="103" t="str">
        <f>VLOOKUP(F255,regions!A$2:C$419,3,FALSE)</f>
        <v>Shire county</v>
      </c>
      <c r="H255" s="103" t="str">
        <f>IFERROR(VLOOKUP(F255,classifications!A$3:C$328,3,FALSE),VLOOKUP(F255,classifications!I$2:K$28,3,FALSE))</f>
        <v>Predominantly Rural</v>
      </c>
      <c r="I255" s="104">
        <v>1260</v>
      </c>
      <c r="J255" s="104">
        <v>210</v>
      </c>
      <c r="K255" s="104">
        <v>0</v>
      </c>
      <c r="L255" s="104">
        <v>1480</v>
      </c>
      <c r="M255" s="105"/>
      <c r="O255" s="104">
        <v>1460</v>
      </c>
      <c r="P255" s="105">
        <v>320</v>
      </c>
      <c r="Q255" s="105">
        <v>0</v>
      </c>
      <c r="R255" s="207">
        <v>1780</v>
      </c>
    </row>
    <row r="256" spans="1:18" ht="52.8" x14ac:dyDescent="0.25">
      <c r="A256" s="103" t="s">
        <v>1179</v>
      </c>
      <c r="B256" s="103" t="s">
        <v>1180</v>
      </c>
      <c r="C256" s="103" t="s">
        <v>1181</v>
      </c>
      <c r="D256" s="103"/>
      <c r="E256" s="103"/>
      <c r="F256" s="103" t="s">
        <v>1182</v>
      </c>
      <c r="G256" s="103" t="str">
        <f>VLOOKUP(F256,regions!A$2:C$419,3,FALSE)</f>
        <v>Shire district</v>
      </c>
      <c r="H256" s="103" t="str">
        <f>IFERROR(VLOOKUP(F256,classifications!A$3:C$328,3,FALSE),VLOOKUP(F256,classifications!I$2:K$28,3,FALSE))</f>
        <v>Predominantly Rural</v>
      </c>
      <c r="I256" s="104">
        <v>260</v>
      </c>
      <c r="J256" s="104">
        <v>10</v>
      </c>
      <c r="K256" s="104">
        <v>0</v>
      </c>
      <c r="L256" s="104">
        <v>260</v>
      </c>
      <c r="M256" s="105"/>
      <c r="O256" s="104">
        <v>200</v>
      </c>
      <c r="P256" s="105">
        <v>0</v>
      </c>
      <c r="Q256" s="105">
        <v>0</v>
      </c>
      <c r="R256" s="105">
        <v>200</v>
      </c>
    </row>
    <row r="257" spans="1:18" ht="52.8" x14ac:dyDescent="0.25">
      <c r="A257" s="103" t="s">
        <v>1183</v>
      </c>
      <c r="B257" s="103" t="s">
        <v>1184</v>
      </c>
      <c r="C257" s="103" t="s">
        <v>1185</v>
      </c>
      <c r="D257" s="103"/>
      <c r="E257" s="103"/>
      <c r="F257" s="103" t="s">
        <v>1186</v>
      </c>
      <c r="G257" s="103" t="str">
        <f>VLOOKUP(F257,regions!A$2:C$419,3,FALSE)</f>
        <v>Shire district</v>
      </c>
      <c r="H257" s="103" t="str">
        <f>IFERROR(VLOOKUP(F257,classifications!A$3:C$328,3,FALSE),VLOOKUP(F257,classifications!I$2:K$28,3,FALSE))</f>
        <v>Predominantly Rural</v>
      </c>
      <c r="I257" s="104">
        <v>280</v>
      </c>
      <c r="J257" s="104">
        <v>70</v>
      </c>
      <c r="K257" s="104">
        <v>0</v>
      </c>
      <c r="L257" s="104">
        <v>350</v>
      </c>
      <c r="M257" s="105"/>
      <c r="O257" s="104">
        <v>310</v>
      </c>
      <c r="P257" s="105">
        <v>70</v>
      </c>
      <c r="Q257" s="105">
        <v>0</v>
      </c>
      <c r="R257" s="105">
        <v>380</v>
      </c>
    </row>
    <row r="258" spans="1:18" ht="52.8" x14ac:dyDescent="0.25">
      <c r="A258" s="103" t="s">
        <v>1187</v>
      </c>
      <c r="B258" s="103" t="s">
        <v>1188</v>
      </c>
      <c r="C258" s="103" t="s">
        <v>1189</v>
      </c>
      <c r="D258" s="103"/>
      <c r="E258" s="103"/>
      <c r="F258" s="103" t="s">
        <v>1190</v>
      </c>
      <c r="G258" s="103" t="str">
        <f>VLOOKUP(F258,regions!A$2:C$419,3,FALSE)</f>
        <v>Shire district</v>
      </c>
      <c r="H258" s="103" t="str">
        <f>IFERROR(VLOOKUP(F258,classifications!A$3:C$328,3,FALSE),VLOOKUP(F258,classifications!I$2:K$28,3,FALSE))</f>
        <v>Predominantly Urban</v>
      </c>
      <c r="I258" s="104">
        <v>90</v>
      </c>
      <c r="J258" s="104">
        <v>90</v>
      </c>
      <c r="K258" s="104">
        <v>0</v>
      </c>
      <c r="L258" s="104">
        <v>180</v>
      </c>
      <c r="M258" s="105"/>
      <c r="O258" s="104">
        <v>250</v>
      </c>
      <c r="P258" s="105">
        <v>50</v>
      </c>
      <c r="Q258" s="105">
        <v>0</v>
      </c>
      <c r="R258" s="105">
        <v>290</v>
      </c>
    </row>
    <row r="259" spans="1:18" ht="52.8" x14ac:dyDescent="0.25">
      <c r="A259" s="103" t="s">
        <v>1191</v>
      </c>
      <c r="B259" s="103" t="s">
        <v>1192</v>
      </c>
      <c r="C259" s="103" t="s">
        <v>1193</v>
      </c>
      <c r="D259" s="103"/>
      <c r="E259" s="103"/>
      <c r="F259" s="103" t="s">
        <v>1194</v>
      </c>
      <c r="G259" s="103" t="str">
        <f>VLOOKUP(F259,regions!A$2:C$419,3,FALSE)</f>
        <v>Shire district</v>
      </c>
      <c r="H259" s="103" t="str">
        <f>IFERROR(VLOOKUP(F259,classifications!A$3:C$328,3,FALSE),VLOOKUP(F259,classifications!I$2:K$28,3,FALSE))</f>
        <v>Predominantly Rural</v>
      </c>
      <c r="I259" s="104">
        <v>290</v>
      </c>
      <c r="J259" s="104">
        <v>20</v>
      </c>
      <c r="K259" s="104">
        <v>0</v>
      </c>
      <c r="L259" s="104">
        <v>310</v>
      </c>
      <c r="M259" s="105"/>
      <c r="O259" s="104">
        <v>330</v>
      </c>
      <c r="P259" s="105">
        <v>40</v>
      </c>
      <c r="Q259" s="105">
        <v>0</v>
      </c>
      <c r="R259" s="105">
        <v>360</v>
      </c>
    </row>
    <row r="260" spans="1:18" ht="52.8" x14ac:dyDescent="0.25">
      <c r="A260" s="103" t="s">
        <v>1195</v>
      </c>
      <c r="B260" s="103" t="s">
        <v>1196</v>
      </c>
      <c r="C260" s="103" t="s">
        <v>1197</v>
      </c>
      <c r="D260" s="103"/>
      <c r="E260" s="103"/>
      <c r="F260" s="103" t="s">
        <v>1198</v>
      </c>
      <c r="G260" s="103" t="str">
        <f>VLOOKUP(F260,regions!A$2:C$419,3,FALSE)</f>
        <v>Shire district</v>
      </c>
      <c r="H260" s="103" t="str">
        <f>IFERROR(VLOOKUP(F260,classifications!A$3:C$328,3,FALSE),VLOOKUP(F260,classifications!I$2:K$28,3,FALSE))</f>
        <v>Predominantly Rural</v>
      </c>
      <c r="I260" s="104">
        <v>110</v>
      </c>
      <c r="J260" s="104">
        <v>10</v>
      </c>
      <c r="K260" s="104">
        <v>0</v>
      </c>
      <c r="L260" s="104">
        <v>120</v>
      </c>
      <c r="M260" s="105"/>
      <c r="O260" s="104">
        <v>160</v>
      </c>
      <c r="P260" s="105">
        <v>80</v>
      </c>
      <c r="Q260" s="105">
        <v>0</v>
      </c>
      <c r="R260" s="105">
        <v>240</v>
      </c>
    </row>
    <row r="261" spans="1:18" ht="52.8" x14ac:dyDescent="0.25">
      <c r="A261" s="103" t="s">
        <v>1199</v>
      </c>
      <c r="B261" s="103" t="s">
        <v>1200</v>
      </c>
      <c r="C261" s="103" t="s">
        <v>1201</v>
      </c>
      <c r="D261" s="103"/>
      <c r="E261" s="103"/>
      <c r="F261" s="103" t="s">
        <v>1202</v>
      </c>
      <c r="G261" s="103" t="str">
        <f>VLOOKUP(F261,regions!A$2:C$419,3,FALSE)</f>
        <v>Shire district</v>
      </c>
      <c r="H261" s="103" t="str">
        <f>IFERROR(VLOOKUP(F261,classifications!A$3:C$328,3,FALSE),VLOOKUP(F261,classifications!I$2:K$28,3,FALSE))</f>
        <v>Predominantly Rural</v>
      </c>
      <c r="I261" s="104">
        <v>150</v>
      </c>
      <c r="J261" s="104">
        <v>20</v>
      </c>
      <c r="K261" s="104">
        <v>0</v>
      </c>
      <c r="L261" s="104">
        <v>170</v>
      </c>
      <c r="M261" s="105"/>
      <c r="O261" s="104">
        <v>110</v>
      </c>
      <c r="P261" s="105">
        <v>40</v>
      </c>
      <c r="Q261" s="105">
        <v>0</v>
      </c>
      <c r="R261" s="105">
        <v>150</v>
      </c>
    </row>
    <row r="262" spans="1:18" ht="52.8" x14ac:dyDescent="0.25">
      <c r="A262" s="103" t="s">
        <v>1203</v>
      </c>
      <c r="B262" s="103" t="s">
        <v>1204</v>
      </c>
      <c r="C262" s="103" t="s">
        <v>1205</v>
      </c>
      <c r="D262" s="103"/>
      <c r="E262" s="103"/>
      <c r="F262" s="103" t="s">
        <v>1206</v>
      </c>
      <c r="G262" s="103" t="str">
        <f>VLOOKUP(F262,regions!A$2:C$419,3,FALSE)</f>
        <v>Shire district</v>
      </c>
      <c r="H262" s="103" t="str">
        <f>IFERROR(VLOOKUP(F262,classifications!A$3:C$328,3,FALSE),VLOOKUP(F262,classifications!I$2:K$28,3,FALSE))</f>
        <v>Urban with Significant Rural</v>
      </c>
      <c r="I262" s="104">
        <v>90</v>
      </c>
      <c r="J262" s="104">
        <v>0</v>
      </c>
      <c r="K262" s="104">
        <v>0</v>
      </c>
      <c r="L262" s="104">
        <v>90</v>
      </c>
      <c r="M262" s="105"/>
      <c r="O262" s="104">
        <v>120</v>
      </c>
      <c r="P262" s="105">
        <v>50</v>
      </c>
      <c r="Q262" s="105">
        <v>0</v>
      </c>
      <c r="R262" s="105">
        <v>160</v>
      </c>
    </row>
    <row r="263" spans="1:18" x14ac:dyDescent="0.25">
      <c r="A263" s="103"/>
      <c r="B263" s="103"/>
      <c r="C263" s="103"/>
      <c r="D263" s="103"/>
      <c r="E263" s="103"/>
      <c r="F263" s="103"/>
      <c r="G263" s="103"/>
      <c r="H263" s="103"/>
      <c r="I263" s="105"/>
      <c r="J263" s="105"/>
      <c r="K263" s="105"/>
      <c r="L263" s="105"/>
      <c r="M263" s="105"/>
      <c r="O263" s="105"/>
      <c r="P263" s="106" t="s">
        <v>1365</v>
      </c>
      <c r="Q263" s="106" t="s">
        <v>1365</v>
      </c>
      <c r="R263" s="106" t="s">
        <v>1365</v>
      </c>
    </row>
    <row r="264" spans="1:18" x14ac:dyDescent="0.25">
      <c r="A264" s="103"/>
      <c r="B264" s="103"/>
      <c r="C264" s="103"/>
      <c r="D264" s="103"/>
      <c r="E264" s="103"/>
      <c r="F264" s="103"/>
      <c r="G264" s="103"/>
      <c r="H264" s="103"/>
      <c r="I264" s="105"/>
      <c r="J264" s="105"/>
      <c r="K264" s="105"/>
      <c r="L264" s="105"/>
      <c r="M264" s="105"/>
      <c r="O264" s="105"/>
      <c r="P264" s="106" t="s">
        <v>1365</v>
      </c>
      <c r="Q264" s="106" t="s">
        <v>1365</v>
      </c>
      <c r="R264" s="106" t="s">
        <v>1365</v>
      </c>
    </row>
    <row r="265" spans="1:18" x14ac:dyDescent="0.25">
      <c r="A265" s="103"/>
      <c r="B265" s="103" t="s">
        <v>1403</v>
      </c>
      <c r="C265" s="103" t="s">
        <v>1404</v>
      </c>
      <c r="D265" s="103" t="s">
        <v>1405</v>
      </c>
      <c r="E265" s="103"/>
      <c r="F265" s="103"/>
      <c r="G265" s="103"/>
      <c r="H265" s="103"/>
      <c r="I265" s="104">
        <v>11860</v>
      </c>
      <c r="J265" s="104">
        <v>7480</v>
      </c>
      <c r="K265" s="104">
        <v>380</v>
      </c>
      <c r="L265" s="104">
        <v>19720</v>
      </c>
      <c r="M265" s="105"/>
      <c r="O265" s="104">
        <v>9360</v>
      </c>
      <c r="P265" s="207">
        <v>5780</v>
      </c>
      <c r="Q265" s="105">
        <v>320</v>
      </c>
      <c r="R265" s="207">
        <v>15450</v>
      </c>
    </row>
    <row r="266" spans="1:18" x14ac:dyDescent="0.25">
      <c r="A266" s="103"/>
      <c r="B266" s="103"/>
      <c r="C266" s="103"/>
      <c r="D266" s="103"/>
      <c r="E266" s="103"/>
      <c r="F266" s="103"/>
      <c r="G266" s="103"/>
      <c r="H266" s="103"/>
      <c r="I266" s="105"/>
      <c r="J266" s="105"/>
      <c r="K266" s="105"/>
      <c r="L266" s="105"/>
      <c r="M266" s="105"/>
      <c r="O266" s="105"/>
      <c r="P266" s="106" t="s">
        <v>1365</v>
      </c>
      <c r="Q266" s="106" t="s">
        <v>1365</v>
      </c>
      <c r="R266" s="106" t="s">
        <v>1365</v>
      </c>
    </row>
    <row r="267" spans="1:18" ht="66" x14ac:dyDescent="0.25">
      <c r="A267" s="103" t="s">
        <v>184</v>
      </c>
      <c r="B267" s="103" t="s">
        <v>185</v>
      </c>
      <c r="C267" s="103" t="s">
        <v>186</v>
      </c>
      <c r="D267" s="103"/>
      <c r="E267" s="103"/>
      <c r="F267" s="103" t="s">
        <v>187</v>
      </c>
      <c r="G267" s="103" t="str">
        <f>VLOOKUP(F267,regions!A$2:C$419,3,FALSE)</f>
        <v>London borough</v>
      </c>
      <c r="H267" s="103" t="str">
        <f>IFERROR(VLOOKUP(F267,classifications!A$3:C$328,3,FALSE),VLOOKUP(F267,classifications!I$2:K$28,3,FALSE))</f>
        <v>Predominantly Urban</v>
      </c>
      <c r="I267" s="104">
        <v>250</v>
      </c>
      <c r="J267" s="104">
        <v>120</v>
      </c>
      <c r="K267" s="104">
        <v>30</v>
      </c>
      <c r="L267" s="104">
        <v>390</v>
      </c>
      <c r="M267" s="105"/>
      <c r="O267" s="104">
        <v>240</v>
      </c>
      <c r="P267" s="105">
        <v>110</v>
      </c>
      <c r="Q267" s="105">
        <v>0</v>
      </c>
      <c r="R267" s="105">
        <v>350</v>
      </c>
    </row>
    <row r="268" spans="1:18" ht="66" x14ac:dyDescent="0.25">
      <c r="A268" s="103" t="s">
        <v>188</v>
      </c>
      <c r="B268" s="103" t="s">
        <v>189</v>
      </c>
      <c r="C268" s="103" t="s">
        <v>190</v>
      </c>
      <c r="D268" s="103"/>
      <c r="E268" s="103"/>
      <c r="F268" s="103" t="s">
        <v>191</v>
      </c>
      <c r="G268" s="103" t="str">
        <f>VLOOKUP(F268,regions!A$2:C$419,3,FALSE)</f>
        <v>London borough</v>
      </c>
      <c r="H268" s="103" t="str">
        <f>IFERROR(VLOOKUP(F268,classifications!A$3:C$328,3,FALSE),VLOOKUP(F268,classifications!I$2:K$28,3,FALSE))</f>
        <v>Predominantly Urban</v>
      </c>
      <c r="I268" s="104">
        <v>210</v>
      </c>
      <c r="J268" s="104">
        <v>300</v>
      </c>
      <c r="K268" s="104">
        <v>0</v>
      </c>
      <c r="L268" s="104">
        <v>510</v>
      </c>
      <c r="M268" s="105"/>
      <c r="O268" s="104">
        <v>460</v>
      </c>
      <c r="P268" s="105">
        <v>480</v>
      </c>
      <c r="Q268" s="105">
        <v>0</v>
      </c>
      <c r="R268" s="105">
        <v>940</v>
      </c>
    </row>
    <row r="269" spans="1:18" ht="66" x14ac:dyDescent="0.25">
      <c r="A269" s="103" t="s">
        <v>192</v>
      </c>
      <c r="B269" s="103" t="s">
        <v>193</v>
      </c>
      <c r="C269" s="103" t="s">
        <v>194</v>
      </c>
      <c r="D269" s="103"/>
      <c r="E269" s="103"/>
      <c r="F269" s="103" t="s">
        <v>195</v>
      </c>
      <c r="G269" s="103" t="str">
        <f>VLOOKUP(F269,regions!A$2:C$419,3,FALSE)</f>
        <v>London borough</v>
      </c>
      <c r="H269" s="103" t="str">
        <f>IFERROR(VLOOKUP(F269,classifications!A$3:C$328,3,FALSE),VLOOKUP(F269,classifications!I$2:K$28,3,FALSE))</f>
        <v>Predominantly Urban</v>
      </c>
      <c r="I269" s="104">
        <v>360</v>
      </c>
      <c r="J269" s="104">
        <v>170</v>
      </c>
      <c r="K269" s="104">
        <v>0</v>
      </c>
      <c r="L269" s="104">
        <v>540</v>
      </c>
      <c r="M269" s="105"/>
      <c r="O269" s="104">
        <v>100</v>
      </c>
      <c r="P269" s="105">
        <v>170</v>
      </c>
      <c r="Q269" s="105">
        <v>0</v>
      </c>
      <c r="R269" s="105">
        <v>270</v>
      </c>
    </row>
    <row r="270" spans="1:18" ht="66" x14ac:dyDescent="0.25">
      <c r="A270" s="103" t="s">
        <v>196</v>
      </c>
      <c r="B270" s="103" t="s">
        <v>197</v>
      </c>
      <c r="C270" s="103" t="s">
        <v>198</v>
      </c>
      <c r="D270" s="103"/>
      <c r="E270" s="103"/>
      <c r="F270" s="103" t="s">
        <v>199</v>
      </c>
      <c r="G270" s="103" t="str">
        <f>VLOOKUP(F270,regions!A$2:C$419,3,FALSE)</f>
        <v>London borough</v>
      </c>
      <c r="H270" s="103" t="str">
        <f>IFERROR(VLOOKUP(F270,classifications!A$3:C$328,3,FALSE),VLOOKUP(F270,classifications!I$2:K$28,3,FALSE))</f>
        <v>Predominantly Urban</v>
      </c>
      <c r="I270" s="105" t="s">
        <v>1370</v>
      </c>
      <c r="J270" s="105" t="s">
        <v>1370</v>
      </c>
      <c r="K270" s="105" t="s">
        <v>1370</v>
      </c>
      <c r="L270" s="105" t="s">
        <v>1370</v>
      </c>
      <c r="M270" s="105"/>
      <c r="O270" s="105" t="s">
        <v>1370</v>
      </c>
      <c r="P270" s="105" t="s">
        <v>1370</v>
      </c>
      <c r="Q270" s="105" t="s">
        <v>1370</v>
      </c>
      <c r="R270" s="105" t="s">
        <v>1370</v>
      </c>
    </row>
    <row r="271" spans="1:18" ht="66" x14ac:dyDescent="0.25">
      <c r="A271" s="103" t="s">
        <v>200</v>
      </c>
      <c r="B271" s="103" t="s">
        <v>201</v>
      </c>
      <c r="C271" s="103" t="s">
        <v>202</v>
      </c>
      <c r="D271" s="103"/>
      <c r="E271" s="103"/>
      <c r="F271" s="103" t="s">
        <v>203</v>
      </c>
      <c r="G271" s="103" t="str">
        <f>VLOOKUP(F271,regions!A$2:C$419,3,FALSE)</f>
        <v>London borough</v>
      </c>
      <c r="H271" s="103" t="str">
        <f>IFERROR(VLOOKUP(F271,classifications!A$3:C$328,3,FALSE),VLOOKUP(F271,classifications!I$2:K$28,3,FALSE))</f>
        <v>Predominantly Urban</v>
      </c>
      <c r="I271" s="105" t="s">
        <v>1370</v>
      </c>
      <c r="J271" s="105" t="s">
        <v>1370</v>
      </c>
      <c r="K271" s="105" t="s">
        <v>1370</v>
      </c>
      <c r="L271" s="104">
        <v>550</v>
      </c>
      <c r="M271" s="105"/>
      <c r="O271" s="105" t="s">
        <v>1370</v>
      </c>
      <c r="P271" s="105" t="s">
        <v>1370</v>
      </c>
      <c r="Q271" s="105" t="s">
        <v>1370</v>
      </c>
      <c r="R271" s="105">
        <v>750</v>
      </c>
    </row>
    <row r="272" spans="1:18" ht="66" x14ac:dyDescent="0.25">
      <c r="A272" s="103" t="s">
        <v>204</v>
      </c>
      <c r="B272" s="103" t="s">
        <v>205</v>
      </c>
      <c r="C272" s="103" t="s">
        <v>206</v>
      </c>
      <c r="D272" s="103"/>
      <c r="E272" s="103"/>
      <c r="F272" s="103" t="s">
        <v>207</v>
      </c>
      <c r="G272" s="103" t="str">
        <f>VLOOKUP(F272,regions!A$2:C$419,3,FALSE)</f>
        <v>London borough</v>
      </c>
      <c r="H272" s="103" t="str">
        <f>IFERROR(VLOOKUP(F272,classifications!A$3:C$328,3,FALSE),VLOOKUP(F272,classifications!I$2:K$28,3,FALSE))</f>
        <v>Predominantly Urban</v>
      </c>
      <c r="I272" s="104">
        <v>130</v>
      </c>
      <c r="J272" s="104">
        <v>300</v>
      </c>
      <c r="K272" s="104">
        <v>0</v>
      </c>
      <c r="L272" s="104">
        <v>420</v>
      </c>
      <c r="M272" s="105"/>
      <c r="O272" s="104">
        <v>150</v>
      </c>
      <c r="P272" s="105">
        <v>30</v>
      </c>
      <c r="Q272" s="105">
        <v>0</v>
      </c>
      <c r="R272" s="105">
        <v>190</v>
      </c>
    </row>
    <row r="273" spans="1:18" ht="66" x14ac:dyDescent="0.25">
      <c r="A273" s="103" t="s">
        <v>208</v>
      </c>
      <c r="B273" s="103" t="s">
        <v>209</v>
      </c>
      <c r="C273" s="103" t="s">
        <v>210</v>
      </c>
      <c r="D273" s="103"/>
      <c r="E273" s="103"/>
      <c r="F273" s="103" t="s">
        <v>211</v>
      </c>
      <c r="G273" s="103" t="str">
        <f>VLOOKUP(F273,regions!A$2:C$419,3,FALSE)</f>
        <v>London borough</v>
      </c>
      <c r="H273" s="103" t="str">
        <f>IFERROR(VLOOKUP(F273,classifications!A$3:C$328,3,FALSE),VLOOKUP(F273,classifications!I$2:K$28,3,FALSE))</f>
        <v>Predominantly Urban</v>
      </c>
      <c r="I273" s="104">
        <v>280</v>
      </c>
      <c r="J273" s="104">
        <v>0</v>
      </c>
      <c r="K273" s="104">
        <v>0</v>
      </c>
      <c r="L273" s="104">
        <v>280</v>
      </c>
      <c r="M273" s="105"/>
      <c r="O273" s="104">
        <v>0</v>
      </c>
      <c r="P273" s="105">
        <v>0</v>
      </c>
      <c r="Q273" s="105">
        <v>0</v>
      </c>
      <c r="R273" s="105">
        <v>0</v>
      </c>
    </row>
    <row r="274" spans="1:18" ht="66" x14ac:dyDescent="0.25">
      <c r="A274" s="103" t="s">
        <v>212</v>
      </c>
      <c r="B274" s="103" t="s">
        <v>213</v>
      </c>
      <c r="C274" s="103" t="s">
        <v>214</v>
      </c>
      <c r="D274" s="103"/>
      <c r="E274" s="103"/>
      <c r="F274" s="103" t="s">
        <v>215</v>
      </c>
      <c r="G274" s="103" t="str">
        <f>VLOOKUP(F274,regions!A$2:C$419,3,FALSE)</f>
        <v>London borough</v>
      </c>
      <c r="H274" s="103" t="str">
        <f>IFERROR(VLOOKUP(F274,classifications!A$3:C$328,3,FALSE),VLOOKUP(F274,classifications!I$2:K$28,3,FALSE))</f>
        <v>Predominantly Urban</v>
      </c>
      <c r="I274" s="104">
        <v>330</v>
      </c>
      <c r="J274" s="104">
        <v>30</v>
      </c>
      <c r="K274" s="104">
        <v>70</v>
      </c>
      <c r="L274" s="104">
        <v>430</v>
      </c>
      <c r="M274" s="105"/>
      <c r="O274" s="104">
        <v>330</v>
      </c>
      <c r="P274" s="105">
        <v>140</v>
      </c>
      <c r="Q274" s="105">
        <v>10</v>
      </c>
      <c r="R274" s="105">
        <v>490</v>
      </c>
    </row>
    <row r="275" spans="1:18" ht="66" x14ac:dyDescent="0.25">
      <c r="A275" s="103" t="s">
        <v>216</v>
      </c>
      <c r="B275" s="103" t="s">
        <v>217</v>
      </c>
      <c r="C275" s="103" t="s">
        <v>218</v>
      </c>
      <c r="D275" s="103"/>
      <c r="E275" s="103"/>
      <c r="F275" s="103" t="s">
        <v>219</v>
      </c>
      <c r="G275" s="103" t="str">
        <f>VLOOKUP(F275,regions!A$2:C$419,3,FALSE)</f>
        <v>London borough</v>
      </c>
      <c r="H275" s="103" t="str">
        <f>IFERROR(VLOOKUP(F275,classifications!A$3:C$328,3,FALSE),VLOOKUP(F275,classifications!I$2:K$28,3,FALSE))</f>
        <v>Predominantly Urban</v>
      </c>
      <c r="I275" s="104">
        <v>1050</v>
      </c>
      <c r="J275" s="104">
        <v>660</v>
      </c>
      <c r="K275" s="104">
        <v>60</v>
      </c>
      <c r="L275" s="104">
        <v>1760</v>
      </c>
      <c r="M275" s="105"/>
      <c r="O275" s="104">
        <v>260</v>
      </c>
      <c r="P275" s="105">
        <v>120</v>
      </c>
      <c r="Q275" s="105">
        <v>0</v>
      </c>
      <c r="R275" s="105">
        <v>380</v>
      </c>
    </row>
    <row r="276" spans="1:18" ht="66" x14ac:dyDescent="0.25">
      <c r="A276" s="103" t="s">
        <v>220</v>
      </c>
      <c r="B276" s="103" t="s">
        <v>221</v>
      </c>
      <c r="C276" s="103" t="s">
        <v>222</v>
      </c>
      <c r="D276" s="103"/>
      <c r="E276" s="103"/>
      <c r="F276" s="103" t="s">
        <v>223</v>
      </c>
      <c r="G276" s="103" t="str">
        <f>VLOOKUP(F276,regions!A$2:C$419,3,FALSE)</f>
        <v>London borough</v>
      </c>
      <c r="H276" s="103" t="str">
        <f>IFERROR(VLOOKUP(F276,classifications!A$3:C$328,3,FALSE),VLOOKUP(F276,classifications!I$2:K$28,3,FALSE))</f>
        <v>Predominantly Urban</v>
      </c>
      <c r="I276" s="104">
        <v>250</v>
      </c>
      <c r="J276" s="104">
        <v>320</v>
      </c>
      <c r="K276" s="104">
        <v>0</v>
      </c>
      <c r="L276" s="104">
        <v>570</v>
      </c>
      <c r="M276" s="105"/>
      <c r="O276" s="104">
        <v>380</v>
      </c>
      <c r="P276" s="105">
        <v>300</v>
      </c>
      <c r="Q276" s="105">
        <v>0</v>
      </c>
      <c r="R276" s="105">
        <v>690</v>
      </c>
    </row>
    <row r="277" spans="1:18" ht="66" x14ac:dyDescent="0.25">
      <c r="A277" s="103" t="s">
        <v>224</v>
      </c>
      <c r="B277" s="103" t="s">
        <v>225</v>
      </c>
      <c r="C277" s="103" t="s">
        <v>226</v>
      </c>
      <c r="D277" s="103"/>
      <c r="E277" s="103"/>
      <c r="F277" s="103" t="s">
        <v>227</v>
      </c>
      <c r="G277" s="103" t="str">
        <f>VLOOKUP(F277,regions!A$2:C$419,3,FALSE)</f>
        <v>London borough</v>
      </c>
      <c r="H277" s="103" t="str">
        <f>IFERROR(VLOOKUP(F277,classifications!A$3:C$328,3,FALSE),VLOOKUP(F277,classifications!I$2:K$28,3,FALSE))</f>
        <v>Predominantly Urban</v>
      </c>
      <c r="I277" s="104">
        <v>500</v>
      </c>
      <c r="J277" s="104">
        <v>70</v>
      </c>
      <c r="K277" s="104">
        <v>0</v>
      </c>
      <c r="L277" s="104">
        <v>570</v>
      </c>
      <c r="M277" s="105"/>
      <c r="O277" s="104">
        <v>480</v>
      </c>
      <c r="P277" s="105">
        <v>660</v>
      </c>
      <c r="Q277" s="105">
        <v>0</v>
      </c>
      <c r="R277" s="207">
        <v>1140</v>
      </c>
    </row>
    <row r="278" spans="1:18" ht="66" x14ac:dyDescent="0.25">
      <c r="A278" s="103" t="s">
        <v>228</v>
      </c>
      <c r="B278" s="103" t="s">
        <v>229</v>
      </c>
      <c r="C278" s="103" t="s">
        <v>230</v>
      </c>
      <c r="D278" s="103"/>
      <c r="E278" s="103"/>
      <c r="F278" s="103" t="s">
        <v>231</v>
      </c>
      <c r="G278" s="103" t="str">
        <f>VLOOKUP(F278,regions!A$2:C$419,3,FALSE)</f>
        <v>London borough</v>
      </c>
      <c r="H278" s="103" t="str">
        <f>IFERROR(VLOOKUP(F278,classifications!A$3:C$328,3,FALSE),VLOOKUP(F278,classifications!I$2:K$28,3,FALSE))</f>
        <v>Predominantly Urban</v>
      </c>
      <c r="I278" s="104">
        <v>610</v>
      </c>
      <c r="J278" s="104">
        <v>620</v>
      </c>
      <c r="K278" s="104">
        <v>40</v>
      </c>
      <c r="L278" s="104">
        <v>1260</v>
      </c>
      <c r="M278" s="105"/>
      <c r="O278" s="104">
        <v>270</v>
      </c>
      <c r="P278" s="105">
        <v>170</v>
      </c>
      <c r="Q278" s="105">
        <v>30</v>
      </c>
      <c r="R278" s="105">
        <v>470</v>
      </c>
    </row>
    <row r="279" spans="1:18" ht="66" x14ac:dyDescent="0.25">
      <c r="A279" s="103" t="s">
        <v>232</v>
      </c>
      <c r="B279" s="103" t="s">
        <v>233</v>
      </c>
      <c r="C279" s="103" t="s">
        <v>234</v>
      </c>
      <c r="D279" s="103"/>
      <c r="E279" s="103"/>
      <c r="F279" s="103" t="s">
        <v>235</v>
      </c>
      <c r="G279" s="103" t="str">
        <f>VLOOKUP(F279,regions!A$2:C$419,3,FALSE)</f>
        <v>London borough</v>
      </c>
      <c r="H279" s="103" t="str">
        <f>IFERROR(VLOOKUP(F279,classifications!A$3:C$328,3,FALSE),VLOOKUP(F279,classifications!I$2:K$28,3,FALSE))</f>
        <v>Predominantly Urban</v>
      </c>
      <c r="I279" s="104">
        <v>100</v>
      </c>
      <c r="J279" s="104">
        <v>10</v>
      </c>
      <c r="K279" s="104">
        <v>0</v>
      </c>
      <c r="L279" s="104">
        <v>110</v>
      </c>
      <c r="M279" s="105"/>
      <c r="O279" s="104">
        <v>20</v>
      </c>
      <c r="P279" s="105">
        <v>10</v>
      </c>
      <c r="Q279" s="105">
        <v>0</v>
      </c>
      <c r="R279" s="105">
        <v>20</v>
      </c>
    </row>
    <row r="280" spans="1:18" ht="66" x14ac:dyDescent="0.25">
      <c r="A280" s="103" t="s">
        <v>236</v>
      </c>
      <c r="B280" s="103" t="s">
        <v>237</v>
      </c>
      <c r="C280" s="103" t="s">
        <v>238</v>
      </c>
      <c r="D280" s="103"/>
      <c r="E280" s="103"/>
      <c r="F280" s="103" t="s">
        <v>239</v>
      </c>
      <c r="G280" s="103" t="str">
        <f>VLOOKUP(F280,regions!A$2:C$419,3,FALSE)</f>
        <v>London borough</v>
      </c>
      <c r="H280" s="103" t="str">
        <f>IFERROR(VLOOKUP(F280,classifications!A$3:C$328,3,FALSE),VLOOKUP(F280,classifications!I$2:K$28,3,FALSE))</f>
        <v>Predominantly Urban</v>
      </c>
      <c r="I280" s="105" t="s">
        <v>1370</v>
      </c>
      <c r="J280" s="105" t="s">
        <v>1370</v>
      </c>
      <c r="K280" s="105" t="s">
        <v>1370</v>
      </c>
      <c r="L280" s="105" t="s">
        <v>1370</v>
      </c>
      <c r="M280" s="105"/>
      <c r="O280" s="105" t="s">
        <v>1370</v>
      </c>
      <c r="P280" s="105" t="s">
        <v>1370</v>
      </c>
      <c r="Q280" s="105" t="s">
        <v>1370</v>
      </c>
      <c r="R280" s="105" t="s">
        <v>1370</v>
      </c>
    </row>
    <row r="281" spans="1:18" ht="66" x14ac:dyDescent="0.25">
      <c r="A281" s="103" t="s">
        <v>240</v>
      </c>
      <c r="B281" s="103" t="s">
        <v>241</v>
      </c>
      <c r="C281" s="103" t="s">
        <v>242</v>
      </c>
      <c r="D281" s="103"/>
      <c r="E281" s="103"/>
      <c r="F281" s="103" t="s">
        <v>243</v>
      </c>
      <c r="G281" s="103" t="str">
        <f>VLOOKUP(F281,regions!A$2:C$419,3,FALSE)</f>
        <v>London borough</v>
      </c>
      <c r="H281" s="103" t="str">
        <f>IFERROR(VLOOKUP(F281,classifications!A$3:C$328,3,FALSE),VLOOKUP(F281,classifications!I$2:K$28,3,FALSE))</f>
        <v>Predominantly Urban</v>
      </c>
      <c r="I281" s="104">
        <v>110</v>
      </c>
      <c r="J281" s="104">
        <v>180</v>
      </c>
      <c r="K281" s="104">
        <v>0</v>
      </c>
      <c r="L281" s="104">
        <v>290</v>
      </c>
      <c r="M281" s="105"/>
      <c r="O281" s="104">
        <v>100</v>
      </c>
      <c r="P281" s="105">
        <v>70</v>
      </c>
      <c r="Q281" s="105">
        <v>0</v>
      </c>
      <c r="R281" s="105">
        <v>170</v>
      </c>
    </row>
    <row r="282" spans="1:18" ht="66" x14ac:dyDescent="0.25">
      <c r="A282" s="103" t="s">
        <v>244</v>
      </c>
      <c r="B282" s="103" t="s">
        <v>245</v>
      </c>
      <c r="C282" s="103" t="s">
        <v>246</v>
      </c>
      <c r="D282" s="103"/>
      <c r="E282" s="103"/>
      <c r="F282" s="103" t="s">
        <v>247</v>
      </c>
      <c r="G282" s="103" t="str">
        <f>VLOOKUP(F282,regions!A$2:C$419,3,FALSE)</f>
        <v>London borough</v>
      </c>
      <c r="H282" s="103" t="str">
        <f>IFERROR(VLOOKUP(F282,classifications!A$3:C$328,3,FALSE),VLOOKUP(F282,classifications!I$2:K$28,3,FALSE))</f>
        <v>Predominantly Urban</v>
      </c>
      <c r="I282" s="104">
        <v>180</v>
      </c>
      <c r="J282" s="104">
        <v>190</v>
      </c>
      <c r="K282" s="104">
        <v>0</v>
      </c>
      <c r="L282" s="104">
        <v>370</v>
      </c>
      <c r="M282" s="105"/>
      <c r="O282" s="104">
        <v>170</v>
      </c>
      <c r="P282" s="105">
        <v>120</v>
      </c>
      <c r="Q282" s="105">
        <v>0</v>
      </c>
      <c r="R282" s="105">
        <v>290</v>
      </c>
    </row>
    <row r="283" spans="1:18" ht="66" x14ac:dyDescent="0.25">
      <c r="A283" s="103" t="s">
        <v>248</v>
      </c>
      <c r="B283" s="103" t="s">
        <v>249</v>
      </c>
      <c r="C283" s="103" t="s">
        <v>250</v>
      </c>
      <c r="D283" s="103"/>
      <c r="E283" s="103"/>
      <c r="F283" s="103" t="s">
        <v>251</v>
      </c>
      <c r="G283" s="103" t="str">
        <f>VLOOKUP(F283,regions!A$2:C$419,3,FALSE)</f>
        <v>London borough</v>
      </c>
      <c r="H283" s="103" t="str">
        <f>IFERROR(VLOOKUP(F283,classifications!A$3:C$328,3,FALSE),VLOOKUP(F283,classifications!I$2:K$28,3,FALSE))</f>
        <v>Predominantly Urban</v>
      </c>
      <c r="I283" s="104">
        <v>490</v>
      </c>
      <c r="J283" s="104">
        <v>110</v>
      </c>
      <c r="K283" s="104">
        <v>30</v>
      </c>
      <c r="L283" s="104">
        <v>620</v>
      </c>
      <c r="M283" s="105"/>
      <c r="O283" s="104">
        <v>250</v>
      </c>
      <c r="P283" s="105">
        <v>120</v>
      </c>
      <c r="Q283" s="105">
        <v>50</v>
      </c>
      <c r="R283" s="105">
        <v>430</v>
      </c>
    </row>
    <row r="284" spans="1:18" ht="66" x14ac:dyDescent="0.25">
      <c r="A284" s="103" t="s">
        <v>252</v>
      </c>
      <c r="B284" s="103" t="s">
        <v>253</v>
      </c>
      <c r="C284" s="103" t="s">
        <v>254</v>
      </c>
      <c r="D284" s="103"/>
      <c r="E284" s="103"/>
      <c r="F284" s="103" t="s">
        <v>255</v>
      </c>
      <c r="G284" s="103" t="str">
        <f>VLOOKUP(F284,regions!A$2:C$419,3,FALSE)</f>
        <v>London borough</v>
      </c>
      <c r="H284" s="103" t="str">
        <f>IFERROR(VLOOKUP(F284,classifications!A$3:C$328,3,FALSE),VLOOKUP(F284,classifications!I$2:K$28,3,FALSE))</f>
        <v>Predominantly Urban</v>
      </c>
      <c r="I284" s="104">
        <v>390</v>
      </c>
      <c r="J284" s="104">
        <v>530</v>
      </c>
      <c r="K284" s="104">
        <v>20</v>
      </c>
      <c r="L284" s="104">
        <v>940</v>
      </c>
      <c r="M284" s="105"/>
      <c r="O284" s="104">
        <v>590</v>
      </c>
      <c r="P284" s="105">
        <v>460</v>
      </c>
      <c r="Q284" s="105">
        <v>0</v>
      </c>
      <c r="R284" s="207">
        <v>1050</v>
      </c>
    </row>
    <row r="285" spans="1:18" ht="66" x14ac:dyDescent="0.25">
      <c r="A285" s="103" t="s">
        <v>256</v>
      </c>
      <c r="B285" s="103" t="s">
        <v>257</v>
      </c>
      <c r="C285" s="103" t="s">
        <v>258</v>
      </c>
      <c r="D285" s="103"/>
      <c r="E285" s="103"/>
      <c r="F285" s="103" t="s">
        <v>259</v>
      </c>
      <c r="G285" s="103" t="str">
        <f>VLOOKUP(F285,regions!A$2:C$419,3,FALSE)</f>
        <v>London borough</v>
      </c>
      <c r="H285" s="103" t="str">
        <f>IFERROR(VLOOKUP(F285,classifications!A$3:C$328,3,FALSE),VLOOKUP(F285,classifications!I$2:K$28,3,FALSE))</f>
        <v>Predominantly Urban</v>
      </c>
      <c r="I285" s="104">
        <v>330</v>
      </c>
      <c r="J285" s="104">
        <v>280</v>
      </c>
      <c r="K285" s="104">
        <v>0</v>
      </c>
      <c r="L285" s="104">
        <v>610</v>
      </c>
      <c r="M285" s="105"/>
      <c r="O285" s="104">
        <v>250</v>
      </c>
      <c r="P285" s="105">
        <v>50</v>
      </c>
      <c r="Q285" s="105">
        <v>0</v>
      </c>
      <c r="R285" s="105">
        <v>300</v>
      </c>
    </row>
    <row r="286" spans="1:18" ht="66" x14ac:dyDescent="0.25">
      <c r="A286" s="103" t="s">
        <v>260</v>
      </c>
      <c r="B286" s="103" t="s">
        <v>261</v>
      </c>
      <c r="C286" s="103" t="s">
        <v>262</v>
      </c>
      <c r="D286" s="103"/>
      <c r="E286" s="103"/>
      <c r="F286" s="103" t="s">
        <v>263</v>
      </c>
      <c r="G286" s="103" t="str">
        <f>VLOOKUP(F286,regions!A$2:C$419,3,FALSE)</f>
        <v>London borough</v>
      </c>
      <c r="H286" s="103" t="str">
        <f>IFERROR(VLOOKUP(F286,classifications!A$3:C$328,3,FALSE),VLOOKUP(F286,classifications!I$2:K$28,3,FALSE))</f>
        <v>Predominantly Urban</v>
      </c>
      <c r="I286" s="105" t="s">
        <v>1370</v>
      </c>
      <c r="J286" s="105" t="s">
        <v>1370</v>
      </c>
      <c r="K286" s="105" t="s">
        <v>1370</v>
      </c>
      <c r="L286" s="105" t="s">
        <v>1370</v>
      </c>
      <c r="M286" s="105"/>
      <c r="O286" s="105" t="s">
        <v>1370</v>
      </c>
      <c r="P286" s="105" t="s">
        <v>1370</v>
      </c>
      <c r="Q286" s="105" t="s">
        <v>1370</v>
      </c>
      <c r="R286" s="105" t="s">
        <v>1370</v>
      </c>
    </row>
    <row r="287" spans="1:18" ht="66" x14ac:dyDescent="0.25">
      <c r="A287" s="103" t="s">
        <v>264</v>
      </c>
      <c r="B287" s="103" t="s">
        <v>265</v>
      </c>
      <c r="C287" s="103" t="s">
        <v>266</v>
      </c>
      <c r="D287" s="103"/>
      <c r="E287" s="103"/>
      <c r="F287" s="103" t="s">
        <v>267</v>
      </c>
      <c r="G287" s="103" t="str">
        <f>VLOOKUP(F287,regions!A$2:C$419,3,FALSE)</f>
        <v>London borough</v>
      </c>
      <c r="H287" s="103" t="str">
        <f>IFERROR(VLOOKUP(F287,classifications!A$3:C$328,3,FALSE),VLOOKUP(F287,classifications!I$2:K$28,3,FALSE))</f>
        <v>Predominantly Urban</v>
      </c>
      <c r="I287" s="104">
        <v>20</v>
      </c>
      <c r="J287" s="104">
        <v>30</v>
      </c>
      <c r="K287" s="104">
        <v>0</v>
      </c>
      <c r="L287" s="104">
        <v>40</v>
      </c>
      <c r="M287" s="105"/>
      <c r="O287" s="104">
        <v>170</v>
      </c>
      <c r="P287" s="105">
        <v>30</v>
      </c>
      <c r="Q287" s="105">
        <v>0</v>
      </c>
      <c r="R287" s="105">
        <v>190</v>
      </c>
    </row>
    <row r="288" spans="1:18" ht="66" x14ac:dyDescent="0.25">
      <c r="A288" s="103" t="s">
        <v>268</v>
      </c>
      <c r="B288" s="103" t="s">
        <v>269</v>
      </c>
      <c r="C288" s="103" t="s">
        <v>270</v>
      </c>
      <c r="D288" s="103"/>
      <c r="E288" s="103"/>
      <c r="F288" s="103" t="s">
        <v>271</v>
      </c>
      <c r="G288" s="103" t="str">
        <f>VLOOKUP(F288,regions!A$2:C$419,3,FALSE)</f>
        <v>London borough</v>
      </c>
      <c r="H288" s="103" t="str">
        <f>IFERROR(VLOOKUP(F288,classifications!A$3:C$328,3,FALSE),VLOOKUP(F288,classifications!I$2:K$28,3,FALSE))</f>
        <v>Predominantly Urban</v>
      </c>
      <c r="I288" s="104">
        <v>290</v>
      </c>
      <c r="J288" s="104">
        <v>170</v>
      </c>
      <c r="K288" s="104">
        <v>0</v>
      </c>
      <c r="L288" s="104">
        <v>470</v>
      </c>
      <c r="M288" s="105"/>
      <c r="O288" s="104">
        <v>470</v>
      </c>
      <c r="P288" s="105">
        <v>570</v>
      </c>
      <c r="Q288" s="105">
        <v>90</v>
      </c>
      <c r="R288" s="207">
        <v>1120</v>
      </c>
    </row>
    <row r="289" spans="1:18" ht="66" x14ac:dyDescent="0.25">
      <c r="A289" s="103" t="s">
        <v>272</v>
      </c>
      <c r="B289" s="103" t="s">
        <v>273</v>
      </c>
      <c r="C289" s="103" t="s">
        <v>274</v>
      </c>
      <c r="D289" s="103"/>
      <c r="E289" s="103"/>
      <c r="F289" s="103" t="s">
        <v>275</v>
      </c>
      <c r="G289" s="103" t="str">
        <f>VLOOKUP(F289,regions!A$2:C$419,3,FALSE)</f>
        <v>London borough</v>
      </c>
      <c r="H289" s="103" t="str">
        <f>IFERROR(VLOOKUP(F289,classifications!A$3:C$328,3,FALSE),VLOOKUP(F289,classifications!I$2:K$28,3,FALSE))</f>
        <v>Predominantly Urban</v>
      </c>
      <c r="I289" s="104">
        <v>710</v>
      </c>
      <c r="J289" s="104">
        <v>1350</v>
      </c>
      <c r="K289" s="104">
        <v>0</v>
      </c>
      <c r="L289" s="104">
        <v>2060</v>
      </c>
      <c r="M289" s="105"/>
      <c r="O289" s="104">
        <v>380</v>
      </c>
      <c r="P289" s="105">
        <v>500</v>
      </c>
      <c r="Q289" s="105">
        <v>0</v>
      </c>
      <c r="R289" s="105">
        <v>880</v>
      </c>
    </row>
    <row r="290" spans="1:18" ht="66" x14ac:dyDescent="0.25">
      <c r="A290" s="103" t="s">
        <v>276</v>
      </c>
      <c r="B290" s="103" t="s">
        <v>277</v>
      </c>
      <c r="C290" s="103" t="s">
        <v>278</v>
      </c>
      <c r="D290" s="103"/>
      <c r="E290" s="103"/>
      <c r="F290" s="103" t="s">
        <v>279</v>
      </c>
      <c r="G290" s="103" t="str">
        <f>VLOOKUP(F290,regions!A$2:C$419,3,FALSE)</f>
        <v>London borough</v>
      </c>
      <c r="H290" s="103" t="str">
        <f>IFERROR(VLOOKUP(F290,classifications!A$3:C$328,3,FALSE),VLOOKUP(F290,classifications!I$2:K$28,3,FALSE))</f>
        <v>Predominantly Urban</v>
      </c>
      <c r="I290" s="104">
        <v>160</v>
      </c>
      <c r="J290" s="104">
        <v>270</v>
      </c>
      <c r="K290" s="104">
        <v>0</v>
      </c>
      <c r="L290" s="104">
        <v>430</v>
      </c>
      <c r="M290" s="105"/>
      <c r="O290" s="104">
        <v>240</v>
      </c>
      <c r="P290" s="105">
        <v>60</v>
      </c>
      <c r="Q290" s="105">
        <v>0</v>
      </c>
      <c r="R290" s="105">
        <v>300</v>
      </c>
    </row>
    <row r="291" spans="1:18" ht="66" x14ac:dyDescent="0.25">
      <c r="A291" s="103" t="s">
        <v>280</v>
      </c>
      <c r="B291" s="103" t="s">
        <v>281</v>
      </c>
      <c r="C291" s="103" t="s">
        <v>282</v>
      </c>
      <c r="D291" s="103"/>
      <c r="E291" s="103"/>
      <c r="F291" s="103" t="s">
        <v>283</v>
      </c>
      <c r="G291" s="103" t="str">
        <f>VLOOKUP(F291,regions!A$2:C$419,3,FALSE)</f>
        <v>London borough</v>
      </c>
      <c r="H291" s="103" t="str">
        <f>IFERROR(VLOOKUP(F291,classifications!A$3:C$328,3,FALSE),VLOOKUP(F291,classifications!I$2:K$28,3,FALSE))</f>
        <v>Predominantly Urban</v>
      </c>
      <c r="I291" s="105" t="s">
        <v>1370</v>
      </c>
      <c r="J291" s="105" t="s">
        <v>1370</v>
      </c>
      <c r="K291" s="105" t="s">
        <v>1370</v>
      </c>
      <c r="L291" s="105" t="s">
        <v>1370</v>
      </c>
      <c r="M291" s="105"/>
      <c r="O291" s="105" t="s">
        <v>1370</v>
      </c>
      <c r="P291" s="105" t="s">
        <v>1370</v>
      </c>
      <c r="Q291" s="105" t="s">
        <v>1370</v>
      </c>
      <c r="R291" s="105" t="s">
        <v>1370</v>
      </c>
    </row>
    <row r="292" spans="1:18" ht="66" x14ac:dyDescent="0.25">
      <c r="A292" s="103" t="s">
        <v>284</v>
      </c>
      <c r="B292" s="103" t="s">
        <v>285</v>
      </c>
      <c r="C292" s="103" t="s">
        <v>286</v>
      </c>
      <c r="D292" s="103"/>
      <c r="E292" s="103"/>
      <c r="F292" s="103" t="s">
        <v>287</v>
      </c>
      <c r="G292" s="103" t="str">
        <f>VLOOKUP(F292,regions!A$2:C$419,3,FALSE)</f>
        <v>London borough</v>
      </c>
      <c r="H292" s="103" t="str">
        <f>IFERROR(VLOOKUP(F292,classifications!A$3:C$328,3,FALSE),VLOOKUP(F292,classifications!I$2:K$28,3,FALSE))</f>
        <v>Predominantly Urban</v>
      </c>
      <c r="I292" s="104">
        <v>90</v>
      </c>
      <c r="J292" s="104">
        <v>20</v>
      </c>
      <c r="K292" s="104">
        <v>0</v>
      </c>
      <c r="L292" s="104">
        <v>110</v>
      </c>
      <c r="M292" s="105"/>
      <c r="O292" s="104">
        <v>290</v>
      </c>
      <c r="P292" s="105">
        <v>40</v>
      </c>
      <c r="Q292" s="105">
        <v>0</v>
      </c>
      <c r="R292" s="105">
        <v>330</v>
      </c>
    </row>
    <row r="293" spans="1:18" ht="66" x14ac:dyDescent="0.25">
      <c r="A293" s="103" t="s">
        <v>288</v>
      </c>
      <c r="B293" s="103" t="s">
        <v>289</v>
      </c>
      <c r="C293" s="103" t="s">
        <v>290</v>
      </c>
      <c r="D293" s="103"/>
      <c r="E293" s="103"/>
      <c r="F293" s="103" t="s">
        <v>291</v>
      </c>
      <c r="G293" s="103" t="str">
        <f>VLOOKUP(F293,regions!A$2:C$419,3,FALSE)</f>
        <v>London borough</v>
      </c>
      <c r="H293" s="103" t="str">
        <f>IFERROR(VLOOKUP(F293,classifications!A$3:C$328,3,FALSE),VLOOKUP(F293,classifications!I$2:K$28,3,FALSE))</f>
        <v>Predominantly Urban</v>
      </c>
      <c r="I293" s="104">
        <v>300</v>
      </c>
      <c r="J293" s="105" t="s">
        <v>1370</v>
      </c>
      <c r="K293" s="105" t="s">
        <v>1370</v>
      </c>
      <c r="L293" s="105" t="s">
        <v>1370</v>
      </c>
      <c r="M293" s="105"/>
      <c r="O293" s="104">
        <v>150</v>
      </c>
      <c r="P293" s="105" t="s">
        <v>1370</v>
      </c>
      <c r="Q293" s="105" t="s">
        <v>1370</v>
      </c>
      <c r="R293" s="105" t="s">
        <v>1370</v>
      </c>
    </row>
    <row r="294" spans="1:18" ht="66" x14ac:dyDescent="0.25">
      <c r="A294" s="103" t="s">
        <v>292</v>
      </c>
      <c r="B294" s="103" t="s">
        <v>293</v>
      </c>
      <c r="C294" s="103" t="s">
        <v>294</v>
      </c>
      <c r="D294" s="103"/>
      <c r="E294" s="103"/>
      <c r="F294" s="103" t="s">
        <v>295</v>
      </c>
      <c r="G294" s="103" t="str">
        <f>VLOOKUP(F294,regions!A$2:C$419,3,FALSE)</f>
        <v>London borough</v>
      </c>
      <c r="H294" s="103" t="str">
        <f>IFERROR(VLOOKUP(F294,classifications!A$3:C$328,3,FALSE),VLOOKUP(F294,classifications!I$2:K$28,3,FALSE))</f>
        <v>Predominantly Urban</v>
      </c>
      <c r="I294" s="105" t="s">
        <v>1370</v>
      </c>
      <c r="J294" s="105" t="s">
        <v>1370</v>
      </c>
      <c r="K294" s="105" t="s">
        <v>1370</v>
      </c>
      <c r="L294" s="105" t="s">
        <v>1370</v>
      </c>
      <c r="M294" s="105"/>
      <c r="O294" s="105" t="s">
        <v>1370</v>
      </c>
      <c r="P294" s="105" t="s">
        <v>1370</v>
      </c>
      <c r="Q294" s="105" t="s">
        <v>1370</v>
      </c>
      <c r="R294" s="105" t="s">
        <v>1370</v>
      </c>
    </row>
    <row r="295" spans="1:18" ht="66" x14ac:dyDescent="0.25">
      <c r="A295" s="103" t="s">
        <v>296</v>
      </c>
      <c r="B295" s="103" t="s">
        <v>297</v>
      </c>
      <c r="C295" s="103" t="s">
        <v>298</v>
      </c>
      <c r="D295" s="103"/>
      <c r="E295" s="103"/>
      <c r="F295" s="103" t="s">
        <v>299</v>
      </c>
      <c r="G295" s="103" t="str">
        <f>VLOOKUP(F295,regions!A$2:C$419,3,FALSE)</f>
        <v>London borough</v>
      </c>
      <c r="H295" s="103" t="str">
        <f>IFERROR(VLOOKUP(F295,classifications!A$3:C$328,3,FALSE),VLOOKUP(F295,classifications!I$2:K$28,3,FALSE))</f>
        <v>Predominantly Urban</v>
      </c>
      <c r="I295" s="104">
        <v>70</v>
      </c>
      <c r="J295" s="104">
        <v>110</v>
      </c>
      <c r="K295" s="104">
        <v>0</v>
      </c>
      <c r="L295" s="104">
        <v>190</v>
      </c>
      <c r="M295" s="105"/>
      <c r="O295" s="104">
        <v>20</v>
      </c>
      <c r="P295" s="105">
        <v>110</v>
      </c>
      <c r="Q295" s="105">
        <v>0</v>
      </c>
      <c r="R295" s="105">
        <v>140</v>
      </c>
    </row>
    <row r="296" spans="1:18" ht="66" x14ac:dyDescent="0.25">
      <c r="A296" s="103" t="s">
        <v>300</v>
      </c>
      <c r="B296" s="103" t="s">
        <v>301</v>
      </c>
      <c r="C296" s="103" t="s">
        <v>302</v>
      </c>
      <c r="D296" s="103"/>
      <c r="E296" s="103"/>
      <c r="F296" s="103" t="s">
        <v>303</v>
      </c>
      <c r="G296" s="103" t="str">
        <f>VLOOKUP(F296,regions!A$2:C$419,3,FALSE)</f>
        <v>London borough</v>
      </c>
      <c r="H296" s="103" t="str">
        <f>IFERROR(VLOOKUP(F296,classifications!A$3:C$328,3,FALSE),VLOOKUP(F296,classifications!I$2:K$28,3,FALSE))</f>
        <v>Predominantly Urban</v>
      </c>
      <c r="I296" s="104">
        <v>1260</v>
      </c>
      <c r="J296" s="104">
        <v>690</v>
      </c>
      <c r="K296" s="104">
        <v>90</v>
      </c>
      <c r="L296" s="104">
        <v>2040</v>
      </c>
      <c r="M296" s="105"/>
      <c r="O296" s="104">
        <v>1050</v>
      </c>
      <c r="P296" s="105">
        <v>540</v>
      </c>
      <c r="Q296" s="105">
        <v>60</v>
      </c>
      <c r="R296" s="207">
        <v>1650</v>
      </c>
    </row>
    <row r="297" spans="1:18" ht="66" x14ac:dyDescent="0.25">
      <c r="A297" s="103" t="s">
        <v>304</v>
      </c>
      <c r="B297" s="103" t="s">
        <v>305</v>
      </c>
      <c r="C297" s="103" t="s">
        <v>306</v>
      </c>
      <c r="D297" s="103"/>
      <c r="E297" s="103"/>
      <c r="F297" s="103" t="s">
        <v>307</v>
      </c>
      <c r="G297" s="103" t="str">
        <f>VLOOKUP(F297,regions!A$2:C$419,3,FALSE)</f>
        <v>London borough</v>
      </c>
      <c r="H297" s="103" t="str">
        <f>IFERROR(VLOOKUP(F297,classifications!A$3:C$328,3,FALSE),VLOOKUP(F297,classifications!I$2:K$28,3,FALSE))</f>
        <v>Predominantly Urban</v>
      </c>
      <c r="I297" s="104">
        <v>200</v>
      </c>
      <c r="J297" s="104">
        <v>180</v>
      </c>
      <c r="K297" s="104">
        <v>0</v>
      </c>
      <c r="L297" s="104">
        <v>380</v>
      </c>
      <c r="M297" s="105"/>
      <c r="O297" s="104">
        <v>150</v>
      </c>
      <c r="P297" s="105">
        <v>190</v>
      </c>
      <c r="Q297" s="105">
        <v>0</v>
      </c>
      <c r="R297" s="105">
        <v>350</v>
      </c>
    </row>
    <row r="298" spans="1:18" ht="66" x14ac:dyDescent="0.25">
      <c r="A298" s="103" t="s">
        <v>308</v>
      </c>
      <c r="B298" s="103" t="s">
        <v>309</v>
      </c>
      <c r="C298" s="103" t="s">
        <v>310</v>
      </c>
      <c r="D298" s="103"/>
      <c r="E298" s="103"/>
      <c r="F298" s="103" t="s">
        <v>311</v>
      </c>
      <c r="G298" s="103" t="str">
        <f>VLOOKUP(F298,regions!A$2:C$419,3,FALSE)</f>
        <v>London borough</v>
      </c>
      <c r="H298" s="103" t="str">
        <f>IFERROR(VLOOKUP(F298,classifications!A$3:C$328,3,FALSE),VLOOKUP(F298,classifications!I$2:K$28,3,FALSE))</f>
        <v>Predominantly Urban</v>
      </c>
      <c r="I298" s="105" t="s">
        <v>1370</v>
      </c>
      <c r="J298" s="105" t="s">
        <v>1370</v>
      </c>
      <c r="K298" s="105" t="s">
        <v>1370</v>
      </c>
      <c r="L298" s="105" t="s">
        <v>1370</v>
      </c>
      <c r="M298" s="105"/>
      <c r="O298" s="105" t="s">
        <v>1370</v>
      </c>
      <c r="P298" s="105" t="s">
        <v>1370</v>
      </c>
      <c r="Q298" s="105" t="s">
        <v>1370</v>
      </c>
      <c r="R298" s="105" t="s">
        <v>1370</v>
      </c>
    </row>
    <row r="299" spans="1:18" ht="66" x14ac:dyDescent="0.25">
      <c r="A299" s="103" t="s">
        <v>312</v>
      </c>
      <c r="B299" s="103" t="s">
        <v>313</v>
      </c>
      <c r="C299" s="103" t="s">
        <v>314</v>
      </c>
      <c r="D299" s="103"/>
      <c r="E299" s="103"/>
      <c r="F299" s="103" t="s">
        <v>315</v>
      </c>
      <c r="G299" s="103" t="str">
        <f>VLOOKUP(F299,regions!A$2:C$419,3,FALSE)</f>
        <v>London borough</v>
      </c>
      <c r="H299" s="103" t="str">
        <f>IFERROR(VLOOKUP(F299,classifications!A$3:C$328,3,FALSE),VLOOKUP(F299,classifications!I$2:K$28,3,FALSE))</f>
        <v>Predominantly Urban</v>
      </c>
      <c r="I299" s="105" t="s">
        <v>1370</v>
      </c>
      <c r="J299" s="104">
        <v>90</v>
      </c>
      <c r="K299" s="105" t="s">
        <v>1370</v>
      </c>
      <c r="L299" s="105" t="s">
        <v>1370</v>
      </c>
      <c r="M299" s="105"/>
      <c r="O299" s="105" t="s">
        <v>1370</v>
      </c>
      <c r="P299" s="105">
        <v>150</v>
      </c>
      <c r="Q299" s="105" t="s">
        <v>1370</v>
      </c>
      <c r="R299" s="105" t="s">
        <v>1370</v>
      </c>
    </row>
    <row r="300" spans="1:18" x14ac:dyDescent="0.25">
      <c r="A300" s="103"/>
      <c r="B300" s="103"/>
      <c r="C300" s="103"/>
      <c r="D300" s="103"/>
      <c r="E300" s="103"/>
      <c r="F300" s="103"/>
      <c r="G300" s="103"/>
      <c r="H300" s="103"/>
      <c r="I300" s="105"/>
      <c r="J300" s="105"/>
      <c r="K300" s="105"/>
      <c r="L300" s="105"/>
      <c r="M300" s="105"/>
      <c r="O300" s="105"/>
      <c r="P300" s="106" t="s">
        <v>1365</v>
      </c>
      <c r="Q300" s="106" t="s">
        <v>1365</v>
      </c>
      <c r="R300" s="106" t="s">
        <v>1365</v>
      </c>
    </row>
    <row r="301" spans="1:18" x14ac:dyDescent="0.25">
      <c r="A301" s="103"/>
      <c r="B301" s="103"/>
      <c r="C301" s="103"/>
      <c r="D301" s="103"/>
      <c r="E301" s="103"/>
      <c r="F301" s="103"/>
      <c r="G301" s="103"/>
      <c r="H301" s="103"/>
      <c r="I301" s="105"/>
      <c r="J301" s="105"/>
      <c r="K301" s="105"/>
      <c r="L301" s="105"/>
      <c r="M301" s="105"/>
      <c r="O301" s="105"/>
      <c r="P301" s="106" t="s">
        <v>1365</v>
      </c>
      <c r="Q301" s="106" t="s">
        <v>1365</v>
      </c>
      <c r="R301" s="106" t="s">
        <v>1365</v>
      </c>
    </row>
    <row r="302" spans="1:18" x14ac:dyDescent="0.25">
      <c r="A302" s="103"/>
      <c r="B302" s="103" t="s">
        <v>1406</v>
      </c>
      <c r="C302" s="103" t="s">
        <v>1407</v>
      </c>
      <c r="D302" s="103" t="s">
        <v>1408</v>
      </c>
      <c r="E302" s="103"/>
      <c r="F302" s="103"/>
      <c r="G302" s="103"/>
      <c r="H302" s="103"/>
      <c r="I302" s="104">
        <v>15240</v>
      </c>
      <c r="J302" s="104">
        <v>4210</v>
      </c>
      <c r="K302" s="104">
        <v>40</v>
      </c>
      <c r="L302" s="104">
        <v>19490</v>
      </c>
      <c r="M302" s="105"/>
      <c r="O302" s="104">
        <v>15280</v>
      </c>
      <c r="P302" s="207">
        <v>4680</v>
      </c>
      <c r="Q302" s="105">
        <v>40</v>
      </c>
      <c r="R302" s="207">
        <v>20000</v>
      </c>
    </row>
    <row r="303" spans="1:18" x14ac:dyDescent="0.25">
      <c r="A303" s="103"/>
      <c r="B303" s="103"/>
      <c r="C303" s="103"/>
      <c r="D303" s="103"/>
      <c r="E303" s="103"/>
      <c r="F303" s="103"/>
      <c r="G303" s="103"/>
      <c r="H303" s="103"/>
      <c r="I303" s="105"/>
      <c r="J303" s="105"/>
      <c r="K303" s="105"/>
      <c r="L303" s="105"/>
      <c r="M303" s="105"/>
      <c r="O303" s="105"/>
      <c r="P303" s="106" t="s">
        <v>1365</v>
      </c>
      <c r="Q303" s="106" t="s">
        <v>1365</v>
      </c>
      <c r="R303" s="106" t="s">
        <v>1365</v>
      </c>
    </row>
    <row r="304" spans="1:18" ht="79.2" x14ac:dyDescent="0.25">
      <c r="A304" s="103" t="s">
        <v>30</v>
      </c>
      <c r="B304" s="103" t="s">
        <v>31</v>
      </c>
      <c r="C304" s="103" t="s">
        <v>32</v>
      </c>
      <c r="D304" s="103"/>
      <c r="E304" s="103"/>
      <c r="F304" s="103" t="s">
        <v>1685</v>
      </c>
      <c r="G304" s="103" t="str">
        <f>VLOOKUP(F304,regions!A$2:C$419,3,FALSE)</f>
        <v>Unitary authority</v>
      </c>
      <c r="H304" s="103" t="str">
        <f>IFERROR(VLOOKUP(F304,classifications!A$3:C$328,3,FALSE),VLOOKUP(F304,classifications!I$2:K$28,3,FALSE))</f>
        <v>Predominantly Urban</v>
      </c>
      <c r="I304" s="104">
        <v>250</v>
      </c>
      <c r="J304" s="104">
        <v>30</v>
      </c>
      <c r="K304" s="104">
        <v>0</v>
      </c>
      <c r="L304" s="104">
        <v>280</v>
      </c>
      <c r="M304" s="105"/>
      <c r="O304" s="104">
        <v>370</v>
      </c>
      <c r="P304" s="105">
        <v>70</v>
      </c>
      <c r="Q304" s="105">
        <v>0</v>
      </c>
      <c r="R304" s="105">
        <v>440</v>
      </c>
    </row>
    <row r="305" spans="1:18" ht="79.2" x14ac:dyDescent="0.25">
      <c r="A305" s="103" t="s">
        <v>33</v>
      </c>
      <c r="B305" s="103" t="s">
        <v>34</v>
      </c>
      <c r="C305" s="103" t="s">
        <v>35</v>
      </c>
      <c r="D305" s="103"/>
      <c r="E305" s="103"/>
      <c r="F305" s="103" t="s">
        <v>1686</v>
      </c>
      <c r="G305" s="103" t="str">
        <f>VLOOKUP(F305,regions!A$2:C$419,3,FALSE)</f>
        <v>Unitary authority</v>
      </c>
      <c r="H305" s="103" t="str">
        <f>IFERROR(VLOOKUP(F305,classifications!A$3:C$328,3,FALSE),VLOOKUP(F305,classifications!I$2:K$28,3,FALSE))</f>
        <v>Predominantly Urban</v>
      </c>
      <c r="I305" s="104">
        <v>90</v>
      </c>
      <c r="J305" s="104">
        <v>0</v>
      </c>
      <c r="K305" s="104">
        <v>0</v>
      </c>
      <c r="L305" s="104">
        <v>90</v>
      </c>
      <c r="M305" s="105"/>
      <c r="O305" s="104">
        <v>260</v>
      </c>
      <c r="P305" s="105">
        <v>0</v>
      </c>
      <c r="Q305" s="105">
        <v>0</v>
      </c>
      <c r="R305" s="105">
        <v>260</v>
      </c>
    </row>
    <row r="306" spans="1:18" ht="79.2" x14ac:dyDescent="0.25">
      <c r="A306" s="103" t="s">
        <v>72</v>
      </c>
      <c r="B306" s="103" t="s">
        <v>73</v>
      </c>
      <c r="C306" s="103" t="s">
        <v>74</v>
      </c>
      <c r="D306" s="103"/>
      <c r="E306" s="103"/>
      <c r="F306" s="103" t="s">
        <v>1687</v>
      </c>
      <c r="G306" s="103" t="str">
        <f>VLOOKUP(F306,regions!A$2:C$419,3,FALSE)</f>
        <v>Unitary authority</v>
      </c>
      <c r="H306" s="103" t="str">
        <f>IFERROR(VLOOKUP(F306,classifications!A$3:C$328,3,FALSE),VLOOKUP(F306,classifications!I$2:K$28,3,FALSE))</f>
        <v>Predominantly Rural</v>
      </c>
      <c r="I306" s="104">
        <v>310</v>
      </c>
      <c r="J306" s="104">
        <v>60</v>
      </c>
      <c r="K306" s="104">
        <v>0</v>
      </c>
      <c r="L306" s="104">
        <v>370</v>
      </c>
      <c r="M306" s="105"/>
      <c r="O306" s="104">
        <v>270</v>
      </c>
      <c r="P306" s="105">
        <v>50</v>
      </c>
      <c r="Q306" s="105">
        <v>0</v>
      </c>
      <c r="R306" s="105">
        <v>320</v>
      </c>
    </row>
    <row r="307" spans="1:18" ht="79.2" x14ac:dyDescent="0.25">
      <c r="A307" s="103" t="s">
        <v>87</v>
      </c>
      <c r="B307" s="103" t="s">
        <v>88</v>
      </c>
      <c r="C307" s="103" t="s">
        <v>89</v>
      </c>
      <c r="D307" s="103"/>
      <c r="E307" s="103"/>
      <c r="F307" s="103" t="s">
        <v>1730</v>
      </c>
      <c r="G307" s="103" t="str">
        <f>VLOOKUP(F307,regions!A$2:C$419,3,FALSE)</f>
        <v>Unitary authority</v>
      </c>
      <c r="H307" s="103" t="str">
        <f>IFERROR(VLOOKUP(F307,classifications!A$3:C$328,3,FALSE),VLOOKUP(F307,classifications!I$2:K$28,3,FALSE))</f>
        <v>Predominantly Urban</v>
      </c>
      <c r="I307" s="104">
        <v>430</v>
      </c>
      <c r="J307" s="104">
        <v>130</v>
      </c>
      <c r="K307" s="104">
        <v>0</v>
      </c>
      <c r="L307" s="104">
        <v>560</v>
      </c>
      <c r="M307" s="105"/>
      <c r="O307" s="104">
        <v>600</v>
      </c>
      <c r="P307" s="105">
        <v>170</v>
      </c>
      <c r="Q307" s="105">
        <v>0</v>
      </c>
      <c r="R307" s="105">
        <v>770</v>
      </c>
    </row>
    <row r="308" spans="1:18" ht="79.2" x14ac:dyDescent="0.25">
      <c r="A308" s="103" t="s">
        <v>93</v>
      </c>
      <c r="B308" s="103" t="s">
        <v>94</v>
      </c>
      <c r="C308" s="103" t="s">
        <v>95</v>
      </c>
      <c r="D308" s="103"/>
      <c r="E308" s="103"/>
      <c r="F308" s="103" t="s">
        <v>1688</v>
      </c>
      <c r="G308" s="103" t="str">
        <f>VLOOKUP(F308,regions!A$2:C$419,3,FALSE)</f>
        <v>Unitary authority</v>
      </c>
      <c r="H308" s="103" t="str">
        <f>IFERROR(VLOOKUP(F308,classifications!A$3:C$328,3,FALSE),VLOOKUP(F308,classifications!I$2:K$28,3,FALSE))</f>
        <v>Predominantly Urban</v>
      </c>
      <c r="I308" s="104">
        <v>880</v>
      </c>
      <c r="J308" s="104">
        <v>460</v>
      </c>
      <c r="K308" s="104">
        <v>0</v>
      </c>
      <c r="L308" s="104">
        <v>1340</v>
      </c>
      <c r="M308" s="105"/>
      <c r="O308" s="104">
        <v>930</v>
      </c>
      <c r="P308" s="105">
        <v>310</v>
      </c>
      <c r="Q308" s="105">
        <v>0</v>
      </c>
      <c r="R308" s="207">
        <v>1240</v>
      </c>
    </row>
    <row r="309" spans="1:18" ht="79.2" x14ac:dyDescent="0.25">
      <c r="A309" s="103" t="s">
        <v>120</v>
      </c>
      <c r="B309" s="103" t="s">
        <v>121</v>
      </c>
      <c r="C309" s="103" t="s">
        <v>122</v>
      </c>
      <c r="D309" s="103"/>
      <c r="E309" s="103"/>
      <c r="F309" s="103" t="s">
        <v>1689</v>
      </c>
      <c r="G309" s="103" t="str">
        <f>VLOOKUP(F309,regions!A$2:C$419,3,FALSE)</f>
        <v>Unitary authority</v>
      </c>
      <c r="H309" s="103" t="str">
        <f>IFERROR(VLOOKUP(F309,classifications!A$3:C$328,3,FALSE),VLOOKUP(F309,classifications!I$2:K$28,3,FALSE))</f>
        <v>Predominantly Urban</v>
      </c>
      <c r="I309" s="104">
        <v>360</v>
      </c>
      <c r="J309" s="104">
        <v>100</v>
      </c>
      <c r="K309" s="104">
        <v>10</v>
      </c>
      <c r="L309" s="104">
        <v>470</v>
      </c>
      <c r="M309" s="105"/>
      <c r="O309" s="104">
        <v>140</v>
      </c>
      <c r="P309" s="105">
        <v>90</v>
      </c>
      <c r="Q309" s="105">
        <v>0</v>
      </c>
      <c r="R309" s="105">
        <v>220</v>
      </c>
    </row>
    <row r="310" spans="1:18" ht="79.2" x14ac:dyDescent="0.25">
      <c r="A310" s="103" t="s">
        <v>123</v>
      </c>
      <c r="B310" s="103" t="s">
        <v>124</v>
      </c>
      <c r="C310" s="103" t="s">
        <v>125</v>
      </c>
      <c r="D310" s="103"/>
      <c r="E310" s="103"/>
      <c r="F310" s="103" t="s">
        <v>1690</v>
      </c>
      <c r="G310" s="103" t="str">
        <f>VLOOKUP(F310,regions!A$2:C$419,3,FALSE)</f>
        <v>Unitary authority</v>
      </c>
      <c r="H310" s="103" t="str">
        <f>IFERROR(VLOOKUP(F310,classifications!A$3:C$328,3,FALSE),VLOOKUP(F310,classifications!I$2:K$28,3,FALSE))</f>
        <v>Predominantly Urban</v>
      </c>
      <c r="I310" s="104">
        <v>440</v>
      </c>
      <c r="J310" s="104">
        <v>60</v>
      </c>
      <c r="K310" s="104">
        <v>0</v>
      </c>
      <c r="L310" s="104">
        <v>500</v>
      </c>
      <c r="M310" s="105"/>
      <c r="O310" s="104">
        <v>250</v>
      </c>
      <c r="P310" s="105">
        <v>110</v>
      </c>
      <c r="Q310" s="105">
        <v>0</v>
      </c>
      <c r="R310" s="105">
        <v>360</v>
      </c>
    </row>
    <row r="311" spans="1:18" ht="79.2" x14ac:dyDescent="0.25">
      <c r="A311" s="103" t="s">
        <v>135</v>
      </c>
      <c r="B311" s="103" t="s">
        <v>136</v>
      </c>
      <c r="C311" s="103" t="s">
        <v>137</v>
      </c>
      <c r="D311" s="103"/>
      <c r="E311" s="103"/>
      <c r="F311" s="103" t="s">
        <v>1691</v>
      </c>
      <c r="G311" s="103" t="str">
        <f>VLOOKUP(F311,regions!A$2:C$419,3,FALSE)</f>
        <v>Unitary authority</v>
      </c>
      <c r="H311" s="103" t="str">
        <f>IFERROR(VLOOKUP(F311,classifications!A$3:C$328,3,FALSE),VLOOKUP(F311,classifications!I$2:K$28,3,FALSE))</f>
        <v>Predominantly Urban</v>
      </c>
      <c r="I311" s="104">
        <v>70</v>
      </c>
      <c r="J311" s="104">
        <v>40</v>
      </c>
      <c r="K311" s="104">
        <v>0</v>
      </c>
      <c r="L311" s="104">
        <v>110</v>
      </c>
      <c r="M311" s="105"/>
      <c r="O311" s="104">
        <v>130</v>
      </c>
      <c r="P311" s="105">
        <v>70</v>
      </c>
      <c r="Q311" s="105">
        <v>0</v>
      </c>
      <c r="R311" s="105">
        <v>200</v>
      </c>
    </row>
    <row r="312" spans="1:18" ht="79.2" x14ac:dyDescent="0.25">
      <c r="A312" s="103" t="s">
        <v>141</v>
      </c>
      <c r="B312" s="103" t="s">
        <v>142</v>
      </c>
      <c r="C312" s="103" t="s">
        <v>143</v>
      </c>
      <c r="D312" s="103"/>
      <c r="E312" s="103"/>
      <c r="F312" s="103" t="s">
        <v>1692</v>
      </c>
      <c r="G312" s="103" t="str">
        <f>VLOOKUP(F312,regions!A$2:C$419,3,FALSE)</f>
        <v>Unitary authority</v>
      </c>
      <c r="H312" s="103" t="str">
        <f>IFERROR(VLOOKUP(F312,classifications!A$3:C$328,3,FALSE),VLOOKUP(F312,classifications!I$2:K$28,3,FALSE))</f>
        <v>Predominantly Urban</v>
      </c>
      <c r="I312" s="104">
        <v>430</v>
      </c>
      <c r="J312" s="104">
        <v>90</v>
      </c>
      <c r="K312" s="104">
        <v>0</v>
      </c>
      <c r="L312" s="104">
        <v>510</v>
      </c>
      <c r="M312" s="105"/>
      <c r="O312" s="104">
        <v>600</v>
      </c>
      <c r="P312" s="105">
        <v>10</v>
      </c>
      <c r="Q312" s="105">
        <v>0</v>
      </c>
      <c r="R312" s="105">
        <v>610</v>
      </c>
    </row>
    <row r="313" spans="1:18" ht="79.2" x14ac:dyDescent="0.25">
      <c r="A313" s="103" t="s">
        <v>168</v>
      </c>
      <c r="B313" s="103" t="s">
        <v>169</v>
      </c>
      <c r="C313" s="103" t="s">
        <v>170</v>
      </c>
      <c r="D313" s="103"/>
      <c r="E313" s="103"/>
      <c r="F313" s="103" t="s">
        <v>1722</v>
      </c>
      <c r="G313" s="103" t="str">
        <f>VLOOKUP(F313,regions!A$2:C$419,3,FALSE)</f>
        <v>Unitary authority</v>
      </c>
      <c r="H313" s="103" t="str">
        <f>IFERROR(VLOOKUP(F313,classifications!A$3:C$328,3,FALSE),VLOOKUP(F313,classifications!I$2:K$28,3,FALSE))</f>
        <v>Urban with Significant Rural</v>
      </c>
      <c r="I313" s="104">
        <v>210</v>
      </c>
      <c r="J313" s="104">
        <v>10</v>
      </c>
      <c r="K313" s="104">
        <v>0</v>
      </c>
      <c r="L313" s="104">
        <v>220</v>
      </c>
      <c r="M313" s="105"/>
      <c r="O313" s="104">
        <v>110</v>
      </c>
      <c r="P313" s="105">
        <v>0</v>
      </c>
      <c r="Q313" s="105">
        <v>0</v>
      </c>
      <c r="R313" s="105">
        <v>110</v>
      </c>
    </row>
    <row r="314" spans="1:18" ht="79.2" x14ac:dyDescent="0.25">
      <c r="A314" s="103" t="s">
        <v>174</v>
      </c>
      <c r="B314" s="103" t="s">
        <v>175</v>
      </c>
      <c r="C314" s="103" t="s">
        <v>176</v>
      </c>
      <c r="D314" s="103"/>
      <c r="E314" s="103"/>
      <c r="F314" s="103" t="s">
        <v>1693</v>
      </c>
      <c r="G314" s="103" t="str">
        <f>VLOOKUP(F314,regions!A$2:C$419,3,FALSE)</f>
        <v>Unitary authority</v>
      </c>
      <c r="H314" s="103" t="str">
        <f>IFERROR(VLOOKUP(F314,classifications!A$3:C$328,3,FALSE),VLOOKUP(F314,classifications!I$2:K$28,3,FALSE))</f>
        <v>Predominantly Urban</v>
      </c>
      <c r="I314" s="104">
        <v>170</v>
      </c>
      <c r="J314" s="104">
        <v>10</v>
      </c>
      <c r="K314" s="104">
        <v>0</v>
      </c>
      <c r="L314" s="104">
        <v>170</v>
      </c>
      <c r="M314" s="105"/>
      <c r="O314" s="104">
        <v>160</v>
      </c>
      <c r="P314" s="105">
        <v>10</v>
      </c>
      <c r="Q314" s="105">
        <v>0</v>
      </c>
      <c r="R314" s="105">
        <v>170</v>
      </c>
    </row>
    <row r="315" spans="1:18" ht="79.2" x14ac:dyDescent="0.25">
      <c r="A315" s="103" t="s">
        <v>177</v>
      </c>
      <c r="B315" s="103" t="s">
        <v>178</v>
      </c>
      <c r="C315" s="103" t="s">
        <v>179</v>
      </c>
      <c r="D315" s="103"/>
      <c r="E315" s="103"/>
      <c r="F315" s="103" t="s">
        <v>1694</v>
      </c>
      <c r="G315" s="103" t="str">
        <f>VLOOKUP(F315,regions!A$2:C$419,3,FALSE)</f>
        <v>Unitary authority</v>
      </c>
      <c r="H315" s="103" t="str">
        <f>IFERROR(VLOOKUP(F315,classifications!A$3:C$328,3,FALSE),VLOOKUP(F315,classifications!I$2:K$28,3,FALSE))</f>
        <v>Predominantly Urban</v>
      </c>
      <c r="I315" s="104">
        <v>190</v>
      </c>
      <c r="J315" s="104">
        <v>20</v>
      </c>
      <c r="K315" s="104">
        <v>0</v>
      </c>
      <c r="L315" s="104">
        <v>210</v>
      </c>
      <c r="M315" s="105"/>
      <c r="O315" s="104">
        <v>110</v>
      </c>
      <c r="P315" s="105">
        <v>60</v>
      </c>
      <c r="Q315" s="105">
        <v>0</v>
      </c>
      <c r="R315" s="105">
        <v>170</v>
      </c>
    </row>
    <row r="316" spans="1:18" x14ac:dyDescent="0.25">
      <c r="A316" s="103"/>
      <c r="B316" s="103"/>
      <c r="C316" s="103"/>
      <c r="D316" s="103"/>
      <c r="E316" s="103"/>
      <c r="F316" s="103"/>
      <c r="G316" s="103"/>
      <c r="H316" s="103"/>
      <c r="I316" s="105"/>
      <c r="J316" s="105"/>
      <c r="K316" s="105"/>
      <c r="L316" s="105"/>
      <c r="M316" s="105"/>
      <c r="O316" s="105"/>
      <c r="P316" s="106" t="s">
        <v>1365</v>
      </c>
      <c r="Q316" s="106" t="s">
        <v>1365</v>
      </c>
      <c r="R316" s="106" t="s">
        <v>1365</v>
      </c>
    </row>
    <row r="317" spans="1:18" ht="52.8" x14ac:dyDescent="0.25">
      <c r="A317" s="103"/>
      <c r="B317" s="103" t="s">
        <v>1409</v>
      </c>
      <c r="C317" s="103" t="s">
        <v>474</v>
      </c>
      <c r="D317" s="103"/>
      <c r="E317" s="103" t="s">
        <v>475</v>
      </c>
      <c r="F317" s="103" t="s">
        <v>475</v>
      </c>
      <c r="G317" s="103" t="str">
        <f>VLOOKUP(F317,regions!A$2:C$419,3,FALSE)</f>
        <v>Shire county</v>
      </c>
      <c r="H317" s="103" t="str">
        <f>IFERROR(VLOOKUP(F317,classifications!A$3:C$328,3,FALSE),VLOOKUP(F317,classifications!I$2:K$28,3,FALSE))</f>
        <v>Urban with Significant Rural</v>
      </c>
      <c r="I317" s="104">
        <v>1020</v>
      </c>
      <c r="J317" s="104">
        <v>410</v>
      </c>
      <c r="K317" s="104">
        <v>0</v>
      </c>
      <c r="L317" s="104">
        <v>1440</v>
      </c>
      <c r="M317" s="105"/>
      <c r="O317" s="104">
        <v>1000</v>
      </c>
      <c r="P317" s="105">
        <v>430</v>
      </c>
      <c r="Q317" s="105">
        <v>0</v>
      </c>
      <c r="R317" s="207">
        <v>1430</v>
      </c>
    </row>
    <row r="318" spans="1:18" ht="52.8" x14ac:dyDescent="0.25">
      <c r="A318" s="103" t="s">
        <v>476</v>
      </c>
      <c r="B318" s="103" t="s">
        <v>477</v>
      </c>
      <c r="C318" s="103" t="s">
        <v>478</v>
      </c>
      <c r="D318" s="103"/>
      <c r="E318" s="103"/>
      <c r="F318" s="103" t="s">
        <v>479</v>
      </c>
      <c r="G318" s="103" t="str">
        <f>VLOOKUP(F318,regions!A$2:C$419,3,FALSE)</f>
        <v>Shire district</v>
      </c>
      <c r="H318" s="103" t="str">
        <f>IFERROR(VLOOKUP(F318,classifications!A$3:C$328,3,FALSE),VLOOKUP(F318,classifications!I$2:K$28,3,FALSE))</f>
        <v>Predominantly Rural</v>
      </c>
      <c r="I318" s="104">
        <v>490</v>
      </c>
      <c r="J318" s="104">
        <v>340</v>
      </c>
      <c r="K318" s="104">
        <v>0</v>
      </c>
      <c r="L318" s="104">
        <v>820</v>
      </c>
      <c r="M318" s="105"/>
      <c r="O318" s="104">
        <v>470</v>
      </c>
      <c r="P318" s="105">
        <v>230</v>
      </c>
      <c r="Q318" s="105">
        <v>0</v>
      </c>
      <c r="R318" s="105">
        <v>700</v>
      </c>
    </row>
    <row r="319" spans="1:18" ht="52.8" x14ac:dyDescent="0.25">
      <c r="A319" s="103" t="s">
        <v>480</v>
      </c>
      <c r="B319" s="103" t="s">
        <v>481</v>
      </c>
      <c r="C319" s="103" t="s">
        <v>482</v>
      </c>
      <c r="D319" s="103"/>
      <c r="E319" s="103"/>
      <c r="F319" s="103" t="s">
        <v>483</v>
      </c>
      <c r="G319" s="103" t="str">
        <f>VLOOKUP(F319,regions!A$2:C$419,3,FALSE)</f>
        <v>Shire district</v>
      </c>
      <c r="H319" s="103" t="str">
        <f>IFERROR(VLOOKUP(F319,classifications!A$3:C$328,3,FALSE),VLOOKUP(F319,classifications!I$2:K$28,3,FALSE))</f>
        <v>Urban with Significant Rural</v>
      </c>
      <c r="I319" s="104">
        <v>90</v>
      </c>
      <c r="J319" s="104">
        <v>30</v>
      </c>
      <c r="K319" s="104">
        <v>0</v>
      </c>
      <c r="L319" s="104">
        <v>120</v>
      </c>
      <c r="M319" s="105"/>
      <c r="O319" s="104">
        <v>100</v>
      </c>
      <c r="P319" s="105">
        <v>0</v>
      </c>
      <c r="Q319" s="105">
        <v>0</v>
      </c>
      <c r="R319" s="105">
        <v>100</v>
      </c>
    </row>
    <row r="320" spans="1:18" ht="52.8" x14ac:dyDescent="0.25">
      <c r="A320" s="103" t="s">
        <v>484</v>
      </c>
      <c r="B320" s="103" t="s">
        <v>485</v>
      </c>
      <c r="C320" s="103" t="s">
        <v>486</v>
      </c>
      <c r="D320" s="103"/>
      <c r="E320" s="103"/>
      <c r="F320" s="103" t="s">
        <v>487</v>
      </c>
      <c r="G320" s="103" t="str">
        <f>VLOOKUP(F320,regions!A$2:C$419,3,FALSE)</f>
        <v>Shire district</v>
      </c>
      <c r="H320" s="103" t="str">
        <f>IFERROR(VLOOKUP(F320,classifications!A$3:C$328,3,FALSE),VLOOKUP(F320,classifications!I$2:K$28,3,FALSE))</f>
        <v>Urban with Significant Rural</v>
      </c>
      <c r="I320" s="104">
        <v>160</v>
      </c>
      <c r="J320" s="104">
        <v>0</v>
      </c>
      <c r="K320" s="104">
        <v>0</v>
      </c>
      <c r="L320" s="104">
        <v>160</v>
      </c>
      <c r="M320" s="105"/>
      <c r="O320" s="104">
        <v>60</v>
      </c>
      <c r="P320" s="105">
        <v>0</v>
      </c>
      <c r="Q320" s="105">
        <v>0</v>
      </c>
      <c r="R320" s="105">
        <v>60</v>
      </c>
    </row>
    <row r="321" spans="1:18" ht="52.8" x14ac:dyDescent="0.25">
      <c r="A321" s="103" t="s">
        <v>488</v>
      </c>
      <c r="B321" s="103" t="s">
        <v>489</v>
      </c>
      <c r="C321" s="103" t="s">
        <v>490</v>
      </c>
      <c r="D321" s="103"/>
      <c r="E321" s="103"/>
      <c r="F321" s="103" t="s">
        <v>491</v>
      </c>
      <c r="G321" s="103" t="str">
        <f>VLOOKUP(F321,regions!A$2:C$419,3,FALSE)</f>
        <v>Shire district</v>
      </c>
      <c r="H321" s="103" t="str">
        <f>IFERROR(VLOOKUP(F321,classifications!A$3:C$328,3,FALSE),VLOOKUP(F321,classifications!I$2:K$28,3,FALSE))</f>
        <v>Urban with Significant Rural</v>
      </c>
      <c r="I321" s="104">
        <v>280</v>
      </c>
      <c r="J321" s="104">
        <v>50</v>
      </c>
      <c r="K321" s="104">
        <v>0</v>
      </c>
      <c r="L321" s="104">
        <v>330</v>
      </c>
      <c r="M321" s="105"/>
      <c r="O321" s="104">
        <v>370</v>
      </c>
      <c r="P321" s="105">
        <v>200</v>
      </c>
      <c r="Q321" s="105">
        <v>0</v>
      </c>
      <c r="R321" s="105">
        <v>570</v>
      </c>
    </row>
    <row r="322" spans="1:18" x14ac:dyDescent="0.25">
      <c r="A322" s="103"/>
      <c r="B322" s="103"/>
      <c r="C322" s="103"/>
      <c r="D322" s="103"/>
      <c r="E322" s="103"/>
      <c r="F322" s="103"/>
      <c r="G322" s="103"/>
      <c r="H322" s="103"/>
      <c r="I322" s="105"/>
      <c r="J322" s="105"/>
      <c r="K322" s="105"/>
      <c r="L322" s="105"/>
      <c r="M322" s="105"/>
      <c r="O322" s="105"/>
      <c r="P322" s="106" t="s">
        <v>1365</v>
      </c>
      <c r="Q322" s="106" t="s">
        <v>1365</v>
      </c>
      <c r="R322" s="106" t="s">
        <v>1365</v>
      </c>
    </row>
    <row r="323" spans="1:18" ht="52.8" x14ac:dyDescent="0.25">
      <c r="A323" s="103"/>
      <c r="B323" s="103" t="s">
        <v>1410</v>
      </c>
      <c r="C323" s="103" t="s">
        <v>634</v>
      </c>
      <c r="D323" s="103"/>
      <c r="E323" s="103" t="s">
        <v>635</v>
      </c>
      <c r="F323" s="103" t="s">
        <v>635</v>
      </c>
      <c r="G323" s="103" t="str">
        <f>VLOOKUP(F323,regions!A$2:C$419,3,FALSE)</f>
        <v>Shire county</v>
      </c>
      <c r="H323" s="103" t="str">
        <f>IFERROR(VLOOKUP(F323,classifications!A$3:C$328,3,FALSE),VLOOKUP(F323,classifications!I$2:K$28,3,FALSE))</f>
        <v>Urban with Significant Rural</v>
      </c>
      <c r="I323" s="105" t="s">
        <v>1370</v>
      </c>
      <c r="J323" s="105" t="s">
        <v>1370</v>
      </c>
      <c r="K323" s="105" t="s">
        <v>1370</v>
      </c>
      <c r="L323" s="105" t="s">
        <v>1370</v>
      </c>
      <c r="M323" s="105"/>
      <c r="O323" s="105" t="s">
        <v>1370</v>
      </c>
      <c r="P323" s="105" t="s">
        <v>1370</v>
      </c>
      <c r="Q323" s="105" t="s">
        <v>1370</v>
      </c>
      <c r="R323" s="105" t="s">
        <v>1370</v>
      </c>
    </row>
    <row r="324" spans="1:18" ht="52.8" x14ac:dyDescent="0.25">
      <c r="A324" s="103" t="s">
        <v>636</v>
      </c>
      <c r="B324" s="103" t="s">
        <v>637</v>
      </c>
      <c r="C324" s="103" t="s">
        <v>638</v>
      </c>
      <c r="D324" s="103"/>
      <c r="E324" s="103"/>
      <c r="F324" s="103" t="s">
        <v>639</v>
      </c>
      <c r="G324" s="103" t="str">
        <f>VLOOKUP(F324,regions!A$2:C$419,3,FALSE)</f>
        <v>Shire district</v>
      </c>
      <c r="H324" s="103" t="str">
        <f>IFERROR(VLOOKUP(F324,classifications!A$3:C$328,3,FALSE),VLOOKUP(F324,classifications!I$2:K$28,3,FALSE))</f>
        <v>Predominantly Urban</v>
      </c>
      <c r="I324" s="104">
        <v>50</v>
      </c>
      <c r="J324" s="104">
        <v>70</v>
      </c>
      <c r="K324" s="104">
        <v>30</v>
      </c>
      <c r="L324" s="104">
        <v>150</v>
      </c>
      <c r="M324" s="105"/>
      <c r="O324" s="104">
        <v>70</v>
      </c>
      <c r="P324" s="105">
        <v>0</v>
      </c>
      <c r="Q324" s="105">
        <v>0</v>
      </c>
      <c r="R324" s="105">
        <v>70</v>
      </c>
    </row>
    <row r="325" spans="1:18" ht="52.8" x14ac:dyDescent="0.25">
      <c r="A325" s="103" t="s">
        <v>640</v>
      </c>
      <c r="B325" s="103" t="s">
        <v>641</v>
      </c>
      <c r="C325" s="103" t="s">
        <v>642</v>
      </c>
      <c r="D325" s="103"/>
      <c r="E325" s="103"/>
      <c r="F325" s="103" t="s">
        <v>643</v>
      </c>
      <c r="G325" s="103" t="str">
        <f>VLOOKUP(F325,regions!A$2:C$419,3,FALSE)</f>
        <v>Shire district</v>
      </c>
      <c r="H325" s="103" t="str">
        <f>IFERROR(VLOOKUP(F325,classifications!A$3:C$328,3,FALSE),VLOOKUP(F325,classifications!I$2:K$28,3,FALSE))</f>
        <v>Predominantly Urban</v>
      </c>
      <c r="I325" s="104">
        <v>40</v>
      </c>
      <c r="J325" s="104">
        <v>30</v>
      </c>
      <c r="K325" s="104">
        <v>0</v>
      </c>
      <c r="L325" s="104">
        <v>60</v>
      </c>
      <c r="M325" s="105"/>
      <c r="O325" s="104">
        <v>40</v>
      </c>
      <c r="P325" s="105">
        <v>0</v>
      </c>
      <c r="Q325" s="105">
        <v>0</v>
      </c>
      <c r="R325" s="105">
        <v>40</v>
      </c>
    </row>
    <row r="326" spans="1:18" ht="52.8" x14ac:dyDescent="0.25">
      <c r="A326" s="103" t="s">
        <v>644</v>
      </c>
      <c r="B326" s="103" t="s">
        <v>645</v>
      </c>
      <c r="C326" s="103" t="s">
        <v>646</v>
      </c>
      <c r="D326" s="103"/>
      <c r="E326" s="103"/>
      <c r="F326" s="103" t="s">
        <v>647</v>
      </c>
      <c r="G326" s="103" t="str">
        <f>VLOOKUP(F326,regions!A$2:C$419,3,FALSE)</f>
        <v>Shire district</v>
      </c>
      <c r="H326" s="103" t="str">
        <f>IFERROR(VLOOKUP(F326,classifications!A$3:C$328,3,FALSE),VLOOKUP(F326,classifications!I$2:K$28,3,FALSE))</f>
        <v>Urban with Significant Rural</v>
      </c>
      <c r="I326" s="104">
        <v>190</v>
      </c>
      <c r="J326" s="104">
        <v>80</v>
      </c>
      <c r="K326" s="104">
        <v>0</v>
      </c>
      <c r="L326" s="104">
        <v>270</v>
      </c>
      <c r="M326" s="105"/>
      <c r="O326" s="104">
        <v>170</v>
      </c>
      <c r="P326" s="105">
        <v>20</v>
      </c>
      <c r="Q326" s="105">
        <v>0</v>
      </c>
      <c r="R326" s="105">
        <v>190</v>
      </c>
    </row>
    <row r="327" spans="1:18" ht="52.8" x14ac:dyDescent="0.25">
      <c r="A327" s="103" t="s">
        <v>648</v>
      </c>
      <c r="B327" s="103" t="s">
        <v>649</v>
      </c>
      <c r="C327" s="103" t="s">
        <v>650</v>
      </c>
      <c r="D327" s="103"/>
      <c r="E327" s="103"/>
      <c r="F327" s="103" t="s">
        <v>651</v>
      </c>
      <c r="G327" s="103" t="str">
        <f>VLOOKUP(F327,regions!A$2:C$419,3,FALSE)</f>
        <v>Shire district</v>
      </c>
      <c r="H327" s="103" t="str">
        <f>IFERROR(VLOOKUP(F327,classifications!A$3:C$328,3,FALSE),VLOOKUP(F327,classifications!I$2:K$28,3,FALSE))</f>
        <v>Predominantly Rural</v>
      </c>
      <c r="I327" s="105" t="s">
        <v>1370</v>
      </c>
      <c r="J327" s="105" t="s">
        <v>1370</v>
      </c>
      <c r="K327" s="105" t="s">
        <v>1370</v>
      </c>
      <c r="L327" s="105" t="s">
        <v>1370</v>
      </c>
      <c r="M327" s="105"/>
      <c r="O327" s="105" t="s">
        <v>1370</v>
      </c>
      <c r="P327" s="105" t="s">
        <v>1370</v>
      </c>
      <c r="Q327" s="105" t="s">
        <v>1370</v>
      </c>
      <c r="R327" s="105" t="s">
        <v>1370</v>
      </c>
    </row>
    <row r="328" spans="1:18" ht="52.8" x14ac:dyDescent="0.25">
      <c r="A328" s="103" t="s">
        <v>652</v>
      </c>
      <c r="B328" s="103" t="s">
        <v>653</v>
      </c>
      <c r="C328" s="103" t="s">
        <v>654</v>
      </c>
      <c r="D328" s="103"/>
      <c r="E328" s="103"/>
      <c r="F328" s="103" t="s">
        <v>655</v>
      </c>
      <c r="G328" s="103" t="str">
        <f>VLOOKUP(F328,regions!A$2:C$419,3,FALSE)</f>
        <v>Shire district</v>
      </c>
      <c r="H328" s="103" t="str">
        <f>IFERROR(VLOOKUP(F328,classifications!A$3:C$328,3,FALSE),VLOOKUP(F328,classifications!I$2:K$28,3,FALSE))</f>
        <v>Predominantly Rural</v>
      </c>
      <c r="I328" s="104">
        <v>650</v>
      </c>
      <c r="J328" s="104">
        <v>130</v>
      </c>
      <c r="K328" s="104">
        <v>0</v>
      </c>
      <c r="L328" s="104">
        <v>770</v>
      </c>
      <c r="M328" s="105"/>
      <c r="O328" s="104">
        <v>420</v>
      </c>
      <c r="P328" s="105">
        <v>170</v>
      </c>
      <c r="Q328" s="105">
        <v>0</v>
      </c>
      <c r="R328" s="105">
        <v>590</v>
      </c>
    </row>
    <row r="329" spans="1:18" x14ac:dyDescent="0.25">
      <c r="A329" s="103"/>
      <c r="B329" s="103"/>
      <c r="C329" s="103"/>
      <c r="D329" s="103"/>
      <c r="E329" s="103"/>
      <c r="F329" s="103"/>
      <c r="G329" s="103"/>
      <c r="H329" s="103"/>
      <c r="I329" s="105"/>
      <c r="J329" s="105"/>
      <c r="K329" s="105"/>
      <c r="L329" s="105"/>
      <c r="M329" s="105"/>
      <c r="O329" s="105"/>
      <c r="P329" s="106" t="s">
        <v>1365</v>
      </c>
      <c r="Q329" s="106" t="s">
        <v>1365</v>
      </c>
      <c r="R329" s="106" t="s">
        <v>1365</v>
      </c>
    </row>
    <row r="330" spans="1:18" ht="52.8" x14ac:dyDescent="0.25">
      <c r="A330" s="103"/>
      <c r="B330" s="103" t="s">
        <v>1411</v>
      </c>
      <c r="C330" s="103" t="s">
        <v>732</v>
      </c>
      <c r="D330" s="103"/>
      <c r="E330" s="103" t="s">
        <v>733</v>
      </c>
      <c r="F330" s="103" t="s">
        <v>733</v>
      </c>
      <c r="G330" s="103" t="str">
        <f>VLOOKUP(F330,regions!A$2:C$419,3,FALSE)</f>
        <v>Shire county</v>
      </c>
      <c r="H330" s="103" t="str">
        <f>IFERROR(VLOOKUP(F330,classifications!A$3:C$328,3,FALSE),VLOOKUP(F330,classifications!I$2:K$28,3,FALSE))</f>
        <v>Urban with Significant Rural</v>
      </c>
      <c r="I330" s="105" t="s">
        <v>1370</v>
      </c>
      <c r="J330" s="105" t="s">
        <v>1370</v>
      </c>
      <c r="K330" s="105" t="s">
        <v>1370</v>
      </c>
      <c r="L330" s="105" t="s">
        <v>1370</v>
      </c>
      <c r="M330" s="105"/>
      <c r="O330" s="105" t="s">
        <v>1370</v>
      </c>
      <c r="P330" s="105" t="s">
        <v>1370</v>
      </c>
      <c r="Q330" s="105" t="s">
        <v>1370</v>
      </c>
      <c r="R330" s="105" t="s">
        <v>1370</v>
      </c>
    </row>
    <row r="331" spans="1:18" ht="52.8" x14ac:dyDescent="0.25">
      <c r="A331" s="103" t="s">
        <v>734</v>
      </c>
      <c r="B331" s="103" t="s">
        <v>735</v>
      </c>
      <c r="C331" s="103" t="s">
        <v>736</v>
      </c>
      <c r="D331" s="103"/>
      <c r="E331" s="103"/>
      <c r="F331" s="103" t="s">
        <v>737</v>
      </c>
      <c r="G331" s="103" t="str">
        <f>VLOOKUP(F331,regions!A$2:C$419,3,FALSE)</f>
        <v>Shire district</v>
      </c>
      <c r="H331" s="103" t="str">
        <f>IFERROR(VLOOKUP(F331,classifications!A$3:C$328,3,FALSE),VLOOKUP(F331,classifications!I$2:K$28,3,FALSE))</f>
        <v>Urban with Significant Rural</v>
      </c>
      <c r="I331" s="104">
        <v>380</v>
      </c>
      <c r="J331" s="104">
        <v>280</v>
      </c>
      <c r="K331" s="104">
        <v>0</v>
      </c>
      <c r="L331" s="104">
        <v>660</v>
      </c>
      <c r="M331" s="105"/>
      <c r="O331" s="104">
        <v>760</v>
      </c>
      <c r="P331" s="105">
        <v>150</v>
      </c>
      <c r="Q331" s="105">
        <v>0</v>
      </c>
      <c r="R331" s="105">
        <v>910</v>
      </c>
    </row>
    <row r="332" spans="1:18" ht="52.8" x14ac:dyDescent="0.25">
      <c r="A332" s="103" t="s">
        <v>738</v>
      </c>
      <c r="B332" s="103" t="s">
        <v>739</v>
      </c>
      <c r="C332" s="103" t="s">
        <v>740</v>
      </c>
      <c r="D332" s="103"/>
      <c r="E332" s="103"/>
      <c r="F332" s="103" t="s">
        <v>741</v>
      </c>
      <c r="G332" s="103" t="str">
        <f>VLOOKUP(F332,regions!A$2:C$419,3,FALSE)</f>
        <v>Shire district</v>
      </c>
      <c r="H332" s="103" t="str">
        <f>IFERROR(VLOOKUP(F332,classifications!A$3:C$328,3,FALSE),VLOOKUP(F332,classifications!I$2:K$28,3,FALSE))</f>
        <v>Predominantly Rural</v>
      </c>
      <c r="I332" s="104">
        <v>240</v>
      </c>
      <c r="J332" s="104">
        <v>40</v>
      </c>
      <c r="K332" s="104">
        <v>0</v>
      </c>
      <c r="L332" s="104">
        <v>280</v>
      </c>
      <c r="M332" s="105"/>
      <c r="O332" s="104">
        <v>210</v>
      </c>
      <c r="P332" s="105">
        <v>30</v>
      </c>
      <c r="Q332" s="105">
        <v>0</v>
      </c>
      <c r="R332" s="105">
        <v>240</v>
      </c>
    </row>
    <row r="333" spans="1:18" ht="52.8" x14ac:dyDescent="0.25">
      <c r="A333" s="103" t="s">
        <v>742</v>
      </c>
      <c r="B333" s="103" t="s">
        <v>743</v>
      </c>
      <c r="C333" s="103" t="s">
        <v>744</v>
      </c>
      <c r="D333" s="103"/>
      <c r="E333" s="103"/>
      <c r="F333" s="103" t="s">
        <v>745</v>
      </c>
      <c r="G333" s="103" t="str">
        <f>VLOOKUP(F333,regions!A$2:C$419,3,FALSE)</f>
        <v>Shire district</v>
      </c>
      <c r="H333" s="103" t="str">
        <f>IFERROR(VLOOKUP(F333,classifications!A$3:C$328,3,FALSE),VLOOKUP(F333,classifications!I$2:K$28,3,FALSE))</f>
        <v>Predominantly Urban</v>
      </c>
      <c r="I333" s="104">
        <v>250</v>
      </c>
      <c r="J333" s="104">
        <v>60</v>
      </c>
      <c r="K333" s="104">
        <v>0</v>
      </c>
      <c r="L333" s="104">
        <v>310</v>
      </c>
      <c r="M333" s="105"/>
      <c r="O333" s="104">
        <v>310</v>
      </c>
      <c r="P333" s="105">
        <v>50</v>
      </c>
      <c r="Q333" s="105">
        <v>0</v>
      </c>
      <c r="R333" s="105">
        <v>360</v>
      </c>
    </row>
    <row r="334" spans="1:18" ht="52.8" x14ac:dyDescent="0.25">
      <c r="A334" s="103" t="s">
        <v>746</v>
      </c>
      <c r="B334" s="103" t="s">
        <v>747</v>
      </c>
      <c r="C334" s="103" t="s">
        <v>748</v>
      </c>
      <c r="D334" s="103"/>
      <c r="E334" s="103"/>
      <c r="F334" s="103" t="s">
        <v>749</v>
      </c>
      <c r="G334" s="103" t="str">
        <f>VLOOKUP(F334,regions!A$2:C$419,3,FALSE)</f>
        <v>Shire district</v>
      </c>
      <c r="H334" s="103" t="str">
        <f>IFERROR(VLOOKUP(F334,classifications!A$3:C$328,3,FALSE),VLOOKUP(F334,classifications!I$2:K$28,3,FALSE))</f>
        <v>Predominantly Urban</v>
      </c>
      <c r="I334" s="104">
        <v>250</v>
      </c>
      <c r="J334" s="104">
        <v>30</v>
      </c>
      <c r="K334" s="104">
        <v>0</v>
      </c>
      <c r="L334" s="104">
        <v>280</v>
      </c>
      <c r="M334" s="105"/>
      <c r="O334" s="104">
        <v>280</v>
      </c>
      <c r="P334" s="105">
        <v>20</v>
      </c>
      <c r="Q334" s="105">
        <v>0</v>
      </c>
      <c r="R334" s="105">
        <v>300</v>
      </c>
    </row>
    <row r="335" spans="1:18" ht="52.8" x14ac:dyDescent="0.25">
      <c r="A335" s="103" t="s">
        <v>750</v>
      </c>
      <c r="B335" s="103" t="s">
        <v>751</v>
      </c>
      <c r="C335" s="103" t="s">
        <v>752</v>
      </c>
      <c r="D335" s="103"/>
      <c r="E335" s="103"/>
      <c r="F335" s="103" t="s">
        <v>753</v>
      </c>
      <c r="G335" s="103" t="str">
        <f>VLOOKUP(F335,regions!A$2:C$419,3,FALSE)</f>
        <v>Shire district</v>
      </c>
      <c r="H335" s="103" t="str">
        <f>IFERROR(VLOOKUP(F335,classifications!A$3:C$328,3,FALSE),VLOOKUP(F335,classifications!I$2:K$28,3,FALSE))</f>
        <v>Predominantly Urban</v>
      </c>
      <c r="I335" s="104">
        <v>50</v>
      </c>
      <c r="J335" s="104">
        <v>80</v>
      </c>
      <c r="K335" s="104">
        <v>0</v>
      </c>
      <c r="L335" s="104">
        <v>130</v>
      </c>
      <c r="M335" s="105"/>
      <c r="O335" s="104">
        <v>20</v>
      </c>
      <c r="P335" s="105">
        <v>40</v>
      </c>
      <c r="Q335" s="105">
        <v>0</v>
      </c>
      <c r="R335" s="105">
        <v>60</v>
      </c>
    </row>
    <row r="336" spans="1:18" ht="52.8" x14ac:dyDescent="0.25">
      <c r="A336" s="103" t="s">
        <v>754</v>
      </c>
      <c r="B336" s="103" t="s">
        <v>755</v>
      </c>
      <c r="C336" s="103" t="s">
        <v>756</v>
      </c>
      <c r="D336" s="103"/>
      <c r="E336" s="103"/>
      <c r="F336" s="103" t="s">
        <v>757</v>
      </c>
      <c r="G336" s="103" t="str">
        <f>VLOOKUP(F336,regions!A$2:C$419,3,FALSE)</f>
        <v>Shire district</v>
      </c>
      <c r="H336" s="103" t="str">
        <f>IFERROR(VLOOKUP(F336,classifications!A$3:C$328,3,FALSE),VLOOKUP(F336,classifications!I$2:K$28,3,FALSE))</f>
        <v>Urban with Significant Rural</v>
      </c>
      <c r="I336" s="104">
        <v>120</v>
      </c>
      <c r="J336" s="104">
        <v>50</v>
      </c>
      <c r="K336" s="104">
        <v>0</v>
      </c>
      <c r="L336" s="104">
        <v>180</v>
      </c>
      <c r="M336" s="105"/>
      <c r="O336" s="104">
        <v>60</v>
      </c>
      <c r="P336" s="105">
        <v>0</v>
      </c>
      <c r="Q336" s="105">
        <v>0</v>
      </c>
      <c r="R336" s="105">
        <v>60</v>
      </c>
    </row>
    <row r="337" spans="1:18" ht="52.8" x14ac:dyDescent="0.25">
      <c r="A337" s="103" t="s">
        <v>758</v>
      </c>
      <c r="B337" s="103" t="s">
        <v>759</v>
      </c>
      <c r="C337" s="103" t="s">
        <v>760</v>
      </c>
      <c r="D337" s="103"/>
      <c r="E337" s="103"/>
      <c r="F337" s="103" t="s">
        <v>761</v>
      </c>
      <c r="G337" s="103" t="str">
        <f>VLOOKUP(F337,regions!A$2:C$419,3,FALSE)</f>
        <v>Shire district</v>
      </c>
      <c r="H337" s="103" t="str">
        <f>IFERROR(VLOOKUP(F337,classifications!A$3:C$328,3,FALSE),VLOOKUP(F337,classifications!I$2:K$28,3,FALSE))</f>
        <v>Predominantly Urban</v>
      </c>
      <c r="I337" s="104">
        <v>80</v>
      </c>
      <c r="J337" s="104">
        <v>20</v>
      </c>
      <c r="K337" s="104">
        <v>0</v>
      </c>
      <c r="L337" s="104">
        <v>100</v>
      </c>
      <c r="M337" s="105"/>
      <c r="O337" s="104">
        <v>150</v>
      </c>
      <c r="P337" s="105">
        <v>0</v>
      </c>
      <c r="Q337" s="105">
        <v>0</v>
      </c>
      <c r="R337" s="105">
        <v>150</v>
      </c>
    </row>
    <row r="338" spans="1:18" ht="52.8" x14ac:dyDescent="0.25">
      <c r="A338" s="103" t="s">
        <v>762</v>
      </c>
      <c r="B338" s="103" t="s">
        <v>763</v>
      </c>
      <c r="C338" s="103" t="s">
        <v>764</v>
      </c>
      <c r="D338" s="103"/>
      <c r="E338" s="103"/>
      <c r="F338" s="103" t="s">
        <v>765</v>
      </c>
      <c r="G338" s="103" t="str">
        <f>VLOOKUP(F338,regions!A$2:C$419,3,FALSE)</f>
        <v>Shire district</v>
      </c>
      <c r="H338" s="103" t="str">
        <f>IFERROR(VLOOKUP(F338,classifications!A$3:C$328,3,FALSE),VLOOKUP(F338,classifications!I$2:K$28,3,FALSE))</f>
        <v>Urban with Significant Rural</v>
      </c>
      <c r="I338" s="104">
        <v>180</v>
      </c>
      <c r="J338" s="104">
        <v>10</v>
      </c>
      <c r="K338" s="104">
        <v>0</v>
      </c>
      <c r="L338" s="104">
        <v>190</v>
      </c>
      <c r="M338" s="105"/>
      <c r="O338" s="104">
        <v>270</v>
      </c>
      <c r="P338" s="105">
        <v>0</v>
      </c>
      <c r="Q338" s="105">
        <v>0</v>
      </c>
      <c r="R338" s="105">
        <v>270</v>
      </c>
    </row>
    <row r="339" spans="1:18" ht="52.8" x14ac:dyDescent="0.25">
      <c r="A339" s="103" t="s">
        <v>766</v>
      </c>
      <c r="B339" s="103" t="s">
        <v>767</v>
      </c>
      <c r="C339" s="103" t="s">
        <v>768</v>
      </c>
      <c r="D339" s="103"/>
      <c r="E339" s="103"/>
      <c r="F339" s="103" t="s">
        <v>769</v>
      </c>
      <c r="G339" s="103" t="str">
        <f>VLOOKUP(F339,regions!A$2:C$419,3,FALSE)</f>
        <v>Shire district</v>
      </c>
      <c r="H339" s="103" t="str">
        <f>IFERROR(VLOOKUP(F339,classifications!A$3:C$328,3,FALSE),VLOOKUP(F339,classifications!I$2:K$28,3,FALSE))</f>
        <v>Predominantly Urban</v>
      </c>
      <c r="I339" s="105" t="s">
        <v>1370</v>
      </c>
      <c r="J339" s="105" t="s">
        <v>1370</v>
      </c>
      <c r="K339" s="105" t="s">
        <v>1370</v>
      </c>
      <c r="L339" s="105" t="s">
        <v>1370</v>
      </c>
      <c r="M339" s="105"/>
      <c r="O339" s="105" t="s">
        <v>1370</v>
      </c>
      <c r="P339" s="105" t="s">
        <v>1370</v>
      </c>
      <c r="Q339" s="105" t="s">
        <v>1370</v>
      </c>
      <c r="R339" s="105" t="s">
        <v>1370</v>
      </c>
    </row>
    <row r="340" spans="1:18" ht="52.8" x14ac:dyDescent="0.25">
      <c r="A340" s="103" t="s">
        <v>770</v>
      </c>
      <c r="B340" s="103" t="s">
        <v>771</v>
      </c>
      <c r="C340" s="103" t="s">
        <v>772</v>
      </c>
      <c r="D340" s="103"/>
      <c r="E340" s="103"/>
      <c r="F340" s="103" t="s">
        <v>773</v>
      </c>
      <c r="G340" s="103" t="str">
        <f>VLOOKUP(F340,regions!A$2:C$419,3,FALSE)</f>
        <v>Shire district</v>
      </c>
      <c r="H340" s="103" t="str">
        <f>IFERROR(VLOOKUP(F340,classifications!A$3:C$328,3,FALSE),VLOOKUP(F340,classifications!I$2:K$28,3,FALSE))</f>
        <v>Urban with Significant Rural</v>
      </c>
      <c r="I340" s="104">
        <v>220</v>
      </c>
      <c r="J340" s="104">
        <v>150</v>
      </c>
      <c r="K340" s="104">
        <v>0</v>
      </c>
      <c r="L340" s="104">
        <v>380</v>
      </c>
      <c r="M340" s="105"/>
      <c r="O340" s="104">
        <v>230</v>
      </c>
      <c r="P340" s="105">
        <v>160</v>
      </c>
      <c r="Q340" s="105">
        <v>0</v>
      </c>
      <c r="R340" s="105">
        <v>390</v>
      </c>
    </row>
    <row r="341" spans="1:18" ht="52.8" x14ac:dyDescent="0.25">
      <c r="A341" s="103" t="s">
        <v>774</v>
      </c>
      <c r="B341" s="103" t="s">
        <v>775</v>
      </c>
      <c r="C341" s="103" t="s">
        <v>776</v>
      </c>
      <c r="D341" s="103"/>
      <c r="E341" s="103"/>
      <c r="F341" s="103" t="s">
        <v>777</v>
      </c>
      <c r="G341" s="103" t="str">
        <f>VLOOKUP(F341,regions!A$2:C$419,3,FALSE)</f>
        <v>Shire district</v>
      </c>
      <c r="H341" s="103" t="str">
        <f>IFERROR(VLOOKUP(F341,classifications!A$3:C$328,3,FALSE),VLOOKUP(F341,classifications!I$2:K$28,3,FALSE))</f>
        <v>Predominantly Rural</v>
      </c>
      <c r="I341" s="104">
        <v>620</v>
      </c>
      <c r="J341" s="104">
        <v>30</v>
      </c>
      <c r="K341" s="104">
        <v>0</v>
      </c>
      <c r="L341" s="104">
        <v>650</v>
      </c>
      <c r="M341" s="105"/>
      <c r="O341" s="104">
        <v>810</v>
      </c>
      <c r="P341" s="105">
        <v>110</v>
      </c>
      <c r="Q341" s="105">
        <v>0</v>
      </c>
      <c r="R341" s="105">
        <v>920</v>
      </c>
    </row>
    <row r="342" spans="1:18" x14ac:dyDescent="0.25">
      <c r="A342" s="103"/>
      <c r="B342" s="103"/>
      <c r="C342" s="103"/>
      <c r="D342" s="103"/>
      <c r="E342" s="103"/>
      <c r="F342" s="103"/>
      <c r="G342" s="103"/>
      <c r="H342" s="103"/>
      <c r="I342" s="105"/>
      <c r="J342" s="105"/>
      <c r="K342" s="105"/>
      <c r="L342" s="105"/>
      <c r="M342" s="105"/>
      <c r="O342" s="105"/>
      <c r="P342" s="106" t="s">
        <v>1365</v>
      </c>
      <c r="Q342" s="106" t="s">
        <v>1365</v>
      </c>
      <c r="R342" s="106" t="s">
        <v>1365</v>
      </c>
    </row>
    <row r="343" spans="1:18" ht="52.8" x14ac:dyDescent="0.25">
      <c r="A343" s="103"/>
      <c r="B343" s="103" t="s">
        <v>1412</v>
      </c>
      <c r="C343" s="103" t="s">
        <v>820</v>
      </c>
      <c r="D343" s="103"/>
      <c r="E343" s="103" t="s">
        <v>821</v>
      </c>
      <c r="F343" s="103" t="s">
        <v>821</v>
      </c>
      <c r="G343" s="103" t="str">
        <f>VLOOKUP(F343,regions!A$2:C$419,3,FALSE)</f>
        <v>Shire county</v>
      </c>
      <c r="H343" s="103" t="str">
        <f>IFERROR(VLOOKUP(F343,classifications!A$3:C$328,3,FALSE),VLOOKUP(F343,classifications!I$2:K$28,3,FALSE))</f>
        <v>Urban with Significant Rural</v>
      </c>
      <c r="I343" s="105" t="s">
        <v>1370</v>
      </c>
      <c r="J343" s="105" t="s">
        <v>1370</v>
      </c>
      <c r="K343" s="105" t="s">
        <v>1370</v>
      </c>
      <c r="L343" s="105" t="s">
        <v>1370</v>
      </c>
      <c r="M343" s="105"/>
      <c r="O343" s="105" t="s">
        <v>1370</v>
      </c>
      <c r="P343" s="105" t="s">
        <v>1370</v>
      </c>
      <c r="Q343" s="105" t="s">
        <v>1370</v>
      </c>
      <c r="R343" s="105" t="s">
        <v>1370</v>
      </c>
    </row>
    <row r="344" spans="1:18" ht="52.8" x14ac:dyDescent="0.25">
      <c r="A344" s="103" t="s">
        <v>822</v>
      </c>
      <c r="B344" s="103" t="s">
        <v>823</v>
      </c>
      <c r="C344" s="103" t="s">
        <v>824</v>
      </c>
      <c r="D344" s="103"/>
      <c r="E344" s="103"/>
      <c r="F344" s="103" t="s">
        <v>825</v>
      </c>
      <c r="G344" s="103" t="str">
        <f>VLOOKUP(F344,regions!A$2:C$419,3,FALSE)</f>
        <v>Shire district</v>
      </c>
      <c r="H344" s="103" t="str">
        <f>IFERROR(VLOOKUP(F344,classifications!A$3:C$328,3,FALSE),VLOOKUP(F344,classifications!I$2:K$28,3,FALSE))</f>
        <v>Urban with Significant Rural</v>
      </c>
      <c r="I344" s="104">
        <v>270</v>
      </c>
      <c r="J344" s="104">
        <v>70</v>
      </c>
      <c r="K344" s="104">
        <v>0</v>
      </c>
      <c r="L344" s="104">
        <v>330</v>
      </c>
      <c r="M344" s="105"/>
      <c r="O344" s="104">
        <v>400</v>
      </c>
      <c r="P344" s="105">
        <v>140</v>
      </c>
      <c r="Q344" s="105">
        <v>0</v>
      </c>
      <c r="R344" s="105">
        <v>530</v>
      </c>
    </row>
    <row r="345" spans="1:18" ht="52.8" x14ac:dyDescent="0.25">
      <c r="A345" s="103" t="s">
        <v>826</v>
      </c>
      <c r="B345" s="103" t="s">
        <v>827</v>
      </c>
      <c r="C345" s="103" t="s">
        <v>828</v>
      </c>
      <c r="D345" s="103"/>
      <c r="E345" s="103"/>
      <c r="F345" s="103" t="s">
        <v>829</v>
      </c>
      <c r="G345" s="103" t="str">
        <f>VLOOKUP(F345,regions!A$2:C$419,3,FALSE)</f>
        <v>Shire district</v>
      </c>
      <c r="H345" s="103" t="str">
        <f>IFERROR(VLOOKUP(F345,classifications!A$3:C$328,3,FALSE),VLOOKUP(F345,classifications!I$2:K$28,3,FALSE))</f>
        <v>Predominantly Urban</v>
      </c>
      <c r="I345" s="104">
        <v>450</v>
      </c>
      <c r="J345" s="104">
        <v>10</v>
      </c>
      <c r="K345" s="104">
        <v>0</v>
      </c>
      <c r="L345" s="104">
        <v>450</v>
      </c>
      <c r="M345" s="105"/>
      <c r="O345" s="104">
        <v>270</v>
      </c>
      <c r="P345" s="105">
        <v>80</v>
      </c>
      <c r="Q345" s="105">
        <v>0</v>
      </c>
      <c r="R345" s="105">
        <v>350</v>
      </c>
    </row>
    <row r="346" spans="1:18" ht="52.8" x14ac:dyDescent="0.25">
      <c r="A346" s="103" t="s">
        <v>830</v>
      </c>
      <c r="B346" s="103" t="s">
        <v>831</v>
      </c>
      <c r="C346" s="103" t="s">
        <v>832</v>
      </c>
      <c r="D346" s="103"/>
      <c r="E346" s="103"/>
      <c r="F346" s="103" t="s">
        <v>833</v>
      </c>
      <c r="G346" s="103" t="str">
        <f>VLOOKUP(F346,regions!A$2:C$419,3,FALSE)</f>
        <v>Shire district</v>
      </c>
      <c r="H346" s="103" t="str">
        <f>IFERROR(VLOOKUP(F346,classifications!A$3:C$328,3,FALSE),VLOOKUP(F346,classifications!I$2:K$28,3,FALSE))</f>
        <v>Predominantly Urban</v>
      </c>
      <c r="I346" s="104">
        <v>140</v>
      </c>
      <c r="J346" s="104">
        <v>30</v>
      </c>
      <c r="K346" s="104">
        <v>0</v>
      </c>
      <c r="L346" s="104">
        <v>170</v>
      </c>
      <c r="M346" s="105"/>
      <c r="O346" s="104">
        <v>190</v>
      </c>
      <c r="P346" s="105">
        <v>80</v>
      </c>
      <c r="Q346" s="105">
        <v>0</v>
      </c>
      <c r="R346" s="105">
        <v>270</v>
      </c>
    </row>
    <row r="347" spans="1:18" ht="52.8" x14ac:dyDescent="0.25">
      <c r="A347" s="103" t="s">
        <v>834</v>
      </c>
      <c r="B347" s="103" t="s">
        <v>835</v>
      </c>
      <c r="C347" s="103" t="s">
        <v>836</v>
      </c>
      <c r="D347" s="103"/>
      <c r="E347" s="103"/>
      <c r="F347" s="103" t="s">
        <v>837</v>
      </c>
      <c r="G347" s="103" t="str">
        <f>VLOOKUP(F347,regions!A$2:C$419,3,FALSE)</f>
        <v>Shire district</v>
      </c>
      <c r="H347" s="103" t="str">
        <f>IFERROR(VLOOKUP(F347,classifications!A$3:C$328,3,FALSE),VLOOKUP(F347,classifications!I$2:K$28,3,FALSE))</f>
        <v>Urban with Significant Rural</v>
      </c>
      <c r="I347" s="104">
        <v>70</v>
      </c>
      <c r="J347" s="104">
        <v>0</v>
      </c>
      <c r="K347" s="104">
        <v>0</v>
      </c>
      <c r="L347" s="104">
        <v>70</v>
      </c>
      <c r="M347" s="105"/>
      <c r="O347" s="104">
        <v>110</v>
      </c>
      <c r="P347" s="105">
        <v>20</v>
      </c>
      <c r="Q347" s="105">
        <v>0</v>
      </c>
      <c r="R347" s="105">
        <v>120</v>
      </c>
    </row>
    <row r="348" spans="1:18" ht="52.8" x14ac:dyDescent="0.25">
      <c r="A348" s="103" t="s">
        <v>838</v>
      </c>
      <c r="B348" s="103" t="s">
        <v>839</v>
      </c>
      <c r="C348" s="103" t="s">
        <v>840</v>
      </c>
      <c r="D348" s="103"/>
      <c r="E348" s="103"/>
      <c r="F348" s="103" t="s">
        <v>841</v>
      </c>
      <c r="G348" s="103" t="str">
        <f>VLOOKUP(F348,regions!A$2:C$419,3,FALSE)</f>
        <v>Shire district</v>
      </c>
      <c r="H348" s="103" t="str">
        <f>IFERROR(VLOOKUP(F348,classifications!A$3:C$328,3,FALSE),VLOOKUP(F348,classifications!I$2:K$28,3,FALSE))</f>
        <v>Predominantly Urban</v>
      </c>
      <c r="I348" s="104">
        <v>100</v>
      </c>
      <c r="J348" s="104">
        <v>70</v>
      </c>
      <c r="K348" s="104">
        <v>0</v>
      </c>
      <c r="L348" s="104">
        <v>170</v>
      </c>
      <c r="M348" s="105"/>
      <c r="O348" s="104">
        <v>40</v>
      </c>
      <c r="P348" s="105">
        <v>60</v>
      </c>
      <c r="Q348" s="105">
        <v>0</v>
      </c>
      <c r="R348" s="105">
        <v>100</v>
      </c>
    </row>
    <row r="349" spans="1:18" ht="52.8" x14ac:dyDescent="0.25">
      <c r="A349" s="103" t="s">
        <v>842</v>
      </c>
      <c r="B349" s="103" t="s">
        <v>843</v>
      </c>
      <c r="C349" s="103" t="s">
        <v>844</v>
      </c>
      <c r="D349" s="103"/>
      <c r="E349" s="103"/>
      <c r="F349" s="103" t="s">
        <v>845</v>
      </c>
      <c r="G349" s="103" t="str">
        <f>VLOOKUP(F349,regions!A$2:C$419,3,FALSE)</f>
        <v>Shire district</v>
      </c>
      <c r="H349" s="103" t="str">
        <f>IFERROR(VLOOKUP(F349,classifications!A$3:C$328,3,FALSE),VLOOKUP(F349,classifications!I$2:K$28,3,FALSE))</f>
        <v>Urban with Significant Rural</v>
      </c>
      <c r="I349" s="104">
        <v>390</v>
      </c>
      <c r="J349" s="104">
        <v>280</v>
      </c>
      <c r="K349" s="104">
        <v>0</v>
      </c>
      <c r="L349" s="104">
        <v>670</v>
      </c>
      <c r="M349" s="105"/>
      <c r="O349" s="104">
        <v>370</v>
      </c>
      <c r="P349" s="105">
        <v>320</v>
      </c>
      <c r="Q349" s="105">
        <v>0</v>
      </c>
      <c r="R349" s="105">
        <v>690</v>
      </c>
    </row>
    <row r="350" spans="1:18" ht="52.8" x14ac:dyDescent="0.25">
      <c r="A350" s="103" t="s">
        <v>846</v>
      </c>
      <c r="B350" s="103" t="s">
        <v>847</v>
      </c>
      <c r="C350" s="103" t="s">
        <v>848</v>
      </c>
      <c r="D350" s="103"/>
      <c r="E350" s="103"/>
      <c r="F350" s="103" t="s">
        <v>849</v>
      </c>
      <c r="G350" s="103" t="str">
        <f>VLOOKUP(F350,regions!A$2:C$419,3,FALSE)</f>
        <v>Shire district</v>
      </c>
      <c r="H350" s="103" t="str">
        <f>IFERROR(VLOOKUP(F350,classifications!A$3:C$328,3,FALSE),VLOOKUP(F350,classifications!I$2:K$28,3,FALSE))</f>
        <v>Predominantly Rural</v>
      </c>
      <c r="I350" s="105" t="s">
        <v>1370</v>
      </c>
      <c r="J350" s="105" t="s">
        <v>1370</v>
      </c>
      <c r="K350" s="105" t="s">
        <v>1370</v>
      </c>
      <c r="L350" s="105" t="s">
        <v>1370</v>
      </c>
      <c r="M350" s="105"/>
      <c r="O350" s="105" t="s">
        <v>1370</v>
      </c>
      <c r="P350" s="105" t="s">
        <v>1370</v>
      </c>
      <c r="Q350" s="105" t="s">
        <v>1370</v>
      </c>
      <c r="R350" s="105" t="s">
        <v>1370</v>
      </c>
    </row>
    <row r="351" spans="1:18" ht="52.8" x14ac:dyDescent="0.25">
      <c r="A351" s="103" t="s">
        <v>850</v>
      </c>
      <c r="B351" s="103" t="s">
        <v>851</v>
      </c>
      <c r="C351" s="103" t="s">
        <v>852</v>
      </c>
      <c r="D351" s="103"/>
      <c r="E351" s="103"/>
      <c r="F351" s="103" t="s">
        <v>1875</v>
      </c>
      <c r="G351" s="103" t="str">
        <f>VLOOKUP(F351,regions!A$2:C$419,3,FALSE)</f>
        <v>Shire district</v>
      </c>
      <c r="H351" s="103" t="str">
        <f>IFERROR(VLOOKUP(F351,classifications!A$3:C$328,3,FALSE),VLOOKUP(F351,classifications!I$2:K$28,3,FALSE))</f>
        <v>Urban with Significant Rural</v>
      </c>
      <c r="I351" s="104">
        <v>150</v>
      </c>
      <c r="J351" s="104">
        <v>0</v>
      </c>
      <c r="K351" s="104">
        <v>0</v>
      </c>
      <c r="L351" s="104">
        <v>150</v>
      </c>
      <c r="M351" s="105"/>
      <c r="O351" s="104">
        <v>140</v>
      </c>
      <c r="P351" s="105">
        <v>0</v>
      </c>
      <c r="Q351" s="105">
        <v>0</v>
      </c>
      <c r="R351" s="105">
        <v>140</v>
      </c>
    </row>
    <row r="352" spans="1:18" ht="52.8" x14ac:dyDescent="0.25">
      <c r="A352" s="103" t="s">
        <v>853</v>
      </c>
      <c r="B352" s="103" t="s">
        <v>854</v>
      </c>
      <c r="C352" s="103" t="s">
        <v>855</v>
      </c>
      <c r="D352" s="103"/>
      <c r="E352" s="103"/>
      <c r="F352" s="103" t="s">
        <v>856</v>
      </c>
      <c r="G352" s="103" t="str">
        <f>VLOOKUP(F352,regions!A$2:C$419,3,FALSE)</f>
        <v>Shire district</v>
      </c>
      <c r="H352" s="103" t="str">
        <f>IFERROR(VLOOKUP(F352,classifications!A$3:C$328,3,FALSE),VLOOKUP(F352,classifications!I$2:K$28,3,FALSE))</f>
        <v>Predominantly Rural</v>
      </c>
      <c r="I352" s="104">
        <v>450</v>
      </c>
      <c r="J352" s="104">
        <v>40</v>
      </c>
      <c r="K352" s="104">
        <v>0</v>
      </c>
      <c r="L352" s="104">
        <v>500</v>
      </c>
      <c r="M352" s="105"/>
      <c r="O352" s="104">
        <v>310</v>
      </c>
      <c r="P352" s="105">
        <v>80</v>
      </c>
      <c r="Q352" s="105">
        <v>0</v>
      </c>
      <c r="R352" s="105">
        <v>390</v>
      </c>
    </row>
    <row r="353" spans="1:18" ht="52.8" x14ac:dyDescent="0.25">
      <c r="A353" s="103" t="s">
        <v>857</v>
      </c>
      <c r="B353" s="103" t="s">
        <v>858</v>
      </c>
      <c r="C353" s="103" t="s">
        <v>859</v>
      </c>
      <c r="D353" s="103"/>
      <c r="E353" s="103"/>
      <c r="F353" s="103" t="s">
        <v>860</v>
      </c>
      <c r="G353" s="103" t="str">
        <f>VLOOKUP(F353,regions!A$2:C$419,3,FALSE)</f>
        <v>Shire district</v>
      </c>
      <c r="H353" s="103" t="str">
        <f>IFERROR(VLOOKUP(F353,classifications!A$3:C$328,3,FALSE),VLOOKUP(F353,classifications!I$2:K$28,3,FALSE))</f>
        <v>Predominantly Urban</v>
      </c>
      <c r="I353" s="105" t="s">
        <v>1370</v>
      </c>
      <c r="J353" s="105" t="s">
        <v>1370</v>
      </c>
      <c r="K353" s="105" t="s">
        <v>1370</v>
      </c>
      <c r="L353" s="105" t="s">
        <v>1370</v>
      </c>
      <c r="M353" s="105"/>
      <c r="O353" s="105" t="s">
        <v>1370</v>
      </c>
      <c r="P353" s="105" t="s">
        <v>1370</v>
      </c>
      <c r="Q353" s="105" t="s">
        <v>1370</v>
      </c>
      <c r="R353" s="105" t="s">
        <v>1370</v>
      </c>
    </row>
    <row r="354" spans="1:18" ht="52.8" x14ac:dyDescent="0.25">
      <c r="A354" s="103" t="s">
        <v>861</v>
      </c>
      <c r="B354" s="103" t="s">
        <v>862</v>
      </c>
      <c r="C354" s="103" t="s">
        <v>863</v>
      </c>
      <c r="D354" s="103"/>
      <c r="E354" s="103"/>
      <c r="F354" s="103" t="s">
        <v>864</v>
      </c>
      <c r="G354" s="103" t="str">
        <f>VLOOKUP(F354,regions!A$2:C$419,3,FALSE)</f>
        <v>Shire district</v>
      </c>
      <c r="H354" s="103" t="str">
        <f>IFERROR(VLOOKUP(F354,classifications!A$3:C$328,3,FALSE),VLOOKUP(F354,classifications!I$2:K$28,3,FALSE))</f>
        <v>Urban with Significant Rural</v>
      </c>
      <c r="I354" s="105" t="s">
        <v>1370</v>
      </c>
      <c r="J354" s="105" t="s">
        <v>1370</v>
      </c>
      <c r="K354" s="105" t="s">
        <v>1370</v>
      </c>
      <c r="L354" s="105" t="s">
        <v>1370</v>
      </c>
      <c r="M354" s="105"/>
      <c r="O354" s="105" t="s">
        <v>1370</v>
      </c>
      <c r="P354" s="105" t="s">
        <v>1370</v>
      </c>
      <c r="Q354" s="105" t="s">
        <v>1370</v>
      </c>
      <c r="R354" s="105" t="s">
        <v>1370</v>
      </c>
    </row>
    <row r="355" spans="1:18" ht="52.8" x14ac:dyDescent="0.25">
      <c r="A355" s="103" t="s">
        <v>865</v>
      </c>
      <c r="B355" s="103" t="s">
        <v>866</v>
      </c>
      <c r="C355" s="103" t="s">
        <v>867</v>
      </c>
      <c r="D355" s="103"/>
      <c r="E355" s="103"/>
      <c r="F355" s="103" t="s">
        <v>868</v>
      </c>
      <c r="G355" s="103" t="str">
        <f>VLOOKUP(F355,regions!A$2:C$419,3,FALSE)</f>
        <v>Shire district</v>
      </c>
      <c r="H355" s="103" t="str">
        <f>IFERROR(VLOOKUP(F355,classifications!A$3:C$328,3,FALSE),VLOOKUP(F355,classifications!I$2:K$28,3,FALSE))</f>
        <v>Urban with Significant Rural</v>
      </c>
      <c r="I355" s="104">
        <v>110</v>
      </c>
      <c r="J355" s="104">
        <v>40</v>
      </c>
      <c r="K355" s="104">
        <v>0</v>
      </c>
      <c r="L355" s="104">
        <v>150</v>
      </c>
      <c r="M355" s="105"/>
      <c r="O355" s="104">
        <v>60</v>
      </c>
      <c r="P355" s="105">
        <v>20</v>
      </c>
      <c r="Q355" s="105">
        <v>0</v>
      </c>
      <c r="R355" s="105">
        <v>80</v>
      </c>
    </row>
    <row r="356" spans="1:18" x14ac:dyDescent="0.25">
      <c r="A356" s="103"/>
      <c r="B356" s="103"/>
      <c r="C356" s="103"/>
      <c r="D356" s="103"/>
      <c r="E356" s="103"/>
      <c r="F356" s="103"/>
      <c r="G356" s="103"/>
      <c r="H356" s="103"/>
      <c r="I356" s="105"/>
      <c r="J356" s="105"/>
      <c r="K356" s="105"/>
      <c r="L356" s="105"/>
      <c r="M356" s="105"/>
      <c r="O356" s="105"/>
      <c r="P356" s="106" t="s">
        <v>1365</v>
      </c>
      <c r="Q356" s="106" t="s">
        <v>1365</v>
      </c>
      <c r="R356" s="106" t="s">
        <v>1365</v>
      </c>
    </row>
    <row r="357" spans="1:18" ht="52.8" x14ac:dyDescent="0.25">
      <c r="A357" s="103"/>
      <c r="B357" s="103" t="s">
        <v>1413</v>
      </c>
      <c r="C357" s="103" t="s">
        <v>1099</v>
      </c>
      <c r="D357" s="103"/>
      <c r="E357" s="103" t="s">
        <v>1100</v>
      </c>
      <c r="F357" s="103" t="s">
        <v>1100</v>
      </c>
      <c r="G357" s="103" t="str">
        <f>VLOOKUP(F357,regions!A$2:C$419,3,FALSE)</f>
        <v>Shire county</v>
      </c>
      <c r="H357" s="103" t="str">
        <f>IFERROR(VLOOKUP(F357,classifications!A$3:C$328,3,FALSE),VLOOKUP(F357,classifications!I$2:K$28,3,FALSE))</f>
        <v>Predominantly Rural</v>
      </c>
      <c r="I357" s="105" t="s">
        <v>1370</v>
      </c>
      <c r="J357" s="105" t="s">
        <v>1370</v>
      </c>
      <c r="K357" s="105" t="s">
        <v>1370</v>
      </c>
      <c r="L357" s="104">
        <v>1220</v>
      </c>
      <c r="M357" s="105"/>
      <c r="O357" s="104">
        <v>800</v>
      </c>
      <c r="P357" s="105">
        <v>340</v>
      </c>
      <c r="Q357" s="105">
        <v>40</v>
      </c>
      <c r="R357" s="207">
        <v>1180</v>
      </c>
    </row>
    <row r="358" spans="1:18" ht="52.8" x14ac:dyDescent="0.25">
      <c r="A358" s="103" t="s">
        <v>1101</v>
      </c>
      <c r="B358" s="103" t="s">
        <v>1102</v>
      </c>
      <c r="C358" s="103" t="s">
        <v>1103</v>
      </c>
      <c r="D358" s="103"/>
      <c r="E358" s="103"/>
      <c r="F358" s="103" t="s">
        <v>1104</v>
      </c>
      <c r="G358" s="103" t="str">
        <f>VLOOKUP(F358,regions!A$2:C$419,3,FALSE)</f>
        <v>Shire district</v>
      </c>
      <c r="H358" s="103" t="str">
        <f>IFERROR(VLOOKUP(F358,classifications!A$3:C$328,3,FALSE),VLOOKUP(F358,classifications!I$2:K$28,3,FALSE))</f>
        <v>Urban with Significant Rural</v>
      </c>
      <c r="I358" s="104">
        <v>90</v>
      </c>
      <c r="J358" s="104">
        <v>10</v>
      </c>
      <c r="K358" s="104">
        <v>0</v>
      </c>
      <c r="L358" s="104">
        <v>100</v>
      </c>
      <c r="M358" s="105"/>
      <c r="O358" s="104">
        <v>130</v>
      </c>
      <c r="P358" s="105">
        <v>0</v>
      </c>
      <c r="Q358" s="105">
        <v>0</v>
      </c>
      <c r="R358" s="105">
        <v>130</v>
      </c>
    </row>
    <row r="359" spans="1:18" ht="52.8" x14ac:dyDescent="0.25">
      <c r="A359" s="103" t="s">
        <v>1105</v>
      </c>
      <c r="B359" s="103" t="s">
        <v>1106</v>
      </c>
      <c r="C359" s="103" t="s">
        <v>1107</v>
      </c>
      <c r="D359" s="103"/>
      <c r="E359" s="103"/>
      <c r="F359" s="103" t="s">
        <v>1108</v>
      </c>
      <c r="G359" s="103" t="str">
        <f>VLOOKUP(F359,regions!A$2:C$419,3,FALSE)</f>
        <v>Shire district</v>
      </c>
      <c r="H359" s="103" t="str">
        <f>IFERROR(VLOOKUP(F359,classifications!A$3:C$328,3,FALSE),VLOOKUP(F359,classifications!I$2:K$28,3,FALSE))</f>
        <v>Predominantly Urban</v>
      </c>
      <c r="I359" s="105" t="s">
        <v>1370</v>
      </c>
      <c r="J359" s="105" t="s">
        <v>1370</v>
      </c>
      <c r="K359" s="105" t="s">
        <v>1370</v>
      </c>
      <c r="L359" s="104">
        <v>210</v>
      </c>
      <c r="M359" s="105"/>
      <c r="O359" s="104">
        <v>180</v>
      </c>
      <c r="P359" s="105">
        <v>160</v>
      </c>
      <c r="Q359" s="105">
        <v>40</v>
      </c>
      <c r="R359" s="105">
        <v>370</v>
      </c>
    </row>
    <row r="360" spans="1:18" ht="52.8" x14ac:dyDescent="0.25">
      <c r="A360" s="103" t="s">
        <v>1109</v>
      </c>
      <c r="B360" s="103" t="s">
        <v>1110</v>
      </c>
      <c r="C360" s="103" t="s">
        <v>1111</v>
      </c>
      <c r="D360" s="103"/>
      <c r="E360" s="103"/>
      <c r="F360" s="103" t="s">
        <v>1112</v>
      </c>
      <c r="G360" s="103" t="str">
        <f>VLOOKUP(F360,regions!A$2:C$419,3,FALSE)</f>
        <v>Shire district</v>
      </c>
      <c r="H360" s="103" t="str">
        <f>IFERROR(VLOOKUP(F360,classifications!A$3:C$328,3,FALSE),VLOOKUP(F360,classifications!I$2:K$28,3,FALSE))</f>
        <v>Predominantly Rural</v>
      </c>
      <c r="I360" s="104">
        <v>270</v>
      </c>
      <c r="J360" s="104">
        <v>90</v>
      </c>
      <c r="K360" s="104">
        <v>0</v>
      </c>
      <c r="L360" s="104">
        <v>360</v>
      </c>
      <c r="M360" s="105"/>
      <c r="O360" s="104">
        <v>140</v>
      </c>
      <c r="P360" s="105">
        <v>40</v>
      </c>
      <c r="Q360" s="105">
        <v>0</v>
      </c>
      <c r="R360" s="105">
        <v>180</v>
      </c>
    </row>
    <row r="361" spans="1:18" ht="52.8" x14ac:dyDescent="0.25">
      <c r="A361" s="103" t="s">
        <v>1113</v>
      </c>
      <c r="B361" s="103" t="s">
        <v>1114</v>
      </c>
      <c r="C361" s="103" t="s">
        <v>1115</v>
      </c>
      <c r="D361" s="103"/>
      <c r="E361" s="103"/>
      <c r="F361" s="103" t="s">
        <v>1116</v>
      </c>
      <c r="G361" s="103" t="str">
        <f>VLOOKUP(F361,regions!A$2:C$419,3,FALSE)</f>
        <v>Shire district</v>
      </c>
      <c r="H361" s="103" t="str">
        <f>IFERROR(VLOOKUP(F361,classifications!A$3:C$328,3,FALSE),VLOOKUP(F361,classifications!I$2:K$28,3,FALSE))</f>
        <v>Predominantly Rural</v>
      </c>
      <c r="I361" s="104">
        <v>180</v>
      </c>
      <c r="J361" s="104">
        <v>50</v>
      </c>
      <c r="K361" s="104">
        <v>0</v>
      </c>
      <c r="L361" s="104">
        <v>230</v>
      </c>
      <c r="M361" s="105"/>
      <c r="O361" s="104">
        <v>230</v>
      </c>
      <c r="P361" s="105">
        <v>50</v>
      </c>
      <c r="Q361" s="105">
        <v>0</v>
      </c>
      <c r="R361" s="105">
        <v>280</v>
      </c>
    </row>
    <row r="362" spans="1:18" ht="52.8" x14ac:dyDescent="0.25">
      <c r="A362" s="103" t="s">
        <v>1117</v>
      </c>
      <c r="B362" s="103" t="s">
        <v>1118</v>
      </c>
      <c r="C362" s="103" t="s">
        <v>1119</v>
      </c>
      <c r="D362" s="103"/>
      <c r="E362" s="103"/>
      <c r="F362" s="103" t="s">
        <v>1120</v>
      </c>
      <c r="G362" s="103" t="str">
        <f>VLOOKUP(F362,regions!A$2:C$419,3,FALSE)</f>
        <v>Shire district</v>
      </c>
      <c r="H362" s="103" t="str">
        <f>IFERROR(VLOOKUP(F362,classifications!A$3:C$328,3,FALSE),VLOOKUP(F362,classifications!I$2:K$28,3,FALSE))</f>
        <v>Predominantly Rural</v>
      </c>
      <c r="I362" s="104">
        <v>200</v>
      </c>
      <c r="J362" s="104">
        <v>120</v>
      </c>
      <c r="K362" s="104">
        <v>0</v>
      </c>
      <c r="L362" s="104">
        <v>320</v>
      </c>
      <c r="M362" s="105"/>
      <c r="O362" s="104">
        <v>130</v>
      </c>
      <c r="P362" s="105">
        <v>90</v>
      </c>
      <c r="Q362" s="105">
        <v>0</v>
      </c>
      <c r="R362" s="105">
        <v>220</v>
      </c>
    </row>
    <row r="363" spans="1:18" x14ac:dyDescent="0.25">
      <c r="A363" s="103"/>
      <c r="B363" s="103"/>
      <c r="C363" s="103"/>
      <c r="D363" s="103"/>
      <c r="E363" s="103"/>
      <c r="F363" s="103"/>
      <c r="G363" s="103"/>
      <c r="H363" s="103"/>
      <c r="I363" s="105"/>
      <c r="J363" s="105"/>
      <c r="K363" s="105"/>
      <c r="L363" s="105"/>
      <c r="M363" s="105"/>
      <c r="O363" s="105"/>
      <c r="P363" s="106" t="s">
        <v>1365</v>
      </c>
      <c r="Q363" s="106" t="s">
        <v>1365</v>
      </c>
      <c r="R363" s="106" t="s">
        <v>1365</v>
      </c>
    </row>
    <row r="364" spans="1:18" ht="52.8" x14ac:dyDescent="0.25">
      <c r="A364" s="103"/>
      <c r="B364" s="103" t="s">
        <v>1414</v>
      </c>
      <c r="C364" s="103" t="s">
        <v>1207</v>
      </c>
      <c r="D364" s="103"/>
      <c r="E364" s="103" t="s">
        <v>1208</v>
      </c>
      <c r="F364" s="103" t="s">
        <v>1208</v>
      </c>
      <c r="G364" s="103" t="str">
        <f>VLOOKUP(F364,regions!A$2:C$419,3,FALSE)</f>
        <v>Shire county</v>
      </c>
      <c r="H364" s="103" t="str">
        <f>IFERROR(VLOOKUP(F364,classifications!A$3:C$328,3,FALSE),VLOOKUP(F364,classifications!I$2:K$28,3,FALSE))</f>
        <v>Predominantly Urban</v>
      </c>
      <c r="I364" s="104">
        <v>1860</v>
      </c>
      <c r="J364" s="104">
        <v>440</v>
      </c>
      <c r="K364" s="104">
        <v>0</v>
      </c>
      <c r="L364" s="104">
        <v>2300</v>
      </c>
      <c r="M364" s="105"/>
      <c r="O364" s="104">
        <v>1810</v>
      </c>
      <c r="P364" s="105">
        <v>770</v>
      </c>
      <c r="Q364" s="105">
        <v>0</v>
      </c>
      <c r="R364" s="207">
        <v>2580</v>
      </c>
    </row>
    <row r="365" spans="1:18" ht="52.8" x14ac:dyDescent="0.25">
      <c r="A365" s="103" t="s">
        <v>1209</v>
      </c>
      <c r="B365" s="103" t="s">
        <v>1210</v>
      </c>
      <c r="C365" s="103" t="s">
        <v>1211</v>
      </c>
      <c r="D365" s="103"/>
      <c r="E365" s="103"/>
      <c r="F365" s="103" t="s">
        <v>1212</v>
      </c>
      <c r="G365" s="103" t="str">
        <f>VLOOKUP(F365,regions!A$2:C$419,3,FALSE)</f>
        <v>Shire district</v>
      </c>
      <c r="H365" s="103" t="str">
        <f>IFERROR(VLOOKUP(F365,classifications!A$3:C$328,3,FALSE),VLOOKUP(F365,classifications!I$2:K$28,3,FALSE))</f>
        <v>Predominantly Urban</v>
      </c>
      <c r="I365" s="104">
        <v>260</v>
      </c>
      <c r="J365" s="104">
        <v>50</v>
      </c>
      <c r="K365" s="104">
        <v>0</v>
      </c>
      <c r="L365" s="104">
        <v>310</v>
      </c>
      <c r="M365" s="105"/>
      <c r="O365" s="104">
        <v>190</v>
      </c>
      <c r="P365" s="105">
        <v>110</v>
      </c>
      <c r="Q365" s="105">
        <v>0</v>
      </c>
      <c r="R365" s="105">
        <v>300</v>
      </c>
    </row>
    <row r="366" spans="1:18" ht="52.8" x14ac:dyDescent="0.25">
      <c r="A366" s="103" t="s">
        <v>1213</v>
      </c>
      <c r="B366" s="103" t="s">
        <v>1214</v>
      </c>
      <c r="C366" s="103" t="s">
        <v>1215</v>
      </c>
      <c r="D366" s="103"/>
      <c r="E366" s="103"/>
      <c r="F366" s="103" t="s">
        <v>1216</v>
      </c>
      <c r="G366" s="103" t="str">
        <f>VLOOKUP(F366,regions!A$2:C$419,3,FALSE)</f>
        <v>Shire district</v>
      </c>
      <c r="H366" s="103" t="str">
        <f>IFERROR(VLOOKUP(F366,classifications!A$3:C$328,3,FALSE),VLOOKUP(F366,classifications!I$2:K$28,3,FALSE))</f>
        <v>Predominantly Urban</v>
      </c>
      <c r="I366" s="104">
        <v>210</v>
      </c>
      <c r="J366" s="104">
        <v>70</v>
      </c>
      <c r="K366" s="104">
        <v>0</v>
      </c>
      <c r="L366" s="104">
        <v>270</v>
      </c>
      <c r="M366" s="105"/>
      <c r="O366" s="104">
        <v>210</v>
      </c>
      <c r="P366" s="105">
        <v>60</v>
      </c>
      <c r="Q366" s="105">
        <v>0</v>
      </c>
      <c r="R366" s="105">
        <v>270</v>
      </c>
    </row>
    <row r="367" spans="1:18" ht="52.8" x14ac:dyDescent="0.25">
      <c r="A367" s="103" t="s">
        <v>1217</v>
      </c>
      <c r="B367" s="103" t="s">
        <v>1218</v>
      </c>
      <c r="C367" s="103" t="s">
        <v>1219</v>
      </c>
      <c r="D367" s="103"/>
      <c r="E367" s="103"/>
      <c r="F367" s="103" t="s">
        <v>1220</v>
      </c>
      <c r="G367" s="103" t="str">
        <f>VLOOKUP(F367,regions!A$2:C$419,3,FALSE)</f>
        <v>Shire district</v>
      </c>
      <c r="H367" s="103" t="str">
        <f>IFERROR(VLOOKUP(F367,classifications!A$3:C$328,3,FALSE),VLOOKUP(F367,classifications!I$2:K$28,3,FALSE))</f>
        <v>Predominantly Urban</v>
      </c>
      <c r="I367" s="104">
        <v>150</v>
      </c>
      <c r="J367" s="104">
        <v>30</v>
      </c>
      <c r="K367" s="104">
        <v>0</v>
      </c>
      <c r="L367" s="104">
        <v>180</v>
      </c>
      <c r="M367" s="105"/>
      <c r="O367" s="104">
        <v>360</v>
      </c>
      <c r="P367" s="105">
        <v>60</v>
      </c>
      <c r="Q367" s="105">
        <v>0</v>
      </c>
      <c r="R367" s="105">
        <v>410</v>
      </c>
    </row>
    <row r="368" spans="1:18" ht="52.8" x14ac:dyDescent="0.25">
      <c r="A368" s="103" t="s">
        <v>1221</v>
      </c>
      <c r="B368" s="103" t="s">
        <v>1222</v>
      </c>
      <c r="C368" s="103" t="s">
        <v>1223</v>
      </c>
      <c r="D368" s="103"/>
      <c r="E368" s="103"/>
      <c r="F368" s="103" t="s">
        <v>1224</v>
      </c>
      <c r="G368" s="103" t="str">
        <f>VLOOKUP(F368,regions!A$2:C$419,3,FALSE)</f>
        <v>Shire district</v>
      </c>
      <c r="H368" s="103" t="str">
        <f>IFERROR(VLOOKUP(F368,classifications!A$3:C$328,3,FALSE),VLOOKUP(F368,classifications!I$2:K$28,3,FALSE))</f>
        <v>Urban with Significant Rural</v>
      </c>
      <c r="I368" s="104">
        <v>100</v>
      </c>
      <c r="J368" s="104">
        <v>0</v>
      </c>
      <c r="K368" s="104">
        <v>0</v>
      </c>
      <c r="L368" s="104">
        <v>100</v>
      </c>
      <c r="M368" s="105"/>
      <c r="O368" s="104">
        <v>60</v>
      </c>
      <c r="P368" s="105">
        <v>0</v>
      </c>
      <c r="Q368" s="105">
        <v>0</v>
      </c>
      <c r="R368" s="105">
        <v>60</v>
      </c>
    </row>
    <row r="369" spans="1:18" ht="52.8" x14ac:dyDescent="0.25">
      <c r="A369" s="103" t="s">
        <v>1225</v>
      </c>
      <c r="B369" s="103" t="s">
        <v>1226</v>
      </c>
      <c r="C369" s="103" t="s">
        <v>1227</v>
      </c>
      <c r="D369" s="103"/>
      <c r="E369" s="103"/>
      <c r="F369" s="103" t="s">
        <v>1228</v>
      </c>
      <c r="G369" s="103" t="str">
        <f>VLOOKUP(F369,regions!A$2:C$419,3,FALSE)</f>
        <v>Shire district</v>
      </c>
      <c r="H369" s="103" t="str">
        <f>IFERROR(VLOOKUP(F369,classifications!A$3:C$328,3,FALSE),VLOOKUP(F369,classifications!I$2:K$28,3,FALSE))</f>
        <v>Predominantly Urban</v>
      </c>
      <c r="I369" s="104">
        <v>280</v>
      </c>
      <c r="J369" s="104">
        <v>20</v>
      </c>
      <c r="K369" s="104">
        <v>0</v>
      </c>
      <c r="L369" s="104">
        <v>300</v>
      </c>
      <c r="M369" s="105"/>
      <c r="O369" s="104">
        <v>320</v>
      </c>
      <c r="P369" s="105">
        <v>60</v>
      </c>
      <c r="Q369" s="105">
        <v>0</v>
      </c>
      <c r="R369" s="105">
        <v>380</v>
      </c>
    </row>
    <row r="370" spans="1:18" ht="52.8" x14ac:dyDescent="0.25">
      <c r="A370" s="103" t="s">
        <v>1229</v>
      </c>
      <c r="B370" s="103" t="s">
        <v>1230</v>
      </c>
      <c r="C370" s="103" t="s">
        <v>1231</v>
      </c>
      <c r="D370" s="103"/>
      <c r="E370" s="103"/>
      <c r="F370" s="103" t="s">
        <v>1232</v>
      </c>
      <c r="G370" s="103" t="str">
        <f>VLOOKUP(F370,regions!A$2:C$419,3,FALSE)</f>
        <v>Shire district</v>
      </c>
      <c r="H370" s="103" t="str">
        <f>IFERROR(VLOOKUP(F370,classifications!A$3:C$328,3,FALSE),VLOOKUP(F370,classifications!I$2:K$28,3,FALSE))</f>
        <v>Predominantly Urban</v>
      </c>
      <c r="I370" s="104">
        <v>170</v>
      </c>
      <c r="J370" s="104">
        <v>100</v>
      </c>
      <c r="K370" s="104">
        <v>0</v>
      </c>
      <c r="L370" s="104">
        <v>260</v>
      </c>
      <c r="M370" s="105"/>
      <c r="O370" s="104">
        <v>190</v>
      </c>
      <c r="P370" s="105">
        <v>250</v>
      </c>
      <c r="Q370" s="105">
        <v>0</v>
      </c>
      <c r="R370" s="105">
        <v>440</v>
      </c>
    </row>
    <row r="371" spans="1:18" ht="52.8" x14ac:dyDescent="0.25">
      <c r="A371" s="103" t="s">
        <v>1233</v>
      </c>
      <c r="B371" s="103" t="s">
        <v>1234</v>
      </c>
      <c r="C371" s="103" t="s">
        <v>1235</v>
      </c>
      <c r="D371" s="103"/>
      <c r="E371" s="103"/>
      <c r="F371" s="103" t="s">
        <v>1236</v>
      </c>
      <c r="G371" s="103" t="str">
        <f>VLOOKUP(F371,regions!A$2:C$419,3,FALSE)</f>
        <v>Shire district</v>
      </c>
      <c r="H371" s="103" t="str">
        <f>IFERROR(VLOOKUP(F371,classifications!A$3:C$328,3,FALSE),VLOOKUP(F371,classifications!I$2:K$28,3,FALSE))</f>
        <v>Predominantly Urban</v>
      </c>
      <c r="I371" s="104">
        <v>60</v>
      </c>
      <c r="J371" s="104">
        <v>110</v>
      </c>
      <c r="K371" s="104">
        <v>0</v>
      </c>
      <c r="L371" s="104">
        <v>170</v>
      </c>
      <c r="M371" s="105"/>
      <c r="O371" s="104">
        <v>80</v>
      </c>
      <c r="P371" s="105">
        <v>130</v>
      </c>
      <c r="Q371" s="105">
        <v>0</v>
      </c>
      <c r="R371" s="105">
        <v>200</v>
      </c>
    </row>
    <row r="372" spans="1:18" ht="52.8" x14ac:dyDescent="0.25">
      <c r="A372" s="103" t="s">
        <v>1237</v>
      </c>
      <c r="B372" s="103" t="s">
        <v>1238</v>
      </c>
      <c r="C372" s="103" t="s">
        <v>1239</v>
      </c>
      <c r="D372" s="103"/>
      <c r="E372" s="103"/>
      <c r="F372" s="103" t="s">
        <v>1240</v>
      </c>
      <c r="G372" s="103" t="str">
        <f>VLOOKUP(F372,regions!A$2:C$419,3,FALSE)</f>
        <v>Shire district</v>
      </c>
      <c r="H372" s="103" t="str">
        <f>IFERROR(VLOOKUP(F372,classifications!A$3:C$328,3,FALSE),VLOOKUP(F372,classifications!I$2:K$28,3,FALSE))</f>
        <v>Predominantly Urban</v>
      </c>
      <c r="I372" s="104">
        <v>140</v>
      </c>
      <c r="J372" s="104">
        <v>60</v>
      </c>
      <c r="K372" s="104">
        <v>0</v>
      </c>
      <c r="L372" s="104">
        <v>200</v>
      </c>
      <c r="M372" s="105"/>
      <c r="O372" s="104">
        <v>30</v>
      </c>
      <c r="P372" s="105">
        <v>20</v>
      </c>
      <c r="Q372" s="105">
        <v>0</v>
      </c>
      <c r="R372" s="105">
        <v>50</v>
      </c>
    </row>
    <row r="373" spans="1:18" ht="52.8" x14ac:dyDescent="0.25">
      <c r="A373" s="103" t="s">
        <v>1241</v>
      </c>
      <c r="B373" s="103" t="s">
        <v>1242</v>
      </c>
      <c r="C373" s="103" t="s">
        <v>1243</v>
      </c>
      <c r="D373" s="103"/>
      <c r="E373" s="103"/>
      <c r="F373" s="103" t="s">
        <v>1244</v>
      </c>
      <c r="G373" s="103" t="str">
        <f>VLOOKUP(F373,regions!A$2:C$419,3,FALSE)</f>
        <v>Shire district</v>
      </c>
      <c r="H373" s="103" t="str">
        <f>IFERROR(VLOOKUP(F373,classifications!A$3:C$328,3,FALSE),VLOOKUP(F373,classifications!I$2:K$28,3,FALSE))</f>
        <v>Urban with Significant Rural</v>
      </c>
      <c r="I373" s="104">
        <v>160</v>
      </c>
      <c r="J373" s="104">
        <v>0</v>
      </c>
      <c r="K373" s="104">
        <v>0</v>
      </c>
      <c r="L373" s="104">
        <v>160</v>
      </c>
      <c r="M373" s="105"/>
      <c r="O373" s="104">
        <v>100</v>
      </c>
      <c r="P373" s="105">
        <v>80</v>
      </c>
      <c r="Q373" s="105">
        <v>0</v>
      </c>
      <c r="R373" s="105">
        <v>170</v>
      </c>
    </row>
    <row r="374" spans="1:18" ht="52.8" x14ac:dyDescent="0.25">
      <c r="A374" s="103" t="s">
        <v>1245</v>
      </c>
      <c r="B374" s="103" t="s">
        <v>1246</v>
      </c>
      <c r="C374" s="103" t="s">
        <v>1247</v>
      </c>
      <c r="D374" s="103"/>
      <c r="E374" s="103"/>
      <c r="F374" s="103" t="s">
        <v>1248</v>
      </c>
      <c r="G374" s="103" t="str">
        <f>VLOOKUP(F374,regions!A$2:C$419,3,FALSE)</f>
        <v>Shire district</v>
      </c>
      <c r="H374" s="103" t="str">
        <f>IFERROR(VLOOKUP(F374,classifications!A$3:C$328,3,FALSE),VLOOKUP(F374,classifications!I$2:K$28,3,FALSE))</f>
        <v>Predominantly Rural</v>
      </c>
      <c r="I374" s="104">
        <v>70</v>
      </c>
      <c r="J374" s="104">
        <v>0</v>
      </c>
      <c r="K374" s="104">
        <v>0</v>
      </c>
      <c r="L374" s="104">
        <v>70</v>
      </c>
      <c r="M374" s="105"/>
      <c r="O374" s="104">
        <v>150</v>
      </c>
      <c r="P374" s="105">
        <v>0</v>
      </c>
      <c r="Q374" s="105">
        <v>0</v>
      </c>
      <c r="R374" s="105">
        <v>150</v>
      </c>
    </row>
    <row r="375" spans="1:18" ht="52.8" x14ac:dyDescent="0.25">
      <c r="A375" s="103" t="s">
        <v>1249</v>
      </c>
      <c r="B375" s="103" t="s">
        <v>1250</v>
      </c>
      <c r="C375" s="103" t="s">
        <v>1251</v>
      </c>
      <c r="D375" s="103"/>
      <c r="E375" s="103"/>
      <c r="F375" s="103" t="s">
        <v>1252</v>
      </c>
      <c r="G375" s="103" t="str">
        <f>VLOOKUP(F375,regions!A$2:C$419,3,FALSE)</f>
        <v>Shire district</v>
      </c>
      <c r="H375" s="103" t="str">
        <f>IFERROR(VLOOKUP(F375,classifications!A$3:C$328,3,FALSE),VLOOKUP(F375,classifications!I$2:K$28,3,FALSE))</f>
        <v>Predominantly Urban</v>
      </c>
      <c r="I375" s="104">
        <v>270</v>
      </c>
      <c r="J375" s="104">
        <v>0</v>
      </c>
      <c r="K375" s="104">
        <v>0</v>
      </c>
      <c r="L375" s="104">
        <v>270</v>
      </c>
      <c r="M375" s="105"/>
      <c r="O375" s="104">
        <v>130</v>
      </c>
      <c r="P375" s="105">
        <v>20</v>
      </c>
      <c r="Q375" s="105">
        <v>0</v>
      </c>
      <c r="R375" s="105">
        <v>150</v>
      </c>
    </row>
    <row r="376" spans="1:18" x14ac:dyDescent="0.25">
      <c r="A376" s="103"/>
      <c r="B376" s="103"/>
      <c r="C376" s="103"/>
      <c r="D376" s="103"/>
      <c r="E376" s="103"/>
      <c r="F376" s="103"/>
      <c r="G376" s="103"/>
      <c r="H376" s="103"/>
      <c r="I376" s="105"/>
      <c r="J376" s="105"/>
      <c r="K376" s="105"/>
      <c r="L376" s="105"/>
      <c r="M376" s="105"/>
      <c r="O376" s="105"/>
      <c r="P376" s="106" t="s">
        <v>1365</v>
      </c>
      <c r="Q376" s="106" t="s">
        <v>1365</v>
      </c>
      <c r="R376" s="106" t="s">
        <v>1365</v>
      </c>
    </row>
    <row r="377" spans="1:18" ht="52.8" x14ac:dyDescent="0.25">
      <c r="A377" s="103"/>
      <c r="B377" s="103" t="s">
        <v>1415</v>
      </c>
      <c r="C377" s="103" t="s">
        <v>1275</v>
      </c>
      <c r="D377" s="103"/>
      <c r="E377" s="103" t="s">
        <v>1276</v>
      </c>
      <c r="F377" s="103" t="s">
        <v>1276</v>
      </c>
      <c r="G377" s="103" t="str">
        <f>VLOOKUP(F377,regions!A$2:C$419,3,FALSE)</f>
        <v>Shire county</v>
      </c>
      <c r="H377" s="103" t="str">
        <f>IFERROR(VLOOKUP(F377,classifications!A$3:C$328,3,FALSE),VLOOKUP(F377,classifications!I$2:K$28,3,FALSE))</f>
        <v>Predominantly Urban</v>
      </c>
      <c r="I377" s="105" t="s">
        <v>1370</v>
      </c>
      <c r="J377" s="105" t="s">
        <v>1370</v>
      </c>
      <c r="K377" s="104">
        <v>0</v>
      </c>
      <c r="L377" s="104">
        <v>1700</v>
      </c>
      <c r="M377" s="105"/>
      <c r="O377" s="105" t="s">
        <v>1370</v>
      </c>
      <c r="P377" s="105" t="s">
        <v>1370</v>
      </c>
      <c r="Q377" s="105">
        <v>0</v>
      </c>
      <c r="R377" s="207">
        <v>1760</v>
      </c>
    </row>
    <row r="378" spans="1:18" ht="52.8" x14ac:dyDescent="0.25">
      <c r="A378" s="103" t="s">
        <v>1277</v>
      </c>
      <c r="B378" s="103" t="s">
        <v>1278</v>
      </c>
      <c r="C378" s="103" t="s">
        <v>1279</v>
      </c>
      <c r="D378" s="103"/>
      <c r="E378" s="103"/>
      <c r="F378" s="103" t="s">
        <v>1280</v>
      </c>
      <c r="G378" s="103" t="str">
        <f>VLOOKUP(F378,regions!A$2:C$419,3,FALSE)</f>
        <v>Shire district</v>
      </c>
      <c r="H378" s="103" t="str">
        <f>IFERROR(VLOOKUP(F378,classifications!A$3:C$328,3,FALSE),VLOOKUP(F378,classifications!I$2:K$28,3,FALSE))</f>
        <v>Predominantly Urban</v>
      </c>
      <c r="I378" s="104">
        <v>80</v>
      </c>
      <c r="J378" s="104">
        <v>40</v>
      </c>
      <c r="K378" s="104">
        <v>0</v>
      </c>
      <c r="L378" s="104">
        <v>120</v>
      </c>
      <c r="M378" s="105"/>
      <c r="O378" s="104">
        <v>80</v>
      </c>
      <c r="P378" s="105">
        <v>50</v>
      </c>
      <c r="Q378" s="105">
        <v>0</v>
      </c>
      <c r="R378" s="105">
        <v>120</v>
      </c>
    </row>
    <row r="379" spans="1:18" ht="52.8" x14ac:dyDescent="0.25">
      <c r="A379" s="103" t="s">
        <v>1281</v>
      </c>
      <c r="B379" s="103" t="s">
        <v>1282</v>
      </c>
      <c r="C379" s="103" t="s">
        <v>1283</v>
      </c>
      <c r="D379" s="103"/>
      <c r="E379" s="103"/>
      <c r="F379" s="103" t="s">
        <v>1284</v>
      </c>
      <c r="G379" s="103" t="str">
        <f>VLOOKUP(F379,regions!A$2:C$419,3,FALSE)</f>
        <v>Shire district</v>
      </c>
      <c r="H379" s="103" t="str">
        <f>IFERROR(VLOOKUP(F379,classifications!A$3:C$328,3,FALSE),VLOOKUP(F379,classifications!I$2:K$28,3,FALSE))</f>
        <v>Predominantly Urban</v>
      </c>
      <c r="I379" s="105" t="s">
        <v>1370</v>
      </c>
      <c r="J379" s="105" t="s">
        <v>1370</v>
      </c>
      <c r="K379" s="104">
        <v>0</v>
      </c>
      <c r="L379" s="104">
        <v>430</v>
      </c>
      <c r="M379" s="105"/>
      <c r="O379" s="105" t="s">
        <v>1370</v>
      </c>
      <c r="P379" s="105" t="s">
        <v>1370</v>
      </c>
      <c r="Q379" s="105">
        <v>0</v>
      </c>
      <c r="R379" s="105">
        <v>430</v>
      </c>
    </row>
    <row r="380" spans="1:18" ht="52.8" x14ac:dyDescent="0.25">
      <c r="A380" s="103" t="s">
        <v>1285</v>
      </c>
      <c r="B380" s="103" t="s">
        <v>1286</v>
      </c>
      <c r="C380" s="103" t="s">
        <v>1287</v>
      </c>
      <c r="D380" s="103"/>
      <c r="E380" s="103"/>
      <c r="F380" s="103" t="s">
        <v>1288</v>
      </c>
      <c r="G380" s="103" t="str">
        <f>VLOOKUP(F380,regions!A$2:C$419,3,FALSE)</f>
        <v>Shire district</v>
      </c>
      <c r="H380" s="103" t="str">
        <f>IFERROR(VLOOKUP(F380,classifications!A$3:C$328,3,FALSE),VLOOKUP(F380,classifications!I$2:K$28,3,FALSE))</f>
        <v>Predominantly Rural</v>
      </c>
      <c r="I380" s="104">
        <v>220</v>
      </c>
      <c r="J380" s="104">
        <v>80</v>
      </c>
      <c r="K380" s="104">
        <v>0</v>
      </c>
      <c r="L380" s="104">
        <v>300</v>
      </c>
      <c r="M380" s="105"/>
      <c r="O380" s="104">
        <v>320</v>
      </c>
      <c r="P380" s="105">
        <v>50</v>
      </c>
      <c r="Q380" s="105">
        <v>0</v>
      </c>
      <c r="R380" s="105">
        <v>370</v>
      </c>
    </row>
    <row r="381" spans="1:18" ht="52.8" x14ac:dyDescent="0.25">
      <c r="A381" s="103" t="s">
        <v>1289</v>
      </c>
      <c r="B381" s="103" t="s">
        <v>1290</v>
      </c>
      <c r="C381" s="103" t="s">
        <v>1291</v>
      </c>
      <c r="D381" s="103"/>
      <c r="E381" s="103"/>
      <c r="F381" s="103" t="s">
        <v>1292</v>
      </c>
      <c r="G381" s="103" t="str">
        <f>VLOOKUP(F381,regions!A$2:C$419,3,FALSE)</f>
        <v>Shire district</v>
      </c>
      <c r="H381" s="103" t="str">
        <f>IFERROR(VLOOKUP(F381,classifications!A$3:C$328,3,FALSE),VLOOKUP(F381,classifications!I$2:K$28,3,FALSE))</f>
        <v>Predominantly Urban</v>
      </c>
      <c r="I381" s="104">
        <v>70</v>
      </c>
      <c r="J381" s="104">
        <v>30</v>
      </c>
      <c r="K381" s="104">
        <v>0</v>
      </c>
      <c r="L381" s="104">
        <v>100</v>
      </c>
      <c r="M381" s="105"/>
      <c r="O381" s="104">
        <v>290</v>
      </c>
      <c r="P381" s="105">
        <v>60</v>
      </c>
      <c r="Q381" s="105">
        <v>0</v>
      </c>
      <c r="R381" s="105">
        <v>340</v>
      </c>
    </row>
    <row r="382" spans="1:18" ht="52.8" x14ac:dyDescent="0.25">
      <c r="A382" s="103" t="s">
        <v>1293</v>
      </c>
      <c r="B382" s="103" t="s">
        <v>1294</v>
      </c>
      <c r="C382" s="103" t="s">
        <v>1295</v>
      </c>
      <c r="D382" s="103"/>
      <c r="E382" s="103"/>
      <c r="F382" s="103" t="s">
        <v>1296</v>
      </c>
      <c r="G382" s="103" t="str">
        <f>VLOOKUP(F382,regions!A$2:C$419,3,FALSE)</f>
        <v>Shire district</v>
      </c>
      <c r="H382" s="103" t="str">
        <f>IFERROR(VLOOKUP(F382,classifications!A$3:C$328,3,FALSE),VLOOKUP(F382,classifications!I$2:K$28,3,FALSE))</f>
        <v>Predominantly Rural</v>
      </c>
      <c r="I382" s="104">
        <v>90</v>
      </c>
      <c r="J382" s="104">
        <v>50</v>
      </c>
      <c r="K382" s="104">
        <v>0</v>
      </c>
      <c r="L382" s="104">
        <v>140</v>
      </c>
      <c r="M382" s="105"/>
      <c r="O382" s="104">
        <v>100</v>
      </c>
      <c r="P382" s="105">
        <v>50</v>
      </c>
      <c r="Q382" s="105">
        <v>0</v>
      </c>
      <c r="R382" s="105">
        <v>150</v>
      </c>
    </row>
    <row r="383" spans="1:18" ht="52.8" x14ac:dyDescent="0.25">
      <c r="A383" s="103" t="s">
        <v>1297</v>
      </c>
      <c r="B383" s="103" t="s">
        <v>1298</v>
      </c>
      <c r="C383" s="103" t="s">
        <v>1299</v>
      </c>
      <c r="D383" s="103"/>
      <c r="E383" s="103"/>
      <c r="F383" s="103" t="s">
        <v>1300</v>
      </c>
      <c r="G383" s="103" t="str">
        <f>VLOOKUP(F383,regions!A$2:C$419,3,FALSE)</f>
        <v>Shire district</v>
      </c>
      <c r="H383" s="103" t="str">
        <f>IFERROR(VLOOKUP(F383,classifications!A$3:C$328,3,FALSE),VLOOKUP(F383,classifications!I$2:K$28,3,FALSE))</f>
        <v>Predominantly Urban</v>
      </c>
      <c r="I383" s="104">
        <v>350</v>
      </c>
      <c r="J383" s="104">
        <v>150</v>
      </c>
      <c r="K383" s="104">
        <v>0</v>
      </c>
      <c r="L383" s="104">
        <v>500</v>
      </c>
      <c r="M383" s="105"/>
      <c r="O383" s="104">
        <v>170</v>
      </c>
      <c r="P383" s="105">
        <v>90</v>
      </c>
      <c r="Q383" s="105">
        <v>0</v>
      </c>
      <c r="R383" s="105">
        <v>260</v>
      </c>
    </row>
    <row r="384" spans="1:18" ht="52.8" x14ac:dyDescent="0.25">
      <c r="A384" s="103" t="s">
        <v>1301</v>
      </c>
      <c r="B384" s="103" t="s">
        <v>1302</v>
      </c>
      <c r="C384" s="103" t="s">
        <v>1303</v>
      </c>
      <c r="D384" s="103"/>
      <c r="E384" s="103"/>
      <c r="F384" s="103" t="s">
        <v>1304</v>
      </c>
      <c r="G384" s="103" t="str">
        <f>VLOOKUP(F384,regions!A$2:C$419,3,FALSE)</f>
        <v>Shire district</v>
      </c>
      <c r="H384" s="103" t="str">
        <f>IFERROR(VLOOKUP(F384,classifications!A$3:C$328,3,FALSE),VLOOKUP(F384,classifications!I$2:K$28,3,FALSE))</f>
        <v>Predominantly Urban</v>
      </c>
      <c r="I384" s="104">
        <v>100</v>
      </c>
      <c r="J384" s="104">
        <v>10</v>
      </c>
      <c r="K384" s="104">
        <v>0</v>
      </c>
      <c r="L384" s="104">
        <v>110</v>
      </c>
      <c r="M384" s="105"/>
      <c r="O384" s="104">
        <v>80</v>
      </c>
      <c r="P384" s="105">
        <v>10</v>
      </c>
      <c r="Q384" s="105">
        <v>0</v>
      </c>
      <c r="R384" s="105">
        <v>90</v>
      </c>
    </row>
    <row r="385" spans="1:18" x14ac:dyDescent="0.25">
      <c r="A385" s="103"/>
      <c r="B385" s="103"/>
      <c r="C385" s="103"/>
      <c r="D385" s="103"/>
      <c r="E385" s="103"/>
      <c r="F385" s="103"/>
      <c r="G385" s="103"/>
      <c r="H385" s="103"/>
      <c r="I385" s="105"/>
      <c r="J385" s="105"/>
      <c r="K385" s="105"/>
      <c r="L385" s="105"/>
      <c r="M385" s="105"/>
      <c r="O385" s="105"/>
      <c r="P385" s="106" t="s">
        <v>1365</v>
      </c>
      <c r="Q385" s="106" t="s">
        <v>1365</v>
      </c>
      <c r="R385" s="106" t="s">
        <v>1365</v>
      </c>
    </row>
    <row r="386" spans="1:18" x14ac:dyDescent="0.25">
      <c r="A386" s="103"/>
      <c r="B386" s="103"/>
      <c r="C386" s="103"/>
      <c r="D386" s="103"/>
      <c r="E386" s="103"/>
      <c r="F386" s="103"/>
      <c r="G386" s="103"/>
      <c r="H386" s="103"/>
      <c r="I386" s="105"/>
      <c r="J386" s="105"/>
      <c r="K386" s="105"/>
      <c r="L386" s="105"/>
      <c r="M386" s="105"/>
      <c r="O386" s="105"/>
      <c r="P386" s="106" t="s">
        <v>1365</v>
      </c>
      <c r="Q386" s="106" t="s">
        <v>1365</v>
      </c>
      <c r="R386" s="106" t="s">
        <v>1365</v>
      </c>
    </row>
    <row r="387" spans="1:18" x14ac:dyDescent="0.25">
      <c r="A387" s="103"/>
      <c r="B387" s="103" t="s">
        <v>1416</v>
      </c>
      <c r="C387" s="103" t="s">
        <v>1417</v>
      </c>
      <c r="D387" s="103" t="s">
        <v>1418</v>
      </c>
      <c r="E387" s="103"/>
      <c r="F387" s="103"/>
      <c r="G387" s="103"/>
      <c r="H387" s="103"/>
      <c r="I387" s="104">
        <v>11280</v>
      </c>
      <c r="J387" s="104">
        <v>3630</v>
      </c>
      <c r="K387" s="104">
        <v>250</v>
      </c>
      <c r="L387" s="104">
        <v>15160</v>
      </c>
      <c r="M387" s="105"/>
      <c r="O387" s="104">
        <v>10150</v>
      </c>
      <c r="P387" s="207">
        <v>3190</v>
      </c>
      <c r="Q387" s="105">
        <v>330</v>
      </c>
      <c r="R387" s="207">
        <v>13680</v>
      </c>
    </row>
    <row r="388" spans="1:18" x14ac:dyDescent="0.25">
      <c r="A388" s="103"/>
      <c r="B388" s="103"/>
      <c r="C388" s="103"/>
      <c r="D388" s="103"/>
      <c r="E388" s="103"/>
      <c r="F388" s="103"/>
      <c r="G388" s="103"/>
      <c r="H388" s="103"/>
      <c r="I388" s="105"/>
      <c r="J388" s="105"/>
      <c r="K388" s="105"/>
      <c r="L388" s="105"/>
      <c r="M388" s="105"/>
      <c r="O388" s="105"/>
      <c r="P388" s="106" t="s">
        <v>1365</v>
      </c>
      <c r="Q388" s="106" t="s">
        <v>1365</v>
      </c>
      <c r="R388" s="106" t="s">
        <v>1365</v>
      </c>
    </row>
    <row r="389" spans="1:18" ht="79.2" x14ac:dyDescent="0.25">
      <c r="A389" s="103" t="s">
        <v>15</v>
      </c>
      <c r="B389" s="103" t="s">
        <v>16</v>
      </c>
      <c r="C389" s="103" t="s">
        <v>17</v>
      </c>
      <c r="D389" s="103"/>
      <c r="E389" s="103"/>
      <c r="F389" s="103" t="s">
        <v>1695</v>
      </c>
      <c r="G389" s="103" t="str">
        <f>VLOOKUP(F389,regions!A$2:C$419,3,FALSE)</f>
        <v>Unitary authority</v>
      </c>
      <c r="H389" s="103" t="str">
        <f>IFERROR(VLOOKUP(F389,classifications!A$3:C$328,3,FALSE),VLOOKUP(F389,classifications!I$2:K$28,3,FALSE))</f>
        <v>Urban with Significant Rural</v>
      </c>
      <c r="I389" s="104">
        <v>270</v>
      </c>
      <c r="J389" s="104">
        <v>270</v>
      </c>
      <c r="K389" s="104">
        <v>0</v>
      </c>
      <c r="L389" s="104">
        <v>540</v>
      </c>
      <c r="M389" s="105"/>
      <c r="O389" s="104">
        <v>180</v>
      </c>
      <c r="P389" s="105">
        <v>120</v>
      </c>
      <c r="Q389" s="105">
        <v>0</v>
      </c>
      <c r="R389" s="105">
        <v>300</v>
      </c>
    </row>
    <row r="390" spans="1:18" ht="79.2" x14ac:dyDescent="0.25">
      <c r="A390" s="103" t="s">
        <v>27</v>
      </c>
      <c r="B390" s="103" t="s">
        <v>28</v>
      </c>
      <c r="C390" s="103" t="s">
        <v>29</v>
      </c>
      <c r="D390" s="103"/>
      <c r="E390" s="103"/>
      <c r="F390" s="103" t="s">
        <v>1697</v>
      </c>
      <c r="G390" s="103" t="str">
        <f>VLOOKUP(F390,regions!A$2:C$419,3,FALSE)</f>
        <v>Unitary authority</v>
      </c>
      <c r="H390" s="103" t="str">
        <f>IFERROR(VLOOKUP(F390,classifications!A$3:C$328,3,FALSE),VLOOKUP(F390,classifications!I$2:K$28,3,FALSE))</f>
        <v>Predominantly Urban</v>
      </c>
      <c r="I390" s="105" t="s">
        <v>1370</v>
      </c>
      <c r="J390" s="105" t="s">
        <v>1370</v>
      </c>
      <c r="K390" s="105" t="s">
        <v>1370</v>
      </c>
      <c r="L390" s="105" t="s">
        <v>1370</v>
      </c>
      <c r="M390" s="105"/>
      <c r="O390" s="105" t="s">
        <v>1370</v>
      </c>
      <c r="P390" s="105" t="s">
        <v>1370</v>
      </c>
      <c r="Q390" s="105" t="s">
        <v>1370</v>
      </c>
      <c r="R390" s="105" t="s">
        <v>1370</v>
      </c>
    </row>
    <row r="391" spans="1:18" ht="79.2" x14ac:dyDescent="0.25">
      <c r="A391" s="103" t="s">
        <v>36</v>
      </c>
      <c r="B391" s="103" t="s">
        <v>37</v>
      </c>
      <c r="C391" s="103" t="s">
        <v>38</v>
      </c>
      <c r="D391" s="103"/>
      <c r="E391" s="103"/>
      <c r="F391" s="103" t="s">
        <v>1728</v>
      </c>
      <c r="G391" s="103" t="str">
        <f>VLOOKUP(F391,regions!A$2:C$419,3,FALSE)</f>
        <v>Unitary authority</v>
      </c>
      <c r="H391" s="103" t="str">
        <f>IFERROR(VLOOKUP(F391,classifications!A$3:C$328,3,FALSE),VLOOKUP(F391,classifications!I$2:K$28,3,FALSE))</f>
        <v>Predominantly Urban</v>
      </c>
      <c r="I391" s="105" t="s">
        <v>1370</v>
      </c>
      <c r="J391" s="105" t="s">
        <v>1370</v>
      </c>
      <c r="K391" s="105" t="s">
        <v>1370</v>
      </c>
      <c r="L391" s="105" t="s">
        <v>1370</v>
      </c>
      <c r="M391" s="105"/>
      <c r="O391" s="104">
        <v>980</v>
      </c>
      <c r="P391" s="105">
        <v>480</v>
      </c>
      <c r="Q391" s="105">
        <v>40</v>
      </c>
      <c r="R391" s="207">
        <v>1500</v>
      </c>
    </row>
    <row r="392" spans="1:18" ht="79.2" x14ac:dyDescent="0.25">
      <c r="A392" s="103" t="s">
        <v>48</v>
      </c>
      <c r="B392" s="103" t="s">
        <v>49</v>
      </c>
      <c r="C392" s="103" t="s">
        <v>50</v>
      </c>
      <c r="D392" s="103"/>
      <c r="E392" s="103"/>
      <c r="F392" s="103" t="s">
        <v>1717</v>
      </c>
      <c r="G392" s="103" t="str">
        <f>VLOOKUP(F392,regions!A$2:C$419,3,FALSE)</f>
        <v>Unitary authority</v>
      </c>
      <c r="H392" s="103" t="str">
        <f>IFERROR(VLOOKUP(F392,classifications!A$3:C$328,3,FALSE),VLOOKUP(F392,classifications!I$2:K$28,3,FALSE))</f>
        <v>Predominantly Rural</v>
      </c>
      <c r="I392" s="104">
        <v>1380</v>
      </c>
      <c r="J392" s="104">
        <v>390</v>
      </c>
      <c r="K392" s="104">
        <v>0</v>
      </c>
      <c r="L392" s="104">
        <v>1770</v>
      </c>
      <c r="M392" s="105"/>
      <c r="O392" s="104">
        <v>1270</v>
      </c>
      <c r="P392" s="105">
        <v>180</v>
      </c>
      <c r="Q392" s="105">
        <v>0</v>
      </c>
      <c r="R392" s="207">
        <v>1450</v>
      </c>
    </row>
    <row r="393" spans="1:18" ht="79.2" x14ac:dyDescent="0.25">
      <c r="A393" s="103" t="s">
        <v>75</v>
      </c>
      <c r="B393" s="103" t="s">
        <v>76</v>
      </c>
      <c r="C393" s="103" t="s">
        <v>77</v>
      </c>
      <c r="D393" s="103"/>
      <c r="E393" s="103"/>
      <c r="F393" s="103" t="s">
        <v>1496</v>
      </c>
      <c r="G393" s="103" t="str">
        <f>VLOOKUP(F393,regions!A$2:C$419,3,FALSE)</f>
        <v>Unitary authority</v>
      </c>
      <c r="H393" s="103" t="str">
        <f>IFERROR(VLOOKUP(F393,classifications!A$3:C$328,3,FALSE),VLOOKUP(F393,classifications!I$2:K$28,3,FALSE))</f>
        <v>Predominantly Rural</v>
      </c>
      <c r="I393" s="105" t="s">
        <v>1370</v>
      </c>
      <c r="J393" s="105" t="s">
        <v>1370</v>
      </c>
      <c r="K393" s="105" t="s">
        <v>1370</v>
      </c>
      <c r="L393" s="105" t="s">
        <v>1370</v>
      </c>
      <c r="M393" s="105"/>
      <c r="O393" s="105" t="s">
        <v>1370</v>
      </c>
      <c r="P393" s="105" t="s">
        <v>1370</v>
      </c>
      <c r="Q393" s="105" t="s">
        <v>1370</v>
      </c>
      <c r="R393" s="105" t="s">
        <v>1370</v>
      </c>
    </row>
    <row r="394" spans="1:18" ht="79.2" x14ac:dyDescent="0.25">
      <c r="A394" s="103" t="s">
        <v>102</v>
      </c>
      <c r="B394" s="103" t="s">
        <v>103</v>
      </c>
      <c r="C394" s="103" t="s">
        <v>104</v>
      </c>
      <c r="D394" s="103"/>
      <c r="E394" s="103"/>
      <c r="F394" s="103" t="s">
        <v>1720</v>
      </c>
      <c r="G394" s="103" t="str">
        <f>VLOOKUP(F394,regions!A$2:C$419,3,FALSE)</f>
        <v>Unitary authority</v>
      </c>
      <c r="H394" s="103" t="str">
        <f>IFERROR(VLOOKUP(F394,classifications!A$3:C$328,3,FALSE),VLOOKUP(F394,classifications!I$2:K$28,3,FALSE))</f>
        <v>Urban with Significant Rural</v>
      </c>
      <c r="I394" s="104">
        <v>410</v>
      </c>
      <c r="J394" s="104">
        <v>0</v>
      </c>
      <c r="K394" s="104">
        <v>0</v>
      </c>
      <c r="L394" s="104">
        <v>410</v>
      </c>
      <c r="M394" s="105"/>
      <c r="O394" s="104">
        <v>440</v>
      </c>
      <c r="P394" s="105">
        <v>0</v>
      </c>
      <c r="Q394" s="105">
        <v>0</v>
      </c>
      <c r="R394" s="105">
        <v>440</v>
      </c>
    </row>
    <row r="395" spans="1:18" ht="79.2" x14ac:dyDescent="0.25">
      <c r="A395" s="103" t="s">
        <v>114</v>
      </c>
      <c r="B395" s="103" t="s">
        <v>115</v>
      </c>
      <c r="C395" s="103" t="s">
        <v>116</v>
      </c>
      <c r="D395" s="103"/>
      <c r="E395" s="103"/>
      <c r="F395" s="103" t="s">
        <v>1698</v>
      </c>
      <c r="G395" s="103" t="str">
        <f>VLOOKUP(F395,regions!A$2:C$419,3,FALSE)</f>
        <v>Unitary authority</v>
      </c>
      <c r="H395" s="103" t="str">
        <f>IFERROR(VLOOKUP(F395,classifications!A$3:C$328,3,FALSE),VLOOKUP(F395,classifications!I$2:K$28,3,FALSE))</f>
        <v>Predominantly Urban</v>
      </c>
      <c r="I395" s="104">
        <v>460</v>
      </c>
      <c r="J395" s="104">
        <v>120</v>
      </c>
      <c r="K395" s="104">
        <v>0</v>
      </c>
      <c r="L395" s="104">
        <v>580</v>
      </c>
      <c r="M395" s="105"/>
      <c r="O395" s="104">
        <v>250</v>
      </c>
      <c r="P395" s="105">
        <v>70</v>
      </c>
      <c r="Q395" s="105">
        <v>0</v>
      </c>
      <c r="R395" s="105">
        <v>330</v>
      </c>
    </row>
    <row r="396" spans="1:18" ht="79.2" x14ac:dyDescent="0.25">
      <c r="A396" s="103" t="s">
        <v>117</v>
      </c>
      <c r="B396" s="103" t="s">
        <v>118</v>
      </c>
      <c r="C396" s="103" t="s">
        <v>119</v>
      </c>
      <c r="D396" s="103"/>
      <c r="E396" s="103"/>
      <c r="F396" s="103" t="s">
        <v>1699</v>
      </c>
      <c r="G396" s="103" t="str">
        <f>VLOOKUP(F396,regions!A$2:C$419,3,FALSE)</f>
        <v>Unitary authority</v>
      </c>
      <c r="H396" s="103" t="str">
        <f>IFERROR(VLOOKUP(F396,classifications!A$3:C$328,3,FALSE),VLOOKUP(F396,classifications!I$2:K$28,3,FALSE))</f>
        <v>Predominantly Urban</v>
      </c>
      <c r="I396" s="104">
        <v>260</v>
      </c>
      <c r="J396" s="104">
        <v>0</v>
      </c>
      <c r="K396" s="104">
        <v>0</v>
      </c>
      <c r="L396" s="104">
        <v>260</v>
      </c>
      <c r="M396" s="105"/>
      <c r="O396" s="104">
        <v>200</v>
      </c>
      <c r="P396" s="105">
        <v>0</v>
      </c>
      <c r="Q396" s="105">
        <v>0</v>
      </c>
      <c r="R396" s="105">
        <v>200</v>
      </c>
    </row>
    <row r="397" spans="1:18" ht="79.2" x14ac:dyDescent="0.25">
      <c r="A397" s="103" t="s">
        <v>138</v>
      </c>
      <c r="B397" s="103" t="s">
        <v>139</v>
      </c>
      <c r="C397" s="103" t="s">
        <v>140</v>
      </c>
      <c r="D397" s="103"/>
      <c r="E397" s="103"/>
      <c r="F397" s="103" t="s">
        <v>1700</v>
      </c>
      <c r="G397" s="103" t="str">
        <f>VLOOKUP(F397,regions!A$2:C$419,3,FALSE)</f>
        <v>Unitary authority</v>
      </c>
      <c r="H397" s="103" t="str">
        <f>IFERROR(VLOOKUP(F397,classifications!A$3:C$328,3,FALSE),VLOOKUP(F397,classifications!I$2:K$28,3,FALSE))</f>
        <v>Predominantly Urban</v>
      </c>
      <c r="I397" s="104">
        <v>610</v>
      </c>
      <c r="J397" s="104">
        <v>280</v>
      </c>
      <c r="K397" s="105" t="s">
        <v>1370</v>
      </c>
      <c r="L397" s="105" t="s">
        <v>1370</v>
      </c>
      <c r="M397" s="105"/>
      <c r="O397" s="104">
        <v>420</v>
      </c>
      <c r="P397" s="105">
        <v>470</v>
      </c>
      <c r="Q397" s="105" t="s">
        <v>1370</v>
      </c>
      <c r="R397" s="105" t="s">
        <v>1370</v>
      </c>
    </row>
    <row r="398" spans="1:18" ht="79.2" x14ac:dyDescent="0.25">
      <c r="A398" s="103" t="s">
        <v>153</v>
      </c>
      <c r="B398" s="103" t="s">
        <v>154</v>
      </c>
      <c r="C398" s="103" t="s">
        <v>155</v>
      </c>
      <c r="D398" s="103"/>
      <c r="E398" s="103"/>
      <c r="F398" s="103" t="s">
        <v>1701</v>
      </c>
      <c r="G398" s="103" t="str">
        <f>VLOOKUP(F398,regions!A$2:C$419,3,FALSE)</f>
        <v>Unitary authority</v>
      </c>
      <c r="H398" s="103" t="str">
        <f>IFERROR(VLOOKUP(F398,classifications!A$3:C$328,3,FALSE),VLOOKUP(F398,classifications!I$2:K$28,3,FALSE))</f>
        <v>Predominantly Urban</v>
      </c>
      <c r="I398" s="105" t="s">
        <v>1370</v>
      </c>
      <c r="J398" s="105" t="s">
        <v>1370</v>
      </c>
      <c r="K398" s="105" t="s">
        <v>1370</v>
      </c>
      <c r="L398" s="104">
        <v>710</v>
      </c>
      <c r="M398" s="105"/>
      <c r="O398" s="105" t="s">
        <v>1370</v>
      </c>
      <c r="P398" s="105" t="s">
        <v>1370</v>
      </c>
      <c r="Q398" s="105" t="s">
        <v>1370</v>
      </c>
      <c r="R398" s="105">
        <v>730</v>
      </c>
    </row>
    <row r="399" spans="1:18" ht="79.2" x14ac:dyDescent="0.25">
      <c r="A399" s="103" t="s">
        <v>162</v>
      </c>
      <c r="B399" s="103" t="s">
        <v>163</v>
      </c>
      <c r="C399" s="103" t="s">
        <v>164</v>
      </c>
      <c r="D399" s="103"/>
      <c r="E399" s="103"/>
      <c r="F399" s="103" t="s">
        <v>1702</v>
      </c>
      <c r="G399" s="103" t="str">
        <f>VLOOKUP(F399,regions!A$2:C$419,3,FALSE)</f>
        <v>Unitary authority</v>
      </c>
      <c r="H399" s="103" t="str">
        <f>IFERROR(VLOOKUP(F399,classifications!A$3:C$328,3,FALSE),VLOOKUP(F399,classifications!I$2:K$28,3,FALSE))</f>
        <v>Predominantly Urban</v>
      </c>
      <c r="I399" s="104">
        <v>190</v>
      </c>
      <c r="J399" s="104">
        <v>220</v>
      </c>
      <c r="K399" s="104">
        <v>0</v>
      </c>
      <c r="L399" s="104">
        <v>410</v>
      </c>
      <c r="M399" s="105"/>
      <c r="O399" s="104">
        <v>180</v>
      </c>
      <c r="P399" s="105">
        <v>40</v>
      </c>
      <c r="Q399" s="105">
        <v>0</v>
      </c>
      <c r="R399" s="105">
        <v>230</v>
      </c>
    </row>
    <row r="400" spans="1:18" ht="79.2" x14ac:dyDescent="0.25">
      <c r="A400" s="103" t="s">
        <v>171</v>
      </c>
      <c r="B400" s="103" t="s">
        <v>172</v>
      </c>
      <c r="C400" s="103" t="s">
        <v>173</v>
      </c>
      <c r="D400" s="103"/>
      <c r="E400" s="103"/>
      <c r="F400" s="103" t="s">
        <v>1591</v>
      </c>
      <c r="G400" s="103" t="str">
        <f>VLOOKUP(F400,regions!A$2:C$419,3,FALSE)</f>
        <v>Unitary authority</v>
      </c>
      <c r="H400" s="103" t="str">
        <f>IFERROR(VLOOKUP(F400,classifications!A$3:C$328,3,FALSE),VLOOKUP(F400,classifications!I$2:K$28,3,FALSE))</f>
        <v>Predominantly Rural</v>
      </c>
      <c r="I400" s="104">
        <v>940</v>
      </c>
      <c r="J400" s="104">
        <v>390</v>
      </c>
      <c r="K400" s="104">
        <v>0</v>
      </c>
      <c r="L400" s="104">
        <v>1330</v>
      </c>
      <c r="M400" s="105"/>
      <c r="O400" s="104">
        <v>940</v>
      </c>
      <c r="P400" s="105">
        <v>270</v>
      </c>
      <c r="Q400" s="105">
        <v>10</v>
      </c>
      <c r="R400" s="207">
        <v>1220</v>
      </c>
    </row>
    <row r="401" spans="1:18" x14ac:dyDescent="0.25">
      <c r="A401" s="103"/>
      <c r="B401" s="103"/>
      <c r="C401" s="103"/>
      <c r="D401" s="103"/>
      <c r="E401" s="103"/>
      <c r="F401" s="103"/>
      <c r="G401" s="103"/>
      <c r="H401" s="103"/>
      <c r="I401" s="105"/>
      <c r="J401" s="105"/>
      <c r="K401" s="105"/>
      <c r="L401" s="105"/>
      <c r="M401" s="105"/>
      <c r="O401" s="105"/>
      <c r="P401" s="106" t="s">
        <v>1365</v>
      </c>
      <c r="Q401" s="106" t="s">
        <v>1365</v>
      </c>
      <c r="R401" s="106" t="s">
        <v>1365</v>
      </c>
    </row>
    <row r="402" spans="1:18" ht="52.8" x14ac:dyDescent="0.25">
      <c r="A402" s="103"/>
      <c r="B402" s="103" t="s">
        <v>1419</v>
      </c>
      <c r="C402" s="103" t="s">
        <v>574</v>
      </c>
      <c r="D402" s="103"/>
      <c r="E402" s="103" t="s">
        <v>575</v>
      </c>
      <c r="F402" s="103" t="s">
        <v>575</v>
      </c>
      <c r="G402" s="103" t="str">
        <f>VLOOKUP(F402,regions!A$2:C$419,3,FALSE)</f>
        <v>Shire county</v>
      </c>
      <c r="H402" s="103" t="str">
        <f>IFERROR(VLOOKUP(F402,classifications!A$3:C$328,3,FALSE),VLOOKUP(F402,classifications!I$2:K$28,3,FALSE))</f>
        <v>Predominantly Rural</v>
      </c>
      <c r="I402" s="104">
        <v>1560</v>
      </c>
      <c r="J402" s="104">
        <v>420</v>
      </c>
      <c r="K402" s="104">
        <v>20</v>
      </c>
      <c r="L402" s="104">
        <v>2000</v>
      </c>
      <c r="M402" s="105"/>
      <c r="O402" s="104">
        <v>1510</v>
      </c>
      <c r="P402" s="105">
        <v>350</v>
      </c>
      <c r="Q402" s="105">
        <v>10</v>
      </c>
      <c r="R402" s="207">
        <v>1870</v>
      </c>
    </row>
    <row r="403" spans="1:18" ht="52.8" x14ac:dyDescent="0.25">
      <c r="A403" s="103" t="s">
        <v>576</v>
      </c>
      <c r="B403" s="103" t="s">
        <v>577</v>
      </c>
      <c r="C403" s="103" t="s">
        <v>578</v>
      </c>
      <c r="D403" s="103"/>
      <c r="E403" s="103"/>
      <c r="F403" s="103" t="s">
        <v>579</v>
      </c>
      <c r="G403" s="103" t="str">
        <f>VLOOKUP(F403,regions!A$2:C$419,3,FALSE)</f>
        <v>Shire district</v>
      </c>
      <c r="H403" s="103" t="str">
        <f>IFERROR(VLOOKUP(F403,classifications!A$3:C$328,3,FALSE),VLOOKUP(F403,classifications!I$2:K$28,3,FALSE))</f>
        <v>Predominantly Rural</v>
      </c>
      <c r="I403" s="104">
        <v>240</v>
      </c>
      <c r="J403" s="104">
        <v>90</v>
      </c>
      <c r="K403" s="104">
        <v>20</v>
      </c>
      <c r="L403" s="104">
        <v>340</v>
      </c>
      <c r="M403" s="105"/>
      <c r="O403" s="104">
        <v>170</v>
      </c>
      <c r="P403" s="105">
        <v>60</v>
      </c>
      <c r="Q403" s="105">
        <v>10</v>
      </c>
      <c r="R403" s="105">
        <v>240</v>
      </c>
    </row>
    <row r="404" spans="1:18" ht="52.8" x14ac:dyDescent="0.25">
      <c r="A404" s="103" t="s">
        <v>580</v>
      </c>
      <c r="B404" s="103" t="s">
        <v>581</v>
      </c>
      <c r="C404" s="103" t="s">
        <v>582</v>
      </c>
      <c r="D404" s="103"/>
      <c r="E404" s="103"/>
      <c r="F404" s="103" t="s">
        <v>583</v>
      </c>
      <c r="G404" s="103" t="str">
        <f>VLOOKUP(F404,regions!A$2:C$419,3,FALSE)</f>
        <v>Shire district</v>
      </c>
      <c r="H404" s="103" t="str">
        <f>IFERROR(VLOOKUP(F404,classifications!A$3:C$328,3,FALSE),VLOOKUP(F404,classifications!I$2:K$28,3,FALSE))</f>
        <v>Predominantly Urban</v>
      </c>
      <c r="I404" s="104">
        <v>440</v>
      </c>
      <c r="J404" s="104">
        <v>80</v>
      </c>
      <c r="K404" s="104">
        <v>0</v>
      </c>
      <c r="L404" s="104">
        <v>510</v>
      </c>
      <c r="M404" s="105"/>
      <c r="O404" s="104">
        <v>260</v>
      </c>
      <c r="P404" s="105">
        <v>50</v>
      </c>
      <c r="Q404" s="105">
        <v>0</v>
      </c>
      <c r="R404" s="105">
        <v>310</v>
      </c>
    </row>
    <row r="405" spans="1:18" ht="52.8" x14ac:dyDescent="0.25">
      <c r="A405" s="103" t="s">
        <v>584</v>
      </c>
      <c r="B405" s="103" t="s">
        <v>585</v>
      </c>
      <c r="C405" s="103" t="s">
        <v>586</v>
      </c>
      <c r="D405" s="103"/>
      <c r="E405" s="103"/>
      <c r="F405" s="103" t="s">
        <v>587</v>
      </c>
      <c r="G405" s="103" t="str">
        <f>VLOOKUP(F405,regions!A$2:C$419,3,FALSE)</f>
        <v>Shire district</v>
      </c>
      <c r="H405" s="103" t="str">
        <f>IFERROR(VLOOKUP(F405,classifications!A$3:C$328,3,FALSE),VLOOKUP(F405,classifications!I$2:K$28,3,FALSE))</f>
        <v>Predominantly Rural</v>
      </c>
      <c r="I405" s="104">
        <v>90</v>
      </c>
      <c r="J405" s="104">
        <v>10</v>
      </c>
      <c r="K405" s="104">
        <v>0</v>
      </c>
      <c r="L405" s="104">
        <v>100</v>
      </c>
      <c r="M405" s="105"/>
      <c r="O405" s="104">
        <v>120</v>
      </c>
      <c r="P405" s="105">
        <v>10</v>
      </c>
      <c r="Q405" s="105">
        <v>0</v>
      </c>
      <c r="R405" s="105">
        <v>130</v>
      </c>
    </row>
    <row r="406" spans="1:18" ht="52.8" x14ac:dyDescent="0.25">
      <c r="A406" s="103" t="s">
        <v>588</v>
      </c>
      <c r="B406" s="103" t="s">
        <v>589</v>
      </c>
      <c r="C406" s="103" t="s">
        <v>590</v>
      </c>
      <c r="D406" s="103"/>
      <c r="E406" s="103"/>
      <c r="F406" s="103" t="s">
        <v>591</v>
      </c>
      <c r="G406" s="103" t="str">
        <f>VLOOKUP(F406,regions!A$2:C$419,3,FALSE)</f>
        <v>Shire district</v>
      </c>
      <c r="H406" s="103" t="str">
        <f>IFERROR(VLOOKUP(F406,classifications!A$3:C$328,3,FALSE),VLOOKUP(F406,classifications!I$2:K$28,3,FALSE))</f>
        <v>Predominantly Rural</v>
      </c>
      <c r="I406" s="104">
        <v>140</v>
      </c>
      <c r="J406" s="104">
        <v>10</v>
      </c>
      <c r="K406" s="104">
        <v>0</v>
      </c>
      <c r="L406" s="104">
        <v>150</v>
      </c>
      <c r="M406" s="105"/>
      <c r="O406" s="104">
        <v>140</v>
      </c>
      <c r="P406" s="105">
        <v>30</v>
      </c>
      <c r="Q406" s="105">
        <v>0</v>
      </c>
      <c r="R406" s="105">
        <v>170</v>
      </c>
    </row>
    <row r="407" spans="1:18" ht="52.8" x14ac:dyDescent="0.25">
      <c r="A407" s="103" t="s">
        <v>592</v>
      </c>
      <c r="B407" s="103" t="s">
        <v>593</v>
      </c>
      <c r="C407" s="103" t="s">
        <v>594</v>
      </c>
      <c r="D407" s="103"/>
      <c r="E407" s="103"/>
      <c r="F407" s="103" t="s">
        <v>595</v>
      </c>
      <c r="G407" s="103" t="str">
        <f>VLOOKUP(F407,regions!A$2:C$419,3,FALSE)</f>
        <v>Shire district</v>
      </c>
      <c r="H407" s="103" t="str">
        <f>IFERROR(VLOOKUP(F407,classifications!A$3:C$328,3,FALSE),VLOOKUP(F407,classifications!I$2:K$28,3,FALSE))</f>
        <v>Predominantly Rural</v>
      </c>
      <c r="I407" s="104">
        <v>50</v>
      </c>
      <c r="J407" s="104">
        <v>20</v>
      </c>
      <c r="K407" s="104">
        <v>0</v>
      </c>
      <c r="L407" s="104">
        <v>70</v>
      </c>
      <c r="M407" s="105"/>
      <c r="O407" s="104">
        <v>60</v>
      </c>
      <c r="P407" s="105">
        <v>0</v>
      </c>
      <c r="Q407" s="105">
        <v>0</v>
      </c>
      <c r="R407" s="105">
        <v>60</v>
      </c>
    </row>
    <row r="408" spans="1:18" ht="52.8" x14ac:dyDescent="0.25">
      <c r="A408" s="103" t="s">
        <v>596</v>
      </c>
      <c r="B408" s="103" t="s">
        <v>597</v>
      </c>
      <c r="C408" s="103" t="s">
        <v>598</v>
      </c>
      <c r="D408" s="103"/>
      <c r="E408" s="103"/>
      <c r="F408" s="103" t="s">
        <v>599</v>
      </c>
      <c r="G408" s="103" t="str">
        <f>VLOOKUP(F408,regions!A$2:C$419,3,FALSE)</f>
        <v>Shire district</v>
      </c>
      <c r="H408" s="103" t="str">
        <f>IFERROR(VLOOKUP(F408,classifications!A$3:C$328,3,FALSE),VLOOKUP(F408,classifications!I$2:K$28,3,FALSE))</f>
        <v>Predominantly Rural</v>
      </c>
      <c r="I408" s="104">
        <v>280</v>
      </c>
      <c r="J408" s="104">
        <v>90</v>
      </c>
      <c r="K408" s="104">
        <v>0</v>
      </c>
      <c r="L408" s="104">
        <v>370</v>
      </c>
      <c r="M408" s="105"/>
      <c r="O408" s="104">
        <v>280</v>
      </c>
      <c r="P408" s="105">
        <v>20</v>
      </c>
      <c r="Q408" s="105">
        <v>0</v>
      </c>
      <c r="R408" s="105">
        <v>290</v>
      </c>
    </row>
    <row r="409" spans="1:18" ht="52.8" x14ac:dyDescent="0.25">
      <c r="A409" s="103" t="s">
        <v>600</v>
      </c>
      <c r="B409" s="103" t="s">
        <v>601</v>
      </c>
      <c r="C409" s="103" t="s">
        <v>602</v>
      </c>
      <c r="D409" s="103"/>
      <c r="E409" s="103"/>
      <c r="F409" s="103" t="s">
        <v>603</v>
      </c>
      <c r="G409" s="103" t="str">
        <f>VLOOKUP(F409,regions!A$2:C$419,3,FALSE)</f>
        <v>Shire district</v>
      </c>
      <c r="H409" s="103" t="str">
        <f>IFERROR(VLOOKUP(F409,classifications!A$3:C$328,3,FALSE),VLOOKUP(F409,classifications!I$2:K$28,3,FALSE))</f>
        <v>Predominantly Rural</v>
      </c>
      <c r="I409" s="104">
        <v>240</v>
      </c>
      <c r="J409" s="104">
        <v>70</v>
      </c>
      <c r="K409" s="104">
        <v>0</v>
      </c>
      <c r="L409" s="104">
        <v>310</v>
      </c>
      <c r="M409" s="105"/>
      <c r="O409" s="104">
        <v>180</v>
      </c>
      <c r="P409" s="105">
        <v>20</v>
      </c>
      <c r="Q409" s="105">
        <v>0</v>
      </c>
      <c r="R409" s="105">
        <v>200</v>
      </c>
    </row>
    <row r="410" spans="1:18" ht="52.8" x14ac:dyDescent="0.25">
      <c r="A410" s="103" t="s">
        <v>604</v>
      </c>
      <c r="B410" s="103" t="s">
        <v>605</v>
      </c>
      <c r="C410" s="103" t="s">
        <v>606</v>
      </c>
      <c r="D410" s="103"/>
      <c r="E410" s="103"/>
      <c r="F410" s="103" t="s">
        <v>607</v>
      </c>
      <c r="G410" s="103" t="str">
        <f>VLOOKUP(F410,regions!A$2:C$419,3,FALSE)</f>
        <v>Shire district</v>
      </c>
      <c r="H410" s="103" t="str">
        <f>IFERROR(VLOOKUP(F410,classifications!A$3:C$328,3,FALSE),VLOOKUP(F410,classifications!I$2:K$28,3,FALSE))</f>
        <v>Predominantly Rural</v>
      </c>
      <c r="I410" s="104">
        <v>90</v>
      </c>
      <c r="J410" s="104">
        <v>60</v>
      </c>
      <c r="K410" s="104">
        <v>0</v>
      </c>
      <c r="L410" s="104">
        <v>150</v>
      </c>
      <c r="M410" s="105"/>
      <c r="O410" s="104">
        <v>320</v>
      </c>
      <c r="P410" s="105">
        <v>160</v>
      </c>
      <c r="Q410" s="105">
        <v>0</v>
      </c>
      <c r="R410" s="105">
        <v>470</v>
      </c>
    </row>
    <row r="411" spans="1:18" x14ac:dyDescent="0.25">
      <c r="A411" s="103"/>
      <c r="B411" s="103"/>
      <c r="C411" s="103"/>
      <c r="D411" s="103"/>
      <c r="E411" s="103"/>
      <c r="F411" s="103"/>
      <c r="G411" s="103"/>
      <c r="H411" s="103"/>
      <c r="I411" s="105"/>
      <c r="J411" s="105"/>
      <c r="K411" s="105"/>
      <c r="L411" s="105"/>
      <c r="M411" s="105"/>
      <c r="O411" s="105"/>
      <c r="P411" s="106" t="s">
        <v>1365</v>
      </c>
      <c r="Q411" s="106" t="s">
        <v>1365</v>
      </c>
      <c r="R411" s="106" t="s">
        <v>1365</v>
      </c>
    </row>
    <row r="412" spans="1:18" ht="52.8" x14ac:dyDescent="0.25">
      <c r="A412" s="103"/>
      <c r="B412" s="103" t="s">
        <v>1420</v>
      </c>
      <c r="C412" s="103" t="s">
        <v>608</v>
      </c>
      <c r="D412" s="103"/>
      <c r="E412" s="103" t="s">
        <v>609</v>
      </c>
      <c r="F412" s="103" t="s">
        <v>609</v>
      </c>
      <c r="G412" s="103" t="str">
        <f>VLOOKUP(F412,regions!A$2:C$419,3,FALSE)</f>
        <v>Shire county</v>
      </c>
      <c r="H412" s="103" t="str">
        <f>IFERROR(VLOOKUP(F412,classifications!A$3:C$328,3,FALSE),VLOOKUP(F412,classifications!I$2:K$28,3,FALSE))</f>
        <v>Predominantly Rural</v>
      </c>
      <c r="I412" s="105" t="s">
        <v>1370</v>
      </c>
      <c r="J412" s="105" t="s">
        <v>1370</v>
      </c>
      <c r="K412" s="105" t="s">
        <v>1370</v>
      </c>
      <c r="L412" s="105" t="s">
        <v>1370</v>
      </c>
      <c r="M412" s="105"/>
      <c r="O412" s="105" t="s">
        <v>1370</v>
      </c>
      <c r="P412" s="105" t="s">
        <v>1370</v>
      </c>
      <c r="Q412" s="105" t="s">
        <v>1370</v>
      </c>
      <c r="R412" s="105" t="s">
        <v>1370</v>
      </c>
    </row>
    <row r="413" spans="1:18" ht="52.8" x14ac:dyDescent="0.25">
      <c r="A413" s="103" t="s">
        <v>610</v>
      </c>
      <c r="B413" s="103" t="s">
        <v>611</v>
      </c>
      <c r="C413" s="103" t="s">
        <v>612</v>
      </c>
      <c r="D413" s="103"/>
      <c r="E413" s="103"/>
      <c r="F413" s="103" t="s">
        <v>613</v>
      </c>
      <c r="G413" s="103" t="str">
        <f>VLOOKUP(F413,regions!A$2:C$419,3,FALSE)</f>
        <v>Shire district</v>
      </c>
      <c r="H413" s="103" t="str">
        <f>IFERROR(VLOOKUP(F413,classifications!A$3:C$328,3,FALSE),VLOOKUP(F413,classifications!I$2:K$28,3,FALSE))</f>
        <v>Predominantly Urban</v>
      </c>
      <c r="I413" s="104">
        <v>80</v>
      </c>
      <c r="J413" s="104">
        <v>0</v>
      </c>
      <c r="K413" s="104">
        <v>0</v>
      </c>
      <c r="L413" s="104">
        <v>80</v>
      </c>
      <c r="M413" s="105"/>
      <c r="O413" s="104">
        <v>70</v>
      </c>
      <c r="P413" s="105">
        <v>0</v>
      </c>
      <c r="Q413" s="105">
        <v>0</v>
      </c>
      <c r="R413" s="105">
        <v>70</v>
      </c>
    </row>
    <row r="414" spans="1:18" ht="52.8" x14ac:dyDescent="0.25">
      <c r="A414" s="103" t="s">
        <v>614</v>
      </c>
      <c r="B414" s="103" t="s">
        <v>615</v>
      </c>
      <c r="C414" s="103" t="s">
        <v>616</v>
      </c>
      <c r="D414" s="103"/>
      <c r="E414" s="103"/>
      <c r="F414" s="103" t="s">
        <v>617</v>
      </c>
      <c r="G414" s="103" t="str">
        <f>VLOOKUP(F414,regions!A$2:C$419,3,FALSE)</f>
        <v>Shire district</v>
      </c>
      <c r="H414" s="103" t="str">
        <f>IFERROR(VLOOKUP(F414,classifications!A$3:C$328,3,FALSE),VLOOKUP(F414,classifications!I$2:K$28,3,FALSE))</f>
        <v>Urban with Significant Rural</v>
      </c>
      <c r="I414" s="104">
        <v>120</v>
      </c>
      <c r="J414" s="104">
        <v>0</v>
      </c>
      <c r="K414" s="104">
        <v>0</v>
      </c>
      <c r="L414" s="104">
        <v>120</v>
      </c>
      <c r="M414" s="105"/>
      <c r="O414" s="104">
        <v>220</v>
      </c>
      <c r="P414" s="105">
        <v>0</v>
      </c>
      <c r="Q414" s="105">
        <v>0</v>
      </c>
      <c r="R414" s="105">
        <v>220</v>
      </c>
    </row>
    <row r="415" spans="1:18" ht="52.8" x14ac:dyDescent="0.25">
      <c r="A415" s="103" t="s">
        <v>618</v>
      </c>
      <c r="B415" s="103" t="s">
        <v>619</v>
      </c>
      <c r="C415" s="103" t="s">
        <v>620</v>
      </c>
      <c r="D415" s="103"/>
      <c r="E415" s="103"/>
      <c r="F415" s="103" t="s">
        <v>621</v>
      </c>
      <c r="G415" s="103" t="str">
        <f>VLOOKUP(F415,regions!A$2:C$419,3,FALSE)</f>
        <v>Shire district</v>
      </c>
      <c r="H415" s="103" t="str">
        <f>IFERROR(VLOOKUP(F415,classifications!A$3:C$328,3,FALSE),VLOOKUP(F415,classifications!I$2:K$28,3,FALSE))</f>
        <v>Predominantly Rural</v>
      </c>
      <c r="I415" s="104">
        <v>180</v>
      </c>
      <c r="J415" s="104">
        <v>120</v>
      </c>
      <c r="K415" s="104">
        <v>0</v>
      </c>
      <c r="L415" s="104">
        <v>300</v>
      </c>
      <c r="M415" s="105"/>
      <c r="O415" s="104">
        <v>110</v>
      </c>
      <c r="P415" s="105">
        <v>200</v>
      </c>
      <c r="Q415" s="105">
        <v>0</v>
      </c>
      <c r="R415" s="105">
        <v>320</v>
      </c>
    </row>
    <row r="416" spans="1:18" ht="52.8" x14ac:dyDescent="0.25">
      <c r="A416" s="103" t="s">
        <v>622</v>
      </c>
      <c r="B416" s="103" t="s">
        <v>623</v>
      </c>
      <c r="C416" s="103" t="s">
        <v>624</v>
      </c>
      <c r="D416" s="103"/>
      <c r="E416" s="103"/>
      <c r="F416" s="103" t="s">
        <v>625</v>
      </c>
      <c r="G416" s="103" t="str">
        <f>VLOOKUP(F416,regions!A$2:C$419,3,FALSE)</f>
        <v>Shire district</v>
      </c>
      <c r="H416" s="103" t="str">
        <f>IFERROR(VLOOKUP(F416,classifications!A$3:C$328,3,FALSE),VLOOKUP(F416,classifications!I$2:K$28,3,FALSE))</f>
        <v>Predominantly Rural</v>
      </c>
      <c r="I416" s="104">
        <v>80</v>
      </c>
      <c r="J416" s="104">
        <v>0</v>
      </c>
      <c r="K416" s="104">
        <v>0</v>
      </c>
      <c r="L416" s="104">
        <v>80</v>
      </c>
      <c r="M416" s="105"/>
      <c r="O416" s="104">
        <v>110</v>
      </c>
      <c r="P416" s="105">
        <v>0</v>
      </c>
      <c r="Q416" s="105">
        <v>0</v>
      </c>
      <c r="R416" s="105">
        <v>110</v>
      </c>
    </row>
    <row r="417" spans="1:18" ht="52.8" x14ac:dyDescent="0.25">
      <c r="A417" s="103" t="s">
        <v>626</v>
      </c>
      <c r="B417" s="103" t="s">
        <v>627</v>
      </c>
      <c r="C417" s="103" t="s">
        <v>628</v>
      </c>
      <c r="D417" s="103"/>
      <c r="E417" s="103"/>
      <c r="F417" s="103" t="s">
        <v>629</v>
      </c>
      <c r="G417" s="103" t="str">
        <f>VLOOKUP(F417,regions!A$2:C$419,3,FALSE)</f>
        <v>Shire district</v>
      </c>
      <c r="H417" s="103" t="str">
        <f>IFERROR(VLOOKUP(F417,classifications!A$3:C$328,3,FALSE),VLOOKUP(F417,classifications!I$2:K$28,3,FALSE))</f>
        <v>Predominantly Rural</v>
      </c>
      <c r="I417" s="104">
        <v>200</v>
      </c>
      <c r="J417" s="104">
        <v>0</v>
      </c>
      <c r="K417" s="104">
        <v>0</v>
      </c>
      <c r="L417" s="104">
        <v>200</v>
      </c>
      <c r="M417" s="105"/>
      <c r="O417" s="104">
        <v>100</v>
      </c>
      <c r="P417" s="105">
        <v>0</v>
      </c>
      <c r="Q417" s="105">
        <v>0</v>
      </c>
      <c r="R417" s="105">
        <v>100</v>
      </c>
    </row>
    <row r="418" spans="1:18" ht="52.8" x14ac:dyDescent="0.25">
      <c r="A418" s="103" t="s">
        <v>630</v>
      </c>
      <c r="B418" s="103" t="s">
        <v>631</v>
      </c>
      <c r="C418" s="103" t="s">
        <v>632</v>
      </c>
      <c r="D418" s="103"/>
      <c r="E418" s="103"/>
      <c r="F418" s="103" t="s">
        <v>633</v>
      </c>
      <c r="G418" s="103" t="str">
        <f>VLOOKUP(F418,regions!A$2:C$419,3,FALSE)</f>
        <v>Shire district</v>
      </c>
      <c r="H418" s="103" t="str">
        <f>IFERROR(VLOOKUP(F418,classifications!A$3:C$328,3,FALSE),VLOOKUP(F418,classifications!I$2:K$28,3,FALSE))</f>
        <v>Predominantly Urban</v>
      </c>
      <c r="I418" s="105" t="s">
        <v>1370</v>
      </c>
      <c r="J418" s="105" t="s">
        <v>1370</v>
      </c>
      <c r="K418" s="105" t="s">
        <v>1370</v>
      </c>
      <c r="L418" s="105" t="s">
        <v>1370</v>
      </c>
      <c r="M418" s="105"/>
      <c r="O418" s="105" t="s">
        <v>1370</v>
      </c>
      <c r="P418" s="105" t="s">
        <v>1370</v>
      </c>
      <c r="Q418" s="105" t="s">
        <v>1370</v>
      </c>
      <c r="R418" s="105" t="s">
        <v>1370</v>
      </c>
    </row>
    <row r="419" spans="1:18" x14ac:dyDescent="0.25">
      <c r="A419" s="103"/>
      <c r="B419" s="103"/>
      <c r="C419" s="103"/>
      <c r="D419" s="103"/>
      <c r="E419" s="103"/>
      <c r="F419" s="103"/>
      <c r="G419" s="103"/>
      <c r="H419" s="103"/>
      <c r="I419" s="105"/>
      <c r="J419" s="105"/>
      <c r="K419" s="105"/>
      <c r="L419" s="105"/>
      <c r="M419" s="105"/>
      <c r="O419" s="105"/>
      <c r="P419" s="106" t="s">
        <v>1365</v>
      </c>
      <c r="Q419" s="106" t="s">
        <v>1365</v>
      </c>
      <c r="R419" s="106" t="s">
        <v>1365</v>
      </c>
    </row>
    <row r="420" spans="1:18" ht="52.8" x14ac:dyDescent="0.25">
      <c r="A420" s="103"/>
      <c r="B420" s="103" t="s">
        <v>1421</v>
      </c>
      <c r="C420" s="103" t="s">
        <v>706</v>
      </c>
      <c r="D420" s="103"/>
      <c r="E420" s="103" t="s">
        <v>707</v>
      </c>
      <c r="F420" s="103" t="s">
        <v>707</v>
      </c>
      <c r="G420" s="103" t="str">
        <f>VLOOKUP(F420,regions!A$2:C$419,3,FALSE)</f>
        <v>Shire county</v>
      </c>
      <c r="H420" s="103" t="str">
        <f>IFERROR(VLOOKUP(F420,classifications!A$3:C$328,3,FALSE),VLOOKUP(F420,classifications!I$2:K$28,3,FALSE))</f>
        <v>Urban with Significant Rural</v>
      </c>
      <c r="I420" s="104">
        <v>1180</v>
      </c>
      <c r="J420" s="104">
        <v>480</v>
      </c>
      <c r="K420" s="104">
        <v>0</v>
      </c>
      <c r="L420" s="104">
        <v>1660</v>
      </c>
      <c r="M420" s="105"/>
      <c r="O420" s="104">
        <v>1190</v>
      </c>
      <c r="P420" s="105">
        <v>400</v>
      </c>
      <c r="Q420" s="105">
        <v>0</v>
      </c>
      <c r="R420" s="207">
        <v>1580</v>
      </c>
    </row>
    <row r="421" spans="1:18" ht="52.8" x14ac:dyDescent="0.25">
      <c r="A421" s="103" t="s">
        <v>708</v>
      </c>
      <c r="B421" s="103" t="s">
        <v>709</v>
      </c>
      <c r="C421" s="103" t="s">
        <v>710</v>
      </c>
      <c r="D421" s="103"/>
      <c r="E421" s="103"/>
      <c r="F421" s="103" t="s">
        <v>711</v>
      </c>
      <c r="G421" s="103" t="str">
        <f>VLOOKUP(F421,regions!A$2:C$419,3,FALSE)</f>
        <v>Shire district</v>
      </c>
      <c r="H421" s="103" t="str">
        <f>IFERROR(VLOOKUP(F421,classifications!A$3:C$328,3,FALSE),VLOOKUP(F421,classifications!I$2:K$28,3,FALSE))</f>
        <v>Predominantly Urban</v>
      </c>
      <c r="I421" s="104">
        <v>80</v>
      </c>
      <c r="J421" s="104">
        <v>0</v>
      </c>
      <c r="K421" s="104">
        <v>0</v>
      </c>
      <c r="L421" s="104">
        <v>80</v>
      </c>
      <c r="M421" s="105"/>
      <c r="O421" s="104">
        <v>140</v>
      </c>
      <c r="P421" s="105">
        <v>10</v>
      </c>
      <c r="Q421" s="105">
        <v>0</v>
      </c>
      <c r="R421" s="105">
        <v>150</v>
      </c>
    </row>
    <row r="422" spans="1:18" ht="52.8" x14ac:dyDescent="0.25">
      <c r="A422" s="103" t="s">
        <v>712</v>
      </c>
      <c r="B422" s="103" t="s">
        <v>713</v>
      </c>
      <c r="C422" s="103" t="s">
        <v>714</v>
      </c>
      <c r="D422" s="103"/>
      <c r="E422" s="103"/>
      <c r="F422" s="103" t="s">
        <v>715</v>
      </c>
      <c r="G422" s="103" t="str">
        <f>VLOOKUP(F422,regions!A$2:C$419,3,FALSE)</f>
        <v>Shire district</v>
      </c>
      <c r="H422" s="103" t="str">
        <f>IFERROR(VLOOKUP(F422,classifications!A$3:C$328,3,FALSE),VLOOKUP(F422,classifications!I$2:K$28,3,FALSE))</f>
        <v>Predominantly Rural</v>
      </c>
      <c r="I422" s="104">
        <v>210</v>
      </c>
      <c r="J422" s="104">
        <v>220</v>
      </c>
      <c r="K422" s="104">
        <v>0</v>
      </c>
      <c r="L422" s="104">
        <v>430</v>
      </c>
      <c r="M422" s="105"/>
      <c r="O422" s="104">
        <v>90</v>
      </c>
      <c r="P422" s="105">
        <v>90</v>
      </c>
      <c r="Q422" s="105">
        <v>0</v>
      </c>
      <c r="R422" s="105">
        <v>180</v>
      </c>
    </row>
    <row r="423" spans="1:18" ht="52.8" x14ac:dyDescent="0.25">
      <c r="A423" s="103" t="s">
        <v>716</v>
      </c>
      <c r="B423" s="103" t="s">
        <v>717</v>
      </c>
      <c r="C423" s="103" t="s">
        <v>718</v>
      </c>
      <c r="D423" s="103"/>
      <c r="E423" s="103"/>
      <c r="F423" s="103" t="s">
        <v>719</v>
      </c>
      <c r="G423" s="103" t="str">
        <f>VLOOKUP(F423,regions!A$2:C$419,3,FALSE)</f>
        <v>Shire district</v>
      </c>
      <c r="H423" s="103" t="str">
        <f>IFERROR(VLOOKUP(F423,classifications!A$3:C$328,3,FALSE),VLOOKUP(F423,classifications!I$2:K$28,3,FALSE))</f>
        <v>Predominantly Rural</v>
      </c>
      <c r="I423" s="104">
        <v>140</v>
      </c>
      <c r="J423" s="104">
        <v>90</v>
      </c>
      <c r="K423" s="104">
        <v>0</v>
      </c>
      <c r="L423" s="104">
        <v>230</v>
      </c>
      <c r="M423" s="105"/>
      <c r="O423" s="104">
        <v>170</v>
      </c>
      <c r="P423" s="105">
        <v>80</v>
      </c>
      <c r="Q423" s="105">
        <v>0</v>
      </c>
      <c r="R423" s="105">
        <v>240</v>
      </c>
    </row>
    <row r="424" spans="1:18" ht="52.8" x14ac:dyDescent="0.25">
      <c r="A424" s="103" t="s">
        <v>720</v>
      </c>
      <c r="B424" s="103" t="s">
        <v>721</v>
      </c>
      <c r="C424" s="103" t="s">
        <v>722</v>
      </c>
      <c r="D424" s="103"/>
      <c r="E424" s="103"/>
      <c r="F424" s="103" t="s">
        <v>723</v>
      </c>
      <c r="G424" s="103" t="str">
        <f>VLOOKUP(F424,regions!A$2:C$419,3,FALSE)</f>
        <v>Shire district</v>
      </c>
      <c r="H424" s="103" t="str">
        <f>IFERROR(VLOOKUP(F424,classifications!A$3:C$328,3,FALSE),VLOOKUP(F424,classifications!I$2:K$28,3,FALSE))</f>
        <v>Predominantly Urban</v>
      </c>
      <c r="I424" s="104">
        <v>390</v>
      </c>
      <c r="J424" s="104">
        <v>130</v>
      </c>
      <c r="K424" s="104">
        <v>0</v>
      </c>
      <c r="L424" s="104">
        <v>520</v>
      </c>
      <c r="M424" s="105"/>
      <c r="O424" s="104">
        <v>390</v>
      </c>
      <c r="P424" s="105">
        <v>160</v>
      </c>
      <c r="Q424" s="105">
        <v>0</v>
      </c>
      <c r="R424" s="105">
        <v>550</v>
      </c>
    </row>
    <row r="425" spans="1:18" ht="52.8" x14ac:dyDescent="0.25">
      <c r="A425" s="103" t="s">
        <v>724</v>
      </c>
      <c r="B425" s="103" t="s">
        <v>725</v>
      </c>
      <c r="C425" s="103" t="s">
        <v>726</v>
      </c>
      <c r="D425" s="103"/>
      <c r="E425" s="103"/>
      <c r="F425" s="103" t="s">
        <v>727</v>
      </c>
      <c r="G425" s="103" t="str">
        <f>VLOOKUP(F425,regions!A$2:C$419,3,FALSE)</f>
        <v>Shire district</v>
      </c>
      <c r="H425" s="103" t="str">
        <f>IFERROR(VLOOKUP(F425,classifications!A$3:C$328,3,FALSE),VLOOKUP(F425,classifications!I$2:K$28,3,FALSE))</f>
        <v>Urban with Significant Rural</v>
      </c>
      <c r="I425" s="104">
        <v>220</v>
      </c>
      <c r="J425" s="104">
        <v>20</v>
      </c>
      <c r="K425" s="104">
        <v>0</v>
      </c>
      <c r="L425" s="104">
        <v>250</v>
      </c>
      <c r="M425" s="105"/>
      <c r="O425" s="104">
        <v>160</v>
      </c>
      <c r="P425" s="105">
        <v>20</v>
      </c>
      <c r="Q425" s="105">
        <v>0</v>
      </c>
      <c r="R425" s="105">
        <v>170</v>
      </c>
    </row>
    <row r="426" spans="1:18" ht="52.8" x14ac:dyDescent="0.25">
      <c r="A426" s="103" t="s">
        <v>728</v>
      </c>
      <c r="B426" s="103" t="s">
        <v>729</v>
      </c>
      <c r="C426" s="103" t="s">
        <v>730</v>
      </c>
      <c r="D426" s="103"/>
      <c r="E426" s="103"/>
      <c r="F426" s="103" t="s">
        <v>731</v>
      </c>
      <c r="G426" s="103" t="str">
        <f>VLOOKUP(F426,regions!A$2:C$419,3,FALSE)</f>
        <v>Shire district</v>
      </c>
      <c r="H426" s="103" t="str">
        <f>IFERROR(VLOOKUP(F426,classifications!A$3:C$328,3,FALSE),VLOOKUP(F426,classifications!I$2:K$28,3,FALSE))</f>
        <v>Predominantly Rural</v>
      </c>
      <c r="I426" s="104">
        <v>140</v>
      </c>
      <c r="J426" s="104">
        <v>20</v>
      </c>
      <c r="K426" s="104">
        <v>0</v>
      </c>
      <c r="L426" s="104">
        <v>150</v>
      </c>
      <c r="M426" s="105"/>
      <c r="O426" s="104">
        <v>250</v>
      </c>
      <c r="P426" s="105">
        <v>40</v>
      </c>
      <c r="Q426" s="105">
        <v>0</v>
      </c>
      <c r="R426" s="105">
        <v>290</v>
      </c>
    </row>
    <row r="427" spans="1:18" x14ac:dyDescent="0.25">
      <c r="A427" s="103"/>
      <c r="B427" s="103"/>
      <c r="C427" s="103"/>
      <c r="D427" s="103"/>
      <c r="E427" s="103"/>
      <c r="F427" s="103"/>
      <c r="G427" s="103"/>
      <c r="H427" s="103"/>
      <c r="I427" s="105"/>
      <c r="J427" s="105"/>
      <c r="K427" s="105"/>
      <c r="L427" s="105"/>
      <c r="M427" s="105"/>
      <c r="O427" s="105"/>
      <c r="P427" s="106" t="s">
        <v>1365</v>
      </c>
      <c r="Q427" s="106" t="s">
        <v>1365</v>
      </c>
      <c r="R427" s="106" t="s">
        <v>1365</v>
      </c>
    </row>
    <row r="428" spans="1:18" ht="52.8" x14ac:dyDescent="0.25">
      <c r="A428" s="103"/>
      <c r="B428" s="103" t="s">
        <v>1369</v>
      </c>
      <c r="C428" s="103" t="s">
        <v>1121</v>
      </c>
      <c r="D428" s="103"/>
      <c r="E428" s="103" t="s">
        <v>1122</v>
      </c>
      <c r="F428" s="103" t="s">
        <v>1122</v>
      </c>
      <c r="G428" s="103" t="str">
        <f>VLOOKUP(F428,regions!A$2:C$419,3,FALSE)</f>
        <v>Shire county</v>
      </c>
      <c r="H428" s="103" t="str">
        <f>IFERROR(VLOOKUP(F428,classifications!A$3:C$328,3,FALSE),VLOOKUP(F428,classifications!I$2:K$28,3,FALSE))</f>
        <v>Predominantly Rural</v>
      </c>
      <c r="I428" s="105" t="s">
        <v>1370</v>
      </c>
      <c r="J428" s="105" t="s">
        <v>1370</v>
      </c>
      <c r="K428" s="105" t="s">
        <v>1370</v>
      </c>
      <c r="L428" s="105" t="s">
        <v>1370</v>
      </c>
      <c r="M428" s="105"/>
      <c r="O428" s="105" t="s">
        <v>1370</v>
      </c>
      <c r="P428" s="105" t="s">
        <v>1370</v>
      </c>
      <c r="Q428" s="105" t="s">
        <v>1370</v>
      </c>
      <c r="R428" s="105" t="s">
        <v>1370</v>
      </c>
    </row>
    <row r="429" spans="1:18" ht="52.8" x14ac:dyDescent="0.25">
      <c r="A429" s="103" t="s">
        <v>1123</v>
      </c>
      <c r="B429" s="103" t="s">
        <v>1124</v>
      </c>
      <c r="C429" s="103" t="s">
        <v>1125</v>
      </c>
      <c r="D429" s="103"/>
      <c r="E429" s="103"/>
      <c r="F429" s="103" t="s">
        <v>1126</v>
      </c>
      <c r="G429" s="103" t="str">
        <f>VLOOKUP(F429,regions!A$2:C$419,3,FALSE)</f>
        <v>Shire district</v>
      </c>
      <c r="H429" s="103" t="str">
        <f>IFERROR(VLOOKUP(F429,classifications!A$3:C$328,3,FALSE),VLOOKUP(F429,classifications!I$2:K$28,3,FALSE))</f>
        <v>Predominantly Rural</v>
      </c>
      <c r="I429" s="104">
        <v>390</v>
      </c>
      <c r="J429" s="104">
        <v>100</v>
      </c>
      <c r="K429" s="104">
        <v>0</v>
      </c>
      <c r="L429" s="104">
        <v>490</v>
      </c>
      <c r="M429" s="105"/>
      <c r="O429" s="104">
        <v>270</v>
      </c>
      <c r="P429" s="105">
        <v>20</v>
      </c>
      <c r="Q429" s="105">
        <v>0</v>
      </c>
      <c r="R429" s="105">
        <v>290</v>
      </c>
    </row>
    <row r="430" spans="1:18" ht="52.8" x14ac:dyDescent="0.25">
      <c r="A430" s="103" t="s">
        <v>1127</v>
      </c>
      <c r="B430" s="103" t="s">
        <v>1128</v>
      </c>
      <c r="C430" s="103" t="s">
        <v>1129</v>
      </c>
      <c r="D430" s="103"/>
      <c r="E430" s="103"/>
      <c r="F430" s="103" t="s">
        <v>1130</v>
      </c>
      <c r="G430" s="103" t="str">
        <f>VLOOKUP(F430,regions!A$2:C$419,3,FALSE)</f>
        <v>Shire district</v>
      </c>
      <c r="H430" s="103" t="str">
        <f>IFERROR(VLOOKUP(F430,classifications!A$3:C$328,3,FALSE),VLOOKUP(F430,classifications!I$2:K$28,3,FALSE))</f>
        <v>Predominantly Rural</v>
      </c>
      <c r="I430" s="105" t="s">
        <v>1370</v>
      </c>
      <c r="J430" s="105" t="s">
        <v>1370</v>
      </c>
      <c r="K430" s="105" t="s">
        <v>1370</v>
      </c>
      <c r="L430" s="105" t="s">
        <v>1370</v>
      </c>
      <c r="M430" s="105"/>
      <c r="O430" s="105" t="s">
        <v>1370</v>
      </c>
      <c r="P430" s="105" t="s">
        <v>1370</v>
      </c>
      <c r="Q430" s="105" t="s">
        <v>1370</v>
      </c>
      <c r="R430" s="105" t="s">
        <v>1370</v>
      </c>
    </row>
    <row r="431" spans="1:18" ht="52.8" x14ac:dyDescent="0.25">
      <c r="A431" s="103" t="s">
        <v>1131</v>
      </c>
      <c r="B431" s="103" t="s">
        <v>1132</v>
      </c>
      <c r="C431" s="103" t="s">
        <v>1133</v>
      </c>
      <c r="D431" s="103"/>
      <c r="E431" s="103"/>
      <c r="F431" s="103" t="s">
        <v>1134</v>
      </c>
      <c r="G431" s="103" t="str">
        <f>VLOOKUP(F431,regions!A$2:C$419,3,FALSE)</f>
        <v>Shire district</v>
      </c>
      <c r="H431" s="103" t="str">
        <f>IFERROR(VLOOKUP(F431,classifications!A$3:C$328,3,FALSE),VLOOKUP(F431,classifications!I$2:K$28,3,FALSE))</f>
        <v>Predominantly Rural</v>
      </c>
      <c r="I431" s="104">
        <v>350</v>
      </c>
      <c r="J431" s="104">
        <v>320</v>
      </c>
      <c r="K431" s="104">
        <v>0</v>
      </c>
      <c r="L431" s="104">
        <v>670</v>
      </c>
      <c r="M431" s="105"/>
      <c r="O431" s="104">
        <v>300</v>
      </c>
      <c r="P431" s="105">
        <v>290</v>
      </c>
      <c r="Q431" s="105">
        <v>0</v>
      </c>
      <c r="R431" s="105">
        <v>590</v>
      </c>
    </row>
    <row r="432" spans="1:18" ht="52.8" x14ac:dyDescent="0.25">
      <c r="A432" s="103" t="s">
        <v>1135</v>
      </c>
      <c r="B432" s="103" t="s">
        <v>1136</v>
      </c>
      <c r="C432" s="103" t="s">
        <v>1137</v>
      </c>
      <c r="D432" s="103"/>
      <c r="E432" s="103"/>
      <c r="F432" s="103" t="s">
        <v>1138</v>
      </c>
      <c r="G432" s="103" t="str">
        <f>VLOOKUP(F432,regions!A$2:C$419,3,FALSE)</f>
        <v>Shire district</v>
      </c>
      <c r="H432" s="103" t="str">
        <f>IFERROR(VLOOKUP(F432,classifications!A$3:C$328,3,FALSE),VLOOKUP(F432,classifications!I$2:K$28,3,FALSE))</f>
        <v>Urban with Significant Rural</v>
      </c>
      <c r="I432" s="105" t="s">
        <v>1370</v>
      </c>
      <c r="J432" s="105" t="s">
        <v>1370</v>
      </c>
      <c r="K432" s="105" t="s">
        <v>1370</v>
      </c>
      <c r="L432" s="105" t="s">
        <v>1370</v>
      </c>
      <c r="M432" s="105"/>
      <c r="O432" s="105" t="s">
        <v>1370</v>
      </c>
      <c r="P432" s="105" t="s">
        <v>1370</v>
      </c>
      <c r="Q432" s="105" t="s">
        <v>1370</v>
      </c>
      <c r="R432" s="105" t="s">
        <v>1370</v>
      </c>
    </row>
    <row r="433" spans="1:18" ht="52.8" x14ac:dyDescent="0.25">
      <c r="A433" s="103" t="s">
        <v>1139</v>
      </c>
      <c r="B433" s="103" t="s">
        <v>1140</v>
      </c>
      <c r="C433" s="103" t="s">
        <v>1141</v>
      </c>
      <c r="D433" s="103"/>
      <c r="E433" s="103"/>
      <c r="F433" s="103" t="s">
        <v>1142</v>
      </c>
      <c r="G433" s="103" t="str">
        <f>VLOOKUP(F433,regions!A$2:C$419,3,FALSE)</f>
        <v>Shire district</v>
      </c>
      <c r="H433" s="103" t="str">
        <f>IFERROR(VLOOKUP(F433,classifications!A$3:C$328,3,FALSE),VLOOKUP(F433,classifications!I$2:K$28,3,FALSE))</f>
        <v>Predominantly Rural</v>
      </c>
      <c r="I433" s="104">
        <v>30</v>
      </c>
      <c r="J433" s="104">
        <v>10</v>
      </c>
      <c r="K433" s="104">
        <v>0</v>
      </c>
      <c r="L433" s="104">
        <v>40</v>
      </c>
      <c r="M433" s="105"/>
      <c r="O433" s="104">
        <v>20</v>
      </c>
      <c r="P433" s="105">
        <v>10</v>
      </c>
      <c r="Q433" s="105">
        <v>0</v>
      </c>
      <c r="R433" s="105">
        <v>20</v>
      </c>
    </row>
    <row r="434" spans="1:18" x14ac:dyDescent="0.25">
      <c r="A434" s="103"/>
      <c r="B434" s="103"/>
      <c r="C434" s="103"/>
      <c r="D434" s="103"/>
      <c r="E434" s="103"/>
      <c r="F434" s="103"/>
      <c r="G434" s="103"/>
      <c r="H434" s="103"/>
      <c r="I434" s="105"/>
      <c r="J434" s="105"/>
      <c r="K434" s="105"/>
      <c r="L434" s="105"/>
      <c r="M434" s="105"/>
      <c r="O434" s="105"/>
      <c r="P434" s="106" t="s">
        <v>1365</v>
      </c>
      <c r="Q434" s="106" t="s">
        <v>1365</v>
      </c>
      <c r="R434" s="106" t="s">
        <v>1365</v>
      </c>
    </row>
    <row r="435" spans="1:18" x14ac:dyDescent="0.25">
      <c r="A435" s="103"/>
      <c r="B435" s="103"/>
      <c r="C435" s="103"/>
      <c r="D435" s="103"/>
      <c r="E435" s="103"/>
      <c r="F435" s="103"/>
      <c r="G435" s="103"/>
      <c r="H435" s="103"/>
      <c r="I435" s="105"/>
      <c r="J435" s="105"/>
      <c r="K435" s="105"/>
      <c r="L435" s="105"/>
      <c r="M435" s="105"/>
      <c r="O435" s="105"/>
      <c r="P435" s="105"/>
      <c r="Q435" s="105"/>
      <c r="R435" s="105"/>
    </row>
    <row r="436" spans="1:18" x14ac:dyDescent="0.25">
      <c r="A436" s="458" t="s">
        <v>1422</v>
      </c>
      <c r="B436" s="459"/>
      <c r="C436" s="459"/>
      <c r="D436" s="459"/>
      <c r="E436" s="459"/>
      <c r="F436" s="459"/>
      <c r="G436" s="459"/>
      <c r="H436" s="459"/>
      <c r="I436" s="459"/>
      <c r="J436" s="459"/>
      <c r="K436" s="459"/>
      <c r="L436" s="459"/>
      <c r="M436" s="459"/>
      <c r="N436" s="459"/>
      <c r="O436" s="459"/>
      <c r="P436" s="459"/>
      <c r="Q436" s="459"/>
      <c r="R436" s="459"/>
    </row>
    <row r="437" spans="1:18" customFormat="1" ht="14.4" x14ac:dyDescent="0.3">
      <c r="A437" s="107" t="s">
        <v>1423</v>
      </c>
      <c r="N437" s="460"/>
      <c r="O437" s="461"/>
      <c r="P437" s="461"/>
      <c r="Q437" s="461"/>
    </row>
    <row r="438" spans="1:18" customFormat="1" ht="14.4" x14ac:dyDescent="0.3">
      <c r="A438" s="107" t="s">
        <v>1424</v>
      </c>
      <c r="I438" s="42" t="s">
        <v>1425</v>
      </c>
    </row>
    <row r="439" spans="1:18" customFormat="1" ht="14.4" x14ac:dyDescent="0.3">
      <c r="A439" s="42" t="s">
        <v>1426</v>
      </c>
      <c r="B439" s="90"/>
      <c r="C439" s="90"/>
      <c r="D439" s="90"/>
      <c r="E439" s="90"/>
      <c r="F439" s="90"/>
      <c r="G439" s="90"/>
      <c r="H439" s="90"/>
      <c r="I439" s="42" t="s">
        <v>1336</v>
      </c>
      <c r="J439" s="90"/>
    </row>
    <row r="440" spans="1:18" customFormat="1" ht="14.4" x14ac:dyDescent="0.3">
      <c r="A440" s="107" t="s">
        <v>1427</v>
      </c>
      <c r="B440" s="90"/>
      <c r="C440" s="90"/>
      <c r="D440" s="90"/>
      <c r="E440" s="90"/>
      <c r="F440" s="90"/>
      <c r="G440" s="90"/>
      <c r="H440" s="90"/>
      <c r="I440" s="42" t="s">
        <v>1337</v>
      </c>
      <c r="J440" s="90"/>
    </row>
    <row r="441" spans="1:18" customFormat="1" ht="14.4" x14ac:dyDescent="0.3">
      <c r="A441" s="107" t="s">
        <v>1428</v>
      </c>
      <c r="B441" s="90"/>
      <c r="C441" s="90"/>
      <c r="D441" s="90"/>
      <c r="E441" s="90"/>
      <c r="F441" s="90"/>
      <c r="G441" s="90"/>
      <c r="H441" s="90"/>
      <c r="I441" s="42" t="s">
        <v>1339</v>
      </c>
      <c r="J441" s="90"/>
    </row>
    <row r="442" spans="1:18" customFormat="1" ht="14.4" x14ac:dyDescent="0.3">
      <c r="A442" s="42" t="s">
        <v>1429</v>
      </c>
      <c r="B442" s="90"/>
      <c r="C442" s="90"/>
      <c r="D442" s="90"/>
      <c r="E442" s="90"/>
      <c r="F442" s="90"/>
      <c r="G442" s="90"/>
      <c r="H442" s="90"/>
      <c r="I442" s="42"/>
      <c r="J442" s="90"/>
    </row>
    <row r="443" spans="1:18" customFormat="1" ht="14.4" x14ac:dyDescent="0.3">
      <c r="A443" s="107" t="s">
        <v>1430</v>
      </c>
      <c r="B443" s="90"/>
      <c r="C443" s="90"/>
      <c r="D443" s="90"/>
      <c r="E443" s="90"/>
      <c r="F443" s="90"/>
      <c r="G443" s="90"/>
      <c r="H443" s="90"/>
      <c r="I443" s="42"/>
      <c r="J443" s="90"/>
    </row>
    <row r="444" spans="1:18" customFormat="1" ht="14.4" x14ac:dyDescent="0.3">
      <c r="A444" s="107" t="s">
        <v>1431</v>
      </c>
      <c r="B444" s="90"/>
      <c r="C444" s="90"/>
      <c r="D444" s="90"/>
      <c r="E444" s="90"/>
      <c r="F444" s="90"/>
      <c r="G444" s="90"/>
      <c r="H444" s="90"/>
      <c r="I444" s="42"/>
      <c r="J444" s="90"/>
    </row>
    <row r="445" spans="1:18" customFormat="1" ht="14.4" x14ac:dyDescent="0.3">
      <c r="A445" s="107" t="s">
        <v>1432</v>
      </c>
      <c r="I445" s="42"/>
    </row>
    <row r="446" spans="1:18" customFormat="1" ht="14.4" x14ac:dyDescent="0.3">
      <c r="A446" s="107" t="s">
        <v>1433</v>
      </c>
      <c r="I446" s="42"/>
    </row>
    <row r="447" spans="1:18" customFormat="1" ht="14.4" x14ac:dyDescent="0.3">
      <c r="A447" s="107" t="s">
        <v>1434</v>
      </c>
      <c r="I447" s="42"/>
    </row>
    <row r="448" spans="1:18" customFormat="1" ht="14.4" x14ac:dyDescent="0.3">
      <c r="A448" s="42" t="s">
        <v>1435</v>
      </c>
    </row>
    <row r="449" spans="1:1" customFormat="1" ht="14.4" x14ac:dyDescent="0.3"/>
    <row r="450" spans="1:1" customFormat="1" ht="14.4" x14ac:dyDescent="0.3">
      <c r="A450" s="42" t="s">
        <v>1344</v>
      </c>
    </row>
    <row r="451" spans="1:1" customFormat="1" ht="14.4" x14ac:dyDescent="0.3">
      <c r="A451" s="40" t="s">
        <v>1346</v>
      </c>
    </row>
    <row r="452" spans="1:1" customFormat="1" ht="14.4" x14ac:dyDescent="0.3">
      <c r="A452" s="42" t="s">
        <v>1347</v>
      </c>
    </row>
    <row r="453" spans="1:1" customFormat="1" ht="14.4" x14ac:dyDescent="0.3"/>
    <row r="454" spans="1:1" customFormat="1" ht="14.4" x14ac:dyDescent="0.3">
      <c r="A454" s="42" t="s">
        <v>1348</v>
      </c>
    </row>
    <row r="455" spans="1:1" customFormat="1" ht="14.4" x14ac:dyDescent="0.3"/>
    <row r="456" spans="1:1" customFormat="1" ht="14.4" x14ac:dyDescent="0.3"/>
    <row r="457" spans="1:1" customFormat="1" ht="14.4" x14ac:dyDescent="0.3"/>
    <row r="458" spans="1:1" customFormat="1" ht="14.4" x14ac:dyDescent="0.3"/>
  </sheetData>
  <mergeCells count="2">
    <mergeCell ref="A436:R436"/>
    <mergeCell ref="N437:Q43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M455"/>
  <sheetViews>
    <sheetView topLeftCell="N131" workbookViewId="0">
      <selection activeCell="A301" sqref="A1:XFD1048576"/>
    </sheetView>
  </sheetViews>
  <sheetFormatPr defaultRowHeight="14.4" x14ac:dyDescent="0.3"/>
  <cols>
    <col min="1" max="3" width="13.44140625" customWidth="1"/>
    <col min="4" max="4" width="24.33203125" customWidth="1"/>
    <col min="5" max="5" width="32.33203125" customWidth="1"/>
    <col min="6" max="6" width="26.88671875" customWidth="1"/>
    <col min="7" max="7" width="4.109375" customWidth="1"/>
    <col min="8" max="8" width="24.109375" bestFit="1" customWidth="1"/>
    <col min="9" max="9" width="11.33203125" customWidth="1"/>
    <col min="10" max="10" width="12.109375" customWidth="1"/>
    <col min="11" max="12" width="11.33203125" customWidth="1"/>
    <col min="13" max="13" width="2.6640625" customWidth="1"/>
    <col min="14" max="14" width="11.33203125" customWidth="1"/>
    <col min="15" max="15" width="12.6640625" customWidth="1"/>
    <col min="16" max="17" width="11.33203125" customWidth="1"/>
    <col min="18" max="18" width="0" hidden="1" customWidth="1"/>
    <col min="19" max="19" width="2" customWidth="1"/>
    <col min="24" max="24" width="10.5546875" customWidth="1"/>
    <col min="25" max="25" width="4.88671875" customWidth="1"/>
    <col min="29" max="29" width="9.88671875" customWidth="1"/>
    <col min="30" max="30" width="4.33203125" customWidth="1"/>
    <col min="35" max="35" width="4.109375" customWidth="1"/>
    <col min="44" max="44" width="3.109375" customWidth="1"/>
  </cols>
  <sheetData>
    <row r="1" spans="1:39" s="90" customFormat="1" ht="13.2" x14ac:dyDescent="0.25">
      <c r="A1" s="89" t="s">
        <v>1436</v>
      </c>
    </row>
    <row r="2" spans="1:39" s="90" customFormat="1" ht="13.2" x14ac:dyDescent="0.25">
      <c r="A2" s="92"/>
      <c r="B2" s="92"/>
      <c r="C2" s="92"/>
      <c r="D2" s="92"/>
      <c r="E2" s="92"/>
      <c r="F2" s="92"/>
      <c r="G2" s="92"/>
      <c r="H2" s="92"/>
      <c r="I2" s="92"/>
      <c r="J2" s="92"/>
      <c r="K2" s="92"/>
      <c r="L2" s="92"/>
      <c r="M2" s="92"/>
      <c r="N2" s="92"/>
      <c r="O2" s="92"/>
      <c r="P2" s="92"/>
      <c r="Q2" s="92"/>
    </row>
    <row r="3" spans="1:39" s="90" customFormat="1" ht="18" customHeight="1" x14ac:dyDescent="0.25">
      <c r="A3" s="92"/>
      <c r="B3" s="92"/>
      <c r="C3" s="92"/>
      <c r="D3" s="92"/>
      <c r="E3" s="92"/>
      <c r="F3" s="92"/>
      <c r="G3" s="92"/>
      <c r="H3" s="92"/>
      <c r="I3" s="93"/>
      <c r="J3" s="93"/>
      <c r="K3" s="93"/>
      <c r="L3" s="93"/>
      <c r="M3" s="94"/>
      <c r="N3" s="93"/>
      <c r="O3" s="95"/>
      <c r="Q3" s="95" t="s">
        <v>1</v>
      </c>
    </row>
    <row r="4" spans="1:39" s="90" customFormat="1" ht="18" customHeight="1" x14ac:dyDescent="0.25">
      <c r="A4" s="96"/>
      <c r="B4" s="96"/>
      <c r="C4" s="96"/>
      <c r="D4" s="96"/>
      <c r="E4" s="96"/>
      <c r="F4" s="96"/>
      <c r="G4" s="96"/>
      <c r="H4" s="96"/>
      <c r="I4" s="97"/>
      <c r="J4" s="97" t="s">
        <v>2</v>
      </c>
      <c r="K4" s="98"/>
      <c r="L4" s="98"/>
      <c r="M4" s="99"/>
      <c r="N4" s="97"/>
      <c r="O4" s="97" t="s">
        <v>3</v>
      </c>
      <c r="P4" s="98"/>
      <c r="Q4" s="98"/>
    </row>
    <row r="5" spans="1:39" s="90" customFormat="1" ht="26.4" x14ac:dyDescent="0.25">
      <c r="A5" s="100" t="s">
        <v>4</v>
      </c>
      <c r="B5" s="100" t="s">
        <v>5</v>
      </c>
      <c r="C5" s="100" t="s">
        <v>6</v>
      </c>
      <c r="D5" s="100" t="s">
        <v>1364</v>
      </c>
      <c r="E5" s="100" t="s">
        <v>7</v>
      </c>
      <c r="F5" s="100" t="s">
        <v>8</v>
      </c>
      <c r="G5" s="100"/>
      <c r="H5" s="100"/>
      <c r="I5" s="101" t="s">
        <v>9</v>
      </c>
      <c r="J5" s="101" t="s">
        <v>10</v>
      </c>
      <c r="K5" s="101" t="s">
        <v>11</v>
      </c>
      <c r="L5" s="102" t="s">
        <v>12</v>
      </c>
      <c r="M5" s="102"/>
      <c r="N5" s="101" t="s">
        <v>9</v>
      </c>
      <c r="O5" s="101" t="s">
        <v>10</v>
      </c>
      <c r="P5" s="101" t="s">
        <v>11</v>
      </c>
      <c r="Q5" s="102" t="s">
        <v>12</v>
      </c>
    </row>
    <row r="6" spans="1:39" x14ac:dyDescent="0.3">
      <c r="A6" s="108"/>
      <c r="B6" s="108"/>
      <c r="C6" s="108"/>
      <c r="D6" s="108" t="s">
        <v>13</v>
      </c>
      <c r="E6" s="108"/>
      <c r="F6" s="108"/>
      <c r="G6" s="108"/>
      <c r="H6" s="108"/>
      <c r="I6" s="29">
        <v>73770</v>
      </c>
      <c r="J6" s="29">
        <v>21470</v>
      </c>
      <c r="K6" s="29">
        <v>320</v>
      </c>
      <c r="L6" s="29">
        <v>95560</v>
      </c>
      <c r="M6" s="25"/>
      <c r="N6" s="29">
        <v>93030</v>
      </c>
      <c r="O6" s="109">
        <v>26520</v>
      </c>
      <c r="P6" s="25">
        <v>370</v>
      </c>
      <c r="Q6" s="109">
        <v>119910</v>
      </c>
    </row>
    <row r="7" spans="1:39" x14ac:dyDescent="0.3">
      <c r="A7" s="108"/>
      <c r="B7" s="108"/>
      <c r="C7" s="108"/>
      <c r="D7" s="108"/>
      <c r="E7" s="108"/>
      <c r="F7" s="108"/>
      <c r="G7" s="108"/>
      <c r="H7" s="108"/>
      <c r="I7" s="25"/>
      <c r="J7" s="25"/>
      <c r="K7" s="25"/>
      <c r="L7" s="25"/>
      <c r="M7" s="25"/>
      <c r="N7" s="25"/>
      <c r="O7" s="106" t="s">
        <v>1365</v>
      </c>
      <c r="P7" s="106" t="s">
        <v>1365</v>
      </c>
      <c r="Q7" s="106" t="s">
        <v>1365</v>
      </c>
    </row>
    <row r="8" spans="1:39" x14ac:dyDescent="0.3">
      <c r="A8" s="108"/>
      <c r="B8" s="108" t="s">
        <v>1366</v>
      </c>
      <c r="C8" s="108" t="s">
        <v>1367</v>
      </c>
      <c r="D8" s="108" t="s">
        <v>1368</v>
      </c>
      <c r="E8" s="108"/>
      <c r="F8" s="108"/>
      <c r="G8" s="108"/>
      <c r="H8" s="108"/>
      <c r="I8" s="29">
        <v>2930</v>
      </c>
      <c r="J8" s="29">
        <v>700</v>
      </c>
      <c r="K8" s="29">
        <v>10</v>
      </c>
      <c r="L8" s="29">
        <v>3650</v>
      </c>
      <c r="M8" s="25"/>
      <c r="N8" s="29">
        <v>3690</v>
      </c>
      <c r="O8" s="25">
        <v>850</v>
      </c>
      <c r="P8" s="25">
        <v>20</v>
      </c>
      <c r="Q8" s="109">
        <v>4550</v>
      </c>
    </row>
    <row r="9" spans="1:39" x14ac:dyDescent="0.3">
      <c r="A9" s="108"/>
      <c r="B9" s="108"/>
      <c r="C9" s="108"/>
      <c r="D9" s="108"/>
      <c r="E9" s="108"/>
      <c r="F9" s="108"/>
      <c r="G9" s="108"/>
      <c r="H9" s="108"/>
      <c r="I9" s="25"/>
      <c r="J9" s="25"/>
      <c r="K9" s="25"/>
      <c r="L9" s="25"/>
      <c r="M9" s="25"/>
      <c r="N9" s="25"/>
      <c r="O9" s="106" t="s">
        <v>1365</v>
      </c>
      <c r="P9" s="106" t="s">
        <v>1365</v>
      </c>
      <c r="Q9" s="106" t="s">
        <v>1365</v>
      </c>
    </row>
    <row r="10" spans="1:39" ht="79.2" x14ac:dyDescent="0.3">
      <c r="A10" s="108" t="s">
        <v>51</v>
      </c>
      <c r="B10" s="108" t="s">
        <v>52</v>
      </c>
      <c r="C10" s="108" t="s">
        <v>53</v>
      </c>
      <c r="D10" s="108"/>
      <c r="E10" s="108"/>
      <c r="F10" s="108" t="s">
        <v>1718</v>
      </c>
      <c r="G10" s="108" t="str">
        <f>VLOOKUP(F10,regions!A$2:C$419,3,FALSE)</f>
        <v>Unitary authority</v>
      </c>
      <c r="H10" s="108" t="str">
        <f>IFERROR(VLOOKUP(F10,classifications!A$3:C$328,3,FALSE),VLOOKUP(F10,classifications!I$2:K$28,3,FALSE))</f>
        <v>Predominantly Rural</v>
      </c>
      <c r="I10" s="29">
        <v>670</v>
      </c>
      <c r="J10" s="29">
        <v>130</v>
      </c>
      <c r="K10" s="29">
        <v>0</v>
      </c>
      <c r="L10" s="29">
        <v>810</v>
      </c>
      <c r="M10" s="25"/>
      <c r="N10" s="29">
        <v>950</v>
      </c>
      <c r="O10" s="25">
        <v>170</v>
      </c>
      <c r="P10" s="25">
        <v>0</v>
      </c>
      <c r="Q10" s="109">
        <v>1120</v>
      </c>
      <c r="T10" s="25"/>
      <c r="U10" s="25"/>
      <c r="V10" s="25"/>
      <c r="W10" s="25"/>
      <c r="X10" s="25"/>
      <c r="Y10" s="25"/>
      <c r="Z10" s="25"/>
      <c r="AA10" s="25"/>
      <c r="AB10" s="25"/>
      <c r="AC10" s="25"/>
      <c r="AD10" s="25"/>
      <c r="AE10" s="29"/>
      <c r="AF10" s="29"/>
      <c r="AG10" s="29"/>
      <c r="AH10" s="29"/>
      <c r="AI10" s="29"/>
      <c r="AJ10" s="29"/>
      <c r="AK10" s="29"/>
      <c r="AL10" s="29"/>
      <c r="AM10" s="29"/>
    </row>
    <row r="11" spans="1:39" ht="79.2" x14ac:dyDescent="0.3">
      <c r="A11" s="108" t="s">
        <v>54</v>
      </c>
      <c r="B11" s="108" t="s">
        <v>55</v>
      </c>
      <c r="C11" s="108" t="s">
        <v>56</v>
      </c>
      <c r="D11" s="108"/>
      <c r="E11" s="108"/>
      <c r="F11" s="108" t="s">
        <v>1659</v>
      </c>
      <c r="G11" s="108" t="str">
        <f>VLOOKUP(F11,regions!A$2:C$419,3,FALSE)</f>
        <v>Unitary authority</v>
      </c>
      <c r="H11" s="108" t="str">
        <f>IFERROR(VLOOKUP(F11,classifications!A$3:C$328,3,FALSE),VLOOKUP(F11,classifications!I$2:K$28,3,FALSE))</f>
        <v>Predominantly Urban</v>
      </c>
      <c r="I11" s="29">
        <v>130</v>
      </c>
      <c r="J11" s="29">
        <v>0</v>
      </c>
      <c r="K11" s="29">
        <v>0</v>
      </c>
      <c r="L11" s="29">
        <v>130</v>
      </c>
      <c r="M11" s="25"/>
      <c r="N11" s="29">
        <v>170</v>
      </c>
      <c r="O11" s="25">
        <v>0</v>
      </c>
      <c r="P11" s="25">
        <v>0</v>
      </c>
      <c r="Q11" s="25">
        <v>170</v>
      </c>
      <c r="T11" s="25"/>
      <c r="U11" s="25"/>
      <c r="V11" s="25"/>
      <c r="W11" s="25"/>
      <c r="X11" s="25"/>
      <c r="Y11" s="25"/>
      <c r="Z11" s="25"/>
      <c r="AA11" s="25"/>
      <c r="AB11" s="25"/>
      <c r="AC11" s="25"/>
      <c r="AD11" s="25"/>
      <c r="AE11" s="29"/>
      <c r="AF11" s="29"/>
      <c r="AG11" s="29"/>
      <c r="AH11" s="29"/>
      <c r="AI11" s="29"/>
      <c r="AJ11" s="29"/>
      <c r="AK11" s="29"/>
      <c r="AL11" s="29"/>
      <c r="AM11" s="29"/>
    </row>
    <row r="12" spans="1:39" ht="79.2" x14ac:dyDescent="0.3">
      <c r="A12" s="108" t="s">
        <v>66</v>
      </c>
      <c r="B12" s="108" t="s">
        <v>67</v>
      </c>
      <c r="C12" s="108" t="s">
        <v>68</v>
      </c>
      <c r="D12" s="108"/>
      <c r="E12" s="108"/>
      <c r="F12" s="108" t="s">
        <v>1661</v>
      </c>
      <c r="G12" s="108" t="str">
        <f>VLOOKUP(F12,regions!A$2:C$419,3,FALSE)</f>
        <v>Unitary authority</v>
      </c>
      <c r="H12" s="108" t="str">
        <f>IFERROR(VLOOKUP(F12,classifications!A$3:C$328,3,FALSE),VLOOKUP(F12,classifications!I$2:K$28,3,FALSE))</f>
        <v>Predominantly Urban</v>
      </c>
      <c r="I12" s="29">
        <v>230</v>
      </c>
      <c r="J12" s="29">
        <v>0</v>
      </c>
      <c r="K12" s="29">
        <v>0</v>
      </c>
      <c r="L12" s="29">
        <v>230</v>
      </c>
      <c r="M12" s="25"/>
      <c r="N12" s="29">
        <v>230</v>
      </c>
      <c r="O12" s="25">
        <v>0</v>
      </c>
      <c r="P12" s="25">
        <v>0</v>
      </c>
      <c r="Q12" s="25">
        <v>230</v>
      </c>
      <c r="T12" s="25"/>
      <c r="U12" s="25"/>
      <c r="V12" s="25"/>
      <c r="W12" s="25"/>
      <c r="X12" s="25"/>
      <c r="Y12" s="25"/>
      <c r="Z12" s="25"/>
      <c r="AA12" s="25"/>
      <c r="AB12" s="25"/>
      <c r="AC12" s="25"/>
      <c r="AD12" s="25"/>
      <c r="AE12" s="29"/>
      <c r="AF12" s="29"/>
      <c r="AG12" s="29"/>
      <c r="AH12" s="29"/>
      <c r="AI12" s="29"/>
      <c r="AJ12" s="29"/>
      <c r="AK12" s="29"/>
      <c r="AL12" s="29"/>
      <c r="AM12" s="29"/>
    </row>
    <row r="13" spans="1:39" ht="79.2" x14ac:dyDescent="0.3">
      <c r="A13" s="108" t="s">
        <v>90</v>
      </c>
      <c r="B13" s="108" t="s">
        <v>91</v>
      </c>
      <c r="C13" s="108" t="s">
        <v>92</v>
      </c>
      <c r="D13" s="108"/>
      <c r="E13" s="108"/>
      <c r="F13" s="108" t="s">
        <v>1662</v>
      </c>
      <c r="G13" s="108" t="str">
        <f>VLOOKUP(F13,regions!A$2:C$419,3,FALSE)</f>
        <v>Unitary authority</v>
      </c>
      <c r="H13" s="108" t="str">
        <f>IFERROR(VLOOKUP(F13,classifications!A$3:C$328,3,FALSE),VLOOKUP(F13,classifications!I$2:K$28,3,FALSE))</f>
        <v>Predominantly Urban</v>
      </c>
      <c r="I13" s="29">
        <v>160</v>
      </c>
      <c r="J13" s="29">
        <v>130</v>
      </c>
      <c r="K13" s="29">
        <v>0</v>
      </c>
      <c r="L13" s="29">
        <v>280</v>
      </c>
      <c r="M13" s="25"/>
      <c r="N13" s="29">
        <v>140</v>
      </c>
      <c r="O13" s="25">
        <v>180</v>
      </c>
      <c r="P13" s="25">
        <v>0</v>
      </c>
      <c r="Q13" s="25">
        <v>320</v>
      </c>
      <c r="T13" s="25"/>
      <c r="U13" s="25"/>
      <c r="V13" s="25"/>
      <c r="W13" s="25"/>
      <c r="X13" s="25"/>
      <c r="Y13" s="25"/>
      <c r="Z13" s="25"/>
      <c r="AA13" s="25"/>
      <c r="AB13" s="25"/>
      <c r="AC13" s="25"/>
      <c r="AD13" s="25"/>
      <c r="AE13" s="29"/>
      <c r="AF13" s="29"/>
      <c r="AG13" s="29"/>
      <c r="AH13" s="29"/>
      <c r="AI13" s="29"/>
      <c r="AJ13" s="29"/>
      <c r="AK13" s="29"/>
      <c r="AL13" s="29"/>
      <c r="AM13" s="29"/>
    </row>
    <row r="14" spans="1:39" ht="79.2" x14ac:dyDescent="0.3">
      <c r="A14" s="108" t="s">
        <v>105</v>
      </c>
      <c r="B14" s="108" t="s">
        <v>106</v>
      </c>
      <c r="C14" s="108" t="s">
        <v>1352</v>
      </c>
      <c r="D14" s="108"/>
      <c r="E14" s="108"/>
      <c r="F14" s="108" t="s">
        <v>1543</v>
      </c>
      <c r="G14" s="108" t="str">
        <f>VLOOKUP(F14,regions!A$2:C$419,3,FALSE)</f>
        <v>Unitary authority</v>
      </c>
      <c r="H14" s="108" t="str">
        <f>IFERROR(VLOOKUP(F14,classifications!A$3:C$328,3,FALSE),VLOOKUP(F14,classifications!I$2:K$28,3,FALSE))</f>
        <v>Predominantly Rural</v>
      </c>
      <c r="I14" s="29">
        <v>330</v>
      </c>
      <c r="J14" s="29">
        <v>100</v>
      </c>
      <c r="K14" s="29">
        <v>0</v>
      </c>
      <c r="L14" s="29">
        <v>430</v>
      </c>
      <c r="M14" s="25"/>
      <c r="N14" s="29">
        <v>280</v>
      </c>
      <c r="O14" s="25">
        <v>160</v>
      </c>
      <c r="P14" s="25">
        <v>0</v>
      </c>
      <c r="Q14" s="25">
        <v>450</v>
      </c>
      <c r="T14" s="25"/>
      <c r="U14" s="25"/>
      <c r="V14" s="25"/>
      <c r="W14" s="25"/>
      <c r="X14" s="25"/>
      <c r="Y14" s="25"/>
      <c r="Z14" s="25"/>
      <c r="AA14" s="25"/>
      <c r="AB14" s="25"/>
      <c r="AC14" s="25"/>
      <c r="AD14" s="25"/>
      <c r="AE14" s="29"/>
      <c r="AF14" s="29"/>
      <c r="AG14" s="29"/>
      <c r="AH14" s="29"/>
      <c r="AI14" s="29"/>
      <c r="AJ14" s="29"/>
      <c r="AK14" s="29"/>
      <c r="AL14" s="29"/>
      <c r="AM14" s="29"/>
    </row>
    <row r="15" spans="1:39" ht="79.2" x14ac:dyDescent="0.3">
      <c r="A15" s="108" t="s">
        <v>126</v>
      </c>
      <c r="B15" s="108" t="s">
        <v>127</v>
      </c>
      <c r="C15" s="108" t="s">
        <v>128</v>
      </c>
      <c r="D15" s="108"/>
      <c r="E15" s="108"/>
      <c r="F15" s="108" t="s">
        <v>1663</v>
      </c>
      <c r="G15" s="108" t="str">
        <f>VLOOKUP(F15,regions!A$2:C$419,3,FALSE)</f>
        <v>Unitary authority</v>
      </c>
      <c r="H15" s="108" t="str">
        <f>IFERROR(VLOOKUP(F15,classifications!A$3:C$328,3,FALSE),VLOOKUP(F15,classifications!I$2:K$28,3,FALSE))</f>
        <v>Urban with Significant Rural</v>
      </c>
      <c r="I15" s="29">
        <v>110</v>
      </c>
      <c r="J15" s="29">
        <v>130</v>
      </c>
      <c r="K15" s="29">
        <v>0</v>
      </c>
      <c r="L15" s="29">
        <v>240</v>
      </c>
      <c r="M15" s="25"/>
      <c r="N15" s="29">
        <v>140</v>
      </c>
      <c r="O15" s="25">
        <v>60</v>
      </c>
      <c r="P15" s="25">
        <v>0</v>
      </c>
      <c r="Q15" s="25">
        <v>210</v>
      </c>
      <c r="T15" s="25"/>
      <c r="U15" s="25"/>
      <c r="V15" s="25"/>
      <c r="W15" s="25"/>
      <c r="X15" s="25"/>
      <c r="Y15" s="25"/>
      <c r="Z15" s="25"/>
      <c r="AA15" s="25"/>
      <c r="AB15" s="25"/>
      <c r="AC15" s="25"/>
      <c r="AD15" s="25"/>
      <c r="AE15" s="29"/>
      <c r="AF15" s="29"/>
      <c r="AG15" s="29"/>
      <c r="AH15" s="29"/>
      <c r="AI15" s="29"/>
      <c r="AJ15" s="29"/>
      <c r="AK15" s="29"/>
      <c r="AL15" s="29"/>
      <c r="AM15" s="29"/>
    </row>
    <row r="16" spans="1:39" ht="79.2" x14ac:dyDescent="0.3">
      <c r="A16" s="108" t="s">
        <v>147</v>
      </c>
      <c r="B16" s="108" t="s">
        <v>148</v>
      </c>
      <c r="C16" s="108" t="s">
        <v>149</v>
      </c>
      <c r="D16" s="108"/>
      <c r="E16" s="108"/>
      <c r="F16" s="108" t="s">
        <v>1664</v>
      </c>
      <c r="G16" s="108" t="str">
        <f>VLOOKUP(F16,regions!A$2:C$419,3,FALSE)</f>
        <v>Unitary authority</v>
      </c>
      <c r="H16" s="108" t="str">
        <f>IFERROR(VLOOKUP(F16,classifications!A$3:C$328,3,FALSE),VLOOKUP(F16,classifications!I$2:K$28,3,FALSE))</f>
        <v>Predominantly Urban</v>
      </c>
      <c r="I16" s="29">
        <v>390</v>
      </c>
      <c r="J16" s="29">
        <v>50</v>
      </c>
      <c r="K16" s="29">
        <v>0</v>
      </c>
      <c r="L16" s="29">
        <v>440</v>
      </c>
      <c r="M16" s="25"/>
      <c r="N16" s="29">
        <v>530</v>
      </c>
      <c r="O16" s="25">
        <v>110</v>
      </c>
      <c r="P16" s="25">
        <v>0</v>
      </c>
      <c r="Q16" s="25">
        <v>630</v>
      </c>
      <c r="T16" s="25"/>
      <c r="U16" s="25"/>
      <c r="V16" s="25"/>
      <c r="W16" s="25"/>
      <c r="X16" s="25"/>
      <c r="Y16" s="25"/>
      <c r="Z16" s="25"/>
      <c r="AA16" s="25"/>
      <c r="AB16" s="25"/>
      <c r="AC16" s="25"/>
      <c r="AD16" s="25"/>
      <c r="AE16" s="29"/>
      <c r="AF16" s="29"/>
      <c r="AG16" s="29"/>
      <c r="AH16" s="29"/>
      <c r="AI16" s="29"/>
      <c r="AJ16" s="29"/>
      <c r="AK16" s="29"/>
      <c r="AL16" s="29"/>
      <c r="AM16" s="29"/>
    </row>
    <row r="17" spans="1:39" x14ac:dyDescent="0.3">
      <c r="A17" s="108"/>
      <c r="B17" s="108"/>
      <c r="C17" s="108"/>
      <c r="D17" s="108"/>
      <c r="E17" s="108"/>
      <c r="F17" s="108"/>
      <c r="G17" s="108"/>
      <c r="H17" s="108"/>
      <c r="I17" s="25"/>
      <c r="J17" s="25"/>
      <c r="K17" s="25"/>
      <c r="L17" s="25"/>
      <c r="M17" s="25"/>
      <c r="N17" s="25"/>
      <c r="O17" s="106" t="s">
        <v>1365</v>
      </c>
      <c r="P17" s="106" t="s">
        <v>1365</v>
      </c>
      <c r="Q17" s="106" t="s">
        <v>1365</v>
      </c>
      <c r="T17" s="25"/>
      <c r="U17" s="25"/>
      <c r="V17" s="25"/>
      <c r="W17" s="25"/>
      <c r="X17" s="25"/>
      <c r="Y17" s="25"/>
      <c r="Z17" s="25"/>
      <c r="AA17" s="25"/>
      <c r="AB17" s="25"/>
      <c r="AC17" s="25"/>
      <c r="AD17" s="25"/>
      <c r="AE17" s="29"/>
      <c r="AF17" s="29"/>
      <c r="AG17" s="29"/>
      <c r="AH17" s="29"/>
      <c r="AI17" s="29"/>
      <c r="AJ17" s="29"/>
      <c r="AK17" s="29"/>
      <c r="AL17" s="29"/>
      <c r="AM17" s="29"/>
    </row>
    <row r="18" spans="1:39" x14ac:dyDescent="0.3">
      <c r="A18" s="108"/>
      <c r="B18" s="108" t="s">
        <v>1372</v>
      </c>
      <c r="C18" s="108" t="s">
        <v>399</v>
      </c>
      <c r="D18" s="108"/>
      <c r="E18" s="108" t="s">
        <v>400</v>
      </c>
      <c r="F18" s="108"/>
      <c r="G18" s="108"/>
      <c r="H18" s="108"/>
      <c r="I18" s="29">
        <v>910</v>
      </c>
      <c r="J18" s="29">
        <v>170</v>
      </c>
      <c r="K18" s="29">
        <v>10</v>
      </c>
      <c r="L18" s="29">
        <v>1090</v>
      </c>
      <c r="M18" s="25"/>
      <c r="N18" s="29">
        <v>1250</v>
      </c>
      <c r="O18" s="25">
        <v>160</v>
      </c>
      <c r="P18" s="25">
        <v>10</v>
      </c>
      <c r="Q18" s="109">
        <v>1430</v>
      </c>
      <c r="T18" s="25"/>
      <c r="U18" s="25"/>
      <c r="V18" s="25"/>
      <c r="W18" s="25"/>
      <c r="X18" s="25"/>
      <c r="Y18" s="25"/>
      <c r="Z18" s="25"/>
      <c r="AA18" s="25"/>
      <c r="AB18" s="25"/>
      <c r="AC18" s="25"/>
      <c r="AD18" s="25"/>
      <c r="AE18" s="29"/>
      <c r="AF18" s="29"/>
      <c r="AG18" s="29"/>
      <c r="AH18" s="29"/>
      <c r="AI18" s="29"/>
      <c r="AJ18" s="29"/>
      <c r="AK18" s="29"/>
      <c r="AL18" s="29"/>
      <c r="AM18" s="29"/>
    </row>
    <row r="19" spans="1:39" ht="79.2" x14ac:dyDescent="0.3">
      <c r="A19" s="108" t="s">
        <v>401</v>
      </c>
      <c r="B19" s="108" t="s">
        <v>402</v>
      </c>
      <c r="C19" s="108" t="s">
        <v>1353</v>
      </c>
      <c r="D19" s="108"/>
      <c r="E19" s="108"/>
      <c r="F19" s="108" t="s">
        <v>404</v>
      </c>
      <c r="G19" s="108" t="str">
        <f>VLOOKUP(F19,regions!A$2:C$419,3,FALSE)</f>
        <v>Metropolitan district</v>
      </c>
      <c r="H19" s="108" t="str">
        <f>IFERROR(VLOOKUP(F19,classifications!A$3:C$328,3,FALSE),VLOOKUP(F19,classifications!I$2:K$28,3,FALSE))</f>
        <v>Predominantly Urban</v>
      </c>
      <c r="I19" s="29">
        <v>220</v>
      </c>
      <c r="J19" s="29">
        <v>0</v>
      </c>
      <c r="K19" s="29">
        <v>0</v>
      </c>
      <c r="L19" s="29">
        <v>220</v>
      </c>
      <c r="M19" s="25"/>
      <c r="N19" s="29">
        <v>330</v>
      </c>
      <c r="O19" s="25">
        <v>0</v>
      </c>
      <c r="P19" s="25">
        <v>0</v>
      </c>
      <c r="Q19" s="25">
        <v>330</v>
      </c>
      <c r="T19" s="25"/>
      <c r="U19" s="25"/>
      <c r="V19" s="25"/>
      <c r="W19" s="25"/>
      <c r="X19" s="25"/>
      <c r="Y19" s="25"/>
      <c r="Z19" s="25"/>
      <c r="AA19" s="25"/>
      <c r="AB19" s="25"/>
      <c r="AC19" s="25"/>
      <c r="AD19" s="25"/>
      <c r="AE19" s="29"/>
      <c r="AF19" s="29"/>
      <c r="AG19" s="29"/>
      <c r="AH19" s="29"/>
      <c r="AI19" s="29"/>
      <c r="AJ19" s="29"/>
      <c r="AK19" s="29"/>
      <c r="AL19" s="29"/>
      <c r="AM19" s="29"/>
    </row>
    <row r="20" spans="1:39" ht="79.2" x14ac:dyDescent="0.3">
      <c r="A20" s="108" t="s">
        <v>405</v>
      </c>
      <c r="B20" s="108" t="s">
        <v>406</v>
      </c>
      <c r="C20" s="108" t="s">
        <v>407</v>
      </c>
      <c r="D20" s="108"/>
      <c r="E20" s="108"/>
      <c r="F20" s="108" t="s">
        <v>408</v>
      </c>
      <c r="G20" s="108" t="str">
        <f>VLOOKUP(F20,regions!A$2:C$419,3,FALSE)</f>
        <v>Metropolitan district</v>
      </c>
      <c r="H20" s="108" t="str">
        <f>IFERROR(VLOOKUP(F20,classifications!A$3:C$328,3,FALSE),VLOOKUP(F20,classifications!I$2:K$28,3,FALSE))</f>
        <v>Predominantly Urban</v>
      </c>
      <c r="I20" s="29">
        <v>90</v>
      </c>
      <c r="J20" s="29">
        <v>40</v>
      </c>
      <c r="K20" s="29">
        <v>0</v>
      </c>
      <c r="L20" s="29">
        <v>130</v>
      </c>
      <c r="M20" s="25"/>
      <c r="N20" s="29">
        <v>130</v>
      </c>
      <c r="O20" s="25">
        <v>0</v>
      </c>
      <c r="P20" s="25">
        <v>10</v>
      </c>
      <c r="Q20" s="25">
        <v>150</v>
      </c>
      <c r="T20" s="25"/>
      <c r="U20" s="25"/>
      <c r="V20" s="25"/>
      <c r="W20" s="25"/>
      <c r="X20" s="25"/>
      <c r="Y20" s="25"/>
      <c r="Z20" s="25"/>
      <c r="AA20" s="25"/>
      <c r="AB20" s="25"/>
      <c r="AC20" s="25"/>
      <c r="AD20" s="25"/>
      <c r="AE20" s="29"/>
      <c r="AF20" s="29"/>
      <c r="AG20" s="29"/>
      <c r="AH20" s="29"/>
      <c r="AI20" s="29"/>
      <c r="AJ20" s="29"/>
      <c r="AK20" s="29"/>
      <c r="AL20" s="29"/>
      <c r="AM20" s="29"/>
    </row>
    <row r="21" spans="1:39" ht="79.2" x14ac:dyDescent="0.3">
      <c r="A21" s="108" t="s">
        <v>409</v>
      </c>
      <c r="B21" s="108" t="s">
        <v>410</v>
      </c>
      <c r="C21" s="108" t="s">
        <v>411</v>
      </c>
      <c r="D21" s="108"/>
      <c r="E21" s="108"/>
      <c r="F21" s="108" t="s">
        <v>412</v>
      </c>
      <c r="G21" s="108" t="str">
        <f>VLOOKUP(F21,regions!A$2:C$419,3,FALSE)</f>
        <v>Metropolitan district</v>
      </c>
      <c r="H21" s="108" t="str">
        <f>IFERROR(VLOOKUP(F21,classifications!A$3:C$328,3,FALSE),VLOOKUP(F21,classifications!I$2:K$28,3,FALSE))</f>
        <v>Predominantly Urban</v>
      </c>
      <c r="I21" s="29">
        <v>190</v>
      </c>
      <c r="J21" s="29">
        <v>20</v>
      </c>
      <c r="K21" s="29">
        <v>0</v>
      </c>
      <c r="L21" s="29">
        <v>210</v>
      </c>
      <c r="M21" s="25"/>
      <c r="N21" s="29">
        <v>180</v>
      </c>
      <c r="O21" s="25">
        <v>20</v>
      </c>
      <c r="P21" s="25">
        <v>0</v>
      </c>
      <c r="Q21" s="25">
        <v>200</v>
      </c>
      <c r="T21" s="25"/>
      <c r="U21" s="25"/>
      <c r="V21" s="25"/>
      <c r="W21" s="25"/>
      <c r="X21" s="25"/>
      <c r="Y21" s="25"/>
      <c r="Z21" s="25"/>
      <c r="AA21" s="25"/>
      <c r="AB21" s="25"/>
      <c r="AC21" s="25"/>
      <c r="AD21" s="25"/>
      <c r="AE21" s="29"/>
      <c r="AF21" s="29"/>
      <c r="AG21" s="29"/>
      <c r="AH21" s="29"/>
      <c r="AI21" s="29"/>
      <c r="AJ21" s="29"/>
      <c r="AK21" s="29"/>
      <c r="AL21" s="29"/>
      <c r="AM21" s="29"/>
    </row>
    <row r="22" spans="1:39" ht="79.2" x14ac:dyDescent="0.3">
      <c r="A22" s="108" t="s">
        <v>413</v>
      </c>
      <c r="B22" s="108" t="s">
        <v>414</v>
      </c>
      <c r="C22" s="108" t="s">
        <v>415</v>
      </c>
      <c r="D22" s="108"/>
      <c r="E22" s="108"/>
      <c r="F22" s="108" t="s">
        <v>416</v>
      </c>
      <c r="G22" s="108" t="str">
        <f>VLOOKUP(F22,regions!A$2:C$419,3,FALSE)</f>
        <v>Metropolitan district</v>
      </c>
      <c r="H22" s="108" t="str">
        <f>IFERROR(VLOOKUP(F22,classifications!A$3:C$328,3,FALSE),VLOOKUP(F22,classifications!I$2:K$28,3,FALSE))</f>
        <v>Predominantly Urban</v>
      </c>
      <c r="I22" s="29">
        <v>100</v>
      </c>
      <c r="J22" s="29">
        <v>20</v>
      </c>
      <c r="K22" s="29">
        <v>10</v>
      </c>
      <c r="L22" s="29">
        <v>120</v>
      </c>
      <c r="M22" s="25"/>
      <c r="N22" s="29">
        <v>270</v>
      </c>
      <c r="O22" s="25">
        <v>110</v>
      </c>
      <c r="P22" s="25">
        <v>0</v>
      </c>
      <c r="Q22" s="25">
        <v>380</v>
      </c>
      <c r="T22" s="25"/>
      <c r="U22" s="25"/>
      <c r="V22" s="25"/>
      <c r="W22" s="25"/>
      <c r="X22" s="25"/>
      <c r="Y22" s="25"/>
      <c r="Z22" s="25"/>
      <c r="AA22" s="25"/>
      <c r="AB22" s="25"/>
      <c r="AC22" s="25"/>
      <c r="AD22" s="25"/>
      <c r="AE22" s="29"/>
      <c r="AF22" s="29"/>
      <c r="AG22" s="29"/>
      <c r="AH22" s="29"/>
      <c r="AI22" s="29"/>
      <c r="AJ22" s="29"/>
      <c r="AK22" s="29"/>
      <c r="AL22" s="29"/>
      <c r="AM22" s="29"/>
    </row>
    <row r="23" spans="1:39" ht="79.2" x14ac:dyDescent="0.3">
      <c r="A23" s="108" t="s">
        <v>417</v>
      </c>
      <c r="B23" s="108" t="s">
        <v>418</v>
      </c>
      <c r="C23" s="108" t="s">
        <v>419</v>
      </c>
      <c r="D23" s="108"/>
      <c r="E23" s="108"/>
      <c r="F23" s="108" t="s">
        <v>420</v>
      </c>
      <c r="G23" s="108" t="str">
        <f>VLOOKUP(F23,regions!A$2:C$419,3,FALSE)</f>
        <v>Metropolitan district</v>
      </c>
      <c r="H23" s="108" t="str">
        <f>IFERROR(VLOOKUP(F23,classifications!A$3:C$328,3,FALSE),VLOOKUP(F23,classifications!I$2:K$28,3,FALSE))</f>
        <v>Predominantly Urban</v>
      </c>
      <c r="I23" s="29">
        <v>320</v>
      </c>
      <c r="J23" s="29">
        <v>100</v>
      </c>
      <c r="K23" s="29">
        <v>0</v>
      </c>
      <c r="L23" s="29">
        <v>410</v>
      </c>
      <c r="M23" s="25"/>
      <c r="N23" s="29">
        <v>340</v>
      </c>
      <c r="O23" s="25">
        <v>40</v>
      </c>
      <c r="P23" s="25">
        <v>0</v>
      </c>
      <c r="Q23" s="25">
        <v>380</v>
      </c>
      <c r="T23" s="25"/>
      <c r="U23" s="25"/>
      <c r="V23" s="25"/>
      <c r="W23" s="25"/>
      <c r="X23" s="25"/>
      <c r="Y23" s="25"/>
      <c r="Z23" s="25"/>
      <c r="AA23" s="25"/>
      <c r="AB23" s="25"/>
      <c r="AC23" s="25"/>
      <c r="AD23" s="25"/>
      <c r="AE23" s="29"/>
      <c r="AF23" s="29"/>
      <c r="AG23" s="29"/>
      <c r="AH23" s="29"/>
      <c r="AI23" s="29"/>
      <c r="AJ23" s="29"/>
      <c r="AK23" s="29"/>
      <c r="AL23" s="29"/>
      <c r="AM23" s="29"/>
    </row>
    <row r="24" spans="1:39" x14ac:dyDescent="0.3">
      <c r="A24" s="108"/>
      <c r="B24" s="108"/>
      <c r="C24" s="108"/>
      <c r="D24" s="108"/>
      <c r="E24" s="108"/>
      <c r="F24" s="108"/>
      <c r="G24" s="108"/>
      <c r="H24" s="108"/>
      <c r="I24" s="25"/>
      <c r="J24" s="25"/>
      <c r="K24" s="25"/>
      <c r="L24" s="25"/>
      <c r="M24" s="25"/>
      <c r="N24" s="25"/>
      <c r="O24" s="106" t="s">
        <v>1365</v>
      </c>
      <c r="P24" s="106" t="s">
        <v>1365</v>
      </c>
      <c r="Q24" s="106" t="s">
        <v>1365</v>
      </c>
      <c r="T24" s="25"/>
      <c r="U24" s="25"/>
      <c r="V24" s="25"/>
      <c r="W24" s="25"/>
      <c r="X24" s="25"/>
      <c r="Y24" s="25"/>
      <c r="Z24" s="25"/>
      <c r="AA24" s="25"/>
      <c r="AB24" s="25"/>
      <c r="AC24" s="25"/>
      <c r="AD24" s="25"/>
      <c r="AE24" s="29"/>
      <c r="AF24" s="29"/>
      <c r="AG24" s="29"/>
      <c r="AH24" s="29"/>
      <c r="AI24" s="29"/>
      <c r="AJ24" s="29"/>
      <c r="AK24" s="29"/>
      <c r="AL24" s="29"/>
      <c r="AM24" s="29"/>
    </row>
    <row r="25" spans="1:39" x14ac:dyDescent="0.3">
      <c r="A25" s="108"/>
      <c r="B25" s="108"/>
      <c r="C25" s="108"/>
      <c r="D25" s="108"/>
      <c r="E25" s="108"/>
      <c r="F25" s="108"/>
      <c r="G25" s="108"/>
      <c r="H25" s="108"/>
      <c r="I25" s="25"/>
      <c r="J25" s="25"/>
      <c r="K25" s="25"/>
      <c r="L25" s="25"/>
      <c r="M25" s="25"/>
      <c r="N25" s="25"/>
      <c r="O25" s="106" t="s">
        <v>1365</v>
      </c>
      <c r="P25" s="106" t="s">
        <v>1365</v>
      </c>
      <c r="Q25" s="106" t="s">
        <v>1365</v>
      </c>
      <c r="T25" s="25"/>
      <c r="U25" s="25"/>
      <c r="V25" s="25"/>
      <c r="W25" s="25"/>
      <c r="X25" s="25"/>
      <c r="Y25" s="25"/>
      <c r="Z25" s="25"/>
      <c r="AA25" s="25"/>
      <c r="AB25" s="25"/>
      <c r="AC25" s="25"/>
      <c r="AD25" s="25"/>
      <c r="AE25" s="29"/>
      <c r="AF25" s="29"/>
      <c r="AG25" s="29"/>
      <c r="AH25" s="29"/>
      <c r="AI25" s="29"/>
      <c r="AJ25" s="29"/>
      <c r="AK25" s="29"/>
      <c r="AL25" s="29"/>
      <c r="AM25" s="29"/>
    </row>
    <row r="26" spans="1:39" x14ac:dyDescent="0.3">
      <c r="A26" s="108"/>
      <c r="B26" s="108" t="s">
        <v>1373</v>
      </c>
      <c r="C26" s="108" t="s">
        <v>1374</v>
      </c>
      <c r="D26" s="108" t="s">
        <v>1375</v>
      </c>
      <c r="E26" s="108"/>
      <c r="F26" s="108"/>
      <c r="G26" s="108"/>
      <c r="H26" s="108"/>
      <c r="I26" s="29">
        <v>6370</v>
      </c>
      <c r="J26" s="29">
        <v>1140</v>
      </c>
      <c r="K26" s="29">
        <v>30</v>
      </c>
      <c r="L26" s="29">
        <v>7540</v>
      </c>
      <c r="M26" s="25"/>
      <c r="N26" s="29">
        <v>9210</v>
      </c>
      <c r="O26" s="109">
        <v>1060</v>
      </c>
      <c r="P26" s="25">
        <v>80</v>
      </c>
      <c r="Q26" s="109">
        <v>10340</v>
      </c>
      <c r="T26" s="25"/>
      <c r="U26" s="25"/>
      <c r="V26" s="25"/>
      <c r="W26" s="25"/>
      <c r="X26" s="25"/>
      <c r="Y26" s="25"/>
      <c r="Z26" s="25"/>
      <c r="AA26" s="25"/>
      <c r="AB26" s="25"/>
      <c r="AC26" s="25"/>
      <c r="AD26" s="25"/>
      <c r="AE26" s="29"/>
      <c r="AF26" s="29"/>
      <c r="AG26" s="29"/>
      <c r="AH26" s="29"/>
      <c r="AI26" s="29"/>
      <c r="AJ26" s="29"/>
      <c r="AK26" s="29"/>
      <c r="AL26" s="29"/>
      <c r="AM26" s="29"/>
    </row>
    <row r="27" spans="1:39" x14ac:dyDescent="0.3">
      <c r="A27" s="108"/>
      <c r="B27" s="108"/>
      <c r="C27" s="108"/>
      <c r="D27" s="108"/>
      <c r="E27" s="108"/>
      <c r="F27" s="108"/>
      <c r="G27" s="108"/>
      <c r="H27" s="108"/>
      <c r="I27" s="25"/>
      <c r="J27" s="25"/>
      <c r="K27" s="25"/>
      <c r="L27" s="25"/>
      <c r="M27" s="25"/>
      <c r="N27" s="25"/>
      <c r="O27" s="106" t="s">
        <v>1365</v>
      </c>
      <c r="P27" s="106" t="s">
        <v>1365</v>
      </c>
      <c r="Q27" s="106" t="s">
        <v>1365</v>
      </c>
      <c r="T27" s="25"/>
      <c r="U27" s="25"/>
      <c r="V27" s="25"/>
      <c r="W27" s="25"/>
      <c r="X27" s="25"/>
      <c r="Y27" s="25"/>
      <c r="Z27" s="25"/>
      <c r="AA27" s="25"/>
      <c r="AB27" s="25"/>
      <c r="AC27" s="25"/>
      <c r="AD27" s="25"/>
      <c r="AE27" s="29"/>
      <c r="AF27" s="29"/>
      <c r="AG27" s="29"/>
      <c r="AH27" s="29"/>
      <c r="AI27" s="29"/>
      <c r="AJ27" s="29"/>
      <c r="AK27" s="29"/>
      <c r="AL27" s="29"/>
      <c r="AM27" s="29"/>
    </row>
    <row r="28" spans="1:39" ht="79.2" x14ac:dyDescent="0.3">
      <c r="A28" s="108" t="s">
        <v>21</v>
      </c>
      <c r="B28" s="108" t="s">
        <v>22</v>
      </c>
      <c r="C28" s="108" t="s">
        <v>23</v>
      </c>
      <c r="D28" s="108"/>
      <c r="E28" s="108"/>
      <c r="F28" s="108" t="s">
        <v>1666</v>
      </c>
      <c r="G28" s="108" t="str">
        <f>VLOOKUP(F28,regions!A$2:C$419,3,FALSE)</f>
        <v>Unitary authority</v>
      </c>
      <c r="H28" s="108" t="str">
        <f>IFERROR(VLOOKUP(F28,classifications!A$3:C$328,3,FALSE),VLOOKUP(F28,classifications!I$2:K$28,3,FALSE))</f>
        <v>Predominantly Urban</v>
      </c>
      <c r="I28" s="29">
        <v>90</v>
      </c>
      <c r="J28" s="29">
        <v>110</v>
      </c>
      <c r="K28" s="29">
        <v>0</v>
      </c>
      <c r="L28" s="29">
        <v>200</v>
      </c>
      <c r="M28" s="25"/>
      <c r="N28" s="29">
        <v>270</v>
      </c>
      <c r="O28" s="25">
        <v>40</v>
      </c>
      <c r="P28" s="25">
        <v>0</v>
      </c>
      <c r="Q28" s="25">
        <v>310</v>
      </c>
      <c r="T28" s="25"/>
      <c r="U28" s="25"/>
      <c r="V28" s="25"/>
      <c r="W28" s="25"/>
      <c r="X28" s="25"/>
      <c r="Y28" s="25"/>
      <c r="Z28" s="25"/>
      <c r="AA28" s="25"/>
      <c r="AB28" s="25"/>
      <c r="AC28" s="25"/>
      <c r="AD28" s="25"/>
      <c r="AE28" s="29"/>
      <c r="AF28" s="29"/>
      <c r="AG28" s="29"/>
      <c r="AH28" s="29"/>
      <c r="AI28" s="29"/>
      <c r="AJ28" s="29"/>
      <c r="AK28" s="29"/>
      <c r="AL28" s="29"/>
      <c r="AM28" s="29"/>
    </row>
    <row r="29" spans="1:39" ht="79.2" x14ac:dyDescent="0.3">
      <c r="A29" s="108" t="s">
        <v>24</v>
      </c>
      <c r="B29" s="108" t="s">
        <v>25</v>
      </c>
      <c r="C29" s="108" t="s">
        <v>26</v>
      </c>
      <c r="D29" s="108"/>
      <c r="E29" s="108"/>
      <c r="F29" s="108" t="s">
        <v>1667</v>
      </c>
      <c r="G29" s="108" t="str">
        <f>VLOOKUP(F29,regions!A$2:C$419,3,FALSE)</f>
        <v>Unitary authority</v>
      </c>
      <c r="H29" s="108" t="str">
        <f>IFERROR(VLOOKUP(F29,classifications!A$3:C$328,3,FALSE),VLOOKUP(F29,classifications!I$2:K$28,3,FALSE))</f>
        <v>Predominantly Urban</v>
      </c>
      <c r="I29" s="29">
        <v>20</v>
      </c>
      <c r="J29" s="29">
        <v>110</v>
      </c>
      <c r="K29" s="29">
        <v>0</v>
      </c>
      <c r="L29" s="29">
        <v>120</v>
      </c>
      <c r="M29" s="25"/>
      <c r="N29" s="29">
        <v>40</v>
      </c>
      <c r="O29" s="25">
        <v>0</v>
      </c>
      <c r="P29" s="25">
        <v>0</v>
      </c>
      <c r="Q29" s="25">
        <v>40</v>
      </c>
      <c r="T29" s="25"/>
      <c r="U29" s="25"/>
      <c r="V29" s="25"/>
      <c r="W29" s="25"/>
      <c r="X29" s="25"/>
      <c r="Y29" s="25"/>
      <c r="Z29" s="25"/>
      <c r="AA29" s="25"/>
      <c r="AB29" s="25"/>
      <c r="AC29" s="25"/>
      <c r="AD29" s="25"/>
      <c r="AE29" s="29"/>
      <c r="AF29" s="29"/>
      <c r="AG29" s="29"/>
      <c r="AH29" s="29"/>
      <c r="AI29" s="29"/>
      <c r="AJ29" s="29"/>
      <c r="AK29" s="29"/>
      <c r="AL29" s="29"/>
      <c r="AM29" s="29"/>
    </row>
    <row r="30" spans="1:39" ht="79.2" x14ac:dyDescent="0.3">
      <c r="A30" s="108" t="s">
        <v>42</v>
      </c>
      <c r="B30" s="108" t="s">
        <v>43</v>
      </c>
      <c r="C30" s="108" t="s">
        <v>44</v>
      </c>
      <c r="D30" s="108"/>
      <c r="E30" s="108"/>
      <c r="F30" s="108" t="s">
        <v>1715</v>
      </c>
      <c r="G30" s="108" t="str">
        <f>VLOOKUP(F30,regions!A$2:C$419,3,FALSE)</f>
        <v>Unitary authority</v>
      </c>
      <c r="H30" s="108" t="str">
        <f>IFERROR(VLOOKUP(F30,classifications!A$3:C$328,3,FALSE),VLOOKUP(F30,classifications!I$2:K$28,3,FALSE))</f>
        <v>Urban with Significant Rural</v>
      </c>
      <c r="I30" s="29">
        <v>280</v>
      </c>
      <c r="J30" s="29">
        <v>80</v>
      </c>
      <c r="K30" s="29">
        <v>0</v>
      </c>
      <c r="L30" s="29">
        <v>360</v>
      </c>
      <c r="M30" s="25"/>
      <c r="N30" s="29">
        <v>390</v>
      </c>
      <c r="O30" s="25">
        <v>50</v>
      </c>
      <c r="P30" s="25">
        <v>0</v>
      </c>
      <c r="Q30" s="25">
        <v>440</v>
      </c>
      <c r="T30" s="25"/>
      <c r="U30" s="25"/>
      <c r="V30" s="25"/>
      <c r="W30" s="25"/>
      <c r="X30" s="25"/>
      <c r="Y30" s="25"/>
      <c r="Z30" s="25"/>
      <c r="AA30" s="25"/>
      <c r="AB30" s="25"/>
      <c r="AC30" s="25"/>
      <c r="AD30" s="25"/>
      <c r="AE30" s="29"/>
      <c r="AF30" s="29"/>
      <c r="AG30" s="29"/>
      <c r="AH30" s="29"/>
      <c r="AI30" s="29"/>
      <c r="AJ30" s="29"/>
      <c r="AK30" s="29"/>
      <c r="AL30" s="29"/>
      <c r="AM30" s="29"/>
    </row>
    <row r="31" spans="1:39" ht="79.2" x14ac:dyDescent="0.3">
      <c r="A31" s="108" t="s">
        <v>45</v>
      </c>
      <c r="B31" s="108" t="s">
        <v>46</v>
      </c>
      <c r="C31" s="108" t="s">
        <v>47</v>
      </c>
      <c r="D31" s="108"/>
      <c r="E31" s="108"/>
      <c r="F31" s="108" t="s">
        <v>1716</v>
      </c>
      <c r="G31" s="108" t="str">
        <f>VLOOKUP(F31,regions!A$2:C$419,3,FALSE)</f>
        <v>Unitary authority</v>
      </c>
      <c r="H31" s="108" t="str">
        <f>IFERROR(VLOOKUP(F31,classifications!A$3:C$328,3,FALSE),VLOOKUP(F31,classifications!I$2:K$28,3,FALSE))</f>
        <v>Urban with Significant Rural</v>
      </c>
      <c r="I31" s="25" t="s">
        <v>1370</v>
      </c>
      <c r="J31" s="25" t="s">
        <v>1370</v>
      </c>
      <c r="K31" s="25" t="s">
        <v>1370</v>
      </c>
      <c r="L31" s="25" t="s">
        <v>1370</v>
      </c>
      <c r="M31" s="25"/>
      <c r="N31" s="25" t="s">
        <v>1370</v>
      </c>
      <c r="O31" s="25" t="s">
        <v>1370</v>
      </c>
      <c r="P31" s="25" t="s">
        <v>1370</v>
      </c>
      <c r="Q31" s="25" t="s">
        <v>1370</v>
      </c>
      <c r="T31" s="25"/>
      <c r="U31" s="25"/>
      <c r="V31" s="25"/>
      <c r="W31" s="25"/>
      <c r="X31" s="25"/>
      <c r="Y31" s="25"/>
      <c r="Z31" s="25"/>
      <c r="AA31" s="25"/>
      <c r="AB31" s="25"/>
      <c r="AC31" s="25"/>
      <c r="AD31" s="25"/>
      <c r="AE31" s="29"/>
      <c r="AF31" s="29"/>
      <c r="AG31" s="29"/>
      <c r="AH31" s="29"/>
      <c r="AI31" s="29"/>
      <c r="AJ31" s="29"/>
      <c r="AK31" s="29"/>
      <c r="AL31" s="29"/>
      <c r="AM31" s="29"/>
    </row>
    <row r="32" spans="1:39" ht="79.2" x14ac:dyDescent="0.3">
      <c r="A32" s="108" t="s">
        <v>63</v>
      </c>
      <c r="B32" s="108" t="s">
        <v>64</v>
      </c>
      <c r="C32" s="108" t="s">
        <v>65</v>
      </c>
      <c r="D32" s="108"/>
      <c r="E32" s="108"/>
      <c r="F32" s="108" t="s">
        <v>1668</v>
      </c>
      <c r="G32" s="108" t="str">
        <f>VLOOKUP(F32,regions!A$2:C$419,3,FALSE)</f>
        <v>Unitary authority</v>
      </c>
      <c r="H32" s="108" t="str">
        <f>IFERROR(VLOOKUP(F32,classifications!A$3:C$328,3,FALSE),VLOOKUP(F32,classifications!I$2:K$28,3,FALSE))</f>
        <v>Predominantly Urban</v>
      </c>
      <c r="I32" s="25" t="s">
        <v>1370</v>
      </c>
      <c r="J32" s="25" t="s">
        <v>1370</v>
      </c>
      <c r="K32" s="25" t="s">
        <v>1370</v>
      </c>
      <c r="L32" s="25" t="s">
        <v>1370</v>
      </c>
      <c r="M32" s="25"/>
      <c r="N32" s="25" t="s">
        <v>1370</v>
      </c>
      <c r="O32" s="25" t="s">
        <v>1370</v>
      </c>
      <c r="P32" s="25" t="s">
        <v>1370</v>
      </c>
      <c r="Q32" s="25" t="s">
        <v>1370</v>
      </c>
      <c r="T32" s="25"/>
      <c r="U32" s="25"/>
      <c r="V32" s="25"/>
      <c r="W32" s="25"/>
      <c r="X32" s="25"/>
      <c r="Y32" s="25"/>
      <c r="Z32" s="25"/>
      <c r="AA32" s="25"/>
      <c r="AB32" s="25"/>
      <c r="AC32" s="25"/>
      <c r="AD32" s="25"/>
      <c r="AE32" s="29"/>
      <c r="AF32" s="29"/>
      <c r="AG32" s="29"/>
      <c r="AH32" s="29"/>
      <c r="AI32" s="29"/>
      <c r="AJ32" s="29"/>
      <c r="AK32" s="29"/>
      <c r="AL32" s="29"/>
      <c r="AM32" s="29"/>
    </row>
    <row r="33" spans="1:39" ht="79.2" x14ac:dyDescent="0.3">
      <c r="A33" s="108" t="s">
        <v>165</v>
      </c>
      <c r="B33" s="108" t="s">
        <v>166</v>
      </c>
      <c r="C33" s="108" t="s">
        <v>167</v>
      </c>
      <c r="D33" s="108"/>
      <c r="E33" s="108"/>
      <c r="F33" s="108" t="s">
        <v>1669</v>
      </c>
      <c r="G33" s="108" t="str">
        <f>VLOOKUP(F33,regions!A$2:C$419,3,FALSE)</f>
        <v>Unitary authority</v>
      </c>
      <c r="H33" s="108" t="str">
        <f>IFERROR(VLOOKUP(F33,classifications!A$3:C$328,3,FALSE),VLOOKUP(F33,classifications!I$2:K$28,3,FALSE))</f>
        <v>Predominantly Urban</v>
      </c>
      <c r="I33" s="29">
        <v>460</v>
      </c>
      <c r="J33" s="29">
        <v>20</v>
      </c>
      <c r="K33" s="29">
        <v>0</v>
      </c>
      <c r="L33" s="29">
        <v>480</v>
      </c>
      <c r="M33" s="25"/>
      <c r="N33" s="29">
        <v>340</v>
      </c>
      <c r="O33" s="25">
        <v>0</v>
      </c>
      <c r="P33" s="25">
        <v>0</v>
      </c>
      <c r="Q33" s="25">
        <v>340</v>
      </c>
      <c r="T33" s="25"/>
      <c r="U33" s="25"/>
      <c r="V33" s="25"/>
      <c r="W33" s="25"/>
      <c r="X33" s="25"/>
      <c r="Y33" s="25"/>
      <c r="Z33" s="25"/>
      <c r="AA33" s="25"/>
      <c r="AB33" s="25"/>
      <c r="AC33" s="25"/>
      <c r="AD33" s="25"/>
      <c r="AE33" s="29"/>
      <c r="AF33" s="29"/>
      <c r="AG33" s="29"/>
      <c r="AH33" s="29"/>
      <c r="AI33" s="29"/>
      <c r="AJ33" s="29"/>
      <c r="AK33" s="29"/>
      <c r="AL33" s="29"/>
      <c r="AM33" s="29"/>
    </row>
    <row r="34" spans="1:39" x14ac:dyDescent="0.3">
      <c r="A34" s="108"/>
      <c r="B34" s="108"/>
      <c r="C34" s="108"/>
      <c r="D34" s="108"/>
      <c r="E34" s="108"/>
      <c r="F34" s="108"/>
      <c r="G34" s="108"/>
      <c r="H34" s="108"/>
      <c r="I34" s="25"/>
      <c r="J34" s="25"/>
      <c r="K34" s="25"/>
      <c r="L34" s="25"/>
      <c r="M34" s="25"/>
      <c r="N34" s="25"/>
      <c r="O34" s="106" t="s">
        <v>1365</v>
      </c>
      <c r="P34" s="106" t="s">
        <v>1365</v>
      </c>
      <c r="Q34" s="106" t="s">
        <v>1365</v>
      </c>
      <c r="T34" s="25"/>
      <c r="U34" s="25"/>
      <c r="V34" s="25"/>
      <c r="W34" s="25"/>
      <c r="X34" s="25"/>
      <c r="Y34" s="25"/>
      <c r="Z34" s="25"/>
      <c r="AA34" s="25"/>
      <c r="AB34" s="25"/>
      <c r="AC34" s="25"/>
      <c r="AD34" s="25"/>
      <c r="AE34" s="29"/>
      <c r="AF34" s="29"/>
      <c r="AG34" s="29"/>
      <c r="AH34" s="29"/>
      <c r="AI34" s="29"/>
      <c r="AJ34" s="29"/>
      <c r="AK34" s="29"/>
      <c r="AL34" s="29"/>
      <c r="AM34" s="29"/>
    </row>
    <row r="35" spans="1:39" ht="52.8" x14ac:dyDescent="0.3">
      <c r="A35" s="108"/>
      <c r="B35" s="108" t="s">
        <v>1376</v>
      </c>
      <c r="C35" s="108" t="s">
        <v>514</v>
      </c>
      <c r="D35" s="108"/>
      <c r="E35" s="108" t="s">
        <v>515</v>
      </c>
      <c r="F35" s="108" t="s">
        <v>515</v>
      </c>
      <c r="G35" s="108" t="str">
        <f>VLOOKUP(F35,regions!A$2:C$419,3,FALSE)</f>
        <v>Shire county</v>
      </c>
      <c r="H35" s="108"/>
      <c r="I35" s="29">
        <v>600</v>
      </c>
      <c r="J35" s="29">
        <v>130</v>
      </c>
      <c r="K35" s="29">
        <v>0</v>
      </c>
      <c r="L35" s="29">
        <v>740</v>
      </c>
      <c r="M35" s="25"/>
      <c r="N35" s="29">
        <v>620</v>
      </c>
      <c r="O35" s="25">
        <v>160</v>
      </c>
      <c r="P35" s="25">
        <v>0</v>
      </c>
      <c r="Q35" s="25">
        <v>780</v>
      </c>
      <c r="T35" s="25"/>
      <c r="U35" s="25"/>
      <c r="V35" s="25"/>
      <c r="W35" s="25"/>
      <c r="X35" s="25"/>
      <c r="Y35" s="25"/>
      <c r="Z35" s="25"/>
      <c r="AA35" s="25"/>
      <c r="AB35" s="25"/>
      <c r="AC35" s="25"/>
      <c r="AD35" s="25"/>
      <c r="AE35" s="29"/>
      <c r="AF35" s="29"/>
      <c r="AG35" s="29"/>
      <c r="AH35" s="29"/>
      <c r="AI35" s="29"/>
      <c r="AJ35" s="29"/>
      <c r="AK35" s="29"/>
      <c r="AL35" s="29"/>
      <c r="AM35" s="29"/>
    </row>
    <row r="36" spans="1:39" ht="52.8" x14ac:dyDescent="0.3">
      <c r="A36" s="108" t="s">
        <v>516</v>
      </c>
      <c r="B36" s="108" t="s">
        <v>517</v>
      </c>
      <c r="C36" s="108" t="s">
        <v>518</v>
      </c>
      <c r="D36" s="108"/>
      <c r="E36" s="108"/>
      <c r="F36" s="108" t="s">
        <v>519</v>
      </c>
      <c r="G36" s="108" t="str">
        <f>VLOOKUP(F36,regions!A$2:C$419,3,FALSE)</f>
        <v>Shire district</v>
      </c>
      <c r="H36" s="108" t="str">
        <f>IFERROR(VLOOKUP(F36,classifications!A$3:C$328,3,FALSE),VLOOKUP(F36,classifications!I$2:K$28,3,FALSE))</f>
        <v>Predominantly Rural</v>
      </c>
      <c r="I36" s="29">
        <v>120</v>
      </c>
      <c r="J36" s="29">
        <v>50</v>
      </c>
      <c r="K36" s="29">
        <v>0</v>
      </c>
      <c r="L36" s="29">
        <v>180</v>
      </c>
      <c r="M36" s="25"/>
      <c r="N36" s="29">
        <v>80</v>
      </c>
      <c r="O36" s="25">
        <v>90</v>
      </c>
      <c r="P36" s="25">
        <v>0</v>
      </c>
      <c r="Q36" s="25">
        <v>170</v>
      </c>
      <c r="T36" s="25"/>
      <c r="U36" s="25"/>
      <c r="V36" s="25"/>
      <c r="W36" s="25"/>
      <c r="X36" s="25"/>
      <c r="Y36" s="25"/>
      <c r="Z36" s="25"/>
      <c r="AA36" s="25"/>
      <c r="AB36" s="25"/>
      <c r="AC36" s="25"/>
      <c r="AD36" s="25"/>
      <c r="AE36" s="29"/>
      <c r="AF36" s="29"/>
      <c r="AG36" s="29"/>
      <c r="AH36" s="29"/>
      <c r="AI36" s="29"/>
      <c r="AJ36" s="29"/>
      <c r="AK36" s="29"/>
      <c r="AL36" s="29"/>
      <c r="AM36" s="29"/>
    </row>
    <row r="37" spans="1:39" ht="52.8" x14ac:dyDescent="0.3">
      <c r="A37" s="108" t="s">
        <v>520</v>
      </c>
      <c r="B37" s="108" t="s">
        <v>521</v>
      </c>
      <c r="C37" s="108" t="s">
        <v>522</v>
      </c>
      <c r="D37" s="108"/>
      <c r="E37" s="108"/>
      <c r="F37" s="108" t="s">
        <v>523</v>
      </c>
      <c r="G37" s="108" t="str">
        <f>VLOOKUP(F37,regions!A$2:C$419,3,FALSE)</f>
        <v>Shire district</v>
      </c>
      <c r="H37" s="108" t="str">
        <f>IFERROR(VLOOKUP(F37,classifications!A$3:C$328,3,FALSE),VLOOKUP(F37,classifications!I$2:K$28,3,FALSE))</f>
        <v>Urban with Significant Rural</v>
      </c>
      <c r="I37" s="29">
        <v>40</v>
      </c>
      <c r="J37" s="29">
        <v>40</v>
      </c>
      <c r="K37" s="29">
        <v>0</v>
      </c>
      <c r="L37" s="29">
        <v>80</v>
      </c>
      <c r="M37" s="25"/>
      <c r="N37" s="29">
        <v>60</v>
      </c>
      <c r="O37" s="25">
        <v>0</v>
      </c>
      <c r="P37" s="25">
        <v>0</v>
      </c>
      <c r="Q37" s="25">
        <v>60</v>
      </c>
      <c r="T37" s="25"/>
      <c r="U37" s="25"/>
      <c r="V37" s="25"/>
      <c r="W37" s="25"/>
      <c r="X37" s="25"/>
      <c r="Y37" s="25"/>
      <c r="Z37" s="25"/>
      <c r="AA37" s="25"/>
      <c r="AB37" s="25"/>
      <c r="AC37" s="25"/>
      <c r="AD37" s="25"/>
      <c r="AE37" s="29"/>
      <c r="AF37" s="29"/>
      <c r="AG37" s="29"/>
      <c r="AH37" s="29"/>
      <c r="AI37" s="29"/>
      <c r="AJ37" s="29"/>
      <c r="AK37" s="29"/>
      <c r="AL37" s="29"/>
      <c r="AM37" s="29"/>
    </row>
    <row r="38" spans="1:39" ht="52.8" x14ac:dyDescent="0.3">
      <c r="A38" s="108" t="s">
        <v>524</v>
      </c>
      <c r="B38" s="108" t="s">
        <v>525</v>
      </c>
      <c r="C38" s="108" t="s">
        <v>526</v>
      </c>
      <c r="D38" s="108"/>
      <c r="E38" s="108"/>
      <c r="F38" s="108" t="s">
        <v>527</v>
      </c>
      <c r="G38" s="108" t="str">
        <f>VLOOKUP(F38,regions!A$2:C$419,3,FALSE)</f>
        <v>Shire district</v>
      </c>
      <c r="H38" s="108" t="str">
        <f>IFERROR(VLOOKUP(F38,classifications!A$3:C$328,3,FALSE),VLOOKUP(F38,classifications!I$2:K$28,3,FALSE))</f>
        <v>Urban with Significant Rural</v>
      </c>
      <c r="I38" s="29">
        <v>230</v>
      </c>
      <c r="J38" s="29">
        <v>10</v>
      </c>
      <c r="K38" s="29">
        <v>0</v>
      </c>
      <c r="L38" s="29">
        <v>240</v>
      </c>
      <c r="M38" s="25"/>
      <c r="N38" s="29">
        <v>190</v>
      </c>
      <c r="O38" s="25">
        <v>0</v>
      </c>
      <c r="P38" s="25">
        <v>0</v>
      </c>
      <c r="Q38" s="25">
        <v>190</v>
      </c>
      <c r="T38" s="25"/>
      <c r="U38" s="25"/>
      <c r="V38" s="25"/>
      <c r="W38" s="25"/>
      <c r="X38" s="25"/>
      <c r="Y38" s="25"/>
      <c r="Z38" s="25"/>
      <c r="AA38" s="25"/>
      <c r="AB38" s="25"/>
      <c r="AC38" s="25"/>
      <c r="AD38" s="25"/>
      <c r="AE38" s="29"/>
      <c r="AF38" s="29"/>
      <c r="AG38" s="29"/>
      <c r="AH38" s="29"/>
      <c r="AI38" s="29"/>
      <c r="AJ38" s="29"/>
      <c r="AK38" s="29"/>
      <c r="AL38" s="29"/>
      <c r="AM38" s="29"/>
    </row>
    <row r="39" spans="1:39" ht="52.8" x14ac:dyDescent="0.3">
      <c r="A39" s="108" t="s">
        <v>528</v>
      </c>
      <c r="B39" s="108" t="s">
        <v>529</v>
      </c>
      <c r="C39" s="108" t="s">
        <v>530</v>
      </c>
      <c r="D39" s="108"/>
      <c r="E39" s="108"/>
      <c r="F39" s="108" t="s">
        <v>531</v>
      </c>
      <c r="G39" s="108" t="str">
        <f>VLOOKUP(F39,regions!A$2:C$419,3,FALSE)</f>
        <v>Shire district</v>
      </c>
      <c r="H39" s="108" t="str">
        <f>IFERROR(VLOOKUP(F39,classifications!A$3:C$328,3,FALSE),VLOOKUP(F39,classifications!I$2:K$28,3,FALSE))</f>
        <v>Predominantly Rural</v>
      </c>
      <c r="I39" s="29">
        <v>70</v>
      </c>
      <c r="J39" s="29">
        <v>20</v>
      </c>
      <c r="K39" s="29">
        <v>0</v>
      </c>
      <c r="L39" s="29">
        <v>90</v>
      </c>
      <c r="M39" s="25"/>
      <c r="N39" s="29">
        <v>110</v>
      </c>
      <c r="O39" s="25">
        <v>10</v>
      </c>
      <c r="P39" s="25">
        <v>0</v>
      </c>
      <c r="Q39" s="25">
        <v>120</v>
      </c>
      <c r="T39" s="25"/>
      <c r="U39" s="25"/>
      <c r="V39" s="25"/>
      <c r="W39" s="25"/>
      <c r="X39" s="25"/>
      <c r="Y39" s="25"/>
      <c r="Z39" s="25"/>
      <c r="AA39" s="25"/>
      <c r="AB39" s="25"/>
      <c r="AC39" s="25"/>
      <c r="AD39" s="25"/>
      <c r="AE39" s="29"/>
      <c r="AF39" s="29"/>
      <c r="AG39" s="29"/>
      <c r="AH39" s="29"/>
      <c r="AI39" s="29"/>
      <c r="AJ39" s="29"/>
      <c r="AK39" s="29"/>
      <c r="AL39" s="29"/>
      <c r="AM39" s="29"/>
    </row>
    <row r="40" spans="1:39" ht="52.8" x14ac:dyDescent="0.3">
      <c r="A40" s="108" t="s">
        <v>532</v>
      </c>
      <c r="B40" s="108" t="s">
        <v>533</v>
      </c>
      <c r="C40" s="108" t="s">
        <v>534</v>
      </c>
      <c r="D40" s="108"/>
      <c r="E40" s="108"/>
      <c r="F40" s="108" t="s">
        <v>535</v>
      </c>
      <c r="G40" s="108" t="str">
        <f>VLOOKUP(F40,regions!A$2:C$419,3,FALSE)</f>
        <v>Shire district</v>
      </c>
      <c r="H40" s="108" t="str">
        <f>IFERROR(VLOOKUP(F40,classifications!A$3:C$328,3,FALSE),VLOOKUP(F40,classifications!I$2:K$28,3,FALSE))</f>
        <v>Predominantly Rural</v>
      </c>
      <c r="I40" s="29">
        <v>70</v>
      </c>
      <c r="J40" s="29">
        <v>10</v>
      </c>
      <c r="K40" s="29">
        <v>0</v>
      </c>
      <c r="L40" s="29">
        <v>80</v>
      </c>
      <c r="M40" s="25"/>
      <c r="N40" s="29">
        <v>40</v>
      </c>
      <c r="O40" s="25">
        <v>0</v>
      </c>
      <c r="P40" s="25">
        <v>0</v>
      </c>
      <c r="Q40" s="25">
        <v>50</v>
      </c>
      <c r="T40" s="25"/>
      <c r="U40" s="25"/>
      <c r="V40" s="25"/>
      <c r="W40" s="25"/>
      <c r="X40" s="25"/>
      <c r="Y40" s="25"/>
      <c r="Z40" s="25"/>
      <c r="AA40" s="25"/>
      <c r="AB40" s="25"/>
      <c r="AC40" s="25"/>
      <c r="AD40" s="25"/>
      <c r="AE40" s="29"/>
      <c r="AF40" s="29"/>
      <c r="AG40" s="29"/>
      <c r="AH40" s="29"/>
      <c r="AI40" s="29"/>
      <c r="AJ40" s="29"/>
      <c r="AK40" s="29"/>
      <c r="AL40" s="29"/>
      <c r="AM40" s="29"/>
    </row>
    <row r="41" spans="1:39" ht="52.8" x14ac:dyDescent="0.3">
      <c r="A41" s="108" t="s">
        <v>536</v>
      </c>
      <c r="B41" s="108" t="s">
        <v>537</v>
      </c>
      <c r="C41" s="108" t="s">
        <v>538</v>
      </c>
      <c r="D41" s="108"/>
      <c r="E41" s="108"/>
      <c r="F41" s="108" t="s">
        <v>539</v>
      </c>
      <c r="G41" s="108" t="str">
        <f>VLOOKUP(F41,regions!A$2:C$419,3,FALSE)</f>
        <v>Shire district</v>
      </c>
      <c r="H41" s="108" t="str">
        <f>IFERROR(VLOOKUP(F41,classifications!A$3:C$328,3,FALSE),VLOOKUP(F41,classifications!I$2:K$28,3,FALSE))</f>
        <v>Predominantly Rural</v>
      </c>
      <c r="I41" s="29">
        <v>70</v>
      </c>
      <c r="J41" s="29">
        <v>10</v>
      </c>
      <c r="K41" s="29">
        <v>0</v>
      </c>
      <c r="L41" s="29">
        <v>80</v>
      </c>
      <c r="M41" s="25"/>
      <c r="N41" s="29">
        <v>140</v>
      </c>
      <c r="O41" s="25">
        <v>50</v>
      </c>
      <c r="P41" s="25">
        <v>0</v>
      </c>
      <c r="Q41" s="25">
        <v>190</v>
      </c>
      <c r="T41" s="25"/>
      <c r="U41" s="25"/>
      <c r="V41" s="25"/>
      <c r="W41" s="25"/>
      <c r="X41" s="25"/>
      <c r="Y41" s="25"/>
      <c r="Z41" s="25"/>
      <c r="AA41" s="25"/>
      <c r="AB41" s="25"/>
      <c r="AC41" s="25"/>
      <c r="AD41" s="25"/>
      <c r="AE41" s="29"/>
      <c r="AF41" s="29"/>
      <c r="AG41" s="29"/>
      <c r="AH41" s="29"/>
      <c r="AI41" s="29"/>
      <c r="AJ41" s="29"/>
      <c r="AK41" s="29"/>
      <c r="AL41" s="29"/>
      <c r="AM41" s="29"/>
    </row>
    <row r="42" spans="1:39" x14ac:dyDescent="0.3">
      <c r="A42" s="108"/>
      <c r="B42" s="108"/>
      <c r="C42" s="108"/>
      <c r="D42" s="108"/>
      <c r="E42" s="108"/>
      <c r="F42" s="108"/>
      <c r="G42" s="108"/>
      <c r="H42" s="108"/>
      <c r="I42" s="25"/>
      <c r="J42" s="25"/>
      <c r="K42" s="25"/>
      <c r="L42" s="25"/>
      <c r="M42" s="25"/>
      <c r="N42" s="25"/>
      <c r="O42" s="106" t="s">
        <v>1365</v>
      </c>
      <c r="P42" s="106" t="s">
        <v>1365</v>
      </c>
      <c r="Q42" s="106" t="s">
        <v>1365</v>
      </c>
      <c r="T42" s="25"/>
      <c r="U42" s="25"/>
      <c r="V42" s="25"/>
      <c r="W42" s="25"/>
      <c r="X42" s="25"/>
      <c r="Y42" s="25"/>
      <c r="Z42" s="25"/>
      <c r="AA42" s="25"/>
      <c r="AB42" s="25"/>
      <c r="AC42" s="25"/>
      <c r="AD42" s="25"/>
      <c r="AE42" s="29"/>
      <c r="AF42" s="29"/>
      <c r="AG42" s="29"/>
      <c r="AH42" s="29"/>
      <c r="AI42" s="29"/>
      <c r="AJ42" s="29"/>
      <c r="AK42" s="29"/>
      <c r="AL42" s="29"/>
      <c r="AM42" s="29"/>
    </row>
    <row r="43" spans="1:39" x14ac:dyDescent="0.3">
      <c r="A43" s="108"/>
      <c r="B43" s="108" t="s">
        <v>1372</v>
      </c>
      <c r="C43" s="108" t="s">
        <v>317</v>
      </c>
      <c r="D43" s="108"/>
      <c r="E43" s="108" t="s">
        <v>318</v>
      </c>
      <c r="F43" s="108"/>
      <c r="G43" s="108"/>
      <c r="H43" s="108"/>
      <c r="I43" s="29">
        <v>2630</v>
      </c>
      <c r="J43" s="29">
        <v>160</v>
      </c>
      <c r="K43" s="29">
        <v>20</v>
      </c>
      <c r="L43" s="29">
        <v>2810</v>
      </c>
      <c r="M43" s="25"/>
      <c r="N43" s="29">
        <v>3720</v>
      </c>
      <c r="O43" s="25">
        <v>300</v>
      </c>
      <c r="P43" s="25">
        <v>80</v>
      </c>
      <c r="Q43" s="109">
        <v>4090</v>
      </c>
      <c r="T43" s="25"/>
      <c r="U43" s="25"/>
      <c r="V43" s="25"/>
      <c r="W43" s="25"/>
      <c r="X43" s="25"/>
      <c r="Y43" s="25"/>
      <c r="Z43" s="25"/>
      <c r="AA43" s="25"/>
      <c r="AB43" s="25"/>
      <c r="AC43" s="25"/>
      <c r="AD43" s="25"/>
      <c r="AE43" s="29"/>
      <c r="AF43" s="29"/>
      <c r="AG43" s="29"/>
      <c r="AH43" s="29"/>
      <c r="AI43" s="29"/>
      <c r="AJ43" s="29"/>
      <c r="AK43" s="29"/>
      <c r="AL43" s="29"/>
      <c r="AM43" s="29"/>
    </row>
    <row r="44" spans="1:39" ht="79.2" x14ac:dyDescent="0.3">
      <c r="A44" s="108" t="s">
        <v>319</v>
      </c>
      <c r="B44" s="108" t="s">
        <v>320</v>
      </c>
      <c r="C44" s="108" t="s">
        <v>321</v>
      </c>
      <c r="D44" s="108"/>
      <c r="E44" s="108"/>
      <c r="F44" s="108" t="s">
        <v>322</v>
      </c>
      <c r="G44" s="108" t="str">
        <f>VLOOKUP(F44,regions!A$2:C$419,3,FALSE)</f>
        <v>Metropolitan district</v>
      </c>
      <c r="H44" s="108" t="str">
        <f>IFERROR(VLOOKUP(F44,classifications!A$3:C$328,3,FALSE),VLOOKUP(F44,classifications!I$2:K$28,3,FALSE))</f>
        <v>Predominantly Urban</v>
      </c>
      <c r="I44" s="29">
        <v>230</v>
      </c>
      <c r="J44" s="29">
        <v>10</v>
      </c>
      <c r="K44" s="29">
        <v>0</v>
      </c>
      <c r="L44" s="29">
        <v>240</v>
      </c>
      <c r="M44" s="25"/>
      <c r="N44" s="29">
        <v>370</v>
      </c>
      <c r="O44" s="25">
        <v>40</v>
      </c>
      <c r="P44" s="25">
        <v>0</v>
      </c>
      <c r="Q44" s="25">
        <v>410</v>
      </c>
      <c r="T44" s="25"/>
      <c r="U44" s="25"/>
      <c r="V44" s="25"/>
      <c r="W44" s="25"/>
      <c r="X44" s="25"/>
      <c r="Y44" s="25"/>
      <c r="Z44" s="25"/>
      <c r="AA44" s="25"/>
      <c r="AB44" s="25"/>
      <c r="AC44" s="25"/>
      <c r="AD44" s="25"/>
      <c r="AE44" s="29"/>
      <c r="AF44" s="29"/>
      <c r="AG44" s="29"/>
      <c r="AH44" s="29"/>
      <c r="AI44" s="29"/>
      <c r="AJ44" s="29"/>
      <c r="AK44" s="29"/>
      <c r="AL44" s="29"/>
      <c r="AM44" s="29"/>
    </row>
    <row r="45" spans="1:39" ht="79.2" x14ac:dyDescent="0.3">
      <c r="A45" s="108" t="s">
        <v>323</v>
      </c>
      <c r="B45" s="108" t="s">
        <v>324</v>
      </c>
      <c r="C45" s="108" t="s">
        <v>325</v>
      </c>
      <c r="D45" s="108"/>
      <c r="E45" s="108"/>
      <c r="F45" s="108" t="s">
        <v>326</v>
      </c>
      <c r="G45" s="108" t="str">
        <f>VLOOKUP(F45,regions!A$2:C$419,3,FALSE)</f>
        <v>Metropolitan district</v>
      </c>
      <c r="H45" s="108" t="str">
        <f>IFERROR(VLOOKUP(F45,classifications!A$3:C$328,3,FALSE),VLOOKUP(F45,classifications!I$2:K$28,3,FALSE))</f>
        <v>Predominantly Urban</v>
      </c>
      <c r="I45" s="29">
        <v>70</v>
      </c>
      <c r="J45" s="29">
        <v>0</v>
      </c>
      <c r="K45" s="29">
        <v>0</v>
      </c>
      <c r="L45" s="29">
        <v>70</v>
      </c>
      <c r="M45" s="25"/>
      <c r="N45" s="29">
        <v>160</v>
      </c>
      <c r="O45" s="25">
        <v>0</v>
      </c>
      <c r="P45" s="25">
        <v>0</v>
      </c>
      <c r="Q45" s="25">
        <v>160</v>
      </c>
      <c r="T45" s="25"/>
      <c r="U45" s="25"/>
      <c r="V45" s="25"/>
      <c r="W45" s="25"/>
      <c r="X45" s="25"/>
      <c r="Y45" s="25"/>
      <c r="Z45" s="25"/>
      <c r="AA45" s="25"/>
      <c r="AB45" s="25"/>
      <c r="AC45" s="25"/>
      <c r="AD45" s="25"/>
      <c r="AE45" s="29"/>
      <c r="AF45" s="29"/>
      <c r="AG45" s="29"/>
      <c r="AH45" s="29"/>
      <c r="AI45" s="29"/>
      <c r="AJ45" s="29"/>
      <c r="AK45" s="29"/>
      <c r="AL45" s="29"/>
      <c r="AM45" s="29"/>
    </row>
    <row r="46" spans="1:39" ht="79.2" x14ac:dyDescent="0.3">
      <c r="A46" s="108" t="s">
        <v>327</v>
      </c>
      <c r="B46" s="108" t="s">
        <v>328</v>
      </c>
      <c r="C46" s="108" t="s">
        <v>329</v>
      </c>
      <c r="D46" s="108"/>
      <c r="E46" s="108"/>
      <c r="F46" s="108" t="s">
        <v>330</v>
      </c>
      <c r="G46" s="108" t="str">
        <f>VLOOKUP(F46,regions!A$2:C$419,3,FALSE)</f>
        <v>Metropolitan district</v>
      </c>
      <c r="H46" s="108" t="str">
        <f>IFERROR(VLOOKUP(F46,classifications!A$3:C$328,3,FALSE),VLOOKUP(F46,classifications!I$2:K$28,3,FALSE))</f>
        <v>Predominantly Urban</v>
      </c>
      <c r="I46" s="29">
        <v>520</v>
      </c>
      <c r="J46" s="29">
        <v>30</v>
      </c>
      <c r="K46" s="29">
        <v>0</v>
      </c>
      <c r="L46" s="29">
        <v>550</v>
      </c>
      <c r="M46" s="25"/>
      <c r="N46" s="29">
        <v>1240</v>
      </c>
      <c r="O46" s="25">
        <v>20</v>
      </c>
      <c r="P46" s="25">
        <v>0</v>
      </c>
      <c r="Q46" s="109">
        <v>1260</v>
      </c>
      <c r="T46" s="25"/>
      <c r="U46" s="25"/>
      <c r="V46" s="25"/>
      <c r="W46" s="25"/>
      <c r="X46" s="25"/>
      <c r="Y46" s="25"/>
      <c r="Z46" s="25"/>
      <c r="AA46" s="25"/>
      <c r="AB46" s="25"/>
      <c r="AC46" s="25"/>
      <c r="AD46" s="25"/>
      <c r="AE46" s="29"/>
      <c r="AF46" s="29"/>
      <c r="AG46" s="29"/>
      <c r="AH46" s="29"/>
      <c r="AI46" s="29"/>
      <c r="AJ46" s="29"/>
      <c r="AK46" s="29"/>
      <c r="AL46" s="29"/>
      <c r="AM46" s="29"/>
    </row>
    <row r="47" spans="1:39" ht="79.2" x14ac:dyDescent="0.3">
      <c r="A47" s="108" t="s">
        <v>331</v>
      </c>
      <c r="B47" s="108" t="s">
        <v>332</v>
      </c>
      <c r="C47" s="108" t="s">
        <v>333</v>
      </c>
      <c r="D47" s="108"/>
      <c r="E47" s="108"/>
      <c r="F47" s="108" t="s">
        <v>334</v>
      </c>
      <c r="G47" s="108" t="str">
        <f>VLOOKUP(F47,regions!A$2:C$419,3,FALSE)</f>
        <v>Metropolitan district</v>
      </c>
      <c r="H47" s="108" t="str">
        <f>IFERROR(VLOOKUP(F47,classifications!A$3:C$328,3,FALSE),VLOOKUP(F47,classifications!I$2:K$28,3,FALSE))</f>
        <v>Predominantly Urban</v>
      </c>
      <c r="I47" s="29">
        <v>150</v>
      </c>
      <c r="J47" s="29">
        <v>10</v>
      </c>
      <c r="K47" s="29">
        <v>0</v>
      </c>
      <c r="L47" s="29">
        <v>160</v>
      </c>
      <c r="M47" s="25"/>
      <c r="N47" s="29">
        <v>200</v>
      </c>
      <c r="O47" s="25">
        <v>130</v>
      </c>
      <c r="P47" s="25">
        <v>80</v>
      </c>
      <c r="Q47" s="25">
        <v>400</v>
      </c>
      <c r="T47" s="25"/>
      <c r="U47" s="25"/>
      <c r="V47" s="25"/>
      <c r="W47" s="25"/>
      <c r="X47" s="25"/>
      <c r="Y47" s="25"/>
      <c r="Z47" s="25"/>
      <c r="AA47" s="25"/>
      <c r="AB47" s="25"/>
      <c r="AC47" s="25"/>
      <c r="AD47" s="25"/>
      <c r="AE47" s="29"/>
      <c r="AF47" s="29"/>
      <c r="AG47" s="29"/>
      <c r="AH47" s="29"/>
      <c r="AI47" s="29"/>
      <c r="AJ47" s="29"/>
      <c r="AK47" s="29"/>
      <c r="AL47" s="29"/>
      <c r="AM47" s="29"/>
    </row>
    <row r="48" spans="1:39" ht="79.2" x14ac:dyDescent="0.3">
      <c r="A48" s="108" t="s">
        <v>335</v>
      </c>
      <c r="B48" s="108" t="s">
        <v>336</v>
      </c>
      <c r="C48" s="108" t="s">
        <v>337</v>
      </c>
      <c r="D48" s="108"/>
      <c r="E48" s="108"/>
      <c r="F48" s="108" t="s">
        <v>338</v>
      </c>
      <c r="G48" s="108" t="str">
        <f>VLOOKUP(F48,regions!A$2:C$419,3,FALSE)</f>
        <v>Metropolitan district</v>
      </c>
      <c r="H48" s="108" t="str">
        <f>IFERROR(VLOOKUP(F48,classifications!A$3:C$328,3,FALSE),VLOOKUP(F48,classifications!I$2:K$28,3,FALSE))</f>
        <v>Predominantly Urban</v>
      </c>
      <c r="I48" s="29">
        <v>730</v>
      </c>
      <c r="J48" s="29">
        <v>0</v>
      </c>
      <c r="K48" s="29">
        <v>20</v>
      </c>
      <c r="L48" s="29">
        <v>760</v>
      </c>
      <c r="M48" s="25"/>
      <c r="N48" s="29">
        <v>270</v>
      </c>
      <c r="O48" s="25">
        <v>10</v>
      </c>
      <c r="P48" s="25">
        <v>0</v>
      </c>
      <c r="Q48" s="25">
        <v>270</v>
      </c>
      <c r="T48" s="25"/>
      <c r="U48" s="25"/>
      <c r="V48" s="25"/>
      <c r="W48" s="25"/>
      <c r="X48" s="25"/>
      <c r="Y48" s="25"/>
      <c r="Z48" s="25"/>
      <c r="AA48" s="25"/>
      <c r="AB48" s="25"/>
      <c r="AC48" s="25"/>
      <c r="AD48" s="25"/>
      <c r="AE48" s="29"/>
      <c r="AF48" s="29"/>
      <c r="AG48" s="29"/>
      <c r="AH48" s="29"/>
      <c r="AI48" s="29"/>
      <c r="AJ48" s="29"/>
      <c r="AK48" s="29"/>
      <c r="AL48" s="29"/>
      <c r="AM48" s="29"/>
    </row>
    <row r="49" spans="1:39" ht="79.2" x14ac:dyDescent="0.3">
      <c r="A49" s="108" t="s">
        <v>339</v>
      </c>
      <c r="B49" s="108" t="s">
        <v>340</v>
      </c>
      <c r="C49" s="108" t="s">
        <v>341</v>
      </c>
      <c r="D49" s="108"/>
      <c r="E49" s="108"/>
      <c r="F49" s="108" t="s">
        <v>342</v>
      </c>
      <c r="G49" s="108" t="str">
        <f>VLOOKUP(F49,regions!A$2:C$419,3,FALSE)</f>
        <v>Metropolitan district</v>
      </c>
      <c r="H49" s="108" t="str">
        <f>IFERROR(VLOOKUP(F49,classifications!A$3:C$328,3,FALSE),VLOOKUP(F49,classifications!I$2:K$28,3,FALSE))</f>
        <v>Predominantly Urban</v>
      </c>
      <c r="I49" s="29">
        <v>290</v>
      </c>
      <c r="J49" s="29">
        <v>0</v>
      </c>
      <c r="K49" s="29">
        <v>0</v>
      </c>
      <c r="L49" s="29">
        <v>290</v>
      </c>
      <c r="M49" s="25"/>
      <c r="N49" s="29">
        <v>240</v>
      </c>
      <c r="O49" s="25">
        <v>20</v>
      </c>
      <c r="P49" s="25">
        <v>0</v>
      </c>
      <c r="Q49" s="25">
        <v>260</v>
      </c>
      <c r="T49" s="25"/>
      <c r="U49" s="25"/>
      <c r="V49" s="25"/>
      <c r="W49" s="25"/>
      <c r="X49" s="25"/>
      <c r="Y49" s="25"/>
      <c r="Z49" s="25"/>
      <c r="AA49" s="25"/>
      <c r="AB49" s="25"/>
      <c r="AC49" s="25"/>
      <c r="AD49" s="25"/>
      <c r="AE49" s="29"/>
      <c r="AF49" s="29"/>
      <c r="AG49" s="29"/>
      <c r="AH49" s="29"/>
      <c r="AI49" s="29"/>
      <c r="AJ49" s="29"/>
      <c r="AK49" s="29"/>
      <c r="AL49" s="29"/>
      <c r="AM49" s="29"/>
    </row>
    <row r="50" spans="1:39" ht="79.2" x14ac:dyDescent="0.3">
      <c r="A50" s="108" t="s">
        <v>343</v>
      </c>
      <c r="B50" s="108" t="s">
        <v>344</v>
      </c>
      <c r="C50" s="108" t="s">
        <v>345</v>
      </c>
      <c r="D50" s="108"/>
      <c r="E50" s="108"/>
      <c r="F50" s="108" t="s">
        <v>346</v>
      </c>
      <c r="G50" s="108" t="str">
        <f>VLOOKUP(F50,regions!A$2:C$419,3,FALSE)</f>
        <v>Metropolitan district</v>
      </c>
      <c r="H50" s="108" t="str">
        <f>IFERROR(VLOOKUP(F50,classifications!A$3:C$328,3,FALSE),VLOOKUP(F50,classifications!I$2:K$28,3,FALSE))</f>
        <v>Predominantly Urban</v>
      </c>
      <c r="I50" s="29">
        <v>30</v>
      </c>
      <c r="J50" s="29">
        <v>10</v>
      </c>
      <c r="K50" s="29">
        <v>0</v>
      </c>
      <c r="L50" s="29">
        <v>30</v>
      </c>
      <c r="M50" s="25"/>
      <c r="N50" s="29">
        <v>80</v>
      </c>
      <c r="O50" s="25">
        <v>0</v>
      </c>
      <c r="P50" s="25">
        <v>0</v>
      </c>
      <c r="Q50" s="25">
        <v>80</v>
      </c>
      <c r="T50" s="25"/>
      <c r="U50" s="25"/>
      <c r="V50" s="25"/>
      <c r="W50" s="25"/>
      <c r="X50" s="25"/>
      <c r="Y50" s="25"/>
      <c r="Z50" s="25"/>
      <c r="AA50" s="25"/>
      <c r="AB50" s="25"/>
      <c r="AC50" s="25"/>
      <c r="AD50" s="25"/>
      <c r="AE50" s="29"/>
      <c r="AF50" s="29"/>
      <c r="AG50" s="29"/>
      <c r="AH50" s="29"/>
      <c r="AI50" s="29"/>
      <c r="AJ50" s="29"/>
      <c r="AK50" s="29"/>
      <c r="AL50" s="29"/>
      <c r="AM50" s="29"/>
    </row>
    <row r="51" spans="1:39" ht="79.2" x14ac:dyDescent="0.3">
      <c r="A51" s="108" t="s">
        <v>347</v>
      </c>
      <c r="B51" s="108" t="s">
        <v>348</v>
      </c>
      <c r="C51" s="108" t="s">
        <v>349</v>
      </c>
      <c r="D51" s="108"/>
      <c r="E51" s="108"/>
      <c r="F51" s="108" t="s">
        <v>350</v>
      </c>
      <c r="G51" s="108" t="str">
        <f>VLOOKUP(F51,regions!A$2:C$419,3,FALSE)</f>
        <v>Metropolitan district</v>
      </c>
      <c r="H51" s="108" t="str">
        <f>IFERROR(VLOOKUP(F51,classifications!A$3:C$328,3,FALSE),VLOOKUP(F51,classifications!I$2:K$28,3,FALSE))</f>
        <v>Predominantly Urban</v>
      </c>
      <c r="I51" s="29">
        <v>170</v>
      </c>
      <c r="J51" s="29">
        <v>30</v>
      </c>
      <c r="K51" s="29">
        <v>0</v>
      </c>
      <c r="L51" s="29">
        <v>200</v>
      </c>
      <c r="M51" s="25"/>
      <c r="N51" s="29">
        <v>350</v>
      </c>
      <c r="O51" s="25">
        <v>60</v>
      </c>
      <c r="P51" s="25">
        <v>0</v>
      </c>
      <c r="Q51" s="25">
        <v>410</v>
      </c>
      <c r="T51" s="25"/>
      <c r="U51" s="25"/>
      <c r="V51" s="25"/>
      <c r="W51" s="25"/>
      <c r="X51" s="25"/>
      <c r="Y51" s="25"/>
      <c r="Z51" s="25"/>
      <c r="AA51" s="25"/>
      <c r="AB51" s="25"/>
      <c r="AC51" s="25"/>
      <c r="AD51" s="25"/>
      <c r="AE51" s="29"/>
      <c r="AF51" s="29"/>
      <c r="AG51" s="29"/>
      <c r="AH51" s="29"/>
      <c r="AI51" s="29"/>
      <c r="AJ51" s="29"/>
      <c r="AK51" s="29"/>
      <c r="AL51" s="29"/>
      <c r="AM51" s="29"/>
    </row>
    <row r="52" spans="1:39" ht="79.2" x14ac:dyDescent="0.3">
      <c r="A52" s="108" t="s">
        <v>351</v>
      </c>
      <c r="B52" s="108" t="s">
        <v>352</v>
      </c>
      <c r="C52" s="108" t="s">
        <v>353</v>
      </c>
      <c r="D52" s="108"/>
      <c r="E52" s="108"/>
      <c r="F52" s="108" t="s">
        <v>354</v>
      </c>
      <c r="G52" s="108" t="str">
        <f>VLOOKUP(F52,regions!A$2:C$419,3,FALSE)</f>
        <v>Metropolitan district</v>
      </c>
      <c r="H52" s="108" t="str">
        <f>IFERROR(VLOOKUP(F52,classifications!A$3:C$328,3,FALSE),VLOOKUP(F52,classifications!I$2:K$28,3,FALSE))</f>
        <v>Predominantly Urban</v>
      </c>
      <c r="I52" s="29">
        <v>120</v>
      </c>
      <c r="J52" s="29">
        <v>80</v>
      </c>
      <c r="K52" s="29">
        <v>0</v>
      </c>
      <c r="L52" s="29">
        <v>200</v>
      </c>
      <c r="M52" s="25"/>
      <c r="N52" s="29">
        <v>380</v>
      </c>
      <c r="O52" s="25">
        <v>30</v>
      </c>
      <c r="P52" s="25">
        <v>0</v>
      </c>
      <c r="Q52" s="25">
        <v>410</v>
      </c>
      <c r="T52" s="25"/>
      <c r="U52" s="25"/>
      <c r="V52" s="25"/>
      <c r="W52" s="25"/>
      <c r="X52" s="25"/>
      <c r="Y52" s="25"/>
      <c r="Z52" s="25"/>
      <c r="AA52" s="25"/>
      <c r="AB52" s="25"/>
      <c r="AC52" s="25"/>
      <c r="AD52" s="25"/>
      <c r="AE52" s="29"/>
      <c r="AF52" s="29"/>
      <c r="AG52" s="29"/>
      <c r="AH52" s="29"/>
      <c r="AI52" s="29"/>
      <c r="AJ52" s="29"/>
      <c r="AK52" s="29"/>
      <c r="AL52" s="29"/>
      <c r="AM52" s="29"/>
    </row>
    <row r="53" spans="1:39" ht="79.2" x14ac:dyDescent="0.3">
      <c r="A53" s="108" t="s">
        <v>355</v>
      </c>
      <c r="B53" s="108" t="s">
        <v>356</v>
      </c>
      <c r="C53" s="108" t="s">
        <v>357</v>
      </c>
      <c r="D53" s="108"/>
      <c r="E53" s="108"/>
      <c r="F53" s="108" t="s">
        <v>358</v>
      </c>
      <c r="G53" s="108" t="str">
        <f>VLOOKUP(F53,regions!A$2:C$419,3,FALSE)</f>
        <v>Metropolitan district</v>
      </c>
      <c r="H53" s="108" t="str">
        <f>IFERROR(VLOOKUP(F53,classifications!A$3:C$328,3,FALSE),VLOOKUP(F53,classifications!I$2:K$28,3,FALSE))</f>
        <v>Predominantly Urban</v>
      </c>
      <c r="I53" s="29">
        <v>330</v>
      </c>
      <c r="J53" s="29">
        <v>0</v>
      </c>
      <c r="K53" s="29">
        <v>0</v>
      </c>
      <c r="L53" s="29">
        <v>330</v>
      </c>
      <c r="M53" s="25"/>
      <c r="N53" s="29">
        <v>420</v>
      </c>
      <c r="O53" s="25">
        <v>0</v>
      </c>
      <c r="P53" s="25">
        <v>0</v>
      </c>
      <c r="Q53" s="25">
        <v>420</v>
      </c>
      <c r="T53" s="25"/>
      <c r="U53" s="25"/>
      <c r="V53" s="25"/>
      <c r="W53" s="25"/>
      <c r="X53" s="25"/>
      <c r="Y53" s="25"/>
      <c r="Z53" s="25"/>
      <c r="AA53" s="25"/>
      <c r="AB53" s="25"/>
      <c r="AC53" s="25"/>
      <c r="AD53" s="25"/>
      <c r="AE53" s="29"/>
      <c r="AF53" s="29"/>
      <c r="AG53" s="29"/>
      <c r="AH53" s="29"/>
      <c r="AI53" s="29"/>
      <c r="AJ53" s="29"/>
      <c r="AK53" s="29"/>
      <c r="AL53" s="29"/>
      <c r="AM53" s="29"/>
    </row>
    <row r="54" spans="1:39" x14ac:dyDescent="0.3">
      <c r="A54" s="108"/>
      <c r="B54" s="108"/>
      <c r="C54" s="108"/>
      <c r="D54" s="108"/>
      <c r="E54" s="108"/>
      <c r="F54" s="108"/>
      <c r="G54" s="108"/>
      <c r="H54" s="108"/>
      <c r="I54" s="25"/>
      <c r="J54" s="25"/>
      <c r="K54" s="25"/>
      <c r="L54" s="25"/>
      <c r="M54" s="25"/>
      <c r="N54" s="25"/>
      <c r="O54" s="106" t="s">
        <v>1365</v>
      </c>
      <c r="P54" s="106" t="s">
        <v>1365</v>
      </c>
      <c r="Q54" s="106" t="s">
        <v>1365</v>
      </c>
      <c r="T54" s="25"/>
      <c r="U54" s="25"/>
      <c r="V54" s="25"/>
      <c r="W54" s="25"/>
      <c r="X54" s="25"/>
      <c r="Y54" s="25"/>
      <c r="Z54" s="25"/>
      <c r="AA54" s="25"/>
      <c r="AB54" s="25"/>
      <c r="AC54" s="25"/>
      <c r="AD54" s="25"/>
      <c r="AE54" s="29"/>
      <c r="AF54" s="29"/>
      <c r="AG54" s="29"/>
      <c r="AH54" s="29"/>
      <c r="AI54" s="29"/>
      <c r="AJ54" s="29"/>
      <c r="AK54" s="29"/>
      <c r="AL54" s="29"/>
      <c r="AM54" s="29"/>
    </row>
    <row r="55" spans="1:39" ht="52.8" x14ac:dyDescent="0.3">
      <c r="A55" s="108"/>
      <c r="B55" s="108" t="s">
        <v>1371</v>
      </c>
      <c r="C55" s="108" t="s">
        <v>869</v>
      </c>
      <c r="D55" s="108"/>
      <c r="E55" s="108" t="s">
        <v>870</v>
      </c>
      <c r="F55" s="108" t="s">
        <v>870</v>
      </c>
      <c r="G55" s="108" t="str">
        <f>VLOOKUP(F55,regions!A$2:C$419,3,FALSE)</f>
        <v>Shire county</v>
      </c>
      <c r="H55" s="108"/>
      <c r="I55" s="29">
        <v>920</v>
      </c>
      <c r="J55" s="29">
        <v>140</v>
      </c>
      <c r="K55" s="29">
        <v>0</v>
      </c>
      <c r="L55" s="29">
        <v>1070</v>
      </c>
      <c r="M55" s="25"/>
      <c r="N55" s="29">
        <v>1190</v>
      </c>
      <c r="O55" s="25">
        <v>110</v>
      </c>
      <c r="P55" s="25">
        <v>0</v>
      </c>
      <c r="Q55" s="109">
        <v>1300</v>
      </c>
      <c r="T55" s="25"/>
      <c r="U55" s="25"/>
      <c r="V55" s="25"/>
      <c r="W55" s="25"/>
      <c r="X55" s="25"/>
      <c r="Y55" s="25"/>
      <c r="Z55" s="25"/>
      <c r="AA55" s="25"/>
      <c r="AB55" s="25"/>
      <c r="AC55" s="25"/>
      <c r="AD55" s="25"/>
      <c r="AE55" s="29"/>
      <c r="AF55" s="29"/>
      <c r="AG55" s="29"/>
      <c r="AH55" s="29"/>
      <c r="AI55" s="29"/>
      <c r="AJ55" s="29"/>
      <c r="AK55" s="29"/>
      <c r="AL55" s="29"/>
      <c r="AM55" s="29"/>
    </row>
    <row r="56" spans="1:39" ht="52.8" x14ac:dyDescent="0.3">
      <c r="A56" s="108" t="s">
        <v>871</v>
      </c>
      <c r="B56" s="108" t="s">
        <v>872</v>
      </c>
      <c r="C56" s="108" t="s">
        <v>873</v>
      </c>
      <c r="D56" s="108"/>
      <c r="E56" s="108"/>
      <c r="F56" s="108" t="s">
        <v>874</v>
      </c>
      <c r="G56" s="108" t="str">
        <f>VLOOKUP(F56,regions!A$2:C$419,3,FALSE)</f>
        <v>Shire district</v>
      </c>
      <c r="H56" s="108" t="str">
        <f>IFERROR(VLOOKUP(F56,classifications!A$3:C$328,3,FALSE),VLOOKUP(F56,classifications!I$2:K$28,3,FALSE))</f>
        <v>Predominantly Urban</v>
      </c>
      <c r="I56" s="29">
        <v>50</v>
      </c>
      <c r="J56" s="29">
        <v>0</v>
      </c>
      <c r="K56" s="29">
        <v>0</v>
      </c>
      <c r="L56" s="29">
        <v>50</v>
      </c>
      <c r="M56" s="25"/>
      <c r="N56" s="29">
        <v>110</v>
      </c>
      <c r="O56" s="25">
        <v>0</v>
      </c>
      <c r="P56" s="25">
        <v>0</v>
      </c>
      <c r="Q56" s="25">
        <v>110</v>
      </c>
      <c r="T56" s="25"/>
      <c r="U56" s="25"/>
      <c r="V56" s="25"/>
      <c r="W56" s="25"/>
      <c r="X56" s="25"/>
      <c r="Y56" s="25"/>
      <c r="Z56" s="25"/>
      <c r="AA56" s="25"/>
      <c r="AB56" s="25"/>
      <c r="AC56" s="25"/>
      <c r="AD56" s="25"/>
      <c r="AE56" s="29"/>
      <c r="AF56" s="29"/>
      <c r="AG56" s="29"/>
      <c r="AH56" s="29"/>
      <c r="AI56" s="29"/>
      <c r="AJ56" s="29"/>
      <c r="AK56" s="29"/>
      <c r="AL56" s="29"/>
      <c r="AM56" s="29"/>
    </row>
    <row r="57" spans="1:39" ht="52.8" x14ac:dyDescent="0.3">
      <c r="A57" s="108" t="s">
        <v>875</v>
      </c>
      <c r="B57" s="108" t="s">
        <v>876</v>
      </c>
      <c r="C57" s="108" t="s">
        <v>877</v>
      </c>
      <c r="D57" s="108"/>
      <c r="E57" s="108"/>
      <c r="F57" s="108" t="s">
        <v>878</v>
      </c>
      <c r="G57" s="108" t="str">
        <f>VLOOKUP(F57,regions!A$2:C$419,3,FALSE)</f>
        <v>Shire district</v>
      </c>
      <c r="H57" s="108" t="str">
        <f>IFERROR(VLOOKUP(F57,classifications!A$3:C$328,3,FALSE),VLOOKUP(F57,classifications!I$2:K$28,3,FALSE))</f>
        <v>Urban with Significant Rural</v>
      </c>
      <c r="I57" s="29">
        <v>360</v>
      </c>
      <c r="J57" s="29">
        <v>0</v>
      </c>
      <c r="K57" s="29">
        <v>0</v>
      </c>
      <c r="L57" s="29">
        <v>360</v>
      </c>
      <c r="M57" s="25"/>
      <c r="N57" s="29">
        <v>250</v>
      </c>
      <c r="O57" s="25">
        <v>0</v>
      </c>
      <c r="P57" s="25">
        <v>0</v>
      </c>
      <c r="Q57" s="25">
        <v>250</v>
      </c>
      <c r="T57" s="25"/>
      <c r="U57" s="25"/>
      <c r="V57" s="25"/>
      <c r="W57" s="25"/>
      <c r="X57" s="25"/>
      <c r="Y57" s="25"/>
      <c r="Z57" s="25"/>
      <c r="AA57" s="25"/>
      <c r="AB57" s="25"/>
      <c r="AC57" s="25"/>
      <c r="AD57" s="25"/>
      <c r="AE57" s="29"/>
      <c r="AF57" s="29"/>
      <c r="AG57" s="29"/>
      <c r="AH57" s="29"/>
      <c r="AI57" s="29"/>
      <c r="AJ57" s="29"/>
      <c r="AK57" s="29"/>
      <c r="AL57" s="29"/>
      <c r="AM57" s="29"/>
    </row>
    <row r="58" spans="1:39" ht="52.8" x14ac:dyDescent="0.3">
      <c r="A58" s="108" t="s">
        <v>879</v>
      </c>
      <c r="B58" s="108" t="s">
        <v>880</v>
      </c>
      <c r="C58" s="108" t="s">
        <v>881</v>
      </c>
      <c r="D58" s="108"/>
      <c r="E58" s="108"/>
      <c r="F58" s="108" t="s">
        <v>882</v>
      </c>
      <c r="G58" s="108" t="str">
        <f>VLOOKUP(F58,regions!A$2:C$419,3,FALSE)</f>
        <v>Shire district</v>
      </c>
      <c r="H58" s="108" t="str">
        <f>IFERROR(VLOOKUP(F58,classifications!A$3:C$328,3,FALSE),VLOOKUP(F58,classifications!I$2:K$28,3,FALSE))</f>
        <v>Predominantly Urban</v>
      </c>
      <c r="I58" s="29">
        <v>30</v>
      </c>
      <c r="J58" s="29">
        <v>110</v>
      </c>
      <c r="K58" s="29">
        <v>0</v>
      </c>
      <c r="L58" s="29">
        <v>140</v>
      </c>
      <c r="M58" s="25"/>
      <c r="N58" s="29">
        <v>140</v>
      </c>
      <c r="O58" s="25">
        <v>0</v>
      </c>
      <c r="P58" s="25">
        <v>0</v>
      </c>
      <c r="Q58" s="25">
        <v>150</v>
      </c>
      <c r="T58" s="25"/>
      <c r="U58" s="25"/>
      <c r="V58" s="25"/>
      <c r="W58" s="25"/>
      <c r="X58" s="25"/>
      <c r="Y58" s="25"/>
      <c r="Z58" s="25"/>
      <c r="AA58" s="25"/>
      <c r="AB58" s="25"/>
      <c r="AC58" s="25"/>
      <c r="AD58" s="25"/>
      <c r="AE58" s="29"/>
      <c r="AF58" s="29"/>
      <c r="AG58" s="29"/>
      <c r="AH58" s="29"/>
      <c r="AI58" s="29"/>
      <c r="AJ58" s="29"/>
      <c r="AK58" s="29"/>
      <c r="AL58" s="29"/>
      <c r="AM58" s="29"/>
    </row>
    <row r="59" spans="1:39" ht="52.8" x14ac:dyDescent="0.3">
      <c r="A59" s="108" t="s">
        <v>883</v>
      </c>
      <c r="B59" s="108" t="s">
        <v>884</v>
      </c>
      <c r="C59" s="108" t="s">
        <v>885</v>
      </c>
      <c r="D59" s="108"/>
      <c r="E59" s="108"/>
      <c r="F59" s="108" t="s">
        <v>886</v>
      </c>
      <c r="G59" s="108" t="str">
        <f>VLOOKUP(F59,regions!A$2:C$419,3,FALSE)</f>
        <v>Shire district</v>
      </c>
      <c r="H59" s="108" t="str">
        <f>IFERROR(VLOOKUP(F59,classifications!A$3:C$328,3,FALSE),VLOOKUP(F59,classifications!I$2:K$28,3,FALSE))</f>
        <v>Predominantly Urban</v>
      </c>
      <c r="I59" s="29">
        <v>10</v>
      </c>
      <c r="J59" s="29">
        <v>0</v>
      </c>
      <c r="K59" s="29">
        <v>0</v>
      </c>
      <c r="L59" s="29">
        <v>10</v>
      </c>
      <c r="M59" s="25"/>
      <c r="N59" s="29">
        <v>20</v>
      </c>
      <c r="O59" s="25">
        <v>10</v>
      </c>
      <c r="P59" s="25">
        <v>0</v>
      </c>
      <c r="Q59" s="25">
        <v>20</v>
      </c>
      <c r="T59" s="25"/>
      <c r="U59" s="25"/>
      <c r="V59" s="25"/>
      <c r="W59" s="25"/>
      <c r="X59" s="25"/>
      <c r="Y59" s="25"/>
      <c r="Z59" s="25"/>
      <c r="AA59" s="25"/>
      <c r="AB59" s="25"/>
      <c r="AC59" s="25"/>
      <c r="AD59" s="25"/>
      <c r="AE59" s="29"/>
      <c r="AF59" s="29"/>
      <c r="AG59" s="29"/>
      <c r="AH59" s="29"/>
      <c r="AI59" s="29"/>
      <c r="AJ59" s="29"/>
      <c r="AK59" s="29"/>
      <c r="AL59" s="29"/>
      <c r="AM59" s="29"/>
    </row>
    <row r="60" spans="1:39" ht="52.8" x14ac:dyDescent="0.3">
      <c r="A60" s="108" t="s">
        <v>887</v>
      </c>
      <c r="B60" s="108" t="s">
        <v>888</v>
      </c>
      <c r="C60" s="108" t="s">
        <v>889</v>
      </c>
      <c r="D60" s="108"/>
      <c r="E60" s="108"/>
      <c r="F60" s="108" t="s">
        <v>890</v>
      </c>
      <c r="G60" s="108" t="str">
        <f>VLOOKUP(F60,regions!A$2:C$419,3,FALSE)</f>
        <v>Shire district</v>
      </c>
      <c r="H60" s="108" t="str">
        <f>IFERROR(VLOOKUP(F60,classifications!A$3:C$328,3,FALSE),VLOOKUP(F60,classifications!I$2:K$28,3,FALSE))</f>
        <v>Urban with Significant Rural</v>
      </c>
      <c r="I60" s="29">
        <v>50</v>
      </c>
      <c r="J60" s="29">
        <v>10</v>
      </c>
      <c r="K60" s="29">
        <v>0</v>
      </c>
      <c r="L60" s="29">
        <v>70</v>
      </c>
      <c r="M60" s="25"/>
      <c r="N60" s="29">
        <v>120</v>
      </c>
      <c r="O60" s="25">
        <v>0</v>
      </c>
      <c r="P60" s="25">
        <v>0</v>
      </c>
      <c r="Q60" s="25">
        <v>120</v>
      </c>
      <c r="T60" s="25"/>
      <c r="U60" s="25"/>
      <c r="V60" s="25"/>
      <c r="W60" s="25"/>
      <c r="X60" s="25"/>
      <c r="Y60" s="25"/>
      <c r="Z60" s="25"/>
      <c r="AA60" s="25"/>
      <c r="AB60" s="25"/>
      <c r="AC60" s="25"/>
      <c r="AD60" s="25"/>
      <c r="AE60" s="29"/>
      <c r="AF60" s="29"/>
      <c r="AG60" s="29"/>
      <c r="AH60" s="29"/>
      <c r="AI60" s="29"/>
      <c r="AJ60" s="29"/>
      <c r="AK60" s="29"/>
      <c r="AL60" s="29"/>
      <c r="AM60" s="29"/>
    </row>
    <row r="61" spans="1:39" ht="52.8" x14ac:dyDescent="0.3">
      <c r="A61" s="108" t="s">
        <v>891</v>
      </c>
      <c r="B61" s="108" t="s">
        <v>892</v>
      </c>
      <c r="C61" s="108" t="s">
        <v>893</v>
      </c>
      <c r="D61" s="108"/>
      <c r="E61" s="108"/>
      <c r="F61" s="108" t="s">
        <v>894</v>
      </c>
      <c r="G61" s="108" t="str">
        <f>VLOOKUP(F61,regions!A$2:C$419,3,FALSE)</f>
        <v>Shire district</v>
      </c>
      <c r="H61" s="108" t="str">
        <f>IFERROR(VLOOKUP(F61,classifications!A$3:C$328,3,FALSE),VLOOKUP(F61,classifications!I$2:K$28,3,FALSE))</f>
        <v>Predominantly Urban</v>
      </c>
      <c r="I61" s="29">
        <v>20</v>
      </c>
      <c r="J61" s="29">
        <v>0</v>
      </c>
      <c r="K61" s="29">
        <v>0</v>
      </c>
      <c r="L61" s="29">
        <v>20</v>
      </c>
      <c r="M61" s="25"/>
      <c r="N61" s="29">
        <v>50</v>
      </c>
      <c r="O61" s="25">
        <v>0</v>
      </c>
      <c r="P61" s="25">
        <v>0</v>
      </c>
      <c r="Q61" s="25">
        <v>50</v>
      </c>
      <c r="T61" s="25"/>
      <c r="U61" s="25"/>
      <c r="V61" s="25"/>
      <c r="W61" s="25"/>
      <c r="X61" s="25"/>
      <c r="Y61" s="25"/>
      <c r="Z61" s="25"/>
      <c r="AA61" s="25"/>
      <c r="AB61" s="25"/>
      <c r="AC61" s="25"/>
      <c r="AD61" s="25"/>
      <c r="AE61" s="29"/>
      <c r="AF61" s="29"/>
      <c r="AG61" s="29"/>
      <c r="AH61" s="29"/>
      <c r="AI61" s="29"/>
      <c r="AJ61" s="29"/>
      <c r="AK61" s="29"/>
      <c r="AL61" s="29"/>
      <c r="AM61" s="29"/>
    </row>
    <row r="62" spans="1:39" ht="52.8" x14ac:dyDescent="0.3">
      <c r="A62" s="108" t="s">
        <v>895</v>
      </c>
      <c r="B62" s="108" t="s">
        <v>896</v>
      </c>
      <c r="C62" s="108" t="s">
        <v>897</v>
      </c>
      <c r="D62" s="108"/>
      <c r="E62" s="108"/>
      <c r="F62" s="108" t="s">
        <v>898</v>
      </c>
      <c r="G62" s="108" t="str">
        <f>VLOOKUP(F62,regions!A$2:C$419,3,FALSE)</f>
        <v>Shire district</v>
      </c>
      <c r="H62" s="108" t="str">
        <f>IFERROR(VLOOKUP(F62,classifications!A$3:C$328,3,FALSE),VLOOKUP(F62,classifications!I$2:K$28,3,FALSE))</f>
        <v>Predominantly Urban</v>
      </c>
      <c r="I62" s="29">
        <v>30</v>
      </c>
      <c r="J62" s="29">
        <v>0</v>
      </c>
      <c r="K62" s="29">
        <v>0</v>
      </c>
      <c r="L62" s="29">
        <v>30</v>
      </c>
      <c r="M62" s="25"/>
      <c r="N62" s="29">
        <v>50</v>
      </c>
      <c r="O62" s="25">
        <v>20</v>
      </c>
      <c r="P62" s="25">
        <v>0</v>
      </c>
      <c r="Q62" s="25">
        <v>60</v>
      </c>
      <c r="T62" s="25"/>
      <c r="U62" s="25"/>
      <c r="V62" s="25"/>
      <c r="W62" s="25"/>
      <c r="X62" s="25"/>
      <c r="Y62" s="25"/>
      <c r="Z62" s="25"/>
      <c r="AA62" s="25"/>
      <c r="AB62" s="25"/>
      <c r="AC62" s="25"/>
      <c r="AD62" s="25"/>
      <c r="AE62" s="29"/>
      <c r="AF62" s="29"/>
      <c r="AG62" s="29"/>
      <c r="AH62" s="29"/>
      <c r="AI62" s="29"/>
      <c r="AJ62" s="29"/>
      <c r="AK62" s="29"/>
      <c r="AL62" s="29"/>
      <c r="AM62" s="29"/>
    </row>
    <row r="63" spans="1:39" ht="52.8" x14ac:dyDescent="0.3">
      <c r="A63" s="108" t="s">
        <v>899</v>
      </c>
      <c r="B63" s="108" t="s">
        <v>900</v>
      </c>
      <c r="C63" s="108" t="s">
        <v>901</v>
      </c>
      <c r="D63" s="108"/>
      <c r="E63" s="108"/>
      <c r="F63" s="108" t="s">
        <v>902</v>
      </c>
      <c r="G63" s="108" t="str">
        <f>VLOOKUP(F63,regions!A$2:C$419,3,FALSE)</f>
        <v>Shire district</v>
      </c>
      <c r="H63" s="108" t="str">
        <f>IFERROR(VLOOKUP(F63,classifications!A$3:C$328,3,FALSE),VLOOKUP(F63,classifications!I$2:K$28,3,FALSE))</f>
        <v>Predominantly Rural</v>
      </c>
      <c r="I63" s="29">
        <v>20</v>
      </c>
      <c r="J63" s="29">
        <v>20</v>
      </c>
      <c r="K63" s="29">
        <v>0</v>
      </c>
      <c r="L63" s="29">
        <v>40</v>
      </c>
      <c r="M63" s="25"/>
      <c r="N63" s="29">
        <v>20</v>
      </c>
      <c r="O63" s="25">
        <v>40</v>
      </c>
      <c r="P63" s="25">
        <v>0</v>
      </c>
      <c r="Q63" s="25">
        <v>60</v>
      </c>
      <c r="T63" s="25"/>
      <c r="U63" s="25"/>
      <c r="V63" s="25"/>
      <c r="W63" s="25"/>
      <c r="X63" s="25"/>
      <c r="Y63" s="25"/>
      <c r="Z63" s="25"/>
      <c r="AA63" s="25"/>
      <c r="AB63" s="25"/>
      <c r="AC63" s="25"/>
      <c r="AD63" s="25"/>
      <c r="AE63" s="29"/>
      <c r="AF63" s="29"/>
      <c r="AG63" s="29"/>
      <c r="AH63" s="29"/>
      <c r="AI63" s="29"/>
      <c r="AJ63" s="29"/>
      <c r="AK63" s="29"/>
      <c r="AL63" s="29"/>
      <c r="AM63" s="29"/>
    </row>
    <row r="64" spans="1:39" ht="52.8" x14ac:dyDescent="0.3">
      <c r="A64" s="108" t="s">
        <v>903</v>
      </c>
      <c r="B64" s="108" t="s">
        <v>904</v>
      </c>
      <c r="C64" s="108" t="s">
        <v>905</v>
      </c>
      <c r="D64" s="108"/>
      <c r="E64" s="108"/>
      <c r="F64" s="108" t="s">
        <v>906</v>
      </c>
      <c r="G64" s="108" t="str">
        <f>VLOOKUP(F64,regions!A$2:C$419,3,FALSE)</f>
        <v>Shire district</v>
      </c>
      <c r="H64" s="108" t="str">
        <f>IFERROR(VLOOKUP(F64,classifications!A$3:C$328,3,FALSE),VLOOKUP(F64,classifications!I$2:K$28,3,FALSE))</f>
        <v>Predominantly Urban</v>
      </c>
      <c r="I64" s="29">
        <v>10</v>
      </c>
      <c r="J64" s="29">
        <v>0</v>
      </c>
      <c r="K64" s="29">
        <v>0</v>
      </c>
      <c r="L64" s="29">
        <v>10</v>
      </c>
      <c r="M64" s="25"/>
      <c r="N64" s="29">
        <v>80</v>
      </c>
      <c r="O64" s="25">
        <v>40</v>
      </c>
      <c r="P64" s="25">
        <v>0</v>
      </c>
      <c r="Q64" s="25">
        <v>120</v>
      </c>
      <c r="T64" s="25"/>
      <c r="U64" s="25"/>
      <c r="V64" s="25"/>
      <c r="W64" s="25"/>
      <c r="X64" s="25"/>
      <c r="Y64" s="25"/>
      <c r="Z64" s="25"/>
      <c r="AA64" s="25"/>
      <c r="AB64" s="25"/>
      <c r="AC64" s="25"/>
      <c r="AD64" s="25"/>
      <c r="AE64" s="29"/>
      <c r="AF64" s="29"/>
      <c r="AG64" s="29"/>
      <c r="AH64" s="29"/>
      <c r="AI64" s="29"/>
      <c r="AJ64" s="29"/>
      <c r="AK64" s="29"/>
      <c r="AL64" s="29"/>
      <c r="AM64" s="29"/>
    </row>
    <row r="65" spans="1:39" ht="52.8" x14ac:dyDescent="0.3">
      <c r="A65" s="108" t="s">
        <v>907</v>
      </c>
      <c r="B65" s="108" t="s">
        <v>908</v>
      </c>
      <c r="C65" s="108" t="s">
        <v>909</v>
      </c>
      <c r="D65" s="108"/>
      <c r="E65" s="108"/>
      <c r="F65" s="108" t="s">
        <v>910</v>
      </c>
      <c r="G65" s="108" t="str">
        <f>VLOOKUP(F65,regions!A$2:C$419,3,FALSE)</f>
        <v>Shire district</v>
      </c>
      <c r="H65" s="108" t="str">
        <f>IFERROR(VLOOKUP(F65,classifications!A$3:C$328,3,FALSE),VLOOKUP(F65,classifications!I$2:K$28,3,FALSE))</f>
        <v>Predominantly Urban</v>
      </c>
      <c r="I65" s="29">
        <v>190</v>
      </c>
      <c r="J65" s="29">
        <v>0</v>
      </c>
      <c r="K65" s="29">
        <v>0</v>
      </c>
      <c r="L65" s="29">
        <v>190</v>
      </c>
      <c r="M65" s="25"/>
      <c r="N65" s="29">
        <v>130</v>
      </c>
      <c r="O65" s="25">
        <v>0</v>
      </c>
      <c r="P65" s="25">
        <v>0</v>
      </c>
      <c r="Q65" s="25">
        <v>130</v>
      </c>
      <c r="T65" s="25"/>
      <c r="U65" s="25"/>
      <c r="V65" s="25"/>
      <c r="W65" s="25"/>
      <c r="X65" s="25"/>
      <c r="Y65" s="25"/>
      <c r="Z65" s="25"/>
      <c r="AA65" s="25"/>
      <c r="AB65" s="25"/>
      <c r="AC65" s="25"/>
      <c r="AD65" s="25"/>
      <c r="AE65" s="29"/>
      <c r="AF65" s="29"/>
      <c r="AG65" s="29"/>
      <c r="AH65" s="29"/>
      <c r="AI65" s="29"/>
      <c r="AJ65" s="29"/>
      <c r="AK65" s="29"/>
      <c r="AL65" s="29"/>
      <c r="AM65" s="29"/>
    </row>
    <row r="66" spans="1:39" ht="52.8" x14ac:dyDescent="0.3">
      <c r="A66" s="108" t="s">
        <v>911</v>
      </c>
      <c r="B66" s="108" t="s">
        <v>912</v>
      </c>
      <c r="C66" s="108" t="s">
        <v>913</v>
      </c>
      <c r="D66" s="108"/>
      <c r="E66" s="108"/>
      <c r="F66" s="108" t="s">
        <v>914</v>
      </c>
      <c r="G66" s="108" t="str">
        <f>VLOOKUP(F66,regions!A$2:C$419,3,FALSE)</f>
        <v>Shire district</v>
      </c>
      <c r="H66" s="108" t="str">
        <f>IFERROR(VLOOKUP(F66,classifications!A$3:C$328,3,FALSE),VLOOKUP(F66,classifications!I$2:K$28,3,FALSE))</f>
        <v>Urban with Significant Rural</v>
      </c>
      <c r="I66" s="29">
        <v>70</v>
      </c>
      <c r="J66" s="29">
        <v>0</v>
      </c>
      <c r="K66" s="29">
        <v>0</v>
      </c>
      <c r="L66" s="29">
        <v>70</v>
      </c>
      <c r="M66" s="25"/>
      <c r="N66" s="29">
        <v>80</v>
      </c>
      <c r="O66" s="25">
        <v>0</v>
      </c>
      <c r="P66" s="25">
        <v>0</v>
      </c>
      <c r="Q66" s="25">
        <v>80</v>
      </c>
      <c r="T66" s="25"/>
      <c r="U66" s="25"/>
      <c r="V66" s="25"/>
      <c r="W66" s="25"/>
      <c r="X66" s="25"/>
      <c r="Y66" s="25"/>
      <c r="Z66" s="25"/>
      <c r="AA66" s="25"/>
      <c r="AB66" s="25"/>
      <c r="AC66" s="25"/>
      <c r="AD66" s="25"/>
      <c r="AE66" s="29"/>
      <c r="AF66" s="29"/>
      <c r="AG66" s="29"/>
      <c r="AH66" s="29"/>
      <c r="AI66" s="29"/>
      <c r="AJ66" s="29"/>
      <c r="AK66" s="29"/>
      <c r="AL66" s="29"/>
      <c r="AM66" s="29"/>
    </row>
    <row r="67" spans="1:39" ht="52.8" x14ac:dyDescent="0.3">
      <c r="A67" s="108" t="s">
        <v>915</v>
      </c>
      <c r="B67" s="108" t="s">
        <v>916</v>
      </c>
      <c r="C67" s="108" t="s">
        <v>917</v>
      </c>
      <c r="D67" s="108"/>
      <c r="E67" s="108"/>
      <c r="F67" s="108" t="s">
        <v>918</v>
      </c>
      <c r="G67" s="108" t="str">
        <f>VLOOKUP(F67,regions!A$2:C$419,3,FALSE)</f>
        <v>Shire district</v>
      </c>
      <c r="H67" s="108" t="str">
        <f>IFERROR(VLOOKUP(F67,classifications!A$3:C$328,3,FALSE),VLOOKUP(F67,classifications!I$2:K$28,3,FALSE))</f>
        <v>Predominantly Rural</v>
      </c>
      <c r="I67" s="29">
        <v>100</v>
      </c>
      <c r="J67" s="29">
        <v>0</v>
      </c>
      <c r="K67" s="29">
        <v>0</v>
      </c>
      <c r="L67" s="29">
        <v>100</v>
      </c>
      <c r="M67" s="25"/>
      <c r="N67" s="29">
        <v>150</v>
      </c>
      <c r="O67" s="25">
        <v>0</v>
      </c>
      <c r="P67" s="25">
        <v>0</v>
      </c>
      <c r="Q67" s="25">
        <v>150</v>
      </c>
      <c r="T67" s="25"/>
      <c r="U67" s="25"/>
      <c r="V67" s="25"/>
      <c r="W67" s="25"/>
      <c r="X67" s="25"/>
      <c r="Y67" s="25"/>
      <c r="Z67" s="25"/>
      <c r="AA67" s="25"/>
      <c r="AB67" s="25"/>
      <c r="AC67" s="25"/>
      <c r="AD67" s="25"/>
      <c r="AE67" s="29"/>
      <c r="AF67" s="29"/>
      <c r="AG67" s="29"/>
      <c r="AH67" s="29"/>
      <c r="AI67" s="29"/>
      <c r="AJ67" s="29"/>
      <c r="AK67" s="29"/>
      <c r="AL67" s="29"/>
      <c r="AM67" s="29"/>
    </row>
    <row r="68" spans="1:39" x14ac:dyDescent="0.3">
      <c r="A68" s="108"/>
      <c r="B68" s="108"/>
      <c r="C68" s="108"/>
      <c r="D68" s="108"/>
      <c r="E68" s="108"/>
      <c r="F68" s="108"/>
      <c r="G68" s="108"/>
      <c r="H68" s="108"/>
      <c r="I68" s="25"/>
      <c r="J68" s="25"/>
      <c r="K68" s="25"/>
      <c r="L68" s="25"/>
      <c r="M68" s="25"/>
      <c r="N68" s="25"/>
      <c r="O68" s="106" t="s">
        <v>1365</v>
      </c>
      <c r="P68" s="106" t="s">
        <v>1365</v>
      </c>
      <c r="Q68" s="106" t="s">
        <v>1365</v>
      </c>
      <c r="T68" s="25"/>
      <c r="U68" s="25"/>
      <c r="V68" s="25"/>
      <c r="W68" s="25"/>
      <c r="X68" s="25"/>
      <c r="Y68" s="25"/>
      <c r="Z68" s="25"/>
      <c r="AA68" s="25"/>
      <c r="AB68" s="25"/>
      <c r="AC68" s="25"/>
      <c r="AD68" s="25"/>
      <c r="AE68" s="29"/>
      <c r="AF68" s="29"/>
      <c r="AG68" s="29"/>
      <c r="AH68" s="29"/>
      <c r="AI68" s="29"/>
      <c r="AJ68" s="29"/>
      <c r="AK68" s="29"/>
      <c r="AL68" s="29"/>
      <c r="AM68" s="29"/>
    </row>
    <row r="69" spans="1:39" x14ac:dyDescent="0.3">
      <c r="A69" s="108"/>
      <c r="B69" s="108" t="s">
        <v>1372</v>
      </c>
      <c r="C69" s="108" t="s">
        <v>359</v>
      </c>
      <c r="D69" s="108"/>
      <c r="E69" s="108" t="s">
        <v>360</v>
      </c>
      <c r="F69" s="108"/>
      <c r="G69" s="108"/>
      <c r="H69" s="108"/>
      <c r="I69" s="25" t="s">
        <v>1370</v>
      </c>
      <c r="J69" s="25" t="s">
        <v>1370</v>
      </c>
      <c r="K69" s="25" t="s">
        <v>1370</v>
      </c>
      <c r="L69" s="25" t="s">
        <v>1370</v>
      </c>
      <c r="M69" s="25"/>
      <c r="N69" s="25" t="s">
        <v>1370</v>
      </c>
      <c r="O69" s="25" t="s">
        <v>1370</v>
      </c>
      <c r="P69" s="25" t="s">
        <v>1370</v>
      </c>
      <c r="Q69" s="25" t="s">
        <v>1370</v>
      </c>
      <c r="T69" s="25"/>
      <c r="U69" s="25"/>
      <c r="V69" s="25"/>
      <c r="W69" s="25"/>
      <c r="X69" s="25"/>
      <c r="Y69" s="25"/>
      <c r="Z69" s="25"/>
      <c r="AA69" s="25"/>
      <c r="AB69" s="25"/>
      <c r="AC69" s="25"/>
      <c r="AD69" s="25"/>
      <c r="AE69" s="29"/>
      <c r="AF69" s="29"/>
      <c r="AG69" s="29"/>
      <c r="AH69" s="29"/>
      <c r="AI69" s="29"/>
      <c r="AJ69" s="29"/>
      <c r="AK69" s="29"/>
      <c r="AL69" s="29"/>
      <c r="AM69" s="29"/>
    </row>
    <row r="70" spans="1:39" ht="79.2" x14ac:dyDescent="0.3">
      <c r="A70" s="108" t="s">
        <v>361</v>
      </c>
      <c r="B70" s="108" t="s">
        <v>362</v>
      </c>
      <c r="C70" s="108" t="s">
        <v>363</v>
      </c>
      <c r="D70" s="108"/>
      <c r="E70" s="108"/>
      <c r="F70" s="108" t="s">
        <v>364</v>
      </c>
      <c r="G70" s="108" t="str">
        <f>VLOOKUP(F70,regions!A$2:C$419,3,FALSE)</f>
        <v>Metropolitan district</v>
      </c>
      <c r="H70" s="108" t="str">
        <f>IFERROR(VLOOKUP(F70,classifications!A$3:C$328,3,FALSE),VLOOKUP(F70,classifications!I$2:K$28,3,FALSE))</f>
        <v>Predominantly Urban</v>
      </c>
      <c r="I70" s="25" t="s">
        <v>1370</v>
      </c>
      <c r="J70" s="25" t="s">
        <v>1370</v>
      </c>
      <c r="K70" s="25" t="s">
        <v>1370</v>
      </c>
      <c r="L70" s="25" t="s">
        <v>1370</v>
      </c>
      <c r="M70" s="25"/>
      <c r="N70" s="25" t="s">
        <v>1370</v>
      </c>
      <c r="O70" s="25" t="s">
        <v>1370</v>
      </c>
      <c r="P70" s="25" t="s">
        <v>1370</v>
      </c>
      <c r="Q70" s="25" t="s">
        <v>1370</v>
      </c>
      <c r="T70" s="25"/>
      <c r="U70" s="25"/>
      <c r="V70" s="25"/>
      <c r="W70" s="25"/>
      <c r="X70" s="25"/>
      <c r="Y70" s="25"/>
      <c r="Z70" s="25"/>
      <c r="AA70" s="25"/>
      <c r="AB70" s="25"/>
      <c r="AC70" s="25"/>
      <c r="AD70" s="25"/>
      <c r="AE70" s="29"/>
      <c r="AF70" s="29"/>
      <c r="AG70" s="29"/>
      <c r="AH70" s="29"/>
      <c r="AI70" s="29"/>
      <c r="AJ70" s="29"/>
      <c r="AK70" s="29"/>
      <c r="AL70" s="29"/>
      <c r="AM70" s="29"/>
    </row>
    <row r="71" spans="1:39" ht="79.2" x14ac:dyDescent="0.3">
      <c r="A71" s="108" t="s">
        <v>365</v>
      </c>
      <c r="B71" s="108" t="s">
        <v>366</v>
      </c>
      <c r="C71" s="108" t="s">
        <v>367</v>
      </c>
      <c r="D71" s="108"/>
      <c r="E71" s="108"/>
      <c r="F71" s="108" t="s">
        <v>368</v>
      </c>
      <c r="G71" s="108" t="str">
        <f>VLOOKUP(F71,regions!A$2:C$419,3,FALSE)</f>
        <v>Metropolitan district</v>
      </c>
      <c r="H71" s="108" t="str">
        <f>IFERROR(VLOOKUP(F71,classifications!A$3:C$328,3,FALSE),VLOOKUP(F71,classifications!I$2:K$28,3,FALSE))</f>
        <v>Predominantly Urban</v>
      </c>
      <c r="I71" s="29">
        <v>290</v>
      </c>
      <c r="J71" s="29">
        <v>130</v>
      </c>
      <c r="K71" s="29">
        <v>0</v>
      </c>
      <c r="L71" s="29">
        <v>420</v>
      </c>
      <c r="M71" s="25"/>
      <c r="N71" s="29">
        <v>1270</v>
      </c>
      <c r="O71" s="25">
        <v>170</v>
      </c>
      <c r="P71" s="25">
        <v>0</v>
      </c>
      <c r="Q71" s="109">
        <v>1440</v>
      </c>
      <c r="T71" s="25"/>
      <c r="U71" s="25"/>
      <c r="V71" s="25"/>
      <c r="W71" s="25"/>
      <c r="X71" s="25"/>
      <c r="Y71" s="25"/>
      <c r="Z71" s="25"/>
      <c r="AA71" s="25"/>
      <c r="AB71" s="25"/>
      <c r="AC71" s="25"/>
      <c r="AD71" s="25"/>
      <c r="AE71" s="29"/>
      <c r="AF71" s="29"/>
      <c r="AG71" s="29"/>
      <c r="AH71" s="29"/>
      <c r="AI71" s="29"/>
      <c r="AJ71" s="29"/>
      <c r="AK71" s="29"/>
      <c r="AL71" s="29"/>
      <c r="AM71" s="29"/>
    </row>
    <row r="72" spans="1:39" ht="79.2" x14ac:dyDescent="0.3">
      <c r="A72" s="108" t="s">
        <v>369</v>
      </c>
      <c r="B72" s="108" t="s">
        <v>370</v>
      </c>
      <c r="C72" s="108" t="s">
        <v>371</v>
      </c>
      <c r="D72" s="108"/>
      <c r="E72" s="108"/>
      <c r="F72" s="108" t="s">
        <v>372</v>
      </c>
      <c r="G72" s="108" t="str">
        <f>VLOOKUP(F72,regions!A$2:C$419,3,FALSE)</f>
        <v>Metropolitan district</v>
      </c>
      <c r="H72" s="108" t="str">
        <f>IFERROR(VLOOKUP(F72,classifications!A$3:C$328,3,FALSE),VLOOKUP(F72,classifications!I$2:K$28,3,FALSE))</f>
        <v>Predominantly Urban</v>
      </c>
      <c r="I72" s="29">
        <v>120</v>
      </c>
      <c r="J72" s="29">
        <v>30</v>
      </c>
      <c r="K72" s="29">
        <v>0</v>
      </c>
      <c r="L72" s="29">
        <v>150</v>
      </c>
      <c r="M72" s="25"/>
      <c r="N72" s="29">
        <v>90</v>
      </c>
      <c r="O72" s="25">
        <v>60</v>
      </c>
      <c r="P72" s="25">
        <v>0</v>
      </c>
      <c r="Q72" s="25">
        <v>150</v>
      </c>
      <c r="T72" s="25"/>
      <c r="U72" s="25"/>
      <c r="V72" s="25"/>
      <c r="W72" s="25"/>
      <c r="X72" s="25"/>
      <c r="Y72" s="25"/>
      <c r="Z72" s="25"/>
      <c r="AA72" s="25"/>
      <c r="AB72" s="25"/>
      <c r="AC72" s="25"/>
      <c r="AD72" s="25"/>
      <c r="AE72" s="29"/>
      <c r="AF72" s="29"/>
      <c r="AG72" s="29"/>
      <c r="AH72" s="29"/>
      <c r="AI72" s="29"/>
      <c r="AJ72" s="29"/>
      <c r="AK72" s="29"/>
      <c r="AL72" s="29"/>
      <c r="AM72" s="29"/>
    </row>
    <row r="73" spans="1:39" ht="79.2" x14ac:dyDescent="0.3">
      <c r="A73" s="108" t="s">
        <v>373</v>
      </c>
      <c r="B73" s="108" t="s">
        <v>374</v>
      </c>
      <c r="C73" s="108" t="s">
        <v>375</v>
      </c>
      <c r="D73" s="108"/>
      <c r="E73" s="108"/>
      <c r="F73" s="108" t="s">
        <v>376</v>
      </c>
      <c r="G73" s="108" t="str">
        <f>VLOOKUP(F73,regions!A$2:C$419,3,FALSE)</f>
        <v>Metropolitan district</v>
      </c>
      <c r="H73" s="108" t="str">
        <f>IFERROR(VLOOKUP(F73,classifications!A$3:C$328,3,FALSE),VLOOKUP(F73,classifications!I$2:K$28,3,FALSE))</f>
        <v>Predominantly Urban</v>
      </c>
      <c r="I73" s="29">
        <v>160</v>
      </c>
      <c r="J73" s="29">
        <v>10</v>
      </c>
      <c r="K73" s="29">
        <v>0</v>
      </c>
      <c r="L73" s="29">
        <v>170</v>
      </c>
      <c r="M73" s="25"/>
      <c r="N73" s="29">
        <v>180</v>
      </c>
      <c r="O73" s="25">
        <v>50</v>
      </c>
      <c r="P73" s="25">
        <v>0</v>
      </c>
      <c r="Q73" s="25">
        <v>220</v>
      </c>
      <c r="T73" s="25"/>
      <c r="U73" s="25"/>
      <c r="V73" s="25"/>
      <c r="W73" s="25"/>
      <c r="X73" s="25"/>
      <c r="Y73" s="25"/>
      <c r="Z73" s="25"/>
      <c r="AA73" s="25"/>
      <c r="AB73" s="25"/>
      <c r="AC73" s="25"/>
      <c r="AD73" s="25"/>
      <c r="AE73" s="29"/>
      <c r="AF73" s="29"/>
      <c r="AG73" s="29"/>
      <c r="AH73" s="29"/>
      <c r="AI73" s="29"/>
      <c r="AJ73" s="29"/>
      <c r="AK73" s="29"/>
      <c r="AL73" s="29"/>
      <c r="AM73" s="29"/>
    </row>
    <row r="74" spans="1:39" ht="79.2" x14ac:dyDescent="0.3">
      <c r="A74" s="108" t="s">
        <v>377</v>
      </c>
      <c r="B74" s="108" t="s">
        <v>378</v>
      </c>
      <c r="C74" s="108" t="s">
        <v>379</v>
      </c>
      <c r="D74" s="108"/>
      <c r="E74" s="108"/>
      <c r="F74" s="108" t="s">
        <v>380</v>
      </c>
      <c r="G74" s="108" t="str">
        <f>VLOOKUP(F74,regions!A$2:C$419,3,FALSE)</f>
        <v>Metropolitan district</v>
      </c>
      <c r="H74" s="108" t="str">
        <f>IFERROR(VLOOKUP(F74,classifications!A$3:C$328,3,FALSE),VLOOKUP(F74,classifications!I$2:K$28,3,FALSE))</f>
        <v>Predominantly Urban</v>
      </c>
      <c r="I74" s="29">
        <v>240</v>
      </c>
      <c r="J74" s="29">
        <v>10</v>
      </c>
      <c r="K74" s="29">
        <v>10</v>
      </c>
      <c r="L74" s="29">
        <v>260</v>
      </c>
      <c r="M74" s="25"/>
      <c r="N74" s="29">
        <v>260</v>
      </c>
      <c r="O74" s="25">
        <v>10</v>
      </c>
      <c r="P74" s="25">
        <v>0</v>
      </c>
      <c r="Q74" s="25">
        <v>270</v>
      </c>
      <c r="T74" s="25"/>
      <c r="U74" s="25"/>
      <c r="V74" s="25"/>
      <c r="W74" s="25"/>
      <c r="X74" s="25"/>
      <c r="Y74" s="25"/>
      <c r="Z74" s="25"/>
      <c r="AA74" s="25"/>
      <c r="AB74" s="25"/>
      <c r="AC74" s="25"/>
      <c r="AD74" s="25"/>
      <c r="AE74" s="29"/>
      <c r="AF74" s="29"/>
      <c r="AG74" s="29"/>
      <c r="AH74" s="29"/>
      <c r="AI74" s="29"/>
      <c r="AJ74" s="29"/>
      <c r="AK74" s="29"/>
      <c r="AL74" s="29"/>
      <c r="AM74" s="29"/>
    </row>
    <row r="75" spans="1:39" x14ac:dyDescent="0.3">
      <c r="A75" s="108"/>
      <c r="B75" s="108"/>
      <c r="C75" s="108"/>
      <c r="D75" s="108"/>
      <c r="E75" s="108"/>
      <c r="F75" s="108"/>
      <c r="G75" s="108"/>
      <c r="H75" s="108"/>
      <c r="I75" s="25"/>
      <c r="J75" s="25"/>
      <c r="K75" s="25"/>
      <c r="L75" s="25"/>
      <c r="M75" s="25"/>
      <c r="N75" s="25"/>
      <c r="O75" s="106" t="s">
        <v>1365</v>
      </c>
      <c r="P75" s="106" t="s">
        <v>1365</v>
      </c>
      <c r="Q75" s="106" t="s">
        <v>1365</v>
      </c>
      <c r="T75" s="25"/>
      <c r="U75" s="25"/>
      <c r="V75" s="25"/>
      <c r="W75" s="25"/>
      <c r="X75" s="25"/>
      <c r="Y75" s="25"/>
      <c r="Z75" s="25"/>
      <c r="AA75" s="25"/>
      <c r="AB75" s="25"/>
      <c r="AC75" s="25"/>
      <c r="AD75" s="25"/>
      <c r="AE75" s="29"/>
      <c r="AF75" s="29"/>
      <c r="AG75" s="29"/>
      <c r="AH75" s="29"/>
      <c r="AI75" s="29"/>
      <c r="AJ75" s="29"/>
      <c r="AK75" s="29"/>
      <c r="AL75" s="29"/>
      <c r="AM75" s="29"/>
    </row>
    <row r="76" spans="1:39" x14ac:dyDescent="0.3">
      <c r="A76" s="108"/>
      <c r="B76" s="108"/>
      <c r="C76" s="108"/>
      <c r="D76" s="108"/>
      <c r="E76" s="108"/>
      <c r="F76" s="108"/>
      <c r="G76" s="108"/>
      <c r="H76" s="108"/>
      <c r="I76" s="25"/>
      <c r="J76" s="25"/>
      <c r="K76" s="25"/>
      <c r="L76" s="25"/>
      <c r="M76" s="25"/>
      <c r="N76" s="25"/>
      <c r="O76" s="106" t="s">
        <v>1365</v>
      </c>
      <c r="P76" s="106" t="s">
        <v>1365</v>
      </c>
      <c r="Q76" s="106" t="s">
        <v>1365</v>
      </c>
      <c r="T76" s="25"/>
      <c r="U76" s="25"/>
      <c r="V76" s="25"/>
      <c r="W76" s="25"/>
      <c r="X76" s="25"/>
      <c r="Y76" s="25"/>
      <c r="Z76" s="25"/>
      <c r="AA76" s="25"/>
      <c r="AB76" s="25"/>
      <c r="AC76" s="25"/>
      <c r="AD76" s="25"/>
      <c r="AE76" s="29"/>
      <c r="AF76" s="29"/>
      <c r="AG76" s="29"/>
      <c r="AH76" s="29"/>
      <c r="AI76" s="29"/>
      <c r="AJ76" s="29"/>
      <c r="AK76" s="29"/>
      <c r="AL76" s="29"/>
      <c r="AM76" s="29"/>
    </row>
    <row r="77" spans="1:39" x14ac:dyDescent="0.3">
      <c r="A77" s="108"/>
      <c r="B77" s="108" t="s">
        <v>1377</v>
      </c>
      <c r="C77" s="108" t="s">
        <v>1378</v>
      </c>
      <c r="D77" s="108" t="s">
        <v>1379</v>
      </c>
      <c r="E77" s="108"/>
      <c r="F77" s="108"/>
      <c r="G77" s="108"/>
      <c r="H77" s="108"/>
      <c r="I77" s="29">
        <v>6050</v>
      </c>
      <c r="J77" s="29">
        <v>620</v>
      </c>
      <c r="K77" s="29">
        <v>10</v>
      </c>
      <c r="L77" s="29">
        <v>6680</v>
      </c>
      <c r="M77" s="25"/>
      <c r="N77" s="29">
        <v>7800</v>
      </c>
      <c r="O77" s="25">
        <v>910</v>
      </c>
      <c r="P77" s="25">
        <v>0</v>
      </c>
      <c r="Q77" s="109">
        <v>8710</v>
      </c>
      <c r="T77" s="25"/>
      <c r="U77" s="25"/>
      <c r="V77" s="25"/>
      <c r="W77" s="25"/>
      <c r="X77" s="25"/>
      <c r="Y77" s="25"/>
      <c r="Z77" s="25"/>
      <c r="AA77" s="25"/>
      <c r="AB77" s="25"/>
      <c r="AC77" s="25"/>
      <c r="AD77" s="25"/>
      <c r="AE77" s="29"/>
      <c r="AF77" s="29"/>
      <c r="AG77" s="29"/>
      <c r="AH77" s="29"/>
      <c r="AI77" s="29"/>
      <c r="AJ77" s="29"/>
      <c r="AK77" s="29"/>
      <c r="AL77" s="29"/>
      <c r="AM77" s="29"/>
    </row>
    <row r="78" spans="1:39" x14ac:dyDescent="0.3">
      <c r="A78" s="108"/>
      <c r="B78" s="108"/>
      <c r="C78" s="108"/>
      <c r="D78" s="108"/>
      <c r="E78" s="108"/>
      <c r="F78" s="108"/>
      <c r="G78" s="108"/>
      <c r="H78" s="108"/>
      <c r="I78" s="25"/>
      <c r="J78" s="25"/>
      <c r="K78" s="25"/>
      <c r="L78" s="25"/>
      <c r="M78" s="25"/>
      <c r="N78" s="25"/>
      <c r="O78" s="106" t="s">
        <v>1365</v>
      </c>
      <c r="P78" s="106" t="s">
        <v>1365</v>
      </c>
      <c r="Q78" s="106" t="s">
        <v>1365</v>
      </c>
      <c r="T78" s="25"/>
      <c r="U78" s="25"/>
      <c r="V78" s="25"/>
      <c r="W78" s="25"/>
      <c r="X78" s="25"/>
      <c r="Y78" s="25"/>
      <c r="Z78" s="25"/>
      <c r="AA78" s="25"/>
      <c r="AB78" s="25"/>
      <c r="AC78" s="25"/>
      <c r="AD78" s="25"/>
      <c r="AE78" s="29"/>
      <c r="AF78" s="29"/>
      <c r="AG78" s="29"/>
      <c r="AH78" s="29"/>
      <c r="AI78" s="29"/>
      <c r="AJ78" s="29"/>
      <c r="AK78" s="29"/>
      <c r="AL78" s="29"/>
      <c r="AM78" s="29"/>
    </row>
    <row r="79" spans="1:39" ht="79.2" x14ac:dyDescent="0.3">
      <c r="A79" s="108" t="s">
        <v>60</v>
      </c>
      <c r="B79" s="108" t="s">
        <v>61</v>
      </c>
      <c r="C79" s="108" t="s">
        <v>62</v>
      </c>
      <c r="D79" s="108"/>
      <c r="E79" s="108"/>
      <c r="F79" s="108" t="s">
        <v>1671</v>
      </c>
      <c r="G79" s="108" t="str">
        <f>VLOOKUP(F79,regions!A$2:C$419,3,FALSE)</f>
        <v>Unitary authority</v>
      </c>
      <c r="H79" s="108" t="str">
        <f>IFERROR(VLOOKUP(F79,classifications!A$3:C$328,3,FALSE),VLOOKUP(F79,classifications!I$2:K$28,3,FALSE))</f>
        <v>Predominantly Rural</v>
      </c>
      <c r="I79" s="29">
        <v>360</v>
      </c>
      <c r="J79" s="29">
        <v>0</v>
      </c>
      <c r="K79" s="29">
        <v>0</v>
      </c>
      <c r="L79" s="29">
        <v>360</v>
      </c>
      <c r="M79" s="25"/>
      <c r="N79" s="29">
        <v>320</v>
      </c>
      <c r="O79" s="25">
        <v>0</v>
      </c>
      <c r="P79" s="25">
        <v>0</v>
      </c>
      <c r="Q79" s="25">
        <v>320</v>
      </c>
      <c r="T79" s="25"/>
      <c r="U79" s="25"/>
      <c r="V79" s="25"/>
      <c r="W79" s="25"/>
      <c r="X79" s="25"/>
      <c r="Y79" s="25"/>
      <c r="Z79" s="25"/>
      <c r="AA79" s="25"/>
      <c r="AB79" s="25"/>
      <c r="AC79" s="25"/>
      <c r="AD79" s="25"/>
      <c r="AE79" s="29"/>
      <c r="AF79" s="29"/>
      <c r="AG79" s="29"/>
      <c r="AH79" s="29"/>
      <c r="AI79" s="29"/>
      <c r="AJ79" s="29"/>
      <c r="AK79" s="29"/>
      <c r="AL79" s="29"/>
      <c r="AM79" s="29"/>
    </row>
    <row r="80" spans="1:39" ht="79.2" x14ac:dyDescent="0.3">
      <c r="A80" s="108" t="s">
        <v>78</v>
      </c>
      <c r="B80" s="108" t="s">
        <v>79</v>
      </c>
      <c r="C80" s="108" t="s">
        <v>80</v>
      </c>
      <c r="D80" s="108"/>
      <c r="E80" s="108"/>
      <c r="F80" s="108" t="s">
        <v>1724</v>
      </c>
      <c r="G80" s="108" t="str">
        <f>VLOOKUP(F80,regions!A$2:C$419,3,FALSE)</f>
        <v>Unitary authority</v>
      </c>
      <c r="H80" s="108" t="str">
        <f>IFERROR(VLOOKUP(F80,classifications!A$3:C$328,3,FALSE),VLOOKUP(F80,classifications!I$2:K$28,3,FALSE))</f>
        <v>Predominantly Urban</v>
      </c>
      <c r="I80" s="29">
        <v>140</v>
      </c>
      <c r="J80" s="29">
        <v>20</v>
      </c>
      <c r="K80" s="29">
        <v>0</v>
      </c>
      <c r="L80" s="29">
        <v>160</v>
      </c>
      <c r="M80" s="25"/>
      <c r="N80" s="29">
        <v>220</v>
      </c>
      <c r="O80" s="25">
        <v>10</v>
      </c>
      <c r="P80" s="25">
        <v>0</v>
      </c>
      <c r="Q80" s="25">
        <v>230</v>
      </c>
      <c r="T80" s="25"/>
      <c r="U80" s="25"/>
      <c r="V80" s="25"/>
      <c r="W80" s="25"/>
      <c r="X80" s="25"/>
      <c r="Y80" s="25"/>
      <c r="Z80" s="25"/>
      <c r="AA80" s="25"/>
      <c r="AB80" s="25"/>
      <c r="AC80" s="25"/>
      <c r="AD80" s="25"/>
      <c r="AE80" s="29"/>
      <c r="AF80" s="29"/>
      <c r="AG80" s="29"/>
      <c r="AH80" s="29"/>
      <c r="AI80" s="29"/>
      <c r="AJ80" s="29"/>
      <c r="AK80" s="29"/>
      <c r="AL80" s="29"/>
      <c r="AM80" s="29"/>
    </row>
    <row r="81" spans="1:39" ht="79.2" x14ac:dyDescent="0.3">
      <c r="A81" s="108" t="s">
        <v>96</v>
      </c>
      <c r="B81" s="108" t="s">
        <v>97</v>
      </c>
      <c r="C81" s="108" t="s">
        <v>98</v>
      </c>
      <c r="D81" s="108"/>
      <c r="E81" s="108"/>
      <c r="F81" s="108" t="s">
        <v>1672</v>
      </c>
      <c r="G81" s="108" t="str">
        <f>VLOOKUP(F81,regions!A$2:C$419,3,FALSE)</f>
        <v>Unitary authority</v>
      </c>
      <c r="H81" s="108" t="str">
        <f>IFERROR(VLOOKUP(F81,classifications!A$3:C$328,3,FALSE),VLOOKUP(F81,classifications!I$2:K$28,3,FALSE))</f>
        <v>Predominantly Urban</v>
      </c>
      <c r="I81" s="29">
        <v>230</v>
      </c>
      <c r="J81" s="29">
        <v>20</v>
      </c>
      <c r="K81" s="29">
        <v>0</v>
      </c>
      <c r="L81" s="29">
        <v>240</v>
      </c>
      <c r="M81" s="25"/>
      <c r="N81" s="29">
        <v>180</v>
      </c>
      <c r="O81" s="25">
        <v>40</v>
      </c>
      <c r="P81" s="25">
        <v>0</v>
      </c>
      <c r="Q81" s="25">
        <v>220</v>
      </c>
      <c r="T81" s="25"/>
      <c r="U81" s="25"/>
      <c r="V81" s="25"/>
      <c r="W81" s="25"/>
      <c r="X81" s="25"/>
      <c r="Y81" s="25"/>
      <c r="Z81" s="25"/>
      <c r="AA81" s="25"/>
      <c r="AB81" s="25"/>
      <c r="AC81" s="25"/>
      <c r="AD81" s="25"/>
      <c r="AE81" s="29"/>
      <c r="AF81" s="29"/>
      <c r="AG81" s="29"/>
      <c r="AH81" s="29"/>
      <c r="AI81" s="29"/>
      <c r="AJ81" s="29"/>
      <c r="AK81" s="29"/>
      <c r="AL81" s="29"/>
      <c r="AM81" s="29"/>
    </row>
    <row r="82" spans="1:39" ht="79.2" x14ac:dyDescent="0.3">
      <c r="A82" s="108" t="s">
        <v>99</v>
      </c>
      <c r="B82" s="108" t="s">
        <v>100</v>
      </c>
      <c r="C82" s="108" t="s">
        <v>101</v>
      </c>
      <c r="D82" s="108"/>
      <c r="E82" s="108"/>
      <c r="F82" s="108" t="s">
        <v>1673</v>
      </c>
      <c r="G82" s="108" t="str">
        <f>VLOOKUP(F82,regions!A$2:C$419,3,FALSE)</f>
        <v>Unitary authority</v>
      </c>
      <c r="H82" s="108" t="str">
        <f>IFERROR(VLOOKUP(F82,classifications!A$3:C$328,3,FALSE),VLOOKUP(F82,classifications!I$2:K$28,3,FALSE))</f>
        <v>Urban with Significant Rural</v>
      </c>
      <c r="I82" s="29">
        <v>220</v>
      </c>
      <c r="J82" s="29">
        <v>0</v>
      </c>
      <c r="K82" s="29">
        <v>0</v>
      </c>
      <c r="L82" s="29">
        <v>220</v>
      </c>
      <c r="M82" s="25"/>
      <c r="N82" s="29">
        <v>280</v>
      </c>
      <c r="O82" s="25">
        <v>10</v>
      </c>
      <c r="P82" s="25">
        <v>0</v>
      </c>
      <c r="Q82" s="25">
        <v>290</v>
      </c>
      <c r="T82" s="25"/>
      <c r="U82" s="25"/>
      <c r="V82" s="25"/>
      <c r="W82" s="25"/>
      <c r="X82" s="25"/>
      <c r="Y82" s="25"/>
      <c r="Z82" s="25"/>
      <c r="AA82" s="25"/>
      <c r="AB82" s="25"/>
      <c r="AC82" s="25"/>
      <c r="AD82" s="25"/>
      <c r="AE82" s="29"/>
      <c r="AF82" s="29"/>
      <c r="AG82" s="29"/>
      <c r="AH82" s="29"/>
      <c r="AI82" s="29"/>
      <c r="AJ82" s="29"/>
      <c r="AK82" s="29"/>
      <c r="AL82" s="29"/>
      <c r="AM82" s="29"/>
    </row>
    <row r="83" spans="1:39" ht="79.2" x14ac:dyDescent="0.3">
      <c r="A83" s="108" t="s">
        <v>180</v>
      </c>
      <c r="B83" s="108" t="s">
        <v>181</v>
      </c>
      <c r="C83" s="108" t="s">
        <v>182</v>
      </c>
      <c r="D83" s="108"/>
      <c r="E83" s="108"/>
      <c r="F83" s="108" t="s">
        <v>1725</v>
      </c>
      <c r="G83" s="108" t="str">
        <f>VLOOKUP(F83,regions!A$2:C$419,3,FALSE)</f>
        <v>Unitary authority</v>
      </c>
      <c r="H83" s="108" t="str">
        <f>IFERROR(VLOOKUP(F83,classifications!A$3:C$328,3,FALSE),VLOOKUP(F83,classifications!I$2:K$28,3,FALSE))</f>
        <v>Predominantly Urban</v>
      </c>
      <c r="I83" s="29">
        <v>390</v>
      </c>
      <c r="J83" s="29">
        <v>0</v>
      </c>
      <c r="K83" s="29">
        <v>0</v>
      </c>
      <c r="L83" s="29">
        <v>390</v>
      </c>
      <c r="M83" s="25"/>
      <c r="N83" s="29">
        <v>510</v>
      </c>
      <c r="O83" s="25">
        <v>20</v>
      </c>
      <c r="P83" s="25">
        <v>0</v>
      </c>
      <c r="Q83" s="25">
        <v>540</v>
      </c>
      <c r="T83" s="25"/>
      <c r="U83" s="25"/>
      <c r="V83" s="25"/>
      <c r="W83" s="25"/>
      <c r="X83" s="25"/>
      <c r="Y83" s="25"/>
      <c r="Z83" s="25"/>
      <c r="AA83" s="25"/>
      <c r="AB83" s="25"/>
      <c r="AC83" s="25"/>
      <c r="AD83" s="25"/>
      <c r="AE83" s="29"/>
      <c r="AF83" s="29"/>
      <c r="AG83" s="29"/>
      <c r="AH83" s="29"/>
      <c r="AI83" s="29"/>
      <c r="AJ83" s="29"/>
      <c r="AK83" s="29"/>
      <c r="AL83" s="29"/>
      <c r="AM83" s="29"/>
    </row>
    <row r="84" spans="1:39" x14ac:dyDescent="0.3">
      <c r="A84" s="108"/>
      <c r="B84" s="108"/>
      <c r="C84" s="108"/>
      <c r="D84" s="108"/>
      <c r="E84" s="108"/>
      <c r="F84" s="108"/>
      <c r="G84" s="108"/>
      <c r="H84" s="108"/>
      <c r="I84" s="25"/>
      <c r="J84" s="25"/>
      <c r="K84" s="25"/>
      <c r="L84" s="25"/>
      <c r="M84" s="25"/>
      <c r="N84" s="25"/>
      <c r="O84" s="106" t="s">
        <v>1365</v>
      </c>
      <c r="P84" s="106" t="s">
        <v>1365</v>
      </c>
      <c r="Q84" s="106" t="s">
        <v>1365</v>
      </c>
      <c r="T84" s="25"/>
      <c r="U84" s="25"/>
      <c r="V84" s="25"/>
      <c r="W84" s="25"/>
      <c r="X84" s="25"/>
      <c r="Y84" s="25"/>
      <c r="Z84" s="25"/>
      <c r="AA84" s="25"/>
      <c r="AB84" s="25"/>
      <c r="AC84" s="25"/>
      <c r="AD84" s="25"/>
      <c r="AE84" s="29"/>
      <c r="AF84" s="29"/>
      <c r="AG84" s="29"/>
      <c r="AH84" s="29"/>
      <c r="AI84" s="29"/>
      <c r="AJ84" s="29"/>
      <c r="AK84" s="29"/>
      <c r="AL84" s="29"/>
      <c r="AM84" s="29"/>
    </row>
    <row r="85" spans="1:39" ht="52.8" x14ac:dyDescent="0.3">
      <c r="A85" s="108"/>
      <c r="B85" s="108" t="s">
        <v>1380</v>
      </c>
      <c r="C85" s="108" t="s">
        <v>1039</v>
      </c>
      <c r="D85" s="108"/>
      <c r="E85" s="108" t="s">
        <v>1040</v>
      </c>
      <c r="F85" s="108" t="s">
        <v>1040</v>
      </c>
      <c r="G85" s="108" t="str">
        <f>VLOOKUP(F85,regions!A$2:C$419,3,FALSE)</f>
        <v>Shire county</v>
      </c>
      <c r="H85" s="108"/>
      <c r="I85" s="29">
        <v>760</v>
      </c>
      <c r="J85" s="29">
        <v>60</v>
      </c>
      <c r="K85" s="29">
        <v>0</v>
      </c>
      <c r="L85" s="29">
        <v>820</v>
      </c>
      <c r="M85" s="25"/>
      <c r="N85" s="29">
        <v>830</v>
      </c>
      <c r="O85" s="25">
        <v>140</v>
      </c>
      <c r="P85" s="25">
        <v>0</v>
      </c>
      <c r="Q85" s="25">
        <v>970</v>
      </c>
      <c r="T85" s="25"/>
      <c r="U85" s="25"/>
      <c r="V85" s="25"/>
      <c r="W85" s="25"/>
      <c r="X85" s="25"/>
      <c r="Y85" s="25"/>
      <c r="Z85" s="25"/>
      <c r="AA85" s="25"/>
      <c r="AB85" s="25"/>
      <c r="AC85" s="25"/>
      <c r="AD85" s="25"/>
      <c r="AE85" s="29"/>
      <c r="AF85" s="29"/>
      <c r="AG85" s="29"/>
      <c r="AH85" s="29"/>
      <c r="AI85" s="29"/>
      <c r="AJ85" s="29"/>
      <c r="AK85" s="29"/>
      <c r="AL85" s="29"/>
      <c r="AM85" s="29"/>
    </row>
    <row r="86" spans="1:39" ht="52.8" x14ac:dyDescent="0.3">
      <c r="A86" s="108" t="s">
        <v>1041</v>
      </c>
      <c r="B86" s="108" t="s">
        <v>1042</v>
      </c>
      <c r="C86" s="108" t="s">
        <v>1043</v>
      </c>
      <c r="D86" s="108"/>
      <c r="E86" s="108"/>
      <c r="F86" s="108" t="s">
        <v>1044</v>
      </c>
      <c r="G86" s="108" t="str">
        <f>VLOOKUP(F86,regions!A$2:C$419,3,FALSE)</f>
        <v>Shire district</v>
      </c>
      <c r="H86" s="108" t="str">
        <f>IFERROR(VLOOKUP(F86,classifications!A$3:C$328,3,FALSE),VLOOKUP(F86,classifications!I$2:K$28,3,FALSE))</f>
        <v>Predominantly Rural</v>
      </c>
      <c r="I86" s="29">
        <v>60</v>
      </c>
      <c r="J86" s="29">
        <v>0</v>
      </c>
      <c r="K86" s="29">
        <v>0</v>
      </c>
      <c r="L86" s="29">
        <v>60</v>
      </c>
      <c r="M86" s="25"/>
      <c r="N86" s="29">
        <v>80</v>
      </c>
      <c r="O86" s="25">
        <v>20</v>
      </c>
      <c r="P86" s="25">
        <v>0</v>
      </c>
      <c r="Q86" s="25">
        <v>90</v>
      </c>
      <c r="T86" s="25"/>
      <c r="U86" s="25"/>
      <c r="V86" s="25"/>
      <c r="W86" s="25"/>
      <c r="X86" s="25"/>
      <c r="Y86" s="25"/>
      <c r="Z86" s="25"/>
      <c r="AA86" s="25"/>
      <c r="AB86" s="25"/>
      <c r="AC86" s="25"/>
      <c r="AD86" s="25"/>
      <c r="AE86" s="29"/>
      <c r="AF86" s="29"/>
      <c r="AG86" s="29"/>
      <c r="AH86" s="29"/>
      <c r="AI86" s="29"/>
      <c r="AJ86" s="29"/>
      <c r="AK86" s="29"/>
      <c r="AL86" s="29"/>
      <c r="AM86" s="29"/>
    </row>
    <row r="87" spans="1:39" ht="52.8" x14ac:dyDescent="0.3">
      <c r="A87" s="108" t="s">
        <v>1045</v>
      </c>
      <c r="B87" s="108" t="s">
        <v>1046</v>
      </c>
      <c r="C87" s="108" t="s">
        <v>1047</v>
      </c>
      <c r="D87" s="108"/>
      <c r="E87" s="108"/>
      <c r="F87" s="108" t="s">
        <v>1048</v>
      </c>
      <c r="G87" s="108" t="str">
        <f>VLOOKUP(F87,regions!A$2:C$419,3,FALSE)</f>
        <v>Shire district</v>
      </c>
      <c r="H87" s="108" t="str">
        <f>IFERROR(VLOOKUP(F87,classifications!A$3:C$328,3,FALSE),VLOOKUP(F87,classifications!I$2:K$28,3,FALSE))</f>
        <v>Predominantly Rural</v>
      </c>
      <c r="I87" s="29">
        <v>170</v>
      </c>
      <c r="J87" s="29">
        <v>30</v>
      </c>
      <c r="K87" s="29">
        <v>0</v>
      </c>
      <c r="L87" s="29">
        <v>200</v>
      </c>
      <c r="M87" s="25"/>
      <c r="N87" s="29">
        <v>110</v>
      </c>
      <c r="O87" s="25">
        <v>10</v>
      </c>
      <c r="P87" s="25">
        <v>0</v>
      </c>
      <c r="Q87" s="25">
        <v>120</v>
      </c>
      <c r="T87" s="25"/>
      <c r="U87" s="25"/>
      <c r="V87" s="25"/>
      <c r="W87" s="25"/>
      <c r="X87" s="25"/>
      <c r="Y87" s="25"/>
      <c r="Z87" s="25"/>
      <c r="AA87" s="25"/>
      <c r="AB87" s="25"/>
      <c r="AC87" s="25"/>
      <c r="AD87" s="25"/>
      <c r="AE87" s="29"/>
      <c r="AF87" s="29"/>
      <c r="AG87" s="29"/>
      <c r="AH87" s="29"/>
      <c r="AI87" s="29"/>
      <c r="AJ87" s="29"/>
      <c r="AK87" s="29"/>
      <c r="AL87" s="29"/>
      <c r="AM87" s="29"/>
    </row>
    <row r="88" spans="1:39" ht="52.8" x14ac:dyDescent="0.3">
      <c r="A88" s="108" t="s">
        <v>1049</v>
      </c>
      <c r="B88" s="108" t="s">
        <v>1050</v>
      </c>
      <c r="C88" s="108" t="s">
        <v>1051</v>
      </c>
      <c r="D88" s="108"/>
      <c r="E88" s="108"/>
      <c r="F88" s="108" t="s">
        <v>1052</v>
      </c>
      <c r="G88" s="108" t="str">
        <f>VLOOKUP(F88,regions!A$2:C$419,3,FALSE)</f>
        <v>Shire district</v>
      </c>
      <c r="H88" s="108" t="str">
        <f>IFERROR(VLOOKUP(F88,classifications!A$3:C$328,3,FALSE),VLOOKUP(F88,classifications!I$2:K$28,3,FALSE))</f>
        <v>Urban with Significant Rural</v>
      </c>
      <c r="I88" s="29">
        <v>90</v>
      </c>
      <c r="J88" s="29">
        <v>20</v>
      </c>
      <c r="K88" s="29">
        <v>0</v>
      </c>
      <c r="L88" s="29">
        <v>110</v>
      </c>
      <c r="M88" s="25"/>
      <c r="N88" s="29">
        <v>150</v>
      </c>
      <c r="O88" s="25">
        <v>40</v>
      </c>
      <c r="P88" s="25">
        <v>0</v>
      </c>
      <c r="Q88" s="25">
        <v>190</v>
      </c>
      <c r="T88" s="25"/>
      <c r="U88" s="25"/>
      <c r="V88" s="25"/>
      <c r="W88" s="25"/>
      <c r="X88" s="25"/>
      <c r="Y88" s="25"/>
      <c r="Z88" s="25"/>
      <c r="AA88" s="25"/>
      <c r="AB88" s="25"/>
      <c r="AC88" s="25"/>
      <c r="AD88" s="25"/>
      <c r="AE88" s="29"/>
      <c r="AF88" s="29"/>
      <c r="AG88" s="29"/>
      <c r="AH88" s="29"/>
      <c r="AI88" s="29"/>
      <c r="AJ88" s="29"/>
      <c r="AK88" s="29"/>
      <c r="AL88" s="29"/>
      <c r="AM88" s="29"/>
    </row>
    <row r="89" spans="1:39" ht="52.8" x14ac:dyDescent="0.3">
      <c r="A89" s="108" t="s">
        <v>1053</v>
      </c>
      <c r="B89" s="108" t="s">
        <v>1054</v>
      </c>
      <c r="C89" s="108" t="s">
        <v>1055</v>
      </c>
      <c r="D89" s="108"/>
      <c r="E89" s="108"/>
      <c r="F89" s="108" t="s">
        <v>1056</v>
      </c>
      <c r="G89" s="108" t="str">
        <f>VLOOKUP(F89,regions!A$2:C$419,3,FALSE)</f>
        <v>Shire district</v>
      </c>
      <c r="H89" s="108" t="str">
        <f>IFERROR(VLOOKUP(F89,classifications!A$3:C$328,3,FALSE),VLOOKUP(F89,classifications!I$2:K$28,3,FALSE))</f>
        <v>Predominantly Rural</v>
      </c>
      <c r="I89" s="29">
        <v>50</v>
      </c>
      <c r="J89" s="29">
        <v>0</v>
      </c>
      <c r="K89" s="29">
        <v>0</v>
      </c>
      <c r="L89" s="29">
        <v>50</v>
      </c>
      <c r="M89" s="25"/>
      <c r="N89" s="29">
        <v>10</v>
      </c>
      <c r="O89" s="25">
        <v>0</v>
      </c>
      <c r="P89" s="25">
        <v>0</v>
      </c>
      <c r="Q89" s="25">
        <v>10</v>
      </c>
      <c r="T89" s="25"/>
      <c r="U89" s="25"/>
      <c r="V89" s="25"/>
      <c r="W89" s="25"/>
      <c r="X89" s="25"/>
      <c r="Y89" s="25"/>
      <c r="Z89" s="25"/>
      <c r="AA89" s="25"/>
      <c r="AB89" s="25"/>
      <c r="AC89" s="25"/>
      <c r="AD89" s="25"/>
      <c r="AE89" s="29"/>
      <c r="AF89" s="29"/>
      <c r="AG89" s="29"/>
      <c r="AH89" s="29"/>
      <c r="AI89" s="29"/>
      <c r="AJ89" s="29"/>
      <c r="AK89" s="29"/>
      <c r="AL89" s="29"/>
      <c r="AM89" s="29"/>
    </row>
    <row r="90" spans="1:39" ht="52.8" x14ac:dyDescent="0.3">
      <c r="A90" s="108" t="s">
        <v>1057</v>
      </c>
      <c r="B90" s="108" t="s">
        <v>1058</v>
      </c>
      <c r="C90" s="108" t="s">
        <v>1059</v>
      </c>
      <c r="D90" s="108"/>
      <c r="E90" s="108"/>
      <c r="F90" s="108" t="s">
        <v>1060</v>
      </c>
      <c r="G90" s="108" t="str">
        <f>VLOOKUP(F90,regions!A$2:C$419,3,FALSE)</f>
        <v>Shire district</v>
      </c>
      <c r="H90" s="108" t="str">
        <f>IFERROR(VLOOKUP(F90,classifications!A$3:C$328,3,FALSE),VLOOKUP(F90,classifications!I$2:K$28,3,FALSE))</f>
        <v>Predominantly Rural</v>
      </c>
      <c r="I90" s="29">
        <v>80</v>
      </c>
      <c r="J90" s="29">
        <v>0</v>
      </c>
      <c r="K90" s="29">
        <v>0</v>
      </c>
      <c r="L90" s="29">
        <v>80</v>
      </c>
      <c r="M90" s="25"/>
      <c r="N90" s="29">
        <v>90</v>
      </c>
      <c r="O90" s="25">
        <v>70</v>
      </c>
      <c r="P90" s="25">
        <v>0</v>
      </c>
      <c r="Q90" s="25">
        <v>160</v>
      </c>
      <c r="T90" s="25"/>
      <c r="U90" s="25"/>
      <c r="V90" s="25"/>
      <c r="W90" s="25"/>
      <c r="X90" s="25"/>
      <c r="Y90" s="25"/>
      <c r="Z90" s="25"/>
      <c r="AA90" s="25"/>
      <c r="AB90" s="25"/>
      <c r="AC90" s="25"/>
      <c r="AD90" s="25"/>
      <c r="AE90" s="29"/>
      <c r="AF90" s="29"/>
      <c r="AG90" s="29"/>
      <c r="AH90" s="29"/>
      <c r="AI90" s="29"/>
      <c r="AJ90" s="29"/>
      <c r="AK90" s="29"/>
      <c r="AL90" s="29"/>
      <c r="AM90" s="29"/>
    </row>
    <row r="91" spans="1:39" ht="52.8" x14ac:dyDescent="0.3">
      <c r="A91" s="108" t="s">
        <v>1061</v>
      </c>
      <c r="B91" s="108" t="s">
        <v>1062</v>
      </c>
      <c r="C91" s="108" t="s">
        <v>1063</v>
      </c>
      <c r="D91" s="108"/>
      <c r="E91" s="108"/>
      <c r="F91" s="108" t="s">
        <v>1064</v>
      </c>
      <c r="G91" s="108" t="str">
        <f>VLOOKUP(F91,regions!A$2:C$419,3,FALSE)</f>
        <v>Shire district</v>
      </c>
      <c r="H91" s="108" t="str">
        <f>IFERROR(VLOOKUP(F91,classifications!A$3:C$328,3,FALSE),VLOOKUP(F91,classifications!I$2:K$28,3,FALSE))</f>
        <v>Urban with Significant Rural</v>
      </c>
      <c r="I91" s="29">
        <v>60</v>
      </c>
      <c r="J91" s="29">
        <v>10</v>
      </c>
      <c r="K91" s="29">
        <v>0</v>
      </c>
      <c r="L91" s="29">
        <v>80</v>
      </c>
      <c r="M91" s="25"/>
      <c r="N91" s="29">
        <v>130</v>
      </c>
      <c r="O91" s="25">
        <v>0</v>
      </c>
      <c r="P91" s="25">
        <v>0</v>
      </c>
      <c r="Q91" s="25">
        <v>130</v>
      </c>
      <c r="T91" s="25"/>
      <c r="U91" s="25"/>
      <c r="V91" s="25"/>
      <c r="W91" s="25"/>
      <c r="X91" s="25"/>
      <c r="Y91" s="25"/>
      <c r="Z91" s="25"/>
      <c r="AA91" s="25"/>
      <c r="AB91" s="25"/>
      <c r="AC91" s="25"/>
      <c r="AD91" s="25"/>
      <c r="AE91" s="29"/>
      <c r="AF91" s="29"/>
      <c r="AG91" s="29"/>
      <c r="AH91" s="29"/>
      <c r="AI91" s="29"/>
      <c r="AJ91" s="29"/>
      <c r="AK91" s="29"/>
      <c r="AL91" s="29"/>
      <c r="AM91" s="29"/>
    </row>
    <row r="92" spans="1:39" ht="52.8" x14ac:dyDescent="0.3">
      <c r="A92" s="108" t="s">
        <v>1065</v>
      </c>
      <c r="B92" s="108" t="s">
        <v>1066</v>
      </c>
      <c r="C92" s="108" t="s">
        <v>1067</v>
      </c>
      <c r="D92" s="108"/>
      <c r="E92" s="108"/>
      <c r="F92" s="108" t="s">
        <v>1068</v>
      </c>
      <c r="G92" s="108" t="str">
        <f>VLOOKUP(F92,regions!A$2:C$419,3,FALSE)</f>
        <v>Shire district</v>
      </c>
      <c r="H92" s="108" t="str">
        <f>IFERROR(VLOOKUP(F92,classifications!A$3:C$328,3,FALSE),VLOOKUP(F92,classifications!I$2:K$28,3,FALSE))</f>
        <v>Predominantly Rural</v>
      </c>
      <c r="I92" s="29">
        <v>250</v>
      </c>
      <c r="J92" s="29">
        <v>0</v>
      </c>
      <c r="K92" s="29">
        <v>0</v>
      </c>
      <c r="L92" s="29">
        <v>250</v>
      </c>
      <c r="M92" s="25"/>
      <c r="N92" s="29">
        <v>260</v>
      </c>
      <c r="O92" s="25">
        <v>0</v>
      </c>
      <c r="P92" s="25">
        <v>0</v>
      </c>
      <c r="Q92" s="25">
        <v>260</v>
      </c>
      <c r="T92" s="25"/>
      <c r="U92" s="25"/>
      <c r="V92" s="25"/>
      <c r="W92" s="25"/>
      <c r="X92" s="25"/>
      <c r="Y92" s="25"/>
      <c r="Z92" s="25"/>
      <c r="AA92" s="25"/>
      <c r="AB92" s="25"/>
      <c r="AC92" s="25"/>
      <c r="AD92" s="25"/>
      <c r="AE92" s="29"/>
      <c r="AF92" s="29"/>
      <c r="AG92" s="29"/>
      <c r="AH92" s="29"/>
      <c r="AI92" s="29"/>
      <c r="AJ92" s="29"/>
      <c r="AK92" s="29"/>
      <c r="AL92" s="29"/>
      <c r="AM92" s="29"/>
    </row>
    <row r="93" spans="1:39" x14ac:dyDescent="0.3">
      <c r="A93" s="108"/>
      <c r="B93" s="108"/>
      <c r="C93" s="108"/>
      <c r="D93" s="108"/>
      <c r="E93" s="108"/>
      <c r="F93" s="108"/>
      <c r="G93" s="108"/>
      <c r="H93" s="108"/>
      <c r="I93" s="25"/>
      <c r="J93" s="25"/>
      <c r="K93" s="25"/>
      <c r="L93" s="25"/>
      <c r="M93" s="25"/>
      <c r="N93" s="25"/>
      <c r="O93" s="106" t="s">
        <v>1365</v>
      </c>
      <c r="P93" s="106" t="s">
        <v>1365</v>
      </c>
      <c r="Q93" s="106" t="s">
        <v>1365</v>
      </c>
      <c r="T93" s="25"/>
      <c r="U93" s="25"/>
      <c r="V93" s="25"/>
      <c r="W93" s="25"/>
      <c r="X93" s="25"/>
      <c r="Y93" s="25"/>
      <c r="Z93" s="25"/>
      <c r="AA93" s="25"/>
      <c r="AB93" s="25"/>
      <c r="AC93" s="25"/>
      <c r="AD93" s="25"/>
      <c r="AE93" s="29"/>
      <c r="AF93" s="29"/>
      <c r="AG93" s="29"/>
      <c r="AH93" s="29"/>
      <c r="AI93" s="29"/>
      <c r="AJ93" s="29"/>
      <c r="AK93" s="29"/>
      <c r="AL93" s="29"/>
      <c r="AM93" s="29"/>
    </row>
    <row r="94" spans="1:39" x14ac:dyDescent="0.3">
      <c r="A94" s="108"/>
      <c r="B94" s="108" t="s">
        <v>1372</v>
      </c>
      <c r="C94" s="108" t="s">
        <v>381</v>
      </c>
      <c r="D94" s="108"/>
      <c r="E94" s="108" t="s">
        <v>382</v>
      </c>
      <c r="F94" s="108"/>
      <c r="G94" s="108"/>
      <c r="H94" s="108"/>
      <c r="I94" s="29">
        <v>1660</v>
      </c>
      <c r="J94" s="29">
        <v>60</v>
      </c>
      <c r="K94" s="29">
        <v>10</v>
      </c>
      <c r="L94" s="29">
        <v>1740</v>
      </c>
      <c r="M94" s="25"/>
      <c r="N94" s="29">
        <v>2120</v>
      </c>
      <c r="O94" s="25">
        <v>80</v>
      </c>
      <c r="P94" s="25">
        <v>0</v>
      </c>
      <c r="Q94" s="109">
        <v>2200</v>
      </c>
      <c r="T94" s="25"/>
      <c r="U94" s="25"/>
      <c r="V94" s="25"/>
      <c r="W94" s="25"/>
      <c r="X94" s="25"/>
      <c r="Y94" s="25"/>
      <c r="Z94" s="25"/>
      <c r="AA94" s="25"/>
      <c r="AB94" s="25"/>
      <c r="AC94" s="25"/>
      <c r="AD94" s="25"/>
      <c r="AE94" s="29"/>
      <c r="AF94" s="29"/>
      <c r="AG94" s="29"/>
      <c r="AH94" s="29"/>
      <c r="AI94" s="29"/>
      <c r="AJ94" s="29"/>
      <c r="AK94" s="29"/>
      <c r="AL94" s="29"/>
      <c r="AM94" s="29"/>
    </row>
    <row r="95" spans="1:39" ht="79.2" x14ac:dyDescent="0.3">
      <c r="A95" s="108" t="s">
        <v>383</v>
      </c>
      <c r="B95" s="108" t="s">
        <v>384</v>
      </c>
      <c r="C95" s="108" t="s">
        <v>385</v>
      </c>
      <c r="D95" s="108"/>
      <c r="E95" s="108"/>
      <c r="F95" s="108" t="s">
        <v>386</v>
      </c>
      <c r="G95" s="108" t="str">
        <f>VLOOKUP(F95,regions!A$2:C$419,3,FALSE)</f>
        <v>Metropolitan district</v>
      </c>
      <c r="H95" s="108" t="str">
        <f>IFERROR(VLOOKUP(F95,classifications!A$3:C$328,3,FALSE),VLOOKUP(F95,classifications!I$2:K$28,3,FALSE))</f>
        <v>Predominantly Urban</v>
      </c>
      <c r="I95" s="29">
        <v>630</v>
      </c>
      <c r="J95" s="29">
        <v>20</v>
      </c>
      <c r="K95" s="29">
        <v>0</v>
      </c>
      <c r="L95" s="29">
        <v>650</v>
      </c>
      <c r="M95" s="25"/>
      <c r="N95" s="29">
        <v>870</v>
      </c>
      <c r="O95" s="25">
        <v>30</v>
      </c>
      <c r="P95" s="25">
        <v>0</v>
      </c>
      <c r="Q95" s="25">
        <v>900</v>
      </c>
      <c r="T95" s="25"/>
      <c r="U95" s="25"/>
      <c r="V95" s="25"/>
      <c r="W95" s="25"/>
      <c r="X95" s="25"/>
      <c r="Y95" s="25"/>
      <c r="Z95" s="25"/>
      <c r="AA95" s="25"/>
      <c r="AB95" s="25"/>
      <c r="AC95" s="25"/>
      <c r="AD95" s="25"/>
      <c r="AE95" s="29"/>
      <c r="AF95" s="29"/>
      <c r="AG95" s="29"/>
      <c r="AH95" s="29"/>
      <c r="AI95" s="29"/>
      <c r="AJ95" s="29"/>
      <c r="AK95" s="29"/>
      <c r="AL95" s="29"/>
      <c r="AM95" s="29"/>
    </row>
    <row r="96" spans="1:39" ht="79.2" x14ac:dyDescent="0.3">
      <c r="A96" s="108" t="s">
        <v>387</v>
      </c>
      <c r="B96" s="108" t="s">
        <v>388</v>
      </c>
      <c r="C96" s="108" t="s">
        <v>389</v>
      </c>
      <c r="D96" s="108"/>
      <c r="E96" s="108"/>
      <c r="F96" s="108" t="s">
        <v>390</v>
      </c>
      <c r="G96" s="108" t="str">
        <f>VLOOKUP(F96,regions!A$2:C$419,3,FALSE)</f>
        <v>Metropolitan district</v>
      </c>
      <c r="H96" s="108" t="str">
        <f>IFERROR(VLOOKUP(F96,classifications!A$3:C$328,3,FALSE),VLOOKUP(F96,classifications!I$2:K$28,3,FALSE))</f>
        <v>Predominantly Urban</v>
      </c>
      <c r="I96" s="29">
        <v>200</v>
      </c>
      <c r="J96" s="29">
        <v>10</v>
      </c>
      <c r="K96" s="29">
        <v>0</v>
      </c>
      <c r="L96" s="29">
        <v>210</v>
      </c>
      <c r="M96" s="25"/>
      <c r="N96" s="29">
        <v>310</v>
      </c>
      <c r="O96" s="25">
        <v>20</v>
      </c>
      <c r="P96" s="25">
        <v>0</v>
      </c>
      <c r="Q96" s="25">
        <v>330</v>
      </c>
      <c r="T96" s="25"/>
      <c r="U96" s="25"/>
      <c r="V96" s="25"/>
      <c r="W96" s="25"/>
      <c r="X96" s="25"/>
      <c r="Y96" s="25"/>
      <c r="Z96" s="25"/>
      <c r="AA96" s="25"/>
      <c r="AB96" s="25"/>
      <c r="AC96" s="25"/>
      <c r="AD96" s="25"/>
      <c r="AE96" s="29"/>
      <c r="AF96" s="29"/>
      <c r="AG96" s="29"/>
      <c r="AH96" s="29"/>
      <c r="AI96" s="29"/>
      <c r="AJ96" s="29"/>
      <c r="AK96" s="29"/>
      <c r="AL96" s="29"/>
      <c r="AM96" s="29"/>
    </row>
    <row r="97" spans="1:39" ht="79.2" x14ac:dyDescent="0.3">
      <c r="A97" s="108" t="s">
        <v>391</v>
      </c>
      <c r="B97" s="108" t="s">
        <v>392</v>
      </c>
      <c r="C97" s="108" t="s">
        <v>393</v>
      </c>
      <c r="D97" s="108"/>
      <c r="E97" s="108"/>
      <c r="F97" s="108" t="s">
        <v>394</v>
      </c>
      <c r="G97" s="108" t="str">
        <f>VLOOKUP(F97,regions!A$2:C$419,3,FALSE)</f>
        <v>Metropolitan district</v>
      </c>
      <c r="H97" s="108" t="str">
        <f>IFERROR(VLOOKUP(F97,classifications!A$3:C$328,3,FALSE),VLOOKUP(F97,classifications!I$2:K$28,3,FALSE))</f>
        <v>Predominantly Urban</v>
      </c>
      <c r="I97" s="29">
        <v>370</v>
      </c>
      <c r="J97" s="29">
        <v>20</v>
      </c>
      <c r="K97" s="29">
        <v>0</v>
      </c>
      <c r="L97" s="29">
        <v>390</v>
      </c>
      <c r="M97" s="25"/>
      <c r="N97" s="29">
        <v>420</v>
      </c>
      <c r="O97" s="25">
        <v>0</v>
      </c>
      <c r="P97" s="25">
        <v>0</v>
      </c>
      <c r="Q97" s="25">
        <v>420</v>
      </c>
      <c r="T97" s="25"/>
      <c r="U97" s="25"/>
      <c r="V97" s="25"/>
      <c r="W97" s="25"/>
      <c r="X97" s="25"/>
      <c r="Y97" s="25"/>
      <c r="Z97" s="25"/>
      <c r="AA97" s="25"/>
      <c r="AB97" s="25"/>
      <c r="AC97" s="25"/>
      <c r="AD97" s="25"/>
      <c r="AE97" s="29"/>
      <c r="AF97" s="29"/>
      <c r="AG97" s="29"/>
      <c r="AH97" s="29"/>
      <c r="AI97" s="29"/>
      <c r="AJ97" s="29"/>
      <c r="AK97" s="29"/>
      <c r="AL97" s="29"/>
      <c r="AM97" s="29"/>
    </row>
    <row r="98" spans="1:39" ht="79.2" x14ac:dyDescent="0.3">
      <c r="A98" s="108" t="s">
        <v>395</v>
      </c>
      <c r="B98" s="108" t="s">
        <v>396</v>
      </c>
      <c r="C98" s="108" t="s">
        <v>397</v>
      </c>
      <c r="D98" s="108"/>
      <c r="E98" s="108"/>
      <c r="F98" s="108" t="s">
        <v>398</v>
      </c>
      <c r="G98" s="108" t="str">
        <f>VLOOKUP(F98,regions!A$2:C$419,3,FALSE)</f>
        <v>Metropolitan district</v>
      </c>
      <c r="H98" s="108" t="str">
        <f>IFERROR(VLOOKUP(F98,classifications!A$3:C$328,3,FALSE),VLOOKUP(F98,classifications!I$2:K$28,3,FALSE))</f>
        <v>Predominantly Urban</v>
      </c>
      <c r="I98" s="29">
        <v>460</v>
      </c>
      <c r="J98" s="29">
        <v>20</v>
      </c>
      <c r="K98" s="29">
        <v>10</v>
      </c>
      <c r="L98" s="29">
        <v>490</v>
      </c>
      <c r="M98" s="25"/>
      <c r="N98" s="29">
        <v>520</v>
      </c>
      <c r="O98" s="25">
        <v>30</v>
      </c>
      <c r="P98" s="25">
        <v>0</v>
      </c>
      <c r="Q98" s="25">
        <v>540</v>
      </c>
      <c r="T98" s="25"/>
      <c r="U98" s="25"/>
      <c r="V98" s="25"/>
      <c r="W98" s="25"/>
      <c r="X98" s="25"/>
      <c r="Y98" s="25"/>
      <c r="Z98" s="25"/>
      <c r="AA98" s="25"/>
      <c r="AB98" s="25"/>
      <c r="AC98" s="25"/>
      <c r="AD98" s="25"/>
      <c r="AE98" s="29"/>
      <c r="AF98" s="29"/>
      <c r="AG98" s="29"/>
      <c r="AH98" s="29"/>
      <c r="AI98" s="29"/>
      <c r="AJ98" s="29"/>
      <c r="AK98" s="29"/>
      <c r="AL98" s="29"/>
      <c r="AM98" s="29"/>
    </row>
    <row r="99" spans="1:39" x14ac:dyDescent="0.3">
      <c r="A99" s="108"/>
      <c r="B99" s="108"/>
      <c r="C99" s="108"/>
      <c r="D99" s="108"/>
      <c r="E99" s="108"/>
      <c r="F99" s="108"/>
      <c r="G99" s="108"/>
      <c r="H99" s="108"/>
      <c r="I99" s="25"/>
      <c r="J99" s="25"/>
      <c r="K99" s="25"/>
      <c r="L99" s="25"/>
      <c r="M99" s="25"/>
      <c r="N99" s="25"/>
      <c r="O99" s="106" t="s">
        <v>1365</v>
      </c>
      <c r="P99" s="106" t="s">
        <v>1365</v>
      </c>
      <c r="Q99" s="106" t="s">
        <v>1365</v>
      </c>
      <c r="T99" s="25"/>
      <c r="U99" s="25"/>
      <c r="V99" s="25"/>
      <c r="W99" s="25"/>
      <c r="X99" s="25"/>
      <c r="Y99" s="25"/>
      <c r="Z99" s="25"/>
      <c r="AA99" s="25"/>
      <c r="AB99" s="25"/>
      <c r="AC99" s="25"/>
      <c r="AD99" s="25"/>
      <c r="AE99" s="29"/>
      <c r="AF99" s="29"/>
      <c r="AG99" s="29"/>
      <c r="AH99" s="29"/>
      <c r="AI99" s="29"/>
      <c r="AJ99" s="29"/>
      <c r="AK99" s="29"/>
      <c r="AL99" s="29"/>
      <c r="AM99" s="29"/>
    </row>
    <row r="100" spans="1:39" x14ac:dyDescent="0.3">
      <c r="A100" s="108"/>
      <c r="B100" s="108" t="s">
        <v>1372</v>
      </c>
      <c r="C100" s="108" t="s">
        <v>451</v>
      </c>
      <c r="D100" s="108"/>
      <c r="E100" s="108" t="s">
        <v>452</v>
      </c>
      <c r="F100" s="108"/>
      <c r="G100" s="108"/>
      <c r="H100" s="108"/>
      <c r="I100" s="25" t="s">
        <v>1370</v>
      </c>
      <c r="J100" s="25" t="s">
        <v>1370</v>
      </c>
      <c r="K100" s="25" t="s">
        <v>1370</v>
      </c>
      <c r="L100" s="25" t="s">
        <v>1370</v>
      </c>
      <c r="M100" s="25"/>
      <c r="N100" s="25" t="s">
        <v>1370</v>
      </c>
      <c r="O100" s="25" t="s">
        <v>1370</v>
      </c>
      <c r="P100" s="25" t="s">
        <v>1370</v>
      </c>
      <c r="Q100" s="25" t="s">
        <v>1370</v>
      </c>
      <c r="T100" s="25"/>
      <c r="U100" s="25"/>
      <c r="V100" s="25"/>
      <c r="W100" s="25"/>
      <c r="X100" s="25"/>
      <c r="Y100" s="25"/>
      <c r="Z100" s="25"/>
      <c r="AA100" s="25"/>
      <c r="AB100" s="25"/>
      <c r="AC100" s="25"/>
      <c r="AD100" s="25"/>
      <c r="AE100" s="29"/>
      <c r="AF100" s="29"/>
      <c r="AG100" s="29"/>
      <c r="AH100" s="29"/>
      <c r="AI100" s="29"/>
      <c r="AJ100" s="29"/>
      <c r="AK100" s="29"/>
      <c r="AL100" s="29"/>
      <c r="AM100" s="29"/>
    </row>
    <row r="101" spans="1:39" ht="79.2" x14ac:dyDescent="0.3">
      <c r="A101" s="108" t="s">
        <v>453</v>
      </c>
      <c r="B101" s="108" t="s">
        <v>454</v>
      </c>
      <c r="C101" s="108" t="s">
        <v>455</v>
      </c>
      <c r="D101" s="108"/>
      <c r="E101" s="108"/>
      <c r="F101" s="108" t="s">
        <v>456</v>
      </c>
      <c r="G101" s="108" t="str">
        <f>VLOOKUP(F101,regions!A$2:C$419,3,FALSE)</f>
        <v>Metropolitan district</v>
      </c>
      <c r="H101" s="108" t="str">
        <f>IFERROR(VLOOKUP(F101,classifications!A$3:C$328,3,FALSE),VLOOKUP(F101,classifications!I$2:K$28,3,FALSE))</f>
        <v>Predominantly Urban</v>
      </c>
      <c r="I101" s="29">
        <v>210</v>
      </c>
      <c r="J101" s="29">
        <v>60</v>
      </c>
      <c r="K101" s="29">
        <v>0</v>
      </c>
      <c r="L101" s="29">
        <v>270</v>
      </c>
      <c r="M101" s="25"/>
      <c r="N101" s="29">
        <v>500</v>
      </c>
      <c r="O101" s="25">
        <v>160</v>
      </c>
      <c r="P101" s="25">
        <v>0</v>
      </c>
      <c r="Q101" s="25">
        <v>660</v>
      </c>
      <c r="T101" s="25"/>
      <c r="U101" s="25"/>
      <c r="V101" s="25"/>
      <c r="W101" s="25"/>
      <c r="X101" s="25"/>
      <c r="Y101" s="25"/>
      <c r="Z101" s="25"/>
      <c r="AA101" s="25"/>
      <c r="AB101" s="25"/>
      <c r="AC101" s="25"/>
      <c r="AD101" s="25"/>
      <c r="AE101" s="29"/>
      <c r="AF101" s="29"/>
      <c r="AG101" s="29"/>
      <c r="AH101" s="29"/>
      <c r="AI101" s="29"/>
      <c r="AJ101" s="29"/>
      <c r="AK101" s="29"/>
      <c r="AL101" s="29"/>
      <c r="AM101" s="29"/>
    </row>
    <row r="102" spans="1:39" ht="79.2" x14ac:dyDescent="0.3">
      <c r="A102" s="108" t="s">
        <v>457</v>
      </c>
      <c r="B102" s="108" t="s">
        <v>458</v>
      </c>
      <c r="C102" s="108" t="s">
        <v>459</v>
      </c>
      <c r="D102" s="108"/>
      <c r="E102" s="108"/>
      <c r="F102" s="108" t="s">
        <v>460</v>
      </c>
      <c r="G102" s="108" t="str">
        <f>VLOOKUP(F102,regions!A$2:C$419,3,FALSE)</f>
        <v>Metropolitan district</v>
      </c>
      <c r="H102" s="108" t="str">
        <f>IFERROR(VLOOKUP(F102,classifications!A$3:C$328,3,FALSE),VLOOKUP(F102,classifications!I$2:K$28,3,FALSE))</f>
        <v>Predominantly Urban</v>
      </c>
      <c r="I102" s="29">
        <v>140</v>
      </c>
      <c r="J102" s="29">
        <v>10</v>
      </c>
      <c r="K102" s="29">
        <v>0</v>
      </c>
      <c r="L102" s="29">
        <v>150</v>
      </c>
      <c r="M102" s="25"/>
      <c r="N102" s="29">
        <v>360</v>
      </c>
      <c r="O102" s="25">
        <v>0</v>
      </c>
      <c r="P102" s="25">
        <v>0</v>
      </c>
      <c r="Q102" s="25">
        <v>360</v>
      </c>
      <c r="T102" s="25"/>
      <c r="U102" s="25"/>
      <c r="V102" s="25"/>
      <c r="W102" s="25"/>
      <c r="X102" s="25"/>
      <c r="Y102" s="25"/>
      <c r="Z102" s="25"/>
      <c r="AA102" s="25"/>
      <c r="AB102" s="25"/>
      <c r="AC102" s="25"/>
      <c r="AD102" s="25"/>
      <c r="AE102" s="29"/>
      <c r="AF102" s="29"/>
      <c r="AG102" s="29"/>
      <c r="AH102" s="29"/>
      <c r="AI102" s="29"/>
      <c r="AJ102" s="29"/>
      <c r="AK102" s="29"/>
      <c r="AL102" s="29"/>
      <c r="AM102" s="29"/>
    </row>
    <row r="103" spans="1:39" ht="79.2" x14ac:dyDescent="0.3">
      <c r="A103" s="108" t="s">
        <v>461</v>
      </c>
      <c r="B103" s="108" t="s">
        <v>462</v>
      </c>
      <c r="C103" s="108" t="s">
        <v>463</v>
      </c>
      <c r="D103" s="108"/>
      <c r="E103" s="108"/>
      <c r="F103" s="108" t="s">
        <v>464</v>
      </c>
      <c r="G103" s="108" t="str">
        <f>VLOOKUP(F103,regions!A$2:C$419,3,FALSE)</f>
        <v>Metropolitan district</v>
      </c>
      <c r="H103" s="108" t="str">
        <f>IFERROR(VLOOKUP(F103,classifications!A$3:C$328,3,FALSE),VLOOKUP(F103,classifications!I$2:K$28,3,FALSE))</f>
        <v>Predominantly Urban</v>
      </c>
      <c r="I103" s="25" t="s">
        <v>1370</v>
      </c>
      <c r="J103" s="25" t="s">
        <v>1370</v>
      </c>
      <c r="K103" s="25" t="s">
        <v>1370</v>
      </c>
      <c r="L103" s="25" t="s">
        <v>1370</v>
      </c>
      <c r="M103" s="25"/>
      <c r="N103" s="25" t="s">
        <v>1370</v>
      </c>
      <c r="O103" s="25" t="s">
        <v>1370</v>
      </c>
      <c r="P103" s="25" t="s">
        <v>1370</v>
      </c>
      <c r="Q103" s="25" t="s">
        <v>1370</v>
      </c>
      <c r="T103" s="25"/>
      <c r="U103" s="25"/>
      <c r="V103" s="25"/>
      <c r="W103" s="25"/>
      <c r="X103" s="25"/>
      <c r="Y103" s="25"/>
      <c r="Z103" s="25"/>
      <c r="AA103" s="25"/>
      <c r="AB103" s="25"/>
      <c r="AC103" s="25"/>
      <c r="AD103" s="25"/>
      <c r="AE103" s="29"/>
      <c r="AF103" s="29"/>
      <c r="AG103" s="29"/>
      <c r="AH103" s="29"/>
      <c r="AI103" s="29"/>
      <c r="AJ103" s="29"/>
      <c r="AK103" s="29"/>
      <c r="AL103" s="29"/>
      <c r="AM103" s="29"/>
    </row>
    <row r="104" spans="1:39" ht="79.2" x14ac:dyDescent="0.3">
      <c r="A104" s="108" t="s">
        <v>465</v>
      </c>
      <c r="B104" s="108" t="s">
        <v>466</v>
      </c>
      <c r="C104" s="108" t="s">
        <v>467</v>
      </c>
      <c r="D104" s="108"/>
      <c r="E104" s="108"/>
      <c r="F104" s="108" t="s">
        <v>468</v>
      </c>
      <c r="G104" s="108" t="str">
        <f>VLOOKUP(F104,regions!A$2:C$419,3,FALSE)</f>
        <v>Metropolitan district</v>
      </c>
      <c r="H104" s="108" t="str">
        <f>IFERROR(VLOOKUP(F104,classifications!A$3:C$328,3,FALSE),VLOOKUP(F104,classifications!I$2:K$28,3,FALSE))</f>
        <v>Predominantly Urban</v>
      </c>
      <c r="I104" s="29">
        <v>850</v>
      </c>
      <c r="J104" s="29">
        <v>180</v>
      </c>
      <c r="K104" s="29">
        <v>0</v>
      </c>
      <c r="L104" s="29">
        <v>1030</v>
      </c>
      <c r="M104" s="25"/>
      <c r="N104" s="29">
        <v>1250</v>
      </c>
      <c r="O104" s="25">
        <v>150</v>
      </c>
      <c r="P104" s="25">
        <v>0</v>
      </c>
      <c r="Q104" s="109">
        <v>1400</v>
      </c>
      <c r="T104" s="25"/>
      <c r="U104" s="25"/>
      <c r="V104" s="25"/>
      <c r="W104" s="25"/>
      <c r="X104" s="25"/>
      <c r="Y104" s="25"/>
      <c r="Z104" s="25"/>
      <c r="AA104" s="25"/>
      <c r="AB104" s="25"/>
      <c r="AC104" s="25"/>
      <c r="AD104" s="25"/>
      <c r="AE104" s="29"/>
      <c r="AF104" s="29"/>
      <c r="AG104" s="29"/>
      <c r="AH104" s="29"/>
      <c r="AI104" s="29"/>
      <c r="AJ104" s="29"/>
      <c r="AK104" s="29"/>
      <c r="AL104" s="29"/>
      <c r="AM104" s="29"/>
    </row>
    <row r="105" spans="1:39" ht="79.2" x14ac:dyDescent="0.3">
      <c r="A105" s="108" t="s">
        <v>469</v>
      </c>
      <c r="B105" s="108" t="s">
        <v>470</v>
      </c>
      <c r="C105" s="108" t="s">
        <v>471</v>
      </c>
      <c r="D105" s="108"/>
      <c r="E105" s="108"/>
      <c r="F105" s="108" t="s">
        <v>472</v>
      </c>
      <c r="G105" s="108" t="str">
        <f>VLOOKUP(F105,regions!A$2:C$419,3,FALSE)</f>
        <v>Metropolitan district</v>
      </c>
      <c r="H105" s="108" t="str">
        <f>IFERROR(VLOOKUP(F105,classifications!A$3:C$328,3,FALSE),VLOOKUP(F105,classifications!I$2:K$28,3,FALSE))</f>
        <v>Predominantly Urban</v>
      </c>
      <c r="I105" s="29">
        <v>690</v>
      </c>
      <c r="J105" s="29">
        <v>210</v>
      </c>
      <c r="K105" s="29">
        <v>0</v>
      </c>
      <c r="L105" s="29">
        <v>900</v>
      </c>
      <c r="M105" s="25"/>
      <c r="N105" s="29">
        <v>630</v>
      </c>
      <c r="O105" s="25">
        <v>290</v>
      </c>
      <c r="P105" s="25">
        <v>0</v>
      </c>
      <c r="Q105" s="25">
        <v>920</v>
      </c>
      <c r="T105" s="25"/>
      <c r="U105" s="25"/>
      <c r="V105" s="25"/>
      <c r="W105" s="25"/>
      <c r="X105" s="25"/>
      <c r="Y105" s="25"/>
      <c r="Z105" s="25"/>
      <c r="AA105" s="25"/>
      <c r="AB105" s="25"/>
      <c r="AC105" s="25"/>
      <c r="AD105" s="25"/>
      <c r="AE105" s="29"/>
      <c r="AF105" s="29"/>
      <c r="AG105" s="29"/>
      <c r="AH105" s="29"/>
      <c r="AI105" s="29"/>
      <c r="AJ105" s="29"/>
      <c r="AK105" s="29"/>
      <c r="AL105" s="29"/>
      <c r="AM105" s="29"/>
    </row>
    <row r="106" spans="1:39" x14ac:dyDescent="0.3">
      <c r="A106" s="108"/>
      <c r="B106" s="108"/>
      <c r="C106" s="108"/>
      <c r="D106" s="108"/>
      <c r="E106" s="108"/>
      <c r="F106" s="108"/>
      <c r="G106" s="108"/>
      <c r="H106" s="108"/>
      <c r="I106" s="25"/>
      <c r="J106" s="25"/>
      <c r="K106" s="25"/>
      <c r="L106" s="25"/>
      <c r="M106" s="25"/>
      <c r="N106" s="25"/>
      <c r="O106" s="106" t="s">
        <v>1365</v>
      </c>
      <c r="P106" s="106" t="s">
        <v>1365</v>
      </c>
      <c r="Q106" s="106" t="s">
        <v>1365</v>
      </c>
      <c r="T106" s="25"/>
      <c r="U106" s="25"/>
      <c r="V106" s="25"/>
      <c r="W106" s="25"/>
      <c r="X106" s="25"/>
      <c r="Y106" s="25"/>
      <c r="Z106" s="25"/>
      <c r="AA106" s="25"/>
      <c r="AB106" s="25"/>
      <c r="AC106" s="25"/>
      <c r="AD106" s="25"/>
      <c r="AE106" s="29"/>
      <c r="AF106" s="29"/>
      <c r="AG106" s="29"/>
      <c r="AH106" s="29"/>
      <c r="AI106" s="29"/>
      <c r="AJ106" s="29"/>
      <c r="AK106" s="29"/>
      <c r="AL106" s="29"/>
      <c r="AM106" s="29"/>
    </row>
    <row r="107" spans="1:39" x14ac:dyDescent="0.3">
      <c r="A107" s="108"/>
      <c r="B107" s="108"/>
      <c r="C107" s="108"/>
      <c r="D107" s="108"/>
      <c r="E107" s="108"/>
      <c r="F107" s="108"/>
      <c r="G107" s="108"/>
      <c r="H107" s="108"/>
      <c r="I107" s="25"/>
      <c r="J107" s="25"/>
      <c r="K107" s="25"/>
      <c r="L107" s="25"/>
      <c r="M107" s="25"/>
      <c r="N107" s="25"/>
      <c r="O107" s="106" t="s">
        <v>1365</v>
      </c>
      <c r="P107" s="106" t="s">
        <v>1365</v>
      </c>
      <c r="Q107" s="106" t="s">
        <v>1365</v>
      </c>
      <c r="T107" s="25"/>
      <c r="U107" s="25"/>
      <c r="V107" s="25"/>
      <c r="W107" s="25"/>
      <c r="X107" s="25"/>
      <c r="Y107" s="25"/>
      <c r="Z107" s="25"/>
      <c r="AA107" s="25"/>
      <c r="AB107" s="25"/>
      <c r="AC107" s="25"/>
      <c r="AD107" s="25"/>
      <c r="AE107" s="29"/>
      <c r="AF107" s="29"/>
      <c r="AG107" s="29"/>
      <c r="AH107" s="29"/>
      <c r="AI107" s="29"/>
      <c r="AJ107" s="29"/>
      <c r="AK107" s="29"/>
      <c r="AL107" s="29"/>
      <c r="AM107" s="29"/>
    </row>
    <row r="108" spans="1:39" x14ac:dyDescent="0.3">
      <c r="A108" s="108"/>
      <c r="B108" s="108" t="s">
        <v>1381</v>
      </c>
      <c r="C108" s="108" t="s">
        <v>1382</v>
      </c>
      <c r="D108" s="108" t="s">
        <v>1383</v>
      </c>
      <c r="E108" s="108"/>
      <c r="F108" s="108"/>
      <c r="G108" s="108"/>
      <c r="H108" s="108"/>
      <c r="I108" s="29">
        <v>6630</v>
      </c>
      <c r="J108" s="29">
        <v>1190</v>
      </c>
      <c r="K108" s="29">
        <v>30</v>
      </c>
      <c r="L108" s="29">
        <v>7850</v>
      </c>
      <c r="M108" s="25"/>
      <c r="N108" s="29">
        <v>9490</v>
      </c>
      <c r="O108" s="109">
        <v>1790</v>
      </c>
      <c r="P108" s="25">
        <v>10</v>
      </c>
      <c r="Q108" s="109">
        <v>11290</v>
      </c>
      <c r="T108" s="25"/>
      <c r="U108" s="25"/>
      <c r="V108" s="25"/>
      <c r="W108" s="25"/>
      <c r="X108" s="25"/>
      <c r="Y108" s="25"/>
      <c r="Z108" s="25"/>
      <c r="AA108" s="25"/>
      <c r="AB108" s="25"/>
      <c r="AC108" s="25"/>
      <c r="AD108" s="25"/>
      <c r="AE108" s="29"/>
      <c r="AF108" s="29"/>
      <c r="AG108" s="29"/>
      <c r="AH108" s="29"/>
      <c r="AI108" s="29"/>
      <c r="AJ108" s="29"/>
      <c r="AK108" s="29"/>
      <c r="AL108" s="29"/>
      <c r="AM108" s="29"/>
    </row>
    <row r="109" spans="1:39" x14ac:dyDescent="0.3">
      <c r="A109" s="108"/>
      <c r="B109" s="108"/>
      <c r="C109" s="108"/>
      <c r="D109" s="108"/>
      <c r="E109" s="108"/>
      <c r="F109" s="108"/>
      <c r="G109" s="108"/>
      <c r="H109" s="108"/>
      <c r="I109" s="25"/>
      <c r="J109" s="25"/>
      <c r="K109" s="25"/>
      <c r="L109" s="25"/>
      <c r="M109" s="25"/>
      <c r="N109" s="25"/>
      <c r="O109" s="106" t="s">
        <v>1365</v>
      </c>
      <c r="P109" s="106" t="s">
        <v>1365</v>
      </c>
      <c r="Q109" s="106" t="s">
        <v>1365</v>
      </c>
      <c r="T109" s="25"/>
      <c r="U109" s="25"/>
      <c r="V109" s="25"/>
      <c r="W109" s="25"/>
      <c r="X109" s="25"/>
      <c r="Y109" s="25"/>
      <c r="Z109" s="25"/>
      <c r="AA109" s="25"/>
      <c r="AB109" s="25"/>
      <c r="AC109" s="25"/>
      <c r="AD109" s="25"/>
      <c r="AE109" s="29"/>
      <c r="AF109" s="29"/>
      <c r="AG109" s="29"/>
      <c r="AH109" s="29"/>
      <c r="AI109" s="29"/>
      <c r="AJ109" s="29"/>
      <c r="AK109" s="29"/>
      <c r="AL109" s="29"/>
      <c r="AM109" s="29"/>
    </row>
    <row r="110" spans="1:39" ht="79.2" x14ac:dyDescent="0.3">
      <c r="A110" s="108" t="s">
        <v>57</v>
      </c>
      <c r="B110" s="108" t="s">
        <v>58</v>
      </c>
      <c r="C110" s="108" t="s">
        <v>59</v>
      </c>
      <c r="D110" s="108"/>
      <c r="E110" s="108"/>
      <c r="F110" s="108" t="s">
        <v>1675</v>
      </c>
      <c r="G110" s="108" t="str">
        <f>VLOOKUP(F110,regions!A$2:C$419,3,FALSE)</f>
        <v>Unitary authority</v>
      </c>
      <c r="H110" s="108" t="str">
        <f>IFERROR(VLOOKUP(F110,classifications!A$3:C$328,3,FALSE),VLOOKUP(F110,classifications!I$2:K$28,3,FALSE))</f>
        <v>Predominantly Urban</v>
      </c>
      <c r="I110" s="25" t="s">
        <v>1370</v>
      </c>
      <c r="J110" s="25" t="s">
        <v>1370</v>
      </c>
      <c r="K110" s="25" t="s">
        <v>1370</v>
      </c>
      <c r="L110" s="25" t="s">
        <v>1370</v>
      </c>
      <c r="M110" s="25"/>
      <c r="N110" s="25" t="s">
        <v>1370</v>
      </c>
      <c r="O110" s="25" t="s">
        <v>1370</v>
      </c>
      <c r="P110" s="25" t="s">
        <v>1370</v>
      </c>
      <c r="Q110" s="25" t="s">
        <v>1370</v>
      </c>
      <c r="T110" s="25"/>
      <c r="U110" s="25"/>
      <c r="V110" s="25"/>
      <c r="W110" s="25"/>
      <c r="X110" s="25"/>
      <c r="Y110" s="25"/>
      <c r="Z110" s="25"/>
      <c r="AA110" s="25"/>
      <c r="AB110" s="25"/>
      <c r="AC110" s="25"/>
      <c r="AD110" s="25"/>
      <c r="AE110" s="29"/>
      <c r="AF110" s="29"/>
      <c r="AG110" s="29"/>
      <c r="AH110" s="29"/>
      <c r="AI110" s="29"/>
      <c r="AJ110" s="29"/>
      <c r="AK110" s="29"/>
      <c r="AL110" s="29"/>
      <c r="AM110" s="29"/>
    </row>
    <row r="111" spans="1:39" ht="79.2" x14ac:dyDescent="0.3">
      <c r="A111" s="108" t="s">
        <v>81</v>
      </c>
      <c r="B111" s="108" t="s">
        <v>82</v>
      </c>
      <c r="C111" s="108" t="s">
        <v>83</v>
      </c>
      <c r="D111" s="108"/>
      <c r="E111" s="108"/>
      <c r="F111" s="108" t="s">
        <v>1676</v>
      </c>
      <c r="G111" s="108" t="str">
        <f>VLOOKUP(F111,regions!A$2:C$419,3,FALSE)</f>
        <v>Unitary authority</v>
      </c>
      <c r="H111" s="108" t="str">
        <f>IFERROR(VLOOKUP(F111,classifications!A$3:C$328,3,FALSE),VLOOKUP(F111,classifications!I$2:K$28,3,FALSE))</f>
        <v>Predominantly Urban</v>
      </c>
      <c r="I111" s="29">
        <v>410</v>
      </c>
      <c r="J111" s="29">
        <v>40</v>
      </c>
      <c r="K111" s="29">
        <v>0</v>
      </c>
      <c r="L111" s="29">
        <v>450</v>
      </c>
      <c r="M111" s="25"/>
      <c r="N111" s="29">
        <v>410</v>
      </c>
      <c r="O111" s="25">
        <v>30</v>
      </c>
      <c r="P111" s="25">
        <v>0</v>
      </c>
      <c r="Q111" s="25">
        <v>440</v>
      </c>
      <c r="T111" s="25"/>
      <c r="U111" s="25"/>
      <c r="V111" s="25"/>
      <c r="W111" s="25"/>
      <c r="X111" s="25"/>
      <c r="Y111" s="25"/>
      <c r="Z111" s="25"/>
      <c r="AA111" s="25"/>
      <c r="AB111" s="25"/>
      <c r="AC111" s="25"/>
      <c r="AD111" s="25"/>
      <c r="AE111" s="29"/>
      <c r="AF111" s="29"/>
      <c r="AG111" s="29"/>
      <c r="AH111" s="29"/>
      <c r="AI111" s="29"/>
      <c r="AJ111" s="29"/>
      <c r="AK111" s="29"/>
      <c r="AL111" s="29"/>
      <c r="AM111" s="29"/>
    </row>
    <row r="112" spans="1:39" ht="79.2" x14ac:dyDescent="0.3">
      <c r="A112" s="108" t="s">
        <v>108</v>
      </c>
      <c r="B112" s="108" t="s">
        <v>109</v>
      </c>
      <c r="C112" s="108" t="s">
        <v>110</v>
      </c>
      <c r="D112" s="108"/>
      <c r="E112" s="108"/>
      <c r="F112" s="108" t="s">
        <v>1726</v>
      </c>
      <c r="G112" s="108" t="str">
        <f>VLOOKUP(F112,regions!A$2:C$419,3,FALSE)</f>
        <v>Unitary authority</v>
      </c>
      <c r="H112" s="108" t="str">
        <f>IFERROR(VLOOKUP(F112,classifications!A$3:C$328,3,FALSE),VLOOKUP(F112,classifications!I$2:K$28,3,FALSE))</f>
        <v>Predominantly Urban</v>
      </c>
      <c r="I112" s="29">
        <v>70</v>
      </c>
      <c r="J112" s="29">
        <v>20</v>
      </c>
      <c r="K112" s="29">
        <v>0</v>
      </c>
      <c r="L112" s="29">
        <v>90</v>
      </c>
      <c r="M112" s="25"/>
      <c r="N112" s="29">
        <v>660</v>
      </c>
      <c r="O112" s="25">
        <v>20</v>
      </c>
      <c r="P112" s="25">
        <v>0</v>
      </c>
      <c r="Q112" s="25">
        <v>680</v>
      </c>
      <c r="T112" s="25"/>
      <c r="U112" s="25"/>
      <c r="V112" s="25"/>
      <c r="W112" s="25"/>
      <c r="X112" s="25"/>
      <c r="Y112" s="25"/>
      <c r="Z112" s="25"/>
      <c r="AA112" s="25"/>
      <c r="AB112" s="25"/>
      <c r="AC112" s="25"/>
      <c r="AD112" s="25"/>
      <c r="AE112" s="29"/>
      <c r="AF112" s="29"/>
      <c r="AG112" s="29"/>
      <c r="AH112" s="29"/>
      <c r="AI112" s="29"/>
      <c r="AJ112" s="29"/>
      <c r="AK112" s="29"/>
      <c r="AL112" s="29"/>
      <c r="AM112" s="29"/>
    </row>
    <row r="113" spans="1:39" ht="79.2" x14ac:dyDescent="0.3">
      <c r="A113" s="108" t="s">
        <v>129</v>
      </c>
      <c r="B113" s="108" t="s">
        <v>130</v>
      </c>
      <c r="C113" s="108" t="s">
        <v>131</v>
      </c>
      <c r="D113" s="108"/>
      <c r="E113" s="108"/>
      <c r="F113" s="108" t="s">
        <v>1721</v>
      </c>
      <c r="G113" s="108" t="str">
        <f>VLOOKUP(F113,regions!A$2:C$419,3,FALSE)</f>
        <v>Unitary authority</v>
      </c>
      <c r="H113" s="108" t="str">
        <f>IFERROR(VLOOKUP(F113,classifications!A$3:C$328,3,FALSE),VLOOKUP(F113,classifications!I$2:K$28,3,FALSE))</f>
        <v>Predominantly Rural</v>
      </c>
      <c r="I113" s="29">
        <v>30</v>
      </c>
      <c r="J113" s="29">
        <v>10</v>
      </c>
      <c r="K113" s="29">
        <v>0</v>
      </c>
      <c r="L113" s="29">
        <v>40</v>
      </c>
      <c r="M113" s="25"/>
      <c r="N113" s="29">
        <v>60</v>
      </c>
      <c r="O113" s="25">
        <v>0</v>
      </c>
      <c r="P113" s="25">
        <v>0</v>
      </c>
      <c r="Q113" s="25">
        <v>60</v>
      </c>
      <c r="T113" s="25"/>
      <c r="U113" s="25"/>
      <c r="V113" s="25"/>
      <c r="W113" s="25"/>
      <c r="X113" s="25"/>
      <c r="Y113" s="25"/>
      <c r="Z113" s="25"/>
      <c r="AA113" s="25"/>
      <c r="AB113" s="25"/>
      <c r="AC113" s="25"/>
      <c r="AD113" s="25"/>
      <c r="AE113" s="29"/>
      <c r="AF113" s="29"/>
      <c r="AG113" s="29"/>
      <c r="AH113" s="29"/>
      <c r="AI113" s="29"/>
      <c r="AJ113" s="29"/>
      <c r="AK113" s="29"/>
      <c r="AL113" s="29"/>
      <c r="AM113" s="29"/>
    </row>
    <row r="114" spans="1:39" x14ac:dyDescent="0.3">
      <c r="A114" s="108"/>
      <c r="B114" s="108"/>
      <c r="C114" s="108"/>
      <c r="D114" s="108"/>
      <c r="E114" s="108"/>
      <c r="F114" s="108"/>
      <c r="G114" s="108"/>
      <c r="H114" s="108"/>
      <c r="I114" s="25"/>
      <c r="J114" s="25"/>
      <c r="K114" s="25"/>
      <c r="L114" s="25"/>
      <c r="M114" s="25"/>
      <c r="N114" s="25"/>
      <c r="O114" s="106" t="s">
        <v>1365</v>
      </c>
      <c r="P114" s="106" t="s">
        <v>1365</v>
      </c>
      <c r="Q114" s="106" t="s">
        <v>1365</v>
      </c>
      <c r="T114" s="25"/>
      <c r="U114" s="25"/>
      <c r="V114" s="25"/>
      <c r="W114" s="25"/>
      <c r="X114" s="25"/>
      <c r="Y114" s="25"/>
      <c r="Z114" s="25"/>
      <c r="AA114" s="25"/>
      <c r="AB114" s="25"/>
      <c r="AC114" s="25"/>
      <c r="AD114" s="25"/>
      <c r="AE114" s="29"/>
      <c r="AF114" s="29"/>
      <c r="AG114" s="29"/>
      <c r="AH114" s="29"/>
      <c r="AI114" s="29"/>
      <c r="AJ114" s="29"/>
      <c r="AK114" s="29"/>
      <c r="AL114" s="29"/>
      <c r="AM114" s="29"/>
    </row>
    <row r="115" spans="1:39" ht="52.8" x14ac:dyDescent="0.3">
      <c r="A115" s="108"/>
      <c r="B115" s="108" t="s">
        <v>1384</v>
      </c>
      <c r="C115" s="108" t="s">
        <v>540</v>
      </c>
      <c r="D115" s="108"/>
      <c r="E115" s="108" t="s">
        <v>541</v>
      </c>
      <c r="F115" s="108" t="s">
        <v>541</v>
      </c>
      <c r="G115" s="108" t="str">
        <f>VLOOKUP(F115,regions!A$2:C$419,3,FALSE)</f>
        <v>Shire county</v>
      </c>
      <c r="H115" s="108"/>
      <c r="I115" s="25" t="s">
        <v>1370</v>
      </c>
      <c r="J115" s="25" t="s">
        <v>1370</v>
      </c>
      <c r="K115" s="25" t="s">
        <v>1370</v>
      </c>
      <c r="L115" s="25" t="s">
        <v>1370</v>
      </c>
      <c r="M115" s="25"/>
      <c r="N115" s="25" t="s">
        <v>1370</v>
      </c>
      <c r="O115" s="25" t="s">
        <v>1370</v>
      </c>
      <c r="P115" s="25" t="s">
        <v>1370</v>
      </c>
      <c r="Q115" s="25" t="s">
        <v>1370</v>
      </c>
      <c r="T115" s="25"/>
      <c r="U115" s="25"/>
      <c r="V115" s="25"/>
      <c r="W115" s="25"/>
      <c r="X115" s="25"/>
      <c r="Y115" s="25"/>
      <c r="Z115" s="25"/>
      <c r="AA115" s="25"/>
      <c r="AB115" s="25"/>
      <c r="AC115" s="25"/>
      <c r="AD115" s="25"/>
      <c r="AE115" s="29"/>
      <c r="AF115" s="29"/>
      <c r="AG115" s="29"/>
      <c r="AH115" s="29"/>
      <c r="AI115" s="29"/>
      <c r="AJ115" s="29"/>
      <c r="AK115" s="29"/>
      <c r="AL115" s="29"/>
      <c r="AM115" s="29"/>
    </row>
    <row r="116" spans="1:39" ht="52.8" x14ac:dyDescent="0.3">
      <c r="A116" s="108" t="s">
        <v>542</v>
      </c>
      <c r="B116" s="108" t="s">
        <v>543</v>
      </c>
      <c r="C116" s="108" t="s">
        <v>544</v>
      </c>
      <c r="D116" s="108"/>
      <c r="E116" s="108"/>
      <c r="F116" s="108" t="s">
        <v>545</v>
      </c>
      <c r="G116" s="108" t="str">
        <f>VLOOKUP(F116,regions!A$2:C$419,3,FALSE)</f>
        <v>Shire district</v>
      </c>
      <c r="H116" s="108" t="str">
        <f>IFERROR(VLOOKUP(F116,classifications!A$3:C$328,3,FALSE),VLOOKUP(F116,classifications!I$2:K$28,3,FALSE))</f>
        <v>Predominantly Urban</v>
      </c>
      <c r="I116" s="25" t="s">
        <v>1370</v>
      </c>
      <c r="J116" s="25" t="s">
        <v>1370</v>
      </c>
      <c r="K116" s="25" t="s">
        <v>1370</v>
      </c>
      <c r="L116" s="25" t="s">
        <v>1370</v>
      </c>
      <c r="M116" s="25"/>
      <c r="N116" s="25" t="s">
        <v>1370</v>
      </c>
      <c r="O116" s="25" t="s">
        <v>1370</v>
      </c>
      <c r="P116" s="25" t="s">
        <v>1370</v>
      </c>
      <c r="Q116" s="25" t="s">
        <v>1370</v>
      </c>
      <c r="T116" s="25"/>
      <c r="U116" s="25"/>
      <c r="V116" s="25"/>
      <c r="W116" s="25"/>
      <c r="X116" s="25"/>
      <c r="Y116" s="25"/>
      <c r="Z116" s="25"/>
      <c r="AA116" s="25"/>
      <c r="AB116" s="25"/>
      <c r="AC116" s="25"/>
      <c r="AD116" s="25"/>
      <c r="AE116" s="29"/>
      <c r="AF116" s="29"/>
      <c r="AG116" s="29"/>
      <c r="AH116" s="29"/>
      <c r="AI116" s="29"/>
      <c r="AJ116" s="29"/>
      <c r="AK116" s="29"/>
      <c r="AL116" s="29"/>
      <c r="AM116" s="29"/>
    </row>
    <row r="117" spans="1:39" ht="52.8" x14ac:dyDescent="0.3">
      <c r="A117" s="108" t="s">
        <v>546</v>
      </c>
      <c r="B117" s="108" t="s">
        <v>547</v>
      </c>
      <c r="C117" s="108" t="s">
        <v>548</v>
      </c>
      <c r="D117" s="108"/>
      <c r="E117" s="108"/>
      <c r="F117" s="108" t="s">
        <v>549</v>
      </c>
      <c r="G117" s="108" t="str">
        <f>VLOOKUP(F117,regions!A$2:C$419,3,FALSE)</f>
        <v>Shire district</v>
      </c>
      <c r="H117" s="108" t="str">
        <f>IFERROR(VLOOKUP(F117,classifications!A$3:C$328,3,FALSE),VLOOKUP(F117,classifications!I$2:K$28,3,FALSE))</f>
        <v>Urban with Significant Rural</v>
      </c>
      <c r="I117" s="29">
        <v>140</v>
      </c>
      <c r="J117" s="29">
        <v>10</v>
      </c>
      <c r="K117" s="29">
        <v>0</v>
      </c>
      <c r="L117" s="29">
        <v>150</v>
      </c>
      <c r="M117" s="25"/>
      <c r="N117" s="29">
        <v>140</v>
      </c>
      <c r="O117" s="25">
        <v>20</v>
      </c>
      <c r="P117" s="25">
        <v>0</v>
      </c>
      <c r="Q117" s="25">
        <v>170</v>
      </c>
      <c r="T117" s="25"/>
      <c r="U117" s="25"/>
      <c r="V117" s="25"/>
      <c r="W117" s="25"/>
      <c r="X117" s="25"/>
      <c r="Y117" s="25"/>
      <c r="Z117" s="25"/>
      <c r="AA117" s="25"/>
      <c r="AB117" s="25"/>
      <c r="AC117" s="25"/>
      <c r="AD117" s="25"/>
      <c r="AE117" s="29"/>
      <c r="AF117" s="29"/>
      <c r="AG117" s="29"/>
      <c r="AH117" s="29"/>
      <c r="AI117" s="29"/>
      <c r="AJ117" s="29"/>
      <c r="AK117" s="29"/>
      <c r="AL117" s="29"/>
      <c r="AM117" s="29"/>
    </row>
    <row r="118" spans="1:39" ht="52.8" x14ac:dyDescent="0.3">
      <c r="A118" s="108" t="s">
        <v>550</v>
      </c>
      <c r="B118" s="108" t="s">
        <v>551</v>
      </c>
      <c r="C118" s="108" t="s">
        <v>552</v>
      </c>
      <c r="D118" s="108"/>
      <c r="E118" s="108"/>
      <c r="F118" s="108" t="s">
        <v>553</v>
      </c>
      <c r="G118" s="108" t="str">
        <f>VLOOKUP(F118,regions!A$2:C$419,3,FALSE)</f>
        <v>Shire district</v>
      </c>
      <c r="H118" s="108" t="str">
        <f>IFERROR(VLOOKUP(F118,classifications!A$3:C$328,3,FALSE),VLOOKUP(F118,classifications!I$2:K$28,3,FALSE))</f>
        <v>Predominantly Urban</v>
      </c>
      <c r="I118" s="29">
        <v>20</v>
      </c>
      <c r="J118" s="29">
        <v>0</v>
      </c>
      <c r="K118" s="29">
        <v>0</v>
      </c>
      <c r="L118" s="29">
        <v>20</v>
      </c>
      <c r="M118" s="25"/>
      <c r="N118" s="29">
        <v>100</v>
      </c>
      <c r="O118" s="25">
        <v>0</v>
      </c>
      <c r="P118" s="25">
        <v>0</v>
      </c>
      <c r="Q118" s="25">
        <v>100</v>
      </c>
      <c r="T118" s="25"/>
      <c r="U118" s="25"/>
      <c r="V118" s="25"/>
      <c r="W118" s="25"/>
      <c r="X118" s="25"/>
      <c r="Y118" s="25"/>
      <c r="Z118" s="25"/>
      <c r="AA118" s="25"/>
      <c r="AB118" s="25"/>
      <c r="AC118" s="25"/>
      <c r="AD118" s="25"/>
      <c r="AE118" s="29"/>
      <c r="AF118" s="29"/>
      <c r="AG118" s="29"/>
      <c r="AH118" s="29"/>
      <c r="AI118" s="29"/>
      <c r="AJ118" s="29"/>
      <c r="AK118" s="29"/>
      <c r="AL118" s="29"/>
      <c r="AM118" s="29"/>
    </row>
    <row r="119" spans="1:39" ht="52.8" x14ac:dyDescent="0.3">
      <c r="A119" s="108" t="s">
        <v>554</v>
      </c>
      <c r="B119" s="108" t="s">
        <v>555</v>
      </c>
      <c r="C119" s="108" t="s">
        <v>556</v>
      </c>
      <c r="D119" s="108"/>
      <c r="E119" s="108"/>
      <c r="F119" s="108" t="s">
        <v>557</v>
      </c>
      <c r="G119" s="108" t="str">
        <f>VLOOKUP(F119,regions!A$2:C$419,3,FALSE)</f>
        <v>Shire district</v>
      </c>
      <c r="H119" s="108" t="str">
        <f>IFERROR(VLOOKUP(F119,classifications!A$3:C$328,3,FALSE),VLOOKUP(F119,classifications!I$2:K$28,3,FALSE))</f>
        <v>Predominantly Rural</v>
      </c>
      <c r="I119" s="29">
        <v>40</v>
      </c>
      <c r="J119" s="29">
        <v>90</v>
      </c>
      <c r="K119" s="29">
        <v>0</v>
      </c>
      <c r="L119" s="29">
        <v>130</v>
      </c>
      <c r="M119" s="25"/>
      <c r="N119" s="29">
        <v>60</v>
      </c>
      <c r="O119" s="25">
        <v>30</v>
      </c>
      <c r="P119" s="25">
        <v>0</v>
      </c>
      <c r="Q119" s="25">
        <v>80</v>
      </c>
      <c r="T119" s="25"/>
      <c r="U119" s="25"/>
      <c r="V119" s="25"/>
      <c r="W119" s="25"/>
      <c r="X119" s="25"/>
      <c r="Y119" s="25"/>
      <c r="Z119" s="25"/>
      <c r="AA119" s="25"/>
      <c r="AB119" s="25"/>
      <c r="AC119" s="25"/>
      <c r="AD119" s="25"/>
      <c r="AE119" s="29"/>
      <c r="AF119" s="29"/>
      <c r="AG119" s="29"/>
      <c r="AH119" s="29"/>
      <c r="AI119" s="29"/>
      <c r="AJ119" s="29"/>
      <c r="AK119" s="29"/>
      <c r="AL119" s="29"/>
      <c r="AM119" s="29"/>
    </row>
    <row r="120" spans="1:39" ht="52.8" x14ac:dyDescent="0.3">
      <c r="A120" s="108" t="s">
        <v>558</v>
      </c>
      <c r="B120" s="108" t="s">
        <v>559</v>
      </c>
      <c r="C120" s="108" t="s">
        <v>560</v>
      </c>
      <c r="D120" s="108"/>
      <c r="E120" s="108"/>
      <c r="F120" s="108" t="s">
        <v>561</v>
      </c>
      <c r="G120" s="108" t="str">
        <f>VLOOKUP(F120,regions!A$2:C$419,3,FALSE)</f>
        <v>Shire district</v>
      </c>
      <c r="H120" s="108" t="str">
        <f>IFERROR(VLOOKUP(F120,classifications!A$3:C$328,3,FALSE),VLOOKUP(F120,classifications!I$2:K$28,3,FALSE))</f>
        <v>Predominantly Urban</v>
      </c>
      <c r="I120" s="29">
        <v>140</v>
      </c>
      <c r="J120" s="29">
        <v>40</v>
      </c>
      <c r="K120" s="29">
        <v>0</v>
      </c>
      <c r="L120" s="29">
        <v>180</v>
      </c>
      <c r="M120" s="25"/>
      <c r="N120" s="29">
        <v>260</v>
      </c>
      <c r="O120" s="25">
        <v>40</v>
      </c>
      <c r="P120" s="25">
        <v>0</v>
      </c>
      <c r="Q120" s="25">
        <v>300</v>
      </c>
      <c r="T120" s="25"/>
      <c r="U120" s="25"/>
      <c r="V120" s="25"/>
      <c r="W120" s="25"/>
      <c r="X120" s="25"/>
      <c r="Y120" s="25"/>
      <c r="Z120" s="25"/>
      <c r="AA120" s="25"/>
      <c r="AB120" s="25"/>
      <c r="AC120" s="25"/>
      <c r="AD120" s="25"/>
      <c r="AE120" s="29"/>
      <c r="AF120" s="29"/>
      <c r="AG120" s="29"/>
      <c r="AH120" s="29"/>
      <c r="AI120" s="29"/>
      <c r="AJ120" s="29"/>
      <c r="AK120" s="29"/>
      <c r="AL120" s="29"/>
      <c r="AM120" s="29"/>
    </row>
    <row r="121" spans="1:39" ht="52.8" x14ac:dyDescent="0.3">
      <c r="A121" s="108" t="s">
        <v>562</v>
      </c>
      <c r="B121" s="108" t="s">
        <v>563</v>
      </c>
      <c r="C121" s="108" t="s">
        <v>564</v>
      </c>
      <c r="D121" s="108"/>
      <c r="E121" s="108"/>
      <c r="F121" s="108" t="s">
        <v>565</v>
      </c>
      <c r="G121" s="108" t="str">
        <f>VLOOKUP(F121,regions!A$2:C$419,3,FALSE)</f>
        <v>Shire district</v>
      </c>
      <c r="H121" s="108" t="str">
        <f>IFERROR(VLOOKUP(F121,classifications!A$3:C$328,3,FALSE),VLOOKUP(F121,classifications!I$2:K$28,3,FALSE))</f>
        <v>Predominantly Rural</v>
      </c>
      <c r="I121" s="29">
        <v>40</v>
      </c>
      <c r="J121" s="29">
        <v>0</v>
      </c>
      <c r="K121" s="29">
        <v>0</v>
      </c>
      <c r="L121" s="29">
        <v>40</v>
      </c>
      <c r="M121" s="25"/>
      <c r="N121" s="29">
        <v>170</v>
      </c>
      <c r="O121" s="25">
        <v>0</v>
      </c>
      <c r="P121" s="25">
        <v>0</v>
      </c>
      <c r="Q121" s="25">
        <v>170</v>
      </c>
      <c r="T121" s="25"/>
      <c r="U121" s="25"/>
      <c r="V121" s="25"/>
      <c r="W121" s="25"/>
      <c r="X121" s="25"/>
      <c r="Y121" s="25"/>
      <c r="Z121" s="25"/>
      <c r="AA121" s="25"/>
      <c r="AB121" s="25"/>
      <c r="AC121" s="25"/>
      <c r="AD121" s="25"/>
      <c r="AE121" s="29"/>
      <c r="AF121" s="29"/>
      <c r="AG121" s="29"/>
      <c r="AH121" s="29"/>
      <c r="AI121" s="29"/>
      <c r="AJ121" s="29"/>
      <c r="AK121" s="29"/>
      <c r="AL121" s="29"/>
      <c r="AM121" s="29"/>
    </row>
    <row r="122" spans="1:39" ht="52.8" x14ac:dyDescent="0.3">
      <c r="A122" s="108" t="s">
        <v>566</v>
      </c>
      <c r="B122" s="108" t="s">
        <v>567</v>
      </c>
      <c r="C122" s="108" t="s">
        <v>568</v>
      </c>
      <c r="D122" s="108"/>
      <c r="E122" s="108"/>
      <c r="F122" s="108" t="s">
        <v>569</v>
      </c>
      <c r="G122" s="108" t="str">
        <f>VLOOKUP(F122,regions!A$2:C$419,3,FALSE)</f>
        <v>Shire district</v>
      </c>
      <c r="H122" s="108" t="str">
        <f>IFERROR(VLOOKUP(F122,classifications!A$3:C$328,3,FALSE),VLOOKUP(F122,classifications!I$2:K$28,3,FALSE))</f>
        <v>Predominantly Urban</v>
      </c>
      <c r="I122" s="29">
        <v>100</v>
      </c>
      <c r="J122" s="29">
        <v>0</v>
      </c>
      <c r="K122" s="29">
        <v>0</v>
      </c>
      <c r="L122" s="29">
        <v>100</v>
      </c>
      <c r="M122" s="25"/>
      <c r="N122" s="29">
        <v>110</v>
      </c>
      <c r="O122" s="25">
        <v>0</v>
      </c>
      <c r="P122" s="25">
        <v>0</v>
      </c>
      <c r="Q122" s="25">
        <v>110</v>
      </c>
      <c r="T122" s="25"/>
      <c r="U122" s="25"/>
      <c r="V122" s="25"/>
      <c r="W122" s="25"/>
      <c r="X122" s="25"/>
      <c r="Y122" s="25"/>
      <c r="Z122" s="25"/>
      <c r="AA122" s="25"/>
      <c r="AB122" s="25"/>
      <c r="AC122" s="25"/>
      <c r="AD122" s="25"/>
      <c r="AE122" s="29"/>
      <c r="AF122" s="29"/>
      <c r="AG122" s="29"/>
      <c r="AH122" s="29"/>
      <c r="AI122" s="29"/>
      <c r="AJ122" s="29"/>
      <c r="AK122" s="29"/>
      <c r="AL122" s="29"/>
      <c r="AM122" s="29"/>
    </row>
    <row r="123" spans="1:39" ht="52.8" x14ac:dyDescent="0.3">
      <c r="A123" s="108" t="s">
        <v>570</v>
      </c>
      <c r="B123" s="108" t="s">
        <v>571</v>
      </c>
      <c r="C123" s="108" t="s">
        <v>572</v>
      </c>
      <c r="D123" s="108"/>
      <c r="E123" s="108"/>
      <c r="F123" s="108" t="s">
        <v>573</v>
      </c>
      <c r="G123" s="108" t="str">
        <f>VLOOKUP(F123,regions!A$2:C$419,3,FALSE)</f>
        <v>Shire district</v>
      </c>
      <c r="H123" s="108" t="str">
        <f>IFERROR(VLOOKUP(F123,classifications!A$3:C$328,3,FALSE),VLOOKUP(F123,classifications!I$2:K$28,3,FALSE))</f>
        <v>Urban with Significant Rural</v>
      </c>
      <c r="I123" s="29">
        <v>260</v>
      </c>
      <c r="J123" s="29">
        <v>0</v>
      </c>
      <c r="K123" s="29">
        <v>0</v>
      </c>
      <c r="L123" s="29">
        <v>260</v>
      </c>
      <c r="M123" s="25"/>
      <c r="N123" s="29">
        <v>190</v>
      </c>
      <c r="O123" s="25">
        <v>50</v>
      </c>
      <c r="P123" s="25">
        <v>0</v>
      </c>
      <c r="Q123" s="25">
        <v>240</v>
      </c>
      <c r="T123" s="25"/>
      <c r="U123" s="25"/>
      <c r="V123" s="25"/>
      <c r="W123" s="25"/>
      <c r="X123" s="25"/>
      <c r="Y123" s="25"/>
      <c r="Z123" s="25"/>
      <c r="AA123" s="25"/>
      <c r="AB123" s="25"/>
      <c r="AC123" s="25"/>
      <c r="AD123" s="25"/>
      <c r="AE123" s="29"/>
      <c r="AF123" s="29"/>
      <c r="AG123" s="29"/>
      <c r="AH123" s="29"/>
      <c r="AI123" s="29"/>
      <c r="AJ123" s="29"/>
      <c r="AK123" s="29"/>
      <c r="AL123" s="29"/>
      <c r="AM123" s="29"/>
    </row>
    <row r="124" spans="1:39" x14ac:dyDescent="0.3">
      <c r="A124" s="108"/>
      <c r="B124" s="108"/>
      <c r="C124" s="108"/>
      <c r="D124" s="108"/>
      <c r="E124" s="108"/>
      <c r="F124" s="108"/>
      <c r="G124" s="108"/>
      <c r="H124" s="108"/>
      <c r="I124" s="25"/>
      <c r="J124" s="25"/>
      <c r="K124" s="25"/>
      <c r="L124" s="25"/>
      <c r="M124" s="25"/>
      <c r="N124" s="25"/>
      <c r="O124" s="106" t="s">
        <v>1365</v>
      </c>
      <c r="P124" s="106" t="s">
        <v>1365</v>
      </c>
      <c r="Q124" s="106" t="s">
        <v>1365</v>
      </c>
      <c r="T124" s="25"/>
      <c r="U124" s="25"/>
      <c r="V124" s="25"/>
      <c r="W124" s="25"/>
      <c r="X124" s="25"/>
      <c r="Y124" s="25"/>
      <c r="Z124" s="25"/>
      <c r="AA124" s="25"/>
      <c r="AB124" s="25"/>
      <c r="AC124" s="25"/>
      <c r="AD124" s="25"/>
      <c r="AE124" s="29"/>
      <c r="AF124" s="29"/>
      <c r="AG124" s="29"/>
      <c r="AH124" s="29"/>
      <c r="AI124" s="29"/>
      <c r="AJ124" s="29"/>
      <c r="AK124" s="29"/>
      <c r="AL124" s="29"/>
      <c r="AM124" s="29"/>
    </row>
    <row r="125" spans="1:39" ht="52.8" x14ac:dyDescent="0.3">
      <c r="A125" s="108"/>
      <c r="B125" s="108" t="s">
        <v>1385</v>
      </c>
      <c r="C125" s="108" t="s">
        <v>919</v>
      </c>
      <c r="D125" s="108"/>
      <c r="E125" s="108" t="s">
        <v>920</v>
      </c>
      <c r="F125" s="108" t="s">
        <v>920</v>
      </c>
      <c r="G125" s="108" t="str">
        <f>VLOOKUP(F125,regions!A$2:C$419,3,FALSE)</f>
        <v>Shire county</v>
      </c>
      <c r="H125" s="108"/>
      <c r="I125" s="25" t="s">
        <v>1370</v>
      </c>
      <c r="J125" s="25" t="s">
        <v>1370</v>
      </c>
      <c r="K125" s="25" t="s">
        <v>1370</v>
      </c>
      <c r="L125" s="25" t="s">
        <v>1370</v>
      </c>
      <c r="M125" s="25"/>
      <c r="N125" s="25" t="s">
        <v>1370</v>
      </c>
      <c r="O125" s="25" t="s">
        <v>1370</v>
      </c>
      <c r="P125" s="25" t="s">
        <v>1370</v>
      </c>
      <c r="Q125" s="25" t="s">
        <v>1370</v>
      </c>
      <c r="T125" s="25"/>
      <c r="U125" s="25"/>
      <c r="V125" s="25"/>
      <c r="W125" s="25"/>
      <c r="X125" s="25"/>
      <c r="Y125" s="25"/>
      <c r="Z125" s="25"/>
      <c r="AA125" s="25"/>
      <c r="AB125" s="25"/>
      <c r="AC125" s="25"/>
      <c r="AD125" s="25"/>
      <c r="AE125" s="29"/>
      <c r="AF125" s="29"/>
      <c r="AG125" s="29"/>
      <c r="AH125" s="29"/>
      <c r="AI125" s="29"/>
      <c r="AJ125" s="29"/>
      <c r="AK125" s="29"/>
      <c r="AL125" s="29"/>
      <c r="AM125" s="29"/>
    </row>
    <row r="126" spans="1:39" ht="52.8" x14ac:dyDescent="0.3">
      <c r="A126" s="108" t="s">
        <v>921</v>
      </c>
      <c r="B126" s="108" t="s">
        <v>922</v>
      </c>
      <c r="C126" s="108" t="s">
        <v>923</v>
      </c>
      <c r="D126" s="108"/>
      <c r="E126" s="108"/>
      <c r="F126" s="108" t="s">
        <v>924</v>
      </c>
      <c r="G126" s="108" t="str">
        <f>VLOOKUP(F126,regions!A$2:C$419,3,FALSE)</f>
        <v>Shire district</v>
      </c>
      <c r="H126" s="108" t="str">
        <f>IFERROR(VLOOKUP(F126,classifications!A$3:C$328,3,FALSE),VLOOKUP(F126,classifications!I$2:K$28,3,FALSE))</f>
        <v>Predominantly Urban</v>
      </c>
      <c r="I126" s="29">
        <v>90</v>
      </c>
      <c r="J126" s="29">
        <v>20</v>
      </c>
      <c r="K126" s="29">
        <v>0</v>
      </c>
      <c r="L126" s="29">
        <v>110</v>
      </c>
      <c r="M126" s="25"/>
      <c r="N126" s="29">
        <v>100</v>
      </c>
      <c r="O126" s="25">
        <v>0</v>
      </c>
      <c r="P126" s="25">
        <v>0</v>
      </c>
      <c r="Q126" s="25">
        <v>100</v>
      </c>
      <c r="T126" s="25"/>
      <c r="U126" s="25"/>
      <c r="V126" s="25"/>
      <c r="W126" s="25"/>
      <c r="X126" s="25"/>
      <c r="Y126" s="25"/>
      <c r="Z126" s="25"/>
      <c r="AA126" s="25"/>
      <c r="AB126" s="25"/>
      <c r="AC126" s="25"/>
      <c r="AD126" s="25"/>
      <c r="AE126" s="29"/>
      <c r="AF126" s="29"/>
      <c r="AG126" s="29"/>
      <c r="AH126" s="29"/>
      <c r="AI126" s="29"/>
      <c r="AJ126" s="29"/>
      <c r="AK126" s="29"/>
      <c r="AL126" s="29"/>
      <c r="AM126" s="29"/>
    </row>
    <row r="127" spans="1:39" ht="52.8" x14ac:dyDescent="0.3">
      <c r="A127" s="108" t="s">
        <v>925</v>
      </c>
      <c r="B127" s="108" t="s">
        <v>926</v>
      </c>
      <c r="C127" s="108" t="s">
        <v>927</v>
      </c>
      <c r="D127" s="108"/>
      <c r="E127" s="108"/>
      <c r="F127" s="108" t="s">
        <v>928</v>
      </c>
      <c r="G127" s="108" t="str">
        <f>VLOOKUP(F127,regions!A$2:C$419,3,FALSE)</f>
        <v>Shire district</v>
      </c>
      <c r="H127" s="108" t="str">
        <f>IFERROR(VLOOKUP(F127,classifications!A$3:C$328,3,FALSE),VLOOKUP(F127,classifications!I$2:K$28,3,FALSE))</f>
        <v>Predominantly Urban</v>
      </c>
      <c r="I127" s="25" t="s">
        <v>1370</v>
      </c>
      <c r="J127" s="25" t="s">
        <v>1370</v>
      </c>
      <c r="K127" s="25" t="s">
        <v>1370</v>
      </c>
      <c r="L127" s="25" t="s">
        <v>1370</v>
      </c>
      <c r="M127" s="25"/>
      <c r="N127" s="25" t="s">
        <v>1370</v>
      </c>
      <c r="O127" s="25" t="s">
        <v>1370</v>
      </c>
      <c r="P127" s="25" t="s">
        <v>1370</v>
      </c>
      <c r="Q127" s="25" t="s">
        <v>1370</v>
      </c>
      <c r="T127" s="25"/>
      <c r="U127" s="25"/>
      <c r="V127" s="25"/>
      <c r="W127" s="25"/>
      <c r="X127" s="25"/>
      <c r="Y127" s="25"/>
      <c r="Z127" s="25"/>
      <c r="AA127" s="25"/>
      <c r="AB127" s="25"/>
      <c r="AC127" s="25"/>
      <c r="AD127" s="25"/>
      <c r="AE127" s="29"/>
      <c r="AF127" s="29"/>
      <c r="AG127" s="29"/>
      <c r="AH127" s="29"/>
      <c r="AI127" s="29"/>
      <c r="AJ127" s="29"/>
      <c r="AK127" s="29"/>
      <c r="AL127" s="29"/>
      <c r="AM127" s="29"/>
    </row>
    <row r="128" spans="1:39" ht="52.8" x14ac:dyDescent="0.3">
      <c r="A128" s="108" t="s">
        <v>929</v>
      </c>
      <c r="B128" s="108" t="s">
        <v>930</v>
      </c>
      <c r="C128" s="108" t="s">
        <v>931</v>
      </c>
      <c r="D128" s="108"/>
      <c r="E128" s="108"/>
      <c r="F128" s="108" t="s">
        <v>932</v>
      </c>
      <c r="G128" s="108" t="str">
        <f>VLOOKUP(F128,regions!A$2:C$419,3,FALSE)</f>
        <v>Shire district</v>
      </c>
      <c r="H128" s="108" t="str">
        <f>IFERROR(VLOOKUP(F128,classifications!A$3:C$328,3,FALSE),VLOOKUP(F128,classifications!I$2:K$28,3,FALSE))</f>
        <v>Predominantly Rural</v>
      </c>
      <c r="I128" s="29">
        <v>170</v>
      </c>
      <c r="J128" s="29">
        <v>10</v>
      </c>
      <c r="K128" s="29">
        <v>0</v>
      </c>
      <c r="L128" s="29">
        <v>180</v>
      </c>
      <c r="M128" s="25"/>
      <c r="N128" s="29">
        <v>430</v>
      </c>
      <c r="O128" s="25">
        <v>100</v>
      </c>
      <c r="P128" s="25">
        <v>0</v>
      </c>
      <c r="Q128" s="25">
        <v>530</v>
      </c>
      <c r="T128" s="25"/>
      <c r="U128" s="25"/>
      <c r="V128" s="25"/>
      <c r="W128" s="25"/>
      <c r="X128" s="25"/>
      <c r="Y128" s="25"/>
      <c r="Z128" s="25"/>
      <c r="AA128" s="25"/>
      <c r="AB128" s="25"/>
      <c r="AC128" s="25"/>
      <c r="AD128" s="25"/>
      <c r="AE128" s="29"/>
      <c r="AF128" s="29"/>
      <c r="AG128" s="29"/>
      <c r="AH128" s="29"/>
      <c r="AI128" s="29"/>
      <c r="AJ128" s="29"/>
      <c r="AK128" s="29"/>
      <c r="AL128" s="29"/>
      <c r="AM128" s="29"/>
    </row>
    <row r="129" spans="1:39" ht="52.8" x14ac:dyDescent="0.3">
      <c r="A129" s="108" t="s">
        <v>933</v>
      </c>
      <c r="B129" s="108" t="s">
        <v>934</v>
      </c>
      <c r="C129" s="108" t="s">
        <v>935</v>
      </c>
      <c r="D129" s="108"/>
      <c r="E129" s="108"/>
      <c r="F129" s="108" t="s">
        <v>936</v>
      </c>
      <c r="G129" s="108" t="str">
        <f>VLOOKUP(F129,regions!A$2:C$419,3,FALSE)</f>
        <v>Shire district</v>
      </c>
      <c r="H129" s="108" t="str">
        <f>IFERROR(VLOOKUP(F129,classifications!A$3:C$328,3,FALSE),VLOOKUP(F129,classifications!I$2:K$28,3,FALSE))</f>
        <v>Predominantly Rural</v>
      </c>
      <c r="I129" s="25" t="s">
        <v>1370</v>
      </c>
      <c r="J129" s="25" t="s">
        <v>1370</v>
      </c>
      <c r="K129" s="25" t="s">
        <v>1370</v>
      </c>
      <c r="L129" s="25" t="s">
        <v>1370</v>
      </c>
      <c r="M129" s="25"/>
      <c r="N129" s="25" t="s">
        <v>1370</v>
      </c>
      <c r="O129" s="25" t="s">
        <v>1370</v>
      </c>
      <c r="P129" s="25" t="s">
        <v>1370</v>
      </c>
      <c r="Q129" s="25" t="s">
        <v>1370</v>
      </c>
      <c r="T129" s="25"/>
      <c r="U129" s="25"/>
      <c r="V129" s="25"/>
      <c r="W129" s="25"/>
      <c r="X129" s="25"/>
      <c r="Y129" s="25"/>
      <c r="Z129" s="25"/>
      <c r="AA129" s="25"/>
      <c r="AB129" s="25"/>
      <c r="AC129" s="25"/>
      <c r="AD129" s="25"/>
      <c r="AE129" s="29"/>
      <c r="AF129" s="29"/>
      <c r="AG129" s="29"/>
      <c r="AH129" s="29"/>
      <c r="AI129" s="29"/>
      <c r="AJ129" s="29"/>
      <c r="AK129" s="29"/>
      <c r="AL129" s="29"/>
      <c r="AM129" s="29"/>
    </row>
    <row r="130" spans="1:39" ht="52.8" x14ac:dyDescent="0.3">
      <c r="A130" s="108" t="s">
        <v>937</v>
      </c>
      <c r="B130" s="108" t="s">
        <v>938</v>
      </c>
      <c r="C130" s="108" t="s">
        <v>939</v>
      </c>
      <c r="D130" s="108"/>
      <c r="E130" s="108"/>
      <c r="F130" s="108" t="s">
        <v>940</v>
      </c>
      <c r="G130" s="108" t="str">
        <f>VLOOKUP(F130,regions!A$2:C$419,3,FALSE)</f>
        <v>Shire district</v>
      </c>
      <c r="H130" s="108" t="str">
        <f>IFERROR(VLOOKUP(F130,classifications!A$3:C$328,3,FALSE),VLOOKUP(F130,classifications!I$2:K$28,3,FALSE))</f>
        <v>Predominantly Rural</v>
      </c>
      <c r="I130" s="29">
        <v>90</v>
      </c>
      <c r="J130" s="29">
        <v>0</v>
      </c>
      <c r="K130" s="29">
        <v>30</v>
      </c>
      <c r="L130" s="29">
        <v>110</v>
      </c>
      <c r="M130" s="25"/>
      <c r="N130" s="29">
        <v>170</v>
      </c>
      <c r="O130" s="25">
        <v>0</v>
      </c>
      <c r="P130" s="25">
        <v>10</v>
      </c>
      <c r="Q130" s="25">
        <v>180</v>
      </c>
      <c r="T130" s="25"/>
      <c r="U130" s="25"/>
      <c r="V130" s="25"/>
      <c r="W130" s="25"/>
      <c r="X130" s="25"/>
      <c r="Y130" s="25"/>
      <c r="Z130" s="25"/>
      <c r="AA130" s="25"/>
      <c r="AB130" s="25"/>
      <c r="AC130" s="25"/>
      <c r="AD130" s="25"/>
      <c r="AE130" s="29"/>
      <c r="AF130" s="29"/>
      <c r="AG130" s="29"/>
      <c r="AH130" s="29"/>
      <c r="AI130" s="29"/>
      <c r="AJ130" s="29"/>
      <c r="AK130" s="29"/>
      <c r="AL130" s="29"/>
      <c r="AM130" s="29"/>
    </row>
    <row r="131" spans="1:39" ht="52.8" x14ac:dyDescent="0.3">
      <c r="A131" s="108" t="s">
        <v>941</v>
      </c>
      <c r="B131" s="108" t="s">
        <v>942</v>
      </c>
      <c r="C131" s="108" t="s">
        <v>943</v>
      </c>
      <c r="D131" s="108"/>
      <c r="E131" s="108"/>
      <c r="F131" s="108" t="s">
        <v>944</v>
      </c>
      <c r="G131" s="108" t="str">
        <f>VLOOKUP(F131,regions!A$2:C$419,3,FALSE)</f>
        <v>Shire district</v>
      </c>
      <c r="H131" s="108" t="str">
        <f>IFERROR(VLOOKUP(F131,classifications!A$3:C$328,3,FALSE),VLOOKUP(F131,classifications!I$2:K$28,3,FALSE))</f>
        <v>Predominantly Rural</v>
      </c>
      <c r="I131" s="25" t="s">
        <v>1370</v>
      </c>
      <c r="J131" s="25" t="s">
        <v>1370</v>
      </c>
      <c r="K131" s="25" t="s">
        <v>1370</v>
      </c>
      <c r="L131" s="25" t="s">
        <v>1370</v>
      </c>
      <c r="M131" s="25"/>
      <c r="N131" s="25" t="s">
        <v>1370</v>
      </c>
      <c r="O131" s="25" t="s">
        <v>1370</v>
      </c>
      <c r="P131" s="25" t="s">
        <v>1370</v>
      </c>
      <c r="Q131" s="25" t="s">
        <v>1370</v>
      </c>
      <c r="T131" s="25"/>
      <c r="U131" s="25"/>
      <c r="V131" s="25"/>
      <c r="W131" s="25"/>
      <c r="X131" s="25"/>
      <c r="Y131" s="25"/>
      <c r="Z131" s="25"/>
      <c r="AA131" s="25"/>
      <c r="AB131" s="25"/>
      <c r="AC131" s="25"/>
      <c r="AD131" s="25"/>
      <c r="AE131" s="29"/>
      <c r="AF131" s="29"/>
      <c r="AG131" s="29"/>
      <c r="AH131" s="29"/>
      <c r="AI131" s="29"/>
      <c r="AJ131" s="29"/>
      <c r="AK131" s="29"/>
      <c r="AL131" s="29"/>
      <c r="AM131" s="29"/>
    </row>
    <row r="132" spans="1:39" ht="52.8" x14ac:dyDescent="0.3">
      <c r="A132" s="108" t="s">
        <v>945</v>
      </c>
      <c r="B132" s="108" t="s">
        <v>946</v>
      </c>
      <c r="C132" s="108" t="s">
        <v>947</v>
      </c>
      <c r="D132" s="108"/>
      <c r="E132" s="108"/>
      <c r="F132" s="108" t="s">
        <v>948</v>
      </c>
      <c r="G132" s="108" t="str">
        <f>VLOOKUP(F132,regions!A$2:C$419,3,FALSE)</f>
        <v>Shire district</v>
      </c>
      <c r="H132" s="108" t="str">
        <f>IFERROR(VLOOKUP(F132,classifications!A$3:C$328,3,FALSE),VLOOKUP(F132,classifications!I$2:K$28,3,FALSE))</f>
        <v>Predominantly Urban</v>
      </c>
      <c r="I132" s="29">
        <v>100</v>
      </c>
      <c r="J132" s="29">
        <v>0</v>
      </c>
      <c r="K132" s="29">
        <v>0</v>
      </c>
      <c r="L132" s="29">
        <v>100</v>
      </c>
      <c r="M132" s="25"/>
      <c r="N132" s="29">
        <v>40</v>
      </c>
      <c r="O132" s="25">
        <v>0</v>
      </c>
      <c r="P132" s="25">
        <v>0</v>
      </c>
      <c r="Q132" s="25">
        <v>40</v>
      </c>
      <c r="T132" s="25"/>
      <c r="U132" s="25"/>
      <c r="V132" s="25"/>
      <c r="W132" s="25"/>
      <c r="X132" s="25"/>
      <c r="Y132" s="25"/>
      <c r="Z132" s="25"/>
      <c r="AA132" s="25"/>
      <c r="AB132" s="25"/>
      <c r="AC132" s="25"/>
      <c r="AD132" s="25"/>
      <c r="AE132" s="29"/>
      <c r="AF132" s="29"/>
      <c r="AG132" s="29"/>
      <c r="AH132" s="29"/>
      <c r="AI132" s="29"/>
      <c r="AJ132" s="29"/>
      <c r="AK132" s="29"/>
      <c r="AL132" s="29"/>
      <c r="AM132" s="29"/>
    </row>
    <row r="133" spans="1:39" x14ac:dyDescent="0.3">
      <c r="A133" s="108"/>
      <c r="B133" s="108"/>
      <c r="C133" s="108"/>
      <c r="D133" s="108"/>
      <c r="E133" s="108"/>
      <c r="F133" s="108"/>
      <c r="G133" s="108"/>
      <c r="H133" s="108"/>
      <c r="I133" s="25"/>
      <c r="J133" s="25"/>
      <c r="K133" s="25"/>
      <c r="L133" s="25"/>
      <c r="M133" s="25"/>
      <c r="N133" s="25"/>
      <c r="O133" s="106" t="s">
        <v>1365</v>
      </c>
      <c r="P133" s="106" t="s">
        <v>1365</v>
      </c>
      <c r="Q133" s="106" t="s">
        <v>1365</v>
      </c>
      <c r="T133" s="25"/>
      <c r="U133" s="25"/>
      <c r="V133" s="25"/>
      <c r="W133" s="25"/>
      <c r="X133" s="25"/>
      <c r="Y133" s="25"/>
      <c r="Z133" s="25"/>
      <c r="AA133" s="25"/>
      <c r="AB133" s="25"/>
      <c r="AC133" s="25"/>
      <c r="AD133" s="25"/>
      <c r="AE133" s="29"/>
      <c r="AF133" s="29"/>
      <c r="AG133" s="29"/>
      <c r="AH133" s="29"/>
      <c r="AI133" s="29"/>
      <c r="AJ133" s="29"/>
      <c r="AK133" s="29"/>
      <c r="AL133" s="29"/>
      <c r="AM133" s="29"/>
    </row>
    <row r="134" spans="1:39" ht="52.8" x14ac:dyDescent="0.3">
      <c r="A134" s="108"/>
      <c r="B134" s="108" t="s">
        <v>1386</v>
      </c>
      <c r="C134" s="108" t="s">
        <v>949</v>
      </c>
      <c r="D134" s="108"/>
      <c r="E134" s="108" t="s">
        <v>950</v>
      </c>
      <c r="F134" s="108" t="s">
        <v>950</v>
      </c>
      <c r="G134" s="108" t="str">
        <f>VLOOKUP(F134,regions!A$2:C$419,3,FALSE)</f>
        <v>Shire county</v>
      </c>
      <c r="H134" s="108"/>
      <c r="I134" s="25" t="s">
        <v>1370</v>
      </c>
      <c r="J134" s="25" t="s">
        <v>1370</v>
      </c>
      <c r="K134" s="25" t="s">
        <v>1370</v>
      </c>
      <c r="L134" s="25" t="s">
        <v>1370</v>
      </c>
      <c r="M134" s="25"/>
      <c r="N134" s="25" t="s">
        <v>1370</v>
      </c>
      <c r="O134" s="25" t="s">
        <v>1370</v>
      </c>
      <c r="P134" s="25" t="s">
        <v>1370</v>
      </c>
      <c r="Q134" s="25" t="s">
        <v>1370</v>
      </c>
      <c r="T134" s="25"/>
      <c r="U134" s="25"/>
      <c r="V134" s="25"/>
      <c r="W134" s="25"/>
      <c r="X134" s="25"/>
      <c r="Y134" s="25"/>
      <c r="Z134" s="25"/>
      <c r="AA134" s="25"/>
      <c r="AB134" s="25"/>
      <c r="AC134" s="25"/>
      <c r="AD134" s="25"/>
      <c r="AE134" s="29"/>
      <c r="AF134" s="29"/>
      <c r="AG134" s="29"/>
      <c r="AH134" s="29"/>
      <c r="AI134" s="29"/>
      <c r="AJ134" s="29"/>
      <c r="AK134" s="29"/>
      <c r="AL134" s="29"/>
      <c r="AM134" s="29"/>
    </row>
    <row r="135" spans="1:39" ht="52.8" x14ac:dyDescent="0.3">
      <c r="A135" s="108" t="s">
        <v>951</v>
      </c>
      <c r="B135" s="108" t="s">
        <v>952</v>
      </c>
      <c r="C135" s="108" t="s">
        <v>953</v>
      </c>
      <c r="D135" s="108"/>
      <c r="E135" s="108"/>
      <c r="F135" s="108" t="s">
        <v>954</v>
      </c>
      <c r="G135" s="108" t="str">
        <f>VLOOKUP(F135,regions!A$2:C$419,3,FALSE)</f>
        <v>Shire district</v>
      </c>
      <c r="H135" s="108" t="str">
        <f>IFERROR(VLOOKUP(F135,classifications!A$3:C$328,3,FALSE),VLOOKUP(F135,classifications!I$2:K$28,3,FALSE))</f>
        <v>Urban with Significant Rural</v>
      </c>
      <c r="I135" s="29">
        <v>80</v>
      </c>
      <c r="J135" s="29">
        <v>50</v>
      </c>
      <c r="K135" s="29">
        <v>0</v>
      </c>
      <c r="L135" s="29">
        <v>120</v>
      </c>
      <c r="M135" s="25"/>
      <c r="N135" s="29">
        <v>170</v>
      </c>
      <c r="O135" s="25">
        <v>20</v>
      </c>
      <c r="P135" s="25">
        <v>0</v>
      </c>
      <c r="Q135" s="25">
        <v>190</v>
      </c>
      <c r="T135" s="25"/>
      <c r="U135" s="25"/>
      <c r="V135" s="25"/>
      <c r="W135" s="25"/>
      <c r="X135" s="25"/>
      <c r="Y135" s="25"/>
      <c r="Z135" s="25"/>
      <c r="AA135" s="25"/>
      <c r="AB135" s="25"/>
      <c r="AC135" s="25"/>
      <c r="AD135" s="25"/>
      <c r="AE135" s="29"/>
      <c r="AF135" s="29"/>
      <c r="AG135" s="29"/>
      <c r="AH135" s="29"/>
      <c r="AI135" s="29"/>
      <c r="AJ135" s="29"/>
      <c r="AK135" s="29"/>
      <c r="AL135" s="29"/>
      <c r="AM135" s="29"/>
    </row>
    <row r="136" spans="1:39" ht="52.8" x14ac:dyDescent="0.3">
      <c r="A136" s="108" t="s">
        <v>955</v>
      </c>
      <c r="B136" s="108" t="s">
        <v>956</v>
      </c>
      <c r="C136" s="108" t="s">
        <v>957</v>
      </c>
      <c r="D136" s="108"/>
      <c r="E136" s="108"/>
      <c r="F136" s="108" t="s">
        <v>958</v>
      </c>
      <c r="G136" s="108" t="str">
        <f>VLOOKUP(F136,regions!A$2:C$419,3,FALSE)</f>
        <v>Shire district</v>
      </c>
      <c r="H136" s="108" t="str">
        <f>IFERROR(VLOOKUP(F136,classifications!A$3:C$328,3,FALSE),VLOOKUP(F136,classifications!I$2:K$28,3,FALSE))</f>
        <v>Predominantly Rural</v>
      </c>
      <c r="I136" s="29">
        <v>330</v>
      </c>
      <c r="J136" s="29">
        <v>50</v>
      </c>
      <c r="K136" s="29">
        <v>0</v>
      </c>
      <c r="L136" s="29">
        <v>380</v>
      </c>
      <c r="M136" s="25"/>
      <c r="N136" s="29">
        <v>460</v>
      </c>
      <c r="O136" s="25">
        <v>70</v>
      </c>
      <c r="P136" s="25">
        <v>0</v>
      </c>
      <c r="Q136" s="25">
        <v>520</v>
      </c>
      <c r="T136" s="25"/>
      <c r="U136" s="25"/>
      <c r="V136" s="25"/>
      <c r="W136" s="25"/>
      <c r="X136" s="25"/>
      <c r="Y136" s="25"/>
      <c r="Z136" s="25"/>
      <c r="AA136" s="25"/>
      <c r="AB136" s="25"/>
      <c r="AC136" s="25"/>
      <c r="AD136" s="25"/>
      <c r="AE136" s="29"/>
      <c r="AF136" s="29"/>
      <c r="AG136" s="29"/>
      <c r="AH136" s="29"/>
      <c r="AI136" s="29"/>
      <c r="AJ136" s="29"/>
      <c r="AK136" s="29"/>
      <c r="AL136" s="29"/>
      <c r="AM136" s="29"/>
    </row>
    <row r="137" spans="1:39" ht="52.8" x14ac:dyDescent="0.3">
      <c r="A137" s="108" t="s">
        <v>959</v>
      </c>
      <c r="B137" s="108" t="s">
        <v>960</v>
      </c>
      <c r="C137" s="108" t="s">
        <v>961</v>
      </c>
      <c r="D137" s="108"/>
      <c r="E137" s="108"/>
      <c r="F137" s="108" t="s">
        <v>962</v>
      </c>
      <c r="G137" s="108" t="str">
        <f>VLOOKUP(F137,regions!A$2:C$419,3,FALSE)</f>
        <v>Shire district</v>
      </c>
      <c r="H137" s="108" t="str">
        <f>IFERROR(VLOOKUP(F137,classifications!A$3:C$328,3,FALSE),VLOOKUP(F137,classifications!I$2:K$28,3,FALSE))</f>
        <v>Predominantly Urban</v>
      </c>
      <c r="I137" s="29">
        <v>230</v>
      </c>
      <c r="J137" s="29">
        <v>20</v>
      </c>
      <c r="K137" s="29">
        <v>0</v>
      </c>
      <c r="L137" s="29">
        <v>240</v>
      </c>
      <c r="M137" s="25"/>
      <c r="N137" s="29">
        <v>180</v>
      </c>
      <c r="O137" s="25">
        <v>120</v>
      </c>
      <c r="P137" s="25">
        <v>0</v>
      </c>
      <c r="Q137" s="25">
        <v>300</v>
      </c>
      <c r="T137" s="25"/>
      <c r="U137" s="25"/>
      <c r="V137" s="25"/>
      <c r="W137" s="25"/>
      <c r="X137" s="25"/>
      <c r="Y137" s="25"/>
      <c r="Z137" s="25"/>
      <c r="AA137" s="25"/>
      <c r="AB137" s="25"/>
      <c r="AC137" s="25"/>
      <c r="AD137" s="25"/>
      <c r="AE137" s="29"/>
      <c r="AF137" s="29"/>
      <c r="AG137" s="29"/>
      <c r="AH137" s="29"/>
      <c r="AI137" s="29"/>
      <c r="AJ137" s="29"/>
      <c r="AK137" s="29"/>
      <c r="AL137" s="29"/>
      <c r="AM137" s="29"/>
    </row>
    <row r="138" spans="1:39" ht="52.8" x14ac:dyDescent="0.3">
      <c r="A138" s="108" t="s">
        <v>963</v>
      </c>
      <c r="B138" s="108" t="s">
        <v>964</v>
      </c>
      <c r="C138" s="108" t="s">
        <v>965</v>
      </c>
      <c r="D138" s="108"/>
      <c r="E138" s="108"/>
      <c r="F138" s="108" t="s">
        <v>966</v>
      </c>
      <c r="G138" s="108" t="str">
        <f>VLOOKUP(F138,regions!A$2:C$419,3,FALSE)</f>
        <v>Shire district</v>
      </c>
      <c r="H138" s="108" t="str">
        <f>IFERROR(VLOOKUP(F138,classifications!A$3:C$328,3,FALSE),VLOOKUP(F138,classifications!I$2:K$28,3,FALSE))</f>
        <v>Predominantly Rural</v>
      </c>
      <c r="I138" s="29">
        <v>360</v>
      </c>
      <c r="J138" s="29">
        <v>100</v>
      </c>
      <c r="K138" s="29">
        <v>0</v>
      </c>
      <c r="L138" s="29">
        <v>450</v>
      </c>
      <c r="M138" s="25"/>
      <c r="N138" s="29">
        <v>460</v>
      </c>
      <c r="O138" s="25">
        <v>50</v>
      </c>
      <c r="P138" s="25">
        <v>0</v>
      </c>
      <c r="Q138" s="25">
        <v>510</v>
      </c>
      <c r="T138" s="25"/>
      <c r="U138" s="25"/>
      <c r="V138" s="25"/>
      <c r="W138" s="25"/>
      <c r="X138" s="25"/>
      <c r="Y138" s="25"/>
      <c r="Z138" s="25"/>
      <c r="AA138" s="25"/>
      <c r="AB138" s="25"/>
      <c r="AC138" s="25"/>
      <c r="AD138" s="25"/>
      <c r="AE138" s="29"/>
      <c r="AF138" s="29"/>
      <c r="AG138" s="29"/>
      <c r="AH138" s="29"/>
      <c r="AI138" s="29"/>
      <c r="AJ138" s="29"/>
      <c r="AK138" s="29"/>
      <c r="AL138" s="29"/>
      <c r="AM138" s="29"/>
    </row>
    <row r="139" spans="1:39" ht="52.8" x14ac:dyDescent="0.3">
      <c r="A139" s="108" t="s">
        <v>967</v>
      </c>
      <c r="B139" s="108" t="s">
        <v>968</v>
      </c>
      <c r="C139" s="108" t="s">
        <v>969</v>
      </c>
      <c r="D139" s="108"/>
      <c r="E139" s="108"/>
      <c r="F139" s="108" t="s">
        <v>970</v>
      </c>
      <c r="G139" s="108" t="str">
        <f>VLOOKUP(F139,regions!A$2:C$419,3,FALSE)</f>
        <v>Shire district</v>
      </c>
      <c r="H139" s="108" t="str">
        <f>IFERROR(VLOOKUP(F139,classifications!A$3:C$328,3,FALSE),VLOOKUP(F139,classifications!I$2:K$28,3,FALSE))</f>
        <v>Predominantly Rural</v>
      </c>
      <c r="I139" s="29">
        <v>110</v>
      </c>
      <c r="J139" s="29">
        <v>80</v>
      </c>
      <c r="K139" s="29">
        <v>0</v>
      </c>
      <c r="L139" s="29">
        <v>190</v>
      </c>
      <c r="M139" s="25"/>
      <c r="N139" s="29">
        <v>210</v>
      </c>
      <c r="O139" s="25">
        <v>60</v>
      </c>
      <c r="P139" s="25">
        <v>0</v>
      </c>
      <c r="Q139" s="25">
        <v>270</v>
      </c>
      <c r="T139" s="25"/>
      <c r="U139" s="25"/>
      <c r="V139" s="25"/>
      <c r="W139" s="25"/>
      <c r="X139" s="25"/>
      <c r="Y139" s="25"/>
      <c r="Z139" s="25"/>
      <c r="AA139" s="25"/>
      <c r="AB139" s="25"/>
      <c r="AC139" s="25"/>
      <c r="AD139" s="25"/>
      <c r="AE139" s="29"/>
      <c r="AF139" s="29"/>
      <c r="AG139" s="29"/>
      <c r="AH139" s="29"/>
      <c r="AI139" s="29"/>
      <c r="AJ139" s="29"/>
      <c r="AK139" s="29"/>
      <c r="AL139" s="29"/>
      <c r="AM139" s="29"/>
    </row>
    <row r="140" spans="1:39" ht="52.8" x14ac:dyDescent="0.3">
      <c r="A140" s="108" t="s">
        <v>971</v>
      </c>
      <c r="B140" s="108" t="s">
        <v>972</v>
      </c>
      <c r="C140" s="108" t="s">
        <v>973</v>
      </c>
      <c r="D140" s="108"/>
      <c r="E140" s="108"/>
      <c r="F140" s="108" t="s">
        <v>974</v>
      </c>
      <c r="G140" s="108" t="str">
        <f>VLOOKUP(F140,regions!A$2:C$419,3,FALSE)</f>
        <v>Shire district</v>
      </c>
      <c r="H140" s="108" t="str">
        <f>IFERROR(VLOOKUP(F140,classifications!A$3:C$328,3,FALSE),VLOOKUP(F140,classifications!I$2:K$28,3,FALSE))</f>
        <v>Predominantly Rural</v>
      </c>
      <c r="I140" s="25" t="s">
        <v>1370</v>
      </c>
      <c r="J140" s="25" t="s">
        <v>1370</v>
      </c>
      <c r="K140" s="25" t="s">
        <v>1370</v>
      </c>
      <c r="L140" s="25" t="s">
        <v>1370</v>
      </c>
      <c r="M140" s="25"/>
      <c r="N140" s="25" t="s">
        <v>1370</v>
      </c>
      <c r="O140" s="25" t="s">
        <v>1370</v>
      </c>
      <c r="P140" s="25" t="s">
        <v>1370</v>
      </c>
      <c r="Q140" s="25" t="s">
        <v>1370</v>
      </c>
      <c r="T140" s="25"/>
      <c r="U140" s="25"/>
      <c r="V140" s="25"/>
      <c r="W140" s="25"/>
      <c r="X140" s="25"/>
      <c r="Y140" s="25"/>
      <c r="Z140" s="25"/>
      <c r="AA140" s="25"/>
      <c r="AB140" s="25"/>
      <c r="AC140" s="25"/>
      <c r="AD140" s="25"/>
      <c r="AE140" s="29"/>
      <c r="AF140" s="29"/>
      <c r="AG140" s="29"/>
      <c r="AH140" s="29"/>
      <c r="AI140" s="29"/>
      <c r="AJ140" s="29"/>
      <c r="AK140" s="29"/>
      <c r="AL140" s="29"/>
      <c r="AM140" s="29"/>
    </row>
    <row r="141" spans="1:39" ht="52.8" x14ac:dyDescent="0.3">
      <c r="A141" s="108" t="s">
        <v>975</v>
      </c>
      <c r="B141" s="108" t="s">
        <v>976</v>
      </c>
      <c r="C141" s="108" t="s">
        <v>977</v>
      </c>
      <c r="D141" s="108"/>
      <c r="E141" s="108"/>
      <c r="F141" s="108" t="s">
        <v>978</v>
      </c>
      <c r="G141" s="108" t="str">
        <f>VLOOKUP(F141,regions!A$2:C$419,3,FALSE)</f>
        <v>Shire district</v>
      </c>
      <c r="H141" s="108" t="str">
        <f>IFERROR(VLOOKUP(F141,classifications!A$3:C$328,3,FALSE),VLOOKUP(F141,classifications!I$2:K$28,3,FALSE))</f>
        <v>Predominantly Rural</v>
      </c>
      <c r="I141" s="29">
        <v>170</v>
      </c>
      <c r="J141" s="29">
        <v>60</v>
      </c>
      <c r="K141" s="29">
        <v>0</v>
      </c>
      <c r="L141" s="29">
        <v>230</v>
      </c>
      <c r="M141" s="25"/>
      <c r="N141" s="29">
        <v>210</v>
      </c>
      <c r="O141" s="25">
        <v>150</v>
      </c>
      <c r="P141" s="25">
        <v>0</v>
      </c>
      <c r="Q141" s="25">
        <v>370</v>
      </c>
      <c r="T141" s="25"/>
      <c r="U141" s="25"/>
      <c r="V141" s="25"/>
      <c r="W141" s="25"/>
      <c r="X141" s="25"/>
      <c r="Y141" s="25"/>
      <c r="Z141" s="25"/>
      <c r="AA141" s="25"/>
      <c r="AB141" s="25"/>
      <c r="AC141" s="25"/>
      <c r="AD141" s="25"/>
      <c r="AE141" s="29"/>
      <c r="AF141" s="29"/>
      <c r="AG141" s="29"/>
      <c r="AH141" s="29"/>
      <c r="AI141" s="29"/>
      <c r="AJ141" s="29"/>
      <c r="AK141" s="29"/>
      <c r="AL141" s="29"/>
      <c r="AM141" s="29"/>
    </row>
    <row r="142" spans="1:39" x14ac:dyDescent="0.3">
      <c r="A142" s="108"/>
      <c r="B142" s="108"/>
      <c r="C142" s="108"/>
      <c r="D142" s="108"/>
      <c r="E142" s="108"/>
      <c r="F142" s="108"/>
      <c r="G142" s="108"/>
      <c r="H142" s="108"/>
      <c r="I142" s="25"/>
      <c r="J142" s="25"/>
      <c r="K142" s="25"/>
      <c r="L142" s="25"/>
      <c r="M142" s="25"/>
      <c r="N142" s="25"/>
      <c r="O142" s="106" t="s">
        <v>1365</v>
      </c>
      <c r="P142" s="106" t="s">
        <v>1365</v>
      </c>
      <c r="Q142" s="106" t="s">
        <v>1365</v>
      </c>
      <c r="T142" s="25"/>
      <c r="U142" s="25"/>
      <c r="V142" s="25"/>
      <c r="W142" s="25"/>
      <c r="X142" s="25"/>
      <c r="Y142" s="25"/>
      <c r="Z142" s="25"/>
      <c r="AA142" s="25"/>
      <c r="AB142" s="25"/>
      <c r="AC142" s="25"/>
      <c r="AD142" s="25"/>
      <c r="AE142" s="29"/>
      <c r="AF142" s="29"/>
      <c r="AG142" s="29"/>
      <c r="AH142" s="29"/>
      <c r="AI142" s="29"/>
      <c r="AJ142" s="29"/>
      <c r="AK142" s="29"/>
      <c r="AL142" s="29"/>
      <c r="AM142" s="29"/>
    </row>
    <row r="143" spans="1:39" ht="52.8" x14ac:dyDescent="0.3">
      <c r="A143" s="108"/>
      <c r="B143" s="108" t="s">
        <v>1387</v>
      </c>
      <c r="C143" s="108" t="s">
        <v>1009</v>
      </c>
      <c r="D143" s="108"/>
      <c r="E143" s="108" t="s">
        <v>1010</v>
      </c>
      <c r="F143" s="108" t="s">
        <v>1010</v>
      </c>
      <c r="G143" s="108" t="str">
        <f>VLOOKUP(F143,regions!A$2:C$419,3,FALSE)</f>
        <v>Shire county</v>
      </c>
      <c r="H143" s="108"/>
      <c r="I143" s="25" t="s">
        <v>1370</v>
      </c>
      <c r="J143" s="25" t="s">
        <v>1370</v>
      </c>
      <c r="K143" s="25" t="s">
        <v>1370</v>
      </c>
      <c r="L143" s="25" t="s">
        <v>1370</v>
      </c>
      <c r="M143" s="25"/>
      <c r="N143" s="25" t="s">
        <v>1370</v>
      </c>
      <c r="O143" s="25" t="s">
        <v>1370</v>
      </c>
      <c r="P143" s="25" t="s">
        <v>1370</v>
      </c>
      <c r="Q143" s="25" t="s">
        <v>1370</v>
      </c>
      <c r="T143" s="25"/>
      <c r="U143" s="25"/>
      <c r="V143" s="25"/>
      <c r="W143" s="25"/>
      <c r="X143" s="25"/>
      <c r="Y143" s="25"/>
      <c r="Z143" s="25"/>
      <c r="AA143" s="25"/>
      <c r="AB143" s="25"/>
      <c r="AC143" s="25"/>
      <c r="AD143" s="25"/>
      <c r="AE143" s="29"/>
      <c r="AF143" s="29"/>
      <c r="AG143" s="29"/>
      <c r="AH143" s="29"/>
      <c r="AI143" s="29"/>
      <c r="AJ143" s="29"/>
      <c r="AK143" s="29"/>
      <c r="AL143" s="29"/>
      <c r="AM143" s="29"/>
    </row>
    <row r="144" spans="1:39" ht="52.8" x14ac:dyDescent="0.3">
      <c r="A144" s="108" t="s">
        <v>1011</v>
      </c>
      <c r="B144" s="108" t="s">
        <v>1012</v>
      </c>
      <c r="C144" s="108" t="s">
        <v>1013</v>
      </c>
      <c r="D144" s="108"/>
      <c r="E144" s="108"/>
      <c r="F144" s="108" t="s">
        <v>1014</v>
      </c>
      <c r="G144" s="108" t="str">
        <f>VLOOKUP(F144,regions!A$2:C$419,3,FALSE)</f>
        <v>Shire district</v>
      </c>
      <c r="H144" s="108" t="str">
        <f>IFERROR(VLOOKUP(F144,classifications!A$3:C$328,3,FALSE),VLOOKUP(F144,classifications!I$2:K$28,3,FALSE))</f>
        <v>Predominantly Urban</v>
      </c>
      <c r="I144" s="29">
        <v>300</v>
      </c>
      <c r="J144" s="29">
        <v>60</v>
      </c>
      <c r="K144" s="29">
        <v>0</v>
      </c>
      <c r="L144" s="29">
        <v>360</v>
      </c>
      <c r="M144" s="25"/>
      <c r="N144" s="29">
        <v>290</v>
      </c>
      <c r="O144" s="25">
        <v>60</v>
      </c>
      <c r="P144" s="25">
        <v>0</v>
      </c>
      <c r="Q144" s="25">
        <v>350</v>
      </c>
      <c r="T144" s="25"/>
      <c r="U144" s="25"/>
      <c r="V144" s="25"/>
      <c r="W144" s="25"/>
      <c r="X144" s="25"/>
      <c r="Y144" s="25"/>
      <c r="Z144" s="25"/>
      <c r="AA144" s="25"/>
      <c r="AB144" s="25"/>
      <c r="AC144" s="25"/>
      <c r="AD144" s="25"/>
      <c r="AE144" s="29"/>
      <c r="AF144" s="29"/>
      <c r="AG144" s="29"/>
      <c r="AH144" s="29"/>
      <c r="AI144" s="29"/>
      <c r="AJ144" s="29"/>
      <c r="AK144" s="29"/>
      <c r="AL144" s="29"/>
      <c r="AM144" s="29"/>
    </row>
    <row r="145" spans="1:39" ht="52.8" x14ac:dyDescent="0.3">
      <c r="A145" s="108" t="s">
        <v>1015</v>
      </c>
      <c r="B145" s="108" t="s">
        <v>1016</v>
      </c>
      <c r="C145" s="108" t="s">
        <v>1017</v>
      </c>
      <c r="D145" s="108"/>
      <c r="E145" s="108"/>
      <c r="F145" s="108" t="s">
        <v>1018</v>
      </c>
      <c r="G145" s="108" t="str">
        <f>VLOOKUP(F145,regions!A$2:C$419,3,FALSE)</f>
        <v>Shire district</v>
      </c>
      <c r="H145" s="108" t="str">
        <f>IFERROR(VLOOKUP(F145,classifications!A$3:C$328,3,FALSE),VLOOKUP(F145,classifications!I$2:K$28,3,FALSE))</f>
        <v>Predominantly Rural</v>
      </c>
      <c r="I145" s="29">
        <v>80</v>
      </c>
      <c r="J145" s="29">
        <v>20</v>
      </c>
      <c r="K145" s="29">
        <v>0</v>
      </c>
      <c r="L145" s="29">
        <v>90</v>
      </c>
      <c r="M145" s="25"/>
      <c r="N145" s="29">
        <v>130</v>
      </c>
      <c r="O145" s="25">
        <v>20</v>
      </c>
      <c r="P145" s="25">
        <v>0</v>
      </c>
      <c r="Q145" s="25">
        <v>150</v>
      </c>
      <c r="T145" s="25"/>
      <c r="U145" s="25"/>
      <c r="V145" s="25"/>
      <c r="W145" s="25"/>
      <c r="X145" s="25"/>
      <c r="Y145" s="25"/>
      <c r="Z145" s="25"/>
      <c r="AA145" s="25"/>
      <c r="AB145" s="25"/>
      <c r="AC145" s="25"/>
      <c r="AD145" s="25"/>
      <c r="AE145" s="29"/>
      <c r="AF145" s="29"/>
      <c r="AG145" s="29"/>
      <c r="AH145" s="29"/>
      <c r="AI145" s="29"/>
      <c r="AJ145" s="29"/>
      <c r="AK145" s="29"/>
      <c r="AL145" s="29"/>
      <c r="AM145" s="29"/>
    </row>
    <row r="146" spans="1:39" ht="52.8" x14ac:dyDescent="0.3">
      <c r="A146" s="108" t="s">
        <v>1019</v>
      </c>
      <c r="B146" s="108" t="s">
        <v>1020</v>
      </c>
      <c r="C146" s="108" t="s">
        <v>1021</v>
      </c>
      <c r="D146" s="108"/>
      <c r="E146" s="108"/>
      <c r="F146" s="108" t="s">
        <v>1022</v>
      </c>
      <c r="G146" s="108" t="str">
        <f>VLOOKUP(F146,regions!A$2:C$419,3,FALSE)</f>
        <v>Shire district</v>
      </c>
      <c r="H146" s="108" t="str">
        <f>IFERROR(VLOOKUP(F146,classifications!A$3:C$328,3,FALSE),VLOOKUP(F146,classifications!I$2:K$28,3,FALSE))</f>
        <v>Predominantly Rural</v>
      </c>
      <c r="I146" s="29">
        <v>110</v>
      </c>
      <c r="J146" s="29">
        <v>50</v>
      </c>
      <c r="K146" s="29">
        <v>0</v>
      </c>
      <c r="L146" s="29">
        <v>160</v>
      </c>
      <c r="M146" s="25"/>
      <c r="N146" s="29">
        <v>120</v>
      </c>
      <c r="O146" s="25">
        <v>80</v>
      </c>
      <c r="P146" s="25">
        <v>0</v>
      </c>
      <c r="Q146" s="25">
        <v>200</v>
      </c>
      <c r="T146" s="25"/>
      <c r="U146" s="25"/>
      <c r="V146" s="25"/>
      <c r="W146" s="25"/>
      <c r="X146" s="25"/>
      <c r="Y146" s="25"/>
      <c r="Z146" s="25"/>
      <c r="AA146" s="25"/>
      <c r="AB146" s="25"/>
      <c r="AC146" s="25"/>
      <c r="AD146" s="25"/>
      <c r="AE146" s="29"/>
      <c r="AF146" s="29"/>
      <c r="AG146" s="29"/>
      <c r="AH146" s="29"/>
      <c r="AI146" s="29"/>
      <c r="AJ146" s="29"/>
      <c r="AK146" s="29"/>
      <c r="AL146" s="29"/>
      <c r="AM146" s="29"/>
    </row>
    <row r="147" spans="1:39" ht="52.8" x14ac:dyDescent="0.3">
      <c r="A147" s="108" t="s">
        <v>1023</v>
      </c>
      <c r="B147" s="108" t="s">
        <v>1024</v>
      </c>
      <c r="C147" s="108" t="s">
        <v>1025</v>
      </c>
      <c r="D147" s="108"/>
      <c r="E147" s="108"/>
      <c r="F147" s="108" t="s">
        <v>1026</v>
      </c>
      <c r="G147" s="108" t="str">
        <f>VLOOKUP(F147,regions!A$2:C$419,3,FALSE)</f>
        <v>Shire district</v>
      </c>
      <c r="H147" s="108" t="str">
        <f>IFERROR(VLOOKUP(F147,classifications!A$3:C$328,3,FALSE),VLOOKUP(F147,classifications!I$2:K$28,3,FALSE))</f>
        <v>Predominantly Urban</v>
      </c>
      <c r="I147" s="29">
        <v>190</v>
      </c>
      <c r="J147" s="29">
        <v>20</v>
      </c>
      <c r="K147" s="29">
        <v>0</v>
      </c>
      <c r="L147" s="29">
        <v>210</v>
      </c>
      <c r="M147" s="25"/>
      <c r="N147" s="29">
        <v>320</v>
      </c>
      <c r="O147" s="25">
        <v>50</v>
      </c>
      <c r="P147" s="25">
        <v>0</v>
      </c>
      <c r="Q147" s="25">
        <v>360</v>
      </c>
      <c r="T147" s="25"/>
      <c r="U147" s="25"/>
      <c r="V147" s="25"/>
      <c r="W147" s="25"/>
      <c r="X147" s="25"/>
      <c r="Y147" s="25"/>
      <c r="Z147" s="25"/>
      <c r="AA147" s="25"/>
      <c r="AB147" s="25"/>
      <c r="AC147" s="25"/>
      <c r="AD147" s="25"/>
      <c r="AE147" s="29"/>
      <c r="AF147" s="29"/>
      <c r="AG147" s="29"/>
      <c r="AH147" s="29"/>
      <c r="AI147" s="29"/>
      <c r="AJ147" s="29"/>
      <c r="AK147" s="29"/>
      <c r="AL147" s="29"/>
      <c r="AM147" s="29"/>
    </row>
    <row r="148" spans="1:39" ht="52.8" x14ac:dyDescent="0.3">
      <c r="A148" s="108" t="s">
        <v>1027</v>
      </c>
      <c r="B148" s="108" t="s">
        <v>1028</v>
      </c>
      <c r="C148" s="108" t="s">
        <v>1029</v>
      </c>
      <c r="D148" s="108"/>
      <c r="E148" s="108"/>
      <c r="F148" s="108" t="s">
        <v>1030</v>
      </c>
      <c r="G148" s="108" t="str">
        <f>VLOOKUP(F148,regions!A$2:C$419,3,FALSE)</f>
        <v>Shire district</v>
      </c>
      <c r="H148" s="108" t="str">
        <f>IFERROR(VLOOKUP(F148,classifications!A$3:C$328,3,FALSE),VLOOKUP(F148,classifications!I$2:K$28,3,FALSE))</f>
        <v>Predominantly Urban</v>
      </c>
      <c r="I148" s="29">
        <v>250</v>
      </c>
      <c r="J148" s="29">
        <v>40</v>
      </c>
      <c r="K148" s="29">
        <v>0</v>
      </c>
      <c r="L148" s="29">
        <v>290</v>
      </c>
      <c r="M148" s="25"/>
      <c r="N148" s="29">
        <v>320</v>
      </c>
      <c r="O148" s="25">
        <v>250</v>
      </c>
      <c r="P148" s="25">
        <v>0</v>
      </c>
      <c r="Q148" s="25">
        <v>570</v>
      </c>
      <c r="T148" s="25"/>
      <c r="U148" s="25"/>
      <c r="V148" s="25"/>
      <c r="W148" s="25"/>
      <c r="X148" s="25"/>
      <c r="Y148" s="25"/>
      <c r="Z148" s="25"/>
      <c r="AA148" s="25"/>
      <c r="AB148" s="25"/>
      <c r="AC148" s="25"/>
      <c r="AD148" s="25"/>
      <c r="AE148" s="29"/>
      <c r="AF148" s="29"/>
      <c r="AG148" s="29"/>
      <c r="AH148" s="29"/>
      <c r="AI148" s="29"/>
      <c r="AJ148" s="29"/>
      <c r="AK148" s="29"/>
      <c r="AL148" s="29"/>
      <c r="AM148" s="29"/>
    </row>
    <row r="149" spans="1:39" ht="52.8" x14ac:dyDescent="0.3">
      <c r="A149" s="108" t="s">
        <v>1031</v>
      </c>
      <c r="B149" s="108" t="s">
        <v>1032</v>
      </c>
      <c r="C149" s="108" t="s">
        <v>1033</v>
      </c>
      <c r="D149" s="108"/>
      <c r="E149" s="108"/>
      <c r="F149" s="108" t="s">
        <v>1034</v>
      </c>
      <c r="G149" s="108" t="str">
        <f>VLOOKUP(F149,regions!A$2:C$419,3,FALSE)</f>
        <v>Shire district</v>
      </c>
      <c r="H149" s="108" t="str">
        <f>IFERROR(VLOOKUP(F149,classifications!A$3:C$328,3,FALSE),VLOOKUP(F149,classifications!I$2:K$28,3,FALSE))</f>
        <v>Predominantly Rural</v>
      </c>
      <c r="I149" s="29">
        <v>120</v>
      </c>
      <c r="J149" s="29">
        <v>20</v>
      </c>
      <c r="K149" s="29">
        <v>0</v>
      </c>
      <c r="L149" s="29">
        <v>130</v>
      </c>
      <c r="M149" s="25"/>
      <c r="N149" s="29">
        <v>140</v>
      </c>
      <c r="O149" s="25">
        <v>0</v>
      </c>
      <c r="P149" s="25">
        <v>0</v>
      </c>
      <c r="Q149" s="25">
        <v>140</v>
      </c>
      <c r="T149" s="25"/>
      <c r="U149" s="25"/>
      <c r="V149" s="25"/>
      <c r="W149" s="25"/>
      <c r="X149" s="25"/>
      <c r="Y149" s="25"/>
      <c r="Z149" s="25"/>
      <c r="AA149" s="25"/>
      <c r="AB149" s="25"/>
      <c r="AC149" s="25"/>
      <c r="AD149" s="25"/>
      <c r="AE149" s="29"/>
      <c r="AF149" s="29"/>
      <c r="AG149" s="29"/>
      <c r="AH149" s="29"/>
      <c r="AI149" s="29"/>
      <c r="AJ149" s="29"/>
      <c r="AK149" s="29"/>
      <c r="AL149" s="29"/>
      <c r="AM149" s="29"/>
    </row>
    <row r="150" spans="1:39" ht="52.8" x14ac:dyDescent="0.3">
      <c r="A150" s="108" t="s">
        <v>1035</v>
      </c>
      <c r="B150" s="108" t="s">
        <v>1036</v>
      </c>
      <c r="C150" s="108" t="s">
        <v>1037</v>
      </c>
      <c r="D150" s="108"/>
      <c r="E150" s="108"/>
      <c r="F150" s="108" t="s">
        <v>1038</v>
      </c>
      <c r="G150" s="108" t="str">
        <f>VLOOKUP(F150,regions!A$2:C$419,3,FALSE)</f>
        <v>Shire district</v>
      </c>
      <c r="H150" s="108" t="str">
        <f>IFERROR(VLOOKUP(F150,classifications!A$3:C$328,3,FALSE),VLOOKUP(F150,classifications!I$2:K$28,3,FALSE))</f>
        <v>Urban with Significant Rural</v>
      </c>
      <c r="I150" s="25" t="s">
        <v>1370</v>
      </c>
      <c r="J150" s="25" t="s">
        <v>1370</v>
      </c>
      <c r="K150" s="25" t="s">
        <v>1370</v>
      </c>
      <c r="L150" s="25" t="s">
        <v>1370</v>
      </c>
      <c r="M150" s="25"/>
      <c r="N150" s="25" t="s">
        <v>1370</v>
      </c>
      <c r="O150" s="25" t="s">
        <v>1370</v>
      </c>
      <c r="P150" s="25" t="s">
        <v>1370</v>
      </c>
      <c r="Q150" s="25" t="s">
        <v>1370</v>
      </c>
      <c r="T150" s="25"/>
      <c r="U150" s="25"/>
      <c r="V150" s="25"/>
      <c r="W150" s="25"/>
      <c r="X150" s="25"/>
      <c r="Y150" s="25"/>
      <c r="Z150" s="25"/>
      <c r="AA150" s="25"/>
      <c r="AB150" s="25"/>
      <c r="AC150" s="25"/>
      <c r="AD150" s="25"/>
      <c r="AE150" s="29"/>
      <c r="AF150" s="29"/>
      <c r="AG150" s="29"/>
      <c r="AH150" s="29"/>
      <c r="AI150" s="29"/>
      <c r="AJ150" s="29"/>
      <c r="AK150" s="29"/>
      <c r="AL150" s="29"/>
      <c r="AM150" s="29"/>
    </row>
    <row r="151" spans="1:39" x14ac:dyDescent="0.3">
      <c r="A151" s="108"/>
      <c r="B151" s="108"/>
      <c r="C151" s="108"/>
      <c r="D151" s="108"/>
      <c r="E151" s="108"/>
      <c r="F151" s="108"/>
      <c r="G151" s="108"/>
      <c r="H151" s="108"/>
      <c r="I151" s="25"/>
      <c r="J151" s="25"/>
      <c r="K151" s="25"/>
      <c r="L151" s="25"/>
      <c r="M151" s="25"/>
      <c r="N151" s="25"/>
      <c r="O151" s="106" t="s">
        <v>1365</v>
      </c>
      <c r="P151" s="106" t="s">
        <v>1365</v>
      </c>
      <c r="Q151" s="106" t="s">
        <v>1365</v>
      </c>
      <c r="T151" s="25"/>
      <c r="U151" s="25"/>
      <c r="V151" s="25"/>
      <c r="W151" s="25"/>
      <c r="X151" s="25"/>
      <c r="Y151" s="25"/>
      <c r="Z151" s="25"/>
      <c r="AA151" s="25"/>
      <c r="AB151" s="25"/>
      <c r="AC151" s="25"/>
      <c r="AD151" s="25"/>
      <c r="AE151" s="29"/>
      <c r="AF151" s="29"/>
      <c r="AG151" s="29"/>
      <c r="AH151" s="29"/>
      <c r="AI151" s="29"/>
      <c r="AJ151" s="29"/>
      <c r="AK151" s="29"/>
      <c r="AL151" s="29"/>
      <c r="AM151" s="29"/>
    </row>
    <row r="152" spans="1:39" ht="52.8" x14ac:dyDescent="0.3">
      <c r="A152" s="108"/>
      <c r="B152" s="108" t="s">
        <v>1388</v>
      </c>
      <c r="C152" s="108" t="s">
        <v>1069</v>
      </c>
      <c r="D152" s="108"/>
      <c r="E152" s="108" t="s">
        <v>1070</v>
      </c>
      <c r="F152" s="108" t="s">
        <v>1070</v>
      </c>
      <c r="G152" s="108" t="str">
        <f>VLOOKUP(F152,regions!A$2:C$419,3,FALSE)</f>
        <v>Shire county</v>
      </c>
      <c r="H152" s="108"/>
      <c r="I152" s="25" t="s">
        <v>1370</v>
      </c>
      <c r="J152" s="25" t="s">
        <v>1370</v>
      </c>
      <c r="K152" s="25" t="s">
        <v>1370</v>
      </c>
      <c r="L152" s="25" t="s">
        <v>1370</v>
      </c>
      <c r="M152" s="25"/>
      <c r="N152" s="25" t="s">
        <v>1370</v>
      </c>
      <c r="O152" s="25" t="s">
        <v>1370</v>
      </c>
      <c r="P152" s="25" t="s">
        <v>1370</v>
      </c>
      <c r="Q152" s="25" t="s">
        <v>1370</v>
      </c>
      <c r="T152" s="25"/>
      <c r="U152" s="25"/>
      <c r="V152" s="25"/>
      <c r="W152" s="25"/>
      <c r="X152" s="25"/>
      <c r="Y152" s="25"/>
      <c r="Z152" s="25"/>
      <c r="AA152" s="25"/>
      <c r="AB152" s="25"/>
      <c r="AC152" s="25"/>
      <c r="AD152" s="25"/>
      <c r="AE152" s="29"/>
      <c r="AF152" s="29"/>
      <c r="AG152" s="29"/>
      <c r="AH152" s="29"/>
      <c r="AI152" s="29"/>
      <c r="AJ152" s="29"/>
      <c r="AK152" s="29"/>
      <c r="AL152" s="29"/>
      <c r="AM152" s="29"/>
    </row>
    <row r="153" spans="1:39" ht="52.8" x14ac:dyDescent="0.3">
      <c r="A153" s="108" t="s">
        <v>1071</v>
      </c>
      <c r="B153" s="108" t="s">
        <v>1072</v>
      </c>
      <c r="C153" s="108" t="s">
        <v>1073</v>
      </c>
      <c r="D153" s="108"/>
      <c r="E153" s="108"/>
      <c r="F153" s="108" t="s">
        <v>1074</v>
      </c>
      <c r="G153" s="108" t="str">
        <f>VLOOKUP(F153,regions!A$2:C$419,3,FALSE)</f>
        <v>Shire district</v>
      </c>
      <c r="H153" s="108" t="str">
        <f>IFERROR(VLOOKUP(F153,classifications!A$3:C$328,3,FALSE),VLOOKUP(F153,classifications!I$2:K$28,3,FALSE))</f>
        <v>Predominantly Urban</v>
      </c>
      <c r="I153" s="29">
        <v>240</v>
      </c>
      <c r="J153" s="29">
        <v>50</v>
      </c>
      <c r="K153" s="29">
        <v>0</v>
      </c>
      <c r="L153" s="29">
        <v>290</v>
      </c>
      <c r="M153" s="25"/>
      <c r="N153" s="29">
        <v>250</v>
      </c>
      <c r="O153" s="25">
        <v>110</v>
      </c>
      <c r="P153" s="25">
        <v>0</v>
      </c>
      <c r="Q153" s="25">
        <v>350</v>
      </c>
      <c r="T153" s="25"/>
      <c r="U153" s="25"/>
      <c r="V153" s="25"/>
      <c r="W153" s="25"/>
      <c r="X153" s="25"/>
      <c r="Y153" s="25"/>
      <c r="Z153" s="25"/>
      <c r="AA153" s="25"/>
      <c r="AB153" s="25"/>
      <c r="AC153" s="25"/>
      <c r="AD153" s="25"/>
      <c r="AE153" s="29"/>
      <c r="AF153" s="29"/>
      <c r="AG153" s="29"/>
      <c r="AH153" s="29"/>
      <c r="AI153" s="29"/>
      <c r="AJ153" s="29"/>
      <c r="AK153" s="29"/>
      <c r="AL153" s="29"/>
      <c r="AM153" s="29"/>
    </row>
    <row r="154" spans="1:39" ht="52.8" x14ac:dyDescent="0.3">
      <c r="A154" s="108" t="s">
        <v>1075</v>
      </c>
      <c r="B154" s="108" t="s">
        <v>1076</v>
      </c>
      <c r="C154" s="108" t="s">
        <v>1077</v>
      </c>
      <c r="D154" s="108"/>
      <c r="E154" s="108"/>
      <c r="F154" s="108" t="s">
        <v>1078</v>
      </c>
      <c r="G154" s="108" t="str">
        <f>VLOOKUP(F154,regions!A$2:C$419,3,FALSE)</f>
        <v>Shire district</v>
      </c>
      <c r="H154" s="108" t="str">
        <f>IFERROR(VLOOKUP(F154,classifications!A$3:C$328,3,FALSE),VLOOKUP(F154,classifications!I$2:K$28,3,FALSE))</f>
        <v>Predominantly Rural</v>
      </c>
      <c r="I154" s="29">
        <v>160</v>
      </c>
      <c r="J154" s="29">
        <v>0</v>
      </c>
      <c r="K154" s="29">
        <v>0</v>
      </c>
      <c r="L154" s="29">
        <v>160</v>
      </c>
      <c r="M154" s="25"/>
      <c r="N154" s="29">
        <v>180</v>
      </c>
      <c r="O154" s="25">
        <v>0</v>
      </c>
      <c r="P154" s="25">
        <v>0</v>
      </c>
      <c r="Q154" s="25">
        <v>180</v>
      </c>
      <c r="T154" s="25"/>
      <c r="U154" s="25"/>
      <c r="V154" s="25"/>
      <c r="W154" s="25"/>
      <c r="X154" s="25"/>
      <c r="Y154" s="25"/>
      <c r="Z154" s="25"/>
      <c r="AA154" s="25"/>
      <c r="AB154" s="25"/>
      <c r="AC154" s="25"/>
      <c r="AD154" s="25"/>
      <c r="AE154" s="29"/>
      <c r="AF154" s="29"/>
      <c r="AG154" s="29"/>
      <c r="AH154" s="29"/>
      <c r="AI154" s="29"/>
      <c r="AJ154" s="29"/>
      <c r="AK154" s="29"/>
      <c r="AL154" s="29"/>
      <c r="AM154" s="29"/>
    </row>
    <row r="155" spans="1:39" ht="52.8" x14ac:dyDescent="0.3">
      <c r="A155" s="108" t="s">
        <v>1079</v>
      </c>
      <c r="B155" s="108" t="s">
        <v>1080</v>
      </c>
      <c r="C155" s="108" t="s">
        <v>1081</v>
      </c>
      <c r="D155" s="108"/>
      <c r="E155" s="108"/>
      <c r="F155" s="108" t="s">
        <v>1082</v>
      </c>
      <c r="G155" s="108" t="str">
        <f>VLOOKUP(F155,regions!A$2:C$419,3,FALSE)</f>
        <v>Shire district</v>
      </c>
      <c r="H155" s="108" t="str">
        <f>IFERROR(VLOOKUP(F155,classifications!A$3:C$328,3,FALSE),VLOOKUP(F155,classifications!I$2:K$28,3,FALSE))</f>
        <v>Predominantly Urban</v>
      </c>
      <c r="I155" s="29">
        <v>80</v>
      </c>
      <c r="J155" s="29">
        <v>10</v>
      </c>
      <c r="K155" s="29">
        <v>0</v>
      </c>
      <c r="L155" s="29">
        <v>90</v>
      </c>
      <c r="M155" s="25"/>
      <c r="N155" s="29">
        <v>140</v>
      </c>
      <c r="O155" s="25">
        <v>10</v>
      </c>
      <c r="P155" s="25">
        <v>0</v>
      </c>
      <c r="Q155" s="25">
        <v>140</v>
      </c>
      <c r="T155" s="25"/>
      <c r="U155" s="25"/>
      <c r="V155" s="25"/>
      <c r="W155" s="25"/>
      <c r="X155" s="25"/>
      <c r="Y155" s="25"/>
      <c r="Z155" s="25"/>
      <c r="AA155" s="25"/>
      <c r="AB155" s="25"/>
      <c r="AC155" s="25"/>
      <c r="AD155" s="25"/>
      <c r="AE155" s="29"/>
      <c r="AF155" s="29"/>
      <c r="AG155" s="29"/>
      <c r="AH155" s="29"/>
      <c r="AI155" s="29"/>
      <c r="AJ155" s="29"/>
      <c r="AK155" s="29"/>
      <c r="AL155" s="29"/>
      <c r="AM155" s="29"/>
    </row>
    <row r="156" spans="1:39" ht="52.8" x14ac:dyDescent="0.3">
      <c r="A156" s="108" t="s">
        <v>1083</v>
      </c>
      <c r="B156" s="108" t="s">
        <v>1084</v>
      </c>
      <c r="C156" s="108" t="s">
        <v>1085</v>
      </c>
      <c r="D156" s="108"/>
      <c r="E156" s="108"/>
      <c r="F156" s="108" t="s">
        <v>1086</v>
      </c>
      <c r="G156" s="108" t="str">
        <f>VLOOKUP(F156,regions!A$2:C$419,3,FALSE)</f>
        <v>Shire district</v>
      </c>
      <c r="H156" s="108" t="str">
        <f>IFERROR(VLOOKUP(F156,classifications!A$3:C$328,3,FALSE),VLOOKUP(F156,classifications!I$2:K$28,3,FALSE))</f>
        <v>Predominantly Urban</v>
      </c>
      <c r="I156" s="29">
        <v>140</v>
      </c>
      <c r="J156" s="29">
        <v>50</v>
      </c>
      <c r="K156" s="29">
        <v>0</v>
      </c>
      <c r="L156" s="29">
        <v>190</v>
      </c>
      <c r="M156" s="25"/>
      <c r="N156" s="29">
        <v>250</v>
      </c>
      <c r="O156" s="25">
        <v>10</v>
      </c>
      <c r="P156" s="25">
        <v>0</v>
      </c>
      <c r="Q156" s="25">
        <v>270</v>
      </c>
      <c r="T156" s="25"/>
      <c r="U156" s="25"/>
      <c r="V156" s="25"/>
      <c r="W156" s="25"/>
      <c r="X156" s="25"/>
      <c r="Y156" s="25"/>
      <c r="Z156" s="25"/>
      <c r="AA156" s="25"/>
      <c r="AB156" s="25"/>
      <c r="AC156" s="25"/>
      <c r="AD156" s="25"/>
      <c r="AE156" s="29"/>
      <c r="AF156" s="29"/>
      <c r="AG156" s="29"/>
      <c r="AH156" s="29"/>
      <c r="AI156" s="29"/>
      <c r="AJ156" s="29"/>
      <c r="AK156" s="29"/>
      <c r="AL156" s="29"/>
      <c r="AM156" s="29"/>
    </row>
    <row r="157" spans="1:39" ht="52.8" x14ac:dyDescent="0.3">
      <c r="A157" s="108" t="s">
        <v>1087</v>
      </c>
      <c r="B157" s="108" t="s">
        <v>1088</v>
      </c>
      <c r="C157" s="108" t="s">
        <v>1089</v>
      </c>
      <c r="D157" s="108"/>
      <c r="E157" s="108"/>
      <c r="F157" s="108" t="s">
        <v>1090</v>
      </c>
      <c r="G157" s="108" t="str">
        <f>VLOOKUP(F157,regions!A$2:C$419,3,FALSE)</f>
        <v>Shire district</v>
      </c>
      <c r="H157" s="108" t="str">
        <f>IFERROR(VLOOKUP(F157,classifications!A$3:C$328,3,FALSE),VLOOKUP(F157,classifications!I$2:K$28,3,FALSE))</f>
        <v>Predominantly Urban</v>
      </c>
      <c r="I157" s="29">
        <v>180</v>
      </c>
      <c r="J157" s="29">
        <v>10</v>
      </c>
      <c r="K157" s="29">
        <v>0</v>
      </c>
      <c r="L157" s="29">
        <v>190</v>
      </c>
      <c r="M157" s="25"/>
      <c r="N157" s="29">
        <v>280</v>
      </c>
      <c r="O157" s="25">
        <v>0</v>
      </c>
      <c r="P157" s="25">
        <v>0</v>
      </c>
      <c r="Q157" s="25">
        <v>290</v>
      </c>
      <c r="T157" s="25"/>
      <c r="U157" s="25"/>
      <c r="V157" s="25"/>
      <c r="W157" s="25"/>
      <c r="X157" s="25"/>
      <c r="Y157" s="25"/>
      <c r="Z157" s="25"/>
      <c r="AA157" s="25"/>
      <c r="AB157" s="25"/>
      <c r="AC157" s="25"/>
      <c r="AD157" s="25"/>
      <c r="AE157" s="29"/>
      <c r="AF157" s="29"/>
      <c r="AG157" s="29"/>
      <c r="AH157" s="29"/>
      <c r="AI157" s="29"/>
      <c r="AJ157" s="29"/>
      <c r="AK157" s="29"/>
      <c r="AL157" s="29"/>
      <c r="AM157" s="29"/>
    </row>
    <row r="158" spans="1:39" ht="52.8" x14ac:dyDescent="0.3">
      <c r="A158" s="108" t="s">
        <v>1091</v>
      </c>
      <c r="B158" s="108" t="s">
        <v>1092</v>
      </c>
      <c r="C158" s="108" t="s">
        <v>1093</v>
      </c>
      <c r="D158" s="108"/>
      <c r="E158" s="108"/>
      <c r="F158" s="108" t="s">
        <v>1094</v>
      </c>
      <c r="G158" s="108" t="str">
        <f>VLOOKUP(F158,regions!A$2:C$419,3,FALSE)</f>
        <v>Shire district</v>
      </c>
      <c r="H158" s="108" t="str">
        <f>IFERROR(VLOOKUP(F158,classifications!A$3:C$328,3,FALSE),VLOOKUP(F158,classifications!I$2:K$28,3,FALSE))</f>
        <v>Predominantly Rural</v>
      </c>
      <c r="I158" s="29">
        <v>90</v>
      </c>
      <c r="J158" s="29">
        <v>10</v>
      </c>
      <c r="K158" s="29">
        <v>0</v>
      </c>
      <c r="L158" s="29">
        <v>100</v>
      </c>
      <c r="M158" s="25"/>
      <c r="N158" s="29">
        <v>220</v>
      </c>
      <c r="O158" s="25">
        <v>80</v>
      </c>
      <c r="P158" s="25">
        <v>0</v>
      </c>
      <c r="Q158" s="25">
        <v>300</v>
      </c>
      <c r="T158" s="25"/>
      <c r="U158" s="25"/>
      <c r="V158" s="25"/>
      <c r="W158" s="25"/>
      <c r="X158" s="25"/>
      <c r="Y158" s="25"/>
      <c r="Z158" s="25"/>
      <c r="AA158" s="25"/>
      <c r="AB158" s="25"/>
      <c r="AC158" s="25"/>
      <c r="AD158" s="25"/>
      <c r="AE158" s="29"/>
      <c r="AF158" s="29"/>
      <c r="AG158" s="29"/>
      <c r="AH158" s="29"/>
      <c r="AI158" s="29"/>
      <c r="AJ158" s="29"/>
      <c r="AK158" s="29"/>
      <c r="AL158" s="29"/>
      <c r="AM158" s="29"/>
    </row>
    <row r="159" spans="1:39" ht="52.8" x14ac:dyDescent="0.3">
      <c r="A159" s="108" t="s">
        <v>1095</v>
      </c>
      <c r="B159" s="108" t="s">
        <v>1096</v>
      </c>
      <c r="C159" s="108" t="s">
        <v>1097</v>
      </c>
      <c r="D159" s="108"/>
      <c r="E159" s="108"/>
      <c r="F159" s="108" t="s">
        <v>1098</v>
      </c>
      <c r="G159" s="108" t="str">
        <f>VLOOKUP(F159,regions!A$2:C$419,3,FALSE)</f>
        <v>Shire district</v>
      </c>
      <c r="H159" s="108" t="str">
        <f>IFERROR(VLOOKUP(F159,classifications!A$3:C$328,3,FALSE),VLOOKUP(F159,classifications!I$2:K$28,3,FALSE))</f>
        <v>Predominantly Rural</v>
      </c>
      <c r="I159" s="25" t="s">
        <v>1370</v>
      </c>
      <c r="J159" s="25" t="s">
        <v>1370</v>
      </c>
      <c r="K159" s="25" t="s">
        <v>1370</v>
      </c>
      <c r="L159" s="25" t="s">
        <v>1370</v>
      </c>
      <c r="M159" s="25"/>
      <c r="N159" s="25" t="s">
        <v>1370</v>
      </c>
      <c r="O159" s="25" t="s">
        <v>1370</v>
      </c>
      <c r="P159" s="25" t="s">
        <v>1370</v>
      </c>
      <c r="Q159" s="25" t="s">
        <v>1370</v>
      </c>
      <c r="T159" s="25"/>
      <c r="U159" s="25"/>
      <c r="V159" s="25"/>
      <c r="W159" s="25"/>
      <c r="X159" s="25"/>
      <c r="Y159" s="25"/>
      <c r="Z159" s="25"/>
      <c r="AA159" s="25"/>
      <c r="AB159" s="25"/>
      <c r="AC159" s="25"/>
      <c r="AD159" s="25"/>
      <c r="AE159" s="29"/>
      <c r="AF159" s="29"/>
      <c r="AG159" s="29"/>
      <c r="AH159" s="29"/>
      <c r="AI159" s="29"/>
      <c r="AJ159" s="29"/>
      <c r="AK159" s="29"/>
      <c r="AL159" s="29"/>
      <c r="AM159" s="29"/>
    </row>
    <row r="160" spans="1:39" x14ac:dyDescent="0.3">
      <c r="A160" s="108"/>
      <c r="B160" s="108"/>
      <c r="C160" s="108"/>
      <c r="D160" s="108"/>
      <c r="E160" s="108"/>
      <c r="F160" s="108"/>
      <c r="G160" s="108"/>
      <c r="H160" s="108"/>
      <c r="I160" s="25"/>
      <c r="J160" s="25"/>
      <c r="K160" s="25"/>
      <c r="L160" s="25"/>
      <c r="M160" s="25"/>
      <c r="N160" s="25"/>
      <c r="O160" s="106" t="s">
        <v>1365</v>
      </c>
      <c r="P160" s="106" t="s">
        <v>1365</v>
      </c>
      <c r="Q160" s="106" t="s">
        <v>1365</v>
      </c>
      <c r="T160" s="25"/>
      <c r="U160" s="25"/>
      <c r="V160" s="25"/>
      <c r="W160" s="25"/>
      <c r="X160" s="25"/>
      <c r="Y160" s="25"/>
      <c r="Z160" s="25"/>
      <c r="AA160" s="25"/>
      <c r="AB160" s="25"/>
      <c r="AC160" s="25"/>
      <c r="AD160" s="25"/>
      <c r="AE160" s="29"/>
      <c r="AF160" s="29"/>
      <c r="AG160" s="29"/>
      <c r="AH160" s="29"/>
      <c r="AI160" s="29"/>
      <c r="AJ160" s="29"/>
      <c r="AK160" s="29"/>
      <c r="AL160" s="29"/>
      <c r="AM160" s="29"/>
    </row>
    <row r="161" spans="1:39" x14ac:dyDescent="0.3">
      <c r="A161" s="108"/>
      <c r="B161" s="108"/>
      <c r="C161" s="108"/>
      <c r="D161" s="108"/>
      <c r="E161" s="108"/>
      <c r="F161" s="108"/>
      <c r="G161" s="108"/>
      <c r="H161" s="108"/>
      <c r="I161" s="25"/>
      <c r="J161" s="25"/>
      <c r="K161" s="25"/>
      <c r="L161" s="25"/>
      <c r="M161" s="25"/>
      <c r="N161" s="25"/>
      <c r="O161" s="106" t="s">
        <v>1365</v>
      </c>
      <c r="P161" s="106" t="s">
        <v>1365</v>
      </c>
      <c r="Q161" s="106" t="s">
        <v>1365</v>
      </c>
      <c r="T161" s="25"/>
      <c r="U161" s="25"/>
      <c r="V161" s="25"/>
      <c r="W161" s="25"/>
      <c r="X161" s="25"/>
      <c r="Y161" s="25"/>
      <c r="Z161" s="25"/>
      <c r="AA161" s="25"/>
      <c r="AB161" s="25"/>
      <c r="AC161" s="25"/>
      <c r="AD161" s="25"/>
      <c r="AE161" s="29"/>
      <c r="AF161" s="29"/>
      <c r="AG161" s="29"/>
      <c r="AH161" s="29"/>
      <c r="AI161" s="29"/>
      <c r="AJ161" s="29"/>
      <c r="AK161" s="29"/>
      <c r="AL161" s="29"/>
      <c r="AM161" s="29"/>
    </row>
    <row r="162" spans="1:39" x14ac:dyDescent="0.3">
      <c r="A162" s="108"/>
      <c r="B162" s="108" t="s">
        <v>1389</v>
      </c>
      <c r="C162" s="108" t="s">
        <v>1390</v>
      </c>
      <c r="D162" s="108" t="s">
        <v>1391</v>
      </c>
      <c r="E162" s="108"/>
      <c r="F162" s="108"/>
      <c r="G162" s="108"/>
      <c r="H162" s="108"/>
      <c r="I162" s="29">
        <v>6600</v>
      </c>
      <c r="J162" s="29">
        <v>1690</v>
      </c>
      <c r="K162" s="29">
        <v>80</v>
      </c>
      <c r="L162" s="29">
        <v>8360</v>
      </c>
      <c r="M162" s="25"/>
      <c r="N162" s="29">
        <v>7330</v>
      </c>
      <c r="O162" s="109">
        <v>1680</v>
      </c>
      <c r="P162" s="25">
        <v>140</v>
      </c>
      <c r="Q162" s="109">
        <v>9150</v>
      </c>
      <c r="T162" s="25"/>
      <c r="U162" s="25"/>
      <c r="V162" s="25"/>
      <c r="W162" s="25"/>
      <c r="X162" s="25"/>
      <c r="Y162" s="25"/>
      <c r="Z162" s="25"/>
      <c r="AA162" s="25"/>
      <c r="AB162" s="25"/>
      <c r="AC162" s="25"/>
      <c r="AD162" s="25"/>
      <c r="AE162" s="29"/>
      <c r="AF162" s="29"/>
      <c r="AG162" s="29"/>
      <c r="AH162" s="29"/>
      <c r="AI162" s="29"/>
      <c r="AJ162" s="29"/>
      <c r="AK162" s="29"/>
      <c r="AL162" s="29"/>
      <c r="AM162" s="29"/>
    </row>
    <row r="163" spans="1:39" x14ac:dyDescent="0.3">
      <c r="A163" s="108"/>
      <c r="B163" s="108"/>
      <c r="C163" s="108"/>
      <c r="D163" s="108"/>
      <c r="E163" s="108"/>
      <c r="F163" s="108"/>
      <c r="G163" s="108"/>
      <c r="H163" s="108"/>
      <c r="I163" s="25"/>
      <c r="J163" s="25"/>
      <c r="K163" s="25"/>
      <c r="L163" s="25"/>
      <c r="M163" s="25"/>
      <c r="N163" s="25"/>
      <c r="O163" s="106" t="s">
        <v>1365</v>
      </c>
      <c r="P163" s="106" t="s">
        <v>1365</v>
      </c>
      <c r="Q163" s="106" t="s">
        <v>1365</v>
      </c>
      <c r="T163" s="25"/>
      <c r="U163" s="25"/>
      <c r="V163" s="25"/>
      <c r="W163" s="25"/>
      <c r="X163" s="25"/>
      <c r="Y163" s="25"/>
      <c r="Z163" s="25"/>
      <c r="AA163" s="25"/>
      <c r="AB163" s="25"/>
      <c r="AC163" s="25"/>
      <c r="AD163" s="25"/>
      <c r="AE163" s="29"/>
      <c r="AF163" s="29"/>
      <c r="AG163" s="29"/>
      <c r="AH163" s="29"/>
      <c r="AI163" s="29"/>
      <c r="AJ163" s="29"/>
      <c r="AK163" s="29"/>
      <c r="AL163" s="29"/>
      <c r="AM163" s="29"/>
    </row>
    <row r="164" spans="1:39" ht="79.2" x14ac:dyDescent="0.3">
      <c r="A164" s="108" t="s">
        <v>69</v>
      </c>
      <c r="B164" s="108" t="s">
        <v>70</v>
      </c>
      <c r="C164" s="108" t="s">
        <v>71</v>
      </c>
      <c r="D164" s="108"/>
      <c r="E164" s="108"/>
      <c r="F164" s="108" t="s">
        <v>1719</v>
      </c>
      <c r="G164" s="108" t="str">
        <f>VLOOKUP(F164,regions!A$2:C$419,3,FALSE)</f>
        <v>Unitary authority</v>
      </c>
      <c r="H164" s="108" t="str">
        <f>IFERROR(VLOOKUP(F164,classifications!A$3:C$328,3,FALSE),VLOOKUP(F164,classifications!I$2:K$28,3,FALSE))</f>
        <v>Predominantly Rural</v>
      </c>
      <c r="I164" s="25" t="s">
        <v>1370</v>
      </c>
      <c r="J164" s="25" t="s">
        <v>1370</v>
      </c>
      <c r="K164" s="25" t="s">
        <v>1370</v>
      </c>
      <c r="L164" s="25" t="s">
        <v>1370</v>
      </c>
      <c r="M164" s="25"/>
      <c r="N164" s="25" t="s">
        <v>1370</v>
      </c>
      <c r="O164" s="25" t="s">
        <v>1370</v>
      </c>
      <c r="P164" s="25" t="s">
        <v>1370</v>
      </c>
      <c r="Q164" s="25" t="s">
        <v>1370</v>
      </c>
      <c r="T164" s="25"/>
      <c r="U164" s="25"/>
      <c r="V164" s="25"/>
      <c r="W164" s="25"/>
      <c r="X164" s="25"/>
      <c r="Y164" s="25"/>
      <c r="Z164" s="25"/>
      <c r="AA164" s="25"/>
      <c r="AB164" s="25"/>
      <c r="AC164" s="25"/>
      <c r="AD164" s="25"/>
      <c r="AE164" s="29"/>
      <c r="AF164" s="29"/>
      <c r="AG164" s="29"/>
      <c r="AH164" s="29"/>
      <c r="AI164" s="29"/>
      <c r="AJ164" s="29"/>
      <c r="AK164" s="29"/>
      <c r="AL164" s="29"/>
      <c r="AM164" s="29"/>
    </row>
    <row r="165" spans="1:39" ht="79.2" x14ac:dyDescent="0.3">
      <c r="A165" s="108" t="s">
        <v>132</v>
      </c>
      <c r="B165" s="108" t="s">
        <v>133</v>
      </c>
      <c r="C165" s="108" t="s">
        <v>134</v>
      </c>
      <c r="D165" s="108"/>
      <c r="E165" s="108"/>
      <c r="F165" s="108" t="s">
        <v>1569</v>
      </c>
      <c r="G165" s="108" t="str">
        <f>VLOOKUP(F165,regions!A$2:C$419,3,FALSE)</f>
        <v>Unitary authority</v>
      </c>
      <c r="H165" s="108" t="str">
        <f>IFERROR(VLOOKUP(F165,classifications!A$3:C$328,3,FALSE),VLOOKUP(F165,classifications!I$2:K$28,3,FALSE))</f>
        <v>Predominantly Rural</v>
      </c>
      <c r="I165" s="25" t="s">
        <v>1370</v>
      </c>
      <c r="J165" s="25" t="s">
        <v>1370</v>
      </c>
      <c r="K165" s="25" t="s">
        <v>1370</v>
      </c>
      <c r="L165" s="25" t="s">
        <v>1370</v>
      </c>
      <c r="M165" s="25"/>
      <c r="N165" s="25" t="s">
        <v>1370</v>
      </c>
      <c r="O165" s="25" t="s">
        <v>1370</v>
      </c>
      <c r="P165" s="25" t="s">
        <v>1370</v>
      </c>
      <c r="Q165" s="25" t="s">
        <v>1370</v>
      </c>
      <c r="T165" s="25"/>
      <c r="U165" s="25"/>
      <c r="V165" s="25"/>
      <c r="W165" s="25"/>
      <c r="X165" s="25"/>
      <c r="Y165" s="25"/>
      <c r="Z165" s="25"/>
      <c r="AA165" s="25"/>
      <c r="AB165" s="25"/>
      <c r="AC165" s="25"/>
      <c r="AD165" s="25"/>
      <c r="AE165" s="29"/>
      <c r="AF165" s="29"/>
      <c r="AG165" s="29"/>
      <c r="AH165" s="29"/>
      <c r="AI165" s="29"/>
      <c r="AJ165" s="29"/>
      <c r="AK165" s="29"/>
      <c r="AL165" s="29"/>
      <c r="AM165" s="29"/>
    </row>
    <row r="166" spans="1:39" ht="79.2" x14ac:dyDescent="0.3">
      <c r="A166" s="108" t="s">
        <v>150</v>
      </c>
      <c r="B166" s="108" t="s">
        <v>151</v>
      </c>
      <c r="C166" s="108" t="s">
        <v>152</v>
      </c>
      <c r="D166" s="108"/>
      <c r="E166" s="108"/>
      <c r="F166" s="108" t="s">
        <v>1679</v>
      </c>
      <c r="G166" s="108" t="str">
        <f>VLOOKUP(F166,regions!A$2:C$419,3,FALSE)</f>
        <v>Unitary authority</v>
      </c>
      <c r="H166" s="108" t="str">
        <f>IFERROR(VLOOKUP(F166,classifications!A$3:C$328,3,FALSE),VLOOKUP(F166,classifications!I$2:K$28,3,FALSE))</f>
        <v>Predominantly Urban</v>
      </c>
      <c r="I166" s="29">
        <v>210</v>
      </c>
      <c r="J166" s="29">
        <v>140</v>
      </c>
      <c r="K166" s="29">
        <v>0</v>
      </c>
      <c r="L166" s="29">
        <v>350</v>
      </c>
      <c r="M166" s="25"/>
      <c r="N166" s="29">
        <v>330</v>
      </c>
      <c r="O166" s="25">
        <v>20</v>
      </c>
      <c r="P166" s="25">
        <v>0</v>
      </c>
      <c r="Q166" s="25">
        <v>350</v>
      </c>
      <c r="T166" s="25"/>
      <c r="U166" s="25"/>
      <c r="V166" s="25"/>
      <c r="W166" s="25"/>
      <c r="X166" s="25"/>
      <c r="Y166" s="25"/>
      <c r="Z166" s="25"/>
      <c r="AA166" s="25"/>
      <c r="AB166" s="25"/>
      <c r="AC166" s="25"/>
      <c r="AD166" s="25"/>
      <c r="AE166" s="29"/>
      <c r="AF166" s="29"/>
      <c r="AG166" s="29"/>
      <c r="AH166" s="29"/>
      <c r="AI166" s="29"/>
      <c r="AJ166" s="29"/>
      <c r="AK166" s="29"/>
      <c r="AL166" s="29"/>
      <c r="AM166" s="29"/>
    </row>
    <row r="167" spans="1:39" ht="79.2" x14ac:dyDescent="0.3">
      <c r="A167" s="108" t="s">
        <v>156</v>
      </c>
      <c r="B167" s="108" t="s">
        <v>157</v>
      </c>
      <c r="C167" s="108" t="s">
        <v>158</v>
      </c>
      <c r="D167" s="108"/>
      <c r="E167" s="108"/>
      <c r="F167" s="108" t="s">
        <v>1727</v>
      </c>
      <c r="G167" s="108" t="str">
        <f>VLOOKUP(F167,regions!A$2:C$419,3,FALSE)</f>
        <v>Unitary authority</v>
      </c>
      <c r="H167" s="108" t="str">
        <f>IFERROR(VLOOKUP(F167,classifications!A$3:C$328,3,FALSE),VLOOKUP(F167,classifications!I$2:K$28,3,FALSE))</f>
        <v>Predominantly Urban</v>
      </c>
      <c r="I167" s="29">
        <v>390</v>
      </c>
      <c r="J167" s="29">
        <v>80</v>
      </c>
      <c r="K167" s="29">
        <v>0</v>
      </c>
      <c r="L167" s="29">
        <v>460</v>
      </c>
      <c r="M167" s="25"/>
      <c r="N167" s="29">
        <v>320</v>
      </c>
      <c r="O167" s="25">
        <v>100</v>
      </c>
      <c r="P167" s="25">
        <v>0</v>
      </c>
      <c r="Q167" s="25">
        <v>410</v>
      </c>
      <c r="T167" s="25"/>
      <c r="U167" s="25"/>
      <c r="V167" s="25"/>
      <c r="W167" s="25"/>
      <c r="X167" s="25"/>
      <c r="Y167" s="25"/>
      <c r="Z167" s="25"/>
      <c r="AA167" s="25"/>
      <c r="AB167" s="25"/>
      <c r="AC167" s="25"/>
      <c r="AD167" s="25"/>
      <c r="AE167" s="29"/>
      <c r="AF167" s="29"/>
      <c r="AG167" s="29"/>
      <c r="AH167" s="29"/>
      <c r="AI167" s="29"/>
      <c r="AJ167" s="29"/>
      <c r="AK167" s="29"/>
      <c r="AL167" s="29"/>
      <c r="AM167" s="29"/>
    </row>
    <row r="168" spans="1:39" x14ac:dyDescent="0.3">
      <c r="A168" s="108"/>
      <c r="B168" s="108"/>
      <c r="C168" s="108"/>
      <c r="D168" s="108"/>
      <c r="E168" s="108"/>
      <c r="F168" s="108"/>
      <c r="G168" s="108"/>
      <c r="H168" s="108"/>
      <c r="I168" s="25"/>
      <c r="J168" s="25"/>
      <c r="K168" s="25"/>
      <c r="L168" s="25"/>
      <c r="M168" s="25"/>
      <c r="N168" s="25"/>
      <c r="O168" s="106" t="s">
        <v>1365</v>
      </c>
      <c r="P168" s="106" t="s">
        <v>1365</v>
      </c>
      <c r="Q168" s="106" t="s">
        <v>1365</v>
      </c>
      <c r="T168" s="25"/>
      <c r="U168" s="25"/>
      <c r="V168" s="25"/>
      <c r="W168" s="25"/>
      <c r="X168" s="25"/>
      <c r="Y168" s="25"/>
      <c r="Z168" s="25"/>
      <c r="AA168" s="25"/>
      <c r="AB168" s="25"/>
      <c r="AC168" s="25"/>
      <c r="AD168" s="25"/>
      <c r="AE168" s="29"/>
      <c r="AF168" s="29"/>
      <c r="AG168" s="29"/>
      <c r="AH168" s="29"/>
      <c r="AI168" s="29"/>
      <c r="AJ168" s="29"/>
      <c r="AK168" s="29"/>
      <c r="AL168" s="29"/>
      <c r="AM168" s="29"/>
    </row>
    <row r="169" spans="1:39" ht="52.8" x14ac:dyDescent="0.3">
      <c r="A169" s="108"/>
      <c r="B169" s="108" t="s">
        <v>1392</v>
      </c>
      <c r="C169" s="108" t="s">
        <v>1143</v>
      </c>
      <c r="D169" s="108"/>
      <c r="E169" s="108" t="s">
        <v>1144</v>
      </c>
      <c r="F169" s="108" t="s">
        <v>1144</v>
      </c>
      <c r="G169" s="108" t="str">
        <f>VLOOKUP(F169,regions!A$2:C$419,3,FALSE)</f>
        <v>Shire county</v>
      </c>
      <c r="H169" s="108"/>
      <c r="I169" s="29">
        <v>1120</v>
      </c>
      <c r="J169" s="29">
        <v>310</v>
      </c>
      <c r="K169" s="29">
        <v>0</v>
      </c>
      <c r="L169" s="29">
        <v>1430</v>
      </c>
      <c r="M169" s="25"/>
      <c r="N169" s="29">
        <v>1150</v>
      </c>
      <c r="O169" s="25">
        <v>210</v>
      </c>
      <c r="P169" s="25">
        <v>10</v>
      </c>
      <c r="Q169" s="109">
        <v>1370</v>
      </c>
      <c r="T169" s="25"/>
      <c r="U169" s="25"/>
      <c r="V169" s="25"/>
      <c r="W169" s="25"/>
      <c r="X169" s="25"/>
      <c r="Y169" s="25"/>
      <c r="Z169" s="25"/>
      <c r="AA169" s="25"/>
      <c r="AB169" s="25"/>
      <c r="AC169" s="25"/>
      <c r="AD169" s="25"/>
      <c r="AE169" s="29"/>
      <c r="AF169" s="29"/>
      <c r="AG169" s="29"/>
      <c r="AH169" s="29"/>
      <c r="AI169" s="29"/>
      <c r="AJ169" s="29"/>
      <c r="AK169" s="29"/>
      <c r="AL169" s="29"/>
      <c r="AM169" s="29"/>
    </row>
    <row r="170" spans="1:39" ht="52.8" x14ac:dyDescent="0.3">
      <c r="A170" s="108" t="s">
        <v>1145</v>
      </c>
      <c r="B170" s="108" t="s">
        <v>1146</v>
      </c>
      <c r="C170" s="108" t="s">
        <v>1147</v>
      </c>
      <c r="D170" s="108"/>
      <c r="E170" s="108"/>
      <c r="F170" s="108" t="s">
        <v>1148</v>
      </c>
      <c r="G170" s="108" t="str">
        <f>VLOOKUP(F170,regions!A$2:C$419,3,FALSE)</f>
        <v>Shire district</v>
      </c>
      <c r="H170" s="108" t="str">
        <f>IFERROR(VLOOKUP(F170,classifications!A$3:C$328,3,FALSE),VLOOKUP(F170,classifications!I$2:K$28,3,FALSE))</f>
        <v>Urban with Significant Rural</v>
      </c>
      <c r="I170" s="29">
        <v>110</v>
      </c>
      <c r="J170" s="29">
        <v>130</v>
      </c>
      <c r="K170" s="29">
        <v>0</v>
      </c>
      <c r="L170" s="29">
        <v>230</v>
      </c>
      <c r="M170" s="25"/>
      <c r="N170" s="29">
        <v>100</v>
      </c>
      <c r="O170" s="25">
        <v>100</v>
      </c>
      <c r="P170" s="25">
        <v>0</v>
      </c>
      <c r="Q170" s="25">
        <v>200</v>
      </c>
      <c r="T170" s="25"/>
      <c r="U170" s="25"/>
      <c r="V170" s="25"/>
      <c r="W170" s="25"/>
      <c r="X170" s="25"/>
      <c r="Y170" s="25"/>
      <c r="Z170" s="25"/>
      <c r="AA170" s="25"/>
      <c r="AB170" s="25"/>
      <c r="AC170" s="25"/>
      <c r="AD170" s="25"/>
      <c r="AE170" s="29"/>
      <c r="AF170" s="29"/>
      <c r="AG170" s="29"/>
      <c r="AH170" s="29"/>
      <c r="AI170" s="29"/>
      <c r="AJ170" s="29"/>
      <c r="AK170" s="29"/>
      <c r="AL170" s="29"/>
      <c r="AM170" s="29"/>
    </row>
    <row r="171" spans="1:39" ht="52.8" x14ac:dyDescent="0.3">
      <c r="A171" s="108" t="s">
        <v>1149</v>
      </c>
      <c r="B171" s="108" t="s">
        <v>1150</v>
      </c>
      <c r="C171" s="108" t="s">
        <v>1151</v>
      </c>
      <c r="D171" s="108"/>
      <c r="E171" s="108"/>
      <c r="F171" s="108" t="s">
        <v>1152</v>
      </c>
      <c r="G171" s="108" t="str">
        <f>VLOOKUP(F171,regions!A$2:C$419,3,FALSE)</f>
        <v>Shire district</v>
      </c>
      <c r="H171" s="108" t="str">
        <f>IFERROR(VLOOKUP(F171,classifications!A$3:C$328,3,FALSE),VLOOKUP(F171,classifications!I$2:K$28,3,FALSE))</f>
        <v>Urban with Significant Rural</v>
      </c>
      <c r="I171" s="29">
        <v>110</v>
      </c>
      <c r="J171" s="29">
        <v>100</v>
      </c>
      <c r="K171" s="29">
        <v>0</v>
      </c>
      <c r="L171" s="29">
        <v>210</v>
      </c>
      <c r="M171" s="25"/>
      <c r="N171" s="29">
        <v>140</v>
      </c>
      <c r="O171" s="25">
        <v>50</v>
      </c>
      <c r="P171" s="25">
        <v>0</v>
      </c>
      <c r="Q171" s="25">
        <v>190</v>
      </c>
      <c r="T171" s="25"/>
      <c r="U171" s="25"/>
      <c r="V171" s="25"/>
      <c r="W171" s="25"/>
      <c r="X171" s="25"/>
      <c r="Y171" s="25"/>
      <c r="Z171" s="25"/>
      <c r="AA171" s="25"/>
      <c r="AB171" s="25"/>
      <c r="AC171" s="25"/>
      <c r="AD171" s="25"/>
      <c r="AE171" s="29"/>
      <c r="AF171" s="29"/>
      <c r="AG171" s="29"/>
      <c r="AH171" s="29"/>
      <c r="AI171" s="29"/>
      <c r="AJ171" s="29"/>
      <c r="AK171" s="29"/>
      <c r="AL171" s="29"/>
      <c r="AM171" s="29"/>
    </row>
    <row r="172" spans="1:39" ht="52.8" x14ac:dyDescent="0.3">
      <c r="A172" s="108" t="s">
        <v>1153</v>
      </c>
      <c r="B172" s="108" t="s">
        <v>1154</v>
      </c>
      <c r="C172" s="108" t="s">
        <v>1155</v>
      </c>
      <c r="D172" s="108"/>
      <c r="E172" s="108"/>
      <c r="F172" s="108" t="s">
        <v>1156</v>
      </c>
      <c r="G172" s="108" t="str">
        <f>VLOOKUP(F172,regions!A$2:C$419,3,FALSE)</f>
        <v>Shire district</v>
      </c>
      <c r="H172" s="108" t="str">
        <f>IFERROR(VLOOKUP(F172,classifications!A$3:C$328,3,FALSE),VLOOKUP(F172,classifications!I$2:K$28,3,FALSE))</f>
        <v>Urban with Significant Rural</v>
      </c>
      <c r="I172" s="29">
        <v>160</v>
      </c>
      <c r="J172" s="29">
        <v>0</v>
      </c>
      <c r="K172" s="29">
        <v>0</v>
      </c>
      <c r="L172" s="29">
        <v>160</v>
      </c>
      <c r="M172" s="25"/>
      <c r="N172" s="29">
        <v>130</v>
      </c>
      <c r="O172" s="25">
        <v>0</v>
      </c>
      <c r="P172" s="25">
        <v>0</v>
      </c>
      <c r="Q172" s="25">
        <v>130</v>
      </c>
      <c r="T172" s="25"/>
      <c r="U172" s="25"/>
      <c r="V172" s="25"/>
      <c r="W172" s="25"/>
      <c r="X172" s="25"/>
      <c r="Y172" s="25"/>
      <c r="Z172" s="25"/>
      <c r="AA172" s="25"/>
      <c r="AB172" s="25"/>
      <c r="AC172" s="25"/>
      <c r="AD172" s="25"/>
      <c r="AE172" s="29"/>
      <c r="AF172" s="29"/>
      <c r="AG172" s="29"/>
      <c r="AH172" s="29"/>
      <c r="AI172" s="29"/>
      <c r="AJ172" s="29"/>
      <c r="AK172" s="29"/>
      <c r="AL172" s="29"/>
      <c r="AM172" s="29"/>
    </row>
    <row r="173" spans="1:39" ht="52.8" x14ac:dyDescent="0.3">
      <c r="A173" s="108" t="s">
        <v>1157</v>
      </c>
      <c r="B173" s="108" t="s">
        <v>1158</v>
      </c>
      <c r="C173" s="108" t="s">
        <v>1159</v>
      </c>
      <c r="D173" s="108"/>
      <c r="E173" s="108"/>
      <c r="F173" s="108" t="s">
        <v>1160</v>
      </c>
      <c r="G173" s="108" t="str">
        <f>VLOOKUP(F173,regions!A$2:C$419,3,FALSE)</f>
        <v>Shire district</v>
      </c>
      <c r="H173" s="108" t="str">
        <f>IFERROR(VLOOKUP(F173,classifications!A$3:C$328,3,FALSE),VLOOKUP(F173,classifications!I$2:K$28,3,FALSE))</f>
        <v>Predominantly Urban</v>
      </c>
      <c r="I173" s="29">
        <v>170</v>
      </c>
      <c r="J173" s="29">
        <v>60</v>
      </c>
      <c r="K173" s="29">
        <v>0</v>
      </c>
      <c r="L173" s="29">
        <v>230</v>
      </c>
      <c r="M173" s="25"/>
      <c r="N173" s="29">
        <v>200</v>
      </c>
      <c r="O173" s="25">
        <v>0</v>
      </c>
      <c r="P173" s="25">
        <v>0</v>
      </c>
      <c r="Q173" s="25">
        <v>200</v>
      </c>
      <c r="T173" s="25"/>
      <c r="U173" s="25"/>
      <c r="V173" s="25"/>
      <c r="W173" s="25"/>
      <c r="X173" s="25"/>
      <c r="Y173" s="25"/>
      <c r="Z173" s="25"/>
      <c r="AA173" s="25"/>
      <c r="AB173" s="25"/>
      <c r="AC173" s="25"/>
      <c r="AD173" s="25"/>
      <c r="AE173" s="29"/>
      <c r="AF173" s="29"/>
      <c r="AG173" s="29"/>
      <c r="AH173" s="29"/>
      <c r="AI173" s="29"/>
      <c r="AJ173" s="29"/>
      <c r="AK173" s="29"/>
      <c r="AL173" s="29"/>
      <c r="AM173" s="29"/>
    </row>
    <row r="174" spans="1:39" ht="52.8" x14ac:dyDescent="0.3">
      <c r="A174" s="108" t="s">
        <v>1161</v>
      </c>
      <c r="B174" s="108" t="s">
        <v>1162</v>
      </c>
      <c r="C174" s="108" t="s">
        <v>1163</v>
      </c>
      <c r="D174" s="108"/>
      <c r="E174" s="108"/>
      <c r="F174" s="108" t="s">
        <v>1164</v>
      </c>
      <c r="G174" s="108" t="str">
        <f>VLOOKUP(F174,regions!A$2:C$419,3,FALSE)</f>
        <v>Shire district</v>
      </c>
      <c r="H174" s="108" t="str">
        <f>IFERROR(VLOOKUP(F174,classifications!A$3:C$328,3,FALSE),VLOOKUP(F174,classifications!I$2:K$28,3,FALSE))</f>
        <v>Urban with Significant Rural</v>
      </c>
      <c r="I174" s="29">
        <v>270</v>
      </c>
      <c r="J174" s="29">
        <v>20</v>
      </c>
      <c r="K174" s="29">
        <v>0</v>
      </c>
      <c r="L174" s="29">
        <v>280</v>
      </c>
      <c r="M174" s="25"/>
      <c r="N174" s="29">
        <v>220</v>
      </c>
      <c r="O174" s="25">
        <v>30</v>
      </c>
      <c r="P174" s="25">
        <v>10</v>
      </c>
      <c r="Q174" s="25">
        <v>260</v>
      </c>
      <c r="T174" s="25"/>
      <c r="U174" s="25"/>
      <c r="V174" s="25"/>
      <c r="W174" s="25"/>
      <c r="X174" s="25"/>
      <c r="Y174" s="25"/>
      <c r="Z174" s="25"/>
      <c r="AA174" s="25"/>
      <c r="AB174" s="25"/>
      <c r="AC174" s="25"/>
      <c r="AD174" s="25"/>
      <c r="AE174" s="29"/>
      <c r="AF174" s="29"/>
      <c r="AG174" s="29"/>
      <c r="AH174" s="29"/>
      <c r="AI174" s="29"/>
      <c r="AJ174" s="29"/>
      <c r="AK174" s="29"/>
      <c r="AL174" s="29"/>
      <c r="AM174" s="29"/>
    </row>
    <row r="175" spans="1:39" ht="52.8" x14ac:dyDescent="0.3">
      <c r="A175" s="108" t="s">
        <v>1165</v>
      </c>
      <c r="B175" s="108" t="s">
        <v>1166</v>
      </c>
      <c r="C175" s="108" t="s">
        <v>1167</v>
      </c>
      <c r="D175" s="108"/>
      <c r="E175" s="108"/>
      <c r="F175" s="108" t="s">
        <v>1168</v>
      </c>
      <c r="G175" s="108" t="str">
        <f>VLOOKUP(F175,regions!A$2:C$419,3,FALSE)</f>
        <v>Shire district</v>
      </c>
      <c r="H175" s="108" t="str">
        <f>IFERROR(VLOOKUP(F175,classifications!A$3:C$328,3,FALSE),VLOOKUP(F175,classifications!I$2:K$28,3,FALSE))</f>
        <v>Urban with Significant Rural</v>
      </c>
      <c r="I175" s="29">
        <v>100</v>
      </c>
      <c r="J175" s="29">
        <v>0</v>
      </c>
      <c r="K175" s="29">
        <v>0</v>
      </c>
      <c r="L175" s="29">
        <v>100</v>
      </c>
      <c r="M175" s="25"/>
      <c r="N175" s="29">
        <v>160</v>
      </c>
      <c r="O175" s="25">
        <v>0</v>
      </c>
      <c r="P175" s="25">
        <v>0</v>
      </c>
      <c r="Q175" s="25">
        <v>160</v>
      </c>
      <c r="T175" s="25"/>
      <c r="U175" s="25"/>
      <c r="V175" s="25"/>
      <c r="W175" s="25"/>
      <c r="X175" s="25"/>
      <c r="Y175" s="25"/>
      <c r="Z175" s="25"/>
      <c r="AA175" s="25"/>
      <c r="AB175" s="25"/>
      <c r="AC175" s="25"/>
      <c r="AD175" s="25"/>
      <c r="AE175" s="29"/>
      <c r="AF175" s="29"/>
      <c r="AG175" s="29"/>
      <c r="AH175" s="29"/>
      <c r="AI175" s="29"/>
      <c r="AJ175" s="29"/>
      <c r="AK175" s="29"/>
      <c r="AL175" s="29"/>
      <c r="AM175" s="29"/>
    </row>
    <row r="176" spans="1:39" ht="52.8" x14ac:dyDescent="0.3">
      <c r="A176" s="108" t="s">
        <v>1169</v>
      </c>
      <c r="B176" s="108" t="s">
        <v>1170</v>
      </c>
      <c r="C176" s="108" t="s">
        <v>1171</v>
      </c>
      <c r="D176" s="108"/>
      <c r="E176" s="108"/>
      <c r="F176" s="108" t="s">
        <v>1172</v>
      </c>
      <c r="G176" s="108" t="str">
        <f>VLOOKUP(F176,regions!A$2:C$419,3,FALSE)</f>
        <v>Shire district</v>
      </c>
      <c r="H176" s="108" t="str">
        <f>IFERROR(VLOOKUP(F176,classifications!A$3:C$328,3,FALSE),VLOOKUP(F176,classifications!I$2:K$28,3,FALSE))</f>
        <v>Predominantly Rural</v>
      </c>
      <c r="I176" s="29">
        <v>80</v>
      </c>
      <c r="J176" s="29">
        <v>0</v>
      </c>
      <c r="K176" s="29">
        <v>0</v>
      </c>
      <c r="L176" s="29">
        <v>80</v>
      </c>
      <c r="M176" s="25"/>
      <c r="N176" s="29">
        <v>110</v>
      </c>
      <c r="O176" s="25">
        <v>10</v>
      </c>
      <c r="P176" s="25">
        <v>0</v>
      </c>
      <c r="Q176" s="25">
        <v>120</v>
      </c>
      <c r="T176" s="25"/>
      <c r="U176" s="25"/>
      <c r="V176" s="25"/>
      <c r="W176" s="25"/>
      <c r="X176" s="25"/>
      <c r="Y176" s="25"/>
      <c r="Z176" s="25"/>
      <c r="AA176" s="25"/>
      <c r="AB176" s="25"/>
      <c r="AC176" s="25"/>
      <c r="AD176" s="25"/>
      <c r="AE176" s="29"/>
      <c r="AF176" s="29"/>
      <c r="AG176" s="29"/>
      <c r="AH176" s="29"/>
      <c r="AI176" s="29"/>
      <c r="AJ176" s="29"/>
      <c r="AK176" s="29"/>
      <c r="AL176" s="29"/>
      <c r="AM176" s="29"/>
    </row>
    <row r="177" spans="1:39" ht="52.8" x14ac:dyDescent="0.3">
      <c r="A177" s="108" t="s">
        <v>1173</v>
      </c>
      <c r="B177" s="108" t="s">
        <v>1174</v>
      </c>
      <c r="C177" s="108" t="s">
        <v>1175</v>
      </c>
      <c r="D177" s="108"/>
      <c r="E177" s="108"/>
      <c r="F177" s="108" t="s">
        <v>1176</v>
      </c>
      <c r="G177" s="108" t="str">
        <f>VLOOKUP(F177,regions!A$2:C$419,3,FALSE)</f>
        <v>Shire district</v>
      </c>
      <c r="H177" s="108" t="str">
        <f>IFERROR(VLOOKUP(F177,classifications!A$3:C$328,3,FALSE),VLOOKUP(F177,classifications!I$2:K$28,3,FALSE))</f>
        <v>Predominantly Urban</v>
      </c>
      <c r="I177" s="29">
        <v>130</v>
      </c>
      <c r="J177" s="29">
        <v>0</v>
      </c>
      <c r="K177" s="29">
        <v>0</v>
      </c>
      <c r="L177" s="29">
        <v>130</v>
      </c>
      <c r="M177" s="25"/>
      <c r="N177" s="29">
        <v>90</v>
      </c>
      <c r="O177" s="25">
        <v>20</v>
      </c>
      <c r="P177" s="25">
        <v>0</v>
      </c>
      <c r="Q177" s="25">
        <v>120</v>
      </c>
      <c r="T177" s="25"/>
      <c r="U177" s="25"/>
      <c r="V177" s="25"/>
      <c r="W177" s="25"/>
      <c r="X177" s="25"/>
      <c r="Y177" s="25"/>
      <c r="Z177" s="25"/>
      <c r="AA177" s="25"/>
      <c r="AB177" s="25"/>
      <c r="AC177" s="25"/>
      <c r="AD177" s="25"/>
      <c r="AE177" s="29"/>
      <c r="AF177" s="29"/>
      <c r="AG177" s="29"/>
      <c r="AH177" s="29"/>
      <c r="AI177" s="29"/>
      <c r="AJ177" s="29"/>
      <c r="AK177" s="29"/>
      <c r="AL177" s="29"/>
      <c r="AM177" s="29"/>
    </row>
    <row r="178" spans="1:39" x14ac:dyDescent="0.3">
      <c r="A178" s="108"/>
      <c r="B178" s="108"/>
      <c r="C178" s="108"/>
      <c r="D178" s="108"/>
      <c r="E178" s="108"/>
      <c r="F178" s="108"/>
      <c r="G178" s="108"/>
      <c r="H178" s="108"/>
      <c r="I178" s="25"/>
      <c r="J178" s="25"/>
      <c r="K178" s="25"/>
      <c r="L178" s="25"/>
      <c r="M178" s="25"/>
      <c r="N178" s="25"/>
      <c r="O178" s="106" t="s">
        <v>1365</v>
      </c>
      <c r="P178" s="106" t="s">
        <v>1365</v>
      </c>
      <c r="Q178" s="106" t="s">
        <v>1365</v>
      </c>
      <c r="T178" s="25"/>
      <c r="U178" s="25"/>
      <c r="V178" s="25"/>
      <c r="W178" s="25"/>
      <c r="X178" s="25"/>
      <c r="Y178" s="25"/>
      <c r="Z178" s="25"/>
      <c r="AA178" s="25"/>
      <c r="AB178" s="25"/>
      <c r="AC178" s="25"/>
      <c r="AD178" s="25"/>
      <c r="AE178" s="29"/>
      <c r="AF178" s="29"/>
      <c r="AG178" s="29"/>
      <c r="AH178" s="29"/>
      <c r="AI178" s="29"/>
      <c r="AJ178" s="29"/>
      <c r="AK178" s="29"/>
      <c r="AL178" s="29"/>
      <c r="AM178" s="29"/>
    </row>
    <row r="179" spans="1:39" ht="52.8" x14ac:dyDescent="0.3">
      <c r="A179" s="108"/>
      <c r="B179" s="108" t="s">
        <v>1393</v>
      </c>
      <c r="C179" s="108" t="s">
        <v>1253</v>
      </c>
      <c r="D179" s="108"/>
      <c r="E179" s="108" t="s">
        <v>1254</v>
      </c>
      <c r="F179" s="108" t="s">
        <v>1254</v>
      </c>
      <c r="G179" s="108" t="str">
        <f>VLOOKUP(F179,regions!A$2:C$419,3,FALSE)</f>
        <v>Shire county</v>
      </c>
      <c r="H179" s="108"/>
      <c r="I179" s="25" t="s">
        <v>1370</v>
      </c>
      <c r="J179" s="25" t="s">
        <v>1370</v>
      </c>
      <c r="K179" s="25" t="s">
        <v>1370</v>
      </c>
      <c r="L179" s="25" t="s">
        <v>1370</v>
      </c>
      <c r="M179" s="25"/>
      <c r="N179" s="25" t="s">
        <v>1370</v>
      </c>
      <c r="O179" s="25" t="s">
        <v>1370</v>
      </c>
      <c r="P179" s="25" t="s">
        <v>1370</v>
      </c>
      <c r="Q179" s="25" t="s">
        <v>1370</v>
      </c>
      <c r="T179" s="25"/>
      <c r="U179" s="25"/>
      <c r="V179" s="25"/>
      <c r="W179" s="25"/>
      <c r="X179" s="25"/>
      <c r="Y179" s="25"/>
      <c r="Z179" s="25"/>
      <c r="AA179" s="25"/>
      <c r="AB179" s="25"/>
      <c r="AC179" s="25"/>
      <c r="AD179" s="25"/>
      <c r="AE179" s="29"/>
      <c r="AF179" s="29"/>
      <c r="AG179" s="29"/>
      <c r="AH179" s="29"/>
      <c r="AI179" s="29"/>
      <c r="AJ179" s="29"/>
      <c r="AK179" s="29"/>
      <c r="AL179" s="29"/>
      <c r="AM179" s="29"/>
    </row>
    <row r="180" spans="1:39" ht="52.8" x14ac:dyDescent="0.3">
      <c r="A180" s="108" t="s">
        <v>1255</v>
      </c>
      <c r="B180" s="108" t="s">
        <v>1256</v>
      </c>
      <c r="C180" s="108" t="s">
        <v>1257</v>
      </c>
      <c r="D180" s="108"/>
      <c r="E180" s="108"/>
      <c r="F180" s="108" t="s">
        <v>1258</v>
      </c>
      <c r="G180" s="108" t="str">
        <f>VLOOKUP(F180,regions!A$2:C$419,3,FALSE)</f>
        <v>Shire district</v>
      </c>
      <c r="H180" s="108" t="str">
        <f>IFERROR(VLOOKUP(F180,classifications!A$3:C$328,3,FALSE),VLOOKUP(F180,classifications!I$2:K$28,3,FALSE))</f>
        <v>Predominantly Rural</v>
      </c>
      <c r="I180" s="25" t="s">
        <v>1370</v>
      </c>
      <c r="J180" s="25" t="s">
        <v>1370</v>
      </c>
      <c r="K180" s="25" t="s">
        <v>1370</v>
      </c>
      <c r="L180" s="25" t="s">
        <v>1370</v>
      </c>
      <c r="M180" s="25"/>
      <c r="N180" s="25" t="s">
        <v>1370</v>
      </c>
      <c r="O180" s="25" t="s">
        <v>1370</v>
      </c>
      <c r="P180" s="25" t="s">
        <v>1370</v>
      </c>
      <c r="Q180" s="25" t="s">
        <v>1370</v>
      </c>
      <c r="T180" s="25"/>
      <c r="U180" s="25"/>
      <c r="V180" s="25"/>
      <c r="W180" s="25"/>
      <c r="X180" s="25"/>
      <c r="Y180" s="25"/>
      <c r="Z180" s="25"/>
      <c r="AA180" s="25"/>
      <c r="AB180" s="25"/>
      <c r="AC180" s="25"/>
      <c r="AD180" s="25"/>
      <c r="AE180" s="29"/>
      <c r="AF180" s="29"/>
      <c r="AG180" s="29"/>
      <c r="AH180" s="29"/>
      <c r="AI180" s="29"/>
      <c r="AJ180" s="29"/>
      <c r="AK180" s="29"/>
      <c r="AL180" s="29"/>
      <c r="AM180" s="29"/>
    </row>
    <row r="181" spans="1:39" ht="52.8" x14ac:dyDescent="0.3">
      <c r="A181" s="108" t="s">
        <v>1259</v>
      </c>
      <c r="B181" s="108" t="s">
        <v>1260</v>
      </c>
      <c r="C181" s="108" t="s">
        <v>1261</v>
      </c>
      <c r="D181" s="108"/>
      <c r="E181" s="108"/>
      <c r="F181" s="108" t="s">
        <v>1262</v>
      </c>
      <c r="G181" s="108" t="str">
        <f>VLOOKUP(F181,regions!A$2:C$419,3,FALSE)</f>
        <v>Shire district</v>
      </c>
      <c r="H181" s="108" t="str">
        <f>IFERROR(VLOOKUP(F181,classifications!A$3:C$328,3,FALSE),VLOOKUP(F181,classifications!I$2:K$28,3,FALSE))</f>
        <v>Predominantly Urban</v>
      </c>
      <c r="I181" s="29">
        <v>170</v>
      </c>
      <c r="J181" s="29">
        <v>50</v>
      </c>
      <c r="K181" s="29">
        <v>0</v>
      </c>
      <c r="L181" s="29">
        <v>210</v>
      </c>
      <c r="M181" s="25"/>
      <c r="N181" s="29">
        <v>160</v>
      </c>
      <c r="O181" s="25">
        <v>50</v>
      </c>
      <c r="P181" s="25">
        <v>0</v>
      </c>
      <c r="Q181" s="25">
        <v>210</v>
      </c>
      <c r="T181" s="25"/>
      <c r="U181" s="25"/>
      <c r="V181" s="25"/>
      <c r="W181" s="25"/>
      <c r="X181" s="25"/>
      <c r="Y181" s="25"/>
      <c r="Z181" s="25"/>
      <c r="AA181" s="25"/>
      <c r="AB181" s="25"/>
      <c r="AC181" s="25"/>
      <c r="AD181" s="25"/>
      <c r="AE181" s="29"/>
      <c r="AF181" s="29"/>
      <c r="AG181" s="29"/>
      <c r="AH181" s="29"/>
      <c r="AI181" s="29"/>
      <c r="AJ181" s="29"/>
      <c r="AK181" s="29"/>
      <c r="AL181" s="29"/>
      <c r="AM181" s="29"/>
    </row>
    <row r="182" spans="1:39" ht="52.8" x14ac:dyDescent="0.3">
      <c r="A182" s="108" t="s">
        <v>1263</v>
      </c>
      <c r="B182" s="108" t="s">
        <v>1264</v>
      </c>
      <c r="C182" s="108" t="s">
        <v>1265</v>
      </c>
      <c r="D182" s="108"/>
      <c r="E182" s="108"/>
      <c r="F182" s="108" t="s">
        <v>1266</v>
      </c>
      <c r="G182" s="108" t="str">
        <f>VLOOKUP(F182,regions!A$2:C$419,3,FALSE)</f>
        <v>Shire district</v>
      </c>
      <c r="H182" s="108" t="str">
        <f>IFERROR(VLOOKUP(F182,classifications!A$3:C$328,3,FALSE),VLOOKUP(F182,classifications!I$2:K$28,3,FALSE))</f>
        <v>Predominantly Urban</v>
      </c>
      <c r="I182" s="29">
        <v>140</v>
      </c>
      <c r="J182" s="29">
        <v>40</v>
      </c>
      <c r="K182" s="29">
        <v>80</v>
      </c>
      <c r="L182" s="29">
        <v>260</v>
      </c>
      <c r="M182" s="25"/>
      <c r="N182" s="29">
        <v>180</v>
      </c>
      <c r="O182" s="25">
        <v>100</v>
      </c>
      <c r="P182" s="25">
        <v>130</v>
      </c>
      <c r="Q182" s="25">
        <v>410</v>
      </c>
      <c r="T182" s="25"/>
      <c r="U182" s="25"/>
      <c r="V182" s="25"/>
      <c r="W182" s="25"/>
      <c r="X182" s="25"/>
      <c r="Y182" s="25"/>
      <c r="Z182" s="25"/>
      <c r="AA182" s="25"/>
      <c r="AB182" s="25"/>
      <c r="AC182" s="25"/>
      <c r="AD182" s="25"/>
      <c r="AE182" s="29"/>
      <c r="AF182" s="29"/>
      <c r="AG182" s="29"/>
      <c r="AH182" s="29"/>
      <c r="AI182" s="29"/>
      <c r="AJ182" s="29"/>
      <c r="AK182" s="29"/>
      <c r="AL182" s="29"/>
      <c r="AM182" s="29"/>
    </row>
    <row r="183" spans="1:39" ht="52.8" x14ac:dyDescent="0.3">
      <c r="A183" s="108" t="s">
        <v>1267</v>
      </c>
      <c r="B183" s="108" t="s">
        <v>1268</v>
      </c>
      <c r="C183" s="108" t="s">
        <v>1269</v>
      </c>
      <c r="D183" s="108"/>
      <c r="E183" s="108"/>
      <c r="F183" s="108" t="s">
        <v>1270</v>
      </c>
      <c r="G183" s="108" t="str">
        <f>VLOOKUP(F183,regions!A$2:C$419,3,FALSE)</f>
        <v>Shire district</v>
      </c>
      <c r="H183" s="108" t="str">
        <f>IFERROR(VLOOKUP(F183,classifications!A$3:C$328,3,FALSE),VLOOKUP(F183,classifications!I$2:K$28,3,FALSE))</f>
        <v>Predominantly Rural</v>
      </c>
      <c r="I183" s="29">
        <v>70</v>
      </c>
      <c r="J183" s="29">
        <v>50</v>
      </c>
      <c r="K183" s="29">
        <v>0</v>
      </c>
      <c r="L183" s="29">
        <v>120</v>
      </c>
      <c r="M183" s="25"/>
      <c r="N183" s="29">
        <v>140</v>
      </c>
      <c r="O183" s="25">
        <v>40</v>
      </c>
      <c r="P183" s="25">
        <v>0</v>
      </c>
      <c r="Q183" s="25">
        <v>180</v>
      </c>
      <c r="T183" s="25"/>
      <c r="U183" s="25"/>
      <c r="V183" s="25"/>
      <c r="W183" s="25"/>
      <c r="X183" s="25"/>
      <c r="Y183" s="25"/>
      <c r="Z183" s="25"/>
      <c r="AA183" s="25"/>
      <c r="AB183" s="25"/>
      <c r="AC183" s="25"/>
      <c r="AD183" s="25"/>
      <c r="AE183" s="29"/>
      <c r="AF183" s="29"/>
      <c r="AG183" s="29"/>
      <c r="AH183" s="29"/>
      <c r="AI183" s="29"/>
      <c r="AJ183" s="29"/>
      <c r="AK183" s="29"/>
      <c r="AL183" s="29"/>
      <c r="AM183" s="29"/>
    </row>
    <row r="184" spans="1:39" ht="52.8" x14ac:dyDescent="0.3">
      <c r="A184" s="108" t="s">
        <v>1271</v>
      </c>
      <c r="B184" s="108" t="s">
        <v>1272</v>
      </c>
      <c r="C184" s="108" t="s">
        <v>1273</v>
      </c>
      <c r="D184" s="108"/>
      <c r="E184" s="108"/>
      <c r="F184" s="108" t="s">
        <v>1274</v>
      </c>
      <c r="G184" s="108" t="str">
        <f>VLOOKUP(F184,regions!A$2:C$419,3,FALSE)</f>
        <v>Shire district</v>
      </c>
      <c r="H184" s="108" t="str">
        <f>IFERROR(VLOOKUP(F184,classifications!A$3:C$328,3,FALSE),VLOOKUP(F184,classifications!I$2:K$28,3,FALSE))</f>
        <v>Predominantly Urban</v>
      </c>
      <c r="I184" s="29">
        <v>100</v>
      </c>
      <c r="J184" s="29">
        <v>10</v>
      </c>
      <c r="K184" s="29">
        <v>0</v>
      </c>
      <c r="L184" s="29">
        <v>110</v>
      </c>
      <c r="M184" s="25"/>
      <c r="N184" s="29">
        <v>200</v>
      </c>
      <c r="O184" s="25">
        <v>40</v>
      </c>
      <c r="P184" s="25">
        <v>0</v>
      </c>
      <c r="Q184" s="25">
        <v>240</v>
      </c>
      <c r="T184" s="25"/>
      <c r="U184" s="25"/>
      <c r="V184" s="25"/>
      <c r="W184" s="25"/>
      <c r="X184" s="25"/>
      <c r="Y184" s="25"/>
      <c r="Z184" s="25"/>
      <c r="AA184" s="25"/>
      <c r="AB184" s="25"/>
      <c r="AC184" s="25"/>
      <c r="AD184" s="25"/>
      <c r="AE184" s="29"/>
      <c r="AF184" s="29"/>
      <c r="AG184" s="29"/>
      <c r="AH184" s="29"/>
      <c r="AI184" s="29"/>
      <c r="AJ184" s="29"/>
      <c r="AK184" s="29"/>
      <c r="AL184" s="29"/>
      <c r="AM184" s="29"/>
    </row>
    <row r="185" spans="1:39" x14ac:dyDescent="0.3">
      <c r="A185" s="108"/>
      <c r="B185" s="108"/>
      <c r="C185" s="108"/>
      <c r="D185" s="108"/>
      <c r="E185" s="108"/>
      <c r="F185" s="108"/>
      <c r="G185" s="108"/>
      <c r="H185" s="108"/>
      <c r="I185" s="25"/>
      <c r="J185" s="25"/>
      <c r="K185" s="25"/>
      <c r="L185" s="25"/>
      <c r="M185" s="25"/>
      <c r="N185" s="25"/>
      <c r="O185" s="106" t="s">
        <v>1365</v>
      </c>
      <c r="P185" s="106" t="s">
        <v>1365</v>
      </c>
      <c r="Q185" s="106" t="s">
        <v>1365</v>
      </c>
      <c r="T185" s="25"/>
      <c r="U185" s="25"/>
      <c r="V185" s="25"/>
      <c r="W185" s="25"/>
      <c r="X185" s="25"/>
      <c r="Y185" s="25"/>
      <c r="Z185" s="25"/>
      <c r="AA185" s="25"/>
      <c r="AB185" s="25"/>
      <c r="AC185" s="25"/>
      <c r="AD185" s="25"/>
      <c r="AE185" s="29"/>
      <c r="AF185" s="29"/>
      <c r="AG185" s="29"/>
      <c r="AH185" s="29"/>
      <c r="AI185" s="29"/>
      <c r="AJ185" s="29"/>
      <c r="AK185" s="29"/>
      <c r="AL185" s="29"/>
      <c r="AM185" s="29"/>
    </row>
    <row r="186" spans="1:39" x14ac:dyDescent="0.3">
      <c r="A186" s="108"/>
      <c r="B186" s="108" t="s">
        <v>1372</v>
      </c>
      <c r="C186" s="108" t="s">
        <v>421</v>
      </c>
      <c r="D186" s="108"/>
      <c r="E186" s="108" t="s">
        <v>422</v>
      </c>
      <c r="F186" s="108"/>
      <c r="G186" s="108"/>
      <c r="H186" s="108"/>
      <c r="I186" s="25" t="s">
        <v>1370</v>
      </c>
      <c r="J186" s="25" t="s">
        <v>1370</v>
      </c>
      <c r="K186" s="25" t="s">
        <v>1370</v>
      </c>
      <c r="L186" s="25" t="s">
        <v>1370</v>
      </c>
      <c r="M186" s="25"/>
      <c r="N186" s="25" t="s">
        <v>1370</v>
      </c>
      <c r="O186" s="25" t="s">
        <v>1370</v>
      </c>
      <c r="P186" s="25" t="s">
        <v>1370</v>
      </c>
      <c r="Q186" s="25" t="s">
        <v>1370</v>
      </c>
      <c r="T186" s="25"/>
      <c r="U186" s="25"/>
      <c r="V186" s="25"/>
      <c r="W186" s="25"/>
      <c r="X186" s="25"/>
      <c r="Y186" s="25"/>
      <c r="Z186" s="25"/>
      <c r="AA186" s="25"/>
      <c r="AB186" s="25"/>
      <c r="AC186" s="25"/>
      <c r="AD186" s="25"/>
      <c r="AE186" s="29"/>
      <c r="AF186" s="29"/>
      <c r="AG186" s="29"/>
      <c r="AH186" s="29"/>
      <c r="AI186" s="29"/>
      <c r="AJ186" s="29"/>
      <c r="AK186" s="29"/>
      <c r="AL186" s="29"/>
      <c r="AM186" s="29"/>
    </row>
    <row r="187" spans="1:39" ht="79.2" x14ac:dyDescent="0.3">
      <c r="A187" s="108" t="s">
        <v>423</v>
      </c>
      <c r="B187" s="108" t="s">
        <v>424</v>
      </c>
      <c r="C187" s="108" t="s">
        <v>425</v>
      </c>
      <c r="D187" s="108"/>
      <c r="E187" s="108"/>
      <c r="F187" s="108" t="s">
        <v>426</v>
      </c>
      <c r="G187" s="108" t="str">
        <f>VLOOKUP(F187,regions!A$2:C$419,3,FALSE)</f>
        <v>Metropolitan district</v>
      </c>
      <c r="H187" s="108" t="str">
        <f>IFERROR(VLOOKUP(F187,classifications!A$3:C$328,3,FALSE),VLOOKUP(F187,classifications!I$2:K$28,3,FALSE))</f>
        <v>Predominantly Urban</v>
      </c>
      <c r="I187" s="29">
        <v>710</v>
      </c>
      <c r="J187" s="29">
        <v>200</v>
      </c>
      <c r="K187" s="29">
        <v>0</v>
      </c>
      <c r="L187" s="29">
        <v>920</v>
      </c>
      <c r="M187" s="25"/>
      <c r="N187" s="29">
        <v>1200</v>
      </c>
      <c r="O187" s="25">
        <v>320</v>
      </c>
      <c r="P187" s="25">
        <v>0</v>
      </c>
      <c r="Q187" s="109">
        <v>1520</v>
      </c>
      <c r="T187" s="25"/>
      <c r="U187" s="25"/>
      <c r="V187" s="25"/>
      <c r="W187" s="25"/>
      <c r="X187" s="25"/>
      <c r="Y187" s="25"/>
      <c r="Z187" s="25"/>
      <c r="AA187" s="25"/>
      <c r="AB187" s="25"/>
      <c r="AC187" s="25"/>
      <c r="AD187" s="25"/>
      <c r="AE187" s="29"/>
      <c r="AF187" s="29"/>
      <c r="AG187" s="29"/>
      <c r="AH187" s="29"/>
      <c r="AI187" s="29"/>
      <c r="AJ187" s="29"/>
      <c r="AK187" s="29"/>
      <c r="AL187" s="29"/>
      <c r="AM187" s="29"/>
    </row>
    <row r="188" spans="1:39" ht="79.2" x14ac:dyDescent="0.3">
      <c r="A188" s="108" t="s">
        <v>427</v>
      </c>
      <c r="B188" s="108" t="s">
        <v>428</v>
      </c>
      <c r="C188" s="108" t="s">
        <v>429</v>
      </c>
      <c r="D188" s="108"/>
      <c r="E188" s="108"/>
      <c r="F188" s="108" t="s">
        <v>430</v>
      </c>
      <c r="G188" s="108" t="str">
        <f>VLOOKUP(F188,regions!A$2:C$419,3,FALSE)</f>
        <v>Metropolitan district</v>
      </c>
      <c r="H188" s="108" t="str">
        <f>IFERROR(VLOOKUP(F188,classifications!A$3:C$328,3,FALSE),VLOOKUP(F188,classifications!I$2:K$28,3,FALSE))</f>
        <v>Predominantly Urban</v>
      </c>
      <c r="I188" s="29">
        <v>310</v>
      </c>
      <c r="J188" s="29">
        <v>10</v>
      </c>
      <c r="K188" s="29">
        <v>0</v>
      </c>
      <c r="L188" s="29">
        <v>320</v>
      </c>
      <c r="M188" s="25"/>
      <c r="N188" s="29">
        <v>280</v>
      </c>
      <c r="O188" s="25">
        <v>80</v>
      </c>
      <c r="P188" s="25">
        <v>0</v>
      </c>
      <c r="Q188" s="25">
        <v>360</v>
      </c>
      <c r="T188" s="25"/>
      <c r="U188" s="25"/>
      <c r="V188" s="25"/>
      <c r="W188" s="25"/>
      <c r="X188" s="25"/>
      <c r="Y188" s="25"/>
      <c r="Z188" s="25"/>
      <c r="AA188" s="25"/>
      <c r="AB188" s="25"/>
      <c r="AC188" s="25"/>
      <c r="AD188" s="25"/>
      <c r="AE188" s="29"/>
      <c r="AF188" s="29"/>
      <c r="AG188" s="29"/>
      <c r="AH188" s="29"/>
      <c r="AI188" s="29"/>
      <c r="AJ188" s="29"/>
      <c r="AK188" s="29"/>
      <c r="AL188" s="29"/>
      <c r="AM188" s="29"/>
    </row>
    <row r="189" spans="1:39" ht="79.2" x14ac:dyDescent="0.3">
      <c r="A189" s="108" t="s">
        <v>431</v>
      </c>
      <c r="B189" s="108" t="s">
        <v>432</v>
      </c>
      <c r="C189" s="108" t="s">
        <v>433</v>
      </c>
      <c r="D189" s="108"/>
      <c r="E189" s="108"/>
      <c r="F189" s="108" t="s">
        <v>434</v>
      </c>
      <c r="G189" s="108" t="str">
        <f>VLOOKUP(F189,regions!A$2:C$419,3,FALSE)</f>
        <v>Metropolitan district</v>
      </c>
      <c r="H189" s="108" t="str">
        <f>IFERROR(VLOOKUP(F189,classifications!A$3:C$328,3,FALSE),VLOOKUP(F189,classifications!I$2:K$28,3,FALSE))</f>
        <v>Predominantly Urban</v>
      </c>
      <c r="I189" s="29">
        <v>540</v>
      </c>
      <c r="J189" s="29">
        <v>30</v>
      </c>
      <c r="K189" s="29">
        <v>0</v>
      </c>
      <c r="L189" s="29">
        <v>570</v>
      </c>
      <c r="M189" s="25"/>
      <c r="N189" s="29">
        <v>410</v>
      </c>
      <c r="O189" s="25">
        <v>0</v>
      </c>
      <c r="P189" s="25">
        <v>0</v>
      </c>
      <c r="Q189" s="25">
        <v>410</v>
      </c>
      <c r="T189" s="25"/>
      <c r="U189" s="25"/>
      <c r="V189" s="25"/>
      <c r="W189" s="25"/>
      <c r="X189" s="25"/>
      <c r="Y189" s="25"/>
      <c r="Z189" s="25"/>
      <c r="AA189" s="25"/>
      <c r="AB189" s="25"/>
      <c r="AC189" s="25"/>
      <c r="AD189" s="25"/>
      <c r="AE189" s="29"/>
      <c r="AF189" s="29"/>
      <c r="AG189" s="29"/>
      <c r="AH189" s="29"/>
      <c r="AI189" s="29"/>
      <c r="AJ189" s="29"/>
      <c r="AK189" s="29"/>
      <c r="AL189" s="29"/>
      <c r="AM189" s="29"/>
    </row>
    <row r="190" spans="1:39" ht="79.2" x14ac:dyDescent="0.3">
      <c r="A190" s="108" t="s">
        <v>435</v>
      </c>
      <c r="B190" s="108" t="s">
        <v>436</v>
      </c>
      <c r="C190" s="108" t="s">
        <v>437</v>
      </c>
      <c r="D190" s="108"/>
      <c r="E190" s="108"/>
      <c r="F190" s="108" t="s">
        <v>438</v>
      </c>
      <c r="G190" s="108" t="str">
        <f>VLOOKUP(F190,regions!A$2:C$419,3,FALSE)</f>
        <v>Metropolitan district</v>
      </c>
      <c r="H190" s="108" t="str">
        <f>IFERROR(VLOOKUP(F190,classifications!A$3:C$328,3,FALSE),VLOOKUP(F190,classifications!I$2:K$28,3,FALSE))</f>
        <v>Predominantly Urban</v>
      </c>
      <c r="I190" s="29">
        <v>500</v>
      </c>
      <c r="J190" s="29">
        <v>60</v>
      </c>
      <c r="K190" s="29">
        <v>0</v>
      </c>
      <c r="L190" s="29">
        <v>560</v>
      </c>
      <c r="M190" s="25"/>
      <c r="N190" s="29">
        <v>550</v>
      </c>
      <c r="O190" s="25">
        <v>30</v>
      </c>
      <c r="P190" s="25">
        <v>0</v>
      </c>
      <c r="Q190" s="25">
        <v>580</v>
      </c>
      <c r="T190" s="25"/>
      <c r="U190" s="25"/>
      <c r="V190" s="25"/>
      <c r="W190" s="25"/>
      <c r="X190" s="25"/>
      <c r="Y190" s="25"/>
      <c r="Z190" s="25"/>
      <c r="AA190" s="25"/>
      <c r="AB190" s="25"/>
      <c r="AC190" s="25"/>
      <c r="AD190" s="25"/>
      <c r="AE190" s="29"/>
      <c r="AF190" s="29"/>
      <c r="AG190" s="29"/>
      <c r="AH190" s="29"/>
      <c r="AI190" s="29"/>
      <c r="AJ190" s="29"/>
      <c r="AK190" s="29"/>
      <c r="AL190" s="29"/>
      <c r="AM190" s="29"/>
    </row>
    <row r="191" spans="1:39" ht="79.2" x14ac:dyDescent="0.3">
      <c r="A191" s="108" t="s">
        <v>439</v>
      </c>
      <c r="B191" s="108" t="s">
        <v>440</v>
      </c>
      <c r="C191" s="108" t="s">
        <v>441</v>
      </c>
      <c r="D191" s="108"/>
      <c r="E191" s="108"/>
      <c r="F191" s="108" t="s">
        <v>442</v>
      </c>
      <c r="G191" s="108" t="str">
        <f>VLOOKUP(F191,regions!A$2:C$419,3,FALSE)</f>
        <v>Metropolitan district</v>
      </c>
      <c r="H191" s="108" t="str">
        <f>IFERROR(VLOOKUP(F191,classifications!A$3:C$328,3,FALSE),VLOOKUP(F191,classifications!I$2:K$28,3,FALSE))</f>
        <v>Predominantly Urban</v>
      </c>
      <c r="I191" s="29">
        <v>110</v>
      </c>
      <c r="J191" s="29">
        <v>70</v>
      </c>
      <c r="K191" s="29">
        <v>0</v>
      </c>
      <c r="L191" s="29">
        <v>180</v>
      </c>
      <c r="M191" s="25"/>
      <c r="N191" s="29">
        <v>310</v>
      </c>
      <c r="O191" s="25">
        <v>70</v>
      </c>
      <c r="P191" s="25">
        <v>0</v>
      </c>
      <c r="Q191" s="25">
        <v>380</v>
      </c>
      <c r="T191" s="25"/>
      <c r="U191" s="25"/>
      <c r="V191" s="25"/>
      <c r="W191" s="25"/>
      <c r="X191" s="25"/>
      <c r="Y191" s="25"/>
      <c r="Z191" s="25"/>
      <c r="AA191" s="25"/>
      <c r="AB191" s="25"/>
      <c r="AC191" s="25"/>
      <c r="AD191" s="25"/>
      <c r="AE191" s="29"/>
      <c r="AF191" s="29"/>
      <c r="AG191" s="29"/>
      <c r="AH191" s="29"/>
      <c r="AI191" s="29"/>
      <c r="AJ191" s="29"/>
      <c r="AK191" s="29"/>
      <c r="AL191" s="29"/>
      <c r="AM191" s="29"/>
    </row>
    <row r="192" spans="1:39" ht="79.2" x14ac:dyDescent="0.3">
      <c r="A192" s="108" t="s">
        <v>443</v>
      </c>
      <c r="B192" s="108" t="s">
        <v>444</v>
      </c>
      <c r="C192" s="108" t="s">
        <v>445</v>
      </c>
      <c r="D192" s="108"/>
      <c r="E192" s="108"/>
      <c r="F192" s="108" t="s">
        <v>446</v>
      </c>
      <c r="G192" s="108" t="str">
        <f>VLOOKUP(F192,regions!A$2:C$419,3,FALSE)</f>
        <v>Metropolitan district</v>
      </c>
      <c r="H192" s="108" t="str">
        <f>IFERROR(VLOOKUP(F192,classifications!A$3:C$328,3,FALSE),VLOOKUP(F192,classifications!I$2:K$28,3,FALSE))</f>
        <v>Predominantly Urban</v>
      </c>
      <c r="I192" s="25" t="s">
        <v>1370</v>
      </c>
      <c r="J192" s="25" t="s">
        <v>1370</v>
      </c>
      <c r="K192" s="25" t="s">
        <v>1370</v>
      </c>
      <c r="L192" s="25" t="s">
        <v>1370</v>
      </c>
      <c r="M192" s="25"/>
      <c r="N192" s="25" t="s">
        <v>1370</v>
      </c>
      <c r="O192" s="25" t="s">
        <v>1370</v>
      </c>
      <c r="P192" s="25" t="s">
        <v>1370</v>
      </c>
      <c r="Q192" s="25" t="s">
        <v>1370</v>
      </c>
      <c r="T192" s="25"/>
      <c r="U192" s="25"/>
      <c r="V192" s="25"/>
      <c r="W192" s="25"/>
      <c r="X192" s="25"/>
      <c r="Y192" s="25"/>
      <c r="Z192" s="25"/>
      <c r="AA192" s="25"/>
      <c r="AB192" s="25"/>
      <c r="AC192" s="25"/>
      <c r="AD192" s="25"/>
      <c r="AE192" s="29"/>
      <c r="AF192" s="29"/>
      <c r="AG192" s="29"/>
      <c r="AH192" s="29"/>
      <c r="AI192" s="29"/>
      <c r="AJ192" s="29"/>
      <c r="AK192" s="29"/>
      <c r="AL192" s="29"/>
      <c r="AM192" s="29"/>
    </row>
    <row r="193" spans="1:39" ht="79.2" x14ac:dyDescent="0.3">
      <c r="A193" s="108" t="s">
        <v>447</v>
      </c>
      <c r="B193" s="108" t="s">
        <v>448</v>
      </c>
      <c r="C193" s="108" t="s">
        <v>449</v>
      </c>
      <c r="D193" s="108"/>
      <c r="E193" s="108"/>
      <c r="F193" s="108" t="s">
        <v>450</v>
      </c>
      <c r="G193" s="108" t="str">
        <f>VLOOKUP(F193,regions!A$2:C$419,3,FALSE)</f>
        <v>Metropolitan district</v>
      </c>
      <c r="H193" s="108" t="str">
        <f>IFERROR(VLOOKUP(F193,classifications!A$3:C$328,3,FALSE),VLOOKUP(F193,classifications!I$2:K$28,3,FALSE))</f>
        <v>Predominantly Urban</v>
      </c>
      <c r="I193" s="29">
        <v>140</v>
      </c>
      <c r="J193" s="29">
        <v>60</v>
      </c>
      <c r="K193" s="29">
        <v>0</v>
      </c>
      <c r="L193" s="29">
        <v>200</v>
      </c>
      <c r="M193" s="25"/>
      <c r="N193" s="29">
        <v>250</v>
      </c>
      <c r="O193" s="25">
        <v>50</v>
      </c>
      <c r="P193" s="25">
        <v>0</v>
      </c>
      <c r="Q193" s="25">
        <v>290</v>
      </c>
      <c r="T193" s="25"/>
      <c r="U193" s="25"/>
      <c r="V193" s="25"/>
      <c r="W193" s="25"/>
      <c r="X193" s="25"/>
      <c r="Y193" s="25"/>
      <c r="Z193" s="25"/>
      <c r="AA193" s="25"/>
      <c r="AB193" s="25"/>
      <c r="AC193" s="25"/>
      <c r="AD193" s="25"/>
      <c r="AE193" s="29"/>
      <c r="AF193" s="29"/>
      <c r="AG193" s="29"/>
      <c r="AH193" s="29"/>
      <c r="AI193" s="29"/>
      <c r="AJ193" s="29"/>
      <c r="AK193" s="29"/>
      <c r="AL193" s="29"/>
      <c r="AM193" s="29"/>
    </row>
    <row r="194" spans="1:39" x14ac:dyDescent="0.3">
      <c r="A194" s="108"/>
      <c r="B194" s="108"/>
      <c r="C194" s="108"/>
      <c r="D194" s="108"/>
      <c r="E194" s="108"/>
      <c r="F194" s="108"/>
      <c r="G194" s="108"/>
      <c r="H194" s="108"/>
      <c r="I194" s="25"/>
      <c r="J194" s="25"/>
      <c r="K194" s="25"/>
      <c r="L194" s="25"/>
      <c r="M194" s="25"/>
      <c r="N194" s="25"/>
      <c r="O194" s="106" t="s">
        <v>1365</v>
      </c>
      <c r="P194" s="106" t="s">
        <v>1365</v>
      </c>
      <c r="Q194" s="106" t="s">
        <v>1365</v>
      </c>
      <c r="T194" s="25"/>
      <c r="U194" s="25"/>
      <c r="V194" s="25"/>
      <c r="W194" s="25"/>
      <c r="X194" s="25"/>
      <c r="Y194" s="25"/>
      <c r="Z194" s="25"/>
      <c r="AA194" s="25"/>
      <c r="AB194" s="25"/>
      <c r="AC194" s="25"/>
      <c r="AD194" s="25"/>
      <c r="AE194" s="29"/>
      <c r="AF194" s="29"/>
      <c r="AG194" s="29"/>
      <c r="AH194" s="29"/>
      <c r="AI194" s="29"/>
      <c r="AJ194" s="29"/>
      <c r="AK194" s="29"/>
      <c r="AL194" s="29"/>
      <c r="AM194" s="29"/>
    </row>
    <row r="195" spans="1:39" ht="52.8" x14ac:dyDescent="0.3">
      <c r="A195" s="108"/>
      <c r="B195" s="108" t="s">
        <v>1394</v>
      </c>
      <c r="C195" s="108" t="s">
        <v>1305</v>
      </c>
      <c r="D195" s="108"/>
      <c r="E195" s="108" t="s">
        <v>1306</v>
      </c>
      <c r="F195" s="108" t="s">
        <v>1306</v>
      </c>
      <c r="G195" s="108" t="str">
        <f>VLOOKUP(F195,regions!A$2:C$419,3,FALSE)</f>
        <v>Shire county</v>
      </c>
      <c r="H195" s="108"/>
      <c r="I195" s="25" t="s">
        <v>1370</v>
      </c>
      <c r="J195" s="25" t="s">
        <v>1370</v>
      </c>
      <c r="K195" s="25" t="s">
        <v>1370</v>
      </c>
      <c r="L195" s="25" t="s">
        <v>1370</v>
      </c>
      <c r="M195" s="25"/>
      <c r="N195" s="25" t="s">
        <v>1370</v>
      </c>
      <c r="O195" s="25" t="s">
        <v>1370</v>
      </c>
      <c r="P195" s="25" t="s">
        <v>1370</v>
      </c>
      <c r="Q195" s="25" t="s">
        <v>1370</v>
      </c>
      <c r="T195" s="25"/>
      <c r="U195" s="25"/>
      <c r="V195" s="25"/>
      <c r="W195" s="25"/>
      <c r="X195" s="25"/>
      <c r="Y195" s="25"/>
      <c r="Z195" s="25"/>
      <c r="AA195" s="25"/>
      <c r="AB195" s="25"/>
      <c r="AC195" s="25"/>
      <c r="AD195" s="25"/>
      <c r="AE195" s="29"/>
      <c r="AF195" s="29"/>
      <c r="AG195" s="29"/>
      <c r="AH195" s="29"/>
      <c r="AI195" s="29"/>
      <c r="AJ195" s="29"/>
      <c r="AK195" s="29"/>
      <c r="AL195" s="29"/>
      <c r="AM195" s="29"/>
    </row>
    <row r="196" spans="1:39" ht="52.8" x14ac:dyDescent="0.3">
      <c r="A196" s="108" t="s">
        <v>1307</v>
      </c>
      <c r="B196" s="108" t="s">
        <v>1308</v>
      </c>
      <c r="C196" s="108" t="s">
        <v>1309</v>
      </c>
      <c r="D196" s="108"/>
      <c r="E196" s="108"/>
      <c r="F196" s="108" t="s">
        <v>1310</v>
      </c>
      <c r="G196" s="108" t="str">
        <f>VLOOKUP(F196,regions!A$2:C$419,3,FALSE)</f>
        <v>Shire district</v>
      </c>
      <c r="H196" s="108" t="str">
        <f>IFERROR(VLOOKUP(F196,classifications!A$3:C$328,3,FALSE),VLOOKUP(F196,classifications!I$2:K$28,3,FALSE))</f>
        <v>Predominantly Urban</v>
      </c>
      <c r="I196" s="29">
        <v>30</v>
      </c>
      <c r="J196" s="29">
        <v>40</v>
      </c>
      <c r="K196" s="29">
        <v>0</v>
      </c>
      <c r="L196" s="29">
        <v>70</v>
      </c>
      <c r="M196" s="25"/>
      <c r="N196" s="29">
        <v>50</v>
      </c>
      <c r="O196" s="25">
        <v>70</v>
      </c>
      <c r="P196" s="25">
        <v>0</v>
      </c>
      <c r="Q196" s="25">
        <v>110</v>
      </c>
      <c r="T196" s="25"/>
      <c r="U196" s="25"/>
      <c r="V196" s="25"/>
      <c r="W196" s="25"/>
      <c r="X196" s="25"/>
      <c r="Y196" s="25"/>
      <c r="Z196" s="25"/>
      <c r="AA196" s="25"/>
      <c r="AB196" s="25"/>
      <c r="AC196" s="25"/>
      <c r="AD196" s="25"/>
      <c r="AE196" s="29"/>
      <c r="AF196" s="29"/>
      <c r="AG196" s="29"/>
      <c r="AH196" s="29"/>
      <c r="AI196" s="29"/>
      <c r="AJ196" s="29"/>
      <c r="AK196" s="29"/>
      <c r="AL196" s="29"/>
      <c r="AM196" s="29"/>
    </row>
    <row r="197" spans="1:39" ht="52.8" x14ac:dyDescent="0.3">
      <c r="A197" s="108" t="s">
        <v>1311</v>
      </c>
      <c r="B197" s="108" t="s">
        <v>1312</v>
      </c>
      <c r="C197" s="108" t="s">
        <v>1313</v>
      </c>
      <c r="D197" s="108"/>
      <c r="E197" s="108"/>
      <c r="F197" s="108" t="s">
        <v>1314</v>
      </c>
      <c r="G197" s="108" t="str">
        <f>VLOOKUP(F197,regions!A$2:C$419,3,FALSE)</f>
        <v>Shire district</v>
      </c>
      <c r="H197" s="108" t="str">
        <f>IFERROR(VLOOKUP(F197,classifications!A$3:C$328,3,FALSE),VLOOKUP(F197,classifications!I$2:K$28,3,FALSE))</f>
        <v>Predominantly Rural</v>
      </c>
      <c r="I197" s="25" t="s">
        <v>1370</v>
      </c>
      <c r="J197" s="25" t="s">
        <v>1370</v>
      </c>
      <c r="K197" s="25" t="s">
        <v>1370</v>
      </c>
      <c r="L197" s="25" t="s">
        <v>1370</v>
      </c>
      <c r="M197" s="25"/>
      <c r="N197" s="25" t="s">
        <v>1370</v>
      </c>
      <c r="O197" s="25" t="s">
        <v>1370</v>
      </c>
      <c r="P197" s="25" t="s">
        <v>1370</v>
      </c>
      <c r="Q197" s="25" t="s">
        <v>1370</v>
      </c>
      <c r="T197" s="25"/>
      <c r="U197" s="25"/>
      <c r="V197" s="25"/>
      <c r="W197" s="25"/>
      <c r="X197" s="25"/>
      <c r="Y197" s="25"/>
      <c r="Z197" s="25"/>
      <c r="AA197" s="25"/>
      <c r="AB197" s="25"/>
      <c r="AC197" s="25"/>
      <c r="AD197" s="25"/>
      <c r="AE197" s="29"/>
      <c r="AF197" s="29"/>
      <c r="AG197" s="29"/>
      <c r="AH197" s="29"/>
      <c r="AI197" s="29"/>
      <c r="AJ197" s="29"/>
      <c r="AK197" s="29"/>
      <c r="AL197" s="29"/>
      <c r="AM197" s="29"/>
    </row>
    <row r="198" spans="1:39" ht="52.8" x14ac:dyDescent="0.3">
      <c r="A198" s="108" t="s">
        <v>1315</v>
      </c>
      <c r="B198" s="108" t="s">
        <v>1316</v>
      </c>
      <c r="C198" s="108" t="s">
        <v>1317</v>
      </c>
      <c r="D198" s="108"/>
      <c r="E198" s="108"/>
      <c r="F198" s="108" t="s">
        <v>1318</v>
      </c>
      <c r="G198" s="108" t="str">
        <f>VLOOKUP(F198,regions!A$2:C$419,3,FALSE)</f>
        <v>Shire district</v>
      </c>
      <c r="H198" s="108" t="str">
        <f>IFERROR(VLOOKUP(F198,classifications!A$3:C$328,3,FALSE),VLOOKUP(F198,classifications!I$2:K$28,3,FALSE))</f>
        <v>Predominantly Urban</v>
      </c>
      <c r="I198" s="29">
        <v>70</v>
      </c>
      <c r="J198" s="29">
        <v>60</v>
      </c>
      <c r="K198" s="29">
        <v>0</v>
      </c>
      <c r="L198" s="29">
        <v>130</v>
      </c>
      <c r="M198" s="25"/>
      <c r="N198" s="29">
        <v>60</v>
      </c>
      <c r="O198" s="25">
        <v>70</v>
      </c>
      <c r="P198" s="25">
        <v>0</v>
      </c>
      <c r="Q198" s="25">
        <v>130</v>
      </c>
      <c r="T198" s="25"/>
      <c r="U198" s="25"/>
      <c r="V198" s="25"/>
      <c r="W198" s="25"/>
      <c r="X198" s="25"/>
      <c r="Y198" s="25"/>
      <c r="Z198" s="25"/>
      <c r="AA198" s="25"/>
      <c r="AB198" s="25"/>
      <c r="AC198" s="25"/>
      <c r="AD198" s="25"/>
      <c r="AE198" s="29"/>
      <c r="AF198" s="29"/>
      <c r="AG198" s="29"/>
      <c r="AH198" s="29"/>
      <c r="AI198" s="29"/>
      <c r="AJ198" s="29"/>
      <c r="AK198" s="29"/>
      <c r="AL198" s="29"/>
      <c r="AM198" s="29"/>
    </row>
    <row r="199" spans="1:39" ht="52.8" x14ac:dyDescent="0.3">
      <c r="A199" s="108" t="s">
        <v>1319</v>
      </c>
      <c r="B199" s="108" t="s">
        <v>1320</v>
      </c>
      <c r="C199" s="108" t="s">
        <v>1321</v>
      </c>
      <c r="D199" s="108"/>
      <c r="E199" s="108"/>
      <c r="F199" s="108" t="s">
        <v>1322</v>
      </c>
      <c r="G199" s="108" t="str">
        <f>VLOOKUP(F199,regions!A$2:C$419,3,FALSE)</f>
        <v>Shire district</v>
      </c>
      <c r="H199" s="108" t="str">
        <f>IFERROR(VLOOKUP(F199,classifications!A$3:C$328,3,FALSE),VLOOKUP(F199,classifications!I$2:K$28,3,FALSE))</f>
        <v>Predominantly Urban</v>
      </c>
      <c r="I199" s="25" t="s">
        <v>1370</v>
      </c>
      <c r="J199" s="25" t="s">
        <v>1370</v>
      </c>
      <c r="K199" s="25" t="s">
        <v>1370</v>
      </c>
      <c r="L199" s="25" t="s">
        <v>1370</v>
      </c>
      <c r="M199" s="25"/>
      <c r="N199" s="25" t="s">
        <v>1370</v>
      </c>
      <c r="O199" s="25" t="s">
        <v>1370</v>
      </c>
      <c r="P199" s="25" t="s">
        <v>1370</v>
      </c>
      <c r="Q199" s="25" t="s">
        <v>1370</v>
      </c>
      <c r="T199" s="25"/>
      <c r="U199" s="25"/>
      <c r="V199" s="25"/>
      <c r="W199" s="25"/>
      <c r="X199" s="25"/>
      <c r="Y199" s="25"/>
      <c r="Z199" s="25"/>
      <c r="AA199" s="25"/>
      <c r="AB199" s="25"/>
      <c r="AC199" s="25"/>
      <c r="AD199" s="25"/>
      <c r="AE199" s="29"/>
      <c r="AF199" s="29"/>
      <c r="AG199" s="29"/>
      <c r="AH199" s="29"/>
      <c r="AI199" s="29"/>
      <c r="AJ199" s="29"/>
      <c r="AK199" s="29"/>
      <c r="AL199" s="29"/>
      <c r="AM199" s="29"/>
    </row>
    <row r="200" spans="1:39" ht="52.8" x14ac:dyDescent="0.3">
      <c r="A200" s="108" t="s">
        <v>1323</v>
      </c>
      <c r="B200" s="108" t="s">
        <v>1324</v>
      </c>
      <c r="C200" s="108" t="s">
        <v>1325</v>
      </c>
      <c r="D200" s="108"/>
      <c r="E200" s="108"/>
      <c r="F200" s="108" t="s">
        <v>1326</v>
      </c>
      <c r="G200" s="108" t="str">
        <f>VLOOKUP(F200,regions!A$2:C$419,3,FALSE)</f>
        <v>Shire district</v>
      </c>
      <c r="H200" s="108" t="str">
        <f>IFERROR(VLOOKUP(F200,classifications!A$3:C$328,3,FALSE),VLOOKUP(F200,classifications!I$2:K$28,3,FALSE))</f>
        <v>Predominantly Rural</v>
      </c>
      <c r="I200" s="29">
        <v>70</v>
      </c>
      <c r="J200" s="29">
        <v>10</v>
      </c>
      <c r="K200" s="29">
        <v>0</v>
      </c>
      <c r="L200" s="29">
        <v>80</v>
      </c>
      <c r="M200" s="25"/>
      <c r="N200" s="29">
        <v>120</v>
      </c>
      <c r="O200" s="25">
        <v>10</v>
      </c>
      <c r="P200" s="25">
        <v>0</v>
      </c>
      <c r="Q200" s="25">
        <v>130</v>
      </c>
      <c r="T200" s="25"/>
      <c r="U200" s="25"/>
      <c r="V200" s="25"/>
      <c r="W200" s="25"/>
      <c r="X200" s="25"/>
      <c r="Y200" s="25"/>
      <c r="Z200" s="25"/>
      <c r="AA200" s="25"/>
      <c r="AB200" s="25"/>
      <c r="AC200" s="25"/>
      <c r="AD200" s="25"/>
      <c r="AE200" s="29"/>
      <c r="AF200" s="29"/>
      <c r="AG200" s="29"/>
      <c r="AH200" s="29"/>
      <c r="AI200" s="29"/>
      <c r="AJ200" s="29"/>
      <c r="AK200" s="29"/>
      <c r="AL200" s="29"/>
      <c r="AM200" s="29"/>
    </row>
    <row r="201" spans="1:39" ht="52.8" x14ac:dyDescent="0.3">
      <c r="A201" s="108" t="s">
        <v>1327</v>
      </c>
      <c r="B201" s="108" t="s">
        <v>1328</v>
      </c>
      <c r="C201" s="108" t="s">
        <v>1329</v>
      </c>
      <c r="D201" s="108"/>
      <c r="E201" s="108"/>
      <c r="F201" s="108" t="s">
        <v>1330</v>
      </c>
      <c r="G201" s="108" t="str">
        <f>VLOOKUP(F201,regions!A$2:C$419,3,FALSE)</f>
        <v>Shire district</v>
      </c>
      <c r="H201" s="108" t="str">
        <f>IFERROR(VLOOKUP(F201,classifications!A$3:C$328,3,FALSE),VLOOKUP(F201,classifications!I$2:K$28,3,FALSE))</f>
        <v>Urban with Significant Rural</v>
      </c>
      <c r="I201" s="25" t="s">
        <v>1370</v>
      </c>
      <c r="J201" s="25" t="s">
        <v>1370</v>
      </c>
      <c r="K201" s="25" t="s">
        <v>1370</v>
      </c>
      <c r="L201" s="25" t="s">
        <v>1370</v>
      </c>
      <c r="M201" s="25"/>
      <c r="N201" s="25" t="s">
        <v>1370</v>
      </c>
      <c r="O201" s="25" t="s">
        <v>1370</v>
      </c>
      <c r="P201" s="25" t="s">
        <v>1370</v>
      </c>
      <c r="Q201" s="25" t="s">
        <v>1370</v>
      </c>
      <c r="T201" s="25"/>
      <c r="U201" s="25"/>
      <c r="V201" s="25"/>
      <c r="W201" s="25"/>
      <c r="X201" s="25"/>
      <c r="Y201" s="25"/>
      <c r="Z201" s="25"/>
      <c r="AA201" s="25"/>
      <c r="AB201" s="25"/>
      <c r="AC201" s="25"/>
      <c r="AD201" s="25"/>
      <c r="AE201" s="29"/>
      <c r="AF201" s="29"/>
      <c r="AG201" s="29"/>
      <c r="AH201" s="29"/>
      <c r="AI201" s="29"/>
      <c r="AJ201" s="29"/>
      <c r="AK201" s="29"/>
      <c r="AL201" s="29"/>
      <c r="AM201" s="29"/>
    </row>
    <row r="202" spans="1:39" x14ac:dyDescent="0.3">
      <c r="A202" s="108"/>
      <c r="B202" s="108"/>
      <c r="C202" s="108"/>
      <c r="D202" s="108"/>
      <c r="E202" s="108"/>
      <c r="F202" s="108"/>
      <c r="G202" s="108"/>
      <c r="H202" s="108"/>
      <c r="I202" s="25"/>
      <c r="J202" s="25"/>
      <c r="K202" s="25"/>
      <c r="L202" s="25"/>
      <c r="M202" s="25"/>
      <c r="N202" s="25"/>
      <c r="O202" s="106" t="s">
        <v>1365</v>
      </c>
      <c r="P202" s="106" t="s">
        <v>1365</v>
      </c>
      <c r="Q202" s="106" t="s">
        <v>1365</v>
      </c>
      <c r="T202" s="25"/>
      <c r="U202" s="25"/>
      <c r="V202" s="25"/>
      <c r="W202" s="25"/>
      <c r="X202" s="25"/>
      <c r="Y202" s="25"/>
      <c r="Z202" s="25"/>
      <c r="AA202" s="25"/>
      <c r="AB202" s="25"/>
      <c r="AC202" s="25"/>
      <c r="AD202" s="25"/>
      <c r="AE202" s="29"/>
      <c r="AF202" s="29"/>
      <c r="AG202" s="29"/>
      <c r="AH202" s="29"/>
      <c r="AI202" s="29"/>
      <c r="AJ202" s="29"/>
      <c r="AK202" s="29"/>
      <c r="AL202" s="29"/>
      <c r="AM202" s="29"/>
    </row>
    <row r="203" spans="1:39" x14ac:dyDescent="0.3">
      <c r="A203" s="108"/>
      <c r="B203" s="108"/>
      <c r="C203" s="108"/>
      <c r="D203" s="108"/>
      <c r="E203" s="108"/>
      <c r="F203" s="108"/>
      <c r="G203" s="108"/>
      <c r="H203" s="108"/>
      <c r="I203" s="25"/>
      <c r="J203" s="25"/>
      <c r="K203" s="25"/>
      <c r="L203" s="25"/>
      <c r="M203" s="25"/>
      <c r="N203" s="25"/>
      <c r="O203" s="106" t="s">
        <v>1365</v>
      </c>
      <c r="P203" s="106" t="s">
        <v>1365</v>
      </c>
      <c r="Q203" s="106" t="s">
        <v>1365</v>
      </c>
      <c r="T203" s="25"/>
      <c r="U203" s="25"/>
      <c r="V203" s="25"/>
      <c r="W203" s="25"/>
      <c r="X203" s="25"/>
      <c r="Y203" s="25"/>
      <c r="Z203" s="25"/>
      <c r="AA203" s="25"/>
      <c r="AB203" s="25"/>
      <c r="AC203" s="25"/>
      <c r="AD203" s="25"/>
      <c r="AE203" s="29"/>
      <c r="AF203" s="29"/>
      <c r="AG203" s="29"/>
      <c r="AH203" s="29"/>
      <c r="AI203" s="29"/>
      <c r="AJ203" s="29"/>
      <c r="AK203" s="29"/>
      <c r="AL203" s="29"/>
      <c r="AM203" s="29"/>
    </row>
    <row r="204" spans="1:39" x14ac:dyDescent="0.3">
      <c r="A204" s="108"/>
      <c r="B204" s="108" t="s">
        <v>1395</v>
      </c>
      <c r="C204" s="108" t="s">
        <v>1396</v>
      </c>
      <c r="D204" s="108" t="s">
        <v>1397</v>
      </c>
      <c r="E204" s="108"/>
      <c r="F204" s="108"/>
      <c r="G204" s="108"/>
      <c r="H204" s="108"/>
      <c r="I204" s="29">
        <v>10110</v>
      </c>
      <c r="J204" s="29">
        <v>3090</v>
      </c>
      <c r="K204" s="29">
        <v>30</v>
      </c>
      <c r="L204" s="29">
        <v>13230</v>
      </c>
      <c r="M204" s="25"/>
      <c r="N204" s="29">
        <v>12140</v>
      </c>
      <c r="O204" s="109">
        <v>3800</v>
      </c>
      <c r="P204" s="25">
        <v>10</v>
      </c>
      <c r="Q204" s="109">
        <v>15960</v>
      </c>
      <c r="T204" s="25"/>
      <c r="U204" s="25"/>
      <c r="V204" s="25"/>
      <c r="W204" s="25"/>
      <c r="X204" s="25"/>
      <c r="Y204" s="25"/>
      <c r="Z204" s="25"/>
      <c r="AA204" s="25"/>
      <c r="AB204" s="25"/>
      <c r="AC204" s="25"/>
      <c r="AD204" s="25"/>
      <c r="AE204" s="29"/>
      <c r="AF204" s="29"/>
      <c r="AG204" s="29"/>
      <c r="AH204" s="29"/>
      <c r="AI204" s="29"/>
      <c r="AJ204" s="29"/>
      <c r="AK204" s="29"/>
      <c r="AL204" s="29"/>
      <c r="AM204" s="29"/>
    </row>
    <row r="205" spans="1:39" x14ac:dyDescent="0.3">
      <c r="A205" s="108"/>
      <c r="B205" s="108"/>
      <c r="C205" s="108"/>
      <c r="D205" s="108"/>
      <c r="E205" s="108"/>
      <c r="F205" s="108"/>
      <c r="G205" s="108"/>
      <c r="H205" s="108"/>
      <c r="I205" s="25"/>
      <c r="J205" s="25"/>
      <c r="K205" s="25"/>
      <c r="L205" s="25"/>
      <c r="M205" s="25"/>
      <c r="N205" s="25"/>
      <c r="O205" s="106" t="s">
        <v>1365</v>
      </c>
      <c r="P205" s="106" t="s">
        <v>1365</v>
      </c>
      <c r="Q205" s="106" t="s">
        <v>1365</v>
      </c>
      <c r="T205" s="25"/>
      <c r="U205" s="25"/>
      <c r="V205" s="25"/>
      <c r="W205" s="25"/>
      <c r="X205" s="25"/>
      <c r="Y205" s="25"/>
      <c r="Z205" s="25"/>
      <c r="AA205" s="25"/>
      <c r="AB205" s="25"/>
      <c r="AC205" s="25"/>
      <c r="AD205" s="25"/>
      <c r="AE205" s="29"/>
      <c r="AF205" s="29"/>
      <c r="AG205" s="29"/>
      <c r="AH205" s="29"/>
      <c r="AI205" s="29"/>
      <c r="AJ205" s="29"/>
      <c r="AK205" s="29"/>
      <c r="AL205" s="29"/>
      <c r="AM205" s="29"/>
    </row>
    <row r="206" spans="1:39" ht="79.2" x14ac:dyDescent="0.3">
      <c r="A206" s="108" t="s">
        <v>18</v>
      </c>
      <c r="B206" s="108" t="s">
        <v>19</v>
      </c>
      <c r="C206" s="108" t="s">
        <v>20</v>
      </c>
      <c r="D206" s="108"/>
      <c r="E206" s="108"/>
      <c r="F206" s="108" t="s">
        <v>1449</v>
      </c>
      <c r="G206" s="108" t="str">
        <f>VLOOKUP(F206,regions!A$2:C$419,3,FALSE)</f>
        <v>Unitary authority</v>
      </c>
      <c r="H206" s="108" t="str">
        <f>IFERROR(VLOOKUP(F206,classifications!A$3:C$328,3,FALSE),VLOOKUP(F206,classifications!I$2:K$28,3,FALSE))</f>
        <v>Urban with Significant Rural</v>
      </c>
      <c r="I206" s="29">
        <v>460</v>
      </c>
      <c r="J206" s="29">
        <v>290</v>
      </c>
      <c r="K206" s="29">
        <v>0</v>
      </c>
      <c r="L206" s="29">
        <v>750</v>
      </c>
      <c r="M206" s="25"/>
      <c r="N206" s="29">
        <v>300</v>
      </c>
      <c r="O206" s="25">
        <v>150</v>
      </c>
      <c r="P206" s="25">
        <v>0</v>
      </c>
      <c r="Q206" s="25">
        <v>460</v>
      </c>
      <c r="T206" s="25"/>
      <c r="U206" s="25"/>
      <c r="V206" s="25"/>
      <c r="W206" s="25"/>
      <c r="X206" s="25"/>
      <c r="Y206" s="25"/>
      <c r="Z206" s="25"/>
      <c r="AA206" s="25"/>
      <c r="AB206" s="25"/>
      <c r="AC206" s="25"/>
      <c r="AD206" s="25"/>
      <c r="AE206" s="29"/>
      <c r="AF206" s="29"/>
      <c r="AG206" s="29"/>
      <c r="AH206" s="29"/>
      <c r="AI206" s="29"/>
      <c r="AJ206" s="29"/>
      <c r="AK206" s="29"/>
      <c r="AL206" s="29"/>
      <c r="AM206" s="29"/>
    </row>
    <row r="207" spans="1:39" ht="79.2" x14ac:dyDescent="0.3">
      <c r="A207" s="108" t="s">
        <v>39</v>
      </c>
      <c r="B207" s="108" t="s">
        <v>40</v>
      </c>
      <c r="C207" s="108" t="s">
        <v>41</v>
      </c>
      <c r="D207" s="108"/>
      <c r="E207" s="108"/>
      <c r="F207" s="108" t="s">
        <v>1731</v>
      </c>
      <c r="G207" s="108" t="str">
        <f>VLOOKUP(F207,regions!A$2:C$419,3,FALSE)</f>
        <v>Unitary authority</v>
      </c>
      <c r="H207" s="108" t="str">
        <f>IFERROR(VLOOKUP(F207,classifications!A$3:C$328,3,FALSE),VLOOKUP(F207,classifications!I$2:K$28,3,FALSE))</f>
        <v>Predominantly Rural</v>
      </c>
      <c r="I207" s="25" t="s">
        <v>1370</v>
      </c>
      <c r="J207" s="25" t="s">
        <v>1370</v>
      </c>
      <c r="K207" s="25" t="s">
        <v>1370</v>
      </c>
      <c r="L207" s="25" t="s">
        <v>1370</v>
      </c>
      <c r="M207" s="25"/>
      <c r="N207" s="25" t="s">
        <v>1370</v>
      </c>
      <c r="O207" s="25" t="s">
        <v>1370</v>
      </c>
      <c r="P207" s="25" t="s">
        <v>1370</v>
      </c>
      <c r="Q207" s="25" t="s">
        <v>1370</v>
      </c>
      <c r="T207" s="25"/>
      <c r="U207" s="25"/>
      <c r="V207" s="25"/>
      <c r="W207" s="25"/>
      <c r="X207" s="25"/>
      <c r="Y207" s="25"/>
      <c r="Z207" s="25"/>
      <c r="AA207" s="25"/>
      <c r="AB207" s="25"/>
      <c r="AC207" s="25"/>
      <c r="AD207" s="25"/>
      <c r="AE207" s="29"/>
      <c r="AF207" s="29"/>
      <c r="AG207" s="29"/>
      <c r="AH207" s="29"/>
      <c r="AI207" s="29"/>
      <c r="AJ207" s="29"/>
      <c r="AK207" s="29"/>
      <c r="AL207" s="29"/>
      <c r="AM207" s="29"/>
    </row>
    <row r="208" spans="1:39" ht="79.2" x14ac:dyDescent="0.3">
      <c r="A208" s="108" t="s">
        <v>84</v>
      </c>
      <c r="B208" s="108" t="s">
        <v>85</v>
      </c>
      <c r="C208" s="108" t="s">
        <v>86</v>
      </c>
      <c r="D208" s="108"/>
      <c r="E208" s="108"/>
      <c r="F208" s="108" t="s">
        <v>1680</v>
      </c>
      <c r="G208" s="108" t="str">
        <f>VLOOKUP(F208,regions!A$2:C$419,3,FALSE)</f>
        <v>Unitary authority</v>
      </c>
      <c r="H208" s="108" t="str">
        <f>IFERROR(VLOOKUP(F208,classifications!A$3:C$328,3,FALSE),VLOOKUP(F208,classifications!I$2:K$28,3,FALSE))</f>
        <v>Predominantly Urban</v>
      </c>
      <c r="I208" s="29">
        <v>120</v>
      </c>
      <c r="J208" s="29">
        <v>70</v>
      </c>
      <c r="K208" s="29">
        <v>0</v>
      </c>
      <c r="L208" s="29">
        <v>190</v>
      </c>
      <c r="M208" s="25"/>
      <c r="N208" s="29">
        <v>120</v>
      </c>
      <c r="O208" s="25">
        <v>70</v>
      </c>
      <c r="P208" s="25">
        <v>0</v>
      </c>
      <c r="Q208" s="25">
        <v>190</v>
      </c>
      <c r="T208" s="25"/>
      <c r="U208" s="25"/>
      <c r="V208" s="25"/>
      <c r="W208" s="25"/>
      <c r="X208" s="25"/>
      <c r="Y208" s="25"/>
      <c r="Z208" s="25"/>
      <c r="AA208" s="25"/>
      <c r="AB208" s="25"/>
      <c r="AC208" s="25"/>
      <c r="AD208" s="25"/>
      <c r="AE208" s="29"/>
      <c r="AF208" s="29"/>
      <c r="AG208" s="29"/>
      <c r="AH208" s="29"/>
      <c r="AI208" s="29"/>
      <c r="AJ208" s="29"/>
      <c r="AK208" s="29"/>
      <c r="AL208" s="29"/>
      <c r="AM208" s="29"/>
    </row>
    <row r="209" spans="1:39" ht="79.2" x14ac:dyDescent="0.3">
      <c r="A209" s="108" t="s">
        <v>111</v>
      </c>
      <c r="B209" s="108" t="s">
        <v>112</v>
      </c>
      <c r="C209" s="108" t="s">
        <v>113</v>
      </c>
      <c r="D209" s="108"/>
      <c r="E209" s="108"/>
      <c r="F209" s="108" t="s">
        <v>1681</v>
      </c>
      <c r="G209" s="108" t="str">
        <f>VLOOKUP(F209,regions!A$2:C$419,3,FALSE)</f>
        <v>Unitary authority</v>
      </c>
      <c r="H209" s="108" t="str">
        <f>IFERROR(VLOOKUP(F209,classifications!A$3:C$328,3,FALSE),VLOOKUP(F209,classifications!I$2:K$28,3,FALSE))</f>
        <v>Predominantly Urban</v>
      </c>
      <c r="I209" s="29">
        <v>290</v>
      </c>
      <c r="J209" s="29">
        <v>230</v>
      </c>
      <c r="K209" s="29">
        <v>0</v>
      </c>
      <c r="L209" s="29">
        <v>520</v>
      </c>
      <c r="M209" s="25"/>
      <c r="N209" s="29">
        <v>480</v>
      </c>
      <c r="O209" s="25">
        <v>560</v>
      </c>
      <c r="P209" s="25">
        <v>0</v>
      </c>
      <c r="Q209" s="109">
        <v>1040</v>
      </c>
      <c r="T209" s="25"/>
      <c r="U209" s="25"/>
      <c r="V209" s="25"/>
      <c r="W209" s="25"/>
      <c r="X209" s="25"/>
      <c r="Y209" s="25"/>
      <c r="Z209" s="25"/>
      <c r="AA209" s="25"/>
      <c r="AB209" s="25"/>
      <c r="AC209" s="25"/>
      <c r="AD209" s="25"/>
      <c r="AE209" s="29"/>
      <c r="AF209" s="29"/>
      <c r="AG209" s="29"/>
      <c r="AH209" s="29"/>
      <c r="AI209" s="29"/>
      <c r="AJ209" s="29"/>
      <c r="AK209" s="29"/>
      <c r="AL209" s="29"/>
      <c r="AM209" s="29"/>
    </row>
    <row r="210" spans="1:39" ht="79.2" x14ac:dyDescent="0.3">
      <c r="A210" s="108" t="s">
        <v>144</v>
      </c>
      <c r="B210" s="108" t="s">
        <v>145</v>
      </c>
      <c r="C210" s="108" t="s">
        <v>146</v>
      </c>
      <c r="D210" s="108"/>
      <c r="E210" s="108"/>
      <c r="F210" s="108" t="s">
        <v>1729</v>
      </c>
      <c r="G210" s="108" t="str">
        <f>VLOOKUP(F210,regions!A$2:C$419,3,FALSE)</f>
        <v>Unitary authority</v>
      </c>
      <c r="H210" s="108" t="str">
        <f>IFERROR(VLOOKUP(F210,classifications!A$3:C$328,3,FALSE),VLOOKUP(F210,classifications!I$2:K$28,3,FALSE))</f>
        <v>Predominantly Urban</v>
      </c>
      <c r="I210" s="29">
        <v>120</v>
      </c>
      <c r="J210" s="29">
        <v>0</v>
      </c>
      <c r="K210" s="29">
        <v>0</v>
      </c>
      <c r="L210" s="29">
        <v>120</v>
      </c>
      <c r="M210" s="25"/>
      <c r="N210" s="29">
        <v>160</v>
      </c>
      <c r="O210" s="25">
        <v>60</v>
      </c>
      <c r="P210" s="25">
        <v>0</v>
      </c>
      <c r="Q210" s="25">
        <v>230</v>
      </c>
      <c r="T210" s="25"/>
      <c r="U210" s="25"/>
      <c r="V210" s="25"/>
      <c r="W210" s="25"/>
      <c r="X210" s="25"/>
      <c r="Y210" s="25"/>
      <c r="Z210" s="25"/>
      <c r="AA210" s="25"/>
      <c r="AB210" s="25"/>
      <c r="AC210" s="25"/>
      <c r="AD210" s="25"/>
      <c r="AE210" s="29"/>
      <c r="AF210" s="29"/>
      <c r="AG210" s="29"/>
      <c r="AH210" s="29"/>
      <c r="AI210" s="29"/>
      <c r="AJ210" s="29"/>
      <c r="AK210" s="29"/>
      <c r="AL210" s="29"/>
      <c r="AM210" s="29"/>
    </row>
    <row r="211" spans="1:39" ht="79.2" x14ac:dyDescent="0.3">
      <c r="A211" s="108" t="s">
        <v>159</v>
      </c>
      <c r="B211" s="108" t="s">
        <v>160</v>
      </c>
      <c r="C211" s="108" t="s">
        <v>161</v>
      </c>
      <c r="D211" s="108"/>
      <c r="E211" s="108"/>
      <c r="F211" s="108" t="s">
        <v>1682</v>
      </c>
      <c r="G211" s="108" t="str">
        <f>VLOOKUP(F211,regions!A$2:C$419,3,FALSE)</f>
        <v>Unitary authority</v>
      </c>
      <c r="H211" s="108" t="str">
        <f>IFERROR(VLOOKUP(F211,classifications!A$3:C$328,3,FALSE),VLOOKUP(F211,classifications!I$2:K$28,3,FALSE))</f>
        <v>Predominantly Urban</v>
      </c>
      <c r="I211" s="25" t="s">
        <v>1370</v>
      </c>
      <c r="J211" s="25" t="s">
        <v>1370</v>
      </c>
      <c r="K211" s="25" t="s">
        <v>1370</v>
      </c>
      <c r="L211" s="25" t="s">
        <v>1370</v>
      </c>
      <c r="M211" s="25"/>
      <c r="N211" s="25" t="s">
        <v>1370</v>
      </c>
      <c r="O211" s="25" t="s">
        <v>1370</v>
      </c>
      <c r="P211" s="25" t="s">
        <v>1370</v>
      </c>
      <c r="Q211" s="25" t="s">
        <v>1370</v>
      </c>
      <c r="T211" s="25"/>
      <c r="U211" s="25"/>
      <c r="V211" s="25"/>
      <c r="W211" s="25"/>
      <c r="X211" s="25"/>
      <c r="Y211" s="25"/>
      <c r="Z211" s="25"/>
      <c r="AA211" s="25"/>
      <c r="AB211" s="25"/>
      <c r="AC211" s="25"/>
      <c r="AD211" s="25"/>
      <c r="AE211" s="29"/>
      <c r="AF211" s="29"/>
      <c r="AG211" s="29"/>
      <c r="AH211" s="29"/>
      <c r="AI211" s="29"/>
      <c r="AJ211" s="29"/>
      <c r="AK211" s="29"/>
      <c r="AL211" s="29"/>
      <c r="AM211" s="29"/>
    </row>
    <row r="212" spans="1:39" x14ac:dyDescent="0.3">
      <c r="A212" s="108"/>
      <c r="B212" s="108"/>
      <c r="C212" s="108"/>
      <c r="D212" s="108"/>
      <c r="E212" s="108"/>
      <c r="F212" s="108"/>
      <c r="G212" s="108"/>
      <c r="H212" s="108"/>
      <c r="I212" s="25"/>
      <c r="J212" s="25"/>
      <c r="K212" s="25"/>
      <c r="L212" s="25"/>
      <c r="M212" s="25"/>
      <c r="N212" s="25"/>
      <c r="O212" s="106" t="s">
        <v>1365</v>
      </c>
      <c r="P212" s="106" t="s">
        <v>1365</v>
      </c>
      <c r="Q212" s="106" t="s">
        <v>1365</v>
      </c>
      <c r="T212" s="25"/>
      <c r="U212" s="25"/>
      <c r="V212" s="25"/>
      <c r="W212" s="25"/>
      <c r="X212" s="25"/>
      <c r="Y212" s="25"/>
      <c r="Z212" s="25"/>
      <c r="AA212" s="25"/>
      <c r="AB212" s="25"/>
      <c r="AC212" s="25"/>
      <c r="AD212" s="25"/>
      <c r="AE212" s="29"/>
      <c r="AF212" s="29"/>
      <c r="AG212" s="29"/>
      <c r="AH212" s="29"/>
      <c r="AI212" s="29"/>
      <c r="AJ212" s="29"/>
      <c r="AK212" s="29"/>
      <c r="AL212" s="29"/>
      <c r="AM212" s="29"/>
    </row>
    <row r="213" spans="1:39" ht="52.8" x14ac:dyDescent="0.3">
      <c r="A213" s="108"/>
      <c r="B213" s="108" t="s">
        <v>1398</v>
      </c>
      <c r="C213" s="108" t="s">
        <v>492</v>
      </c>
      <c r="D213" s="108"/>
      <c r="E213" s="108" t="s">
        <v>493</v>
      </c>
      <c r="F213" s="108" t="s">
        <v>493</v>
      </c>
      <c r="G213" s="108" t="str">
        <f>VLOOKUP(F213,regions!A$2:C$419,3,FALSE)</f>
        <v>Shire county</v>
      </c>
      <c r="H213" s="108"/>
      <c r="I213" s="25" t="s">
        <v>1370</v>
      </c>
      <c r="J213" s="25" t="s">
        <v>1370</v>
      </c>
      <c r="K213" s="25" t="s">
        <v>1370</v>
      </c>
      <c r="L213" s="25" t="s">
        <v>1370</v>
      </c>
      <c r="M213" s="25"/>
      <c r="N213" s="25" t="s">
        <v>1370</v>
      </c>
      <c r="O213" s="25" t="s">
        <v>1370</v>
      </c>
      <c r="P213" s="25" t="s">
        <v>1370</v>
      </c>
      <c r="Q213" s="25" t="s">
        <v>1370</v>
      </c>
      <c r="T213" s="25"/>
      <c r="U213" s="25"/>
      <c r="V213" s="25"/>
      <c r="W213" s="25"/>
      <c r="X213" s="25"/>
      <c r="Y213" s="25"/>
      <c r="Z213" s="25"/>
      <c r="AA213" s="25"/>
      <c r="AB213" s="25"/>
      <c r="AC213" s="25"/>
      <c r="AD213" s="25"/>
      <c r="AE213" s="29"/>
      <c r="AF213" s="29"/>
      <c r="AG213" s="29"/>
      <c r="AH213" s="29"/>
      <c r="AI213" s="29"/>
      <c r="AJ213" s="29"/>
      <c r="AK213" s="29"/>
      <c r="AL213" s="29"/>
      <c r="AM213" s="29"/>
    </row>
    <row r="214" spans="1:39" ht="52.8" x14ac:dyDescent="0.3">
      <c r="A214" s="108" t="s">
        <v>494</v>
      </c>
      <c r="B214" s="108" t="s">
        <v>495</v>
      </c>
      <c r="C214" s="108" t="s">
        <v>496</v>
      </c>
      <c r="D214" s="108"/>
      <c r="E214" s="108"/>
      <c r="F214" s="108" t="s">
        <v>497</v>
      </c>
      <c r="G214" s="108" t="str">
        <f>VLOOKUP(F214,regions!A$2:C$419,3,FALSE)</f>
        <v>Shire district</v>
      </c>
      <c r="H214" s="108" t="str">
        <f>IFERROR(VLOOKUP(F214,classifications!A$3:C$328,3,FALSE),VLOOKUP(F214,classifications!I$2:K$28,3,FALSE))</f>
        <v>Predominantly Urban</v>
      </c>
      <c r="I214" s="29">
        <v>420</v>
      </c>
      <c r="J214" s="29">
        <v>20</v>
      </c>
      <c r="K214" s="29">
        <v>0</v>
      </c>
      <c r="L214" s="29">
        <v>430</v>
      </c>
      <c r="M214" s="25"/>
      <c r="N214" s="29">
        <v>260</v>
      </c>
      <c r="O214" s="25">
        <v>110</v>
      </c>
      <c r="P214" s="25">
        <v>0</v>
      </c>
      <c r="Q214" s="25">
        <v>370</v>
      </c>
      <c r="T214" s="25"/>
      <c r="U214" s="25"/>
      <c r="V214" s="25"/>
      <c r="W214" s="25"/>
      <c r="X214" s="25"/>
      <c r="Y214" s="25"/>
      <c r="Z214" s="25"/>
      <c r="AA214" s="25"/>
      <c r="AB214" s="25"/>
      <c r="AC214" s="25"/>
      <c r="AD214" s="25"/>
      <c r="AE214" s="29"/>
      <c r="AF214" s="29"/>
      <c r="AG214" s="29"/>
      <c r="AH214" s="29"/>
      <c r="AI214" s="29"/>
      <c r="AJ214" s="29"/>
      <c r="AK214" s="29"/>
      <c r="AL214" s="29"/>
      <c r="AM214" s="29"/>
    </row>
    <row r="215" spans="1:39" ht="52.8" x14ac:dyDescent="0.3">
      <c r="A215" s="108" t="s">
        <v>498</v>
      </c>
      <c r="B215" s="108" t="s">
        <v>499</v>
      </c>
      <c r="C215" s="108" t="s">
        <v>500</v>
      </c>
      <c r="D215" s="108"/>
      <c r="E215" s="108"/>
      <c r="F215" s="108" t="s">
        <v>501</v>
      </c>
      <c r="G215" s="108" t="str">
        <f>VLOOKUP(F215,regions!A$2:C$419,3,FALSE)</f>
        <v>Shire district</v>
      </c>
      <c r="H215" s="108" t="str">
        <f>IFERROR(VLOOKUP(F215,classifications!A$3:C$328,3,FALSE),VLOOKUP(F215,classifications!I$2:K$28,3,FALSE))</f>
        <v>Predominantly Rural</v>
      </c>
      <c r="I215" s="29">
        <v>230</v>
      </c>
      <c r="J215" s="29">
        <v>20</v>
      </c>
      <c r="K215" s="29">
        <v>0</v>
      </c>
      <c r="L215" s="29">
        <v>250</v>
      </c>
      <c r="M215" s="25"/>
      <c r="N215" s="29">
        <v>290</v>
      </c>
      <c r="O215" s="25">
        <v>10</v>
      </c>
      <c r="P215" s="25">
        <v>0</v>
      </c>
      <c r="Q215" s="25">
        <v>310</v>
      </c>
      <c r="T215" s="25"/>
      <c r="U215" s="25"/>
      <c r="V215" s="25"/>
      <c r="W215" s="25"/>
      <c r="X215" s="25"/>
      <c r="Y215" s="25"/>
      <c r="Z215" s="25"/>
      <c r="AA215" s="25"/>
      <c r="AB215" s="25"/>
      <c r="AC215" s="25"/>
      <c r="AD215" s="25"/>
      <c r="AE215" s="29"/>
      <c r="AF215" s="29"/>
      <c r="AG215" s="29"/>
      <c r="AH215" s="29"/>
      <c r="AI215" s="29"/>
      <c r="AJ215" s="29"/>
      <c r="AK215" s="29"/>
      <c r="AL215" s="29"/>
      <c r="AM215" s="29"/>
    </row>
    <row r="216" spans="1:39" ht="52.8" x14ac:dyDescent="0.3">
      <c r="A216" s="108" t="s">
        <v>502</v>
      </c>
      <c r="B216" s="108" t="s">
        <v>503</v>
      </c>
      <c r="C216" s="108" t="s">
        <v>504</v>
      </c>
      <c r="D216" s="108"/>
      <c r="E216" s="108"/>
      <c r="F216" s="108" t="s">
        <v>505</v>
      </c>
      <c r="G216" s="108" t="str">
        <f>VLOOKUP(F216,regions!A$2:C$419,3,FALSE)</f>
        <v>Shire district</v>
      </c>
      <c r="H216" s="108" t="str">
        <f>IFERROR(VLOOKUP(F216,classifications!A$3:C$328,3,FALSE),VLOOKUP(F216,classifications!I$2:K$28,3,FALSE))</f>
        <v>Predominantly Rural</v>
      </c>
      <c r="I216" s="29">
        <v>130</v>
      </c>
      <c r="J216" s="29">
        <v>70</v>
      </c>
      <c r="K216" s="29">
        <v>0</v>
      </c>
      <c r="L216" s="29">
        <v>200</v>
      </c>
      <c r="M216" s="25"/>
      <c r="N216" s="29">
        <v>320</v>
      </c>
      <c r="O216" s="25">
        <v>40</v>
      </c>
      <c r="P216" s="25">
        <v>0</v>
      </c>
      <c r="Q216" s="25">
        <v>360</v>
      </c>
      <c r="T216" s="25"/>
      <c r="U216" s="25"/>
      <c r="V216" s="25"/>
      <c r="W216" s="25"/>
      <c r="X216" s="25"/>
      <c r="Y216" s="25"/>
      <c r="Z216" s="25"/>
      <c r="AA216" s="25"/>
      <c r="AB216" s="25"/>
      <c r="AC216" s="25"/>
      <c r="AD216" s="25"/>
      <c r="AE216" s="29"/>
      <c r="AF216" s="29"/>
      <c r="AG216" s="29"/>
      <c r="AH216" s="29"/>
      <c r="AI216" s="29"/>
      <c r="AJ216" s="29"/>
      <c r="AK216" s="29"/>
      <c r="AL216" s="29"/>
      <c r="AM216" s="29"/>
    </row>
    <row r="217" spans="1:39" ht="52.8" x14ac:dyDescent="0.3">
      <c r="A217" s="108" t="s">
        <v>506</v>
      </c>
      <c r="B217" s="108" t="s">
        <v>507</v>
      </c>
      <c r="C217" s="108" t="s">
        <v>508</v>
      </c>
      <c r="D217" s="108"/>
      <c r="E217" s="108"/>
      <c r="F217" s="108" t="s">
        <v>509</v>
      </c>
      <c r="G217" s="108" t="str">
        <f>VLOOKUP(F217,regions!A$2:C$419,3,FALSE)</f>
        <v>Shire district</v>
      </c>
      <c r="H217" s="108" t="str">
        <f>IFERROR(VLOOKUP(F217,classifications!A$3:C$328,3,FALSE),VLOOKUP(F217,classifications!I$2:K$28,3,FALSE))</f>
        <v>Predominantly Rural</v>
      </c>
      <c r="I217" s="29">
        <v>510</v>
      </c>
      <c r="J217" s="29">
        <v>170</v>
      </c>
      <c r="K217" s="29">
        <v>0</v>
      </c>
      <c r="L217" s="29">
        <v>690</v>
      </c>
      <c r="M217" s="25"/>
      <c r="N217" s="29">
        <v>430</v>
      </c>
      <c r="O217" s="25">
        <v>170</v>
      </c>
      <c r="P217" s="25">
        <v>0</v>
      </c>
      <c r="Q217" s="25">
        <v>590</v>
      </c>
      <c r="T217" s="25"/>
      <c r="U217" s="25"/>
      <c r="V217" s="25"/>
      <c r="W217" s="25"/>
      <c r="X217" s="25"/>
      <c r="Y217" s="25"/>
      <c r="Z217" s="25"/>
      <c r="AA217" s="25"/>
      <c r="AB217" s="25"/>
      <c r="AC217" s="25"/>
      <c r="AD217" s="25"/>
      <c r="AE217" s="29"/>
      <c r="AF217" s="29"/>
      <c r="AG217" s="29"/>
      <c r="AH217" s="29"/>
      <c r="AI217" s="29"/>
      <c r="AJ217" s="29"/>
      <c r="AK217" s="29"/>
      <c r="AL217" s="29"/>
      <c r="AM217" s="29"/>
    </row>
    <row r="218" spans="1:39" ht="52.8" x14ac:dyDescent="0.3">
      <c r="A218" s="108" t="s">
        <v>510</v>
      </c>
      <c r="B218" s="108" t="s">
        <v>511</v>
      </c>
      <c r="C218" s="108" t="s">
        <v>512</v>
      </c>
      <c r="D218" s="108"/>
      <c r="E218" s="108"/>
      <c r="F218" s="108" t="s">
        <v>513</v>
      </c>
      <c r="G218" s="108" t="str">
        <f>VLOOKUP(F218,regions!A$2:C$419,3,FALSE)</f>
        <v>Shire district</v>
      </c>
      <c r="H218" s="108" t="str">
        <f>IFERROR(VLOOKUP(F218,classifications!A$3:C$328,3,FALSE),VLOOKUP(F218,classifications!I$2:K$28,3,FALSE))</f>
        <v>Predominantly Rural</v>
      </c>
      <c r="I218" s="25" t="s">
        <v>1370</v>
      </c>
      <c r="J218" s="25" t="s">
        <v>1370</v>
      </c>
      <c r="K218" s="25" t="s">
        <v>1370</v>
      </c>
      <c r="L218" s="25" t="s">
        <v>1370</v>
      </c>
      <c r="M218" s="25"/>
      <c r="N218" s="25" t="s">
        <v>1370</v>
      </c>
      <c r="O218" s="25" t="s">
        <v>1370</v>
      </c>
      <c r="P218" s="25" t="s">
        <v>1370</v>
      </c>
      <c r="Q218" s="25" t="s">
        <v>1370</v>
      </c>
      <c r="T218" s="25"/>
      <c r="U218" s="25"/>
      <c r="V218" s="25"/>
      <c r="W218" s="25"/>
      <c r="X218" s="25"/>
      <c r="Y218" s="25"/>
      <c r="Z218" s="25"/>
      <c r="AA218" s="25"/>
      <c r="AB218" s="25"/>
      <c r="AC218" s="25"/>
      <c r="AD218" s="25"/>
      <c r="AE218" s="29"/>
      <c r="AF218" s="29"/>
      <c r="AG218" s="29"/>
      <c r="AH218" s="29"/>
      <c r="AI218" s="29"/>
      <c r="AJ218" s="29"/>
      <c r="AK218" s="29"/>
      <c r="AL218" s="29"/>
      <c r="AM218" s="29"/>
    </row>
    <row r="219" spans="1:39" x14ac:dyDescent="0.3">
      <c r="A219" s="108"/>
      <c r="B219" s="108"/>
      <c r="C219" s="108"/>
      <c r="D219" s="108"/>
      <c r="E219" s="108"/>
      <c r="F219" s="108"/>
      <c r="G219" s="108"/>
      <c r="H219" s="108"/>
      <c r="I219" s="25"/>
      <c r="J219" s="25"/>
      <c r="K219" s="25"/>
      <c r="L219" s="25"/>
      <c r="M219" s="25"/>
      <c r="N219" s="25"/>
      <c r="O219" s="106" t="s">
        <v>1365</v>
      </c>
      <c r="P219" s="106" t="s">
        <v>1365</v>
      </c>
      <c r="Q219" s="106" t="s">
        <v>1365</v>
      </c>
      <c r="T219" s="25"/>
      <c r="U219" s="25"/>
      <c r="V219" s="25"/>
      <c r="W219" s="25"/>
      <c r="X219" s="25"/>
      <c r="Y219" s="25"/>
      <c r="Z219" s="25"/>
      <c r="AA219" s="25"/>
      <c r="AB219" s="25"/>
      <c r="AC219" s="25"/>
      <c r="AD219" s="25"/>
      <c r="AE219" s="29"/>
      <c r="AF219" s="29"/>
      <c r="AG219" s="29"/>
      <c r="AH219" s="29"/>
      <c r="AI219" s="29"/>
      <c r="AJ219" s="29"/>
      <c r="AK219" s="29"/>
      <c r="AL219" s="29"/>
      <c r="AM219" s="29"/>
    </row>
    <row r="220" spans="1:39" ht="52.8" x14ac:dyDescent="0.3">
      <c r="A220" s="108"/>
      <c r="B220" s="108" t="s">
        <v>1399</v>
      </c>
      <c r="C220" s="108" t="s">
        <v>656</v>
      </c>
      <c r="D220" s="108"/>
      <c r="E220" s="108" t="s">
        <v>657</v>
      </c>
      <c r="F220" s="108" t="s">
        <v>657</v>
      </c>
      <c r="G220" s="108" t="str">
        <f>VLOOKUP(F220,regions!A$2:C$419,3,FALSE)</f>
        <v>Shire county</v>
      </c>
      <c r="H220" s="108"/>
      <c r="I220" s="29">
        <v>2190</v>
      </c>
      <c r="J220" s="29">
        <v>770</v>
      </c>
      <c r="K220" s="29">
        <v>0</v>
      </c>
      <c r="L220" s="29">
        <v>2950</v>
      </c>
      <c r="M220" s="25"/>
      <c r="N220" s="29">
        <v>2530</v>
      </c>
      <c r="O220" s="25">
        <v>820</v>
      </c>
      <c r="P220" s="25">
        <v>0</v>
      </c>
      <c r="Q220" s="109">
        <v>3350</v>
      </c>
      <c r="T220" s="25"/>
      <c r="U220" s="25"/>
      <c r="V220" s="25"/>
      <c r="W220" s="25"/>
      <c r="X220" s="25"/>
      <c r="Y220" s="25"/>
      <c r="Z220" s="25"/>
      <c r="AA220" s="25"/>
      <c r="AB220" s="25"/>
      <c r="AC220" s="25"/>
      <c r="AD220" s="25"/>
      <c r="AE220" s="29"/>
      <c r="AF220" s="29"/>
      <c r="AG220" s="29"/>
      <c r="AH220" s="29"/>
      <c r="AI220" s="29"/>
      <c r="AJ220" s="29"/>
      <c r="AK220" s="29"/>
      <c r="AL220" s="29"/>
      <c r="AM220" s="29"/>
    </row>
    <row r="221" spans="1:39" ht="52.8" x14ac:dyDescent="0.3">
      <c r="A221" s="108" t="s">
        <v>658</v>
      </c>
      <c r="B221" s="108" t="s">
        <v>659</v>
      </c>
      <c r="C221" s="108" t="s">
        <v>660</v>
      </c>
      <c r="D221" s="108"/>
      <c r="E221" s="108"/>
      <c r="F221" s="108" t="s">
        <v>661</v>
      </c>
      <c r="G221" s="108" t="str">
        <f>VLOOKUP(F221,regions!A$2:C$419,3,FALSE)</f>
        <v>Shire district</v>
      </c>
      <c r="H221" s="108" t="str">
        <f>IFERROR(VLOOKUP(F221,classifications!A$3:C$328,3,FALSE),VLOOKUP(F221,classifications!I$2:K$28,3,FALSE))</f>
        <v>Predominantly Urban</v>
      </c>
      <c r="I221" s="29">
        <v>390</v>
      </c>
      <c r="J221" s="29">
        <v>310</v>
      </c>
      <c r="K221" s="29">
        <v>0</v>
      </c>
      <c r="L221" s="29">
        <v>700</v>
      </c>
      <c r="M221" s="25"/>
      <c r="N221" s="29">
        <v>390</v>
      </c>
      <c r="O221" s="25">
        <v>70</v>
      </c>
      <c r="P221" s="25">
        <v>0</v>
      </c>
      <c r="Q221" s="25">
        <v>460</v>
      </c>
      <c r="T221" s="25"/>
      <c r="U221" s="25"/>
      <c r="V221" s="25"/>
      <c r="W221" s="25"/>
      <c r="X221" s="25"/>
      <c r="Y221" s="25"/>
      <c r="Z221" s="25"/>
      <c r="AA221" s="25"/>
      <c r="AB221" s="25"/>
      <c r="AC221" s="25"/>
      <c r="AD221" s="25"/>
      <c r="AE221" s="29"/>
      <c r="AF221" s="29"/>
      <c r="AG221" s="29"/>
      <c r="AH221" s="29"/>
      <c r="AI221" s="29"/>
      <c r="AJ221" s="29"/>
      <c r="AK221" s="29"/>
      <c r="AL221" s="29"/>
      <c r="AM221" s="29"/>
    </row>
    <row r="222" spans="1:39" ht="52.8" x14ac:dyDescent="0.3">
      <c r="A222" s="108" t="s">
        <v>662</v>
      </c>
      <c r="B222" s="108" t="s">
        <v>663</v>
      </c>
      <c r="C222" s="108" t="s">
        <v>664</v>
      </c>
      <c r="D222" s="108"/>
      <c r="E222" s="108"/>
      <c r="F222" s="108" t="s">
        <v>665</v>
      </c>
      <c r="G222" s="108" t="str">
        <f>VLOOKUP(F222,regions!A$2:C$419,3,FALSE)</f>
        <v>Shire district</v>
      </c>
      <c r="H222" s="108" t="str">
        <f>IFERROR(VLOOKUP(F222,classifications!A$3:C$328,3,FALSE),VLOOKUP(F222,classifications!I$2:K$28,3,FALSE))</f>
        <v>Predominantly Rural</v>
      </c>
      <c r="I222" s="29">
        <v>300</v>
      </c>
      <c r="J222" s="29">
        <v>60</v>
      </c>
      <c r="K222" s="29">
        <v>0</v>
      </c>
      <c r="L222" s="29">
        <v>360</v>
      </c>
      <c r="M222" s="25"/>
      <c r="N222" s="29">
        <v>220</v>
      </c>
      <c r="O222" s="25">
        <v>110</v>
      </c>
      <c r="P222" s="25">
        <v>0</v>
      </c>
      <c r="Q222" s="25">
        <v>330</v>
      </c>
      <c r="T222" s="25"/>
      <c r="U222" s="25"/>
      <c r="V222" s="25"/>
      <c r="W222" s="25"/>
      <c r="X222" s="25"/>
      <c r="Y222" s="25"/>
      <c r="Z222" s="25"/>
      <c r="AA222" s="25"/>
      <c r="AB222" s="25"/>
      <c r="AC222" s="25"/>
      <c r="AD222" s="25"/>
      <c r="AE222" s="29"/>
      <c r="AF222" s="29"/>
      <c r="AG222" s="29"/>
      <c r="AH222" s="29"/>
      <c r="AI222" s="29"/>
      <c r="AJ222" s="29"/>
      <c r="AK222" s="29"/>
      <c r="AL222" s="29"/>
      <c r="AM222" s="29"/>
    </row>
    <row r="223" spans="1:39" ht="52.8" x14ac:dyDescent="0.3">
      <c r="A223" s="108" t="s">
        <v>666</v>
      </c>
      <c r="B223" s="108" t="s">
        <v>667</v>
      </c>
      <c r="C223" s="108" t="s">
        <v>668</v>
      </c>
      <c r="D223" s="108"/>
      <c r="E223" s="108"/>
      <c r="F223" s="108" t="s">
        <v>669</v>
      </c>
      <c r="G223" s="108" t="str">
        <f>VLOOKUP(F223,regions!A$2:C$419,3,FALSE)</f>
        <v>Shire district</v>
      </c>
      <c r="H223" s="108" t="str">
        <f>IFERROR(VLOOKUP(F223,classifications!A$3:C$328,3,FALSE),VLOOKUP(F223,classifications!I$2:K$28,3,FALSE))</f>
        <v>Urban with Significant Rural</v>
      </c>
      <c r="I223" s="29">
        <v>100</v>
      </c>
      <c r="J223" s="29">
        <v>10</v>
      </c>
      <c r="K223" s="29">
        <v>0</v>
      </c>
      <c r="L223" s="29">
        <v>110</v>
      </c>
      <c r="M223" s="25"/>
      <c r="N223" s="29">
        <v>130</v>
      </c>
      <c r="O223" s="25">
        <v>50</v>
      </c>
      <c r="P223" s="25">
        <v>0</v>
      </c>
      <c r="Q223" s="25">
        <v>170</v>
      </c>
      <c r="T223" s="25"/>
      <c r="U223" s="25"/>
      <c r="V223" s="25"/>
      <c r="W223" s="25"/>
      <c r="X223" s="25"/>
      <c r="Y223" s="25"/>
      <c r="Z223" s="25"/>
      <c r="AA223" s="25"/>
      <c r="AB223" s="25"/>
      <c r="AC223" s="25"/>
      <c r="AD223" s="25"/>
      <c r="AE223" s="29"/>
      <c r="AF223" s="29"/>
      <c r="AG223" s="29"/>
      <c r="AH223" s="29"/>
      <c r="AI223" s="29"/>
      <c r="AJ223" s="29"/>
      <c r="AK223" s="29"/>
      <c r="AL223" s="29"/>
      <c r="AM223" s="29"/>
    </row>
    <row r="224" spans="1:39" ht="52.8" x14ac:dyDescent="0.3">
      <c r="A224" s="108" t="s">
        <v>670</v>
      </c>
      <c r="B224" s="108" t="s">
        <v>671</v>
      </c>
      <c r="C224" s="108" t="s">
        <v>672</v>
      </c>
      <c r="D224" s="108"/>
      <c r="E224" s="108"/>
      <c r="F224" s="108" t="s">
        <v>673</v>
      </c>
      <c r="G224" s="108" t="str">
        <f>VLOOKUP(F224,regions!A$2:C$419,3,FALSE)</f>
        <v>Shire district</v>
      </c>
      <c r="H224" s="108" t="str">
        <f>IFERROR(VLOOKUP(F224,classifications!A$3:C$328,3,FALSE),VLOOKUP(F224,classifications!I$2:K$28,3,FALSE))</f>
        <v>Predominantly Urban</v>
      </c>
      <c r="I224" s="29">
        <v>30</v>
      </c>
      <c r="J224" s="29">
        <v>0</v>
      </c>
      <c r="K224" s="29">
        <v>0</v>
      </c>
      <c r="L224" s="29">
        <v>30</v>
      </c>
      <c r="M224" s="25"/>
      <c r="N224" s="29">
        <v>60</v>
      </c>
      <c r="O224" s="25">
        <v>0</v>
      </c>
      <c r="P224" s="25">
        <v>0</v>
      </c>
      <c r="Q224" s="25">
        <v>60</v>
      </c>
      <c r="T224" s="25"/>
      <c r="U224" s="25"/>
      <c r="V224" s="25"/>
      <c r="W224" s="25"/>
      <c r="X224" s="25"/>
      <c r="Y224" s="25"/>
      <c r="Z224" s="25"/>
      <c r="AA224" s="25"/>
      <c r="AB224" s="25"/>
      <c r="AC224" s="25"/>
      <c r="AD224" s="25"/>
      <c r="AE224" s="29"/>
      <c r="AF224" s="29"/>
      <c r="AG224" s="29"/>
      <c r="AH224" s="29"/>
      <c r="AI224" s="29"/>
      <c r="AJ224" s="29"/>
      <c r="AK224" s="29"/>
      <c r="AL224" s="29"/>
      <c r="AM224" s="29"/>
    </row>
    <row r="225" spans="1:39" ht="52.8" x14ac:dyDescent="0.3">
      <c r="A225" s="108" t="s">
        <v>674</v>
      </c>
      <c r="B225" s="108" t="s">
        <v>675</v>
      </c>
      <c r="C225" s="108" t="s">
        <v>676</v>
      </c>
      <c r="D225" s="108"/>
      <c r="E225" s="108"/>
      <c r="F225" s="108" t="s">
        <v>677</v>
      </c>
      <c r="G225" s="108" t="str">
        <f>VLOOKUP(F225,regions!A$2:C$419,3,FALSE)</f>
        <v>Shire district</v>
      </c>
      <c r="H225" s="108" t="str">
        <f>IFERROR(VLOOKUP(F225,classifications!A$3:C$328,3,FALSE),VLOOKUP(F225,classifications!I$2:K$28,3,FALSE))</f>
        <v>Predominantly Urban</v>
      </c>
      <c r="I225" s="29">
        <v>160</v>
      </c>
      <c r="J225" s="29">
        <v>30</v>
      </c>
      <c r="K225" s="29">
        <v>0</v>
      </c>
      <c r="L225" s="29">
        <v>180</v>
      </c>
      <c r="M225" s="25"/>
      <c r="N225" s="29">
        <v>190</v>
      </c>
      <c r="O225" s="25">
        <v>120</v>
      </c>
      <c r="P225" s="25">
        <v>0</v>
      </c>
      <c r="Q225" s="25">
        <v>310</v>
      </c>
      <c r="T225" s="25"/>
      <c r="U225" s="25"/>
      <c r="V225" s="25"/>
      <c r="W225" s="25"/>
      <c r="X225" s="25"/>
      <c r="Y225" s="25"/>
      <c r="Z225" s="25"/>
      <c r="AA225" s="25"/>
      <c r="AB225" s="25"/>
      <c r="AC225" s="25"/>
      <c r="AD225" s="25"/>
      <c r="AE225" s="29"/>
      <c r="AF225" s="29"/>
      <c r="AG225" s="29"/>
      <c r="AH225" s="29"/>
      <c r="AI225" s="29"/>
      <c r="AJ225" s="29"/>
      <c r="AK225" s="29"/>
      <c r="AL225" s="29"/>
      <c r="AM225" s="29"/>
    </row>
    <row r="226" spans="1:39" ht="52.8" x14ac:dyDescent="0.3">
      <c r="A226" s="108" t="s">
        <v>678</v>
      </c>
      <c r="B226" s="108" t="s">
        <v>679</v>
      </c>
      <c r="C226" s="108" t="s">
        <v>680</v>
      </c>
      <c r="D226" s="108"/>
      <c r="E226" s="108"/>
      <c r="F226" s="108" t="s">
        <v>681</v>
      </c>
      <c r="G226" s="108" t="str">
        <f>VLOOKUP(F226,regions!A$2:C$419,3,FALSE)</f>
        <v>Shire district</v>
      </c>
      <c r="H226" s="108" t="str">
        <f>IFERROR(VLOOKUP(F226,classifications!A$3:C$328,3,FALSE),VLOOKUP(F226,classifications!I$2:K$28,3,FALSE))</f>
        <v>Urban with Significant Rural</v>
      </c>
      <c r="I226" s="29">
        <v>380</v>
      </c>
      <c r="J226" s="29">
        <v>90</v>
      </c>
      <c r="K226" s="29">
        <v>0</v>
      </c>
      <c r="L226" s="29">
        <v>470</v>
      </c>
      <c r="M226" s="25"/>
      <c r="N226" s="29">
        <v>580</v>
      </c>
      <c r="O226" s="25">
        <v>100</v>
      </c>
      <c r="P226" s="25">
        <v>0</v>
      </c>
      <c r="Q226" s="25">
        <v>690</v>
      </c>
      <c r="T226" s="25"/>
      <c r="U226" s="25"/>
      <c r="V226" s="25"/>
      <c r="W226" s="25"/>
      <c r="X226" s="25"/>
      <c r="Y226" s="25"/>
      <c r="Z226" s="25"/>
      <c r="AA226" s="25"/>
      <c r="AB226" s="25"/>
      <c r="AC226" s="25"/>
      <c r="AD226" s="25"/>
      <c r="AE226" s="29"/>
      <c r="AF226" s="29"/>
      <c r="AG226" s="29"/>
      <c r="AH226" s="29"/>
      <c r="AI226" s="29"/>
      <c r="AJ226" s="29"/>
      <c r="AK226" s="29"/>
      <c r="AL226" s="29"/>
      <c r="AM226" s="29"/>
    </row>
    <row r="227" spans="1:39" ht="52.8" x14ac:dyDescent="0.3">
      <c r="A227" s="108" t="s">
        <v>682</v>
      </c>
      <c r="B227" s="108" t="s">
        <v>683</v>
      </c>
      <c r="C227" s="108" t="s">
        <v>684</v>
      </c>
      <c r="D227" s="108"/>
      <c r="E227" s="108"/>
      <c r="F227" s="108" t="s">
        <v>685</v>
      </c>
      <c r="G227" s="108" t="str">
        <f>VLOOKUP(F227,regions!A$2:C$419,3,FALSE)</f>
        <v>Shire district</v>
      </c>
      <c r="H227" s="108" t="str">
        <f>IFERROR(VLOOKUP(F227,classifications!A$3:C$328,3,FALSE),VLOOKUP(F227,classifications!I$2:K$28,3,FALSE))</f>
        <v>Urban with Significant Rural</v>
      </c>
      <c r="I227" s="29">
        <v>220</v>
      </c>
      <c r="J227" s="29">
        <v>130</v>
      </c>
      <c r="K227" s="29">
        <v>0</v>
      </c>
      <c r="L227" s="29">
        <v>350</v>
      </c>
      <c r="M227" s="25"/>
      <c r="N227" s="29">
        <v>80</v>
      </c>
      <c r="O227" s="25">
        <v>80</v>
      </c>
      <c r="P227" s="25">
        <v>0</v>
      </c>
      <c r="Q227" s="25">
        <v>160</v>
      </c>
      <c r="T227" s="25"/>
      <c r="U227" s="25"/>
      <c r="V227" s="25"/>
      <c r="W227" s="25"/>
      <c r="X227" s="25"/>
      <c r="Y227" s="25"/>
      <c r="Z227" s="25"/>
      <c r="AA227" s="25"/>
      <c r="AB227" s="25"/>
      <c r="AC227" s="25"/>
      <c r="AD227" s="25"/>
      <c r="AE227" s="29"/>
      <c r="AF227" s="29"/>
      <c r="AG227" s="29"/>
      <c r="AH227" s="29"/>
      <c r="AI227" s="29"/>
      <c r="AJ227" s="29"/>
      <c r="AK227" s="29"/>
      <c r="AL227" s="29"/>
      <c r="AM227" s="29"/>
    </row>
    <row r="228" spans="1:39" ht="52.8" x14ac:dyDescent="0.3">
      <c r="A228" s="108" t="s">
        <v>686</v>
      </c>
      <c r="B228" s="108" t="s">
        <v>687</v>
      </c>
      <c r="C228" s="108" t="s">
        <v>688</v>
      </c>
      <c r="D228" s="108"/>
      <c r="E228" s="108"/>
      <c r="F228" s="108" t="s">
        <v>689</v>
      </c>
      <c r="G228" s="108" t="str">
        <f>VLOOKUP(F228,regions!A$2:C$419,3,FALSE)</f>
        <v>Shire district</v>
      </c>
      <c r="H228" s="108" t="str">
        <f>IFERROR(VLOOKUP(F228,classifications!A$3:C$328,3,FALSE),VLOOKUP(F228,classifications!I$2:K$28,3,FALSE))</f>
        <v>Predominantly Urban</v>
      </c>
      <c r="I228" s="29">
        <v>90</v>
      </c>
      <c r="J228" s="29">
        <v>50</v>
      </c>
      <c r="K228" s="29">
        <v>0</v>
      </c>
      <c r="L228" s="29">
        <v>140</v>
      </c>
      <c r="M228" s="25"/>
      <c r="N228" s="29">
        <v>120</v>
      </c>
      <c r="O228" s="25">
        <v>70</v>
      </c>
      <c r="P228" s="25">
        <v>0</v>
      </c>
      <c r="Q228" s="25">
        <v>200</v>
      </c>
      <c r="T228" s="25"/>
      <c r="U228" s="25"/>
      <c r="V228" s="25"/>
      <c r="W228" s="25"/>
      <c r="X228" s="25"/>
      <c r="Y228" s="25"/>
      <c r="Z228" s="25"/>
      <c r="AA228" s="25"/>
      <c r="AB228" s="25"/>
      <c r="AC228" s="25"/>
      <c r="AD228" s="25"/>
      <c r="AE228" s="29"/>
      <c r="AF228" s="29"/>
      <c r="AG228" s="29"/>
      <c r="AH228" s="29"/>
      <c r="AI228" s="29"/>
      <c r="AJ228" s="29"/>
      <c r="AK228" s="29"/>
      <c r="AL228" s="29"/>
      <c r="AM228" s="29"/>
    </row>
    <row r="229" spans="1:39" ht="52.8" x14ac:dyDescent="0.3">
      <c r="A229" s="108" t="s">
        <v>690</v>
      </c>
      <c r="B229" s="108" t="s">
        <v>691</v>
      </c>
      <c r="C229" s="108" t="s">
        <v>692</v>
      </c>
      <c r="D229" s="108"/>
      <c r="E229" s="108"/>
      <c r="F229" s="108" t="s">
        <v>693</v>
      </c>
      <c r="G229" s="108" t="str">
        <f>VLOOKUP(F229,regions!A$2:C$419,3,FALSE)</f>
        <v>Shire district</v>
      </c>
      <c r="H229" s="108" t="str">
        <f>IFERROR(VLOOKUP(F229,classifications!A$3:C$328,3,FALSE),VLOOKUP(F229,classifications!I$2:K$28,3,FALSE))</f>
        <v>Predominantly Rural</v>
      </c>
      <c r="I229" s="29">
        <v>50</v>
      </c>
      <c r="J229" s="29">
        <v>0</v>
      </c>
      <c r="K229" s="29">
        <v>0</v>
      </c>
      <c r="L229" s="29">
        <v>50</v>
      </c>
      <c r="M229" s="25"/>
      <c r="N229" s="29">
        <v>90</v>
      </c>
      <c r="O229" s="25">
        <v>20</v>
      </c>
      <c r="P229" s="25">
        <v>0</v>
      </c>
      <c r="Q229" s="25">
        <v>110</v>
      </c>
      <c r="T229" s="25"/>
      <c r="U229" s="25"/>
      <c r="V229" s="25"/>
      <c r="W229" s="25"/>
      <c r="X229" s="25"/>
      <c r="Y229" s="25"/>
      <c r="Z229" s="25"/>
      <c r="AA229" s="25"/>
      <c r="AB229" s="25"/>
      <c r="AC229" s="25"/>
      <c r="AD229" s="25"/>
      <c r="AE229" s="29"/>
      <c r="AF229" s="29"/>
      <c r="AG229" s="29"/>
      <c r="AH229" s="29"/>
      <c r="AI229" s="29"/>
      <c r="AJ229" s="29"/>
      <c r="AK229" s="29"/>
      <c r="AL229" s="29"/>
      <c r="AM229" s="29"/>
    </row>
    <row r="230" spans="1:39" ht="52.8" x14ac:dyDescent="0.3">
      <c r="A230" s="108" t="s">
        <v>694</v>
      </c>
      <c r="B230" s="108" t="s">
        <v>695</v>
      </c>
      <c r="C230" s="108" t="s">
        <v>696</v>
      </c>
      <c r="D230" s="108"/>
      <c r="E230" s="108"/>
      <c r="F230" s="108" t="s">
        <v>697</v>
      </c>
      <c r="G230" s="108" t="str">
        <f>VLOOKUP(F230,regions!A$2:C$419,3,FALSE)</f>
        <v>Shire district</v>
      </c>
      <c r="H230" s="108" t="str">
        <f>IFERROR(VLOOKUP(F230,classifications!A$3:C$328,3,FALSE),VLOOKUP(F230,classifications!I$2:K$28,3,FALSE))</f>
        <v>Predominantly Urban</v>
      </c>
      <c r="I230" s="29">
        <v>60</v>
      </c>
      <c r="J230" s="29">
        <v>10</v>
      </c>
      <c r="K230" s="29">
        <v>0</v>
      </c>
      <c r="L230" s="29">
        <v>80</v>
      </c>
      <c r="M230" s="25"/>
      <c r="N230" s="29">
        <v>70</v>
      </c>
      <c r="O230" s="25">
        <v>10</v>
      </c>
      <c r="P230" s="25">
        <v>0</v>
      </c>
      <c r="Q230" s="25">
        <v>80</v>
      </c>
      <c r="T230" s="25"/>
      <c r="U230" s="25"/>
      <c r="V230" s="25"/>
      <c r="W230" s="25"/>
      <c r="X230" s="25"/>
      <c r="Y230" s="25"/>
      <c r="Z230" s="25"/>
      <c r="AA230" s="25"/>
      <c r="AB230" s="25"/>
      <c r="AC230" s="25"/>
      <c r="AD230" s="25"/>
      <c r="AE230" s="29"/>
      <c r="AF230" s="29"/>
      <c r="AG230" s="29"/>
      <c r="AH230" s="29"/>
      <c r="AI230" s="29"/>
      <c r="AJ230" s="29"/>
      <c r="AK230" s="29"/>
      <c r="AL230" s="29"/>
      <c r="AM230" s="29"/>
    </row>
    <row r="231" spans="1:39" ht="52.8" x14ac:dyDescent="0.3">
      <c r="A231" s="108" t="s">
        <v>698</v>
      </c>
      <c r="B231" s="108" t="s">
        <v>699</v>
      </c>
      <c r="C231" s="108" t="s">
        <v>700</v>
      </c>
      <c r="D231" s="108"/>
      <c r="E231" s="108"/>
      <c r="F231" s="108" t="s">
        <v>701</v>
      </c>
      <c r="G231" s="108" t="str">
        <f>VLOOKUP(F231,regions!A$2:C$419,3,FALSE)</f>
        <v>Shire district</v>
      </c>
      <c r="H231" s="108" t="str">
        <f>IFERROR(VLOOKUP(F231,classifications!A$3:C$328,3,FALSE),VLOOKUP(F231,classifications!I$2:K$28,3,FALSE))</f>
        <v>Predominantly Rural</v>
      </c>
      <c r="I231" s="29">
        <v>130</v>
      </c>
      <c r="J231" s="29">
        <v>20</v>
      </c>
      <c r="K231" s="29">
        <v>0</v>
      </c>
      <c r="L231" s="29">
        <v>150</v>
      </c>
      <c r="M231" s="25"/>
      <c r="N231" s="29">
        <v>240</v>
      </c>
      <c r="O231" s="25">
        <v>80</v>
      </c>
      <c r="P231" s="25">
        <v>0</v>
      </c>
      <c r="Q231" s="25">
        <v>320</v>
      </c>
      <c r="T231" s="25"/>
      <c r="U231" s="25"/>
      <c r="V231" s="25"/>
      <c r="W231" s="25"/>
      <c r="X231" s="25"/>
      <c r="Y231" s="25"/>
      <c r="Z231" s="25"/>
      <c r="AA231" s="25"/>
      <c r="AB231" s="25"/>
      <c r="AC231" s="25"/>
      <c r="AD231" s="25"/>
      <c r="AE231" s="29"/>
      <c r="AF231" s="29"/>
      <c r="AG231" s="29"/>
      <c r="AH231" s="29"/>
      <c r="AI231" s="29"/>
      <c r="AJ231" s="29"/>
      <c r="AK231" s="29"/>
      <c r="AL231" s="29"/>
      <c r="AM231" s="29"/>
    </row>
    <row r="232" spans="1:39" ht="52.8" x14ac:dyDescent="0.3">
      <c r="A232" s="108" t="s">
        <v>702</v>
      </c>
      <c r="B232" s="108" t="s">
        <v>703</v>
      </c>
      <c r="C232" s="108" t="s">
        <v>704</v>
      </c>
      <c r="D232" s="108"/>
      <c r="E232" s="108"/>
      <c r="F232" s="108" t="s">
        <v>705</v>
      </c>
      <c r="G232" s="108" t="str">
        <f>VLOOKUP(F232,regions!A$2:C$419,3,FALSE)</f>
        <v>Shire district</v>
      </c>
      <c r="H232" s="108" t="str">
        <f>IFERROR(VLOOKUP(F232,classifications!A$3:C$328,3,FALSE),VLOOKUP(F232,classifications!I$2:K$28,3,FALSE))</f>
        <v>Predominantly Rural</v>
      </c>
      <c r="I232" s="29">
        <v>270</v>
      </c>
      <c r="J232" s="29">
        <v>60</v>
      </c>
      <c r="K232" s="29">
        <v>0</v>
      </c>
      <c r="L232" s="29">
        <v>330</v>
      </c>
      <c r="M232" s="25"/>
      <c r="N232" s="29">
        <v>360</v>
      </c>
      <c r="O232" s="25">
        <v>100</v>
      </c>
      <c r="P232" s="25">
        <v>0</v>
      </c>
      <c r="Q232" s="25">
        <v>460</v>
      </c>
      <c r="T232" s="25"/>
      <c r="U232" s="25"/>
      <c r="V232" s="25"/>
      <c r="W232" s="25"/>
      <c r="X232" s="25"/>
      <c r="Y232" s="25"/>
      <c r="Z232" s="25"/>
      <c r="AA232" s="25"/>
      <c r="AB232" s="25"/>
      <c r="AC232" s="25"/>
      <c r="AD232" s="25"/>
      <c r="AE232" s="29"/>
      <c r="AF232" s="29"/>
      <c r="AG232" s="29"/>
      <c r="AH232" s="29"/>
      <c r="AI232" s="29"/>
      <c r="AJ232" s="29"/>
      <c r="AK232" s="29"/>
      <c r="AL232" s="29"/>
      <c r="AM232" s="29"/>
    </row>
    <row r="233" spans="1:39" x14ac:dyDescent="0.3">
      <c r="A233" s="108"/>
      <c r="B233" s="108"/>
      <c r="C233" s="108"/>
      <c r="D233" s="108"/>
      <c r="E233" s="108"/>
      <c r="F233" s="108"/>
      <c r="G233" s="108"/>
      <c r="H233" s="108"/>
      <c r="I233" s="25"/>
      <c r="J233" s="25"/>
      <c r="K233" s="25"/>
      <c r="L233" s="25"/>
      <c r="M233" s="25"/>
      <c r="N233" s="25"/>
      <c r="O233" s="106" t="s">
        <v>1365</v>
      </c>
      <c r="P233" s="106" t="s">
        <v>1365</v>
      </c>
      <c r="Q233" s="106" t="s">
        <v>1365</v>
      </c>
      <c r="T233" s="25"/>
      <c r="U233" s="25"/>
      <c r="V233" s="25"/>
      <c r="W233" s="25"/>
      <c r="X233" s="25"/>
      <c r="Y233" s="25"/>
      <c r="Z233" s="25"/>
      <c r="AA233" s="25"/>
      <c r="AB233" s="25"/>
      <c r="AC233" s="25"/>
      <c r="AD233" s="25"/>
      <c r="AE233" s="29"/>
      <c r="AF233" s="29"/>
      <c r="AG233" s="29"/>
      <c r="AH233" s="29"/>
      <c r="AI233" s="29"/>
      <c r="AJ233" s="29"/>
      <c r="AK233" s="29"/>
      <c r="AL233" s="29"/>
      <c r="AM233" s="29"/>
    </row>
    <row r="234" spans="1:39" ht="52.8" x14ac:dyDescent="0.3">
      <c r="A234" s="108"/>
      <c r="B234" s="108" t="s">
        <v>1400</v>
      </c>
      <c r="C234" s="108" t="s">
        <v>778</v>
      </c>
      <c r="D234" s="108"/>
      <c r="E234" s="108" t="s">
        <v>779</v>
      </c>
      <c r="F234" s="108" t="s">
        <v>779</v>
      </c>
      <c r="G234" s="108" t="str">
        <f>VLOOKUP(F234,regions!A$2:C$419,3,FALSE)</f>
        <v>Shire county</v>
      </c>
      <c r="H234" s="108"/>
      <c r="I234" s="25" t="s">
        <v>1370</v>
      </c>
      <c r="J234" s="25" t="s">
        <v>1370</v>
      </c>
      <c r="K234" s="25" t="s">
        <v>1370</v>
      </c>
      <c r="L234" s="25" t="s">
        <v>1370</v>
      </c>
      <c r="M234" s="25"/>
      <c r="N234" s="25" t="s">
        <v>1370</v>
      </c>
      <c r="O234" s="25" t="s">
        <v>1370</v>
      </c>
      <c r="P234" s="25" t="s">
        <v>1370</v>
      </c>
      <c r="Q234" s="25" t="s">
        <v>1370</v>
      </c>
      <c r="T234" s="25"/>
      <c r="U234" s="25"/>
      <c r="V234" s="25"/>
      <c r="W234" s="25"/>
      <c r="X234" s="25"/>
      <c r="Y234" s="25"/>
      <c r="Z234" s="25"/>
      <c r="AA234" s="25"/>
      <c r="AB234" s="25"/>
      <c r="AC234" s="25"/>
      <c r="AD234" s="25"/>
      <c r="AE234" s="29"/>
      <c r="AF234" s="29"/>
      <c r="AG234" s="29"/>
      <c r="AH234" s="29"/>
      <c r="AI234" s="29"/>
      <c r="AJ234" s="29"/>
      <c r="AK234" s="29"/>
      <c r="AL234" s="29"/>
      <c r="AM234" s="29"/>
    </row>
    <row r="235" spans="1:39" ht="52.8" x14ac:dyDescent="0.3">
      <c r="A235" s="108" t="s">
        <v>780</v>
      </c>
      <c r="B235" s="108" t="s">
        <v>781</v>
      </c>
      <c r="C235" s="108" t="s">
        <v>782</v>
      </c>
      <c r="D235" s="108"/>
      <c r="E235" s="108"/>
      <c r="F235" s="108" t="s">
        <v>783</v>
      </c>
      <c r="G235" s="108" t="str">
        <f>VLOOKUP(F235,regions!A$2:C$419,3,FALSE)</f>
        <v>Shire district</v>
      </c>
      <c r="H235" s="108" t="str">
        <f>IFERROR(VLOOKUP(F235,classifications!A$3:C$328,3,FALSE),VLOOKUP(F235,classifications!I$2:K$28,3,FALSE))</f>
        <v>Predominantly Urban</v>
      </c>
      <c r="I235" s="29">
        <v>160</v>
      </c>
      <c r="J235" s="29">
        <v>40</v>
      </c>
      <c r="K235" s="29">
        <v>0</v>
      </c>
      <c r="L235" s="29">
        <v>200</v>
      </c>
      <c r="M235" s="25"/>
      <c r="N235" s="29">
        <v>150</v>
      </c>
      <c r="O235" s="25">
        <v>130</v>
      </c>
      <c r="P235" s="25">
        <v>0</v>
      </c>
      <c r="Q235" s="25">
        <v>270</v>
      </c>
      <c r="T235" s="25"/>
      <c r="U235" s="25"/>
      <c r="V235" s="25"/>
      <c r="W235" s="25"/>
      <c r="X235" s="25"/>
      <c r="Y235" s="25"/>
      <c r="Z235" s="25"/>
      <c r="AA235" s="25"/>
      <c r="AB235" s="25"/>
      <c r="AC235" s="25"/>
      <c r="AD235" s="25"/>
      <c r="AE235" s="29"/>
      <c r="AF235" s="29"/>
      <c r="AG235" s="29"/>
      <c r="AH235" s="29"/>
      <c r="AI235" s="29"/>
      <c r="AJ235" s="29"/>
      <c r="AK235" s="29"/>
      <c r="AL235" s="29"/>
      <c r="AM235" s="29"/>
    </row>
    <row r="236" spans="1:39" ht="52.8" x14ac:dyDescent="0.3">
      <c r="A236" s="108" t="s">
        <v>784</v>
      </c>
      <c r="B236" s="108" t="s">
        <v>785</v>
      </c>
      <c r="C236" s="108" t="s">
        <v>786</v>
      </c>
      <c r="D236" s="108"/>
      <c r="E236" s="108"/>
      <c r="F236" s="108" t="s">
        <v>787</v>
      </c>
      <c r="G236" s="108" t="str">
        <f>VLOOKUP(F236,regions!A$2:C$419,3,FALSE)</f>
        <v>Shire district</v>
      </c>
      <c r="H236" s="108" t="str">
        <f>IFERROR(VLOOKUP(F236,classifications!A$3:C$328,3,FALSE),VLOOKUP(F236,classifications!I$2:K$28,3,FALSE))</f>
        <v>Urban with Significant Rural</v>
      </c>
      <c r="I236" s="29">
        <v>260</v>
      </c>
      <c r="J236" s="29">
        <v>40</v>
      </c>
      <c r="K236" s="29">
        <v>0</v>
      </c>
      <c r="L236" s="29">
        <v>290</v>
      </c>
      <c r="M236" s="25"/>
      <c r="N236" s="29">
        <v>180</v>
      </c>
      <c r="O236" s="25">
        <v>0</v>
      </c>
      <c r="P236" s="25">
        <v>0</v>
      </c>
      <c r="Q236" s="25">
        <v>180</v>
      </c>
      <c r="T236" s="25"/>
      <c r="U236" s="25"/>
      <c r="V236" s="25"/>
      <c r="W236" s="25"/>
      <c r="X236" s="25"/>
      <c r="Y236" s="25"/>
      <c r="Z236" s="25"/>
      <c r="AA236" s="25"/>
      <c r="AB236" s="25"/>
      <c r="AC236" s="25"/>
      <c r="AD236" s="25"/>
      <c r="AE236" s="29"/>
      <c r="AF236" s="29"/>
      <c r="AG236" s="29"/>
      <c r="AH236" s="29"/>
      <c r="AI236" s="29"/>
      <c r="AJ236" s="29"/>
      <c r="AK236" s="29"/>
      <c r="AL236" s="29"/>
      <c r="AM236" s="29"/>
    </row>
    <row r="237" spans="1:39" ht="52.8" x14ac:dyDescent="0.3">
      <c r="A237" s="108" t="s">
        <v>788</v>
      </c>
      <c r="B237" s="108" t="s">
        <v>789</v>
      </c>
      <c r="C237" s="108" t="s">
        <v>1354</v>
      </c>
      <c r="D237" s="108"/>
      <c r="E237" s="108"/>
      <c r="F237" s="108" t="s">
        <v>791</v>
      </c>
      <c r="G237" s="108" t="str">
        <f>VLOOKUP(F237,regions!A$2:C$419,3,FALSE)</f>
        <v>Shire district</v>
      </c>
      <c r="H237" s="108" t="str">
        <f>IFERROR(VLOOKUP(F237,classifications!A$3:C$328,3,FALSE),VLOOKUP(F237,classifications!I$2:K$28,3,FALSE))</f>
        <v>Urban with Significant Rural</v>
      </c>
      <c r="I237" s="29">
        <v>80</v>
      </c>
      <c r="J237" s="29">
        <v>30</v>
      </c>
      <c r="K237" s="29">
        <v>0</v>
      </c>
      <c r="L237" s="29">
        <v>110</v>
      </c>
      <c r="M237" s="25"/>
      <c r="N237" s="29">
        <v>220</v>
      </c>
      <c r="O237" s="25">
        <v>40</v>
      </c>
      <c r="P237" s="25">
        <v>0</v>
      </c>
      <c r="Q237" s="25">
        <v>260</v>
      </c>
      <c r="T237" s="25"/>
      <c r="U237" s="25"/>
      <c r="V237" s="25"/>
      <c r="W237" s="25"/>
      <c r="X237" s="25"/>
      <c r="Y237" s="25"/>
      <c r="Z237" s="25"/>
      <c r="AA237" s="25"/>
      <c r="AB237" s="25"/>
      <c r="AC237" s="25"/>
      <c r="AD237" s="25"/>
      <c r="AE237" s="29"/>
      <c r="AF237" s="29"/>
      <c r="AG237" s="29"/>
      <c r="AH237" s="29"/>
      <c r="AI237" s="29"/>
      <c r="AJ237" s="29"/>
      <c r="AK237" s="29"/>
      <c r="AL237" s="29"/>
      <c r="AM237" s="29"/>
    </row>
    <row r="238" spans="1:39" ht="52.8" x14ac:dyDescent="0.3">
      <c r="A238" s="108" t="s">
        <v>792</v>
      </c>
      <c r="B238" s="108" t="s">
        <v>793</v>
      </c>
      <c r="C238" s="108" t="s">
        <v>794</v>
      </c>
      <c r="D238" s="108"/>
      <c r="E238" s="108"/>
      <c r="F238" s="108" t="s">
        <v>795</v>
      </c>
      <c r="G238" s="108" t="str">
        <f>VLOOKUP(F238,regions!A$2:C$419,3,FALSE)</f>
        <v>Shire district</v>
      </c>
      <c r="H238" s="108" t="str">
        <f>IFERROR(VLOOKUP(F238,classifications!A$3:C$328,3,FALSE),VLOOKUP(F238,classifications!I$2:K$28,3,FALSE))</f>
        <v>Predominantly Urban</v>
      </c>
      <c r="I238" s="29">
        <v>110</v>
      </c>
      <c r="J238" s="29">
        <v>20</v>
      </c>
      <c r="K238" s="29">
        <v>0</v>
      </c>
      <c r="L238" s="29">
        <v>130</v>
      </c>
      <c r="M238" s="25"/>
      <c r="N238" s="29">
        <v>110</v>
      </c>
      <c r="O238" s="25">
        <v>150</v>
      </c>
      <c r="P238" s="25">
        <v>0</v>
      </c>
      <c r="Q238" s="25">
        <v>260</v>
      </c>
      <c r="T238" s="25"/>
      <c r="U238" s="25"/>
      <c r="V238" s="25"/>
      <c r="W238" s="25"/>
      <c r="X238" s="25"/>
      <c r="Y238" s="25"/>
      <c r="Z238" s="25"/>
      <c r="AA238" s="25"/>
      <c r="AB238" s="25"/>
      <c r="AC238" s="25"/>
      <c r="AD238" s="25"/>
      <c r="AE238" s="29"/>
      <c r="AF238" s="29"/>
      <c r="AG238" s="29"/>
      <c r="AH238" s="29"/>
      <c r="AI238" s="29"/>
      <c r="AJ238" s="29"/>
      <c r="AK238" s="29"/>
      <c r="AL238" s="29"/>
      <c r="AM238" s="29"/>
    </row>
    <row r="239" spans="1:39" ht="52.8" x14ac:dyDescent="0.3">
      <c r="A239" s="108" t="s">
        <v>796</v>
      </c>
      <c r="B239" s="108" t="s">
        <v>797</v>
      </c>
      <c r="C239" s="108" t="s">
        <v>798</v>
      </c>
      <c r="D239" s="108"/>
      <c r="E239" s="108"/>
      <c r="F239" s="108" t="s">
        <v>799</v>
      </c>
      <c r="G239" s="108" t="str">
        <f>VLOOKUP(F239,regions!A$2:C$419,3,FALSE)</f>
        <v>Shire district</v>
      </c>
      <c r="H239" s="108" t="str">
        <f>IFERROR(VLOOKUP(F239,classifications!A$3:C$328,3,FALSE),VLOOKUP(F239,classifications!I$2:K$28,3,FALSE))</f>
        <v>Urban with Significant Rural</v>
      </c>
      <c r="I239" s="25" t="s">
        <v>1370</v>
      </c>
      <c r="J239" s="25" t="s">
        <v>1370</v>
      </c>
      <c r="K239" s="25" t="s">
        <v>1370</v>
      </c>
      <c r="L239" s="25" t="s">
        <v>1370</v>
      </c>
      <c r="M239" s="25"/>
      <c r="N239" s="25" t="s">
        <v>1370</v>
      </c>
      <c r="O239" s="25" t="s">
        <v>1370</v>
      </c>
      <c r="P239" s="25" t="s">
        <v>1370</v>
      </c>
      <c r="Q239" s="25" t="s">
        <v>1370</v>
      </c>
      <c r="T239" s="25"/>
      <c r="U239" s="25"/>
      <c r="V239" s="25"/>
      <c r="W239" s="25"/>
      <c r="X239" s="25"/>
      <c r="Y239" s="25"/>
      <c r="Z239" s="25"/>
      <c r="AA239" s="25"/>
      <c r="AB239" s="25"/>
      <c r="AC239" s="25"/>
      <c r="AD239" s="25"/>
      <c r="AE239" s="29"/>
      <c r="AF239" s="29"/>
      <c r="AG239" s="29"/>
      <c r="AH239" s="29"/>
      <c r="AI239" s="29"/>
      <c r="AJ239" s="29"/>
      <c r="AK239" s="29"/>
      <c r="AL239" s="29"/>
      <c r="AM239" s="29"/>
    </row>
    <row r="240" spans="1:39" ht="52.8" x14ac:dyDescent="0.3">
      <c r="A240" s="108" t="s">
        <v>800</v>
      </c>
      <c r="B240" s="108" t="s">
        <v>801</v>
      </c>
      <c r="C240" s="108" t="s">
        <v>1361</v>
      </c>
      <c r="D240" s="108"/>
      <c r="E240" s="108"/>
      <c r="F240" s="108" t="s">
        <v>803</v>
      </c>
      <c r="G240" s="108" t="str">
        <f>VLOOKUP(F240,regions!A$2:C$419,3,FALSE)</f>
        <v>Shire district</v>
      </c>
      <c r="H240" s="108" t="str">
        <f>IFERROR(VLOOKUP(F240,classifications!A$3:C$328,3,FALSE),VLOOKUP(F240,classifications!I$2:K$28,3,FALSE))</f>
        <v>Predominantly Urban</v>
      </c>
      <c r="I240" s="25" t="s">
        <v>1370</v>
      </c>
      <c r="J240" s="25" t="s">
        <v>1370</v>
      </c>
      <c r="K240" s="25" t="s">
        <v>1370</v>
      </c>
      <c r="L240" s="25" t="s">
        <v>1370</v>
      </c>
      <c r="M240" s="25"/>
      <c r="N240" s="25" t="s">
        <v>1370</v>
      </c>
      <c r="O240" s="25" t="s">
        <v>1370</v>
      </c>
      <c r="P240" s="25" t="s">
        <v>1370</v>
      </c>
      <c r="Q240" s="25" t="s">
        <v>1370</v>
      </c>
      <c r="T240" s="25"/>
      <c r="U240" s="25"/>
      <c r="V240" s="25"/>
      <c r="W240" s="25"/>
      <c r="X240" s="25"/>
      <c r="Y240" s="25"/>
      <c r="Z240" s="25"/>
      <c r="AA240" s="25"/>
      <c r="AB240" s="25"/>
      <c r="AC240" s="25"/>
      <c r="AD240" s="25"/>
      <c r="AE240" s="29"/>
      <c r="AF240" s="29"/>
      <c r="AG240" s="29"/>
      <c r="AH240" s="29"/>
      <c r="AI240" s="29"/>
      <c r="AJ240" s="29"/>
      <c r="AK240" s="29"/>
      <c r="AL240" s="29"/>
      <c r="AM240" s="29"/>
    </row>
    <row r="241" spans="1:39" ht="52.8" x14ac:dyDescent="0.3">
      <c r="A241" s="108" t="s">
        <v>804</v>
      </c>
      <c r="B241" s="108" t="s">
        <v>805</v>
      </c>
      <c r="C241" s="108" t="s">
        <v>1355</v>
      </c>
      <c r="D241" s="108"/>
      <c r="E241" s="108"/>
      <c r="F241" s="108" t="s">
        <v>807</v>
      </c>
      <c r="G241" s="108" t="str">
        <f>VLOOKUP(F241,regions!A$2:C$419,3,FALSE)</f>
        <v>Shire district</v>
      </c>
      <c r="H241" s="108" t="str">
        <f>IFERROR(VLOOKUP(F241,classifications!A$3:C$328,3,FALSE),VLOOKUP(F241,classifications!I$2:K$28,3,FALSE))</f>
        <v>Predominantly Urban</v>
      </c>
      <c r="I241" s="29">
        <v>180</v>
      </c>
      <c r="J241" s="29">
        <v>10</v>
      </c>
      <c r="K241" s="29">
        <v>0</v>
      </c>
      <c r="L241" s="29">
        <v>190</v>
      </c>
      <c r="M241" s="25"/>
      <c r="N241" s="29">
        <v>130</v>
      </c>
      <c r="O241" s="25">
        <v>110</v>
      </c>
      <c r="P241" s="25">
        <v>0</v>
      </c>
      <c r="Q241" s="25">
        <v>230</v>
      </c>
      <c r="T241" s="25"/>
      <c r="U241" s="25"/>
      <c r="V241" s="25"/>
      <c r="W241" s="25"/>
      <c r="X241" s="25"/>
      <c r="Y241" s="25"/>
      <c r="Z241" s="25"/>
      <c r="AA241" s="25"/>
      <c r="AB241" s="25"/>
      <c r="AC241" s="25"/>
      <c r="AD241" s="25"/>
      <c r="AE241" s="29"/>
      <c r="AF241" s="29"/>
      <c r="AG241" s="29"/>
      <c r="AH241" s="29"/>
      <c r="AI241" s="29"/>
      <c r="AJ241" s="29"/>
      <c r="AK241" s="29"/>
      <c r="AL241" s="29"/>
      <c r="AM241" s="29"/>
    </row>
    <row r="242" spans="1:39" ht="52.8" x14ac:dyDescent="0.3">
      <c r="A242" s="108" t="s">
        <v>808</v>
      </c>
      <c r="B242" s="108" t="s">
        <v>809</v>
      </c>
      <c r="C242" s="108" t="s">
        <v>810</v>
      </c>
      <c r="D242" s="108"/>
      <c r="E242" s="108"/>
      <c r="F242" s="108" t="s">
        <v>811</v>
      </c>
      <c r="G242" s="108" t="str">
        <f>VLOOKUP(F242,regions!A$2:C$419,3,FALSE)</f>
        <v>Shire district</v>
      </c>
      <c r="H242" s="108" t="str">
        <f>IFERROR(VLOOKUP(F242,classifications!A$3:C$328,3,FALSE),VLOOKUP(F242,classifications!I$2:K$28,3,FALSE))</f>
        <v>Predominantly Urban</v>
      </c>
      <c r="I242" s="29">
        <v>100</v>
      </c>
      <c r="J242" s="29">
        <v>0</v>
      </c>
      <c r="K242" s="29">
        <v>0</v>
      </c>
      <c r="L242" s="29">
        <v>100</v>
      </c>
      <c r="M242" s="25"/>
      <c r="N242" s="29">
        <v>70</v>
      </c>
      <c r="O242" s="25">
        <v>10</v>
      </c>
      <c r="P242" s="25">
        <v>0</v>
      </c>
      <c r="Q242" s="25">
        <v>80</v>
      </c>
      <c r="T242" s="25"/>
      <c r="U242" s="25"/>
      <c r="V242" s="25"/>
      <c r="W242" s="25"/>
      <c r="X242" s="25"/>
      <c r="Y242" s="25"/>
      <c r="Z242" s="25"/>
      <c r="AA242" s="25"/>
      <c r="AB242" s="25"/>
      <c r="AC242" s="25"/>
      <c r="AD242" s="25"/>
      <c r="AE242" s="29"/>
      <c r="AF242" s="29"/>
      <c r="AG242" s="29"/>
      <c r="AH242" s="29"/>
      <c r="AI242" s="29"/>
      <c r="AJ242" s="29"/>
      <c r="AK242" s="29"/>
      <c r="AL242" s="29"/>
      <c r="AM242" s="29"/>
    </row>
    <row r="243" spans="1:39" ht="52.8" x14ac:dyDescent="0.3">
      <c r="A243" s="108" t="s">
        <v>812</v>
      </c>
      <c r="B243" s="108" t="s">
        <v>813</v>
      </c>
      <c r="C243" s="108" t="s">
        <v>814</v>
      </c>
      <c r="D243" s="108"/>
      <c r="E243" s="108"/>
      <c r="F243" s="108" t="s">
        <v>815</v>
      </c>
      <c r="G243" s="108" t="str">
        <f>VLOOKUP(F243,regions!A$2:C$419,3,FALSE)</f>
        <v>Shire district</v>
      </c>
      <c r="H243" s="108" t="str">
        <f>IFERROR(VLOOKUP(F243,classifications!A$3:C$328,3,FALSE),VLOOKUP(F243,classifications!I$2:K$28,3,FALSE))</f>
        <v>Predominantly Urban</v>
      </c>
      <c r="I243" s="29">
        <v>120</v>
      </c>
      <c r="J243" s="29">
        <v>0</v>
      </c>
      <c r="K243" s="29">
        <v>0</v>
      </c>
      <c r="L243" s="29">
        <v>120</v>
      </c>
      <c r="M243" s="25"/>
      <c r="N243" s="29">
        <v>310</v>
      </c>
      <c r="O243" s="25">
        <v>120</v>
      </c>
      <c r="P243" s="25">
        <v>0</v>
      </c>
      <c r="Q243" s="25">
        <v>430</v>
      </c>
      <c r="T243" s="25"/>
      <c r="U243" s="25"/>
      <c r="V243" s="25"/>
      <c r="W243" s="25"/>
      <c r="X243" s="25"/>
      <c r="Y243" s="25"/>
      <c r="Z243" s="25"/>
      <c r="AA243" s="25"/>
      <c r="AB243" s="25"/>
      <c r="AC243" s="25"/>
      <c r="AD243" s="25"/>
      <c r="AE243" s="29"/>
      <c r="AF243" s="29"/>
      <c r="AG243" s="29"/>
      <c r="AH243" s="29"/>
      <c r="AI243" s="29"/>
      <c r="AJ243" s="29"/>
      <c r="AK243" s="29"/>
      <c r="AL243" s="29"/>
      <c r="AM243" s="29"/>
    </row>
    <row r="244" spans="1:39" ht="52.8" x14ac:dyDescent="0.3">
      <c r="A244" s="108" t="s">
        <v>816</v>
      </c>
      <c r="B244" s="108" t="s">
        <v>817</v>
      </c>
      <c r="C244" s="108" t="s">
        <v>1362</v>
      </c>
      <c r="D244" s="108"/>
      <c r="E244" s="108"/>
      <c r="F244" s="108" t="s">
        <v>819</v>
      </c>
      <c r="G244" s="108" t="str">
        <f>VLOOKUP(F244,regions!A$2:C$419,3,FALSE)</f>
        <v>Shire district</v>
      </c>
      <c r="H244" s="108" t="str">
        <f>IFERROR(VLOOKUP(F244,classifications!A$3:C$328,3,FALSE),VLOOKUP(F244,classifications!I$2:K$28,3,FALSE))</f>
        <v>Predominantly Urban</v>
      </c>
      <c r="I244" s="29">
        <v>110</v>
      </c>
      <c r="J244" s="29">
        <v>60</v>
      </c>
      <c r="K244" s="29">
        <v>0</v>
      </c>
      <c r="L244" s="29">
        <v>170</v>
      </c>
      <c r="M244" s="25"/>
      <c r="N244" s="29">
        <v>70</v>
      </c>
      <c r="O244" s="25">
        <v>20</v>
      </c>
      <c r="P244" s="25">
        <v>0</v>
      </c>
      <c r="Q244" s="25">
        <v>90</v>
      </c>
      <c r="T244" s="25"/>
      <c r="U244" s="25"/>
      <c r="V244" s="25"/>
      <c r="W244" s="25"/>
      <c r="X244" s="25"/>
      <c r="Y244" s="25"/>
      <c r="Z244" s="25"/>
      <c r="AA244" s="25"/>
      <c r="AB244" s="25"/>
      <c r="AC244" s="25"/>
      <c r="AD244" s="25"/>
      <c r="AE244" s="29"/>
      <c r="AF244" s="29"/>
      <c r="AG244" s="29"/>
      <c r="AH244" s="29"/>
      <c r="AI244" s="29"/>
      <c r="AJ244" s="29"/>
      <c r="AK244" s="29"/>
      <c r="AL244" s="29"/>
      <c r="AM244" s="29"/>
    </row>
    <row r="245" spans="1:39" x14ac:dyDescent="0.3">
      <c r="A245" s="108"/>
      <c r="B245" s="108"/>
      <c r="C245" s="108"/>
      <c r="D245" s="108"/>
      <c r="E245" s="108"/>
      <c r="F245" s="108"/>
      <c r="G245" s="108"/>
      <c r="H245" s="108"/>
      <c r="I245" s="25"/>
      <c r="J245" s="25"/>
      <c r="K245" s="25"/>
      <c r="L245" s="25"/>
      <c r="M245" s="25"/>
      <c r="N245" s="25"/>
      <c r="O245" s="106" t="s">
        <v>1365</v>
      </c>
      <c r="P245" s="106" t="s">
        <v>1365</v>
      </c>
      <c r="Q245" s="106" t="s">
        <v>1365</v>
      </c>
      <c r="T245" s="25"/>
      <c r="U245" s="25"/>
      <c r="V245" s="25"/>
      <c r="W245" s="25"/>
      <c r="X245" s="25"/>
      <c r="Y245" s="25"/>
      <c r="Z245" s="25"/>
      <c r="AA245" s="25"/>
      <c r="AB245" s="25"/>
      <c r="AC245" s="25"/>
      <c r="AD245" s="25"/>
      <c r="AE245" s="29"/>
      <c r="AF245" s="29"/>
      <c r="AG245" s="29"/>
      <c r="AH245" s="29"/>
      <c r="AI245" s="29"/>
      <c r="AJ245" s="29"/>
      <c r="AK245" s="29"/>
      <c r="AL245" s="29"/>
      <c r="AM245" s="29"/>
    </row>
    <row r="246" spans="1:39" ht="52.8" x14ac:dyDescent="0.3">
      <c r="A246" s="108"/>
      <c r="B246" s="108" t="s">
        <v>1401</v>
      </c>
      <c r="C246" s="108" t="s">
        <v>979</v>
      </c>
      <c r="D246" s="108"/>
      <c r="E246" s="108" t="s">
        <v>980</v>
      </c>
      <c r="F246" s="108" t="s">
        <v>980</v>
      </c>
      <c r="G246" s="108" t="str">
        <f>VLOOKUP(F246,regions!A$2:C$419,3,FALSE)</f>
        <v>Shire county</v>
      </c>
      <c r="H246" s="108"/>
      <c r="I246" s="29">
        <v>1690</v>
      </c>
      <c r="J246" s="29">
        <v>320</v>
      </c>
      <c r="K246" s="29">
        <v>30</v>
      </c>
      <c r="L246" s="29">
        <v>2040</v>
      </c>
      <c r="M246" s="25"/>
      <c r="N246" s="29">
        <v>2280</v>
      </c>
      <c r="O246" s="25">
        <v>380</v>
      </c>
      <c r="P246" s="25">
        <v>10</v>
      </c>
      <c r="Q246" s="109">
        <v>2670</v>
      </c>
      <c r="T246" s="25"/>
      <c r="U246" s="25"/>
      <c r="V246" s="25"/>
      <c r="W246" s="25"/>
      <c r="X246" s="25"/>
      <c r="Y246" s="25"/>
      <c r="Z246" s="25"/>
      <c r="AA246" s="25"/>
      <c r="AB246" s="25"/>
      <c r="AC246" s="25"/>
      <c r="AD246" s="25"/>
      <c r="AE246" s="29"/>
      <c r="AF246" s="29"/>
      <c r="AG246" s="29"/>
      <c r="AH246" s="29"/>
      <c r="AI246" s="29"/>
      <c r="AJ246" s="29"/>
      <c r="AK246" s="29"/>
      <c r="AL246" s="29"/>
      <c r="AM246" s="29"/>
    </row>
    <row r="247" spans="1:39" ht="52.8" x14ac:dyDescent="0.3">
      <c r="A247" s="108" t="s">
        <v>981</v>
      </c>
      <c r="B247" s="108" t="s">
        <v>982</v>
      </c>
      <c r="C247" s="108" t="s">
        <v>983</v>
      </c>
      <c r="D247" s="108"/>
      <c r="E247" s="108"/>
      <c r="F247" s="108" t="s">
        <v>984</v>
      </c>
      <c r="G247" s="108" t="str">
        <f>VLOOKUP(F247,regions!A$2:C$419,3,FALSE)</f>
        <v>Shire district</v>
      </c>
      <c r="H247" s="108" t="str">
        <f>IFERROR(VLOOKUP(F247,classifications!A$3:C$328,3,FALSE),VLOOKUP(F247,classifications!I$2:K$28,3,FALSE))</f>
        <v>Predominantly Rural</v>
      </c>
      <c r="I247" s="29">
        <v>410</v>
      </c>
      <c r="J247" s="29">
        <v>20</v>
      </c>
      <c r="K247" s="29">
        <v>0</v>
      </c>
      <c r="L247" s="29">
        <v>420</v>
      </c>
      <c r="M247" s="25"/>
      <c r="N247" s="29">
        <v>410</v>
      </c>
      <c r="O247" s="25">
        <v>40</v>
      </c>
      <c r="P247" s="25">
        <v>0</v>
      </c>
      <c r="Q247" s="25">
        <v>450</v>
      </c>
      <c r="T247" s="25"/>
      <c r="U247" s="25"/>
      <c r="V247" s="25"/>
      <c r="W247" s="25"/>
      <c r="X247" s="25"/>
      <c r="Y247" s="25"/>
      <c r="Z247" s="25"/>
      <c r="AA247" s="25"/>
      <c r="AB247" s="25"/>
      <c r="AC247" s="25"/>
      <c r="AD247" s="25"/>
      <c r="AE247" s="29"/>
      <c r="AF247" s="29"/>
      <c r="AG247" s="29"/>
      <c r="AH247" s="29"/>
      <c r="AI247" s="29"/>
      <c r="AJ247" s="29"/>
      <c r="AK247" s="29"/>
      <c r="AL247" s="29"/>
      <c r="AM247" s="29"/>
    </row>
    <row r="248" spans="1:39" ht="52.8" x14ac:dyDescent="0.3">
      <c r="A248" s="108" t="s">
        <v>985</v>
      </c>
      <c r="B248" s="108" t="s">
        <v>986</v>
      </c>
      <c r="C248" s="108" t="s">
        <v>987</v>
      </c>
      <c r="D248" s="108"/>
      <c r="E248" s="108"/>
      <c r="F248" s="108" t="s">
        <v>988</v>
      </c>
      <c r="G248" s="108" t="str">
        <f>VLOOKUP(F248,regions!A$2:C$419,3,FALSE)</f>
        <v>Shire district</v>
      </c>
      <c r="H248" s="108" t="str">
        <f>IFERROR(VLOOKUP(F248,classifications!A$3:C$328,3,FALSE),VLOOKUP(F248,classifications!I$2:K$28,3,FALSE))</f>
        <v>Urban with Significant Rural</v>
      </c>
      <c r="I248" s="29">
        <v>120</v>
      </c>
      <c r="J248" s="29">
        <v>0</v>
      </c>
      <c r="K248" s="29">
        <v>20</v>
      </c>
      <c r="L248" s="29">
        <v>140</v>
      </c>
      <c r="M248" s="25"/>
      <c r="N248" s="29">
        <v>150</v>
      </c>
      <c r="O248" s="25">
        <v>30</v>
      </c>
      <c r="P248" s="25">
        <v>10</v>
      </c>
      <c r="Q248" s="25">
        <v>200</v>
      </c>
      <c r="T248" s="25"/>
      <c r="U248" s="25"/>
      <c r="V248" s="25"/>
      <c r="W248" s="25"/>
      <c r="X248" s="25"/>
      <c r="Y248" s="25"/>
      <c r="Z248" s="25"/>
      <c r="AA248" s="25"/>
      <c r="AB248" s="25"/>
      <c r="AC248" s="25"/>
      <c r="AD248" s="25"/>
      <c r="AE248" s="29"/>
      <c r="AF248" s="29"/>
      <c r="AG248" s="29"/>
      <c r="AH248" s="29"/>
      <c r="AI248" s="29"/>
      <c r="AJ248" s="29"/>
      <c r="AK248" s="29"/>
      <c r="AL248" s="29"/>
      <c r="AM248" s="29"/>
    </row>
    <row r="249" spans="1:39" ht="52.8" x14ac:dyDescent="0.3">
      <c r="A249" s="108" t="s">
        <v>989</v>
      </c>
      <c r="B249" s="108" t="s">
        <v>990</v>
      </c>
      <c r="C249" s="108" t="s">
        <v>991</v>
      </c>
      <c r="D249" s="108"/>
      <c r="E249" s="108"/>
      <c r="F249" s="108" t="s">
        <v>992</v>
      </c>
      <c r="G249" s="108" t="str">
        <f>VLOOKUP(F249,regions!A$2:C$419,3,FALSE)</f>
        <v>Shire district</v>
      </c>
      <c r="H249" s="108" t="str">
        <f>IFERROR(VLOOKUP(F249,classifications!A$3:C$328,3,FALSE),VLOOKUP(F249,classifications!I$2:K$28,3,FALSE))</f>
        <v>Urban with Significant Rural</v>
      </c>
      <c r="I249" s="29">
        <v>180</v>
      </c>
      <c r="J249" s="29">
        <v>40</v>
      </c>
      <c r="K249" s="29">
        <v>0</v>
      </c>
      <c r="L249" s="29">
        <v>220</v>
      </c>
      <c r="M249" s="25"/>
      <c r="N249" s="29">
        <v>220</v>
      </c>
      <c r="O249" s="25">
        <v>0</v>
      </c>
      <c r="P249" s="25">
        <v>0</v>
      </c>
      <c r="Q249" s="25">
        <v>220</v>
      </c>
      <c r="T249" s="25"/>
      <c r="U249" s="25"/>
      <c r="V249" s="25"/>
      <c r="W249" s="25"/>
      <c r="X249" s="25"/>
      <c r="Y249" s="25"/>
      <c r="Z249" s="25"/>
      <c r="AA249" s="25"/>
      <c r="AB249" s="25"/>
      <c r="AC249" s="25"/>
      <c r="AD249" s="25"/>
      <c r="AE249" s="29"/>
      <c r="AF249" s="29"/>
      <c r="AG249" s="29"/>
      <c r="AH249" s="29"/>
      <c r="AI249" s="29"/>
      <c r="AJ249" s="29"/>
      <c r="AK249" s="29"/>
      <c r="AL249" s="29"/>
      <c r="AM249" s="29"/>
    </row>
    <row r="250" spans="1:39" ht="52.8" x14ac:dyDescent="0.3">
      <c r="A250" s="108" t="s">
        <v>993</v>
      </c>
      <c r="B250" s="108" t="s">
        <v>994</v>
      </c>
      <c r="C250" s="108" t="s">
        <v>995</v>
      </c>
      <c r="D250" s="108"/>
      <c r="E250" s="108"/>
      <c r="F250" s="108" t="s">
        <v>996</v>
      </c>
      <c r="G250" s="108" t="str">
        <f>VLOOKUP(F250,regions!A$2:C$419,3,FALSE)</f>
        <v>Shire district</v>
      </c>
      <c r="H250" s="108" t="str">
        <f>IFERROR(VLOOKUP(F250,classifications!A$3:C$328,3,FALSE),VLOOKUP(F250,classifications!I$2:K$28,3,FALSE))</f>
        <v>Predominantly Rural</v>
      </c>
      <c r="I250" s="29">
        <v>290</v>
      </c>
      <c r="J250" s="29">
        <v>60</v>
      </c>
      <c r="K250" s="29">
        <v>0</v>
      </c>
      <c r="L250" s="29">
        <v>350</v>
      </c>
      <c r="M250" s="25"/>
      <c r="N250" s="29">
        <v>290</v>
      </c>
      <c r="O250" s="25">
        <v>100</v>
      </c>
      <c r="P250" s="25">
        <v>0</v>
      </c>
      <c r="Q250" s="25">
        <v>390</v>
      </c>
      <c r="T250" s="25"/>
      <c r="U250" s="25"/>
      <c r="V250" s="25"/>
      <c r="W250" s="25"/>
      <c r="X250" s="25"/>
      <c r="Y250" s="25"/>
      <c r="Z250" s="25"/>
      <c r="AA250" s="25"/>
      <c r="AB250" s="25"/>
      <c r="AC250" s="25"/>
      <c r="AD250" s="25"/>
      <c r="AE250" s="29"/>
      <c r="AF250" s="29"/>
      <c r="AG250" s="29"/>
      <c r="AH250" s="29"/>
      <c r="AI250" s="29"/>
      <c r="AJ250" s="29"/>
      <c r="AK250" s="29"/>
      <c r="AL250" s="29"/>
      <c r="AM250" s="29"/>
    </row>
    <row r="251" spans="1:39" ht="52.8" x14ac:dyDescent="0.3">
      <c r="A251" s="108" t="s">
        <v>997</v>
      </c>
      <c r="B251" s="108" t="s">
        <v>998</v>
      </c>
      <c r="C251" s="108" t="s">
        <v>999</v>
      </c>
      <c r="D251" s="108"/>
      <c r="E251" s="108"/>
      <c r="F251" s="108" t="s">
        <v>1000</v>
      </c>
      <c r="G251" s="108" t="str">
        <f>VLOOKUP(F251,regions!A$2:C$419,3,FALSE)</f>
        <v>Shire district</v>
      </c>
      <c r="H251" s="108" t="str">
        <f>IFERROR(VLOOKUP(F251,classifications!A$3:C$328,3,FALSE),VLOOKUP(F251,classifications!I$2:K$28,3,FALSE))</f>
        <v>Predominantly Rural</v>
      </c>
      <c r="I251" s="29">
        <v>120</v>
      </c>
      <c r="J251" s="29">
        <v>30</v>
      </c>
      <c r="K251" s="29">
        <v>0</v>
      </c>
      <c r="L251" s="29">
        <v>150</v>
      </c>
      <c r="M251" s="25"/>
      <c r="N251" s="29">
        <v>150</v>
      </c>
      <c r="O251" s="25">
        <v>40</v>
      </c>
      <c r="P251" s="25">
        <v>0</v>
      </c>
      <c r="Q251" s="25">
        <v>190</v>
      </c>
      <c r="T251" s="25"/>
      <c r="U251" s="25"/>
      <c r="V251" s="25"/>
      <c r="W251" s="25"/>
      <c r="X251" s="25"/>
      <c r="Y251" s="25"/>
      <c r="Z251" s="25"/>
      <c r="AA251" s="25"/>
      <c r="AB251" s="25"/>
      <c r="AC251" s="25"/>
      <c r="AD251" s="25"/>
      <c r="AE251" s="29"/>
      <c r="AF251" s="29"/>
      <c r="AG251" s="29"/>
      <c r="AH251" s="29"/>
      <c r="AI251" s="29"/>
      <c r="AJ251" s="29"/>
      <c r="AK251" s="29"/>
      <c r="AL251" s="29"/>
      <c r="AM251" s="29"/>
    </row>
    <row r="252" spans="1:39" ht="52.8" x14ac:dyDescent="0.3">
      <c r="A252" s="108" t="s">
        <v>1001</v>
      </c>
      <c r="B252" s="108" t="s">
        <v>1002</v>
      </c>
      <c r="C252" s="108" t="s">
        <v>1003</v>
      </c>
      <c r="D252" s="108"/>
      <c r="E252" s="108"/>
      <c r="F252" s="108" t="s">
        <v>1004</v>
      </c>
      <c r="G252" s="108" t="str">
        <f>VLOOKUP(F252,regions!A$2:C$419,3,FALSE)</f>
        <v>Shire district</v>
      </c>
      <c r="H252" s="108" t="str">
        <f>IFERROR(VLOOKUP(F252,classifications!A$3:C$328,3,FALSE),VLOOKUP(F252,classifications!I$2:K$28,3,FALSE))</f>
        <v>Predominantly Urban</v>
      </c>
      <c r="I252" s="29">
        <v>130</v>
      </c>
      <c r="J252" s="29">
        <v>100</v>
      </c>
      <c r="K252" s="29">
        <v>20</v>
      </c>
      <c r="L252" s="29">
        <v>240</v>
      </c>
      <c r="M252" s="25"/>
      <c r="N252" s="29">
        <v>530</v>
      </c>
      <c r="O252" s="25">
        <v>60</v>
      </c>
      <c r="P252" s="25">
        <v>0</v>
      </c>
      <c r="Q252" s="25">
        <v>580</v>
      </c>
      <c r="T252" s="25"/>
      <c r="U252" s="25"/>
      <c r="V252" s="25"/>
      <c r="W252" s="25"/>
      <c r="X252" s="25"/>
      <c r="Y252" s="25"/>
      <c r="Z252" s="25"/>
      <c r="AA252" s="25"/>
      <c r="AB252" s="25"/>
      <c r="AC252" s="25"/>
      <c r="AD252" s="25"/>
      <c r="AE252" s="29"/>
      <c r="AF252" s="29"/>
      <c r="AG252" s="29"/>
      <c r="AH252" s="29"/>
      <c r="AI252" s="29"/>
      <c r="AJ252" s="29"/>
      <c r="AK252" s="29"/>
      <c r="AL252" s="29"/>
      <c r="AM252" s="29"/>
    </row>
    <row r="253" spans="1:39" ht="52.8" x14ac:dyDescent="0.3">
      <c r="A253" s="108" t="s">
        <v>1005</v>
      </c>
      <c r="B253" s="108" t="s">
        <v>1006</v>
      </c>
      <c r="C253" s="108" t="s">
        <v>1007</v>
      </c>
      <c r="D253" s="108"/>
      <c r="E253" s="108"/>
      <c r="F253" s="108" t="s">
        <v>1008</v>
      </c>
      <c r="G253" s="108" t="str">
        <f>VLOOKUP(F253,regions!A$2:C$419,3,FALSE)</f>
        <v>Shire district</v>
      </c>
      <c r="H253" s="108" t="str">
        <f>IFERROR(VLOOKUP(F253,classifications!A$3:C$328,3,FALSE),VLOOKUP(F253,classifications!I$2:K$28,3,FALSE))</f>
        <v>Predominantly Rural</v>
      </c>
      <c r="I253" s="29">
        <v>440</v>
      </c>
      <c r="J253" s="29">
        <v>90</v>
      </c>
      <c r="K253" s="29">
        <v>0</v>
      </c>
      <c r="L253" s="29">
        <v>540</v>
      </c>
      <c r="M253" s="25"/>
      <c r="N253" s="29">
        <v>530</v>
      </c>
      <c r="O253" s="25">
        <v>120</v>
      </c>
      <c r="P253" s="25">
        <v>0</v>
      </c>
      <c r="Q253" s="25">
        <v>650</v>
      </c>
      <c r="T253" s="25"/>
      <c r="U253" s="25"/>
      <c r="V253" s="25"/>
      <c r="W253" s="25"/>
      <c r="X253" s="25"/>
      <c r="Y253" s="25"/>
      <c r="Z253" s="25"/>
      <c r="AA253" s="25"/>
      <c r="AB253" s="25"/>
      <c r="AC253" s="25"/>
      <c r="AD253" s="25"/>
      <c r="AE253" s="29"/>
      <c r="AF253" s="29"/>
      <c r="AG253" s="29"/>
      <c r="AH253" s="29"/>
      <c r="AI253" s="29"/>
      <c r="AJ253" s="29"/>
      <c r="AK253" s="29"/>
      <c r="AL253" s="29"/>
      <c r="AM253" s="29"/>
    </row>
    <row r="254" spans="1:39" x14ac:dyDescent="0.3">
      <c r="A254" s="108"/>
      <c r="B254" s="108"/>
      <c r="C254" s="108"/>
      <c r="D254" s="108"/>
      <c r="E254" s="108"/>
      <c r="F254" s="108"/>
      <c r="G254" s="108"/>
      <c r="H254" s="108"/>
      <c r="I254" s="25"/>
      <c r="J254" s="25"/>
      <c r="K254" s="25"/>
      <c r="L254" s="25"/>
      <c r="M254" s="25"/>
      <c r="N254" s="25"/>
      <c r="O254" s="106" t="s">
        <v>1365</v>
      </c>
      <c r="P254" s="106" t="s">
        <v>1365</v>
      </c>
      <c r="Q254" s="106" t="s">
        <v>1365</v>
      </c>
      <c r="T254" s="25"/>
      <c r="U254" s="25"/>
      <c r="V254" s="25"/>
      <c r="W254" s="25"/>
      <c r="X254" s="25"/>
      <c r="Y254" s="25"/>
      <c r="Z254" s="25"/>
      <c r="AA254" s="25"/>
      <c r="AB254" s="25"/>
      <c r="AC254" s="25"/>
      <c r="AD254" s="25"/>
      <c r="AE254" s="29"/>
      <c r="AF254" s="29"/>
      <c r="AG254" s="29"/>
      <c r="AH254" s="29"/>
      <c r="AI254" s="29"/>
      <c r="AJ254" s="29"/>
      <c r="AK254" s="29"/>
      <c r="AL254" s="29"/>
      <c r="AM254" s="29"/>
    </row>
    <row r="255" spans="1:39" ht="52.8" x14ac:dyDescent="0.3">
      <c r="A255" s="108"/>
      <c r="B255" s="108" t="s">
        <v>1402</v>
      </c>
      <c r="C255" s="108" t="s">
        <v>1177</v>
      </c>
      <c r="D255" s="108"/>
      <c r="E255" s="108" t="s">
        <v>1178</v>
      </c>
      <c r="F255" s="108" t="s">
        <v>1178</v>
      </c>
      <c r="G255" s="108" t="str">
        <f>VLOOKUP(F255,regions!A$2:C$419,3,FALSE)</f>
        <v>Shire county</v>
      </c>
      <c r="H255" s="108"/>
      <c r="I255" s="29">
        <v>1280</v>
      </c>
      <c r="J255" s="29">
        <v>350</v>
      </c>
      <c r="K255" s="29">
        <v>0</v>
      </c>
      <c r="L255" s="29">
        <v>1630</v>
      </c>
      <c r="M255" s="25"/>
      <c r="N255" s="29">
        <v>1810</v>
      </c>
      <c r="O255" s="25">
        <v>310</v>
      </c>
      <c r="P255" s="25">
        <v>0</v>
      </c>
      <c r="Q255" s="109">
        <v>2130</v>
      </c>
      <c r="T255" s="25"/>
      <c r="U255" s="25"/>
      <c r="V255" s="25"/>
      <c r="W255" s="25"/>
      <c r="X255" s="25"/>
      <c r="Y255" s="25"/>
      <c r="Z255" s="25"/>
      <c r="AA255" s="25"/>
      <c r="AB255" s="25"/>
      <c r="AC255" s="25"/>
      <c r="AD255" s="25"/>
      <c r="AE255" s="29"/>
      <c r="AF255" s="29"/>
      <c r="AG255" s="29"/>
      <c r="AH255" s="29"/>
      <c r="AI255" s="29"/>
      <c r="AJ255" s="29"/>
      <c r="AK255" s="29"/>
      <c r="AL255" s="29"/>
      <c r="AM255" s="29"/>
    </row>
    <row r="256" spans="1:39" ht="52.8" x14ac:dyDescent="0.3">
      <c r="A256" s="108" t="s">
        <v>1179</v>
      </c>
      <c r="B256" s="108" t="s">
        <v>1180</v>
      </c>
      <c r="C256" s="108" t="s">
        <v>1181</v>
      </c>
      <c r="D256" s="108"/>
      <c r="E256" s="108"/>
      <c r="F256" s="108" t="s">
        <v>1182</v>
      </c>
      <c r="G256" s="108" t="str">
        <f>VLOOKUP(F256,regions!A$2:C$419,3,FALSE)</f>
        <v>Shire district</v>
      </c>
      <c r="H256" s="108" t="str">
        <f>IFERROR(VLOOKUP(F256,classifications!A$3:C$328,3,FALSE),VLOOKUP(F256,classifications!I$2:K$28,3,FALSE))</f>
        <v>Predominantly Rural</v>
      </c>
      <c r="I256" s="29">
        <v>180</v>
      </c>
      <c r="J256" s="29">
        <v>0</v>
      </c>
      <c r="K256" s="29">
        <v>0</v>
      </c>
      <c r="L256" s="29">
        <v>180</v>
      </c>
      <c r="M256" s="25"/>
      <c r="N256" s="29">
        <v>180</v>
      </c>
      <c r="O256" s="25">
        <v>0</v>
      </c>
      <c r="P256" s="25">
        <v>0</v>
      </c>
      <c r="Q256" s="25">
        <v>180</v>
      </c>
      <c r="T256" s="25"/>
      <c r="U256" s="25"/>
      <c r="V256" s="25"/>
      <c r="W256" s="25"/>
      <c r="X256" s="25"/>
      <c r="Y256" s="25"/>
      <c r="Z256" s="25"/>
      <c r="AA256" s="25"/>
      <c r="AB256" s="25"/>
      <c r="AC256" s="25"/>
      <c r="AD256" s="25"/>
      <c r="AE256" s="29"/>
      <c r="AF256" s="29"/>
      <c r="AG256" s="29"/>
      <c r="AH256" s="29"/>
      <c r="AI256" s="29"/>
      <c r="AJ256" s="29"/>
      <c r="AK256" s="29"/>
      <c r="AL256" s="29"/>
      <c r="AM256" s="29"/>
    </row>
    <row r="257" spans="1:39" ht="52.8" x14ac:dyDescent="0.3">
      <c r="A257" s="108" t="s">
        <v>1183</v>
      </c>
      <c r="B257" s="108" t="s">
        <v>1184</v>
      </c>
      <c r="C257" s="108" t="s">
        <v>1185</v>
      </c>
      <c r="D257" s="108"/>
      <c r="E257" s="108"/>
      <c r="F257" s="108" t="s">
        <v>1186</v>
      </c>
      <c r="G257" s="108" t="str">
        <f>VLOOKUP(F257,regions!A$2:C$419,3,FALSE)</f>
        <v>Shire district</v>
      </c>
      <c r="H257" s="108" t="str">
        <f>IFERROR(VLOOKUP(F257,classifications!A$3:C$328,3,FALSE),VLOOKUP(F257,classifications!I$2:K$28,3,FALSE))</f>
        <v>Predominantly Rural</v>
      </c>
      <c r="I257" s="29">
        <v>320</v>
      </c>
      <c r="J257" s="29">
        <v>90</v>
      </c>
      <c r="K257" s="29">
        <v>0</v>
      </c>
      <c r="L257" s="29">
        <v>410</v>
      </c>
      <c r="M257" s="25"/>
      <c r="N257" s="29">
        <v>260</v>
      </c>
      <c r="O257" s="25">
        <v>100</v>
      </c>
      <c r="P257" s="25">
        <v>0</v>
      </c>
      <c r="Q257" s="25">
        <v>360</v>
      </c>
      <c r="T257" s="25"/>
      <c r="U257" s="25"/>
      <c r="V257" s="25"/>
      <c r="W257" s="25"/>
      <c r="X257" s="25"/>
      <c r="Y257" s="25"/>
      <c r="Z257" s="25"/>
      <c r="AA257" s="25"/>
      <c r="AB257" s="25"/>
      <c r="AC257" s="25"/>
      <c r="AD257" s="25"/>
      <c r="AE257" s="29"/>
      <c r="AF257" s="29"/>
      <c r="AG257" s="29"/>
      <c r="AH257" s="29"/>
      <c r="AI257" s="29"/>
      <c r="AJ257" s="29"/>
      <c r="AK257" s="29"/>
      <c r="AL257" s="29"/>
      <c r="AM257" s="29"/>
    </row>
    <row r="258" spans="1:39" ht="52.8" x14ac:dyDescent="0.3">
      <c r="A258" s="108" t="s">
        <v>1187</v>
      </c>
      <c r="B258" s="108" t="s">
        <v>1188</v>
      </c>
      <c r="C258" s="108" t="s">
        <v>1189</v>
      </c>
      <c r="D258" s="108"/>
      <c r="E258" s="108"/>
      <c r="F258" s="108" t="s">
        <v>1190</v>
      </c>
      <c r="G258" s="108" t="str">
        <f>VLOOKUP(F258,regions!A$2:C$419,3,FALSE)</f>
        <v>Shire district</v>
      </c>
      <c r="H258" s="108" t="str">
        <f>IFERROR(VLOOKUP(F258,classifications!A$3:C$328,3,FALSE),VLOOKUP(F258,classifications!I$2:K$28,3,FALSE))</f>
        <v>Predominantly Urban</v>
      </c>
      <c r="I258" s="29">
        <v>110</v>
      </c>
      <c r="J258" s="29">
        <v>50</v>
      </c>
      <c r="K258" s="29">
        <v>0</v>
      </c>
      <c r="L258" s="29">
        <v>160</v>
      </c>
      <c r="M258" s="25"/>
      <c r="N258" s="29">
        <v>570</v>
      </c>
      <c r="O258" s="25">
        <v>60</v>
      </c>
      <c r="P258" s="25">
        <v>0</v>
      </c>
      <c r="Q258" s="25">
        <v>630</v>
      </c>
      <c r="T258" s="25"/>
      <c r="U258" s="25"/>
      <c r="V258" s="25"/>
      <c r="W258" s="25"/>
      <c r="X258" s="25"/>
      <c r="Y258" s="25"/>
      <c r="Z258" s="25"/>
      <c r="AA258" s="25"/>
      <c r="AB258" s="25"/>
      <c r="AC258" s="25"/>
      <c r="AD258" s="25"/>
      <c r="AE258" s="29"/>
      <c r="AF258" s="29"/>
      <c r="AG258" s="29"/>
      <c r="AH258" s="29"/>
      <c r="AI258" s="29"/>
      <c r="AJ258" s="29"/>
      <c r="AK258" s="29"/>
      <c r="AL258" s="29"/>
      <c r="AM258" s="29"/>
    </row>
    <row r="259" spans="1:39" ht="52.8" x14ac:dyDescent="0.3">
      <c r="A259" s="108" t="s">
        <v>1191</v>
      </c>
      <c r="B259" s="108" t="s">
        <v>1192</v>
      </c>
      <c r="C259" s="108" t="s">
        <v>1193</v>
      </c>
      <c r="D259" s="108"/>
      <c r="E259" s="108"/>
      <c r="F259" s="108" t="s">
        <v>1194</v>
      </c>
      <c r="G259" s="108" t="str">
        <f>VLOOKUP(F259,regions!A$2:C$419,3,FALSE)</f>
        <v>Shire district</v>
      </c>
      <c r="H259" s="108" t="str">
        <f>IFERROR(VLOOKUP(F259,classifications!A$3:C$328,3,FALSE),VLOOKUP(F259,classifications!I$2:K$28,3,FALSE))</f>
        <v>Predominantly Rural</v>
      </c>
      <c r="I259" s="29">
        <v>350</v>
      </c>
      <c r="J259" s="29">
        <v>60</v>
      </c>
      <c r="K259" s="29">
        <v>0</v>
      </c>
      <c r="L259" s="29">
        <v>410</v>
      </c>
      <c r="M259" s="25"/>
      <c r="N259" s="29">
        <v>270</v>
      </c>
      <c r="O259" s="25">
        <v>40</v>
      </c>
      <c r="P259" s="25">
        <v>0</v>
      </c>
      <c r="Q259" s="25">
        <v>310</v>
      </c>
      <c r="T259" s="25"/>
      <c r="U259" s="25"/>
      <c r="V259" s="25"/>
      <c r="W259" s="25"/>
      <c r="X259" s="25"/>
      <c r="Y259" s="25"/>
      <c r="Z259" s="25"/>
      <c r="AA259" s="25"/>
      <c r="AB259" s="25"/>
      <c r="AC259" s="25"/>
      <c r="AD259" s="25"/>
      <c r="AE259" s="29"/>
      <c r="AF259" s="29"/>
      <c r="AG259" s="29"/>
      <c r="AH259" s="29"/>
      <c r="AI259" s="29"/>
      <c r="AJ259" s="29"/>
      <c r="AK259" s="29"/>
      <c r="AL259" s="29"/>
      <c r="AM259" s="29"/>
    </row>
    <row r="260" spans="1:39" ht="52.8" x14ac:dyDescent="0.3">
      <c r="A260" s="108" t="s">
        <v>1195</v>
      </c>
      <c r="B260" s="108" t="s">
        <v>1196</v>
      </c>
      <c r="C260" s="108" t="s">
        <v>1197</v>
      </c>
      <c r="D260" s="108"/>
      <c r="E260" s="108"/>
      <c r="F260" s="108" t="s">
        <v>1198</v>
      </c>
      <c r="G260" s="108" t="str">
        <f>VLOOKUP(F260,regions!A$2:C$419,3,FALSE)</f>
        <v>Shire district</v>
      </c>
      <c r="H260" s="108" t="str">
        <f>IFERROR(VLOOKUP(F260,classifications!A$3:C$328,3,FALSE),VLOOKUP(F260,classifications!I$2:K$28,3,FALSE))</f>
        <v>Predominantly Rural</v>
      </c>
      <c r="I260" s="29">
        <v>110</v>
      </c>
      <c r="J260" s="29">
        <v>100</v>
      </c>
      <c r="K260" s="29">
        <v>0</v>
      </c>
      <c r="L260" s="29">
        <v>210</v>
      </c>
      <c r="M260" s="25"/>
      <c r="N260" s="29">
        <v>150</v>
      </c>
      <c r="O260" s="25">
        <v>80</v>
      </c>
      <c r="P260" s="25">
        <v>0</v>
      </c>
      <c r="Q260" s="25">
        <v>220</v>
      </c>
      <c r="T260" s="25"/>
      <c r="U260" s="25"/>
      <c r="V260" s="25"/>
      <c r="W260" s="25"/>
      <c r="X260" s="25"/>
      <c r="Y260" s="25"/>
      <c r="Z260" s="25"/>
      <c r="AA260" s="25"/>
      <c r="AB260" s="25"/>
      <c r="AC260" s="25"/>
      <c r="AD260" s="25"/>
      <c r="AE260" s="29"/>
      <c r="AF260" s="29"/>
      <c r="AG260" s="29"/>
      <c r="AH260" s="29"/>
      <c r="AI260" s="29"/>
      <c r="AJ260" s="29"/>
      <c r="AK260" s="29"/>
      <c r="AL260" s="29"/>
      <c r="AM260" s="29"/>
    </row>
    <row r="261" spans="1:39" ht="52.8" x14ac:dyDescent="0.3">
      <c r="A261" s="108" t="s">
        <v>1199</v>
      </c>
      <c r="B261" s="108" t="s">
        <v>1200</v>
      </c>
      <c r="C261" s="108" t="s">
        <v>1201</v>
      </c>
      <c r="D261" s="108"/>
      <c r="E261" s="108"/>
      <c r="F261" s="108" t="s">
        <v>1202</v>
      </c>
      <c r="G261" s="108" t="str">
        <f>VLOOKUP(F261,regions!A$2:C$419,3,FALSE)</f>
        <v>Shire district</v>
      </c>
      <c r="H261" s="108" t="str">
        <f>IFERROR(VLOOKUP(F261,classifications!A$3:C$328,3,FALSE),VLOOKUP(F261,classifications!I$2:K$28,3,FALSE))</f>
        <v>Predominantly Rural</v>
      </c>
      <c r="I261" s="29">
        <v>90</v>
      </c>
      <c r="J261" s="29">
        <v>50</v>
      </c>
      <c r="K261" s="29">
        <v>0</v>
      </c>
      <c r="L261" s="29">
        <v>150</v>
      </c>
      <c r="M261" s="25"/>
      <c r="N261" s="29">
        <v>240</v>
      </c>
      <c r="O261" s="25">
        <v>40</v>
      </c>
      <c r="P261" s="25">
        <v>0</v>
      </c>
      <c r="Q261" s="25">
        <v>280</v>
      </c>
      <c r="T261" s="25"/>
      <c r="U261" s="25"/>
      <c r="V261" s="25"/>
      <c r="W261" s="25"/>
      <c r="X261" s="25"/>
      <c r="Y261" s="25"/>
      <c r="Z261" s="25"/>
      <c r="AA261" s="25"/>
      <c r="AB261" s="25"/>
      <c r="AC261" s="25"/>
      <c r="AD261" s="25"/>
      <c r="AE261" s="29"/>
      <c r="AF261" s="29"/>
      <c r="AG261" s="29"/>
      <c r="AH261" s="29"/>
      <c r="AI261" s="29"/>
      <c r="AJ261" s="29"/>
      <c r="AK261" s="29"/>
      <c r="AL261" s="29"/>
      <c r="AM261" s="29"/>
    </row>
    <row r="262" spans="1:39" ht="52.8" x14ac:dyDescent="0.3">
      <c r="A262" s="108" t="s">
        <v>1203</v>
      </c>
      <c r="B262" s="108" t="s">
        <v>1204</v>
      </c>
      <c r="C262" s="108" t="s">
        <v>1205</v>
      </c>
      <c r="D262" s="108"/>
      <c r="E262" s="108"/>
      <c r="F262" s="108" t="s">
        <v>1206</v>
      </c>
      <c r="G262" s="108" t="str">
        <f>VLOOKUP(F262,regions!A$2:C$419,3,FALSE)</f>
        <v>Shire district</v>
      </c>
      <c r="H262" s="108" t="str">
        <f>IFERROR(VLOOKUP(F262,classifications!A$3:C$328,3,FALSE),VLOOKUP(F262,classifications!I$2:K$28,3,FALSE))</f>
        <v>Urban with Significant Rural</v>
      </c>
      <c r="I262" s="29">
        <v>110</v>
      </c>
      <c r="J262" s="29">
        <v>10</v>
      </c>
      <c r="K262" s="29">
        <v>0</v>
      </c>
      <c r="L262" s="29">
        <v>120</v>
      </c>
      <c r="M262" s="25"/>
      <c r="N262" s="29">
        <v>150</v>
      </c>
      <c r="O262" s="25">
        <v>0</v>
      </c>
      <c r="P262" s="25">
        <v>0</v>
      </c>
      <c r="Q262" s="25">
        <v>150</v>
      </c>
      <c r="T262" s="25"/>
      <c r="U262" s="25"/>
      <c r="V262" s="25"/>
      <c r="W262" s="25"/>
      <c r="X262" s="25"/>
      <c r="Y262" s="25"/>
      <c r="Z262" s="25"/>
      <c r="AA262" s="25"/>
      <c r="AB262" s="25"/>
      <c r="AC262" s="25"/>
      <c r="AD262" s="25"/>
      <c r="AE262" s="29"/>
      <c r="AF262" s="29"/>
      <c r="AG262" s="29"/>
      <c r="AH262" s="29"/>
      <c r="AI262" s="29"/>
      <c r="AJ262" s="29"/>
      <c r="AK262" s="29"/>
      <c r="AL262" s="29"/>
      <c r="AM262" s="29"/>
    </row>
    <row r="263" spans="1:39" x14ac:dyDescent="0.3">
      <c r="A263" s="108"/>
      <c r="B263" s="108"/>
      <c r="C263" s="108"/>
      <c r="D263" s="108"/>
      <c r="E263" s="108"/>
      <c r="F263" s="108"/>
      <c r="G263" s="108"/>
      <c r="H263" s="108"/>
      <c r="I263" s="25"/>
      <c r="J263" s="25"/>
      <c r="K263" s="25"/>
      <c r="L263" s="25"/>
      <c r="M263" s="25"/>
      <c r="N263" s="25"/>
      <c r="O263" s="106" t="s">
        <v>1365</v>
      </c>
      <c r="P263" s="106" t="s">
        <v>1365</v>
      </c>
      <c r="Q263" s="106" t="s">
        <v>1365</v>
      </c>
      <c r="T263" s="25"/>
      <c r="U263" s="25"/>
      <c r="V263" s="25"/>
      <c r="W263" s="25"/>
      <c r="X263" s="25"/>
      <c r="Y263" s="25"/>
      <c r="Z263" s="25"/>
      <c r="AA263" s="25"/>
      <c r="AB263" s="25"/>
      <c r="AC263" s="25"/>
      <c r="AD263" s="25"/>
      <c r="AE263" s="29"/>
      <c r="AF263" s="29"/>
      <c r="AG263" s="29"/>
      <c r="AH263" s="29"/>
      <c r="AI263" s="29"/>
      <c r="AJ263" s="29"/>
      <c r="AK263" s="29"/>
      <c r="AL263" s="29"/>
      <c r="AM263" s="29"/>
    </row>
    <row r="264" spans="1:39" x14ac:dyDescent="0.3">
      <c r="A264" s="108"/>
      <c r="B264" s="108"/>
      <c r="C264" s="108"/>
      <c r="D264" s="108"/>
      <c r="E264" s="108"/>
      <c r="F264" s="108"/>
      <c r="G264" s="108"/>
      <c r="H264" s="108"/>
      <c r="I264" s="25"/>
      <c r="J264" s="25"/>
      <c r="K264" s="25"/>
      <c r="L264" s="25"/>
      <c r="M264" s="25"/>
      <c r="N264" s="25"/>
      <c r="O264" s="106" t="s">
        <v>1365</v>
      </c>
      <c r="P264" s="106" t="s">
        <v>1365</v>
      </c>
      <c r="Q264" s="106" t="s">
        <v>1365</v>
      </c>
      <c r="T264" s="25"/>
      <c r="U264" s="25"/>
      <c r="V264" s="25"/>
      <c r="W264" s="25"/>
      <c r="X264" s="25"/>
      <c r="Y264" s="25"/>
      <c r="Z264" s="25"/>
      <c r="AA264" s="25"/>
      <c r="AB264" s="25"/>
      <c r="AC264" s="25"/>
      <c r="AD264" s="25"/>
      <c r="AE264" s="29"/>
      <c r="AF264" s="29"/>
      <c r="AG264" s="29"/>
      <c r="AH264" s="29"/>
      <c r="AI264" s="29"/>
      <c r="AJ264" s="29"/>
      <c r="AK264" s="29"/>
      <c r="AL264" s="29"/>
      <c r="AM264" s="29"/>
    </row>
    <row r="265" spans="1:39" x14ac:dyDescent="0.3">
      <c r="A265" s="108"/>
      <c r="B265" s="108" t="s">
        <v>1403</v>
      </c>
      <c r="C265" s="108" t="s">
        <v>1404</v>
      </c>
      <c r="D265" s="108" t="s">
        <v>1405</v>
      </c>
      <c r="E265" s="108"/>
      <c r="F265" s="108"/>
      <c r="G265" s="108"/>
      <c r="H265" s="108"/>
      <c r="I265" s="29">
        <v>9170</v>
      </c>
      <c r="J265" s="29">
        <v>5910</v>
      </c>
      <c r="K265" s="29">
        <v>30</v>
      </c>
      <c r="L265" s="29">
        <v>15110</v>
      </c>
      <c r="M265" s="25"/>
      <c r="N265" s="29">
        <v>13100</v>
      </c>
      <c r="O265" s="109">
        <v>7250</v>
      </c>
      <c r="P265" s="25">
        <v>20</v>
      </c>
      <c r="Q265" s="109">
        <v>20370</v>
      </c>
      <c r="T265" s="25"/>
      <c r="U265" s="25"/>
      <c r="V265" s="25"/>
      <c r="W265" s="25"/>
      <c r="X265" s="25"/>
      <c r="Y265" s="25"/>
      <c r="Z265" s="25"/>
      <c r="AA265" s="25"/>
      <c r="AB265" s="25"/>
      <c r="AC265" s="25"/>
      <c r="AD265" s="25"/>
      <c r="AE265" s="29"/>
      <c r="AF265" s="29"/>
      <c r="AG265" s="29"/>
      <c r="AH265" s="29"/>
      <c r="AI265" s="29"/>
      <c r="AJ265" s="29"/>
      <c r="AK265" s="29"/>
      <c r="AL265" s="29"/>
      <c r="AM265" s="29"/>
    </row>
    <row r="266" spans="1:39" x14ac:dyDescent="0.3">
      <c r="A266" s="108"/>
      <c r="B266" s="108"/>
      <c r="C266" s="108"/>
      <c r="D266" s="108"/>
      <c r="E266" s="108"/>
      <c r="F266" s="108"/>
      <c r="G266" s="108"/>
      <c r="H266" s="108"/>
      <c r="I266" s="25"/>
      <c r="J266" s="25"/>
      <c r="K266" s="25"/>
      <c r="L266" s="25"/>
      <c r="M266" s="25"/>
      <c r="N266" s="25"/>
      <c r="O266" s="106" t="s">
        <v>1365</v>
      </c>
      <c r="P266" s="106" t="s">
        <v>1365</v>
      </c>
      <c r="Q266" s="106" t="s">
        <v>1365</v>
      </c>
      <c r="T266" s="25"/>
      <c r="U266" s="25"/>
      <c r="V266" s="25"/>
      <c r="W266" s="25"/>
      <c r="X266" s="25"/>
      <c r="Y266" s="25"/>
      <c r="Z266" s="25"/>
      <c r="AA266" s="25"/>
      <c r="AB266" s="25"/>
      <c r="AC266" s="25"/>
      <c r="AD266" s="25"/>
      <c r="AE266" s="29"/>
      <c r="AF266" s="29"/>
      <c r="AG266" s="29"/>
      <c r="AH266" s="29"/>
      <c r="AI266" s="29"/>
      <c r="AJ266" s="29"/>
      <c r="AK266" s="29"/>
      <c r="AL266" s="29"/>
      <c r="AM266" s="29"/>
    </row>
    <row r="267" spans="1:39" ht="66" x14ac:dyDescent="0.3">
      <c r="A267" s="108" t="s">
        <v>184</v>
      </c>
      <c r="B267" s="108" t="s">
        <v>185</v>
      </c>
      <c r="C267" s="108" t="s">
        <v>186</v>
      </c>
      <c r="D267" s="108"/>
      <c r="E267" s="108"/>
      <c r="F267" s="108" t="s">
        <v>187</v>
      </c>
      <c r="G267" s="108" t="str">
        <f>VLOOKUP(F267,regions!A$2:C$419,3,FALSE)</f>
        <v>London borough</v>
      </c>
      <c r="H267" s="108" t="str">
        <f>IFERROR(VLOOKUP(F267,classifications!A$3:C$328,3,FALSE),VLOOKUP(F267,classifications!I$2:K$28,3,FALSE))</f>
        <v>Predominantly Urban</v>
      </c>
      <c r="I267" s="29">
        <v>90</v>
      </c>
      <c r="J267" s="29">
        <v>90</v>
      </c>
      <c r="K267" s="29">
        <v>0</v>
      </c>
      <c r="L267" s="29">
        <v>190</v>
      </c>
      <c r="M267" s="25"/>
      <c r="N267" s="29">
        <v>170</v>
      </c>
      <c r="O267" s="25">
        <v>130</v>
      </c>
      <c r="P267" s="25">
        <v>0</v>
      </c>
      <c r="Q267" s="25">
        <v>300</v>
      </c>
      <c r="T267" s="25"/>
      <c r="U267" s="25"/>
      <c r="V267" s="25"/>
      <c r="W267" s="25"/>
      <c r="X267" s="25"/>
      <c r="Y267" s="25"/>
      <c r="Z267" s="25"/>
      <c r="AA267" s="25"/>
      <c r="AB267" s="25"/>
      <c r="AC267" s="25"/>
      <c r="AD267" s="25"/>
      <c r="AE267" s="29"/>
      <c r="AF267" s="29"/>
      <c r="AG267" s="29"/>
      <c r="AH267" s="29"/>
      <c r="AI267" s="29"/>
      <c r="AJ267" s="29"/>
      <c r="AK267" s="29"/>
      <c r="AL267" s="29"/>
      <c r="AM267" s="29"/>
    </row>
    <row r="268" spans="1:39" ht="66" x14ac:dyDescent="0.3">
      <c r="A268" s="108" t="s">
        <v>188</v>
      </c>
      <c r="B268" s="108" t="s">
        <v>189</v>
      </c>
      <c r="C268" s="108" t="s">
        <v>190</v>
      </c>
      <c r="D268" s="108"/>
      <c r="E268" s="108"/>
      <c r="F268" s="108" t="s">
        <v>191</v>
      </c>
      <c r="G268" s="108" t="str">
        <f>VLOOKUP(F268,regions!A$2:C$419,3,FALSE)</f>
        <v>London borough</v>
      </c>
      <c r="H268" s="108" t="str">
        <f>IFERROR(VLOOKUP(F268,classifications!A$3:C$328,3,FALSE),VLOOKUP(F268,classifications!I$2:K$28,3,FALSE))</f>
        <v>Predominantly Urban</v>
      </c>
      <c r="I268" s="29">
        <v>1150</v>
      </c>
      <c r="J268" s="29">
        <v>1200</v>
      </c>
      <c r="K268" s="29">
        <v>0</v>
      </c>
      <c r="L268" s="29">
        <v>2350</v>
      </c>
      <c r="M268" s="25"/>
      <c r="N268" s="29">
        <v>510</v>
      </c>
      <c r="O268" s="25">
        <v>140</v>
      </c>
      <c r="P268" s="25">
        <v>0</v>
      </c>
      <c r="Q268" s="25">
        <v>650</v>
      </c>
      <c r="T268" s="25"/>
      <c r="U268" s="25"/>
      <c r="V268" s="25"/>
      <c r="W268" s="25"/>
      <c r="X268" s="25"/>
      <c r="Y268" s="25"/>
      <c r="Z268" s="25"/>
      <c r="AA268" s="25"/>
      <c r="AB268" s="25"/>
      <c r="AC268" s="25"/>
      <c r="AD268" s="25"/>
      <c r="AE268" s="29"/>
      <c r="AF268" s="29"/>
      <c r="AG268" s="29"/>
      <c r="AH268" s="29"/>
      <c r="AI268" s="29"/>
      <c r="AJ268" s="29"/>
      <c r="AK268" s="29"/>
      <c r="AL268" s="29"/>
      <c r="AM268" s="29"/>
    </row>
    <row r="269" spans="1:39" ht="66" x14ac:dyDescent="0.3">
      <c r="A269" s="108" t="s">
        <v>192</v>
      </c>
      <c r="B269" s="108" t="s">
        <v>193</v>
      </c>
      <c r="C269" s="108" t="s">
        <v>194</v>
      </c>
      <c r="D269" s="108"/>
      <c r="E269" s="108"/>
      <c r="F269" s="108" t="s">
        <v>195</v>
      </c>
      <c r="G269" s="108" t="str">
        <f>VLOOKUP(F269,regions!A$2:C$419,3,FALSE)</f>
        <v>London borough</v>
      </c>
      <c r="H269" s="108" t="str">
        <f>IFERROR(VLOOKUP(F269,classifications!A$3:C$328,3,FALSE),VLOOKUP(F269,classifications!I$2:K$28,3,FALSE))</f>
        <v>Predominantly Urban</v>
      </c>
      <c r="I269" s="29">
        <v>50</v>
      </c>
      <c r="J269" s="29">
        <v>50</v>
      </c>
      <c r="K269" s="29">
        <v>0</v>
      </c>
      <c r="L269" s="29">
        <v>100</v>
      </c>
      <c r="M269" s="25"/>
      <c r="N269" s="29">
        <v>110</v>
      </c>
      <c r="O269" s="25">
        <v>250</v>
      </c>
      <c r="P269" s="25">
        <v>0</v>
      </c>
      <c r="Q269" s="25">
        <v>360</v>
      </c>
      <c r="T269" s="25"/>
      <c r="U269" s="25"/>
      <c r="V269" s="25"/>
      <c r="W269" s="25"/>
      <c r="X269" s="25"/>
      <c r="Y269" s="25"/>
      <c r="Z269" s="25"/>
      <c r="AA269" s="25"/>
      <c r="AB269" s="25"/>
      <c r="AC269" s="25"/>
      <c r="AD269" s="25"/>
      <c r="AE269" s="29"/>
      <c r="AF269" s="29"/>
      <c r="AG269" s="29"/>
      <c r="AH269" s="29"/>
      <c r="AI269" s="29"/>
      <c r="AJ269" s="29"/>
      <c r="AK269" s="29"/>
      <c r="AL269" s="29"/>
      <c r="AM269" s="29"/>
    </row>
    <row r="270" spans="1:39" ht="66" x14ac:dyDescent="0.3">
      <c r="A270" s="108" t="s">
        <v>196</v>
      </c>
      <c r="B270" s="108" t="s">
        <v>197</v>
      </c>
      <c r="C270" s="108" t="s">
        <v>198</v>
      </c>
      <c r="D270" s="108"/>
      <c r="E270" s="108"/>
      <c r="F270" s="108" t="s">
        <v>199</v>
      </c>
      <c r="G270" s="108" t="str">
        <f>VLOOKUP(F270,regions!A$2:C$419,3,FALSE)</f>
        <v>London borough</v>
      </c>
      <c r="H270" s="108" t="str">
        <f>IFERROR(VLOOKUP(F270,classifications!A$3:C$328,3,FALSE),VLOOKUP(F270,classifications!I$2:K$28,3,FALSE))</f>
        <v>Predominantly Urban</v>
      </c>
      <c r="I270" s="25" t="s">
        <v>1370</v>
      </c>
      <c r="J270" s="25" t="s">
        <v>1370</v>
      </c>
      <c r="K270" s="25" t="s">
        <v>1370</v>
      </c>
      <c r="L270" s="25" t="s">
        <v>1370</v>
      </c>
      <c r="M270" s="25"/>
      <c r="N270" s="25" t="s">
        <v>1370</v>
      </c>
      <c r="O270" s="25" t="s">
        <v>1370</v>
      </c>
      <c r="P270" s="25" t="s">
        <v>1370</v>
      </c>
      <c r="Q270" s="25" t="s">
        <v>1370</v>
      </c>
      <c r="T270" s="25"/>
      <c r="U270" s="25"/>
      <c r="V270" s="25"/>
      <c r="W270" s="25"/>
      <c r="X270" s="25"/>
      <c r="Y270" s="25"/>
      <c r="Z270" s="25"/>
      <c r="AA270" s="25"/>
      <c r="AB270" s="25"/>
      <c r="AC270" s="25"/>
      <c r="AD270" s="25"/>
      <c r="AE270" s="29"/>
      <c r="AF270" s="29"/>
      <c r="AG270" s="29"/>
      <c r="AH270" s="29"/>
      <c r="AI270" s="29"/>
      <c r="AJ270" s="29"/>
      <c r="AK270" s="29"/>
      <c r="AL270" s="29"/>
      <c r="AM270" s="29"/>
    </row>
    <row r="271" spans="1:39" ht="66" x14ac:dyDescent="0.3">
      <c r="A271" s="108" t="s">
        <v>200</v>
      </c>
      <c r="B271" s="108" t="s">
        <v>201</v>
      </c>
      <c r="C271" s="108" t="s">
        <v>202</v>
      </c>
      <c r="D271" s="108"/>
      <c r="E271" s="108"/>
      <c r="F271" s="108" t="s">
        <v>203</v>
      </c>
      <c r="G271" s="108" t="str">
        <f>VLOOKUP(F271,regions!A$2:C$419,3,FALSE)</f>
        <v>London borough</v>
      </c>
      <c r="H271" s="108" t="str">
        <f>IFERROR(VLOOKUP(F271,classifications!A$3:C$328,3,FALSE),VLOOKUP(F271,classifications!I$2:K$28,3,FALSE))</f>
        <v>Predominantly Urban</v>
      </c>
      <c r="I271" s="25" t="s">
        <v>1370</v>
      </c>
      <c r="J271" s="25" t="s">
        <v>1370</v>
      </c>
      <c r="K271" s="29">
        <v>0</v>
      </c>
      <c r="L271" s="29">
        <v>440</v>
      </c>
      <c r="M271" s="25"/>
      <c r="N271" s="25" t="s">
        <v>1370</v>
      </c>
      <c r="O271" s="25" t="s">
        <v>1370</v>
      </c>
      <c r="P271" s="25">
        <v>0</v>
      </c>
      <c r="Q271" s="25">
        <v>440</v>
      </c>
      <c r="T271" s="25"/>
      <c r="U271" s="25"/>
      <c r="V271" s="25"/>
      <c r="W271" s="25"/>
      <c r="X271" s="25"/>
      <c r="Y271" s="25"/>
      <c r="Z271" s="25"/>
      <c r="AA271" s="25"/>
      <c r="AB271" s="25"/>
      <c r="AC271" s="25"/>
      <c r="AD271" s="25"/>
      <c r="AE271" s="29"/>
      <c r="AF271" s="29"/>
      <c r="AG271" s="29"/>
      <c r="AH271" s="29"/>
      <c r="AI271" s="29"/>
      <c r="AJ271" s="29"/>
      <c r="AK271" s="29"/>
      <c r="AL271" s="29"/>
      <c r="AM271" s="29"/>
    </row>
    <row r="272" spans="1:39" ht="66" x14ac:dyDescent="0.3">
      <c r="A272" s="108" t="s">
        <v>204</v>
      </c>
      <c r="B272" s="108" t="s">
        <v>205</v>
      </c>
      <c r="C272" s="108" t="s">
        <v>206</v>
      </c>
      <c r="D272" s="108"/>
      <c r="E272" s="108"/>
      <c r="F272" s="108" t="s">
        <v>207</v>
      </c>
      <c r="G272" s="108" t="str">
        <f>VLOOKUP(F272,regions!A$2:C$419,3,FALSE)</f>
        <v>London borough</v>
      </c>
      <c r="H272" s="108" t="str">
        <f>IFERROR(VLOOKUP(F272,classifications!A$3:C$328,3,FALSE),VLOOKUP(F272,classifications!I$2:K$28,3,FALSE))</f>
        <v>Predominantly Urban</v>
      </c>
      <c r="I272" s="29">
        <v>110</v>
      </c>
      <c r="J272" s="29">
        <v>30</v>
      </c>
      <c r="K272" s="29">
        <v>0</v>
      </c>
      <c r="L272" s="29">
        <v>140</v>
      </c>
      <c r="M272" s="25"/>
      <c r="N272" s="29">
        <v>270</v>
      </c>
      <c r="O272" s="25">
        <v>260</v>
      </c>
      <c r="P272" s="25">
        <v>0</v>
      </c>
      <c r="Q272" s="25">
        <v>530</v>
      </c>
      <c r="T272" s="25"/>
      <c r="U272" s="25"/>
      <c r="V272" s="25"/>
      <c r="W272" s="25"/>
      <c r="X272" s="25"/>
      <c r="Y272" s="25"/>
      <c r="Z272" s="25"/>
      <c r="AA272" s="25"/>
      <c r="AB272" s="25"/>
      <c r="AC272" s="25"/>
      <c r="AD272" s="25"/>
      <c r="AE272" s="29"/>
      <c r="AF272" s="29"/>
      <c r="AG272" s="29"/>
      <c r="AH272" s="29"/>
      <c r="AI272" s="29"/>
      <c r="AJ272" s="29"/>
      <c r="AK272" s="29"/>
      <c r="AL272" s="29"/>
      <c r="AM272" s="29"/>
    </row>
    <row r="273" spans="1:39" ht="66" x14ac:dyDescent="0.3">
      <c r="A273" s="108" t="s">
        <v>208</v>
      </c>
      <c r="B273" s="108" t="s">
        <v>209</v>
      </c>
      <c r="C273" s="108" t="s">
        <v>210</v>
      </c>
      <c r="D273" s="108"/>
      <c r="E273" s="108"/>
      <c r="F273" s="108" t="s">
        <v>211</v>
      </c>
      <c r="G273" s="108" t="str">
        <f>VLOOKUP(F273,regions!A$2:C$419,3,FALSE)</f>
        <v>London borough</v>
      </c>
      <c r="H273" s="108" t="str">
        <f>IFERROR(VLOOKUP(F273,classifications!A$3:C$328,3,FALSE),VLOOKUP(F273,classifications!I$2:K$28,3,FALSE))</f>
        <v>Predominantly Urban</v>
      </c>
      <c r="I273" s="29">
        <v>0</v>
      </c>
      <c r="J273" s="29">
        <v>0</v>
      </c>
      <c r="K273" s="29">
        <v>0</v>
      </c>
      <c r="L273" s="29">
        <v>0</v>
      </c>
      <c r="M273" s="25"/>
      <c r="N273" s="29">
        <v>30</v>
      </c>
      <c r="O273" s="25">
        <v>0</v>
      </c>
      <c r="P273" s="25">
        <v>0</v>
      </c>
      <c r="Q273" s="25">
        <v>30</v>
      </c>
      <c r="T273" s="25"/>
      <c r="U273" s="25"/>
      <c r="V273" s="25"/>
      <c r="W273" s="25"/>
      <c r="X273" s="25"/>
      <c r="Y273" s="25"/>
      <c r="Z273" s="25"/>
      <c r="AA273" s="25"/>
      <c r="AB273" s="25"/>
      <c r="AC273" s="25"/>
      <c r="AD273" s="25"/>
      <c r="AE273" s="29"/>
      <c r="AF273" s="29"/>
      <c r="AG273" s="29"/>
      <c r="AH273" s="29"/>
      <c r="AI273" s="29"/>
      <c r="AJ273" s="29"/>
      <c r="AK273" s="29"/>
      <c r="AL273" s="29"/>
      <c r="AM273" s="29"/>
    </row>
    <row r="274" spans="1:39" ht="66" x14ac:dyDescent="0.3">
      <c r="A274" s="108" t="s">
        <v>212</v>
      </c>
      <c r="B274" s="108" t="s">
        <v>213</v>
      </c>
      <c r="C274" s="108" t="s">
        <v>214</v>
      </c>
      <c r="D274" s="108"/>
      <c r="E274" s="108"/>
      <c r="F274" s="108" t="s">
        <v>215</v>
      </c>
      <c r="G274" s="108" t="str">
        <f>VLOOKUP(F274,regions!A$2:C$419,3,FALSE)</f>
        <v>London borough</v>
      </c>
      <c r="H274" s="108" t="str">
        <f>IFERROR(VLOOKUP(F274,classifications!A$3:C$328,3,FALSE),VLOOKUP(F274,classifications!I$2:K$28,3,FALSE))</f>
        <v>Predominantly Urban</v>
      </c>
      <c r="I274" s="29">
        <v>250</v>
      </c>
      <c r="J274" s="29">
        <v>200</v>
      </c>
      <c r="K274" s="29">
        <v>0</v>
      </c>
      <c r="L274" s="29">
        <v>450</v>
      </c>
      <c r="M274" s="25"/>
      <c r="N274" s="29">
        <v>550</v>
      </c>
      <c r="O274" s="25">
        <v>570</v>
      </c>
      <c r="P274" s="25">
        <v>0</v>
      </c>
      <c r="Q274" s="109">
        <v>1110</v>
      </c>
      <c r="T274" s="25"/>
      <c r="U274" s="25"/>
      <c r="V274" s="25"/>
      <c r="W274" s="25"/>
      <c r="X274" s="25"/>
      <c r="Y274" s="25"/>
      <c r="Z274" s="25"/>
      <c r="AA274" s="25"/>
      <c r="AB274" s="25"/>
      <c r="AC274" s="25"/>
      <c r="AD274" s="25"/>
      <c r="AE274" s="29"/>
      <c r="AF274" s="29"/>
      <c r="AG274" s="29"/>
      <c r="AH274" s="29"/>
      <c r="AI274" s="29"/>
      <c r="AJ274" s="29"/>
      <c r="AK274" s="29"/>
      <c r="AL274" s="29"/>
      <c r="AM274" s="29"/>
    </row>
    <row r="275" spans="1:39" ht="66" x14ac:dyDescent="0.3">
      <c r="A275" s="108" t="s">
        <v>216</v>
      </c>
      <c r="B275" s="108" t="s">
        <v>217</v>
      </c>
      <c r="C275" s="108" t="s">
        <v>218</v>
      </c>
      <c r="D275" s="108"/>
      <c r="E275" s="108"/>
      <c r="F275" s="108" t="s">
        <v>219</v>
      </c>
      <c r="G275" s="108" t="str">
        <f>VLOOKUP(F275,regions!A$2:C$419,3,FALSE)</f>
        <v>London borough</v>
      </c>
      <c r="H275" s="108" t="str">
        <f>IFERROR(VLOOKUP(F275,classifications!A$3:C$328,3,FALSE),VLOOKUP(F275,classifications!I$2:K$28,3,FALSE))</f>
        <v>Predominantly Urban</v>
      </c>
      <c r="I275" s="29">
        <v>220</v>
      </c>
      <c r="J275" s="29">
        <v>180</v>
      </c>
      <c r="K275" s="29">
        <v>0</v>
      </c>
      <c r="L275" s="29">
        <v>390</v>
      </c>
      <c r="M275" s="25"/>
      <c r="N275" s="29">
        <v>170</v>
      </c>
      <c r="O275" s="25">
        <v>310</v>
      </c>
      <c r="P275" s="25">
        <v>0</v>
      </c>
      <c r="Q275" s="25">
        <v>490</v>
      </c>
      <c r="T275" s="25"/>
      <c r="U275" s="25"/>
      <c r="V275" s="25"/>
      <c r="W275" s="25"/>
      <c r="X275" s="25"/>
      <c r="Y275" s="25"/>
      <c r="Z275" s="25"/>
      <c r="AA275" s="25"/>
      <c r="AB275" s="25"/>
      <c r="AC275" s="25"/>
      <c r="AD275" s="25"/>
      <c r="AE275" s="29"/>
      <c r="AF275" s="29"/>
      <c r="AG275" s="29"/>
      <c r="AH275" s="29"/>
      <c r="AI275" s="29"/>
      <c r="AJ275" s="29"/>
      <c r="AK275" s="29"/>
      <c r="AL275" s="29"/>
      <c r="AM275" s="29"/>
    </row>
    <row r="276" spans="1:39" ht="66" x14ac:dyDescent="0.3">
      <c r="A276" s="108" t="s">
        <v>220</v>
      </c>
      <c r="B276" s="108" t="s">
        <v>221</v>
      </c>
      <c r="C276" s="108" t="s">
        <v>222</v>
      </c>
      <c r="D276" s="108"/>
      <c r="E276" s="108"/>
      <c r="F276" s="108" t="s">
        <v>223</v>
      </c>
      <c r="G276" s="108" t="str">
        <f>VLOOKUP(F276,regions!A$2:C$419,3,FALSE)</f>
        <v>London borough</v>
      </c>
      <c r="H276" s="108" t="str">
        <f>IFERROR(VLOOKUP(F276,classifications!A$3:C$328,3,FALSE),VLOOKUP(F276,classifications!I$2:K$28,3,FALSE))</f>
        <v>Predominantly Urban</v>
      </c>
      <c r="I276" s="29">
        <v>120</v>
      </c>
      <c r="J276" s="29">
        <v>810</v>
      </c>
      <c r="K276" s="29">
        <v>0</v>
      </c>
      <c r="L276" s="29">
        <v>940</v>
      </c>
      <c r="M276" s="25"/>
      <c r="N276" s="29">
        <v>150</v>
      </c>
      <c r="O276" s="25">
        <v>50</v>
      </c>
      <c r="P276" s="25">
        <v>0</v>
      </c>
      <c r="Q276" s="25">
        <v>190</v>
      </c>
      <c r="T276" s="25"/>
      <c r="U276" s="25"/>
      <c r="V276" s="25"/>
      <c r="W276" s="25"/>
      <c r="X276" s="25"/>
      <c r="Y276" s="25"/>
      <c r="Z276" s="25"/>
      <c r="AA276" s="25"/>
      <c r="AB276" s="25"/>
      <c r="AC276" s="25"/>
      <c r="AD276" s="25"/>
      <c r="AE276" s="29"/>
      <c r="AF276" s="29"/>
      <c r="AG276" s="29"/>
      <c r="AH276" s="29"/>
      <c r="AI276" s="29"/>
      <c r="AJ276" s="29"/>
      <c r="AK276" s="29"/>
      <c r="AL276" s="29"/>
      <c r="AM276" s="29"/>
    </row>
    <row r="277" spans="1:39" ht="66" x14ac:dyDescent="0.3">
      <c r="A277" s="108" t="s">
        <v>224</v>
      </c>
      <c r="B277" s="108" t="s">
        <v>225</v>
      </c>
      <c r="C277" s="108" t="s">
        <v>226</v>
      </c>
      <c r="D277" s="108"/>
      <c r="E277" s="108"/>
      <c r="F277" s="108" t="s">
        <v>227</v>
      </c>
      <c r="G277" s="108" t="str">
        <f>VLOOKUP(F277,regions!A$2:C$419,3,FALSE)</f>
        <v>London borough</v>
      </c>
      <c r="H277" s="108" t="str">
        <f>IFERROR(VLOOKUP(F277,classifications!A$3:C$328,3,FALSE),VLOOKUP(F277,classifications!I$2:K$28,3,FALSE))</f>
        <v>Predominantly Urban</v>
      </c>
      <c r="I277" s="29">
        <v>1020</v>
      </c>
      <c r="J277" s="29">
        <v>280</v>
      </c>
      <c r="K277" s="29">
        <v>0</v>
      </c>
      <c r="L277" s="29">
        <v>1300</v>
      </c>
      <c r="M277" s="25"/>
      <c r="N277" s="29">
        <v>330</v>
      </c>
      <c r="O277" s="25">
        <v>300</v>
      </c>
      <c r="P277" s="25">
        <v>0</v>
      </c>
      <c r="Q277" s="25">
        <v>620</v>
      </c>
      <c r="T277" s="25"/>
      <c r="U277" s="25"/>
      <c r="V277" s="25"/>
      <c r="W277" s="25"/>
      <c r="X277" s="25"/>
      <c r="Y277" s="25"/>
      <c r="Z277" s="25"/>
      <c r="AA277" s="25"/>
      <c r="AB277" s="25"/>
      <c r="AC277" s="25"/>
      <c r="AD277" s="25"/>
      <c r="AE277" s="29"/>
      <c r="AF277" s="29"/>
      <c r="AG277" s="29"/>
      <c r="AH277" s="29"/>
      <c r="AI277" s="29"/>
      <c r="AJ277" s="29"/>
      <c r="AK277" s="29"/>
      <c r="AL277" s="29"/>
      <c r="AM277" s="29"/>
    </row>
    <row r="278" spans="1:39" ht="66" x14ac:dyDescent="0.3">
      <c r="A278" s="108" t="s">
        <v>228</v>
      </c>
      <c r="B278" s="108" t="s">
        <v>229</v>
      </c>
      <c r="C278" s="108" t="s">
        <v>230</v>
      </c>
      <c r="D278" s="108"/>
      <c r="E278" s="108"/>
      <c r="F278" s="108" t="s">
        <v>231</v>
      </c>
      <c r="G278" s="108" t="str">
        <f>VLOOKUP(F278,regions!A$2:C$419,3,FALSE)</f>
        <v>London borough</v>
      </c>
      <c r="H278" s="108" t="str">
        <f>IFERROR(VLOOKUP(F278,classifications!A$3:C$328,3,FALSE),VLOOKUP(F278,classifications!I$2:K$28,3,FALSE))</f>
        <v>Predominantly Urban</v>
      </c>
      <c r="I278" s="29">
        <v>520</v>
      </c>
      <c r="J278" s="29">
        <v>180</v>
      </c>
      <c r="K278" s="29">
        <v>0</v>
      </c>
      <c r="L278" s="29">
        <v>710</v>
      </c>
      <c r="M278" s="25"/>
      <c r="N278" s="29">
        <v>540</v>
      </c>
      <c r="O278" s="25">
        <v>380</v>
      </c>
      <c r="P278" s="25">
        <v>0</v>
      </c>
      <c r="Q278" s="25">
        <v>920</v>
      </c>
      <c r="T278" s="25"/>
      <c r="U278" s="25"/>
      <c r="V278" s="25"/>
      <c r="W278" s="25"/>
      <c r="X278" s="25"/>
      <c r="Y278" s="25"/>
      <c r="Z278" s="25"/>
      <c r="AA278" s="25"/>
      <c r="AB278" s="25"/>
      <c r="AC278" s="25"/>
      <c r="AD278" s="25"/>
      <c r="AE278" s="29"/>
      <c r="AF278" s="29"/>
      <c r="AG278" s="29"/>
      <c r="AH278" s="29"/>
      <c r="AI278" s="29"/>
      <c r="AJ278" s="29"/>
      <c r="AK278" s="29"/>
      <c r="AL278" s="29"/>
      <c r="AM278" s="29"/>
    </row>
    <row r="279" spans="1:39" ht="66" x14ac:dyDescent="0.3">
      <c r="A279" s="108" t="s">
        <v>232</v>
      </c>
      <c r="B279" s="108" t="s">
        <v>233</v>
      </c>
      <c r="C279" s="108" t="s">
        <v>234</v>
      </c>
      <c r="D279" s="108"/>
      <c r="E279" s="108"/>
      <c r="F279" s="108" t="s">
        <v>235</v>
      </c>
      <c r="G279" s="108" t="str">
        <f>VLOOKUP(F279,regions!A$2:C$419,3,FALSE)</f>
        <v>London borough</v>
      </c>
      <c r="H279" s="108" t="str">
        <f>IFERROR(VLOOKUP(F279,classifications!A$3:C$328,3,FALSE),VLOOKUP(F279,classifications!I$2:K$28,3,FALSE))</f>
        <v>Predominantly Urban</v>
      </c>
      <c r="I279" s="29">
        <v>10</v>
      </c>
      <c r="J279" s="29">
        <v>10</v>
      </c>
      <c r="K279" s="29">
        <v>0</v>
      </c>
      <c r="L279" s="29">
        <v>20</v>
      </c>
      <c r="M279" s="25"/>
      <c r="N279" s="29">
        <v>530</v>
      </c>
      <c r="O279" s="25">
        <v>0</v>
      </c>
      <c r="P279" s="25">
        <v>0</v>
      </c>
      <c r="Q279" s="25">
        <v>530</v>
      </c>
      <c r="T279" s="25"/>
      <c r="U279" s="25"/>
      <c r="V279" s="25"/>
      <c r="W279" s="25"/>
      <c r="X279" s="25"/>
      <c r="Y279" s="25"/>
      <c r="Z279" s="25"/>
      <c r="AA279" s="25"/>
      <c r="AB279" s="25"/>
      <c r="AC279" s="25"/>
      <c r="AD279" s="25"/>
      <c r="AE279" s="29"/>
      <c r="AF279" s="29"/>
      <c r="AG279" s="29"/>
      <c r="AH279" s="29"/>
      <c r="AI279" s="29"/>
      <c r="AJ279" s="29"/>
      <c r="AK279" s="29"/>
      <c r="AL279" s="29"/>
      <c r="AM279" s="29"/>
    </row>
    <row r="280" spans="1:39" ht="66" x14ac:dyDescent="0.3">
      <c r="A280" s="108" t="s">
        <v>236</v>
      </c>
      <c r="B280" s="108" t="s">
        <v>237</v>
      </c>
      <c r="C280" s="108" t="s">
        <v>238</v>
      </c>
      <c r="D280" s="108"/>
      <c r="E280" s="108"/>
      <c r="F280" s="108" t="s">
        <v>239</v>
      </c>
      <c r="G280" s="108" t="str">
        <f>VLOOKUP(F280,regions!A$2:C$419,3,FALSE)</f>
        <v>London borough</v>
      </c>
      <c r="H280" s="108" t="str">
        <f>IFERROR(VLOOKUP(F280,classifications!A$3:C$328,3,FALSE),VLOOKUP(F280,classifications!I$2:K$28,3,FALSE))</f>
        <v>Predominantly Urban</v>
      </c>
      <c r="I280" s="25" t="s">
        <v>1370</v>
      </c>
      <c r="J280" s="25" t="s">
        <v>1370</v>
      </c>
      <c r="K280" s="25" t="s">
        <v>1370</v>
      </c>
      <c r="L280" s="25" t="s">
        <v>1370</v>
      </c>
      <c r="M280" s="25"/>
      <c r="N280" s="25" t="s">
        <v>1370</v>
      </c>
      <c r="O280" s="25" t="s">
        <v>1370</v>
      </c>
      <c r="P280" s="25" t="s">
        <v>1370</v>
      </c>
      <c r="Q280" s="25" t="s">
        <v>1370</v>
      </c>
      <c r="T280" s="25"/>
      <c r="U280" s="25"/>
      <c r="V280" s="25"/>
      <c r="W280" s="25"/>
      <c r="X280" s="25"/>
      <c r="Y280" s="25"/>
      <c r="Z280" s="25"/>
      <c r="AA280" s="25"/>
      <c r="AB280" s="25"/>
      <c r="AC280" s="25"/>
      <c r="AD280" s="25"/>
      <c r="AE280" s="29"/>
      <c r="AF280" s="29"/>
      <c r="AG280" s="29"/>
      <c r="AH280" s="29"/>
      <c r="AI280" s="29"/>
      <c r="AJ280" s="29"/>
      <c r="AK280" s="29"/>
      <c r="AL280" s="29"/>
      <c r="AM280" s="29"/>
    </row>
    <row r="281" spans="1:39" ht="66" x14ac:dyDescent="0.3">
      <c r="A281" s="108" t="s">
        <v>240</v>
      </c>
      <c r="B281" s="108" t="s">
        <v>241</v>
      </c>
      <c r="C281" s="108" t="s">
        <v>242</v>
      </c>
      <c r="D281" s="108"/>
      <c r="E281" s="108"/>
      <c r="F281" s="108" t="s">
        <v>243</v>
      </c>
      <c r="G281" s="108" t="str">
        <f>VLOOKUP(F281,regions!A$2:C$419,3,FALSE)</f>
        <v>London borough</v>
      </c>
      <c r="H281" s="108" t="str">
        <f>IFERROR(VLOOKUP(F281,classifications!A$3:C$328,3,FALSE),VLOOKUP(F281,classifications!I$2:K$28,3,FALSE))</f>
        <v>Predominantly Urban</v>
      </c>
      <c r="I281" s="29">
        <v>110</v>
      </c>
      <c r="J281" s="29">
        <v>250</v>
      </c>
      <c r="K281" s="29">
        <v>0</v>
      </c>
      <c r="L281" s="29">
        <v>360</v>
      </c>
      <c r="M281" s="25"/>
      <c r="N281" s="29">
        <v>290</v>
      </c>
      <c r="O281" s="25">
        <v>100</v>
      </c>
      <c r="P281" s="25">
        <v>0</v>
      </c>
      <c r="Q281" s="25">
        <v>390</v>
      </c>
      <c r="T281" s="25"/>
      <c r="U281" s="25"/>
      <c r="V281" s="25"/>
      <c r="W281" s="25"/>
      <c r="X281" s="25"/>
      <c r="Y281" s="25"/>
      <c r="Z281" s="25"/>
      <c r="AA281" s="25"/>
      <c r="AB281" s="25"/>
      <c r="AC281" s="25"/>
      <c r="AD281" s="25"/>
      <c r="AE281" s="29"/>
      <c r="AF281" s="29"/>
      <c r="AG281" s="29"/>
      <c r="AH281" s="29"/>
      <c r="AI281" s="29"/>
      <c r="AJ281" s="29"/>
      <c r="AK281" s="29"/>
      <c r="AL281" s="29"/>
      <c r="AM281" s="29"/>
    </row>
    <row r="282" spans="1:39" ht="66" x14ac:dyDescent="0.3">
      <c r="A282" s="108" t="s">
        <v>244</v>
      </c>
      <c r="B282" s="108" t="s">
        <v>245</v>
      </c>
      <c r="C282" s="108" t="s">
        <v>246</v>
      </c>
      <c r="D282" s="108"/>
      <c r="E282" s="108"/>
      <c r="F282" s="108" t="s">
        <v>247</v>
      </c>
      <c r="G282" s="108" t="str">
        <f>VLOOKUP(F282,regions!A$2:C$419,3,FALSE)</f>
        <v>London borough</v>
      </c>
      <c r="H282" s="108" t="str">
        <f>IFERROR(VLOOKUP(F282,classifications!A$3:C$328,3,FALSE),VLOOKUP(F282,classifications!I$2:K$28,3,FALSE))</f>
        <v>Predominantly Urban</v>
      </c>
      <c r="I282" s="29">
        <v>190</v>
      </c>
      <c r="J282" s="29">
        <v>190</v>
      </c>
      <c r="K282" s="29">
        <v>0</v>
      </c>
      <c r="L282" s="29">
        <v>380</v>
      </c>
      <c r="M282" s="25"/>
      <c r="N282" s="29">
        <v>200</v>
      </c>
      <c r="O282" s="25">
        <v>40</v>
      </c>
      <c r="P282" s="25">
        <v>0</v>
      </c>
      <c r="Q282" s="25">
        <v>250</v>
      </c>
      <c r="T282" s="25"/>
      <c r="U282" s="25"/>
      <c r="V282" s="25"/>
      <c r="W282" s="25"/>
      <c r="X282" s="25"/>
      <c r="Y282" s="25"/>
      <c r="Z282" s="25"/>
      <c r="AA282" s="25"/>
      <c r="AB282" s="25"/>
      <c r="AC282" s="25"/>
      <c r="AD282" s="25"/>
      <c r="AE282" s="29"/>
      <c r="AF282" s="29"/>
      <c r="AG282" s="29"/>
      <c r="AH282" s="29"/>
      <c r="AI282" s="29"/>
      <c r="AJ282" s="29"/>
      <c r="AK282" s="29"/>
      <c r="AL282" s="29"/>
      <c r="AM282" s="29"/>
    </row>
    <row r="283" spans="1:39" ht="66" x14ac:dyDescent="0.3">
      <c r="A283" s="108" t="s">
        <v>248</v>
      </c>
      <c r="B283" s="108" t="s">
        <v>249</v>
      </c>
      <c r="C283" s="108" t="s">
        <v>250</v>
      </c>
      <c r="D283" s="108"/>
      <c r="E283" s="108"/>
      <c r="F283" s="108" t="s">
        <v>251</v>
      </c>
      <c r="G283" s="108" t="str">
        <f>VLOOKUP(F283,regions!A$2:C$419,3,FALSE)</f>
        <v>London borough</v>
      </c>
      <c r="H283" s="108" t="str">
        <f>IFERROR(VLOOKUP(F283,classifications!A$3:C$328,3,FALSE),VLOOKUP(F283,classifications!I$2:K$28,3,FALSE))</f>
        <v>Predominantly Urban</v>
      </c>
      <c r="I283" s="29">
        <v>230</v>
      </c>
      <c r="J283" s="29">
        <v>210</v>
      </c>
      <c r="K283" s="29">
        <v>20</v>
      </c>
      <c r="L283" s="29">
        <v>460</v>
      </c>
      <c r="M283" s="25"/>
      <c r="N283" s="29">
        <v>250</v>
      </c>
      <c r="O283" s="25">
        <v>150</v>
      </c>
      <c r="P283" s="25">
        <v>0</v>
      </c>
      <c r="Q283" s="25">
        <v>400</v>
      </c>
      <c r="T283" s="25"/>
      <c r="U283" s="25"/>
      <c r="V283" s="25"/>
      <c r="W283" s="25"/>
      <c r="X283" s="25"/>
      <c r="Y283" s="25"/>
      <c r="Z283" s="25"/>
      <c r="AA283" s="25"/>
      <c r="AB283" s="25"/>
      <c r="AC283" s="25"/>
      <c r="AD283" s="25"/>
      <c r="AE283" s="29"/>
      <c r="AF283" s="29"/>
      <c r="AG283" s="29"/>
      <c r="AH283" s="29"/>
      <c r="AI283" s="29"/>
      <c r="AJ283" s="29"/>
      <c r="AK283" s="29"/>
      <c r="AL283" s="29"/>
      <c r="AM283" s="29"/>
    </row>
    <row r="284" spans="1:39" ht="66" x14ac:dyDescent="0.3">
      <c r="A284" s="108" t="s">
        <v>252</v>
      </c>
      <c r="B284" s="108" t="s">
        <v>253</v>
      </c>
      <c r="C284" s="108" t="s">
        <v>254</v>
      </c>
      <c r="D284" s="108"/>
      <c r="E284" s="108"/>
      <c r="F284" s="108" t="s">
        <v>255</v>
      </c>
      <c r="G284" s="108" t="str">
        <f>VLOOKUP(F284,regions!A$2:C$419,3,FALSE)</f>
        <v>London borough</v>
      </c>
      <c r="H284" s="108" t="str">
        <f>IFERROR(VLOOKUP(F284,classifications!A$3:C$328,3,FALSE),VLOOKUP(F284,classifications!I$2:K$28,3,FALSE))</f>
        <v>Predominantly Urban</v>
      </c>
      <c r="I284" s="29">
        <v>270</v>
      </c>
      <c r="J284" s="29">
        <v>130</v>
      </c>
      <c r="K284" s="29">
        <v>0</v>
      </c>
      <c r="L284" s="29">
        <v>400</v>
      </c>
      <c r="M284" s="25"/>
      <c r="N284" s="29">
        <v>740</v>
      </c>
      <c r="O284" s="25">
        <v>710</v>
      </c>
      <c r="P284" s="25">
        <v>0</v>
      </c>
      <c r="Q284" s="109">
        <v>1450</v>
      </c>
      <c r="T284" s="25"/>
      <c r="U284" s="25"/>
      <c r="V284" s="25"/>
      <c r="W284" s="25"/>
      <c r="X284" s="25"/>
      <c r="Y284" s="25"/>
      <c r="Z284" s="25"/>
      <c r="AA284" s="25"/>
      <c r="AB284" s="25"/>
      <c r="AC284" s="25"/>
      <c r="AD284" s="25"/>
      <c r="AE284" s="29"/>
      <c r="AF284" s="29"/>
      <c r="AG284" s="29"/>
      <c r="AH284" s="29"/>
      <c r="AI284" s="29"/>
      <c r="AJ284" s="29"/>
      <c r="AK284" s="29"/>
      <c r="AL284" s="29"/>
      <c r="AM284" s="29"/>
    </row>
    <row r="285" spans="1:39" ht="66" x14ac:dyDescent="0.3">
      <c r="A285" s="108" t="s">
        <v>256</v>
      </c>
      <c r="B285" s="108" t="s">
        <v>257</v>
      </c>
      <c r="C285" s="108" t="s">
        <v>258</v>
      </c>
      <c r="D285" s="108"/>
      <c r="E285" s="108"/>
      <c r="F285" s="108" t="s">
        <v>259</v>
      </c>
      <c r="G285" s="108" t="str">
        <f>VLOOKUP(F285,regions!A$2:C$419,3,FALSE)</f>
        <v>London borough</v>
      </c>
      <c r="H285" s="108" t="str">
        <f>IFERROR(VLOOKUP(F285,classifications!A$3:C$328,3,FALSE),VLOOKUP(F285,classifications!I$2:K$28,3,FALSE))</f>
        <v>Predominantly Urban</v>
      </c>
      <c r="I285" s="29">
        <v>510</v>
      </c>
      <c r="J285" s="29">
        <v>50</v>
      </c>
      <c r="K285" s="29">
        <v>10</v>
      </c>
      <c r="L285" s="29">
        <v>560</v>
      </c>
      <c r="M285" s="25"/>
      <c r="N285" s="29">
        <v>570</v>
      </c>
      <c r="O285" s="25">
        <v>460</v>
      </c>
      <c r="P285" s="25">
        <v>0</v>
      </c>
      <c r="Q285" s="109">
        <v>1030</v>
      </c>
      <c r="T285" s="25"/>
      <c r="U285" s="25"/>
      <c r="V285" s="25"/>
      <c r="W285" s="25"/>
      <c r="X285" s="25"/>
      <c r="Y285" s="25"/>
      <c r="Z285" s="25"/>
      <c r="AA285" s="25"/>
      <c r="AB285" s="25"/>
      <c r="AC285" s="25"/>
      <c r="AD285" s="25"/>
      <c r="AE285" s="29"/>
      <c r="AF285" s="29"/>
      <c r="AG285" s="29"/>
      <c r="AH285" s="29"/>
      <c r="AI285" s="29"/>
      <c r="AJ285" s="29"/>
      <c r="AK285" s="29"/>
      <c r="AL285" s="29"/>
      <c r="AM285" s="29"/>
    </row>
    <row r="286" spans="1:39" ht="66" x14ac:dyDescent="0.3">
      <c r="A286" s="108" t="s">
        <v>260</v>
      </c>
      <c r="B286" s="108" t="s">
        <v>261</v>
      </c>
      <c r="C286" s="108" t="s">
        <v>262</v>
      </c>
      <c r="D286" s="108"/>
      <c r="E286" s="108"/>
      <c r="F286" s="108" t="s">
        <v>263</v>
      </c>
      <c r="G286" s="108" t="str">
        <f>VLOOKUP(F286,regions!A$2:C$419,3,FALSE)</f>
        <v>London borough</v>
      </c>
      <c r="H286" s="108" t="str">
        <f>IFERROR(VLOOKUP(F286,classifications!A$3:C$328,3,FALSE),VLOOKUP(F286,classifications!I$2:K$28,3,FALSE))</f>
        <v>Predominantly Urban</v>
      </c>
      <c r="I286" s="29">
        <v>60</v>
      </c>
      <c r="J286" s="29">
        <v>20</v>
      </c>
      <c r="K286" s="29">
        <v>10</v>
      </c>
      <c r="L286" s="29">
        <v>90</v>
      </c>
      <c r="M286" s="25"/>
      <c r="N286" s="29">
        <v>190</v>
      </c>
      <c r="O286" s="25">
        <v>10</v>
      </c>
      <c r="P286" s="25">
        <v>0</v>
      </c>
      <c r="Q286" s="25">
        <v>200</v>
      </c>
      <c r="T286" s="25"/>
      <c r="U286" s="25"/>
      <c r="V286" s="25"/>
      <c r="W286" s="25"/>
      <c r="X286" s="25"/>
      <c r="Y286" s="25"/>
      <c r="Z286" s="25"/>
      <c r="AA286" s="25"/>
      <c r="AB286" s="25"/>
      <c r="AC286" s="25"/>
      <c r="AD286" s="25"/>
      <c r="AE286" s="29"/>
      <c r="AF286" s="29"/>
      <c r="AG286" s="29"/>
      <c r="AH286" s="29"/>
      <c r="AI286" s="29"/>
      <c r="AJ286" s="29"/>
      <c r="AK286" s="29"/>
      <c r="AL286" s="29"/>
      <c r="AM286" s="29"/>
    </row>
    <row r="287" spans="1:39" ht="66" x14ac:dyDescent="0.3">
      <c r="A287" s="108" t="s">
        <v>264</v>
      </c>
      <c r="B287" s="108" t="s">
        <v>265</v>
      </c>
      <c r="C287" s="108" t="s">
        <v>266</v>
      </c>
      <c r="D287" s="108"/>
      <c r="E287" s="108"/>
      <c r="F287" s="108" t="s">
        <v>267</v>
      </c>
      <c r="G287" s="108" t="str">
        <f>VLOOKUP(F287,regions!A$2:C$419,3,FALSE)</f>
        <v>London borough</v>
      </c>
      <c r="H287" s="108" t="str">
        <f>IFERROR(VLOOKUP(F287,classifications!A$3:C$328,3,FALSE),VLOOKUP(F287,classifications!I$2:K$28,3,FALSE))</f>
        <v>Predominantly Urban</v>
      </c>
      <c r="I287" s="29">
        <v>40</v>
      </c>
      <c r="J287" s="29">
        <v>30</v>
      </c>
      <c r="K287" s="29">
        <v>0</v>
      </c>
      <c r="L287" s="29">
        <v>70</v>
      </c>
      <c r="M287" s="25"/>
      <c r="N287" s="29">
        <v>80</v>
      </c>
      <c r="O287" s="25">
        <v>0</v>
      </c>
      <c r="P287" s="25">
        <v>0</v>
      </c>
      <c r="Q287" s="25">
        <v>80</v>
      </c>
      <c r="T287" s="25"/>
      <c r="U287" s="25"/>
      <c r="V287" s="25"/>
      <c r="W287" s="25"/>
      <c r="X287" s="25"/>
      <c r="Y287" s="25"/>
      <c r="Z287" s="25"/>
      <c r="AA287" s="25"/>
      <c r="AB287" s="25"/>
      <c r="AC287" s="25"/>
      <c r="AD287" s="25"/>
      <c r="AE287" s="29"/>
      <c r="AF287" s="29"/>
      <c r="AG287" s="29"/>
      <c r="AH287" s="29"/>
      <c r="AI287" s="29"/>
      <c r="AJ287" s="29"/>
      <c r="AK287" s="29"/>
      <c r="AL287" s="29"/>
      <c r="AM287" s="29"/>
    </row>
    <row r="288" spans="1:39" ht="66" x14ac:dyDescent="0.3">
      <c r="A288" s="108" t="s">
        <v>268</v>
      </c>
      <c r="B288" s="108" t="s">
        <v>269</v>
      </c>
      <c r="C288" s="108" t="s">
        <v>270</v>
      </c>
      <c r="D288" s="108"/>
      <c r="E288" s="108"/>
      <c r="F288" s="108" t="s">
        <v>271</v>
      </c>
      <c r="G288" s="108" t="str">
        <f>VLOOKUP(F288,regions!A$2:C$419,3,FALSE)</f>
        <v>London borough</v>
      </c>
      <c r="H288" s="108" t="str">
        <f>IFERROR(VLOOKUP(F288,classifications!A$3:C$328,3,FALSE),VLOOKUP(F288,classifications!I$2:K$28,3,FALSE))</f>
        <v>Predominantly Urban</v>
      </c>
      <c r="I288" s="25" t="s">
        <v>1370</v>
      </c>
      <c r="J288" s="25" t="s">
        <v>1370</v>
      </c>
      <c r="K288" s="25" t="s">
        <v>1370</v>
      </c>
      <c r="L288" s="25" t="s">
        <v>1370</v>
      </c>
      <c r="M288" s="25"/>
      <c r="N288" s="25" t="s">
        <v>1370</v>
      </c>
      <c r="O288" s="25" t="s">
        <v>1370</v>
      </c>
      <c r="P288" s="25" t="s">
        <v>1370</v>
      </c>
      <c r="Q288" s="25" t="s">
        <v>1370</v>
      </c>
      <c r="T288" s="25"/>
      <c r="U288" s="25"/>
      <c r="V288" s="25"/>
      <c r="W288" s="25"/>
      <c r="X288" s="25"/>
      <c r="Y288" s="25"/>
      <c r="Z288" s="25"/>
      <c r="AA288" s="25"/>
      <c r="AB288" s="25"/>
      <c r="AC288" s="25"/>
      <c r="AD288" s="25"/>
      <c r="AE288" s="29"/>
      <c r="AF288" s="29"/>
      <c r="AG288" s="29"/>
      <c r="AH288" s="29"/>
      <c r="AI288" s="29"/>
      <c r="AJ288" s="29"/>
      <c r="AK288" s="29"/>
      <c r="AL288" s="29"/>
      <c r="AM288" s="29"/>
    </row>
    <row r="289" spans="1:39" ht="66" x14ac:dyDescent="0.3">
      <c r="A289" s="108" t="s">
        <v>272</v>
      </c>
      <c r="B289" s="108" t="s">
        <v>273</v>
      </c>
      <c r="C289" s="108" t="s">
        <v>274</v>
      </c>
      <c r="D289" s="108"/>
      <c r="E289" s="108"/>
      <c r="F289" s="108" t="s">
        <v>275</v>
      </c>
      <c r="G289" s="108" t="str">
        <f>VLOOKUP(F289,regions!A$2:C$419,3,FALSE)</f>
        <v>London borough</v>
      </c>
      <c r="H289" s="108" t="str">
        <f>IFERROR(VLOOKUP(F289,classifications!A$3:C$328,3,FALSE),VLOOKUP(F289,classifications!I$2:K$28,3,FALSE))</f>
        <v>Predominantly Urban</v>
      </c>
      <c r="I289" s="29">
        <v>300</v>
      </c>
      <c r="J289" s="29">
        <v>230</v>
      </c>
      <c r="K289" s="29">
        <v>0</v>
      </c>
      <c r="L289" s="29">
        <v>540</v>
      </c>
      <c r="M289" s="25"/>
      <c r="N289" s="29">
        <v>460</v>
      </c>
      <c r="O289" s="25">
        <v>220</v>
      </c>
      <c r="P289" s="25">
        <v>0</v>
      </c>
      <c r="Q289" s="25">
        <v>680</v>
      </c>
      <c r="T289" s="25"/>
      <c r="U289" s="25"/>
      <c r="V289" s="25"/>
      <c r="W289" s="25"/>
      <c r="X289" s="25"/>
      <c r="Y289" s="25"/>
      <c r="Z289" s="25"/>
      <c r="AA289" s="25"/>
      <c r="AB289" s="25"/>
      <c r="AC289" s="25"/>
      <c r="AD289" s="25"/>
      <c r="AE289" s="29"/>
      <c r="AF289" s="29"/>
      <c r="AG289" s="29"/>
      <c r="AH289" s="29"/>
      <c r="AI289" s="29"/>
      <c r="AJ289" s="29"/>
      <c r="AK289" s="29"/>
      <c r="AL289" s="29"/>
      <c r="AM289" s="29"/>
    </row>
    <row r="290" spans="1:39" ht="66" x14ac:dyDescent="0.3">
      <c r="A290" s="108" t="s">
        <v>276</v>
      </c>
      <c r="B290" s="108" t="s">
        <v>277</v>
      </c>
      <c r="C290" s="108" t="s">
        <v>278</v>
      </c>
      <c r="D290" s="108"/>
      <c r="E290" s="108"/>
      <c r="F290" s="108" t="s">
        <v>279</v>
      </c>
      <c r="G290" s="108" t="str">
        <f>VLOOKUP(F290,regions!A$2:C$419,3,FALSE)</f>
        <v>London borough</v>
      </c>
      <c r="H290" s="108" t="str">
        <f>IFERROR(VLOOKUP(F290,classifications!A$3:C$328,3,FALSE),VLOOKUP(F290,classifications!I$2:K$28,3,FALSE))</f>
        <v>Predominantly Urban</v>
      </c>
      <c r="I290" s="25" t="s">
        <v>1370</v>
      </c>
      <c r="J290" s="25" t="s">
        <v>1370</v>
      </c>
      <c r="K290" s="25" t="s">
        <v>1370</v>
      </c>
      <c r="L290" s="25" t="s">
        <v>1370</v>
      </c>
      <c r="M290" s="25"/>
      <c r="N290" s="25" t="s">
        <v>1370</v>
      </c>
      <c r="O290" s="25" t="s">
        <v>1370</v>
      </c>
      <c r="P290" s="25" t="s">
        <v>1370</v>
      </c>
      <c r="Q290" s="25" t="s">
        <v>1370</v>
      </c>
      <c r="T290" s="25"/>
      <c r="U290" s="25"/>
      <c r="V290" s="25"/>
      <c r="W290" s="25"/>
      <c r="X290" s="25"/>
      <c r="Y290" s="25"/>
      <c r="Z290" s="25"/>
      <c r="AA290" s="25"/>
      <c r="AB290" s="25"/>
      <c r="AC290" s="25"/>
      <c r="AD290" s="25"/>
      <c r="AE290" s="29"/>
      <c r="AF290" s="29"/>
      <c r="AG290" s="29"/>
      <c r="AH290" s="29"/>
      <c r="AI290" s="29"/>
      <c r="AJ290" s="29"/>
      <c r="AK290" s="29"/>
      <c r="AL290" s="29"/>
      <c r="AM290" s="29"/>
    </row>
    <row r="291" spans="1:39" ht="66" x14ac:dyDescent="0.3">
      <c r="A291" s="108" t="s">
        <v>280</v>
      </c>
      <c r="B291" s="108" t="s">
        <v>281</v>
      </c>
      <c r="C291" s="108" t="s">
        <v>282</v>
      </c>
      <c r="D291" s="108"/>
      <c r="E291" s="108"/>
      <c r="F291" s="108" t="s">
        <v>283</v>
      </c>
      <c r="G291" s="108" t="str">
        <f>VLOOKUP(F291,regions!A$2:C$419,3,FALSE)</f>
        <v>London borough</v>
      </c>
      <c r="H291" s="108" t="str">
        <f>IFERROR(VLOOKUP(F291,classifications!A$3:C$328,3,FALSE),VLOOKUP(F291,classifications!I$2:K$28,3,FALSE))</f>
        <v>Predominantly Urban</v>
      </c>
      <c r="I291" s="25" t="s">
        <v>1370</v>
      </c>
      <c r="J291" s="25" t="s">
        <v>1370</v>
      </c>
      <c r="K291" s="25" t="s">
        <v>1370</v>
      </c>
      <c r="L291" s="25" t="s">
        <v>1370</v>
      </c>
      <c r="M291" s="25"/>
      <c r="N291" s="25" t="s">
        <v>1370</v>
      </c>
      <c r="O291" s="25" t="s">
        <v>1370</v>
      </c>
      <c r="P291" s="25" t="s">
        <v>1370</v>
      </c>
      <c r="Q291" s="25" t="s">
        <v>1370</v>
      </c>
      <c r="T291" s="25"/>
      <c r="U291" s="25"/>
      <c r="V291" s="25"/>
      <c r="W291" s="25"/>
      <c r="X291" s="25"/>
      <c r="Y291" s="25"/>
      <c r="Z291" s="25"/>
      <c r="AA291" s="25"/>
      <c r="AB291" s="25"/>
      <c r="AC291" s="25"/>
      <c r="AD291" s="25"/>
      <c r="AE291" s="29"/>
      <c r="AF291" s="29"/>
      <c r="AG291" s="29"/>
      <c r="AH291" s="29"/>
      <c r="AI291" s="29"/>
      <c r="AJ291" s="29"/>
      <c r="AK291" s="29"/>
      <c r="AL291" s="29"/>
      <c r="AM291" s="29"/>
    </row>
    <row r="292" spans="1:39" ht="66" x14ac:dyDescent="0.3">
      <c r="A292" s="108" t="s">
        <v>284</v>
      </c>
      <c r="B292" s="108" t="s">
        <v>285</v>
      </c>
      <c r="C292" s="108" t="s">
        <v>286</v>
      </c>
      <c r="D292" s="108"/>
      <c r="E292" s="108"/>
      <c r="F292" s="108" t="s">
        <v>287</v>
      </c>
      <c r="G292" s="108" t="str">
        <f>VLOOKUP(F292,regions!A$2:C$419,3,FALSE)</f>
        <v>London borough</v>
      </c>
      <c r="H292" s="108" t="str">
        <f>IFERROR(VLOOKUP(F292,classifications!A$3:C$328,3,FALSE),VLOOKUP(F292,classifications!I$2:K$28,3,FALSE))</f>
        <v>Predominantly Urban</v>
      </c>
      <c r="I292" s="29">
        <v>280</v>
      </c>
      <c r="J292" s="29">
        <v>50</v>
      </c>
      <c r="K292" s="29">
        <v>0</v>
      </c>
      <c r="L292" s="29">
        <v>330</v>
      </c>
      <c r="M292" s="25"/>
      <c r="N292" s="29">
        <v>580</v>
      </c>
      <c r="O292" s="25">
        <v>220</v>
      </c>
      <c r="P292" s="25">
        <v>0</v>
      </c>
      <c r="Q292" s="25">
        <v>810</v>
      </c>
      <c r="T292" s="25"/>
      <c r="U292" s="25"/>
      <c r="V292" s="25"/>
      <c r="W292" s="25"/>
      <c r="X292" s="25"/>
      <c r="Y292" s="25"/>
      <c r="Z292" s="25"/>
      <c r="AA292" s="25"/>
      <c r="AB292" s="25"/>
      <c r="AC292" s="25"/>
      <c r="AD292" s="25"/>
      <c r="AE292" s="29"/>
      <c r="AF292" s="29"/>
      <c r="AG292" s="29"/>
      <c r="AH292" s="29"/>
      <c r="AI292" s="29"/>
      <c r="AJ292" s="29"/>
      <c r="AK292" s="29"/>
      <c r="AL292" s="29"/>
      <c r="AM292" s="29"/>
    </row>
    <row r="293" spans="1:39" ht="66" x14ac:dyDescent="0.3">
      <c r="A293" s="108" t="s">
        <v>288</v>
      </c>
      <c r="B293" s="108" t="s">
        <v>289</v>
      </c>
      <c r="C293" s="108" t="s">
        <v>290</v>
      </c>
      <c r="D293" s="108"/>
      <c r="E293" s="108"/>
      <c r="F293" s="108" t="s">
        <v>291</v>
      </c>
      <c r="G293" s="108" t="str">
        <f>VLOOKUP(F293,regions!A$2:C$419,3,FALSE)</f>
        <v>London borough</v>
      </c>
      <c r="H293" s="108" t="str">
        <f>IFERROR(VLOOKUP(F293,classifications!A$3:C$328,3,FALSE),VLOOKUP(F293,classifications!I$2:K$28,3,FALSE))</f>
        <v>Predominantly Urban</v>
      </c>
      <c r="I293" s="29">
        <v>110</v>
      </c>
      <c r="J293" s="25" t="s">
        <v>1370</v>
      </c>
      <c r="K293" s="25" t="s">
        <v>1370</v>
      </c>
      <c r="L293" s="25" t="s">
        <v>1370</v>
      </c>
      <c r="M293" s="25"/>
      <c r="N293" s="29">
        <v>110</v>
      </c>
      <c r="O293" s="25" t="s">
        <v>1370</v>
      </c>
      <c r="P293" s="25" t="s">
        <v>1370</v>
      </c>
      <c r="Q293" s="25" t="s">
        <v>1370</v>
      </c>
      <c r="T293" s="25"/>
      <c r="U293" s="25"/>
      <c r="V293" s="25"/>
      <c r="W293" s="25"/>
      <c r="X293" s="25"/>
      <c r="Y293" s="25"/>
      <c r="Z293" s="25"/>
      <c r="AA293" s="25"/>
      <c r="AB293" s="25"/>
      <c r="AC293" s="25"/>
      <c r="AD293" s="25"/>
      <c r="AE293" s="29"/>
      <c r="AF293" s="29"/>
      <c r="AG293" s="29"/>
      <c r="AH293" s="29"/>
      <c r="AI293" s="29"/>
      <c r="AJ293" s="29"/>
      <c r="AK293" s="29"/>
      <c r="AL293" s="29"/>
      <c r="AM293" s="29"/>
    </row>
    <row r="294" spans="1:39" ht="66" x14ac:dyDescent="0.3">
      <c r="A294" s="108" t="s">
        <v>292</v>
      </c>
      <c r="B294" s="108" t="s">
        <v>293</v>
      </c>
      <c r="C294" s="108" t="s">
        <v>294</v>
      </c>
      <c r="D294" s="108"/>
      <c r="E294" s="108"/>
      <c r="F294" s="108" t="s">
        <v>295</v>
      </c>
      <c r="G294" s="108" t="str">
        <f>VLOOKUP(F294,regions!A$2:C$419,3,FALSE)</f>
        <v>London borough</v>
      </c>
      <c r="H294" s="108" t="str">
        <f>IFERROR(VLOOKUP(F294,classifications!A$3:C$328,3,FALSE),VLOOKUP(F294,classifications!I$2:K$28,3,FALSE))</f>
        <v>Predominantly Urban</v>
      </c>
      <c r="I294" s="25" t="s">
        <v>1370</v>
      </c>
      <c r="J294" s="25" t="s">
        <v>1370</v>
      </c>
      <c r="K294" s="25" t="s">
        <v>1370</v>
      </c>
      <c r="L294" s="25" t="s">
        <v>1370</v>
      </c>
      <c r="M294" s="25"/>
      <c r="N294" s="25" t="s">
        <v>1370</v>
      </c>
      <c r="O294" s="25" t="s">
        <v>1370</v>
      </c>
      <c r="P294" s="25" t="s">
        <v>1370</v>
      </c>
      <c r="Q294" s="25" t="s">
        <v>1370</v>
      </c>
      <c r="T294" s="25"/>
      <c r="U294" s="25"/>
      <c r="V294" s="25"/>
      <c r="W294" s="25"/>
      <c r="X294" s="25"/>
      <c r="Y294" s="25"/>
      <c r="Z294" s="25"/>
      <c r="AA294" s="25"/>
      <c r="AB294" s="25"/>
      <c r="AC294" s="25"/>
      <c r="AD294" s="25"/>
      <c r="AE294" s="29"/>
      <c r="AF294" s="29"/>
      <c r="AG294" s="29"/>
      <c r="AH294" s="29"/>
      <c r="AI294" s="29"/>
      <c r="AJ294" s="29"/>
      <c r="AK294" s="29"/>
      <c r="AL294" s="29"/>
      <c r="AM294" s="29"/>
    </row>
    <row r="295" spans="1:39" ht="66" x14ac:dyDescent="0.3">
      <c r="A295" s="108" t="s">
        <v>296</v>
      </c>
      <c r="B295" s="108" t="s">
        <v>297</v>
      </c>
      <c r="C295" s="108" t="s">
        <v>298</v>
      </c>
      <c r="D295" s="108"/>
      <c r="E295" s="108"/>
      <c r="F295" s="108" t="s">
        <v>299</v>
      </c>
      <c r="G295" s="108" t="str">
        <f>VLOOKUP(F295,regions!A$2:C$419,3,FALSE)</f>
        <v>London borough</v>
      </c>
      <c r="H295" s="108" t="str">
        <f>IFERROR(VLOOKUP(F295,classifications!A$3:C$328,3,FALSE),VLOOKUP(F295,classifications!I$2:K$28,3,FALSE))</f>
        <v>Predominantly Urban</v>
      </c>
      <c r="I295" s="29">
        <v>30</v>
      </c>
      <c r="J295" s="29">
        <v>140</v>
      </c>
      <c r="K295" s="29">
        <v>0</v>
      </c>
      <c r="L295" s="29">
        <v>160</v>
      </c>
      <c r="M295" s="25"/>
      <c r="N295" s="29">
        <v>200</v>
      </c>
      <c r="O295" s="25">
        <v>180</v>
      </c>
      <c r="P295" s="25">
        <v>0</v>
      </c>
      <c r="Q295" s="25">
        <v>380</v>
      </c>
      <c r="T295" s="25"/>
      <c r="U295" s="25"/>
      <c r="V295" s="25"/>
      <c r="W295" s="25"/>
      <c r="X295" s="25"/>
      <c r="Y295" s="25"/>
      <c r="Z295" s="25"/>
      <c r="AA295" s="25"/>
      <c r="AB295" s="25"/>
      <c r="AC295" s="25"/>
      <c r="AD295" s="25"/>
      <c r="AE295" s="29"/>
      <c r="AF295" s="29"/>
      <c r="AG295" s="29"/>
      <c r="AH295" s="29"/>
      <c r="AI295" s="29"/>
      <c r="AJ295" s="29"/>
      <c r="AK295" s="29"/>
      <c r="AL295" s="29"/>
      <c r="AM295" s="29"/>
    </row>
    <row r="296" spans="1:39" ht="66" x14ac:dyDescent="0.3">
      <c r="A296" s="108" t="s">
        <v>300</v>
      </c>
      <c r="B296" s="108" t="s">
        <v>301</v>
      </c>
      <c r="C296" s="108" t="s">
        <v>302</v>
      </c>
      <c r="D296" s="108"/>
      <c r="E296" s="108"/>
      <c r="F296" s="108" t="s">
        <v>303</v>
      </c>
      <c r="G296" s="108" t="str">
        <f>VLOOKUP(F296,regions!A$2:C$419,3,FALSE)</f>
        <v>London borough</v>
      </c>
      <c r="H296" s="108" t="str">
        <f>IFERROR(VLOOKUP(F296,classifications!A$3:C$328,3,FALSE),VLOOKUP(F296,classifications!I$2:K$28,3,FALSE))</f>
        <v>Predominantly Urban</v>
      </c>
      <c r="I296" s="29">
        <v>1270</v>
      </c>
      <c r="J296" s="29">
        <v>530</v>
      </c>
      <c r="K296" s="29">
        <v>0</v>
      </c>
      <c r="L296" s="29">
        <v>1800</v>
      </c>
      <c r="M296" s="25"/>
      <c r="N296" s="29">
        <v>2470</v>
      </c>
      <c r="O296" s="25">
        <v>610</v>
      </c>
      <c r="P296" s="25">
        <v>0</v>
      </c>
      <c r="Q296" s="109">
        <v>3080</v>
      </c>
      <c r="T296" s="25"/>
      <c r="U296" s="25"/>
      <c r="V296" s="25"/>
      <c r="W296" s="25"/>
      <c r="X296" s="25"/>
      <c r="Y296" s="25"/>
      <c r="Z296" s="25"/>
      <c r="AA296" s="25"/>
      <c r="AB296" s="25"/>
      <c r="AC296" s="25"/>
      <c r="AD296" s="25"/>
      <c r="AE296" s="29"/>
      <c r="AF296" s="29"/>
      <c r="AG296" s="29"/>
      <c r="AH296" s="29"/>
      <c r="AI296" s="29"/>
      <c r="AJ296" s="29"/>
      <c r="AK296" s="29"/>
      <c r="AL296" s="29"/>
      <c r="AM296" s="29"/>
    </row>
    <row r="297" spans="1:39" ht="66" x14ac:dyDescent="0.3">
      <c r="A297" s="108" t="s">
        <v>304</v>
      </c>
      <c r="B297" s="108" t="s">
        <v>305</v>
      </c>
      <c r="C297" s="108" t="s">
        <v>306</v>
      </c>
      <c r="D297" s="108"/>
      <c r="E297" s="108"/>
      <c r="F297" s="108" t="s">
        <v>307</v>
      </c>
      <c r="G297" s="108" t="str">
        <f>VLOOKUP(F297,regions!A$2:C$419,3,FALSE)</f>
        <v>London borough</v>
      </c>
      <c r="H297" s="108" t="str">
        <f>IFERROR(VLOOKUP(F297,classifications!A$3:C$328,3,FALSE),VLOOKUP(F297,classifications!I$2:K$28,3,FALSE))</f>
        <v>Predominantly Urban</v>
      </c>
      <c r="I297" s="29">
        <v>80</v>
      </c>
      <c r="J297" s="29">
        <v>50</v>
      </c>
      <c r="K297" s="29">
        <v>0</v>
      </c>
      <c r="L297" s="29">
        <v>130</v>
      </c>
      <c r="M297" s="25"/>
      <c r="N297" s="29">
        <v>150</v>
      </c>
      <c r="O297" s="25">
        <v>260</v>
      </c>
      <c r="P297" s="25">
        <v>0</v>
      </c>
      <c r="Q297" s="25">
        <v>410</v>
      </c>
      <c r="T297" s="25"/>
      <c r="U297" s="25"/>
      <c r="V297" s="25"/>
      <c r="W297" s="25"/>
      <c r="X297" s="25"/>
      <c r="Y297" s="25"/>
      <c r="Z297" s="25"/>
      <c r="AA297" s="25"/>
      <c r="AB297" s="25"/>
      <c r="AC297" s="25"/>
      <c r="AD297" s="25"/>
      <c r="AE297" s="29"/>
      <c r="AF297" s="29"/>
      <c r="AG297" s="29"/>
      <c r="AH297" s="29"/>
      <c r="AI297" s="29"/>
      <c r="AJ297" s="29"/>
      <c r="AK297" s="29"/>
      <c r="AL297" s="29"/>
      <c r="AM297" s="29"/>
    </row>
    <row r="298" spans="1:39" ht="66" x14ac:dyDescent="0.3">
      <c r="A298" s="108" t="s">
        <v>308</v>
      </c>
      <c r="B298" s="108" t="s">
        <v>309</v>
      </c>
      <c r="C298" s="108" t="s">
        <v>310</v>
      </c>
      <c r="D298" s="108"/>
      <c r="E298" s="108"/>
      <c r="F298" s="108" t="s">
        <v>311</v>
      </c>
      <c r="G298" s="108" t="str">
        <f>VLOOKUP(F298,regions!A$2:C$419,3,FALSE)</f>
        <v>London borough</v>
      </c>
      <c r="H298" s="108" t="str">
        <f>IFERROR(VLOOKUP(F298,classifications!A$3:C$328,3,FALSE),VLOOKUP(F298,classifications!I$2:K$28,3,FALSE))</f>
        <v>Predominantly Urban</v>
      </c>
      <c r="I298" s="25" t="s">
        <v>1370</v>
      </c>
      <c r="J298" s="25" t="s">
        <v>1370</v>
      </c>
      <c r="K298" s="25" t="s">
        <v>1370</v>
      </c>
      <c r="L298" s="25" t="s">
        <v>1370</v>
      </c>
      <c r="M298" s="25"/>
      <c r="N298" s="25" t="s">
        <v>1370</v>
      </c>
      <c r="O298" s="25" t="s">
        <v>1370</v>
      </c>
      <c r="P298" s="25" t="s">
        <v>1370</v>
      </c>
      <c r="Q298" s="25" t="s">
        <v>1370</v>
      </c>
      <c r="T298" s="25"/>
      <c r="U298" s="25"/>
      <c r="V298" s="25"/>
      <c r="W298" s="25"/>
      <c r="X298" s="25"/>
      <c r="Y298" s="25"/>
      <c r="Z298" s="25"/>
      <c r="AA298" s="25"/>
      <c r="AB298" s="25"/>
      <c r="AC298" s="25"/>
      <c r="AD298" s="25"/>
      <c r="AE298" s="29"/>
      <c r="AF298" s="29"/>
      <c r="AG298" s="29"/>
      <c r="AH298" s="29"/>
      <c r="AI298" s="29"/>
      <c r="AJ298" s="29"/>
      <c r="AK298" s="29"/>
      <c r="AL298" s="29"/>
      <c r="AM298" s="29"/>
    </row>
    <row r="299" spans="1:39" ht="66" x14ac:dyDescent="0.3">
      <c r="A299" s="108" t="s">
        <v>312</v>
      </c>
      <c r="B299" s="108" t="s">
        <v>313</v>
      </c>
      <c r="C299" s="108" t="s">
        <v>314</v>
      </c>
      <c r="D299" s="108"/>
      <c r="E299" s="108"/>
      <c r="F299" s="108" t="s">
        <v>315</v>
      </c>
      <c r="G299" s="108" t="str">
        <f>VLOOKUP(F299,regions!A$2:C$419,3,FALSE)</f>
        <v>London borough</v>
      </c>
      <c r="H299" s="108" t="str">
        <f>IFERROR(VLOOKUP(F299,classifications!A$3:C$328,3,FALSE),VLOOKUP(F299,classifications!I$2:K$28,3,FALSE))</f>
        <v>Predominantly Urban</v>
      </c>
      <c r="I299" s="25" t="s">
        <v>1370</v>
      </c>
      <c r="J299" s="29">
        <v>70</v>
      </c>
      <c r="K299" s="29">
        <v>0</v>
      </c>
      <c r="L299" s="25" t="s">
        <v>1370</v>
      </c>
      <c r="M299" s="25"/>
      <c r="N299" s="25" t="s">
        <v>1370</v>
      </c>
      <c r="O299" s="25">
        <v>360</v>
      </c>
      <c r="P299" s="25">
        <v>0</v>
      </c>
      <c r="Q299" s="25" t="s">
        <v>1370</v>
      </c>
      <c r="T299" s="25"/>
      <c r="U299" s="25"/>
      <c r="V299" s="25"/>
      <c r="W299" s="25"/>
      <c r="X299" s="25"/>
      <c r="Y299" s="25"/>
      <c r="Z299" s="25"/>
      <c r="AA299" s="25"/>
      <c r="AB299" s="25"/>
      <c r="AC299" s="25"/>
      <c r="AD299" s="25"/>
      <c r="AE299" s="29"/>
      <c r="AF299" s="29"/>
      <c r="AG299" s="29"/>
      <c r="AH299" s="29"/>
      <c r="AI299" s="29"/>
      <c r="AJ299" s="29"/>
      <c r="AK299" s="29"/>
      <c r="AL299" s="29"/>
      <c r="AM299" s="29"/>
    </row>
    <row r="300" spans="1:39" x14ac:dyDescent="0.3">
      <c r="A300" s="108"/>
      <c r="B300" s="108"/>
      <c r="C300" s="108"/>
      <c r="D300" s="108"/>
      <c r="E300" s="108"/>
      <c r="F300" s="108"/>
      <c r="G300" s="108"/>
      <c r="H300" s="108"/>
      <c r="I300" s="25"/>
      <c r="J300" s="25"/>
      <c r="K300" s="25"/>
      <c r="L300" s="25"/>
      <c r="M300" s="25"/>
      <c r="N300" s="25"/>
      <c r="O300" s="106" t="s">
        <v>1365</v>
      </c>
      <c r="P300" s="106" t="s">
        <v>1365</v>
      </c>
      <c r="Q300" s="106" t="s">
        <v>1365</v>
      </c>
      <c r="T300" s="25"/>
      <c r="U300" s="25"/>
      <c r="V300" s="25"/>
      <c r="W300" s="25"/>
      <c r="X300" s="25"/>
      <c r="Y300" s="25"/>
      <c r="Z300" s="25"/>
      <c r="AA300" s="25"/>
      <c r="AB300" s="25"/>
      <c r="AC300" s="25"/>
      <c r="AD300" s="25"/>
      <c r="AE300" s="29"/>
      <c r="AF300" s="29"/>
      <c r="AG300" s="29"/>
      <c r="AH300" s="29"/>
      <c r="AI300" s="29"/>
      <c r="AJ300" s="29"/>
      <c r="AK300" s="29"/>
      <c r="AL300" s="29"/>
      <c r="AM300" s="29"/>
    </row>
    <row r="301" spans="1:39" x14ac:dyDescent="0.3">
      <c r="A301" s="108"/>
      <c r="B301" s="108"/>
      <c r="C301" s="108"/>
      <c r="D301" s="108"/>
      <c r="E301" s="108"/>
      <c r="F301" s="108"/>
      <c r="G301" s="108"/>
      <c r="H301" s="108"/>
      <c r="I301" s="25"/>
      <c r="J301" s="25"/>
      <c r="K301" s="25"/>
      <c r="L301" s="25"/>
      <c r="M301" s="25"/>
      <c r="N301" s="25"/>
      <c r="O301" s="106" t="s">
        <v>1365</v>
      </c>
      <c r="P301" s="106" t="s">
        <v>1365</v>
      </c>
      <c r="Q301" s="106" t="s">
        <v>1365</v>
      </c>
      <c r="T301" s="25"/>
      <c r="U301" s="25"/>
      <c r="V301" s="25"/>
      <c r="W301" s="25"/>
      <c r="X301" s="25"/>
      <c r="Y301" s="25"/>
      <c r="Z301" s="25"/>
      <c r="AA301" s="25"/>
      <c r="AB301" s="25"/>
      <c r="AC301" s="25"/>
      <c r="AD301" s="25"/>
      <c r="AE301" s="29"/>
      <c r="AF301" s="29"/>
      <c r="AG301" s="29"/>
      <c r="AH301" s="29"/>
      <c r="AI301" s="29"/>
      <c r="AJ301" s="29"/>
      <c r="AK301" s="29"/>
      <c r="AL301" s="29"/>
      <c r="AM301" s="29"/>
    </row>
    <row r="302" spans="1:39" x14ac:dyDescent="0.3">
      <c r="A302" s="108"/>
      <c r="B302" s="108" t="s">
        <v>1406</v>
      </c>
      <c r="C302" s="108" t="s">
        <v>1407</v>
      </c>
      <c r="D302" s="108" t="s">
        <v>1408</v>
      </c>
      <c r="E302" s="108"/>
      <c r="F302" s="108"/>
      <c r="G302" s="108"/>
      <c r="H302" s="108"/>
      <c r="I302" s="29">
        <v>15900</v>
      </c>
      <c r="J302" s="29">
        <v>4050</v>
      </c>
      <c r="K302" s="29">
        <v>20</v>
      </c>
      <c r="L302" s="29">
        <v>19970</v>
      </c>
      <c r="M302" s="25"/>
      <c r="N302" s="29">
        <v>18420</v>
      </c>
      <c r="O302" s="109">
        <v>6020</v>
      </c>
      <c r="P302" s="25">
        <v>0</v>
      </c>
      <c r="Q302" s="109">
        <v>24440</v>
      </c>
      <c r="T302" s="25"/>
      <c r="U302" s="25"/>
      <c r="V302" s="25"/>
      <c r="W302" s="25"/>
      <c r="X302" s="25"/>
      <c r="Y302" s="25"/>
      <c r="Z302" s="25"/>
      <c r="AA302" s="25"/>
      <c r="AB302" s="25"/>
      <c r="AC302" s="25"/>
      <c r="AD302" s="25"/>
      <c r="AE302" s="29"/>
      <c r="AF302" s="29"/>
      <c r="AG302" s="29"/>
      <c r="AH302" s="29"/>
      <c r="AI302" s="29"/>
      <c r="AJ302" s="29"/>
      <c r="AK302" s="29"/>
      <c r="AL302" s="29"/>
      <c r="AM302" s="29"/>
    </row>
    <row r="303" spans="1:39" x14ac:dyDescent="0.3">
      <c r="A303" s="108"/>
      <c r="B303" s="108"/>
      <c r="C303" s="108"/>
      <c r="D303" s="108"/>
      <c r="E303" s="108"/>
      <c r="F303" s="108"/>
      <c r="G303" s="108"/>
      <c r="H303" s="108"/>
      <c r="I303" s="25"/>
      <c r="J303" s="25"/>
      <c r="K303" s="25"/>
      <c r="L303" s="25"/>
      <c r="M303" s="25"/>
      <c r="N303" s="25"/>
      <c r="O303" s="106" t="s">
        <v>1365</v>
      </c>
      <c r="P303" s="106" t="s">
        <v>1365</v>
      </c>
      <c r="Q303" s="106" t="s">
        <v>1365</v>
      </c>
      <c r="T303" s="25"/>
      <c r="U303" s="25"/>
      <c r="V303" s="25"/>
      <c r="W303" s="25"/>
      <c r="X303" s="25"/>
      <c r="Y303" s="25"/>
      <c r="Z303" s="25"/>
      <c r="AA303" s="25"/>
      <c r="AB303" s="25"/>
      <c r="AC303" s="25"/>
      <c r="AD303" s="25"/>
      <c r="AE303" s="29"/>
      <c r="AF303" s="29"/>
      <c r="AG303" s="29"/>
      <c r="AH303" s="29"/>
      <c r="AI303" s="29"/>
      <c r="AJ303" s="29"/>
      <c r="AK303" s="29"/>
      <c r="AL303" s="29"/>
      <c r="AM303" s="29"/>
    </row>
    <row r="304" spans="1:39" ht="79.2" x14ac:dyDescent="0.3">
      <c r="A304" s="108" t="s">
        <v>30</v>
      </c>
      <c r="B304" s="108" t="s">
        <v>31</v>
      </c>
      <c r="C304" s="108" t="s">
        <v>32</v>
      </c>
      <c r="D304" s="108"/>
      <c r="E304" s="108"/>
      <c r="F304" s="108" t="s">
        <v>1685</v>
      </c>
      <c r="G304" s="108" t="str">
        <f>VLOOKUP(F304,regions!A$2:C$419,3,FALSE)</f>
        <v>Unitary authority</v>
      </c>
      <c r="H304" s="108" t="str">
        <f>IFERROR(VLOOKUP(F304,classifications!A$3:C$328,3,FALSE),VLOOKUP(F304,classifications!I$2:K$28,3,FALSE))</f>
        <v>Predominantly Urban</v>
      </c>
      <c r="I304" s="29">
        <v>350</v>
      </c>
      <c r="J304" s="29">
        <v>100</v>
      </c>
      <c r="K304" s="29">
        <v>0</v>
      </c>
      <c r="L304" s="29">
        <v>450</v>
      </c>
      <c r="M304" s="25"/>
      <c r="N304" s="29">
        <v>290</v>
      </c>
      <c r="O304" s="25">
        <v>60</v>
      </c>
      <c r="P304" s="25">
        <v>0</v>
      </c>
      <c r="Q304" s="25">
        <v>350</v>
      </c>
      <c r="T304" s="25"/>
      <c r="U304" s="25"/>
      <c r="V304" s="25"/>
      <c r="W304" s="25"/>
      <c r="X304" s="25"/>
      <c r="Y304" s="25"/>
      <c r="Z304" s="25"/>
      <c r="AA304" s="25"/>
      <c r="AB304" s="25"/>
      <c r="AC304" s="25"/>
      <c r="AD304" s="25"/>
      <c r="AE304" s="29"/>
      <c r="AF304" s="29"/>
      <c r="AG304" s="29"/>
      <c r="AH304" s="29"/>
      <c r="AI304" s="29"/>
      <c r="AJ304" s="29"/>
      <c r="AK304" s="29"/>
      <c r="AL304" s="29"/>
      <c r="AM304" s="29"/>
    </row>
    <row r="305" spans="1:39" ht="79.2" x14ac:dyDescent="0.3">
      <c r="A305" s="108" t="s">
        <v>33</v>
      </c>
      <c r="B305" s="108" t="s">
        <v>34</v>
      </c>
      <c r="C305" s="108" t="s">
        <v>35</v>
      </c>
      <c r="D305" s="108"/>
      <c r="E305" s="108"/>
      <c r="F305" s="108" t="s">
        <v>1686</v>
      </c>
      <c r="G305" s="108" t="str">
        <f>VLOOKUP(F305,regions!A$2:C$419,3,FALSE)</f>
        <v>Unitary authority</v>
      </c>
      <c r="H305" s="108" t="str">
        <f>IFERROR(VLOOKUP(F305,classifications!A$3:C$328,3,FALSE),VLOOKUP(F305,classifications!I$2:K$28,3,FALSE))</f>
        <v>Predominantly Urban</v>
      </c>
      <c r="I305" s="29">
        <v>60</v>
      </c>
      <c r="J305" s="29">
        <v>20</v>
      </c>
      <c r="K305" s="29">
        <v>0</v>
      </c>
      <c r="L305" s="29">
        <v>80</v>
      </c>
      <c r="M305" s="25"/>
      <c r="N305" s="29">
        <v>200</v>
      </c>
      <c r="O305" s="25">
        <v>50</v>
      </c>
      <c r="P305" s="25">
        <v>0</v>
      </c>
      <c r="Q305" s="25">
        <v>250</v>
      </c>
      <c r="T305" s="25"/>
      <c r="U305" s="25"/>
      <c r="V305" s="25"/>
      <c r="W305" s="25"/>
      <c r="X305" s="25"/>
      <c r="Y305" s="25"/>
      <c r="Z305" s="25"/>
      <c r="AA305" s="25"/>
      <c r="AB305" s="25"/>
      <c r="AC305" s="25"/>
      <c r="AD305" s="25"/>
      <c r="AE305" s="29"/>
      <c r="AF305" s="29"/>
      <c r="AG305" s="29"/>
      <c r="AH305" s="29"/>
      <c r="AI305" s="29"/>
      <c r="AJ305" s="29"/>
      <c r="AK305" s="29"/>
      <c r="AL305" s="29"/>
      <c r="AM305" s="29"/>
    </row>
    <row r="306" spans="1:39" ht="79.2" x14ac:dyDescent="0.3">
      <c r="A306" s="108" t="s">
        <v>72</v>
      </c>
      <c r="B306" s="108" t="s">
        <v>73</v>
      </c>
      <c r="C306" s="108" t="s">
        <v>74</v>
      </c>
      <c r="D306" s="108"/>
      <c r="E306" s="108"/>
      <c r="F306" s="108" t="s">
        <v>1687</v>
      </c>
      <c r="G306" s="108" t="str">
        <f>VLOOKUP(F306,regions!A$2:C$419,3,FALSE)</f>
        <v>Unitary authority</v>
      </c>
      <c r="H306" s="108" t="str">
        <f>IFERROR(VLOOKUP(F306,classifications!A$3:C$328,3,FALSE),VLOOKUP(F306,classifications!I$2:K$28,3,FALSE))</f>
        <v>Predominantly Rural</v>
      </c>
      <c r="I306" s="29">
        <v>220</v>
      </c>
      <c r="J306" s="29">
        <v>80</v>
      </c>
      <c r="K306" s="29">
        <v>0</v>
      </c>
      <c r="L306" s="29">
        <v>300</v>
      </c>
      <c r="M306" s="25"/>
      <c r="N306" s="29">
        <v>430</v>
      </c>
      <c r="O306" s="25">
        <v>140</v>
      </c>
      <c r="P306" s="25">
        <v>0</v>
      </c>
      <c r="Q306" s="25">
        <v>580</v>
      </c>
      <c r="T306" s="25"/>
      <c r="U306" s="25"/>
      <c r="V306" s="25"/>
      <c r="W306" s="25"/>
      <c r="X306" s="25"/>
      <c r="Y306" s="25"/>
      <c r="Z306" s="25"/>
      <c r="AA306" s="25"/>
      <c r="AB306" s="25"/>
      <c r="AC306" s="25"/>
      <c r="AD306" s="25"/>
      <c r="AE306" s="29"/>
      <c r="AF306" s="29"/>
      <c r="AG306" s="29"/>
      <c r="AH306" s="29"/>
      <c r="AI306" s="29"/>
      <c r="AJ306" s="29"/>
      <c r="AK306" s="29"/>
      <c r="AL306" s="29"/>
      <c r="AM306" s="29"/>
    </row>
    <row r="307" spans="1:39" ht="79.2" x14ac:dyDescent="0.3">
      <c r="A307" s="108" t="s">
        <v>87</v>
      </c>
      <c r="B307" s="108" t="s">
        <v>88</v>
      </c>
      <c r="C307" s="108" t="s">
        <v>89</v>
      </c>
      <c r="D307" s="108"/>
      <c r="E307" s="108"/>
      <c r="F307" s="108" t="s">
        <v>1730</v>
      </c>
      <c r="G307" s="108" t="str">
        <f>VLOOKUP(F307,regions!A$2:C$419,3,FALSE)</f>
        <v>Unitary authority</v>
      </c>
      <c r="H307" s="108" t="str">
        <f>IFERROR(VLOOKUP(F307,classifications!A$3:C$328,3,FALSE),VLOOKUP(F307,classifications!I$2:K$28,3,FALSE))</f>
        <v>Predominantly Urban</v>
      </c>
      <c r="I307" s="29">
        <v>320</v>
      </c>
      <c r="J307" s="29">
        <v>190</v>
      </c>
      <c r="K307" s="29">
        <v>0</v>
      </c>
      <c r="L307" s="29">
        <v>500</v>
      </c>
      <c r="M307" s="25"/>
      <c r="N307" s="29">
        <v>390</v>
      </c>
      <c r="O307" s="25">
        <v>200</v>
      </c>
      <c r="P307" s="25">
        <v>0</v>
      </c>
      <c r="Q307" s="25">
        <v>590</v>
      </c>
      <c r="T307" s="25"/>
      <c r="U307" s="25"/>
      <c r="V307" s="25"/>
      <c r="W307" s="25"/>
      <c r="X307" s="25"/>
      <c r="Y307" s="25"/>
      <c r="Z307" s="25"/>
      <c r="AA307" s="25"/>
      <c r="AB307" s="25"/>
      <c r="AC307" s="25"/>
      <c r="AD307" s="25"/>
      <c r="AE307" s="29"/>
      <c r="AF307" s="29"/>
      <c r="AG307" s="29"/>
      <c r="AH307" s="29"/>
      <c r="AI307" s="29"/>
      <c r="AJ307" s="29"/>
      <c r="AK307" s="29"/>
      <c r="AL307" s="29"/>
      <c r="AM307" s="29"/>
    </row>
    <row r="308" spans="1:39" ht="79.2" x14ac:dyDescent="0.3">
      <c r="A308" s="108" t="s">
        <v>93</v>
      </c>
      <c r="B308" s="108" t="s">
        <v>94</v>
      </c>
      <c r="C308" s="108" t="s">
        <v>95</v>
      </c>
      <c r="D308" s="108"/>
      <c r="E308" s="108"/>
      <c r="F308" s="108" t="s">
        <v>1688</v>
      </c>
      <c r="G308" s="108" t="str">
        <f>VLOOKUP(F308,regions!A$2:C$419,3,FALSE)</f>
        <v>Unitary authority</v>
      </c>
      <c r="H308" s="108" t="str">
        <f>IFERROR(VLOOKUP(F308,classifications!A$3:C$328,3,FALSE),VLOOKUP(F308,classifications!I$2:K$28,3,FALSE))</f>
        <v>Predominantly Urban</v>
      </c>
      <c r="I308" s="29">
        <v>950</v>
      </c>
      <c r="J308" s="29">
        <v>250</v>
      </c>
      <c r="K308" s="29">
        <v>0</v>
      </c>
      <c r="L308" s="29">
        <v>1190</v>
      </c>
      <c r="M308" s="25"/>
      <c r="N308" s="29">
        <v>1100</v>
      </c>
      <c r="O308" s="25">
        <v>510</v>
      </c>
      <c r="P308" s="25">
        <v>0</v>
      </c>
      <c r="Q308" s="109">
        <v>1610</v>
      </c>
      <c r="T308" s="25"/>
      <c r="U308" s="25"/>
      <c r="V308" s="25"/>
      <c r="W308" s="25"/>
      <c r="X308" s="25"/>
      <c r="Y308" s="25"/>
      <c r="Z308" s="25"/>
      <c r="AA308" s="25"/>
      <c r="AB308" s="25"/>
      <c r="AC308" s="25"/>
      <c r="AD308" s="25"/>
      <c r="AE308" s="29"/>
      <c r="AF308" s="29"/>
      <c r="AG308" s="29"/>
      <c r="AH308" s="29"/>
      <c r="AI308" s="29"/>
      <c r="AJ308" s="29"/>
      <c r="AK308" s="29"/>
      <c r="AL308" s="29"/>
      <c r="AM308" s="29"/>
    </row>
    <row r="309" spans="1:39" ht="79.2" x14ac:dyDescent="0.3">
      <c r="A309" s="108" t="s">
        <v>120</v>
      </c>
      <c r="B309" s="108" t="s">
        <v>121</v>
      </c>
      <c r="C309" s="108" t="s">
        <v>122</v>
      </c>
      <c r="D309" s="108"/>
      <c r="E309" s="108"/>
      <c r="F309" s="108" t="s">
        <v>1689</v>
      </c>
      <c r="G309" s="108" t="str">
        <f>VLOOKUP(F309,regions!A$2:C$419,3,FALSE)</f>
        <v>Unitary authority</v>
      </c>
      <c r="H309" s="108" t="str">
        <f>IFERROR(VLOOKUP(F309,classifications!A$3:C$328,3,FALSE),VLOOKUP(F309,classifications!I$2:K$28,3,FALSE))</f>
        <v>Predominantly Urban</v>
      </c>
      <c r="I309" s="29">
        <v>120</v>
      </c>
      <c r="J309" s="29">
        <v>40</v>
      </c>
      <c r="K309" s="29">
        <v>0</v>
      </c>
      <c r="L309" s="29">
        <v>160</v>
      </c>
      <c r="M309" s="25"/>
      <c r="N309" s="29">
        <v>280</v>
      </c>
      <c r="O309" s="25">
        <v>230</v>
      </c>
      <c r="P309" s="25">
        <v>0</v>
      </c>
      <c r="Q309" s="25">
        <v>510</v>
      </c>
      <c r="T309" s="25"/>
      <c r="U309" s="25"/>
      <c r="V309" s="25"/>
      <c r="W309" s="25"/>
      <c r="X309" s="25"/>
      <c r="Y309" s="25"/>
      <c r="Z309" s="25"/>
      <c r="AA309" s="25"/>
      <c r="AB309" s="25"/>
      <c r="AC309" s="25"/>
      <c r="AD309" s="25"/>
      <c r="AE309" s="29"/>
      <c r="AF309" s="29"/>
      <c r="AG309" s="29"/>
      <c r="AH309" s="29"/>
      <c r="AI309" s="29"/>
      <c r="AJ309" s="29"/>
      <c r="AK309" s="29"/>
      <c r="AL309" s="29"/>
      <c r="AM309" s="29"/>
    </row>
    <row r="310" spans="1:39" ht="79.2" x14ac:dyDescent="0.3">
      <c r="A310" s="108" t="s">
        <v>123</v>
      </c>
      <c r="B310" s="108" t="s">
        <v>124</v>
      </c>
      <c r="C310" s="108" t="s">
        <v>125</v>
      </c>
      <c r="D310" s="108"/>
      <c r="E310" s="108"/>
      <c r="F310" s="108" t="s">
        <v>1690</v>
      </c>
      <c r="G310" s="108" t="str">
        <f>VLOOKUP(F310,regions!A$2:C$419,3,FALSE)</f>
        <v>Unitary authority</v>
      </c>
      <c r="H310" s="108" t="str">
        <f>IFERROR(VLOOKUP(F310,classifications!A$3:C$328,3,FALSE),VLOOKUP(F310,classifications!I$2:K$28,3,FALSE))</f>
        <v>Predominantly Urban</v>
      </c>
      <c r="I310" s="29">
        <v>360</v>
      </c>
      <c r="J310" s="29">
        <v>50</v>
      </c>
      <c r="K310" s="29">
        <v>0</v>
      </c>
      <c r="L310" s="29">
        <v>410</v>
      </c>
      <c r="M310" s="25"/>
      <c r="N310" s="29">
        <v>330</v>
      </c>
      <c r="O310" s="25">
        <v>150</v>
      </c>
      <c r="P310" s="25">
        <v>0</v>
      </c>
      <c r="Q310" s="25">
        <v>480</v>
      </c>
      <c r="T310" s="25"/>
      <c r="U310" s="25"/>
      <c r="V310" s="25"/>
      <c r="W310" s="25"/>
      <c r="X310" s="25"/>
      <c r="Y310" s="25"/>
      <c r="Z310" s="25"/>
      <c r="AA310" s="25"/>
      <c r="AB310" s="25"/>
      <c r="AC310" s="25"/>
      <c r="AD310" s="25"/>
      <c r="AE310" s="29"/>
      <c r="AF310" s="29"/>
      <c r="AG310" s="29"/>
      <c r="AH310" s="29"/>
      <c r="AI310" s="29"/>
      <c r="AJ310" s="29"/>
      <c r="AK310" s="29"/>
      <c r="AL310" s="29"/>
      <c r="AM310" s="29"/>
    </row>
    <row r="311" spans="1:39" ht="79.2" x14ac:dyDescent="0.3">
      <c r="A311" s="108" t="s">
        <v>135</v>
      </c>
      <c r="B311" s="108" t="s">
        <v>136</v>
      </c>
      <c r="C311" s="108" t="s">
        <v>137</v>
      </c>
      <c r="D311" s="108"/>
      <c r="E311" s="108"/>
      <c r="F311" s="108" t="s">
        <v>1691</v>
      </c>
      <c r="G311" s="108" t="str">
        <f>VLOOKUP(F311,regions!A$2:C$419,3,FALSE)</f>
        <v>Unitary authority</v>
      </c>
      <c r="H311" s="108" t="str">
        <f>IFERROR(VLOOKUP(F311,classifications!A$3:C$328,3,FALSE),VLOOKUP(F311,classifications!I$2:K$28,3,FALSE))</f>
        <v>Predominantly Urban</v>
      </c>
      <c r="I311" s="29">
        <v>150</v>
      </c>
      <c r="J311" s="29">
        <v>90</v>
      </c>
      <c r="K311" s="29">
        <v>0</v>
      </c>
      <c r="L311" s="29">
        <v>240</v>
      </c>
      <c r="M311" s="25"/>
      <c r="N311" s="29">
        <v>210</v>
      </c>
      <c r="O311" s="25">
        <v>100</v>
      </c>
      <c r="P311" s="25">
        <v>0</v>
      </c>
      <c r="Q311" s="25">
        <v>310</v>
      </c>
      <c r="T311" s="25"/>
      <c r="U311" s="25"/>
      <c r="V311" s="25"/>
      <c r="W311" s="25"/>
      <c r="X311" s="25"/>
      <c r="Y311" s="25"/>
      <c r="Z311" s="25"/>
      <c r="AA311" s="25"/>
      <c r="AB311" s="25"/>
      <c r="AC311" s="25"/>
      <c r="AD311" s="25"/>
      <c r="AE311" s="29"/>
      <c r="AF311" s="29"/>
      <c r="AG311" s="29"/>
      <c r="AH311" s="29"/>
      <c r="AI311" s="29"/>
      <c r="AJ311" s="29"/>
      <c r="AK311" s="29"/>
      <c r="AL311" s="29"/>
      <c r="AM311" s="29"/>
    </row>
    <row r="312" spans="1:39" ht="79.2" x14ac:dyDescent="0.3">
      <c r="A312" s="108" t="s">
        <v>141</v>
      </c>
      <c r="B312" s="108" t="s">
        <v>142</v>
      </c>
      <c r="C312" s="108" t="s">
        <v>143</v>
      </c>
      <c r="D312" s="108"/>
      <c r="E312" s="108"/>
      <c r="F312" s="108" t="s">
        <v>1692</v>
      </c>
      <c r="G312" s="108" t="str">
        <f>VLOOKUP(F312,regions!A$2:C$419,3,FALSE)</f>
        <v>Unitary authority</v>
      </c>
      <c r="H312" s="108" t="str">
        <f>IFERROR(VLOOKUP(F312,classifications!A$3:C$328,3,FALSE),VLOOKUP(F312,classifications!I$2:K$28,3,FALSE))</f>
        <v>Predominantly Urban</v>
      </c>
      <c r="I312" s="29">
        <v>620</v>
      </c>
      <c r="J312" s="29">
        <v>10</v>
      </c>
      <c r="K312" s="29">
        <v>0</v>
      </c>
      <c r="L312" s="29">
        <v>630</v>
      </c>
      <c r="M312" s="25"/>
      <c r="N312" s="29">
        <v>200</v>
      </c>
      <c r="O312" s="25">
        <v>20</v>
      </c>
      <c r="P312" s="25">
        <v>0</v>
      </c>
      <c r="Q312" s="25">
        <v>210</v>
      </c>
      <c r="T312" s="25"/>
      <c r="U312" s="25"/>
      <c r="V312" s="25"/>
      <c r="W312" s="25"/>
      <c r="X312" s="25"/>
      <c r="Y312" s="25"/>
      <c r="Z312" s="25"/>
      <c r="AA312" s="25"/>
      <c r="AB312" s="25"/>
      <c r="AC312" s="25"/>
      <c r="AD312" s="25"/>
      <c r="AE312" s="29"/>
      <c r="AF312" s="29"/>
      <c r="AG312" s="29"/>
      <c r="AH312" s="29"/>
      <c r="AI312" s="29"/>
      <c r="AJ312" s="29"/>
      <c r="AK312" s="29"/>
      <c r="AL312" s="29"/>
      <c r="AM312" s="29"/>
    </row>
    <row r="313" spans="1:39" ht="79.2" x14ac:dyDescent="0.3">
      <c r="A313" s="108" t="s">
        <v>168</v>
      </c>
      <c r="B313" s="108" t="s">
        <v>169</v>
      </c>
      <c r="C313" s="108" t="s">
        <v>170</v>
      </c>
      <c r="D313" s="108"/>
      <c r="E313" s="108"/>
      <c r="F313" s="108" t="s">
        <v>1722</v>
      </c>
      <c r="G313" s="108" t="str">
        <f>VLOOKUP(F313,regions!A$2:C$419,3,FALSE)</f>
        <v>Unitary authority</v>
      </c>
      <c r="H313" s="108" t="str">
        <f>IFERROR(VLOOKUP(F313,classifications!A$3:C$328,3,FALSE),VLOOKUP(F313,classifications!I$2:K$28,3,FALSE))</f>
        <v>Urban with Significant Rural</v>
      </c>
      <c r="I313" s="29">
        <v>140</v>
      </c>
      <c r="J313" s="29">
        <v>0</v>
      </c>
      <c r="K313" s="29">
        <v>0</v>
      </c>
      <c r="L313" s="29">
        <v>140</v>
      </c>
      <c r="M313" s="25"/>
      <c r="N313" s="29">
        <v>270</v>
      </c>
      <c r="O313" s="25">
        <v>10</v>
      </c>
      <c r="P313" s="25">
        <v>0</v>
      </c>
      <c r="Q313" s="25">
        <v>280</v>
      </c>
      <c r="T313" s="25"/>
      <c r="U313" s="25"/>
      <c r="V313" s="25"/>
      <c r="W313" s="25"/>
      <c r="X313" s="25"/>
      <c r="Y313" s="25"/>
      <c r="Z313" s="25"/>
      <c r="AA313" s="25"/>
      <c r="AB313" s="25"/>
      <c r="AC313" s="25"/>
      <c r="AD313" s="25"/>
      <c r="AE313" s="29"/>
      <c r="AF313" s="29"/>
      <c r="AG313" s="29"/>
      <c r="AH313" s="29"/>
      <c r="AI313" s="29"/>
      <c r="AJ313" s="29"/>
      <c r="AK313" s="29"/>
      <c r="AL313" s="29"/>
      <c r="AM313" s="29"/>
    </row>
    <row r="314" spans="1:39" ht="79.2" x14ac:dyDescent="0.3">
      <c r="A314" s="108" t="s">
        <v>174</v>
      </c>
      <c r="B314" s="108" t="s">
        <v>175</v>
      </c>
      <c r="C314" s="108" t="s">
        <v>176</v>
      </c>
      <c r="D314" s="108"/>
      <c r="E314" s="108"/>
      <c r="F314" s="108" t="s">
        <v>1693</v>
      </c>
      <c r="G314" s="108" t="str">
        <f>VLOOKUP(F314,regions!A$2:C$419,3,FALSE)</f>
        <v>Unitary authority</v>
      </c>
      <c r="H314" s="108" t="str">
        <f>IFERROR(VLOOKUP(F314,classifications!A$3:C$328,3,FALSE),VLOOKUP(F314,classifications!I$2:K$28,3,FALSE))</f>
        <v>Predominantly Urban</v>
      </c>
      <c r="I314" s="29">
        <v>160</v>
      </c>
      <c r="J314" s="29">
        <v>0</v>
      </c>
      <c r="K314" s="29">
        <v>0</v>
      </c>
      <c r="L314" s="29">
        <v>160</v>
      </c>
      <c r="M314" s="25"/>
      <c r="N314" s="29">
        <v>240</v>
      </c>
      <c r="O314" s="25">
        <v>150</v>
      </c>
      <c r="P314" s="25">
        <v>0</v>
      </c>
      <c r="Q314" s="25">
        <v>390</v>
      </c>
      <c r="T314" s="25"/>
      <c r="U314" s="25"/>
      <c r="V314" s="25"/>
      <c r="W314" s="25"/>
      <c r="X314" s="25"/>
      <c r="Y314" s="25"/>
      <c r="Z314" s="25"/>
      <c r="AA314" s="25"/>
      <c r="AB314" s="25"/>
      <c r="AC314" s="25"/>
      <c r="AD314" s="25"/>
      <c r="AE314" s="29"/>
      <c r="AF314" s="29"/>
      <c r="AG314" s="29"/>
      <c r="AH314" s="29"/>
      <c r="AI314" s="29"/>
      <c r="AJ314" s="29"/>
      <c r="AK314" s="29"/>
      <c r="AL314" s="29"/>
      <c r="AM314" s="29"/>
    </row>
    <row r="315" spans="1:39" ht="79.2" x14ac:dyDescent="0.3">
      <c r="A315" s="108" t="s">
        <v>177</v>
      </c>
      <c r="B315" s="108" t="s">
        <v>178</v>
      </c>
      <c r="C315" s="108" t="s">
        <v>179</v>
      </c>
      <c r="D315" s="108"/>
      <c r="E315" s="108"/>
      <c r="F315" s="108" t="s">
        <v>1694</v>
      </c>
      <c r="G315" s="108" t="str">
        <f>VLOOKUP(F315,regions!A$2:C$419,3,FALSE)</f>
        <v>Unitary authority</v>
      </c>
      <c r="H315" s="108" t="str">
        <f>IFERROR(VLOOKUP(F315,classifications!A$3:C$328,3,FALSE),VLOOKUP(F315,classifications!I$2:K$28,3,FALSE))</f>
        <v>Predominantly Urban</v>
      </c>
      <c r="I315" s="29">
        <v>190</v>
      </c>
      <c r="J315" s="29">
        <v>50</v>
      </c>
      <c r="K315" s="29">
        <v>0</v>
      </c>
      <c r="L315" s="29">
        <v>230</v>
      </c>
      <c r="M315" s="25"/>
      <c r="N315" s="29">
        <v>240</v>
      </c>
      <c r="O315" s="25">
        <v>20</v>
      </c>
      <c r="P315" s="25">
        <v>0</v>
      </c>
      <c r="Q315" s="25">
        <v>260</v>
      </c>
      <c r="T315" s="25"/>
      <c r="U315" s="25"/>
      <c r="V315" s="25"/>
      <c r="W315" s="25"/>
      <c r="X315" s="25"/>
      <c r="Y315" s="25"/>
      <c r="Z315" s="25"/>
      <c r="AA315" s="25"/>
      <c r="AB315" s="25"/>
      <c r="AC315" s="25"/>
      <c r="AD315" s="25"/>
      <c r="AE315" s="29"/>
      <c r="AF315" s="29"/>
      <c r="AG315" s="29"/>
      <c r="AH315" s="29"/>
      <c r="AI315" s="29"/>
      <c r="AJ315" s="29"/>
      <c r="AK315" s="29"/>
      <c r="AL315" s="29"/>
      <c r="AM315" s="29"/>
    </row>
    <row r="316" spans="1:39" x14ac:dyDescent="0.3">
      <c r="A316" s="108"/>
      <c r="B316" s="108"/>
      <c r="C316" s="108"/>
      <c r="D316" s="108"/>
      <c r="E316" s="108"/>
      <c r="F316" s="108"/>
      <c r="G316" s="108"/>
      <c r="H316" s="108"/>
      <c r="I316" s="25"/>
      <c r="J316" s="25"/>
      <c r="K316" s="25"/>
      <c r="L316" s="25"/>
      <c r="M316" s="25"/>
      <c r="N316" s="25"/>
      <c r="O316" s="106" t="s">
        <v>1365</v>
      </c>
      <c r="P316" s="106" t="s">
        <v>1365</v>
      </c>
      <c r="Q316" s="106" t="s">
        <v>1365</v>
      </c>
      <c r="T316" s="25"/>
      <c r="U316" s="25"/>
      <c r="V316" s="25"/>
      <c r="W316" s="25"/>
      <c r="X316" s="25"/>
      <c r="Y316" s="25"/>
      <c r="Z316" s="25"/>
      <c r="AA316" s="25"/>
      <c r="AB316" s="25"/>
      <c r="AC316" s="25"/>
      <c r="AD316" s="25"/>
      <c r="AE316" s="29"/>
      <c r="AF316" s="29"/>
      <c r="AG316" s="29"/>
      <c r="AH316" s="29"/>
      <c r="AI316" s="29"/>
      <c r="AJ316" s="29"/>
      <c r="AK316" s="29"/>
      <c r="AL316" s="29"/>
      <c r="AM316" s="29"/>
    </row>
    <row r="317" spans="1:39" ht="52.8" x14ac:dyDescent="0.3">
      <c r="A317" s="108"/>
      <c r="B317" s="108" t="s">
        <v>1409</v>
      </c>
      <c r="C317" s="108" t="s">
        <v>474</v>
      </c>
      <c r="D317" s="108"/>
      <c r="E317" s="108" t="s">
        <v>475</v>
      </c>
      <c r="F317" s="108" t="s">
        <v>475</v>
      </c>
      <c r="G317" s="108" t="str">
        <f>VLOOKUP(F317,regions!A$2:C$419,3,FALSE)</f>
        <v>Shire county</v>
      </c>
      <c r="H317" s="108"/>
      <c r="I317" s="29">
        <v>950</v>
      </c>
      <c r="J317" s="29">
        <v>410</v>
      </c>
      <c r="K317" s="29">
        <v>0</v>
      </c>
      <c r="L317" s="29">
        <v>1350</v>
      </c>
      <c r="M317" s="25"/>
      <c r="N317" s="29">
        <v>910</v>
      </c>
      <c r="O317" s="25">
        <v>460</v>
      </c>
      <c r="P317" s="25">
        <v>0</v>
      </c>
      <c r="Q317" s="109">
        <v>1370</v>
      </c>
      <c r="T317" s="25"/>
      <c r="U317" s="25"/>
      <c r="V317" s="25"/>
      <c r="W317" s="25"/>
      <c r="X317" s="25"/>
      <c r="Y317" s="25"/>
      <c r="Z317" s="25"/>
      <c r="AA317" s="25"/>
      <c r="AB317" s="25"/>
      <c r="AC317" s="25"/>
      <c r="AD317" s="25"/>
      <c r="AE317" s="29"/>
      <c r="AF317" s="29"/>
      <c r="AG317" s="29"/>
      <c r="AH317" s="29"/>
      <c r="AI317" s="29"/>
      <c r="AJ317" s="29"/>
      <c r="AK317" s="29"/>
      <c r="AL317" s="29"/>
      <c r="AM317" s="29"/>
    </row>
    <row r="318" spans="1:39" ht="52.8" x14ac:dyDescent="0.3">
      <c r="A318" s="108" t="s">
        <v>476</v>
      </c>
      <c r="B318" s="108" t="s">
        <v>477</v>
      </c>
      <c r="C318" s="108" t="s">
        <v>478</v>
      </c>
      <c r="D318" s="108"/>
      <c r="E318" s="108"/>
      <c r="F318" s="108" t="s">
        <v>479</v>
      </c>
      <c r="G318" s="108" t="str">
        <f>VLOOKUP(F318,regions!A$2:C$419,3,FALSE)</f>
        <v>Shire district</v>
      </c>
      <c r="H318" s="108" t="str">
        <f>IFERROR(VLOOKUP(F318,classifications!A$3:C$328,3,FALSE),VLOOKUP(F318,classifications!I$2:K$28,3,FALSE))</f>
        <v>Predominantly Rural</v>
      </c>
      <c r="I318" s="29">
        <v>440</v>
      </c>
      <c r="J318" s="29">
        <v>290</v>
      </c>
      <c r="K318" s="29">
        <v>0</v>
      </c>
      <c r="L318" s="29">
        <v>740</v>
      </c>
      <c r="M318" s="25"/>
      <c r="N318" s="29">
        <v>360</v>
      </c>
      <c r="O318" s="25">
        <v>320</v>
      </c>
      <c r="P318" s="25">
        <v>0</v>
      </c>
      <c r="Q318" s="25">
        <v>680</v>
      </c>
      <c r="T318" s="25"/>
      <c r="U318" s="25"/>
      <c r="V318" s="25"/>
      <c r="W318" s="25"/>
      <c r="X318" s="25"/>
      <c r="Y318" s="25"/>
      <c r="Z318" s="25"/>
      <c r="AA318" s="25"/>
      <c r="AB318" s="25"/>
      <c r="AC318" s="25"/>
      <c r="AD318" s="25"/>
      <c r="AE318" s="29"/>
      <c r="AF318" s="29"/>
      <c r="AG318" s="29"/>
      <c r="AH318" s="29"/>
      <c r="AI318" s="29"/>
      <c r="AJ318" s="29"/>
      <c r="AK318" s="29"/>
      <c r="AL318" s="29"/>
      <c r="AM318" s="29"/>
    </row>
    <row r="319" spans="1:39" ht="52.8" x14ac:dyDescent="0.3">
      <c r="A319" s="108" t="s">
        <v>480</v>
      </c>
      <c r="B319" s="108" t="s">
        <v>481</v>
      </c>
      <c r="C319" s="108" t="s">
        <v>482</v>
      </c>
      <c r="D319" s="108"/>
      <c r="E319" s="108"/>
      <c r="F319" s="108" t="s">
        <v>483</v>
      </c>
      <c r="G319" s="108" t="str">
        <f>VLOOKUP(F319,regions!A$2:C$419,3,FALSE)</f>
        <v>Shire district</v>
      </c>
      <c r="H319" s="108" t="str">
        <f>IFERROR(VLOOKUP(F319,classifications!A$3:C$328,3,FALSE),VLOOKUP(F319,classifications!I$2:K$28,3,FALSE))</f>
        <v>Urban with Significant Rural</v>
      </c>
      <c r="I319" s="29">
        <v>50</v>
      </c>
      <c r="J319" s="29">
        <v>0</v>
      </c>
      <c r="K319" s="29">
        <v>0</v>
      </c>
      <c r="L319" s="29">
        <v>50</v>
      </c>
      <c r="M319" s="25"/>
      <c r="N319" s="29">
        <v>40</v>
      </c>
      <c r="O319" s="25">
        <v>30</v>
      </c>
      <c r="P319" s="25">
        <v>0</v>
      </c>
      <c r="Q319" s="25">
        <v>70</v>
      </c>
      <c r="T319" s="25"/>
      <c r="U319" s="25"/>
      <c r="V319" s="25"/>
      <c r="W319" s="25"/>
      <c r="X319" s="25"/>
      <c r="Y319" s="25"/>
      <c r="Z319" s="25"/>
      <c r="AA319" s="25"/>
      <c r="AB319" s="25"/>
      <c r="AC319" s="25"/>
      <c r="AD319" s="25"/>
      <c r="AE319" s="29"/>
      <c r="AF319" s="29"/>
      <c r="AG319" s="29"/>
      <c r="AH319" s="29"/>
      <c r="AI319" s="29"/>
      <c r="AJ319" s="29"/>
      <c r="AK319" s="29"/>
      <c r="AL319" s="29"/>
      <c r="AM319" s="29"/>
    </row>
    <row r="320" spans="1:39" ht="52.8" x14ac:dyDescent="0.3">
      <c r="A320" s="108" t="s">
        <v>484</v>
      </c>
      <c r="B320" s="108" t="s">
        <v>485</v>
      </c>
      <c r="C320" s="108" t="s">
        <v>486</v>
      </c>
      <c r="D320" s="108"/>
      <c r="E320" s="108"/>
      <c r="F320" s="108" t="s">
        <v>487</v>
      </c>
      <c r="G320" s="108" t="str">
        <f>VLOOKUP(F320,regions!A$2:C$419,3,FALSE)</f>
        <v>Shire district</v>
      </c>
      <c r="H320" s="108" t="str">
        <f>IFERROR(VLOOKUP(F320,classifications!A$3:C$328,3,FALSE),VLOOKUP(F320,classifications!I$2:K$28,3,FALSE))</f>
        <v>Urban with Significant Rural</v>
      </c>
      <c r="I320" s="29">
        <v>70</v>
      </c>
      <c r="J320" s="29">
        <v>0</v>
      </c>
      <c r="K320" s="29">
        <v>0</v>
      </c>
      <c r="L320" s="29">
        <v>70</v>
      </c>
      <c r="M320" s="25"/>
      <c r="N320" s="29">
        <v>260</v>
      </c>
      <c r="O320" s="25">
        <v>10</v>
      </c>
      <c r="P320" s="25">
        <v>0</v>
      </c>
      <c r="Q320" s="25">
        <v>270</v>
      </c>
      <c r="T320" s="25"/>
      <c r="U320" s="25"/>
      <c r="V320" s="25"/>
      <c r="W320" s="25"/>
      <c r="X320" s="25"/>
      <c r="Y320" s="25"/>
      <c r="Z320" s="25"/>
      <c r="AA320" s="25"/>
      <c r="AB320" s="25"/>
      <c r="AC320" s="25"/>
      <c r="AD320" s="25"/>
      <c r="AE320" s="29"/>
      <c r="AF320" s="29"/>
      <c r="AG320" s="29"/>
      <c r="AH320" s="29"/>
      <c r="AI320" s="29"/>
      <c r="AJ320" s="29"/>
      <c r="AK320" s="29"/>
      <c r="AL320" s="29"/>
      <c r="AM320" s="29"/>
    </row>
    <row r="321" spans="1:39" ht="52.8" x14ac:dyDescent="0.3">
      <c r="A321" s="108" t="s">
        <v>488</v>
      </c>
      <c r="B321" s="108" t="s">
        <v>489</v>
      </c>
      <c r="C321" s="108" t="s">
        <v>490</v>
      </c>
      <c r="D321" s="108"/>
      <c r="E321" s="108"/>
      <c r="F321" s="108" t="s">
        <v>491</v>
      </c>
      <c r="G321" s="108" t="str">
        <f>VLOOKUP(F321,regions!A$2:C$419,3,FALSE)</f>
        <v>Shire district</v>
      </c>
      <c r="H321" s="108" t="str">
        <f>IFERROR(VLOOKUP(F321,classifications!A$3:C$328,3,FALSE),VLOOKUP(F321,classifications!I$2:K$28,3,FALSE))</f>
        <v>Urban with Significant Rural</v>
      </c>
      <c r="I321" s="29">
        <v>390</v>
      </c>
      <c r="J321" s="29">
        <v>110</v>
      </c>
      <c r="K321" s="29">
        <v>0</v>
      </c>
      <c r="L321" s="29">
        <v>500</v>
      </c>
      <c r="M321" s="25"/>
      <c r="N321" s="29">
        <v>250</v>
      </c>
      <c r="O321" s="25">
        <v>100</v>
      </c>
      <c r="P321" s="25">
        <v>0</v>
      </c>
      <c r="Q321" s="25">
        <v>350</v>
      </c>
      <c r="T321" s="25"/>
      <c r="U321" s="25"/>
      <c r="V321" s="25"/>
      <c r="W321" s="25"/>
      <c r="X321" s="25"/>
      <c r="Y321" s="25"/>
      <c r="Z321" s="25"/>
      <c r="AA321" s="25"/>
      <c r="AB321" s="25"/>
      <c r="AC321" s="25"/>
      <c r="AD321" s="25"/>
      <c r="AE321" s="29"/>
      <c r="AF321" s="29"/>
      <c r="AG321" s="29"/>
      <c r="AH321" s="29"/>
      <c r="AI321" s="29"/>
      <c r="AJ321" s="29"/>
      <c r="AK321" s="29"/>
      <c r="AL321" s="29"/>
      <c r="AM321" s="29"/>
    </row>
    <row r="322" spans="1:39" x14ac:dyDescent="0.3">
      <c r="A322" s="108"/>
      <c r="B322" s="108"/>
      <c r="C322" s="108"/>
      <c r="D322" s="108"/>
      <c r="E322" s="108"/>
      <c r="F322" s="108"/>
      <c r="G322" s="108"/>
      <c r="H322" s="108"/>
      <c r="I322" s="25"/>
      <c r="J322" s="25"/>
      <c r="K322" s="25"/>
      <c r="L322" s="25"/>
      <c r="M322" s="25"/>
      <c r="N322" s="25"/>
      <c r="O322" s="106" t="s">
        <v>1365</v>
      </c>
      <c r="P322" s="106" t="s">
        <v>1365</v>
      </c>
      <c r="Q322" s="106" t="s">
        <v>1365</v>
      </c>
      <c r="T322" s="25"/>
      <c r="U322" s="25"/>
      <c r="V322" s="25"/>
      <c r="W322" s="25"/>
      <c r="X322" s="25"/>
      <c r="Y322" s="25"/>
      <c r="Z322" s="25"/>
      <c r="AA322" s="25"/>
      <c r="AB322" s="25"/>
      <c r="AC322" s="25"/>
      <c r="AD322" s="25"/>
      <c r="AE322" s="29"/>
      <c r="AF322" s="29"/>
      <c r="AG322" s="29"/>
      <c r="AH322" s="29"/>
      <c r="AI322" s="29"/>
      <c r="AJ322" s="29"/>
      <c r="AK322" s="29"/>
      <c r="AL322" s="29"/>
      <c r="AM322" s="29"/>
    </row>
    <row r="323" spans="1:39" ht="52.8" x14ac:dyDescent="0.3">
      <c r="A323" s="108"/>
      <c r="B323" s="108" t="s">
        <v>1410</v>
      </c>
      <c r="C323" s="108" t="s">
        <v>634</v>
      </c>
      <c r="D323" s="108"/>
      <c r="E323" s="108" t="s">
        <v>635</v>
      </c>
      <c r="F323" s="108" t="s">
        <v>635</v>
      </c>
      <c r="G323" s="108" t="str">
        <f>VLOOKUP(F323,regions!A$2:C$419,3,FALSE)</f>
        <v>Shire county</v>
      </c>
      <c r="H323" s="108"/>
      <c r="I323" s="29">
        <v>650</v>
      </c>
      <c r="J323" s="29">
        <v>170</v>
      </c>
      <c r="K323" s="29">
        <v>0</v>
      </c>
      <c r="L323" s="29">
        <v>820</v>
      </c>
      <c r="M323" s="25"/>
      <c r="N323" s="29">
        <v>790</v>
      </c>
      <c r="O323" s="25">
        <v>200</v>
      </c>
      <c r="P323" s="25">
        <v>0</v>
      </c>
      <c r="Q323" s="25">
        <v>990</v>
      </c>
      <c r="T323" s="25"/>
      <c r="U323" s="25"/>
      <c r="V323" s="25"/>
      <c r="W323" s="25"/>
      <c r="X323" s="25"/>
      <c r="Y323" s="25"/>
      <c r="Z323" s="25"/>
      <c r="AA323" s="25"/>
      <c r="AB323" s="25"/>
      <c r="AC323" s="25"/>
      <c r="AD323" s="25"/>
      <c r="AE323" s="29"/>
      <c r="AF323" s="29"/>
      <c r="AG323" s="29"/>
      <c r="AH323" s="29"/>
      <c r="AI323" s="29"/>
      <c r="AJ323" s="29"/>
      <c r="AK323" s="29"/>
      <c r="AL323" s="29"/>
      <c r="AM323" s="29"/>
    </row>
    <row r="324" spans="1:39" ht="52.8" x14ac:dyDescent="0.3">
      <c r="A324" s="108" t="s">
        <v>636</v>
      </c>
      <c r="B324" s="108" t="s">
        <v>637</v>
      </c>
      <c r="C324" s="108" t="s">
        <v>638</v>
      </c>
      <c r="D324" s="108"/>
      <c r="E324" s="108"/>
      <c r="F324" s="108" t="s">
        <v>639</v>
      </c>
      <c r="G324" s="108" t="str">
        <f>VLOOKUP(F324,regions!A$2:C$419,3,FALSE)</f>
        <v>Shire district</v>
      </c>
      <c r="H324" s="108" t="str">
        <f>IFERROR(VLOOKUP(F324,classifications!A$3:C$328,3,FALSE),VLOOKUP(F324,classifications!I$2:K$28,3,FALSE))</f>
        <v>Predominantly Urban</v>
      </c>
      <c r="I324" s="29">
        <v>60</v>
      </c>
      <c r="J324" s="29">
        <v>0</v>
      </c>
      <c r="K324" s="29">
        <v>0</v>
      </c>
      <c r="L324" s="29">
        <v>60</v>
      </c>
      <c r="M324" s="25"/>
      <c r="N324" s="29">
        <v>140</v>
      </c>
      <c r="O324" s="25">
        <v>80</v>
      </c>
      <c r="P324" s="25">
        <v>0</v>
      </c>
      <c r="Q324" s="25">
        <v>220</v>
      </c>
      <c r="T324" s="25"/>
      <c r="U324" s="25"/>
      <c r="V324" s="25"/>
      <c r="W324" s="25"/>
      <c r="X324" s="25"/>
      <c r="Y324" s="25"/>
      <c r="Z324" s="25"/>
      <c r="AA324" s="25"/>
      <c r="AB324" s="25"/>
      <c r="AC324" s="25"/>
      <c r="AD324" s="25"/>
      <c r="AE324" s="29"/>
      <c r="AF324" s="29"/>
      <c r="AG324" s="29"/>
      <c r="AH324" s="29"/>
      <c r="AI324" s="29"/>
      <c r="AJ324" s="29"/>
      <c r="AK324" s="29"/>
      <c r="AL324" s="29"/>
      <c r="AM324" s="29"/>
    </row>
    <row r="325" spans="1:39" ht="52.8" x14ac:dyDescent="0.3">
      <c r="A325" s="108" t="s">
        <v>640</v>
      </c>
      <c r="B325" s="108" t="s">
        <v>641</v>
      </c>
      <c r="C325" s="108" t="s">
        <v>642</v>
      </c>
      <c r="D325" s="108"/>
      <c r="E325" s="108"/>
      <c r="F325" s="108" t="s">
        <v>643</v>
      </c>
      <c r="G325" s="108" t="str">
        <f>VLOOKUP(F325,regions!A$2:C$419,3,FALSE)</f>
        <v>Shire district</v>
      </c>
      <c r="H325" s="108" t="str">
        <f>IFERROR(VLOOKUP(F325,classifications!A$3:C$328,3,FALSE),VLOOKUP(F325,classifications!I$2:K$28,3,FALSE))</f>
        <v>Predominantly Urban</v>
      </c>
      <c r="I325" s="29">
        <v>10</v>
      </c>
      <c r="J325" s="29">
        <v>40</v>
      </c>
      <c r="K325" s="29">
        <v>0</v>
      </c>
      <c r="L325" s="29">
        <v>50</v>
      </c>
      <c r="M325" s="25"/>
      <c r="N325" s="29">
        <v>70</v>
      </c>
      <c r="O325" s="25">
        <v>0</v>
      </c>
      <c r="P325" s="25">
        <v>0</v>
      </c>
      <c r="Q325" s="25">
        <v>70</v>
      </c>
      <c r="T325" s="25"/>
      <c r="U325" s="25"/>
      <c r="V325" s="25"/>
      <c r="W325" s="25"/>
      <c r="X325" s="25"/>
      <c r="Y325" s="25"/>
      <c r="Z325" s="25"/>
      <c r="AA325" s="25"/>
      <c r="AB325" s="25"/>
      <c r="AC325" s="25"/>
      <c r="AD325" s="25"/>
      <c r="AE325" s="29"/>
      <c r="AF325" s="29"/>
      <c r="AG325" s="29"/>
      <c r="AH325" s="29"/>
      <c r="AI325" s="29"/>
      <c r="AJ325" s="29"/>
      <c r="AK325" s="29"/>
      <c r="AL325" s="29"/>
      <c r="AM325" s="29"/>
    </row>
    <row r="326" spans="1:39" ht="52.8" x14ac:dyDescent="0.3">
      <c r="A326" s="108" t="s">
        <v>644</v>
      </c>
      <c r="B326" s="108" t="s">
        <v>645</v>
      </c>
      <c r="C326" s="108" t="s">
        <v>646</v>
      </c>
      <c r="D326" s="108"/>
      <c r="E326" s="108"/>
      <c r="F326" s="108" t="s">
        <v>647</v>
      </c>
      <c r="G326" s="108" t="str">
        <f>VLOOKUP(F326,regions!A$2:C$419,3,FALSE)</f>
        <v>Shire district</v>
      </c>
      <c r="H326" s="108" t="str">
        <f>IFERROR(VLOOKUP(F326,classifications!A$3:C$328,3,FALSE),VLOOKUP(F326,classifications!I$2:K$28,3,FALSE))</f>
        <v>Urban with Significant Rural</v>
      </c>
      <c r="I326" s="29">
        <v>200</v>
      </c>
      <c r="J326" s="29">
        <v>0</v>
      </c>
      <c r="K326" s="29">
        <v>0</v>
      </c>
      <c r="L326" s="29">
        <v>200</v>
      </c>
      <c r="M326" s="25"/>
      <c r="N326" s="29">
        <v>190</v>
      </c>
      <c r="O326" s="25">
        <v>50</v>
      </c>
      <c r="P326" s="25">
        <v>0</v>
      </c>
      <c r="Q326" s="25">
        <v>240</v>
      </c>
      <c r="T326" s="25"/>
      <c r="U326" s="25"/>
      <c r="V326" s="25"/>
      <c r="W326" s="25"/>
      <c r="X326" s="25"/>
      <c r="Y326" s="25"/>
      <c r="Z326" s="25"/>
      <c r="AA326" s="25"/>
      <c r="AB326" s="25"/>
      <c r="AC326" s="25"/>
      <c r="AD326" s="25"/>
      <c r="AE326" s="29"/>
      <c r="AF326" s="29"/>
      <c r="AG326" s="29"/>
      <c r="AH326" s="29"/>
      <c r="AI326" s="29"/>
      <c r="AJ326" s="29"/>
      <c r="AK326" s="29"/>
      <c r="AL326" s="29"/>
      <c r="AM326" s="29"/>
    </row>
    <row r="327" spans="1:39" ht="52.8" x14ac:dyDescent="0.3">
      <c r="A327" s="108" t="s">
        <v>648</v>
      </c>
      <c r="B327" s="108" t="s">
        <v>649</v>
      </c>
      <c r="C327" s="108" t="s">
        <v>650</v>
      </c>
      <c r="D327" s="108"/>
      <c r="E327" s="108"/>
      <c r="F327" s="108" t="s">
        <v>651</v>
      </c>
      <c r="G327" s="108" t="str">
        <f>VLOOKUP(F327,regions!A$2:C$419,3,FALSE)</f>
        <v>Shire district</v>
      </c>
      <c r="H327" s="108" t="str">
        <f>IFERROR(VLOOKUP(F327,classifications!A$3:C$328,3,FALSE),VLOOKUP(F327,classifications!I$2:K$28,3,FALSE))</f>
        <v>Predominantly Rural</v>
      </c>
      <c r="I327" s="29">
        <v>80</v>
      </c>
      <c r="J327" s="29">
        <v>10</v>
      </c>
      <c r="K327" s="29">
        <v>0</v>
      </c>
      <c r="L327" s="29">
        <v>90</v>
      </c>
      <c r="M327" s="25"/>
      <c r="N327" s="29">
        <v>150</v>
      </c>
      <c r="O327" s="25">
        <v>10</v>
      </c>
      <c r="P327" s="25">
        <v>0</v>
      </c>
      <c r="Q327" s="25">
        <v>150</v>
      </c>
      <c r="T327" s="25"/>
      <c r="U327" s="25"/>
      <c r="V327" s="25"/>
      <c r="W327" s="25"/>
      <c r="X327" s="25"/>
      <c r="Y327" s="25"/>
      <c r="Z327" s="25"/>
      <c r="AA327" s="25"/>
      <c r="AB327" s="25"/>
      <c r="AC327" s="25"/>
      <c r="AD327" s="25"/>
      <c r="AE327" s="29"/>
      <c r="AF327" s="29"/>
      <c r="AG327" s="29"/>
      <c r="AH327" s="29"/>
      <c r="AI327" s="29"/>
      <c r="AJ327" s="29"/>
      <c r="AK327" s="29"/>
      <c r="AL327" s="29"/>
      <c r="AM327" s="29"/>
    </row>
    <row r="328" spans="1:39" ht="52.8" x14ac:dyDescent="0.3">
      <c r="A328" s="108" t="s">
        <v>652</v>
      </c>
      <c r="B328" s="108" t="s">
        <v>653</v>
      </c>
      <c r="C328" s="108" t="s">
        <v>654</v>
      </c>
      <c r="D328" s="108"/>
      <c r="E328" s="108"/>
      <c r="F328" s="108" t="s">
        <v>655</v>
      </c>
      <c r="G328" s="108" t="str">
        <f>VLOOKUP(F328,regions!A$2:C$419,3,FALSE)</f>
        <v>Shire district</v>
      </c>
      <c r="H328" s="108" t="str">
        <f>IFERROR(VLOOKUP(F328,classifications!A$3:C$328,3,FALSE),VLOOKUP(F328,classifications!I$2:K$28,3,FALSE))</f>
        <v>Predominantly Rural</v>
      </c>
      <c r="I328" s="29">
        <v>310</v>
      </c>
      <c r="J328" s="29">
        <v>130</v>
      </c>
      <c r="K328" s="29">
        <v>0</v>
      </c>
      <c r="L328" s="29">
        <v>430</v>
      </c>
      <c r="M328" s="25"/>
      <c r="N328" s="29">
        <v>250</v>
      </c>
      <c r="O328" s="25">
        <v>60</v>
      </c>
      <c r="P328" s="25">
        <v>0</v>
      </c>
      <c r="Q328" s="25">
        <v>310</v>
      </c>
      <c r="T328" s="25"/>
      <c r="U328" s="25"/>
      <c r="V328" s="25"/>
      <c r="W328" s="25"/>
      <c r="X328" s="25"/>
      <c r="Y328" s="25"/>
      <c r="Z328" s="25"/>
      <c r="AA328" s="25"/>
      <c r="AB328" s="25"/>
      <c r="AC328" s="25"/>
      <c r="AD328" s="25"/>
      <c r="AE328" s="29"/>
      <c r="AF328" s="29"/>
      <c r="AG328" s="29"/>
      <c r="AH328" s="29"/>
      <c r="AI328" s="29"/>
      <c r="AJ328" s="29"/>
      <c r="AK328" s="29"/>
      <c r="AL328" s="29"/>
      <c r="AM328" s="29"/>
    </row>
    <row r="329" spans="1:39" x14ac:dyDescent="0.3">
      <c r="A329" s="108"/>
      <c r="B329" s="108"/>
      <c r="C329" s="108"/>
      <c r="D329" s="108"/>
      <c r="E329" s="108"/>
      <c r="F329" s="108"/>
      <c r="G329" s="108"/>
      <c r="H329" s="108"/>
      <c r="I329" s="25"/>
      <c r="J329" s="25"/>
      <c r="K329" s="25"/>
      <c r="L329" s="25"/>
      <c r="M329" s="25"/>
      <c r="N329" s="25"/>
      <c r="O329" s="106" t="s">
        <v>1365</v>
      </c>
      <c r="P329" s="106" t="s">
        <v>1365</v>
      </c>
      <c r="Q329" s="106" t="s">
        <v>1365</v>
      </c>
      <c r="T329" s="25"/>
      <c r="U329" s="25"/>
      <c r="V329" s="25"/>
      <c r="W329" s="25"/>
      <c r="X329" s="25"/>
      <c r="Y329" s="25"/>
      <c r="Z329" s="25"/>
      <c r="AA329" s="25"/>
      <c r="AB329" s="25"/>
      <c r="AC329" s="25"/>
      <c r="AD329" s="25"/>
      <c r="AE329" s="29"/>
      <c r="AF329" s="29"/>
      <c r="AG329" s="29"/>
      <c r="AH329" s="29"/>
      <c r="AI329" s="29"/>
      <c r="AJ329" s="29"/>
      <c r="AK329" s="29"/>
      <c r="AL329" s="29"/>
      <c r="AM329" s="29"/>
    </row>
    <row r="330" spans="1:39" ht="52.8" x14ac:dyDescent="0.3">
      <c r="A330" s="108"/>
      <c r="B330" s="108" t="s">
        <v>1411</v>
      </c>
      <c r="C330" s="108" t="s">
        <v>732</v>
      </c>
      <c r="D330" s="108"/>
      <c r="E330" s="108" t="s">
        <v>733</v>
      </c>
      <c r="F330" s="108" t="s">
        <v>733</v>
      </c>
      <c r="G330" s="108" t="str">
        <f>VLOOKUP(F330,regions!A$2:C$419,3,FALSE)</f>
        <v>Shire county</v>
      </c>
      <c r="H330" s="108"/>
      <c r="I330" s="25" t="s">
        <v>1370</v>
      </c>
      <c r="J330" s="25" t="s">
        <v>1370</v>
      </c>
      <c r="K330" s="25" t="s">
        <v>1370</v>
      </c>
      <c r="L330" s="25" t="s">
        <v>1370</v>
      </c>
      <c r="M330" s="25"/>
      <c r="N330" s="25" t="s">
        <v>1370</v>
      </c>
      <c r="O330" s="25" t="s">
        <v>1370</v>
      </c>
      <c r="P330" s="25" t="s">
        <v>1370</v>
      </c>
      <c r="Q330" s="25" t="s">
        <v>1370</v>
      </c>
      <c r="T330" s="25"/>
      <c r="U330" s="25"/>
      <c r="V330" s="25"/>
      <c r="W330" s="25"/>
      <c r="X330" s="25"/>
      <c r="Y330" s="25"/>
      <c r="Z330" s="25"/>
      <c r="AA330" s="25"/>
      <c r="AB330" s="25"/>
      <c r="AC330" s="25"/>
      <c r="AD330" s="25"/>
      <c r="AE330" s="29"/>
      <c r="AF330" s="29"/>
      <c r="AG330" s="29"/>
      <c r="AH330" s="29"/>
      <c r="AI330" s="29"/>
      <c r="AJ330" s="29"/>
      <c r="AK330" s="29"/>
      <c r="AL330" s="29"/>
      <c r="AM330" s="29"/>
    </row>
    <row r="331" spans="1:39" ht="52.8" x14ac:dyDescent="0.3">
      <c r="A331" s="108" t="s">
        <v>734</v>
      </c>
      <c r="B331" s="108" t="s">
        <v>735</v>
      </c>
      <c r="C331" s="108" t="s">
        <v>736</v>
      </c>
      <c r="D331" s="108"/>
      <c r="E331" s="108"/>
      <c r="F331" s="108" t="s">
        <v>737</v>
      </c>
      <c r="G331" s="108" t="str">
        <f>VLOOKUP(F331,regions!A$2:C$419,3,FALSE)</f>
        <v>Shire district</v>
      </c>
      <c r="H331" s="108" t="str">
        <f>IFERROR(VLOOKUP(F331,classifications!A$3:C$328,3,FALSE),VLOOKUP(F331,classifications!I$2:K$28,3,FALSE))</f>
        <v>Urban with Significant Rural</v>
      </c>
      <c r="I331" s="29">
        <v>700</v>
      </c>
      <c r="J331" s="29">
        <v>190</v>
      </c>
      <c r="K331" s="29">
        <v>0</v>
      </c>
      <c r="L331" s="29">
        <v>890</v>
      </c>
      <c r="M331" s="25"/>
      <c r="N331" s="29">
        <v>810</v>
      </c>
      <c r="O331" s="25">
        <v>480</v>
      </c>
      <c r="P331" s="25">
        <v>0</v>
      </c>
      <c r="Q331" s="109">
        <v>1290</v>
      </c>
      <c r="T331" s="25"/>
      <c r="U331" s="25"/>
      <c r="V331" s="25"/>
      <c r="W331" s="25"/>
      <c r="X331" s="25"/>
      <c r="Y331" s="25"/>
      <c r="Z331" s="25"/>
      <c r="AA331" s="25"/>
      <c r="AB331" s="25"/>
      <c r="AC331" s="25"/>
      <c r="AD331" s="25"/>
      <c r="AE331" s="29"/>
      <c r="AF331" s="29"/>
      <c r="AG331" s="29"/>
      <c r="AH331" s="29"/>
      <c r="AI331" s="29"/>
      <c r="AJ331" s="29"/>
      <c r="AK331" s="29"/>
      <c r="AL331" s="29"/>
      <c r="AM331" s="29"/>
    </row>
    <row r="332" spans="1:39" ht="52.8" x14ac:dyDescent="0.3">
      <c r="A332" s="108" t="s">
        <v>738</v>
      </c>
      <c r="B332" s="108" t="s">
        <v>739</v>
      </c>
      <c r="C332" s="108" t="s">
        <v>740</v>
      </c>
      <c r="D332" s="108"/>
      <c r="E332" s="108"/>
      <c r="F332" s="108" t="s">
        <v>741</v>
      </c>
      <c r="G332" s="108" t="str">
        <f>VLOOKUP(F332,regions!A$2:C$419,3,FALSE)</f>
        <v>Shire district</v>
      </c>
      <c r="H332" s="108" t="str">
        <f>IFERROR(VLOOKUP(F332,classifications!A$3:C$328,3,FALSE),VLOOKUP(F332,classifications!I$2:K$28,3,FALSE))</f>
        <v>Predominantly Rural</v>
      </c>
      <c r="I332" s="29">
        <v>210</v>
      </c>
      <c r="J332" s="29">
        <v>20</v>
      </c>
      <c r="K332" s="29">
        <v>0</v>
      </c>
      <c r="L332" s="29">
        <v>230</v>
      </c>
      <c r="M332" s="25"/>
      <c r="N332" s="29">
        <v>280</v>
      </c>
      <c r="O332" s="25">
        <v>60</v>
      </c>
      <c r="P332" s="25">
        <v>0</v>
      </c>
      <c r="Q332" s="25">
        <v>340</v>
      </c>
      <c r="T332" s="25"/>
      <c r="U332" s="25"/>
      <c r="V332" s="25"/>
      <c r="W332" s="25"/>
      <c r="X332" s="25"/>
      <c r="Y332" s="25"/>
      <c r="Z332" s="25"/>
      <c r="AA332" s="25"/>
      <c r="AB332" s="25"/>
      <c r="AC332" s="25"/>
      <c r="AD332" s="25"/>
      <c r="AE332" s="29"/>
      <c r="AF332" s="29"/>
      <c r="AG332" s="29"/>
      <c r="AH332" s="29"/>
      <c r="AI332" s="29"/>
      <c r="AJ332" s="29"/>
      <c r="AK332" s="29"/>
      <c r="AL332" s="29"/>
      <c r="AM332" s="29"/>
    </row>
    <row r="333" spans="1:39" ht="52.8" x14ac:dyDescent="0.3">
      <c r="A333" s="108" t="s">
        <v>742</v>
      </c>
      <c r="B333" s="108" t="s">
        <v>743</v>
      </c>
      <c r="C333" s="108" t="s">
        <v>744</v>
      </c>
      <c r="D333" s="108"/>
      <c r="E333" s="108"/>
      <c r="F333" s="108" t="s">
        <v>745</v>
      </c>
      <c r="G333" s="108" t="str">
        <f>VLOOKUP(F333,regions!A$2:C$419,3,FALSE)</f>
        <v>Shire district</v>
      </c>
      <c r="H333" s="108" t="str">
        <f>IFERROR(VLOOKUP(F333,classifications!A$3:C$328,3,FALSE),VLOOKUP(F333,classifications!I$2:K$28,3,FALSE))</f>
        <v>Predominantly Urban</v>
      </c>
      <c r="I333" s="29">
        <v>210</v>
      </c>
      <c r="J333" s="29">
        <v>100</v>
      </c>
      <c r="K333" s="29">
        <v>0</v>
      </c>
      <c r="L333" s="29">
        <v>310</v>
      </c>
      <c r="M333" s="25"/>
      <c r="N333" s="29">
        <v>460</v>
      </c>
      <c r="O333" s="25">
        <v>190</v>
      </c>
      <c r="P333" s="25">
        <v>0</v>
      </c>
      <c r="Q333" s="25">
        <v>650</v>
      </c>
      <c r="T333" s="25"/>
      <c r="U333" s="25"/>
      <c r="V333" s="25"/>
      <c r="W333" s="25"/>
      <c r="X333" s="25"/>
      <c r="Y333" s="25"/>
      <c r="Z333" s="25"/>
      <c r="AA333" s="25"/>
      <c r="AB333" s="25"/>
      <c r="AC333" s="25"/>
      <c r="AD333" s="25"/>
      <c r="AE333" s="29"/>
      <c r="AF333" s="29"/>
      <c r="AG333" s="29"/>
      <c r="AH333" s="29"/>
      <c r="AI333" s="29"/>
      <c r="AJ333" s="29"/>
      <c r="AK333" s="29"/>
      <c r="AL333" s="29"/>
      <c r="AM333" s="29"/>
    </row>
    <row r="334" spans="1:39" ht="52.8" x14ac:dyDescent="0.3">
      <c r="A334" s="108" t="s">
        <v>746</v>
      </c>
      <c r="B334" s="108" t="s">
        <v>747</v>
      </c>
      <c r="C334" s="108" t="s">
        <v>748</v>
      </c>
      <c r="D334" s="108"/>
      <c r="E334" s="108"/>
      <c r="F334" s="108" t="s">
        <v>749</v>
      </c>
      <c r="G334" s="108" t="str">
        <f>VLOOKUP(F334,regions!A$2:C$419,3,FALSE)</f>
        <v>Shire district</v>
      </c>
      <c r="H334" s="108" t="str">
        <f>IFERROR(VLOOKUP(F334,classifications!A$3:C$328,3,FALSE),VLOOKUP(F334,classifications!I$2:K$28,3,FALSE))</f>
        <v>Predominantly Urban</v>
      </c>
      <c r="I334" s="29">
        <v>200</v>
      </c>
      <c r="J334" s="29">
        <v>0</v>
      </c>
      <c r="K334" s="29">
        <v>0</v>
      </c>
      <c r="L334" s="29">
        <v>200</v>
      </c>
      <c r="M334" s="25"/>
      <c r="N334" s="29">
        <v>210</v>
      </c>
      <c r="O334" s="25">
        <v>30</v>
      </c>
      <c r="P334" s="25">
        <v>0</v>
      </c>
      <c r="Q334" s="25">
        <v>240</v>
      </c>
      <c r="T334" s="25"/>
      <c r="U334" s="25"/>
      <c r="V334" s="25"/>
      <c r="W334" s="25"/>
      <c r="X334" s="25"/>
      <c r="Y334" s="25"/>
      <c r="Z334" s="25"/>
      <c r="AA334" s="25"/>
      <c r="AB334" s="25"/>
      <c r="AC334" s="25"/>
      <c r="AD334" s="25"/>
      <c r="AE334" s="29"/>
      <c r="AF334" s="29"/>
      <c r="AG334" s="29"/>
      <c r="AH334" s="29"/>
      <c r="AI334" s="29"/>
      <c r="AJ334" s="29"/>
      <c r="AK334" s="29"/>
      <c r="AL334" s="29"/>
      <c r="AM334" s="29"/>
    </row>
    <row r="335" spans="1:39" ht="52.8" x14ac:dyDescent="0.3">
      <c r="A335" s="108" t="s">
        <v>750</v>
      </c>
      <c r="B335" s="108" t="s">
        <v>751</v>
      </c>
      <c r="C335" s="108" t="s">
        <v>752</v>
      </c>
      <c r="D335" s="108"/>
      <c r="E335" s="108"/>
      <c r="F335" s="108" t="s">
        <v>753</v>
      </c>
      <c r="G335" s="108" t="str">
        <f>VLOOKUP(F335,regions!A$2:C$419,3,FALSE)</f>
        <v>Shire district</v>
      </c>
      <c r="H335" s="108" t="str">
        <f>IFERROR(VLOOKUP(F335,classifications!A$3:C$328,3,FALSE),VLOOKUP(F335,classifications!I$2:K$28,3,FALSE))</f>
        <v>Predominantly Urban</v>
      </c>
      <c r="I335" s="29">
        <v>30</v>
      </c>
      <c r="J335" s="29">
        <v>80</v>
      </c>
      <c r="K335" s="29">
        <v>0</v>
      </c>
      <c r="L335" s="29">
        <v>100</v>
      </c>
      <c r="M335" s="25"/>
      <c r="N335" s="29">
        <v>60</v>
      </c>
      <c r="O335" s="25">
        <v>0</v>
      </c>
      <c r="P335" s="25">
        <v>0</v>
      </c>
      <c r="Q335" s="25">
        <v>60</v>
      </c>
      <c r="T335" s="25"/>
      <c r="U335" s="25"/>
      <c r="V335" s="25"/>
      <c r="W335" s="25"/>
      <c r="X335" s="25"/>
      <c r="Y335" s="25"/>
      <c r="Z335" s="25"/>
      <c r="AA335" s="25"/>
      <c r="AB335" s="25"/>
      <c r="AC335" s="25"/>
      <c r="AD335" s="25"/>
      <c r="AE335" s="29"/>
      <c r="AF335" s="29"/>
      <c r="AG335" s="29"/>
      <c r="AH335" s="29"/>
      <c r="AI335" s="29"/>
      <c r="AJ335" s="29"/>
      <c r="AK335" s="29"/>
      <c r="AL335" s="29"/>
      <c r="AM335" s="29"/>
    </row>
    <row r="336" spans="1:39" ht="52.8" x14ac:dyDescent="0.3">
      <c r="A336" s="108" t="s">
        <v>754</v>
      </c>
      <c r="B336" s="108" t="s">
        <v>755</v>
      </c>
      <c r="C336" s="108" t="s">
        <v>756</v>
      </c>
      <c r="D336" s="108"/>
      <c r="E336" s="108"/>
      <c r="F336" s="108" t="s">
        <v>757</v>
      </c>
      <c r="G336" s="108" t="str">
        <f>VLOOKUP(F336,regions!A$2:C$419,3,FALSE)</f>
        <v>Shire district</v>
      </c>
      <c r="H336" s="108" t="str">
        <f>IFERROR(VLOOKUP(F336,classifications!A$3:C$328,3,FALSE),VLOOKUP(F336,classifications!I$2:K$28,3,FALSE))</f>
        <v>Urban with Significant Rural</v>
      </c>
      <c r="I336" s="29">
        <v>100</v>
      </c>
      <c r="J336" s="29">
        <v>0</v>
      </c>
      <c r="K336" s="29">
        <v>0</v>
      </c>
      <c r="L336" s="29">
        <v>100</v>
      </c>
      <c r="M336" s="25"/>
      <c r="N336" s="29">
        <v>20</v>
      </c>
      <c r="O336" s="25">
        <v>0</v>
      </c>
      <c r="P336" s="25">
        <v>0</v>
      </c>
      <c r="Q336" s="25">
        <v>20</v>
      </c>
      <c r="T336" s="25"/>
      <c r="U336" s="25"/>
      <c r="V336" s="25"/>
      <c r="W336" s="25"/>
      <c r="X336" s="25"/>
      <c r="Y336" s="25"/>
      <c r="Z336" s="25"/>
      <c r="AA336" s="25"/>
      <c r="AB336" s="25"/>
      <c r="AC336" s="25"/>
      <c r="AD336" s="25"/>
      <c r="AE336" s="29"/>
      <c r="AF336" s="29"/>
      <c r="AG336" s="29"/>
      <c r="AH336" s="29"/>
      <c r="AI336" s="29"/>
      <c r="AJ336" s="29"/>
      <c r="AK336" s="29"/>
      <c r="AL336" s="29"/>
      <c r="AM336" s="29"/>
    </row>
    <row r="337" spans="1:39" ht="52.8" x14ac:dyDescent="0.3">
      <c r="A337" s="108" t="s">
        <v>758</v>
      </c>
      <c r="B337" s="108" t="s">
        <v>759</v>
      </c>
      <c r="C337" s="108" t="s">
        <v>760</v>
      </c>
      <c r="D337" s="108"/>
      <c r="E337" s="108"/>
      <c r="F337" s="108" t="s">
        <v>761</v>
      </c>
      <c r="G337" s="108" t="str">
        <f>VLOOKUP(F337,regions!A$2:C$419,3,FALSE)</f>
        <v>Shire district</v>
      </c>
      <c r="H337" s="108" t="str">
        <f>IFERROR(VLOOKUP(F337,classifications!A$3:C$328,3,FALSE),VLOOKUP(F337,classifications!I$2:K$28,3,FALSE))</f>
        <v>Predominantly Urban</v>
      </c>
      <c r="I337" s="29">
        <v>130</v>
      </c>
      <c r="J337" s="29">
        <v>10</v>
      </c>
      <c r="K337" s="29">
        <v>0</v>
      </c>
      <c r="L337" s="29">
        <v>140</v>
      </c>
      <c r="M337" s="25"/>
      <c r="N337" s="29">
        <v>130</v>
      </c>
      <c r="O337" s="25">
        <v>20</v>
      </c>
      <c r="P337" s="25">
        <v>0</v>
      </c>
      <c r="Q337" s="25">
        <v>160</v>
      </c>
      <c r="T337" s="25"/>
      <c r="U337" s="25"/>
      <c r="V337" s="25"/>
      <c r="W337" s="25"/>
      <c r="X337" s="25"/>
      <c r="Y337" s="25"/>
      <c r="Z337" s="25"/>
      <c r="AA337" s="25"/>
      <c r="AB337" s="25"/>
      <c r="AC337" s="25"/>
      <c r="AD337" s="25"/>
      <c r="AE337" s="29"/>
      <c r="AF337" s="29"/>
      <c r="AG337" s="29"/>
      <c r="AH337" s="29"/>
      <c r="AI337" s="29"/>
      <c r="AJ337" s="29"/>
      <c r="AK337" s="29"/>
      <c r="AL337" s="29"/>
      <c r="AM337" s="29"/>
    </row>
    <row r="338" spans="1:39" ht="52.8" x14ac:dyDescent="0.3">
      <c r="A338" s="108" t="s">
        <v>762</v>
      </c>
      <c r="B338" s="108" t="s">
        <v>763</v>
      </c>
      <c r="C338" s="108" t="s">
        <v>764</v>
      </c>
      <c r="D338" s="108"/>
      <c r="E338" s="108"/>
      <c r="F338" s="108" t="s">
        <v>765</v>
      </c>
      <c r="G338" s="108" t="str">
        <f>VLOOKUP(F338,regions!A$2:C$419,3,FALSE)</f>
        <v>Shire district</v>
      </c>
      <c r="H338" s="108" t="str">
        <f>IFERROR(VLOOKUP(F338,classifications!A$3:C$328,3,FALSE),VLOOKUP(F338,classifications!I$2:K$28,3,FALSE))</f>
        <v>Urban with Significant Rural</v>
      </c>
      <c r="I338" s="29">
        <v>250</v>
      </c>
      <c r="J338" s="29">
        <v>30</v>
      </c>
      <c r="K338" s="29">
        <v>0</v>
      </c>
      <c r="L338" s="29">
        <v>280</v>
      </c>
      <c r="M338" s="25"/>
      <c r="N338" s="29">
        <v>170</v>
      </c>
      <c r="O338" s="25">
        <v>60</v>
      </c>
      <c r="P338" s="25">
        <v>0</v>
      </c>
      <c r="Q338" s="25">
        <v>230</v>
      </c>
      <c r="T338" s="25"/>
      <c r="U338" s="25"/>
      <c r="V338" s="25"/>
      <c r="W338" s="25"/>
      <c r="X338" s="25"/>
      <c r="Y338" s="25"/>
      <c r="Z338" s="25"/>
      <c r="AA338" s="25"/>
      <c r="AB338" s="25"/>
      <c r="AC338" s="25"/>
      <c r="AD338" s="25"/>
      <c r="AE338" s="29"/>
      <c r="AF338" s="29"/>
      <c r="AG338" s="29"/>
      <c r="AH338" s="29"/>
      <c r="AI338" s="29"/>
      <c r="AJ338" s="29"/>
      <c r="AK338" s="29"/>
      <c r="AL338" s="29"/>
      <c r="AM338" s="29"/>
    </row>
    <row r="339" spans="1:39" ht="52.8" x14ac:dyDescent="0.3">
      <c r="A339" s="108" t="s">
        <v>766</v>
      </c>
      <c r="B339" s="108" t="s">
        <v>767</v>
      </c>
      <c r="C339" s="108" t="s">
        <v>768</v>
      </c>
      <c r="D339" s="108"/>
      <c r="E339" s="108"/>
      <c r="F339" s="108" t="s">
        <v>769</v>
      </c>
      <c r="G339" s="108" t="str">
        <f>VLOOKUP(F339,regions!A$2:C$419,3,FALSE)</f>
        <v>Shire district</v>
      </c>
      <c r="H339" s="108" t="str">
        <f>IFERROR(VLOOKUP(F339,classifications!A$3:C$328,3,FALSE),VLOOKUP(F339,classifications!I$2:K$28,3,FALSE))</f>
        <v>Predominantly Urban</v>
      </c>
      <c r="I339" s="25" t="s">
        <v>1370</v>
      </c>
      <c r="J339" s="25" t="s">
        <v>1370</v>
      </c>
      <c r="K339" s="25" t="s">
        <v>1370</v>
      </c>
      <c r="L339" s="25" t="s">
        <v>1370</v>
      </c>
      <c r="M339" s="25"/>
      <c r="N339" s="25" t="s">
        <v>1370</v>
      </c>
      <c r="O339" s="25" t="s">
        <v>1370</v>
      </c>
      <c r="P339" s="25" t="s">
        <v>1370</v>
      </c>
      <c r="Q339" s="25" t="s">
        <v>1370</v>
      </c>
      <c r="T339" s="25"/>
      <c r="U339" s="25"/>
      <c r="V339" s="25"/>
      <c r="W339" s="25"/>
      <c r="X339" s="25"/>
      <c r="Y339" s="25"/>
      <c r="Z339" s="25"/>
      <c r="AA339" s="25"/>
      <c r="AB339" s="25"/>
      <c r="AC339" s="25"/>
      <c r="AD339" s="25"/>
      <c r="AE339" s="29"/>
      <c r="AF339" s="29"/>
      <c r="AG339" s="29"/>
      <c r="AH339" s="29"/>
      <c r="AI339" s="29"/>
      <c r="AJ339" s="29"/>
      <c r="AK339" s="29"/>
      <c r="AL339" s="29"/>
      <c r="AM339" s="29"/>
    </row>
    <row r="340" spans="1:39" ht="52.8" x14ac:dyDescent="0.3">
      <c r="A340" s="108" t="s">
        <v>770</v>
      </c>
      <c r="B340" s="108" t="s">
        <v>771</v>
      </c>
      <c r="C340" s="108" t="s">
        <v>772</v>
      </c>
      <c r="D340" s="108"/>
      <c r="E340" s="108"/>
      <c r="F340" s="108" t="s">
        <v>773</v>
      </c>
      <c r="G340" s="108" t="str">
        <f>VLOOKUP(F340,regions!A$2:C$419,3,FALSE)</f>
        <v>Shire district</v>
      </c>
      <c r="H340" s="108" t="str">
        <f>IFERROR(VLOOKUP(F340,classifications!A$3:C$328,3,FALSE),VLOOKUP(F340,classifications!I$2:K$28,3,FALSE))</f>
        <v>Urban with Significant Rural</v>
      </c>
      <c r="I340" s="29">
        <v>250</v>
      </c>
      <c r="J340" s="29">
        <v>130</v>
      </c>
      <c r="K340" s="29">
        <v>0</v>
      </c>
      <c r="L340" s="29">
        <v>380</v>
      </c>
      <c r="M340" s="25"/>
      <c r="N340" s="29">
        <v>240</v>
      </c>
      <c r="O340" s="25">
        <v>160</v>
      </c>
      <c r="P340" s="25">
        <v>0</v>
      </c>
      <c r="Q340" s="25">
        <v>390</v>
      </c>
      <c r="T340" s="25"/>
      <c r="U340" s="25"/>
      <c r="V340" s="25"/>
      <c r="W340" s="25"/>
      <c r="X340" s="25"/>
      <c r="Y340" s="25"/>
      <c r="Z340" s="25"/>
      <c r="AA340" s="25"/>
      <c r="AB340" s="25"/>
      <c r="AC340" s="25"/>
      <c r="AD340" s="25"/>
      <c r="AE340" s="29"/>
      <c r="AF340" s="29"/>
      <c r="AG340" s="29"/>
      <c r="AH340" s="29"/>
      <c r="AI340" s="29"/>
      <c r="AJ340" s="29"/>
      <c r="AK340" s="29"/>
      <c r="AL340" s="29"/>
      <c r="AM340" s="29"/>
    </row>
    <row r="341" spans="1:39" ht="52.8" x14ac:dyDescent="0.3">
      <c r="A341" s="108" t="s">
        <v>774</v>
      </c>
      <c r="B341" s="108" t="s">
        <v>775</v>
      </c>
      <c r="C341" s="108" t="s">
        <v>776</v>
      </c>
      <c r="D341" s="108"/>
      <c r="E341" s="108"/>
      <c r="F341" s="108" t="s">
        <v>777</v>
      </c>
      <c r="G341" s="108" t="str">
        <f>VLOOKUP(F341,regions!A$2:C$419,3,FALSE)</f>
        <v>Shire district</v>
      </c>
      <c r="H341" s="108" t="str">
        <f>IFERROR(VLOOKUP(F341,classifications!A$3:C$328,3,FALSE),VLOOKUP(F341,classifications!I$2:K$28,3,FALSE))</f>
        <v>Predominantly Rural</v>
      </c>
      <c r="I341" s="29">
        <v>1400</v>
      </c>
      <c r="J341" s="29">
        <v>120</v>
      </c>
      <c r="K341" s="29">
        <v>0</v>
      </c>
      <c r="L341" s="29">
        <v>1520</v>
      </c>
      <c r="M341" s="25"/>
      <c r="N341" s="29">
        <v>1980</v>
      </c>
      <c r="O341" s="25">
        <v>80</v>
      </c>
      <c r="P341" s="25">
        <v>0</v>
      </c>
      <c r="Q341" s="109">
        <v>2050</v>
      </c>
      <c r="T341" s="25"/>
      <c r="U341" s="25"/>
      <c r="V341" s="25"/>
      <c r="W341" s="25"/>
      <c r="X341" s="25"/>
      <c r="Y341" s="25"/>
      <c r="Z341" s="25"/>
      <c r="AA341" s="25"/>
      <c r="AB341" s="25"/>
      <c r="AC341" s="25"/>
      <c r="AD341" s="25"/>
      <c r="AE341" s="29"/>
      <c r="AF341" s="29"/>
      <c r="AG341" s="29"/>
      <c r="AH341" s="29"/>
      <c r="AI341" s="29"/>
      <c r="AJ341" s="29"/>
      <c r="AK341" s="29"/>
      <c r="AL341" s="29"/>
      <c r="AM341" s="29"/>
    </row>
    <row r="342" spans="1:39" x14ac:dyDescent="0.3">
      <c r="A342" s="108"/>
      <c r="B342" s="108"/>
      <c r="C342" s="108"/>
      <c r="D342" s="108"/>
      <c r="E342" s="108"/>
      <c r="F342" s="108"/>
      <c r="G342" s="108"/>
      <c r="H342" s="108"/>
      <c r="I342" s="25"/>
      <c r="J342" s="25"/>
      <c r="K342" s="25"/>
      <c r="L342" s="25"/>
      <c r="M342" s="25"/>
      <c r="N342" s="25"/>
      <c r="O342" s="106" t="s">
        <v>1365</v>
      </c>
      <c r="P342" s="106" t="s">
        <v>1365</v>
      </c>
      <c r="Q342" s="106" t="s">
        <v>1365</v>
      </c>
      <c r="T342" s="25"/>
      <c r="U342" s="25"/>
      <c r="V342" s="25"/>
      <c r="W342" s="25"/>
      <c r="X342" s="25"/>
      <c r="Y342" s="25"/>
      <c r="Z342" s="25"/>
      <c r="AA342" s="25"/>
      <c r="AB342" s="25"/>
      <c r="AC342" s="25"/>
      <c r="AD342" s="25"/>
      <c r="AE342" s="29"/>
      <c r="AF342" s="29"/>
      <c r="AG342" s="29"/>
      <c r="AH342" s="29"/>
      <c r="AI342" s="29"/>
      <c r="AJ342" s="29"/>
      <c r="AK342" s="29"/>
      <c r="AL342" s="29"/>
      <c r="AM342" s="29"/>
    </row>
    <row r="343" spans="1:39" ht="52.8" x14ac:dyDescent="0.3">
      <c r="A343" s="108"/>
      <c r="B343" s="108" t="s">
        <v>1412</v>
      </c>
      <c r="C343" s="108" t="s">
        <v>820</v>
      </c>
      <c r="D343" s="108"/>
      <c r="E343" s="108" t="s">
        <v>821</v>
      </c>
      <c r="F343" s="108" t="s">
        <v>821</v>
      </c>
      <c r="G343" s="108" t="str">
        <f>VLOOKUP(F343,regions!A$2:C$419,3,FALSE)</f>
        <v>Shire county</v>
      </c>
      <c r="H343" s="108"/>
      <c r="I343" s="25" t="s">
        <v>1370</v>
      </c>
      <c r="J343" s="25" t="s">
        <v>1370</v>
      </c>
      <c r="K343" s="25" t="s">
        <v>1370</v>
      </c>
      <c r="L343" s="25" t="s">
        <v>1370</v>
      </c>
      <c r="M343" s="25"/>
      <c r="N343" s="25" t="s">
        <v>1370</v>
      </c>
      <c r="O343" s="25" t="s">
        <v>1370</v>
      </c>
      <c r="P343" s="25" t="s">
        <v>1370</v>
      </c>
      <c r="Q343" s="25" t="s">
        <v>1370</v>
      </c>
      <c r="T343" s="25"/>
      <c r="U343" s="25"/>
      <c r="V343" s="25"/>
      <c r="W343" s="25"/>
      <c r="X343" s="25"/>
      <c r="Y343" s="25"/>
      <c r="Z343" s="25"/>
      <c r="AA343" s="25"/>
      <c r="AB343" s="25"/>
      <c r="AC343" s="25"/>
      <c r="AD343" s="25"/>
      <c r="AE343" s="29"/>
      <c r="AF343" s="29"/>
      <c r="AG343" s="29"/>
      <c r="AH343" s="29"/>
      <c r="AI343" s="29"/>
      <c r="AJ343" s="29"/>
      <c r="AK343" s="29"/>
      <c r="AL343" s="29"/>
      <c r="AM343" s="29"/>
    </row>
    <row r="344" spans="1:39" ht="52.8" x14ac:dyDescent="0.3">
      <c r="A344" s="108" t="s">
        <v>822</v>
      </c>
      <c r="B344" s="108" t="s">
        <v>823</v>
      </c>
      <c r="C344" s="108" t="s">
        <v>824</v>
      </c>
      <c r="D344" s="108"/>
      <c r="E344" s="108"/>
      <c r="F344" s="108" t="s">
        <v>825</v>
      </c>
      <c r="G344" s="108" t="str">
        <f>VLOOKUP(F344,regions!A$2:C$419,3,FALSE)</f>
        <v>Shire district</v>
      </c>
      <c r="H344" s="108" t="str">
        <f>IFERROR(VLOOKUP(F344,classifications!A$3:C$328,3,FALSE),VLOOKUP(F344,classifications!I$2:K$28,3,FALSE))</f>
        <v>Urban with Significant Rural</v>
      </c>
      <c r="I344" s="29">
        <v>330</v>
      </c>
      <c r="J344" s="29">
        <v>110</v>
      </c>
      <c r="K344" s="29">
        <v>0</v>
      </c>
      <c r="L344" s="29">
        <v>440</v>
      </c>
      <c r="M344" s="25"/>
      <c r="N344" s="29">
        <v>290</v>
      </c>
      <c r="O344" s="25">
        <v>60</v>
      </c>
      <c r="P344" s="25">
        <v>0</v>
      </c>
      <c r="Q344" s="25">
        <v>350</v>
      </c>
      <c r="T344" s="25"/>
      <c r="U344" s="25"/>
      <c r="V344" s="25"/>
      <c r="W344" s="25"/>
      <c r="X344" s="25"/>
      <c r="Y344" s="25"/>
      <c r="Z344" s="25"/>
      <c r="AA344" s="25"/>
      <c r="AB344" s="25"/>
      <c r="AC344" s="25"/>
      <c r="AD344" s="25"/>
      <c r="AE344" s="29"/>
      <c r="AF344" s="29"/>
      <c r="AG344" s="29"/>
      <c r="AH344" s="29"/>
      <c r="AI344" s="29"/>
      <c r="AJ344" s="29"/>
      <c r="AK344" s="29"/>
      <c r="AL344" s="29"/>
      <c r="AM344" s="29"/>
    </row>
    <row r="345" spans="1:39" ht="52.8" x14ac:dyDescent="0.3">
      <c r="A345" s="108" t="s">
        <v>826</v>
      </c>
      <c r="B345" s="108" t="s">
        <v>827</v>
      </c>
      <c r="C345" s="108" t="s">
        <v>828</v>
      </c>
      <c r="D345" s="108"/>
      <c r="E345" s="108"/>
      <c r="F345" s="108" t="s">
        <v>829</v>
      </c>
      <c r="G345" s="108" t="str">
        <f>VLOOKUP(F345,regions!A$2:C$419,3,FALSE)</f>
        <v>Shire district</v>
      </c>
      <c r="H345" s="108" t="str">
        <f>IFERROR(VLOOKUP(F345,classifications!A$3:C$328,3,FALSE),VLOOKUP(F345,classifications!I$2:K$28,3,FALSE))</f>
        <v>Predominantly Urban</v>
      </c>
      <c r="I345" s="29">
        <v>280</v>
      </c>
      <c r="J345" s="29">
        <v>0</v>
      </c>
      <c r="K345" s="29">
        <v>0</v>
      </c>
      <c r="L345" s="29">
        <v>280</v>
      </c>
      <c r="M345" s="25"/>
      <c r="N345" s="29">
        <v>310</v>
      </c>
      <c r="O345" s="25">
        <v>70</v>
      </c>
      <c r="P345" s="25">
        <v>0</v>
      </c>
      <c r="Q345" s="25">
        <v>380</v>
      </c>
      <c r="T345" s="25"/>
      <c r="U345" s="25"/>
      <c r="V345" s="25"/>
      <c r="W345" s="25"/>
      <c r="X345" s="25"/>
      <c r="Y345" s="25"/>
      <c r="Z345" s="25"/>
      <c r="AA345" s="25"/>
      <c r="AB345" s="25"/>
      <c r="AC345" s="25"/>
      <c r="AD345" s="25"/>
      <c r="AE345" s="29"/>
      <c r="AF345" s="29"/>
      <c r="AG345" s="29"/>
      <c r="AH345" s="29"/>
      <c r="AI345" s="29"/>
      <c r="AJ345" s="29"/>
      <c r="AK345" s="29"/>
      <c r="AL345" s="29"/>
      <c r="AM345" s="29"/>
    </row>
    <row r="346" spans="1:39" ht="52.8" x14ac:dyDescent="0.3">
      <c r="A346" s="108" t="s">
        <v>830</v>
      </c>
      <c r="B346" s="108" t="s">
        <v>831</v>
      </c>
      <c r="C346" s="108" t="s">
        <v>832</v>
      </c>
      <c r="D346" s="108"/>
      <c r="E346" s="108"/>
      <c r="F346" s="108" t="s">
        <v>833</v>
      </c>
      <c r="G346" s="108" t="str">
        <f>VLOOKUP(F346,regions!A$2:C$419,3,FALSE)</f>
        <v>Shire district</v>
      </c>
      <c r="H346" s="108" t="str">
        <f>IFERROR(VLOOKUP(F346,classifications!A$3:C$328,3,FALSE),VLOOKUP(F346,classifications!I$2:K$28,3,FALSE))</f>
        <v>Predominantly Urban</v>
      </c>
      <c r="I346" s="29">
        <v>290</v>
      </c>
      <c r="J346" s="29">
        <v>80</v>
      </c>
      <c r="K346" s="29">
        <v>0</v>
      </c>
      <c r="L346" s="29">
        <v>370</v>
      </c>
      <c r="M346" s="25"/>
      <c r="N346" s="29">
        <v>200</v>
      </c>
      <c r="O346" s="25">
        <v>70</v>
      </c>
      <c r="P346" s="25">
        <v>0</v>
      </c>
      <c r="Q346" s="25">
        <v>270</v>
      </c>
      <c r="T346" s="25"/>
      <c r="U346" s="25"/>
      <c r="V346" s="25"/>
      <c r="W346" s="25"/>
      <c r="X346" s="25"/>
      <c r="Y346" s="25"/>
      <c r="Z346" s="25"/>
      <c r="AA346" s="25"/>
      <c r="AB346" s="25"/>
      <c r="AC346" s="25"/>
      <c r="AD346" s="25"/>
      <c r="AE346" s="29"/>
      <c r="AF346" s="29"/>
      <c r="AG346" s="29"/>
      <c r="AH346" s="29"/>
      <c r="AI346" s="29"/>
      <c r="AJ346" s="29"/>
      <c r="AK346" s="29"/>
      <c r="AL346" s="29"/>
      <c r="AM346" s="29"/>
    </row>
    <row r="347" spans="1:39" ht="52.8" x14ac:dyDescent="0.3">
      <c r="A347" s="108" t="s">
        <v>834</v>
      </c>
      <c r="B347" s="108" t="s">
        <v>835</v>
      </c>
      <c r="C347" s="108" t="s">
        <v>836</v>
      </c>
      <c r="D347" s="108"/>
      <c r="E347" s="108"/>
      <c r="F347" s="108" t="s">
        <v>837</v>
      </c>
      <c r="G347" s="108" t="str">
        <f>VLOOKUP(F347,regions!A$2:C$419,3,FALSE)</f>
        <v>Shire district</v>
      </c>
      <c r="H347" s="108" t="str">
        <f>IFERROR(VLOOKUP(F347,classifications!A$3:C$328,3,FALSE),VLOOKUP(F347,classifications!I$2:K$28,3,FALSE))</f>
        <v>Urban with Significant Rural</v>
      </c>
      <c r="I347" s="29">
        <v>90</v>
      </c>
      <c r="J347" s="29">
        <v>30</v>
      </c>
      <c r="K347" s="29">
        <v>0</v>
      </c>
      <c r="L347" s="29">
        <v>110</v>
      </c>
      <c r="M347" s="25"/>
      <c r="N347" s="29">
        <v>180</v>
      </c>
      <c r="O347" s="25">
        <v>0</v>
      </c>
      <c r="P347" s="25">
        <v>0</v>
      </c>
      <c r="Q347" s="25">
        <v>180</v>
      </c>
      <c r="T347" s="25"/>
      <c r="U347" s="25"/>
      <c r="V347" s="25"/>
      <c r="W347" s="25"/>
      <c r="X347" s="25"/>
      <c r="Y347" s="25"/>
      <c r="Z347" s="25"/>
      <c r="AA347" s="25"/>
      <c r="AB347" s="25"/>
      <c r="AC347" s="25"/>
      <c r="AD347" s="25"/>
      <c r="AE347" s="29"/>
      <c r="AF347" s="29"/>
      <c r="AG347" s="29"/>
      <c r="AH347" s="29"/>
      <c r="AI347" s="29"/>
      <c r="AJ347" s="29"/>
      <c r="AK347" s="29"/>
      <c r="AL347" s="29"/>
      <c r="AM347" s="29"/>
    </row>
    <row r="348" spans="1:39" ht="52.8" x14ac:dyDescent="0.3">
      <c r="A348" s="108" t="s">
        <v>838</v>
      </c>
      <c r="B348" s="108" t="s">
        <v>839</v>
      </c>
      <c r="C348" s="108" t="s">
        <v>840</v>
      </c>
      <c r="D348" s="108"/>
      <c r="E348" s="108"/>
      <c r="F348" s="108" t="s">
        <v>841</v>
      </c>
      <c r="G348" s="108" t="str">
        <f>VLOOKUP(F348,regions!A$2:C$419,3,FALSE)</f>
        <v>Shire district</v>
      </c>
      <c r="H348" s="108" t="str">
        <f>IFERROR(VLOOKUP(F348,classifications!A$3:C$328,3,FALSE),VLOOKUP(F348,classifications!I$2:K$28,3,FALSE))</f>
        <v>Predominantly Urban</v>
      </c>
      <c r="I348" s="29">
        <v>270</v>
      </c>
      <c r="J348" s="29">
        <v>50</v>
      </c>
      <c r="K348" s="29">
        <v>0</v>
      </c>
      <c r="L348" s="29">
        <v>320</v>
      </c>
      <c r="M348" s="25"/>
      <c r="N348" s="29">
        <v>70</v>
      </c>
      <c r="O348" s="25">
        <v>90</v>
      </c>
      <c r="P348" s="25">
        <v>0</v>
      </c>
      <c r="Q348" s="25">
        <v>160</v>
      </c>
      <c r="T348" s="25"/>
      <c r="U348" s="25"/>
      <c r="V348" s="25"/>
      <c r="W348" s="25"/>
      <c r="X348" s="25"/>
      <c r="Y348" s="25"/>
      <c r="Z348" s="25"/>
      <c r="AA348" s="25"/>
      <c r="AB348" s="25"/>
      <c r="AC348" s="25"/>
      <c r="AD348" s="25"/>
      <c r="AE348" s="29"/>
      <c r="AF348" s="29"/>
      <c r="AG348" s="29"/>
      <c r="AH348" s="29"/>
      <c r="AI348" s="29"/>
      <c r="AJ348" s="29"/>
      <c r="AK348" s="29"/>
      <c r="AL348" s="29"/>
      <c r="AM348" s="29"/>
    </row>
    <row r="349" spans="1:39" ht="52.8" x14ac:dyDescent="0.3">
      <c r="A349" s="108" t="s">
        <v>842</v>
      </c>
      <c r="B349" s="108" t="s">
        <v>843</v>
      </c>
      <c r="C349" s="108" t="s">
        <v>844</v>
      </c>
      <c r="D349" s="108"/>
      <c r="E349" s="108"/>
      <c r="F349" s="108" t="s">
        <v>845</v>
      </c>
      <c r="G349" s="108" t="str">
        <f>VLOOKUP(F349,regions!A$2:C$419,3,FALSE)</f>
        <v>Shire district</v>
      </c>
      <c r="H349" s="108" t="str">
        <f>IFERROR(VLOOKUP(F349,classifications!A$3:C$328,3,FALSE),VLOOKUP(F349,classifications!I$2:K$28,3,FALSE))</f>
        <v>Urban with Significant Rural</v>
      </c>
      <c r="I349" s="29">
        <v>230</v>
      </c>
      <c r="J349" s="29">
        <v>160</v>
      </c>
      <c r="K349" s="29">
        <v>0</v>
      </c>
      <c r="L349" s="29">
        <v>390</v>
      </c>
      <c r="M349" s="25"/>
      <c r="N349" s="29">
        <v>530</v>
      </c>
      <c r="O349" s="25">
        <v>440</v>
      </c>
      <c r="P349" s="25">
        <v>0</v>
      </c>
      <c r="Q349" s="25">
        <v>970</v>
      </c>
      <c r="T349" s="25"/>
      <c r="U349" s="25"/>
      <c r="V349" s="25"/>
      <c r="W349" s="25"/>
      <c r="X349" s="25"/>
      <c r="Y349" s="25"/>
      <c r="Z349" s="25"/>
      <c r="AA349" s="25"/>
      <c r="AB349" s="25"/>
      <c r="AC349" s="25"/>
      <c r="AD349" s="25"/>
      <c r="AE349" s="29"/>
      <c r="AF349" s="29"/>
      <c r="AG349" s="29"/>
      <c r="AH349" s="29"/>
      <c r="AI349" s="29"/>
      <c r="AJ349" s="29"/>
      <c r="AK349" s="29"/>
      <c r="AL349" s="29"/>
      <c r="AM349" s="29"/>
    </row>
    <row r="350" spans="1:39" ht="52.8" x14ac:dyDescent="0.3">
      <c r="A350" s="108" t="s">
        <v>846</v>
      </c>
      <c r="B350" s="108" t="s">
        <v>847</v>
      </c>
      <c r="C350" s="108" t="s">
        <v>848</v>
      </c>
      <c r="D350" s="108"/>
      <c r="E350" s="108"/>
      <c r="F350" s="108" t="s">
        <v>849</v>
      </c>
      <c r="G350" s="108" t="str">
        <f>VLOOKUP(F350,regions!A$2:C$419,3,FALSE)</f>
        <v>Shire district</v>
      </c>
      <c r="H350" s="108" t="str">
        <f>IFERROR(VLOOKUP(F350,classifications!A$3:C$328,3,FALSE),VLOOKUP(F350,classifications!I$2:K$28,3,FALSE))</f>
        <v>Predominantly Rural</v>
      </c>
      <c r="I350" s="25" t="s">
        <v>1370</v>
      </c>
      <c r="J350" s="25" t="s">
        <v>1370</v>
      </c>
      <c r="K350" s="25" t="s">
        <v>1370</v>
      </c>
      <c r="L350" s="25" t="s">
        <v>1370</v>
      </c>
      <c r="M350" s="25"/>
      <c r="N350" s="25" t="s">
        <v>1370</v>
      </c>
      <c r="O350" s="25" t="s">
        <v>1370</v>
      </c>
      <c r="P350" s="25" t="s">
        <v>1370</v>
      </c>
      <c r="Q350" s="25" t="s">
        <v>1370</v>
      </c>
      <c r="T350" s="25"/>
      <c r="U350" s="25"/>
      <c r="V350" s="25"/>
      <c r="W350" s="25"/>
      <c r="X350" s="25"/>
      <c r="Y350" s="25"/>
      <c r="Z350" s="25"/>
      <c r="AA350" s="25"/>
      <c r="AB350" s="25"/>
      <c r="AC350" s="25"/>
      <c r="AD350" s="25"/>
      <c r="AE350" s="29"/>
      <c r="AF350" s="29"/>
      <c r="AG350" s="29"/>
      <c r="AH350" s="29"/>
      <c r="AI350" s="29"/>
      <c r="AJ350" s="29"/>
      <c r="AK350" s="29"/>
      <c r="AL350" s="29"/>
      <c r="AM350" s="29"/>
    </row>
    <row r="351" spans="1:39" ht="52.8" x14ac:dyDescent="0.3">
      <c r="A351" s="108" t="s">
        <v>850</v>
      </c>
      <c r="B351" s="108" t="s">
        <v>851</v>
      </c>
      <c r="C351" s="108" t="s">
        <v>852</v>
      </c>
      <c r="D351" s="108"/>
      <c r="E351" s="108"/>
      <c r="F351" s="108" t="s">
        <v>1875</v>
      </c>
      <c r="G351" s="108" t="str">
        <f>VLOOKUP(F351,regions!A$2:C$419,3,FALSE)</f>
        <v>Shire district</v>
      </c>
      <c r="H351" s="108" t="str">
        <f>IFERROR(VLOOKUP(F351,classifications!A$3:C$328,3,FALSE),VLOOKUP(F351,classifications!I$2:K$28,3,FALSE))</f>
        <v>Urban with Significant Rural</v>
      </c>
      <c r="I351" s="29">
        <v>150</v>
      </c>
      <c r="J351" s="29">
        <v>10</v>
      </c>
      <c r="K351" s="29">
        <v>0</v>
      </c>
      <c r="L351" s="29">
        <v>160</v>
      </c>
      <c r="M351" s="25"/>
      <c r="N351" s="29">
        <v>80</v>
      </c>
      <c r="O351" s="25">
        <v>60</v>
      </c>
      <c r="P351" s="25">
        <v>0</v>
      </c>
      <c r="Q351" s="25">
        <v>140</v>
      </c>
      <c r="T351" s="25"/>
      <c r="U351" s="25"/>
      <c r="V351" s="25"/>
      <c r="W351" s="25"/>
      <c r="X351" s="25"/>
      <c r="Y351" s="25"/>
      <c r="Z351" s="25"/>
      <c r="AA351" s="25"/>
      <c r="AB351" s="25"/>
      <c r="AC351" s="25"/>
      <c r="AD351" s="25"/>
      <c r="AE351" s="29"/>
      <c r="AF351" s="29"/>
      <c r="AG351" s="29"/>
      <c r="AH351" s="29"/>
      <c r="AI351" s="29"/>
      <c r="AJ351" s="29"/>
      <c r="AK351" s="29"/>
      <c r="AL351" s="29"/>
      <c r="AM351" s="29"/>
    </row>
    <row r="352" spans="1:39" ht="52.8" x14ac:dyDescent="0.3">
      <c r="A352" s="108" t="s">
        <v>853</v>
      </c>
      <c r="B352" s="108" t="s">
        <v>854</v>
      </c>
      <c r="C352" s="108" t="s">
        <v>855</v>
      </c>
      <c r="D352" s="108"/>
      <c r="E352" s="108"/>
      <c r="F352" s="108" t="s">
        <v>856</v>
      </c>
      <c r="G352" s="108" t="str">
        <f>VLOOKUP(F352,regions!A$2:C$419,3,FALSE)</f>
        <v>Shire district</v>
      </c>
      <c r="H352" s="108" t="str">
        <f>IFERROR(VLOOKUP(F352,classifications!A$3:C$328,3,FALSE),VLOOKUP(F352,classifications!I$2:K$28,3,FALSE))</f>
        <v>Predominantly Rural</v>
      </c>
      <c r="I352" s="29">
        <v>500</v>
      </c>
      <c r="J352" s="29">
        <v>60</v>
      </c>
      <c r="K352" s="29">
        <v>0</v>
      </c>
      <c r="L352" s="29">
        <v>560</v>
      </c>
      <c r="M352" s="25"/>
      <c r="N352" s="29">
        <v>460</v>
      </c>
      <c r="O352" s="25">
        <v>110</v>
      </c>
      <c r="P352" s="25">
        <v>0</v>
      </c>
      <c r="Q352" s="25">
        <v>570</v>
      </c>
      <c r="T352" s="25"/>
      <c r="U352" s="25"/>
      <c r="V352" s="25"/>
      <c r="W352" s="25"/>
      <c r="X352" s="25"/>
      <c r="Y352" s="25"/>
      <c r="Z352" s="25"/>
      <c r="AA352" s="25"/>
      <c r="AB352" s="25"/>
      <c r="AC352" s="25"/>
      <c r="AD352" s="25"/>
      <c r="AE352" s="29"/>
      <c r="AF352" s="29"/>
      <c r="AG352" s="29"/>
      <c r="AH352" s="29"/>
      <c r="AI352" s="29"/>
      <c r="AJ352" s="29"/>
      <c r="AK352" s="29"/>
      <c r="AL352" s="29"/>
      <c r="AM352" s="29"/>
    </row>
    <row r="353" spans="1:39" ht="52.8" x14ac:dyDescent="0.3">
      <c r="A353" s="108" t="s">
        <v>857</v>
      </c>
      <c r="B353" s="108" t="s">
        <v>858</v>
      </c>
      <c r="C353" s="108" t="s">
        <v>859</v>
      </c>
      <c r="D353" s="108"/>
      <c r="E353" s="108"/>
      <c r="F353" s="108" t="s">
        <v>860</v>
      </c>
      <c r="G353" s="108" t="str">
        <f>VLOOKUP(F353,regions!A$2:C$419,3,FALSE)</f>
        <v>Shire district</v>
      </c>
      <c r="H353" s="108" t="str">
        <f>IFERROR(VLOOKUP(F353,classifications!A$3:C$328,3,FALSE),VLOOKUP(F353,classifications!I$2:K$28,3,FALSE))</f>
        <v>Predominantly Urban</v>
      </c>
      <c r="I353" s="25" t="s">
        <v>1370</v>
      </c>
      <c r="J353" s="25" t="s">
        <v>1370</v>
      </c>
      <c r="K353" s="25" t="s">
        <v>1370</v>
      </c>
      <c r="L353" s="25" t="s">
        <v>1370</v>
      </c>
      <c r="M353" s="25"/>
      <c r="N353" s="25" t="s">
        <v>1370</v>
      </c>
      <c r="O353" s="25" t="s">
        <v>1370</v>
      </c>
      <c r="P353" s="25" t="s">
        <v>1370</v>
      </c>
      <c r="Q353" s="25" t="s">
        <v>1370</v>
      </c>
      <c r="T353" s="25"/>
      <c r="U353" s="25"/>
      <c r="V353" s="25"/>
      <c r="W353" s="25"/>
      <c r="X353" s="25"/>
      <c r="Y353" s="25"/>
      <c r="Z353" s="25"/>
      <c r="AA353" s="25"/>
      <c r="AB353" s="25"/>
      <c r="AC353" s="25"/>
      <c r="AD353" s="25"/>
      <c r="AE353" s="29"/>
      <c r="AF353" s="29"/>
      <c r="AG353" s="29"/>
      <c r="AH353" s="29"/>
      <c r="AI353" s="29"/>
      <c r="AJ353" s="29"/>
      <c r="AK353" s="29"/>
      <c r="AL353" s="29"/>
      <c r="AM353" s="29"/>
    </row>
    <row r="354" spans="1:39" ht="52.8" x14ac:dyDescent="0.3">
      <c r="A354" s="108" t="s">
        <v>861</v>
      </c>
      <c r="B354" s="108" t="s">
        <v>862</v>
      </c>
      <c r="C354" s="108" t="s">
        <v>863</v>
      </c>
      <c r="D354" s="108"/>
      <c r="E354" s="108"/>
      <c r="F354" s="108" t="s">
        <v>864</v>
      </c>
      <c r="G354" s="108" t="str">
        <f>VLOOKUP(F354,regions!A$2:C$419,3,FALSE)</f>
        <v>Shire district</v>
      </c>
      <c r="H354" s="108" t="str">
        <f>IFERROR(VLOOKUP(F354,classifications!A$3:C$328,3,FALSE),VLOOKUP(F354,classifications!I$2:K$28,3,FALSE))</f>
        <v>Urban with Significant Rural</v>
      </c>
      <c r="I354" s="25" t="s">
        <v>1370</v>
      </c>
      <c r="J354" s="25" t="s">
        <v>1370</v>
      </c>
      <c r="K354" s="25" t="s">
        <v>1370</v>
      </c>
      <c r="L354" s="25" t="s">
        <v>1370</v>
      </c>
      <c r="M354" s="25"/>
      <c r="N354" s="25" t="s">
        <v>1370</v>
      </c>
      <c r="O354" s="25" t="s">
        <v>1370</v>
      </c>
      <c r="P354" s="25" t="s">
        <v>1370</v>
      </c>
      <c r="Q354" s="25" t="s">
        <v>1370</v>
      </c>
      <c r="T354" s="25"/>
      <c r="U354" s="25"/>
      <c r="V354" s="25"/>
      <c r="W354" s="25"/>
      <c r="X354" s="25"/>
      <c r="Y354" s="25"/>
      <c r="Z354" s="25"/>
      <c r="AA354" s="25"/>
      <c r="AB354" s="25"/>
      <c r="AC354" s="25"/>
      <c r="AD354" s="25"/>
      <c r="AE354" s="29"/>
      <c r="AF354" s="29"/>
      <c r="AG354" s="29"/>
      <c r="AH354" s="29"/>
      <c r="AI354" s="29"/>
      <c r="AJ354" s="29"/>
      <c r="AK354" s="29"/>
      <c r="AL354" s="29"/>
      <c r="AM354" s="29"/>
    </row>
    <row r="355" spans="1:39" ht="52.8" x14ac:dyDescent="0.3">
      <c r="A355" s="108" t="s">
        <v>865</v>
      </c>
      <c r="B355" s="108" t="s">
        <v>866</v>
      </c>
      <c r="C355" s="108" t="s">
        <v>867</v>
      </c>
      <c r="D355" s="108"/>
      <c r="E355" s="108"/>
      <c r="F355" s="108" t="s">
        <v>868</v>
      </c>
      <c r="G355" s="108" t="str">
        <f>VLOOKUP(F355,regions!A$2:C$419,3,FALSE)</f>
        <v>Shire district</v>
      </c>
      <c r="H355" s="108" t="str">
        <f>IFERROR(VLOOKUP(F355,classifications!A$3:C$328,3,FALSE),VLOOKUP(F355,classifications!I$2:K$28,3,FALSE))</f>
        <v>Urban with Significant Rural</v>
      </c>
      <c r="I355" s="29">
        <v>280</v>
      </c>
      <c r="J355" s="29">
        <v>70</v>
      </c>
      <c r="K355" s="29">
        <v>0</v>
      </c>
      <c r="L355" s="29">
        <v>350</v>
      </c>
      <c r="M355" s="25"/>
      <c r="N355" s="29">
        <v>120</v>
      </c>
      <c r="O355" s="25">
        <v>20</v>
      </c>
      <c r="P355" s="25">
        <v>0</v>
      </c>
      <c r="Q355" s="25">
        <v>140</v>
      </c>
      <c r="T355" s="25"/>
      <c r="U355" s="25"/>
      <c r="V355" s="25"/>
      <c r="W355" s="25"/>
      <c r="X355" s="25"/>
      <c r="Y355" s="25"/>
      <c r="Z355" s="25"/>
      <c r="AA355" s="25"/>
      <c r="AB355" s="25"/>
      <c r="AC355" s="25"/>
      <c r="AD355" s="25"/>
      <c r="AE355" s="29"/>
      <c r="AF355" s="29"/>
      <c r="AG355" s="29"/>
      <c r="AH355" s="29"/>
      <c r="AI355" s="29"/>
      <c r="AJ355" s="29"/>
      <c r="AK355" s="29"/>
      <c r="AL355" s="29"/>
      <c r="AM355" s="29"/>
    </row>
    <row r="356" spans="1:39" x14ac:dyDescent="0.3">
      <c r="A356" s="108"/>
      <c r="B356" s="108"/>
      <c r="C356" s="108"/>
      <c r="D356" s="108"/>
      <c r="E356" s="108"/>
      <c r="F356" s="108"/>
      <c r="G356" s="108"/>
      <c r="H356" s="108"/>
      <c r="I356" s="25"/>
      <c r="J356" s="25"/>
      <c r="K356" s="25"/>
      <c r="L356" s="25"/>
      <c r="M356" s="25"/>
      <c r="N356" s="25"/>
      <c r="O356" s="106" t="s">
        <v>1365</v>
      </c>
      <c r="P356" s="106" t="s">
        <v>1365</v>
      </c>
      <c r="Q356" s="106" t="s">
        <v>1365</v>
      </c>
      <c r="T356" s="25"/>
      <c r="U356" s="25"/>
      <c r="V356" s="25"/>
      <c r="W356" s="25"/>
      <c r="X356" s="25"/>
      <c r="Y356" s="25"/>
      <c r="Z356" s="25"/>
      <c r="AA356" s="25"/>
      <c r="AB356" s="25"/>
      <c r="AC356" s="25"/>
      <c r="AD356" s="25"/>
      <c r="AE356" s="29"/>
      <c r="AF356" s="29"/>
      <c r="AG356" s="29"/>
      <c r="AH356" s="29"/>
      <c r="AI356" s="29"/>
      <c r="AJ356" s="29"/>
      <c r="AK356" s="29"/>
      <c r="AL356" s="29"/>
      <c r="AM356" s="29"/>
    </row>
    <row r="357" spans="1:39" ht="52.8" x14ac:dyDescent="0.3">
      <c r="A357" s="108"/>
      <c r="B357" s="108" t="s">
        <v>1413</v>
      </c>
      <c r="C357" s="108" t="s">
        <v>1099</v>
      </c>
      <c r="D357" s="108"/>
      <c r="E357" s="108" t="s">
        <v>1100</v>
      </c>
      <c r="F357" s="108" t="s">
        <v>1100</v>
      </c>
      <c r="G357" s="108" t="str">
        <f>VLOOKUP(F357,regions!A$2:C$419,3,FALSE)</f>
        <v>Shire county</v>
      </c>
      <c r="H357" s="108"/>
      <c r="I357" s="29">
        <v>1300</v>
      </c>
      <c r="J357" s="25" t="s">
        <v>1370</v>
      </c>
      <c r="K357" s="25" t="s">
        <v>1370</v>
      </c>
      <c r="L357" s="25" t="s">
        <v>1370</v>
      </c>
      <c r="M357" s="25"/>
      <c r="N357" s="29">
        <v>1410</v>
      </c>
      <c r="O357" s="25" t="s">
        <v>1370</v>
      </c>
      <c r="P357" s="25" t="s">
        <v>1370</v>
      </c>
      <c r="Q357" s="25" t="s">
        <v>1370</v>
      </c>
      <c r="T357" s="25"/>
      <c r="U357" s="25"/>
      <c r="V357" s="25"/>
      <c r="W357" s="25"/>
      <c r="X357" s="25"/>
      <c r="Y357" s="25"/>
      <c r="Z357" s="25"/>
      <c r="AA357" s="25"/>
      <c r="AB357" s="25"/>
      <c r="AC357" s="25"/>
      <c r="AD357" s="25"/>
      <c r="AE357" s="29"/>
      <c r="AF357" s="29"/>
      <c r="AG357" s="29"/>
      <c r="AH357" s="29"/>
      <c r="AI357" s="29"/>
      <c r="AJ357" s="29"/>
      <c r="AK357" s="29"/>
      <c r="AL357" s="29"/>
      <c r="AM357" s="29"/>
    </row>
    <row r="358" spans="1:39" ht="52.8" x14ac:dyDescent="0.3">
      <c r="A358" s="108" t="s">
        <v>1101</v>
      </c>
      <c r="B358" s="108" t="s">
        <v>1102</v>
      </c>
      <c r="C358" s="108" t="s">
        <v>1103</v>
      </c>
      <c r="D358" s="108"/>
      <c r="E358" s="108"/>
      <c r="F358" s="108" t="s">
        <v>1104</v>
      </c>
      <c r="G358" s="108" t="str">
        <f>VLOOKUP(F358,regions!A$2:C$419,3,FALSE)</f>
        <v>Shire district</v>
      </c>
      <c r="H358" s="108" t="str">
        <f>IFERROR(VLOOKUP(F358,classifications!A$3:C$328,3,FALSE),VLOOKUP(F358,classifications!I$2:K$28,3,FALSE))</f>
        <v>Urban with Significant Rural</v>
      </c>
      <c r="I358" s="29">
        <v>200</v>
      </c>
      <c r="J358" s="29">
        <v>10</v>
      </c>
      <c r="K358" s="29">
        <v>0</v>
      </c>
      <c r="L358" s="29">
        <v>210</v>
      </c>
      <c r="M358" s="25"/>
      <c r="N358" s="29">
        <v>250</v>
      </c>
      <c r="O358" s="25">
        <v>100</v>
      </c>
      <c r="P358" s="25">
        <v>0</v>
      </c>
      <c r="Q358" s="25">
        <v>350</v>
      </c>
      <c r="T358" s="25"/>
      <c r="U358" s="25"/>
      <c r="V358" s="25"/>
      <c r="W358" s="25"/>
      <c r="X358" s="25"/>
      <c r="Y358" s="25"/>
      <c r="Z358" s="25"/>
      <c r="AA358" s="25"/>
      <c r="AB358" s="25"/>
      <c r="AC358" s="25"/>
      <c r="AD358" s="25"/>
      <c r="AE358" s="29"/>
      <c r="AF358" s="29"/>
      <c r="AG358" s="29"/>
      <c r="AH358" s="29"/>
      <c r="AI358" s="29"/>
      <c r="AJ358" s="29"/>
      <c r="AK358" s="29"/>
      <c r="AL358" s="29"/>
      <c r="AM358" s="29"/>
    </row>
    <row r="359" spans="1:39" ht="52.8" x14ac:dyDescent="0.3">
      <c r="A359" s="108" t="s">
        <v>1105</v>
      </c>
      <c r="B359" s="108" t="s">
        <v>1106</v>
      </c>
      <c r="C359" s="108" t="s">
        <v>1107</v>
      </c>
      <c r="D359" s="108"/>
      <c r="E359" s="108"/>
      <c r="F359" s="108" t="s">
        <v>1108</v>
      </c>
      <c r="G359" s="108" t="str">
        <f>VLOOKUP(F359,regions!A$2:C$419,3,FALSE)</f>
        <v>Shire district</v>
      </c>
      <c r="H359" s="108" t="str">
        <f>IFERROR(VLOOKUP(F359,classifications!A$3:C$328,3,FALSE),VLOOKUP(F359,classifications!I$2:K$28,3,FALSE))</f>
        <v>Predominantly Urban</v>
      </c>
      <c r="I359" s="29">
        <v>140</v>
      </c>
      <c r="J359" s="29">
        <v>120</v>
      </c>
      <c r="K359" s="29">
        <v>0</v>
      </c>
      <c r="L359" s="29">
        <v>250</v>
      </c>
      <c r="M359" s="25"/>
      <c r="N359" s="29">
        <v>120</v>
      </c>
      <c r="O359" s="25">
        <v>180</v>
      </c>
      <c r="P359" s="25">
        <v>0</v>
      </c>
      <c r="Q359" s="25">
        <v>300</v>
      </c>
      <c r="T359" s="25"/>
      <c r="U359" s="25"/>
      <c r="V359" s="25"/>
      <c r="W359" s="25"/>
      <c r="X359" s="25"/>
      <c r="Y359" s="25"/>
      <c r="Z359" s="25"/>
      <c r="AA359" s="25"/>
      <c r="AB359" s="25"/>
      <c r="AC359" s="25"/>
      <c r="AD359" s="25"/>
      <c r="AE359" s="29"/>
      <c r="AF359" s="29"/>
      <c r="AG359" s="29"/>
      <c r="AH359" s="29"/>
      <c r="AI359" s="29"/>
      <c r="AJ359" s="29"/>
      <c r="AK359" s="29"/>
      <c r="AL359" s="29"/>
      <c r="AM359" s="29"/>
    </row>
    <row r="360" spans="1:39" ht="52.8" x14ac:dyDescent="0.3">
      <c r="A360" s="108" t="s">
        <v>1109</v>
      </c>
      <c r="B360" s="108" t="s">
        <v>1110</v>
      </c>
      <c r="C360" s="108" t="s">
        <v>1111</v>
      </c>
      <c r="D360" s="108"/>
      <c r="E360" s="108"/>
      <c r="F360" s="108" t="s">
        <v>1112</v>
      </c>
      <c r="G360" s="108" t="str">
        <f>VLOOKUP(F360,regions!A$2:C$419,3,FALSE)</f>
        <v>Shire district</v>
      </c>
      <c r="H360" s="108" t="str">
        <f>IFERROR(VLOOKUP(F360,classifications!A$3:C$328,3,FALSE),VLOOKUP(F360,classifications!I$2:K$28,3,FALSE))</f>
        <v>Predominantly Rural</v>
      </c>
      <c r="I360" s="29">
        <v>100</v>
      </c>
      <c r="J360" s="29">
        <v>40</v>
      </c>
      <c r="K360" s="29">
        <v>0</v>
      </c>
      <c r="L360" s="29">
        <v>140</v>
      </c>
      <c r="M360" s="25"/>
      <c r="N360" s="29">
        <v>90</v>
      </c>
      <c r="O360" s="25">
        <v>70</v>
      </c>
      <c r="P360" s="25">
        <v>0</v>
      </c>
      <c r="Q360" s="25">
        <v>170</v>
      </c>
      <c r="T360" s="25"/>
      <c r="U360" s="25"/>
      <c r="V360" s="25"/>
      <c r="W360" s="25"/>
      <c r="X360" s="25"/>
      <c r="Y360" s="25"/>
      <c r="Z360" s="25"/>
      <c r="AA360" s="25"/>
      <c r="AB360" s="25"/>
      <c r="AC360" s="25"/>
      <c r="AD360" s="25"/>
      <c r="AE360" s="29"/>
      <c r="AF360" s="29"/>
      <c r="AG360" s="29"/>
      <c r="AH360" s="29"/>
      <c r="AI360" s="29"/>
      <c r="AJ360" s="29"/>
      <c r="AK360" s="29"/>
      <c r="AL360" s="29"/>
      <c r="AM360" s="29"/>
    </row>
    <row r="361" spans="1:39" ht="52.8" x14ac:dyDescent="0.3">
      <c r="A361" s="108" t="s">
        <v>1113</v>
      </c>
      <c r="B361" s="108" t="s">
        <v>1114</v>
      </c>
      <c r="C361" s="108" t="s">
        <v>1115</v>
      </c>
      <c r="D361" s="108"/>
      <c r="E361" s="108"/>
      <c r="F361" s="108" t="s">
        <v>1116</v>
      </c>
      <c r="G361" s="108" t="str">
        <f>VLOOKUP(F361,regions!A$2:C$419,3,FALSE)</f>
        <v>Shire district</v>
      </c>
      <c r="H361" s="108" t="str">
        <f>IFERROR(VLOOKUP(F361,classifications!A$3:C$328,3,FALSE),VLOOKUP(F361,classifications!I$2:K$28,3,FALSE))</f>
        <v>Predominantly Rural</v>
      </c>
      <c r="I361" s="29">
        <v>790</v>
      </c>
      <c r="J361" s="25" t="s">
        <v>1370</v>
      </c>
      <c r="K361" s="25" t="s">
        <v>1370</v>
      </c>
      <c r="L361" s="25" t="s">
        <v>1370</v>
      </c>
      <c r="M361" s="25"/>
      <c r="N361" s="29">
        <v>810</v>
      </c>
      <c r="O361" s="25" t="s">
        <v>1370</v>
      </c>
      <c r="P361" s="25" t="s">
        <v>1370</v>
      </c>
      <c r="Q361" s="25" t="s">
        <v>1370</v>
      </c>
      <c r="T361" s="25"/>
      <c r="U361" s="25"/>
      <c r="V361" s="25"/>
      <c r="W361" s="25"/>
      <c r="X361" s="25"/>
      <c r="Y361" s="25"/>
      <c r="Z361" s="25"/>
      <c r="AA361" s="25"/>
      <c r="AB361" s="25"/>
      <c r="AC361" s="25"/>
      <c r="AD361" s="25"/>
      <c r="AE361" s="29"/>
      <c r="AF361" s="29"/>
      <c r="AG361" s="29"/>
      <c r="AH361" s="29"/>
      <c r="AI361" s="29"/>
      <c r="AJ361" s="29"/>
      <c r="AK361" s="29"/>
      <c r="AL361" s="29"/>
      <c r="AM361" s="29"/>
    </row>
    <row r="362" spans="1:39" ht="52.8" x14ac:dyDescent="0.3">
      <c r="A362" s="108" t="s">
        <v>1117</v>
      </c>
      <c r="B362" s="108" t="s">
        <v>1118</v>
      </c>
      <c r="C362" s="108" t="s">
        <v>1119</v>
      </c>
      <c r="D362" s="108"/>
      <c r="E362" s="108"/>
      <c r="F362" s="108" t="s">
        <v>1120</v>
      </c>
      <c r="G362" s="108" t="str">
        <f>VLOOKUP(F362,regions!A$2:C$419,3,FALSE)</f>
        <v>Shire district</v>
      </c>
      <c r="H362" s="108" t="str">
        <f>IFERROR(VLOOKUP(F362,classifications!A$3:C$328,3,FALSE),VLOOKUP(F362,classifications!I$2:K$28,3,FALSE))</f>
        <v>Predominantly Rural</v>
      </c>
      <c r="I362" s="29">
        <v>70</v>
      </c>
      <c r="J362" s="29">
        <v>30</v>
      </c>
      <c r="K362" s="29">
        <v>10</v>
      </c>
      <c r="L362" s="29">
        <v>110</v>
      </c>
      <c r="M362" s="25"/>
      <c r="N362" s="29">
        <v>130</v>
      </c>
      <c r="O362" s="25">
        <v>60</v>
      </c>
      <c r="P362" s="25">
        <v>0</v>
      </c>
      <c r="Q362" s="25">
        <v>200</v>
      </c>
      <c r="T362" s="25"/>
      <c r="U362" s="25"/>
      <c r="V362" s="25"/>
      <c r="W362" s="25"/>
      <c r="X362" s="25"/>
      <c r="Y362" s="25"/>
      <c r="Z362" s="25"/>
      <c r="AA362" s="25"/>
      <c r="AB362" s="25"/>
      <c r="AC362" s="25"/>
      <c r="AD362" s="25"/>
      <c r="AE362" s="29"/>
      <c r="AF362" s="29"/>
      <c r="AG362" s="29"/>
      <c r="AH362" s="29"/>
      <c r="AI362" s="29"/>
      <c r="AJ362" s="29"/>
      <c r="AK362" s="29"/>
      <c r="AL362" s="29"/>
      <c r="AM362" s="29"/>
    </row>
    <row r="363" spans="1:39" x14ac:dyDescent="0.3">
      <c r="A363" s="108"/>
      <c r="B363" s="108"/>
      <c r="C363" s="108"/>
      <c r="D363" s="108"/>
      <c r="E363" s="108"/>
      <c r="F363" s="108"/>
      <c r="G363" s="108"/>
      <c r="H363" s="108"/>
      <c r="I363" s="25"/>
      <c r="J363" s="25"/>
      <c r="K363" s="25"/>
      <c r="L363" s="25"/>
      <c r="M363" s="25"/>
      <c r="N363" s="25"/>
      <c r="O363" s="106" t="s">
        <v>1365</v>
      </c>
      <c r="P363" s="106" t="s">
        <v>1365</v>
      </c>
      <c r="Q363" s="106" t="s">
        <v>1365</v>
      </c>
      <c r="T363" s="25"/>
      <c r="U363" s="25"/>
      <c r="V363" s="25"/>
      <c r="W363" s="25"/>
      <c r="X363" s="25"/>
      <c r="Y363" s="25"/>
      <c r="Z363" s="25"/>
      <c r="AA363" s="25"/>
      <c r="AB363" s="25"/>
      <c r="AC363" s="25"/>
      <c r="AD363" s="25"/>
      <c r="AE363" s="29"/>
      <c r="AF363" s="29"/>
      <c r="AG363" s="29"/>
      <c r="AH363" s="29"/>
      <c r="AI363" s="29"/>
      <c r="AJ363" s="29"/>
      <c r="AK363" s="29"/>
      <c r="AL363" s="29"/>
      <c r="AM363" s="29"/>
    </row>
    <row r="364" spans="1:39" ht="52.8" x14ac:dyDescent="0.3">
      <c r="A364" s="108"/>
      <c r="B364" s="108" t="s">
        <v>1414</v>
      </c>
      <c r="C364" s="108" t="s">
        <v>1207</v>
      </c>
      <c r="D364" s="108"/>
      <c r="E364" s="108" t="s">
        <v>1208</v>
      </c>
      <c r="F364" s="108" t="s">
        <v>1208</v>
      </c>
      <c r="G364" s="108" t="str">
        <f>VLOOKUP(F364,regions!A$2:C$419,3,FALSE)</f>
        <v>Shire county</v>
      </c>
      <c r="H364" s="108"/>
      <c r="I364" s="29">
        <v>1590</v>
      </c>
      <c r="J364" s="29">
        <v>480</v>
      </c>
      <c r="K364" s="29">
        <v>10</v>
      </c>
      <c r="L364" s="29">
        <v>2090</v>
      </c>
      <c r="M364" s="25"/>
      <c r="N364" s="29">
        <v>2180</v>
      </c>
      <c r="O364" s="25">
        <v>410</v>
      </c>
      <c r="P364" s="25">
        <v>0</v>
      </c>
      <c r="Q364" s="109">
        <v>2590</v>
      </c>
      <c r="T364" s="25"/>
      <c r="U364" s="25"/>
      <c r="V364" s="25"/>
      <c r="W364" s="25"/>
      <c r="X364" s="25"/>
      <c r="Y364" s="25"/>
      <c r="Z364" s="25"/>
      <c r="AA364" s="25"/>
      <c r="AB364" s="25"/>
      <c r="AC364" s="25"/>
      <c r="AD364" s="25"/>
      <c r="AE364" s="29"/>
      <c r="AF364" s="29"/>
      <c r="AG364" s="29"/>
      <c r="AH364" s="29"/>
      <c r="AI364" s="29"/>
      <c r="AJ364" s="29"/>
      <c r="AK364" s="29"/>
      <c r="AL364" s="29"/>
      <c r="AM364" s="29"/>
    </row>
    <row r="365" spans="1:39" ht="52.8" x14ac:dyDescent="0.3">
      <c r="A365" s="108" t="s">
        <v>1209</v>
      </c>
      <c r="B365" s="108" t="s">
        <v>1210</v>
      </c>
      <c r="C365" s="108" t="s">
        <v>1211</v>
      </c>
      <c r="D365" s="108"/>
      <c r="E365" s="108"/>
      <c r="F365" s="108" t="s">
        <v>1212</v>
      </c>
      <c r="G365" s="108" t="str">
        <f>VLOOKUP(F365,regions!A$2:C$419,3,FALSE)</f>
        <v>Shire district</v>
      </c>
      <c r="H365" s="108" t="str">
        <f>IFERROR(VLOOKUP(F365,classifications!A$3:C$328,3,FALSE),VLOOKUP(F365,classifications!I$2:K$28,3,FALSE))</f>
        <v>Predominantly Urban</v>
      </c>
      <c r="I365" s="29">
        <v>200</v>
      </c>
      <c r="J365" s="29">
        <v>50</v>
      </c>
      <c r="K365" s="29">
        <v>0</v>
      </c>
      <c r="L365" s="29">
        <v>250</v>
      </c>
      <c r="M365" s="25"/>
      <c r="N365" s="29">
        <v>240</v>
      </c>
      <c r="O365" s="25">
        <v>20</v>
      </c>
      <c r="P365" s="25">
        <v>0</v>
      </c>
      <c r="Q365" s="25">
        <v>250</v>
      </c>
      <c r="T365" s="25"/>
      <c r="U365" s="25"/>
      <c r="V365" s="25"/>
      <c r="W365" s="25"/>
      <c r="X365" s="25"/>
      <c r="Y365" s="25"/>
      <c r="Z365" s="25"/>
      <c r="AA365" s="25"/>
      <c r="AB365" s="25"/>
      <c r="AC365" s="25"/>
      <c r="AD365" s="25"/>
      <c r="AE365" s="29"/>
      <c r="AF365" s="29"/>
      <c r="AG365" s="29"/>
      <c r="AH365" s="29"/>
      <c r="AI365" s="29"/>
      <c r="AJ365" s="29"/>
      <c r="AK365" s="29"/>
      <c r="AL365" s="29"/>
      <c r="AM365" s="29"/>
    </row>
    <row r="366" spans="1:39" ht="52.8" x14ac:dyDescent="0.3">
      <c r="A366" s="108" t="s">
        <v>1213</v>
      </c>
      <c r="B366" s="108" t="s">
        <v>1214</v>
      </c>
      <c r="C366" s="108" t="s">
        <v>1215</v>
      </c>
      <c r="D366" s="108"/>
      <c r="E366" s="108"/>
      <c r="F366" s="108" t="s">
        <v>1216</v>
      </c>
      <c r="G366" s="108" t="str">
        <f>VLOOKUP(F366,regions!A$2:C$419,3,FALSE)</f>
        <v>Shire district</v>
      </c>
      <c r="H366" s="108" t="str">
        <f>IFERROR(VLOOKUP(F366,classifications!A$3:C$328,3,FALSE),VLOOKUP(F366,classifications!I$2:K$28,3,FALSE))</f>
        <v>Predominantly Urban</v>
      </c>
      <c r="I366" s="29">
        <v>200</v>
      </c>
      <c r="J366" s="29">
        <v>80</v>
      </c>
      <c r="K366" s="29">
        <v>0</v>
      </c>
      <c r="L366" s="29">
        <v>280</v>
      </c>
      <c r="M366" s="25"/>
      <c r="N366" s="29">
        <v>70</v>
      </c>
      <c r="O366" s="25">
        <v>40</v>
      </c>
      <c r="P366" s="25">
        <v>0</v>
      </c>
      <c r="Q366" s="25">
        <v>100</v>
      </c>
      <c r="T366" s="25"/>
      <c r="U366" s="25"/>
      <c r="V366" s="25"/>
      <c r="W366" s="25"/>
      <c r="X366" s="25"/>
      <c r="Y366" s="25"/>
      <c r="Z366" s="25"/>
      <c r="AA366" s="25"/>
      <c r="AB366" s="25"/>
      <c r="AC366" s="25"/>
      <c r="AD366" s="25"/>
      <c r="AE366" s="29"/>
      <c r="AF366" s="29"/>
      <c r="AG366" s="29"/>
      <c r="AH366" s="29"/>
      <c r="AI366" s="29"/>
      <c r="AJ366" s="29"/>
      <c r="AK366" s="29"/>
      <c r="AL366" s="29"/>
      <c r="AM366" s="29"/>
    </row>
    <row r="367" spans="1:39" ht="52.8" x14ac:dyDescent="0.3">
      <c r="A367" s="108" t="s">
        <v>1217</v>
      </c>
      <c r="B367" s="108" t="s">
        <v>1218</v>
      </c>
      <c r="C367" s="108" t="s">
        <v>1219</v>
      </c>
      <c r="D367" s="108"/>
      <c r="E367" s="108"/>
      <c r="F367" s="108" t="s">
        <v>1220</v>
      </c>
      <c r="G367" s="108" t="str">
        <f>VLOOKUP(F367,regions!A$2:C$419,3,FALSE)</f>
        <v>Shire district</v>
      </c>
      <c r="H367" s="108" t="str">
        <f>IFERROR(VLOOKUP(F367,classifications!A$3:C$328,3,FALSE),VLOOKUP(F367,classifications!I$2:K$28,3,FALSE))</f>
        <v>Predominantly Urban</v>
      </c>
      <c r="I367" s="29">
        <v>150</v>
      </c>
      <c r="J367" s="29">
        <v>80</v>
      </c>
      <c r="K367" s="29">
        <v>0</v>
      </c>
      <c r="L367" s="29">
        <v>230</v>
      </c>
      <c r="M367" s="25"/>
      <c r="N367" s="29">
        <v>330</v>
      </c>
      <c r="O367" s="25">
        <v>50</v>
      </c>
      <c r="P367" s="25">
        <v>0</v>
      </c>
      <c r="Q367" s="25">
        <v>370</v>
      </c>
      <c r="T367" s="25"/>
      <c r="U367" s="25"/>
      <c r="V367" s="25"/>
      <c r="W367" s="25"/>
      <c r="X367" s="25"/>
      <c r="Y367" s="25"/>
      <c r="Z367" s="25"/>
      <c r="AA367" s="25"/>
      <c r="AB367" s="25"/>
      <c r="AC367" s="25"/>
      <c r="AD367" s="25"/>
      <c r="AE367" s="29"/>
      <c r="AF367" s="29"/>
      <c r="AG367" s="29"/>
      <c r="AH367" s="29"/>
      <c r="AI367" s="29"/>
      <c r="AJ367" s="29"/>
      <c r="AK367" s="29"/>
      <c r="AL367" s="29"/>
      <c r="AM367" s="29"/>
    </row>
    <row r="368" spans="1:39" ht="52.8" x14ac:dyDescent="0.3">
      <c r="A368" s="108" t="s">
        <v>1221</v>
      </c>
      <c r="B368" s="108" t="s">
        <v>1222</v>
      </c>
      <c r="C368" s="108" t="s">
        <v>1223</v>
      </c>
      <c r="D368" s="108"/>
      <c r="E368" s="108"/>
      <c r="F368" s="108" t="s">
        <v>1224</v>
      </c>
      <c r="G368" s="108" t="str">
        <f>VLOOKUP(F368,regions!A$2:C$419,3,FALSE)</f>
        <v>Shire district</v>
      </c>
      <c r="H368" s="108" t="str">
        <f>IFERROR(VLOOKUP(F368,classifications!A$3:C$328,3,FALSE),VLOOKUP(F368,classifications!I$2:K$28,3,FALSE))</f>
        <v>Urban with Significant Rural</v>
      </c>
      <c r="I368" s="29">
        <v>60</v>
      </c>
      <c r="J368" s="29">
        <v>20</v>
      </c>
      <c r="K368" s="29">
        <v>0</v>
      </c>
      <c r="L368" s="29">
        <v>80</v>
      </c>
      <c r="M368" s="25"/>
      <c r="N368" s="29">
        <v>80</v>
      </c>
      <c r="O368" s="25">
        <v>40</v>
      </c>
      <c r="P368" s="25">
        <v>0</v>
      </c>
      <c r="Q368" s="25">
        <v>110</v>
      </c>
      <c r="T368" s="25"/>
      <c r="U368" s="25"/>
      <c r="V368" s="25"/>
      <c r="W368" s="25"/>
      <c r="X368" s="25"/>
      <c r="Y368" s="25"/>
      <c r="Z368" s="25"/>
      <c r="AA368" s="25"/>
      <c r="AB368" s="25"/>
      <c r="AC368" s="25"/>
      <c r="AD368" s="25"/>
      <c r="AE368" s="29"/>
      <c r="AF368" s="29"/>
      <c r="AG368" s="29"/>
      <c r="AH368" s="29"/>
      <c r="AI368" s="29"/>
      <c r="AJ368" s="29"/>
      <c r="AK368" s="29"/>
      <c r="AL368" s="29"/>
      <c r="AM368" s="29"/>
    </row>
    <row r="369" spans="1:39" ht="52.8" x14ac:dyDescent="0.3">
      <c r="A369" s="108" t="s">
        <v>1225</v>
      </c>
      <c r="B369" s="108" t="s">
        <v>1226</v>
      </c>
      <c r="C369" s="108" t="s">
        <v>1227</v>
      </c>
      <c r="D369" s="108"/>
      <c r="E369" s="108"/>
      <c r="F369" s="108" t="s">
        <v>1228</v>
      </c>
      <c r="G369" s="108" t="str">
        <f>VLOOKUP(F369,regions!A$2:C$419,3,FALSE)</f>
        <v>Shire district</v>
      </c>
      <c r="H369" s="108" t="str">
        <f>IFERROR(VLOOKUP(F369,classifications!A$3:C$328,3,FALSE),VLOOKUP(F369,classifications!I$2:K$28,3,FALSE))</f>
        <v>Predominantly Urban</v>
      </c>
      <c r="I369" s="29">
        <v>330</v>
      </c>
      <c r="J369" s="29">
        <v>50</v>
      </c>
      <c r="K369" s="29">
        <v>0</v>
      </c>
      <c r="L369" s="29">
        <v>380</v>
      </c>
      <c r="M369" s="25"/>
      <c r="N369" s="29">
        <v>350</v>
      </c>
      <c r="O369" s="25">
        <v>90</v>
      </c>
      <c r="P369" s="25">
        <v>0</v>
      </c>
      <c r="Q369" s="25">
        <v>430</v>
      </c>
      <c r="T369" s="25"/>
      <c r="U369" s="25"/>
      <c r="V369" s="25"/>
      <c r="W369" s="25"/>
      <c r="X369" s="25"/>
      <c r="Y369" s="25"/>
      <c r="Z369" s="25"/>
      <c r="AA369" s="25"/>
      <c r="AB369" s="25"/>
      <c r="AC369" s="25"/>
      <c r="AD369" s="25"/>
      <c r="AE369" s="29"/>
      <c r="AF369" s="29"/>
      <c r="AG369" s="29"/>
      <c r="AH369" s="29"/>
      <c r="AI369" s="29"/>
      <c r="AJ369" s="29"/>
      <c r="AK369" s="29"/>
      <c r="AL369" s="29"/>
      <c r="AM369" s="29"/>
    </row>
    <row r="370" spans="1:39" ht="52.8" x14ac:dyDescent="0.3">
      <c r="A370" s="108" t="s">
        <v>1229</v>
      </c>
      <c r="B370" s="108" t="s">
        <v>1230</v>
      </c>
      <c r="C370" s="108" t="s">
        <v>1231</v>
      </c>
      <c r="D370" s="108"/>
      <c r="E370" s="108"/>
      <c r="F370" s="108" t="s">
        <v>1232</v>
      </c>
      <c r="G370" s="108" t="str">
        <f>VLOOKUP(F370,regions!A$2:C$419,3,FALSE)</f>
        <v>Shire district</v>
      </c>
      <c r="H370" s="108" t="str">
        <f>IFERROR(VLOOKUP(F370,classifications!A$3:C$328,3,FALSE),VLOOKUP(F370,classifications!I$2:K$28,3,FALSE))</f>
        <v>Predominantly Urban</v>
      </c>
      <c r="I370" s="29">
        <v>100</v>
      </c>
      <c r="J370" s="29">
        <v>30</v>
      </c>
      <c r="K370" s="29">
        <v>0</v>
      </c>
      <c r="L370" s="29">
        <v>130</v>
      </c>
      <c r="M370" s="25"/>
      <c r="N370" s="29">
        <v>330</v>
      </c>
      <c r="O370" s="25">
        <v>80</v>
      </c>
      <c r="P370" s="25">
        <v>0</v>
      </c>
      <c r="Q370" s="25">
        <v>400</v>
      </c>
      <c r="T370" s="25"/>
      <c r="U370" s="25"/>
      <c r="V370" s="25"/>
      <c r="W370" s="25"/>
      <c r="X370" s="25"/>
      <c r="Y370" s="25"/>
      <c r="Z370" s="25"/>
      <c r="AA370" s="25"/>
      <c r="AB370" s="25"/>
      <c r="AC370" s="25"/>
      <c r="AD370" s="25"/>
      <c r="AE370" s="29"/>
      <c r="AF370" s="29"/>
      <c r="AG370" s="29"/>
      <c r="AH370" s="29"/>
      <c r="AI370" s="29"/>
      <c r="AJ370" s="29"/>
      <c r="AK370" s="29"/>
      <c r="AL370" s="29"/>
      <c r="AM370" s="29"/>
    </row>
    <row r="371" spans="1:39" ht="52.8" x14ac:dyDescent="0.3">
      <c r="A371" s="108" t="s">
        <v>1233</v>
      </c>
      <c r="B371" s="108" t="s">
        <v>1234</v>
      </c>
      <c r="C371" s="108" t="s">
        <v>1235</v>
      </c>
      <c r="D371" s="108"/>
      <c r="E371" s="108"/>
      <c r="F371" s="108" t="s">
        <v>1236</v>
      </c>
      <c r="G371" s="108" t="str">
        <f>VLOOKUP(F371,regions!A$2:C$419,3,FALSE)</f>
        <v>Shire district</v>
      </c>
      <c r="H371" s="108" t="str">
        <f>IFERROR(VLOOKUP(F371,classifications!A$3:C$328,3,FALSE),VLOOKUP(F371,classifications!I$2:K$28,3,FALSE))</f>
        <v>Predominantly Urban</v>
      </c>
      <c r="I371" s="29">
        <v>130</v>
      </c>
      <c r="J371" s="29">
        <v>130</v>
      </c>
      <c r="K371" s="29">
        <v>0</v>
      </c>
      <c r="L371" s="29">
        <v>260</v>
      </c>
      <c r="M371" s="25"/>
      <c r="N371" s="29">
        <v>190</v>
      </c>
      <c r="O371" s="25">
        <v>40</v>
      </c>
      <c r="P371" s="25">
        <v>0</v>
      </c>
      <c r="Q371" s="25">
        <v>230</v>
      </c>
      <c r="T371" s="25"/>
      <c r="U371" s="25"/>
      <c r="V371" s="25"/>
      <c r="W371" s="25"/>
      <c r="X371" s="25"/>
      <c r="Y371" s="25"/>
      <c r="Z371" s="25"/>
      <c r="AA371" s="25"/>
      <c r="AB371" s="25"/>
      <c r="AC371" s="25"/>
      <c r="AD371" s="25"/>
      <c r="AE371" s="29"/>
      <c r="AF371" s="29"/>
      <c r="AG371" s="29"/>
      <c r="AH371" s="29"/>
      <c r="AI371" s="29"/>
      <c r="AJ371" s="29"/>
      <c r="AK371" s="29"/>
      <c r="AL371" s="29"/>
      <c r="AM371" s="29"/>
    </row>
    <row r="372" spans="1:39" ht="52.8" x14ac:dyDescent="0.3">
      <c r="A372" s="108" t="s">
        <v>1237</v>
      </c>
      <c r="B372" s="108" t="s">
        <v>1238</v>
      </c>
      <c r="C372" s="108" t="s">
        <v>1239</v>
      </c>
      <c r="D372" s="108"/>
      <c r="E372" s="108"/>
      <c r="F372" s="108" t="s">
        <v>1240</v>
      </c>
      <c r="G372" s="108" t="str">
        <f>VLOOKUP(F372,regions!A$2:C$419,3,FALSE)</f>
        <v>Shire district</v>
      </c>
      <c r="H372" s="108" t="str">
        <f>IFERROR(VLOOKUP(F372,classifications!A$3:C$328,3,FALSE),VLOOKUP(F372,classifications!I$2:K$28,3,FALSE))</f>
        <v>Predominantly Urban</v>
      </c>
      <c r="I372" s="29">
        <v>40</v>
      </c>
      <c r="J372" s="29">
        <v>0</v>
      </c>
      <c r="K372" s="29">
        <v>0</v>
      </c>
      <c r="L372" s="29">
        <v>40</v>
      </c>
      <c r="M372" s="25"/>
      <c r="N372" s="29">
        <v>50</v>
      </c>
      <c r="O372" s="25">
        <v>0</v>
      </c>
      <c r="P372" s="25">
        <v>0</v>
      </c>
      <c r="Q372" s="25">
        <v>50</v>
      </c>
      <c r="T372" s="25"/>
      <c r="U372" s="25"/>
      <c r="V372" s="25"/>
      <c r="W372" s="25"/>
      <c r="X372" s="25"/>
      <c r="Y372" s="25"/>
      <c r="Z372" s="25"/>
      <c r="AA372" s="25"/>
      <c r="AB372" s="25"/>
      <c r="AC372" s="25"/>
      <c r="AD372" s="25"/>
      <c r="AE372" s="29"/>
      <c r="AF372" s="29"/>
      <c r="AG372" s="29"/>
      <c r="AH372" s="29"/>
      <c r="AI372" s="29"/>
      <c r="AJ372" s="29"/>
      <c r="AK372" s="29"/>
      <c r="AL372" s="29"/>
      <c r="AM372" s="29"/>
    </row>
    <row r="373" spans="1:39" ht="52.8" x14ac:dyDescent="0.3">
      <c r="A373" s="108" t="s">
        <v>1241</v>
      </c>
      <c r="B373" s="108" t="s">
        <v>1242</v>
      </c>
      <c r="C373" s="108" t="s">
        <v>1243</v>
      </c>
      <c r="D373" s="108"/>
      <c r="E373" s="108"/>
      <c r="F373" s="108" t="s">
        <v>1244</v>
      </c>
      <c r="G373" s="108" t="str">
        <f>VLOOKUP(F373,regions!A$2:C$419,3,FALSE)</f>
        <v>Shire district</v>
      </c>
      <c r="H373" s="108" t="str">
        <f>IFERROR(VLOOKUP(F373,classifications!A$3:C$328,3,FALSE),VLOOKUP(F373,classifications!I$2:K$28,3,FALSE))</f>
        <v>Urban with Significant Rural</v>
      </c>
      <c r="I373" s="29">
        <v>110</v>
      </c>
      <c r="J373" s="29">
        <v>40</v>
      </c>
      <c r="K373" s="29">
        <v>0</v>
      </c>
      <c r="L373" s="29">
        <v>150</v>
      </c>
      <c r="M373" s="25"/>
      <c r="N373" s="29">
        <v>170</v>
      </c>
      <c r="O373" s="25">
        <v>20</v>
      </c>
      <c r="P373" s="25">
        <v>0</v>
      </c>
      <c r="Q373" s="25">
        <v>190</v>
      </c>
      <c r="T373" s="25"/>
      <c r="U373" s="25"/>
      <c r="V373" s="25"/>
      <c r="W373" s="25"/>
      <c r="X373" s="25"/>
      <c r="Y373" s="25"/>
      <c r="Z373" s="25"/>
      <c r="AA373" s="25"/>
      <c r="AB373" s="25"/>
      <c r="AC373" s="25"/>
      <c r="AD373" s="25"/>
      <c r="AE373" s="29"/>
      <c r="AF373" s="29"/>
      <c r="AG373" s="29"/>
      <c r="AH373" s="29"/>
      <c r="AI373" s="29"/>
      <c r="AJ373" s="29"/>
      <c r="AK373" s="29"/>
      <c r="AL373" s="29"/>
      <c r="AM373" s="29"/>
    </row>
    <row r="374" spans="1:39" ht="52.8" x14ac:dyDescent="0.3">
      <c r="A374" s="108" t="s">
        <v>1245</v>
      </c>
      <c r="B374" s="108" t="s">
        <v>1246</v>
      </c>
      <c r="C374" s="108" t="s">
        <v>1247</v>
      </c>
      <c r="D374" s="108"/>
      <c r="E374" s="108"/>
      <c r="F374" s="108" t="s">
        <v>1248</v>
      </c>
      <c r="G374" s="108" t="str">
        <f>VLOOKUP(F374,regions!A$2:C$419,3,FALSE)</f>
        <v>Shire district</v>
      </c>
      <c r="H374" s="108" t="str">
        <f>IFERROR(VLOOKUP(F374,classifications!A$3:C$328,3,FALSE),VLOOKUP(F374,classifications!I$2:K$28,3,FALSE))</f>
        <v>Predominantly Rural</v>
      </c>
      <c r="I374" s="29">
        <v>180</v>
      </c>
      <c r="J374" s="29">
        <v>0</v>
      </c>
      <c r="K374" s="29">
        <v>0</v>
      </c>
      <c r="L374" s="29">
        <v>180</v>
      </c>
      <c r="M374" s="25"/>
      <c r="N374" s="29">
        <v>170</v>
      </c>
      <c r="O374" s="25">
        <v>20</v>
      </c>
      <c r="P374" s="25">
        <v>0</v>
      </c>
      <c r="Q374" s="25">
        <v>190</v>
      </c>
      <c r="T374" s="25"/>
      <c r="U374" s="25"/>
      <c r="V374" s="25"/>
      <c r="W374" s="25"/>
      <c r="X374" s="25"/>
      <c r="Y374" s="25"/>
      <c r="Z374" s="25"/>
      <c r="AA374" s="25"/>
      <c r="AB374" s="25"/>
      <c r="AC374" s="25"/>
      <c r="AD374" s="25"/>
      <c r="AE374" s="29"/>
      <c r="AF374" s="29"/>
      <c r="AG374" s="29"/>
      <c r="AH374" s="29"/>
      <c r="AI374" s="29"/>
      <c r="AJ374" s="29"/>
      <c r="AK374" s="29"/>
      <c r="AL374" s="29"/>
      <c r="AM374" s="29"/>
    </row>
    <row r="375" spans="1:39" ht="52.8" x14ac:dyDescent="0.3">
      <c r="A375" s="108" t="s">
        <v>1249</v>
      </c>
      <c r="B375" s="108" t="s">
        <v>1250</v>
      </c>
      <c r="C375" s="108" t="s">
        <v>1251</v>
      </c>
      <c r="D375" s="108"/>
      <c r="E375" s="108"/>
      <c r="F375" s="108" t="s">
        <v>1252</v>
      </c>
      <c r="G375" s="108" t="str">
        <f>VLOOKUP(F375,regions!A$2:C$419,3,FALSE)</f>
        <v>Shire district</v>
      </c>
      <c r="H375" s="108" t="str">
        <f>IFERROR(VLOOKUP(F375,classifications!A$3:C$328,3,FALSE),VLOOKUP(F375,classifications!I$2:K$28,3,FALSE))</f>
        <v>Predominantly Urban</v>
      </c>
      <c r="I375" s="29">
        <v>90</v>
      </c>
      <c r="J375" s="29">
        <v>10</v>
      </c>
      <c r="K375" s="29">
        <v>10</v>
      </c>
      <c r="L375" s="29">
        <v>110</v>
      </c>
      <c r="M375" s="25"/>
      <c r="N375" s="29">
        <v>230</v>
      </c>
      <c r="O375" s="25">
        <v>30</v>
      </c>
      <c r="P375" s="25">
        <v>0</v>
      </c>
      <c r="Q375" s="25">
        <v>260</v>
      </c>
      <c r="T375" s="25"/>
      <c r="U375" s="25"/>
      <c r="V375" s="25"/>
      <c r="W375" s="25"/>
      <c r="X375" s="25"/>
      <c r="Y375" s="25"/>
      <c r="Z375" s="25"/>
      <c r="AA375" s="25"/>
      <c r="AB375" s="25"/>
      <c r="AC375" s="25"/>
      <c r="AD375" s="25"/>
      <c r="AE375" s="29"/>
      <c r="AF375" s="29"/>
      <c r="AG375" s="29"/>
      <c r="AH375" s="29"/>
      <c r="AI375" s="29"/>
      <c r="AJ375" s="29"/>
      <c r="AK375" s="29"/>
      <c r="AL375" s="29"/>
      <c r="AM375" s="29"/>
    </row>
    <row r="376" spans="1:39" x14ac:dyDescent="0.3">
      <c r="A376" s="108"/>
      <c r="B376" s="108"/>
      <c r="C376" s="108"/>
      <c r="D376" s="108"/>
      <c r="E376" s="108"/>
      <c r="F376" s="108"/>
      <c r="G376" s="108"/>
      <c r="H376" s="108"/>
      <c r="I376" s="25"/>
      <c r="J376" s="25"/>
      <c r="K376" s="25"/>
      <c r="L376" s="25"/>
      <c r="M376" s="25"/>
      <c r="N376" s="25"/>
      <c r="O376" s="106" t="s">
        <v>1365</v>
      </c>
      <c r="P376" s="106" t="s">
        <v>1365</v>
      </c>
      <c r="Q376" s="106" t="s">
        <v>1365</v>
      </c>
      <c r="T376" s="25"/>
      <c r="U376" s="25"/>
      <c r="V376" s="25"/>
      <c r="W376" s="25"/>
      <c r="X376" s="25"/>
      <c r="Y376" s="25"/>
      <c r="Z376" s="25"/>
      <c r="AA376" s="25"/>
      <c r="AB376" s="25"/>
      <c r="AC376" s="25"/>
      <c r="AD376" s="25"/>
      <c r="AE376" s="29"/>
      <c r="AF376" s="29"/>
      <c r="AG376" s="29"/>
      <c r="AH376" s="29"/>
      <c r="AI376" s="29"/>
      <c r="AJ376" s="29"/>
      <c r="AK376" s="29"/>
      <c r="AL376" s="29"/>
      <c r="AM376" s="29"/>
    </row>
    <row r="377" spans="1:39" ht="52.8" x14ac:dyDescent="0.3">
      <c r="A377" s="108"/>
      <c r="B377" s="108" t="s">
        <v>1415</v>
      </c>
      <c r="C377" s="108" t="s">
        <v>1275</v>
      </c>
      <c r="D377" s="108"/>
      <c r="E377" s="108" t="s">
        <v>1276</v>
      </c>
      <c r="F377" s="108" t="s">
        <v>1276</v>
      </c>
      <c r="G377" s="108" t="str">
        <f>VLOOKUP(F377,regions!A$2:C$419,3,FALSE)</f>
        <v>Shire county</v>
      </c>
      <c r="H377" s="108"/>
      <c r="I377" s="25" t="s">
        <v>1370</v>
      </c>
      <c r="J377" s="25" t="s">
        <v>1370</v>
      </c>
      <c r="K377" s="29">
        <v>0</v>
      </c>
      <c r="L377" s="29">
        <v>1570</v>
      </c>
      <c r="M377" s="25"/>
      <c r="N377" s="25" t="s">
        <v>1370</v>
      </c>
      <c r="O377" s="25" t="s">
        <v>1370</v>
      </c>
      <c r="P377" s="25">
        <v>0</v>
      </c>
      <c r="Q377" s="109">
        <v>2080</v>
      </c>
      <c r="T377" s="25"/>
      <c r="U377" s="25"/>
      <c r="V377" s="25"/>
      <c r="W377" s="25"/>
      <c r="X377" s="25"/>
      <c r="Y377" s="25"/>
      <c r="Z377" s="25"/>
      <c r="AA377" s="25"/>
      <c r="AB377" s="25"/>
      <c r="AC377" s="25"/>
      <c r="AD377" s="25"/>
      <c r="AE377" s="29"/>
      <c r="AF377" s="29"/>
      <c r="AG377" s="29"/>
      <c r="AH377" s="29"/>
      <c r="AI377" s="29"/>
      <c r="AJ377" s="29"/>
      <c r="AK377" s="29"/>
      <c r="AL377" s="29"/>
      <c r="AM377" s="29"/>
    </row>
    <row r="378" spans="1:39" ht="52.8" x14ac:dyDescent="0.3">
      <c r="A378" s="108" t="s">
        <v>1277</v>
      </c>
      <c r="B378" s="108" t="s">
        <v>1278</v>
      </c>
      <c r="C378" s="108" t="s">
        <v>1279</v>
      </c>
      <c r="D378" s="108"/>
      <c r="E378" s="108"/>
      <c r="F378" s="108" t="s">
        <v>1280</v>
      </c>
      <c r="G378" s="108" t="str">
        <f>VLOOKUP(F378,regions!A$2:C$419,3,FALSE)</f>
        <v>Shire district</v>
      </c>
      <c r="H378" s="108" t="str">
        <f>IFERROR(VLOOKUP(F378,classifications!A$3:C$328,3,FALSE),VLOOKUP(F378,classifications!I$2:K$28,3,FALSE))</f>
        <v>Predominantly Urban</v>
      </c>
      <c r="I378" s="29">
        <v>50</v>
      </c>
      <c r="J378" s="29">
        <v>30</v>
      </c>
      <c r="K378" s="29">
        <v>0</v>
      </c>
      <c r="L378" s="29">
        <v>70</v>
      </c>
      <c r="M378" s="25"/>
      <c r="N378" s="29">
        <v>10</v>
      </c>
      <c r="O378" s="25">
        <v>0</v>
      </c>
      <c r="P378" s="25">
        <v>0</v>
      </c>
      <c r="Q378" s="25">
        <v>10</v>
      </c>
      <c r="T378" s="25"/>
      <c r="U378" s="25"/>
      <c r="V378" s="25"/>
      <c r="W378" s="25"/>
      <c r="X378" s="25"/>
      <c r="Y378" s="25"/>
      <c r="Z378" s="25"/>
      <c r="AA378" s="25"/>
      <c r="AB378" s="25"/>
      <c r="AC378" s="25"/>
      <c r="AD378" s="25"/>
      <c r="AE378" s="29"/>
      <c r="AF378" s="29"/>
      <c r="AG378" s="29"/>
      <c r="AH378" s="29"/>
      <c r="AI378" s="29"/>
      <c r="AJ378" s="29"/>
      <c r="AK378" s="29"/>
      <c r="AL378" s="29"/>
      <c r="AM378" s="29"/>
    </row>
    <row r="379" spans="1:39" ht="52.8" x14ac:dyDescent="0.3">
      <c r="A379" s="108" t="s">
        <v>1281</v>
      </c>
      <c r="B379" s="108" t="s">
        <v>1282</v>
      </c>
      <c r="C379" s="108" t="s">
        <v>1283</v>
      </c>
      <c r="D379" s="108"/>
      <c r="E379" s="108"/>
      <c r="F379" s="108" t="s">
        <v>1284</v>
      </c>
      <c r="G379" s="108" t="str">
        <f>VLOOKUP(F379,regions!A$2:C$419,3,FALSE)</f>
        <v>Shire district</v>
      </c>
      <c r="H379" s="108" t="str">
        <f>IFERROR(VLOOKUP(F379,classifications!A$3:C$328,3,FALSE),VLOOKUP(F379,classifications!I$2:K$28,3,FALSE))</f>
        <v>Predominantly Urban</v>
      </c>
      <c r="I379" s="25" t="s">
        <v>1370</v>
      </c>
      <c r="J379" s="25" t="s">
        <v>1370</v>
      </c>
      <c r="K379" s="29">
        <v>0</v>
      </c>
      <c r="L379" s="29">
        <v>400</v>
      </c>
      <c r="M379" s="25"/>
      <c r="N379" s="25" t="s">
        <v>1370</v>
      </c>
      <c r="O379" s="25" t="s">
        <v>1370</v>
      </c>
      <c r="P379" s="25">
        <v>0</v>
      </c>
      <c r="Q379" s="25">
        <v>390</v>
      </c>
      <c r="T379" s="25"/>
      <c r="U379" s="25"/>
      <c r="V379" s="25"/>
      <c r="W379" s="25"/>
      <c r="X379" s="25"/>
      <c r="Y379" s="25"/>
      <c r="Z379" s="25"/>
      <c r="AA379" s="25"/>
      <c r="AB379" s="25"/>
      <c r="AC379" s="25"/>
      <c r="AD379" s="25"/>
      <c r="AE379" s="29"/>
      <c r="AF379" s="29"/>
      <c r="AG379" s="29"/>
      <c r="AH379" s="29"/>
      <c r="AI379" s="29"/>
      <c r="AJ379" s="29"/>
      <c r="AK379" s="29"/>
      <c r="AL379" s="29"/>
      <c r="AM379" s="29"/>
    </row>
    <row r="380" spans="1:39" ht="52.8" x14ac:dyDescent="0.3">
      <c r="A380" s="108" t="s">
        <v>1285</v>
      </c>
      <c r="B380" s="108" t="s">
        <v>1286</v>
      </c>
      <c r="C380" s="108" t="s">
        <v>1287</v>
      </c>
      <c r="D380" s="108"/>
      <c r="E380" s="108"/>
      <c r="F380" s="108" t="s">
        <v>1288</v>
      </c>
      <c r="G380" s="108" t="str">
        <f>VLOOKUP(F380,regions!A$2:C$419,3,FALSE)</f>
        <v>Shire district</v>
      </c>
      <c r="H380" s="108" t="str">
        <f>IFERROR(VLOOKUP(F380,classifications!A$3:C$328,3,FALSE),VLOOKUP(F380,classifications!I$2:K$28,3,FALSE))</f>
        <v>Predominantly Rural</v>
      </c>
      <c r="I380" s="29">
        <v>230</v>
      </c>
      <c r="J380" s="29">
        <v>60</v>
      </c>
      <c r="K380" s="29">
        <v>0</v>
      </c>
      <c r="L380" s="29">
        <v>290</v>
      </c>
      <c r="M380" s="25"/>
      <c r="N380" s="29">
        <v>300</v>
      </c>
      <c r="O380" s="25">
        <v>70</v>
      </c>
      <c r="P380" s="25">
        <v>0</v>
      </c>
      <c r="Q380" s="25">
        <v>370</v>
      </c>
      <c r="T380" s="25"/>
      <c r="U380" s="25"/>
      <c r="V380" s="25"/>
      <c r="W380" s="25"/>
      <c r="X380" s="25"/>
      <c r="Y380" s="25"/>
      <c r="Z380" s="25"/>
      <c r="AA380" s="25"/>
      <c r="AB380" s="25"/>
      <c r="AC380" s="25"/>
      <c r="AD380" s="25"/>
      <c r="AE380" s="29"/>
      <c r="AF380" s="29"/>
      <c r="AG380" s="29"/>
      <c r="AH380" s="29"/>
      <c r="AI380" s="29"/>
      <c r="AJ380" s="29"/>
      <c r="AK380" s="29"/>
      <c r="AL380" s="29"/>
      <c r="AM380" s="29"/>
    </row>
    <row r="381" spans="1:39" ht="52.8" x14ac:dyDescent="0.3">
      <c r="A381" s="108" t="s">
        <v>1289</v>
      </c>
      <c r="B381" s="108" t="s">
        <v>1290</v>
      </c>
      <c r="C381" s="108" t="s">
        <v>1291</v>
      </c>
      <c r="D381" s="108"/>
      <c r="E381" s="108"/>
      <c r="F381" s="108" t="s">
        <v>1292</v>
      </c>
      <c r="G381" s="108" t="str">
        <f>VLOOKUP(F381,regions!A$2:C$419,3,FALSE)</f>
        <v>Shire district</v>
      </c>
      <c r="H381" s="108" t="str">
        <f>IFERROR(VLOOKUP(F381,classifications!A$3:C$328,3,FALSE),VLOOKUP(F381,classifications!I$2:K$28,3,FALSE))</f>
        <v>Predominantly Urban</v>
      </c>
      <c r="I381" s="29">
        <v>230</v>
      </c>
      <c r="J381" s="29">
        <v>70</v>
      </c>
      <c r="K381" s="29">
        <v>0</v>
      </c>
      <c r="L381" s="29">
        <v>300</v>
      </c>
      <c r="M381" s="25"/>
      <c r="N381" s="29">
        <v>320</v>
      </c>
      <c r="O381" s="25">
        <v>110</v>
      </c>
      <c r="P381" s="25">
        <v>0</v>
      </c>
      <c r="Q381" s="25">
        <v>430</v>
      </c>
      <c r="T381" s="25"/>
      <c r="U381" s="25"/>
      <c r="V381" s="25"/>
      <c r="W381" s="25"/>
      <c r="X381" s="25"/>
      <c r="Y381" s="25"/>
      <c r="Z381" s="25"/>
      <c r="AA381" s="25"/>
      <c r="AB381" s="25"/>
      <c r="AC381" s="25"/>
      <c r="AD381" s="25"/>
      <c r="AE381" s="29"/>
      <c r="AF381" s="29"/>
      <c r="AG381" s="29"/>
      <c r="AH381" s="29"/>
      <c r="AI381" s="29"/>
      <c r="AJ381" s="29"/>
      <c r="AK381" s="29"/>
      <c r="AL381" s="29"/>
      <c r="AM381" s="29"/>
    </row>
    <row r="382" spans="1:39" ht="52.8" x14ac:dyDescent="0.3">
      <c r="A382" s="108" t="s">
        <v>1293</v>
      </c>
      <c r="B382" s="108" t="s">
        <v>1294</v>
      </c>
      <c r="C382" s="108" t="s">
        <v>1295</v>
      </c>
      <c r="D382" s="108"/>
      <c r="E382" s="108"/>
      <c r="F382" s="108" t="s">
        <v>1296</v>
      </c>
      <c r="G382" s="108" t="str">
        <f>VLOOKUP(F382,regions!A$2:C$419,3,FALSE)</f>
        <v>Shire district</v>
      </c>
      <c r="H382" s="108" t="str">
        <f>IFERROR(VLOOKUP(F382,classifications!A$3:C$328,3,FALSE),VLOOKUP(F382,classifications!I$2:K$28,3,FALSE))</f>
        <v>Predominantly Rural</v>
      </c>
      <c r="I382" s="29">
        <v>140</v>
      </c>
      <c r="J382" s="29">
        <v>30</v>
      </c>
      <c r="K382" s="29">
        <v>0</v>
      </c>
      <c r="L382" s="29">
        <v>170</v>
      </c>
      <c r="M382" s="25"/>
      <c r="N382" s="29">
        <v>240</v>
      </c>
      <c r="O382" s="25">
        <v>30</v>
      </c>
      <c r="P382" s="25">
        <v>0</v>
      </c>
      <c r="Q382" s="25">
        <v>270</v>
      </c>
      <c r="T382" s="25"/>
      <c r="U382" s="25"/>
      <c r="V382" s="25"/>
      <c r="W382" s="25"/>
      <c r="X382" s="25"/>
      <c r="Y382" s="25"/>
      <c r="Z382" s="25"/>
      <c r="AA382" s="25"/>
      <c r="AB382" s="25"/>
      <c r="AC382" s="25"/>
      <c r="AD382" s="25"/>
      <c r="AE382" s="29"/>
      <c r="AF382" s="29"/>
      <c r="AG382" s="29"/>
      <c r="AH382" s="29"/>
      <c r="AI382" s="29"/>
      <c r="AJ382" s="29"/>
      <c r="AK382" s="29"/>
      <c r="AL382" s="29"/>
      <c r="AM382" s="29"/>
    </row>
    <row r="383" spans="1:39" ht="52.8" x14ac:dyDescent="0.3">
      <c r="A383" s="108" t="s">
        <v>1297</v>
      </c>
      <c r="B383" s="108" t="s">
        <v>1298</v>
      </c>
      <c r="C383" s="108" t="s">
        <v>1299</v>
      </c>
      <c r="D383" s="108"/>
      <c r="E383" s="108"/>
      <c r="F383" s="108" t="s">
        <v>1300</v>
      </c>
      <c r="G383" s="108" t="str">
        <f>VLOOKUP(F383,regions!A$2:C$419,3,FALSE)</f>
        <v>Shire district</v>
      </c>
      <c r="H383" s="108" t="str">
        <f>IFERROR(VLOOKUP(F383,classifications!A$3:C$328,3,FALSE),VLOOKUP(F383,classifications!I$2:K$28,3,FALSE))</f>
        <v>Predominantly Urban</v>
      </c>
      <c r="I383" s="29">
        <v>200</v>
      </c>
      <c r="J383" s="29">
        <v>60</v>
      </c>
      <c r="K383" s="29">
        <v>0</v>
      </c>
      <c r="L383" s="29">
        <v>260</v>
      </c>
      <c r="M383" s="25"/>
      <c r="N383" s="29">
        <v>340</v>
      </c>
      <c r="O383" s="25">
        <v>60</v>
      </c>
      <c r="P383" s="25">
        <v>0</v>
      </c>
      <c r="Q383" s="25">
        <v>400</v>
      </c>
      <c r="T383" s="25"/>
      <c r="U383" s="25"/>
      <c r="V383" s="25"/>
      <c r="W383" s="25"/>
      <c r="X383" s="25"/>
      <c r="Y383" s="25"/>
      <c r="Z383" s="25"/>
      <c r="AA383" s="25"/>
      <c r="AB383" s="25"/>
      <c r="AC383" s="25"/>
      <c r="AD383" s="25"/>
      <c r="AE383" s="29"/>
      <c r="AF383" s="29"/>
      <c r="AG383" s="29"/>
      <c r="AH383" s="29"/>
      <c r="AI383" s="29"/>
      <c r="AJ383" s="29"/>
      <c r="AK383" s="29"/>
      <c r="AL383" s="29"/>
      <c r="AM383" s="29"/>
    </row>
    <row r="384" spans="1:39" ht="52.8" x14ac:dyDescent="0.3">
      <c r="A384" s="108" t="s">
        <v>1301</v>
      </c>
      <c r="B384" s="108" t="s">
        <v>1302</v>
      </c>
      <c r="C384" s="108" t="s">
        <v>1303</v>
      </c>
      <c r="D384" s="108"/>
      <c r="E384" s="108"/>
      <c r="F384" s="108" t="s">
        <v>1304</v>
      </c>
      <c r="G384" s="108" t="str">
        <f>VLOOKUP(F384,regions!A$2:C$419,3,FALSE)</f>
        <v>Shire district</v>
      </c>
      <c r="H384" s="108" t="str">
        <f>IFERROR(VLOOKUP(F384,classifications!A$3:C$328,3,FALSE),VLOOKUP(F384,classifications!I$2:K$28,3,FALSE))</f>
        <v>Predominantly Urban</v>
      </c>
      <c r="I384" s="29">
        <v>40</v>
      </c>
      <c r="J384" s="29">
        <v>30</v>
      </c>
      <c r="K384" s="29">
        <v>0</v>
      </c>
      <c r="L384" s="29">
        <v>70</v>
      </c>
      <c r="M384" s="25"/>
      <c r="N384" s="29">
        <v>130</v>
      </c>
      <c r="O384" s="25">
        <v>90</v>
      </c>
      <c r="P384" s="25">
        <v>0</v>
      </c>
      <c r="Q384" s="25">
        <v>220</v>
      </c>
      <c r="T384" s="25"/>
      <c r="U384" s="25"/>
      <c r="V384" s="25"/>
      <c r="W384" s="25"/>
      <c r="X384" s="25"/>
      <c r="Y384" s="25"/>
      <c r="Z384" s="25"/>
      <c r="AA384" s="25"/>
      <c r="AB384" s="25"/>
      <c r="AC384" s="25"/>
      <c r="AD384" s="25"/>
      <c r="AE384" s="29"/>
      <c r="AF384" s="29"/>
      <c r="AG384" s="29"/>
      <c r="AH384" s="29"/>
      <c r="AI384" s="29"/>
      <c r="AJ384" s="29"/>
      <c r="AK384" s="29"/>
      <c r="AL384" s="29"/>
      <c r="AM384" s="29"/>
    </row>
    <row r="385" spans="1:39" x14ac:dyDescent="0.3">
      <c r="A385" s="108"/>
      <c r="B385" s="108"/>
      <c r="C385" s="108"/>
      <c r="D385" s="108"/>
      <c r="E385" s="108"/>
      <c r="F385" s="108"/>
      <c r="G385" s="108"/>
      <c r="H385" s="108"/>
      <c r="I385" s="25"/>
      <c r="J385" s="25"/>
      <c r="K385" s="25"/>
      <c r="L385" s="25"/>
      <c r="M385" s="25"/>
      <c r="N385" s="25"/>
      <c r="O385" s="106" t="s">
        <v>1365</v>
      </c>
      <c r="P385" s="106" t="s">
        <v>1365</v>
      </c>
      <c r="Q385" s="106" t="s">
        <v>1365</v>
      </c>
      <c r="T385" s="25"/>
      <c r="U385" s="25"/>
      <c r="V385" s="25"/>
      <c r="W385" s="25"/>
      <c r="X385" s="25"/>
      <c r="Y385" s="25"/>
      <c r="Z385" s="25"/>
      <c r="AA385" s="25"/>
      <c r="AB385" s="25"/>
      <c r="AC385" s="25"/>
      <c r="AD385" s="25"/>
      <c r="AE385" s="29"/>
      <c r="AF385" s="29"/>
      <c r="AG385" s="29"/>
      <c r="AH385" s="29"/>
      <c r="AI385" s="29"/>
      <c r="AJ385" s="29"/>
      <c r="AK385" s="29"/>
      <c r="AL385" s="29"/>
      <c r="AM385" s="29"/>
    </row>
    <row r="386" spans="1:39" x14ac:dyDescent="0.3">
      <c r="A386" s="108"/>
      <c r="B386" s="108"/>
      <c r="C386" s="108"/>
      <c r="D386" s="108"/>
      <c r="E386" s="108"/>
      <c r="F386" s="108"/>
      <c r="G386" s="108"/>
      <c r="H386" s="108"/>
      <c r="I386" s="25"/>
      <c r="J386" s="25"/>
      <c r="K386" s="25"/>
      <c r="L386" s="25"/>
      <c r="M386" s="25"/>
      <c r="N386" s="25"/>
      <c r="O386" s="106" t="s">
        <v>1365</v>
      </c>
      <c r="P386" s="106" t="s">
        <v>1365</v>
      </c>
      <c r="Q386" s="106" t="s">
        <v>1365</v>
      </c>
      <c r="T386" s="25"/>
      <c r="U386" s="25"/>
      <c r="V386" s="25"/>
      <c r="W386" s="25"/>
      <c r="X386" s="25"/>
      <c r="Y386" s="25"/>
      <c r="Z386" s="25"/>
      <c r="AA386" s="25"/>
      <c r="AB386" s="25"/>
      <c r="AC386" s="25"/>
      <c r="AD386" s="25"/>
      <c r="AE386" s="29"/>
      <c r="AF386" s="29"/>
      <c r="AG386" s="29"/>
      <c r="AH386" s="29"/>
      <c r="AI386" s="29"/>
      <c r="AJ386" s="29"/>
      <c r="AK386" s="29"/>
      <c r="AL386" s="29"/>
      <c r="AM386" s="29"/>
    </row>
    <row r="387" spans="1:39" x14ac:dyDescent="0.3">
      <c r="A387" s="108"/>
      <c r="B387" s="108" t="s">
        <v>1416</v>
      </c>
      <c r="C387" s="108" t="s">
        <v>1417</v>
      </c>
      <c r="D387" s="108" t="s">
        <v>1418</v>
      </c>
      <c r="E387" s="108"/>
      <c r="F387" s="108"/>
      <c r="G387" s="108"/>
      <c r="H387" s="108"/>
      <c r="I387" s="29">
        <v>9650</v>
      </c>
      <c r="J387" s="29">
        <v>3060</v>
      </c>
      <c r="K387" s="29">
        <v>70</v>
      </c>
      <c r="L387" s="29">
        <v>12780</v>
      </c>
      <c r="M387" s="25"/>
      <c r="N387" s="29">
        <v>11730</v>
      </c>
      <c r="O387" s="109">
        <v>3100</v>
      </c>
      <c r="P387" s="25">
        <v>100</v>
      </c>
      <c r="Q387" s="109">
        <v>14930</v>
      </c>
      <c r="T387" s="25"/>
      <c r="U387" s="25"/>
      <c r="V387" s="25"/>
      <c r="W387" s="25"/>
      <c r="X387" s="25"/>
      <c r="Y387" s="25"/>
      <c r="Z387" s="25"/>
      <c r="AA387" s="25"/>
      <c r="AB387" s="25"/>
      <c r="AC387" s="25"/>
      <c r="AD387" s="25"/>
      <c r="AE387" s="29"/>
      <c r="AF387" s="29"/>
      <c r="AG387" s="29"/>
      <c r="AH387" s="29"/>
      <c r="AI387" s="29"/>
      <c r="AJ387" s="29"/>
      <c r="AK387" s="29"/>
      <c r="AL387" s="29"/>
      <c r="AM387" s="29"/>
    </row>
    <row r="388" spans="1:39" x14ac:dyDescent="0.3">
      <c r="A388" s="108"/>
      <c r="B388" s="108"/>
      <c r="C388" s="108"/>
      <c r="D388" s="108"/>
      <c r="E388" s="108"/>
      <c r="F388" s="108"/>
      <c r="G388" s="108"/>
      <c r="H388" s="108"/>
      <c r="I388" s="25"/>
      <c r="J388" s="25"/>
      <c r="K388" s="25"/>
      <c r="L388" s="25"/>
      <c r="M388" s="25"/>
      <c r="N388" s="25"/>
      <c r="O388" s="106" t="s">
        <v>1365</v>
      </c>
      <c r="P388" s="106" t="s">
        <v>1365</v>
      </c>
      <c r="Q388" s="106" t="s">
        <v>1365</v>
      </c>
      <c r="T388" s="25"/>
      <c r="U388" s="25"/>
      <c r="V388" s="25"/>
      <c r="W388" s="25"/>
      <c r="X388" s="25"/>
      <c r="Y388" s="25"/>
      <c r="Z388" s="25"/>
      <c r="AA388" s="25"/>
      <c r="AB388" s="25"/>
      <c r="AC388" s="25"/>
      <c r="AD388" s="25"/>
      <c r="AE388" s="29"/>
      <c r="AF388" s="29"/>
      <c r="AG388" s="29"/>
      <c r="AH388" s="29"/>
      <c r="AI388" s="29"/>
      <c r="AJ388" s="29"/>
      <c r="AK388" s="29"/>
      <c r="AL388" s="29"/>
      <c r="AM388" s="29"/>
    </row>
    <row r="389" spans="1:39" ht="79.2" x14ac:dyDescent="0.3">
      <c r="A389" s="108" t="s">
        <v>15</v>
      </c>
      <c r="B389" s="108" t="s">
        <v>16</v>
      </c>
      <c r="C389" s="108" t="s">
        <v>17</v>
      </c>
      <c r="D389" s="108"/>
      <c r="E389" s="108"/>
      <c r="F389" s="108" t="s">
        <v>1695</v>
      </c>
      <c r="G389" s="108" t="str">
        <f>VLOOKUP(F389,regions!A$2:C$419,3,FALSE)</f>
        <v>Unitary authority</v>
      </c>
      <c r="H389" s="108" t="str">
        <f>IFERROR(VLOOKUP(F389,classifications!A$3:C$328,3,FALSE),VLOOKUP(F389,classifications!I$2:K$28,3,FALSE))</f>
        <v>Urban with Significant Rural</v>
      </c>
      <c r="I389" s="29">
        <v>160</v>
      </c>
      <c r="J389" s="29">
        <v>60</v>
      </c>
      <c r="K389" s="29">
        <v>0</v>
      </c>
      <c r="L389" s="29">
        <v>220</v>
      </c>
      <c r="M389" s="25"/>
      <c r="N389" s="29">
        <v>190</v>
      </c>
      <c r="O389" s="25">
        <v>50</v>
      </c>
      <c r="P389" s="25">
        <v>0</v>
      </c>
      <c r="Q389" s="25">
        <v>240</v>
      </c>
      <c r="T389" s="25"/>
      <c r="U389" s="25"/>
      <c r="V389" s="25"/>
      <c r="W389" s="25"/>
      <c r="X389" s="25"/>
      <c r="Y389" s="25"/>
      <c r="Z389" s="25"/>
      <c r="AA389" s="25"/>
      <c r="AB389" s="25"/>
      <c r="AC389" s="25"/>
      <c r="AD389" s="25"/>
      <c r="AE389" s="29"/>
      <c r="AF389" s="29"/>
      <c r="AG389" s="29"/>
      <c r="AH389" s="29"/>
      <c r="AI389" s="29"/>
      <c r="AJ389" s="29"/>
      <c r="AK389" s="29"/>
      <c r="AL389" s="29"/>
      <c r="AM389" s="29"/>
    </row>
    <row r="390" spans="1:39" ht="79.2" x14ac:dyDescent="0.3">
      <c r="A390" s="108" t="s">
        <v>27</v>
      </c>
      <c r="B390" s="108" t="s">
        <v>28</v>
      </c>
      <c r="C390" s="108" t="s">
        <v>29</v>
      </c>
      <c r="D390" s="108"/>
      <c r="E390" s="108"/>
      <c r="F390" s="108" t="s">
        <v>1697</v>
      </c>
      <c r="G390" s="108" t="str">
        <f>VLOOKUP(F390,regions!A$2:C$419,3,FALSE)</f>
        <v>Unitary authority</v>
      </c>
      <c r="H390" s="108" t="str">
        <f>IFERROR(VLOOKUP(F390,classifications!A$3:C$328,3,FALSE),VLOOKUP(F390,classifications!I$2:K$28,3,FALSE))</f>
        <v>Predominantly Urban</v>
      </c>
      <c r="I390" s="29">
        <v>360</v>
      </c>
      <c r="J390" s="29">
        <v>10</v>
      </c>
      <c r="K390" s="29">
        <v>0</v>
      </c>
      <c r="L390" s="29">
        <v>370</v>
      </c>
      <c r="M390" s="25"/>
      <c r="N390" s="29">
        <v>550</v>
      </c>
      <c r="O390" s="25">
        <v>10</v>
      </c>
      <c r="P390" s="25">
        <v>0</v>
      </c>
      <c r="Q390" s="25">
        <v>560</v>
      </c>
      <c r="T390" s="25"/>
      <c r="U390" s="25"/>
      <c r="V390" s="25"/>
      <c r="W390" s="25"/>
      <c r="X390" s="25"/>
      <c r="Y390" s="25"/>
      <c r="Z390" s="25"/>
      <c r="AA390" s="25"/>
      <c r="AB390" s="25"/>
      <c r="AC390" s="25"/>
      <c r="AD390" s="25"/>
      <c r="AE390" s="29"/>
      <c r="AF390" s="29"/>
      <c r="AG390" s="29"/>
      <c r="AH390" s="29"/>
      <c r="AI390" s="29"/>
      <c r="AJ390" s="29"/>
      <c r="AK390" s="29"/>
      <c r="AL390" s="29"/>
      <c r="AM390" s="29"/>
    </row>
    <row r="391" spans="1:39" ht="79.2" x14ac:dyDescent="0.3">
      <c r="A391" s="108" t="s">
        <v>36</v>
      </c>
      <c r="B391" s="108" t="s">
        <v>37</v>
      </c>
      <c r="C391" s="108" t="s">
        <v>38</v>
      </c>
      <c r="D391" s="108"/>
      <c r="E391" s="108"/>
      <c r="F391" s="108" t="s">
        <v>1728</v>
      </c>
      <c r="G391" s="108" t="str">
        <f>VLOOKUP(F391,regions!A$2:C$419,3,FALSE)</f>
        <v>Unitary authority</v>
      </c>
      <c r="H391" s="108" t="str">
        <f>IFERROR(VLOOKUP(F391,classifications!A$3:C$328,3,FALSE),VLOOKUP(F391,classifications!I$2:K$28,3,FALSE))</f>
        <v>Predominantly Urban</v>
      </c>
      <c r="I391" s="25" t="s">
        <v>1370</v>
      </c>
      <c r="J391" s="25" t="s">
        <v>1370</v>
      </c>
      <c r="K391" s="25" t="s">
        <v>1370</v>
      </c>
      <c r="L391" s="25" t="s">
        <v>1370</v>
      </c>
      <c r="M391" s="25"/>
      <c r="N391" s="29">
        <v>1480</v>
      </c>
      <c r="O391" s="25">
        <v>470</v>
      </c>
      <c r="P391" s="25">
        <v>70</v>
      </c>
      <c r="Q391" s="109">
        <v>2020</v>
      </c>
      <c r="T391" s="25"/>
      <c r="U391" s="25"/>
      <c r="V391" s="25"/>
      <c r="W391" s="25"/>
      <c r="X391" s="25"/>
      <c r="Y391" s="25"/>
      <c r="Z391" s="25"/>
      <c r="AA391" s="25"/>
      <c r="AB391" s="25"/>
      <c r="AC391" s="25"/>
      <c r="AD391" s="25"/>
      <c r="AE391" s="29"/>
      <c r="AF391" s="29"/>
      <c r="AG391" s="29"/>
      <c r="AH391" s="29"/>
      <c r="AI391" s="29"/>
      <c r="AJ391" s="29"/>
      <c r="AK391" s="29"/>
      <c r="AL391" s="29"/>
      <c r="AM391" s="29"/>
    </row>
    <row r="392" spans="1:39" ht="79.2" x14ac:dyDescent="0.3">
      <c r="A392" s="108" t="s">
        <v>48</v>
      </c>
      <c r="B392" s="108" t="s">
        <v>49</v>
      </c>
      <c r="C392" s="108" t="s">
        <v>50</v>
      </c>
      <c r="D392" s="108"/>
      <c r="E392" s="108"/>
      <c r="F392" s="108" t="s">
        <v>1717</v>
      </c>
      <c r="G392" s="108" t="str">
        <f>VLOOKUP(F392,regions!A$2:C$419,3,FALSE)</f>
        <v>Unitary authority</v>
      </c>
      <c r="H392" s="108" t="str">
        <f>IFERROR(VLOOKUP(F392,classifications!A$3:C$328,3,FALSE),VLOOKUP(F392,classifications!I$2:K$28,3,FALSE))</f>
        <v>Predominantly Rural</v>
      </c>
      <c r="I392" s="29">
        <v>1170</v>
      </c>
      <c r="J392" s="29">
        <v>270</v>
      </c>
      <c r="K392" s="29">
        <v>20</v>
      </c>
      <c r="L392" s="29">
        <v>1450</v>
      </c>
      <c r="M392" s="25"/>
      <c r="N392" s="29">
        <v>1280</v>
      </c>
      <c r="O392" s="25">
        <v>420</v>
      </c>
      <c r="P392" s="25">
        <v>10</v>
      </c>
      <c r="Q392" s="109">
        <v>1710</v>
      </c>
      <c r="T392" s="25"/>
      <c r="U392" s="25"/>
      <c r="V392" s="25"/>
      <c r="W392" s="25"/>
      <c r="X392" s="25"/>
      <c r="Y392" s="25"/>
      <c r="Z392" s="25"/>
      <c r="AA392" s="25"/>
      <c r="AB392" s="25"/>
      <c r="AC392" s="25"/>
      <c r="AD392" s="25"/>
      <c r="AE392" s="29"/>
      <c r="AF392" s="29"/>
      <c r="AG392" s="29"/>
      <c r="AH392" s="29"/>
      <c r="AI392" s="29"/>
      <c r="AJ392" s="29"/>
      <c r="AK392" s="29"/>
      <c r="AL392" s="29"/>
      <c r="AM392" s="29"/>
    </row>
    <row r="393" spans="1:39" ht="79.2" x14ac:dyDescent="0.3">
      <c r="A393" s="108" t="s">
        <v>75</v>
      </c>
      <c r="B393" s="108" t="s">
        <v>76</v>
      </c>
      <c r="C393" s="108" t="s">
        <v>77</v>
      </c>
      <c r="D393" s="108"/>
      <c r="E393" s="108"/>
      <c r="F393" s="108" t="s">
        <v>1496</v>
      </c>
      <c r="G393" s="108" t="str">
        <f>VLOOKUP(F393,regions!A$2:C$419,3,FALSE)</f>
        <v>Unitary authority</v>
      </c>
      <c r="H393" s="108" t="str">
        <f>IFERROR(VLOOKUP(F393,classifications!A$3:C$328,3,FALSE),VLOOKUP(F393,classifications!I$2:K$28,3,FALSE))</f>
        <v>Predominantly Rural</v>
      </c>
      <c r="I393" s="29">
        <v>0</v>
      </c>
      <c r="J393" s="29">
        <v>0</v>
      </c>
      <c r="K393" s="29">
        <v>0</v>
      </c>
      <c r="L393" s="29">
        <v>0</v>
      </c>
      <c r="M393" s="25"/>
      <c r="N393" s="29">
        <v>0</v>
      </c>
      <c r="O393" s="25">
        <v>0</v>
      </c>
      <c r="P393" s="25">
        <v>0</v>
      </c>
      <c r="Q393" s="25">
        <v>0</v>
      </c>
      <c r="T393" s="25"/>
      <c r="U393" s="25"/>
      <c r="V393" s="25"/>
      <c r="W393" s="25"/>
      <c r="X393" s="25"/>
      <c r="Y393" s="25"/>
      <c r="Z393" s="25"/>
      <c r="AA393" s="25"/>
      <c r="AB393" s="25"/>
      <c r="AC393" s="25"/>
      <c r="AD393" s="25"/>
      <c r="AE393" s="29"/>
      <c r="AF393" s="29"/>
      <c r="AG393" s="29"/>
      <c r="AH393" s="29"/>
      <c r="AI393" s="29"/>
      <c r="AJ393" s="29"/>
      <c r="AK393" s="29"/>
      <c r="AL393" s="29"/>
      <c r="AM393" s="29"/>
    </row>
    <row r="394" spans="1:39" ht="79.2" x14ac:dyDescent="0.3">
      <c r="A394" s="108" t="s">
        <v>102</v>
      </c>
      <c r="B394" s="108" t="s">
        <v>103</v>
      </c>
      <c r="C394" s="108" t="s">
        <v>104</v>
      </c>
      <c r="D394" s="108"/>
      <c r="E394" s="108"/>
      <c r="F394" s="108" t="s">
        <v>1720</v>
      </c>
      <c r="G394" s="108" t="str">
        <f>VLOOKUP(F394,regions!A$2:C$419,3,FALSE)</f>
        <v>Unitary authority</v>
      </c>
      <c r="H394" s="108" t="str">
        <f>IFERROR(VLOOKUP(F394,classifications!A$3:C$328,3,FALSE),VLOOKUP(F394,classifications!I$2:K$28,3,FALSE))</f>
        <v>Urban with Significant Rural</v>
      </c>
      <c r="I394" s="25" t="s">
        <v>1370</v>
      </c>
      <c r="J394" s="25" t="s">
        <v>1370</v>
      </c>
      <c r="K394" s="25" t="s">
        <v>1370</v>
      </c>
      <c r="L394" s="25" t="s">
        <v>1370</v>
      </c>
      <c r="M394" s="25"/>
      <c r="N394" s="25" t="s">
        <v>1370</v>
      </c>
      <c r="O394" s="25" t="s">
        <v>1370</v>
      </c>
      <c r="P394" s="25" t="s">
        <v>1370</v>
      </c>
      <c r="Q394" s="25" t="s">
        <v>1370</v>
      </c>
      <c r="T394" s="25"/>
      <c r="U394" s="25"/>
      <c r="V394" s="25"/>
      <c r="W394" s="25"/>
      <c r="X394" s="25"/>
      <c r="Y394" s="25"/>
      <c r="Z394" s="25"/>
      <c r="AA394" s="25"/>
      <c r="AB394" s="25"/>
      <c r="AC394" s="25"/>
      <c r="AD394" s="25"/>
      <c r="AE394" s="29"/>
      <c r="AF394" s="29"/>
      <c r="AG394" s="29"/>
      <c r="AH394" s="29"/>
      <c r="AI394" s="29"/>
      <c r="AJ394" s="29"/>
      <c r="AK394" s="29"/>
      <c r="AL394" s="29"/>
      <c r="AM394" s="29"/>
    </row>
    <row r="395" spans="1:39" ht="79.2" x14ac:dyDescent="0.3">
      <c r="A395" s="108" t="s">
        <v>114</v>
      </c>
      <c r="B395" s="108" t="s">
        <v>115</v>
      </c>
      <c r="C395" s="108" t="s">
        <v>116</v>
      </c>
      <c r="D395" s="108"/>
      <c r="E395" s="108"/>
      <c r="F395" s="108" t="s">
        <v>1698</v>
      </c>
      <c r="G395" s="108" t="str">
        <f>VLOOKUP(F395,regions!A$2:C$419,3,FALSE)</f>
        <v>Unitary authority</v>
      </c>
      <c r="H395" s="108" t="str">
        <f>IFERROR(VLOOKUP(F395,classifications!A$3:C$328,3,FALSE),VLOOKUP(F395,classifications!I$2:K$28,3,FALSE))</f>
        <v>Predominantly Urban</v>
      </c>
      <c r="I395" s="29">
        <v>130</v>
      </c>
      <c r="J395" s="29">
        <v>50</v>
      </c>
      <c r="K395" s="29">
        <v>0</v>
      </c>
      <c r="L395" s="29">
        <v>190</v>
      </c>
      <c r="M395" s="25"/>
      <c r="N395" s="29">
        <v>140</v>
      </c>
      <c r="O395" s="25">
        <v>60</v>
      </c>
      <c r="P395" s="25">
        <v>0</v>
      </c>
      <c r="Q395" s="25">
        <v>200</v>
      </c>
      <c r="T395" s="25"/>
      <c r="U395" s="25"/>
      <c r="V395" s="25"/>
      <c r="W395" s="25"/>
      <c r="X395" s="25"/>
      <c r="Y395" s="25"/>
      <c r="Z395" s="25"/>
      <c r="AA395" s="25"/>
      <c r="AB395" s="25"/>
      <c r="AC395" s="25"/>
      <c r="AD395" s="25"/>
      <c r="AE395" s="29"/>
      <c r="AF395" s="29"/>
      <c r="AG395" s="29"/>
      <c r="AH395" s="29"/>
      <c r="AI395" s="29"/>
      <c r="AJ395" s="29"/>
      <c r="AK395" s="29"/>
      <c r="AL395" s="29"/>
      <c r="AM395" s="29"/>
    </row>
    <row r="396" spans="1:39" ht="79.2" x14ac:dyDescent="0.3">
      <c r="A396" s="108" t="s">
        <v>117</v>
      </c>
      <c r="B396" s="108" t="s">
        <v>118</v>
      </c>
      <c r="C396" s="108" t="s">
        <v>119</v>
      </c>
      <c r="D396" s="108"/>
      <c r="E396" s="108"/>
      <c r="F396" s="108" t="s">
        <v>1699</v>
      </c>
      <c r="G396" s="108" t="str">
        <f>VLOOKUP(F396,regions!A$2:C$419,3,FALSE)</f>
        <v>Unitary authority</v>
      </c>
      <c r="H396" s="108" t="str">
        <f>IFERROR(VLOOKUP(F396,classifications!A$3:C$328,3,FALSE),VLOOKUP(F396,classifications!I$2:K$28,3,FALSE))</f>
        <v>Predominantly Urban</v>
      </c>
      <c r="I396" s="29">
        <v>240</v>
      </c>
      <c r="J396" s="29">
        <v>0</v>
      </c>
      <c r="K396" s="29">
        <v>0</v>
      </c>
      <c r="L396" s="29">
        <v>240</v>
      </c>
      <c r="M396" s="25"/>
      <c r="N396" s="29">
        <v>440</v>
      </c>
      <c r="O396" s="25">
        <v>0</v>
      </c>
      <c r="P396" s="25">
        <v>0</v>
      </c>
      <c r="Q396" s="25">
        <v>440</v>
      </c>
      <c r="T396" s="25"/>
      <c r="U396" s="25"/>
      <c r="V396" s="25"/>
      <c r="W396" s="25"/>
      <c r="X396" s="25"/>
      <c r="Y396" s="25"/>
      <c r="Z396" s="25"/>
      <c r="AA396" s="25"/>
      <c r="AB396" s="25"/>
      <c r="AC396" s="25"/>
      <c r="AD396" s="25"/>
      <c r="AE396" s="29"/>
      <c r="AF396" s="29"/>
      <c r="AG396" s="29"/>
      <c r="AH396" s="29"/>
      <c r="AI396" s="29"/>
      <c r="AJ396" s="29"/>
      <c r="AK396" s="29"/>
      <c r="AL396" s="29"/>
      <c r="AM396" s="29"/>
    </row>
    <row r="397" spans="1:39" ht="79.2" x14ac:dyDescent="0.3">
      <c r="A397" s="108" t="s">
        <v>138</v>
      </c>
      <c r="B397" s="108" t="s">
        <v>139</v>
      </c>
      <c r="C397" s="108" t="s">
        <v>140</v>
      </c>
      <c r="D397" s="108"/>
      <c r="E397" s="108"/>
      <c r="F397" s="108" t="s">
        <v>1700</v>
      </c>
      <c r="G397" s="108" t="str">
        <f>VLOOKUP(F397,regions!A$2:C$419,3,FALSE)</f>
        <v>Unitary authority</v>
      </c>
      <c r="H397" s="108" t="str">
        <f>IFERROR(VLOOKUP(F397,classifications!A$3:C$328,3,FALSE),VLOOKUP(F397,classifications!I$2:K$28,3,FALSE))</f>
        <v>Predominantly Urban</v>
      </c>
      <c r="I397" s="25" t="s">
        <v>1370</v>
      </c>
      <c r="J397" s="29">
        <v>540</v>
      </c>
      <c r="K397" s="25" t="s">
        <v>1370</v>
      </c>
      <c r="L397" s="25" t="s">
        <v>1370</v>
      </c>
      <c r="M397" s="25"/>
      <c r="N397" s="25" t="s">
        <v>1370</v>
      </c>
      <c r="O397" s="25">
        <v>390</v>
      </c>
      <c r="P397" s="25" t="s">
        <v>1370</v>
      </c>
      <c r="Q397" s="25" t="s">
        <v>1370</v>
      </c>
      <c r="T397" s="25"/>
      <c r="U397" s="25"/>
      <c r="V397" s="25"/>
      <c r="W397" s="25"/>
      <c r="X397" s="25"/>
      <c r="Y397" s="25"/>
      <c r="Z397" s="25"/>
      <c r="AA397" s="25"/>
      <c r="AB397" s="25"/>
      <c r="AC397" s="25"/>
      <c r="AD397" s="25"/>
      <c r="AE397" s="29"/>
      <c r="AF397" s="29"/>
      <c r="AG397" s="29"/>
      <c r="AH397" s="29"/>
      <c r="AI397" s="29"/>
      <c r="AJ397" s="29"/>
      <c r="AK397" s="29"/>
      <c r="AL397" s="29"/>
      <c r="AM397" s="29"/>
    </row>
    <row r="398" spans="1:39" ht="79.2" x14ac:dyDescent="0.3">
      <c r="A398" s="108" t="s">
        <v>153</v>
      </c>
      <c r="B398" s="108" t="s">
        <v>154</v>
      </c>
      <c r="C398" s="108" t="s">
        <v>155</v>
      </c>
      <c r="D398" s="108"/>
      <c r="E398" s="108"/>
      <c r="F398" s="108" t="s">
        <v>1701</v>
      </c>
      <c r="G398" s="108" t="str">
        <f>VLOOKUP(F398,regions!A$2:C$419,3,FALSE)</f>
        <v>Unitary authority</v>
      </c>
      <c r="H398" s="108" t="str">
        <f>IFERROR(VLOOKUP(F398,classifications!A$3:C$328,3,FALSE),VLOOKUP(F398,classifications!I$2:K$28,3,FALSE))</f>
        <v>Predominantly Urban</v>
      </c>
      <c r="I398" s="29">
        <v>680</v>
      </c>
      <c r="J398" s="29">
        <v>200</v>
      </c>
      <c r="K398" s="29">
        <v>0</v>
      </c>
      <c r="L398" s="29">
        <v>880</v>
      </c>
      <c r="M398" s="25"/>
      <c r="N398" s="29">
        <v>770</v>
      </c>
      <c r="O398" s="25">
        <v>300</v>
      </c>
      <c r="P398" s="25">
        <v>0</v>
      </c>
      <c r="Q398" s="109">
        <v>1070</v>
      </c>
      <c r="T398" s="25"/>
      <c r="U398" s="25"/>
      <c r="V398" s="25"/>
      <c r="W398" s="25"/>
      <c r="X398" s="25"/>
      <c r="Y398" s="25"/>
      <c r="Z398" s="25"/>
      <c r="AA398" s="25"/>
      <c r="AB398" s="25"/>
      <c r="AC398" s="25"/>
      <c r="AD398" s="25"/>
      <c r="AE398" s="29"/>
      <c r="AF398" s="29"/>
      <c r="AG398" s="29"/>
      <c r="AH398" s="29"/>
      <c r="AI398" s="29"/>
      <c r="AJ398" s="29"/>
      <c r="AK398" s="29"/>
      <c r="AL398" s="29"/>
      <c r="AM398" s="29"/>
    </row>
    <row r="399" spans="1:39" ht="79.2" x14ac:dyDescent="0.3">
      <c r="A399" s="108" t="s">
        <v>162</v>
      </c>
      <c r="B399" s="108" t="s">
        <v>163</v>
      </c>
      <c r="C399" s="108" t="s">
        <v>164</v>
      </c>
      <c r="D399" s="108"/>
      <c r="E399" s="108"/>
      <c r="F399" s="108" t="s">
        <v>1702</v>
      </c>
      <c r="G399" s="108" t="str">
        <f>VLOOKUP(F399,regions!A$2:C$419,3,FALSE)</f>
        <v>Unitary authority</v>
      </c>
      <c r="H399" s="108" t="str">
        <f>IFERROR(VLOOKUP(F399,classifications!A$3:C$328,3,FALSE),VLOOKUP(F399,classifications!I$2:K$28,3,FALSE))</f>
        <v>Predominantly Urban</v>
      </c>
      <c r="I399" s="29">
        <v>120</v>
      </c>
      <c r="J399" s="29">
        <v>70</v>
      </c>
      <c r="K399" s="29">
        <v>0</v>
      </c>
      <c r="L399" s="29">
        <v>180</v>
      </c>
      <c r="M399" s="25"/>
      <c r="N399" s="29">
        <v>180</v>
      </c>
      <c r="O399" s="25">
        <v>50</v>
      </c>
      <c r="P399" s="25">
        <v>0</v>
      </c>
      <c r="Q399" s="25">
        <v>230</v>
      </c>
      <c r="T399" s="25"/>
      <c r="U399" s="25"/>
      <c r="V399" s="25"/>
      <c r="W399" s="25"/>
      <c r="X399" s="25"/>
      <c r="Y399" s="25"/>
      <c r="Z399" s="25"/>
      <c r="AA399" s="25"/>
      <c r="AB399" s="25"/>
      <c r="AC399" s="25"/>
      <c r="AD399" s="25"/>
      <c r="AE399" s="29"/>
      <c r="AF399" s="29"/>
      <c r="AG399" s="29"/>
      <c r="AH399" s="29"/>
      <c r="AI399" s="29"/>
      <c r="AJ399" s="29"/>
      <c r="AK399" s="29"/>
      <c r="AL399" s="29"/>
      <c r="AM399" s="29"/>
    </row>
    <row r="400" spans="1:39" ht="79.2" x14ac:dyDescent="0.3">
      <c r="A400" s="108" t="s">
        <v>171</v>
      </c>
      <c r="B400" s="108" t="s">
        <v>172</v>
      </c>
      <c r="C400" s="108" t="s">
        <v>173</v>
      </c>
      <c r="D400" s="108"/>
      <c r="E400" s="108"/>
      <c r="F400" s="108" t="s">
        <v>1591</v>
      </c>
      <c r="G400" s="108" t="str">
        <f>VLOOKUP(F400,regions!A$2:C$419,3,FALSE)</f>
        <v>Unitary authority</v>
      </c>
      <c r="H400" s="108" t="str">
        <f>IFERROR(VLOOKUP(F400,classifications!A$3:C$328,3,FALSE),VLOOKUP(F400,classifications!I$2:K$28,3,FALSE))</f>
        <v>Predominantly Rural</v>
      </c>
      <c r="I400" s="25" t="s">
        <v>1370</v>
      </c>
      <c r="J400" s="25" t="s">
        <v>1370</v>
      </c>
      <c r="K400" s="25" t="s">
        <v>1370</v>
      </c>
      <c r="L400" s="25" t="s">
        <v>1370</v>
      </c>
      <c r="M400" s="25"/>
      <c r="N400" s="25" t="s">
        <v>1370</v>
      </c>
      <c r="O400" s="25" t="s">
        <v>1370</v>
      </c>
      <c r="P400" s="25" t="s">
        <v>1370</v>
      </c>
      <c r="Q400" s="25" t="s">
        <v>1370</v>
      </c>
      <c r="T400" s="25"/>
      <c r="U400" s="25"/>
      <c r="V400" s="25"/>
      <c r="W400" s="25"/>
      <c r="X400" s="25"/>
      <c r="Y400" s="25"/>
      <c r="Z400" s="25"/>
      <c r="AA400" s="25"/>
      <c r="AB400" s="25"/>
      <c r="AC400" s="25"/>
      <c r="AD400" s="25"/>
      <c r="AE400" s="29"/>
      <c r="AF400" s="29"/>
      <c r="AG400" s="29"/>
      <c r="AH400" s="29"/>
      <c r="AI400" s="29"/>
      <c r="AJ400" s="29"/>
      <c r="AK400" s="29"/>
      <c r="AL400" s="29"/>
      <c r="AM400" s="29"/>
    </row>
    <row r="401" spans="1:39" x14ac:dyDescent="0.3">
      <c r="A401" s="108"/>
      <c r="B401" s="108"/>
      <c r="C401" s="108"/>
      <c r="D401" s="108"/>
      <c r="E401" s="108"/>
      <c r="F401" s="108"/>
      <c r="G401" s="108"/>
      <c r="H401" s="108"/>
      <c r="I401" s="25"/>
      <c r="J401" s="25"/>
      <c r="K401" s="25"/>
      <c r="L401" s="25"/>
      <c r="M401" s="25"/>
      <c r="N401" s="25"/>
      <c r="O401" s="106" t="s">
        <v>1365</v>
      </c>
      <c r="P401" s="106" t="s">
        <v>1365</v>
      </c>
      <c r="Q401" s="106" t="s">
        <v>1365</v>
      </c>
      <c r="T401" s="25"/>
      <c r="U401" s="25"/>
      <c r="V401" s="25"/>
      <c r="W401" s="25"/>
      <c r="X401" s="25"/>
      <c r="Y401" s="25"/>
      <c r="Z401" s="25"/>
      <c r="AA401" s="25"/>
      <c r="AB401" s="25"/>
      <c r="AC401" s="25"/>
      <c r="AD401" s="25"/>
      <c r="AE401" s="29"/>
      <c r="AF401" s="29"/>
      <c r="AG401" s="29"/>
      <c r="AH401" s="29"/>
      <c r="AI401" s="29"/>
      <c r="AJ401" s="29"/>
      <c r="AK401" s="29"/>
      <c r="AL401" s="29"/>
      <c r="AM401" s="29"/>
    </row>
    <row r="402" spans="1:39" ht="52.8" x14ac:dyDescent="0.3">
      <c r="A402" s="108"/>
      <c r="B402" s="108" t="s">
        <v>1419</v>
      </c>
      <c r="C402" s="108" t="s">
        <v>574</v>
      </c>
      <c r="D402" s="108"/>
      <c r="E402" s="108" t="s">
        <v>575</v>
      </c>
      <c r="F402" s="108" t="s">
        <v>575</v>
      </c>
      <c r="G402" s="108" t="str">
        <f>VLOOKUP(F402,regions!A$2:C$419,3,FALSE)</f>
        <v>Shire county</v>
      </c>
      <c r="H402" s="108"/>
      <c r="I402" s="29">
        <v>1590</v>
      </c>
      <c r="J402" s="29">
        <v>340</v>
      </c>
      <c r="K402" s="29">
        <v>50</v>
      </c>
      <c r="L402" s="29">
        <v>1980</v>
      </c>
      <c r="M402" s="25"/>
      <c r="N402" s="29">
        <v>1420</v>
      </c>
      <c r="O402" s="25">
        <v>230</v>
      </c>
      <c r="P402" s="25">
        <v>10</v>
      </c>
      <c r="Q402" s="109">
        <v>1660</v>
      </c>
      <c r="T402" s="25"/>
      <c r="U402" s="25"/>
      <c r="V402" s="25"/>
      <c r="W402" s="25"/>
      <c r="X402" s="25"/>
      <c r="Y402" s="25"/>
      <c r="Z402" s="25"/>
      <c r="AA402" s="25"/>
      <c r="AB402" s="25"/>
      <c r="AC402" s="25"/>
      <c r="AD402" s="25"/>
      <c r="AE402" s="29"/>
      <c r="AF402" s="29"/>
      <c r="AG402" s="29"/>
      <c r="AH402" s="29"/>
      <c r="AI402" s="29"/>
      <c r="AJ402" s="29"/>
      <c r="AK402" s="29"/>
      <c r="AL402" s="29"/>
      <c r="AM402" s="29"/>
    </row>
    <row r="403" spans="1:39" ht="52.8" x14ac:dyDescent="0.3">
      <c r="A403" s="108" t="s">
        <v>576</v>
      </c>
      <c r="B403" s="108" t="s">
        <v>577</v>
      </c>
      <c r="C403" s="108" t="s">
        <v>578</v>
      </c>
      <c r="D403" s="108"/>
      <c r="E403" s="108"/>
      <c r="F403" s="108" t="s">
        <v>579</v>
      </c>
      <c r="G403" s="108" t="str">
        <f>VLOOKUP(F403,regions!A$2:C$419,3,FALSE)</f>
        <v>Shire district</v>
      </c>
      <c r="H403" s="108" t="str">
        <f>IFERROR(VLOOKUP(F403,classifications!A$3:C$328,3,FALSE),VLOOKUP(F403,classifications!I$2:K$28,3,FALSE))</f>
        <v>Predominantly Rural</v>
      </c>
      <c r="I403" s="29">
        <v>230</v>
      </c>
      <c r="J403" s="29">
        <v>30</v>
      </c>
      <c r="K403" s="29">
        <v>0</v>
      </c>
      <c r="L403" s="29">
        <v>260</v>
      </c>
      <c r="M403" s="25"/>
      <c r="N403" s="29">
        <v>200</v>
      </c>
      <c r="O403" s="25">
        <v>0</v>
      </c>
      <c r="P403" s="25">
        <v>0</v>
      </c>
      <c r="Q403" s="25">
        <v>200</v>
      </c>
      <c r="T403" s="25"/>
      <c r="U403" s="25"/>
      <c r="V403" s="25"/>
      <c r="W403" s="25"/>
      <c r="X403" s="25"/>
      <c r="Y403" s="25"/>
      <c r="Z403" s="25"/>
      <c r="AA403" s="25"/>
      <c r="AB403" s="25"/>
      <c r="AC403" s="25"/>
      <c r="AD403" s="25"/>
      <c r="AE403" s="29"/>
      <c r="AF403" s="29"/>
      <c r="AG403" s="29"/>
      <c r="AH403" s="29"/>
      <c r="AI403" s="29"/>
      <c r="AJ403" s="29"/>
      <c r="AK403" s="29"/>
      <c r="AL403" s="29"/>
      <c r="AM403" s="29"/>
    </row>
    <row r="404" spans="1:39" ht="52.8" x14ac:dyDescent="0.3">
      <c r="A404" s="108" t="s">
        <v>580</v>
      </c>
      <c r="B404" s="108" t="s">
        <v>581</v>
      </c>
      <c r="C404" s="108" t="s">
        <v>582</v>
      </c>
      <c r="D404" s="108"/>
      <c r="E404" s="108"/>
      <c r="F404" s="108" t="s">
        <v>583</v>
      </c>
      <c r="G404" s="108" t="str">
        <f>VLOOKUP(F404,regions!A$2:C$419,3,FALSE)</f>
        <v>Shire district</v>
      </c>
      <c r="H404" s="108" t="str">
        <f>IFERROR(VLOOKUP(F404,classifications!A$3:C$328,3,FALSE),VLOOKUP(F404,classifications!I$2:K$28,3,FALSE))</f>
        <v>Predominantly Urban</v>
      </c>
      <c r="I404" s="29">
        <v>250</v>
      </c>
      <c r="J404" s="29">
        <v>120</v>
      </c>
      <c r="K404" s="29">
        <v>50</v>
      </c>
      <c r="L404" s="29">
        <v>420</v>
      </c>
      <c r="M404" s="25"/>
      <c r="N404" s="29">
        <v>180</v>
      </c>
      <c r="O404" s="25">
        <v>90</v>
      </c>
      <c r="P404" s="25">
        <v>10</v>
      </c>
      <c r="Q404" s="25">
        <v>280</v>
      </c>
      <c r="T404" s="25"/>
      <c r="U404" s="25"/>
      <c r="V404" s="25"/>
      <c r="W404" s="25"/>
      <c r="X404" s="25"/>
      <c r="Y404" s="25"/>
      <c r="Z404" s="25"/>
      <c r="AA404" s="25"/>
      <c r="AB404" s="25"/>
      <c r="AC404" s="25"/>
      <c r="AD404" s="25"/>
      <c r="AE404" s="29"/>
      <c r="AF404" s="29"/>
      <c r="AG404" s="29"/>
      <c r="AH404" s="29"/>
      <c r="AI404" s="29"/>
      <c r="AJ404" s="29"/>
      <c r="AK404" s="29"/>
      <c r="AL404" s="29"/>
      <c r="AM404" s="29"/>
    </row>
    <row r="405" spans="1:39" ht="52.8" x14ac:dyDescent="0.3">
      <c r="A405" s="108" t="s">
        <v>584</v>
      </c>
      <c r="B405" s="108" t="s">
        <v>585</v>
      </c>
      <c r="C405" s="108" t="s">
        <v>586</v>
      </c>
      <c r="D405" s="108"/>
      <c r="E405" s="108"/>
      <c r="F405" s="108" t="s">
        <v>587</v>
      </c>
      <c r="G405" s="108" t="str">
        <f>VLOOKUP(F405,regions!A$2:C$419,3,FALSE)</f>
        <v>Shire district</v>
      </c>
      <c r="H405" s="108" t="str">
        <f>IFERROR(VLOOKUP(F405,classifications!A$3:C$328,3,FALSE),VLOOKUP(F405,classifications!I$2:K$28,3,FALSE))</f>
        <v>Predominantly Rural</v>
      </c>
      <c r="I405" s="29">
        <v>80</v>
      </c>
      <c r="J405" s="29">
        <v>0</v>
      </c>
      <c r="K405" s="29">
        <v>0</v>
      </c>
      <c r="L405" s="29">
        <v>80</v>
      </c>
      <c r="M405" s="25"/>
      <c r="N405" s="29">
        <v>140</v>
      </c>
      <c r="O405" s="25">
        <v>0</v>
      </c>
      <c r="P405" s="25">
        <v>0</v>
      </c>
      <c r="Q405" s="25">
        <v>140</v>
      </c>
      <c r="T405" s="25"/>
      <c r="U405" s="25"/>
      <c r="V405" s="25"/>
      <c r="W405" s="25"/>
      <c r="X405" s="25"/>
      <c r="Y405" s="25"/>
      <c r="Z405" s="25"/>
      <c r="AA405" s="25"/>
      <c r="AB405" s="25"/>
      <c r="AC405" s="25"/>
      <c r="AD405" s="25"/>
      <c r="AE405" s="29"/>
      <c r="AF405" s="29"/>
      <c r="AG405" s="29"/>
      <c r="AH405" s="29"/>
      <c r="AI405" s="29"/>
      <c r="AJ405" s="29"/>
      <c r="AK405" s="29"/>
      <c r="AL405" s="29"/>
      <c r="AM405" s="29"/>
    </row>
    <row r="406" spans="1:39" ht="52.8" x14ac:dyDescent="0.3">
      <c r="A406" s="108" t="s">
        <v>588</v>
      </c>
      <c r="B406" s="108" t="s">
        <v>589</v>
      </c>
      <c r="C406" s="108" t="s">
        <v>590</v>
      </c>
      <c r="D406" s="108"/>
      <c r="E406" s="108"/>
      <c r="F406" s="108" t="s">
        <v>591</v>
      </c>
      <c r="G406" s="108" t="str">
        <f>VLOOKUP(F406,regions!A$2:C$419,3,FALSE)</f>
        <v>Shire district</v>
      </c>
      <c r="H406" s="108" t="str">
        <f>IFERROR(VLOOKUP(F406,classifications!A$3:C$328,3,FALSE),VLOOKUP(F406,classifications!I$2:K$28,3,FALSE))</f>
        <v>Predominantly Rural</v>
      </c>
      <c r="I406" s="29">
        <v>180</v>
      </c>
      <c r="J406" s="29">
        <v>30</v>
      </c>
      <c r="K406" s="29">
        <v>0</v>
      </c>
      <c r="L406" s="29">
        <v>220</v>
      </c>
      <c r="M406" s="25"/>
      <c r="N406" s="29">
        <v>180</v>
      </c>
      <c r="O406" s="25">
        <v>10</v>
      </c>
      <c r="P406" s="25">
        <v>0</v>
      </c>
      <c r="Q406" s="25">
        <v>190</v>
      </c>
      <c r="T406" s="25"/>
      <c r="U406" s="25"/>
      <c r="V406" s="25"/>
      <c r="W406" s="25"/>
      <c r="X406" s="25"/>
      <c r="Y406" s="25"/>
      <c r="Z406" s="25"/>
      <c r="AA406" s="25"/>
      <c r="AB406" s="25"/>
      <c r="AC406" s="25"/>
      <c r="AD406" s="25"/>
      <c r="AE406" s="29"/>
      <c r="AF406" s="29"/>
      <c r="AG406" s="29"/>
      <c r="AH406" s="29"/>
      <c r="AI406" s="29"/>
      <c r="AJ406" s="29"/>
      <c r="AK406" s="29"/>
      <c r="AL406" s="29"/>
      <c r="AM406" s="29"/>
    </row>
    <row r="407" spans="1:39" ht="52.8" x14ac:dyDescent="0.3">
      <c r="A407" s="108" t="s">
        <v>592</v>
      </c>
      <c r="B407" s="108" t="s">
        <v>593</v>
      </c>
      <c r="C407" s="108" t="s">
        <v>594</v>
      </c>
      <c r="D407" s="108"/>
      <c r="E407" s="108"/>
      <c r="F407" s="108" t="s">
        <v>595</v>
      </c>
      <c r="G407" s="108" t="str">
        <f>VLOOKUP(F407,regions!A$2:C$419,3,FALSE)</f>
        <v>Shire district</v>
      </c>
      <c r="H407" s="108" t="str">
        <f>IFERROR(VLOOKUP(F407,classifications!A$3:C$328,3,FALSE),VLOOKUP(F407,classifications!I$2:K$28,3,FALSE))</f>
        <v>Predominantly Rural</v>
      </c>
      <c r="I407" s="29">
        <v>80</v>
      </c>
      <c r="J407" s="29">
        <v>10</v>
      </c>
      <c r="K407" s="29">
        <v>0</v>
      </c>
      <c r="L407" s="29">
        <v>90</v>
      </c>
      <c r="M407" s="25"/>
      <c r="N407" s="29">
        <v>90</v>
      </c>
      <c r="O407" s="25">
        <v>30</v>
      </c>
      <c r="P407" s="25">
        <v>0</v>
      </c>
      <c r="Q407" s="25">
        <v>120</v>
      </c>
      <c r="T407" s="25"/>
      <c r="U407" s="25"/>
      <c r="V407" s="25"/>
      <c r="W407" s="25"/>
      <c r="X407" s="25"/>
      <c r="Y407" s="25"/>
      <c r="Z407" s="25"/>
      <c r="AA407" s="25"/>
      <c r="AB407" s="25"/>
      <c r="AC407" s="25"/>
      <c r="AD407" s="25"/>
      <c r="AE407" s="29"/>
      <c r="AF407" s="29"/>
      <c r="AG407" s="29"/>
      <c r="AH407" s="29"/>
      <c r="AI407" s="29"/>
      <c r="AJ407" s="29"/>
      <c r="AK407" s="29"/>
      <c r="AL407" s="29"/>
      <c r="AM407" s="29"/>
    </row>
    <row r="408" spans="1:39" ht="52.8" x14ac:dyDescent="0.3">
      <c r="A408" s="108" t="s">
        <v>596</v>
      </c>
      <c r="B408" s="108" t="s">
        <v>597</v>
      </c>
      <c r="C408" s="108" t="s">
        <v>598</v>
      </c>
      <c r="D408" s="108"/>
      <c r="E408" s="108"/>
      <c r="F408" s="108" t="s">
        <v>599</v>
      </c>
      <c r="G408" s="108" t="str">
        <f>VLOOKUP(F408,regions!A$2:C$419,3,FALSE)</f>
        <v>Shire district</v>
      </c>
      <c r="H408" s="108" t="str">
        <f>IFERROR(VLOOKUP(F408,classifications!A$3:C$328,3,FALSE),VLOOKUP(F408,classifications!I$2:K$28,3,FALSE))</f>
        <v>Predominantly Rural</v>
      </c>
      <c r="I408" s="29">
        <v>270</v>
      </c>
      <c r="J408" s="29">
        <v>30</v>
      </c>
      <c r="K408" s="29">
        <v>0</v>
      </c>
      <c r="L408" s="29">
        <v>310</v>
      </c>
      <c r="M408" s="25"/>
      <c r="N408" s="29">
        <v>200</v>
      </c>
      <c r="O408" s="25">
        <v>30</v>
      </c>
      <c r="P408" s="25">
        <v>0</v>
      </c>
      <c r="Q408" s="25">
        <v>240</v>
      </c>
      <c r="T408" s="25"/>
      <c r="U408" s="25"/>
      <c r="V408" s="25"/>
      <c r="W408" s="25"/>
      <c r="X408" s="25"/>
      <c r="Y408" s="25"/>
      <c r="Z408" s="25"/>
      <c r="AA408" s="25"/>
      <c r="AB408" s="25"/>
      <c r="AC408" s="25"/>
      <c r="AD408" s="25"/>
      <c r="AE408" s="29"/>
      <c r="AF408" s="29"/>
      <c r="AG408" s="29"/>
      <c r="AH408" s="29"/>
      <c r="AI408" s="29"/>
      <c r="AJ408" s="29"/>
      <c r="AK408" s="29"/>
      <c r="AL408" s="29"/>
      <c r="AM408" s="29"/>
    </row>
    <row r="409" spans="1:39" ht="52.8" x14ac:dyDescent="0.3">
      <c r="A409" s="108" t="s">
        <v>600</v>
      </c>
      <c r="B409" s="108" t="s">
        <v>601</v>
      </c>
      <c r="C409" s="108" t="s">
        <v>602</v>
      </c>
      <c r="D409" s="108"/>
      <c r="E409" s="108"/>
      <c r="F409" s="108" t="s">
        <v>603</v>
      </c>
      <c r="G409" s="108" t="str">
        <f>VLOOKUP(F409,regions!A$2:C$419,3,FALSE)</f>
        <v>Shire district</v>
      </c>
      <c r="H409" s="108" t="str">
        <f>IFERROR(VLOOKUP(F409,classifications!A$3:C$328,3,FALSE),VLOOKUP(F409,classifications!I$2:K$28,3,FALSE))</f>
        <v>Predominantly Rural</v>
      </c>
      <c r="I409" s="29">
        <v>210</v>
      </c>
      <c r="J409" s="29">
        <v>50</v>
      </c>
      <c r="K409" s="29">
        <v>0</v>
      </c>
      <c r="L409" s="29">
        <v>260</v>
      </c>
      <c r="M409" s="25"/>
      <c r="N409" s="29">
        <v>210</v>
      </c>
      <c r="O409" s="25">
        <v>30</v>
      </c>
      <c r="P409" s="25">
        <v>0</v>
      </c>
      <c r="Q409" s="25">
        <v>240</v>
      </c>
      <c r="T409" s="25"/>
      <c r="U409" s="25"/>
      <c r="V409" s="25"/>
      <c r="W409" s="25"/>
      <c r="X409" s="25"/>
      <c r="Y409" s="25"/>
      <c r="Z409" s="25"/>
      <c r="AA409" s="25"/>
      <c r="AB409" s="25"/>
      <c r="AC409" s="25"/>
      <c r="AD409" s="25"/>
      <c r="AE409" s="29"/>
      <c r="AF409" s="29"/>
      <c r="AG409" s="29"/>
      <c r="AH409" s="29"/>
      <c r="AI409" s="29"/>
      <c r="AJ409" s="29"/>
      <c r="AK409" s="29"/>
      <c r="AL409" s="29"/>
      <c r="AM409" s="29"/>
    </row>
    <row r="410" spans="1:39" ht="52.8" x14ac:dyDescent="0.3">
      <c r="A410" s="108" t="s">
        <v>604</v>
      </c>
      <c r="B410" s="108" t="s">
        <v>605</v>
      </c>
      <c r="C410" s="108" t="s">
        <v>606</v>
      </c>
      <c r="D410" s="108"/>
      <c r="E410" s="108"/>
      <c r="F410" s="108" t="s">
        <v>607</v>
      </c>
      <c r="G410" s="108" t="str">
        <f>VLOOKUP(F410,regions!A$2:C$419,3,FALSE)</f>
        <v>Shire district</v>
      </c>
      <c r="H410" s="108" t="str">
        <f>IFERROR(VLOOKUP(F410,classifications!A$3:C$328,3,FALSE),VLOOKUP(F410,classifications!I$2:K$28,3,FALSE))</f>
        <v>Predominantly Rural</v>
      </c>
      <c r="I410" s="29">
        <v>290</v>
      </c>
      <c r="J410" s="29">
        <v>70</v>
      </c>
      <c r="K410" s="29">
        <v>0</v>
      </c>
      <c r="L410" s="29">
        <v>360</v>
      </c>
      <c r="M410" s="25"/>
      <c r="N410" s="29">
        <v>220</v>
      </c>
      <c r="O410" s="25">
        <v>30</v>
      </c>
      <c r="P410" s="25">
        <v>0</v>
      </c>
      <c r="Q410" s="25">
        <v>250</v>
      </c>
      <c r="T410" s="25"/>
      <c r="U410" s="25"/>
      <c r="V410" s="25"/>
      <c r="W410" s="25"/>
      <c r="X410" s="25"/>
      <c r="Y410" s="25"/>
      <c r="Z410" s="25"/>
      <c r="AA410" s="25"/>
      <c r="AB410" s="25"/>
      <c r="AC410" s="25"/>
      <c r="AD410" s="25"/>
      <c r="AE410" s="29"/>
      <c r="AF410" s="29"/>
      <c r="AG410" s="29"/>
      <c r="AH410" s="29"/>
      <c r="AI410" s="29"/>
      <c r="AJ410" s="29"/>
      <c r="AK410" s="29"/>
      <c r="AL410" s="29"/>
      <c r="AM410" s="29"/>
    </row>
    <row r="411" spans="1:39" x14ac:dyDescent="0.3">
      <c r="A411" s="108"/>
      <c r="B411" s="108"/>
      <c r="C411" s="108"/>
      <c r="D411" s="108"/>
      <c r="E411" s="108"/>
      <c r="F411" s="108"/>
      <c r="G411" s="108"/>
      <c r="H411" s="108"/>
      <c r="I411" s="25"/>
      <c r="J411" s="25"/>
      <c r="K411" s="25"/>
      <c r="L411" s="25"/>
      <c r="M411" s="25"/>
      <c r="N411" s="25"/>
      <c r="O411" s="106" t="s">
        <v>1365</v>
      </c>
      <c r="P411" s="106" t="s">
        <v>1365</v>
      </c>
      <c r="Q411" s="106" t="s">
        <v>1365</v>
      </c>
      <c r="T411" s="25"/>
      <c r="U411" s="25"/>
      <c r="V411" s="25"/>
      <c r="W411" s="25"/>
      <c r="X411" s="25"/>
      <c r="Y411" s="25"/>
      <c r="Z411" s="25"/>
      <c r="AA411" s="25"/>
      <c r="AB411" s="25"/>
      <c r="AC411" s="25"/>
      <c r="AD411" s="25"/>
      <c r="AE411" s="29"/>
      <c r="AF411" s="29"/>
      <c r="AG411" s="29"/>
      <c r="AH411" s="29"/>
      <c r="AI411" s="29"/>
      <c r="AJ411" s="29"/>
      <c r="AK411" s="29"/>
      <c r="AL411" s="29"/>
      <c r="AM411" s="29"/>
    </row>
    <row r="412" spans="1:39" ht="52.8" x14ac:dyDescent="0.3">
      <c r="A412" s="108"/>
      <c r="B412" s="108" t="s">
        <v>1420</v>
      </c>
      <c r="C412" s="108" t="s">
        <v>608</v>
      </c>
      <c r="D412" s="108"/>
      <c r="E412" s="108" t="s">
        <v>609</v>
      </c>
      <c r="F412" s="108" t="s">
        <v>609</v>
      </c>
      <c r="G412" s="108" t="str">
        <f>VLOOKUP(F412,regions!A$2:C$419,3,FALSE)</f>
        <v>Shire county</v>
      </c>
      <c r="H412" s="108"/>
      <c r="I412" s="25" t="s">
        <v>1370</v>
      </c>
      <c r="J412" s="25" t="s">
        <v>1370</v>
      </c>
      <c r="K412" s="25" t="s">
        <v>1370</v>
      </c>
      <c r="L412" s="25" t="s">
        <v>1370</v>
      </c>
      <c r="M412" s="25"/>
      <c r="N412" s="25" t="s">
        <v>1370</v>
      </c>
      <c r="O412" s="25" t="s">
        <v>1370</v>
      </c>
      <c r="P412" s="25" t="s">
        <v>1370</v>
      </c>
      <c r="Q412" s="25" t="s">
        <v>1370</v>
      </c>
      <c r="T412" s="25"/>
      <c r="U412" s="25"/>
      <c r="V412" s="25"/>
      <c r="W412" s="25"/>
      <c r="X412" s="25"/>
      <c r="Y412" s="25"/>
      <c r="Z412" s="25"/>
      <c r="AA412" s="25"/>
      <c r="AB412" s="25"/>
      <c r="AC412" s="25"/>
      <c r="AD412" s="25"/>
      <c r="AE412" s="29"/>
      <c r="AF412" s="29"/>
      <c r="AG412" s="29"/>
      <c r="AH412" s="29"/>
      <c r="AI412" s="29"/>
      <c r="AJ412" s="29"/>
      <c r="AK412" s="29"/>
      <c r="AL412" s="29"/>
      <c r="AM412" s="29"/>
    </row>
    <row r="413" spans="1:39" ht="52.8" x14ac:dyDescent="0.3">
      <c r="A413" s="108" t="s">
        <v>610</v>
      </c>
      <c r="B413" s="108" t="s">
        <v>611</v>
      </c>
      <c r="C413" s="108" t="s">
        <v>612</v>
      </c>
      <c r="D413" s="108"/>
      <c r="E413" s="108"/>
      <c r="F413" s="108" t="s">
        <v>613</v>
      </c>
      <c r="G413" s="108" t="str">
        <f>VLOOKUP(F413,regions!A$2:C$419,3,FALSE)</f>
        <v>Shire district</v>
      </c>
      <c r="H413" s="108" t="str">
        <f>IFERROR(VLOOKUP(F413,classifications!A$3:C$328,3,FALSE),VLOOKUP(F413,classifications!I$2:K$28,3,FALSE))</f>
        <v>Predominantly Urban</v>
      </c>
      <c r="I413" s="29">
        <v>50</v>
      </c>
      <c r="J413" s="29">
        <v>0</v>
      </c>
      <c r="K413" s="29">
        <v>0</v>
      </c>
      <c r="L413" s="29">
        <v>50</v>
      </c>
      <c r="M413" s="25"/>
      <c r="N413" s="29">
        <v>40</v>
      </c>
      <c r="O413" s="25">
        <v>0</v>
      </c>
      <c r="P413" s="25">
        <v>0</v>
      </c>
      <c r="Q413" s="25">
        <v>40</v>
      </c>
      <c r="T413" s="25"/>
      <c r="U413" s="25"/>
      <c r="V413" s="25"/>
      <c r="W413" s="25"/>
      <c r="X413" s="25"/>
      <c r="Y413" s="25"/>
      <c r="Z413" s="25"/>
      <c r="AA413" s="25"/>
      <c r="AB413" s="25"/>
      <c r="AC413" s="25"/>
      <c r="AD413" s="25"/>
      <c r="AE413" s="29"/>
      <c r="AF413" s="29"/>
      <c r="AG413" s="29"/>
      <c r="AH413" s="29"/>
      <c r="AI413" s="29"/>
      <c r="AJ413" s="29"/>
      <c r="AK413" s="29"/>
      <c r="AL413" s="29"/>
      <c r="AM413" s="29"/>
    </row>
    <row r="414" spans="1:39" ht="52.8" x14ac:dyDescent="0.3">
      <c r="A414" s="108" t="s">
        <v>614</v>
      </c>
      <c r="B414" s="108" t="s">
        <v>615</v>
      </c>
      <c r="C414" s="108" t="s">
        <v>616</v>
      </c>
      <c r="D414" s="108"/>
      <c r="E414" s="108"/>
      <c r="F414" s="108" t="s">
        <v>617</v>
      </c>
      <c r="G414" s="108" t="str">
        <f>VLOOKUP(F414,regions!A$2:C$419,3,FALSE)</f>
        <v>Shire district</v>
      </c>
      <c r="H414" s="108" t="str">
        <f>IFERROR(VLOOKUP(F414,classifications!A$3:C$328,3,FALSE),VLOOKUP(F414,classifications!I$2:K$28,3,FALSE))</f>
        <v>Urban with Significant Rural</v>
      </c>
      <c r="I414" s="29">
        <v>140</v>
      </c>
      <c r="J414" s="29">
        <v>0</v>
      </c>
      <c r="K414" s="29">
        <v>0</v>
      </c>
      <c r="L414" s="29">
        <v>140</v>
      </c>
      <c r="M414" s="25"/>
      <c r="N414" s="29">
        <v>130</v>
      </c>
      <c r="O414" s="25">
        <v>0</v>
      </c>
      <c r="P414" s="25">
        <v>0</v>
      </c>
      <c r="Q414" s="25">
        <v>130</v>
      </c>
      <c r="T414" s="25"/>
      <c r="U414" s="25"/>
      <c r="V414" s="25"/>
      <c r="W414" s="25"/>
      <c r="X414" s="25"/>
      <c r="Y414" s="25"/>
      <c r="Z414" s="25"/>
      <c r="AA414" s="25"/>
      <c r="AB414" s="25"/>
      <c r="AC414" s="25"/>
      <c r="AD414" s="25"/>
      <c r="AE414" s="29"/>
      <c r="AF414" s="29"/>
      <c r="AG414" s="29"/>
      <c r="AH414" s="29"/>
      <c r="AI414" s="29"/>
      <c r="AJ414" s="29"/>
      <c r="AK414" s="29"/>
      <c r="AL414" s="29"/>
      <c r="AM414" s="29"/>
    </row>
    <row r="415" spans="1:39" ht="52.8" x14ac:dyDescent="0.3">
      <c r="A415" s="108" t="s">
        <v>618</v>
      </c>
      <c r="B415" s="108" t="s">
        <v>619</v>
      </c>
      <c r="C415" s="108" t="s">
        <v>620</v>
      </c>
      <c r="D415" s="108"/>
      <c r="E415" s="108"/>
      <c r="F415" s="108" t="s">
        <v>621</v>
      </c>
      <c r="G415" s="108" t="str">
        <f>VLOOKUP(F415,regions!A$2:C$419,3,FALSE)</f>
        <v>Shire district</v>
      </c>
      <c r="H415" s="108" t="str">
        <f>IFERROR(VLOOKUP(F415,classifications!A$3:C$328,3,FALSE),VLOOKUP(F415,classifications!I$2:K$28,3,FALSE))</f>
        <v>Predominantly Rural</v>
      </c>
      <c r="I415" s="29">
        <v>100</v>
      </c>
      <c r="J415" s="29">
        <v>140</v>
      </c>
      <c r="K415" s="29">
        <v>0</v>
      </c>
      <c r="L415" s="29">
        <v>240</v>
      </c>
      <c r="M415" s="25"/>
      <c r="N415" s="29">
        <v>130</v>
      </c>
      <c r="O415" s="25">
        <v>30</v>
      </c>
      <c r="P415" s="25">
        <v>0</v>
      </c>
      <c r="Q415" s="25">
        <v>160</v>
      </c>
      <c r="T415" s="25"/>
      <c r="U415" s="25"/>
      <c r="V415" s="25"/>
      <c r="W415" s="25"/>
      <c r="X415" s="25"/>
      <c r="Y415" s="25"/>
      <c r="Z415" s="25"/>
      <c r="AA415" s="25"/>
      <c r="AB415" s="25"/>
      <c r="AC415" s="25"/>
      <c r="AD415" s="25"/>
      <c r="AE415" s="29"/>
      <c r="AF415" s="29"/>
      <c r="AG415" s="29"/>
      <c r="AH415" s="29"/>
      <c r="AI415" s="29"/>
      <c r="AJ415" s="29"/>
      <c r="AK415" s="29"/>
      <c r="AL415" s="29"/>
      <c r="AM415" s="29"/>
    </row>
    <row r="416" spans="1:39" ht="52.8" x14ac:dyDescent="0.3">
      <c r="A416" s="108" t="s">
        <v>622</v>
      </c>
      <c r="B416" s="108" t="s">
        <v>623</v>
      </c>
      <c r="C416" s="108" t="s">
        <v>624</v>
      </c>
      <c r="D416" s="108"/>
      <c r="E416" s="108"/>
      <c r="F416" s="108" t="s">
        <v>625</v>
      </c>
      <c r="G416" s="108" t="str">
        <f>VLOOKUP(F416,regions!A$2:C$419,3,FALSE)</f>
        <v>Shire district</v>
      </c>
      <c r="H416" s="108" t="str">
        <f>IFERROR(VLOOKUP(F416,classifications!A$3:C$328,3,FALSE),VLOOKUP(F416,classifications!I$2:K$28,3,FALSE))</f>
        <v>Predominantly Rural</v>
      </c>
      <c r="I416" s="29">
        <v>110</v>
      </c>
      <c r="J416" s="29">
        <v>0</v>
      </c>
      <c r="K416" s="29">
        <v>0</v>
      </c>
      <c r="L416" s="29">
        <v>110</v>
      </c>
      <c r="M416" s="25"/>
      <c r="N416" s="29">
        <v>110</v>
      </c>
      <c r="O416" s="25">
        <v>10</v>
      </c>
      <c r="P416" s="25">
        <v>0</v>
      </c>
      <c r="Q416" s="25">
        <v>120</v>
      </c>
      <c r="T416" s="25"/>
      <c r="U416" s="25"/>
      <c r="V416" s="25"/>
      <c r="W416" s="25"/>
      <c r="X416" s="25"/>
      <c r="Y416" s="25"/>
      <c r="Z416" s="25"/>
      <c r="AA416" s="25"/>
      <c r="AB416" s="25"/>
      <c r="AC416" s="25"/>
      <c r="AD416" s="25"/>
      <c r="AE416" s="29"/>
      <c r="AF416" s="29"/>
      <c r="AG416" s="29"/>
      <c r="AH416" s="29"/>
      <c r="AI416" s="29"/>
      <c r="AJ416" s="29"/>
      <c r="AK416" s="29"/>
      <c r="AL416" s="29"/>
      <c r="AM416" s="29"/>
    </row>
    <row r="417" spans="1:39" ht="52.8" x14ac:dyDescent="0.3">
      <c r="A417" s="108" t="s">
        <v>626</v>
      </c>
      <c r="B417" s="108" t="s">
        <v>627</v>
      </c>
      <c r="C417" s="108" t="s">
        <v>628</v>
      </c>
      <c r="D417" s="108"/>
      <c r="E417" s="108"/>
      <c r="F417" s="108" t="s">
        <v>629</v>
      </c>
      <c r="G417" s="108" t="str">
        <f>VLOOKUP(F417,regions!A$2:C$419,3,FALSE)</f>
        <v>Shire district</v>
      </c>
      <c r="H417" s="108" t="str">
        <f>IFERROR(VLOOKUP(F417,classifications!A$3:C$328,3,FALSE),VLOOKUP(F417,classifications!I$2:K$28,3,FALSE))</f>
        <v>Predominantly Rural</v>
      </c>
      <c r="I417" s="29">
        <v>130</v>
      </c>
      <c r="J417" s="29">
        <v>0</v>
      </c>
      <c r="K417" s="29">
        <v>0</v>
      </c>
      <c r="L417" s="29">
        <v>130</v>
      </c>
      <c r="M417" s="25"/>
      <c r="N417" s="29">
        <v>180</v>
      </c>
      <c r="O417" s="25">
        <v>0</v>
      </c>
      <c r="P417" s="25">
        <v>0</v>
      </c>
      <c r="Q417" s="25">
        <v>180</v>
      </c>
      <c r="T417" s="25"/>
      <c r="U417" s="25"/>
      <c r="V417" s="25"/>
      <c r="W417" s="25"/>
      <c r="X417" s="25"/>
      <c r="Y417" s="25"/>
      <c r="Z417" s="25"/>
      <c r="AA417" s="25"/>
      <c r="AB417" s="25"/>
      <c r="AC417" s="25"/>
      <c r="AD417" s="25"/>
      <c r="AE417" s="29"/>
      <c r="AF417" s="29"/>
      <c r="AG417" s="29"/>
      <c r="AH417" s="29"/>
      <c r="AI417" s="29"/>
      <c r="AJ417" s="29"/>
      <c r="AK417" s="29"/>
      <c r="AL417" s="29"/>
      <c r="AM417" s="29"/>
    </row>
    <row r="418" spans="1:39" ht="52.8" x14ac:dyDescent="0.3">
      <c r="A418" s="108" t="s">
        <v>630</v>
      </c>
      <c r="B418" s="108" t="s">
        <v>631</v>
      </c>
      <c r="C418" s="108" t="s">
        <v>632</v>
      </c>
      <c r="D418" s="108"/>
      <c r="E418" s="108"/>
      <c r="F418" s="108" t="s">
        <v>633</v>
      </c>
      <c r="G418" s="108" t="str">
        <f>VLOOKUP(F418,regions!A$2:C$419,3,FALSE)</f>
        <v>Shire district</v>
      </c>
      <c r="H418" s="108" t="str">
        <f>IFERROR(VLOOKUP(F418,classifications!A$3:C$328,3,FALSE),VLOOKUP(F418,classifications!I$2:K$28,3,FALSE))</f>
        <v>Predominantly Urban</v>
      </c>
      <c r="I418" s="25" t="s">
        <v>1370</v>
      </c>
      <c r="J418" s="25" t="s">
        <v>1370</v>
      </c>
      <c r="K418" s="25" t="s">
        <v>1370</v>
      </c>
      <c r="L418" s="25" t="s">
        <v>1370</v>
      </c>
      <c r="M418" s="25"/>
      <c r="N418" s="25" t="s">
        <v>1370</v>
      </c>
      <c r="O418" s="25" t="s">
        <v>1370</v>
      </c>
      <c r="P418" s="25" t="s">
        <v>1370</v>
      </c>
      <c r="Q418" s="25" t="s">
        <v>1370</v>
      </c>
      <c r="T418" s="25"/>
      <c r="U418" s="25"/>
      <c r="V418" s="25"/>
      <c r="W418" s="25"/>
      <c r="X418" s="25"/>
      <c r="Y418" s="25"/>
      <c r="Z418" s="25"/>
      <c r="AA418" s="25"/>
      <c r="AB418" s="25"/>
      <c r="AC418" s="25"/>
      <c r="AD418" s="25"/>
      <c r="AE418" s="29"/>
      <c r="AF418" s="29"/>
      <c r="AG418" s="29"/>
      <c r="AH418" s="29"/>
      <c r="AI418" s="29"/>
      <c r="AJ418" s="29"/>
      <c r="AK418" s="29"/>
      <c r="AL418" s="29"/>
      <c r="AM418" s="29"/>
    </row>
    <row r="419" spans="1:39" x14ac:dyDescent="0.3">
      <c r="A419" s="108"/>
      <c r="B419" s="108"/>
      <c r="C419" s="108"/>
      <c r="D419" s="108"/>
      <c r="E419" s="108"/>
      <c r="F419" s="108"/>
      <c r="G419" s="108"/>
      <c r="H419" s="108"/>
      <c r="I419" s="25"/>
      <c r="J419" s="25"/>
      <c r="K419" s="25"/>
      <c r="L419" s="25"/>
      <c r="M419" s="25"/>
      <c r="N419" s="25"/>
      <c r="O419" s="106" t="s">
        <v>1365</v>
      </c>
      <c r="P419" s="106" t="s">
        <v>1365</v>
      </c>
      <c r="Q419" s="106" t="s">
        <v>1365</v>
      </c>
      <c r="T419" s="25"/>
      <c r="U419" s="25"/>
      <c r="V419" s="25"/>
      <c r="W419" s="25"/>
      <c r="X419" s="25"/>
      <c r="Y419" s="25"/>
      <c r="Z419" s="25"/>
      <c r="AA419" s="25"/>
      <c r="AB419" s="25"/>
      <c r="AC419" s="25"/>
      <c r="AD419" s="25"/>
      <c r="AE419" s="29"/>
      <c r="AF419" s="29"/>
      <c r="AG419" s="29"/>
      <c r="AH419" s="29"/>
      <c r="AI419" s="29"/>
      <c r="AJ419" s="29"/>
      <c r="AK419" s="29"/>
      <c r="AL419" s="29"/>
      <c r="AM419" s="29"/>
    </row>
    <row r="420" spans="1:39" ht="52.8" x14ac:dyDescent="0.3">
      <c r="A420" s="108"/>
      <c r="B420" s="108" t="s">
        <v>1421</v>
      </c>
      <c r="C420" s="108" t="s">
        <v>706</v>
      </c>
      <c r="D420" s="108"/>
      <c r="E420" s="108" t="s">
        <v>707</v>
      </c>
      <c r="F420" s="108" t="s">
        <v>707</v>
      </c>
      <c r="G420" s="108" t="str">
        <f>VLOOKUP(F420,regions!A$2:C$419,3,FALSE)</f>
        <v>Shire county</v>
      </c>
      <c r="H420" s="108"/>
      <c r="I420" s="25" t="s">
        <v>1370</v>
      </c>
      <c r="J420" s="25" t="s">
        <v>1370</v>
      </c>
      <c r="K420" s="25" t="s">
        <v>1370</v>
      </c>
      <c r="L420" s="25" t="s">
        <v>1370</v>
      </c>
      <c r="M420" s="25"/>
      <c r="N420" s="25" t="s">
        <v>1370</v>
      </c>
      <c r="O420" s="25" t="s">
        <v>1370</v>
      </c>
      <c r="P420" s="25" t="s">
        <v>1370</v>
      </c>
      <c r="Q420" s="25" t="s">
        <v>1370</v>
      </c>
      <c r="T420" s="25"/>
      <c r="U420" s="25"/>
      <c r="V420" s="25"/>
      <c r="W420" s="25"/>
      <c r="X420" s="25"/>
      <c r="Y420" s="25"/>
      <c r="Z420" s="25"/>
      <c r="AA420" s="25"/>
      <c r="AB420" s="25"/>
      <c r="AC420" s="25"/>
      <c r="AD420" s="25"/>
      <c r="AE420" s="29"/>
      <c r="AF420" s="29"/>
      <c r="AG420" s="29"/>
      <c r="AH420" s="29"/>
      <c r="AI420" s="29"/>
      <c r="AJ420" s="29"/>
      <c r="AK420" s="29"/>
      <c r="AL420" s="29"/>
      <c r="AM420" s="29"/>
    </row>
    <row r="421" spans="1:39" ht="52.8" x14ac:dyDescent="0.3">
      <c r="A421" s="108" t="s">
        <v>708</v>
      </c>
      <c r="B421" s="108" t="s">
        <v>709</v>
      </c>
      <c r="C421" s="108" t="s">
        <v>710</v>
      </c>
      <c r="D421" s="108"/>
      <c r="E421" s="108"/>
      <c r="F421" s="108" t="s">
        <v>711</v>
      </c>
      <c r="G421" s="108" t="str">
        <f>VLOOKUP(F421,regions!A$2:C$419,3,FALSE)</f>
        <v>Shire district</v>
      </c>
      <c r="H421" s="108" t="str">
        <f>IFERROR(VLOOKUP(F421,classifications!A$3:C$328,3,FALSE),VLOOKUP(F421,classifications!I$2:K$28,3,FALSE))</f>
        <v>Predominantly Urban</v>
      </c>
      <c r="I421" s="29">
        <v>160</v>
      </c>
      <c r="J421" s="29">
        <v>0</v>
      </c>
      <c r="K421" s="29">
        <v>0</v>
      </c>
      <c r="L421" s="29">
        <v>160</v>
      </c>
      <c r="M421" s="25"/>
      <c r="N421" s="29">
        <v>180</v>
      </c>
      <c r="O421" s="25">
        <v>20</v>
      </c>
      <c r="P421" s="25">
        <v>0</v>
      </c>
      <c r="Q421" s="25">
        <v>200</v>
      </c>
      <c r="T421" s="25"/>
      <c r="U421" s="25"/>
      <c r="V421" s="25"/>
      <c r="W421" s="25"/>
      <c r="X421" s="25"/>
      <c r="Y421" s="25"/>
      <c r="Z421" s="25"/>
      <c r="AA421" s="25"/>
      <c r="AB421" s="25"/>
      <c r="AC421" s="25"/>
      <c r="AD421" s="25"/>
      <c r="AE421" s="29"/>
      <c r="AF421" s="29"/>
      <c r="AG421" s="29"/>
      <c r="AH421" s="29"/>
      <c r="AI421" s="29"/>
      <c r="AJ421" s="29"/>
      <c r="AK421" s="29"/>
      <c r="AL421" s="29"/>
      <c r="AM421" s="29"/>
    </row>
    <row r="422" spans="1:39" ht="52.8" x14ac:dyDescent="0.3">
      <c r="A422" s="108" t="s">
        <v>712</v>
      </c>
      <c r="B422" s="108" t="s">
        <v>713</v>
      </c>
      <c r="C422" s="108" t="s">
        <v>714</v>
      </c>
      <c r="D422" s="108"/>
      <c r="E422" s="108"/>
      <c r="F422" s="108" t="s">
        <v>715</v>
      </c>
      <c r="G422" s="108" t="str">
        <f>VLOOKUP(F422,regions!A$2:C$419,3,FALSE)</f>
        <v>Shire district</v>
      </c>
      <c r="H422" s="108" t="str">
        <f>IFERROR(VLOOKUP(F422,classifications!A$3:C$328,3,FALSE),VLOOKUP(F422,classifications!I$2:K$28,3,FALSE))</f>
        <v>Predominantly Rural</v>
      </c>
      <c r="I422" s="29">
        <v>120</v>
      </c>
      <c r="J422" s="29">
        <v>40</v>
      </c>
      <c r="K422" s="29">
        <v>0</v>
      </c>
      <c r="L422" s="29">
        <v>160</v>
      </c>
      <c r="M422" s="25"/>
      <c r="N422" s="29">
        <v>150</v>
      </c>
      <c r="O422" s="25">
        <v>10</v>
      </c>
      <c r="P422" s="25">
        <v>0</v>
      </c>
      <c r="Q422" s="25">
        <v>160</v>
      </c>
      <c r="T422" s="25"/>
      <c r="U422" s="25"/>
      <c r="V422" s="25"/>
      <c r="W422" s="25"/>
      <c r="X422" s="25"/>
      <c r="Y422" s="25"/>
      <c r="Z422" s="25"/>
      <c r="AA422" s="25"/>
      <c r="AB422" s="25"/>
      <c r="AC422" s="25"/>
      <c r="AD422" s="25"/>
      <c r="AE422" s="29"/>
      <c r="AF422" s="29"/>
      <c r="AG422" s="29"/>
      <c r="AH422" s="29"/>
      <c r="AI422" s="29"/>
      <c r="AJ422" s="29"/>
      <c r="AK422" s="29"/>
      <c r="AL422" s="29"/>
      <c r="AM422" s="29"/>
    </row>
    <row r="423" spans="1:39" ht="52.8" x14ac:dyDescent="0.3">
      <c r="A423" s="108" t="s">
        <v>716</v>
      </c>
      <c r="B423" s="108" t="s">
        <v>717</v>
      </c>
      <c r="C423" s="108" t="s">
        <v>718</v>
      </c>
      <c r="D423" s="108"/>
      <c r="E423" s="108"/>
      <c r="F423" s="108" t="s">
        <v>719</v>
      </c>
      <c r="G423" s="108" t="str">
        <f>VLOOKUP(F423,regions!A$2:C$419,3,FALSE)</f>
        <v>Shire district</v>
      </c>
      <c r="H423" s="108" t="str">
        <f>IFERROR(VLOOKUP(F423,classifications!A$3:C$328,3,FALSE),VLOOKUP(F423,classifications!I$2:K$28,3,FALSE))</f>
        <v>Predominantly Rural</v>
      </c>
      <c r="I423" s="25" t="s">
        <v>1370</v>
      </c>
      <c r="J423" s="25" t="s">
        <v>1370</v>
      </c>
      <c r="K423" s="25" t="s">
        <v>1370</v>
      </c>
      <c r="L423" s="25" t="s">
        <v>1370</v>
      </c>
      <c r="M423" s="25"/>
      <c r="N423" s="25" t="s">
        <v>1370</v>
      </c>
      <c r="O423" s="25" t="s">
        <v>1370</v>
      </c>
      <c r="P423" s="25" t="s">
        <v>1370</v>
      </c>
      <c r="Q423" s="25" t="s">
        <v>1370</v>
      </c>
      <c r="T423" s="25"/>
      <c r="U423" s="25"/>
      <c r="V423" s="25"/>
      <c r="W423" s="25"/>
      <c r="X423" s="25"/>
      <c r="Y423" s="25"/>
      <c r="Z423" s="25"/>
      <c r="AA423" s="25"/>
      <c r="AB423" s="25"/>
      <c r="AC423" s="25"/>
      <c r="AD423" s="25"/>
      <c r="AE423" s="29"/>
      <c r="AF423" s="29"/>
      <c r="AG423" s="29"/>
      <c r="AH423" s="29"/>
      <c r="AI423" s="29"/>
      <c r="AJ423" s="29"/>
      <c r="AK423" s="29"/>
      <c r="AL423" s="29"/>
      <c r="AM423" s="29"/>
    </row>
    <row r="424" spans="1:39" ht="52.8" x14ac:dyDescent="0.3">
      <c r="A424" s="108" t="s">
        <v>720</v>
      </c>
      <c r="B424" s="108" t="s">
        <v>721</v>
      </c>
      <c r="C424" s="108" t="s">
        <v>722</v>
      </c>
      <c r="D424" s="108"/>
      <c r="E424" s="108"/>
      <c r="F424" s="108" t="s">
        <v>723</v>
      </c>
      <c r="G424" s="108" t="str">
        <f>VLOOKUP(F424,regions!A$2:C$419,3,FALSE)</f>
        <v>Shire district</v>
      </c>
      <c r="H424" s="108" t="str">
        <f>IFERROR(VLOOKUP(F424,classifications!A$3:C$328,3,FALSE),VLOOKUP(F424,classifications!I$2:K$28,3,FALSE))</f>
        <v>Predominantly Urban</v>
      </c>
      <c r="I424" s="29">
        <v>390</v>
      </c>
      <c r="J424" s="29">
        <v>220</v>
      </c>
      <c r="K424" s="29">
        <v>0</v>
      </c>
      <c r="L424" s="29">
        <v>610</v>
      </c>
      <c r="M424" s="25"/>
      <c r="N424" s="29">
        <v>440</v>
      </c>
      <c r="O424" s="25">
        <v>160</v>
      </c>
      <c r="P424" s="25">
        <v>0</v>
      </c>
      <c r="Q424" s="25">
        <v>600</v>
      </c>
      <c r="T424" s="25"/>
      <c r="U424" s="25"/>
      <c r="V424" s="25"/>
      <c r="W424" s="25"/>
      <c r="X424" s="25"/>
      <c r="Y424" s="25"/>
      <c r="Z424" s="25"/>
      <c r="AA424" s="25"/>
      <c r="AB424" s="25"/>
      <c r="AC424" s="25"/>
      <c r="AD424" s="25"/>
      <c r="AE424" s="29"/>
      <c r="AF424" s="29"/>
      <c r="AG424" s="29"/>
      <c r="AH424" s="29"/>
      <c r="AI424" s="29"/>
      <c r="AJ424" s="29"/>
      <c r="AK424" s="29"/>
      <c r="AL424" s="29"/>
      <c r="AM424" s="29"/>
    </row>
    <row r="425" spans="1:39" ht="52.8" x14ac:dyDescent="0.3">
      <c r="A425" s="108" t="s">
        <v>724</v>
      </c>
      <c r="B425" s="108" t="s">
        <v>725</v>
      </c>
      <c r="C425" s="108" t="s">
        <v>726</v>
      </c>
      <c r="D425" s="108"/>
      <c r="E425" s="108"/>
      <c r="F425" s="108" t="s">
        <v>727</v>
      </c>
      <c r="G425" s="108" t="str">
        <f>VLOOKUP(F425,regions!A$2:C$419,3,FALSE)</f>
        <v>Shire district</v>
      </c>
      <c r="H425" s="108" t="str">
        <f>IFERROR(VLOOKUP(F425,classifications!A$3:C$328,3,FALSE),VLOOKUP(F425,classifications!I$2:K$28,3,FALSE))</f>
        <v>Urban with Significant Rural</v>
      </c>
      <c r="I425" s="29">
        <v>170</v>
      </c>
      <c r="J425" s="29">
        <v>10</v>
      </c>
      <c r="K425" s="29">
        <v>0</v>
      </c>
      <c r="L425" s="29">
        <v>190</v>
      </c>
      <c r="M425" s="25"/>
      <c r="N425" s="29">
        <v>210</v>
      </c>
      <c r="O425" s="25">
        <v>70</v>
      </c>
      <c r="P425" s="25">
        <v>0</v>
      </c>
      <c r="Q425" s="25">
        <v>280</v>
      </c>
      <c r="T425" s="25"/>
      <c r="U425" s="25"/>
      <c r="V425" s="25"/>
      <c r="W425" s="25"/>
      <c r="X425" s="25"/>
      <c r="Y425" s="25"/>
      <c r="Z425" s="25"/>
      <c r="AA425" s="25"/>
      <c r="AB425" s="25"/>
      <c r="AC425" s="25"/>
      <c r="AD425" s="25"/>
      <c r="AE425" s="29"/>
      <c r="AF425" s="29"/>
      <c r="AG425" s="29"/>
      <c r="AH425" s="29"/>
      <c r="AI425" s="29"/>
      <c r="AJ425" s="29"/>
      <c r="AK425" s="29"/>
      <c r="AL425" s="29"/>
      <c r="AM425" s="29"/>
    </row>
    <row r="426" spans="1:39" ht="52.8" x14ac:dyDescent="0.3">
      <c r="A426" s="108" t="s">
        <v>728</v>
      </c>
      <c r="B426" s="108" t="s">
        <v>729</v>
      </c>
      <c r="C426" s="108" t="s">
        <v>730</v>
      </c>
      <c r="D426" s="108"/>
      <c r="E426" s="108"/>
      <c r="F426" s="108" t="s">
        <v>731</v>
      </c>
      <c r="G426" s="108" t="str">
        <f>VLOOKUP(F426,regions!A$2:C$419,3,FALSE)</f>
        <v>Shire district</v>
      </c>
      <c r="H426" s="108" t="str">
        <f>IFERROR(VLOOKUP(F426,classifications!A$3:C$328,3,FALSE),VLOOKUP(F426,classifications!I$2:K$28,3,FALSE))</f>
        <v>Predominantly Rural</v>
      </c>
      <c r="I426" s="29">
        <v>280</v>
      </c>
      <c r="J426" s="29">
        <v>30</v>
      </c>
      <c r="K426" s="29">
        <v>0</v>
      </c>
      <c r="L426" s="29">
        <v>300</v>
      </c>
      <c r="M426" s="25"/>
      <c r="N426" s="29">
        <v>300</v>
      </c>
      <c r="O426" s="25">
        <v>40</v>
      </c>
      <c r="P426" s="25">
        <v>0</v>
      </c>
      <c r="Q426" s="25">
        <v>330</v>
      </c>
      <c r="T426" s="25"/>
      <c r="U426" s="25"/>
      <c r="V426" s="25"/>
      <c r="W426" s="25"/>
      <c r="X426" s="25"/>
      <c r="Y426" s="25"/>
      <c r="Z426" s="25"/>
      <c r="AA426" s="25"/>
      <c r="AB426" s="25"/>
      <c r="AC426" s="25"/>
      <c r="AD426" s="25"/>
      <c r="AE426" s="29"/>
      <c r="AF426" s="29"/>
      <c r="AG426" s="29"/>
      <c r="AH426" s="29"/>
      <c r="AI426" s="29"/>
      <c r="AJ426" s="29"/>
      <c r="AK426" s="29"/>
      <c r="AL426" s="29"/>
      <c r="AM426" s="29"/>
    </row>
    <row r="427" spans="1:39" x14ac:dyDescent="0.3">
      <c r="A427" s="108"/>
      <c r="B427" s="108"/>
      <c r="C427" s="108"/>
      <c r="D427" s="108"/>
      <c r="E427" s="108"/>
      <c r="F427" s="108"/>
      <c r="G427" s="108"/>
      <c r="H427" s="108"/>
      <c r="I427" s="25"/>
      <c r="J427" s="25"/>
      <c r="K427" s="25"/>
      <c r="L427" s="25"/>
      <c r="M427" s="25"/>
      <c r="N427" s="25"/>
      <c r="O427" s="106" t="s">
        <v>1365</v>
      </c>
      <c r="P427" s="106" t="s">
        <v>1365</v>
      </c>
      <c r="Q427" s="106" t="s">
        <v>1365</v>
      </c>
      <c r="T427" s="25"/>
      <c r="U427" s="25"/>
      <c r="V427" s="25"/>
      <c r="W427" s="25"/>
      <c r="X427" s="25"/>
      <c r="Y427" s="25"/>
      <c r="Z427" s="25"/>
      <c r="AA427" s="25"/>
      <c r="AB427" s="25"/>
      <c r="AC427" s="25"/>
      <c r="AD427" s="25"/>
      <c r="AE427" s="29"/>
      <c r="AF427" s="29"/>
      <c r="AG427" s="29"/>
      <c r="AH427" s="29"/>
      <c r="AI427" s="29"/>
      <c r="AJ427" s="29"/>
      <c r="AK427" s="29"/>
      <c r="AL427" s="29"/>
      <c r="AM427" s="29"/>
    </row>
    <row r="428" spans="1:39" ht="52.8" x14ac:dyDescent="0.3">
      <c r="A428" s="108"/>
      <c r="B428" s="108" t="s">
        <v>1369</v>
      </c>
      <c r="C428" s="108" t="s">
        <v>1121</v>
      </c>
      <c r="D428" s="108"/>
      <c r="E428" s="108" t="s">
        <v>1122</v>
      </c>
      <c r="F428" s="108" t="s">
        <v>1122</v>
      </c>
      <c r="G428" s="108" t="str">
        <f>VLOOKUP(F428,regions!A$2:C$419,3,FALSE)</f>
        <v>Shire county</v>
      </c>
      <c r="H428" s="108"/>
      <c r="I428" s="25" t="s">
        <v>1370</v>
      </c>
      <c r="J428" s="25" t="s">
        <v>1370</v>
      </c>
      <c r="K428" s="25" t="s">
        <v>1370</v>
      </c>
      <c r="L428" s="25" t="s">
        <v>1370</v>
      </c>
      <c r="M428" s="25"/>
      <c r="N428" s="25" t="s">
        <v>1370</v>
      </c>
      <c r="O428" s="25" t="s">
        <v>1370</v>
      </c>
      <c r="P428" s="25" t="s">
        <v>1370</v>
      </c>
      <c r="Q428" s="25" t="s">
        <v>1370</v>
      </c>
      <c r="T428" s="25"/>
      <c r="U428" s="25"/>
      <c r="V428" s="25"/>
      <c r="W428" s="25"/>
      <c r="X428" s="25"/>
      <c r="Y428" s="25"/>
      <c r="Z428" s="25"/>
      <c r="AA428" s="25"/>
      <c r="AB428" s="25"/>
      <c r="AC428" s="25"/>
      <c r="AD428" s="25"/>
      <c r="AE428" s="29"/>
      <c r="AF428" s="29"/>
      <c r="AG428" s="29"/>
      <c r="AH428" s="29"/>
      <c r="AI428" s="29"/>
      <c r="AJ428" s="29"/>
      <c r="AK428" s="29"/>
      <c r="AL428" s="29"/>
      <c r="AM428" s="29"/>
    </row>
    <row r="429" spans="1:39" ht="52.8" x14ac:dyDescent="0.3">
      <c r="A429" s="108" t="s">
        <v>1123</v>
      </c>
      <c r="B429" s="108" t="s">
        <v>1124</v>
      </c>
      <c r="C429" s="108" t="s">
        <v>1125</v>
      </c>
      <c r="D429" s="108"/>
      <c r="E429" s="108"/>
      <c r="F429" s="108" t="s">
        <v>1126</v>
      </c>
      <c r="G429" s="108" t="str">
        <f>VLOOKUP(F429,regions!A$2:C$419,3,FALSE)</f>
        <v>Shire district</v>
      </c>
      <c r="H429" s="108" t="str">
        <f>IFERROR(VLOOKUP(F429,classifications!A$3:C$328,3,FALSE),VLOOKUP(F429,classifications!I$2:K$28,3,FALSE))</f>
        <v>Predominantly Rural</v>
      </c>
      <c r="I429" s="29">
        <v>240</v>
      </c>
      <c r="J429" s="29">
        <v>80</v>
      </c>
      <c r="K429" s="29">
        <v>0</v>
      </c>
      <c r="L429" s="29">
        <v>320</v>
      </c>
      <c r="M429" s="25"/>
      <c r="N429" s="29">
        <v>290</v>
      </c>
      <c r="O429" s="25">
        <v>120</v>
      </c>
      <c r="P429" s="25">
        <v>0</v>
      </c>
      <c r="Q429" s="25">
        <v>410</v>
      </c>
      <c r="T429" s="25"/>
      <c r="U429" s="25"/>
      <c r="V429" s="25"/>
      <c r="W429" s="25"/>
      <c r="X429" s="25"/>
      <c r="Y429" s="25"/>
      <c r="Z429" s="25"/>
      <c r="AA429" s="25"/>
      <c r="AB429" s="25"/>
      <c r="AC429" s="25"/>
      <c r="AD429" s="25"/>
      <c r="AE429" s="29"/>
      <c r="AF429" s="29"/>
      <c r="AG429" s="29"/>
      <c r="AH429" s="29"/>
      <c r="AI429" s="29"/>
      <c r="AJ429" s="29"/>
      <c r="AK429" s="29"/>
      <c r="AL429" s="29"/>
      <c r="AM429" s="29"/>
    </row>
    <row r="430" spans="1:39" ht="52.8" x14ac:dyDescent="0.3">
      <c r="A430" s="108" t="s">
        <v>1127</v>
      </c>
      <c r="B430" s="108" t="s">
        <v>1128</v>
      </c>
      <c r="C430" s="108" t="s">
        <v>1129</v>
      </c>
      <c r="D430" s="108"/>
      <c r="E430" s="108"/>
      <c r="F430" s="108" t="s">
        <v>1130</v>
      </c>
      <c r="G430" s="108" t="str">
        <f>VLOOKUP(F430,regions!A$2:C$419,3,FALSE)</f>
        <v>Shire district</v>
      </c>
      <c r="H430" s="108" t="str">
        <f>IFERROR(VLOOKUP(F430,classifications!A$3:C$328,3,FALSE),VLOOKUP(F430,classifications!I$2:K$28,3,FALSE))</f>
        <v>Predominantly Rural</v>
      </c>
      <c r="I430" s="29">
        <v>260</v>
      </c>
      <c r="J430" s="29">
        <v>80</v>
      </c>
      <c r="K430" s="29">
        <v>0</v>
      </c>
      <c r="L430" s="29">
        <v>340</v>
      </c>
      <c r="M430" s="25"/>
      <c r="N430" s="29">
        <v>260</v>
      </c>
      <c r="O430" s="25">
        <v>60</v>
      </c>
      <c r="P430" s="25">
        <v>0</v>
      </c>
      <c r="Q430" s="25">
        <v>320</v>
      </c>
      <c r="T430" s="25"/>
      <c r="U430" s="25"/>
      <c r="V430" s="25"/>
      <c r="W430" s="25"/>
      <c r="X430" s="25"/>
      <c r="Y430" s="25"/>
      <c r="Z430" s="25"/>
      <c r="AA430" s="25"/>
      <c r="AB430" s="25"/>
      <c r="AC430" s="25"/>
      <c r="AD430" s="25"/>
      <c r="AE430" s="29"/>
      <c r="AF430" s="29"/>
      <c r="AG430" s="29"/>
      <c r="AH430" s="29"/>
      <c r="AI430" s="29"/>
      <c r="AJ430" s="29"/>
      <c r="AK430" s="29"/>
      <c r="AL430" s="29"/>
      <c r="AM430" s="29"/>
    </row>
    <row r="431" spans="1:39" ht="52.8" x14ac:dyDescent="0.3">
      <c r="A431" s="108" t="s">
        <v>1131</v>
      </c>
      <c r="B431" s="108" t="s">
        <v>1132</v>
      </c>
      <c r="C431" s="108" t="s">
        <v>1133</v>
      </c>
      <c r="D431" s="108"/>
      <c r="E431" s="108"/>
      <c r="F431" s="108" t="s">
        <v>1134</v>
      </c>
      <c r="G431" s="108" t="str">
        <f>VLOOKUP(F431,regions!A$2:C$419,3,FALSE)</f>
        <v>Shire district</v>
      </c>
      <c r="H431" s="108" t="str">
        <f>IFERROR(VLOOKUP(F431,classifications!A$3:C$328,3,FALSE),VLOOKUP(F431,classifications!I$2:K$28,3,FALSE))</f>
        <v>Predominantly Rural</v>
      </c>
      <c r="I431" s="29">
        <v>300</v>
      </c>
      <c r="J431" s="29">
        <v>350</v>
      </c>
      <c r="K431" s="29">
        <v>0</v>
      </c>
      <c r="L431" s="29">
        <v>650</v>
      </c>
      <c r="M431" s="25"/>
      <c r="N431" s="29">
        <v>220</v>
      </c>
      <c r="O431" s="25">
        <v>190</v>
      </c>
      <c r="P431" s="25">
        <v>0</v>
      </c>
      <c r="Q431" s="25">
        <v>410</v>
      </c>
      <c r="T431" s="25"/>
      <c r="U431" s="25"/>
      <c r="V431" s="25"/>
      <c r="W431" s="25"/>
      <c r="X431" s="25"/>
      <c r="Y431" s="25"/>
      <c r="Z431" s="25"/>
      <c r="AA431" s="25"/>
      <c r="AB431" s="25"/>
      <c r="AC431" s="25"/>
      <c r="AD431" s="25"/>
      <c r="AE431" s="29"/>
      <c r="AF431" s="29"/>
      <c r="AG431" s="29"/>
      <c r="AH431" s="29"/>
      <c r="AI431" s="29"/>
      <c r="AJ431" s="29"/>
      <c r="AK431" s="29"/>
      <c r="AL431" s="29"/>
      <c r="AM431" s="29"/>
    </row>
    <row r="432" spans="1:39" ht="52.8" x14ac:dyDescent="0.3">
      <c r="A432" s="108" t="s">
        <v>1135</v>
      </c>
      <c r="B432" s="108" t="s">
        <v>1136</v>
      </c>
      <c r="C432" s="108" t="s">
        <v>1137</v>
      </c>
      <c r="D432" s="108"/>
      <c r="E432" s="108"/>
      <c r="F432" s="108" t="s">
        <v>1138</v>
      </c>
      <c r="G432" s="108" t="str">
        <f>VLOOKUP(F432,regions!A$2:C$419,3,FALSE)</f>
        <v>Shire district</v>
      </c>
      <c r="H432" s="108" t="str">
        <f>IFERROR(VLOOKUP(F432,classifications!A$3:C$328,3,FALSE),VLOOKUP(F432,classifications!I$2:K$28,3,FALSE))</f>
        <v>Urban with Significant Rural</v>
      </c>
      <c r="I432" s="25" t="s">
        <v>1370</v>
      </c>
      <c r="J432" s="25" t="s">
        <v>1370</v>
      </c>
      <c r="K432" s="25" t="s">
        <v>1370</v>
      </c>
      <c r="L432" s="25" t="s">
        <v>1370</v>
      </c>
      <c r="M432" s="25"/>
      <c r="N432" s="25" t="s">
        <v>1370</v>
      </c>
      <c r="O432" s="25" t="s">
        <v>1370</v>
      </c>
      <c r="P432" s="25" t="s">
        <v>1370</v>
      </c>
      <c r="Q432" s="25" t="s">
        <v>1370</v>
      </c>
      <c r="T432" s="25"/>
      <c r="U432" s="25"/>
      <c r="V432" s="25"/>
      <c r="W432" s="25"/>
      <c r="X432" s="25"/>
      <c r="Y432" s="25"/>
      <c r="Z432" s="25"/>
      <c r="AA432" s="25"/>
      <c r="AB432" s="25"/>
      <c r="AC432" s="25"/>
      <c r="AD432" s="25"/>
      <c r="AE432" s="29"/>
      <c r="AF432" s="29"/>
      <c r="AG432" s="29"/>
      <c r="AH432" s="29"/>
      <c r="AI432" s="29"/>
      <c r="AJ432" s="29"/>
      <c r="AK432" s="29"/>
      <c r="AL432" s="29"/>
      <c r="AM432" s="29"/>
    </row>
    <row r="433" spans="1:39" ht="52.8" x14ac:dyDescent="0.3">
      <c r="A433" s="108" t="s">
        <v>1139</v>
      </c>
      <c r="B433" s="108" t="s">
        <v>1140</v>
      </c>
      <c r="C433" s="108" t="s">
        <v>1141</v>
      </c>
      <c r="D433" s="108"/>
      <c r="E433" s="108"/>
      <c r="F433" s="108" t="s">
        <v>1142</v>
      </c>
      <c r="G433" s="108" t="str">
        <f>VLOOKUP(F433,regions!A$2:C$419,3,FALSE)</f>
        <v>Shire district</v>
      </c>
      <c r="H433" s="108" t="str">
        <f>IFERROR(VLOOKUP(F433,classifications!A$3:C$328,3,FALSE),VLOOKUP(F433,classifications!I$2:K$28,3,FALSE))</f>
        <v>Predominantly Rural</v>
      </c>
      <c r="I433" s="29">
        <v>50</v>
      </c>
      <c r="J433" s="29">
        <v>10</v>
      </c>
      <c r="K433" s="29">
        <v>0</v>
      </c>
      <c r="L433" s="29">
        <v>60</v>
      </c>
      <c r="M433" s="25"/>
      <c r="N433" s="29">
        <v>30</v>
      </c>
      <c r="O433" s="25">
        <v>20</v>
      </c>
      <c r="P433" s="25">
        <v>0</v>
      </c>
      <c r="Q433" s="25">
        <v>50</v>
      </c>
      <c r="T433" s="25"/>
      <c r="U433" s="25"/>
      <c r="V433" s="25"/>
      <c r="W433" s="25"/>
      <c r="X433" s="25"/>
      <c r="Y433" s="25"/>
      <c r="Z433" s="25"/>
      <c r="AA433" s="25"/>
      <c r="AB433" s="25"/>
      <c r="AC433" s="25"/>
      <c r="AD433" s="25"/>
      <c r="AE433" s="29"/>
      <c r="AF433" s="29"/>
      <c r="AG433" s="29"/>
      <c r="AH433" s="29"/>
      <c r="AI433" s="29"/>
      <c r="AJ433" s="29"/>
      <c r="AK433" s="29"/>
      <c r="AL433" s="29"/>
      <c r="AM433" s="29"/>
    </row>
    <row r="434" spans="1:39" x14ac:dyDescent="0.3">
      <c r="A434" s="108"/>
      <c r="B434" s="108"/>
      <c r="C434" s="108"/>
      <c r="D434" s="108"/>
      <c r="E434" s="108"/>
      <c r="F434" s="108"/>
      <c r="G434" s="108"/>
      <c r="H434" s="108"/>
      <c r="I434" s="25"/>
      <c r="J434" s="25"/>
      <c r="K434" s="25"/>
      <c r="L434" s="25"/>
      <c r="M434" s="25"/>
      <c r="N434" s="25"/>
      <c r="O434" s="106" t="s">
        <v>1365</v>
      </c>
      <c r="P434" s="106" t="s">
        <v>1365</v>
      </c>
      <c r="Q434" s="106" t="s">
        <v>1365</v>
      </c>
    </row>
    <row r="435" spans="1:39" x14ac:dyDescent="0.3">
      <c r="A435" s="108"/>
      <c r="B435" s="108"/>
      <c r="C435" s="108"/>
      <c r="D435" s="108"/>
      <c r="E435" s="108"/>
      <c r="F435" s="108"/>
      <c r="G435" s="108"/>
      <c r="H435" s="108"/>
      <c r="I435" s="25"/>
      <c r="J435" s="25"/>
      <c r="K435" s="25"/>
      <c r="L435" s="25"/>
      <c r="M435" s="25"/>
      <c r="N435" s="25"/>
      <c r="O435" s="25"/>
      <c r="P435" s="25"/>
      <c r="Q435" s="25"/>
    </row>
    <row r="436" spans="1:39" s="90" customFormat="1" ht="16.5" customHeight="1" x14ac:dyDescent="0.25">
      <c r="A436" s="458" t="s">
        <v>1422</v>
      </c>
      <c r="B436" s="459"/>
      <c r="C436" s="459"/>
      <c r="D436" s="459"/>
      <c r="E436" s="459"/>
      <c r="F436" s="459"/>
      <c r="G436" s="459"/>
      <c r="H436" s="459"/>
      <c r="I436" s="459"/>
      <c r="J436" s="459"/>
      <c r="K436" s="459"/>
      <c r="L436" s="459"/>
      <c r="M436" s="459"/>
      <c r="N436" s="459"/>
      <c r="O436" s="459"/>
      <c r="P436" s="459"/>
      <c r="Q436" s="459"/>
    </row>
    <row r="437" spans="1:39" x14ac:dyDescent="0.3">
      <c r="A437" s="107" t="s">
        <v>1423</v>
      </c>
      <c r="N437" s="460"/>
      <c r="O437" s="461"/>
      <c r="P437" s="461"/>
      <c r="Q437" s="461"/>
    </row>
    <row r="438" spans="1:39" x14ac:dyDescent="0.3">
      <c r="A438" s="107" t="s">
        <v>1424</v>
      </c>
      <c r="I438" s="42" t="s">
        <v>1425</v>
      </c>
    </row>
    <row r="439" spans="1:39" x14ac:dyDescent="0.3">
      <c r="A439" s="42" t="s">
        <v>1426</v>
      </c>
      <c r="B439" s="90"/>
      <c r="C439" s="90"/>
      <c r="D439" s="90"/>
      <c r="E439" s="90"/>
      <c r="F439" s="90"/>
      <c r="G439" s="90"/>
      <c r="H439" s="90"/>
      <c r="I439" s="42" t="s">
        <v>1336</v>
      </c>
      <c r="J439" s="90"/>
    </row>
    <row r="440" spans="1:39" x14ac:dyDescent="0.3">
      <c r="A440" s="107" t="s">
        <v>1427</v>
      </c>
      <c r="B440" s="90"/>
      <c r="C440" s="90"/>
      <c r="D440" s="90"/>
      <c r="E440" s="90"/>
      <c r="F440" s="90"/>
      <c r="G440" s="90"/>
      <c r="H440" s="90"/>
      <c r="I440" s="42" t="s">
        <v>1337</v>
      </c>
      <c r="J440" s="90"/>
    </row>
    <row r="441" spans="1:39" x14ac:dyDescent="0.3">
      <c r="A441" s="107" t="s">
        <v>1428</v>
      </c>
      <c r="B441" s="90"/>
      <c r="C441" s="90"/>
      <c r="D441" s="90"/>
      <c r="E441" s="90"/>
      <c r="F441" s="90"/>
      <c r="G441" s="90"/>
      <c r="H441" s="90"/>
      <c r="I441" s="42" t="s">
        <v>1339</v>
      </c>
      <c r="J441" s="90"/>
    </row>
    <row r="442" spans="1:39" x14ac:dyDescent="0.3">
      <c r="A442" s="42" t="s">
        <v>1429</v>
      </c>
      <c r="B442" s="90"/>
      <c r="C442" s="90"/>
      <c r="D442" s="90"/>
      <c r="E442" s="90"/>
      <c r="F442" s="90"/>
      <c r="G442" s="90"/>
      <c r="H442" s="90"/>
      <c r="I442" s="42"/>
      <c r="J442" s="90"/>
    </row>
    <row r="443" spans="1:39" x14ac:dyDescent="0.3">
      <c r="A443" s="107" t="s">
        <v>1430</v>
      </c>
      <c r="B443" s="90"/>
      <c r="C443" s="90"/>
      <c r="D443" s="90"/>
      <c r="E443" s="90"/>
      <c r="F443" s="90"/>
      <c r="G443" s="90"/>
      <c r="H443" s="90"/>
      <c r="I443" s="42"/>
      <c r="J443" s="90"/>
    </row>
    <row r="444" spans="1:39" x14ac:dyDescent="0.3">
      <c r="A444" s="107" t="s">
        <v>1431</v>
      </c>
      <c r="B444" s="90"/>
      <c r="C444" s="90"/>
      <c r="D444" s="90"/>
      <c r="E444" s="90"/>
      <c r="F444" s="90"/>
      <c r="G444" s="90"/>
      <c r="H444" s="90"/>
      <c r="I444" s="42"/>
      <c r="J444" s="90"/>
    </row>
    <row r="445" spans="1:39" x14ac:dyDescent="0.3">
      <c r="A445" s="107" t="s">
        <v>1432</v>
      </c>
      <c r="B445" s="90"/>
      <c r="C445" s="90"/>
      <c r="D445" s="90"/>
      <c r="E445" s="90"/>
      <c r="F445" s="90"/>
      <c r="G445" s="90"/>
      <c r="H445" s="90"/>
      <c r="I445" s="42"/>
      <c r="J445" s="90"/>
    </row>
    <row r="446" spans="1:39" x14ac:dyDescent="0.3">
      <c r="A446" s="107" t="s">
        <v>1433</v>
      </c>
      <c r="B446" s="90"/>
      <c r="C446" s="90"/>
      <c r="D446" s="90"/>
      <c r="E446" s="90"/>
      <c r="F446" s="90"/>
      <c r="G446" s="90"/>
      <c r="H446" s="90"/>
      <c r="I446" s="42"/>
      <c r="J446" s="90"/>
    </row>
    <row r="447" spans="1:39" x14ac:dyDescent="0.3">
      <c r="I447" s="42"/>
    </row>
    <row r="448" spans="1:39" x14ac:dyDescent="0.3">
      <c r="A448" s="107" t="s">
        <v>1434</v>
      </c>
      <c r="I448" s="42"/>
    </row>
    <row r="449" spans="1:1" x14ac:dyDescent="0.3">
      <c r="A449" s="42" t="s">
        <v>1435</v>
      </c>
    </row>
    <row r="451" spans="1:1" x14ac:dyDescent="0.3">
      <c r="A451" s="42" t="s">
        <v>1344</v>
      </c>
    </row>
    <row r="452" spans="1:1" x14ac:dyDescent="0.3">
      <c r="A452" s="42" t="s">
        <v>1346</v>
      </c>
    </row>
    <row r="453" spans="1:1" x14ac:dyDescent="0.3">
      <c r="A453" s="42" t="s">
        <v>1347</v>
      </c>
    </row>
    <row r="455" spans="1:1" x14ac:dyDescent="0.3">
      <c r="A455" s="42" t="s">
        <v>1348</v>
      </c>
    </row>
  </sheetData>
  <mergeCells count="2">
    <mergeCell ref="A436:Q436"/>
    <mergeCell ref="N437:Q437"/>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BF68E939648E41A7AD205F45E1D06E" ma:contentTypeVersion="15" ma:contentTypeDescription="Create a new document." ma:contentTypeScope="" ma:versionID="4211b96a87b18b543134fc5bf4321283">
  <xsd:schema xmlns:xsd="http://www.w3.org/2001/XMLSchema" xmlns:xs="http://www.w3.org/2001/XMLSchema" xmlns:p="http://schemas.microsoft.com/office/2006/metadata/properties" xmlns:ns2="70ca3b07-a5d4-4e6d-ab17-c6ed1d1ed637" xmlns:ns3="9b5c2d67-6ba8-4909-8871-d66aad70ec51" targetNamespace="http://schemas.microsoft.com/office/2006/metadata/properties" ma:root="true" ma:fieldsID="137ec0d3c1c1b14d1dbc5c16845cfa6a" ns2:_="" ns3:_="">
    <xsd:import namespace="70ca3b07-a5d4-4e6d-ab17-c6ed1d1ed637"/>
    <xsd:import namespace="9b5c2d67-6ba8-4909-8871-d66aad70ec5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ca3b07-a5d4-4e6d-ab17-c6ed1d1ed6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3521023f-0153-4dc7-835e-a6745b9e5ae3"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description="" ma:indexed="true" ma:internalName="MediaServiceLocatio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b5c2d67-6ba8-4909-8871-d66aad70ec51"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c6fe997d-d9c7-4433-a723-7a3c7010c55b}" ma:internalName="TaxCatchAll" ma:showField="CatchAllData" ma:web="9b5c2d67-6ba8-4909-8871-d66aad70ec51">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lcf76f155ced4ddcb4097134ff3c332f xmlns="70ca3b07-a5d4-4e6d-ab17-c6ed1d1ed637">
      <Terms xmlns="http://schemas.microsoft.com/office/infopath/2007/PartnerControls"/>
    </lcf76f155ced4ddcb4097134ff3c332f>
    <TaxCatchAll xmlns="9b5c2d67-6ba8-4909-8871-d66aad70ec51" xsi:nil="true"/>
  </documentManagement>
</p:properties>
</file>

<file path=customXml/itemProps1.xml><?xml version="1.0" encoding="utf-8"?>
<ds:datastoreItem xmlns:ds="http://schemas.openxmlformats.org/officeDocument/2006/customXml" ds:itemID="{24F16770-88E8-47F0-824B-EABA98AB5525}"/>
</file>

<file path=customXml/itemProps2.xml><?xml version="1.0" encoding="utf-8"?>
<ds:datastoreItem xmlns:ds="http://schemas.openxmlformats.org/officeDocument/2006/customXml" ds:itemID="{8D86D6D6-1059-4082-85F8-E62E27560346}">
  <ds:schemaRefs>
    <ds:schemaRef ds:uri="http://schemas.microsoft.com/sharepoint/v3/contenttype/forms"/>
  </ds:schemaRefs>
</ds:datastoreItem>
</file>

<file path=customXml/itemProps3.xml><?xml version="1.0" encoding="utf-8"?>
<ds:datastoreItem xmlns:ds="http://schemas.openxmlformats.org/officeDocument/2006/customXml" ds:itemID="{785AC67F-BBAB-4927-B021-75ED5FD17413}">
  <ds:schemaRefs>
    <ds:schemaRef ds:uri="http://schemas.microsoft.com/office/2006/documentManagement/types"/>
    <ds:schemaRef ds:uri="http://purl.org/dc/elements/1.1/"/>
    <ds:schemaRef ds:uri="http://purl.org/dc/terms/"/>
    <ds:schemaRef ds:uri="http://purl.org/dc/dcmitype/"/>
    <ds:schemaRef ds:uri="http://www.w3.org/XML/1998/namespace"/>
    <ds:schemaRef ds:uri="http://schemas.microsoft.com/office/2006/metadata/properties"/>
    <ds:schemaRef ds:uri="c0c43d4d-b7da-4a2b-8f97-25182fb94a41"/>
    <ds:schemaRef ds:uri="15e9fc89-c4ce-4b6c-ba83-13639de65aee"/>
    <ds:schemaRef ds:uri="http://schemas.openxmlformats.org/package/2006/metadata/core-properties"/>
    <ds:schemaRef ds:uri="70ca3b07-a5d4-4e6d-ab17-c6ed1d1ed637"/>
    <ds:schemaRef ds:uri="http://schemas.microsoft.com/office/infopath/2007/PartnerControls"/>
    <ds:schemaRef ds:uri="9b5c2d67-6ba8-4909-8871-d66aad70ec5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1516</vt:lpstr>
      <vt:lpstr>2014</vt:lpstr>
      <vt:lpstr>frontsheet</vt:lpstr>
      <vt:lpstr>members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Worth</dc:creator>
  <cp:lastModifiedBy>Dan Worth</cp:lastModifiedBy>
  <dcterms:created xsi:type="dcterms:W3CDTF">2017-03-23T12:06:10Z</dcterms:created>
  <dcterms:modified xsi:type="dcterms:W3CDTF">2024-11-01T11:36:46Z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0x010100B9BF68E939648E41A7AD205F45E1D06E</vt:lpwstr>
  </property>
  <property fmtid="{D5CDD505-2E9C-101B-9397-08002B2CF9AE}" pid="3" name="MediaServiceImageTags">
    <vt:lpwstr/>
  </property>
</Properties>
</file>